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fileSharing readOnlyRecommended="1"/>
  <workbookPr filterPrivacy="1"/>
  <xr:revisionPtr revIDLastSave="3317" documentId="13_ncr:1_{0393BCBB-6CAB-403B-AC45-F3E3186DB8D9}" xr6:coauthVersionLast="47" xr6:coauthVersionMax="47" xr10:uidLastSave="{CAAFA81F-2758-4E42-8336-B5CF433D3999}"/>
  <bookViews>
    <workbookView xWindow="-120" yWindow="-120" windowWidth="38640" windowHeight="21120" tabRatio="761" xr2:uid="{00000000-000D-0000-FFFF-FFFF00000000}"/>
  </bookViews>
  <sheets>
    <sheet name="notes" sheetId="19" r:id="rId1"/>
    <sheet name="icb_mff_index" sheetId="99" r:id="rId2"/>
    <sheet name="gp_mff_index" sheetId="62" r:id="rId3"/>
    <sheet name="lad_mff_index" sheetId="76" r:id="rId4"/>
    <sheet name="cartograms" sheetId="106" r:id="rId5"/>
    <sheet name="ppm% non-specialised" sheetId="68" r:id="rId6"/>
    <sheet name="ppm% specialised" sheetId="69" r:id="rId7"/>
    <sheet name="provider_mff" sheetId="54" r:id="rId8"/>
    <sheet name="stata_code" sheetId="67" r:id="rId9"/>
    <sheet name="dataviz (to remove or hide)--&gt;" sheetId="105" r:id="rId10"/>
    <sheet name="outputs" sheetId="104" r:id="rId11"/>
    <sheet name="Cartogram26" sheetId="103" r:id="rId12"/>
    <sheet name="Cartogram23" sheetId="102" r:id="rId13"/>
  </sheets>
  <definedNames>
    <definedName name="____net1" localSheetId="12" hidden="1">{"NET",#N/A,FALSE,"401C11"}</definedName>
    <definedName name="____net1" localSheetId="11" hidden="1">{"NET",#N/A,FALSE,"401C11"}</definedName>
    <definedName name="____net1" localSheetId="4" hidden="1">{"NET",#N/A,FALSE,"401C11"}</definedName>
    <definedName name="____net1" hidden="1">{"NET",#N/A,FALSE,"401C11"}</definedName>
    <definedName name="___INDEX_SHEET___ASAP_Utilities">#REF!</definedName>
    <definedName name="__123Graph_A" localSheetId="12" hidden="1">#REF!</definedName>
    <definedName name="__123Graph_A" localSheetId="11" hidden="1">#REF!</definedName>
    <definedName name="__123Graph_A" hidden="1">#REF!</definedName>
    <definedName name="__123Graph_B" localSheetId="12" hidden="1">#REF!</definedName>
    <definedName name="__123Graph_B" localSheetId="11" hidden="1">#REF!</definedName>
    <definedName name="__123Graph_B" hidden="1">#REF!</definedName>
    <definedName name="__123Graph_C" hidden="1">#REF!</definedName>
    <definedName name="__123Graph_X" hidden="1">#REF!</definedName>
    <definedName name="__net1" localSheetId="12" hidden="1">{"NET",#N/A,FALSE,"401C11"}</definedName>
    <definedName name="__net1" localSheetId="11" hidden="1">{"NET",#N/A,FALSE,"401C11"}</definedName>
    <definedName name="__net1" localSheetId="4" hidden="1">{"NET",#N/A,FALSE,"401C11"}</definedName>
    <definedName name="__net1" hidden="1">{"NET",#N/A,FALSE,"401C11"}</definedName>
    <definedName name="_1_0__123Grap" hidden="1">#REF!</definedName>
    <definedName name="_1_01_Chapters">#REF!</definedName>
    <definedName name="_1_123Grap" hidden="1">#REF!</definedName>
    <definedName name="_10_10_Other_Lists">#REF!</definedName>
    <definedName name="_11_11_U_Groups">#REF!</definedName>
    <definedName name="_12_12_PBCs">#REF!</definedName>
    <definedName name="_123Graph_A_1" localSheetId="12" hidden="1">#REF!</definedName>
    <definedName name="_123Graph_A_1" localSheetId="11" hidden="1">#REF!</definedName>
    <definedName name="_123Graph_A_1" hidden="1">#REF!</definedName>
    <definedName name="_123Graph_B_1" localSheetId="12" hidden="1">#REF!</definedName>
    <definedName name="_123Graph_B_1" localSheetId="11" hidden="1">#REF!</definedName>
    <definedName name="_123Graph_B_1" hidden="1">#REF!</definedName>
    <definedName name="_2_0__123Grap" localSheetId="12" hidden="1">#REF!</definedName>
    <definedName name="_2_0__123Grap" localSheetId="11" hidden="1">#REF!</definedName>
    <definedName name="_2_0__123Grap" hidden="1">#REF!</definedName>
    <definedName name="_2_02_Subchapters">#REF!</definedName>
    <definedName name="_2_123Grap" localSheetId="12" hidden="1">#REF!</definedName>
    <definedName name="_2_123Grap" localSheetId="11" hidden="1">#REF!</definedName>
    <definedName name="_2_123Grap" hidden="1">#REF!</definedName>
    <definedName name="_3_0_S" localSheetId="12" hidden="1">#REF!</definedName>
    <definedName name="_3_0_S" localSheetId="11" hidden="1">#REF!</definedName>
    <definedName name="_3_0_S" hidden="1">#REF!</definedName>
    <definedName name="_3_03_HRGs">#REF!</definedName>
    <definedName name="_3_123Grap" localSheetId="12" hidden="1">#REF!</definedName>
    <definedName name="_3_123Grap" localSheetId="11" hidden="1">#REF!</definedName>
    <definedName name="_3_123Grap" hidden="1">#REF!</definedName>
    <definedName name="_34_123Grap" localSheetId="12" hidden="1">#REF!</definedName>
    <definedName name="_34_123Grap" localSheetId="11" hidden="1">#REF!</definedName>
    <definedName name="_34_123Grap" hidden="1">#REF!</definedName>
    <definedName name="_4_04_Code_to_Group_Table">#REF!</definedName>
    <definedName name="_42S" localSheetId="12" hidden="1">#REF!</definedName>
    <definedName name="_42S" localSheetId="11" hidden="1">#REF!</definedName>
    <definedName name="_42S" hidden="1">#REF!</definedName>
    <definedName name="_4S" localSheetId="12" hidden="1">#REF!</definedName>
    <definedName name="_4S" localSheetId="11" hidden="1">#REF!</definedName>
    <definedName name="_4S" hidden="1">#REF!</definedName>
    <definedName name="_5_0__123Grap" localSheetId="12" hidden="1">#REF!</definedName>
    <definedName name="_5_0__123Grap" localSheetId="11" hidden="1">#REF!</definedName>
    <definedName name="_5_0__123Grap" hidden="1">#REF!</definedName>
    <definedName name="_5_05_Group_to_Split_Table">#REF!</definedName>
    <definedName name="_6_0_S" localSheetId="12" hidden="1">#REF!</definedName>
    <definedName name="_6_0_S" localSheetId="11" hidden="1">#REF!</definedName>
    <definedName name="_6_0_S" hidden="1">#REF!</definedName>
    <definedName name="_6_06_Flags">#REF!</definedName>
    <definedName name="_6_123Grap" localSheetId="12" hidden="1">#REF!</definedName>
    <definedName name="_6_123Grap" localSheetId="11" hidden="1">#REF!</definedName>
    <definedName name="_6_123Grap" hidden="1">#REF!</definedName>
    <definedName name="_7_07_Hierarchy_Lists">#REF!</definedName>
    <definedName name="_8_08_Global_Lists">#REF!</definedName>
    <definedName name="_8_123Grap" localSheetId="12" hidden="1">#REF!</definedName>
    <definedName name="_8_123Grap" localSheetId="11" hidden="1">#REF!</definedName>
    <definedName name="_8_123Grap" hidden="1">#REF!</definedName>
    <definedName name="_8S" localSheetId="12" hidden="1">#REF!</definedName>
    <definedName name="_8S" localSheetId="11" hidden="1">#REF!</definedName>
    <definedName name="_8S" hidden="1">#REF!</definedName>
    <definedName name="_9_09_CC_Lists">#REF!</definedName>
    <definedName name="_ADS2010">#REF!</definedName>
    <definedName name="_AMO_UniqueIdentifier" hidden="1">"'95855f14-3708-42be-827a-67de891e7598'"</definedName>
    <definedName name="_AMO_UniqueIdentifier2" hidden="1">"'f6a48cb9-158b-447f-a1b7-2ab5a8bc2aae'"</definedName>
    <definedName name="_C2G_Including_Desc___ChapterSub_and_Crosstab">#REF!</definedName>
    <definedName name="_C2G_Split_inc_Desc_Crosstab">#REF!</definedName>
    <definedName name="_xlnm._FilterDatabase" localSheetId="7" hidden="1">provider_mff!$A$2:$E$2</definedName>
    <definedName name="_Key1" localSheetId="12" hidden="1">#REF!</definedName>
    <definedName name="_Key1" localSheetId="11" hidden="1">#REF!</definedName>
    <definedName name="_Key1" hidden="1">#REF!</definedName>
    <definedName name="_net1" localSheetId="12" hidden="1">{"NET",#N/A,FALSE,"401C11"}</definedName>
    <definedName name="_net1" localSheetId="11" hidden="1">{"NET",#N/A,FALSE,"401C11"}</definedName>
    <definedName name="_net1" localSheetId="4" hidden="1">{"NET",#N/A,FALSE,"401C11"}</definedName>
    <definedName name="_net1" hidden="1">{"NET",#N/A,FALSE,"401C11"}</definedName>
    <definedName name="_Order1" hidden="1">0</definedName>
    <definedName name="_Sort" hidden="1">#REF!</definedName>
    <definedName name="_xlcn.WorksheetConnection_findCCGslikeminesimilar10andclustersApril2018testv5combinedAsian.xlsxTable191" localSheetId="11" hidden="1">Table19</definedName>
    <definedName name="_xlcn.WorksheetConnection_findCCGslikeminesimilar10andclustersApril2018testv5combinedAsian.xlsxTable191" localSheetId="4" hidden="1">Table19</definedName>
    <definedName name="_xlcn.WorksheetConnection_findCCGslikeminesimilar10andclustersApril2018testv5combinedAsian.xlsxTable191" hidden="1">Table19</definedName>
    <definedName name="_xlcn.WorksheetConnection_findCCGslikeminesimilar10andclustersApril2018testv5combinedAsian.xlsxTable201" localSheetId="11" hidden="1">Table20</definedName>
    <definedName name="_xlcn.WorksheetConnection_findCCGslikeminesimilar10andclustersApril2018testv5combinedAsian.xlsxTable201" localSheetId="4" hidden="1">Table20</definedName>
    <definedName name="_xlcn.WorksheetConnection_findCCGslikeminesimilar10andclustersApril2018testv5combinedAsian.xlsxTable201" hidden="1">Table20</definedName>
    <definedName name="a" localSheetId="12" hidden="1">{"CHARGE",#N/A,FALSE,"401C11"}</definedName>
    <definedName name="a" localSheetId="11" hidden="1">{"CHARGE",#N/A,FALSE,"401C11"}</definedName>
    <definedName name="a" localSheetId="4" hidden="1">{"CHARGE",#N/A,FALSE,"401C11"}</definedName>
    <definedName name="a" hidden="1">{"CHARGE",#N/A,FALSE,"401C11"}</definedName>
    <definedName name="aa" localSheetId="12" hidden="1">{"CHARGE",#N/A,FALSE,"401C11"}</definedName>
    <definedName name="aa" localSheetId="11" hidden="1">{"CHARGE",#N/A,FALSE,"401C11"}</definedName>
    <definedName name="aa" localSheetId="4" hidden="1">{"CHARGE",#N/A,FALSE,"401C11"}</definedName>
    <definedName name="aa" hidden="1">{"CHARGE",#N/A,FALSE,"401C11"}</definedName>
    <definedName name="aaa" localSheetId="12" hidden="1">{"CHARGE",#N/A,FALSE,"401C11"}</definedName>
    <definedName name="aaa" localSheetId="11" hidden="1">{"CHARGE",#N/A,FALSE,"401C11"}</definedName>
    <definedName name="aaa" localSheetId="4" hidden="1">{"CHARGE",#N/A,FALSE,"401C11"}</definedName>
    <definedName name="aaa" hidden="1">{"CHARGE",#N/A,FALSE,"401C11"}</definedName>
    <definedName name="aaaa" localSheetId="12" hidden="1">{"CHARGE",#N/A,FALSE,"401C11"}</definedName>
    <definedName name="aaaa" localSheetId="11" hidden="1">{"CHARGE",#N/A,FALSE,"401C11"}</definedName>
    <definedName name="aaaa" localSheetId="4" hidden="1">{"CHARGE",#N/A,FALSE,"401C11"}</definedName>
    <definedName name="aaaa" hidden="1">{"CHARGE",#N/A,FALSE,"401C11"}</definedName>
    <definedName name="abc" localSheetId="12" hidden="1">{"NET",#N/A,FALSE,"401C11"}</definedName>
    <definedName name="abc" localSheetId="11" hidden="1">{"NET",#N/A,FALSE,"401C11"}</definedName>
    <definedName name="abc" localSheetId="4" hidden="1">{"NET",#N/A,FALSE,"401C11"}</definedName>
    <definedName name="abc" hidden="1">{"NET",#N/A,FALSE,"401C11"}</definedName>
    <definedName name="AcqStage">#REF!</definedName>
    <definedName name="Act" localSheetId="1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4"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2" hidden="1">{"CHARGE",#N/A,FALSE,"401C11"}</definedName>
    <definedName name="adbr" localSheetId="11" hidden="1">{"CHARGE",#N/A,FALSE,"401C11"}</definedName>
    <definedName name="adbr" localSheetId="4" hidden="1">{"CHARGE",#N/A,FALSE,"401C11"}</definedName>
    <definedName name="adbr" hidden="1">{"CHARGE",#N/A,FALSE,"401C11"}</definedName>
    <definedName name="AgeQuintiles">#REF!</definedName>
    <definedName name="Agg2Baseline1516">#REF!</definedName>
    <definedName name="Agg2CloseDfT1516">#REF!</definedName>
    <definedName name="Agg2CloseTarget1617FirstRow">#REF!</definedName>
    <definedName name="Agg2OpenTarget1617FirstRow">#REF!</definedName>
    <definedName name="AggCloseTarget1617FirstRow">#REF!</definedName>
    <definedName name="AggOpenTarget1617FirstRow">#REF!</definedName>
    <definedName name="AggXPCOBaseline1516">#REF!</definedName>
    <definedName name="AggXPCOCloseDfT1516">#REF!</definedName>
    <definedName name="AKI_Tariff_Calc">#REF!</definedName>
    <definedName name="Allocations_2">#REF!</definedName>
    <definedName name="Area" hidden="1">#REF!</definedName>
    <definedName name="b" localSheetId="12" hidden="1">{"CHARGE",#N/A,FALSE,"401C11"}</definedName>
    <definedName name="b" localSheetId="11" hidden="1">{"CHARGE",#N/A,FALSE,"401C11"}</definedName>
    <definedName name="b" localSheetId="4" hidden="1">{"CHARGE",#N/A,FALSE,"401C11"}</definedName>
    <definedName name="b" hidden="1">{"CHARGE",#N/A,FALSE,"401C11"}</definedName>
    <definedName name="BaseYear">#REF!</definedName>
    <definedName name="Births_Total">#REF!</definedName>
    <definedName name="BMGHIndex" hidden="1">"O"</definedName>
    <definedName name="bn" hidden="1">#REF!</definedName>
    <definedName name="bpth">#REF!</definedName>
    <definedName name="BPTHOME">#REF!</definedName>
    <definedName name="Building_Weight">#REF!</definedName>
    <definedName name="CapSchemes">OFFSET(#REF!,1,0,COUNTA(#REF!),1)</definedName>
    <definedName name="Casemix_categories">#REF!</definedName>
    <definedName name="CB_Other_Mandatory">#REF!</definedName>
    <definedName name="CB_Renal_CKD">#REF!</definedName>
    <definedName name="CB_Unbundled">#REF!</definedName>
    <definedName name="CC_ACT">#REF!</definedName>
    <definedName name="CC_UC">#REF!</definedName>
    <definedName name="CCG18Age65decile">#REF!</definedName>
    <definedName name="CCG18IMDdecile">#REF!</definedName>
    <definedName name="CCG18IMDxAge10x10">#REF!</definedName>
    <definedName name="CCG18InOutLdn">#REF!</definedName>
    <definedName name="CCGCodeList1819">#REF!</definedName>
    <definedName name="CCGQuanta">#REF!</definedName>
    <definedName name="CCGWPop1819">#REF!</definedName>
    <definedName name="change1" localSheetId="12" hidden="1">{"CHARGE",#N/A,FALSE,"401C11"}</definedName>
    <definedName name="change1" localSheetId="11" hidden="1">{"CHARGE",#N/A,FALSE,"401C11"}</definedName>
    <definedName name="change1" localSheetId="4" hidden="1">{"CHARGE",#N/A,FALSE,"401C11"}</definedName>
    <definedName name="change1" hidden="1">{"CHARGE",#N/A,FALSE,"401C11"}</definedName>
    <definedName name="charge" localSheetId="12" hidden="1">{"CHARGE",#N/A,FALSE,"401C11"}</definedName>
    <definedName name="charge" localSheetId="11" hidden="1">{"CHARGE",#N/A,FALSE,"401C11"}</definedName>
    <definedName name="charge" localSheetId="4" hidden="1">{"CHARGE",#N/A,FALSE,"401C11"}</definedName>
    <definedName name="charge" hidden="1">{"CHARGE",#N/A,FALSE,"401C11"}</definedName>
    <definedName name="CHEM_ACT">#REF!</definedName>
    <definedName name="Chem_Tariff_Calc">#REF!</definedName>
    <definedName name="CHEM_UC">#REF!</definedName>
    <definedName name="ClosingDfTAGG1617">#REF!</definedName>
    <definedName name="ClosingDfTAGG1718">#REF!</definedName>
    <definedName name="ClosingDfTAGG1819">#REF!</definedName>
    <definedName name="ClosingDfTCCG1617">#REF!</definedName>
    <definedName name="ClosingDfTCCG1718">#REF!</definedName>
    <definedName name="ClosingDfTCCG1819">#REF!</definedName>
    <definedName name="ClosingDfTPCM1617">#REF!</definedName>
    <definedName name="ClosingDfTPCM1718">#REF!</definedName>
    <definedName name="ClosingDfTPCM1819">#REF!</definedName>
    <definedName name="ClosingDfTSS1617">#REF!</definedName>
    <definedName name="ClosingDfTSS1718">#REF!</definedName>
    <definedName name="ClosingDfTSS1819">#REF!</definedName>
    <definedName name="CNST_Table">#REF!</definedName>
    <definedName name="Codes">#REF!</definedName>
    <definedName name="ConsolSheets">#REF!</definedName>
    <definedName name="CQUIN_2021_22">#REF!</definedName>
    <definedName name="Currency_Description_RC1314">#REF!</definedName>
    <definedName name="DADS_ACT">#REF!</definedName>
    <definedName name="DADS_UC">#REF!</definedName>
    <definedName name="DC_ACT">#REF!</definedName>
    <definedName name="DC_UC">#REF!</definedName>
    <definedName name="DCOInnerOuterLondon1819">#REF!</definedName>
    <definedName name="ddd" localSheetId="11" hidden="1">{#N/A,#N/A,FALSE,"Summary";#N/A,#N/A,FALSE,"Retail";#N/A,#N/A,FALSE,"Ret Sensitivity";#N/A,#N/A,FALSE,"Manufacturing";#N/A,#N/A,FALSE,"Man Sensitivity";#N/A,#N/A,FALSE,"Ops UK &amp; I HO";#N/A,#N/A,FALSE,"UK &amp; I HO sensitivity "}</definedName>
    <definedName name="ddd" localSheetId="4"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ivery_casemix_categories">#REF!</definedName>
    <definedName name="Delivery_Complications_Flag">#REF!</definedName>
    <definedName name="DI_Cost_of_Rep_Calc">#REF!</definedName>
    <definedName name="DI_Tariff_Calc">#REF!</definedName>
    <definedName name="Direct_Access_Tariff_Calc">#REF!</definedName>
    <definedName name="dog" localSheetId="12" hidden="1">{"NET",#N/A,FALSE,"401C11"}</definedName>
    <definedName name="dog" localSheetId="11" hidden="1">{"NET",#N/A,FALSE,"401C11"}</definedName>
    <definedName name="dog" localSheetId="4" hidden="1">{"NET",#N/A,FALSE,"401C11"}</definedName>
    <definedName name="dog" hidden="1">{"NET",#N/A,FALSE,"401C11"}</definedName>
    <definedName name="eff_update">#REF!</definedName>
    <definedName name="Efficiency_1617">#REF!</definedName>
    <definedName name="EL_ACT">#REF!</definedName>
    <definedName name="EL_UC">#REF!</definedName>
    <definedName name="EL_XS_ACT">#REF!</definedName>
    <definedName name="EL_XS_UC">#REF!</definedName>
    <definedName name="EM_ACT">#REF!</definedName>
    <definedName name="EM_UC">#REF!</definedName>
    <definedName name="Epraccur22_updated">#REF!</definedName>
    <definedName name="EV__LASTREFTIME__" hidden="1">40339.4799074074</definedName>
    <definedName name="Expired" hidden="1">FALSE</definedName>
    <definedName name="Extracts_per_practice">#REF!</definedName>
    <definedName name="Fccg" localSheetId="12">INDIRECT("Threshold!$U$3:$U$"&amp;#REF!)</definedName>
    <definedName name="Fccg" localSheetId="11">INDIRECT("Threshold!$U$3:$U$"&amp;#REF!)</definedName>
    <definedName name="Fccg">INDIRECT("Threshold!$U$3:$U$"&amp;#REF!)</definedName>
    <definedName name="female">#REF!</definedName>
    <definedName name="femaleimprove">#REF!</definedName>
    <definedName name="Females">#REF!</definedName>
    <definedName name="femaletab">#REF!</definedName>
    <definedName name="FinAllocAGG1617">#REF!</definedName>
    <definedName name="FinAllocAGG1718">#REF!</definedName>
    <definedName name="FinAllocAGG1819">#REF!</definedName>
    <definedName name="FinAllocCCG1617">#REF!</definedName>
    <definedName name="FinAllocCCG1718">#REF!</definedName>
    <definedName name="FinAllocCCG1819">#REF!</definedName>
    <definedName name="FinAllocPCM1617">#REF!</definedName>
    <definedName name="FinAllocPCM1718">#REF!</definedName>
    <definedName name="FinAllocPCM1819">#REF!</definedName>
    <definedName name="FinAllocSS1617">#REF!</definedName>
    <definedName name="FinAllocSS1718">#REF!</definedName>
    <definedName name="FinAllocSS1819">#REF!</definedName>
    <definedName name="fn">#REF!</definedName>
    <definedName name="FormerAreaTeams">#REF!</definedName>
    <definedName name="Fstpccg" localSheetId="12">INDIRECT("Threshold!$S$3:$S$"&amp;#REF!)</definedName>
    <definedName name="Fstpccg" localSheetId="11">INDIRECT("Threshold!$S$3:$S$"&amp;#REF!)</definedName>
    <definedName name="Fstpccg">INDIRECT("Threshold!$S$3:$S$"&amp;#REF!)</definedName>
    <definedName name="Fstptrust" localSheetId="12">INDIRECT("Threshold!$W$3:$W$"&amp;#REF!)</definedName>
    <definedName name="Fstptrust" localSheetId="11">INDIRECT("Threshold!$W$3:$W$"&amp;#REF!)</definedName>
    <definedName name="Fstptrust">INDIRECT("Threshold!$W$3:$W$"&amp;#REF!)</definedName>
    <definedName name="Ftrust">"INDIRECT(""Threshold!$Y$3:$Y$""&amp;$AH$2)"</definedName>
    <definedName name="gfff" localSheetId="12" hidden="1">{"CHARGE",#N/A,FALSE,"401C11"}</definedName>
    <definedName name="gfff" localSheetId="11" hidden="1">{"CHARGE",#N/A,FALSE,"401C11"}</definedName>
    <definedName name="gfff" localSheetId="4" hidden="1">{"CHARGE",#N/A,FALSE,"401C11"}</definedName>
    <definedName name="gfff" hidden="1">{"CHARGE",#N/A,FALSE,"401C11"}</definedName>
    <definedName name="GG" localSheetId="12" hidden="1">#REF!</definedName>
    <definedName name="GG" hidden="1">#REF!</definedName>
    <definedName name="GP_list_sept22_updated">#REF!</definedName>
    <definedName name="GrantStage">#REF!</definedName>
    <definedName name="gross" localSheetId="12" hidden="1">{"GROSS",#N/A,FALSE,"401C11"}</definedName>
    <definedName name="gross" localSheetId="11" hidden="1">{"GROSS",#N/A,FALSE,"401C11"}</definedName>
    <definedName name="gross" localSheetId="4" hidden="1">{"GROSS",#N/A,FALSE,"401C11"}</definedName>
    <definedName name="gross" hidden="1">{"GROSS",#N/A,FALSE,"401C11"}</definedName>
    <definedName name="gross1" localSheetId="12" hidden="1">{"GROSS",#N/A,FALSE,"401C11"}</definedName>
    <definedName name="gross1" localSheetId="11" hidden="1">{"GROSS",#N/A,FALSE,"401C11"}</definedName>
    <definedName name="gross1" localSheetId="4" hidden="1">{"GROSS",#N/A,FALSE,"401C11"}</definedName>
    <definedName name="gross1" hidden="1">{"GROSS",#N/A,FALSE,"401C11"}</definedName>
    <definedName name="hasdfjklhklj" localSheetId="12" hidden="1">{"NET",#N/A,FALSE,"401C11"}</definedName>
    <definedName name="hasdfjklhklj" localSheetId="11" hidden="1">{"NET",#N/A,FALSE,"401C11"}</definedName>
    <definedName name="hasdfjklhklj" localSheetId="4" hidden="1">{"NET",#N/A,FALSE,"401C11"}</definedName>
    <definedName name="hasdfjklhklj" hidden="1">{"NET",#N/A,FALSE,"401C11"}</definedName>
    <definedName name="HCD_ACT">#REF!</definedName>
    <definedName name="HCD_UC">#REF!</definedName>
    <definedName name="help" localSheetId="12" hidden="1">{"CHARGE",#N/A,FALSE,"401C11"}</definedName>
    <definedName name="help" localSheetId="11" hidden="1">{"CHARGE",#N/A,FALSE,"401C11"}</definedName>
    <definedName name="help" localSheetId="4" hidden="1">{"CHARGE",#N/A,FALSE,"401C11"}</definedName>
    <definedName name="help" hidden="1">{"CHARGE",#N/A,FALSE,"401C11"}</definedName>
    <definedName name="hghghhj" localSheetId="12" hidden="1">{"CHARGE",#N/A,FALSE,"401C11"}</definedName>
    <definedName name="hghghhj" localSheetId="11" hidden="1">{"CHARGE",#N/A,FALSE,"401C11"}</definedName>
    <definedName name="hghghhj" localSheetId="4" hidden="1">{"CHARGE",#N/A,FALSE,"401C11"}</definedName>
    <definedName name="hghghhj" hidden="1">{"CHARGE",#N/A,FALSE,"401C11"}</definedName>
    <definedName name="HRG_Codes">#REF!</definedName>
    <definedName name="HTML_CodePage" hidden="1">1252</definedName>
    <definedName name="HTML_Control" localSheetId="12" hidden="1">{"'Trust by name'!$A$6:$E$350","'Trust by name'!$A$1:$D$348"}</definedName>
    <definedName name="HTML_Control" localSheetId="11" hidden="1">{"'Trust by name'!$A$6:$E$350","'Trust by name'!$A$1:$D$348"}</definedName>
    <definedName name="HTML_Control" localSheetId="4"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#REF!</definedName>
    <definedName name="IMAG_ACT">#REF!</definedName>
    <definedName name="IMAG_UC">#REF!</definedName>
    <definedName name="IMDAgeMatrix">#REF!</definedName>
    <definedName name="IMDdecile">#REF!</definedName>
    <definedName name="IMDQuintiles">#REF!</definedName>
    <definedName name="Inflation_1617">#REF!</definedName>
    <definedName name="Inflation_2015_16">#REF!</definedName>
    <definedName name="Inflation_and_Efficiency_1617">#REF!</definedName>
    <definedName name="Inflation_and_Efficiency_1718">#REF!</definedName>
    <definedName name="Inflation_Efficiency_2021_22">#REF!</definedName>
    <definedName name="Inflation_Efficiency_PA">#REF!</definedName>
    <definedName name="JFELL" localSheetId="12" hidden="1">#REF!</definedName>
    <definedName name="JFELL" localSheetId="11" hidden="1">#REF!</definedName>
    <definedName name="JFELL" hidden="1">#REF!</definedName>
    <definedName name="Land_Weight">#REF!</definedName>
    <definedName name="LONDON">#REF!</definedName>
    <definedName name="Lowest_Underlying_MFF">#REF!</definedName>
    <definedName name="male">#REF!</definedName>
    <definedName name="maleimprove">#REF!</definedName>
    <definedName name="maletab">#REF!</definedName>
    <definedName name="mbn" hidden="1">#REF!</definedName>
    <definedName name="MFF_2014_15">#REF!</definedName>
    <definedName name="MFF_2016_17">#REF!</definedName>
    <definedName name="MinAllocCCG1617">#REF!</definedName>
    <definedName name="MinAllocCCG1718">#REF!</definedName>
    <definedName name="MinAllocCCG1819">#REF!</definedName>
    <definedName name="MinAllocPCM1617">#REF!</definedName>
    <definedName name="MinAllocPCM1718">#REF!</definedName>
    <definedName name="MinAllocPCM1819">#REF!</definedName>
    <definedName name="MinAllocSS1617">#REF!</definedName>
    <definedName name="MinAllocSS1718">#REF!</definedName>
    <definedName name="MinAllocSS1819">#REF!</definedName>
    <definedName name="MinPerCapGrowth">#REF!</definedName>
    <definedName name="MnD_Weight">#REF!</definedName>
    <definedName name="month">"Mth07"</definedName>
    <definedName name="nb" hidden="1">#REF!</definedName>
    <definedName name="NEL_ACT">#REF!</definedName>
    <definedName name="NEL_UC">#REF!</definedName>
    <definedName name="NEL_XS_ACT">#REF!</definedName>
    <definedName name="NEL_XS_UC">#REF!</definedName>
    <definedName name="NES_ACT">#REF!</definedName>
    <definedName name="NES_UC">#REF!</definedName>
    <definedName name="newRawPop2018">#REF!</definedName>
    <definedName name="newRawPop2019">#REF!</definedName>
    <definedName name="newRawPop2020">#REF!</definedName>
    <definedName name="newRawPop2021">#REF!</definedName>
    <definedName name="newRawPop2022">#REF!</definedName>
    <definedName name="newRawPop2023">#REF!</definedName>
    <definedName name="NHSE_AreaOffice">#REF!</definedName>
    <definedName name="NHSE_Region">#REF!</definedName>
    <definedName name="ODS_Care_Trust_List">#REF!</definedName>
    <definedName name="ODS_List">#REF!</definedName>
    <definedName name="OISIII" hidden="1">#REF!</definedName>
    <definedName name="ONSType">#REF!</definedName>
    <definedName name="OP_PERSONS">#REF!</definedName>
    <definedName name="OPCS_Codes">#REF!</definedName>
    <definedName name="OPROC_ACT">#REF!</definedName>
    <definedName name="OPROC_UC">#REF!</definedName>
    <definedName name="Org_Code">#REF!</definedName>
    <definedName name="Orgs">OFFSET(#REF!,MATCH("start",#REF!,FALSE),,COUNTIFS(#REF!,#REF!),1)</definedName>
    <definedName name="Other_Weight">#REF!</definedName>
    <definedName name="PAth">#REF!</definedName>
    <definedName name="Pathway_by_HRG">#REF!</definedName>
    <definedName name="Pathway_names">#REF!</definedName>
    <definedName name="PCMCloseTarget1617FirstRow">#REF!</definedName>
    <definedName name="PCMedBaseline1516">#REF!</definedName>
    <definedName name="PCMedCloseDfT1516">#REF!</definedName>
    <definedName name="PCMedQuanta">#REF!</definedName>
    <definedName name="PCMedWPop1516">#REF!</definedName>
    <definedName name="PCMOpenTarget1617FirstRow">#REF!</definedName>
    <definedName name="PCOthCloseDfT1516">#REF!</definedName>
    <definedName name="PCOtherBaseline1516">#REF!</definedName>
    <definedName name="PCOtherCloseTarget1617FirstRow">#REF!</definedName>
    <definedName name="PCOtherOpenTarget1617FirstRow">#REF!</definedName>
    <definedName name="PCOtherQuanta">#REF!</definedName>
    <definedName name="PCOtherWPop1516">#REF!</definedName>
    <definedName name="Persons">#REF!</definedName>
    <definedName name="Planning_Year">"2019/20"</definedName>
    <definedName name="PopCache_GL_INTERFACE_REFERENCE7" hidden="1">#REF!</definedName>
    <definedName name="Previous_Year">"2018/19"</definedName>
    <definedName name="Print" localSheetId="11" hidden="1">{#N/A,#N/A,FALSE,"Summary";#N/A,#N/A,FALSE,"Retail";#N/A,#N/A,FALSE,"Ret Sensitivity";#N/A,#N/A,FALSE,"Manufacturing";#N/A,#N/A,FALSE,"Man Sensitivity";#N/A,#N/A,FALSE,"Ops UK &amp; I HO";#N/A,#N/A,FALSE,"UK &amp; I HO sensitivity "}</definedName>
    <definedName name="Print" localSheetId="4"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_xlnm.Print_Area" localSheetId="0">notes!$A$1:$K$79</definedName>
    <definedName name="_xlnm.Print_Titles" localSheetId="6">'ppm% specialised'!$A:$C</definedName>
    <definedName name="Providers" hidden="1">#REF!</definedName>
    <definedName name="qfx" localSheetId="12" hidden="1">{"NET",#N/A,FALSE,"401C11"}</definedName>
    <definedName name="qfx" localSheetId="11" hidden="1">{"NET",#N/A,FALSE,"401C11"}</definedName>
    <definedName name="qfx" localSheetId="4" hidden="1">{"NET",#N/A,FALSE,"401C11"}</definedName>
    <definedName name="qfx" hidden="1">{"NET",#N/A,FALSE,"401C11"}</definedName>
    <definedName name="QR1_Other_Mandatory">#REF!</definedName>
    <definedName name="QR1_Renal_CKD">#REF!</definedName>
    <definedName name="QR1_Unbundled">#REF!</definedName>
    <definedName name="RAD_ACT">#REF!</definedName>
    <definedName name="Rad_Tariff_Calc">#REF!</definedName>
    <definedName name="RAD_UC">#REF!</definedName>
    <definedName name="RawPop2015">#REF!</definedName>
    <definedName name="RawPop2016">#REF!</definedName>
    <definedName name="RawPop2017">#REF!</definedName>
    <definedName name="RawPop2018">#REF!</definedName>
    <definedName name="RawPop2019">#REF!</definedName>
    <definedName name="RawPop2020">#REF!</definedName>
    <definedName name="Region">"Y54"</definedName>
    <definedName name="Region18">#REF!</definedName>
    <definedName name="REHAB_ACT">#REF!</definedName>
    <definedName name="REHAB_UC">#REF!</definedName>
    <definedName name="RENAL_ACT">#REF!</definedName>
    <definedName name="Renal_CKD_SMF">#REF!</definedName>
    <definedName name="Renal_CKD_Tariff_Calc">#REF!</definedName>
    <definedName name="RENAL_UC">#REF!</definedName>
    <definedName name="rngComparison3" localSheetId="12">OFFSET(#REF!,0,0,COUNTA(#REF!)-2,)</definedName>
    <definedName name="rngComparison3">OFFSET(#REF!,0,0,COUNTA(#REF!)-2,)</definedName>
    <definedName name="round_dp">#REF!</definedName>
    <definedName name="RP_ACT">#REF!</definedName>
    <definedName name="RP_UC">#REF!</definedName>
    <definedName name="rrrr" localSheetId="11" hidden="1">{#N/A,#N/A,FALSE,"Summary";#N/A,#N/A,FALSE,"Retail";#N/A,#N/A,FALSE,"Ret Sensitivity";#N/A,#N/A,FALSE,"Manufacturing";#N/A,#N/A,FALSE,"Man Sensitivity";#N/A,#N/A,FALSE,"Ops UK &amp; I HO";#N/A,#N/A,FALSE,"UK &amp; I HO sensitivity "}</definedName>
    <definedName name="rrrr" localSheetId="4"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2" hidden="1">{"NET",#N/A,FALSE,"401C11"}</definedName>
    <definedName name="rytry" localSheetId="11" hidden="1">{"NET",#N/A,FALSE,"401C11"}</definedName>
    <definedName name="rytry" localSheetId="4" hidden="1">{"NET",#N/A,FALSE,"401C11"}</definedName>
    <definedName name="rytry" hidden="1">{"NET",#N/A,FALSE,"401C11"}</definedName>
    <definedName name="Scaling_2021_22">#REF!</definedName>
    <definedName name="Scaling_Factor">#REF!</definedName>
    <definedName name="SCF_Other_Mandatory">#REF!</definedName>
    <definedName name="SCF_Renal_CKD">#REF!</definedName>
    <definedName name="SCF_Unbundled">#REF!</definedName>
    <definedName name="sheet1">#REF!</definedName>
    <definedName name="sheet3">#REF!</definedName>
    <definedName name="SPC_ACT">#REF!</definedName>
    <definedName name="SPC_UC">#REF!</definedName>
    <definedName name="SSBaseline1516">#REF!</definedName>
    <definedName name="SSCloseDfT1516">#REF!</definedName>
    <definedName name="SSCloseTarget1617FirstRow">#REF!</definedName>
    <definedName name="SSOpenTarget1617FirstRow">#REF!</definedName>
    <definedName name="SSQuanta">#REF!</definedName>
    <definedName name="SSWPop1516">#REF!</definedName>
    <definedName name="Staff_Weight">#REF!</definedName>
    <definedName name="Start_12">#REF!</definedName>
    <definedName name="Start_13">#REF!</definedName>
    <definedName name="Start_14">#REF!</definedName>
    <definedName name="status">"banner"</definedName>
    <definedName name="Table3.4" localSheetId="12" hidden="1">{"CHARGE",#N/A,FALSE,"401C11"}</definedName>
    <definedName name="Table3.4" localSheetId="11" hidden="1">{"CHARGE",#N/A,FALSE,"401C11"}</definedName>
    <definedName name="Table3.4" localSheetId="4" hidden="1">{"CHARGE",#N/A,FALSE,"401C11"}</definedName>
    <definedName name="Table3.4" hidden="1">{"CHARGE",#N/A,FALSE,"401C11"}</definedName>
    <definedName name="TableName">"Dummy"</definedName>
    <definedName name="Tariff_Year">#REF!</definedName>
    <definedName name="Test23" localSheetId="12" hidden="1">{"NET",#N/A,FALSE,"401C11"}</definedName>
    <definedName name="Test23" localSheetId="11" hidden="1">{"NET",#N/A,FALSE,"401C11"}</definedName>
    <definedName name="Test23" localSheetId="4" hidden="1">{"NET",#N/A,FALSE,"401C11"}</definedName>
    <definedName name="Test23" hidden="1">{"NET",#N/A,FALSE,"401C11"}</definedName>
    <definedName name="Unbundled_2014_15_Tariff">#REF!</definedName>
    <definedName name="Unbundled_2015_16_Tariff">#REF!</definedName>
    <definedName name="Unbundled_SMF">#REF!</definedName>
    <definedName name="UnderLyingCategories">INDIRECT("Tbl_Underlying[Category]")</definedName>
    <definedName name="Uplift_for_antenatal_volumes">#REF!</definedName>
    <definedName name="wert" localSheetId="12" hidden="1">{"GROSS",#N/A,FALSE,"401C11"}</definedName>
    <definedName name="wert" localSheetId="11" hidden="1">{"GROSS",#N/A,FALSE,"401C11"}</definedName>
    <definedName name="wert" localSheetId="4" hidden="1">{"GROSS",#N/A,FALSE,"401C11"}</definedName>
    <definedName name="wert" hidden="1">{"GROSS",#N/A,FALSE,"401C11"}</definedName>
    <definedName name="wombat" hidden="1">#REF!</definedName>
    <definedName name="wrn.CHARGE." localSheetId="12" hidden="1">{"CHARGE",#N/A,FALSE,"401C11"}</definedName>
    <definedName name="wrn.CHARGE." localSheetId="11" hidden="1">{"CHARGE",#N/A,FALSE,"401C11"}</definedName>
    <definedName name="wrn.CHARGE." localSheetId="4" hidden="1">{"CHARGE",#N/A,FALSE,"401C11"}</definedName>
    <definedName name="wrn.CHARGE." hidden="1">{"CHARGE",#N/A,FALSE,"401C11"}</definedName>
    <definedName name="wrn.GROSS." localSheetId="12" hidden="1">{"GROSS",#N/A,FALSE,"401C11"}</definedName>
    <definedName name="wrn.GROSS." localSheetId="11" hidden="1">{"GROSS",#N/A,FALSE,"401C11"}</definedName>
    <definedName name="wrn.GROSS." localSheetId="4" hidden="1">{"GROSS",#N/A,FALSE,"401C11"}</definedName>
    <definedName name="wrn.GROSS." hidden="1">{"GROSS",#N/A,FALSE,"401C11"}</definedName>
    <definedName name="wrn.NET." localSheetId="12" hidden="1">{"NET",#N/A,FALSE,"401C11"}</definedName>
    <definedName name="wrn.NET." localSheetId="11" hidden="1">{"NET",#N/A,FALSE,"401C11"}</definedName>
    <definedName name="wrn.NET." localSheetId="4" hidden="1">{"NET",#N/A,FALSE,"401C11"}</definedName>
    <definedName name="wrn.NET." hidden="1">{"NET",#N/A,FALSE,"401C11"}</definedName>
    <definedName name="wrn.Period._.3." localSheetId="11"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4"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1" hidden="1">{#N/A,#N/A,FALSE,"Summary";#N/A,#N/A,FALSE,"Retail";#N/A,#N/A,FALSE,"Ret Sensitivity";#N/A,#N/A,FALSE,"Manufacturing";#N/A,#N/A,FALSE,"Man Sensitivity";#N/A,#N/A,FALSE,"Ops UK &amp; I HO";#N/A,#N/A,FALSE,"UK &amp; I HO sensitivity "}</definedName>
    <definedName name="wrn.printall." localSheetId="4"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#REF!</definedName>
    <definedName name="Xrange" localSheetId="12">INDIRECT("Threshold!$AB$3:$AB$"&amp;#REF!)</definedName>
    <definedName name="Xrange" localSheetId="11">INDIRECT("Threshold!$AB$3:$AB$"&amp;#REF!)</definedName>
    <definedName name="Xrange">INDIRECT("Threshold!$AB$3:$AB$"&amp;#REF!)</definedName>
    <definedName name="xx" localSheetId="11" hidden="1">{#N/A,#N/A,FALSE,"Summary";#N/A,#N/A,FALSE,"Retail";#N/A,#N/A,FALSE,"Ret Sensitivity";#N/A,#N/A,FALSE,"Manufacturing";#N/A,#N/A,FALSE,"Man Sensitivity";#N/A,#N/A,FALSE,"Ops UK &amp; I HO";#N/A,#N/A,FALSE,"UK &amp; I HO sensitivity "}</definedName>
    <definedName name="xx" localSheetId="4"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2" hidden="1">{"CHARGE",#N/A,FALSE,"401C11"}</definedName>
    <definedName name="xxx" localSheetId="11" hidden="1">{"CHARGE",#N/A,FALSE,"401C11"}</definedName>
    <definedName name="xxx" localSheetId="4" hidden="1">{"CHARGE",#N/A,FALSE,"401C11"}</definedName>
    <definedName name="xxx" hidden="1">{"CHARGE",#N/A,FALSE,"401C11"}</definedName>
    <definedName name="y">#REF!</definedName>
    <definedName name="Yccg" localSheetId="12">INDIRECT("Threshold!$AD$3:$AD$"&amp;#REF!)</definedName>
    <definedName name="Yccg" localSheetId="11">INDIRECT("Threshold!$AD$3:$AD$"&amp;#REF!)</definedName>
    <definedName name="Yccg">INDIRECT("Threshold!$AD$3:$AD$"&amp;#REF!)</definedName>
    <definedName name="Yrs">#REF!</definedName>
    <definedName name="Ytrust" localSheetId="12">INDIRECT("Threshold!$AE$3:$AE$"&amp;#REF!)</definedName>
    <definedName name="Ytrust" localSheetId="11">INDIRECT("Threshold!$AE$3:$AE$"&amp;#REF!)</definedName>
    <definedName name="Ytrust">INDIRECT("Threshold!$AE$3:$AE$"&amp;#REF!)</definedName>
    <definedName name="yyy" localSheetId="12" hidden="1">{"GROSS",#N/A,FALSE,"401C11"}</definedName>
    <definedName name="yyy" localSheetId="11" hidden="1">{"GROSS",#N/A,FALSE,"401C11"}</definedName>
    <definedName name="yyy" localSheetId="4" hidden="1">{"GROSS",#N/A,FALSE,"401C11"}</definedName>
    <definedName name="yyy" hidden="1">{"GROSS",#N/A,FALSE,"401C11"}</definedName>
    <definedName name="z">#REF!</definedName>
    <definedName name="zzz" localSheetId="12" hidden="1">{"NET",#N/A,FALSE,"401C11"}</definedName>
    <definedName name="zzz" localSheetId="11" hidden="1">{"NET",#N/A,FALSE,"401C11"}</definedName>
    <definedName name="zzz" localSheetId="4"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7" i="103" l="1"/>
  <c r="AW7" i="103"/>
  <c r="AV8" i="103"/>
  <c r="AW8" i="103"/>
  <c r="AV9" i="103"/>
  <c r="AW9" i="103"/>
  <c r="AV10" i="103"/>
  <c r="AW10" i="103"/>
  <c r="AV11" i="103"/>
  <c r="AW11" i="103"/>
  <c r="AV12" i="103"/>
  <c r="AW12" i="103"/>
  <c r="AV13" i="103"/>
  <c r="AW13" i="103"/>
  <c r="AV14" i="103"/>
  <c r="AW14" i="103"/>
  <c r="AV15" i="103"/>
  <c r="AW15" i="103"/>
  <c r="AV16" i="103"/>
  <c r="AW16" i="103"/>
  <c r="AV17" i="103"/>
  <c r="AW17" i="103"/>
  <c r="AV18" i="103"/>
  <c r="AW18" i="103"/>
  <c r="AV19" i="103"/>
  <c r="AW19" i="103"/>
  <c r="AV20" i="103"/>
  <c r="AW20" i="103"/>
  <c r="AV21" i="103"/>
  <c r="AW21" i="103"/>
  <c r="AV22" i="103"/>
  <c r="AW22" i="103"/>
  <c r="AV23" i="103"/>
  <c r="AW23" i="103"/>
  <c r="AV24" i="103"/>
  <c r="AW24" i="103"/>
  <c r="AV25" i="103"/>
  <c r="AW25" i="103"/>
  <c r="AV26" i="103"/>
  <c r="AW26" i="103"/>
  <c r="AV27" i="103"/>
  <c r="AW27" i="103"/>
  <c r="AV28" i="103"/>
  <c r="AW28" i="103"/>
  <c r="AV29" i="103"/>
  <c r="AW29" i="103"/>
  <c r="AV30" i="103"/>
  <c r="AW30" i="103"/>
  <c r="AV31" i="103"/>
  <c r="AW31" i="103"/>
  <c r="AV32" i="103"/>
  <c r="AW32" i="103"/>
  <c r="AV33" i="103"/>
  <c r="AW33" i="103"/>
  <c r="AV34" i="103"/>
  <c r="AW34" i="103"/>
  <c r="AV35" i="103"/>
  <c r="AW35" i="103"/>
  <c r="AV36" i="103"/>
  <c r="AW36" i="103"/>
  <c r="AV37" i="103"/>
  <c r="AW37" i="103"/>
  <c r="AV38" i="103"/>
  <c r="AW38" i="103"/>
  <c r="AV39" i="103"/>
  <c r="AW39" i="103"/>
  <c r="AV40" i="103"/>
  <c r="AW40" i="103"/>
  <c r="AV41" i="103"/>
  <c r="AW41" i="103"/>
  <c r="AV42" i="103"/>
  <c r="AW42" i="103"/>
  <c r="AV43" i="103"/>
  <c r="AW43" i="103"/>
  <c r="AV44" i="103"/>
  <c r="AW44" i="103"/>
  <c r="AV45" i="103"/>
  <c r="AW45" i="103"/>
  <c r="AV46" i="103"/>
  <c r="AW46" i="103"/>
  <c r="AV47" i="103"/>
  <c r="AW47" i="103"/>
  <c r="AV48" i="103"/>
  <c r="AW48" i="103"/>
  <c r="AV49" i="103"/>
  <c r="AW49" i="103"/>
  <c r="AV50" i="103"/>
  <c r="AW50" i="103"/>
  <c r="AV51" i="103"/>
  <c r="AW51" i="103"/>
  <c r="AV52" i="103"/>
  <c r="AW52" i="103"/>
  <c r="AV53" i="103"/>
  <c r="AW53" i="103"/>
  <c r="AV54" i="103"/>
  <c r="AW54" i="103"/>
  <c r="AV55" i="103"/>
  <c r="AW55" i="103"/>
  <c r="AV56" i="103"/>
  <c r="AW56" i="103"/>
  <c r="AV57" i="103"/>
  <c r="AW57" i="103"/>
  <c r="AV58" i="103"/>
  <c r="AW58" i="103"/>
  <c r="AV59" i="103"/>
  <c r="AW59" i="103"/>
  <c r="AV60" i="103"/>
  <c r="AW60" i="103"/>
  <c r="AV61" i="103"/>
  <c r="AW61" i="103"/>
  <c r="AV62" i="103"/>
  <c r="AW62" i="103"/>
  <c r="AV63" i="103"/>
  <c r="AW63" i="103"/>
  <c r="AV64" i="103"/>
  <c r="AW64" i="103"/>
  <c r="AV65" i="103"/>
  <c r="AW65" i="103"/>
  <c r="AV66" i="103"/>
  <c r="AW66" i="103"/>
  <c r="AV67" i="103"/>
  <c r="AW67" i="103"/>
  <c r="AV68" i="103"/>
  <c r="AW68" i="103"/>
  <c r="AV69" i="103"/>
  <c r="AW69" i="103"/>
  <c r="AV70" i="103"/>
  <c r="AW70" i="103"/>
  <c r="AV71" i="103"/>
  <c r="AW71" i="103"/>
  <c r="AV72" i="103"/>
  <c r="AW72" i="103"/>
  <c r="AV73" i="103"/>
  <c r="AW73" i="103"/>
  <c r="AV74" i="103"/>
  <c r="AW74" i="103"/>
  <c r="AV75" i="103"/>
  <c r="AW75" i="103"/>
  <c r="AV76" i="103"/>
  <c r="AW76" i="103"/>
  <c r="AV77" i="103"/>
  <c r="AW77" i="103"/>
  <c r="AV78" i="103"/>
  <c r="AW78" i="103"/>
  <c r="AV79" i="103"/>
  <c r="AW79" i="103"/>
  <c r="AV80" i="103"/>
  <c r="AW80" i="103"/>
  <c r="AV81" i="103"/>
  <c r="AW81" i="103"/>
  <c r="AV82" i="103"/>
  <c r="AW82" i="103"/>
  <c r="AV83" i="103"/>
  <c r="AW83" i="103"/>
  <c r="AV84" i="103"/>
  <c r="AW84" i="103"/>
  <c r="AV85" i="103"/>
  <c r="AW85" i="103"/>
  <c r="AV86" i="103"/>
  <c r="AW86" i="103"/>
  <c r="AV87" i="103"/>
  <c r="AW87" i="103"/>
  <c r="AV88" i="103"/>
  <c r="AW88" i="103"/>
  <c r="AV89" i="103"/>
  <c r="AW89" i="103"/>
  <c r="AV90" i="103"/>
  <c r="AW90" i="103"/>
  <c r="AV91" i="103"/>
  <c r="AW91" i="103"/>
  <c r="AV92" i="103"/>
  <c r="AW92" i="103"/>
  <c r="AV93" i="103"/>
  <c r="AW93" i="103"/>
  <c r="AV94" i="103"/>
  <c r="AW94" i="103"/>
  <c r="AV95" i="103"/>
  <c r="AW95" i="103"/>
  <c r="AV96" i="103"/>
  <c r="AW96" i="103"/>
  <c r="AV97" i="103"/>
  <c r="AW97" i="103"/>
  <c r="AV98" i="103"/>
  <c r="AW98" i="103"/>
  <c r="AV99" i="103"/>
  <c r="AW99" i="103"/>
  <c r="AV100" i="103"/>
  <c r="AW100" i="103"/>
  <c r="AV101" i="103"/>
  <c r="AW101" i="103"/>
  <c r="AV102" i="103"/>
  <c r="AW102" i="103"/>
  <c r="AV103" i="103"/>
  <c r="AW103" i="103"/>
  <c r="AV104" i="103"/>
  <c r="AW104" i="103"/>
  <c r="AV105" i="103"/>
  <c r="AW105" i="103"/>
  <c r="AV106" i="103"/>
  <c r="AW106" i="103"/>
  <c r="AV107" i="103"/>
  <c r="AW107" i="103"/>
  <c r="AV108" i="103"/>
  <c r="AW108" i="103"/>
  <c r="AV109" i="103"/>
  <c r="AW109" i="103"/>
  <c r="AV110" i="103"/>
  <c r="AW110" i="103"/>
  <c r="AV111" i="103"/>
  <c r="AW111" i="103"/>
  <c r="AV112" i="103"/>
  <c r="AW112" i="103"/>
  <c r="AV113" i="103"/>
  <c r="AW113" i="103"/>
  <c r="AV114" i="103"/>
  <c r="AW114" i="103"/>
  <c r="AV115" i="103"/>
  <c r="AW115" i="103"/>
  <c r="AV116" i="103"/>
  <c r="AW116" i="103"/>
  <c r="AV117" i="103"/>
  <c r="AW117" i="103"/>
  <c r="AV118" i="103"/>
  <c r="AW118" i="103"/>
  <c r="AV119" i="103"/>
  <c r="AW119" i="103"/>
  <c r="AV120" i="103"/>
  <c r="AW120" i="103"/>
  <c r="AV121" i="103"/>
  <c r="AW121" i="103"/>
  <c r="AV122" i="103"/>
  <c r="AW122" i="103"/>
  <c r="AV123" i="103"/>
  <c r="AW123" i="103"/>
  <c r="AV124" i="103"/>
  <c r="AW124" i="103"/>
  <c r="AV125" i="103"/>
  <c r="AW125" i="103"/>
  <c r="AV126" i="103"/>
  <c r="AW126" i="103"/>
  <c r="AV127" i="103"/>
  <c r="AW127" i="103"/>
  <c r="AV128" i="103"/>
  <c r="AW128" i="103"/>
  <c r="AV129" i="103"/>
  <c r="AW129" i="103"/>
  <c r="AV130" i="103"/>
  <c r="AW130" i="103"/>
  <c r="AV131" i="103"/>
  <c r="AW131" i="103"/>
  <c r="AV132" i="103"/>
  <c r="AW132" i="103"/>
  <c r="AV133" i="103"/>
  <c r="AW133" i="103"/>
  <c r="AV134" i="103"/>
  <c r="AW134" i="103"/>
  <c r="AV135" i="103"/>
  <c r="AW135" i="103"/>
  <c r="AV136" i="103"/>
  <c r="AW136" i="103"/>
  <c r="AV137" i="103"/>
  <c r="AW137" i="103"/>
  <c r="AV138" i="103"/>
  <c r="AW138" i="103"/>
  <c r="AV139" i="103"/>
  <c r="AW139" i="103"/>
  <c r="AV140" i="103"/>
  <c r="AW140" i="103"/>
  <c r="AV141" i="103"/>
  <c r="AW141" i="103"/>
  <c r="AV142" i="103"/>
  <c r="AW142" i="103"/>
  <c r="AV143" i="103"/>
  <c r="AW143" i="103"/>
  <c r="AV144" i="103"/>
  <c r="AW144" i="103"/>
  <c r="AV145" i="103"/>
  <c r="AW145" i="103"/>
  <c r="AV146" i="103"/>
  <c r="AW146" i="103"/>
  <c r="AV147" i="103"/>
  <c r="AW147" i="103"/>
  <c r="AV148" i="103"/>
  <c r="AW148" i="103"/>
  <c r="AV149" i="103"/>
  <c r="AW149" i="103"/>
  <c r="AV150" i="103"/>
  <c r="AW150" i="103"/>
  <c r="AV151" i="103"/>
  <c r="AW151" i="103"/>
  <c r="AV152" i="103"/>
  <c r="AW152" i="103"/>
  <c r="AV153" i="103"/>
  <c r="AW153" i="103"/>
  <c r="AV154" i="103"/>
  <c r="AW154" i="103"/>
  <c r="AV155" i="103"/>
  <c r="AW155" i="103"/>
  <c r="AV156" i="103"/>
  <c r="AW156" i="103"/>
  <c r="AV157" i="103"/>
  <c r="AW157" i="103"/>
  <c r="AV158" i="103"/>
  <c r="AW158" i="103"/>
  <c r="AV159" i="103"/>
  <c r="AW159" i="103"/>
  <c r="AV160" i="103"/>
  <c r="AW160" i="103"/>
  <c r="AV161" i="103"/>
  <c r="AW161" i="103"/>
  <c r="AV162" i="103"/>
  <c r="AW162" i="103"/>
  <c r="AV163" i="103"/>
  <c r="AW163" i="103"/>
  <c r="AV164" i="103"/>
  <c r="AW164" i="103"/>
  <c r="AV165" i="103"/>
  <c r="AW165" i="103"/>
  <c r="AV166" i="103"/>
  <c r="AW166" i="103"/>
  <c r="AV167" i="103"/>
  <c r="AW167" i="103"/>
  <c r="AV168" i="103"/>
  <c r="AW168" i="103"/>
  <c r="AV169" i="103"/>
  <c r="AW169" i="103"/>
  <c r="AV170" i="103"/>
  <c r="AW170" i="103"/>
  <c r="AV171" i="103"/>
  <c r="AW171" i="103"/>
  <c r="AV172" i="103"/>
  <c r="AW172" i="103"/>
  <c r="AV173" i="103"/>
  <c r="AW173" i="103"/>
  <c r="AV174" i="103"/>
  <c r="AW174" i="103"/>
  <c r="AV175" i="103"/>
  <c r="AW175" i="103"/>
  <c r="AV176" i="103"/>
  <c r="AW176" i="103"/>
  <c r="AV177" i="103"/>
  <c r="AW177" i="103"/>
  <c r="AV178" i="103"/>
  <c r="AW178" i="103"/>
  <c r="AV179" i="103"/>
  <c r="AW179" i="103"/>
  <c r="AV180" i="103"/>
  <c r="AW180" i="103"/>
  <c r="AV181" i="103"/>
  <c r="AW181" i="103"/>
  <c r="AV182" i="103"/>
  <c r="AW182" i="103"/>
  <c r="AV183" i="103"/>
  <c r="AW183" i="103"/>
  <c r="AV184" i="103"/>
  <c r="AW184" i="103"/>
  <c r="AV185" i="103"/>
  <c r="AW185" i="103"/>
  <c r="AV186" i="103"/>
  <c r="AW186" i="103"/>
  <c r="AV187" i="103"/>
  <c r="AW187" i="103"/>
  <c r="AV188" i="103"/>
  <c r="AW188" i="103"/>
  <c r="AV189" i="103"/>
  <c r="AW189" i="103"/>
  <c r="AV190" i="103"/>
  <c r="AW190" i="103"/>
  <c r="AV191" i="103"/>
  <c r="AW191" i="103"/>
  <c r="AV192" i="103"/>
  <c r="AW192" i="103"/>
  <c r="AV193" i="103"/>
  <c r="AW193" i="103"/>
  <c r="AV194" i="103"/>
  <c r="AW194" i="103"/>
  <c r="AV195" i="103"/>
  <c r="AW195" i="103"/>
  <c r="AV196" i="103"/>
  <c r="AW196" i="103"/>
  <c r="AV197" i="103"/>
  <c r="AW197" i="103"/>
  <c r="AV198" i="103"/>
  <c r="AW198" i="103"/>
  <c r="AV199" i="103"/>
  <c r="AW199" i="103"/>
  <c r="AV200" i="103"/>
  <c r="AW200" i="103"/>
  <c r="AV201" i="103"/>
  <c r="AW201" i="103"/>
  <c r="AV202" i="103"/>
  <c r="AW202" i="103"/>
  <c r="AV203" i="103"/>
  <c r="AW203" i="103"/>
  <c r="AV204" i="103"/>
  <c r="AW204" i="103"/>
  <c r="AV205" i="103"/>
  <c r="AW205" i="103"/>
  <c r="AV206" i="103"/>
  <c r="AW206" i="103"/>
  <c r="AV207" i="103"/>
  <c r="AW207" i="103"/>
  <c r="AV208" i="103"/>
  <c r="AW208" i="103"/>
  <c r="AV209" i="103"/>
  <c r="AW209" i="103"/>
  <c r="AV210" i="103"/>
  <c r="AW210" i="103"/>
  <c r="AV211" i="103"/>
  <c r="AW211" i="103"/>
  <c r="AV212" i="103"/>
  <c r="AW212" i="103"/>
  <c r="AV213" i="103"/>
  <c r="AW213" i="103"/>
  <c r="AV214" i="103"/>
  <c r="AW214" i="103"/>
  <c r="AV215" i="103"/>
  <c r="AW215" i="103"/>
  <c r="AV216" i="103"/>
  <c r="AW216" i="103"/>
  <c r="AV217" i="103"/>
  <c r="AW217" i="103"/>
  <c r="AV218" i="103"/>
  <c r="AW218" i="103"/>
  <c r="AV219" i="103"/>
  <c r="AW219" i="103"/>
  <c r="AV220" i="103"/>
  <c r="AW220" i="103"/>
  <c r="AV221" i="103"/>
  <c r="AW221" i="103"/>
  <c r="AV222" i="103"/>
  <c r="AW222" i="103"/>
  <c r="AV223" i="103"/>
  <c r="AW223" i="103"/>
  <c r="AV224" i="103"/>
  <c r="AW224" i="103"/>
  <c r="AV225" i="103"/>
  <c r="AW225" i="103"/>
  <c r="AV226" i="103"/>
  <c r="AW226" i="103"/>
  <c r="AV227" i="103"/>
  <c r="AW227" i="103"/>
  <c r="AV228" i="103"/>
  <c r="AW228" i="103"/>
  <c r="AV229" i="103"/>
  <c r="AW229" i="103"/>
  <c r="AV230" i="103"/>
  <c r="AW230" i="103"/>
  <c r="AV231" i="103"/>
  <c r="AW231" i="103"/>
  <c r="AV232" i="103"/>
  <c r="AW232" i="103"/>
  <c r="AV233" i="103"/>
  <c r="AW233" i="103"/>
  <c r="AV234" i="103"/>
  <c r="AW234" i="103"/>
  <c r="AV235" i="103"/>
  <c r="AW235" i="103"/>
  <c r="AV236" i="103"/>
  <c r="AW236" i="103"/>
  <c r="AV237" i="103"/>
  <c r="AW237" i="103"/>
  <c r="AV238" i="103"/>
  <c r="AW238" i="103"/>
  <c r="AV239" i="103"/>
  <c r="AW239" i="103"/>
  <c r="AV240" i="103"/>
  <c r="AW240" i="103"/>
  <c r="AV241" i="103"/>
  <c r="AW241" i="103"/>
  <c r="AV242" i="103"/>
  <c r="AW242" i="103"/>
  <c r="AV243" i="103"/>
  <c r="AW243" i="103"/>
  <c r="AV244" i="103"/>
  <c r="AW244" i="103"/>
  <c r="AV245" i="103"/>
  <c r="AW245" i="103"/>
  <c r="AV246" i="103"/>
  <c r="AW246" i="103"/>
  <c r="AV247" i="103"/>
  <c r="AW247" i="103"/>
  <c r="AV248" i="103"/>
  <c r="AW248" i="103"/>
  <c r="AV249" i="103"/>
  <c r="AW249" i="103"/>
  <c r="AV250" i="103"/>
  <c r="AW250" i="103"/>
  <c r="AV251" i="103"/>
  <c r="AW251" i="103"/>
  <c r="AV252" i="103"/>
  <c r="AW252" i="103"/>
  <c r="AV253" i="103"/>
  <c r="AW253" i="103"/>
  <c r="AV254" i="103"/>
  <c r="AW254" i="103"/>
  <c r="AV255" i="103"/>
  <c r="AW255" i="103"/>
  <c r="AV256" i="103"/>
  <c r="AW256" i="103"/>
  <c r="AV257" i="103"/>
  <c r="AW257" i="103"/>
  <c r="AV258" i="103"/>
  <c r="AW258" i="103"/>
  <c r="AV259" i="103"/>
  <c r="AW259" i="103"/>
  <c r="AV260" i="103"/>
  <c r="AW260" i="103"/>
  <c r="AV261" i="103"/>
  <c r="AW261" i="103"/>
  <c r="AV262" i="103"/>
  <c r="AW262" i="103"/>
  <c r="AV263" i="103"/>
  <c r="AW263" i="103"/>
  <c r="AV264" i="103"/>
  <c r="AW264" i="103"/>
  <c r="AV265" i="103"/>
  <c r="AW265" i="103"/>
  <c r="AV266" i="103"/>
  <c r="AW266" i="103"/>
  <c r="AV267" i="103"/>
  <c r="AW267" i="103"/>
  <c r="AV268" i="103"/>
  <c r="AW268" i="103"/>
  <c r="AV269" i="103"/>
  <c r="AW269" i="103"/>
  <c r="AV270" i="103"/>
  <c r="AW270" i="103"/>
  <c r="AV271" i="103"/>
  <c r="AW271" i="103"/>
  <c r="AV272" i="103"/>
  <c r="AW272" i="103"/>
  <c r="AV273" i="103"/>
  <c r="AW273" i="103"/>
  <c r="AV274" i="103"/>
  <c r="AW274" i="103"/>
  <c r="AV275" i="103"/>
  <c r="AW275" i="103"/>
  <c r="AV276" i="103"/>
  <c r="AW276" i="103"/>
  <c r="AV277" i="103"/>
  <c r="AW277" i="103"/>
  <c r="AV278" i="103"/>
  <c r="AW278" i="103"/>
  <c r="AV279" i="103"/>
  <c r="AW279" i="103"/>
  <c r="AV280" i="103"/>
  <c r="AW280" i="103"/>
  <c r="AV281" i="103"/>
  <c r="AW281" i="103"/>
  <c r="AV282" i="103"/>
  <c r="AW282" i="103"/>
  <c r="AV283" i="103"/>
  <c r="AW283" i="103"/>
  <c r="AV284" i="103"/>
  <c r="AW284" i="103"/>
  <c r="AV285" i="103"/>
  <c r="AW285" i="103"/>
  <c r="AV286" i="103"/>
  <c r="AW286" i="103"/>
  <c r="AV287" i="103"/>
  <c r="AW287" i="103"/>
  <c r="AV288" i="103"/>
  <c r="AW288" i="103"/>
  <c r="AV289" i="103"/>
  <c r="AW289" i="103"/>
  <c r="AV290" i="103"/>
  <c r="AW290" i="103"/>
  <c r="AV291" i="103"/>
  <c r="AW291" i="103"/>
  <c r="AV292" i="103"/>
  <c r="AW292" i="103"/>
  <c r="AV293" i="103"/>
  <c r="AW293" i="103"/>
  <c r="AV294" i="103"/>
  <c r="AW294" i="103"/>
  <c r="AV295" i="103"/>
  <c r="AW295" i="103"/>
  <c r="AV296" i="103"/>
  <c r="AW296" i="103"/>
  <c r="AV297" i="103"/>
  <c r="AW297" i="103"/>
  <c r="AV298" i="103"/>
  <c r="AW298" i="103"/>
  <c r="AV299" i="103"/>
  <c r="AW299" i="103"/>
  <c r="AV300" i="103"/>
  <c r="AW300" i="103"/>
  <c r="AV301" i="103"/>
  <c r="AW301" i="103"/>
  <c r="AV302" i="103"/>
  <c r="AW302" i="103"/>
  <c r="AV303" i="103"/>
  <c r="AW303" i="103"/>
  <c r="AV304" i="103"/>
  <c r="AW304" i="103"/>
  <c r="AV305" i="103"/>
  <c r="AW305" i="103"/>
  <c r="AV306" i="103"/>
  <c r="AW306" i="103"/>
  <c r="AV307" i="103"/>
  <c r="AW307" i="103"/>
  <c r="AV308" i="103"/>
  <c r="AW308" i="103"/>
  <c r="AV309" i="103"/>
  <c r="AW309" i="103"/>
  <c r="AV310" i="103"/>
  <c r="AW310" i="103"/>
  <c r="AV311" i="103"/>
  <c r="AW311" i="103"/>
  <c r="AV312" i="103"/>
  <c r="AW312" i="103"/>
  <c r="AV313" i="103"/>
  <c r="AW313" i="103"/>
  <c r="AV314" i="103"/>
  <c r="AW314" i="103"/>
  <c r="AW6" i="103"/>
  <c r="AV6" i="103"/>
  <c r="F48" i="99"/>
  <c r="G48" i="99"/>
  <c r="I48" i="99"/>
  <c r="K48" i="99"/>
  <c r="L48" i="99"/>
  <c r="N48" i="99"/>
  <c r="P48" i="99"/>
  <c r="Q48" i="99"/>
  <c r="S48" i="99"/>
  <c r="U48" i="99"/>
  <c r="V48" i="99"/>
  <c r="X48" i="99"/>
  <c r="AR6" i="103"/>
  <c r="AS314" i="103"/>
  <c r="AR314" i="103"/>
  <c r="AS313" i="103"/>
  <c r="AR313" i="103"/>
  <c r="AS312" i="103"/>
  <c r="AR312" i="103"/>
  <c r="AS311" i="103"/>
  <c r="AR311" i="103"/>
  <c r="AS310" i="103"/>
  <c r="AR310" i="103"/>
  <c r="AS309" i="103"/>
  <c r="AR309" i="103"/>
  <c r="AS308" i="103"/>
  <c r="AR308" i="103"/>
  <c r="AS307" i="103"/>
  <c r="AR307" i="103"/>
  <c r="AS306" i="103"/>
  <c r="AR306" i="103"/>
  <c r="AS305" i="103"/>
  <c r="AR305" i="103"/>
  <c r="AS304" i="103"/>
  <c r="AR304" i="103"/>
  <c r="AS303" i="103"/>
  <c r="AR303" i="103"/>
  <c r="AS302" i="103"/>
  <c r="AR302" i="103"/>
  <c r="AS301" i="103"/>
  <c r="AR301" i="103"/>
  <c r="AS300" i="103"/>
  <c r="AR300" i="103"/>
  <c r="AS299" i="103"/>
  <c r="AR299" i="103"/>
  <c r="AS298" i="103"/>
  <c r="AR298" i="103"/>
  <c r="AS297" i="103"/>
  <c r="AR297" i="103"/>
  <c r="AS296" i="103"/>
  <c r="AR296" i="103"/>
  <c r="AS295" i="103"/>
  <c r="AR295" i="103"/>
  <c r="AS294" i="103"/>
  <c r="AR294" i="103"/>
  <c r="AS293" i="103"/>
  <c r="AR293" i="103"/>
  <c r="AS292" i="103"/>
  <c r="AR292" i="103"/>
  <c r="AS291" i="103"/>
  <c r="AR291" i="103"/>
  <c r="AS290" i="103"/>
  <c r="AR290" i="103"/>
  <c r="AS289" i="103"/>
  <c r="AR289" i="103"/>
  <c r="AS288" i="103"/>
  <c r="AR288" i="103"/>
  <c r="AS287" i="103"/>
  <c r="AR287" i="103"/>
  <c r="AS286" i="103"/>
  <c r="AR286" i="103"/>
  <c r="AS285" i="103"/>
  <c r="AR285" i="103"/>
  <c r="AS284" i="103"/>
  <c r="AR284" i="103"/>
  <c r="AS283" i="103"/>
  <c r="AR283" i="103"/>
  <c r="AS282" i="103"/>
  <c r="AR282" i="103"/>
  <c r="AS281" i="103"/>
  <c r="AR281" i="103"/>
  <c r="AS280" i="103"/>
  <c r="AR280" i="103"/>
  <c r="AS279" i="103"/>
  <c r="AR279" i="103"/>
  <c r="AS278" i="103"/>
  <c r="AR278" i="103"/>
  <c r="AS277" i="103"/>
  <c r="AR277" i="103"/>
  <c r="AS276" i="103"/>
  <c r="AR276" i="103"/>
  <c r="AS275" i="103"/>
  <c r="AR275" i="103"/>
  <c r="AS274" i="103"/>
  <c r="AR274" i="103"/>
  <c r="AS273" i="103"/>
  <c r="AR273" i="103"/>
  <c r="AS272" i="103"/>
  <c r="AR272" i="103"/>
  <c r="AS271" i="103"/>
  <c r="AR271" i="103"/>
  <c r="AS270" i="103"/>
  <c r="AR270" i="103"/>
  <c r="AS269" i="103"/>
  <c r="AR269" i="103"/>
  <c r="AS268" i="103"/>
  <c r="AR268" i="103"/>
  <c r="AS267" i="103"/>
  <c r="AR267" i="103"/>
  <c r="AS266" i="103"/>
  <c r="AR266" i="103"/>
  <c r="AS265" i="103"/>
  <c r="AR265" i="103"/>
  <c r="AS264" i="103"/>
  <c r="AR264" i="103"/>
  <c r="AS263" i="103"/>
  <c r="AR263" i="103"/>
  <c r="AS262" i="103"/>
  <c r="AR262" i="103"/>
  <c r="AS261" i="103"/>
  <c r="AR261" i="103"/>
  <c r="AS260" i="103"/>
  <c r="AR260" i="103"/>
  <c r="AS259" i="103"/>
  <c r="AR259" i="103"/>
  <c r="AS258" i="103"/>
  <c r="AR258" i="103"/>
  <c r="AS257" i="103"/>
  <c r="AR257" i="103"/>
  <c r="AS256" i="103"/>
  <c r="AR256" i="103"/>
  <c r="AS255" i="103"/>
  <c r="AR255" i="103"/>
  <c r="AS254" i="103"/>
  <c r="AR254" i="103"/>
  <c r="AS253" i="103"/>
  <c r="AR253" i="103"/>
  <c r="AS252" i="103"/>
  <c r="AR252" i="103"/>
  <c r="AS251" i="103"/>
  <c r="AR251" i="103"/>
  <c r="AS250" i="103"/>
  <c r="AR250" i="103"/>
  <c r="AS249" i="103"/>
  <c r="AR249" i="103"/>
  <c r="AS248" i="103"/>
  <c r="AR248" i="103"/>
  <c r="AS247" i="103"/>
  <c r="AR247" i="103"/>
  <c r="AS246" i="103"/>
  <c r="AR246" i="103"/>
  <c r="AS245" i="103"/>
  <c r="AR245" i="103"/>
  <c r="AS244" i="103"/>
  <c r="AR244" i="103"/>
  <c r="AS243" i="103"/>
  <c r="AR243" i="103"/>
  <c r="AS242" i="103"/>
  <c r="AR242" i="103"/>
  <c r="AS241" i="103"/>
  <c r="AR241" i="103"/>
  <c r="AS240" i="103"/>
  <c r="AR240" i="103"/>
  <c r="AS239" i="103"/>
  <c r="AR239" i="103"/>
  <c r="AS238" i="103"/>
  <c r="AR238" i="103"/>
  <c r="AS237" i="103"/>
  <c r="AR237" i="103"/>
  <c r="AS236" i="103"/>
  <c r="AR236" i="103"/>
  <c r="AS235" i="103"/>
  <c r="AR235" i="103"/>
  <c r="AS234" i="103"/>
  <c r="AR234" i="103"/>
  <c r="AS233" i="103"/>
  <c r="AR233" i="103"/>
  <c r="AS232" i="103"/>
  <c r="AR232" i="103"/>
  <c r="AS231" i="103"/>
  <c r="AR231" i="103"/>
  <c r="AS230" i="103"/>
  <c r="AR230" i="103"/>
  <c r="AS229" i="103"/>
  <c r="AR229" i="103"/>
  <c r="AS228" i="103"/>
  <c r="AR228" i="103"/>
  <c r="AS227" i="103"/>
  <c r="AR227" i="103"/>
  <c r="AS226" i="103"/>
  <c r="AR226" i="103"/>
  <c r="AS225" i="103"/>
  <c r="AR225" i="103"/>
  <c r="AS224" i="103"/>
  <c r="AR224" i="103"/>
  <c r="AS223" i="103"/>
  <c r="AR223" i="103"/>
  <c r="AS222" i="103"/>
  <c r="AR222" i="103"/>
  <c r="AS221" i="103"/>
  <c r="AR221" i="103"/>
  <c r="AS220" i="103"/>
  <c r="AR220" i="103"/>
  <c r="AS219" i="103"/>
  <c r="AR219" i="103"/>
  <c r="AS218" i="103"/>
  <c r="AR218" i="103"/>
  <c r="AS217" i="103"/>
  <c r="AR217" i="103"/>
  <c r="AS216" i="103"/>
  <c r="AR216" i="103"/>
  <c r="AS215" i="103"/>
  <c r="AR215" i="103"/>
  <c r="AS214" i="103"/>
  <c r="AR214" i="103"/>
  <c r="AS213" i="103"/>
  <c r="AR213" i="103"/>
  <c r="AS212" i="103"/>
  <c r="AR212" i="103"/>
  <c r="AS211" i="103"/>
  <c r="AR211" i="103"/>
  <c r="AS210" i="103"/>
  <c r="AR210" i="103"/>
  <c r="AS209" i="103"/>
  <c r="AR209" i="103"/>
  <c r="AS208" i="103"/>
  <c r="AR208" i="103"/>
  <c r="AS207" i="103"/>
  <c r="AR207" i="103"/>
  <c r="AS206" i="103"/>
  <c r="AR206" i="103"/>
  <c r="AS205" i="103"/>
  <c r="AR205" i="103"/>
  <c r="AS204" i="103"/>
  <c r="AR204" i="103"/>
  <c r="AS203" i="103"/>
  <c r="AR203" i="103"/>
  <c r="AS202" i="103"/>
  <c r="AR202" i="103"/>
  <c r="AS201" i="103"/>
  <c r="AR201" i="103"/>
  <c r="AS200" i="103"/>
  <c r="AR200" i="103"/>
  <c r="AS199" i="103"/>
  <c r="AR199" i="103"/>
  <c r="AS198" i="103"/>
  <c r="AR198" i="103"/>
  <c r="AS197" i="103"/>
  <c r="AR197" i="103"/>
  <c r="AS196" i="103"/>
  <c r="AR196" i="103"/>
  <c r="AS195" i="103"/>
  <c r="AR195" i="103"/>
  <c r="AS194" i="103"/>
  <c r="AR194" i="103"/>
  <c r="AS193" i="103"/>
  <c r="AR193" i="103"/>
  <c r="AS192" i="103"/>
  <c r="AR192" i="103"/>
  <c r="AS191" i="103"/>
  <c r="AR191" i="103"/>
  <c r="AS190" i="103"/>
  <c r="AR190" i="103"/>
  <c r="AS189" i="103"/>
  <c r="AR189" i="103"/>
  <c r="AS188" i="103"/>
  <c r="AR188" i="103"/>
  <c r="AS187" i="103"/>
  <c r="AR187" i="103"/>
  <c r="AS186" i="103"/>
  <c r="AR186" i="103"/>
  <c r="AS185" i="103"/>
  <c r="AR185" i="103"/>
  <c r="AS184" i="103"/>
  <c r="AR184" i="103"/>
  <c r="AS183" i="103"/>
  <c r="AR183" i="103"/>
  <c r="AS182" i="103"/>
  <c r="AR182" i="103"/>
  <c r="AS181" i="103"/>
  <c r="AR181" i="103"/>
  <c r="AS180" i="103"/>
  <c r="AR180" i="103"/>
  <c r="AS179" i="103"/>
  <c r="AR179" i="103"/>
  <c r="AS178" i="103"/>
  <c r="AR178" i="103"/>
  <c r="AS177" i="103"/>
  <c r="AR177" i="103"/>
  <c r="AS176" i="103"/>
  <c r="AR176" i="103"/>
  <c r="AS175" i="103"/>
  <c r="AR175" i="103"/>
  <c r="AS174" i="103"/>
  <c r="AR174" i="103"/>
  <c r="AS173" i="103"/>
  <c r="AR173" i="103"/>
  <c r="AS172" i="103"/>
  <c r="AR172" i="103"/>
  <c r="AS171" i="103"/>
  <c r="AR171" i="103"/>
  <c r="AS170" i="103"/>
  <c r="AR170" i="103"/>
  <c r="AS169" i="103"/>
  <c r="AR169" i="103"/>
  <c r="AS168" i="103"/>
  <c r="AR168" i="103"/>
  <c r="AS167" i="103"/>
  <c r="AR167" i="103"/>
  <c r="AS166" i="103"/>
  <c r="AR166" i="103"/>
  <c r="AS165" i="103"/>
  <c r="AR165" i="103"/>
  <c r="AS164" i="103"/>
  <c r="AR164" i="103"/>
  <c r="AS163" i="103"/>
  <c r="AR163" i="103"/>
  <c r="AS162" i="103"/>
  <c r="AR162" i="103"/>
  <c r="AS161" i="103"/>
  <c r="AR161" i="103"/>
  <c r="AS160" i="103"/>
  <c r="AR160" i="103"/>
  <c r="AS159" i="103"/>
  <c r="AR159" i="103"/>
  <c r="AS158" i="103"/>
  <c r="AR158" i="103"/>
  <c r="AS157" i="103"/>
  <c r="AR157" i="103"/>
  <c r="AS156" i="103"/>
  <c r="AR156" i="103"/>
  <c r="AS155" i="103"/>
  <c r="AR155" i="103"/>
  <c r="AS154" i="103"/>
  <c r="AR154" i="103"/>
  <c r="AS153" i="103"/>
  <c r="AR153" i="103"/>
  <c r="AS152" i="103"/>
  <c r="AR152" i="103"/>
  <c r="AS151" i="103"/>
  <c r="AR151" i="103"/>
  <c r="AS150" i="103"/>
  <c r="AR150" i="103"/>
  <c r="AS149" i="103"/>
  <c r="AR149" i="103"/>
  <c r="AS148" i="103"/>
  <c r="AR148" i="103"/>
  <c r="AS147" i="103"/>
  <c r="AR147" i="103"/>
  <c r="AS146" i="103"/>
  <c r="AR146" i="103"/>
  <c r="AS145" i="103"/>
  <c r="AR145" i="103"/>
  <c r="AS144" i="103"/>
  <c r="AR144" i="103"/>
  <c r="AS143" i="103"/>
  <c r="AR143" i="103"/>
  <c r="AS142" i="103"/>
  <c r="AR142" i="103"/>
  <c r="AS141" i="103"/>
  <c r="AR141" i="103"/>
  <c r="AS140" i="103"/>
  <c r="AR140" i="103"/>
  <c r="AS139" i="103"/>
  <c r="AR139" i="103"/>
  <c r="AS138" i="103"/>
  <c r="AR138" i="103"/>
  <c r="AS137" i="103"/>
  <c r="AR137" i="103"/>
  <c r="AS136" i="103"/>
  <c r="AR136" i="103"/>
  <c r="AS135" i="103"/>
  <c r="AR135" i="103"/>
  <c r="AS134" i="103"/>
  <c r="AR134" i="103"/>
  <c r="AS133" i="103"/>
  <c r="AR133" i="103"/>
  <c r="AS132" i="103"/>
  <c r="AR132" i="103"/>
  <c r="AS131" i="103"/>
  <c r="AR131" i="103"/>
  <c r="AS130" i="103"/>
  <c r="AR130" i="103"/>
  <c r="AS129" i="103"/>
  <c r="AR129" i="103"/>
  <c r="AS128" i="103"/>
  <c r="AR128" i="103"/>
  <c r="AS127" i="103"/>
  <c r="AR127" i="103"/>
  <c r="AS126" i="103"/>
  <c r="AR126" i="103"/>
  <c r="AS125" i="103"/>
  <c r="AR125" i="103"/>
  <c r="AS124" i="103"/>
  <c r="AR124" i="103"/>
  <c r="AS123" i="103"/>
  <c r="AR123" i="103"/>
  <c r="AS122" i="103"/>
  <c r="AR122" i="103"/>
  <c r="AS121" i="103"/>
  <c r="AR121" i="103"/>
  <c r="AS120" i="103"/>
  <c r="AR120" i="103"/>
  <c r="AS119" i="103"/>
  <c r="AR119" i="103"/>
  <c r="AS118" i="103"/>
  <c r="AR118" i="103"/>
  <c r="AS117" i="103"/>
  <c r="AR117" i="103"/>
  <c r="AS116" i="103"/>
  <c r="AR116" i="103"/>
  <c r="AS115" i="103"/>
  <c r="AR115" i="103"/>
  <c r="AS114" i="103"/>
  <c r="AR114" i="103"/>
  <c r="AS113" i="103"/>
  <c r="AR113" i="103"/>
  <c r="AS112" i="103"/>
  <c r="AR112" i="103"/>
  <c r="AS111" i="103"/>
  <c r="AR111" i="103"/>
  <c r="AS110" i="103"/>
  <c r="AR110" i="103"/>
  <c r="AS109" i="103"/>
  <c r="AR109" i="103"/>
  <c r="AS108" i="103"/>
  <c r="AR108" i="103"/>
  <c r="AS107" i="103"/>
  <c r="AR107" i="103"/>
  <c r="AS106" i="103"/>
  <c r="AR106" i="103"/>
  <c r="AS105" i="103"/>
  <c r="AR105" i="103"/>
  <c r="AS104" i="103"/>
  <c r="AR104" i="103"/>
  <c r="AS103" i="103"/>
  <c r="AR103" i="103"/>
  <c r="AS102" i="103"/>
  <c r="AR102" i="103"/>
  <c r="AS101" i="103"/>
  <c r="AR101" i="103"/>
  <c r="AS100" i="103"/>
  <c r="AR100" i="103"/>
  <c r="AS99" i="103"/>
  <c r="AR99" i="103"/>
  <c r="AS98" i="103"/>
  <c r="AR98" i="103"/>
  <c r="AS97" i="103"/>
  <c r="AR97" i="103"/>
  <c r="AS96" i="103"/>
  <c r="AR96" i="103"/>
  <c r="AS95" i="103"/>
  <c r="AR95" i="103"/>
  <c r="AS94" i="103"/>
  <c r="AR94" i="103"/>
  <c r="AS93" i="103"/>
  <c r="AR93" i="103"/>
  <c r="AS92" i="103"/>
  <c r="AR92" i="103"/>
  <c r="AS91" i="103"/>
  <c r="AR91" i="103"/>
  <c r="AS90" i="103"/>
  <c r="AR90" i="103"/>
  <c r="AS89" i="103"/>
  <c r="AR89" i="103"/>
  <c r="AS88" i="103"/>
  <c r="AR88" i="103"/>
  <c r="AS87" i="103"/>
  <c r="AR87" i="103"/>
  <c r="AS86" i="103"/>
  <c r="AR86" i="103"/>
  <c r="AS85" i="103"/>
  <c r="AR85" i="103"/>
  <c r="AS84" i="103"/>
  <c r="AR84" i="103"/>
  <c r="AS83" i="103"/>
  <c r="AR83" i="103"/>
  <c r="AS82" i="103"/>
  <c r="AR82" i="103"/>
  <c r="AS81" i="103"/>
  <c r="AR81" i="103"/>
  <c r="AS80" i="103"/>
  <c r="AR80" i="103"/>
  <c r="AS79" i="103"/>
  <c r="AR79" i="103"/>
  <c r="AS78" i="103"/>
  <c r="AR78" i="103"/>
  <c r="AS77" i="103"/>
  <c r="AR77" i="103"/>
  <c r="AS76" i="103"/>
  <c r="AR76" i="103"/>
  <c r="AS75" i="103"/>
  <c r="AR75" i="103"/>
  <c r="AS74" i="103"/>
  <c r="AR74" i="103"/>
  <c r="AS73" i="103"/>
  <c r="AR73" i="103"/>
  <c r="AS72" i="103"/>
  <c r="AR72" i="103"/>
  <c r="AS71" i="103"/>
  <c r="AR71" i="103"/>
  <c r="AS70" i="103"/>
  <c r="AR70" i="103"/>
  <c r="AS69" i="103"/>
  <c r="AR69" i="103"/>
  <c r="AS68" i="103"/>
  <c r="AR68" i="103"/>
  <c r="AS67" i="103"/>
  <c r="AR67" i="103"/>
  <c r="AS66" i="103"/>
  <c r="AR66" i="103"/>
  <c r="AS65" i="103"/>
  <c r="AR65" i="103"/>
  <c r="AS64" i="103"/>
  <c r="AR64" i="103"/>
  <c r="AS63" i="103"/>
  <c r="AR63" i="103"/>
  <c r="AS62" i="103"/>
  <c r="AR62" i="103"/>
  <c r="AS61" i="103"/>
  <c r="AR61" i="103"/>
  <c r="AS60" i="103"/>
  <c r="AR60" i="103"/>
  <c r="AS59" i="103"/>
  <c r="AR59" i="103"/>
  <c r="AS58" i="103"/>
  <c r="AR58" i="103"/>
  <c r="AS57" i="103"/>
  <c r="AR57" i="103"/>
  <c r="AS56" i="103"/>
  <c r="AR56" i="103"/>
  <c r="AS55" i="103"/>
  <c r="AR55" i="103"/>
  <c r="AS54" i="103"/>
  <c r="AR54" i="103"/>
  <c r="AS53" i="103"/>
  <c r="AR53" i="103"/>
  <c r="AS52" i="103"/>
  <c r="AR52" i="103"/>
  <c r="AS51" i="103"/>
  <c r="AR51" i="103"/>
  <c r="AS50" i="103"/>
  <c r="AR50" i="103"/>
  <c r="AS49" i="103"/>
  <c r="AR49" i="103"/>
  <c r="AS48" i="103"/>
  <c r="AR48" i="103"/>
  <c r="AS47" i="103"/>
  <c r="AR47" i="103"/>
  <c r="AS46" i="103"/>
  <c r="AR46" i="103"/>
  <c r="AS45" i="103"/>
  <c r="AR45" i="103"/>
  <c r="AS44" i="103"/>
  <c r="AR44" i="103"/>
  <c r="AS43" i="103"/>
  <c r="AR43" i="103"/>
  <c r="AS42" i="103"/>
  <c r="AR42" i="103"/>
  <c r="AS41" i="103"/>
  <c r="AR41" i="103"/>
  <c r="AS40" i="103"/>
  <c r="AR40" i="103"/>
  <c r="AS39" i="103"/>
  <c r="AR39" i="103"/>
  <c r="AS38" i="103"/>
  <c r="AR38" i="103"/>
  <c r="AS37" i="103"/>
  <c r="AR37" i="103"/>
  <c r="AS36" i="103"/>
  <c r="AR36" i="103"/>
  <c r="AS35" i="103"/>
  <c r="AR35" i="103"/>
  <c r="AS34" i="103"/>
  <c r="AR34" i="103"/>
  <c r="AS33" i="103"/>
  <c r="AR33" i="103"/>
  <c r="AS32" i="103"/>
  <c r="AR32" i="103"/>
  <c r="AS31" i="103"/>
  <c r="AR31" i="103"/>
  <c r="AS30" i="103"/>
  <c r="AR30" i="103"/>
  <c r="AS29" i="103"/>
  <c r="AR29" i="103"/>
  <c r="AS28" i="103"/>
  <c r="AR28" i="103"/>
  <c r="AS27" i="103"/>
  <c r="AR27" i="103"/>
  <c r="AS26" i="103"/>
  <c r="AR26" i="103"/>
  <c r="AS25" i="103"/>
  <c r="AR25" i="103"/>
  <c r="AS24" i="103"/>
  <c r="AR24" i="103"/>
  <c r="AS23" i="103"/>
  <c r="AR23" i="103"/>
  <c r="AS22" i="103"/>
  <c r="AR22" i="103"/>
  <c r="AS21" i="103"/>
  <c r="AR21" i="103"/>
  <c r="AS20" i="103"/>
  <c r="AR20" i="103"/>
  <c r="AS19" i="103"/>
  <c r="AR19" i="103"/>
  <c r="AS18" i="103"/>
  <c r="AR18" i="103"/>
  <c r="AS17" i="103"/>
  <c r="AR17" i="103"/>
  <c r="AS16" i="103"/>
  <c r="AR16" i="103"/>
  <c r="AS15" i="103"/>
  <c r="AR15" i="103"/>
  <c r="AS14" i="103"/>
  <c r="AR14" i="103"/>
  <c r="AS13" i="103"/>
  <c r="AR13" i="103"/>
  <c r="AS12" i="103"/>
  <c r="AR12" i="103"/>
  <c r="AS11" i="103"/>
  <c r="AR11" i="103"/>
  <c r="AS10" i="103"/>
  <c r="AR10" i="103"/>
  <c r="AS9" i="103"/>
  <c r="AR9" i="103"/>
  <c r="AS8" i="103"/>
  <c r="AR8" i="103"/>
  <c r="AS7" i="103"/>
  <c r="AR7" i="103"/>
  <c r="AS6" i="103"/>
  <c r="AR7" i="102"/>
  <c r="AS7" i="102"/>
  <c r="AR8" i="102"/>
  <c r="AS8" i="102"/>
  <c r="AR9" i="102"/>
  <c r="AS9" i="102"/>
  <c r="AR10" i="102"/>
  <c r="AS10" i="102"/>
  <c r="AR11" i="102"/>
  <c r="AS11" i="102"/>
  <c r="AR12" i="102"/>
  <c r="AS12" i="102"/>
  <c r="AR13" i="102"/>
  <c r="AS13" i="102"/>
  <c r="AR14" i="102"/>
  <c r="AS14" i="102"/>
  <c r="AR15" i="102"/>
  <c r="AS15" i="102"/>
  <c r="AR16" i="102"/>
  <c r="AS16" i="102"/>
  <c r="AR17" i="102"/>
  <c r="AS17" i="102"/>
  <c r="AR18" i="102"/>
  <c r="AS18" i="102"/>
  <c r="AR19" i="102"/>
  <c r="AS19" i="102"/>
  <c r="AR20" i="102"/>
  <c r="AS20" i="102"/>
  <c r="AR21" i="102"/>
  <c r="AS21" i="102"/>
  <c r="AR22" i="102"/>
  <c r="AS22" i="102"/>
  <c r="AR23" i="102"/>
  <c r="AS23" i="102"/>
  <c r="AR24" i="102"/>
  <c r="AS24" i="102"/>
  <c r="AR25" i="102"/>
  <c r="AS25" i="102"/>
  <c r="AR26" i="102"/>
  <c r="AS26" i="102"/>
  <c r="AR27" i="102"/>
  <c r="AS27" i="102"/>
  <c r="AR28" i="102"/>
  <c r="AS28" i="102"/>
  <c r="AR29" i="102"/>
  <c r="AS29" i="102"/>
  <c r="AR30" i="102"/>
  <c r="AS30" i="102"/>
  <c r="AR31" i="102"/>
  <c r="AS31" i="102"/>
  <c r="AR32" i="102"/>
  <c r="AS32" i="102"/>
  <c r="AR33" i="102"/>
  <c r="AS33" i="102"/>
  <c r="AR34" i="102"/>
  <c r="AS34" i="102"/>
  <c r="AR35" i="102"/>
  <c r="AS35" i="102"/>
  <c r="AR36" i="102"/>
  <c r="AS36" i="102"/>
  <c r="AR37" i="102"/>
  <c r="AS37" i="102"/>
  <c r="AR38" i="102"/>
  <c r="AS38" i="102"/>
  <c r="AR39" i="102"/>
  <c r="AS39" i="102"/>
  <c r="AR40" i="102"/>
  <c r="AS40" i="102"/>
  <c r="AR41" i="102"/>
  <c r="AS41" i="102"/>
  <c r="AR42" i="102"/>
  <c r="AS42" i="102"/>
  <c r="AR43" i="102"/>
  <c r="AS43" i="102"/>
  <c r="AR44" i="102"/>
  <c r="AS44" i="102"/>
  <c r="AR45" i="102"/>
  <c r="AS45" i="102"/>
  <c r="AR46" i="102"/>
  <c r="AS46" i="102"/>
  <c r="AR47" i="102"/>
  <c r="AS47" i="102"/>
  <c r="AR48" i="102"/>
  <c r="AS48" i="102"/>
  <c r="AR49" i="102"/>
  <c r="AS49" i="102"/>
  <c r="AR50" i="102"/>
  <c r="AS50" i="102"/>
  <c r="AR51" i="102"/>
  <c r="AS51" i="102"/>
  <c r="AR52" i="102"/>
  <c r="AS52" i="102"/>
  <c r="AR53" i="102"/>
  <c r="AS53" i="102"/>
  <c r="AR54" i="102"/>
  <c r="AS54" i="102"/>
  <c r="AR55" i="102"/>
  <c r="AS55" i="102"/>
  <c r="AR56" i="102"/>
  <c r="AS56" i="102"/>
  <c r="AR57" i="102"/>
  <c r="AS57" i="102"/>
  <c r="AR58" i="102"/>
  <c r="AS58" i="102"/>
  <c r="AR59" i="102"/>
  <c r="AS59" i="102"/>
  <c r="AR60" i="102"/>
  <c r="AS60" i="102"/>
  <c r="AR61" i="102"/>
  <c r="AS61" i="102"/>
  <c r="AR62" i="102"/>
  <c r="AS62" i="102"/>
  <c r="AR63" i="102"/>
  <c r="AS63" i="102"/>
  <c r="AR64" i="102"/>
  <c r="AS64" i="102"/>
  <c r="AR65" i="102"/>
  <c r="AS65" i="102"/>
  <c r="AR66" i="102"/>
  <c r="AS66" i="102"/>
  <c r="AR67" i="102"/>
  <c r="AS67" i="102"/>
  <c r="AR68" i="102"/>
  <c r="AS68" i="102"/>
  <c r="AR69" i="102"/>
  <c r="AS69" i="102"/>
  <c r="AR70" i="102"/>
  <c r="AS70" i="102"/>
  <c r="AR71" i="102"/>
  <c r="AS71" i="102"/>
  <c r="AR72" i="102"/>
  <c r="AS72" i="102"/>
  <c r="AR73" i="102"/>
  <c r="AS73" i="102"/>
  <c r="AR74" i="102"/>
  <c r="AS74" i="102"/>
  <c r="AR75" i="102"/>
  <c r="AS75" i="102"/>
  <c r="AR76" i="102"/>
  <c r="AS76" i="102"/>
  <c r="AR77" i="102"/>
  <c r="AS77" i="102"/>
  <c r="AR78" i="102"/>
  <c r="AS78" i="102"/>
  <c r="AR79" i="102"/>
  <c r="AS79" i="102"/>
  <c r="AR80" i="102"/>
  <c r="AS80" i="102"/>
  <c r="AR81" i="102"/>
  <c r="AS81" i="102"/>
  <c r="AR82" i="102"/>
  <c r="AS82" i="102"/>
  <c r="AR83" i="102"/>
  <c r="AS83" i="102"/>
  <c r="AR84" i="102"/>
  <c r="AS84" i="102"/>
  <c r="AR85" i="102"/>
  <c r="AS85" i="102"/>
  <c r="AR86" i="102"/>
  <c r="AS86" i="102"/>
  <c r="AR87" i="102"/>
  <c r="AS87" i="102"/>
  <c r="AR88" i="102"/>
  <c r="AS88" i="102"/>
  <c r="AR89" i="102"/>
  <c r="AS89" i="102"/>
  <c r="AR90" i="102"/>
  <c r="AS90" i="102"/>
  <c r="AR91" i="102"/>
  <c r="AS91" i="102"/>
  <c r="AR92" i="102"/>
  <c r="AS92" i="102"/>
  <c r="AR93" i="102"/>
  <c r="AS93" i="102"/>
  <c r="AR94" i="102"/>
  <c r="AS94" i="102"/>
  <c r="AR95" i="102"/>
  <c r="AS95" i="102"/>
  <c r="AR96" i="102"/>
  <c r="AS96" i="102"/>
  <c r="AR97" i="102"/>
  <c r="AS97" i="102"/>
  <c r="AR98" i="102"/>
  <c r="AS98" i="102"/>
  <c r="AR99" i="102"/>
  <c r="AS99" i="102"/>
  <c r="AR100" i="102"/>
  <c r="AS100" i="102"/>
  <c r="AR101" i="102"/>
  <c r="AS101" i="102"/>
  <c r="AR102" i="102"/>
  <c r="AS102" i="102"/>
  <c r="AR103" i="102"/>
  <c r="AS103" i="102"/>
  <c r="AR104" i="102"/>
  <c r="AS104" i="102"/>
  <c r="AR105" i="102"/>
  <c r="AS105" i="102"/>
  <c r="AR106" i="102"/>
  <c r="AS106" i="102"/>
  <c r="AR107" i="102"/>
  <c r="AS107" i="102"/>
  <c r="AR108" i="102"/>
  <c r="AS108" i="102"/>
  <c r="AR109" i="102"/>
  <c r="AS109" i="102"/>
  <c r="AR110" i="102"/>
  <c r="AS110" i="102"/>
  <c r="AR111" i="102"/>
  <c r="AS111" i="102"/>
  <c r="AR112" i="102"/>
  <c r="AS112" i="102"/>
  <c r="AR113" i="102"/>
  <c r="AS113" i="102"/>
  <c r="AR114" i="102"/>
  <c r="AS114" i="102"/>
  <c r="AR115" i="102"/>
  <c r="AS115" i="102"/>
  <c r="AR116" i="102"/>
  <c r="AS116" i="102"/>
  <c r="AR117" i="102"/>
  <c r="AS117" i="102"/>
  <c r="AR118" i="102"/>
  <c r="AS118" i="102"/>
  <c r="AR119" i="102"/>
  <c r="AS119" i="102"/>
  <c r="AR120" i="102"/>
  <c r="AS120" i="102"/>
  <c r="AR121" i="102"/>
  <c r="AS121" i="102"/>
  <c r="AR122" i="102"/>
  <c r="AS122" i="102"/>
  <c r="AR123" i="102"/>
  <c r="AS123" i="102"/>
  <c r="AR124" i="102"/>
  <c r="AS124" i="102"/>
  <c r="AR125" i="102"/>
  <c r="AS125" i="102"/>
  <c r="AR126" i="102"/>
  <c r="AS126" i="102"/>
  <c r="AR127" i="102"/>
  <c r="AS127" i="102"/>
  <c r="AR128" i="102"/>
  <c r="AS128" i="102"/>
  <c r="AR129" i="102"/>
  <c r="AS129" i="102"/>
  <c r="AR130" i="102"/>
  <c r="AS130" i="102"/>
  <c r="AR131" i="102"/>
  <c r="AS131" i="102"/>
  <c r="AR132" i="102"/>
  <c r="AS132" i="102"/>
  <c r="AR133" i="102"/>
  <c r="AS133" i="102"/>
  <c r="AR134" i="102"/>
  <c r="AS134" i="102"/>
  <c r="AR135" i="102"/>
  <c r="AS135" i="102"/>
  <c r="AR136" i="102"/>
  <c r="AS136" i="102"/>
  <c r="AR137" i="102"/>
  <c r="AS137" i="102"/>
  <c r="AR138" i="102"/>
  <c r="AS138" i="102"/>
  <c r="AR139" i="102"/>
  <c r="AS139" i="102"/>
  <c r="AR140" i="102"/>
  <c r="AS140" i="102"/>
  <c r="AR141" i="102"/>
  <c r="AS141" i="102"/>
  <c r="AR142" i="102"/>
  <c r="AS142" i="102"/>
  <c r="AR143" i="102"/>
  <c r="AS143" i="102"/>
  <c r="AR144" i="102"/>
  <c r="AS144" i="102"/>
  <c r="AR145" i="102"/>
  <c r="AS145" i="102"/>
  <c r="AR146" i="102"/>
  <c r="AS146" i="102"/>
  <c r="AR147" i="102"/>
  <c r="AS147" i="102"/>
  <c r="AR148" i="102"/>
  <c r="AS148" i="102"/>
  <c r="AR149" i="102"/>
  <c r="AS149" i="102"/>
  <c r="AR150" i="102"/>
  <c r="AS150" i="102"/>
  <c r="AR151" i="102"/>
  <c r="AS151" i="102"/>
  <c r="AR152" i="102"/>
  <c r="AS152" i="102"/>
  <c r="AR153" i="102"/>
  <c r="AS153" i="102"/>
  <c r="AR154" i="102"/>
  <c r="AS154" i="102"/>
  <c r="AR155" i="102"/>
  <c r="AS155" i="102"/>
  <c r="AR156" i="102"/>
  <c r="AS156" i="102"/>
  <c r="AR157" i="102"/>
  <c r="AS157" i="102"/>
  <c r="AR158" i="102"/>
  <c r="AS158" i="102"/>
  <c r="AR159" i="102"/>
  <c r="AS159" i="102"/>
  <c r="AR160" i="102"/>
  <c r="AS160" i="102"/>
  <c r="AR161" i="102"/>
  <c r="AS161" i="102"/>
  <c r="AR162" i="102"/>
  <c r="AS162" i="102"/>
  <c r="AR163" i="102"/>
  <c r="AS163" i="102"/>
  <c r="AR164" i="102"/>
  <c r="AS164" i="102"/>
  <c r="AR165" i="102"/>
  <c r="AS165" i="102"/>
  <c r="AR166" i="102"/>
  <c r="AS166" i="102"/>
  <c r="AR167" i="102"/>
  <c r="AS167" i="102"/>
  <c r="AR168" i="102"/>
  <c r="AS168" i="102"/>
  <c r="AR169" i="102"/>
  <c r="AS169" i="102"/>
  <c r="AR170" i="102"/>
  <c r="AS170" i="102"/>
  <c r="AR171" i="102"/>
  <c r="AS171" i="102"/>
  <c r="AR172" i="102"/>
  <c r="AS172" i="102"/>
  <c r="AR173" i="102"/>
  <c r="AS173" i="102"/>
  <c r="AR174" i="102"/>
  <c r="AS174" i="102"/>
  <c r="AR175" i="102"/>
  <c r="AS175" i="102"/>
  <c r="AR176" i="102"/>
  <c r="AS176" i="102"/>
  <c r="AR177" i="102"/>
  <c r="AS177" i="102"/>
  <c r="AR178" i="102"/>
  <c r="AS178" i="102"/>
  <c r="AR179" i="102"/>
  <c r="AS179" i="102"/>
  <c r="AR180" i="102"/>
  <c r="AS180" i="102"/>
  <c r="AR181" i="102"/>
  <c r="AS181" i="102"/>
  <c r="AR182" i="102"/>
  <c r="AS182" i="102"/>
  <c r="AR183" i="102"/>
  <c r="AS183" i="102"/>
  <c r="AR184" i="102"/>
  <c r="AS184" i="102"/>
  <c r="AR185" i="102"/>
  <c r="AS185" i="102"/>
  <c r="AR186" i="102"/>
  <c r="AS186" i="102"/>
  <c r="AR187" i="102"/>
  <c r="AS187" i="102"/>
  <c r="AR188" i="102"/>
  <c r="AS188" i="102"/>
  <c r="AR189" i="102"/>
  <c r="AS189" i="102"/>
  <c r="AR190" i="102"/>
  <c r="AS190" i="102"/>
  <c r="AR191" i="102"/>
  <c r="AS191" i="102"/>
  <c r="AR192" i="102"/>
  <c r="AS192" i="102"/>
  <c r="AR193" i="102"/>
  <c r="AS193" i="102"/>
  <c r="AR194" i="102"/>
  <c r="AS194" i="102"/>
  <c r="AR195" i="102"/>
  <c r="AS195" i="102"/>
  <c r="AR196" i="102"/>
  <c r="AS196" i="102"/>
  <c r="AR197" i="102"/>
  <c r="AS197" i="102"/>
  <c r="AR198" i="102"/>
  <c r="AS198" i="102"/>
  <c r="AR199" i="102"/>
  <c r="AS199" i="102"/>
  <c r="AR200" i="102"/>
  <c r="AS200" i="102"/>
  <c r="AR201" i="102"/>
  <c r="AS201" i="102"/>
  <c r="AR202" i="102"/>
  <c r="AS202" i="102"/>
  <c r="AR203" i="102"/>
  <c r="AS203" i="102"/>
  <c r="AR204" i="102"/>
  <c r="AS204" i="102"/>
  <c r="AR205" i="102"/>
  <c r="AS205" i="102"/>
  <c r="AR206" i="102"/>
  <c r="AS206" i="102"/>
  <c r="AR207" i="102"/>
  <c r="AS207" i="102"/>
  <c r="AR208" i="102"/>
  <c r="AS208" i="102"/>
  <c r="AR209" i="102"/>
  <c r="AS209" i="102"/>
  <c r="AR210" i="102"/>
  <c r="AS210" i="102"/>
  <c r="AR211" i="102"/>
  <c r="AS211" i="102"/>
  <c r="AR212" i="102"/>
  <c r="AS212" i="102"/>
  <c r="AR213" i="102"/>
  <c r="AS213" i="102"/>
  <c r="AR214" i="102"/>
  <c r="AS214" i="102"/>
  <c r="AR215" i="102"/>
  <c r="AS215" i="102"/>
  <c r="AR216" i="102"/>
  <c r="AS216" i="102"/>
  <c r="AR217" i="102"/>
  <c r="AS217" i="102"/>
  <c r="AR218" i="102"/>
  <c r="AS218" i="102"/>
  <c r="AR219" i="102"/>
  <c r="AS219" i="102"/>
  <c r="AR220" i="102"/>
  <c r="AS220" i="102"/>
  <c r="AR221" i="102"/>
  <c r="AS221" i="102"/>
  <c r="AR222" i="102"/>
  <c r="AS222" i="102"/>
  <c r="AR223" i="102"/>
  <c r="AS223" i="102"/>
  <c r="AR224" i="102"/>
  <c r="AS224" i="102"/>
  <c r="AR225" i="102"/>
  <c r="AS225" i="102"/>
  <c r="AR226" i="102"/>
  <c r="AS226" i="102"/>
  <c r="AR227" i="102"/>
  <c r="AS227" i="102"/>
  <c r="AR228" i="102"/>
  <c r="AS228" i="102"/>
  <c r="AR229" i="102"/>
  <c r="AS229" i="102"/>
  <c r="AR230" i="102"/>
  <c r="AS230" i="102"/>
  <c r="AR231" i="102"/>
  <c r="AS231" i="102"/>
  <c r="AR232" i="102"/>
  <c r="AS232" i="102"/>
  <c r="AR233" i="102"/>
  <c r="AS233" i="102"/>
  <c r="AR234" i="102"/>
  <c r="AS234" i="102"/>
  <c r="AR235" i="102"/>
  <c r="AS235" i="102"/>
  <c r="AR236" i="102"/>
  <c r="AS236" i="102"/>
  <c r="AR237" i="102"/>
  <c r="AS237" i="102"/>
  <c r="AR238" i="102"/>
  <c r="AS238" i="102"/>
  <c r="AR239" i="102"/>
  <c r="AS239" i="102"/>
  <c r="AR240" i="102"/>
  <c r="AS240" i="102"/>
  <c r="AR241" i="102"/>
  <c r="AS241" i="102"/>
  <c r="AR242" i="102"/>
  <c r="AS242" i="102"/>
  <c r="AR243" i="102"/>
  <c r="AS243" i="102"/>
  <c r="AR244" i="102"/>
  <c r="AS244" i="102"/>
  <c r="AR245" i="102"/>
  <c r="AS245" i="102"/>
  <c r="AR246" i="102"/>
  <c r="AS246" i="102"/>
  <c r="AR247" i="102"/>
  <c r="AS247" i="102"/>
  <c r="AR248" i="102"/>
  <c r="AS248" i="102"/>
  <c r="AR249" i="102"/>
  <c r="AS249" i="102"/>
  <c r="AR250" i="102"/>
  <c r="AS250" i="102"/>
  <c r="AR251" i="102"/>
  <c r="AS251" i="102"/>
  <c r="AR252" i="102"/>
  <c r="AS252" i="102"/>
  <c r="AR253" i="102"/>
  <c r="AS253" i="102"/>
  <c r="AR254" i="102"/>
  <c r="AS254" i="102"/>
  <c r="AR255" i="102"/>
  <c r="AS255" i="102"/>
  <c r="AR256" i="102"/>
  <c r="AS256" i="102"/>
  <c r="AR257" i="102"/>
  <c r="AS257" i="102"/>
  <c r="AR258" i="102"/>
  <c r="AS258" i="102"/>
  <c r="AR259" i="102"/>
  <c r="AS259" i="102"/>
  <c r="AR260" i="102"/>
  <c r="AS260" i="102"/>
  <c r="AR261" i="102"/>
  <c r="AS261" i="102"/>
  <c r="AR262" i="102"/>
  <c r="AS262" i="102"/>
  <c r="AR263" i="102"/>
  <c r="AS263" i="102"/>
  <c r="AR264" i="102"/>
  <c r="AS264" i="102"/>
  <c r="AR265" i="102"/>
  <c r="AS265" i="102"/>
  <c r="AR266" i="102"/>
  <c r="AS266" i="102"/>
  <c r="AR267" i="102"/>
  <c r="AS267" i="102"/>
  <c r="AR268" i="102"/>
  <c r="AS268" i="102"/>
  <c r="AR269" i="102"/>
  <c r="AS269" i="102"/>
  <c r="AR270" i="102"/>
  <c r="AS270" i="102"/>
  <c r="AR271" i="102"/>
  <c r="AS271" i="102"/>
  <c r="AR272" i="102"/>
  <c r="AS272" i="102"/>
  <c r="AR273" i="102"/>
  <c r="AS273" i="102"/>
  <c r="AR274" i="102"/>
  <c r="AS274" i="102"/>
  <c r="AR275" i="102"/>
  <c r="AS275" i="102"/>
  <c r="AR276" i="102"/>
  <c r="AS276" i="102"/>
  <c r="AR277" i="102"/>
  <c r="AS277" i="102"/>
  <c r="AR278" i="102"/>
  <c r="AS278" i="102"/>
  <c r="AR279" i="102"/>
  <c r="AS279" i="102"/>
  <c r="AR280" i="102"/>
  <c r="AS280" i="102"/>
  <c r="AR281" i="102"/>
  <c r="AS281" i="102"/>
  <c r="AR282" i="102"/>
  <c r="AS282" i="102"/>
  <c r="AR283" i="102"/>
  <c r="AS283" i="102"/>
  <c r="AR284" i="102"/>
  <c r="AS284" i="102"/>
  <c r="AR285" i="102"/>
  <c r="AS285" i="102"/>
  <c r="AR286" i="102"/>
  <c r="AS286" i="102"/>
  <c r="AR287" i="102"/>
  <c r="AS287" i="102"/>
  <c r="AR288" i="102"/>
  <c r="AS288" i="102"/>
  <c r="AR289" i="102"/>
  <c r="AS289" i="102"/>
  <c r="AR290" i="102"/>
  <c r="AS290" i="102"/>
  <c r="AR291" i="102"/>
  <c r="AS291" i="102"/>
  <c r="AR292" i="102"/>
  <c r="AS292" i="102"/>
  <c r="AR293" i="102"/>
  <c r="AS293" i="102"/>
  <c r="AR294" i="102"/>
  <c r="AS294" i="102"/>
  <c r="AR295" i="102"/>
  <c r="AS295" i="102"/>
  <c r="AR296" i="102"/>
  <c r="AS296" i="102"/>
  <c r="AR297" i="102"/>
  <c r="AS297" i="102"/>
  <c r="AR298" i="102"/>
  <c r="AS298" i="102"/>
  <c r="AR299" i="102"/>
  <c r="AS299" i="102"/>
  <c r="AR300" i="102"/>
  <c r="AS300" i="102"/>
  <c r="AR301" i="102"/>
  <c r="AS301" i="102"/>
  <c r="AR302" i="102"/>
  <c r="AS302" i="102"/>
  <c r="AR303" i="102"/>
  <c r="AS303" i="102"/>
  <c r="AR304" i="102"/>
  <c r="AS304" i="102"/>
  <c r="AR305" i="102"/>
  <c r="AS305" i="102"/>
  <c r="AR306" i="102"/>
  <c r="AS306" i="102"/>
  <c r="AR307" i="102"/>
  <c r="AS307" i="102"/>
  <c r="AR308" i="102"/>
  <c r="AS308" i="102"/>
  <c r="AR309" i="102"/>
  <c r="AS309" i="102"/>
  <c r="AR310" i="102"/>
  <c r="AS310" i="102"/>
  <c r="AR311" i="102"/>
  <c r="AS311" i="102"/>
  <c r="AR312" i="102"/>
  <c r="AS312" i="102"/>
  <c r="AR313" i="102"/>
  <c r="AS313" i="102"/>
  <c r="AR314" i="102"/>
  <c r="AS314" i="102"/>
  <c r="AS6" i="102"/>
  <c r="AR6" i="102"/>
  <c r="CJ314" i="103"/>
  <c r="CJ313" i="103"/>
  <c r="CJ312" i="103"/>
  <c r="CJ311" i="103"/>
  <c r="CJ310" i="103"/>
  <c r="CJ309" i="103"/>
  <c r="CJ308" i="103"/>
  <c r="CJ307" i="103"/>
  <c r="CJ306" i="103"/>
  <c r="CJ305" i="103"/>
  <c r="CJ304" i="103"/>
  <c r="CJ303" i="103"/>
  <c r="CJ302" i="103"/>
  <c r="CJ301" i="103"/>
  <c r="CJ300" i="103"/>
  <c r="CJ299" i="103"/>
  <c r="CJ298" i="103"/>
  <c r="CJ297" i="103"/>
  <c r="CJ296" i="103"/>
  <c r="CJ295" i="103"/>
  <c r="CJ294" i="103"/>
  <c r="CJ293" i="103"/>
  <c r="CJ292" i="103"/>
  <c r="CJ291" i="103"/>
  <c r="CJ290" i="103"/>
  <c r="CJ289" i="103"/>
  <c r="CJ288" i="103"/>
  <c r="CJ287" i="103"/>
  <c r="CJ286" i="103"/>
  <c r="CJ285" i="103"/>
  <c r="CJ284" i="103"/>
  <c r="CJ283" i="103"/>
  <c r="CJ282" i="103"/>
  <c r="CJ281" i="103"/>
  <c r="CJ280" i="103"/>
  <c r="CJ279" i="103"/>
  <c r="CJ278" i="103"/>
  <c r="CJ277" i="103"/>
  <c r="CJ276" i="103"/>
  <c r="CJ275" i="103"/>
  <c r="CJ274" i="103"/>
  <c r="CJ273" i="103"/>
  <c r="CJ272" i="103"/>
  <c r="CJ271" i="103"/>
  <c r="CJ270" i="103"/>
  <c r="CJ269" i="103"/>
  <c r="CJ268" i="103"/>
  <c r="CJ267" i="103"/>
  <c r="CJ266" i="103"/>
  <c r="CJ265" i="103"/>
  <c r="CJ264" i="103"/>
  <c r="CJ263" i="103"/>
  <c r="CJ262" i="103"/>
  <c r="CJ261" i="103"/>
  <c r="CJ260" i="103"/>
  <c r="CJ259" i="103"/>
  <c r="CJ258" i="103"/>
  <c r="CJ257" i="103"/>
  <c r="CJ256" i="103"/>
  <c r="CJ255" i="103"/>
  <c r="CJ254" i="103"/>
  <c r="CJ253" i="103"/>
  <c r="CJ252" i="103"/>
  <c r="CJ251" i="103"/>
  <c r="CJ250" i="103"/>
  <c r="CJ249" i="103"/>
  <c r="CJ248" i="103"/>
  <c r="CJ247" i="103"/>
  <c r="CJ246" i="103"/>
  <c r="CJ245" i="103"/>
  <c r="CJ244" i="103"/>
  <c r="CJ243" i="103"/>
  <c r="CJ242" i="103"/>
  <c r="CJ241" i="103"/>
  <c r="CJ240" i="103"/>
  <c r="CJ239" i="103"/>
  <c r="CJ238" i="103"/>
  <c r="CJ237" i="103"/>
  <c r="CJ236" i="103"/>
  <c r="CJ235" i="103"/>
  <c r="CJ234" i="103"/>
  <c r="CJ233" i="103"/>
  <c r="CJ232" i="103"/>
  <c r="CJ231" i="103"/>
  <c r="CJ230" i="103"/>
  <c r="CJ229" i="103"/>
  <c r="CJ228" i="103"/>
  <c r="CJ227" i="103"/>
  <c r="CJ226" i="103"/>
  <c r="CJ225" i="103"/>
  <c r="CJ224" i="103"/>
  <c r="CJ223" i="103"/>
  <c r="CJ222" i="103"/>
  <c r="CJ221" i="103"/>
  <c r="CJ220" i="103"/>
  <c r="CJ219" i="103"/>
  <c r="CJ218" i="103"/>
  <c r="CJ217" i="103"/>
  <c r="CJ216" i="103"/>
  <c r="CJ215" i="103"/>
  <c r="CJ214" i="103"/>
  <c r="CJ213" i="103"/>
  <c r="CJ212" i="103"/>
  <c r="CJ211" i="103"/>
  <c r="CJ210" i="103"/>
  <c r="CJ209" i="103"/>
  <c r="CJ208" i="103"/>
  <c r="CJ207" i="103"/>
  <c r="CJ206" i="103"/>
  <c r="CJ205" i="103"/>
  <c r="CJ204" i="103"/>
  <c r="CJ203" i="103"/>
  <c r="CJ202" i="103"/>
  <c r="CJ201" i="103"/>
  <c r="CJ200" i="103"/>
  <c r="CJ199" i="103"/>
  <c r="CJ198" i="103"/>
  <c r="CJ197" i="103"/>
  <c r="CJ196" i="103"/>
  <c r="CJ195" i="103"/>
  <c r="CJ194" i="103"/>
  <c r="CJ193" i="103"/>
  <c r="CJ192" i="103"/>
  <c r="CJ191" i="103"/>
  <c r="CJ190" i="103"/>
  <c r="CJ189" i="103"/>
  <c r="CJ188" i="103"/>
  <c r="CJ187" i="103"/>
  <c r="CJ186" i="103"/>
  <c r="CJ185" i="103"/>
  <c r="CJ184" i="103"/>
  <c r="CJ183" i="103"/>
  <c r="CJ182" i="103"/>
  <c r="CJ181" i="103"/>
  <c r="CJ180" i="103"/>
  <c r="CJ179" i="103"/>
  <c r="CJ178" i="103"/>
  <c r="CJ177" i="103"/>
  <c r="CJ176" i="103"/>
  <c r="CJ175" i="103"/>
  <c r="CJ174" i="103"/>
  <c r="CJ173" i="103"/>
  <c r="CJ172" i="103"/>
  <c r="CJ171" i="103"/>
  <c r="CJ170" i="103"/>
  <c r="CJ169" i="103"/>
  <c r="CJ168" i="103"/>
  <c r="CJ167" i="103"/>
  <c r="CJ166" i="103"/>
  <c r="CJ165" i="103"/>
  <c r="CJ164" i="103"/>
  <c r="CJ163" i="103"/>
  <c r="CJ162" i="103"/>
  <c r="CJ161" i="103"/>
  <c r="CJ160" i="103"/>
  <c r="CJ159" i="103"/>
  <c r="CJ158" i="103"/>
  <c r="CJ157" i="103"/>
  <c r="CJ156" i="103"/>
  <c r="CJ155" i="103"/>
  <c r="CJ154" i="103"/>
  <c r="CJ153" i="103"/>
  <c r="CJ152" i="103"/>
  <c r="CJ151" i="103"/>
  <c r="CJ150" i="103"/>
  <c r="CJ149" i="103"/>
  <c r="CJ148" i="103"/>
  <c r="CJ147" i="103"/>
  <c r="CJ146" i="103"/>
  <c r="CJ145" i="103"/>
  <c r="CJ144" i="103"/>
  <c r="CJ143" i="103"/>
  <c r="CJ142" i="103"/>
  <c r="CJ141" i="103"/>
  <c r="CJ140" i="103"/>
  <c r="CJ139" i="103"/>
  <c r="CJ138" i="103"/>
  <c r="CJ137" i="103"/>
  <c r="CJ136" i="103"/>
  <c r="CJ135" i="103"/>
  <c r="CJ134" i="103"/>
  <c r="CJ133" i="103"/>
  <c r="CJ132" i="103"/>
  <c r="CJ131" i="103"/>
  <c r="CJ130" i="103"/>
  <c r="CJ129" i="103"/>
  <c r="CJ128" i="103"/>
  <c r="CJ127" i="103"/>
  <c r="CJ126" i="103"/>
  <c r="CJ125" i="103"/>
  <c r="CJ124" i="103"/>
  <c r="CJ123" i="103"/>
  <c r="CJ122" i="103"/>
  <c r="CJ121" i="103"/>
  <c r="CJ120" i="103"/>
  <c r="CJ119" i="103"/>
  <c r="CJ118" i="103"/>
  <c r="CJ117" i="103"/>
  <c r="CJ116" i="103"/>
  <c r="CJ115" i="103"/>
  <c r="CJ114" i="103"/>
  <c r="CJ113" i="103"/>
  <c r="CJ112" i="103"/>
  <c r="CJ111" i="103"/>
  <c r="CJ110" i="103"/>
  <c r="CJ109" i="103"/>
  <c r="CJ108" i="103"/>
  <c r="CJ107" i="103"/>
  <c r="CJ106" i="103"/>
  <c r="CJ105" i="103"/>
  <c r="CJ104" i="103"/>
  <c r="CJ103" i="103"/>
  <c r="CJ102" i="103"/>
  <c r="CJ101" i="103"/>
  <c r="CJ100" i="103"/>
  <c r="CJ99" i="103"/>
  <c r="CJ98" i="103"/>
  <c r="CJ97" i="103"/>
  <c r="CJ96" i="103"/>
  <c r="CJ95" i="103"/>
  <c r="CJ94" i="103"/>
  <c r="CJ93" i="103"/>
  <c r="CJ92" i="103"/>
  <c r="CJ91" i="103"/>
  <c r="CJ90" i="103"/>
  <c r="CJ89" i="103"/>
  <c r="CJ88" i="103"/>
  <c r="CJ87" i="103"/>
  <c r="CJ86" i="103"/>
  <c r="CJ85" i="103"/>
  <c r="CJ84" i="103"/>
  <c r="CJ83" i="103"/>
  <c r="CJ82" i="103"/>
  <c r="CJ81" i="103"/>
  <c r="CJ80" i="103"/>
  <c r="CJ79" i="103"/>
  <c r="CJ78" i="103"/>
  <c r="CJ77" i="103"/>
  <c r="CJ76" i="103"/>
  <c r="CJ75" i="103"/>
  <c r="CJ74" i="103"/>
  <c r="CJ73" i="103"/>
  <c r="CJ72" i="103"/>
  <c r="CJ71" i="103"/>
  <c r="CJ70" i="103"/>
  <c r="CJ69" i="103"/>
  <c r="CJ68" i="103"/>
  <c r="CJ67" i="103"/>
  <c r="CJ66" i="103"/>
  <c r="CJ65" i="103"/>
  <c r="CJ64" i="103"/>
  <c r="CJ63" i="103"/>
  <c r="CJ62" i="103"/>
  <c r="CJ61" i="103"/>
  <c r="CJ60" i="103"/>
  <c r="CJ59" i="103"/>
  <c r="CJ58" i="103"/>
  <c r="CJ57" i="103"/>
  <c r="CJ56" i="103"/>
  <c r="CJ55" i="103"/>
  <c r="CJ54" i="103"/>
  <c r="CJ53" i="103"/>
  <c r="CJ52" i="103"/>
  <c r="CJ51" i="103"/>
  <c r="CJ50" i="103"/>
  <c r="CJ49" i="103"/>
  <c r="CJ48" i="103"/>
  <c r="CJ47" i="103"/>
  <c r="CJ46" i="103"/>
  <c r="CJ45" i="103"/>
  <c r="CJ44" i="103"/>
  <c r="CJ43" i="103"/>
  <c r="CJ42" i="103"/>
  <c r="CJ41" i="103"/>
  <c r="CJ40" i="103"/>
  <c r="CJ39" i="103"/>
  <c r="CJ38" i="103"/>
  <c r="CJ37" i="103"/>
  <c r="CJ36" i="103"/>
  <c r="CJ35" i="103"/>
  <c r="CJ34" i="103"/>
  <c r="CJ33" i="103"/>
  <c r="CJ32" i="103"/>
  <c r="CJ31" i="103"/>
  <c r="CJ30" i="103"/>
  <c r="CJ29" i="103"/>
  <c r="CJ28" i="103"/>
  <c r="CJ27" i="103"/>
  <c r="CJ26" i="103"/>
  <c r="CJ25" i="103"/>
  <c r="CJ24" i="103"/>
  <c r="CJ23" i="103"/>
  <c r="CJ22" i="103"/>
  <c r="CJ21" i="103"/>
  <c r="CJ20" i="103"/>
  <c r="CJ19" i="103"/>
  <c r="CJ18" i="103"/>
  <c r="CJ17" i="103"/>
  <c r="CJ16" i="103"/>
  <c r="CJ15" i="103"/>
  <c r="CJ14" i="103"/>
  <c r="CJ13" i="103"/>
  <c r="CJ12" i="103"/>
  <c r="CJ11" i="103"/>
  <c r="CJ10" i="103"/>
  <c r="CJ9" i="103"/>
  <c r="CJ8" i="103"/>
  <c r="CJ7" i="103"/>
  <c r="CJ6" i="103"/>
  <c r="B6" i="103"/>
  <c r="C26" i="103" l="1"/>
  <c r="K10" i="103"/>
  <c r="E20" i="103"/>
  <c r="C30" i="103"/>
  <c r="Y15" i="103"/>
  <c r="H8" i="103"/>
  <c r="K31" i="103"/>
  <c r="R9" i="103"/>
  <c r="S7" i="103"/>
  <c r="E25" i="103"/>
  <c r="D18" i="103"/>
  <c r="W12" i="103"/>
  <c r="F26" i="103"/>
  <c r="E7" i="103"/>
  <c r="G26" i="103"/>
  <c r="T14" i="103"/>
  <c r="G7" i="103"/>
  <c r="T9" i="103"/>
  <c r="Y12" i="103"/>
  <c r="C17" i="103"/>
  <c r="C23" i="103"/>
  <c r="L8" i="103"/>
  <c r="V9" i="103"/>
  <c r="C15" i="103"/>
  <c r="D23" i="103"/>
  <c r="T7" i="103"/>
  <c r="W9" i="103"/>
  <c r="D15" i="103"/>
  <c r="E17" i="103"/>
  <c r="Y20" i="103"/>
  <c r="E23" i="103"/>
  <c r="F23" i="103"/>
  <c r="F28" i="103"/>
  <c r="V7" i="103"/>
  <c r="D12" i="103"/>
  <c r="X18" i="103"/>
  <c r="C32" i="103"/>
  <c r="W7" i="103"/>
  <c r="C11" i="103"/>
  <c r="I12" i="103"/>
  <c r="Y18" i="103"/>
  <c r="Z24" i="103"/>
  <c r="F7" i="103"/>
  <c r="I8" i="103"/>
  <c r="S9" i="103"/>
  <c r="R11" i="103"/>
  <c r="X12" i="103"/>
  <c r="Z15" i="103"/>
  <c r="J8" i="103"/>
  <c r="S11" i="103"/>
  <c r="Y21" i="103"/>
  <c r="R7" i="103"/>
  <c r="K8" i="103"/>
  <c r="U9" i="103"/>
  <c r="X10" i="103"/>
  <c r="Z12" i="103"/>
  <c r="Z21" i="103"/>
  <c r="D17" i="103"/>
  <c r="Y26" i="103"/>
  <c r="C14" i="103"/>
  <c r="Z26" i="103"/>
  <c r="E28" i="103"/>
  <c r="Y30" i="103"/>
  <c r="U7" i="103"/>
  <c r="C12" i="103"/>
  <c r="Z30" i="103"/>
  <c r="H10" i="103"/>
  <c r="Z18" i="103"/>
  <c r="I21" i="103"/>
  <c r="E32" i="103"/>
  <c r="N32" i="103"/>
  <c r="E31" i="103"/>
  <c r="C27" i="103"/>
  <c r="X22" i="103"/>
  <c r="U13" i="103"/>
  <c r="Z11" i="103"/>
  <c r="J9" i="103"/>
  <c r="H25" i="103"/>
  <c r="H20" i="103"/>
  <c r="F19" i="103"/>
  <c r="G17" i="103"/>
  <c r="E16" i="103"/>
  <c r="F14" i="103"/>
  <c r="Y11" i="103"/>
  <c r="S10" i="103"/>
  <c r="I7" i="103"/>
  <c r="K30" i="103"/>
  <c r="H23" i="103"/>
  <c r="F22" i="103"/>
  <c r="G20" i="103"/>
  <c r="E19" i="103"/>
  <c r="F17" i="103"/>
  <c r="T16" i="103"/>
  <c r="E14" i="103"/>
  <c r="D11" i="103"/>
  <c r="H9" i="103"/>
  <c r="X7" i="103"/>
  <c r="F32" i="103"/>
  <c r="G23" i="103"/>
  <c r="E22" i="103"/>
  <c r="F20" i="103"/>
  <c r="L7" i="103"/>
  <c r="H22" i="103"/>
  <c r="V16" i="103"/>
  <c r="E13" i="103"/>
  <c r="F11" i="103"/>
  <c r="J7" i="103"/>
  <c r="U16" i="103"/>
  <c r="T13" i="103"/>
  <c r="E11" i="103"/>
  <c r="S8" i="103"/>
  <c r="G25" i="103"/>
  <c r="Z17" i="103"/>
  <c r="S13" i="103"/>
  <c r="T11" i="103"/>
  <c r="X9" i="103"/>
  <c r="H7" i="103"/>
  <c r="G28" i="103"/>
  <c r="H26" i="103"/>
  <c r="F25" i="103"/>
  <c r="Y17" i="103"/>
  <c r="C34" i="103"/>
  <c r="O32" i="103"/>
  <c r="W31" i="103"/>
  <c r="F31" i="103"/>
  <c r="Y29" i="103"/>
  <c r="C29" i="103"/>
  <c r="D27" i="103"/>
  <c r="C24" i="103"/>
  <c r="I22" i="103"/>
  <c r="X19" i="103"/>
  <c r="H19" i="103"/>
  <c r="W16" i="103"/>
  <c r="G16" i="103"/>
  <c r="V13" i="103"/>
  <c r="F13" i="103"/>
  <c r="G11" i="103"/>
  <c r="U10" i="103"/>
  <c r="K9" i="103"/>
  <c r="U8" i="103"/>
  <c r="K7" i="103"/>
  <c r="G19" i="103"/>
  <c r="F16" i="103"/>
  <c r="G14" i="103"/>
  <c r="T10" i="103"/>
  <c r="T8" i="103"/>
  <c r="M32" i="103"/>
  <c r="G22" i="103"/>
  <c r="Z14" i="103"/>
  <c r="I9" i="103"/>
  <c r="G32" i="103"/>
  <c r="Y14" i="103"/>
  <c r="R10" i="103"/>
  <c r="R8" i="103"/>
  <c r="J30" i="103"/>
  <c r="Z20" i="103"/>
  <c r="I10" i="103"/>
  <c r="W15" i="103"/>
  <c r="T17" i="103"/>
  <c r="C20" i="103"/>
  <c r="Y23" i="103"/>
  <c r="D26" i="103"/>
  <c r="I31" i="103"/>
  <c r="X8" i="103"/>
  <c r="D14" i="103"/>
  <c r="C9" i="103"/>
  <c r="J10" i="103"/>
  <c r="V12" i="103"/>
  <c r="S14" i="103"/>
  <c r="X15" i="103"/>
  <c r="D20" i="103"/>
  <c r="Z23" i="103"/>
  <c r="E26" i="103"/>
  <c r="J31" i="103"/>
  <c r="X31" i="103"/>
  <c r="I32" i="103"/>
  <c r="Y28" i="103"/>
  <c r="E27" i="103"/>
  <c r="Y25" i="103"/>
  <c r="E24" i="103"/>
  <c r="I23" i="103"/>
  <c r="Y19" i="103"/>
  <c r="U17" i="103"/>
  <c r="Y16" i="103"/>
  <c r="E15" i="103"/>
  <c r="E12" i="103"/>
  <c r="I11" i="103"/>
  <c r="Y9" i="103"/>
  <c r="Y8" i="103"/>
  <c r="Y7" i="103"/>
  <c r="H32" i="103"/>
  <c r="Y31" i="103"/>
  <c r="Y22" i="103"/>
  <c r="E21" i="103"/>
  <c r="I20" i="103"/>
  <c r="E18" i="103"/>
  <c r="U14" i="103"/>
  <c r="Y13" i="103"/>
  <c r="U11" i="103"/>
  <c r="Y10" i="103"/>
  <c r="M7" i="103"/>
  <c r="L31" i="103"/>
  <c r="D30" i="103"/>
  <c r="V8" i="103"/>
  <c r="L9" i="103"/>
  <c r="V10" i="103"/>
  <c r="H11" i="103"/>
  <c r="G13" i="103"/>
  <c r="W13" i="103"/>
  <c r="U15" i="103"/>
  <c r="X16" i="103"/>
  <c r="C21" i="103"/>
  <c r="D24" i="103"/>
  <c r="Y27" i="103"/>
  <c r="D29" i="103"/>
  <c r="Z29" i="103"/>
  <c r="G31" i="103"/>
  <c r="P32" i="103"/>
  <c r="C8" i="103"/>
  <c r="W8" i="103"/>
  <c r="C10" i="103"/>
  <c r="W10" i="103"/>
  <c r="U12" i="103"/>
  <c r="X13" i="103"/>
  <c r="V15" i="103"/>
  <c r="C18" i="103"/>
  <c r="D21" i="103"/>
  <c r="X21" i="103"/>
  <c r="I24" i="103"/>
  <c r="Y24" i="103"/>
  <c r="Z27" i="103"/>
  <c r="E29" i="103"/>
  <c r="H31" i="103"/>
  <c r="Q32" i="103"/>
  <c r="N7" i="103"/>
  <c r="J11" i="103"/>
  <c r="F12" i="103"/>
  <c r="Z13" i="103"/>
  <c r="V14" i="103"/>
  <c r="F18" i="103"/>
  <c r="Z19" i="103"/>
  <c r="F24" i="103"/>
  <c r="F27" i="103"/>
  <c r="Z31" i="103"/>
  <c r="Z7" i="103"/>
  <c r="Z8" i="103"/>
  <c r="Z9" i="103"/>
  <c r="Z10" i="103"/>
  <c r="V11" i="103"/>
  <c r="R12" i="103"/>
  <c r="F15" i="103"/>
  <c r="Z16" i="103"/>
  <c r="V17" i="103"/>
  <c r="F21" i="103"/>
  <c r="Z22" i="103"/>
  <c r="Z25" i="103"/>
  <c r="Z28" i="103"/>
  <c r="J32" i="103"/>
  <c r="C7" i="103"/>
  <c r="O7" i="103"/>
  <c r="W11" i="103"/>
  <c r="G12" i="103"/>
  <c r="S12" i="103"/>
  <c r="C13" i="103"/>
  <c r="W14" i="103"/>
  <c r="G15" i="103"/>
  <c r="C16" i="103"/>
  <c r="W17" i="103"/>
  <c r="G18" i="103"/>
  <c r="C19" i="103"/>
  <c r="W20" i="103"/>
  <c r="G21" i="103"/>
  <c r="C22" i="103"/>
  <c r="G24" i="103"/>
  <c r="C25" i="103"/>
  <c r="G27" i="103"/>
  <c r="C28" i="103"/>
  <c r="C31" i="103"/>
  <c r="K32" i="103"/>
  <c r="D7" i="103"/>
  <c r="X11" i="103"/>
  <c r="H12" i="103"/>
  <c r="T12" i="103"/>
  <c r="D13" i="103"/>
  <c r="X14" i="103"/>
  <c r="T15" i="103"/>
  <c r="D16" i="103"/>
  <c r="X17" i="103"/>
  <c r="H18" i="103"/>
  <c r="D19" i="103"/>
  <c r="X20" i="103"/>
  <c r="H21" i="103"/>
  <c r="D22" i="103"/>
  <c r="H24" i="103"/>
  <c r="D25" i="103"/>
  <c r="H27" i="103"/>
  <c r="D28" i="103"/>
  <c r="D31" i="103"/>
  <c r="BZ11" i="102" l="1"/>
  <c r="BZ12" i="102"/>
  <c r="BZ17" i="102"/>
  <c r="BZ18" i="102"/>
  <c r="BZ21" i="102"/>
  <c r="BZ23" i="102"/>
  <c r="BZ29" i="102"/>
  <c r="BZ30" i="102"/>
  <c r="BZ35" i="102"/>
  <c r="BZ36" i="102"/>
  <c r="BZ42" i="102"/>
  <c r="BZ47" i="102"/>
  <c r="BZ48" i="102"/>
  <c r="BZ54" i="102"/>
  <c r="BZ59" i="102"/>
  <c r="BZ60" i="102"/>
  <c r="BZ66" i="102"/>
  <c r="BZ71" i="102"/>
  <c r="BZ72" i="102"/>
  <c r="BZ78" i="102"/>
  <c r="BZ83" i="102"/>
  <c r="BZ84" i="102"/>
  <c r="BZ90" i="102"/>
  <c r="BZ95" i="102"/>
  <c r="BZ96" i="102"/>
  <c r="BZ102" i="102"/>
  <c r="BZ107" i="102"/>
  <c r="BZ108" i="102"/>
  <c r="BZ114" i="102"/>
  <c r="BZ119" i="102"/>
  <c r="BZ120" i="102"/>
  <c r="BZ126" i="102"/>
  <c r="BZ131" i="102"/>
  <c r="BZ132" i="102"/>
  <c r="BZ138" i="102"/>
  <c r="BZ143" i="102"/>
  <c r="BZ144" i="102"/>
  <c r="BZ150" i="102"/>
  <c r="BZ155" i="102"/>
  <c r="BZ156" i="102"/>
  <c r="BZ162" i="102"/>
  <c r="BZ167" i="102"/>
  <c r="BZ168" i="102"/>
  <c r="BZ174" i="102"/>
  <c r="BZ179" i="102"/>
  <c r="BZ180" i="102"/>
  <c r="BZ186" i="102"/>
  <c r="BZ191" i="102"/>
  <c r="BZ192" i="102"/>
  <c r="BZ198" i="102"/>
  <c r="BZ203" i="102"/>
  <c r="BZ204" i="102"/>
  <c r="BZ215" i="102"/>
  <c r="BZ216" i="102"/>
  <c r="BZ222" i="102"/>
  <c r="BZ227" i="102"/>
  <c r="BZ228" i="102"/>
  <c r="BZ234" i="102"/>
  <c r="BZ239" i="102"/>
  <c r="BZ240" i="102"/>
  <c r="BZ246" i="102"/>
  <c r="BZ251" i="102"/>
  <c r="BZ252" i="102"/>
  <c r="BZ258" i="102"/>
  <c r="BZ263" i="102"/>
  <c r="BZ264" i="102"/>
  <c r="BZ270" i="102"/>
  <c r="BZ275" i="102"/>
  <c r="BZ276" i="102"/>
  <c r="BZ282" i="102"/>
  <c r="BZ287" i="102"/>
  <c r="BZ288" i="102"/>
  <c r="BZ294" i="102"/>
  <c r="BZ299" i="102"/>
  <c r="BZ300" i="102"/>
  <c r="BZ306" i="102"/>
  <c r="BZ311" i="102"/>
  <c r="BZ312" i="102"/>
  <c r="CF314" i="102"/>
  <c r="BZ314" i="102"/>
  <c r="CF313" i="102"/>
  <c r="BZ313" i="102"/>
  <c r="CF312" i="102"/>
  <c r="CF311" i="102"/>
  <c r="CF310" i="102"/>
  <c r="BZ310" i="102"/>
  <c r="CF309" i="102"/>
  <c r="BZ309" i="102"/>
  <c r="CF308" i="102"/>
  <c r="BZ308" i="102"/>
  <c r="CF307" i="102"/>
  <c r="BZ307" i="102"/>
  <c r="CF306" i="102"/>
  <c r="CF305" i="102"/>
  <c r="BZ305" i="102"/>
  <c r="CF304" i="102"/>
  <c r="BZ304" i="102"/>
  <c r="CF303" i="102"/>
  <c r="BZ303" i="102"/>
  <c r="CF302" i="102"/>
  <c r="BZ302" i="102"/>
  <c r="CF301" i="102"/>
  <c r="BZ301" i="102"/>
  <c r="CF300" i="102"/>
  <c r="CF299" i="102"/>
  <c r="CF298" i="102"/>
  <c r="BZ298" i="102"/>
  <c r="CF297" i="102"/>
  <c r="BZ297" i="102"/>
  <c r="CF296" i="102"/>
  <c r="BZ296" i="102"/>
  <c r="CF295" i="102"/>
  <c r="BZ295" i="102"/>
  <c r="CF294" i="102"/>
  <c r="CF293" i="102"/>
  <c r="BZ293" i="102"/>
  <c r="CF292" i="102"/>
  <c r="BZ292" i="102"/>
  <c r="CF291" i="102"/>
  <c r="BZ291" i="102"/>
  <c r="CF290" i="102"/>
  <c r="BZ290" i="102"/>
  <c r="CF289" i="102"/>
  <c r="BZ289" i="102"/>
  <c r="CF288" i="102"/>
  <c r="CF287" i="102"/>
  <c r="CF286" i="102"/>
  <c r="BZ286" i="102"/>
  <c r="CF285" i="102"/>
  <c r="BZ285" i="102"/>
  <c r="CF284" i="102"/>
  <c r="BZ284" i="102"/>
  <c r="CF283" i="102"/>
  <c r="BZ283" i="102"/>
  <c r="CF282" i="102"/>
  <c r="CF281" i="102"/>
  <c r="BZ281" i="102"/>
  <c r="CF280" i="102"/>
  <c r="BZ280" i="102"/>
  <c r="CF279" i="102"/>
  <c r="BZ279" i="102"/>
  <c r="CF278" i="102"/>
  <c r="BZ278" i="102"/>
  <c r="CF277" i="102"/>
  <c r="BZ277" i="102"/>
  <c r="CF276" i="102"/>
  <c r="CF275" i="102"/>
  <c r="CF274" i="102"/>
  <c r="BZ274" i="102"/>
  <c r="CF273" i="102"/>
  <c r="BZ273" i="102"/>
  <c r="CF272" i="102"/>
  <c r="BZ272" i="102"/>
  <c r="CF271" i="102"/>
  <c r="BZ271" i="102"/>
  <c r="CF270" i="102"/>
  <c r="CF269" i="102"/>
  <c r="BZ269" i="102"/>
  <c r="CF268" i="102"/>
  <c r="BZ268" i="102"/>
  <c r="CF267" i="102"/>
  <c r="BZ267" i="102"/>
  <c r="CF266" i="102"/>
  <c r="BZ266" i="102"/>
  <c r="CF265" i="102"/>
  <c r="BZ265" i="102"/>
  <c r="CF264" i="102"/>
  <c r="CF263" i="102"/>
  <c r="CF262" i="102"/>
  <c r="BZ262" i="102"/>
  <c r="CF261" i="102"/>
  <c r="BZ261" i="102"/>
  <c r="CF260" i="102"/>
  <c r="BZ260" i="102"/>
  <c r="CF259" i="102"/>
  <c r="BZ259" i="102"/>
  <c r="CF258" i="102"/>
  <c r="CF257" i="102"/>
  <c r="BZ257" i="102"/>
  <c r="CF256" i="102"/>
  <c r="BZ256" i="102"/>
  <c r="CF255" i="102"/>
  <c r="BZ255" i="102"/>
  <c r="CF254" i="102"/>
  <c r="BZ254" i="102"/>
  <c r="CF253" i="102"/>
  <c r="BZ253" i="102"/>
  <c r="CF252" i="102"/>
  <c r="CF251" i="102"/>
  <c r="CF250" i="102"/>
  <c r="BZ250" i="102"/>
  <c r="CF249" i="102"/>
  <c r="BZ249" i="102"/>
  <c r="CF248" i="102"/>
  <c r="BZ248" i="102"/>
  <c r="CF247" i="102"/>
  <c r="BZ247" i="102"/>
  <c r="CF246" i="102"/>
  <c r="CF245" i="102"/>
  <c r="BZ245" i="102"/>
  <c r="CF244" i="102"/>
  <c r="BZ244" i="102"/>
  <c r="CF243" i="102"/>
  <c r="BZ243" i="102"/>
  <c r="CF242" i="102"/>
  <c r="BZ242" i="102"/>
  <c r="CF241" i="102"/>
  <c r="BZ241" i="102"/>
  <c r="CF240" i="102"/>
  <c r="CF239" i="102"/>
  <c r="CF238" i="102"/>
  <c r="BZ238" i="102"/>
  <c r="CF237" i="102"/>
  <c r="BZ237" i="102"/>
  <c r="CF236" i="102"/>
  <c r="BZ236" i="102"/>
  <c r="CF235" i="102"/>
  <c r="BZ235" i="102"/>
  <c r="CF234" i="102"/>
  <c r="CF233" i="102"/>
  <c r="BZ233" i="102"/>
  <c r="CF232" i="102"/>
  <c r="BZ232" i="102"/>
  <c r="CF231" i="102"/>
  <c r="BZ231" i="102"/>
  <c r="CF230" i="102"/>
  <c r="BZ230" i="102"/>
  <c r="CF229" i="102"/>
  <c r="BZ229" i="102"/>
  <c r="CF228" i="102"/>
  <c r="CF227" i="102"/>
  <c r="CF226" i="102"/>
  <c r="BZ226" i="102"/>
  <c r="CF225" i="102"/>
  <c r="BZ225" i="102"/>
  <c r="CF224" i="102"/>
  <c r="BZ224" i="102"/>
  <c r="CF223" i="102"/>
  <c r="BZ223" i="102"/>
  <c r="CF222" i="102"/>
  <c r="CF221" i="102"/>
  <c r="BZ221" i="102"/>
  <c r="CF220" i="102"/>
  <c r="BZ220" i="102"/>
  <c r="CF219" i="102"/>
  <c r="BZ219" i="102"/>
  <c r="CF218" i="102"/>
  <c r="BZ218" i="102"/>
  <c r="CF217" i="102"/>
  <c r="BZ217" i="102"/>
  <c r="CF216" i="102"/>
  <c r="CF215" i="102"/>
  <c r="CF214" i="102"/>
  <c r="BZ214" i="102"/>
  <c r="CF213" i="102"/>
  <c r="BZ213" i="102"/>
  <c r="CF212" i="102"/>
  <c r="BZ212" i="102"/>
  <c r="CF211" i="102"/>
  <c r="BZ211" i="102"/>
  <c r="CF210" i="102"/>
  <c r="CF209" i="102"/>
  <c r="BZ209" i="102"/>
  <c r="CF208" i="102"/>
  <c r="BZ208" i="102"/>
  <c r="CF207" i="102"/>
  <c r="BZ207" i="102"/>
  <c r="CF206" i="102"/>
  <c r="BZ206" i="102"/>
  <c r="CF205" i="102"/>
  <c r="BZ205" i="102"/>
  <c r="CF204" i="102"/>
  <c r="CF203" i="102"/>
  <c r="CF202" i="102"/>
  <c r="BZ202" i="102"/>
  <c r="CF201" i="102"/>
  <c r="BZ201" i="102"/>
  <c r="CF200" i="102"/>
  <c r="BZ200" i="102"/>
  <c r="CF199" i="102"/>
  <c r="BZ199" i="102"/>
  <c r="CF198" i="102"/>
  <c r="CF197" i="102"/>
  <c r="BZ197" i="102"/>
  <c r="CF196" i="102"/>
  <c r="BZ196" i="102"/>
  <c r="CF195" i="102"/>
  <c r="BZ195" i="102"/>
  <c r="CF194" i="102"/>
  <c r="BZ194" i="102"/>
  <c r="CF193" i="102"/>
  <c r="BZ193" i="102"/>
  <c r="CF192" i="102"/>
  <c r="CF191" i="102"/>
  <c r="CF190" i="102"/>
  <c r="BZ190" i="102"/>
  <c r="CF189" i="102"/>
  <c r="BZ189" i="102"/>
  <c r="CF188" i="102"/>
  <c r="BZ188" i="102"/>
  <c r="CF187" i="102"/>
  <c r="BZ187" i="102"/>
  <c r="CF186" i="102"/>
  <c r="CF185" i="102"/>
  <c r="BZ185" i="102"/>
  <c r="CF184" i="102"/>
  <c r="BZ184" i="102"/>
  <c r="CF183" i="102"/>
  <c r="BZ183" i="102"/>
  <c r="CF182" i="102"/>
  <c r="BZ182" i="102"/>
  <c r="CF181" i="102"/>
  <c r="BZ181" i="102"/>
  <c r="CF180" i="102"/>
  <c r="CF179" i="102"/>
  <c r="CF178" i="102"/>
  <c r="BZ178" i="102"/>
  <c r="CF177" i="102"/>
  <c r="BZ177" i="102"/>
  <c r="CF176" i="102"/>
  <c r="BZ176" i="102"/>
  <c r="CF175" i="102"/>
  <c r="BZ175" i="102"/>
  <c r="CF174" i="102"/>
  <c r="CF173" i="102"/>
  <c r="BZ173" i="102"/>
  <c r="CF172" i="102"/>
  <c r="BZ172" i="102"/>
  <c r="CF171" i="102"/>
  <c r="BZ171" i="102"/>
  <c r="CF170" i="102"/>
  <c r="BZ170" i="102"/>
  <c r="CF169" i="102"/>
  <c r="BZ169" i="102"/>
  <c r="CF168" i="102"/>
  <c r="CF167" i="102"/>
  <c r="CF166" i="102"/>
  <c r="BZ166" i="102"/>
  <c r="CF165" i="102"/>
  <c r="BZ165" i="102"/>
  <c r="CF164" i="102"/>
  <c r="BZ164" i="102"/>
  <c r="CF163" i="102"/>
  <c r="BZ163" i="102"/>
  <c r="CF162" i="102"/>
  <c r="CF161" i="102"/>
  <c r="BZ161" i="102"/>
  <c r="CF160" i="102"/>
  <c r="BZ160" i="102"/>
  <c r="CF159" i="102"/>
  <c r="BZ159" i="102"/>
  <c r="CF158" i="102"/>
  <c r="BZ158" i="102"/>
  <c r="CF157" i="102"/>
  <c r="BZ157" i="102"/>
  <c r="CF156" i="102"/>
  <c r="CF155" i="102"/>
  <c r="CF154" i="102"/>
  <c r="BZ154" i="102"/>
  <c r="CF153" i="102"/>
  <c r="BZ153" i="102"/>
  <c r="CF152" i="102"/>
  <c r="BZ152" i="102"/>
  <c r="CF151" i="102"/>
  <c r="BZ151" i="102"/>
  <c r="CF150" i="102"/>
  <c r="CF149" i="102"/>
  <c r="BZ149" i="102"/>
  <c r="CF148" i="102"/>
  <c r="BZ148" i="102"/>
  <c r="CF147" i="102"/>
  <c r="BZ147" i="102"/>
  <c r="CF146" i="102"/>
  <c r="BZ146" i="102"/>
  <c r="CF145" i="102"/>
  <c r="BZ145" i="102"/>
  <c r="CF144" i="102"/>
  <c r="CF143" i="102"/>
  <c r="CF142" i="102"/>
  <c r="BZ142" i="102"/>
  <c r="CF141" i="102"/>
  <c r="BZ141" i="102"/>
  <c r="CF140" i="102"/>
  <c r="BZ140" i="102"/>
  <c r="CF139" i="102"/>
  <c r="BZ139" i="102"/>
  <c r="CF138" i="102"/>
  <c r="CF137" i="102"/>
  <c r="BZ137" i="102"/>
  <c r="CF136" i="102"/>
  <c r="BZ136" i="102"/>
  <c r="CF135" i="102"/>
  <c r="BZ135" i="102"/>
  <c r="CF134" i="102"/>
  <c r="BZ134" i="102"/>
  <c r="CF133" i="102"/>
  <c r="BZ133" i="102"/>
  <c r="CF132" i="102"/>
  <c r="CF131" i="102"/>
  <c r="CF130" i="102"/>
  <c r="BZ130" i="102"/>
  <c r="CF129" i="102"/>
  <c r="BZ129" i="102"/>
  <c r="CF128" i="102"/>
  <c r="BZ128" i="102"/>
  <c r="CF127" i="102"/>
  <c r="BZ127" i="102"/>
  <c r="CF126" i="102"/>
  <c r="CF125" i="102"/>
  <c r="BZ125" i="102"/>
  <c r="CF124" i="102"/>
  <c r="BZ124" i="102"/>
  <c r="CF123" i="102"/>
  <c r="BZ123" i="102"/>
  <c r="CF122" i="102"/>
  <c r="BZ122" i="102"/>
  <c r="CF121" i="102"/>
  <c r="BZ121" i="102"/>
  <c r="CF120" i="102"/>
  <c r="CF119" i="102"/>
  <c r="CF118" i="102"/>
  <c r="BZ118" i="102"/>
  <c r="CF117" i="102"/>
  <c r="BZ117" i="102"/>
  <c r="CF116" i="102"/>
  <c r="BZ116" i="102"/>
  <c r="CF115" i="102"/>
  <c r="BZ115" i="102"/>
  <c r="CF114" i="102"/>
  <c r="CF113" i="102"/>
  <c r="BZ113" i="102"/>
  <c r="CF112" i="102"/>
  <c r="BZ112" i="102"/>
  <c r="CF111" i="102"/>
  <c r="BZ111" i="102"/>
  <c r="CF110" i="102"/>
  <c r="BZ110" i="102"/>
  <c r="CF109" i="102"/>
  <c r="BZ109" i="102"/>
  <c r="CF108" i="102"/>
  <c r="CF107" i="102"/>
  <c r="CF106" i="102"/>
  <c r="BZ106" i="102"/>
  <c r="CF105" i="102"/>
  <c r="BZ105" i="102"/>
  <c r="CF104" i="102"/>
  <c r="BZ104" i="102"/>
  <c r="CF103" i="102"/>
  <c r="BZ103" i="102"/>
  <c r="CF102" i="102"/>
  <c r="CF101" i="102"/>
  <c r="BZ101" i="102"/>
  <c r="CF100" i="102"/>
  <c r="BZ100" i="102"/>
  <c r="CF99" i="102"/>
  <c r="BZ99" i="102"/>
  <c r="CF98" i="102"/>
  <c r="BZ98" i="102"/>
  <c r="CF97" i="102"/>
  <c r="BZ97" i="102"/>
  <c r="CF96" i="102"/>
  <c r="CF95" i="102"/>
  <c r="CF94" i="102"/>
  <c r="BZ94" i="102"/>
  <c r="CF93" i="102"/>
  <c r="BZ93" i="102"/>
  <c r="CF92" i="102"/>
  <c r="BZ92" i="102"/>
  <c r="CF91" i="102"/>
  <c r="BZ91" i="102"/>
  <c r="CF90" i="102"/>
  <c r="CF89" i="102"/>
  <c r="BZ89" i="102"/>
  <c r="CF88" i="102"/>
  <c r="BZ88" i="102"/>
  <c r="CF87" i="102"/>
  <c r="BZ87" i="102"/>
  <c r="CF86" i="102"/>
  <c r="BZ86" i="102"/>
  <c r="CF85" i="102"/>
  <c r="BZ85" i="102"/>
  <c r="CF84" i="102"/>
  <c r="CF83" i="102"/>
  <c r="CF82" i="102"/>
  <c r="BZ82" i="102"/>
  <c r="CF81" i="102"/>
  <c r="BZ81" i="102"/>
  <c r="CF80" i="102"/>
  <c r="BZ80" i="102"/>
  <c r="CF79" i="102"/>
  <c r="BZ79" i="102"/>
  <c r="CF78" i="102"/>
  <c r="CF77" i="102"/>
  <c r="BZ77" i="102"/>
  <c r="CF76" i="102"/>
  <c r="BZ76" i="102"/>
  <c r="CF75" i="102"/>
  <c r="BZ75" i="102"/>
  <c r="CF74" i="102"/>
  <c r="BZ74" i="102"/>
  <c r="CF73" i="102"/>
  <c r="BZ73" i="102"/>
  <c r="CF72" i="102"/>
  <c r="CF71" i="102"/>
  <c r="CF70" i="102"/>
  <c r="BZ70" i="102"/>
  <c r="CF69" i="102"/>
  <c r="BZ69" i="102"/>
  <c r="CF68" i="102"/>
  <c r="BZ68" i="102"/>
  <c r="CF67" i="102"/>
  <c r="BZ67" i="102"/>
  <c r="CF66" i="102"/>
  <c r="CF65" i="102"/>
  <c r="BZ65" i="102"/>
  <c r="CF64" i="102"/>
  <c r="BZ64" i="102"/>
  <c r="CF63" i="102"/>
  <c r="BZ63" i="102"/>
  <c r="CF62" i="102"/>
  <c r="BZ62" i="102"/>
  <c r="CF61" i="102"/>
  <c r="BZ61" i="102"/>
  <c r="CF60" i="102"/>
  <c r="CF59" i="102"/>
  <c r="CF58" i="102"/>
  <c r="BZ58" i="102"/>
  <c r="CF57" i="102"/>
  <c r="BZ57" i="102"/>
  <c r="CF56" i="102"/>
  <c r="BZ56" i="102"/>
  <c r="CF55" i="102"/>
  <c r="BZ55" i="102"/>
  <c r="CF54" i="102"/>
  <c r="CF53" i="102"/>
  <c r="BZ53" i="102"/>
  <c r="CF52" i="102"/>
  <c r="BZ52" i="102"/>
  <c r="CF51" i="102"/>
  <c r="BZ51" i="102"/>
  <c r="CF50" i="102"/>
  <c r="BZ50" i="102"/>
  <c r="CF49" i="102"/>
  <c r="BZ49" i="102"/>
  <c r="CF48" i="102"/>
  <c r="CF47" i="102"/>
  <c r="CF46" i="102"/>
  <c r="BZ46" i="102"/>
  <c r="CF45" i="102"/>
  <c r="BZ45" i="102"/>
  <c r="CF44" i="102"/>
  <c r="BZ44" i="102"/>
  <c r="CF43" i="102"/>
  <c r="BZ43" i="102"/>
  <c r="CF42" i="102"/>
  <c r="CF41" i="102"/>
  <c r="BZ41" i="102"/>
  <c r="CF40" i="102"/>
  <c r="BZ40" i="102"/>
  <c r="CF39" i="102"/>
  <c r="BZ39" i="102"/>
  <c r="CF38" i="102"/>
  <c r="BZ38" i="102"/>
  <c r="CF37" i="102"/>
  <c r="BZ37" i="102"/>
  <c r="CF36" i="102"/>
  <c r="CF35" i="102"/>
  <c r="CF34" i="102"/>
  <c r="BZ34" i="102"/>
  <c r="CF33" i="102"/>
  <c r="BZ33" i="102"/>
  <c r="CF32" i="102"/>
  <c r="BZ32" i="102"/>
  <c r="CF31" i="102"/>
  <c r="BZ31" i="102"/>
  <c r="CF30" i="102"/>
  <c r="CF29" i="102"/>
  <c r="CF28" i="102"/>
  <c r="BZ28" i="102"/>
  <c r="CF27" i="102"/>
  <c r="BZ27" i="102"/>
  <c r="CF26" i="102"/>
  <c r="BZ26" i="102"/>
  <c r="CF25" i="102"/>
  <c r="BZ25" i="102"/>
  <c r="CF24" i="102"/>
  <c r="CF23" i="102"/>
  <c r="CF22" i="102"/>
  <c r="BZ22" i="102"/>
  <c r="CF21" i="102"/>
  <c r="CF20" i="102"/>
  <c r="BZ20" i="102"/>
  <c r="CF19" i="102"/>
  <c r="BZ19" i="102"/>
  <c r="CF18" i="102"/>
  <c r="CF17" i="102"/>
  <c r="CF16" i="102"/>
  <c r="BZ16" i="102"/>
  <c r="CF15" i="102"/>
  <c r="BZ15" i="102"/>
  <c r="CF14" i="102"/>
  <c r="BZ14" i="102"/>
  <c r="CF13" i="102"/>
  <c r="BZ13" i="102"/>
  <c r="CF12" i="102"/>
  <c r="CF11" i="102"/>
  <c r="CF10" i="102"/>
  <c r="BZ10" i="102"/>
  <c r="CF9" i="102"/>
  <c r="BZ9" i="102"/>
  <c r="CF8" i="102"/>
  <c r="BZ8" i="102"/>
  <c r="CF7" i="102"/>
  <c r="BZ7" i="102"/>
  <c r="CF6" i="102"/>
  <c r="BZ6" i="102"/>
  <c r="B6" i="102"/>
  <c r="X28" i="102" l="1"/>
  <c r="O14" i="102"/>
  <c r="V10" i="102"/>
  <c r="H21" i="102"/>
  <c r="E7" i="102"/>
  <c r="K7" i="102"/>
  <c r="O18" i="102"/>
  <c r="P15" i="102"/>
  <c r="H16" i="102"/>
  <c r="Q26" i="102"/>
  <c r="D7" i="102"/>
  <c r="Q19" i="102"/>
  <c r="R32" i="102"/>
  <c r="N20" i="102"/>
  <c r="W16" i="102"/>
  <c r="X13" i="102"/>
  <c r="R25" i="102"/>
  <c r="W10" i="102"/>
  <c r="X23" i="102"/>
  <c r="H32" i="102"/>
  <c r="G28" i="102"/>
  <c r="I15" i="102"/>
  <c r="I21" i="102"/>
  <c r="D12" i="102"/>
  <c r="N18" i="102"/>
  <c r="U31" i="102"/>
  <c r="N15" i="102"/>
  <c r="I12" i="102"/>
  <c r="V30" i="102"/>
  <c r="R9" i="102"/>
  <c r="BZ24" i="102"/>
  <c r="BZ210" i="102"/>
  <c r="W9" i="102"/>
  <c r="Y23" i="102"/>
  <c r="X9" i="102"/>
  <c r="G11" i="102"/>
  <c r="P14" i="102"/>
  <c r="Z23" i="102"/>
  <c r="D27" i="102"/>
  <c r="H11" i="102"/>
  <c r="Q14" i="102"/>
  <c r="O20" i="102"/>
  <c r="U25" i="102"/>
  <c r="Z29" i="102"/>
  <c r="S12" i="102"/>
  <c r="G12" i="102"/>
  <c r="W11" i="102"/>
  <c r="K11" i="102"/>
  <c r="O10" i="102"/>
  <c r="O9" i="102"/>
  <c r="O8" i="102"/>
  <c r="O7" i="102"/>
  <c r="C7" i="102"/>
  <c r="M13" i="102"/>
  <c r="I11" i="102"/>
  <c r="Y9" i="102"/>
  <c r="M9" i="102"/>
  <c r="Y8" i="102"/>
  <c r="M8" i="102"/>
  <c r="Y7" i="102"/>
  <c r="M7" i="102"/>
  <c r="Y13" i="102"/>
  <c r="Q12" i="102"/>
  <c r="E12" i="102"/>
  <c r="U11" i="102"/>
  <c r="Y10" i="102"/>
  <c r="M10" i="102"/>
  <c r="Q32" i="102"/>
  <c r="P31" i="102"/>
  <c r="L30" i="102"/>
  <c r="Y29" i="102"/>
  <c r="G29" i="102"/>
  <c r="U28" i="102"/>
  <c r="F28" i="102"/>
  <c r="T27" i="102"/>
  <c r="O26" i="102"/>
  <c r="K25" i="102"/>
  <c r="Y24" i="102"/>
  <c r="J24" i="102"/>
  <c r="T23" i="102"/>
  <c r="E23" i="102"/>
  <c r="S22" i="102"/>
  <c r="D22" i="102"/>
  <c r="O21" i="102"/>
  <c r="M20" i="102"/>
  <c r="X19" i="102"/>
  <c r="I19" i="102"/>
  <c r="W18" i="102"/>
  <c r="H18" i="102"/>
  <c r="R17" i="102"/>
  <c r="C17" i="102"/>
  <c r="Q16" i="102"/>
  <c r="M15" i="102"/>
  <c r="Z14" i="102"/>
  <c r="H14" i="102"/>
  <c r="V13" i="102"/>
  <c r="G13" i="102"/>
  <c r="U12" i="102"/>
  <c r="C12" i="102"/>
  <c r="P11" i="102"/>
  <c r="L10" i="102"/>
  <c r="V9" i="102"/>
  <c r="C9" i="102"/>
  <c r="Q8" i="102"/>
  <c r="X7" i="102"/>
  <c r="I7" i="102"/>
  <c r="C34" i="102"/>
  <c r="P32" i="102"/>
  <c r="L31" i="102"/>
  <c r="Z30" i="102"/>
  <c r="K30" i="102"/>
  <c r="X29" i="102"/>
  <c r="F29" i="102"/>
  <c r="T28" i="102"/>
  <c r="E28" i="102"/>
  <c r="P27" i="102"/>
  <c r="N26" i="102"/>
  <c r="J25" i="102"/>
  <c r="X24" i="102"/>
  <c r="I24" i="102"/>
  <c r="S23" i="102"/>
  <c r="D23" i="102"/>
  <c r="R22" i="102"/>
  <c r="N21" i="102"/>
  <c r="L20" i="102"/>
  <c r="W19" i="102"/>
  <c r="H19" i="102"/>
  <c r="V18" i="102"/>
  <c r="D18" i="102"/>
  <c r="Q17" i="102"/>
  <c r="P16" i="102"/>
  <c r="L15" i="102"/>
  <c r="Y14" i="102"/>
  <c r="G14" i="102"/>
  <c r="U13" i="102"/>
  <c r="F13" i="102"/>
  <c r="T12" i="102"/>
  <c r="O11" i="102"/>
  <c r="K10" i="102"/>
  <c r="U9" i="102"/>
  <c r="P8" i="102"/>
  <c r="W7" i="102"/>
  <c r="O32" i="102"/>
  <c r="K31" i="102"/>
  <c r="Y30" i="102"/>
  <c r="J30" i="102"/>
  <c r="T29" i="102"/>
  <c r="E29" i="102"/>
  <c r="D28" i="102"/>
  <c r="M26" i="102"/>
  <c r="X25" i="102"/>
  <c r="I25" i="102"/>
  <c r="H24" i="102"/>
  <c r="C23" i="102"/>
  <c r="Q22" i="102"/>
  <c r="M21" i="102"/>
  <c r="Z20" i="102"/>
  <c r="H20" i="102"/>
  <c r="V19" i="102"/>
  <c r="G19" i="102"/>
  <c r="C18" i="102"/>
  <c r="P17" i="102"/>
  <c r="L16" i="102"/>
  <c r="K15" i="102"/>
  <c r="F14" i="102"/>
  <c r="E13" i="102"/>
  <c r="J10" i="102"/>
  <c r="L8" i="102"/>
  <c r="N32" i="102"/>
  <c r="X30" i="102"/>
  <c r="I30" i="102"/>
  <c r="R28" i="102"/>
  <c r="H25" i="102"/>
  <c r="Q23" i="102"/>
  <c r="G20" i="102"/>
  <c r="F19" i="102"/>
  <c r="T14" i="102"/>
  <c r="D13" i="102"/>
  <c r="M11" i="102"/>
  <c r="I10" i="102"/>
  <c r="S9" i="102"/>
  <c r="U7" i="102"/>
  <c r="M32" i="102"/>
  <c r="X31" i="102"/>
  <c r="I31" i="102"/>
  <c r="H30" i="102"/>
  <c r="R29" i="102"/>
  <c r="Q28" i="102"/>
  <c r="M27" i="102"/>
  <c r="Z26" i="102"/>
  <c r="V25" i="102"/>
  <c r="U24" i="102"/>
  <c r="C24" i="102"/>
  <c r="Z21" i="102"/>
  <c r="X20" i="102"/>
  <c r="T19" i="102"/>
  <c r="P18" i="102"/>
  <c r="H7" i="102"/>
  <c r="S28" i="102"/>
  <c r="T9" i="102"/>
  <c r="G7" i="102"/>
  <c r="J31" i="102"/>
  <c r="S29" i="102"/>
  <c r="N27" i="102"/>
  <c r="W25" i="102"/>
  <c r="D24" i="102"/>
  <c r="P22" i="102"/>
  <c r="L21" i="102"/>
  <c r="U19" i="102"/>
  <c r="O17" i="102"/>
  <c r="Y15" i="102"/>
  <c r="E14" i="102"/>
  <c r="O12" i="102"/>
  <c r="X10" i="102"/>
  <c r="W30" i="102"/>
  <c r="C29" i="102"/>
  <c r="H26" i="102"/>
  <c r="G25" i="102"/>
  <c r="P23" i="102"/>
  <c r="L22" i="102"/>
  <c r="K21" i="102"/>
  <c r="F20" i="102"/>
  <c r="E19" i="102"/>
  <c r="N17" i="102"/>
  <c r="O27" i="102"/>
  <c r="W24" i="102"/>
  <c r="R23" i="102"/>
  <c r="U18" i="102"/>
  <c r="Z15" i="102"/>
  <c r="X14" i="102"/>
  <c r="T13" i="102"/>
  <c r="P12" i="102"/>
  <c r="N11" i="102"/>
  <c r="V7" i="102"/>
  <c r="D29" i="102"/>
  <c r="L26" i="102"/>
  <c r="V24" i="102"/>
  <c r="Y20" i="102"/>
  <c r="T18" i="102"/>
  <c r="K16" i="102"/>
  <c r="J15" i="102"/>
  <c r="S13" i="102"/>
  <c r="K8" i="102"/>
  <c r="F7" i="102"/>
  <c r="F32" i="102"/>
  <c r="R31" i="102"/>
  <c r="T30" i="102"/>
  <c r="Q29" i="102"/>
  <c r="W28" i="102"/>
  <c r="Z27" i="102"/>
  <c r="C27" i="102"/>
  <c r="F26" i="102"/>
  <c r="Q25" i="102"/>
  <c r="O24" i="102"/>
  <c r="O23" i="102"/>
  <c r="V22" i="102"/>
  <c r="C21" i="102"/>
  <c r="E20" i="102"/>
  <c r="K19" i="102"/>
  <c r="L18" i="102"/>
  <c r="M17" i="102"/>
  <c r="V16" i="102"/>
  <c r="H15" i="102"/>
  <c r="N14" i="102"/>
  <c r="Q13" i="102"/>
  <c r="X12" i="102"/>
  <c r="F11" i="102"/>
  <c r="R10" i="102"/>
  <c r="Q9" i="102"/>
  <c r="V8" i="102"/>
  <c r="G31" i="102"/>
  <c r="L28" i="102"/>
  <c r="C26" i="102"/>
  <c r="L23" i="102"/>
  <c r="S16" i="102"/>
  <c r="D14" i="102"/>
  <c r="K13" i="102"/>
  <c r="C11" i="102"/>
  <c r="S8" i="102"/>
  <c r="F31" i="102"/>
  <c r="M29" i="102"/>
  <c r="V27" i="102"/>
  <c r="E25" i="102"/>
  <c r="J22" i="102"/>
  <c r="R16" i="102"/>
  <c r="C14" i="102"/>
  <c r="X11" i="102"/>
  <c r="J9" i="102"/>
  <c r="E31" i="102"/>
  <c r="J28" i="102"/>
  <c r="G23" i="102"/>
  <c r="T20" i="102"/>
  <c r="E17" i="102"/>
  <c r="V15" i="102"/>
  <c r="L12" i="102"/>
  <c r="J8" i="102"/>
  <c r="T32" i="102"/>
  <c r="H22" i="102"/>
  <c r="D17" i="102"/>
  <c r="U15" i="102"/>
  <c r="H13" i="102"/>
  <c r="I8" i="102"/>
  <c r="H28" i="102"/>
  <c r="G22" i="102"/>
  <c r="S19" i="102"/>
  <c r="E32" i="102"/>
  <c r="Q31" i="102"/>
  <c r="P30" i="102"/>
  <c r="P29" i="102"/>
  <c r="V28" i="102"/>
  <c r="Y27" i="102"/>
  <c r="E26" i="102"/>
  <c r="P25" i="102"/>
  <c r="N24" i="102"/>
  <c r="N23" i="102"/>
  <c r="U22" i="102"/>
  <c r="Y21" i="102"/>
  <c r="D20" i="102"/>
  <c r="J19" i="102"/>
  <c r="K18" i="102"/>
  <c r="L17" i="102"/>
  <c r="U16" i="102"/>
  <c r="D15" i="102"/>
  <c r="M14" i="102"/>
  <c r="P13" i="102"/>
  <c r="W12" i="102"/>
  <c r="E11" i="102"/>
  <c r="Q10" i="102"/>
  <c r="P9" i="102"/>
  <c r="U8" i="102"/>
  <c r="T7" i="102"/>
  <c r="N30" i="102"/>
  <c r="W27" i="102"/>
  <c r="L24" i="102"/>
  <c r="W21" i="102"/>
  <c r="G17" i="102"/>
  <c r="N12" i="102"/>
  <c r="K9" i="102"/>
  <c r="H23" i="102"/>
  <c r="J13" i="102"/>
  <c r="C10" i="102"/>
  <c r="Q7" i="102"/>
  <c r="L29" i="102"/>
  <c r="X26" i="102"/>
  <c r="I22" i="102"/>
  <c r="J16" i="102"/>
  <c r="I13" i="102"/>
  <c r="T11" i="102"/>
  <c r="P7" i="102"/>
  <c r="C30" i="102"/>
  <c r="I28" i="102"/>
  <c r="T26" i="102"/>
  <c r="T21" i="102"/>
  <c r="Z18" i="102"/>
  <c r="I16" i="102"/>
  <c r="K12" i="102"/>
  <c r="H9" i="102"/>
  <c r="K27" i="102"/>
  <c r="D32" i="102"/>
  <c r="H31" i="102"/>
  <c r="O30" i="102"/>
  <c r="O29" i="102"/>
  <c r="P28" i="102"/>
  <c r="X27" i="102"/>
  <c r="D26" i="102"/>
  <c r="L25" i="102"/>
  <c r="M24" i="102"/>
  <c r="M23" i="102"/>
  <c r="T22" i="102"/>
  <c r="X21" i="102"/>
  <c r="C20" i="102"/>
  <c r="D19" i="102"/>
  <c r="J18" i="102"/>
  <c r="H17" i="102"/>
  <c r="T16" i="102"/>
  <c r="C15" i="102"/>
  <c r="L14" i="102"/>
  <c r="L13" i="102"/>
  <c r="V12" i="102"/>
  <c r="Z11" i="102"/>
  <c r="D11" i="102"/>
  <c r="P10" i="102"/>
  <c r="L9" i="102"/>
  <c r="T8" i="102"/>
  <c r="S7" i="102"/>
  <c r="C32" i="102"/>
  <c r="N29" i="102"/>
  <c r="F25" i="102"/>
  <c r="K22" i="102"/>
  <c r="I18" i="102"/>
  <c r="X15" i="102"/>
  <c r="Y11" i="102"/>
  <c r="H10" i="102"/>
  <c r="R7" i="102"/>
  <c r="M30" i="102"/>
  <c r="K28" i="102"/>
  <c r="Y26" i="102"/>
  <c r="K24" i="102"/>
  <c r="V21" i="102"/>
  <c r="F17" i="102"/>
  <c r="W15" i="102"/>
  <c r="M12" i="102"/>
  <c r="R8" i="102"/>
  <c r="D30" i="102"/>
  <c r="U27" i="102"/>
  <c r="D25" i="102"/>
  <c r="U21" i="102"/>
  <c r="I9" i="102"/>
  <c r="D31" i="102"/>
  <c r="H29" i="102"/>
  <c r="L27" i="102"/>
  <c r="S20" i="102"/>
  <c r="S11" i="102"/>
  <c r="L7" i="102"/>
  <c r="S32" i="102"/>
  <c r="S26" i="102"/>
  <c r="P21" i="102"/>
  <c r="F23" i="102"/>
  <c r="W31" i="102"/>
  <c r="P20" i="102"/>
  <c r="D16" i="102"/>
  <c r="X17" i="102"/>
  <c r="E22" i="102"/>
  <c r="J27" i="102"/>
  <c r="H8" i="102"/>
  <c r="S10" i="102"/>
  <c r="R11" i="102"/>
  <c r="E16" i="102"/>
  <c r="Y17" i="102"/>
  <c r="R20" i="102"/>
  <c r="F22" i="102"/>
  <c r="P24" i="102"/>
  <c r="T15" i="102"/>
  <c r="T31" i="102"/>
  <c r="S17" i="102"/>
  <c r="C8" i="102"/>
  <c r="S14" i="102"/>
  <c r="W8" i="102"/>
  <c r="R13" i="102"/>
  <c r="Z17" i="102"/>
  <c r="L19" i="102"/>
  <c r="W22" i="102"/>
  <c r="G26" i="102"/>
  <c r="J12" i="102"/>
  <c r="J21" i="102"/>
  <c r="S25" i="102"/>
  <c r="S31" i="102"/>
  <c r="Y12" i="102"/>
  <c r="X18" i="102"/>
  <c r="T25" i="102"/>
  <c r="Z12" i="102"/>
  <c r="Y18" i="102"/>
  <c r="H27" i="102"/>
  <c r="L11" i="102"/>
  <c r="R14" i="102"/>
  <c r="T17" i="102"/>
  <c r="I27" i="102"/>
  <c r="V31" i="102"/>
  <c r="Q11" i="102"/>
  <c r="Q20" i="102"/>
  <c r="T10" i="102"/>
  <c r="F16" i="102"/>
  <c r="T24" i="102"/>
  <c r="K32" i="102"/>
  <c r="X8" i="102"/>
  <c r="U10" i="102"/>
  <c r="W13" i="102"/>
  <c r="G16" i="102"/>
  <c r="P19" i="102"/>
  <c r="X22" i="102"/>
  <c r="Z24" i="102"/>
  <c r="P26" i="102"/>
  <c r="U30" i="102"/>
  <c r="G32" i="102"/>
  <c r="R19" i="102"/>
  <c r="D21" i="102"/>
  <c r="R26" i="102"/>
  <c r="L32" i="102"/>
  <c r="J7" i="102"/>
  <c r="H12" i="102"/>
  <c r="O15" i="102"/>
  <c r="X16" i="102"/>
  <c r="M18" i="102"/>
  <c r="CB76" i="102"/>
  <c r="CB104" i="102"/>
  <c r="CB11" i="102"/>
  <c r="CB167" i="102"/>
  <c r="I14" i="102"/>
  <c r="U14" i="102"/>
  <c r="E15" i="102"/>
  <c r="Q15" i="102"/>
  <c r="M16" i="102"/>
  <c r="Y16" i="102"/>
  <c r="I17" i="102"/>
  <c r="U17" i="102"/>
  <c r="E18" i="102"/>
  <c r="Q18" i="102"/>
  <c r="M19" i="102"/>
  <c r="Y19" i="102"/>
  <c r="I20" i="102"/>
  <c r="U20" i="102"/>
  <c r="E21" i="102"/>
  <c r="Q21" i="102"/>
  <c r="M22" i="102"/>
  <c r="Y22" i="102"/>
  <c r="I23" i="102"/>
  <c r="U23" i="102"/>
  <c r="E24" i="102"/>
  <c r="Q24" i="102"/>
  <c r="M25" i="102"/>
  <c r="Y25" i="102"/>
  <c r="I26" i="102"/>
  <c r="U26" i="102"/>
  <c r="E27" i="102"/>
  <c r="Q27" i="102"/>
  <c r="M28" i="102"/>
  <c r="Y28" i="102"/>
  <c r="I29" i="102"/>
  <c r="U29" i="102"/>
  <c r="E30" i="102"/>
  <c r="Q30" i="102"/>
  <c r="M31" i="102"/>
  <c r="Y31" i="102"/>
  <c r="I32" i="102"/>
  <c r="N7" i="102"/>
  <c r="Z7" i="102"/>
  <c r="N8" i="102"/>
  <c r="Z8" i="102"/>
  <c r="N9" i="102"/>
  <c r="Z9" i="102"/>
  <c r="N10" i="102"/>
  <c r="Z10" i="102"/>
  <c r="J11" i="102"/>
  <c r="V11" i="102"/>
  <c r="F12" i="102"/>
  <c r="R12" i="102"/>
  <c r="N13" i="102"/>
  <c r="Z13" i="102"/>
  <c r="J14" i="102"/>
  <c r="V14" i="102"/>
  <c r="F15" i="102"/>
  <c r="R15" i="102"/>
  <c r="N16" i="102"/>
  <c r="Z16" i="102"/>
  <c r="J17" i="102"/>
  <c r="V17" i="102"/>
  <c r="F18" i="102"/>
  <c r="R18" i="102"/>
  <c r="N19" i="102"/>
  <c r="Z19" i="102"/>
  <c r="J20" i="102"/>
  <c r="V20" i="102"/>
  <c r="F21" i="102"/>
  <c r="R21" i="102"/>
  <c r="N22" i="102"/>
  <c r="Z22" i="102"/>
  <c r="J23" i="102"/>
  <c r="V23" i="102"/>
  <c r="F24" i="102"/>
  <c r="R24" i="102"/>
  <c r="N25" i="102"/>
  <c r="Z25" i="102"/>
  <c r="J26" i="102"/>
  <c r="V26" i="102"/>
  <c r="F27" i="102"/>
  <c r="R27" i="102"/>
  <c r="N28" i="102"/>
  <c r="Z28" i="102"/>
  <c r="J29" i="102"/>
  <c r="V29" i="102"/>
  <c r="F30" i="102"/>
  <c r="R30" i="102"/>
  <c r="N31" i="102"/>
  <c r="Z31" i="102"/>
  <c r="J32" i="102"/>
  <c r="C13" i="102"/>
  <c r="O13" i="102"/>
  <c r="K14" i="102"/>
  <c r="W14" i="102"/>
  <c r="G15" i="102"/>
  <c r="S15" i="102"/>
  <c r="C16" i="102"/>
  <c r="O16" i="102"/>
  <c r="K17" i="102"/>
  <c r="W17" i="102"/>
  <c r="G18" i="102"/>
  <c r="S18" i="102"/>
  <c r="C19" i="102"/>
  <c r="O19" i="102"/>
  <c r="K20" i="102"/>
  <c r="W20" i="102"/>
  <c r="G21" i="102"/>
  <c r="S21" i="102"/>
  <c r="C22" i="102"/>
  <c r="O22" i="102"/>
  <c r="K23" i="102"/>
  <c r="W23" i="102"/>
  <c r="G24" i="102"/>
  <c r="S24" i="102"/>
  <c r="C25" i="102"/>
  <c r="O25" i="102"/>
  <c r="K26" i="102"/>
  <c r="W26" i="102"/>
  <c r="G27" i="102"/>
  <c r="S27" i="102"/>
  <c r="C28" i="102"/>
  <c r="O28" i="102"/>
  <c r="K29" i="102"/>
  <c r="W29" i="102"/>
  <c r="G30" i="102"/>
  <c r="S30" i="102"/>
  <c r="C31" i="102"/>
  <c r="O31" i="102"/>
  <c r="CB274" i="102" l="1"/>
  <c r="CB193" i="102"/>
  <c r="CB223" i="102"/>
  <c r="CB229" i="102"/>
  <c r="CB29" i="102"/>
  <c r="CB226" i="102"/>
  <c r="CB174" i="102"/>
  <c r="CB54" i="102"/>
  <c r="CB168" i="102"/>
  <c r="CB65" i="102"/>
  <c r="CB66" i="102"/>
  <c r="CB289" i="102"/>
  <c r="CB78" i="102"/>
  <c r="CB276" i="102"/>
  <c r="CB101" i="102"/>
  <c r="CB137" i="102"/>
  <c r="CB173" i="102"/>
  <c r="CB242" i="102"/>
  <c r="CB42" i="102"/>
  <c r="CB79" i="102"/>
  <c r="CB158" i="102"/>
  <c r="CB48" i="102"/>
  <c r="CB82" i="102"/>
  <c r="CB198" i="102"/>
  <c r="CB131" i="102"/>
  <c r="CB88" i="102"/>
  <c r="CB213" i="102"/>
  <c r="CB204" i="102"/>
  <c r="CB94" i="102"/>
  <c r="CB126" i="102"/>
  <c r="CB254" i="102"/>
  <c r="CB58" i="102"/>
  <c r="CB121" i="102"/>
  <c r="CB295" i="102"/>
  <c r="CB47" i="102"/>
  <c r="CB224" i="102"/>
  <c r="CB155" i="102"/>
  <c r="CB272" i="102"/>
  <c r="CB71" i="102"/>
  <c r="CB148" i="102"/>
  <c r="CB301" i="102"/>
  <c r="CB38" i="102"/>
  <c r="CB89" i="102"/>
  <c r="CB221" i="102"/>
  <c r="CB84" i="102"/>
  <c r="CB166" i="102"/>
  <c r="CB188" i="102"/>
  <c r="CB246" i="102"/>
  <c r="CB257" i="102"/>
  <c r="CB120" i="102"/>
  <c r="CB169" i="102"/>
  <c r="CB177" i="102"/>
  <c r="CB282" i="102"/>
  <c r="CB18" i="102"/>
  <c r="CB170" i="102"/>
  <c r="CB181" i="102"/>
  <c r="CB144" i="102"/>
  <c r="CB33" i="102"/>
  <c r="CB81" i="102"/>
  <c r="CB206" i="102"/>
  <c r="CB187" i="102"/>
  <c r="CB74" i="102"/>
  <c r="CB216" i="102"/>
  <c r="CB19" i="102"/>
  <c r="CB60" i="102"/>
  <c r="CB26" i="102"/>
  <c r="CB176" i="102"/>
  <c r="CB264" i="102"/>
  <c r="CB124" i="102"/>
  <c r="CB235" i="102"/>
  <c r="CB23" i="102"/>
  <c r="CB171" i="102"/>
  <c r="CB227" i="102"/>
  <c r="CB43" i="102"/>
  <c r="CB31" i="102"/>
  <c r="CB212" i="102"/>
  <c r="CB75" i="102"/>
  <c r="CB127" i="102"/>
  <c r="CB253" i="102"/>
  <c r="CB95" i="102"/>
  <c r="CB87" i="102"/>
  <c r="CB57" i="102"/>
  <c r="CB72" i="102"/>
  <c r="CB248" i="102"/>
  <c r="CB98" i="102"/>
  <c r="CB133" i="102"/>
  <c r="CB271" i="102"/>
  <c r="CB135" i="102"/>
  <c r="CB108" i="102"/>
  <c r="CB141" i="102"/>
  <c r="CB36" i="102"/>
  <c r="CB96" i="102"/>
  <c r="CB234" i="102"/>
  <c r="CB189" i="102"/>
  <c r="CB114" i="102"/>
  <c r="CB107" i="102"/>
  <c r="CB183" i="102"/>
  <c r="CB85" i="102"/>
  <c r="CB130" i="102"/>
  <c r="CB184" i="102"/>
  <c r="CB232" i="102"/>
  <c r="CB292" i="102"/>
  <c r="CB129" i="102"/>
  <c r="CB90" i="102"/>
  <c r="CB35" i="102"/>
  <c r="CB302" i="102"/>
  <c r="CB305" i="102"/>
  <c r="CB53" i="102"/>
  <c r="CB275" i="102"/>
  <c r="CB45" i="102"/>
  <c r="CB138" i="102"/>
  <c r="CB15" i="102"/>
  <c r="CB225" i="102"/>
  <c r="CB150" i="102"/>
  <c r="CB251" i="102"/>
  <c r="CB219" i="102"/>
  <c r="CB91" i="102"/>
  <c r="CB145" i="102"/>
  <c r="CB190" i="102"/>
  <c r="CB238" i="102"/>
  <c r="CB298" i="102"/>
  <c r="CB63" i="102"/>
  <c r="CB263" i="102"/>
  <c r="CB59" i="102"/>
  <c r="CB9" i="102"/>
  <c r="CB37" i="102"/>
  <c r="CB161" i="102"/>
  <c r="CB10" i="102"/>
  <c r="CB287" i="102"/>
  <c r="CB196" i="102"/>
  <c r="CB304" i="102"/>
  <c r="CB239" i="102"/>
  <c r="CB22" i="102"/>
  <c r="CB86" i="102"/>
  <c r="CB149" i="102"/>
  <c r="CB24" i="102"/>
  <c r="CB284" i="102"/>
  <c r="CB258" i="102"/>
  <c r="CB300" i="102"/>
  <c r="CB278" i="102"/>
  <c r="CB109" i="102"/>
  <c r="CB154" i="102"/>
  <c r="CB199" i="102"/>
  <c r="CB259" i="102"/>
  <c r="CB307" i="102"/>
  <c r="CB102" i="102"/>
  <c r="CB7" i="102"/>
  <c r="CB279" i="102"/>
  <c r="CB25" i="102"/>
  <c r="CB17" i="102"/>
  <c r="CB21" i="102"/>
  <c r="CB255" i="102"/>
  <c r="CB256" i="102"/>
  <c r="CB69" i="102"/>
  <c r="CB8" i="102"/>
  <c r="CB92" i="102"/>
  <c r="CB110" i="102"/>
  <c r="CB191" i="102"/>
  <c r="CB27" i="102"/>
  <c r="CB297" i="102"/>
  <c r="CB281" i="102"/>
  <c r="CB6" i="102"/>
  <c r="CB291" i="102"/>
  <c r="CB112" i="102"/>
  <c r="CB157" i="102"/>
  <c r="CB202" i="102"/>
  <c r="CB262" i="102"/>
  <c r="CB310" i="102"/>
  <c r="CB40" i="102"/>
  <c r="CB312" i="102"/>
  <c r="CB14" i="102"/>
  <c r="CB200" i="102"/>
  <c r="CB261" i="102"/>
  <c r="CB151" i="102"/>
  <c r="CB77" i="102"/>
  <c r="CB16" i="102"/>
  <c r="CB113" i="102"/>
  <c r="CB152" i="102"/>
  <c r="CB201" i="102"/>
  <c r="CB30" i="102"/>
  <c r="CB52" i="102"/>
  <c r="CB294" i="102"/>
  <c r="CB32" i="102"/>
  <c r="CB61" i="102"/>
  <c r="CB115" i="102"/>
  <c r="CB160" i="102"/>
  <c r="CB217" i="102"/>
  <c r="CB265" i="102"/>
  <c r="CB240" i="102"/>
  <c r="CB13" i="102"/>
  <c r="CB164" i="102"/>
  <c r="CB50" i="102"/>
  <c r="CB288" i="102"/>
  <c r="CB266" i="102"/>
  <c r="CB231" i="102"/>
  <c r="CB230" i="102"/>
  <c r="CB260" i="102"/>
  <c r="CB46" i="102"/>
  <c r="CB286" i="102"/>
  <c r="CB250" i="102"/>
  <c r="CB214" i="102"/>
  <c r="CB178" i="102"/>
  <c r="CB142" i="102"/>
  <c r="CB106" i="102"/>
  <c r="CB70" i="102"/>
  <c r="CB147" i="102"/>
  <c r="CB228" i="102"/>
  <c r="CB245" i="102"/>
  <c r="CB215" i="102"/>
  <c r="CB153" i="102"/>
  <c r="CB306" i="102"/>
  <c r="CB128" i="102"/>
  <c r="CB218" i="102"/>
  <c r="CB296" i="102"/>
  <c r="CB243" i="102"/>
  <c r="CB207" i="102"/>
  <c r="CB237" i="102"/>
  <c r="CB311" i="102"/>
  <c r="CB132" i="102"/>
  <c r="CB122" i="102"/>
  <c r="CB146" i="102"/>
  <c r="CB308" i="102"/>
  <c r="CB20" i="102"/>
  <c r="CB119" i="102"/>
  <c r="CB283" i="102"/>
  <c r="CB247" i="102"/>
  <c r="CB211" i="102"/>
  <c r="CB175" i="102"/>
  <c r="CB139" i="102"/>
  <c r="CB103" i="102"/>
  <c r="CB67" i="102"/>
  <c r="CB134" i="102"/>
  <c r="CB179" i="102"/>
  <c r="CB222" i="102"/>
  <c r="CB192" i="102"/>
  <c r="CB140" i="102"/>
  <c r="CB293" i="102"/>
  <c r="CB93" i="102"/>
  <c r="CB194" i="102"/>
  <c r="CB285" i="102"/>
  <c r="CB180" i="102"/>
  <c r="CB197" i="102"/>
  <c r="CB252" i="102"/>
  <c r="CB273" i="102"/>
  <c r="CB125" i="102"/>
  <c r="CB299" i="102"/>
  <c r="CB41" i="102"/>
  <c r="CB34" i="102"/>
  <c r="CB49" i="102"/>
  <c r="CB314" i="102"/>
  <c r="CB280" i="102"/>
  <c r="CB244" i="102"/>
  <c r="CB208" i="102"/>
  <c r="CB172" i="102"/>
  <c r="CB136" i="102"/>
  <c r="CB100" i="102"/>
  <c r="CB64" i="102"/>
  <c r="CB111" i="102"/>
  <c r="CB143" i="102"/>
  <c r="CB209" i="102"/>
  <c r="CB156" i="102"/>
  <c r="CB117" i="102"/>
  <c r="CB270" i="102"/>
  <c r="CB83" i="102"/>
  <c r="CB159" i="102"/>
  <c r="CB162" i="102"/>
  <c r="CB303" i="102"/>
  <c r="CB99" i="102"/>
  <c r="CB269" i="102"/>
  <c r="CB309" i="102"/>
  <c r="CB210" i="102"/>
  <c r="CB56" i="102"/>
  <c r="CB313" i="102"/>
  <c r="CB277" i="102"/>
  <c r="CB241" i="102"/>
  <c r="CB205" i="102"/>
  <c r="CB105" i="102"/>
  <c r="CB51" i="102"/>
  <c r="CB186" i="102"/>
  <c r="CB97" i="102"/>
  <c r="CB44" i="102"/>
  <c r="CB185" i="102"/>
  <c r="CB39" i="102"/>
  <c r="CB165" i="102"/>
  <c r="CB236" i="102"/>
  <c r="CB233" i="102"/>
  <c r="CB68" i="102"/>
  <c r="CB12" i="102"/>
  <c r="CB55" i="102"/>
  <c r="CB62" i="102"/>
  <c r="CB73" i="102"/>
  <c r="CB118" i="102"/>
  <c r="CB163" i="102"/>
  <c r="CB220" i="102"/>
  <c r="CB268" i="102"/>
  <c r="CB203" i="102"/>
  <c r="CB80" i="102"/>
  <c r="CB195" i="102"/>
  <c r="CB28" i="102"/>
  <c r="CB116" i="102"/>
  <c r="CB249" i="102"/>
  <c r="CB290" i="102"/>
  <c r="CB123" i="102"/>
  <c r="CB182" i="102"/>
  <c r="CB267" i="102"/>
  <c r="F3" i="99" l="1" a="1"/>
  <c r="F3" i="99" s="1"/>
  <c r="G3" i="99" a="1"/>
  <c r="G3" i="99" s="1"/>
  <c r="I3" i="99" a="1"/>
  <c r="I3" i="99" s="1"/>
  <c r="J3" i="99" s="1"/>
  <c r="K3" i="99" a="1"/>
  <c r="K3" i="99" s="1"/>
  <c r="L3" i="99" a="1"/>
  <c r="L3" i="99" s="1"/>
  <c r="N3" i="99" a="1"/>
  <c r="N3" i="99" s="1"/>
  <c r="P3" i="99" a="1"/>
  <c r="P3" i="99" s="1"/>
  <c r="Q3" i="99" a="1"/>
  <c r="Q3" i="99" s="1"/>
  <c r="R3" i="99" s="1"/>
  <c r="S3" i="99" a="1"/>
  <c r="S3" i="99" s="1"/>
  <c r="U3" i="99" a="1"/>
  <c r="U3" i="99" s="1"/>
  <c r="V3" i="99" a="1"/>
  <c r="V3" i="99" s="1"/>
  <c r="X3" i="99" a="1"/>
  <c r="X3" i="99" s="1"/>
  <c r="F4" i="99" a="1"/>
  <c r="F4" i="99" s="1"/>
  <c r="G4" i="99" a="1"/>
  <c r="G4" i="99" s="1"/>
  <c r="I4" i="99" a="1"/>
  <c r="I4" i="99" s="1"/>
  <c r="K4" i="99" a="1"/>
  <c r="K4" i="99" s="1"/>
  <c r="L4" i="99" a="1"/>
  <c r="L4" i="99" s="1"/>
  <c r="N4" i="99" a="1"/>
  <c r="N4" i="99" s="1"/>
  <c r="P4" i="99" a="1"/>
  <c r="P4" i="99" s="1"/>
  <c r="Q4" i="99" a="1"/>
  <c r="Q4" i="99" s="1"/>
  <c r="S4" i="99" a="1"/>
  <c r="S4" i="99" s="1"/>
  <c r="U4" i="99" a="1"/>
  <c r="U4" i="99" s="1"/>
  <c r="V4" i="99" a="1"/>
  <c r="V4" i="99" s="1"/>
  <c r="X4" i="99" a="1"/>
  <c r="X4" i="99" s="1"/>
  <c r="F5" i="99" a="1"/>
  <c r="F5" i="99" s="1"/>
  <c r="G5" i="99" a="1"/>
  <c r="G5" i="99" s="1"/>
  <c r="I5" i="99" a="1"/>
  <c r="I5" i="99" s="1"/>
  <c r="K5" i="99" a="1"/>
  <c r="K5" i="99" s="1"/>
  <c r="L5" i="99" a="1"/>
  <c r="L5" i="99" s="1"/>
  <c r="N5" i="99" a="1"/>
  <c r="N5" i="99" s="1"/>
  <c r="P5" i="99" a="1"/>
  <c r="P5" i="99" s="1"/>
  <c r="Q5" i="99" a="1"/>
  <c r="Q5" i="99" s="1"/>
  <c r="S5" i="99" a="1"/>
  <c r="S5" i="99" s="1"/>
  <c r="U5" i="99" a="1"/>
  <c r="U5" i="99" s="1"/>
  <c r="V5" i="99" a="1"/>
  <c r="V5" i="99" s="1"/>
  <c r="X5" i="99" a="1"/>
  <c r="X5" i="99" s="1"/>
  <c r="F6" i="99" a="1"/>
  <c r="F6" i="99" s="1"/>
  <c r="G6" i="99" a="1"/>
  <c r="G6" i="99" s="1"/>
  <c r="I6" i="99" a="1"/>
  <c r="I6" i="99" s="1"/>
  <c r="K6" i="99" a="1"/>
  <c r="K6" i="99" s="1"/>
  <c r="L6" i="99" a="1"/>
  <c r="L6" i="99" s="1"/>
  <c r="N6" i="99" a="1"/>
  <c r="N6" i="99" s="1"/>
  <c r="P6" i="99" a="1"/>
  <c r="P6" i="99" s="1"/>
  <c r="Q6" i="99" a="1"/>
  <c r="Q6" i="99" s="1"/>
  <c r="S6" i="99" a="1"/>
  <c r="S6" i="99" s="1"/>
  <c r="U6" i="99" a="1"/>
  <c r="U6" i="99" s="1"/>
  <c r="V6" i="99" a="1"/>
  <c r="V6" i="99" s="1"/>
  <c r="X6" i="99" a="1"/>
  <c r="X6" i="99" s="1"/>
  <c r="F7" i="99" a="1"/>
  <c r="F7" i="99" s="1"/>
  <c r="G7" i="99" a="1"/>
  <c r="G7" i="99" s="1"/>
  <c r="I7" i="99" a="1"/>
  <c r="I7" i="99" s="1"/>
  <c r="K7" i="99" a="1"/>
  <c r="K7" i="99" s="1"/>
  <c r="L7" i="99" a="1"/>
  <c r="L7" i="99" s="1"/>
  <c r="N7" i="99" a="1"/>
  <c r="N7" i="99" s="1"/>
  <c r="P7" i="99" a="1"/>
  <c r="P7" i="99" s="1"/>
  <c r="Q7" i="99" a="1"/>
  <c r="Q7" i="99" s="1"/>
  <c r="R7" i="99" s="1"/>
  <c r="S7" i="99" a="1"/>
  <c r="S7" i="99" s="1"/>
  <c r="U7" i="99" a="1"/>
  <c r="U7" i="99" s="1"/>
  <c r="V7" i="99" a="1"/>
  <c r="V7" i="99" s="1"/>
  <c r="X7" i="99" a="1"/>
  <c r="X7" i="99" s="1"/>
  <c r="F8" i="99" a="1"/>
  <c r="F8" i="99" s="1"/>
  <c r="G8" i="99" a="1"/>
  <c r="G8" i="99" s="1"/>
  <c r="I8" i="99" a="1"/>
  <c r="I8" i="99" s="1"/>
  <c r="K8" i="99" a="1"/>
  <c r="K8" i="99" s="1"/>
  <c r="L8" i="99" a="1"/>
  <c r="L8" i="99" s="1"/>
  <c r="N8" i="99" a="1"/>
  <c r="N8" i="99" s="1"/>
  <c r="P8" i="99" a="1"/>
  <c r="P8" i="99" s="1"/>
  <c r="Q8" i="99" a="1"/>
  <c r="Q8" i="99" s="1"/>
  <c r="S8" i="99" a="1"/>
  <c r="S8" i="99" s="1"/>
  <c r="U8" i="99" a="1"/>
  <c r="U8" i="99" s="1"/>
  <c r="V8" i="99" a="1"/>
  <c r="V8" i="99" s="1"/>
  <c r="X8" i="99" a="1"/>
  <c r="X8" i="99" s="1"/>
  <c r="F9" i="99" a="1"/>
  <c r="F9" i="99" s="1"/>
  <c r="G9" i="99" a="1"/>
  <c r="G9" i="99" s="1"/>
  <c r="I9" i="99" a="1"/>
  <c r="I9" i="99" s="1"/>
  <c r="K9" i="99" a="1"/>
  <c r="K9" i="99" s="1"/>
  <c r="L9" i="99" a="1"/>
  <c r="L9" i="99" s="1"/>
  <c r="N9" i="99" a="1"/>
  <c r="N9" i="99" s="1"/>
  <c r="P9" i="99" a="1"/>
  <c r="P9" i="99" s="1"/>
  <c r="Q9" i="99" a="1"/>
  <c r="Q9" i="99" s="1"/>
  <c r="S9" i="99" a="1"/>
  <c r="S9" i="99" s="1"/>
  <c r="U9" i="99" a="1"/>
  <c r="U9" i="99" s="1"/>
  <c r="V9" i="99" a="1"/>
  <c r="V9" i="99" s="1"/>
  <c r="X9" i="99" a="1"/>
  <c r="X9" i="99" s="1"/>
  <c r="F10" i="99" a="1"/>
  <c r="F10" i="99" s="1"/>
  <c r="G10" i="99" a="1"/>
  <c r="G10" i="99" s="1"/>
  <c r="I10" i="99" a="1"/>
  <c r="I10" i="99" s="1"/>
  <c r="K10" i="99" a="1"/>
  <c r="K10" i="99" s="1"/>
  <c r="L10" i="99" a="1"/>
  <c r="L10" i="99" s="1"/>
  <c r="N10" i="99" a="1"/>
  <c r="N10" i="99" s="1"/>
  <c r="P10" i="99" a="1"/>
  <c r="P10" i="99" s="1"/>
  <c r="Q10" i="99" a="1"/>
  <c r="Q10" i="99" s="1"/>
  <c r="S10" i="99" a="1"/>
  <c r="S10" i="99" s="1"/>
  <c r="U10" i="99" a="1"/>
  <c r="U10" i="99" s="1"/>
  <c r="V10" i="99" a="1"/>
  <c r="V10" i="99" s="1"/>
  <c r="X10" i="99" a="1"/>
  <c r="X10" i="99" s="1"/>
  <c r="F11" i="99" a="1"/>
  <c r="F11" i="99" s="1"/>
  <c r="G11" i="99" a="1"/>
  <c r="G11" i="99" s="1"/>
  <c r="I11" i="99" a="1"/>
  <c r="I11" i="99" s="1"/>
  <c r="K11" i="99" a="1"/>
  <c r="K11" i="99" s="1"/>
  <c r="L11" i="99" a="1"/>
  <c r="L11" i="99" s="1"/>
  <c r="N11" i="99" a="1"/>
  <c r="N11" i="99" s="1"/>
  <c r="P11" i="99" a="1"/>
  <c r="P11" i="99" s="1"/>
  <c r="Q11" i="99" a="1"/>
  <c r="Q11" i="99" s="1"/>
  <c r="S11" i="99" a="1"/>
  <c r="S11" i="99" s="1"/>
  <c r="U11" i="99" a="1"/>
  <c r="U11" i="99" s="1"/>
  <c r="V11" i="99" a="1"/>
  <c r="V11" i="99" s="1"/>
  <c r="X11" i="99" a="1"/>
  <c r="X11" i="99" s="1"/>
  <c r="F12" i="99" a="1"/>
  <c r="F12" i="99" s="1"/>
  <c r="G12" i="99" a="1"/>
  <c r="G12" i="99" s="1"/>
  <c r="I12" i="99" a="1"/>
  <c r="I12" i="99" s="1"/>
  <c r="K12" i="99" a="1"/>
  <c r="K12" i="99" s="1"/>
  <c r="L12" i="99" a="1"/>
  <c r="L12" i="99" s="1"/>
  <c r="N12" i="99" a="1"/>
  <c r="N12" i="99" s="1"/>
  <c r="P12" i="99" a="1"/>
  <c r="P12" i="99" s="1"/>
  <c r="Q12" i="99" a="1"/>
  <c r="Q12" i="99" s="1"/>
  <c r="S12" i="99" a="1"/>
  <c r="S12" i="99" s="1"/>
  <c r="U12" i="99" a="1"/>
  <c r="U12" i="99" s="1"/>
  <c r="V12" i="99" a="1"/>
  <c r="V12" i="99" s="1"/>
  <c r="X12" i="99" a="1"/>
  <c r="X12" i="99" s="1"/>
  <c r="F13" i="99" a="1"/>
  <c r="F13" i="99" s="1"/>
  <c r="G13" i="99" a="1"/>
  <c r="G13" i="99" s="1"/>
  <c r="I13" i="99" a="1"/>
  <c r="I13" i="99" s="1"/>
  <c r="K13" i="99" a="1"/>
  <c r="K13" i="99" s="1"/>
  <c r="L13" i="99" a="1"/>
  <c r="L13" i="99" s="1"/>
  <c r="N13" i="99" a="1"/>
  <c r="N13" i="99" s="1"/>
  <c r="P13" i="99" a="1"/>
  <c r="P13" i="99" s="1"/>
  <c r="Q13" i="99" a="1"/>
  <c r="Q13" i="99" s="1"/>
  <c r="S13" i="99" a="1"/>
  <c r="S13" i="99" s="1"/>
  <c r="U13" i="99" a="1"/>
  <c r="U13" i="99" s="1"/>
  <c r="V13" i="99" a="1"/>
  <c r="V13" i="99" s="1"/>
  <c r="X13" i="99" a="1"/>
  <c r="X13" i="99" s="1"/>
  <c r="F14" i="99" a="1"/>
  <c r="F14" i="99" s="1"/>
  <c r="G14" i="99" a="1"/>
  <c r="G14" i="99" s="1"/>
  <c r="I14" i="99" a="1"/>
  <c r="I14" i="99" s="1"/>
  <c r="K14" i="99" a="1"/>
  <c r="K14" i="99" s="1"/>
  <c r="L14" i="99" a="1"/>
  <c r="L14" i="99" s="1"/>
  <c r="N14" i="99" a="1"/>
  <c r="N14" i="99" s="1"/>
  <c r="P14" i="99" a="1"/>
  <c r="P14" i="99" s="1"/>
  <c r="Q14" i="99" a="1"/>
  <c r="Q14" i="99" s="1"/>
  <c r="S14" i="99" a="1"/>
  <c r="S14" i="99" s="1"/>
  <c r="U14" i="99" a="1"/>
  <c r="U14" i="99" s="1"/>
  <c r="V14" i="99" a="1"/>
  <c r="V14" i="99" s="1"/>
  <c r="X14" i="99" a="1"/>
  <c r="X14" i="99" s="1"/>
  <c r="F15" i="99" a="1"/>
  <c r="F15" i="99" s="1"/>
  <c r="G15" i="99" a="1"/>
  <c r="G15" i="99" s="1"/>
  <c r="I15" i="99" a="1"/>
  <c r="I15" i="99"/>
  <c r="K15" i="99" a="1"/>
  <c r="K15" i="99" s="1"/>
  <c r="L15" i="99" a="1"/>
  <c r="L15" i="99" s="1"/>
  <c r="N15" i="99" a="1"/>
  <c r="N15" i="99" s="1"/>
  <c r="P15" i="99" a="1"/>
  <c r="P15" i="99" s="1"/>
  <c r="Q15" i="99" a="1"/>
  <c r="Q15" i="99" s="1"/>
  <c r="S15" i="99" a="1"/>
  <c r="S15" i="99" s="1"/>
  <c r="U15" i="99" a="1"/>
  <c r="U15" i="99" s="1"/>
  <c r="V15" i="99" a="1"/>
  <c r="V15" i="99" s="1"/>
  <c r="X15" i="99" a="1"/>
  <c r="X15" i="99" s="1"/>
  <c r="F16" i="99" a="1"/>
  <c r="F16" i="99" s="1"/>
  <c r="G16" i="99" a="1"/>
  <c r="G16" i="99" s="1"/>
  <c r="I16" i="99" a="1"/>
  <c r="I16" i="99" s="1"/>
  <c r="K16" i="99" a="1"/>
  <c r="K16" i="99" s="1"/>
  <c r="L16" i="99" a="1"/>
  <c r="L16" i="99" s="1"/>
  <c r="N16" i="99" a="1"/>
  <c r="N16" i="99" s="1"/>
  <c r="P16" i="99" a="1"/>
  <c r="P16" i="99" s="1"/>
  <c r="Q16" i="99" a="1"/>
  <c r="Q16" i="99" s="1"/>
  <c r="S16" i="99" a="1"/>
  <c r="S16" i="99" s="1"/>
  <c r="U16" i="99" a="1"/>
  <c r="U16" i="99" s="1"/>
  <c r="V16" i="99" a="1"/>
  <c r="V16" i="99"/>
  <c r="X16" i="99" a="1"/>
  <c r="X16" i="99" s="1"/>
  <c r="F17" i="99" a="1"/>
  <c r="F17" i="99" s="1"/>
  <c r="G17" i="99" a="1"/>
  <c r="G17" i="99" s="1"/>
  <c r="I17" i="99" a="1"/>
  <c r="I17" i="99" s="1"/>
  <c r="K17" i="99" a="1"/>
  <c r="K17" i="99" s="1"/>
  <c r="L17" i="99" a="1"/>
  <c r="L17" i="99" s="1"/>
  <c r="N17" i="99" a="1"/>
  <c r="N17" i="99" s="1"/>
  <c r="P17" i="99" a="1"/>
  <c r="P17" i="99" s="1"/>
  <c r="Q17" i="99" a="1"/>
  <c r="Q17" i="99"/>
  <c r="S17" i="99" a="1"/>
  <c r="S17" i="99" s="1"/>
  <c r="U17" i="99" a="1"/>
  <c r="U17" i="99" s="1"/>
  <c r="V17" i="99" a="1"/>
  <c r="V17" i="99" s="1"/>
  <c r="X17" i="99" a="1"/>
  <c r="X17" i="99" s="1"/>
  <c r="F18" i="99" a="1"/>
  <c r="F18" i="99" s="1"/>
  <c r="G18" i="99" a="1"/>
  <c r="G18" i="99" s="1"/>
  <c r="I18" i="99" a="1"/>
  <c r="I18" i="99" s="1"/>
  <c r="K18" i="99" a="1"/>
  <c r="K18" i="99" s="1"/>
  <c r="L18" i="99" a="1"/>
  <c r="L18" i="99" s="1"/>
  <c r="N18" i="99" a="1"/>
  <c r="N18" i="99" s="1"/>
  <c r="P18" i="99" a="1"/>
  <c r="P18" i="99" s="1"/>
  <c r="Q18" i="99" a="1"/>
  <c r="Q18" i="99" s="1"/>
  <c r="S18" i="99" a="1"/>
  <c r="S18" i="99" s="1"/>
  <c r="U18" i="99" a="1"/>
  <c r="U18" i="99" s="1"/>
  <c r="V18" i="99" a="1"/>
  <c r="V18" i="99" s="1"/>
  <c r="X18" i="99" a="1"/>
  <c r="X18" i="99" s="1"/>
  <c r="F19" i="99" a="1"/>
  <c r="F19" i="99" s="1"/>
  <c r="G19" i="99" a="1"/>
  <c r="G19" i="99"/>
  <c r="I19" i="99" a="1"/>
  <c r="I19" i="99" s="1"/>
  <c r="K19" i="99" a="1"/>
  <c r="K19" i="99" s="1"/>
  <c r="L19" i="99" a="1"/>
  <c r="L19" i="99" s="1"/>
  <c r="N19" i="99" a="1"/>
  <c r="N19" i="99" s="1"/>
  <c r="P19" i="99" a="1"/>
  <c r="P19" i="99" s="1"/>
  <c r="Q19" i="99" a="1"/>
  <c r="Q19" i="99" s="1"/>
  <c r="S19" i="99" a="1"/>
  <c r="S19" i="99" s="1"/>
  <c r="U19" i="99" a="1"/>
  <c r="U19" i="99" s="1"/>
  <c r="V19" i="99" a="1"/>
  <c r="V19" i="99" s="1"/>
  <c r="X19" i="99" a="1"/>
  <c r="X19" i="99" s="1"/>
  <c r="F20" i="99" a="1"/>
  <c r="F20" i="99" s="1"/>
  <c r="G20" i="99" a="1"/>
  <c r="G20" i="99" s="1"/>
  <c r="I20" i="99" a="1"/>
  <c r="I20" i="99" s="1"/>
  <c r="K20" i="99" a="1"/>
  <c r="K20" i="99" s="1"/>
  <c r="L20" i="99" a="1"/>
  <c r="L20" i="99" s="1"/>
  <c r="N20" i="99" a="1"/>
  <c r="N20" i="99" s="1"/>
  <c r="P20" i="99" a="1"/>
  <c r="P20" i="99" s="1"/>
  <c r="Q20" i="99" a="1"/>
  <c r="Q20" i="99" s="1"/>
  <c r="S20" i="99" a="1"/>
  <c r="S20" i="99" s="1"/>
  <c r="U20" i="99" a="1"/>
  <c r="U20" i="99" s="1"/>
  <c r="V20" i="99" a="1"/>
  <c r="V20" i="99" s="1"/>
  <c r="X20" i="99" a="1"/>
  <c r="X20" i="99" s="1"/>
  <c r="F21" i="99" a="1"/>
  <c r="F21" i="99" s="1"/>
  <c r="G21" i="99" a="1"/>
  <c r="G21" i="99" s="1"/>
  <c r="I21" i="99" a="1"/>
  <c r="I21" i="99" s="1"/>
  <c r="K21" i="99" a="1"/>
  <c r="K21" i="99" s="1"/>
  <c r="L21" i="99" a="1"/>
  <c r="L21" i="99" s="1"/>
  <c r="N21" i="99" a="1"/>
  <c r="N21" i="99" s="1"/>
  <c r="P21" i="99" a="1"/>
  <c r="P21" i="99" s="1"/>
  <c r="Q21" i="99" a="1"/>
  <c r="Q21" i="99" s="1"/>
  <c r="S21" i="99" a="1"/>
  <c r="S21" i="99" s="1"/>
  <c r="U21" i="99" a="1"/>
  <c r="U21" i="99" s="1"/>
  <c r="V21" i="99" a="1"/>
  <c r="V21" i="99" s="1"/>
  <c r="X21" i="99" a="1"/>
  <c r="X21" i="99" s="1"/>
  <c r="F22" i="99" a="1"/>
  <c r="F22" i="99" s="1"/>
  <c r="G22" i="99" a="1"/>
  <c r="G22" i="99" s="1"/>
  <c r="I22" i="99" a="1"/>
  <c r="I22" i="99" s="1"/>
  <c r="K22" i="99" a="1"/>
  <c r="K22" i="99" s="1"/>
  <c r="L22" i="99" a="1"/>
  <c r="L22" i="99" s="1"/>
  <c r="N22" i="99" a="1"/>
  <c r="N22" i="99" s="1"/>
  <c r="P22" i="99" a="1"/>
  <c r="P22" i="99" s="1"/>
  <c r="Q22" i="99" a="1"/>
  <c r="Q22" i="99" s="1"/>
  <c r="S22" i="99" a="1"/>
  <c r="S22" i="99" s="1"/>
  <c r="U22" i="99" a="1"/>
  <c r="U22" i="99" s="1"/>
  <c r="V22" i="99" a="1"/>
  <c r="V22" i="99" s="1"/>
  <c r="X22" i="99" a="1"/>
  <c r="X22" i="99" s="1"/>
  <c r="F23" i="99" a="1"/>
  <c r="F23" i="99" s="1"/>
  <c r="G23" i="99" a="1"/>
  <c r="G23" i="99" s="1"/>
  <c r="I23" i="99" a="1"/>
  <c r="I23" i="99" s="1"/>
  <c r="K23" i="99" a="1"/>
  <c r="K23" i="99" s="1"/>
  <c r="L23" i="99" a="1"/>
  <c r="L23" i="99" s="1"/>
  <c r="N23" i="99" a="1"/>
  <c r="N23" i="99" s="1"/>
  <c r="P23" i="99" a="1"/>
  <c r="P23" i="99" s="1"/>
  <c r="Q23" i="99" a="1"/>
  <c r="Q23" i="99" s="1"/>
  <c r="S23" i="99" a="1"/>
  <c r="S23" i="99" s="1"/>
  <c r="U23" i="99" a="1"/>
  <c r="U23" i="99" s="1"/>
  <c r="V23" i="99" a="1"/>
  <c r="V23" i="99" s="1"/>
  <c r="X23" i="99" a="1"/>
  <c r="X23" i="99" s="1"/>
  <c r="F27" i="99" a="1"/>
  <c r="F27" i="99" s="1"/>
  <c r="G27" i="99" a="1"/>
  <c r="G27" i="99" s="1"/>
  <c r="I27" i="99" a="1"/>
  <c r="I27" i="99" s="1"/>
  <c r="K27" i="99" a="1"/>
  <c r="K27" i="99" s="1"/>
  <c r="L27" i="99" a="1"/>
  <c r="L27" i="99" s="1"/>
  <c r="N27" i="99" a="1"/>
  <c r="N27" i="99" s="1"/>
  <c r="P27" i="99" a="1"/>
  <c r="P27" i="99" s="1"/>
  <c r="Q27" i="99" a="1"/>
  <c r="Q27" i="99" s="1"/>
  <c r="S27" i="99" a="1"/>
  <c r="S27" i="99" s="1"/>
  <c r="U27" i="99" a="1"/>
  <c r="U27" i="99" s="1"/>
  <c r="V27" i="99" a="1"/>
  <c r="V27" i="99" s="1"/>
  <c r="X27" i="99" a="1"/>
  <c r="X27" i="99" s="1"/>
  <c r="F24" i="99" a="1"/>
  <c r="F24" i="99" s="1"/>
  <c r="G24" i="99" a="1"/>
  <c r="G24" i="99" s="1"/>
  <c r="I24" i="99" a="1"/>
  <c r="I24" i="99" s="1"/>
  <c r="K24" i="99" a="1"/>
  <c r="K24" i="99" s="1"/>
  <c r="L24" i="99" a="1"/>
  <c r="L24" i="99" s="1"/>
  <c r="N24" i="99" a="1"/>
  <c r="N24" i="99" s="1"/>
  <c r="P24" i="99" a="1"/>
  <c r="P24" i="99" s="1"/>
  <c r="Q24" i="99" a="1"/>
  <c r="Q24" i="99" s="1"/>
  <c r="S24" i="99" a="1"/>
  <c r="S24" i="99" s="1"/>
  <c r="U24" i="99" a="1"/>
  <c r="U24" i="99" s="1"/>
  <c r="V24" i="99" a="1"/>
  <c r="V24" i="99" s="1"/>
  <c r="X24" i="99" a="1"/>
  <c r="X24" i="99" s="1"/>
  <c r="F25" i="99" a="1"/>
  <c r="F25" i="99" s="1"/>
  <c r="G25" i="99" a="1"/>
  <c r="G25" i="99" s="1"/>
  <c r="I25" i="99" a="1"/>
  <c r="I25" i="99" s="1"/>
  <c r="K25" i="99" a="1"/>
  <c r="K25" i="99" s="1"/>
  <c r="L25" i="99" a="1"/>
  <c r="L25" i="99" s="1"/>
  <c r="N25" i="99" a="1"/>
  <c r="N25" i="99" s="1"/>
  <c r="P25" i="99" a="1"/>
  <c r="P25" i="99" s="1"/>
  <c r="Q25" i="99" a="1"/>
  <c r="Q25" i="99"/>
  <c r="S25" i="99" a="1"/>
  <c r="S25" i="99" s="1"/>
  <c r="U25" i="99" a="1"/>
  <c r="U25" i="99" s="1"/>
  <c r="V25" i="99" a="1"/>
  <c r="V25" i="99" s="1"/>
  <c r="X25" i="99" a="1"/>
  <c r="X25" i="99" s="1"/>
  <c r="F26" i="99" a="1"/>
  <c r="F26" i="99" s="1"/>
  <c r="G26" i="99" a="1"/>
  <c r="G26" i="99" s="1"/>
  <c r="I26" i="99" a="1"/>
  <c r="I26" i="99" s="1"/>
  <c r="K26" i="99" a="1"/>
  <c r="K26" i="99" s="1"/>
  <c r="L26" i="99" a="1"/>
  <c r="L26" i="99" s="1"/>
  <c r="N26" i="99" a="1"/>
  <c r="N26" i="99" s="1"/>
  <c r="P26" i="99" a="1"/>
  <c r="P26" i="99" s="1"/>
  <c r="Q26" i="99" a="1"/>
  <c r="Q26" i="99" s="1"/>
  <c r="S26" i="99" a="1"/>
  <c r="S26" i="99" s="1"/>
  <c r="U26" i="99" a="1"/>
  <c r="U26" i="99" s="1"/>
  <c r="V26" i="99" a="1"/>
  <c r="V26" i="99" s="1"/>
  <c r="X26" i="99" a="1"/>
  <c r="X26" i="99" s="1"/>
  <c r="F28" i="99" a="1"/>
  <c r="F28" i="99" s="1"/>
  <c r="G28" i="99" a="1"/>
  <c r="G28" i="99" s="1"/>
  <c r="I28" i="99" a="1"/>
  <c r="I28" i="99" s="1"/>
  <c r="K28" i="99" a="1"/>
  <c r="K28" i="99" s="1"/>
  <c r="L28" i="99" a="1"/>
  <c r="L28" i="99" s="1"/>
  <c r="N28" i="99" a="1"/>
  <c r="N28" i="99" s="1"/>
  <c r="P28" i="99" a="1"/>
  <c r="P28" i="99" s="1"/>
  <c r="Q28" i="99" a="1"/>
  <c r="Q28" i="99" s="1"/>
  <c r="S28" i="99" a="1"/>
  <c r="S28" i="99" s="1"/>
  <c r="U28" i="99" a="1"/>
  <c r="U28" i="99" s="1"/>
  <c r="V28" i="99" a="1"/>
  <c r="V28" i="99" s="1"/>
  <c r="X28" i="99" a="1"/>
  <c r="X28" i="99" s="1"/>
  <c r="F29" i="99" a="1"/>
  <c r="F29" i="99" s="1"/>
  <c r="G29" i="99" a="1"/>
  <c r="G29" i="99" s="1"/>
  <c r="I29" i="99" a="1"/>
  <c r="I29" i="99" s="1"/>
  <c r="K29" i="99" a="1"/>
  <c r="K29" i="99" s="1"/>
  <c r="L29" i="99" a="1"/>
  <c r="L29" i="99" s="1"/>
  <c r="N29" i="99" a="1"/>
  <c r="N29" i="99" s="1"/>
  <c r="P29" i="99" a="1"/>
  <c r="P29" i="99" s="1"/>
  <c r="Q29" i="99" a="1"/>
  <c r="Q29" i="99" s="1"/>
  <c r="S29" i="99" a="1"/>
  <c r="S29" i="99" s="1"/>
  <c r="U29" i="99" a="1"/>
  <c r="U29" i="99" s="1"/>
  <c r="V29" i="99" a="1"/>
  <c r="V29" i="99" s="1"/>
  <c r="X29" i="99" a="1"/>
  <c r="X29" i="99" s="1"/>
  <c r="F30" i="99" a="1"/>
  <c r="F30" i="99" s="1"/>
  <c r="G30" i="99" a="1"/>
  <c r="G30" i="99" s="1"/>
  <c r="I30" i="99" a="1"/>
  <c r="I30" i="99" s="1"/>
  <c r="K30" i="99" a="1"/>
  <c r="K30" i="99"/>
  <c r="L30" i="99" a="1"/>
  <c r="L30" i="99" s="1"/>
  <c r="N30" i="99" a="1"/>
  <c r="N30" i="99" s="1"/>
  <c r="P30" i="99" a="1"/>
  <c r="P30" i="99" s="1"/>
  <c r="Q30" i="99" a="1"/>
  <c r="Q30" i="99" s="1"/>
  <c r="S30" i="99" a="1"/>
  <c r="S30" i="99" s="1"/>
  <c r="U30" i="99" a="1"/>
  <c r="U30" i="99" s="1"/>
  <c r="V30" i="99" a="1"/>
  <c r="V30" i="99" s="1"/>
  <c r="X30" i="99" a="1"/>
  <c r="X30" i="99" s="1"/>
  <c r="F31" i="99" a="1"/>
  <c r="F31" i="99" s="1"/>
  <c r="G31" i="99" a="1"/>
  <c r="G31" i="99" s="1"/>
  <c r="I31" i="99" a="1"/>
  <c r="I31" i="99" s="1"/>
  <c r="K31" i="99" a="1"/>
  <c r="K31" i="99" s="1"/>
  <c r="L31" i="99" a="1"/>
  <c r="L31" i="99" s="1"/>
  <c r="N31" i="99" a="1"/>
  <c r="N31" i="99" s="1"/>
  <c r="P31" i="99" a="1"/>
  <c r="P31" i="99" s="1"/>
  <c r="Q31" i="99" a="1"/>
  <c r="Q31" i="99" s="1"/>
  <c r="S31" i="99" a="1"/>
  <c r="S31" i="99" s="1"/>
  <c r="U31" i="99" a="1"/>
  <c r="U31" i="99" s="1"/>
  <c r="V31" i="99" a="1"/>
  <c r="V31" i="99" s="1"/>
  <c r="X31" i="99" a="1"/>
  <c r="X31" i="99" s="1"/>
  <c r="F32" i="99" a="1"/>
  <c r="F32" i="99" s="1"/>
  <c r="G32" i="99" a="1"/>
  <c r="G32" i="99" s="1"/>
  <c r="I32" i="99" a="1"/>
  <c r="I32" i="99" s="1"/>
  <c r="K32" i="99" a="1"/>
  <c r="K32" i="99" s="1"/>
  <c r="L32" i="99" a="1"/>
  <c r="L32" i="99" s="1"/>
  <c r="N32" i="99" a="1"/>
  <c r="N32" i="99" s="1"/>
  <c r="P32" i="99" a="1"/>
  <c r="P32" i="99" s="1"/>
  <c r="Q32" i="99" a="1"/>
  <c r="Q32" i="99" s="1"/>
  <c r="S32" i="99" a="1"/>
  <c r="S32" i="99" s="1"/>
  <c r="U32" i="99" a="1"/>
  <c r="U32" i="99" s="1"/>
  <c r="V32" i="99" a="1"/>
  <c r="V32" i="99" s="1"/>
  <c r="X32" i="99" a="1"/>
  <c r="X32" i="99" s="1"/>
  <c r="F33" i="99" a="1"/>
  <c r="F33" i="99" s="1"/>
  <c r="G33" i="99" a="1"/>
  <c r="G33" i="99" s="1"/>
  <c r="I33" i="99" a="1"/>
  <c r="I33" i="99" s="1"/>
  <c r="K33" i="99" a="1"/>
  <c r="K33" i="99" s="1"/>
  <c r="L33" i="99" a="1"/>
  <c r="L33" i="99" s="1"/>
  <c r="N33" i="99" a="1"/>
  <c r="N33" i="99" s="1"/>
  <c r="P33" i="99" a="1"/>
  <c r="P33" i="99" s="1"/>
  <c r="Q33" i="99" a="1"/>
  <c r="Q33" i="99" s="1"/>
  <c r="S33" i="99" a="1"/>
  <c r="S33" i="99" s="1"/>
  <c r="U33" i="99" a="1"/>
  <c r="U33" i="99" s="1"/>
  <c r="V33" i="99" a="1"/>
  <c r="V33" i="99" s="1"/>
  <c r="X33" i="99" a="1"/>
  <c r="X33" i="99" s="1"/>
  <c r="F34" i="99" a="1"/>
  <c r="F34" i="99" s="1"/>
  <c r="G34" i="99" a="1"/>
  <c r="G34" i="99" s="1"/>
  <c r="I34" i="99" a="1"/>
  <c r="I34" i="99" s="1"/>
  <c r="K34" i="99" a="1"/>
  <c r="K34" i="99" s="1"/>
  <c r="L34" i="99" a="1"/>
  <c r="L34" i="99" s="1"/>
  <c r="N34" i="99" a="1"/>
  <c r="N34" i="99" s="1"/>
  <c r="P34" i="99" a="1"/>
  <c r="P34" i="99" s="1"/>
  <c r="Q34" i="99" a="1"/>
  <c r="Q34" i="99" s="1"/>
  <c r="S34" i="99" a="1"/>
  <c r="S34" i="99" s="1"/>
  <c r="U34" i="99" a="1"/>
  <c r="U34" i="99" s="1"/>
  <c r="V34" i="99" a="1"/>
  <c r="V34" i="99" s="1"/>
  <c r="X34" i="99" a="1"/>
  <c r="X34" i="99" s="1"/>
  <c r="F35" i="99" a="1"/>
  <c r="F35" i="99" s="1"/>
  <c r="G35" i="99" a="1"/>
  <c r="G35" i="99" s="1"/>
  <c r="I35" i="99" a="1"/>
  <c r="I35" i="99" s="1"/>
  <c r="K35" i="99" a="1"/>
  <c r="K35" i="99" s="1"/>
  <c r="L35" i="99" a="1"/>
  <c r="L35" i="99" s="1"/>
  <c r="N35" i="99" a="1"/>
  <c r="N35" i="99" s="1"/>
  <c r="P35" i="99" a="1"/>
  <c r="P35" i="99" s="1"/>
  <c r="Q35" i="99" a="1"/>
  <c r="Q35" i="99" s="1"/>
  <c r="S35" i="99" a="1"/>
  <c r="S35" i="99" s="1"/>
  <c r="U35" i="99" a="1"/>
  <c r="U35" i="99" s="1"/>
  <c r="V35" i="99" a="1"/>
  <c r="V35" i="99" s="1"/>
  <c r="X35" i="99" a="1"/>
  <c r="X35" i="99"/>
  <c r="F36" i="99" a="1"/>
  <c r="F36" i="99" s="1"/>
  <c r="G36" i="99" a="1"/>
  <c r="G36" i="99" s="1"/>
  <c r="I36" i="99" a="1"/>
  <c r="I36" i="99"/>
  <c r="K36" i="99" a="1"/>
  <c r="K36" i="99" s="1"/>
  <c r="L36" i="99" a="1"/>
  <c r="L36" i="99" s="1"/>
  <c r="N36" i="99" a="1"/>
  <c r="N36" i="99" s="1"/>
  <c r="P36" i="99" a="1"/>
  <c r="P36" i="99" s="1"/>
  <c r="Q36" i="99" a="1"/>
  <c r="Q36" i="99" s="1"/>
  <c r="S36" i="99" a="1"/>
  <c r="S36" i="99" s="1"/>
  <c r="U36" i="99" a="1"/>
  <c r="U36" i="99"/>
  <c r="V36" i="99" a="1"/>
  <c r="V36" i="99" s="1"/>
  <c r="X36" i="99" a="1"/>
  <c r="X36" i="99" s="1"/>
  <c r="F37" i="99" a="1"/>
  <c r="F37" i="99" s="1"/>
  <c r="G37" i="99" a="1"/>
  <c r="G37" i="99" s="1"/>
  <c r="I37" i="99" a="1"/>
  <c r="I37" i="99" s="1"/>
  <c r="K37" i="99" a="1"/>
  <c r="K37" i="99" s="1"/>
  <c r="L37" i="99" a="1"/>
  <c r="L37" i="99" s="1"/>
  <c r="N37" i="99" a="1"/>
  <c r="N37" i="99" s="1"/>
  <c r="P37" i="99" a="1"/>
  <c r="P37" i="99" s="1"/>
  <c r="Q37" i="99" a="1"/>
  <c r="Q37" i="99" s="1"/>
  <c r="S37" i="99" a="1"/>
  <c r="S37" i="99" s="1"/>
  <c r="U37" i="99" a="1"/>
  <c r="U37" i="99" s="1"/>
  <c r="V37" i="99" a="1"/>
  <c r="V37" i="99" s="1"/>
  <c r="X37" i="99" a="1"/>
  <c r="X37" i="99" s="1"/>
  <c r="F38" i="99" a="1"/>
  <c r="F38" i="99" s="1"/>
  <c r="G38" i="99" a="1"/>
  <c r="G38" i="99" s="1"/>
  <c r="I38" i="99" a="1"/>
  <c r="I38" i="99" s="1"/>
  <c r="K38" i="99" a="1"/>
  <c r="K38" i="99" s="1"/>
  <c r="L38" i="99" a="1"/>
  <c r="L38" i="99" s="1"/>
  <c r="N38" i="99" a="1"/>
  <c r="N38" i="99" s="1"/>
  <c r="P38" i="99" a="1"/>
  <c r="P38" i="99" s="1"/>
  <c r="Q38" i="99" a="1"/>
  <c r="Q38" i="99" s="1"/>
  <c r="S38" i="99" a="1"/>
  <c r="S38" i="99" s="1"/>
  <c r="U38" i="99" a="1"/>
  <c r="U38" i="99" s="1"/>
  <c r="V38" i="99" a="1"/>
  <c r="V38" i="99" s="1"/>
  <c r="X38" i="99" a="1"/>
  <c r="X38" i="99" s="1"/>
  <c r="K3" i="76"/>
  <c r="K4" i="76"/>
  <c r="K5" i="76"/>
  <c r="K6" i="76"/>
  <c r="K7" i="76"/>
  <c r="K8" i="76"/>
  <c r="K9" i="76"/>
  <c r="K10" i="76"/>
  <c r="K11" i="76"/>
  <c r="K12" i="76"/>
  <c r="K13" i="76"/>
  <c r="K14" i="76"/>
  <c r="K15" i="76"/>
  <c r="K16" i="76"/>
  <c r="K17" i="76"/>
  <c r="K18" i="76"/>
  <c r="K19" i="76"/>
  <c r="K20" i="76"/>
  <c r="K21" i="76"/>
  <c r="K22" i="76"/>
  <c r="K23" i="76"/>
  <c r="K24" i="76"/>
  <c r="K25" i="76"/>
  <c r="K26" i="76"/>
  <c r="K27" i="76"/>
  <c r="K28" i="76"/>
  <c r="K29" i="76"/>
  <c r="K30" i="76"/>
  <c r="K31" i="76"/>
  <c r="K32" i="76"/>
  <c r="K33" i="76"/>
  <c r="K34" i="76"/>
  <c r="K35" i="76"/>
  <c r="K36" i="76"/>
  <c r="K37" i="76"/>
  <c r="K38" i="76"/>
  <c r="K39" i="76"/>
  <c r="K40" i="76"/>
  <c r="K41" i="76"/>
  <c r="K42" i="76"/>
  <c r="K43" i="76"/>
  <c r="K44" i="76"/>
  <c r="K45" i="76"/>
  <c r="K46" i="76"/>
  <c r="K47" i="76"/>
  <c r="K48" i="76"/>
  <c r="K49" i="76"/>
  <c r="K50" i="76"/>
  <c r="K51" i="76"/>
  <c r="K52" i="76"/>
  <c r="K53" i="76"/>
  <c r="K54" i="76"/>
  <c r="K55" i="76"/>
  <c r="K56" i="76"/>
  <c r="K57" i="76"/>
  <c r="K58" i="76"/>
  <c r="K59" i="76"/>
  <c r="K60" i="76"/>
  <c r="K61" i="76"/>
  <c r="K62" i="76"/>
  <c r="K63" i="76"/>
  <c r="K64" i="76"/>
  <c r="K65" i="76"/>
  <c r="K66" i="76"/>
  <c r="K67" i="76"/>
  <c r="K68" i="76"/>
  <c r="K69" i="76"/>
  <c r="K70" i="76"/>
  <c r="K71" i="76"/>
  <c r="K72" i="76"/>
  <c r="K73" i="76"/>
  <c r="K74" i="76"/>
  <c r="K75" i="76"/>
  <c r="K76"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J3" i="76"/>
  <c r="AU124" i="103" s="1"/>
  <c r="J4" i="76"/>
  <c r="AU169" i="103" s="1"/>
  <c r="J5" i="76"/>
  <c r="AU203" i="103" s="1"/>
  <c r="J6" i="76"/>
  <c r="AU255" i="103" s="1"/>
  <c r="J7" i="76"/>
  <c r="AU75" i="103" s="1"/>
  <c r="J8" i="76"/>
  <c r="AU115" i="103" s="1"/>
  <c r="J9" i="76"/>
  <c r="AU287" i="103" s="1"/>
  <c r="J10" i="76"/>
  <c r="AU25" i="103" s="1"/>
  <c r="J11" i="76"/>
  <c r="AU26" i="103" s="1"/>
  <c r="J12" i="76"/>
  <c r="AU143" i="103" s="1"/>
  <c r="J13" i="76"/>
  <c r="AU89" i="103" s="1"/>
  <c r="J14" i="76"/>
  <c r="AU179" i="103" s="1"/>
  <c r="J15" i="76"/>
  <c r="AU182" i="103" s="1"/>
  <c r="J16" i="76"/>
  <c r="AU314" i="103" s="1"/>
  <c r="J17" i="76"/>
  <c r="AU77" i="103" s="1"/>
  <c r="J18" i="76"/>
  <c r="AU150" i="103" s="1"/>
  <c r="J19" i="76"/>
  <c r="AU218" i="103" s="1"/>
  <c r="J20" i="76"/>
  <c r="AU191" i="103" s="1"/>
  <c r="J21" i="76"/>
  <c r="AU128" i="103" s="1"/>
  <c r="J22" i="76"/>
  <c r="AU268" i="103" s="1"/>
  <c r="J23" i="76"/>
  <c r="AU256" i="103" s="1"/>
  <c r="J24" i="76"/>
  <c r="AU20" i="103" s="1"/>
  <c r="J25" i="76"/>
  <c r="AU38" i="103" s="1"/>
  <c r="J26" i="76"/>
  <c r="AU185" i="103" s="1"/>
  <c r="J27" i="76"/>
  <c r="AU234" i="103" s="1"/>
  <c r="J28" i="76"/>
  <c r="AU198" i="103" s="1"/>
  <c r="J29" i="76"/>
  <c r="AU276" i="103" s="1"/>
  <c r="J30" i="76"/>
  <c r="AU263" i="103" s="1"/>
  <c r="J31" i="76"/>
  <c r="AU197" i="103" s="1"/>
  <c r="J32" i="76"/>
  <c r="AU156" i="103" s="1"/>
  <c r="J33" i="76"/>
  <c r="AU246" i="103" s="1"/>
  <c r="J34" i="76"/>
  <c r="AU274" i="103" s="1"/>
  <c r="J35" i="76"/>
  <c r="AU162" i="103" s="1"/>
  <c r="J36" i="76"/>
  <c r="AU31" i="103" s="1"/>
  <c r="J37" i="76"/>
  <c r="AU293" i="103" s="1"/>
  <c r="J38" i="76"/>
  <c r="AU201" i="103" s="1"/>
  <c r="J39" i="76"/>
  <c r="AU229" i="103" s="1"/>
  <c r="J40" i="76"/>
  <c r="AU304" i="103" s="1"/>
  <c r="J41" i="76"/>
  <c r="AU307" i="103" s="1"/>
  <c r="J42" i="76"/>
  <c r="AU170" i="103" s="1"/>
  <c r="J43" i="76"/>
  <c r="AU37" i="103" s="1"/>
  <c r="J44" i="76"/>
  <c r="AU199" i="103" s="1"/>
  <c r="J45" i="76"/>
  <c r="AU245" i="103" s="1"/>
  <c r="J46" i="76"/>
  <c r="AU138" i="103" s="1"/>
  <c r="J47" i="76"/>
  <c r="AU69" i="103" s="1"/>
  <c r="J48" i="76"/>
  <c r="AU59" i="103" s="1"/>
  <c r="J49" i="76"/>
  <c r="AU60" i="103" s="1"/>
  <c r="J50" i="76"/>
  <c r="AU228" i="103" s="1"/>
  <c r="J51" i="76"/>
  <c r="AU67" i="103" s="1"/>
  <c r="J52" i="76"/>
  <c r="AU139" i="103" s="1"/>
  <c r="J53" i="76"/>
  <c r="AU302" i="103" s="1"/>
  <c r="J54" i="76"/>
  <c r="AU21" i="103" s="1"/>
  <c r="J55" i="76"/>
  <c r="AU54" i="103" s="1"/>
  <c r="J56" i="76"/>
  <c r="AU189" i="103" s="1"/>
  <c r="J57" i="76"/>
  <c r="AU30" i="103" s="1"/>
  <c r="J58" i="76"/>
  <c r="AU80" i="103" s="1"/>
  <c r="J59" i="76"/>
  <c r="AU44" i="103" s="1"/>
  <c r="J60" i="76"/>
  <c r="AU184" i="103" s="1"/>
  <c r="J61" i="76"/>
  <c r="AU297" i="103" s="1"/>
  <c r="J62" i="76"/>
  <c r="AU48" i="103" s="1"/>
  <c r="J63" i="76"/>
  <c r="AU84" i="103" s="1"/>
  <c r="J64" i="76"/>
  <c r="AU102" i="103" s="1"/>
  <c r="J65" i="76"/>
  <c r="AU135" i="103" s="1"/>
  <c r="J66" i="76"/>
  <c r="AU232" i="103" s="1"/>
  <c r="J67" i="76"/>
  <c r="AU7" i="103" s="1"/>
  <c r="J68" i="76"/>
  <c r="AU16" i="103" s="1"/>
  <c r="J69" i="76"/>
  <c r="AU52" i="103" s="1"/>
  <c r="J70" i="76"/>
  <c r="AU66" i="103" s="1"/>
  <c r="J71" i="76"/>
  <c r="AU94" i="103" s="1"/>
  <c r="J72" i="76"/>
  <c r="AU238" i="103" s="1"/>
  <c r="J73" i="76"/>
  <c r="AU8" i="103" s="1"/>
  <c r="J74" i="76"/>
  <c r="AU27" i="103" s="1"/>
  <c r="J75" i="76"/>
  <c r="AU61" i="103" s="1"/>
  <c r="J76" i="76"/>
  <c r="AU78" i="103" s="1"/>
  <c r="J77" i="76"/>
  <c r="AU99" i="103" s="1"/>
  <c r="J78" i="76"/>
  <c r="AU130" i="103" s="1"/>
  <c r="J79" i="76"/>
  <c r="AU178" i="103" s="1"/>
  <c r="J80" i="76"/>
  <c r="AU233" i="103" s="1"/>
  <c r="J81" i="76"/>
  <c r="AU85" i="103" s="1"/>
  <c r="J82" i="76"/>
  <c r="AU100" i="103" s="1"/>
  <c r="J83" i="76"/>
  <c r="AU166" i="103" s="1"/>
  <c r="J84" i="76"/>
  <c r="AU177" i="103" s="1"/>
  <c r="J85" i="76"/>
  <c r="AU235" i="103" s="1"/>
  <c r="J86" i="76"/>
  <c r="AU267" i="103" s="1"/>
  <c r="J87" i="76"/>
  <c r="AU277" i="103" s="1"/>
  <c r="J88" i="76"/>
  <c r="AU294" i="103" s="1"/>
  <c r="J89" i="76"/>
  <c r="AU92" i="103" s="1"/>
  <c r="J90" i="76"/>
  <c r="AU125" i="103" s="1"/>
  <c r="J91" i="76"/>
  <c r="AU151" i="103" s="1"/>
  <c r="J92" i="76"/>
  <c r="AU212" i="103" s="1"/>
  <c r="J93" i="76"/>
  <c r="AU291" i="103" s="1"/>
  <c r="J94" i="76"/>
  <c r="AU17" i="103" s="1"/>
  <c r="J95" i="76"/>
  <c r="AU33" i="103" s="1"/>
  <c r="J96" i="76"/>
  <c r="AU36" i="103" s="1"/>
  <c r="J97" i="76"/>
  <c r="AU53" i="103" s="1"/>
  <c r="J98" i="76"/>
  <c r="AU56" i="103" s="1"/>
  <c r="J99" i="76"/>
  <c r="AU65" i="103" s="1"/>
  <c r="J100" i="76"/>
  <c r="AU97" i="103" s="1"/>
  <c r="J101" i="76"/>
  <c r="AU120" i="103" s="1"/>
  <c r="J102" i="76"/>
  <c r="AU158" i="103" s="1"/>
  <c r="J103" i="76"/>
  <c r="AU210" i="103" s="1"/>
  <c r="J104" i="76"/>
  <c r="AU269" i="103" s="1"/>
  <c r="J105" i="76"/>
  <c r="AU281" i="103" s="1"/>
  <c r="J106" i="76"/>
  <c r="AU57" i="103" s="1"/>
  <c r="J107" i="76"/>
  <c r="AU68" i="103" s="1"/>
  <c r="J108" i="76"/>
  <c r="AU104" i="103" s="1"/>
  <c r="J109" i="76"/>
  <c r="AU108" i="103" s="1"/>
  <c r="J110" i="76"/>
  <c r="AU258" i="103" s="1"/>
  <c r="J111" i="76"/>
  <c r="AU271" i="103" s="1"/>
  <c r="J112" i="76"/>
  <c r="AU18" i="103" s="1"/>
  <c r="J113" i="76"/>
  <c r="AU86" i="103" s="1"/>
  <c r="J114" i="76"/>
  <c r="AU93" i="103" s="1"/>
  <c r="J115" i="76"/>
  <c r="AU101" i="103" s="1"/>
  <c r="J116" i="76"/>
  <c r="AU109" i="103" s="1"/>
  <c r="J117" i="76"/>
  <c r="AU123" i="103" s="1"/>
  <c r="J118" i="76"/>
  <c r="AU126" i="103" s="1"/>
  <c r="J119" i="76"/>
  <c r="AU172" i="103" s="1"/>
  <c r="J120" i="76"/>
  <c r="AU217" i="103" s="1"/>
  <c r="J121" i="76"/>
  <c r="AU270" i="103" s="1"/>
  <c r="J122" i="76"/>
  <c r="AU303" i="103" s="1"/>
  <c r="J123" i="76"/>
  <c r="AU42" i="103" s="1"/>
  <c r="J124" i="76"/>
  <c r="AU74" i="103" s="1"/>
  <c r="J125" i="76"/>
  <c r="AU129" i="103" s="1"/>
  <c r="J126" i="76"/>
  <c r="AU180" i="103" s="1"/>
  <c r="J127" i="76"/>
  <c r="AU273" i="103" s="1"/>
  <c r="J128" i="76"/>
  <c r="AU289" i="103" s="1"/>
  <c r="J129" i="76"/>
  <c r="AU11" i="103" s="1"/>
  <c r="J130" i="76"/>
  <c r="AU51" i="103" s="1"/>
  <c r="J131" i="76"/>
  <c r="AU76" i="103" s="1"/>
  <c r="J132" i="76"/>
  <c r="AU81" i="103" s="1"/>
  <c r="J133" i="76"/>
  <c r="AU110" i="103" s="1"/>
  <c r="J134" i="76"/>
  <c r="AU157" i="103" s="1"/>
  <c r="J135" i="76"/>
  <c r="AU226" i="103" s="1"/>
  <c r="J136" i="76"/>
  <c r="AU103" i="103" s="1"/>
  <c r="J137" i="76"/>
  <c r="AU262" i="103" s="1"/>
  <c r="J138" i="76"/>
  <c r="AU272" i="103" s="1"/>
  <c r="J139" i="76"/>
  <c r="AU275" i="103" s="1"/>
  <c r="J140" i="76"/>
  <c r="AU280" i="103" s="1"/>
  <c r="J141" i="76"/>
  <c r="AU45" i="103" s="1"/>
  <c r="J142" i="76"/>
  <c r="AU63" i="103" s="1"/>
  <c r="J143" i="76"/>
  <c r="AU105" i="103" s="1"/>
  <c r="J144" i="76"/>
  <c r="AU136" i="103" s="1"/>
  <c r="J145" i="76"/>
  <c r="AU148" i="103" s="1"/>
  <c r="J146" i="76"/>
  <c r="AU196" i="103" s="1"/>
  <c r="J147" i="76"/>
  <c r="AU200" i="103" s="1"/>
  <c r="J148" i="76"/>
  <c r="AU206" i="103" s="1"/>
  <c r="J149" i="76"/>
  <c r="AU211" i="103" s="1"/>
  <c r="J150" i="76"/>
  <c r="AU241" i="103" s="1"/>
  <c r="J151" i="76"/>
  <c r="AU295" i="103" s="1"/>
  <c r="J152" i="76"/>
  <c r="AU312" i="103" s="1"/>
  <c r="J153" i="76"/>
  <c r="AU24" i="103" s="1"/>
  <c r="J154" i="76"/>
  <c r="AU55" i="103" s="1"/>
  <c r="J155" i="76"/>
  <c r="AU118" i="103" s="1"/>
  <c r="J156" i="76"/>
  <c r="AU132" i="103" s="1"/>
  <c r="J157" i="76"/>
  <c r="AU163" i="103" s="1"/>
  <c r="J158" i="76"/>
  <c r="AU188" i="103" s="1"/>
  <c r="J159" i="76"/>
  <c r="AU193" i="103" s="1"/>
  <c r="J160" i="76"/>
  <c r="AU29" i="103" s="1"/>
  <c r="J161" i="76"/>
  <c r="AU88" i="103" s="1"/>
  <c r="J162" i="76"/>
  <c r="AU154" i="103" s="1"/>
  <c r="J163" i="76"/>
  <c r="AU181" i="103" s="1"/>
  <c r="J164" i="76"/>
  <c r="AU236" i="103" s="1"/>
  <c r="J165" i="76"/>
  <c r="AU237" i="103" s="1"/>
  <c r="J166" i="76"/>
  <c r="AU296" i="103" s="1"/>
  <c r="J167" i="76"/>
  <c r="AU34" i="103" s="1"/>
  <c r="J168" i="76"/>
  <c r="AU39" i="103" s="1"/>
  <c r="J169" i="76"/>
  <c r="AU111" i="103" s="1"/>
  <c r="J170" i="76"/>
  <c r="AU142" i="103" s="1"/>
  <c r="J171" i="76"/>
  <c r="AU183" i="103" s="1"/>
  <c r="J172" i="76"/>
  <c r="AU190" i="103" s="1"/>
  <c r="J173" i="76"/>
  <c r="AU239" i="103" s="1"/>
  <c r="J174" i="76"/>
  <c r="AU71" i="103" s="1"/>
  <c r="J175" i="76"/>
  <c r="AU116" i="103" s="1"/>
  <c r="J176" i="76"/>
  <c r="AU121" i="103" s="1"/>
  <c r="J177" i="76"/>
  <c r="AU208" i="103" s="1"/>
  <c r="J178" i="76"/>
  <c r="AU219" i="103" s="1"/>
  <c r="J179" i="76"/>
  <c r="AU222" i="103" s="1"/>
  <c r="J180" i="76"/>
  <c r="AU225" i="103" s="1"/>
  <c r="J181" i="76"/>
  <c r="AU10" i="103" s="1"/>
  <c r="J182" i="76"/>
  <c r="AU19" i="103" s="1"/>
  <c r="J183" i="76"/>
  <c r="AU43" i="103" s="1"/>
  <c r="J184" i="76"/>
  <c r="AU107" i="103" s="1"/>
  <c r="J185" i="76"/>
  <c r="AU161" i="103" s="1"/>
  <c r="J186" i="76"/>
  <c r="AU173" i="103" s="1"/>
  <c r="J187" i="76"/>
  <c r="AU216" i="103" s="1"/>
  <c r="J188" i="76"/>
  <c r="AU58" i="103" s="1"/>
  <c r="J189" i="76"/>
  <c r="AU195" i="103" s="1"/>
  <c r="J190" i="76"/>
  <c r="AU240" i="103" s="1"/>
  <c r="J191" i="76"/>
  <c r="AU282" i="103" s="1"/>
  <c r="J192" i="76"/>
  <c r="AU298" i="103" s="1"/>
  <c r="J193" i="76"/>
  <c r="AU164" i="103" s="1"/>
  <c r="J194" i="76"/>
  <c r="AU223" i="103" s="1"/>
  <c r="J195" i="76"/>
  <c r="AU242" i="103" s="1"/>
  <c r="J196" i="76"/>
  <c r="AU50" i="103" s="1"/>
  <c r="J197" i="76"/>
  <c r="AU90" i="103" s="1"/>
  <c r="J198" i="76"/>
  <c r="AU153" i="103" s="1"/>
  <c r="J199" i="76"/>
  <c r="AU175" i="103" s="1"/>
  <c r="J200" i="76"/>
  <c r="AU243" i="103" s="1"/>
  <c r="J201" i="76"/>
  <c r="AU251" i="103" s="1"/>
  <c r="J202" i="76"/>
  <c r="AU252" i="103" s="1"/>
  <c r="J203" i="76"/>
  <c r="AU265" i="103" s="1"/>
  <c r="J204" i="76"/>
  <c r="AU12" i="103" s="1"/>
  <c r="J205" i="76"/>
  <c r="AU137" i="103" s="1"/>
  <c r="J206" i="76"/>
  <c r="AU167" i="103" s="1"/>
  <c r="J207" i="76"/>
  <c r="AU95" i="103" s="1"/>
  <c r="J208" i="76"/>
  <c r="AU98" i="103" s="1"/>
  <c r="J209" i="76"/>
  <c r="AU113" i="103" s="1"/>
  <c r="J210" i="76"/>
  <c r="AU171" i="103" s="1"/>
  <c r="J211" i="76"/>
  <c r="AU205" i="103" s="1"/>
  <c r="J212" i="76"/>
  <c r="AU215" i="103" s="1"/>
  <c r="J213" i="76"/>
  <c r="AU248" i="103" s="1"/>
  <c r="J214" i="76"/>
  <c r="AU260" i="103" s="1"/>
  <c r="J215" i="76"/>
  <c r="AU266" i="103" s="1"/>
  <c r="J216" i="76"/>
  <c r="AU290" i="103" s="1"/>
  <c r="J217" i="76"/>
  <c r="AU306" i="103" s="1"/>
  <c r="J218" i="76"/>
  <c r="AU187" i="103" s="1"/>
  <c r="J219" i="76"/>
  <c r="AU192" i="103" s="1"/>
  <c r="J220" i="76"/>
  <c r="AU214" i="103" s="1"/>
  <c r="J221" i="76"/>
  <c r="AU257" i="103" s="1"/>
  <c r="J222" i="76"/>
  <c r="AU288" i="103" s="1"/>
  <c r="J223" i="76"/>
  <c r="AU6" i="103" s="1"/>
  <c r="J224" i="76"/>
  <c r="AU9" i="103" s="1"/>
  <c r="J225" i="76"/>
  <c r="AU62" i="103" s="1"/>
  <c r="J226" i="76"/>
  <c r="AU72" i="103" s="1"/>
  <c r="J227" i="76"/>
  <c r="AU133" i="103" s="1"/>
  <c r="J228" i="76"/>
  <c r="AU168" i="103" s="1"/>
  <c r="J229" i="76"/>
  <c r="AU310" i="103" s="1"/>
  <c r="J230" i="76"/>
  <c r="AU41" i="103" s="1"/>
  <c r="J231" i="76"/>
  <c r="AU159" i="103" s="1"/>
  <c r="J232" i="76"/>
  <c r="AU204" i="103" s="1"/>
  <c r="J233" i="76"/>
  <c r="AU309" i="103" s="1"/>
  <c r="J234" i="76"/>
  <c r="AU311" i="103" s="1"/>
  <c r="J235" i="76"/>
  <c r="AU313" i="103" s="1"/>
  <c r="J236" i="76"/>
  <c r="AU249" i="103" s="1"/>
  <c r="J237" i="76"/>
  <c r="AU292" i="103" s="1"/>
  <c r="J238" i="76"/>
  <c r="AU87" i="103" s="1"/>
  <c r="J239" i="76"/>
  <c r="AU253" i="103" s="1"/>
  <c r="J240" i="76"/>
  <c r="AU91" i="103" s="1"/>
  <c r="J241" i="76"/>
  <c r="AU299" i="103" s="1"/>
  <c r="J242" i="76"/>
  <c r="AU231" i="103" s="1"/>
  <c r="J243" i="76"/>
  <c r="AU28" i="103" s="1"/>
  <c r="J244" i="76"/>
  <c r="AU46" i="103" s="1"/>
  <c r="J245" i="76"/>
  <c r="AU160" i="103" s="1"/>
  <c r="J246" i="76"/>
  <c r="AU194" i="103" s="1"/>
  <c r="J247" i="76"/>
  <c r="AU209" i="103" s="1"/>
  <c r="J248" i="76"/>
  <c r="AU220" i="103" s="1"/>
  <c r="J249" i="76"/>
  <c r="AU254" i="103" s="1"/>
  <c r="J250" i="76"/>
  <c r="AU264" i="103" s="1"/>
  <c r="J251" i="76"/>
  <c r="AU279" i="103" s="1"/>
  <c r="J252" i="76"/>
  <c r="AU301" i="103" s="1"/>
  <c r="J253" i="76"/>
  <c r="AU146" i="103" s="1"/>
  <c r="J254" i="76"/>
  <c r="AU155" i="103" s="1"/>
  <c r="J255" i="76"/>
  <c r="AU250" i="103" s="1"/>
  <c r="J256" i="76"/>
  <c r="AU224" i="103" s="1"/>
  <c r="J257" i="76"/>
  <c r="AU305" i="103" s="1"/>
  <c r="J258" i="76"/>
  <c r="AU15" i="103" s="1"/>
  <c r="J259" i="76"/>
  <c r="AU79" i="103" s="1"/>
  <c r="J260" i="76"/>
  <c r="AU213" i="103" s="1"/>
  <c r="J261" i="76"/>
  <c r="AU227" i="103" s="1"/>
  <c r="J262" i="76"/>
  <c r="AU174" i="103" s="1"/>
  <c r="J263" i="76"/>
  <c r="AU186" i="103" s="1"/>
  <c r="J264" i="76"/>
  <c r="AU244" i="103" s="1"/>
  <c r="J265" i="76"/>
  <c r="AU259" i="103" s="1"/>
  <c r="J266" i="76"/>
  <c r="AU23" i="103" s="1"/>
  <c r="J267" i="76"/>
  <c r="AU70" i="103" s="1"/>
  <c r="J268" i="76"/>
  <c r="AU82" i="103" s="1"/>
  <c r="J269" i="76"/>
  <c r="AU221" i="103" s="1"/>
  <c r="J270" i="76"/>
  <c r="AU230" i="103" s="1"/>
  <c r="J271" i="76"/>
  <c r="AU284" i="103" s="1"/>
  <c r="J272" i="76"/>
  <c r="AU308" i="103" s="1"/>
  <c r="J273" i="76"/>
  <c r="AU32" i="103" s="1"/>
  <c r="J274" i="76"/>
  <c r="AU47" i="103" s="1"/>
  <c r="J275" i="76"/>
  <c r="AU145" i="103" s="1"/>
  <c r="J276" i="76"/>
  <c r="AU149" i="103" s="1"/>
  <c r="J277" i="76"/>
  <c r="AU283" i="103" s="1"/>
  <c r="J278" i="76"/>
  <c r="AU106" i="103" s="1"/>
  <c r="J279" i="76"/>
  <c r="AU64" i="103" s="1"/>
  <c r="J280" i="76"/>
  <c r="AU13" i="103" s="1"/>
  <c r="J281" i="76"/>
  <c r="AU14" i="103" s="1"/>
  <c r="J282" i="76"/>
  <c r="AU22" i="103" s="1"/>
  <c r="J283" i="76"/>
  <c r="AU35" i="103" s="1"/>
  <c r="J284" i="76"/>
  <c r="AU40" i="103" s="1"/>
  <c r="J285" i="76"/>
  <c r="AU49" i="103" s="1"/>
  <c r="J286" i="76"/>
  <c r="AU73" i="103" s="1"/>
  <c r="J287" i="76"/>
  <c r="AU83" i="103" s="1"/>
  <c r="J288" i="76"/>
  <c r="AU96" i="103" s="1"/>
  <c r="J289" i="76"/>
  <c r="AU112" i="103" s="1"/>
  <c r="J290" i="76"/>
  <c r="AU114" i="103" s="1"/>
  <c r="J291" i="76"/>
  <c r="AU117" i="103" s="1"/>
  <c r="J292" i="76"/>
  <c r="AU119" i="103" s="1"/>
  <c r="J293" i="76"/>
  <c r="AU122" i="103" s="1"/>
  <c r="J294" i="76"/>
  <c r="AU127" i="103" s="1"/>
  <c r="J295" i="76"/>
  <c r="AU131" i="103" s="1"/>
  <c r="J296" i="76"/>
  <c r="AU134" i="103" s="1"/>
  <c r="J297" i="76"/>
  <c r="AU140" i="103" s="1"/>
  <c r="J298" i="76"/>
  <c r="AU141" i="103" s="1"/>
  <c r="J299" i="76"/>
  <c r="AU144" i="103" s="1"/>
  <c r="J300" i="76"/>
  <c r="AU147" i="103" s="1"/>
  <c r="J301" i="76"/>
  <c r="AU152" i="103" s="1"/>
  <c r="J302" i="76"/>
  <c r="AU165" i="103" s="1"/>
  <c r="J303" i="76"/>
  <c r="AU176" i="103" s="1"/>
  <c r="J304" i="76"/>
  <c r="AU202" i="103" s="1"/>
  <c r="J305" i="76"/>
  <c r="AU207" i="103" s="1"/>
  <c r="J306" i="76"/>
  <c r="AU247" i="103" s="1"/>
  <c r="J307" i="76"/>
  <c r="AU261" i="103" s="1"/>
  <c r="J308" i="76"/>
  <c r="AU278" i="103" s="1"/>
  <c r="J309" i="76"/>
  <c r="AU285" i="103" s="1"/>
  <c r="J310" i="76"/>
  <c r="AU286" i="103" s="1"/>
  <c r="J311" i="76"/>
  <c r="AU300" i="103" s="1"/>
  <c r="F3" i="76"/>
  <c r="F4" i="76"/>
  <c r="F5" i="76"/>
  <c r="F6" i="76"/>
  <c r="F7" i="76"/>
  <c r="F8" i="76"/>
  <c r="F9" i="76"/>
  <c r="F10" i="76"/>
  <c r="F11" i="76"/>
  <c r="F12" i="76"/>
  <c r="F13" i="76"/>
  <c r="F14" i="76"/>
  <c r="F15" i="76"/>
  <c r="F16" i="76"/>
  <c r="F17" i="76"/>
  <c r="F18" i="76"/>
  <c r="F19" i="76"/>
  <c r="F20" i="76"/>
  <c r="F21" i="76"/>
  <c r="F22" i="76"/>
  <c r="F23" i="76"/>
  <c r="F24"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F156" i="76"/>
  <c r="F157" i="76"/>
  <c r="F158" i="76"/>
  <c r="F159" i="76"/>
  <c r="F160" i="76"/>
  <c r="F161" i="76"/>
  <c r="F162" i="76"/>
  <c r="F163" i="76"/>
  <c r="F164" i="76"/>
  <c r="F165" i="76"/>
  <c r="F166" i="76"/>
  <c r="F167" i="76"/>
  <c r="F168" i="76"/>
  <c r="F169" i="76"/>
  <c r="F170" i="76"/>
  <c r="F171" i="76"/>
  <c r="F172" i="76"/>
  <c r="F173" i="76"/>
  <c r="F174" i="76"/>
  <c r="F175" i="76"/>
  <c r="F176" i="76"/>
  <c r="F177" i="76"/>
  <c r="F178" i="76"/>
  <c r="F179" i="76"/>
  <c r="F180" i="76"/>
  <c r="F181" i="76"/>
  <c r="F182" i="76"/>
  <c r="F183" i="76"/>
  <c r="F184" i="76"/>
  <c r="F185" i="76"/>
  <c r="F186" i="76"/>
  <c r="F187" i="76"/>
  <c r="F188" i="76"/>
  <c r="F189" i="76"/>
  <c r="F190" i="76"/>
  <c r="F191" i="76"/>
  <c r="F192" i="76"/>
  <c r="F193" i="76"/>
  <c r="F194" i="76"/>
  <c r="F195" i="76"/>
  <c r="F196" i="76"/>
  <c r="F197" i="76"/>
  <c r="F198" i="76"/>
  <c r="F199" i="76"/>
  <c r="F200" i="76"/>
  <c r="F201" i="76"/>
  <c r="F202" i="76"/>
  <c r="F203" i="76"/>
  <c r="F204" i="76"/>
  <c r="F205" i="76"/>
  <c r="F206" i="76"/>
  <c r="F207" i="76"/>
  <c r="F208" i="76"/>
  <c r="F209" i="76"/>
  <c r="F210" i="76"/>
  <c r="F211" i="76"/>
  <c r="F212" i="76"/>
  <c r="F213" i="76"/>
  <c r="F214" i="76"/>
  <c r="F215" i="76"/>
  <c r="F216" i="76"/>
  <c r="F217" i="76"/>
  <c r="F218" i="76"/>
  <c r="F219" i="76"/>
  <c r="F220" i="76"/>
  <c r="F221" i="76"/>
  <c r="F222" i="76"/>
  <c r="F223" i="76"/>
  <c r="F224" i="76"/>
  <c r="F225" i="76"/>
  <c r="F226" i="76"/>
  <c r="F227" i="76"/>
  <c r="F228" i="76"/>
  <c r="F229" i="76"/>
  <c r="F230" i="76"/>
  <c r="F231" i="76"/>
  <c r="F232" i="76"/>
  <c r="F233" i="76"/>
  <c r="F234" i="76"/>
  <c r="F235" i="76"/>
  <c r="F236" i="76"/>
  <c r="F237" i="76"/>
  <c r="F238" i="76"/>
  <c r="F239" i="76"/>
  <c r="F240" i="76"/>
  <c r="F241" i="76"/>
  <c r="F242" i="76"/>
  <c r="F243" i="76"/>
  <c r="F244" i="76"/>
  <c r="F245" i="76"/>
  <c r="F246" i="76"/>
  <c r="F247" i="76"/>
  <c r="F248" i="76"/>
  <c r="F249" i="76"/>
  <c r="F250" i="76"/>
  <c r="F251" i="76"/>
  <c r="F252" i="76"/>
  <c r="F253" i="76"/>
  <c r="F254" i="76"/>
  <c r="F255" i="76"/>
  <c r="F256" i="76"/>
  <c r="F257" i="76"/>
  <c r="F258" i="76"/>
  <c r="F259" i="76"/>
  <c r="F260" i="76"/>
  <c r="F261" i="76"/>
  <c r="F262" i="76"/>
  <c r="F263" i="76"/>
  <c r="F264" i="76"/>
  <c r="F265" i="76"/>
  <c r="F266" i="76"/>
  <c r="F267" i="76"/>
  <c r="F268" i="76"/>
  <c r="F269" i="76"/>
  <c r="F270" i="76"/>
  <c r="F271" i="76"/>
  <c r="F272" i="76"/>
  <c r="F273" i="76"/>
  <c r="F274" i="76"/>
  <c r="F275" i="76"/>
  <c r="F276" i="76"/>
  <c r="F277" i="76"/>
  <c r="F278" i="76"/>
  <c r="F279" i="76"/>
  <c r="F280" i="76"/>
  <c r="F281" i="76"/>
  <c r="F282" i="76"/>
  <c r="F283" i="76"/>
  <c r="F284" i="76"/>
  <c r="F285" i="76"/>
  <c r="F286" i="76"/>
  <c r="F287" i="76"/>
  <c r="F288" i="76"/>
  <c r="F289" i="76"/>
  <c r="F290" i="76"/>
  <c r="F291" i="76"/>
  <c r="F292" i="76"/>
  <c r="F293" i="76"/>
  <c r="F294" i="76"/>
  <c r="F295" i="76"/>
  <c r="F296" i="76"/>
  <c r="F297" i="76"/>
  <c r="F298" i="76"/>
  <c r="F299" i="76"/>
  <c r="F300" i="76"/>
  <c r="F301" i="76"/>
  <c r="F302" i="76"/>
  <c r="F303" i="76"/>
  <c r="F304" i="76"/>
  <c r="F305" i="76"/>
  <c r="F306" i="76"/>
  <c r="F307" i="76"/>
  <c r="F308" i="76"/>
  <c r="F309" i="76"/>
  <c r="F310" i="76"/>
  <c r="F311" i="76"/>
  <c r="E3" i="76"/>
  <c r="AT124" i="103" s="1"/>
  <c r="E4" i="76"/>
  <c r="AT169" i="103" s="1"/>
  <c r="E5" i="76"/>
  <c r="AT203" i="103" s="1"/>
  <c r="E6" i="76"/>
  <c r="AT255" i="103" s="1"/>
  <c r="E7" i="76"/>
  <c r="AT75" i="103" s="1"/>
  <c r="E8" i="76"/>
  <c r="AT115" i="103" s="1"/>
  <c r="E9" i="76"/>
  <c r="AT287" i="103" s="1"/>
  <c r="E10" i="76"/>
  <c r="AT25" i="103" s="1"/>
  <c r="E11" i="76"/>
  <c r="AT26" i="103" s="1"/>
  <c r="E12" i="76"/>
  <c r="AT143" i="103" s="1"/>
  <c r="E13" i="76"/>
  <c r="AT89" i="103" s="1"/>
  <c r="E14" i="76"/>
  <c r="AT179" i="103" s="1"/>
  <c r="E15" i="76"/>
  <c r="AT182" i="103" s="1"/>
  <c r="E16" i="76"/>
  <c r="AT314" i="103" s="1"/>
  <c r="E17" i="76"/>
  <c r="AT77" i="103" s="1"/>
  <c r="E18" i="76"/>
  <c r="AT150" i="103" s="1"/>
  <c r="E19" i="76"/>
  <c r="AT218" i="103" s="1"/>
  <c r="E20" i="76"/>
  <c r="AT191" i="103" s="1"/>
  <c r="E21" i="76"/>
  <c r="AT128" i="103" s="1"/>
  <c r="E22" i="76"/>
  <c r="AT268" i="103" s="1"/>
  <c r="E23" i="76"/>
  <c r="AT256" i="103" s="1"/>
  <c r="E24" i="76"/>
  <c r="AT20" i="103" s="1"/>
  <c r="E25" i="76"/>
  <c r="AT38" i="103" s="1"/>
  <c r="E26" i="76"/>
  <c r="AT185" i="103" s="1"/>
  <c r="E27" i="76"/>
  <c r="AT234" i="103" s="1"/>
  <c r="E28" i="76"/>
  <c r="AT198" i="103" s="1"/>
  <c r="E29" i="76"/>
  <c r="AT276" i="103" s="1"/>
  <c r="E30" i="76"/>
  <c r="AT263" i="103" s="1"/>
  <c r="E31" i="76"/>
  <c r="AT197" i="103" s="1"/>
  <c r="E32" i="76"/>
  <c r="AT156" i="103" s="1"/>
  <c r="E33" i="76"/>
  <c r="AT246" i="103" s="1"/>
  <c r="E34" i="76"/>
  <c r="AT274" i="103" s="1"/>
  <c r="E35" i="76"/>
  <c r="AT162" i="103" s="1"/>
  <c r="E36" i="76"/>
  <c r="AT31" i="103" s="1"/>
  <c r="E37" i="76"/>
  <c r="AT293" i="103" s="1"/>
  <c r="E38" i="76"/>
  <c r="AT201" i="103" s="1"/>
  <c r="E39" i="76"/>
  <c r="AT229" i="103" s="1"/>
  <c r="E40" i="76"/>
  <c r="AT304" i="103" s="1"/>
  <c r="E41" i="76"/>
  <c r="AT307" i="103" s="1"/>
  <c r="E42" i="76"/>
  <c r="AT170" i="103" s="1"/>
  <c r="E43" i="76"/>
  <c r="AT37" i="103" s="1"/>
  <c r="E44" i="76"/>
  <c r="AT199" i="103" s="1"/>
  <c r="E45" i="76"/>
  <c r="AT245" i="103" s="1"/>
  <c r="E46" i="76"/>
  <c r="AT138" i="103" s="1"/>
  <c r="E47" i="76"/>
  <c r="AT69" i="103" s="1"/>
  <c r="E48" i="76"/>
  <c r="AT59" i="103" s="1"/>
  <c r="E49" i="76"/>
  <c r="AT60" i="103" s="1"/>
  <c r="E50" i="76"/>
  <c r="AT228" i="103" s="1"/>
  <c r="E51" i="76"/>
  <c r="AT67" i="103" s="1"/>
  <c r="E52" i="76"/>
  <c r="AT139" i="103" s="1"/>
  <c r="E53" i="76"/>
  <c r="AT302" i="103" s="1"/>
  <c r="E54" i="76"/>
  <c r="AT21" i="103" s="1"/>
  <c r="E55" i="76"/>
  <c r="AT54" i="103" s="1"/>
  <c r="E56" i="76"/>
  <c r="AT189" i="103" s="1"/>
  <c r="E57" i="76"/>
  <c r="AT30" i="103" s="1"/>
  <c r="E58" i="76"/>
  <c r="AT80" i="103" s="1"/>
  <c r="E59" i="76"/>
  <c r="AT44" i="103" s="1"/>
  <c r="E60" i="76"/>
  <c r="AT184" i="103" s="1"/>
  <c r="E61" i="76"/>
  <c r="AT297" i="103" s="1"/>
  <c r="E62" i="76"/>
  <c r="AT48" i="103" s="1"/>
  <c r="E63" i="76"/>
  <c r="AT84" i="103" s="1"/>
  <c r="E64" i="76"/>
  <c r="AT102" i="103" s="1"/>
  <c r="E65" i="76"/>
  <c r="AT135" i="103" s="1"/>
  <c r="E66" i="76"/>
  <c r="AT232" i="103" s="1"/>
  <c r="E67" i="76"/>
  <c r="AT7" i="103" s="1"/>
  <c r="E68" i="76"/>
  <c r="AT16" i="103" s="1"/>
  <c r="E69" i="76"/>
  <c r="AT52" i="103" s="1"/>
  <c r="E70" i="76"/>
  <c r="AT66" i="103" s="1"/>
  <c r="E71" i="76"/>
  <c r="AT94" i="103" s="1"/>
  <c r="E72" i="76"/>
  <c r="AT238" i="103" s="1"/>
  <c r="E73" i="76"/>
  <c r="AT8" i="103" s="1"/>
  <c r="E74" i="76"/>
  <c r="AT27" i="103" s="1"/>
  <c r="E75" i="76"/>
  <c r="AT61" i="103" s="1"/>
  <c r="E76" i="76"/>
  <c r="AT78" i="103" s="1"/>
  <c r="E77" i="76"/>
  <c r="AT99" i="103" s="1"/>
  <c r="E78" i="76"/>
  <c r="AT130" i="103" s="1"/>
  <c r="E79" i="76"/>
  <c r="AT178" i="103" s="1"/>
  <c r="E80" i="76"/>
  <c r="AT233" i="103" s="1"/>
  <c r="E81" i="76"/>
  <c r="AT85" i="103" s="1"/>
  <c r="E82" i="76"/>
  <c r="AT100" i="103" s="1"/>
  <c r="E83" i="76"/>
  <c r="AT166" i="103" s="1"/>
  <c r="E84" i="76"/>
  <c r="AT177" i="103" s="1"/>
  <c r="E85" i="76"/>
  <c r="AT235" i="103" s="1"/>
  <c r="E86" i="76"/>
  <c r="AT267" i="103" s="1"/>
  <c r="E87" i="76"/>
  <c r="AT277" i="103" s="1"/>
  <c r="E88" i="76"/>
  <c r="AT294" i="103" s="1"/>
  <c r="E89" i="76"/>
  <c r="AT92" i="103" s="1"/>
  <c r="E90" i="76"/>
  <c r="AT125" i="103" s="1"/>
  <c r="E91" i="76"/>
  <c r="AT151" i="103" s="1"/>
  <c r="E92" i="76"/>
  <c r="AT212" i="103" s="1"/>
  <c r="E93" i="76"/>
  <c r="AT291" i="103" s="1"/>
  <c r="E94" i="76"/>
  <c r="AT17" i="103" s="1"/>
  <c r="E95" i="76"/>
  <c r="AT33" i="103" s="1"/>
  <c r="E96" i="76"/>
  <c r="AT36" i="103" s="1"/>
  <c r="E97" i="76"/>
  <c r="AT53" i="103" s="1"/>
  <c r="E98" i="76"/>
  <c r="AT56" i="103" s="1"/>
  <c r="E99" i="76"/>
  <c r="AT65" i="103" s="1"/>
  <c r="E100" i="76"/>
  <c r="AT97" i="103" s="1"/>
  <c r="E101" i="76"/>
  <c r="AT120" i="103" s="1"/>
  <c r="E102" i="76"/>
  <c r="AT158" i="103" s="1"/>
  <c r="E103" i="76"/>
  <c r="AT210" i="103" s="1"/>
  <c r="E104" i="76"/>
  <c r="AT269" i="103" s="1"/>
  <c r="E105" i="76"/>
  <c r="AT281" i="103" s="1"/>
  <c r="E106" i="76"/>
  <c r="AT57" i="103" s="1"/>
  <c r="E107" i="76"/>
  <c r="AT68" i="103" s="1"/>
  <c r="E108" i="76"/>
  <c r="AT104" i="103" s="1"/>
  <c r="E109" i="76"/>
  <c r="AT108" i="103" s="1"/>
  <c r="E110" i="76"/>
  <c r="AT258" i="103" s="1"/>
  <c r="E111" i="76"/>
  <c r="AT271" i="103" s="1"/>
  <c r="E112" i="76"/>
  <c r="AT18" i="103" s="1"/>
  <c r="E113" i="76"/>
  <c r="AT86" i="103" s="1"/>
  <c r="E114" i="76"/>
  <c r="AT93" i="103" s="1"/>
  <c r="E115" i="76"/>
  <c r="AT101" i="103" s="1"/>
  <c r="E116" i="76"/>
  <c r="AT109" i="103" s="1"/>
  <c r="E117" i="76"/>
  <c r="AT123" i="103" s="1"/>
  <c r="E118" i="76"/>
  <c r="AT126" i="103" s="1"/>
  <c r="E119" i="76"/>
  <c r="AT172" i="103" s="1"/>
  <c r="E120" i="76"/>
  <c r="AT217" i="103" s="1"/>
  <c r="E121" i="76"/>
  <c r="AT270" i="103" s="1"/>
  <c r="E122" i="76"/>
  <c r="AT303" i="103" s="1"/>
  <c r="E123" i="76"/>
  <c r="AT42" i="103" s="1"/>
  <c r="E124" i="76"/>
  <c r="AT74" i="103" s="1"/>
  <c r="E125" i="76"/>
  <c r="AT129" i="103" s="1"/>
  <c r="E126" i="76"/>
  <c r="AT180" i="103" s="1"/>
  <c r="E127" i="76"/>
  <c r="AT273" i="103" s="1"/>
  <c r="E128" i="76"/>
  <c r="AT289" i="103" s="1"/>
  <c r="E129" i="76"/>
  <c r="AT11" i="103" s="1"/>
  <c r="E130" i="76"/>
  <c r="AT51" i="103" s="1"/>
  <c r="E131" i="76"/>
  <c r="AT76" i="103" s="1"/>
  <c r="E132" i="76"/>
  <c r="AT81" i="103" s="1"/>
  <c r="E133" i="76"/>
  <c r="AT110" i="103" s="1"/>
  <c r="E134" i="76"/>
  <c r="AT157" i="103" s="1"/>
  <c r="E135" i="76"/>
  <c r="AT226" i="103" s="1"/>
  <c r="E136" i="76"/>
  <c r="AT103" i="103" s="1"/>
  <c r="E137" i="76"/>
  <c r="AT262" i="103" s="1"/>
  <c r="E138" i="76"/>
  <c r="AT272" i="103" s="1"/>
  <c r="E139" i="76"/>
  <c r="AT275" i="103" s="1"/>
  <c r="E140" i="76"/>
  <c r="AT280" i="103" s="1"/>
  <c r="E141" i="76"/>
  <c r="AT45" i="103" s="1"/>
  <c r="E142" i="76"/>
  <c r="AT63" i="103" s="1"/>
  <c r="E143" i="76"/>
  <c r="AT105" i="103" s="1"/>
  <c r="E144" i="76"/>
  <c r="AT136" i="103" s="1"/>
  <c r="E145" i="76"/>
  <c r="AT148" i="103" s="1"/>
  <c r="E146" i="76"/>
  <c r="AT196" i="103" s="1"/>
  <c r="E147" i="76"/>
  <c r="AT200" i="103" s="1"/>
  <c r="E148" i="76"/>
  <c r="AT206" i="103" s="1"/>
  <c r="E149" i="76"/>
  <c r="AT211" i="103" s="1"/>
  <c r="E150" i="76"/>
  <c r="AT241" i="103" s="1"/>
  <c r="E151" i="76"/>
  <c r="AT295" i="103" s="1"/>
  <c r="E152" i="76"/>
  <c r="AT312" i="103" s="1"/>
  <c r="E153" i="76"/>
  <c r="AT24" i="103" s="1"/>
  <c r="E154" i="76"/>
  <c r="AT55" i="103" s="1"/>
  <c r="E155" i="76"/>
  <c r="AT118" i="103" s="1"/>
  <c r="E156" i="76"/>
  <c r="AT132" i="103" s="1"/>
  <c r="E157" i="76"/>
  <c r="AT163" i="103" s="1"/>
  <c r="E158" i="76"/>
  <c r="AT188" i="103" s="1"/>
  <c r="E159" i="76"/>
  <c r="AT193" i="103" s="1"/>
  <c r="E160" i="76"/>
  <c r="AT29" i="103" s="1"/>
  <c r="E161" i="76"/>
  <c r="AT88" i="103" s="1"/>
  <c r="E162" i="76"/>
  <c r="AT154" i="103" s="1"/>
  <c r="E163" i="76"/>
  <c r="AT181" i="103" s="1"/>
  <c r="E164" i="76"/>
  <c r="AT236" i="103" s="1"/>
  <c r="E165" i="76"/>
  <c r="AT237" i="103" s="1"/>
  <c r="E166" i="76"/>
  <c r="AT296" i="103" s="1"/>
  <c r="E167" i="76"/>
  <c r="AT34" i="103" s="1"/>
  <c r="E168" i="76"/>
  <c r="AT39" i="103" s="1"/>
  <c r="E169" i="76"/>
  <c r="AT111" i="103" s="1"/>
  <c r="E170" i="76"/>
  <c r="AT142" i="103" s="1"/>
  <c r="E171" i="76"/>
  <c r="AT183" i="103" s="1"/>
  <c r="E172" i="76"/>
  <c r="AT190" i="103" s="1"/>
  <c r="E173" i="76"/>
  <c r="AT239" i="103" s="1"/>
  <c r="E174" i="76"/>
  <c r="AT71" i="103" s="1"/>
  <c r="E175" i="76"/>
  <c r="AT116" i="103" s="1"/>
  <c r="E176" i="76"/>
  <c r="AT121" i="103" s="1"/>
  <c r="E177" i="76"/>
  <c r="AT208" i="103" s="1"/>
  <c r="E178" i="76"/>
  <c r="AT219" i="103" s="1"/>
  <c r="E179" i="76"/>
  <c r="AT222" i="103" s="1"/>
  <c r="E180" i="76"/>
  <c r="AT225" i="103" s="1"/>
  <c r="E181" i="76"/>
  <c r="AT10" i="103" s="1"/>
  <c r="E182" i="76"/>
  <c r="AT19" i="103" s="1"/>
  <c r="E183" i="76"/>
  <c r="AT43" i="103" s="1"/>
  <c r="E184" i="76"/>
  <c r="AT107" i="103" s="1"/>
  <c r="E185" i="76"/>
  <c r="AT161" i="103" s="1"/>
  <c r="E186" i="76"/>
  <c r="AT173" i="103" s="1"/>
  <c r="E187" i="76"/>
  <c r="AT216" i="103" s="1"/>
  <c r="E188" i="76"/>
  <c r="AT58" i="103" s="1"/>
  <c r="E189" i="76"/>
  <c r="AT195" i="103" s="1"/>
  <c r="E190" i="76"/>
  <c r="AT240" i="103" s="1"/>
  <c r="E191" i="76"/>
  <c r="AT282" i="103" s="1"/>
  <c r="E192" i="76"/>
  <c r="AT298" i="103" s="1"/>
  <c r="E193" i="76"/>
  <c r="AT164" i="103" s="1"/>
  <c r="E194" i="76"/>
  <c r="AT223" i="103" s="1"/>
  <c r="E195" i="76"/>
  <c r="AT242" i="103" s="1"/>
  <c r="E196" i="76"/>
  <c r="AT50" i="103" s="1"/>
  <c r="E197" i="76"/>
  <c r="AT90" i="103" s="1"/>
  <c r="E198" i="76"/>
  <c r="AT153" i="103" s="1"/>
  <c r="E199" i="76"/>
  <c r="AT175" i="103" s="1"/>
  <c r="E200" i="76"/>
  <c r="AT243" i="103" s="1"/>
  <c r="E201" i="76"/>
  <c r="AT251" i="103" s="1"/>
  <c r="E202" i="76"/>
  <c r="AT252" i="103" s="1"/>
  <c r="E203" i="76"/>
  <c r="AT265" i="103" s="1"/>
  <c r="E204" i="76"/>
  <c r="AT12" i="103" s="1"/>
  <c r="E205" i="76"/>
  <c r="AT137" i="103" s="1"/>
  <c r="E206" i="76"/>
  <c r="AT167" i="103" s="1"/>
  <c r="E207" i="76"/>
  <c r="AT95" i="103" s="1"/>
  <c r="E208" i="76"/>
  <c r="AT98" i="103" s="1"/>
  <c r="E209" i="76"/>
  <c r="AT113" i="103" s="1"/>
  <c r="E210" i="76"/>
  <c r="AT171" i="103" s="1"/>
  <c r="E211" i="76"/>
  <c r="AT205" i="103" s="1"/>
  <c r="E212" i="76"/>
  <c r="AT215" i="103" s="1"/>
  <c r="E213" i="76"/>
  <c r="AT248" i="103" s="1"/>
  <c r="E214" i="76"/>
  <c r="AT260" i="103" s="1"/>
  <c r="E215" i="76"/>
  <c r="AT266" i="103" s="1"/>
  <c r="E216" i="76"/>
  <c r="AT290" i="103" s="1"/>
  <c r="E217" i="76"/>
  <c r="AT306" i="103" s="1"/>
  <c r="E218" i="76"/>
  <c r="AT187" i="103" s="1"/>
  <c r="E219" i="76"/>
  <c r="AT192" i="103" s="1"/>
  <c r="E220" i="76"/>
  <c r="AT214" i="103" s="1"/>
  <c r="E221" i="76"/>
  <c r="AT257" i="103" s="1"/>
  <c r="E222" i="76"/>
  <c r="AT288" i="103" s="1"/>
  <c r="E223" i="76"/>
  <c r="AT6" i="103" s="1"/>
  <c r="E224" i="76"/>
  <c r="AT9" i="103" s="1"/>
  <c r="E225" i="76"/>
  <c r="AT62" i="103" s="1"/>
  <c r="E226" i="76"/>
  <c r="AT72" i="103" s="1"/>
  <c r="E227" i="76"/>
  <c r="AT133" i="103" s="1"/>
  <c r="E228" i="76"/>
  <c r="AT168" i="103" s="1"/>
  <c r="E229" i="76"/>
  <c r="AT310" i="103" s="1"/>
  <c r="E230" i="76"/>
  <c r="AT41" i="103" s="1"/>
  <c r="E231" i="76"/>
  <c r="AT159" i="103" s="1"/>
  <c r="E232" i="76"/>
  <c r="AT204" i="103" s="1"/>
  <c r="E233" i="76"/>
  <c r="AT309" i="103" s="1"/>
  <c r="E234" i="76"/>
  <c r="AT311" i="103" s="1"/>
  <c r="E235" i="76"/>
  <c r="AT313" i="103" s="1"/>
  <c r="E236" i="76"/>
  <c r="AT249" i="103" s="1"/>
  <c r="E237" i="76"/>
  <c r="AT292" i="103" s="1"/>
  <c r="E238" i="76"/>
  <c r="AT87" i="103" s="1"/>
  <c r="E239" i="76"/>
  <c r="AT253" i="103" s="1"/>
  <c r="E240" i="76"/>
  <c r="AT91" i="103" s="1"/>
  <c r="E241" i="76"/>
  <c r="AT299" i="103" s="1"/>
  <c r="E242" i="76"/>
  <c r="AT231" i="103" s="1"/>
  <c r="E243" i="76"/>
  <c r="AT28" i="103" s="1"/>
  <c r="E244" i="76"/>
  <c r="AT46" i="103" s="1"/>
  <c r="E245" i="76"/>
  <c r="AT160" i="103" s="1"/>
  <c r="E246" i="76"/>
  <c r="AT194" i="103" s="1"/>
  <c r="E247" i="76"/>
  <c r="AT209" i="103" s="1"/>
  <c r="E248" i="76"/>
  <c r="AT220" i="103" s="1"/>
  <c r="E249" i="76"/>
  <c r="AT254" i="103" s="1"/>
  <c r="E250" i="76"/>
  <c r="AT264" i="103" s="1"/>
  <c r="E251" i="76"/>
  <c r="AT279" i="103" s="1"/>
  <c r="E252" i="76"/>
  <c r="AT301" i="103" s="1"/>
  <c r="E253" i="76"/>
  <c r="AT146" i="103" s="1"/>
  <c r="E254" i="76"/>
  <c r="AT155" i="103" s="1"/>
  <c r="E255" i="76"/>
  <c r="AT250" i="103" s="1"/>
  <c r="E256" i="76"/>
  <c r="AT224" i="103" s="1"/>
  <c r="E257" i="76"/>
  <c r="AT305" i="103" s="1"/>
  <c r="E258" i="76"/>
  <c r="AT15" i="103" s="1"/>
  <c r="E259" i="76"/>
  <c r="AT79" i="103" s="1"/>
  <c r="E260" i="76"/>
  <c r="AT213" i="103" s="1"/>
  <c r="E261" i="76"/>
  <c r="AT227" i="103" s="1"/>
  <c r="E262" i="76"/>
  <c r="AT174" i="103" s="1"/>
  <c r="E263" i="76"/>
  <c r="AT186" i="103" s="1"/>
  <c r="E264" i="76"/>
  <c r="AT244" i="103" s="1"/>
  <c r="E265" i="76"/>
  <c r="AT259" i="103" s="1"/>
  <c r="E266" i="76"/>
  <c r="AT23" i="103" s="1"/>
  <c r="E267" i="76"/>
  <c r="AT70" i="103" s="1"/>
  <c r="E268" i="76"/>
  <c r="AT82" i="103" s="1"/>
  <c r="E269" i="76"/>
  <c r="AT221" i="103" s="1"/>
  <c r="E270" i="76"/>
  <c r="AT230" i="103" s="1"/>
  <c r="E271" i="76"/>
  <c r="AT284" i="103" s="1"/>
  <c r="E272" i="76"/>
  <c r="AT308" i="103" s="1"/>
  <c r="E273" i="76"/>
  <c r="AT32" i="103" s="1"/>
  <c r="E274" i="76"/>
  <c r="AT47" i="103" s="1"/>
  <c r="E275" i="76"/>
  <c r="AT145" i="103" s="1"/>
  <c r="E276" i="76"/>
  <c r="AT149" i="103" s="1"/>
  <c r="E277" i="76"/>
  <c r="AT283" i="103" s="1"/>
  <c r="E278" i="76"/>
  <c r="AT106" i="103" s="1"/>
  <c r="E279" i="76"/>
  <c r="AT64" i="103" s="1"/>
  <c r="E280" i="76"/>
  <c r="AT13" i="103" s="1"/>
  <c r="E281" i="76"/>
  <c r="AT14" i="103" s="1"/>
  <c r="E282" i="76"/>
  <c r="AT22" i="103" s="1"/>
  <c r="E283" i="76"/>
  <c r="AT35" i="103" s="1"/>
  <c r="E284" i="76"/>
  <c r="AT40" i="103" s="1"/>
  <c r="E285" i="76"/>
  <c r="AT49" i="103" s="1"/>
  <c r="E286" i="76"/>
  <c r="AT73" i="103" s="1"/>
  <c r="E287" i="76"/>
  <c r="AT83" i="103" s="1"/>
  <c r="E288" i="76"/>
  <c r="AT96" i="103" s="1"/>
  <c r="E289" i="76"/>
  <c r="AT112" i="103" s="1"/>
  <c r="E290" i="76"/>
  <c r="AT114" i="103" s="1"/>
  <c r="E291" i="76"/>
  <c r="AT117" i="103" s="1"/>
  <c r="E292" i="76"/>
  <c r="AT119" i="103" s="1"/>
  <c r="E293" i="76"/>
  <c r="AT122" i="103" s="1"/>
  <c r="E294" i="76"/>
  <c r="AT127" i="103" s="1"/>
  <c r="E295" i="76"/>
  <c r="AT131" i="103" s="1"/>
  <c r="E296" i="76"/>
  <c r="AT134" i="103" s="1"/>
  <c r="E297" i="76"/>
  <c r="AT140" i="103" s="1"/>
  <c r="E298" i="76"/>
  <c r="AT141" i="103" s="1"/>
  <c r="E299" i="76"/>
  <c r="AT144" i="103" s="1"/>
  <c r="E300" i="76"/>
  <c r="AT147" i="103" s="1"/>
  <c r="E301" i="76"/>
  <c r="AT152" i="103" s="1"/>
  <c r="E302" i="76"/>
  <c r="AT165" i="103" s="1"/>
  <c r="E303" i="76"/>
  <c r="AT176" i="103" s="1"/>
  <c r="E304" i="76"/>
  <c r="AT202" i="103" s="1"/>
  <c r="E305" i="76"/>
  <c r="AT207" i="103" s="1"/>
  <c r="E306" i="76"/>
  <c r="AT247" i="103" s="1"/>
  <c r="E307" i="76"/>
  <c r="AT261" i="103" s="1"/>
  <c r="E308" i="76"/>
  <c r="AT278" i="103" s="1"/>
  <c r="E309" i="76"/>
  <c r="AT285" i="103" s="1"/>
  <c r="E310" i="76"/>
  <c r="AT286" i="103" s="1"/>
  <c r="E311" i="76"/>
  <c r="AT300" i="103" s="1"/>
  <c r="I3" i="76"/>
  <c r="L3" i="76"/>
  <c r="L4" i="76"/>
  <c r="L5" i="76"/>
  <c r="L6" i="76"/>
  <c r="L7" i="76"/>
  <c r="L8" i="76"/>
  <c r="L9" i="76"/>
  <c r="L10" i="76"/>
  <c r="L11" i="76"/>
  <c r="L12" i="76"/>
  <c r="L13" i="76"/>
  <c r="L14" i="76"/>
  <c r="L15" i="76"/>
  <c r="L16" i="76"/>
  <c r="L17" i="76"/>
  <c r="L18" i="76"/>
  <c r="L19" i="76"/>
  <c r="L20" i="76"/>
  <c r="L21" i="76"/>
  <c r="L22" i="76"/>
  <c r="L23" i="76"/>
  <c r="L24" i="76"/>
  <c r="L25" i="76"/>
  <c r="L26" i="76"/>
  <c r="L27" i="76"/>
  <c r="L28" i="76"/>
  <c r="L29" i="76"/>
  <c r="L30" i="76"/>
  <c r="L31" i="76"/>
  <c r="L32" i="76"/>
  <c r="L33" i="76"/>
  <c r="L34" i="76"/>
  <c r="L35" i="76"/>
  <c r="L36" i="76"/>
  <c r="L37" i="76"/>
  <c r="L38" i="76"/>
  <c r="L39" i="76"/>
  <c r="L40" i="76"/>
  <c r="L41" i="76"/>
  <c r="L42" i="76"/>
  <c r="L43" i="76"/>
  <c r="L44" i="76"/>
  <c r="L45" i="76"/>
  <c r="L46" i="76"/>
  <c r="L47" i="76"/>
  <c r="L48" i="76"/>
  <c r="L49" i="76"/>
  <c r="L50" i="76"/>
  <c r="L51" i="76"/>
  <c r="L52" i="76"/>
  <c r="L53" i="76"/>
  <c r="L54" i="76"/>
  <c r="L55" i="76"/>
  <c r="L56" i="76"/>
  <c r="L57" i="76"/>
  <c r="L58" i="76"/>
  <c r="L59" i="76"/>
  <c r="L60" i="76"/>
  <c r="L61" i="76"/>
  <c r="L62" i="76"/>
  <c r="L63" i="76"/>
  <c r="L64" i="76"/>
  <c r="L65" i="76"/>
  <c r="L66" i="76"/>
  <c r="L67" i="76"/>
  <c r="L68" i="76"/>
  <c r="L69" i="76"/>
  <c r="L70" i="76"/>
  <c r="L71" i="76"/>
  <c r="L72" i="76"/>
  <c r="L73" i="76"/>
  <c r="L74" i="76"/>
  <c r="L75" i="76"/>
  <c r="L76" i="76"/>
  <c r="L77" i="76"/>
  <c r="L78" i="76"/>
  <c r="L79" i="76"/>
  <c r="L80" i="76"/>
  <c r="L81" i="76"/>
  <c r="L82" i="76"/>
  <c r="L83" i="76"/>
  <c r="L84" i="76"/>
  <c r="L85" i="76"/>
  <c r="L86" i="76"/>
  <c r="L87" i="76"/>
  <c r="L88" i="76"/>
  <c r="L89" i="76"/>
  <c r="L90" i="76"/>
  <c r="L91" i="76"/>
  <c r="L92" i="76"/>
  <c r="L93" i="76"/>
  <c r="L94" i="76"/>
  <c r="L95" i="76"/>
  <c r="L96" i="76"/>
  <c r="L97" i="76"/>
  <c r="L98" i="76"/>
  <c r="L99" i="76"/>
  <c r="L100" i="76"/>
  <c r="L101" i="76"/>
  <c r="L102" i="76"/>
  <c r="L103" i="76"/>
  <c r="L104" i="76"/>
  <c r="L105" i="76"/>
  <c r="L106" i="76"/>
  <c r="L107" i="76"/>
  <c r="L108" i="76"/>
  <c r="L109" i="76"/>
  <c r="L110" i="76"/>
  <c r="L111" i="76"/>
  <c r="L112" i="76"/>
  <c r="L113" i="76"/>
  <c r="L114" i="76"/>
  <c r="L115" i="76"/>
  <c r="L116" i="76"/>
  <c r="L117" i="76"/>
  <c r="L118" i="76"/>
  <c r="L119" i="76"/>
  <c r="L120" i="76"/>
  <c r="L121" i="76"/>
  <c r="L122" i="76"/>
  <c r="L123" i="76"/>
  <c r="L124" i="76"/>
  <c r="L125" i="76"/>
  <c r="L126" i="76"/>
  <c r="L127" i="76"/>
  <c r="L128" i="76"/>
  <c r="L129" i="76"/>
  <c r="L130" i="76"/>
  <c r="L131" i="76"/>
  <c r="L132" i="76"/>
  <c r="L133" i="76"/>
  <c r="L134" i="76"/>
  <c r="L135" i="76"/>
  <c r="L136" i="76"/>
  <c r="L137" i="76"/>
  <c r="L138" i="76"/>
  <c r="L139" i="76"/>
  <c r="L140" i="76"/>
  <c r="L141" i="76"/>
  <c r="L142" i="76"/>
  <c r="L143" i="76"/>
  <c r="L144" i="76"/>
  <c r="L145" i="76"/>
  <c r="L146" i="76"/>
  <c r="L147" i="76"/>
  <c r="L148" i="76"/>
  <c r="L149" i="76"/>
  <c r="L150" i="76"/>
  <c r="L151" i="76"/>
  <c r="L152" i="76"/>
  <c r="L153" i="76"/>
  <c r="L154" i="76"/>
  <c r="L155" i="76"/>
  <c r="L156" i="76"/>
  <c r="L157" i="76"/>
  <c r="L158" i="76"/>
  <c r="L159" i="76"/>
  <c r="L160" i="76"/>
  <c r="L161" i="76"/>
  <c r="L162" i="76"/>
  <c r="L163" i="76"/>
  <c r="L164" i="76"/>
  <c r="L165" i="76"/>
  <c r="L166" i="76"/>
  <c r="L167" i="76"/>
  <c r="L168" i="76"/>
  <c r="L169" i="76"/>
  <c r="L170" i="76"/>
  <c r="L171" i="76"/>
  <c r="L172" i="76"/>
  <c r="L173" i="76"/>
  <c r="L174" i="76"/>
  <c r="L175" i="76"/>
  <c r="L176" i="76"/>
  <c r="L177" i="76"/>
  <c r="L178" i="76"/>
  <c r="L179" i="76"/>
  <c r="L180" i="76"/>
  <c r="L181" i="76"/>
  <c r="L182" i="76"/>
  <c r="L183" i="76"/>
  <c r="L184" i="76"/>
  <c r="L185" i="76"/>
  <c r="L186" i="76"/>
  <c r="L187" i="76"/>
  <c r="L188" i="76"/>
  <c r="L189" i="76"/>
  <c r="L190" i="76"/>
  <c r="L191" i="76"/>
  <c r="L192" i="76"/>
  <c r="L193" i="76"/>
  <c r="L194" i="76"/>
  <c r="L195" i="76"/>
  <c r="L196" i="76"/>
  <c r="L197" i="76"/>
  <c r="L198" i="76"/>
  <c r="L199" i="76"/>
  <c r="L200" i="76"/>
  <c r="L201" i="76"/>
  <c r="L202" i="76"/>
  <c r="L203" i="76"/>
  <c r="L204" i="76"/>
  <c r="L205" i="76"/>
  <c r="L206" i="76"/>
  <c r="L207" i="76"/>
  <c r="L208" i="76"/>
  <c r="L209" i="76"/>
  <c r="L210" i="76"/>
  <c r="L211" i="76"/>
  <c r="L212" i="76"/>
  <c r="L213" i="76"/>
  <c r="L214" i="76"/>
  <c r="L215" i="76"/>
  <c r="L216" i="76"/>
  <c r="L217" i="76"/>
  <c r="L218" i="76"/>
  <c r="L219" i="76"/>
  <c r="L220" i="76"/>
  <c r="L221" i="76"/>
  <c r="L222" i="76"/>
  <c r="L223" i="76"/>
  <c r="L224" i="76"/>
  <c r="L225" i="76"/>
  <c r="L226" i="76"/>
  <c r="L227" i="76"/>
  <c r="L228" i="76"/>
  <c r="L229" i="76"/>
  <c r="L230" i="76"/>
  <c r="L231" i="76"/>
  <c r="L232" i="76"/>
  <c r="L233" i="76"/>
  <c r="L234" i="76"/>
  <c r="L235" i="76"/>
  <c r="L236" i="76"/>
  <c r="L237" i="76"/>
  <c r="L238" i="76"/>
  <c r="L239" i="76"/>
  <c r="L240" i="76"/>
  <c r="L241" i="76"/>
  <c r="L242" i="76"/>
  <c r="L243" i="76"/>
  <c r="L244" i="76"/>
  <c r="L245" i="76"/>
  <c r="L246" i="76"/>
  <c r="L247" i="76"/>
  <c r="L248" i="76"/>
  <c r="L249" i="76"/>
  <c r="L250" i="76"/>
  <c r="L251" i="76"/>
  <c r="L252" i="76"/>
  <c r="L253" i="76"/>
  <c r="L254" i="76"/>
  <c r="L255" i="76"/>
  <c r="L256" i="76"/>
  <c r="L257" i="76"/>
  <c r="L258" i="76"/>
  <c r="L259" i="76"/>
  <c r="L260" i="76"/>
  <c r="L261" i="76"/>
  <c r="L262" i="76"/>
  <c r="L263" i="76"/>
  <c r="L264" i="76"/>
  <c r="L265" i="76"/>
  <c r="L266" i="76"/>
  <c r="L267" i="76"/>
  <c r="L268" i="76"/>
  <c r="L269" i="76"/>
  <c r="L270" i="76"/>
  <c r="L271" i="76"/>
  <c r="L272" i="76"/>
  <c r="L273" i="76"/>
  <c r="L274" i="76"/>
  <c r="L275" i="76"/>
  <c r="L276" i="76"/>
  <c r="L277" i="76"/>
  <c r="L278" i="76"/>
  <c r="L279" i="76"/>
  <c r="L280" i="76"/>
  <c r="L281" i="76"/>
  <c r="L282" i="76"/>
  <c r="L283" i="76"/>
  <c r="L284" i="76"/>
  <c r="L285" i="76"/>
  <c r="L286" i="76"/>
  <c r="L287" i="76"/>
  <c r="L288" i="76"/>
  <c r="L289" i="76"/>
  <c r="L290" i="76"/>
  <c r="L291" i="76"/>
  <c r="L292" i="76"/>
  <c r="L293" i="76"/>
  <c r="L294" i="76"/>
  <c r="L295" i="76"/>
  <c r="L296" i="76"/>
  <c r="L297" i="76"/>
  <c r="L298" i="76"/>
  <c r="L299" i="76"/>
  <c r="L300" i="76"/>
  <c r="L301" i="76"/>
  <c r="L302" i="76"/>
  <c r="L303" i="76"/>
  <c r="L304" i="76"/>
  <c r="L305" i="76"/>
  <c r="L306" i="76"/>
  <c r="L307" i="76"/>
  <c r="L308" i="76"/>
  <c r="L309" i="76"/>
  <c r="L310" i="76"/>
  <c r="L311" i="76"/>
  <c r="I4" i="76"/>
  <c r="I5"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I52" i="76"/>
  <c r="I53" i="76"/>
  <c r="I54" i="76"/>
  <c r="I55" i="76"/>
  <c r="I56" i="76"/>
  <c r="I57" i="76"/>
  <c r="I58" i="76"/>
  <c r="I59" i="76"/>
  <c r="I60" i="76"/>
  <c r="I61" i="76"/>
  <c r="I62" i="76"/>
  <c r="I63" i="76"/>
  <c r="I64" i="76"/>
  <c r="I65" i="76"/>
  <c r="I66" i="76"/>
  <c r="I67" i="76"/>
  <c r="I68" i="76"/>
  <c r="I69" i="76"/>
  <c r="I70" i="76"/>
  <c r="I71" i="76"/>
  <c r="I72" i="76"/>
  <c r="I73" i="76"/>
  <c r="I74" i="76"/>
  <c r="I75" i="76"/>
  <c r="I76" i="76"/>
  <c r="I77" i="76"/>
  <c r="I78" i="76"/>
  <c r="I79" i="76"/>
  <c r="I80" i="76"/>
  <c r="I81" i="76"/>
  <c r="I82" i="76"/>
  <c r="I83" i="76"/>
  <c r="I84" i="76"/>
  <c r="I85" i="76"/>
  <c r="I86" i="76"/>
  <c r="I87" i="76"/>
  <c r="I88" i="76"/>
  <c r="I89" i="76"/>
  <c r="I90" i="76"/>
  <c r="I91" i="76"/>
  <c r="I92" i="76"/>
  <c r="I93" i="76"/>
  <c r="I94" i="76"/>
  <c r="I95" i="76"/>
  <c r="I96" i="76"/>
  <c r="I97" i="76"/>
  <c r="I98" i="76"/>
  <c r="I99" i="76"/>
  <c r="I100" i="76"/>
  <c r="I101" i="76"/>
  <c r="I102" i="76"/>
  <c r="I103" i="76"/>
  <c r="I104" i="76"/>
  <c r="I105" i="76"/>
  <c r="I106" i="76"/>
  <c r="I107" i="76"/>
  <c r="I108" i="76"/>
  <c r="I109" i="76"/>
  <c r="I110" i="76"/>
  <c r="I111" i="76"/>
  <c r="I112" i="76"/>
  <c r="I113" i="76"/>
  <c r="I114" i="76"/>
  <c r="I115" i="76"/>
  <c r="I116" i="76"/>
  <c r="I117" i="76"/>
  <c r="I118" i="76"/>
  <c r="I119" i="76"/>
  <c r="I120" i="76"/>
  <c r="I121" i="76"/>
  <c r="I122" i="76"/>
  <c r="I123" i="76"/>
  <c r="I124" i="76"/>
  <c r="I125" i="76"/>
  <c r="I126" i="76"/>
  <c r="I127" i="76"/>
  <c r="I128" i="76"/>
  <c r="I129" i="76"/>
  <c r="I130" i="76"/>
  <c r="I131" i="76"/>
  <c r="I132" i="76"/>
  <c r="I133" i="76"/>
  <c r="I134" i="76"/>
  <c r="I135" i="76"/>
  <c r="I136" i="76"/>
  <c r="I137" i="76"/>
  <c r="I138" i="76"/>
  <c r="I139" i="76"/>
  <c r="I140" i="76"/>
  <c r="I141" i="76"/>
  <c r="I142" i="76"/>
  <c r="I143"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I175" i="76"/>
  <c r="I176" i="76"/>
  <c r="I177" i="76"/>
  <c r="I178" i="76"/>
  <c r="I179" i="76"/>
  <c r="I180" i="76"/>
  <c r="I181" i="76"/>
  <c r="I182" i="76"/>
  <c r="I183" i="76"/>
  <c r="I184" i="76"/>
  <c r="I185" i="76"/>
  <c r="I186" i="76"/>
  <c r="I187" i="76"/>
  <c r="I188" i="76"/>
  <c r="I189" i="76"/>
  <c r="I190" i="76"/>
  <c r="I191" i="76"/>
  <c r="I192" i="76"/>
  <c r="I193" i="76"/>
  <c r="I194" i="76"/>
  <c r="I195" i="76"/>
  <c r="I196" i="76"/>
  <c r="I197" i="76"/>
  <c r="I198" i="76"/>
  <c r="I199" i="76"/>
  <c r="I200" i="76"/>
  <c r="I201" i="76"/>
  <c r="I202" i="76"/>
  <c r="I203" i="76"/>
  <c r="I204" i="76"/>
  <c r="I205" i="76"/>
  <c r="I206" i="76"/>
  <c r="I207" i="76"/>
  <c r="I208" i="76"/>
  <c r="I209" i="76"/>
  <c r="I210" i="76"/>
  <c r="I211" i="76"/>
  <c r="I212" i="76"/>
  <c r="I213" i="76"/>
  <c r="I214" i="76"/>
  <c r="I215" i="76"/>
  <c r="I216" i="76"/>
  <c r="I217" i="76"/>
  <c r="I218" i="76"/>
  <c r="I219" i="76"/>
  <c r="I220" i="76"/>
  <c r="I221" i="76"/>
  <c r="I222" i="76"/>
  <c r="I223" i="76"/>
  <c r="I224" i="76"/>
  <c r="I225" i="76"/>
  <c r="I226" i="76"/>
  <c r="I227" i="76"/>
  <c r="I228" i="76"/>
  <c r="I229" i="76"/>
  <c r="I230" i="76"/>
  <c r="I231" i="76"/>
  <c r="I232" i="76"/>
  <c r="I233" i="76"/>
  <c r="I234" i="76"/>
  <c r="I235" i="76"/>
  <c r="I236" i="76"/>
  <c r="I237" i="76"/>
  <c r="I238" i="76"/>
  <c r="I239" i="76"/>
  <c r="I240" i="76"/>
  <c r="I241" i="76"/>
  <c r="I242" i="76"/>
  <c r="I243" i="76"/>
  <c r="I244" i="76"/>
  <c r="I245" i="76"/>
  <c r="I246" i="76"/>
  <c r="I247" i="76"/>
  <c r="I248" i="76"/>
  <c r="I249" i="76"/>
  <c r="I250" i="76"/>
  <c r="I251" i="76"/>
  <c r="I252" i="76"/>
  <c r="I253" i="76"/>
  <c r="I254" i="76"/>
  <c r="I255" i="76"/>
  <c r="I256" i="76"/>
  <c r="I257" i="76"/>
  <c r="I258" i="76"/>
  <c r="I259" i="76"/>
  <c r="I260" i="76"/>
  <c r="I261" i="76"/>
  <c r="I262" i="76"/>
  <c r="I263" i="76"/>
  <c r="I264" i="76"/>
  <c r="I265" i="76"/>
  <c r="I266" i="76"/>
  <c r="I267" i="76"/>
  <c r="I268" i="76"/>
  <c r="I269" i="76"/>
  <c r="I270" i="76"/>
  <c r="I271" i="76"/>
  <c r="I272" i="76"/>
  <c r="I273" i="76"/>
  <c r="I274" i="76"/>
  <c r="I275" i="76"/>
  <c r="I276" i="76"/>
  <c r="I277" i="76"/>
  <c r="I278" i="76"/>
  <c r="I279" i="76"/>
  <c r="I280" i="76"/>
  <c r="I281" i="76"/>
  <c r="I282" i="76"/>
  <c r="I283" i="76"/>
  <c r="I284" i="76"/>
  <c r="I285" i="76"/>
  <c r="I286" i="76"/>
  <c r="I287" i="76"/>
  <c r="I288" i="76"/>
  <c r="I289" i="76"/>
  <c r="I290" i="76"/>
  <c r="I291" i="76"/>
  <c r="I292" i="76"/>
  <c r="I293" i="76"/>
  <c r="I294" i="76"/>
  <c r="I295" i="76"/>
  <c r="I296" i="76"/>
  <c r="I297" i="76"/>
  <c r="I298" i="76"/>
  <c r="I299" i="76"/>
  <c r="I300" i="76"/>
  <c r="I301" i="76"/>
  <c r="I302" i="76"/>
  <c r="I303" i="76"/>
  <c r="I304" i="76"/>
  <c r="I305" i="76"/>
  <c r="I306" i="76"/>
  <c r="I307" i="76"/>
  <c r="I308" i="76"/>
  <c r="I309" i="76"/>
  <c r="I310" i="76"/>
  <c r="I311" i="76"/>
  <c r="G3" i="76"/>
  <c r="G4" i="76"/>
  <c r="G5" i="76"/>
  <c r="G6" i="76"/>
  <c r="G7" i="76"/>
  <c r="G8" i="76"/>
  <c r="G9" i="76"/>
  <c r="G10" i="76"/>
  <c r="G11" i="76"/>
  <c r="G12" i="76"/>
  <c r="G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G49" i="76"/>
  <c r="G50" i="76"/>
  <c r="G51" i="76"/>
  <c r="G52" i="76"/>
  <c r="G53" i="76"/>
  <c r="G54" i="76"/>
  <c r="G55" i="76"/>
  <c r="G56" i="76"/>
  <c r="G57" i="76"/>
  <c r="G58" i="76"/>
  <c r="G59" i="76"/>
  <c r="G60" i="76"/>
  <c r="G61" i="76"/>
  <c r="G62" i="76"/>
  <c r="G63" i="76"/>
  <c r="G64" i="76"/>
  <c r="G65" i="76"/>
  <c r="G66" i="76"/>
  <c r="G67" i="76"/>
  <c r="G68" i="76"/>
  <c r="G69" i="76"/>
  <c r="G70" i="76"/>
  <c r="G71" i="76"/>
  <c r="G72" i="76"/>
  <c r="G73" i="76"/>
  <c r="G74" i="76"/>
  <c r="G75" i="76"/>
  <c r="G76" i="76"/>
  <c r="G77" i="76"/>
  <c r="G78" i="76"/>
  <c r="G79" i="76"/>
  <c r="G80" i="76"/>
  <c r="G81" i="76"/>
  <c r="G82" i="76"/>
  <c r="G83" i="76"/>
  <c r="G84" i="76"/>
  <c r="G85" i="76"/>
  <c r="G86" i="76"/>
  <c r="G87" i="76"/>
  <c r="G88" i="76"/>
  <c r="G89" i="76"/>
  <c r="G90" i="76"/>
  <c r="G91" i="76"/>
  <c r="G92" i="76"/>
  <c r="G93" i="76"/>
  <c r="G94" i="76"/>
  <c r="G95" i="76"/>
  <c r="G96" i="76"/>
  <c r="G97" i="76"/>
  <c r="G98" i="76"/>
  <c r="G99" i="76"/>
  <c r="G100" i="76"/>
  <c r="G101" i="76"/>
  <c r="G102" i="76"/>
  <c r="G103" i="76"/>
  <c r="G104" i="76"/>
  <c r="G105" i="76"/>
  <c r="G106" i="76"/>
  <c r="G107" i="76"/>
  <c r="G108" i="76"/>
  <c r="G109" i="76"/>
  <c r="G110" i="76"/>
  <c r="G111" i="76"/>
  <c r="G112" i="76"/>
  <c r="G113" i="76"/>
  <c r="G114" i="76"/>
  <c r="G115" i="76"/>
  <c r="G116" i="76"/>
  <c r="G117" i="76"/>
  <c r="G118" i="76"/>
  <c r="G119" i="76"/>
  <c r="G120" i="76"/>
  <c r="G121" i="76"/>
  <c r="G122" i="76"/>
  <c r="G123" i="76"/>
  <c r="G124" i="76"/>
  <c r="G125" i="76"/>
  <c r="G126" i="76"/>
  <c r="G127" i="76"/>
  <c r="G128" i="76"/>
  <c r="G129" i="76"/>
  <c r="G130" i="76"/>
  <c r="G131" i="76"/>
  <c r="G132" i="76"/>
  <c r="G133" i="76"/>
  <c r="G134" i="76"/>
  <c r="G135" i="76"/>
  <c r="G136" i="76"/>
  <c r="G137" i="76"/>
  <c r="G138" i="76"/>
  <c r="G139" i="76"/>
  <c r="G140" i="76"/>
  <c r="G141" i="76"/>
  <c r="G142" i="76"/>
  <c r="G143" i="76"/>
  <c r="G144" i="76"/>
  <c r="G145" i="76"/>
  <c r="G146" i="76"/>
  <c r="G147" i="76"/>
  <c r="G148" i="76"/>
  <c r="G149" i="76"/>
  <c r="G150" i="76"/>
  <c r="G151" i="76"/>
  <c r="G152" i="76"/>
  <c r="G153" i="76"/>
  <c r="G154" i="76"/>
  <c r="G155" i="76"/>
  <c r="G156" i="76"/>
  <c r="G157" i="76"/>
  <c r="G158" i="76"/>
  <c r="G159" i="76"/>
  <c r="G160" i="76"/>
  <c r="G161" i="76"/>
  <c r="G162" i="76"/>
  <c r="G163" i="76"/>
  <c r="G164" i="76"/>
  <c r="G165" i="76"/>
  <c r="G166" i="76"/>
  <c r="G167" i="76"/>
  <c r="G168" i="76"/>
  <c r="G169" i="76"/>
  <c r="G170" i="76"/>
  <c r="G171" i="76"/>
  <c r="G172" i="76"/>
  <c r="G173" i="76"/>
  <c r="G174" i="76"/>
  <c r="G175" i="76"/>
  <c r="G176" i="76"/>
  <c r="G177" i="76"/>
  <c r="G178" i="76"/>
  <c r="G179" i="76"/>
  <c r="G180" i="76"/>
  <c r="G181" i="76"/>
  <c r="G182" i="76"/>
  <c r="G183" i="76"/>
  <c r="G184" i="76"/>
  <c r="G185" i="76"/>
  <c r="G186" i="76"/>
  <c r="G187" i="76"/>
  <c r="G188" i="76"/>
  <c r="G189" i="76"/>
  <c r="G190" i="76"/>
  <c r="G191" i="76"/>
  <c r="G192" i="76"/>
  <c r="G193" i="76"/>
  <c r="G194" i="76"/>
  <c r="G195" i="76"/>
  <c r="G196" i="76"/>
  <c r="G197" i="76"/>
  <c r="G198" i="76"/>
  <c r="G199" i="76"/>
  <c r="G200" i="76"/>
  <c r="G201" i="76"/>
  <c r="G202" i="76"/>
  <c r="G203" i="76"/>
  <c r="G204" i="76"/>
  <c r="G205" i="76"/>
  <c r="G206" i="76"/>
  <c r="G207" i="76"/>
  <c r="G208" i="76"/>
  <c r="G209" i="76"/>
  <c r="G210" i="76"/>
  <c r="G211" i="76"/>
  <c r="G212" i="76"/>
  <c r="G213" i="76"/>
  <c r="G214" i="76"/>
  <c r="G215" i="76"/>
  <c r="G216" i="76"/>
  <c r="G217" i="76"/>
  <c r="G218" i="76"/>
  <c r="G219" i="76"/>
  <c r="G220" i="76"/>
  <c r="G221" i="76"/>
  <c r="G222" i="76"/>
  <c r="G223" i="76"/>
  <c r="G224" i="76"/>
  <c r="G225" i="76"/>
  <c r="G226" i="76"/>
  <c r="G227" i="76"/>
  <c r="G228" i="76"/>
  <c r="G229" i="76"/>
  <c r="G230" i="76"/>
  <c r="G231" i="76"/>
  <c r="G232" i="76"/>
  <c r="G233" i="76"/>
  <c r="G234" i="76"/>
  <c r="G235" i="76"/>
  <c r="G236" i="76"/>
  <c r="G237" i="76"/>
  <c r="G238" i="76"/>
  <c r="G239" i="76"/>
  <c r="G240" i="76"/>
  <c r="G241" i="76"/>
  <c r="G242" i="76"/>
  <c r="G243" i="76"/>
  <c r="G244" i="76"/>
  <c r="G245" i="76"/>
  <c r="G246" i="76"/>
  <c r="G247" i="76"/>
  <c r="G248" i="76"/>
  <c r="G249" i="76"/>
  <c r="G250" i="76"/>
  <c r="G251" i="76"/>
  <c r="G252" i="76"/>
  <c r="G253" i="76"/>
  <c r="G254" i="76"/>
  <c r="G255" i="76"/>
  <c r="G256" i="76"/>
  <c r="G257" i="76"/>
  <c r="G258" i="76"/>
  <c r="G259" i="76"/>
  <c r="G260" i="76"/>
  <c r="G261" i="76"/>
  <c r="G262" i="76"/>
  <c r="G263" i="76"/>
  <c r="G264" i="76"/>
  <c r="G265" i="76"/>
  <c r="G266" i="76"/>
  <c r="G267" i="76"/>
  <c r="G268" i="76"/>
  <c r="G269" i="76"/>
  <c r="G270" i="76"/>
  <c r="G271" i="76"/>
  <c r="G272" i="76"/>
  <c r="G273" i="76"/>
  <c r="G274" i="76"/>
  <c r="G275" i="76"/>
  <c r="G276" i="76"/>
  <c r="G277" i="76"/>
  <c r="G278" i="76"/>
  <c r="G279" i="76"/>
  <c r="G280" i="76"/>
  <c r="G281" i="76"/>
  <c r="G282" i="76"/>
  <c r="G283" i="76"/>
  <c r="G284" i="76"/>
  <c r="G285" i="76"/>
  <c r="G286" i="76"/>
  <c r="G287" i="76"/>
  <c r="G288" i="76"/>
  <c r="G289" i="76"/>
  <c r="G290" i="76"/>
  <c r="G291" i="76"/>
  <c r="G292" i="76"/>
  <c r="G293" i="76"/>
  <c r="G294" i="76"/>
  <c r="G295" i="76"/>
  <c r="G296" i="76"/>
  <c r="G297" i="76"/>
  <c r="G298" i="76"/>
  <c r="G299" i="76"/>
  <c r="G300" i="76"/>
  <c r="G301" i="76"/>
  <c r="G302" i="76"/>
  <c r="G303" i="76"/>
  <c r="G304" i="76"/>
  <c r="G305" i="76"/>
  <c r="G306" i="76"/>
  <c r="G307" i="76"/>
  <c r="G308" i="76"/>
  <c r="G309" i="76"/>
  <c r="G310" i="76"/>
  <c r="G311" i="76"/>
  <c r="D3" i="76"/>
  <c r="D4" i="76"/>
  <c r="D5" i="76"/>
  <c r="D6" i="76"/>
  <c r="D7" i="76"/>
  <c r="D8" i="76"/>
  <c r="D9" i="76"/>
  <c r="D10" i="76"/>
  <c r="D11" i="76"/>
  <c r="D12" i="76"/>
  <c r="D13" i="76"/>
  <c r="D14" i="76"/>
  <c r="D15" i="76"/>
  <c r="D16" i="76"/>
  <c r="D17" i="76"/>
  <c r="D18" i="76"/>
  <c r="D19" i="76"/>
  <c r="D20" i="76"/>
  <c r="D21" i="76"/>
  <c r="D22" i="76"/>
  <c r="D23" i="76"/>
  <c r="D24" i="76"/>
  <c r="D25" i="76"/>
  <c r="D26" i="76"/>
  <c r="D27" i="76"/>
  <c r="D28" i="76"/>
  <c r="D29" i="76"/>
  <c r="D30" i="76"/>
  <c r="D31" i="76"/>
  <c r="D32" i="76"/>
  <c r="D33" i="76"/>
  <c r="D34" i="76"/>
  <c r="D35" i="76"/>
  <c r="D36" i="76"/>
  <c r="D37" i="76"/>
  <c r="D38" i="76"/>
  <c r="D39" i="76"/>
  <c r="D40" i="76"/>
  <c r="D41" i="76"/>
  <c r="D42" i="76"/>
  <c r="D43" i="76"/>
  <c r="D44" i="76"/>
  <c r="D45" i="76"/>
  <c r="D46" i="76"/>
  <c r="D47" i="76"/>
  <c r="D48" i="76"/>
  <c r="D49" i="76"/>
  <c r="D50" i="76"/>
  <c r="D51" i="76"/>
  <c r="D52" i="76"/>
  <c r="D53" i="76"/>
  <c r="D54" i="76"/>
  <c r="D55" i="76"/>
  <c r="D56" i="76"/>
  <c r="D57" i="76"/>
  <c r="D58" i="76"/>
  <c r="D59" i="76"/>
  <c r="D60" i="76"/>
  <c r="D61" i="76"/>
  <c r="D62" i="76"/>
  <c r="D63" i="76"/>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96" i="76"/>
  <c r="D97" i="76"/>
  <c r="D98" i="76"/>
  <c r="D99" i="76"/>
  <c r="D100" i="76"/>
  <c r="D101" i="76"/>
  <c r="D102" i="76"/>
  <c r="D103" i="76"/>
  <c r="D104" i="76"/>
  <c r="D105" i="76"/>
  <c r="D106" i="76"/>
  <c r="D107" i="76"/>
  <c r="D108" i="76"/>
  <c r="D109" i="76"/>
  <c r="D110" i="76"/>
  <c r="D111" i="76"/>
  <c r="D112" i="76"/>
  <c r="D113" i="76"/>
  <c r="D114" i="76"/>
  <c r="D115" i="76"/>
  <c r="D116" i="76"/>
  <c r="D117" i="76"/>
  <c r="D118" i="76"/>
  <c r="D119" i="76"/>
  <c r="D120" i="76"/>
  <c r="D121" i="76"/>
  <c r="D122" i="76"/>
  <c r="D123" i="76"/>
  <c r="D124" i="76"/>
  <c r="D125" i="76"/>
  <c r="D126" i="76"/>
  <c r="D127" i="76"/>
  <c r="D128" i="76"/>
  <c r="D129" i="76"/>
  <c r="D130" i="76"/>
  <c r="D131" i="76"/>
  <c r="D132" i="76"/>
  <c r="D133" i="76"/>
  <c r="D134" i="76"/>
  <c r="D135" i="76"/>
  <c r="D136" i="76"/>
  <c r="D137" i="76"/>
  <c r="D138" i="76"/>
  <c r="D139" i="76"/>
  <c r="D140" i="76"/>
  <c r="D141" i="76"/>
  <c r="D142" i="76"/>
  <c r="D143" i="76"/>
  <c r="D144" i="76"/>
  <c r="D145" i="76"/>
  <c r="D146" i="76"/>
  <c r="D147" i="76"/>
  <c r="D148" i="76"/>
  <c r="D149" i="76"/>
  <c r="D150" i="76"/>
  <c r="D151" i="76"/>
  <c r="D152" i="76"/>
  <c r="D153" i="76"/>
  <c r="D154" i="76"/>
  <c r="D155" i="76"/>
  <c r="D156" i="76"/>
  <c r="D157" i="76"/>
  <c r="D158" i="76"/>
  <c r="D159" i="76"/>
  <c r="D160" i="76"/>
  <c r="D161" i="76"/>
  <c r="D162" i="76"/>
  <c r="D163" i="76"/>
  <c r="D164" i="76"/>
  <c r="D165" i="76"/>
  <c r="D166" i="76"/>
  <c r="D167" i="76"/>
  <c r="D168" i="76"/>
  <c r="D169" i="76"/>
  <c r="D170" i="76"/>
  <c r="D171" i="76"/>
  <c r="D172" i="76"/>
  <c r="D173" i="76"/>
  <c r="D174" i="76"/>
  <c r="D175" i="76"/>
  <c r="D176" i="76"/>
  <c r="D177" i="76"/>
  <c r="D178" i="76"/>
  <c r="D179" i="76"/>
  <c r="D180" i="76"/>
  <c r="D181" i="76"/>
  <c r="D182" i="76"/>
  <c r="D183" i="76"/>
  <c r="D184" i="76"/>
  <c r="D185" i="76"/>
  <c r="D186" i="76"/>
  <c r="D187" i="76"/>
  <c r="D188" i="76"/>
  <c r="D189" i="76"/>
  <c r="D190" i="76"/>
  <c r="D191" i="76"/>
  <c r="D192" i="76"/>
  <c r="D193" i="76"/>
  <c r="D194" i="76"/>
  <c r="D195" i="76"/>
  <c r="D196" i="76"/>
  <c r="D197" i="76"/>
  <c r="D198" i="76"/>
  <c r="D199" i="76"/>
  <c r="D200" i="76"/>
  <c r="D201" i="76"/>
  <c r="D202" i="76"/>
  <c r="D203" i="76"/>
  <c r="D204" i="76"/>
  <c r="D205" i="76"/>
  <c r="D206" i="76"/>
  <c r="D207" i="76"/>
  <c r="D208" i="76"/>
  <c r="D209" i="76"/>
  <c r="D210" i="76"/>
  <c r="D211" i="76"/>
  <c r="D212" i="76"/>
  <c r="D213" i="76"/>
  <c r="D214" i="76"/>
  <c r="D215" i="76"/>
  <c r="D216" i="76"/>
  <c r="D217" i="76"/>
  <c r="D218" i="76"/>
  <c r="D219" i="76"/>
  <c r="D220" i="76"/>
  <c r="D221" i="76"/>
  <c r="D222" i="76"/>
  <c r="D223" i="76"/>
  <c r="D224" i="76"/>
  <c r="D225" i="76"/>
  <c r="D226" i="76"/>
  <c r="D227" i="76"/>
  <c r="D228" i="76"/>
  <c r="D229" i="76"/>
  <c r="D230" i="76"/>
  <c r="D231" i="76"/>
  <c r="D232" i="76"/>
  <c r="D233" i="76"/>
  <c r="D234" i="76"/>
  <c r="D235" i="76"/>
  <c r="D236" i="76"/>
  <c r="D237" i="76"/>
  <c r="D238" i="76"/>
  <c r="D239" i="76"/>
  <c r="D240" i="76"/>
  <c r="D241" i="76"/>
  <c r="D242" i="76"/>
  <c r="D243" i="76"/>
  <c r="D244" i="76"/>
  <c r="D245" i="76"/>
  <c r="D246" i="76"/>
  <c r="D247" i="76"/>
  <c r="D248" i="76"/>
  <c r="D249" i="76"/>
  <c r="D250" i="76"/>
  <c r="D251" i="76"/>
  <c r="D252" i="76"/>
  <c r="D253" i="76"/>
  <c r="D254" i="76"/>
  <c r="D255" i="76"/>
  <c r="D256" i="76"/>
  <c r="D257" i="76"/>
  <c r="D258" i="76"/>
  <c r="D259" i="76"/>
  <c r="D260" i="76"/>
  <c r="D261" i="76"/>
  <c r="D262" i="76"/>
  <c r="D263" i="76"/>
  <c r="D264" i="76"/>
  <c r="D265" i="76"/>
  <c r="D266" i="76"/>
  <c r="D267" i="76"/>
  <c r="D268" i="76"/>
  <c r="D269" i="76"/>
  <c r="D270" i="76"/>
  <c r="D271" i="76"/>
  <c r="D272" i="76"/>
  <c r="D273" i="76"/>
  <c r="D274" i="76"/>
  <c r="D275" i="76"/>
  <c r="D276" i="76"/>
  <c r="D277" i="76"/>
  <c r="D278" i="76"/>
  <c r="D279" i="76"/>
  <c r="D280" i="76"/>
  <c r="D281" i="76"/>
  <c r="D282" i="76"/>
  <c r="D283" i="76"/>
  <c r="D284" i="76"/>
  <c r="D285" i="76"/>
  <c r="D286" i="76"/>
  <c r="D287" i="76"/>
  <c r="D288" i="76"/>
  <c r="D289" i="76"/>
  <c r="D290" i="76"/>
  <c r="D291" i="76"/>
  <c r="D292" i="76"/>
  <c r="D293" i="76"/>
  <c r="D294" i="76"/>
  <c r="D295" i="76"/>
  <c r="D296" i="76"/>
  <c r="D297" i="76"/>
  <c r="D298" i="76"/>
  <c r="D299" i="76"/>
  <c r="D300" i="76"/>
  <c r="D301" i="76"/>
  <c r="D302" i="76"/>
  <c r="D303" i="76"/>
  <c r="D304" i="76"/>
  <c r="D305" i="76"/>
  <c r="D306" i="76"/>
  <c r="D307" i="76"/>
  <c r="D308" i="76"/>
  <c r="D309" i="76"/>
  <c r="D310" i="76"/>
  <c r="D311" i="76"/>
  <c r="CD278" i="103" l="1"/>
  <c r="U26" i="103"/>
  <c r="CD134" i="103"/>
  <c r="P26" i="103"/>
  <c r="U28" i="103"/>
  <c r="CD40" i="103"/>
  <c r="CD308" i="103"/>
  <c r="L21" i="103"/>
  <c r="P14" i="103"/>
  <c r="CD213" i="103"/>
  <c r="CD220" i="103"/>
  <c r="K15" i="103"/>
  <c r="R22" i="103"/>
  <c r="CD249" i="103"/>
  <c r="Q31" i="103"/>
  <c r="CD9" i="103"/>
  <c r="P29" i="103"/>
  <c r="CD215" i="103"/>
  <c r="K20" i="103"/>
  <c r="CD243" i="103"/>
  <c r="CD58" i="103"/>
  <c r="N24" i="103"/>
  <c r="CD121" i="103"/>
  <c r="N11" i="103"/>
  <c r="CD236" i="103"/>
  <c r="S17" i="103"/>
  <c r="CD312" i="103"/>
  <c r="J12" i="103"/>
  <c r="CD280" i="103"/>
  <c r="V29" i="103"/>
  <c r="CD289" i="103"/>
  <c r="P23" i="103"/>
  <c r="M31" i="103"/>
  <c r="CD109" i="103"/>
  <c r="CD269" i="103"/>
  <c r="W22" i="103"/>
  <c r="CD212" i="103"/>
  <c r="V30" i="103"/>
  <c r="M18" i="103"/>
  <c r="CD233" i="103"/>
  <c r="L10" i="103"/>
  <c r="CD16" i="103"/>
  <c r="Q7" i="103"/>
  <c r="CD189" i="103"/>
  <c r="N31" i="103"/>
  <c r="CD199" i="103"/>
  <c r="CD156" i="103"/>
  <c r="Q21" i="103"/>
  <c r="CD191" i="103"/>
  <c r="P17" i="103"/>
  <c r="CD115" i="103"/>
  <c r="J17" i="103"/>
  <c r="CD261" i="103"/>
  <c r="R29" i="103"/>
  <c r="O25" i="103"/>
  <c r="CD131" i="103"/>
  <c r="CD35" i="103"/>
  <c r="Q24" i="103"/>
  <c r="CD284" i="103"/>
  <c r="L23" i="103"/>
  <c r="CD79" i="103"/>
  <c r="Q14" i="103"/>
  <c r="K14" i="103"/>
  <c r="CD209" i="103"/>
  <c r="J20" i="103"/>
  <c r="CD313" i="103"/>
  <c r="CD6" i="103"/>
  <c r="R32" i="103"/>
  <c r="CD205" i="103"/>
  <c r="T29" i="103"/>
  <c r="K19" i="103"/>
  <c r="CD175" i="103"/>
  <c r="CD216" i="103"/>
  <c r="Q17" i="103"/>
  <c r="CD116" i="103"/>
  <c r="P11" i="103"/>
  <c r="CD181" i="103"/>
  <c r="R16" i="103"/>
  <c r="CD295" i="103"/>
  <c r="H15" i="103"/>
  <c r="CD275" i="103"/>
  <c r="W28" i="103"/>
  <c r="CD273" i="103"/>
  <c r="P22" i="103"/>
  <c r="L30" i="103"/>
  <c r="CD101" i="103"/>
  <c r="CD210" i="103"/>
  <c r="X23" i="103"/>
  <c r="CD151" i="103"/>
  <c r="T32" i="103"/>
  <c r="CD178" i="103"/>
  <c r="N17" i="103"/>
  <c r="CD7" i="103"/>
  <c r="M8" i="103"/>
  <c r="CD54" i="103"/>
  <c r="R20" i="103"/>
  <c r="CD37" i="103"/>
  <c r="S32" i="103"/>
  <c r="CD197" i="103"/>
  <c r="S18" i="103"/>
  <c r="CD218" i="103"/>
  <c r="Q19" i="103"/>
  <c r="CD75" i="103"/>
  <c r="P9" i="103"/>
  <c r="CD247" i="103"/>
  <c r="S28" i="103"/>
  <c r="CD127" i="103"/>
  <c r="W26" i="103"/>
  <c r="U27" i="103"/>
  <c r="CD22" i="103"/>
  <c r="CD230" i="103"/>
  <c r="M23" i="103"/>
  <c r="CD15" i="103"/>
  <c r="O14" i="103"/>
  <c r="CD194" i="103"/>
  <c r="L14" i="103"/>
  <c r="CD311" i="103"/>
  <c r="K23" i="103"/>
  <c r="CD288" i="103"/>
  <c r="O23" i="103"/>
  <c r="CD171" i="103"/>
  <c r="S30" i="103"/>
  <c r="CD153" i="103"/>
  <c r="M20" i="103"/>
  <c r="Q16" i="103"/>
  <c r="CD173" i="103"/>
  <c r="CD71" i="103"/>
  <c r="M12" i="103"/>
  <c r="CD154" i="103"/>
  <c r="R15" i="103"/>
  <c r="I13" i="103"/>
  <c r="CD241" i="103"/>
  <c r="CD272" i="103"/>
  <c r="X25" i="103"/>
  <c r="CD180" i="103"/>
  <c r="S21" i="103"/>
  <c r="N30" i="103"/>
  <c r="CD93" i="103"/>
  <c r="CD158" i="103"/>
  <c r="W23" i="103"/>
  <c r="CD125" i="103"/>
  <c r="V31" i="103"/>
  <c r="CD130" i="103"/>
  <c r="N15" i="103"/>
  <c r="CD232" i="103"/>
  <c r="S20" i="103"/>
  <c r="CD21" i="103"/>
  <c r="Q20" i="103"/>
  <c r="CD170" i="103"/>
  <c r="P21" i="103"/>
  <c r="CD263" i="103"/>
  <c r="L25" i="103"/>
  <c r="CD150" i="103"/>
  <c r="P19" i="103"/>
  <c r="CD255" i="103"/>
  <c r="N10" i="103"/>
  <c r="P27" i="103"/>
  <c r="CD207" i="103"/>
  <c r="CD122" i="103"/>
  <c r="P24" i="103"/>
  <c r="CD14" i="103"/>
  <c r="R24" i="103"/>
  <c r="CD221" i="103"/>
  <c r="L24" i="103"/>
  <c r="CD305" i="103"/>
  <c r="I17" i="103"/>
  <c r="CD160" i="103"/>
  <c r="K16" i="103"/>
  <c r="CD309" i="103"/>
  <c r="J23" i="103"/>
  <c r="CD257" i="103"/>
  <c r="N23" i="103"/>
  <c r="Q30" i="103"/>
  <c r="CD113" i="103"/>
  <c r="CD90" i="103"/>
  <c r="M19" i="103"/>
  <c r="CD161" i="103"/>
  <c r="P15" i="103"/>
  <c r="U20" i="103"/>
  <c r="CD239" i="103"/>
  <c r="CD88" i="103"/>
  <c r="S15" i="103"/>
  <c r="CD211" i="103"/>
  <c r="L13" i="103"/>
  <c r="CD262" i="103"/>
  <c r="X26" i="103"/>
  <c r="Q23" i="103"/>
  <c r="CD129" i="103"/>
  <c r="CD86" i="103"/>
  <c r="N29" i="103"/>
  <c r="T22" i="103"/>
  <c r="CD120" i="103"/>
  <c r="CD92" i="103"/>
  <c r="U31" i="103"/>
  <c r="CD99" i="103"/>
  <c r="N18" i="103"/>
  <c r="S19" i="103"/>
  <c r="CD135" i="103"/>
  <c r="CD302" i="103"/>
  <c r="L26" i="103"/>
  <c r="N27" i="103"/>
  <c r="CD307" i="103"/>
  <c r="CD276" i="103"/>
  <c r="H30" i="103"/>
  <c r="CD77" i="103"/>
  <c r="M17" i="103"/>
  <c r="Q10" i="103"/>
  <c r="CD203" i="103"/>
  <c r="CD202" i="103"/>
  <c r="U25" i="103"/>
  <c r="S25" i="103"/>
  <c r="CD119" i="103"/>
  <c r="CD13" i="103"/>
  <c r="V25" i="103"/>
  <c r="CD82" i="103"/>
  <c r="L22" i="103"/>
  <c r="CD224" i="103"/>
  <c r="H16" i="103"/>
  <c r="CD46" i="103"/>
  <c r="L15" i="103"/>
  <c r="CD204" i="103"/>
  <c r="K22" i="103"/>
  <c r="CD214" i="103"/>
  <c r="O22" i="103"/>
  <c r="CD98" i="103"/>
  <c r="S29" i="103"/>
  <c r="L20" i="103"/>
  <c r="CD50" i="103"/>
  <c r="CD107" i="103"/>
  <c r="P16" i="103"/>
  <c r="CD190" i="103"/>
  <c r="V18" i="103"/>
  <c r="CD29" i="103"/>
  <c r="S16" i="103"/>
  <c r="CD206" i="103"/>
  <c r="L12" i="103"/>
  <c r="CD103" i="103"/>
  <c r="X30" i="103"/>
  <c r="CD74" i="103"/>
  <c r="Q22" i="103"/>
  <c r="CD18" i="103"/>
  <c r="M28" i="103"/>
  <c r="T23" i="103"/>
  <c r="CD97" i="103"/>
  <c r="F29" i="103"/>
  <c r="CD294" i="103"/>
  <c r="CD78" i="103"/>
  <c r="L17" i="103"/>
  <c r="CD102" i="103"/>
  <c r="T18" i="103"/>
  <c r="D32" i="103"/>
  <c r="CD139" i="103"/>
  <c r="O27" i="103"/>
  <c r="CD304" i="103"/>
  <c r="CD198" i="103"/>
  <c r="F30" i="103"/>
  <c r="CD314" i="103"/>
  <c r="O12" i="103"/>
  <c r="CD169" i="103"/>
  <c r="O10" i="103"/>
  <c r="CD176" i="103"/>
  <c r="V26" i="103"/>
  <c r="CD117" i="103"/>
  <c r="Q25" i="103"/>
  <c r="CD64" i="103"/>
  <c r="T26" i="103"/>
  <c r="CD70" i="103"/>
  <c r="N22" i="103"/>
  <c r="I15" i="103"/>
  <c r="CD250" i="103"/>
  <c r="CD28" i="103"/>
  <c r="J14" i="103"/>
  <c r="CD159" i="103"/>
  <c r="J21" i="103"/>
  <c r="CD192" i="103"/>
  <c r="O21" i="103"/>
  <c r="CD95" i="103"/>
  <c r="Q29" i="103"/>
  <c r="CD242" i="103"/>
  <c r="K28" i="103"/>
  <c r="CD43" i="103"/>
  <c r="O18" i="103"/>
  <c r="CD183" i="103"/>
  <c r="W18" i="103"/>
  <c r="CD193" i="103"/>
  <c r="O20" i="103"/>
  <c r="CD200" i="103"/>
  <c r="K12" i="103"/>
  <c r="CD226" i="103"/>
  <c r="V28" i="103"/>
  <c r="CD42" i="103"/>
  <c r="S22" i="103"/>
  <c r="K24" i="103"/>
  <c r="CD271" i="103"/>
  <c r="CD65" i="103"/>
  <c r="U22" i="103"/>
  <c r="H28" i="103"/>
  <c r="CD277" i="103"/>
  <c r="CD61" i="103"/>
  <c r="N16" i="103"/>
  <c r="CD84" i="103"/>
  <c r="T19" i="103"/>
  <c r="CD67" i="103"/>
  <c r="E30" i="103"/>
  <c r="CD229" i="103"/>
  <c r="O26" i="103"/>
  <c r="CD234" i="103"/>
  <c r="I25" i="103"/>
  <c r="CD182" i="103"/>
  <c r="Q13" i="103"/>
  <c r="CD124" i="103"/>
  <c r="P10" i="103"/>
  <c r="CD165" i="103"/>
  <c r="R28" i="103"/>
  <c r="CD114" i="103"/>
  <c r="T25" i="103"/>
  <c r="CD106" i="103"/>
  <c r="O8" i="103"/>
  <c r="CD23" i="103"/>
  <c r="M22" i="103"/>
  <c r="CD155" i="103"/>
  <c r="H17" i="103"/>
  <c r="J28" i="103"/>
  <c r="CD231" i="103"/>
  <c r="K21" i="103"/>
  <c r="CD41" i="103"/>
  <c r="CD187" i="103"/>
  <c r="N21" i="103"/>
  <c r="V21" i="103"/>
  <c r="CD167" i="103"/>
  <c r="CD223" i="103"/>
  <c r="J27" i="103"/>
  <c r="CD19" i="103"/>
  <c r="Q15" i="103"/>
  <c r="CD142" i="103"/>
  <c r="U18" i="103"/>
  <c r="N19" i="103"/>
  <c r="CD188" i="103"/>
  <c r="CD196" i="103"/>
  <c r="M11" i="103"/>
  <c r="CD157" i="103"/>
  <c r="W29" i="103"/>
  <c r="M29" i="103"/>
  <c r="CD303" i="103"/>
  <c r="CD258" i="103"/>
  <c r="J26" i="103"/>
  <c r="CD56" i="103"/>
  <c r="V23" i="103"/>
  <c r="CD267" i="103"/>
  <c r="H29" i="103"/>
  <c r="CD27" i="103"/>
  <c r="O16" i="103"/>
  <c r="T20" i="103"/>
  <c r="CD48" i="103"/>
  <c r="CD228" i="103"/>
  <c r="I19" i="103"/>
  <c r="CD201" i="103"/>
  <c r="M27" i="103"/>
  <c r="CD185" i="103"/>
  <c r="I27" i="103"/>
  <c r="CD179" i="103"/>
  <c r="R13" i="103"/>
  <c r="CD152" i="103"/>
  <c r="T28" i="103"/>
  <c r="CD112" i="103"/>
  <c r="T27" i="103"/>
  <c r="N14" i="103"/>
  <c r="CD283" i="103"/>
  <c r="CD259" i="103"/>
  <c r="Q9" i="103"/>
  <c r="CD146" i="103"/>
  <c r="I16" i="103"/>
  <c r="CD299" i="103"/>
  <c r="U21" i="103"/>
  <c r="CD310" i="103"/>
  <c r="R31" i="103"/>
  <c r="CD306" i="103"/>
  <c r="P30" i="103"/>
  <c r="W21" i="103"/>
  <c r="CD137" i="103"/>
  <c r="CD164" i="103"/>
  <c r="K27" i="103"/>
  <c r="CD10" i="103"/>
  <c r="O17" i="103"/>
  <c r="CD111" i="103"/>
  <c r="W19" i="103"/>
  <c r="Q18" i="103"/>
  <c r="CD163" i="103"/>
  <c r="CD148" i="103"/>
  <c r="L11" i="103"/>
  <c r="CD110" i="103"/>
  <c r="W27" i="103"/>
  <c r="CD270" i="103"/>
  <c r="L28" i="103"/>
  <c r="CD108" i="103"/>
  <c r="J25" i="103"/>
  <c r="CD53" i="103"/>
  <c r="W24" i="103"/>
  <c r="CD235" i="103"/>
  <c r="G30" i="103"/>
  <c r="CD8" i="103"/>
  <c r="M16" i="103"/>
  <c r="R19" i="103"/>
  <c r="CD297" i="103"/>
  <c r="I18" i="103"/>
  <c r="CD60" i="103"/>
  <c r="CD293" i="103"/>
  <c r="M26" i="103"/>
  <c r="CD38" i="103"/>
  <c r="I26" i="103"/>
  <c r="P13" i="103"/>
  <c r="CD89" i="103"/>
  <c r="CD147" i="103"/>
  <c r="S27" i="103"/>
  <c r="CD96" i="103"/>
  <c r="S24" i="103"/>
  <c r="CD149" i="103"/>
  <c r="N13" i="103"/>
  <c r="CD244" i="103"/>
  <c r="P8" i="103"/>
  <c r="CD301" i="103"/>
  <c r="J15" i="103"/>
  <c r="V20" i="103"/>
  <c r="CD91" i="103"/>
  <c r="T31" i="103"/>
  <c r="CD168" i="103"/>
  <c r="CD290" i="103"/>
  <c r="R30" i="103"/>
  <c r="CD12" i="103"/>
  <c r="V22" i="103"/>
  <c r="CD298" i="103"/>
  <c r="M24" i="103"/>
  <c r="O13" i="103"/>
  <c r="CD225" i="103"/>
  <c r="CD39" i="103"/>
  <c r="U19" i="103"/>
  <c r="O19" i="103"/>
  <c r="CD132" i="103"/>
  <c r="CD136" i="103"/>
  <c r="K13" i="103"/>
  <c r="CD81" i="103"/>
  <c r="X29" i="103"/>
  <c r="CD217" i="103"/>
  <c r="O29" i="103"/>
  <c r="CD104" i="103"/>
  <c r="J24" i="103"/>
  <c r="CD36" i="103"/>
  <c r="U24" i="103"/>
  <c r="CD177" i="103"/>
  <c r="I28" i="103"/>
  <c r="CD238" i="103"/>
  <c r="M10" i="103"/>
  <c r="R18" i="103"/>
  <c r="CD184" i="103"/>
  <c r="CD59" i="103"/>
  <c r="J18" i="103"/>
  <c r="CD31" i="103"/>
  <c r="O28" i="103"/>
  <c r="L27" i="103"/>
  <c r="CD20" i="103"/>
  <c r="CD143" i="103"/>
  <c r="Q12" i="103"/>
  <c r="CD300" i="103"/>
  <c r="R26" i="103"/>
  <c r="CD144" i="103"/>
  <c r="Q28" i="103"/>
  <c r="CD83" i="103"/>
  <c r="P25" i="103"/>
  <c r="CD145" i="103"/>
  <c r="M14" i="103"/>
  <c r="CD186" i="103"/>
  <c r="Q8" i="103"/>
  <c r="J16" i="103"/>
  <c r="CD279" i="103"/>
  <c r="R21" i="103"/>
  <c r="CD253" i="103"/>
  <c r="CD133" i="103"/>
  <c r="S31" i="103"/>
  <c r="CD266" i="103"/>
  <c r="U29" i="103"/>
  <c r="CD265" i="103"/>
  <c r="M21" i="103"/>
  <c r="CD282" i="103"/>
  <c r="M25" i="103"/>
  <c r="Q11" i="103"/>
  <c r="CD222" i="103"/>
  <c r="CD34" i="103"/>
  <c r="V19" i="103"/>
  <c r="CD118" i="103"/>
  <c r="P20" i="103"/>
  <c r="CD105" i="103"/>
  <c r="H14" i="103"/>
  <c r="V27" i="103"/>
  <c r="CD76" i="103"/>
  <c r="CD172" i="103"/>
  <c r="L29" i="103"/>
  <c r="CD68" i="103"/>
  <c r="K26" i="103"/>
  <c r="U23" i="103"/>
  <c r="CD33" i="103"/>
  <c r="CD166" i="103"/>
  <c r="I29" i="103"/>
  <c r="N9" i="103"/>
  <c r="CD94" i="103"/>
  <c r="CD44" i="103"/>
  <c r="O24" i="103"/>
  <c r="CD69" i="103"/>
  <c r="O9" i="103"/>
  <c r="CD162" i="103"/>
  <c r="X27" i="103"/>
  <c r="K18" i="103"/>
  <c r="CD256" i="103"/>
  <c r="CD26" i="103"/>
  <c r="H13" i="103"/>
  <c r="CD286" i="103"/>
  <c r="Q27" i="103"/>
  <c r="CD141" i="103"/>
  <c r="Q26" i="103"/>
  <c r="CD73" i="103"/>
  <c r="R27" i="103"/>
  <c r="CD47" i="103"/>
  <c r="M13" i="103"/>
  <c r="CD174" i="103"/>
  <c r="P7" i="103"/>
  <c r="CD264" i="103"/>
  <c r="M15" i="103"/>
  <c r="CD87" i="103"/>
  <c r="S23" i="103"/>
  <c r="CD72" i="103"/>
  <c r="T30" i="103"/>
  <c r="CD260" i="103"/>
  <c r="O30" i="103"/>
  <c r="L18" i="103"/>
  <c r="CD252" i="103"/>
  <c r="CD240" i="103"/>
  <c r="N26" i="103"/>
  <c r="P12" i="103"/>
  <c r="CD219" i="103"/>
  <c r="CD296" i="103"/>
  <c r="R14" i="103"/>
  <c r="CD55" i="103"/>
  <c r="P18" i="103"/>
  <c r="CD63" i="103"/>
  <c r="I14" i="103"/>
  <c r="CD51" i="103"/>
  <c r="X28" i="103"/>
  <c r="O31" i="103"/>
  <c r="CD126" i="103"/>
  <c r="CD57" i="103"/>
  <c r="K25" i="103"/>
  <c r="V24" i="103"/>
  <c r="CD17" i="103"/>
  <c r="G29" i="103"/>
  <c r="CD100" i="103"/>
  <c r="CD66" i="103"/>
  <c r="M9" i="103"/>
  <c r="CD80" i="103"/>
  <c r="J29" i="103"/>
  <c r="CD138" i="103"/>
  <c r="L32" i="103"/>
  <c r="CD274" i="103"/>
  <c r="W25" i="103"/>
  <c r="CD268" i="103"/>
  <c r="J19" i="103"/>
  <c r="CD25" i="103"/>
  <c r="J13" i="103"/>
  <c r="CD285" i="103"/>
  <c r="T24" i="103"/>
  <c r="S26" i="103"/>
  <c r="CD140" i="103"/>
  <c r="CD49" i="103"/>
  <c r="R25" i="103"/>
  <c r="CD32" i="103"/>
  <c r="N12" i="103"/>
  <c r="CD227" i="103"/>
  <c r="O15" i="103"/>
  <c r="CD254" i="103"/>
  <c r="L16" i="103"/>
  <c r="CD292" i="103"/>
  <c r="R23" i="103"/>
  <c r="P31" i="103"/>
  <c r="CD62" i="103"/>
  <c r="CD248" i="103"/>
  <c r="P28" i="103"/>
  <c r="CD251" i="103"/>
  <c r="L19" i="103"/>
  <c r="CD195" i="103"/>
  <c r="N25" i="103"/>
  <c r="O11" i="103"/>
  <c r="CD208" i="103"/>
  <c r="R17" i="103"/>
  <c r="CD237" i="103"/>
  <c r="N20" i="103"/>
  <c r="CD24" i="103"/>
  <c r="CD45" i="103"/>
  <c r="K11" i="103"/>
  <c r="CD11" i="103"/>
  <c r="W30" i="103"/>
  <c r="CD123" i="103"/>
  <c r="N28" i="103"/>
  <c r="CD281" i="103"/>
  <c r="T21" i="103"/>
  <c r="CD291" i="103"/>
  <c r="U30" i="103"/>
  <c r="I30" i="103"/>
  <c r="CD85" i="103"/>
  <c r="N8" i="103"/>
  <c r="CD52" i="103"/>
  <c r="CD30" i="103"/>
  <c r="K29" i="103"/>
  <c r="M30" i="103"/>
  <c r="CD245" i="103"/>
  <c r="CD246" i="103"/>
  <c r="X24" i="103"/>
  <c r="J22" i="103"/>
  <c r="CD128" i="103"/>
  <c r="CD287" i="103"/>
  <c r="K17" i="103"/>
  <c r="T7" i="99"/>
  <c r="Y38" i="99"/>
  <c r="R24" i="99"/>
  <c r="R11" i="99"/>
  <c r="M19" i="99"/>
  <c r="T28" i="99"/>
  <c r="J20" i="99"/>
  <c r="H26" i="99"/>
  <c r="R4" i="99"/>
  <c r="R19" i="99"/>
  <c r="R14" i="99"/>
  <c r="H3" i="99"/>
  <c r="Y31" i="99"/>
  <c r="O12" i="99"/>
  <c r="J14" i="99"/>
  <c r="M12" i="99"/>
  <c r="J7" i="99"/>
  <c r="M21" i="99"/>
  <c r="H36" i="99"/>
  <c r="M30" i="99"/>
  <c r="H7" i="99"/>
  <c r="R32" i="99"/>
  <c r="J15" i="99"/>
  <c r="R23" i="99"/>
  <c r="J11" i="99"/>
  <c r="J6" i="99"/>
  <c r="M3" i="99"/>
  <c r="Y35" i="99"/>
  <c r="Y15" i="99"/>
  <c r="H15" i="99"/>
  <c r="H24" i="99"/>
  <c r="O36" i="99"/>
  <c r="H31" i="99"/>
  <c r="M36" i="99"/>
  <c r="R20" i="99"/>
  <c r="O26" i="99"/>
  <c r="W23" i="99"/>
  <c r="H19" i="99"/>
  <c r="W16" i="99"/>
  <c r="J16" i="99"/>
  <c r="O9" i="99"/>
  <c r="H35" i="99"/>
  <c r="T32" i="99"/>
  <c r="M26" i="99"/>
  <c r="R25" i="99"/>
  <c r="J23" i="99"/>
  <c r="H16" i="99"/>
  <c r="Y13" i="99"/>
  <c r="J10" i="99"/>
  <c r="J31" i="99"/>
  <c r="O30" i="99"/>
  <c r="W10" i="99"/>
  <c r="H10" i="99"/>
  <c r="O25" i="99"/>
  <c r="H33" i="99"/>
  <c r="W5" i="99"/>
  <c r="J35" i="99"/>
  <c r="W34" i="99"/>
  <c r="J36" i="99"/>
  <c r="J37" i="99"/>
  <c r="Y25" i="99"/>
  <c r="W20" i="99"/>
  <c r="T9" i="99"/>
  <c r="R36" i="99"/>
  <c r="R31" i="99"/>
  <c r="J30" i="99"/>
  <c r="R26" i="99"/>
  <c r="W25" i="99"/>
  <c r="W14" i="99"/>
  <c r="R12" i="99"/>
  <c r="H37" i="99"/>
  <c r="O34" i="99"/>
  <c r="J33" i="99"/>
  <c r="W24" i="99"/>
  <c r="R38" i="99"/>
  <c r="W35" i="99"/>
  <c r="O24" i="99"/>
  <c r="W19" i="99"/>
  <c r="O38" i="99"/>
  <c r="M37" i="99"/>
  <c r="R22" i="99"/>
  <c r="M15" i="99"/>
  <c r="O10" i="99"/>
  <c r="M35" i="99"/>
  <c r="H34" i="99"/>
  <c r="Y29" i="99"/>
  <c r="J29" i="99"/>
  <c r="J24" i="99"/>
  <c r="M27" i="99"/>
  <c r="R21" i="99"/>
  <c r="R17" i="99"/>
  <c r="Y11" i="99"/>
  <c r="M10" i="99"/>
  <c r="T6" i="99"/>
  <c r="O4" i="99"/>
  <c r="T36" i="99"/>
  <c r="M31" i="99"/>
  <c r="Y20" i="99"/>
  <c r="O19" i="99"/>
  <c r="W11" i="99"/>
  <c r="W8" i="99"/>
  <c r="O7" i="99"/>
  <c r="M4" i="99"/>
  <c r="T3" i="99"/>
  <c r="T29" i="99"/>
  <c r="W7" i="99"/>
  <c r="W36" i="99"/>
  <c r="R35" i="99"/>
  <c r="T33" i="99"/>
  <c r="H27" i="99"/>
  <c r="J19" i="99"/>
  <c r="R18" i="99"/>
  <c r="H17" i="99"/>
  <c r="O16" i="99"/>
  <c r="Y3" i="99"/>
  <c r="T38" i="99"/>
  <c r="O21" i="99"/>
  <c r="H18" i="99"/>
  <c r="O37" i="99"/>
  <c r="J38" i="99"/>
  <c r="J28" i="99"/>
  <c r="W27" i="99"/>
  <c r="O11" i="99"/>
  <c r="R8" i="99"/>
  <c r="W3" i="99"/>
  <c r="W38" i="99"/>
  <c r="M29" i="99"/>
  <c r="J27" i="99"/>
  <c r="Y22" i="99"/>
  <c r="R29" i="99"/>
  <c r="Y34" i="99"/>
  <c r="Y30" i="99"/>
  <c r="H28" i="99"/>
  <c r="O20" i="99"/>
  <c r="T19" i="99"/>
  <c r="Y14" i="99"/>
  <c r="M38" i="99"/>
  <c r="W37" i="99"/>
  <c r="T37" i="99"/>
  <c r="M34" i="99"/>
  <c r="W32" i="99"/>
  <c r="W30" i="99"/>
  <c r="M24" i="99"/>
  <c r="R27" i="99"/>
  <c r="Y23" i="99"/>
  <c r="H9" i="99"/>
  <c r="M8" i="99"/>
  <c r="Y6" i="99"/>
  <c r="M28" i="99"/>
  <c r="T10" i="99"/>
  <c r="R13" i="99"/>
  <c r="T31" i="99"/>
  <c r="W33" i="99"/>
  <c r="W29" i="99"/>
  <c r="M17" i="99"/>
  <c r="R15" i="99"/>
  <c r="R9" i="99"/>
  <c r="M6" i="99"/>
  <c r="J5" i="99"/>
  <c r="H32" i="99"/>
  <c r="R28" i="99"/>
  <c r="M25" i="99"/>
  <c r="W22" i="99"/>
  <c r="T21" i="99"/>
  <c r="M20" i="99"/>
  <c r="W13" i="99"/>
  <c r="T12" i="99"/>
  <c r="M11" i="99"/>
  <c r="Y8" i="99"/>
  <c r="H5" i="99"/>
  <c r="T34" i="99"/>
  <c r="J18" i="99"/>
  <c r="J32" i="99"/>
  <c r="O28" i="99"/>
  <c r="T22" i="99"/>
  <c r="H22" i="99"/>
  <c r="T13" i="99"/>
  <c r="H13" i="99"/>
  <c r="R10" i="99"/>
  <c r="W6" i="99"/>
  <c r="T5" i="99"/>
  <c r="Y4" i="99"/>
  <c r="T26" i="99"/>
  <c r="O35" i="99"/>
  <c r="H38" i="99"/>
  <c r="R37" i="99"/>
  <c r="J34" i="99"/>
  <c r="R33" i="99"/>
  <c r="T25" i="99"/>
  <c r="Y21" i="99"/>
  <c r="O18" i="99"/>
  <c r="Y12" i="99"/>
  <c r="M9" i="99"/>
  <c r="J8" i="99"/>
  <c r="R5" i="99"/>
  <c r="Y36" i="99"/>
  <c r="T35" i="99"/>
  <c r="Y32" i="99"/>
  <c r="W31" i="99"/>
  <c r="W28" i="99"/>
  <c r="T24" i="99"/>
  <c r="Y27" i="99"/>
  <c r="W21" i="99"/>
  <c r="T20" i="99"/>
  <c r="H20" i="99"/>
  <c r="W12" i="99"/>
  <c r="T11" i="99"/>
  <c r="H11" i="99"/>
  <c r="Y7" i="99"/>
  <c r="H6" i="99"/>
  <c r="W4" i="99"/>
  <c r="H30" i="99"/>
  <c r="M18" i="99"/>
  <c r="J17" i="99"/>
  <c r="W15" i="99"/>
  <c r="M7" i="99"/>
  <c r="H29" i="99"/>
  <c r="T18" i="99"/>
  <c r="M33" i="99"/>
  <c r="J26" i="99"/>
  <c r="T23" i="99"/>
  <c r="H23" i="99"/>
  <c r="Y16" i="99"/>
  <c r="T14" i="99"/>
  <c r="H14" i="99"/>
  <c r="J9" i="99"/>
  <c r="O17" i="99"/>
  <c r="Y5" i="99"/>
  <c r="Y37" i="99"/>
  <c r="Y24" i="99"/>
  <c r="M16" i="99"/>
  <c r="O8" i="99"/>
  <c r="R6" i="99"/>
  <c r="T4" i="99"/>
  <c r="H4" i="99"/>
  <c r="M5" i="99"/>
  <c r="O5" i="99"/>
  <c r="M23" i="99"/>
  <c r="O23" i="99"/>
  <c r="M14" i="99"/>
  <c r="O14" i="99"/>
  <c r="Y33" i="99"/>
  <c r="M32" i="99"/>
  <c r="O32" i="99"/>
  <c r="T30" i="99"/>
  <c r="R30" i="99"/>
  <c r="M22" i="99"/>
  <c r="H21" i="99"/>
  <c r="M13" i="99"/>
  <c r="H12" i="99"/>
  <c r="O31" i="99"/>
  <c r="Y17" i="99"/>
  <c r="H8" i="99"/>
  <c r="W18" i="99"/>
  <c r="Y18" i="99"/>
  <c r="T16" i="99"/>
  <c r="W17" i="99"/>
  <c r="R16" i="99"/>
  <c r="O29" i="99"/>
  <c r="Y26" i="99"/>
  <c r="W26" i="99"/>
  <c r="H25" i="99"/>
  <c r="J25" i="99"/>
  <c r="J21" i="99"/>
  <c r="T15" i="99"/>
  <c r="J12" i="99"/>
  <c r="R34" i="99"/>
  <c r="T27" i="99"/>
  <c r="O22" i="99"/>
  <c r="O13" i="99"/>
  <c r="W9" i="99"/>
  <c r="Y9" i="99"/>
  <c r="O3" i="99"/>
  <c r="T17" i="99"/>
  <c r="T8" i="99"/>
  <c r="O27" i="99"/>
  <c r="Y19" i="99"/>
  <c r="O15" i="99"/>
  <c r="Y10" i="99"/>
  <c r="O6" i="99"/>
  <c r="J22" i="99"/>
  <c r="J4" i="99"/>
  <c r="O33" i="99"/>
  <c r="Y28" i="99"/>
  <c r="J13" i="99"/>
  <c r="P46" i="99" a="1"/>
  <c r="P46" i="99" s="1"/>
  <c r="P41" i="99" a="1"/>
  <c r="P41" i="99" s="1"/>
  <c r="F46" i="99" a="1"/>
  <c r="F46" i="99" s="1"/>
  <c r="F42" i="99" a="1"/>
  <c r="F42" i="99" s="1"/>
  <c r="N41" i="99" a="1"/>
  <c r="N41" i="99" s="1"/>
  <c r="I42" i="99" a="1"/>
  <c r="I42" i="99" s="1"/>
  <c r="L43" i="99" a="1"/>
  <c r="L43" i="99" s="1"/>
  <c r="I43" i="99" a="1"/>
  <c r="I43" i="99" s="1"/>
  <c r="F41" i="99" a="1"/>
  <c r="F41" i="99" s="1"/>
  <c r="Q42" i="99" a="1"/>
  <c r="Q42" i="99" s="1"/>
  <c r="F44" i="99" a="1"/>
  <c r="F44" i="99" s="1"/>
  <c r="N45" i="99" a="1"/>
  <c r="N45" i="99" s="1"/>
  <c r="G46" i="99" a="1"/>
  <c r="G46" i="99" s="1"/>
  <c r="N47" i="99" a="1"/>
  <c r="N47" i="99" s="1"/>
  <c r="Q44" i="99" a="1"/>
  <c r="Q44" i="99" s="1"/>
  <c r="L45" i="99" a="1"/>
  <c r="L45" i="99" s="1"/>
  <c r="G41" i="99" a="1"/>
  <c r="G41" i="99" s="1"/>
  <c r="F43" i="99" a="1"/>
  <c r="F43" i="99" s="1"/>
  <c r="P45" i="99" a="1"/>
  <c r="P45" i="99" s="1"/>
  <c r="I46" i="99" a="1"/>
  <c r="I46" i="99" s="1"/>
  <c r="N42" i="99" a="1"/>
  <c r="N42" i="99" s="1"/>
  <c r="N43" i="99" a="1"/>
  <c r="N43" i="99" s="1"/>
  <c r="U41" i="99" a="1"/>
  <c r="U41" i="99" s="1"/>
  <c r="S42" i="99" a="1"/>
  <c r="S42" i="99" s="1"/>
  <c r="S43" i="99" a="1"/>
  <c r="S43" i="99" s="1"/>
  <c r="I44" i="99" a="1"/>
  <c r="I44" i="99" s="1"/>
  <c r="I45" i="99" a="1"/>
  <c r="I45" i="99" s="1"/>
  <c r="V41" i="99" a="1"/>
  <c r="V41" i="99" s="1"/>
  <c r="G42" i="99" a="1"/>
  <c r="G42" i="99" s="1"/>
  <c r="G43" i="99" a="1"/>
  <c r="G43" i="99" s="1"/>
  <c r="U43" i="99" a="1"/>
  <c r="U43" i="99" s="1"/>
  <c r="U44" i="99" a="1"/>
  <c r="U44" i="99" s="1"/>
  <c r="Q47" i="99" a="1"/>
  <c r="Q47" i="99" s="1"/>
  <c r="P43" i="99" a="1"/>
  <c r="P43" i="99" s="1"/>
  <c r="P42" i="99" a="1"/>
  <c r="P42" i="99" s="1"/>
  <c r="V43" i="99" a="1"/>
  <c r="V43" i="99" s="1"/>
  <c r="K44" i="99" a="1"/>
  <c r="K44" i="99" s="1"/>
  <c r="V44" i="99" a="1"/>
  <c r="V44" i="99" s="1"/>
  <c r="S47" i="99" a="1"/>
  <c r="S47" i="99" s="1"/>
  <c r="S44" i="99" a="1"/>
  <c r="S44" i="99" s="1"/>
  <c r="X42" i="99" a="1"/>
  <c r="X42" i="99" s="1"/>
  <c r="K43" i="99" a="1"/>
  <c r="K43" i="99" s="1"/>
  <c r="N44" i="99" a="1"/>
  <c r="N44" i="99" s="1"/>
  <c r="Q46" i="99" a="1"/>
  <c r="Q46" i="99" s="1"/>
  <c r="Q41" i="99" a="1"/>
  <c r="Q41" i="99" s="1"/>
  <c r="K47" i="99" a="1"/>
  <c r="K47" i="99" s="1"/>
  <c r="V42" i="99" a="1"/>
  <c r="V42" i="99" s="1"/>
  <c r="X43" i="99" a="1"/>
  <c r="X43" i="99" s="1"/>
  <c r="X44" i="99" a="1"/>
  <c r="X44" i="99" s="1"/>
  <c r="X45" i="99" a="1"/>
  <c r="X45" i="99" s="1"/>
  <c r="L41" i="99" a="1"/>
  <c r="L41" i="99" s="1"/>
  <c r="K42" i="99" a="1"/>
  <c r="K42" i="99" s="1"/>
  <c r="L44" i="99" a="1"/>
  <c r="L44" i="99" s="1"/>
  <c r="N46" i="99" a="1"/>
  <c r="N46" i="99" s="1"/>
  <c r="I47" i="99" a="1"/>
  <c r="I47" i="99" s="1"/>
  <c r="V45" i="99" a="1"/>
  <c r="V45" i="99" s="1"/>
  <c r="L47" i="99" a="1"/>
  <c r="L47" i="99" s="1"/>
  <c r="X47" i="99" a="1"/>
  <c r="X47" i="99" s="1"/>
  <c r="X41" i="99" a="1"/>
  <c r="X41" i="99" s="1"/>
  <c r="G44" i="99" a="1"/>
  <c r="G44" i="99" s="1"/>
  <c r="G45" i="99" a="1"/>
  <c r="G45" i="99" s="1"/>
  <c r="P47" i="99" a="1"/>
  <c r="P47" i="99" s="1"/>
  <c r="I41" i="99" a="1"/>
  <c r="I41" i="99" s="1"/>
  <c r="P44" i="99" a="1"/>
  <c r="P44" i="99" s="1"/>
  <c r="Q45" i="99" a="1"/>
  <c r="Q45" i="99" s="1"/>
  <c r="K46" i="99" a="1"/>
  <c r="K46" i="99" s="1"/>
  <c r="V46" i="99" a="1"/>
  <c r="V46" i="99" s="1"/>
  <c r="S46" i="99" a="1"/>
  <c r="S46" i="99" s="1"/>
  <c r="U46" i="99" a="1"/>
  <c r="U46" i="99" s="1"/>
  <c r="L42" i="99" a="1"/>
  <c r="L42" i="99" s="1"/>
  <c r="L46" i="99" a="1"/>
  <c r="L46" i="99" s="1"/>
  <c r="F47" i="99" a="1"/>
  <c r="F47" i="99" s="1"/>
  <c r="F45" i="99" a="1"/>
  <c r="F45" i="99" s="1"/>
  <c r="K41" i="99" a="1"/>
  <c r="K41" i="99" s="1"/>
  <c r="U42" i="99" a="1"/>
  <c r="U42" i="99" s="1"/>
  <c r="S45" i="99" a="1"/>
  <c r="S45" i="99" s="1"/>
  <c r="U47" i="99" a="1"/>
  <c r="U47" i="99" s="1"/>
  <c r="X46" i="99" a="1"/>
  <c r="X46" i="99" s="1"/>
  <c r="Q43" i="99" a="1"/>
  <c r="Q43" i="99" s="1"/>
  <c r="V47" i="99" a="1"/>
  <c r="V47" i="99" s="1"/>
  <c r="S41" i="99" a="1"/>
  <c r="S41" i="99" s="1"/>
  <c r="K45" i="99" a="1"/>
  <c r="K45" i="99" s="1"/>
  <c r="U45" i="99" a="1"/>
  <c r="U45" i="99" s="1"/>
  <c r="G47" i="99" a="1"/>
  <c r="G47" i="99" s="1"/>
  <c r="CF289" i="103" l="1"/>
  <c r="CF197" i="103"/>
  <c r="CF200" i="103"/>
  <c r="CF192" i="103"/>
  <c r="CF302" i="103"/>
  <c r="CF128" i="103"/>
  <c r="CF297" i="103"/>
  <c r="CF46" i="103"/>
  <c r="CF272" i="103"/>
  <c r="CF118" i="103"/>
  <c r="CF80" i="103"/>
  <c r="CF145" i="103"/>
  <c r="CF205" i="103"/>
  <c r="CF73" i="103"/>
  <c r="CF268" i="103"/>
  <c r="CF138" i="103"/>
  <c r="CF292" i="103"/>
  <c r="CF143" i="103"/>
  <c r="CF253" i="103"/>
  <c r="CF137" i="103"/>
  <c r="CF231" i="103"/>
  <c r="CF68" i="103"/>
  <c r="CF87" i="103"/>
  <c r="CF110" i="103"/>
  <c r="CF28" i="103"/>
  <c r="CF77" i="103"/>
  <c r="CF217" i="103"/>
  <c r="CF170" i="103"/>
  <c r="CF75" i="103"/>
  <c r="CF225" i="103"/>
  <c r="CF293" i="103"/>
  <c r="CF181" i="103"/>
  <c r="CF81" i="103"/>
  <c r="CF103" i="103"/>
  <c r="CF282" i="103"/>
  <c r="CF9" i="103"/>
  <c r="CF187" i="103"/>
  <c r="CF256" i="103"/>
  <c r="CF237" i="103"/>
  <c r="CF43" i="103"/>
  <c r="CF309" i="103"/>
  <c r="CF308" i="103"/>
  <c r="CF190" i="103"/>
  <c r="CF236" i="103"/>
  <c r="CF135" i="103"/>
  <c r="CF219" i="103"/>
  <c r="CF279" i="103"/>
  <c r="CF126" i="103"/>
  <c r="CF116" i="103"/>
  <c r="CF51" i="103"/>
  <c r="CF85" i="103"/>
  <c r="CF102" i="103"/>
  <c r="CF228" i="103"/>
  <c r="CF64" i="103"/>
  <c r="CF168" i="103"/>
  <c r="CF179" i="103"/>
  <c r="CF79" i="103"/>
  <c r="CF173" i="103"/>
  <c r="CF69" i="103"/>
  <c r="CF104" i="103"/>
  <c r="CF303" i="103"/>
  <c r="CF146" i="103"/>
  <c r="CF115" i="103"/>
  <c r="CF113" i="103"/>
  <c r="CF114" i="103"/>
  <c r="CF305" i="103"/>
  <c r="CF24" i="103"/>
  <c r="CF67" i="103"/>
  <c r="CF247" i="103"/>
  <c r="CF78" i="103"/>
  <c r="CF154" i="103"/>
  <c r="CF109" i="103"/>
  <c r="CF33" i="103"/>
  <c r="CF17" i="103"/>
  <c r="CF265" i="103"/>
  <c r="CF207" i="103"/>
  <c r="CF82" i="103"/>
  <c r="CF152" i="103"/>
  <c r="CF100" i="103"/>
  <c r="CF301" i="103"/>
  <c r="CF129" i="103"/>
  <c r="CF108" i="103"/>
  <c r="CF10" i="103"/>
  <c r="CF30" i="103"/>
  <c r="CF215" i="103"/>
  <c r="CF313" i="103"/>
  <c r="CF209" i="103"/>
  <c r="CF285" i="103"/>
  <c r="CF140" i="103"/>
  <c r="CF178" i="103"/>
  <c r="CF182" i="103"/>
  <c r="CF36" i="103"/>
  <c r="CF149" i="103"/>
  <c r="CF175" i="103"/>
  <c r="CF96" i="103"/>
  <c r="CF298" i="103"/>
  <c r="CF134" i="103"/>
  <c r="CF94" i="103"/>
  <c r="CF248" i="103"/>
  <c r="CF271" i="103"/>
  <c r="CF196" i="103"/>
  <c r="CF20" i="103"/>
  <c r="CF60" i="103"/>
  <c r="CF284" i="103"/>
  <c r="CF273" i="103"/>
  <c r="CF86" i="103"/>
  <c r="CF314" i="103"/>
  <c r="CF306" i="103"/>
  <c r="CF72" i="103"/>
  <c r="CF255" i="103"/>
  <c r="CF101" i="103"/>
  <c r="CF193" i="103"/>
  <c r="CF283" i="103"/>
  <c r="CF189" i="103"/>
  <c r="CF227" i="103"/>
  <c r="CF53" i="103"/>
  <c r="CF139" i="103"/>
  <c r="CF165" i="103"/>
  <c r="CF132" i="103"/>
  <c r="CF161" i="103"/>
  <c r="CF66" i="103"/>
  <c r="CF22" i="103"/>
  <c r="CF188" i="103"/>
  <c r="CF14" i="103"/>
  <c r="CF95" i="103"/>
  <c r="CF171" i="103"/>
  <c r="CF62" i="103"/>
  <c r="CF240" i="103"/>
  <c r="CF235" i="103"/>
  <c r="CF251" i="103"/>
  <c r="CF186" i="103"/>
  <c r="CF245" i="103"/>
  <c r="CF90" i="103"/>
  <c r="CF176" i="103"/>
  <c r="CF130" i="103"/>
  <c r="CF218" i="103"/>
  <c r="CF11" i="103"/>
  <c r="CF185" i="103"/>
  <c r="CF151" i="103"/>
  <c r="CF252" i="103"/>
  <c r="CF261" i="103"/>
  <c r="CF183" i="103"/>
  <c r="CF294" i="103"/>
  <c r="CF167" i="103"/>
  <c r="CF184" i="103"/>
  <c r="CF63" i="103"/>
  <c r="CF222" i="103"/>
  <c r="CF290" i="103"/>
  <c r="CF92" i="103"/>
  <c r="CF55" i="103"/>
  <c r="CF111" i="103"/>
  <c r="CF169" i="103"/>
  <c r="CF280" i="103"/>
  <c r="CF210" i="103"/>
  <c r="CF50" i="103"/>
  <c r="CF259" i="103"/>
  <c r="CF38" i="103"/>
  <c r="CF204" i="103"/>
  <c r="CF105" i="103"/>
  <c r="CF144" i="103"/>
  <c r="CF276" i="103"/>
  <c r="CF18" i="103"/>
  <c r="CF16" i="103"/>
  <c r="CF142" i="103"/>
  <c r="CF172" i="103"/>
  <c r="CF238" i="103"/>
  <c r="CF307" i="103"/>
  <c r="CF269" i="103"/>
  <c r="CF12" i="103"/>
  <c r="CF166" i="103"/>
  <c r="CF224" i="103"/>
  <c r="CF214" i="103"/>
  <c r="CF131" i="103"/>
  <c r="CF25" i="103"/>
  <c r="CF98" i="103"/>
  <c r="CF312" i="103"/>
  <c r="CF241" i="103"/>
  <c r="CF287" i="103"/>
  <c r="CF156" i="103"/>
  <c r="CF281" i="103"/>
  <c r="CF21" i="103"/>
  <c r="CF212" i="103"/>
  <c r="CF258" i="103"/>
  <c r="CF254" i="103"/>
  <c r="CF153" i="103"/>
  <c r="CF221" i="103"/>
  <c r="CF89" i="103"/>
  <c r="CF91" i="103"/>
  <c r="CF84" i="103"/>
  <c r="CF260" i="103"/>
  <c r="CF243" i="103"/>
  <c r="CF202" i="103"/>
  <c r="CF223" i="103"/>
  <c r="CF264" i="103"/>
  <c r="CF257" i="103"/>
  <c r="CF159" i="103"/>
  <c r="CF56" i="103"/>
  <c r="CF229" i="103"/>
  <c r="CF174" i="103"/>
  <c r="CF83" i="103"/>
  <c r="CF6" i="103"/>
  <c r="CF296" i="103"/>
  <c r="CF203" i="103"/>
  <c r="CF70" i="103"/>
  <c r="CF57" i="103"/>
  <c r="CF277" i="103"/>
  <c r="CF99" i="103"/>
  <c r="CF288" i="103"/>
  <c r="CF112" i="103"/>
  <c r="CF65" i="103"/>
  <c r="CF47" i="103"/>
  <c r="CF267" i="103"/>
  <c r="CF164" i="103"/>
  <c r="CF45" i="103"/>
  <c r="CF107" i="103"/>
  <c r="CF7" i="103"/>
  <c r="CF106" i="103"/>
  <c r="CF119" i="103"/>
  <c r="CF266" i="103"/>
  <c r="CF211" i="103"/>
  <c r="CF59" i="103"/>
  <c r="CF122" i="103"/>
  <c r="CF155" i="103"/>
  <c r="CF270" i="103"/>
  <c r="CF191" i="103"/>
  <c r="CF310" i="103"/>
  <c r="CF31" i="103"/>
  <c r="CF127" i="103"/>
  <c r="CF239" i="103"/>
  <c r="CF300" i="103"/>
  <c r="CF206" i="103"/>
  <c r="CF141" i="103"/>
  <c r="CF34" i="103"/>
  <c r="CF42" i="103"/>
  <c r="CF291" i="103"/>
  <c r="CF195" i="103"/>
  <c r="CF117" i="103"/>
  <c r="CF208" i="103"/>
  <c r="CF124" i="103"/>
  <c r="CF226" i="103"/>
  <c r="CF274" i="103"/>
  <c r="CF177" i="103"/>
  <c r="CF158" i="103"/>
  <c r="CF58" i="103"/>
  <c r="CF311" i="103"/>
  <c r="CF278" i="103"/>
  <c r="CF157" i="103"/>
  <c r="CF250" i="103"/>
  <c r="CF54" i="103"/>
  <c r="CF162" i="103"/>
  <c r="CF150" i="103"/>
  <c r="CF19" i="103"/>
  <c r="CF71" i="103"/>
  <c r="CF93" i="103"/>
  <c r="CF194" i="103"/>
  <c r="CF216" i="103"/>
  <c r="CF32" i="103"/>
  <c r="CF48" i="103"/>
  <c r="CF74" i="103"/>
  <c r="CF39" i="103"/>
  <c r="CF37" i="103"/>
  <c r="CF249" i="103"/>
  <c r="CF15" i="103"/>
  <c r="CF125" i="103"/>
  <c r="CF230" i="103"/>
  <c r="CF263" i="103"/>
  <c r="CF52" i="103"/>
  <c r="CF299" i="103"/>
  <c r="CF160" i="103"/>
  <c r="CF201" i="103"/>
  <c r="CF61" i="103"/>
  <c r="CF275" i="103"/>
  <c r="CF163" i="103"/>
  <c r="CF242" i="103"/>
  <c r="CF26" i="103"/>
  <c r="CF41" i="103"/>
  <c r="CF29" i="103"/>
  <c r="CF35" i="103"/>
  <c r="CF123" i="103"/>
  <c r="CF88" i="103"/>
  <c r="CF244" i="103"/>
  <c r="CF40" i="103"/>
  <c r="CF13" i="103"/>
  <c r="CF147" i="103"/>
  <c r="CF262" i="103"/>
  <c r="CF8" i="103"/>
  <c r="CF133" i="103"/>
  <c r="CF97" i="103"/>
  <c r="CF233" i="103"/>
  <c r="CF286" i="103"/>
  <c r="CF198" i="103"/>
  <c r="CF232" i="103"/>
  <c r="CF234" i="103"/>
  <c r="CF148" i="103"/>
  <c r="CF27" i="103"/>
  <c r="CF120" i="103"/>
  <c r="CF295" i="103"/>
  <c r="CF136" i="103"/>
  <c r="CF121" i="103"/>
  <c r="CF304" i="103"/>
  <c r="CF44" i="103"/>
  <c r="CF49" i="103"/>
  <c r="CF246" i="103"/>
  <c r="CF199" i="103"/>
  <c r="CF220" i="103"/>
  <c r="CF180" i="103"/>
  <c r="CF213" i="103"/>
  <c r="CF76" i="103"/>
  <c r="CF23" i="103"/>
  <c r="J44" i="99"/>
  <c r="T46" i="99"/>
  <c r="R46" i="99"/>
  <c r="M42" i="99"/>
  <c r="J42" i="99"/>
  <c r="H47" i="99"/>
  <c r="M44" i="99"/>
  <c r="H43" i="99"/>
  <c r="Y47" i="99"/>
  <c r="Y45" i="99"/>
  <c r="T43" i="99"/>
  <c r="Y42" i="99"/>
  <c r="M47" i="99"/>
  <c r="O47" i="99"/>
  <c r="W47" i="99"/>
  <c r="H46" i="99"/>
  <c r="J46" i="99"/>
  <c r="R42" i="99"/>
  <c r="R43" i="99"/>
  <c r="J47" i="99"/>
  <c r="W43" i="99"/>
  <c r="H42" i="99"/>
  <c r="T42" i="99"/>
  <c r="H44" i="99"/>
  <c r="R47" i="99"/>
  <c r="Y46" i="99"/>
  <c r="M46" i="99"/>
  <c r="O46" i="99"/>
  <c r="W42" i="99"/>
  <c r="J45" i="99"/>
  <c r="T41" i="99"/>
  <c r="T44" i="99"/>
  <c r="O45" i="99"/>
  <c r="J43" i="99"/>
  <c r="T47" i="99"/>
  <c r="Y44" i="99"/>
  <c r="O43" i="99"/>
  <c r="Y41" i="99"/>
  <c r="R44" i="99"/>
  <c r="T45" i="99"/>
  <c r="W46" i="99"/>
  <c r="O42" i="99"/>
  <c r="H41" i="99"/>
  <c r="H48" i="99"/>
  <c r="M43" i="99"/>
  <c r="W45" i="99"/>
  <c r="R41" i="99"/>
  <c r="W44" i="99"/>
  <c r="R45" i="99"/>
  <c r="H45" i="99"/>
  <c r="W41" i="99"/>
  <c r="Y43" i="99"/>
  <c r="J41" i="99"/>
  <c r="M41" i="99"/>
  <c r="O44" i="99"/>
  <c r="M45" i="99"/>
  <c r="O41" i="99"/>
  <c r="KT153" i="69"/>
  <c r="KH1" i="69"/>
  <c r="KD153" i="69"/>
  <c r="KC153" i="69"/>
  <c r="JV1" i="69"/>
  <c r="JR1" i="69"/>
  <c r="JQ1" i="69"/>
  <c r="JJ1" i="69"/>
  <c r="IX1" i="69"/>
  <c r="IT1" i="69"/>
  <c r="IS1" i="69"/>
  <c r="IL1" i="69"/>
  <c r="HZ1" i="69"/>
  <c r="HV153" i="69"/>
  <c r="HU153" i="69"/>
  <c r="HN1" i="69"/>
  <c r="HB1" i="69"/>
  <c r="GX153" i="69"/>
  <c r="GW153" i="69"/>
  <c r="GP1" i="69"/>
  <c r="GL1" i="69"/>
  <c r="GK1" i="69"/>
  <c r="GD1" i="69"/>
  <c r="FR1" i="69"/>
  <c r="FF1" i="69"/>
  <c r="ET1" i="69"/>
  <c r="EP153" i="69"/>
  <c r="EO153" i="69"/>
  <c r="EH1" i="69"/>
  <c r="ED1" i="69"/>
  <c r="EC1" i="69"/>
  <c r="DV1" i="69"/>
  <c r="DJ1" i="69"/>
  <c r="DF1" i="69"/>
  <c r="DE1" i="69"/>
  <c r="CX1" i="69"/>
  <c r="CL1" i="69"/>
  <c r="CH153" i="69"/>
  <c r="CG153" i="69"/>
  <c r="BZ1" i="69"/>
  <c r="BN1" i="69"/>
  <c r="BJ153" i="69"/>
  <c r="BI153" i="69"/>
  <c r="BB1" i="69"/>
  <c r="AX1" i="69"/>
  <c r="AW1" i="69"/>
  <c r="AP1" i="69"/>
  <c r="AD1" i="69"/>
  <c r="R1" i="69"/>
  <c r="F1" i="69"/>
  <c r="KY1" i="69"/>
  <c r="KX1" i="69"/>
  <c r="KP153" i="69"/>
  <c r="KO1" i="69"/>
  <c r="KE1" i="69"/>
  <c r="KD1" i="69"/>
  <c r="KC1" i="69"/>
  <c r="JR153" i="69"/>
  <c r="JQ153" i="69"/>
  <c r="JG1" i="69"/>
  <c r="JF1" i="69"/>
  <c r="JE1" i="69"/>
  <c r="IS153" i="69"/>
  <c r="IQ1" i="69"/>
  <c r="IP1" i="69"/>
  <c r="IH1" i="69"/>
  <c r="IG1" i="69"/>
  <c r="HW1" i="69"/>
  <c r="HV1" i="69"/>
  <c r="HU1" i="69"/>
  <c r="HS1" i="69"/>
  <c r="HR1" i="69"/>
  <c r="HJ153" i="69"/>
  <c r="HI153" i="69"/>
  <c r="GY1" i="69"/>
  <c r="GX1" i="69"/>
  <c r="GW1" i="69"/>
  <c r="GL153" i="69"/>
  <c r="GK153" i="69"/>
  <c r="GA1" i="69"/>
  <c r="FZ1" i="69"/>
  <c r="FY1" i="69"/>
  <c r="FO1" i="69"/>
  <c r="FN1" i="69"/>
  <c r="FM1" i="69"/>
  <c r="FK1" i="69"/>
  <c r="FJ1" i="69"/>
  <c r="FB153" i="69"/>
  <c r="FA1" i="69"/>
  <c r="EQ1" i="69"/>
  <c r="EP1" i="69"/>
  <c r="EO1" i="69"/>
  <c r="ED153" i="69"/>
  <c r="EC153" i="69"/>
  <c r="DS1" i="69"/>
  <c r="DR153" i="69"/>
  <c r="DQ153" i="69"/>
  <c r="DE153" i="69"/>
  <c r="DC1" i="69"/>
  <c r="DB1" i="69"/>
  <c r="CT1" i="69"/>
  <c r="CS1" i="69"/>
  <c r="CI1" i="69"/>
  <c r="CH1" i="69"/>
  <c r="CG1" i="69"/>
  <c r="CE1" i="69"/>
  <c r="CD1" i="69"/>
  <c r="BV153" i="69"/>
  <c r="BU153" i="69"/>
  <c r="BK1" i="69"/>
  <c r="BJ1" i="69"/>
  <c r="BI1" i="69"/>
  <c r="AX153" i="69"/>
  <c r="AW153" i="69"/>
  <c r="AM1" i="69"/>
  <c r="AL1" i="69"/>
  <c r="AK1" i="69"/>
  <c r="AA1" i="69"/>
  <c r="Z1" i="69"/>
  <c r="Y1" i="69"/>
  <c r="W1" i="69"/>
  <c r="V1" i="69"/>
  <c r="N1" i="69"/>
  <c r="M1" i="69"/>
  <c r="KM1" i="69"/>
  <c r="KA1" i="69"/>
  <c r="JC1" i="69"/>
  <c r="JB1" i="69"/>
  <c r="ID1" i="69"/>
  <c r="GU1" i="69"/>
  <c r="FV1" i="69"/>
  <c r="EM1" i="69"/>
  <c r="DO1" i="69"/>
  <c r="DN1" i="69"/>
  <c r="BG1" i="69"/>
  <c r="AI1" i="69"/>
  <c r="AH1" i="69"/>
  <c r="S1" i="69"/>
  <c r="KS1" i="69"/>
  <c r="KR1" i="69"/>
  <c r="KG1" i="69"/>
  <c r="KF1" i="69"/>
  <c r="JU1" i="69"/>
  <c r="JT1" i="69"/>
  <c r="JI1" i="69"/>
  <c r="JH1" i="69"/>
  <c r="IW1" i="69"/>
  <c r="IV1" i="69"/>
  <c r="IK1" i="69"/>
  <c r="IJ1" i="69"/>
  <c r="HY1" i="69"/>
  <c r="HX1" i="69"/>
  <c r="HM1" i="69"/>
  <c r="HL1" i="69"/>
  <c r="HA1" i="69"/>
  <c r="GZ1" i="69"/>
  <c r="GO1" i="69"/>
  <c r="GN1" i="69"/>
  <c r="GC1" i="69"/>
  <c r="GB1" i="69"/>
  <c r="FQ1" i="69"/>
  <c r="FP1" i="69"/>
  <c r="FE1" i="69"/>
  <c r="FD1" i="69"/>
  <c r="ES1" i="69"/>
  <c r="ER1" i="69"/>
  <c r="EG1" i="69"/>
  <c r="EF1" i="69"/>
  <c r="DU1" i="69"/>
  <c r="DT1" i="69"/>
  <c r="DI1" i="69"/>
  <c r="DH1" i="69"/>
  <c r="CW1" i="69"/>
  <c r="CV1" i="69"/>
  <c r="CK1" i="69"/>
  <c r="CJ1" i="69"/>
  <c r="BY1" i="69"/>
  <c r="BX1" i="69"/>
  <c r="BM1" i="69"/>
  <c r="BL1" i="69"/>
  <c r="BA1" i="69"/>
  <c r="AZ1" i="69"/>
  <c r="AO1" i="69"/>
  <c r="AN1" i="69"/>
  <c r="AC1" i="69"/>
  <c r="AB1" i="69"/>
  <c r="Q1" i="69"/>
  <c r="P1" i="69"/>
  <c r="G1" i="69"/>
  <c r="E1" i="69"/>
  <c r="D1" i="69"/>
  <c r="JV153" i="69"/>
  <c r="JU153" i="69"/>
  <c r="IX153" i="69"/>
  <c r="IT153" i="69"/>
  <c r="HZ153" i="69"/>
  <c r="HN153" i="69"/>
  <c r="GP153" i="69"/>
  <c r="GO153" i="69"/>
  <c r="GN153" i="69"/>
  <c r="FR153" i="69"/>
  <c r="FN153" i="69"/>
  <c r="FM153" i="69"/>
  <c r="EH153" i="69"/>
  <c r="EG153" i="69"/>
  <c r="DJ153" i="69"/>
  <c r="DF153" i="69"/>
  <c r="CL153" i="69"/>
  <c r="BZ153" i="69"/>
  <c r="BB153" i="69"/>
  <c r="BA153" i="69"/>
  <c r="AZ153" i="69"/>
  <c r="AD153" i="69"/>
  <c r="Z153" i="69"/>
  <c r="Y153" i="69"/>
  <c r="KQ1" i="69"/>
  <c r="KP1" i="69"/>
  <c r="JS1" i="69"/>
  <c r="JO1" i="69"/>
  <c r="IU1" i="69"/>
  <c r="II1" i="69"/>
  <c r="HK1" i="69"/>
  <c r="HJ1" i="69"/>
  <c r="HI1" i="69"/>
  <c r="GM1" i="69"/>
  <c r="GI1" i="69"/>
  <c r="GH1" i="69"/>
  <c r="FC1" i="69"/>
  <c r="FB1" i="69"/>
  <c r="EE1" i="69"/>
  <c r="EA1" i="69"/>
  <c r="DG1" i="69"/>
  <c r="CU1" i="69"/>
  <c r="BW1" i="69"/>
  <c r="BV1" i="69"/>
  <c r="BU1" i="69"/>
  <c r="AY1" i="69"/>
  <c r="AU1" i="69"/>
  <c r="AT1" i="69"/>
  <c r="O1" i="69"/>
  <c r="T48" i="99" l="1"/>
  <c r="R48" i="99"/>
  <c r="J48" i="99"/>
  <c r="Y48" i="99"/>
  <c r="O48" i="99"/>
  <c r="M48" i="99"/>
  <c r="W48" i="99"/>
  <c r="BO1" i="69"/>
  <c r="BO153" i="69"/>
  <c r="EI1" i="69"/>
  <c r="EI153" i="69"/>
  <c r="HO1" i="69"/>
  <c r="HO153" i="69"/>
  <c r="J153" i="69"/>
  <c r="BR153" i="69"/>
  <c r="EL153" i="69"/>
  <c r="GT153" i="69"/>
  <c r="JN153" i="69"/>
  <c r="JE153" i="69"/>
  <c r="CB1" i="69"/>
  <c r="CB153" i="69"/>
  <c r="FT1" i="69"/>
  <c r="FT153" i="69"/>
  <c r="K153" i="69"/>
  <c r="EA153" i="69"/>
  <c r="JO153" i="69"/>
  <c r="AQ1" i="69"/>
  <c r="AQ153" i="69"/>
  <c r="DW1" i="69"/>
  <c r="DW153" i="69"/>
  <c r="GQ1" i="69"/>
  <c r="GQ153" i="69"/>
  <c r="JK1" i="69"/>
  <c r="JK153" i="69"/>
  <c r="AT153" i="69"/>
  <c r="DZ153" i="69"/>
  <c r="HF153" i="69"/>
  <c r="KL153" i="69"/>
  <c r="EL1" i="69"/>
  <c r="BD1" i="69"/>
  <c r="BD153" i="69"/>
  <c r="FH1" i="69"/>
  <c r="FH153" i="69"/>
  <c r="IN1" i="69"/>
  <c r="IN153" i="69"/>
  <c r="AU153" i="69"/>
  <c r="CQ153" i="69"/>
  <c r="FW153" i="69"/>
  <c r="KY153" i="69"/>
  <c r="FY153" i="69"/>
  <c r="U1" i="69"/>
  <c r="U153" i="69"/>
  <c r="CO1" i="69"/>
  <c r="CO153" i="69"/>
  <c r="FI1" i="69"/>
  <c r="FI153" i="69"/>
  <c r="IC1" i="69"/>
  <c r="IC153" i="69"/>
  <c r="JY1" i="69"/>
  <c r="JY153" i="69"/>
  <c r="BH153" i="69"/>
  <c r="BH1" i="69"/>
  <c r="DP153" i="69"/>
  <c r="DP1" i="69"/>
  <c r="GV153" i="69"/>
  <c r="GV1" i="69"/>
  <c r="KB153" i="69"/>
  <c r="KB1" i="69"/>
  <c r="F153" i="69"/>
  <c r="AL153" i="69"/>
  <c r="BM153" i="69"/>
  <c r="CS153" i="69"/>
  <c r="DT153" i="69"/>
  <c r="ET153" i="69"/>
  <c r="FZ153" i="69"/>
  <c r="HA153" i="69"/>
  <c r="IG153" i="69"/>
  <c r="JH153" i="69"/>
  <c r="KH153" i="69"/>
  <c r="DH153" i="69"/>
  <c r="AE1" i="69"/>
  <c r="AE153" i="69"/>
  <c r="CY1" i="69"/>
  <c r="CY153" i="69"/>
  <c r="GE1" i="69"/>
  <c r="GE153" i="69"/>
  <c r="IM1" i="69"/>
  <c r="IM153" i="69"/>
  <c r="KU1" i="69"/>
  <c r="KU153" i="69"/>
  <c r="CD153" i="69"/>
  <c r="EX153" i="69"/>
  <c r="HR153" i="69"/>
  <c r="JZ153" i="69"/>
  <c r="KF153" i="69"/>
  <c r="CN1" i="69"/>
  <c r="CN153" i="69"/>
  <c r="EJ1" i="69"/>
  <c r="EJ153" i="69"/>
  <c r="GR1" i="69"/>
  <c r="GR153" i="69"/>
  <c r="IZ1" i="69"/>
  <c r="IZ153" i="69"/>
  <c r="KJ1" i="69"/>
  <c r="KJ153" i="69"/>
  <c r="BS153" i="69"/>
  <c r="EY153" i="69"/>
  <c r="HS153" i="69"/>
  <c r="KA153" i="69"/>
  <c r="JF153" i="69"/>
  <c r="AS1" i="69"/>
  <c r="AS153" i="69"/>
  <c r="DA1" i="69"/>
  <c r="DA153" i="69"/>
  <c r="FU1" i="69"/>
  <c r="FU153" i="69"/>
  <c r="IO1" i="69"/>
  <c r="IO153" i="69"/>
  <c r="AJ153" i="69"/>
  <c r="AJ1" i="69"/>
  <c r="DD153" i="69"/>
  <c r="DD1" i="69"/>
  <c r="FX153" i="69"/>
  <c r="FX1" i="69"/>
  <c r="JP153" i="69"/>
  <c r="JP1" i="69"/>
  <c r="M153" i="69"/>
  <c r="AN153" i="69"/>
  <c r="BN153" i="69"/>
  <c r="CT153" i="69"/>
  <c r="DU153" i="69"/>
  <c r="FA153" i="69"/>
  <c r="GB153" i="69"/>
  <c r="HB153" i="69"/>
  <c r="IH153" i="69"/>
  <c r="JI153" i="69"/>
  <c r="KO153" i="69"/>
  <c r="CJ153" i="69"/>
  <c r="HX153" i="69"/>
  <c r="BC1" i="69"/>
  <c r="BC153" i="69"/>
  <c r="EU1" i="69"/>
  <c r="EU153" i="69"/>
  <c r="HC1" i="69"/>
  <c r="HC153" i="69"/>
  <c r="JW1" i="69"/>
  <c r="JW153" i="69"/>
  <c r="V153" i="69"/>
  <c r="CP153" i="69"/>
  <c r="FJ153" i="69"/>
  <c r="KX153" i="69"/>
  <c r="CK153" i="69"/>
  <c r="HY153" i="69"/>
  <c r="AR1" i="69"/>
  <c r="AR153" i="69"/>
  <c r="EV1" i="69"/>
  <c r="EV153" i="69"/>
  <c r="IB1" i="69"/>
  <c r="IB153" i="69"/>
  <c r="JX1" i="69"/>
  <c r="JX153" i="69"/>
  <c r="CE153" i="69"/>
  <c r="FK153" i="69"/>
  <c r="IE153" i="69"/>
  <c r="GT1" i="69"/>
  <c r="AK153" i="69"/>
  <c r="ES153" i="69"/>
  <c r="I1" i="69"/>
  <c r="I153" i="69"/>
  <c r="CC1" i="69"/>
  <c r="CC153" i="69"/>
  <c r="EW1" i="69"/>
  <c r="EW153" i="69"/>
  <c r="HQ1" i="69"/>
  <c r="HQ153" i="69"/>
  <c r="KW1" i="69"/>
  <c r="KW153" i="69"/>
  <c r="AV153" i="69"/>
  <c r="AV1" i="69"/>
  <c r="EB153" i="69"/>
  <c r="EB1" i="69"/>
  <c r="HT153" i="69"/>
  <c r="HT1" i="69"/>
  <c r="J1" i="69"/>
  <c r="CP1" i="69"/>
  <c r="DQ1" i="69"/>
  <c r="FW1" i="69"/>
  <c r="N153" i="69"/>
  <c r="AO153" i="69"/>
  <c r="CV153" i="69"/>
  <c r="DV153" i="69"/>
  <c r="GC153" i="69"/>
  <c r="IJ153" i="69"/>
  <c r="JJ153" i="69"/>
  <c r="DI153" i="69"/>
  <c r="FP153" i="69"/>
  <c r="IW153" i="69"/>
  <c r="G153" i="69"/>
  <c r="CM1" i="69"/>
  <c r="CM153" i="69"/>
  <c r="FG1" i="69"/>
  <c r="FG153" i="69"/>
  <c r="IA1" i="69"/>
  <c r="IA153" i="69"/>
  <c r="KI1" i="69"/>
  <c r="KI153" i="69"/>
  <c r="BF153" i="69"/>
  <c r="DN153" i="69"/>
  <c r="GH153" i="69"/>
  <c r="ID153" i="69"/>
  <c r="JB153" i="69"/>
  <c r="D153" i="69"/>
  <c r="AF1" i="69"/>
  <c r="AF153" i="69"/>
  <c r="DL1" i="69"/>
  <c r="DL153" i="69"/>
  <c r="HP1" i="69"/>
  <c r="HP153" i="69"/>
  <c r="W153" i="69"/>
  <c r="DC153" i="69"/>
  <c r="GI153" i="69"/>
  <c r="IQ153" i="69"/>
  <c r="E153" i="69"/>
  <c r="BL153" i="69"/>
  <c r="GZ153" i="69"/>
  <c r="AG1" i="69"/>
  <c r="AG153" i="69"/>
  <c r="DM1" i="69"/>
  <c r="DM153" i="69"/>
  <c r="GS1" i="69"/>
  <c r="GS153" i="69"/>
  <c r="JM1" i="69"/>
  <c r="JM153" i="69"/>
  <c r="L153" i="69"/>
  <c r="L1" i="69"/>
  <c r="CR153" i="69"/>
  <c r="CR1" i="69"/>
  <c r="GJ153" i="69"/>
  <c r="GJ1" i="69"/>
  <c r="IR153" i="69"/>
  <c r="IR1" i="69"/>
  <c r="KZ153" i="69"/>
  <c r="KZ1" i="69"/>
  <c r="K1" i="69"/>
  <c r="CQ1" i="69"/>
  <c r="DR1" i="69"/>
  <c r="EX1" i="69"/>
  <c r="IE1" i="69"/>
  <c r="KL1" i="69"/>
  <c r="P153" i="69"/>
  <c r="AP153" i="69"/>
  <c r="CW153" i="69"/>
  <c r="FD153" i="69"/>
  <c r="GD153" i="69"/>
  <c r="IK153" i="69"/>
  <c r="KR153" i="69"/>
  <c r="IV153" i="69"/>
  <c r="AB153" i="69"/>
  <c r="CA1" i="69"/>
  <c r="CA153" i="69"/>
  <c r="T1" i="69"/>
  <c r="T153" i="69"/>
  <c r="CZ1" i="69"/>
  <c r="CZ153" i="69"/>
  <c r="HD1" i="69"/>
  <c r="HD153" i="69"/>
  <c r="AI153" i="69"/>
  <c r="DO153" i="69"/>
  <c r="GU153" i="69"/>
  <c r="JC153" i="69"/>
  <c r="BE1" i="69"/>
  <c r="BE153" i="69"/>
  <c r="DY1" i="69"/>
  <c r="DY153" i="69"/>
  <c r="GG1" i="69"/>
  <c r="GG153" i="69"/>
  <c r="JA1" i="69"/>
  <c r="JA153" i="69"/>
  <c r="X153" i="69"/>
  <c r="X1" i="69"/>
  <c r="CF153" i="69"/>
  <c r="CF1" i="69"/>
  <c r="EN153" i="69"/>
  <c r="EN1" i="69"/>
  <c r="FL153" i="69"/>
  <c r="FL1" i="69"/>
  <c r="HH153" i="69"/>
  <c r="HH1" i="69"/>
  <c r="JD153" i="69"/>
  <c r="JD1" i="69"/>
  <c r="KN153" i="69"/>
  <c r="KN1" i="69"/>
  <c r="BR1" i="69"/>
  <c r="EY1" i="69"/>
  <c r="HF1" i="69"/>
  <c r="Q153" i="69"/>
  <c r="BX153" i="69"/>
  <c r="CX153" i="69"/>
  <c r="FE153" i="69"/>
  <c r="HL153" i="69"/>
  <c r="IL153" i="69"/>
  <c r="KS153" i="69"/>
  <c r="AC153" i="69"/>
  <c r="FQ153" i="69"/>
  <c r="S153" i="69"/>
  <c r="DK1" i="69"/>
  <c r="DK153" i="69"/>
  <c r="FS1" i="69"/>
  <c r="FS153" i="69"/>
  <c r="IY1" i="69"/>
  <c r="IY153" i="69"/>
  <c r="AH153" i="69"/>
  <c r="DB153" i="69"/>
  <c r="FV153" i="69"/>
  <c r="IP153" i="69"/>
  <c r="JZ1" i="69"/>
  <c r="ER153" i="69"/>
  <c r="H1" i="69"/>
  <c r="H153" i="69"/>
  <c r="BP1" i="69"/>
  <c r="BP153" i="69"/>
  <c r="DX1" i="69"/>
  <c r="DX153" i="69"/>
  <c r="GF1" i="69"/>
  <c r="GF153" i="69"/>
  <c r="JL1" i="69"/>
  <c r="JL153" i="69"/>
  <c r="KV1" i="69"/>
  <c r="KV153" i="69"/>
  <c r="BG153" i="69"/>
  <c r="EM153" i="69"/>
  <c r="HG153" i="69"/>
  <c r="KM153" i="69"/>
  <c r="BF1" i="69"/>
  <c r="KG153" i="69"/>
  <c r="BQ1" i="69"/>
  <c r="BQ153" i="69"/>
  <c r="EK1" i="69"/>
  <c r="EK153" i="69"/>
  <c r="HE1" i="69"/>
  <c r="HE153" i="69"/>
  <c r="KK1" i="69"/>
  <c r="KK153" i="69"/>
  <c r="BT153" i="69"/>
  <c r="BT1" i="69"/>
  <c r="EZ153" i="69"/>
  <c r="EZ1" i="69"/>
  <c r="IF153" i="69"/>
  <c r="IF1" i="69"/>
  <c r="BS1" i="69"/>
  <c r="DZ1" i="69"/>
  <c r="HG1" i="69"/>
  <c r="JN1" i="69"/>
  <c r="R153" i="69"/>
  <c r="BY153" i="69"/>
  <c r="EF153" i="69"/>
  <c r="FF153" i="69"/>
  <c r="HM153" i="69"/>
  <c r="JT153" i="69"/>
  <c r="O153" i="69"/>
  <c r="AA153" i="69"/>
  <c r="AM153" i="69"/>
  <c r="AY153" i="69"/>
  <c r="BK153" i="69"/>
  <c r="BW153" i="69"/>
  <c r="CI153" i="69"/>
  <c r="CU153" i="69"/>
  <c r="DG153" i="69"/>
  <c r="DS153" i="69"/>
  <c r="EE153" i="69"/>
  <c r="EQ153" i="69"/>
  <c r="FC153" i="69"/>
  <c r="FO153" i="69"/>
  <c r="GA153" i="69"/>
  <c r="GM153" i="69"/>
  <c r="GY153" i="69"/>
  <c r="HK153" i="69"/>
  <c r="HW153" i="69"/>
  <c r="II153" i="69"/>
  <c r="IU153" i="69"/>
  <c r="JG153" i="69"/>
  <c r="JS153" i="69"/>
  <c r="KE153" i="69"/>
  <c r="KQ153" i="69"/>
  <c r="KT1" i="69"/>
  <c r="KY1" i="68" l="1"/>
  <c r="KW1" i="68"/>
  <c r="KM1" i="68"/>
  <c r="KK178" i="68"/>
  <c r="KA1" i="68"/>
  <c r="JY1" i="68"/>
  <c r="JO1" i="68"/>
  <c r="JM1" i="68"/>
  <c r="JC1" i="68"/>
  <c r="JA1" i="68"/>
  <c r="IQ1" i="68"/>
  <c r="IO178" i="68"/>
  <c r="IE1" i="68"/>
  <c r="IC178" i="68"/>
  <c r="HS1" i="68"/>
  <c r="HQ1" i="68"/>
  <c r="HG1" i="68"/>
  <c r="HE1" i="68"/>
  <c r="GU1" i="68"/>
  <c r="GS178" i="68"/>
  <c r="GI1" i="68"/>
  <c r="GG178" i="68"/>
  <c r="FW1" i="68"/>
  <c r="FU178" i="68"/>
  <c r="FK1" i="68"/>
  <c r="EY1" i="68"/>
  <c r="EW178" i="68"/>
  <c r="EM1" i="68"/>
  <c r="EK1" i="68"/>
  <c r="EA1" i="68"/>
  <c r="DY178" i="68"/>
  <c r="DO1" i="68"/>
  <c r="DM1" i="68"/>
  <c r="DC1" i="68"/>
  <c r="DA178" i="68"/>
  <c r="CQ1" i="68"/>
  <c r="CO178" i="68"/>
  <c r="CE1" i="68"/>
  <c r="CC1" i="68"/>
  <c r="BS1" i="68"/>
  <c r="BQ1" i="68"/>
  <c r="BG1" i="68"/>
  <c r="BE178" i="68"/>
  <c r="AU1" i="68"/>
  <c r="AS178" i="68"/>
  <c r="AI1" i="68"/>
  <c r="AG178" i="68"/>
  <c r="W1" i="68"/>
  <c r="K1" i="68"/>
  <c r="I178" i="68"/>
  <c r="KV178" i="68"/>
  <c r="KT1" i="68"/>
  <c r="KR178" i="68"/>
  <c r="KJ178" i="68"/>
  <c r="KF178" i="68"/>
  <c r="JX178" i="68"/>
  <c r="JV1" i="68"/>
  <c r="JT178" i="68"/>
  <c r="JL178" i="68"/>
  <c r="JH178" i="68"/>
  <c r="IZ178" i="68"/>
  <c r="IX1" i="68"/>
  <c r="IV178" i="68"/>
  <c r="IN178" i="68"/>
  <c r="IL1" i="68"/>
  <c r="IJ178" i="68"/>
  <c r="IB178" i="68"/>
  <c r="HZ1" i="68"/>
  <c r="HX178" i="68"/>
  <c r="HP178" i="68"/>
  <c r="HN1" i="68"/>
  <c r="HL178" i="68"/>
  <c r="HD178" i="68"/>
  <c r="GZ178" i="68"/>
  <c r="GR178" i="68"/>
  <c r="GP1" i="68"/>
  <c r="GN178" i="68"/>
  <c r="GF178" i="68"/>
  <c r="GD1" i="68"/>
  <c r="GB178" i="68"/>
  <c r="FT178" i="68"/>
  <c r="FR1" i="68"/>
  <c r="FP178" i="68"/>
  <c r="FH178" i="68"/>
  <c r="FF1" i="68"/>
  <c r="FD178" i="68"/>
  <c r="EV178" i="68"/>
  <c r="ER178" i="68"/>
  <c r="EJ178" i="68"/>
  <c r="EH1" i="68"/>
  <c r="EF178" i="68"/>
  <c r="DX178" i="68"/>
  <c r="DT178" i="68"/>
  <c r="DL178" i="68"/>
  <c r="DJ1" i="68"/>
  <c r="DH178" i="68"/>
  <c r="CZ178" i="68"/>
  <c r="CX1" i="68"/>
  <c r="CV178" i="68"/>
  <c r="CN178" i="68"/>
  <c r="CL1" i="68"/>
  <c r="CJ178" i="68"/>
  <c r="CB178" i="68"/>
  <c r="BZ1" i="68"/>
  <c r="BX178" i="68"/>
  <c r="BP178" i="68"/>
  <c r="BL178" i="68"/>
  <c r="BD178" i="68"/>
  <c r="BB1" i="68"/>
  <c r="AZ178" i="68"/>
  <c r="AR178" i="68"/>
  <c r="AP1" i="68"/>
  <c r="AN178" i="68"/>
  <c r="AF178" i="68"/>
  <c r="AD1" i="68"/>
  <c r="AB178" i="68"/>
  <c r="T178" i="68"/>
  <c r="R1" i="68"/>
  <c r="P178" i="68"/>
  <c r="H178" i="68"/>
  <c r="D178" i="68"/>
  <c r="KS178" i="68"/>
  <c r="KQ1" i="68"/>
  <c r="KO1" i="68"/>
  <c r="KG178" i="68"/>
  <c r="KE1" i="68"/>
  <c r="KC1" i="68"/>
  <c r="JU178" i="68"/>
  <c r="JS1" i="68"/>
  <c r="JQ1" i="68"/>
  <c r="JI178" i="68"/>
  <c r="JG1" i="68"/>
  <c r="JE1" i="68"/>
  <c r="IW178" i="68"/>
  <c r="IS1" i="68"/>
  <c r="IK178" i="68"/>
  <c r="II1" i="68"/>
  <c r="IG1" i="68"/>
  <c r="HY178" i="68"/>
  <c r="HU1" i="68"/>
  <c r="HM178" i="68"/>
  <c r="HK1" i="68"/>
  <c r="HI1" i="68"/>
  <c r="HA178" i="68"/>
  <c r="GY1" i="68"/>
  <c r="GW1" i="68"/>
  <c r="GO178" i="68"/>
  <c r="GM1" i="68"/>
  <c r="GK1" i="68"/>
  <c r="GC178" i="68"/>
  <c r="GA1" i="68"/>
  <c r="FY1" i="68"/>
  <c r="FQ178" i="68"/>
  <c r="FM1" i="68"/>
  <c r="FE178" i="68"/>
  <c r="FC1" i="68"/>
  <c r="FA1" i="68"/>
  <c r="ES178" i="68"/>
  <c r="EQ1" i="68"/>
  <c r="EO1" i="68"/>
  <c r="EG178" i="68"/>
  <c r="EE1" i="68"/>
  <c r="EC1" i="68"/>
  <c r="DU178" i="68"/>
  <c r="DS1" i="68"/>
  <c r="DQ1" i="68"/>
  <c r="DI178" i="68"/>
  <c r="DE1" i="68"/>
  <c r="CW178" i="68"/>
  <c r="CU1" i="68"/>
  <c r="CS1" i="68"/>
  <c r="CK178" i="68"/>
  <c r="CG1" i="68"/>
  <c r="BY178" i="68"/>
  <c r="BW1" i="68"/>
  <c r="BU1" i="68"/>
  <c r="BM178" i="68"/>
  <c r="BK1" i="68"/>
  <c r="BI1" i="68"/>
  <c r="BA178" i="68"/>
  <c r="AY1" i="68"/>
  <c r="AW1" i="68"/>
  <c r="AO178" i="68"/>
  <c r="AM1" i="68"/>
  <c r="AK1" i="68"/>
  <c r="AC178" i="68"/>
  <c r="Y1" i="68"/>
  <c r="Q178" i="68"/>
  <c r="O1" i="68"/>
  <c r="M1" i="68"/>
  <c r="E178" i="68"/>
  <c r="KX178" i="68"/>
  <c r="KP1" i="68"/>
  <c r="KL1" i="68"/>
  <c r="KD1" i="68"/>
  <c r="JZ1" i="68"/>
  <c r="JR1" i="68"/>
  <c r="JN1" i="68"/>
  <c r="JF1" i="68"/>
  <c r="JB1" i="68"/>
  <c r="IT1" i="68"/>
  <c r="IP1" i="68"/>
  <c r="IH1" i="68"/>
  <c r="ID1" i="68"/>
  <c r="HV1" i="68"/>
  <c r="HR1" i="68"/>
  <c r="HJ1" i="68"/>
  <c r="HF1" i="68"/>
  <c r="GX1" i="68"/>
  <c r="GT1" i="68"/>
  <c r="GL1" i="68"/>
  <c r="GH1" i="68"/>
  <c r="FZ1" i="68"/>
  <c r="FV1" i="68"/>
  <c r="FN1" i="68"/>
  <c r="FJ1" i="68"/>
  <c r="FB1" i="68"/>
  <c r="EX1" i="68"/>
  <c r="EP1" i="68"/>
  <c r="EL1" i="68"/>
  <c r="ED1" i="68"/>
  <c r="DZ1" i="68"/>
  <c r="DR1" i="68"/>
  <c r="DN1" i="68"/>
  <c r="DF1" i="68"/>
  <c r="DB1" i="68"/>
  <c r="CT1" i="68"/>
  <c r="CP1" i="68"/>
  <c r="CH1" i="68"/>
  <c r="CD1" i="68"/>
  <c r="BV1" i="68"/>
  <c r="BR1" i="68"/>
  <c r="BJ1" i="68"/>
  <c r="BF1" i="68"/>
  <c r="AX1" i="68"/>
  <c r="AT1" i="68"/>
  <c r="AL1" i="68"/>
  <c r="AH1" i="68"/>
  <c r="Z1" i="68"/>
  <c r="V1" i="68"/>
  <c r="N1" i="68"/>
  <c r="J1" i="68"/>
  <c r="KY178" i="68"/>
  <c r="KW178" i="68"/>
  <c r="KU178" i="68"/>
  <c r="KM178" i="68"/>
  <c r="KI178" i="68"/>
  <c r="KA178" i="68"/>
  <c r="JW178" i="68"/>
  <c r="JO178" i="68"/>
  <c r="JK178" i="68"/>
  <c r="JC178" i="68"/>
  <c r="JA178" i="68"/>
  <c r="IY178" i="68"/>
  <c r="IQ178" i="68"/>
  <c r="IM178" i="68"/>
  <c r="IE178" i="68"/>
  <c r="IA178" i="68"/>
  <c r="HS178" i="68"/>
  <c r="HO178" i="68"/>
  <c r="HG178" i="68"/>
  <c r="HE178" i="68"/>
  <c r="HC178" i="68"/>
  <c r="GU178" i="68"/>
  <c r="GQ178" i="68"/>
  <c r="GI178" i="68"/>
  <c r="GE178" i="68"/>
  <c r="FW178" i="68"/>
  <c r="FS178" i="68"/>
  <c r="FK178" i="68"/>
  <c r="FI178" i="68"/>
  <c r="FG178" i="68"/>
  <c r="EY178" i="68"/>
  <c r="EU178" i="68"/>
  <c r="EM178" i="68"/>
  <c r="EI178" i="68"/>
  <c r="EA178" i="68"/>
  <c r="DW178" i="68"/>
  <c r="DO178" i="68"/>
  <c r="DM178" i="68"/>
  <c r="DK178" i="68"/>
  <c r="DC178" i="68"/>
  <c r="CY178" i="68"/>
  <c r="CQ178" i="68"/>
  <c r="CM178" i="68"/>
  <c r="CE178" i="68"/>
  <c r="CA178" i="68"/>
  <c r="BS178" i="68"/>
  <c r="BQ178" i="68"/>
  <c r="BO178" i="68"/>
  <c r="BG178" i="68"/>
  <c r="BC178" i="68"/>
  <c r="AU178" i="68"/>
  <c r="AQ178" i="68"/>
  <c r="AI178" i="68"/>
  <c r="AE178" i="68"/>
  <c r="W178" i="68"/>
  <c r="U178" i="68"/>
  <c r="S178" i="68"/>
  <c r="K178" i="68"/>
  <c r="G178" i="68"/>
  <c r="KX1" i="68"/>
  <c r="KV1" i="68"/>
  <c r="KU1" i="68"/>
  <c r="KS1" i="68"/>
  <c r="KR1" i="68"/>
  <c r="KJ1" i="68"/>
  <c r="KI1" i="68"/>
  <c r="KH1" i="68"/>
  <c r="KG1" i="68"/>
  <c r="KF1" i="68"/>
  <c r="JX1" i="68"/>
  <c r="JW1" i="68"/>
  <c r="JU1" i="68"/>
  <c r="JT1" i="68"/>
  <c r="JL1" i="68"/>
  <c r="JK1" i="68"/>
  <c r="JJ1" i="68"/>
  <c r="JI1" i="68"/>
  <c r="JH1" i="68"/>
  <c r="IZ1" i="68"/>
  <c r="IY1" i="68"/>
  <c r="IW1" i="68"/>
  <c r="IV1" i="68"/>
  <c r="IU1" i="68"/>
  <c r="IO1" i="68"/>
  <c r="IN1" i="68"/>
  <c r="IM1" i="68"/>
  <c r="IK1" i="68"/>
  <c r="IJ1" i="68"/>
  <c r="IB1" i="68"/>
  <c r="IA1" i="68"/>
  <c r="HY1" i="68"/>
  <c r="HX1" i="68"/>
  <c r="HW1" i="68"/>
  <c r="HP1" i="68"/>
  <c r="HO1" i="68"/>
  <c r="HM1" i="68"/>
  <c r="HL1" i="68"/>
  <c r="HD1" i="68"/>
  <c r="HC1" i="68"/>
  <c r="HB1" i="68"/>
  <c r="HA1" i="68"/>
  <c r="GZ1" i="68"/>
  <c r="GR1" i="68"/>
  <c r="GQ1" i="68"/>
  <c r="GO1" i="68"/>
  <c r="GN1" i="68"/>
  <c r="GG1" i="68"/>
  <c r="GF1" i="68"/>
  <c r="GE1" i="68"/>
  <c r="GC1" i="68"/>
  <c r="GB1" i="68"/>
  <c r="FT1" i="68"/>
  <c r="FS1" i="68"/>
  <c r="FQ1" i="68"/>
  <c r="FP1" i="68"/>
  <c r="FO1" i="68"/>
  <c r="FI1" i="68"/>
  <c r="FH1" i="68"/>
  <c r="FG1" i="68"/>
  <c r="FE1" i="68"/>
  <c r="FD1" i="68"/>
  <c r="EV1" i="68"/>
  <c r="EU1" i="68"/>
  <c r="ET1" i="68"/>
  <c r="ES1" i="68"/>
  <c r="ER1" i="68"/>
  <c r="EJ1" i="68"/>
  <c r="EI1" i="68"/>
  <c r="EG1" i="68"/>
  <c r="EF1" i="68"/>
  <c r="DX1" i="68"/>
  <c r="DW1" i="68"/>
  <c r="DV1" i="68"/>
  <c r="DU1" i="68"/>
  <c r="DT1" i="68"/>
  <c r="DL1" i="68"/>
  <c r="DK1" i="68"/>
  <c r="DI1" i="68"/>
  <c r="DH1" i="68"/>
  <c r="DG1" i="68"/>
  <c r="DA1" i="68"/>
  <c r="CZ1" i="68"/>
  <c r="CY1" i="68"/>
  <c r="CW1" i="68"/>
  <c r="CV1" i="68"/>
  <c r="CN1" i="68"/>
  <c r="CM1" i="68"/>
  <c r="CK1" i="68"/>
  <c r="CJ1" i="68"/>
  <c r="CI1" i="68"/>
  <c r="CB1" i="68"/>
  <c r="CA1" i="68"/>
  <c r="BY1" i="68"/>
  <c r="BX1" i="68"/>
  <c r="BP1" i="68"/>
  <c r="BO1" i="68"/>
  <c r="BN1" i="68"/>
  <c r="BM1" i="68"/>
  <c r="BL1" i="68"/>
  <c r="BD1" i="68"/>
  <c r="BC1" i="68"/>
  <c r="BA1" i="68"/>
  <c r="AZ1" i="68"/>
  <c r="AS1" i="68"/>
  <c r="AR1" i="68"/>
  <c r="AQ1" i="68"/>
  <c r="AO1" i="68"/>
  <c r="AN1" i="68"/>
  <c r="AF1" i="68"/>
  <c r="AE1" i="68"/>
  <c r="AC1" i="68"/>
  <c r="AB1" i="68"/>
  <c r="AA1" i="68"/>
  <c r="U1" i="68"/>
  <c r="T1" i="68"/>
  <c r="S1" i="68"/>
  <c r="Q1" i="68"/>
  <c r="P1" i="68"/>
  <c r="H1" i="68"/>
  <c r="G1" i="68"/>
  <c r="F1" i="68"/>
  <c r="E1" i="68"/>
  <c r="D1" i="68"/>
  <c r="DY1" i="68" l="1"/>
  <c r="BK178" i="68"/>
  <c r="EE178" i="68"/>
  <c r="GM178" i="68"/>
  <c r="IU178" i="68"/>
  <c r="KQ178" i="68"/>
  <c r="BB178" i="68"/>
  <c r="DV178" i="68"/>
  <c r="GD178" i="68"/>
  <c r="IL178" i="68"/>
  <c r="JJ178" i="68"/>
  <c r="I1" i="68"/>
  <c r="CO1" i="68"/>
  <c r="IC1" i="68"/>
  <c r="AY178" i="68"/>
  <c r="DG178" i="68"/>
  <c r="FC178" i="68"/>
  <c r="HW178" i="68"/>
  <c r="KE178" i="68"/>
  <c r="AD178" i="68"/>
  <c r="CL178" i="68"/>
  <c r="ET178" i="68"/>
  <c r="GP178" i="68"/>
  <c r="JV178" i="68"/>
  <c r="JM178" i="68"/>
  <c r="AG1" i="68"/>
  <c r="FU1" i="68"/>
  <c r="AA178" i="68"/>
  <c r="BW178" i="68"/>
  <c r="DS178" i="68"/>
  <c r="GA178" i="68"/>
  <c r="II178" i="68"/>
  <c r="F178" i="68"/>
  <c r="BZ178" i="68"/>
  <c r="EH178" i="68"/>
  <c r="HN178" i="68"/>
  <c r="KH178" i="68"/>
  <c r="CC178" i="68"/>
  <c r="EK178" i="68"/>
  <c r="JY178" i="68"/>
  <c r="KK1" i="68"/>
  <c r="O178" i="68"/>
  <c r="CI178" i="68"/>
  <c r="EQ178" i="68"/>
  <c r="GY178" i="68"/>
  <c r="JS178" i="68"/>
  <c r="AP178" i="68"/>
  <c r="CX178" i="68"/>
  <c r="FR178" i="68"/>
  <c r="HB178" i="68"/>
  <c r="IX178" i="68"/>
  <c r="EW1" i="68"/>
  <c r="HQ178" i="68"/>
  <c r="BE1" i="68"/>
  <c r="GS1" i="68"/>
  <c r="AM178" i="68"/>
  <c r="CU178" i="68"/>
  <c r="FO178" i="68"/>
  <c r="HK178" i="68"/>
  <c r="JG178" i="68"/>
  <c r="R178" i="68"/>
  <c r="BN178" i="68"/>
  <c r="DJ178" i="68"/>
  <c r="FF178" i="68"/>
  <c r="HZ178" i="68"/>
  <c r="KT178" i="68"/>
  <c r="L1" i="68"/>
  <c r="L178" i="68"/>
  <c r="X1" i="68"/>
  <c r="X178" i="68"/>
  <c r="AJ178" i="68"/>
  <c r="AJ1" i="68"/>
  <c r="AV178" i="68"/>
  <c r="AV1" i="68"/>
  <c r="BH1" i="68"/>
  <c r="BH178" i="68"/>
  <c r="BT1" i="68"/>
  <c r="BT178" i="68"/>
  <c r="CF178" i="68"/>
  <c r="CF1" i="68"/>
  <c r="CR178" i="68"/>
  <c r="CR1" i="68"/>
  <c r="DD1" i="68"/>
  <c r="DD178" i="68"/>
  <c r="DP1" i="68"/>
  <c r="DP178" i="68"/>
  <c r="EB178" i="68"/>
  <c r="EB1" i="68"/>
  <c r="EN178" i="68"/>
  <c r="EN1" i="68"/>
  <c r="EZ1" i="68"/>
  <c r="EZ178" i="68"/>
  <c r="FL1" i="68"/>
  <c r="FL178" i="68"/>
  <c r="FX178" i="68"/>
  <c r="FX1" i="68"/>
  <c r="GJ178" i="68"/>
  <c r="GJ1" i="68"/>
  <c r="GV1" i="68"/>
  <c r="GV178" i="68"/>
  <c r="HH178" i="68"/>
  <c r="HH1" i="68"/>
  <c r="HT1" i="68"/>
  <c r="HT178" i="68"/>
  <c r="IF178" i="68"/>
  <c r="IF1" i="68"/>
  <c r="IR1" i="68"/>
  <c r="IR178" i="68"/>
  <c r="JD178" i="68"/>
  <c r="JD1" i="68"/>
  <c r="JP1" i="68"/>
  <c r="JP178" i="68"/>
  <c r="KB178" i="68"/>
  <c r="KB1" i="68"/>
  <c r="KN178" i="68"/>
  <c r="KN1" i="68"/>
  <c r="KZ1" i="68"/>
  <c r="KZ178" i="68"/>
  <c r="J178" i="68"/>
  <c r="V178" i="68"/>
  <c r="AH178" i="68"/>
  <c r="AT178" i="68"/>
  <c r="BF178" i="68"/>
  <c r="BR178" i="68"/>
  <c r="CD178" i="68"/>
  <c r="CP178" i="68"/>
  <c r="DB178" i="68"/>
  <c r="DN178" i="68"/>
  <c r="DZ178" i="68"/>
  <c r="EL178" i="68"/>
  <c r="EX178" i="68"/>
  <c r="FJ178" i="68"/>
  <c r="FV178" i="68"/>
  <c r="GH178" i="68"/>
  <c r="GT178" i="68"/>
  <c r="HF178" i="68"/>
  <c r="HR178" i="68"/>
  <c r="ID178" i="68"/>
  <c r="IP178" i="68"/>
  <c r="JB178" i="68"/>
  <c r="JN178" i="68"/>
  <c r="JZ178" i="68"/>
  <c r="KL178" i="68"/>
  <c r="M178" i="68"/>
  <c r="Y178" i="68"/>
  <c r="AK178" i="68"/>
  <c r="AW178" i="68"/>
  <c r="BI178" i="68"/>
  <c r="BU178" i="68"/>
  <c r="CG178" i="68"/>
  <c r="CS178" i="68"/>
  <c r="DE178" i="68"/>
  <c r="DQ178" i="68"/>
  <c r="EC178" i="68"/>
  <c r="EO178" i="68"/>
  <c r="FA178" i="68"/>
  <c r="FM178" i="68"/>
  <c r="FY178" i="68"/>
  <c r="GK178" i="68"/>
  <c r="GW178" i="68"/>
  <c r="HI178" i="68"/>
  <c r="HU178" i="68"/>
  <c r="IG178" i="68"/>
  <c r="IS178" i="68"/>
  <c r="JE178" i="68"/>
  <c r="JQ178" i="68"/>
  <c r="KC178" i="68"/>
  <c r="KO178" i="68"/>
  <c r="N178" i="68"/>
  <c r="Z178" i="68"/>
  <c r="AL178" i="68"/>
  <c r="AX178" i="68"/>
  <c r="BJ178" i="68"/>
  <c r="BV178" i="68"/>
  <c r="CH178" i="68"/>
  <c r="CT178" i="68"/>
  <c r="DF178" i="68"/>
  <c r="DR178" i="68"/>
  <c r="ED178" i="68"/>
  <c r="EP178" i="68"/>
  <c r="FB178" i="68"/>
  <c r="FN178" i="68"/>
  <c r="FZ178" i="68"/>
  <c r="GL178" i="68"/>
  <c r="GX178" i="68"/>
  <c r="HJ178" i="68"/>
  <c r="HV178" i="68"/>
  <c r="IH178" i="68"/>
  <c r="IT178" i="68"/>
  <c r="JF178" i="68"/>
  <c r="JR178" i="68"/>
  <c r="KD178" i="68"/>
  <c r="KP178" i="6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<sst xmlns="http://schemas.openxmlformats.org/spreadsheetml/2006/main" count="66806" uniqueCount="14227">
  <si>
    <t>inputs</t>
  </si>
  <si>
    <t>calculations</t>
  </si>
  <si>
    <t>Calculations are now performed using this Stata code (comments describe process)</t>
  </si>
  <si>
    <t>www.england.nhs.uk/allocations</t>
  </si>
  <si>
    <t>For queries please contact</t>
  </si>
  <si>
    <t>england.revenue-allocations@nhs.net</t>
  </si>
  <si>
    <t>/*</t>
  </si>
  <si>
    <t>*/</t>
  </si>
  <si>
    <t>R0A</t>
  </si>
  <si>
    <t>R1F</t>
  </si>
  <si>
    <t>R1K</t>
  </si>
  <si>
    <t>RA2</t>
  </si>
  <si>
    <t>RA9</t>
  </si>
  <si>
    <t>RAE</t>
  </si>
  <si>
    <t>RAL</t>
  </si>
  <si>
    <t>RAX</t>
  </si>
  <si>
    <t>RBN</t>
  </si>
  <si>
    <t>RBV</t>
  </si>
  <si>
    <t>RCB</t>
  </si>
  <si>
    <t>RCD</t>
  </si>
  <si>
    <t>RCF</t>
  </si>
  <si>
    <t>RCX</t>
  </si>
  <si>
    <t>RD8</t>
  </si>
  <si>
    <t>RDU</t>
  </si>
  <si>
    <t>REF</t>
  </si>
  <si>
    <t>RF4</t>
  </si>
  <si>
    <t>RFS</t>
  </si>
  <si>
    <t>RGN</t>
  </si>
  <si>
    <t>RGR</t>
  </si>
  <si>
    <t>RGT</t>
  </si>
  <si>
    <t>RHM</t>
  </si>
  <si>
    <t>RHQ</t>
  </si>
  <si>
    <t>RHW</t>
  </si>
  <si>
    <t>RJ1</t>
  </si>
  <si>
    <t>RJ7</t>
  </si>
  <si>
    <t>RJC</t>
  </si>
  <si>
    <t>RJE</t>
  </si>
  <si>
    <t>RTG</t>
  </si>
  <si>
    <t>RJL</t>
  </si>
  <si>
    <t>RJR</t>
  </si>
  <si>
    <t>RJZ</t>
  </si>
  <si>
    <t>RK5</t>
  </si>
  <si>
    <t>RKB</t>
  </si>
  <si>
    <t>RL4</t>
  </si>
  <si>
    <t>RM3</t>
  </si>
  <si>
    <t>RMP</t>
  </si>
  <si>
    <t>RNQ</t>
  </si>
  <si>
    <t>RP5</t>
  </si>
  <si>
    <t>RQ3</t>
  </si>
  <si>
    <t>RQM</t>
  </si>
  <si>
    <t>RRK</t>
  </si>
  <si>
    <t>RR7</t>
  </si>
  <si>
    <t>RR8</t>
  </si>
  <si>
    <t>RRF</t>
  </si>
  <si>
    <t>RRV</t>
  </si>
  <si>
    <t>RTD</t>
  </si>
  <si>
    <t>RTE</t>
  </si>
  <si>
    <t>RTF</t>
  </si>
  <si>
    <t>RTH</t>
  </si>
  <si>
    <t>RTK</t>
  </si>
  <si>
    <t>RTP</t>
  </si>
  <si>
    <t>RTR</t>
  </si>
  <si>
    <t>RTX</t>
  </si>
  <si>
    <t>RVR</t>
  </si>
  <si>
    <t>RVV</t>
  </si>
  <si>
    <t>RVW</t>
  </si>
  <si>
    <t>RWD</t>
  </si>
  <si>
    <t>RWE</t>
  </si>
  <si>
    <t>RWH</t>
  </si>
  <si>
    <t>RWW</t>
  </si>
  <si>
    <t>RX1</t>
  </si>
  <si>
    <t>RX4</t>
  </si>
  <si>
    <t>RXF</t>
  </si>
  <si>
    <t>RXK</t>
  </si>
  <si>
    <t>RXL</t>
  </si>
  <si>
    <t>RXN</t>
  </si>
  <si>
    <t>RXP</t>
  </si>
  <si>
    <t>RXQ</t>
  </si>
  <si>
    <t>RYJ</t>
  </si>
  <si>
    <t>R1H</t>
  </si>
  <si>
    <t>RAN</t>
  </si>
  <si>
    <t>RAS</t>
  </si>
  <si>
    <t>RBD</t>
  </si>
  <si>
    <t>RBK</t>
  </si>
  <si>
    <t>RBL</t>
  </si>
  <si>
    <t>RBQ</t>
  </si>
  <si>
    <t>RBS</t>
  </si>
  <si>
    <t>RBT</t>
  </si>
  <si>
    <t>RD1</t>
  </si>
  <si>
    <t>RFF</t>
  </si>
  <si>
    <t>RGM</t>
  </si>
  <si>
    <t>RGP</t>
  </si>
  <si>
    <t>RDE</t>
  </si>
  <si>
    <t>RJ2</t>
  </si>
  <si>
    <t>RJ6</t>
  </si>
  <si>
    <t>RKE</t>
  </si>
  <si>
    <t>RL1</t>
  </si>
  <si>
    <t>RM1</t>
  </si>
  <si>
    <t>RMC</t>
  </si>
  <si>
    <t>RN3</t>
  </si>
  <si>
    <t>RN5</t>
  </si>
  <si>
    <t>RNS</t>
  </si>
  <si>
    <t>RP4</t>
  </si>
  <si>
    <t>RP6</t>
  </si>
  <si>
    <t>RPA</t>
  </si>
  <si>
    <t>RPC</t>
  </si>
  <si>
    <t>RQW</t>
  </si>
  <si>
    <t>RQX</t>
  </si>
  <si>
    <t>RRJ</t>
  </si>
  <si>
    <t>RWA</t>
  </si>
  <si>
    <t>RWF</t>
  </si>
  <si>
    <t>RWG</t>
  </si>
  <si>
    <t>RWJ</t>
  </si>
  <si>
    <t>RWP</t>
  </si>
  <si>
    <t>RXC</t>
  </si>
  <si>
    <t>RXR</t>
  </si>
  <si>
    <t>RXW</t>
  </si>
  <si>
    <t>RYR</t>
  </si>
  <si>
    <t>RAJ</t>
  </si>
  <si>
    <t>RC9</t>
  </si>
  <si>
    <t>REM</t>
  </si>
  <si>
    <t>REP</t>
  </si>
  <si>
    <t>RFR</t>
  </si>
  <si>
    <t>RH8</t>
  </si>
  <si>
    <t>RHU</t>
  </si>
  <si>
    <t>RJN</t>
  </si>
  <si>
    <t>RK9</t>
  </si>
  <si>
    <t>RLQ</t>
  </si>
  <si>
    <t>RN7</t>
  </si>
  <si>
    <t>RNN</t>
  </si>
  <si>
    <t>RPY</t>
  </si>
  <si>
    <t>RVJ</t>
  </si>
  <si>
    <t>RWY</t>
  </si>
  <si>
    <t>RA7</t>
  </si>
  <si>
    <t>RLT</t>
  </si>
  <si>
    <t>RNA</t>
  </si>
  <si>
    <t>RNZ</t>
  </si>
  <si>
    <t>RCU</t>
  </si>
  <si>
    <t>REN</t>
  </si>
  <si>
    <t>RW5</t>
  </si>
  <si>
    <t>RET</t>
  </si>
  <si>
    <t>RJ8</t>
  </si>
  <si>
    <t>RRE</t>
  </si>
  <si>
    <t>RY8</t>
  </si>
  <si>
    <t>RW1</t>
  </si>
  <si>
    <t>R1D</t>
  </si>
  <si>
    <t>RY5</t>
  </si>
  <si>
    <t>RDY</t>
  </si>
  <si>
    <t>RHA</t>
  </si>
  <si>
    <t>RV3</t>
  </si>
  <si>
    <t>RY3</t>
  </si>
  <si>
    <t>RH5</t>
  </si>
  <si>
    <t>R1A</t>
  </si>
  <si>
    <t>RYW</t>
  </si>
  <si>
    <t>RWX</t>
  </si>
  <si>
    <t>RNU</t>
  </si>
  <si>
    <t>RDR</t>
  </si>
  <si>
    <t>RV9</t>
  </si>
  <si>
    <t>RYF</t>
  </si>
  <si>
    <t>RYY</t>
  </si>
  <si>
    <t>RAT</t>
  </si>
  <si>
    <t>RY2</t>
  </si>
  <si>
    <t>Stata code</t>
  </si>
  <si>
    <t>Normalised weighted population / registered population</t>
  </si>
  <si>
    <t>Stata code used to automate data calculations in this workbook</t>
  </si>
  <si>
    <t>Please see full description of MFF model in the main Technical Guidance document.</t>
  </si>
  <si>
    <t>RTQ</t>
  </si>
  <si>
    <t>R0D</t>
  </si>
  <si>
    <t>R0B</t>
  </si>
  <si>
    <t>E09000033</t>
  </si>
  <si>
    <t>E09000032</t>
  </si>
  <si>
    <t>E09000031</t>
  </si>
  <si>
    <t>E09000030</t>
  </si>
  <si>
    <t>E09000029</t>
  </si>
  <si>
    <t>E09000028</t>
  </si>
  <si>
    <t>E09000027</t>
  </si>
  <si>
    <t>E09000026</t>
  </si>
  <si>
    <t>E09000025</t>
  </si>
  <si>
    <t>E09000024</t>
  </si>
  <si>
    <t>E09000023</t>
  </si>
  <si>
    <t>E09000022</t>
  </si>
  <si>
    <t>E09000021</t>
  </si>
  <si>
    <t>E09000020</t>
  </si>
  <si>
    <t>E09000019</t>
  </si>
  <si>
    <t>E09000018</t>
  </si>
  <si>
    <t>E09000017</t>
  </si>
  <si>
    <t>E09000016</t>
  </si>
  <si>
    <t>E09000015</t>
  </si>
  <si>
    <t>E09000014</t>
  </si>
  <si>
    <t>E09000013</t>
  </si>
  <si>
    <t>E09000012</t>
  </si>
  <si>
    <t>E09000011</t>
  </si>
  <si>
    <t>E09000010</t>
  </si>
  <si>
    <t>E09000009</t>
  </si>
  <si>
    <t>E09000008</t>
  </si>
  <si>
    <t>E09000007</t>
  </si>
  <si>
    <t>E09000006</t>
  </si>
  <si>
    <t>E09000005</t>
  </si>
  <si>
    <t>E09000004</t>
  </si>
  <si>
    <t>E09000003</t>
  </si>
  <si>
    <t>E09000002</t>
  </si>
  <si>
    <t>E09000001</t>
  </si>
  <si>
    <t>E08000037</t>
  </si>
  <si>
    <t>E08000036</t>
  </si>
  <si>
    <t>E08000035</t>
  </si>
  <si>
    <t>E08000034</t>
  </si>
  <si>
    <t>E08000033</t>
  </si>
  <si>
    <t>E08000032</t>
  </si>
  <si>
    <t>E08000031</t>
  </si>
  <si>
    <t>E08000030</t>
  </si>
  <si>
    <t>E08000029</t>
  </si>
  <si>
    <t>E08000028</t>
  </si>
  <si>
    <t>E08000027</t>
  </si>
  <si>
    <t>E08000026</t>
  </si>
  <si>
    <t>E08000025</t>
  </si>
  <si>
    <t>E08000024</t>
  </si>
  <si>
    <t>E08000023</t>
  </si>
  <si>
    <t>E08000022</t>
  </si>
  <si>
    <t>E08000021</t>
  </si>
  <si>
    <t>E08000019</t>
  </si>
  <si>
    <t>E08000018</t>
  </si>
  <si>
    <t>E08000017</t>
  </si>
  <si>
    <t>E08000016</t>
  </si>
  <si>
    <t>E08000015</t>
  </si>
  <si>
    <t>E08000014</t>
  </si>
  <si>
    <t>E08000013</t>
  </si>
  <si>
    <t>E08000012</t>
  </si>
  <si>
    <t>E08000011</t>
  </si>
  <si>
    <t>E08000010</t>
  </si>
  <si>
    <t>E08000009</t>
  </si>
  <si>
    <t>E08000008</t>
  </si>
  <si>
    <t>E08000007</t>
  </si>
  <si>
    <t>E08000006</t>
  </si>
  <si>
    <t>E08000005</t>
  </si>
  <si>
    <t>E08000004</t>
  </si>
  <si>
    <t>E08000003</t>
  </si>
  <si>
    <t>E08000002</t>
  </si>
  <si>
    <t>E08000001</t>
  </si>
  <si>
    <t>E07000246</t>
  </si>
  <si>
    <t>E07000245</t>
  </si>
  <si>
    <t>E07000244</t>
  </si>
  <si>
    <t>E07000243</t>
  </si>
  <si>
    <t>E07000242</t>
  </si>
  <si>
    <t>E07000241</t>
  </si>
  <si>
    <t>E07000240</t>
  </si>
  <si>
    <t>E07000239</t>
  </si>
  <si>
    <t>E07000238</t>
  </si>
  <si>
    <t>E07000237</t>
  </si>
  <si>
    <t>E07000236</t>
  </si>
  <si>
    <t>E07000235</t>
  </si>
  <si>
    <t>E07000234</t>
  </si>
  <si>
    <t>E07000229</t>
  </si>
  <si>
    <t>E07000228</t>
  </si>
  <si>
    <t>E07000227</t>
  </si>
  <si>
    <t>E07000226</t>
  </si>
  <si>
    <t>E07000225</t>
  </si>
  <si>
    <t>E07000224</t>
  </si>
  <si>
    <t>E07000223</t>
  </si>
  <si>
    <t>E07000222</t>
  </si>
  <si>
    <t>E07000221</t>
  </si>
  <si>
    <t>E07000220</t>
  </si>
  <si>
    <t>E07000219</t>
  </si>
  <si>
    <t>E07000218</t>
  </si>
  <si>
    <t>E07000217</t>
  </si>
  <si>
    <t>E07000216</t>
  </si>
  <si>
    <t>E07000215</t>
  </si>
  <si>
    <t>E07000214</t>
  </si>
  <si>
    <t>E07000213</t>
  </si>
  <si>
    <t>E07000212</t>
  </si>
  <si>
    <t>E07000211</t>
  </si>
  <si>
    <t>E07000210</t>
  </si>
  <si>
    <t>E07000209</t>
  </si>
  <si>
    <t>E07000208</t>
  </si>
  <si>
    <t>E07000207</t>
  </si>
  <si>
    <t>E07000203</t>
  </si>
  <si>
    <t>E07000202</t>
  </si>
  <si>
    <t>E07000200</t>
  </si>
  <si>
    <t>E07000199</t>
  </si>
  <si>
    <t>E07000198</t>
  </si>
  <si>
    <t>E07000197</t>
  </si>
  <si>
    <t>E07000196</t>
  </si>
  <si>
    <t>E07000195</t>
  </si>
  <si>
    <t>E07000194</t>
  </si>
  <si>
    <t>E07000193</t>
  </si>
  <si>
    <t>E07000192</t>
  </si>
  <si>
    <t>E07000189</t>
  </si>
  <si>
    <t>E07000188</t>
  </si>
  <si>
    <t>E07000187</t>
  </si>
  <si>
    <t>E07000181</t>
  </si>
  <si>
    <t>E07000180</t>
  </si>
  <si>
    <t>E07000179</t>
  </si>
  <si>
    <t>E07000178</t>
  </si>
  <si>
    <t>E07000177</t>
  </si>
  <si>
    <t>E07000176</t>
  </si>
  <si>
    <t>E07000175</t>
  </si>
  <si>
    <t>E07000174</t>
  </si>
  <si>
    <t>E07000173</t>
  </si>
  <si>
    <t>E07000172</t>
  </si>
  <si>
    <t>E07000171</t>
  </si>
  <si>
    <t>E07000170</t>
  </si>
  <si>
    <t>E07000169</t>
  </si>
  <si>
    <t>E07000168</t>
  </si>
  <si>
    <t>E07000167</t>
  </si>
  <si>
    <t>E07000166</t>
  </si>
  <si>
    <t>E07000165</t>
  </si>
  <si>
    <t>E07000164</t>
  </si>
  <si>
    <t>E07000163</t>
  </si>
  <si>
    <t>E07000149</t>
  </si>
  <si>
    <t>E07000148</t>
  </si>
  <si>
    <t>E07000147</t>
  </si>
  <si>
    <t>E07000146</t>
  </si>
  <si>
    <t>E07000145</t>
  </si>
  <si>
    <t>E07000144</t>
  </si>
  <si>
    <t>E07000143</t>
  </si>
  <si>
    <t>E07000142</t>
  </si>
  <si>
    <t>E07000141</t>
  </si>
  <si>
    <t>E07000140</t>
  </si>
  <si>
    <t>E07000139</t>
  </si>
  <si>
    <t>E07000138</t>
  </si>
  <si>
    <t>E07000137</t>
  </si>
  <si>
    <t>E07000136</t>
  </si>
  <si>
    <t>E07000135</t>
  </si>
  <si>
    <t>E07000134</t>
  </si>
  <si>
    <t>E07000133</t>
  </si>
  <si>
    <t>E07000132</t>
  </si>
  <si>
    <t>E07000131</t>
  </si>
  <si>
    <t>E07000130</t>
  </si>
  <si>
    <t>E07000129</t>
  </si>
  <si>
    <t>E07000128</t>
  </si>
  <si>
    <t>E07000127</t>
  </si>
  <si>
    <t>E07000126</t>
  </si>
  <si>
    <t>E07000125</t>
  </si>
  <si>
    <t>E07000124</t>
  </si>
  <si>
    <t>E07000123</t>
  </si>
  <si>
    <t>E07000122</t>
  </si>
  <si>
    <t>E07000121</t>
  </si>
  <si>
    <t>E07000120</t>
  </si>
  <si>
    <t>E07000119</t>
  </si>
  <si>
    <t>E07000118</t>
  </si>
  <si>
    <t>E07000117</t>
  </si>
  <si>
    <t>E07000116</t>
  </si>
  <si>
    <t>E07000115</t>
  </si>
  <si>
    <t>E07000114</t>
  </si>
  <si>
    <t>E07000113</t>
  </si>
  <si>
    <t>E07000112</t>
  </si>
  <si>
    <t>E07000111</t>
  </si>
  <si>
    <t>E07000110</t>
  </si>
  <si>
    <t>E07000109</t>
  </si>
  <si>
    <t>E07000108</t>
  </si>
  <si>
    <t>E07000107</t>
  </si>
  <si>
    <t>E07000106</t>
  </si>
  <si>
    <t>E07000105</t>
  </si>
  <si>
    <t>E07000103</t>
  </si>
  <si>
    <t>E07000102</t>
  </si>
  <si>
    <t>E07000099</t>
  </si>
  <si>
    <t>E07000098</t>
  </si>
  <si>
    <t>E07000096</t>
  </si>
  <si>
    <t>E07000095</t>
  </si>
  <si>
    <t>E07000094</t>
  </si>
  <si>
    <t>E07000093</t>
  </si>
  <si>
    <t>E07000092</t>
  </si>
  <si>
    <t>E07000091</t>
  </si>
  <si>
    <t>E07000090</t>
  </si>
  <si>
    <t>E07000089</t>
  </si>
  <si>
    <t>E07000088</t>
  </si>
  <si>
    <t>E07000087</t>
  </si>
  <si>
    <t>E07000086</t>
  </si>
  <si>
    <t>E07000085</t>
  </si>
  <si>
    <t>E07000084</t>
  </si>
  <si>
    <t>E07000083</t>
  </si>
  <si>
    <t>E07000082</t>
  </si>
  <si>
    <t>E07000081</t>
  </si>
  <si>
    <t>E07000080</t>
  </si>
  <si>
    <t>E07000079</t>
  </si>
  <si>
    <t>E07000078</t>
  </si>
  <si>
    <t>E07000077</t>
  </si>
  <si>
    <t>E07000076</t>
  </si>
  <si>
    <t>E07000075</t>
  </si>
  <si>
    <t>E07000074</t>
  </si>
  <si>
    <t>E07000073</t>
  </si>
  <si>
    <t>E07000072</t>
  </si>
  <si>
    <t>E07000071</t>
  </si>
  <si>
    <t>E07000070</t>
  </si>
  <si>
    <t>E07000069</t>
  </si>
  <si>
    <t>E07000068</t>
  </si>
  <si>
    <t>E07000067</t>
  </si>
  <si>
    <t>E07000066</t>
  </si>
  <si>
    <t>E07000065</t>
  </si>
  <si>
    <t>E07000064</t>
  </si>
  <si>
    <t>E07000063</t>
  </si>
  <si>
    <t>E07000062</t>
  </si>
  <si>
    <t>E07000061</t>
  </si>
  <si>
    <t>E07000047</t>
  </si>
  <si>
    <t>E07000046</t>
  </si>
  <si>
    <t>E07000045</t>
  </si>
  <si>
    <t>E07000044</t>
  </si>
  <si>
    <t>E07000043</t>
  </si>
  <si>
    <t>E07000042</t>
  </si>
  <si>
    <t>E07000041</t>
  </si>
  <si>
    <t>E07000040</t>
  </si>
  <si>
    <t>E07000039</t>
  </si>
  <si>
    <t>E07000038</t>
  </si>
  <si>
    <t>E07000037</t>
  </si>
  <si>
    <t>E07000036</t>
  </si>
  <si>
    <t>E07000035</t>
  </si>
  <si>
    <t>E07000034</t>
  </si>
  <si>
    <t>E07000033</t>
  </si>
  <si>
    <t>E07000032</t>
  </si>
  <si>
    <t>E07000031</t>
  </si>
  <si>
    <t>E07000030</t>
  </si>
  <si>
    <t>E07000029</t>
  </si>
  <si>
    <t>E07000028</t>
  </si>
  <si>
    <t>E07000027</t>
  </si>
  <si>
    <t>E07000026</t>
  </si>
  <si>
    <t>E07000012</t>
  </si>
  <si>
    <t>E07000011</t>
  </si>
  <si>
    <t>E07000010</t>
  </si>
  <si>
    <t>E07000009</t>
  </si>
  <si>
    <t>E07000008</t>
  </si>
  <si>
    <t>E06000062</t>
  </si>
  <si>
    <t>E06000061</t>
  </si>
  <si>
    <t>E06000060</t>
  </si>
  <si>
    <t>E06000059</t>
  </si>
  <si>
    <t>E06000058</t>
  </si>
  <si>
    <t>E06000057</t>
  </si>
  <si>
    <t>E06000056</t>
  </si>
  <si>
    <t>E06000055</t>
  </si>
  <si>
    <t>E06000054</t>
  </si>
  <si>
    <t>E06000053</t>
  </si>
  <si>
    <t>E06000052</t>
  </si>
  <si>
    <t>E06000051</t>
  </si>
  <si>
    <t>E06000050</t>
  </si>
  <si>
    <t>E06000049</t>
  </si>
  <si>
    <t>E06000047</t>
  </si>
  <si>
    <t>E06000046</t>
  </si>
  <si>
    <t>E06000045</t>
  </si>
  <si>
    <t>E06000044</t>
  </si>
  <si>
    <t>E06000043</t>
  </si>
  <si>
    <t>E06000042</t>
  </si>
  <si>
    <t>E06000041</t>
  </si>
  <si>
    <t>E06000040</t>
  </si>
  <si>
    <t>E06000039</t>
  </si>
  <si>
    <t>E06000038</t>
  </si>
  <si>
    <t>E06000037</t>
  </si>
  <si>
    <t>E06000036</t>
  </si>
  <si>
    <t>E06000035</t>
  </si>
  <si>
    <t>E06000034</t>
  </si>
  <si>
    <t>E06000033</t>
  </si>
  <si>
    <t>E06000032</t>
  </si>
  <si>
    <t>E06000031</t>
  </si>
  <si>
    <t>E06000030</t>
  </si>
  <si>
    <t>E06000027</t>
  </si>
  <si>
    <t>E06000026</t>
  </si>
  <si>
    <t>E06000025</t>
  </si>
  <si>
    <t>E06000024</t>
  </si>
  <si>
    <t>E06000023</t>
  </si>
  <si>
    <t>E06000022</t>
  </si>
  <si>
    <t>E06000021</t>
  </si>
  <si>
    <t>E06000020</t>
  </si>
  <si>
    <t>E06000019</t>
  </si>
  <si>
    <t>E06000018</t>
  </si>
  <si>
    <t>E06000017</t>
  </si>
  <si>
    <t>E06000016</t>
  </si>
  <si>
    <t>E06000015</t>
  </si>
  <si>
    <t>E06000014</t>
  </si>
  <si>
    <t>E06000013</t>
  </si>
  <si>
    <t>E06000012</t>
  </si>
  <si>
    <t>E06000011</t>
  </si>
  <si>
    <t>E06000010</t>
  </si>
  <si>
    <t>E06000009</t>
  </si>
  <si>
    <t>E06000008</t>
  </si>
  <si>
    <t>E06000007</t>
  </si>
  <si>
    <t>E06000006</t>
  </si>
  <si>
    <t>E06000005</t>
  </si>
  <si>
    <t>E06000004</t>
  </si>
  <si>
    <t>E06000003</t>
  </si>
  <si>
    <t>E06000002</t>
  </si>
  <si>
    <t>E06000001</t>
  </si>
  <si>
    <t>Westminster</t>
  </si>
  <si>
    <t>Wandsworth</t>
  </si>
  <si>
    <t>Waltham Forest</t>
  </si>
  <si>
    <t>Tower Hamlets</t>
  </si>
  <si>
    <t>Sutton</t>
  </si>
  <si>
    <t>Southwark</t>
  </si>
  <si>
    <t>Richmond upon Thames</t>
  </si>
  <si>
    <t>Redbridge</t>
  </si>
  <si>
    <t>Newham</t>
  </si>
  <si>
    <t>Merton</t>
  </si>
  <si>
    <t>Lewisham</t>
  </si>
  <si>
    <t>Lambeth</t>
  </si>
  <si>
    <t>Kingston upon Thames</t>
  </si>
  <si>
    <t>Kensington and Chelsea</t>
  </si>
  <si>
    <t>Islington</t>
  </si>
  <si>
    <t>Hounslow</t>
  </si>
  <si>
    <t>Hillingdon</t>
  </si>
  <si>
    <t>Havering</t>
  </si>
  <si>
    <t>Harrow</t>
  </si>
  <si>
    <t>Haringey</t>
  </si>
  <si>
    <t>Hammersmith and Fulham</t>
  </si>
  <si>
    <t>Hackney</t>
  </si>
  <si>
    <t>Greenwich</t>
  </si>
  <si>
    <t>Enfield</t>
  </si>
  <si>
    <t>Ealing</t>
  </si>
  <si>
    <t>Croydon</t>
  </si>
  <si>
    <t>Camden</t>
  </si>
  <si>
    <t>Bromley</t>
  </si>
  <si>
    <t>Brent</t>
  </si>
  <si>
    <t>Bexley</t>
  </si>
  <si>
    <t>Barnet</t>
  </si>
  <si>
    <t>Barking and Dagenham</t>
  </si>
  <si>
    <t>City of London</t>
  </si>
  <si>
    <t>Gateshead</t>
  </si>
  <si>
    <t>Wakefield</t>
  </si>
  <si>
    <t>Leeds</t>
  </si>
  <si>
    <t>Kirklees</t>
  </si>
  <si>
    <t>Calderdale</t>
  </si>
  <si>
    <t>Bradford</t>
  </si>
  <si>
    <t>Wolverhampton</t>
  </si>
  <si>
    <t>Walsall</t>
  </si>
  <si>
    <t>Solihull</t>
  </si>
  <si>
    <t>Sandwell</t>
  </si>
  <si>
    <t>Dudley</t>
  </si>
  <si>
    <t>Coventry</t>
  </si>
  <si>
    <t>Birmingham</t>
  </si>
  <si>
    <t>Sunderland</t>
  </si>
  <si>
    <t>South Tyneside</t>
  </si>
  <si>
    <t>North Tyneside</t>
  </si>
  <si>
    <t>Newcastle upon Tyne</t>
  </si>
  <si>
    <t>Sheffield</t>
  </si>
  <si>
    <t>Rotherham</t>
  </si>
  <si>
    <t>Doncaster</t>
  </si>
  <si>
    <t>Barnsley</t>
  </si>
  <si>
    <t>Wirral</t>
  </si>
  <si>
    <t>Sefton</t>
  </si>
  <si>
    <t>St. Helens</t>
  </si>
  <si>
    <t>Liverpool</t>
  </si>
  <si>
    <t>Knowsley</t>
  </si>
  <si>
    <t>Wigan</t>
  </si>
  <si>
    <t>Trafford</t>
  </si>
  <si>
    <t>Tameside</t>
  </si>
  <si>
    <t>Stockport</t>
  </si>
  <si>
    <t>Salford</t>
  </si>
  <si>
    <t>Rochdale</t>
  </si>
  <si>
    <t>Oldham</t>
  </si>
  <si>
    <t>Manchester</t>
  </si>
  <si>
    <t>Bury</t>
  </si>
  <si>
    <t>Bolton</t>
  </si>
  <si>
    <t>Somerset West and Taunton</t>
  </si>
  <si>
    <t>West Suffolk</t>
  </si>
  <si>
    <t>East Suffolk</t>
  </si>
  <si>
    <t>Stevenage</t>
  </si>
  <si>
    <t>East Hertfordshire</t>
  </si>
  <si>
    <t>Welwyn Hatfield</t>
  </si>
  <si>
    <t>St Albans</t>
  </si>
  <si>
    <t>Wyre Forest</t>
  </si>
  <si>
    <t>Wychavon</t>
  </si>
  <si>
    <t>Worcester</t>
  </si>
  <si>
    <t>Redditch</t>
  </si>
  <si>
    <t>Malvern Hills</t>
  </si>
  <si>
    <t>Bromsgrove</t>
  </si>
  <si>
    <t>Worthing</t>
  </si>
  <si>
    <t>Mid Sussex</t>
  </si>
  <si>
    <t>Horsham</t>
  </si>
  <si>
    <t>Crawley</t>
  </si>
  <si>
    <t>Chichester</t>
  </si>
  <si>
    <t>Arun</t>
  </si>
  <si>
    <t>Adur</t>
  </si>
  <si>
    <t>Warwick</t>
  </si>
  <si>
    <t>Stratford-on-Avon</t>
  </si>
  <si>
    <t>Rugby</t>
  </si>
  <si>
    <t>Nuneaton and Bedworth</t>
  </si>
  <si>
    <t>North Warwickshire</t>
  </si>
  <si>
    <t>Woking</t>
  </si>
  <si>
    <t>Waverley</t>
  </si>
  <si>
    <t>Tandridge</t>
  </si>
  <si>
    <t>Surrey Heath</t>
  </si>
  <si>
    <t>Spelthorne</t>
  </si>
  <si>
    <t>Runnymede</t>
  </si>
  <si>
    <t>Reigate and Banstead</t>
  </si>
  <si>
    <t>Mole Valley</t>
  </si>
  <si>
    <t>Guildford</t>
  </si>
  <si>
    <t>Epsom and Ewell</t>
  </si>
  <si>
    <t>Elmbridge</t>
  </si>
  <si>
    <t>Mid Suffolk</t>
  </si>
  <si>
    <t>Ipswich</t>
  </si>
  <si>
    <t>Babergh</t>
  </si>
  <si>
    <t>Tamworth</t>
  </si>
  <si>
    <t>Staffordshire Moorlands</t>
  </si>
  <si>
    <t>Stafford</t>
  </si>
  <si>
    <t>South Staffordshire</t>
  </si>
  <si>
    <t>Newcastle-under-Lyme</t>
  </si>
  <si>
    <t>Lichfield</t>
  </si>
  <si>
    <t>East Staffordshire</t>
  </si>
  <si>
    <t>Cannock Chase</t>
  </si>
  <si>
    <t>South Somerset</t>
  </si>
  <si>
    <t>Sedgemoor</t>
  </si>
  <si>
    <t>Mendip</t>
  </si>
  <si>
    <t>West Oxfordshire</t>
  </si>
  <si>
    <t>Vale of White Horse</t>
  </si>
  <si>
    <t>South Oxfordshire</t>
  </si>
  <si>
    <t>Oxford</t>
  </si>
  <si>
    <t>Cherwell</t>
  </si>
  <si>
    <t>Rushcliffe</t>
  </si>
  <si>
    <t>Newark and Sherwood</t>
  </si>
  <si>
    <t>Mansfield</t>
  </si>
  <si>
    <t>Gedling</t>
  </si>
  <si>
    <t>Broxtowe</t>
  </si>
  <si>
    <t>Bassetlaw</t>
  </si>
  <si>
    <t>Ashfield</t>
  </si>
  <si>
    <t>Selby</t>
  </si>
  <si>
    <t>Scarborough</t>
  </si>
  <si>
    <t>Ryedale</t>
  </si>
  <si>
    <t>Richmondshire</t>
  </si>
  <si>
    <t>Harrogate</t>
  </si>
  <si>
    <t>Hambleton</t>
  </si>
  <si>
    <t>Craven</t>
  </si>
  <si>
    <t>South Norfolk</t>
  </si>
  <si>
    <t>Norwich</t>
  </si>
  <si>
    <t>North Norfolk</t>
  </si>
  <si>
    <t>King's Lynn and West Norfolk</t>
  </si>
  <si>
    <t>Great Yarmouth</t>
  </si>
  <si>
    <t>Broadland</t>
  </si>
  <si>
    <t>Breckland</t>
  </si>
  <si>
    <t>West Lindsey</t>
  </si>
  <si>
    <t>South Kesteven</t>
  </si>
  <si>
    <t>South Holland</t>
  </si>
  <si>
    <t>North Kesteven</t>
  </si>
  <si>
    <t>Lincoln</t>
  </si>
  <si>
    <t>East Lindsey</t>
  </si>
  <si>
    <t>Boston</t>
  </si>
  <si>
    <t>Oadby and Wigston</t>
  </si>
  <si>
    <t>North West Leicestershire</t>
  </si>
  <si>
    <t>Melton</t>
  </si>
  <si>
    <t>Hinckley and Bosworth</t>
  </si>
  <si>
    <t>Harborough</t>
  </si>
  <si>
    <t>Charnwood</t>
  </si>
  <si>
    <t>Blaby</t>
  </si>
  <si>
    <t>Wyre</t>
  </si>
  <si>
    <t>West Lancashire</t>
  </si>
  <si>
    <t>South Ribble</t>
  </si>
  <si>
    <t>Rossendale</t>
  </si>
  <si>
    <t>Ribble Valley</t>
  </si>
  <si>
    <t>Preston</t>
  </si>
  <si>
    <t>Pendle</t>
  </si>
  <si>
    <t>Lancaster</t>
  </si>
  <si>
    <t>Hyndburn</t>
  </si>
  <si>
    <t>Fylde</t>
  </si>
  <si>
    <t>Chorley</t>
  </si>
  <si>
    <t>Burnley</t>
  </si>
  <si>
    <t>Tunbridge Wells</t>
  </si>
  <si>
    <t>Tonbridge and Malling</t>
  </si>
  <si>
    <t>Thanet</t>
  </si>
  <si>
    <t>Swale</t>
  </si>
  <si>
    <t>Folkestone and Hythe</t>
  </si>
  <si>
    <t>Sevenoaks</t>
  </si>
  <si>
    <t>Maidstone</t>
  </si>
  <si>
    <t>Gravesham</t>
  </si>
  <si>
    <t>Dover</t>
  </si>
  <si>
    <t>Dartford</t>
  </si>
  <si>
    <t>Canterbury</t>
  </si>
  <si>
    <t>Ashford</t>
  </si>
  <si>
    <t>Watford</t>
  </si>
  <si>
    <t>Three Rivers</t>
  </si>
  <si>
    <t>North Hertfordshire</t>
  </si>
  <si>
    <t>Hertsmere</t>
  </si>
  <si>
    <t>Dacorum</t>
  </si>
  <si>
    <t>Broxbourne</t>
  </si>
  <si>
    <t>Winchester</t>
  </si>
  <si>
    <t>Test Valley</t>
  </si>
  <si>
    <t>Rushmoor</t>
  </si>
  <si>
    <t>New Forest</t>
  </si>
  <si>
    <t>Havant</t>
  </si>
  <si>
    <t>Hart</t>
  </si>
  <si>
    <t>Gosport</t>
  </si>
  <si>
    <t>Fareham</t>
  </si>
  <si>
    <t>Eastleigh</t>
  </si>
  <si>
    <t>East Hampshire</t>
  </si>
  <si>
    <t>Basingstoke and Deane</t>
  </si>
  <si>
    <t>Tewkesbury</t>
  </si>
  <si>
    <t>Stroud</t>
  </si>
  <si>
    <t>Gloucester</t>
  </si>
  <si>
    <t>Forest of Dean</t>
  </si>
  <si>
    <t>Cotswold</t>
  </si>
  <si>
    <t>Cheltenham</t>
  </si>
  <si>
    <t>Uttlesford</t>
  </si>
  <si>
    <t>Tendring</t>
  </si>
  <si>
    <t>Rochford</t>
  </si>
  <si>
    <t>Maldon</t>
  </si>
  <si>
    <t>Harlow</t>
  </si>
  <si>
    <t>Epping Forest</t>
  </si>
  <si>
    <t>Colchester</t>
  </si>
  <si>
    <t>Chelmsford</t>
  </si>
  <si>
    <t>Castle Point</t>
  </si>
  <si>
    <t>Brentwood</t>
  </si>
  <si>
    <t>Braintree</t>
  </si>
  <si>
    <t>Basildon</t>
  </si>
  <si>
    <t>Wealden</t>
  </si>
  <si>
    <t>Rother</t>
  </si>
  <si>
    <t>Lewes</t>
  </si>
  <si>
    <t>Hastings</t>
  </si>
  <si>
    <t>Eastbourne</t>
  </si>
  <si>
    <t>West Devon</t>
  </si>
  <si>
    <t>Torridge</t>
  </si>
  <si>
    <t>Teignbridge</t>
  </si>
  <si>
    <t>South Hams</t>
  </si>
  <si>
    <t>North Devon</t>
  </si>
  <si>
    <t>Mid Devon</t>
  </si>
  <si>
    <t>Exeter</t>
  </si>
  <si>
    <t>East Devon</t>
  </si>
  <si>
    <t>South Derbyshire</t>
  </si>
  <si>
    <t>North East Derbyshire</t>
  </si>
  <si>
    <t>High Peak</t>
  </si>
  <si>
    <t>Erewash</t>
  </si>
  <si>
    <t>Derbyshire Dales</t>
  </si>
  <si>
    <t>Chesterfield</t>
  </si>
  <si>
    <t>Bolsover</t>
  </si>
  <si>
    <t>Amber Valley</t>
  </si>
  <si>
    <t>South Lakeland</t>
  </si>
  <si>
    <t>Eden</t>
  </si>
  <si>
    <t>Copeland</t>
  </si>
  <si>
    <t>Carlisle</t>
  </si>
  <si>
    <t>Barrow-in-Furness</t>
  </si>
  <si>
    <t>Allerdale</t>
  </si>
  <si>
    <t>South Cambridgeshire</t>
  </si>
  <si>
    <t>Huntingdonshire</t>
  </si>
  <si>
    <t>Fenland</t>
  </si>
  <si>
    <t>East Cambridgeshire</t>
  </si>
  <si>
    <t>Cambridge</t>
  </si>
  <si>
    <t>West Northamptonshire</t>
  </si>
  <si>
    <t>North Northamptonshire</t>
  </si>
  <si>
    <t>Buckinghamshire</t>
  </si>
  <si>
    <t>Dorset</t>
  </si>
  <si>
    <t>Bournemouth, Christchurch and Poole</t>
  </si>
  <si>
    <t>Northumberland</t>
  </si>
  <si>
    <t>Central Bedfordshire</t>
  </si>
  <si>
    <t>Bedford</t>
  </si>
  <si>
    <t>Wiltshire</t>
  </si>
  <si>
    <t>Isles of Scilly</t>
  </si>
  <si>
    <t>Cornwall</t>
  </si>
  <si>
    <t>Shropshire</t>
  </si>
  <si>
    <t>Cheshire West and Chester</t>
  </si>
  <si>
    <t>Cheshire East</t>
  </si>
  <si>
    <t>County Durham</t>
  </si>
  <si>
    <t>Isle of Wight</t>
  </si>
  <si>
    <t>Southampton</t>
  </si>
  <si>
    <t>Portsmouth</t>
  </si>
  <si>
    <t>Brighton and Hove</t>
  </si>
  <si>
    <t>Milton Keynes</t>
  </si>
  <si>
    <t>Wokingham</t>
  </si>
  <si>
    <t>Windsor and Maidenhead</t>
  </si>
  <si>
    <t>Slough</t>
  </si>
  <si>
    <t>Reading</t>
  </si>
  <si>
    <t>West Berkshire</t>
  </si>
  <si>
    <t>Bracknell Forest</t>
  </si>
  <si>
    <t>Medway</t>
  </si>
  <si>
    <t>Thurrock</t>
  </si>
  <si>
    <t>Southend-on-Sea</t>
  </si>
  <si>
    <t>Luton</t>
  </si>
  <si>
    <t>Peterborough</t>
  </si>
  <si>
    <t>Swindon</t>
  </si>
  <si>
    <t>Torbay</t>
  </si>
  <si>
    <t>Plymouth</t>
  </si>
  <si>
    <t>South Gloucestershire</t>
  </si>
  <si>
    <t>North Somerset</t>
  </si>
  <si>
    <t>Bristol, City of</t>
  </si>
  <si>
    <t>Bath and North East Somerset</t>
  </si>
  <si>
    <t>Stoke-on-Trent</t>
  </si>
  <si>
    <t>Telford and Wrekin</t>
  </si>
  <si>
    <t>Herefordshire, County of</t>
  </si>
  <si>
    <t>Nottingham</t>
  </si>
  <si>
    <t>Rutland</t>
  </si>
  <si>
    <t>Leicester</t>
  </si>
  <si>
    <t>Derby</t>
  </si>
  <si>
    <t>York</t>
  </si>
  <si>
    <t>North Lincolnshire</t>
  </si>
  <si>
    <t>North East Lincolnshire</t>
  </si>
  <si>
    <t>East Riding of Yorkshire</t>
  </si>
  <si>
    <t>Kingston upon Hull, City of</t>
  </si>
  <si>
    <t>Blackpool</t>
  </si>
  <si>
    <t>Blackburn with Darwen</t>
  </si>
  <si>
    <t>Warrington</t>
  </si>
  <si>
    <t>Halton</t>
  </si>
  <si>
    <t>Darlington</t>
  </si>
  <si>
    <t>Stockton-on-Tees</t>
  </si>
  <si>
    <t>Redcar and Cleveland</t>
  </si>
  <si>
    <t>Middlesbrough</t>
  </si>
  <si>
    <t>Hartlepool</t>
  </si>
  <si>
    <t>Wye Valley NHS Trust</t>
  </si>
  <si>
    <t>Wrightington, Wigan And Leigh NHS Foundation Trust</t>
  </si>
  <si>
    <t>Worcestershire Acute Hospitals NHS Trust</t>
  </si>
  <si>
    <t>Wirral University Teaching Hospital NHS Foundation Trust</t>
  </si>
  <si>
    <t>RY7</t>
  </si>
  <si>
    <t>Whittington Health NHS Trust</t>
  </si>
  <si>
    <t>West Suffolk NHS Foundation Trust</t>
  </si>
  <si>
    <t>Walsall Healthcare NHS Trust</t>
  </si>
  <si>
    <t>University Hospitals Plymouth NHS Trust</t>
  </si>
  <si>
    <t>University Hospitals Of North Midlands NHS Trust</t>
  </si>
  <si>
    <t>University Hospitals Of Morecambe Bay NHS Foundation Trust</t>
  </si>
  <si>
    <t>University Hospitals Of Leicester NHS Trust</t>
  </si>
  <si>
    <t>University Hospitals Of Derby And Burton NHS Foundation Trust</t>
  </si>
  <si>
    <t>University Hospitals Dorset NHS Foundation Trust</t>
  </si>
  <si>
    <t>University Hospitals Coventry And Warwickshire NHS Trust</t>
  </si>
  <si>
    <t>University Hospitals Bristol and Weston NHS Foundation Trust</t>
  </si>
  <si>
    <t>University Hospitals Birmingham NHS Foundation Trust</t>
  </si>
  <si>
    <t>University Hospital Southampton NHS Foundation Trust</t>
  </si>
  <si>
    <t>University College London Hospitals NHS Foundation Trust</t>
  </si>
  <si>
    <t>United Lincolnshire Hospitals NHS Trust</t>
  </si>
  <si>
    <t>Torbay And South Devon NHS Foundation Trust</t>
  </si>
  <si>
    <t>The Walton Centre NHS Foundation Trust</t>
  </si>
  <si>
    <t>The Royal Wolverhampton NHS Trust</t>
  </si>
  <si>
    <t>The Royal Orthopaedic Hospital NHS Foundation Trust</t>
  </si>
  <si>
    <t>The Royal Marsden NHS Foundation Trust</t>
  </si>
  <si>
    <t>The Rotherham NHS Foundation Trust</t>
  </si>
  <si>
    <t>The Robert Jones And Agnes Hunt Orthopaedic Hospital NHS Foundation Trust</t>
  </si>
  <si>
    <t>The Queen Elizabeth Hospital, King's Lynn, NHS Foundation Trust</t>
  </si>
  <si>
    <t>The Princess Alexandra Hospital NHS Trust</t>
  </si>
  <si>
    <t>The Newcastle Upon Tyne Hospitals NHS Foundation Trust</t>
  </si>
  <si>
    <t>The Hillingdon Hospitals NHS Foundation Trust</t>
  </si>
  <si>
    <t>The Dudley Group NHS Foundation Trust</t>
  </si>
  <si>
    <t>The Clatterbridge Cancer Centre NHS Foundation Trust</t>
  </si>
  <si>
    <t>The Christie NHS Foundation Trust</t>
  </si>
  <si>
    <t>Tameside And Glossop Integrated Care NHS Foundation Trust</t>
  </si>
  <si>
    <t>Sussex Community NHS Foundation Trust</t>
  </si>
  <si>
    <t>Surrey And Sussex Healthcare NHS Trust</t>
  </si>
  <si>
    <t>Stockport NHS Foundation Trust</t>
  </si>
  <si>
    <t>St George's University Hospitals NHS Foundation Trust</t>
  </si>
  <si>
    <t>South Western Ambulance Service NHS Foundation Trust</t>
  </si>
  <si>
    <t>South West London And St George's Mental Health NHS Trust</t>
  </si>
  <si>
    <t>RQY</t>
  </si>
  <si>
    <t>South Tyneside And Sunderland NHS Foundation Trust</t>
  </si>
  <si>
    <t>South Tees Hospitals NHS Foundation Trust</t>
  </si>
  <si>
    <t>Somerset NHS Foundation Trust</t>
  </si>
  <si>
    <t>Shropshire Community Health NHS Trust</t>
  </si>
  <si>
    <t>Sherwood Forest Hospitals NHS Foundation Trust</t>
  </si>
  <si>
    <t>Sheffield Teaching Hospitals NHS Foundation Trust</t>
  </si>
  <si>
    <t>Sheffield Children's NHS Foundation Trust</t>
  </si>
  <si>
    <t>Sandwell And West Birmingham Hospitals NHS Trust</t>
  </si>
  <si>
    <t>Salisbury NHS Foundation Trust</t>
  </si>
  <si>
    <t>Royal United Hospitals Bath NHS Foundation Trust</t>
  </si>
  <si>
    <t>Royal Surrey County Hospital NHS Foundation Trust</t>
  </si>
  <si>
    <t>Royal Papworth Hospital NHS Foundation Trust</t>
  </si>
  <si>
    <t>Royal National Orthopaedic Hospital NHS Trust</t>
  </si>
  <si>
    <t>Royal Free London NHS Foundation Trust</t>
  </si>
  <si>
    <t>Royal Cornwall Hospitals NHS Trust</t>
  </si>
  <si>
    <t>Royal Berkshire NHS Foundation Trust</t>
  </si>
  <si>
    <t>Queen Victoria Hospital NHS Foundation Trust</t>
  </si>
  <si>
    <t>Portsmouth Hospitals University NHS Trust</t>
  </si>
  <si>
    <t>Oxford University Hospitals NHS Foundation Trust</t>
  </si>
  <si>
    <t>Oxford Health NHS Foundation Trust</t>
  </si>
  <si>
    <t>Nottinghamshire Healthcare NHS Foundation Trust</t>
  </si>
  <si>
    <t>Nottingham University Hospitals NHS Trust</t>
  </si>
  <si>
    <t>Northumbria Healthcare NHS Foundation Trust</t>
  </si>
  <si>
    <t>Northern Lincolnshire And Goole NHS Foundation Trust</t>
  </si>
  <si>
    <t>Northampton General Hospital NHS Trust</t>
  </si>
  <si>
    <t>North West Anglia NHS Foundation Trust</t>
  </si>
  <si>
    <t>North Tees And Hartlepool NHS Foundation Trust</t>
  </si>
  <si>
    <t>North East London NHS Foundation Trust</t>
  </si>
  <si>
    <t>North Cumbria Integrated Care NHS Foundation Trust</t>
  </si>
  <si>
    <t>North Bristol NHS Trust</t>
  </si>
  <si>
    <t>Norfolk Community Health And Care NHS Trust</t>
  </si>
  <si>
    <t>Norfolk And Norwich University Hospitals NHS Foundation Trust</t>
  </si>
  <si>
    <t>Moorfields Eye Hospital NHS Foundation Trust</t>
  </si>
  <si>
    <t>Milton Keynes University Hospital NHS Foundation Trust</t>
  </si>
  <si>
    <t>Midlands Partnership NHS Foundation Trust</t>
  </si>
  <si>
    <t>Mid Cheshire Hospitals NHS Foundation Trust</t>
  </si>
  <si>
    <t>Mid and South Essex NHS Foundation Trust</t>
  </si>
  <si>
    <t>Medway NHS Foundation Trust</t>
  </si>
  <si>
    <t>Manchester University NHS Foundation Trust</t>
  </si>
  <si>
    <t>Maidstone And Tunbridge Wells NHS Trust</t>
  </si>
  <si>
    <t>London North West University Healthcare NHS Trust</t>
  </si>
  <si>
    <t>Liverpool Women's NHS Foundation Trust</t>
  </si>
  <si>
    <t>Liverpool University Hospitals NHS Foundation Trust</t>
  </si>
  <si>
    <t>Liverpool Heart And Chest Hospital NHS Foundation Trust</t>
  </si>
  <si>
    <t>Lincolnshire Community Health Services NHS Trust</t>
  </si>
  <si>
    <t>Lewisham And Greenwich NHS Trust</t>
  </si>
  <si>
    <t>Leeds Teaching Hospitals NHS Trust</t>
  </si>
  <si>
    <t>Leeds Community Healthcare NHS Trust</t>
  </si>
  <si>
    <t>RY6</t>
  </si>
  <si>
    <t>Lancashire Teaching Hospitals NHS Foundation Trust</t>
  </si>
  <si>
    <t>Kingston Hospital NHS Foundation Trust</t>
  </si>
  <si>
    <t>King's College Hospital NHS Foundation Trust</t>
  </si>
  <si>
    <t>Kettering General Hospital NHS Foundation Trust</t>
  </si>
  <si>
    <t>Kent Community Health NHS Foundation Trust</t>
  </si>
  <si>
    <t>James Paget University Hospitals NHS Foundation Trust</t>
  </si>
  <si>
    <t>Isle Of Wight NHS Trust</t>
  </si>
  <si>
    <t>Imperial College Healthcare NHS Trust</t>
  </si>
  <si>
    <t>Humber Teaching NHS Foundation Trust</t>
  </si>
  <si>
    <t>Harrogate And District NHS Foundation Trust</t>
  </si>
  <si>
    <t>Hampshire Hospitals NHS Foundation Trust</t>
  </si>
  <si>
    <t>Guy's And St Thomas' NHS Foundation Trust</t>
  </si>
  <si>
    <t>Great Western Hospitals NHS Foundation Trust</t>
  </si>
  <si>
    <t>Great Ormond Street Hospital For Children NHS Foundation Trust</t>
  </si>
  <si>
    <t>Gloucestershire Hospitals NHS Foundation Trust</t>
  </si>
  <si>
    <t>Gloucestershire Health And Care NHS Foundation Trust</t>
  </si>
  <si>
    <t>George Eliot Hospital NHS Trust</t>
  </si>
  <si>
    <t>Gateshead Health NHS Foundation Trust</t>
  </si>
  <si>
    <t>Frimley Health NHS Foundation Trust</t>
  </si>
  <si>
    <t>Epsom And St Helier University Hospitals NHS Trust</t>
  </si>
  <si>
    <t>East Sussex Healthcare NHS Trust</t>
  </si>
  <si>
    <t>East Suffolk And North Essex NHS Foundation Trust</t>
  </si>
  <si>
    <t>East Lancashire Hospitals NHS Trust</t>
  </si>
  <si>
    <t>East Kent Hospitals University NHS Foundation Trust</t>
  </si>
  <si>
    <t>East Cheshire NHS Trust</t>
  </si>
  <si>
    <t>East And North Hertfordshire NHS Trust</t>
  </si>
  <si>
    <t>Dorset Healthcare University NHS Foundation Trust</t>
  </si>
  <si>
    <t>Dorset County Hospital NHS Foundation Trust</t>
  </si>
  <si>
    <t>Doncaster And Bassetlaw Teaching Hospitals NHS Foundation Trust</t>
  </si>
  <si>
    <t>Derbyshire Community Health Services NHS Foundation Trust</t>
  </si>
  <si>
    <t>Dartford And Gravesham NHS Trust</t>
  </si>
  <si>
    <t>Cumbria, Northumberland, Tyne And Wear NHS Foundation Trust</t>
  </si>
  <si>
    <t>Croydon Health Services NHS Trust</t>
  </si>
  <si>
    <t>County Durham And Darlington NHS Foundation Trust</t>
  </si>
  <si>
    <t>Countess Of Chester Hospital NHS Foundation Trust</t>
  </si>
  <si>
    <t>Cornwall Partnership NHS Foundation Trust</t>
  </si>
  <si>
    <t>Chesterfield Royal Hospital NHS Foundation Trust</t>
  </si>
  <si>
    <t>Chelsea And Westminster Hospital NHS Foundation Trust</t>
  </si>
  <si>
    <t>Central And North West London NHS Foundation Trust</t>
  </si>
  <si>
    <t>Cambridge University Hospitals NHS Foundation Trust</t>
  </si>
  <si>
    <t>Calderdale And Huddersfield NHS Foundation Trust</t>
  </si>
  <si>
    <t>Buckinghamshire Healthcare NHS Trust</t>
  </si>
  <si>
    <t>Bridgewater Community Healthcare NHS Foundation Trust</t>
  </si>
  <si>
    <t>Bradford Teaching Hospitals NHS Foundation Trust</t>
  </si>
  <si>
    <t>Bolton NHS Foundation Trust</t>
  </si>
  <si>
    <t>Blackpool Teaching Hospitals NHS Foundation Trust</t>
  </si>
  <si>
    <t>Birmingham Women's And Children's NHS Foundation Trust</t>
  </si>
  <si>
    <t>Birmingham Community Healthcare NHS Foundation Trust</t>
  </si>
  <si>
    <t>Berkshire Healthcare NHS Foundation Trust</t>
  </si>
  <si>
    <t>Bedfordshire Hospitals NHS Foundation Trust</t>
  </si>
  <si>
    <t>Barts Health NHS Trust</t>
  </si>
  <si>
    <t>Barnsley Hospital NHS Foundation Trust</t>
  </si>
  <si>
    <t>Barking, Havering And Redbridge University Hospitals NHS Trust</t>
  </si>
  <si>
    <t>Ashford And St Peter's Hospitals NHS Foundation Trust</t>
  </si>
  <si>
    <t>Alder Hey Children's NHS Foundation Trust</t>
  </si>
  <si>
    <t>Airedale NHS Foundation Trust</t>
  </si>
  <si>
    <t>Provider name</t>
  </si>
  <si>
    <t>QKK</t>
  </si>
  <si>
    <t>Y07020</t>
  </si>
  <si>
    <t>QM7</t>
  </si>
  <si>
    <t>Y07016</t>
  </si>
  <si>
    <t>QRL</t>
  </si>
  <si>
    <t>Y07014</t>
  </si>
  <si>
    <t>QHG</t>
  </si>
  <si>
    <t>Y06810</t>
  </si>
  <si>
    <t>QT1</t>
  </si>
  <si>
    <t>Y06792</t>
  </si>
  <si>
    <t>QWO</t>
  </si>
  <si>
    <t>Y06659</t>
  </si>
  <si>
    <t>QMF</t>
  </si>
  <si>
    <t>Y06592</t>
  </si>
  <si>
    <t>Y06545</t>
  </si>
  <si>
    <t>QJG</t>
  </si>
  <si>
    <t>Y06499</t>
  </si>
  <si>
    <t>QRV</t>
  </si>
  <si>
    <t>Y06443</t>
  </si>
  <si>
    <t>QH8</t>
  </si>
  <si>
    <t>Y06389</t>
  </si>
  <si>
    <t>QHL</t>
  </si>
  <si>
    <t>Y06378</t>
  </si>
  <si>
    <t>Y06356</t>
  </si>
  <si>
    <t>Y06345</t>
  </si>
  <si>
    <t>QMM</t>
  </si>
  <si>
    <t>Y06275</t>
  </si>
  <si>
    <t>QWU</t>
  </si>
  <si>
    <t>Y06218</t>
  </si>
  <si>
    <t>Y06113</t>
  </si>
  <si>
    <t>Y06095</t>
  </si>
  <si>
    <t>QNX</t>
  </si>
  <si>
    <t>Y06007</t>
  </si>
  <si>
    <t>QWE</t>
  </si>
  <si>
    <t>Y05857</t>
  </si>
  <si>
    <t>Y05826</t>
  </si>
  <si>
    <t>QE1</t>
  </si>
  <si>
    <t>Y05788</t>
  </si>
  <si>
    <t>QYG</t>
  </si>
  <si>
    <t>Y05750</t>
  </si>
  <si>
    <t>QJ2</t>
  </si>
  <si>
    <t>Y05733</t>
  </si>
  <si>
    <t>Y05690</t>
  </si>
  <si>
    <t>Y05622</t>
  </si>
  <si>
    <t>QK1</t>
  </si>
  <si>
    <t>Y05412</t>
  </si>
  <si>
    <t>Y05369</t>
  </si>
  <si>
    <t>QF7</t>
  </si>
  <si>
    <t>Y05364</t>
  </si>
  <si>
    <t>Y05363</t>
  </si>
  <si>
    <t>Y05349</t>
  </si>
  <si>
    <t>Y05346</t>
  </si>
  <si>
    <t>QMJ</t>
  </si>
  <si>
    <t>Y05330</t>
  </si>
  <si>
    <t>Y05318</t>
  </si>
  <si>
    <t>Y05317</t>
  </si>
  <si>
    <t>Y05291</t>
  </si>
  <si>
    <t>Y05286</t>
  </si>
  <si>
    <t>Y05248</t>
  </si>
  <si>
    <t>QR1</t>
  </si>
  <si>
    <t>Y05212</t>
  </si>
  <si>
    <t>Y05167</t>
  </si>
  <si>
    <t>Y05080</t>
  </si>
  <si>
    <t>Y05023</t>
  </si>
  <si>
    <t>Y04995</t>
  </si>
  <si>
    <t>Y04977</t>
  </si>
  <si>
    <t>Y04969</t>
  </si>
  <si>
    <t>QGH</t>
  </si>
  <si>
    <t>Y04968</t>
  </si>
  <si>
    <t>Y04965</t>
  </si>
  <si>
    <t>QT6</t>
  </si>
  <si>
    <t>Y04957</t>
  </si>
  <si>
    <t>QJM</t>
  </si>
  <si>
    <t>Y04925</t>
  </si>
  <si>
    <t>Y04884</t>
  </si>
  <si>
    <t>Y04882</t>
  </si>
  <si>
    <t>Y04809</t>
  </si>
  <si>
    <t>Y04664</t>
  </si>
  <si>
    <t>QJK</t>
  </si>
  <si>
    <t>Y04662</t>
  </si>
  <si>
    <t>QOX</t>
  </si>
  <si>
    <t>Y04543</t>
  </si>
  <si>
    <t>Y04273</t>
  </si>
  <si>
    <t>Y04266</t>
  </si>
  <si>
    <t>Y04225</t>
  </si>
  <si>
    <t>Y03755</t>
  </si>
  <si>
    <t>Y03671</t>
  </si>
  <si>
    <t>Y03664</t>
  </si>
  <si>
    <t>Y03663</t>
  </si>
  <si>
    <t>Y03602</t>
  </si>
  <si>
    <t>Y03597</t>
  </si>
  <si>
    <t>Y03595</t>
  </si>
  <si>
    <t>Y03584</t>
  </si>
  <si>
    <t>Y03528</t>
  </si>
  <si>
    <t>Y03441</t>
  </si>
  <si>
    <t>Y03402</t>
  </si>
  <si>
    <t>QOP</t>
  </si>
  <si>
    <t>Y03366</t>
  </si>
  <si>
    <t>QHM</t>
  </si>
  <si>
    <t>Y03303</t>
  </si>
  <si>
    <t>Y03296</t>
  </si>
  <si>
    <t>Y03222</t>
  </si>
  <si>
    <t>Y03135</t>
  </si>
  <si>
    <t>Y03124</t>
  </si>
  <si>
    <t>Y03103</t>
  </si>
  <si>
    <t>Y03079</t>
  </si>
  <si>
    <t>Y03063</t>
  </si>
  <si>
    <t>Y03052</t>
  </si>
  <si>
    <t>Y03049</t>
  </si>
  <si>
    <t>Y03035</t>
  </si>
  <si>
    <t>Y03023</t>
  </si>
  <si>
    <t>Y02987</t>
  </si>
  <si>
    <t>Y02986</t>
  </si>
  <si>
    <t>Y02974</t>
  </si>
  <si>
    <t>Y02973</t>
  </si>
  <si>
    <t>Y02962</t>
  </si>
  <si>
    <t>Y02960</t>
  </si>
  <si>
    <t>Y02946</t>
  </si>
  <si>
    <t>Y02936</t>
  </si>
  <si>
    <t>Y02933</t>
  </si>
  <si>
    <t>Y02928</t>
  </si>
  <si>
    <t>Y02906</t>
  </si>
  <si>
    <t>Y02900</t>
  </si>
  <si>
    <t>Y02893</t>
  </si>
  <si>
    <t>Y02890</t>
  </si>
  <si>
    <t>Y02886</t>
  </si>
  <si>
    <t>Y02885</t>
  </si>
  <si>
    <t>Y02875</t>
  </si>
  <si>
    <t>QUY</t>
  </si>
  <si>
    <t>Y02873</t>
  </si>
  <si>
    <t>QNC</t>
  </si>
  <si>
    <t>Y02867</t>
  </si>
  <si>
    <t>Y02849</t>
  </si>
  <si>
    <t>Y02847</t>
  </si>
  <si>
    <t>Y02842</t>
  </si>
  <si>
    <t>Y02827</t>
  </si>
  <si>
    <t>Y02811</t>
  </si>
  <si>
    <t>Y02807</t>
  </si>
  <si>
    <t>Y02795</t>
  </si>
  <si>
    <t>Y02794</t>
  </si>
  <si>
    <t>Y02790</t>
  </si>
  <si>
    <t>QOQ</t>
  </si>
  <si>
    <t>Y02787</t>
  </si>
  <si>
    <t>QUE</t>
  </si>
  <si>
    <t>Y02769</t>
  </si>
  <si>
    <t>Y02767</t>
  </si>
  <si>
    <t>QUA</t>
  </si>
  <si>
    <t>Y02757</t>
  </si>
  <si>
    <t>Y02755</t>
  </si>
  <si>
    <t>Y02753</t>
  </si>
  <si>
    <t>Y02751</t>
  </si>
  <si>
    <t>Y02747</t>
  </si>
  <si>
    <t>Y02736</t>
  </si>
  <si>
    <t>Y02721</t>
  </si>
  <si>
    <t>Y02720</t>
  </si>
  <si>
    <t>Y02718</t>
  </si>
  <si>
    <t>Y02713</t>
  </si>
  <si>
    <t>Y02707</t>
  </si>
  <si>
    <t>Y02701</t>
  </si>
  <si>
    <t>Y02692</t>
  </si>
  <si>
    <t>Y02686</t>
  </si>
  <si>
    <t>Y02684</t>
  </si>
  <si>
    <t>Y02676</t>
  </si>
  <si>
    <t>Y02674</t>
  </si>
  <si>
    <t>Y02672</t>
  </si>
  <si>
    <t>Y02671</t>
  </si>
  <si>
    <t>Y02669</t>
  </si>
  <si>
    <t>Y02663</t>
  </si>
  <si>
    <t>Y02657</t>
  </si>
  <si>
    <t>Y02653</t>
  </si>
  <si>
    <t>Y02646</t>
  </si>
  <si>
    <t>Y02645</t>
  </si>
  <si>
    <t>Y02639</t>
  </si>
  <si>
    <t>Y02636</t>
  </si>
  <si>
    <t>Y02633</t>
  </si>
  <si>
    <t>Y02627</t>
  </si>
  <si>
    <t>Y02626</t>
  </si>
  <si>
    <t>Y02625</t>
  </si>
  <si>
    <t>Y02622</t>
  </si>
  <si>
    <t>Y02611</t>
  </si>
  <si>
    <t>Y02606</t>
  </si>
  <si>
    <t>Y02605</t>
  </si>
  <si>
    <t>Y02594</t>
  </si>
  <si>
    <t>Y02589</t>
  </si>
  <si>
    <t>Y02586</t>
  </si>
  <si>
    <t>Y02578</t>
  </si>
  <si>
    <t>Y02575</t>
  </si>
  <si>
    <t>Y02571</t>
  </si>
  <si>
    <t>Y02567</t>
  </si>
  <si>
    <t>Y02526</t>
  </si>
  <si>
    <t>Y02521</t>
  </si>
  <si>
    <t>Y02520</t>
  </si>
  <si>
    <t>Y02519</t>
  </si>
  <si>
    <t>Y02517</t>
  </si>
  <si>
    <t>Y02510</t>
  </si>
  <si>
    <t>QKS</t>
  </si>
  <si>
    <t>QOC</t>
  </si>
  <si>
    <t>Y02494</t>
  </si>
  <si>
    <t>QU9</t>
  </si>
  <si>
    <t>Y02476</t>
  </si>
  <si>
    <t>Y02469</t>
  </si>
  <si>
    <t>Y02466</t>
  </si>
  <si>
    <t>Y02463</t>
  </si>
  <si>
    <t>Y02442</t>
  </si>
  <si>
    <t>Y02423</t>
  </si>
  <si>
    <t>Y02414</t>
  </si>
  <si>
    <t>Y02378</t>
  </si>
  <si>
    <t>Y02354</t>
  </si>
  <si>
    <t>Y02342</t>
  </si>
  <si>
    <t>Y02332</t>
  </si>
  <si>
    <t>Y02325</t>
  </si>
  <si>
    <t>Y02322</t>
  </si>
  <si>
    <t>Y02321</t>
  </si>
  <si>
    <t>Y02319</t>
  </si>
  <si>
    <t>Y02274</t>
  </si>
  <si>
    <t>Y02212</t>
  </si>
  <si>
    <t>Y02177</t>
  </si>
  <si>
    <t>Y02117</t>
  </si>
  <si>
    <t>Y02045</t>
  </si>
  <si>
    <t>Y02002</t>
  </si>
  <si>
    <t>Y01964</t>
  </si>
  <si>
    <t>Y01948</t>
  </si>
  <si>
    <t>Y01929</t>
  </si>
  <si>
    <t>Y01924</t>
  </si>
  <si>
    <t>Y01922</t>
  </si>
  <si>
    <t>Y01845</t>
  </si>
  <si>
    <t>Y01839</t>
  </si>
  <si>
    <t>Y01812</t>
  </si>
  <si>
    <t>Y01795</t>
  </si>
  <si>
    <t>Y01794</t>
  </si>
  <si>
    <t>Y01756</t>
  </si>
  <si>
    <t>Y01719</t>
  </si>
  <si>
    <t>Y01695</t>
  </si>
  <si>
    <t>Y01690</t>
  </si>
  <si>
    <t>Y01655</t>
  </si>
  <si>
    <t>Y01652</t>
  </si>
  <si>
    <t>Y01291</t>
  </si>
  <si>
    <t>Y01281</t>
  </si>
  <si>
    <t>Y01280</t>
  </si>
  <si>
    <t>Y01262</t>
  </si>
  <si>
    <t>Y01221</t>
  </si>
  <si>
    <t>Y01206</t>
  </si>
  <si>
    <t>QSL</t>
  </si>
  <si>
    <t>Y01163</t>
  </si>
  <si>
    <t>Y01132</t>
  </si>
  <si>
    <t>Y01127</t>
  </si>
  <si>
    <t>Y01118</t>
  </si>
  <si>
    <t>Y01108</t>
  </si>
  <si>
    <t>Y01090</t>
  </si>
  <si>
    <t>Y01068</t>
  </si>
  <si>
    <t>Y01066</t>
  </si>
  <si>
    <t>Y01057</t>
  </si>
  <si>
    <t>Y01051</t>
  </si>
  <si>
    <t>Y01050</t>
  </si>
  <si>
    <t>Y01011</t>
  </si>
  <si>
    <t>Y01008</t>
  </si>
  <si>
    <t>Y00999</t>
  </si>
  <si>
    <t>Y00996</t>
  </si>
  <si>
    <t>Y00969</t>
  </si>
  <si>
    <t>Y00918</t>
  </si>
  <si>
    <t>Y00902</t>
  </si>
  <si>
    <t>Y00774</t>
  </si>
  <si>
    <t>Y00758</t>
  </si>
  <si>
    <t>Y00726</t>
  </si>
  <si>
    <t>Y00612</t>
  </si>
  <si>
    <t>Y00568</t>
  </si>
  <si>
    <t>Y00560</t>
  </si>
  <si>
    <t>Y00522</t>
  </si>
  <si>
    <t>Y00507</t>
  </si>
  <si>
    <t>Y00492</t>
  </si>
  <si>
    <t>Y00486</t>
  </si>
  <si>
    <t>Y00475</t>
  </si>
  <si>
    <t>Y00471</t>
  </si>
  <si>
    <t>Y00469</t>
  </si>
  <si>
    <t>Y00446</t>
  </si>
  <si>
    <t>Y00445</t>
  </si>
  <si>
    <t>QNQ</t>
  </si>
  <si>
    <t>Y00437</t>
  </si>
  <si>
    <t>Y00412</t>
  </si>
  <si>
    <t>Y00411</t>
  </si>
  <si>
    <t>Y00403</t>
  </si>
  <si>
    <t>QPM</t>
  </si>
  <si>
    <t>Y00399</t>
  </si>
  <si>
    <t>Y00352</t>
  </si>
  <si>
    <t>Y00351</t>
  </si>
  <si>
    <t>Y00347</t>
  </si>
  <si>
    <t>Y00344</t>
  </si>
  <si>
    <t>Y00316</t>
  </si>
  <si>
    <t>Y00312</t>
  </si>
  <si>
    <t>Y00297</t>
  </si>
  <si>
    <t>Y00293</t>
  </si>
  <si>
    <t>Y00286</t>
  </si>
  <si>
    <t>Y00278</t>
  </si>
  <si>
    <t>Y00265</t>
  </si>
  <si>
    <t>Y00252</t>
  </si>
  <si>
    <t>Y00230</t>
  </si>
  <si>
    <t>Y00228</t>
  </si>
  <si>
    <t>Y00206</t>
  </si>
  <si>
    <t>Y00200</t>
  </si>
  <si>
    <t>Y00186</t>
  </si>
  <si>
    <t>Y00185</t>
  </si>
  <si>
    <t>Y00184</t>
  </si>
  <si>
    <t>Y00182</t>
  </si>
  <si>
    <t>Y00159</t>
  </si>
  <si>
    <t>Y00155</t>
  </si>
  <si>
    <t>Y00140</t>
  </si>
  <si>
    <t>Y00137</t>
  </si>
  <si>
    <t>Y00090</t>
  </si>
  <si>
    <t>Y00081</t>
  </si>
  <si>
    <t>Y00080</t>
  </si>
  <si>
    <t>Y00078</t>
  </si>
  <si>
    <t>Y00060</t>
  </si>
  <si>
    <t>Y00057</t>
  </si>
  <si>
    <t>Y00056</t>
  </si>
  <si>
    <t>Y00054</t>
  </si>
  <si>
    <t>Y00050</t>
  </si>
  <si>
    <t>Y00049</t>
  </si>
  <si>
    <t>Y00033</t>
  </si>
  <si>
    <t>Y00026</t>
  </si>
  <si>
    <t>Y00020</t>
  </si>
  <si>
    <t>P92651</t>
  </si>
  <si>
    <t>P92648</t>
  </si>
  <si>
    <t>P92647</t>
  </si>
  <si>
    <t>P92646</t>
  </si>
  <si>
    <t>P92642</t>
  </si>
  <si>
    <t>P92639</t>
  </si>
  <si>
    <t>P92637</t>
  </si>
  <si>
    <t>P92635</t>
  </si>
  <si>
    <t>P92634</t>
  </si>
  <si>
    <t>P92633</t>
  </si>
  <si>
    <t>P92630</t>
  </si>
  <si>
    <t>P92626</t>
  </si>
  <si>
    <t>P92621</t>
  </si>
  <si>
    <t>P92620</t>
  </si>
  <si>
    <t>P92615</t>
  </si>
  <si>
    <t>P92607</t>
  </si>
  <si>
    <t>P92605</t>
  </si>
  <si>
    <t>P92602</t>
  </si>
  <si>
    <t>P92042</t>
  </si>
  <si>
    <t>P92041</t>
  </si>
  <si>
    <t>P92038</t>
  </si>
  <si>
    <t>P92034</t>
  </si>
  <si>
    <t>P92033</t>
  </si>
  <si>
    <t>P92031</t>
  </si>
  <si>
    <t>P92030</t>
  </si>
  <si>
    <t>P92029</t>
  </si>
  <si>
    <t>P92028</t>
  </si>
  <si>
    <t>P92026</t>
  </si>
  <si>
    <t>P92024</t>
  </si>
  <si>
    <t>P92023</t>
  </si>
  <si>
    <t>P92021</t>
  </si>
  <si>
    <t>P92020</t>
  </si>
  <si>
    <t>P92019</t>
  </si>
  <si>
    <t>P92017</t>
  </si>
  <si>
    <t>P92016</t>
  </si>
  <si>
    <t>P92015</t>
  </si>
  <si>
    <t>P92014</t>
  </si>
  <si>
    <t>P92012</t>
  </si>
  <si>
    <t>P92011</t>
  </si>
  <si>
    <t>P92010</t>
  </si>
  <si>
    <t>P92008</t>
  </si>
  <si>
    <t>P92007</t>
  </si>
  <si>
    <t>P92006</t>
  </si>
  <si>
    <t>P92005</t>
  </si>
  <si>
    <t>P92004</t>
  </si>
  <si>
    <t>P92003</t>
  </si>
  <si>
    <t>P92002</t>
  </si>
  <si>
    <t>P92001</t>
  </si>
  <si>
    <t>P91631</t>
  </si>
  <si>
    <t>P91629</t>
  </si>
  <si>
    <t>P91627</t>
  </si>
  <si>
    <t>P91623</t>
  </si>
  <si>
    <t>P91617</t>
  </si>
  <si>
    <t>P91604</t>
  </si>
  <si>
    <t>P91603</t>
  </si>
  <si>
    <t>P91035</t>
  </si>
  <si>
    <t>P91029</t>
  </si>
  <si>
    <t>P91026</t>
  </si>
  <si>
    <t>P91021</t>
  </si>
  <si>
    <t>P91020</t>
  </si>
  <si>
    <t>P91019</t>
  </si>
  <si>
    <t>P91018</t>
  </si>
  <si>
    <t>P91017</t>
  </si>
  <si>
    <t>P91016</t>
  </si>
  <si>
    <t>P91014</t>
  </si>
  <si>
    <t>P91013</t>
  </si>
  <si>
    <t>P91012</t>
  </si>
  <si>
    <t>P91011</t>
  </si>
  <si>
    <t>P91009</t>
  </si>
  <si>
    <t>P91008</t>
  </si>
  <si>
    <t>P91007</t>
  </si>
  <si>
    <t>P91006</t>
  </si>
  <si>
    <t>P91004</t>
  </si>
  <si>
    <t>P91003</t>
  </si>
  <si>
    <t>P89618</t>
  </si>
  <si>
    <t>P89613</t>
  </si>
  <si>
    <t>P89612</t>
  </si>
  <si>
    <t>P89609</t>
  </si>
  <si>
    <t>P89602</t>
  </si>
  <si>
    <t>P89030</t>
  </si>
  <si>
    <t>P89029</t>
  </si>
  <si>
    <t>P89026</t>
  </si>
  <si>
    <t>P89025</t>
  </si>
  <si>
    <t>P89023</t>
  </si>
  <si>
    <t>P89022</t>
  </si>
  <si>
    <t>P89021</t>
  </si>
  <si>
    <t>P89020</t>
  </si>
  <si>
    <t>P89018</t>
  </si>
  <si>
    <t>P89016</t>
  </si>
  <si>
    <t>P89015</t>
  </si>
  <si>
    <t>P89014</t>
  </si>
  <si>
    <t>P89013</t>
  </si>
  <si>
    <t>P89012</t>
  </si>
  <si>
    <t>P89011</t>
  </si>
  <si>
    <t>P89010</t>
  </si>
  <si>
    <t>P89008</t>
  </si>
  <si>
    <t>P89007</t>
  </si>
  <si>
    <t>P89006</t>
  </si>
  <si>
    <t>P89005</t>
  </si>
  <si>
    <t>P89004</t>
  </si>
  <si>
    <t>P89003</t>
  </si>
  <si>
    <t>P89002</t>
  </si>
  <si>
    <t>P88632</t>
  </si>
  <si>
    <t>P88625</t>
  </si>
  <si>
    <t>P88623</t>
  </si>
  <si>
    <t>P88615</t>
  </si>
  <si>
    <t>P88606</t>
  </si>
  <si>
    <t>P88044</t>
  </si>
  <si>
    <t>P88043</t>
  </si>
  <si>
    <t>P88042</t>
  </si>
  <si>
    <t>P88041</t>
  </si>
  <si>
    <t>P88031</t>
  </si>
  <si>
    <t>P88026</t>
  </si>
  <si>
    <t>P88025</t>
  </si>
  <si>
    <t>P88024</t>
  </si>
  <si>
    <t>P88023</t>
  </si>
  <si>
    <t>P88021</t>
  </si>
  <si>
    <t>P88020</t>
  </si>
  <si>
    <t>P88019</t>
  </si>
  <si>
    <t>P88018</t>
  </si>
  <si>
    <t>P88017</t>
  </si>
  <si>
    <t>P88016</t>
  </si>
  <si>
    <t>P88015</t>
  </si>
  <si>
    <t>P88014</t>
  </si>
  <si>
    <t>P88013</t>
  </si>
  <si>
    <t>P88012</t>
  </si>
  <si>
    <t>P88011</t>
  </si>
  <si>
    <t>P88009</t>
  </si>
  <si>
    <t>P88008</t>
  </si>
  <si>
    <t>P88007</t>
  </si>
  <si>
    <t>P88006</t>
  </si>
  <si>
    <t>P88005</t>
  </si>
  <si>
    <t>P88003</t>
  </si>
  <si>
    <t>P88002</t>
  </si>
  <si>
    <t>P87661</t>
  </si>
  <si>
    <t>P87658</t>
  </si>
  <si>
    <t>P87657</t>
  </si>
  <si>
    <t>P87654</t>
  </si>
  <si>
    <t>P87651</t>
  </si>
  <si>
    <t>P87649</t>
  </si>
  <si>
    <t>P87648</t>
  </si>
  <si>
    <t>P87639</t>
  </si>
  <si>
    <t>P87634</t>
  </si>
  <si>
    <t>P87630</t>
  </si>
  <si>
    <t>P87627</t>
  </si>
  <si>
    <t>P87625</t>
  </si>
  <si>
    <t>P87624</t>
  </si>
  <si>
    <t>P87620</t>
  </si>
  <si>
    <t>P87613</t>
  </si>
  <si>
    <t>P87610</t>
  </si>
  <si>
    <t>P87040</t>
  </si>
  <si>
    <t>P87035</t>
  </si>
  <si>
    <t>P87032</t>
  </si>
  <si>
    <t>P87028</t>
  </si>
  <si>
    <t>P87027</t>
  </si>
  <si>
    <t>P87026</t>
  </si>
  <si>
    <t>P87025</t>
  </si>
  <si>
    <t>P87024</t>
  </si>
  <si>
    <t>P87022</t>
  </si>
  <si>
    <t>P87020</t>
  </si>
  <si>
    <t>P87019</t>
  </si>
  <si>
    <t>P87017</t>
  </si>
  <si>
    <t>P87016</t>
  </si>
  <si>
    <t>P87015</t>
  </si>
  <si>
    <t>P87008</t>
  </si>
  <si>
    <t>P87004</t>
  </si>
  <si>
    <t>P87002</t>
  </si>
  <si>
    <t>P86624</t>
  </si>
  <si>
    <t>P86620</t>
  </si>
  <si>
    <t>P86619</t>
  </si>
  <si>
    <t>P86614</t>
  </si>
  <si>
    <t>P86609</t>
  </si>
  <si>
    <t>P86608</t>
  </si>
  <si>
    <t>P86606</t>
  </si>
  <si>
    <t>P86602</t>
  </si>
  <si>
    <t>P86026</t>
  </si>
  <si>
    <t>P86023</t>
  </si>
  <si>
    <t>P86022</t>
  </si>
  <si>
    <t>P86021</t>
  </si>
  <si>
    <t>P86019</t>
  </si>
  <si>
    <t>P86018</t>
  </si>
  <si>
    <t>P86017</t>
  </si>
  <si>
    <t>P86016</t>
  </si>
  <si>
    <t>P86015</t>
  </si>
  <si>
    <t>P86014</t>
  </si>
  <si>
    <t>P86013</t>
  </si>
  <si>
    <t>P86012</t>
  </si>
  <si>
    <t>P86011</t>
  </si>
  <si>
    <t>P86010</t>
  </si>
  <si>
    <t>P86009</t>
  </si>
  <si>
    <t>P86008</t>
  </si>
  <si>
    <t>P86007</t>
  </si>
  <si>
    <t>P86006</t>
  </si>
  <si>
    <t>P86005</t>
  </si>
  <si>
    <t>P86004</t>
  </si>
  <si>
    <t>P86003</t>
  </si>
  <si>
    <t>P86002</t>
  </si>
  <si>
    <t>P86001</t>
  </si>
  <si>
    <t>P85622</t>
  </si>
  <si>
    <t>P85615</t>
  </si>
  <si>
    <t>P85614</t>
  </si>
  <si>
    <t>P85612</t>
  </si>
  <si>
    <t>P85610</t>
  </si>
  <si>
    <t>P85608</t>
  </si>
  <si>
    <t>P85606</t>
  </si>
  <si>
    <t>P85605</t>
  </si>
  <si>
    <t>P85601</t>
  </si>
  <si>
    <t>P85028</t>
  </si>
  <si>
    <t>P85026</t>
  </si>
  <si>
    <t>P85022</t>
  </si>
  <si>
    <t>P85021</t>
  </si>
  <si>
    <t>P85020</t>
  </si>
  <si>
    <t>P85019</t>
  </si>
  <si>
    <t>P85018</t>
  </si>
  <si>
    <t>P85017</t>
  </si>
  <si>
    <t>P85016</t>
  </si>
  <si>
    <t>P85015</t>
  </si>
  <si>
    <t>P85014</t>
  </si>
  <si>
    <t>P85013</t>
  </si>
  <si>
    <t>P85012</t>
  </si>
  <si>
    <t>P85011</t>
  </si>
  <si>
    <t>P85010</t>
  </si>
  <si>
    <t>P85007</t>
  </si>
  <si>
    <t>P85005</t>
  </si>
  <si>
    <t>P85004</t>
  </si>
  <si>
    <t>P85003</t>
  </si>
  <si>
    <t>P85002</t>
  </si>
  <si>
    <t>P84690</t>
  </si>
  <si>
    <t>P84689</t>
  </si>
  <si>
    <t>P84684</t>
  </si>
  <si>
    <t>P84683</t>
  </si>
  <si>
    <t>P84679</t>
  </si>
  <si>
    <t>P84678</t>
  </si>
  <si>
    <t>P84673</t>
  </si>
  <si>
    <t>P84672</t>
  </si>
  <si>
    <t>P84669</t>
  </si>
  <si>
    <t>P84665</t>
  </si>
  <si>
    <t>P84663</t>
  </si>
  <si>
    <t>P84651</t>
  </si>
  <si>
    <t>P84650</t>
  </si>
  <si>
    <t>P84645</t>
  </si>
  <si>
    <t>P84644</t>
  </si>
  <si>
    <t>P84639</t>
  </si>
  <si>
    <t>P84637</t>
  </si>
  <si>
    <t>P84635</t>
  </si>
  <si>
    <t>P84630</t>
  </si>
  <si>
    <t>P84626</t>
  </si>
  <si>
    <t>P84611</t>
  </si>
  <si>
    <t>P84605</t>
  </si>
  <si>
    <t>P84074</t>
  </si>
  <si>
    <t>P84072</t>
  </si>
  <si>
    <t>P84071</t>
  </si>
  <si>
    <t>P84070</t>
  </si>
  <si>
    <t>P84068</t>
  </si>
  <si>
    <t>P84067</t>
  </si>
  <si>
    <t>P84066</t>
  </si>
  <si>
    <t>P84065</t>
  </si>
  <si>
    <t>P84064</t>
  </si>
  <si>
    <t>P84061</t>
  </si>
  <si>
    <t>P84059</t>
  </si>
  <si>
    <t>P84056</t>
  </si>
  <si>
    <t>P84054</t>
  </si>
  <si>
    <t>P84053</t>
  </si>
  <si>
    <t>P84052</t>
  </si>
  <si>
    <t>P84051</t>
  </si>
  <si>
    <t>P84050</t>
  </si>
  <si>
    <t>P84049</t>
  </si>
  <si>
    <t>P84048</t>
  </si>
  <si>
    <t>P84047</t>
  </si>
  <si>
    <t>P84046</t>
  </si>
  <si>
    <t>P84045</t>
  </si>
  <si>
    <t>P84043</t>
  </si>
  <si>
    <t>P84042</t>
  </si>
  <si>
    <t>P84041</t>
  </si>
  <si>
    <t>P84040</t>
  </si>
  <si>
    <t>P84039</t>
  </si>
  <si>
    <t>P84038</t>
  </si>
  <si>
    <t>P84037</t>
  </si>
  <si>
    <t>P84035</t>
  </si>
  <si>
    <t>P84034</t>
  </si>
  <si>
    <t>P84033</t>
  </si>
  <si>
    <t>P84032</t>
  </si>
  <si>
    <t>P84030</t>
  </si>
  <si>
    <t>P84029</t>
  </si>
  <si>
    <t>P84028</t>
  </si>
  <si>
    <t>P84027</t>
  </si>
  <si>
    <t>P84026</t>
  </si>
  <si>
    <t>P84025</t>
  </si>
  <si>
    <t>P84024</t>
  </si>
  <si>
    <t>P84023</t>
  </si>
  <si>
    <t>P84022</t>
  </si>
  <si>
    <t>P84021</t>
  </si>
  <si>
    <t>P84020</t>
  </si>
  <si>
    <t>P84019</t>
  </si>
  <si>
    <t>P84018</t>
  </si>
  <si>
    <t>P84017</t>
  </si>
  <si>
    <t>P84016</t>
  </si>
  <si>
    <t>P84014</t>
  </si>
  <si>
    <t>P84012</t>
  </si>
  <si>
    <t>P84010</t>
  </si>
  <si>
    <t>P84009</t>
  </si>
  <si>
    <t>P84005</t>
  </si>
  <si>
    <t>P84004</t>
  </si>
  <si>
    <t>P83623</t>
  </si>
  <si>
    <t>P83621</t>
  </si>
  <si>
    <t>P83620</t>
  </si>
  <si>
    <t>P83612</t>
  </si>
  <si>
    <t>P83611</t>
  </si>
  <si>
    <t>P83609</t>
  </si>
  <si>
    <t>P83608</t>
  </si>
  <si>
    <t>P83605</t>
  </si>
  <si>
    <t>P83603</t>
  </si>
  <si>
    <t>P83027</t>
  </si>
  <si>
    <t>P83025</t>
  </si>
  <si>
    <t>P83024</t>
  </si>
  <si>
    <t>P83021</t>
  </si>
  <si>
    <t>P83017</t>
  </si>
  <si>
    <t>P83015</t>
  </si>
  <si>
    <t>P83012</t>
  </si>
  <si>
    <t>P83011</t>
  </si>
  <si>
    <t>P83010</t>
  </si>
  <si>
    <t>P83009</t>
  </si>
  <si>
    <t>P83007</t>
  </si>
  <si>
    <t>P83006</t>
  </si>
  <si>
    <t>P83005</t>
  </si>
  <si>
    <t>P83004</t>
  </si>
  <si>
    <t>P83001</t>
  </si>
  <si>
    <t>P82660</t>
  </si>
  <si>
    <t>P82652</t>
  </si>
  <si>
    <t>P82643</t>
  </si>
  <si>
    <t>P82640</t>
  </si>
  <si>
    <t>P82634</t>
  </si>
  <si>
    <t>P82633</t>
  </si>
  <si>
    <t>P82629</t>
  </si>
  <si>
    <t>P82627</t>
  </si>
  <si>
    <t>P82626</t>
  </si>
  <si>
    <t>P82625</t>
  </si>
  <si>
    <t>P82624</t>
  </si>
  <si>
    <t>P82616</t>
  </si>
  <si>
    <t>P82613</t>
  </si>
  <si>
    <t>P82609</t>
  </si>
  <si>
    <t>P82607</t>
  </si>
  <si>
    <t>P82037</t>
  </si>
  <si>
    <t>P82036</t>
  </si>
  <si>
    <t>P82034</t>
  </si>
  <si>
    <t>P82033</t>
  </si>
  <si>
    <t>P82031</t>
  </si>
  <si>
    <t>P82030</t>
  </si>
  <si>
    <t>P82029</t>
  </si>
  <si>
    <t>P82025</t>
  </si>
  <si>
    <t>P82023</t>
  </si>
  <si>
    <t>P82022</t>
  </si>
  <si>
    <t>P82021</t>
  </si>
  <si>
    <t>P82020</t>
  </si>
  <si>
    <t>P82018</t>
  </si>
  <si>
    <t>P82016</t>
  </si>
  <si>
    <t>P82015</t>
  </si>
  <si>
    <t>P82014</t>
  </si>
  <si>
    <t>P82013</t>
  </si>
  <si>
    <t>P82012</t>
  </si>
  <si>
    <t>P82011</t>
  </si>
  <si>
    <t>P82010</t>
  </si>
  <si>
    <t>P82009</t>
  </si>
  <si>
    <t>P82008</t>
  </si>
  <si>
    <t>P82007</t>
  </si>
  <si>
    <t>P82006</t>
  </si>
  <si>
    <t>P82005</t>
  </si>
  <si>
    <t>P82004</t>
  </si>
  <si>
    <t>P82003</t>
  </si>
  <si>
    <t>P82002</t>
  </si>
  <si>
    <t>P82001</t>
  </si>
  <si>
    <t>P81780</t>
  </si>
  <si>
    <t>P81771</t>
  </si>
  <si>
    <t>P81770</t>
  </si>
  <si>
    <t>P81757</t>
  </si>
  <si>
    <t>P81755</t>
  </si>
  <si>
    <t>P81748</t>
  </si>
  <si>
    <t>P81742</t>
  </si>
  <si>
    <t>P81741</t>
  </si>
  <si>
    <t>P81740</t>
  </si>
  <si>
    <t>P81736</t>
  </si>
  <si>
    <t>P81735</t>
  </si>
  <si>
    <t>P81734</t>
  </si>
  <si>
    <t>P81732</t>
  </si>
  <si>
    <t>P81731</t>
  </si>
  <si>
    <t>P81730</t>
  </si>
  <si>
    <t>P81726</t>
  </si>
  <si>
    <t>P81724</t>
  </si>
  <si>
    <t>P81721</t>
  </si>
  <si>
    <t>P81714</t>
  </si>
  <si>
    <t>P81711</t>
  </si>
  <si>
    <t>P81710</t>
  </si>
  <si>
    <t>P81709</t>
  </si>
  <si>
    <t>P81707</t>
  </si>
  <si>
    <t>P81704</t>
  </si>
  <si>
    <t>P81701</t>
  </si>
  <si>
    <t>P81699</t>
  </si>
  <si>
    <t>P81695</t>
  </si>
  <si>
    <t>P81694</t>
  </si>
  <si>
    <t>P81692</t>
  </si>
  <si>
    <t>P81687</t>
  </si>
  <si>
    <t>P81686</t>
  </si>
  <si>
    <t>P81685</t>
  </si>
  <si>
    <t>P81683</t>
  </si>
  <si>
    <t>P81681</t>
  </si>
  <si>
    <t>P81674</t>
  </si>
  <si>
    <t>P81668</t>
  </si>
  <si>
    <t>P81664</t>
  </si>
  <si>
    <t>P81655</t>
  </si>
  <si>
    <t>P81647</t>
  </si>
  <si>
    <t>P81646</t>
  </si>
  <si>
    <t>P81633</t>
  </si>
  <si>
    <t>P81622</t>
  </si>
  <si>
    <t>P81620</t>
  </si>
  <si>
    <t>P81218</t>
  </si>
  <si>
    <t>P81214</t>
  </si>
  <si>
    <t>P81213</t>
  </si>
  <si>
    <t>P81212</t>
  </si>
  <si>
    <t>P81208</t>
  </si>
  <si>
    <t>P81201</t>
  </si>
  <si>
    <t>P81197</t>
  </si>
  <si>
    <t>P81196</t>
  </si>
  <si>
    <t>P81191</t>
  </si>
  <si>
    <t>P81186</t>
  </si>
  <si>
    <t>P81185</t>
  </si>
  <si>
    <t>P81184</t>
  </si>
  <si>
    <t>P81182</t>
  </si>
  <si>
    <t>P81181</t>
  </si>
  <si>
    <t>P81180</t>
  </si>
  <si>
    <t>P81179</t>
  </si>
  <si>
    <t>P81172</t>
  </si>
  <si>
    <t>P81171</t>
  </si>
  <si>
    <t>P81170</t>
  </si>
  <si>
    <t>P81169</t>
  </si>
  <si>
    <t>P81167</t>
  </si>
  <si>
    <t>P81166</t>
  </si>
  <si>
    <t>P81165</t>
  </si>
  <si>
    <t>P81160</t>
  </si>
  <si>
    <t>P81159</t>
  </si>
  <si>
    <t>P81157</t>
  </si>
  <si>
    <t>P81155</t>
  </si>
  <si>
    <t>P81154</t>
  </si>
  <si>
    <t>P81150</t>
  </si>
  <si>
    <t>P81149</t>
  </si>
  <si>
    <t>P81147</t>
  </si>
  <si>
    <t>P81143</t>
  </si>
  <si>
    <t>P81140</t>
  </si>
  <si>
    <t>P81138</t>
  </si>
  <si>
    <t>P81137</t>
  </si>
  <si>
    <t>P81136</t>
  </si>
  <si>
    <t>P81133</t>
  </si>
  <si>
    <t>P81132</t>
  </si>
  <si>
    <t>P81130</t>
  </si>
  <si>
    <t>P81129</t>
  </si>
  <si>
    <t>P81128</t>
  </si>
  <si>
    <t>P81127</t>
  </si>
  <si>
    <t>P81125</t>
  </si>
  <si>
    <t>P81123</t>
  </si>
  <si>
    <t>P81119</t>
  </si>
  <si>
    <t>P81118</t>
  </si>
  <si>
    <t>P81117</t>
  </si>
  <si>
    <t>P81115</t>
  </si>
  <si>
    <t>P81113</t>
  </si>
  <si>
    <t>P81112</t>
  </si>
  <si>
    <t>P81107</t>
  </si>
  <si>
    <t>P81103</t>
  </si>
  <si>
    <t>P81100</t>
  </si>
  <si>
    <t>P81099</t>
  </si>
  <si>
    <t>P81096</t>
  </si>
  <si>
    <t>P81095</t>
  </si>
  <si>
    <t>P81092</t>
  </si>
  <si>
    <t>P81089</t>
  </si>
  <si>
    <t>P81088</t>
  </si>
  <si>
    <t>P81087</t>
  </si>
  <si>
    <t>P81086</t>
  </si>
  <si>
    <t>P81084</t>
  </si>
  <si>
    <t>P81083</t>
  </si>
  <si>
    <t>P81082</t>
  </si>
  <si>
    <t>P81081</t>
  </si>
  <si>
    <t>P81079</t>
  </si>
  <si>
    <t>P81078</t>
  </si>
  <si>
    <t>P81077</t>
  </si>
  <si>
    <t>P81076</t>
  </si>
  <si>
    <t>P81074</t>
  </si>
  <si>
    <t>P81073</t>
  </si>
  <si>
    <t>P81072</t>
  </si>
  <si>
    <t>P81071</t>
  </si>
  <si>
    <t>P81070</t>
  </si>
  <si>
    <t>P81069</t>
  </si>
  <si>
    <t>P81067</t>
  </si>
  <si>
    <t>P81066</t>
  </si>
  <si>
    <t>P81065</t>
  </si>
  <si>
    <t>P81063</t>
  </si>
  <si>
    <t>P81062</t>
  </si>
  <si>
    <t>P81061</t>
  </si>
  <si>
    <t>P81059</t>
  </si>
  <si>
    <t>P81058</t>
  </si>
  <si>
    <t>P81057</t>
  </si>
  <si>
    <t>P81055</t>
  </si>
  <si>
    <t>P81054</t>
  </si>
  <si>
    <t>P81053</t>
  </si>
  <si>
    <t>P81051</t>
  </si>
  <si>
    <t>P81047</t>
  </si>
  <si>
    <t>P81046</t>
  </si>
  <si>
    <t>P81045</t>
  </si>
  <si>
    <t>P81044</t>
  </si>
  <si>
    <t>P81043</t>
  </si>
  <si>
    <t>P81042</t>
  </si>
  <si>
    <t>P81041</t>
  </si>
  <si>
    <t>P81040</t>
  </si>
  <si>
    <t>P81039</t>
  </si>
  <si>
    <t>P81038</t>
  </si>
  <si>
    <t>P81037</t>
  </si>
  <si>
    <t>P81036</t>
  </si>
  <si>
    <t>P81035</t>
  </si>
  <si>
    <t>P81033</t>
  </si>
  <si>
    <t>P81032</t>
  </si>
  <si>
    <t>P81031</t>
  </si>
  <si>
    <t>P81029</t>
  </si>
  <si>
    <t>P81027</t>
  </si>
  <si>
    <t>P81025</t>
  </si>
  <si>
    <t>P81022</t>
  </si>
  <si>
    <t>P81020</t>
  </si>
  <si>
    <t>P81018</t>
  </si>
  <si>
    <t>P81017</t>
  </si>
  <si>
    <t>P81016</t>
  </si>
  <si>
    <t>P81015</t>
  </si>
  <si>
    <t>P81014</t>
  </si>
  <si>
    <t>P81013</t>
  </si>
  <si>
    <t>P81010</t>
  </si>
  <si>
    <t>P81008</t>
  </si>
  <si>
    <t>P81006</t>
  </si>
  <si>
    <t>P81005</t>
  </si>
  <si>
    <t>P81003</t>
  </si>
  <si>
    <t>P81002</t>
  </si>
  <si>
    <t>N85648</t>
  </si>
  <si>
    <t>N85643</t>
  </si>
  <si>
    <t>N85640</t>
  </si>
  <si>
    <t>N85634</t>
  </si>
  <si>
    <t>N85633</t>
  </si>
  <si>
    <t>N85629</t>
  </si>
  <si>
    <t>N85625</t>
  </si>
  <si>
    <t>N85620</t>
  </si>
  <si>
    <t>N85617</t>
  </si>
  <si>
    <t>N85616</t>
  </si>
  <si>
    <t>N85059</t>
  </si>
  <si>
    <t>N85057</t>
  </si>
  <si>
    <t>N85054</t>
  </si>
  <si>
    <t>N85052</t>
  </si>
  <si>
    <t>N85051</t>
  </si>
  <si>
    <t>N85048</t>
  </si>
  <si>
    <t>N85047</t>
  </si>
  <si>
    <t>N85046</t>
  </si>
  <si>
    <t>N85044</t>
  </si>
  <si>
    <t>N85038</t>
  </si>
  <si>
    <t>N85037</t>
  </si>
  <si>
    <t>N85032</t>
  </si>
  <si>
    <t>N85031</t>
  </si>
  <si>
    <t>N85028</t>
  </si>
  <si>
    <t>N85027</t>
  </si>
  <si>
    <t>N85025</t>
  </si>
  <si>
    <t>N85024</t>
  </si>
  <si>
    <t>N85023</t>
  </si>
  <si>
    <t>N85022</t>
  </si>
  <si>
    <t>N85021</t>
  </si>
  <si>
    <t>N85020</t>
  </si>
  <si>
    <t>N85019</t>
  </si>
  <si>
    <t>N85018</t>
  </si>
  <si>
    <t>N85017</t>
  </si>
  <si>
    <t>N85016</t>
  </si>
  <si>
    <t>N85015</t>
  </si>
  <si>
    <t>N85013</t>
  </si>
  <si>
    <t>N85012</t>
  </si>
  <si>
    <t>N85008</t>
  </si>
  <si>
    <t>N85007</t>
  </si>
  <si>
    <t>N85006</t>
  </si>
  <si>
    <t>N85005</t>
  </si>
  <si>
    <t>N85002</t>
  </si>
  <si>
    <t>N84627</t>
  </si>
  <si>
    <t>N84626</t>
  </si>
  <si>
    <t>N84625</t>
  </si>
  <si>
    <t>N84621</t>
  </si>
  <si>
    <t>N84617</t>
  </si>
  <si>
    <t>N84615</t>
  </si>
  <si>
    <t>N84614</t>
  </si>
  <si>
    <t>N84613</t>
  </si>
  <si>
    <t>N84605</t>
  </si>
  <si>
    <t>N84041</t>
  </si>
  <si>
    <t>N84038</t>
  </si>
  <si>
    <t>N84037</t>
  </si>
  <si>
    <t>N84035</t>
  </si>
  <si>
    <t>N84034</t>
  </si>
  <si>
    <t>N84029</t>
  </si>
  <si>
    <t>N84028</t>
  </si>
  <si>
    <t>N84027</t>
  </si>
  <si>
    <t>N84026</t>
  </si>
  <si>
    <t>N84025</t>
  </si>
  <si>
    <t>N84024</t>
  </si>
  <si>
    <t>N84023</t>
  </si>
  <si>
    <t>N84021</t>
  </si>
  <si>
    <t>N84020</t>
  </si>
  <si>
    <t>N84019</t>
  </si>
  <si>
    <t>N84018</t>
  </si>
  <si>
    <t>N84017</t>
  </si>
  <si>
    <t>N84016</t>
  </si>
  <si>
    <t>N84015</t>
  </si>
  <si>
    <t>N84014</t>
  </si>
  <si>
    <t>N84013</t>
  </si>
  <si>
    <t>N84012</t>
  </si>
  <si>
    <t>N84011</t>
  </si>
  <si>
    <t>N84010</t>
  </si>
  <si>
    <t>N84008</t>
  </si>
  <si>
    <t>N84007</t>
  </si>
  <si>
    <t>N84006</t>
  </si>
  <si>
    <t>N84005</t>
  </si>
  <si>
    <t>N84004</t>
  </si>
  <si>
    <t>N84003</t>
  </si>
  <si>
    <t>N84002</t>
  </si>
  <si>
    <t>N84001</t>
  </si>
  <si>
    <t>N83637</t>
  </si>
  <si>
    <t>N83633</t>
  </si>
  <si>
    <t>N83624</t>
  </si>
  <si>
    <t>N83622</t>
  </si>
  <si>
    <t>N83621</t>
  </si>
  <si>
    <t>N83620</t>
  </si>
  <si>
    <t>N83619</t>
  </si>
  <si>
    <t>N83614</t>
  </si>
  <si>
    <t>N83610</t>
  </si>
  <si>
    <t>N83609</t>
  </si>
  <si>
    <t>N83608</t>
  </si>
  <si>
    <t>N83605</t>
  </si>
  <si>
    <t>N83603</t>
  </si>
  <si>
    <t>N83601</t>
  </si>
  <si>
    <t>N83054</t>
  </si>
  <si>
    <t>N83053</t>
  </si>
  <si>
    <t>N83050</t>
  </si>
  <si>
    <t>N83049</t>
  </si>
  <si>
    <t>N83047</t>
  </si>
  <si>
    <t>N83045</t>
  </si>
  <si>
    <t>N83043</t>
  </si>
  <si>
    <t>N83041</t>
  </si>
  <si>
    <t>N83035</t>
  </si>
  <si>
    <t>N83033</t>
  </si>
  <si>
    <t>N83032</t>
  </si>
  <si>
    <t>N83031</t>
  </si>
  <si>
    <t>N83030</t>
  </si>
  <si>
    <t>N83028</t>
  </si>
  <si>
    <t>N83027</t>
  </si>
  <si>
    <t>N83026</t>
  </si>
  <si>
    <t>N83025</t>
  </si>
  <si>
    <t>N83024</t>
  </si>
  <si>
    <t>N83023</t>
  </si>
  <si>
    <t>N83021</t>
  </si>
  <si>
    <t>N83020</t>
  </si>
  <si>
    <t>N83019</t>
  </si>
  <si>
    <t>N83018</t>
  </si>
  <si>
    <t>N83017</t>
  </si>
  <si>
    <t>N83014</t>
  </si>
  <si>
    <t>N83013</t>
  </si>
  <si>
    <t>N83012</t>
  </si>
  <si>
    <t>N83010</t>
  </si>
  <si>
    <t>N83009</t>
  </si>
  <si>
    <t>N83008</t>
  </si>
  <si>
    <t>N83007</t>
  </si>
  <si>
    <t>N83006</t>
  </si>
  <si>
    <t>N83005</t>
  </si>
  <si>
    <t>N83003</t>
  </si>
  <si>
    <t>N83002</t>
  </si>
  <si>
    <t>N83001</t>
  </si>
  <si>
    <t>N82678</t>
  </si>
  <si>
    <t>N82676</t>
  </si>
  <si>
    <t>N82671</t>
  </si>
  <si>
    <t>N82669</t>
  </si>
  <si>
    <t>N82668</t>
  </si>
  <si>
    <t>N82664</t>
  </si>
  <si>
    <t>N82663</t>
  </si>
  <si>
    <t>N82662</t>
  </si>
  <si>
    <t>N82655</t>
  </si>
  <si>
    <t>N82651</t>
  </si>
  <si>
    <t>N82650</t>
  </si>
  <si>
    <t>N82648</t>
  </si>
  <si>
    <t>N82646</t>
  </si>
  <si>
    <t>N82645</t>
  </si>
  <si>
    <t>N82641</t>
  </si>
  <si>
    <t>N82633</t>
  </si>
  <si>
    <t>N82617</t>
  </si>
  <si>
    <t>N82117</t>
  </si>
  <si>
    <t>N82116</t>
  </si>
  <si>
    <t>N82115</t>
  </si>
  <si>
    <t>N82113</t>
  </si>
  <si>
    <t>N82110</t>
  </si>
  <si>
    <t>N82109</t>
  </si>
  <si>
    <t>N82108</t>
  </si>
  <si>
    <t>N82107</t>
  </si>
  <si>
    <t>N82106</t>
  </si>
  <si>
    <t>N82104</t>
  </si>
  <si>
    <t>N82103</t>
  </si>
  <si>
    <t>N82101</t>
  </si>
  <si>
    <t>N82099</t>
  </si>
  <si>
    <t>N82097</t>
  </si>
  <si>
    <t>N82095</t>
  </si>
  <si>
    <t>N82094</t>
  </si>
  <si>
    <t>N82093</t>
  </si>
  <si>
    <t>N82092</t>
  </si>
  <si>
    <t>N82091</t>
  </si>
  <si>
    <t>N82090</t>
  </si>
  <si>
    <t>N82089</t>
  </si>
  <si>
    <t>N82087</t>
  </si>
  <si>
    <t>N82086</t>
  </si>
  <si>
    <t>N82084</t>
  </si>
  <si>
    <t>N82083</t>
  </si>
  <si>
    <t>N82082</t>
  </si>
  <si>
    <t>N82081</t>
  </si>
  <si>
    <t>N82079</t>
  </si>
  <si>
    <t>N82078</t>
  </si>
  <si>
    <t>N82077</t>
  </si>
  <si>
    <t>N82076</t>
  </si>
  <si>
    <t>N82074</t>
  </si>
  <si>
    <t>N82073</t>
  </si>
  <si>
    <t>N82070</t>
  </si>
  <si>
    <t>N82067</t>
  </si>
  <si>
    <t>N82066</t>
  </si>
  <si>
    <t>N82065</t>
  </si>
  <si>
    <t>N82062</t>
  </si>
  <si>
    <t>N82059</t>
  </si>
  <si>
    <t>N82058</t>
  </si>
  <si>
    <t>N82054</t>
  </si>
  <si>
    <t>N82053</t>
  </si>
  <si>
    <t>N82052</t>
  </si>
  <si>
    <t>N82050</t>
  </si>
  <si>
    <t>N82049</t>
  </si>
  <si>
    <t>N82048</t>
  </si>
  <si>
    <t>N82046</t>
  </si>
  <si>
    <t>N82041</t>
  </si>
  <si>
    <t>N82039</t>
  </si>
  <si>
    <t>N82037</t>
  </si>
  <si>
    <t>N82036</t>
  </si>
  <si>
    <t>N82035</t>
  </si>
  <si>
    <t>N82034</t>
  </si>
  <si>
    <t>N82033</t>
  </si>
  <si>
    <t>N82026</t>
  </si>
  <si>
    <t>N82024</t>
  </si>
  <si>
    <t>N82022</t>
  </si>
  <si>
    <t>N82019</t>
  </si>
  <si>
    <t>N82018</t>
  </si>
  <si>
    <t>N82014</t>
  </si>
  <si>
    <t>N82011</t>
  </si>
  <si>
    <t>N82009</t>
  </si>
  <si>
    <t>N82004</t>
  </si>
  <si>
    <t>N82003</t>
  </si>
  <si>
    <t>N82002</t>
  </si>
  <si>
    <t>N82001</t>
  </si>
  <si>
    <t>N81655</t>
  </si>
  <si>
    <t>N81651</t>
  </si>
  <si>
    <t>N81645</t>
  </si>
  <si>
    <t>N81642</t>
  </si>
  <si>
    <t>N81637</t>
  </si>
  <si>
    <t>N81632</t>
  </si>
  <si>
    <t>N81628</t>
  </si>
  <si>
    <t>N81626</t>
  </si>
  <si>
    <t>N81624</t>
  </si>
  <si>
    <t>N81623</t>
  </si>
  <si>
    <t>N81619</t>
  </si>
  <si>
    <t>N81614</t>
  </si>
  <si>
    <t>N81607</t>
  </si>
  <si>
    <t>N81127</t>
  </si>
  <si>
    <t>N81125</t>
  </si>
  <si>
    <t>N81123</t>
  </si>
  <si>
    <t>N81122</t>
  </si>
  <si>
    <t>N81121</t>
  </si>
  <si>
    <t>N81120</t>
  </si>
  <si>
    <t>N81119</t>
  </si>
  <si>
    <t>N81118</t>
  </si>
  <si>
    <t>N81117</t>
  </si>
  <si>
    <t>N81115</t>
  </si>
  <si>
    <t>N81114</t>
  </si>
  <si>
    <t>N81113</t>
  </si>
  <si>
    <t>N81111</t>
  </si>
  <si>
    <t>N81109</t>
  </si>
  <si>
    <t>N81108</t>
  </si>
  <si>
    <t>N81107</t>
  </si>
  <si>
    <t>N81102</t>
  </si>
  <si>
    <t>N81101</t>
  </si>
  <si>
    <t>N81100</t>
  </si>
  <si>
    <t>N81097</t>
  </si>
  <si>
    <t>N81096</t>
  </si>
  <si>
    <t>N81093</t>
  </si>
  <si>
    <t>N81092</t>
  </si>
  <si>
    <t>N81090</t>
  </si>
  <si>
    <t>N81089</t>
  </si>
  <si>
    <t>N81088</t>
  </si>
  <si>
    <t>N81087</t>
  </si>
  <si>
    <t>N81086</t>
  </si>
  <si>
    <t>N81085</t>
  </si>
  <si>
    <t>N81084</t>
  </si>
  <si>
    <t>N81083</t>
  </si>
  <si>
    <t>N81082</t>
  </si>
  <si>
    <t>N81081</t>
  </si>
  <si>
    <t>N81080</t>
  </si>
  <si>
    <t>N81079</t>
  </si>
  <si>
    <t>N81077</t>
  </si>
  <si>
    <t>N81075</t>
  </si>
  <si>
    <t>N81074</t>
  </si>
  <si>
    <t>N81072</t>
  </si>
  <si>
    <t>N81071</t>
  </si>
  <si>
    <t>N81070</t>
  </si>
  <si>
    <t>N81069</t>
  </si>
  <si>
    <t>N81068</t>
  </si>
  <si>
    <t>N81067</t>
  </si>
  <si>
    <t>N81066</t>
  </si>
  <si>
    <t>N81065</t>
  </si>
  <si>
    <t>N81064</t>
  </si>
  <si>
    <t>N81063</t>
  </si>
  <si>
    <t>N81062</t>
  </si>
  <si>
    <t>N81061</t>
  </si>
  <si>
    <t>N81060</t>
  </si>
  <si>
    <t>N81059</t>
  </si>
  <si>
    <t>N81057</t>
  </si>
  <si>
    <t>N81056</t>
  </si>
  <si>
    <t>N81055</t>
  </si>
  <si>
    <t>N81054</t>
  </si>
  <si>
    <t>N81053</t>
  </si>
  <si>
    <t>N81052</t>
  </si>
  <si>
    <t>N81051</t>
  </si>
  <si>
    <t>N81050</t>
  </si>
  <si>
    <t>N81049</t>
  </si>
  <si>
    <t>N81048</t>
  </si>
  <si>
    <t>N81047</t>
  </si>
  <si>
    <t>N81046</t>
  </si>
  <si>
    <t>N81045</t>
  </si>
  <si>
    <t>N81044</t>
  </si>
  <si>
    <t>N81043</t>
  </si>
  <si>
    <t>N81041</t>
  </si>
  <si>
    <t>N81040</t>
  </si>
  <si>
    <t>N81039</t>
  </si>
  <si>
    <t>N81038</t>
  </si>
  <si>
    <t>N81037</t>
  </si>
  <si>
    <t>N81036</t>
  </si>
  <si>
    <t>N81035</t>
  </si>
  <si>
    <t>N81034</t>
  </si>
  <si>
    <t>N81033</t>
  </si>
  <si>
    <t>N81032</t>
  </si>
  <si>
    <t>N81031</t>
  </si>
  <si>
    <t>N81030</t>
  </si>
  <si>
    <t>N81029</t>
  </si>
  <si>
    <t>N81028</t>
  </si>
  <si>
    <t>N81027</t>
  </si>
  <si>
    <t>N81025</t>
  </si>
  <si>
    <t>N81024</t>
  </si>
  <si>
    <t>N81022</t>
  </si>
  <si>
    <t>N81020</t>
  </si>
  <si>
    <t>N81019</t>
  </si>
  <si>
    <t>N81018</t>
  </si>
  <si>
    <t>N81016</t>
  </si>
  <si>
    <t>N81014</t>
  </si>
  <si>
    <t>N81013</t>
  </si>
  <si>
    <t>N81012</t>
  </si>
  <si>
    <t>N81011</t>
  </si>
  <si>
    <t>N81010</t>
  </si>
  <si>
    <t>N81009</t>
  </si>
  <si>
    <t>N81008</t>
  </si>
  <si>
    <t>N81007</t>
  </si>
  <si>
    <t>N81006</t>
  </si>
  <si>
    <t>N81005</t>
  </si>
  <si>
    <t>N81002</t>
  </si>
  <si>
    <t>N81001</t>
  </si>
  <si>
    <t>M92654</t>
  </si>
  <si>
    <t>M92649</t>
  </si>
  <si>
    <t>M92640</t>
  </si>
  <si>
    <t>M92630</t>
  </si>
  <si>
    <t>M92629</t>
  </si>
  <si>
    <t>M92627</t>
  </si>
  <si>
    <t>M92612</t>
  </si>
  <si>
    <t>M92609</t>
  </si>
  <si>
    <t>M92607</t>
  </si>
  <si>
    <t>M92043</t>
  </si>
  <si>
    <t>M92041</t>
  </si>
  <si>
    <t>M92040</t>
  </si>
  <si>
    <t>M92039</t>
  </si>
  <si>
    <t>M92029</t>
  </si>
  <si>
    <t>M92028</t>
  </si>
  <si>
    <t>M92026</t>
  </si>
  <si>
    <t>M92022</t>
  </si>
  <si>
    <t>M92019</t>
  </si>
  <si>
    <t>M92016</t>
  </si>
  <si>
    <t>M92015</t>
  </si>
  <si>
    <t>M92013</t>
  </si>
  <si>
    <t>M92012</t>
  </si>
  <si>
    <t>M92011</t>
  </si>
  <si>
    <t>M92010</t>
  </si>
  <si>
    <t>M92009</t>
  </si>
  <si>
    <t>M92008</t>
  </si>
  <si>
    <t>M92007</t>
  </si>
  <si>
    <t>M92006</t>
  </si>
  <si>
    <t>M92004</t>
  </si>
  <si>
    <t>M92001</t>
  </si>
  <si>
    <t>M91660</t>
  </si>
  <si>
    <t>M91659</t>
  </si>
  <si>
    <t>M91654</t>
  </si>
  <si>
    <t>M91650</t>
  </si>
  <si>
    <t>M91647</t>
  </si>
  <si>
    <t>M91642</t>
  </si>
  <si>
    <t>M91641</t>
  </si>
  <si>
    <t>M91640</t>
  </si>
  <si>
    <t>M91639</t>
  </si>
  <si>
    <t>M91637</t>
  </si>
  <si>
    <t>M91629</t>
  </si>
  <si>
    <t>M91628</t>
  </si>
  <si>
    <t>M91626</t>
  </si>
  <si>
    <t>M91624</t>
  </si>
  <si>
    <t>M91623</t>
  </si>
  <si>
    <t>M91621</t>
  </si>
  <si>
    <t>M91619</t>
  </si>
  <si>
    <t>M91616</t>
  </si>
  <si>
    <t>M91614</t>
  </si>
  <si>
    <t>M91613</t>
  </si>
  <si>
    <t>M91612</t>
  </si>
  <si>
    <t>M91611</t>
  </si>
  <si>
    <t>M91609</t>
  </si>
  <si>
    <t>M91602</t>
  </si>
  <si>
    <t>M91036</t>
  </si>
  <si>
    <t>M91034</t>
  </si>
  <si>
    <t>M91033</t>
  </si>
  <si>
    <t>M91032</t>
  </si>
  <si>
    <t>M91029</t>
  </si>
  <si>
    <t>M91028</t>
  </si>
  <si>
    <t>M91026</t>
  </si>
  <si>
    <t>M91024</t>
  </si>
  <si>
    <t>M91021</t>
  </si>
  <si>
    <t>M91019</t>
  </si>
  <si>
    <t>M91018</t>
  </si>
  <si>
    <t>M91017</t>
  </si>
  <si>
    <t>M91016</t>
  </si>
  <si>
    <t>M91015</t>
  </si>
  <si>
    <t>M91014</t>
  </si>
  <si>
    <t>M91013</t>
  </si>
  <si>
    <t>M91010</t>
  </si>
  <si>
    <t>M91009</t>
  </si>
  <si>
    <t>M91008</t>
  </si>
  <si>
    <t>M91007</t>
  </si>
  <si>
    <t>M91006</t>
  </si>
  <si>
    <t>M91004</t>
  </si>
  <si>
    <t>M91003</t>
  </si>
  <si>
    <t>M89608</t>
  </si>
  <si>
    <t>M89030</t>
  </si>
  <si>
    <t>M89027</t>
  </si>
  <si>
    <t>M89026</t>
  </si>
  <si>
    <t>M89024</t>
  </si>
  <si>
    <t>M89021</t>
  </si>
  <si>
    <t>M89019</t>
  </si>
  <si>
    <t>M89017</t>
  </si>
  <si>
    <t>M89016</t>
  </si>
  <si>
    <t>M89015</t>
  </si>
  <si>
    <t>M89013</t>
  </si>
  <si>
    <t>M89012</t>
  </si>
  <si>
    <t>M89010</t>
  </si>
  <si>
    <t>M89009</t>
  </si>
  <si>
    <t>M89008</t>
  </si>
  <si>
    <t>M89007</t>
  </si>
  <si>
    <t>M89005</t>
  </si>
  <si>
    <t>M89003</t>
  </si>
  <si>
    <t>M89002</t>
  </si>
  <si>
    <t>M89001</t>
  </si>
  <si>
    <t>M88647</t>
  </si>
  <si>
    <t>M88646</t>
  </si>
  <si>
    <t>M88645</t>
  </si>
  <si>
    <t>M88643</t>
  </si>
  <si>
    <t>M88640</t>
  </si>
  <si>
    <t>M88639</t>
  </si>
  <si>
    <t>M88635</t>
  </si>
  <si>
    <t>M88633</t>
  </si>
  <si>
    <t>M88630</t>
  </si>
  <si>
    <t>M88628</t>
  </si>
  <si>
    <t>M88626</t>
  </si>
  <si>
    <t>M88625</t>
  </si>
  <si>
    <t>M88620</t>
  </si>
  <si>
    <t>M88619</t>
  </si>
  <si>
    <t>M88618</t>
  </si>
  <si>
    <t>M88616</t>
  </si>
  <si>
    <t>M88612</t>
  </si>
  <si>
    <t>M88610</t>
  </si>
  <si>
    <t>M88600</t>
  </si>
  <si>
    <t>M88044</t>
  </si>
  <si>
    <t>M88043</t>
  </si>
  <si>
    <t>M88042</t>
  </si>
  <si>
    <t>M88041</t>
  </si>
  <si>
    <t>M88040</t>
  </si>
  <si>
    <t>M88038</t>
  </si>
  <si>
    <t>M88035</t>
  </si>
  <si>
    <t>M88031</t>
  </si>
  <si>
    <t>M88030</t>
  </si>
  <si>
    <t>M88026</t>
  </si>
  <si>
    <t>M88023</t>
  </si>
  <si>
    <t>M88022</t>
  </si>
  <si>
    <t>M88021</t>
  </si>
  <si>
    <t>M88020</t>
  </si>
  <si>
    <t>M88019</t>
  </si>
  <si>
    <t>M88018</t>
  </si>
  <si>
    <t>M88016</t>
  </si>
  <si>
    <t>M88015</t>
  </si>
  <si>
    <t>M88014</t>
  </si>
  <si>
    <t>M88013</t>
  </si>
  <si>
    <t>M88010</t>
  </si>
  <si>
    <t>M88009</t>
  </si>
  <si>
    <t>M88008</t>
  </si>
  <si>
    <t>M88007</t>
  </si>
  <si>
    <t>M88006</t>
  </si>
  <si>
    <t>M88004</t>
  </si>
  <si>
    <t>M88003</t>
  </si>
  <si>
    <t>M88002</t>
  </si>
  <si>
    <t>M88001</t>
  </si>
  <si>
    <t>M87638</t>
  </si>
  <si>
    <t>M87628</t>
  </si>
  <si>
    <t>M87623</t>
  </si>
  <si>
    <t>M87621</t>
  </si>
  <si>
    <t>M87620</t>
  </si>
  <si>
    <t>M87618</t>
  </si>
  <si>
    <t>M87617</t>
  </si>
  <si>
    <t>M87612</t>
  </si>
  <si>
    <t>M87605</t>
  </si>
  <si>
    <t>M87602</t>
  </si>
  <si>
    <t>M87601</t>
  </si>
  <si>
    <t>M87041</t>
  </si>
  <si>
    <t>M87037</t>
  </si>
  <si>
    <t>M87036</t>
  </si>
  <si>
    <t>M87034</t>
  </si>
  <si>
    <t>M87030</t>
  </si>
  <si>
    <t>M87028</t>
  </si>
  <si>
    <t>M87027</t>
  </si>
  <si>
    <t>M87026</t>
  </si>
  <si>
    <t>M87025</t>
  </si>
  <si>
    <t>M87024</t>
  </si>
  <si>
    <t>M87023</t>
  </si>
  <si>
    <t>M87021</t>
  </si>
  <si>
    <t>M87020</t>
  </si>
  <si>
    <t>M87019</t>
  </si>
  <si>
    <t>M87018</t>
  </si>
  <si>
    <t>M87017</t>
  </si>
  <si>
    <t>M87016</t>
  </si>
  <si>
    <t>M87015</t>
  </si>
  <si>
    <t>M87014</t>
  </si>
  <si>
    <t>M87013</t>
  </si>
  <si>
    <t>M87012</t>
  </si>
  <si>
    <t>M87011</t>
  </si>
  <si>
    <t>M87010</t>
  </si>
  <si>
    <t>M87009</t>
  </si>
  <si>
    <t>M87008</t>
  </si>
  <si>
    <t>M87007</t>
  </si>
  <si>
    <t>M87006</t>
  </si>
  <si>
    <t>M87005</t>
  </si>
  <si>
    <t>M87003</t>
  </si>
  <si>
    <t>M87001</t>
  </si>
  <si>
    <t>M86638</t>
  </si>
  <si>
    <t>M86633</t>
  </si>
  <si>
    <t>M86627</t>
  </si>
  <si>
    <t>M86624</t>
  </si>
  <si>
    <t>M86622</t>
  </si>
  <si>
    <t>M86617</t>
  </si>
  <si>
    <t>M86612</t>
  </si>
  <si>
    <t>M86610</t>
  </si>
  <si>
    <t>M86605</t>
  </si>
  <si>
    <t>M86048</t>
  </si>
  <si>
    <t>M86046</t>
  </si>
  <si>
    <t>M86045</t>
  </si>
  <si>
    <t>M86044</t>
  </si>
  <si>
    <t>M86041</t>
  </si>
  <si>
    <t>M86040</t>
  </si>
  <si>
    <t>M86039</t>
  </si>
  <si>
    <t>M86038</t>
  </si>
  <si>
    <t>M86037</t>
  </si>
  <si>
    <t>M86035</t>
  </si>
  <si>
    <t>M86034</t>
  </si>
  <si>
    <t>M86033</t>
  </si>
  <si>
    <t>M86032</t>
  </si>
  <si>
    <t>M86030</t>
  </si>
  <si>
    <t>M86029</t>
  </si>
  <si>
    <t>M86028</t>
  </si>
  <si>
    <t>M86027</t>
  </si>
  <si>
    <t>M86021</t>
  </si>
  <si>
    <t>M86020</t>
  </si>
  <si>
    <t>M86019</t>
  </si>
  <si>
    <t>M86018</t>
  </si>
  <si>
    <t>M86017</t>
  </si>
  <si>
    <t>M86016</t>
  </si>
  <si>
    <t>M86015</t>
  </si>
  <si>
    <t>M86014</t>
  </si>
  <si>
    <t>M86012</t>
  </si>
  <si>
    <t>M86010</t>
  </si>
  <si>
    <t>M86009</t>
  </si>
  <si>
    <t>M86008</t>
  </si>
  <si>
    <t>M86007</t>
  </si>
  <si>
    <t>M86006</t>
  </si>
  <si>
    <t>M86005</t>
  </si>
  <si>
    <t>M86004</t>
  </si>
  <si>
    <t>M86003</t>
  </si>
  <si>
    <t>M86002</t>
  </si>
  <si>
    <t>M86001</t>
  </si>
  <si>
    <t>M85803</t>
  </si>
  <si>
    <t>M85797</t>
  </si>
  <si>
    <t>M85794</t>
  </si>
  <si>
    <t>M85792</t>
  </si>
  <si>
    <t>M85783</t>
  </si>
  <si>
    <t>M85781</t>
  </si>
  <si>
    <t>M85779</t>
  </si>
  <si>
    <t>M85778</t>
  </si>
  <si>
    <t>M85774</t>
  </si>
  <si>
    <t>M85770</t>
  </si>
  <si>
    <t>M85766</t>
  </si>
  <si>
    <t>M85759</t>
  </si>
  <si>
    <t>M85757</t>
  </si>
  <si>
    <t>M85756</t>
  </si>
  <si>
    <t>M85749</t>
  </si>
  <si>
    <t>M85746</t>
  </si>
  <si>
    <t>M85739</t>
  </si>
  <si>
    <t>M85736</t>
  </si>
  <si>
    <t>M85735</t>
  </si>
  <si>
    <t>M85733</t>
  </si>
  <si>
    <t>M85732</t>
  </si>
  <si>
    <t>M85730</t>
  </si>
  <si>
    <t>M85722</t>
  </si>
  <si>
    <t>M85721</t>
  </si>
  <si>
    <t>M85717</t>
  </si>
  <si>
    <t>M85716</t>
  </si>
  <si>
    <t>M85715</t>
  </si>
  <si>
    <t>M85713</t>
  </si>
  <si>
    <t>M85711</t>
  </si>
  <si>
    <t>M85706</t>
  </si>
  <si>
    <t>M85701</t>
  </si>
  <si>
    <t>M85699</t>
  </si>
  <si>
    <t>M85697</t>
  </si>
  <si>
    <t>M85694</t>
  </si>
  <si>
    <t>M85693</t>
  </si>
  <si>
    <t>M85686</t>
  </si>
  <si>
    <t>M85684</t>
  </si>
  <si>
    <t>M85680</t>
  </si>
  <si>
    <t>M85679</t>
  </si>
  <si>
    <t>M85676</t>
  </si>
  <si>
    <t>M85670</t>
  </si>
  <si>
    <t>M85669</t>
  </si>
  <si>
    <t>M85642</t>
  </si>
  <si>
    <t>M85634</t>
  </si>
  <si>
    <t>M85624</t>
  </si>
  <si>
    <t>M85600</t>
  </si>
  <si>
    <t>M85179</t>
  </si>
  <si>
    <t>M85178</t>
  </si>
  <si>
    <t>M85177</t>
  </si>
  <si>
    <t>M85176</t>
  </si>
  <si>
    <t>M85175</t>
  </si>
  <si>
    <t>M85174</t>
  </si>
  <si>
    <t>M85172</t>
  </si>
  <si>
    <t>M85171</t>
  </si>
  <si>
    <t>M85170</t>
  </si>
  <si>
    <t>M85167</t>
  </si>
  <si>
    <t>M85164</t>
  </si>
  <si>
    <t>M85158</t>
  </si>
  <si>
    <t>M85156</t>
  </si>
  <si>
    <t>M85155</t>
  </si>
  <si>
    <t>M85154</t>
  </si>
  <si>
    <t>M85153</t>
  </si>
  <si>
    <t>M85149</t>
  </si>
  <si>
    <t>M85146</t>
  </si>
  <si>
    <t>M85145</t>
  </si>
  <si>
    <t>M85143</t>
  </si>
  <si>
    <t>M85141</t>
  </si>
  <si>
    <t>M85139</t>
  </si>
  <si>
    <t>M85136</t>
  </si>
  <si>
    <t>M85134</t>
  </si>
  <si>
    <t>M85128</t>
  </si>
  <si>
    <t>M85124</t>
  </si>
  <si>
    <t>M85123</t>
  </si>
  <si>
    <t>M85118</t>
  </si>
  <si>
    <t>M85117</t>
  </si>
  <si>
    <t>M85116</t>
  </si>
  <si>
    <t>M85115</t>
  </si>
  <si>
    <t>M85113</t>
  </si>
  <si>
    <t>M85110</t>
  </si>
  <si>
    <t>M85108</t>
  </si>
  <si>
    <t>M85107</t>
  </si>
  <si>
    <t>M85105</t>
  </si>
  <si>
    <t>M85098</t>
  </si>
  <si>
    <t>M85097</t>
  </si>
  <si>
    <t>M85094</t>
  </si>
  <si>
    <t>M85088</t>
  </si>
  <si>
    <t>M85087</t>
  </si>
  <si>
    <t>M85086</t>
  </si>
  <si>
    <t>M85084</t>
  </si>
  <si>
    <t>M85082</t>
  </si>
  <si>
    <t>M85081</t>
  </si>
  <si>
    <t>M85079</t>
  </si>
  <si>
    <t>M85078</t>
  </si>
  <si>
    <t>M85077</t>
  </si>
  <si>
    <t>M85076</t>
  </si>
  <si>
    <t>M85074</t>
  </si>
  <si>
    <t>M85071</t>
  </si>
  <si>
    <t>M85070</t>
  </si>
  <si>
    <t>M85069</t>
  </si>
  <si>
    <t>M85066</t>
  </si>
  <si>
    <t>M85065</t>
  </si>
  <si>
    <t>M85063</t>
  </si>
  <si>
    <t>M85062</t>
  </si>
  <si>
    <t>M85061</t>
  </si>
  <si>
    <t>M85060</t>
  </si>
  <si>
    <t>M85058</t>
  </si>
  <si>
    <t>M85056</t>
  </si>
  <si>
    <t>M85055</t>
  </si>
  <si>
    <t>M85053</t>
  </si>
  <si>
    <t>M85051</t>
  </si>
  <si>
    <t>M85048</t>
  </si>
  <si>
    <t>M85047</t>
  </si>
  <si>
    <t>M85046</t>
  </si>
  <si>
    <t>M85043</t>
  </si>
  <si>
    <t>M85042</t>
  </si>
  <si>
    <t>M85041</t>
  </si>
  <si>
    <t>M85037</t>
  </si>
  <si>
    <t>M85035</t>
  </si>
  <si>
    <t>M85034</t>
  </si>
  <si>
    <t>M85033</t>
  </si>
  <si>
    <t>M85031</t>
  </si>
  <si>
    <t>M85030</t>
  </si>
  <si>
    <t>M85029</t>
  </si>
  <si>
    <t>M85028</t>
  </si>
  <si>
    <t>M85027</t>
  </si>
  <si>
    <t>M85026</t>
  </si>
  <si>
    <t>M85025</t>
  </si>
  <si>
    <t>M85024</t>
  </si>
  <si>
    <t>M85023</t>
  </si>
  <si>
    <t>M85021</t>
  </si>
  <si>
    <t>M85020</t>
  </si>
  <si>
    <t>M85019</t>
  </si>
  <si>
    <t>M85018</t>
  </si>
  <si>
    <t>M85016</t>
  </si>
  <si>
    <t>M85014</t>
  </si>
  <si>
    <t>M85013</t>
  </si>
  <si>
    <t>M85011</t>
  </si>
  <si>
    <t>M85009</t>
  </si>
  <si>
    <t>M85007</t>
  </si>
  <si>
    <t>M85006</t>
  </si>
  <si>
    <t>M85005</t>
  </si>
  <si>
    <t>M85002</t>
  </si>
  <si>
    <t>M85001</t>
  </si>
  <si>
    <t>M84629</t>
  </si>
  <si>
    <t>M84627</t>
  </si>
  <si>
    <t>M84621</t>
  </si>
  <si>
    <t>M84620</t>
  </si>
  <si>
    <t>M84618</t>
  </si>
  <si>
    <t>M84616</t>
  </si>
  <si>
    <t>M84615</t>
  </si>
  <si>
    <t>M84612</t>
  </si>
  <si>
    <t>M84609</t>
  </si>
  <si>
    <t>M84070</t>
  </si>
  <si>
    <t>M84069</t>
  </si>
  <si>
    <t>M84067</t>
  </si>
  <si>
    <t>M84066</t>
  </si>
  <si>
    <t>M84065</t>
  </si>
  <si>
    <t>M84064</t>
  </si>
  <si>
    <t>M84063</t>
  </si>
  <si>
    <t>M84062</t>
  </si>
  <si>
    <t>M84061</t>
  </si>
  <si>
    <t>M84060</t>
  </si>
  <si>
    <t>M84059</t>
  </si>
  <si>
    <t>M84055</t>
  </si>
  <si>
    <t>M84051</t>
  </si>
  <si>
    <t>M84050</t>
  </si>
  <si>
    <t>M84049</t>
  </si>
  <si>
    <t>M84047</t>
  </si>
  <si>
    <t>M84046</t>
  </si>
  <si>
    <t>M84044</t>
  </si>
  <si>
    <t>M84043</t>
  </si>
  <si>
    <t>M84042</t>
  </si>
  <si>
    <t>M84041</t>
  </si>
  <si>
    <t>M84040</t>
  </si>
  <si>
    <t>M84037</t>
  </si>
  <si>
    <t>M84036</t>
  </si>
  <si>
    <t>M84035</t>
  </si>
  <si>
    <t>M84034</t>
  </si>
  <si>
    <t>M84032</t>
  </si>
  <si>
    <t>M84031</t>
  </si>
  <si>
    <t>M84030</t>
  </si>
  <si>
    <t>M84029</t>
  </si>
  <si>
    <t>M84028</t>
  </si>
  <si>
    <t>M84026</t>
  </si>
  <si>
    <t>M84025</t>
  </si>
  <si>
    <t>M84024</t>
  </si>
  <si>
    <t>M84023</t>
  </si>
  <si>
    <t>M84022</t>
  </si>
  <si>
    <t>M84021</t>
  </si>
  <si>
    <t>M84020</t>
  </si>
  <si>
    <t>M84019</t>
  </si>
  <si>
    <t>M84018</t>
  </si>
  <si>
    <t>M84017</t>
  </si>
  <si>
    <t>M84016</t>
  </si>
  <si>
    <t>M84015</t>
  </si>
  <si>
    <t>M84014</t>
  </si>
  <si>
    <t>M84013</t>
  </si>
  <si>
    <t>M84012</t>
  </si>
  <si>
    <t>M84011</t>
  </si>
  <si>
    <t>M84010</t>
  </si>
  <si>
    <t>M84009</t>
  </si>
  <si>
    <t>M84008</t>
  </si>
  <si>
    <t>M84007</t>
  </si>
  <si>
    <t>M84006</t>
  </si>
  <si>
    <t>M84005</t>
  </si>
  <si>
    <t>M84004</t>
  </si>
  <si>
    <t>M84003</t>
  </si>
  <si>
    <t>M84002</t>
  </si>
  <si>
    <t>M84001</t>
  </si>
  <si>
    <t>M83738</t>
  </si>
  <si>
    <t>M83727</t>
  </si>
  <si>
    <t>M83725</t>
  </si>
  <si>
    <t>M83723</t>
  </si>
  <si>
    <t>M83719</t>
  </si>
  <si>
    <t>M83718</t>
  </si>
  <si>
    <t>M83717</t>
  </si>
  <si>
    <t>M83715</t>
  </si>
  <si>
    <t>M83713</t>
  </si>
  <si>
    <t>M83711</t>
  </si>
  <si>
    <t>M83709</t>
  </si>
  <si>
    <t>M83703</t>
  </si>
  <si>
    <t>M83701</t>
  </si>
  <si>
    <t>M83698</t>
  </si>
  <si>
    <t>M83697</t>
  </si>
  <si>
    <t>M83693</t>
  </si>
  <si>
    <t>M83691</t>
  </si>
  <si>
    <t>M83682</t>
  </si>
  <si>
    <t>M83681</t>
  </si>
  <si>
    <t>M83680</t>
  </si>
  <si>
    <t>M83670</t>
  </si>
  <si>
    <t>M83668</t>
  </si>
  <si>
    <t>M83661</t>
  </si>
  <si>
    <t>M83650</t>
  </si>
  <si>
    <t>M83641</t>
  </si>
  <si>
    <t>M83640</t>
  </si>
  <si>
    <t>M83638</t>
  </si>
  <si>
    <t>M83637</t>
  </si>
  <si>
    <t>M83632</t>
  </si>
  <si>
    <t>M83627</t>
  </si>
  <si>
    <t>M83625</t>
  </si>
  <si>
    <t>M83624</t>
  </si>
  <si>
    <t>M83619</t>
  </si>
  <si>
    <t>M83617</t>
  </si>
  <si>
    <t>M83616</t>
  </si>
  <si>
    <t>M83608</t>
  </si>
  <si>
    <t>M83601</t>
  </si>
  <si>
    <t>M83148</t>
  </si>
  <si>
    <t>M83146</t>
  </si>
  <si>
    <t>M83143</t>
  </si>
  <si>
    <t>M83141</t>
  </si>
  <si>
    <t>M83140</t>
  </si>
  <si>
    <t>M83139</t>
  </si>
  <si>
    <t>M83138</t>
  </si>
  <si>
    <t>M83132</t>
  </si>
  <si>
    <t>M83130</t>
  </si>
  <si>
    <t>M83129</t>
  </si>
  <si>
    <t>M83127</t>
  </si>
  <si>
    <t>M83126</t>
  </si>
  <si>
    <t>M83125</t>
  </si>
  <si>
    <t>M83123</t>
  </si>
  <si>
    <t>M83122</t>
  </si>
  <si>
    <t>M83121</t>
  </si>
  <si>
    <t>M83117</t>
  </si>
  <si>
    <t>M83113</t>
  </si>
  <si>
    <t>M83111</t>
  </si>
  <si>
    <t>M83110</t>
  </si>
  <si>
    <t>M83109</t>
  </si>
  <si>
    <t>M83108</t>
  </si>
  <si>
    <t>M83107</t>
  </si>
  <si>
    <t>M83103</t>
  </si>
  <si>
    <t>M83102</t>
  </si>
  <si>
    <t>M83100</t>
  </si>
  <si>
    <t>M83097</t>
  </si>
  <si>
    <t>M83096</t>
  </si>
  <si>
    <t>M83094</t>
  </si>
  <si>
    <t>M83093</t>
  </si>
  <si>
    <t>M83092</t>
  </si>
  <si>
    <t>M83090</t>
  </si>
  <si>
    <t>M83089</t>
  </si>
  <si>
    <t>M83088</t>
  </si>
  <si>
    <t>M83084</t>
  </si>
  <si>
    <t>M83079</t>
  </si>
  <si>
    <t>M83076</t>
  </si>
  <si>
    <t>M83075</t>
  </si>
  <si>
    <t>M83074</t>
  </si>
  <si>
    <t>M83073</t>
  </si>
  <si>
    <t>M83072</t>
  </si>
  <si>
    <t>M83071</t>
  </si>
  <si>
    <t>M83070</t>
  </si>
  <si>
    <t>M83069</t>
  </si>
  <si>
    <t>M83068</t>
  </si>
  <si>
    <t>M83067</t>
  </si>
  <si>
    <t>M83066</t>
  </si>
  <si>
    <t>M83065</t>
  </si>
  <si>
    <t>M83063</t>
  </si>
  <si>
    <t>M83062</t>
  </si>
  <si>
    <t>M83061</t>
  </si>
  <si>
    <t>M83059</t>
  </si>
  <si>
    <t>M83057</t>
  </si>
  <si>
    <t>M83056</t>
  </si>
  <si>
    <t>M83054</t>
  </si>
  <si>
    <t>M83052</t>
  </si>
  <si>
    <t>M83051</t>
  </si>
  <si>
    <t>M83050</t>
  </si>
  <si>
    <t>M83049</t>
  </si>
  <si>
    <t>M83048</t>
  </si>
  <si>
    <t>M83047</t>
  </si>
  <si>
    <t>M83046</t>
  </si>
  <si>
    <t>M83045</t>
  </si>
  <si>
    <t>M83044</t>
  </si>
  <si>
    <t>M83042</t>
  </si>
  <si>
    <t>M83038</t>
  </si>
  <si>
    <t>M83037</t>
  </si>
  <si>
    <t>M83036</t>
  </si>
  <si>
    <t>M83035</t>
  </si>
  <si>
    <t>M83034</t>
  </si>
  <si>
    <t>M83033</t>
  </si>
  <si>
    <t>M83032</t>
  </si>
  <si>
    <t>M83031</t>
  </si>
  <si>
    <t>M83030</t>
  </si>
  <si>
    <t>M83028</t>
  </si>
  <si>
    <t>M83027</t>
  </si>
  <si>
    <t>M83026</t>
  </si>
  <si>
    <t>M83025</t>
  </si>
  <si>
    <t>M83024</t>
  </si>
  <si>
    <t>M83023</t>
  </si>
  <si>
    <t>M83022</t>
  </si>
  <si>
    <t>M83021</t>
  </si>
  <si>
    <t>M83020</t>
  </si>
  <si>
    <t>M83018</t>
  </si>
  <si>
    <t>M83017</t>
  </si>
  <si>
    <t>M83016</t>
  </si>
  <si>
    <t>M83015</t>
  </si>
  <si>
    <t>M83014</t>
  </si>
  <si>
    <t>M83013</t>
  </si>
  <si>
    <t>M83012</t>
  </si>
  <si>
    <t>M83011</t>
  </si>
  <si>
    <t>M83010</t>
  </si>
  <si>
    <t>M83009</t>
  </si>
  <si>
    <t>M83007</t>
  </si>
  <si>
    <t>M83006</t>
  </si>
  <si>
    <t>M83005</t>
  </si>
  <si>
    <t>M83004</t>
  </si>
  <si>
    <t>M83001</t>
  </si>
  <si>
    <t>M82620</t>
  </si>
  <si>
    <t>M82616</t>
  </si>
  <si>
    <t>M82606</t>
  </si>
  <si>
    <t>M82601</t>
  </si>
  <si>
    <t>M82060</t>
  </si>
  <si>
    <t>M82059</t>
  </si>
  <si>
    <t>M82058</t>
  </si>
  <si>
    <t>M82057</t>
  </si>
  <si>
    <t>M82056</t>
  </si>
  <si>
    <t>M82051</t>
  </si>
  <si>
    <t>M82048</t>
  </si>
  <si>
    <t>M82047</t>
  </si>
  <si>
    <t>M82046</t>
  </si>
  <si>
    <t>M82043</t>
  </si>
  <si>
    <t>M82042</t>
  </si>
  <si>
    <t>M82041</t>
  </si>
  <si>
    <t>M82040</t>
  </si>
  <si>
    <t>M82039</t>
  </si>
  <si>
    <t>M82038</t>
  </si>
  <si>
    <t>M82035</t>
  </si>
  <si>
    <t>M82034</t>
  </si>
  <si>
    <t>M82033</t>
  </si>
  <si>
    <t>M82032</t>
  </si>
  <si>
    <t>M82030</t>
  </si>
  <si>
    <t>M82028</t>
  </si>
  <si>
    <t>M82026</t>
  </si>
  <si>
    <t>M82025</t>
  </si>
  <si>
    <t>M82024</t>
  </si>
  <si>
    <t>M82023</t>
  </si>
  <si>
    <t>M82022</t>
  </si>
  <si>
    <t>M82021</t>
  </si>
  <si>
    <t>M82020</t>
  </si>
  <si>
    <t>M82019</t>
  </si>
  <si>
    <t>M82018</t>
  </si>
  <si>
    <t>M82017</t>
  </si>
  <si>
    <t>M82016</t>
  </si>
  <si>
    <t>M82014</t>
  </si>
  <si>
    <t>M82013</t>
  </si>
  <si>
    <t>M82012</t>
  </si>
  <si>
    <t>M82011</t>
  </si>
  <si>
    <t>M82010</t>
  </si>
  <si>
    <t>M82009</t>
  </si>
  <si>
    <t>M82008</t>
  </si>
  <si>
    <t>M82007</t>
  </si>
  <si>
    <t>M82006</t>
  </si>
  <si>
    <t>M82005</t>
  </si>
  <si>
    <t>M82004</t>
  </si>
  <si>
    <t>M82003</t>
  </si>
  <si>
    <t>M82002</t>
  </si>
  <si>
    <t>M81629</t>
  </si>
  <si>
    <t>M81627</t>
  </si>
  <si>
    <t>M81617</t>
  </si>
  <si>
    <t>M81616</t>
  </si>
  <si>
    <t>M81608</t>
  </si>
  <si>
    <t>M81605</t>
  </si>
  <si>
    <t>M81604</t>
  </si>
  <si>
    <t>M81600</t>
  </si>
  <si>
    <t>M81094</t>
  </si>
  <si>
    <t>M81093</t>
  </si>
  <si>
    <t>M81092</t>
  </si>
  <si>
    <t>M81091</t>
  </si>
  <si>
    <t>M81090</t>
  </si>
  <si>
    <t>M81084</t>
  </si>
  <si>
    <t>M81083</t>
  </si>
  <si>
    <t>M81082</t>
  </si>
  <si>
    <t>M81081</t>
  </si>
  <si>
    <t>M81078</t>
  </si>
  <si>
    <t>M81077</t>
  </si>
  <si>
    <t>M81076</t>
  </si>
  <si>
    <t>M81075</t>
  </si>
  <si>
    <t>M81074</t>
  </si>
  <si>
    <t>M81072</t>
  </si>
  <si>
    <t>M81070</t>
  </si>
  <si>
    <t>M81069</t>
  </si>
  <si>
    <t>M81068</t>
  </si>
  <si>
    <t>M81067</t>
  </si>
  <si>
    <t>M81066</t>
  </si>
  <si>
    <t>M81064</t>
  </si>
  <si>
    <t>M81063</t>
  </si>
  <si>
    <t>M81061</t>
  </si>
  <si>
    <t>M81058</t>
  </si>
  <si>
    <t>M81057</t>
  </si>
  <si>
    <t>M81056</t>
  </si>
  <si>
    <t>M81055</t>
  </si>
  <si>
    <t>M81054</t>
  </si>
  <si>
    <t>M81049</t>
  </si>
  <si>
    <t>M81048</t>
  </si>
  <si>
    <t>M81047</t>
  </si>
  <si>
    <t>M81046</t>
  </si>
  <si>
    <t>M81045</t>
  </si>
  <si>
    <t>M81044</t>
  </si>
  <si>
    <t>M81043</t>
  </si>
  <si>
    <t>M81042</t>
  </si>
  <si>
    <t>M81041</t>
  </si>
  <si>
    <t>M81040</t>
  </si>
  <si>
    <t>M81039</t>
  </si>
  <si>
    <t>M81038</t>
  </si>
  <si>
    <t>M81037</t>
  </si>
  <si>
    <t>M81035</t>
  </si>
  <si>
    <t>M81034</t>
  </si>
  <si>
    <t>M81033</t>
  </si>
  <si>
    <t>M81032</t>
  </si>
  <si>
    <t>M81029</t>
  </si>
  <si>
    <t>M81027</t>
  </si>
  <si>
    <t>M81026</t>
  </si>
  <si>
    <t>M81025</t>
  </si>
  <si>
    <t>M81024</t>
  </si>
  <si>
    <t>M81022</t>
  </si>
  <si>
    <t>M81021</t>
  </si>
  <si>
    <t>M81020</t>
  </si>
  <si>
    <t>M81019</t>
  </si>
  <si>
    <t>M81018</t>
  </si>
  <si>
    <t>M81017</t>
  </si>
  <si>
    <t>M81016</t>
  </si>
  <si>
    <t>M81015</t>
  </si>
  <si>
    <t>M81012</t>
  </si>
  <si>
    <t>M81011</t>
  </si>
  <si>
    <t>M81010</t>
  </si>
  <si>
    <t>M81009</t>
  </si>
  <si>
    <t>M81008</t>
  </si>
  <si>
    <t>M81007</t>
  </si>
  <si>
    <t>M81006</t>
  </si>
  <si>
    <t>M81005</t>
  </si>
  <si>
    <t>M81004</t>
  </si>
  <si>
    <t>M81002</t>
  </si>
  <si>
    <t>M81001</t>
  </si>
  <si>
    <t>L85624</t>
  </si>
  <si>
    <t>L85611</t>
  </si>
  <si>
    <t>L85609</t>
  </si>
  <si>
    <t>L85607</t>
  </si>
  <si>
    <t>L85601</t>
  </si>
  <si>
    <t>L85066</t>
  </si>
  <si>
    <t>L85065</t>
  </si>
  <si>
    <t>L85064</t>
  </si>
  <si>
    <t>L85062</t>
  </si>
  <si>
    <t>L85061</t>
  </si>
  <si>
    <t>L85056</t>
  </si>
  <si>
    <t>L85055</t>
  </si>
  <si>
    <t>L85054</t>
  </si>
  <si>
    <t>L85053</t>
  </si>
  <si>
    <t>L85052</t>
  </si>
  <si>
    <t>L85051</t>
  </si>
  <si>
    <t>L85050</t>
  </si>
  <si>
    <t>L85048</t>
  </si>
  <si>
    <t>L85047</t>
  </si>
  <si>
    <t>L85046</t>
  </si>
  <si>
    <t>L85044</t>
  </si>
  <si>
    <t>L85043</t>
  </si>
  <si>
    <t>L85042</t>
  </si>
  <si>
    <t>L85040</t>
  </si>
  <si>
    <t>L85039</t>
  </si>
  <si>
    <t>L85038</t>
  </si>
  <si>
    <t>L85037</t>
  </si>
  <si>
    <t>L85036</t>
  </si>
  <si>
    <t>L85035</t>
  </si>
  <si>
    <t>L85034</t>
  </si>
  <si>
    <t>L85033</t>
  </si>
  <si>
    <t>L85032</t>
  </si>
  <si>
    <t>L85031</t>
  </si>
  <si>
    <t>L85030</t>
  </si>
  <si>
    <t>L85029</t>
  </si>
  <si>
    <t>L85027</t>
  </si>
  <si>
    <t>L85026</t>
  </si>
  <si>
    <t>L85025</t>
  </si>
  <si>
    <t>L85024</t>
  </si>
  <si>
    <t>L85023</t>
  </si>
  <si>
    <t>L85022</t>
  </si>
  <si>
    <t>L85021</t>
  </si>
  <si>
    <t>L85020</t>
  </si>
  <si>
    <t>L85019</t>
  </si>
  <si>
    <t>L85018</t>
  </si>
  <si>
    <t>L85017</t>
  </si>
  <si>
    <t>L85016</t>
  </si>
  <si>
    <t>L85015</t>
  </si>
  <si>
    <t>L85014</t>
  </si>
  <si>
    <t>L85013</t>
  </si>
  <si>
    <t>L85012</t>
  </si>
  <si>
    <t>L85011</t>
  </si>
  <si>
    <t>L85010</t>
  </si>
  <si>
    <t>L85009</t>
  </si>
  <si>
    <t>L85008</t>
  </si>
  <si>
    <t>L85007</t>
  </si>
  <si>
    <t>L85006</t>
  </si>
  <si>
    <t>L85004</t>
  </si>
  <si>
    <t>L85003</t>
  </si>
  <si>
    <t>L85002</t>
  </si>
  <si>
    <t>L85001</t>
  </si>
  <si>
    <t>L84617</t>
  </si>
  <si>
    <t>L84613</t>
  </si>
  <si>
    <t>L84606</t>
  </si>
  <si>
    <t>L84085</t>
  </si>
  <si>
    <t>L84084</t>
  </si>
  <si>
    <t>L84081</t>
  </si>
  <si>
    <t>L84080</t>
  </si>
  <si>
    <t>L84077</t>
  </si>
  <si>
    <t>L84075</t>
  </si>
  <si>
    <t>L84072</t>
  </si>
  <si>
    <t>L84070</t>
  </si>
  <si>
    <t>L84069</t>
  </si>
  <si>
    <t>L84068</t>
  </si>
  <si>
    <t>L84067</t>
  </si>
  <si>
    <t>L84065</t>
  </si>
  <si>
    <t>L84063</t>
  </si>
  <si>
    <t>L84060</t>
  </si>
  <si>
    <t>L84059</t>
  </si>
  <si>
    <t>L84058</t>
  </si>
  <si>
    <t>L84054</t>
  </si>
  <si>
    <t>L84053</t>
  </si>
  <si>
    <t>L84052</t>
  </si>
  <si>
    <t>L84051</t>
  </si>
  <si>
    <t>L84050</t>
  </si>
  <si>
    <t>L84049</t>
  </si>
  <si>
    <t>L84048</t>
  </si>
  <si>
    <t>L84047</t>
  </si>
  <si>
    <t>L84046</t>
  </si>
  <si>
    <t>L84045</t>
  </si>
  <si>
    <t>L84043</t>
  </si>
  <si>
    <t>L84041</t>
  </si>
  <si>
    <t>L84040</t>
  </si>
  <si>
    <t>L84039</t>
  </si>
  <si>
    <t>L84038</t>
  </si>
  <si>
    <t>L84037</t>
  </si>
  <si>
    <t>L84036</t>
  </si>
  <si>
    <t>L84034</t>
  </si>
  <si>
    <t>L84033</t>
  </si>
  <si>
    <t>L84031</t>
  </si>
  <si>
    <t>L84030</t>
  </si>
  <si>
    <t>L84029</t>
  </si>
  <si>
    <t>L84028</t>
  </si>
  <si>
    <t>L84027</t>
  </si>
  <si>
    <t>L84026</t>
  </si>
  <si>
    <t>L84025</t>
  </si>
  <si>
    <t>L84024</t>
  </si>
  <si>
    <t>L84023</t>
  </si>
  <si>
    <t>L84022</t>
  </si>
  <si>
    <t>L84021</t>
  </si>
  <si>
    <t>L84018</t>
  </si>
  <si>
    <t>L84016</t>
  </si>
  <si>
    <t>L84015</t>
  </si>
  <si>
    <t>L84014</t>
  </si>
  <si>
    <t>L84012</t>
  </si>
  <si>
    <t>L84011</t>
  </si>
  <si>
    <t>L84010</t>
  </si>
  <si>
    <t>L84009</t>
  </si>
  <si>
    <t>L84008</t>
  </si>
  <si>
    <t>L84007</t>
  </si>
  <si>
    <t>L84006</t>
  </si>
  <si>
    <t>L84005</t>
  </si>
  <si>
    <t>L84004</t>
  </si>
  <si>
    <t>L84003</t>
  </si>
  <si>
    <t>L83673</t>
  </si>
  <si>
    <t>L83666</t>
  </si>
  <si>
    <t>L83663</t>
  </si>
  <si>
    <t>L83657</t>
  </si>
  <si>
    <t>L83655</t>
  </si>
  <si>
    <t>L83651</t>
  </si>
  <si>
    <t>L83648</t>
  </si>
  <si>
    <t>L83646</t>
  </si>
  <si>
    <t>L83639</t>
  </si>
  <si>
    <t>L83628</t>
  </si>
  <si>
    <t>L83624</t>
  </si>
  <si>
    <t>L83616</t>
  </si>
  <si>
    <t>L83607</t>
  </si>
  <si>
    <t>L83148</t>
  </si>
  <si>
    <t>L83147</t>
  </si>
  <si>
    <t>L83146</t>
  </si>
  <si>
    <t>L83143</t>
  </si>
  <si>
    <t>L83137</t>
  </si>
  <si>
    <t>L83136</t>
  </si>
  <si>
    <t>L83134</t>
  </si>
  <si>
    <t>L83131</t>
  </si>
  <si>
    <t>L83129</t>
  </si>
  <si>
    <t>L83128</t>
  </si>
  <si>
    <t>L83127</t>
  </si>
  <si>
    <t>L83120</t>
  </si>
  <si>
    <t>L83118</t>
  </si>
  <si>
    <t>L83116</t>
  </si>
  <si>
    <t>L83115</t>
  </si>
  <si>
    <t>L83113</t>
  </si>
  <si>
    <t>L83112</t>
  </si>
  <si>
    <t>L83111</t>
  </si>
  <si>
    <t>L83106</t>
  </si>
  <si>
    <t>L83105</t>
  </si>
  <si>
    <t>L83103</t>
  </si>
  <si>
    <t>L83102</t>
  </si>
  <si>
    <t>L83101</t>
  </si>
  <si>
    <t>L83100</t>
  </si>
  <si>
    <t>L83099</t>
  </si>
  <si>
    <t>L83098</t>
  </si>
  <si>
    <t>L83097</t>
  </si>
  <si>
    <t>L83096</t>
  </si>
  <si>
    <t>L83095</t>
  </si>
  <si>
    <t>L83094</t>
  </si>
  <si>
    <t>L83092</t>
  </si>
  <si>
    <t>L83089</t>
  </si>
  <si>
    <t>L83088</t>
  </si>
  <si>
    <t>L83087</t>
  </si>
  <si>
    <t>L83086</t>
  </si>
  <si>
    <t>L83085</t>
  </si>
  <si>
    <t>L83084</t>
  </si>
  <si>
    <t>L83083</t>
  </si>
  <si>
    <t>L83082</t>
  </si>
  <si>
    <t>L83081</t>
  </si>
  <si>
    <t>L83079</t>
  </si>
  <si>
    <t>L83077</t>
  </si>
  <si>
    <t>L83076</t>
  </si>
  <si>
    <t>L83075</t>
  </si>
  <si>
    <t>L83073</t>
  </si>
  <si>
    <t>L83072</t>
  </si>
  <si>
    <t>L83071</t>
  </si>
  <si>
    <t>L83070</t>
  </si>
  <si>
    <t>L83069</t>
  </si>
  <si>
    <t>L83067</t>
  </si>
  <si>
    <t>L83066</t>
  </si>
  <si>
    <t>L83064</t>
  </si>
  <si>
    <t>L83059</t>
  </si>
  <si>
    <t>L83058</t>
  </si>
  <si>
    <t>L83057</t>
  </si>
  <si>
    <t>L83056</t>
  </si>
  <si>
    <t>L83055</t>
  </si>
  <si>
    <t>L83054</t>
  </si>
  <si>
    <t>L83052</t>
  </si>
  <si>
    <t>L83051</t>
  </si>
  <si>
    <t>L83050</t>
  </si>
  <si>
    <t>L83049</t>
  </si>
  <si>
    <t>L83048</t>
  </si>
  <si>
    <t>L83046</t>
  </si>
  <si>
    <t>L83045</t>
  </si>
  <si>
    <t>L83044</t>
  </si>
  <si>
    <t>L83043</t>
  </si>
  <si>
    <t>L83042</t>
  </si>
  <si>
    <t>L83041</t>
  </si>
  <si>
    <t>L83040</t>
  </si>
  <si>
    <t>L83039</t>
  </si>
  <si>
    <t>L83038</t>
  </si>
  <si>
    <t>L83036</t>
  </si>
  <si>
    <t>L83035</t>
  </si>
  <si>
    <t>L83034</t>
  </si>
  <si>
    <t>L83031</t>
  </si>
  <si>
    <t>L83030</t>
  </si>
  <si>
    <t>L83029</t>
  </si>
  <si>
    <t>L83028</t>
  </si>
  <si>
    <t>L83027</t>
  </si>
  <si>
    <t>L83026</t>
  </si>
  <si>
    <t>L83025</t>
  </si>
  <si>
    <t>L83024</t>
  </si>
  <si>
    <t>L83023</t>
  </si>
  <si>
    <t>L83021</t>
  </si>
  <si>
    <t>L83020</t>
  </si>
  <si>
    <t>L83019</t>
  </si>
  <si>
    <t>L83018</t>
  </si>
  <si>
    <t>L83016</t>
  </si>
  <si>
    <t>L83015</t>
  </si>
  <si>
    <t>L83014</t>
  </si>
  <si>
    <t>L83013</t>
  </si>
  <si>
    <t>L83012</t>
  </si>
  <si>
    <t>L83011</t>
  </si>
  <si>
    <t>L83010</t>
  </si>
  <si>
    <t>L83008</t>
  </si>
  <si>
    <t>L83007</t>
  </si>
  <si>
    <t>L83006</t>
  </si>
  <si>
    <t>L83005</t>
  </si>
  <si>
    <t>L83004</t>
  </si>
  <si>
    <t>L83003</t>
  </si>
  <si>
    <t>L83002</t>
  </si>
  <si>
    <t>L82622</t>
  </si>
  <si>
    <t>L82620</t>
  </si>
  <si>
    <t>L82070</t>
  </si>
  <si>
    <t>L82068</t>
  </si>
  <si>
    <t>L82066</t>
  </si>
  <si>
    <t>L82061</t>
  </si>
  <si>
    <t>L82059</t>
  </si>
  <si>
    <t>L82058</t>
  </si>
  <si>
    <t>L82057</t>
  </si>
  <si>
    <t>L82056</t>
  </si>
  <si>
    <t>L82054</t>
  </si>
  <si>
    <t>L82052</t>
  </si>
  <si>
    <t>L82051</t>
  </si>
  <si>
    <t>L82050</t>
  </si>
  <si>
    <t>L82049</t>
  </si>
  <si>
    <t>L82048</t>
  </si>
  <si>
    <t>L82047</t>
  </si>
  <si>
    <t>L82046</t>
  </si>
  <si>
    <t>L82045</t>
  </si>
  <si>
    <t>L82044</t>
  </si>
  <si>
    <t>L82043</t>
  </si>
  <si>
    <t>L82042</t>
  </si>
  <si>
    <t>L82041</t>
  </si>
  <si>
    <t>L82039</t>
  </si>
  <si>
    <t>L82038</t>
  </si>
  <si>
    <t>L82036</t>
  </si>
  <si>
    <t>L82035</t>
  </si>
  <si>
    <t>L82030</t>
  </si>
  <si>
    <t>L82029</t>
  </si>
  <si>
    <t>L82028</t>
  </si>
  <si>
    <t>L82026</t>
  </si>
  <si>
    <t>L82025</t>
  </si>
  <si>
    <t>L82023</t>
  </si>
  <si>
    <t>L82022</t>
  </si>
  <si>
    <t>L82018</t>
  </si>
  <si>
    <t>L82017</t>
  </si>
  <si>
    <t>L82016</t>
  </si>
  <si>
    <t>L82015</t>
  </si>
  <si>
    <t>L82013</t>
  </si>
  <si>
    <t>L82012</t>
  </si>
  <si>
    <t>L82011</t>
  </si>
  <si>
    <t>L82010</t>
  </si>
  <si>
    <t>L82008</t>
  </si>
  <si>
    <t>L82007</t>
  </si>
  <si>
    <t>L82006</t>
  </si>
  <si>
    <t>L82004</t>
  </si>
  <si>
    <t>L82003</t>
  </si>
  <si>
    <t>L82001</t>
  </si>
  <si>
    <t>L81670</t>
  </si>
  <si>
    <t>L81669</t>
  </si>
  <si>
    <t>L81649</t>
  </si>
  <si>
    <t>L81644</t>
  </si>
  <si>
    <t>L81643</t>
  </si>
  <si>
    <t>L81642</t>
  </si>
  <si>
    <t>L81632</t>
  </si>
  <si>
    <t>L81617</t>
  </si>
  <si>
    <t>L81600</t>
  </si>
  <si>
    <t>L81133</t>
  </si>
  <si>
    <t>L81132</t>
  </si>
  <si>
    <t>L81131</t>
  </si>
  <si>
    <t>L81130</t>
  </si>
  <si>
    <t>L81127</t>
  </si>
  <si>
    <t>L81125</t>
  </si>
  <si>
    <t>L81123</t>
  </si>
  <si>
    <t>L81122</t>
  </si>
  <si>
    <t>L81120</t>
  </si>
  <si>
    <t>L81118</t>
  </si>
  <si>
    <t>L81117</t>
  </si>
  <si>
    <t>L81106</t>
  </si>
  <si>
    <t>L81103</t>
  </si>
  <si>
    <t>L81098</t>
  </si>
  <si>
    <t>L81095</t>
  </si>
  <si>
    <t>L81091</t>
  </si>
  <si>
    <t>L81090</t>
  </si>
  <si>
    <t>L81089</t>
  </si>
  <si>
    <t>L81087</t>
  </si>
  <si>
    <t>L81086</t>
  </si>
  <si>
    <t>L81085</t>
  </si>
  <si>
    <t>L81084</t>
  </si>
  <si>
    <t>L81083</t>
  </si>
  <si>
    <t>L81082</t>
  </si>
  <si>
    <t>L81081</t>
  </si>
  <si>
    <t>L81079</t>
  </si>
  <si>
    <t>L81078</t>
  </si>
  <si>
    <t>L81077</t>
  </si>
  <si>
    <t>L81075</t>
  </si>
  <si>
    <t>L81073</t>
  </si>
  <si>
    <t>L81072</t>
  </si>
  <si>
    <t>L81071</t>
  </si>
  <si>
    <t>L81070</t>
  </si>
  <si>
    <t>L81069</t>
  </si>
  <si>
    <t>L81068</t>
  </si>
  <si>
    <t>L81067</t>
  </si>
  <si>
    <t>L81066</t>
  </si>
  <si>
    <t>L81065</t>
  </si>
  <si>
    <t>L81064</t>
  </si>
  <si>
    <t>L81063</t>
  </si>
  <si>
    <t>L81062</t>
  </si>
  <si>
    <t>L81061</t>
  </si>
  <si>
    <t>L81059</t>
  </si>
  <si>
    <t>L81058</t>
  </si>
  <si>
    <t>L81055</t>
  </si>
  <si>
    <t>L81054</t>
  </si>
  <si>
    <t>L81053</t>
  </si>
  <si>
    <t>L81051</t>
  </si>
  <si>
    <t>L81050</t>
  </si>
  <si>
    <t>L81047</t>
  </si>
  <si>
    <t>L81046</t>
  </si>
  <si>
    <t>L81045</t>
  </si>
  <si>
    <t>L81044</t>
  </si>
  <si>
    <t>L81042</t>
  </si>
  <si>
    <t>L81041</t>
  </si>
  <si>
    <t>L81040</t>
  </si>
  <si>
    <t>L81039</t>
  </si>
  <si>
    <t>L81038</t>
  </si>
  <si>
    <t>L81037</t>
  </si>
  <si>
    <t>L81034</t>
  </si>
  <si>
    <t>L81033</t>
  </si>
  <si>
    <t>L81031</t>
  </si>
  <si>
    <t>L81030</t>
  </si>
  <si>
    <t>L81029</t>
  </si>
  <si>
    <t>L81027</t>
  </si>
  <si>
    <t>L81026</t>
  </si>
  <si>
    <t>L81025</t>
  </si>
  <si>
    <t>L81024</t>
  </si>
  <si>
    <t>L81023</t>
  </si>
  <si>
    <t>L81022</t>
  </si>
  <si>
    <t>L81021</t>
  </si>
  <si>
    <t>L81020</t>
  </si>
  <si>
    <t>L81019</t>
  </si>
  <si>
    <t>L81018</t>
  </si>
  <si>
    <t>L81017</t>
  </si>
  <si>
    <t>L81016</t>
  </si>
  <si>
    <t>L81015</t>
  </si>
  <si>
    <t>L81014</t>
  </si>
  <si>
    <t>L81013</t>
  </si>
  <si>
    <t>L81012</t>
  </si>
  <si>
    <t>L81010</t>
  </si>
  <si>
    <t>L81009</t>
  </si>
  <si>
    <t>L81008</t>
  </si>
  <si>
    <t>L81007</t>
  </si>
  <si>
    <t>L81004</t>
  </si>
  <si>
    <t>K84624</t>
  </si>
  <si>
    <t>K84618</t>
  </si>
  <si>
    <t>K84613</t>
  </si>
  <si>
    <t>K84610</t>
  </si>
  <si>
    <t>K84605</t>
  </si>
  <si>
    <t>K84082</t>
  </si>
  <si>
    <t>K84080</t>
  </si>
  <si>
    <t>K84079</t>
  </si>
  <si>
    <t>K84078</t>
  </si>
  <si>
    <t>K84075</t>
  </si>
  <si>
    <t>K84072</t>
  </si>
  <si>
    <t>K84071</t>
  </si>
  <si>
    <t>K84066</t>
  </si>
  <si>
    <t>K84065</t>
  </si>
  <si>
    <t>K84063</t>
  </si>
  <si>
    <t>K84062</t>
  </si>
  <si>
    <t>K84060</t>
  </si>
  <si>
    <t>K84059</t>
  </si>
  <si>
    <t>K84058</t>
  </si>
  <si>
    <t>K84056</t>
  </si>
  <si>
    <t>K84055</t>
  </si>
  <si>
    <t>K84054</t>
  </si>
  <si>
    <t>K84052</t>
  </si>
  <si>
    <t>K84051</t>
  </si>
  <si>
    <t>K84050</t>
  </si>
  <si>
    <t>K84048</t>
  </si>
  <si>
    <t>K84047</t>
  </si>
  <si>
    <t>K84046</t>
  </si>
  <si>
    <t>K84045</t>
  </si>
  <si>
    <t>K84044</t>
  </si>
  <si>
    <t>K84043</t>
  </si>
  <si>
    <t>K84042</t>
  </si>
  <si>
    <t>K84041</t>
  </si>
  <si>
    <t>K84038</t>
  </si>
  <si>
    <t>K84037</t>
  </si>
  <si>
    <t>K84036</t>
  </si>
  <si>
    <t>K84035</t>
  </si>
  <si>
    <t>K84034</t>
  </si>
  <si>
    <t>K84033</t>
  </si>
  <si>
    <t>K84032</t>
  </si>
  <si>
    <t>K84031</t>
  </si>
  <si>
    <t>K84030</t>
  </si>
  <si>
    <t>K84028</t>
  </si>
  <si>
    <t>K84027</t>
  </si>
  <si>
    <t>K84026</t>
  </si>
  <si>
    <t>K84025</t>
  </si>
  <si>
    <t>K84024</t>
  </si>
  <si>
    <t>K84023</t>
  </si>
  <si>
    <t>K84021</t>
  </si>
  <si>
    <t>K84020</t>
  </si>
  <si>
    <t>K84019</t>
  </si>
  <si>
    <t>K84017</t>
  </si>
  <si>
    <t>K84016</t>
  </si>
  <si>
    <t>K84015</t>
  </si>
  <si>
    <t>K84014</t>
  </si>
  <si>
    <t>K84013</t>
  </si>
  <si>
    <t>K84012</t>
  </si>
  <si>
    <t>K84011</t>
  </si>
  <si>
    <t>K84010</t>
  </si>
  <si>
    <t>K84009</t>
  </si>
  <si>
    <t>K84008</t>
  </si>
  <si>
    <t>K84007</t>
  </si>
  <si>
    <t>K84006</t>
  </si>
  <si>
    <t>K84004</t>
  </si>
  <si>
    <t>K84003</t>
  </si>
  <si>
    <t>K84002</t>
  </si>
  <si>
    <t>K84001</t>
  </si>
  <si>
    <t>K83625</t>
  </si>
  <si>
    <t>K83622</t>
  </si>
  <si>
    <t>K83621</t>
  </si>
  <si>
    <t>K83620</t>
  </si>
  <si>
    <t>K83618</t>
  </si>
  <si>
    <t>K83616</t>
  </si>
  <si>
    <t>K83614</t>
  </si>
  <si>
    <t>K83610</t>
  </si>
  <si>
    <t>K83601</t>
  </si>
  <si>
    <t>K83081</t>
  </si>
  <si>
    <t>K83080</t>
  </si>
  <si>
    <t>K83077</t>
  </si>
  <si>
    <t>K83076</t>
  </si>
  <si>
    <t>K83070</t>
  </si>
  <si>
    <t>K83069</t>
  </si>
  <si>
    <t>K83068</t>
  </si>
  <si>
    <t>K83066</t>
  </si>
  <si>
    <t>K83065</t>
  </si>
  <si>
    <t>K83064</t>
  </si>
  <si>
    <t>K83059</t>
  </si>
  <si>
    <t>K83056</t>
  </si>
  <si>
    <t>K83055</t>
  </si>
  <si>
    <t>K83053</t>
  </si>
  <si>
    <t>K83052</t>
  </si>
  <si>
    <t>K83051</t>
  </si>
  <si>
    <t>K83050</t>
  </si>
  <si>
    <t>K83049</t>
  </si>
  <si>
    <t>K83048</t>
  </si>
  <si>
    <t>K83047</t>
  </si>
  <si>
    <t>K83044</t>
  </si>
  <si>
    <t>K83043</t>
  </si>
  <si>
    <t>K83042</t>
  </si>
  <si>
    <t>K83041</t>
  </si>
  <si>
    <t>K83040</t>
  </si>
  <si>
    <t>K83039</t>
  </si>
  <si>
    <t>K83037</t>
  </si>
  <si>
    <t>K83036</t>
  </si>
  <si>
    <t>K83035</t>
  </si>
  <si>
    <t>K83032</t>
  </si>
  <si>
    <t>K83031</t>
  </si>
  <si>
    <t>K83030</t>
  </si>
  <si>
    <t>K83029</t>
  </si>
  <si>
    <t>K83028</t>
  </si>
  <si>
    <t>K83027</t>
  </si>
  <si>
    <t>K83026</t>
  </si>
  <si>
    <t>K83025</t>
  </si>
  <si>
    <t>K83024</t>
  </si>
  <si>
    <t>K83023</t>
  </si>
  <si>
    <t>K83022</t>
  </si>
  <si>
    <t>K83021</t>
  </si>
  <si>
    <t>K83020</t>
  </si>
  <si>
    <t>K83019</t>
  </si>
  <si>
    <t>K83018</t>
  </si>
  <si>
    <t>K83017</t>
  </si>
  <si>
    <t>K83015</t>
  </si>
  <si>
    <t>K83014</t>
  </si>
  <si>
    <t>K83013</t>
  </si>
  <si>
    <t>K83012</t>
  </si>
  <si>
    <t>K83011</t>
  </si>
  <si>
    <t>K83010</t>
  </si>
  <si>
    <t>K83009</t>
  </si>
  <si>
    <t>K83008</t>
  </si>
  <si>
    <t>K83007</t>
  </si>
  <si>
    <t>K83006</t>
  </si>
  <si>
    <t>K83005</t>
  </si>
  <si>
    <t>K83003</t>
  </si>
  <si>
    <t>K83002</t>
  </si>
  <si>
    <t>K82633</t>
  </si>
  <si>
    <t>K82631</t>
  </si>
  <si>
    <t>K82621</t>
  </si>
  <si>
    <t>K82618</t>
  </si>
  <si>
    <t>K82617</t>
  </si>
  <si>
    <t>K82615</t>
  </si>
  <si>
    <t>K82610</t>
  </si>
  <si>
    <t>K82603</t>
  </si>
  <si>
    <t>K82079</t>
  </si>
  <si>
    <t>K82078</t>
  </si>
  <si>
    <t>K82073</t>
  </si>
  <si>
    <t>K82070</t>
  </si>
  <si>
    <t>K82068</t>
  </si>
  <si>
    <t>K82066</t>
  </si>
  <si>
    <t>K82065</t>
  </si>
  <si>
    <t>K82064</t>
  </si>
  <si>
    <t>K82061</t>
  </si>
  <si>
    <t>K82059</t>
  </si>
  <si>
    <t>K82058</t>
  </si>
  <si>
    <t>K82057</t>
  </si>
  <si>
    <t>K82055</t>
  </si>
  <si>
    <t>K82054</t>
  </si>
  <si>
    <t>K82053</t>
  </si>
  <si>
    <t>K82051</t>
  </si>
  <si>
    <t>K82049</t>
  </si>
  <si>
    <t>K82048</t>
  </si>
  <si>
    <t>K82047</t>
  </si>
  <si>
    <t>K82046</t>
  </si>
  <si>
    <t>K82045</t>
  </si>
  <si>
    <t>K82044</t>
  </si>
  <si>
    <t>K82040</t>
  </si>
  <si>
    <t>K82039</t>
  </si>
  <si>
    <t>K82038</t>
  </si>
  <si>
    <t>K82037</t>
  </si>
  <si>
    <t>K82036</t>
  </si>
  <si>
    <t>K82035</t>
  </si>
  <si>
    <t>K82033</t>
  </si>
  <si>
    <t>K82032</t>
  </si>
  <si>
    <t>K82031</t>
  </si>
  <si>
    <t>K82030</t>
  </si>
  <si>
    <t>K82029</t>
  </si>
  <si>
    <t>K82028</t>
  </si>
  <si>
    <t>K82027</t>
  </si>
  <si>
    <t>K82026</t>
  </si>
  <si>
    <t>K82025</t>
  </si>
  <si>
    <t>K82024</t>
  </si>
  <si>
    <t>K82023</t>
  </si>
  <si>
    <t>K82022</t>
  </si>
  <si>
    <t>K82021</t>
  </si>
  <si>
    <t>K82020</t>
  </si>
  <si>
    <t>K82019</t>
  </si>
  <si>
    <t>K82017</t>
  </si>
  <si>
    <t>K82016</t>
  </si>
  <si>
    <t>K82015</t>
  </si>
  <si>
    <t>K82014</t>
  </si>
  <si>
    <t>K82013</t>
  </si>
  <si>
    <t>K82012</t>
  </si>
  <si>
    <t>K82011</t>
  </si>
  <si>
    <t>K82010</t>
  </si>
  <si>
    <t>K82009</t>
  </si>
  <si>
    <t>K82008</t>
  </si>
  <si>
    <t>K82007</t>
  </si>
  <si>
    <t>K82006</t>
  </si>
  <si>
    <t>K82004</t>
  </si>
  <si>
    <t>K82003</t>
  </si>
  <si>
    <t>K82001</t>
  </si>
  <si>
    <t>K81657</t>
  </si>
  <si>
    <t>K81656</t>
  </si>
  <si>
    <t>K81655</t>
  </si>
  <si>
    <t>K81651</t>
  </si>
  <si>
    <t>K81645</t>
  </si>
  <si>
    <t>K81644</t>
  </si>
  <si>
    <t>K81636</t>
  </si>
  <si>
    <t>K81633</t>
  </si>
  <si>
    <t>K81630</t>
  </si>
  <si>
    <t>K81616</t>
  </si>
  <si>
    <t>K81610</t>
  </si>
  <si>
    <t>K81608</t>
  </si>
  <si>
    <t>K81607</t>
  </si>
  <si>
    <t>K81605</t>
  </si>
  <si>
    <t>K81103</t>
  </si>
  <si>
    <t>K81102</t>
  </si>
  <si>
    <t>K81100</t>
  </si>
  <si>
    <t>K81097</t>
  </si>
  <si>
    <t>K81094</t>
  </si>
  <si>
    <t>K81092</t>
  </si>
  <si>
    <t>K81087</t>
  </si>
  <si>
    <t>K81086</t>
  </si>
  <si>
    <t>K81085</t>
  </si>
  <si>
    <t>K81084</t>
  </si>
  <si>
    <t>K81083</t>
  </si>
  <si>
    <t>K81082</t>
  </si>
  <si>
    <t>K81081</t>
  </si>
  <si>
    <t>K81080</t>
  </si>
  <si>
    <t>K81078</t>
  </si>
  <si>
    <t>K81077</t>
  </si>
  <si>
    <t>K81076</t>
  </si>
  <si>
    <t>K81075</t>
  </si>
  <si>
    <t>K81074</t>
  </si>
  <si>
    <t>K81073</t>
  </si>
  <si>
    <t>K81070</t>
  </si>
  <si>
    <t>K81069</t>
  </si>
  <si>
    <t>K81068</t>
  </si>
  <si>
    <t>K81066</t>
  </si>
  <si>
    <t>K81063</t>
  </si>
  <si>
    <t>K81062</t>
  </si>
  <si>
    <t>K81060</t>
  </si>
  <si>
    <t>K81057</t>
  </si>
  <si>
    <t>K81056</t>
  </si>
  <si>
    <t>K81055</t>
  </si>
  <si>
    <t>K81052</t>
  </si>
  <si>
    <t>K81051</t>
  </si>
  <si>
    <t>K81050</t>
  </si>
  <si>
    <t>K81048</t>
  </si>
  <si>
    <t>K81047</t>
  </si>
  <si>
    <t>K81046</t>
  </si>
  <si>
    <t>K81045</t>
  </si>
  <si>
    <t>K81043</t>
  </si>
  <si>
    <t>K81042</t>
  </si>
  <si>
    <t>K81041</t>
  </si>
  <si>
    <t>K81040</t>
  </si>
  <si>
    <t>K81036</t>
  </si>
  <si>
    <t>K81034</t>
  </si>
  <si>
    <t>K81030</t>
  </si>
  <si>
    <t>K81028</t>
  </si>
  <si>
    <t>K81027</t>
  </si>
  <si>
    <t>K81026</t>
  </si>
  <si>
    <t>K81025</t>
  </si>
  <si>
    <t>K81024</t>
  </si>
  <si>
    <t>K81022</t>
  </si>
  <si>
    <t>K81021</t>
  </si>
  <si>
    <t>K81020</t>
  </si>
  <si>
    <t>K81019</t>
  </si>
  <si>
    <t>K81018</t>
  </si>
  <si>
    <t>K81017</t>
  </si>
  <si>
    <t>K81015</t>
  </si>
  <si>
    <t>K81014</t>
  </si>
  <si>
    <t>K81012</t>
  </si>
  <si>
    <t>K81010</t>
  </si>
  <si>
    <t>K81007</t>
  </si>
  <si>
    <t>K81005</t>
  </si>
  <si>
    <t>K81004</t>
  </si>
  <si>
    <t>K81003</t>
  </si>
  <si>
    <t>K81002</t>
  </si>
  <si>
    <t>K81001</t>
  </si>
  <si>
    <t>J84019</t>
  </si>
  <si>
    <t>J84017</t>
  </si>
  <si>
    <t>J84016</t>
  </si>
  <si>
    <t>J84015</t>
  </si>
  <si>
    <t>J84013</t>
  </si>
  <si>
    <t>J84012</t>
  </si>
  <si>
    <t>J84011</t>
  </si>
  <si>
    <t>J84008</t>
  </si>
  <si>
    <t>J84007</t>
  </si>
  <si>
    <t>J84005</t>
  </si>
  <si>
    <t>J84004</t>
  </si>
  <si>
    <t>J84003</t>
  </si>
  <si>
    <t>J83646</t>
  </si>
  <si>
    <t>J83645</t>
  </si>
  <si>
    <t>J83633</t>
  </si>
  <si>
    <t>J83630</t>
  </si>
  <si>
    <t>J83629</t>
  </si>
  <si>
    <t>J83625</t>
  </si>
  <si>
    <t>J83619</t>
  </si>
  <si>
    <t>J83618</t>
  </si>
  <si>
    <t>J83615</t>
  </si>
  <si>
    <t>J83609</t>
  </si>
  <si>
    <t>J83603</t>
  </si>
  <si>
    <t>J83601</t>
  </si>
  <si>
    <t>J83064</t>
  </si>
  <si>
    <t>J83060</t>
  </si>
  <si>
    <t>J83059</t>
  </si>
  <si>
    <t>J83058</t>
  </si>
  <si>
    <t>J83057</t>
  </si>
  <si>
    <t>J83056</t>
  </si>
  <si>
    <t>J83055</t>
  </si>
  <si>
    <t>J83053</t>
  </si>
  <si>
    <t>J83052</t>
  </si>
  <si>
    <t>J83050</t>
  </si>
  <si>
    <t>J83049</t>
  </si>
  <si>
    <t>J83048</t>
  </si>
  <si>
    <t>J83047</t>
  </si>
  <si>
    <t>J83046</t>
  </si>
  <si>
    <t>J83045</t>
  </si>
  <si>
    <t>J83043</t>
  </si>
  <si>
    <t>J83042</t>
  </si>
  <si>
    <t>J83041</t>
  </si>
  <si>
    <t>J83040</t>
  </si>
  <si>
    <t>J83039</t>
  </si>
  <si>
    <t>J83038</t>
  </si>
  <si>
    <t>J83037</t>
  </si>
  <si>
    <t>J83036</t>
  </si>
  <si>
    <t>J83035</t>
  </si>
  <si>
    <t>J83034</t>
  </si>
  <si>
    <t>J83033</t>
  </si>
  <si>
    <t>J83030</t>
  </si>
  <si>
    <t>J83029</t>
  </si>
  <si>
    <t>J83027</t>
  </si>
  <si>
    <t>J83026</t>
  </si>
  <si>
    <t>J83024</t>
  </si>
  <si>
    <t>J83023</t>
  </si>
  <si>
    <t>J83022</t>
  </si>
  <si>
    <t>J83021</t>
  </si>
  <si>
    <t>J83019</t>
  </si>
  <si>
    <t>J83018</t>
  </si>
  <si>
    <t>J83016</t>
  </si>
  <si>
    <t>J83014</t>
  </si>
  <si>
    <t>J83013</t>
  </si>
  <si>
    <t>J83011</t>
  </si>
  <si>
    <t>J83010</t>
  </si>
  <si>
    <t>J83009</t>
  </si>
  <si>
    <t>J83008</t>
  </si>
  <si>
    <t>J83007</t>
  </si>
  <si>
    <t>J83006</t>
  </si>
  <si>
    <t>J83005</t>
  </si>
  <si>
    <t>J83004</t>
  </si>
  <si>
    <t>J83003</t>
  </si>
  <si>
    <t>J83002</t>
  </si>
  <si>
    <t>J83001</t>
  </si>
  <si>
    <t>J82669</t>
  </si>
  <si>
    <t>J82646</t>
  </si>
  <si>
    <t>J82640</t>
  </si>
  <si>
    <t>J82639</t>
  </si>
  <si>
    <t>J82630</t>
  </si>
  <si>
    <t>J82628</t>
  </si>
  <si>
    <t>J82625</t>
  </si>
  <si>
    <t>J82622</t>
  </si>
  <si>
    <t>J82605</t>
  </si>
  <si>
    <t>J82218</t>
  </si>
  <si>
    <t>J82217</t>
  </si>
  <si>
    <t>J82216</t>
  </si>
  <si>
    <t>J82215</t>
  </si>
  <si>
    <t>J82214</t>
  </si>
  <si>
    <t>J82213</t>
  </si>
  <si>
    <t>J82210</t>
  </si>
  <si>
    <t>J82208</t>
  </si>
  <si>
    <t>J82207</t>
  </si>
  <si>
    <t>J82201</t>
  </si>
  <si>
    <t>J82199</t>
  </si>
  <si>
    <t>J82198</t>
  </si>
  <si>
    <t>J82196</t>
  </si>
  <si>
    <t>J82194</t>
  </si>
  <si>
    <t>J82184</t>
  </si>
  <si>
    <t>J82181</t>
  </si>
  <si>
    <t>J82178</t>
  </si>
  <si>
    <t>J82174</t>
  </si>
  <si>
    <t>J82169</t>
  </si>
  <si>
    <t>J82163</t>
  </si>
  <si>
    <t>J82161</t>
  </si>
  <si>
    <t>J82157</t>
  </si>
  <si>
    <t>J82156</t>
  </si>
  <si>
    <t>J82155</t>
  </si>
  <si>
    <t>J82154</t>
  </si>
  <si>
    <t>J82152</t>
  </si>
  <si>
    <t>J82151</t>
  </si>
  <si>
    <t>J82150</t>
  </si>
  <si>
    <t>J82149</t>
  </si>
  <si>
    <t>J82147</t>
  </si>
  <si>
    <t>J82146</t>
  </si>
  <si>
    <t>J82145</t>
  </si>
  <si>
    <t>J82144</t>
  </si>
  <si>
    <t>J82143</t>
  </si>
  <si>
    <t>J82142</t>
  </si>
  <si>
    <t>J82139</t>
  </si>
  <si>
    <t>J82138</t>
  </si>
  <si>
    <t>J82136</t>
  </si>
  <si>
    <t>J82134</t>
  </si>
  <si>
    <t>J82132</t>
  </si>
  <si>
    <t>J82131</t>
  </si>
  <si>
    <t>J82130</t>
  </si>
  <si>
    <t>J82129</t>
  </si>
  <si>
    <t>J82128</t>
  </si>
  <si>
    <t>J82126</t>
  </si>
  <si>
    <t>J82125</t>
  </si>
  <si>
    <t>J82124</t>
  </si>
  <si>
    <t>J82122</t>
  </si>
  <si>
    <t>J82121</t>
  </si>
  <si>
    <t>J82120</t>
  </si>
  <si>
    <t>J82119</t>
  </si>
  <si>
    <t>J82116</t>
  </si>
  <si>
    <t>J82115</t>
  </si>
  <si>
    <t>J82112</t>
  </si>
  <si>
    <t>J82110</t>
  </si>
  <si>
    <t>J82106</t>
  </si>
  <si>
    <t>J82104</t>
  </si>
  <si>
    <t>J82103</t>
  </si>
  <si>
    <t>J82102</t>
  </si>
  <si>
    <t>J82101</t>
  </si>
  <si>
    <t>J82099</t>
  </si>
  <si>
    <t>J82098</t>
  </si>
  <si>
    <t>J82094</t>
  </si>
  <si>
    <t>J82092</t>
  </si>
  <si>
    <t>J82089</t>
  </si>
  <si>
    <t>J82088</t>
  </si>
  <si>
    <t>J82087</t>
  </si>
  <si>
    <t>J82085</t>
  </si>
  <si>
    <t>J82084</t>
  </si>
  <si>
    <t>J82083</t>
  </si>
  <si>
    <t>J82082</t>
  </si>
  <si>
    <t>J82081</t>
  </si>
  <si>
    <t>J82080</t>
  </si>
  <si>
    <t>J82079</t>
  </si>
  <si>
    <t>J82076</t>
  </si>
  <si>
    <t>J82075</t>
  </si>
  <si>
    <t>J82074</t>
  </si>
  <si>
    <t>J82073</t>
  </si>
  <si>
    <t>J82072</t>
  </si>
  <si>
    <t>J82071</t>
  </si>
  <si>
    <t>J82069</t>
  </si>
  <si>
    <t>J82067</t>
  </si>
  <si>
    <t>J82066</t>
  </si>
  <si>
    <t>J82064</t>
  </si>
  <si>
    <t>J82063</t>
  </si>
  <si>
    <t>J82062</t>
  </si>
  <si>
    <t>J82061</t>
  </si>
  <si>
    <t>J82060</t>
  </si>
  <si>
    <t>J82059</t>
  </si>
  <si>
    <t>J82058</t>
  </si>
  <si>
    <t>J82056</t>
  </si>
  <si>
    <t>J82055</t>
  </si>
  <si>
    <t>J82054</t>
  </si>
  <si>
    <t>J82053</t>
  </si>
  <si>
    <t>J82051</t>
  </si>
  <si>
    <t>J82050</t>
  </si>
  <si>
    <t>J82049</t>
  </si>
  <si>
    <t>J82042</t>
  </si>
  <si>
    <t>J82040</t>
  </si>
  <si>
    <t>J82039</t>
  </si>
  <si>
    <t>J82036</t>
  </si>
  <si>
    <t>J82035</t>
  </si>
  <si>
    <t>J82034</t>
  </si>
  <si>
    <t>J82033</t>
  </si>
  <si>
    <t>J82028</t>
  </si>
  <si>
    <t>J82026</t>
  </si>
  <si>
    <t>J82025</t>
  </si>
  <si>
    <t>J82024</t>
  </si>
  <si>
    <t>J82022</t>
  </si>
  <si>
    <t>J82021</t>
  </si>
  <si>
    <t>J82020</t>
  </si>
  <si>
    <t>J82019</t>
  </si>
  <si>
    <t>J82018</t>
  </si>
  <si>
    <t>J82017</t>
  </si>
  <si>
    <t>J82016</t>
  </si>
  <si>
    <t>J82015</t>
  </si>
  <si>
    <t>J82012</t>
  </si>
  <si>
    <t>J82010</t>
  </si>
  <si>
    <t>J82009</t>
  </si>
  <si>
    <t>J82007</t>
  </si>
  <si>
    <t>J82005</t>
  </si>
  <si>
    <t>J82002</t>
  </si>
  <si>
    <t>J82001</t>
  </si>
  <si>
    <t>QVV</t>
  </si>
  <si>
    <t>J81648</t>
  </si>
  <si>
    <t>J81647</t>
  </si>
  <si>
    <t>J81646</t>
  </si>
  <si>
    <t>J81634</t>
  </si>
  <si>
    <t>J81633</t>
  </si>
  <si>
    <t>J81631</t>
  </si>
  <si>
    <t>J81626</t>
  </si>
  <si>
    <t>J81625</t>
  </si>
  <si>
    <t>J81621</t>
  </si>
  <si>
    <t>J81620</t>
  </si>
  <si>
    <t>J81616</t>
  </si>
  <si>
    <t>J81612</t>
  </si>
  <si>
    <t>J81609</t>
  </si>
  <si>
    <t>J81087</t>
  </si>
  <si>
    <t>J81086</t>
  </si>
  <si>
    <t>J81083</t>
  </si>
  <si>
    <t>J81082</t>
  </si>
  <si>
    <t>J81081</t>
  </si>
  <si>
    <t>J81078</t>
  </si>
  <si>
    <t>J81077</t>
  </si>
  <si>
    <t>J81076</t>
  </si>
  <si>
    <t>J81075</t>
  </si>
  <si>
    <t>J81074</t>
  </si>
  <si>
    <t>J81073</t>
  </si>
  <si>
    <t>J81072</t>
  </si>
  <si>
    <t>J81070</t>
  </si>
  <si>
    <t>J81068</t>
  </si>
  <si>
    <t>J81067</t>
  </si>
  <si>
    <t>J81066</t>
  </si>
  <si>
    <t>J81064</t>
  </si>
  <si>
    <t>J81062</t>
  </si>
  <si>
    <t>J81061</t>
  </si>
  <si>
    <t>J81059</t>
  </si>
  <si>
    <t>J81058</t>
  </si>
  <si>
    <t>J81057</t>
  </si>
  <si>
    <t>J81056</t>
  </si>
  <si>
    <t>J81053</t>
  </si>
  <si>
    <t>J81051</t>
  </si>
  <si>
    <t>J81049</t>
  </si>
  <si>
    <t>J81047</t>
  </si>
  <si>
    <t>J81046</t>
  </si>
  <si>
    <t>J81045</t>
  </si>
  <si>
    <t>J81042</t>
  </si>
  <si>
    <t>J81041</t>
  </si>
  <si>
    <t>J81039</t>
  </si>
  <si>
    <t>J81036</t>
  </si>
  <si>
    <t>J81035</t>
  </si>
  <si>
    <t>J81034</t>
  </si>
  <si>
    <t>J81033</t>
  </si>
  <si>
    <t>J81030</t>
  </si>
  <si>
    <t>J81029</t>
  </si>
  <si>
    <t>J81028</t>
  </si>
  <si>
    <t>J81027</t>
  </si>
  <si>
    <t>J81025</t>
  </si>
  <si>
    <t>J81022</t>
  </si>
  <si>
    <t>J81021</t>
  </si>
  <si>
    <t>J81020</t>
  </si>
  <si>
    <t>J81019</t>
  </si>
  <si>
    <t>J81018</t>
  </si>
  <si>
    <t>J81017</t>
  </si>
  <si>
    <t>J81016</t>
  </si>
  <si>
    <t>J81014</t>
  </si>
  <si>
    <t>J81013</t>
  </si>
  <si>
    <t>J81012</t>
  </si>
  <si>
    <t>J81011</t>
  </si>
  <si>
    <t>J81010</t>
  </si>
  <si>
    <t>J81009</t>
  </si>
  <si>
    <t>J81006</t>
  </si>
  <si>
    <t>J81003</t>
  </si>
  <si>
    <t>J81002</t>
  </si>
  <si>
    <t>H85693</t>
  </si>
  <si>
    <t>H85691</t>
  </si>
  <si>
    <t>H85686</t>
  </si>
  <si>
    <t>H85683</t>
  </si>
  <si>
    <t>H85682</t>
  </si>
  <si>
    <t>H85680</t>
  </si>
  <si>
    <t>H85664</t>
  </si>
  <si>
    <t>H85662</t>
  </si>
  <si>
    <t>H85659</t>
  </si>
  <si>
    <t>H85656</t>
  </si>
  <si>
    <t>H85653</t>
  </si>
  <si>
    <t>H85649</t>
  </si>
  <si>
    <t>H85637</t>
  </si>
  <si>
    <t>H85634</t>
  </si>
  <si>
    <t>H85618</t>
  </si>
  <si>
    <t>H85116</t>
  </si>
  <si>
    <t>H85115</t>
  </si>
  <si>
    <t>H85114</t>
  </si>
  <si>
    <t>H85113</t>
  </si>
  <si>
    <t>H85112</t>
  </si>
  <si>
    <t>H85111</t>
  </si>
  <si>
    <t>H85110</t>
  </si>
  <si>
    <t>H85105</t>
  </si>
  <si>
    <t>H85103</t>
  </si>
  <si>
    <t>H85101</t>
  </si>
  <si>
    <t>H85100</t>
  </si>
  <si>
    <t>H85095</t>
  </si>
  <si>
    <t>H85092</t>
  </si>
  <si>
    <t>H85090</t>
  </si>
  <si>
    <t>H85088</t>
  </si>
  <si>
    <t>H85087</t>
  </si>
  <si>
    <t>H85082</t>
  </si>
  <si>
    <t>H85078</t>
  </si>
  <si>
    <t>H85077</t>
  </si>
  <si>
    <t>H85076</t>
  </si>
  <si>
    <t>H85075</t>
  </si>
  <si>
    <t>H85070</t>
  </si>
  <si>
    <t>H85069</t>
  </si>
  <si>
    <t>H85067</t>
  </si>
  <si>
    <t>H85066</t>
  </si>
  <si>
    <t>H85065</t>
  </si>
  <si>
    <t>H85063</t>
  </si>
  <si>
    <t>H85061</t>
  </si>
  <si>
    <t>H85057</t>
  </si>
  <si>
    <t>H85055</t>
  </si>
  <si>
    <t>H85053</t>
  </si>
  <si>
    <t>H85052</t>
  </si>
  <si>
    <t>H85051</t>
  </si>
  <si>
    <t>H85049</t>
  </si>
  <si>
    <t>H85048</t>
  </si>
  <si>
    <t>H85047</t>
  </si>
  <si>
    <t>H85045</t>
  </si>
  <si>
    <t>H85041</t>
  </si>
  <si>
    <t>H85038</t>
  </si>
  <si>
    <t>H85037</t>
  </si>
  <si>
    <t>H85033</t>
  </si>
  <si>
    <t>H85032</t>
  </si>
  <si>
    <t>H85031</t>
  </si>
  <si>
    <t>H85030</t>
  </si>
  <si>
    <t>H85029</t>
  </si>
  <si>
    <t>H85028</t>
  </si>
  <si>
    <t>H85027</t>
  </si>
  <si>
    <t>H85026</t>
  </si>
  <si>
    <t>H85025</t>
  </si>
  <si>
    <t>H85024</t>
  </si>
  <si>
    <t>H85023</t>
  </si>
  <si>
    <t>H85022</t>
  </si>
  <si>
    <t>H85021</t>
  </si>
  <si>
    <t>H85020</t>
  </si>
  <si>
    <t>H85018</t>
  </si>
  <si>
    <t>H85012</t>
  </si>
  <si>
    <t>H85011</t>
  </si>
  <si>
    <t>H85009</t>
  </si>
  <si>
    <t>H85008</t>
  </si>
  <si>
    <t>H85007</t>
  </si>
  <si>
    <t>H85006</t>
  </si>
  <si>
    <t>H85003</t>
  </si>
  <si>
    <t>H85002</t>
  </si>
  <si>
    <t>H85001</t>
  </si>
  <si>
    <t>H84639</t>
  </si>
  <si>
    <t>H84635</t>
  </si>
  <si>
    <t>H84630</t>
  </si>
  <si>
    <t>H84625</t>
  </si>
  <si>
    <t>H84623</t>
  </si>
  <si>
    <t>H84619</t>
  </si>
  <si>
    <t>H84618</t>
  </si>
  <si>
    <t>H84062</t>
  </si>
  <si>
    <t>H84061</t>
  </si>
  <si>
    <t>H84060</t>
  </si>
  <si>
    <t>H84059</t>
  </si>
  <si>
    <t>H84057</t>
  </si>
  <si>
    <t>H84055</t>
  </si>
  <si>
    <t>H84054</t>
  </si>
  <si>
    <t>H84053</t>
  </si>
  <si>
    <t>H84051</t>
  </si>
  <si>
    <t>H84050</t>
  </si>
  <si>
    <t>H84048</t>
  </si>
  <si>
    <t>H84044</t>
  </si>
  <si>
    <t>H84042</t>
  </si>
  <si>
    <t>H84041</t>
  </si>
  <si>
    <t>H84040</t>
  </si>
  <si>
    <t>H84039</t>
  </si>
  <si>
    <t>H84034</t>
  </si>
  <si>
    <t>H84033</t>
  </si>
  <si>
    <t>H84032</t>
  </si>
  <si>
    <t>H84031</t>
  </si>
  <si>
    <t>H84030</t>
  </si>
  <si>
    <t>H84027</t>
  </si>
  <si>
    <t>H84025</t>
  </si>
  <si>
    <t>H84023</t>
  </si>
  <si>
    <t>H84020</t>
  </si>
  <si>
    <t>H84018</t>
  </si>
  <si>
    <t>H84017</t>
  </si>
  <si>
    <t>H84016</t>
  </si>
  <si>
    <t>H84015</t>
  </si>
  <si>
    <t>H84014</t>
  </si>
  <si>
    <t>H84012</t>
  </si>
  <si>
    <t>H84010</t>
  </si>
  <si>
    <t>H84007</t>
  </si>
  <si>
    <t>H84006</t>
  </si>
  <si>
    <t>H84005</t>
  </si>
  <si>
    <t>H84002</t>
  </si>
  <si>
    <t>H83631</t>
  </si>
  <si>
    <t>H83627</t>
  </si>
  <si>
    <t>H83624</t>
  </si>
  <si>
    <t>H83611</t>
  </si>
  <si>
    <t>H83609</t>
  </si>
  <si>
    <t>H83608</t>
  </si>
  <si>
    <t>H83053</t>
  </si>
  <si>
    <t>H83052</t>
  </si>
  <si>
    <t>H83051</t>
  </si>
  <si>
    <t>H83049</t>
  </si>
  <si>
    <t>H83044</t>
  </si>
  <si>
    <t>H83043</t>
  </si>
  <si>
    <t>H83042</t>
  </si>
  <si>
    <t>H83039</t>
  </si>
  <si>
    <t>H83037</t>
  </si>
  <si>
    <t>H83034</t>
  </si>
  <si>
    <t>H83033</t>
  </si>
  <si>
    <t>H83031</t>
  </si>
  <si>
    <t>H83030</t>
  </si>
  <si>
    <t>H83029</t>
  </si>
  <si>
    <t>H83028</t>
  </si>
  <si>
    <t>H83024</t>
  </si>
  <si>
    <t>H83023</t>
  </si>
  <si>
    <t>H83022</t>
  </si>
  <si>
    <t>H83021</t>
  </si>
  <si>
    <t>H83020</t>
  </si>
  <si>
    <t>H83019</t>
  </si>
  <si>
    <t>H83018</t>
  </si>
  <si>
    <t>H83017</t>
  </si>
  <si>
    <t>H83016</t>
  </si>
  <si>
    <t>H83015</t>
  </si>
  <si>
    <t>H83014</t>
  </si>
  <si>
    <t>H83013</t>
  </si>
  <si>
    <t>H83012</t>
  </si>
  <si>
    <t>H83011</t>
  </si>
  <si>
    <t>H83010</t>
  </si>
  <si>
    <t>H83009</t>
  </si>
  <si>
    <t>H83008</t>
  </si>
  <si>
    <t>H83007</t>
  </si>
  <si>
    <t>H83006</t>
  </si>
  <si>
    <t>H83005</t>
  </si>
  <si>
    <t>H83004</t>
  </si>
  <si>
    <t>H83001</t>
  </si>
  <si>
    <t>H82640</t>
  </si>
  <si>
    <t>H82615</t>
  </si>
  <si>
    <t>H82100</t>
  </si>
  <si>
    <t>H82099</t>
  </si>
  <si>
    <t>H82098</t>
  </si>
  <si>
    <t>H82096</t>
  </si>
  <si>
    <t>H82095</t>
  </si>
  <si>
    <t>H82092</t>
  </si>
  <si>
    <t>H82091</t>
  </si>
  <si>
    <t>H82089</t>
  </si>
  <si>
    <t>H82088</t>
  </si>
  <si>
    <t>H82087</t>
  </si>
  <si>
    <t>H82084</t>
  </si>
  <si>
    <t>H82078</t>
  </si>
  <si>
    <t>H82077</t>
  </si>
  <si>
    <t>H82076</t>
  </si>
  <si>
    <t>H82072</t>
  </si>
  <si>
    <t>H82070</t>
  </si>
  <si>
    <t>H82067</t>
  </si>
  <si>
    <t>H82066</t>
  </si>
  <si>
    <t>H82065</t>
  </si>
  <si>
    <t>H82064</t>
  </si>
  <si>
    <t>H82063</t>
  </si>
  <si>
    <t>H82061</t>
  </si>
  <si>
    <t>H82060</t>
  </si>
  <si>
    <t>H82059</t>
  </si>
  <si>
    <t>H82058</t>
  </si>
  <si>
    <t>H82057</t>
  </si>
  <si>
    <t>H82056</t>
  </si>
  <si>
    <t>H82055</t>
  </si>
  <si>
    <t>H82053</t>
  </si>
  <si>
    <t>H82052</t>
  </si>
  <si>
    <t>H82051</t>
  </si>
  <si>
    <t>H82050</t>
  </si>
  <si>
    <t>H82049</t>
  </si>
  <si>
    <t>H82048</t>
  </si>
  <si>
    <t>H82047</t>
  </si>
  <si>
    <t>H82046</t>
  </si>
  <si>
    <t>H82045</t>
  </si>
  <si>
    <t>H82044</t>
  </si>
  <si>
    <t>H82043</t>
  </si>
  <si>
    <t>H82042</t>
  </si>
  <si>
    <t>H82041</t>
  </si>
  <si>
    <t>H82040</t>
  </si>
  <si>
    <t>H82039</t>
  </si>
  <si>
    <t>H82038</t>
  </si>
  <si>
    <t>H82037</t>
  </si>
  <si>
    <t>H82036</t>
  </si>
  <si>
    <t>H82035</t>
  </si>
  <si>
    <t>H82034</t>
  </si>
  <si>
    <t>H82033</t>
  </si>
  <si>
    <t>H82032</t>
  </si>
  <si>
    <t>H82031</t>
  </si>
  <si>
    <t>H82030</t>
  </si>
  <si>
    <t>H82028</t>
  </si>
  <si>
    <t>H82027</t>
  </si>
  <si>
    <t>H82026</t>
  </si>
  <si>
    <t>H82025</t>
  </si>
  <si>
    <t>H82023</t>
  </si>
  <si>
    <t>H82022</t>
  </si>
  <si>
    <t>H82021</t>
  </si>
  <si>
    <t>H82020</t>
  </si>
  <si>
    <t>H82017</t>
  </si>
  <si>
    <t>H82016</t>
  </si>
  <si>
    <t>H82014</t>
  </si>
  <si>
    <t>H82013</t>
  </si>
  <si>
    <t>H82012</t>
  </si>
  <si>
    <t>H82011</t>
  </si>
  <si>
    <t>H82009</t>
  </si>
  <si>
    <t>H82007</t>
  </si>
  <si>
    <t>H82006</t>
  </si>
  <si>
    <t>H82005</t>
  </si>
  <si>
    <t>H82004</t>
  </si>
  <si>
    <t>H82003</t>
  </si>
  <si>
    <t>QXU</t>
  </si>
  <si>
    <t>H81672</t>
  </si>
  <si>
    <t>H81663</t>
  </si>
  <si>
    <t>H81658</t>
  </si>
  <si>
    <t>H81656</t>
  </si>
  <si>
    <t>H81644</t>
  </si>
  <si>
    <t>H81643</t>
  </si>
  <si>
    <t>H81642</t>
  </si>
  <si>
    <t>H81641</t>
  </si>
  <si>
    <t>H81638</t>
  </si>
  <si>
    <t>H81632</t>
  </si>
  <si>
    <t>H81618</t>
  </si>
  <si>
    <t>H81615</t>
  </si>
  <si>
    <t>H81613</t>
  </si>
  <si>
    <t>H81134</t>
  </si>
  <si>
    <t>H81133</t>
  </si>
  <si>
    <t>H81132</t>
  </si>
  <si>
    <t>H81131</t>
  </si>
  <si>
    <t>H81130</t>
  </si>
  <si>
    <t>H81129</t>
  </si>
  <si>
    <t>H81128</t>
  </si>
  <si>
    <t>H81126</t>
  </si>
  <si>
    <t>H81123</t>
  </si>
  <si>
    <t>H81122</t>
  </si>
  <si>
    <t>H81119</t>
  </si>
  <si>
    <t>H81116</t>
  </si>
  <si>
    <t>H81113</t>
  </si>
  <si>
    <t>H81111</t>
  </si>
  <si>
    <t>H81110</t>
  </si>
  <si>
    <t>H81109</t>
  </si>
  <si>
    <t>H81107</t>
  </si>
  <si>
    <t>H81104</t>
  </si>
  <si>
    <t>H81103</t>
  </si>
  <si>
    <t>H81099</t>
  </si>
  <si>
    <t>H81095</t>
  </si>
  <si>
    <t>H81094</t>
  </si>
  <si>
    <t>H81091</t>
  </si>
  <si>
    <t>H81090</t>
  </si>
  <si>
    <t>H81089</t>
  </si>
  <si>
    <t>H81088</t>
  </si>
  <si>
    <t>H81087</t>
  </si>
  <si>
    <t>H81086</t>
  </si>
  <si>
    <t>H81085</t>
  </si>
  <si>
    <t>H81084</t>
  </si>
  <si>
    <t>H81082</t>
  </si>
  <si>
    <t>H81081</t>
  </si>
  <si>
    <t>H81080</t>
  </si>
  <si>
    <t>H81078</t>
  </si>
  <si>
    <t>H81077</t>
  </si>
  <si>
    <t>H81076</t>
  </si>
  <si>
    <t>H81075</t>
  </si>
  <si>
    <t>H81074</t>
  </si>
  <si>
    <t>H81073</t>
  </si>
  <si>
    <t>H81072</t>
  </si>
  <si>
    <t>H81071</t>
  </si>
  <si>
    <t>H81070</t>
  </si>
  <si>
    <t>H81069</t>
  </si>
  <si>
    <t>H81068</t>
  </si>
  <si>
    <t>H81067</t>
  </si>
  <si>
    <t>H81066</t>
  </si>
  <si>
    <t>H81065</t>
  </si>
  <si>
    <t>H81064</t>
  </si>
  <si>
    <t>H81062</t>
  </si>
  <si>
    <t>H81061</t>
  </si>
  <si>
    <t>H81058</t>
  </si>
  <si>
    <t>H81057</t>
  </si>
  <si>
    <t>H81056</t>
  </si>
  <si>
    <t>H81055</t>
  </si>
  <si>
    <t>H81053</t>
  </si>
  <si>
    <t>H81052</t>
  </si>
  <si>
    <t>H81051</t>
  </si>
  <si>
    <t>H81050</t>
  </si>
  <si>
    <t>H81048</t>
  </si>
  <si>
    <t>H81047</t>
  </si>
  <si>
    <t>H81046</t>
  </si>
  <si>
    <t>H81045</t>
  </si>
  <si>
    <t>H81044</t>
  </si>
  <si>
    <t>H81043</t>
  </si>
  <si>
    <t>H81042</t>
  </si>
  <si>
    <t>H81041</t>
  </si>
  <si>
    <t>H81040</t>
  </si>
  <si>
    <t>H81039</t>
  </si>
  <si>
    <t>H81038</t>
  </si>
  <si>
    <t>H81036</t>
  </si>
  <si>
    <t>H81035</t>
  </si>
  <si>
    <t>H81034</t>
  </si>
  <si>
    <t>H81033</t>
  </si>
  <si>
    <t>H81032</t>
  </si>
  <si>
    <t>H81031</t>
  </si>
  <si>
    <t>H81030</t>
  </si>
  <si>
    <t>H81029</t>
  </si>
  <si>
    <t>H81028</t>
  </si>
  <si>
    <t>H81027</t>
  </si>
  <si>
    <t>H81026</t>
  </si>
  <si>
    <t>H81025</t>
  </si>
  <si>
    <t>H81024</t>
  </si>
  <si>
    <t>H81023</t>
  </si>
  <si>
    <t>H81022</t>
  </si>
  <si>
    <t>H81021</t>
  </si>
  <si>
    <t>H81020</t>
  </si>
  <si>
    <t>H81019</t>
  </si>
  <si>
    <t>H81017</t>
  </si>
  <si>
    <t>H81016</t>
  </si>
  <si>
    <t>H81015</t>
  </si>
  <si>
    <t>H81013</t>
  </si>
  <si>
    <t>H81011</t>
  </si>
  <si>
    <t>H81010</t>
  </si>
  <si>
    <t>H81009</t>
  </si>
  <si>
    <t>H81006</t>
  </si>
  <si>
    <t>H81005</t>
  </si>
  <si>
    <t>H81004</t>
  </si>
  <si>
    <t>H81003</t>
  </si>
  <si>
    <t>H81002</t>
  </si>
  <si>
    <t>G85736</t>
  </si>
  <si>
    <t>G85727</t>
  </si>
  <si>
    <t>G85726</t>
  </si>
  <si>
    <t>G85724</t>
  </si>
  <si>
    <t>G85722</t>
  </si>
  <si>
    <t>G85721</t>
  </si>
  <si>
    <t>G85716</t>
  </si>
  <si>
    <t>G85715</t>
  </si>
  <si>
    <t>G85711</t>
  </si>
  <si>
    <t>G85708</t>
  </si>
  <si>
    <t>G85706</t>
  </si>
  <si>
    <t>G85705</t>
  </si>
  <si>
    <t>G85698</t>
  </si>
  <si>
    <t>G85696</t>
  </si>
  <si>
    <t>G85695</t>
  </si>
  <si>
    <t>G85690</t>
  </si>
  <si>
    <t>G85685</t>
  </si>
  <si>
    <t>G85681</t>
  </si>
  <si>
    <t>G85674</t>
  </si>
  <si>
    <t>G85673</t>
  </si>
  <si>
    <t>G85662</t>
  </si>
  <si>
    <t>G85651</t>
  </si>
  <si>
    <t>G85647</t>
  </si>
  <si>
    <t>G85644</t>
  </si>
  <si>
    <t>G85642</t>
  </si>
  <si>
    <t>G85633</t>
  </si>
  <si>
    <t>G85632</t>
  </si>
  <si>
    <t>G85623</t>
  </si>
  <si>
    <t>G85138</t>
  </si>
  <si>
    <t>G85137</t>
  </si>
  <si>
    <t>G85136</t>
  </si>
  <si>
    <t>G85135</t>
  </si>
  <si>
    <t>G85134</t>
  </si>
  <si>
    <t>G85132</t>
  </si>
  <si>
    <t>G85130</t>
  </si>
  <si>
    <t>G85129</t>
  </si>
  <si>
    <t>G85127</t>
  </si>
  <si>
    <t>G85125</t>
  </si>
  <si>
    <t>G85123</t>
  </si>
  <si>
    <t>G85121</t>
  </si>
  <si>
    <t>G85120</t>
  </si>
  <si>
    <t>G85119</t>
  </si>
  <si>
    <t>G85114</t>
  </si>
  <si>
    <t>G85109</t>
  </si>
  <si>
    <t>G85105</t>
  </si>
  <si>
    <t>G85104</t>
  </si>
  <si>
    <t>G85102</t>
  </si>
  <si>
    <t>G85100</t>
  </si>
  <si>
    <t>G85096</t>
  </si>
  <si>
    <t>G85091</t>
  </si>
  <si>
    <t>G85087</t>
  </si>
  <si>
    <t>G85086</t>
  </si>
  <si>
    <t>G85085</t>
  </si>
  <si>
    <t>G85084</t>
  </si>
  <si>
    <t>G85083</t>
  </si>
  <si>
    <t>G85076</t>
  </si>
  <si>
    <t>G85073</t>
  </si>
  <si>
    <t>G85061</t>
  </si>
  <si>
    <t>G85057</t>
  </si>
  <si>
    <t>G85054</t>
  </si>
  <si>
    <t>G85053</t>
  </si>
  <si>
    <t>G85052</t>
  </si>
  <si>
    <t>G85051</t>
  </si>
  <si>
    <t>G85047</t>
  </si>
  <si>
    <t>G85046</t>
  </si>
  <si>
    <t>G85045</t>
  </si>
  <si>
    <t>G85044</t>
  </si>
  <si>
    <t>G85042</t>
  </si>
  <si>
    <t>G85041</t>
  </si>
  <si>
    <t>G85040</t>
  </si>
  <si>
    <t>G85039</t>
  </si>
  <si>
    <t>G85038</t>
  </si>
  <si>
    <t>G85034</t>
  </si>
  <si>
    <t>G85032</t>
  </si>
  <si>
    <t>G85031</t>
  </si>
  <si>
    <t>G85030</t>
  </si>
  <si>
    <t>G85029</t>
  </si>
  <si>
    <t>G85028</t>
  </si>
  <si>
    <t>G85027</t>
  </si>
  <si>
    <t>G85026</t>
  </si>
  <si>
    <t>G85025</t>
  </si>
  <si>
    <t>G85024</t>
  </si>
  <si>
    <t>G85023</t>
  </si>
  <si>
    <t>G85022</t>
  </si>
  <si>
    <t>G85021</t>
  </si>
  <si>
    <t>G85020</t>
  </si>
  <si>
    <t>G85019</t>
  </si>
  <si>
    <t>G85016</t>
  </si>
  <si>
    <t>G85015</t>
  </si>
  <si>
    <t>G85014</t>
  </si>
  <si>
    <t>G85013</t>
  </si>
  <si>
    <t>G85011</t>
  </si>
  <si>
    <t>G85006</t>
  </si>
  <si>
    <t>G85004</t>
  </si>
  <si>
    <t>G85002</t>
  </si>
  <si>
    <t>G85001</t>
  </si>
  <si>
    <t>G84630</t>
  </si>
  <si>
    <t>G84629</t>
  </si>
  <si>
    <t>G84627</t>
  </si>
  <si>
    <t>G84625</t>
  </si>
  <si>
    <t>G84624</t>
  </si>
  <si>
    <t>G84621</t>
  </si>
  <si>
    <t>G84609</t>
  </si>
  <si>
    <t>G84607</t>
  </si>
  <si>
    <t>G84604</t>
  </si>
  <si>
    <t>G84041</t>
  </si>
  <si>
    <t>G84040</t>
  </si>
  <si>
    <t>G84039</t>
  </si>
  <si>
    <t>G84035</t>
  </si>
  <si>
    <t>G84033</t>
  </si>
  <si>
    <t>G84032</t>
  </si>
  <si>
    <t>G84030</t>
  </si>
  <si>
    <t>G84029</t>
  </si>
  <si>
    <t>G84028</t>
  </si>
  <si>
    <t>G84027</t>
  </si>
  <si>
    <t>G84025</t>
  </si>
  <si>
    <t>G84024</t>
  </si>
  <si>
    <t>G84023</t>
  </si>
  <si>
    <t>G84020</t>
  </si>
  <si>
    <t>G84019</t>
  </si>
  <si>
    <t>G84018</t>
  </si>
  <si>
    <t>G84017</t>
  </si>
  <si>
    <t>G84016</t>
  </si>
  <si>
    <t>G84015</t>
  </si>
  <si>
    <t>G84013</t>
  </si>
  <si>
    <t>G84011</t>
  </si>
  <si>
    <t>G84010</t>
  </si>
  <si>
    <t>G84009</t>
  </si>
  <si>
    <t>G84008</t>
  </si>
  <si>
    <t>G84007</t>
  </si>
  <si>
    <t>G84006</t>
  </si>
  <si>
    <t>G84005</t>
  </si>
  <si>
    <t>G84004</t>
  </si>
  <si>
    <t>G84003</t>
  </si>
  <si>
    <t>G84002</t>
  </si>
  <si>
    <t>G84001</t>
  </si>
  <si>
    <t>G83680</t>
  </si>
  <si>
    <t>G83673</t>
  </si>
  <si>
    <t>G83654</t>
  </si>
  <si>
    <t>G83651</t>
  </si>
  <si>
    <t>G83647</t>
  </si>
  <si>
    <t>G83642</t>
  </si>
  <si>
    <t>G83641</t>
  </si>
  <si>
    <t>G83635</t>
  </si>
  <si>
    <t>G83633</t>
  </si>
  <si>
    <t>G83631</t>
  </si>
  <si>
    <t>G83630</t>
  </si>
  <si>
    <t>G83628</t>
  </si>
  <si>
    <t>G83067</t>
  </si>
  <si>
    <t>G83066</t>
  </si>
  <si>
    <t>G83065</t>
  </si>
  <si>
    <t>G83062</t>
  </si>
  <si>
    <t>G83060</t>
  </si>
  <si>
    <t>G83058</t>
  </si>
  <si>
    <t>G83057</t>
  </si>
  <si>
    <t>G83053</t>
  </si>
  <si>
    <t>G83052</t>
  </si>
  <si>
    <t>G83049</t>
  </si>
  <si>
    <t>G83047</t>
  </si>
  <si>
    <t>G83046</t>
  </si>
  <si>
    <t>G83044</t>
  </si>
  <si>
    <t>G83039</t>
  </si>
  <si>
    <t>G83033</t>
  </si>
  <si>
    <t>G83031</t>
  </si>
  <si>
    <t>G83030</t>
  </si>
  <si>
    <t>G83029</t>
  </si>
  <si>
    <t>G83028</t>
  </si>
  <si>
    <t>G83027</t>
  </si>
  <si>
    <t>G83026</t>
  </si>
  <si>
    <t>G83025</t>
  </si>
  <si>
    <t>G83024</t>
  </si>
  <si>
    <t>G83021</t>
  </si>
  <si>
    <t>G83019</t>
  </si>
  <si>
    <t>G83018</t>
  </si>
  <si>
    <t>G83016</t>
  </si>
  <si>
    <t>G83015</t>
  </si>
  <si>
    <t>G83013</t>
  </si>
  <si>
    <t>G83012</t>
  </si>
  <si>
    <t>G83010</t>
  </si>
  <si>
    <t>G83009</t>
  </si>
  <si>
    <t>G83006</t>
  </si>
  <si>
    <t>G83004</t>
  </si>
  <si>
    <t>G83002</t>
  </si>
  <si>
    <t>G83001</t>
  </si>
  <si>
    <t>G82888</t>
  </si>
  <si>
    <t>G82809</t>
  </si>
  <si>
    <t>G82808</t>
  </si>
  <si>
    <t>G82802</t>
  </si>
  <si>
    <t>G82799</t>
  </si>
  <si>
    <t>G82796</t>
  </si>
  <si>
    <t>G82790</t>
  </si>
  <si>
    <t>G82780</t>
  </si>
  <si>
    <t>G82775</t>
  </si>
  <si>
    <t>G82768</t>
  </si>
  <si>
    <t>G82763</t>
  </si>
  <si>
    <t>G82754</t>
  </si>
  <si>
    <t>G82753</t>
  </si>
  <si>
    <t>G82744</t>
  </si>
  <si>
    <t>G82741</t>
  </si>
  <si>
    <t>G82737</t>
  </si>
  <si>
    <t>G82733</t>
  </si>
  <si>
    <t>G82730</t>
  </si>
  <si>
    <t>G82729</t>
  </si>
  <si>
    <t>G82721</t>
  </si>
  <si>
    <t>G82719</t>
  </si>
  <si>
    <t>G82711</t>
  </si>
  <si>
    <t>G82708</t>
  </si>
  <si>
    <t>G82702</t>
  </si>
  <si>
    <t>G82700</t>
  </si>
  <si>
    <t>G82698</t>
  </si>
  <si>
    <t>G82697</t>
  </si>
  <si>
    <t>G82696</t>
  </si>
  <si>
    <t>G82693</t>
  </si>
  <si>
    <t>G82691</t>
  </si>
  <si>
    <t>G82687</t>
  </si>
  <si>
    <t>G82684</t>
  </si>
  <si>
    <t>G82682</t>
  </si>
  <si>
    <t>G82681</t>
  </si>
  <si>
    <t>G82679</t>
  </si>
  <si>
    <t>G82666</t>
  </si>
  <si>
    <t>G82665</t>
  </si>
  <si>
    <t>G82658</t>
  </si>
  <si>
    <t>G82653</t>
  </si>
  <si>
    <t>G82652</t>
  </si>
  <si>
    <t>G82650</t>
  </si>
  <si>
    <t>G82648</t>
  </si>
  <si>
    <t>G82647</t>
  </si>
  <si>
    <t>G82641</t>
  </si>
  <si>
    <t>G82635</t>
  </si>
  <si>
    <t>G82634</t>
  </si>
  <si>
    <t>G82631</t>
  </si>
  <si>
    <t>G82605</t>
  </si>
  <si>
    <t>G82604</t>
  </si>
  <si>
    <t>G82600</t>
  </si>
  <si>
    <t>G82235</t>
  </si>
  <si>
    <t>G82234</t>
  </si>
  <si>
    <t>G82233</t>
  </si>
  <si>
    <t>G82232</t>
  </si>
  <si>
    <t>G82231</t>
  </si>
  <si>
    <t>G82229</t>
  </si>
  <si>
    <t>G82228</t>
  </si>
  <si>
    <t>G82227</t>
  </si>
  <si>
    <t>G82226</t>
  </si>
  <si>
    <t>G82224</t>
  </si>
  <si>
    <t>G82219</t>
  </si>
  <si>
    <t>G82218</t>
  </si>
  <si>
    <t>G82217</t>
  </si>
  <si>
    <t>G82215</t>
  </si>
  <si>
    <t>G82212</t>
  </si>
  <si>
    <t>G82211</t>
  </si>
  <si>
    <t>G82205</t>
  </si>
  <si>
    <t>G82203</t>
  </si>
  <si>
    <t>G82200</t>
  </si>
  <si>
    <t>G82186</t>
  </si>
  <si>
    <t>G82185</t>
  </si>
  <si>
    <t>G82184</t>
  </si>
  <si>
    <t>G82180</t>
  </si>
  <si>
    <t>G82170</t>
  </si>
  <si>
    <t>G82165</t>
  </si>
  <si>
    <t>G82164</t>
  </si>
  <si>
    <t>G82162</t>
  </si>
  <si>
    <t>G82161</t>
  </si>
  <si>
    <t>G82160</t>
  </si>
  <si>
    <t>G82158</t>
  </si>
  <si>
    <t>G82155</t>
  </si>
  <si>
    <t>G82154</t>
  </si>
  <si>
    <t>G82152</t>
  </si>
  <si>
    <t>G82150</t>
  </si>
  <si>
    <t>G82147</t>
  </si>
  <si>
    <t>G82143</t>
  </si>
  <si>
    <t>G82142</t>
  </si>
  <si>
    <t>G82141</t>
  </si>
  <si>
    <t>G82140</t>
  </si>
  <si>
    <t>G82139</t>
  </si>
  <si>
    <t>G82138</t>
  </si>
  <si>
    <t>G82137</t>
  </si>
  <si>
    <t>G82135</t>
  </si>
  <si>
    <t>G82129</t>
  </si>
  <si>
    <t>G82126</t>
  </si>
  <si>
    <t>G82125</t>
  </si>
  <si>
    <t>G82122</t>
  </si>
  <si>
    <t>G82121</t>
  </si>
  <si>
    <t>G82120</t>
  </si>
  <si>
    <t>G82119</t>
  </si>
  <si>
    <t>G82118</t>
  </si>
  <si>
    <t>G82117</t>
  </si>
  <si>
    <t>G82115</t>
  </si>
  <si>
    <t>G82114</t>
  </si>
  <si>
    <t>G82113</t>
  </si>
  <si>
    <t>G82112</t>
  </si>
  <si>
    <t>G82111</t>
  </si>
  <si>
    <t>G82110</t>
  </si>
  <si>
    <t>G82108</t>
  </si>
  <si>
    <t>G82107</t>
  </si>
  <si>
    <t>G82106</t>
  </si>
  <si>
    <t>G82105</t>
  </si>
  <si>
    <t>G82100</t>
  </si>
  <si>
    <t>G82099</t>
  </si>
  <si>
    <t>G82098</t>
  </si>
  <si>
    <t>G82097</t>
  </si>
  <si>
    <t>G82095</t>
  </si>
  <si>
    <t>G82094</t>
  </si>
  <si>
    <t>G82093</t>
  </si>
  <si>
    <t>G82092</t>
  </si>
  <si>
    <t>G82091</t>
  </si>
  <si>
    <t>G82090</t>
  </si>
  <si>
    <t>G82089</t>
  </si>
  <si>
    <t>G82087</t>
  </si>
  <si>
    <t>G82086</t>
  </si>
  <si>
    <t>G82085</t>
  </si>
  <si>
    <t>G82083</t>
  </si>
  <si>
    <t>G82082</t>
  </si>
  <si>
    <t>G82080</t>
  </si>
  <si>
    <t>G82079</t>
  </si>
  <si>
    <t>G82077</t>
  </si>
  <si>
    <t>G82076</t>
  </si>
  <si>
    <t>G82074</t>
  </si>
  <si>
    <t>G82073</t>
  </si>
  <si>
    <t>G82071</t>
  </si>
  <si>
    <t>G82069</t>
  </si>
  <si>
    <t>G82067</t>
  </si>
  <si>
    <t>G82066</t>
  </si>
  <si>
    <t>G82064</t>
  </si>
  <si>
    <t>G82063</t>
  </si>
  <si>
    <t>G82062</t>
  </si>
  <si>
    <t>G82060</t>
  </si>
  <si>
    <t>G82059</t>
  </si>
  <si>
    <t>G82058</t>
  </si>
  <si>
    <t>G82057</t>
  </si>
  <si>
    <t>G82056</t>
  </si>
  <si>
    <t>G82055</t>
  </si>
  <si>
    <t>G82053</t>
  </si>
  <si>
    <t>G82052</t>
  </si>
  <si>
    <t>G82051</t>
  </si>
  <si>
    <t>G82050</t>
  </si>
  <si>
    <t>G82048</t>
  </si>
  <si>
    <t>G82046</t>
  </si>
  <si>
    <t>G82044</t>
  </si>
  <si>
    <t>G82042</t>
  </si>
  <si>
    <t>G82041</t>
  </si>
  <si>
    <t>G82039</t>
  </si>
  <si>
    <t>G82038</t>
  </si>
  <si>
    <t>G82037</t>
  </si>
  <si>
    <t>G82036</t>
  </si>
  <si>
    <t>G82035</t>
  </si>
  <si>
    <t>G82032</t>
  </si>
  <si>
    <t>G82031</t>
  </si>
  <si>
    <t>G82028</t>
  </si>
  <si>
    <t>G82027</t>
  </si>
  <si>
    <t>G82026</t>
  </si>
  <si>
    <t>G82025</t>
  </si>
  <si>
    <t>G82024</t>
  </si>
  <si>
    <t>G82023</t>
  </si>
  <si>
    <t>G82022</t>
  </si>
  <si>
    <t>G82021</t>
  </si>
  <si>
    <t>G82020</t>
  </si>
  <si>
    <t>G82019</t>
  </si>
  <si>
    <t>G82018</t>
  </si>
  <si>
    <t>G82016</t>
  </si>
  <si>
    <t>G82015</t>
  </si>
  <si>
    <t>G82014</t>
  </si>
  <si>
    <t>G82013</t>
  </si>
  <si>
    <t>G82007</t>
  </si>
  <si>
    <t>G82006</t>
  </si>
  <si>
    <t>G82002</t>
  </si>
  <si>
    <t>G81694</t>
  </si>
  <si>
    <t>G81689</t>
  </si>
  <si>
    <t>G81669</t>
  </si>
  <si>
    <t>G81663</t>
  </si>
  <si>
    <t>G81658</t>
  </si>
  <si>
    <t>G81656</t>
  </si>
  <si>
    <t>G81646</t>
  </si>
  <si>
    <t>G81641</t>
  </si>
  <si>
    <t>G81638</t>
  </si>
  <si>
    <t>G81634</t>
  </si>
  <si>
    <t>G81614</t>
  </si>
  <si>
    <t>G81613</t>
  </si>
  <si>
    <t>G81104</t>
  </si>
  <si>
    <t>G81102</t>
  </si>
  <si>
    <t>G81100</t>
  </si>
  <si>
    <t>G81099</t>
  </si>
  <si>
    <t>G81098</t>
  </si>
  <si>
    <t>G81096</t>
  </si>
  <si>
    <t>G81095</t>
  </si>
  <si>
    <t>G81089</t>
  </si>
  <si>
    <t>G81088</t>
  </si>
  <si>
    <t>G81087</t>
  </si>
  <si>
    <t>G81086</t>
  </si>
  <si>
    <t>G81085</t>
  </si>
  <si>
    <t>G81083</t>
  </si>
  <si>
    <t>G81082</t>
  </si>
  <si>
    <t>G81077</t>
  </si>
  <si>
    <t>G81076</t>
  </si>
  <si>
    <t>G81075</t>
  </si>
  <si>
    <t>G81074</t>
  </si>
  <si>
    <t>G81073</t>
  </si>
  <si>
    <t>G81071</t>
  </si>
  <si>
    <t>G81070</t>
  </si>
  <si>
    <t>G81065</t>
  </si>
  <si>
    <t>G81061</t>
  </si>
  <si>
    <t>G81059</t>
  </si>
  <si>
    <t>G81057</t>
  </si>
  <si>
    <t>G81055</t>
  </si>
  <si>
    <t>G81054</t>
  </si>
  <si>
    <t>G81052</t>
  </si>
  <si>
    <t>G81051</t>
  </si>
  <si>
    <t>G81050</t>
  </si>
  <si>
    <t>G81049</t>
  </si>
  <si>
    <t>G81048</t>
  </si>
  <si>
    <t>G81047</t>
  </si>
  <si>
    <t>G81046</t>
  </si>
  <si>
    <t>G81044</t>
  </si>
  <si>
    <t>G81043</t>
  </si>
  <si>
    <t>G81042</t>
  </si>
  <si>
    <t>G81041</t>
  </si>
  <si>
    <t>G81040</t>
  </si>
  <si>
    <t>G81039</t>
  </si>
  <si>
    <t>G81038</t>
  </si>
  <si>
    <t>G81037</t>
  </si>
  <si>
    <t>G81036</t>
  </si>
  <si>
    <t>G81034</t>
  </si>
  <si>
    <t>G81032</t>
  </si>
  <si>
    <t>G81031</t>
  </si>
  <si>
    <t>G81030</t>
  </si>
  <si>
    <t>G81029</t>
  </si>
  <si>
    <t>G81028</t>
  </si>
  <si>
    <t>G81024</t>
  </si>
  <si>
    <t>G81023</t>
  </si>
  <si>
    <t>G81022</t>
  </si>
  <si>
    <t>G81021</t>
  </si>
  <si>
    <t>G81019</t>
  </si>
  <si>
    <t>G81018</t>
  </si>
  <si>
    <t>G81017</t>
  </si>
  <si>
    <t>G81016</t>
  </si>
  <si>
    <t>G81014</t>
  </si>
  <si>
    <t>G81012</t>
  </si>
  <si>
    <t>G81011</t>
  </si>
  <si>
    <t>G81008</t>
  </si>
  <si>
    <t>G81006</t>
  </si>
  <si>
    <t>G81004</t>
  </si>
  <si>
    <t>G81003</t>
  </si>
  <si>
    <t>G81002</t>
  </si>
  <si>
    <t>G81001</t>
  </si>
  <si>
    <t>F86731</t>
  </si>
  <si>
    <t>F86712</t>
  </si>
  <si>
    <t>F86708</t>
  </si>
  <si>
    <t>F86707</t>
  </si>
  <si>
    <t>F86705</t>
  </si>
  <si>
    <t>F86703</t>
  </si>
  <si>
    <t>F86702</t>
  </si>
  <si>
    <t>F86701</t>
  </si>
  <si>
    <t>F86700</t>
  </si>
  <si>
    <t>F86698</t>
  </si>
  <si>
    <t>F86696</t>
  </si>
  <si>
    <t>F86692</t>
  </si>
  <si>
    <t>F86691</t>
  </si>
  <si>
    <t>F86689</t>
  </si>
  <si>
    <t>F86679</t>
  </si>
  <si>
    <t>F86666</t>
  </si>
  <si>
    <t>F86664</t>
  </si>
  <si>
    <t>F86658</t>
  </si>
  <si>
    <t>F86657</t>
  </si>
  <si>
    <t>F86652</t>
  </si>
  <si>
    <t>F86650</t>
  </si>
  <si>
    <t>F86644</t>
  </si>
  <si>
    <t>F86642</t>
  </si>
  <si>
    <t>F86641</t>
  </si>
  <si>
    <t>F86638</t>
  </si>
  <si>
    <t>F86637</t>
  </si>
  <si>
    <t>F86627</t>
  </si>
  <si>
    <t>F86626</t>
  </si>
  <si>
    <t>F86625</t>
  </si>
  <si>
    <t>F86624</t>
  </si>
  <si>
    <t>F86621</t>
  </si>
  <si>
    <t>F86616</t>
  </si>
  <si>
    <t>F86612</t>
  </si>
  <si>
    <t>F86607</t>
  </si>
  <si>
    <t>F86088</t>
  </si>
  <si>
    <t>F86087</t>
  </si>
  <si>
    <t>F86086</t>
  </si>
  <si>
    <t>F86085</t>
  </si>
  <si>
    <t>F86083</t>
  </si>
  <si>
    <t>F86082</t>
  </si>
  <si>
    <t>F86081</t>
  </si>
  <si>
    <t>F86078</t>
  </si>
  <si>
    <t>F86074</t>
  </si>
  <si>
    <t>F86066</t>
  </si>
  <si>
    <t>F86064</t>
  </si>
  <si>
    <t>F86062</t>
  </si>
  <si>
    <t>F86060</t>
  </si>
  <si>
    <t>F86058</t>
  </si>
  <si>
    <t>F86057</t>
  </si>
  <si>
    <t>F86045</t>
  </si>
  <si>
    <t>F86044</t>
  </si>
  <si>
    <t>F86042</t>
  </si>
  <si>
    <t>F86040</t>
  </si>
  <si>
    <t>F86038</t>
  </si>
  <si>
    <t>F86036</t>
  </si>
  <si>
    <t>F86034</t>
  </si>
  <si>
    <t>F86032</t>
  </si>
  <si>
    <t>F86030</t>
  </si>
  <si>
    <t>F86028</t>
  </si>
  <si>
    <t>F86026</t>
  </si>
  <si>
    <t>F86025</t>
  </si>
  <si>
    <t>F86023</t>
  </si>
  <si>
    <t>F86022</t>
  </si>
  <si>
    <t>F86020</t>
  </si>
  <si>
    <t>F86018</t>
  </si>
  <si>
    <t>F86013</t>
  </si>
  <si>
    <t>F86012</t>
  </si>
  <si>
    <t>F86011</t>
  </si>
  <si>
    <t>F86010</t>
  </si>
  <si>
    <t>F86009</t>
  </si>
  <si>
    <t>F86008</t>
  </si>
  <si>
    <t>F86007</t>
  </si>
  <si>
    <t>F86006</t>
  </si>
  <si>
    <t>F86005</t>
  </si>
  <si>
    <t>F86004</t>
  </si>
  <si>
    <t>F86001</t>
  </si>
  <si>
    <t>F85705</t>
  </si>
  <si>
    <t>F85701</t>
  </si>
  <si>
    <t>F85700</t>
  </si>
  <si>
    <t>F85697</t>
  </si>
  <si>
    <t>F85688</t>
  </si>
  <si>
    <t>F85687</t>
  </si>
  <si>
    <t>F85682</t>
  </si>
  <si>
    <t>F85678</t>
  </si>
  <si>
    <t>F85676</t>
  </si>
  <si>
    <t>F85675</t>
  </si>
  <si>
    <t>F85669</t>
  </si>
  <si>
    <t>F85666</t>
  </si>
  <si>
    <t>F85663</t>
  </si>
  <si>
    <t>F85650</t>
  </si>
  <si>
    <t>F85642</t>
  </si>
  <si>
    <t>F85640</t>
  </si>
  <si>
    <t>F85634</t>
  </si>
  <si>
    <t>F85628</t>
  </si>
  <si>
    <t>F85625</t>
  </si>
  <si>
    <t>F85623</t>
  </si>
  <si>
    <t>F85615</t>
  </si>
  <si>
    <t>F85072</t>
  </si>
  <si>
    <t>F85071</t>
  </si>
  <si>
    <t>F85069</t>
  </si>
  <si>
    <t>F85067</t>
  </si>
  <si>
    <t>F85066</t>
  </si>
  <si>
    <t>F85065</t>
  </si>
  <si>
    <t>F85064</t>
  </si>
  <si>
    <t>F85063</t>
  </si>
  <si>
    <t>F85061</t>
  </si>
  <si>
    <t>F85060</t>
  </si>
  <si>
    <t>F85058</t>
  </si>
  <si>
    <t>F85046</t>
  </si>
  <si>
    <t>F85044</t>
  </si>
  <si>
    <t>F85043</t>
  </si>
  <si>
    <t>F85039</t>
  </si>
  <si>
    <t>F85035</t>
  </si>
  <si>
    <t>F85034</t>
  </si>
  <si>
    <t>F85033</t>
  </si>
  <si>
    <t>F85032</t>
  </si>
  <si>
    <t>F85031</t>
  </si>
  <si>
    <t>F85030</t>
  </si>
  <si>
    <t>F85029</t>
  </si>
  <si>
    <t>F85028</t>
  </si>
  <si>
    <t>F85025</t>
  </si>
  <si>
    <t>F85023</t>
  </si>
  <si>
    <t>F85020</t>
  </si>
  <si>
    <t>F85019</t>
  </si>
  <si>
    <t>F85017</t>
  </si>
  <si>
    <t>F85016</t>
  </si>
  <si>
    <t>F85014</t>
  </si>
  <si>
    <t>F85013</t>
  </si>
  <si>
    <t>F85010</t>
  </si>
  <si>
    <t>F85008</t>
  </si>
  <si>
    <t>F85007</t>
  </si>
  <si>
    <t>F85004</t>
  </si>
  <si>
    <t>F85002</t>
  </si>
  <si>
    <t>F84749</t>
  </si>
  <si>
    <t>F84747</t>
  </si>
  <si>
    <t>F84741</t>
  </si>
  <si>
    <t>F84740</t>
  </si>
  <si>
    <t>F84739</t>
  </si>
  <si>
    <t>F84735</t>
  </si>
  <si>
    <t>F84733</t>
  </si>
  <si>
    <t>F84731</t>
  </si>
  <si>
    <t>F84730</t>
  </si>
  <si>
    <t>F84729</t>
  </si>
  <si>
    <t>F84724</t>
  </si>
  <si>
    <t>F84720</t>
  </si>
  <si>
    <t>F84719</t>
  </si>
  <si>
    <t>F84718</t>
  </si>
  <si>
    <t>F84717</t>
  </si>
  <si>
    <t>F84716</t>
  </si>
  <si>
    <t>F84711</t>
  </si>
  <si>
    <t>F84710</t>
  </si>
  <si>
    <t>F84698</t>
  </si>
  <si>
    <t>F84696</t>
  </si>
  <si>
    <t>F84694</t>
  </si>
  <si>
    <t>F84692</t>
  </si>
  <si>
    <t>F84686</t>
  </si>
  <si>
    <t>F84681</t>
  </si>
  <si>
    <t>F84677</t>
  </si>
  <si>
    <t>F84672</t>
  </si>
  <si>
    <t>F84670</t>
  </si>
  <si>
    <t>F84669</t>
  </si>
  <si>
    <t>F84668</t>
  </si>
  <si>
    <t>F84666</t>
  </si>
  <si>
    <t>F84660</t>
  </si>
  <si>
    <t>F84658</t>
  </si>
  <si>
    <t>F84656</t>
  </si>
  <si>
    <t>F84647</t>
  </si>
  <si>
    <t>F84642</t>
  </si>
  <si>
    <t>F84641</t>
  </si>
  <si>
    <t>F84640</t>
  </si>
  <si>
    <t>F84636</t>
  </si>
  <si>
    <t>F84635</t>
  </si>
  <si>
    <t>F84632</t>
  </si>
  <si>
    <t>F84621</t>
  </si>
  <si>
    <t>F84620</t>
  </si>
  <si>
    <t>F84619</t>
  </si>
  <si>
    <t>F84601</t>
  </si>
  <si>
    <t>F84124</t>
  </si>
  <si>
    <t>F84123</t>
  </si>
  <si>
    <t>F84122</t>
  </si>
  <si>
    <t>F84121</t>
  </si>
  <si>
    <t>F84119</t>
  </si>
  <si>
    <t>F84118</t>
  </si>
  <si>
    <t>F84117</t>
  </si>
  <si>
    <t>F84115</t>
  </si>
  <si>
    <t>F84114</t>
  </si>
  <si>
    <t>F84111</t>
  </si>
  <si>
    <t>F84105</t>
  </si>
  <si>
    <t>F84097</t>
  </si>
  <si>
    <t>F84096</t>
  </si>
  <si>
    <t>F84093</t>
  </si>
  <si>
    <t>F84092</t>
  </si>
  <si>
    <t>F84088</t>
  </si>
  <si>
    <t>F84087</t>
  </si>
  <si>
    <t>F84086</t>
  </si>
  <si>
    <t>F84083</t>
  </si>
  <si>
    <t>F84081</t>
  </si>
  <si>
    <t>F84080</t>
  </si>
  <si>
    <t>F84079</t>
  </si>
  <si>
    <t>F84077</t>
  </si>
  <si>
    <t>F84074</t>
  </si>
  <si>
    <t>F84072</t>
  </si>
  <si>
    <t>F84070</t>
  </si>
  <si>
    <t>F84069</t>
  </si>
  <si>
    <t>F84063</t>
  </si>
  <si>
    <t>F84062</t>
  </si>
  <si>
    <t>F84060</t>
  </si>
  <si>
    <t>F84055</t>
  </si>
  <si>
    <t>F84054</t>
  </si>
  <si>
    <t>F84053</t>
  </si>
  <si>
    <t>F84052</t>
  </si>
  <si>
    <t>F84051</t>
  </si>
  <si>
    <t>F84050</t>
  </si>
  <si>
    <t>F84047</t>
  </si>
  <si>
    <t>F84044</t>
  </si>
  <si>
    <t>F84039</t>
  </si>
  <si>
    <t>F84038</t>
  </si>
  <si>
    <t>F84036</t>
  </si>
  <si>
    <t>F84035</t>
  </si>
  <si>
    <t>F84034</t>
  </si>
  <si>
    <t>F84033</t>
  </si>
  <si>
    <t>F84031</t>
  </si>
  <si>
    <t>F84030</t>
  </si>
  <si>
    <t>F84025</t>
  </si>
  <si>
    <t>F84022</t>
  </si>
  <si>
    <t>F84021</t>
  </si>
  <si>
    <t>F84018</t>
  </si>
  <si>
    <t>F84017</t>
  </si>
  <si>
    <t>F84016</t>
  </si>
  <si>
    <t>F84015</t>
  </si>
  <si>
    <t>F84014</t>
  </si>
  <si>
    <t>F84013</t>
  </si>
  <si>
    <t>F84012</t>
  </si>
  <si>
    <t>F84010</t>
  </si>
  <si>
    <t>F84009</t>
  </si>
  <si>
    <t>F84008</t>
  </si>
  <si>
    <t>F84006</t>
  </si>
  <si>
    <t>F84004</t>
  </si>
  <si>
    <t>F84003</t>
  </si>
  <si>
    <t>F83686</t>
  </si>
  <si>
    <t>F83683</t>
  </si>
  <si>
    <t>F83681</t>
  </si>
  <si>
    <t>F83680</t>
  </si>
  <si>
    <t>F83678</t>
  </si>
  <si>
    <t>F83674</t>
  </si>
  <si>
    <t>F83673</t>
  </si>
  <si>
    <t>F83672</t>
  </si>
  <si>
    <t>F83671</t>
  </si>
  <si>
    <t>F83666</t>
  </si>
  <si>
    <t>F83665</t>
  </si>
  <si>
    <t>F83664</t>
  </si>
  <si>
    <t>F83660</t>
  </si>
  <si>
    <t>F83658</t>
  </si>
  <si>
    <t>F83652</t>
  </si>
  <si>
    <t>F83635</t>
  </si>
  <si>
    <t>F83633</t>
  </si>
  <si>
    <t>F83632</t>
  </si>
  <si>
    <t>F83624</t>
  </si>
  <si>
    <t>F83623</t>
  </si>
  <si>
    <t>F83615</t>
  </si>
  <si>
    <t>F83064</t>
  </si>
  <si>
    <t>F83063</t>
  </si>
  <si>
    <t>F83061</t>
  </si>
  <si>
    <t>F83060</t>
  </si>
  <si>
    <t>F83059</t>
  </si>
  <si>
    <t>F83058</t>
  </si>
  <si>
    <t>F83057</t>
  </si>
  <si>
    <t>F83056</t>
  </si>
  <si>
    <t>F83055</t>
  </si>
  <si>
    <t>F83053</t>
  </si>
  <si>
    <t>F83052</t>
  </si>
  <si>
    <t>F83050</t>
  </si>
  <si>
    <t>F83048</t>
  </si>
  <si>
    <t>F83045</t>
  </si>
  <si>
    <t>F83044</t>
  </si>
  <si>
    <t>F83043</t>
  </si>
  <si>
    <t>F83042</t>
  </si>
  <si>
    <t>F83039</t>
  </si>
  <si>
    <t>F83034</t>
  </si>
  <si>
    <t>F83033</t>
  </si>
  <si>
    <t>F83032</t>
  </si>
  <si>
    <t>F83023</t>
  </si>
  <si>
    <t>F83022</t>
  </si>
  <si>
    <t>F83021</t>
  </si>
  <si>
    <t>F83020</t>
  </si>
  <si>
    <t>F83019</t>
  </si>
  <si>
    <t>F83018</t>
  </si>
  <si>
    <t>F83017</t>
  </si>
  <si>
    <t>F83015</t>
  </si>
  <si>
    <t>F83012</t>
  </si>
  <si>
    <t>F83011</t>
  </si>
  <si>
    <t>F83010</t>
  </si>
  <si>
    <t>F83008</t>
  </si>
  <si>
    <t>F83007</t>
  </si>
  <si>
    <t>F83006</t>
  </si>
  <si>
    <t>F83005</t>
  </si>
  <si>
    <t>F83004</t>
  </si>
  <si>
    <t>F83003</t>
  </si>
  <si>
    <t>F83002</t>
  </si>
  <si>
    <t>F82686</t>
  </si>
  <si>
    <t>F82680</t>
  </si>
  <si>
    <t>F82679</t>
  </si>
  <si>
    <t>F82678</t>
  </si>
  <si>
    <t>F82677</t>
  </si>
  <si>
    <t>F82675</t>
  </si>
  <si>
    <t>F82674</t>
  </si>
  <si>
    <t>F82671</t>
  </si>
  <si>
    <t>F82670</t>
  </si>
  <si>
    <t>F82663</t>
  </si>
  <si>
    <t>F82661</t>
  </si>
  <si>
    <t>F82660</t>
  </si>
  <si>
    <t>F82650</t>
  </si>
  <si>
    <t>F82649</t>
  </si>
  <si>
    <t>F82648</t>
  </si>
  <si>
    <t>F82647</t>
  </si>
  <si>
    <t>F82642</t>
  </si>
  <si>
    <t>F82638</t>
  </si>
  <si>
    <t>F82634</t>
  </si>
  <si>
    <t>F82630</t>
  </si>
  <si>
    <t>F82627</t>
  </si>
  <si>
    <t>F82625</t>
  </si>
  <si>
    <t>F82624</t>
  </si>
  <si>
    <t>F82621</t>
  </si>
  <si>
    <t>F82619</t>
  </si>
  <si>
    <t>F82612</t>
  </si>
  <si>
    <t>F82610</t>
  </si>
  <si>
    <t>F82609</t>
  </si>
  <si>
    <t>F82607</t>
  </si>
  <si>
    <t>F82604</t>
  </si>
  <si>
    <t>F82055</t>
  </si>
  <si>
    <t>F82053</t>
  </si>
  <si>
    <t>F82051</t>
  </si>
  <si>
    <t>F82045</t>
  </si>
  <si>
    <t>F82042</t>
  </si>
  <si>
    <t>F82040</t>
  </si>
  <si>
    <t>F82039</t>
  </si>
  <si>
    <t>F82038</t>
  </si>
  <si>
    <t>F82034</t>
  </si>
  <si>
    <t>F82033</t>
  </si>
  <si>
    <t>F82031</t>
  </si>
  <si>
    <t>F82030</t>
  </si>
  <si>
    <t>F82028</t>
  </si>
  <si>
    <t>F82027</t>
  </si>
  <si>
    <t>F82025</t>
  </si>
  <si>
    <t>F82023</t>
  </si>
  <si>
    <t>F82022</t>
  </si>
  <si>
    <t>F82021</t>
  </si>
  <si>
    <t>F82019</t>
  </si>
  <si>
    <t>F82018</t>
  </si>
  <si>
    <t>F82017</t>
  </si>
  <si>
    <t>F82016</t>
  </si>
  <si>
    <t>F82015</t>
  </si>
  <si>
    <t>F82014</t>
  </si>
  <si>
    <t>F82013</t>
  </si>
  <si>
    <t>F82011</t>
  </si>
  <si>
    <t>F82010</t>
  </si>
  <si>
    <t>F82009</t>
  </si>
  <si>
    <t>F82008</t>
  </si>
  <si>
    <t>F82007</t>
  </si>
  <si>
    <t>F82006</t>
  </si>
  <si>
    <t>F82005</t>
  </si>
  <si>
    <t>F82003</t>
  </si>
  <si>
    <t>F82002</t>
  </si>
  <si>
    <t>F82001</t>
  </si>
  <si>
    <t>F81757</t>
  </si>
  <si>
    <t>F81751</t>
  </si>
  <si>
    <t>F81749</t>
  </si>
  <si>
    <t>F81746</t>
  </si>
  <si>
    <t>F81744</t>
  </si>
  <si>
    <t>F81741</t>
  </si>
  <si>
    <t>F81740</t>
  </si>
  <si>
    <t>F81739</t>
  </si>
  <si>
    <t>F81737</t>
  </si>
  <si>
    <t>F81732</t>
  </si>
  <si>
    <t>F81730</t>
  </si>
  <si>
    <t>F81729</t>
  </si>
  <si>
    <t>F81725</t>
  </si>
  <si>
    <t>F81716</t>
  </si>
  <si>
    <t>F81713</t>
  </si>
  <si>
    <t>F81711</t>
  </si>
  <si>
    <t>F81708</t>
  </si>
  <si>
    <t>F81707</t>
  </si>
  <si>
    <t>F81704</t>
  </si>
  <si>
    <t>F81700</t>
  </si>
  <si>
    <t>F81697</t>
  </si>
  <si>
    <t>F81696</t>
  </si>
  <si>
    <t>F81690</t>
  </si>
  <si>
    <t>F81683</t>
  </si>
  <si>
    <t>F81681</t>
  </si>
  <si>
    <t>F81679</t>
  </si>
  <si>
    <t>F81675</t>
  </si>
  <si>
    <t>F81674</t>
  </si>
  <si>
    <t>F81669</t>
  </si>
  <si>
    <t>F81666</t>
  </si>
  <si>
    <t>F81665</t>
  </si>
  <si>
    <t>F81656</t>
  </si>
  <si>
    <t>F81652</t>
  </si>
  <si>
    <t>F81651</t>
  </si>
  <si>
    <t>F81649</t>
  </si>
  <si>
    <t>F81645</t>
  </si>
  <si>
    <t>F81641</t>
  </si>
  <si>
    <t>F81640</t>
  </si>
  <si>
    <t>F81636</t>
  </si>
  <si>
    <t>F81635</t>
  </si>
  <si>
    <t>F81633</t>
  </si>
  <si>
    <t>F81632</t>
  </si>
  <si>
    <t>F81623</t>
  </si>
  <si>
    <t>F81619</t>
  </si>
  <si>
    <t>F81618</t>
  </si>
  <si>
    <t>F81613</t>
  </si>
  <si>
    <t>F81606</t>
  </si>
  <si>
    <t>F81223</t>
  </si>
  <si>
    <t>F81222</t>
  </si>
  <si>
    <t>F81221</t>
  </si>
  <si>
    <t>F81219</t>
  </si>
  <si>
    <t>F81216</t>
  </si>
  <si>
    <t>F81215</t>
  </si>
  <si>
    <t>F81213</t>
  </si>
  <si>
    <t>F81212</t>
  </si>
  <si>
    <t>F81211</t>
  </si>
  <si>
    <t>F81207</t>
  </si>
  <si>
    <t>F81206</t>
  </si>
  <si>
    <t>F81205</t>
  </si>
  <si>
    <t>F81198</t>
  </si>
  <si>
    <t>F81197</t>
  </si>
  <si>
    <t>F81193</t>
  </si>
  <si>
    <t>F81192</t>
  </si>
  <si>
    <t>F81186</t>
  </si>
  <si>
    <t>F81184</t>
  </si>
  <si>
    <t>F81183</t>
  </si>
  <si>
    <t>F81181</t>
  </si>
  <si>
    <t>F81177</t>
  </si>
  <si>
    <t>F81176</t>
  </si>
  <si>
    <t>F81173</t>
  </si>
  <si>
    <t>F81170</t>
  </si>
  <si>
    <t>F81169</t>
  </si>
  <si>
    <t>F81165</t>
  </si>
  <si>
    <t>F81164</t>
  </si>
  <si>
    <t>F81163</t>
  </si>
  <si>
    <t>F81159</t>
  </si>
  <si>
    <t>F81158</t>
  </si>
  <si>
    <t>F81156</t>
  </si>
  <si>
    <t>F81155</t>
  </si>
  <si>
    <t>F81153</t>
  </si>
  <si>
    <t>F81152</t>
  </si>
  <si>
    <t>F81150</t>
  </si>
  <si>
    <t>F81149</t>
  </si>
  <si>
    <t>F81147</t>
  </si>
  <si>
    <t>F81144</t>
  </si>
  <si>
    <t>F81142</t>
  </si>
  <si>
    <t>F81141</t>
  </si>
  <si>
    <t>F81137</t>
  </si>
  <si>
    <t>F81136</t>
  </si>
  <si>
    <t>F81134</t>
  </si>
  <si>
    <t>F81133</t>
  </si>
  <si>
    <t>F81132</t>
  </si>
  <si>
    <t>F81131</t>
  </si>
  <si>
    <t>F81130</t>
  </si>
  <si>
    <t>F81128</t>
  </si>
  <si>
    <t>F81126</t>
  </si>
  <si>
    <t>F81125</t>
  </si>
  <si>
    <t>F81123</t>
  </si>
  <si>
    <t>F81122</t>
  </si>
  <si>
    <t>F81121</t>
  </si>
  <si>
    <t>F81120</t>
  </si>
  <si>
    <t>F81119</t>
  </si>
  <si>
    <t>F81118</t>
  </si>
  <si>
    <t>F81117</t>
  </si>
  <si>
    <t>F81116</t>
  </si>
  <si>
    <t>F81115</t>
  </si>
  <si>
    <t>F81114</t>
  </si>
  <si>
    <t>F81113</t>
  </si>
  <si>
    <t>F81112</t>
  </si>
  <si>
    <t>F81110</t>
  </si>
  <si>
    <t>F81108</t>
  </si>
  <si>
    <t>F81106</t>
  </si>
  <si>
    <t>F81105</t>
  </si>
  <si>
    <t>F81104</t>
  </si>
  <si>
    <t>F81102</t>
  </si>
  <si>
    <t>F81101</t>
  </si>
  <si>
    <t>F81100</t>
  </si>
  <si>
    <t>F81099</t>
  </si>
  <si>
    <t>F81098</t>
  </si>
  <si>
    <t>F81097</t>
  </si>
  <si>
    <t>F81096</t>
  </si>
  <si>
    <t>F81095</t>
  </si>
  <si>
    <t>F81092</t>
  </si>
  <si>
    <t>F81091</t>
  </si>
  <si>
    <t>F81090</t>
  </si>
  <si>
    <t>F81089</t>
  </si>
  <si>
    <t>F81088</t>
  </si>
  <si>
    <t>F81087</t>
  </si>
  <si>
    <t>F81086</t>
  </si>
  <si>
    <t>F81085</t>
  </si>
  <si>
    <t>F81083</t>
  </si>
  <si>
    <t>F81082</t>
  </si>
  <si>
    <t>F81081</t>
  </si>
  <si>
    <t>F81080</t>
  </si>
  <si>
    <t>F81078</t>
  </si>
  <si>
    <t>F81076</t>
  </si>
  <si>
    <t>F81075</t>
  </si>
  <si>
    <t>F81072</t>
  </si>
  <si>
    <t>F81071</t>
  </si>
  <si>
    <t>F81069</t>
  </si>
  <si>
    <t>F81068</t>
  </si>
  <si>
    <t>F81067</t>
  </si>
  <si>
    <t>F81066</t>
  </si>
  <si>
    <t>F81065</t>
  </si>
  <si>
    <t>F81062</t>
  </si>
  <si>
    <t>F81061</t>
  </si>
  <si>
    <t>F81060</t>
  </si>
  <si>
    <t>F81057</t>
  </si>
  <si>
    <t>F81056</t>
  </si>
  <si>
    <t>F81055</t>
  </si>
  <si>
    <t>F81053</t>
  </si>
  <si>
    <t>F81052</t>
  </si>
  <si>
    <t>F81051</t>
  </si>
  <si>
    <t>F81049</t>
  </si>
  <si>
    <t>F81048</t>
  </si>
  <si>
    <t>F81047</t>
  </si>
  <si>
    <t>F81046</t>
  </si>
  <si>
    <t>F81045</t>
  </si>
  <si>
    <t>F81044</t>
  </si>
  <si>
    <t>F81043</t>
  </si>
  <si>
    <t>F81042</t>
  </si>
  <si>
    <t>F81041</t>
  </si>
  <si>
    <t>F81040</t>
  </si>
  <si>
    <t>F81038</t>
  </si>
  <si>
    <t>F81037</t>
  </si>
  <si>
    <t>F81036</t>
  </si>
  <si>
    <t>F81034</t>
  </si>
  <si>
    <t>F81032</t>
  </si>
  <si>
    <t>F81031</t>
  </si>
  <si>
    <t>F81030</t>
  </si>
  <si>
    <t>F81029</t>
  </si>
  <si>
    <t>F81028</t>
  </si>
  <si>
    <t>F81027</t>
  </si>
  <si>
    <t>F81026</t>
  </si>
  <si>
    <t>F81025</t>
  </si>
  <si>
    <t>F81023</t>
  </si>
  <si>
    <t>F81022</t>
  </si>
  <si>
    <t>F81021</t>
  </si>
  <si>
    <t>F81020</t>
  </si>
  <si>
    <t>F81019</t>
  </si>
  <si>
    <t>F81017</t>
  </si>
  <si>
    <t>F81015</t>
  </si>
  <si>
    <t>F81014</t>
  </si>
  <si>
    <t>F81013</t>
  </si>
  <si>
    <t>F81012</t>
  </si>
  <si>
    <t>F81011</t>
  </si>
  <si>
    <t>F81010</t>
  </si>
  <si>
    <t>F81009</t>
  </si>
  <si>
    <t>F81007</t>
  </si>
  <si>
    <t>F81006</t>
  </si>
  <si>
    <t>F81004</t>
  </si>
  <si>
    <t>F81003</t>
  </si>
  <si>
    <t>F81001</t>
  </si>
  <si>
    <t>E87772</t>
  </si>
  <si>
    <t>E87768</t>
  </si>
  <si>
    <t>E87762</t>
  </si>
  <si>
    <t>E87756</t>
  </si>
  <si>
    <t>E87755</t>
  </si>
  <si>
    <t>E87754</t>
  </si>
  <si>
    <t>E87753</t>
  </si>
  <si>
    <t>E87751</t>
  </si>
  <si>
    <t>E87750</t>
  </si>
  <si>
    <t>E87746</t>
  </si>
  <si>
    <t>E87745</t>
  </si>
  <si>
    <t>E87742</t>
  </si>
  <si>
    <t>E87741</t>
  </si>
  <si>
    <t>E87740</t>
  </si>
  <si>
    <t>E87739</t>
  </si>
  <si>
    <t>E87738</t>
  </si>
  <si>
    <t>E87737</t>
  </si>
  <si>
    <t>E87733</t>
  </si>
  <si>
    <t>E87722</t>
  </si>
  <si>
    <t>E87720</t>
  </si>
  <si>
    <t>E87715</t>
  </si>
  <si>
    <t>E87714</t>
  </si>
  <si>
    <t>E87711</t>
  </si>
  <si>
    <t>E87706</t>
  </si>
  <si>
    <t>E87702</t>
  </si>
  <si>
    <t>E87701</t>
  </si>
  <si>
    <t>E87691</t>
  </si>
  <si>
    <t>E87681</t>
  </si>
  <si>
    <t>E87677</t>
  </si>
  <si>
    <t>E87665</t>
  </si>
  <si>
    <t>E87663</t>
  </si>
  <si>
    <t>E87648</t>
  </si>
  <si>
    <t>E87637</t>
  </si>
  <si>
    <t>E87609</t>
  </si>
  <si>
    <t>E87070</t>
  </si>
  <si>
    <t>E87069</t>
  </si>
  <si>
    <t>E87067</t>
  </si>
  <si>
    <t>E87066</t>
  </si>
  <si>
    <t>E87065</t>
  </si>
  <si>
    <t>E87063</t>
  </si>
  <si>
    <t>E87061</t>
  </si>
  <si>
    <t>E87052</t>
  </si>
  <si>
    <t>E87048</t>
  </si>
  <si>
    <t>E87047</t>
  </si>
  <si>
    <t>E87046</t>
  </si>
  <si>
    <t>E87045</t>
  </si>
  <si>
    <t>E87043</t>
  </si>
  <si>
    <t>E87038</t>
  </si>
  <si>
    <t>E87037</t>
  </si>
  <si>
    <t>E87034</t>
  </si>
  <si>
    <t>E87029</t>
  </si>
  <si>
    <t>E87026</t>
  </si>
  <si>
    <t>E87024</t>
  </si>
  <si>
    <t>E87021</t>
  </si>
  <si>
    <t>E87016</t>
  </si>
  <si>
    <t>E87013</t>
  </si>
  <si>
    <t>E87011</t>
  </si>
  <si>
    <t>E87010</t>
  </si>
  <si>
    <t>E87009</t>
  </si>
  <si>
    <t>E87008</t>
  </si>
  <si>
    <t>E87007</t>
  </si>
  <si>
    <t>E87006</t>
  </si>
  <si>
    <t>E87005</t>
  </si>
  <si>
    <t>E87004</t>
  </si>
  <si>
    <t>E87003</t>
  </si>
  <si>
    <t>E87002</t>
  </si>
  <si>
    <t>E86640</t>
  </si>
  <si>
    <t>E86637</t>
  </si>
  <si>
    <t>E86632</t>
  </si>
  <si>
    <t>E86629</t>
  </si>
  <si>
    <t>E86626</t>
  </si>
  <si>
    <t>E86625</t>
  </si>
  <si>
    <t>E86620</t>
  </si>
  <si>
    <t>E86619</t>
  </si>
  <si>
    <t>E86618</t>
  </si>
  <si>
    <t>E86615</t>
  </si>
  <si>
    <t>E86612</t>
  </si>
  <si>
    <t>E86610</t>
  </si>
  <si>
    <t>E86609</t>
  </si>
  <si>
    <t>E86605</t>
  </si>
  <si>
    <t>E86042</t>
  </si>
  <si>
    <t>E86041</t>
  </si>
  <si>
    <t>E86038</t>
  </si>
  <si>
    <t>E86036</t>
  </si>
  <si>
    <t>E86034</t>
  </si>
  <si>
    <t>E86033</t>
  </si>
  <si>
    <t>E86030</t>
  </si>
  <si>
    <t>E86029</t>
  </si>
  <si>
    <t>E86028</t>
  </si>
  <si>
    <t>E86027</t>
  </si>
  <si>
    <t>E86026</t>
  </si>
  <si>
    <t>E86024</t>
  </si>
  <si>
    <t>E86022</t>
  </si>
  <si>
    <t>E86020</t>
  </si>
  <si>
    <t>E86019</t>
  </si>
  <si>
    <t>E86018</t>
  </si>
  <si>
    <t>E86017</t>
  </si>
  <si>
    <t>E86016</t>
  </si>
  <si>
    <t>E86015</t>
  </si>
  <si>
    <t>E86014</t>
  </si>
  <si>
    <t>E86012</t>
  </si>
  <si>
    <t>E86011</t>
  </si>
  <si>
    <t>E86010</t>
  </si>
  <si>
    <t>E86009</t>
  </si>
  <si>
    <t>E86007</t>
  </si>
  <si>
    <t>E86006</t>
  </si>
  <si>
    <t>E86005</t>
  </si>
  <si>
    <t>E86004</t>
  </si>
  <si>
    <t>E86001</t>
  </si>
  <si>
    <t>E85750</t>
  </si>
  <si>
    <t>E85748</t>
  </si>
  <si>
    <t>E85746</t>
  </si>
  <si>
    <t>E85745</t>
  </si>
  <si>
    <t>E85744</t>
  </si>
  <si>
    <t>E85743</t>
  </si>
  <si>
    <t>E85739</t>
  </si>
  <si>
    <t>E85736</t>
  </si>
  <si>
    <t>E85735</t>
  </si>
  <si>
    <t>E85734</t>
  </si>
  <si>
    <t>E85726</t>
  </si>
  <si>
    <t>E85725</t>
  </si>
  <si>
    <t>E85721</t>
  </si>
  <si>
    <t>E85719</t>
  </si>
  <si>
    <t>E85718</t>
  </si>
  <si>
    <t>E85716</t>
  </si>
  <si>
    <t>E85715</t>
  </si>
  <si>
    <t>E85713</t>
  </si>
  <si>
    <t>E85712</t>
  </si>
  <si>
    <t>E85708</t>
  </si>
  <si>
    <t>E85707</t>
  </si>
  <si>
    <t>E85699</t>
  </si>
  <si>
    <t>E85697</t>
  </si>
  <si>
    <t>E85696</t>
  </si>
  <si>
    <t>E85694</t>
  </si>
  <si>
    <t>E85693</t>
  </si>
  <si>
    <t>E85692</t>
  </si>
  <si>
    <t>E85687</t>
  </si>
  <si>
    <t>E85685</t>
  </si>
  <si>
    <t>E85683</t>
  </si>
  <si>
    <t>E85682</t>
  </si>
  <si>
    <t>E85681</t>
  </si>
  <si>
    <t>E85680</t>
  </si>
  <si>
    <t>E85677</t>
  </si>
  <si>
    <t>E85663</t>
  </si>
  <si>
    <t>E85659</t>
  </si>
  <si>
    <t>E85658</t>
  </si>
  <si>
    <t>E85657</t>
  </si>
  <si>
    <t>E85656</t>
  </si>
  <si>
    <t>E85649</t>
  </si>
  <si>
    <t>E85643</t>
  </si>
  <si>
    <t>E85640</t>
  </si>
  <si>
    <t>E85636</t>
  </si>
  <si>
    <t>E85635</t>
  </si>
  <si>
    <t>E85633</t>
  </si>
  <si>
    <t>E85628</t>
  </si>
  <si>
    <t>E85625</t>
  </si>
  <si>
    <t>E85624</t>
  </si>
  <si>
    <t>E85623</t>
  </si>
  <si>
    <t>E85617</t>
  </si>
  <si>
    <t>E85605</t>
  </si>
  <si>
    <t>E85600</t>
  </si>
  <si>
    <t>E85130</t>
  </si>
  <si>
    <t>E85129</t>
  </si>
  <si>
    <t>E85128</t>
  </si>
  <si>
    <t>E85127</t>
  </si>
  <si>
    <t>E85126</t>
  </si>
  <si>
    <t>E85125</t>
  </si>
  <si>
    <t>E85124</t>
  </si>
  <si>
    <t>E85123</t>
  </si>
  <si>
    <t>E85122</t>
  </si>
  <si>
    <t>E85121</t>
  </si>
  <si>
    <t>E85120</t>
  </si>
  <si>
    <t>E85119</t>
  </si>
  <si>
    <t>E85118</t>
  </si>
  <si>
    <t>E85116</t>
  </si>
  <si>
    <t>E85115</t>
  </si>
  <si>
    <t>E85114</t>
  </si>
  <si>
    <t>E85113</t>
  </si>
  <si>
    <t>E85112</t>
  </si>
  <si>
    <t>E85111</t>
  </si>
  <si>
    <t>E85109</t>
  </si>
  <si>
    <t>E85108</t>
  </si>
  <si>
    <t>E85107</t>
  </si>
  <si>
    <t>E85103</t>
  </si>
  <si>
    <t>E85099</t>
  </si>
  <si>
    <t>E85098</t>
  </si>
  <si>
    <t>E85096</t>
  </si>
  <si>
    <t>E85091</t>
  </si>
  <si>
    <t>E85090</t>
  </si>
  <si>
    <t>E85088</t>
  </si>
  <si>
    <t>E85083</t>
  </si>
  <si>
    <t>E85077</t>
  </si>
  <si>
    <t>E85075</t>
  </si>
  <si>
    <t>E85074</t>
  </si>
  <si>
    <t>E85071</t>
  </si>
  <si>
    <t>E85069</t>
  </si>
  <si>
    <t>E85066</t>
  </si>
  <si>
    <t>E85064</t>
  </si>
  <si>
    <t>E85062</t>
  </si>
  <si>
    <t>E85061</t>
  </si>
  <si>
    <t>E85060</t>
  </si>
  <si>
    <t>E85059</t>
  </si>
  <si>
    <t>E85058</t>
  </si>
  <si>
    <t>E85057</t>
  </si>
  <si>
    <t>E85056</t>
  </si>
  <si>
    <t>E85055</t>
  </si>
  <si>
    <t>E85054</t>
  </si>
  <si>
    <t>E85053</t>
  </si>
  <si>
    <t>E85052</t>
  </si>
  <si>
    <t>E85051</t>
  </si>
  <si>
    <t>E85050</t>
  </si>
  <si>
    <t>E85049</t>
  </si>
  <si>
    <t>E85048</t>
  </si>
  <si>
    <t>E85046</t>
  </si>
  <si>
    <t>E85045</t>
  </si>
  <si>
    <t>E85042</t>
  </si>
  <si>
    <t>E85041</t>
  </si>
  <si>
    <t>E85040</t>
  </si>
  <si>
    <t>E85038</t>
  </si>
  <si>
    <t>E85035</t>
  </si>
  <si>
    <t>E85034</t>
  </si>
  <si>
    <t>E85033</t>
  </si>
  <si>
    <t>E85032</t>
  </si>
  <si>
    <t>E85030</t>
  </si>
  <si>
    <t>E85029</t>
  </si>
  <si>
    <t>E85028</t>
  </si>
  <si>
    <t>E85026</t>
  </si>
  <si>
    <t>E85025</t>
  </si>
  <si>
    <t>E85024</t>
  </si>
  <si>
    <t>E85023</t>
  </si>
  <si>
    <t>E85021</t>
  </si>
  <si>
    <t>E85020</t>
  </si>
  <si>
    <t>E85019</t>
  </si>
  <si>
    <t>E85016</t>
  </si>
  <si>
    <t>E85015</t>
  </si>
  <si>
    <t>E85014</t>
  </si>
  <si>
    <t>E85013</t>
  </si>
  <si>
    <t>E85012</t>
  </si>
  <si>
    <t>E85008</t>
  </si>
  <si>
    <t>E85007</t>
  </si>
  <si>
    <t>E85006</t>
  </si>
  <si>
    <t>E85005</t>
  </si>
  <si>
    <t>E85004</t>
  </si>
  <si>
    <t>E85003</t>
  </si>
  <si>
    <t>E85001</t>
  </si>
  <si>
    <t>E84709</t>
  </si>
  <si>
    <t>E84704</t>
  </si>
  <si>
    <t>E84702</t>
  </si>
  <si>
    <t>E84701</t>
  </si>
  <si>
    <t>E84699</t>
  </si>
  <si>
    <t>E84693</t>
  </si>
  <si>
    <t>E84685</t>
  </si>
  <si>
    <t>E84684</t>
  </si>
  <si>
    <t>E84680</t>
  </si>
  <si>
    <t>E84678</t>
  </si>
  <si>
    <t>E84676</t>
  </si>
  <si>
    <t>E84674</t>
  </si>
  <si>
    <t>E84665</t>
  </si>
  <si>
    <t>E84663</t>
  </si>
  <si>
    <t>E84658</t>
  </si>
  <si>
    <t>E84656</t>
  </si>
  <si>
    <t>E84653</t>
  </si>
  <si>
    <t>E84647</t>
  </si>
  <si>
    <t>E84646</t>
  </si>
  <si>
    <t>E84645</t>
  </si>
  <si>
    <t>E84638</t>
  </si>
  <si>
    <t>E84637</t>
  </si>
  <si>
    <t>E84635</t>
  </si>
  <si>
    <t>E84626</t>
  </si>
  <si>
    <t>E84620</t>
  </si>
  <si>
    <t>E84617</t>
  </si>
  <si>
    <t>E84601</t>
  </si>
  <si>
    <t>E84086</t>
  </si>
  <si>
    <t>E84083</t>
  </si>
  <si>
    <t>E84080</t>
  </si>
  <si>
    <t>E84078</t>
  </si>
  <si>
    <t>E84076</t>
  </si>
  <si>
    <t>E84075</t>
  </si>
  <si>
    <t>E84074</t>
  </si>
  <si>
    <t>E84070</t>
  </si>
  <si>
    <t>E84069</t>
  </si>
  <si>
    <t>E84068</t>
  </si>
  <si>
    <t>E84067</t>
  </si>
  <si>
    <t>E84066</t>
  </si>
  <si>
    <t>E84063</t>
  </si>
  <si>
    <t>E84062</t>
  </si>
  <si>
    <t>E84061</t>
  </si>
  <si>
    <t>E84059</t>
  </si>
  <si>
    <t>E84058</t>
  </si>
  <si>
    <t>E84057</t>
  </si>
  <si>
    <t>E84053</t>
  </si>
  <si>
    <t>E84051</t>
  </si>
  <si>
    <t>E84049</t>
  </si>
  <si>
    <t>E84048</t>
  </si>
  <si>
    <t>E84044</t>
  </si>
  <si>
    <t>E84042</t>
  </si>
  <si>
    <t>E84040</t>
  </si>
  <si>
    <t>E84039</t>
  </si>
  <si>
    <t>E84036</t>
  </si>
  <si>
    <t>E84033</t>
  </si>
  <si>
    <t>E84032</t>
  </si>
  <si>
    <t>E84031</t>
  </si>
  <si>
    <t>E84030</t>
  </si>
  <si>
    <t>E84028</t>
  </si>
  <si>
    <t>E84025</t>
  </si>
  <si>
    <t>E84024</t>
  </si>
  <si>
    <t>E84022</t>
  </si>
  <si>
    <t>E84021</t>
  </si>
  <si>
    <t>E84020</t>
  </si>
  <si>
    <t>E84018</t>
  </si>
  <si>
    <t>E84017</t>
  </si>
  <si>
    <t>E84015</t>
  </si>
  <si>
    <t>E84014</t>
  </si>
  <si>
    <t>E84013</t>
  </si>
  <si>
    <t>E84012</t>
  </si>
  <si>
    <t>E84011</t>
  </si>
  <si>
    <t>E84009</t>
  </si>
  <si>
    <t>E84008</t>
  </si>
  <si>
    <t>E84007</t>
  </si>
  <si>
    <t>E84006</t>
  </si>
  <si>
    <t>E84005</t>
  </si>
  <si>
    <t>E84004</t>
  </si>
  <si>
    <t>E84003</t>
  </si>
  <si>
    <t>E84002</t>
  </si>
  <si>
    <t>E83668</t>
  </si>
  <si>
    <t>E83653</t>
  </si>
  <si>
    <t>E83649</t>
  </si>
  <si>
    <t>E83639</t>
  </si>
  <si>
    <t>E83638</t>
  </si>
  <si>
    <t>E83637</t>
  </si>
  <si>
    <t>E83622</t>
  </si>
  <si>
    <t>E83621</t>
  </si>
  <si>
    <t>E83613</t>
  </si>
  <si>
    <t>E83600</t>
  </si>
  <si>
    <t>E83053</t>
  </si>
  <si>
    <t>E83050</t>
  </si>
  <si>
    <t>E83049</t>
  </si>
  <si>
    <t>E83046</t>
  </si>
  <si>
    <t>E83045</t>
  </si>
  <si>
    <t>E83044</t>
  </si>
  <si>
    <t>E83041</t>
  </si>
  <si>
    <t>E83039</t>
  </si>
  <si>
    <t>E83038</t>
  </si>
  <si>
    <t>E83035</t>
  </si>
  <si>
    <t>E83034</t>
  </si>
  <si>
    <t>E83032</t>
  </si>
  <si>
    <t>E83031</t>
  </si>
  <si>
    <t>E83030</t>
  </si>
  <si>
    <t>E83028</t>
  </si>
  <si>
    <t>E83027</t>
  </si>
  <si>
    <t>E83026</t>
  </si>
  <si>
    <t>E83025</t>
  </si>
  <si>
    <t>E83024</t>
  </si>
  <si>
    <t>E83021</t>
  </si>
  <si>
    <t>E83020</t>
  </si>
  <si>
    <t>E83018</t>
  </si>
  <si>
    <t>E83017</t>
  </si>
  <si>
    <t>E83016</t>
  </si>
  <si>
    <t>E83013</t>
  </si>
  <si>
    <t>E83012</t>
  </si>
  <si>
    <t>E83011</t>
  </si>
  <si>
    <t>E83010</t>
  </si>
  <si>
    <t>E83009</t>
  </si>
  <si>
    <t>E83008</t>
  </si>
  <si>
    <t>E83007</t>
  </si>
  <si>
    <t>E83006</t>
  </si>
  <si>
    <t>E83005</t>
  </si>
  <si>
    <t>E83003</t>
  </si>
  <si>
    <t>E82661</t>
  </si>
  <si>
    <t>E82657</t>
  </si>
  <si>
    <t>E82655</t>
  </si>
  <si>
    <t>E82654</t>
  </si>
  <si>
    <t>E82652</t>
  </si>
  <si>
    <t>E82643</t>
  </si>
  <si>
    <t>E82638</t>
  </si>
  <si>
    <t>E82626</t>
  </si>
  <si>
    <t>E82133</t>
  </si>
  <si>
    <t>E82132</t>
  </si>
  <si>
    <t>E82129</t>
  </si>
  <si>
    <t>E82124</t>
  </si>
  <si>
    <t>E82123</t>
  </si>
  <si>
    <t>E82121</t>
  </si>
  <si>
    <t>E82117</t>
  </si>
  <si>
    <t>E82115</t>
  </si>
  <si>
    <t>E82113</t>
  </si>
  <si>
    <t>E82111</t>
  </si>
  <si>
    <t>E82107</t>
  </si>
  <si>
    <t>E82106</t>
  </si>
  <si>
    <t>E82105</t>
  </si>
  <si>
    <t>E82102</t>
  </si>
  <si>
    <t>E82100</t>
  </si>
  <si>
    <t>E82099</t>
  </si>
  <si>
    <t>E82098</t>
  </si>
  <si>
    <t>E82096</t>
  </si>
  <si>
    <t>E82094</t>
  </si>
  <si>
    <t>E82093</t>
  </si>
  <si>
    <t>E82092</t>
  </si>
  <si>
    <t>E82091</t>
  </si>
  <si>
    <t>E82090</t>
  </si>
  <si>
    <t>E82088</t>
  </si>
  <si>
    <t>E82086</t>
  </si>
  <si>
    <t>E82085</t>
  </si>
  <si>
    <t>E82084</t>
  </si>
  <si>
    <t>E82083</t>
  </si>
  <si>
    <t>E82082</t>
  </si>
  <si>
    <t>E82081</t>
  </si>
  <si>
    <t>E82079</t>
  </si>
  <si>
    <t>E82078</t>
  </si>
  <si>
    <t>E82077</t>
  </si>
  <si>
    <t>E82075</t>
  </si>
  <si>
    <t>E82074</t>
  </si>
  <si>
    <t>E82073</t>
  </si>
  <si>
    <t>E82071</t>
  </si>
  <si>
    <t>E82070</t>
  </si>
  <si>
    <t>E82069</t>
  </si>
  <si>
    <t>E82068</t>
  </si>
  <si>
    <t>E82067</t>
  </si>
  <si>
    <t>E82066</t>
  </si>
  <si>
    <t>E82064</t>
  </si>
  <si>
    <t>E82063</t>
  </si>
  <si>
    <t>E82062</t>
  </si>
  <si>
    <t>E82061</t>
  </si>
  <si>
    <t>E82060</t>
  </si>
  <si>
    <t>E82059</t>
  </si>
  <si>
    <t>E82058</t>
  </si>
  <si>
    <t>E82056</t>
  </si>
  <si>
    <t>E82055</t>
  </si>
  <si>
    <t>E82053</t>
  </si>
  <si>
    <t>E82051</t>
  </si>
  <si>
    <t>E82050</t>
  </si>
  <si>
    <t>E82046</t>
  </si>
  <si>
    <t>E82045</t>
  </si>
  <si>
    <t>E82044</t>
  </si>
  <si>
    <t>E82043</t>
  </si>
  <si>
    <t>E82042</t>
  </si>
  <si>
    <t>E82041</t>
  </si>
  <si>
    <t>E82040</t>
  </si>
  <si>
    <t>E82038</t>
  </si>
  <si>
    <t>E82037</t>
  </si>
  <si>
    <t>E82035</t>
  </si>
  <si>
    <t>E82032</t>
  </si>
  <si>
    <t>E82031</t>
  </si>
  <si>
    <t>E82027</t>
  </si>
  <si>
    <t>E82024</t>
  </si>
  <si>
    <t>E82023</t>
  </si>
  <si>
    <t>E82022</t>
  </si>
  <si>
    <t>E82021</t>
  </si>
  <si>
    <t>E82020</t>
  </si>
  <si>
    <t>E82019</t>
  </si>
  <si>
    <t>E82018</t>
  </si>
  <si>
    <t>E82017</t>
  </si>
  <si>
    <t>E82015</t>
  </si>
  <si>
    <t>E82014</t>
  </si>
  <si>
    <t>E82013</t>
  </si>
  <si>
    <t>E82012</t>
  </si>
  <si>
    <t>E82009</t>
  </si>
  <si>
    <t>E82008</t>
  </si>
  <si>
    <t>E82007</t>
  </si>
  <si>
    <t>E82006</t>
  </si>
  <si>
    <t>E82005</t>
  </si>
  <si>
    <t>E82004</t>
  </si>
  <si>
    <t>E82002</t>
  </si>
  <si>
    <t>E82001</t>
  </si>
  <si>
    <t>E81635</t>
  </si>
  <si>
    <t>E81633</t>
  </si>
  <si>
    <t>E81632</t>
  </si>
  <si>
    <t>E81631</t>
  </si>
  <si>
    <t>E81617</t>
  </si>
  <si>
    <t>E81615</t>
  </si>
  <si>
    <t>E81612</t>
  </si>
  <si>
    <t>E81076</t>
  </si>
  <si>
    <t>E81074</t>
  </si>
  <si>
    <t>E81073</t>
  </si>
  <si>
    <t>E81069</t>
  </si>
  <si>
    <t>E81064</t>
  </si>
  <si>
    <t>E81063</t>
  </si>
  <si>
    <t>E81061</t>
  </si>
  <si>
    <t>E81060</t>
  </si>
  <si>
    <t>E81057</t>
  </si>
  <si>
    <t>E81052</t>
  </si>
  <si>
    <t>E81050</t>
  </si>
  <si>
    <t>E81049</t>
  </si>
  <si>
    <t>E81048</t>
  </si>
  <si>
    <t>E81047</t>
  </si>
  <si>
    <t>E81046</t>
  </si>
  <si>
    <t>E81045</t>
  </si>
  <si>
    <t>E81044</t>
  </si>
  <si>
    <t>E81043</t>
  </si>
  <si>
    <t>E81041</t>
  </si>
  <si>
    <t>E81040</t>
  </si>
  <si>
    <t>E81038</t>
  </si>
  <si>
    <t>E81037</t>
  </si>
  <si>
    <t>E81036</t>
  </si>
  <si>
    <t>E81035</t>
  </si>
  <si>
    <t>E81034</t>
  </si>
  <si>
    <t>E81033</t>
  </si>
  <si>
    <t>E81032</t>
  </si>
  <si>
    <t>E81031</t>
  </si>
  <si>
    <t>E81030</t>
  </si>
  <si>
    <t>E81029</t>
  </si>
  <si>
    <t>E81028</t>
  </si>
  <si>
    <t>E81027</t>
  </si>
  <si>
    <t>E81026</t>
  </si>
  <si>
    <t>E81025</t>
  </si>
  <si>
    <t>E81024</t>
  </si>
  <si>
    <t>E81022</t>
  </si>
  <si>
    <t>E81021</t>
  </si>
  <si>
    <t>E81019</t>
  </si>
  <si>
    <t>E81018</t>
  </si>
  <si>
    <t>E81016</t>
  </si>
  <si>
    <t>E81015</t>
  </si>
  <si>
    <t>E81014</t>
  </si>
  <si>
    <t>E81013</t>
  </si>
  <si>
    <t>E81012</t>
  </si>
  <si>
    <t>E81010</t>
  </si>
  <si>
    <t>E81009</t>
  </si>
  <si>
    <t>E81008</t>
  </si>
  <si>
    <t>E81007</t>
  </si>
  <si>
    <t>E81006</t>
  </si>
  <si>
    <t>E81005</t>
  </si>
  <si>
    <t>E81004</t>
  </si>
  <si>
    <t>E81003</t>
  </si>
  <si>
    <t>E81002</t>
  </si>
  <si>
    <t>D83610</t>
  </si>
  <si>
    <t>D83608</t>
  </si>
  <si>
    <t>D83084</t>
  </si>
  <si>
    <t>D83081</t>
  </si>
  <si>
    <t>D83080</t>
  </si>
  <si>
    <t>D83079</t>
  </si>
  <si>
    <t>D83078</t>
  </si>
  <si>
    <t>D83076</t>
  </si>
  <si>
    <t>D83075</t>
  </si>
  <si>
    <t>D83074</t>
  </si>
  <si>
    <t>D83073</t>
  </si>
  <si>
    <t>D83070</t>
  </si>
  <si>
    <t>D83069</t>
  </si>
  <si>
    <t>D83067</t>
  </si>
  <si>
    <t>D83064</t>
  </si>
  <si>
    <t>D83062</t>
  </si>
  <si>
    <t>D83061</t>
  </si>
  <si>
    <t>D83060</t>
  </si>
  <si>
    <t>D83059</t>
  </si>
  <si>
    <t>D83057</t>
  </si>
  <si>
    <t>D83056</t>
  </si>
  <si>
    <t>D83055</t>
  </si>
  <si>
    <t>D83054</t>
  </si>
  <si>
    <t>D83053</t>
  </si>
  <si>
    <t>D83051</t>
  </si>
  <si>
    <t>D83050</t>
  </si>
  <si>
    <t>D83049</t>
  </si>
  <si>
    <t>D83048</t>
  </si>
  <si>
    <t>D83047</t>
  </si>
  <si>
    <t>D83046</t>
  </si>
  <si>
    <t>D83045</t>
  </si>
  <si>
    <t>D83044</t>
  </si>
  <si>
    <t>D83043</t>
  </si>
  <si>
    <t>D83041</t>
  </si>
  <si>
    <t>D83040</t>
  </si>
  <si>
    <t>D83038</t>
  </si>
  <si>
    <t>D83037</t>
  </si>
  <si>
    <t>D83035</t>
  </si>
  <si>
    <t>D83034</t>
  </si>
  <si>
    <t>D83033</t>
  </si>
  <si>
    <t>D83030</t>
  </si>
  <si>
    <t>D83029</t>
  </si>
  <si>
    <t>D83028</t>
  </si>
  <si>
    <t>D83027</t>
  </si>
  <si>
    <t>D83026</t>
  </si>
  <si>
    <t>D83024</t>
  </si>
  <si>
    <t>D83023</t>
  </si>
  <si>
    <t>D83022</t>
  </si>
  <si>
    <t>D83021</t>
  </si>
  <si>
    <t>D83020</t>
  </si>
  <si>
    <t>D83019</t>
  </si>
  <si>
    <t>D83018</t>
  </si>
  <si>
    <t>D83017</t>
  </si>
  <si>
    <t>D83016</t>
  </si>
  <si>
    <t>D83015</t>
  </si>
  <si>
    <t>D83013</t>
  </si>
  <si>
    <t>D83012</t>
  </si>
  <si>
    <t>D83011</t>
  </si>
  <si>
    <t>D83010</t>
  </si>
  <si>
    <t>D83009</t>
  </si>
  <si>
    <t>D83008</t>
  </si>
  <si>
    <t>D83007</t>
  </si>
  <si>
    <t>D83006</t>
  </si>
  <si>
    <t>D83005</t>
  </si>
  <si>
    <t>D83004</t>
  </si>
  <si>
    <t>D83003</t>
  </si>
  <si>
    <t>D83002</t>
  </si>
  <si>
    <t>D83001</t>
  </si>
  <si>
    <t>D82628</t>
  </si>
  <si>
    <t>D82624</t>
  </si>
  <si>
    <t>D82621</t>
  </si>
  <si>
    <t>D82618</t>
  </si>
  <si>
    <t>D82604</t>
  </si>
  <si>
    <t>D82600</t>
  </si>
  <si>
    <t>D82106</t>
  </si>
  <si>
    <t>D82105</t>
  </si>
  <si>
    <t>D82104</t>
  </si>
  <si>
    <t>D82100</t>
  </si>
  <si>
    <t>D82099</t>
  </si>
  <si>
    <t>D82096</t>
  </si>
  <si>
    <t>D82088</t>
  </si>
  <si>
    <t>D82087</t>
  </si>
  <si>
    <t>D82085</t>
  </si>
  <si>
    <t>D82084</t>
  </si>
  <si>
    <t>D82080</t>
  </si>
  <si>
    <t>D82079</t>
  </si>
  <si>
    <t>D82078</t>
  </si>
  <si>
    <t>D82076</t>
  </si>
  <si>
    <t>D82073</t>
  </si>
  <si>
    <t>D82072</t>
  </si>
  <si>
    <t>D82071</t>
  </si>
  <si>
    <t>D82070</t>
  </si>
  <si>
    <t>D82068</t>
  </si>
  <si>
    <t>D82067</t>
  </si>
  <si>
    <t>D82066</t>
  </si>
  <si>
    <t>D82065</t>
  </si>
  <si>
    <t>D82064</t>
  </si>
  <si>
    <t>D82063</t>
  </si>
  <si>
    <t>D82062</t>
  </si>
  <si>
    <t>D82060</t>
  </si>
  <si>
    <t>D82059</t>
  </si>
  <si>
    <t>D82058</t>
  </si>
  <si>
    <t>D82057</t>
  </si>
  <si>
    <t>D82056</t>
  </si>
  <si>
    <t>D82054</t>
  </si>
  <si>
    <t>D82053</t>
  </si>
  <si>
    <t>D82051</t>
  </si>
  <si>
    <t>D82050</t>
  </si>
  <si>
    <t>D82049</t>
  </si>
  <si>
    <t>D82048</t>
  </si>
  <si>
    <t>D82047</t>
  </si>
  <si>
    <t>D82046</t>
  </si>
  <si>
    <t>D82045</t>
  </si>
  <si>
    <t>D82044</t>
  </si>
  <si>
    <t>D82043</t>
  </si>
  <si>
    <t>D82042</t>
  </si>
  <si>
    <t>D82041</t>
  </si>
  <si>
    <t>D82040</t>
  </si>
  <si>
    <t>D82039</t>
  </si>
  <si>
    <t>D82038</t>
  </si>
  <si>
    <t>D82037</t>
  </si>
  <si>
    <t>D82036</t>
  </si>
  <si>
    <t>D82035</t>
  </si>
  <si>
    <t>D82034</t>
  </si>
  <si>
    <t>D82032</t>
  </si>
  <si>
    <t>D82031</t>
  </si>
  <si>
    <t>D82030</t>
  </si>
  <si>
    <t>D82029</t>
  </si>
  <si>
    <t>D82028</t>
  </si>
  <si>
    <t>D82027</t>
  </si>
  <si>
    <t>D82026</t>
  </si>
  <si>
    <t>D82025</t>
  </si>
  <si>
    <t>D82024</t>
  </si>
  <si>
    <t>D82023</t>
  </si>
  <si>
    <t>D82022</t>
  </si>
  <si>
    <t>D82020</t>
  </si>
  <si>
    <t>D82019</t>
  </si>
  <si>
    <t>D82018</t>
  </si>
  <si>
    <t>D82017</t>
  </si>
  <si>
    <t>D82016</t>
  </si>
  <si>
    <t>D82015</t>
  </si>
  <si>
    <t>D82013</t>
  </si>
  <si>
    <t>D82012</t>
  </si>
  <si>
    <t>D82011</t>
  </si>
  <si>
    <t>D82010</t>
  </si>
  <si>
    <t>D82009</t>
  </si>
  <si>
    <t>D82008</t>
  </si>
  <si>
    <t>D82007</t>
  </si>
  <si>
    <t>D82006</t>
  </si>
  <si>
    <t>D82005</t>
  </si>
  <si>
    <t>D82004</t>
  </si>
  <si>
    <t>D82003</t>
  </si>
  <si>
    <t>D82002</t>
  </si>
  <si>
    <t>D82001</t>
  </si>
  <si>
    <t>D81645</t>
  </si>
  <si>
    <t>D81637</t>
  </si>
  <si>
    <t>D81633</t>
  </si>
  <si>
    <t>D81631</t>
  </si>
  <si>
    <t>D81630</t>
  </si>
  <si>
    <t>D81629</t>
  </si>
  <si>
    <t>D81625</t>
  </si>
  <si>
    <t>D81622</t>
  </si>
  <si>
    <t>D81618</t>
  </si>
  <si>
    <t>D81615</t>
  </si>
  <si>
    <t>D81612</t>
  </si>
  <si>
    <t>D81611</t>
  </si>
  <si>
    <t>D81607</t>
  </si>
  <si>
    <t>D81606</t>
  </si>
  <si>
    <t>D81603</t>
  </si>
  <si>
    <t>D81602</t>
  </si>
  <si>
    <t>D81086</t>
  </si>
  <si>
    <t>D81085</t>
  </si>
  <si>
    <t>D81084</t>
  </si>
  <si>
    <t>D81082</t>
  </si>
  <si>
    <t>D81081</t>
  </si>
  <si>
    <t>D81078</t>
  </si>
  <si>
    <t>D81073</t>
  </si>
  <si>
    <t>D81070</t>
  </si>
  <si>
    <t>D81066</t>
  </si>
  <si>
    <t>D81065</t>
  </si>
  <si>
    <t>D81064</t>
  </si>
  <si>
    <t>D81062</t>
  </si>
  <si>
    <t>D81061</t>
  </si>
  <si>
    <t>D81060</t>
  </si>
  <si>
    <t>D81059</t>
  </si>
  <si>
    <t>D81058</t>
  </si>
  <si>
    <t>D81057</t>
  </si>
  <si>
    <t>D81056</t>
  </si>
  <si>
    <t>D81055</t>
  </si>
  <si>
    <t>D81054</t>
  </si>
  <si>
    <t>D81052</t>
  </si>
  <si>
    <t>D81051</t>
  </si>
  <si>
    <t>D81050</t>
  </si>
  <si>
    <t>D81049</t>
  </si>
  <si>
    <t>D81047</t>
  </si>
  <si>
    <t>D81046</t>
  </si>
  <si>
    <t>D81045</t>
  </si>
  <si>
    <t>D81044</t>
  </si>
  <si>
    <t>D81043</t>
  </si>
  <si>
    <t>D81042</t>
  </si>
  <si>
    <t>D81041</t>
  </si>
  <si>
    <t>D81038</t>
  </si>
  <si>
    <t>D81037</t>
  </si>
  <si>
    <t>D81036</t>
  </si>
  <si>
    <t>D81035</t>
  </si>
  <si>
    <t>D81034</t>
  </si>
  <si>
    <t>D81033</t>
  </si>
  <si>
    <t>D81031</t>
  </si>
  <si>
    <t>D81030</t>
  </si>
  <si>
    <t>D81029</t>
  </si>
  <si>
    <t>D81028</t>
  </si>
  <si>
    <t>D81027</t>
  </si>
  <si>
    <t>D81026</t>
  </si>
  <si>
    <t>D81025</t>
  </si>
  <si>
    <t>D81023</t>
  </si>
  <si>
    <t>D81022</t>
  </si>
  <si>
    <t>D81021</t>
  </si>
  <si>
    <t>D81018</t>
  </si>
  <si>
    <t>D81017</t>
  </si>
  <si>
    <t>D81016</t>
  </si>
  <si>
    <t>D81015</t>
  </si>
  <si>
    <t>D81014</t>
  </si>
  <si>
    <t>D81013</t>
  </si>
  <si>
    <t>D81012</t>
  </si>
  <si>
    <t>D81011</t>
  </si>
  <si>
    <t>D81010</t>
  </si>
  <si>
    <t>D81008</t>
  </si>
  <si>
    <t>D81005</t>
  </si>
  <si>
    <t>D81004</t>
  </si>
  <si>
    <t>D81003</t>
  </si>
  <si>
    <t>D81002</t>
  </si>
  <si>
    <t>D81001</t>
  </si>
  <si>
    <t>C88655</t>
  </si>
  <si>
    <t>C88652</t>
  </si>
  <si>
    <t>C88648</t>
  </si>
  <si>
    <t>C88647</t>
  </si>
  <si>
    <t>C88631</t>
  </si>
  <si>
    <t>C88627</t>
  </si>
  <si>
    <t>C88622</t>
  </si>
  <si>
    <t>C88095</t>
  </si>
  <si>
    <t>C88092</t>
  </si>
  <si>
    <t>C88091</t>
  </si>
  <si>
    <t>C88090</t>
  </si>
  <si>
    <t>C88088</t>
  </si>
  <si>
    <t>C88087</t>
  </si>
  <si>
    <t>C88086</t>
  </si>
  <si>
    <t>C88085</t>
  </si>
  <si>
    <t>C88084</t>
  </si>
  <si>
    <t>C88083</t>
  </si>
  <si>
    <t>C88082</t>
  </si>
  <si>
    <t>C88079</t>
  </si>
  <si>
    <t>C88078</t>
  </si>
  <si>
    <t>C88077</t>
  </si>
  <si>
    <t>C88076</t>
  </si>
  <si>
    <t>C88074</t>
  </si>
  <si>
    <t>C88073</t>
  </si>
  <si>
    <t>C88072</t>
  </si>
  <si>
    <t>C88070</t>
  </si>
  <si>
    <t>C88069</t>
  </si>
  <si>
    <t>C88062</t>
  </si>
  <si>
    <t>C88060</t>
  </si>
  <si>
    <t>C88059</t>
  </si>
  <si>
    <t>C88054</t>
  </si>
  <si>
    <t>C88053</t>
  </si>
  <si>
    <t>C88052</t>
  </si>
  <si>
    <t>C88051</t>
  </si>
  <si>
    <t>C88050</t>
  </si>
  <si>
    <t>C88049</t>
  </si>
  <si>
    <t>C88048</t>
  </si>
  <si>
    <t>C88047</t>
  </si>
  <si>
    <t>C88046</t>
  </si>
  <si>
    <t>C88045</t>
  </si>
  <si>
    <t>C88044</t>
  </si>
  <si>
    <t>C88043</t>
  </si>
  <si>
    <t>C88041</t>
  </si>
  <si>
    <t>C88040</t>
  </si>
  <si>
    <t>C88039</t>
  </si>
  <si>
    <t>C88038</t>
  </si>
  <si>
    <t>C88037</t>
  </si>
  <si>
    <t>C88036</t>
  </si>
  <si>
    <t>C88035</t>
  </si>
  <si>
    <t>C88034</t>
  </si>
  <si>
    <t>C88032</t>
  </si>
  <si>
    <t>C88031</t>
  </si>
  <si>
    <t>C88030</t>
  </si>
  <si>
    <t>C88028</t>
  </si>
  <si>
    <t>C88027</t>
  </si>
  <si>
    <t>C88026</t>
  </si>
  <si>
    <t>C88025</t>
  </si>
  <si>
    <t>C88023</t>
  </si>
  <si>
    <t>C88022</t>
  </si>
  <si>
    <t>C88021</t>
  </si>
  <si>
    <t>C88020</t>
  </si>
  <si>
    <t>C88019</t>
  </si>
  <si>
    <t>C88018</t>
  </si>
  <si>
    <t>C88016</t>
  </si>
  <si>
    <t>C88015</t>
  </si>
  <si>
    <t>C88014</t>
  </si>
  <si>
    <t>C88011</t>
  </si>
  <si>
    <t>C88010</t>
  </si>
  <si>
    <t>C88009</t>
  </si>
  <si>
    <t>C88008</t>
  </si>
  <si>
    <t>C88007</t>
  </si>
  <si>
    <t>C88006</t>
  </si>
  <si>
    <t>C88005</t>
  </si>
  <si>
    <t>C87622</t>
  </si>
  <si>
    <t>C87620</t>
  </si>
  <si>
    <t>C87616</t>
  </si>
  <si>
    <t>C87608</t>
  </si>
  <si>
    <t>C87604</t>
  </si>
  <si>
    <t>C87603</t>
  </si>
  <si>
    <t>C87031</t>
  </si>
  <si>
    <t>C87030</t>
  </si>
  <si>
    <t>C87029</t>
  </si>
  <si>
    <t>C87024</t>
  </si>
  <si>
    <t>C87022</t>
  </si>
  <si>
    <t>C87020</t>
  </si>
  <si>
    <t>C87018</t>
  </si>
  <si>
    <t>C87017</t>
  </si>
  <si>
    <t>C87016</t>
  </si>
  <si>
    <t>C87015</t>
  </si>
  <si>
    <t>C87014</t>
  </si>
  <si>
    <t>C87013</t>
  </si>
  <si>
    <t>C87012</t>
  </si>
  <si>
    <t>C87010</t>
  </si>
  <si>
    <t>C87009</t>
  </si>
  <si>
    <t>C87008</t>
  </si>
  <si>
    <t>C87007</t>
  </si>
  <si>
    <t>C87006</t>
  </si>
  <si>
    <t>C87005</t>
  </si>
  <si>
    <t>C87004</t>
  </si>
  <si>
    <t>C87003</t>
  </si>
  <si>
    <t>C87002</t>
  </si>
  <si>
    <t>C86626</t>
  </si>
  <si>
    <t>C86625</t>
  </si>
  <si>
    <t>C86621</t>
  </si>
  <si>
    <t>C86616</t>
  </si>
  <si>
    <t>C86614</t>
  </si>
  <si>
    <t>C86611</t>
  </si>
  <si>
    <t>C86609</t>
  </si>
  <si>
    <t>C86606</t>
  </si>
  <si>
    <t>C86605</t>
  </si>
  <si>
    <t>C86038</t>
  </si>
  <si>
    <t>C86037</t>
  </si>
  <si>
    <t>C86034</t>
  </si>
  <si>
    <t>C86033</t>
  </si>
  <si>
    <t>C86032</t>
  </si>
  <si>
    <t>C86029</t>
  </si>
  <si>
    <t>C86026</t>
  </si>
  <si>
    <t>C86025</t>
  </si>
  <si>
    <t>C86024</t>
  </si>
  <si>
    <t>C86023</t>
  </si>
  <si>
    <t>C86021</t>
  </si>
  <si>
    <t>C86020</t>
  </si>
  <si>
    <t>C86019</t>
  </si>
  <si>
    <t>C86018</t>
  </si>
  <si>
    <t>C86017</t>
  </si>
  <si>
    <t>C86016</t>
  </si>
  <si>
    <t>C86015</t>
  </si>
  <si>
    <t>C86013</t>
  </si>
  <si>
    <t>C86012</t>
  </si>
  <si>
    <t>C86011</t>
  </si>
  <si>
    <t>C86009</t>
  </si>
  <si>
    <t>C86007</t>
  </si>
  <si>
    <t>C86006</t>
  </si>
  <si>
    <t>C86005</t>
  </si>
  <si>
    <t>C86003</t>
  </si>
  <si>
    <t>C86002</t>
  </si>
  <si>
    <t>C86001</t>
  </si>
  <si>
    <t>C85623</t>
  </si>
  <si>
    <t>C85622</t>
  </si>
  <si>
    <t>C85619</t>
  </si>
  <si>
    <t>C85614</t>
  </si>
  <si>
    <t>C85033</t>
  </si>
  <si>
    <t>C85030</t>
  </si>
  <si>
    <t>C85028</t>
  </si>
  <si>
    <t>C85024</t>
  </si>
  <si>
    <t>C85023</t>
  </si>
  <si>
    <t>C85022</t>
  </si>
  <si>
    <t>C85020</t>
  </si>
  <si>
    <t>C85019</t>
  </si>
  <si>
    <t>C85018</t>
  </si>
  <si>
    <t>C85017</t>
  </si>
  <si>
    <t>C85016</t>
  </si>
  <si>
    <t>C85014</t>
  </si>
  <si>
    <t>C85013</t>
  </si>
  <si>
    <t>C85010</t>
  </si>
  <si>
    <t>C85009</t>
  </si>
  <si>
    <t>C85008</t>
  </si>
  <si>
    <t>C85007</t>
  </si>
  <si>
    <t>C85006</t>
  </si>
  <si>
    <t>C85005</t>
  </si>
  <si>
    <t>C85004</t>
  </si>
  <si>
    <t>C85003</t>
  </si>
  <si>
    <t>C85001</t>
  </si>
  <si>
    <t>C84720</t>
  </si>
  <si>
    <t>C84714</t>
  </si>
  <si>
    <t>C84705</t>
  </si>
  <si>
    <t>C84704</t>
  </si>
  <si>
    <t>C84703</t>
  </si>
  <si>
    <t>C84696</t>
  </si>
  <si>
    <t>C84695</t>
  </si>
  <si>
    <t>C84694</t>
  </si>
  <si>
    <t>C84693</t>
  </si>
  <si>
    <t>C84692</t>
  </si>
  <si>
    <t>C84691</t>
  </si>
  <si>
    <t>C84683</t>
  </si>
  <si>
    <t>C84682</t>
  </si>
  <si>
    <t>C84679</t>
  </si>
  <si>
    <t>C84676</t>
  </si>
  <si>
    <t>C84667</t>
  </si>
  <si>
    <t>C84664</t>
  </si>
  <si>
    <t>C84660</t>
  </si>
  <si>
    <t>C84658</t>
  </si>
  <si>
    <t>C84656</t>
  </si>
  <si>
    <t>C84654</t>
  </si>
  <si>
    <t>C84646</t>
  </si>
  <si>
    <t>C84637</t>
  </si>
  <si>
    <t>C84629</t>
  </si>
  <si>
    <t>C84628</t>
  </si>
  <si>
    <t>C84624</t>
  </si>
  <si>
    <t>C84621</t>
  </si>
  <si>
    <t>C84619</t>
  </si>
  <si>
    <t>C84613</t>
  </si>
  <si>
    <t>C84605</t>
  </si>
  <si>
    <t>C84151</t>
  </si>
  <si>
    <t>C84150</t>
  </si>
  <si>
    <t>C84144</t>
  </si>
  <si>
    <t>C84142</t>
  </si>
  <si>
    <t>C84140</t>
  </si>
  <si>
    <t>C84136</t>
  </si>
  <si>
    <t>C84131</t>
  </si>
  <si>
    <t>C84129</t>
  </si>
  <si>
    <t>C84123</t>
  </si>
  <si>
    <t>C84122</t>
  </si>
  <si>
    <t>C84120</t>
  </si>
  <si>
    <t>C84117</t>
  </si>
  <si>
    <t>C84116</t>
  </si>
  <si>
    <t>C84115</t>
  </si>
  <si>
    <t>C84113</t>
  </si>
  <si>
    <t>C84112</t>
  </si>
  <si>
    <t>C84107</t>
  </si>
  <si>
    <t>C84106</t>
  </si>
  <si>
    <t>C84105</t>
  </si>
  <si>
    <t>C84103</t>
  </si>
  <si>
    <t>C84101</t>
  </si>
  <si>
    <t>C84095</t>
  </si>
  <si>
    <t>C84094</t>
  </si>
  <si>
    <t>C84092</t>
  </si>
  <si>
    <t>C84091</t>
  </si>
  <si>
    <t>C84090</t>
  </si>
  <si>
    <t>C84087</t>
  </si>
  <si>
    <t>C84086</t>
  </si>
  <si>
    <t>C84085</t>
  </si>
  <si>
    <t>C84084</t>
  </si>
  <si>
    <t>C84081</t>
  </si>
  <si>
    <t>C84080</t>
  </si>
  <si>
    <t>C84078</t>
  </si>
  <si>
    <t>C84077</t>
  </si>
  <si>
    <t>C84076</t>
  </si>
  <si>
    <t>C84074</t>
  </si>
  <si>
    <t>C84072</t>
  </si>
  <si>
    <t>C84069</t>
  </si>
  <si>
    <t>C84067</t>
  </si>
  <si>
    <t>C84066</t>
  </si>
  <si>
    <t>C84065</t>
  </si>
  <si>
    <t>C84064</t>
  </si>
  <si>
    <t>C84063</t>
  </si>
  <si>
    <t>C84061</t>
  </si>
  <si>
    <t>C84060</t>
  </si>
  <si>
    <t>C84059</t>
  </si>
  <si>
    <t>C84057</t>
  </si>
  <si>
    <t>C84055</t>
  </si>
  <si>
    <t>C84053</t>
  </si>
  <si>
    <t>C84051</t>
  </si>
  <si>
    <t>C84049</t>
  </si>
  <si>
    <t>C84047</t>
  </si>
  <si>
    <t>C84046</t>
  </si>
  <si>
    <t>C84045</t>
  </si>
  <si>
    <t>C84044</t>
  </si>
  <si>
    <t>C84043</t>
  </si>
  <si>
    <t>C84042</t>
  </si>
  <si>
    <t>C84039</t>
  </si>
  <si>
    <t>C84037</t>
  </si>
  <si>
    <t>C84036</t>
  </si>
  <si>
    <t>C84035</t>
  </si>
  <si>
    <t>C84034</t>
  </si>
  <si>
    <t>C84033</t>
  </si>
  <si>
    <t>C84032</t>
  </si>
  <si>
    <t>C84030</t>
  </si>
  <si>
    <t>C84029</t>
  </si>
  <si>
    <t>C84028</t>
  </si>
  <si>
    <t>C84026</t>
  </si>
  <si>
    <t>C84025</t>
  </si>
  <si>
    <t>C84024</t>
  </si>
  <si>
    <t>C84023</t>
  </si>
  <si>
    <t>C84021</t>
  </si>
  <si>
    <t>C84020</t>
  </si>
  <si>
    <t>C84019</t>
  </si>
  <si>
    <t>C84018</t>
  </si>
  <si>
    <t>C84017</t>
  </si>
  <si>
    <t>C84016</t>
  </si>
  <si>
    <t>C84014</t>
  </si>
  <si>
    <t>C84013</t>
  </si>
  <si>
    <t>C84012</t>
  </si>
  <si>
    <t>C84011</t>
  </si>
  <si>
    <t>C84010</t>
  </si>
  <si>
    <t>C84009</t>
  </si>
  <si>
    <t>C84008</t>
  </si>
  <si>
    <t>C84005</t>
  </si>
  <si>
    <t>C84004</t>
  </si>
  <si>
    <t>C84001</t>
  </si>
  <si>
    <t>C83653</t>
  </si>
  <si>
    <t>C83650</t>
  </si>
  <si>
    <t>C83649</t>
  </si>
  <si>
    <t>C83643</t>
  </si>
  <si>
    <t>C83641</t>
  </si>
  <si>
    <t>C83635</t>
  </si>
  <si>
    <t>C83634</t>
  </si>
  <si>
    <t>C83626</t>
  </si>
  <si>
    <t>C83617</t>
  </si>
  <si>
    <t>C83614</t>
  </si>
  <si>
    <t>C83613</t>
  </si>
  <si>
    <t>C83611</t>
  </si>
  <si>
    <t>C83085</t>
  </si>
  <si>
    <t>C83083</t>
  </si>
  <si>
    <t>C83082</t>
  </si>
  <si>
    <t>C83080</t>
  </si>
  <si>
    <t>C83079</t>
  </si>
  <si>
    <t>C83078</t>
  </si>
  <si>
    <t>C83075</t>
  </si>
  <si>
    <t>C83074</t>
  </si>
  <si>
    <t>C83073</t>
  </si>
  <si>
    <t>C83072</t>
  </si>
  <si>
    <t>C83067</t>
  </si>
  <si>
    <t>C83065</t>
  </si>
  <si>
    <t>C83064</t>
  </si>
  <si>
    <t>C83063</t>
  </si>
  <si>
    <t>C83062</t>
  </si>
  <si>
    <t>C83061</t>
  </si>
  <si>
    <t>C83060</t>
  </si>
  <si>
    <t>C83059</t>
  </si>
  <si>
    <t>C83058</t>
  </si>
  <si>
    <t>C83057</t>
  </si>
  <si>
    <t>C83056</t>
  </si>
  <si>
    <t>C83055</t>
  </si>
  <si>
    <t>C83054</t>
  </si>
  <si>
    <t>C83053</t>
  </si>
  <si>
    <t>C83052</t>
  </si>
  <si>
    <t>C83051</t>
  </si>
  <si>
    <t>C83049</t>
  </si>
  <si>
    <t>C83048</t>
  </si>
  <si>
    <t>C83046</t>
  </si>
  <si>
    <t>C83045</t>
  </si>
  <si>
    <t>C83044</t>
  </si>
  <si>
    <t>C83043</t>
  </si>
  <si>
    <t>C83042</t>
  </si>
  <si>
    <t>C83041</t>
  </si>
  <si>
    <t>C83040</t>
  </si>
  <si>
    <t>C83039</t>
  </si>
  <si>
    <t>C83038</t>
  </si>
  <si>
    <t>C83037</t>
  </si>
  <si>
    <t>C83036</t>
  </si>
  <si>
    <t>C83035</t>
  </si>
  <si>
    <t>C83033</t>
  </si>
  <si>
    <t>C83032</t>
  </si>
  <si>
    <t>C83031</t>
  </si>
  <si>
    <t>C83030</t>
  </si>
  <si>
    <t>C83029</t>
  </si>
  <si>
    <t>C83028</t>
  </si>
  <si>
    <t>C83027</t>
  </si>
  <si>
    <t>C83026</t>
  </si>
  <si>
    <t>C83025</t>
  </si>
  <si>
    <t>C83024</t>
  </si>
  <si>
    <t>C83023</t>
  </si>
  <si>
    <t>C83022</t>
  </si>
  <si>
    <t>C83020</t>
  </si>
  <si>
    <t>C83019</t>
  </si>
  <si>
    <t>C83018</t>
  </si>
  <si>
    <t>C83015</t>
  </si>
  <si>
    <t>C83014</t>
  </si>
  <si>
    <t>C83013</t>
  </si>
  <si>
    <t>C83011</t>
  </si>
  <si>
    <t>C83010</t>
  </si>
  <si>
    <t>C83009</t>
  </si>
  <si>
    <t>C83008</t>
  </si>
  <si>
    <t>C83007</t>
  </si>
  <si>
    <t>C83005</t>
  </si>
  <si>
    <t>C83004</t>
  </si>
  <si>
    <t>C83003</t>
  </si>
  <si>
    <t>C83002</t>
  </si>
  <si>
    <t>C83001</t>
  </si>
  <si>
    <t>C82680</t>
  </si>
  <si>
    <t>C82678</t>
  </si>
  <si>
    <t>C82676</t>
  </si>
  <si>
    <t>C82671</t>
  </si>
  <si>
    <t>C82670</t>
  </si>
  <si>
    <t>C82669</t>
  </si>
  <si>
    <t>C82667</t>
  </si>
  <si>
    <t>C82662</t>
  </si>
  <si>
    <t>C82660</t>
  </si>
  <si>
    <t>C82659</t>
  </si>
  <si>
    <t>C82656</t>
  </si>
  <si>
    <t>C82653</t>
  </si>
  <si>
    <t>C82651</t>
  </si>
  <si>
    <t>C82650</t>
  </si>
  <si>
    <t>C82649</t>
  </si>
  <si>
    <t>C82644</t>
  </si>
  <si>
    <t>C82643</t>
  </si>
  <si>
    <t>C82642</t>
  </si>
  <si>
    <t>C82639</t>
  </si>
  <si>
    <t>C82634</t>
  </si>
  <si>
    <t>C82631</t>
  </si>
  <si>
    <t>C82628</t>
  </si>
  <si>
    <t>C82627</t>
  </si>
  <si>
    <t>C82624</t>
  </si>
  <si>
    <t>C82620</t>
  </si>
  <si>
    <t>C82614</t>
  </si>
  <si>
    <t>C82611</t>
  </si>
  <si>
    <t>C82610</t>
  </si>
  <si>
    <t>C82600</t>
  </si>
  <si>
    <t>C82124</t>
  </si>
  <si>
    <t>C82121</t>
  </si>
  <si>
    <t>C82120</t>
  </si>
  <si>
    <t>C82119</t>
  </si>
  <si>
    <t>C82116</t>
  </si>
  <si>
    <t>C82114</t>
  </si>
  <si>
    <t>C82112</t>
  </si>
  <si>
    <t>C82111</t>
  </si>
  <si>
    <t>C82109</t>
  </si>
  <si>
    <t>C82107</t>
  </si>
  <si>
    <t>C82103</t>
  </si>
  <si>
    <t>C82102</t>
  </si>
  <si>
    <t>C82100</t>
  </si>
  <si>
    <t>C82099</t>
  </si>
  <si>
    <t>C82098</t>
  </si>
  <si>
    <t>C82097</t>
  </si>
  <si>
    <t>C82096</t>
  </si>
  <si>
    <t>C82095</t>
  </si>
  <si>
    <t>C82094</t>
  </si>
  <si>
    <t>C82093</t>
  </si>
  <si>
    <t>C82092</t>
  </si>
  <si>
    <t>C82091</t>
  </si>
  <si>
    <t>C82088</t>
  </si>
  <si>
    <t>C82086</t>
  </si>
  <si>
    <t>C82084</t>
  </si>
  <si>
    <t>C82082</t>
  </si>
  <si>
    <t>C82080</t>
  </si>
  <si>
    <t>C82079</t>
  </si>
  <si>
    <t>C82078</t>
  </si>
  <si>
    <t>C82077</t>
  </si>
  <si>
    <t>C82076</t>
  </si>
  <si>
    <t>C82075</t>
  </si>
  <si>
    <t>C82073</t>
  </si>
  <si>
    <t>C82072</t>
  </si>
  <si>
    <t>C82071</t>
  </si>
  <si>
    <t>C82070</t>
  </si>
  <si>
    <t>C82068</t>
  </si>
  <si>
    <t>C82067</t>
  </si>
  <si>
    <t>C82066</t>
  </si>
  <si>
    <t>C82064</t>
  </si>
  <si>
    <t>C82063</t>
  </si>
  <si>
    <t>C82062</t>
  </si>
  <si>
    <t>C82061</t>
  </si>
  <si>
    <t>C82060</t>
  </si>
  <si>
    <t>C82059</t>
  </si>
  <si>
    <t>C82056</t>
  </si>
  <si>
    <t>C82055</t>
  </si>
  <si>
    <t>C82054</t>
  </si>
  <si>
    <t>C82053</t>
  </si>
  <si>
    <t>C82052</t>
  </si>
  <si>
    <t>C82051</t>
  </si>
  <si>
    <t>C82050</t>
  </si>
  <si>
    <t>C82048</t>
  </si>
  <si>
    <t>C82047</t>
  </si>
  <si>
    <t>C82046</t>
  </si>
  <si>
    <t>C82045</t>
  </si>
  <si>
    <t>C82044</t>
  </si>
  <si>
    <t>C82043</t>
  </si>
  <si>
    <t>C82042</t>
  </si>
  <si>
    <t>C82041</t>
  </si>
  <si>
    <t>C82040</t>
  </si>
  <si>
    <t>C82039</t>
  </si>
  <si>
    <t>C82038</t>
  </si>
  <si>
    <t>C82037</t>
  </si>
  <si>
    <t>C82035</t>
  </si>
  <si>
    <t>C82034</t>
  </si>
  <si>
    <t>C82033</t>
  </si>
  <si>
    <t>C82032</t>
  </si>
  <si>
    <t>C82031</t>
  </si>
  <si>
    <t>C82030</t>
  </si>
  <si>
    <t>C82028</t>
  </si>
  <si>
    <t>C82027</t>
  </si>
  <si>
    <t>C82026</t>
  </si>
  <si>
    <t>C82025</t>
  </si>
  <si>
    <t>C82024</t>
  </si>
  <si>
    <t>C82022</t>
  </si>
  <si>
    <t>C82021</t>
  </si>
  <si>
    <t>C82020</t>
  </si>
  <si>
    <t>C82019</t>
  </si>
  <si>
    <t>C82018</t>
  </si>
  <si>
    <t>C82017</t>
  </si>
  <si>
    <t>C82016</t>
  </si>
  <si>
    <t>C82014</t>
  </si>
  <si>
    <t>C82013</t>
  </si>
  <si>
    <t>C82012</t>
  </si>
  <si>
    <t>C82011</t>
  </si>
  <si>
    <t>C82010</t>
  </si>
  <si>
    <t>C82009</t>
  </si>
  <si>
    <t>C82008</t>
  </si>
  <si>
    <t>C82007</t>
  </si>
  <si>
    <t>C82005</t>
  </si>
  <si>
    <t>C82003</t>
  </si>
  <si>
    <t>C82002</t>
  </si>
  <si>
    <t>C82001</t>
  </si>
  <si>
    <t>C81662</t>
  </si>
  <si>
    <t>C81658</t>
  </si>
  <si>
    <t>C81655</t>
  </si>
  <si>
    <t>C81653</t>
  </si>
  <si>
    <t>C81652</t>
  </si>
  <si>
    <t>C81649</t>
  </si>
  <si>
    <t>C81647</t>
  </si>
  <si>
    <t>C81640</t>
  </si>
  <si>
    <t>C81638</t>
  </si>
  <si>
    <t>C81634</t>
  </si>
  <si>
    <t>C81616</t>
  </si>
  <si>
    <t>C81615</t>
  </si>
  <si>
    <t>C81611</t>
  </si>
  <si>
    <t>C81604</t>
  </si>
  <si>
    <t>C81118</t>
  </si>
  <si>
    <t>C81115</t>
  </si>
  <si>
    <t>C81114</t>
  </si>
  <si>
    <t>C81113</t>
  </si>
  <si>
    <t>C81110</t>
  </si>
  <si>
    <t>C81108</t>
  </si>
  <si>
    <t>C81106</t>
  </si>
  <si>
    <t>C81101</t>
  </si>
  <si>
    <t>C81099</t>
  </si>
  <si>
    <t>C81097</t>
  </si>
  <si>
    <t>C81096</t>
  </si>
  <si>
    <t>C81095</t>
  </si>
  <si>
    <t>C81094</t>
  </si>
  <si>
    <t>C81092</t>
  </si>
  <si>
    <t>C81091</t>
  </si>
  <si>
    <t>C81089</t>
  </si>
  <si>
    <t>C81086</t>
  </si>
  <si>
    <t>C81084</t>
  </si>
  <si>
    <t>C81083</t>
  </si>
  <si>
    <t>C81082</t>
  </si>
  <si>
    <t>C81081</t>
  </si>
  <si>
    <t>C81080</t>
  </si>
  <si>
    <t>C81077</t>
  </si>
  <si>
    <t>C81075</t>
  </si>
  <si>
    <t>C81074</t>
  </si>
  <si>
    <t>C81073</t>
  </si>
  <si>
    <t>C81072</t>
  </si>
  <si>
    <t>C81071</t>
  </si>
  <si>
    <t>C81070</t>
  </si>
  <si>
    <t>C81069</t>
  </si>
  <si>
    <t>C81068</t>
  </si>
  <si>
    <t>C81067</t>
  </si>
  <si>
    <t>C81066</t>
  </si>
  <si>
    <t>C81065</t>
  </si>
  <si>
    <t>C81064</t>
  </si>
  <si>
    <t>C81063</t>
  </si>
  <si>
    <t>C81062</t>
  </si>
  <si>
    <t>C81061</t>
  </si>
  <si>
    <t>C81060</t>
  </si>
  <si>
    <t>C81059</t>
  </si>
  <si>
    <t>C81058</t>
  </si>
  <si>
    <t>C81057</t>
  </si>
  <si>
    <t>C81056</t>
  </si>
  <si>
    <t>C81055</t>
  </si>
  <si>
    <t>C81054</t>
  </si>
  <si>
    <t>C81053</t>
  </si>
  <si>
    <t>C81052</t>
  </si>
  <si>
    <t>C81051</t>
  </si>
  <si>
    <t>C81050</t>
  </si>
  <si>
    <t>C81049</t>
  </si>
  <si>
    <t>C81048</t>
  </si>
  <si>
    <t>C81047</t>
  </si>
  <si>
    <t>C81046</t>
  </si>
  <si>
    <t>C81045</t>
  </si>
  <si>
    <t>C81044</t>
  </si>
  <si>
    <t>C81042</t>
  </si>
  <si>
    <t>C81041</t>
  </si>
  <si>
    <t>C81040</t>
  </si>
  <si>
    <t>C81039</t>
  </si>
  <si>
    <t>C81038</t>
  </si>
  <si>
    <t>C81037</t>
  </si>
  <si>
    <t>C81036</t>
  </si>
  <si>
    <t>C81035</t>
  </si>
  <si>
    <t>C81034</t>
  </si>
  <si>
    <t>C81033</t>
  </si>
  <si>
    <t>C81032</t>
  </si>
  <si>
    <t>C81031</t>
  </si>
  <si>
    <t>C81030</t>
  </si>
  <si>
    <t>C81029</t>
  </si>
  <si>
    <t>C81028</t>
  </si>
  <si>
    <t>C81027</t>
  </si>
  <si>
    <t>C81026</t>
  </si>
  <si>
    <t>C81025</t>
  </si>
  <si>
    <t>C81023</t>
  </si>
  <si>
    <t>C81022</t>
  </si>
  <si>
    <t>C81021</t>
  </si>
  <si>
    <t>C81020</t>
  </si>
  <si>
    <t>C81018</t>
  </si>
  <si>
    <t>C81017</t>
  </si>
  <si>
    <t>C81016</t>
  </si>
  <si>
    <t>C81015</t>
  </si>
  <si>
    <t>C81014</t>
  </si>
  <si>
    <t>C81013</t>
  </si>
  <si>
    <t>C81012</t>
  </si>
  <si>
    <t>C81010</t>
  </si>
  <si>
    <t>C81009</t>
  </si>
  <si>
    <t>C81008</t>
  </si>
  <si>
    <t>C81007</t>
  </si>
  <si>
    <t>C81006</t>
  </si>
  <si>
    <t>C81005</t>
  </si>
  <si>
    <t>C81004</t>
  </si>
  <si>
    <t>C81003</t>
  </si>
  <si>
    <t>C81002</t>
  </si>
  <si>
    <t>C81001</t>
  </si>
  <si>
    <t>B87604</t>
  </si>
  <si>
    <t>B87602</t>
  </si>
  <si>
    <t>B87044</t>
  </si>
  <si>
    <t>B87042</t>
  </si>
  <si>
    <t>B87039</t>
  </si>
  <si>
    <t>B87036</t>
  </si>
  <si>
    <t>B87033</t>
  </si>
  <si>
    <t>B87032</t>
  </si>
  <si>
    <t>B87031</t>
  </si>
  <si>
    <t>B87030</t>
  </si>
  <si>
    <t>B87028</t>
  </si>
  <si>
    <t>B87027</t>
  </si>
  <si>
    <t>B87026</t>
  </si>
  <si>
    <t>B87025</t>
  </si>
  <si>
    <t>B87022</t>
  </si>
  <si>
    <t>B87021</t>
  </si>
  <si>
    <t>B87020</t>
  </si>
  <si>
    <t>B87019</t>
  </si>
  <si>
    <t>B87018</t>
  </si>
  <si>
    <t>B87017</t>
  </si>
  <si>
    <t>B87016</t>
  </si>
  <si>
    <t>B87015</t>
  </si>
  <si>
    <t>B87013</t>
  </si>
  <si>
    <t>B87012</t>
  </si>
  <si>
    <t>B87011</t>
  </si>
  <si>
    <t>B87009</t>
  </si>
  <si>
    <t>B87008</t>
  </si>
  <si>
    <t>B87007</t>
  </si>
  <si>
    <t>B87006</t>
  </si>
  <si>
    <t>B87005</t>
  </si>
  <si>
    <t>B87004</t>
  </si>
  <si>
    <t>B87003</t>
  </si>
  <si>
    <t>B87002</t>
  </si>
  <si>
    <t>B87001</t>
  </si>
  <si>
    <t>B86678</t>
  </si>
  <si>
    <t>B86675</t>
  </si>
  <si>
    <t>B86673</t>
  </si>
  <si>
    <t>B86672</t>
  </si>
  <si>
    <t>B86669</t>
  </si>
  <si>
    <t>B86667</t>
  </si>
  <si>
    <t>B86666</t>
  </si>
  <si>
    <t>B86658</t>
  </si>
  <si>
    <t>B86655</t>
  </si>
  <si>
    <t>B86648</t>
  </si>
  <si>
    <t>B86643</t>
  </si>
  <si>
    <t>B86642</t>
  </si>
  <si>
    <t>B86625</t>
  </si>
  <si>
    <t>B86623</t>
  </si>
  <si>
    <t>B86110</t>
  </si>
  <si>
    <t>B86109</t>
  </si>
  <si>
    <t>B86108</t>
  </si>
  <si>
    <t>B86106</t>
  </si>
  <si>
    <t>B86104</t>
  </si>
  <si>
    <t>B86103</t>
  </si>
  <si>
    <t>B86101</t>
  </si>
  <si>
    <t>B86100</t>
  </si>
  <si>
    <t>B86096</t>
  </si>
  <si>
    <t>B86094</t>
  </si>
  <si>
    <t>B86093</t>
  </si>
  <si>
    <t>B86092</t>
  </si>
  <si>
    <t>B86089</t>
  </si>
  <si>
    <t>B86086</t>
  </si>
  <si>
    <t>B86081</t>
  </si>
  <si>
    <t>B86075</t>
  </si>
  <si>
    <t>B86071</t>
  </si>
  <si>
    <t>B86070</t>
  </si>
  <si>
    <t>B86069</t>
  </si>
  <si>
    <t>B86068</t>
  </si>
  <si>
    <t>B86067</t>
  </si>
  <si>
    <t>B86066</t>
  </si>
  <si>
    <t>B86064</t>
  </si>
  <si>
    <t>B86062</t>
  </si>
  <si>
    <t>B86061</t>
  </si>
  <si>
    <t>B86060</t>
  </si>
  <si>
    <t>B86059</t>
  </si>
  <si>
    <t>B86057</t>
  </si>
  <si>
    <t>B86055</t>
  </si>
  <si>
    <t>B86054</t>
  </si>
  <si>
    <t>B86052</t>
  </si>
  <si>
    <t>B86051</t>
  </si>
  <si>
    <t>B86050</t>
  </si>
  <si>
    <t>B86049</t>
  </si>
  <si>
    <t>B86048</t>
  </si>
  <si>
    <t>B86044</t>
  </si>
  <si>
    <t>B86043</t>
  </si>
  <si>
    <t>B86042</t>
  </si>
  <si>
    <t>B86041</t>
  </si>
  <si>
    <t>B86039</t>
  </si>
  <si>
    <t>B86038</t>
  </si>
  <si>
    <t>B86036</t>
  </si>
  <si>
    <t>B86035</t>
  </si>
  <si>
    <t>B86034</t>
  </si>
  <si>
    <t>B86033</t>
  </si>
  <si>
    <t>B86032</t>
  </si>
  <si>
    <t>B86030</t>
  </si>
  <si>
    <t>B86029</t>
  </si>
  <si>
    <t>B86028</t>
  </si>
  <si>
    <t>B86025</t>
  </si>
  <si>
    <t>B86024</t>
  </si>
  <si>
    <t>B86022</t>
  </si>
  <si>
    <t>B86020</t>
  </si>
  <si>
    <t>B86019</t>
  </si>
  <si>
    <t>B86018</t>
  </si>
  <si>
    <t>B86017</t>
  </si>
  <si>
    <t>B86016</t>
  </si>
  <si>
    <t>B86015</t>
  </si>
  <si>
    <t>B86014</t>
  </si>
  <si>
    <t>B86013</t>
  </si>
  <si>
    <t>B86012</t>
  </si>
  <si>
    <t>B86011</t>
  </si>
  <si>
    <t>B86010</t>
  </si>
  <si>
    <t>B86009</t>
  </si>
  <si>
    <t>B86008</t>
  </si>
  <si>
    <t>B86007</t>
  </si>
  <si>
    <t>B86006</t>
  </si>
  <si>
    <t>B86005</t>
  </si>
  <si>
    <t>B86004</t>
  </si>
  <si>
    <t>B86003</t>
  </si>
  <si>
    <t>B86002</t>
  </si>
  <si>
    <t>B85660</t>
  </si>
  <si>
    <t>B85659</t>
  </si>
  <si>
    <t>B85655</t>
  </si>
  <si>
    <t>B85652</t>
  </si>
  <si>
    <t>B85650</t>
  </si>
  <si>
    <t>B85646</t>
  </si>
  <si>
    <t>B85645</t>
  </si>
  <si>
    <t>B85641</t>
  </si>
  <si>
    <t>B85640</t>
  </si>
  <si>
    <t>B85636</t>
  </si>
  <si>
    <t>B85634</t>
  </si>
  <si>
    <t>B85623</t>
  </si>
  <si>
    <t>B85620</t>
  </si>
  <si>
    <t>B85619</t>
  </si>
  <si>
    <t>B85614</t>
  </si>
  <si>
    <t>B85612</t>
  </si>
  <si>
    <t>B85611</t>
  </si>
  <si>
    <t>B85610</t>
  </si>
  <si>
    <t>B85606</t>
  </si>
  <si>
    <t>B85062</t>
  </si>
  <si>
    <t>B85061</t>
  </si>
  <si>
    <t>B85060</t>
  </si>
  <si>
    <t>B85059</t>
  </si>
  <si>
    <t>B85058</t>
  </si>
  <si>
    <t>B85055</t>
  </si>
  <si>
    <t>B85054</t>
  </si>
  <si>
    <t>B85051</t>
  </si>
  <si>
    <t>B85048</t>
  </si>
  <si>
    <t>B85044</t>
  </si>
  <si>
    <t>B85042</t>
  </si>
  <si>
    <t>B85041</t>
  </si>
  <si>
    <t>B85038</t>
  </si>
  <si>
    <t>B85037</t>
  </si>
  <si>
    <t>B85036</t>
  </si>
  <si>
    <t>B85033</t>
  </si>
  <si>
    <t>B85032</t>
  </si>
  <si>
    <t>B85031</t>
  </si>
  <si>
    <t>B85030</t>
  </si>
  <si>
    <t>B85028</t>
  </si>
  <si>
    <t>B85027</t>
  </si>
  <si>
    <t>B85026</t>
  </si>
  <si>
    <t>B85025</t>
  </si>
  <si>
    <t>B85024</t>
  </si>
  <si>
    <t>B85023</t>
  </si>
  <si>
    <t>B85022</t>
  </si>
  <si>
    <t>B85021</t>
  </si>
  <si>
    <t>B85020</t>
  </si>
  <si>
    <t>B85019</t>
  </si>
  <si>
    <t>B85018</t>
  </si>
  <si>
    <t>B85016</t>
  </si>
  <si>
    <t>B85015</t>
  </si>
  <si>
    <t>B85014</t>
  </si>
  <si>
    <t>B85012</t>
  </si>
  <si>
    <t>B85010</t>
  </si>
  <si>
    <t>B85009</t>
  </si>
  <si>
    <t>B85008</t>
  </si>
  <si>
    <t>B85006</t>
  </si>
  <si>
    <t>B85005</t>
  </si>
  <si>
    <t>B85004</t>
  </si>
  <si>
    <t>B85002</t>
  </si>
  <si>
    <t>B85001</t>
  </si>
  <si>
    <t>B84623</t>
  </si>
  <si>
    <t>B84618</t>
  </si>
  <si>
    <t>B84613</t>
  </si>
  <si>
    <t>B84612</t>
  </si>
  <si>
    <t>B84021</t>
  </si>
  <si>
    <t>B84019</t>
  </si>
  <si>
    <t>B84016</t>
  </si>
  <si>
    <t>B84014</t>
  </si>
  <si>
    <t>B84013</t>
  </si>
  <si>
    <t>B84012</t>
  </si>
  <si>
    <t>B84011</t>
  </si>
  <si>
    <t>B84010</t>
  </si>
  <si>
    <t>B84009</t>
  </si>
  <si>
    <t>B84008</t>
  </si>
  <si>
    <t>B84007</t>
  </si>
  <si>
    <t>B84006</t>
  </si>
  <si>
    <t>B84004</t>
  </si>
  <si>
    <t>B84003</t>
  </si>
  <si>
    <t>B84001</t>
  </si>
  <si>
    <t>B83661</t>
  </si>
  <si>
    <t>B83660</t>
  </si>
  <si>
    <t>B83659</t>
  </si>
  <si>
    <t>B83657</t>
  </si>
  <si>
    <t>B83653</t>
  </si>
  <si>
    <t>B83642</t>
  </si>
  <si>
    <t>B83641</t>
  </si>
  <si>
    <t>B83629</t>
  </si>
  <si>
    <t>B83628</t>
  </si>
  <si>
    <t>B83627</t>
  </si>
  <si>
    <t>B83626</t>
  </si>
  <si>
    <t>B83624</t>
  </si>
  <si>
    <t>B83622</t>
  </si>
  <si>
    <t>B83621</t>
  </si>
  <si>
    <t>B83620</t>
  </si>
  <si>
    <t>B83614</t>
  </si>
  <si>
    <t>B83611</t>
  </si>
  <si>
    <t>B83604</t>
  </si>
  <si>
    <t>B83067</t>
  </si>
  <si>
    <t>B83064</t>
  </si>
  <si>
    <t>B83063</t>
  </si>
  <si>
    <t>B83062</t>
  </si>
  <si>
    <t>B83058</t>
  </si>
  <si>
    <t>B83056</t>
  </si>
  <si>
    <t>B83055</t>
  </si>
  <si>
    <t>B83054</t>
  </si>
  <si>
    <t>B83052</t>
  </si>
  <si>
    <t>B83051</t>
  </si>
  <si>
    <t>B83045</t>
  </si>
  <si>
    <t>B83042</t>
  </si>
  <si>
    <t>B83041</t>
  </si>
  <si>
    <t>B83039</t>
  </si>
  <si>
    <t>B83038</t>
  </si>
  <si>
    <t>B83037</t>
  </si>
  <si>
    <t>B83035</t>
  </si>
  <si>
    <t>B83034</t>
  </si>
  <si>
    <t>B83033</t>
  </si>
  <si>
    <t>B83032</t>
  </si>
  <si>
    <t>B83031</t>
  </si>
  <si>
    <t>B83029</t>
  </si>
  <si>
    <t>B83028</t>
  </si>
  <si>
    <t>B83026</t>
  </si>
  <si>
    <t>B83025</t>
  </si>
  <si>
    <t>B83022</t>
  </si>
  <si>
    <t>B83020</t>
  </si>
  <si>
    <t>B83019</t>
  </si>
  <si>
    <t>B83018</t>
  </si>
  <si>
    <t>B83016</t>
  </si>
  <si>
    <t>B83015</t>
  </si>
  <si>
    <t>B83014</t>
  </si>
  <si>
    <t>B83012</t>
  </si>
  <si>
    <t>B83010</t>
  </si>
  <si>
    <t>B83009</t>
  </si>
  <si>
    <t>B83008</t>
  </si>
  <si>
    <t>B83005</t>
  </si>
  <si>
    <t>B83002</t>
  </si>
  <si>
    <t>B82628</t>
  </si>
  <si>
    <t>B82622</t>
  </si>
  <si>
    <t>B82619</t>
  </si>
  <si>
    <t>B82609</t>
  </si>
  <si>
    <t>B82106</t>
  </si>
  <si>
    <t>B82105</t>
  </si>
  <si>
    <t>B82104</t>
  </si>
  <si>
    <t>B82101</t>
  </si>
  <si>
    <t>B82100</t>
  </si>
  <si>
    <t>B82098</t>
  </si>
  <si>
    <t>B82097</t>
  </si>
  <si>
    <t>B82091</t>
  </si>
  <si>
    <t>B82088</t>
  </si>
  <si>
    <t>B82086</t>
  </si>
  <si>
    <t>B82083</t>
  </si>
  <si>
    <t>B82081</t>
  </si>
  <si>
    <t>B82080</t>
  </si>
  <si>
    <t>B82079</t>
  </si>
  <si>
    <t>B82078</t>
  </si>
  <si>
    <t>B82077</t>
  </si>
  <si>
    <t>B82075</t>
  </si>
  <si>
    <t>B82074</t>
  </si>
  <si>
    <t>B82073</t>
  </si>
  <si>
    <t>B82072</t>
  </si>
  <si>
    <t>B82071</t>
  </si>
  <si>
    <t>B82069</t>
  </si>
  <si>
    <t>B82068</t>
  </si>
  <si>
    <t>B82067</t>
  </si>
  <si>
    <t>B82066</t>
  </si>
  <si>
    <t>B82064</t>
  </si>
  <si>
    <t>B82063</t>
  </si>
  <si>
    <t>B82061</t>
  </si>
  <si>
    <t>B82060</t>
  </si>
  <si>
    <t>B82059</t>
  </si>
  <si>
    <t>B82057</t>
  </si>
  <si>
    <t>B82054</t>
  </si>
  <si>
    <t>B82053</t>
  </si>
  <si>
    <t>B82050</t>
  </si>
  <si>
    <t>B82049</t>
  </si>
  <si>
    <t>B82047</t>
  </si>
  <si>
    <t>B82046</t>
  </si>
  <si>
    <t>B82045</t>
  </si>
  <si>
    <t>B82044</t>
  </si>
  <si>
    <t>B82042</t>
  </si>
  <si>
    <t>B82041</t>
  </si>
  <si>
    <t>B82038</t>
  </si>
  <si>
    <t>B82037</t>
  </si>
  <si>
    <t>B82036</t>
  </si>
  <si>
    <t>B82035</t>
  </si>
  <si>
    <t>B82034</t>
  </si>
  <si>
    <t>B82033</t>
  </si>
  <si>
    <t>B82032</t>
  </si>
  <si>
    <t>B82031</t>
  </si>
  <si>
    <t>B82030</t>
  </si>
  <si>
    <t>B82029</t>
  </si>
  <si>
    <t>B82027</t>
  </si>
  <si>
    <t>B82026</t>
  </si>
  <si>
    <t>B82025</t>
  </si>
  <si>
    <t>B82024</t>
  </si>
  <si>
    <t>B82023</t>
  </si>
  <si>
    <t>B82022</t>
  </si>
  <si>
    <t>B82021</t>
  </si>
  <si>
    <t>B82019</t>
  </si>
  <si>
    <t>B82018</t>
  </si>
  <si>
    <t>B82017</t>
  </si>
  <si>
    <t>B82016</t>
  </si>
  <si>
    <t>B82014</t>
  </si>
  <si>
    <t>B82013</t>
  </si>
  <si>
    <t>B82012</t>
  </si>
  <si>
    <t>B82011</t>
  </si>
  <si>
    <t>B82010</t>
  </si>
  <si>
    <t>B82008</t>
  </si>
  <si>
    <t>B82007</t>
  </si>
  <si>
    <t>B82005</t>
  </si>
  <si>
    <t>B82004</t>
  </si>
  <si>
    <t>B82002</t>
  </si>
  <si>
    <t>B81697</t>
  </si>
  <si>
    <t>B81675</t>
  </si>
  <si>
    <t>B81666</t>
  </si>
  <si>
    <t>B81665</t>
  </si>
  <si>
    <t>B81663</t>
  </si>
  <si>
    <t>B81656</t>
  </si>
  <si>
    <t>B81655</t>
  </si>
  <si>
    <t>B81653</t>
  </si>
  <si>
    <t>B81648</t>
  </si>
  <si>
    <t>B81647</t>
  </si>
  <si>
    <t>B81645</t>
  </si>
  <si>
    <t>B81642</t>
  </si>
  <si>
    <t>B81635</t>
  </si>
  <si>
    <t>B81631</t>
  </si>
  <si>
    <t>B81628</t>
  </si>
  <si>
    <t>B81619</t>
  </si>
  <si>
    <t>B81617</t>
  </si>
  <si>
    <t>B81616</t>
  </si>
  <si>
    <t>B81606</t>
  </si>
  <si>
    <t>B81119</t>
  </si>
  <si>
    <t>B81118</t>
  </si>
  <si>
    <t>B81113</t>
  </si>
  <si>
    <t>B81112</t>
  </si>
  <si>
    <t>B81109</t>
  </si>
  <si>
    <t>B81108</t>
  </si>
  <si>
    <t>B81104</t>
  </si>
  <si>
    <t>B81101</t>
  </si>
  <si>
    <t>B81100</t>
  </si>
  <si>
    <t>B81099</t>
  </si>
  <si>
    <t>B81097</t>
  </si>
  <si>
    <t>B81092</t>
  </si>
  <si>
    <t>B81091</t>
  </si>
  <si>
    <t>B81090</t>
  </si>
  <si>
    <t>B81088</t>
  </si>
  <si>
    <t>B81087</t>
  </si>
  <si>
    <t>B81085</t>
  </si>
  <si>
    <t>B81082</t>
  </si>
  <si>
    <t>B81075</t>
  </si>
  <si>
    <t>B81074</t>
  </si>
  <si>
    <t>B81069</t>
  </si>
  <si>
    <t>B81068</t>
  </si>
  <si>
    <t>B81065</t>
  </si>
  <si>
    <t>B81064</t>
  </si>
  <si>
    <t>B81063</t>
  </si>
  <si>
    <t>B81061</t>
  </si>
  <si>
    <t>B81054</t>
  </si>
  <si>
    <t>B81052</t>
  </si>
  <si>
    <t>B81051</t>
  </si>
  <si>
    <t>B81048</t>
  </si>
  <si>
    <t>B81047</t>
  </si>
  <si>
    <t>B81046</t>
  </si>
  <si>
    <t>B81045</t>
  </si>
  <si>
    <t>B81043</t>
  </si>
  <si>
    <t>B81042</t>
  </si>
  <si>
    <t>B81041</t>
  </si>
  <si>
    <t>B81040</t>
  </si>
  <si>
    <t>B81039</t>
  </si>
  <si>
    <t>B81038</t>
  </si>
  <si>
    <t>B81037</t>
  </si>
  <si>
    <t>B81036</t>
  </si>
  <si>
    <t>B81035</t>
  </si>
  <si>
    <t>B81034</t>
  </si>
  <si>
    <t>B81032</t>
  </si>
  <si>
    <t>B81031</t>
  </si>
  <si>
    <t>B81030</t>
  </si>
  <si>
    <t>B81029</t>
  </si>
  <si>
    <t>B81027</t>
  </si>
  <si>
    <t>B81026</t>
  </si>
  <si>
    <t>B81025</t>
  </si>
  <si>
    <t>B81024</t>
  </si>
  <si>
    <t>B81022</t>
  </si>
  <si>
    <t>B81020</t>
  </si>
  <si>
    <t>B81018</t>
  </si>
  <si>
    <t>B81017</t>
  </si>
  <si>
    <t>B81016</t>
  </si>
  <si>
    <t>B81015</t>
  </si>
  <si>
    <t>B81013</t>
  </si>
  <si>
    <t>B81012</t>
  </si>
  <si>
    <t>B81011</t>
  </si>
  <si>
    <t>B81009</t>
  </si>
  <si>
    <t>B81008</t>
  </si>
  <si>
    <t>B81007</t>
  </si>
  <si>
    <t>B81006</t>
  </si>
  <si>
    <t>B81005</t>
  </si>
  <si>
    <t>B81004</t>
  </si>
  <si>
    <t>B81003</t>
  </si>
  <si>
    <t>A89623</t>
  </si>
  <si>
    <t>A89617</t>
  </si>
  <si>
    <t>A89616</t>
  </si>
  <si>
    <t>A89614</t>
  </si>
  <si>
    <t>A89041</t>
  </si>
  <si>
    <t>A89040</t>
  </si>
  <si>
    <t>A89036</t>
  </si>
  <si>
    <t>A89035</t>
  </si>
  <si>
    <t>A89034</t>
  </si>
  <si>
    <t>A89032</t>
  </si>
  <si>
    <t>A89031</t>
  </si>
  <si>
    <t>A89030</t>
  </si>
  <si>
    <t>A89028</t>
  </si>
  <si>
    <t>A89027</t>
  </si>
  <si>
    <t>A89026</t>
  </si>
  <si>
    <t>A89025</t>
  </si>
  <si>
    <t>A89024</t>
  </si>
  <si>
    <t>A89023</t>
  </si>
  <si>
    <t>A89022</t>
  </si>
  <si>
    <t>A89021</t>
  </si>
  <si>
    <t>A89020</t>
  </si>
  <si>
    <t>A89019</t>
  </si>
  <si>
    <t>A89018</t>
  </si>
  <si>
    <t>A89017</t>
  </si>
  <si>
    <t>A89016</t>
  </si>
  <si>
    <t>A89015</t>
  </si>
  <si>
    <t>A89013</t>
  </si>
  <si>
    <t>A89012</t>
  </si>
  <si>
    <t>A89011</t>
  </si>
  <si>
    <t>A89010</t>
  </si>
  <si>
    <t>A89009</t>
  </si>
  <si>
    <t>A89008</t>
  </si>
  <si>
    <t>A89007</t>
  </si>
  <si>
    <t>A89006</t>
  </si>
  <si>
    <t>A89005</t>
  </si>
  <si>
    <t>A89004</t>
  </si>
  <si>
    <t>A89002</t>
  </si>
  <si>
    <t>A89001</t>
  </si>
  <si>
    <t>A88613</t>
  </si>
  <si>
    <t>A88608</t>
  </si>
  <si>
    <t>A88601</t>
  </si>
  <si>
    <t>A88025</t>
  </si>
  <si>
    <t>A88023</t>
  </si>
  <si>
    <t>A88022</t>
  </si>
  <si>
    <t>A88016</t>
  </si>
  <si>
    <t>A88015</t>
  </si>
  <si>
    <t>A88014</t>
  </si>
  <si>
    <t>A88013</t>
  </si>
  <si>
    <t>A88012</t>
  </si>
  <si>
    <t>A88010</t>
  </si>
  <si>
    <t>A88009</t>
  </si>
  <si>
    <t>A88008</t>
  </si>
  <si>
    <t>A88006</t>
  </si>
  <si>
    <t>A88005</t>
  </si>
  <si>
    <t>A88004</t>
  </si>
  <si>
    <t>A88003</t>
  </si>
  <si>
    <t>A88002</t>
  </si>
  <si>
    <t>A88001</t>
  </si>
  <si>
    <t>A87615</t>
  </si>
  <si>
    <t>A87612</t>
  </si>
  <si>
    <t>A87600</t>
  </si>
  <si>
    <t>A87030</t>
  </si>
  <si>
    <t>A87029</t>
  </si>
  <si>
    <t>A87022</t>
  </si>
  <si>
    <t>A87020</t>
  </si>
  <si>
    <t>A87019</t>
  </si>
  <si>
    <t>A87017</t>
  </si>
  <si>
    <t>A87016</t>
  </si>
  <si>
    <t>A87013</t>
  </si>
  <si>
    <t>A87012</t>
  </si>
  <si>
    <t>A87011</t>
  </si>
  <si>
    <t>A87009</t>
  </si>
  <si>
    <t>A87008</t>
  </si>
  <si>
    <t>A87007</t>
  </si>
  <si>
    <t>A87006</t>
  </si>
  <si>
    <t>A87005</t>
  </si>
  <si>
    <t>A87004</t>
  </si>
  <si>
    <t>A87002</t>
  </si>
  <si>
    <t>A86601</t>
  </si>
  <si>
    <t>A86041</t>
  </si>
  <si>
    <t>A86040</t>
  </si>
  <si>
    <t>A86038</t>
  </si>
  <si>
    <t>A86037</t>
  </si>
  <si>
    <t>A86036</t>
  </si>
  <si>
    <t>A86033</t>
  </si>
  <si>
    <t>A86031</t>
  </si>
  <si>
    <t>A86030</t>
  </si>
  <si>
    <t>A86029</t>
  </si>
  <si>
    <t>A86028</t>
  </si>
  <si>
    <t>A86027</t>
  </si>
  <si>
    <t>A86026</t>
  </si>
  <si>
    <t>A86025</t>
  </si>
  <si>
    <t>A86024</t>
  </si>
  <si>
    <t>A86023</t>
  </si>
  <si>
    <t>A86022</t>
  </si>
  <si>
    <t>A86021</t>
  </si>
  <si>
    <t>A86020</t>
  </si>
  <si>
    <t>A86018</t>
  </si>
  <si>
    <t>A86017</t>
  </si>
  <si>
    <t>A86016</t>
  </si>
  <si>
    <t>A86013</t>
  </si>
  <si>
    <t>A86012</t>
  </si>
  <si>
    <t>A86011</t>
  </si>
  <si>
    <t>A86010</t>
  </si>
  <si>
    <t>A86008</t>
  </si>
  <si>
    <t>A86006</t>
  </si>
  <si>
    <t>A86005</t>
  </si>
  <si>
    <t>A86004</t>
  </si>
  <si>
    <t>A86003</t>
  </si>
  <si>
    <t>A85617</t>
  </si>
  <si>
    <t>A85616</t>
  </si>
  <si>
    <t>A85614</t>
  </si>
  <si>
    <t>A85611</t>
  </si>
  <si>
    <t>A85026</t>
  </si>
  <si>
    <t>A85024</t>
  </si>
  <si>
    <t>A85023</t>
  </si>
  <si>
    <t>A85021</t>
  </si>
  <si>
    <t>A85020</t>
  </si>
  <si>
    <t>A85019</t>
  </si>
  <si>
    <t>A85018</t>
  </si>
  <si>
    <t>A85017</t>
  </si>
  <si>
    <t>A85016</t>
  </si>
  <si>
    <t>A85014</t>
  </si>
  <si>
    <t>A85013</t>
  </si>
  <si>
    <t>A85011</t>
  </si>
  <si>
    <t>A85010</t>
  </si>
  <si>
    <t>A85009</t>
  </si>
  <si>
    <t>A85008</t>
  </si>
  <si>
    <t>A85007</t>
  </si>
  <si>
    <t>A85006</t>
  </si>
  <si>
    <t>A85005</t>
  </si>
  <si>
    <t>A85004</t>
  </si>
  <si>
    <t>A85002</t>
  </si>
  <si>
    <t>A85001</t>
  </si>
  <si>
    <t>A84619</t>
  </si>
  <si>
    <t>A84614</t>
  </si>
  <si>
    <t>A84604</t>
  </si>
  <si>
    <t>A84047</t>
  </si>
  <si>
    <t>A84045</t>
  </si>
  <si>
    <t>A84044</t>
  </si>
  <si>
    <t>A84042</t>
  </si>
  <si>
    <t>A84040</t>
  </si>
  <si>
    <t>A84039</t>
  </si>
  <si>
    <t>A84038</t>
  </si>
  <si>
    <t>A84037</t>
  </si>
  <si>
    <t>A84036</t>
  </si>
  <si>
    <t>A84035</t>
  </si>
  <si>
    <t>A84034</t>
  </si>
  <si>
    <t>A84033</t>
  </si>
  <si>
    <t>A84031</t>
  </si>
  <si>
    <t>A84030</t>
  </si>
  <si>
    <t>A84029</t>
  </si>
  <si>
    <t>A84028</t>
  </si>
  <si>
    <t>A84027</t>
  </si>
  <si>
    <t>A84026</t>
  </si>
  <si>
    <t>A84025</t>
  </si>
  <si>
    <t>A84024</t>
  </si>
  <si>
    <t>A84022</t>
  </si>
  <si>
    <t>A84020</t>
  </si>
  <si>
    <t>A84018</t>
  </si>
  <si>
    <t>A84016</t>
  </si>
  <si>
    <t>A84014</t>
  </si>
  <si>
    <t>A84013</t>
  </si>
  <si>
    <t>A84011</t>
  </si>
  <si>
    <t>A84009</t>
  </si>
  <si>
    <t>A84008</t>
  </si>
  <si>
    <t>A84007</t>
  </si>
  <si>
    <t>A84006</t>
  </si>
  <si>
    <t>A84005</t>
  </si>
  <si>
    <t>A84002</t>
  </si>
  <si>
    <t>A83644</t>
  </si>
  <si>
    <t>A83641</t>
  </si>
  <si>
    <t>A83637</t>
  </si>
  <si>
    <t>A83636</t>
  </si>
  <si>
    <t>A83635</t>
  </si>
  <si>
    <t>A83634</t>
  </si>
  <si>
    <t>A83627</t>
  </si>
  <si>
    <t>A83626</t>
  </si>
  <si>
    <t>A83622</t>
  </si>
  <si>
    <t>A83619</t>
  </si>
  <si>
    <t>A83618</t>
  </si>
  <si>
    <t>A83617</t>
  </si>
  <si>
    <t>A83616</t>
  </si>
  <si>
    <t>A83610</t>
  </si>
  <si>
    <t>A83075</t>
  </si>
  <si>
    <t>A83074</t>
  </si>
  <si>
    <t>A83073</t>
  </si>
  <si>
    <t>A83072</t>
  </si>
  <si>
    <t>A83071</t>
  </si>
  <si>
    <t>A83070</t>
  </si>
  <si>
    <t>A83066</t>
  </si>
  <si>
    <t>A83061</t>
  </si>
  <si>
    <t>A83060</t>
  </si>
  <si>
    <t>A83057</t>
  </si>
  <si>
    <t>A83055</t>
  </si>
  <si>
    <t>A83054</t>
  </si>
  <si>
    <t>A83052</t>
  </si>
  <si>
    <t>A83051</t>
  </si>
  <si>
    <t>A83050</t>
  </si>
  <si>
    <t>A83049</t>
  </si>
  <si>
    <t>A83048</t>
  </si>
  <si>
    <t>A83047</t>
  </si>
  <si>
    <t>A83046</t>
  </si>
  <si>
    <t>A83045</t>
  </si>
  <si>
    <t>A83044</t>
  </si>
  <si>
    <t>A83043</t>
  </si>
  <si>
    <t>A83041</t>
  </si>
  <si>
    <t>A83040</t>
  </si>
  <si>
    <t>A83038</t>
  </si>
  <si>
    <t>A83037</t>
  </si>
  <si>
    <t>A83036</t>
  </si>
  <si>
    <t>A83035</t>
  </si>
  <si>
    <t>A83034</t>
  </si>
  <si>
    <t>A83033</t>
  </si>
  <si>
    <t>A83032</t>
  </si>
  <si>
    <t>A83031</t>
  </si>
  <si>
    <t>A83030</t>
  </si>
  <si>
    <t>A83029</t>
  </si>
  <si>
    <t>A83028</t>
  </si>
  <si>
    <t>A83027</t>
  </si>
  <si>
    <t>A83026</t>
  </si>
  <si>
    <t>A83025</t>
  </si>
  <si>
    <t>A83024</t>
  </si>
  <si>
    <t>A83023</t>
  </si>
  <si>
    <t>A83022</t>
  </si>
  <si>
    <t>A83021</t>
  </si>
  <si>
    <t>A83020</t>
  </si>
  <si>
    <t>A83018</t>
  </si>
  <si>
    <t>A83016</t>
  </si>
  <si>
    <t>A83015</t>
  </si>
  <si>
    <t>A83014</t>
  </si>
  <si>
    <t>A83013</t>
  </si>
  <si>
    <t>A83012</t>
  </si>
  <si>
    <t>A83011</t>
  </si>
  <si>
    <t>A83010</t>
  </si>
  <si>
    <t>A83009</t>
  </si>
  <si>
    <t>A83008</t>
  </si>
  <si>
    <t>A83007</t>
  </si>
  <si>
    <t>A83006</t>
  </si>
  <si>
    <t>A83005</t>
  </si>
  <si>
    <t>A83003</t>
  </si>
  <si>
    <t>A83001</t>
  </si>
  <si>
    <t>A82654</t>
  </si>
  <si>
    <t>A82651</t>
  </si>
  <si>
    <t>A82650</t>
  </si>
  <si>
    <t>A82647</t>
  </si>
  <si>
    <t>A82646</t>
  </si>
  <si>
    <t>A82631</t>
  </si>
  <si>
    <t>A82629</t>
  </si>
  <si>
    <t>A82620</t>
  </si>
  <si>
    <t>A82617</t>
  </si>
  <si>
    <t>A82613</t>
  </si>
  <si>
    <t>A82608</t>
  </si>
  <si>
    <t>A82075</t>
  </si>
  <si>
    <t>A82072</t>
  </si>
  <si>
    <t>A82071</t>
  </si>
  <si>
    <t>A82070</t>
  </si>
  <si>
    <t>A82068</t>
  </si>
  <si>
    <t>A82064</t>
  </si>
  <si>
    <t>A82062</t>
  </si>
  <si>
    <t>A82055</t>
  </si>
  <si>
    <t>A82053</t>
  </si>
  <si>
    <t>A82047</t>
  </si>
  <si>
    <t>A82046</t>
  </si>
  <si>
    <t>A82045</t>
  </si>
  <si>
    <t>A82044</t>
  </si>
  <si>
    <t>A82041</t>
  </si>
  <si>
    <t>A82039</t>
  </si>
  <si>
    <t>A82038</t>
  </si>
  <si>
    <t>A82037</t>
  </si>
  <si>
    <t>A82036</t>
  </si>
  <si>
    <t>A82035</t>
  </si>
  <si>
    <t>A82033</t>
  </si>
  <si>
    <t>A82032</t>
  </si>
  <si>
    <t>A82031</t>
  </si>
  <si>
    <t>A82030</t>
  </si>
  <si>
    <t>A82029</t>
  </si>
  <si>
    <t>A82028</t>
  </si>
  <si>
    <t>A82027</t>
  </si>
  <si>
    <t>A82026</t>
  </si>
  <si>
    <t>A82025</t>
  </si>
  <si>
    <t>A82024</t>
  </si>
  <si>
    <t>A82023</t>
  </si>
  <si>
    <t>A82022</t>
  </si>
  <si>
    <t>A82021</t>
  </si>
  <si>
    <t>A82020</t>
  </si>
  <si>
    <t>A82019</t>
  </si>
  <si>
    <t>A82018</t>
  </si>
  <si>
    <t>A82016</t>
  </si>
  <si>
    <t>A82015</t>
  </si>
  <si>
    <t>A82014</t>
  </si>
  <si>
    <t>A82013</t>
  </si>
  <si>
    <t>A82012</t>
  </si>
  <si>
    <t>A82010</t>
  </si>
  <si>
    <t>A82009</t>
  </si>
  <si>
    <t>A82008</t>
  </si>
  <si>
    <t>A82007</t>
  </si>
  <si>
    <t>A82006</t>
  </si>
  <si>
    <t>A82005</t>
  </si>
  <si>
    <t>A82004</t>
  </si>
  <si>
    <t>A82003</t>
  </si>
  <si>
    <t>A81634</t>
  </si>
  <si>
    <t>A81631</t>
  </si>
  <si>
    <t>A81629</t>
  </si>
  <si>
    <t>A81622</t>
  </si>
  <si>
    <t>A81621</t>
  </si>
  <si>
    <t>A81618</t>
  </si>
  <si>
    <t>A81612</t>
  </si>
  <si>
    <t>A81611</t>
  </si>
  <si>
    <t>A81610</t>
  </si>
  <si>
    <t>A81608</t>
  </si>
  <si>
    <t>A81602</t>
  </si>
  <si>
    <t>A81070</t>
  </si>
  <si>
    <t>A81067</t>
  </si>
  <si>
    <t>A81066</t>
  </si>
  <si>
    <t>A81065</t>
  </si>
  <si>
    <t>A81064</t>
  </si>
  <si>
    <t>A81063</t>
  </si>
  <si>
    <t>A81060</t>
  </si>
  <si>
    <t>A81058</t>
  </si>
  <si>
    <t>A81057</t>
  </si>
  <si>
    <t>A81056</t>
  </si>
  <si>
    <t>A81054</t>
  </si>
  <si>
    <t>A81053</t>
  </si>
  <si>
    <t>A81052</t>
  </si>
  <si>
    <t>A81051</t>
  </si>
  <si>
    <t>A81049</t>
  </si>
  <si>
    <t>A81048</t>
  </si>
  <si>
    <t>A81046</t>
  </si>
  <si>
    <t>A81045</t>
  </si>
  <si>
    <t>A81044</t>
  </si>
  <si>
    <t>A81042</t>
  </si>
  <si>
    <t>A81041</t>
  </si>
  <si>
    <t>A81040</t>
  </si>
  <si>
    <t>A81039</t>
  </si>
  <si>
    <t>A81038</t>
  </si>
  <si>
    <t>A81037</t>
  </si>
  <si>
    <t>A81036</t>
  </si>
  <si>
    <t>A81035</t>
  </si>
  <si>
    <t>A81034</t>
  </si>
  <si>
    <t>A81032</t>
  </si>
  <si>
    <t>A81031</t>
  </si>
  <si>
    <t>A81030</t>
  </si>
  <si>
    <t>A81029</t>
  </si>
  <si>
    <t>A81027</t>
  </si>
  <si>
    <t>A81026</t>
  </si>
  <si>
    <t>A81025</t>
  </si>
  <si>
    <t>A81023</t>
  </si>
  <si>
    <t>A81022</t>
  </si>
  <si>
    <t>A81021</t>
  </si>
  <si>
    <t>A81020</t>
  </si>
  <si>
    <t>A81019</t>
  </si>
  <si>
    <t>A81018</t>
  </si>
  <si>
    <t>A81017</t>
  </si>
  <si>
    <t>A81016</t>
  </si>
  <si>
    <t>A81014</t>
  </si>
  <si>
    <t>A81013</t>
  </si>
  <si>
    <t>A81012</t>
  </si>
  <si>
    <t>A81011</t>
  </si>
  <si>
    <t>A81009</t>
  </si>
  <si>
    <t>A81007</t>
  </si>
  <si>
    <t>A81006</t>
  </si>
  <si>
    <t>A81005</t>
  </si>
  <si>
    <t>A81004</t>
  </si>
  <si>
    <t>A81002</t>
  </si>
  <si>
    <t>A81001</t>
  </si>
  <si>
    <t xml:space="preserve"> </t>
  </si>
  <si>
    <t>set type double</t>
  </si>
  <si>
    <t>LAD21</t>
  </si>
  <si>
    <t xml:space="preserve">and A&amp;E from SUS for NHS funded patients at NHS trusts. Includes the cost of activity </t>
  </si>
  <si>
    <t>where there is a national price (not taking account of local variations or other arrangements).</t>
  </si>
  <si>
    <t>https://www.england.nhs.uk/pay-syst/national-tariff/national-tariff-payment-system/</t>
  </si>
  <si>
    <r>
      <rPr>
        <b/>
        <sz val="10"/>
        <rFont val="Arial"/>
        <family val="2"/>
      </rPr>
      <t>Annex A: The national tariff workbook</t>
    </r>
    <r>
      <rPr>
        <sz val="10"/>
        <rFont val="Arial"/>
        <family val="2"/>
      </rPr>
      <t xml:space="preserve"> [xlsx tab 13 MFF values]</t>
    </r>
  </si>
  <si>
    <t>Purchaser-Provider Matrix - % of expenditure with each NHS provider for every LAD</t>
  </si>
  <si>
    <r>
      <t xml:space="preserve">The </t>
    </r>
    <r>
      <rPr>
        <b/>
        <sz val="10"/>
        <rFont val="Arial"/>
        <family val="2"/>
      </rPr>
      <t>payment index</t>
    </r>
    <r>
      <rPr>
        <sz val="10"/>
        <rFont val="Arial"/>
        <family val="2"/>
      </rPr>
      <t xml:space="preserve">, which is used in the national tariff to adjust prices for each provider. </t>
    </r>
  </si>
  <si>
    <t>Unless otherwise stated, the index referred to in allocations is the underlying index.</t>
  </si>
  <si>
    <t>Further reading - National Tariff Guide to the Market Forces Factor</t>
  </si>
  <si>
    <t>Activity cost by GP practice, grouped by LAD (to provide higher definition than at ICB level)</t>
  </si>
  <si>
    <t>gen Updated_Provider = Provider_Code</t>
  </si>
  <si>
    <t>label var Updated_Provider "Trust updated for mergers"</t>
  </si>
  <si>
    <t>replace Updated_Provider = "RW4" if Provider_Code == "RJX"</t>
  </si>
  <si>
    <t>replace Updated_Provider = "RXV" if Provider_Code == "TAE"</t>
  </si>
  <si>
    <t>replace Updated_Provider = "RGN" if Provider_Code == "RQQ"</t>
  </si>
  <si>
    <t>replace Updated_Provider = "RQ3" if Provider_Code == "RLU"</t>
  </si>
  <si>
    <t>replace Updated_Provider = "R1L" if Provider_Code == "RRD"</t>
  </si>
  <si>
    <t>replace Updated_Provider = "R1L" if Provider_Code == "RWN"</t>
  </si>
  <si>
    <t>replace Updated_Provider = "RJE" if Provider_Code == "RJD"</t>
  </si>
  <si>
    <t>replace Updated_Provider = "RTG" if Provider_Code == "RJF"</t>
  </si>
  <si>
    <t>replace Updated_Provider = "RDE" if Provider_Code == "RGQ"</t>
  </si>
  <si>
    <t>replace Updated_Provider = "RW4" if Provider_Code == "RY1"</t>
  </si>
  <si>
    <t>replace Updated_Provider = "RRK" if Provider_Code == "RR1"</t>
  </si>
  <si>
    <t>replace Updated_Provider = "RRE" if Provider_Code == "R1E"</t>
  </si>
  <si>
    <t>replace Updated_Provider = "R0B" if Provider_Code == "RE9"</t>
  </si>
  <si>
    <t>replace Updated_Provider = "RTQ" if Provider_Code == "R1J"</t>
  </si>
  <si>
    <t>replace Updated_Provider = "REM" if Provider_Code == "RQ6"</t>
  </si>
  <si>
    <t>replace Updated_Provider = "RNN" if Provider_Code == "RNL"</t>
  </si>
  <si>
    <t>replace Updated_Provider = "RC9" if Provider_Code == "RC1"</t>
  </si>
  <si>
    <t>replace Updated_Provider = "RAJ" if Provider_Code == "RDD"</t>
  </si>
  <si>
    <t>replace Updated_Provider = "RAJ" if Provider_Code == "RQ8"</t>
  </si>
  <si>
    <t>replace Updated_Provider = "RH5" if Provider_Code == "RBA"</t>
  </si>
  <si>
    <t>replace Updated_Provider = "RA7" if Provider_Code == "RA3"</t>
  </si>
  <si>
    <t>replace Updated_Provider = "R0D" if Provider_Code == "RD3"</t>
  </si>
  <si>
    <t>replace Updated_Provider = "R0D" if Provider_Code == "RDZ"</t>
  </si>
  <si>
    <t>replace Updated_Provider = "RYR" if Provider_Code == "RXH"</t>
  </si>
  <si>
    <t>replace Updated_Provider = "RJ1" if Provider_Code == "RT3"</t>
  </si>
  <si>
    <t>replace Updated_Provider = "RH8" if Provider_Code == "RBZ"</t>
  </si>
  <si>
    <t>collapse (sum) Total_Cost_Excl_MFF    , by( Updated_Provider  LA_district)</t>
  </si>
  <si>
    <t>collapse (sum) cost_MFF Total_Cost_Excl_MFF, by (LA_district)</t>
  </si>
  <si>
    <t>gen LAD_MFF = cost_MFF/Total_Cost_Excl_MFF</t>
  </si>
  <si>
    <t>rename LA_district LTLA21CD</t>
  </si>
  <si>
    <t>gen la_check = substr(LA_district,1,1)</t>
  </si>
  <si>
    <t>/*******</t>
  </si>
  <si>
    <t>*******/</t>
  </si>
  <si>
    <t>Y07275</t>
  </si>
  <si>
    <t>Y07274</t>
  </si>
  <si>
    <t>Y07060</t>
  </si>
  <si>
    <t>Y07057</t>
  </si>
  <si>
    <t>Y07059</t>
  </si>
  <si>
    <t>Y07025</t>
  </si>
  <si>
    <t>This document is part of the Allocations Technical Guide</t>
  </si>
  <si>
    <t>outputs</t>
  </si>
  <si>
    <t>Description of worksheets</t>
  </si>
  <si>
    <t>ICB23</t>
  </si>
  <si>
    <t>Registered population</t>
  </si>
  <si>
    <t>Herefordshire and Worcestershire Health and Care NHS Trust</t>
  </si>
  <si>
    <t>Homerton Healthcare NHS Foundation Trust</t>
  </si>
  <si>
    <t>Hull University Teaching Hospitals NHS Trust</t>
  </si>
  <si>
    <t>Lancashire and South Cumbria NHS Foundation Trust</t>
  </si>
  <si>
    <t>Royal Devon University Healthcare NHS Foundation Trust</t>
  </si>
  <si>
    <t>Northern Care Alliance NHS Foundation Trust</t>
  </si>
  <si>
    <t>The Shrewsbury And Telford Hospital NHS Trust</t>
  </si>
  <si>
    <t>University Hospitals Sussex NHS Foundation Trust</t>
  </si>
  <si>
    <t>Warrington And Halton Teaching Hospitals NHS Foundation Trust</t>
  </si>
  <si>
    <t>West Hertfordshire Teaching Hospitals NHS Trust</t>
  </si>
  <si>
    <t>Wirral Community Health and Care NHS Foundation Trust</t>
  </si>
  <si>
    <t>York and Scarborough Teaching Hospitals NHS Foundation Trust</t>
  </si>
  <si>
    <t>Local Authority District</t>
  </si>
  <si>
    <t>PPM% Non-Specialised</t>
  </si>
  <si>
    <t>PPM% Specialised</t>
  </si>
  <si>
    <r>
      <rPr>
        <b/>
        <sz val="10"/>
        <rFont val="Arial"/>
        <family val="2"/>
      </rPr>
      <t>MFF index by provider</t>
    </r>
    <r>
      <rPr>
        <sz val="10"/>
        <rFont val="Arial"/>
        <family val="2"/>
      </rPr>
      <t xml:space="preserve"> are mapped to LAD weighted by the Purchaser-Provider Matrix (PPM%)</t>
    </r>
  </si>
  <si>
    <t>Payment MFF, weighted populations, normalised WP and underlying MFF Index</t>
  </si>
  <si>
    <t>Payment MFF values mapped to LAD using PPM%</t>
  </si>
  <si>
    <t>Payment MFF x  registered population</t>
  </si>
  <si>
    <t>WP scaled to registered population total</t>
  </si>
  <si>
    <t>BROUGHTON HOUSE GP SURGERY</t>
  </si>
  <si>
    <t>ST NICOLAS MEDICAL CENTRE</t>
  </si>
  <si>
    <t>THOMAS WALKER WESTGATE HEALTHCARE</t>
  </si>
  <si>
    <t>NENE VALLEY AND HODGSON MEDICAL PRACTICE</t>
  </si>
  <si>
    <t>BRETTON MEDICAL PRACTICE</t>
  </si>
  <si>
    <t>PARK MEDICAL CENTRE</t>
  </si>
  <si>
    <t>LAMBETH HEALTHCARE PRACTICE</t>
  </si>
  <si>
    <t>SAS WEST ESSEX COMMISCEO PCS LIMITED</t>
  </si>
  <si>
    <t>SHAKESPEARE ROAD MEDICAL PRACTICE</t>
  </si>
  <si>
    <t>WHITEHOUSE HEALTH CENTRE</t>
  </si>
  <si>
    <t>BROAD OAK MEDICAL PRACTICE</t>
  </si>
  <si>
    <t>NOOK SURGERY</t>
  </si>
  <si>
    <t>SPECIAL ALLOCATION SCHEME (NEL)</t>
  </si>
  <si>
    <t>SEL SPECIAL ALLOCATION PRACTICE</t>
  </si>
  <si>
    <t>ESSEX UNIVERSITY PARTNERSHIP NHS TRUST</t>
  </si>
  <si>
    <t>WHYBURN MEDICAL PRACTICE</t>
  </si>
  <si>
    <t>SAS MID AND SOUTH ESSEX STP</t>
  </si>
  <si>
    <t>HEATH STREET HEALTH CENTRE</t>
  </si>
  <si>
    <t>BILBOROUGH MEDICAL CENTRE</t>
  </si>
  <si>
    <t>BROMLEAG CARE PRACTICE</t>
  </si>
  <si>
    <t>NELSON MEDICAL CENTRE</t>
  </si>
  <si>
    <t>BROWNSOVER MEDICAL CENTRE</t>
  </si>
  <si>
    <t>QHS GP CARE HOME SERVICE</t>
  </si>
  <si>
    <t>HERTFORDSHIRE SPECIAL ALLOCATION SCHEME</t>
  </si>
  <si>
    <t>WELLSBOURNE HEALTHCARE CIC</t>
  </si>
  <si>
    <t>RHND</t>
  </si>
  <si>
    <t>THE HILL GP PRACTICE</t>
  </si>
  <si>
    <t>COMPASS MEDICAL PRACTICE</t>
  </si>
  <si>
    <t>DAVID LEWIS MEDICAL PRACTICE</t>
  </si>
  <si>
    <t>PARKFIELDS SURGERY</t>
  </si>
  <si>
    <t>KIRKBY COMMUNITY PRIMARY CARE CENTRE (3)</t>
  </si>
  <si>
    <t>SOUTHGLADE MEDICAL PRACTICE</t>
  </si>
  <si>
    <t>SOUTH WIGSTON ASYLUM SERVICE</t>
  </si>
  <si>
    <t>BALDERTON SURGERY</t>
  </si>
  <si>
    <t>BHF LUNDWOOD SURGERY</t>
  </si>
  <si>
    <t>BHF HIGHGATE SURGERY</t>
  </si>
  <si>
    <t>CLOVER CITY PRACTICE</t>
  </si>
  <si>
    <t>WESTWOOD PRIMARY CARE CENTRE</t>
  </si>
  <si>
    <t>DENMARK ROAD SURGERY</t>
  </si>
  <si>
    <t>COUNTRY PARK PRACTICE</t>
  </si>
  <si>
    <t>TOFTWOOD MEDICAL CENTRE</t>
  </si>
  <si>
    <t>LISTER HOUSE CHELLASTON</t>
  </si>
  <si>
    <t>BRIERLEY MEDICAL CENTRE</t>
  </si>
  <si>
    <t>WEST CHELTENHAM MEDICAL</t>
  </si>
  <si>
    <t>THE FLYING SCOTSMAN HEALTH CENTRE</t>
  </si>
  <si>
    <t>FIRST CHOICE MEDICAL CARE</t>
  </si>
  <si>
    <t>SILVER END SURGERY</t>
  </si>
  <si>
    <t>CRESWELL AND LANGWITH MEDICAL CENTRE</t>
  </si>
  <si>
    <t>CAMP HILL GP LED HEALTH CENTRE</t>
  </si>
  <si>
    <t>FARRIER HOUSE SURGERY</t>
  </si>
  <si>
    <t>ALLIANCE TEACHING PRACTICES</t>
  </si>
  <si>
    <t>ST AUSTELL HEALTH GROUP</t>
  </si>
  <si>
    <t>UNIVERSITY HEALTH CENTRE</t>
  </si>
  <si>
    <t>CHAPELFORD PRIMARY CARE CENTRE</t>
  </si>
  <si>
    <t>SATIS HOUSE</t>
  </si>
  <si>
    <t>CHAUCER SURGERY</t>
  </si>
  <si>
    <t>LAKESIDE SURGERY</t>
  </si>
  <si>
    <t>THE WILLASTON SURGERY</t>
  </si>
  <si>
    <t>CRANBROOK MEDICAL PRACTICE</t>
  </si>
  <si>
    <t>JULIAN HOUSE HEALTHCARE SERVICE</t>
  </si>
  <si>
    <t>LIBERTY BRIDGE ROAD PRACTICE</t>
  </si>
  <si>
    <t>CROSLAND MOOR SURGERY</t>
  </si>
  <si>
    <t>GREENWICH PENINSULA</t>
  </si>
  <si>
    <t>SPARCELLS SURGERY</t>
  </si>
  <si>
    <t>DR AZIM &amp; PARTNERS</t>
  </si>
  <si>
    <t>HENDON WAY SURGERY</t>
  </si>
  <si>
    <t>GREY GABLE SURGERY</t>
  </si>
  <si>
    <t>HAMD MEDICAL PRACTICE</t>
  </si>
  <si>
    <t>BEECHCROFT AND OLD PALACE</t>
  </si>
  <si>
    <t>BRENT &amp; HARROW SAFE HAVEN UNIT</t>
  </si>
  <si>
    <t>HEALTH AND WELLBEING CENTRE, EARLS COURT</t>
  </si>
  <si>
    <t>EVERGREEN PRIMARY CARE CENTRE</t>
  </si>
  <si>
    <t>OLIVE FAMILY PRACTICE</t>
  </si>
  <si>
    <t>THE RIDGEWAY HEALTH CENTRE</t>
  </si>
  <si>
    <t>CLOVER HEALTH CENTRE</t>
  </si>
  <si>
    <t>ST JOHN'S SURGERY</t>
  </si>
  <si>
    <t>BRIDGE HOUSE MEDICAL PRACTICE</t>
  </si>
  <si>
    <t>GRANGE FARM MEDICAL CENTRE</t>
  </si>
  <si>
    <t>MEDICUS SELECT CARE</t>
  </si>
  <si>
    <t>BOLTON COMMUNITY PRACTICE</t>
  </si>
  <si>
    <t>HETHERINGTON AT THE PAVILION</t>
  </si>
  <si>
    <t>DR SALAKO AND PARTNERS</t>
  </si>
  <si>
    <t>SPRING HILL PRACTICE</t>
  </si>
  <si>
    <t>QUEENSWOOD MEDICAL PRACTICE</t>
  </si>
  <si>
    <t>ST ANDREWS HEALTH CENTRE</t>
  </si>
  <si>
    <t>AT MEDICS - THE LOXFORD PRACTICE</t>
  </si>
  <si>
    <t>CRICKLEWOOD HEALTH CENTRE</t>
  </si>
  <si>
    <t>AT MEDICS</t>
  </si>
  <si>
    <t>KINGS PARK SURGERY</t>
  </si>
  <si>
    <t>NEW BANK HEALTH</t>
  </si>
  <si>
    <t>MILLBROOK MEDICAL PRACTICE</t>
  </si>
  <si>
    <t>HOLLINWOOD MEDICAL PRACTICE</t>
  </si>
  <si>
    <t>THE PRACTICE ALBERT ROAD</t>
  </si>
  <si>
    <t>CANBERRA OLD OAK SURGERY</t>
  </si>
  <si>
    <t>BROOKLANDS HEALTH CENTRE</t>
  </si>
  <si>
    <t>HAWTHORN MC</t>
  </si>
  <si>
    <t>LEIGH SPORTS VILLAGE</t>
  </si>
  <si>
    <t>MARSH GREEN MEDICAL PRACTICE</t>
  </si>
  <si>
    <t>LINDLEY HOUSE HEALTH CENTRE</t>
  </si>
  <si>
    <t>COMPASS HEALTH</t>
  </si>
  <si>
    <t>MIDDLEPORT MEDICAL CENTRE</t>
  </si>
  <si>
    <t>CITY HEALTH CENTRE</t>
  </si>
  <si>
    <t>PARLIAMENT STREET MEDICAL CENTRE</t>
  </si>
  <si>
    <t>HALF PENNY STEPS HEALTH CENTRE</t>
  </si>
  <si>
    <t>JOHN STREET MEDICAL PRACTICE</t>
  </si>
  <si>
    <t>CATOR MEDICAL CENTRE</t>
  </si>
  <si>
    <t>THURROCK HEALTH CENTRE</t>
  </si>
  <si>
    <t>MIDDLETON HEALTH CENTRE</t>
  </si>
  <si>
    <t>OAKLEAF</t>
  </si>
  <si>
    <t>BOLTON MEDICAL CENTRE</t>
  </si>
  <si>
    <t>THE OAK TREE MEDICAL PRACTICE</t>
  </si>
  <si>
    <t>ST NEOTS HEALTH CENTRE</t>
  </si>
  <si>
    <t>THE HEIGHT GENERAL PRACTICE</t>
  </si>
  <si>
    <t>BILSTON URBAN VILLAGE MEDICAL CENTRE</t>
  </si>
  <si>
    <t>ROCK HEALTHCARE LIMITED</t>
  </si>
  <si>
    <t>HILL TOP SURGERY</t>
  </si>
  <si>
    <t>NORWICH PRACTICES HEALTH CENTRE</t>
  </si>
  <si>
    <t>HAXBY GROUP HULL</t>
  </si>
  <si>
    <t>SHOWELL PARK HEALTH CENTRE</t>
  </si>
  <si>
    <t>KIRKHOLT MEDICAL PRACTICE</t>
  </si>
  <si>
    <t>THE KINGSWAY PRACTICE</t>
  </si>
  <si>
    <t>BIRTLE VIEW MEDICAL PRACTICE</t>
  </si>
  <si>
    <t>GUIDE BRIDGE MEDICAL PRACTICE</t>
  </si>
  <si>
    <t>ST LUKE'S HEALTH CENTRE</t>
  </si>
  <si>
    <t>GREAT BRIDGE HEALTH CENTRE</t>
  </si>
  <si>
    <t>THE WEMBLEY PRACTICE</t>
  </si>
  <si>
    <t>BOWLING GREEN STREET SURGERY</t>
  </si>
  <si>
    <t>QUAYSIDE MEDICAL CENTRE</t>
  </si>
  <si>
    <t>BRIGHTON STATION HEALTH CENTRE</t>
  </si>
  <si>
    <t>CAMDEN HEALTH IMPROVEMENT PRACTICE</t>
  </si>
  <si>
    <t>THE PRACTICE FELTHAM</t>
  </si>
  <si>
    <t>THE PRACTICE HEART OF HOUNSLOW</t>
  </si>
  <si>
    <t>CASTLE HEALTH CENTRE</t>
  </si>
  <si>
    <t>DROYLSDEN MEDICAL PRACTICE</t>
  </si>
  <si>
    <t>BENTHAM ROAD HEALTH CENTRE</t>
  </si>
  <si>
    <t>HIGH OAK SURGERY</t>
  </si>
  <si>
    <t>TURNER ROAD SURGERY</t>
  </si>
  <si>
    <t>SPRING HOUSE HEALTH</t>
  </si>
  <si>
    <t>PENNFIELDS MEDICAL CENTRE</t>
  </si>
  <si>
    <t>BOW MEDICAL PRACTICE</t>
  </si>
  <si>
    <t>HARDEN BLAKENALL</t>
  </si>
  <si>
    <t>THE KEYS FAMILY PRACTICE</t>
  </si>
  <si>
    <t>CARE HOMES MEDICAL PRACTICE</t>
  </si>
  <si>
    <t>BLACKFRIARS</t>
  </si>
  <si>
    <t>NORTH CHELMSFORD NHS HCC</t>
  </si>
  <si>
    <t>FAIRMORE MEDICAL PRACTICE</t>
  </si>
  <si>
    <t>ESSINGTON MEDICAL CENTRE</t>
  </si>
  <si>
    <t>HAMMERSMITH &amp; FULHAM CENTRES FOR HEALTH</t>
  </si>
  <si>
    <t>ASHTON GP SERVICE</t>
  </si>
  <si>
    <t>BROADMEAD MEDICAL CENTRE</t>
  </si>
  <si>
    <t>OMNES HEALTHCARE LTD</t>
  </si>
  <si>
    <t>POPLAR PRIMARY CARE CENTRE</t>
  </si>
  <si>
    <t>HODGE HILL FAMILY PRACTICE</t>
  </si>
  <si>
    <t>WILLOW BANK SURGERY</t>
  </si>
  <si>
    <t>SIMPSON MEDICAL PRACTICE</t>
  </si>
  <si>
    <t>GLOUCESTER HEALTH ACCESS CENTRE</t>
  </si>
  <si>
    <t>NEWQUAY HEALTH CENTRE</t>
  </si>
  <si>
    <t>MARSHALLS CROSS MEDICAL CENTRE</t>
  </si>
  <si>
    <t>SHAKESPEARE MEDICAL PRACTICE</t>
  </si>
  <si>
    <t>HERON GP PRACTICE</t>
  </si>
  <si>
    <t>BUCKSHAW VILLAGE HEALTH CENTRE</t>
  </si>
  <si>
    <t>THE TOWN CENTRE PRACTICE</t>
  </si>
  <si>
    <t>ST THOMAS ROAD SURGERY</t>
  </si>
  <si>
    <t>GRAFTON MEDICAL PARTNERS</t>
  </si>
  <si>
    <t>BURNTWOOD HEALTH &amp; WELLBEING CENTRE</t>
  </si>
  <si>
    <t>BRYN STREET SURGERY</t>
  </si>
  <si>
    <t>SANDY LANE SURGERY</t>
  </si>
  <si>
    <t>FEATHERSTONE ROAD HEALTH CENTRE</t>
  </si>
  <si>
    <t>CHARLESTOWN MD</t>
  </si>
  <si>
    <t>LEIGH FAMILY PRACTICE</t>
  </si>
  <si>
    <t>POPLAR STREET SURGERY</t>
  </si>
  <si>
    <t>BOLTON GENERAL PRACTICE</t>
  </si>
  <si>
    <t>RIVINGTON WAY SURGERY</t>
  </si>
  <si>
    <t>DUDLEY WOOD SURGERY</t>
  </si>
  <si>
    <t>THE PRACTICE NORTHUMBERLAND AVENUE</t>
  </si>
  <si>
    <t>ST ANN'S ROAD SURGERY</t>
  </si>
  <si>
    <t>VERNOVA HEALTHCARE CIC</t>
  </si>
  <si>
    <t>ONE MEDICARE LLP-THE LIGHT</t>
  </si>
  <si>
    <t>OPEN DOOR</t>
  </si>
  <si>
    <t>TELDOC</t>
  </si>
  <si>
    <t>STENNACK SURGERY</t>
  </si>
  <si>
    <t>HEARTWOOD MEDICAL PRACTICE</t>
  </si>
  <si>
    <t>THE OVAL PRACTICE</t>
  </si>
  <si>
    <t>RAVENSWOOD MEDICAL PRACTICE</t>
  </si>
  <si>
    <t>STOURSIDE MEDICAL PRACTICE</t>
  </si>
  <si>
    <t>PRIME PRACTICE PARTNERSHIP</t>
  </si>
  <si>
    <t>MP VICTORIA MILL</t>
  </si>
  <si>
    <t>SCHOOL LANE PMS PRACTICE</t>
  </si>
  <si>
    <t>THE VALE PRACTICE</t>
  </si>
  <si>
    <t>THE NEW SPRINGWELLS PRACTICE</t>
  </si>
  <si>
    <t>CHINGFORD MEDICAL PRACTICE</t>
  </si>
  <si>
    <t>THE VILLAGE SURGERY</t>
  </si>
  <si>
    <t>SHIFA MEDICAL PRACTICE</t>
  </si>
  <si>
    <t>PALLION PRIMARY CARE SERVICES</t>
  </si>
  <si>
    <t>SOMERSET FHP O</t>
  </si>
  <si>
    <t>GLEBE ROAD SURGERY</t>
  </si>
  <si>
    <t>WEST COKER SURGERY</t>
  </si>
  <si>
    <t>CHARTFIELD SURGERY</t>
  </si>
  <si>
    <t>NEETSIDE SURGERY</t>
  </si>
  <si>
    <t>ECCLESHILL VILLAGE SURGERY</t>
  </si>
  <si>
    <t>FAIRFIELD SURGERY</t>
  </si>
  <si>
    <t>SMS MEDICAL PRACTICE</t>
  </si>
  <si>
    <t>AMAANAH MEDICAL PRACTICE</t>
  </si>
  <si>
    <t>HANLEY PRIMARY CARE CENTRE</t>
  </si>
  <si>
    <t>MORRAB SURGERY</t>
  </si>
  <si>
    <t>ROSMELLYN SURGERY</t>
  </si>
  <si>
    <t>BARLBY SURGERY</t>
  </si>
  <si>
    <t>BAY MEDICAL GROUP</t>
  </si>
  <si>
    <t>ODDFELLOWS HALL &amp; ST CLEMENTS</t>
  </si>
  <si>
    <t>MERIDIAN PRACTICE</t>
  </si>
  <si>
    <t>RAME GROUP PRACTICE</t>
  </si>
  <si>
    <t>GRANVILLE MEDICAL CENTRE</t>
  </si>
  <si>
    <t>THE WESTBOURNE GREEN SURGERY</t>
  </si>
  <si>
    <t>BRANDON MEDICAL PRACTICE</t>
  </si>
  <si>
    <t>DR JO ARAYOMI'S PRACTICE</t>
  </si>
  <si>
    <t>THE HIVE HEALTH CENTRE</t>
  </si>
  <si>
    <t>GREEN CEDARS MEDICAL CENTRE</t>
  </si>
  <si>
    <t>FOXHAYES PRACTICE</t>
  </si>
  <si>
    <t>THE VILLAGE MEDICAL CTR</t>
  </si>
  <si>
    <t>ST. QUINTIN HEALTH CENTRE</t>
  </si>
  <si>
    <t>SUMMERFIELD GROUP PRACTICE</t>
  </si>
  <si>
    <t>BOTOLPH BRIDGE COMMUNITY HEALTH CENTRE</t>
  </si>
  <si>
    <t>GARSWOOD SURGERY</t>
  </si>
  <si>
    <t>BROADWAY HEALTH CENTRE</t>
  </si>
  <si>
    <t>DR SIMS AND PARTNERS</t>
  </si>
  <si>
    <t>MAGHULL PRACTICE</t>
  </si>
  <si>
    <t>SALFORD PRIMARY CARE TOGETHER</t>
  </si>
  <si>
    <t>THE ORCHARD SURGERY</t>
  </si>
  <si>
    <t>SOHO HEALTH CENTRE</t>
  </si>
  <si>
    <t>DEARNE VALLEY GROUP PRACTICE</t>
  </si>
  <si>
    <t>TROWBRIDGE PRACTICE</t>
  </si>
  <si>
    <t>DR PASQUALI</t>
  </si>
  <si>
    <t>HESA MEDICAL CENTRE - Y00352</t>
  </si>
  <si>
    <t>LANGLEY CORNER SURGERY</t>
  </si>
  <si>
    <t>LEICESTER CITY ASSIST PRACTICE</t>
  </si>
  <si>
    <t>WOODLANDS MEDICAL PRACTICE</t>
  </si>
  <si>
    <t>THE ROBINS SURGERY, HAROLD HILL HEALTH C</t>
  </si>
  <si>
    <t>THE HOLLIES SURGERY</t>
  </si>
  <si>
    <t>HEDINGHAM MEDICAL CENTRE</t>
  </si>
  <si>
    <t>THE RAVENSCAR SURGERY</t>
  </si>
  <si>
    <t>CHAPEL MEDICAL CENTRE</t>
  </si>
  <si>
    <t>DR SJC CLAY'S PRACTICE</t>
  </si>
  <si>
    <t>WESTMINSTER ZT PRACTICE</t>
  </si>
  <si>
    <t>AMBAR MEDICAL CENTRE</t>
  </si>
  <si>
    <t>BURNLEY PRACTICE</t>
  </si>
  <si>
    <t>PORTOBELLO MEDICAL CENTRE</t>
  </si>
  <si>
    <t>3D MEDICAL CENTRE</t>
  </si>
  <si>
    <t>CATHEDRAL MEDICAL CENTRE</t>
  </si>
  <si>
    <t>DILSTON MEDICAL CENTRE</t>
  </si>
  <si>
    <t>RAINBOW HEALTH CENTRE</t>
  </si>
  <si>
    <t>HALL GREEN HEALTH</t>
  </si>
  <si>
    <t>GROVE SURGERY</t>
  </si>
  <si>
    <t>TORCROSS MEDICAL CENTRE</t>
  </si>
  <si>
    <t>THE DOCTORS HOUSE</t>
  </si>
  <si>
    <t>HARBOUR MEDICAL PRACTICE</t>
  </si>
  <si>
    <t>WINSHILL</t>
  </si>
  <si>
    <t>THE ANCHOR CENTRE</t>
  </si>
  <si>
    <t>ANGEL SURGERY</t>
  </si>
  <si>
    <t>CAMBRIDGE ACCESS SURGERY</t>
  </si>
  <si>
    <t>THE HOMELESS HEALTHCARE TEAM</t>
  </si>
  <si>
    <t>CORNWALL HEALTH FOR HOMELESS</t>
  </si>
  <si>
    <t>PURFLEET CARE CENTRE</t>
  </si>
  <si>
    <t>THE OM SURGERY</t>
  </si>
  <si>
    <t>SLAG LANE MC</t>
  </si>
  <si>
    <t>DR VARDHAN'S SURGERY</t>
  </si>
  <si>
    <t>MARUS BRIDGE PRACTICE</t>
  </si>
  <si>
    <t>SHAHBAZI SS</t>
  </si>
  <si>
    <t>ASTLEY GENERAL PRACTICE</t>
  </si>
  <si>
    <t>DR VASANTH</t>
  </si>
  <si>
    <t>MESNES VIEW SURGERY</t>
  </si>
  <si>
    <t>BEE FOLD MEDICAL CENTRE</t>
  </si>
  <si>
    <t>GOLBORNE SURGERY</t>
  </si>
  <si>
    <t>MEADOWVIEW SURGERY</t>
  </si>
  <si>
    <t>PREMIER HEALTH TEAM</t>
  </si>
  <si>
    <t>THE AVENUE SURGERY</t>
  </si>
  <si>
    <t>GRASMERE SURGERY</t>
  </si>
  <si>
    <t>FOXLEIGH FAMILY SURGERY</t>
  </si>
  <si>
    <t>DR KK CHAN &amp; PARTNERS</t>
  </si>
  <si>
    <t>SAXENA L</t>
  </si>
  <si>
    <t>BRYN CROSS SURGERY</t>
  </si>
  <si>
    <t>DR SEABROOK</t>
  </si>
  <si>
    <t>WESTLEIGH MEDICAL PRACTICE</t>
  </si>
  <si>
    <t>ELLIOTT STREET SURGERY</t>
  </si>
  <si>
    <t>LONGSHOOT MEDICAL PRACTICE</t>
  </si>
  <si>
    <t>BROOKMILL MEDICAL CENTRE</t>
  </si>
  <si>
    <t>NEWTOWN MEDICAL PRACTICE</t>
  </si>
  <si>
    <t>SIVAKUMAR &amp; PARTNER</t>
  </si>
  <si>
    <t>PEMBERTON SURGERY</t>
  </si>
  <si>
    <t>SHEVINGTON SURGERY</t>
  </si>
  <si>
    <t>PENNYGATE MEDICAL CENTRE</t>
  </si>
  <si>
    <t>ASPULL SURGERY</t>
  </si>
  <si>
    <t>STANDISH MEDICAL PRACTICE</t>
  </si>
  <si>
    <t>HIGH STREET MEDICAL CENTRE</t>
  </si>
  <si>
    <t>SULLIVAN WAY SURGERY</t>
  </si>
  <si>
    <t>BEECH HILL MEDICAL PRACTICE</t>
  </si>
  <si>
    <t>BRADSHAW MEDICAL CENTRE</t>
  </si>
  <si>
    <t>DR AHMAD &amp; PTNRS</t>
  </si>
  <si>
    <t>ZAMAN</t>
  </si>
  <si>
    <t>DR TUN &amp; PARTNERS</t>
  </si>
  <si>
    <t>THE DICCONSON GROUP PRACTICE</t>
  </si>
  <si>
    <t>BRAITHWAITE RD SURGERY</t>
  </si>
  <si>
    <t>MEDICENTRE</t>
  </si>
  <si>
    <t>GROVE MEDICAL PRACTICE</t>
  </si>
  <si>
    <t>RIDDINGS FAMILY HEALTH CENTRE</t>
  </si>
  <si>
    <t>NORTH TRAFFORD GROUP PRACTICE</t>
  </si>
  <si>
    <t>LOSTOCK MEDICAL CENTRE</t>
  </si>
  <si>
    <t>VILLAGE SURGERY</t>
  </si>
  <si>
    <t>FAMILY SURGERY</t>
  </si>
  <si>
    <t>ST JOHNS MEDICAL CENTRE</t>
  </si>
  <si>
    <t>BARRINGTON MEDICAL CENTRE</t>
  </si>
  <si>
    <t>CONWAY ROAD MEDICAL PRACTICE</t>
  </si>
  <si>
    <t>FLIXTON ROAD MEDICAL CENTRE</t>
  </si>
  <si>
    <t>PARTINGTON FAMILY PRACTICE</t>
  </si>
  <si>
    <t>FIRSWAY HEALTH CENTRE</t>
  </si>
  <si>
    <t>LIMELIGHT HEALTH AND WELLBEING HUB</t>
  </si>
  <si>
    <t>PARTINGTON CENTRAL SURGERY</t>
  </si>
  <si>
    <t>DELAMERE MEDICAL PRACTICE</t>
  </si>
  <si>
    <t>BODMIN ROAD HEALTH CENTRE</t>
  </si>
  <si>
    <t>WEST TIMPERLEY MEDICAL CENTRE</t>
  </si>
  <si>
    <t>WASHWAY ROAD MEDICAL CENTRE</t>
  </si>
  <si>
    <t>BOUNDARY HOUSE MEDICAL CENTRE</t>
  </si>
  <si>
    <t>PRIMROSE SURGERY</t>
  </si>
  <si>
    <t>SHAY LANE MEDICAL CENTRE (PATEL)</t>
  </si>
  <si>
    <t>DAVYHULME MEDICAL CENTRE</t>
  </si>
  <si>
    <t>SHAY LANE MEDICAL CENTRE (KELMAN)</t>
  </si>
  <si>
    <t>TIMPERLEY HEALTH CENTRE (WESTWOOD)</t>
  </si>
  <si>
    <t>URMSTON GROUP PRACTICE</t>
  </si>
  <si>
    <t>ALTRINCHAM MEDICAL PRACTICE</t>
  </si>
  <si>
    <t>PARK MEDICAL PRACTICE</t>
  </si>
  <si>
    <t>PIKE MEDICAL PRACTICE</t>
  </si>
  <si>
    <t>WATERLOO MEDICAL CENTRE</t>
  </si>
  <si>
    <t>MOSSLEY MEDICAL PRACTICE</t>
  </si>
  <si>
    <t>STAMFORD HOUSE</t>
  </si>
  <si>
    <t>THE SMITHY SURGERY</t>
  </si>
  <si>
    <t>WEST END MEDICAL CENTRE</t>
  </si>
  <si>
    <t>MARKET STREET MEDICAL PRACTICE</t>
  </si>
  <si>
    <t>GROSVENOR MEDICAL CENTRE</t>
  </si>
  <si>
    <t>TOWN HALL SURGERY</t>
  </si>
  <si>
    <t>ST. ANDREW'S HOUSE SURGERY</t>
  </si>
  <si>
    <t>KING STREET MEDICAL CENTRE</t>
  </si>
  <si>
    <t>DUKINFIELD MEDICAL PRACTICE</t>
  </si>
  <si>
    <t>HT PRACTICE</t>
  </si>
  <si>
    <t>DENTON MEDICAL PRACTICE</t>
  </si>
  <si>
    <t>DONNEYBROOK MEDICAL CENTRE</t>
  </si>
  <si>
    <t>MILLGATE HEALTHCARE PARTNERSHIP</t>
  </si>
  <si>
    <t>HAUGHTON THORNLEY MEDICAL CENTRES</t>
  </si>
  <si>
    <t>HATTERSLEY GROUP PRACTICE</t>
  </si>
  <si>
    <t>CLARENDON MEDICAL CENTRE</t>
  </si>
  <si>
    <t>GORDON STREET MEDICAL CENTRE</t>
  </si>
  <si>
    <t>MEDLOCK VALE MEDICAL PRACTICE</t>
  </si>
  <si>
    <t>ASHTON MEDICAL GROUP</t>
  </si>
  <si>
    <t>STAVELEIGH MEDICAL CENTRE</t>
  </si>
  <si>
    <t>PENNINE MEDICAL CENTRE</t>
  </si>
  <si>
    <t>LOCKSIDE MEDICAL CENTRE</t>
  </si>
  <si>
    <t>AWBURN HOUSE MEDICAL PRACTICE</t>
  </si>
  <si>
    <t>ALBION MEDICAL PRACTICE</t>
  </si>
  <si>
    <t>THE BROOKE SURGERY</t>
  </si>
  <si>
    <t>STOCKPORT MEDICAL GROUP</t>
  </si>
  <si>
    <t>ARCHWOOD MEDICAL PRACTICE</t>
  </si>
  <si>
    <t>HIGH LANE MEDICAL CENTRE</t>
  </si>
  <si>
    <t>VERNON PARK SURGERY</t>
  </si>
  <si>
    <t>SPRINGFIELD SURGERY</t>
  </si>
  <si>
    <t>BREDBURY MEDICAL CENTRE</t>
  </si>
  <si>
    <t>BRINNINGTON SURGERY</t>
  </si>
  <si>
    <t>BRACONDALE MEDICAL CENTRE</t>
  </si>
  <si>
    <t>HEATON MOOR MEDICAL GROUP</t>
  </si>
  <si>
    <t>HULME HALL MEDICAL GROUP</t>
  </si>
  <si>
    <t>GATLEY MEDICAL CENTRE</t>
  </si>
  <si>
    <t>HEALD GREEN HEALTH CENTRE 2</t>
  </si>
  <si>
    <t>MARPLE MEDICAL PRACTICE</t>
  </si>
  <si>
    <t>CHEADLE MEDICAL PRACTICE</t>
  </si>
  <si>
    <t>ALVANLEY FAMILY PRACTICE</t>
  </si>
  <si>
    <t>PARK VIEW GROUP PRACTICE</t>
  </si>
  <si>
    <t>CHADSFIELD MEDICAL PRACTICE</t>
  </si>
  <si>
    <t>BRAMHALL &amp; SHAW HEATH MEDICAL GROUP</t>
  </si>
  <si>
    <t>BRAMHALL HEALTH CENTRE</t>
  </si>
  <si>
    <t>ADSHALL ROAD MEDICAL PRAC</t>
  </si>
  <si>
    <t>CARITAS GENERAL PRACTICE PARTNERSHIP</t>
  </si>
  <si>
    <t>BEECH HOUSE MEDICAL PRACT</t>
  </si>
  <si>
    <t>WOODLEY VILLAGE SURGERY</t>
  </si>
  <si>
    <t>HEATON MERSEY MED.PRACT.</t>
  </si>
  <si>
    <t>CHEADLE HULME MEDICAL GROUP</t>
  </si>
  <si>
    <t>MARPLE COTTAGE SURGERY</t>
  </si>
  <si>
    <t>MANOR MEDICAL PRACTICE</t>
  </si>
  <si>
    <t>MARPLE BRIDGE SURGERY</t>
  </si>
  <si>
    <t>MANCHESTER ROAD EAST MEDICAL PRACTICE</t>
  </si>
  <si>
    <t>THE WILLOWS MEDICAL PRACTICE</t>
  </si>
  <si>
    <t>(IRLAM) SALFORD CARE CTRS MEDICAL PRACTI</t>
  </si>
  <si>
    <t>LIMEFIELD ROAD MEDICAL PRACTICE</t>
  </si>
  <si>
    <t>CHAPEL GROUP MEDICAL CENTRE</t>
  </si>
  <si>
    <t>CORNERSTONE MEDICAL PRACTICE</t>
  </si>
  <si>
    <t>CHERRY MEDICAL PRACTICE</t>
  </si>
  <si>
    <t>ORCHARD MEDICAL PRACTICE</t>
  </si>
  <si>
    <t>DEARDEN AVENUE MEDICAL PRACTICE</t>
  </si>
  <si>
    <t>ELLENBROOK MEDICAL CENTRE</t>
  </si>
  <si>
    <t>1/MONTON MEDICAL PRACTICE</t>
  </si>
  <si>
    <t>CLEGGS LANE MEDICAL PRACTICE/129</t>
  </si>
  <si>
    <t>THE MOSSLANDS MEDICAL PRACTICE</t>
  </si>
  <si>
    <t>SORREL BANK MEDICAL PRACTICE</t>
  </si>
  <si>
    <t>ORDSALL HEALTH SURGERY</t>
  </si>
  <si>
    <t>ORIENT ROAD MEDICAL PRACTICE</t>
  </si>
  <si>
    <t>THE GILL MEDICAL PRACTICE</t>
  </si>
  <si>
    <t>LANGWORTHY MEDICAL PRACTICE</t>
  </si>
  <si>
    <t>NEWBURY GREEN MEDICAL PRACTICE</t>
  </si>
  <si>
    <t>THE LAKES MEDICAL PRACTICE</t>
  </si>
  <si>
    <t>3/SPRINGFIELD HOUSE MEDICAL PRACTICE</t>
  </si>
  <si>
    <t>MOCHA PARADE MEDICAL PRACTICE</t>
  </si>
  <si>
    <t>ST ANDREWS MEDICAL CENTRE</t>
  </si>
  <si>
    <t>SILVERDALE MEDICAL PRACTICE</t>
  </si>
  <si>
    <t>THE LIMES MEDICAL PRACTICE</t>
  </si>
  <si>
    <t>THE SIDES MEDICAL PRACTICE</t>
  </si>
  <si>
    <t>PENDLETON MEDICAL CENTRE</t>
  </si>
  <si>
    <t>WALKDEN MEDICAL CENTRE</t>
  </si>
  <si>
    <t>1/SALFORD MEDICAL PRACTICE</t>
  </si>
  <si>
    <t>THE POPLARS MEDICAL PRACTICE</t>
  </si>
  <si>
    <t>TRINITY MEDICAL CENTRE</t>
  </si>
  <si>
    <t>WINDERMERE SURGERY</t>
  </si>
  <si>
    <t>DR MB GHAFOOR &amp; PARTNERS</t>
  </si>
  <si>
    <t>DR A HAMID</t>
  </si>
  <si>
    <t>THE DALE MEDICAL PRACTICE</t>
  </si>
  <si>
    <t>THE VILLAGE MEDICAL CTR.</t>
  </si>
  <si>
    <t>FAMILY PRACTICE</t>
  </si>
  <si>
    <t>HEADY HILL SURGERY</t>
  </si>
  <si>
    <t>THE DAWES FAMILY PRACTICE</t>
  </si>
  <si>
    <t>HOPWOOD MEDICAL CENTRE</t>
  </si>
  <si>
    <t>STONEFIELD STREET SURGERY</t>
  </si>
  <si>
    <t>PENNINE SURGERY</t>
  </si>
  <si>
    <t>DURNFORD MEDICAL CENTRE</t>
  </si>
  <si>
    <t>LITTLEBOROUGH GROUP PRACTICE</t>
  </si>
  <si>
    <t>INSPIRE MEDICAL CENTRE</t>
  </si>
  <si>
    <t>HEYWOOD HEALTH</t>
  </si>
  <si>
    <t>ROCHDALE ROAD MEDICAL CENTRE</t>
  </si>
  <si>
    <t>CROFT SHIFA HEALTH CENTRE</t>
  </si>
  <si>
    <t>HEALEY SURGERY</t>
  </si>
  <si>
    <t>WOODSIDE MEDICAL CENTRE</t>
  </si>
  <si>
    <t>LONGFORD STREET MEDICAL CENTRE</t>
  </si>
  <si>
    <t>THE JUNCTION SURGERY</t>
  </si>
  <si>
    <t>CASTLETON HEALTH CENTRE</t>
  </si>
  <si>
    <t>MARK STREET SURGERY</t>
  </si>
  <si>
    <t>WELLFIELD HEALTH CENTRE</t>
  </si>
  <si>
    <t>ASHWORTH STREET SURGERY</t>
  </si>
  <si>
    <t>YORKSHIRE ST SURGERY</t>
  </si>
  <si>
    <t>PETERLOO MEDICAL CENTRE</t>
  </si>
  <si>
    <t>EDENFIELD ROAD SURGERY</t>
  </si>
  <si>
    <t>DR GWD BHIMA</t>
  </si>
  <si>
    <t>MILNROW VILLAGE PRACTICE</t>
  </si>
  <si>
    <t>KAPUR FAMILY CARE</t>
  </si>
  <si>
    <t>VILLAGE MEDICAL PRACTICE</t>
  </si>
  <si>
    <t>WERNETH MEDICAL PRACTICE</t>
  </si>
  <si>
    <t>MEDLOCK MEDICAL PRACTICE</t>
  </si>
  <si>
    <t>PERKINS PRACTICE</t>
  </si>
  <si>
    <t>MOORSIDE MEDICAL PRACTICE</t>
  </si>
  <si>
    <t>LITTLETOWN FAMILY MED PRACT</t>
  </si>
  <si>
    <t>JALAL PRACTICE</t>
  </si>
  <si>
    <t>BLOCK LANE SURGERY</t>
  </si>
  <si>
    <t>QUAYSIDE MEDICAL PRACTICE</t>
  </si>
  <si>
    <t>LEES MEDICAL PRACTICE</t>
  </si>
  <si>
    <t>GREENBANK MEDICAL PRACTICE</t>
  </si>
  <si>
    <t>SPRINGFIELD HOUSE</t>
  </si>
  <si>
    <t>ROYTON MEDICAL CENTRE</t>
  </si>
  <si>
    <t>OAK GABLES MEDICAL PRACTICE</t>
  </si>
  <si>
    <t>SADDLEWORTH MEDICAL PRACTICE</t>
  </si>
  <si>
    <t>ALEXANDRA GROUP MED PRACT</t>
  </si>
  <si>
    <t>HOPWOOD HOUSE MEDICAL PRACTICE</t>
  </si>
  <si>
    <t>THE ROYTON &amp; CROMPTON FAMILY PRACTICE</t>
  </si>
  <si>
    <t>OLDHAM MEDICAL SERVICES</t>
  </si>
  <si>
    <t>CH MEDICAL PRACTICE</t>
  </si>
  <si>
    <t>OLDHAM FAMILY PRACTICE</t>
  </si>
  <si>
    <t>LEESBROOK SURGERY</t>
  </si>
  <si>
    <t>CHADDERTON MEDICAL PRACTICE</t>
  </si>
  <si>
    <t>THE CHOWDHURY PRACTICE</t>
  </si>
  <si>
    <t>ST MARY'S MEDICAL CENTRE</t>
  </si>
  <si>
    <t>DAM HEAD MEDICAL CENTRE</t>
  </si>
  <si>
    <t>THE DOC'S SURGERY</t>
  </si>
  <si>
    <t>WILLOWBANK SURGERY</t>
  </si>
  <si>
    <t>DIDSBURY MEDICAL CENTRE - DR WHITAKER</t>
  </si>
  <si>
    <t>ANCOATS URBAN VILLAGE MEDICAL PRACTICE</t>
  </si>
  <si>
    <t>CORNBROOK MEDICAL PRACTICE</t>
  </si>
  <si>
    <t>THE NEVILLE FAMILY CENTRE</t>
  </si>
  <si>
    <t>NORTHERN MOOR MEDICAL PRACTICE</t>
  </si>
  <si>
    <t>THE ALEXANDRA PRACTICE</t>
  </si>
  <si>
    <t>PARK VIEW MEDICAL CENTRE</t>
  </si>
  <si>
    <t>PARKSIDE SURGERY</t>
  </si>
  <si>
    <t>FALLOWFIELD MEDICAL CENTRE</t>
  </si>
  <si>
    <t>DR KHAN'S PRACTICE</t>
  </si>
  <si>
    <t>THE WHITSWOOD PRACTICE</t>
  </si>
  <si>
    <t>THE ARCH MEDICAL PRACTICE</t>
  </si>
  <si>
    <t>WILMSLOW ROAD SURGERY</t>
  </si>
  <si>
    <t>FERNCLOUGH SURGERY</t>
  </si>
  <si>
    <t>WELLFIELD MEDICAL CENTRE</t>
  </si>
  <si>
    <t>THE ROBERT DARBISHIRE PRACTICE</t>
  </si>
  <si>
    <t>WILBRAHAM SURGERY</t>
  </si>
  <si>
    <t>NEWTON HEATH MEDICAL CENTRE</t>
  </si>
  <si>
    <t>CHORLTON FAMILY PRACTICE</t>
  </si>
  <si>
    <t>HAZELDENE MEDICAL CENTRE</t>
  </si>
  <si>
    <t>DAVID MEDICAL CENTRE</t>
  </si>
  <si>
    <t>NEW ISLINGTON MEDICAL CENTRE</t>
  </si>
  <si>
    <t>BROOKLANDS MEDICAL PRACTICE</t>
  </si>
  <si>
    <t>LIME SQUARE MEDICAL CENTRE</t>
  </si>
  <si>
    <t>PRINCESS ROAD SURGERY</t>
  </si>
  <si>
    <t>WHITLEY ROAD MEDICAL CENTRE</t>
  </si>
  <si>
    <t>ASHCROFT SURGERY</t>
  </si>
  <si>
    <t>WEST GORTON MEDICAL PRACTICE</t>
  </si>
  <si>
    <t>EASTLANDS MEDICAL CENTRE</t>
  </si>
  <si>
    <t>MOUNT ROAD SURGERY</t>
  </si>
  <si>
    <t>THE AVENUE MEDICAL CENTRE</t>
  </si>
  <si>
    <t>TREGENNA GROUP PRACTICE</t>
  </si>
  <si>
    <t>DROYLSDEN RD FAMILY PRACTICE</t>
  </si>
  <si>
    <t>THE PARK MEDICAL CENTRE</t>
  </si>
  <si>
    <t>CORNISHWAY GROUP PRACTICE</t>
  </si>
  <si>
    <t>FLORENCE HOUSE MEDICAL PRACTICE</t>
  </si>
  <si>
    <t>CORNERSTONE FAMILY PRACTICE</t>
  </si>
  <si>
    <t>CONRAN MEDICAL CENTRE</t>
  </si>
  <si>
    <t>THE RANGE MEDICAL CENTRE</t>
  </si>
  <si>
    <t>ASHVILLE SURGERY</t>
  </si>
  <si>
    <t>ARDWICK MEDICAL PRACTICE</t>
  </si>
  <si>
    <t>BODEY MEDICAL CENTRE</t>
  </si>
  <si>
    <t>BARLOW MEDICAL CENTRE</t>
  </si>
  <si>
    <t>BEACON MEDICAL CENTRE</t>
  </si>
  <si>
    <t>DRS HANIF &amp; BANNURU</t>
  </si>
  <si>
    <t>NEW COLLEGIATE MEDICAL CENTRE</t>
  </si>
  <si>
    <t>BENCHILL MEDICAL PRACTICE</t>
  </si>
  <si>
    <t>GORTON MEDICAL CENTRE</t>
  </si>
  <si>
    <t>WEST POINT MEDICAL CENTRE</t>
  </si>
  <si>
    <t>DICKENSON ROAD MEDICAL CENTRE</t>
  </si>
  <si>
    <t>ST GEORGE'S MEDICAL CENTRE</t>
  </si>
  <si>
    <t>BOWLAND MEDICAL PRACTICE</t>
  </si>
  <si>
    <t>SURREY LODGE PRACTICE</t>
  </si>
  <si>
    <t>KINGSWAY MEDICAL PRACTICE</t>
  </si>
  <si>
    <t>THE MAPLES MEDICAL CENTRE</t>
  </si>
  <si>
    <t>PEEL HALL MEDICAL CENTRE</t>
  </si>
  <si>
    <t>VALENTINE MEDICAL CENTRE</t>
  </si>
  <si>
    <t>MAULDETH MEDICAL CENTRE</t>
  </si>
  <si>
    <t>LADYBARN GROUP PRACTICE</t>
  </si>
  <si>
    <t>LEVENSHULME MEDICAL PRACTICE</t>
  </si>
  <si>
    <t>RK MEDICAL PRACTICE</t>
  </si>
  <si>
    <t>NORTHENDEN GROUP PRACTICE</t>
  </si>
  <si>
    <t>THE BORCHARDT MEDICAL CENTRE</t>
  </si>
  <si>
    <t>AILSA CRAIG MEDICAL CENTRE</t>
  </si>
  <si>
    <t>FIVE OAKS FAMILIY PRACTICE</t>
  </si>
  <si>
    <t>LONGFIELD MEDICAL PRACTICE</t>
  </si>
  <si>
    <t>HUNTLEY MOUNT MEDICAL CENTRE</t>
  </si>
  <si>
    <t>GARDEN CITY MEDICAL CENTRE</t>
  </si>
  <si>
    <t>MILE LANE HEALTH CENTRE</t>
  </si>
  <si>
    <t>WALMERSLEY ROAD MEDICAL PRACTICE</t>
  </si>
  <si>
    <t>THE BIRCHES MEDICAL CENTRE</t>
  </si>
  <si>
    <t>THE ELMS MEDICAL CENTRE</t>
  </si>
  <si>
    <t>WHITTAKER LANE MED CENTRE</t>
  </si>
  <si>
    <t>RED BANK GROUP PRACTICE</t>
  </si>
  <si>
    <t>GREYLAND MEDICAL CENTRE</t>
  </si>
  <si>
    <t>ST GABRIEL'S MEDICAL CENTRE</t>
  </si>
  <si>
    <t>KNOWSLEY MEDICAL CENTRE</t>
  </si>
  <si>
    <t>PEEL GPS</t>
  </si>
  <si>
    <t>WOODBANK SURGERY</t>
  </si>
  <si>
    <t>RIBBLESDALE MEDICAL PRACTICE</t>
  </si>
  <si>
    <t>TOWER FAMILY HEALTHCARE</t>
  </si>
  <si>
    <t>UNSWORTH MEDICAL CENTRE</t>
  </si>
  <si>
    <t>MONARCH MEDICAL CENTRE</t>
  </si>
  <si>
    <t>BLACKFORD HOUSE MEDICAL CENTRE</t>
  </si>
  <si>
    <t>RADCLIFFE MEDICAL PRACTICE</t>
  </si>
  <si>
    <t>RAMSBOTTOM MEDICAL PRACTICE</t>
  </si>
  <si>
    <t>TOWNSIDE SURGERY</t>
  </si>
  <si>
    <t>THE UPLANDS MEDICAL PRACTICE</t>
  </si>
  <si>
    <t>FAIRFAX GROUP PRACTICE</t>
  </si>
  <si>
    <t>DEANE CLINIC 1</t>
  </si>
  <si>
    <t>FARNWORTH FAMILY PRACTICE</t>
  </si>
  <si>
    <t>AL FAL MEDICAL GROUP</t>
  </si>
  <si>
    <t>WYRESDALE ROAD SURGERY</t>
  </si>
  <si>
    <t>GREAT LEVER ONE</t>
  </si>
  <si>
    <t>CORNERSTONE SURGERY</t>
  </si>
  <si>
    <t>HALLIWELL SURGERY 3</t>
  </si>
  <si>
    <t>CHARLOTTE STREET SURGERY</t>
  </si>
  <si>
    <t>ORIENT HOUSE MEDICAL CENTRE</t>
  </si>
  <si>
    <t>BEEHIVE SURGERY</t>
  </si>
  <si>
    <t>SPRING VIEW MEDICAL CENTRE</t>
  </si>
  <si>
    <t>SHANTI MEDICAL CENTRE</t>
  </si>
  <si>
    <t>CROMPTON VIEW SURGERY</t>
  </si>
  <si>
    <t>FIG TREE MEDICAL PRACTICE</t>
  </si>
  <si>
    <t>LITTLE LEVER HEALTH CENTRE 2</t>
  </si>
  <si>
    <t>EDGWORTH MEDICAL CENTRE</t>
  </si>
  <si>
    <t>BRADFORD STREET SURGERY</t>
  </si>
  <si>
    <t>HEATON MEDICAL CENTRE</t>
  </si>
  <si>
    <t>DEANE MEDICAL CENTRE</t>
  </si>
  <si>
    <t>HALLIWELL SURGERY 2</t>
  </si>
  <si>
    <t>BURNSIDE SURGERY</t>
  </si>
  <si>
    <t>MANDALAY MEDICAL CENTRE</t>
  </si>
  <si>
    <t>THE OAKS FAMILY PRACTICE</t>
  </si>
  <si>
    <t>LITTLE LEVER HEALTH CENTRE 1</t>
  </si>
  <si>
    <t>THE ALASTAIR ROSS MEDICAL PRACTICE</t>
  </si>
  <si>
    <t>HARWOOD MEDICAL CENTRE</t>
  </si>
  <si>
    <t>UNSWORTH GROUP PRACTICE</t>
  </si>
  <si>
    <t>SPRING HOUSE SURGERY</t>
  </si>
  <si>
    <t>LEVER CHAMBERS 2</t>
  </si>
  <si>
    <t>TONGE FOLD HEALTH CENTRE</t>
  </si>
  <si>
    <t>DALEFIELD SURGERY</t>
  </si>
  <si>
    <t>ST HELENS ROAD PRACTICE</t>
  </si>
  <si>
    <t>STONEHILL MEDICAL CENTRE</t>
  </si>
  <si>
    <t>KEARSLEY MEDICAL CENTRE</t>
  </si>
  <si>
    <t>STABLE FOLD SURGERY</t>
  </si>
  <si>
    <t>SWAN LANE MEDICAL CENTRE</t>
  </si>
  <si>
    <t>KILDONAN HOUSE</t>
  </si>
  <si>
    <t>PIKES LANE 1</t>
  </si>
  <si>
    <t>THE DUNSTAN PARTNERSHIP</t>
  </si>
  <si>
    <t>RIVERSIDE FAMILY PRACTICE</t>
  </si>
  <si>
    <t>PRIMROSE BANK MEDICAL CENTRE</t>
  </si>
  <si>
    <t>AVENHAM SURGERY</t>
  </si>
  <si>
    <t>BARROWFORD SURGERY</t>
  </si>
  <si>
    <t>THE WEAVERS PRACTICE</t>
  </si>
  <si>
    <t>BRIARWOOD MEDICAL CENTRE</t>
  </si>
  <si>
    <t>BEECHWOOD SURGERY</t>
  </si>
  <si>
    <t>STATION SURGERY</t>
  </si>
  <si>
    <t>ADLINGTON MEDICAL CENTRE</t>
  </si>
  <si>
    <t>WHITEFIELD HEALTHCARE</t>
  </si>
  <si>
    <t>DR A HUSSAIN</t>
  </si>
  <si>
    <t>THE CORNERSTONE PRACTICE</t>
  </si>
  <si>
    <t>HARAMBEE SURGERY</t>
  </si>
  <si>
    <t>DR JEHANGIR (SH)</t>
  </si>
  <si>
    <t>GREAT HARWOOD MEDICAL GROUP</t>
  </si>
  <si>
    <t>KING STREET MEDICAL CTR</t>
  </si>
  <si>
    <t>PRINGLE STREET SURGERY</t>
  </si>
  <si>
    <t>HOLLINS GROVE SURGERY</t>
  </si>
  <si>
    <t>ABBEY DALE MEDICAL CENTRE</t>
  </si>
  <si>
    <t>DILL HALL SURGERY</t>
  </si>
  <si>
    <t>TARLETON GROUP PRACTICE</t>
  </si>
  <si>
    <t>ROMAN ROAD HEALTH CENTRE</t>
  </si>
  <si>
    <t>WILLIAM HOPWOOD STREET SURGERY</t>
  </si>
  <si>
    <t>BLAKEWATER HEALTHCARE</t>
  </si>
  <si>
    <t>DR DAWOUD'S SURGERY</t>
  </si>
  <si>
    <t>HIGHER HEYS SURGERY</t>
  </si>
  <si>
    <t>AUGHTON SURGERY</t>
  </si>
  <si>
    <t>BEECHES MEDICAL CENTRE</t>
  </si>
  <si>
    <t>NEW LONGTON SURGERY</t>
  </si>
  <si>
    <t>ROSSENDALE VALLEY MEDICAL PRACTICE</t>
  </si>
  <si>
    <t>DR ALI GUTTRIDGE MEDICAL CENTRE</t>
  </si>
  <si>
    <t>OLIVE MEDICAL CENTRE</t>
  </si>
  <si>
    <t>NORTH SHORE SURGERY</t>
  </si>
  <si>
    <t>STANLEY COURT SURGERY</t>
  </si>
  <si>
    <t>FLEETWOOD SURGERY</t>
  </si>
  <si>
    <t>THE PARK MEDICAL PRACTICE</t>
  </si>
  <si>
    <t>THE VILLAGE SURGERIES CROSTON&amp;ECCLESTON</t>
  </si>
  <si>
    <t>GUTTERIDGE MEDICAL CENTRE</t>
  </si>
  <si>
    <t>LATHOM HOUSE SURGERY</t>
  </si>
  <si>
    <t>SPRING-FENISCO HEALTHLINK</t>
  </si>
  <si>
    <t>SHIFA SURGERY</t>
  </si>
  <si>
    <t>SLAIDBURN HEALTH CENTRE</t>
  </si>
  <si>
    <t>THE CLAYTON MEDICAL CTR.</t>
  </si>
  <si>
    <t>LIMEFIELD SURGERY</t>
  </si>
  <si>
    <t>ST. MARY'S HEALTH CENTRE</t>
  </si>
  <si>
    <t>EXCEL PRIMARY CARE</t>
  </si>
  <si>
    <t>ASHURST PRIMARY CARE</t>
  </si>
  <si>
    <t>ROSEGROVE SURGERY</t>
  </si>
  <si>
    <t>ISSA MEDICAL CENTRE - PATEL</t>
  </si>
  <si>
    <t>QUEENSWAY MEDICAL CENTRE</t>
  </si>
  <si>
    <t>MOSS SIDE MEDICAL CENTRE</t>
  </si>
  <si>
    <t>RIVERSIDE MEDICAL CENTRE</t>
  </si>
  <si>
    <t>RIBBLETON MEDICAL CENTRE</t>
  </si>
  <si>
    <t>RICHMOND MEDICAL CENTRE</t>
  </si>
  <si>
    <t>KINGSFOLD MEDICAL CENTRE</t>
  </si>
  <si>
    <t>CLAYTON BROOK SURGERY</t>
  </si>
  <si>
    <t>LOSTOCK HALL MEDICAL CTR.</t>
  </si>
  <si>
    <t>NEWTON DRIVE HEALTH CENTRE</t>
  </si>
  <si>
    <t>THE EUXTON MEDICAL CENTRE</t>
  </si>
  <si>
    <t>NELSON MEDICAL PRACTICE</t>
  </si>
  <si>
    <t>FISHERGATE HILL SURGERY</t>
  </si>
  <si>
    <t>STEPPING STONE PRACTICE</t>
  </si>
  <si>
    <t>DR BELLO'S SURGERY</t>
  </si>
  <si>
    <t>IGHTENHILL MEDICAL CENTRE</t>
  </si>
  <si>
    <t>OSWALD MEDICAL CENTRE</t>
  </si>
  <si>
    <t>STONYHILL MEDICAL PRACTICE</t>
  </si>
  <si>
    <t>FERNBANK SURGERY</t>
  </si>
  <si>
    <t>BROWNHILL SURGERY</t>
  </si>
  <si>
    <t>GRANVILLE HOUSE MED CTRE</t>
  </si>
  <si>
    <t>PARCLIFFE MEDICAL CENTRE</t>
  </si>
  <si>
    <t>LOCKWOOD GP SURGERY</t>
  </si>
  <si>
    <t>WHITTLE SURGERY</t>
  </si>
  <si>
    <t>DARWEN HEALTHLINK</t>
  </si>
  <si>
    <t>BURSCOUGH FAMILY PRACTICE</t>
  </si>
  <si>
    <t>BURNLEY WOOD MEDICAL CENTRE</t>
  </si>
  <si>
    <t>DR A BISARYA</t>
  </si>
  <si>
    <t>THE VILLAGE PRACTICE</t>
  </si>
  <si>
    <t>WATERFOOT MEDICAL PRACTICE</t>
  </si>
  <si>
    <t>PADIHAM GROUP PRACTICE</t>
  </si>
  <si>
    <t>ASH TREE HOUSE SURGERY</t>
  </si>
  <si>
    <t>KIRKHAM HEALTH CENTRE</t>
  </si>
  <si>
    <t>OAKENHURST MEDICAL PRACTICE</t>
  </si>
  <si>
    <t>PWE PENDLE VALLEY MILL</t>
  </si>
  <si>
    <t>LANE ENDS SURGERY</t>
  </si>
  <si>
    <t>ILEX VIEW MEDICAL PRACTICE</t>
  </si>
  <si>
    <t>CENTRAL PARK SURGERY</t>
  </si>
  <si>
    <t>BLOOMFIELD MEDICAL CENTRE</t>
  </si>
  <si>
    <t>PARK VIEW SURGERY</t>
  </si>
  <si>
    <t>BEACON PRIMARY CARE</t>
  </si>
  <si>
    <t>STONEBRIDGE SURGERY</t>
  </si>
  <si>
    <t>NORTH PRESTON MEDICAL PRACTICE</t>
  </si>
  <si>
    <t>THE CASTLE MEDICAL GROUP</t>
  </si>
  <si>
    <t>PARBOLD SURGERY</t>
  </si>
  <si>
    <t>THURSBY SURGERY</t>
  </si>
  <si>
    <t>THE CRESCENT SURGERY</t>
  </si>
  <si>
    <t>THE MOUNT VIEW PRACTICE</t>
  </si>
  <si>
    <t>WHITWORTH MEDICAL CENTRE</t>
  </si>
  <si>
    <t>THE OVER-WYRE MED.CTR.</t>
  </si>
  <si>
    <t>BROADWAY MEDICAL CENTRE</t>
  </si>
  <si>
    <t>HALL GREEN SURGERY</t>
  </si>
  <si>
    <t>ROSLEA SURGERY</t>
  </si>
  <si>
    <t>THE RYAN MEDICAL CENTRE</t>
  </si>
  <si>
    <t>ARNOLD MEDICAL CENTRE</t>
  </si>
  <si>
    <t>THE THORNTON PRACTICE</t>
  </si>
  <si>
    <t>BARNOLDSWICK MED CTR</t>
  </si>
  <si>
    <t>HOLLAND HOUSE SURGERY</t>
  </si>
  <si>
    <t>HIGHFIELD SURGERY</t>
  </si>
  <si>
    <t>CLEVELEYS GROUP PRACTICE</t>
  </si>
  <si>
    <t>GLENROYD MEDICAL CENTRE</t>
  </si>
  <si>
    <t>THE NEW HALL LANE PRACTICE</t>
  </si>
  <si>
    <t>PENDLE VIEW MEDICAL CTRE</t>
  </si>
  <si>
    <t>PENDLESIDE MEDICAL PRACT</t>
  </si>
  <si>
    <t>THE HEALTHCARE CENTRE</t>
  </si>
  <si>
    <t>LAYTON MEDICAL CENTRE</t>
  </si>
  <si>
    <t>THE PENDLE MEDICAL PARTNERSHIP</t>
  </si>
  <si>
    <t>ST PAULS MEDICAL CENTRE</t>
  </si>
  <si>
    <t>REGENT HOUSE SURGERY</t>
  </si>
  <si>
    <t>REDLAM SURGERY</t>
  </si>
  <si>
    <t>GREAT ECCLESTON HLTH CTR</t>
  </si>
  <si>
    <t>ST GEORGES SURGERY</t>
  </si>
  <si>
    <t>WORDEN MEDICAL CENTRE</t>
  </si>
  <si>
    <t>BERRY LANE MEDICAL CENTRE</t>
  </si>
  <si>
    <t>MARTON MEDICAL PRACTICE</t>
  </si>
  <si>
    <t>BRIERCLIFFE SURGERY</t>
  </si>
  <si>
    <t>DARWEN HEALTHCARE</t>
  </si>
  <si>
    <t>THE ELMS PRACTICE</t>
  </si>
  <si>
    <t>LIBRARY HOUSE SURGERY</t>
  </si>
  <si>
    <t>SOUTH KING STREET MEDICAL CENTRE</t>
  </si>
  <si>
    <t>ADELAIDE STREET SURGERY</t>
  </si>
  <si>
    <t>PARKGATE SURGERY</t>
  </si>
  <si>
    <t>LONGTON HEALTH CENTRE</t>
  </si>
  <si>
    <t>MANOR PRIMARY CARE</t>
  </si>
  <si>
    <t>THE CHORLEY SURGERY</t>
  </si>
  <si>
    <t>ANSDELL MEDICAL CENTRE</t>
  </si>
  <si>
    <t>PEEL HOUSE MEDICAL PRACTICE</t>
  </si>
  <si>
    <t>COLNE ROAD SURGERY</t>
  </si>
  <si>
    <t>COPPULL MEDICAL PRACTICE</t>
  </si>
  <si>
    <t>REEDYFORD HLTH CARE GROUP</t>
  </si>
  <si>
    <t>POPLAR HOUSE SURGERY</t>
  </si>
  <si>
    <t>ASH TREES SURGERY</t>
  </si>
  <si>
    <t>IRWELL MEDICAL PRACTICE</t>
  </si>
  <si>
    <t>THE RICHMOND HILL PRACTICE</t>
  </si>
  <si>
    <t>WITTON MEDICAL CENTRE</t>
  </si>
  <si>
    <t>BURNLEY GROUP PRACTICE</t>
  </si>
  <si>
    <t>ST FILLAN'S MEDICAL CTRE</t>
  </si>
  <si>
    <t>WHALLEY MEDICAL CENTRE</t>
  </si>
  <si>
    <t>LYTHAM ROAD SURGERY</t>
  </si>
  <si>
    <t>ORMSKIRK MEDICAL PRACTICE</t>
  </si>
  <si>
    <t>QUEEN SQUARE MEDICAL PRACTICE</t>
  </si>
  <si>
    <t>WITHNELL HEALTH CENTRE</t>
  </si>
  <si>
    <t>YORKSHIRE STREET MEDICAL CENTRE</t>
  </si>
  <si>
    <t>GARSTANG MEDICAL PRACTICE</t>
  </si>
  <si>
    <t>LITTLE HARWOOD HEALTH CENTRE</t>
  </si>
  <si>
    <t>ST JAMES' MEDICAL CENTRE</t>
  </si>
  <si>
    <t>LANCASTER MEDICAL PRACTICE</t>
  </si>
  <si>
    <t>BLACKHEATH MED CTR</t>
  </si>
  <si>
    <t>LEASOWE MEDICAL PRACTICE</t>
  </si>
  <si>
    <t>VITTORIA MED CTR K</t>
  </si>
  <si>
    <t>CHURCH ROAD MEDICAL PRACTICE</t>
  </si>
  <si>
    <t>EGREMONT MED CTR</t>
  </si>
  <si>
    <t>MIRIAM PRIMARY CARE GROUP</t>
  </si>
  <si>
    <t>THE VILLAGE MEDICAL CENTRE</t>
  </si>
  <si>
    <t>SPITAL SURGERY</t>
  </si>
  <si>
    <t>LISCARD GROUP PRACTICE</t>
  </si>
  <si>
    <t>HOYLAKE &amp; MEOLS MEDICAL CTR</t>
  </si>
  <si>
    <t>TEEHEY LANE SURGERY</t>
  </si>
  <si>
    <t>KINGS LANE MEDICAL PRACTICE</t>
  </si>
  <si>
    <t>GROVE RD SURGERY</t>
  </si>
  <si>
    <t>SUNLIGHT GROUP PRACTICE</t>
  </si>
  <si>
    <t>MORETON MEDICAL CENTRE</t>
  </si>
  <si>
    <t>ORCHARD SURGERY</t>
  </si>
  <si>
    <t>HOYLAKE RD MET CTR</t>
  </si>
  <si>
    <t>VITTORIA MED CTR G</t>
  </si>
  <si>
    <t>HEATHERLANDS MED CTR</t>
  </si>
  <si>
    <t>GREASBY GROUP PRACTICE</t>
  </si>
  <si>
    <t>GLADSTONE MED CTR</t>
  </si>
  <si>
    <t>CENTRAL PARK MEDICAL CENTRE</t>
  </si>
  <si>
    <t>ST HILARY GROUP PRACTICE</t>
  </si>
  <si>
    <t>SOMERVILLE MED CTR</t>
  </si>
  <si>
    <t>MANOR HEALTH CTR</t>
  </si>
  <si>
    <t>HOLMLANDS MED CTR</t>
  </si>
  <si>
    <t>HAMILTON MED CTR</t>
  </si>
  <si>
    <t>ST CATHERINE'S SURGERY</t>
  </si>
  <si>
    <t>WHETSTONE LANE MED CTR</t>
  </si>
  <si>
    <t>CAVENDISH MEDICAL CENTRE</t>
  </si>
  <si>
    <t>RIVERSIDE SURGERY</t>
  </si>
  <si>
    <t>DEVANEY MED CTR</t>
  </si>
  <si>
    <t>UPTON GROUP PRACTICE</t>
  </si>
  <si>
    <t>ST GEORGES MEDICAL CENTRE</t>
  </si>
  <si>
    <t>WEST WIRRAL GROUP PRACTICE</t>
  </si>
  <si>
    <t>CIVIC MEDICAL CENTRE</t>
  </si>
  <si>
    <t>EASTHAM GROUP PRACTICE</t>
  </si>
  <si>
    <t>MARINE LAKE MEDICAL PRACTICE</t>
  </si>
  <si>
    <t>CROSSWAYS PRACTICE</t>
  </si>
  <si>
    <t>HIGHTOWN VILLAGE SURGERY</t>
  </si>
  <si>
    <t>THE FAMILY SURGERY</t>
  </si>
  <si>
    <t>KEW SURGERY</t>
  </si>
  <si>
    <t>RAWSON ROAD MEDICAL CENTRE</t>
  </si>
  <si>
    <t>THE MARSHSIDE SURGERY</t>
  </si>
  <si>
    <t>THE CORNER SURGERY (DR MULLA)</t>
  </si>
  <si>
    <t>LITHERLAND PRACTICE</t>
  </si>
  <si>
    <t>KINGSWAY SURGERY</t>
  </si>
  <si>
    <t>CONCEPT HOUSE SURGERY</t>
  </si>
  <si>
    <t>LINCOLN HOUSE SURGERY</t>
  </si>
  <si>
    <t>15 SEFTON ROAD</t>
  </si>
  <si>
    <t>PARK STREET SURGERY</t>
  </si>
  <si>
    <t>FORD MEDICAL PRACTICE</t>
  </si>
  <si>
    <t>THE STRAND MEDICAL CENTRE</t>
  </si>
  <si>
    <t>ORRELL PARK MEDICAL CENTRE</t>
  </si>
  <si>
    <t>CROSBY VILLAGE SURGERY</t>
  </si>
  <si>
    <t>WESTWAY MEDICAL CENTRE</t>
  </si>
  <si>
    <t>GRANGE SURGERY</t>
  </si>
  <si>
    <t>BRIDGE ROAD MEDICAL CENTRE</t>
  </si>
  <si>
    <t>ST MARKS MEDICAL CENTRE (TCG MEDICAL)</t>
  </si>
  <si>
    <t>BLUNDELLSANDS SURGERY</t>
  </si>
  <si>
    <t>NORTH PARK HEALTH CENTRE</t>
  </si>
  <si>
    <t>THE VILLAGE SURGERY FORMBY</t>
  </si>
  <si>
    <t>CHURCHTOWN MEDICAL CENTRE</t>
  </si>
  <si>
    <t>MOORE STREET MEDICAL CENTRE</t>
  </si>
  <si>
    <t>BOOTLE VILLAGE SURGERY</t>
  </si>
  <si>
    <t>AINSDALE VILLAGE SURGERY</t>
  </si>
  <si>
    <t>CHRISTIANA HARTLEY MEDICAL PRACTICE</t>
  </si>
  <si>
    <t>AINSDALE MEDICAL CENTRE</t>
  </si>
  <si>
    <t>EASTVIEW SURGERY</t>
  </si>
  <si>
    <t>MAGHULL FAMILY SURGERY</t>
  </si>
  <si>
    <t>NORWOOD SURGERY</t>
  </si>
  <si>
    <t>LIVERPOOL RD MEDICAL PRACTICE</t>
  </si>
  <si>
    <t>CHAPEL LANE SURGERY</t>
  </si>
  <si>
    <t>CUMBERLAND HOUSE SURGERY</t>
  </si>
  <si>
    <t>GLOVERS LANE SURGERY</t>
  </si>
  <si>
    <t>HIGH PASTURES SURGERY</t>
  </si>
  <si>
    <t>AINTREE ROAD MEDICAL CENTRE</t>
  </si>
  <si>
    <t>42 KINGSWAY</t>
  </si>
  <si>
    <t>NEWHOLME SURGERY</t>
  </si>
  <si>
    <t>NUTGROVE VILLA SURGERY</t>
  </si>
  <si>
    <t>DR RAHIL'S SURGERY</t>
  </si>
  <si>
    <t>PRIMROSE MEDICAL PRACTICE</t>
  </si>
  <si>
    <t>HILLSIDE HOUSE SURGERY</t>
  </si>
  <si>
    <t>WINDERMERE MEDICAL CENTRE</t>
  </si>
  <si>
    <t>ROBY MEDICAL CENTRE</t>
  </si>
  <si>
    <t>ECCLESTON MEDICAL CENTRE</t>
  </si>
  <si>
    <t>COLBY MEDICAL CENTRE</t>
  </si>
  <si>
    <t>CEDAR CROSS MEDICAL CENTRE</t>
  </si>
  <si>
    <t>DR MAASSARANI &amp; PARTNERS</t>
  </si>
  <si>
    <t>HOLLIES MEDICAL CENTRE</t>
  </si>
  <si>
    <t>PRESCOT MEDICAL CENTRE</t>
  </si>
  <si>
    <t>THE MACMILLAN SURGERY</t>
  </si>
  <si>
    <t>BETHANY MEDICAL CENTRE</t>
  </si>
  <si>
    <t>LONGTON MEDICAL CENTRE</t>
  </si>
  <si>
    <t>THE BOWERY MEDICAL CENTRE</t>
  </si>
  <si>
    <t>KENNETH MACRAE MED CENTRE</t>
  </si>
  <si>
    <t>TARBOCK MEDICAL CENTRE</t>
  </si>
  <si>
    <t>NEWTON MEDICAL CENTRE</t>
  </si>
  <si>
    <t>LONGVIEW MEDICAL CENTRE</t>
  </si>
  <si>
    <t>RAINFORD HEALTH CENTRE</t>
  </si>
  <si>
    <t>THE SPINNEY MEDICAL CTR.</t>
  </si>
  <si>
    <t>ST. LAURENCE'S MEDICAL CENTRE</t>
  </si>
  <si>
    <t>MILLBROOK MEDICAL CENTRE</t>
  </si>
  <si>
    <t>ROSEHEATH SURGERY</t>
  </si>
  <si>
    <t>DR M SUARES' PRACTICE</t>
  </si>
  <si>
    <t>ASTON HEALTHCARE LIMITED</t>
  </si>
  <si>
    <t>CENTRAL SURGERY</t>
  </si>
  <si>
    <t>PARKFIELD SURGERY</t>
  </si>
  <si>
    <t>CORNERWAYS MEDICAL CENTRE</t>
  </si>
  <si>
    <t>PARK HOUSE MEDICAL CENTRE</t>
  </si>
  <si>
    <t>PARK HOUSE SURGERY</t>
  </si>
  <si>
    <t>FOUR ACRE HEALTH CENTRE</t>
  </si>
  <si>
    <t>BILLINGE MEDICAL PRACTICE</t>
  </si>
  <si>
    <t>STOCKBRIDGE VILLAGE HC</t>
  </si>
  <si>
    <t>HALL STREET MEDICAL CENTRE</t>
  </si>
  <si>
    <t>DINAS LANE MEDICAL CENTRE</t>
  </si>
  <si>
    <t>THE HEALTH CENTRE SURGERY</t>
  </si>
  <si>
    <t>MILL STREET MEDICAL CTR.</t>
  </si>
  <si>
    <t>RAINHILL VILLAGE SURGERY</t>
  </si>
  <si>
    <t>WINGATE MEDICAL CENTRE</t>
  </si>
  <si>
    <t>BERRYMEAD FAMILY MED.CTR.</t>
  </si>
  <si>
    <t>LINGHOLME HEALTH CENTRE</t>
  </si>
  <si>
    <t>PHOENIX MEDICAL CENTRE</t>
  </si>
  <si>
    <t>VISTA ROAD SURGERY</t>
  </si>
  <si>
    <t>ORMSKIRK HOUSE SURGERY</t>
  </si>
  <si>
    <t>PATTERDALE LODGE MED CTRE</t>
  </si>
  <si>
    <t>RAINBOW MEDICAL CENTRE</t>
  </si>
  <si>
    <t>STOPGATE LANE MEDICAL CTR</t>
  </si>
  <si>
    <t>FIR TREE</t>
  </si>
  <si>
    <t>BIGHAM ROAD MEDICAL CENTRE</t>
  </si>
  <si>
    <t>GREAT HOMER STREET MEDICAL CENTRE</t>
  </si>
  <si>
    <t>WALTON VILLAGE MEDICAL CENTRE</t>
  </si>
  <si>
    <t>ROCKY LANE MEDICAL CENTRE</t>
  </si>
  <si>
    <t>HORNSPIT MEDICAL CENTRE</t>
  </si>
  <si>
    <t>DUNSTAN VILLAGE GROUP PRACTICE</t>
  </si>
  <si>
    <t>MOSS WAY</t>
  </si>
  <si>
    <t>STANLEY MEDICAL CENTRE</t>
  </si>
  <si>
    <t>SPEKE HC - DR SINGH &amp; DR BICHA</t>
  </si>
  <si>
    <t>POULTER ROAD MEDICAL CENTRE</t>
  </si>
  <si>
    <t>DR JUDE'S PRACTICE - RIVERSIDE</t>
  </si>
  <si>
    <t>BROWNLOW HEALTH AT KENSINGTON</t>
  </si>
  <si>
    <t>SANDRINGHAM MEDICAL CENTRE</t>
  </si>
  <si>
    <t>CALVARY HEALTH CENTRE</t>
  </si>
  <si>
    <t>BROWNLOW AT MARYBONE</t>
  </si>
  <si>
    <t>BROWNLOW GROUP PRACTICE</t>
  </si>
  <si>
    <t>HILLFOOT HEALTH</t>
  </si>
  <si>
    <t>VAUXHALL HEALTH CENTRE</t>
  </si>
  <si>
    <t>FAIRFIELD MEDICAL CENTRE</t>
  </si>
  <si>
    <t>LONG LANE</t>
  </si>
  <si>
    <t>SPEKE HC - DR THAKUR</t>
  </si>
  <si>
    <t>RUTHERFORD MEDICAL CENTRE</t>
  </si>
  <si>
    <t>THE VILLAGE MEDICAL CTRE</t>
  </si>
  <si>
    <t>STONEYCROFT MEDICAL CENTRE</t>
  </si>
  <si>
    <t>ANFIELD GROUP PRACTICE</t>
  </si>
  <si>
    <t>KIRKDALE MEDICAL CENTRE</t>
  </si>
  <si>
    <t>MERE LANE GROUP PRACTICE</t>
  </si>
  <si>
    <t>THE GREY ROAD SURGERY</t>
  </si>
  <si>
    <t>ALBION SURGERY</t>
  </si>
  <si>
    <t>BELLE VALE HEALTH CENTRE</t>
  </si>
  <si>
    <t>DERBY LANE MEDICAL CENTRE</t>
  </si>
  <si>
    <t>THE VALLEY MEDICAL CENTRE</t>
  </si>
  <si>
    <t>GP PRACTICE RIVERSIDE (DR JUDE)</t>
  </si>
  <si>
    <t>GREEN LANE MEDICAL CENTRE</t>
  </si>
  <si>
    <t>PICTON GREEN</t>
  </si>
  <si>
    <t>GILLMOSS MEDICAL CENTRE</t>
  </si>
  <si>
    <t>ABINGDON FAMILY HEALTH CARE CENTRE</t>
  </si>
  <si>
    <t>GATEACRE BROW SURGERY</t>
  </si>
  <si>
    <t>JUBILEE MEDICAL CENTRE</t>
  </si>
  <si>
    <t>ST. JAMES' HEALTH CENTRE</t>
  </si>
  <si>
    <t>ISLINGTON HOUSE MEDICAL CENTRE</t>
  </si>
  <si>
    <t>GREENBANK ROAD SURGERY</t>
  </si>
  <si>
    <t>BOUSFIELD - ROBERTS</t>
  </si>
  <si>
    <t>BOUSFIELD SURGERY - DR SHAH</t>
  </si>
  <si>
    <t>BROWNLOW HEALTH @ PRINCES PARK</t>
  </si>
  <si>
    <t>OLD SWAN HEALTH CENTRE</t>
  </si>
  <si>
    <t>THE ASH SURGERY</t>
  </si>
  <si>
    <t>WOOLTON HOUSE MEDICAL CTR</t>
  </si>
  <si>
    <t>EARLE ROAD MEDICAL CENTRE</t>
  </si>
  <si>
    <t>FULWOOD GREEN MEDICAL CTR</t>
  </si>
  <si>
    <t>GREENBANK DRIVE SURGERY</t>
  </si>
  <si>
    <t>ROCK COURT SURGERY</t>
  </si>
  <si>
    <t>ABERCROMBY FAMILY PRACTICE</t>
  </si>
  <si>
    <t>AINTREE PARK GROUP PRACTICE</t>
  </si>
  <si>
    <t>TOWNSEND MEDICAL CENTRE</t>
  </si>
  <si>
    <t>GATEACRE MEDICAL CENTRE</t>
  </si>
  <si>
    <t>WESTMINSTER MEDICAL CENTRE</t>
  </si>
  <si>
    <t>WALTON MEDICAL CENTRE</t>
  </si>
  <si>
    <t>SEFTON PARK MEDICAL CENTRE</t>
  </si>
  <si>
    <t>OAK VALE MEDICAL CENTRE</t>
  </si>
  <si>
    <t>STORRSDALE MEDICAL CENTRE</t>
  </si>
  <si>
    <t>WESTMORELAND GP CENTRE</t>
  </si>
  <si>
    <t>NETHERLEY HEALTH CENTRE</t>
  </si>
  <si>
    <t>MATHER AVENUE SURGERY</t>
  </si>
  <si>
    <t>DINGLE PARK PRACTICE</t>
  </si>
  <si>
    <t>PENNY LANE SURGERY</t>
  </si>
  <si>
    <t>WEST DERBY MEDICAL CENTRE</t>
  </si>
  <si>
    <t>LANGBANK MEDICAL CENTRE</t>
  </si>
  <si>
    <t>ELLERGREEN MEDICAL CENTRE</t>
  </si>
  <si>
    <t>LANCE LANE MEDICAL CENTRE</t>
  </si>
  <si>
    <t>PRIORY MEDICAL CENTRE</t>
  </si>
  <si>
    <t>GRASSENDALE MEDICAL CENTRE</t>
  </si>
  <si>
    <t>GARSTON FAMILY HEALTH CENTRE</t>
  </si>
  <si>
    <t>DOVECOT HEALTH CENTRE</t>
  </si>
  <si>
    <t>YEW TREE CENTRE</t>
  </si>
  <si>
    <t>THE MARGARET THOMPSON MED CENTRE</t>
  </si>
  <si>
    <t>ST WERBURGH'S MEDICAL PRACTICE HOMELESS</t>
  </si>
  <si>
    <t>UPTON ROCKS PRIMARY CARE</t>
  </si>
  <si>
    <t>4 SEASONS MEDICAL CENTRE</t>
  </si>
  <si>
    <t>WATERS EDGE MEDICAL CENTRE</t>
  </si>
  <si>
    <t>COCKHEDGE MEDICAL CENTRE</t>
  </si>
  <si>
    <t>BROKEN CROSS SURGERY</t>
  </si>
  <si>
    <t>THE ERIC MOORE PARTNERSHIP</t>
  </si>
  <si>
    <t>WESTERN AVE MEDICAL CTRE</t>
  </si>
  <si>
    <t>THE VILLAGE SURGERIES GROUP</t>
  </si>
  <si>
    <t>STRETTON MEDICAL CENTRE</t>
  </si>
  <si>
    <t>OAKS PLACE SURGERY</t>
  </si>
  <si>
    <t>THE SURGERY</t>
  </si>
  <si>
    <t>WESTMINSTER SURGERY</t>
  </si>
  <si>
    <t>THE WEAVER VALE SURGERY</t>
  </si>
  <si>
    <t>NESTON MEDICAL CENTRE</t>
  </si>
  <si>
    <t>WILLOW WOOD SURGERY</t>
  </si>
  <si>
    <t>WESTBROOK MEDICAL CENTRE</t>
  </si>
  <si>
    <t>NORTHGATE VILLAGE SURGERY</t>
  </si>
  <si>
    <t>KELSALL MEDICAL CENTRE</t>
  </si>
  <si>
    <t>HOUGH GREEN HEALTH PARK</t>
  </si>
  <si>
    <t>MEADOWSIDE MEDICAL CENTRE</t>
  </si>
  <si>
    <t>OLD HALL SURGERY</t>
  </si>
  <si>
    <t>LACHE HEALTH CENTRE</t>
  </si>
  <si>
    <t>BIRCHWOOD MEDICAL CENTRE</t>
  </si>
  <si>
    <t>MIDDLEWICH ROAD SURGERY</t>
  </si>
  <si>
    <t>MEREPARK MEDICAL CENTRE</t>
  </si>
  <si>
    <t>PADGATE MEDICAL CENTRE</t>
  </si>
  <si>
    <t>THE LAKESIDE SURGERY</t>
  </si>
  <si>
    <t>MANCHESTER ROAD SURGERY</t>
  </si>
  <si>
    <t>FOUNTAINS MEDICAL PRACTICE</t>
  </si>
  <si>
    <t>THE HANDBRIDGE MED.CTR.</t>
  </si>
  <si>
    <t>UPTON VILLAGE SURGERY</t>
  </si>
  <si>
    <t>DALLAM LANE MEDICAL CENTRE</t>
  </si>
  <si>
    <t>BROOKVALE PRACTICE</t>
  </si>
  <si>
    <t>WHITBY HEALTH PARTNERSHIP</t>
  </si>
  <si>
    <t>HOPE FARM MEDICAL CENTRE</t>
  </si>
  <si>
    <t>TUDOR SURGERY</t>
  </si>
  <si>
    <t>GREENBANK SURGERY</t>
  </si>
  <si>
    <t>PARK GREEN SURGERY</t>
  </si>
  <si>
    <t>DANEBRIDGE MEDICAL CENTRE</t>
  </si>
  <si>
    <t>WILMSLOW HEALTH CENTRE</t>
  </si>
  <si>
    <t>PARK LANE SURGERY</t>
  </si>
  <si>
    <t>ROPE GREEN MEDICAL CENTRE</t>
  </si>
  <si>
    <t>PARKVIEW MEDICAL CENTRE</t>
  </si>
  <si>
    <t>CITY WALLS MEDICAL CENTRE</t>
  </si>
  <si>
    <t>GARDEN LANE MEDICAL CTR.</t>
  </si>
  <si>
    <t>NORTHGATE MEDICAL CENTRE</t>
  </si>
  <si>
    <t>THE HEALTH CENTRE (HOLMES CHAPEL)</t>
  </si>
  <si>
    <t>STOCKTON HEATH MED.CENTRE</t>
  </si>
  <si>
    <t>LAUNCESTON CLOSE SURGERY</t>
  </si>
  <si>
    <t>MURDISHAW</t>
  </si>
  <si>
    <t>GREENMOSS MEDICAL CENTRE</t>
  </si>
  <si>
    <t>HANDFORTH HEALTH CENTRE</t>
  </si>
  <si>
    <t>CHELFORD SURGERY</t>
  </si>
  <si>
    <t>OAKWOOD MEDICAL CENTRE</t>
  </si>
  <si>
    <t>GROVE HOUSE PRACTICE</t>
  </si>
  <si>
    <t>LATCHFORD MEDICAL CENTRE</t>
  </si>
  <si>
    <t>NEWTOWN SURGERY</t>
  </si>
  <si>
    <t>YORK ROAD GROUP PRACTICE</t>
  </si>
  <si>
    <t>WITTON STREET SURGERY</t>
  </si>
  <si>
    <t>NESTON SURGERY</t>
  </si>
  <si>
    <t>CULCHETH MEDICAL CENTRE</t>
  </si>
  <si>
    <t>TOWER HOUSE PRACTICE</t>
  </si>
  <si>
    <t>FOLLY LANE MEDICAL CENTRE</t>
  </si>
  <si>
    <t>WATLING STREET SURGERY</t>
  </si>
  <si>
    <t>WEAVER VALE PRACTICE</t>
  </si>
  <si>
    <t>EARNSWOOD MEDICAL CENTRE</t>
  </si>
  <si>
    <t>LAWTON HOUSE SURGERY</t>
  </si>
  <si>
    <t>THE WEAVERHAM SURGERY</t>
  </si>
  <si>
    <t>GREAT SUTTON MEDICAL CENTRE</t>
  </si>
  <si>
    <t>KNUTSFORD MEDICAL PARTNERSHIP</t>
  </si>
  <si>
    <t>FEARNHEAD CROSS MED.CTR.</t>
  </si>
  <si>
    <t>THE KILTEARN MEDICAL CTR.</t>
  </si>
  <si>
    <t>PEELHOUSE MEDICAL PLAZA</t>
  </si>
  <si>
    <t>HUNGERFORD MEDICAL CENTRE</t>
  </si>
  <si>
    <t>HASLINGTON SURGERY</t>
  </si>
  <si>
    <t>HELSBY STREET MED/CTR</t>
  </si>
  <si>
    <t>HIGH STREET PRACTICE WINSFORD</t>
  </si>
  <si>
    <t>OAKLANDS</t>
  </si>
  <si>
    <t>LAUREL BANK SURGERY</t>
  </si>
  <si>
    <t>THE BEECHES MEDICAL CTR</t>
  </si>
  <si>
    <t>SPRINGFIELDS MEDICAL CENTRE</t>
  </si>
  <si>
    <t>BOUGHTON MEDICAL GROUP</t>
  </si>
  <si>
    <t>ALDERLEY EDGE MEDICAL CENTRE</t>
  </si>
  <si>
    <t>ASHFIELDS PRIMARY CARE CENTRE</t>
  </si>
  <si>
    <t>DRS ADEY AND DANCY</t>
  </si>
  <si>
    <t>PRINCEWAY SURGERIES</t>
  </si>
  <si>
    <t>SOUTH PARK SURGERY</t>
  </si>
  <si>
    <t>CAUSEWAY MEDICAL CENTRE</t>
  </si>
  <si>
    <t>READESMOOR MEDICAL GROUP PRACTICE</t>
  </si>
  <si>
    <t>FIRDALE MEDICAL CENTRE</t>
  </si>
  <si>
    <t>SWANLOW MEDICAL CENTRE</t>
  </si>
  <si>
    <t>MIDDLEWOOD PARTNERSHIP</t>
  </si>
  <si>
    <t>PENKETH HEALTH CENTRE</t>
  </si>
  <si>
    <t>CASTLEFIELDS HEALTH CENTRE</t>
  </si>
  <si>
    <t>TARPORLEY HEALTH CENTRE</t>
  </si>
  <si>
    <t>MILLCROFT MEDICAL CENTRE</t>
  </si>
  <si>
    <t>BROOKFIELD SURGERY</t>
  </si>
  <si>
    <t>HIGH STREET SURGERY</t>
  </si>
  <si>
    <t>GUARDIAN STREET MED/CTR</t>
  </si>
  <si>
    <t>BEVAN GROUP PRACTICE</t>
  </si>
  <si>
    <t>NANTWICH HEALTH CENTRE</t>
  </si>
  <si>
    <t>HEATH LANE MEDICAL CENTRE</t>
  </si>
  <si>
    <t>THE CEDARS MEDICAL CENTRE</t>
  </si>
  <si>
    <t>BUNBURY MEDICAL PRACTICE</t>
  </si>
  <si>
    <t>HELSBY HEALTH CENTRE</t>
  </si>
  <si>
    <t>KENMORE MEDICAL CENTRE</t>
  </si>
  <si>
    <t>AUDLEM MEDICAL PRACTICE</t>
  </si>
  <si>
    <t>BAGARY'S MEDICAL PRACTICE</t>
  </si>
  <si>
    <t>DR MUDIGONDA</t>
  </si>
  <si>
    <t>TETTENHALL ROAD MEDICAL PRACTICE</t>
  </si>
  <si>
    <t>EAST PARK MEDICAL PRACTICE</t>
  </si>
  <si>
    <t>FORDHOUSES MEDICAL CENTRE</t>
  </si>
  <si>
    <t>BILSTON FAMILY PRACTICE</t>
  </si>
  <si>
    <t>HEALTH AND BEYOND</t>
  </si>
  <si>
    <t>ASHFIELD ROAD SURGERY</t>
  </si>
  <si>
    <t>WHITMORE REANS MEDICAL PRACTICE</t>
  </si>
  <si>
    <t>PENN SURGERY</t>
  </si>
  <si>
    <t>WEST PARK SURGERY</t>
  </si>
  <si>
    <t>PROBERT ROAD SURGERY</t>
  </si>
  <si>
    <t>MAYFIELD MEDICAL PRACTICE</t>
  </si>
  <si>
    <t>DR ST PIERRE-LIBBERTON</t>
  </si>
  <si>
    <t>NEWBRIDGE SURGERY</t>
  </si>
  <si>
    <t>THORNLEY STREET SURGERY</t>
  </si>
  <si>
    <t>GRIFFITHS DRIVE MEDICAL PRACTICE</t>
  </si>
  <si>
    <t>ASHMORE PARK MEDICAL CENTRE</t>
  </si>
  <si>
    <t>KEATS GROVE SURGERY</t>
  </si>
  <si>
    <t>TUDOR MEDICAL CENTRE</t>
  </si>
  <si>
    <t>IMPROVING HEALTH (IH) MEDICAL</t>
  </si>
  <si>
    <t>DR SINHA &amp; TAHIR</t>
  </si>
  <si>
    <t>DUNCAN STREET PRIMARY CARE CENTRE</t>
  </si>
  <si>
    <t>TETTENHALL MEDICAL PRACTICE</t>
  </si>
  <si>
    <t>PRESTBURY MEDICAL PRACTICE</t>
  </si>
  <si>
    <t>CASTLECROFT MEDICAL PRACTICE</t>
  </si>
  <si>
    <t>LEA ROAD MEDICAL PRACTICE</t>
  </si>
  <si>
    <t>COALWAY ROAD SURGERY</t>
  </si>
  <si>
    <t>PRIMROSE LANE PRACTICE</t>
  </si>
  <si>
    <t>POPLARS MEDICAL CENTRE</t>
  </si>
  <si>
    <t>MODALITY DARLASTON PRACTICE</t>
  </si>
  <si>
    <t>BRACE STREET HEALTH CENTRE</t>
  </si>
  <si>
    <t>PINFOLD MEDICAL</t>
  </si>
  <si>
    <t>PILLAI</t>
  </si>
  <si>
    <t>QUESLETT MEDICAL CENTRE</t>
  </si>
  <si>
    <t>ROUGH HAY SURGERY</t>
  </si>
  <si>
    <t>WALSALL WOOD HEALTH CENTRE</t>
  </si>
  <si>
    <t>BLACKWOOD HEALTH CENTRE</t>
  </si>
  <si>
    <t>BIRCHILLS HEALTH CENTRE</t>
  </si>
  <si>
    <t>BRACE STREET HC- KUMAR</t>
  </si>
  <si>
    <t>HOLLAND PARK SURGERY</t>
  </si>
  <si>
    <t>MOXLEY MEDICAL CENTRE</t>
  </si>
  <si>
    <t>LOWER FARM HEALTH CENTRE</t>
  </si>
  <si>
    <t>PALFREY HEALTH CENTRE</t>
  </si>
  <si>
    <t>PLECK HEALTH CENTRE</t>
  </si>
  <si>
    <t>STROUD PRACTICE</t>
  </si>
  <si>
    <t>FORRESTER STREET MEDICAL CENTRE</t>
  </si>
  <si>
    <t>ST MARY'S SURGERY</t>
  </si>
  <si>
    <t>BEECHDALE CENTRE</t>
  </si>
  <si>
    <t>NEW ROAD MEDICAL CENTRE</t>
  </si>
  <si>
    <t>KHAN MEDICAL PRACTICE</t>
  </si>
  <si>
    <t>HARDEN HEALTH CENTRE</t>
  </si>
  <si>
    <t>BLOXWICH MEDICAL PRACTICE</t>
  </si>
  <si>
    <t>WILLENHALL MEDICAL CENTRE</t>
  </si>
  <si>
    <t>COLLINGWOOD FAMILY PRACTICE</t>
  </si>
  <si>
    <t>MOSSLEY &amp; DUDLEY FIELDS MEDICAL PRACTICE</t>
  </si>
  <si>
    <t>DARLASTON FAMILY PRACTICE</t>
  </si>
  <si>
    <t>DR NAMBISAN SURGERY</t>
  </si>
  <si>
    <t>LOCKSTOWN PRACTICE</t>
  </si>
  <si>
    <t>RUSHALL MEDICAL CENTRE</t>
  </si>
  <si>
    <t>SADDLERS HEALTH CENTRE</t>
  </si>
  <si>
    <t>NEW INVENTION HEALTH CENTRE</t>
  </si>
  <si>
    <t>LOCKFIELD SURGERY</t>
  </si>
  <si>
    <t>THE LIMES MEDICAL CENTRE</t>
  </si>
  <si>
    <t>PORTLAND MEDICAL PRACTICE</t>
  </si>
  <si>
    <t>STREETS CORNER SURGERY</t>
  </si>
  <si>
    <t>LITTLE LONDON SURGERY</t>
  </si>
  <si>
    <t>ST JOHN'S MEDICAL CENTRE</t>
  </si>
  <si>
    <t>PARKSIDE MEDICAL PRACTICE</t>
  </si>
  <si>
    <t>ST PETER'S SURGERY</t>
  </si>
  <si>
    <t>SINA HEALTH CENTRE</t>
  </si>
  <si>
    <t>HAMPTON SURGERY</t>
  </si>
  <si>
    <t>ARDEN MEDICAL CENTRE</t>
  </si>
  <si>
    <t>GREEN LANE SURGERY</t>
  </si>
  <si>
    <t>THE CASTLE PRACTICE</t>
  </si>
  <si>
    <t>GRAFTON ROAD SURGERY</t>
  </si>
  <si>
    <t>COVENTRY ROAD PRACTICE</t>
  </si>
  <si>
    <t>HOBS MOAT MEDICAL CENTRE</t>
  </si>
  <si>
    <t>SOLIHULL HEALTHCARE PARTNERSHIP</t>
  </si>
  <si>
    <t>BALSALL COMMON &amp; MERIDEN GROUP PRACTICE</t>
  </si>
  <si>
    <t>NORTHBROOK HEALTH CENTRE</t>
  </si>
  <si>
    <t>ARRAN MEDICAL CENTRE</t>
  </si>
  <si>
    <t>CROFT MEDICAL CENTRE</t>
  </si>
  <si>
    <t>DORRIDGE SURGERY</t>
  </si>
  <si>
    <t>MANOR HOUSE LANE SURGERY</t>
  </si>
  <si>
    <t>BOSWORTH MEDICAL GROUP</t>
  </si>
  <si>
    <t>ST. MARGARETS MEDICAL PRACTICE</t>
  </si>
  <si>
    <t>GPS HEALTHCARE</t>
  </si>
  <si>
    <t>KINGSHURST MEDICAL PRACTICE</t>
  </si>
  <si>
    <t>PARKFIELD MEDICAL CENTRE</t>
  </si>
  <si>
    <t>ROOD END MEDICAL PRACTICE</t>
  </si>
  <si>
    <t>DR DEWAN VK</t>
  </si>
  <si>
    <t>HILL TOP MEDICAL CENTRE</t>
  </si>
  <si>
    <t>THE SPIRES HEALTH CENTRE</t>
  </si>
  <si>
    <t>WARLEY ROAD SURGERY</t>
  </si>
  <si>
    <t>ST PAULS PARTNERS</t>
  </si>
  <si>
    <t>DOG KENNEL LANE SURGERY</t>
  </si>
  <si>
    <t>LODGE ROAD SURGERY</t>
  </si>
  <si>
    <t>CLIFTON LANE MEDICAL CENTRE</t>
  </si>
  <si>
    <t>DR SINGH M</t>
  </si>
  <si>
    <t>DR UI HAQUE N</t>
  </si>
  <si>
    <t>ST PAUL'S PARTNERSHIP - LYNG MEDICAL</t>
  </si>
  <si>
    <t>CAUSEWAY GREEN ROAD SURGERY</t>
  </si>
  <si>
    <t>DR ARORA RK</t>
  </si>
  <si>
    <t>WALFORD STREET, TIVIDALE</t>
  </si>
  <si>
    <t>GLEBEFIELDS SURGERY</t>
  </si>
  <si>
    <t>SAREPHED MEDICAL CENTRE</t>
  </si>
  <si>
    <t>THE VICTORIA SURGERY</t>
  </si>
  <si>
    <t>WEST BROM P'SHIPS FOR HEALTH</t>
  </si>
  <si>
    <t>HADEN VALE SURGERY</t>
  </si>
  <si>
    <t>BEARWOOD MEDICAL CENTRE</t>
  </si>
  <si>
    <t>HAWTHORNS MEDICAL CENTRE</t>
  </si>
  <si>
    <t>ST PAUL'S MEDICAL PRACTICE</t>
  </si>
  <si>
    <t>LINKWAY MEDICAL PRACTICE</t>
  </si>
  <si>
    <t>NEW STREET SURGERY</t>
  </si>
  <si>
    <t>HAWES LANE SURGERY</t>
  </si>
  <si>
    <t>CHURCH VIEW SURGERY</t>
  </si>
  <si>
    <t>PORTWAY FAMILY PRACTICE</t>
  </si>
  <si>
    <t>JUBILEE HEALTH CENTRE</t>
  </si>
  <si>
    <t>SCOTT ARMS MEDICAL CENTRE</t>
  </si>
  <si>
    <t>SHERWOOD HOUSE MEDICAL PRACTICE</t>
  </si>
  <si>
    <t>BEARWOOD ROAD SURGERY</t>
  </si>
  <si>
    <t>OLDBURY HEALTH CENTRE</t>
  </si>
  <si>
    <t>OLD HILL MEDICAL CENTRE</t>
  </si>
  <si>
    <t>GREAT BARR PRACTICE</t>
  </si>
  <si>
    <t>DR GUDI PV &amp; PARTNER</t>
  </si>
  <si>
    <t>BLACK COUNTRY FAMILY PRACTICE</t>
  </si>
  <si>
    <t>SWANPOOL MEDICAL CENTRE</t>
  </si>
  <si>
    <t>NORVIC FAMILY PRACTICE</t>
  </si>
  <si>
    <t>STONE CROSS MEDICAL CENTRE</t>
  </si>
  <si>
    <t>OAKESWELL HEALTH CENTRE</t>
  </si>
  <si>
    <t>CAPE HILL MEDICAL CENTRE</t>
  </si>
  <si>
    <t>REGIS MEDICAL CENTRE</t>
  </si>
  <si>
    <t>WARLEY MEDICAL CENTRE</t>
  </si>
  <si>
    <t>THE SMETHWICK MEDICAL CENTRE</t>
  </si>
  <si>
    <t>THORNS ROAD SURGERY</t>
  </si>
  <si>
    <t>ALEXANDRA MEDICAL CENTRE</t>
  </si>
  <si>
    <t>BATH STREET MEDICAL CENTRE</t>
  </si>
  <si>
    <t>CASTLE MEADOWS SURGERY</t>
  </si>
  <si>
    <t>QUINCY RISE SURGERY</t>
  </si>
  <si>
    <t>LINKS MEDICAL PRACTICE</t>
  </si>
  <si>
    <t>ST JAMES MEDICAL PRACTICE1</t>
  </si>
  <si>
    <t>CENTRAL CLINIC</t>
  </si>
  <si>
    <t>HALESOWEN MEDICAL PRACTICE</t>
  </si>
  <si>
    <t>KEELINGE HOUSE</t>
  </si>
  <si>
    <t>RANGEWAYS ROAD SURGERY</t>
  </si>
  <si>
    <t>NORTHWAY MEDICAL CENTRE</t>
  </si>
  <si>
    <t>BEAN MEDICAL PRACTICE</t>
  </si>
  <si>
    <t>CLEMENT ROAD MEDICAL PRACTICE</t>
  </si>
  <si>
    <t>PEDMORE MEDICAL PRACTICE</t>
  </si>
  <si>
    <t>ANCHOR MEDICAL PRACTICE</t>
  </si>
  <si>
    <t>QUARRY BANK MEDICAL CENTRE</t>
  </si>
  <si>
    <t>ST JAMES MEDICAL PRACTICE2</t>
  </si>
  <si>
    <t>WYCHBURY MEDICAL GROUP</t>
  </si>
  <si>
    <t>WORDSLEY GREEN HEALTH CENTRE</t>
  </si>
  <si>
    <t>COSELEY MEDICAL CENTRE</t>
  </si>
  <si>
    <t>FELDON LANE PRACTICE</t>
  </si>
  <si>
    <t>THE LIMES SURGERY MEDICAL CENTRE</t>
  </si>
  <si>
    <t>THE SUMMERHILL SURGERY</t>
  </si>
  <si>
    <t>STEPPINGSTONES MEDICAL PRACTICE</t>
  </si>
  <si>
    <t>WOODSETTON MEDICAL CENTRE</t>
  </si>
  <si>
    <t>LOWER GORNAL MEDICAL PRACTICE</t>
  </si>
  <si>
    <t>LAPAL MEDICAL PRACTICE</t>
  </si>
  <si>
    <t>THE GREENS HEALTH CENTRE</t>
  </si>
  <si>
    <t>LION HEALTH</t>
  </si>
  <si>
    <t>THE WATERFRONT SURGERY</t>
  </si>
  <si>
    <t>AW SURGERIES</t>
  </si>
  <si>
    <t>KINGSWINFORD MEDICAL PRACTICE</t>
  </si>
  <si>
    <t>THE RIDGEWAY SURGERY</t>
  </si>
  <si>
    <t>EVE HILL MEDICAL PRACTICE</t>
  </si>
  <si>
    <t>THREE VILLAGES MEDICAL PRACTICE</t>
  </si>
  <si>
    <t>MOSS GROVE SURGERY</t>
  </si>
  <si>
    <t>MEADOWBROOK SURGERY</t>
  </si>
  <si>
    <t>WOODWAY MEDICAL CENTRE</t>
  </si>
  <si>
    <t>EDGWICK MEDICAL CENTRE</t>
  </si>
  <si>
    <t>STOKE ALDERMOOR MED CTRE</t>
  </si>
  <si>
    <t>COVENTRY GP GROUP OF PRACTICES</t>
  </si>
  <si>
    <t>GOVIND HEALTH CENTRE</t>
  </si>
  <si>
    <t>HILLFIELDS - DR BANO</t>
  </si>
  <si>
    <t>GEORGE ELIOT MEDICAL CENTRE</t>
  </si>
  <si>
    <t>LIMBRICK WOOD SURGERY</t>
  </si>
  <si>
    <t>WINDMILL SURGERY</t>
  </si>
  <si>
    <t>COPSEWOOD MEDICAL CENTRE</t>
  </si>
  <si>
    <t>PARADISE MEDICAL CENTRE</t>
  </si>
  <si>
    <t>PARK HOUSE</t>
  </si>
  <si>
    <t>CLAY LANE MEDICAL PRACTICE</t>
  </si>
  <si>
    <t>WALSGRAVE HEALTH CENTRE</t>
  </si>
  <si>
    <t>ALLESLEY VILLAGE SURGERY</t>
  </si>
  <si>
    <t>BREDON AVENUE SURGERY</t>
  </si>
  <si>
    <t>QUINTON PARK MEDICAL CENTRE</t>
  </si>
  <si>
    <t>HENLEY GREEN MEDICAL CENTRE</t>
  </si>
  <si>
    <t>WILLENHAL OAK MEDICAL CENTRE</t>
  </si>
  <si>
    <t>HOLBROOKS HEALTH TEAM</t>
  </si>
  <si>
    <t>KENSINGTON ROAD SURGERY</t>
  </si>
  <si>
    <t>BROOMFIELD PARK MED.CTR.</t>
  </si>
  <si>
    <t>CENTRAL MEDICAL CENTRE</t>
  </si>
  <si>
    <t>SPRINGFIELD MEDICAL PRACTICE</t>
  </si>
  <si>
    <t>WOOD END HEALTH CENTRE</t>
  </si>
  <si>
    <t>WESTWOOD MEDICAL H/CENTRE</t>
  </si>
  <si>
    <t>MOSELEY AVENUE SURGERY</t>
  </si>
  <si>
    <t>MANSFIELD MEDICAL CENTRE</t>
  </si>
  <si>
    <t>GODIVA GROUP PRACTICE</t>
  </si>
  <si>
    <t>KENYON MEDICAL CENTRES</t>
  </si>
  <si>
    <t>THE FORUM HEALTH CENTRE</t>
  </si>
  <si>
    <t>PRIORY GATE PRACTICE</t>
  </si>
  <si>
    <t>FORREST MEDICAL CENTRE</t>
  </si>
  <si>
    <t>ENGLETON HOUSE SURGERY</t>
  </si>
  <si>
    <t>THE GABLES MEDICENTRE</t>
  </si>
  <si>
    <t>PHOENIX FAMILY CARE</t>
  </si>
  <si>
    <t>JUBILEE HEALTHCARE</t>
  </si>
  <si>
    <t>HILLFIELDS HEALTH CENTRE - 1</t>
  </si>
  <si>
    <t>ALLESLEY PARK MEDICAL CTR</t>
  </si>
  <si>
    <t>SKY BLUE MEDICAL GROUP</t>
  </si>
  <si>
    <t>LONGFORD PRIMARY CARE CENTRE</t>
  </si>
  <si>
    <t>WILLENHALL PRIMARY CARE CENTRE - 1</t>
  </si>
  <si>
    <t>PEARL MEDICAL CENTRE</t>
  </si>
  <si>
    <t>HOCKLEY MEDICAL PRACTICE</t>
  </si>
  <si>
    <t>THE BALAJI SURGERY, THE SPARKBROOK CHC</t>
  </si>
  <si>
    <t>COTMORE SURGERY</t>
  </si>
  <si>
    <t>STRENSHAM ROAD SURGERY</t>
  </si>
  <si>
    <t>BORDESLEY GREEN SURGERY</t>
  </si>
  <si>
    <t>AYLESBURY SURGERY</t>
  </si>
  <si>
    <t>HALCYON MEDICAL</t>
  </si>
  <si>
    <t>THE SHELDON MEDICAL CENTRE</t>
  </si>
  <si>
    <t>BALSALL HEATH HEALTH CENTRE (S)</t>
  </si>
  <si>
    <t>NECHELLS PRACTICE</t>
  </si>
  <si>
    <t>SOHO ROAD HEALTH CENTRE</t>
  </si>
  <si>
    <t>SPRINGFIELD MEDICAL PRACT</t>
  </si>
  <si>
    <t>AUBREY ROAD MEDICAL CENTRE</t>
  </si>
  <si>
    <t>MIRFIELD SURGERY</t>
  </si>
  <si>
    <t>PAK HEALTH CENTRE</t>
  </si>
  <si>
    <t>ACOCKS GREEN MEDICAL CENTRE</t>
  </si>
  <si>
    <t>GREET MEDICAL PRACTICE</t>
  </si>
  <si>
    <t>BLOOMSBURY SURGERY</t>
  </si>
  <si>
    <t>NASEBY MEDICAL CENTRE</t>
  </si>
  <si>
    <t>HOLYHEAD PRIMARY HEALTH CARE CENTRE</t>
  </si>
  <si>
    <t>DOWNSFIELD MEDICAL CENTRE</t>
  </si>
  <si>
    <t>DR KHUROO'S PRACTICE</t>
  </si>
  <si>
    <t>SOHO ROAD PRIMARY CARE CENTRE</t>
  </si>
  <si>
    <t>HIGHGATE MEDICAL CENTRE</t>
  </si>
  <si>
    <t>BURBURY MEDICAL CENTRE</t>
  </si>
  <si>
    <t>COVENTRY ROAD MEDICAL CENTRE</t>
  </si>
  <si>
    <t>CHURCH ROAD SURGERY</t>
  </si>
  <si>
    <t>GARRETTS GREEN LANE SURGERY</t>
  </si>
  <si>
    <t>FEATHERSTONE MEDICAL CENTRE</t>
  </si>
  <si>
    <t>DR KULSHRESTHA FAMILY PRACTICE</t>
  </si>
  <si>
    <t>CITY ROAD MEDICAL CENTRE</t>
  </si>
  <si>
    <t>COTTERILS LANE SURGERY</t>
  </si>
  <si>
    <t>CHARLES ROAD SURGERY</t>
  </si>
  <si>
    <t>VICTORIA ROAD MEDICAL CTR</t>
  </si>
  <si>
    <t>GREENFIELD MEDICAL CENTRE</t>
  </si>
  <si>
    <t>TUDOR PRACTICE STOCKLAND GREEN</t>
  </si>
  <si>
    <t>CAVENDISH MEDICAL PRACTICE</t>
  </si>
  <si>
    <t>HEATHFIELD FAMILY CENTRE</t>
  </si>
  <si>
    <t>PERRY PARK SURGERY</t>
  </si>
  <si>
    <t>KINGS NORTON SURGERY</t>
  </si>
  <si>
    <t>MAYPOLE HEALTH SURGERY Y</t>
  </si>
  <si>
    <t>SWANSWELL MEDICAL CENTRE</t>
  </si>
  <si>
    <t>KIRPAL MEDICAL PRACTICE</t>
  </si>
  <si>
    <t>THE HAWTHORNS SURGERY</t>
  </si>
  <si>
    <t>THE BROOK SURGERY</t>
  </si>
  <si>
    <t>RIDGACRE HOUSE SURGERY</t>
  </si>
  <si>
    <t>ROWLANDS ROAD SURGERY</t>
  </si>
  <si>
    <t>GATE MEDICAL CENTRE</t>
  </si>
  <si>
    <t>UNIVERSITY MEDICAL PRACTICE</t>
  </si>
  <si>
    <t>NEWPORT MEDICAL GROUP</t>
  </si>
  <si>
    <t>APOLLO SURGERY</t>
  </si>
  <si>
    <t>RIVER BROOK MEDICAL CENTRE</t>
  </si>
  <si>
    <t>KINGSTANDING CIRCLE SURGERY</t>
  </si>
  <si>
    <t>FINCH ROAD PRIMARY CARE CENTRE</t>
  </si>
  <si>
    <t>WEATHER OAK MEDICAL CENTRE</t>
  </si>
  <si>
    <t>ALUM ROCK MEDICAL CENTRE</t>
  </si>
  <si>
    <t>THE KHATTAK MEMORIAL SURGERY</t>
  </si>
  <si>
    <t>THE SLIEVE SURGERY</t>
  </si>
  <si>
    <t>JIGGINS LANE MEDICAL CENTRE</t>
  </si>
  <si>
    <t>SCHOOLACRE ROAD SURGERY</t>
  </si>
  <si>
    <t>ALPHA MEDICAL PRACTICE</t>
  </si>
  <si>
    <t>DRUIDS HEATH SURGERY</t>
  </si>
  <si>
    <t>WEST HEATH PRIMARY C CTR</t>
  </si>
  <si>
    <t>DR WALJI AND COLLEAGUES</t>
  </si>
  <si>
    <t>BELLEVUE MEDICAL CENTRE</t>
  </si>
  <si>
    <t>AL-SHAFA MEDICAL CENTRE</t>
  </si>
  <si>
    <t>BALDWINS LANE SURGERY</t>
  </si>
  <si>
    <t>BARTLEY GREEN MEDICAL PRACTICE</t>
  </si>
  <si>
    <t>FERNLEY MEDICAL CENTRE</t>
  </si>
  <si>
    <t>SUTTON ROAD SURGERY</t>
  </si>
  <si>
    <t>BUCKLANDS END LANE SURGERY</t>
  </si>
  <si>
    <t>SALTLEY AND FERNBANK MEDICAL PRACTICE</t>
  </si>
  <si>
    <t>SMALL HEATH MEDICAL PRACTICE</t>
  </si>
  <si>
    <t>FIRS SURGERY</t>
  </si>
  <si>
    <t>VICTORIA ROAD SURGERY</t>
  </si>
  <si>
    <t>ROTTON PARK MEDICAL CENTRE</t>
  </si>
  <si>
    <t>CRANES PARK ROAD SURGERY</t>
  </si>
  <si>
    <t>YARDLEY MEDICAL CENTRE</t>
  </si>
  <si>
    <t>KARIS MEDICAL CENTRE</t>
  </si>
  <si>
    <t>COLLEGE ROAD SURGERY</t>
  </si>
  <si>
    <t>COFTON MEDICAL CENTRE</t>
  </si>
  <si>
    <t>THE WAND MEDICAL CENTRE</t>
  </si>
  <si>
    <t>HANDSWORTH MEDICAL PRACT.</t>
  </si>
  <si>
    <t>THE DOVE MEDICAL PRACTICE</t>
  </si>
  <si>
    <t>EDEN COURT MEDICAL PRACTICE</t>
  </si>
  <si>
    <t>OAKWOOD SURGERY</t>
  </si>
  <si>
    <t>NORTHWOOD MEDICAL CENTRE</t>
  </si>
  <si>
    <t>WAKE GREEN SURGERY</t>
  </si>
  <si>
    <t>WYCHALL LANE SURGERY</t>
  </si>
  <si>
    <t>RESERVOIR ROAD SURGERY</t>
  </si>
  <si>
    <t>LAURIE PIKE HEALTH CENTRE</t>
  </si>
  <si>
    <t>WARD END MEDICAL CENTRE</t>
  </si>
  <si>
    <t>DR SN CLAY AND PARTNERS</t>
  </si>
  <si>
    <t>MIDLANDS MEDICAL PARTNERSHIP</t>
  </si>
  <si>
    <t>SHENLEY GREEN SURGERY</t>
  </si>
  <si>
    <t>YARDLEY GREEN MEDICAL CENTRE</t>
  </si>
  <si>
    <t>THE OAKS MEDICAL CENTRE</t>
  </si>
  <si>
    <t>HARBORNE MEDICAL PRACTICE</t>
  </si>
  <si>
    <t>WEOLEY PARK SURGERY</t>
  </si>
  <si>
    <t>SELLY OAK HEALTH CENTRE</t>
  </si>
  <si>
    <t>THE ST.CLEMENTS SURGERY</t>
  </si>
  <si>
    <t>FIRSTCARE PRACTICE</t>
  </si>
  <si>
    <t>WOODLAND ROAD SURGERY</t>
  </si>
  <si>
    <t>SUTTON COLDFIELD GROUP PRACTICE</t>
  </si>
  <si>
    <t>HAWKESLEY MEDICAL PRACTICE</t>
  </si>
  <si>
    <t>SELLY PARK SURGERY</t>
  </si>
  <si>
    <t>BOURNBROOK VARSITY MEDICAL CENTRE</t>
  </si>
  <si>
    <t>KINGSFIELD MEDICAL CENTRE</t>
  </si>
  <si>
    <t>WOODGATE VALLEY HEALTH CENTRE</t>
  </si>
  <si>
    <t>OMNIA PRACTICE</t>
  </si>
  <si>
    <t>THE MANOR PRACTICE</t>
  </si>
  <si>
    <t>THE HARLEQUIN SURGERY</t>
  </si>
  <si>
    <t>ST HELIERS MEDICAL PRACTICE</t>
  </si>
  <si>
    <t>COLLEGE GREEN MEDICAL PRACTICE</t>
  </si>
  <si>
    <t>LORDSWOOD HOUSE GROUP MEDICAL PRACTICE</t>
  </si>
  <si>
    <t>LEACH HEATH MEDICAL CENTRE</t>
  </si>
  <si>
    <t>ASHFIELD SURGERY</t>
  </si>
  <si>
    <t>BATH ROW MEDICAL PRACTICE</t>
  </si>
  <si>
    <t>MILLENNIUM MEDICAL CENTRE</t>
  </si>
  <si>
    <t>MOSELEY MEDICAL CENTRE</t>
  </si>
  <si>
    <t>RAYDOCS NEWTOWN</t>
  </si>
  <si>
    <t>TOWER HILL PARTNERSHIP</t>
  </si>
  <si>
    <t>YARDLEY WOOD HEALTH CENTRE</t>
  </si>
  <si>
    <t>HILLCREST SURGERY</t>
  </si>
  <si>
    <t>KINGSBURY ROAD MEDICAL CENTRE</t>
  </si>
  <si>
    <t>CHURCH LANE - KHAN</t>
  </si>
  <si>
    <t>THE SWAN MEDICAL CENTRE</t>
  </si>
  <si>
    <t>HAMSTEAD ROAD SURGERY</t>
  </si>
  <si>
    <t>WEST HEATH SURGERY</t>
  </si>
  <si>
    <t>GREEN RIDGE SURGERY</t>
  </si>
  <si>
    <t>HANDSWORTH WOOD MED.CTR.</t>
  </si>
  <si>
    <t>SHAH ZAMAN SURGERY</t>
  </si>
  <si>
    <t>ST WULFSTAN SURGERY</t>
  </si>
  <si>
    <t>THE OLD COLE HOUSE PRACTICE</t>
  </si>
  <si>
    <t>QUEENS ROAD SURGERY</t>
  </si>
  <si>
    <t>LAPWORTH SURGERY</t>
  </si>
  <si>
    <t>RUGBY ROAD SURGERY</t>
  </si>
  <si>
    <t>BROOKSIDE SURGERY</t>
  </si>
  <si>
    <t>STATION STREET SURGERY</t>
  </si>
  <si>
    <t>WOODLANDS SURGERY</t>
  </si>
  <si>
    <t>WARWICK GATES FAM.HTH.CTR</t>
  </si>
  <si>
    <t>BUDBROOKE MEDICAL CENTRE</t>
  </si>
  <si>
    <t>BENNFIELD SURGERY</t>
  </si>
  <si>
    <t>MEON MEDICAL CENTRE</t>
  </si>
  <si>
    <t>BEECH TREE MEDICAL PRACTICE</t>
  </si>
  <si>
    <t>WHITNASH MEDICAL CENTRE</t>
  </si>
  <si>
    <t>CHASE MEADOW HEALTH CENTRE</t>
  </si>
  <si>
    <t>VALE OF RED HORSE</t>
  </si>
  <si>
    <t>BULKINGTON SURGERY</t>
  </si>
  <si>
    <t>THE ARROW SURGERY</t>
  </si>
  <si>
    <t>SPA MEDICAL CENTRE</t>
  </si>
  <si>
    <t>STOCKINGFORD MEDICAL CENTRE</t>
  </si>
  <si>
    <t>OLD MILL SURGERY</t>
  </si>
  <si>
    <t>MARKET QUARTER MEDICAL PRACTICE</t>
  </si>
  <si>
    <t>ALCESTER HEALTH CENTRE</t>
  </si>
  <si>
    <t>TANWORTH-IN-ARDEN MED CTR</t>
  </si>
  <si>
    <t>DUNCHURCH SURGERY</t>
  </si>
  <si>
    <t>HARBURY SURGERY</t>
  </si>
  <si>
    <t>TRINITY COURT SURGERY</t>
  </si>
  <si>
    <t>HAZELWOOD GROUP PRACTICE</t>
  </si>
  <si>
    <t>RIVERSLEY ROAD SURGERY</t>
  </si>
  <si>
    <t>SHERBOURNE MEDICAL CENTRE</t>
  </si>
  <si>
    <t>THE GRANGE MEDICAL CENTRE</t>
  </si>
  <si>
    <t>ABBEY MEDICAL CENTRE</t>
  </si>
  <si>
    <t>WESTSIDE MEDICAL CENTRE</t>
  </si>
  <si>
    <t>WHITESTONE SURGERY</t>
  </si>
  <si>
    <t>WATERSIDE MEDICAL CENTRE</t>
  </si>
  <si>
    <t>REVEL SURGERY</t>
  </si>
  <si>
    <t>HASTINGS HOUSE SURGERY</t>
  </si>
  <si>
    <t>SOUTHAM SURGERY</t>
  </si>
  <si>
    <t>SHIPSTON MEDICAL CENTRE</t>
  </si>
  <si>
    <t>HENLEY-IN-ARDEN MED CTR</t>
  </si>
  <si>
    <t>MANOR COURT SURGERY</t>
  </si>
  <si>
    <t>ROTHER HOUSE MEDICAL CENTRE</t>
  </si>
  <si>
    <t>CLIFTON ROAD SURGERY</t>
  </si>
  <si>
    <t>THE ATHERSTONE SURGERY</t>
  </si>
  <si>
    <t>BIDFORD HEALTH CENTRE</t>
  </si>
  <si>
    <t>CLARENDON LODGE MEDICAL CENTRE</t>
  </si>
  <si>
    <t>WOLSTON SURGERY</t>
  </si>
  <si>
    <t>BRIDGE HOUSE MEDICAL CENTRE</t>
  </si>
  <si>
    <t>CASTLE MEDICAL CENTRE</t>
  </si>
  <si>
    <t>PARK LEYS MEDICAL PRACTICE</t>
  </si>
  <si>
    <t>BEDWORTH HEALTH CENTRE</t>
  </si>
  <si>
    <t>AVONSIDE HEALTH CENTRE</t>
  </si>
  <si>
    <t>FENNY COMPTON SURGERY</t>
  </si>
  <si>
    <t>SPRING HILL MEDICAL CENTRE</t>
  </si>
  <si>
    <t>DORDON &amp; POLESWORTH GROUP PRACTICE</t>
  </si>
  <si>
    <t>PEAR TREE SURGERY</t>
  </si>
  <si>
    <t>CHAPEL END SURGERY</t>
  </si>
  <si>
    <t>WHITEHALL MEDICAL PRACTICE</t>
  </si>
  <si>
    <t>ARBURY MEDICAL CENTRE</t>
  </si>
  <si>
    <t>POOL MEDICAL CENTRE</t>
  </si>
  <si>
    <t>RED ROOFS SURGERY</t>
  </si>
  <si>
    <t>AELFGAR SURGERY</t>
  </si>
  <si>
    <t>NORTON CANES PRACTICE</t>
  </si>
  <si>
    <t>RAWNSLEY SURGERY</t>
  </si>
  <si>
    <t>PEEL CROFT</t>
  </si>
  <si>
    <t>NORTON CANES SURGERY</t>
  </si>
  <si>
    <t>FEATHERSTONE</t>
  </si>
  <si>
    <t>TRENTHAM MEWS MEDICAL CENTRE</t>
  </si>
  <si>
    <t>BADDELEY GREEN SURGERY</t>
  </si>
  <si>
    <t>BRERETON SURGERY</t>
  </si>
  <si>
    <t>TALKE PITS CLINIC</t>
  </si>
  <si>
    <t>SOUTHFIELD WAY SURGERY</t>
  </si>
  <si>
    <t>MILEHOUSE MEDICAL PRACTICE</t>
  </si>
  <si>
    <t>TRI-LINKS MEDICAL PRACTICE</t>
  </si>
  <si>
    <t>BETLEY SURGERY</t>
  </si>
  <si>
    <t>ALL SAINTS SURGERY</t>
  </si>
  <si>
    <t>NORTHGATE SURGERY</t>
  </si>
  <si>
    <t>KEELE PRACTICE</t>
  </si>
  <si>
    <t>TAMAR MEDICAL CENTRE</t>
  </si>
  <si>
    <t>ADDERLEY GREEN SURGERY</t>
  </si>
  <si>
    <t>TUNSTALL PRIMARY CARE CENTRE</t>
  </si>
  <si>
    <t>MILL VIEW SURGERY</t>
  </si>
  <si>
    <t>ALTON SURGERY</t>
  </si>
  <si>
    <t>THE COLLIERY PRACTICE</t>
  </si>
  <si>
    <t>CHADSMOOR MEDICAL PRACTICE</t>
  </si>
  <si>
    <t>APSLEY SURGERY</t>
  </si>
  <si>
    <t>PRIMA CARE SURGERIES</t>
  </si>
  <si>
    <t>CAMBRIDGE HOUSE</t>
  </si>
  <si>
    <t>HONEYWALL MEDICAL PRACTICE</t>
  </si>
  <si>
    <t>DARWIN MEDICAL CENTRE</t>
  </si>
  <si>
    <t>DR I RASIB &amp; PARTNERS</t>
  </si>
  <si>
    <t>QUINTON PRACTICE</t>
  </si>
  <si>
    <t>BRINSLEY AVENUE PRACTICE</t>
  </si>
  <si>
    <t>THE PEEL MEDICAL PRACTICE</t>
  </si>
  <si>
    <t>THE MOORCROFT MEDICAL CTR</t>
  </si>
  <si>
    <t>GOLDENHILL MEDICAL CENTRE</t>
  </si>
  <si>
    <t>KINGSBRIDGE MEDICAL CENTRE</t>
  </si>
  <si>
    <t>HIGHERLAND SURGERY</t>
  </si>
  <si>
    <t>MOSS STREET SURGERY</t>
  </si>
  <si>
    <t>DRS SHAH &amp; TALPUR</t>
  </si>
  <si>
    <t>LAKESIDE</t>
  </si>
  <si>
    <t>RED LION SURGERY</t>
  </si>
  <si>
    <t>HEATH HAYES HEALTH CENTRE</t>
  </si>
  <si>
    <t>COBRIDGE SURGERY</t>
  </si>
  <si>
    <t>LONGTON HALL SURGERY</t>
  </si>
  <si>
    <t>CLAVERLEY</t>
  </si>
  <si>
    <t>BIRCHES HEAD MEDICAL CTR.</t>
  </si>
  <si>
    <t>WATERHOUSES MEDICAL PRACT</t>
  </si>
  <si>
    <t>TEAN SURGERY</t>
  </si>
  <si>
    <t>CROWN MEDICAL PRACTICE</t>
  </si>
  <si>
    <t>DR KHARE'S SURGERY</t>
  </si>
  <si>
    <t>HEATHVIEW MEDICAL PRACTICE</t>
  </si>
  <si>
    <t>DR MANICKAM &amp; PARTNER</t>
  </si>
  <si>
    <t>ALDERWOOD MEDICAL PRACTICE</t>
  </si>
  <si>
    <t>POTTERIES MEDICAL CENTRE</t>
  </si>
  <si>
    <t>DR P D MILES AND DR R VALASAPALLI</t>
  </si>
  <si>
    <t>BILBROOK MEDICAL CENTRE</t>
  </si>
  <si>
    <t>BROOK MEDICAL CENTRE</t>
  </si>
  <si>
    <t>DALE MEDICAL PRACTICE</t>
  </si>
  <si>
    <t>CROWN SURGERY</t>
  </si>
  <si>
    <t>DUNROBIN STREET MEDICAL CENTRE</t>
  </si>
  <si>
    <t>BIDDULPH DOCTORS</t>
  </si>
  <si>
    <t>HOLLIES PRACTICE</t>
  </si>
  <si>
    <t>DR ROBINSON &amp; PARTNERS</t>
  </si>
  <si>
    <t>DR J GREIG &amp; PARTNERS</t>
  </si>
  <si>
    <t>HARLEY STREET MEDICAL CTR</t>
  </si>
  <si>
    <t>NORFOLK STREET SURGERY</t>
  </si>
  <si>
    <t>BALANCE STREET</t>
  </si>
  <si>
    <t>STAPENHILL MEDICAL CENTRE</t>
  </si>
  <si>
    <t>SALTERS MEADOW HEALTH CTR</t>
  </si>
  <si>
    <t>GNOSALL</t>
  </si>
  <si>
    <t>MANSION HOUSE SURGERY</t>
  </si>
  <si>
    <t>BELGRAVE MEDICAL CENTRE</t>
  </si>
  <si>
    <t>LYME VALLEY MEDICAL CENTRE</t>
  </si>
  <si>
    <t>HARTSHILL MEDICAL CENTRE</t>
  </si>
  <si>
    <t>BARTON</t>
  </si>
  <si>
    <t>NORTON CANES HEALTH CENTRE</t>
  </si>
  <si>
    <t>LAUREL HOUSE SURGERY</t>
  </si>
  <si>
    <t>MILLRISE MEDICAL PRACTICE</t>
  </si>
  <si>
    <t>ABBOTS BROMLEY SURGERY</t>
  </si>
  <si>
    <t>MILL BANK</t>
  </si>
  <si>
    <t>WOLSTANTON MEDICAL CENTRE</t>
  </si>
  <si>
    <t>AUDLEY HEALTH CENTRE</t>
  </si>
  <si>
    <t>WEEPING CROSS HEALTH CENTRE</t>
  </si>
  <si>
    <t>WETMORE ROAD SURGERY</t>
  </si>
  <si>
    <t>WOLVERHAMPTON ROAD SURGERY</t>
  </si>
  <si>
    <t>HOLMCROFT</t>
  </si>
  <si>
    <t>THE NILE PRACTICE</t>
  </si>
  <si>
    <t>MEIR PARK &amp; WESTON COYNEY MEDICAL PRACT</t>
  </si>
  <si>
    <t>BIDDULPH VALLEY SURGERY</t>
  </si>
  <si>
    <t>PENKRIDGE MEDICAL PRACTICE</t>
  </si>
  <si>
    <t>STAFFORD HEALTH AND WELLBEING</t>
  </si>
  <si>
    <t>BRIDGE SURGERY</t>
  </si>
  <si>
    <t>TUTBURY HEALTH CENTRE</t>
  </si>
  <si>
    <t>RISING BROOK</t>
  </si>
  <si>
    <t>ALREWAS</t>
  </si>
  <si>
    <t>SILVERDALE MEDICAL CENTRE</t>
  </si>
  <si>
    <t>HEDNESFORD MEDICAL PRACTICE</t>
  </si>
  <si>
    <t>THE ALDERGATE MED.PRACT.</t>
  </si>
  <si>
    <t>RUSSELL HOUSE SURGERY</t>
  </si>
  <si>
    <t>THE LANGTON MEDICAL GROUP</t>
  </si>
  <si>
    <t>GLEBEDALE MEDICAL PRACTICE</t>
  </si>
  <si>
    <t>TRENT MEADOWS</t>
  </si>
  <si>
    <t>CARLTON STREET SURGERY</t>
  </si>
  <si>
    <t>MILLER STREET SURGERY</t>
  </si>
  <si>
    <t>CASTLEFIELDS</t>
  </si>
  <si>
    <t>KIDSGROVE MEDICAL CENTRE</t>
  </si>
  <si>
    <t>HAZELDENE HOUSE SURGERY</t>
  </si>
  <si>
    <t>FURLONG MEDICAL CENTRE</t>
  </si>
  <si>
    <t>CUMBERLAND HOUSE</t>
  </si>
  <si>
    <t>GRAVEL HILL SURGERY</t>
  </si>
  <si>
    <t>ASHLEY SURGERY</t>
  </si>
  <si>
    <t>MADELEY PRACTICE</t>
  </si>
  <si>
    <t>TRENT VALE MEDICAL PRACTICE</t>
  </si>
  <si>
    <t>YOXALL</t>
  </si>
  <si>
    <t>LEEK HEALTH CENTRE</t>
  </si>
  <si>
    <t>WERRINGTON VILLAGE SURGERY</t>
  </si>
  <si>
    <t>GORDON STREET SURGERY</t>
  </si>
  <si>
    <t>BREWOOD MEDICAL PRACTICE</t>
  </si>
  <si>
    <t>THE WESTGATE PRACTICE</t>
  </si>
  <si>
    <t>HEATHCOTE STREET SURGERY</t>
  </si>
  <si>
    <t>MAYFIELD SURGERY</t>
  </si>
  <si>
    <t>HORSEFAIR PRACTICE</t>
  </si>
  <si>
    <t>THE MEADOWS MEDICAL PRACTICE</t>
  </si>
  <si>
    <t>COURT STREET MEDICAL PRACTICE</t>
  </si>
  <si>
    <t>IRONBRIDGE MEDICAL PRACTICE</t>
  </si>
  <si>
    <t>ALVELEY MEDICAL PRACTICE</t>
  </si>
  <si>
    <t>SOUTH HERMITAGE SURGERY</t>
  </si>
  <si>
    <t>SHAWBIRCH MEDICAL CENTRE</t>
  </si>
  <si>
    <t>HODNET MEDICAL PRACTICE</t>
  </si>
  <si>
    <t>HOLLINSWOOD SURGERY</t>
  </si>
  <si>
    <t>LINDEN HALL SURGERY</t>
  </si>
  <si>
    <t>BROSELEY MEDICAL PRACTICE</t>
  </si>
  <si>
    <t>BELVIDERE MEDICAL PRACT.</t>
  </si>
  <si>
    <t>MARDEN MEDICAL PRACTICE</t>
  </si>
  <si>
    <t>CRAVEN ARMS SURGERY</t>
  </si>
  <si>
    <t>LUDLOW - PORTCULLIS</t>
  </si>
  <si>
    <t>WOODSIDE MEDICAL PRACTICE</t>
  </si>
  <si>
    <t>CLEOBURY MORTIMER SURGERY</t>
  </si>
  <si>
    <t>MARYSVILLE MEDICAL PRACT</t>
  </si>
  <si>
    <t>WELLINGTON MEDICAL PRACTICE</t>
  </si>
  <si>
    <t>SHIFNAL &amp; PRIORSLEE MEDICAL PRACTICE</t>
  </si>
  <si>
    <t>WEM AND PREES MEDICAL PRACTICE</t>
  </si>
  <si>
    <t>CLAREMONT BANK SURGERY</t>
  </si>
  <si>
    <t>SEVERN FIELDS MEDICAL PRACTICE</t>
  </si>
  <si>
    <t>PONTESBURY &amp; WORTHEN MEDICAL PRACTICE</t>
  </si>
  <si>
    <t>WELLINGTON ROAD SURGERY</t>
  </si>
  <si>
    <t>CAMBRIAN MEDICAL PRACTICE</t>
  </si>
  <si>
    <t>CHURCHMERE MEDICAL GROUP</t>
  </si>
  <si>
    <t>BROWN CLEE MEDICAL CENTRE</t>
  </si>
  <si>
    <t>PRESCOTT SURGERY</t>
  </si>
  <si>
    <t>THE CAXTON SURGERY</t>
  </si>
  <si>
    <t>ALBRIGHTON MEDICAL PRACT</t>
  </si>
  <si>
    <t>KNOCKIN MEDICAL CENTRE</t>
  </si>
  <si>
    <t>MUCH WENLOCK &amp; CRESSAGE MEDICAL PRACTICE</t>
  </si>
  <si>
    <t>BEECHES MEDICAL PRACTICE</t>
  </si>
  <si>
    <t>CLIVE MEDICAL PRACTICE</t>
  </si>
  <si>
    <t>RADBROOK GREEN SURGERY</t>
  </si>
  <si>
    <t>STATION DRIVE SURGERY</t>
  </si>
  <si>
    <t>WESTBURY MEDICAL CENTRE</t>
  </si>
  <si>
    <t>DONNINGTON MEDICAL PRACTICE</t>
  </si>
  <si>
    <t>SHAWBURY MEDICAL PRACTICE</t>
  </si>
  <si>
    <t>MARKET DRAYTON MEDICAL PRACTICE</t>
  </si>
  <si>
    <t>DAWLEY MEDICAL PRACTICE</t>
  </si>
  <si>
    <t>CHURCH STRETTON MEDICAL CENTRE</t>
  </si>
  <si>
    <t>CHARLTON MEDICAL PRACTICE</t>
  </si>
  <si>
    <t>RIVERSIDE MED.PRACTICE</t>
  </si>
  <si>
    <t>PLAS FFYNNON MEDICAL CTRE</t>
  </si>
  <si>
    <t>BRIDGNORTH MEDICAL PRACTICE</t>
  </si>
  <si>
    <t>STIRCHLEY MEDICAL PRACTICE</t>
  </si>
  <si>
    <t>MYTTON OAK MEDICAL PRACT.</t>
  </si>
  <si>
    <t>NEW COURT SURGERY</t>
  </si>
  <si>
    <t>DEMONTFORT MEDICAL CENTRE</t>
  </si>
  <si>
    <t>CRABBS CROSS SURGERY</t>
  </si>
  <si>
    <t>CRABBS CROSS MEDICAL CENTRE</t>
  </si>
  <si>
    <t>WOLVERLEY SURGERY</t>
  </si>
  <si>
    <t>THE GLEBELAND SURGERY</t>
  </si>
  <si>
    <t>FOWNHOPE MEDICAL CENTRE</t>
  </si>
  <si>
    <t>CRADLEY SURGERY</t>
  </si>
  <si>
    <t>ABBEY MEDICAL PRACTICE</t>
  </si>
  <si>
    <t>BELMONT MEDICAL CENTRE</t>
  </si>
  <si>
    <t>THE BRIDGE SURGERY</t>
  </si>
  <si>
    <t>CORBETT MEDICAL PRACTICE</t>
  </si>
  <si>
    <t>CHADDESLEY SURGERY</t>
  </si>
  <si>
    <t>CATSHILL VILLAGE SURGERY</t>
  </si>
  <si>
    <t>HOLLYOAKS MEDICAL CENTRE</t>
  </si>
  <si>
    <t>ST. JOHNS SURGERY</t>
  </si>
  <si>
    <t>ST SAVIOURS SURGERY</t>
  </si>
  <si>
    <t>BARNT GREEN SURGERY</t>
  </si>
  <si>
    <t>COLWALL SURGERY</t>
  </si>
  <si>
    <t>MALVERN HEALTH CENTRE</t>
  </si>
  <si>
    <t>PERSHORE MEDICAL PRACTICE</t>
  </si>
  <si>
    <t>ALBANY HOUSE SURGERY</t>
  </si>
  <si>
    <t>CHURCHFIELDS SURGERY</t>
  </si>
  <si>
    <t>AYLMER LODGE COOKLEY PARTNERSHIP</t>
  </si>
  <si>
    <t>THE SURGERY KINGSTONE</t>
  </si>
  <si>
    <t>WARGRAVE HOUSE SURGERY</t>
  </si>
  <si>
    <t>HOLLYWOOD MEDICAL CENTRE</t>
  </si>
  <si>
    <t>ST JOHNS HOUSE SURGERY</t>
  </si>
  <si>
    <t>PENDEEN SURGERY</t>
  </si>
  <si>
    <t>MERSTOW GREEN MEDICAL PRACTICE</t>
  </si>
  <si>
    <t>BEWDLEY MEDICAL CENTRE</t>
  </si>
  <si>
    <t>THE CHURCH STREET PRACTICE</t>
  </si>
  <si>
    <t>CORNHILL SURGERY</t>
  </si>
  <si>
    <t>KINGTON MEDICAL PRACTICE</t>
  </si>
  <si>
    <t>BARBOURNE HEALTH CENTRE</t>
  </si>
  <si>
    <t>NUNWELL SURGERY</t>
  </si>
  <si>
    <t>SPA MEDICAL PRACTICE</t>
  </si>
  <si>
    <t>ABBOTTSWOOD MEDICAL CENTRE</t>
  </si>
  <si>
    <t>KNIGHTWICK SURGERY</t>
  </si>
  <si>
    <t>ALTON STREET SURGERY</t>
  </si>
  <si>
    <t>THE MORTIMER MEDICAL PRAC</t>
  </si>
  <si>
    <t>TENBURY SURGERY</t>
  </si>
  <si>
    <t>HILLVIEW MEDICAL CENTRE</t>
  </si>
  <si>
    <t>STOURPORT MEDICAL CENTRE</t>
  </si>
  <si>
    <t>WHITEACRES MEDICAL CENTRE</t>
  </si>
  <si>
    <t>THORNELOE LODGE SURGERY</t>
  </si>
  <si>
    <t>ST MARTIN'S GATE SURGERY</t>
  </si>
  <si>
    <t>SALTERS MEDICAL PRACTICE</t>
  </si>
  <si>
    <t>GREAT WITLEY SURGERY</t>
  </si>
  <si>
    <t>CANTILUPE SURGERY</t>
  </si>
  <si>
    <t>HAGLEY SURGERY</t>
  </si>
  <si>
    <t>HEREFORD MEDICAL GROUP</t>
  </si>
  <si>
    <t>NEW ROAD SURGERY</t>
  </si>
  <si>
    <t>MUCH BIRCH SURGERY</t>
  </si>
  <si>
    <t>HARESFIELD HOUSE SURGERY</t>
  </si>
  <si>
    <t>NEW ROAD SURGERY BROMSGROVE</t>
  </si>
  <si>
    <t>THE DOW SURGERY</t>
  </si>
  <si>
    <t>WINYATES HEALTH CENTRE</t>
  </si>
  <si>
    <t>WEOBLEY &amp; STAUNTON ON WYE SURGERIES</t>
  </si>
  <si>
    <t>ELBURY MOOR MEDICAL CENTRE</t>
  </si>
  <si>
    <t>STANMORE HOUSE SURGERY</t>
  </si>
  <si>
    <t>LEDBURY HEALTH PARTNERSHIP</t>
  </si>
  <si>
    <t>OMBERSLEY MEDICAL CENTRE</t>
  </si>
  <si>
    <t>KIDDERMINSTER MEDICAL CENTRE</t>
  </si>
  <si>
    <t>GOLDEN VALLEY PRACTICE</t>
  </si>
  <si>
    <t>SPRING GARDENS GROUP MEDICAL PRACTICE</t>
  </si>
  <si>
    <t>BREDON HILL SURGERY</t>
  </si>
  <si>
    <t>SEVERN VALLEY MEDICAL PRACTICE</t>
  </si>
  <si>
    <t>NORTHUMBERLAND HOUSE SURGERY</t>
  </si>
  <si>
    <t>WESTFIELD SURGERY</t>
  </si>
  <si>
    <t>ELGAR HOUSE</t>
  </si>
  <si>
    <t>ST STEPHEN'S MEDICAL PARTNERSHIP</t>
  </si>
  <si>
    <t>CHURCH VIEW MEDICAL CENTRE</t>
  </si>
  <si>
    <t>OAKHILL SURGERY</t>
  </si>
  <si>
    <t>CREECH</t>
  </si>
  <si>
    <t>SOMERSET BRIDGE MEDICAL CENTRE</t>
  </si>
  <si>
    <t>BRENT AREA MEDICAL CENTRE</t>
  </si>
  <si>
    <t>BUTTERCROSS HEALTH CENTRE</t>
  </si>
  <si>
    <t>DUNSTER &amp; PORLOCK SURGERIES</t>
  </si>
  <si>
    <t>OAKLANDS SURGERY</t>
  </si>
  <si>
    <t>LYNGFORD PARK</t>
  </si>
  <si>
    <t>THE MEADOWS SURGERY</t>
  </si>
  <si>
    <t>NORTH PETHERTON SURGERY</t>
  </si>
  <si>
    <t>AXBRIDGE SURGERY</t>
  </si>
  <si>
    <t>SUMMERVALE SURGERY</t>
  </si>
  <si>
    <t>GROVE HOUSE SURGERY</t>
  </si>
  <si>
    <t>WARWICK HOUSE MEDICAL PRACTICE</t>
  </si>
  <si>
    <t>REDGATE MEDICAL CENTRE</t>
  </si>
  <si>
    <t>LUSON</t>
  </si>
  <si>
    <t>RYALLS PARK MEDICAL CENTRE, YEOVIL</t>
  </si>
  <si>
    <t>GLASTONBURY HEALTH CENTRE</t>
  </si>
  <si>
    <t>MENDIP COUNTRY PRACTICE</t>
  </si>
  <si>
    <t>QUEEN CAMEL MEDICAL CENTRE</t>
  </si>
  <si>
    <t>TAUNTON ROAD MEDICAL CENTRE</t>
  </si>
  <si>
    <t>MILLBROOK SURGERY, CASTLE CARY</t>
  </si>
  <si>
    <t>GLASTONBURY SURGERY</t>
  </si>
  <si>
    <t>LISTER HOUSE PARTNERSHIP</t>
  </si>
  <si>
    <t>NORTH CURRY</t>
  </si>
  <si>
    <t>QUANTOCK VALE SURGERY</t>
  </si>
  <si>
    <t>EAST QUAY MEDICAL CENTRE</t>
  </si>
  <si>
    <t>WELLS CITY PRACTICE</t>
  </si>
  <si>
    <t>LANGPORT SURGERY</t>
  </si>
  <si>
    <t>BRUTON SURGERY</t>
  </si>
  <si>
    <t>MILBORNE PORT SURGERY</t>
  </si>
  <si>
    <t>VINE SURGERY PARTNERSHIP</t>
  </si>
  <si>
    <t>WINCANTON HEALTH CENTRE</t>
  </si>
  <si>
    <t>HAMDON MEDICAL CENTRE, STOKE-SUB-HAMDON</t>
  </si>
  <si>
    <t>CRANLEIGH GARDENS MEDICAL CENTRE</t>
  </si>
  <si>
    <t>POLDEN MEDICAL PRACTICE</t>
  </si>
  <si>
    <t>ST JAMES MEDICAL CENTRE</t>
  </si>
  <si>
    <t>DIAMOND HEALTH GROUP</t>
  </si>
  <si>
    <t>COLLEGE WAY SURGERY</t>
  </si>
  <si>
    <t>BECKINGTON FAMILY PRACTICE</t>
  </si>
  <si>
    <t>MINEHEAD MEDICAL CENTRE</t>
  </si>
  <si>
    <t>CANNINGTON HEALTH CENTRE</t>
  </si>
  <si>
    <t>PENN HILL SURGERY, YEOVIL</t>
  </si>
  <si>
    <t>BURNHAM MEDICAL CENTRE</t>
  </si>
  <si>
    <t>PRESTON GROVE MEDICAL CENTRE, YEOVIL</t>
  </si>
  <si>
    <t>TAUNTON VALE HEALTHCARE</t>
  </si>
  <si>
    <t>QUANTOCK MEDICAL CENTRE</t>
  </si>
  <si>
    <t>WELLINGTON MEDICAL CENTRE</t>
  </si>
  <si>
    <t>CHEDDAR MEDICAL CENTRE</t>
  </si>
  <si>
    <t>HIGHBRIDGE MEDICAL CENTRE</t>
  </si>
  <si>
    <t>WEST SOMERSET HEALTHCARE</t>
  </si>
  <si>
    <t>FROME MEDICAL CENTRE</t>
  </si>
  <si>
    <t>CHURCH STREET SURGERY, MARTOCK</t>
  </si>
  <si>
    <t>CROWN MEDICAL CENTRE</t>
  </si>
  <si>
    <t>CREWKERNE HEALTH CENTRE, CREWKERNE</t>
  </si>
  <si>
    <t>EXMOOR MEDICAL CENTRE</t>
  </si>
  <si>
    <t>WELLS HEALTH CENTRE</t>
  </si>
  <si>
    <t>FRENCH WEIR HEALTH CENTRE</t>
  </si>
  <si>
    <t>QUEDGELEY MEDICAL CENTRE</t>
  </si>
  <si>
    <t>STONEHOUSE HEALTH CLINIC</t>
  </si>
  <si>
    <t>THE ALNEY PRACTICE</t>
  </si>
  <si>
    <t>SEVERNBANK SURGERY</t>
  </si>
  <si>
    <t>BROCKWORTH SURGERY</t>
  </si>
  <si>
    <t>KINGSHOLM SURGERY</t>
  </si>
  <si>
    <t>WHITE HOUSE SURGERY</t>
  </si>
  <si>
    <t>MANN COTTAGE SURGERY</t>
  </si>
  <si>
    <t>LONGLEVENS SURGERY</t>
  </si>
  <si>
    <t>PRICES MILL SURGERY</t>
  </si>
  <si>
    <t>RENDCOMB SURGERY</t>
  </si>
  <si>
    <t>CAM &amp; ULEY FAMILY PRACTICE</t>
  </si>
  <si>
    <t>ST. CATHERINE'S SURGERY</t>
  </si>
  <si>
    <t>MYTHE MEDICAL PRACTICE</t>
  </si>
  <si>
    <t>HILARY COTTAGE SURGERY</t>
  </si>
  <si>
    <t>SEVERNSIDE MEDICAL PRACTICE</t>
  </si>
  <si>
    <t>CHIPPING SURGERY</t>
  </si>
  <si>
    <t>ROSEBANK HEALTH</t>
  </si>
  <si>
    <t>THE ROYAL WELL SURGERY</t>
  </si>
  <si>
    <t>THE STOKE ROAD SURGERY,</t>
  </si>
  <si>
    <t>CHURCHDOWN SURGERY</t>
  </si>
  <si>
    <t>DOCKHAM SURGERY</t>
  </si>
  <si>
    <t>MITCHELDEAN SURGERY</t>
  </si>
  <si>
    <t>CHIPPING CAMPDEN SURGERY</t>
  </si>
  <si>
    <t>OVERTON PARK SURGERY</t>
  </si>
  <si>
    <t>THE LECKHAMPTON SURGERY</t>
  </si>
  <si>
    <t>BEECHES GREEN SURGERY</t>
  </si>
  <si>
    <t>COTSWOLD MEDICAL PRACTICE</t>
  </si>
  <si>
    <t>CLEEVELANDS MEDICAL CENTRE</t>
  </si>
  <si>
    <t>PARTNERS IN HEALTH, PAVILION FAMILY DRS</t>
  </si>
  <si>
    <t>WESTON HOUSE PRACTICE</t>
  </si>
  <si>
    <t>STOW SURGERY</t>
  </si>
  <si>
    <t>BERKELEY PLACE SURGERY</t>
  </si>
  <si>
    <t>BLAKENEY SURGERY</t>
  </si>
  <si>
    <t>FOREST HEALTH CARE</t>
  </si>
  <si>
    <t>CULVERHAY SURGERY</t>
  </si>
  <si>
    <t>ASPEN MEDICAL PRACTICE</t>
  </si>
  <si>
    <t>HOYLAND HOUSE</t>
  </si>
  <si>
    <t>DRYBROOK SURGERY</t>
  </si>
  <si>
    <t>CHURCH STREET PRACTICE</t>
  </si>
  <si>
    <t>YORKLEIGH SURGERY(CT)</t>
  </si>
  <si>
    <t>YORKLEY HEALTH CENTRE(WG)</t>
  </si>
  <si>
    <t>CIRENCESTER HEALTH GROUP</t>
  </si>
  <si>
    <t>FRITHWOOD SURGERY</t>
  </si>
  <si>
    <t>SIXWAYS CLINIC</t>
  </si>
  <si>
    <t>HUCCLECOTE SURGERY</t>
  </si>
  <si>
    <t>PHOENIX HEALTH GROUP</t>
  </si>
  <si>
    <t>LYDNEY PRACTICE</t>
  </si>
  <si>
    <t>UPPER THAMES MEDICAL GROUP</t>
  </si>
  <si>
    <t>HADWEN HEALTH</t>
  </si>
  <si>
    <t>ST. GEORGE'S SURGERY</t>
  </si>
  <si>
    <t>ROWCROFT MEDICAL CENTRE</t>
  </si>
  <si>
    <t>STAUNTON &amp; CORSE SURGERY</t>
  </si>
  <si>
    <t>MINCHINHAMPTON SURGERY</t>
  </si>
  <si>
    <t>WINCHCOMBE MEDICAL CENTRE</t>
  </si>
  <si>
    <t>UNDERWOOD SURGERY</t>
  </si>
  <si>
    <t>BUCKLAND SURGERY</t>
  </si>
  <si>
    <t>BLACK TORRINGTON SURGERY</t>
  </si>
  <si>
    <t>TEIGN ESTUARY MEDICAL GROUP</t>
  </si>
  <si>
    <t>WONFORD GREEN SURGERY</t>
  </si>
  <si>
    <t>PEVERELL PARK SURGERY</t>
  </si>
  <si>
    <t>ST. LEVAN SURGERY</t>
  </si>
  <si>
    <t>WEMBURY SURGERY</t>
  </si>
  <si>
    <t>IMPERIAL SURGERY</t>
  </si>
  <si>
    <t>DEVONPORT HEALTH CENTRE</t>
  </si>
  <si>
    <t>SAMPFORD PEVERELL SURGERY</t>
  </si>
  <si>
    <t>OLD FARM SURGERY</t>
  </si>
  <si>
    <t>CHILLINGTON HEALTH CENTRE</t>
  </si>
  <si>
    <t>LISSON GROVE MEDICAL CTR.</t>
  </si>
  <si>
    <t>CATHERINE HOUSE SURGERY</t>
  </si>
  <si>
    <t>HILL BARTON SURGERY</t>
  </si>
  <si>
    <t>SOUTH MOLTON MEDICAL CENTRE</t>
  </si>
  <si>
    <t>HALDON HOUSE SURGERY</t>
  </si>
  <si>
    <t>WYNDHAM HOUSE SURGERY</t>
  </si>
  <si>
    <t>PEMBROKE MEDICAL GROUP</t>
  </si>
  <si>
    <t>HARTLAND SURGERY</t>
  </si>
  <si>
    <t>BRAMBLEHAIES SURGERY</t>
  </si>
  <si>
    <t>REDLANDS PRIMARY CARE</t>
  </si>
  <si>
    <t>CHANNEL VIEW MEDICAL GROUP</t>
  </si>
  <si>
    <t>CHELSTON HALL SURGERY</t>
  </si>
  <si>
    <t>WOODBURY SURGERY</t>
  </si>
  <si>
    <t>WHIPTON SURGERY</t>
  </si>
  <si>
    <t>BUDSHEAD MEDICAL PRACTICE</t>
  </si>
  <si>
    <t>WEST HOE SURGERY</t>
  </si>
  <si>
    <t>CHILCOTE PRACTICE</t>
  </si>
  <si>
    <t>WOODA SURGERY</t>
  </si>
  <si>
    <t>CASTLE GARDENS SURGERY</t>
  </si>
  <si>
    <t>CORNER PLACE SURGERY</t>
  </si>
  <si>
    <t>YELVERTON SURGERY</t>
  </si>
  <si>
    <t>ABBEY SURGERY</t>
  </si>
  <si>
    <t>BEACON MEDICAL GROUP</t>
  </si>
  <si>
    <t>ISCA MEDICAL PRACTICE</t>
  </si>
  <si>
    <t>CHERITON BISHOP SURGERY</t>
  </si>
  <si>
    <t>CAEN MEDICAL CENTRE</t>
  </si>
  <si>
    <t>COMBE COASTAL PRACTICE</t>
  </si>
  <si>
    <t>COLERIDGE MEDICAL CENTRE</t>
  </si>
  <si>
    <t>DARTMOUTH MEDICAL PRACTICE</t>
  </si>
  <si>
    <t>COLLEGE SURGERY PARTNERSHIP</t>
  </si>
  <si>
    <t>KNOWLE HOUSE SURGERY</t>
  </si>
  <si>
    <t>REDFERN HEALTH CENTRE</t>
  </si>
  <si>
    <t>OKEHAMPTON MEDICAL CENTRE</t>
  </si>
  <si>
    <t>MODBURY HEALTH CENTRE</t>
  </si>
  <si>
    <t>AMICUS HEALTH</t>
  </si>
  <si>
    <t>SOUTH LAWN MEDICAL PRACTICE</t>
  </si>
  <si>
    <t>BIDEFORD MEDICAL CENTRE</t>
  </si>
  <si>
    <t>CHAGFORD HEALTH CENTRE</t>
  </si>
  <si>
    <t>YEALM MEDICAL CENTRE</t>
  </si>
  <si>
    <t>IDE LANE SURGERY</t>
  </si>
  <si>
    <t>HEAVITREE PRACTICE</t>
  </si>
  <si>
    <t>WYCLIFFE SURGERY</t>
  </si>
  <si>
    <t>SOUTH BRENT HEALTH CENTRE</t>
  </si>
  <si>
    <t>BRANNAM MEDICAL CENTRE</t>
  </si>
  <si>
    <t>FRIARY HOUSE SURGERY</t>
  </si>
  <si>
    <t>STOKE SURGERY</t>
  </si>
  <si>
    <t>BUCKFASTLEIGH MEDICAL CENTRE</t>
  </si>
  <si>
    <t>RUBY COUNTRY MEDICAL GROUP</t>
  </si>
  <si>
    <t>SID VALLEY PRACTICE</t>
  </si>
  <si>
    <t>MOUNT PLEASANT HEALTH CENTRE</t>
  </si>
  <si>
    <t>NORTON BROOK MEDICAL CENTRE</t>
  </si>
  <si>
    <t>SOUTHERNHAY HOUSE SURGERY</t>
  </si>
  <si>
    <t>FREMINGTON MEDICAL CENTRE</t>
  </si>
  <si>
    <t>COMPASS HOUSE MEDICAL CENTRES</t>
  </si>
  <si>
    <t>TOWNSEND HOUSE MEDICAL CENTRE</t>
  </si>
  <si>
    <t>ROLLE MEDICAL PARTNERSHIP</t>
  </si>
  <si>
    <t>CASTLE PLACE PRACTICE</t>
  </si>
  <si>
    <t>CRICKETFIELD SURGERY</t>
  </si>
  <si>
    <t>NORTHAM SURGERY</t>
  </si>
  <si>
    <t>MORETONHAMPSTEAD HEALTH CENTRE</t>
  </si>
  <si>
    <t>ROBOROUGH SURGERY</t>
  </si>
  <si>
    <t>DEVON SQUARE SURGERY</t>
  </si>
  <si>
    <t>BOVEY TRACEY &amp; CHUDLEIGH PRACTICE</t>
  </si>
  <si>
    <t>BLACKDOWN PRACTICE</t>
  </si>
  <si>
    <t>LEATSIDE SURGERY</t>
  </si>
  <si>
    <t>ST LEONARDS PRACTICE</t>
  </si>
  <si>
    <t>WESTBANK PRACTICE</t>
  </si>
  <si>
    <t>PINHOE SURGERY</t>
  </si>
  <si>
    <t>SOUTHWAY SURGERY</t>
  </si>
  <si>
    <t>TAVYSIDE HEALTH CENTRE</t>
  </si>
  <si>
    <t>TOPSHAM SURGERY</t>
  </si>
  <si>
    <t>LITCHDON MEDICAL CENTRE</t>
  </si>
  <si>
    <t>ALBANY SURGERY</t>
  </si>
  <si>
    <t>KINGSKERSWELL &amp; IPPLEPEN MED PRACTICE</t>
  </si>
  <si>
    <t>NORTH ROAD WEST MED.CTR.</t>
  </si>
  <si>
    <t>SOUTHOVER MEDICAL PRACTICE</t>
  </si>
  <si>
    <t>ST NEOTS SURGERY</t>
  </si>
  <si>
    <t>CROFT HALL MEDICAL PRACTICE</t>
  </si>
  <si>
    <t>TORRINGTON HEALTH CENTRE</t>
  </si>
  <si>
    <t>WALLINGBROOK HEALTH CENTRE</t>
  </si>
  <si>
    <t>BARNFIELD HILL SURGERY</t>
  </si>
  <si>
    <t>MID DEVON MEDICAL PRACTICE</t>
  </si>
  <si>
    <t>DEAN CROSS SURGERY</t>
  </si>
  <si>
    <t>AXMINSTER MEDICAL PRACTICE</t>
  </si>
  <si>
    <t>ELM SURGERY</t>
  </si>
  <si>
    <t>BEAUMONT VILLA SURGERY</t>
  </si>
  <si>
    <t>ST THOMAS MEDICAL GROUP</t>
  </si>
  <si>
    <t>OAKSIDE SURGERY</t>
  </si>
  <si>
    <t>MAYFIELD MEDICAL CENTRE</t>
  </si>
  <si>
    <t>BRUNEL MEDICAL PRACTICE</t>
  </si>
  <si>
    <t>BRADWORTHY SURGERY</t>
  </si>
  <si>
    <t>BUDLEIGH SALTERTON MEDICAL PRACTICE</t>
  </si>
  <si>
    <t>ASHBURTON SURGERY</t>
  </si>
  <si>
    <t>PATHFIELDS MEDICAL GROUP</t>
  </si>
  <si>
    <t>SEATON &amp; COLYTON MEDICAL PRACTICE</t>
  </si>
  <si>
    <t>MAYFLOWER MEDICAL GROUP</t>
  </si>
  <si>
    <t>BARTON SURGERY</t>
  </si>
  <si>
    <t>KINGSTEIGNTON MEDICAL PRACTICE</t>
  </si>
  <si>
    <t>QUEEN'S MEDICAL CENTRE</t>
  </si>
  <si>
    <t>HONITON SURGERY</t>
  </si>
  <si>
    <t>WESTOVER SURGERY</t>
  </si>
  <si>
    <t>HARRIS MEMORIAL SURGERY</t>
  </si>
  <si>
    <t>SUNNYSIDE SURGERY</t>
  </si>
  <si>
    <t>PORT VIEW SURGERY</t>
  </si>
  <si>
    <t>CARNON DOWNS SURGERY</t>
  </si>
  <si>
    <t>BOTTREAUX SURGERY</t>
  </si>
  <si>
    <t>ST KEVERNE HEALTH CENTRE</t>
  </si>
  <si>
    <t>THE MULLION &amp; CONSTANTINE GROUP PRACTICE</t>
  </si>
  <si>
    <t>ST. AGNES SURGERY</t>
  </si>
  <si>
    <t>TRESCOBEAS SURGERY</t>
  </si>
  <si>
    <t>CLAYS PRACTICE</t>
  </si>
  <si>
    <t>ROSEDEAN SURGERY</t>
  </si>
  <si>
    <t>FALMOUTH HEALTH CENTRE</t>
  </si>
  <si>
    <t>ROSELAND SURGERIES</t>
  </si>
  <si>
    <t>MARAZION SURGERY</t>
  </si>
  <si>
    <t>SALTASH HEALTH CENTRE</t>
  </si>
  <si>
    <t>PROBUS SURGERY</t>
  </si>
  <si>
    <t>VEOR SURGERY</t>
  </si>
  <si>
    <t>QUAY LANE SURGERY</t>
  </si>
  <si>
    <t>LEATSIDE HEALTH CENTRE</t>
  </si>
  <si>
    <t>CARN TO COAST HEALTH CENTRES</t>
  </si>
  <si>
    <t>LOSTWITHIEL SURGERY</t>
  </si>
  <si>
    <t>ATLANTIC MEDICAL GROUP</t>
  </si>
  <si>
    <t>BODRIGGY HEALTH CENTRE</t>
  </si>
  <si>
    <t>FOWEY RIVER PRACTICE</t>
  </si>
  <si>
    <t>LAUNCESTON MEDICAL CENTRE</t>
  </si>
  <si>
    <t>NARROWCLIFF SURGERY</t>
  </si>
  <si>
    <t>THREE SPIRES MEDICAL PRACTICE</t>
  </si>
  <si>
    <t>MIDDLEWAY SURGERY</t>
  </si>
  <si>
    <t>MEVAGISSEY SURGERY</t>
  </si>
  <si>
    <t>PETROC GROUP PRACTICE</t>
  </si>
  <si>
    <t>OLD BRIDGE SURGERY</t>
  </si>
  <si>
    <t>HELSTON MEDICAL CENTRE</t>
  </si>
  <si>
    <t>ST MARY'S HEALTH CENTRE</t>
  </si>
  <si>
    <t>OAK TREE SURGERY</t>
  </si>
  <si>
    <t>CHACEWATER HEALTH CENTRE</t>
  </si>
  <si>
    <t>PERRANPORTH SURGERY</t>
  </si>
  <si>
    <t>TAMAR VALLEY HEALTH</t>
  </si>
  <si>
    <t>BRANNEL SURGERY</t>
  </si>
  <si>
    <t>STRATTON MEDICAL CENTRE</t>
  </si>
  <si>
    <t>MEDICAL CENTRE CAMELFORD (DR NASH)</t>
  </si>
  <si>
    <t>PENRYN SURGERY</t>
  </si>
  <si>
    <t>WADEBRIDGE &amp; CAMEL ESTUARY PRACTICE</t>
  </si>
  <si>
    <t>PORT ISAAC SURGERY</t>
  </si>
  <si>
    <t>LANDER MEDICAL PRACTICE</t>
  </si>
  <si>
    <t>HORIZON HEALTH CENTRE</t>
  </si>
  <si>
    <t>BRADLEY STOKE SURGERY</t>
  </si>
  <si>
    <t>RUSH HILL SURGERY</t>
  </si>
  <si>
    <t>THE CEDARS SURGERY</t>
  </si>
  <si>
    <t>EMERSONS GREEN MEDICAL CENTRE</t>
  </si>
  <si>
    <t>UNIVERSITY MEDICAL CENTRE</t>
  </si>
  <si>
    <t>HARBOURSIDE FAMILY PRACTICE</t>
  </si>
  <si>
    <t>STUDENT HEALTH SERVICE</t>
  </si>
  <si>
    <t>FALLODON WAY MEDICAL CENTRE</t>
  </si>
  <si>
    <t>CADBURY HEATH HEALTHCARE</t>
  </si>
  <si>
    <t>ALMONDSBURY SURGERY</t>
  </si>
  <si>
    <t>WELLS ROAD SURGERY</t>
  </si>
  <si>
    <t>ST. MARY'S SURGERY</t>
  </si>
  <si>
    <t>BIRCHWOOD MEDICAL PRACTICE</t>
  </si>
  <si>
    <t>STOKE GIFFORD MEDICAL CENTRE</t>
  </si>
  <si>
    <t>PILNING SURGERY</t>
  </si>
  <si>
    <t>STREAMSIDE SURGERY</t>
  </si>
  <si>
    <t>ST MARY STREET SURGERY</t>
  </si>
  <si>
    <t>GREENWAY COMMUNITY PRACTICE</t>
  </si>
  <si>
    <t>WHITELADIES MEDICAL GROUP</t>
  </si>
  <si>
    <t>THE FAMILY PRACTICE</t>
  </si>
  <si>
    <t>LAWRENCE HILL HEALTH CENTRE</t>
  </si>
  <si>
    <t>BEECHWOOD MEDICAL PRACTICE</t>
  </si>
  <si>
    <t>MENDIP VALE MEDICAL PRACTICE</t>
  </si>
  <si>
    <t>HEYWOOD FAMILY PRACTICE</t>
  </si>
  <si>
    <t>PRIORY SURGERY</t>
  </si>
  <si>
    <t>HARTWOOD HEALTHCARE</t>
  </si>
  <si>
    <t>BEDMINSTER FAMILY PRACTICE</t>
  </si>
  <si>
    <t>PEMBROKE ROAD SURGERY</t>
  </si>
  <si>
    <t>HANHAM HEALTH</t>
  </si>
  <si>
    <t>GLOUCESTER ROAD MEDICAL CENTRE</t>
  </si>
  <si>
    <t>SEA MILLS SURGERY</t>
  </si>
  <si>
    <t>THE OLD SCHOOL SURGERY</t>
  </si>
  <si>
    <t>WEST VIEW SURGERY</t>
  </si>
  <si>
    <t>CHEW MEDICAL PRACTICE</t>
  </si>
  <si>
    <t>FAIRFIELD PARK HEALTH CENTRE</t>
  </si>
  <si>
    <t>ST. MICHAEL'S SURGERY</t>
  </si>
  <si>
    <t>THE PULTENEY PRACTICE</t>
  </si>
  <si>
    <t>SOUTHMEAD &amp; HENBURY FAMILY PRACTICE</t>
  </si>
  <si>
    <t>STAFFORD MEDICAL GROUP</t>
  </si>
  <si>
    <t>COMBE DOWN SURGERY</t>
  </si>
  <si>
    <t>TEMPLE HOUSE PRACTICE</t>
  </si>
  <si>
    <t>KINGSWOOD HEALTH CENTRE</t>
  </si>
  <si>
    <t>FIRECLAY HEALTH</t>
  </si>
  <si>
    <t>THE WELLSPRING SURGERY</t>
  </si>
  <si>
    <t>ELM HAYES SURGERY</t>
  </si>
  <si>
    <t>THE MILTON SURGERY</t>
  </si>
  <si>
    <t>ORCHARD MEDICAL CENTRE</t>
  </si>
  <si>
    <t>GRANGE ROAD SURGERY</t>
  </si>
  <si>
    <t>THE LENNARD SURGERY</t>
  </si>
  <si>
    <t>168 MEDICAL GROUP</t>
  </si>
  <si>
    <t>CLOSE FARM SURGERY</t>
  </si>
  <si>
    <t>WEST WALK SURGERY</t>
  </si>
  <si>
    <t>LEAP VALLEY MEDICAL CENTRE</t>
  </si>
  <si>
    <t>TUDOR LODGE SURGERY</t>
  </si>
  <si>
    <t>KENNEDY WAY SURGERY</t>
  </si>
  <si>
    <t>HILLVIEW FAMILY PRACTICE</t>
  </si>
  <si>
    <t>CLEVEDON MEDICAL CENTRE</t>
  </si>
  <si>
    <t>HEART OF BATH</t>
  </si>
  <si>
    <t>AIR BALLOON SURGERY</t>
  </si>
  <si>
    <t>PIONEER MEDICAL GROUP</t>
  </si>
  <si>
    <t>TYNTESFIELD MEDICAL GROUP</t>
  </si>
  <si>
    <t>NIGHTINGALE VALLEY PRACTICE</t>
  </si>
  <si>
    <t>THE ARMADA FAMILY PRACTICE</t>
  </si>
  <si>
    <t>HARPTREE SURGERY</t>
  </si>
  <si>
    <t>THREE SHIRES MEDICAL PRACTICE</t>
  </si>
  <si>
    <t>BATHEASTON MEDICAL CENTRE</t>
  </si>
  <si>
    <t>THE DOWNEND HEALTH GROUP</t>
  </si>
  <si>
    <t>COURTSIDE SURGERY</t>
  </si>
  <si>
    <t>EAST TREES HEALTH CENTRE</t>
  </si>
  <si>
    <t>HORFIELD HC</t>
  </si>
  <si>
    <t>WINSCOMBE SURGERY</t>
  </si>
  <si>
    <t>WIDCOMBE SURGERY</t>
  </si>
  <si>
    <t>CONCORD MEDICAL CENTRE</t>
  </si>
  <si>
    <t>WESTBURY ON TRYM PRIMARY CARE CENTRE</t>
  </si>
  <si>
    <t>GRAHAM ROAD SURGERY</t>
  </si>
  <si>
    <t>CHARLOTTE KEEL MEDICAL PRACTICE</t>
  </si>
  <si>
    <t>FROME VALLEY MEDICAL CENTRE</t>
  </si>
  <si>
    <t>FISHPONDS FAMILY PRACTICE</t>
  </si>
  <si>
    <t>MONTPELIER HEALTH CENTRE</t>
  </si>
  <si>
    <t>HOPE HOUSE SURGERY</t>
  </si>
  <si>
    <t>STOCKWOOD MEDICAL CENTRE</t>
  </si>
  <si>
    <t>SHIREHAMPTON GROUP PRACTICE</t>
  </si>
  <si>
    <t>BRIDGE VIEW MEDICAL</t>
  </si>
  <si>
    <t>PORTISHEAD MEDICAL GROUP</t>
  </si>
  <si>
    <t>OAK TREE HEALTH CENTRE</t>
  </si>
  <si>
    <t>COGGES SURGERY</t>
  </si>
  <si>
    <t>ALCHESTER MEDICAL GROUP</t>
  </si>
  <si>
    <t>THE CHARLBURY MEDICAL CENTRE</t>
  </si>
  <si>
    <t>THE KEY MEDICAL PRACTICE</t>
  </si>
  <si>
    <t>LONG FURLONG MEDICAL CENTRE</t>
  </si>
  <si>
    <t>JERICHO HEALTH CENTRE</t>
  </si>
  <si>
    <t>BROADSHIRES HEALTH CENTRE</t>
  </si>
  <si>
    <t>NUFFIELD HEALTH CENTRE</t>
  </si>
  <si>
    <t>GORING &amp; WOODCOTE MEDICAL PRACTICE</t>
  </si>
  <si>
    <t>LUTHER STREET MEDICAL PRACTICE</t>
  </si>
  <si>
    <t>SIBFORD SURGERY</t>
  </si>
  <si>
    <t>COWLEY ROAD MEDICAL PRACTICE</t>
  </si>
  <si>
    <t>ST. CLEMENT'S SURGERY</t>
  </si>
  <si>
    <t>HIGHTOWN SURGERY</t>
  </si>
  <si>
    <t>BLOXHAM SURGERY</t>
  </si>
  <si>
    <t>CROPREDY SURGERY</t>
  </si>
  <si>
    <t>DEDDINGTON HEALTH CENTRE</t>
  </si>
  <si>
    <t>THE ABINGDON SURGERY</t>
  </si>
  <si>
    <t>BICESTER HEALTH CENTRE</t>
  </si>
  <si>
    <t>WHITE HORSE MEDICAL PRACTICE</t>
  </si>
  <si>
    <t>THE RYCOTE PRACTICE</t>
  </si>
  <si>
    <t>HOLLOW WAY MEDICAL CENTRE</t>
  </si>
  <si>
    <t>BURFORD SURGERY</t>
  </si>
  <si>
    <t>WYCHWOOD SURGERY</t>
  </si>
  <si>
    <t>GOSFORD HILL MEDICAL CENTRE</t>
  </si>
  <si>
    <t>MANOR SURGERY</t>
  </si>
  <si>
    <t>WOODLANDS MEDICAL CENTRE</t>
  </si>
  <si>
    <t>WOODSTOCK SURGERY</t>
  </si>
  <si>
    <t>MARCHAM RD FAMILY HEALTH CENTRE</t>
  </si>
  <si>
    <t>MONTGOMERY HOUSE SURGERY</t>
  </si>
  <si>
    <t>WALLINGFORD MEDICAL PRACTICE</t>
  </si>
  <si>
    <t>MILL STREAM SURGERY</t>
  </si>
  <si>
    <t>THE BELL SURGERY</t>
  </si>
  <si>
    <t>CLIFTON HAMPDEN SURGERY</t>
  </si>
  <si>
    <t>BARTLEMAS SURGERY</t>
  </si>
  <si>
    <t>THE LEYS HEALTH CENTRE</t>
  </si>
  <si>
    <t>CHIPPING NORTON HEALTH CENTRE</t>
  </si>
  <si>
    <t>BANBURY CROSS HEALTH CENTRE</t>
  </si>
  <si>
    <t>MALTHOUSE SURGERY</t>
  </si>
  <si>
    <t>OBSERVATORY MEDICAL PRACTICE</t>
  </si>
  <si>
    <t>BOTLEY MEDICAL CENTRE</t>
  </si>
  <si>
    <t>WINDRUSH SURGERY</t>
  </si>
  <si>
    <t>BERINSFIELD HEALTH CENTRE</t>
  </si>
  <si>
    <t>BANBURY ROAD MEDICAL CENTRE</t>
  </si>
  <si>
    <t>SONNING COMMON HEALTH CTR</t>
  </si>
  <si>
    <t>NEWBURY STREET PRACTICE</t>
  </si>
  <si>
    <t>WINDRUSH MEDICAL PRACTICE</t>
  </si>
  <si>
    <t>NETTLEBED SURGERY</t>
  </si>
  <si>
    <t>MORLAND HOUSE SURGERY</t>
  </si>
  <si>
    <t>ELM TREE SURGERY</t>
  </si>
  <si>
    <t>SUMMERTOWN HEALTH CENTRE</t>
  </si>
  <si>
    <t>BAMPTON SURGERY</t>
  </si>
  <si>
    <t>HEDENA HEALTH</t>
  </si>
  <si>
    <t>CHALGROVE &amp; WATLINGTON SURGERIES</t>
  </si>
  <si>
    <t>TEMPLE COWLEY HEALTH CENTRE</t>
  </si>
  <si>
    <t>EYNSHAM MEDICAL GROUP</t>
  </si>
  <si>
    <t>DONNINGTON MEDICAL PARTNERSHIP</t>
  </si>
  <si>
    <t>ISLIP SURGERY</t>
  </si>
  <si>
    <t>DIDCOT HEALTH CENTRE PRACTICE</t>
  </si>
  <si>
    <t>THE HART SURGERY</t>
  </si>
  <si>
    <t>GREAT OAKLEY MEDICAL CENTRE</t>
  </si>
  <si>
    <t>MAPLE ACCESS PARTNERSHIP LLP</t>
  </si>
  <si>
    <t>THE BROOK HEALTH CENTRE</t>
  </si>
  <si>
    <t>DR ABBAS</t>
  </si>
  <si>
    <t>DANES CAMP MEDICAL CENTRE</t>
  </si>
  <si>
    <t>EARLS BARTON MEDICAL CENTRE</t>
  </si>
  <si>
    <t>SUMMERLEE MEDICAL CENTRE</t>
  </si>
  <si>
    <t>HIGHAM FERRERS SURGERY</t>
  </si>
  <si>
    <t>GREENVIEW SURGERY</t>
  </si>
  <si>
    <t>BUGBROOKE MEDICAL PRACTICE</t>
  </si>
  <si>
    <t>MARSHALLS ROAD SURGERY</t>
  </si>
  <si>
    <t>DENTON VILLAGE SURGERY</t>
  </si>
  <si>
    <t>GREENS NORTON &amp; WEEDON MEDICAL PRACTICE</t>
  </si>
  <si>
    <t>NENE VALLEY SURGERY</t>
  </si>
  <si>
    <t>THE SAXON SPIRES PRACTICE</t>
  </si>
  <si>
    <t>COUNTY SURGERY</t>
  </si>
  <si>
    <t>WOOTTON MEDICAL CENTRE</t>
  </si>
  <si>
    <t>CRICK MEDICAL PRACTICE</t>
  </si>
  <si>
    <t>THE PARKS MEDICAL PRACTICE</t>
  </si>
  <si>
    <t>WEAVERS MEDICAL</t>
  </si>
  <si>
    <t>THE CRESCENT MEDICAL CTR.</t>
  </si>
  <si>
    <t>BRACKLEY MEDICAL CENTRE</t>
  </si>
  <si>
    <t>PARKLANDS MEDICAL CENTRE</t>
  </si>
  <si>
    <t>ABINGTON MEDICAL CENTRE</t>
  </si>
  <si>
    <t>PARK AVE MED CNT &amp; KINGS HEATH PRACTICE</t>
  </si>
  <si>
    <t>ST LUKES PRIMARY CARE CENTRE</t>
  </si>
  <si>
    <t>WOODVIEW MEDICAL CENTRE</t>
  </si>
  <si>
    <t>DRYLAND MEDICAL CENTRE</t>
  </si>
  <si>
    <t>DR SPENCER &amp; PARTNERS</t>
  </si>
  <si>
    <t>KINGSTHORPE MEDICAL CTR.</t>
  </si>
  <si>
    <t>ABBEY HOUSE MEDICAL PRACTICE</t>
  </si>
  <si>
    <t>BYFIELD MEDICAL CENTRE</t>
  </si>
  <si>
    <t>THE COTTONS MEDICAL CENTRE</t>
  </si>
  <si>
    <t>ABINGTON PARK SURGERY</t>
  </si>
  <si>
    <t>SPINNEY BROOK MEDICAL CENTRE</t>
  </si>
  <si>
    <t>LANGHAM PLACE SURGERY</t>
  </si>
  <si>
    <t>ALBANY HOUSE MEDICAL CENTRE</t>
  </si>
  <si>
    <t>THE MOUNTS MEDICAL CENTRE</t>
  </si>
  <si>
    <t>RUSHDEN MEDICAL CENTRE</t>
  </si>
  <si>
    <t>OUNDLE</t>
  </si>
  <si>
    <t>TOWCESTER MEDICAL CENTRE</t>
  </si>
  <si>
    <t>ROTHWELL MEDICAL CENTRE</t>
  </si>
  <si>
    <t>RILLWOOD MEDICAL CENTRE</t>
  </si>
  <si>
    <t>THE LONG BUCKBY PRACTICE</t>
  </si>
  <si>
    <t>WANSFORD</t>
  </si>
  <si>
    <t>DANETRE MEDICAL PRACTICE</t>
  </si>
  <si>
    <t>LEICESTER TCE HEALTHCARE CTR</t>
  </si>
  <si>
    <t>ESKDAILL MEDICAL</t>
  </si>
  <si>
    <t>KING EDWARD ROAD SURGERY</t>
  </si>
  <si>
    <t>THE REDWELL MEDICAL CENTRE</t>
  </si>
  <si>
    <t>ELEANOR CROSS HEALTHCARE</t>
  </si>
  <si>
    <t>MOULTON SURGERY</t>
  </si>
  <si>
    <t>THE PINES SURGERY</t>
  </si>
  <si>
    <t>HARBOROUGH FIELD SURGERY</t>
  </si>
  <si>
    <t>HEADLANDS SURGERY</t>
  </si>
  <si>
    <t>QUEENSVIEW MEDICAL CENTRE</t>
  </si>
  <si>
    <t>LAKESIDE HEALTHCARE</t>
  </si>
  <si>
    <t>WESTCROFT HEALTH CENTRE</t>
  </si>
  <si>
    <t>MILTON KEYNES VILLAGE SURG</t>
  </si>
  <si>
    <t>LITTLE CHALFONT SURGERY</t>
  </si>
  <si>
    <t>PROSPECT HOUSE SURGERY</t>
  </si>
  <si>
    <t>THE STONEDEAN PRACTICE</t>
  </si>
  <si>
    <t>WALNUT TREE HEALTH CENTRE</t>
  </si>
  <si>
    <t>THE GROVE SURGERY</t>
  </si>
  <si>
    <t>CRESSEX HEALTH CENTRE</t>
  </si>
  <si>
    <t>EDLESBOROUGH SURGERY</t>
  </si>
  <si>
    <t>THE ALLAN PRACTICE</t>
  </si>
  <si>
    <t>WESTONGROVE PARTNERSHIP</t>
  </si>
  <si>
    <t>3W HEALTH</t>
  </si>
  <si>
    <t>WADDESDON SURGERY</t>
  </si>
  <si>
    <t>BOURNE END &amp; WOOBURN GREEN MEDICAL CTR</t>
  </si>
  <si>
    <t>CENTRAL MILTON KEYNES MEDICAL CENTRE</t>
  </si>
  <si>
    <t>FISHERMEAD MEDICAL CENTRE</t>
  </si>
  <si>
    <t>WESTFIELD ROAD SURGERY</t>
  </si>
  <si>
    <t>GLADSTONE ROAD SURGERY</t>
  </si>
  <si>
    <t>COBBS GARDEN SURGERY</t>
  </si>
  <si>
    <t>DENHAM MEDICAL CENTRE</t>
  </si>
  <si>
    <t>ASHFIELD MEDICAL CENTRE</t>
  </si>
  <si>
    <t>THE MISBOURNE SURGERY</t>
  </si>
  <si>
    <t>HUGHENDEN VALLEY SURGERY</t>
  </si>
  <si>
    <t>STOKENCHURCH MEDICAL CTRE</t>
  </si>
  <si>
    <t>UNITY HEALTH</t>
  </si>
  <si>
    <t>THE SIMPSON CENTRE</t>
  </si>
  <si>
    <t>SOUTHMEAD SURGERY</t>
  </si>
  <si>
    <t>CARRINGTON HOUSE SURGERY</t>
  </si>
  <si>
    <t>WHITEHILL SURGERY</t>
  </si>
  <si>
    <t>BEDFORD STREET SURGERY</t>
  </si>
  <si>
    <t>POPLAR GROVE PRACTICE</t>
  </si>
  <si>
    <t>WATER MEADOW SURGERY</t>
  </si>
  <si>
    <t>THE JOHN HAMPDEN SURGERY</t>
  </si>
  <si>
    <t>BURNHAM HEALTH CENTRE</t>
  </si>
  <si>
    <t>OAKRIDGE PARK MEDICAL CENTRE</t>
  </si>
  <si>
    <t>THREEWAYS SURGERY</t>
  </si>
  <si>
    <t>WYE VALLEY SURGERY</t>
  </si>
  <si>
    <t>CHERRYMEAD SURGERY</t>
  </si>
  <si>
    <t>HADDENHAM MEDICAL CENTRE</t>
  </si>
  <si>
    <t>PURBECK HEALTH CENTRE</t>
  </si>
  <si>
    <t>WHADDON HEALTHCARE</t>
  </si>
  <si>
    <t>SOVEREIGN MEDICAL CENTRE</t>
  </si>
  <si>
    <t>KINGSWOOD SURGERY</t>
  </si>
  <si>
    <t>THE CROSS KEYS PRACTICE</t>
  </si>
  <si>
    <t>CHILTERN HOUSE MED CENTRE</t>
  </si>
  <si>
    <t>THE MANDEVILLE PRACTICE</t>
  </si>
  <si>
    <t>DESBOROUGH SURGERY</t>
  </si>
  <si>
    <t>NEWPORT PAGNELL MED.CTR.</t>
  </si>
  <si>
    <t>PARKSIDE MEDICAL CENTRE</t>
  </si>
  <si>
    <t>OAKFIELD SURGERY</t>
  </si>
  <si>
    <t>THE RED HOUSE SURGERY</t>
  </si>
  <si>
    <t>MILLBARN MEDICAL CENTRE</t>
  </si>
  <si>
    <t>TOWER HOUSE SURGERY</t>
  </si>
  <si>
    <t>THE HALL PRACTICE</t>
  </si>
  <si>
    <t>THE SWAN PRACTICE</t>
  </si>
  <si>
    <t>AMERSHAM HEALTH CENTRE</t>
  </si>
  <si>
    <t>WOLVERTON HEALTH CENTRE</t>
  </si>
  <si>
    <t>RECTORY MEADOW SURGERY</t>
  </si>
  <si>
    <t>EVERGREEN PRACTICE</t>
  </si>
  <si>
    <t>CROWN WOOD MEDICAL CENTRE</t>
  </si>
  <si>
    <t>ASCOT MEDICAL CENTRE</t>
  </si>
  <si>
    <t>MELROSE SURGERY</t>
  </si>
  <si>
    <t>240 WEXHAM ROAD</t>
  </si>
  <si>
    <t>TILEHURST VILLAGE SURGERY</t>
  </si>
  <si>
    <t>RUSSELL STREET SURGERY</t>
  </si>
  <si>
    <t>SOUTH READING &amp; SHINFIELD GROUP MED PRAC</t>
  </si>
  <si>
    <t>SOUTH MEADOW SURGERY</t>
  </si>
  <si>
    <t>KUMAR MEDICAL CENTRE</t>
  </si>
  <si>
    <t>DR NABI</t>
  </si>
  <si>
    <t>CORDWALLIS ROAD SURGERY</t>
  </si>
  <si>
    <t>UNIVERSITY MEDICAL GROUP</t>
  </si>
  <si>
    <t>CHAPEL ROW SURGERY</t>
  </si>
  <si>
    <t>BURDWOOD SURGERY</t>
  </si>
  <si>
    <t>PEMBROKE SURGERY</t>
  </si>
  <si>
    <t>REDWOOD HOUSE SURGERY</t>
  </si>
  <si>
    <t>GREAT HOLLANDS PRACTICE</t>
  </si>
  <si>
    <t>WOOSEHILL PRACTICE</t>
  </si>
  <si>
    <t>EASTHAMPSTEAD SURGERY</t>
  </si>
  <si>
    <t>MANOR PARK MEDICAL CENTRE</t>
  </si>
  <si>
    <t>SHREEJI MEDICAL CENTRE</t>
  </si>
  <si>
    <t>ROSEMEAD SURGERY</t>
  </si>
  <si>
    <t>BHARANI MEDICAL CENTRE</t>
  </si>
  <si>
    <t>NEW WOKINGHAM ROAD SURGERY</t>
  </si>
  <si>
    <t>GROVELANDS MEDICAL CENTRE</t>
  </si>
  <si>
    <t>THEALE MEDICAL CENTRE</t>
  </si>
  <si>
    <t>GREEN MEADOWS SURGERY</t>
  </si>
  <si>
    <t>FARNHAM ROAD PRACTICE</t>
  </si>
  <si>
    <t>CLARENCE MEDICAL CENTRE</t>
  </si>
  <si>
    <t>THATCHAM HEALTH CENTRE</t>
  </si>
  <si>
    <t>TWYFORD SURGERY</t>
  </si>
  <si>
    <t>LODDON VALE PRACTICE</t>
  </si>
  <si>
    <t>SHEET STREET SURGERY</t>
  </si>
  <si>
    <t>THE SYMONS MEDICAL CENTRE</t>
  </si>
  <si>
    <t>STRAWBERRY HILL MEDICAL CENTRE</t>
  </si>
  <si>
    <t>WESTERN ELMS &amp; CIRCUIT LANE SURGERIES</t>
  </si>
  <si>
    <t>BINFIELD SURGERY</t>
  </si>
  <si>
    <t>HUNGERFORD SURGERY</t>
  </si>
  <si>
    <t>WESTWOOD ROAD SURGERY</t>
  </si>
  <si>
    <t>WARGRAVE PRACTICE</t>
  </si>
  <si>
    <t>LAMBOURN SURGERY</t>
  </si>
  <si>
    <t>WOODLEY PRACTICE</t>
  </si>
  <si>
    <t>THE DOWNLAND PRACTICE</t>
  </si>
  <si>
    <t>LONG BARN LANE SURGERY</t>
  </si>
  <si>
    <t>LEE HOUSE SURGERY</t>
  </si>
  <si>
    <t>PARKSIDE PRACTICE</t>
  </si>
  <si>
    <t>HERSCHEL MEDICAL CENTRE</t>
  </si>
  <si>
    <t>COOKHAM MEDICAL CENTRE</t>
  </si>
  <si>
    <t>EMMER GREEN SURGERY</t>
  </si>
  <si>
    <t>MILMAN &amp; KENNET SURGERY</t>
  </si>
  <si>
    <t>CROSBY HOUSE SURGERY</t>
  </si>
  <si>
    <t>RINGMEAD MEDICAL PRACTICE</t>
  </si>
  <si>
    <t>MAGNOLIA HOUSE SURGERY</t>
  </si>
  <si>
    <t>MORTIMER SURGERY</t>
  </si>
  <si>
    <t>CHATHAM STREET SURGERY</t>
  </si>
  <si>
    <t>FINCHAMPSTEAD PRACTICE</t>
  </si>
  <si>
    <t>LANGLEY HEALTH CENTRE</t>
  </si>
  <si>
    <t>WOKINGHAM MEDICAL CENTRE</t>
  </si>
  <si>
    <t>DATCHET HEALTH CENTRE</t>
  </si>
  <si>
    <t>CLAREMONT HOLYPORT SURGERY</t>
  </si>
  <si>
    <t>ROSS ROAD MEDICAL CENTRE</t>
  </si>
  <si>
    <t>LINDEN MEDICAL CENTRE</t>
  </si>
  <si>
    <t>FALKLAND SURGERY</t>
  </si>
  <si>
    <t>WOODLANDS PARK SURGERY</t>
  </si>
  <si>
    <t>BALMORE PARK SURGERY</t>
  </si>
  <si>
    <t>THE BOAT HOUSE SURGERY</t>
  </si>
  <si>
    <t>KINGS CORNER SURGERY</t>
  </si>
  <si>
    <t>LONDON STREET SURGERY</t>
  </si>
  <si>
    <t>WEXHAM ROAD SURGERY</t>
  </si>
  <si>
    <t>SWALLOWFIELD MEDICAL PRACTICE</t>
  </si>
  <si>
    <t>EASTFIELD HOUSE SURGERY</t>
  </si>
  <si>
    <t>THE WATERFIELD PRACTICE</t>
  </si>
  <si>
    <t>WIGHT PRIMARY PARTNERSHIPS LTD</t>
  </si>
  <si>
    <t>SOUTH WIGHT MEDICAL PRACTICE</t>
  </si>
  <si>
    <t>COWES MEDICAL CENTRE</t>
  </si>
  <si>
    <t>THE BAY MEDICAL PRACTICE</t>
  </si>
  <si>
    <t>NEWPORT HEALTH CENTRE</t>
  </si>
  <si>
    <t>ARGYLL HOUSE</t>
  </si>
  <si>
    <t>ST. HELENS MEDICAL CENTRE</t>
  </si>
  <si>
    <t>ESPLANADE SURGERY</t>
  </si>
  <si>
    <t>EAST COWES MEDICAL CENTRE</t>
  </si>
  <si>
    <t>VENTNOR MEDICAL PRACTICE</t>
  </si>
  <si>
    <t>PARK LANE PRACTICE</t>
  </si>
  <si>
    <t>PHOENIX SURGERY</t>
  </si>
  <si>
    <t>VICTORIA CROSS SURGERY</t>
  </si>
  <si>
    <t>HINDON SURGERY</t>
  </si>
  <si>
    <t>SILTON SURGERY</t>
  </si>
  <si>
    <t>LODGE SURGERY</t>
  </si>
  <si>
    <t>COURTYARD SURGERY</t>
  </si>
  <si>
    <t>OLD SCHOOL HOUSE SURGERY</t>
  </si>
  <si>
    <t>CRICKLADE SURGERY</t>
  </si>
  <si>
    <t>JUBILEE FIELD SURGERY</t>
  </si>
  <si>
    <t>BURBAGE SURGERY</t>
  </si>
  <si>
    <t>RIDGE GREEN MEDICAL PRACTICE</t>
  </si>
  <si>
    <t>MERE SURGERY</t>
  </si>
  <si>
    <t>THE LAWN MEDICAL CENTRE</t>
  </si>
  <si>
    <t>TISBURY SURGERY</t>
  </si>
  <si>
    <t>NORTH SWINDON PRACTICE</t>
  </si>
  <si>
    <t>MARKET LAVINGTON SURGERY</t>
  </si>
  <si>
    <t>ST. JAMES SURGERY</t>
  </si>
  <si>
    <t>PATFORD HOUSE PARTNERSHIP</t>
  </si>
  <si>
    <t>SOUTHBROOM SURGERY</t>
  </si>
  <si>
    <t>ST MELOR HOUSE SURGERY</t>
  </si>
  <si>
    <t>ELDENE SURGERY</t>
  </si>
  <si>
    <t>RAMSBURY SURGERY</t>
  </si>
  <si>
    <t>DOWNTON SURGERY</t>
  </si>
  <si>
    <t>ROWDEN SURGERY</t>
  </si>
  <si>
    <t>MALMESBURY MEDICAL PARTNERSHIP</t>
  </si>
  <si>
    <t>WESTBURY GROUP PRACTICE</t>
  </si>
  <si>
    <t>NORTHLANDS SURGERY</t>
  </si>
  <si>
    <t>KENNET AND AVON MEDICAL PARTNERSHIP</t>
  </si>
  <si>
    <t>ASHINGTON HOUSE SURGERY</t>
  </si>
  <si>
    <t>ABBEY MEADS MEDICAL PRACT</t>
  </si>
  <si>
    <t>LANSDOWNE SURGERY</t>
  </si>
  <si>
    <t>WHALEBRIDGE PRACTICE</t>
  </si>
  <si>
    <t>BRADFORD-ON-AVON AND MELKSHAM HEALTH</t>
  </si>
  <si>
    <t>TINKERS LANE SURGERY</t>
  </si>
  <si>
    <t>HAWTHORN MEDICAL CENTRE</t>
  </si>
  <si>
    <t>THREE CHEQUERS MEDICAL PRACTICE</t>
  </si>
  <si>
    <t>PRIORY ROAD MEDICAL CENTRE</t>
  </si>
  <si>
    <t>AVON VALLEY PRACTICE</t>
  </si>
  <si>
    <t>OLD TOWN SURGERY</t>
  </si>
  <si>
    <t>SALISBURY MEDICAL PRACTICE</t>
  </si>
  <si>
    <t>THE ORCHARD PARTNERSHIP</t>
  </si>
  <si>
    <t>AVENUE SURGERY</t>
  </si>
  <si>
    <t>TROWBRIDGE HEALTH CENTRE</t>
  </si>
  <si>
    <t>CASTLE PRACTICE</t>
  </si>
  <si>
    <t>BOX SURGERY</t>
  </si>
  <si>
    <t>GIFFORDS PRIMARY CARE CTR</t>
  </si>
  <si>
    <t>PORCH SURGERY</t>
  </si>
  <si>
    <t>RIDGEWAY VIEW FAMILY PRACTICE</t>
  </si>
  <si>
    <t>LOVEMEAD GROUP PRACTICE</t>
  </si>
  <si>
    <t>HATHAWAY SURGERY</t>
  </si>
  <si>
    <t>PURTON SURGERY</t>
  </si>
  <si>
    <t>BARCROFT MEDICAL CENTRE</t>
  </si>
  <si>
    <t>WHITEPARISH SURGERY</t>
  </si>
  <si>
    <t>HARCOURT MEDICAL CENTRE</t>
  </si>
  <si>
    <t>WESTROP MEDICAL PRACTICE</t>
  </si>
  <si>
    <t>MERCHISTON SURGERY</t>
  </si>
  <si>
    <t>ROWNER HEALTH CENTRE</t>
  </si>
  <si>
    <t>HORNDEAN SURGERY</t>
  </si>
  <si>
    <t>WATERSHIP DOWN HEALTH</t>
  </si>
  <si>
    <t>NORTH CAMP SURGERY</t>
  </si>
  <si>
    <t>CRONDALL NEW SURGERY</t>
  </si>
  <si>
    <t>BOUNDARIES SURGERY</t>
  </si>
  <si>
    <t>LIVING WELL PARTNERSHIP</t>
  </si>
  <si>
    <t>WALNUT TREE SURGERY</t>
  </si>
  <si>
    <t>CHINEHAM MEDICAL PRACTICE</t>
  </si>
  <si>
    <t>HOMELESS HEALTHCARE TEAM</t>
  </si>
  <si>
    <t>BROOK LANE SURGERY</t>
  </si>
  <si>
    <t>SOLENT VIEW MEDICAL PRACTICE</t>
  </si>
  <si>
    <t>WHITCHURCH SURGERY</t>
  </si>
  <si>
    <t>BROOK HOUSE SURGERY</t>
  </si>
  <si>
    <t>ST. PETERS SURGERY</t>
  </si>
  <si>
    <t>HILL LANE SURGERY</t>
  </si>
  <si>
    <t>THE GRANGE SURGERY</t>
  </si>
  <si>
    <t>THE WELLINGTON PRACTICE</t>
  </si>
  <si>
    <t>EAST SHORE PARTNERSHIP</t>
  </si>
  <si>
    <t>PINEHILL SURGERY</t>
  </si>
  <si>
    <t>PRINCES GARDENS SURGERY</t>
  </si>
  <si>
    <t>LOCKSWOOD SURGERY</t>
  </si>
  <si>
    <t>BOYATT WOOD SURGERY</t>
  </si>
  <si>
    <t>OAKS HEALTHCARE</t>
  </si>
  <si>
    <t>WESTLANDS MEDICAL CENTRE</t>
  </si>
  <si>
    <t>WILSON PRACTICE</t>
  </si>
  <si>
    <t>WATERFRONT AND SOLENT SURGERY</t>
  </si>
  <si>
    <t>PORTSDOWN GROUP PRACTICE</t>
  </si>
  <si>
    <t>BRIDGEMARY MEDICAL CENTRE</t>
  </si>
  <si>
    <t>TWIN OAKS MEDICAL CENTRE</t>
  </si>
  <si>
    <t>THE CLANFIELD PRACTICE</t>
  </si>
  <si>
    <t>LYNDHURST SURGERY</t>
  </si>
  <si>
    <t>ABBEYWELL SURGERY</t>
  </si>
  <si>
    <t>CROWN HEIGHTS MEDICAL CENTRE</t>
  </si>
  <si>
    <t>PARK SURGERY</t>
  </si>
  <si>
    <t>THE BORDER PRACTICE</t>
  </si>
  <si>
    <t>WISTARIA &amp; MILFORD SURGERIES</t>
  </si>
  <si>
    <t>WHITEWATER HEALTH</t>
  </si>
  <si>
    <t>CHAWTON PARK SURGERY</t>
  </si>
  <si>
    <t>VINE MEDICAL GROUP</t>
  </si>
  <si>
    <t>TESTVALE SURGERY</t>
  </si>
  <si>
    <t>FORDINGBRIDGE SURGERY</t>
  </si>
  <si>
    <t>FRIARSGATE PRACTICE</t>
  </si>
  <si>
    <t>NEW FOREST MEDICAL GROUP</t>
  </si>
  <si>
    <t>OLD FIRE STATION SURGERY</t>
  </si>
  <si>
    <t>RAYMOND ROAD SURGERY</t>
  </si>
  <si>
    <t>JENNER HOUSE SURGERY</t>
  </si>
  <si>
    <t>ALRESFORD SURGERY</t>
  </si>
  <si>
    <t>ALMA ROAD SURGERY</t>
  </si>
  <si>
    <t>NORTH BADDESLEY SURGERY</t>
  </si>
  <si>
    <t>ALEXANDER HOUSE SURGERY</t>
  </si>
  <si>
    <t>DENMEAD HEALTH CENTRE</t>
  </si>
  <si>
    <t>ATHERLEY HOUSE SURGERY</t>
  </si>
  <si>
    <t>NEW HORIZONS MEDICAL PARTNERSHIP</t>
  </si>
  <si>
    <t>GRATTON SURGERY</t>
  </si>
  <si>
    <t>STUBBINGTON MEDICAL PRACTICE</t>
  </si>
  <si>
    <t>THE DRAYTON SURGERY</t>
  </si>
  <si>
    <t>THE PEARTREE PRACTICE</t>
  </si>
  <si>
    <t>RICHMOND SURGERY</t>
  </si>
  <si>
    <t>SWAN MEDICAL GROUP</t>
  </si>
  <si>
    <t>TADLEY MEDICAL P'SHIP</t>
  </si>
  <si>
    <t>ALDERMOOR SURGERY</t>
  </si>
  <si>
    <t>HEDGE END MEDICAL CENTRE</t>
  </si>
  <si>
    <t>THE SHIRLEY HEALTH PARTNERSHIP</t>
  </si>
  <si>
    <t>STONEHAM LANE SURGERY</t>
  </si>
  <si>
    <t>THE WILLOW GROUP</t>
  </si>
  <si>
    <t>SHEPHERDS SPRING MEDICAL CENTRE</t>
  </si>
  <si>
    <t>CLIFT SURGERY</t>
  </si>
  <si>
    <t>CHAWTON HOUSE SURGERY</t>
  </si>
  <si>
    <t>KIRKLANDS SURGERY</t>
  </si>
  <si>
    <t>FORESTSIDE MEDICAL PRACTICE</t>
  </si>
  <si>
    <t>ST. ANDREW'S SURGERY</t>
  </si>
  <si>
    <t>CAMROSE GILLIES AND HACKWOOD PARTNERSHIP</t>
  </si>
  <si>
    <t>VOYAGER FAMILY HEALTH</t>
  </si>
  <si>
    <t>THE CAMBRIDGE PRACTICE</t>
  </si>
  <si>
    <t>BISHOPS WALTHAM SURGERY</t>
  </si>
  <si>
    <t>CHEVIOT ROAD SURGERY</t>
  </si>
  <si>
    <t>ODIHAM HEALTH CENTRE</t>
  </si>
  <si>
    <t>THE LIGHTHOUSE GROUP PRACTICE</t>
  </si>
  <si>
    <t>THE WATERCRESS MEDICAL GROUP</t>
  </si>
  <si>
    <t>BRAMBLYS GRANGE MEDICAL PRACTICE</t>
  </si>
  <si>
    <t>RED AND GREEN PRACTICE</t>
  </si>
  <si>
    <t>CRANESWATER GROUP PRACTICE</t>
  </si>
  <si>
    <t>KINTBURY &amp; WOOLTON HILL SURGERY</t>
  </si>
  <si>
    <t>ADELAIDE MEDICAL CENTRE</t>
  </si>
  <si>
    <t>ST PAUL'S SURGERY</t>
  </si>
  <si>
    <t>THE OAKLEY HEALTH GROUP</t>
  </si>
  <si>
    <t>BADGERSWOOD SURGERY</t>
  </si>
  <si>
    <t>WEST END ROAD SURGERY</t>
  </si>
  <si>
    <t>RINGWOOD MEDICAL CENTRE</t>
  </si>
  <si>
    <t>WEST MEON SURGERY</t>
  </si>
  <si>
    <t>ST CLEMENTS PARTNERSHIP</t>
  </si>
  <si>
    <t>WICKHAM SURGERY</t>
  </si>
  <si>
    <t>GUDGEHEATH LANE SURGERY</t>
  </si>
  <si>
    <t>TRAFALGAR MEDICAL GROUP PRACTICE</t>
  </si>
  <si>
    <t>CENTRE PRACTICE</t>
  </si>
  <si>
    <t>CHARLTON HILL SURGERY</t>
  </si>
  <si>
    <t>SOLENT GP SURGERY</t>
  </si>
  <si>
    <t>VICTOR STREET SURGERY</t>
  </si>
  <si>
    <t>WATERSIDE MEDICAL PRACTICE</t>
  </si>
  <si>
    <t>THE FRYERN SURGERY</t>
  </si>
  <si>
    <t>STOKEWOOD SURGERY</t>
  </si>
  <si>
    <t>THE ANDOVER HEALTH CENTRE MEDICAL PRACT</t>
  </si>
  <si>
    <t>STOCKBRIDGE SURGERY</t>
  </si>
  <si>
    <t>GIFFARD DRIVE SURGERY</t>
  </si>
  <si>
    <t>PORTCHESTER PRACTICE</t>
  </si>
  <si>
    <t>THE BOSMERE MEDICAL PRACTICE</t>
  </si>
  <si>
    <t>EMSWORTH SURGERY</t>
  </si>
  <si>
    <t>WEST END SURGERY</t>
  </si>
  <si>
    <t>COASTAL MEDICAL PARTNERSHIP</t>
  </si>
  <si>
    <t>ROWLANDS CASTLE SURGERY</t>
  </si>
  <si>
    <t>LORDSHILL HEALTH CENTRE</t>
  </si>
  <si>
    <t>BURGESS ROAD SURGERY</t>
  </si>
  <si>
    <t>LYME BAY MEDICAL PRACTICE</t>
  </si>
  <si>
    <t>CRESCENT PROVIDENCE SURGERY</t>
  </si>
  <si>
    <t>WOODLEA HOUSE SURGERY</t>
  </si>
  <si>
    <t>SANDFORD SURGERY</t>
  </si>
  <si>
    <t>FORDINGTON SURGERY</t>
  </si>
  <si>
    <t>DENMARK ROAD MEDICAL CENTRE</t>
  </si>
  <si>
    <t>THE BARCELLOS FAMILY PRACTICE</t>
  </si>
  <si>
    <t>BLACKMORE VALE PARTNERSHIP</t>
  </si>
  <si>
    <t>PUDDLETOWN SURGERY</t>
  </si>
  <si>
    <t>CORFE CASTLE SURGERY</t>
  </si>
  <si>
    <t>THE BIRCHWOOD PRACTICE</t>
  </si>
  <si>
    <t>EVERGREEN OAK SURGERY</t>
  </si>
  <si>
    <t>SIXPENNY HANDLEY SURGERY</t>
  </si>
  <si>
    <t>POUNDBURY DOCTORS SURGERY</t>
  </si>
  <si>
    <t>GILLINGHAM MEDICAL PRACTICE</t>
  </si>
  <si>
    <t>THE GROVE MEDICAL CENTRE</t>
  </si>
  <si>
    <t>WALFORD MILL MEDICAL CENTRE</t>
  </si>
  <si>
    <t>AMMONITE HEALTH PARTNERSHIP</t>
  </si>
  <si>
    <t>CROSS ROAD SURGERY</t>
  </si>
  <si>
    <t>BARTON HOUSE MED PRACTICE</t>
  </si>
  <si>
    <t>THE BRIDGES MEDICAL CTR.</t>
  </si>
  <si>
    <t>THE PANTON PRACTICE</t>
  </si>
  <si>
    <t>THE BANKS &amp; BEARWOOD MEDICAL CENTRE</t>
  </si>
  <si>
    <t>ATRIUM HEALTH CENTRE</t>
  </si>
  <si>
    <t>LITTLEDOWN SURGERY</t>
  </si>
  <si>
    <t>STOUR SURGERY</t>
  </si>
  <si>
    <t>POOLE TOWN SURGERY</t>
  </si>
  <si>
    <t>ST ALBANS MEDICAL CENTRE</t>
  </si>
  <si>
    <t>PENNY'S HILL PRACTICE</t>
  </si>
  <si>
    <t>SOUTHBOURNE PRACTICE</t>
  </si>
  <si>
    <t>THE CRANBORNE PRACTICE</t>
  </si>
  <si>
    <t>FARMHOUSE SURGERY</t>
  </si>
  <si>
    <t>CHRISTCHURCH MEDICAL PRACTICE</t>
  </si>
  <si>
    <t>CERNE ABBAS SURGERY</t>
  </si>
  <si>
    <t>WYKE REGIS &amp; LANEHOUSE MEDICAL PRACTICE</t>
  </si>
  <si>
    <t>THE MARINE &amp; OAKRIDGE PARTNERSHIP</t>
  </si>
  <si>
    <t>JAMES FISHER MEDICAL CENTRE</t>
  </si>
  <si>
    <t>THE HARVEY PRACTICE</t>
  </si>
  <si>
    <t>KINSON ROAD MEDICAL CENTRE</t>
  </si>
  <si>
    <t>THE HADLEIGH PRACTICE</t>
  </si>
  <si>
    <t>MOORDOWN MEDICAL CENTRE</t>
  </si>
  <si>
    <t>THE ROSEMARY HEALTH CTR</t>
  </si>
  <si>
    <t>MILTON ABBAS SURGERY</t>
  </si>
  <si>
    <t>TALBOT MEDICAL CENTRE</t>
  </si>
  <si>
    <t>THE VERWOOD SURGERY</t>
  </si>
  <si>
    <t>THE APPLES MEDICAL CENTRE</t>
  </si>
  <si>
    <t>HIGHCLIFFE MEDICAL CENTRE</t>
  </si>
  <si>
    <t>ROYAL CRESCENT SURGERY</t>
  </si>
  <si>
    <t>THE WELLBRIDGE PRACTICE</t>
  </si>
  <si>
    <t>WEST MOORS VILLAGE SURGERY</t>
  </si>
  <si>
    <t>SHELLEY MANOR HOLDENHURST MEDICAL CENTRE</t>
  </si>
  <si>
    <t>BERE REGIS SURGERY</t>
  </si>
  <si>
    <t>THE BLANDFORD GROUP PRACTICE</t>
  </si>
  <si>
    <t>BEAUFORT ROAD SURGERY</t>
  </si>
  <si>
    <t>QUEENS AVENUE SURGERY</t>
  </si>
  <si>
    <t>WESTBOURNE MEDICAL CENTRE</t>
  </si>
  <si>
    <t>CANFORD HEATH GROUP PRACT</t>
  </si>
  <si>
    <t>SHORE MEDICAL</t>
  </si>
  <si>
    <t>WAREHAM SURGERY</t>
  </si>
  <si>
    <t>SWANAGE MEDICAL PRACTICE</t>
  </si>
  <si>
    <t>ROYAL MANOR HEALTH CARE</t>
  </si>
  <si>
    <t>THE ADAM PRACTICE</t>
  </si>
  <si>
    <t>WINTON HEALTH CENTRE</t>
  </si>
  <si>
    <t>ORCHID HOUSE SURGERY</t>
  </si>
  <si>
    <t>FACCINI HOUSE SURGERY</t>
  </si>
  <si>
    <t>TUDOR LODGE HEALTH CENTRE</t>
  </si>
  <si>
    <t>TOOTING SOUTH MEDICAL CENTRE</t>
  </si>
  <si>
    <t>TOOTING BEC SURGERY</t>
  </si>
  <si>
    <t>WALLINGTON FAMILY PRACTICE</t>
  </si>
  <si>
    <t>COLLIERS WOOD SURGERY</t>
  </si>
  <si>
    <t>BALHAM HEALTH CENTRE</t>
  </si>
  <si>
    <t>JAMES O'RIORDAN MEDICAL CENTRE</t>
  </si>
  <si>
    <t>MANOR PRACTICE</t>
  </si>
  <si>
    <t>SHOTFIELD MEDICAL PRACTICE</t>
  </si>
  <si>
    <t>THURLEIGH ROAD PRACTICE</t>
  </si>
  <si>
    <t>BATTERSEA FIELDS PRACTICE</t>
  </si>
  <si>
    <t>RAVENSBURY PARK MEDICAL CENTRE</t>
  </si>
  <si>
    <t>CHEAM FAMILY PRACTICE</t>
  </si>
  <si>
    <t>HACKBRIDGE MEDICAL CENTRE</t>
  </si>
  <si>
    <t>GRAND DRIVE SURGERY</t>
  </si>
  <si>
    <t>RIVERHOUSE MEDICAL PRACTICE</t>
  </si>
  <si>
    <t>FIGGES MARSH SURGERY</t>
  </si>
  <si>
    <t>CLAPHAM JUNCTION MEDICAL PRACTICE</t>
  </si>
  <si>
    <t>OPEN DOOR SURGERY</t>
  </si>
  <si>
    <t>TRIANGLE SURGERY</t>
  </si>
  <si>
    <t>MITCHAM FAMILY PRACTICE</t>
  </si>
  <si>
    <t>STONECOT SURGERY</t>
  </si>
  <si>
    <t>LAVENDER HILL GROUP PRACTICE</t>
  </si>
  <si>
    <t>DANEBURY AVENUE SURGERY</t>
  </si>
  <si>
    <t>BALHAM PARK SURGERY</t>
  </si>
  <si>
    <t>CHEAM GP CENTRE</t>
  </si>
  <si>
    <t>ELBOROUGH STREET SURGERY</t>
  </si>
  <si>
    <t>WEST BARNES SURGERY</t>
  </si>
  <si>
    <t>STREATHAM PARK SURGERY</t>
  </si>
  <si>
    <t>LAMBTON ROAD MEDICAL PRACTICE</t>
  </si>
  <si>
    <t>BATTERSEA RISE GROUP PRACTICE</t>
  </si>
  <si>
    <t>BROCKLEBANK GROUP PRACTICE</t>
  </si>
  <si>
    <t>BRIDGE LANE GROUP PRACTICE</t>
  </si>
  <si>
    <t>EARLSFIELD SURGERY</t>
  </si>
  <si>
    <t>CRICKET GREEN MEDICAL PRACTICE</t>
  </si>
  <si>
    <t>MORDEN HALL MEDICAL CENTRE</t>
  </si>
  <si>
    <t>CARSHALTON FIELDS SURGERY</t>
  </si>
  <si>
    <t>THE OLD COURT HOUSE SURGERY</t>
  </si>
  <si>
    <t>WIDE WAY MEDICAL CENTRE</t>
  </si>
  <si>
    <t>WIMBLEDON MEDICAL PRACTICE</t>
  </si>
  <si>
    <t>FRANCIS GROVE SURGERY</t>
  </si>
  <si>
    <t>PARK ROAD MEDICAL CENTRE</t>
  </si>
  <si>
    <t>PUTNEYMEAD GROUP MEDICAL PRACTICE</t>
  </si>
  <si>
    <t>BEDFORD HILL FAMILY PRACTICE</t>
  </si>
  <si>
    <t>QUEENSTOWN ROAD MEDICAL PRACTICE</t>
  </si>
  <si>
    <t>WANDSWORTH MEDICAL CENTRE</t>
  </si>
  <si>
    <t>KEW MEDICAL PRACTICE</t>
  </si>
  <si>
    <t>MANOR DRIVE MEDICAL CENTRE</t>
  </si>
  <si>
    <t>CRANE PARK SURGERY</t>
  </si>
  <si>
    <t>WOODLAWN MEDICAL CENTRE</t>
  </si>
  <si>
    <t>HAMPTON HILL MEDICAL CENTRE</t>
  </si>
  <si>
    <t>CLAREMONT MEDICAL CENTRE</t>
  </si>
  <si>
    <t>SUNRAY SURGERY</t>
  </si>
  <si>
    <t>LANGLEY MEDICAL PRACTICE</t>
  </si>
  <si>
    <t>KINGSTON HEALTH CENTRE</t>
  </si>
  <si>
    <t>RICHMOND LOCK SURGERY</t>
  </si>
  <si>
    <t>THAMESIDE MEDICAL PRACTICE</t>
  </si>
  <si>
    <t>RED LION ROAD SURGERY</t>
  </si>
  <si>
    <t>BERRYLANDS SURGERY</t>
  </si>
  <si>
    <t>CHESSINGTON PARK SURGERY</t>
  </si>
  <si>
    <t>TWICKENHAM PARK SURGERY</t>
  </si>
  <si>
    <t>THE GREEN &amp; FIR ROAD</t>
  </si>
  <si>
    <t>HOLMWOOD CORNER SURGERY</t>
  </si>
  <si>
    <t>HAMPTON MEDICAL CENTRE</t>
  </si>
  <si>
    <t>CROSS DEEP SURGERY</t>
  </si>
  <si>
    <t>HAMPTON WICK SURGERY</t>
  </si>
  <si>
    <t>JUBILEE SURGERY</t>
  </si>
  <si>
    <t>CHURCHILL MEDICAL CENTRE</t>
  </si>
  <si>
    <t>HOOK SURGERY</t>
  </si>
  <si>
    <t>ESSEX HOUSE SURGERY</t>
  </si>
  <si>
    <t>FAIRHILL MEDICAL PRACTICE</t>
  </si>
  <si>
    <t>BROAD LANE SURGERY</t>
  </si>
  <si>
    <t>BRUNSWICK SURGERY</t>
  </si>
  <si>
    <t>CANBURY MEDICAL CENTRE</t>
  </si>
  <si>
    <t>RICHMOND MEDICAL GROUP</t>
  </si>
  <si>
    <t>PARK ROAD SURGERY</t>
  </si>
  <si>
    <t>BIRDHURST MEDICAL PRACTICE</t>
  </si>
  <si>
    <t>FAIRVIEW MEDICAL CENTRE</t>
  </si>
  <si>
    <t>MERSHAM MEDICAL CENTRE</t>
  </si>
  <si>
    <t>PARCHMORE MEDICAL CENTRE</t>
  </si>
  <si>
    <t>BRAMLEY AVENUE SURGERY</t>
  </si>
  <si>
    <t>HEADLEY DRIVE SURGERY</t>
  </si>
  <si>
    <t>EAST CROYDON MEDICAL CENTRE</t>
  </si>
  <si>
    <t>SHIRLEY MEDICAL CENTRE</t>
  </si>
  <si>
    <t>STOVELL HOUSE SURGERY</t>
  </si>
  <si>
    <t>AUCKLAND SURGERY</t>
  </si>
  <si>
    <t>ASHBURTON PARK MEDICAL CENTRE</t>
  </si>
  <si>
    <t>BROOM ROAD MEDICAL PRACTICE</t>
  </si>
  <si>
    <t>HARTLAND WAY SURGERY</t>
  </si>
  <si>
    <t>ADDINGTON MEDICAL PRACTICE</t>
  </si>
  <si>
    <t>WOODCOTE MEDICAL</t>
  </si>
  <si>
    <t>MORLAND ROAD SURGERY</t>
  </si>
  <si>
    <t>LONDON ROAD MEDICAL PRACTICE</t>
  </si>
  <si>
    <t>EVERSLEY MEDICAL CENTRE</t>
  </si>
  <si>
    <t>FRIENDS ROAD MEDICAL PRACTICE</t>
  </si>
  <si>
    <t>SELSDON PARK MEDICAL PRACTICE</t>
  </si>
  <si>
    <t>KESTON MEDICAL PRACTICE</t>
  </si>
  <si>
    <t>PARKSIDE GROUP PRACTICE</t>
  </si>
  <si>
    <t>QUEENHILL MEDICAL PRACTICE</t>
  </si>
  <si>
    <t>OLD COULSDON MEDICAL PRACTICE</t>
  </si>
  <si>
    <t>NORTH CROYDON MEDICAL CENTRE</t>
  </si>
  <si>
    <t>SOUTH NORWOOD HILL MEDICAL CENTRE</t>
  </si>
  <si>
    <t>VIOLET LANE MEDICAL PRACTICE</t>
  </si>
  <si>
    <t>NEW ADDINGTON GROUP PRACTICE</t>
  </si>
  <si>
    <t>UPPER NORWOOD GROUP PRACTICE</t>
  </si>
  <si>
    <t>PORTLAND MEDICAL CENTRE</t>
  </si>
  <si>
    <t>HOLBROOK SURGERY</t>
  </si>
  <si>
    <t>OUSE VALLEY PRACTICE</t>
  </si>
  <si>
    <t>NORTHLANDS WOOD SURGERY</t>
  </si>
  <si>
    <t>WEST MEADS SURGERY</t>
  </si>
  <si>
    <t>COACHMANS MEDICAL PRACTICE</t>
  </si>
  <si>
    <t>WITTERINGS MEDICAL CENTRE</t>
  </si>
  <si>
    <t>NEW POND ROW SURGERY</t>
  </si>
  <si>
    <t>BEWBUSH MEDICAL CENTRE</t>
  </si>
  <si>
    <t>BARN SURGERY</t>
  </si>
  <si>
    <t>BROW MEDICAL CENTRE</t>
  </si>
  <si>
    <t>SOUTHBOURNE SURGERY</t>
  </si>
  <si>
    <t>THE CROFT SURGERY</t>
  </si>
  <si>
    <t>CORNERWAYS SURGERY</t>
  </si>
  <si>
    <t>SILVERDALE PRACTICE</t>
  </si>
  <si>
    <t>GLEBE SURGERY</t>
  </si>
  <si>
    <t>TANGMERE MEDICAL CENTRE</t>
  </si>
  <si>
    <t>FITZALAN MEDICAL GROUP</t>
  </si>
  <si>
    <t>BALL TREE SURGERY</t>
  </si>
  <si>
    <t>SOUTHGATE MEDICAL GROUP</t>
  </si>
  <si>
    <t>MOATFIELD SURGERY</t>
  </si>
  <si>
    <t>SELDEN MEDICAL CENTRE</t>
  </si>
  <si>
    <t>HENFIELD MEDICAL CENTRE</t>
  </si>
  <si>
    <t>WILLOW GREEN SURGERY</t>
  </si>
  <si>
    <t>MAYWOOD HEALTH CARE CENTRE</t>
  </si>
  <si>
    <t>MID SUSSEX HEALTH CARE</t>
  </si>
  <si>
    <t>NEWTONS PRACTICE</t>
  </si>
  <si>
    <t>BILLINGSHURST SURGERY</t>
  </si>
  <si>
    <t>FURNACE GREEN SURGERY</t>
  </si>
  <si>
    <t>POUND HILL MEDICAL GROUP</t>
  </si>
  <si>
    <t>LAVANT ROAD SURGERY</t>
  </si>
  <si>
    <t>IFIELD MEDICAL PRACTICE</t>
  </si>
  <si>
    <t>PARKLANDS SURGERY</t>
  </si>
  <si>
    <t>AVISFORD MEDICAL GROUP</t>
  </si>
  <si>
    <t>BRIDGE MEDICAL CENTRE</t>
  </si>
  <si>
    <t>BROADWATER MEDICAL CENTRE</t>
  </si>
  <si>
    <t>WORTHING MEDICAL GROUP</t>
  </si>
  <si>
    <t>DOLPHINS PRACTICE</t>
  </si>
  <si>
    <t>CATHEDRAL MEDICAL GROUP</t>
  </si>
  <si>
    <t>MODALITY MID SUSSEX</t>
  </si>
  <si>
    <t>FLANSHAM PARK HEALTH CENTRE</t>
  </si>
  <si>
    <t>SELSEY MEDICAL PRACTICE</t>
  </si>
  <si>
    <t>LINDFIELD MEDICAL CENTRE</t>
  </si>
  <si>
    <t>LIME TREE SURGERY</t>
  </si>
  <si>
    <t>GOSSOPS GREEN MEDICAL CTR</t>
  </si>
  <si>
    <t>RIVERBANK MEDICAL CENTRE</t>
  </si>
  <si>
    <t>LOXWOOD SURGERY</t>
  </si>
  <si>
    <t>PULBOROUGH MEDICAL GROUP</t>
  </si>
  <si>
    <t>THE COURTYARD SURGERY</t>
  </si>
  <si>
    <t>RUDGWICK MEDICAL CENTRE</t>
  </si>
  <si>
    <t>SAXONBROOK MEDICAL CENTRE</t>
  </si>
  <si>
    <t>WOODLANDS&amp;CLERKLANDS PARTNERSHIP</t>
  </si>
  <si>
    <t>ADUR HEALTH PARTNERSHIP</t>
  </si>
  <si>
    <t>STEYNING HEALTH CENTRE</t>
  </si>
  <si>
    <t>ARUNDEL SURGERY</t>
  </si>
  <si>
    <t>BOGNOR MEDICAL CENTRE</t>
  </si>
  <si>
    <t>BERSTED GREEN SURGERY</t>
  </si>
  <si>
    <t>COPPICE SURGERY</t>
  </si>
  <si>
    <t>LANGLEY HOUSE SURGERY</t>
  </si>
  <si>
    <t>LEACROFT MEDICAL PRACTICE</t>
  </si>
  <si>
    <t>STRAND MEDICAL GROUP</t>
  </si>
  <si>
    <t>ST. LAWRENCE SURGERY</t>
  </si>
  <si>
    <t>WESTCOURT MEDICAL CENTRE</t>
  </si>
  <si>
    <t>THE PETWORTH SURGERY</t>
  </si>
  <si>
    <t>CUCKFIELD MEDICAL CENTRE</t>
  </si>
  <si>
    <t>COWFOLD SURGERY</t>
  </si>
  <si>
    <t>MEADOWS SURGERY</t>
  </si>
  <si>
    <t>LANTERN SURGERY</t>
  </si>
  <si>
    <t>ASHLEY MEDICAL PRACTICE</t>
  </si>
  <si>
    <t>NEW OTTERSHAW SURGERY</t>
  </si>
  <si>
    <t>SHADBOLT PARK HOUSE SURG</t>
  </si>
  <si>
    <t>FOUNTAIN PRACTICE</t>
  </si>
  <si>
    <t>MAYBURY SURGERY</t>
  </si>
  <si>
    <t>UPPER HALLIFORD MEDICAL CENTRE</t>
  </si>
  <si>
    <t>THE PRACTICE COLLEGE ROAD</t>
  </si>
  <si>
    <t>MOLEBRIDGE PRACTICE</t>
  </si>
  <si>
    <t>FARNHAM DENE MEDICAL PRACTICE</t>
  </si>
  <si>
    <t>STONELEIGH SURGERY</t>
  </si>
  <si>
    <t>STAINES HEALTH GROUP</t>
  </si>
  <si>
    <t>GUILDFORD RIVERS PRACTICE</t>
  </si>
  <si>
    <t>LIGHTWATER SURGERY</t>
  </si>
  <si>
    <t>PIRBRIGHT SURGERY</t>
  </si>
  <si>
    <t>VINE MEDICAL CENTRE</t>
  </si>
  <si>
    <t>TATTENHAM HEALTH CENTRE</t>
  </si>
  <si>
    <t>SHEERWATER HEALTH CENTRE</t>
  </si>
  <si>
    <t>HYTHE MEDICAL CENTRE SURGERY</t>
  </si>
  <si>
    <t>WARLINGHAM GREEN MED PRAC</t>
  </si>
  <si>
    <t>ELIZABETH HOUSE MEDICAL PRACTICE</t>
  </si>
  <si>
    <t>LEITH HILL PRACTICE</t>
  </si>
  <si>
    <t>VIRGINIA WATER MEDICAL PRACTICE</t>
  </si>
  <si>
    <t>HOLLY TREE SURGERY</t>
  </si>
  <si>
    <t>CAPELFIELD SURGERY</t>
  </si>
  <si>
    <t>OXSHOTT MEDICAL PRACTICE</t>
  </si>
  <si>
    <t>STANWELL ROAD SURGERY</t>
  </si>
  <si>
    <t>EASTWICK PARK MED.PRACT.</t>
  </si>
  <si>
    <t>ESHER GREEN SURGERY</t>
  </si>
  <si>
    <t>THE YELLOW PRACTICE</t>
  </si>
  <si>
    <t>THE RED PRACTICE WALTON</t>
  </si>
  <si>
    <t>SPRING STREET SURGERY</t>
  </si>
  <si>
    <t>WOODBRIDGE HILL SURGERY</t>
  </si>
  <si>
    <t>THE WALL HOUSE SURGERY</t>
  </si>
  <si>
    <t>ST DAVID'S FAMILY PRACTICE</t>
  </si>
  <si>
    <t>THORKHILL SURGERY</t>
  </si>
  <si>
    <t>ST. LUKE'S SURGERY</t>
  </si>
  <si>
    <t>THE HORSLEY MEDICAL PRACTICE</t>
  </si>
  <si>
    <t>MOAT HOUSE SURGERY</t>
  </si>
  <si>
    <t>CAMBERLEY HEALTH CENTRE</t>
  </si>
  <si>
    <t>TADWORTH MEDICAL CENTRE</t>
  </si>
  <si>
    <t>LONGCROFT CLINIC</t>
  </si>
  <si>
    <t>GLENLYN MEDICAL CENTRE</t>
  </si>
  <si>
    <t>SHERESURGERYANDDISPENSARY</t>
  </si>
  <si>
    <t>GRAYSHOTT SURGERY</t>
  </si>
  <si>
    <t>UPPER GORDON ROAD SURGERY</t>
  </si>
  <si>
    <t>ST STEPHENS HOUSE SURGERY</t>
  </si>
  <si>
    <t>MEDWYN SURGERY</t>
  </si>
  <si>
    <t>ASHLEY CENTRE SURGERY</t>
  </si>
  <si>
    <t>HEATHCOTE MEDICAL CENTRE</t>
  </si>
  <si>
    <t>PARK ROAD GROUP PRACTICE</t>
  </si>
  <si>
    <t>BROCKWOOD MEDICAL PRACTICE</t>
  </si>
  <si>
    <t>COBHAM HEALTH CENTRE</t>
  </si>
  <si>
    <t>GROVE MEDICAL CENTRE</t>
  </si>
  <si>
    <t>HERSHAM SURGERY</t>
  </si>
  <si>
    <t>FAIRLANDS MEDICAL PRACTICE</t>
  </si>
  <si>
    <t>HASLEMERE HEALTH CENTRE</t>
  </si>
  <si>
    <t>WOODLANDS ROAD MEDICAL CENTRE</t>
  </si>
  <si>
    <t>FORDBRIDGE MEDICAL CENTRE</t>
  </si>
  <si>
    <t>OXTED HEALTH CENTRE</t>
  </si>
  <si>
    <t>HAWTHORNS SURGERY</t>
  </si>
  <si>
    <t>VILLAGES MEDICAL CTR</t>
  </si>
  <si>
    <t>CRANLEIGH MEDICAL PRACTICE</t>
  </si>
  <si>
    <t>DERBY MEDICAL CENTRE</t>
  </si>
  <si>
    <t>WEY FAMILY PRACTICE</t>
  </si>
  <si>
    <t>HOLMHURST MEDICAL CENTRE</t>
  </si>
  <si>
    <t>RUNNYMEDE MEDICAL PRACTICE</t>
  </si>
  <si>
    <t>WAYSIDE MEDICAL PRACTICE</t>
  </si>
  <si>
    <t>WONERSH SURGERY</t>
  </si>
  <si>
    <t>CROUCH OAK FAMILY PRACTICE</t>
  </si>
  <si>
    <t>SOUTHVIEW MEDICAL PRACTICE</t>
  </si>
  <si>
    <t>STATION ROAD SURGERY</t>
  </si>
  <si>
    <t>LITTLETON SURGERY</t>
  </si>
  <si>
    <t>PARISHES BRIDGE MED.PRACT</t>
  </si>
  <si>
    <t>MERROW PARK SURGERY</t>
  </si>
  <si>
    <t>MADEIRA MEDICAL</t>
  </si>
  <si>
    <t>CHERTSEY HEALTH CENTRE</t>
  </si>
  <si>
    <t>HEATHCOT MEDICAL PRACTICE</t>
  </si>
  <si>
    <t>WITLEY SURGERY</t>
  </si>
  <si>
    <t>DAPDUNE HOUSE SURGERY</t>
  </si>
  <si>
    <t>DORKING MEDICAL PRACTICE</t>
  </si>
  <si>
    <t>FARNHAM PARK HEALTH GROUP</t>
  </si>
  <si>
    <t>BINSCOMBE MEDICAL CENTRE</t>
  </si>
  <si>
    <t>ST JOHN'S FAMILY PRACTICE</t>
  </si>
  <si>
    <t>GOLDSWORTH PARK HEALTH CENTRE</t>
  </si>
  <si>
    <t>LINGFIELD SURGERY</t>
  </si>
  <si>
    <t>CHIDDINGFOLD SURGERY</t>
  </si>
  <si>
    <t>THE MILL MEDICAL PRACTICE</t>
  </si>
  <si>
    <t>FORT HOUSE SURGERY</t>
  </si>
  <si>
    <t>SUNNY MEED SURGERY</t>
  </si>
  <si>
    <t>ASHLEA MEDICAL PRACTICE</t>
  </si>
  <si>
    <t>CHOBHAM &amp; WEST END MEDICAL PRACTICE</t>
  </si>
  <si>
    <t>BARTLETT GROUP PRACTICE</t>
  </si>
  <si>
    <t>NORK CLINIC</t>
  </si>
  <si>
    <t>GUILDOWNS GROUP PRACTICE</t>
  </si>
  <si>
    <t>STUDHOLME MEDICAL CENTRE</t>
  </si>
  <si>
    <t>AUSTEN ROAD SURGERY</t>
  </si>
  <si>
    <t>POND TAIL SURGERY</t>
  </si>
  <si>
    <t>SHEPPERTON MEDICAL PRACTICE</t>
  </si>
  <si>
    <t>SUNBURY GROUP PRACTICE</t>
  </si>
  <si>
    <t>KNOWLE GREEN MEDICAL</t>
  </si>
  <si>
    <t>DEPTFORD MEDICAL CENTRE</t>
  </si>
  <si>
    <t>NIGHTINGALE SURGERY</t>
  </si>
  <si>
    <t>EDITH CAVELL PRACTICE</t>
  </si>
  <si>
    <t>WOODLANDS HEALTH CENTRE</t>
  </si>
  <si>
    <t>OAKVIEW FAMILY PRACTICE</t>
  </si>
  <si>
    <t>THE LISTER PRACTICE</t>
  </si>
  <si>
    <t>DEPTFORD SURGERY</t>
  </si>
  <si>
    <t>DR CURRAN &amp; PARTNERS</t>
  </si>
  <si>
    <t>THE OLD DAIRY HEALTH CENTRE</t>
  </si>
  <si>
    <t>THE NEW MILL STREET SURGERY</t>
  </si>
  <si>
    <t>AMERSHAM VALE TRAINING PRACTICE</t>
  </si>
  <si>
    <t>VALE MEDICAL CENTRE</t>
  </si>
  <si>
    <t>AKERMAN MEDICAL PRACTICE</t>
  </si>
  <si>
    <t>HERNE HILL ROAD MEDICAL PRACTICE</t>
  </si>
  <si>
    <t>THE NUNHEAD SURGERY</t>
  </si>
  <si>
    <t>THE LORDSHIP LANE SURGERY</t>
  </si>
  <si>
    <t>GRAFTON SQUARE SURGERY</t>
  </si>
  <si>
    <t>SPRINGFIELD MEDICAL CENTRE</t>
  </si>
  <si>
    <t>THE STREATHAM HILL GROUP PRACTICE</t>
  </si>
  <si>
    <t>THE DULWICH MEDICAL CENTRE</t>
  </si>
  <si>
    <t>THE EXCHANGE SURGERY</t>
  </si>
  <si>
    <t>THE GARDENS SURGERY</t>
  </si>
  <si>
    <t>BLACKFRIARS MEDICAL PRACTICE</t>
  </si>
  <si>
    <t>NOVUM HEALTH PARTNERSHIP</t>
  </si>
  <si>
    <t>THE VILLA STREET MEDICAL CENTRE</t>
  </si>
  <si>
    <t>BERMONDSEY SPA MEDICAL CENTRE</t>
  </si>
  <si>
    <t>ALBION STREET GROUP PRACTICE</t>
  </si>
  <si>
    <t>BROCKWELL PARK SURGERY</t>
  </si>
  <si>
    <t>WATERLOO HEALTH CENTRE</t>
  </si>
  <si>
    <t>MINET GREEN HEALTH PRACTICE</t>
  </si>
  <si>
    <t>THE LISTER PRIMARY CARE CENTRE</t>
  </si>
  <si>
    <t>TESSA JOWELL GP SURGERY</t>
  </si>
  <si>
    <t>MAWBEY GROUP PRACTICE</t>
  </si>
  <si>
    <t>THE DEERBROOK SURGERY</t>
  </si>
  <si>
    <t>THE CORNER SURGERY</t>
  </si>
  <si>
    <t>BINFIELD ROAD SURGERY</t>
  </si>
  <si>
    <t>PARKVIEW SURGERY</t>
  </si>
  <si>
    <t>TRIANGLE GROUP PRACTICE</t>
  </si>
  <si>
    <t>STERNHALL LANE SURGERY</t>
  </si>
  <si>
    <t>WELLS PARK PRACTICE</t>
  </si>
  <si>
    <t>CLAPHAM PARK GROUP PRACTICE</t>
  </si>
  <si>
    <t>VESTA ROAD SURGERY</t>
  </si>
  <si>
    <t>ICO HEALTH GROUP</t>
  </si>
  <si>
    <t>BECKETT HOUSE PRACTICE</t>
  </si>
  <si>
    <t>THE VALE SURGERY</t>
  </si>
  <si>
    <t>THE THREE ZERO SIX MEDICAL CENTRE</t>
  </si>
  <si>
    <t>SILVERLOCK MEDICAL CENTRE</t>
  </si>
  <si>
    <t>THE SOUTH LAMBETH RD PRACTICE</t>
  </si>
  <si>
    <t>PENROSE SURGERY</t>
  </si>
  <si>
    <t>SANDMERE PRACTICE</t>
  </si>
  <si>
    <t>NEW CROSS CENTRE (HURLEY GROUP)</t>
  </si>
  <si>
    <t>VASSALL MEDICAL CENTRE</t>
  </si>
  <si>
    <t>WOOLSTONE MEDICAL CENTRE</t>
  </si>
  <si>
    <t>LAMBETH WALK GROUP PRACTICE</t>
  </si>
  <si>
    <t>HURLEY AND RIVERSIDE PRACTICES</t>
  </si>
  <si>
    <t>OLD KENT ROAD SURGERY</t>
  </si>
  <si>
    <t>ELM LODGE SURGERY</t>
  </si>
  <si>
    <t>KNIGHTS HILL SURGERY SUITE 1</t>
  </si>
  <si>
    <t>LEE ROAD SURGERY</t>
  </si>
  <si>
    <t>HETHERINGTON GROUP PRACTICE</t>
  </si>
  <si>
    <t>VALLEY ROAD SURGERY</t>
  </si>
  <si>
    <t>ST GILES SURGERY</t>
  </si>
  <si>
    <t>PALACE ROAD SURGERY</t>
  </si>
  <si>
    <t>PAXTON GREEN GROUP PRACTICE</t>
  </si>
  <si>
    <t>NEXUS HEALTH GROUP</t>
  </si>
  <si>
    <t>TORRIDON ROAD MEDICAL PRACTICE</t>
  </si>
  <si>
    <t>DMC CHADWICK ROAD</t>
  </si>
  <si>
    <t>FALMOUTH ROAD GROUP PRACTICE</t>
  </si>
  <si>
    <t>STOCKWELL GROUP PRACTICE</t>
  </si>
  <si>
    <t>BURNT ASH SURGERY</t>
  </si>
  <si>
    <t>CLIFTON RISE FAMILY PRACTICE</t>
  </si>
  <si>
    <t>BRIXTON HILL GROUP PRACTICE</t>
  </si>
  <si>
    <t>SYDENHAM GREEN GROUP PRACTICE</t>
  </si>
  <si>
    <t>LEWISHAM MEDICAL CENTRE</t>
  </si>
  <si>
    <t>NORTH WOOD GROUP PRACTICE</t>
  </si>
  <si>
    <t>PRENTIS MEDICAL CENTRE</t>
  </si>
  <si>
    <t>KINGFISHER MEDICAL CENTRE</t>
  </si>
  <si>
    <t>TRAFALGAR SURGERY</t>
  </si>
  <si>
    <t>HERNE HILL GROUP PRACTICE</t>
  </si>
  <si>
    <t>THE QRP SURGERY</t>
  </si>
  <si>
    <t>CLAPHAM FAMILY PRACTICE</t>
  </si>
  <si>
    <t>THE ACORN &amp; GAUMONT HOUSE SURGERY</t>
  </si>
  <si>
    <t>STREATHAM HIGH PRACTICE</t>
  </si>
  <si>
    <t>FOREST HILL GROUP PRACTICE</t>
  </si>
  <si>
    <t>CRESCENT SURGERY</t>
  </si>
  <si>
    <t>SUNDRIDGE MEDICAL CENTRE</t>
  </si>
  <si>
    <t>GREEN STREET GREEN MED CT</t>
  </si>
  <si>
    <t>ANERLEY SURGERY</t>
  </si>
  <si>
    <t>WHITEHOUSE SURGERY</t>
  </si>
  <si>
    <t>BANK HOUSE SURGERY</t>
  </si>
  <si>
    <t>WICKHAM PARK SURGERY</t>
  </si>
  <si>
    <t>HIGHLAND ROAD SURGERY</t>
  </si>
  <si>
    <t>GILLMANS ROAD SURGERY</t>
  </si>
  <si>
    <t>BALLATER SURGERY</t>
  </si>
  <si>
    <t>NORHEADS LANE SURGERY</t>
  </si>
  <si>
    <t>TUDOR WAY SURGERY</t>
  </si>
  <si>
    <t>PICKHURST SURGERY</t>
  </si>
  <si>
    <t>KNOLL MEDICAL PRACTICE</t>
  </si>
  <si>
    <t>FORGE CLOSE SURGERY</t>
  </si>
  <si>
    <t>ROBIN HOOD SURGERY</t>
  </si>
  <si>
    <t>ST JAMES' PRACTICE</t>
  </si>
  <si>
    <t>ELM HOUSE SURGERY</t>
  </si>
  <si>
    <t>THE PARK PRACTICE</t>
  </si>
  <si>
    <t>BROMLEY COMMON PRACTICE</t>
  </si>
  <si>
    <t>SOUTHBOROUGH LANE SURGERY</t>
  </si>
  <si>
    <t>CHELSFIELD SURGERY</t>
  </si>
  <si>
    <t>ADDINGTON ROAD SURGERY</t>
  </si>
  <si>
    <t>LONDON LANE CLINIC</t>
  </si>
  <si>
    <t>ST MARY CRAY PRACTICE</t>
  </si>
  <si>
    <t>EDEN PARK SURGERY</t>
  </si>
  <si>
    <t>MANOR ROAD SURGERY</t>
  </si>
  <si>
    <t>POVEREST MEDICAL CENTRE</t>
  </si>
  <si>
    <t>SUMMERCROFT SURGERY</t>
  </si>
  <si>
    <t>DERRY DOWNS SURGERY</t>
  </si>
  <si>
    <t>STOCK HILL SURGERY</t>
  </si>
  <si>
    <t>DYSART SURGERY</t>
  </si>
  <si>
    <t>SOUTH VIEW PARTNERSHIP</t>
  </si>
  <si>
    <t>ELTHAM MEDICAL PRACTICE</t>
  </si>
  <si>
    <t>ELMSTEAD MEDICAL CLINIC</t>
  </si>
  <si>
    <t>BANNOCKBURN SURGERY</t>
  </si>
  <si>
    <t>CRAYFORD TOWN SURGERY</t>
  </si>
  <si>
    <t>PLUMBRIDGE MEDICAL CENTRE</t>
  </si>
  <si>
    <t>WAVERLEY PMS</t>
  </si>
  <si>
    <t>CONWAY PMS</t>
  </si>
  <si>
    <t>ABBEYSLADE PMS (DR CHAND)</t>
  </si>
  <si>
    <t>NEW ELTHAM AND BLACKFEN MEDICAL CENTRE</t>
  </si>
  <si>
    <t>VALENTINE HEALTH PARTNERSHIP</t>
  </si>
  <si>
    <t>SIDCUP MEDICAL CENTRE</t>
  </si>
  <si>
    <t>BURNEY STREET PMS</t>
  </si>
  <si>
    <t>SLADE GREEN MEDICAL CTR.</t>
  </si>
  <si>
    <t>GLYNDON PMS</t>
  </si>
  <si>
    <t>PRIMECARE PMS (SOUTH STREET)</t>
  </si>
  <si>
    <t>BEXLEY MEDICAL GROUP</t>
  </si>
  <si>
    <t>BELVEDERE MEDICAL CENTRE</t>
  </si>
  <si>
    <t>LYNDHURST ROAD MEDICAL CENTRE</t>
  </si>
  <si>
    <t>BURSTED WOOD SURGERY</t>
  </si>
  <si>
    <t>FAIRFIELD PMS</t>
  </si>
  <si>
    <t>ST MARKS PMS</t>
  </si>
  <si>
    <t>ABBEY WOOD SURGERY</t>
  </si>
  <si>
    <t>ALL SAINTS MEDICAL CENTRE PMS</t>
  </si>
  <si>
    <t>PLAS MEDDYG SURGERY</t>
  </si>
  <si>
    <t>BEXLEY GROUP PRACTICE</t>
  </si>
  <si>
    <t>EVEREST HEALTH PARTNERSHIP</t>
  </si>
  <si>
    <t>TRIVENI PMS</t>
  </si>
  <si>
    <t>WELLING MEDICAL PRACTICE</t>
  </si>
  <si>
    <t>INGLETON AVENUE SURGERY</t>
  </si>
  <si>
    <t>VANBRUGH GROUP PRACTICE</t>
  </si>
  <si>
    <t>PLUMSTEAD H/C PMS</t>
  </si>
  <si>
    <t>LAKESIDE MEDICAL</t>
  </si>
  <si>
    <t>ROYAL ARSENAL MEDICAL CENTRE</t>
  </si>
  <si>
    <t>ELTHAM PALACE PMS</t>
  </si>
  <si>
    <t>BLACKHEATH STANDARD PMS</t>
  </si>
  <si>
    <t>GALLIONS REACH HEALTH CENTRE</t>
  </si>
  <si>
    <t>NORTHUMBERLAND HEATH MED.CTR.</t>
  </si>
  <si>
    <t>BELLEGROVE SURGERY</t>
  </si>
  <si>
    <t>THE ALBION SURGERY</t>
  </si>
  <si>
    <t>BARNARD MEDICAL GROUP</t>
  </si>
  <si>
    <t>THE WESTWOOD SURGERY</t>
  </si>
  <si>
    <t>MANOR BROOK PMS</t>
  </si>
  <si>
    <t>SOUTH PARK MEDICAL PRACTICE</t>
  </si>
  <si>
    <t>DOWNS WAY MEDICAL PRACTICE</t>
  </si>
  <si>
    <t>OAKFIELD HEALTH CENTRE, PRACTICE 2</t>
  </si>
  <si>
    <t>CANTERBURY HEALTH CENTRE</t>
  </si>
  <si>
    <t>SHEPPEY HEALTHY LIVING CENTRE</t>
  </si>
  <si>
    <t>BROADSTAIRS MEDICAL PRACTICE</t>
  </si>
  <si>
    <t>OLD SCHOOL SURGERY</t>
  </si>
  <si>
    <t>GRAVESEND MEDICAL CENTRE</t>
  </si>
  <si>
    <t>MEDWAY MEDICAL CENTRE</t>
  </si>
  <si>
    <t>LONSDALE MEDICAL CENTRE</t>
  </si>
  <si>
    <t>NAPIER ROAD SURGERY</t>
  </si>
  <si>
    <t>HADLOW MEDICAL CENTRE</t>
  </si>
  <si>
    <t>THE KINGS FAMILY PRACTICE</t>
  </si>
  <si>
    <t>PRINCES PARK MEDICAL CTR</t>
  </si>
  <si>
    <t>LONG CATLIS ROAD SURGERY</t>
  </si>
  <si>
    <t>ORCHARD END</t>
  </si>
  <si>
    <t>KINGSNORTH MEDICAL PRACTICE</t>
  </si>
  <si>
    <t>WHITE CLIFFS MEDICAL CENTRE</t>
  </si>
  <si>
    <t>PARKWOOD FAMILY PRACTICE</t>
  </si>
  <si>
    <t>MATRIX MEDICAL PRACTICE</t>
  </si>
  <si>
    <t>BORSTAL VILLAGE SURGERY</t>
  </si>
  <si>
    <t>MARLOWE PARK MEDICAL CTR.</t>
  </si>
  <si>
    <t>BROMPTON MEDICAL CENTRE</t>
  </si>
  <si>
    <t>GREEN PORCH MEDICAL PARTNERSHIP</t>
  </si>
  <si>
    <t>BUCKLAND MEDICAL PRACTICE</t>
  </si>
  <si>
    <t>THE CHURCHILL CLINIC</t>
  </si>
  <si>
    <t>MEMORIAL MEDICAL CENTRE</t>
  </si>
  <si>
    <t>LANGLEY</t>
  </si>
  <si>
    <t>NEW LYMINGE SURGERY</t>
  </si>
  <si>
    <t>THE OM MEDICAL CENTRE</t>
  </si>
  <si>
    <t>MALLING HEALTH FOUR</t>
  </si>
  <si>
    <t>APEX MEDICAL CENTRE</t>
  </si>
  <si>
    <t>BIRCHINGTON MEDICAL CENTRE</t>
  </si>
  <si>
    <t>MARTELLO HEALTH CENTRE</t>
  </si>
  <si>
    <t>SELLINDGE SURGERY</t>
  </si>
  <si>
    <t>CASTLE MEDICAL PRACTICE</t>
  </si>
  <si>
    <t>CHURCH ROAD</t>
  </si>
  <si>
    <t>MOCKETTS WOOD SURGERY</t>
  </si>
  <si>
    <t>ROCHESTER ROAD SURGERY</t>
  </si>
  <si>
    <t>TEMPLE HILL SURGERY</t>
  </si>
  <si>
    <t>WALLIS AVENUE</t>
  </si>
  <si>
    <t>PUMP LANE SURGERY</t>
  </si>
  <si>
    <t>THE MEADS MEDICAL PRACTICE</t>
  </si>
  <si>
    <t>BRYANT STREET MEDICAL PRACTICE</t>
  </si>
  <si>
    <t>THE CRANE</t>
  </si>
  <si>
    <t>THE MEDICAL CENTRE GROUP</t>
  </si>
  <si>
    <t>EASTCOURT LANE SURGERY</t>
  </si>
  <si>
    <t>PHOENIX MEDICAL PRACTICE</t>
  </si>
  <si>
    <t>ST. WERBURGH MED.PRACTICE</t>
  </si>
  <si>
    <t>MANOR CLINIC</t>
  </si>
  <si>
    <t>LONDON ROAD MEDICAL CENTRE</t>
  </si>
  <si>
    <t>SUTTON VALENCE GROUP PRACTICE</t>
  </si>
  <si>
    <t>CANTERBURY MEDICAL PRACTICE</t>
  </si>
  <si>
    <t>LYDDEN SURGERY</t>
  </si>
  <si>
    <t>WIGMORE MEDICAL CENTRE</t>
  </si>
  <si>
    <t>OLD PARSONAGE SURGERY</t>
  </si>
  <si>
    <t>MARDEN MEDICAL CENTRE</t>
  </si>
  <si>
    <t>PILGRIMS WAY SURGERY</t>
  </si>
  <si>
    <t>AYLESHAM MEDICAL PRACTICE</t>
  </si>
  <si>
    <t>ST JOHN'S MEDICAL PRACTICE</t>
  </si>
  <si>
    <t>COURT VIEW SURGERY</t>
  </si>
  <si>
    <t>WATERINGBURY</t>
  </si>
  <si>
    <t>HAMSTREET SURGERY</t>
  </si>
  <si>
    <t>WALTHAM ROAD MEDICAL CENTRE</t>
  </si>
  <si>
    <t>MAIDSTONE RD RAINHAM SURGERY</t>
  </si>
  <si>
    <t>LAMBERHURST</t>
  </si>
  <si>
    <t>HAWKINGE AND ELHAM</t>
  </si>
  <si>
    <t>THE VINE MEDICAL CENTRE</t>
  </si>
  <si>
    <t>ORCHARD FAMILY PRACTICE</t>
  </si>
  <si>
    <t>REACH HEALTHCARE</t>
  </si>
  <si>
    <t>OAKLANDS HEALTH CENTRE</t>
  </si>
  <si>
    <t>HOWELL SURGERY</t>
  </si>
  <si>
    <t>WATERFIELD HOUSE SURGERY</t>
  </si>
  <si>
    <t>THAMES AVE SURGERY</t>
  </si>
  <si>
    <t>RUSTHALL MEDICAL PRACTICE</t>
  </si>
  <si>
    <t>NEWINGTON ROAD SURGERY</t>
  </si>
  <si>
    <t>OAK HALL</t>
  </si>
  <si>
    <t>LOWFIELD MEDICAL CENTRE</t>
  </si>
  <si>
    <t>WYE SURGERY</t>
  </si>
  <si>
    <t>YALDING</t>
  </si>
  <si>
    <t>ASH SURGERY</t>
  </si>
  <si>
    <t>WEST MALLING GROUP PRACTICE</t>
  </si>
  <si>
    <t>THE GLEBE FAMILY PRACTICE</t>
  </si>
  <si>
    <t>EAST CLIFF MEDICAL PRACTICE</t>
  </si>
  <si>
    <t>OTFORD MEDICAL PRACTICE</t>
  </si>
  <si>
    <t>SWANSCOMBE HEALTH CENTRE</t>
  </si>
  <si>
    <t>SANDGATE ROAD</t>
  </si>
  <si>
    <t>BOROUGH GREEN MEDICAL PRACTICE</t>
  </si>
  <si>
    <t>NEW DOVER ROAD SURGERY</t>
  </si>
  <si>
    <t>IVY COURT SURGERY</t>
  </si>
  <si>
    <t>STONECROSS AND WEST DRIVE SURGERY</t>
  </si>
  <si>
    <t>HEADCORN SURGERY</t>
  </si>
  <si>
    <t>TOWN MEDICAL CENTRE</t>
  </si>
  <si>
    <t>KING GEORGE ROAD SURGERY</t>
  </si>
  <si>
    <t>MINSTER SURGERY</t>
  </si>
  <si>
    <t>RIVERSIDE MEDICAL PRACTICE</t>
  </si>
  <si>
    <t>BETHESDA MEDICAL CENTRE</t>
  </si>
  <si>
    <t>HIGHPARKS MEDICAL PRACTICE</t>
  </si>
  <si>
    <t>THE COLLEGE PRACTICE</t>
  </si>
  <si>
    <t>BLACKTHORN</t>
  </si>
  <si>
    <t>THORNDIKE PARTNERSHIP</t>
  </si>
  <si>
    <t>CHARING SURGERY</t>
  </si>
  <si>
    <t>LEN VALLEY PRACTICE</t>
  </si>
  <si>
    <t>WESTERHAM PRACTICE</t>
  </si>
  <si>
    <t>GUILDHALL STREET SURGERY</t>
  </si>
  <si>
    <t>THE HERON MEDICAL PRACTICE</t>
  </si>
  <si>
    <t>BREWER STREET</t>
  </si>
  <si>
    <t>NEW HAYESBANK SURGERY</t>
  </si>
  <si>
    <t>THE NEW SURGERY</t>
  </si>
  <si>
    <t>SNODLAND MEDICAL PRACTICE</t>
  </si>
  <si>
    <t>THORNHILLS MEDICAL PRACTICE</t>
  </si>
  <si>
    <t>STURRY SURGERY</t>
  </si>
  <si>
    <t>ASHFORD MEDICAL PARTNERSHIP</t>
  </si>
  <si>
    <t>WESTGATE SURGERY</t>
  </si>
  <si>
    <t>MOTE</t>
  </si>
  <si>
    <t>BEARSTED</t>
  </si>
  <si>
    <t>MEOPHAM MEDICAL CENTRE</t>
  </si>
  <si>
    <t>WHITSTABLE MEDICAL PRACTICE</t>
  </si>
  <si>
    <t>OLD ROAD WEST SURGERY</t>
  </si>
  <si>
    <t>NORTHDOWN SURGERY</t>
  </si>
  <si>
    <t>DASHWOOD MEDICAL CENTRE</t>
  </si>
  <si>
    <t>SANDWICH MEDICAL PRACTICE</t>
  </si>
  <si>
    <t>PARROCK STREET SURGERY</t>
  </si>
  <si>
    <t>NORTHGATE MEDICAL PRACTICE</t>
  </si>
  <si>
    <t>WARDERS MEDICAL CENTRE</t>
  </si>
  <si>
    <t>AYLESFORD MEDICAL CENTRE</t>
  </si>
  <si>
    <t>WEALD VIEW MEDICAL PRACTICE - HAWKHURST</t>
  </si>
  <si>
    <t>WOODCHURCH SURGERY</t>
  </si>
  <si>
    <t>CITY WAY SURGERY</t>
  </si>
  <si>
    <t>SYDENHAM HOUSE MEDICAL CENTRE</t>
  </si>
  <si>
    <t>HORSMAN'S PLACE SURGERY</t>
  </si>
  <si>
    <t>SUMMERHILL SURGERY</t>
  </si>
  <si>
    <t>SPRINGHEAD HEALTH</t>
  </si>
  <si>
    <t>TONBRIDGE MEDICAL GROUP</t>
  </si>
  <si>
    <t>GROSVENOR &amp; ST JAMES MEDICAL CENTRE</t>
  </si>
  <si>
    <t>NEWTON PLACE SURGERY</t>
  </si>
  <si>
    <t>ST RICHARDS ROAD SURGERY</t>
  </si>
  <si>
    <t>HILDENBOROUGH MEDICAL GROUP</t>
  </si>
  <si>
    <t>BALMORAL SURGERY</t>
  </si>
  <si>
    <t>THE CHESTNUTS SURGERY</t>
  </si>
  <si>
    <t>PELHAM MEDICAL PRACTICE</t>
  </si>
  <si>
    <t>BOWER MOUNT MEDICAL PRACTICE</t>
  </si>
  <si>
    <t>FAVERSHAM MEDICAL PRACTICE</t>
  </si>
  <si>
    <t>GROVEHURST SURGERY</t>
  </si>
  <si>
    <t>SHEERNESS HEALTH CENTRE</t>
  </si>
  <si>
    <t>SPELDHURST &amp; GREGGSWOOD MEDICAL GROUP</t>
  </si>
  <si>
    <t>THE SHRUBBERY SURGERY</t>
  </si>
  <si>
    <t>THE GRANGE PRACTICE</t>
  </si>
  <si>
    <t>EDENBRIDGE MED PRACTICE</t>
  </si>
  <si>
    <t>SUN LANE</t>
  </si>
  <si>
    <t>PENCESTER SURGERY</t>
  </si>
  <si>
    <t>WOODLANDS FAMILY PRACTICE</t>
  </si>
  <si>
    <t>AMHERST MEDICAL PRACTICE</t>
  </si>
  <si>
    <t>CHURCH LANE HEALTH CENTRE</t>
  </si>
  <si>
    <t>ST JAMES' SURGERY</t>
  </si>
  <si>
    <t>SHIP STREET SURGERY</t>
  </si>
  <si>
    <t>ARCH HEALTHCARE</t>
  </si>
  <si>
    <t>BROADWAY SURGERY</t>
  </si>
  <si>
    <t>LINKS ROAD SURGERY</t>
  </si>
  <si>
    <t>THE STATION PRACTICE</t>
  </si>
  <si>
    <t>REGENCY SURGERY</t>
  </si>
  <si>
    <t>THE HAVEN PRACTICE</t>
  </si>
  <si>
    <t>PRIORY ROAD SURGERY</t>
  </si>
  <si>
    <t>HERSTMONCEUX INTEGRATIVE HEALTH CENTRE</t>
  </si>
  <si>
    <t>SCHOOL HOUSE SURGERY</t>
  </si>
  <si>
    <t>PARK PRACTICE</t>
  </si>
  <si>
    <t>BUXTED MEDICAL CENTRE</t>
  </si>
  <si>
    <t>HAVENSHEALTH</t>
  </si>
  <si>
    <t>QUINTINS MEDICAL CENTRE</t>
  </si>
  <si>
    <t>SEDLESCOMBE HOUSE</t>
  </si>
  <si>
    <t>HASTINGS OLD TOWN SURGERY</t>
  </si>
  <si>
    <t>SOUTH SAXON HOUSE SURGERY</t>
  </si>
  <si>
    <t>NORTHIAM SURGERY</t>
  </si>
  <si>
    <t>BIRD-IN-EYE SURGERY</t>
  </si>
  <si>
    <t>FERRY ROAD HEALTH CENTRE</t>
  </si>
  <si>
    <t>WISH PARK SURGERY</t>
  </si>
  <si>
    <t>OLDWOOD SURGERY</t>
  </si>
  <si>
    <t>COLLINGTON SURGERY</t>
  </si>
  <si>
    <t>SALTDEAN AND ROTTINGDEAN MED PRACTICE</t>
  </si>
  <si>
    <t>HIGH GLADES MEDICAL CENTRE</t>
  </si>
  <si>
    <t>MILE OAK MEDICAL CENTRE</t>
  </si>
  <si>
    <t>UNIVERSITY OF SUSSEX HEALTH CENTRE</t>
  </si>
  <si>
    <t>WOODINGDEAN MEDICAL CENTRE</t>
  </si>
  <si>
    <t>CHAPEL STREET SURGERY</t>
  </si>
  <si>
    <t>HAILSHAM MEDICAL GROUP</t>
  </si>
  <si>
    <t>SEDLESCOMBE &amp; WESTFIELD SURGERIES</t>
  </si>
  <si>
    <t>SAXONBURY HOUSE SURGERY</t>
  </si>
  <si>
    <t>PAVILION SURGERY</t>
  </si>
  <si>
    <t>RYE MEDICAL CENTRE</t>
  </si>
  <si>
    <t>ARLINGTON ROAD SURGERY</t>
  </si>
  <si>
    <t>CARISBROOKE SURGERY</t>
  </si>
  <si>
    <t>SEVEN DIALS MEDICAL CENTRE</t>
  </si>
  <si>
    <t>PORTSLADE HEALTH CENTRE</t>
  </si>
  <si>
    <t>MONTPELIER SURGERY</t>
  </si>
  <si>
    <t>ROTHERFIELD SURGERY</t>
  </si>
  <si>
    <t>BEACONSFIELD MEDICAL PRACTICE</t>
  </si>
  <si>
    <t>SIDLEY MEDICAL PRACTICE</t>
  </si>
  <si>
    <t>WOODHILL SURGERY</t>
  </si>
  <si>
    <t>LITTLE COMMON SURGERY</t>
  </si>
  <si>
    <t>STANFORD MEDICAL CENTRE</t>
  </si>
  <si>
    <t>THE MEADS SURGERY</t>
  </si>
  <si>
    <t>WARMDENE SURGERY</t>
  </si>
  <si>
    <t>CHARTER MEDICAL CENTRE</t>
  </si>
  <si>
    <t>VICTORIA MEDICAL CENTRE</t>
  </si>
  <si>
    <t>SEAFORD MEDICAL PRACTICE</t>
  </si>
  <si>
    <t>PARK CRESCENT HEALTH CENTRE</t>
  </si>
  <si>
    <t>ASHDOWN FOREST HEALTH CENTRE</t>
  </si>
  <si>
    <t>MARTINS OAK SURGERY</t>
  </si>
  <si>
    <t>SOVEREIGN PRACTICE</t>
  </si>
  <si>
    <t>FOUNDRY HEALTHCARE LEWES</t>
  </si>
  <si>
    <t>BEACON SURGERY</t>
  </si>
  <si>
    <t>PRESTON PARK SURGERY</t>
  </si>
  <si>
    <t>SEASIDE MEDICAL CENTRE</t>
  </si>
  <si>
    <t>CARDEN SURGERY</t>
  </si>
  <si>
    <t>BRIDGESIDE SURGERY</t>
  </si>
  <si>
    <t>ST. PETER'S MEDICAL CENTRE</t>
  </si>
  <si>
    <t>STONE CROSS SURGERY</t>
  </si>
  <si>
    <t>ARDINGLY COURT SURGERY</t>
  </si>
  <si>
    <t>DOWNLANDS MEDICAL CENTRE</t>
  </si>
  <si>
    <t>THE LIGHTHOUSE MEDICAL PRACTICE</t>
  </si>
  <si>
    <t>GROVE ROAD SURGERY</t>
  </si>
  <si>
    <t>HOVE MEDICAL CENTRE</t>
  </si>
  <si>
    <t>ALDERSBROOK MEDICAL CENTRE</t>
  </si>
  <si>
    <t>FENCE PIECE ROAD MEDICAL CENTRE</t>
  </si>
  <si>
    <t>LANGTHORNE SHARMA FAMILY PRACTICE</t>
  </si>
  <si>
    <t>THE REDBRIDGE SURGERY</t>
  </si>
  <si>
    <t>ST CLEMENT'S SURGERY</t>
  </si>
  <si>
    <t>KIYANI MEDICAL PRACTICE</t>
  </si>
  <si>
    <t>KINGS HEAD MEDICAL PRACTICE</t>
  </si>
  <si>
    <t>CRANBROOK SURGERY</t>
  </si>
  <si>
    <t>FRANCIS ROAD MEDICAL CENTRE</t>
  </si>
  <si>
    <t>MATHUKIA'S SURGERY</t>
  </si>
  <si>
    <t>CLAYHALL CLINIC</t>
  </si>
  <si>
    <t>THE BAILEY PRACTICE</t>
  </si>
  <si>
    <t>HIGHAM HILL MEDICAL CENTRE</t>
  </si>
  <si>
    <t>HARROW ROAD GP CENTRE</t>
  </si>
  <si>
    <t>LARKSHALL MEDICAL CENTRE</t>
  </si>
  <si>
    <t>QUEEN MARY PRACTICE</t>
  </si>
  <si>
    <t>YORK ROAD SURGERY</t>
  </si>
  <si>
    <t>THE DRIVE SURGERY</t>
  </si>
  <si>
    <t>WALTHAM FOREST COMM &amp; FAM HTH SERV LTD</t>
  </si>
  <si>
    <t>CASTLETON ROAD HEALTH CENTRE</t>
  </si>
  <si>
    <t>THE SHRUBBERIES MEDICAL CENTRE</t>
  </si>
  <si>
    <t>THE MICROFACULTY</t>
  </si>
  <si>
    <t>SEVEN KINGS PRACTICE</t>
  </si>
  <si>
    <t>DR SHANTIR PRACTICE</t>
  </si>
  <si>
    <t>LL MEDICAL CARE LTD</t>
  </si>
  <si>
    <t>THE HEATHCOTE PRIMARY CARE CENTRE</t>
  </si>
  <si>
    <t>DR MOHAMMED GREEN MAN MEDICAL CENTRE</t>
  </si>
  <si>
    <t>THE OLD CHURCH SURGERY</t>
  </si>
  <si>
    <t>THE FULLWELL AVENUE SURGERY</t>
  </si>
  <si>
    <t>ADDISON ROAD MEDICAL PRACTICE</t>
  </si>
  <si>
    <t>THE LYNDHURST SURGERY</t>
  </si>
  <si>
    <t>GOODMAYES MEDICAL CENTRE</t>
  </si>
  <si>
    <t>DR DHITAL PRACTICE</t>
  </si>
  <si>
    <t>HAINAULT SURGERY</t>
  </si>
  <si>
    <t>THE EASTERN AVENUE MEDICAL CENTRE</t>
  </si>
  <si>
    <t>ILFORD LANE SURGERY</t>
  </si>
  <si>
    <t>KENWOOD MEDICAL</t>
  </si>
  <si>
    <t>LEYTON HEALTHCARE 4TH FLOOR</t>
  </si>
  <si>
    <t>SOUTHDENE SURGERY</t>
  </si>
  <si>
    <t>THE ELMHURST PRACTICE</t>
  </si>
  <si>
    <t>NEWBURY GROUP PRACTICE</t>
  </si>
  <si>
    <t>ST JAMES MEDICAL PRACTICE LIMITED</t>
  </si>
  <si>
    <t>THE WILLOWS PRACTICE</t>
  </si>
  <si>
    <t>HIGH ROAD SURGERY</t>
  </si>
  <si>
    <t>CRAWLEY ROAD MEDICAL CENTRE</t>
  </si>
  <si>
    <t>BALFOUR ROAD SURGERY</t>
  </si>
  <si>
    <t>DR A ARIF</t>
  </si>
  <si>
    <t>SMA MEDICAL PRACTICE</t>
  </si>
  <si>
    <t>THE ALLUM MEDICAL CENTRE</t>
  </si>
  <si>
    <t>GREEN LANE, GOODMAYES MEDICAL PRACTICE</t>
  </si>
  <si>
    <t>WANSTEAD PLACE SURGERY</t>
  </si>
  <si>
    <t>QUEENS ROAD MEDICAL CENTRE</t>
  </si>
  <si>
    <t>CHADWELL HEATH SURGERY</t>
  </si>
  <si>
    <t>THE FOREST SURGERY</t>
  </si>
  <si>
    <t>OAK TREE MEDICAL CENTRE</t>
  </si>
  <si>
    <t>THE EVERGREEN SURGERY</t>
  </si>
  <si>
    <t>ILFORD MEDICAL CENTRE</t>
  </si>
  <si>
    <t>GLEBELANDS PRACTICE</t>
  </si>
  <si>
    <t>THE ECCLESBOURNE PRACTICE</t>
  </si>
  <si>
    <t>THE BROADWAY SURGERY</t>
  </si>
  <si>
    <t>RYDAL</t>
  </si>
  <si>
    <t>FULLWELL CROSS MED. CTR.</t>
  </si>
  <si>
    <t>THE PALMS MEDICAL CENTRE</t>
  </si>
  <si>
    <t>THE FOREST EDGE PRACTICE</t>
  </si>
  <si>
    <t>THE PENRHYN SURGERY</t>
  </si>
  <si>
    <t>HANDSWORTH MEDICAL PRACTICE</t>
  </si>
  <si>
    <t>THE FIRS</t>
  </si>
  <si>
    <t>JS MEDICAL PRACTICE</t>
  </si>
  <si>
    <t>GILLAN HOUSE SURGERY</t>
  </si>
  <si>
    <t>ARNOS GROVE MEDICAL CENTR</t>
  </si>
  <si>
    <t>THE OLD SURGERY</t>
  </si>
  <si>
    <t>RUTLAND HOUSE SURGERY</t>
  </si>
  <si>
    <t>BOUNDARY HOUSE SURGERY</t>
  </si>
  <si>
    <t>THE ALEXANDRA SURGERY</t>
  </si>
  <si>
    <t>DR ME SILVER'S PRACTICE</t>
  </si>
  <si>
    <t>LATYMER ROAD SURGERY</t>
  </si>
  <si>
    <t>MORECAMBE SURGERY</t>
  </si>
  <si>
    <t>THE NORTH LONDON HEALTH CENTRE</t>
  </si>
  <si>
    <t>CHESHIRE ROAD SURGERY</t>
  </si>
  <si>
    <t>BINCOTE SURGERY</t>
  </si>
  <si>
    <t>TOTTENHAM HEALTH CENTRE</t>
  </si>
  <si>
    <t>FERNLEA SURGERY</t>
  </si>
  <si>
    <t>CROUCH HALL ROAD SURGERY</t>
  </si>
  <si>
    <t>THE 157 MEDICAL PRACTICE</t>
  </si>
  <si>
    <t>BOUNDS GREEN GROUP PRACTICE</t>
  </si>
  <si>
    <t>STUART CRESCENT MEDICAL PRACTICE</t>
  </si>
  <si>
    <t>THE MUSWELL HILL PRACTICE</t>
  </si>
  <si>
    <t>CHRISTCHURCH HALL SURGERY</t>
  </si>
  <si>
    <t>HAVERGAL SURGERY</t>
  </si>
  <si>
    <t>NIGHTINGALE HOUSE SURGERY</t>
  </si>
  <si>
    <t>HORNSEY PARK SURGERY</t>
  </si>
  <si>
    <t>BOUNDARY COURT SURGERY</t>
  </si>
  <si>
    <t>RAINBOW PRACTICE</t>
  </si>
  <si>
    <t>HIGHLANDS PRACTICE</t>
  </si>
  <si>
    <t>ARCADIAN GARDENS SURGERY</t>
  </si>
  <si>
    <t>WINCHMORE HILL PRACTICE</t>
  </si>
  <si>
    <t>SOUTHGATE</t>
  </si>
  <si>
    <t>SOMERSET GARDENS FAMILY HEALTH CENTRE</t>
  </si>
  <si>
    <t>ABERNETHY HOUSE SURGERY</t>
  </si>
  <si>
    <t>BRUCE GROVE PRIMARY HEALTH CARE CTR</t>
  </si>
  <si>
    <t>WHITE LODGE MEDICAL PRACTICE</t>
  </si>
  <si>
    <t>THE ORDNANCE UNITY CENTRE FOR HEALTH</t>
  </si>
  <si>
    <t>THE WOODBERRY PRACTICE</t>
  </si>
  <si>
    <t>MORRIS HOUSE GROUP PRACTICE</t>
  </si>
  <si>
    <t>CHARLTON HOUSE MEDICAL CENTRE</t>
  </si>
  <si>
    <t>COCKFOSTERS MEDICAL CTRE</t>
  </si>
  <si>
    <t>HIGHGATE GROUP PRACTICE</t>
  </si>
  <si>
    <t>TYNEMOUTH MEDICAL PRACTICE</t>
  </si>
  <si>
    <t>KEATS SURGERY</t>
  </si>
  <si>
    <t>STAUNTON GROUP PRACTICE</t>
  </si>
  <si>
    <t>LAWRENCE HOUSE SURGERY</t>
  </si>
  <si>
    <t>EAGLE HOUSE SURGERY</t>
  </si>
  <si>
    <t>MEDICUS HEALTH PARTNERS</t>
  </si>
  <si>
    <t>CARPENTERS PRACTICE</t>
  </si>
  <si>
    <t>THE BARKANTINE PRACTICE</t>
  </si>
  <si>
    <t>NEWHAM TRANSITIONAL PRACTICE</t>
  </si>
  <si>
    <t>E12 MEDICAL CENTRE</t>
  </si>
  <si>
    <t>THE AZAD PRACTICE</t>
  </si>
  <si>
    <t>HEALTH E1</t>
  </si>
  <si>
    <t>ST. KATHERINE'S DOCK PRACTICE</t>
  </si>
  <si>
    <t>THE MANOR PARK PRACTICE</t>
  </si>
  <si>
    <t>WOODGRANGE MEDICAL PRACTICE</t>
  </si>
  <si>
    <t>HEALY MEDICAL CENTRE</t>
  </si>
  <si>
    <t>LATIMER HEALTH CENTRE</t>
  </si>
  <si>
    <t>THE BLITHEHALE MED.CTR.</t>
  </si>
  <si>
    <t>ROYAL DOCKS MEDICAL PRACTICE</t>
  </si>
  <si>
    <t>THE ALLERTON ROAD SURGERY</t>
  </si>
  <si>
    <t>ROSEWOOD PRACTICE</t>
  </si>
  <si>
    <t>ISLAND HEALTH</t>
  </si>
  <si>
    <t>ABERFELDY PRACTICE</t>
  </si>
  <si>
    <t>TREDEGAR PRACTICE</t>
  </si>
  <si>
    <t>THE SURGERY (BROOKE ROAD)</t>
  </si>
  <si>
    <t>THE HOXTON SURGERY</t>
  </si>
  <si>
    <t>THE SURGERY (CRANWICH ROAD)</t>
  </si>
  <si>
    <t>BALAAM STREET PRACTICE</t>
  </si>
  <si>
    <t>EAST END MEDICAL CENTRE</t>
  </si>
  <si>
    <t>FIRST 4 HEALTH GROUP - E7 HEALTH</t>
  </si>
  <si>
    <t>WESTBURY ROAD MEDICAL PRACTICE</t>
  </si>
  <si>
    <t>THE CLAPTON SURGERY</t>
  </si>
  <si>
    <t>THE RUIZ MEDICAL PRACTICE</t>
  </si>
  <si>
    <t>DR CM PATEL'S SURGERY</t>
  </si>
  <si>
    <t>SANGAM PRACTICE</t>
  </si>
  <si>
    <t>DOCKLANDS MEDICAL CENTRE</t>
  </si>
  <si>
    <t>ROSERTON STREET SURGERY</t>
  </si>
  <si>
    <t>LUCAS AVENUE PRACTICE</t>
  </si>
  <si>
    <t>BIRCHDALE ROAD MEDICAL CENTRE</t>
  </si>
  <si>
    <t>THE NEAMAN PRACTICE</t>
  </si>
  <si>
    <t>THE SURGERY (BARRETTS GROVE)</t>
  </si>
  <si>
    <t>SHOREDITCH PARK SURGERY</t>
  </si>
  <si>
    <t>THE GREENHOUSE WALK-IN</t>
  </si>
  <si>
    <t>SANDRINGHAM PRACTICE</t>
  </si>
  <si>
    <t>THE WICK HEALTH CENTRE</t>
  </si>
  <si>
    <t>THE RIVERSIDE PRACTICE</t>
  </si>
  <si>
    <t>ELSDALE STREET SURGERY</t>
  </si>
  <si>
    <t>THE PROJECT SURGERY</t>
  </si>
  <si>
    <t>XX PLACE HEALTH CENTRE</t>
  </si>
  <si>
    <t>E12 HEALTH</t>
  </si>
  <si>
    <t>THE HERON PRACTICE</t>
  </si>
  <si>
    <t>QUEENSBRIDGE GROUP PRACTICE</t>
  </si>
  <si>
    <t>THE STATHAM GROVE SURGERY</t>
  </si>
  <si>
    <t>CITY SQUARE MEDICAL GROUP</t>
  </si>
  <si>
    <t>ABBEY ROAD MEDICAL PRACTICE</t>
  </si>
  <si>
    <t>THE LEA SURGERY</t>
  </si>
  <si>
    <t>CLAREMONT CLINIC</t>
  </si>
  <si>
    <t>THE LAWSON PRACTICE</t>
  </si>
  <si>
    <t>TOLLGATE MEDICAL CENTRE</t>
  </si>
  <si>
    <t>GLEN ROAD MEDICAL CENTRE</t>
  </si>
  <si>
    <t>PLASHET ROAD MEDICAL CENTRE</t>
  </si>
  <si>
    <t>HARFORD HEALTH CENTRE</t>
  </si>
  <si>
    <t>THE FOREST PRACTICE</t>
  </si>
  <si>
    <t>BETHNAL GREEN HEALTH CTR.</t>
  </si>
  <si>
    <t>THE SPITALFIELDS PRACTICE</t>
  </si>
  <si>
    <t>THE WAPPING GROUP PRACTICE</t>
  </si>
  <si>
    <t>THE GRAHAM PRACTICE</t>
  </si>
  <si>
    <t>DE BEAUVOIR SURGERY</t>
  </si>
  <si>
    <t>LATHOM ROAD MEDICAL CENTRE</t>
  </si>
  <si>
    <t>WELL STREET SURGERY</t>
  </si>
  <si>
    <t>THE CHRISP STREET HTH CTR</t>
  </si>
  <si>
    <t>ATHENA MEDICAL CENTRE</t>
  </si>
  <si>
    <t>THE GROVE ROAD SURGERY</t>
  </si>
  <si>
    <t>THE LIMEHOUSE PRACTICE</t>
  </si>
  <si>
    <t>GREENGATE MEDICAL CENTRE</t>
  </si>
  <si>
    <t>ESSEX LODGE</t>
  </si>
  <si>
    <t>STROUTS PLACE MEDICAL CENTRE</t>
  </si>
  <si>
    <t>BOLEYN MEDICAL CENTRE</t>
  </si>
  <si>
    <t>CUSTOM HOUSE SURGERY</t>
  </si>
  <si>
    <t>HARLEY GROVE MEDICAL CTR.</t>
  </si>
  <si>
    <t>GOODMAN'S FIELD HEALTH CENTRE</t>
  </si>
  <si>
    <t>BEECHWOOD MEDICAL CENTRE</t>
  </si>
  <si>
    <t>THE CEDAR PRACTICE</t>
  </si>
  <si>
    <t>RICHMOND ROAD MEDICAL CENTRE</t>
  </si>
  <si>
    <t>ST. STEPHENS HEALTH CENTRE</t>
  </si>
  <si>
    <t>SOMERFORD GROVE PRACTICE</t>
  </si>
  <si>
    <t>RUSTON STREET CLINIC</t>
  </si>
  <si>
    <t>GOUGH WALK PRACTICE</t>
  </si>
  <si>
    <t>STRATFORD HEALTH CENTRE</t>
  </si>
  <si>
    <t>LONDON FIELDS MEDICAL CENTRE</t>
  </si>
  <si>
    <t>THE NIGHTINGALE PRACTICE</t>
  </si>
  <si>
    <t>STAR LANE MEDICAL CENTRE</t>
  </si>
  <si>
    <t>THE MISSION PRACTICE</t>
  </si>
  <si>
    <t>KINGSMEAD HEALTHCARE</t>
  </si>
  <si>
    <t>UPTON LANE MEDICAL CENTRE</t>
  </si>
  <si>
    <t>STAMFORD HILL GROUP PRACTICE</t>
  </si>
  <si>
    <t>ALBION HEALTH CENTRE</t>
  </si>
  <si>
    <t>STRATFORD VILLAGE SURGERY</t>
  </si>
  <si>
    <t>BARTON HOUSE GROUP PRACTICE</t>
  </si>
  <si>
    <t>THE SHREWSBURY CENTRE</t>
  </si>
  <si>
    <t>MARKET STREET HEALTH GROUP</t>
  </si>
  <si>
    <t>STROUD GREEN MEDICAL CENTRE</t>
  </si>
  <si>
    <t>SOMERS TOWN MEDICAL CENTRE</t>
  </si>
  <si>
    <t>PARTNERSHIP PRIMARY CARE CENTRE</t>
  </si>
  <si>
    <t>SOBELL MEDICAL CENTRE</t>
  </si>
  <si>
    <t>DR SEGARAJASINGHE</t>
  </si>
  <si>
    <t>THE JUNCTION MEDICAL PRACTICE</t>
  </si>
  <si>
    <t>THE MEDICAL CENTRE</t>
  </si>
  <si>
    <t>ST PHILIPS MEDICAL CENTRE</t>
  </si>
  <si>
    <t>THE BEAUMONT PRACTICE</t>
  </si>
  <si>
    <t>ANDOVER MEDICAL CENTRE</t>
  </si>
  <si>
    <t>SWISS COTTAGE SURGERY</t>
  </si>
  <si>
    <t>HIGHBURY GRANGE MEDICAL PRACTICE</t>
  </si>
  <si>
    <t>BELSIZE PRIORY MEDICAL PRACTICE (GROUP)</t>
  </si>
  <si>
    <t>AMWELL GROUP PRACTICE</t>
  </si>
  <si>
    <t>KINGS CROSS SURGERY</t>
  </si>
  <si>
    <t>QUEENS CRESCENT PRACTICE</t>
  </si>
  <si>
    <t>CLERKENWELL MEDICAL PRACTICE</t>
  </si>
  <si>
    <t>KEATS GROUP PRACTICE</t>
  </si>
  <si>
    <t>CHOLMLEY GARDENS SURGERY</t>
  </si>
  <si>
    <t>KILLICK STREET HEALTH CENTRE</t>
  </si>
  <si>
    <t>MUSEUM PRACTICE</t>
  </si>
  <si>
    <t>THE NORTHERN MEDICAL CENTRE</t>
  </si>
  <si>
    <t>BRONDESBURY MEDICAL CENTRE</t>
  </si>
  <si>
    <t>HOLBORN MEDICAL CENTRE</t>
  </si>
  <si>
    <t>PARLIAMENT HILL SURGERY</t>
  </si>
  <si>
    <t>THE MITCHISON ROAD SURGERY</t>
  </si>
  <si>
    <t>WEST HAMPSTEAD MEDICAL CENTRE</t>
  </si>
  <si>
    <t>MILDMAY MEDICAL PRACTICE</t>
  </si>
  <si>
    <t>BROOKFIELD PARK SURGERY</t>
  </si>
  <si>
    <t>BRUNSWICK MEDICAL CENTRE UHPC</t>
  </si>
  <si>
    <t>THE MILLER PRACTICE</t>
  </si>
  <si>
    <t>THE BLOOMSBURY SURGERY</t>
  </si>
  <si>
    <t>RIDGMOUNT PRACTICE</t>
  </si>
  <si>
    <t>THE RISE GROUP PRACTICE</t>
  </si>
  <si>
    <t>NEW NORTH HEALTH CENTRE</t>
  </si>
  <si>
    <t>BARNSBURY MEDICAL PRACTICE</t>
  </si>
  <si>
    <t>ST PETER'S STREET MEDICAL PRACTICE</t>
  </si>
  <si>
    <t>JAMES WIGG PRACTICE</t>
  </si>
  <si>
    <t>CAVERSHAM GROUP PRACTICE</t>
  </si>
  <si>
    <t>RITCHIE STREET GROUP PRACTICE</t>
  </si>
  <si>
    <t>PRINCE OF WALES GROUP SURGERY</t>
  </si>
  <si>
    <t>HAMPSTEAD GROUP PRACTICE</t>
  </si>
  <si>
    <t>ST JOHNS WAY MEDICAL CENTRE</t>
  </si>
  <si>
    <t>ELIZABETH AVENUE GROUP PRACTICE</t>
  </si>
  <si>
    <t>PRIMROSE HILL SURGERY</t>
  </si>
  <si>
    <t>ISLINGTON CENTRAL MEDICAL CENTRE</t>
  </si>
  <si>
    <t>THE GOODINGE GROUP PRACTICE</t>
  </si>
  <si>
    <t>ROMAN WAY MEDICAL CENTRE</t>
  </si>
  <si>
    <t>GOWER STREET PRACTICE</t>
  </si>
  <si>
    <t>ARCHWAY MEDICAL CENTRE</t>
  </si>
  <si>
    <t>PARK END SURGERY</t>
  </si>
  <si>
    <t>RIVER PLACE HEALTH CENTRE</t>
  </si>
  <si>
    <t>HIGHGROVE SURGERY</t>
  </si>
  <si>
    <t>DR DP SHAH'S PRACTICE</t>
  </si>
  <si>
    <t>DR KM ALKAISY PRACTICE</t>
  </si>
  <si>
    <t>BILLET LANE MEDICAL PRACTICE</t>
  </si>
  <si>
    <t>CRANHAM HEALTH CENTRE</t>
  </si>
  <si>
    <t>ABBAMOOR SURGERY</t>
  </si>
  <si>
    <t>DR MARKS PRACTICE</t>
  </si>
  <si>
    <t>TULASI MEDICAL CENTRE</t>
  </si>
  <si>
    <t>DR AA ANSARI'S PRACTICE</t>
  </si>
  <si>
    <t>BERWICK SURGERY</t>
  </si>
  <si>
    <t>INGREBOURNE MEDICAL CENTRE</t>
  </si>
  <si>
    <t>GABLES SURGERY</t>
  </si>
  <si>
    <t>MODERN MEDICAL CENTRE</t>
  </si>
  <si>
    <t>HEATHWAY MEDICAL CENTRE</t>
  </si>
  <si>
    <t>CHASE CROSS MEDICAL CENTRE</t>
  </si>
  <si>
    <t>DEWEY PRACTICE (DR CHRISTOPHER)</t>
  </si>
  <si>
    <t>HARLOW ROAD SURGERY</t>
  </si>
  <si>
    <t>THE WHITE HOUSE SURGERY</t>
  </si>
  <si>
    <t>DR GUPTA</t>
  </si>
  <si>
    <t>SOUTH HORNCHURCH MEDICAL PRACTICE</t>
  </si>
  <si>
    <t>MARKS GATE HEALTH CENTRE</t>
  </si>
  <si>
    <t>HORNCHURCH HEALTHCARE</t>
  </si>
  <si>
    <t>UPMINSTER MEDICAL CENTRE</t>
  </si>
  <si>
    <t>LABURNUM HEALTH CENTRE</t>
  </si>
  <si>
    <t>CHOWDHURY</t>
  </si>
  <si>
    <t>AURORA MEDCARE</t>
  </si>
  <si>
    <t>JOHN SMITH MEDICAL CENTRE</t>
  </si>
  <si>
    <t>DR P &amp; S POOLOGANATHAN</t>
  </si>
  <si>
    <t>DR SZ HAIDER'S PRACTICE</t>
  </si>
  <si>
    <t>DR VM PATEL</t>
  </si>
  <si>
    <t>DR SANOMI</t>
  </si>
  <si>
    <t>LYNWOOD MEDICAL CENTRE</t>
  </si>
  <si>
    <t>WOOD LANE SURGERY</t>
  </si>
  <si>
    <t>DR P PRASAD'S PRACTICE</t>
  </si>
  <si>
    <t>DR BK JAISWAL'S PRACTICE</t>
  </si>
  <si>
    <t>THE ROSEWOOD MEDICAL CENTRE</t>
  </si>
  <si>
    <t>THE NEW MEDICAL CENTRE</t>
  </si>
  <si>
    <t>THE UPSTAIRS SURGERY</t>
  </si>
  <si>
    <t>BARKING MEDICAL GROUP PRACTICE</t>
  </si>
  <si>
    <t>ST ALBANS SURGERY</t>
  </si>
  <si>
    <t>HEDGEMANS MEDICAL CENTRE</t>
  </si>
  <si>
    <t>WESTERN ROAD MEDICAL CENTRE</t>
  </si>
  <si>
    <t>ST EDWARDS MEDICAL CENTRE</t>
  </si>
  <si>
    <t>PETERSFIELD SURGERY</t>
  </si>
  <si>
    <t>NORTH STREET MEDICAL CARE</t>
  </si>
  <si>
    <t>MAYLANDS HEALTHCARE</t>
  </si>
  <si>
    <t>THE GREEN WOOD PRACTICE</t>
  </si>
  <si>
    <t>CRANHAM VILLAGE SURGERY</t>
  </si>
  <si>
    <t>DR M GOYAL'S PRACTICE</t>
  </si>
  <si>
    <t>DR M FATEH'S PRACTICE</t>
  </si>
  <si>
    <t>HAIDERIAN MEDICAL CENTRE</t>
  </si>
  <si>
    <t>HALBUTT STREET SURGERY</t>
  </si>
  <si>
    <t>THE RIVERSIDE HEALTH CTR</t>
  </si>
  <si>
    <t>THE TRINITY MEDICAL PRACTICE</t>
  </si>
  <si>
    <t>MARKET SQUARE SURGERY</t>
  </si>
  <si>
    <t>BLUEBELL SURGERY</t>
  </si>
  <si>
    <t>SCOTT PARK SURGERY</t>
  </si>
  <si>
    <t>NORTH CLACTON MEDICAL PRACTICE</t>
  </si>
  <si>
    <t>THE ISLAND SURGERY</t>
  </si>
  <si>
    <t>THE HIGHWOOD SURGERY</t>
  </si>
  <si>
    <t>SWANWOOD PARTNERSHIP</t>
  </si>
  <si>
    <t>THE COGGESHALL SURGERY</t>
  </si>
  <si>
    <t>MATCHING GREEN SURGERY</t>
  </si>
  <si>
    <t>MAYNARD COURT SURGERY</t>
  </si>
  <si>
    <t>TOLLGATE HEALTH CENTRE</t>
  </si>
  <si>
    <t>BENFLEET SURGERY</t>
  </si>
  <si>
    <t>KNIGHTS SURGERY</t>
  </si>
  <si>
    <t>SAI MEDICAL CENTRE</t>
  </si>
  <si>
    <t>FRYERNS MEDICAL CENTRE</t>
  </si>
  <si>
    <t>DOWNHALL PARK SURGERY</t>
  </si>
  <si>
    <t>RAHMAN PRACTICE</t>
  </si>
  <si>
    <t>DR DEVARAJA VC PRACTICE</t>
  </si>
  <si>
    <t>THE LEIGH SURGERY</t>
  </si>
  <si>
    <t>ASHINGDON MEDICAL CENTRE</t>
  </si>
  <si>
    <t>BLYTH'S MEADOW SURGERY</t>
  </si>
  <si>
    <t>CLACTON COMMUNITY PRACTICES</t>
  </si>
  <si>
    <t>HIGHWOODS SURGERY</t>
  </si>
  <si>
    <t>THE PRACTICE LEECON WAY</t>
  </si>
  <si>
    <t>DERRY COURT MEDICAL PRACTICE</t>
  </si>
  <si>
    <t>DR SHARMA &amp; PARTNERS</t>
  </si>
  <si>
    <t>CHELMER VILLAGE SURGERY</t>
  </si>
  <si>
    <t>WARRIOR SQUARE SURGERY</t>
  </si>
  <si>
    <t>MEDIC HOUSE</t>
  </si>
  <si>
    <t>SOUTH GREEN SURGERY</t>
  </si>
  <si>
    <t>ROSE VILLA SURGERY</t>
  </si>
  <si>
    <t>ARYAN MEDICAL CENTRE</t>
  </si>
  <si>
    <t>MILL ROAD SURGERY</t>
  </si>
  <si>
    <t>COLLINGWOOD ROAD SURGERY</t>
  </si>
  <si>
    <t>LAWFORD SURGERY</t>
  </si>
  <si>
    <t>DR YASIN SA PRACTICE</t>
  </si>
  <si>
    <t>KADIM PRIMECARE MEDICAL CENTRE</t>
  </si>
  <si>
    <t>SYDENHAM HOUSE SURGERY</t>
  </si>
  <si>
    <t>HIGH ROAD FAMILY DOCTORS</t>
  </si>
  <si>
    <t>DR KUMAR &amp; PTNR - SHOEBURY HC</t>
  </si>
  <si>
    <t>HAREWOOD SURGERY</t>
  </si>
  <si>
    <t>DR MALIK - KENT ELMS HC</t>
  </si>
  <si>
    <t>QUEENS PARK SURGERY</t>
  </si>
  <si>
    <t>FRONKS RD FAMILY SURGERY</t>
  </si>
  <si>
    <t>DELL MEDICAL CENTRE</t>
  </si>
  <si>
    <t>THE RIVER SURGERY</t>
  </si>
  <si>
    <t>DEAL TREE HEALTH CENTRE</t>
  </si>
  <si>
    <t>THORPE SURGERY</t>
  </si>
  <si>
    <t>OLD ROAD SURGERY</t>
  </si>
  <si>
    <t>DR YADAVA N PRACTICE</t>
  </si>
  <si>
    <t>DR BEKAS MEDICAL CENTRE</t>
  </si>
  <si>
    <t>COMMONWEALTH HEALTH CENTRE</t>
  </si>
  <si>
    <t>GHAURI PRACTICE</t>
  </si>
  <si>
    <t>HORNDON-ON-THE-HILL SURGERY</t>
  </si>
  <si>
    <t>SANCTA MARIA MEDICAL CENTRE</t>
  </si>
  <si>
    <t>WITHAM HEALTH CENTRE</t>
  </si>
  <si>
    <t>STIFFORD CLAYS MEDICAL CENTRE</t>
  </si>
  <si>
    <t>FELMORES MEDICAL CENTRE</t>
  </si>
  <si>
    <t>ABRIDGE SURGERY</t>
  </si>
  <si>
    <t>THE DENGIE MEDICAL PARTNERSHIP</t>
  </si>
  <si>
    <t>ADDISON HOUSE - HAQUE PRACTICE</t>
  </si>
  <si>
    <t>NORTH AVENUE SURGERY</t>
  </si>
  <si>
    <t>DOUGLAS GROVE SURGERY</t>
  </si>
  <si>
    <t>KINGS MEDICAL CENTRE</t>
  </si>
  <si>
    <t>PALMERSTON ROAD SURGERY</t>
  </si>
  <si>
    <t>WEST ROAD SURGERY</t>
  </si>
  <si>
    <t>THE NEW FOLLY SURGERY</t>
  </si>
  <si>
    <t>SOUTHEND MEDICAL CENTRE</t>
  </si>
  <si>
    <t>DR NASAH &amp; PARTNERS</t>
  </si>
  <si>
    <t>RANWORTH SURGERY</t>
  </si>
  <si>
    <t>BALFOUR MEDICAL CENTRE</t>
  </si>
  <si>
    <t>HASSENGATE MEDICAL CENTRE</t>
  </si>
  <si>
    <t>FOREST PRACTICE</t>
  </si>
  <si>
    <t>BALLARDS WALK SURGERY</t>
  </si>
  <si>
    <t>THE LAURELS SURGERY</t>
  </si>
  <si>
    <t>DR NAVIN KUMAR</t>
  </si>
  <si>
    <t>THE PALL MALL SURGERY</t>
  </si>
  <si>
    <t>ROWHEDGE SURGERY</t>
  </si>
  <si>
    <t>ORSETT SURGERY</t>
  </si>
  <si>
    <t>THE LOUGHTON SURGERY</t>
  </si>
  <si>
    <t>PEARTREE SURGERY &amp; WEST HORNDON SURGERY</t>
  </si>
  <si>
    <t>TIPTREE MEDICAL CENTRE</t>
  </si>
  <si>
    <t>BLANDFORD MEDICAL CENTRE</t>
  </si>
  <si>
    <t>THAXTED SURGERY</t>
  </si>
  <si>
    <t>WILLIAM FISHER MED.CTR.</t>
  </si>
  <si>
    <t>EASTWOOD GROUP PRACTICE</t>
  </si>
  <si>
    <t>BURNHAM SURGERY</t>
  </si>
  <si>
    <t>AUDLEY MILLS SURGERY</t>
  </si>
  <si>
    <t>CHELMER MEDICAL PARTNERSHIP</t>
  </si>
  <si>
    <t>NUFFIELD HOUSE HEALTH CENTRE</t>
  </si>
  <si>
    <t>THE PUMP HOUSE SURGERY</t>
  </si>
  <si>
    <t>JOHN TASKER HOUSE SURGERY</t>
  </si>
  <si>
    <t>SUTHERLAND LODGE SURGERY</t>
  </si>
  <si>
    <t>COLNE MEDICAL CENTRE</t>
  </si>
  <si>
    <t>CREFFIELD MEDICAL GROUP</t>
  </si>
  <si>
    <t>BADDOW VILLAGE SURGERY</t>
  </si>
  <si>
    <t>HIGHLANDS SURGERY</t>
  </si>
  <si>
    <t>TILBURY HEALTH CENTRE</t>
  </si>
  <si>
    <t>LAINDON MEDICAL GROUP</t>
  </si>
  <si>
    <t>THE ROSS PRACTICE</t>
  </si>
  <si>
    <t>LITTLE WALTHAM &amp; GT NOTLEY SURGERY</t>
  </si>
  <si>
    <t>ROCKLEIGH COURT SURGERY</t>
  </si>
  <si>
    <t>ESSEX WAY SURGERY</t>
  </si>
  <si>
    <t>BEACON HEALTH GROUP-DANBURY MEDICAL CTR</t>
  </si>
  <si>
    <t>BLACKWATER MEDICAL CENTRE</t>
  </si>
  <si>
    <t>THE WRITTLE SURGERY</t>
  </si>
  <si>
    <t>THE VALKYRIE SURGERY</t>
  </si>
  <si>
    <t>ABBEY FIELD MEDICAL CENTRE</t>
  </si>
  <si>
    <t>DR SOORIAKUMARAN</t>
  </si>
  <si>
    <t>EAST HILL SURGERY</t>
  </si>
  <si>
    <t>ANGEL LANE SURGERY</t>
  </si>
  <si>
    <t>WAKERING MEDICAL CTR.</t>
  </si>
  <si>
    <t>SOUTHEND ROAD SURGERY</t>
  </si>
  <si>
    <t>MOUNT CHAMBERS MEDICAL PRACTICE</t>
  </si>
  <si>
    <t>CENTRAL SURGERY - SOUTHCHURCH BLVD</t>
  </si>
  <si>
    <t>DR A NAEEM &amp; PARTNERS,THE NEW SURGERY</t>
  </si>
  <si>
    <t>BEAUCHAMP HOUSE</t>
  </si>
  <si>
    <t>THE RIGG-MILNER MEDICAL CENTRE</t>
  </si>
  <si>
    <t>THE QUEENSWAY SURGERY</t>
  </si>
  <si>
    <t>THE BILLERICAY MEDICAL PRACTICE</t>
  </si>
  <si>
    <t>CHURCH LANGLEY MEDICAL PRACTICE</t>
  </si>
  <si>
    <t>THE TOLLESBURY PRACTICE</t>
  </si>
  <si>
    <t>THE HOLLIES</t>
  </si>
  <si>
    <t>HIGH STREET SURGERY, EPPING</t>
  </si>
  <si>
    <t>RIVERMEAD GATE MED.CTR.</t>
  </si>
  <si>
    <t>WINSTREE MEDICAL PRACTICE</t>
  </si>
  <si>
    <t>THE ELIZABETH COURTAULD SURGERY</t>
  </si>
  <si>
    <t>AMBROSE AVENUE GROUP PRACTICE</t>
  </si>
  <si>
    <t>THE GREENSWARD SURGERY</t>
  </si>
  <si>
    <t>WILLIAM HARVEY SURGERY</t>
  </si>
  <si>
    <t>CHIGWELL MEDICAL CENTRE</t>
  </si>
  <si>
    <t>CONNER &amp; PARTNERS</t>
  </si>
  <si>
    <t>AEGIS MEDICAL CENTRE</t>
  </si>
  <si>
    <t>WHITLEY HOUSE SURGERY</t>
  </si>
  <si>
    <t>OLD HARLOW HEALTH CENTRE</t>
  </si>
  <si>
    <t>MOUNT AVENUE SURGERY</t>
  </si>
  <si>
    <t>THIRD AVENUE HEALTH CENTRE</t>
  </si>
  <si>
    <t>ONGAR HEALTH CENTRE</t>
  </si>
  <si>
    <t>LOUGHTON HEALTH CENTRE</t>
  </si>
  <si>
    <t>THE HAMILTON PRACTICE</t>
  </si>
  <si>
    <t>DR KRISHNAN &amp; PTNR - KENT ELMS HC</t>
  </si>
  <si>
    <t>THE ARDLEIGH SURGERY</t>
  </si>
  <si>
    <t>COLCHESTER MEDICAL PRACTICE</t>
  </si>
  <si>
    <t>LONDON ROAD SURGERY</t>
  </si>
  <si>
    <t>STOCK SURGERY</t>
  </si>
  <si>
    <t>TILE HOUSE SURGERY</t>
  </si>
  <si>
    <t>EAST LYNNE MEDICAL CENTRE</t>
  </si>
  <si>
    <t>ROBERT FREW MEDICAL CENTRE</t>
  </si>
  <si>
    <t>NEWPORT SURGERY</t>
  </si>
  <si>
    <t>P A PATEL SURGERY</t>
  </si>
  <si>
    <t>FERN HOUSE SURGERY</t>
  </si>
  <si>
    <t>DR DEGUN &amp; DR MACAULAY</t>
  </si>
  <si>
    <t>WIVENHOE SURGERY</t>
  </si>
  <si>
    <t>LISTER MEDICAL CENTRE</t>
  </si>
  <si>
    <t>CARADOC SURGERY</t>
  </si>
  <si>
    <t>DR GC CHAJED'S PRACTICE</t>
  </si>
  <si>
    <t>LONGFIELD MEDICAL CENTRE</t>
  </si>
  <si>
    <t>GREAT BENTLEY SURGERY</t>
  </si>
  <si>
    <t>THE FRESHFORD PRACTICE</t>
  </si>
  <si>
    <t>MAYFLOWER MEDICAL CENTRE</t>
  </si>
  <si>
    <t>CROCUS MEDICAL PRACTICE</t>
  </si>
  <si>
    <t>CHURCH LANE SURGERY</t>
  </si>
  <si>
    <t>WESTERN ROAD SURGERY</t>
  </si>
  <si>
    <t>WEST MERSEA SURGERY</t>
  </si>
  <si>
    <t>KELVEDON &amp; FEERING HEALTH CENTRE</t>
  </si>
  <si>
    <t>AVELEY MEDICAL CENTRE</t>
  </si>
  <si>
    <t>THE GOLD STREET SURGERY</t>
  </si>
  <si>
    <t>DR PUZEY,DR KOTHARI AND DR NANDA</t>
  </si>
  <si>
    <t>CLAYHILL MEDICAL PRACTICE</t>
  </si>
  <si>
    <t>THE EDEN SURGERIES</t>
  </si>
  <si>
    <t>DR F KHAN CARNAVON ROAD SURGERY</t>
  </si>
  <si>
    <t>DR KHAN &amp; PARTNERS</t>
  </si>
  <si>
    <t>GREAT CHAPEL STREET MEDICAL CENTRE</t>
  </si>
  <si>
    <t>KINGS COLLEGE HEALTH CENTRE</t>
  </si>
  <si>
    <t>THE GOOD PRACTICE</t>
  </si>
  <si>
    <t>GROUND FLOOR LANARK MEDICAL CENTRE</t>
  </si>
  <si>
    <t>QUEENS PARK HEALTH CENTRE</t>
  </si>
  <si>
    <t>WELLINGTON HEALTH CENTRE</t>
  </si>
  <si>
    <t>SRIKRISHNAMURTHY HARROW ROAD SURGERY</t>
  </si>
  <si>
    <t>EARLS COURT SURGERY</t>
  </si>
  <si>
    <t>CAVENDISH HEALTH CENTRE</t>
  </si>
  <si>
    <t>THE GOLBORNE MEDICAL CENTRE</t>
  </si>
  <si>
    <t>WOODFIELD ROAD MEDICAL CENTRE</t>
  </si>
  <si>
    <t>MILLBANK MEDICAL CENTRE</t>
  </si>
  <si>
    <t>KNIGHTSBRIDGE MEDICAL CENTRE</t>
  </si>
  <si>
    <t>MARYLEBONE HEALTH CENTRE</t>
  </si>
  <si>
    <t>THE EXMOOR SURGERY</t>
  </si>
  <si>
    <t>LANCASTER GATE MEDICAL CENTRE</t>
  </si>
  <si>
    <t>KENSINGTON PARK MEDICAL CENTRE</t>
  </si>
  <si>
    <t>SCARSDALE MEDICAL CENTRE</t>
  </si>
  <si>
    <t>SOHO SQUARE GENERAL PRACTICE</t>
  </si>
  <si>
    <t>ROYAL HOSPITAL CHELSEA</t>
  </si>
  <si>
    <t>THE FORELAND MEDICAL CENTRE</t>
  </si>
  <si>
    <t>THE ABINGDON HEALTH CENTRE</t>
  </si>
  <si>
    <t>WESTMINSTER SCHOOL</t>
  </si>
  <si>
    <t>IMPERIAL COLLEGE HEALTH CENTRE</t>
  </si>
  <si>
    <t>THE CHELSEA PRACTICE</t>
  </si>
  <si>
    <t>THIRD FLOOR LANARK ROAD MEDICAL CENTRE</t>
  </si>
  <si>
    <t>MAYFAIR MEDICAL CENTRE</t>
  </si>
  <si>
    <t>GRAND UNION HEALTH CENTRE</t>
  </si>
  <si>
    <t>ST JOHNS WOOD MEDICAL PRACTICE</t>
  </si>
  <si>
    <t>CRAWFORD STREET SURGERY</t>
  </si>
  <si>
    <t>SOHO CENTRE FOR HEALTH AND CARE</t>
  </si>
  <si>
    <t>COLVILLE HEALTH CENTRE</t>
  </si>
  <si>
    <t>FITZROVIA MEDICAL CENTRE</t>
  </si>
  <si>
    <t>THE NOTTING HILL MEDICAL CENTRE</t>
  </si>
  <si>
    <t>KINGS ROAD MEDICAL CENTRE</t>
  </si>
  <si>
    <t>THE PEMBRIDGE VILLAS SURGERY</t>
  </si>
  <si>
    <t>CROMPTON MEDICAL CENTRE</t>
  </si>
  <si>
    <t>ROSARY GARDEN SURGERY</t>
  </si>
  <si>
    <t>EARLS COURT MEDICAL CENTRE</t>
  </si>
  <si>
    <t>THE RANDOLPH SURGERY</t>
  </si>
  <si>
    <t>COVENT GARDEN MEDICAL CENTRE</t>
  </si>
  <si>
    <t>ELGIN CLINIC</t>
  </si>
  <si>
    <t>CONNAUGHT SQUARE PRACTICE</t>
  </si>
  <si>
    <t>PIMLICO HEALTH AT THE MARVEN SURGERY</t>
  </si>
  <si>
    <t>PORTLAND ROAD PRACTICE</t>
  </si>
  <si>
    <t>MEANWHILE GARDEN MEDICAL CENTRE</t>
  </si>
  <si>
    <t>SHIRLAND MEDICAL</t>
  </si>
  <si>
    <t>STANHOPE MEWS SURGERY</t>
  </si>
  <si>
    <t>LISSON GROVE HEALTH CENTRE</t>
  </si>
  <si>
    <t>MAIDA VALE MEDICAL CENTRE</t>
  </si>
  <si>
    <t>THE GARWAY MEDICAL PRACTICE</t>
  </si>
  <si>
    <t>PADDINGTON GREEN HEALTH CENTRE</t>
  </si>
  <si>
    <t>WESTBOURNE GROVE MEDICAL CENTRE</t>
  </si>
  <si>
    <t>LITTLE VENICE MEDICAL CENTRE</t>
  </si>
  <si>
    <t>BELGRAVIA SURGERY</t>
  </si>
  <si>
    <t>NORTH KENSINGTON MEDICAL CENTRE</t>
  </si>
  <si>
    <t>SOUTHCOTE CLINIC</t>
  </si>
  <si>
    <t>HEATHROW MEDICAL CENTRE</t>
  </si>
  <si>
    <t>ACORN MEDICAL CENTRE</t>
  </si>
  <si>
    <t>DR MLR SIDDIQUI'S PRACTICE</t>
  </si>
  <si>
    <t>QUEENS WALK MEDICAL CENTRE</t>
  </si>
  <si>
    <t>KINCORA DOCTORS SURGERY</t>
  </si>
  <si>
    <t>WEST LONDON MEDICAL CENTRE</t>
  </si>
  <si>
    <t>WALLASEY MEDICAL CENTRE</t>
  </si>
  <si>
    <t>CAREPOINT PRACTICE</t>
  </si>
  <si>
    <t>ACREFIELD SURGERY</t>
  </si>
  <si>
    <t>SHAKESPEARE HEALTH CENTRE</t>
  </si>
  <si>
    <t>WILLOW TREE SURGERY</t>
  </si>
  <si>
    <t>NORTH HYDE ROAD SURGERY</t>
  </si>
  <si>
    <t>LADYGATE LANE MEDICAL PRACTICE</t>
  </si>
  <si>
    <t>THE HIGH STREET PRACTICE</t>
  </si>
  <si>
    <t>ACRE SURGERY</t>
  </si>
  <si>
    <t>GLENDALE MEDICAL CENTRE</t>
  </si>
  <si>
    <t>HILLINGDON HEALTH CENTRE</t>
  </si>
  <si>
    <t>ST MARTINS MEDICAL CENTRE</t>
  </si>
  <si>
    <t>BRUNEL MEDICAL CENTRE</t>
  </si>
  <si>
    <t>CEDAR BROOK PRACTICE</t>
  </si>
  <si>
    <t>EASTBURY SURGERY</t>
  </si>
  <si>
    <t>OTTERFIELD MEDICAL CENTRE</t>
  </si>
  <si>
    <t>KING EDWARDS MEDICAL CENTRE</t>
  </si>
  <si>
    <t>THE ABBOTSBURY PRACTICE</t>
  </si>
  <si>
    <t>YEADING COURT SURGERY</t>
  </si>
  <si>
    <t>THE WARREN PRACTICE</t>
  </si>
  <si>
    <t>TOWNFIELD DOCTORS SURGERY</t>
  </si>
  <si>
    <t>HAYES MEDICAL CENTRE</t>
  </si>
  <si>
    <t>THE PINE MEDICAL CENTRE</t>
  </si>
  <si>
    <t>CENTRAL UXBRIDGE SURGERY</t>
  </si>
  <si>
    <t>CEDARS MEDICAL CENTRE</t>
  </si>
  <si>
    <t>WOOD LANE MEDICAL CENTRE</t>
  </si>
  <si>
    <t>OXFORD DRIVE MEDICAL CENTRE</t>
  </si>
  <si>
    <t>YIEWSLEY FAMILY PRACTICE</t>
  </si>
  <si>
    <t>HAREFIELD PRACTICE</t>
  </si>
  <si>
    <t>THE DEVONSHIRE LODGE PRACTICE</t>
  </si>
  <si>
    <t>THE OAKLAND MEDICAL CENTRE</t>
  </si>
  <si>
    <t>MOUNTWOOD SURGERY</t>
  </si>
  <si>
    <t>SPRING GROVE MEDICAL PRACTICE</t>
  </si>
  <si>
    <t>THE MEDICAL CENTRE, DR KUKAR</t>
  </si>
  <si>
    <t>GROVE PARK TERRACE SURGERY</t>
  </si>
  <si>
    <t>JUBILEE GARDENS MEDICAL CENTRE</t>
  </si>
  <si>
    <t>ARGYLE HEALTH-ISLEWORTH PRACTICE</t>
  </si>
  <si>
    <t>ST. GEORGES MEDICAL CTR.</t>
  </si>
  <si>
    <t>HMC HEALTH HESTON GREAT WEST</t>
  </si>
  <si>
    <t>LITTLE PARK SURGERY</t>
  </si>
  <si>
    <t>BRENTFORD FAMILY PRACTICE</t>
  </si>
  <si>
    <t>QUEENS PARK MEDICAL PRACTICE</t>
  </si>
  <si>
    <t>MATTOCK LANE HEALTH CENTRE</t>
  </si>
  <si>
    <t>THE GROVE MEDICAL PRACTICE</t>
  </si>
  <si>
    <t>THE TOWN SURGERY</t>
  </si>
  <si>
    <t>HATTON MEDICAL PRACTICE</t>
  </si>
  <si>
    <t>BATH ROAD SURGERY</t>
  </si>
  <si>
    <t>BROADMEAD SURGERY</t>
  </si>
  <si>
    <t>HOUNSLOW FAMILY PRACTICE</t>
  </si>
  <si>
    <t>GOODCARE PRACTICE</t>
  </si>
  <si>
    <t>GILL MEDICAL PRACTICE</t>
  </si>
  <si>
    <t>SKYWAYS MEDICAL CENTRE</t>
  </si>
  <si>
    <t>GROVE VILLAGE MEDICAL CENTRE</t>
  </si>
  <si>
    <t>GREENBROOK BEDFONT</t>
  </si>
  <si>
    <t>CLIFFORD ROAD SURGERY</t>
  </si>
  <si>
    <t>THE BOILEAU ROAD SURGERY</t>
  </si>
  <si>
    <t>WELLESLEY ROAD PRACTICE</t>
  </si>
  <si>
    <t>ACTON LANE MEDICAL CENTRE</t>
  </si>
  <si>
    <t>THE LILYVILLE SURGERY</t>
  </si>
  <si>
    <t>GLEBE STREET SURGERY</t>
  </si>
  <si>
    <t>DORMERS WELLS MEDICAL CENTRE</t>
  </si>
  <si>
    <t>JERSEY PRACTICE</t>
  </si>
  <si>
    <t>CLOISTER ROAD SURGERY</t>
  </si>
  <si>
    <t>THE HORN LANE SURGERY</t>
  </si>
  <si>
    <t>THE SALUJA CLINIC</t>
  </si>
  <si>
    <t>DR RK KUKAR, PARKVIEW CTR FOR H&amp;W</t>
  </si>
  <si>
    <t>HOLLY ROAD MEDICAL CENTRE</t>
  </si>
  <si>
    <t>EALING PARK HEALTH CENTRE</t>
  </si>
  <si>
    <t>SUNRISE MEDICAL CENTRE</t>
  </si>
  <si>
    <t>FULHAM CROSS MEDICAL CENTRE</t>
  </si>
  <si>
    <t>MEADOW VIEW</t>
  </si>
  <si>
    <t>THE CHURCHFIELD ROAD SURGERY</t>
  </si>
  <si>
    <t>THE SOUTHALL MEDICAL CTR.</t>
  </si>
  <si>
    <t>ELTHORNE PARK SURGERY</t>
  </si>
  <si>
    <t>CHISWICK FAMILY DRS PRACTICE</t>
  </si>
  <si>
    <t>DR UPPAL &amp; PARTN, PARKVIEW CTR FOR H&amp;W</t>
  </si>
  <si>
    <t>SOMERSET MEDICAL CENTRE</t>
  </si>
  <si>
    <t>ACTON TOWN MEDICAL CENTRE</t>
  </si>
  <si>
    <t>BRENTFORD GROUP PRACTICE</t>
  </si>
  <si>
    <t>WILLOW PRACTICE</t>
  </si>
  <si>
    <t>CHISWICK FAMILY PRACTICE</t>
  </si>
  <si>
    <t>THE MANSELL ROAD PRACTICE</t>
  </si>
  <si>
    <t>SANDS END HEALTH CLINIC</t>
  </si>
  <si>
    <t>THE BARNABAS MEDICAL CTRE</t>
  </si>
  <si>
    <t>GREEN PRACTICE</t>
  </si>
  <si>
    <t>STERNDALE SURGERY</t>
  </si>
  <si>
    <t>GP AT HAND</t>
  </si>
  <si>
    <t>THE CORFTON ROAD SURGERY</t>
  </si>
  <si>
    <t>THE FLORENCE ROAD SURGERY</t>
  </si>
  <si>
    <t>GURU NANAK MEDICAL CENTRE</t>
  </si>
  <si>
    <t>THE ARGYLE SURGERY</t>
  </si>
  <si>
    <t>THE MWH PRACTICE</t>
  </si>
  <si>
    <t>THE FULHAM MEDICAL CENTRE</t>
  </si>
  <si>
    <t>THE CUCKOO LANE PRACTICE</t>
  </si>
  <si>
    <t>PENTELOW PRACTICE</t>
  </si>
  <si>
    <t>CROSSLANDS SURGERY</t>
  </si>
  <si>
    <t>REDWOOD PRACTICE</t>
  </si>
  <si>
    <t>ELMTREES SURGERY</t>
  </si>
  <si>
    <t>PERIVALE MEDICAL CLINIC</t>
  </si>
  <si>
    <t>THE ACTON HEALTH CENTRE</t>
  </si>
  <si>
    <t>MANDEVILLE MEDICAL CENTRE</t>
  </si>
  <si>
    <t>THE MILL HILL SURGERY</t>
  </si>
  <si>
    <t>LADY MARGARET ROAD MEDICAL CENTRE</t>
  </si>
  <si>
    <t>ISLIP MANOR MEDICAL CENTRE</t>
  </si>
  <si>
    <t>MEDICAL CENTRE</t>
  </si>
  <si>
    <t>HAMMOND ROAD SURGERY</t>
  </si>
  <si>
    <t>ELMBANK SURGERY</t>
  </si>
  <si>
    <t>DR SIVANESAN &amp; PARTNER</t>
  </si>
  <si>
    <t>SHEPHERDS BUSH MEDICAL CENTRE</t>
  </si>
  <si>
    <t>CLIFFORD HOUSE MEDICAL CENTRE</t>
  </si>
  <si>
    <t>OLDFIELD FAMILY PRACTICE</t>
  </si>
  <si>
    <t>THE BEDFORD PARK SURGERY</t>
  </si>
  <si>
    <t>WELCOME PRACTICE</t>
  </si>
  <si>
    <t>KINGFISHER PRACTICE</t>
  </si>
  <si>
    <t>CHESTNUT PRACTICE</t>
  </si>
  <si>
    <t>BLUE WING FAMILY DOCTOR UNIT</t>
  </si>
  <si>
    <t>QUEENS WALK PRACTICE</t>
  </si>
  <si>
    <t>ST DAVIDS PRACTICE</t>
  </si>
  <si>
    <t>THE BUSH DOCTORS</t>
  </si>
  <si>
    <t>HILLVIEW SURGERY</t>
  </si>
  <si>
    <t>CRANFORD MEDICAL CENTRE</t>
  </si>
  <si>
    <t>GREENFORD AVENUE FHP</t>
  </si>
  <si>
    <t>GREENFORD ROAD MED.CTR.</t>
  </si>
  <si>
    <t>DR CANISIUS &amp; DR HASAN, PARKVIEW CFH&amp;W</t>
  </si>
  <si>
    <t>EASTMEAD AVENUE SURGERY</t>
  </si>
  <si>
    <t>TWICKENHAM PARK MEDICAL CENTRE</t>
  </si>
  <si>
    <t>HANWELL HEALTH CENTRE (NAISH)</t>
  </si>
  <si>
    <t>WEST4 GPS</t>
  </si>
  <si>
    <t>THE SURGERY, DR MANGWANA &amp; PARTNERS</t>
  </si>
  <si>
    <t>MOUNT MEDICAL CENTRE</t>
  </si>
  <si>
    <t>GROSVENOR HOUSE SURGERY</t>
  </si>
  <si>
    <t>HAMMERSMITH SURGERY</t>
  </si>
  <si>
    <t>ASHCHURCH SURGERY</t>
  </si>
  <si>
    <t>CHISWICK HEALTH PRACTICE</t>
  </si>
  <si>
    <t>THE MEDICAL CENTRE, DR JEFFERIES &amp; PARTN</t>
  </si>
  <si>
    <t>GORDON HOUSE SURGERY</t>
  </si>
  <si>
    <t>CASSIDY ROAD MEDICAL CENTRE</t>
  </si>
  <si>
    <t>CARLTON SURGERY</t>
  </si>
  <si>
    <t>CHEPSTOW GARDENS MEDICAL CENTRE</t>
  </si>
  <si>
    <t>YEADING MEDICAL CENTRE</t>
  </si>
  <si>
    <t>BROOK GREEN MEDICAL CENTRE</t>
  </si>
  <si>
    <t>CROWN STREET SURGERY</t>
  </si>
  <si>
    <t>RICHFORD GATE MEDICAL CENTRE</t>
  </si>
  <si>
    <t>HOUNSLOW MEDICAL CENTRE</t>
  </si>
  <si>
    <t>NORTHFIELDS SURGERY</t>
  </si>
  <si>
    <t>WESTSEVEN GP</t>
  </si>
  <si>
    <t>KS MEDICAL CENTRE</t>
  </si>
  <si>
    <t>NORTH FULHAM SURGERY</t>
  </si>
  <si>
    <t>ST. MARGARETS PRACTICE</t>
  </si>
  <si>
    <t>THE SURGERY, DR DASGUPTA &amp; PARTNERS</t>
  </si>
  <si>
    <t>ALBANY PRACTICE</t>
  </si>
  <si>
    <t>NORTH END MEDICAL CENTRE</t>
  </si>
  <si>
    <t>THORNBURY ROAD CENTRE FOR HEALTH</t>
  </si>
  <si>
    <t>ST. GEORGES MEDICAL CENTRE</t>
  </si>
  <si>
    <t>WILLESDEN GREEN SURGERY</t>
  </si>
  <si>
    <t>PEARL MEDICAL PRACTICE</t>
  </si>
  <si>
    <t>KINGS EDGE MEDICAL CENTRE</t>
  </si>
  <si>
    <t>SUDBURY SURGERY</t>
  </si>
  <si>
    <t>THE TUDOR HOUSE MEDICAL CENTRE</t>
  </si>
  <si>
    <t>HEADSTONE ROAD SURGERY</t>
  </si>
  <si>
    <t>PRESTON MEDICAL CENTRE</t>
  </si>
  <si>
    <t>HEADSTONE LANE MEDICAL CENTRE</t>
  </si>
  <si>
    <t>CHICHELE ROAD SURGERY</t>
  </si>
  <si>
    <t>NEASDEN MEDICAL CENTRE</t>
  </si>
  <si>
    <t>KENTON BRIDGE MEDICAL CENTRE - DR RAJA</t>
  </si>
  <si>
    <t>ASPRI MEDICAL CENTRE</t>
  </si>
  <si>
    <t>ROUNDWOOD PARK MEDICAL CENTRE</t>
  </si>
  <si>
    <t>ZAIN MEDICAL CENTRE</t>
  </si>
  <si>
    <t>KENTON CLINIC</t>
  </si>
  <si>
    <t>THE STREATFIELD MEDICAL CENTRE</t>
  </si>
  <si>
    <t>PARK ROYAL MEDICAL PRACTICE</t>
  </si>
  <si>
    <t>ALPERTON MEDICAL CENTRE</t>
  </si>
  <si>
    <t>HILLTOP MEDICAL PRACTICE</t>
  </si>
  <si>
    <t>THE SUNFLOWER MEDICAL CENTRE</t>
  </si>
  <si>
    <t>PRESTON ROAD SURGERY</t>
  </si>
  <si>
    <t>THE CIVIC MEDICAL CENTRE</t>
  </si>
  <si>
    <t>KENTON BRIDGE MEDICAL CENTRE DR GOLDEN</t>
  </si>
  <si>
    <t>WALM LANE SURGERY</t>
  </si>
  <si>
    <t>LANFRANC MEDICAL CENTRE</t>
  </si>
  <si>
    <t>STAVERTON SURGERY</t>
  </si>
  <si>
    <t>KINGSBURY HEALTH AND WELLBEING</t>
  </si>
  <si>
    <t>OXGATE GARDENS SURGERY</t>
  </si>
  <si>
    <t>MOLLISON WAY SURGERY</t>
  </si>
  <si>
    <t>FREUCHEN MEDICAL CENTRE</t>
  </si>
  <si>
    <t>PINNER VIEW MEDICAL CENTRE</t>
  </si>
  <si>
    <t>BELMONT HEALTH CENTRE</t>
  </si>
  <si>
    <t>LANCELOT MEDICAL CENTRE</t>
  </si>
  <si>
    <t>THE SHAFTESBURY MEDICAL CENTRE</t>
  </si>
  <si>
    <t>ELLIOTT HALL MEDICAL CTR.</t>
  </si>
  <si>
    <t>THE ALLENDALE ROAD SURGERY</t>
  </si>
  <si>
    <t>GP DIRECT</t>
  </si>
  <si>
    <t>THE STANMORE MEDICAL CENTRE</t>
  </si>
  <si>
    <t>HATCH END MEDICAL CENTRE</t>
  </si>
  <si>
    <t>STANLEY CORNER MEDICAL CENTRE</t>
  </si>
  <si>
    <t>BRAMPTON HEALTH CENTRE</t>
  </si>
  <si>
    <t>THE FRYENT WAY SURGERY</t>
  </si>
  <si>
    <t>THE NORTHWICK SURGERY</t>
  </si>
  <si>
    <t>KILBURN PARK MEDICAL CENTRE</t>
  </si>
  <si>
    <t>THE PINNER ROAD SURGERY</t>
  </si>
  <si>
    <t>HONEYPOT MEDICAL CENTRE</t>
  </si>
  <si>
    <t>GLADSTONE MEDICAL CENTRE</t>
  </si>
  <si>
    <t>CHALKHILL FAMILY PRACTICE</t>
  </si>
  <si>
    <t>ELLIS PRACTICE</t>
  </si>
  <si>
    <t>BRENTFIELD MEDICAL CENTRE</t>
  </si>
  <si>
    <t>PRESTON HILL SURGERY</t>
  </si>
  <si>
    <t>THE STONEBRIDGE PRACTICE</t>
  </si>
  <si>
    <t>THE LONSDALE MEDICAL CENTRE</t>
  </si>
  <si>
    <t>THE PINN MEDICAL CENTRE</t>
  </si>
  <si>
    <t>ROXBOURNE MEDICAL CENTRE</t>
  </si>
  <si>
    <t>THE WILLESDEN MEDICAL CENTRE</t>
  </si>
  <si>
    <t>JAI MEDICAL CENTRE (BRENT)</t>
  </si>
  <si>
    <t>STREATFIELD HEALTH CENTRE</t>
  </si>
  <si>
    <t>SUDBURY &amp; ALPERTON MEDICAL CENTRE</t>
  </si>
  <si>
    <t>WILLOW TREE FAMILY DOCTORS</t>
  </si>
  <si>
    <t>BACON LANE SURGERY</t>
  </si>
  <si>
    <t>CHURCH END MEDICAL CENTRE</t>
  </si>
  <si>
    <t>MAPESBURY MEDICAL GROUP</t>
  </si>
  <si>
    <t>ENDERLEY ROAD MEDICAL CENTRE</t>
  </si>
  <si>
    <t>SIMPSON HOUSE MEDICAL CENTRE</t>
  </si>
  <si>
    <t>UXENDON CRESCENT SURGERY</t>
  </si>
  <si>
    <t>THE LAW MEDICAL GROUP PRACTICE</t>
  </si>
  <si>
    <t>KINGS ROAD SURGERY</t>
  </si>
  <si>
    <t>THE CIRCLE PRACTICE</t>
  </si>
  <si>
    <t>PREMIER MEDICAL CENTRE</t>
  </si>
  <si>
    <t>FORTY WILLOWS SURGERY</t>
  </si>
  <si>
    <t>DR SP TALPAHEWA</t>
  </si>
  <si>
    <t>THE PHOENIX PRACTICE</t>
  </si>
  <si>
    <t>THE HODFORD ROAD PRACTICE</t>
  </si>
  <si>
    <t>ROSEMARY SURGERY</t>
  </si>
  <si>
    <t>THE MOUNTFIELD SURGERY</t>
  </si>
  <si>
    <t>COLINDALE MEDICAL CENTRE LP</t>
  </si>
  <si>
    <t>TEMPLE FORTUNE MEDICAL GROUP</t>
  </si>
  <si>
    <t>BRUNSWICK PARK MEDICAL PRACTICE</t>
  </si>
  <si>
    <t>EAST BARNET HEALTH CENTRE</t>
  </si>
  <si>
    <t>ADLER JS-THE SURGERY</t>
  </si>
  <si>
    <t>LANE END MEDICAL GROUP</t>
  </si>
  <si>
    <t>EAST FINCHLEY MEDICAL CENTRE</t>
  </si>
  <si>
    <t>LANGSTONE WAY SURGERY</t>
  </si>
  <si>
    <t>MULBERRY MEDICAL PRACTICE</t>
  </si>
  <si>
    <t>FRIERN BARNET MEDICAL CENTRE</t>
  </si>
  <si>
    <t>ADDINGTON MEDICAL CENTRE</t>
  </si>
  <si>
    <t>WAKEMANS HILL SURGERY</t>
  </si>
  <si>
    <t>RAVENSCROFT MEDICAL CENTRE</t>
  </si>
  <si>
    <t>JAI MEDICAL CENTRE</t>
  </si>
  <si>
    <t>WENTWORTH MEDICAL PRACTICE.</t>
  </si>
  <si>
    <t>COLNEY HATCH LANE SURGERY</t>
  </si>
  <si>
    <t>OAK LODGE MEDICAL CENTRE</t>
  </si>
  <si>
    <t>PENSHURST GARDENS SURGERY</t>
  </si>
  <si>
    <t>THE PRACTICE AT 188</t>
  </si>
  <si>
    <t>SUPREME MEDICAL CENTRE</t>
  </si>
  <si>
    <t>PENNINE DRIVE PRACTICE</t>
  </si>
  <si>
    <t>ST ANDREWS MEDICAL PRACTICE.</t>
  </si>
  <si>
    <t>TORRINGTON PARK GROUP PRACTICE</t>
  </si>
  <si>
    <t>WATLING MEDICAL CENTRE</t>
  </si>
  <si>
    <t>LONGROVE SURGERY</t>
  </si>
  <si>
    <t>MILLWAY MEDICAL PRACTICE</t>
  </si>
  <si>
    <t>CORNWALL HOUSE SURGERY</t>
  </si>
  <si>
    <t>THE EVERGLADE MEDICAL PRACTICE</t>
  </si>
  <si>
    <t>THE SPEEDWELL PRACTICE</t>
  </si>
  <si>
    <t>PHGH DOCTORS</t>
  </si>
  <si>
    <t>HEATHFIELDE MEDICAL CENTRE</t>
  </si>
  <si>
    <t>SQUIRES LANE MEDICAL PRACTICE</t>
  </si>
  <si>
    <t>LICHFIELD GROVE SURGERY</t>
  </si>
  <si>
    <t>OAKLEIGH ROAD HEALTH CENTRE</t>
  </si>
  <si>
    <t>THE GARDEN CITY SURGERY</t>
  </si>
  <si>
    <t>LITTLE BUSHEY SURGERY</t>
  </si>
  <si>
    <t>SOUTH OXHEY SURGERY</t>
  </si>
  <si>
    <t>GOSSOMS END SURGERY</t>
  </si>
  <si>
    <t>ARCHWAY SURGERY</t>
  </si>
  <si>
    <t>STANHOPE SURGERY</t>
  </si>
  <si>
    <t>WHITWELL SURGERY</t>
  </si>
  <si>
    <t>ROYSIA SURGERY</t>
  </si>
  <si>
    <t>KINGS LANGLEY SURGERY</t>
  </si>
  <si>
    <t>ATTENBOROUGH SURGERY</t>
  </si>
  <si>
    <t>WARDEN LODGE MEDICAL PRACTICE</t>
  </si>
  <si>
    <t>WATTON PLACE CLINIC</t>
  </si>
  <si>
    <t>STOCKWELL LODGE MED.CTR.</t>
  </si>
  <si>
    <t>THE SYMONDS GREEN HEALTH CENTRE</t>
  </si>
  <si>
    <t>SUMMERFIELD HEALTH CENTRE</t>
  </si>
  <si>
    <t>ABBOTSWOOD MEDICAL CENTRE</t>
  </si>
  <si>
    <t>NEW RIVER HEALTH</t>
  </si>
  <si>
    <t>THE BALDOCK SURGERY</t>
  </si>
  <si>
    <t>ANNANDALE MEDICAL CENTRE</t>
  </si>
  <si>
    <t>SHEEPCOT MEDICAL CENTRE</t>
  </si>
  <si>
    <t>THE MANOR STREET SURGERY</t>
  </si>
  <si>
    <t>BEDWELL MEDICAL CENTRE</t>
  </si>
  <si>
    <t>DOLPHIN HOUSE SURGERY</t>
  </si>
  <si>
    <t>PARKWOOD SURGERY</t>
  </si>
  <si>
    <t>HAILEY VIEW SURGERY</t>
  </si>
  <si>
    <t>THE RED HOUSE GROUP</t>
  </si>
  <si>
    <t>HARVEY GROUP PRACTICE</t>
  </si>
  <si>
    <t>THE COLNE PRACTICE</t>
  </si>
  <si>
    <t>CUFFLEY AND GOFFS OAK MEDICAL PRACTICE</t>
  </si>
  <si>
    <t>CROMWELL MEDICAL CENTRE</t>
  </si>
  <si>
    <t>HIGHVIEW MEDICAL CENTRE</t>
  </si>
  <si>
    <t>DAVENPORT HOUSE SURGERY</t>
  </si>
  <si>
    <t>REGAL CHAMBERS SURGERY</t>
  </si>
  <si>
    <t>SOUTH STREET SURGERY</t>
  </si>
  <si>
    <t>MANOR VIEW PRACTICE</t>
  </si>
  <si>
    <t>ELMS MEDICAL PRACTICE</t>
  </si>
  <si>
    <t>WOODHALL FARM MEDICAL CTR</t>
  </si>
  <si>
    <t>THE ELMS SURGERY</t>
  </si>
  <si>
    <t>GADE SURGERY</t>
  </si>
  <si>
    <t>CHURCH STREET PARTNERSHIP</t>
  </si>
  <si>
    <t>HAVERFIELD SURGERY</t>
  </si>
  <si>
    <t>CHORLEYWOOD HEALTH CENTRE</t>
  </si>
  <si>
    <t>THE MAPLES</t>
  </si>
  <si>
    <t>HALL GROVE GROUP PRACTICE</t>
  </si>
  <si>
    <t>AMWELL SURGERY</t>
  </si>
  <si>
    <t>PARKBURY HOUSE SURGERY</t>
  </si>
  <si>
    <t>GRANGE STREET SURGERY</t>
  </si>
  <si>
    <t>POTTERELLS MEDICAL CENTRE</t>
  </si>
  <si>
    <t>SHEPHALL HEALTH CENTRE</t>
  </si>
  <si>
    <t>MIDWAY SURGERY</t>
  </si>
  <si>
    <t>BANCROFT MEDICAL CENTRE</t>
  </si>
  <si>
    <t>EVEREST HOUSE SURGERY</t>
  </si>
  <si>
    <t>GROVE HILL MEDICAL CENTRE</t>
  </si>
  <si>
    <t>VINE HOUSE HEALTH CENTRE</t>
  </si>
  <si>
    <t>WATFORD HEALTH CENTRE</t>
  </si>
  <si>
    <t>THE PORTMILL SURGERY</t>
  </si>
  <si>
    <t>SCHOPWICK SURGERY</t>
  </si>
  <si>
    <t>ABBEY ROAD SURGERY</t>
  </si>
  <si>
    <t>THE GARDEN CITY PRACTICE</t>
  </si>
  <si>
    <t>PEARTREE LANE SURGERY</t>
  </si>
  <si>
    <t>KNEBWORTH &amp; MARYMEAD PRACTICE</t>
  </si>
  <si>
    <t>BENNETTS END SURGERY</t>
  </si>
  <si>
    <t>MALTINGS SURGERY</t>
  </si>
  <si>
    <t>BURVILL HOUSE SURGERY</t>
  </si>
  <si>
    <t>FERNVILLE SURGERY</t>
  </si>
  <si>
    <t>MUCH HADHAM HEALTH CENTRE</t>
  </si>
  <si>
    <t>CONSULTING ROOMS</t>
  </si>
  <si>
    <t>BRIDGE COTTAGE SURGERY</t>
  </si>
  <si>
    <t>LISTER HOUSE SURGERY</t>
  </si>
  <si>
    <t>GARSTON MEDICAL CENTRE</t>
  </si>
  <si>
    <t>SUTHERGREY HOUSE MEDICAL CENTRE</t>
  </si>
  <si>
    <t>LODGE,HIGHFIELD &amp; REDBOURN</t>
  </si>
  <si>
    <t>BRIDGEWATER SURGERIES</t>
  </si>
  <si>
    <t>FAIRBROOK MEDICAL CENTRE</t>
  </si>
  <si>
    <t>THE NEVELLS ROAD SURGERY</t>
  </si>
  <si>
    <t>HANSCOMBE HOUSE SURGERY</t>
  </si>
  <si>
    <t>THE LIMES SURGERY</t>
  </si>
  <si>
    <t>STANMORE MEDICAL GROUP</t>
  </si>
  <si>
    <t>HATFIELD ROAD SURGERY</t>
  </si>
  <si>
    <t>WRAFTON HOUSE SURGERY</t>
  </si>
  <si>
    <t>ROTHSCHILD HOUSE GROUP</t>
  </si>
  <si>
    <t>EASTGATE SURGERY</t>
  </si>
  <si>
    <t>NEVILLE ROAD SURGERY</t>
  </si>
  <si>
    <t>BARTON HILLS MEDICAL GROUP</t>
  </si>
  <si>
    <t>MALZEARD ROAD PRACTICE</t>
  </si>
  <si>
    <t>DR PS BATH'S PRACTICE</t>
  </si>
  <si>
    <t>ASHBURNHAM ROAD SURGERY</t>
  </si>
  <si>
    <t>DRS MIRZA SUKHANI &amp; PARTNERS</t>
  </si>
  <si>
    <t>DR DV SHAH'S PRACTICE</t>
  </si>
  <si>
    <t>HOUGHTON CLOSE SURGERY</t>
  </si>
  <si>
    <t>THE MEDICI MEDICAL PRACTICE</t>
  </si>
  <si>
    <t>CADDINGTON SURGERY</t>
  </si>
  <si>
    <t>BRAMINGHAM PARK MEDICAL CENTRE</t>
  </si>
  <si>
    <t>DR CARRAGHER AND NEAL AND AKHTAR</t>
  </si>
  <si>
    <t>LINDEN ROAD SURGERY</t>
  </si>
  <si>
    <t>SAFFRON HEALTH PARTNERSHIP</t>
  </si>
  <si>
    <t>KIRBY ROAD SURGERY</t>
  </si>
  <si>
    <t>ASPLANDS MEDICAL CENTRE</t>
  </si>
  <si>
    <t>BUTE HOUSE MEDICAL CENTRE</t>
  </si>
  <si>
    <t>GOLDINGTON AVENUE SURGERY</t>
  </si>
  <si>
    <t>KINGSBURY COURT SURGERY</t>
  </si>
  <si>
    <t>LEIGHTON ROAD SURGERY</t>
  </si>
  <si>
    <t>MARSTON FOREST HEALTHCARE</t>
  </si>
  <si>
    <t>GARDENIA PRACTICE</t>
  </si>
  <si>
    <t>SUNDON MEDICAL CENTRE</t>
  </si>
  <si>
    <t>KING STREET SURGERY</t>
  </si>
  <si>
    <t>THE DE PARYS GROUP</t>
  </si>
  <si>
    <t>IVEL MEDICAL CENTRE</t>
  </si>
  <si>
    <t>SANDY HEALTH CENTRE</t>
  </si>
  <si>
    <t>TODDINGTON MEDICAL CENTRE</t>
  </si>
  <si>
    <t>SHEFFORD HEALTH CENTRE</t>
  </si>
  <si>
    <t>LEA VALE MEDICAL PRACTICE</t>
  </si>
  <si>
    <t>GREAT BARFORD SURGERY</t>
  </si>
  <si>
    <t>CAULDWELL MEDICAL CENTRE</t>
  </si>
  <si>
    <t>PUTNOE MEDICAL CENTRE PARTNERSHIP</t>
  </si>
  <si>
    <t>HOUGHTON REGIS MEDICAL CENTRE</t>
  </si>
  <si>
    <t>LARKSIDE PRACTICE</t>
  </si>
  <si>
    <t>THE OAKLEY SURGERY</t>
  </si>
  <si>
    <t>SHARNBROOK SURGERY</t>
  </si>
  <si>
    <t>LONDON ROAD HEALTH CENTRE</t>
  </si>
  <si>
    <t>WOODLAND AVENUE PRACTICE</t>
  </si>
  <si>
    <t>FLITWICK SURGERY</t>
  </si>
  <si>
    <t>PRIORY GARDENS SURGERY</t>
  </si>
  <si>
    <t>CASTLE MEDICAL GROUP PRACTICE</t>
  </si>
  <si>
    <t>GREENSANDS (POTTON)</t>
  </si>
  <si>
    <t>DR WHM MATTA'S PRACTICE</t>
  </si>
  <si>
    <t>WEST STREET SURGERY</t>
  </si>
  <si>
    <t>WHEATFIELD SURGERY</t>
  </si>
  <si>
    <t>HARROLD MEDICAL PRACTICE</t>
  </si>
  <si>
    <t>STOPSLEY VILLAGE PRACTICE</t>
  </si>
  <si>
    <t>BELL HOUSE MEDICAL CENTRE</t>
  </si>
  <si>
    <t>SALISBURY HOUSE SURGERY</t>
  </si>
  <si>
    <t>DR JL HENDERSON &amp; PARTNERS</t>
  </si>
  <si>
    <t>GREENSAND SURGERY (AMPTHILL)</t>
  </si>
  <si>
    <t>SWAN SURGERY</t>
  </si>
  <si>
    <t>ANDAMAN SURGERY</t>
  </si>
  <si>
    <t>HAVEN HEALTH</t>
  </si>
  <si>
    <t>MARTLESHAM SURGERY</t>
  </si>
  <si>
    <t>COMBS FORD SURGERY</t>
  </si>
  <si>
    <t>THE REYNARD SURGERY</t>
  </si>
  <si>
    <t>CLARE GUILDHALL SURGERY</t>
  </si>
  <si>
    <t>SIAM SURGERY</t>
  </si>
  <si>
    <t>STANTON SURGERY</t>
  </si>
  <si>
    <t>FRESSINGFIELD MEDICAL CENTRE</t>
  </si>
  <si>
    <t>GLEMSFORD SURGERY</t>
  </si>
  <si>
    <t>FOREST SURGERY</t>
  </si>
  <si>
    <t>WICKHAM MARKET MEDICAL CENTRE</t>
  </si>
  <si>
    <t>HARDWICKE HOUSE GROUP PRACTICE</t>
  </si>
  <si>
    <t>BARRACK LANE MEDICAL CENTRE</t>
  </si>
  <si>
    <t>FRAMFIELD HOUSE SURGERY</t>
  </si>
  <si>
    <t>HAWTHORN DRIVE SURGERY</t>
  </si>
  <si>
    <t>WOOLPIT HEALTH CENTRE</t>
  </si>
  <si>
    <t>THE PENINSULA PRACTICE</t>
  </si>
  <si>
    <t>SAXMUNDHAM HEALTH CENTRE</t>
  </si>
  <si>
    <t>THE DERBY ROAD PRACTICE</t>
  </si>
  <si>
    <t>CARDINAL MEDICAL PRACTICE</t>
  </si>
  <si>
    <t>LITTLE ST JOHN STREET SURGERY</t>
  </si>
  <si>
    <t>ROSEDALE SURGERY</t>
  </si>
  <si>
    <t>TWO RIVERS MEDICAL CENTRE</t>
  </si>
  <si>
    <t>LAKENHEATH SURGERY</t>
  </si>
  <si>
    <t>STOWHEALTH</t>
  </si>
  <si>
    <t>EYE HEALTH CENTRE</t>
  </si>
  <si>
    <t>DEBENHAM GROUP PRACTICE</t>
  </si>
  <si>
    <t>VICTORIA SURGERY</t>
  </si>
  <si>
    <t>MOUNT FARM SURGERY</t>
  </si>
  <si>
    <t>HADLEIGH BOXFORD GROUP PRACTICE</t>
  </si>
  <si>
    <t>CUTLERS HILL SURGERY</t>
  </si>
  <si>
    <t>BUNGAY MEDICAL CENTRE</t>
  </si>
  <si>
    <t>BOTESDALE HEALTH CENTRE</t>
  </si>
  <si>
    <t>KIRKLEY MILL HEALTH CENTRE</t>
  </si>
  <si>
    <t>THE ROOKERY MEDICAL CENTRE</t>
  </si>
  <si>
    <t>LEISTON SURGERY</t>
  </si>
  <si>
    <t>ORCHARD HOUSE SURGERY</t>
  </si>
  <si>
    <t>FRAMLINGHAM SURGERY</t>
  </si>
  <si>
    <t>IVRY STREET MEDICAL PRACTICE</t>
  </si>
  <si>
    <t>SOLE BAY H/C</t>
  </si>
  <si>
    <t>HAVERHILL FAMILY PRACTICE</t>
  </si>
  <si>
    <t>THE HOLBROOK AND SHOTLEY PRACTICE</t>
  </si>
  <si>
    <t>MENDLESHAM MEDICAL GROUP</t>
  </si>
  <si>
    <t>MARKET CROSS SURGERY</t>
  </si>
  <si>
    <t>NEEDHAM MARKET COUNTRY PRACTICE</t>
  </si>
  <si>
    <t>HOWARD HOUSE SURGERY</t>
  </si>
  <si>
    <t>THE GUILDHALL AND BARROW SURGERY</t>
  </si>
  <si>
    <t>UNITY HEALTHCARE</t>
  </si>
  <si>
    <t>BRIDGE ROAD SURGERY</t>
  </si>
  <si>
    <t>LONGSHORE SURGERIES</t>
  </si>
  <si>
    <t>BECCLES MEDICAL CENTRE</t>
  </si>
  <si>
    <t>IXWORTH SURGERY</t>
  </si>
  <si>
    <t>BILDESTON HEALTH CENTRE</t>
  </si>
  <si>
    <t>ANGEL HILL SURGERY</t>
  </si>
  <si>
    <t>FELIXSTOWE ROAD MEDICAL PRACTICE</t>
  </si>
  <si>
    <t>WICKHAMBROOK SURGERY</t>
  </si>
  <si>
    <t>ALEXANDRA &amp; CRESTVIEW SURGERIES</t>
  </si>
  <si>
    <t>CONSTABLE COUNTRY RURAL MEDICAL PRACTICE</t>
  </si>
  <si>
    <t>ALDBOROUGH SURGERY</t>
  </si>
  <si>
    <t>PLOWRIGHT MEDICAL CENTRE</t>
  </si>
  <si>
    <t>THE WOOTTONS SURGERY</t>
  </si>
  <si>
    <t>BOUGHTON SURGERY</t>
  </si>
  <si>
    <t>FLEGGBURGH SURGERY</t>
  </si>
  <si>
    <t>WEST POTTERGATE MED PRAC</t>
  </si>
  <si>
    <t>ST CLEMENTS SURGERY</t>
  </si>
  <si>
    <t>ACLE MEDICAL PARTNERSHIP</t>
  </si>
  <si>
    <t>SHIPDHAM SURGERY</t>
  </si>
  <si>
    <t>SOUTHGATES SURGICAL &amp; MEDICAL CENTRE</t>
  </si>
  <si>
    <t>WOODCOCK RD SURGERY</t>
  </si>
  <si>
    <t>UEA MEDICAL CENTRE</t>
  </si>
  <si>
    <t>PROSPECT MEDICAL PRACTICE</t>
  </si>
  <si>
    <t>HINGHAM SURGERY</t>
  </si>
  <si>
    <t>HARLESTON MEDICAL PRACTICE</t>
  </si>
  <si>
    <t>BLOFIELD SURGERY</t>
  </si>
  <si>
    <t>FELTWELL SURGERY</t>
  </si>
  <si>
    <t>HEATHGATE MEDICAL PRACTICE</t>
  </si>
  <si>
    <t>LAWSON ROAD SURGERY</t>
  </si>
  <si>
    <t>THE LIONWOOD MEDICAL PRACTICE</t>
  </si>
  <si>
    <t>EAST NORWICH MEDICAL PARTNERSHIP</t>
  </si>
  <si>
    <t>GREAT MASSINGHAM SURGERY</t>
  </si>
  <si>
    <t>HOWDALE SURGERY</t>
  </si>
  <si>
    <t>THE PARK SURGERY</t>
  </si>
  <si>
    <t>PASTON SURGERY</t>
  </si>
  <si>
    <t>MANOR FARM MEDICAL CENTRE</t>
  </si>
  <si>
    <t>HUMBLEYARD PRACTICE</t>
  </si>
  <si>
    <t>WATTON MEDICAL PRACTICE</t>
  </si>
  <si>
    <t>COLTISHALL MEDICAL PRACTICE</t>
  </si>
  <si>
    <t>BACON ROAD MEDICAL CENTRE</t>
  </si>
  <si>
    <t>COASTAL VILLAGES PRACTICE</t>
  </si>
  <si>
    <t>CAMPINGLAND SURGERY</t>
  </si>
  <si>
    <t>ELMHAM SURGERY</t>
  </si>
  <si>
    <t>FAKENHAM MEDICAL PRACTICE</t>
  </si>
  <si>
    <t>MUNDESLEY MEDICAL CENTRE</t>
  </si>
  <si>
    <t>ST JAMES MEDICAL PRACTICE</t>
  </si>
  <si>
    <t>THEATRE ROYAL SURGERY</t>
  </si>
  <si>
    <t>LITCHAM HEALTH CENTRE</t>
  </si>
  <si>
    <t>THORPEWOOD MEDICAL GROUP</t>
  </si>
  <si>
    <t>OAK STREET MEDICAL PRACT.</t>
  </si>
  <si>
    <t>CHURCH HILL SURGERY</t>
  </si>
  <si>
    <t>WYMONDHAM MEDICAL PARTNERSHIP</t>
  </si>
  <si>
    <t>VIDA HEALTHCARE</t>
  </si>
  <si>
    <t>WATLINGTON MEDICAL CENTRE</t>
  </si>
  <si>
    <t>E HARLING &amp; KENNINGHALL MEDICAL PRACTICE</t>
  </si>
  <si>
    <t>SCHOOL LANE SURGERY</t>
  </si>
  <si>
    <t>WENSUM VALLEY MEDICAL PRACTICE</t>
  </si>
  <si>
    <t>LONG STRATTON MEDICAL PARTNERSHIP</t>
  </si>
  <si>
    <t>OLD MILL AND MILLGATES MEDICAL PRACTICE</t>
  </si>
  <si>
    <t>UPWELL HEALTH CENTRE</t>
  </si>
  <si>
    <t>ATTLEBOROUGH SURGERY</t>
  </si>
  <si>
    <t>BRUNDALL MEDICAL PARTNERSHIP</t>
  </si>
  <si>
    <t>PARISH FIELDS PRACTICE</t>
  </si>
  <si>
    <t>REEPHAM &amp; AYLSHAM MEDICAL PRACTICE</t>
  </si>
  <si>
    <t>DRAYTON MEDICAL PRACTICE</t>
  </si>
  <si>
    <t>LUDHAM AND STALHAM GREEN SURGERIES</t>
  </si>
  <si>
    <t>HEACHAM GROUP PRACTICE</t>
  </si>
  <si>
    <t>LAKENHAM SURGERY</t>
  </si>
  <si>
    <t>HOVETON &amp; WROXHAM MEDICAL CENTRE</t>
  </si>
  <si>
    <t>ROUNDWELL MEDICAL CENTRE</t>
  </si>
  <si>
    <t>LAWNS PRACTICE</t>
  </si>
  <si>
    <t>THE MILLWOOD PARTNERSHIP</t>
  </si>
  <si>
    <t>HELLESDON MEDICAL PRACTICE</t>
  </si>
  <si>
    <t>TRINITY &amp; BOWTHORPE MEDICAL PRACTICE</t>
  </si>
  <si>
    <t>MARKET SURGERY</t>
  </si>
  <si>
    <t>BRIDGE STREET SURGERY</t>
  </si>
  <si>
    <t>OLD CATTON MEDICAL PRACTICE</t>
  </si>
  <si>
    <t>MAGDALEN MEDICAL PRACTICE</t>
  </si>
  <si>
    <t>CASTLE PARTNERSHIP</t>
  </si>
  <si>
    <t>GRIMSTON MEDICAL CENTRE</t>
  </si>
  <si>
    <t>STALHAM STAITHE SURGERY</t>
  </si>
  <si>
    <t>ST STEPHENS GATE MEDICAL PARTNERSHIP</t>
  </si>
  <si>
    <t>EAST NORFOLK MEDICAL PRACTICE</t>
  </si>
  <si>
    <t>CHET VALLEY MEDICAL PRACTICE</t>
  </si>
  <si>
    <t>SHERINGHAM MEDICAL PRACTICE</t>
  </si>
  <si>
    <t>CROMER GROUP PRACTICE</t>
  </si>
  <si>
    <t>BEACHES MEDICAL CENTRE</t>
  </si>
  <si>
    <t>HOLT MEDICAL PRACTICE</t>
  </si>
  <si>
    <t>MONKFIELD MEDICAL PRACTICE</t>
  </si>
  <si>
    <t>ACORN SURGERY</t>
  </si>
  <si>
    <t>THISTLEMOOR MEDICAL CENTRE</t>
  </si>
  <si>
    <t>TRINITY SURGERY</t>
  </si>
  <si>
    <t>AILSWORTH MEDICAL CENTRE</t>
  </si>
  <si>
    <t>THORPE ROAD</t>
  </si>
  <si>
    <t>MILTON SURGERY</t>
  </si>
  <si>
    <t>FENLAND GROUP PRACTICE</t>
  </si>
  <si>
    <t>SWAVESEY SURGERY</t>
  </si>
  <si>
    <t>RIVERPORT MEDICAL PRACTICE</t>
  </si>
  <si>
    <t>RIVERSIDE PRACTICE</t>
  </si>
  <si>
    <t>COTTENHAM SURGERY</t>
  </si>
  <si>
    <t>EAST BARNWELL HEALTH CENTRE</t>
  </si>
  <si>
    <t>PAPWORTH SURGERY</t>
  </si>
  <si>
    <t>WILLINGHAM MEDICAL PRACTICE</t>
  </si>
  <si>
    <t>ALMOND ROAD SURGERY</t>
  </si>
  <si>
    <t>GREAT STAUGHTON SURGERY</t>
  </si>
  <si>
    <t>MAPLE SURGERY BAR HILL HEALTH CENTRE</t>
  </si>
  <si>
    <t>WESTWOOD CLINIC</t>
  </si>
  <si>
    <t>QUEEN EDITH MEDICAL PRACTICE</t>
  </si>
  <si>
    <t>NIGHTINGALE MEDICAL CENTRE</t>
  </si>
  <si>
    <t>MERCHEFORD HOUSE</t>
  </si>
  <si>
    <t>HADDENHAM SURGERY</t>
  </si>
  <si>
    <t>GEORGE CLARE SURGERY</t>
  </si>
  <si>
    <t>RAMSEY HEALTH CENTRE</t>
  </si>
  <si>
    <t>HARSTON SURGERY</t>
  </si>
  <si>
    <t>LAKESIDE HEALTHCARE ST NEOTS</t>
  </si>
  <si>
    <t>PETERSFIELD MEDICAL PRACTICE</t>
  </si>
  <si>
    <t>BOTTISHAM MEDICAL PRACTICE</t>
  </si>
  <si>
    <t>RED HOUSE SURGERY</t>
  </si>
  <si>
    <t>CORNERSTONE PRACTICE</t>
  </si>
  <si>
    <t>BURWELL SURGERY</t>
  </si>
  <si>
    <t>THE HICKS GROUP PRACTICE</t>
  </si>
  <si>
    <t>SPINNEY SURGERY</t>
  </si>
  <si>
    <t>ASHWELL SURGERY</t>
  </si>
  <si>
    <t>NEW QUEEN STREET SURGERY</t>
  </si>
  <si>
    <t>BUCKDEN SURGERY</t>
  </si>
  <si>
    <t>NUFFIELD ROAD MEDICAL CENTRE</t>
  </si>
  <si>
    <t>GRANTA MEDICAL PRACTICES</t>
  </si>
  <si>
    <t>BOURN SURGERY</t>
  </si>
  <si>
    <t>KIMBOLTON MEDICAL CENTRE</t>
  </si>
  <si>
    <t>BRIDGE STREET MEDICAL CENTRE</t>
  </si>
  <si>
    <t>PRIORS FIELD SURGERY</t>
  </si>
  <si>
    <t>COMBERTON SURGERY</t>
  </si>
  <si>
    <t>OVER SURGERY</t>
  </si>
  <si>
    <t>YAXLEY GROUP PRACTICE</t>
  </si>
  <si>
    <t>OLD FLETTON SURGERY</t>
  </si>
  <si>
    <t>FIRS HOUSE SURGERY</t>
  </si>
  <si>
    <t>WELLSIDE SURGERY</t>
  </si>
  <si>
    <t>BOROUGHBURY MEDICAL CENTRE</t>
  </si>
  <si>
    <t>CHERRY HINTON MEDICAL CENTRE</t>
  </si>
  <si>
    <t>PASTON HEALTH CENTRE</t>
  </si>
  <si>
    <t>ST. GEORGE'S MEDICAL CENTRE</t>
  </si>
  <si>
    <t>ORCHARD SURGERY,MELBOURN</t>
  </si>
  <si>
    <t>ARBURY ROAD SURGERY</t>
  </si>
  <si>
    <t>PARSON DROVE SURGERY</t>
  </si>
  <si>
    <t>STAPLOE MEDICAL CENTRE</t>
  </si>
  <si>
    <t>TRUMPINGTON STREET MEDICAL PRACTICE</t>
  </si>
  <si>
    <t>CORNFORD HOUSE SURGERY</t>
  </si>
  <si>
    <t>CLARKSON SURGERY</t>
  </si>
  <si>
    <t>PRIORY FIELDS SURGERY</t>
  </si>
  <si>
    <t>NORTH BRINK PRACTICE</t>
  </si>
  <si>
    <t>NEWNHAM WALK SURGERY</t>
  </si>
  <si>
    <t>ALCONBURY SURGERY</t>
  </si>
  <si>
    <t>YORK STREET MEDICAL PRACTICE</t>
  </si>
  <si>
    <t>HUNTINGDON ROAD SURGERY</t>
  </si>
  <si>
    <t>LENSFIELD MEDICAL PRACTICE</t>
  </si>
  <si>
    <t>THE MEDICAL CENTRE DR OKORIE</t>
  </si>
  <si>
    <t>GREYSTONES MEDICAL CENTRE</t>
  </si>
  <si>
    <t>CRYSTAL PEAKS MEDICAL CENTRE</t>
  </si>
  <si>
    <t>VERITAS HEALTH CENTRE</t>
  </si>
  <si>
    <t>UNIVERSITY HEALTH SERVICE HEALTH CENTRE</t>
  </si>
  <si>
    <t>SHEFFIELD MEDICAL CENTRE</t>
  </si>
  <si>
    <t>VALLEY MEDICAL CENTRE</t>
  </si>
  <si>
    <t>BARNSLEY ROAD SURGERY</t>
  </si>
  <si>
    <t>MANOR AND PARK GROUP PRACTICE</t>
  </si>
  <si>
    <t>EAST BANK MEDICAL CENTRE</t>
  </si>
  <si>
    <t>DOVERCOURT GROUP PRACTICE</t>
  </si>
  <si>
    <t>SOUTHEY GREEN MEDICAL CTR</t>
  </si>
  <si>
    <t>SELBORNE ROAD MEDICAL CENTRE</t>
  </si>
  <si>
    <t>CARRFIELD MEDICAL CENTRE</t>
  </si>
  <si>
    <t>CROOKES PRACTICE</t>
  </si>
  <si>
    <t>MOSBOROUGH HEALTH CENTRE</t>
  </si>
  <si>
    <t>GREEN CROSS GROUP PRACTICE</t>
  </si>
  <si>
    <t>DEVONSHIRE GREEN MEDICAL CENTRE</t>
  </si>
  <si>
    <t>DEEPCAR MEDICAL CENTRE</t>
  </si>
  <si>
    <t>HEELEY GREEN SURGERY</t>
  </si>
  <si>
    <t>WOODHOUSE MEDICAL CENTRE</t>
  </si>
  <si>
    <t>SHIREGREEN MEDICAL CENTRE</t>
  </si>
  <si>
    <t>CLOVER GROUP PRACTICE</t>
  </si>
  <si>
    <t>RUSTLINGS ROAD MEDICAL CENTRE</t>
  </si>
  <si>
    <t>SHARROW LANE MEDICAL CENTRE</t>
  </si>
  <si>
    <t>HAROLD STREET MEDICAL CENTRE</t>
  </si>
  <si>
    <t>GRENOSIDE SURGERY</t>
  </si>
  <si>
    <t>FALKLAND HOUSE SURGERY</t>
  </si>
  <si>
    <t>PAGE HALL MEDICAL CENTRE</t>
  </si>
  <si>
    <t>JAUNTY SPRINGS HEALTH CENTRE</t>
  </si>
  <si>
    <t>ELM LANE SURGERY</t>
  </si>
  <si>
    <t>BURNGREAVE SURGERY</t>
  </si>
  <si>
    <t>WINCOBANK MEDICAL CENTRE</t>
  </si>
  <si>
    <t>BEAUCHIEF MEDICAL PRACTICE</t>
  </si>
  <si>
    <t>DYKES HALL MEDICAL CENTRE</t>
  </si>
  <si>
    <t>TRAMWAYS AND MIDDLEWOOD MEDICAL CENTRES</t>
  </si>
  <si>
    <t>WOODSEATS MEDICAL CENTRE</t>
  </si>
  <si>
    <t>OUGHTIBRIDGE SURGERY</t>
  </si>
  <si>
    <t>ECCLESFIELD GROUP PRACT</t>
  </si>
  <si>
    <t>THE MATHEWS PRACTICE BELGRAVE</t>
  </si>
  <si>
    <t>FIRTH PARK SURGERY</t>
  </si>
  <si>
    <t>NETHERGREEN SURGERY</t>
  </si>
  <si>
    <t>CHARNOCK HEALTH PRIMARY CARE CENTRE</t>
  </si>
  <si>
    <t>UPPERTHORPE MEDICAL CENTRE</t>
  </si>
  <si>
    <t>DUKE MEDICAL CENTRE</t>
  </si>
  <si>
    <t>BROOMHILL SURGERY</t>
  </si>
  <si>
    <t>UPWELL STREET SURGERY</t>
  </si>
  <si>
    <t>SLOAN MEDICAL CENTRE</t>
  </si>
  <si>
    <t>BIRLEY HEALTH CENTRE</t>
  </si>
  <si>
    <t>SOTHALL &amp; BEIGHTON HEALTH CENTRES</t>
  </si>
  <si>
    <t>STONECROFT MEDICAL CENTRE</t>
  </si>
  <si>
    <t>FAR LANE MEDICAL CENTRE</t>
  </si>
  <si>
    <t>GLEADLESS MEDICAL CENTRE</t>
  </si>
  <si>
    <t>TRAMWAYS MEDICAL CENTRE (O'CONNELL)</t>
  </si>
  <si>
    <t>CARTERKNOWLE &amp; DORE MEDICAL PRACTICE</t>
  </si>
  <si>
    <t>MEADOWGREEN HEALTH CENTRE</t>
  </si>
  <si>
    <t>NORWOOD MEDICAL CENTRE</t>
  </si>
  <si>
    <t>BUCHANAN ROAD SURGERY</t>
  </si>
  <si>
    <t>CHAPELGREEN PRACTICE</t>
  </si>
  <si>
    <t>FOXHILL MEDICAL CENTRE</t>
  </si>
  <si>
    <t>FORGE HEALTH GROUP</t>
  </si>
  <si>
    <t>PORTER BROOK MEDICAL CENTRE</t>
  </si>
  <si>
    <t>NORFOLK PARK HEALTH CENTRE</t>
  </si>
  <si>
    <t>GATEWAY PRIMARY CARE</t>
  </si>
  <si>
    <t>MANOR FIELD SURGERY</t>
  </si>
  <si>
    <t>BLYTH ROAD MEDICAL CENTRE</t>
  </si>
  <si>
    <t>SHAKESPEARE ROAD SURGERY</t>
  </si>
  <si>
    <t>THORPE HESLEY SURGERY</t>
  </si>
  <si>
    <t>GREASBROUGH MEDICAL CENTRE</t>
  </si>
  <si>
    <t>DR RAOLU'S PRACTICE</t>
  </si>
  <si>
    <t>RAWMARSH HEALTH CENTRE</t>
  </si>
  <si>
    <t>GREENSIDE SURGERY</t>
  </si>
  <si>
    <t>CLIFTON MEDICAL CENTRE</t>
  </si>
  <si>
    <t>MORTHEN ROAD SURGERY</t>
  </si>
  <si>
    <t>WICKERSLEY HEALTH CENTRE</t>
  </si>
  <si>
    <t>TREETON MEDICAL CENTRE</t>
  </si>
  <si>
    <t>PARKGATE MEDICAL CENTRE</t>
  </si>
  <si>
    <t>BROOM LANE MEDICAL CENTRE</t>
  </si>
  <si>
    <t>BRINSWORTH MEDICAL CENTRE</t>
  </si>
  <si>
    <t>SWALLOWNEST HEALTH CENTRE</t>
  </si>
  <si>
    <t>STAG MEDICAL CENTRE</t>
  </si>
  <si>
    <t>THE MAGNA GROUP PRACTICE</t>
  </si>
  <si>
    <t>ST ANN'S MEDICAL CENTRE</t>
  </si>
  <si>
    <t>KIVETON PARK MEDICAL PRACTICE</t>
  </si>
  <si>
    <t>WOODSTOCK BOWER GROUP PRACTICE</t>
  </si>
  <si>
    <t>DINNINGTON GROUP PRACTICE</t>
  </si>
  <si>
    <t>CONISBROUGH MEDICAL PRACTICE</t>
  </si>
  <si>
    <t>WEST END CLINIC</t>
  </si>
  <si>
    <t>DENABY MEDICAL PRACTICE</t>
  </si>
  <si>
    <t>THORNE MOOR MEDICAL PRACTICE</t>
  </si>
  <si>
    <t>DUNSVILLE MEDICAL CENTRE</t>
  </si>
  <si>
    <t>BARNBURGH SURGERY</t>
  </si>
  <si>
    <t>ASKERN MEDICAL PRACTICE</t>
  </si>
  <si>
    <t>PETERSGATE MEDICAL CENTRE</t>
  </si>
  <si>
    <t>FIELD ROAD SURGERY</t>
  </si>
  <si>
    <t>THE NAYAR PRACTICE</t>
  </si>
  <si>
    <t>SCAWSBY HEALTH CENTRE PRACTICE</t>
  </si>
  <si>
    <t>ST VINCENT MEDICAL CENTRE</t>
  </si>
  <si>
    <t>EDLINGTON HEALTH CENTRE PRACTICE</t>
  </si>
  <si>
    <t>FRANCES STREET MEDICAL CENTRE</t>
  </si>
  <si>
    <t>CONISBROUGH GROUP PRACTICE</t>
  </si>
  <si>
    <t>DON VALLEY HEALTHCARE</t>
  </si>
  <si>
    <t>WHITE HOUSE FARM MEDICAL CENTRE</t>
  </si>
  <si>
    <t>ST. JOHNS GROUP PRACTICE</t>
  </si>
  <si>
    <t>THE SCOTT PRACTICE</t>
  </si>
  <si>
    <t>NORTHFIELD SURGERY</t>
  </si>
  <si>
    <t>KINGTHORNE GROUP PRACTICE</t>
  </si>
  <si>
    <t>THE LAKESIDE PRACTICE</t>
  </si>
  <si>
    <t>THE ROSSINGTON PRACTICE</t>
  </si>
  <si>
    <t>THE TICKHILL &amp; COLLIERY MEDICAL PRACTICE</t>
  </si>
  <si>
    <t>THE OAKWOOD SURGERY</t>
  </si>
  <si>
    <t>MOUNT GROUP PRACTICE</t>
  </si>
  <si>
    <t>THE MAYFLOWER MEDICAL PRACTICE</t>
  </si>
  <si>
    <t>THE BURNS PRACTICE</t>
  </si>
  <si>
    <t>REGENT SQUARE GROUP PRACTICE</t>
  </si>
  <si>
    <t>MEXBOROUGH HEALTH CENTRE</t>
  </si>
  <si>
    <t>HATFIELD HEALTH CENTRE</t>
  </si>
  <si>
    <t>THE RANSOME PRACTICE</t>
  </si>
  <si>
    <t>GREAT NORTH MEDICAL GROUP</t>
  </si>
  <si>
    <t>KINGSWELL SURGERY PMS PRACTICE</t>
  </si>
  <si>
    <t>MONK BRETTON HEALTH CENTRE PRACTICE</t>
  </si>
  <si>
    <t>ST GEORGE'S MEDICAL CENTRE PMS PRACTICE</t>
  </si>
  <si>
    <t>DARTON HEALTH CENTRE PRACTICE</t>
  </si>
  <si>
    <t>VICTORIA MEDICAL CENTRE PMS PRACTICE</t>
  </si>
  <si>
    <t>WOMBWELL MEDICAL CENTRE PRACTICE</t>
  </si>
  <si>
    <t>LUNDWOOD MEDICAL CENTRE PMS PRACTICE</t>
  </si>
  <si>
    <t>HIGH STREET PRACTICE</t>
  </si>
  <si>
    <t>HOLLYGREEN PRACTICE</t>
  </si>
  <si>
    <t>HOYLAND MEDICAL PRACTICE</t>
  </si>
  <si>
    <t>HUDDERSFIELD ROAD SURGERY</t>
  </si>
  <si>
    <t>GRIMETHORPE SURGERY</t>
  </si>
  <si>
    <t>BURLEIGH MEDICAL CENTRE</t>
  </si>
  <si>
    <t>THE ROSE TREE PMS PRACTICE</t>
  </si>
  <si>
    <t>WOMBWELL GMS PRACTICE</t>
  </si>
  <si>
    <t>HILL BROW SURGERY PMS PRACTICE</t>
  </si>
  <si>
    <t>THE KAKOTY PRACTICE</t>
  </si>
  <si>
    <t>WALDERSLADE SURGERY</t>
  </si>
  <si>
    <t>THE DOVE VALLEY PMS PRACTICE</t>
  </si>
  <si>
    <t>WOODLAND DRIVE MEDICAL CENTRE</t>
  </si>
  <si>
    <t>ROYSTON GROUP PRACTICE</t>
  </si>
  <si>
    <t>PENISTONE GROUP PMS PRACTICE</t>
  </si>
  <si>
    <t>ASHVILLE MEDICAL CENTRE PMS PRACTICE</t>
  </si>
  <si>
    <t>GOLDTHORPE MEDICAL CENTRE PMS PRACTICE</t>
  </si>
  <si>
    <t>NOTSPAR</t>
  </si>
  <si>
    <t>SUNRISE MEDICAL PRACTICE</t>
  </si>
  <si>
    <t>HICKINGS LANE MEDICAL CTR</t>
  </si>
  <si>
    <t>JRB HEALTHCARE BEECHDALE SURGERY</t>
  </si>
  <si>
    <t>THE GAMSTON MEDICAL CTR.</t>
  </si>
  <si>
    <t>WEST OAK SURGERY</t>
  </si>
  <si>
    <t>THE ALICE MEDICAL CENTRE</t>
  </si>
  <si>
    <t>BAKERSFIELD MEDICAL CENTRE</t>
  </si>
  <si>
    <t>NORTH LEVERTON SURGERY</t>
  </si>
  <si>
    <t>HIGHGREEN PRACTICE (KHAN)</t>
  </si>
  <si>
    <t>THE WINDMILL PRACTICE</t>
  </si>
  <si>
    <t>SHERRINGTON PARK MEDICAL PRACTICE</t>
  </si>
  <si>
    <t>ACORN MEDICAL PRACTICE</t>
  </si>
  <si>
    <t>GREENFIELDS MEDICAL CENTRE (YVS RAO)</t>
  </si>
  <si>
    <t>GILTBROOK SURGERY</t>
  </si>
  <si>
    <t>WELBECK SURGERY</t>
  </si>
  <si>
    <t>HOUNSFIELD SURGERY</t>
  </si>
  <si>
    <t>MEDEN MEDICAL SERVICES</t>
  </si>
  <si>
    <t>HILL VIEW SURGERY</t>
  </si>
  <si>
    <t>JACKSDALE MEDICAL CENTRE</t>
  </si>
  <si>
    <t>THE IVY MEDICAL GROUP</t>
  </si>
  <si>
    <t>HEALTH CARE COMPLEX, KIRKBY</t>
  </si>
  <si>
    <t>SHERWOOD RISE MEDICAL CENTRE</t>
  </si>
  <si>
    <t>HAMA MEDICAL CENTRE</t>
  </si>
  <si>
    <t>WEST BRIDGFORD MEDICAL CENTRE</t>
  </si>
  <si>
    <t>TUDOR HOUSE MEDICAL PRACTICE</t>
  </si>
  <si>
    <t>JUBILEE PARK MEDICAL PARTNERSHIP</t>
  </si>
  <si>
    <t>CASTLE HEALTHCARE PRACTICE</t>
  </si>
  <si>
    <t>THE MEDICAL CENTRE (IRFAN)</t>
  </si>
  <si>
    <t>UNITY SURGERY</t>
  </si>
  <si>
    <t>MEADOWS HEALTH CENTRE (LARNER)</t>
  </si>
  <si>
    <t>SELSTON SURGERY</t>
  </si>
  <si>
    <t>LOWMOOR ROAD SURGERY</t>
  </si>
  <si>
    <t>NEWTHORPE MEDICAL PRACTICE</t>
  </si>
  <si>
    <t>RISE PARK SURGERY</t>
  </si>
  <si>
    <t>BILSTHORPE SURGERY</t>
  </si>
  <si>
    <t>WOLLATON PARK MEDICAL CENTRE</t>
  </si>
  <si>
    <t>CHILWELL VALLEY AND MEADOWS PRACTICE</t>
  </si>
  <si>
    <t>RADFORD MEDICAL PRACTICE (KAUR)</t>
  </si>
  <si>
    <t>MELBOURNE PARK MEDICAL CENTRE</t>
  </si>
  <si>
    <t>PLAINS VIEW SURGERY</t>
  </si>
  <si>
    <t>MAJOR OAK MEDICAL PRACTICE</t>
  </si>
  <si>
    <t>BRAMCOTE SURGERY</t>
  </si>
  <si>
    <t>THE LINDEN MEDICAL GROUP</t>
  </si>
  <si>
    <t>MILLVIEW SURGERY</t>
  </si>
  <si>
    <t>FAIRFIELDS PRACTICE</t>
  </si>
  <si>
    <t>BAWTRY AND BLYTH MEDICAL</t>
  </si>
  <si>
    <t>OAKENHALL MEDICAL PRACT</t>
  </si>
  <si>
    <t>RIVERSIDE HEALTH CENTRE</t>
  </si>
  <si>
    <t>BRIDGEWAY PRACTICE</t>
  </si>
  <si>
    <t>ASPLEY MEDICAL CENTRE</t>
  </si>
  <si>
    <t>MUSTERS MEDICAL PRACTICE</t>
  </si>
  <si>
    <t>RAINWORTH HEALTH CENTRE</t>
  </si>
  <si>
    <t>ST GEORGES MED PRACTICE</t>
  </si>
  <si>
    <t>VICTORIA AND MAPPERLEY PRACTICE</t>
  </si>
  <si>
    <t>RADCLIFFE-ON-TRENT. HEALTH CENTRE</t>
  </si>
  <si>
    <t>JOHN RYLE MEDICAL PRACTICE</t>
  </si>
  <si>
    <t>THE MANOR SURGERY</t>
  </si>
  <si>
    <t>HUCKNALL ROAD MEDICAL CENTRE</t>
  </si>
  <si>
    <t>KIRKBY HEALTH CENTRE</t>
  </si>
  <si>
    <t>FAMILY MEDICAL CENTRE (KIRKBY)</t>
  </si>
  <si>
    <t>ROUNDWOOD SURGERY</t>
  </si>
  <si>
    <t>ASHFIELD HOUSE (ANNESLEY)</t>
  </si>
  <si>
    <t>DAYBROOK MEDICAL PRACTICE</t>
  </si>
  <si>
    <t>GREENDALE PRIMARY CARE CENTRE</t>
  </si>
  <si>
    <t>KING'S MEDICAL CENTRE</t>
  </si>
  <si>
    <t>RIVERGREEN MEDICAL CENTRE</t>
  </si>
  <si>
    <t>SHERWOOD MEDICAL PARTNERSHIP</t>
  </si>
  <si>
    <t>PLEASLEY SURGERY</t>
  </si>
  <si>
    <t>HIGHCROFT SURGERY</t>
  </si>
  <si>
    <t>TORKARD HILL MEDICAL CTRE</t>
  </si>
  <si>
    <t>SOUTHWELL MEDICAL CENTRE</t>
  </si>
  <si>
    <t>THE CALVERTON PRACTICE</t>
  </si>
  <si>
    <t>CLIFTON MEDICAL PRACTICE</t>
  </si>
  <si>
    <t>COLLINGHAM MEDICAL CENTRE</t>
  </si>
  <si>
    <t>DEER PARK FAMILY MEDICAL PRACTICE</t>
  </si>
  <si>
    <t>LEEN VIEW SURGERY</t>
  </si>
  <si>
    <t>SAXON CROSS SURGERY</t>
  </si>
  <si>
    <t>DERBY ROAD HEALTH CENTRE</t>
  </si>
  <si>
    <t>ABBEY MEDICAL GROUP</t>
  </si>
  <si>
    <t>FOREST MEDICAL</t>
  </si>
  <si>
    <t>CROWN HOUSE SURGERY</t>
  </si>
  <si>
    <t>CHURCHFIELDS MEDICAL PRACTICE</t>
  </si>
  <si>
    <t>WESTDALE LANE SURGERY</t>
  </si>
  <si>
    <t>EASTWOOD PRIMARY CARE CENTRE</t>
  </si>
  <si>
    <t>LOMBARD MEDICAL CENTRE</t>
  </si>
  <si>
    <t>THE RUDDINGTON MED CENTRE</t>
  </si>
  <si>
    <t>STENHOUSE MEDICAL CENTRE</t>
  </si>
  <si>
    <t>EAST BRIDGFORD MED CENTRE</t>
  </si>
  <si>
    <t>NEWGATE MEDICAL GROUP</t>
  </si>
  <si>
    <t>THE UNIV OF NOTTINGHAM HEALTH SERV</t>
  </si>
  <si>
    <t>MIDDLETON LODGE PRACTICE</t>
  </si>
  <si>
    <t>CHURCHSIDE MEDICAL PRACTICE</t>
  </si>
  <si>
    <t>FOUNTAIN MEDICAL CENTRE</t>
  </si>
  <si>
    <t>FAMILY MEDICAL CENTRE (SOOD)</t>
  </si>
  <si>
    <t>BELVOIR HEALTH GROUP</t>
  </si>
  <si>
    <t>KINGFISHER FAMILY PRACTICE</t>
  </si>
  <si>
    <t>WILLOWBROOK MEDICAL PRACTICE</t>
  </si>
  <si>
    <t>ELMSWOOD SURGERY</t>
  </si>
  <si>
    <t>TRENTSIDE MEDICAL GROUP</t>
  </si>
  <si>
    <t>BARNBY GATE SURGERY</t>
  </si>
  <si>
    <t>TUXFORD MEDICAL CENTRE</t>
  </si>
  <si>
    <t>VILLAGE HEALTH GROUP</t>
  </si>
  <si>
    <t>LARWOOD SURGERY</t>
  </si>
  <si>
    <t>STACKYARD AND WOOLSTHORPE SURGERY</t>
  </si>
  <si>
    <t>THE WRAGBY SURGERY</t>
  </si>
  <si>
    <t>BINBROOK SURGERY</t>
  </si>
  <si>
    <t>TRENT VALLEY SURGERY</t>
  </si>
  <si>
    <t>WOODHALL SPA NEW SURGERY</t>
  </si>
  <si>
    <t>TASBURGH LODGE SURGERY</t>
  </si>
  <si>
    <t>BRAYFORD MEDICAL PRACTICE</t>
  </si>
  <si>
    <t>ABBEYVIEW SURGERY</t>
  </si>
  <si>
    <t>SUTTERTON SURGERY</t>
  </si>
  <si>
    <t>CAISTOR HEALTH CENTRE</t>
  </si>
  <si>
    <t>THE BASSINGHAM SURGERY</t>
  </si>
  <si>
    <t>JAMES STREET FAMILY PRACTICE</t>
  </si>
  <si>
    <t>THE NEW CONINGSBY SURGERY</t>
  </si>
  <si>
    <t>THE HARROWBY LANE SURGERY</t>
  </si>
  <si>
    <t>GLEBE PARK SURGERY</t>
  </si>
  <si>
    <t>BRANT ROAD &amp; SPRINGCLIFFE SURGERY</t>
  </si>
  <si>
    <t>VINE STREET SURGERY</t>
  </si>
  <si>
    <t>WILLINGHAM-BY-STOW SURGERY</t>
  </si>
  <si>
    <t>CLIFF HOUSE MEDICAL PRACTICE</t>
  </si>
  <si>
    <t>MINSTER MEDICAL PRACTICE</t>
  </si>
  <si>
    <t>LITTLEBURY MEDICAL CENTRE</t>
  </si>
  <si>
    <t>MARISCO MEDICAL PRACTICE</t>
  </si>
  <si>
    <t>LONG SUTTON MEDICAL CTR.</t>
  </si>
  <si>
    <t>CHURCH WALK SURGERY</t>
  </si>
  <si>
    <t>NORTH THORESBY SURGERY</t>
  </si>
  <si>
    <t>THE SIDINGS MEDICAL PRACTICE</t>
  </si>
  <si>
    <t>GREYFRIARS SURGERY</t>
  </si>
  <si>
    <t>WASHINGBOROUGH SURGERY</t>
  </si>
  <si>
    <t>KIRTON MEDICAL CENTRE</t>
  </si>
  <si>
    <t>EAST LINDSEY MEDICAL GROUP</t>
  </si>
  <si>
    <t>STICKNEY SURGERY</t>
  </si>
  <si>
    <t>BOURNE GALLETLY PRACTICE TEAM</t>
  </si>
  <si>
    <t>COLSTERWORTH SURGERY</t>
  </si>
  <si>
    <t>THE INGHAM SURGERY</t>
  </si>
  <si>
    <t>DR SINHA &amp; PARTNERS</t>
  </si>
  <si>
    <t>ST. JOHNS MEDICAL CENTRE</t>
  </si>
  <si>
    <t>THE HEATH SURGERY</t>
  </si>
  <si>
    <t>HAWTHORN MEDICAL PRACTICE</t>
  </si>
  <si>
    <t>CASKGATE STREET SURGERY</t>
  </si>
  <si>
    <t>MARKET RASEN SURGERY</t>
  </si>
  <si>
    <t>MARSH MEDICAL PRACTICE</t>
  </si>
  <si>
    <t>THE WOODLAND MEDICAL PRACTICE</t>
  </si>
  <si>
    <t>ST. PETERS HILL SURGERY</t>
  </si>
  <si>
    <t>MOULTON MEDICAL CENTRE</t>
  </si>
  <si>
    <t>THE GLEBE PRACTICE</t>
  </si>
  <si>
    <t>WELTON FAMILY HEALTH CENTRE</t>
  </si>
  <si>
    <t>GOSBERTON MEDICAL CENTRE</t>
  </si>
  <si>
    <t>HEREWARD MEDICAL CENTRE</t>
  </si>
  <si>
    <t>HIBALDSTOW MEDICAL PRACTICE</t>
  </si>
  <si>
    <t>MERTON LODGE SURGERY</t>
  </si>
  <si>
    <t>NETTLEHAM MEDICAL PRACTICE</t>
  </si>
  <si>
    <t>BILLINGHAY MEDICAL PRACTICE</t>
  </si>
  <si>
    <t>BRANSTON &amp; HEIGHINGTON FAMILY PRACTICE</t>
  </si>
  <si>
    <t>HOLBEACH MEDICAL CENTRE</t>
  </si>
  <si>
    <t>HORNCASTLE MEDICAL GROUP</t>
  </si>
  <si>
    <t>THE DEEPINGS PRACTICE</t>
  </si>
  <si>
    <t>THE GLENSIDE COUNTRY PRACTICE</t>
  </si>
  <si>
    <t>SLEAFORD MEDICAL GROUP</t>
  </si>
  <si>
    <t>MUNRO MEDICAL CENTRE</t>
  </si>
  <si>
    <t>CAYTHORPE &amp; ANCASTER MEDICAL PRACTICE</t>
  </si>
  <si>
    <t>BEACON MEDICAL PRACTICE</t>
  </si>
  <si>
    <t>CLEVELAND SURGERY</t>
  </si>
  <si>
    <t>SWINESHEAD SURGERY</t>
  </si>
  <si>
    <t>BOULTHAM PARK MEDICAL PRACTICE</t>
  </si>
  <si>
    <t>RUSKINGTON SURGERY</t>
  </si>
  <si>
    <t>MILLVIEW MEDICAL CENTRE</t>
  </si>
  <si>
    <t>LINDUM MEDICAL PRACTICE</t>
  </si>
  <si>
    <t>SWINGBRIDGE SURGERY</t>
  </si>
  <si>
    <t>LAKESIDE HEALTHCARE STAMFORD</t>
  </si>
  <si>
    <t>SPILSBY SURGERY</t>
  </si>
  <si>
    <t>LIQUORPOND SURGERY</t>
  </si>
  <si>
    <t>BEECHFIELD MEDICAL CENTRE</t>
  </si>
  <si>
    <t>NAVENBY CLIFF VILLAGES SURGERY</t>
  </si>
  <si>
    <t>THURMASTON HEALTH CENTRE</t>
  </si>
  <si>
    <t>ST ELIZABETH'S MEDICAL CENTRE (JA WOOD)</t>
  </si>
  <si>
    <t>INCLUSION HEALTHCARE</t>
  </si>
  <si>
    <t>THE SURGERY @ AYLESTONE</t>
  </si>
  <si>
    <t>THE CHARNWOOD PRACTICE</t>
  </si>
  <si>
    <t>ST PETER'S MED CENTRE (MANSINGH &amp; MEHRA)</t>
  </si>
  <si>
    <t>DR R KAPUR &amp; PARTNERS</t>
  </si>
  <si>
    <t>FIELD STREET SURGERY</t>
  </si>
  <si>
    <t>WESTCOTES GP SURGERY (TWO)</t>
  </si>
  <si>
    <t>BROADHURST ST MED PRACT (KS MORJARIA)</t>
  </si>
  <si>
    <t>DESFORD MEDICAL CENTRE</t>
  </si>
  <si>
    <t>MARKET OVERTON &amp; SOMERBY SURGERIES</t>
  </si>
  <si>
    <t>DR MK LAKHANI'S PRACTICE</t>
  </si>
  <si>
    <t>COMMUNITY HEALTH CENTRE (ZS OSAMA)</t>
  </si>
  <si>
    <t>HIGHFIELDS MEDICAL CENTRE</t>
  </si>
  <si>
    <t>ENDERBY MEDICAL CENTRE</t>
  </si>
  <si>
    <t>GROBY SURGERY</t>
  </si>
  <si>
    <t>DR S SHAFI</t>
  </si>
  <si>
    <t>THE MASHARANI PRACTICE</t>
  </si>
  <si>
    <t>THE PARKS MEDICAL CENTRE (B HAINSWORTH)</t>
  </si>
  <si>
    <t>THE BANKS SURGERY</t>
  </si>
  <si>
    <t>VICTORIA PARK HEALTH CENTRE</t>
  </si>
  <si>
    <t>HEATH LANE SURGERY</t>
  </si>
  <si>
    <t>WHITWICK HEALTH CENTRE</t>
  </si>
  <si>
    <t>NARBOROUGH ROAD SURGERY</t>
  </si>
  <si>
    <t>HIGHFIELDS SURGERY (R WADHWA)</t>
  </si>
  <si>
    <t>DR U K ROY</t>
  </si>
  <si>
    <t>HUSBANDS BOSWORTH MEDICAL CENTRE</t>
  </si>
  <si>
    <t>COSSINGTON PARK SURGERY</t>
  </si>
  <si>
    <t>DISHLEY GRANGE MEDICAL PRACTICE</t>
  </si>
  <si>
    <t>MANOR HOUSE SURGERY</t>
  </si>
  <si>
    <t>THE HEDGES MEDICAL CENTRE (SA BAILEY)</t>
  </si>
  <si>
    <t>AL-WAQAS MEDICAL CENTRE</t>
  </si>
  <si>
    <t>HAZELMERE MEDICAL CENTRE</t>
  </si>
  <si>
    <t>CHARNWOOD SURGERY</t>
  </si>
  <si>
    <t>HUGGLESCOTE SURGERY</t>
  </si>
  <si>
    <t>ALPINE HOUSE SURGERY</t>
  </si>
  <si>
    <t>BEAUMONT LODGE MEDICAL PRACTICE</t>
  </si>
  <si>
    <t>THE ORCHARD MED PRACTICE</t>
  </si>
  <si>
    <t>AYLESTONE HEALTH CENTRE</t>
  </si>
  <si>
    <t>BIRSTALL MEDICAL CENTRE</t>
  </si>
  <si>
    <t>HORIZON HEALTHCARE</t>
  </si>
  <si>
    <t>DR B MODI</t>
  </si>
  <si>
    <t>THE CENTRE SURGERY</t>
  </si>
  <si>
    <t>SHEFA MEDICAL PRACTICE</t>
  </si>
  <si>
    <t>SOUTH WIGSTON HEALTH CTR.</t>
  </si>
  <si>
    <t>THE JUBILEE MEDICAL PRACTICE</t>
  </si>
  <si>
    <t>THE UPPINGHAM SURGERY</t>
  </si>
  <si>
    <t>THE WELBY PRACTICE</t>
  </si>
  <si>
    <t>CASTLE MEAD MEDICAL CENTRE</t>
  </si>
  <si>
    <t>MERRIDALE MEDICAL CENTRE (RP TEW)</t>
  </si>
  <si>
    <t>BROOM LEYS SURGERY</t>
  </si>
  <si>
    <t>WIGSTON CENTRAL SURGERY</t>
  </si>
  <si>
    <t>WOODBROOK MEDICAL CENTRE</t>
  </si>
  <si>
    <t>NORTHFIELD MEDICAL CENTRE</t>
  </si>
  <si>
    <t>THE CROFT MEDICAL CENTRE</t>
  </si>
  <si>
    <t>FOREST HOUSE MEDICAL CTR</t>
  </si>
  <si>
    <t>FOREST HOUSE SURGERY</t>
  </si>
  <si>
    <t>EAST LEICESTER MED PRACT(S LONGWORTH)</t>
  </si>
  <si>
    <t>BARROW HEALTH CENTRE</t>
  </si>
  <si>
    <t>BARWELL &amp; HOLLYCROFT MEDICAL CENTRES</t>
  </si>
  <si>
    <t>THE PRACTICE-SAYEED</t>
  </si>
  <si>
    <t>WESTCOTES GP SURGERY (ONE)</t>
  </si>
  <si>
    <t>THE GLENFIELD SURGERY</t>
  </si>
  <si>
    <t>THE BURBAGE SURGERY</t>
  </si>
  <si>
    <t>HOCKLEY FARM MED PRACT (A NANA)</t>
  </si>
  <si>
    <t>DR AM LEWIS' PRACTICE</t>
  </si>
  <si>
    <t>NEWBOLD VERDON MED.PRACT.</t>
  </si>
  <si>
    <t>ROSEMEAD DRIVE SURGERY</t>
  </si>
  <si>
    <t>MAPLES FAMILY MED.PRACT.</t>
  </si>
  <si>
    <t>SAFFRON GROUP PRACTICE</t>
  </si>
  <si>
    <t>EMPINGHAM MEDICAL CENTRE</t>
  </si>
  <si>
    <t>STATION VIEW HEALTH CENTRE</t>
  </si>
  <si>
    <t>THE COUNTY PRACTICE</t>
  </si>
  <si>
    <t>CHARNWOOD MEDICAL GROUP</t>
  </si>
  <si>
    <t>LATHAM HOUSE MEDICAL PRACTICE</t>
  </si>
  <si>
    <t>EAST PARK MEDICAL CENTRE (RP PANDYA)</t>
  </si>
  <si>
    <t>QUORN MEDICAL CENTRE</t>
  </si>
  <si>
    <t>HUMBERSTONE MEDICAL CENTRE (IP JONES)</t>
  </si>
  <si>
    <t>JOHNSON MEDICAL PRACTICE</t>
  </si>
  <si>
    <t>MARKFIELD MEDICAL CENTRE</t>
  </si>
  <si>
    <t>BRIDGE STREET MEDICAL PRACTICE</t>
  </si>
  <si>
    <t>THE WYCLIFFE MEDICAL PRACTICE</t>
  </si>
  <si>
    <t>SPINNEY HILL MEDICAL CENTRE</t>
  </si>
  <si>
    <t>THE BILLESDON SURGERY</t>
  </si>
  <si>
    <t>THE CENTRAL SURGERY</t>
  </si>
  <si>
    <t>DE MONTFORT SURGERY</t>
  </si>
  <si>
    <t>STURDEE ROAD HEALTH AND WELLBEING CENTRE</t>
  </si>
  <si>
    <t>MEASHAM MEDICAL UNIT</t>
  </si>
  <si>
    <t>LONG CLAWSON MEDICAL PRACTICE</t>
  </si>
  <si>
    <t>CASTLE MEDICAL GROUP</t>
  </si>
  <si>
    <t>BUSHLOE SURGERY</t>
  </si>
  <si>
    <t>PINFOLD MEDICAL PRACTICE</t>
  </si>
  <si>
    <t>OAKHAM MEDICAL PRACTICE</t>
  </si>
  <si>
    <t>MARKET HARBOROUGH MED.CTR</t>
  </si>
  <si>
    <t>CASTLE DONINGTON SURGERY</t>
  </si>
  <si>
    <t>GROBY ROAD MEDICAL CENTRE (ID PATCHETT)</t>
  </si>
  <si>
    <t>COUNTESTHORPE HEALTH CENTRE</t>
  </si>
  <si>
    <t>BARLBOROUGH MEDICAL PRACTICE</t>
  </si>
  <si>
    <t>WINGERWORTH MEDICAL CENTRE</t>
  </si>
  <si>
    <t>FAMILY FRIENDLY SURGERY</t>
  </si>
  <si>
    <t>DERWENT MEDICAL CENTRE</t>
  </si>
  <si>
    <t>CALOW AND BRIMINGTON PRACTICE</t>
  </si>
  <si>
    <t>ST LAWRENCE ROAD SURGERY</t>
  </si>
  <si>
    <t>SIMMONDLEY MEDICAL PRACTICE</t>
  </si>
  <si>
    <t>CASTLE STREET MEDICAL CENTRE</t>
  </si>
  <si>
    <t>ARDEN HOUSE MEDICAL PRACTICE</t>
  </si>
  <si>
    <t>PEARTREE MEDICAL CENTRE</t>
  </si>
  <si>
    <t>COTTAGE LANE SURGERY</t>
  </si>
  <si>
    <t>ASHOVER MEDICAL CENTRE</t>
  </si>
  <si>
    <t>EDEN SURGERY</t>
  </si>
  <si>
    <t>DERBY FAMILY MEDICAL CENTRE</t>
  </si>
  <si>
    <t>GLADSTONE HOUSE SURGERY</t>
  </si>
  <si>
    <t>GRESLEYDALE HEALTHCARE CENTRE</t>
  </si>
  <si>
    <t>MICKLEOVER SURGERY</t>
  </si>
  <si>
    <t>WELLBROOK MEDICAL CENTRE</t>
  </si>
  <si>
    <t>MELBOURNE &amp; CHELLASTON MEDICAL PRACTICE</t>
  </si>
  <si>
    <t>LAMBGATES HEALTH CENTRE</t>
  </si>
  <si>
    <t>LIME GROVE MEDICAL CENTRE</t>
  </si>
  <si>
    <t>LIMES MEDICAL CENTRE</t>
  </si>
  <si>
    <t>COLLEGE STREET MEDICAL PRACTICE</t>
  </si>
  <si>
    <t>CRAG'S HEALTH CARE</t>
  </si>
  <si>
    <t>EMMETT CARR SURGERY</t>
  </si>
  <si>
    <t>CRICH MEDICAL PRACTICE</t>
  </si>
  <si>
    <t>EVELYN MEDICAL CENTRE</t>
  </si>
  <si>
    <t>KILLAMARSH MEDICAL PRACTICE</t>
  </si>
  <si>
    <t>STUBLEY MEDICAL CENTRE</t>
  </si>
  <si>
    <t>HARTINGTON SURGERY</t>
  </si>
  <si>
    <t>GOYT VALLEY MEDICAL PRACTICE</t>
  </si>
  <si>
    <t>HOWARD STREET MEDICAL PRACTICE</t>
  </si>
  <si>
    <t>ELMWOOD MEDICAL CENTRE</t>
  </si>
  <si>
    <t>MACKLIN STREET SURGERY</t>
  </si>
  <si>
    <t>OSMASTON SURGERY</t>
  </si>
  <si>
    <t>OAKHILL MEDICAL PRACTICE</t>
  </si>
  <si>
    <t>RIVERSDALE SURGERY</t>
  </si>
  <si>
    <t>CHAPEL STREET MEDICAL CENTRE</t>
  </si>
  <si>
    <t>CHATSWORTH ROAD MEDICAL CENTRE</t>
  </si>
  <si>
    <t>OVERDALE MEDICAL PRACTICE</t>
  </si>
  <si>
    <t>BUXTON MEDICAL PRACTICE</t>
  </si>
  <si>
    <t>PARK FARM MEDICAL CENTRE</t>
  </si>
  <si>
    <t>THORNBROOK SURGERY</t>
  </si>
  <si>
    <t>HANNAGE BROOK MEDICAL CENTRE</t>
  </si>
  <si>
    <t>LITTLEWICK MEDICAL CENTRE</t>
  </si>
  <si>
    <t>WOODVILLE SURGERY</t>
  </si>
  <si>
    <t>RIPLEY MEDICAL CENTRE</t>
  </si>
  <si>
    <t>THE BRIMINGTON SURGERY</t>
  </si>
  <si>
    <t>WILLINGTON SURGERY</t>
  </si>
  <si>
    <t>CLAY CROSS MEDICAL CENTRE</t>
  </si>
  <si>
    <t>NORTH WINGFIELD MEDICAL CENTRE</t>
  </si>
  <si>
    <t>HOLLYBROOK MEDICAL CENTRE</t>
  </si>
  <si>
    <t>KELVINGROVE MEDICAL CENTRE</t>
  </si>
  <si>
    <t>APPLETREE MEDICAL PRACTICE</t>
  </si>
  <si>
    <t>ALVASTON MEDICAL CENTRE</t>
  </si>
  <si>
    <t>WEST HALLAM MEDICAL CTR</t>
  </si>
  <si>
    <t>WHITTINGTON MOOR SURGERY</t>
  </si>
  <si>
    <t>MICKLEOVER MEDICAL CENTRE</t>
  </si>
  <si>
    <t>WELBECK ROAD HEALTH CENTRE</t>
  </si>
  <si>
    <t>EYAM SURGERY</t>
  </si>
  <si>
    <t>WHITEMOOR MEDICAL CENTRE</t>
  </si>
  <si>
    <t>ASHBOURNE MEDICAL PRACTICE</t>
  </si>
  <si>
    <t>FRIAR GATE SURGERY</t>
  </si>
  <si>
    <t>STEWART MEDICAL CENTRE</t>
  </si>
  <si>
    <t>SHIRES HEALTHCARE</t>
  </si>
  <si>
    <t>SWADLINCOTE SURGERY</t>
  </si>
  <si>
    <t>CREDAS MEDICAL</t>
  </si>
  <si>
    <t>STAFFA HEALTH</t>
  </si>
  <si>
    <t>IMPERIAL ROAD SURGERY</t>
  </si>
  <si>
    <t>SOMERCOTES MEDICAL CENTRE</t>
  </si>
  <si>
    <t>ADAM HOUSE MEDICAL CENTRE</t>
  </si>
  <si>
    <t>DRONFIELD MEDICAL PRACTICE</t>
  </si>
  <si>
    <t>THE AITUNE MEDICAL PRACTICE</t>
  </si>
  <si>
    <t>OLD STATION SURGERY</t>
  </si>
  <si>
    <t>NEWHALL SURGERY</t>
  </si>
  <si>
    <t>DOVE RIVER</t>
  </si>
  <si>
    <t>ARTHUR MEDICAL CENTRE</t>
  </si>
  <si>
    <t>PEAK &amp; DALES MEDICAL PARTNERSHIP</t>
  </si>
  <si>
    <t>NEWBOLD SURGERY</t>
  </si>
  <si>
    <t>DERWENT VALLEY MEDICAL PRACTICE</t>
  </si>
  <si>
    <t>BASLOW HEALTH CENTRE</t>
  </si>
  <si>
    <t>THE SURGERY AT WHEATBRIDGE</t>
  </si>
  <si>
    <t>THE MOIR MEDICAL CENTRE</t>
  </si>
  <si>
    <t>WILSON STREET SURGERY</t>
  </si>
  <si>
    <t>VERNON STREET MEDICAL CTR</t>
  </si>
  <si>
    <t>JESSOP MEDICAL PRACTICE</t>
  </si>
  <si>
    <t>IVY GROVE SURGERY</t>
  </si>
  <si>
    <t>SETT VALLEY MEDICAL CENTRE</t>
  </si>
  <si>
    <t>THE VALLEYS MEDICAL PARTNERSHIP</t>
  </si>
  <si>
    <t>SPRINGS HEALTH CENTRE</t>
  </si>
  <si>
    <t>EASTMOOR HEALTH CENTRE</t>
  </si>
  <si>
    <t>PATIENCE LANE SURGERY</t>
  </si>
  <si>
    <t>ALVERTHORPE</t>
  </si>
  <si>
    <t>TIEVE TARA</t>
  </si>
  <si>
    <t>KING'S MEDICAL PRACTICE</t>
  </si>
  <si>
    <t>NEWLAND SURGERY</t>
  </si>
  <si>
    <t>STATION LANE</t>
  </si>
  <si>
    <t>OSSETT SURGERY</t>
  </si>
  <si>
    <t>HEALTH CARE FIRST PARTNERSHIP</t>
  </si>
  <si>
    <t>CROFTON AND SHARLSTON MED PRAC</t>
  </si>
  <si>
    <t>NEW SOUTHGATE SURGERY</t>
  </si>
  <si>
    <t>CASTLEFORD MEDICAL PRACTICE</t>
  </si>
  <si>
    <t>HOMESTEAD</t>
  </si>
  <si>
    <t>ASH GROVE</t>
  </si>
  <si>
    <t>CHAPELTHORPE</t>
  </si>
  <si>
    <t>STANLEY</t>
  </si>
  <si>
    <t>HENRY MOORE CLINIC</t>
  </si>
  <si>
    <t>WHITE ROSE SURGERY</t>
  </si>
  <si>
    <t>STUART ROAD</t>
  </si>
  <si>
    <t>OUTWOOD PARK MEDICAL CENTRE</t>
  </si>
  <si>
    <t>MAYBUSH MEDICAL CENTRE</t>
  </si>
  <si>
    <t>FRIARWOOD SURGERY</t>
  </si>
  <si>
    <t>LUPSET HEALTH CENTRE</t>
  </si>
  <si>
    <t>WARRENGATE MEDICAL CENTRE</t>
  </si>
  <si>
    <t>COLLEGE LANE SURGERY</t>
  </si>
  <si>
    <t>ORCHARD CROFT</t>
  </si>
  <si>
    <t>MIDDLESTOWN</t>
  </si>
  <si>
    <t>LINCOLN GREEN MEDICAL CENTRE</t>
  </si>
  <si>
    <t>HAWTHORN SURGERY</t>
  </si>
  <si>
    <t>YORK STREET HEALTH PRACTICE</t>
  </si>
  <si>
    <t>BEESTON VILLAGE SURGERY</t>
  </si>
  <si>
    <t>NEWTON SURGERY</t>
  </si>
  <si>
    <t>MOORFIELD HOUSE SURGERY</t>
  </si>
  <si>
    <t>BEECH TREE MEDICAL CENTRE</t>
  </si>
  <si>
    <t>FAMILY DOCTORS</t>
  </si>
  <si>
    <t>THE ROUNDHAY ROAD SURGERY</t>
  </si>
  <si>
    <t>DR S HUSSAIN</t>
  </si>
  <si>
    <t>WETHERBY SURGERY</t>
  </si>
  <si>
    <t>ASHTON VIEW MEDICAL CTR</t>
  </si>
  <si>
    <t>LEEDS STUDENT MEDICAL PRACTICE</t>
  </si>
  <si>
    <t>KIRKSTALL LANE MEDICAL CENTRE</t>
  </si>
  <si>
    <t>CHAPELTOWN FAMILY SURGERY</t>
  </si>
  <si>
    <t>FOUNDRY LANE SURGERY</t>
  </si>
  <si>
    <t>BRAMLEY VILLAGE HEALTH &amp; WELLBEING CTR</t>
  </si>
  <si>
    <t>CONWAY MEDICAL CENTRE</t>
  </si>
  <si>
    <t>GILDERSOME HEALTH CENTRE</t>
  </si>
  <si>
    <t>ST MARTINS PRACTICE</t>
  </si>
  <si>
    <t>ARTHINGTON MEDICAL CENTRE</t>
  </si>
  <si>
    <t>DR S M CHEN &amp; PARTNER</t>
  </si>
  <si>
    <t>PARK EDGE PRACTICE</t>
  </si>
  <si>
    <t>KIPPAX HALL SURGERY</t>
  </si>
  <si>
    <t>NOVA SCOTIA MEDICAL CNTR</t>
  </si>
  <si>
    <t>BELLBROOKE SURGERY</t>
  </si>
  <si>
    <t>DR T P FOX &amp; PARTNERS</t>
  </si>
  <si>
    <t>FIELDHEAD SURGERY</t>
  </si>
  <si>
    <t>WHITEHALL SURGERY</t>
  </si>
  <si>
    <t>AIREBOROUGH FAMILY PRACTICE</t>
  </si>
  <si>
    <t>BURLEY PARK MEDICAL CENTRE</t>
  </si>
  <si>
    <t>ABBEY GRANGE MEDICAL PRACTICE</t>
  </si>
  <si>
    <t>THE DEKEYSER GROUP PRACTICE</t>
  </si>
  <si>
    <t>THE STREET LANE PRACTICE</t>
  </si>
  <si>
    <t>LEIGH VIEW MEDICAL PRACTICE</t>
  </si>
  <si>
    <t>HAREHILLS CORNER SURGERY</t>
  </si>
  <si>
    <t>THORNTON MEDICAL CENTRE</t>
  </si>
  <si>
    <t>MEANWOOD HEALTH CENTRE</t>
  </si>
  <si>
    <t>WINDSOR HOUSE GROUP PRACTICE</t>
  </si>
  <si>
    <t>THE GARDEN SURGERY</t>
  </si>
  <si>
    <t>PARK ROAD &amp; MENSTON</t>
  </si>
  <si>
    <t>AIRE VALLEY SURGERY</t>
  </si>
  <si>
    <t>WEST LODGE SURGERY</t>
  </si>
  <si>
    <t>WOODHOUSE MEDICAL PRACTICE</t>
  </si>
  <si>
    <t>GARFORTH MEDICAL CENTRE</t>
  </si>
  <si>
    <t>IRELAND WOOD SURGERY</t>
  </si>
  <si>
    <t>EAST PARK MEDICAL CENTRE</t>
  </si>
  <si>
    <t>LINGWELL CROFT SURGERY</t>
  </si>
  <si>
    <t>VESPER ROAD</t>
  </si>
  <si>
    <t>ALLERTON MEDICAL CENTRE</t>
  </si>
  <si>
    <t>GUISELEY AND YEADON MEDICAL PRACTICE</t>
  </si>
  <si>
    <t>GIBSON LANE PRACTICE</t>
  </si>
  <si>
    <t>SOUTH BANK SURGERY</t>
  </si>
  <si>
    <t>SPA SURGERY</t>
  </si>
  <si>
    <t>CHEVIN MEDICAL PRACTICE</t>
  </si>
  <si>
    <t>BURTON CROFT SURGERY</t>
  </si>
  <si>
    <t>HYDE PARK SURGERY</t>
  </si>
  <si>
    <t>PRIORY VIEW MEDICAL CENTRE</t>
  </si>
  <si>
    <t>OAKWOOD LANE MEDICAL PRACTICE</t>
  </si>
  <si>
    <t>LOFTHOUSE SURGERY</t>
  </si>
  <si>
    <t>MULBERRY STREET MEDICAL PRACTICE</t>
  </si>
  <si>
    <t>CRAVEN ROAD MEDICAL PRACTICE</t>
  </si>
  <si>
    <t>SHAFTESBURY MEDICAL CTR.</t>
  </si>
  <si>
    <t>MANOR PARK SURGERY</t>
  </si>
  <si>
    <t>ROBIN LANE HEALTH AND WELLBEING CENTRE</t>
  </si>
  <si>
    <t>THE NORTH LEEDS MEDICAL PRACTICE</t>
  </si>
  <si>
    <t>LEEDS CITY MEDICAL PRACTICE</t>
  </si>
  <si>
    <t>HILLFOOT SURGERY</t>
  </si>
  <si>
    <t>COLLINGHAM CHURCH VIEW SURGERY</t>
  </si>
  <si>
    <t>MANSTON SURGERY</t>
  </si>
  <si>
    <t>ALWOODLEY MEDICAL CENTRE</t>
  </si>
  <si>
    <t>DR N DUMPHY &amp; PARTNERS</t>
  </si>
  <si>
    <t>DR G LEES &amp; PARTNERS</t>
  </si>
  <si>
    <t>CITY VIEW MEDICAL PRACTICE</t>
  </si>
  <si>
    <t>THE WHITEHOUSE CENTRE</t>
  </si>
  <si>
    <t>CHERRY TREE SURGERY</t>
  </si>
  <si>
    <t>SIDINGS HEALTHCARE CENTRE</t>
  </si>
  <si>
    <t>DR MAHMOOD &amp; PARTNERS</t>
  </si>
  <si>
    <t>THE ALBION MOUNT MEDICAL PRACTICE</t>
  </si>
  <si>
    <t>SAVILE TOWN MEDICAL CTR.</t>
  </si>
  <si>
    <t>LOCKWOOD SURGERY</t>
  </si>
  <si>
    <t>KIRKGATE SURGERY</t>
  </si>
  <si>
    <t>WESTBOURNE SURGERY</t>
  </si>
  <si>
    <t>BIRKBY HEALTH CENTRE</t>
  </si>
  <si>
    <t>MARSH SURGERY</t>
  </si>
  <si>
    <t>WINDSOR MEDICAL CENTRE</t>
  </si>
  <si>
    <t>COOK LANE SURGERY</t>
  </si>
  <si>
    <t>LIVERSEDGE MEDICAL CENTRE</t>
  </si>
  <si>
    <t>DR HANDA &amp; PARTNER</t>
  </si>
  <si>
    <t>THORNHILL LEES MEDICAL CENTRE</t>
  </si>
  <si>
    <t>SKELMANTHORPE FAMILY DOCTORS</t>
  </si>
  <si>
    <t>GREENHEAD FAMILY DOCTORS</t>
  </si>
  <si>
    <t>SLAITHWAITE HEALTH CENTRE</t>
  </si>
  <si>
    <t>ROSE MEDICAL PRACTICE</t>
  </si>
  <si>
    <t>HEALDS ROAD SURGERY</t>
  </si>
  <si>
    <t>COLNE VALLEY GROUP PRACTICE</t>
  </si>
  <si>
    <t>WOODHOUSE HILL SURGERY</t>
  </si>
  <si>
    <t>THORNTON LODGE SURGERY</t>
  </si>
  <si>
    <t>PADDOCK AND LONGWOOD FAMILY PRACTICE</t>
  </si>
  <si>
    <t>MOUNT PLEASANT MED CENTRE</t>
  </si>
  <si>
    <t>THE PADDOCK SURGERY</t>
  </si>
  <si>
    <t>NEW STREET &amp; NETHERTON GROUP PRACTICE</t>
  </si>
  <si>
    <t>THE LINDLEY VILLAGE SURG.</t>
  </si>
  <si>
    <t>MELTHAM GROUP PRACTICE</t>
  </si>
  <si>
    <t>LEPTON AND KIRKHEATON SURGERIES</t>
  </si>
  <si>
    <t>THE GREENWAY MEDICAL PRACTICE</t>
  </si>
  <si>
    <t>THE GRANGE MEDICAL PRACTICE</t>
  </si>
  <si>
    <t>KIRKBURTON HEALTH CENTRE</t>
  </si>
  <si>
    <t>BLACKBURN RD.MEDICAL CTR.</t>
  </si>
  <si>
    <t>THE WATERLOO PRACTICE</t>
  </si>
  <si>
    <t>THE ALMONDBURY SURGERY</t>
  </si>
  <si>
    <t>HONLEY SURGERY</t>
  </si>
  <si>
    <t>CLECKHEATON GROUP PRACTICE</t>
  </si>
  <si>
    <t>EIGHTLANDS SURGERY</t>
  </si>
  <si>
    <t>MIRFIELD HEALTH CENTRE</t>
  </si>
  <si>
    <t>MELTHAM ROAD SURGERY</t>
  </si>
  <si>
    <t>WELLINGTON HOUSE</t>
  </si>
  <si>
    <t>BROOKROYD HOUSE</t>
  </si>
  <si>
    <t>UNDERCLIFFE SURGERY</t>
  </si>
  <si>
    <t>DALTON SURGERY</t>
  </si>
  <si>
    <t>NORTH ROAD SUITE,RAVENSTHORPE HEALTH CTR</t>
  </si>
  <si>
    <t>BATLEY HEALTH CENTRE SURGERY</t>
  </si>
  <si>
    <t>ELMWOOD FAMILY DOCTORS</t>
  </si>
  <si>
    <t>CALDER VIEW SURGERY</t>
  </si>
  <si>
    <t>DEARNE VALLEY HEALTH CENTRE</t>
  </si>
  <si>
    <t>LONGROYDE SURGERY</t>
  </si>
  <si>
    <t>CARITAS GROUP PRACTICE</t>
  </si>
  <si>
    <t>LISTER LANE SURGERY</t>
  </si>
  <si>
    <t>KING CROSS PRACTICE</t>
  </si>
  <si>
    <t>THE BOULEVARD MEDICAL PRACTICE</t>
  </si>
  <si>
    <t>BANKFIELD SURGERY</t>
  </si>
  <si>
    <t>RASTRICK HEALTH CENTRE</t>
  </si>
  <si>
    <t>PLANE TREES GROUP PRACTICE</t>
  </si>
  <si>
    <t>SPRING HALL GROUP PRACTICE</t>
  </si>
  <si>
    <t>KEIGHLEY ROAD SURGERY</t>
  </si>
  <si>
    <t>STAINLAND ROAD MEDICAL CENTRE</t>
  </si>
  <si>
    <t>BRIG ROYD SURGERY</t>
  </si>
  <si>
    <t>TODMORDEN GROUP PRACTICE</t>
  </si>
  <si>
    <t>HEBDEN BRIDGE GROUP PRACTICE</t>
  </si>
  <si>
    <t>RYDINGS HALL SURGERY</t>
  </si>
  <si>
    <t>MOOR PARK MEDICAL PRACTICE</t>
  </si>
  <si>
    <t>BILTON MEDICAL CENTRE</t>
  </si>
  <si>
    <t>PARK GRANGE MEDICAL CENTRE</t>
  </si>
  <si>
    <t>DR GILKAR</t>
  </si>
  <si>
    <t>ASHWELL MEDICAL CENTRE</t>
  </si>
  <si>
    <t>PEEL PARK SURGERY</t>
  </si>
  <si>
    <t>FRIZINGHALL MEDICAL CENTRE</t>
  </si>
  <si>
    <t>VALLEY VIEW SURGERY</t>
  </si>
  <si>
    <t>I G MEDICAL</t>
  </si>
  <si>
    <t>DR IA GILKAR &amp; PARTNERS</t>
  </si>
  <si>
    <t>DR A AZAM &amp; PARTNERS</t>
  </si>
  <si>
    <t>ADDINGHAM SURGERY</t>
  </si>
  <si>
    <t>PICTON MEDICAL CENTRE</t>
  </si>
  <si>
    <t>THE LISTER SURGERY</t>
  </si>
  <si>
    <t>THE SPRINGFIELD SURGERY (BINGLEY)</t>
  </si>
  <si>
    <t>THE ROCKWELL AND WROSE PRACTICE</t>
  </si>
  <si>
    <t>SHIPLEY MEDICAL PRACTICE-AFFINITY CARE</t>
  </si>
  <si>
    <t>THE AVICENNA MEDICAL PRACTICE</t>
  </si>
  <si>
    <t>MOORSIDE SURGERY</t>
  </si>
  <si>
    <t>THE RIDGE MEDICAL PRACT.</t>
  </si>
  <si>
    <t>HAIGH HALL MEDICAL PRACTICE</t>
  </si>
  <si>
    <t>KENSINGTON PARTNERSHIP</t>
  </si>
  <si>
    <t>BRADFORD STUDENT HEALTH SERVICE</t>
  </si>
  <si>
    <t>ROOLEY LANE MED. CENTRE</t>
  </si>
  <si>
    <t>BOWLING HALL MED PRACTICE</t>
  </si>
  <si>
    <t>THE SALTAIRE &amp; WINDHILL MEDICAL P'SHIP</t>
  </si>
  <si>
    <t>LEYLANDS LANE MEDICAL PRACTICE</t>
  </si>
  <si>
    <t>THE WILSDEN MEDICAL PRACTICE</t>
  </si>
  <si>
    <t>HORTON PARK MEDICAL PRACTICE</t>
  </si>
  <si>
    <t>GRANGE MEDICAL CENTRE</t>
  </si>
  <si>
    <t>BRADFORD MOOR PRACTICE</t>
  </si>
  <si>
    <t>OAK GLEN SURGERY</t>
  </si>
  <si>
    <t>LOW MOOR SURGERY</t>
  </si>
  <si>
    <t>WIBSEY &amp; QUEENSBURY MED P</t>
  </si>
  <si>
    <t>BAILDON MEDICAL PRACTICE</t>
  </si>
  <si>
    <t>GRANGE PARK SURGERY</t>
  </si>
  <si>
    <t>IDLE MEDICAL CENTRE</t>
  </si>
  <si>
    <t>FARROW MEDICAL CENTRE</t>
  </si>
  <si>
    <t>TONG MEDICAL PRACTICE</t>
  </si>
  <si>
    <t>BINGLEY MEDICAL PRACTICE</t>
  </si>
  <si>
    <t>PARKLANDS MEDICAL PRACTICE</t>
  </si>
  <si>
    <t>LING HOUSE MEDICAL CENTRE</t>
  </si>
  <si>
    <t>THORNBURY MEDICAL PRACTICE</t>
  </si>
  <si>
    <t>ILKLEY &amp; WHARFEDALE MEDICAL PRACTICE</t>
  </si>
  <si>
    <t>HUNMANBY SURGERY</t>
  </si>
  <si>
    <t>REETH MEDICAL CENTRE</t>
  </si>
  <si>
    <t>TERRINGTON SURGERY</t>
  </si>
  <si>
    <t>AMPLEFORTH SURGERY</t>
  </si>
  <si>
    <t>HACKNESS ROAD SURGERY</t>
  </si>
  <si>
    <t>TADCASTER MEDICAL CENTRE</t>
  </si>
  <si>
    <t>HAREWOOD MEDICAL PRACTICE</t>
  </si>
  <si>
    <t>SLEIGHTS AND SANDSEND MEDICAL PRACTICE</t>
  </si>
  <si>
    <t>FRONT STREET SURGERY</t>
  </si>
  <si>
    <t>JORVIK GILLYGATE PRACTICE</t>
  </si>
  <si>
    <t>SCOTT ROAD MEDICAL CENTRE</t>
  </si>
  <si>
    <t>PARK PARADE SURGERY</t>
  </si>
  <si>
    <t>BROOK SQUARE SURGERY</t>
  </si>
  <si>
    <t>YORK MEDICAL GROUP</t>
  </si>
  <si>
    <t>ELVINGTON MEDICAL PRACTICE</t>
  </si>
  <si>
    <t>MY HEALTH GROUP</t>
  </si>
  <si>
    <t>STILLINGTON SURGERY</t>
  </si>
  <si>
    <t>LEYBURN MEDICAL PRACTICE</t>
  </si>
  <si>
    <t>KIRKBYMOORSIDE SURGERY</t>
  </si>
  <si>
    <t>MAYFORD HOUSE SURGERY</t>
  </si>
  <si>
    <t>POSTERNGATE SURGERY</t>
  </si>
  <si>
    <t>SOUTH MILFORD SURGERY</t>
  </si>
  <si>
    <t>THE FRIARY SURGERY</t>
  </si>
  <si>
    <t>THE OLD SCHOOL MEDICAL PRACTICE</t>
  </si>
  <si>
    <t>BEECH HOUSE SURGERY</t>
  </si>
  <si>
    <t>HELMSLEY SURGERY</t>
  </si>
  <si>
    <t>STOCKWELL ROAD SURGERY</t>
  </si>
  <si>
    <t>GLEBE HOUSE SURGERY</t>
  </si>
  <si>
    <t>TOLLERTON SURGERY</t>
  </si>
  <si>
    <t>AYTON AND SNAINTON MEDICAL PRACTICE</t>
  </si>
  <si>
    <t>BENTHAM MEDICAL PRACTICE</t>
  </si>
  <si>
    <t>EASTGATE MEDICAL GROUP</t>
  </si>
  <si>
    <t>CHURCH AVENUE MEDICAL GROUP</t>
  </si>
  <si>
    <t>SPRINGBANK SURGERY</t>
  </si>
  <si>
    <t>SCARBOROUGH MEDICAL GROUP</t>
  </si>
  <si>
    <t>DYNELEY HOUSE SURGERY</t>
  </si>
  <si>
    <t>MOWBRAY HOUSE SURGERY</t>
  </si>
  <si>
    <t>THIRSK DOCTORS SURGERY</t>
  </si>
  <si>
    <t>STAITHES SURGERY</t>
  </si>
  <si>
    <t>CENTRAL DALES PRACTICE</t>
  </si>
  <si>
    <t>STOKESLEY SURGERY</t>
  </si>
  <si>
    <t>LAMBERT MEDICAL CENTRE</t>
  </si>
  <si>
    <t>BEECH TREE SURGERY</t>
  </si>
  <si>
    <t>FILEY SURGERY</t>
  </si>
  <si>
    <t>SCORTON MEDICAL CENTRE</t>
  </si>
  <si>
    <t>QUAKERS LANE SURGERY</t>
  </si>
  <si>
    <t>PICKERING MEDICAL PRACTICE</t>
  </si>
  <si>
    <t>SHERBURN GROUP PRACTICE</t>
  </si>
  <si>
    <t>DR AKESTER &amp; PARTNERS</t>
  </si>
  <si>
    <t>DOCTORS LANE SURGERY</t>
  </si>
  <si>
    <t>THE SPA SURGERY</t>
  </si>
  <si>
    <t>HAXBY GROUP PRACTICE</t>
  </si>
  <si>
    <t>DERWENT PRACTICE</t>
  </si>
  <si>
    <t>EASTFIELD MEDICAL CENTRE</t>
  </si>
  <si>
    <t>CATTERICK VILLAGE SURGERY</t>
  </si>
  <si>
    <t>GREAT AYTON SURGERY</t>
  </si>
  <si>
    <t>DALTON TERRACE SURGERY</t>
  </si>
  <si>
    <t>TOPCLIFFE SURGERY</t>
  </si>
  <si>
    <t>ESCRICK SURGERY</t>
  </si>
  <si>
    <t>WHITBY GROUP PRACTICE</t>
  </si>
  <si>
    <t>THE LEEDS ROAD PRACTICE</t>
  </si>
  <si>
    <t>SHERBURN SURGERY</t>
  </si>
  <si>
    <t>RIPON SPA SURGERY</t>
  </si>
  <si>
    <t>NORTH HOUSE SURGERY</t>
  </si>
  <si>
    <t>TOWNHEAD SURGERY</t>
  </si>
  <si>
    <t>PRIORY MEDICAL GROUP</t>
  </si>
  <si>
    <t>NIDDERDALE GROUP PRACTICE</t>
  </si>
  <si>
    <t>MILLFIELD SURGERY</t>
  </si>
  <si>
    <t>DR P SURESH BABU</t>
  </si>
  <si>
    <t>DR MITCHELL</t>
  </si>
  <si>
    <t>HEALING PARTNERSHIP</t>
  </si>
  <si>
    <t>CORE CARE FAMILY PRACTICE</t>
  </si>
  <si>
    <t>RAJ MEDICAL CENTRE</t>
  </si>
  <si>
    <t>GREENLANDS SURGERY</t>
  </si>
  <si>
    <t>THE KILLINGHOLME SURGERY</t>
  </si>
  <si>
    <t>WEST TOWN SURGERY</t>
  </si>
  <si>
    <t>EAST PARK PRACTICE</t>
  </si>
  <si>
    <t>DR OZ QURESHI</t>
  </si>
  <si>
    <t>LAURBEL SURGERY</t>
  </si>
  <si>
    <t>DRS RAUT AND THOUFEEQ</t>
  </si>
  <si>
    <t>BARNETBY MEDICAL CENTRE</t>
  </si>
  <si>
    <t>THE BIRCHES MEDICAL PRACTICE</t>
  </si>
  <si>
    <t>DR GT HENDOW'S PRACTICE</t>
  </si>
  <si>
    <t>STIRLING MEDICAL CENTRE (MATHEWS)</t>
  </si>
  <si>
    <t>GOODHEART SURGERY</t>
  </si>
  <si>
    <t>WEST COMMON LANE TEACHING PRACTICE</t>
  </si>
  <si>
    <t>CEDAR MEDICAL PRACTICE</t>
  </si>
  <si>
    <t>JAMES ALEXANDER FAMILY PRACTICE</t>
  </si>
  <si>
    <t>DR A SINHA</t>
  </si>
  <si>
    <t>GREENGATES MEDICAL GROUP</t>
  </si>
  <si>
    <t>DR AC MILNER</t>
  </si>
  <si>
    <t>THE KIRTON LINDSEY AND SCOTTER SURGERY</t>
  </si>
  <si>
    <t>DELTA HEALTHCARE</t>
  </si>
  <si>
    <t>THE MEDICAL CENTRE, DRIFFIELD</t>
  </si>
  <si>
    <t>LITTLEFIELD SURGERY</t>
  </si>
  <si>
    <t>THE OSWALD ROAD MEDICAL SURGERY</t>
  </si>
  <si>
    <t>HOWDEN MEDICAL PRACTICE</t>
  </si>
  <si>
    <t>BIRKWOOD MEDICAL CENTRE</t>
  </si>
  <si>
    <t>NORTH BEVERLEY MEDICAL CENTRE</t>
  </si>
  <si>
    <t>HASTINGS MEDICAL CENTRE</t>
  </si>
  <si>
    <t>CITY HEALTH PRACTICE LTD</t>
  </si>
  <si>
    <t>BARTHOLOMEW MEDICAL GROUP</t>
  </si>
  <si>
    <t>TRENT VIEW MEDICAL PRACTICE</t>
  </si>
  <si>
    <t>CHURCH LANE MEDICAL CENTRE</t>
  </si>
  <si>
    <t>THE RIDINGS MEDICAL GROUP</t>
  </si>
  <si>
    <t>CLIFTON HOUSE MEDICAL CENTRE</t>
  </si>
  <si>
    <t>PRINCES MEDICAL CENTRE</t>
  </si>
  <si>
    <t>MODALITY PARTNERSHIP (HULL)</t>
  </si>
  <si>
    <t>WOLSELEY MEDICAL CENTRE</t>
  </si>
  <si>
    <t>THE BRIDGE GROUP PRACTICE</t>
  </si>
  <si>
    <t>ASHBY TURN PRIMARY CARE PARTNERS</t>
  </si>
  <si>
    <t>SOUTH AXHOLME PRACTICE</t>
  </si>
  <si>
    <t>GILBERDYKE HEALTH CENTRE</t>
  </si>
  <si>
    <t>DR JAD WEIR &amp; PARTNERS</t>
  </si>
  <si>
    <t>THE ROXTON PRACTICE</t>
  </si>
  <si>
    <t>POCKLINGTON GROUP PRACTICE</t>
  </si>
  <si>
    <t>THE AVENUES MEDICAL CENTRE</t>
  </si>
  <si>
    <t>LEVEN &amp; BEEFORD MEDICAL PRACTICE</t>
  </si>
  <si>
    <t>WILBERFORCE SURGERY</t>
  </si>
  <si>
    <t>THE SNAITH AND RAWCLIFFE MEDICAL GROUP</t>
  </si>
  <si>
    <t>ST ANDREWS SURGERY</t>
  </si>
  <si>
    <t>ANCORA MEDICAL PRACTICE</t>
  </si>
  <si>
    <t>HOLDERNESS HEALTH</t>
  </si>
  <si>
    <t>THE SUTTON MANOR SURGERY</t>
  </si>
  <si>
    <t>ORCHARD 2000 GROUP</t>
  </si>
  <si>
    <t>PELHAM MEDICAL GROUP</t>
  </si>
  <si>
    <t>CLEE MEDICAL CENTRE</t>
  </si>
  <si>
    <t>MONTAGUE MEDICAL PRACTICE</t>
  </si>
  <si>
    <t>DR AP KUMAR</t>
  </si>
  <si>
    <t>KINGSTON HEALTH (HULL)</t>
  </si>
  <si>
    <t>MARKET WEIGHTON GROUP PRACTICE</t>
  </si>
  <si>
    <t>WINTERTON MEDICAL PRACTICE</t>
  </si>
  <si>
    <t>THE CENTRAL SURGERY BARTON</t>
  </si>
  <si>
    <t>EASTGATE MEDICAL GROUP, HORNSEA</t>
  </si>
  <si>
    <t>BEACON MEDICAL</t>
  </si>
  <si>
    <t>CHESTER SURGERY</t>
  </si>
  <si>
    <t>I J HEALTHCARE</t>
  </si>
  <si>
    <t>RICKLETON MEDICAL CENTRE</t>
  </si>
  <si>
    <t>SUNDERLAND GP ALLIANCE SOUTH HYLTON SURG</t>
  </si>
  <si>
    <t>HAPPY HOUSE SURGERY</t>
  </si>
  <si>
    <t>MONKWEARMOUTH HEALTH CENTRE</t>
  </si>
  <si>
    <t>CASTLETOWN MEDICAL CENTRE</t>
  </si>
  <si>
    <t>SOUTHLANDS MEDICAL GROUP</t>
  </si>
  <si>
    <t>NEW SILKSWORTH MEDICAL PRACTICE</t>
  </si>
  <si>
    <t>HYLTON MEDICAL GROUP</t>
  </si>
  <si>
    <t>WESTBOURNE MEDICAL GROUP</t>
  </si>
  <si>
    <t>GRANGEWOOD SURGERY</t>
  </si>
  <si>
    <t>SPRINGWELL MEDICAL GROUP</t>
  </si>
  <si>
    <t>NEW WASHINGTON MEDICAL GROUP</t>
  </si>
  <si>
    <t>SUNDERLAND GP ALLIANCE MEDICAL PRACTICE</t>
  </si>
  <si>
    <t>THE BROADWAY MEDICAL PRACTICE</t>
  </si>
  <si>
    <t>HOUGHTON MEDICAL GROUP,</t>
  </si>
  <si>
    <t>CONCORD MEDICAL PRACTICE</t>
  </si>
  <si>
    <t>KEPIER MEDICAL PRACTICE</t>
  </si>
  <si>
    <t>FORGE MEDICAL PRACTICE</t>
  </si>
  <si>
    <t>BRIDGE VIEW MEDICAL GROUP</t>
  </si>
  <si>
    <t>ASHBURN MEDICAL CENTRE</t>
  </si>
  <si>
    <t>MILLFIELD MEDICAL GROUP</t>
  </si>
  <si>
    <t>ST BEDE MEDICAL CENTRE</t>
  </si>
  <si>
    <t>FULWELL MEDICAL CENTRE,</t>
  </si>
  <si>
    <t>THE NEW CITY MEDICAL GROUP</t>
  </si>
  <si>
    <t>GALLERIES MEDICAL PRACTICE</t>
  </si>
  <si>
    <t>HERRINGTON MEDICAL CENTRE</t>
  </si>
  <si>
    <t>RED HOUSE MEDICAL CENTRE</t>
  </si>
  <si>
    <t>PALLION FAMILY PRACTICE</t>
  </si>
  <si>
    <t>WEARSIDE MEDICAL PRACTICE - PALLION</t>
  </si>
  <si>
    <t>VILLETTE SURGERY</t>
  </si>
  <si>
    <t>HETTON GROUP PRACTICE</t>
  </si>
  <si>
    <t>DEERNESS PARK MEDICAL GROUP</t>
  </si>
  <si>
    <t>EAST WING PRACTICE</t>
  </si>
  <si>
    <t>RAVENSWORTH SURGERY</t>
  </si>
  <si>
    <t>THE G.P.SUITE</t>
  </si>
  <si>
    <t>WHITBURN SURGERY</t>
  </si>
  <si>
    <t>THE GLEN MEDICAL GROUP</t>
  </si>
  <si>
    <t>COLLIERY COURT MEDICAL GROUP</t>
  </si>
  <si>
    <t>ST GEORGE &amp; RIVERSIDE MEDICAL PRACTICE</t>
  </si>
  <si>
    <t>ELLISON VIEW SURGERY</t>
  </si>
  <si>
    <t>ALBERT ROAD SURGERY</t>
  </si>
  <si>
    <t>DR THORNILEY-WALKER &amp; PARTNERS</t>
  </si>
  <si>
    <t>WENLOCK ROAD SURGERY</t>
  </si>
  <si>
    <t>MAYFIELD MEDICAL GROUP</t>
  </si>
  <si>
    <t>FARNHAM MEDICAL CTR.</t>
  </si>
  <si>
    <t>MALLARD MEDICAL PRACTICE</t>
  </si>
  <si>
    <t>WELLSPRING MEDICAL PRACT.</t>
  </si>
  <si>
    <t>PARK PARADE PRACTICE</t>
  </si>
  <si>
    <t>REDBURN PARK MEDICAL CENTRE</t>
  </si>
  <si>
    <t>NORTHUMBERLAND PARK MEDICAL GROUP</t>
  </si>
  <si>
    <t>NELSON MEDICAL GROUP</t>
  </si>
  <si>
    <t>WOODLANDS PARK HEALTH CTR</t>
  </si>
  <si>
    <t>THE VILLAGE GREEN SURGERY</t>
  </si>
  <si>
    <t>BEWICKE MEDICAL CENTRE</t>
  </si>
  <si>
    <t>WIDEOPEN MEDICAL CENTRE</t>
  </si>
  <si>
    <t>BEAUMONT PARK SURGERY</t>
  </si>
  <si>
    <t>MARINE AVENUE MEDICAL CTR</t>
  </si>
  <si>
    <t>49 MARINE AVENUE SURGERY</t>
  </si>
  <si>
    <t>WHITLEY BAY HEALTH CENTRE</t>
  </si>
  <si>
    <t>COLLINGWOOD HEALTH GROUP</t>
  </si>
  <si>
    <t>SPRING TERRACE HEALTH CENTRE</t>
  </si>
  <si>
    <t>DENTON TURRET MEDICAL CENTRE</t>
  </si>
  <si>
    <t>SWARLAND AVENUE SURGERY</t>
  </si>
  <si>
    <t>ST. ANTHONY'S HEALTH CENTRE</t>
  </si>
  <si>
    <t>NEWBURN SURGERY</t>
  </si>
  <si>
    <t>ELSWICK FAMILY PRACTICE</t>
  </si>
  <si>
    <t>GOSFORTH MEMORIAL MED.CTR</t>
  </si>
  <si>
    <t>BRUNTON PARK</t>
  </si>
  <si>
    <t>FENHAM HALL SURGERY</t>
  </si>
  <si>
    <t>BETTS AVENUE MEDICAL GROUP</t>
  </si>
  <si>
    <t>THORNFIELD MEDICAL GROUP</t>
  </si>
  <si>
    <t>REGENT MEDICAL CENTRE</t>
  </si>
  <si>
    <t>NEWCASTLE MEDICAL CENTRE</t>
  </si>
  <si>
    <t>THROCKLEY PRIMARY CARE CENTRE</t>
  </si>
  <si>
    <t>WESTERHOPE MEDICAL GROUP</t>
  </si>
  <si>
    <t>HEATON ROAD SURGERY</t>
  </si>
  <si>
    <t>BENFIELD PARK MEDICAL GROUP</t>
  </si>
  <si>
    <t>PARKWAY MEDICAL GROUP</t>
  </si>
  <si>
    <t>HOLMSIDE MEDICAL GROUP</t>
  </si>
  <si>
    <t>THE GROVE MEDICAL GROUP</t>
  </si>
  <si>
    <t>CRUDDAS PARK SURGERY</t>
  </si>
  <si>
    <t>LANE END SURGERY</t>
  </si>
  <si>
    <t>DENTON PARK MEDICAL GROUP</t>
  </si>
  <si>
    <t>WEST ROAD MEDICAL CENTRE</t>
  </si>
  <si>
    <t>WALKER MEDICAL GROUP</t>
  </si>
  <si>
    <t>BIDDLESTONE HEALTH GROUP</t>
  </si>
  <si>
    <t>PARK MEDICAL GROUP</t>
  </si>
  <si>
    <t>ROSEWORTH SURGERY</t>
  </si>
  <si>
    <t>WEST FARM SURGERY</t>
  </si>
  <si>
    <t>PROSPECT MEDICAL CENTRE</t>
  </si>
  <si>
    <t>SAVILLE MEDICAL GROUP</t>
  </si>
  <si>
    <t>SUNNISIDE SURGERY</t>
  </si>
  <si>
    <t>HOLLYHURST MEDICAL CENTRE</t>
  </si>
  <si>
    <t>THE BRIDGES MEDICAL PRACTICE</t>
  </si>
  <si>
    <t>PELAW MEDICAL PRACTICE</t>
  </si>
  <si>
    <t>BEACON VIEW MEDICAL CENTRE</t>
  </si>
  <si>
    <t>CHOPWELL PRIMARY HEALTHCARE CENTRE</t>
  </si>
  <si>
    <t>TEAMS MEDICAL PRACTICE</t>
  </si>
  <si>
    <t>SECOND STREET SURGERY</t>
  </si>
  <si>
    <t>WHICKHAM COTTAGE MEDICAL CENTRE</t>
  </si>
  <si>
    <t>CENTRAL GATESHEAD MEDICAL GROUP</t>
  </si>
  <si>
    <t>OLDWELL SURGERY</t>
  </si>
  <si>
    <t>BEWICK ROAD SURGERY</t>
  </si>
  <si>
    <t>WREKENTON MEDICAL GROUP</t>
  </si>
  <si>
    <t>CRAWCROOK MEDICAL CENTRE</t>
  </si>
  <si>
    <t>MILLENNIUM FAMILY PRACTICE</t>
  </si>
  <si>
    <t>ST. ALBANS MEDICAL GROUP</t>
  </si>
  <si>
    <t>CHAINBRIDGE MEDICAL PARTNERSHIP</t>
  </si>
  <si>
    <t>CROWHALL MEDICAL CENTRE</t>
  </si>
  <si>
    <t>BIRTLEY MEDICAL GROUP</t>
  </si>
  <si>
    <t>FELL COTTAGE SURGERY</t>
  </si>
  <si>
    <t>OXFORD TCE &amp; RAWLING RD MEDICAL GROUP</t>
  </si>
  <si>
    <t>LONGRIGG MEDICAL CENTRE</t>
  </si>
  <si>
    <t>BENSHAM FAMILY PRACTICE</t>
  </si>
  <si>
    <t>FELL TOWER MEDICAL CENTRE</t>
  </si>
  <si>
    <t>ELSDON AVENUE SURGERY</t>
  </si>
  <si>
    <t>THE ADDERLANE SURGERY</t>
  </si>
  <si>
    <t>BRANCH END SURGERY</t>
  </si>
  <si>
    <t>HAYDON BRIDGE &amp; ALLENDALE MEDICAL PRACT</t>
  </si>
  <si>
    <t>UNION BRAE &amp; NORHAM PRAC</t>
  </si>
  <si>
    <t>SCOTS GAP MEDICAL GROUP</t>
  </si>
  <si>
    <t>HUMSHAUGH &amp; WARK MED GRP</t>
  </si>
  <si>
    <t>GAS HOUSE LANE SURGERY</t>
  </si>
  <si>
    <t>FORUM FAMILY PRACTICE</t>
  </si>
  <si>
    <t>NETHERFIELD HOUSE</t>
  </si>
  <si>
    <t>VALENS MEDICAL PARTNERSHIP</t>
  </si>
  <si>
    <t>HALTWHISTLE MEDICAL GROUP</t>
  </si>
  <si>
    <t>THE SELE MEDICAL PRACTICE</t>
  </si>
  <si>
    <t>GREYSTOKE SURGERY</t>
  </si>
  <si>
    <t>VILLAGE MEDICAL GROUP</t>
  </si>
  <si>
    <t>SEATON PARK MEDICAL GROUP</t>
  </si>
  <si>
    <t>BELLINGHAM PRACTICE</t>
  </si>
  <si>
    <t>WELL CLOSE MEDICAL GROUP</t>
  </si>
  <si>
    <t>CRAMLINGTON MEDICAL GROUP</t>
  </si>
  <si>
    <t>BURN BRAE MEDICAL GROUP</t>
  </si>
  <si>
    <t>COQUET MEDICAL GROUP</t>
  </si>
  <si>
    <t>GUIDEPOST MEDICAL GROUP</t>
  </si>
  <si>
    <t>CORBRIDGE HEALTH CENTRE</t>
  </si>
  <si>
    <t>PRUDHOE MEDICAL GROUP</t>
  </si>
  <si>
    <t>MARINE MEDICAL GROUP</t>
  </si>
  <si>
    <t>THE GABLES MEDICAL GROUP</t>
  </si>
  <si>
    <t>WHITE MEDICAL GROUP</t>
  </si>
  <si>
    <t>RAILWAY MEDICAL GROUP</t>
  </si>
  <si>
    <t>BELFORD MEDICAL PRACTICE</t>
  </si>
  <si>
    <t>PONTELAND MEDICAL GROUP</t>
  </si>
  <si>
    <t>ALNWICK MEDICAL GROUP</t>
  </si>
  <si>
    <t>BEDLINGTONSHIRE MED.GROUP</t>
  </si>
  <si>
    <t>THE ROTHBURY PRACTICE</t>
  </si>
  <si>
    <t>ANNFIELD PLAIN SURGERY</t>
  </si>
  <si>
    <t>VILLAGES MEDICAL GROUP</t>
  </si>
  <si>
    <t>LEADGATE SURGERY</t>
  </si>
  <si>
    <t>BOWBURN MEDICAL CENTRE</t>
  </si>
  <si>
    <t>WEST CORNFORTH MEDICAL CENTRE</t>
  </si>
  <si>
    <t>SILVERDALE FAMILY PRACTICE</t>
  </si>
  <si>
    <t>EVENWOOD MEDICAL PRACTICE</t>
  </si>
  <si>
    <t>THE HAVEN SURGERY</t>
  </si>
  <si>
    <t>SOUTHDENE MEDICAL CENTRE</t>
  </si>
  <si>
    <t>OAKFIELDS HEALTH GROUP</t>
  </si>
  <si>
    <t>BROWNEY HOUSE SURGERY</t>
  </si>
  <si>
    <t>BEVAN MEDICAL GROUP</t>
  </si>
  <si>
    <t>WINGATE MEDICAL PRACTICE INTRAHEALTH</t>
  </si>
  <si>
    <t>BYRON MEDICAL PRACTICE</t>
  </si>
  <si>
    <t>PEASE WAY MEDICAL CENTRE</t>
  </si>
  <si>
    <t>DRS LAMBERT &amp; NG</t>
  </si>
  <si>
    <t>LANCHESTER MEDICAL CENTRE</t>
  </si>
  <si>
    <t>THE NEW SEAHAM MEDICAL GROUP</t>
  </si>
  <si>
    <t>JUBILEE MEDICAL GROUP</t>
  </si>
  <si>
    <t>GAINFORD SURGERY</t>
  </si>
  <si>
    <t>EAST DURHAM MEDICAL GROUP</t>
  </si>
  <si>
    <t>CHEVELEY PARK MEDICAL CTR</t>
  </si>
  <si>
    <t>SKERNE MEDICAL GROUP</t>
  </si>
  <si>
    <t>BISHOPS CLOSE MEDICAL PRACTICE</t>
  </si>
  <si>
    <t>MARLBOROUGH SURGERY</t>
  </si>
  <si>
    <t>CESTRIA HEALTH CENTRE</t>
  </si>
  <si>
    <t>ROCKLIFFE COURT SURGERY</t>
  </si>
  <si>
    <t>DENMARK STREET SURGERY</t>
  </si>
  <si>
    <t>BARNARD CASTLE SURGERY</t>
  </si>
  <si>
    <t>FERRYHILL AND CHILTON MEDICAL PRACTICE</t>
  </si>
  <si>
    <t>THE HORDEN GROUP PRACTICE</t>
  </si>
  <si>
    <t>OLD FORGE SURGERY</t>
  </si>
  <si>
    <t>MURTON MEDICAL CENTRE</t>
  </si>
  <si>
    <t>CLIFTON COURT MEDICAL PRACTICE</t>
  </si>
  <si>
    <t>CEDARS MEDICAL GROUP</t>
  </si>
  <si>
    <t>BEWICK CRESCENT SURGERY</t>
  </si>
  <si>
    <t>CHASTLETON MEDICAL GROUP</t>
  </si>
  <si>
    <t>THE WEARDALE PRACTICE</t>
  </si>
  <si>
    <t>BLACKETTS MEDICAL PRACTICE</t>
  </si>
  <si>
    <t>PELTON &amp; FELLROSE MEDICAL GROUP</t>
  </si>
  <si>
    <t>WOODVIEW MEDICAL PRACTICE</t>
  </si>
  <si>
    <t>CARMEL MEDICAL PRACTICE</t>
  </si>
  <si>
    <t>DUNELM MEDICAL PRACTICE</t>
  </si>
  <si>
    <t>GREAT LUMLEY SURGERY</t>
  </si>
  <si>
    <t>MIDDLE CHARE MEDICAL GROUP</t>
  </si>
  <si>
    <t>COXHOE MEDICAL PRACTICE</t>
  </si>
  <si>
    <t>SACRISTON MEDICAL CENTRE</t>
  </si>
  <si>
    <t>BISHOPGATE MEDICAL CENTRE</t>
  </si>
  <si>
    <t>WEST RAINTON SURGERY</t>
  </si>
  <si>
    <t>STANLEY MEDICAL GROUP</t>
  </si>
  <si>
    <t>THE MEDICAL GROUP</t>
  </si>
  <si>
    <t>AUCKLAND MEDICAL GROUP</t>
  </si>
  <si>
    <t>CONSETT MEDICAL CENTRE</t>
  </si>
  <si>
    <t>TANFIELD VIEW MEDICAL GROUP</t>
  </si>
  <si>
    <t>STATION VIEW MEDICAL CENTRE</t>
  </si>
  <si>
    <t>BELMONT &amp; SHERBURN MEDICAL GROUP</t>
  </si>
  <si>
    <t>NEASHAM ROAD SURGERY</t>
  </si>
  <si>
    <t>WILLIAM BROWN CENTRE</t>
  </si>
  <si>
    <t>CLAYPATH &amp; UNIVERSITY MEDICAL GROUP</t>
  </si>
  <si>
    <t>MOORLANDS SURGERY</t>
  </si>
  <si>
    <t>BRIDGE END SURGERY</t>
  </si>
  <si>
    <t>HALLGARTH SURGERY</t>
  </si>
  <si>
    <t>BLACKHALL AND PETERLEE PRACTICE</t>
  </si>
  <si>
    <t>ORCHARD COURT SURGERY</t>
  </si>
  <si>
    <t>WHINFIELD MEDICAL PRACTICE</t>
  </si>
  <si>
    <t>WILLINGTON MEDICAL GROUP</t>
  </si>
  <si>
    <t>ST ANDREW'S MEDICAL PRACTICE</t>
  </si>
  <si>
    <t>WARWICK SQUARE GROUP PRACTICE</t>
  </si>
  <si>
    <t>DUDDON VALLEY MEDICAL PRACTICE</t>
  </si>
  <si>
    <t>HAVERTHWAITE SURGERY</t>
  </si>
  <si>
    <t>CARTMEL SURGERY</t>
  </si>
  <si>
    <t>LONGTOWN MEDICAL CENTRE</t>
  </si>
  <si>
    <t>COURT THORN SURGERY</t>
  </si>
  <si>
    <t>GLENRIDDING HEALTH CENTRE</t>
  </si>
  <si>
    <t>KIRKOSWALD SURGERY</t>
  </si>
  <si>
    <t>WRAYSDALE HOUSE SURGERY</t>
  </si>
  <si>
    <t>SEDBERGH MEDICAL PRACTICE</t>
  </si>
  <si>
    <t>RISEDALE SURGERY</t>
  </si>
  <si>
    <t>BURNETT EDGAR MEDICAL CTR</t>
  </si>
  <si>
    <t>ULVERSTON COMMUNITY HEALTH CENTRE</t>
  </si>
  <si>
    <t>WESTCROFT HOUSE SURGERY</t>
  </si>
  <si>
    <t>ATKINSON HEALTH CENTRE</t>
  </si>
  <si>
    <t>ASPATRIA MEDICAL GROUP</t>
  </si>
  <si>
    <t>NUTWOOD MEDICAL PRACTICE</t>
  </si>
  <si>
    <t>JAMES STREET GROUP PRACT</t>
  </si>
  <si>
    <t>WINDERMERE HEALTH CENTRE</t>
  </si>
  <si>
    <t>WIGTON GROUP MEDICAL PRACTICE</t>
  </si>
  <si>
    <t>FELLVIEW HEALTHCARE</t>
  </si>
  <si>
    <t>LOWTHER MEDICAL CENTRE</t>
  </si>
  <si>
    <t>TEMPLE SOWERBY MEDICAL PRACTICE</t>
  </si>
  <si>
    <t>SILLOTH GROUP MEDICAL PRACTICE</t>
  </si>
  <si>
    <t>BIRBECK MEDICAL GROUP</t>
  </si>
  <si>
    <t>WATERLOO HOUSE SURGERY</t>
  </si>
  <si>
    <t>MARYPORT HEALTH SERVICES</t>
  </si>
  <si>
    <t>SHAP MEDICAL PRACTICE</t>
  </si>
  <si>
    <t>LUNESDALE SURGERY</t>
  </si>
  <si>
    <t>CASTLEHEAD MEDICAL CENTRE</t>
  </si>
  <si>
    <t>STATION HOUSE SURGERY</t>
  </si>
  <si>
    <t>THE JAMES COCHRANE PRACT.</t>
  </si>
  <si>
    <t>CAPTAIN FRENCH SURGERY</t>
  </si>
  <si>
    <t>SEASCALE HEALTH CENTRE</t>
  </si>
  <si>
    <t>DISTINGTON SURGERY</t>
  </si>
  <si>
    <t>DALSTON MEDICAL GROUP</t>
  </si>
  <si>
    <t>CASTLEGATE AND DERWENT SURGERY</t>
  </si>
  <si>
    <t>EDEN MEDICAL GROUP</t>
  </si>
  <si>
    <t>FUSEHILL MEDICAL PRACTICE</t>
  </si>
  <si>
    <t>SPENCER ST SURGERY</t>
  </si>
  <si>
    <t>CARLISLE HEALTHCARE</t>
  </si>
  <si>
    <t>CALDBECK SURGERY</t>
  </si>
  <si>
    <t>UPPER EDEN MEDICAL PRACTICE</t>
  </si>
  <si>
    <t>BRAMPTON MEDICAL PRACTICE</t>
  </si>
  <si>
    <t>BRIDGEGATE MEDICAL CENTRE</t>
  </si>
  <si>
    <t>DUKE STREET SURGERY</t>
  </si>
  <si>
    <t>APPLEBY MEDICAL PRACTICE</t>
  </si>
  <si>
    <t>AMBLESIDE HEALTH CENTRE</t>
  </si>
  <si>
    <t>ALSTON MEDICAL PRACTICE</t>
  </si>
  <si>
    <t>THE ARRIVAL PRACTICE</t>
  </si>
  <si>
    <t>WEST VIEW MILLENIUM SURGERY A</t>
  </si>
  <si>
    <t>THORNTREE SURGERY</t>
  </si>
  <si>
    <t>HUNTCLIFF SURGERY</t>
  </si>
  <si>
    <t>THE PATEL PRACTICE</t>
  </si>
  <si>
    <t>PARKWAY MEDICAL CENTRE</t>
  </si>
  <si>
    <t>THE ROSEBERRY PRACTICE</t>
  </si>
  <si>
    <t>DR RASOOL</t>
  </si>
  <si>
    <t>MCKENZIE GROUP PRACTICE</t>
  </si>
  <si>
    <t>ALMA MEDICAL CENTRE</t>
  </si>
  <si>
    <t>THE ESTON SURGERY</t>
  </si>
  <si>
    <t>THE DISCOVERY PRACTICE</t>
  </si>
  <si>
    <t>THE HEADLAND MEDICAL CENTRE</t>
  </si>
  <si>
    <t>COULBY MEDICAL PRACTICE</t>
  </si>
  <si>
    <t>KINGSWAY MEDICAL CENTRE</t>
  </si>
  <si>
    <t>THE SALTSCAR SURGERY</t>
  </si>
  <si>
    <t>WOODSIDE SURGERY</t>
  </si>
  <si>
    <t>THE GREEN HOUSE SURGERY</t>
  </si>
  <si>
    <t>CAMBRIDGE MEDICAL GROUP</t>
  </si>
  <si>
    <t>ZETLAND MEDICAL PRACTICE</t>
  </si>
  <si>
    <t>WOODLANDS FAMILY MEDICAL CENTRE</t>
  </si>
  <si>
    <t>THE COATHAM ROAD SURGERY</t>
  </si>
  <si>
    <t>MCKENZIE HOUSE SURGERY</t>
  </si>
  <si>
    <t>SOUTH GRANGE MEDICAL GROUP PRACTICE</t>
  </si>
  <si>
    <t>HART MEDICAL PRACTICE</t>
  </si>
  <si>
    <t>MARSH HOUSE MEDICAL PRACTICE</t>
  </si>
  <si>
    <t>EAGLESCLIFFE MEDICAL PRACTICE</t>
  </si>
  <si>
    <t>HIRSEL MEDICAL CENTRE</t>
  </si>
  <si>
    <t>THE ERIMUS PRACTICE</t>
  </si>
  <si>
    <t>NORTON MEDICAL CENTRE</t>
  </si>
  <si>
    <t>NEWLANDS MEDICAL CENTRE</t>
  </si>
  <si>
    <t>THORNABY &amp; BARWICK MEDICAL GROUP</t>
  </si>
  <si>
    <t>THE GARTH</t>
  </si>
  <si>
    <t>HAVELOCK GRANGE PRACTICE</t>
  </si>
  <si>
    <t>BOROUGH ROAD &amp; NUNTHORPE MEDICAL GROUP</t>
  </si>
  <si>
    <t>PROSPECT SURGERY</t>
  </si>
  <si>
    <t>YARM MEDICAL PRACTICE</t>
  </si>
  <si>
    <t>LINTHORPE SURGERY</t>
  </si>
  <si>
    <t>THE DOVECOT SURGERY</t>
  </si>
  <si>
    <t>THE ENDEAVOUR PRACTICE</t>
  </si>
  <si>
    <t>HILLSIDE PRACTICE</t>
  </si>
  <si>
    <t>NORMANBY MEDICAL CENTRE</t>
  </si>
  <si>
    <t>MARTONSIDE MEDICAL CENTRE</t>
  </si>
  <si>
    <t>CROSSFELL HEALTH CENTRE</t>
  </si>
  <si>
    <t>BENTLEY MEDICAL PRACTICE</t>
  </si>
  <si>
    <t>WOODBRIDGE PRACTICE</t>
  </si>
  <si>
    <t>QUEENSTREE PRACTICE</t>
  </si>
  <si>
    <t>BROTTON SURGERY</t>
  </si>
  <si>
    <t>CHADWICK PRACTICE</t>
  </si>
  <si>
    <t>VILLAGE MEDICAL CENTRE</t>
  </si>
  <si>
    <t>BANKHOUSE SURGERY</t>
  </si>
  <si>
    <t>TENNANT STREET MEDICAL PRACTICE</t>
  </si>
  <si>
    <t>SPRINGWOOD SURGERY</t>
  </si>
  <si>
    <t>ACKLAM MEDICAL CENTRE</t>
  </si>
  <si>
    <t>QUEENS PARK MEDICAL CENTRE</t>
  </si>
  <si>
    <t>THE DENSHAM SURGERY</t>
  </si>
  <si>
    <t>Registered or projected populations</t>
  </si>
  <si>
    <t>h-market-forces-factor</t>
  </si>
  <si>
    <t>h-market-forces-factor (outputs)</t>
  </si>
  <si>
    <t>Provider_MFF</t>
  </si>
  <si>
    <t>h-market-forces-factor (inputs)</t>
  </si>
  <si>
    <t xml:space="preserve">Similar to above, only using Specialised Services expenditure for PPM% (for mapping of MFF)  </t>
  </si>
  <si>
    <t>Trust</t>
  </si>
  <si>
    <t>Y06826</t>
  </si>
  <si>
    <t>Y08371</t>
  </si>
  <si>
    <t>Y07040</t>
  </si>
  <si>
    <t>Y08402</t>
  </si>
  <si>
    <t>Y08411</t>
  </si>
  <si>
    <t>Y08186</t>
  </si>
  <si>
    <t>Y07377</t>
  </si>
  <si>
    <t>Y00361</t>
  </si>
  <si>
    <t>Y07697</t>
  </si>
  <si>
    <t>Y08082</t>
  </si>
  <si>
    <t>Y07819</t>
  </si>
  <si>
    <t>Y06620</t>
  </si>
  <si>
    <r>
      <rPr>
        <b/>
        <sz val="10"/>
        <rFont val="Arial"/>
        <family val="2"/>
      </rPr>
      <t>Payment MFF values</t>
    </r>
    <r>
      <rPr>
        <sz val="10"/>
        <rFont val="Arial"/>
        <family val="2"/>
      </rPr>
      <t xml:space="preserve"> range from around 1.0 to 1.2, so always have a net positive effect.</t>
    </r>
  </si>
  <si>
    <r>
      <rPr>
        <b/>
        <sz val="10"/>
        <rFont val="Arial"/>
        <family val="2"/>
      </rPr>
      <t>Underlying MFF values</t>
    </r>
    <r>
      <rPr>
        <sz val="10"/>
        <rFont val="Arial"/>
        <family val="2"/>
      </rPr>
      <t xml:space="preserve"> range from around 0.9 to 1.1, England average = 1. </t>
    </r>
  </si>
  <si>
    <t>Y63</t>
  </si>
  <si>
    <t>NE&amp;Yks</t>
  </si>
  <si>
    <t>Y62</t>
  </si>
  <si>
    <t>N West</t>
  </si>
  <si>
    <t>Y60</t>
  </si>
  <si>
    <t>Midlands</t>
  </si>
  <si>
    <t>Y61</t>
  </si>
  <si>
    <t>East</t>
  </si>
  <si>
    <t>Y56</t>
  </si>
  <si>
    <t>London</t>
  </si>
  <si>
    <t>Y59</t>
  </si>
  <si>
    <t>S East</t>
  </si>
  <si>
    <t>Y58</t>
  </si>
  <si>
    <t>S West</t>
  </si>
  <si>
    <t>WEST QUAY MEDICAL PRACTICE</t>
  </si>
  <si>
    <t>CARLISLE CENTRAL PRACTICE</t>
  </si>
  <si>
    <t>MIDDLETON AND DINSDALE MEDICAL PRACTICE</t>
  </si>
  <si>
    <t>NORTHUMBERLAND HEALTH</t>
  </si>
  <si>
    <t>WOOLER HEALTH</t>
  </si>
  <si>
    <t>JESMOND HEALTH PARTNERSHIP</t>
  </si>
  <si>
    <t>STEPHENSON PARK HEALTH GROUP</t>
  </si>
  <si>
    <t>BRIDGE AND MONKSEATON MEDICAL PRACTICE</t>
  </si>
  <si>
    <t>HADRIAN HEALTH CENTRE</t>
  </si>
  <si>
    <t>MARSDEN MEDICAL GROUP</t>
  </si>
  <si>
    <t>IMEARY MEDICAL GROUP</t>
  </si>
  <si>
    <t>RIVERVIEW SURGERY</t>
  </si>
  <si>
    <t>THE STEPHENSON MEDICAL PRACTICE</t>
  </si>
  <si>
    <t>VILLAGE SURGERY PARTNERSHIP</t>
  </si>
  <si>
    <t>HUMBER PRIMARY CARE</t>
  </si>
  <si>
    <t>HULL FAMILY PRACTICE</t>
  </si>
  <si>
    <t>THE QUAYS MEDICAL PRACTICE</t>
  </si>
  <si>
    <t>WILLERBY AND SWANLAND SURGERY</t>
  </si>
  <si>
    <t>SLC MEDICAL GROUP</t>
  </si>
  <si>
    <t>WOODFIELD MEDICAL</t>
  </si>
  <si>
    <t>DRS REDDY AND NUNN</t>
  </si>
  <si>
    <t>CAMPUS HEALTH CENTRE</t>
  </si>
  <si>
    <t>NEWINGTON SURGERY</t>
  </si>
  <si>
    <t>MOSS HEALTHCARE HARROGATE</t>
  </si>
  <si>
    <t>PARK STREET</t>
  </si>
  <si>
    <t>HAXBY GROUP SCARBOROUGH</t>
  </si>
  <si>
    <t>ESK VALLEY MEDICAL PRACTICE</t>
  </si>
  <si>
    <t>SUNNYBANK &amp; COWGILL MEDICAL PRACTICE</t>
  </si>
  <si>
    <t>MODALITY PARTNERSHIP (AWC)</t>
  </si>
  <si>
    <t>NEW OTLEY ROAD MEDICAL PRACTICE</t>
  </si>
  <si>
    <t>THE CITY MEDICAL PRACTICE</t>
  </si>
  <si>
    <t>BEVAN COMMUNITY BENEFIT SOCIETY</t>
  </si>
  <si>
    <t>THE NORTHOLME PRACTICE</t>
  </si>
  <si>
    <t>SHEPLEY PRIMARY CARE LIMITED</t>
  </si>
  <si>
    <t>LINDLEY GROUP PRACTICE LTD</t>
  </si>
  <si>
    <t>NEWSOME SURGERY LIMITED</t>
  </si>
  <si>
    <t>OULTON MEDICAL CENTRE</t>
  </si>
  <si>
    <t>WINDMILL HEALTH CENTRE</t>
  </si>
  <si>
    <t>DIAMOND MEDICAL GROUP</t>
  </si>
  <si>
    <t>SOUTH QUEEN MEDICAL CENTRE</t>
  </si>
  <si>
    <t>CROSSLEY STREET SURGERY</t>
  </si>
  <si>
    <t>WETHERBY &amp; BRAMHAM SURGERY</t>
  </si>
  <si>
    <t>DRIGHLINGTON MEDICAL CENTRE</t>
  </si>
  <si>
    <t>LANGTHWAITE SURGERY</t>
  </si>
  <si>
    <t>ROYAL PRIMARY CARE CLAY CROSS</t>
  </si>
  <si>
    <t>ROYAL PRIMARY CARE CHESTERFIELD WEST</t>
  </si>
  <si>
    <t>ROYAL PRIMARY CARE BROOKLYN</t>
  </si>
  <si>
    <t>INSPIRE HEALTH - AVENUE HOUSE SURGERY</t>
  </si>
  <si>
    <t>OAKMEADOW SURGERY (GJ INGRAMS)</t>
  </si>
  <si>
    <t>IBSTOCK &amp; BARLESTONE SURGERIES</t>
  </si>
  <si>
    <t>MANOR PARK MEDICAL PRACTICE</t>
  </si>
  <si>
    <t>THE ANSTEY SURGERY</t>
  </si>
  <si>
    <t>LONG LANE SURGERY</t>
  </si>
  <si>
    <t>FOSSE MEDICAL CENTRE (DR H MUKADAM)</t>
  </si>
  <si>
    <t>CAMPUS VIEW MEDICAL CENTRE</t>
  </si>
  <si>
    <t>SEVERN SURGERY</t>
  </si>
  <si>
    <t>SPIRIT PRIMARY CARE LIMITED-ASQUITH</t>
  </si>
  <si>
    <t>SPIRIT PRIMARY CARE LTD-BEAUMONT LEYS</t>
  </si>
  <si>
    <t>RATBY MEDICAL CENTRE</t>
  </si>
  <si>
    <t>WESTEND MEDICAL PRACTICE</t>
  </si>
  <si>
    <t>WALNUT ST MED CTR</t>
  </si>
  <si>
    <t>BRANDON SURGERY DR R KAPUR &amp; PARTNER</t>
  </si>
  <si>
    <t>SPIRIT PRIMARY CARE LTD-RUSHEY MEAD</t>
  </si>
  <si>
    <t>HEART OF LINCOLN HEALTH GROUP</t>
  </si>
  <si>
    <t>LONG BENNINGTON MEDICAL CENTRE</t>
  </si>
  <si>
    <t>BRIERLEY PARK MEDICAL GROUP</t>
  </si>
  <si>
    <t>GARLAND HOUSE SURGERY</t>
  </si>
  <si>
    <t>ASA MEDICAL GROUP</t>
  </si>
  <si>
    <t>WALKLEY HOUSE &amp; STANNINGTON M.C</t>
  </si>
  <si>
    <t>CLOVER NORTH DARNALL HEALTH CENTRE</t>
  </si>
  <si>
    <t>THE THORPE PRACTICE</t>
  </si>
  <si>
    <t>JENNER HEALTHCARE</t>
  </si>
  <si>
    <t>TAVERHAM SURGERY</t>
  </si>
  <si>
    <t>MATTISHALL AND LENWADE SURGERIES</t>
  </si>
  <si>
    <t>BURLINGTON PRIMARY CARE</t>
  </si>
  <si>
    <t>DR SOLWAY AND DR ROY PRACTICE</t>
  </si>
  <si>
    <t>LARKSFIELD AND ARLESEY MEDICAL PRACTICE</t>
  </si>
  <si>
    <t>THE BLENHEIM MEDICAL CENTRE</t>
  </si>
  <si>
    <t>DR A SULAKSHANA &amp; PARTNERS</t>
  </si>
  <si>
    <t>LEA WHARF MEDICAL</t>
  </si>
  <si>
    <t>THE BUNTINGFORD &amp; PUCKERIDGE MED PRAC.</t>
  </si>
  <si>
    <t>THE BIRCHWOOD AND SOLLERSHOTT SURGERIES</t>
  </si>
  <si>
    <t>KING GEORGE &amp; MANOR HOUSE SURGERIES</t>
  </si>
  <si>
    <t>VERULAM MEDICAL GROUP</t>
  </si>
  <si>
    <t>HELIX MEDICAL CENTRE</t>
  </si>
  <si>
    <t>GP PATHFINDER CLINICS</t>
  </si>
  <si>
    <t>WEMBLEY PARK MEDICAL CENTRE</t>
  </si>
  <si>
    <t>HIYOS</t>
  </si>
  <si>
    <t>WEST KENSINGTON GP SURGERY</t>
  </si>
  <si>
    <t>CHISWICK MEDICAL PRACTICE</t>
  </si>
  <si>
    <t>HEALTH PARTNERS AT VIOLET MELCHETT</t>
  </si>
  <si>
    <t>EMPEROR'S GATE SURGERY</t>
  </si>
  <si>
    <t>THE DR HICKEY SURGERY FOR THE HOMELESS</t>
  </si>
  <si>
    <t>PEACOCK SURGERY</t>
  </si>
  <si>
    <t>CHAFFORD HUNDRED MEDICAL CENTRE</t>
  </si>
  <si>
    <t>THORPE BAY &amp; SHAFTESBURY AVE SURGERY</t>
  </si>
  <si>
    <t>ST GEORGES MEDICAL PRACTICE</t>
  </si>
  <si>
    <t>DR PALACIN</t>
  </si>
  <si>
    <t>GREENWOOD AND WYNCROFT SURGERY</t>
  </si>
  <si>
    <t>THE COMMUNITY PRACTICE</t>
  </si>
  <si>
    <t>VICTORIA &amp; FIVE ELMS MEDICAL CENTRE</t>
  </si>
  <si>
    <t>SUTTONS AVENUE SURGERY</t>
  </si>
  <si>
    <t>RAINHAM &amp; UPMINSTER MEDICAL CENTRE</t>
  </si>
  <si>
    <t>STRAIGHT ROAD SURGERY</t>
  </si>
  <si>
    <t>BECONTREE MEDICAL CENTRE</t>
  </si>
  <si>
    <t>ASHTON GARDENS SURGERY</t>
  </si>
  <si>
    <t>AMPTHILL &amp; REGENTS PARK PRACTICE</t>
  </si>
  <si>
    <t>LOWER CLAPTON GENERAL PRACTICE</t>
  </si>
  <si>
    <t>THE JUBILEE STREET PRACTICE LTD</t>
  </si>
  <si>
    <t>NEWHAM VICARAGE PRACTICE</t>
  </si>
  <si>
    <t>FOUNTAYNE ROAD MEDICAL PRACTICE</t>
  </si>
  <si>
    <t>WELLINGTON WAY HEALTH CENTRE</t>
  </si>
  <si>
    <t>SUTTONS WHARF HEALTH CENTRE</t>
  </si>
  <si>
    <t>THE VICARAGE LANE SURGERY</t>
  </si>
  <si>
    <t>BOUNCES ROAD SURGERY LTD</t>
  </si>
  <si>
    <t>WELBOURNE GP SURGERY, WELBOURNE H C</t>
  </si>
  <si>
    <t>EAST ENFIELD MEDICAL CENTRE</t>
  </si>
  <si>
    <t>WEST GREEN SURGERY</t>
  </si>
  <si>
    <t>THE TOWN SURGERY LTD</t>
  </si>
  <si>
    <t>CHALFONT SURGERY</t>
  </si>
  <si>
    <t>THE HILL SURGERY</t>
  </si>
  <si>
    <t>WEALDEN RIDGE MEDICAL PARTNERSHIP</t>
  </si>
  <si>
    <t>GROOMBRIDGE AND HARTFIELD MEDICAL GROUP</t>
  </si>
  <si>
    <t>WELLBN HEALTHCARE</t>
  </si>
  <si>
    <t>DR CJ SHIMMINS &amp; PARTNERS</t>
  </si>
  <si>
    <t>THE WELLS MEDICAL PRACTICE</t>
  </si>
  <si>
    <t>SWANLEY MEDICAL PRACTICE</t>
  </si>
  <si>
    <t>THE WELLCOME PRACTICE</t>
  </si>
  <si>
    <t>RIVER DARENT MEDICAL GROUP</t>
  </si>
  <si>
    <t>VEL SURGERY</t>
  </si>
  <si>
    <t>THE MEDIC CARE SURGERY</t>
  </si>
  <si>
    <t>MARITIME HEALTH PARTNERSHIP</t>
  </si>
  <si>
    <t>DR DAVIES &amp; PARTNER</t>
  </si>
  <si>
    <t>THE CHISLEHURST PARTNERSHIP</t>
  </si>
  <si>
    <t>BROOMWOOD HEALTH CENTRE</t>
  </si>
  <si>
    <t>MODALITY LEWISHAM (ML)</t>
  </si>
  <si>
    <t>CAMBERWELL GREEN SURGERY</t>
  </si>
  <si>
    <t>THE LEWISHAM CARE PARTNERSHIP</t>
  </si>
  <si>
    <t>EAST STREET SURGERY</t>
  </si>
  <si>
    <t>BRUNSWICK PARK FAMILY PRACTICE</t>
  </si>
  <si>
    <t>THE HOUSE PARTNERSHIP</t>
  </si>
  <si>
    <t>CATERHAM VALLEY MEDICAL PRACTICE</t>
  </si>
  <si>
    <t>PHOENIX FAMILY PRACTICE</t>
  </si>
  <si>
    <t>THE WHITE PRACTICE</t>
  </si>
  <si>
    <t>MODALITY EAST SURREY MEDICAL PRACTICE</t>
  </si>
  <si>
    <t>FARLEY ROAD MEDICAL PRACTICE</t>
  </si>
  <si>
    <t>NORTHWAY ROAD SURGERY</t>
  </si>
  <si>
    <t>NORBURY MEDICAL PRACTICE</t>
  </si>
  <si>
    <t>BRIGSTOCK MEDICAL PRACTICE</t>
  </si>
  <si>
    <t>THORNTON HEATH MEDICAL CENTRE</t>
  </si>
  <si>
    <t>HALING PARK MEDICAL PRACTICE</t>
  </si>
  <si>
    <t>WHITEHORSE PRACTICE</t>
  </si>
  <si>
    <t>LEANDER FAMILY PRACTICE</t>
  </si>
  <si>
    <t>THORNTON ROAD &amp; VALLEY PARK SURGERY</t>
  </si>
  <si>
    <t>SELHURST MEDICAL CENTRE</t>
  </si>
  <si>
    <t>GREENSIDE GROUP PRACTICE</t>
  </si>
  <si>
    <t>PARKSHOT MEDICAL PRACTICE</t>
  </si>
  <si>
    <t>ACORN GROUP PRACTICE</t>
  </si>
  <si>
    <t>YORK MEDICAL PRACTICE</t>
  </si>
  <si>
    <t>PARADISE ROAD SURGERY</t>
  </si>
  <si>
    <t>GROVES MEDICAL CENTRE</t>
  </si>
  <si>
    <t>SEYMOUR HOUSE SURGERY</t>
  </si>
  <si>
    <t>ORCHARD PRACTICE</t>
  </si>
  <si>
    <t>VINEYARD SURGERY</t>
  </si>
  <si>
    <t>ROSELAWN SURGERY</t>
  </si>
  <si>
    <t>SHEEN LANE SURGERY</t>
  </si>
  <si>
    <t>STAINES ROAD MEDICAL CENTRE</t>
  </si>
  <si>
    <t>FALCON ROAD MEDICAL CENTRE</t>
  </si>
  <si>
    <t>SOUTHFIELDS GROUP PRACTICE</t>
  </si>
  <si>
    <t>GREYSWOOD PRACTICE</t>
  </si>
  <si>
    <t>MULGRAVE ROAD SURGERY</t>
  </si>
  <si>
    <t>CHESSER PRACTICE</t>
  </si>
  <si>
    <t>BISHOPSFORD ROAD MEDICAL CENTRE</t>
  </si>
  <si>
    <t>WRYTHE GREEN SURGERY</t>
  </si>
  <si>
    <t>WIMBLEDON VILLAGE SURGERY</t>
  </si>
  <si>
    <t>OLD COURT HOUSE SURGERY</t>
  </si>
  <si>
    <t>BENHILL &amp; BELMONT GP CENTRE</t>
  </si>
  <si>
    <t>TAMWORTH HOUSE MEDICAL CENTRE</t>
  </si>
  <si>
    <t>CHATFIELD HEALTH CARE</t>
  </si>
  <si>
    <t>SUTTON MEDICAL CENTRE</t>
  </si>
  <si>
    <t>HEATHBRIDGE PRACTICE</t>
  </si>
  <si>
    <t>ALTON PRACTICE</t>
  </si>
  <si>
    <t>HAIDER PRACTICE</t>
  </si>
  <si>
    <t>BOLINGBROKE MEDICAL CENTRE</t>
  </si>
  <si>
    <t>ROBIN HOOD LANE HEALTH CENTRE</t>
  </si>
  <si>
    <t>ST PAULS COTTAGE SURGERY</t>
  </si>
  <si>
    <t>VINEYARD HILL ROAD SURGERY</t>
  </si>
  <si>
    <t>MALDON ROAD SURGERY</t>
  </si>
  <si>
    <t>MERTON MEDICAL PRACTICE</t>
  </si>
  <si>
    <t>ALEXANDRA ROAD SURGERY</t>
  </si>
  <si>
    <t>ST JOHNS HILL SURGERY</t>
  </si>
  <si>
    <t>BEECHES SURGERY</t>
  </si>
  <si>
    <t>GROVE ROAD PRACTICE</t>
  </si>
  <si>
    <t>NIGHTINGALE PRACTICE</t>
  </si>
  <si>
    <t>CIRCLE GP SURGERY</t>
  </si>
  <si>
    <t>WEYMOUTH BAY MEDICAL PRACTICE</t>
  </si>
  <si>
    <t>THE QUARTER JACK SURGERY</t>
  </si>
  <si>
    <t>PRINCE OF WALES SURGERY</t>
  </si>
  <si>
    <t>THE NEWMAN PRACTICE (DR NEWMANS SURGERY)</t>
  </si>
  <si>
    <t>WOOLSTON AND CHARTWELL PARTNERSHIP</t>
  </si>
  <si>
    <t>UNIVERSITY HEALTH SERVICE SOUTHAMPTON</t>
  </si>
  <si>
    <t>BLOSSOM HEALTH - GOSPORT</t>
  </si>
  <si>
    <t>ISLAND CITY PRACTICE</t>
  </si>
  <si>
    <t>HART HEALTH PARTNERSHIP</t>
  </si>
  <si>
    <t>DERBY ROAD GROUP PRACTICE</t>
  </si>
  <si>
    <t>MEON HEALTH PRACTICE</t>
  </si>
  <si>
    <t>HOMEWELL CURLEW PRACTICE</t>
  </si>
  <si>
    <t>THE UNICITY MEDICAL CENTRE</t>
  </si>
  <si>
    <t>BLOSSOM HEALTH</t>
  </si>
  <si>
    <t>SARUM HEALTH GROUP</t>
  </si>
  <si>
    <t>THE TOLSEY SURGERY</t>
  </si>
  <si>
    <t>THE POTTERIES</t>
  </si>
  <si>
    <t>BROOKSIDE GROUP PRACTICE</t>
  </si>
  <si>
    <t>THE IVERS PRACTICE</t>
  </si>
  <si>
    <t>WATLING STREET PRACTICE</t>
  </si>
  <si>
    <t>THE NEW SURGERY CHESHAM</t>
  </si>
  <si>
    <t>LINDEN MEDICAL GROUP</t>
  </si>
  <si>
    <t>WOODSEND MEDICAL CENTRE</t>
  </si>
  <si>
    <t>ASPIRO HEALTHCARE STUDFALL MED CENTRE</t>
  </si>
  <si>
    <t>MAWSLEY MEDICAL</t>
  </si>
  <si>
    <t>ST BARTHOLOMEWS &amp; HOLLOW WAY MED CENTRE</t>
  </si>
  <si>
    <t>BEAUMONT ELMS PRACTICE</t>
  </si>
  <si>
    <t>NORTHGATE HEALTH CENTRE</t>
  </si>
  <si>
    <t>KES@NORTHGATE</t>
  </si>
  <si>
    <t>SEVERN VIEW FAMILY PRACTICE</t>
  </si>
  <si>
    <t>SOMER VALLEY MEDICAL GROUP</t>
  </si>
  <si>
    <t>ST AUGUSTINE'S MEDICAL PRACTICE</t>
  </si>
  <si>
    <t>DOWNTON ROAD SURGERY</t>
  </si>
  <si>
    <t>MVMG - MONKS PARK</t>
  </si>
  <si>
    <t>BOSVENA HEALTH</t>
  </si>
  <si>
    <t>GODOLPHIN HEALTH</t>
  </si>
  <si>
    <t>COLEFORD MEDICAL PRACTICE</t>
  </si>
  <si>
    <t>MAY LANE SURGERY</t>
  </si>
  <si>
    <t>FIVE VALLEYS MEDICAL PRACTICE</t>
  </si>
  <si>
    <t>THE WILLOW TREE PRACTICE</t>
  </si>
  <si>
    <t>ARIEL HEALTHCARE</t>
  </si>
  <si>
    <t>RYELAND SURGERY</t>
  </si>
  <si>
    <t>NEW BARN CLOSE SURGERY</t>
  </si>
  <si>
    <t>UPTON SURGERY</t>
  </si>
  <si>
    <t>DAVENAL HOUSE SURGERY PARTNERSHIP</t>
  </si>
  <si>
    <t>BISHOPS CASTLE MEDICAL PRACTICE</t>
  </si>
  <si>
    <t>MANSION HOUSE</t>
  </si>
  <si>
    <t>ALLEN STREET CLINIC</t>
  </si>
  <si>
    <t>LUCIE WEDGEWOOD SURGERY LTD</t>
  </si>
  <si>
    <t>MEIR MEDICAL PRACTICE</t>
  </si>
  <si>
    <t>LOOMER MEDICAL PARTNERSHIP</t>
  </si>
  <si>
    <t>HARTSHILL HEALTH CENTRE</t>
  </si>
  <si>
    <t>GREAT PARK MEDICAL GROUP</t>
  </si>
  <si>
    <t>DRUID GROUP - EMC SURGERY</t>
  </si>
  <si>
    <t>DOSKI MEDICAL PRACTICE</t>
  </si>
  <si>
    <t>MOOR GREEN LANE MEDICAL CENTRE</t>
  </si>
  <si>
    <t>ST GEORGES ROAD SURGERY</t>
  </si>
  <si>
    <t>TANDON MEDICAL CENTRE (ORAM &amp; PARTNERS)</t>
  </si>
  <si>
    <t>TAME VALLEY MEDICAL CENTRE</t>
  </si>
  <si>
    <t>GREAT BRIDGE PSHIP FOR HEALTH</t>
  </si>
  <si>
    <t>UMBRELLA MEDICAL</t>
  </si>
  <si>
    <t>KINGFISHER BERKLEY PRACTICE</t>
  </si>
  <si>
    <t>BRACE STREET HC- MAHBUB (M91659)</t>
  </si>
  <si>
    <t>HOLES LANE MEDICAL LTD.</t>
  </si>
  <si>
    <t>FIR PARK MEDICAL CENTRE</t>
  </si>
  <si>
    <t>ATLAS MEDICAL PRACTICE</t>
  </si>
  <si>
    <t>NEWTON PRACTICE</t>
  </si>
  <si>
    <t>GREAT CROSBY AND THORNTON</t>
  </si>
  <si>
    <t>MYRTLE GROUP PRACTICE</t>
  </si>
  <si>
    <t>THE VILLA MEDICAL CENTRE</t>
  </si>
  <si>
    <t>MORETON GROUP PRACTICE</t>
  </si>
  <si>
    <t>PAXTON MEDICAL GROUP</t>
  </si>
  <si>
    <t>PRENTON &amp; WOODCHURCH MEDICAL CENTRE</t>
  </si>
  <si>
    <t>HASLINGDEN HEALTHCARE LTD</t>
  </si>
  <si>
    <t>GAB HEALTHCARE</t>
  </si>
  <si>
    <t>ARG HEALTHCARE</t>
  </si>
  <si>
    <t>HAZELVALLEY FAMILY PRACTICE</t>
  </si>
  <si>
    <t>OCTAGON MEDICAL CENTRE</t>
  </si>
  <si>
    <t>DR RIZWAN AND DR AWAN</t>
  </si>
  <si>
    <t>DR S NASEEF</t>
  </si>
  <si>
    <t>BROMLEY MEADOWS SURGERY</t>
  </si>
  <si>
    <t>VALLANCE MEDICAL</t>
  </si>
  <si>
    <t>CHEETHAM HILL MEDICAL CENTRE</t>
  </si>
  <si>
    <t>BRUNSWICK MEDICAL PRACTICE</t>
  </si>
  <si>
    <t>WITHINGTON MEDICAL PRACTICE</t>
  </si>
  <si>
    <t>CRUMPSALL MEDICAL PRACTICE</t>
  </si>
  <si>
    <t>MANCHESTER INTEGRATIVE MEDICAL PRACTICE</t>
  </si>
  <si>
    <t>MD FAMILY PRACTICE</t>
  </si>
  <si>
    <t>GLODWICK MEDICAL PRACTICE</t>
  </si>
  <si>
    <t>CLARENDON SURGERY</t>
  </si>
  <si>
    <t>REUT MEDICAL PRACTICE</t>
  </si>
  <si>
    <t>DR A CHAUDHRY &amp; DR I JEET</t>
  </si>
  <si>
    <t>HEATON NORRIS MEDICAL PRACTICE</t>
  </si>
  <si>
    <t>FINNEY LANE SURGERY</t>
  </si>
  <si>
    <t>OLD HENRY STREET MED CTR</t>
  </si>
  <si>
    <t>KUMAR FAMILY PRACTICE</t>
  </si>
  <si>
    <t>PLATT HOUSE SURGERY</t>
  </si>
  <si>
    <t>THE SURGERY, TYLDESLEY</t>
  </si>
  <si>
    <t>SSP HEALTH LIMITED ASHTON MEDICAL CENTRE</t>
  </si>
  <si>
    <t>BOOTHSTOWN MEDICAL CENTRE</t>
  </si>
  <si>
    <t>INCE SURGERY</t>
  </si>
  <si>
    <t>SOUTH WIGAN MEDICAL PRACTICE</t>
  </si>
  <si>
    <t>LOWTON &amp; PLATT BRIDGE SURGERY</t>
  </si>
  <si>
    <t>THE GRANTHAM CENTRE PRACTICE</t>
  </si>
  <si>
    <t>LILFORD &amp; PENNINGTON PARK SURGERY</t>
  </si>
  <si>
    <t>WILLOWS HEALTH</t>
  </si>
  <si>
    <t>DARLASTON HEALTH CENTRE</t>
  </si>
  <si>
    <t>SHEFFIELD SPECIAL ALLOCATION SCHEME GP</t>
  </si>
  <si>
    <t>WOOTTON VALE AND SHORTSTOWN SURGERY</t>
  </si>
  <si>
    <t>SINNOTT MEDICAL CENTRE</t>
  </si>
  <si>
    <t>BSW SAS CLINIC</t>
  </si>
  <si>
    <t>GARDENS AND JACOBS MEDICAL PARTNERSHIP</t>
  </si>
  <si>
    <t>BERRYCROFT COMMUNITY HEALTH CENTRE</t>
  </si>
  <si>
    <t>KINGSWAY &amp; BRAMINGHAM SURGERY</t>
  </si>
  <si>
    <t>BROAD STREET HEALTH CENTRE</t>
  </si>
  <si>
    <t>PHL SAS SERVICE</t>
  </si>
  <si>
    <t>IRIDIUM MEDICAL PRACTICE</t>
  </si>
  <si>
    <t>JUNCTION HEALTH CENTRE</t>
  </si>
  <si>
    <t>EDRIDGE ROAD COMMUNITY HEALTH CENTRE</t>
  </si>
  <si>
    <t>LLR SAS PROVIDER</t>
  </si>
  <si>
    <t>ROYAL PRIMARY CARE CHESTERFIELD</t>
  </si>
  <si>
    <t>WELBOURNE MED PRAC, WELBOURNE H C</t>
  </si>
  <si>
    <t>WARRINGTON PRIMARY CARE CIC ADHD</t>
  </si>
  <si>
    <t>CHISWICK PCN EXTENDED HOURS HUB</t>
  </si>
  <si>
    <t>MEDICUS SELECT CARE BLMK CCG</t>
  </si>
  <si>
    <t>THE YORKSHIRE GATEWAY - BEVAN HC</t>
  </si>
  <si>
    <t>WIGAN BOROUGH SPECIALIST SERVICES</t>
  </si>
  <si>
    <t>SPCL SURGERY</t>
  </si>
  <si>
    <t>BASSETLAW SAS PRACTICE</t>
  </si>
  <si>
    <t>BEAM PARK MEDICAL PRACTICE</t>
  </si>
  <si>
    <t>CROYDON GP COLLABORATIVE</t>
  </si>
  <si>
    <t>ONE CARE LEWISHAM</t>
  </si>
  <si>
    <t>R24</t>
  </si>
  <si>
    <t>GP code</t>
  </si>
  <si>
    <t>GP practice</t>
  </si>
  <si>
    <t>gp_mff_index</t>
  </si>
  <si>
    <r>
      <rPr>
        <b/>
        <sz val="10"/>
        <rFont val="Arial"/>
        <family val="2"/>
      </rPr>
      <t>Need index</t>
    </r>
    <r>
      <rPr>
        <sz val="10"/>
        <rFont val="Arial"/>
        <family val="2"/>
      </rPr>
      <t xml:space="preserve"> is an indicator of relative need (around England average = 1). Above average need &gt;1, below &lt;1</t>
    </r>
  </si>
  <si>
    <t xml:space="preserve">The market forces factor (MFF) estimates the unavoidable cost differences between healthcare  </t>
  </si>
  <si>
    <r>
      <rPr>
        <b/>
        <sz val="10"/>
        <rFont val="Arial"/>
        <family val="2"/>
      </rPr>
      <t>providers.</t>
    </r>
    <r>
      <rPr>
        <sz val="10"/>
        <rFont val="Arial"/>
        <family val="2"/>
      </rPr>
      <t xml:space="preserve"> It is used to adjust resource allocations in the NHS in proportion to these cost differences,</t>
    </r>
  </si>
  <si>
    <t xml:space="preserve">in different parts of the country. </t>
  </si>
  <si>
    <t>so that patients are neither advantaged nor disadvantaged by the relative level of unavoidable costs</t>
  </si>
  <si>
    <r>
      <t xml:space="preserve">The </t>
    </r>
    <r>
      <rPr>
        <b/>
        <sz val="10"/>
        <rFont val="Arial"/>
        <family val="2"/>
      </rPr>
      <t>underlying index</t>
    </r>
    <r>
      <rPr>
        <sz val="10"/>
        <rFont val="Arial"/>
        <family val="2"/>
      </rPr>
      <t xml:space="preserve">, which is used to adjust resource allocations funding: in higher cost areas, </t>
    </r>
  </si>
  <si>
    <t xml:space="preserve">to meet the higher costs of providers for the same level of healthcare. </t>
  </si>
  <si>
    <t>commissioning bodies receive higher levels of funding through the allocation formula so that they are able</t>
  </si>
  <si>
    <t xml:space="preserve">one is a simple rebasing of the other. </t>
  </si>
  <si>
    <t xml:space="preserve">Both the payment and underlying index values have the same percentage differences between providers; </t>
  </si>
  <si>
    <t>stata_code</t>
  </si>
  <si>
    <t>Payment MFF values are published for NHS providers as part of the national tariff</t>
  </si>
  <si>
    <r>
      <rPr>
        <b/>
        <sz val="10"/>
        <rFont val="Arial"/>
        <family val="2"/>
      </rPr>
      <t>PPM%</t>
    </r>
    <r>
      <rPr>
        <sz val="10"/>
        <rFont val="Arial"/>
        <family val="2"/>
      </rPr>
      <t xml:space="preserve"> is based on 2023/24 financial year costs for admitted patient care (APC), outpatients (OP) </t>
    </r>
  </si>
  <si>
    <t>Spend is mapped to GP practice level (as commissioner), grouped by LAD of practice</t>
  </si>
  <si>
    <t>Mersey &amp; West Lancashire Teaching Hospitals NHS Trust</t>
  </si>
  <si>
    <t>South Warwickshire University NHS Foundation Trust</t>
  </si>
  <si>
    <t>Hampshire and Isle of Wight Healthcare NHS Foundation Trust</t>
  </si>
  <si>
    <t>Mid Yorkshire Teaching NHS Trust</t>
  </si>
  <si>
    <t>Input MFF</t>
  </si>
  <si>
    <t>Output MFF</t>
  </si>
  <si>
    <t>Total</t>
  </si>
  <si>
    <t>purchaser-provider matrix (non-specialised)</t>
  </si>
  <si>
    <t>purchaser-provider matrix (specialised)</t>
  </si>
  <si>
    <t>X</t>
  </si>
  <si>
    <t/>
  </si>
  <si>
    <t>provider_mff</t>
  </si>
  <si>
    <t>Registered population (base year)</t>
  </si>
  <si>
    <r>
      <t xml:space="preserve">Provider name                                                                   </t>
    </r>
    <r>
      <rPr>
        <b/>
        <sz val="20"/>
        <color theme="0"/>
        <rFont val="Arial"/>
        <family val="2"/>
      </rPr>
      <t>inputs</t>
    </r>
  </si>
  <si>
    <t>See main technical guide document for full description of this model</t>
  </si>
  <si>
    <t>Payment MFF index</t>
  </si>
  <si>
    <t>SP</t>
  </si>
  <si>
    <t>1.1)</t>
  </si>
  <si>
    <t xml:space="preserve">1.2) </t>
  </si>
  <si>
    <t>Transform data; rename fields, set data type, create Updated_Provider field, drop recordcount and Total_Cost_Incl_MFF as not used</t>
  </si>
  <si>
    <t>1.3)</t>
  </si>
  <si>
    <t>Adjust Updated_Provider to account for mergers</t>
  </si>
  <si>
    <t>1.4)</t>
  </si>
  <si>
    <t>Save transformed non-specialised data</t>
  </si>
  <si>
    <t>1.5)</t>
  </si>
  <si>
    <t>Collapse (sum) to provider and LA</t>
  </si>
  <si>
    <t>1.6)</t>
  </si>
  <si>
    <t>Apply MFF values</t>
  </si>
  <si>
    <t>1.7)</t>
  </si>
  <si>
    <t xml:space="preserve">Collapse (sum) to LA level </t>
  </si>
  <si>
    <t>1.8)</t>
  </si>
  <si>
    <t>Create MFF at LA level</t>
  </si>
  <si>
    <t>1.9)</t>
  </si>
  <si>
    <t>Check LAs in England and drop non-England LAs</t>
  </si>
  <si>
    <t>1.10)</t>
  </si>
  <si>
    <t>Save non-specialised file</t>
  </si>
  <si>
    <t>2.1)</t>
  </si>
  <si>
    <t>2.2)</t>
  </si>
  <si>
    <t>2.3)</t>
  </si>
  <si>
    <t>2.4)</t>
  </si>
  <si>
    <t>Save transformed specialised data</t>
  </si>
  <si>
    <t>2.5)</t>
  </si>
  <si>
    <t>2.6)</t>
  </si>
  <si>
    <t>2.7)</t>
  </si>
  <si>
    <t xml:space="preserve">Collapse (sum)to LA level </t>
  </si>
  <si>
    <t>2.8)</t>
  </si>
  <si>
    <t>2.9)</t>
  </si>
  <si>
    <t>2.10)</t>
  </si>
  <si>
    <t>Save file</t>
  </si>
  <si>
    <t>3.1)</t>
  </si>
  <si>
    <t>Import registration data for relevant year</t>
  </si>
  <si>
    <t>3.2)</t>
  </si>
  <si>
    <t>Transform registration data</t>
  </si>
  <si>
    <t>3.3)</t>
  </si>
  <si>
    <t>Merge in non-specialised data</t>
  </si>
  <si>
    <t>3.4)</t>
  </si>
  <si>
    <t>Merge in specialised data</t>
  </si>
  <si>
    <t>3.5)</t>
  </si>
  <si>
    <t>Apply MFF and normalise ( turn the payment MFF to an index)</t>
  </si>
  <si>
    <t>3.6)</t>
  </si>
  <si>
    <t>Save data and export to Excel</t>
  </si>
  <si>
    <t>/*STEP 1.3 - Adjust Updated_Provider to account for mergers*/</t>
  </si>
  <si>
    <t>*Changes existing prior to 25/26 round</t>
  </si>
  <si>
    <t>**These make changes to the data  in 25/26 round</t>
  </si>
  <si>
    <t>*New changes for 25/26 round</t>
  </si>
  <si>
    <t>**New mergers</t>
  </si>
  <si>
    <t>**Corrections for site codes in Provider_Code field</t>
  </si>
  <si>
    <t>replace Updated_Provider = "REF" if Provider_Code == "REF24" /*1 real change made*/</t>
  </si>
  <si>
    <t>**Dropping independent providers and optical sites in Provider_Code field</t>
  </si>
  <si>
    <t>drop if Provider_Code == "R8P4E" /*Independent Sector H/c Provider Site - THE DEVEREUX CENTRE (R8P4E)*/ /*8 obs deleted*/</t>
  </si>
  <si>
    <t>gen MFF_25_26 = .</t>
  </si>
  <si>
    <t>*Check for missing MFF values</t>
  </si>
  <si>
    <t>tab MFF_25_26, missing</t>
  </si>
  <si>
    <t>gen cost_MFF = MFF_25_26 * Total_Cost_Excl_MFF</t>
  </si>
  <si>
    <t>*(0 obs deleted in 2025/26 round)</t>
  </si>
  <si>
    <t>keep if la_check =="E"</t>
  </si>
  <si>
    <t>drop la_check</t>
  </si>
  <si>
    <t>*this is the payment MFF and needs to be made into the underlying MFF (made into an index later)</t>
  </si>
  <si>
    <t>/*STEP 2.3 - Adjust Updated_Provider to account for mergers*/</t>
  </si>
  <si>
    <t>replace Updated_Provider = "RW1" if  Provider_Code == "R1C" /*0 real changes made*/</t>
  </si>
  <si>
    <t>Sort</t>
  </si>
  <si>
    <t>Region</t>
  </si>
  <si>
    <t>England</t>
  </si>
  <si>
    <t>blank1</t>
  </si>
  <si>
    <t>blank2</t>
  </si>
  <si>
    <t>South East</t>
  </si>
  <si>
    <t>South West</t>
  </si>
  <si>
    <t>East of England</t>
  </si>
  <si>
    <t>North West</t>
  </si>
  <si>
    <t>icb_mff_index</t>
  </si>
  <si>
    <t>Purchaser-Provider Matrix (PPM) uses NHS secondary care spend data
% of non-specialised spend with provider (tariff based, excluding MFF) 
by GP practice, grouped by LAD of postcode location
This grid transposes provider MFF to LAD (of GP practice location)</t>
  </si>
  <si>
    <t>Purchaser-Provider Matrix (PPM) uses NHS specialised care spend data
% of specialised spend with provider (tariff based, excluding MFF) 
by GP practice, grouped by LAD of postcode location
This grid transposes provider MFF to LAD (of GP practice location)</t>
  </si>
  <si>
    <t>NSP</t>
  </si>
  <si>
    <t>North East and Yorkshire</t>
  </si>
  <si>
    <t>LAD_MFF_index</t>
  </si>
  <si>
    <t>GP_MFF_index</t>
  </si>
  <si>
    <t>ICB_MFF_index</t>
  </si>
  <si>
    <t>NHS England calculates an individual MFF value for each NHS trust and foundation trust. The relative values</t>
  </si>
  <si>
    <t xml:space="preserve">for all trusts are presented in two indices: </t>
  </si>
  <si>
    <t>WP rescaled to registered population total</t>
  </si>
  <si>
    <t>Payment MFF has been mapped (from provider MFF) using the Purchaser-Provider Matrix (PPM%)</t>
  </si>
  <si>
    <t>MFF is applied at GP practice level - to LAD groups of GP practices in the model</t>
  </si>
  <si>
    <t>This is a spend-weighted average by LAD, based on tariff spend attributed to local GP practices.</t>
  </si>
  <si>
    <t>This is a spend-weighted average by ICB, based on tariff spend attributed to component GP practices.</t>
  </si>
  <si>
    <t>Purchaser-Provider Matrix - % of expenditure for specialised services by NHS provider for each LAD</t>
  </si>
  <si>
    <t>The underlying MFF index by LAD (for each year) has also been calculated from the GP data below</t>
  </si>
  <si>
    <t>Filename:</t>
  </si>
  <si>
    <t>Purpose:</t>
  </si>
  <si>
    <t>LAD MFF indices are applied to GP practices in their respective LADs.</t>
  </si>
  <si>
    <t>Then used to create ICB core services and ICB specilaised weighted populations.</t>
  </si>
  <si>
    <t>AIF allocations Team</t>
  </si>
  <si>
    <t>R23</t>
  </si>
  <si>
    <t>Integrated Care Board</t>
  </si>
  <si>
    <t>NHS England » 2025/26 NHS Payment Scheme consultation</t>
  </si>
  <si>
    <t>The values used here form part of the National Tariff consultation Jan 2025</t>
  </si>
  <si>
    <t>Previous MFF values by provider can be found in the National Tariff Payment System</t>
  </si>
  <si>
    <t>NHS England - ICB allocations 2026/27 to 2028/29</t>
  </si>
  <si>
    <r>
      <rPr>
        <b/>
        <sz val="10"/>
        <rFont val="Arial"/>
        <family val="2"/>
      </rPr>
      <t>Base year (or base)</t>
    </r>
    <r>
      <rPr>
        <sz val="10"/>
        <rFont val="Arial"/>
        <family val="2"/>
      </rPr>
      <t xml:space="preserve"> indicates calculations using the average population for Aug 24 to July 25 (base year)</t>
    </r>
  </si>
  <si>
    <r>
      <rPr>
        <b/>
        <sz val="10"/>
        <rFont val="Arial"/>
        <family val="2"/>
      </rPr>
      <t xml:space="preserve">2026/27, 2027/28 and 2028/29 (Years 1,2,3) </t>
    </r>
    <r>
      <rPr>
        <sz val="10"/>
        <rFont val="Arial"/>
        <family val="2"/>
      </rPr>
      <t>are values derived from projected registered populations</t>
    </r>
  </si>
  <si>
    <r>
      <rPr>
        <b/>
        <sz val="10"/>
        <rFont val="Arial"/>
        <family val="2"/>
      </rPr>
      <t>Normalised weighted population</t>
    </r>
    <r>
      <rPr>
        <sz val="10"/>
        <rFont val="Arial"/>
        <family val="2"/>
      </rPr>
      <t xml:space="preserve"> is a weighted population, rescaled to total registered population</t>
    </r>
  </si>
  <si>
    <t>ICB26</t>
  </si>
  <si>
    <t>NHS Humber and North Yorkshire ICB</t>
  </si>
  <si>
    <t>NHS North East and North Cumbria ICB</t>
  </si>
  <si>
    <t>NHS South Yorkshire ICB</t>
  </si>
  <si>
    <t>NHS West Yorkshire ICB</t>
  </si>
  <si>
    <t>NHS Cheshire and Merseyside ICB</t>
  </si>
  <si>
    <t>NHS Greater Manchester ICB</t>
  </si>
  <si>
    <t>NHS Lancashire and South Cumbria ICB</t>
  </si>
  <si>
    <t>NHS Birmingham and Solihull ICB</t>
  </si>
  <si>
    <t>NHS Black Country ICB</t>
  </si>
  <si>
    <t>Black Country</t>
  </si>
  <si>
    <t>NHS Coventry and Warwickshire ICB</t>
  </si>
  <si>
    <t>NHS Derby and Derbyshire ICB</t>
  </si>
  <si>
    <t>NHS Herefordshire and Worcestershire ICB</t>
  </si>
  <si>
    <t>NHS Leicester, Leicestershire and Rutland ICB</t>
  </si>
  <si>
    <t>NHS Lincolnshire ICB</t>
  </si>
  <si>
    <t>Lincolnshire</t>
  </si>
  <si>
    <t>NHS Northamptonshire ICB</t>
  </si>
  <si>
    <t>NHS Nottingham and Nottinghamshire ICB</t>
  </si>
  <si>
    <t>NHS Shropshire, Telford and Wrekin ICB</t>
  </si>
  <si>
    <t>NHS Staffordshire and Stoke-on-Trent ICB</t>
  </si>
  <si>
    <t>NHS Bedfordshire, Luton and Milton Keynes ICB</t>
  </si>
  <si>
    <t>T01</t>
  </si>
  <si>
    <t>NHS Central East ICB</t>
  </si>
  <si>
    <t>NHS Cambridgeshire and Peterborough ICB</t>
  </si>
  <si>
    <t>T02</t>
  </si>
  <si>
    <t>NHS Essex ICB</t>
  </si>
  <si>
    <t>Essex</t>
  </si>
  <si>
    <t>NHS Hertfordshire and West Essex ICB</t>
  </si>
  <si>
    <t>T03</t>
  </si>
  <si>
    <t>NHS Norfolk and Suffolk ICB</t>
  </si>
  <si>
    <t>NHS Mid and South Essex ICB</t>
  </si>
  <si>
    <t>T04</t>
  </si>
  <si>
    <t>NHS North East London ICB</t>
  </si>
  <si>
    <t>NHS Norfolk and Waveney ICB</t>
  </si>
  <si>
    <t>NHS Suffolk and North East Essex ICB</t>
  </si>
  <si>
    <t>NHS South East London ICB</t>
  </si>
  <si>
    <t>NHS North Central London ICB</t>
  </si>
  <si>
    <t>NHS South West London ICB</t>
  </si>
  <si>
    <t>NHS Hampshire and Isle of Wight ICB</t>
  </si>
  <si>
    <t>T05</t>
  </si>
  <si>
    <t>NHS Thames Valley ICB</t>
  </si>
  <si>
    <t>NHS North West London ICB</t>
  </si>
  <si>
    <t>NHS Kent and Medway ICB</t>
  </si>
  <si>
    <t>T07</t>
  </si>
  <si>
    <t>NHS Surrey and Sussex ICB</t>
  </si>
  <si>
    <t>NHS Buckinghamshire, Oxfordshire and Berkshire West ICB</t>
  </si>
  <si>
    <t>NHS Bath and North East Somerset, Swindon and Wiltshire ICB</t>
  </si>
  <si>
    <t>NHS Frimley ICB</t>
  </si>
  <si>
    <t>Frimley</t>
  </si>
  <si>
    <t>NHS Bristol, North Somerset and South Gloucestershire ICB</t>
  </si>
  <si>
    <t>NHS Hampshire and Isle Of Wight ICB</t>
  </si>
  <si>
    <t>NHS Cornwall and The Isles Of Scilly ICB</t>
  </si>
  <si>
    <t>NHS Devon ICB</t>
  </si>
  <si>
    <t>Devon</t>
  </si>
  <si>
    <t>NHS Surrey Heartlands ICB</t>
  </si>
  <si>
    <t>Surrey Heartlands</t>
  </si>
  <si>
    <t>NHS Dorset ICB</t>
  </si>
  <si>
    <t>NHS Sussex ICB</t>
  </si>
  <si>
    <t>Sussex</t>
  </si>
  <si>
    <t>NHS Gloucestershire ICB</t>
  </si>
  <si>
    <t>Gloucestershire</t>
  </si>
  <si>
    <t>NHS Somerset ICB</t>
  </si>
  <si>
    <t>Somerset</t>
  </si>
  <si>
    <t xml:space="preserve">    </t>
  </si>
  <si>
    <t>LAD23</t>
  </si>
  <si>
    <t>ULVERSTON MEDICAL PRACTICE</t>
  </si>
  <si>
    <t>E06000064</t>
  </si>
  <si>
    <t>E06000063</t>
  </si>
  <si>
    <t>GLENPARK &amp; TEAMS MEDICAL SERVICES</t>
  </si>
  <si>
    <t>CAMBRIDGE AVENUE &amp; MESSINGHAM MC</t>
  </si>
  <si>
    <t>E06000065</t>
  </si>
  <si>
    <t>STRAYSIDE HEALTH</t>
  </si>
  <si>
    <t>DR I M RAJA &amp; PARTNER</t>
  </si>
  <si>
    <t>HOLLYNS HEALTH &amp; WELLBEING</t>
  </si>
  <si>
    <t>HENMORE HEALTH - BRAILSFORD SURGERY</t>
  </si>
  <si>
    <t>HENMORE HEALTH - ASHBOURNE SURGERY</t>
  </si>
  <si>
    <t>SOUTH LEICESTERSHIRE MEDICAL GROUP</t>
  </si>
  <si>
    <t>DOWNING DRIVE SURGERY</t>
  </si>
  <si>
    <t>WHITWICK ROAD SURGERY</t>
  </si>
  <si>
    <t>STEEL CITY GENERAL PRACTICE</t>
  </si>
  <si>
    <t>WATERBEACH AND COTTENHAM SURGERIES</t>
  </si>
  <si>
    <t>EMBRACE MEDICAL CENTRE</t>
  </si>
  <si>
    <t>GP SURGERY @ ACTON GARDENS</t>
  </si>
  <si>
    <t>MURREE MEDICAL GROUP</t>
  </si>
  <si>
    <t>NEERA MEDICAL CENTRE</t>
  </si>
  <si>
    <t>MILTON ROAD AND THE GRAYS SURGERY</t>
  </si>
  <si>
    <t>THE SAHEECHA'S PRACTICES</t>
  </si>
  <si>
    <t>ST GEORGES COUNTRY PARK SURGERY</t>
  </si>
  <si>
    <t>SALISBURY AVENUE SURGERY</t>
  </si>
  <si>
    <t>GRAY'S INN MEDICAL GROUP CHANCERY LANE</t>
  </si>
  <si>
    <t>GRAY'S INN MEDICAL GROUP WEST HAMPSTEAD</t>
  </si>
  <si>
    <t>GRAY'S INN MEDICAL GROUP HAMPSTEAD</t>
  </si>
  <si>
    <t>ASPIRE MEDICAL CENTRE</t>
  </si>
  <si>
    <t>DALSTON PRACTICE</t>
  </si>
  <si>
    <t>PLASHET HARMONY PRACTICE</t>
  </si>
  <si>
    <t>HIGH ROAD SURGERY (STUART CRESCENT HC)</t>
  </si>
  <si>
    <t>SEYMOUR MEDICAL CENTRE</t>
  </si>
  <si>
    <t>GANTS HILL MED CTR &amp; THE REDBRIDGE SURG</t>
  </si>
  <si>
    <t>WADHURST MEDICAL GROUP</t>
  </si>
  <si>
    <t>GREENSAND MEDICAL GROUP</t>
  </si>
  <si>
    <t>MAIDSTONE ROAD SURGERY</t>
  </si>
  <si>
    <t>THE NEW GOLF ROAD SURGERY</t>
  </si>
  <si>
    <t>PLUMSTEAD AND WICKHAM LANE SURGERY</t>
  </si>
  <si>
    <t>STREATHAM COMMON PRACTICE</t>
  </si>
  <si>
    <t>ASHDOWN MEDICAL GROUP</t>
  </si>
  <si>
    <t>GRAY'S INN MEDICAL GROUP VAUXHALL</t>
  </si>
  <si>
    <t>INTEGRATED CARE PARTNERSHIP - OCH</t>
  </si>
  <si>
    <t>YOUR FAMILY PRACTICE</t>
  </si>
  <si>
    <t>ROEHAMPTON SURGERY</t>
  </si>
  <si>
    <t>MITCHAM &amp; TOOTING HEALTH</t>
  </si>
  <si>
    <t>YETMINSTER HEALTH CENTRE</t>
  </si>
  <si>
    <t>EASTLEIGH MEDICAL PRACTICE</t>
  </si>
  <si>
    <t>HAMBLE VALLEY HEALTH</t>
  </si>
  <si>
    <t>SOLENT NHS TRUST T/A MEDINA HEALTHCARE</t>
  </si>
  <si>
    <t>FOREST HEALTH GROUP-MOUNT LANE</t>
  </si>
  <si>
    <t>MARLOW MEDICAL GROUP</t>
  </si>
  <si>
    <t>COBER VALLEY HEALTH</t>
  </si>
  <si>
    <t>INCLUSION HEALTH DEVON CIC</t>
  </si>
  <si>
    <t>THE HOLTS HEALTH CENTRE</t>
  </si>
  <si>
    <t>E06000066</t>
  </si>
  <si>
    <t>TARDIS SURGERY</t>
  </si>
  <si>
    <t>WELL STREET MEDICAL CENTRE</t>
  </si>
  <si>
    <t>BLURTON MEDICAL PRACTICE</t>
  </si>
  <si>
    <t>VALLEY ROAD MEDICAL PRACTICE</t>
  </si>
  <si>
    <t>MODALITY BIRMINGHAM</t>
  </si>
  <si>
    <t>CHEYLESMORE SURGERY</t>
  </si>
  <si>
    <t>LIMESTONE SURGERY</t>
  </si>
  <si>
    <t>DARLASTON MEDICAL CENTRE</t>
  </si>
  <si>
    <t>RWT PRACTICES PENN MANOR MEDICAL CENTRE</t>
  </si>
  <si>
    <t>BEACON HEALTH KENSINGTON</t>
  </si>
  <si>
    <t>BENIM MEDICAL CENTRE</t>
  </si>
  <si>
    <t>BEACON HEALTH MOSSLEY HILL</t>
  </si>
  <si>
    <t>MODALITY ST HELENS</t>
  </si>
  <si>
    <t>PIKE VIEW, DR MALHOTRA &amp; PARTNERS</t>
  </si>
  <si>
    <t>LOCALA KIRKLEES SAS</t>
  </si>
  <si>
    <t>DR JACOBS SURGERY</t>
  </si>
  <si>
    <t>HOMELESS HEALTH EXCHANGE</t>
  </si>
  <si>
    <t>ACCRINGTON VICTORIA GP PRACTICE</t>
  </si>
  <si>
    <t>LOCALA CALDERDALE SAS</t>
  </si>
  <si>
    <t>EALING COMMUNITY PRT - CARE HOME SERVICE</t>
  </si>
  <si>
    <t>BEVAN HEALTH INCLUSION SERVICE WAKEFIELD</t>
  </si>
  <si>
    <t>TAD</t>
  </si>
  <si>
    <t>RY4</t>
  </si>
  <si>
    <t>RXY</t>
  </si>
  <si>
    <t>RXX</t>
  </si>
  <si>
    <t>RXE</t>
  </si>
  <si>
    <t>RX2</t>
  </si>
  <si>
    <t>RWR</t>
  </si>
  <si>
    <t>RWK</t>
  </si>
  <si>
    <t>RW4</t>
  </si>
  <si>
    <t>RVN</t>
  </si>
  <si>
    <t>RT5</t>
  </si>
  <si>
    <t>RPG</t>
  </si>
  <si>
    <t>RP1</t>
  </si>
  <si>
    <t>RLY</t>
  </si>
  <si>
    <t>North Staffordshire Combined Healthcare NHS Trust</t>
  </si>
  <si>
    <t>Northamptonshire Healthcare NHS Foundation Trust</t>
  </si>
  <si>
    <t>Oxleas NHS Foundation Trust</t>
  </si>
  <si>
    <t>Leicestershire Partnership NHS Trust</t>
  </si>
  <si>
    <t>Avon And Wiltshire Mental Health Partnership NHS Trust</t>
  </si>
  <si>
    <t>Mersey Care NHS Foundation Trust</t>
  </si>
  <si>
    <t>East London NHS Foundation Trust</t>
  </si>
  <si>
    <t>Hertfordshire Partnership University NHS Foundation Trust</t>
  </si>
  <si>
    <t>Sussex Partnership NHS Foundation Trust</t>
  </si>
  <si>
    <t>Rotherham Doncaster And South Humber NHS Foundation Trust</t>
  </si>
  <si>
    <t>Surrey And Borders Partnership NHS Foundation Trust</t>
  </si>
  <si>
    <t>Kent And Medway NHS And Social Care Partnership Trust</t>
  </si>
  <si>
    <t>Hertfordshire Community NHS Trust</t>
  </si>
  <si>
    <t>Bradford District Care NHS Foundation Trust</t>
  </si>
  <si>
    <t>Registered population 2026/27</t>
  </si>
  <si>
    <t>Registered population 2027/28</t>
  </si>
  <si>
    <t>Registered population 2028/29</t>
  </si>
  <si>
    <t>Steps :</t>
  </si>
  <si>
    <t>Import non specialised data from CSVs extracted from SQL server</t>
  </si>
  <si>
    <t>Import specialised data from CSVs extracted from SQL sever</t>
  </si>
  <si>
    <t>*//Sam Leat directory</t>
  </si>
  <si>
    <t>*cd "C:\Users\samuel.leat\NHS\Strategic Financial Planning - Allocations\Allocation years\2026-27\Target Allocations"</t>
  </si>
  <si>
    <t>/*STEP 1.1 - Import non specialised data from CSVs extracted from SQL server, combine together and sum up to provider by LAD21*/</t>
  </si>
  <si>
    <t>*Import APC data</t>
  </si>
  <si>
    <t>import excel "MFF\Non specialised Data extracts and SQL.xlsx", sheet("APC data for PPM") firstrow</t>
  </si>
  <si>
    <t>rename source Source</t>
  </si>
  <si>
    <t>destring Sum_Of_Total_Cost_Excl_MFF, force replace</t>
  </si>
  <si>
    <t>drop if LAD21 =="NA"</t>
  </si>
  <si>
    <t>drop if LAD21 =="NULL"</t>
  </si>
  <si>
    <t>order Source Der_Provider_Code LAD21 Sum_Of_Total_Cost_Excl_MFF</t>
  </si>
  <si>
    <t>save "MFF\PPM APC Data extract Non-specialised.dta", replace</t>
  </si>
  <si>
    <t>*Import OPA data</t>
  </si>
  <si>
    <t>import excel "MFF\Non specialised Data extracts and SQL.xlsx", sheet("OPA extract for PPM") firstrow clear</t>
  </si>
  <si>
    <t>save "MFF\PPM OPA Data extract Non-specialised.dta", replace</t>
  </si>
  <si>
    <t>*Import ECDS data</t>
  </si>
  <si>
    <t>import excel "MFF\Non specialised Data extracts and SQL.xlsx", sheet("ECDS extract for PPM") firstrow clear</t>
  </si>
  <si>
    <t>save "MFF\PPM ECDS Data extract Non-specialised.dta", replace</t>
  </si>
  <si>
    <t>use "MFF\PPM ECDS Data extract Non-specialised.dta", clear</t>
  </si>
  <si>
    <t>append using "MFF\PPM APC Data extract Non-specialised.dta" ///</t>
  </si>
  <si>
    <t xml:space="preserve"> "MFF\PPM OPA Data extract Non-specialised.dta"</t>
  </si>
  <si>
    <t>collapse (sum) Sum_Of_Total_Cost_Excl_MFF, by( Der_Provider_Code LAD21)</t>
  </si>
  <si>
    <t>/*STEP 1.2 - Transform data; rename fields, set data type, create Updated_Provider field*/</t>
  </si>
  <si>
    <t>rename Der_Provider_Code Provider_Code</t>
  </si>
  <si>
    <t>rename LAD21 LA_district</t>
  </si>
  <si>
    <t>rename Sum_Of_Total_Cost_Excl_MFF Total_Cost_Excl_MFF</t>
  </si>
  <si>
    <t>*1Sep run - 0 changes made unless otherwise noted</t>
  </si>
  <si>
    <t>replace Updated_Provider = "REM" if Provider_Code == "RQ6" //1Sep run - 1 real change made</t>
  </si>
  <si>
    <t>replace Updated_Provider = "RYR" if Provider_Code == "RXH" //1Sep run - 37 real changes made</t>
  </si>
  <si>
    <t xml:space="preserve">*RVY refers to Southport and Ormskirk Hospital NHS Trust. In July 2023, this trust was acquired by Mersey and West Lancashire Teaching Hospitals NHS Trust RBN </t>
  </si>
  <si>
    <t>replace Updated_Provider = "RBN" if Provider_Code == "RYR" //1Sep run - 308 real changes made</t>
  </si>
  <si>
    <t>replace Updated_Provider = "R0B" if Provider_Code == "RLN" //1Sep run - 0 real changes made</t>
  </si>
  <si>
    <t>//1Sep run - change numbers the same</t>
  </si>
  <si>
    <t>replace Updated_Provider = "RW1" if  Provider_Code == "R1C" /*54 real changes made*/</t>
  </si>
  <si>
    <t>replace Updated_Provider = "RH5" if  Provider_Code == "RA4" /*0 real changes made*/</t>
  </si>
  <si>
    <t>replace Updated_Provider = "RBN" if  Provider_Code == "RVY" /*1 real changes made*/</t>
  </si>
  <si>
    <t>replace Updated_Provider = "RJ1" if Provider_Code == "RJ137" /*32 real changes made*/</t>
  </si>
  <si>
    <t>replace Updated_Provider = "RN5" if Provider_Code == "RN5T1" /*106 real changes made*/</t>
  </si>
  <si>
    <t>replace Updated_Provider = "RVR" if Provider_Code == "RVRTC" /*153 real changes made*/</t>
  </si>
  <si>
    <t>replace Updated_Provider = "RWP" if Provider_Code == "RWPTC" /*24 real changes made*/</t>
  </si>
  <si>
    <t>//1Sep run numbers the same unless noted below</t>
  </si>
  <si>
    <t>drop if Provider_Code == "R0F4N" /*Independent Sector H/c Provider Site - NUFFIELD HEALTH PARKSIDE HOSPITAL (R0F4N)*/ /*42 obs deleted*/ //2627 run - 44 obs deleted</t>
  </si>
  <si>
    <t>drop if Provider_Code == "R1F9G" /*Independent Sector H/c Provider Site - GREET COMMUNITY HEALTH CENTRE (R1F9G)*/ /*1 obs deleted*/ //2627 run - 0 obs deleted</t>
  </si>
  <si>
    <t>drop if Provider_Code == "R1G7E" /*Independent Sector H/c Provider Site - SPAMEDICA KENDAL (R1G7E)*/ /*35 obs deleted*/ //2627 run - 33 obs deleted</t>
  </si>
  <si>
    <t>drop if Provider_Code == "R6E4R" /*Independent Sector H/c Provider Site - SUSSEX COMMUNITY DERMATOLOGY SERVICE (ROCHESTER HEALTHY LIVING CENTRE) (R6E4R)*/ /*9 obs deleted*/ //2627 run - 16 obs deleted</t>
  </si>
  <si>
    <t>drop if Provider_Code == "R7D1G" /*Independent Sector H/c Provider Site - CHEC WESTBOURNE (R7D1G)*/ /*7 obs deleted*/ //2627 run - 10 obs deleted</t>
  </si>
  <si>
    <t>drop if Provider_Code == "R7W2O" /*Independent Sector H/c Provider Site - NEWCASTLE NEWMEDICA LTD (R7W2O)*/ /*15 obs deleted*/ //2627 run - 20 obs deleted</t>
  </si>
  <si>
    <t>drop if Provider_Code == "T1L0I" /*Independent Sector H/c Provider Site - ICS OPERATIONS (COMMUNITY DERMATOLOGY) (T1L0I)*/ /*8 obs deleted*/ //2627 run - 0 obs deleted</t>
  </si>
  <si>
    <t>drop if Provider_Code == "T1N9D" /*Independent Sector H/c Provider Site - CHEC GRANGE MEDICAL CENTRE (T1N9D)*/ /*9 obs deleted*/ //2627 run - 0 obs deleted</t>
  </si>
  <si>
    <t>drop if Provider_Code == "T2K8O" /*Independent Sector H/c Provider Site - CHEC NORTHGATE SURGERY (T2K8O)*/ /*6 obs deleted*/ //2627 run - 0 obs deleted</t>
  </si>
  <si>
    <t>drop if Provider_Code == "T3O5V" /*Independent Sector H/c Provider Site - BOOTHTOWN SURGERY (T3O5V)*/ /*5 obs deleted*/ //2627 run - 0 obs deleted</t>
  </si>
  <si>
    <t>drop if Provider_Code == "T8R5I" /*Independent Sector H/c Provider Site - SPAMEDICA WOKINGHAM (T8R5I)*/ /*106 obs deleted*/  //2627 run - 0 obs deleted</t>
  </si>
  <si>
    <t>drop if Provider_Code == "T8V3L" /*Independent Sector H/c Provider Site - SPAMEDICA DONCASTER (T8V3L)*/ /*35 obs deleted*/ //2627 run - 0 obs deleted</t>
  </si>
  <si>
    <t>drop if Provider_Code == "TP1Q4" /*Optical Site - G R HARDWICK OPTOMETRISTS - THORNTON-CLEVELEYS (TP1Q4)*/ /*1 obs deleted*/ //2627 run - 0 obs deleted</t>
  </si>
  <si>
    <t>drop if Provider_Code == "TP6FV" /*Optical Site - SPECSAVERS (BOSCOMBE, BOURNEMOUTH) (TP6FV)*/ /*2 obs deleted*/ //2627 run - 0 obs deleted</t>
  </si>
  <si>
    <t>drop if Provider_Code == "TP6N4" /*Optical Site - SPECSAVERS (HEMEL HEMPSTEAD) (TP6N4)*/ /*22 obs deleted*/ //2627 run - 0 obs deleted</t>
  </si>
  <si>
    <t>drop if Provider_Code == "TP7LJ" /*Optical Site - SUZANNE DENNIS OPTOMETRISTS LTD - ECCLESTON (TP7LJ)*/ /*1 obs deleted*/ //2627 run - 0 obs deleted</t>
  </si>
  <si>
    <t>drop if Provider_Code == "TP97Y" /*Optical Site - COMMUNITY EYECARE CATARACT AND SURGICAL CENTRE (TP97Y)*/ /*14 obs deleted*/ //2627 run - 0 obs deleted</t>
  </si>
  <si>
    <t>drop if Provider_Code == "TP9FD" /*Optical Site - COMMUNITY HEALTH &amp; EYECARE LTD (INTU WATFORD) (TP9FD)*/ /*62 obs deleted*/ //2627 run - 0 obs deleted</t>
  </si>
  <si>
    <t>drop if Provider_Code == "TP9H4" /*Optical Site - COMMUNITY EYECARE CATARACT AND SURGICAL CENTRE (TP9H4)*/ /*9 obs deleted*/ //2627 run - 9 obs deleted //1Sep run - 0 obs deleted</t>
  </si>
  <si>
    <t>drop if Provider_Code == "R0J8U" /*ONE HEALTH GROUP - LOUGHBOROUGH - PARK VIEW SURGERY*/ //2627 run - 1 obs deleted</t>
  </si>
  <si>
    <t>drop if Provider_Code == "R2J3W" /*Independent Sector H/C Provider Site - CES Medical - Headcorn*/ //2627 run - 6 obs deleted</t>
  </si>
  <si>
    <t>drop if Provider_Code == "R3I5E" /*The Clementine Churchill Hospital*/ //2627 run - 3 obs deleted</t>
  </si>
  <si>
    <t>drop if Provider_Code == "R5J2A" /*Independent Sector H/C Provider Site - Optimax - Newton Abbot*/ //2627 run - 5 obs deleted</t>
  </si>
  <si>
    <t>drop if Provider_Code == "R5J3Z" /*Independent Sector Healthcare Provider - Border Health Alliance Limited*/ //2627 run - 3 obs deleted</t>
  </si>
  <si>
    <t>drop if Provider_Code == "R5K0B" /*Independent Sector H/C Provider Site - Novus Health - Pontefract Hub*/ //2627 run - 5 obs deleted</t>
  </si>
  <si>
    <t>drop if Provider_Code == "R6B6E" /*Indepdendent Sector H/C Provider Site - Aces Darlington*/ //2627 run - 2 obs deleted</t>
  </si>
  <si>
    <t>drop if Provider_Code == "R6H5N" /*The London Clinic.*/ //2627 run - 238 obs deleted</t>
  </si>
  <si>
    <t>*New for July 20125 run</t>
  </si>
  <si>
    <t>*Acquisition of North Middlesex University Hospital NHS Trust (RAP) by Royal Free London NHS Foundation Trust (RAL) on 1 January 2025. No name change for RAL.</t>
  </si>
  <si>
    <t>replace Updated_Provider = "RAL" if Provider_Code == "RAP" //1Sep run - 291 real change made</t>
  </si>
  <si>
    <t>* check updated provider list</t>
  </si>
  <si>
    <t>tab Updated_Provider, missing</t>
  </si>
  <si>
    <t>/*STEP 1.4 - Collapse (sum) to provider and LA*/</t>
  </si>
  <si>
    <t>/*STEP 1.5 Create MFF values based on 2025/26 national tariff Annex A*/</t>
  </si>
  <si>
    <t>replace MFF_25_26 = 1.157498 if Updated_Provider == "G6V2S"</t>
  </si>
  <si>
    <t>replace MFF_25_26 = 1.041267 if Updated_Provider == "R0A"</t>
  </si>
  <si>
    <t>replace MFF_25_26 = 1.018498 if Updated_Provider == "R0B"</t>
  </si>
  <si>
    <t>replace MFF_25_26 = 1.037307 if Updated_Provider == "R0D"</t>
  </si>
  <si>
    <t>replace MFF_25_26 = 1.028926 if Updated_Provider == "R1A"</t>
  </si>
  <si>
    <t>replace MFF_25_26 = 1.020707 if Updated_Provider == "R1D"</t>
  </si>
  <si>
    <t>replace MFF_25_26 = 1.017592 if Updated_Provider == "R1F"</t>
  </si>
  <si>
    <t>replace MFF_25_26 = 1.158659 if Updated_Provider == "R1H"</t>
  </si>
  <si>
    <t>replace MFF_25_26 = 1.140179 if Updated_Provider == "R1K"</t>
  </si>
  <si>
    <t>replace MFF_25_26 = 1.072789 if Updated_Provider == "R1L"</t>
  </si>
  <si>
    <t>replace MFF_25_26 = 1.100813 if Updated_Provider == "RA2"</t>
  </si>
  <si>
    <t>replace MFF_25_26 = 1.054162 if Updated_Provider == "RA7"</t>
  </si>
  <si>
    <t>replace MFF_25_26 = 1.005207 if Updated_Provider == "RA9"</t>
  </si>
  <si>
    <t>replace MFF_25_26 = 1.014878 if Updated_Provider == "RAE"</t>
  </si>
  <si>
    <t>replace MFF_25_26 = 1.062298 if Updated_Provider == "RAJ"</t>
  </si>
  <si>
    <t>replace MFF_25_26 = 1.155722 if Updated_Provider == "RAL"</t>
  </si>
  <si>
    <t>replace MFF_25_26 = 1.135835 if Updated_Provider == "RAN"</t>
  </si>
  <si>
    <t>replace MFF_25_26 = 1.125802 if Updated_Provider == "RAS"</t>
  </si>
  <si>
    <t>replace MFF_25_26 = 1.14074 if Updated_Provider == "RAT"</t>
  </si>
  <si>
    <t>replace MFF_25_26 = 1.142475 if Updated_Provider == "RAX"</t>
  </si>
  <si>
    <t>replace MFF_25_26 = 1.019895 if Updated_Provider == "RBD"</t>
  </si>
  <si>
    <t>replace MFF_25_26 = 1.02204 if Updated_Provider == "RBK"</t>
  </si>
  <si>
    <t>replace MFF_25_26 = 1.024304 if Updated_Provider == "RBL"</t>
  </si>
  <si>
    <t>replace MFF_25_26 = 1.027543 if Updated_Provider == "RBN"</t>
  </si>
  <si>
    <t>replace MFF_25_26 = 1.026112 if Updated_Provider == "RBQ"</t>
  </si>
  <si>
    <t>replace MFF_25_26 = 1.026013 if Updated_Provider == "RBS"</t>
  </si>
  <si>
    <t>replace MFF_25_26 = 1.033405 if Updated_Provider == "RBT"</t>
  </si>
  <si>
    <t>replace MFF_25_26 = 1.041839 if Updated_Provider == "RBV"</t>
  </si>
  <si>
    <t>replace MFF_25_26 = 1.066522 if Updated_Provider == "RC9"</t>
  </si>
  <si>
    <t>replace MFF_25_26 = 1.02673 if Updated_Provider == "RCB"</t>
  </si>
  <si>
    <t>replace MFF_25_26 = 1.033397 if Updated_Provider == "RCD"</t>
  </si>
  <si>
    <t>replace MFF_25_26 = 1.012626 if Updated_Provider == "RCF"</t>
  </si>
  <si>
    <t>replace MFF_25_26 = 1.022197 if Updated_Provider == "RCU"</t>
  </si>
  <si>
    <t>replace MFF_25_26 = 1.01655 if Updated_Provider == "RCX"</t>
  </si>
  <si>
    <t>replace MFF_25_26 = 1.044521 if Updated_Provider == "RD1"</t>
  </si>
  <si>
    <t>replace MFF_25_26 = 1.069 if Updated_Provider == "RD8"</t>
  </si>
  <si>
    <t>replace MFF_25_26 = 1.032097 if Updated_Provider == "RDE"</t>
  </si>
  <si>
    <t>replace MFF_25_26 = 1.055051 if Updated_Provider == "RDR"</t>
  </si>
  <si>
    <t>replace MFF_25_26 = 1.107725 if Updated_Provider == "RDU"</t>
  </si>
  <si>
    <t>replace MFF_25_26 = 1.034475 if Updated_Provider == "RDY"</t>
  </si>
  <si>
    <t>replace MFF_25_26 = 1.018 if Updated_Provider == "REF"</t>
  </si>
  <si>
    <t>replace MFF_25_26 = 1.025844 if Updated_Provider == "REM"</t>
  </si>
  <si>
    <t>replace MFF_25_26 = 1.024325 if Updated_Provider == "REN"</t>
  </si>
  <si>
    <t>replace MFF_25_26 = 1.025649 if Updated_Provider == "REP"</t>
  </si>
  <si>
    <t>replace MFF_25_26 = 1.026184 if Updated_Provider == "RET"</t>
  </si>
  <si>
    <t>replace MFF_25_26 = 1.145728 if Updated_Provider == "RF4"</t>
  </si>
  <si>
    <t>replace MFF_25_26 = 1.022382 if Updated_Provider == "RFF"</t>
  </si>
  <si>
    <t>replace MFF_25_26 = 1.018968 if Updated_Provider == "RFR"</t>
  </si>
  <si>
    <t>replace MFF_25_26 = 1.020404 if Updated_Provider == "RFS"</t>
  </si>
  <si>
    <t>replace MFF_25_26 = 1.036506 if Updated_Provider == "RGD"</t>
  </si>
  <si>
    <t>replace MFF_25_26 = 1.08446 if Updated_Provider == "RGM"</t>
  </si>
  <si>
    <t>replace MFF_25_26 = 1.030388 if Updated_Provider == "RGN"</t>
  </si>
  <si>
    <t>replace MFF_25_26 = 1.021177 if Updated_Provider == "RGP"</t>
  </si>
  <si>
    <t>replace MFF_25_26 = 1.028629 if Updated_Provider == "RGR"</t>
  </si>
  <si>
    <t>replace MFF_25_26 = 1.081754 if Updated_Provider == "RGT"</t>
  </si>
  <si>
    <t>replace MFF_25_26 = 1.027774 if Updated_Provider == "RH5"</t>
  </si>
  <si>
    <t>replace MFF_25_26 = 1.014007 if Updated_Provider == "RH8"</t>
  </si>
  <si>
    <t>replace MFF_25_26 = 1.025956 if Updated_Provider == "RHA"</t>
  </si>
  <si>
    <t>replace MFF_25_26 = 1.064088 if Updated_Provider == "RHM"</t>
  </si>
  <si>
    <t>replace MFF_25_26 = 1.021521 if Updated_Provider == "RHQ"</t>
  </si>
  <si>
    <t>replace MFF_25_26 = 1.043854 if Updated_Provider == "RHU"</t>
  </si>
  <si>
    <t>replace MFF_25_26 = 1.112549 if Updated_Provider == "RHW"</t>
  </si>
  <si>
    <t>replace MFF_25_26 = 1.161119 if Updated_Provider == "RJ1"</t>
  </si>
  <si>
    <t>replace MFF_25_26 = 1.152121 if Updated_Provider == "RJ2"</t>
  </si>
  <si>
    <t>replace MFF_25_26 = 1.152234 if Updated_Provider == "RJ6"</t>
  </si>
  <si>
    <t>replace MFF_25_26 = 1.154325 if Updated_Provider == "RJ7"</t>
  </si>
  <si>
    <t>replace MFF_25_26 = 1.016234 if Updated_Provider == "RJ8"</t>
  </si>
  <si>
    <t>replace MFF_25_26 = 1.062263 if Updated_Provider == "RJC"</t>
  </si>
  <si>
    <t>replace MFF_25_26 = 1.022464 if Updated_Provider == "RJE"</t>
  </si>
  <si>
    <t>replace MFF_25_26 = 1.019592 if Updated_Provider == "RJL"</t>
  </si>
  <si>
    <t>replace MFF_25_26 = 1.039119 if Updated_Provider == "RJN"</t>
  </si>
  <si>
    <t>replace MFF_25_26 = 1.030695 if Updated_Provider == "RJR"</t>
  </si>
  <si>
    <t>replace MFF_25_26 = 1.156737 if Updated_Provider == "RJZ"</t>
  </si>
  <si>
    <t>replace MFF_25_26 = 1.019524 if Updated_Provider == "RK5"</t>
  </si>
  <si>
    <t>replace MFF_25_26 = 1.003445 if Updated_Provider == "RK9"</t>
  </si>
  <si>
    <t>replace MFF_25_26 = 1.048627 if Updated_Provider == "RKB"</t>
  </si>
  <si>
    <t>replace MFF_25_26 = 1.163066 if Updated_Provider == "RKE"</t>
  </si>
  <si>
    <t>replace MFF_25_26 = 1.126687 if Updated_Provider == "RKL"</t>
  </si>
  <si>
    <t>replace MFF_25_26 = 1.030149 if Updated_Provider == "RL1"</t>
  </si>
  <si>
    <t>replace MFF_25_26 = 1.017409 if Updated_Provider == "RL4"</t>
  </si>
  <si>
    <t>replace MFF_25_26 = 1.007727 if Updated_Provider == "RLQ"</t>
  </si>
  <si>
    <t>replace MFF_25_26 = 1.045412 if Updated_Provider == "RLT"</t>
  </si>
  <si>
    <t>replace MFF_25_26 = 1.021405 if Updated_Provider == "RLY"</t>
  </si>
  <si>
    <t>replace MFF_25_26 = 1.017946 if Updated_Provider == "RM1"</t>
  </si>
  <si>
    <t>replace MFF_25_26 = 1.038529 if Updated_Provider == "RM3"</t>
  </si>
  <si>
    <t>replace MFF_25_26 = 1.037422 if Updated_Provider == "RMC"</t>
  </si>
  <si>
    <t>replace MFF_25_26 = 1.039096 if Updated_Provider == "RMP"</t>
  </si>
  <si>
    <t>replace MFF_25_26 = 1.019811 if Updated_Provider == "RMY"</t>
  </si>
  <si>
    <t>replace MFF_25_26 = 1.058943 if Updated_Provider == "RN3"</t>
  </si>
  <si>
    <t>replace MFF_25_26 = 1.071361 if Updated_Provider == "RN5"</t>
  </si>
  <si>
    <t>replace MFF_25_26 = 1.142673 if Updated_Provider == "RN7"</t>
  </si>
  <si>
    <t>replace MFF_25_26 = 1.02014 if Updated_Provider == "RNA"</t>
  </si>
  <si>
    <t>replace MFF_25_26 = 1.16871 if Updated_Provider == "RNK"</t>
  </si>
  <si>
    <t>replace MFF_25_26 = 1.028045 if Updated_Provider == "RNN"</t>
  </si>
  <si>
    <t>replace MFF_25_26 = 1.036056 if Updated_Provider == "RNQ"</t>
  </si>
  <si>
    <t>replace MFF_25_26 = 1.045989 if Updated_Provider == "RNS"</t>
  </si>
  <si>
    <t>replace MFF_25_26 = 1.082358 if Updated_Provider == "RNU"</t>
  </si>
  <si>
    <t>replace MFF_25_26 = 1.031365 if Updated_Provider == "RNZ"</t>
  </si>
  <si>
    <t>replace MFF_25_26 = 1.042601 if Updated_Provider == "RP1"</t>
  </si>
  <si>
    <t>replace MFF_25_26 = 1.193857 if Updated_Provider == "RP4"</t>
  </si>
  <si>
    <t>replace MFF_25_26 = 1.021175 if Updated_Provider == "RP5"</t>
  </si>
  <si>
    <t>replace MFF_25_26 = 1.174037 if Updated_Provider == "RP6"</t>
  </si>
  <si>
    <t>replace MFF_25_26 = 1.013228 if Updated_Provider == "RP7"</t>
  </si>
  <si>
    <t>replace MFF_25_26 = 1.053842 if Updated_Provider == "RPA"</t>
  </si>
  <si>
    <t>replace MFF_25_26 = 1.078093 if Updated_Provider == "RPC"</t>
  </si>
  <si>
    <t>replace MFF_25_26 = 1.149894 if Updated_Provider == "RPG"</t>
  </si>
  <si>
    <t>replace MFF_25_26 = 1.153983 if Updated_Provider == "RPY"</t>
  </si>
  <si>
    <t>replace MFF_25_26 = 1.044611 if Updated_Provider == "RQ3"</t>
  </si>
  <si>
    <t>replace MFF_25_26 = 1.163107 if Updated_Provider == "RQM"</t>
  </si>
  <si>
    <t>replace MFF_25_26 = 1.102083 if Updated_Provider == "RQW"</t>
  </si>
  <si>
    <t>replace MFF_25_26 = 1.159159 if Updated_Provider == "RQX"</t>
  </si>
  <si>
    <t>replace MFF_25_26 = 1.151848 if Updated_Provider == "RQY"</t>
  </si>
  <si>
    <t>replace MFF_25_26 = 1.025577 if Updated_Provider == "RR7"</t>
  </si>
  <si>
    <t>replace MFF_25_26 = 1.033581 if Updated_Provider == "RR8"</t>
  </si>
  <si>
    <t>replace MFF_25_26 = 1.023582 if Updated_Provider == "RRE"</t>
  </si>
  <si>
    <t>replace MFF_25_26 = 1.032263 if Updated_Provider == "RRF"</t>
  </si>
  <si>
    <t>replace MFF_25_26 = 1.043956 if Updated_Provider == "RRJ"</t>
  </si>
  <si>
    <t>replace MFF_25_26 = 1.044009 if Updated_Provider == "RRK"</t>
  </si>
  <si>
    <t>replace MFF_25_26 = 1.1537 if Updated_Provider == "RRU"</t>
  </si>
  <si>
    <t>replace MFF_25_26 = 1.190225 if Updated_Provider == "RRV"</t>
  </si>
  <si>
    <t>replace MFF_25_26 = 1.056628 if Updated_Provider == "RT1"</t>
  </si>
  <si>
    <t>replace MFF_25_26 = 1.038914 if Updated_Provider == "RT2"</t>
  </si>
  <si>
    <t>replace MFF_25_26 = 1.031756 if Updated_Provider == "RT5"</t>
  </si>
  <si>
    <t>replace MFF_25_26 = 1.027125 if Updated_Provider == "RTD"</t>
  </si>
  <si>
    <t>replace MFF_25_26 = 1.040839 if Updated_Provider == "RTE"</t>
  </si>
  <si>
    <t>replace MFF_25_26 = 1.025408 if Updated_Provider == "RTF"</t>
  </si>
  <si>
    <t>replace MFF_25_26 = 1.037437 if Updated_Provider == "RTG"</t>
  </si>
  <si>
    <t>replace MFF_25_26 = 1.078745 if Updated_Provider == "RTH"</t>
  </si>
  <si>
    <t>replace MFF_25_26 = 1.114663 if Updated_Provider == "RTK"</t>
  </si>
  <si>
    <t>replace MFF_25_26 = 1.104919 if Updated_Provider == "RTP"</t>
  </si>
  <si>
    <t>replace MFF_25_26 = 1.040661 if Updated_Provider == "RTQ"</t>
  </si>
  <si>
    <t>replace MFF_25_26 = 1.011405 if Updated_Provider == "RTR"</t>
  </si>
  <si>
    <t>replace MFF_25_26 = 1.021785 if Updated_Provider == "RTX"</t>
  </si>
  <si>
    <t>replace MFF_25_26 = 1.149421 if Updated_Provider == "RV3"</t>
  </si>
  <si>
    <t>replace MFF_25_26 = 1.151958 if Updated_Provider == "RV5"</t>
  </si>
  <si>
    <t>replace MFF_25_26 = 1.015126 if Updated_Provider == "RV9"</t>
  </si>
  <si>
    <t>replace MFF_25_26 = 1.057155 if Updated_Provider == "RVJ"</t>
  </si>
  <si>
    <t>replace MFF_25_26 = 1.048648 if Updated_Provider == "RVN"</t>
  </si>
  <si>
    <t>replace MFF_25_26 = 1.142015 if Updated_Provider == "RVR"</t>
  </si>
  <si>
    <t>replace MFF_25_26 = 1.035026 if Updated_Provider == "RVV"</t>
  </si>
  <si>
    <t>replace MFF_25_26 = 1.008686 if Updated_Provider == "RVW"</t>
  </si>
  <si>
    <t>replace MFF_25_26 = 1.057213 if Updated_Provider == "RW1"</t>
  </si>
  <si>
    <t>replace MFF_25_26 = 1.026355 if Updated_Provider == "RW4"</t>
  </si>
  <si>
    <t>replace MFF_25_26 = 1.018549 if Updated_Provider == "RW5"</t>
  </si>
  <si>
    <t>replace MFF_25_26 = 1.017902 if Updated_Provider == "RWA"</t>
  </si>
  <si>
    <t>replace MFF_25_26 = 1.009451 if Updated_Provider == "RWD"</t>
  </si>
  <si>
    <t>replace MFF_25_26 = 1.030768 if Updated_Provider == "RWE"</t>
  </si>
  <si>
    <t>replace MFF_25_26 = 1.054979 if Updated_Provider == "RWF"</t>
  </si>
  <si>
    <t>replace MFF_25_26 = 1.107313 if Updated_Provider == "RWG"</t>
  </si>
  <si>
    <t>replace MFF_25_26 = 1.09189 if Updated_Provider == "RWH"</t>
  </si>
  <si>
    <t>replace MFF_25_26 = 1.039471 if Updated_Provider == "RWJ"</t>
  </si>
  <si>
    <t>replace MFF_25_26 = 1.147542 if Updated_Provider == "RWK"</t>
  </si>
  <si>
    <t>replace MFF_25_26 = 1.030356 if Updated_Provider == "RWP"</t>
  </si>
  <si>
    <t>replace MFF_25_26 = 1.091562 if Updated_Provider == "RWR"</t>
  </si>
  <si>
    <t>replace MFF_25_26 = 1.01329 if Updated_Provider == "RWV"</t>
  </si>
  <si>
    <t>replace MFF_25_26 = 1.033156 if Updated_Provider == "RWW"</t>
  </si>
  <si>
    <t>replace MFF_25_26 = 1.109736 if Updated_Provider == "RWX"</t>
  </si>
  <si>
    <t>replace MFF_25_26 = 1.018288 if Updated_Provider == "RWY"</t>
  </si>
  <si>
    <t>replace MFF_25_26 = 1.0304 if Updated_Provider == "RX1"</t>
  </si>
  <si>
    <t>replace MFF_25_26 = 1.041199 if Updated_Provider == "RX2"</t>
  </si>
  <si>
    <t>replace MFF_25_26 = 1.016349 if Updated_Provider == "RX3"</t>
  </si>
  <si>
    <t>replace MFF_25_26 = 1.024737 if Updated_Provider == "RX4"</t>
  </si>
  <si>
    <t>replace MFF_25_26 = 1.025681 if Updated_Provider == "RX6"</t>
  </si>
  <si>
    <t>replace MFF_25_26 = 1.030334 if Updated_Provider == "RX7"</t>
  </si>
  <si>
    <t>replace MFF_25_26 = 1.02706 if Updated_Provider == "RX8"</t>
  </si>
  <si>
    <t>replace MFF_25_26 = 1.029371 if Updated_Provider == "RX9"</t>
  </si>
  <si>
    <t>replace MFF_25_26 = 1.031988 if Updated_Provider == "RXA"</t>
  </si>
  <si>
    <t>replace MFF_25_26 = 1.027727 if Updated_Provider == "RXC"</t>
  </si>
  <si>
    <t>replace MFF_25_26 = 1.019217 if Updated_Provider == "RXE"</t>
  </si>
  <si>
    <t>replace MFF_25_26 = 1.027607 if Updated_Provider == "RXF"</t>
  </si>
  <si>
    <t>replace MFF_25_26 = 1.025135 if Updated_Provider == "RXG"</t>
  </si>
  <si>
    <t>replace MFF_25_26 = 1.035342 if Updated_Provider == "RXK"</t>
  </si>
  <si>
    <t>replace MFF_25_26 = 1.010053 if Updated_Provider == "RXL"</t>
  </si>
  <si>
    <t>replace MFF_25_26 = 1.038345 if Updated_Provider == "RXM"</t>
  </si>
  <si>
    <t>replace MFF_25_26 = 1.020341 if Updated_Provider == "RXN"</t>
  </si>
  <si>
    <t>replace MFF_25_26 = 1.021907 if Updated_Provider == "RXP"</t>
  </si>
  <si>
    <t>replace MFF_25_26 = 1.095277 if Updated_Provider == "RXQ"</t>
  </si>
  <si>
    <t>replace MFF_25_26 = 1.021675 if Updated_Provider == "RXR"</t>
  </si>
  <si>
    <t>replace MFF_25_26 = 1.04441 if Updated_Provider == "RXT"</t>
  </si>
  <si>
    <t>replace MFF_25_26 = 1.048984 if Updated_Provider == "RXV"</t>
  </si>
  <si>
    <t>replace MFF_25_26 = 1.018928 if Updated_Provider == "RXW"</t>
  </si>
  <si>
    <t>replace MFF_25_26 = 1.116471 if Updated_Provider == "RXX"</t>
  </si>
  <si>
    <t>replace MFF_25_26 = 1.078126 if Updated_Provider == "RXY"</t>
  </si>
  <si>
    <t>replace MFF_25_26 = 1.035909 if Updated_Provider == "RY2"</t>
  </si>
  <si>
    <t>replace MFF_25_26 = 1.01674 if Updated_Provider == "RY3"</t>
  </si>
  <si>
    <t>replace MFF_25_26 = 1.093619 if Updated_Provider == "RY4"</t>
  </si>
  <si>
    <t>replace MFF_25_26 = 1.016367 if Updated_Provider == "RY5"</t>
  </si>
  <si>
    <t>replace MFF_25_26 = 1.034336 if Updated_Provider == "RY6"</t>
  </si>
  <si>
    <t>replace MFF_25_26 = 1.021186 if Updated_Provider == "RY7"</t>
  </si>
  <si>
    <t>replace MFF_25_26 = 1.027638 if Updated_Provider == "RY8"</t>
  </si>
  <si>
    <t>replace MFF_25_26 = 1.031035 if Updated_Provider == "RYA"</t>
  </si>
  <si>
    <t>replace MFF_25_26 = 1.058816 if Updated_Provider == "RYC"</t>
  </si>
  <si>
    <t>replace MFF_25_26 = 1.062844 if Updated_Provider == "RYD"</t>
  </si>
  <si>
    <t>replace MFF_25_26 = 1.068786 if Updated_Provider == "RYE"</t>
  </si>
  <si>
    <t>replace MFF_25_26 = 1.035351 if Updated_Provider == "RYF"</t>
  </si>
  <si>
    <t>replace MFF_25_26 = 1.052184 if Updated_Provider == "RYG"</t>
  </si>
  <si>
    <t>replace MFF_25_26 = 1.166091 if Updated_Provider == "RYJ"</t>
  </si>
  <si>
    <t>replace MFF_25_26 = 1.040866 if Updated_Provider == "RYR"</t>
  </si>
  <si>
    <t>replace MFF_25_26 = 1.035235 if Updated_Provider == "RYV"</t>
  </si>
  <si>
    <t>replace MFF_25_26 = 1.045284 if Updated_Provider == "RYW"</t>
  </si>
  <si>
    <t>replace MFF_25_26 = 1.151638 if Updated_Provider == "RYX"</t>
  </si>
  <si>
    <t>replace MFF_25_26 = 1.06622 if Updated_Provider == "RYY"</t>
  </si>
  <si>
    <t>replace MFF_25_26 = 1.014114 if Updated_Provider == "TAD"</t>
  </si>
  <si>
    <t>replace MFF_25_26 = 1.021561 if Updated_Provider == "TAH"</t>
  </si>
  <si>
    <t>replace MFF_25_26 = 1.023936 if Updated_Provider == "TAJ"</t>
  </si>
  <si>
    <t>*save a PPM for publication</t>
  </si>
  <si>
    <t>save "MFF\PPM_NSP.dta",replace</t>
  </si>
  <si>
    <t>export excel using "MFF\PPM_NSP.xlsx", firstrow(variables) replace</t>
  </si>
  <si>
    <t>/*STEP 1.6 - Collapse (sum) to LA level*/</t>
  </si>
  <si>
    <t>/*STEP 1.7 - Create MFF at LA level*/</t>
  </si>
  <si>
    <t>/*STEP 1.8 - Check LAs in England and drop non-England LAs*/</t>
  </si>
  <si>
    <t>*(0 obs deleted in 2025/26 round - same in 1Sep run)</t>
  </si>
  <si>
    <t>/*STEP 1.9 - Save non-specialised file*/</t>
  </si>
  <si>
    <t>save "MFF\LAD_PAYMENT_MFF_NSP.dta",replace</t>
  </si>
  <si>
    <t>/********************************************************************************************</t>
  </si>
  <si>
    <t>*2.0 - specialised data processing</t>
  </si>
  <si>
    <t>***************************************************************/</t>
  </si>
  <si>
    <t>/*STEP 2.1 - Import Specialised data from CSVs extracted from SQL server, combine together and sum up to provider by LAD21*/</t>
  </si>
  <si>
    <t>import excel "MFF\Specialised Data extracts and SQL for MFF.xlsx", sheet("APC specialised data for PPM") firstrow clear</t>
  </si>
  <si>
    <t>destring Sum_of_Total_Cost_Excl_MFF, force replace</t>
  </si>
  <si>
    <t>order Source Der_Provider_Code LAD21 Sum_of_Total_Cost_Excl_MFF</t>
  </si>
  <si>
    <t>save "MFF\PPM APC Data extract specialised.dta", replace</t>
  </si>
  <si>
    <t>import excel "MFF\Specialised Data extracts and SQL for MFF.xlsx", sheet("OPA data for PPM") firstrow clear</t>
  </si>
  <si>
    <t>save "MFF\PPM OPA Data extract specialised.dta", replace</t>
  </si>
  <si>
    <t>use "MFF\PPM OPA Data extract specialised.dta", clear</t>
  </si>
  <si>
    <t>append using "MFF\PPM APC Data extract specialised.dta"</t>
  </si>
  <si>
    <t>collapse (sum) Sum_of_Total_Cost_Excl_MFF, by( Der_Provider_Code LAD21)</t>
  </si>
  <si>
    <t>/*STEP 2.2 - Transform data; rename fields, set data type, create Updated_Provider field*/</t>
  </si>
  <si>
    <t>rename Sum_of_Total_Cost_Excl_MFF Total_Cost_Excl_MFF</t>
  </si>
  <si>
    <t>//1Sep run - 0 real changes made unless otherwise noted</t>
  </si>
  <si>
    <t>replace Updated_Provider = "RBN" if Provider_Code == "RYR" //2627 run - 195 changes made //1Sep run - 196 changes made</t>
  </si>
  <si>
    <t>replace Updated_Provider = "R0B" if Provider_Code == "RLN" //2627 run - 0 changes made //1Sep run - 0 changes</t>
  </si>
  <si>
    <t>//1Sep run - 0 changes</t>
  </si>
  <si>
    <t>replace Updated_Provider = "RBN" if  Provider_Code == "RVY" /*0 real changes made*/</t>
  </si>
  <si>
    <t>//1Sep run - changes same as below</t>
  </si>
  <si>
    <t>replace Updated_Provider = "REF" if Provider_Code == "REF24" /*0 real change made*/</t>
  </si>
  <si>
    <t>replace Updated_Provider = "RJ1" if Provider_Code == "RJ137" /*4 real changes made*/</t>
  </si>
  <si>
    <t>replace Updated_Provider = "RN5" if Provider_Code == "RN5T1" /*19 real changes made*/</t>
  </si>
  <si>
    <t>replace Updated_Provider = "RVR" if Provider_Code == "RVRTC" /*3 real changes made*/</t>
  </si>
  <si>
    <t>replace Updated_Provider = "RWP" if Provider_Code == "RWPTC" /*0 real changes made*/</t>
  </si>
  <si>
    <t>//1Sep run - obs changes as 2627 below unless otherwise noted</t>
  </si>
  <si>
    <t>drop if Provider_Code == "R0F4N" /*Independent Sector H/c Provider Site - NUFFIELD HEALTH PARKSIDE HOSPITAL (R0F4N)*/ /*42 obs deleted*/ //2627 run - 0 obs deleted</t>
  </si>
  <si>
    <t>drop if Provider_Code == "R1G7E" /*Independent Sector H/c Provider Site - SPAMEDICA KENDAL (R1G7E)*/ /*35 obs deleted*/ //2627 run - 0 obs deleted</t>
  </si>
  <si>
    <t>drop if Provider_Code == "R6E4R" /*Independent Sector H/c Provider Site - SUSSEX COMMUNITY DERMATOLOGY SERVICE (ROCHESTER HEALTHY LIVING CENTRE) (R6E4R)*/ /*9 obs deleted*/ //2627 run - 0 obs deleted</t>
  </si>
  <si>
    <t>drop if Provider_Code == "R7D1G" /*Independent Sector H/c Provider Site - CHEC WESTBOURNE (R7D1G)*/ /*7 obs deleted*/ //2627 run - 0 obs deleted</t>
  </si>
  <si>
    <t>drop if Provider_Code == "R7W2O" /*Independent Sector H/c Provider Site - NEWCASTLE NEWMEDICA LTD (R7W2O)*/ /*15 obs deleted*/ //2627 run - 0 obs deleted</t>
  </si>
  <si>
    <t>drop if Provider_Code == "R8P4E" /*Independent Sector H/c Provider Site - THE DEVEREUX CENTRE (R8P4E)*/ /*8 obs deleted*/  //2627 run - 0 obs deleted</t>
  </si>
  <si>
    <t>drop if Provider_Code == "T8R5I" /*Independent Sector H/c Provider Site - SPAMEDICA WOKINGHAM (T8R5I)*/ /*106 obs deleted*/ //2627 run - 0 obs deleted</t>
  </si>
  <si>
    <t>drop if Provider_Code == "TP6N4" /*Optical Site - SPECSAVERS (HEMEL HEMPSTEAD) (TP6N4)*/ /*22 obs deleted*/ //2627 run - 0 obs delted</t>
  </si>
  <si>
    <t>drop if Provider_Code == "TP9H4" /*Optical Site - COMMUNITY EYECARE CATARACT AND SURGICAL CENTRE (TP9H4)*/ /*9 obs deleted*/ //2627 run - 0 obs deleted</t>
  </si>
  <si>
    <t>drop if Provider_Code == "R0J8U" /*ONE HEALTH GROUP - LOUGHBOROUGH - PARK VIEW SURGERY*/ //2627 run - 0 obs deleted</t>
  </si>
  <si>
    <t>drop if Provider_Code == "R2J3W"  //2627 run - 0 obs deleted</t>
  </si>
  <si>
    <t>drop if Provider_Code == "R3I5E" /*The Clementine Churchill Hospital*/  //2627 run - 0 obs deleted</t>
  </si>
  <si>
    <t>drop if Provider_Code == "R5J2A" //2627 run - 0 obs deleted</t>
  </si>
  <si>
    <t>drop if Provider_Code == "R5J3Z" //2627 run - 0 obs deleted</t>
  </si>
  <si>
    <t>drop if Provider_Code == "R5K0B" //2627 run - 0 obs deleted</t>
  </si>
  <si>
    <t>drop if Provider_Code == "R6B6E" //2627 run - 0 obs deleted</t>
  </si>
  <si>
    <t>drop if Provider_Code == "R6H5N" /*The London Clinic.*/ //2627 run - 0 obs deleted</t>
  </si>
  <si>
    <t>replace Updated_Provider = "RAL" if Provider_Code == "RAP" /*(91 real changes made)*/ //2627 run - 90 changes made //1Sep run - 91 real changes made</t>
  </si>
  <si>
    <t>/*STEP 2.4 - Collapse (sum) to provider and LA*/</t>
  </si>
  <si>
    <t>/*STEP 2.5 Create MFF values based on 2025/26 national tariff Annex A*/</t>
  </si>
  <si>
    <t>drop if missing(LA_district)</t>
  </si>
  <si>
    <t>drop if LA_district =="NULL"</t>
  </si>
  <si>
    <t>save "MFF\PPM_SP.dta",replace</t>
  </si>
  <si>
    <t>export excel using "MFF\PPM_SP.xlsx", firstrow(variables) replace</t>
  </si>
  <si>
    <t>/*STEP 2.6 - Collapse (sum) to LA level*/</t>
  </si>
  <si>
    <t>/*STEP 2.7 - Create MFF at LA level*/</t>
  </si>
  <si>
    <t>gen LAD_MFF_specialised = cost_MFF/Total_Cost_Excl_MFF</t>
  </si>
  <si>
    <t>/*STEP 2.8 - Check LAs in England and drop non-England LAs*/</t>
  </si>
  <si>
    <t>//1Sep run - 1 obs deleted</t>
  </si>
  <si>
    <t>/*STEP 2.9 - Save non-specialised file*/</t>
  </si>
  <si>
    <t>save "MFF\LAD_PAYMENT_MFF_SP.dta",replace</t>
  </si>
  <si>
    <t>3.0 Create MFF index</t>
  </si>
  <si>
    <t>* Define the list of ICB variables</t>
  </si>
  <si>
    <t>local icbvars ICB26CD ICB23CD</t>
  </si>
  <si>
    <t>* Loop over each ICB variable</t>
  </si>
  <si>
    <t>foreach icb of local icbvars {</t>
  </si>
  <si>
    <t xml:space="preserve">    /* STEP 3.1 - Import registration data for relevant year */ </t>
  </si>
  <si>
    <t xml:space="preserve">    *use "workbooks\Jul 2025 12M base\A Registration by GP Practice.dta", clear</t>
  </si>
  <si>
    <t>*use "workbooks\Jul 2025 12M Year 1\A Registration by GP Practice.dta"</t>
  </si>
  <si>
    <t>use "workbooks\Jul 2025 12M Year 2\A Registration by GP Practice.dta"</t>
  </si>
  <si>
    <t>*use "workbooks\Jul 2025 12M Year 3\A Registration by GP Practice.dta"</t>
  </si>
  <si>
    <t xml:space="preserve">    /* STEP 3.2 - Transform registration data */</t>
  </si>
  <si>
    <t xml:space="preserve">    keep gp_code `icb' LTLA21CD allpats</t>
  </si>
  <si>
    <t xml:space="preserve">    rename allpats pop</t>
  </si>
  <si>
    <t xml:space="preserve">    /* STEP 3.3 - Merge in non-specialised data */</t>
  </si>
  <si>
    <t xml:space="preserve">    merge m:1 LTLA21CD using "MFF\LAD_PAYMENT_MFF_NSP.dta", keepusing(LAD_MFF)</t>
  </si>
  <si>
    <t xml:space="preserve">    rename LAD_MFF Non_Specialised_MFF</t>
  </si>
  <si>
    <t xml:space="preserve">    drop _merge</t>
  </si>
  <si>
    <t xml:space="preserve">    /* STEP 3.4 - Merge in specialised data */</t>
  </si>
  <si>
    <t xml:space="preserve">    merge m:1 LTLA21CD using "MFF\LAD_PAYMENT_MFF_SP.dta", keepusing(LAD_MFF_specialised)</t>
  </si>
  <si>
    <t xml:space="preserve">    rename LAD_MFF_specialised Specialised_MFF</t>
  </si>
  <si>
    <t xml:space="preserve">    /* STEP 3.5 - Apply MFF and normalise */</t>
  </si>
  <si>
    <t xml:space="preserve">    gen MFFWgtPopNSP = Non_Specialised_MFF * pop</t>
  </si>
  <si>
    <t xml:space="preserve">    qui sum MFFWgtPopNSP</t>
  </si>
  <si>
    <t xml:space="preserve">    local TotMFFWP = r(sum)</t>
  </si>
  <si>
    <t xml:space="preserve">    qui sum pop</t>
  </si>
  <si>
    <t xml:space="preserve">    local TotRegPop = r(sum)</t>
  </si>
  <si>
    <t xml:space="preserve">    gen NormMFFWPNSP = MFFWgtPopNSP * (`TotRegPop' / `TotMFFWP')</t>
  </si>
  <si>
    <t xml:space="preserve">    qui sum NormMFFWPNSP</t>
  </si>
  <si>
    <t xml:space="preserve">    di r(sum)</t>
  </si>
  <si>
    <t xml:space="preserve">    gen MFF_NSP = NormMFFWPNSP / pop</t>
  </si>
  <si>
    <t xml:space="preserve">    tabstat MFF_NSP, s(min max mean)</t>
  </si>
  <si>
    <t xml:space="preserve">    gen MFFWgtPopSP = Specialised_MFF * pop</t>
  </si>
  <si>
    <t xml:space="preserve">    qui sum MFFWgtPopSP</t>
  </si>
  <si>
    <t xml:space="preserve">    gen NormMFFWPSP = MFFWgtPopSP * (`TotRegPop' / `TotMFFWP')</t>
  </si>
  <si>
    <t xml:space="preserve">    qui sum NormMFFWPSP</t>
  </si>
  <si>
    <t xml:space="preserve">    gen MFF_SP = NormMFFWPSP / pop</t>
  </si>
  <si>
    <t xml:space="preserve">    tabstat MFF_SP, s(min max mean)</t>
  </si>
  <si>
    <t xml:space="preserve">    sort gp_code</t>
  </si>
  <si>
    <t xml:space="preserve">    /* STEP 3.6 - Save data and export to Excel */</t>
  </si>
  <si>
    <t xml:space="preserve">    *save "workbooks\Jul 2025 12M base\H_MFF_LAD_`icb'.dta", replace</t>
  </si>
  <si>
    <t xml:space="preserve">    *export excel using "workbooks\Jul 2025 12M base\H_MFF_LAD_`icb'.xls", firstrow(variables) replace</t>
  </si>
  <si>
    <t>*save "workbooks\Jul 2025 12M Year 1\H_MFF_LAD_`icb'.dta",replace</t>
  </si>
  <si>
    <t>*export excel using "workbooks\Jul 2025 12M Year 1\H_MFF_LAD_`icb'.xls", firstrow(variables) replace</t>
  </si>
  <si>
    <t>save "workbooks\Jul 2025 12M Year 2\H_MFF_LAD_`icb'.dta",replace</t>
  </si>
  <si>
    <t>export excel using "workbooks\Jul 2025 12M Year 2\H_MFF_LAD_`icb'.xls", firstrow(variables) replace</t>
  </si>
  <si>
    <t>*save "workbooks\Jul 2025 12M Year 3\H_MFF_LAD_`icb'.dta",replace</t>
  </si>
  <si>
    <t>*export excel using "workbooks\Jul 2025 12M Year 3\H_MFF_LAD_`icb'.xls", firstrow(variables) replace</t>
  </si>
  <si>
    <t>}</t>
  </si>
  <si>
    <t>Last updated 1 Sept 2025</t>
  </si>
  <si>
    <t>Script 0.09 H MFF.do</t>
  </si>
  <si>
    <t xml:space="preserve">Creates Local Authority District (LAD) MFF indices for non-specalised (core services) and specialised services </t>
  </si>
  <si>
    <t>*Data path directory*</t>
  </si>
  <si>
    <t>cd "Allocations\Allocation years\2026-27\Target allocations"</t>
  </si>
  <si>
    <t>using the Purchaser-Provider Matrix (PPM) and 2025/26 provider MFF values.</t>
  </si>
  <si>
    <t>NHS West and North London ICB</t>
  </si>
  <si>
    <t>Normalised specialised MFF WP (base year)</t>
  </si>
  <si>
    <t>Normalised specialised MFF WP 2026/27</t>
  </si>
  <si>
    <t>Non-specialised MFF 
2027/28</t>
  </si>
  <si>
    <t>Normalised specialised MFF WP 2027/28</t>
  </si>
  <si>
    <t>Non-specialised MFF 
2028/29</t>
  </si>
  <si>
    <t>Normalised specialised MFF WP 2028/29</t>
  </si>
  <si>
    <t>Normalised Non-spec MFF WP (base year)</t>
  </si>
  <si>
    <t>Specialised payment MFF</t>
  </si>
  <si>
    <t>Specialised MFF index (base year)</t>
  </si>
  <si>
    <t>Specialised MFF index 2027/28</t>
  </si>
  <si>
    <t>Specialised MFF index 2028/29</t>
  </si>
  <si>
    <t>Specialised MFF index 2026/27</t>
  </si>
  <si>
    <t>Non-specialised MFF index (base year)</t>
  </si>
  <si>
    <t>Non-specialised MFF index 2026/27</t>
  </si>
  <si>
    <t>Non-specialised MFF index 2027/28</t>
  </si>
  <si>
    <t>Non-specialised MFF index 2028/29</t>
  </si>
  <si>
    <t>Non-specialised MFF WP (base year)</t>
  </si>
  <si>
    <t>Non-specialised MFF WP 2028/29</t>
  </si>
  <si>
    <t>Normalised Non-spec MFF WP 2028/29</t>
  </si>
  <si>
    <t>Specialised  MFF 2028/29</t>
  </si>
  <si>
    <t>Non-specialised MFF WP 2027/28</t>
  </si>
  <si>
    <t>Normalised Non-spec MFF WP 2027/28</t>
  </si>
  <si>
    <t>Specialised  MFF 2027/28</t>
  </si>
  <si>
    <t>Non-specialised MFF WP 2026/27</t>
  </si>
  <si>
    <t>Normalised Non-spec MFF WP 2026/27</t>
  </si>
  <si>
    <t>Non-specialised MFF index 
(base year)</t>
  </si>
  <si>
    <t>Specialised  MFF index
(base year)</t>
  </si>
  <si>
    <t>Non-specialised MFF index 
2026/27</t>
  </si>
  <si>
    <t>Specialised  MFF index 2026/27</t>
  </si>
  <si>
    <t>Non-specialised payment MFF</t>
  </si>
  <si>
    <t>Non-specialised MFF WP</t>
  </si>
  <si>
    <t>Normalised Non-spec MFF WP</t>
  </si>
  <si>
    <t xml:space="preserve">Specialised MFF WP </t>
  </si>
  <si>
    <t>Non-specialised MFF index</t>
  </si>
  <si>
    <t>Normalised Specialised MFF</t>
  </si>
  <si>
    <t>Specialised  MFF index</t>
  </si>
  <si>
    <t>lad_mff_index</t>
  </si>
  <si>
    <t>LAD-ICB cartogram</t>
  </si>
  <si>
    <t>Select data to display here</t>
  </si>
  <si>
    <t>DO NOT EDIT - Geography codes</t>
  </si>
  <si>
    <t>Your data here</t>
  </si>
  <si>
    <t>Currrently shown map data is highlighted (yellow)</t>
  </si>
  <si>
    <t>Insert more columns as required</t>
  </si>
  <si>
    <t>DO NOT EDIT</t>
  </si>
  <si>
    <t>Gridref</t>
  </si>
  <si>
    <t>LAD/ ICB/ Region codes for linking data</t>
  </si>
  <si>
    <t>Linked data to display at LAD, ICB or region (insert columns for more space)</t>
  </si>
  <si>
    <t>Ranked data for graph</t>
  </si>
  <si>
    <t>Map Grid Ref</t>
  </si>
  <si>
    <t>IMD19 LAD Index of multiple deprivation</t>
  </si>
  <si>
    <t>LAD21name</t>
  </si>
  <si>
    <t>LA23name</t>
  </si>
  <si>
    <t>LA23</t>
  </si>
  <si>
    <t>LAD split by ICB (% of LAD pop included)</t>
  </si>
  <si>
    <t>SMR&lt;75 LAD Standardised mortality ratio</t>
  </si>
  <si>
    <t>LAD mergers April 2022</t>
  </si>
  <si>
    <t xml:space="preserve"> selected</t>
  </si>
  <si>
    <t>rank</t>
  </si>
  <si>
    <t>order</t>
  </si>
  <si>
    <t>row</t>
  </si>
  <si>
    <t>col</t>
  </si>
  <si>
    <t>grid</t>
  </si>
  <si>
    <t>E10000032</t>
  </si>
  <si>
    <t>West Sussex</t>
  </si>
  <si>
    <t>Z</t>
  </si>
  <si>
    <t>p</t>
  </si>
  <si>
    <t>A</t>
  </si>
  <si>
    <t>Cumberland</t>
  </si>
  <si>
    <t>B</t>
  </si>
  <si>
    <t>k</t>
  </si>
  <si>
    <t>E10000007</t>
  </si>
  <si>
    <t>Derbyshire</t>
  </si>
  <si>
    <t>J</t>
  </si>
  <si>
    <t>C</t>
  </si>
  <si>
    <t>ICB</t>
  </si>
  <si>
    <t>Y</t>
  </si>
  <si>
    <t>o</t>
  </si>
  <si>
    <t>D</t>
  </si>
  <si>
    <t>LAD</t>
  </si>
  <si>
    <t>E10000024</t>
  </si>
  <si>
    <t>Nottinghamshire</t>
  </si>
  <si>
    <t>K</t>
  </si>
  <si>
    <t>m</t>
  </si>
  <si>
    <t>E</t>
  </si>
  <si>
    <t>E10000016</t>
  </si>
  <si>
    <t>Kent</t>
  </si>
  <si>
    <t>u</t>
  </si>
  <si>
    <t>F</t>
  </si>
  <si>
    <t>E10000029</t>
  </si>
  <si>
    <t>Suffolk</t>
  </si>
  <si>
    <t>P</t>
  </si>
  <si>
    <t>t</t>
  </si>
  <si>
    <t>G</t>
  </si>
  <si>
    <t>S</t>
  </si>
  <si>
    <t>H</t>
  </si>
  <si>
    <t>R</t>
  </si>
  <si>
    <t>I</t>
  </si>
  <si>
    <t>Westmorland and Furness</t>
  </si>
  <si>
    <t>j</t>
  </si>
  <si>
    <t>E10000012</t>
  </si>
  <si>
    <t>L</t>
  </si>
  <si>
    <t>E10000014</t>
  </si>
  <si>
    <t>Hampshire</t>
  </si>
  <si>
    <t>V</t>
  </si>
  <si>
    <t>M</t>
  </si>
  <si>
    <t>N</t>
  </si>
  <si>
    <t>U</t>
  </si>
  <si>
    <t>O</t>
  </si>
  <si>
    <t>s</t>
  </si>
  <si>
    <t>Q</t>
  </si>
  <si>
    <t>E10000018</t>
  </si>
  <si>
    <t>Leicestershire</t>
  </si>
  <si>
    <t>l</t>
  </si>
  <si>
    <t>h</t>
  </si>
  <si>
    <t>T</t>
  </si>
  <si>
    <t>f</t>
  </si>
  <si>
    <t>W</t>
  </si>
  <si>
    <t>E10000019</t>
  </si>
  <si>
    <t>q</t>
  </si>
  <si>
    <t>i</t>
  </si>
  <si>
    <t>a</t>
  </si>
  <si>
    <t>b</t>
  </si>
  <si>
    <t>c</t>
  </si>
  <si>
    <t>d</t>
  </si>
  <si>
    <t>e</t>
  </si>
  <si>
    <t>g</t>
  </si>
  <si>
    <t>n</t>
  </si>
  <si>
    <t>r</t>
  </si>
  <si>
    <t>v</t>
  </si>
  <si>
    <t>w</t>
  </si>
  <si>
    <t>x</t>
  </si>
  <si>
    <t>E10000020</t>
  </si>
  <si>
    <t>Norfolk</t>
  </si>
  <si>
    <t>E10000034</t>
  </si>
  <si>
    <t>Worcestershire</t>
  </si>
  <si>
    <t>E10000015</t>
  </si>
  <si>
    <t>Hertfordshire</t>
  </si>
  <si>
    <t>E10000017</t>
  </si>
  <si>
    <t>Lancashire</t>
  </si>
  <si>
    <t>E10000003</t>
  </si>
  <si>
    <t>Cambridgeshire</t>
  </si>
  <si>
    <t>E10000028</t>
  </si>
  <si>
    <t>Staffordshire</t>
  </si>
  <si>
    <t>Key - Local Authority Districts (LAD)</t>
  </si>
  <si>
    <t>E10000013</t>
  </si>
  <si>
    <t>E10000025</t>
  </si>
  <si>
    <t>Oxfordshire</t>
  </si>
  <si>
    <t>North Yorkshire</t>
  </si>
  <si>
    <t>Key - Integrated Care Boards (ICB)</t>
  </si>
  <si>
    <t>North East and North Cumbria</t>
  </si>
  <si>
    <t>Lancashire and South Cumbria</t>
  </si>
  <si>
    <t>E10000008</t>
  </si>
  <si>
    <t>Humber and North Yorkshire</t>
  </si>
  <si>
    <t>West Yorkshire</t>
  </si>
  <si>
    <t>Greater Manchester</t>
  </si>
  <si>
    <t>South Yorkshire</t>
  </si>
  <si>
    <t>Cheshire and Merseyside</t>
  </si>
  <si>
    <t>Derby and Derbyshire</t>
  </si>
  <si>
    <t>Nottingham and Nottinghamshire</t>
  </si>
  <si>
    <t>E10000011</t>
  </si>
  <si>
    <t>East Sussex</t>
  </si>
  <si>
    <t>Staffordshire and Stoke-on-Trent</t>
  </si>
  <si>
    <t>Leicester, Leicestershire and Rutland</t>
  </si>
  <si>
    <t>Northamptonshire</t>
  </si>
  <si>
    <t>Cambridgeshire and Peterborough</t>
  </si>
  <si>
    <t>Norfolk and Waveney</t>
  </si>
  <si>
    <t>Shropshire, Telford and Wrekin</t>
  </si>
  <si>
    <t>Herefordshire and Worcestershire</t>
  </si>
  <si>
    <t>Bedfordshire, Luton and Milton Keynes</t>
  </si>
  <si>
    <t>E10000030</t>
  </si>
  <si>
    <t>Surrey</t>
  </si>
  <si>
    <t>Coventry and Warwickshire</t>
  </si>
  <si>
    <t>Hertfordshire and West Essex</t>
  </si>
  <si>
    <t>Suffolk and North East Essex</t>
  </si>
  <si>
    <t>Birmingham and Solihull</t>
  </si>
  <si>
    <t>Mid and South Essex</t>
  </si>
  <si>
    <t>Buckinghamshire, Oxfordshire and Berkshire West</t>
  </si>
  <si>
    <t>North West London</t>
  </si>
  <si>
    <t>North Central London</t>
  </si>
  <si>
    <t>North East London</t>
  </si>
  <si>
    <t>Bristol, North Somerset and South Gloucestershire</t>
  </si>
  <si>
    <t>Bath and North East Somerset, Swindon and Wiltshire</t>
  </si>
  <si>
    <t>Kent and Medway</t>
  </si>
  <si>
    <t>South West London</t>
  </si>
  <si>
    <t>South East London</t>
  </si>
  <si>
    <t>Hampshire and Isle Of Wight</t>
  </si>
  <si>
    <t>Cornwall and The Isles Of Scilly</t>
  </si>
  <si>
    <t>E10000031</t>
  </si>
  <si>
    <t>Warwickshire</t>
  </si>
  <si>
    <t>LAD21-ICB26 cartogram v1.4</t>
  </si>
  <si>
    <t>was</t>
  </si>
  <si>
    <t>now</t>
  </si>
  <si>
    <t>Qq</t>
  </si>
  <si>
    <t>Qr</t>
  </si>
  <si>
    <t>Pr</t>
  </si>
  <si>
    <t>v0.2</t>
  </si>
  <si>
    <t>ICB23name</t>
  </si>
  <si>
    <t>ICB23abbr</t>
  </si>
  <si>
    <t>ICB26name</t>
  </si>
  <si>
    <t>NHS North Central and West London ICB</t>
  </si>
  <si>
    <t>ICB26abbr</t>
  </si>
  <si>
    <t>Humber &amp; NYks</t>
  </si>
  <si>
    <t>NE &amp; N Cumbria</t>
  </si>
  <si>
    <t>S Yorkshire</t>
  </si>
  <si>
    <t>W Yorkshire</t>
  </si>
  <si>
    <t>Cheshire Mersey</t>
  </si>
  <si>
    <t>Gt Manchester</t>
  </si>
  <si>
    <t>Lancs S Cumbria</t>
  </si>
  <si>
    <t>Birmingham Sol</t>
  </si>
  <si>
    <t>Coventry Warwick</t>
  </si>
  <si>
    <t>Derby Derbyshire</t>
  </si>
  <si>
    <t>Hereford Worcester</t>
  </si>
  <si>
    <t>Leicester Rutland</t>
  </si>
  <si>
    <t>Northants</t>
  </si>
  <si>
    <t>Nottingham Notts</t>
  </si>
  <si>
    <t>Shropsh Tel Wrekin</t>
  </si>
  <si>
    <t>Staffs Stoke</t>
  </si>
  <si>
    <t>Beds Luton MK</t>
  </si>
  <si>
    <t>Central East</t>
  </si>
  <si>
    <t>Cambs Peterbro</t>
  </si>
  <si>
    <t>Herts W Essex</t>
  </si>
  <si>
    <t>Norfolk &amp; Suffolk</t>
  </si>
  <si>
    <t>Mid &amp; S Essex</t>
  </si>
  <si>
    <t>NE London</t>
  </si>
  <si>
    <t>Norfolk Waveney</t>
  </si>
  <si>
    <t>SE London</t>
  </si>
  <si>
    <t>Suffolk NE Essex</t>
  </si>
  <si>
    <t>SW London</t>
  </si>
  <si>
    <t>N Central London</t>
  </si>
  <si>
    <t>WN London</t>
  </si>
  <si>
    <t>Hampshire loW</t>
  </si>
  <si>
    <t>NW London</t>
  </si>
  <si>
    <t>Kent Medway</t>
  </si>
  <si>
    <t>Surrey &amp; Sussex</t>
  </si>
  <si>
    <t>Thames Valley</t>
  </si>
  <si>
    <t>Bucks OxBerkW</t>
  </si>
  <si>
    <t>Bath NESomSwWilt</t>
  </si>
  <si>
    <t>Bristol NSom SGlos</t>
  </si>
  <si>
    <t>Cornwall lo Scilly</t>
  </si>
  <si>
    <t>LAD21-ICB23 cartogram v1.4</t>
  </si>
  <si>
    <t xml:space="preserve">was </t>
  </si>
  <si>
    <t xml:space="preserve">now </t>
  </si>
  <si>
    <t>Ot</t>
  </si>
  <si>
    <t>Ps</t>
  </si>
  <si>
    <t>Surrey and Sussex</t>
  </si>
  <si>
    <t>Norfolk and Suffolk</t>
  </si>
  <si>
    <t>North Central and West London</t>
  </si>
  <si>
    <t>Region23</t>
  </si>
  <si>
    <t>ICB26 MFF boundary QA</t>
  </si>
  <si>
    <t>Changelog - positional corrections regarding 2026 boundary changes</t>
  </si>
  <si>
    <t>LAD Non-specialised MFF index 2026/27</t>
  </si>
  <si>
    <t>LAD Specialised MFF index 2026/27</t>
  </si>
  <si>
    <t>Payment MFF</t>
  </si>
  <si>
    <t>MFF index</t>
  </si>
  <si>
    <t>ICB Non-specialised MFF 
2026/27</t>
  </si>
  <si>
    <t>ICB Specialised MFF 
2026/27</t>
  </si>
  <si>
    <t>Specialised MFF index 
(base year)</t>
  </si>
  <si>
    <t>Normalised Specialised MFF 
(base year)</t>
  </si>
  <si>
    <t>Normalised Specialised MFF 
2026/27</t>
  </si>
  <si>
    <t>Normalised Specialised MFF 
2027/28</t>
  </si>
  <si>
    <t>Normalised Specialised MFF 
2028/29</t>
  </si>
  <si>
    <t>Specialised MFF WP (base year)</t>
  </si>
  <si>
    <t>Specialised MFF WP 2026/27</t>
  </si>
  <si>
    <t>Specialised MFF WP 2027/28</t>
  </si>
  <si>
    <t>Specialised MFF WP 2028/29</t>
  </si>
  <si>
    <t xml:space="preserve">Cartograms provide a simple visual representation of geographic variation in health need indexes. </t>
  </si>
  <si>
    <t xml:space="preserve">Local Authority District (2021) are used as a convenient disaggregation of ICB data (by grouping GP practices), </t>
  </si>
  <si>
    <t xml:space="preserve">but imply no specific direct relationship to Administrative Authorities. LADs are assigned to each cell, which build </t>
  </si>
  <si>
    <t xml:space="preserve">up into ICBs and regions (though imperfectly, as health and administrative boundaries do not always line up) </t>
  </si>
  <si>
    <t xml:space="preserve">Where LAD21 is split across health boundaries, only the larger population segment is included. Data mapped to </t>
  </si>
  <si>
    <t>any of the following geographies can be displayed - LAD, ICB, Region.</t>
  </si>
  <si>
    <t>Cartograms</t>
  </si>
  <si>
    <t>cartogram key</t>
  </si>
  <si>
    <t>non-specialised mff</t>
  </si>
  <si>
    <t>specialised mff</t>
  </si>
  <si>
    <t>Cartograms showing need indexes by LAD21 and ICB</t>
  </si>
  <si>
    <t>MFF index distribution is shown at Local Authority District (LTLA or LAD21) level and ICB26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</si>
</sst>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0.000"/>
    <numFmt numFmtId="166" formatCode="0.0%"/>
    <numFmt numFmtId="167" formatCode="0.0000"/>
    <numFmt numFmtId="168" formatCode="0.00000"/>
    <numFmt numFmtId="169" formatCode="0.0"/>
  </numFmts>
  <fonts count="62"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name val="Calibri"/>
      <family val="2"/>
    </font>
    <font>
      <u/>
      <sz val="11"/>
      <color theme="10"/>
      <name val="Calibri"/>
      <family val="2"/>
      <scheme val="minor"/>
    </font>
    <font>
      <sz val="11"/>
      <name val="Calibri"/>
      <family val="2"/>
    </font>
    <font>
      <sz val="10"/>
      <name val="Arial"/>
      <family val="2"/>
    </font>
    <font>
      <u/>
      <sz val="11"/>
      <color theme="10"/>
      <name val="Calibri"/>
      <family val="2"/>
    </font>
    <font>
      <b/>
      <sz val="10"/>
      <color theme="0"/>
      <name val="Arial"/>
      <family val="2"/>
    </font>
    <font>
      <sz val="10"/>
      <color theme="0"/>
      <name val="Arial"/>
      <family val="2"/>
    </font>
    <font>
      <sz val="10"/>
      <color theme="1"/>
      <name val="Arial"/>
      <family val="2"/>
    </font>
    <font>
      <b/>
      <sz val="10"/>
      <name val="Arial"/>
      <family val="2"/>
    </font>
    <font>
      <b/>
      <sz val="10"/>
      <color theme="1"/>
      <name val="Arial"/>
      <family val="2"/>
    </font>
    <font>
      <sz val="11"/>
      <color theme="1"/>
      <name val="Calibri"/>
      <family val="2"/>
      <scheme val="minor"/>
    </font>
    <font>
      <b/>
      <u/>
      <sz val="10"/>
      <name val="Arial"/>
      <family val="2"/>
    </font>
    <font>
      <u/>
      <sz val="10"/>
      <color indexed="12"/>
      <name val="Arial"/>
      <family val="2"/>
    </font>
    <font>
      <u/>
      <sz val="10"/>
      <color theme="10"/>
      <name val="Arial"/>
      <family val="2"/>
    </font>
    <font>
      <sz val="10"/>
      <name val="Arial"/>
      <family val="2"/>
    </font>
    <font>
      <sz val="8"/>
      <name val="Calibri"/>
      <family val="2"/>
      <scheme val="minor"/>
    </font>
    <font>
      <sz val="20"/>
      <color rgb="FF7C2855"/>
      <name val="Arial"/>
      <family val="2"/>
    </font>
    <font>
      <sz val="20"/>
      <name val="Arial"/>
      <family val="2"/>
    </font>
    <font>
      <sz val="20"/>
      <color rgb="FF009639"/>
      <name val="Arial"/>
      <family val="2"/>
    </font>
    <font>
      <sz val="20"/>
      <color rgb="FF005EB8"/>
      <name val="Arial"/>
      <family val="2"/>
    </font>
    <font>
      <sz val="11"/>
      <name val="Calibri"/>
      <family val="2"/>
    </font>
    <font>
      <sz val="20"/>
      <color theme="0" tint="-0.34998626667073579"/>
      <name val="Arial"/>
      <family val="2"/>
    </font>
    <font>
      <sz val="10"/>
      <color theme="0" tint="-0.14999847407452621"/>
      <name val="Arial"/>
      <family val="2"/>
    </font>
    <font>
      <sz val="10"/>
      <name val="Arial"/>
      <family val="2"/>
    </font>
    <font>
      <u/>
      <sz val="10"/>
      <color theme="11"/>
      <name val="Arial"/>
      <family val="2"/>
    </font>
    <font>
      <sz val="20"/>
      <color rgb="FF009639"/>
      <name val="Lucida Console"/>
      <family val="3"/>
    </font>
    <font>
      <sz val="10"/>
      <color theme="1"/>
      <name val="Lucida Console"/>
      <family val="3"/>
    </font>
    <font>
      <sz val="10"/>
      <color rgb="FF009639"/>
      <name val="Lucida Console"/>
      <family val="3"/>
    </font>
    <font>
      <b/>
      <sz val="20"/>
      <color theme="0"/>
      <name val="Arial"/>
      <family val="2"/>
    </font>
    <font>
      <i/>
      <sz val="10"/>
      <color theme="1"/>
      <name val="Arial"/>
      <family val="2"/>
    </font>
    <font>
      <b/>
      <sz val="10"/>
      <color rgb="FF005EB8"/>
      <name val="Arial"/>
      <family val="2"/>
    </font>
    <font>
      <sz val="20"/>
      <color theme="0" tint="-0.249977111117893"/>
      <name val="Arial"/>
      <family val="2"/>
    </font>
    <font>
      <sz val="11"/>
      <name val="Calibri"/>
      <family val="2"/>
    </font>
    <font>
      <sz val="20"/>
      <color theme="1"/>
      <name val="Arial"/>
      <family val="2"/>
    </font>
    <font>
      <sz val="10"/>
      <color theme="0" tint="-0.34998626667073579"/>
      <name val="Arial"/>
      <family val="2"/>
    </font>
    <font>
      <sz val="11"/>
      <color rgb="FF000000"/>
      <name val="Calibri"/>
      <family val="2"/>
      <scheme val="minor"/>
    </font>
    <font>
      <sz val="20"/>
      <color theme="0"/>
      <name val="Arial"/>
      <family val="2"/>
    </font>
    <font>
      <sz val="20"/>
      <color rgb="FFFFFF00"/>
      <name val="Arial"/>
      <family val="2"/>
    </font>
    <font>
      <sz val="20"/>
      <color rgb="FF00B0F0"/>
      <name val="Arial"/>
      <family val="2"/>
    </font>
    <font>
      <b/>
      <sz val="20"/>
      <color rgb="FF005EB8"/>
      <name val="Arial"/>
      <family val="2"/>
    </font>
    <font>
      <b/>
      <sz val="20"/>
      <color rgb="FF3F794D"/>
      <name val="Arial"/>
      <family val="2"/>
    </font>
    <font>
      <sz val="20"/>
      <color rgb="FF3F794D"/>
      <name val="Arial"/>
      <family val="2"/>
    </font>
    <font>
      <i/>
      <sz val="10"/>
      <name val="Arial"/>
      <family val="2"/>
    </font>
    <font>
      <sz val="10"/>
      <color rgb="FF005EB8"/>
      <name val="Arial"/>
      <family val="2"/>
    </font>
    <font>
      <b/>
      <sz val="10"/>
      <color rgb="FF3F794D"/>
      <name val="Arial"/>
      <family val="2"/>
    </font>
    <font>
      <sz val="10"/>
      <color rgb="FF3F794D"/>
      <name val="Arial"/>
      <family val="2"/>
    </font>
    <font>
      <sz val="10"/>
      <color rgb="FF009639"/>
      <name val="Arial"/>
      <family val="2"/>
    </font>
    <font>
      <b/>
      <sz val="10"/>
      <color rgb="FF009639"/>
      <name val="Arial"/>
      <family val="2"/>
    </font>
    <font>
      <b/>
      <sz val="10"/>
      <color rgb="FF0070C0"/>
      <name val="Arial"/>
      <family val="2"/>
    </font>
    <font>
      <b/>
      <sz val="10"/>
      <color theme="7"/>
      <name val="Arial"/>
      <family val="2"/>
    </font>
    <font>
      <sz val="10"/>
      <color rgb="FF0070C0"/>
      <name val="Arial"/>
      <family val="2"/>
    </font>
    <font>
      <sz val="10"/>
      <color theme="7"/>
      <name val="Arial"/>
      <family val="2"/>
    </font>
    <font>
      <sz val="8"/>
      <name val="Arial"/>
      <family val="2"/>
    </font>
    <font>
      <sz val="8"/>
      <name val="Arial Narrow"/>
      <family val="2"/>
    </font>
    <font>
      <sz val="8"/>
      <name val="Aptos Narrow"/>
      <family val="2"/>
    </font>
  </fonts>
  <fills count="48">
    <fill>
      <patternFill patternType="none"/>
    </fill>
    <fill>
      <patternFill patternType="gray125"/>
    </fill>
    <fill>
      <patternFill patternType="solid">
        <fgColor theme="0"/>
        <bgColor indexed="64"/>
      </patternFill>
    </fill>
    <fill>
      <patternFill patternType="solid">
        <fgColor rgb="FF7C2855"/>
        <bgColor indexed="64"/>
      </patternFill>
    </fill>
    <fill>
      <patternFill patternType="solid">
        <fgColor rgb="FFF9EBF2"/>
        <bgColor indexed="64"/>
      </patternFill>
    </fill>
    <fill>
      <patternFill patternType="solid">
        <fgColor rgb="FF009639"/>
        <bgColor indexed="64"/>
      </patternFill>
    </fill>
    <fill>
      <patternFill patternType="solid">
        <fgColor rgb="FF005EB8"/>
        <bgColor indexed="64"/>
      </patternFill>
    </fill>
    <fill>
      <patternFill patternType="solid">
        <fgColor rgb="FFE5F2FF"/>
        <bgColor indexed="64"/>
      </patternFill>
    </fill>
    <fill>
      <patternFill patternType="solid">
        <fgColor rgb="FFFFFFCC"/>
        <bgColor indexed="64"/>
      </patternFill>
    </fill>
    <fill>
      <patternFill patternType="solid">
        <fgColor rgb="FF005EB8"/>
        <bgColor auto="1"/>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39997558519241921"/>
        <bgColor indexed="64"/>
      </patternFill>
    </fill>
    <fill>
      <patternFill patternType="solid">
        <fgColor rgb="FFAFD9B9"/>
        <bgColor indexed="64"/>
      </patternFill>
    </fill>
    <fill>
      <patternFill patternType="solid">
        <fgColor theme="9" tint="0.39997558519241921"/>
        <bgColor indexed="64"/>
      </patternFill>
    </fill>
    <fill>
      <patternFill patternType="solid">
        <fgColor theme="9"/>
        <bgColor indexed="64"/>
      </patternFill>
    </fill>
    <fill>
      <patternFill patternType="solid">
        <fgColor rgb="FF9999FF"/>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7"/>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D54F"/>
        <bgColor indexed="64"/>
      </patternFill>
    </fill>
    <fill>
      <patternFill patternType="solid">
        <fgColor theme="7" tint="0.39997558519241921"/>
        <bgColor indexed="64"/>
      </patternFill>
    </fill>
    <fill>
      <patternFill patternType="solid">
        <fgColor rgb="FF00FFFF"/>
        <bgColor indexed="64"/>
      </patternFill>
    </fill>
    <fill>
      <patternFill patternType="solid">
        <fgColor theme="7" tint="-0.249977111117893"/>
        <bgColor indexed="64"/>
      </patternFill>
    </fill>
    <fill>
      <patternFill patternType="solid">
        <fgColor rgb="FF00B0F0"/>
        <bgColor indexed="64"/>
      </patternFill>
    </fill>
    <fill>
      <patternFill patternType="solid">
        <fgColor theme="4"/>
        <bgColor indexed="64"/>
      </patternFill>
    </fill>
    <fill>
      <patternFill patternType="solid">
        <fgColor theme="4" tint="0.59999389629810485"/>
        <bgColor indexed="64"/>
      </patternFill>
    </fill>
    <fill>
      <patternFill patternType="solid">
        <fgColor rgb="FF8BE1FF"/>
        <bgColor indexed="64"/>
      </patternFill>
    </fill>
    <fill>
      <patternFill patternType="solid">
        <fgColor rgb="FF00B050"/>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bgColor indexed="64"/>
      </patternFill>
    </fill>
    <fill>
      <patternFill patternType="solid">
        <fgColor rgb="FF00CC99"/>
        <bgColor indexed="64"/>
      </patternFill>
    </fill>
    <fill>
      <patternFill patternType="solid">
        <fgColor rgb="FFFF0000"/>
        <bgColor indexed="64"/>
      </patternFill>
    </fill>
    <fill>
      <patternFill patternType="solid">
        <fgColor rgb="FF92D050"/>
        <bgColor indexed="64"/>
      </patternFill>
    </fill>
    <fill>
      <patternFill patternType="solid">
        <fgColor rgb="FF69D8FF"/>
        <bgColor indexed="64"/>
      </patternFill>
    </fill>
    <fill>
      <patternFill patternType="solid">
        <fgColor rgb="FFE4F0EC"/>
        <bgColor indexed="64"/>
      </patternFill>
    </fill>
    <fill>
      <patternFill patternType="solid">
        <fgColor theme="9" tint="-0.249977111117893"/>
        <bgColor indexed="64"/>
      </patternFill>
    </fill>
    <fill>
      <patternFill patternType="solid">
        <fgColor theme="4" tint="0.39997558519241921"/>
        <bgColor indexed="64"/>
      </patternFill>
    </fill>
  </fills>
  <borders count="78">
    <border>
      <left/>
      <right/>
      <top/>
      <bottom/>
      <diagonal/>
    </border>
    <border>
      <left/>
      <right/>
      <top style="thin">
        <color indexed="64"/>
      </top>
      <bottom style="thin">
        <color indexed="64"/>
      </bottom>
      <diagonal/>
    </border>
    <border>
      <left style="thick">
        <color rgb="FFFF0000"/>
      </left>
      <right/>
      <top/>
      <bottom/>
      <diagonal/>
    </border>
    <border>
      <left/>
      <right style="hair">
        <color theme="0" tint="-0.499984740745262"/>
      </right>
      <top style="thin">
        <color theme="1"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top/>
      <bottom style="thin">
        <color indexed="64"/>
      </bottom>
      <diagonal/>
    </border>
    <border>
      <left style="thick">
        <color rgb="FFFF0000"/>
      </left>
      <right/>
      <top/>
      <bottom style="thin">
        <color indexed="64"/>
      </bottom>
      <diagonal/>
    </border>
    <border>
      <left/>
      <right style="thick">
        <color rgb="FFFF0000"/>
      </right>
      <top/>
      <bottom/>
      <diagonal/>
    </border>
    <border>
      <left style="thin">
        <color theme="1"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medium">
        <color theme="0"/>
      </left>
      <right style="medium">
        <color theme="0"/>
      </right>
      <top style="medium">
        <color theme="0"/>
      </top>
      <bottom style="medium">
        <color theme="0"/>
      </bottom>
      <diagonal/>
    </border>
    <border>
      <left style="medium">
        <color rgb="FFFF0000"/>
      </left>
      <right/>
      <top/>
      <bottom/>
      <diagonal/>
    </border>
    <border>
      <left style="hair">
        <color theme="0" tint="-0.499984740745262"/>
      </left>
      <right/>
      <top/>
      <bottom style="hair">
        <color theme="0" tint="-0.499984740745262"/>
      </bottom>
      <diagonal/>
    </border>
    <border>
      <left style="hair">
        <color theme="0" tint="-0.499984740745262"/>
      </left>
      <right style="hair">
        <color theme="0" tint="-0.499984740745262"/>
      </right>
      <top/>
      <bottom/>
      <diagonal/>
    </border>
    <border>
      <left style="hair">
        <color theme="0" tint="-0.499984740745262"/>
      </left>
      <right/>
      <top/>
      <bottom/>
      <diagonal/>
    </border>
    <border>
      <left style="thin">
        <color theme="1" tint="0.499984740745262"/>
      </left>
      <right style="hair">
        <color theme="0" tint="-0.499984740745262"/>
      </right>
      <top/>
      <bottom/>
      <diagonal/>
    </border>
    <border>
      <left style="hair">
        <color theme="0" tint="-0.499984740745262"/>
      </left>
      <right style="hair">
        <color theme="0" tint="-0.499984740745262"/>
      </right>
      <top style="thin">
        <color theme="1" tint="0.499984740745262"/>
      </top>
      <bottom/>
      <diagonal/>
    </border>
    <border>
      <left style="hair">
        <color theme="0" tint="-0.499984740745262"/>
      </left>
      <right/>
      <top style="thin">
        <color theme="1" tint="0.499984740745262"/>
      </top>
      <bottom/>
      <diagonal/>
    </border>
    <border>
      <left style="thick">
        <color rgb="FFFF0000"/>
      </left>
      <right style="hair">
        <color theme="0" tint="-0.499984740745262"/>
      </right>
      <top style="thin">
        <color theme="1" tint="0.499984740745262"/>
      </top>
      <bottom/>
      <diagonal/>
    </border>
    <border>
      <left/>
      <right/>
      <top style="thin">
        <color theme="1" tint="0.499984740745262"/>
      </top>
      <bottom/>
      <diagonal/>
    </border>
    <border>
      <left/>
      <right/>
      <top/>
      <bottom style="hair">
        <color theme="0" tint="-0.499984740745262"/>
      </bottom>
      <diagonal/>
    </border>
    <border>
      <left/>
      <right style="thick">
        <color rgb="FFFF0000"/>
      </right>
      <top/>
      <bottom style="hair">
        <color theme="0" tint="-0.499984740745262"/>
      </bottom>
      <diagonal/>
    </border>
    <border>
      <left style="thin">
        <color indexed="64"/>
      </left>
      <right/>
      <top/>
      <bottom/>
      <diagonal/>
    </border>
    <border>
      <left/>
      <right style="thin">
        <color indexed="64"/>
      </right>
      <top/>
      <bottom/>
      <diagonal/>
    </border>
    <border>
      <left style="thin">
        <color rgb="FFFF0000"/>
      </left>
      <right/>
      <top/>
      <bottom/>
      <diagonal/>
    </border>
    <border>
      <left style="thin">
        <color rgb="FFFF0000"/>
      </left>
      <right/>
      <top/>
      <bottom style="thin">
        <color indexed="64"/>
      </bottom>
      <diagonal/>
    </border>
    <border>
      <left/>
      <right style="thick">
        <color rgb="FFFF0000"/>
      </right>
      <top style="thin">
        <color theme="1" tint="0.499984740745262"/>
      </top>
      <bottom/>
      <diagonal/>
    </border>
    <border>
      <left/>
      <right style="thick">
        <color rgb="FFFF0000"/>
      </right>
      <top/>
      <bottom style="thin">
        <color indexed="64"/>
      </bottom>
      <diagonal/>
    </border>
    <border>
      <left/>
      <right style="thin">
        <color rgb="FFFF0000"/>
      </right>
      <top/>
      <bottom/>
      <diagonal/>
    </border>
    <border>
      <left/>
      <right style="thin">
        <color rgb="FFFF0000"/>
      </right>
      <top/>
      <bottom style="hair">
        <color theme="0" tint="-0.499984740745262"/>
      </bottom>
      <diagonal/>
    </border>
    <border>
      <left/>
      <right/>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bottom style="thick">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ck">
        <color auto="1"/>
      </left>
      <right/>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style="thick">
        <color indexed="64"/>
      </top>
      <bottom/>
      <diagonal/>
    </border>
    <border>
      <left style="thick">
        <color indexed="64"/>
      </left>
      <right/>
      <top style="thin">
        <color indexed="64"/>
      </top>
      <bottom/>
      <diagonal/>
    </border>
    <border>
      <left style="thick">
        <color auto="1"/>
      </left>
      <right/>
      <top/>
      <bottom/>
      <diagonal/>
    </border>
    <border>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ck">
        <color indexed="64"/>
      </top>
      <bottom/>
      <diagonal/>
    </border>
    <border>
      <left/>
      <right style="medium">
        <color indexed="64"/>
      </right>
      <top/>
      <bottom/>
      <diagonal/>
    </border>
    <border>
      <left style="thick">
        <color indexed="64"/>
      </left>
      <right style="thin">
        <color indexed="64"/>
      </right>
      <top/>
      <bottom/>
      <diagonal/>
    </border>
    <border>
      <left/>
      <right style="medium">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right/>
      <top style="thick">
        <color indexed="64"/>
      </top>
      <bottom/>
      <diagonal/>
    </border>
    <border>
      <left style="thick">
        <color indexed="64"/>
      </left>
      <right style="thick">
        <color indexed="64"/>
      </right>
      <top style="thick">
        <color indexed="64"/>
      </top>
      <bottom style="thick">
        <color indexed="64"/>
      </bottom>
      <diagonal/>
    </border>
    <border>
      <left style="thin">
        <color auto="1"/>
      </left>
      <right style="thin">
        <color auto="1"/>
      </right>
      <top/>
      <bottom/>
      <diagonal/>
    </border>
    <border>
      <left style="thin">
        <color indexed="64"/>
      </left>
      <right/>
      <top/>
      <bottom style="thick">
        <color indexed="64"/>
      </bottom>
      <diagonal/>
    </border>
    <border>
      <left style="thin">
        <color indexed="64"/>
      </left>
      <right style="thick">
        <color indexed="64"/>
      </right>
      <top style="thin">
        <color indexed="64"/>
      </top>
      <bottom/>
      <diagonal/>
    </border>
  </borders>
  <cellStyleXfs count="36">
    <xf numFmtId="0" fontId="0" fillId="0" borderId="0"/>
    <xf numFmtId="0" fontId="7" fillId="0" borderId="0"/>
    <xf numFmtId="0" fontId="9" fillId="0" borderId="0"/>
    <xf numFmtId="0" fontId="11" fillId="0" borderId="0" applyNumberFormat="0" applyFill="0" applyBorder="0" applyAlignment="0" applyProtection="0"/>
    <xf numFmtId="0" fontId="8" fillId="0" borderId="0" applyNumberFormat="0" applyFill="0" applyBorder="0" applyAlignment="0" applyProtection="0"/>
    <xf numFmtId="0" fontId="17" fillId="0" borderId="0"/>
    <xf numFmtId="0" fontId="14" fillId="0" borderId="0"/>
    <xf numFmtId="0" fontId="10" fillId="0" borderId="0"/>
    <xf numFmtId="0" fontId="7" fillId="0" borderId="0"/>
    <xf numFmtId="0" fontId="17" fillId="0" borderId="0"/>
    <xf numFmtId="0" fontId="19" fillId="0" borderId="0" applyNumberFormat="0" applyFill="0" applyBorder="0" applyAlignment="0" applyProtection="0">
      <alignment vertical="top"/>
      <protection locked="0"/>
    </xf>
    <xf numFmtId="0" fontId="20" fillId="0" borderId="0" applyFill="0" applyBorder="0" applyAlignment="0" applyProtection="0"/>
    <xf numFmtId="0" fontId="10" fillId="0" borderId="0"/>
    <xf numFmtId="0" fontId="20" fillId="0" borderId="0" applyNumberFormat="0" applyFill="0" applyBorder="0" applyAlignment="0" applyProtection="0"/>
    <xf numFmtId="0" fontId="17" fillId="0" borderId="0"/>
    <xf numFmtId="0" fontId="21" fillId="0" borderId="0"/>
    <xf numFmtId="0" fontId="6" fillId="0" borderId="0"/>
    <xf numFmtId="0" fontId="7" fillId="0" borderId="0"/>
    <xf numFmtId="0" fontId="11" fillId="0" borderId="0" applyNumberFormat="0" applyFill="0" applyBorder="0" applyAlignment="0" applyProtection="0"/>
    <xf numFmtId="0" fontId="5" fillId="0" borderId="0"/>
    <xf numFmtId="0" fontId="17" fillId="0" borderId="0"/>
    <xf numFmtId="0" fontId="5" fillId="0" borderId="0"/>
    <xf numFmtId="0" fontId="27" fillId="0" borderId="0"/>
    <xf numFmtId="0" fontId="4" fillId="0" borderId="0"/>
    <xf numFmtId="0" fontId="4" fillId="0" borderId="0"/>
    <xf numFmtId="0" fontId="2" fillId="0" borderId="0"/>
    <xf numFmtId="0" fontId="30" fillId="0" borderId="0"/>
    <xf numFmtId="0" fontId="31" fillId="0" borderId="0" applyNumberFormat="0" applyFill="0" applyBorder="0" applyAlignment="0" applyProtection="0"/>
    <xf numFmtId="0" fontId="17" fillId="0" borderId="0"/>
    <xf numFmtId="9" fontId="17" fillId="0" borderId="0" applyFont="0" applyFill="0" applyBorder="0" applyAlignment="0" applyProtection="0"/>
    <xf numFmtId="0" fontId="39" fillId="0" borderId="0"/>
    <xf numFmtId="0" fontId="17" fillId="0" borderId="0"/>
    <xf numFmtId="0" fontId="17" fillId="0" borderId="0"/>
    <xf numFmtId="0" fontId="42" fillId="0" borderId="0"/>
    <xf numFmtId="0" fontId="17" fillId="0" borderId="0"/>
    <xf numFmtId="0" fontId="17" fillId="0" borderId="0"/>
  </cellStyleXfs>
  <cellXfs count="1060">
    <xf numFmtId="0" fontId="0" fillId="0" borderId="0" xfId="0"/>
    <xf numFmtId="0" fontId="10" fillId="0" borderId="0" xfId="1" applyFont="1"/>
    <xf numFmtId="0" fontId="16" fillId="0" borderId="0" xfId="0" applyFont="1"/>
    <xf numFmtId="0" fontId="10" fillId="2" borderId="0" xfId="1" applyFont="1" applyFill="1"/>
    <xf numFmtId="0" fontId="10" fillId="2" borderId="0" xfId="8" applyFont="1" applyFill="1"/>
    <xf numFmtId="0" fontId="18" fillId="2" borderId="0" xfId="4" applyFont="1" applyFill="1"/>
    <xf numFmtId="0" fontId="10" fillId="0" borderId="0" xfId="8" applyFont="1"/>
    <xf numFmtId="0" fontId="15" fillId="2" borderId="0" xfId="8" applyFont="1" applyFill="1"/>
    <xf numFmtId="0" fontId="24" fillId="0" borderId="0" xfId="1" applyFont="1"/>
    <xf numFmtId="0" fontId="10" fillId="2" borderId="0" xfId="8" applyFont="1" applyFill="1" applyAlignment="1">
      <alignment vertical="top"/>
    </xf>
    <xf numFmtId="0" fontId="20" fillId="2" borderId="0" xfId="11" applyFill="1" applyAlignment="1">
      <alignment vertical="top"/>
    </xf>
    <xf numFmtId="0" fontId="10" fillId="2" borderId="0" xfId="1" applyFont="1" applyFill="1" applyAlignment="1">
      <alignment vertical="top"/>
    </xf>
    <xf numFmtId="0" fontId="12" fillId="3" borderId="0" xfId="2" applyFont="1" applyFill="1" applyAlignment="1">
      <alignment vertical="top"/>
    </xf>
    <xf numFmtId="0" fontId="13" fillId="3" borderId="0" xfId="2" applyFont="1" applyFill="1" applyAlignment="1">
      <alignment vertical="top"/>
    </xf>
    <xf numFmtId="0" fontId="12" fillId="3" borderId="0" xfId="2" applyFont="1" applyFill="1" applyAlignment="1">
      <alignment horizontal="right" vertical="top"/>
    </xf>
    <xf numFmtId="0" fontId="15" fillId="4" borderId="0" xfId="2" applyFont="1" applyFill="1" applyAlignment="1">
      <alignment vertical="top"/>
    </xf>
    <xf numFmtId="0" fontId="10" fillId="4" borderId="0" xfId="2" applyFont="1" applyFill="1" applyAlignment="1">
      <alignment vertical="top"/>
    </xf>
    <xf numFmtId="0" fontId="10" fillId="4" borderId="0" xfId="1" applyFont="1" applyFill="1" applyAlignment="1">
      <alignment vertical="top"/>
    </xf>
    <xf numFmtId="0" fontId="20" fillId="4" borderId="0" xfId="11" applyFill="1" applyAlignment="1">
      <alignment vertical="top"/>
    </xf>
    <xf numFmtId="0" fontId="12" fillId="5" borderId="0" xfId="1" applyFont="1" applyFill="1" applyAlignment="1">
      <alignment vertical="top"/>
    </xf>
    <xf numFmtId="0" fontId="13" fillId="5" borderId="0" xfId="1" applyFont="1" applyFill="1" applyAlignment="1">
      <alignment vertical="top"/>
    </xf>
    <xf numFmtId="0" fontId="12" fillId="5" borderId="0" xfId="1" applyFont="1" applyFill="1" applyAlignment="1">
      <alignment horizontal="right" vertical="top"/>
    </xf>
    <xf numFmtId="0" fontId="12" fillId="5" borderId="0" xfId="2" applyFont="1" applyFill="1" applyAlignment="1">
      <alignment horizontal="right" vertical="top"/>
    </xf>
    <xf numFmtId="0" fontId="12" fillId="6" borderId="0" xfId="2" applyFont="1" applyFill="1" applyAlignment="1">
      <alignment vertical="top"/>
    </xf>
    <xf numFmtId="0" fontId="13" fillId="6" borderId="0" xfId="2" applyFont="1" applyFill="1" applyAlignment="1">
      <alignment vertical="top"/>
    </xf>
    <xf numFmtId="0" fontId="12" fillId="6" borderId="0" xfId="2" applyFont="1" applyFill="1" applyAlignment="1">
      <alignment horizontal="right" vertical="top"/>
    </xf>
    <xf numFmtId="0" fontId="15" fillId="7" borderId="0" xfId="2" applyFont="1" applyFill="1" applyAlignment="1">
      <alignment vertical="top"/>
    </xf>
    <xf numFmtId="0" fontId="10" fillId="7" borderId="0" xfId="2" applyFont="1" applyFill="1" applyAlignment="1">
      <alignment vertical="top"/>
    </xf>
    <xf numFmtId="0" fontId="10" fillId="7" borderId="0" xfId="2" quotePrefix="1" applyFont="1" applyFill="1" applyAlignment="1">
      <alignment vertical="top"/>
    </xf>
    <xf numFmtId="0" fontId="10" fillId="7" borderId="0" xfId="2" applyFont="1" applyFill="1" applyAlignment="1">
      <alignment horizontal="right" vertical="top"/>
    </xf>
    <xf numFmtId="0" fontId="18" fillId="2" borderId="0" xfId="10" applyFont="1" applyFill="1" applyAlignment="1" applyProtection="1">
      <alignment vertical="top"/>
    </xf>
    <xf numFmtId="0" fontId="18" fillId="2" borderId="0" xfId="4" applyFont="1" applyFill="1" applyAlignment="1">
      <alignment vertical="top"/>
    </xf>
    <xf numFmtId="0" fontId="24" fillId="2" borderId="0" xfId="1" applyFont="1" applyFill="1" applyAlignment="1">
      <alignment vertical="center"/>
    </xf>
    <xf numFmtId="0" fontId="28" fillId="2" borderId="0" xfId="1" applyFont="1" applyFill="1" applyAlignment="1">
      <alignment horizontal="right" vertical="center"/>
    </xf>
    <xf numFmtId="0" fontId="10" fillId="0" borderId="0" xfId="28" applyFont="1" applyAlignment="1">
      <alignment horizontal="left"/>
    </xf>
    <xf numFmtId="0" fontId="10" fillId="0" borderId="0" xfId="26" applyFont="1"/>
    <xf numFmtId="0" fontId="13" fillId="0" borderId="0" xfId="26" applyFont="1"/>
    <xf numFmtId="0" fontId="24" fillId="0" borderId="0" xfId="26" applyFont="1" applyAlignment="1">
      <alignment vertical="top"/>
    </xf>
    <xf numFmtId="165" fontId="10" fillId="0" borderId="0" xfId="26" applyNumberFormat="1" applyFont="1"/>
    <xf numFmtId="0" fontId="10" fillId="0" borderId="0" xfId="26" applyFont="1" applyAlignment="1">
      <alignment vertical="top"/>
    </xf>
    <xf numFmtId="165" fontId="10" fillId="0" borderId="0" xfId="26" applyNumberFormat="1" applyFont="1" applyAlignment="1">
      <alignment vertical="top"/>
    </xf>
    <xf numFmtId="0" fontId="1" fillId="0" borderId="0" xfId="0" applyFont="1"/>
    <xf numFmtId="0" fontId="13" fillId="0" borderId="0" xfId="26" applyFont="1" applyAlignment="1">
      <alignment horizontal="center" wrapText="1"/>
    </xf>
    <xf numFmtId="165" fontId="13" fillId="0" borderId="0" xfId="26" applyNumberFormat="1" applyFont="1" applyAlignment="1">
      <alignment horizontal="center" wrapText="1"/>
    </xf>
    <xf numFmtId="3" fontId="10" fillId="0" borderId="0" xfId="26" applyNumberFormat="1" applyFont="1"/>
    <xf numFmtId="3" fontId="15" fillId="0" borderId="0" xfId="26" applyNumberFormat="1" applyFont="1"/>
    <xf numFmtId="165" fontId="15" fillId="8" borderId="0" xfId="26" applyNumberFormat="1" applyFont="1" applyFill="1"/>
    <xf numFmtId="0" fontId="32" fillId="2" borderId="0" xfId="0" applyFont="1" applyFill="1"/>
    <xf numFmtId="0" fontId="33" fillId="2" borderId="0" xfId="0" applyFont="1" applyFill="1"/>
    <xf numFmtId="0" fontId="34" fillId="2" borderId="0" xfId="0" applyFont="1" applyFill="1"/>
    <xf numFmtId="0" fontId="1" fillId="0" borderId="0" xfId="0" applyFont="1" applyAlignment="1">
      <alignment horizontal="center"/>
    </xf>
    <xf numFmtId="0" fontId="12" fillId="3" borderId="0" xfId="0" applyFont="1" applyFill="1" applyAlignment="1">
      <alignment horizontal="center"/>
    </xf>
    <xf numFmtId="166" fontId="1" fillId="0" borderId="0" xfId="29" applyNumberFormat="1" applyFont="1"/>
    <xf numFmtId="0" fontId="35" fillId="6" borderId="0" xfId="0" applyFont="1" applyFill="1" applyAlignment="1">
      <alignment horizontal="center" textRotation="90"/>
    </xf>
    <xf numFmtId="0" fontId="12" fillId="3" borderId="0" xfId="0" applyFont="1" applyFill="1" applyAlignment="1">
      <alignment vertical="center"/>
    </xf>
    <xf numFmtId="0" fontId="1" fillId="0" borderId="0" xfId="0" applyFont="1" applyAlignment="1">
      <alignment vertical="center"/>
    </xf>
    <xf numFmtId="0" fontId="1" fillId="11" borderId="1" xfId="0" applyFont="1" applyFill="1" applyBorder="1"/>
    <xf numFmtId="9" fontId="1" fillId="11" borderId="1" xfId="0" applyNumberFormat="1" applyFont="1" applyFill="1" applyBorder="1"/>
    <xf numFmtId="0" fontId="15" fillId="11" borderId="1" xfId="0" applyFont="1" applyFill="1" applyBorder="1" applyAlignment="1">
      <alignment horizontal="center"/>
    </xf>
    <xf numFmtId="0" fontId="36" fillId="0" borderId="0" xfId="0" applyFont="1" applyAlignment="1">
      <alignment vertical="center" wrapText="1"/>
    </xf>
    <xf numFmtId="0" fontId="13" fillId="0" borderId="2" xfId="26" applyFont="1" applyBorder="1" applyAlignment="1">
      <alignment horizontal="center" wrapText="1"/>
    </xf>
    <xf numFmtId="0" fontId="12" fillId="6" borderId="0" xfId="0" applyFont="1" applyFill="1" applyAlignment="1">
      <alignment horizontal="center" vertical="center" wrapText="1"/>
    </xf>
    <xf numFmtId="0" fontId="12" fillId="3" borderId="0" xfId="0" applyFont="1" applyFill="1" applyAlignment="1">
      <alignment horizontal="center" vertical="center" wrapText="1"/>
    </xf>
    <xf numFmtId="0" fontId="10" fillId="11" borderId="1" xfId="0" applyFont="1" applyFill="1" applyBorder="1" applyAlignment="1">
      <alignment horizontal="center"/>
    </xf>
    <xf numFmtId="0" fontId="26" fillId="0" borderId="0" xfId="26" applyFont="1" applyAlignment="1">
      <alignment vertical="top"/>
    </xf>
    <xf numFmtId="0" fontId="15" fillId="0" borderId="4" xfId="26" applyFont="1" applyBorder="1"/>
    <xf numFmtId="0" fontId="15" fillId="0" borderId="0" xfId="26" applyFont="1"/>
    <xf numFmtId="0" fontId="10" fillId="2" borderId="0" xfId="17" applyFont="1" applyFill="1"/>
    <xf numFmtId="0" fontId="1" fillId="3" borderId="0" xfId="0" applyFont="1" applyFill="1" applyAlignment="1">
      <alignment horizontal="center" wrapText="1"/>
    </xf>
    <xf numFmtId="0" fontId="25" fillId="0" borderId="0" xfId="0" applyFont="1" applyAlignment="1">
      <alignment horizontal="left" vertical="center"/>
    </xf>
    <xf numFmtId="0" fontId="1" fillId="2" borderId="0" xfId="0" applyFont="1" applyFill="1"/>
    <xf numFmtId="165" fontId="16" fillId="8" borderId="0" xfId="0" applyNumberFormat="1" applyFont="1" applyFill="1" applyAlignment="1">
      <alignment horizontal="center" vertical="center"/>
    </xf>
    <xf numFmtId="3" fontId="36" fillId="0" borderId="0" xfId="0" applyNumberFormat="1" applyFont="1" applyAlignment="1">
      <alignment horizontal="center" wrapText="1"/>
    </xf>
    <xf numFmtId="0" fontId="10" fillId="0" borderId="5" xfId="28" applyFont="1" applyBorder="1" applyAlignment="1">
      <alignment horizontal="left"/>
    </xf>
    <xf numFmtId="0" fontId="29" fillId="0" borderId="0" xfId="28" applyFont="1" applyAlignment="1">
      <alignment horizontal="left"/>
    </xf>
    <xf numFmtId="0" fontId="29" fillId="0" borderId="5" xfId="28" applyFont="1" applyBorder="1" applyAlignment="1">
      <alignment horizontal="left"/>
    </xf>
    <xf numFmtId="3" fontId="1" fillId="0" borderId="0" xfId="0" applyNumberFormat="1" applyFont="1"/>
    <xf numFmtId="3" fontId="1" fillId="0" borderId="2" xfId="0" applyNumberFormat="1" applyFont="1" applyBorder="1"/>
    <xf numFmtId="3" fontId="1" fillId="0" borderId="5" xfId="0" applyNumberFormat="1" applyFont="1" applyBorder="1"/>
    <xf numFmtId="3" fontId="1" fillId="10" borderId="2" xfId="0" applyNumberFormat="1" applyFont="1" applyFill="1" applyBorder="1"/>
    <xf numFmtId="3" fontId="1" fillId="10" borderId="6" xfId="0" applyNumberFormat="1" applyFont="1" applyFill="1" applyBorder="1"/>
    <xf numFmtId="0" fontId="29" fillId="0" borderId="0" xfId="0" applyFont="1" applyAlignment="1">
      <alignment horizontal="left"/>
    </xf>
    <xf numFmtId="164" fontId="16" fillId="8" borderId="0" xfId="0" applyNumberFormat="1" applyFont="1" applyFill="1"/>
    <xf numFmtId="164" fontId="16" fillId="8" borderId="5" xfId="0" applyNumberFormat="1" applyFont="1" applyFill="1" applyBorder="1"/>
    <xf numFmtId="0" fontId="29" fillId="0" borderId="0" xfId="0" applyFont="1"/>
    <xf numFmtId="0" fontId="10" fillId="12" borderId="0" xfId="26" applyFont="1" applyFill="1"/>
    <xf numFmtId="3" fontId="10" fillId="10" borderId="2" xfId="26" applyNumberFormat="1" applyFont="1" applyFill="1" applyBorder="1"/>
    <xf numFmtId="167" fontId="1" fillId="0" borderId="0" xfId="0" applyNumberFormat="1" applyFont="1" applyAlignment="1">
      <alignment horizontal="center"/>
    </xf>
    <xf numFmtId="0" fontId="38" fillId="0" borderId="0" xfId="26" applyFont="1" applyAlignment="1">
      <alignment horizontal="right" vertical="top"/>
    </xf>
    <xf numFmtId="165" fontId="16" fillId="8" borderId="0" xfId="0" applyNumberFormat="1" applyFont="1" applyFill="1" applyAlignment="1">
      <alignment horizontal="center"/>
    </xf>
    <xf numFmtId="168" fontId="1" fillId="0" borderId="0" xfId="0" applyNumberFormat="1" applyFont="1" applyAlignment="1">
      <alignment horizontal="center"/>
    </xf>
    <xf numFmtId="0" fontId="12" fillId="0" borderId="3" xfId="26" applyFont="1" applyBorder="1"/>
    <xf numFmtId="0" fontId="12" fillId="0" borderId="0" xfId="26" applyFont="1"/>
    <xf numFmtId="0" fontId="1" fillId="0" borderId="0" xfId="0" applyFont="1" applyAlignment="1">
      <alignment horizontal="center" wrapText="1"/>
    </xf>
    <xf numFmtId="0" fontId="12" fillId="5" borderId="10" xfId="0" applyFont="1" applyFill="1" applyBorder="1" applyAlignment="1">
      <alignment horizontal="center" vertical="center"/>
    </xf>
    <xf numFmtId="0" fontId="1" fillId="0" borderId="7" xfId="0" applyFont="1" applyBorder="1" applyAlignment="1">
      <alignment horizontal="center" wrapText="1"/>
    </xf>
    <xf numFmtId="168" fontId="1" fillId="0" borderId="7" xfId="0" applyNumberFormat="1" applyFont="1" applyBorder="1" applyAlignment="1">
      <alignment horizontal="center"/>
    </xf>
    <xf numFmtId="0" fontId="1" fillId="3" borderId="11" xfId="0" applyFont="1" applyFill="1" applyBorder="1" applyAlignment="1">
      <alignment horizontal="center" wrapText="1"/>
    </xf>
    <xf numFmtId="167" fontId="16" fillId="8" borderId="11" xfId="0" applyNumberFormat="1" applyFont="1" applyFill="1" applyBorder="1" applyAlignment="1">
      <alignment horizontal="center"/>
    </xf>
    <xf numFmtId="165" fontId="15" fillId="8" borderId="7" xfId="26" applyNumberFormat="1" applyFont="1" applyFill="1" applyBorder="1"/>
    <xf numFmtId="0" fontId="13" fillId="0" borderId="7" xfId="26" applyFont="1" applyBorder="1" applyAlignment="1">
      <alignment horizontal="center" wrapText="1"/>
    </xf>
    <xf numFmtId="0" fontId="23" fillId="0" borderId="0" xfId="0" applyFont="1" applyAlignment="1">
      <alignment vertical="top"/>
    </xf>
    <xf numFmtId="0" fontId="28" fillId="0" borderId="0" xfId="0" applyFont="1" applyAlignment="1">
      <alignment horizontal="right" vertical="top"/>
    </xf>
    <xf numFmtId="0" fontId="29" fillId="0" borderId="8" xfId="28" applyFont="1" applyBorder="1" applyAlignment="1">
      <alignment horizontal="left"/>
    </xf>
    <xf numFmtId="0" fontId="10" fillId="0" borderId="9" xfId="28" applyFont="1" applyBorder="1" applyAlignment="1">
      <alignment horizontal="left"/>
    </xf>
    <xf numFmtId="0" fontId="10" fillId="0" borderId="12" xfId="28" applyFont="1" applyBorder="1" applyAlignment="1">
      <alignment horizontal="left"/>
    </xf>
    <xf numFmtId="0" fontId="12" fillId="9" borderId="15" xfId="28" applyFont="1" applyFill="1" applyBorder="1"/>
    <xf numFmtId="0" fontId="37" fillId="9" borderId="13" xfId="28" applyFont="1" applyFill="1" applyBorder="1"/>
    <xf numFmtId="0" fontId="12" fillId="9" borderId="13" xfId="28" applyFont="1" applyFill="1" applyBorder="1"/>
    <xf numFmtId="0" fontId="12" fillId="9" borderId="14" xfId="28" applyFont="1" applyFill="1" applyBorder="1"/>
    <xf numFmtId="0" fontId="12" fillId="0" borderId="0" xfId="28" applyFont="1"/>
    <xf numFmtId="0" fontId="12" fillId="9" borderId="16" xfId="26" applyFont="1" applyFill="1" applyBorder="1" applyAlignment="1">
      <alignment horizontal="center" wrapText="1"/>
    </xf>
    <xf numFmtId="0" fontId="12" fillId="9" borderId="17" xfId="26" applyFont="1" applyFill="1" applyBorder="1" applyAlignment="1">
      <alignment horizontal="center" wrapText="1"/>
    </xf>
    <xf numFmtId="0" fontId="12" fillId="9" borderId="18" xfId="26" applyFont="1" applyFill="1" applyBorder="1" applyAlignment="1">
      <alignment horizontal="center" wrapText="1"/>
    </xf>
    <xf numFmtId="0" fontId="12" fillId="9" borderId="0" xfId="26" applyFont="1" applyFill="1" applyAlignment="1">
      <alignment horizontal="center" wrapText="1"/>
    </xf>
    <xf numFmtId="164" fontId="16" fillId="8" borderId="7" xfId="0" applyNumberFormat="1" applyFont="1" applyFill="1" applyBorder="1"/>
    <xf numFmtId="0" fontId="12" fillId="9" borderId="19" xfId="26" applyFont="1" applyFill="1" applyBorder="1" applyAlignment="1">
      <alignment horizontal="center" wrapText="1"/>
    </xf>
    <xf numFmtId="0" fontId="12" fillId="9" borderId="2" xfId="26" applyFont="1" applyFill="1" applyBorder="1" applyAlignment="1">
      <alignment horizontal="center" wrapText="1"/>
    </xf>
    <xf numFmtId="0" fontId="12" fillId="9" borderId="7" xfId="26" applyFont="1" applyFill="1" applyBorder="1" applyAlignment="1">
      <alignment horizontal="center" wrapText="1"/>
    </xf>
    <xf numFmtId="3" fontId="16" fillId="0" borderId="0" xfId="0" applyNumberFormat="1" applyFont="1"/>
    <xf numFmtId="164" fontId="16" fillId="8" borderId="20" xfId="0" applyNumberFormat="1" applyFont="1" applyFill="1" applyBorder="1"/>
    <xf numFmtId="164" fontId="16" fillId="8" borderId="21" xfId="0" applyNumberFormat="1" applyFont="1" applyFill="1" applyBorder="1"/>
    <xf numFmtId="164" fontId="16" fillId="0" borderId="0" xfId="0" applyNumberFormat="1" applyFont="1"/>
    <xf numFmtId="164" fontId="16" fillId="0" borderId="7" xfId="0" applyNumberFormat="1" applyFont="1" applyBorder="1"/>
    <xf numFmtId="0" fontId="1" fillId="3" borderId="0" xfId="0" applyFont="1" applyFill="1" applyAlignment="1">
      <alignment wrapText="1"/>
    </xf>
    <xf numFmtId="0" fontId="40" fillId="0" borderId="0" xfId="0" applyFont="1" applyAlignment="1">
      <alignment vertical="top"/>
    </xf>
    <xf numFmtId="0" fontId="1" fillId="0" borderId="2" xfId="0" applyFont="1" applyBorder="1" applyAlignment="1">
      <alignment horizontal="center" wrapText="1"/>
    </xf>
    <xf numFmtId="0" fontId="12" fillId="9" borderId="24" xfId="26" applyFont="1" applyFill="1" applyBorder="1" applyAlignment="1">
      <alignment horizontal="center" wrapText="1"/>
    </xf>
    <xf numFmtId="3" fontId="1" fillId="0" borderId="24" xfId="0" applyNumberFormat="1" applyFont="1" applyBorder="1"/>
    <xf numFmtId="3" fontId="1" fillId="0" borderId="25" xfId="0" applyNumberFormat="1" applyFont="1" applyBorder="1"/>
    <xf numFmtId="0" fontId="12" fillId="9" borderId="26" xfId="26" applyFont="1" applyFill="1" applyBorder="1" applyAlignment="1">
      <alignment horizontal="center" wrapText="1"/>
    </xf>
    <xf numFmtId="164" fontId="16" fillId="8" borderId="27" xfId="0" applyNumberFormat="1" applyFont="1" applyFill="1" applyBorder="1"/>
    <xf numFmtId="3" fontId="16" fillId="0" borderId="24" xfId="0" applyNumberFormat="1" applyFont="1" applyBorder="1"/>
    <xf numFmtId="0" fontId="12" fillId="9" borderId="28" xfId="26" applyFont="1" applyFill="1" applyBorder="1" applyAlignment="1">
      <alignment horizontal="center" wrapText="1"/>
    </xf>
    <xf numFmtId="164" fontId="16" fillId="8" borderId="29" xfId="0" applyNumberFormat="1" applyFont="1" applyFill="1" applyBorder="1"/>
    <xf numFmtId="164" fontId="16" fillId="8" borderId="28" xfId="0" applyNumberFormat="1" applyFont="1" applyFill="1" applyBorder="1"/>
    <xf numFmtId="164" fontId="16" fillId="0" borderId="28" xfId="0" applyNumberFormat="1" applyFont="1" applyBorder="1"/>
    <xf numFmtId="0" fontId="13" fillId="0" borderId="24" xfId="26" applyFont="1" applyBorder="1" applyAlignment="1">
      <alignment horizontal="center" wrapText="1"/>
    </xf>
    <xf numFmtId="0" fontId="13" fillId="0" borderId="28" xfId="26" applyFont="1" applyBorder="1" applyAlignment="1">
      <alignment horizontal="center" wrapText="1"/>
    </xf>
    <xf numFmtId="3" fontId="10" fillId="0" borderId="24" xfId="26" applyNumberFormat="1" applyFont="1" applyBorder="1"/>
    <xf numFmtId="165" fontId="15" fillId="8" borderId="28" xfId="26" applyNumberFormat="1" applyFont="1" applyFill="1" applyBorder="1"/>
    <xf numFmtId="165" fontId="13" fillId="0" borderId="28" xfId="26" applyNumberFormat="1" applyFont="1" applyBorder="1" applyAlignment="1">
      <alignment horizontal="center" wrapText="1"/>
    </xf>
    <xf numFmtId="3" fontId="10" fillId="10" borderId="0" xfId="26" applyNumberFormat="1" applyFont="1" applyFill="1"/>
    <xf numFmtId="165" fontId="16" fillId="10" borderId="2" xfId="0" applyNumberFormat="1" applyFont="1" applyFill="1" applyBorder="1" applyAlignment="1">
      <alignment horizontal="center"/>
    </xf>
    <xf numFmtId="165" fontId="16" fillId="10" borderId="0" xfId="0" applyNumberFormat="1" applyFont="1" applyFill="1" applyAlignment="1">
      <alignment horizontal="center"/>
    </xf>
    <xf numFmtId="0" fontId="40" fillId="6" borderId="0" xfId="0" applyFont="1" applyFill="1"/>
    <xf numFmtId="0" fontId="43" fillId="6" borderId="0" xfId="0" applyFont="1" applyFill="1"/>
    <xf numFmtId="0" fontId="44" fillId="6" borderId="0" xfId="0" applyFont="1" applyFill="1" applyAlignment="1">
      <alignment horizontal="right"/>
    </xf>
    <xf numFmtId="0" fontId="45" fillId="6" borderId="0" xfId="0" applyFont="1" applyFill="1" applyAlignment="1">
      <alignment horizontal="left"/>
    </xf>
    <xf numFmtId="0" fontId="24" fillId="6" borderId="0" xfId="0" applyFont="1" applyFill="1"/>
    <xf numFmtId="0" fontId="46" fillId="6" borderId="0" xfId="0" applyFont="1" applyFill="1"/>
    <xf numFmtId="0" fontId="26" fillId="6" borderId="0" xfId="0" applyFont="1" applyFill="1"/>
    <xf numFmtId="0" fontId="47" fillId="6" borderId="0" xfId="0" applyFont="1" applyFill="1"/>
    <xf numFmtId="0" fontId="48" fillId="6" borderId="0" xfId="0" applyFont="1" applyFill="1"/>
    <xf numFmtId="165" fontId="25" fillId="6" borderId="0" xfId="0" applyNumberFormat="1" applyFont="1" applyFill="1"/>
    <xf numFmtId="0" fontId="25" fillId="6" borderId="0" xfId="0" applyFont="1" applyFill="1"/>
    <xf numFmtId="165" fontId="44" fillId="6" borderId="0" xfId="0" applyNumberFormat="1" applyFont="1" applyFill="1"/>
    <xf numFmtId="169" fontId="40" fillId="6" borderId="0" xfId="0" applyNumberFormat="1" applyFont="1" applyFill="1"/>
    <xf numFmtId="0" fontId="45" fillId="6" borderId="0" xfId="0" applyFont="1" applyFill="1"/>
    <xf numFmtId="169" fontId="45" fillId="6" borderId="0" xfId="0" applyNumberFormat="1" applyFont="1" applyFill="1"/>
    <xf numFmtId="165" fontId="43" fillId="6" borderId="0" xfId="0" applyNumberFormat="1" applyFont="1" applyFill="1"/>
    <xf numFmtId="0" fontId="43" fillId="6" borderId="0" xfId="0" applyFont="1" applyFill="1" applyAlignment="1">
      <alignment horizontal="left"/>
    </xf>
    <xf numFmtId="0" fontId="40" fillId="0" borderId="0" xfId="0" applyFont="1"/>
    <xf numFmtId="0" fontId="15" fillId="11" borderId="30" xfId="0" applyFont="1" applyFill="1" applyBorder="1"/>
    <xf numFmtId="0" fontId="49" fillId="11" borderId="30" xfId="0" applyFont="1" applyFill="1" applyBorder="1" applyAlignment="1">
      <alignment horizontal="left"/>
    </xf>
    <xf numFmtId="0" fontId="10" fillId="11" borderId="30" xfId="0" applyFont="1" applyFill="1" applyBorder="1"/>
    <xf numFmtId="0" fontId="37" fillId="11" borderId="30" xfId="0" applyFont="1" applyFill="1" applyBorder="1"/>
    <xf numFmtId="0" fontId="50" fillId="11" borderId="30" xfId="0" applyFont="1" applyFill="1" applyBorder="1"/>
    <xf numFmtId="0" fontId="51" fillId="11" borderId="30" xfId="0" applyFont="1" applyFill="1" applyBorder="1"/>
    <xf numFmtId="0" fontId="52" fillId="11" borderId="30" xfId="0" applyFont="1" applyFill="1" applyBorder="1"/>
    <xf numFmtId="165" fontId="53" fillId="11" borderId="30" xfId="0" applyNumberFormat="1" applyFont="1" applyFill="1" applyBorder="1"/>
    <xf numFmtId="0" fontId="53" fillId="11" borderId="30" xfId="0" applyFont="1" applyFill="1" applyBorder="1"/>
    <xf numFmtId="0" fontId="1" fillId="11" borderId="30" xfId="0" applyFont="1" applyFill="1" applyBorder="1"/>
    <xf numFmtId="165" fontId="1" fillId="11" borderId="30" xfId="0" applyNumberFormat="1" applyFont="1" applyFill="1" applyBorder="1"/>
    <xf numFmtId="169" fontId="15" fillId="11" borderId="30" xfId="0" applyNumberFormat="1" applyFont="1" applyFill="1" applyBorder="1"/>
    <xf numFmtId="165" fontId="10" fillId="11" borderId="30" xfId="0" applyNumberFormat="1" applyFont="1" applyFill="1" applyBorder="1"/>
    <xf numFmtId="0" fontId="15" fillId="11" borderId="30" xfId="0" applyFont="1" applyFill="1" applyBorder="1" applyAlignment="1">
      <alignment horizontal="left"/>
    </xf>
    <xf numFmtId="0" fontId="10" fillId="11" borderId="30" xfId="0" applyFont="1" applyFill="1" applyBorder="1" applyAlignment="1">
      <alignment horizontal="left"/>
    </xf>
    <xf numFmtId="0" fontId="10" fillId="0" borderId="0" xfId="0" applyFont="1"/>
    <xf numFmtId="0" fontId="15" fillId="0" borderId="0" xfId="0" applyFont="1" applyAlignment="1">
      <alignment horizontal="left"/>
    </xf>
    <xf numFmtId="0" fontId="15" fillId="0" borderId="0" xfId="0" applyFont="1"/>
    <xf numFmtId="0" fontId="37" fillId="0" borderId="0" xfId="0" applyFont="1"/>
    <xf numFmtId="0" fontId="50" fillId="0" borderId="0" xfId="0" applyFont="1"/>
    <xf numFmtId="0" fontId="51" fillId="0" borderId="0" xfId="0" applyFont="1"/>
    <xf numFmtId="0" fontId="52" fillId="0" borderId="0" xfId="0" applyFont="1"/>
    <xf numFmtId="165" fontId="53" fillId="0" borderId="0" xfId="0" applyNumberFormat="1" applyFont="1"/>
    <xf numFmtId="0" fontId="53" fillId="0" borderId="0" xfId="0" applyFont="1"/>
    <xf numFmtId="165" fontId="1" fillId="0" borderId="0" xfId="0" applyNumberFormat="1" applyFont="1"/>
    <xf numFmtId="169" fontId="10" fillId="0" borderId="0" xfId="0" applyNumberFormat="1" applyFont="1"/>
    <xf numFmtId="165" fontId="10" fillId="0" borderId="0" xfId="0" applyNumberFormat="1" applyFont="1"/>
    <xf numFmtId="0" fontId="10" fillId="0" borderId="0" xfId="0" applyFont="1" applyAlignment="1">
      <alignment horizontal="right"/>
    </xf>
    <xf numFmtId="0" fontId="10" fillId="0" borderId="0" xfId="0" applyFont="1" applyAlignment="1">
      <alignment horizontal="left"/>
    </xf>
    <xf numFmtId="0" fontId="15" fillId="10" borderId="0" xfId="0" applyFont="1" applyFill="1" applyAlignment="1">
      <alignment vertical="center"/>
    </xf>
    <xf numFmtId="0" fontId="37" fillId="10" borderId="0" xfId="0" applyFont="1" applyFill="1" applyAlignment="1">
      <alignment vertical="center"/>
    </xf>
    <xf numFmtId="0" fontId="51" fillId="10" borderId="0" xfId="0" applyFont="1" applyFill="1" applyAlignment="1">
      <alignment vertical="center"/>
    </xf>
    <xf numFmtId="0" fontId="16" fillId="0" borderId="0" xfId="0" applyFont="1" applyAlignment="1">
      <alignment horizontal="right" vertical="top" wrapText="1"/>
    </xf>
    <xf numFmtId="0" fontId="54" fillId="0" borderId="0" xfId="0" applyFont="1" applyAlignment="1">
      <alignment horizontal="right" vertical="top" wrapText="1"/>
    </xf>
    <xf numFmtId="169" fontId="16" fillId="0" borderId="0" xfId="0" applyNumberFormat="1" applyFont="1" applyAlignment="1">
      <alignment horizontal="right" vertical="top" wrapText="1"/>
    </xf>
    <xf numFmtId="0" fontId="55" fillId="0" borderId="0" xfId="0" applyFont="1" applyAlignment="1">
      <alignment horizontal="right" vertical="top" wrapText="1"/>
    </xf>
    <xf numFmtId="0" fontId="56" fillId="0" borderId="0" xfId="0" applyFont="1" applyAlignment="1">
      <alignment horizontal="right" vertical="top" wrapText="1"/>
    </xf>
    <xf numFmtId="0" fontId="16" fillId="0" borderId="0" xfId="0" applyFont="1" applyAlignment="1">
      <alignment horizontal="right" vertical="center" wrapText="1"/>
    </xf>
    <xf numFmtId="169" fontId="15" fillId="10" borderId="0" xfId="0" applyNumberFormat="1" applyFont="1" applyFill="1" applyAlignment="1">
      <alignment horizontal="right" vertical="center" wrapText="1"/>
    </xf>
    <xf numFmtId="0" fontId="15" fillId="10" borderId="0" xfId="0" applyFont="1" applyFill="1" applyAlignment="1">
      <alignment horizontal="right" vertical="center"/>
    </xf>
    <xf numFmtId="165" fontId="15" fillId="10" borderId="0" xfId="0" applyNumberFormat="1" applyFont="1" applyFill="1" applyAlignment="1">
      <alignment horizontal="right" vertical="center"/>
    </xf>
    <xf numFmtId="0" fontId="15" fillId="12" borderId="0" xfId="0" applyFont="1" applyFill="1" applyAlignment="1">
      <alignment horizontal="right" vertical="center"/>
    </xf>
    <xf numFmtId="0" fontId="15" fillId="12" borderId="0" xfId="0" applyFont="1" applyFill="1" applyAlignment="1">
      <alignment horizontal="left" vertical="center"/>
    </xf>
    <xf numFmtId="0" fontId="10" fillId="2" borderId="0" xfId="0" applyFont="1" applyFill="1"/>
    <xf numFmtId="0" fontId="16" fillId="0" borderId="0" xfId="0" applyFont="1" applyAlignment="1">
      <alignment vertical="center"/>
    </xf>
    <xf numFmtId="0" fontId="54" fillId="0" borderId="0" xfId="0" applyFont="1" applyAlignment="1">
      <alignment vertical="center"/>
    </xf>
    <xf numFmtId="169" fontId="16" fillId="0" borderId="0" xfId="0" applyNumberFormat="1" applyFont="1" applyAlignment="1">
      <alignment vertical="center"/>
    </xf>
    <xf numFmtId="0" fontId="55" fillId="0" borderId="0" xfId="0" applyFont="1" applyAlignment="1">
      <alignment vertical="center"/>
    </xf>
    <xf numFmtId="0" fontId="56" fillId="0" borderId="0" xfId="0" applyFont="1" applyAlignment="1">
      <alignment vertical="center"/>
    </xf>
    <xf numFmtId="169" fontId="16" fillId="0" borderId="0" xfId="0" applyNumberFormat="1" applyFont="1" applyAlignment="1">
      <alignment vertical="top" wrapText="1"/>
    </xf>
    <xf numFmtId="0" fontId="16" fillId="0" borderId="0" xfId="0" applyFont="1" applyAlignment="1">
      <alignment vertical="center" wrapText="1"/>
    </xf>
    <xf numFmtId="0" fontId="15" fillId="0" borderId="33" xfId="0" applyFont="1" applyBorder="1" applyAlignment="1">
      <alignment horizontal="left"/>
    </xf>
    <xf numFmtId="0" fontId="1" fillId="0" borderId="34" xfId="0" applyFont="1" applyBorder="1"/>
    <xf numFmtId="0" fontId="49" fillId="0" borderId="35" xfId="0" applyFont="1" applyBorder="1" applyAlignment="1">
      <alignment horizontal="right"/>
    </xf>
    <xf numFmtId="0" fontId="15" fillId="10" borderId="0" xfId="0" applyFont="1" applyFill="1"/>
    <xf numFmtId="0" fontId="10" fillId="10" borderId="0" xfId="0" applyFont="1" applyFill="1"/>
    <xf numFmtId="0" fontId="37" fillId="10" borderId="0" xfId="0" applyFont="1" applyFill="1"/>
    <xf numFmtId="0" fontId="50" fillId="10" borderId="0" xfId="0" applyFont="1" applyFill="1"/>
    <xf numFmtId="0" fontId="51" fillId="10" borderId="0" xfId="0" applyFont="1" applyFill="1"/>
    <xf numFmtId="0" fontId="52" fillId="10" borderId="0" xfId="0" applyFont="1" applyFill="1"/>
    <xf numFmtId="0" fontId="57" fillId="0" borderId="0" xfId="0" applyFont="1"/>
    <xf numFmtId="1" fontId="57" fillId="0" borderId="0" xfId="0" applyNumberFormat="1" applyFont="1"/>
    <xf numFmtId="0" fontId="58" fillId="0" borderId="0" xfId="0" applyFont="1"/>
    <xf numFmtId="2" fontId="58" fillId="0" borderId="0" xfId="0" applyNumberFormat="1" applyFont="1"/>
    <xf numFmtId="164" fontId="1" fillId="0" borderId="0" xfId="0" applyNumberFormat="1" applyFont="1"/>
    <xf numFmtId="165" fontId="10" fillId="10" borderId="0" xfId="0" applyNumberFormat="1" applyFont="1" applyFill="1"/>
    <xf numFmtId="0" fontId="10" fillId="12" borderId="0" xfId="0" applyFont="1" applyFill="1" applyAlignment="1">
      <alignment horizontal="right"/>
    </xf>
    <xf numFmtId="0" fontId="10" fillId="12" borderId="0" xfId="0" applyFont="1" applyFill="1" applyAlignment="1">
      <alignment horizontal="left"/>
    </xf>
    <xf numFmtId="0" fontId="15" fillId="12" borderId="0" xfId="0" applyFont="1" applyFill="1" applyAlignment="1">
      <alignment horizontal="left"/>
    </xf>
    <xf numFmtId="0" fontId="41" fillId="0" borderId="22" xfId="0" applyFont="1" applyBorder="1" applyAlignment="1">
      <alignment horizont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36" xfId="0" applyFont="1" applyBorder="1" applyAlignment="1">
      <alignment horizontal="center" vertical="center"/>
    </xf>
    <xf numFmtId="0" fontId="59" fillId="0" borderId="37" xfId="0" applyFont="1" applyBorder="1" applyAlignment="1">
      <alignment horizontal="center" vertical="center"/>
    </xf>
    <xf numFmtId="0" fontId="59" fillId="14" borderId="38" xfId="35" applyFont="1" applyFill="1" applyBorder="1" applyAlignment="1">
      <alignment horizontal="center" vertical="center"/>
    </xf>
    <xf numFmtId="0" fontId="59" fillId="14" borderId="39" xfId="35" applyFont="1" applyFill="1" applyBorder="1" applyAlignment="1">
      <alignment horizontal="center" vertical="center"/>
    </xf>
    <xf numFmtId="0" fontId="59" fillId="0" borderId="23" xfId="0" applyFont="1" applyBorder="1" applyAlignment="1">
      <alignment horizontal="center" vertical="center"/>
    </xf>
    <xf numFmtId="0" fontId="1" fillId="15" borderId="40" xfId="0" applyFont="1" applyFill="1" applyBorder="1" applyAlignment="1">
      <alignment horizontal="center"/>
    </xf>
    <xf numFmtId="0" fontId="1" fillId="15" borderId="41" xfId="0" applyFont="1" applyFill="1" applyBorder="1" applyAlignment="1">
      <alignment horizontal="center"/>
    </xf>
    <xf numFmtId="0" fontId="59" fillId="15" borderId="42" xfId="0" applyFont="1" applyFill="1" applyBorder="1" applyAlignment="1">
      <alignment horizontal="center" vertical="center"/>
    </xf>
    <xf numFmtId="0" fontId="59" fillId="0" borderId="43" xfId="0" applyFont="1" applyBorder="1" applyAlignment="1">
      <alignment horizontal="center" vertical="center"/>
    </xf>
    <xf numFmtId="0" fontId="59" fillId="14" borderId="0" xfId="35" applyFont="1" applyFill="1" applyAlignment="1">
      <alignment horizontal="center" vertical="center"/>
    </xf>
    <xf numFmtId="0" fontId="59" fillId="14" borderId="43" xfId="35" applyFont="1" applyFill="1" applyBorder="1" applyAlignment="1">
      <alignment horizontal="center" vertical="center"/>
    </xf>
    <xf numFmtId="0" fontId="1" fillId="15" borderId="44" xfId="0" applyFont="1" applyFill="1" applyBorder="1" applyAlignment="1">
      <alignment horizontal="center"/>
    </xf>
    <xf numFmtId="0" fontId="1" fillId="15" borderId="45" xfId="0" applyFont="1" applyFill="1" applyBorder="1" applyAlignment="1">
      <alignment horizontal="center"/>
    </xf>
    <xf numFmtId="0" fontId="59" fillId="15" borderId="46" xfId="0" applyFont="1" applyFill="1" applyBorder="1" applyAlignment="1">
      <alignment horizontal="center" vertical="center"/>
    </xf>
    <xf numFmtId="0" fontId="59" fillId="14" borderId="47" xfId="35" applyFont="1" applyFill="1" applyBorder="1" applyAlignment="1">
      <alignment horizontal="center" vertical="center"/>
    </xf>
    <xf numFmtId="0" fontId="1" fillId="15" borderId="48" xfId="0" applyFont="1" applyFill="1" applyBorder="1" applyAlignment="1">
      <alignment horizontal="center"/>
    </xf>
    <xf numFmtId="0" fontId="1" fillId="15" borderId="49" xfId="0" applyFont="1" applyFill="1" applyBorder="1" applyAlignment="1">
      <alignment horizontal="center"/>
    </xf>
    <xf numFmtId="0" fontId="59" fillId="15" borderId="50" xfId="0" applyFont="1" applyFill="1" applyBorder="1" applyAlignment="1">
      <alignment horizontal="center" vertical="center"/>
    </xf>
    <xf numFmtId="0" fontId="59" fillId="16" borderId="0" xfId="35" applyFont="1" applyFill="1" applyAlignment="1">
      <alignment horizontal="center" vertical="center"/>
    </xf>
    <xf numFmtId="0" fontId="59" fillId="16" borderId="43" xfId="35" applyFont="1" applyFill="1" applyBorder="1" applyAlignment="1">
      <alignment horizontal="center" vertical="center"/>
    </xf>
    <xf numFmtId="0" fontId="59" fillId="14" borderId="51" xfId="35" applyFont="1" applyFill="1" applyBorder="1" applyAlignment="1">
      <alignment horizontal="center" vertical="center"/>
    </xf>
    <xf numFmtId="0" fontId="59" fillId="14" borderId="5" xfId="35" applyFont="1" applyFill="1" applyBorder="1" applyAlignment="1">
      <alignment horizontal="center" vertical="center"/>
    </xf>
    <xf numFmtId="0" fontId="59" fillId="14" borderId="52" xfId="35" applyFont="1" applyFill="1" applyBorder="1" applyAlignment="1">
      <alignment horizontal="center" vertical="center"/>
    </xf>
    <xf numFmtId="0" fontId="59" fillId="16" borderId="37" xfId="35" applyFont="1" applyFill="1" applyBorder="1" applyAlignment="1">
      <alignment horizontal="center" vertical="center"/>
    </xf>
    <xf numFmtId="0" fontId="59" fillId="17" borderId="53" xfId="35" applyFont="1" applyFill="1" applyBorder="1" applyAlignment="1">
      <alignment horizontal="center" vertical="center"/>
    </xf>
    <xf numFmtId="0" fontId="59" fillId="17" borderId="0" xfId="35" applyFont="1" applyFill="1" applyAlignment="1">
      <alignment horizontal="center" vertical="center"/>
    </xf>
    <xf numFmtId="0" fontId="59" fillId="17" borderId="43" xfId="35" applyFont="1" applyFill="1" applyBorder="1" applyAlignment="1">
      <alignment horizontal="center" vertical="center"/>
    </xf>
    <xf numFmtId="0" fontId="59" fillId="18" borderId="0" xfId="35" applyFont="1" applyFill="1" applyAlignment="1">
      <alignment horizontal="center" vertical="center"/>
    </xf>
    <xf numFmtId="0" fontId="59" fillId="18" borderId="23" xfId="35" applyFont="1" applyFill="1" applyBorder="1" applyAlignment="1">
      <alignment horizontal="center" vertical="center"/>
    </xf>
    <xf numFmtId="0" fontId="59" fillId="0" borderId="47" xfId="0" applyFont="1" applyBorder="1" applyAlignment="1">
      <alignment horizontal="center" vertical="center"/>
    </xf>
    <xf numFmtId="0" fontId="59" fillId="16" borderId="5" xfId="35" applyFont="1" applyFill="1" applyBorder="1" applyAlignment="1">
      <alignment horizontal="center" vertical="center"/>
    </xf>
    <xf numFmtId="0" fontId="59" fillId="16" borderId="52" xfId="35" applyFont="1" applyFill="1" applyBorder="1" applyAlignment="1">
      <alignment horizontal="center" vertical="center"/>
    </xf>
    <xf numFmtId="0" fontId="59" fillId="17" borderId="54" xfId="35" applyFont="1" applyFill="1" applyBorder="1" applyAlignment="1">
      <alignment horizontal="center" vertical="center"/>
    </xf>
    <xf numFmtId="0" fontId="59" fillId="17" borderId="5" xfId="35" applyFont="1" applyFill="1" applyBorder="1" applyAlignment="1">
      <alignment horizontal="center" vertical="center"/>
    </xf>
    <xf numFmtId="0" fontId="59" fillId="17" borderId="37" xfId="35" applyFont="1" applyFill="1" applyBorder="1" applyAlignment="1">
      <alignment horizontal="center" vertical="center"/>
    </xf>
    <xf numFmtId="0" fontId="59" fillId="19" borderId="33" xfId="35" applyFont="1" applyFill="1" applyBorder="1" applyAlignment="1">
      <alignment horizontal="center" vertical="center"/>
    </xf>
    <xf numFmtId="0" fontId="59" fillId="19" borderId="0" xfId="35" applyFont="1" applyFill="1" applyAlignment="1">
      <alignment horizontal="center" vertical="center"/>
    </xf>
    <xf numFmtId="0" fontId="59" fillId="19" borderId="43" xfId="35" applyFont="1" applyFill="1" applyBorder="1" applyAlignment="1">
      <alignment horizontal="center" vertical="center"/>
    </xf>
    <xf numFmtId="0" fontId="59" fillId="18" borderId="47" xfId="35" applyFont="1" applyFill="1" applyBorder="1" applyAlignment="1">
      <alignment horizontal="center" vertical="center"/>
    </xf>
    <xf numFmtId="0" fontId="59" fillId="18" borderId="55" xfId="35" applyFont="1" applyFill="1" applyBorder="1" applyAlignment="1">
      <alignment horizontal="center" vertical="center"/>
    </xf>
    <xf numFmtId="0" fontId="59" fillId="20" borderId="0" xfId="35" applyFont="1" applyFill="1" applyAlignment="1">
      <alignment horizontal="center" vertical="center"/>
    </xf>
    <xf numFmtId="0" fontId="59" fillId="20" borderId="36" xfId="35" applyFont="1" applyFill="1" applyBorder="1" applyAlignment="1">
      <alignment horizontal="center" vertical="center"/>
    </xf>
    <xf numFmtId="0" fontId="59" fillId="20" borderId="37" xfId="35" applyFont="1" applyFill="1" applyBorder="1" applyAlignment="1">
      <alignment horizontal="center" vertical="center"/>
    </xf>
    <xf numFmtId="0" fontId="59" fillId="21" borderId="56" xfId="35" applyFont="1" applyFill="1" applyBorder="1" applyAlignment="1">
      <alignment horizontal="center" vertical="center"/>
    </xf>
    <xf numFmtId="0" fontId="59" fillId="16" borderId="57" xfId="35" applyFont="1" applyFill="1" applyBorder="1" applyAlignment="1">
      <alignment horizontal="center" vertical="center"/>
    </xf>
    <xf numFmtId="0" fontId="59" fillId="22" borderId="0" xfId="35" applyFont="1" applyFill="1" applyAlignment="1">
      <alignment horizontal="center" vertical="center"/>
    </xf>
    <xf numFmtId="0" fontId="59" fillId="19" borderId="22" xfId="35" applyFont="1" applyFill="1" applyBorder="1" applyAlignment="1">
      <alignment horizontal="center" vertical="center"/>
    </xf>
    <xf numFmtId="0" fontId="59" fillId="19" borderId="37" xfId="35" applyFont="1" applyFill="1" applyBorder="1" applyAlignment="1">
      <alignment horizontal="center" vertical="center"/>
    </xf>
    <xf numFmtId="0" fontId="59" fillId="23" borderId="56" xfId="35" applyFont="1" applyFill="1" applyBorder="1" applyAlignment="1">
      <alignment horizontal="center" vertical="center"/>
    </xf>
    <xf numFmtId="0" fontId="59" fillId="20" borderId="58" xfId="35" applyFont="1" applyFill="1" applyBorder="1" applyAlignment="1">
      <alignment horizontal="center" vertical="center"/>
    </xf>
    <xf numFmtId="0" fontId="59" fillId="24" borderId="0" xfId="35" applyFont="1" applyFill="1" applyAlignment="1">
      <alignment horizontal="center" vertical="center"/>
    </xf>
    <xf numFmtId="0" fontId="59" fillId="24" borderId="59" xfId="35" applyFont="1" applyFill="1" applyBorder="1" applyAlignment="1">
      <alignment horizontal="center" vertical="center"/>
    </xf>
    <xf numFmtId="0" fontId="59" fillId="21" borderId="0" xfId="35" applyFont="1" applyFill="1" applyAlignment="1">
      <alignment horizontal="center" vertical="center"/>
    </xf>
    <xf numFmtId="0" fontId="59" fillId="21" borderId="39" xfId="35" applyFont="1" applyFill="1" applyBorder="1" applyAlignment="1">
      <alignment horizontal="center" vertical="center"/>
    </xf>
    <xf numFmtId="0" fontId="59" fillId="22" borderId="60" xfId="35" applyFont="1" applyFill="1" applyBorder="1" applyAlignment="1">
      <alignment horizontal="center" vertical="center"/>
    </xf>
    <xf numFmtId="0" fontId="59" fillId="23" borderId="0" xfId="35" applyFont="1" applyFill="1" applyAlignment="1">
      <alignment horizontal="center" vertical="center"/>
    </xf>
    <xf numFmtId="0" fontId="59" fillId="23" borderId="45" xfId="35" applyFont="1" applyFill="1" applyBorder="1" applyAlignment="1">
      <alignment horizontal="center" vertical="center"/>
    </xf>
    <xf numFmtId="0" fontId="59" fillId="24" borderId="22" xfId="35" applyFont="1" applyFill="1" applyBorder="1" applyAlignment="1">
      <alignment horizontal="center" vertical="center"/>
    </xf>
    <xf numFmtId="0" fontId="59" fillId="24" borderId="23" xfId="35" applyFont="1" applyFill="1" applyBorder="1" applyAlignment="1">
      <alignment horizontal="center" vertical="center"/>
    </xf>
    <xf numFmtId="0" fontId="59" fillId="21" borderId="43" xfId="35" applyFont="1" applyFill="1" applyBorder="1" applyAlignment="1">
      <alignment horizontal="center" vertical="center"/>
    </xf>
    <xf numFmtId="0" fontId="59" fillId="0" borderId="61" xfId="0" applyFont="1" applyBorder="1" applyAlignment="1">
      <alignment horizontal="center" vertical="center"/>
    </xf>
    <xf numFmtId="0" fontId="59" fillId="22" borderId="47" xfId="35" applyFont="1" applyFill="1" applyBorder="1" applyAlignment="1">
      <alignment horizontal="center" vertical="center"/>
    </xf>
    <xf numFmtId="0" fontId="59" fillId="22" borderId="34" xfId="35" applyFont="1" applyFill="1" applyBorder="1" applyAlignment="1">
      <alignment horizontal="center" vertical="center"/>
    </xf>
    <xf numFmtId="0" fontId="59" fillId="22" borderId="62" xfId="35" applyFont="1" applyFill="1" applyBorder="1" applyAlignment="1">
      <alignment horizontal="center" vertical="center"/>
    </xf>
    <xf numFmtId="0" fontId="59" fillId="23" borderId="63" xfId="35" applyFont="1" applyFill="1" applyBorder="1" applyAlignment="1">
      <alignment horizontal="center" vertical="center"/>
    </xf>
    <xf numFmtId="0" fontId="59" fillId="24" borderId="33" xfId="35" applyFont="1" applyFill="1" applyBorder="1" applyAlignment="1">
      <alignment horizontal="center" vertical="center"/>
    </xf>
    <xf numFmtId="0" fontId="59" fillId="24" borderId="5" xfId="35" applyFont="1" applyFill="1" applyBorder="1" applyAlignment="1">
      <alignment horizontal="center" vertical="center"/>
    </xf>
    <xf numFmtId="0" fontId="59" fillId="24" borderId="64" xfId="35" applyFont="1" applyFill="1" applyBorder="1" applyAlignment="1">
      <alignment horizontal="center" vertical="center"/>
    </xf>
    <xf numFmtId="0" fontId="59" fillId="21" borderId="5" xfId="35" applyFont="1" applyFill="1" applyBorder="1" applyAlignment="1">
      <alignment horizontal="center" vertical="center"/>
    </xf>
    <xf numFmtId="0" fontId="59" fillId="21" borderId="37" xfId="35" applyFont="1" applyFill="1" applyBorder="1" applyAlignment="1">
      <alignment horizontal="center" vertical="center"/>
    </xf>
    <xf numFmtId="0" fontId="59" fillId="0" borderId="39" xfId="0" applyFont="1" applyBorder="1" applyAlignment="1">
      <alignment horizontal="center" vertical="center"/>
    </xf>
    <xf numFmtId="0" fontId="59" fillId="22" borderId="37" xfId="35" applyFont="1" applyFill="1" applyBorder="1" applyAlignment="1">
      <alignment horizontal="center" vertical="center"/>
    </xf>
    <xf numFmtId="0" fontId="59" fillId="25" borderId="0" xfId="35" applyFont="1" applyFill="1" applyAlignment="1">
      <alignment horizontal="center" vertical="center"/>
    </xf>
    <xf numFmtId="0" fontId="59" fillId="23" borderId="54" xfId="35" applyFont="1" applyFill="1" applyBorder="1" applyAlignment="1">
      <alignment horizontal="center" vertical="center"/>
    </xf>
    <xf numFmtId="0" fontId="59" fillId="23" borderId="5" xfId="35" applyFont="1" applyFill="1" applyBorder="1" applyAlignment="1">
      <alignment horizontal="center" vertical="center"/>
    </xf>
    <xf numFmtId="0" fontId="59" fillId="24" borderId="65" xfId="35" applyFont="1" applyFill="1" applyBorder="1" applyAlignment="1">
      <alignment horizontal="center" vertical="center"/>
    </xf>
    <xf numFmtId="0" fontId="59" fillId="26" borderId="33" xfId="35" applyFont="1" applyFill="1" applyBorder="1" applyAlignment="1">
      <alignment horizontal="center" vertical="center"/>
    </xf>
    <xf numFmtId="0" fontId="59" fillId="26" borderId="35" xfId="35" applyFont="1" applyFill="1" applyBorder="1" applyAlignment="1">
      <alignment horizontal="center" vertical="center"/>
    </xf>
    <xf numFmtId="0" fontId="59" fillId="27" borderId="43" xfId="35" applyFont="1" applyFill="1" applyBorder="1" applyAlignment="1">
      <alignment horizontal="center" vertical="center"/>
    </xf>
    <xf numFmtId="0" fontId="59" fillId="13" borderId="0" xfId="35" applyFont="1" applyFill="1" applyAlignment="1">
      <alignment horizontal="center" vertical="center"/>
    </xf>
    <xf numFmtId="0" fontId="59" fillId="13" borderId="59" xfId="35" applyFont="1" applyFill="1" applyBorder="1" applyAlignment="1">
      <alignment horizontal="center" vertical="center"/>
    </xf>
    <xf numFmtId="0" fontId="59" fillId="28" borderId="47" xfId="35" applyFont="1" applyFill="1" applyBorder="1" applyAlignment="1">
      <alignment horizontal="center" vertical="center"/>
    </xf>
    <xf numFmtId="0" fontId="59" fillId="28" borderId="59" xfId="35" applyFont="1" applyFill="1" applyBorder="1" applyAlignment="1">
      <alignment horizontal="center" vertical="center"/>
    </xf>
    <xf numFmtId="0" fontId="59" fillId="25" borderId="35" xfId="35" applyFont="1" applyFill="1" applyBorder="1" applyAlignment="1">
      <alignment horizontal="center" vertical="center"/>
    </xf>
    <xf numFmtId="0" fontId="59" fillId="26" borderId="0" xfId="35" applyFont="1" applyFill="1" applyAlignment="1">
      <alignment horizontal="center" vertical="center"/>
    </xf>
    <xf numFmtId="0" fontId="59" fillId="26" borderId="55" xfId="35" applyFont="1" applyFill="1" applyBorder="1" applyAlignment="1">
      <alignment horizontal="center" vertical="center"/>
    </xf>
    <xf numFmtId="0" fontId="59" fillId="27" borderId="37" xfId="35" applyFont="1" applyFill="1" applyBorder="1" applyAlignment="1">
      <alignment horizontal="center" vertical="center"/>
    </xf>
    <xf numFmtId="0" fontId="59" fillId="13" borderId="23" xfId="35" applyFont="1" applyFill="1" applyBorder="1" applyAlignment="1">
      <alignment horizontal="center" vertical="center"/>
    </xf>
    <xf numFmtId="0" fontId="59" fillId="14" borderId="37" xfId="35" applyFont="1" applyFill="1" applyBorder="1" applyAlignment="1">
      <alignment horizontal="center" vertical="center"/>
    </xf>
    <xf numFmtId="0" fontId="59" fillId="29" borderId="66" xfId="35" applyFont="1" applyFill="1" applyBorder="1" applyAlignment="1">
      <alignment horizontal="center" vertical="center"/>
    </xf>
    <xf numFmtId="0" fontId="59" fillId="25" borderId="5" xfId="35" applyFont="1" applyFill="1" applyBorder="1" applyAlignment="1">
      <alignment horizontal="center" vertical="center"/>
    </xf>
    <xf numFmtId="0" fontId="59" fillId="25" borderId="23" xfId="35" applyFont="1" applyFill="1" applyBorder="1" applyAlignment="1">
      <alignment horizontal="center" vertical="center"/>
    </xf>
    <xf numFmtId="0" fontId="59" fillId="26" borderId="54" xfId="35" applyFont="1" applyFill="1" applyBorder="1" applyAlignment="1">
      <alignment horizontal="center" vertical="center"/>
    </xf>
    <xf numFmtId="0" fontId="59" fillId="26" borderId="5" xfId="35" applyFont="1" applyFill="1" applyBorder="1" applyAlignment="1">
      <alignment horizontal="center" vertical="center"/>
    </xf>
    <xf numFmtId="0" fontId="59" fillId="26" borderId="37" xfId="35" applyFont="1" applyFill="1" applyBorder="1" applyAlignment="1">
      <alignment horizontal="center" vertical="center"/>
    </xf>
    <xf numFmtId="0" fontId="59" fillId="30" borderId="0" xfId="35" applyFont="1" applyFill="1" applyAlignment="1">
      <alignment horizontal="center" vertical="center"/>
    </xf>
    <xf numFmtId="0" fontId="59" fillId="30" borderId="46" xfId="35" applyFont="1" applyFill="1" applyBorder="1" applyAlignment="1">
      <alignment horizontal="center" vertical="center"/>
    </xf>
    <xf numFmtId="0" fontId="59" fillId="13" borderId="54" xfId="35" applyFont="1" applyFill="1" applyBorder="1" applyAlignment="1">
      <alignment horizontal="center" vertical="center"/>
    </xf>
    <xf numFmtId="0" fontId="59" fillId="13" borderId="64" xfId="35" applyFont="1" applyFill="1" applyBorder="1" applyAlignment="1">
      <alignment horizontal="center" vertical="center"/>
    </xf>
    <xf numFmtId="0" fontId="59" fillId="29" borderId="0" xfId="35" applyFont="1" applyFill="1" applyAlignment="1">
      <alignment horizontal="center" vertical="center"/>
    </xf>
    <xf numFmtId="0" fontId="59" fillId="29" borderId="23" xfId="35" applyFont="1" applyFill="1" applyBorder="1" applyAlignment="1">
      <alignment horizontal="center" vertical="center"/>
    </xf>
    <xf numFmtId="0" fontId="59" fillId="31" borderId="23" xfId="35" applyFont="1" applyFill="1" applyBorder="1" applyAlignment="1">
      <alignment horizontal="center" vertical="center"/>
    </xf>
    <xf numFmtId="0" fontId="59" fillId="32" borderId="0" xfId="35" applyFont="1" applyFill="1" applyAlignment="1">
      <alignment horizontal="center" vertical="center"/>
    </xf>
    <xf numFmtId="0" fontId="59" fillId="32" borderId="43" xfId="35" applyFont="1" applyFill="1" applyBorder="1" applyAlignment="1">
      <alignment horizontal="center" vertical="center"/>
    </xf>
    <xf numFmtId="0" fontId="59" fillId="30" borderId="63" xfId="35" applyFont="1" applyFill="1" applyBorder="1" applyAlignment="1">
      <alignment horizontal="center" vertical="center"/>
    </xf>
    <xf numFmtId="0" fontId="59" fillId="30" borderId="64" xfId="35" applyFont="1" applyFill="1" applyBorder="1" applyAlignment="1">
      <alignment horizontal="center" vertical="center"/>
    </xf>
    <xf numFmtId="0" fontId="59" fillId="17" borderId="23" xfId="35" applyFont="1" applyFill="1" applyBorder="1" applyAlignment="1">
      <alignment horizontal="center" vertical="center"/>
    </xf>
    <xf numFmtId="0" fontId="59" fillId="33" borderId="0" xfId="35" applyFont="1" applyFill="1" applyAlignment="1">
      <alignment horizontal="center" vertical="center"/>
    </xf>
    <xf numFmtId="0" fontId="59" fillId="33" borderId="39" xfId="35" applyFont="1" applyFill="1" applyBorder="1" applyAlignment="1">
      <alignment horizontal="center" vertical="center"/>
    </xf>
    <xf numFmtId="0" fontId="59" fillId="34" borderId="35" xfId="35" applyFont="1" applyFill="1" applyBorder="1" applyAlignment="1">
      <alignment horizontal="center" vertical="center"/>
    </xf>
    <xf numFmtId="0" fontId="59" fillId="33" borderId="54" xfId="35" applyFont="1" applyFill="1" applyBorder="1" applyAlignment="1">
      <alignment horizontal="center" vertical="center"/>
    </xf>
    <xf numFmtId="0" fontId="59" fillId="33" borderId="5" xfId="35" applyFont="1" applyFill="1" applyBorder="1" applyAlignment="1">
      <alignment horizontal="center" vertical="center"/>
    </xf>
    <xf numFmtId="0" fontId="59" fillId="33" borderId="52" xfId="35" applyFont="1" applyFill="1" applyBorder="1" applyAlignment="1">
      <alignment horizontal="center" vertical="center"/>
    </xf>
    <xf numFmtId="0" fontId="59" fillId="29" borderId="36" xfId="35" applyFont="1" applyFill="1" applyBorder="1" applyAlignment="1">
      <alignment horizontal="center" vertical="center"/>
    </xf>
    <xf numFmtId="0" fontId="59" fillId="29" borderId="55" xfId="35" applyFont="1" applyFill="1" applyBorder="1" applyAlignment="1">
      <alignment horizontal="center" vertical="center"/>
    </xf>
    <xf numFmtId="0" fontId="59" fillId="34" borderId="55" xfId="35" applyFont="1" applyFill="1" applyBorder="1" applyAlignment="1">
      <alignment horizontal="center" vertical="center"/>
    </xf>
    <xf numFmtId="0" fontId="59" fillId="32" borderId="36" xfId="35" applyFont="1" applyFill="1" applyBorder="1" applyAlignment="1">
      <alignment horizontal="center" vertical="center"/>
    </xf>
    <xf numFmtId="0" fontId="59" fillId="32" borderId="37" xfId="35" applyFont="1" applyFill="1" applyBorder="1" applyAlignment="1">
      <alignment horizontal="center" vertical="center"/>
    </xf>
    <xf numFmtId="0" fontId="59" fillId="17" borderId="36" xfId="35" applyFont="1" applyFill="1" applyBorder="1" applyAlignment="1">
      <alignment horizontal="center" vertical="center"/>
    </xf>
    <xf numFmtId="0" fontId="59" fillId="17" borderId="55" xfId="35" applyFont="1" applyFill="1" applyBorder="1" applyAlignment="1">
      <alignment horizontal="center" vertical="center"/>
    </xf>
    <xf numFmtId="0" fontId="59" fillId="35" borderId="0" xfId="35" applyFont="1" applyFill="1" applyAlignment="1">
      <alignment horizontal="center" vertical="center"/>
    </xf>
    <xf numFmtId="0" fontId="59" fillId="35" borderId="39" xfId="35" applyFont="1" applyFill="1" applyBorder="1" applyAlignment="1">
      <alignment horizontal="center" vertical="center"/>
    </xf>
    <xf numFmtId="0" fontId="59" fillId="36" borderId="0" xfId="35" applyFont="1" applyFill="1" applyAlignment="1">
      <alignment horizontal="center" vertical="center"/>
    </xf>
    <xf numFmtId="0" fontId="59" fillId="36" borderId="39" xfId="35" applyFont="1" applyFill="1" applyBorder="1" applyAlignment="1">
      <alignment horizontal="center" vertical="center"/>
    </xf>
    <xf numFmtId="0" fontId="59" fillId="31" borderId="58" xfId="35" applyFont="1" applyFill="1" applyBorder="1" applyAlignment="1">
      <alignment horizontal="center" vertical="center"/>
    </xf>
    <xf numFmtId="0" fontId="59" fillId="37" borderId="0" xfId="35" applyFont="1" applyFill="1" applyAlignment="1">
      <alignment horizontal="center" vertical="center"/>
    </xf>
    <xf numFmtId="0" fontId="59" fillId="37" borderId="37" xfId="35" applyFont="1" applyFill="1" applyBorder="1" applyAlignment="1">
      <alignment horizontal="center" vertical="center"/>
    </xf>
    <xf numFmtId="0" fontId="59" fillId="38" borderId="0" xfId="35" applyFont="1" applyFill="1" applyAlignment="1">
      <alignment horizontal="center" vertical="center"/>
    </xf>
    <xf numFmtId="0" fontId="59" fillId="38" borderId="59" xfId="35" applyFont="1" applyFill="1" applyBorder="1" applyAlignment="1">
      <alignment horizontal="center" vertical="center"/>
    </xf>
    <xf numFmtId="0" fontId="59" fillId="10" borderId="0" xfId="35" applyFont="1" applyFill="1" applyAlignment="1">
      <alignment horizontal="center" vertical="center"/>
    </xf>
    <xf numFmtId="0" fontId="59" fillId="10" borderId="59" xfId="35" applyFont="1" applyFill="1" applyBorder="1" applyAlignment="1">
      <alignment horizontal="center" vertical="center"/>
    </xf>
    <xf numFmtId="0" fontId="59" fillId="39" borderId="39" xfId="35" applyFont="1" applyFill="1" applyBorder="1" applyAlignment="1">
      <alignment horizontal="center" vertical="center"/>
    </xf>
    <xf numFmtId="0" fontId="59" fillId="35" borderId="47" xfId="35" applyFont="1" applyFill="1" applyBorder="1" applyAlignment="1">
      <alignment horizontal="center" vertical="center"/>
    </xf>
    <xf numFmtId="0" fontId="59" fillId="35" borderId="36" xfId="35" applyFont="1" applyFill="1" applyBorder="1" applyAlignment="1">
      <alignment horizontal="center" vertical="center"/>
    </xf>
    <xf numFmtId="0" fontId="59" fillId="35" borderId="37" xfId="35" applyFont="1" applyFill="1" applyBorder="1" applyAlignment="1">
      <alignment horizontal="center" vertical="center"/>
    </xf>
    <xf numFmtId="0" fontId="59" fillId="32" borderId="67" xfId="35" applyFont="1" applyFill="1" applyBorder="1" applyAlignment="1">
      <alignment horizontal="center" vertical="center"/>
    </xf>
    <xf numFmtId="0" fontId="59" fillId="36" borderId="68" xfId="35" applyFont="1" applyFill="1" applyBorder="1" applyAlignment="1">
      <alignment horizontal="center" vertical="center"/>
    </xf>
    <xf numFmtId="0" fontId="59" fillId="40" borderId="43" xfId="35" applyFont="1" applyFill="1" applyBorder="1" applyAlignment="1">
      <alignment horizontal="center" vertical="center"/>
    </xf>
    <xf numFmtId="0" fontId="59" fillId="37" borderId="43" xfId="35" applyFont="1" applyFill="1" applyBorder="1" applyAlignment="1">
      <alignment horizontal="center" vertical="center"/>
    </xf>
    <xf numFmtId="0" fontId="59" fillId="38" borderId="41" xfId="35" applyFont="1" applyFill="1" applyBorder="1" applyAlignment="1">
      <alignment horizontal="center" vertical="center"/>
    </xf>
    <xf numFmtId="0" fontId="59" fillId="38" borderId="23" xfId="35" applyFont="1" applyFill="1" applyBorder="1" applyAlignment="1">
      <alignment horizontal="center" vertical="center"/>
    </xf>
    <xf numFmtId="0" fontId="59" fillId="10" borderId="23" xfId="35" applyFont="1" applyFill="1" applyBorder="1" applyAlignment="1">
      <alignment horizontal="center" vertical="center"/>
    </xf>
    <xf numFmtId="0" fontId="59" fillId="39" borderId="0" xfId="35" applyFont="1" applyFill="1" applyAlignment="1">
      <alignment horizontal="center" vertical="center"/>
    </xf>
    <xf numFmtId="0" fontId="59" fillId="35" borderId="58" xfId="35" applyFont="1" applyFill="1" applyBorder="1" applyAlignment="1">
      <alignment horizontal="center" vertical="center"/>
    </xf>
    <xf numFmtId="0" fontId="59" fillId="18" borderId="39" xfId="35" applyFont="1" applyFill="1" applyBorder="1" applyAlignment="1">
      <alignment horizontal="center" vertical="center"/>
    </xf>
    <xf numFmtId="0" fontId="59" fillId="32" borderId="69" xfId="35" applyFont="1" applyFill="1" applyBorder="1" applyAlignment="1">
      <alignment horizontal="center" vertical="center"/>
    </xf>
    <xf numFmtId="0" fontId="59" fillId="36" borderId="5" xfId="35" applyFont="1" applyFill="1" applyBorder="1" applyAlignment="1">
      <alignment horizontal="center" vertical="center"/>
    </xf>
    <xf numFmtId="0" fontId="59" fillId="36" borderId="70" xfId="35" applyFont="1" applyFill="1" applyBorder="1" applyAlignment="1">
      <alignment horizontal="center" vertical="center"/>
    </xf>
    <xf numFmtId="0" fontId="59" fillId="37" borderId="23" xfId="35" applyFont="1" applyFill="1" applyBorder="1" applyAlignment="1">
      <alignment horizontal="center" vertical="center"/>
    </xf>
    <xf numFmtId="0" fontId="59" fillId="38" borderId="51" xfId="35" applyFont="1" applyFill="1" applyBorder="1" applyAlignment="1">
      <alignment horizontal="center" vertical="center"/>
    </xf>
    <xf numFmtId="0" fontId="59" fillId="38" borderId="5" xfId="35" applyFont="1" applyFill="1" applyBorder="1" applyAlignment="1">
      <alignment horizontal="center" vertical="center"/>
    </xf>
    <xf numFmtId="0" fontId="59" fillId="38" borderId="32" xfId="35" applyFont="1" applyFill="1" applyBorder="1" applyAlignment="1">
      <alignment horizontal="center" vertical="center"/>
    </xf>
    <xf numFmtId="0" fontId="59" fillId="10" borderId="65" xfId="35" applyFont="1" applyFill="1" applyBorder="1" applyAlignment="1">
      <alignment horizontal="center" vertical="center"/>
    </xf>
    <xf numFmtId="0" fontId="59" fillId="39" borderId="5" xfId="35" applyFont="1" applyFill="1" applyBorder="1" applyAlignment="1">
      <alignment horizontal="center" vertical="center"/>
    </xf>
    <xf numFmtId="0" fontId="59" fillId="39" borderId="36" xfId="35" applyFont="1" applyFill="1" applyBorder="1" applyAlignment="1">
      <alignment horizontal="center" vertical="center"/>
    </xf>
    <xf numFmtId="0" fontId="59" fillId="39" borderId="42" xfId="35" applyFont="1" applyFill="1" applyBorder="1" applyAlignment="1">
      <alignment horizontal="center" vertical="center"/>
    </xf>
    <xf numFmtId="0" fontId="59" fillId="18" borderId="43" xfId="35" applyFont="1" applyFill="1" applyBorder="1" applyAlignment="1">
      <alignment horizontal="center" vertical="center"/>
    </xf>
    <xf numFmtId="0" fontId="59" fillId="32" borderId="57" xfId="35" applyFont="1" applyFill="1" applyBorder="1" applyAlignment="1">
      <alignment horizontal="center" vertical="center"/>
    </xf>
    <xf numFmtId="0" fontId="59" fillId="17" borderId="68" xfId="35" applyFont="1" applyFill="1" applyBorder="1" applyAlignment="1">
      <alignment horizontal="center" vertical="center"/>
    </xf>
    <xf numFmtId="0" fontId="59" fillId="40" borderId="37" xfId="35" applyFont="1" applyFill="1" applyBorder="1" applyAlignment="1">
      <alignment horizontal="center" vertical="center"/>
    </xf>
    <xf numFmtId="0" fontId="59" fillId="37" borderId="61" xfId="35" applyFont="1" applyFill="1" applyBorder="1" applyAlignment="1">
      <alignment horizontal="center" vertical="center"/>
    </xf>
    <xf numFmtId="0" fontId="59" fillId="37" borderId="64" xfId="35" applyFont="1" applyFill="1" applyBorder="1" applyAlignment="1">
      <alignment horizontal="center" vertical="center"/>
    </xf>
    <xf numFmtId="0" fontId="59" fillId="10" borderId="36" xfId="35" applyFont="1" applyFill="1" applyBorder="1" applyAlignment="1">
      <alignment horizontal="center" vertical="center"/>
    </xf>
    <xf numFmtId="0" fontId="59" fillId="10" borderId="35" xfId="35" applyFont="1" applyFill="1" applyBorder="1" applyAlignment="1">
      <alignment horizontal="center" vertical="center"/>
    </xf>
    <xf numFmtId="0" fontId="59" fillId="38" borderId="43" xfId="35" applyFont="1" applyFill="1" applyBorder="1" applyAlignment="1">
      <alignment horizontal="center" vertical="center"/>
    </xf>
    <xf numFmtId="0" fontId="59" fillId="41" borderId="0" xfId="35" applyFont="1" applyFill="1" applyAlignment="1">
      <alignment horizontal="center" vertical="center"/>
    </xf>
    <xf numFmtId="0" fontId="59" fillId="41" borderId="23" xfId="35" applyFont="1" applyFill="1" applyBorder="1" applyAlignment="1">
      <alignment horizontal="center" vertical="center"/>
    </xf>
    <xf numFmtId="0" fontId="59" fillId="31" borderId="0" xfId="35" applyFont="1" applyFill="1" applyAlignment="1">
      <alignment horizontal="center" vertical="center"/>
    </xf>
    <xf numFmtId="0" fontId="59" fillId="31" borderId="34" xfId="35" applyFont="1" applyFill="1" applyBorder="1" applyAlignment="1">
      <alignment horizontal="center" vertical="center"/>
    </xf>
    <xf numFmtId="0" fontId="59" fillId="16" borderId="31" xfId="35" applyFont="1" applyFill="1" applyBorder="1" applyAlignment="1">
      <alignment horizontal="center" vertical="center"/>
    </xf>
    <xf numFmtId="0" fontId="59" fillId="16" borderId="23" xfId="35" applyFont="1" applyFill="1" applyBorder="1" applyAlignment="1">
      <alignment horizontal="center" vertical="center"/>
    </xf>
    <xf numFmtId="0" fontId="59" fillId="24" borderId="43" xfId="35" applyFont="1" applyFill="1" applyBorder="1" applyAlignment="1">
      <alignment horizontal="center" vertical="center"/>
    </xf>
    <xf numFmtId="0" fontId="59" fillId="38" borderId="36" xfId="35" applyFont="1" applyFill="1" applyBorder="1" applyAlignment="1">
      <alignment horizontal="center" vertical="center"/>
    </xf>
    <xf numFmtId="0" fontId="59" fillId="38" borderId="37" xfId="35" applyFont="1" applyFill="1" applyBorder="1" applyAlignment="1">
      <alignment horizontal="center" vertical="center"/>
    </xf>
    <xf numFmtId="0" fontId="59" fillId="42" borderId="71" xfId="35" applyFont="1" applyFill="1" applyBorder="1" applyAlignment="1">
      <alignment horizontal="center" vertical="center"/>
    </xf>
    <xf numFmtId="0" fontId="59" fillId="42" borderId="62" xfId="35" applyFont="1" applyFill="1" applyBorder="1" applyAlignment="1">
      <alignment horizontal="center" vertical="center"/>
    </xf>
    <xf numFmtId="0" fontId="59" fillId="31" borderId="35" xfId="35" applyFont="1" applyFill="1" applyBorder="1" applyAlignment="1">
      <alignment horizontal="center" vertical="center"/>
    </xf>
    <xf numFmtId="0" fontId="59" fillId="10" borderId="37" xfId="35" applyFont="1" applyFill="1" applyBorder="1" applyAlignment="1">
      <alignment horizontal="center" vertical="center"/>
    </xf>
    <xf numFmtId="0" fontId="59" fillId="24" borderId="45" xfId="35" applyFont="1" applyFill="1" applyBorder="1" applyAlignment="1">
      <alignment horizontal="center" vertical="center"/>
    </xf>
    <xf numFmtId="0" fontId="59" fillId="18" borderId="54" xfId="35" applyFont="1" applyFill="1" applyBorder="1" applyAlignment="1">
      <alignment horizontal="center" vertical="center"/>
    </xf>
    <xf numFmtId="0" fontId="59" fillId="13" borderId="72" xfId="35" applyFont="1" applyFill="1" applyBorder="1" applyAlignment="1">
      <alignment horizontal="center" vertical="center"/>
    </xf>
    <xf numFmtId="0" fontId="59" fillId="41" borderId="36" xfId="35" applyFont="1" applyFill="1" applyBorder="1" applyAlignment="1">
      <alignment horizontal="center" vertical="center"/>
    </xf>
    <xf numFmtId="0" fontId="59" fillId="41" borderId="37" xfId="35" applyFont="1" applyFill="1" applyBorder="1" applyAlignment="1">
      <alignment horizontal="center" vertical="center"/>
    </xf>
    <xf numFmtId="0" fontId="59" fillId="31" borderId="47" xfId="35" applyFont="1" applyFill="1" applyBorder="1" applyAlignment="1">
      <alignment horizontal="center" vertical="center"/>
    </xf>
    <xf numFmtId="0" fontId="59" fillId="16" borderId="64" xfId="35" applyFont="1" applyFill="1" applyBorder="1" applyAlignment="1">
      <alignment horizontal="center" vertical="center"/>
    </xf>
    <xf numFmtId="0" fontId="59" fillId="18" borderId="36" xfId="35" applyFont="1" applyFill="1" applyBorder="1" applyAlignment="1">
      <alignment horizontal="center" vertical="center"/>
    </xf>
    <xf numFmtId="0" fontId="59" fillId="18" borderId="37" xfId="35" applyFont="1" applyFill="1" applyBorder="1" applyAlignment="1">
      <alignment horizontal="center" vertical="center"/>
    </xf>
    <xf numFmtId="0" fontId="59" fillId="0" borderId="73" xfId="0" applyFont="1" applyBorder="1" applyAlignment="1">
      <alignment horizontal="center" vertical="center"/>
    </xf>
    <xf numFmtId="0" fontId="59" fillId="31" borderId="36" xfId="35" applyFont="1" applyFill="1" applyBorder="1" applyAlignment="1">
      <alignment horizontal="center" vertical="center"/>
    </xf>
    <xf numFmtId="0" fontId="59" fillId="31" borderId="55" xfId="35" applyFont="1" applyFill="1" applyBorder="1" applyAlignment="1">
      <alignment horizontal="center" vertical="center"/>
    </xf>
    <xf numFmtId="0" fontId="59" fillId="26" borderId="36" xfId="35" applyFont="1" applyFill="1" applyBorder="1" applyAlignment="1">
      <alignment horizontal="center" vertical="center"/>
    </xf>
    <xf numFmtId="0" fontId="59" fillId="13" borderId="74" xfId="35" applyFont="1" applyFill="1" applyBorder="1" applyAlignment="1">
      <alignment horizontal="center" vertical="center"/>
    </xf>
    <xf numFmtId="0" fontId="59" fillId="31" borderId="37" xfId="35" applyFont="1" applyFill="1" applyBorder="1" applyAlignment="1">
      <alignment horizontal="center" vertical="center"/>
    </xf>
    <xf numFmtId="0" fontId="10" fillId="0" borderId="23" xfId="0" applyFont="1" applyBorder="1" applyAlignment="1">
      <alignment horizontal="center" vertical="center"/>
    </xf>
    <xf numFmtId="0" fontId="41" fillId="0" borderId="54" xfId="0" applyFont="1" applyBorder="1"/>
    <xf numFmtId="0" fontId="41" fillId="0" borderId="5" xfId="0" applyFont="1" applyBorder="1" applyAlignment="1">
      <alignment horizontal="center"/>
    </xf>
    <xf numFmtId="0" fontId="41" fillId="0" borderId="64" xfId="0" applyFont="1" applyBorder="1" applyAlignment="1">
      <alignment horizontal="center"/>
    </xf>
    <xf numFmtId="0" fontId="1" fillId="0" borderId="0" xfId="0" applyFont="1" applyAlignment="1">
      <alignment horizontal="left"/>
    </xf>
    <xf numFmtId="0" fontId="15" fillId="0" borderId="33" xfId="0" applyFont="1" applyBorder="1"/>
    <xf numFmtId="0" fontId="59" fillId="0" borderId="36" xfId="0" applyFont="1" applyBorder="1" applyAlignment="1">
      <alignment horizontal="left" vertical="center"/>
    </xf>
    <xf numFmtId="0" fontId="59" fillId="0" borderId="37" xfId="0" applyFont="1" applyBorder="1" applyAlignment="1">
      <alignment horizontal="left" vertical="center"/>
    </xf>
    <xf numFmtId="0" fontId="59" fillId="14" borderId="38" xfId="35" applyFont="1" applyFill="1" applyBorder="1" applyAlignment="1">
      <alignment horizontal="left" vertical="center"/>
    </xf>
    <xf numFmtId="0" fontId="59" fillId="14" borderId="39" xfId="35" applyFont="1" applyFill="1" applyBorder="1" applyAlignment="1">
      <alignment horizontal="left" vertical="center"/>
    </xf>
    <xf numFmtId="0" fontId="59" fillId="0" borderId="23" xfId="0" applyFont="1" applyBorder="1" applyAlignment="1">
      <alignment horizontal="left" vertical="center"/>
    </xf>
    <xf numFmtId="0" fontId="1" fillId="10" borderId="40" xfId="0" applyFont="1" applyFill="1" applyBorder="1" applyAlignment="1">
      <alignment horizontal="center"/>
    </xf>
    <xf numFmtId="0" fontId="1" fillId="10" borderId="41" xfId="0" applyFont="1" applyFill="1" applyBorder="1" applyAlignment="1">
      <alignment horizontal="center"/>
    </xf>
    <xf numFmtId="0" fontId="59" fillId="10" borderId="42" xfId="0" applyFont="1" applyFill="1" applyBorder="1" applyAlignment="1">
      <alignment horizontal="center" vertical="center"/>
    </xf>
    <xf numFmtId="0" fontId="59" fillId="0" borderId="43" xfId="0" applyFont="1" applyBorder="1" applyAlignment="1">
      <alignment horizontal="left" vertical="center"/>
    </xf>
    <xf numFmtId="0" fontId="59" fillId="14" borderId="0" xfId="35" applyFont="1" applyFill="1" applyAlignment="1">
      <alignment horizontal="left" vertical="center"/>
    </xf>
    <xf numFmtId="0" fontId="59" fillId="14" borderId="43" xfId="35" applyFont="1" applyFill="1" applyBorder="1" applyAlignment="1">
      <alignment horizontal="left" vertical="center"/>
    </xf>
    <xf numFmtId="0" fontId="1" fillId="10" borderId="44" xfId="0" applyFont="1" applyFill="1" applyBorder="1" applyAlignment="1">
      <alignment horizontal="center"/>
    </xf>
    <xf numFmtId="0" fontId="1" fillId="10" borderId="45" xfId="0" applyFont="1" applyFill="1" applyBorder="1" applyAlignment="1">
      <alignment horizontal="center"/>
    </xf>
    <xf numFmtId="0" fontId="59" fillId="10" borderId="46" xfId="0" applyFont="1" applyFill="1" applyBorder="1" applyAlignment="1">
      <alignment horizontal="center" vertical="center"/>
    </xf>
    <xf numFmtId="0" fontId="59" fillId="14" borderId="47" xfId="35" applyFont="1" applyFill="1" applyBorder="1" applyAlignment="1">
      <alignment horizontal="left" vertical="center"/>
    </xf>
    <xf numFmtId="0" fontId="1" fillId="10" borderId="48" xfId="0" applyFont="1" applyFill="1" applyBorder="1" applyAlignment="1">
      <alignment horizontal="center"/>
    </xf>
    <xf numFmtId="0" fontId="1" fillId="10" borderId="49" xfId="0" applyFont="1" applyFill="1" applyBorder="1" applyAlignment="1">
      <alignment horizontal="center"/>
    </xf>
    <xf numFmtId="0" fontId="59" fillId="10" borderId="50" xfId="0" applyFont="1" applyFill="1" applyBorder="1" applyAlignment="1">
      <alignment horizontal="center" vertical="center"/>
    </xf>
    <xf numFmtId="0" fontId="59" fillId="16" borderId="0" xfId="35" applyFont="1" applyFill="1" applyAlignment="1">
      <alignment horizontal="left" vertical="center"/>
    </xf>
    <xf numFmtId="0" fontId="59" fillId="16" borderId="43" xfId="35" applyFont="1" applyFill="1" applyBorder="1" applyAlignment="1">
      <alignment horizontal="left" vertical="center"/>
    </xf>
    <xf numFmtId="0" fontId="59" fillId="14" borderId="51" xfId="35" applyFont="1" applyFill="1" applyBorder="1" applyAlignment="1">
      <alignment horizontal="left" vertical="center"/>
    </xf>
    <xf numFmtId="0" fontId="59" fillId="14" borderId="5" xfId="35" applyFont="1" applyFill="1" applyBorder="1" applyAlignment="1">
      <alignment horizontal="left" vertical="center"/>
    </xf>
    <xf numFmtId="0" fontId="59" fillId="14" borderId="52" xfId="35" applyFont="1" applyFill="1" applyBorder="1" applyAlignment="1">
      <alignment horizontal="left" vertical="center"/>
    </xf>
    <xf numFmtId="0" fontId="59" fillId="16" borderId="37" xfId="35" applyFont="1" applyFill="1" applyBorder="1" applyAlignment="1">
      <alignment horizontal="left" vertical="center"/>
    </xf>
    <xf numFmtId="0" fontId="59" fillId="17" borderId="53" xfId="35" applyFont="1" applyFill="1" applyBorder="1" applyAlignment="1">
      <alignment horizontal="left" vertical="center"/>
    </xf>
    <xf numFmtId="0" fontId="59" fillId="17" borderId="0" xfId="35" applyFont="1" applyFill="1" applyAlignment="1">
      <alignment horizontal="left" vertical="center"/>
    </xf>
    <xf numFmtId="0" fontId="59" fillId="17" borderId="43" xfId="35" applyFont="1" applyFill="1" applyBorder="1" applyAlignment="1">
      <alignment horizontal="left" vertical="center"/>
    </xf>
    <xf numFmtId="0" fontId="59" fillId="18" borderId="0" xfId="35" applyFont="1" applyFill="1" applyAlignment="1">
      <alignment horizontal="left" vertical="center"/>
    </xf>
    <xf numFmtId="0" fontId="59" fillId="18" borderId="23" xfId="35" applyFont="1" applyFill="1" applyBorder="1" applyAlignment="1">
      <alignment horizontal="left" vertical="center"/>
    </xf>
    <xf numFmtId="0" fontId="59" fillId="0" borderId="47" xfId="0" applyFont="1" applyBorder="1" applyAlignment="1">
      <alignment horizontal="left" vertical="center"/>
    </xf>
    <xf numFmtId="0" fontId="59" fillId="16" borderId="5" xfId="35" applyFont="1" applyFill="1" applyBorder="1" applyAlignment="1">
      <alignment horizontal="left" vertical="center"/>
    </xf>
    <xf numFmtId="0" fontId="59" fillId="16" borderId="52" xfId="35" applyFont="1" applyFill="1" applyBorder="1" applyAlignment="1">
      <alignment horizontal="left" vertical="center"/>
    </xf>
    <xf numFmtId="0" fontId="59" fillId="17" borderId="54" xfId="35" applyFont="1" applyFill="1" applyBorder="1" applyAlignment="1">
      <alignment horizontal="left" vertical="center"/>
    </xf>
    <xf numFmtId="0" fontId="59" fillId="17" borderId="5" xfId="35" applyFont="1" applyFill="1" applyBorder="1" applyAlignment="1">
      <alignment horizontal="left" vertical="center"/>
    </xf>
    <xf numFmtId="0" fontId="59" fillId="17" borderId="37" xfId="35" applyFont="1" applyFill="1" applyBorder="1" applyAlignment="1">
      <alignment horizontal="left" vertical="center"/>
    </xf>
    <xf numFmtId="0" fontId="59" fillId="19" borderId="33" xfId="35" applyFont="1" applyFill="1" applyBorder="1" applyAlignment="1">
      <alignment horizontal="left" vertical="center"/>
    </xf>
    <xf numFmtId="0" fontId="59" fillId="19" borderId="0" xfId="35" applyFont="1" applyFill="1" applyAlignment="1">
      <alignment horizontal="left" vertical="center"/>
    </xf>
    <xf numFmtId="0" fontId="59" fillId="19" borderId="43" xfId="35" applyFont="1" applyFill="1" applyBorder="1" applyAlignment="1">
      <alignment horizontal="left" vertical="center"/>
    </xf>
    <xf numFmtId="0" fontId="59" fillId="18" borderId="47" xfId="35" applyFont="1" applyFill="1" applyBorder="1" applyAlignment="1">
      <alignment horizontal="left" vertical="center"/>
    </xf>
    <xf numFmtId="0" fontId="59" fillId="18" borderId="55" xfId="35" applyFont="1" applyFill="1" applyBorder="1" applyAlignment="1">
      <alignment horizontal="left" vertical="center"/>
    </xf>
    <xf numFmtId="0" fontId="59" fillId="20" borderId="0" xfId="35" applyFont="1" applyFill="1" applyAlignment="1">
      <alignment horizontal="left" vertical="center"/>
    </xf>
    <xf numFmtId="0" fontId="59" fillId="20" borderId="36" xfId="35" applyFont="1" applyFill="1" applyBorder="1" applyAlignment="1">
      <alignment horizontal="left" vertical="center"/>
    </xf>
    <xf numFmtId="0" fontId="59" fillId="20" borderId="37" xfId="35" applyFont="1" applyFill="1" applyBorder="1" applyAlignment="1">
      <alignment horizontal="left" vertical="center"/>
    </xf>
    <xf numFmtId="0" fontId="59" fillId="21" borderId="56" xfId="35" applyFont="1" applyFill="1" applyBorder="1" applyAlignment="1">
      <alignment horizontal="left" vertical="center"/>
    </xf>
    <xf numFmtId="0" fontId="59" fillId="16" borderId="57" xfId="35" applyFont="1" applyFill="1" applyBorder="1" applyAlignment="1">
      <alignment horizontal="left" vertical="center"/>
    </xf>
    <xf numFmtId="0" fontId="59" fillId="22" borderId="0" xfId="35" applyFont="1" applyFill="1" applyAlignment="1">
      <alignment horizontal="left" vertical="center"/>
    </xf>
    <xf numFmtId="0" fontId="59" fillId="19" borderId="22" xfId="35" applyFont="1" applyFill="1" applyBorder="1" applyAlignment="1">
      <alignment horizontal="left" vertical="center"/>
    </xf>
    <xf numFmtId="0" fontId="59" fillId="19" borderId="37" xfId="35" applyFont="1" applyFill="1" applyBorder="1" applyAlignment="1">
      <alignment horizontal="left" vertical="center"/>
    </xf>
    <xf numFmtId="0" fontId="59" fillId="23" borderId="56" xfId="35" applyFont="1" applyFill="1" applyBorder="1" applyAlignment="1">
      <alignment horizontal="left" vertical="center"/>
    </xf>
    <xf numFmtId="0" fontId="59" fillId="20" borderId="58" xfId="35" applyFont="1" applyFill="1" applyBorder="1" applyAlignment="1">
      <alignment horizontal="left" vertical="center"/>
    </xf>
    <xf numFmtId="0" fontId="59" fillId="24" borderId="0" xfId="35" applyFont="1" applyFill="1" applyAlignment="1">
      <alignment horizontal="left" vertical="center"/>
    </xf>
    <xf numFmtId="0" fontId="59" fillId="24" borderId="59" xfId="35" applyFont="1" applyFill="1" applyBorder="1" applyAlignment="1">
      <alignment horizontal="left" vertical="center"/>
    </xf>
    <xf numFmtId="0" fontId="59" fillId="21" borderId="0" xfId="35" applyFont="1" applyFill="1" applyAlignment="1">
      <alignment horizontal="left" vertical="center"/>
    </xf>
    <xf numFmtId="0" fontId="59" fillId="21" borderId="39" xfId="35" applyFont="1" applyFill="1" applyBorder="1" applyAlignment="1">
      <alignment horizontal="left" vertical="center"/>
    </xf>
    <xf numFmtId="0" fontId="59" fillId="22" borderId="60" xfId="35" applyFont="1" applyFill="1" applyBorder="1" applyAlignment="1">
      <alignment horizontal="left" vertical="center"/>
    </xf>
    <xf numFmtId="0" fontId="59" fillId="23" borderId="0" xfId="35" applyFont="1" applyFill="1" applyAlignment="1">
      <alignment horizontal="left" vertical="center"/>
    </xf>
    <xf numFmtId="0" fontId="59" fillId="23" borderId="45" xfId="35" applyFont="1" applyFill="1" applyBorder="1" applyAlignment="1">
      <alignment horizontal="left" vertical="center"/>
    </xf>
    <xf numFmtId="0" fontId="59" fillId="24" borderId="22" xfId="35" applyFont="1" applyFill="1" applyBorder="1" applyAlignment="1">
      <alignment horizontal="left" vertical="center"/>
    </xf>
    <xf numFmtId="0" fontId="59" fillId="24" borderId="23" xfId="35" applyFont="1" applyFill="1" applyBorder="1" applyAlignment="1">
      <alignment horizontal="left" vertical="center"/>
    </xf>
    <xf numFmtId="0" fontId="59" fillId="21" borderId="43" xfId="35" applyFont="1" applyFill="1" applyBorder="1" applyAlignment="1">
      <alignment horizontal="left" vertical="center"/>
    </xf>
    <xf numFmtId="0" fontId="59" fillId="0" borderId="61" xfId="0" applyFont="1" applyBorder="1" applyAlignment="1">
      <alignment horizontal="left" vertical="center"/>
    </xf>
    <xf numFmtId="0" fontId="59" fillId="22" borderId="47" xfId="35" applyFont="1" applyFill="1" applyBorder="1" applyAlignment="1">
      <alignment horizontal="left" vertical="center"/>
    </xf>
    <xf numFmtId="0" fontId="59" fillId="22" borderId="34" xfId="35" applyFont="1" applyFill="1" applyBorder="1" applyAlignment="1">
      <alignment horizontal="left" vertical="center"/>
    </xf>
    <xf numFmtId="0" fontId="59" fillId="22" borderId="62" xfId="35" applyFont="1" applyFill="1" applyBorder="1" applyAlignment="1">
      <alignment horizontal="left" vertical="center"/>
    </xf>
    <xf numFmtId="0" fontId="59" fillId="23" borderId="63" xfId="35" applyFont="1" applyFill="1" applyBorder="1" applyAlignment="1">
      <alignment horizontal="left" vertical="center"/>
    </xf>
    <xf numFmtId="0" fontId="59" fillId="24" borderId="33" xfId="35" applyFont="1" applyFill="1" applyBorder="1" applyAlignment="1">
      <alignment horizontal="left" vertical="center"/>
    </xf>
    <xf numFmtId="0" fontId="59" fillId="24" borderId="5" xfId="35" applyFont="1" applyFill="1" applyBorder="1" applyAlignment="1">
      <alignment horizontal="left" vertical="center"/>
    </xf>
    <xf numFmtId="0" fontId="59" fillId="24" borderId="64" xfId="35" applyFont="1" applyFill="1" applyBorder="1" applyAlignment="1">
      <alignment horizontal="left" vertical="center"/>
    </xf>
    <xf numFmtId="0" fontId="59" fillId="21" borderId="5" xfId="35" applyFont="1" applyFill="1" applyBorder="1" applyAlignment="1">
      <alignment horizontal="left" vertical="center"/>
    </xf>
    <xf numFmtId="0" fontId="59" fillId="21" borderId="37" xfId="35" applyFont="1" applyFill="1" applyBorder="1" applyAlignment="1">
      <alignment horizontal="left" vertical="center"/>
    </xf>
    <xf numFmtId="0" fontId="59" fillId="0" borderId="39" xfId="0" applyFont="1" applyBorder="1" applyAlignment="1">
      <alignment horizontal="left" vertical="center"/>
    </xf>
    <xf numFmtId="0" fontId="59" fillId="22" borderId="37" xfId="35" applyFont="1" applyFill="1" applyBorder="1" applyAlignment="1">
      <alignment horizontal="left" vertical="center"/>
    </xf>
    <xf numFmtId="0" fontId="59" fillId="25" borderId="0" xfId="35" applyFont="1" applyFill="1" applyAlignment="1">
      <alignment horizontal="left" vertical="center"/>
    </xf>
    <xf numFmtId="0" fontId="59" fillId="23" borderId="54" xfId="35" applyFont="1" applyFill="1" applyBorder="1" applyAlignment="1">
      <alignment horizontal="left" vertical="center"/>
    </xf>
    <xf numFmtId="0" fontId="59" fillId="23" borderId="5" xfId="35" applyFont="1" applyFill="1" applyBorder="1" applyAlignment="1">
      <alignment horizontal="left" vertical="center"/>
    </xf>
    <xf numFmtId="0" fontId="59" fillId="24" borderId="65" xfId="35" applyFont="1" applyFill="1" applyBorder="1" applyAlignment="1">
      <alignment horizontal="left" vertical="center"/>
    </xf>
    <xf numFmtId="0" fontId="59" fillId="26" borderId="33" xfId="35" applyFont="1" applyFill="1" applyBorder="1" applyAlignment="1">
      <alignment horizontal="left" vertical="center"/>
    </xf>
    <xf numFmtId="0" fontId="59" fillId="26" borderId="35" xfId="35" applyFont="1" applyFill="1" applyBorder="1" applyAlignment="1">
      <alignment horizontal="left" vertical="center"/>
    </xf>
    <xf numFmtId="0" fontId="59" fillId="27" borderId="43" xfId="35" applyFont="1" applyFill="1" applyBorder="1" applyAlignment="1">
      <alignment horizontal="left" vertical="center"/>
    </xf>
    <xf numFmtId="0" fontId="59" fillId="13" borderId="0" xfId="35" applyFont="1" applyFill="1" applyAlignment="1">
      <alignment horizontal="left" vertical="center"/>
    </xf>
    <xf numFmtId="0" fontId="59" fillId="13" borderId="59" xfId="35" applyFont="1" applyFill="1" applyBorder="1" applyAlignment="1">
      <alignment horizontal="left" vertical="center"/>
    </xf>
    <xf numFmtId="0" fontId="59" fillId="28" borderId="47" xfId="35" applyFont="1" applyFill="1" applyBorder="1" applyAlignment="1">
      <alignment horizontal="left" vertical="center"/>
    </xf>
    <xf numFmtId="0" fontId="59" fillId="28" borderId="59" xfId="35" applyFont="1" applyFill="1" applyBorder="1" applyAlignment="1">
      <alignment horizontal="left" vertical="center"/>
    </xf>
    <xf numFmtId="0" fontId="59" fillId="25" borderId="35" xfId="35" applyFont="1" applyFill="1" applyBorder="1" applyAlignment="1">
      <alignment horizontal="left" vertical="center"/>
    </xf>
    <xf numFmtId="0" fontId="59" fillId="26" borderId="0" xfId="35" applyFont="1" applyFill="1" applyAlignment="1">
      <alignment horizontal="left" vertical="center"/>
    </xf>
    <xf numFmtId="0" fontId="59" fillId="26" borderId="55" xfId="35" applyFont="1" applyFill="1" applyBorder="1" applyAlignment="1">
      <alignment horizontal="left" vertical="center"/>
    </xf>
    <xf numFmtId="0" fontId="59" fillId="27" borderId="37" xfId="35" applyFont="1" applyFill="1" applyBorder="1" applyAlignment="1">
      <alignment horizontal="left" vertical="center"/>
    </xf>
    <xf numFmtId="0" fontId="59" fillId="13" borderId="23" xfId="35" applyFont="1" applyFill="1" applyBorder="1" applyAlignment="1">
      <alignment horizontal="left" vertical="center"/>
    </xf>
    <xf numFmtId="0" fontId="59" fillId="14" borderId="37" xfId="35" applyFont="1" applyFill="1" applyBorder="1" applyAlignment="1">
      <alignment horizontal="left" vertical="center"/>
    </xf>
    <xf numFmtId="0" fontId="59" fillId="29" borderId="66" xfId="35" applyFont="1" applyFill="1" applyBorder="1" applyAlignment="1">
      <alignment horizontal="left" vertical="center"/>
    </xf>
    <xf numFmtId="0" fontId="59" fillId="25" borderId="5" xfId="35" applyFont="1" applyFill="1" applyBorder="1" applyAlignment="1">
      <alignment horizontal="left" vertical="center"/>
    </xf>
    <xf numFmtId="0" fontId="59" fillId="25" borderId="23" xfId="35" applyFont="1" applyFill="1" applyBorder="1" applyAlignment="1">
      <alignment horizontal="left" vertical="center"/>
    </xf>
    <xf numFmtId="0" fontId="59" fillId="26" borderId="54" xfId="35" applyFont="1" applyFill="1" applyBorder="1" applyAlignment="1">
      <alignment horizontal="left" vertical="center"/>
    </xf>
    <xf numFmtId="0" fontId="59" fillId="26" borderId="5" xfId="35" applyFont="1" applyFill="1" applyBorder="1" applyAlignment="1">
      <alignment horizontal="left" vertical="center"/>
    </xf>
    <xf numFmtId="0" fontId="59" fillId="26" borderId="37" xfId="35" applyFont="1" applyFill="1" applyBorder="1" applyAlignment="1">
      <alignment horizontal="left" vertical="center"/>
    </xf>
    <xf numFmtId="0" fontId="59" fillId="30" borderId="0" xfId="35" applyFont="1" applyFill="1" applyAlignment="1">
      <alignment horizontal="left" vertical="center"/>
    </xf>
    <xf numFmtId="0" fontId="59" fillId="30" borderId="46" xfId="35" applyFont="1" applyFill="1" applyBorder="1" applyAlignment="1">
      <alignment horizontal="left" vertical="center"/>
    </xf>
    <xf numFmtId="0" fontId="59" fillId="13" borderId="54" xfId="35" applyFont="1" applyFill="1" applyBorder="1" applyAlignment="1">
      <alignment horizontal="left" vertical="center"/>
    </xf>
    <xf numFmtId="0" fontId="59" fillId="13" borderId="64" xfId="35" applyFont="1" applyFill="1" applyBorder="1" applyAlignment="1">
      <alignment horizontal="left" vertical="center"/>
    </xf>
    <xf numFmtId="0" fontId="59" fillId="29" borderId="0" xfId="35" applyFont="1" applyFill="1" applyAlignment="1">
      <alignment horizontal="left" vertical="center"/>
    </xf>
    <xf numFmtId="0" fontId="59" fillId="29" borderId="23" xfId="35" applyFont="1" applyFill="1" applyBorder="1" applyAlignment="1">
      <alignment horizontal="left" vertical="center"/>
    </xf>
    <xf numFmtId="0" fontId="59" fillId="31" borderId="23" xfId="35" applyFont="1" applyFill="1" applyBorder="1" applyAlignment="1">
      <alignment horizontal="left" vertical="center"/>
    </xf>
    <xf numFmtId="0" fontId="59" fillId="32" borderId="0" xfId="35" applyFont="1" applyFill="1" applyAlignment="1">
      <alignment horizontal="left" vertical="center"/>
    </xf>
    <xf numFmtId="0" fontId="59" fillId="32" borderId="43" xfId="35" applyFont="1" applyFill="1" applyBorder="1" applyAlignment="1">
      <alignment horizontal="left" vertical="center"/>
    </xf>
    <xf numFmtId="0" fontId="59" fillId="30" borderId="63" xfId="35" applyFont="1" applyFill="1" applyBorder="1" applyAlignment="1">
      <alignment horizontal="left" vertical="center"/>
    </xf>
    <xf numFmtId="0" fontId="59" fillId="30" borderId="64" xfId="35" applyFont="1" applyFill="1" applyBorder="1" applyAlignment="1">
      <alignment horizontal="left" vertical="center"/>
    </xf>
    <xf numFmtId="0" fontId="59" fillId="17" borderId="23" xfId="35" applyFont="1" applyFill="1" applyBorder="1" applyAlignment="1">
      <alignment horizontal="left" vertical="center"/>
    </xf>
    <xf numFmtId="0" fontId="59" fillId="33" borderId="0" xfId="35" applyFont="1" applyFill="1" applyAlignment="1">
      <alignment horizontal="left" vertical="center"/>
    </xf>
    <xf numFmtId="0" fontId="59" fillId="33" borderId="39" xfId="35" applyFont="1" applyFill="1" applyBorder="1" applyAlignment="1">
      <alignment horizontal="left" vertical="center"/>
    </xf>
    <xf numFmtId="0" fontId="59" fillId="34" borderId="35" xfId="35" applyFont="1" applyFill="1" applyBorder="1" applyAlignment="1">
      <alignment horizontal="left" vertical="center"/>
    </xf>
    <xf numFmtId="0" fontId="59" fillId="33" borderId="54" xfId="35" applyFont="1" applyFill="1" applyBorder="1" applyAlignment="1">
      <alignment horizontal="left" vertical="center"/>
    </xf>
    <xf numFmtId="0" fontId="59" fillId="33" borderId="5" xfId="35" applyFont="1" applyFill="1" applyBorder="1" applyAlignment="1">
      <alignment horizontal="left" vertical="center"/>
    </xf>
    <xf numFmtId="0" fontId="59" fillId="33" borderId="52" xfId="35" applyFont="1" applyFill="1" applyBorder="1" applyAlignment="1">
      <alignment horizontal="left" vertical="center"/>
    </xf>
    <xf numFmtId="0" fontId="59" fillId="29" borderId="36" xfId="35" applyFont="1" applyFill="1" applyBorder="1" applyAlignment="1">
      <alignment horizontal="left" vertical="center"/>
    </xf>
    <xf numFmtId="0" fontId="59" fillId="29" borderId="55" xfId="35" applyFont="1" applyFill="1" applyBorder="1" applyAlignment="1">
      <alignment horizontal="left" vertical="center"/>
    </xf>
    <xf numFmtId="0" fontId="59" fillId="34" borderId="55" xfId="35" applyFont="1" applyFill="1" applyBorder="1" applyAlignment="1">
      <alignment horizontal="left" vertical="center"/>
    </xf>
    <xf numFmtId="0" fontId="59" fillId="32" borderId="36" xfId="35" applyFont="1" applyFill="1" applyBorder="1" applyAlignment="1">
      <alignment horizontal="left" vertical="center"/>
    </xf>
    <xf numFmtId="0" fontId="59" fillId="32" borderId="37" xfId="35" applyFont="1" applyFill="1" applyBorder="1" applyAlignment="1">
      <alignment horizontal="left" vertical="center"/>
    </xf>
    <xf numFmtId="0" fontId="59" fillId="17" borderId="36" xfId="35" applyFont="1" applyFill="1" applyBorder="1" applyAlignment="1">
      <alignment horizontal="left" vertical="center"/>
    </xf>
    <xf numFmtId="0" fontId="59" fillId="17" borderId="55" xfId="35" applyFont="1" applyFill="1" applyBorder="1" applyAlignment="1">
      <alignment horizontal="left" vertical="center"/>
    </xf>
    <xf numFmtId="0" fontId="59" fillId="35" borderId="0" xfId="35" applyFont="1" applyFill="1" applyAlignment="1">
      <alignment horizontal="left" vertical="center"/>
    </xf>
    <xf numFmtId="0" fontId="59" fillId="35" borderId="39" xfId="35" applyFont="1" applyFill="1" applyBorder="1" applyAlignment="1">
      <alignment horizontal="left" vertical="center"/>
    </xf>
    <xf numFmtId="0" fontId="59" fillId="36" borderId="0" xfId="35" applyFont="1" applyFill="1" applyAlignment="1">
      <alignment horizontal="left" vertical="center"/>
    </xf>
    <xf numFmtId="0" fontId="59" fillId="36" borderId="39" xfId="35" applyFont="1" applyFill="1" applyBorder="1" applyAlignment="1">
      <alignment horizontal="left" vertical="center"/>
    </xf>
    <xf numFmtId="0" fontId="59" fillId="31" borderId="58" xfId="35" applyFont="1" applyFill="1" applyBorder="1" applyAlignment="1">
      <alignment horizontal="left" vertical="center"/>
    </xf>
    <xf numFmtId="0" fontId="59" fillId="37" borderId="0" xfId="35" applyFont="1" applyFill="1" applyAlignment="1">
      <alignment horizontal="left" vertical="center"/>
    </xf>
    <xf numFmtId="0" fontId="59" fillId="37" borderId="37" xfId="35" applyFont="1" applyFill="1" applyBorder="1" applyAlignment="1">
      <alignment horizontal="left" vertical="center"/>
    </xf>
    <xf numFmtId="0" fontId="59" fillId="38" borderId="0" xfId="35" applyFont="1" applyFill="1" applyAlignment="1">
      <alignment horizontal="left" vertical="center"/>
    </xf>
    <xf numFmtId="0" fontId="59" fillId="38" borderId="59" xfId="35" applyFont="1" applyFill="1" applyBorder="1" applyAlignment="1">
      <alignment horizontal="left" vertical="center"/>
    </xf>
    <xf numFmtId="0" fontId="59" fillId="10" borderId="0" xfId="35" applyFont="1" applyFill="1" applyAlignment="1">
      <alignment horizontal="left" vertical="center"/>
    </xf>
    <xf numFmtId="0" fontId="59" fillId="10" borderId="59" xfId="35" applyFont="1" applyFill="1" applyBorder="1" applyAlignment="1">
      <alignment horizontal="left" vertical="center"/>
    </xf>
    <xf numFmtId="0" fontId="59" fillId="39" borderId="39" xfId="35" applyFont="1" applyFill="1" applyBorder="1" applyAlignment="1">
      <alignment horizontal="left" vertical="center"/>
    </xf>
    <xf numFmtId="0" fontId="59" fillId="35" borderId="47" xfId="35" applyFont="1" applyFill="1" applyBorder="1" applyAlignment="1">
      <alignment horizontal="left" vertical="center"/>
    </xf>
    <xf numFmtId="0" fontId="59" fillId="35" borderId="36" xfId="35" applyFont="1" applyFill="1" applyBorder="1" applyAlignment="1">
      <alignment horizontal="left" vertical="center"/>
    </xf>
    <xf numFmtId="0" fontId="59" fillId="35" borderId="37" xfId="35" applyFont="1" applyFill="1" applyBorder="1" applyAlignment="1">
      <alignment horizontal="left" vertical="center"/>
    </xf>
    <xf numFmtId="0" fontId="59" fillId="32" borderId="67" xfId="35" applyFont="1" applyFill="1" applyBorder="1" applyAlignment="1">
      <alignment horizontal="left" vertical="center"/>
    </xf>
    <xf numFmtId="0" fontId="59" fillId="36" borderId="68" xfId="35" applyFont="1" applyFill="1" applyBorder="1" applyAlignment="1">
      <alignment horizontal="left" vertical="center"/>
    </xf>
    <xf numFmtId="0" fontId="59" fillId="40" borderId="43" xfId="35" applyFont="1" applyFill="1" applyBorder="1" applyAlignment="1">
      <alignment horizontal="left" vertical="center"/>
    </xf>
    <xf numFmtId="0" fontId="59" fillId="37" borderId="43" xfId="35" applyFont="1" applyFill="1" applyBorder="1" applyAlignment="1">
      <alignment horizontal="left" vertical="center"/>
    </xf>
    <xf numFmtId="0" fontId="59" fillId="38" borderId="41" xfId="35" applyFont="1" applyFill="1" applyBorder="1" applyAlignment="1">
      <alignment horizontal="left" vertical="center"/>
    </xf>
    <xf numFmtId="0" fontId="59" fillId="38" borderId="23" xfId="35" applyFont="1" applyFill="1" applyBorder="1" applyAlignment="1">
      <alignment horizontal="left" vertical="center"/>
    </xf>
    <xf numFmtId="0" fontId="59" fillId="10" borderId="23" xfId="35" applyFont="1" applyFill="1" applyBorder="1" applyAlignment="1">
      <alignment horizontal="left" vertical="center"/>
    </xf>
    <xf numFmtId="0" fontId="59" fillId="39" borderId="0" xfId="35" applyFont="1" applyFill="1" applyAlignment="1">
      <alignment horizontal="left" vertical="center"/>
    </xf>
    <xf numFmtId="0" fontId="59" fillId="35" borderId="58" xfId="35" applyFont="1" applyFill="1" applyBorder="1" applyAlignment="1">
      <alignment horizontal="left" vertical="center"/>
    </xf>
    <xf numFmtId="0" fontId="59" fillId="18" borderId="39" xfId="35" applyFont="1" applyFill="1" applyBorder="1" applyAlignment="1">
      <alignment horizontal="left" vertical="center"/>
    </xf>
    <xf numFmtId="0" fontId="59" fillId="32" borderId="69" xfId="35" applyFont="1" applyFill="1" applyBorder="1" applyAlignment="1">
      <alignment horizontal="left" vertical="center"/>
    </xf>
    <xf numFmtId="0" fontId="59" fillId="36" borderId="5" xfId="35" applyFont="1" applyFill="1" applyBorder="1" applyAlignment="1">
      <alignment horizontal="left" vertical="center"/>
    </xf>
    <xf numFmtId="0" fontId="59" fillId="36" borderId="70" xfId="35" applyFont="1" applyFill="1" applyBorder="1" applyAlignment="1">
      <alignment horizontal="left" vertical="center"/>
    </xf>
    <xf numFmtId="0" fontId="59" fillId="37" borderId="23" xfId="35" applyFont="1" applyFill="1" applyBorder="1" applyAlignment="1">
      <alignment horizontal="left" vertical="center"/>
    </xf>
    <xf numFmtId="0" fontId="59" fillId="38" borderId="51" xfId="35" applyFont="1" applyFill="1" applyBorder="1" applyAlignment="1">
      <alignment horizontal="left" vertical="center"/>
    </xf>
    <xf numFmtId="0" fontId="59" fillId="38" borderId="5" xfId="35" applyFont="1" applyFill="1" applyBorder="1" applyAlignment="1">
      <alignment horizontal="left" vertical="center"/>
    </xf>
    <xf numFmtId="0" fontId="59" fillId="38" borderId="32" xfId="35" applyFont="1" applyFill="1" applyBorder="1" applyAlignment="1">
      <alignment horizontal="left" vertical="center"/>
    </xf>
    <xf numFmtId="0" fontId="59" fillId="10" borderId="65" xfId="35" applyFont="1" applyFill="1" applyBorder="1" applyAlignment="1">
      <alignment horizontal="left" vertical="center"/>
    </xf>
    <xf numFmtId="0" fontId="59" fillId="39" borderId="5" xfId="35" applyFont="1" applyFill="1" applyBorder="1" applyAlignment="1">
      <alignment horizontal="left" vertical="center"/>
    </xf>
    <xf numFmtId="0" fontId="59" fillId="39" borderId="36" xfId="35" applyFont="1" applyFill="1" applyBorder="1" applyAlignment="1">
      <alignment horizontal="left" vertical="center"/>
    </xf>
    <xf numFmtId="0" fontId="59" fillId="39" borderId="42" xfId="35" applyFont="1" applyFill="1" applyBorder="1" applyAlignment="1">
      <alignment horizontal="left" vertical="center"/>
    </xf>
    <xf numFmtId="0" fontId="59" fillId="18" borderId="43" xfId="35" applyFont="1" applyFill="1" applyBorder="1" applyAlignment="1">
      <alignment horizontal="left" vertical="center"/>
    </xf>
    <xf numFmtId="0" fontId="59" fillId="32" borderId="57" xfId="35" applyFont="1" applyFill="1" applyBorder="1" applyAlignment="1">
      <alignment horizontal="left" vertical="center"/>
    </xf>
    <xf numFmtId="0" fontId="59" fillId="17" borderId="68" xfId="35" applyFont="1" applyFill="1" applyBorder="1" applyAlignment="1">
      <alignment horizontal="left" vertical="center"/>
    </xf>
    <xf numFmtId="0" fontId="59" fillId="40" borderId="37" xfId="35" applyFont="1" applyFill="1" applyBorder="1" applyAlignment="1">
      <alignment horizontal="left" vertical="center"/>
    </xf>
    <xf numFmtId="0" fontId="59" fillId="37" borderId="61" xfId="35" applyFont="1" applyFill="1" applyBorder="1" applyAlignment="1">
      <alignment horizontal="left" vertical="center"/>
    </xf>
    <xf numFmtId="0" fontId="59" fillId="37" borderId="64" xfId="35" applyFont="1" applyFill="1" applyBorder="1" applyAlignment="1">
      <alignment horizontal="left" vertical="center"/>
    </xf>
    <xf numFmtId="0" fontId="59" fillId="10" borderId="36" xfId="35" applyFont="1" applyFill="1" applyBorder="1" applyAlignment="1">
      <alignment horizontal="left" vertical="center"/>
    </xf>
    <xf numFmtId="0" fontId="59" fillId="10" borderId="35" xfId="35" applyFont="1" applyFill="1" applyBorder="1" applyAlignment="1">
      <alignment horizontal="left" vertical="center"/>
    </xf>
    <xf numFmtId="0" fontId="59" fillId="38" borderId="43" xfId="35" applyFont="1" applyFill="1" applyBorder="1" applyAlignment="1">
      <alignment horizontal="left" vertical="center"/>
    </xf>
    <xf numFmtId="0" fontId="59" fillId="41" borderId="0" xfId="35" applyFont="1" applyFill="1" applyAlignment="1">
      <alignment horizontal="left" vertical="center"/>
    </xf>
    <xf numFmtId="0" fontId="59" fillId="41" borderId="23" xfId="35" applyFont="1" applyFill="1" applyBorder="1" applyAlignment="1">
      <alignment horizontal="left" vertical="center"/>
    </xf>
    <xf numFmtId="0" fontId="59" fillId="31" borderId="0" xfId="35" applyFont="1" applyFill="1" applyAlignment="1">
      <alignment horizontal="left" vertical="center"/>
    </xf>
    <xf numFmtId="0" fontId="59" fillId="31" borderId="34" xfId="35" applyFont="1" applyFill="1" applyBorder="1" applyAlignment="1">
      <alignment horizontal="left" vertical="center"/>
    </xf>
    <xf numFmtId="0" fontId="59" fillId="16" borderId="31" xfId="35" applyFont="1" applyFill="1" applyBorder="1" applyAlignment="1">
      <alignment horizontal="left" vertical="center"/>
    </xf>
    <xf numFmtId="0" fontId="59" fillId="16" borderId="23" xfId="35" applyFont="1" applyFill="1" applyBorder="1" applyAlignment="1">
      <alignment horizontal="left" vertical="center"/>
    </xf>
    <xf numFmtId="0" fontId="59" fillId="24" borderId="43" xfId="35" applyFont="1" applyFill="1" applyBorder="1" applyAlignment="1">
      <alignment horizontal="left" vertical="center"/>
    </xf>
    <xf numFmtId="0" fontId="59" fillId="38" borderId="36" xfId="35" applyFont="1" applyFill="1" applyBorder="1" applyAlignment="1">
      <alignment horizontal="left" vertical="center"/>
    </xf>
    <xf numFmtId="0" fontId="59" fillId="38" borderId="37" xfId="35" applyFont="1" applyFill="1" applyBorder="1" applyAlignment="1">
      <alignment horizontal="left" vertical="center"/>
    </xf>
    <xf numFmtId="0" fontId="59" fillId="42" borderId="71" xfId="35" applyFont="1" applyFill="1" applyBorder="1" applyAlignment="1">
      <alignment horizontal="left" vertical="center"/>
    </xf>
    <xf numFmtId="0" fontId="59" fillId="42" borderId="62" xfId="35" applyFont="1" applyFill="1" applyBorder="1" applyAlignment="1">
      <alignment horizontal="left" vertical="center"/>
    </xf>
    <xf numFmtId="0" fontId="59" fillId="31" borderId="35" xfId="35" applyFont="1" applyFill="1" applyBorder="1" applyAlignment="1">
      <alignment horizontal="left" vertical="center"/>
    </xf>
    <xf numFmtId="0" fontId="59" fillId="10" borderId="37" xfId="35" applyFont="1" applyFill="1" applyBorder="1" applyAlignment="1">
      <alignment horizontal="left" vertical="center"/>
    </xf>
    <xf numFmtId="0" fontId="59" fillId="24" borderId="45" xfId="35" applyFont="1" applyFill="1" applyBorder="1" applyAlignment="1">
      <alignment horizontal="left" vertical="center"/>
    </xf>
    <xf numFmtId="0" fontId="59" fillId="18" borderId="54" xfId="35" applyFont="1" applyFill="1" applyBorder="1" applyAlignment="1">
      <alignment horizontal="left" vertical="center"/>
    </xf>
    <xf numFmtId="0" fontId="59" fillId="13" borderId="72" xfId="35" applyFont="1" applyFill="1" applyBorder="1" applyAlignment="1">
      <alignment horizontal="left" vertical="center"/>
    </xf>
    <xf numFmtId="0" fontId="59" fillId="41" borderId="36" xfId="35" applyFont="1" applyFill="1" applyBorder="1" applyAlignment="1">
      <alignment horizontal="left" vertical="center"/>
    </xf>
    <xf numFmtId="0" fontId="59" fillId="41" borderId="37" xfId="35" applyFont="1" applyFill="1" applyBorder="1" applyAlignment="1">
      <alignment horizontal="left" vertical="center"/>
    </xf>
    <xf numFmtId="0" fontId="59" fillId="31" borderId="47" xfId="35" applyFont="1" applyFill="1" applyBorder="1" applyAlignment="1">
      <alignment horizontal="left" vertical="center"/>
    </xf>
    <xf numFmtId="0" fontId="59" fillId="16" borderId="64" xfId="35" applyFont="1" applyFill="1" applyBorder="1" applyAlignment="1">
      <alignment horizontal="left" vertical="center"/>
    </xf>
    <xf numFmtId="0" fontId="59" fillId="18" borderId="36" xfId="35" applyFont="1" applyFill="1" applyBorder="1" applyAlignment="1">
      <alignment horizontal="left" vertical="center"/>
    </xf>
    <xf numFmtId="0" fontId="59" fillId="18" borderId="37" xfId="35" applyFont="1" applyFill="1" applyBorder="1" applyAlignment="1">
      <alignment horizontal="left" vertical="center"/>
    </xf>
    <xf numFmtId="0" fontId="59" fillId="0" borderId="73" xfId="0" applyFont="1" applyBorder="1" applyAlignment="1">
      <alignment horizontal="left" vertical="center"/>
    </xf>
    <xf numFmtId="0" fontId="59" fillId="31" borderId="36" xfId="35" applyFont="1" applyFill="1" applyBorder="1" applyAlignment="1">
      <alignment horizontal="left" vertical="center"/>
    </xf>
    <xf numFmtId="0" fontId="59" fillId="31" borderId="55" xfId="35" applyFont="1" applyFill="1" applyBorder="1" applyAlignment="1">
      <alignment horizontal="left" vertical="center"/>
    </xf>
    <xf numFmtId="0" fontId="59" fillId="26" borderId="36" xfId="35" applyFont="1" applyFill="1" applyBorder="1" applyAlignment="1">
      <alignment horizontal="left" vertical="center"/>
    </xf>
    <xf numFmtId="0" fontId="59" fillId="13" borderId="74" xfId="35" applyFont="1" applyFill="1" applyBorder="1" applyAlignment="1">
      <alignment horizontal="left" vertical="center"/>
    </xf>
    <xf numFmtId="0" fontId="59" fillId="31" borderId="37" xfId="35" applyFont="1" applyFill="1" applyBorder="1" applyAlignment="1">
      <alignment horizontal="left" vertical="center"/>
    </xf>
    <xf numFmtId="0" fontId="10" fillId="0" borderId="23" xfId="0" applyFont="1" applyBorder="1" applyAlignment="1">
      <alignment horizontal="right" vertical="center"/>
    </xf>
    <xf numFmtId="0" fontId="41" fillId="0" borderId="1" xfId="0" applyFont="1" applyBorder="1" applyAlignment="1">
      <alignment horizontal="center"/>
    </xf>
    <xf numFmtId="2" fontId="60" fillId="0" borderId="0" xfId="0" applyNumberFormat="1" applyFont="1" applyAlignment="1">
      <alignment horizontal="center" vertical="center"/>
    </xf>
    <xf numFmtId="2" fontId="60" fillId="0" borderId="37" xfId="0" applyNumberFormat="1" applyFont="1" applyBorder="1" applyAlignment="1">
      <alignment horizontal="center" vertical="center"/>
    </xf>
    <xf numFmtId="2" fontId="60" fillId="16" borderId="0" xfId="35" applyNumberFormat="1" applyFont="1" applyFill="1" applyAlignment="1">
      <alignment horizontal="center" vertical="center"/>
    </xf>
    <xf numFmtId="2" fontId="60" fillId="16" borderId="37" xfId="35" applyNumberFormat="1" applyFont="1" applyFill="1" applyBorder="1" applyAlignment="1">
      <alignment horizontal="center" vertical="center"/>
    </xf>
    <xf numFmtId="2" fontId="60" fillId="17" borderId="53" xfId="35" applyNumberFormat="1" applyFont="1" applyFill="1" applyBorder="1" applyAlignment="1">
      <alignment horizontal="center" vertical="center"/>
    </xf>
    <xf numFmtId="2" fontId="60" fillId="17" borderId="0" xfId="35" applyNumberFormat="1" applyFont="1" applyFill="1" applyAlignment="1">
      <alignment horizontal="center" vertical="center"/>
    </xf>
    <xf numFmtId="2" fontId="60" fillId="17" borderId="43" xfId="35" applyNumberFormat="1" applyFont="1" applyFill="1" applyBorder="1" applyAlignment="1">
      <alignment horizontal="center" vertical="center"/>
    </xf>
    <xf numFmtId="2" fontId="60" fillId="0" borderId="36" xfId="0" applyNumberFormat="1" applyFont="1" applyBorder="1" applyAlignment="1">
      <alignment horizontal="center" vertical="center"/>
    </xf>
    <xf numFmtId="2" fontId="60" fillId="16" borderId="43" xfId="35" applyNumberFormat="1" applyFont="1" applyFill="1" applyBorder="1" applyAlignment="1">
      <alignment horizontal="center" vertical="center"/>
    </xf>
    <xf numFmtId="2" fontId="60" fillId="18" borderId="0" xfId="35" applyNumberFormat="1" applyFont="1" applyFill="1" applyAlignment="1">
      <alignment horizontal="center" vertical="center"/>
    </xf>
    <xf numFmtId="2" fontId="60" fillId="18" borderId="23" xfId="35" applyNumberFormat="1" applyFont="1" applyFill="1" applyBorder="1" applyAlignment="1">
      <alignment horizontal="center" vertical="center"/>
    </xf>
    <xf numFmtId="2" fontId="60" fillId="0" borderId="47" xfId="0" applyNumberFormat="1" applyFont="1" applyBorder="1" applyAlignment="1">
      <alignment horizontal="center" vertical="center"/>
    </xf>
    <xf numFmtId="2" fontId="60" fillId="0" borderId="43" xfId="0" applyNumberFormat="1" applyFont="1" applyBorder="1" applyAlignment="1">
      <alignment horizontal="center" vertical="center"/>
    </xf>
    <xf numFmtId="2" fontId="60" fillId="16" borderId="5" xfId="35" applyNumberFormat="1" applyFont="1" applyFill="1" applyBorder="1" applyAlignment="1">
      <alignment horizontal="center" vertical="center"/>
    </xf>
    <xf numFmtId="2" fontId="60" fillId="16" borderId="52" xfId="35" applyNumberFormat="1" applyFont="1" applyFill="1" applyBorder="1" applyAlignment="1">
      <alignment horizontal="center" vertical="center"/>
    </xf>
    <xf numFmtId="2" fontId="60" fillId="17" borderId="54" xfId="35" applyNumberFormat="1" applyFont="1" applyFill="1" applyBorder="1" applyAlignment="1">
      <alignment horizontal="center" vertical="center"/>
    </xf>
    <xf numFmtId="2" fontId="60" fillId="17" borderId="5" xfId="35" applyNumberFormat="1" applyFont="1" applyFill="1" applyBorder="1" applyAlignment="1">
      <alignment horizontal="center" vertical="center"/>
    </xf>
    <xf numFmtId="2" fontId="60" fillId="17" borderId="37" xfId="35" applyNumberFormat="1" applyFont="1" applyFill="1" applyBorder="1" applyAlignment="1">
      <alignment horizontal="center" vertical="center"/>
    </xf>
    <xf numFmtId="2" fontId="60" fillId="19" borderId="33" xfId="35" applyNumberFormat="1" applyFont="1" applyFill="1" applyBorder="1" applyAlignment="1">
      <alignment horizontal="center" vertical="center"/>
    </xf>
    <xf numFmtId="2" fontId="60" fillId="19" borderId="0" xfId="35" applyNumberFormat="1" applyFont="1" applyFill="1" applyAlignment="1">
      <alignment horizontal="center" vertical="center"/>
    </xf>
    <xf numFmtId="2" fontId="60" fillId="19" borderId="43" xfId="35" applyNumberFormat="1" applyFont="1" applyFill="1" applyBorder="1" applyAlignment="1">
      <alignment horizontal="center" vertical="center"/>
    </xf>
    <xf numFmtId="2" fontId="60" fillId="18" borderId="47" xfId="35" applyNumberFormat="1" applyFont="1" applyFill="1" applyBorder="1" applyAlignment="1">
      <alignment horizontal="center" vertical="center"/>
    </xf>
    <xf numFmtId="2" fontId="60" fillId="18" borderId="55" xfId="35" applyNumberFormat="1" applyFont="1" applyFill="1" applyBorder="1" applyAlignment="1">
      <alignment horizontal="center" vertical="center"/>
    </xf>
    <xf numFmtId="2" fontId="60" fillId="20" borderId="0" xfId="35" applyNumberFormat="1" applyFont="1" applyFill="1" applyAlignment="1">
      <alignment horizontal="center" vertical="center"/>
    </xf>
    <xf numFmtId="2" fontId="60" fillId="20" borderId="36" xfId="35" applyNumberFormat="1" applyFont="1" applyFill="1" applyBorder="1" applyAlignment="1">
      <alignment horizontal="center" vertical="center"/>
    </xf>
    <xf numFmtId="2" fontId="60" fillId="20" borderId="37" xfId="35" applyNumberFormat="1" applyFont="1" applyFill="1" applyBorder="1" applyAlignment="1">
      <alignment horizontal="center" vertical="center"/>
    </xf>
    <xf numFmtId="2" fontId="60" fillId="21" borderId="56" xfId="35" applyNumberFormat="1" applyFont="1" applyFill="1" applyBorder="1" applyAlignment="1">
      <alignment horizontal="center" vertical="center"/>
    </xf>
    <xf numFmtId="2" fontId="60" fillId="16" borderId="57" xfId="35" applyNumberFormat="1" applyFont="1" applyFill="1" applyBorder="1" applyAlignment="1">
      <alignment horizontal="center" vertical="center"/>
    </xf>
    <xf numFmtId="2" fontId="60" fillId="22" borderId="0" xfId="35" applyNumberFormat="1" applyFont="1" applyFill="1" applyAlignment="1">
      <alignment horizontal="center" vertical="center"/>
    </xf>
    <xf numFmtId="2" fontId="60" fillId="19" borderId="22" xfId="35" applyNumberFormat="1" applyFont="1" applyFill="1" applyBorder="1" applyAlignment="1">
      <alignment horizontal="center" vertical="center"/>
    </xf>
    <xf numFmtId="2" fontId="60" fillId="19" borderId="37" xfId="35" applyNumberFormat="1" applyFont="1" applyFill="1" applyBorder="1" applyAlignment="1">
      <alignment horizontal="center" vertical="center"/>
    </xf>
    <xf numFmtId="2" fontId="60" fillId="23" borderId="56" xfId="35" applyNumberFormat="1" applyFont="1" applyFill="1" applyBorder="1" applyAlignment="1">
      <alignment horizontal="center" vertical="center"/>
    </xf>
    <xf numFmtId="2" fontId="60" fillId="20" borderId="58" xfId="35" applyNumberFormat="1" applyFont="1" applyFill="1" applyBorder="1" applyAlignment="1">
      <alignment horizontal="center" vertical="center"/>
    </xf>
    <xf numFmtId="2" fontId="60" fillId="24" borderId="0" xfId="35" applyNumberFormat="1" applyFont="1" applyFill="1" applyAlignment="1">
      <alignment horizontal="center" vertical="center"/>
    </xf>
    <xf numFmtId="2" fontId="60" fillId="24" borderId="59" xfId="35" applyNumberFormat="1" applyFont="1" applyFill="1" applyBorder="1" applyAlignment="1">
      <alignment horizontal="center" vertical="center"/>
    </xf>
    <xf numFmtId="2" fontId="60" fillId="21" borderId="0" xfId="35" applyNumberFormat="1" applyFont="1" applyFill="1" applyAlignment="1">
      <alignment horizontal="center" vertical="center"/>
    </xf>
    <xf numFmtId="2" fontId="60" fillId="21" borderId="39" xfId="35" applyNumberFormat="1" applyFont="1" applyFill="1" applyBorder="1" applyAlignment="1">
      <alignment horizontal="center" vertical="center"/>
    </xf>
    <xf numFmtId="2" fontId="60" fillId="22" borderId="60" xfId="35" applyNumberFormat="1" applyFont="1" applyFill="1" applyBorder="1" applyAlignment="1">
      <alignment horizontal="center" vertical="center"/>
    </xf>
    <xf numFmtId="2" fontId="60" fillId="23" borderId="0" xfId="35" applyNumberFormat="1" applyFont="1" applyFill="1" applyAlignment="1">
      <alignment horizontal="center" vertical="center"/>
    </xf>
    <xf numFmtId="2" fontId="60" fillId="23" borderId="45" xfId="35" applyNumberFormat="1" applyFont="1" applyFill="1" applyBorder="1" applyAlignment="1">
      <alignment horizontal="center" vertical="center"/>
    </xf>
    <xf numFmtId="2" fontId="60" fillId="24" borderId="22" xfId="35" applyNumberFormat="1" applyFont="1" applyFill="1" applyBorder="1" applyAlignment="1">
      <alignment horizontal="center" vertical="center"/>
    </xf>
    <xf numFmtId="2" fontId="60" fillId="24" borderId="23" xfId="35" applyNumberFormat="1" applyFont="1" applyFill="1" applyBorder="1" applyAlignment="1">
      <alignment horizontal="center" vertical="center"/>
    </xf>
    <xf numFmtId="2" fontId="60" fillId="21" borderId="43" xfId="35" applyNumberFormat="1" applyFont="1" applyFill="1" applyBorder="1" applyAlignment="1">
      <alignment horizontal="center" vertical="center"/>
    </xf>
    <xf numFmtId="2" fontId="60" fillId="0" borderId="61" xfId="0" applyNumberFormat="1" applyFont="1" applyBorder="1" applyAlignment="1">
      <alignment horizontal="center" vertical="center"/>
    </xf>
    <xf numFmtId="2" fontId="60" fillId="22" borderId="47" xfId="35" applyNumberFormat="1" applyFont="1" applyFill="1" applyBorder="1" applyAlignment="1">
      <alignment horizontal="center" vertical="center"/>
    </xf>
    <xf numFmtId="2" fontId="60" fillId="22" borderId="34" xfId="35" applyNumberFormat="1" applyFont="1" applyFill="1" applyBorder="1" applyAlignment="1">
      <alignment horizontal="center" vertical="center"/>
    </xf>
    <xf numFmtId="2" fontId="60" fillId="22" borderId="62" xfId="35" applyNumberFormat="1" applyFont="1" applyFill="1" applyBorder="1" applyAlignment="1">
      <alignment horizontal="center" vertical="center"/>
    </xf>
    <xf numFmtId="2" fontId="60" fillId="23" borderId="63" xfId="35" applyNumberFormat="1" applyFont="1" applyFill="1" applyBorder="1" applyAlignment="1">
      <alignment horizontal="center" vertical="center"/>
    </xf>
    <xf numFmtId="2" fontId="60" fillId="24" borderId="33" xfId="35" applyNumberFormat="1" applyFont="1" applyFill="1" applyBorder="1" applyAlignment="1">
      <alignment horizontal="center" vertical="center"/>
    </xf>
    <xf numFmtId="2" fontId="60" fillId="24" borderId="5" xfId="35" applyNumberFormat="1" applyFont="1" applyFill="1" applyBorder="1" applyAlignment="1">
      <alignment horizontal="center" vertical="center"/>
    </xf>
    <xf numFmtId="2" fontId="60" fillId="24" borderId="64" xfId="35" applyNumberFormat="1" applyFont="1" applyFill="1" applyBorder="1" applyAlignment="1">
      <alignment horizontal="center" vertical="center"/>
    </xf>
    <xf numFmtId="2" fontId="60" fillId="21" borderId="5" xfId="35" applyNumberFormat="1" applyFont="1" applyFill="1" applyBorder="1" applyAlignment="1">
      <alignment horizontal="center" vertical="center"/>
    </xf>
    <xf numFmtId="2" fontId="60" fillId="21" borderId="37" xfId="35" applyNumberFormat="1" applyFont="1" applyFill="1" applyBorder="1" applyAlignment="1">
      <alignment horizontal="center" vertical="center"/>
    </xf>
    <xf numFmtId="2" fontId="60" fillId="0" borderId="39" xfId="0" applyNumberFormat="1" applyFont="1" applyBorder="1" applyAlignment="1">
      <alignment horizontal="center" vertical="center"/>
    </xf>
    <xf numFmtId="2" fontId="60" fillId="22" borderId="37" xfId="35" applyNumberFormat="1" applyFont="1" applyFill="1" applyBorder="1" applyAlignment="1">
      <alignment horizontal="center" vertical="center"/>
    </xf>
    <xf numFmtId="2" fontId="60" fillId="25" borderId="0" xfId="35" applyNumberFormat="1" applyFont="1" applyFill="1" applyAlignment="1">
      <alignment horizontal="center" vertical="center"/>
    </xf>
    <xf numFmtId="2" fontId="60" fillId="23" borderId="54" xfId="35" applyNumberFormat="1" applyFont="1" applyFill="1" applyBorder="1" applyAlignment="1">
      <alignment horizontal="center" vertical="center"/>
    </xf>
    <xf numFmtId="2" fontId="60" fillId="23" borderId="5" xfId="35" applyNumberFormat="1" applyFont="1" applyFill="1" applyBorder="1" applyAlignment="1">
      <alignment horizontal="center" vertical="center"/>
    </xf>
    <xf numFmtId="2" fontId="60" fillId="24" borderId="65" xfId="35" applyNumberFormat="1" applyFont="1" applyFill="1" applyBorder="1" applyAlignment="1">
      <alignment horizontal="center" vertical="center"/>
    </xf>
    <xf numFmtId="2" fontId="60" fillId="26" borderId="33" xfId="35" applyNumberFormat="1" applyFont="1" applyFill="1" applyBorder="1" applyAlignment="1">
      <alignment horizontal="center" vertical="center"/>
    </xf>
    <xf numFmtId="2" fontId="60" fillId="26" borderId="35" xfId="35" applyNumberFormat="1" applyFont="1" applyFill="1" applyBorder="1" applyAlignment="1">
      <alignment horizontal="center" vertical="center"/>
    </xf>
    <xf numFmtId="2" fontId="60" fillId="27" borderId="43" xfId="35" applyNumberFormat="1" applyFont="1" applyFill="1" applyBorder="1" applyAlignment="1">
      <alignment horizontal="center" vertical="center"/>
    </xf>
    <xf numFmtId="2" fontId="60" fillId="13" borderId="0" xfId="35" applyNumberFormat="1" applyFont="1" applyFill="1" applyAlignment="1">
      <alignment horizontal="center" vertical="center"/>
    </xf>
    <xf numFmtId="2" fontId="60" fillId="13" borderId="59" xfId="35" applyNumberFormat="1" applyFont="1" applyFill="1" applyBorder="1" applyAlignment="1">
      <alignment horizontal="center" vertical="center"/>
    </xf>
    <xf numFmtId="2" fontId="60" fillId="14" borderId="0" xfId="35" applyNumberFormat="1" applyFont="1" applyFill="1" applyAlignment="1">
      <alignment horizontal="center" vertical="center"/>
    </xf>
    <xf numFmtId="2" fontId="60" fillId="14" borderId="39" xfId="35" applyNumberFormat="1" applyFont="1" applyFill="1" applyBorder="1" applyAlignment="1">
      <alignment horizontal="center" vertical="center"/>
    </xf>
    <xf numFmtId="2" fontId="60" fillId="28" borderId="47" xfId="35" applyNumberFormat="1" applyFont="1" applyFill="1" applyBorder="1" applyAlignment="1">
      <alignment horizontal="center" vertical="center"/>
    </xf>
    <xf numFmtId="2" fontId="60" fillId="28" borderId="59" xfId="35" applyNumberFormat="1" applyFont="1" applyFill="1" applyBorder="1" applyAlignment="1">
      <alignment horizontal="center" vertical="center"/>
    </xf>
    <xf numFmtId="2" fontId="60" fillId="25" borderId="35" xfId="35" applyNumberFormat="1" applyFont="1" applyFill="1" applyBorder="1" applyAlignment="1">
      <alignment horizontal="center" vertical="center"/>
    </xf>
    <xf numFmtId="2" fontId="60" fillId="26" borderId="0" xfId="35" applyNumberFormat="1" applyFont="1" applyFill="1" applyAlignment="1">
      <alignment horizontal="center" vertical="center"/>
    </xf>
    <xf numFmtId="2" fontId="60" fillId="26" borderId="55" xfId="35" applyNumberFormat="1" applyFont="1" applyFill="1" applyBorder="1" applyAlignment="1">
      <alignment horizontal="center" vertical="center"/>
    </xf>
    <xf numFmtId="2" fontId="60" fillId="27" borderId="37" xfId="35" applyNumberFormat="1" applyFont="1" applyFill="1" applyBorder="1" applyAlignment="1">
      <alignment horizontal="center" vertical="center"/>
    </xf>
    <xf numFmtId="2" fontId="60" fillId="13" borderId="23" xfId="35" applyNumberFormat="1" applyFont="1" applyFill="1" applyBorder="1" applyAlignment="1">
      <alignment horizontal="center" vertical="center"/>
    </xf>
    <xf numFmtId="2" fontId="60" fillId="14" borderId="37" xfId="35" applyNumberFormat="1" applyFont="1" applyFill="1" applyBorder="1" applyAlignment="1">
      <alignment horizontal="center" vertical="center"/>
    </xf>
    <xf numFmtId="2" fontId="60" fillId="29" borderId="66" xfId="35" applyNumberFormat="1" applyFont="1" applyFill="1" applyBorder="1" applyAlignment="1">
      <alignment horizontal="center" vertical="center"/>
    </xf>
    <xf numFmtId="2" fontId="60" fillId="25" borderId="5" xfId="35" applyNumberFormat="1" applyFont="1" applyFill="1" applyBorder="1" applyAlignment="1">
      <alignment horizontal="center" vertical="center"/>
    </xf>
    <xf numFmtId="2" fontId="60" fillId="25" borderId="23" xfId="35" applyNumberFormat="1" applyFont="1" applyFill="1" applyBorder="1" applyAlignment="1">
      <alignment horizontal="center" vertical="center"/>
    </xf>
    <xf numFmtId="2" fontId="60" fillId="26" borderId="54" xfId="35" applyNumberFormat="1" applyFont="1" applyFill="1" applyBorder="1" applyAlignment="1">
      <alignment horizontal="center" vertical="center"/>
    </xf>
    <xf numFmtId="2" fontId="60" fillId="26" borderId="5" xfId="35" applyNumberFormat="1" applyFont="1" applyFill="1" applyBorder="1" applyAlignment="1">
      <alignment horizontal="center" vertical="center"/>
    </xf>
    <xf numFmtId="2" fontId="60" fillId="26" borderId="37" xfId="35" applyNumberFormat="1" applyFont="1" applyFill="1" applyBorder="1" applyAlignment="1">
      <alignment horizontal="center" vertical="center"/>
    </xf>
    <xf numFmtId="2" fontId="60" fillId="30" borderId="0" xfId="35" applyNumberFormat="1" applyFont="1" applyFill="1" applyAlignment="1">
      <alignment horizontal="center" vertical="center"/>
    </xf>
    <xf numFmtId="2" fontId="60" fillId="13" borderId="64" xfId="35" applyNumberFormat="1" applyFont="1" applyFill="1" applyBorder="1" applyAlignment="1">
      <alignment horizontal="center" vertical="center"/>
    </xf>
    <xf numFmtId="2" fontId="60" fillId="14" borderId="5" xfId="35" applyNumberFormat="1" applyFont="1" applyFill="1" applyBorder="1" applyAlignment="1">
      <alignment horizontal="center" vertical="center"/>
    </xf>
    <xf numFmtId="2" fontId="60" fillId="14" borderId="52" xfId="35" applyNumberFormat="1" applyFont="1" applyFill="1" applyBorder="1" applyAlignment="1">
      <alignment horizontal="center" vertical="center"/>
    </xf>
    <xf numFmtId="2" fontId="60" fillId="29" borderId="0" xfId="35" applyNumberFormat="1" applyFont="1" applyFill="1" applyAlignment="1">
      <alignment horizontal="center" vertical="center"/>
    </xf>
    <xf numFmtId="2" fontId="60" fillId="29" borderId="23" xfId="35" applyNumberFormat="1" applyFont="1" applyFill="1" applyBorder="1" applyAlignment="1">
      <alignment horizontal="center" vertical="center"/>
    </xf>
    <xf numFmtId="2" fontId="60" fillId="31" borderId="23" xfId="35" applyNumberFormat="1" applyFont="1" applyFill="1" applyBorder="1" applyAlignment="1">
      <alignment horizontal="center" vertical="center"/>
    </xf>
    <xf numFmtId="2" fontId="60" fillId="32" borderId="0" xfId="35" applyNumberFormat="1" applyFont="1" applyFill="1" applyAlignment="1">
      <alignment horizontal="center" vertical="center"/>
    </xf>
    <xf numFmtId="2" fontId="60" fillId="32" borderId="43" xfId="35" applyNumberFormat="1" applyFont="1" applyFill="1" applyBorder="1" applyAlignment="1">
      <alignment horizontal="center" vertical="center"/>
    </xf>
    <xf numFmtId="2" fontId="60" fillId="17" borderId="23" xfId="35" applyNumberFormat="1" applyFont="1" applyFill="1" applyBorder="1" applyAlignment="1">
      <alignment horizontal="center" vertical="center"/>
    </xf>
    <xf numFmtId="2" fontId="60" fillId="33" borderId="0" xfId="35" applyNumberFormat="1" applyFont="1" applyFill="1" applyAlignment="1">
      <alignment horizontal="center" vertical="center"/>
    </xf>
    <xf numFmtId="2" fontId="60" fillId="33" borderId="39" xfId="35" applyNumberFormat="1" applyFont="1" applyFill="1" applyBorder="1" applyAlignment="1">
      <alignment horizontal="center" vertical="center"/>
    </xf>
    <xf numFmtId="2" fontId="60" fillId="34" borderId="35" xfId="35" applyNumberFormat="1" applyFont="1" applyFill="1" applyBorder="1" applyAlignment="1">
      <alignment horizontal="center" vertical="center"/>
    </xf>
    <xf numFmtId="2" fontId="60" fillId="29" borderId="36" xfId="35" applyNumberFormat="1" applyFont="1" applyFill="1" applyBorder="1" applyAlignment="1">
      <alignment horizontal="center" vertical="center"/>
    </xf>
    <xf numFmtId="2" fontId="60" fillId="29" borderId="55" xfId="35" applyNumberFormat="1" applyFont="1" applyFill="1" applyBorder="1" applyAlignment="1">
      <alignment horizontal="center" vertical="center"/>
    </xf>
    <xf numFmtId="2" fontId="60" fillId="34" borderId="55" xfId="35" applyNumberFormat="1" applyFont="1" applyFill="1" applyBorder="1" applyAlignment="1">
      <alignment horizontal="center" vertical="center"/>
    </xf>
    <xf numFmtId="2" fontId="60" fillId="32" borderId="36" xfId="35" applyNumberFormat="1" applyFont="1" applyFill="1" applyBorder="1" applyAlignment="1">
      <alignment horizontal="center" vertical="center"/>
    </xf>
    <xf numFmtId="2" fontId="60" fillId="32" borderId="37" xfId="35" applyNumberFormat="1" applyFont="1" applyFill="1" applyBorder="1" applyAlignment="1">
      <alignment horizontal="center" vertical="center"/>
    </xf>
    <xf numFmtId="2" fontId="60" fillId="17" borderId="36" xfId="35" applyNumberFormat="1" applyFont="1" applyFill="1" applyBorder="1" applyAlignment="1">
      <alignment horizontal="center" vertical="center"/>
    </xf>
    <xf numFmtId="2" fontId="60" fillId="17" borderId="55" xfId="35" applyNumberFormat="1" applyFont="1" applyFill="1" applyBorder="1" applyAlignment="1">
      <alignment horizontal="center" vertical="center"/>
    </xf>
    <xf numFmtId="2" fontId="60" fillId="35" borderId="0" xfId="35" applyNumberFormat="1" applyFont="1" applyFill="1" applyAlignment="1">
      <alignment horizontal="center" vertical="center"/>
    </xf>
    <xf numFmtId="2" fontId="60" fillId="35" borderId="39" xfId="35" applyNumberFormat="1" applyFont="1" applyFill="1" applyBorder="1" applyAlignment="1">
      <alignment horizontal="center" vertical="center"/>
    </xf>
    <xf numFmtId="2" fontId="60" fillId="36" borderId="0" xfId="35" applyNumberFormat="1" applyFont="1" applyFill="1" applyAlignment="1">
      <alignment horizontal="center" vertical="center"/>
    </xf>
    <xf numFmtId="2" fontId="60" fillId="36" borderId="39" xfId="35" applyNumberFormat="1" applyFont="1" applyFill="1" applyBorder="1" applyAlignment="1">
      <alignment horizontal="center" vertical="center"/>
    </xf>
    <xf numFmtId="2" fontId="60" fillId="31" borderId="58" xfId="35" applyNumberFormat="1" applyFont="1" applyFill="1" applyBorder="1" applyAlignment="1">
      <alignment horizontal="center" vertical="center"/>
    </xf>
    <xf numFmtId="2" fontId="60" fillId="37" borderId="0" xfId="35" applyNumberFormat="1" applyFont="1" applyFill="1" applyAlignment="1">
      <alignment horizontal="center" vertical="center"/>
    </xf>
    <xf numFmtId="2" fontId="60" fillId="37" borderId="37" xfId="35" applyNumberFormat="1" applyFont="1" applyFill="1" applyBorder="1" applyAlignment="1">
      <alignment horizontal="center" vertical="center"/>
    </xf>
    <xf numFmtId="2" fontId="60" fillId="38" borderId="0" xfId="35" applyNumberFormat="1" applyFont="1" applyFill="1" applyAlignment="1">
      <alignment horizontal="center" vertical="center"/>
    </xf>
    <xf numFmtId="2" fontId="60" fillId="10" borderId="0" xfId="35" applyNumberFormat="1" applyFont="1" applyFill="1" applyAlignment="1">
      <alignment horizontal="center" vertical="center"/>
    </xf>
    <xf numFmtId="2" fontId="60" fillId="10" borderId="59" xfId="35" applyNumberFormat="1" applyFont="1" applyFill="1" applyBorder="1" applyAlignment="1">
      <alignment horizontal="center" vertical="center"/>
    </xf>
    <xf numFmtId="2" fontId="60" fillId="39" borderId="39" xfId="35" applyNumberFormat="1" applyFont="1" applyFill="1" applyBorder="1" applyAlignment="1">
      <alignment horizontal="center" vertical="center"/>
    </xf>
    <xf numFmtId="2" fontId="60" fillId="35" borderId="47" xfId="35" applyNumberFormat="1" applyFont="1" applyFill="1" applyBorder="1" applyAlignment="1">
      <alignment horizontal="center" vertical="center"/>
    </xf>
    <xf numFmtId="2" fontId="60" fillId="35" borderId="36" xfId="35" applyNumberFormat="1" applyFont="1" applyFill="1" applyBorder="1" applyAlignment="1">
      <alignment horizontal="center" vertical="center"/>
    </xf>
    <xf numFmtId="2" fontId="60" fillId="35" borderId="37" xfId="35" applyNumberFormat="1" applyFont="1" applyFill="1" applyBorder="1" applyAlignment="1">
      <alignment horizontal="center" vertical="center"/>
    </xf>
    <xf numFmtId="2" fontId="60" fillId="32" borderId="67" xfId="35" applyNumberFormat="1" applyFont="1" applyFill="1" applyBorder="1" applyAlignment="1">
      <alignment horizontal="center" vertical="center"/>
    </xf>
    <xf numFmtId="2" fontId="60" fillId="36" borderId="68" xfId="35" applyNumberFormat="1" applyFont="1" applyFill="1" applyBorder="1" applyAlignment="1">
      <alignment horizontal="center" vertical="center"/>
    </xf>
    <xf numFmtId="2" fontId="60" fillId="40" borderId="43" xfId="35" applyNumberFormat="1" applyFont="1" applyFill="1" applyBorder="1" applyAlignment="1">
      <alignment horizontal="center" vertical="center"/>
    </xf>
    <xf numFmtId="2" fontId="60" fillId="37" borderId="43" xfId="35" applyNumberFormat="1" applyFont="1" applyFill="1" applyBorder="1" applyAlignment="1">
      <alignment horizontal="center" vertical="center"/>
    </xf>
    <xf numFmtId="2" fontId="60" fillId="38" borderId="41" xfId="35" applyNumberFormat="1" applyFont="1" applyFill="1" applyBorder="1" applyAlignment="1">
      <alignment horizontal="center" vertical="center"/>
    </xf>
    <xf numFmtId="2" fontId="60" fillId="10" borderId="23" xfId="35" applyNumberFormat="1" applyFont="1" applyFill="1" applyBorder="1" applyAlignment="1">
      <alignment horizontal="center" vertical="center"/>
    </xf>
    <xf numFmtId="2" fontId="60" fillId="39" borderId="0" xfId="35" applyNumberFormat="1" applyFont="1" applyFill="1" applyAlignment="1">
      <alignment horizontal="center" vertical="center"/>
    </xf>
    <xf numFmtId="2" fontId="60" fillId="35" borderId="58" xfId="35" applyNumberFormat="1" applyFont="1" applyFill="1" applyBorder="1" applyAlignment="1">
      <alignment horizontal="center" vertical="center"/>
    </xf>
    <xf numFmtId="2" fontId="60" fillId="18" borderId="39" xfId="35" applyNumberFormat="1" applyFont="1" applyFill="1" applyBorder="1" applyAlignment="1">
      <alignment horizontal="center" vertical="center"/>
    </xf>
    <xf numFmtId="2" fontId="60" fillId="32" borderId="69" xfId="35" applyNumberFormat="1" applyFont="1" applyFill="1" applyBorder="1" applyAlignment="1">
      <alignment horizontal="center" vertical="center"/>
    </xf>
    <xf numFmtId="2" fontId="60" fillId="36" borderId="5" xfId="35" applyNumberFormat="1" applyFont="1" applyFill="1" applyBorder="1" applyAlignment="1">
      <alignment horizontal="center" vertical="center"/>
    </xf>
    <xf numFmtId="2" fontId="60" fillId="36" borderId="70" xfId="35" applyNumberFormat="1" applyFont="1" applyFill="1" applyBorder="1" applyAlignment="1">
      <alignment horizontal="center" vertical="center"/>
    </xf>
    <xf numFmtId="2" fontId="60" fillId="38" borderId="51" xfId="35" applyNumberFormat="1" applyFont="1" applyFill="1" applyBorder="1" applyAlignment="1">
      <alignment horizontal="center" vertical="center"/>
    </xf>
    <xf numFmtId="2" fontId="60" fillId="38" borderId="5" xfId="35" applyNumberFormat="1" applyFont="1" applyFill="1" applyBorder="1" applyAlignment="1">
      <alignment horizontal="center" vertical="center"/>
    </xf>
    <xf numFmtId="2" fontId="60" fillId="39" borderId="5" xfId="35" applyNumberFormat="1" applyFont="1" applyFill="1" applyBorder="1" applyAlignment="1">
      <alignment horizontal="center" vertical="center"/>
    </xf>
    <xf numFmtId="2" fontId="60" fillId="39" borderId="36" xfId="35" applyNumberFormat="1" applyFont="1" applyFill="1" applyBorder="1" applyAlignment="1">
      <alignment horizontal="center" vertical="center"/>
    </xf>
    <xf numFmtId="2" fontId="60" fillId="39" borderId="42" xfId="35" applyNumberFormat="1" applyFont="1" applyFill="1" applyBorder="1" applyAlignment="1">
      <alignment horizontal="center" vertical="center"/>
    </xf>
    <xf numFmtId="2" fontId="60" fillId="18" borderId="43" xfId="35" applyNumberFormat="1" applyFont="1" applyFill="1" applyBorder="1" applyAlignment="1">
      <alignment horizontal="center" vertical="center"/>
    </xf>
    <xf numFmtId="2" fontId="60" fillId="32" borderId="57" xfId="35" applyNumberFormat="1" applyFont="1" applyFill="1" applyBorder="1" applyAlignment="1">
      <alignment horizontal="center" vertical="center"/>
    </xf>
    <xf numFmtId="2" fontId="60" fillId="17" borderId="68" xfId="35" applyNumberFormat="1" applyFont="1" applyFill="1" applyBorder="1" applyAlignment="1">
      <alignment horizontal="center" vertical="center"/>
    </xf>
    <xf numFmtId="2" fontId="60" fillId="40" borderId="37" xfId="35" applyNumberFormat="1" applyFont="1" applyFill="1" applyBorder="1" applyAlignment="1">
      <alignment horizontal="center" vertical="center"/>
    </xf>
    <xf numFmtId="2" fontId="60" fillId="37" borderId="61" xfId="35" applyNumberFormat="1" applyFont="1" applyFill="1" applyBorder="1" applyAlignment="1">
      <alignment horizontal="center" vertical="center"/>
    </xf>
    <xf numFmtId="2" fontId="60" fillId="10" borderId="36" xfId="35" applyNumberFormat="1" applyFont="1" applyFill="1" applyBorder="1" applyAlignment="1">
      <alignment horizontal="center" vertical="center"/>
    </xf>
    <xf numFmtId="2" fontId="60" fillId="10" borderId="35" xfId="35" applyNumberFormat="1" applyFont="1" applyFill="1" applyBorder="1" applyAlignment="1">
      <alignment horizontal="center" vertical="center"/>
    </xf>
    <xf numFmtId="2" fontId="60" fillId="38" borderId="43" xfId="35" applyNumberFormat="1" applyFont="1" applyFill="1" applyBorder="1" applyAlignment="1">
      <alignment horizontal="center" vertical="center"/>
    </xf>
    <xf numFmtId="2" fontId="60" fillId="41" borderId="0" xfId="35" applyNumberFormat="1" applyFont="1" applyFill="1" applyAlignment="1">
      <alignment horizontal="center" vertical="center"/>
    </xf>
    <xf numFmtId="2" fontId="60" fillId="41" borderId="23" xfId="35" applyNumberFormat="1" applyFont="1" applyFill="1" applyBorder="1" applyAlignment="1">
      <alignment horizontal="center" vertical="center"/>
    </xf>
    <xf numFmtId="2" fontId="60" fillId="31" borderId="0" xfId="35" applyNumberFormat="1" applyFont="1" applyFill="1" applyAlignment="1">
      <alignment horizontal="center" vertical="center"/>
    </xf>
    <xf numFmtId="2" fontId="60" fillId="31" borderId="34" xfId="35" applyNumberFormat="1" applyFont="1" applyFill="1" applyBorder="1" applyAlignment="1">
      <alignment horizontal="center" vertical="center"/>
    </xf>
    <xf numFmtId="2" fontId="60" fillId="16" borderId="31" xfId="35" applyNumberFormat="1" applyFont="1" applyFill="1" applyBorder="1" applyAlignment="1">
      <alignment horizontal="center" vertical="center"/>
    </xf>
    <xf numFmtId="2" fontId="60" fillId="24" borderId="43" xfId="35" applyNumberFormat="1" applyFont="1" applyFill="1" applyBorder="1" applyAlignment="1">
      <alignment horizontal="center" vertical="center"/>
    </xf>
    <xf numFmtId="2" fontId="60" fillId="38" borderId="36" xfId="35" applyNumberFormat="1" applyFont="1" applyFill="1" applyBorder="1" applyAlignment="1">
      <alignment horizontal="center" vertical="center"/>
    </xf>
    <xf numFmtId="2" fontId="60" fillId="38" borderId="37" xfId="35" applyNumberFormat="1" applyFont="1" applyFill="1" applyBorder="1" applyAlignment="1">
      <alignment horizontal="center" vertical="center"/>
    </xf>
    <xf numFmtId="2" fontId="60" fillId="42" borderId="71" xfId="35" applyNumberFormat="1" applyFont="1" applyFill="1" applyBorder="1" applyAlignment="1">
      <alignment horizontal="center" vertical="center"/>
    </xf>
    <xf numFmtId="2" fontId="60" fillId="42" borderId="62" xfId="35" applyNumberFormat="1" applyFont="1" applyFill="1" applyBorder="1" applyAlignment="1">
      <alignment horizontal="center" vertical="center"/>
    </xf>
    <xf numFmtId="2" fontId="60" fillId="10" borderId="37" xfId="35" applyNumberFormat="1" applyFont="1" applyFill="1" applyBorder="1" applyAlignment="1">
      <alignment horizontal="center" vertical="center"/>
    </xf>
    <xf numFmtId="2" fontId="60" fillId="18" borderId="54" xfId="35" applyNumberFormat="1" applyFont="1" applyFill="1" applyBorder="1" applyAlignment="1">
      <alignment horizontal="center" vertical="center"/>
    </xf>
    <xf numFmtId="2" fontId="60" fillId="13" borderId="72" xfId="35" applyNumberFormat="1" applyFont="1" applyFill="1" applyBorder="1" applyAlignment="1">
      <alignment horizontal="center" vertical="center"/>
    </xf>
    <xf numFmtId="2" fontId="60" fillId="41" borderId="36" xfId="35" applyNumberFormat="1" applyFont="1" applyFill="1" applyBorder="1" applyAlignment="1">
      <alignment horizontal="center" vertical="center"/>
    </xf>
    <xf numFmtId="2" fontId="60" fillId="41" borderId="37" xfId="35" applyNumberFormat="1" applyFont="1" applyFill="1" applyBorder="1" applyAlignment="1">
      <alignment horizontal="center" vertical="center"/>
    </xf>
    <xf numFmtId="2" fontId="60" fillId="31" borderId="47" xfId="35" applyNumberFormat="1" applyFont="1" applyFill="1" applyBorder="1" applyAlignment="1">
      <alignment horizontal="center" vertical="center"/>
    </xf>
    <xf numFmtId="2" fontId="60" fillId="18" borderId="36" xfId="35" applyNumberFormat="1" applyFont="1" applyFill="1" applyBorder="1" applyAlignment="1">
      <alignment horizontal="center" vertical="center"/>
    </xf>
    <xf numFmtId="2" fontId="60" fillId="18" borderId="37" xfId="35" applyNumberFormat="1" applyFont="1" applyFill="1" applyBorder="1" applyAlignment="1">
      <alignment horizontal="center" vertical="center"/>
    </xf>
    <xf numFmtId="2" fontId="60" fillId="0" borderId="73" xfId="0" applyNumberFormat="1" applyFont="1" applyBorder="1" applyAlignment="1">
      <alignment horizontal="center" vertical="center"/>
    </xf>
    <xf numFmtId="2" fontId="60" fillId="31" borderId="36" xfId="35" applyNumberFormat="1" applyFont="1" applyFill="1" applyBorder="1" applyAlignment="1">
      <alignment horizontal="center" vertical="center"/>
    </xf>
    <xf numFmtId="2" fontId="60" fillId="31" borderId="55" xfId="35" applyNumberFormat="1" applyFont="1" applyFill="1" applyBorder="1" applyAlignment="1">
      <alignment horizontal="center" vertical="center"/>
    </xf>
    <xf numFmtId="2" fontId="60" fillId="26" borderId="36" xfId="35" applyNumberFormat="1" applyFont="1" applyFill="1" applyBorder="1" applyAlignment="1">
      <alignment horizontal="center" vertical="center"/>
    </xf>
    <xf numFmtId="2" fontId="60" fillId="13" borderId="74" xfId="35" applyNumberFormat="1" applyFont="1" applyFill="1" applyBorder="1" applyAlignment="1">
      <alignment horizontal="center" vertical="center"/>
    </xf>
    <xf numFmtId="2" fontId="60" fillId="31" borderId="37" xfId="35" applyNumberFormat="1" applyFont="1" applyFill="1" applyBorder="1" applyAlignment="1">
      <alignment horizontal="center" vertical="center"/>
    </xf>
    <xf numFmtId="2" fontId="60" fillId="14" borderId="43" xfId="35" applyNumberFormat="1" applyFont="1" applyFill="1" applyBorder="1" applyAlignment="1">
      <alignment horizontal="center" vertical="center"/>
    </xf>
    <xf numFmtId="2" fontId="60" fillId="14" borderId="47" xfId="35" applyNumberFormat="1" applyFont="1" applyFill="1" applyBorder="1" applyAlignment="1">
      <alignment horizontal="center" vertical="center"/>
    </xf>
    <xf numFmtId="2" fontId="60" fillId="14" borderId="51" xfId="35" applyNumberFormat="1" applyFont="1" applyFill="1" applyBorder="1" applyAlignment="1">
      <alignment horizontal="center" vertical="center"/>
    </xf>
    <xf numFmtId="2" fontId="60" fillId="14" borderId="38" xfId="35" applyNumberFormat="1" applyFont="1" applyFill="1" applyBorder="1" applyAlignment="1">
      <alignment horizontal="center" vertical="center"/>
    </xf>
    <xf numFmtId="0" fontId="59" fillId="30" borderId="73" xfId="35" applyFont="1" applyFill="1" applyBorder="1" applyAlignment="1">
      <alignment horizontal="center" vertical="center"/>
    </xf>
    <xf numFmtId="0" fontId="59" fillId="14" borderId="22" xfId="35" applyFont="1" applyFill="1" applyBorder="1" applyAlignment="1">
      <alignment horizontal="center" vertical="center"/>
    </xf>
    <xf numFmtId="0" fontId="59" fillId="30" borderId="38" xfId="35" applyFont="1" applyFill="1" applyBorder="1" applyAlignment="1">
      <alignment horizontal="center" vertical="center"/>
    </xf>
    <xf numFmtId="0" fontId="59" fillId="38" borderId="73" xfId="35" applyFont="1" applyFill="1" applyBorder="1" applyAlignment="1">
      <alignment horizontal="center" vertical="center"/>
    </xf>
    <xf numFmtId="0" fontId="59" fillId="10" borderId="73" xfId="35" applyFont="1" applyFill="1" applyBorder="1" applyAlignment="1">
      <alignment horizontal="center" vertical="center"/>
    </xf>
    <xf numFmtId="0" fontId="59" fillId="16" borderId="39" xfId="35" applyFont="1" applyFill="1" applyBorder="1" applyAlignment="1">
      <alignment horizontal="center" vertical="center"/>
    </xf>
    <xf numFmtId="0" fontId="59" fillId="10" borderId="64" xfId="35" applyFont="1" applyFill="1" applyBorder="1" applyAlignment="1">
      <alignment horizontal="center" vertical="center"/>
    </xf>
    <xf numFmtId="0" fontId="59" fillId="37" borderId="5" xfId="35" applyFont="1" applyFill="1" applyBorder="1" applyAlignment="1">
      <alignment horizontal="center" vertical="center"/>
    </xf>
    <xf numFmtId="0" fontId="59" fillId="16" borderId="34" xfId="35" applyFont="1" applyFill="1" applyBorder="1" applyAlignment="1">
      <alignment horizontal="center" vertical="center"/>
    </xf>
    <xf numFmtId="0" fontId="59" fillId="16" borderId="75" xfId="35" applyFont="1" applyFill="1" applyBorder="1" applyAlignment="1">
      <alignment horizontal="center" vertical="center"/>
    </xf>
    <xf numFmtId="0" fontId="59" fillId="16" borderId="32" xfId="35" applyFont="1" applyFill="1" applyBorder="1" applyAlignment="1">
      <alignment horizontal="center" vertical="center"/>
    </xf>
    <xf numFmtId="0" fontId="59" fillId="24" borderId="73" xfId="35" applyFont="1" applyFill="1" applyBorder="1" applyAlignment="1">
      <alignment horizontal="center" vertical="center"/>
    </xf>
    <xf numFmtId="0" fontId="59" fillId="14" borderId="22" xfId="35" applyFont="1" applyFill="1" applyBorder="1" applyAlignment="1">
      <alignment horizontal="left" vertical="center"/>
    </xf>
    <xf numFmtId="0" fontId="59" fillId="43" borderId="35" xfId="35" applyFont="1" applyFill="1" applyBorder="1" applyAlignment="1">
      <alignment horizontal="left" vertical="center"/>
    </xf>
    <xf numFmtId="0" fontId="59" fillId="43" borderId="23" xfId="35" applyFont="1" applyFill="1" applyBorder="1" applyAlignment="1">
      <alignment horizontal="left" vertical="center"/>
    </xf>
    <xf numFmtId="0" fontId="59" fillId="43" borderId="36" xfId="35" applyFont="1" applyFill="1" applyBorder="1" applyAlignment="1">
      <alignment horizontal="left" vertical="center"/>
    </xf>
    <xf numFmtId="0" fontId="59" fillId="38" borderId="73" xfId="35" applyFont="1" applyFill="1" applyBorder="1" applyAlignment="1">
      <alignment horizontal="left" vertical="center"/>
    </xf>
    <xf numFmtId="0" fontId="59" fillId="10" borderId="64" xfId="35" applyFont="1" applyFill="1" applyBorder="1" applyAlignment="1">
      <alignment horizontal="left" vertical="center"/>
    </xf>
    <xf numFmtId="0" fontId="59" fillId="37" borderId="5" xfId="35" applyFont="1" applyFill="1" applyBorder="1" applyAlignment="1">
      <alignment horizontal="left" vertical="center"/>
    </xf>
    <xf numFmtId="0" fontId="59" fillId="44" borderId="0" xfId="35" applyFont="1" applyFill="1" applyAlignment="1">
      <alignment horizontal="left" vertical="center"/>
    </xf>
    <xf numFmtId="0" fontId="59" fillId="44" borderId="23" xfId="35" applyFont="1" applyFill="1" applyBorder="1" applyAlignment="1">
      <alignment horizontal="left" vertical="center"/>
    </xf>
    <xf numFmtId="0" fontId="15" fillId="13" borderId="0" xfId="0" applyFont="1" applyFill="1"/>
    <xf numFmtId="0" fontId="10" fillId="13" borderId="0" xfId="0" applyFont="1" applyFill="1"/>
    <xf numFmtId="0" fontId="59" fillId="17" borderId="61" xfId="35" applyFont="1" applyFill="1" applyBorder="1" applyAlignment="1">
      <alignment horizontal="left" vertical="center"/>
    </xf>
    <xf numFmtId="0" fontId="59" fillId="10" borderId="73" xfId="35" applyFont="1" applyFill="1" applyBorder="1" applyAlignment="1">
      <alignment horizontal="left" vertical="center"/>
    </xf>
    <xf numFmtId="0" fontId="59" fillId="44" borderId="32" xfId="35" applyFont="1" applyFill="1" applyBorder="1" applyAlignment="1">
      <alignment horizontal="left" vertical="center"/>
    </xf>
    <xf numFmtId="0" fontId="59" fillId="26" borderId="76" xfId="35" applyFont="1" applyFill="1" applyBorder="1" applyAlignment="1">
      <alignment horizontal="left" vertical="center"/>
    </xf>
    <xf numFmtId="2" fontId="60" fillId="30" borderId="73" xfId="35" applyNumberFormat="1" applyFont="1" applyFill="1" applyBorder="1" applyAlignment="1">
      <alignment horizontal="center" vertical="center"/>
    </xf>
    <xf numFmtId="2" fontId="60" fillId="14" borderId="22" xfId="35" applyNumberFormat="1" applyFont="1" applyFill="1" applyBorder="1" applyAlignment="1">
      <alignment horizontal="center" vertical="center"/>
    </xf>
    <xf numFmtId="2" fontId="60" fillId="30" borderId="38" xfId="35" applyNumberFormat="1" applyFont="1" applyFill="1" applyBorder="1" applyAlignment="1">
      <alignment horizontal="center" vertical="center"/>
    </xf>
    <xf numFmtId="2" fontId="60" fillId="38" borderId="73" xfId="35" applyNumberFormat="1" applyFont="1" applyFill="1" applyBorder="1" applyAlignment="1">
      <alignment horizontal="center" vertical="center"/>
    </xf>
    <xf numFmtId="2" fontId="60" fillId="10" borderId="73" xfId="35" applyNumberFormat="1" applyFont="1" applyFill="1" applyBorder="1" applyAlignment="1">
      <alignment horizontal="center" vertical="center"/>
    </xf>
    <xf numFmtId="2" fontId="60" fillId="16" borderId="39" xfId="35" applyNumberFormat="1" applyFont="1" applyFill="1" applyBorder="1" applyAlignment="1">
      <alignment horizontal="center" vertical="center"/>
    </xf>
    <xf numFmtId="2" fontId="60" fillId="10" borderId="64" xfId="35" applyNumberFormat="1" applyFont="1" applyFill="1" applyBorder="1" applyAlignment="1">
      <alignment horizontal="center" vertical="center"/>
    </xf>
    <xf numFmtId="2" fontId="60" fillId="37" borderId="5" xfId="35" applyNumberFormat="1" applyFont="1" applyFill="1" applyBorder="1" applyAlignment="1">
      <alignment horizontal="center" vertical="center"/>
    </xf>
    <xf numFmtId="2" fontId="60" fillId="16" borderId="34" xfId="35" applyNumberFormat="1" applyFont="1" applyFill="1" applyBorder="1" applyAlignment="1">
      <alignment horizontal="center" vertical="center"/>
    </xf>
    <xf numFmtId="2" fontId="60" fillId="16" borderId="75" xfId="35" applyNumberFormat="1" applyFont="1" applyFill="1" applyBorder="1" applyAlignment="1">
      <alignment horizontal="center" vertical="center"/>
    </xf>
    <xf numFmtId="2" fontId="60" fillId="16" borderId="32" xfId="35" applyNumberFormat="1" applyFont="1" applyFill="1" applyBorder="1" applyAlignment="1">
      <alignment horizontal="center" vertical="center"/>
    </xf>
    <xf numFmtId="2" fontId="60" fillId="24" borderId="73" xfId="35" applyNumberFormat="1" applyFont="1" applyFill="1" applyBorder="1" applyAlignment="1">
      <alignment horizontal="center" vertical="center"/>
    </xf>
    <xf numFmtId="0" fontId="15" fillId="45" borderId="0" xfId="8" applyFont="1" applyFill="1"/>
    <xf numFmtId="0" fontId="15" fillId="45" borderId="0" xfId="1" applyFont="1" applyFill="1" applyAlignment="1">
      <alignment vertical="top"/>
    </xf>
    <xf numFmtId="0" fontId="10" fillId="45" borderId="0" xfId="1" applyFont="1" applyFill="1" applyAlignment="1">
      <alignment vertical="top"/>
    </xf>
    <xf numFmtId="0" fontId="3" fillId="45" borderId="0" xfId="0" applyFont="1" applyFill="1" applyAlignment="1">
      <alignment vertical="top"/>
    </xf>
    <xf numFmtId="0" fontId="20" fillId="45" borderId="0" xfId="11" applyFill="1" applyAlignment="1">
      <alignment vertical="top"/>
    </xf>
    <xf numFmtId="165" fontId="15" fillId="12" borderId="0" xfId="26" applyNumberFormat="1" applyFont="1" applyFill="1" applyAlignment="1">
      <alignment horizontal="center"/>
    </xf>
    <xf numFmtId="0" fontId="15" fillId="8" borderId="0" xfId="8" applyFont="1" applyFill="1" applyAlignment="1">
      <alignment vertical="top"/>
    </xf>
    <xf numFmtId="0" fontId="10" fillId="8" borderId="0" xfId="8" applyFont="1" applyFill="1" applyAlignment="1">
      <alignment vertical="top"/>
    </xf>
    <xf numFmtId="0" fontId="20" fillId="8" borderId="0" xfId="11" applyFill="1" applyBorder="1" applyAlignment="1">
      <alignment vertical="top"/>
    </xf>
    <xf numFmtId="0" fontId="10" fillId="8" borderId="0" xfId="2" applyFont="1" applyFill="1" applyAlignment="1">
      <alignment vertical="top"/>
    </xf>
    <xf numFmtId="0" fontId="59" fillId="33" borderId="65" xfId="35" applyFont="1" applyFill="1" applyBorder="1" applyAlignment="1">
      <alignment horizontal="center" vertical="center"/>
    </xf>
    <xf numFmtId="0" fontId="59" fillId="33" borderId="35" xfId="35" applyFont="1" applyFill="1" applyBorder="1" applyAlignment="1">
      <alignment horizontal="center" vertical="center"/>
    </xf>
    <xf numFmtId="0" fontId="59" fillId="33" borderId="77" xfId="35" applyFont="1" applyFill="1" applyBorder="1" applyAlignment="1">
      <alignment horizontal="center" vertical="center"/>
    </xf>
    <xf numFmtId="0" fontId="59" fillId="43" borderId="0" xfId="35" applyFont="1" applyFill="1" applyAlignment="1">
      <alignment horizontal="left" vertical="center"/>
    </xf>
    <xf numFmtId="0" fontId="59" fillId="46" borderId="38" xfId="35" applyFont="1" applyFill="1" applyBorder="1" applyAlignment="1">
      <alignment horizontal="left" vertical="center"/>
    </xf>
    <xf numFmtId="0" fontId="59" fillId="46" borderId="0" xfId="35" applyFont="1" applyFill="1" applyAlignment="1">
      <alignment horizontal="left" vertical="center"/>
    </xf>
    <xf numFmtId="0" fontId="59" fillId="46" borderId="73" xfId="35" applyFont="1" applyFill="1" applyBorder="1" applyAlignment="1">
      <alignment horizontal="left" vertical="center"/>
    </xf>
    <xf numFmtId="0" fontId="59" fillId="43" borderId="77" xfId="35" applyFont="1" applyFill="1" applyBorder="1" applyAlignment="1">
      <alignment horizontal="left" vertical="center"/>
    </xf>
    <xf numFmtId="0" fontId="59" fillId="16" borderId="59" xfId="35" applyFont="1" applyFill="1" applyBorder="1" applyAlignment="1">
      <alignment horizontal="left" vertical="center"/>
    </xf>
    <xf numFmtId="2" fontId="60" fillId="33" borderId="35" xfId="35" applyNumberFormat="1" applyFont="1" applyFill="1" applyBorder="1" applyAlignment="1">
      <alignment horizontal="center" vertical="center"/>
    </xf>
    <xf numFmtId="2" fontId="60" fillId="33" borderId="65" xfId="35" applyNumberFormat="1" applyFont="1" applyFill="1" applyBorder="1" applyAlignment="1">
      <alignment horizontal="center" vertical="center"/>
    </xf>
    <xf numFmtId="2" fontId="60" fillId="33" borderId="77" xfId="35" applyNumberFormat="1" applyFont="1" applyFill="1" applyBorder="1" applyAlignment="1">
      <alignment horizontal="center" vertical="center"/>
    </xf>
    <xf numFmtId="0" fontId="59" fillId="28" borderId="0" xfId="35" applyFont="1" applyFill="1" applyAlignment="1">
      <alignment horizontal="left" vertical="center"/>
    </xf>
    <xf numFmtId="0" fontId="59" fillId="28" borderId="73" xfId="35" applyFont="1" applyFill="1" applyBorder="1" applyAlignment="1">
      <alignment horizontal="left" vertical="center"/>
    </xf>
    <xf numFmtId="0" fontId="59" fillId="28" borderId="43" xfId="35" applyFont="1" applyFill="1" applyBorder="1" applyAlignment="1">
      <alignment horizontal="left" vertical="center"/>
    </xf>
    <xf numFmtId="0" fontId="59" fillId="21" borderId="31" xfId="35" applyFont="1" applyFill="1" applyBorder="1" applyAlignment="1">
      <alignment horizontal="left" vertical="center"/>
    </xf>
    <xf numFmtId="0" fontId="59" fillId="47" borderId="39" xfId="35" applyFont="1" applyFill="1" applyBorder="1" applyAlignment="1">
      <alignment horizontal="left" vertical="center"/>
    </xf>
    <xf numFmtId="0" fontId="59" fillId="47" borderId="43" xfId="35" applyFont="1" applyFill="1" applyBorder="1" applyAlignment="1">
      <alignment horizontal="left" vertical="center"/>
    </xf>
    <xf numFmtId="0" fontId="59" fillId="47" borderId="65" xfId="35" applyFont="1" applyFill="1" applyBorder="1" applyAlignment="1">
      <alignment horizontal="left" vertical="center"/>
    </xf>
    <xf numFmtId="0" fontId="61" fillId="0" borderId="0" xfId="0" applyFont="1" applyAlignment="1">
      <alignment horizontal="left" vertical="center"/>
    </xf>
    <xf numFmtId="0" fontId="61" fillId="0" borderId="0" xfId="0" applyFont="1" applyAlignment="1">
      <alignment horizontal="center" vertical="center"/>
    </xf>
    <xf numFmtId="0" fontId="61" fillId="0" borderId="37" xfId="0" applyFont="1" applyBorder="1" applyAlignment="1">
      <alignment horizontal="left" vertical="center"/>
    </xf>
    <xf numFmtId="0" fontId="61" fillId="16" borderId="0" xfId="35" applyFont="1" applyFill="1" applyAlignment="1">
      <alignment horizontal="left" vertical="center"/>
    </xf>
    <xf numFmtId="0" fontId="61" fillId="16" borderId="37" xfId="35" applyFont="1" applyFill="1" applyBorder="1" applyAlignment="1">
      <alignment horizontal="left" vertical="center"/>
    </xf>
    <xf numFmtId="0" fontId="61" fillId="17" borderId="53" xfId="35" applyFont="1" applyFill="1" applyBorder="1" applyAlignment="1">
      <alignment horizontal="left" vertical="center"/>
    </xf>
    <xf numFmtId="0" fontId="61" fillId="17" borderId="0" xfId="35" applyFont="1" applyFill="1" applyAlignment="1">
      <alignment horizontal="left" vertical="center"/>
    </xf>
    <xf numFmtId="0" fontId="61" fillId="17" borderId="43" xfId="35" applyFont="1" applyFill="1" applyBorder="1" applyAlignment="1">
      <alignment horizontal="left" vertical="center"/>
    </xf>
    <xf numFmtId="0" fontId="61" fillId="0" borderId="36" xfId="0" applyFont="1" applyBorder="1" applyAlignment="1">
      <alignment horizontal="left" vertical="center"/>
    </xf>
    <xf numFmtId="0" fontId="61" fillId="16" borderId="43" xfId="35" applyFont="1" applyFill="1" applyBorder="1" applyAlignment="1">
      <alignment horizontal="left" vertical="center"/>
    </xf>
    <xf numFmtId="0" fontId="61" fillId="18" borderId="0" xfId="35" applyFont="1" applyFill="1" applyAlignment="1">
      <alignment horizontal="left" vertical="center"/>
    </xf>
    <xf numFmtId="0" fontId="61" fillId="18" borderId="23" xfId="35" applyFont="1" applyFill="1" applyBorder="1" applyAlignment="1">
      <alignment horizontal="left" vertical="center"/>
    </xf>
    <xf numFmtId="0" fontId="61" fillId="0" borderId="47" xfId="0" applyFont="1" applyBorder="1" applyAlignment="1">
      <alignment horizontal="left" vertical="center"/>
    </xf>
    <xf numFmtId="0" fontId="61" fillId="0" borderId="43" xfId="0" applyFont="1" applyBorder="1" applyAlignment="1">
      <alignment horizontal="left" vertical="center"/>
    </xf>
    <xf numFmtId="0" fontId="61" fillId="16" borderId="5" xfId="35" applyFont="1" applyFill="1" applyBorder="1" applyAlignment="1">
      <alignment horizontal="left" vertical="center"/>
    </xf>
    <xf numFmtId="0" fontId="61" fillId="16" borderId="52" xfId="35" applyFont="1" applyFill="1" applyBorder="1" applyAlignment="1">
      <alignment horizontal="left" vertical="center"/>
    </xf>
    <xf numFmtId="0" fontId="61" fillId="17" borderId="54" xfId="35" applyFont="1" applyFill="1" applyBorder="1" applyAlignment="1">
      <alignment horizontal="left" vertical="center"/>
    </xf>
    <xf numFmtId="0" fontId="61" fillId="17" borderId="5" xfId="35" applyFont="1" applyFill="1" applyBorder="1" applyAlignment="1">
      <alignment horizontal="left" vertical="center"/>
    </xf>
    <xf numFmtId="0" fontId="61" fillId="17" borderId="37" xfId="35" applyFont="1" applyFill="1" applyBorder="1" applyAlignment="1">
      <alignment horizontal="left" vertical="center"/>
    </xf>
    <xf numFmtId="0" fontId="61" fillId="19" borderId="33" xfId="35" applyFont="1" applyFill="1" applyBorder="1" applyAlignment="1">
      <alignment horizontal="left" vertical="center"/>
    </xf>
    <xf numFmtId="0" fontId="61" fillId="19" borderId="0" xfId="35" applyFont="1" applyFill="1" applyAlignment="1">
      <alignment horizontal="left" vertical="center"/>
    </xf>
    <xf numFmtId="0" fontId="61" fillId="19" borderId="43" xfId="35" applyFont="1" applyFill="1" applyBorder="1" applyAlignment="1">
      <alignment horizontal="left" vertical="center"/>
    </xf>
    <xf numFmtId="0" fontId="61" fillId="18" borderId="47" xfId="35" applyFont="1" applyFill="1" applyBorder="1" applyAlignment="1">
      <alignment horizontal="left" vertical="center"/>
    </xf>
    <xf numFmtId="0" fontId="61" fillId="18" borderId="55" xfId="35" applyFont="1" applyFill="1" applyBorder="1" applyAlignment="1">
      <alignment horizontal="left" vertical="center"/>
    </xf>
    <xf numFmtId="0" fontId="61" fillId="20" borderId="0" xfId="35" applyFont="1" applyFill="1" applyAlignment="1">
      <alignment horizontal="left" vertical="center"/>
    </xf>
    <xf numFmtId="0" fontId="61" fillId="20" borderId="36" xfId="35" applyFont="1" applyFill="1" applyBorder="1" applyAlignment="1">
      <alignment horizontal="left" vertical="center"/>
    </xf>
    <xf numFmtId="0" fontId="61" fillId="20" borderId="37" xfId="35" applyFont="1" applyFill="1" applyBorder="1" applyAlignment="1">
      <alignment horizontal="left" vertical="center"/>
    </xf>
    <xf numFmtId="0" fontId="61" fillId="21" borderId="56" xfId="35" applyFont="1" applyFill="1" applyBorder="1" applyAlignment="1">
      <alignment horizontal="left" vertical="center"/>
    </xf>
    <xf numFmtId="0" fontId="61" fillId="16" borderId="57" xfId="35" applyFont="1" applyFill="1" applyBorder="1" applyAlignment="1">
      <alignment horizontal="left" vertical="center"/>
    </xf>
    <xf numFmtId="0" fontId="61" fillId="22" borderId="0" xfId="35" applyFont="1" applyFill="1" applyAlignment="1">
      <alignment horizontal="left" vertical="center"/>
    </xf>
    <xf numFmtId="0" fontId="61" fillId="19" borderId="22" xfId="35" applyFont="1" applyFill="1" applyBorder="1" applyAlignment="1">
      <alignment horizontal="left" vertical="center"/>
    </xf>
    <xf numFmtId="0" fontId="61" fillId="19" borderId="37" xfId="35" applyFont="1" applyFill="1" applyBorder="1" applyAlignment="1">
      <alignment horizontal="left" vertical="center"/>
    </xf>
    <xf numFmtId="0" fontId="61" fillId="23" borderId="56" xfId="35" applyFont="1" applyFill="1" applyBorder="1" applyAlignment="1">
      <alignment horizontal="left" vertical="center"/>
    </xf>
    <xf numFmtId="0" fontId="61" fillId="20" borderId="58" xfId="35" applyFont="1" applyFill="1" applyBorder="1" applyAlignment="1">
      <alignment horizontal="left" vertical="center"/>
    </xf>
    <xf numFmtId="0" fontId="61" fillId="24" borderId="0" xfId="35" applyFont="1" applyFill="1" applyAlignment="1">
      <alignment horizontal="left" vertical="center"/>
    </xf>
    <xf numFmtId="0" fontId="61" fillId="24" borderId="59" xfId="35" applyFont="1" applyFill="1" applyBorder="1" applyAlignment="1">
      <alignment horizontal="left" vertical="center"/>
    </xf>
    <xf numFmtId="0" fontId="61" fillId="21" borderId="0" xfId="35" applyFont="1" applyFill="1" applyAlignment="1">
      <alignment horizontal="left" vertical="center"/>
    </xf>
    <xf numFmtId="0" fontId="61" fillId="21" borderId="39" xfId="35" applyFont="1" applyFill="1" applyBorder="1" applyAlignment="1">
      <alignment horizontal="left" vertical="center"/>
    </xf>
    <xf numFmtId="0" fontId="61" fillId="22" borderId="60" xfId="35" applyFont="1" applyFill="1" applyBorder="1" applyAlignment="1">
      <alignment horizontal="left" vertical="center"/>
    </xf>
    <xf numFmtId="0" fontId="61" fillId="23" borderId="0" xfId="35" applyFont="1" applyFill="1" applyAlignment="1">
      <alignment horizontal="left" vertical="center"/>
    </xf>
    <xf numFmtId="0" fontId="61" fillId="23" borderId="45" xfId="35" applyFont="1" applyFill="1" applyBorder="1" applyAlignment="1">
      <alignment horizontal="left" vertical="center"/>
    </xf>
    <xf numFmtId="0" fontId="61" fillId="24" borderId="22" xfId="35" applyFont="1" applyFill="1" applyBorder="1" applyAlignment="1">
      <alignment horizontal="left" vertical="center"/>
    </xf>
    <xf numFmtId="0" fontId="61" fillId="24" borderId="23" xfId="35" applyFont="1" applyFill="1" applyBorder="1" applyAlignment="1">
      <alignment horizontal="left" vertical="center"/>
    </xf>
    <xf numFmtId="0" fontId="61" fillId="21" borderId="43" xfId="35" applyFont="1" applyFill="1" applyBorder="1" applyAlignment="1">
      <alignment horizontal="left" vertical="center"/>
    </xf>
    <xf numFmtId="0" fontId="61" fillId="0" borderId="61" xfId="0" applyFont="1" applyBorder="1" applyAlignment="1">
      <alignment horizontal="left" vertical="center"/>
    </xf>
    <xf numFmtId="0" fontId="61" fillId="22" borderId="47" xfId="35" applyFont="1" applyFill="1" applyBorder="1" applyAlignment="1">
      <alignment horizontal="left" vertical="center"/>
    </xf>
    <xf numFmtId="0" fontId="61" fillId="22" borderId="34" xfId="35" applyFont="1" applyFill="1" applyBorder="1" applyAlignment="1">
      <alignment horizontal="left" vertical="center"/>
    </xf>
    <xf numFmtId="0" fontId="61" fillId="22" borderId="62" xfId="35" applyFont="1" applyFill="1" applyBorder="1" applyAlignment="1">
      <alignment horizontal="left" vertical="center"/>
    </xf>
    <xf numFmtId="0" fontId="61" fillId="23" borderId="63" xfId="35" applyFont="1" applyFill="1" applyBorder="1" applyAlignment="1">
      <alignment horizontal="left" vertical="center"/>
    </xf>
    <xf numFmtId="0" fontId="61" fillId="24" borderId="33" xfId="35" applyFont="1" applyFill="1" applyBorder="1" applyAlignment="1">
      <alignment horizontal="left" vertical="center"/>
    </xf>
    <xf numFmtId="0" fontId="61" fillId="24" borderId="5" xfId="35" applyFont="1" applyFill="1" applyBorder="1" applyAlignment="1">
      <alignment horizontal="left" vertical="center"/>
    </xf>
    <xf numFmtId="0" fontId="61" fillId="24" borderId="64" xfId="35" applyFont="1" applyFill="1" applyBorder="1" applyAlignment="1">
      <alignment horizontal="left" vertical="center"/>
    </xf>
    <xf numFmtId="0" fontId="61" fillId="21" borderId="5" xfId="35" applyFont="1" applyFill="1" applyBorder="1" applyAlignment="1">
      <alignment horizontal="left" vertical="center"/>
    </xf>
    <xf numFmtId="0" fontId="61" fillId="21" borderId="37" xfId="35" applyFont="1" applyFill="1" applyBorder="1" applyAlignment="1">
      <alignment horizontal="left" vertical="center"/>
    </xf>
    <xf numFmtId="0" fontId="61" fillId="0" borderId="39" xfId="0" applyFont="1" applyBorder="1" applyAlignment="1">
      <alignment horizontal="left" vertical="center"/>
    </xf>
    <xf numFmtId="0" fontId="61" fillId="22" borderId="37" xfId="35" applyFont="1" applyFill="1" applyBorder="1" applyAlignment="1">
      <alignment horizontal="left" vertical="center"/>
    </xf>
    <xf numFmtId="0" fontId="61" fillId="25" borderId="0" xfId="35" applyFont="1" applyFill="1" applyAlignment="1">
      <alignment horizontal="left" vertical="center"/>
    </xf>
    <xf numFmtId="0" fontId="61" fillId="23" borderId="54" xfId="35" applyFont="1" applyFill="1" applyBorder="1" applyAlignment="1">
      <alignment horizontal="left" vertical="center"/>
    </xf>
    <xf numFmtId="0" fontId="61" fillId="23" borderId="5" xfId="35" applyFont="1" applyFill="1" applyBorder="1" applyAlignment="1">
      <alignment horizontal="left" vertical="center"/>
    </xf>
    <xf numFmtId="0" fontId="61" fillId="24" borderId="65" xfId="35" applyFont="1" applyFill="1" applyBorder="1" applyAlignment="1">
      <alignment horizontal="left" vertical="center"/>
    </xf>
    <xf numFmtId="0" fontId="61" fillId="26" borderId="33" xfId="35" applyFont="1" applyFill="1" applyBorder="1" applyAlignment="1">
      <alignment horizontal="left" vertical="center"/>
    </xf>
    <xf numFmtId="0" fontId="61" fillId="26" borderId="35" xfId="35" applyFont="1" applyFill="1" applyBorder="1" applyAlignment="1">
      <alignment horizontal="left" vertical="center"/>
    </xf>
    <xf numFmtId="0" fontId="61" fillId="27" borderId="43" xfId="35" applyFont="1" applyFill="1" applyBorder="1" applyAlignment="1">
      <alignment horizontal="left" vertical="center"/>
    </xf>
    <xf numFmtId="0" fontId="61" fillId="16" borderId="59" xfId="35" applyFont="1" applyFill="1" applyBorder="1" applyAlignment="1">
      <alignment horizontal="left" vertical="center"/>
    </xf>
    <xf numFmtId="0" fontId="61" fillId="14" borderId="0" xfId="35" applyFont="1" applyFill="1" applyAlignment="1">
      <alignment horizontal="left" vertical="center"/>
    </xf>
    <xf numFmtId="0" fontId="61" fillId="14" borderId="39" xfId="35" applyFont="1" applyFill="1" applyBorder="1" applyAlignment="1">
      <alignment horizontal="left" vertical="center"/>
    </xf>
    <xf numFmtId="0" fontId="61" fillId="28" borderId="47" xfId="35" applyFont="1" applyFill="1" applyBorder="1" applyAlignment="1">
      <alignment horizontal="left" vertical="center"/>
    </xf>
    <xf numFmtId="0" fontId="61" fillId="28" borderId="59" xfId="35" applyFont="1" applyFill="1" applyBorder="1" applyAlignment="1">
      <alignment horizontal="left" vertical="center"/>
    </xf>
    <xf numFmtId="0" fontId="61" fillId="25" borderId="35" xfId="35" applyFont="1" applyFill="1" applyBorder="1" applyAlignment="1">
      <alignment horizontal="left" vertical="center"/>
    </xf>
    <xf numFmtId="0" fontId="61" fillId="26" borderId="0" xfId="35" applyFont="1" applyFill="1" applyAlignment="1">
      <alignment horizontal="left" vertical="center"/>
    </xf>
    <xf numFmtId="0" fontId="61" fillId="26" borderId="55" xfId="35" applyFont="1" applyFill="1" applyBorder="1" applyAlignment="1">
      <alignment horizontal="left" vertical="center"/>
    </xf>
    <xf numFmtId="0" fontId="61" fillId="27" borderId="37" xfId="35" applyFont="1" applyFill="1" applyBorder="1" applyAlignment="1">
      <alignment horizontal="left" vertical="center"/>
    </xf>
    <xf numFmtId="0" fontId="61" fillId="16" borderId="23" xfId="35" applyFont="1" applyFill="1" applyBorder="1" applyAlignment="1">
      <alignment horizontal="left" vertical="center"/>
    </xf>
    <xf numFmtId="0" fontId="61" fillId="14" borderId="37" xfId="35" applyFont="1" applyFill="1" applyBorder="1" applyAlignment="1">
      <alignment horizontal="left" vertical="center"/>
    </xf>
    <xf numFmtId="0" fontId="61" fillId="29" borderId="66" xfId="35" applyFont="1" applyFill="1" applyBorder="1" applyAlignment="1">
      <alignment horizontal="left" vertical="center"/>
    </xf>
    <xf numFmtId="0" fontId="61" fillId="25" borderId="5" xfId="35" applyFont="1" applyFill="1" applyBorder="1" applyAlignment="1">
      <alignment horizontal="left" vertical="center"/>
    </xf>
    <xf numFmtId="0" fontId="61" fillId="25" borderId="23" xfId="35" applyFont="1" applyFill="1" applyBorder="1" applyAlignment="1">
      <alignment horizontal="left" vertical="center"/>
    </xf>
    <xf numFmtId="0" fontId="61" fillId="26" borderId="54" xfId="35" applyFont="1" applyFill="1" applyBorder="1" applyAlignment="1">
      <alignment horizontal="left" vertical="center"/>
    </xf>
    <xf numFmtId="0" fontId="61" fillId="26" borderId="5" xfId="35" applyFont="1" applyFill="1" applyBorder="1" applyAlignment="1">
      <alignment horizontal="left" vertical="center"/>
    </xf>
    <xf numFmtId="0" fontId="61" fillId="26" borderId="37" xfId="35" applyFont="1" applyFill="1" applyBorder="1" applyAlignment="1">
      <alignment horizontal="left" vertical="center"/>
    </xf>
    <xf numFmtId="0" fontId="61" fillId="46" borderId="0" xfId="35" applyFont="1" applyFill="1" applyAlignment="1">
      <alignment horizontal="left" vertical="center"/>
    </xf>
    <xf numFmtId="0" fontId="61" fillId="46" borderId="73" xfId="35" applyFont="1" applyFill="1" applyBorder="1" applyAlignment="1">
      <alignment horizontal="left" vertical="center"/>
    </xf>
    <xf numFmtId="0" fontId="61" fillId="14" borderId="22" xfId="35" applyFont="1" applyFill="1" applyBorder="1" applyAlignment="1">
      <alignment horizontal="left" vertical="center"/>
    </xf>
    <xf numFmtId="0" fontId="61" fillId="14" borderId="43" xfId="35" applyFont="1" applyFill="1" applyBorder="1" applyAlignment="1">
      <alignment horizontal="left" vertical="center"/>
    </xf>
    <xf numFmtId="0" fontId="61" fillId="29" borderId="0" xfId="35" applyFont="1" applyFill="1" applyAlignment="1">
      <alignment horizontal="left" vertical="center"/>
    </xf>
    <xf numFmtId="0" fontId="61" fillId="29" borderId="23" xfId="35" applyFont="1" applyFill="1" applyBorder="1" applyAlignment="1">
      <alignment horizontal="left" vertical="center"/>
    </xf>
    <xf numFmtId="0" fontId="61" fillId="31" borderId="23" xfId="35" applyFont="1" applyFill="1" applyBorder="1" applyAlignment="1">
      <alignment horizontal="left" vertical="center"/>
    </xf>
    <xf numFmtId="0" fontId="61" fillId="32" borderId="0" xfId="35" applyFont="1" applyFill="1" applyAlignment="1">
      <alignment horizontal="left" vertical="center"/>
    </xf>
    <xf numFmtId="0" fontId="61" fillId="32" borderId="43" xfId="35" applyFont="1" applyFill="1" applyBorder="1" applyAlignment="1">
      <alignment horizontal="left" vertical="center"/>
    </xf>
    <xf numFmtId="0" fontId="61" fillId="46" borderId="38" xfId="35" applyFont="1" applyFill="1" applyBorder="1" applyAlignment="1">
      <alignment horizontal="left" vertical="center"/>
    </xf>
    <xf numFmtId="0" fontId="61" fillId="17" borderId="23" xfId="35" applyFont="1" applyFill="1" applyBorder="1" applyAlignment="1">
      <alignment horizontal="left" vertical="center"/>
    </xf>
    <xf numFmtId="0" fontId="61" fillId="43" borderId="35" xfId="35" applyFont="1" applyFill="1" applyBorder="1" applyAlignment="1">
      <alignment horizontal="left" vertical="center"/>
    </xf>
    <xf numFmtId="0" fontId="61" fillId="33" borderId="0" xfId="35" applyFont="1" applyFill="1" applyAlignment="1">
      <alignment horizontal="left" vertical="center"/>
    </xf>
    <xf numFmtId="0" fontId="61" fillId="33" borderId="39" xfId="35" applyFont="1" applyFill="1" applyBorder="1" applyAlignment="1">
      <alignment horizontal="left" vertical="center"/>
    </xf>
    <xf numFmtId="0" fontId="61" fillId="34" borderId="35" xfId="35" applyFont="1" applyFill="1" applyBorder="1" applyAlignment="1">
      <alignment horizontal="left" vertical="center"/>
    </xf>
    <xf numFmtId="0" fontId="61" fillId="43" borderId="0" xfId="35" applyFont="1" applyFill="1" applyAlignment="1">
      <alignment horizontal="left" vertical="center"/>
    </xf>
    <xf numFmtId="0" fontId="61" fillId="33" borderId="5" xfId="35" applyFont="1" applyFill="1" applyBorder="1" applyAlignment="1">
      <alignment horizontal="left" vertical="center"/>
    </xf>
    <xf numFmtId="0" fontId="61" fillId="43" borderId="77" xfId="35" applyFont="1" applyFill="1" applyBorder="1" applyAlignment="1">
      <alignment horizontal="left" vertical="center"/>
    </xf>
    <xf numFmtId="0" fontId="61" fillId="29" borderId="36" xfId="35" applyFont="1" applyFill="1" applyBorder="1" applyAlignment="1">
      <alignment horizontal="left" vertical="center"/>
    </xf>
    <xf numFmtId="0" fontId="61" fillId="29" borderId="55" xfId="35" applyFont="1" applyFill="1" applyBorder="1" applyAlignment="1">
      <alignment horizontal="left" vertical="center"/>
    </xf>
    <xf numFmtId="0" fontId="61" fillId="34" borderId="55" xfId="35" applyFont="1" applyFill="1" applyBorder="1" applyAlignment="1">
      <alignment horizontal="left" vertical="center"/>
    </xf>
    <xf numFmtId="0" fontId="61" fillId="32" borderId="36" xfId="35" applyFont="1" applyFill="1" applyBorder="1" applyAlignment="1">
      <alignment horizontal="left" vertical="center"/>
    </xf>
    <xf numFmtId="0" fontId="61" fillId="32" borderId="37" xfId="35" applyFont="1" applyFill="1" applyBorder="1" applyAlignment="1">
      <alignment horizontal="left" vertical="center"/>
    </xf>
    <xf numFmtId="0" fontId="61" fillId="17" borderId="36" xfId="35" applyFont="1" applyFill="1" applyBorder="1" applyAlignment="1">
      <alignment horizontal="left" vertical="center"/>
    </xf>
    <xf numFmtId="0" fontId="61" fillId="17" borderId="55" xfId="35" applyFont="1" applyFill="1" applyBorder="1" applyAlignment="1">
      <alignment horizontal="left" vertical="center"/>
    </xf>
    <xf numFmtId="0" fontId="61" fillId="43" borderId="36" xfId="35" applyFont="1" applyFill="1" applyBorder="1" applyAlignment="1">
      <alignment horizontal="left" vertical="center"/>
    </xf>
    <xf numFmtId="0" fontId="61" fillId="35" borderId="0" xfId="35" applyFont="1" applyFill="1" applyAlignment="1">
      <alignment horizontal="left" vertical="center"/>
    </xf>
    <xf numFmtId="0" fontId="61" fillId="35" borderId="39" xfId="35" applyFont="1" applyFill="1" applyBorder="1" applyAlignment="1">
      <alignment horizontal="left" vertical="center"/>
    </xf>
    <xf numFmtId="0" fontId="61" fillId="36" borderId="0" xfId="35" applyFont="1" applyFill="1" applyAlignment="1">
      <alignment horizontal="left" vertical="center"/>
    </xf>
    <xf numFmtId="0" fontId="61" fillId="36" borderId="39" xfId="35" applyFont="1" applyFill="1" applyBorder="1" applyAlignment="1">
      <alignment horizontal="left" vertical="center"/>
    </xf>
    <xf numFmtId="0" fontId="61" fillId="31" borderId="58" xfId="35" applyFont="1" applyFill="1" applyBorder="1" applyAlignment="1">
      <alignment horizontal="left" vertical="center"/>
    </xf>
    <xf numFmtId="0" fontId="61" fillId="37" borderId="0" xfId="35" applyFont="1" applyFill="1" applyAlignment="1">
      <alignment horizontal="left" vertical="center"/>
    </xf>
    <xf numFmtId="0" fontId="61" fillId="37" borderId="37" xfId="35" applyFont="1" applyFill="1" applyBorder="1" applyAlignment="1">
      <alignment horizontal="left" vertical="center"/>
    </xf>
    <xf numFmtId="0" fontId="61" fillId="38" borderId="0" xfId="35" applyFont="1" applyFill="1" applyAlignment="1">
      <alignment horizontal="left" vertical="center"/>
    </xf>
    <xf numFmtId="0" fontId="61" fillId="38" borderId="73" xfId="35" applyFont="1" applyFill="1" applyBorder="1" applyAlignment="1">
      <alignment horizontal="left" vertical="center"/>
    </xf>
    <xf numFmtId="0" fontId="61" fillId="10" borderId="0" xfId="35" applyFont="1" applyFill="1" applyAlignment="1">
      <alignment horizontal="left" vertical="center"/>
    </xf>
    <xf numFmtId="0" fontId="61" fillId="10" borderId="59" xfId="35" applyFont="1" applyFill="1" applyBorder="1" applyAlignment="1">
      <alignment horizontal="left" vertical="center"/>
    </xf>
    <xf numFmtId="0" fontId="61" fillId="39" borderId="39" xfId="35" applyFont="1" applyFill="1" applyBorder="1" applyAlignment="1">
      <alignment horizontal="left" vertical="center"/>
    </xf>
    <xf numFmtId="0" fontId="61" fillId="35" borderId="47" xfId="35" applyFont="1" applyFill="1" applyBorder="1" applyAlignment="1">
      <alignment horizontal="left" vertical="center"/>
    </xf>
    <xf numFmtId="0" fontId="61" fillId="35" borderId="36" xfId="35" applyFont="1" applyFill="1" applyBorder="1" applyAlignment="1">
      <alignment horizontal="left" vertical="center"/>
    </xf>
    <xf numFmtId="0" fontId="61" fillId="35" borderId="37" xfId="35" applyFont="1" applyFill="1" applyBorder="1" applyAlignment="1">
      <alignment horizontal="left" vertical="center"/>
    </xf>
    <xf numFmtId="0" fontId="61" fillId="32" borderId="67" xfId="35" applyFont="1" applyFill="1" applyBorder="1" applyAlignment="1">
      <alignment horizontal="left" vertical="center"/>
    </xf>
    <xf numFmtId="0" fontId="61" fillId="36" borderId="68" xfId="35" applyFont="1" applyFill="1" applyBorder="1" applyAlignment="1">
      <alignment horizontal="left" vertical="center"/>
    </xf>
    <xf numFmtId="0" fontId="61" fillId="40" borderId="43" xfId="35" applyFont="1" applyFill="1" applyBorder="1" applyAlignment="1">
      <alignment horizontal="left" vertical="center"/>
    </xf>
    <xf numFmtId="0" fontId="61" fillId="37" borderId="43" xfId="35" applyFont="1" applyFill="1" applyBorder="1" applyAlignment="1">
      <alignment horizontal="left" vertical="center"/>
    </xf>
    <xf numFmtId="0" fontId="61" fillId="38" borderId="41" xfId="35" applyFont="1" applyFill="1" applyBorder="1" applyAlignment="1">
      <alignment horizontal="left" vertical="center"/>
    </xf>
    <xf numFmtId="0" fontId="61" fillId="10" borderId="23" xfId="35" applyFont="1" applyFill="1" applyBorder="1" applyAlignment="1">
      <alignment horizontal="left" vertical="center"/>
    </xf>
    <xf numFmtId="0" fontId="61" fillId="39" borderId="0" xfId="35" applyFont="1" applyFill="1" applyAlignment="1">
      <alignment horizontal="left" vertical="center"/>
    </xf>
    <xf numFmtId="0" fontId="61" fillId="35" borderId="58" xfId="35" applyFont="1" applyFill="1" applyBorder="1" applyAlignment="1">
      <alignment horizontal="left" vertical="center"/>
    </xf>
    <xf numFmtId="0" fontId="61" fillId="18" borderId="39" xfId="35" applyFont="1" applyFill="1" applyBorder="1" applyAlignment="1">
      <alignment horizontal="left" vertical="center"/>
    </xf>
    <xf numFmtId="0" fontId="61" fillId="32" borderId="69" xfId="35" applyFont="1" applyFill="1" applyBorder="1" applyAlignment="1">
      <alignment horizontal="left" vertical="center"/>
    </xf>
    <xf numFmtId="0" fontId="61" fillId="36" borderId="5" xfId="35" applyFont="1" applyFill="1" applyBorder="1" applyAlignment="1">
      <alignment horizontal="left" vertical="center"/>
    </xf>
    <xf numFmtId="0" fontId="61" fillId="36" borderId="70" xfId="35" applyFont="1" applyFill="1" applyBorder="1" applyAlignment="1">
      <alignment horizontal="left" vertical="center"/>
    </xf>
    <xf numFmtId="0" fontId="61" fillId="47" borderId="43" xfId="35" applyFont="1" applyFill="1" applyBorder="1" applyAlignment="1">
      <alignment horizontal="left" vertical="center"/>
    </xf>
    <xf numFmtId="0" fontId="61" fillId="38" borderId="51" xfId="35" applyFont="1" applyFill="1" applyBorder="1" applyAlignment="1">
      <alignment horizontal="left" vertical="center"/>
    </xf>
    <xf numFmtId="0" fontId="61" fillId="38" borderId="5" xfId="35" applyFont="1" applyFill="1" applyBorder="1" applyAlignment="1">
      <alignment horizontal="left" vertical="center"/>
    </xf>
    <xf numFmtId="0" fontId="61" fillId="10" borderId="64" xfId="35" applyFont="1" applyFill="1" applyBorder="1" applyAlignment="1">
      <alignment horizontal="left" vertical="center"/>
    </xf>
    <xf numFmtId="0" fontId="61" fillId="39" borderId="5" xfId="35" applyFont="1" applyFill="1" applyBorder="1" applyAlignment="1">
      <alignment horizontal="left" vertical="center"/>
    </xf>
    <xf numFmtId="0" fontId="61" fillId="39" borderId="36" xfId="35" applyFont="1" applyFill="1" applyBorder="1" applyAlignment="1">
      <alignment horizontal="left" vertical="center"/>
    </xf>
    <xf numFmtId="0" fontId="61" fillId="39" borderId="42" xfId="35" applyFont="1" applyFill="1" applyBorder="1" applyAlignment="1">
      <alignment horizontal="left" vertical="center"/>
    </xf>
    <xf numFmtId="0" fontId="61" fillId="18" borderId="43" xfId="35" applyFont="1" applyFill="1" applyBorder="1" applyAlignment="1">
      <alignment horizontal="left" vertical="center"/>
    </xf>
    <xf numFmtId="0" fontId="61" fillId="32" borderId="57" xfId="35" applyFont="1" applyFill="1" applyBorder="1" applyAlignment="1">
      <alignment horizontal="left" vertical="center"/>
    </xf>
    <xf numFmtId="0" fontId="61" fillId="17" borderId="68" xfId="35" applyFont="1" applyFill="1" applyBorder="1" applyAlignment="1">
      <alignment horizontal="left" vertical="center"/>
    </xf>
    <xf numFmtId="0" fontId="61" fillId="40" borderId="37" xfId="35" applyFont="1" applyFill="1" applyBorder="1" applyAlignment="1">
      <alignment horizontal="left" vertical="center"/>
    </xf>
    <xf numFmtId="0" fontId="61" fillId="37" borderId="61" xfId="35" applyFont="1" applyFill="1" applyBorder="1" applyAlignment="1">
      <alignment horizontal="left" vertical="center"/>
    </xf>
    <xf numFmtId="0" fontId="61" fillId="37" borderId="5" xfId="35" applyFont="1" applyFill="1" applyBorder="1" applyAlignment="1">
      <alignment horizontal="left" vertical="center"/>
    </xf>
    <xf numFmtId="0" fontId="61" fillId="10" borderId="36" xfId="35" applyFont="1" applyFill="1" applyBorder="1" applyAlignment="1">
      <alignment horizontal="left" vertical="center"/>
    </xf>
    <xf numFmtId="0" fontId="61" fillId="10" borderId="35" xfId="35" applyFont="1" applyFill="1" applyBorder="1" applyAlignment="1">
      <alignment horizontal="left" vertical="center"/>
    </xf>
    <xf numFmtId="0" fontId="61" fillId="38" borderId="43" xfId="35" applyFont="1" applyFill="1" applyBorder="1" applyAlignment="1">
      <alignment horizontal="left" vertical="center"/>
    </xf>
    <xf numFmtId="0" fontId="61" fillId="41" borderId="0" xfId="35" applyFont="1" applyFill="1" applyAlignment="1">
      <alignment horizontal="left" vertical="center"/>
    </xf>
    <xf numFmtId="0" fontId="61" fillId="41" borderId="23" xfId="35" applyFont="1" applyFill="1" applyBorder="1" applyAlignment="1">
      <alignment horizontal="left" vertical="center"/>
    </xf>
    <xf numFmtId="0" fontId="61" fillId="31" borderId="0" xfId="35" applyFont="1" applyFill="1" applyAlignment="1">
      <alignment horizontal="left" vertical="center"/>
    </xf>
    <xf numFmtId="0" fontId="61" fillId="31" borderId="34" xfId="35" applyFont="1" applyFill="1" applyBorder="1" applyAlignment="1">
      <alignment horizontal="left" vertical="center"/>
    </xf>
    <xf numFmtId="0" fontId="61" fillId="44" borderId="0" xfId="35" applyFont="1" applyFill="1" applyAlignment="1">
      <alignment horizontal="left" vertical="center"/>
    </xf>
    <xf numFmtId="0" fontId="61" fillId="47" borderId="65" xfId="35" applyFont="1" applyFill="1" applyBorder="1" applyAlignment="1">
      <alignment horizontal="left" vertical="center"/>
    </xf>
    <xf numFmtId="0" fontId="61" fillId="28" borderId="43" xfId="35" applyFont="1" applyFill="1" applyBorder="1" applyAlignment="1">
      <alignment horizontal="left" vertical="center"/>
    </xf>
    <xf numFmtId="0" fontId="61" fillId="38" borderId="36" xfId="35" applyFont="1" applyFill="1" applyBorder="1" applyAlignment="1">
      <alignment horizontal="left" vertical="center"/>
    </xf>
    <xf numFmtId="0" fontId="61" fillId="38" borderId="37" xfId="35" applyFont="1" applyFill="1" applyBorder="1" applyAlignment="1">
      <alignment horizontal="left" vertical="center"/>
    </xf>
    <xf numFmtId="0" fontId="61" fillId="42" borderId="71" xfId="35" applyFont="1" applyFill="1" applyBorder="1" applyAlignment="1">
      <alignment horizontal="left" vertical="center"/>
    </xf>
    <xf numFmtId="0" fontId="61" fillId="42" borderId="62" xfId="35" applyFont="1" applyFill="1" applyBorder="1" applyAlignment="1">
      <alignment horizontal="left" vertical="center"/>
    </xf>
    <xf numFmtId="0" fontId="61" fillId="44" borderId="23" xfId="35" applyFont="1" applyFill="1" applyBorder="1" applyAlignment="1">
      <alignment horizontal="left" vertical="center"/>
    </xf>
    <xf numFmtId="0" fontId="61" fillId="28" borderId="0" xfId="35" applyFont="1" applyFill="1" applyAlignment="1">
      <alignment horizontal="left" vertical="center"/>
    </xf>
    <xf numFmtId="0" fontId="61" fillId="10" borderId="37" xfId="35" applyFont="1" applyFill="1" applyBorder="1" applyAlignment="1">
      <alignment horizontal="left" vertical="center"/>
    </xf>
    <xf numFmtId="0" fontId="61" fillId="28" borderId="73" xfId="35" applyFont="1" applyFill="1" applyBorder="1" applyAlignment="1">
      <alignment horizontal="left" vertical="center"/>
    </xf>
    <xf numFmtId="0" fontId="61" fillId="18" borderId="54" xfId="35" applyFont="1" applyFill="1" applyBorder="1" applyAlignment="1">
      <alignment horizontal="left" vertical="center"/>
    </xf>
    <xf numFmtId="0" fontId="61" fillId="13" borderId="72" xfId="35" applyFont="1" applyFill="1" applyBorder="1" applyAlignment="1">
      <alignment horizontal="left" vertical="center"/>
    </xf>
    <xf numFmtId="0" fontId="61" fillId="41" borderId="36" xfId="35" applyFont="1" applyFill="1" applyBorder="1" applyAlignment="1">
      <alignment horizontal="left" vertical="center"/>
    </xf>
    <xf numFmtId="0" fontId="61" fillId="41" borderId="37" xfId="35" applyFont="1" applyFill="1" applyBorder="1" applyAlignment="1">
      <alignment horizontal="left" vertical="center"/>
    </xf>
    <xf numFmtId="0" fontId="61" fillId="31" borderId="47" xfId="35" applyFont="1" applyFill="1" applyBorder="1" applyAlignment="1">
      <alignment horizontal="left" vertical="center"/>
    </xf>
    <xf numFmtId="0" fontId="61" fillId="21" borderId="31" xfId="35" applyFont="1" applyFill="1" applyBorder="1" applyAlignment="1">
      <alignment horizontal="left" vertical="center"/>
    </xf>
    <xf numFmtId="0" fontId="61" fillId="18" borderId="36" xfId="35" applyFont="1" applyFill="1" applyBorder="1" applyAlignment="1">
      <alignment horizontal="left" vertical="center"/>
    </xf>
    <xf numFmtId="0" fontId="61" fillId="18" borderId="37" xfId="35" applyFont="1" applyFill="1" applyBorder="1" applyAlignment="1">
      <alignment horizontal="left" vertical="center"/>
    </xf>
    <xf numFmtId="0" fontId="61" fillId="0" borderId="73" xfId="0" applyFont="1" applyBorder="1" applyAlignment="1">
      <alignment horizontal="left" vertical="center"/>
    </xf>
    <xf numFmtId="0" fontId="61" fillId="31" borderId="36" xfId="35" applyFont="1" applyFill="1" applyBorder="1" applyAlignment="1">
      <alignment horizontal="left" vertical="center"/>
    </xf>
    <xf numFmtId="0" fontId="61" fillId="31" borderId="55" xfId="35" applyFont="1" applyFill="1" applyBorder="1" applyAlignment="1">
      <alignment horizontal="left" vertical="center"/>
    </xf>
    <xf numFmtId="0" fontId="61" fillId="26" borderId="36" xfId="35" applyFont="1" applyFill="1" applyBorder="1" applyAlignment="1">
      <alignment horizontal="left" vertical="center"/>
    </xf>
    <xf numFmtId="0" fontId="61" fillId="13" borderId="74" xfId="35" applyFont="1" applyFill="1" applyBorder="1" applyAlignment="1">
      <alignment horizontal="left" vertical="center"/>
    </xf>
    <xf numFmtId="0" fontId="61" fillId="31" borderId="37" xfId="35" applyFont="1" applyFill="1" applyBorder="1" applyAlignment="1">
      <alignment horizontal="left" vertical="center"/>
    </xf>
    <xf numFmtId="0" fontId="61" fillId="14" borderId="38" xfId="35" applyFont="1" applyFill="1" applyBorder="1" applyAlignment="1">
      <alignment horizontal="left" vertical="center"/>
    </xf>
    <xf numFmtId="0" fontId="61" fillId="14" borderId="47" xfId="35" applyFont="1" applyFill="1" applyBorder="1" applyAlignment="1">
      <alignment horizontal="left" vertical="center"/>
    </xf>
    <xf numFmtId="0" fontId="61" fillId="14" borderId="51" xfId="35" applyFont="1" applyFill="1" applyBorder="1" applyAlignment="1">
      <alignment horizontal="left" vertical="center"/>
    </xf>
    <xf numFmtId="0" fontId="61" fillId="14" borderId="5" xfId="35" applyFont="1" applyFill="1" applyBorder="1" applyAlignment="1">
      <alignment horizontal="left" vertical="center"/>
    </xf>
    <xf numFmtId="0" fontId="61" fillId="14" borderId="52" xfId="35" applyFont="1" applyFill="1" applyBorder="1" applyAlignment="1">
      <alignment horizontal="left" vertical="center"/>
    </xf>
    <xf numFmtId="0" fontId="61" fillId="16" borderId="64" xfId="35" applyFont="1" applyFill="1" applyBorder="1" applyAlignment="1">
      <alignment horizontal="left" vertical="center"/>
    </xf>
    <xf numFmtId="0" fontId="61" fillId="43" borderId="23" xfId="35" applyFont="1" applyFill="1" applyBorder="1" applyAlignment="1">
      <alignment horizontal="left" vertical="center"/>
    </xf>
    <xf numFmtId="0" fontId="61" fillId="17" borderId="61" xfId="35" applyFont="1" applyFill="1" applyBorder="1" applyAlignment="1">
      <alignment horizontal="left" vertical="center"/>
    </xf>
    <xf numFmtId="0" fontId="61" fillId="10" borderId="73" xfId="35" applyFont="1" applyFill="1" applyBorder="1" applyAlignment="1">
      <alignment horizontal="left" vertical="center"/>
    </xf>
    <xf numFmtId="0" fontId="61" fillId="47" borderId="39" xfId="35" applyFont="1" applyFill="1" applyBorder="1" applyAlignment="1">
      <alignment horizontal="left" vertical="center"/>
    </xf>
    <xf numFmtId="0" fontId="61" fillId="44" borderId="32" xfId="35" applyFont="1" applyFill="1" applyBorder="1" applyAlignment="1">
      <alignment horizontal="left" vertical="center"/>
    </xf>
    <xf numFmtId="0" fontId="61" fillId="26" borderId="76" xfId="35" applyFont="1" applyFill="1" applyBorder="1" applyAlignment="1">
      <alignment horizontal="left" vertical="center"/>
    </xf>
    <xf numFmtId="2" fontId="60" fillId="0" borderId="0" xfId="0" applyNumberFormat="1" applyFont="1" applyAlignment="1">
      <alignment horizontal="left" vertical="center"/>
    </xf>
    <xf numFmtId="0" fontId="15" fillId="7" borderId="0" xfId="1" applyFont="1" applyFill="1" applyAlignment="1">
      <alignment vertical="top"/>
    </xf>
    <xf numFmtId="0" fontId="10" fillId="7" borderId="0" xfId="1" applyFont="1" applyFill="1" applyAlignment="1">
      <alignment vertical="top"/>
    </xf>
    <xf numFmtId="0" fontId="40" fillId="13" borderId="31" xfId="0" applyFont="1" applyFill="1" applyBorder="1" applyAlignment="1" applyProtection="1">
      <alignment horizontal="center" vertical="center"/>
      <protection locked="0"/>
    </xf>
    <xf numFmtId="0" fontId="40" fillId="13" borderId="1" xfId="0" applyFont="1" applyFill="1" applyBorder="1" applyAlignment="1" applyProtection="1">
      <alignment horizontal="center" vertical="center"/>
      <protection locked="0"/>
    </xf>
    <xf numFmtId="0" fontId="40" fillId="13" borderId="32" xfId="0" applyFont="1" applyFill="1" applyBorder="1" applyAlignment="1" applyProtection="1">
      <alignment horizontal="center" vertical="center"/>
      <protection locked="0"/>
    </xf>
  </cellXfs>
  <cellStyles count="36">
    <cellStyle name="Followed Hyperlink" xfId="27" builtinId="9" customBuiltin="1"/>
    <cellStyle name="Hyperlink" xfId="11" builtinId="8" customBuiltin="1"/>
    <cellStyle name="Hyperlink 2" xfId="3" xr:uid="{00000000-0005-0000-0000-000001000000}"/>
    <cellStyle name="Hyperlink 2 2" xfId="10" xr:uid="{00000000-0005-0000-0000-000002000000}"/>
    <cellStyle name="Hyperlink 2 7" xfId="13" xr:uid="{3ECC41E8-2A0C-4311-ADB5-6FD5E1B47736}"/>
    <cellStyle name="Hyperlink 2 7 2" xfId="18" xr:uid="{D96E8F52-AE12-49C4-BD63-A2F075F01F26}"/>
    <cellStyle name="Hyperlink 6" xfId="4" xr:uid="{00000000-0005-0000-0000-000003000000}"/>
    <cellStyle name="Normal" xfId="0" builtinId="0"/>
    <cellStyle name="Normal 11" xfId="12" xr:uid="{8F3961FA-B13E-4746-9207-BB2228259AFB}"/>
    <cellStyle name="Normal 14" xfId="17" xr:uid="{43B05A5D-693B-40E8-AB3D-2A7BC6A42951}"/>
    <cellStyle name="Normal 15 2" xfId="20" xr:uid="{7EBA0AC1-A0F3-4193-9F96-C3FF65BD055A}"/>
    <cellStyle name="Normal 18" xfId="5" xr:uid="{00000000-0005-0000-0000-000005000000}"/>
    <cellStyle name="Normal 2" xfId="1" xr:uid="{00000000-0005-0000-0000-000006000000}"/>
    <cellStyle name="Normal 2 2" xfId="2" xr:uid="{00000000-0005-0000-0000-000007000000}"/>
    <cellStyle name="Normal 2 3" xfId="9" xr:uid="{00000000-0005-0000-0000-000008000000}"/>
    <cellStyle name="Normal 2 3 2" xfId="35" xr:uid="{CFA29C4C-7A70-4E69-8E7C-24BBC6D48DFE}"/>
    <cellStyle name="Normal 2 5" xfId="25" xr:uid="{87017D4D-A536-496E-928B-BBE27FD2D6B8}"/>
    <cellStyle name="Normal 2 7" xfId="8" xr:uid="{00000000-0005-0000-0000-000009000000}"/>
    <cellStyle name="Normal 21 2 2 3 2 2 2 2" xfId="19" xr:uid="{5710FA3F-5D04-4337-B76A-8D82DFEEB9C6}"/>
    <cellStyle name="Normal 21 2 2 3 2 2 2 2 2" xfId="23" xr:uid="{A1FDB671-F76B-4095-9132-6F8B876EC7C7}"/>
    <cellStyle name="Normal 23 2 2 3 2 2 2" xfId="21" xr:uid="{5A94FE01-D251-4041-911E-F0DAB8D880E7}"/>
    <cellStyle name="Normal 23 2 2 3 2 2 2 2" xfId="24" xr:uid="{F9917502-64DD-4B73-BACC-60B5BF21AAB3}"/>
    <cellStyle name="Normal 25" xfId="28" xr:uid="{6C6CD2C4-4003-4629-B371-E2BB25420A57}"/>
    <cellStyle name="Normal 27 2" xfId="32" xr:uid="{AC8D79B0-3651-489B-97DB-C5BDACF1C3D3}"/>
    <cellStyle name="Normal 3" xfId="6" xr:uid="{00000000-0005-0000-0000-00000A000000}"/>
    <cellStyle name="Normal 3 2" xfId="15" xr:uid="{F9D66C3D-251A-4166-846D-D54E4CEF083D}"/>
    <cellStyle name="Normal 3 3" xfId="16" xr:uid="{276C207A-8D0C-4499-A86E-8AEB5CC3B80E}"/>
    <cellStyle name="Normal 4" xfId="14" xr:uid="{A6C2E505-FD0B-4AA4-9103-C385EAA6193D}"/>
    <cellStyle name="Normal 5" xfId="7" xr:uid="{00000000-0005-0000-0000-00000B000000}"/>
    <cellStyle name="Normal 6" xfId="22" xr:uid="{00464BD1-34D0-4515-9EC8-C5A87AD52A15}"/>
    <cellStyle name="Normal 6 2" xfId="31" xr:uid="{F82DFAF4-628C-4F0D-BC73-1C75009AD494}"/>
    <cellStyle name="Normal 7" xfId="26" xr:uid="{25D50CA7-AEAD-4AF7-BE4B-04D116EF042E}"/>
    <cellStyle name="Normal 8" xfId="30" xr:uid="{20231711-129D-471D-9981-B7AD7D2D3A94}"/>
    <cellStyle name="Normal 8 2" xfId="34" xr:uid="{76DCFA5A-0F7A-4BF6-9730-3D56B02473C3}"/>
    <cellStyle name="Normal 9" xfId="33" xr:uid="{6178DE11-8802-4BC1-A23F-6F285DF095D9}"/>
    <cellStyle name="Per cent" xfId="29" builtinId="5"/>
  </cellStyles>
  <dxfs count="166">
    <dxf>
      <fill>
        <patternFill>
          <bgColor rgb="FFFFFF00"/>
        </patternFill>
      </fill>
      <border>
        <left style="thin">
          <color auto="1"/>
        </left>
        <right style="thin">
          <color auto="1"/>
        </right>
        <vertical/>
        <horizontal/>
      </border>
    </dxf>
    <dxf>
      <fill>
        <patternFill>
          <bgColor rgb="FFFFFF00"/>
        </patternFill>
      </fill>
      <border>
        <left style="thin">
          <color auto="1"/>
        </left>
        <right style="thin">
          <color auto="1"/>
        </right>
        <vertical/>
        <horizontal/>
      </border>
    </dxf>
    <dxf>
      <fill>
        <patternFill>
          <bgColor rgb="FFFFFF00"/>
        </patternFill>
      </fill>
      <border>
        <left style="thin">
          <color auto="1"/>
        </left>
        <right style="thin">
          <color auto="1"/>
        </right>
        <vertical/>
        <horizontal/>
      </border>
    </dxf>
    <dxf>
      <fill>
        <patternFill>
          <bgColor rgb="FF92D050"/>
        </patternFill>
      </fill>
    </dxf>
    <dxf>
      <fill>
        <patternFill>
          <bgColor rgb="FFFFC000"/>
        </patternFill>
      </fill>
    </dxf>
    <dxf>
      <fill>
        <patternFill>
          <bgColor rgb="FFFFFF00"/>
        </patternFill>
      </fill>
      <border>
        <left style="thin">
          <color auto="1"/>
        </left>
        <right style="thin">
          <color auto="1"/>
        </right>
        <vertical/>
        <horizontal/>
      </border>
    </dxf>
    <dxf>
      <fill>
        <patternFill>
          <bgColor rgb="FFFFFF00"/>
        </patternFill>
      </fill>
      <border>
        <left style="thin">
          <color auto="1"/>
        </left>
        <right style="thin">
          <color auto="1"/>
        </right>
        <vertical/>
        <horizontal/>
      </border>
    </dxf>
    <dxf>
      <fill>
        <patternFill>
          <bgColor rgb="FFFFFF00"/>
        </patternFill>
      </fill>
      <border>
        <left style="thin">
          <color auto="1"/>
        </left>
        <right style="thin">
          <color auto="1"/>
        </right>
        <vertical/>
        <horizontal/>
      </border>
    </dxf>
    <dxf>
      <fill>
        <patternFill>
          <bgColor rgb="FFFFFF00"/>
        </patternFill>
      </fill>
      <border>
        <left style="thin">
          <color auto="1"/>
        </left>
        <right style="thin">
          <color auto="1"/>
        </right>
        <vertical/>
        <horizontal/>
      </border>
    </dxf>
    <dxf>
      <fill>
        <patternFill>
          <bgColor rgb="FF92D050"/>
        </patternFill>
      </fill>
    </dxf>
    <dxf>
      <fill>
        <patternFill>
          <bgColor rgb="FFFFC000"/>
        </patternFill>
      </fill>
    </dxf>
    <dxf>
      <font>
        <color theme="0" tint="-0.499984740745262"/>
      </font>
    </dxf>
    <dxf>
      <font>
        <color theme="0" tint="-0.24994659260841701"/>
      </font>
    </dxf>
    <dxf>
      <font>
        <color theme="0" tint="-4.9989318521683403E-2"/>
      </font>
    </dxf>
    <dxf>
      <font>
        <color theme="0" tint="-0.499984740745262"/>
      </font>
    </dxf>
    <dxf>
      <font>
        <color theme="0" tint="-0.24994659260841701"/>
      </font>
    </dxf>
    <dxf>
      <font>
        <color theme="0" tint="-4.9989318521683403E-2"/>
      </font>
    </dxf>
    <dxf>
      <font>
        <b/>
        <i val="0"/>
        <strike val="0"/>
        <condense val="0"/>
        <extend val="0"/>
        <outline val="0"/>
        <shadow val="0"/>
        <u val="none"/>
        <vertAlign val="baseline"/>
        <sz val="10"/>
        <color theme="1"/>
        <name val="Arial"/>
        <family val="2"/>
        <scheme val="none"/>
      </font>
      <numFmt numFmtId="167" formatCode="0.0000"/>
      <fill>
        <patternFill patternType="solid">
          <fgColor indexed="64"/>
          <bgColor rgb="FFFFFFCC"/>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scheme val="none"/>
      </font>
      <numFmt numFmtId="167" formatCode="0.0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scheme val="none"/>
      </font>
      <numFmt numFmtId="167" formatCode="0.0000"/>
      <fill>
        <patternFill patternType="solid">
          <fgColor indexed="64"/>
          <bgColor rgb="FFFFFFCC"/>
        </patternFill>
      </fill>
      <alignment horizontal="center" vertical="bottom" textRotation="0" wrapText="0" indent="0" justifyLastLine="0" shrinkToFit="0" readingOrder="0"/>
      <border diagonalUp="0" diagonalDown="0" outline="0">
        <left style="medium">
          <color rgb="FFFF0000"/>
        </left>
        <right/>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dxf>
    <dxf>
      <font>
        <strike val="0"/>
        <outline val="0"/>
        <shadow val="0"/>
        <u val="none"/>
        <vertAlign val="baseline"/>
        <sz val="10"/>
        <name val="Arial"/>
        <family val="2"/>
        <scheme val="none"/>
      </font>
    </dxf>
    <dxf>
      <font>
        <b val="0"/>
        <i val="0"/>
        <strike val="0"/>
        <condense val="0"/>
        <extend val="0"/>
        <outline val="0"/>
        <shadow val="0"/>
        <u val="none"/>
        <vertAlign val="baseline"/>
        <sz val="10"/>
        <color theme="1"/>
        <name val="Arial"/>
        <family val="2"/>
        <scheme val="none"/>
      </font>
      <fill>
        <patternFill patternType="solid">
          <fgColor indexed="64"/>
          <bgColor rgb="FF7C285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scheme val="none"/>
      </font>
      <numFmt numFmtId="165" formatCode="0.000"/>
      <fill>
        <patternFill patternType="solid">
          <fgColor indexed="64"/>
          <bgColor theme="0" tint="-0.14999847407452621"/>
        </patternFill>
      </fill>
      <alignment horizontal="center" vertical="bottom" textRotation="0" indent="0" justifyLastLine="0" shrinkToFit="0" readingOrder="0"/>
    </dxf>
    <dxf>
      <font>
        <b/>
        <i val="0"/>
        <strike val="0"/>
        <condense val="0"/>
        <extend val="0"/>
        <outline val="0"/>
        <shadow val="0"/>
        <u val="none"/>
        <vertAlign val="baseline"/>
        <sz val="10"/>
        <color theme="1"/>
        <name val="Arial"/>
        <family val="2"/>
        <scheme val="none"/>
      </font>
      <numFmt numFmtId="168" formatCode="0.000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8" formatCode="0.00000"/>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scheme val="none"/>
      </font>
      <numFmt numFmtId="168" formatCode="0.00000"/>
      <fill>
        <patternFill patternType="solid">
          <fgColor indexed="64"/>
          <bgColor rgb="FFFFFFCC"/>
        </patternFill>
      </fill>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scheme val="none"/>
      </font>
      <numFmt numFmtId="165" formatCode="0.000"/>
      <fill>
        <patternFill patternType="solid">
          <fgColor indexed="64"/>
          <bgColor theme="0" tint="-0.14999847407452621"/>
        </patternFill>
      </fill>
      <alignment horizontal="center" vertical="bottom" textRotation="0" indent="0" justifyLastLine="0" shrinkToFit="0" readingOrder="0"/>
      <border diagonalUp="0" diagonalDown="0" outline="0">
        <left style="thick">
          <color rgb="FFFF0000"/>
        </left>
        <right/>
        <top/>
        <bottom/>
      </border>
    </dxf>
    <dxf>
      <font>
        <b val="0"/>
        <i val="0"/>
        <strike val="0"/>
        <condense val="0"/>
        <extend val="0"/>
        <outline val="0"/>
        <shadow val="0"/>
        <u val="none"/>
        <vertAlign val="baseline"/>
        <sz val="10"/>
        <color auto="1"/>
        <name val="Arial"/>
        <family val="2"/>
        <scheme val="none"/>
      </font>
      <border outline="0">
        <right style="thick">
          <color rgb="FFFF0000"/>
        </right>
      </border>
    </dxf>
    <dxf>
      <font>
        <b/>
        <i val="0"/>
        <strike val="0"/>
        <condense val="0"/>
        <extend val="0"/>
        <outline val="0"/>
        <shadow val="0"/>
        <u val="none"/>
        <vertAlign val="baseline"/>
        <sz val="10"/>
        <color auto="1"/>
        <name val="Arial"/>
        <family val="2"/>
        <scheme val="none"/>
      </font>
      <border diagonalUp="0" diagonalDown="0" outline="0">
        <left/>
        <right style="hair">
          <color theme="0" tint="-0.499984740745262"/>
        </right>
        <top style="hair">
          <color theme="0" tint="-0.499984740745262"/>
        </top>
        <bottom style="hair">
          <color theme="0" tint="-0.499984740745262"/>
        </bottom>
      </border>
    </dxf>
    <dxf>
      <border outline="0">
        <left style="thin">
          <color theme="1" tint="0.499984740745262"/>
        </left>
      </border>
    </dxf>
    <dxf>
      <fill>
        <patternFill patternType="none">
          <fgColor indexed="64"/>
          <bgColor auto="1"/>
        </patternFill>
      </fill>
    </dxf>
    <dxf>
      <font>
        <b/>
        <strike val="0"/>
        <outline val="0"/>
        <shadow val="0"/>
        <u val="none"/>
        <vertAlign val="baseline"/>
        <sz val="10"/>
        <name val="Arial"/>
        <family val="2"/>
        <scheme val="none"/>
      </font>
      <numFmt numFmtId="165" formatCode="0.000"/>
      <fill>
        <patternFill patternType="solid">
          <fgColor indexed="64"/>
          <bgColor rgb="FFFFFFCC"/>
        </patternFill>
      </fill>
    </dxf>
    <dxf>
      <font>
        <b/>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b/>
        <strike val="0"/>
        <outline val="0"/>
        <shadow val="0"/>
        <u val="none"/>
        <vertAlign val="baseline"/>
        <sz val="10"/>
        <name val="Arial"/>
        <family val="2"/>
        <scheme val="none"/>
      </font>
      <numFmt numFmtId="165" formatCode="0.000"/>
      <fill>
        <patternFill patternType="solid">
          <fgColor indexed="64"/>
          <bgColor rgb="FFFFFFCC"/>
        </patternFill>
      </fill>
      <border diagonalUp="0" diagonalDown="0">
        <left/>
        <right style="thin">
          <color rgb="FFFF0000"/>
        </right>
        <top/>
        <bottom/>
        <vertical/>
        <horizontal/>
      </border>
    </dxf>
    <dxf>
      <font>
        <b/>
        <strike val="0"/>
        <outline val="0"/>
        <shadow val="0"/>
        <u val="none"/>
        <vertAlign val="baseline"/>
        <sz val="10"/>
        <color auto="1"/>
        <name val="Arial"/>
        <family val="2"/>
        <scheme val="none"/>
      </font>
      <numFmt numFmtId="3" formatCode="#,##0"/>
    </dxf>
    <dxf>
      <font>
        <strike val="0"/>
        <outline val="0"/>
        <shadow val="0"/>
        <u val="none"/>
        <vertAlign val="baseline"/>
        <sz val="10"/>
        <color auto="1"/>
        <name val="Arial"/>
        <family val="2"/>
        <scheme val="none"/>
      </font>
      <numFmt numFmtId="3" formatCode="#,##0"/>
    </dxf>
    <dxf>
      <font>
        <b/>
        <strike val="0"/>
        <outline val="0"/>
        <shadow val="0"/>
        <u val="none"/>
        <vertAlign val="baseline"/>
        <sz val="10"/>
        <color auto="1"/>
        <name val="Arial"/>
        <family val="2"/>
        <scheme val="none"/>
      </font>
      <numFmt numFmtId="3" formatCode="#,##0"/>
      <fill>
        <patternFill patternType="solid">
          <fgColor indexed="64"/>
          <bgColor theme="0" tint="-0.14999847407452621"/>
        </patternFill>
      </fill>
      <border outline="0">
        <left style="thick">
          <color rgb="FFFF0000"/>
        </left>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border diagonalUp="0" diagonalDown="0" outline="0">
        <left/>
        <right style="thick">
          <color rgb="FFFF000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border diagonalUp="0" diagonalDown="0">
        <left style="thin">
          <color rgb="FFFF0000"/>
        </left>
        <top/>
        <bottom/>
        <horizontal/>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theme="0" tint="-0.14999847407452621"/>
        </patternFill>
      </fill>
      <border diagonalUp="0" diagonalDown="0" outline="0">
        <left style="thick">
          <color rgb="FFFF0000"/>
        </left>
        <right/>
        <top/>
        <bottom/>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border diagonalUp="0" diagonalDown="0" outline="0">
        <left/>
        <right style="thick">
          <color rgb="FFFF0000"/>
        </right>
        <top/>
        <bottom/>
      </border>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auto="1"/>
        <name val="Arial"/>
        <family val="2"/>
        <scheme val="none"/>
      </font>
      <numFmt numFmtId="3" formatCode="#,##0"/>
      <fill>
        <patternFill patternType="solid">
          <fgColor indexed="64"/>
          <bgColor theme="0" tint="-0.14999847407452621"/>
        </patternFill>
      </fill>
      <border diagonalUp="0" diagonalDown="0" outline="0">
        <left style="thick">
          <color rgb="FFFF0000"/>
        </left>
        <right/>
        <top/>
        <bottom/>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border diagonalUp="0" diagonalDown="0" outline="0">
        <right style="thick">
          <color rgb="FFFF0000"/>
        </right>
        <top/>
        <bottom/>
      </border>
    </dxf>
    <dxf>
      <font>
        <b/>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border diagonalUp="0" diagonalDown="0">
        <left style="thin">
          <color rgb="FFFF0000"/>
        </left>
        <top/>
        <bottom/>
        <horizontal/>
      </border>
    </dxf>
    <dxf>
      <font>
        <b/>
        <i val="0"/>
        <strike val="0"/>
        <condense val="0"/>
        <extend val="0"/>
        <outline val="0"/>
        <shadow val="0"/>
        <u val="none"/>
        <vertAlign val="baseline"/>
        <sz val="10"/>
        <color auto="1"/>
        <name val="Arial"/>
        <family val="2"/>
        <scheme val="none"/>
      </font>
      <numFmt numFmtId="165" formatCode="0.000"/>
      <fill>
        <patternFill patternType="solid">
          <fgColor indexed="64"/>
          <bgColor rgb="FFFFFFCC"/>
        </patternFill>
      </fill>
      <border diagonalUp="0" diagonalDown="0">
        <left/>
        <right style="thin">
          <color rgb="FFFF0000"/>
        </right>
        <top/>
        <bottom/>
        <vertical/>
        <horizontal/>
      </border>
    </dxf>
    <dxf>
      <font>
        <b/>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0" tint="-0.14999847407452621"/>
        </patternFill>
      </fill>
    </dxf>
    <dxf>
      <font>
        <b/>
        <i val="0"/>
        <strike val="0"/>
        <condense val="0"/>
        <extend val="0"/>
        <outline val="0"/>
        <shadow val="0"/>
        <u val="none"/>
        <vertAlign val="baseline"/>
        <sz val="10"/>
        <color auto="1"/>
        <name val="Arial"/>
        <family val="2"/>
        <scheme val="none"/>
      </font>
      <numFmt numFmtId="165" formatCode="0.000"/>
      <fill>
        <patternFill patternType="solid">
          <fgColor indexed="64"/>
          <bgColor theme="0" tint="-4.9989318521683403E-2"/>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165" formatCode="0.000"/>
      <fill>
        <patternFill patternType="solid">
          <fgColor indexed="64"/>
          <bgColor theme="0" tint="-4.9989318521683403E-2"/>
        </patternFill>
      </fill>
      <alignment horizontal="center" vertical="bottom" textRotation="0" wrapText="0" indent="0" justifyLastLine="0" shrinkToFit="0" readingOrder="0"/>
    </dxf>
    <dxf>
      <font>
        <strike val="0"/>
        <outline val="0"/>
        <shadow val="0"/>
        <u val="none"/>
        <vertAlign val="baseline"/>
        <sz val="10"/>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strike val="0"/>
        <outline val="0"/>
        <shadow val="0"/>
        <u val="none"/>
        <vertAlign val="baseline"/>
        <sz val="10"/>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0"/>
        <color auto="1"/>
        <name val="Arial"/>
        <family val="2"/>
        <scheme val="none"/>
      </font>
      <fill>
        <patternFill patternType="solid">
          <fgColor indexed="64"/>
          <bgColor theme="0" tint="-4.9989318521683403E-2"/>
        </patternFill>
      </fill>
    </dxf>
    <dxf>
      <font>
        <strike val="0"/>
        <outline val="0"/>
        <shadow val="0"/>
        <u val="none"/>
        <vertAlign val="baseline"/>
        <sz val="10"/>
        <name val="Arial"/>
        <family val="2"/>
        <scheme val="none"/>
      </font>
      <fill>
        <patternFill patternType="solid">
          <fgColor indexed="64"/>
          <bgColor theme="0" tint="-4.9989318521683403E-2"/>
        </patternFill>
      </fill>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color theme="0"/>
        <name val="Arial"/>
        <family val="2"/>
        <scheme val="none"/>
      </font>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border diagonalUp="0" diagonalDown="0" outline="0">
        <left style="thin">
          <color rgb="FFFF0000"/>
        </left>
        <right/>
        <top/>
        <bottom/>
      </border>
    </dxf>
    <dxf>
      <font>
        <b/>
        <i val="0"/>
        <strike val="0"/>
        <condense val="0"/>
        <extend val="0"/>
        <outline val="0"/>
        <shadow val="0"/>
        <u val="none"/>
        <vertAlign val="baseline"/>
        <sz val="10"/>
        <color theme="1"/>
        <name val="Arial"/>
        <family val="2"/>
        <scheme val="none"/>
      </font>
      <numFmt numFmtId="3" formatCode="#,##0"/>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border diagonalUp="0" diagonalDown="0" outline="0">
        <left style="thick">
          <color rgb="FFFF0000"/>
        </left>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164" formatCode="#,##0.000"/>
      <border diagonalUp="0" diagonalDown="0" outline="0">
        <left/>
        <right style="thin">
          <color rgb="FFFF0000"/>
        </right>
        <top/>
        <bottom/>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diagonalUp="0" diagonalDown="0">
        <left/>
        <right style="thin">
          <color rgb="FFFF0000"/>
        </right>
        <vertical/>
      </border>
    </dxf>
    <dxf>
      <font>
        <b/>
        <i val="0"/>
        <strike val="0"/>
        <condense val="0"/>
        <extend val="0"/>
        <outline val="0"/>
        <shadow val="0"/>
        <u val="none"/>
        <vertAlign val="baseline"/>
        <sz val="10"/>
        <color theme="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3" formatCode="#,##0"/>
      <border diagonalUp="0" diagonalDown="0" outline="0">
        <left style="thick">
          <color rgb="FFFF0000"/>
        </left>
        <right/>
        <top/>
        <bottom/>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border diagonalUp="0" diagonalDown="0" outline="0">
        <left style="thin">
          <color rgb="FFFF0000"/>
        </left>
        <right/>
        <top/>
        <bottom/>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3" formatCode="#,##0"/>
      <border diagonalUp="0" diagonalDown="0" outline="0">
        <left style="thick">
          <color rgb="FFFF0000"/>
        </left>
        <right/>
        <top/>
        <bottom/>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border diagonalUp="0" diagonalDown="0" outline="0">
        <left/>
        <right style="thick">
          <color rgb="FFFF0000"/>
        </right>
        <top/>
        <bottom/>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diagonalUp="0" diagonalDown="0">
        <left/>
        <right style="thick">
          <color rgb="FFFF0000"/>
        </right>
        <vertical/>
      </border>
    </dxf>
    <dxf>
      <font>
        <b/>
        <i val="0"/>
        <strike val="0"/>
        <condense val="0"/>
        <extend val="0"/>
        <outline val="0"/>
        <shadow val="0"/>
        <u val="none"/>
        <vertAlign val="baseline"/>
        <sz val="10"/>
        <color theme="1"/>
        <name val="Arial"/>
        <family val="2"/>
        <scheme val="none"/>
      </font>
      <numFmt numFmtId="3" formatCode="#,##0"/>
      <border diagonalUp="0" diagonalDown="0" outline="0">
        <left style="thin">
          <color rgb="FFFF0000"/>
        </left>
        <right/>
        <top/>
        <bottom/>
      </border>
    </dxf>
    <dxf>
      <font>
        <b/>
        <i val="0"/>
        <strike val="0"/>
        <condense val="0"/>
        <extend val="0"/>
        <outline val="0"/>
        <shadow val="0"/>
        <u val="none"/>
        <vertAlign val="baseline"/>
        <sz val="10"/>
        <color theme="1"/>
        <name val="Arial"/>
        <family val="2"/>
        <scheme val="none"/>
      </font>
      <numFmt numFmtId="3" formatCode="#,##0"/>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dxf>
    <dxf>
      <font>
        <b/>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border diagonalUp="0" diagonalDown="0" outline="0">
        <left style="thick">
          <color rgb="FFFF0000"/>
        </left>
        <right/>
        <top/>
        <bottom/>
      </border>
    </dxf>
    <dxf>
      <font>
        <b val="0"/>
        <i val="0"/>
        <strike val="0"/>
        <condense val="0"/>
        <extend val="0"/>
        <outline val="0"/>
        <shadow val="0"/>
        <u val="none"/>
        <vertAlign val="baseline"/>
        <sz val="10"/>
        <color theme="1"/>
        <name val="Arial"/>
        <family val="2"/>
        <scheme val="none"/>
      </font>
      <numFmt numFmtId="3" formatCode="#,##0"/>
      <border diagonalUp="0" diagonalDown="0">
        <left style="thick">
          <color rgb="FFFF0000"/>
        </left>
        <right/>
        <vertical/>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0" tint="-0.14999847407452621"/>
        <name val="Arial"/>
        <family val="2"/>
        <scheme val="none"/>
      </font>
    </dxf>
    <dxf>
      <font>
        <b val="0"/>
        <i val="0"/>
        <strike val="0"/>
        <condense val="0"/>
        <extend val="0"/>
        <outline val="0"/>
        <shadow val="0"/>
        <u val="none"/>
        <vertAlign val="baseline"/>
        <sz val="10"/>
        <color theme="0" tint="-0.14999847407452621"/>
        <name val="Arial"/>
        <family val="2"/>
        <scheme val="none"/>
      </font>
    </dxf>
    <dxf>
      <border outline="0">
        <top style="thin">
          <color rgb="FF808080"/>
        </top>
      </border>
    </dxf>
    <dxf>
      <font>
        <b val="0"/>
        <i val="0"/>
        <strike val="0"/>
        <condense val="0"/>
        <extend val="0"/>
        <outline val="0"/>
        <shadow val="0"/>
        <u val="none"/>
        <vertAlign val="baseline"/>
        <sz val="10"/>
        <color rgb="FF000000"/>
        <name val="Arial"/>
        <family val="2"/>
        <scheme val="none"/>
      </font>
    </dxf>
    <dxf>
      <border outline="0">
        <bottom style="hair">
          <color rgb="FF808080"/>
        </bottom>
      </border>
    </dxf>
    <dxf>
      <font>
        <b/>
        <i val="0"/>
        <strike val="0"/>
        <condense val="0"/>
        <extend val="0"/>
        <outline val="0"/>
        <shadow val="0"/>
        <u val="none"/>
        <vertAlign val="baseline"/>
        <sz val="10"/>
        <color theme="0"/>
        <name val="Arial"/>
        <family val="2"/>
        <scheme val="none"/>
      </font>
      <numFmt numFmtId="165" formatCode="0.000"/>
      <fill>
        <patternFill patternType="solid">
          <fgColor indexed="64"/>
          <bgColor rgb="FF005EB8"/>
        </patternFill>
      </fill>
      <alignment horizontal="center" vertical="bottom" textRotation="0" wrapText="1" indent="0" justifyLastLine="0" shrinkToFit="0" readingOrder="0"/>
      <border diagonalUp="0" diagonalDown="0" outline="0">
        <left style="hair">
          <color theme="0" tint="-0.499984740745262"/>
        </left>
        <right style="hair">
          <color theme="0" tint="-0.499984740745262"/>
        </right>
        <top/>
        <bottom/>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3" formatCode="#,##0"/>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diagonalUp="0" diagonalDown="0" outline="0">
        <right style="thin">
          <color rgb="FFFF0000"/>
        </right>
      </border>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diagonalUp="0" diagonalDown="0">
        <left/>
        <right style="thick">
          <color rgb="FFFF0000"/>
        </right>
        <top/>
        <bottom/>
        <vertical/>
        <horizontal/>
      </border>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fill>
        <patternFill patternType="solid">
          <fgColor indexed="64"/>
          <bgColor rgb="FFFFFFCC"/>
        </patternFill>
      </fill>
    </dxf>
    <dxf>
      <font>
        <b/>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outline="0">
        <left/>
        <right style="thick">
          <color rgb="FFFF0000"/>
        </right>
      </border>
    </dxf>
    <dxf>
      <font>
        <b val="0"/>
        <i val="0"/>
        <strike val="0"/>
        <condense val="0"/>
        <extend val="0"/>
        <outline val="0"/>
        <shadow val="0"/>
        <u val="none"/>
        <vertAlign val="baseline"/>
        <sz val="10"/>
        <color theme="1"/>
        <name val="Arial"/>
        <family val="2"/>
        <scheme val="none"/>
      </font>
      <numFmt numFmtId="3" formatCode="#,##0"/>
      <border diagonalUp="0" diagonalDown="0">
        <left style="thin">
          <color rgb="FFFF0000"/>
        </left>
        <right/>
        <top/>
        <bottom/>
        <vertical/>
        <horizontal/>
      </border>
    </dxf>
    <dxf>
      <font>
        <b/>
        <i val="0"/>
        <strike val="0"/>
        <condense val="0"/>
        <extend val="0"/>
        <outline val="0"/>
        <shadow val="0"/>
        <u val="none"/>
        <vertAlign val="baseline"/>
        <sz val="10"/>
        <color theme="1"/>
        <name val="Arial"/>
        <family val="2"/>
        <scheme val="none"/>
      </font>
      <numFmt numFmtId="164" formatCode="#,##0.000"/>
      <fill>
        <patternFill patternType="solid">
          <fgColor indexed="64"/>
          <bgColor rgb="FFFFFFCC"/>
        </patternFill>
      </fill>
      <border diagonalUp="0" diagonalDown="0" outline="0">
        <right style="thin">
          <color rgb="FFFF0000"/>
        </right>
      </border>
    </dxf>
    <dxf>
      <font>
        <b val="0"/>
        <i val="0"/>
        <strike val="0"/>
        <condense val="0"/>
        <extend val="0"/>
        <outline val="0"/>
        <shadow val="0"/>
        <u val="none"/>
        <vertAlign val="baseline"/>
        <sz val="10"/>
        <color theme="1"/>
        <name val="Arial"/>
        <family val="2"/>
        <scheme val="none"/>
      </font>
      <numFmt numFmtId="3" formatCode="#,##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tint="-0.14999847407452621"/>
        </patternFill>
      </fill>
      <border diagonalUp="0" diagonalDown="0">
        <left style="thick">
          <color rgb="FFFF0000"/>
        </left>
        <right/>
        <top/>
        <bottom/>
        <vertical/>
        <horizontal/>
      </border>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theme="0" tint="-0.1499984740745262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theme="0" tint="-0.1499984740745262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rgb="FF000000"/>
        <name val="Arial"/>
        <family val="2"/>
        <scheme val="none"/>
      </font>
    </dxf>
    <dxf>
      <font>
        <b/>
        <i val="0"/>
        <strike val="0"/>
        <condense val="0"/>
        <extend val="0"/>
        <outline val="0"/>
        <shadow val="0"/>
        <u val="none"/>
        <vertAlign val="baseline"/>
        <sz val="10"/>
        <color theme="0"/>
        <name val="Arial"/>
        <family val="2"/>
        <scheme val="none"/>
      </font>
      <numFmt numFmtId="165" formatCode="0.000"/>
      <fill>
        <patternFill patternType="solid">
          <fgColor indexed="64"/>
          <bgColor rgb="FF005EB8"/>
        </patternFill>
      </fill>
      <alignment horizontal="center" vertical="bottom" textRotation="0" wrapText="1" indent="0" justifyLastLine="0" shrinkToFit="0" readingOrder="0"/>
      <border diagonalUp="0" diagonalDown="0" outline="0">
        <left style="hair">
          <color theme="0" tint="-0.499984740745262"/>
        </left>
        <right style="hair">
          <color theme="0" tint="-0.499984740745262"/>
        </right>
        <top/>
        <bottom/>
      </border>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4DD2678C-C8BC-4E04-9922-BAC881A600A0}">
      <tableStyleElement type="wholeTable" dxfId="165"/>
      <tableStyleElement type="headerRow" dxfId="164"/>
      <tableStyleElement type="totalRow" dxfId="163"/>
    </tableStyle>
  </tableStyles>
  <colors>
    <mruColors>
      <color rgb="FF005EB8"/>
      <color rgb="FFFFFFCC"/>
      <color rgb="FFE5F2FF"/>
      <color rgb="FFE4F0EC"/>
      <color rgb="FFFFFF99"/>
      <color rgb="FF009639"/>
      <color rgb="FF7C2855"/>
      <color rgb="FFF9EBF2"/>
      <color rgb="FFD7E9E3"/>
      <color rgb="FFCD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59952251731243"/>
          <c:y val="5.5905239824296571E-2"/>
          <c:w val="0.63659349399506893"/>
          <c:h val="0.90200644608543101"/>
        </c:manualLayout>
      </c:layout>
      <c:barChart>
        <c:barDir val="col"/>
        <c:grouping val="clustered"/>
        <c:varyColors val="0"/>
        <c:ser>
          <c:idx val="0"/>
          <c:order val="0"/>
          <c:spPr>
            <a:noFill/>
            <a:ln>
              <a:gradFill flip="none" rotWithShape="1">
                <a:gsLst>
                  <a:gs pos="50000">
                    <a:srgbClr val="AFD9B9"/>
                  </a:gs>
                  <a:gs pos="0">
                    <a:schemeClr val="bg1">
                      <a:lumMod val="95000"/>
                    </a:schemeClr>
                  </a:gs>
                  <a:gs pos="100000">
                    <a:srgbClr val="3F794D"/>
                  </a:gs>
                </a:gsLst>
                <a:lin ang="0" scaled="1"/>
                <a:tileRect/>
              </a:gradFill>
            </a:ln>
            <a:effectLst/>
          </c:spPr>
          <c:invertIfNegative val="0"/>
          <c:val>
            <c:numRef>
              <c:f>Cartogram26!$CF$6:$CF$314</c:f>
              <c:numCache>
                <c:formatCode>0.000</c:formatCode>
                <c:ptCount val="309"/>
                <c:pt idx="0">
                  <c:v>1.0935651848234409</c:v>
                </c:pt>
                <c:pt idx="1">
                  <c:v>1.0914591237844387</c:v>
                </c:pt>
                <c:pt idx="2">
                  <c:v>1.0906407121244439</c:v>
                </c:pt>
                <c:pt idx="3">
                  <c:v>1.0893006207843217</c:v>
                </c:pt>
                <c:pt idx="4">
                  <c:v>1.0867380223115493</c:v>
                </c:pt>
                <c:pt idx="5">
                  <c:v>1.0860594783481872</c:v>
                </c:pt>
                <c:pt idx="6">
                  <c:v>1.0839711402272363</c:v>
                </c:pt>
                <c:pt idx="7">
                  <c:v>1.0839150659495822</c:v>
                </c:pt>
                <c:pt idx="8">
                  <c:v>1.0824575954128415</c:v>
                </c:pt>
                <c:pt idx="9">
                  <c:v>1.0817464842516926</c:v>
                </c:pt>
                <c:pt idx="10">
                  <c:v>1.0814648214474423</c:v>
                </c:pt>
                <c:pt idx="11">
                  <c:v>1.0813523652104888</c:v>
                </c:pt>
                <c:pt idx="12">
                  <c:v>1.0809032592065693</c:v>
                </c:pt>
                <c:pt idx="13">
                  <c:v>1.0806915945007149</c:v>
                </c:pt>
                <c:pt idx="14">
                  <c:v>1.0806128477899022</c:v>
                </c:pt>
                <c:pt idx="15">
                  <c:v>1.0804925786340165</c:v>
                </c:pt>
                <c:pt idx="16">
                  <c:v>1.0804920050343843</c:v>
                </c:pt>
                <c:pt idx="17">
                  <c:v>1.0790014709652929</c:v>
                </c:pt>
                <c:pt idx="18">
                  <c:v>1.0783328169689801</c:v>
                </c:pt>
                <c:pt idx="19">
                  <c:v>1.0777519031214784</c:v>
                </c:pt>
                <c:pt idx="20">
                  <c:v>1.0774304011785809</c:v>
                </c:pt>
                <c:pt idx="21">
                  <c:v>1.0768132184949664</c:v>
                </c:pt>
                <c:pt idx="22">
                  <c:v>1.076656709953999</c:v>
                </c:pt>
                <c:pt idx="23">
                  <c:v>1.0761838868948537</c:v>
                </c:pt>
                <c:pt idx="24">
                  <c:v>1.0761502983352733</c:v>
                </c:pt>
                <c:pt idx="25">
                  <c:v>1.0758884837794924</c:v>
                </c:pt>
                <c:pt idx="26">
                  <c:v>1.0756456125105609</c:v>
                </c:pt>
                <c:pt idx="27">
                  <c:v>1.0752294602009158</c:v>
                </c:pt>
                <c:pt idx="28">
                  <c:v>1.0751592604663567</c:v>
                </c:pt>
                <c:pt idx="29">
                  <c:v>1.0745493025008752</c:v>
                </c:pt>
                <c:pt idx="30">
                  <c:v>1.0744003899532837</c:v>
                </c:pt>
                <c:pt idx="31">
                  <c:v>1.0738511397236612</c:v>
                </c:pt>
                <c:pt idx="32">
                  <c:v>1.0736608734423734</c:v>
                </c:pt>
                <c:pt idx="33">
                  <c:v>1.0734321687296289</c:v>
                </c:pt>
                <c:pt idx="34">
                  <c:v>1.0734119067753944</c:v>
                </c:pt>
                <c:pt idx="35">
                  <c:v>1.0729404457433169</c:v>
                </c:pt>
                <c:pt idx="36">
                  <c:v>1.072876662163504</c:v>
                </c:pt>
                <c:pt idx="37">
                  <c:v>1.0728446723048755</c:v>
                </c:pt>
                <c:pt idx="38">
                  <c:v>1.0726668930225718</c:v>
                </c:pt>
                <c:pt idx="39">
                  <c:v>1.0726656187242976</c:v>
                </c:pt>
                <c:pt idx="40">
                  <c:v>1.0709366600499828</c:v>
                </c:pt>
                <c:pt idx="41">
                  <c:v>1.0704961568046549</c:v>
                </c:pt>
                <c:pt idx="42">
                  <c:v>1.0704193467319458</c:v>
                </c:pt>
                <c:pt idx="43">
                  <c:v>1.0703742221455947</c:v>
                </c:pt>
                <c:pt idx="44">
                  <c:v>1.070362520673906</c:v>
                </c:pt>
                <c:pt idx="45">
                  <c:v>1.069893970936074</c:v>
                </c:pt>
                <c:pt idx="46">
                  <c:v>1.0682850759852855</c:v>
                </c:pt>
                <c:pt idx="47">
                  <c:v>1.065949934652622</c:v>
                </c:pt>
                <c:pt idx="48">
                  <c:v>1.0653022386085675</c:v>
                </c:pt>
                <c:pt idx="49">
                  <c:v>1.0645668400753718</c:v>
                </c:pt>
                <c:pt idx="50">
                  <c:v>1.0639696582281115</c:v>
                </c:pt>
                <c:pt idx="51">
                  <c:v>1.0632781649278393</c:v>
                </c:pt>
                <c:pt idx="52">
                  <c:v>1.0629640012493438</c:v>
                </c:pt>
                <c:pt idx="53">
                  <c:v>1.0619101650035285</c:v>
                </c:pt>
                <c:pt idx="54">
                  <c:v>1.0603610021280891</c:v>
                </c:pt>
                <c:pt idx="55">
                  <c:v>1.0599294513495368</c:v>
                </c:pt>
                <c:pt idx="56">
                  <c:v>1.0594653572918025</c:v>
                </c:pt>
                <c:pt idx="57">
                  <c:v>1.0589925186897349</c:v>
                </c:pt>
                <c:pt idx="58">
                  <c:v>1.0583500559157024</c:v>
                </c:pt>
                <c:pt idx="59">
                  <c:v>1.0576146199769993</c:v>
                </c:pt>
                <c:pt idx="60">
                  <c:v>1.0572053715361922</c:v>
                </c:pt>
                <c:pt idx="61">
                  <c:v>1.055253782707821</c:v>
                </c:pt>
                <c:pt idx="62">
                  <c:v>1.0544292537016207</c:v>
                </c:pt>
                <c:pt idx="63">
                  <c:v>1.0527538449572942</c:v>
                </c:pt>
                <c:pt idx="64">
                  <c:v>1.0525908500599808</c:v>
                </c:pt>
                <c:pt idx="65">
                  <c:v>1.0514842721072317</c:v>
                </c:pt>
                <c:pt idx="66">
                  <c:v>1.048586307561864</c:v>
                </c:pt>
                <c:pt idx="67">
                  <c:v>1.0474986637812935</c:v>
                </c:pt>
                <c:pt idx="68">
                  <c:v>1.0462474969180293</c:v>
                </c:pt>
                <c:pt idx="69">
                  <c:v>1.0450726885590578</c:v>
                </c:pt>
                <c:pt idx="70">
                  <c:v>1.0424947116735122</c:v>
                </c:pt>
                <c:pt idx="71">
                  <c:v>1.0424902348069696</c:v>
                </c:pt>
                <c:pt idx="72">
                  <c:v>1.0415182516071657</c:v>
                </c:pt>
                <c:pt idx="73">
                  <c:v>1.0403266137980129</c:v>
                </c:pt>
                <c:pt idx="74">
                  <c:v>1.0401042285115971</c:v>
                </c:pt>
                <c:pt idx="75">
                  <c:v>1.0395798052327281</c:v>
                </c:pt>
                <c:pt idx="76">
                  <c:v>1.039222224332689</c:v>
                </c:pt>
                <c:pt idx="77">
                  <c:v>1.0390747960416151</c:v>
                </c:pt>
                <c:pt idx="78">
                  <c:v>1.0369878775754546</c:v>
                </c:pt>
                <c:pt idx="79">
                  <c:v>1.0353208122896544</c:v>
                </c:pt>
                <c:pt idx="80">
                  <c:v>1.0349172540031726</c:v>
                </c:pt>
                <c:pt idx="81">
                  <c:v>1.0326588741088549</c:v>
                </c:pt>
                <c:pt idx="82">
                  <c:v>1.0325228596035672</c:v>
                </c:pt>
                <c:pt idx="83">
                  <c:v>1.0322581429835525</c:v>
                </c:pt>
                <c:pt idx="84">
                  <c:v>1.0313174528003304</c:v>
                </c:pt>
                <c:pt idx="85">
                  <c:v>1.0293634771858577</c:v>
                </c:pt>
                <c:pt idx="86">
                  <c:v>1.027761256388259</c:v>
                </c:pt>
                <c:pt idx="87">
                  <c:v>1.02759118382339</c:v>
                </c:pt>
                <c:pt idx="88">
                  <c:v>1.0250175465901834</c:v>
                </c:pt>
                <c:pt idx="89">
                  <c:v>1.0244338325718776</c:v>
                </c:pt>
                <c:pt idx="90">
                  <c:v>1.021569037863272</c:v>
                </c:pt>
                <c:pt idx="91">
                  <c:v>1.0208234194642012</c:v>
                </c:pt>
                <c:pt idx="92">
                  <c:v>1.0205869636951461</c:v>
                </c:pt>
                <c:pt idx="93">
                  <c:v>1.0197691720882773</c:v>
                </c:pt>
                <c:pt idx="94">
                  <c:v>1.0186449311898143</c:v>
                </c:pt>
                <c:pt idx="95">
                  <c:v>1.0162882909719237</c:v>
                </c:pt>
                <c:pt idx="96">
                  <c:v>1.0162452914031508</c:v>
                </c:pt>
                <c:pt idx="97">
                  <c:v>1.016223071100018</c:v>
                </c:pt>
                <c:pt idx="98">
                  <c:v>1.0160202360910513</c:v>
                </c:pt>
                <c:pt idx="99">
                  <c:v>1.0129747472338988</c:v>
                </c:pt>
                <c:pt idx="100">
                  <c:v>1.012569896938095</c:v>
                </c:pt>
                <c:pt idx="101">
                  <c:v>1.0120500138794699</c:v>
                </c:pt>
                <c:pt idx="102">
                  <c:v>1.0117547484633085</c:v>
                </c:pt>
                <c:pt idx="103">
                  <c:v>1.0117443850408452</c:v>
                </c:pt>
                <c:pt idx="104">
                  <c:v>1.0113704751993915</c:v>
                </c:pt>
                <c:pt idx="105">
                  <c:v>1.0113535796992599</c:v>
                </c:pt>
                <c:pt idx="106">
                  <c:v>1.0113361295026009</c:v>
                </c:pt>
                <c:pt idx="107">
                  <c:v>1.0110945493576968</c:v>
                </c:pt>
                <c:pt idx="108">
                  <c:v>1.0104789511285694</c:v>
                </c:pt>
                <c:pt idx="109">
                  <c:v>1.0103254664933417</c:v>
                </c:pt>
                <c:pt idx="110">
                  <c:v>1.0098342501459208</c:v>
                </c:pt>
                <c:pt idx="111">
                  <c:v>1.0092182192126995</c:v>
                </c:pt>
                <c:pt idx="112">
                  <c:v>1.0082357768338357</c:v>
                </c:pt>
                <c:pt idx="113">
                  <c:v>1.0080890977645312</c:v>
                </c:pt>
                <c:pt idx="114">
                  <c:v>1.006803657036712</c:v>
                </c:pt>
                <c:pt idx="115">
                  <c:v>1.0058770543483937</c:v>
                </c:pt>
                <c:pt idx="116">
                  <c:v>1.0050485738103987</c:v>
                </c:pt>
                <c:pt idx="117">
                  <c:v>1.0047014681638098</c:v>
                </c:pt>
                <c:pt idx="118">
                  <c:v>1.0039085476782201</c:v>
                </c:pt>
                <c:pt idx="119">
                  <c:v>1.0031880435536611</c:v>
                </c:pt>
                <c:pt idx="120">
                  <c:v>1.0029095374877688</c:v>
                </c:pt>
                <c:pt idx="121">
                  <c:v>1.0013800835747215</c:v>
                </c:pt>
                <c:pt idx="122">
                  <c:v>0.99896469639675245</c:v>
                </c:pt>
                <c:pt idx="123">
                  <c:v>0.99729602320582444</c:v>
                </c:pt>
                <c:pt idx="124">
                  <c:v>0.99636699057589939</c:v>
                </c:pt>
                <c:pt idx="125">
                  <c:v>0.99359189382303248</c:v>
                </c:pt>
                <c:pt idx="126">
                  <c:v>0.99324881471874182</c:v>
                </c:pt>
                <c:pt idx="127">
                  <c:v>0.99052756931713526</c:v>
                </c:pt>
                <c:pt idx="128">
                  <c:v>0.99025594814565865</c:v>
                </c:pt>
                <c:pt idx="129">
                  <c:v>0.99006532385805956</c:v>
                </c:pt>
                <c:pt idx="130">
                  <c:v>0.98980306813810359</c:v>
                </c:pt>
                <c:pt idx="131">
                  <c:v>0.98927585690522479</c:v>
                </c:pt>
                <c:pt idx="132">
                  <c:v>0.98790483678798058</c:v>
                </c:pt>
                <c:pt idx="133">
                  <c:v>0.986638149898172</c:v>
                </c:pt>
                <c:pt idx="134">
                  <c:v>0.98635215750165239</c:v>
                </c:pt>
                <c:pt idx="135">
                  <c:v>0.98550048176227867</c:v>
                </c:pt>
                <c:pt idx="136">
                  <c:v>0.98545342954333237</c:v>
                </c:pt>
                <c:pt idx="137">
                  <c:v>0.98534355916212002</c:v>
                </c:pt>
                <c:pt idx="138">
                  <c:v>0.98352819784041756</c:v>
                </c:pt>
                <c:pt idx="139">
                  <c:v>0.9822939832845452</c:v>
                </c:pt>
                <c:pt idx="140">
                  <c:v>0.98212627112311934</c:v>
                </c:pt>
                <c:pt idx="141">
                  <c:v>0.98206079771579335</c:v>
                </c:pt>
                <c:pt idx="142">
                  <c:v>0.98173393658695374</c:v>
                </c:pt>
                <c:pt idx="143">
                  <c:v>0.98172178544581445</c:v>
                </c:pt>
                <c:pt idx="144">
                  <c:v>0.98159382290178587</c:v>
                </c:pt>
                <c:pt idx="145">
                  <c:v>0.98138069473304357</c:v>
                </c:pt>
                <c:pt idx="146">
                  <c:v>0.98117485795649528</c:v>
                </c:pt>
                <c:pt idx="147">
                  <c:v>0.98102612762123853</c:v>
                </c:pt>
                <c:pt idx="148">
                  <c:v>0.98086030904312038</c:v>
                </c:pt>
                <c:pt idx="149">
                  <c:v>0.9803745571860647</c:v>
                </c:pt>
                <c:pt idx="150">
                  <c:v>0.97984310387142504</c:v>
                </c:pt>
                <c:pt idx="151">
                  <c:v>0.97974598344128583</c:v>
                </c:pt>
                <c:pt idx="152">
                  <c:v>0.97954722503460134</c:v>
                </c:pt>
                <c:pt idx="153">
                  <c:v>0.9792369051985369</c:v>
                </c:pt>
                <c:pt idx="154">
                  <c:v>0.97887924158117945</c:v>
                </c:pt>
                <c:pt idx="155">
                  <c:v>0.97762647934258584</c:v>
                </c:pt>
                <c:pt idx="156">
                  <c:v>0.97747753524471859</c:v>
                </c:pt>
                <c:pt idx="157">
                  <c:v>0.97731058903170753</c:v>
                </c:pt>
                <c:pt idx="158">
                  <c:v>0.97710237627453389</c:v>
                </c:pt>
                <c:pt idx="159">
                  <c:v>0.97692342011182565</c:v>
                </c:pt>
                <c:pt idx="160">
                  <c:v>0.97682836362938152</c:v>
                </c:pt>
                <c:pt idx="161">
                  <c:v>0.97681319420607604</c:v>
                </c:pt>
                <c:pt idx="162">
                  <c:v>0.97637229005282178</c:v>
                </c:pt>
                <c:pt idx="163">
                  <c:v>0.97628477251091783</c:v>
                </c:pt>
                <c:pt idx="164">
                  <c:v>0.97627637147383961</c:v>
                </c:pt>
                <c:pt idx="165">
                  <c:v>0.9762351791050814</c:v>
                </c:pt>
                <c:pt idx="166">
                  <c:v>0.97524525305687815</c:v>
                </c:pt>
                <c:pt idx="167">
                  <c:v>0.9749879484937688</c:v>
                </c:pt>
                <c:pt idx="168">
                  <c:v>0.97389323186461374</c:v>
                </c:pt>
                <c:pt idx="169">
                  <c:v>0.97318455658471248</c:v>
                </c:pt>
                <c:pt idx="170">
                  <c:v>0.97201736107731507</c:v>
                </c:pt>
                <c:pt idx="171">
                  <c:v>0.97186831270278606</c:v>
                </c:pt>
                <c:pt idx="172">
                  <c:v>0.97176160377018161</c:v>
                </c:pt>
                <c:pt idx="173">
                  <c:v>0.97156861719292464</c:v>
                </c:pt>
                <c:pt idx="174">
                  <c:v>0.97104559114843125</c:v>
                </c:pt>
                <c:pt idx="175">
                  <c:v>0.9708258334278832</c:v>
                </c:pt>
                <c:pt idx="176">
                  <c:v>0.97064435418297734</c:v>
                </c:pt>
                <c:pt idx="177">
                  <c:v>0.97057119675896486</c:v>
                </c:pt>
                <c:pt idx="178">
                  <c:v>0.97004160483326762</c:v>
                </c:pt>
                <c:pt idx="179">
                  <c:v>0.96998199226284931</c:v>
                </c:pt>
                <c:pt idx="180">
                  <c:v>0.96992911241741364</c:v>
                </c:pt>
                <c:pt idx="181">
                  <c:v>0.96978214691203735</c:v>
                </c:pt>
                <c:pt idx="182">
                  <c:v>0.96971777270215065</c:v>
                </c:pt>
                <c:pt idx="183">
                  <c:v>0.96958119705607304</c:v>
                </c:pt>
                <c:pt idx="184">
                  <c:v>0.9693141041711808</c:v>
                </c:pt>
                <c:pt idx="185">
                  <c:v>0.96923103835799274</c:v>
                </c:pt>
                <c:pt idx="186">
                  <c:v>0.96876834866437811</c:v>
                </c:pt>
                <c:pt idx="187">
                  <c:v>0.96850721091960978</c:v>
                </c:pt>
                <c:pt idx="188">
                  <c:v>0.96723506945426063</c:v>
                </c:pt>
                <c:pt idx="189">
                  <c:v>0.96679924869045064</c:v>
                </c:pt>
                <c:pt idx="190">
                  <c:v>0.96653158107838699</c:v>
                </c:pt>
                <c:pt idx="191">
                  <c:v>0.96640785303899612</c:v>
                </c:pt>
                <c:pt idx="192">
                  <c:v>0.96617908136326336</c:v>
                </c:pt>
                <c:pt idx="193">
                  <c:v>0.96617709990379208</c:v>
                </c:pt>
                <c:pt idx="194">
                  <c:v>0.96606024537034596</c:v>
                </c:pt>
                <c:pt idx="195">
                  <c:v>0.9659532327738245</c:v>
                </c:pt>
                <c:pt idx="196">
                  <c:v>0.96591906442684605</c:v>
                </c:pt>
                <c:pt idx="197">
                  <c:v>0.96583259494165186</c:v>
                </c:pt>
                <c:pt idx="198">
                  <c:v>0.96573359783011825</c:v>
                </c:pt>
                <c:pt idx="199">
                  <c:v>0.96567106715363049</c:v>
                </c:pt>
                <c:pt idx="200">
                  <c:v>0.96553040652769773</c:v>
                </c:pt>
                <c:pt idx="201">
                  <c:v>0.96546747894376272</c:v>
                </c:pt>
                <c:pt idx="202">
                  <c:v>0.9652658700675022</c:v>
                </c:pt>
                <c:pt idx="203">
                  <c:v>0.96516824164423509</c:v>
                </c:pt>
                <c:pt idx="204">
                  <c:v>0.965038832621821</c:v>
                </c:pt>
                <c:pt idx="205">
                  <c:v>0.96435514655177357</c:v>
                </c:pt>
                <c:pt idx="206">
                  <c:v>0.96430761978508783</c:v>
                </c:pt>
                <c:pt idx="207">
                  <c:v>0.96413596728738815</c:v>
                </c:pt>
                <c:pt idx="208">
                  <c:v>0.96369892240479771</c:v>
                </c:pt>
                <c:pt idx="209">
                  <c:v>0.96366092571684103</c:v>
                </c:pt>
                <c:pt idx="210">
                  <c:v>0.96359321289305366</c:v>
                </c:pt>
                <c:pt idx="211">
                  <c:v>0.9632225368320898</c:v>
                </c:pt>
                <c:pt idx="212">
                  <c:v>0.9621750747573603</c:v>
                </c:pt>
                <c:pt idx="213">
                  <c:v>0.96214487930313208</c:v>
                </c:pt>
                <c:pt idx="214">
                  <c:v>0.96192428103041083</c:v>
                </c:pt>
                <c:pt idx="215">
                  <c:v>0.96159672791383255</c:v>
                </c:pt>
                <c:pt idx="216">
                  <c:v>0.96153649349437009</c:v>
                </c:pt>
                <c:pt idx="217">
                  <c:v>0.96047216215873177</c:v>
                </c:pt>
                <c:pt idx="218">
                  <c:v>0.96023834119594853</c:v>
                </c:pt>
                <c:pt idx="219">
                  <c:v>0.96020147183665783</c:v>
                </c:pt>
                <c:pt idx="220">
                  <c:v>0.9601386735449865</c:v>
                </c:pt>
                <c:pt idx="221">
                  <c:v>0.95979887253865348</c:v>
                </c:pt>
                <c:pt idx="222">
                  <c:v>0.95917391312101818</c:v>
                </c:pt>
                <c:pt idx="223">
                  <c:v>0.95884911174101528</c:v>
                </c:pt>
                <c:pt idx="224">
                  <c:v>0.95879557943138738</c:v>
                </c:pt>
                <c:pt idx="225">
                  <c:v>0.95834150323532974</c:v>
                </c:pt>
                <c:pt idx="226">
                  <c:v>0.95771466455606469</c:v>
                </c:pt>
                <c:pt idx="227">
                  <c:v>0.95742884913314263</c:v>
                </c:pt>
                <c:pt idx="228">
                  <c:v>0.9570454994611659</c:v>
                </c:pt>
                <c:pt idx="229">
                  <c:v>0.956879103979419</c:v>
                </c:pt>
                <c:pt idx="230">
                  <c:v>0.95624286586192841</c:v>
                </c:pt>
                <c:pt idx="231">
                  <c:v>0.95614194391006746</c:v>
                </c:pt>
                <c:pt idx="232">
                  <c:v>0.95592147454332244</c:v>
                </c:pt>
                <c:pt idx="233">
                  <c:v>0.95585066623894344</c:v>
                </c:pt>
                <c:pt idx="234">
                  <c:v>0.95576956791016066</c:v>
                </c:pt>
                <c:pt idx="235">
                  <c:v>0.95558801893719336</c:v>
                </c:pt>
                <c:pt idx="236">
                  <c:v>0.95543192888969908</c:v>
                </c:pt>
                <c:pt idx="237">
                  <c:v>0.95532831159398235</c:v>
                </c:pt>
                <c:pt idx="238">
                  <c:v>0.95525415261746149</c:v>
                </c:pt>
                <c:pt idx="239">
                  <c:v>0.95509880143942794</c:v>
                </c:pt>
                <c:pt idx="240">
                  <c:v>0.95486864025691187</c:v>
                </c:pt>
                <c:pt idx="241">
                  <c:v>0.95467474279256592</c:v>
                </c:pt>
                <c:pt idx="242">
                  <c:v>0.95462838667332983</c:v>
                </c:pt>
                <c:pt idx="243">
                  <c:v>0.95460198110163041</c:v>
                </c:pt>
                <c:pt idx="244">
                  <c:v>0.95446728196290198</c:v>
                </c:pt>
                <c:pt idx="245">
                  <c:v>0.95446071664039489</c:v>
                </c:pt>
                <c:pt idx="246">
                  <c:v>0.95433244893065472</c:v>
                </c:pt>
                <c:pt idx="247">
                  <c:v>0.95398642764816843</c:v>
                </c:pt>
                <c:pt idx="248">
                  <c:v>0.95384070231922602</c:v>
                </c:pt>
                <c:pt idx="249">
                  <c:v>0.95380868345570935</c:v>
                </c:pt>
                <c:pt idx="250">
                  <c:v>0.95378086347108304</c:v>
                </c:pt>
                <c:pt idx="251">
                  <c:v>0.95347314842118858</c:v>
                </c:pt>
                <c:pt idx="252">
                  <c:v>0.95327977425310051</c:v>
                </c:pt>
                <c:pt idx="253">
                  <c:v>0.95310131595155578</c:v>
                </c:pt>
                <c:pt idx="254">
                  <c:v>0.95287946325047213</c:v>
                </c:pt>
                <c:pt idx="255">
                  <c:v>0.95268295783063639</c:v>
                </c:pt>
                <c:pt idx="256">
                  <c:v>0.95235496826148991</c:v>
                </c:pt>
                <c:pt idx="257">
                  <c:v>0.95189242254883888</c:v>
                </c:pt>
                <c:pt idx="258">
                  <c:v>0.95186301772554749</c:v>
                </c:pt>
                <c:pt idx="259">
                  <c:v>0.95166181335607258</c:v>
                </c:pt>
                <c:pt idx="260">
                  <c:v>0.95158125090305823</c:v>
                </c:pt>
                <c:pt idx="261">
                  <c:v>0.95156083835892336</c:v>
                </c:pt>
                <c:pt idx="262">
                  <c:v>0.95154587955598313</c:v>
                </c:pt>
                <c:pt idx="263">
                  <c:v>0.95152685814171756</c:v>
                </c:pt>
                <c:pt idx="264">
                  <c:v>0.9512903456052425</c:v>
                </c:pt>
                <c:pt idx="265">
                  <c:v>0.95124130340493862</c:v>
                </c:pt>
                <c:pt idx="266">
                  <c:v>0.95110762962191908</c:v>
                </c:pt>
                <c:pt idx="267">
                  <c:v>0.95101857917647825</c:v>
                </c:pt>
                <c:pt idx="268">
                  <c:v>0.95080440450316817</c:v>
                </c:pt>
                <c:pt idx="269">
                  <c:v>0.95073163997768728</c:v>
                </c:pt>
                <c:pt idx="270">
                  <c:v>0.95054695148545987</c:v>
                </c:pt>
                <c:pt idx="271">
                  <c:v>0.95032172228576306</c:v>
                </c:pt>
                <c:pt idx="272">
                  <c:v>0.95017345578151002</c:v>
                </c:pt>
                <c:pt idx="273">
                  <c:v>0.95016142980028695</c:v>
                </c:pt>
                <c:pt idx="274">
                  <c:v>0.9493707689835752</c:v>
                </c:pt>
                <c:pt idx="275">
                  <c:v>0.94933927819411756</c:v>
                </c:pt>
                <c:pt idx="276">
                  <c:v>0.94913675951490639</c:v>
                </c:pt>
                <c:pt idx="277">
                  <c:v>0.9490329370817665</c:v>
                </c:pt>
                <c:pt idx="278">
                  <c:v>0.94898474566869362</c:v>
                </c:pt>
                <c:pt idx="279">
                  <c:v>0.94895936114838497</c:v>
                </c:pt>
                <c:pt idx="280">
                  <c:v>0.94879379370006256</c:v>
                </c:pt>
                <c:pt idx="281">
                  <c:v>0.94863943247077354</c:v>
                </c:pt>
                <c:pt idx="282">
                  <c:v>0.9485075653590419</c:v>
                </c:pt>
                <c:pt idx="283">
                  <c:v>0.94848479526195539</c:v>
                </c:pt>
                <c:pt idx="284">
                  <c:v>0.94827192529950755</c:v>
                </c:pt>
                <c:pt idx="285">
                  <c:v>0.94818531470268808</c:v>
                </c:pt>
                <c:pt idx="286">
                  <c:v>0.9481706265769797</c:v>
                </c:pt>
                <c:pt idx="287">
                  <c:v>0.94799365981121708</c:v>
                </c:pt>
                <c:pt idx="288">
                  <c:v>0.94794677601287858</c:v>
                </c:pt>
                <c:pt idx="289">
                  <c:v>0.94770870764626303</c:v>
                </c:pt>
                <c:pt idx="290">
                  <c:v>0.94737779318502191</c:v>
                </c:pt>
                <c:pt idx="291">
                  <c:v>0.94699026825256372</c:v>
                </c:pt>
                <c:pt idx="292">
                  <c:v>0.94601395492990148</c:v>
                </c:pt>
                <c:pt idx="293">
                  <c:v>0.94561441735409857</c:v>
                </c:pt>
                <c:pt idx="294">
                  <c:v>0.94550763344042588</c:v>
                </c:pt>
                <c:pt idx="295">
                  <c:v>0.94534588739472836</c:v>
                </c:pt>
                <c:pt idx="296">
                  <c:v>0.94513748046262236</c:v>
                </c:pt>
                <c:pt idx="297">
                  <c:v>0.94472512706167089</c:v>
                </c:pt>
                <c:pt idx="298">
                  <c:v>0.94422420065808221</c:v>
                </c:pt>
                <c:pt idx="299">
                  <c:v>0.9441374650048342</c:v>
                </c:pt>
                <c:pt idx="300">
                  <c:v>0.94388368087536456</c:v>
                </c:pt>
                <c:pt idx="301">
                  <c:v>0.94386328983792955</c:v>
                </c:pt>
                <c:pt idx="302">
                  <c:v>0.94283173607316018</c:v>
                </c:pt>
                <c:pt idx="303">
                  <c:v>0.94253789264627719</c:v>
                </c:pt>
                <c:pt idx="304">
                  <c:v>0.94191827596263289</c:v>
                </c:pt>
                <c:pt idx="305">
                  <c:v>0.94159120099387406</c:v>
                </c:pt>
                <c:pt idx="306">
                  <c:v>0.94152266002442475</c:v>
                </c:pt>
                <c:pt idx="307">
                  <c:v>0.94123644987869259</c:v>
                </c:pt>
                <c:pt idx="308">
                  <c:v>0.93883809026914822</c:v>
                </c:pt>
              </c:numCache>
            </c:numRef>
          </c:val>
          <c:extLst>
            <c:ext xmlns:c16="http://schemas.microsoft.com/office/drawing/2014/chart" uri="{C3380CC4-5D6E-409C-BE32-E72D297353CC}">
              <c16:uniqueId val="{00000000-54B9-47C9-A93C-5D8B644B765F}"/>
            </c:ext>
          </c:extLst>
        </c:ser>
        <c:dLbls>
          <c:showLegendKey val="0"/>
          <c:showVal val="0"/>
          <c:showCatName val="0"/>
          <c:showSerName val="0"/>
          <c:showPercent val="0"/>
          <c:showBubbleSize val="0"/>
        </c:dLbls>
        <c:gapWidth val="182"/>
        <c:axId val="1015648064"/>
        <c:axId val="1015660128"/>
      </c:barChart>
      <c:catAx>
        <c:axId val="1015648064"/>
        <c:scaling>
          <c:orientation val="maxMin"/>
        </c:scaling>
        <c:delete val="1"/>
        <c:axPos val="b"/>
        <c:majorTickMark val="out"/>
        <c:minorTickMark val="none"/>
        <c:tickLblPos val="nextTo"/>
        <c:crossAx val="1015660128"/>
        <c:crosses val="autoZero"/>
        <c:auto val="1"/>
        <c:lblAlgn val="ctr"/>
        <c:lblOffset val="100"/>
        <c:noMultiLvlLbl val="0"/>
      </c:catAx>
      <c:valAx>
        <c:axId val="1015660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01564806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59952251731243"/>
          <c:y val="5.5905239824296571E-2"/>
          <c:w val="0.63659349399506893"/>
          <c:h val="0.90200644608543101"/>
        </c:manualLayout>
      </c:layout>
      <c:barChart>
        <c:barDir val="col"/>
        <c:grouping val="clustered"/>
        <c:varyColors val="0"/>
        <c:ser>
          <c:idx val="0"/>
          <c:order val="0"/>
          <c:spPr>
            <a:noFill/>
            <a:ln>
              <a:gradFill flip="none" rotWithShape="1">
                <a:gsLst>
                  <a:gs pos="50000">
                    <a:srgbClr val="AFD9B9"/>
                  </a:gs>
                  <a:gs pos="0">
                    <a:schemeClr val="bg1">
                      <a:lumMod val="95000"/>
                    </a:schemeClr>
                  </a:gs>
                  <a:gs pos="100000">
                    <a:srgbClr val="3F794D"/>
                  </a:gs>
                </a:gsLst>
                <a:lin ang="0" scaled="1"/>
                <a:tileRect/>
              </a:gradFill>
            </a:ln>
            <a:effectLst/>
          </c:spPr>
          <c:invertIfNegative val="0"/>
          <c:val>
            <c:numRef>
              <c:f>Cartogram23!$CB$6:$CB$314</c:f>
              <c:numCache>
                <c:formatCode>0.000</c:formatCode>
                <c:ptCount val="309"/>
                <c:pt idx="0">
                  <c:v>1.0880089204719068</c:v>
                </c:pt>
                <c:pt idx="1">
                  <c:v>1.0880089204719068</c:v>
                </c:pt>
                <c:pt idx="2">
                  <c:v>1.0880089204719068</c:v>
                </c:pt>
                <c:pt idx="3">
                  <c:v>1.0880089204719068</c:v>
                </c:pt>
                <c:pt idx="4">
                  <c:v>1.0880089204719068</c:v>
                </c:pt>
                <c:pt idx="5">
                  <c:v>1.0880089204719068</c:v>
                </c:pt>
                <c:pt idx="6">
                  <c:v>1.0880089204719068</c:v>
                </c:pt>
                <c:pt idx="7">
                  <c:v>1.0880089204719068</c:v>
                </c:pt>
                <c:pt idx="8">
                  <c:v>1.0880089204719068</c:v>
                </c:pt>
                <c:pt idx="9">
                  <c:v>1.0880089204719068</c:v>
                </c:pt>
                <c:pt idx="10">
                  <c:v>1.0880089204719068</c:v>
                </c:pt>
                <c:pt idx="11">
                  <c:v>1.0880089204719068</c:v>
                </c:pt>
                <c:pt idx="12">
                  <c:v>1.0880089204719068</c:v>
                </c:pt>
                <c:pt idx="13">
                  <c:v>1.0862150497974226</c:v>
                </c:pt>
                <c:pt idx="14">
                  <c:v>1.0862150497974226</c:v>
                </c:pt>
                <c:pt idx="15">
                  <c:v>1.0862150497974226</c:v>
                </c:pt>
                <c:pt idx="16">
                  <c:v>1.0862150497974226</c:v>
                </c:pt>
                <c:pt idx="17">
                  <c:v>1.0862150497974226</c:v>
                </c:pt>
                <c:pt idx="18">
                  <c:v>1.0862150497974226</c:v>
                </c:pt>
                <c:pt idx="19">
                  <c:v>1.0858288808087446</c:v>
                </c:pt>
                <c:pt idx="20">
                  <c:v>1.0858288808087446</c:v>
                </c:pt>
                <c:pt idx="21">
                  <c:v>1.0858288808087446</c:v>
                </c:pt>
                <c:pt idx="22">
                  <c:v>1.0858288808087446</c:v>
                </c:pt>
                <c:pt idx="23">
                  <c:v>1.0858288808087446</c:v>
                </c:pt>
                <c:pt idx="24">
                  <c:v>1.0858288808087446</c:v>
                </c:pt>
                <c:pt idx="25">
                  <c:v>1.0858288808087446</c:v>
                </c:pt>
                <c:pt idx="26">
                  <c:v>1.0858288808087446</c:v>
                </c:pt>
                <c:pt idx="27">
                  <c:v>1.0822307917820893</c:v>
                </c:pt>
                <c:pt idx="28">
                  <c:v>1.0822307917820893</c:v>
                </c:pt>
                <c:pt idx="29">
                  <c:v>1.0822307917820893</c:v>
                </c:pt>
                <c:pt idx="30">
                  <c:v>1.0822307917820893</c:v>
                </c:pt>
                <c:pt idx="31">
                  <c:v>1.0822307917820893</c:v>
                </c:pt>
                <c:pt idx="32">
                  <c:v>1.0822307917820893</c:v>
                </c:pt>
                <c:pt idx="33">
                  <c:v>1.0315332816591265</c:v>
                </c:pt>
                <c:pt idx="34">
                  <c:v>1.0315332816591265</c:v>
                </c:pt>
                <c:pt idx="35">
                  <c:v>1.0315332816591265</c:v>
                </c:pt>
                <c:pt idx="36">
                  <c:v>1.0315332816591265</c:v>
                </c:pt>
                <c:pt idx="37">
                  <c:v>1.0315332816591265</c:v>
                </c:pt>
                <c:pt idx="38">
                  <c:v>1.0315332816591265</c:v>
                </c:pt>
                <c:pt idx="39">
                  <c:v>1.0315332816591265</c:v>
                </c:pt>
                <c:pt idx="40">
                  <c:v>1.0315332816591265</c:v>
                </c:pt>
                <c:pt idx="41">
                  <c:v>1.0315332816591265</c:v>
                </c:pt>
                <c:pt idx="42">
                  <c:v>1.0315332816591265</c:v>
                </c:pt>
                <c:pt idx="43">
                  <c:v>1.0315332816591265</c:v>
                </c:pt>
                <c:pt idx="44">
                  <c:v>1.0315332816591265</c:v>
                </c:pt>
                <c:pt idx="45">
                  <c:v>1.0186896053225076</c:v>
                </c:pt>
                <c:pt idx="46">
                  <c:v>1.0186896053225076</c:v>
                </c:pt>
                <c:pt idx="47">
                  <c:v>1.0186896053225076</c:v>
                </c:pt>
                <c:pt idx="48">
                  <c:v>1.0186896053225076</c:v>
                </c:pt>
                <c:pt idx="49">
                  <c:v>1.0186896053225076</c:v>
                </c:pt>
                <c:pt idx="50">
                  <c:v>1.0186896053225076</c:v>
                </c:pt>
                <c:pt idx="51">
                  <c:v>1.0186896053225076</c:v>
                </c:pt>
                <c:pt idx="52">
                  <c:v>1.0186896053225076</c:v>
                </c:pt>
                <c:pt idx="53">
                  <c:v>1.0186896053225076</c:v>
                </c:pt>
                <c:pt idx="54">
                  <c:v>1.0186896053225076</c:v>
                </c:pt>
                <c:pt idx="55">
                  <c:v>1.0186896053225076</c:v>
                </c:pt>
                <c:pt idx="56">
                  <c:v>1.0186896053225076</c:v>
                </c:pt>
                <c:pt idx="57">
                  <c:v>1.0186896053225076</c:v>
                </c:pt>
                <c:pt idx="58">
                  <c:v>1.0186896053225076</c:v>
                </c:pt>
                <c:pt idx="59">
                  <c:v>1.0186896053225076</c:v>
                </c:pt>
                <c:pt idx="60">
                  <c:v>1.0186896053225076</c:v>
                </c:pt>
                <c:pt idx="61">
                  <c:v>1.0186896053225076</c:v>
                </c:pt>
                <c:pt idx="62">
                  <c:v>1.0186896053225076</c:v>
                </c:pt>
                <c:pt idx="63">
                  <c:v>1.0186896053225076</c:v>
                </c:pt>
                <c:pt idx="64">
                  <c:v>1.0186896053225076</c:v>
                </c:pt>
                <c:pt idx="65">
                  <c:v>1.009879276774436</c:v>
                </c:pt>
                <c:pt idx="66">
                  <c:v>1.009879276774436</c:v>
                </c:pt>
                <c:pt idx="67">
                  <c:v>1.009879276774436</c:v>
                </c:pt>
                <c:pt idx="68">
                  <c:v>1.009879276774436</c:v>
                </c:pt>
                <c:pt idx="69">
                  <c:v>1.009879276774436</c:v>
                </c:pt>
                <c:pt idx="70">
                  <c:v>1.009879276774436</c:v>
                </c:pt>
                <c:pt idx="71">
                  <c:v>1.009879276774436</c:v>
                </c:pt>
                <c:pt idx="72">
                  <c:v>1.009879276774436</c:v>
                </c:pt>
                <c:pt idx="73">
                  <c:v>1.009879276774436</c:v>
                </c:pt>
                <c:pt idx="74">
                  <c:v>1.009879276774436</c:v>
                </c:pt>
                <c:pt idx="75">
                  <c:v>1.009879276774436</c:v>
                </c:pt>
                <c:pt idx="76">
                  <c:v>1.009879276774436</c:v>
                </c:pt>
                <c:pt idx="77">
                  <c:v>1.009879276774436</c:v>
                </c:pt>
                <c:pt idx="78">
                  <c:v>1.009879276774436</c:v>
                </c:pt>
                <c:pt idx="79">
                  <c:v>1.009879276774436</c:v>
                </c:pt>
                <c:pt idx="80">
                  <c:v>1.009879276774436</c:v>
                </c:pt>
                <c:pt idx="81">
                  <c:v>1.009879276774436</c:v>
                </c:pt>
                <c:pt idx="82">
                  <c:v>1.009879276774436</c:v>
                </c:pt>
                <c:pt idx="83">
                  <c:v>1.009879276774436</c:v>
                </c:pt>
                <c:pt idx="84">
                  <c:v>1.009879276774436</c:v>
                </c:pt>
                <c:pt idx="85">
                  <c:v>1.009879276774436</c:v>
                </c:pt>
                <c:pt idx="86">
                  <c:v>1.009879276774436</c:v>
                </c:pt>
                <c:pt idx="87">
                  <c:v>1.009879276774436</c:v>
                </c:pt>
                <c:pt idx="88">
                  <c:v>1.009879276774436</c:v>
                </c:pt>
                <c:pt idx="89">
                  <c:v>1.0064786430472803</c:v>
                </c:pt>
                <c:pt idx="90">
                  <c:v>1.0064786430472803</c:v>
                </c:pt>
                <c:pt idx="91">
                  <c:v>1.0064786430472803</c:v>
                </c:pt>
                <c:pt idx="92">
                  <c:v>1.0064786430472803</c:v>
                </c:pt>
                <c:pt idx="93">
                  <c:v>1.0064786430472803</c:v>
                </c:pt>
                <c:pt idx="94">
                  <c:v>1.0064786430472803</c:v>
                </c:pt>
                <c:pt idx="95">
                  <c:v>1.0064786430472803</c:v>
                </c:pt>
                <c:pt idx="96">
                  <c:v>1.0064786430472803</c:v>
                </c:pt>
                <c:pt idx="97">
                  <c:v>1.0064786430472803</c:v>
                </c:pt>
                <c:pt idx="98">
                  <c:v>1.0064786430472803</c:v>
                </c:pt>
                <c:pt idx="99">
                  <c:v>1.0064786430472803</c:v>
                </c:pt>
                <c:pt idx="100">
                  <c:v>1.0064786430472803</c:v>
                </c:pt>
                <c:pt idx="101">
                  <c:v>1.0064786430472803</c:v>
                </c:pt>
                <c:pt idx="102">
                  <c:v>1.0064786430472803</c:v>
                </c:pt>
                <c:pt idx="103">
                  <c:v>1.002749988305689</c:v>
                </c:pt>
                <c:pt idx="104">
                  <c:v>1.002749988305689</c:v>
                </c:pt>
                <c:pt idx="105">
                  <c:v>1.002749988305689</c:v>
                </c:pt>
                <c:pt idx="106">
                  <c:v>1.002749988305689</c:v>
                </c:pt>
                <c:pt idx="107">
                  <c:v>1.002749988305689</c:v>
                </c:pt>
                <c:pt idx="108">
                  <c:v>1.002749988305689</c:v>
                </c:pt>
                <c:pt idx="109">
                  <c:v>1.002749988305689</c:v>
                </c:pt>
                <c:pt idx="110">
                  <c:v>1.002749988305689</c:v>
                </c:pt>
                <c:pt idx="111">
                  <c:v>1.002749988305689</c:v>
                </c:pt>
                <c:pt idx="112">
                  <c:v>1.002749988305689</c:v>
                </c:pt>
                <c:pt idx="113">
                  <c:v>1.002749988305689</c:v>
                </c:pt>
                <c:pt idx="114">
                  <c:v>1.002749988305689</c:v>
                </c:pt>
                <c:pt idx="115">
                  <c:v>1.002749988305689</c:v>
                </c:pt>
                <c:pt idx="116">
                  <c:v>0.99855734254881034</c:v>
                </c:pt>
                <c:pt idx="117">
                  <c:v>0.99855734254881034</c:v>
                </c:pt>
                <c:pt idx="118">
                  <c:v>0.99855734254881034</c:v>
                </c:pt>
                <c:pt idx="119">
                  <c:v>0.99855734254881034</c:v>
                </c:pt>
                <c:pt idx="120">
                  <c:v>0.99855734254881034</c:v>
                </c:pt>
                <c:pt idx="121">
                  <c:v>0.99855734254881034</c:v>
                </c:pt>
                <c:pt idx="122">
                  <c:v>0.99855734254881034</c:v>
                </c:pt>
                <c:pt idx="123">
                  <c:v>0.99855734254881034</c:v>
                </c:pt>
                <c:pt idx="124">
                  <c:v>0.99855734254881034</c:v>
                </c:pt>
                <c:pt idx="125">
                  <c:v>0.99855734254881034</c:v>
                </c:pt>
                <c:pt idx="126">
                  <c:v>0.99855734254881034</c:v>
                </c:pt>
                <c:pt idx="127">
                  <c:v>0.99855734254881034</c:v>
                </c:pt>
                <c:pt idx="128">
                  <c:v>0.99855734254881034</c:v>
                </c:pt>
                <c:pt idx="129">
                  <c:v>0.99855734254881034</c:v>
                </c:pt>
                <c:pt idx="130">
                  <c:v>0.99323440699426147</c:v>
                </c:pt>
                <c:pt idx="131">
                  <c:v>0.99323440699426147</c:v>
                </c:pt>
                <c:pt idx="132">
                  <c:v>0.99323440699426147</c:v>
                </c:pt>
                <c:pt idx="133">
                  <c:v>0.98934527490296842</c:v>
                </c:pt>
                <c:pt idx="134">
                  <c:v>0.98934527490296842</c:v>
                </c:pt>
                <c:pt idx="135">
                  <c:v>0.98934527490296842</c:v>
                </c:pt>
                <c:pt idx="136">
                  <c:v>0.98934527490296842</c:v>
                </c:pt>
                <c:pt idx="137">
                  <c:v>0.98934527490296842</c:v>
                </c:pt>
                <c:pt idx="138">
                  <c:v>0.98934527490296842</c:v>
                </c:pt>
                <c:pt idx="139">
                  <c:v>0.98701175028969845</c:v>
                </c:pt>
                <c:pt idx="140">
                  <c:v>0.98701175028969845</c:v>
                </c:pt>
                <c:pt idx="141">
                  <c:v>0.98701175028969845</c:v>
                </c:pt>
                <c:pt idx="142">
                  <c:v>0.98384511209148195</c:v>
                </c:pt>
                <c:pt idx="143">
                  <c:v>0.98384511209148195</c:v>
                </c:pt>
                <c:pt idx="144">
                  <c:v>0.98127756302580749</c:v>
                </c:pt>
                <c:pt idx="145">
                  <c:v>0.98127756302580749</c:v>
                </c:pt>
                <c:pt idx="146">
                  <c:v>0.98107947738171941</c:v>
                </c:pt>
                <c:pt idx="147">
                  <c:v>0.98107947738171941</c:v>
                </c:pt>
                <c:pt idx="148">
                  <c:v>0.98107947738171941</c:v>
                </c:pt>
                <c:pt idx="149">
                  <c:v>0.98107947738171941</c:v>
                </c:pt>
                <c:pt idx="150">
                  <c:v>0.98107947738171941</c:v>
                </c:pt>
                <c:pt idx="151">
                  <c:v>0.98107947738171941</c:v>
                </c:pt>
                <c:pt idx="152">
                  <c:v>0.97757508056422171</c:v>
                </c:pt>
                <c:pt idx="153">
                  <c:v>0.97757508056422171</c:v>
                </c:pt>
                <c:pt idx="154">
                  <c:v>0.97757508056422171</c:v>
                </c:pt>
                <c:pt idx="155">
                  <c:v>0.97757508056422171</c:v>
                </c:pt>
                <c:pt idx="156">
                  <c:v>0.97757508056422171</c:v>
                </c:pt>
                <c:pt idx="157">
                  <c:v>0.97757508056422171</c:v>
                </c:pt>
                <c:pt idx="158">
                  <c:v>0.97757508056422171</c:v>
                </c:pt>
                <c:pt idx="159">
                  <c:v>0.97757508056422171</c:v>
                </c:pt>
                <c:pt idx="160">
                  <c:v>0.97757508056422171</c:v>
                </c:pt>
                <c:pt idx="161">
                  <c:v>0.97757508056422171</c:v>
                </c:pt>
                <c:pt idx="162">
                  <c:v>0.97279365553196828</c:v>
                </c:pt>
                <c:pt idx="163">
                  <c:v>0.97279365553196828</c:v>
                </c:pt>
                <c:pt idx="164">
                  <c:v>0.97135134762669384</c:v>
                </c:pt>
                <c:pt idx="165">
                  <c:v>0.97135134762669384</c:v>
                </c:pt>
                <c:pt idx="166">
                  <c:v>0.97135134762669384</c:v>
                </c:pt>
                <c:pt idx="167">
                  <c:v>0.97135134762669384</c:v>
                </c:pt>
                <c:pt idx="168">
                  <c:v>0.97135134762669384</c:v>
                </c:pt>
                <c:pt idx="169">
                  <c:v>0.97135134762669384</c:v>
                </c:pt>
                <c:pt idx="170">
                  <c:v>0.97135134762669384</c:v>
                </c:pt>
                <c:pt idx="171">
                  <c:v>0.97135134762669384</c:v>
                </c:pt>
                <c:pt idx="172">
                  <c:v>0.97135134762669384</c:v>
                </c:pt>
                <c:pt idx="173">
                  <c:v>0.97093650580066737</c:v>
                </c:pt>
                <c:pt idx="174">
                  <c:v>0.97093650580066737</c:v>
                </c:pt>
                <c:pt idx="175">
                  <c:v>0.97093650580066737</c:v>
                </c:pt>
                <c:pt idx="176">
                  <c:v>0.97093650580066737</c:v>
                </c:pt>
                <c:pt idx="177">
                  <c:v>0.97069297391100784</c:v>
                </c:pt>
                <c:pt idx="178">
                  <c:v>0.97069297391100784</c:v>
                </c:pt>
                <c:pt idx="179">
                  <c:v>0.97069297391100784</c:v>
                </c:pt>
                <c:pt idx="180">
                  <c:v>0.97069297391100784</c:v>
                </c:pt>
                <c:pt idx="181">
                  <c:v>0.97069297391100784</c:v>
                </c:pt>
                <c:pt idx="182">
                  <c:v>0.97069297391100784</c:v>
                </c:pt>
                <c:pt idx="183">
                  <c:v>0.97069297391100784</c:v>
                </c:pt>
                <c:pt idx="184">
                  <c:v>0.97069297391100784</c:v>
                </c:pt>
                <c:pt idx="185">
                  <c:v>0.97069297391100784</c:v>
                </c:pt>
                <c:pt idx="186">
                  <c:v>0.96823716045444397</c:v>
                </c:pt>
                <c:pt idx="187">
                  <c:v>0.96823716045444397</c:v>
                </c:pt>
                <c:pt idx="188">
                  <c:v>0.96823716045444397</c:v>
                </c:pt>
                <c:pt idx="189">
                  <c:v>0.96823716045444397</c:v>
                </c:pt>
                <c:pt idx="190">
                  <c:v>0.96823716045444397</c:v>
                </c:pt>
                <c:pt idx="191">
                  <c:v>0.96823716045444397</c:v>
                </c:pt>
                <c:pt idx="192">
                  <c:v>0.96823716045444397</c:v>
                </c:pt>
                <c:pt idx="193">
                  <c:v>0.96823716045444397</c:v>
                </c:pt>
                <c:pt idx="194">
                  <c:v>0.96823716045444397</c:v>
                </c:pt>
                <c:pt idx="195">
                  <c:v>0.96781310469859927</c:v>
                </c:pt>
                <c:pt idx="196">
                  <c:v>0.96781310469859927</c:v>
                </c:pt>
                <c:pt idx="197">
                  <c:v>0.96781310469859927</c:v>
                </c:pt>
                <c:pt idx="198">
                  <c:v>0.96781310469859927</c:v>
                </c:pt>
                <c:pt idx="199">
                  <c:v>0.96781310469859927</c:v>
                </c:pt>
                <c:pt idx="200">
                  <c:v>0.96781310469859927</c:v>
                </c:pt>
                <c:pt idx="201">
                  <c:v>0.96781310469859927</c:v>
                </c:pt>
                <c:pt idx="202">
                  <c:v>0.96781310469859927</c:v>
                </c:pt>
                <c:pt idx="203">
                  <c:v>0.96781310469859927</c:v>
                </c:pt>
                <c:pt idx="204">
                  <c:v>0.96781310469859927</c:v>
                </c:pt>
                <c:pt idx="205">
                  <c:v>0.96781310469859927</c:v>
                </c:pt>
                <c:pt idx="206">
                  <c:v>0.96781310469859927</c:v>
                </c:pt>
                <c:pt idx="207">
                  <c:v>0.96680172859239544</c:v>
                </c:pt>
                <c:pt idx="208">
                  <c:v>0.96680172859239544</c:v>
                </c:pt>
                <c:pt idx="209">
                  <c:v>0.96680172859239544</c:v>
                </c:pt>
                <c:pt idx="210">
                  <c:v>0.96680172859239544</c:v>
                </c:pt>
                <c:pt idx="211">
                  <c:v>0.96680172859239544</c:v>
                </c:pt>
                <c:pt idx="212">
                  <c:v>0.96680172859239544</c:v>
                </c:pt>
                <c:pt idx="213">
                  <c:v>0.96680172859239544</c:v>
                </c:pt>
                <c:pt idx="214">
                  <c:v>0.96664234158970985</c:v>
                </c:pt>
                <c:pt idx="215">
                  <c:v>0.96664234158970985</c:v>
                </c:pt>
                <c:pt idx="216">
                  <c:v>0.96664234158970985</c:v>
                </c:pt>
                <c:pt idx="217">
                  <c:v>0.96664234158970985</c:v>
                </c:pt>
                <c:pt idx="218">
                  <c:v>0.96664234158970985</c:v>
                </c:pt>
                <c:pt idx="219">
                  <c:v>0.96664234158970985</c:v>
                </c:pt>
                <c:pt idx="220">
                  <c:v>0.96664234158970985</c:v>
                </c:pt>
                <c:pt idx="221">
                  <c:v>0.96664234158970985</c:v>
                </c:pt>
                <c:pt idx="222">
                  <c:v>0.96627686901100041</c:v>
                </c:pt>
                <c:pt idx="223">
                  <c:v>0.96627686901100041</c:v>
                </c:pt>
                <c:pt idx="224">
                  <c:v>0.96627686901100041</c:v>
                </c:pt>
                <c:pt idx="225">
                  <c:v>0.96627686901100041</c:v>
                </c:pt>
                <c:pt idx="226">
                  <c:v>0.96627686901100041</c:v>
                </c:pt>
                <c:pt idx="227">
                  <c:v>0.96627686901100041</c:v>
                </c:pt>
                <c:pt idx="228">
                  <c:v>0.96627686901100041</c:v>
                </c:pt>
                <c:pt idx="229">
                  <c:v>0.96627686901100041</c:v>
                </c:pt>
                <c:pt idx="230">
                  <c:v>0.96627686901100041</c:v>
                </c:pt>
                <c:pt idx="231">
                  <c:v>0.96462237457486832</c:v>
                </c:pt>
                <c:pt idx="232">
                  <c:v>0.96462237457486832</c:v>
                </c:pt>
                <c:pt idx="233">
                  <c:v>0.96462237457486832</c:v>
                </c:pt>
                <c:pt idx="234">
                  <c:v>0.96462237457486832</c:v>
                </c:pt>
                <c:pt idx="235">
                  <c:v>0.96462237457486832</c:v>
                </c:pt>
                <c:pt idx="236">
                  <c:v>0.96462237457486832</c:v>
                </c:pt>
                <c:pt idx="237">
                  <c:v>0.96423419241168418</c:v>
                </c:pt>
                <c:pt idx="238">
                  <c:v>0.96423419241168418</c:v>
                </c:pt>
                <c:pt idx="239">
                  <c:v>0.96423419241168418</c:v>
                </c:pt>
                <c:pt idx="240">
                  <c:v>0.96423419241168418</c:v>
                </c:pt>
                <c:pt idx="241">
                  <c:v>0.96200980836760297</c:v>
                </c:pt>
                <c:pt idx="242">
                  <c:v>0.96200980836760297</c:v>
                </c:pt>
                <c:pt idx="243">
                  <c:v>0.96200980836760297</c:v>
                </c:pt>
                <c:pt idx="244">
                  <c:v>0.96200980836760297</c:v>
                </c:pt>
                <c:pt idx="245">
                  <c:v>0.96200980836760297</c:v>
                </c:pt>
                <c:pt idx="246">
                  <c:v>0.96200980836760297</c:v>
                </c:pt>
                <c:pt idx="247">
                  <c:v>0.96200980836760297</c:v>
                </c:pt>
                <c:pt idx="248">
                  <c:v>0.96200980836760297</c:v>
                </c:pt>
                <c:pt idx="249">
                  <c:v>0.96200980836760297</c:v>
                </c:pt>
                <c:pt idx="250">
                  <c:v>0.96200980836760297</c:v>
                </c:pt>
                <c:pt idx="251">
                  <c:v>0.96200980836760297</c:v>
                </c:pt>
                <c:pt idx="252">
                  <c:v>0.96112151767408904</c:v>
                </c:pt>
                <c:pt idx="253">
                  <c:v>0.96112151767408904</c:v>
                </c:pt>
                <c:pt idx="254">
                  <c:v>0.96112151767408904</c:v>
                </c:pt>
                <c:pt idx="255">
                  <c:v>0.96112151767408904</c:v>
                </c:pt>
                <c:pt idx="256">
                  <c:v>0.96100496181371553</c:v>
                </c:pt>
                <c:pt idx="257">
                  <c:v>0.96100496181371553</c:v>
                </c:pt>
                <c:pt idx="258">
                  <c:v>0.96100496181371553</c:v>
                </c:pt>
                <c:pt idx="259">
                  <c:v>0.96100496181371553</c:v>
                </c:pt>
                <c:pt idx="260">
                  <c:v>0.96100496181371553</c:v>
                </c:pt>
                <c:pt idx="261">
                  <c:v>0.96100496181371553</c:v>
                </c:pt>
                <c:pt idx="262">
                  <c:v>0.96100496181371553</c:v>
                </c:pt>
                <c:pt idx="263">
                  <c:v>0.96100496181371553</c:v>
                </c:pt>
                <c:pt idx="264">
                  <c:v>0.96100496181371553</c:v>
                </c:pt>
                <c:pt idx="265">
                  <c:v>0.96100496181371553</c:v>
                </c:pt>
                <c:pt idx="266">
                  <c:v>0.96100496181371553</c:v>
                </c:pt>
                <c:pt idx="267">
                  <c:v>0.96100496181371553</c:v>
                </c:pt>
                <c:pt idx="268">
                  <c:v>0.96100496181371553</c:v>
                </c:pt>
                <c:pt idx="269">
                  <c:v>0.96100496181371553</c:v>
                </c:pt>
                <c:pt idx="270">
                  <c:v>0.96100496181371553</c:v>
                </c:pt>
                <c:pt idx="271">
                  <c:v>0.96100496181371553</c:v>
                </c:pt>
                <c:pt idx="272">
                  <c:v>0.960831605137765</c:v>
                </c:pt>
                <c:pt idx="273">
                  <c:v>0.960831605137765</c:v>
                </c:pt>
                <c:pt idx="274">
                  <c:v>0.96020134518884181</c:v>
                </c:pt>
                <c:pt idx="275">
                  <c:v>0.96020134518884181</c:v>
                </c:pt>
                <c:pt idx="276">
                  <c:v>0.96020134518884181</c:v>
                </c:pt>
                <c:pt idx="277">
                  <c:v>0.96020134518884181</c:v>
                </c:pt>
                <c:pt idx="278">
                  <c:v>0.96020134518884181</c:v>
                </c:pt>
                <c:pt idx="279">
                  <c:v>0.96020134518884181</c:v>
                </c:pt>
                <c:pt idx="280">
                  <c:v>0.96020134518884181</c:v>
                </c:pt>
                <c:pt idx="281">
                  <c:v>0.96020134518884181</c:v>
                </c:pt>
                <c:pt idx="282">
                  <c:v>0.96020134518884181</c:v>
                </c:pt>
                <c:pt idx="283">
                  <c:v>0.96020134518884181</c:v>
                </c:pt>
                <c:pt idx="284">
                  <c:v>0.96020134518884181</c:v>
                </c:pt>
                <c:pt idx="285">
                  <c:v>0.96020134518884181</c:v>
                </c:pt>
                <c:pt idx="286">
                  <c:v>0.96020134518884181</c:v>
                </c:pt>
                <c:pt idx="287">
                  <c:v>0.96020134518884181</c:v>
                </c:pt>
                <c:pt idx="288">
                  <c:v>0.96020134518884181</c:v>
                </c:pt>
                <c:pt idx="289">
                  <c:v>0.96020134518884181</c:v>
                </c:pt>
                <c:pt idx="290">
                  <c:v>0.95720498193694259</c:v>
                </c:pt>
                <c:pt idx="291">
                  <c:v>0.95720498193694259</c:v>
                </c:pt>
                <c:pt idx="292">
                  <c:v>0.95720498193694259</c:v>
                </c:pt>
                <c:pt idx="293">
                  <c:v>0.95720498193694259</c:v>
                </c:pt>
                <c:pt idx="294">
                  <c:v>0.95720498193694259</c:v>
                </c:pt>
                <c:pt idx="295">
                  <c:v>0.95720498193694259</c:v>
                </c:pt>
                <c:pt idx="296">
                  <c:v>0.95720498193694259</c:v>
                </c:pt>
                <c:pt idx="297">
                  <c:v>0.95644340537757289</c:v>
                </c:pt>
                <c:pt idx="298">
                  <c:v>0.95644340537757289</c:v>
                </c:pt>
                <c:pt idx="299">
                  <c:v>0.95063238512158976</c:v>
                </c:pt>
                <c:pt idx="300">
                  <c:v>0.95063238512158976</c:v>
                </c:pt>
                <c:pt idx="301">
                  <c:v>0.95063238512158976</c:v>
                </c:pt>
                <c:pt idx="302">
                  <c:v>0.95063238512158976</c:v>
                </c:pt>
                <c:pt idx="303">
                  <c:v>0.95063238512158976</c:v>
                </c:pt>
                <c:pt idx="304">
                  <c:v>0.95063238512158976</c:v>
                </c:pt>
                <c:pt idx="305">
                  <c:v>0.95063238512158976</c:v>
                </c:pt>
                <c:pt idx="306">
                  <c:v>0.95063238512158976</c:v>
                </c:pt>
                <c:pt idx="307">
                  <c:v>0.95063238512158976</c:v>
                </c:pt>
                <c:pt idx="308">
                  <c:v>0.95063238512158976</c:v>
                </c:pt>
              </c:numCache>
            </c:numRef>
          </c:val>
          <c:extLst>
            <c:ext xmlns:c16="http://schemas.microsoft.com/office/drawing/2014/chart" uri="{C3380CC4-5D6E-409C-BE32-E72D297353CC}">
              <c16:uniqueId val="{00000000-7551-4EE1-B346-CF41B623D5FD}"/>
            </c:ext>
          </c:extLst>
        </c:ser>
        <c:dLbls>
          <c:showLegendKey val="0"/>
          <c:showVal val="0"/>
          <c:showCatName val="0"/>
          <c:showSerName val="0"/>
          <c:showPercent val="0"/>
          <c:showBubbleSize val="0"/>
        </c:dLbls>
        <c:gapWidth val="182"/>
        <c:axId val="1015648064"/>
        <c:axId val="1015660128"/>
      </c:barChart>
      <c:catAx>
        <c:axId val="1015648064"/>
        <c:scaling>
          <c:orientation val="maxMin"/>
        </c:scaling>
        <c:delete val="1"/>
        <c:axPos val="b"/>
        <c:majorTickMark val="out"/>
        <c:minorTickMark val="none"/>
        <c:tickLblPos val="nextTo"/>
        <c:crossAx val="1015660128"/>
        <c:crosses val="autoZero"/>
        <c:auto val="1"/>
        <c:lblAlgn val="ctr"/>
        <c:lblOffset val="100"/>
        <c:noMultiLvlLbl val="0"/>
      </c:catAx>
      <c:valAx>
        <c:axId val="1015660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1015648064"/>
        <c:crosses val="max"/>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9</xdr:col>
      <xdr:colOff>520099</xdr:colOff>
      <xdr:row>0</xdr:row>
      <xdr:rowOff>0</xdr:rowOff>
    </xdr:from>
    <xdr:to>
      <xdr:col>11</xdr:col>
      <xdr:colOff>8519</xdr:colOff>
      <xdr:row>1</xdr:row>
      <xdr:rowOff>129540</xdr:rowOff>
    </xdr:to>
    <xdr:pic>
      <xdr:nvPicPr>
        <xdr:cNvPr id="2" name="Picture 1" descr="NHS England logo" title="Logo">
          <a:extLst>
            <a:ext uri="{FF2B5EF4-FFF2-40B4-BE49-F238E27FC236}">
              <a16:creationId xmlns:a16="http://schemas.microsoft.com/office/drawing/2014/main" id="{E07E0549-853D-41B0-8B4A-1B6CD404D7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5396899" y="0"/>
          <a:ext cx="707620" cy="291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45</xdr:col>
      <xdr:colOff>114300</xdr:colOff>
      <xdr:row>3</xdr:row>
      <xdr:rowOff>104775</xdr:rowOff>
    </xdr:from>
    <xdr:to>
      <xdr:col>51</xdr:col>
      <xdr:colOff>66675</xdr:colOff>
      <xdr:row>13</xdr:row>
      <xdr:rowOff>85725</xdr:rowOff>
    </xdr:to>
    <xdr:pic>
      <xdr:nvPicPr>
        <xdr:cNvPr id="2" name="Picture 1">
          <a:extLst>
            <a:ext uri="{FF2B5EF4-FFF2-40B4-BE49-F238E27FC236}">
              <a16:creationId xmlns:a16="http://schemas.microsoft.com/office/drawing/2014/main" id="{3637A727-0097-4089-B6DD-BB420A513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79057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142875</xdr:colOff>
      <xdr:row>32</xdr:row>
      <xdr:rowOff>95250</xdr:rowOff>
    </xdr:from>
    <xdr:to>
      <xdr:col>51</xdr:col>
      <xdr:colOff>95250</xdr:colOff>
      <xdr:row>42</xdr:row>
      <xdr:rowOff>76200</xdr:rowOff>
    </xdr:to>
    <xdr:pic>
      <xdr:nvPicPr>
        <xdr:cNvPr id="3" name="Picture 2">
          <a:extLst>
            <a:ext uri="{FF2B5EF4-FFF2-40B4-BE49-F238E27FC236}">
              <a16:creationId xmlns:a16="http://schemas.microsoft.com/office/drawing/2014/main" id="{95CD6616-1448-46D5-8851-B4D148C720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50" y="60293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123825</xdr:colOff>
      <xdr:row>3</xdr:row>
      <xdr:rowOff>85725</xdr:rowOff>
    </xdr:from>
    <xdr:to>
      <xdr:col>77</xdr:col>
      <xdr:colOff>76200</xdr:colOff>
      <xdr:row>13</xdr:row>
      <xdr:rowOff>66675</xdr:rowOff>
    </xdr:to>
    <xdr:pic>
      <xdr:nvPicPr>
        <xdr:cNvPr id="4" name="Picture 3">
          <a:extLst>
            <a:ext uri="{FF2B5EF4-FFF2-40B4-BE49-F238E27FC236}">
              <a16:creationId xmlns:a16="http://schemas.microsoft.com/office/drawing/2014/main" id="{8A36E173-E0AB-4B8A-BE98-C4559C102F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78150" y="7715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123825</xdr:colOff>
      <xdr:row>32</xdr:row>
      <xdr:rowOff>76200</xdr:rowOff>
    </xdr:from>
    <xdr:to>
      <xdr:col>77</xdr:col>
      <xdr:colOff>76200</xdr:colOff>
      <xdr:row>42</xdr:row>
      <xdr:rowOff>57150</xdr:rowOff>
    </xdr:to>
    <xdr:pic>
      <xdr:nvPicPr>
        <xdr:cNvPr id="5" name="Picture 4">
          <a:extLst>
            <a:ext uri="{FF2B5EF4-FFF2-40B4-BE49-F238E27FC236}">
              <a16:creationId xmlns:a16="http://schemas.microsoft.com/office/drawing/2014/main" id="{93F097E9-DD69-4492-9F44-4DFFED9742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678150" y="601027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35703</xdr:colOff>
      <xdr:row>2</xdr:row>
      <xdr:rowOff>2912</xdr:rowOff>
    </xdr:from>
    <xdr:to>
      <xdr:col>3</xdr:col>
      <xdr:colOff>5723</xdr:colOff>
      <xdr:row>2</xdr:row>
      <xdr:rowOff>455450</xdr:rowOff>
    </xdr:to>
    <xdr:sp macro="" textlink="">
      <xdr:nvSpPr>
        <xdr:cNvPr id="2" name="Arrow: Right 1">
          <a:extLst>
            <a:ext uri="{FF2B5EF4-FFF2-40B4-BE49-F238E27FC236}">
              <a16:creationId xmlns:a16="http://schemas.microsoft.com/office/drawing/2014/main" id="{C3D7BBE2-206A-4988-B36C-C5EEF1A8CF40}"/>
            </a:ext>
          </a:extLst>
        </xdr:cNvPr>
        <xdr:cNvSpPr/>
      </xdr:nvSpPr>
      <xdr:spPr>
        <a:xfrm rot="18883268">
          <a:off x="5114157" y="1468133"/>
          <a:ext cx="452538" cy="474845"/>
        </a:xfrm>
        <a:prstGeom prst="rightArrow">
          <a:avLst>
            <a:gd name="adj1" fmla="val 49896"/>
            <a:gd name="adj2" fmla="val 52101"/>
          </a:avLst>
        </a:prstGeom>
        <a:solidFill>
          <a:schemeClr val="bg1"/>
        </a:solidFill>
        <a:ln>
          <a:solidFill>
            <a:srgbClr val="00963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xdr:row>
      <xdr:rowOff>1133475</xdr:rowOff>
    </xdr:from>
    <xdr:to>
      <xdr:col>3</xdr:col>
      <xdr:colOff>8120</xdr:colOff>
      <xdr:row>2</xdr:row>
      <xdr:rowOff>452538</xdr:rowOff>
    </xdr:to>
    <xdr:sp macro="" textlink="">
      <xdr:nvSpPr>
        <xdr:cNvPr id="4" name="Arrow: Right 3">
          <a:extLst>
            <a:ext uri="{FF2B5EF4-FFF2-40B4-BE49-F238E27FC236}">
              <a16:creationId xmlns:a16="http://schemas.microsoft.com/office/drawing/2014/main" id="{917A7E86-BC2C-495A-B40E-5F17AC44FF7B}"/>
            </a:ext>
          </a:extLst>
        </xdr:cNvPr>
        <xdr:cNvSpPr/>
      </xdr:nvSpPr>
      <xdr:spPr>
        <a:xfrm rot="18883268">
          <a:off x="5111791" y="1479509"/>
          <a:ext cx="462063" cy="474845"/>
        </a:xfrm>
        <a:prstGeom prst="rightArrow">
          <a:avLst>
            <a:gd name="adj1" fmla="val 49896"/>
            <a:gd name="adj2" fmla="val 52101"/>
          </a:avLst>
        </a:prstGeom>
        <a:solidFill>
          <a:schemeClr val="bg1"/>
        </a:solidFill>
        <a:ln>
          <a:solidFill>
            <a:srgbClr val="00963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142875</xdr:colOff>
      <xdr:row>3</xdr:row>
      <xdr:rowOff>85725</xdr:rowOff>
    </xdr:from>
    <xdr:to>
      <xdr:col>25</xdr:col>
      <xdr:colOff>95250</xdr:colOff>
      <xdr:row>13</xdr:row>
      <xdr:rowOff>66675</xdr:rowOff>
    </xdr:to>
    <xdr:pic>
      <xdr:nvPicPr>
        <xdr:cNvPr id="7" name="Picture 6">
          <a:extLst>
            <a:ext uri="{FF2B5EF4-FFF2-40B4-BE49-F238E27FC236}">
              <a16:creationId xmlns:a16="http://schemas.microsoft.com/office/drawing/2014/main" id="{A879F968-E2CE-0CA5-5CA9-29DBF463C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35350" y="6191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133350</xdr:colOff>
      <xdr:row>3</xdr:row>
      <xdr:rowOff>85725</xdr:rowOff>
    </xdr:from>
    <xdr:to>
      <xdr:col>51</xdr:col>
      <xdr:colOff>85725</xdr:colOff>
      <xdr:row>13</xdr:row>
      <xdr:rowOff>66675</xdr:rowOff>
    </xdr:to>
    <xdr:pic>
      <xdr:nvPicPr>
        <xdr:cNvPr id="10" name="Picture 9">
          <a:extLst>
            <a:ext uri="{FF2B5EF4-FFF2-40B4-BE49-F238E27FC236}">
              <a16:creationId xmlns:a16="http://schemas.microsoft.com/office/drawing/2014/main" id="{8F63408F-EFAE-618C-FE3E-21343090F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21775" y="6191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114300</xdr:colOff>
      <xdr:row>3</xdr:row>
      <xdr:rowOff>104775</xdr:rowOff>
    </xdr:from>
    <xdr:to>
      <xdr:col>78</xdr:col>
      <xdr:colOff>66675</xdr:colOff>
      <xdr:row>13</xdr:row>
      <xdr:rowOff>85725</xdr:rowOff>
    </xdr:to>
    <xdr:pic>
      <xdr:nvPicPr>
        <xdr:cNvPr id="2" name="Picture 1">
          <a:extLst>
            <a:ext uri="{FF2B5EF4-FFF2-40B4-BE49-F238E27FC236}">
              <a16:creationId xmlns:a16="http://schemas.microsoft.com/office/drawing/2014/main" id="{9233A143-5C01-4A39-80E2-8D771EE0D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63817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98</xdr:col>
      <xdr:colOff>123825</xdr:colOff>
      <xdr:row>3</xdr:row>
      <xdr:rowOff>85725</xdr:rowOff>
    </xdr:from>
    <xdr:to>
      <xdr:col>104</xdr:col>
      <xdr:colOff>76200</xdr:colOff>
      <xdr:row>13</xdr:row>
      <xdr:rowOff>66675</xdr:rowOff>
    </xdr:to>
    <xdr:pic>
      <xdr:nvPicPr>
        <xdr:cNvPr id="3" name="Picture 2">
          <a:extLst>
            <a:ext uri="{FF2B5EF4-FFF2-40B4-BE49-F238E27FC236}">
              <a16:creationId xmlns:a16="http://schemas.microsoft.com/office/drawing/2014/main" id="{88D52289-7DB7-4D5C-A9DB-2ADF19FDC7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82200" y="6191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114300</xdr:colOff>
      <xdr:row>3</xdr:row>
      <xdr:rowOff>104775</xdr:rowOff>
    </xdr:from>
    <xdr:to>
      <xdr:col>78</xdr:col>
      <xdr:colOff>66675</xdr:colOff>
      <xdr:row>13</xdr:row>
      <xdr:rowOff>85725</xdr:rowOff>
    </xdr:to>
    <xdr:pic>
      <xdr:nvPicPr>
        <xdr:cNvPr id="4" name="Picture 3">
          <a:extLst>
            <a:ext uri="{FF2B5EF4-FFF2-40B4-BE49-F238E27FC236}">
              <a16:creationId xmlns:a16="http://schemas.microsoft.com/office/drawing/2014/main" id="{28EFB2D9-1C97-4A2B-A9EC-509E126A38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63817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98</xdr:col>
      <xdr:colOff>123825</xdr:colOff>
      <xdr:row>3</xdr:row>
      <xdr:rowOff>85725</xdr:rowOff>
    </xdr:from>
    <xdr:to>
      <xdr:col>104</xdr:col>
      <xdr:colOff>76200</xdr:colOff>
      <xdr:row>13</xdr:row>
      <xdr:rowOff>66675</xdr:rowOff>
    </xdr:to>
    <xdr:pic>
      <xdr:nvPicPr>
        <xdr:cNvPr id="5" name="Picture 4">
          <a:extLst>
            <a:ext uri="{FF2B5EF4-FFF2-40B4-BE49-F238E27FC236}">
              <a16:creationId xmlns:a16="http://schemas.microsoft.com/office/drawing/2014/main" id="{8200B371-D295-4ABC-A63D-DB66ABCDAD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82200" y="619125"/>
          <a:ext cx="1266825"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142875</xdr:colOff>
      <xdr:row>6</xdr:row>
      <xdr:rowOff>95250</xdr:rowOff>
    </xdr:from>
    <xdr:to>
      <xdr:col>25</xdr:col>
      <xdr:colOff>85725</xdr:colOff>
      <xdr:row>16</xdr:row>
      <xdr:rowOff>66675</xdr:rowOff>
    </xdr:to>
    <xdr:graphicFrame macro="">
      <xdr:nvGraphicFramePr>
        <xdr:cNvPr id="2" name="Chart 1">
          <a:extLst>
            <a:ext uri="{FF2B5EF4-FFF2-40B4-BE49-F238E27FC236}">
              <a16:creationId xmlns:a16="http://schemas.microsoft.com/office/drawing/2014/main" id="{5CDEFC83-B760-4975-B1FF-28562012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38100</xdr:colOff>
      <xdr:row>1</xdr:row>
      <xdr:rowOff>0</xdr:rowOff>
    </xdr:from>
    <xdr:to>
      <xdr:col>26</xdr:col>
      <xdr:colOff>28575</xdr:colOff>
      <xdr:row>2</xdr:row>
      <xdr:rowOff>142875</xdr:rowOff>
    </xdr:to>
    <xdr:sp macro="" textlink="">
      <xdr:nvSpPr>
        <xdr:cNvPr id="3" name="Isosceles Triangle 2">
          <a:extLst>
            <a:ext uri="{FF2B5EF4-FFF2-40B4-BE49-F238E27FC236}">
              <a16:creationId xmlns:a16="http://schemas.microsoft.com/office/drawing/2014/main" id="{95F23D8C-97AF-4C62-A4F2-E146F7D45152}"/>
            </a:ext>
          </a:extLst>
        </xdr:cNvPr>
        <xdr:cNvSpPr/>
      </xdr:nvSpPr>
      <xdr:spPr>
        <a:xfrm rot="10800000">
          <a:off x="5076825" y="333375"/>
          <a:ext cx="647700" cy="304800"/>
        </a:xfrm>
        <a:prstGeom prst="triangl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34</xdr:row>
      <xdr:rowOff>0</xdr:rowOff>
    </xdr:from>
    <xdr:to>
      <xdr:col>26</xdr:col>
      <xdr:colOff>0</xdr:colOff>
      <xdr:row>50</xdr:row>
      <xdr:rowOff>0</xdr:rowOff>
    </xdr:to>
    <xdr:sp macro="" textlink="">
      <xdr:nvSpPr>
        <xdr:cNvPr id="4" name="TextBox 3">
          <a:extLst>
            <a:ext uri="{FF2B5EF4-FFF2-40B4-BE49-F238E27FC236}">
              <a16:creationId xmlns:a16="http://schemas.microsoft.com/office/drawing/2014/main" id="{5000DDFC-E8FA-404D-BBA4-AF923669616D}"/>
            </a:ext>
          </a:extLst>
        </xdr:cNvPr>
        <xdr:cNvSpPr txBox="1"/>
      </xdr:nvSpPr>
      <xdr:spPr>
        <a:xfrm>
          <a:off x="219075" y="6534150"/>
          <a:ext cx="5476875" cy="2590800"/>
        </a:xfrm>
        <a:prstGeom prst="rect">
          <a:avLst/>
        </a:prstGeom>
        <a:solidFill>
          <a:schemeClr val="bg1">
            <a:lumMod val="9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LAD21</a:t>
          </a:r>
          <a:r>
            <a:rPr lang="en-GB" sz="1000" b="1" baseline="0">
              <a:solidFill>
                <a:schemeClr val="dk1"/>
              </a:solidFill>
              <a:effectLst/>
              <a:latin typeface="Arial" panose="020B0604020202020204" pitchFamily="34" charset="0"/>
              <a:ea typeface="+mn-ea"/>
              <a:cs typeface="Arial" panose="020B0604020202020204" pitchFamily="34" charset="0"/>
            </a:rPr>
            <a:t>-ICB23 Cartograms</a:t>
          </a:r>
          <a:endParaRPr lang="en-GB"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This cartogram assigns each Local Authority District (LAD) to one cell. It builds up to ICBs and Regions, though not perfectly, as health and administrative boundaries do not always line up. Where LAD is split across health</a:t>
          </a:r>
          <a:r>
            <a:rPr lang="en-GB" sz="1000" baseline="0">
              <a:solidFill>
                <a:schemeClr val="dk1"/>
              </a:solidFill>
              <a:effectLst/>
              <a:latin typeface="Arial" panose="020B0604020202020204" pitchFamily="34" charset="0"/>
              <a:ea typeface="+mn-ea"/>
              <a:cs typeface="Arial" panose="020B0604020202020204" pitchFamily="34" charset="0"/>
            </a:rPr>
            <a:t> boundaries, only the largest population segment is included. Data using other geographies can be displayed, by mapping values to LAD21 from LA23/ LAD23, ICB23, Region24. This works better for rates than counts (which would be duplicated).</a:t>
          </a: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When</a:t>
          </a:r>
          <a:r>
            <a:rPr lang="en-GB" sz="1000" baseline="0">
              <a:solidFill>
                <a:schemeClr val="dk1"/>
              </a:solidFill>
              <a:effectLst/>
              <a:latin typeface="Arial" panose="020B0604020202020204" pitchFamily="34" charset="0"/>
              <a:ea typeface="+mn-ea"/>
              <a:cs typeface="Arial" panose="020B0604020202020204" pitchFamily="34" charset="0"/>
            </a:rPr>
            <a:t> linking source data, it can be helpful to scale numbers to fit map cells, for example  thousands, millions, decimals (include some indication of scaling in the title).</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To save the cartogram (outputs), need to unlink it from source data, so copy and paste, then paste again (just numbers). To unlink graph, copy and paste(special) as enhanced metafile.</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Conditional formatting colours can be changed, so can the graph c</a:t>
          </a:r>
          <a:r>
            <a:rPr lang="en-GB" sz="1000">
              <a:solidFill>
                <a:schemeClr val="dk1"/>
              </a:solidFill>
              <a:effectLst/>
              <a:latin typeface="Arial" panose="020B0604020202020204" pitchFamily="34" charset="0"/>
              <a:ea typeface="+mn-ea"/>
              <a:cs typeface="Arial" panose="020B0604020202020204" pitchFamily="34" charset="0"/>
            </a:rPr>
            <a:t>olor</a:t>
          </a:r>
          <a:r>
            <a:rPr lang="en-GB" sz="1000" baseline="0">
              <a:solidFill>
                <a:schemeClr val="dk1"/>
              </a:solidFill>
              <a:effectLst/>
              <a:latin typeface="Arial" panose="020B0604020202020204" pitchFamily="34" charset="0"/>
              <a:ea typeface="+mn-ea"/>
              <a:cs typeface="Arial" panose="020B0604020202020204" pitchFamily="34" charset="0"/>
            </a:rPr>
            <a:t> gradient (bar borders)</a:t>
          </a:r>
          <a:r>
            <a:rPr lang="en-GB" sz="1000">
              <a:solidFill>
                <a:schemeClr val="dk1"/>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The maps</a:t>
          </a:r>
          <a:r>
            <a:rPr lang="en-GB" sz="1000" baseline="0">
              <a:solidFill>
                <a:schemeClr val="dk1"/>
              </a:solidFill>
              <a:effectLst/>
              <a:latin typeface="Arial" panose="020B0604020202020204" pitchFamily="34" charset="0"/>
              <a:ea typeface="+mn-ea"/>
              <a:cs typeface="Arial" panose="020B0604020202020204" pitchFamily="34" charset="0"/>
            </a:rPr>
            <a:t> here can be adapted, or further alternatives copied below (for a range of colours)</a:t>
          </a:r>
          <a:r>
            <a:rPr lang="en-GB" sz="1000">
              <a:solidFill>
                <a:schemeClr val="dk1"/>
              </a:solidFill>
              <a:effectLst/>
              <a:latin typeface="Arial" panose="020B0604020202020204" pitchFamily="34" charset="0"/>
              <a:ea typeface="+mn-ea"/>
              <a:cs typeface="Arial" panose="020B0604020202020204" pitchFamily="34" charset="0"/>
            </a:rPr>
            <a:t> F</a:t>
          </a:r>
          <a:r>
            <a:rPr lang="en-GB" sz="1000" baseline="0">
              <a:latin typeface="Arial" panose="020B0604020202020204" pitchFamily="34" charset="0"/>
              <a:cs typeface="Arial" panose="020B0604020202020204" pitchFamily="34" charset="0"/>
            </a:rPr>
            <a:t>ormulas use the Aa grid references surrounding the map, so should continue to work.</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latin typeface="Arial" panose="020B0604020202020204" pitchFamily="34" charset="0"/>
            <a:cs typeface="Arial" panose="020B0604020202020204" pitchFamily="34" charset="0"/>
          </a:endParaRPr>
        </a:p>
        <a:p>
          <a:endParaRPr lang="en-GB" sz="10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142875</xdr:colOff>
      <xdr:row>6</xdr:row>
      <xdr:rowOff>95250</xdr:rowOff>
    </xdr:from>
    <xdr:to>
      <xdr:col>25</xdr:col>
      <xdr:colOff>85725</xdr:colOff>
      <xdr:row>16</xdr:row>
      <xdr:rowOff>66675</xdr:rowOff>
    </xdr:to>
    <xdr:graphicFrame macro="">
      <xdr:nvGraphicFramePr>
        <xdr:cNvPr id="2" name="Chart 1">
          <a:extLst>
            <a:ext uri="{FF2B5EF4-FFF2-40B4-BE49-F238E27FC236}">
              <a16:creationId xmlns:a16="http://schemas.microsoft.com/office/drawing/2014/main" id="{363271CD-DE59-431D-9777-419BC4269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38100</xdr:colOff>
      <xdr:row>1</xdr:row>
      <xdr:rowOff>0</xdr:rowOff>
    </xdr:from>
    <xdr:to>
      <xdr:col>26</xdr:col>
      <xdr:colOff>28575</xdr:colOff>
      <xdr:row>2</xdr:row>
      <xdr:rowOff>142875</xdr:rowOff>
    </xdr:to>
    <xdr:sp macro="" textlink="">
      <xdr:nvSpPr>
        <xdr:cNvPr id="3" name="Isosceles Triangle 2">
          <a:extLst>
            <a:ext uri="{FF2B5EF4-FFF2-40B4-BE49-F238E27FC236}">
              <a16:creationId xmlns:a16="http://schemas.microsoft.com/office/drawing/2014/main" id="{3C7A2190-AB3D-4D65-A795-A690F64465D7}"/>
            </a:ext>
          </a:extLst>
        </xdr:cNvPr>
        <xdr:cNvSpPr/>
      </xdr:nvSpPr>
      <xdr:spPr>
        <a:xfrm rot="10800000">
          <a:off x="5076825" y="333375"/>
          <a:ext cx="647700" cy="304800"/>
        </a:xfrm>
        <a:prstGeom prst="triangl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34</xdr:row>
      <xdr:rowOff>0</xdr:rowOff>
    </xdr:from>
    <xdr:to>
      <xdr:col>26</xdr:col>
      <xdr:colOff>0</xdr:colOff>
      <xdr:row>50</xdr:row>
      <xdr:rowOff>0</xdr:rowOff>
    </xdr:to>
    <xdr:sp macro="" textlink="">
      <xdr:nvSpPr>
        <xdr:cNvPr id="4" name="TextBox 3">
          <a:extLst>
            <a:ext uri="{FF2B5EF4-FFF2-40B4-BE49-F238E27FC236}">
              <a16:creationId xmlns:a16="http://schemas.microsoft.com/office/drawing/2014/main" id="{0F42FDD9-CD89-4FCE-9C43-BB68C25B9598}"/>
            </a:ext>
          </a:extLst>
        </xdr:cNvPr>
        <xdr:cNvSpPr txBox="1"/>
      </xdr:nvSpPr>
      <xdr:spPr>
        <a:xfrm>
          <a:off x="219075" y="6534150"/>
          <a:ext cx="5476875" cy="2590800"/>
        </a:xfrm>
        <a:prstGeom prst="rect">
          <a:avLst/>
        </a:prstGeom>
        <a:solidFill>
          <a:schemeClr val="bg1">
            <a:lumMod val="9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LAD21</a:t>
          </a:r>
          <a:r>
            <a:rPr lang="en-GB" sz="1000" b="1" baseline="0">
              <a:solidFill>
                <a:schemeClr val="dk1"/>
              </a:solidFill>
              <a:effectLst/>
              <a:latin typeface="Arial" panose="020B0604020202020204" pitchFamily="34" charset="0"/>
              <a:ea typeface="+mn-ea"/>
              <a:cs typeface="Arial" panose="020B0604020202020204" pitchFamily="34" charset="0"/>
            </a:rPr>
            <a:t>-ICB23 Cartograms</a:t>
          </a:r>
          <a:endParaRPr lang="en-GB" sz="10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This cartogram assigns each Local Authority District (LAD) to one cell. It builds up to ICBs and Regions, though not perfectly, as health and administrative boundaries do not always line up. Where LAD is split across health</a:t>
          </a:r>
          <a:r>
            <a:rPr lang="en-GB" sz="1000" baseline="0">
              <a:solidFill>
                <a:schemeClr val="dk1"/>
              </a:solidFill>
              <a:effectLst/>
              <a:latin typeface="Arial" panose="020B0604020202020204" pitchFamily="34" charset="0"/>
              <a:ea typeface="+mn-ea"/>
              <a:cs typeface="Arial" panose="020B0604020202020204" pitchFamily="34" charset="0"/>
            </a:rPr>
            <a:t> boundaries, only the largest population segment is included. Data using other geographies can be displayed, by mapping values to LAD21 from LA23/ LAD23, ICB23, Region24. This works better for rates than counts (which would be duplicated).</a:t>
          </a: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When</a:t>
          </a:r>
          <a:r>
            <a:rPr lang="en-GB" sz="1000" baseline="0">
              <a:solidFill>
                <a:schemeClr val="dk1"/>
              </a:solidFill>
              <a:effectLst/>
              <a:latin typeface="Arial" panose="020B0604020202020204" pitchFamily="34" charset="0"/>
              <a:ea typeface="+mn-ea"/>
              <a:cs typeface="Arial" panose="020B0604020202020204" pitchFamily="34" charset="0"/>
            </a:rPr>
            <a:t> linking source data, it can be helpful to scale numbers to fit map cells, for example  thousands, millions, decimals (include some indication of scaling in the title).</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To save the cartogram (outputs), need to unlink it from source data, so copy and paste, then paste again (just numbers). To unlink graph, copy and paste(special) as enhanced metafile.</a:t>
          </a:r>
        </a:p>
        <a:p>
          <a:pPr marL="0" marR="0" lvl="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Conditional formatting colours can be changed, so can the graph c</a:t>
          </a:r>
          <a:r>
            <a:rPr lang="en-GB" sz="1000">
              <a:solidFill>
                <a:schemeClr val="dk1"/>
              </a:solidFill>
              <a:effectLst/>
              <a:latin typeface="Arial" panose="020B0604020202020204" pitchFamily="34" charset="0"/>
              <a:ea typeface="+mn-ea"/>
              <a:cs typeface="Arial" panose="020B0604020202020204" pitchFamily="34" charset="0"/>
            </a:rPr>
            <a:t>olor</a:t>
          </a:r>
          <a:r>
            <a:rPr lang="en-GB" sz="1000" baseline="0">
              <a:solidFill>
                <a:schemeClr val="dk1"/>
              </a:solidFill>
              <a:effectLst/>
              <a:latin typeface="Arial" panose="020B0604020202020204" pitchFamily="34" charset="0"/>
              <a:ea typeface="+mn-ea"/>
              <a:cs typeface="Arial" panose="020B0604020202020204" pitchFamily="34" charset="0"/>
            </a:rPr>
            <a:t> gradient (bar borders)</a:t>
          </a:r>
          <a:r>
            <a:rPr lang="en-GB" sz="1000">
              <a:solidFill>
                <a:schemeClr val="dk1"/>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The maps</a:t>
          </a:r>
          <a:r>
            <a:rPr lang="en-GB" sz="1000" baseline="0">
              <a:solidFill>
                <a:schemeClr val="dk1"/>
              </a:solidFill>
              <a:effectLst/>
              <a:latin typeface="Arial" panose="020B0604020202020204" pitchFamily="34" charset="0"/>
              <a:ea typeface="+mn-ea"/>
              <a:cs typeface="Arial" panose="020B0604020202020204" pitchFamily="34" charset="0"/>
            </a:rPr>
            <a:t> here can be adapted, or further alternatives copied below (for a range of colours)</a:t>
          </a:r>
          <a:r>
            <a:rPr lang="en-GB" sz="1000">
              <a:solidFill>
                <a:schemeClr val="dk1"/>
              </a:solidFill>
              <a:effectLst/>
              <a:latin typeface="Arial" panose="020B0604020202020204" pitchFamily="34" charset="0"/>
              <a:ea typeface="+mn-ea"/>
              <a:cs typeface="Arial" panose="020B0604020202020204" pitchFamily="34" charset="0"/>
            </a:rPr>
            <a:t> F</a:t>
          </a:r>
          <a:r>
            <a:rPr lang="en-GB" sz="1000" baseline="0">
              <a:latin typeface="Arial" panose="020B0604020202020204" pitchFamily="34" charset="0"/>
              <a:cs typeface="Arial" panose="020B0604020202020204" pitchFamily="34" charset="0"/>
            </a:rPr>
            <a:t>ormulas use the Aa grid references surrounding the map, so should continue to work.</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latin typeface="Arial" panose="020B0604020202020204" pitchFamily="34" charset="0"/>
            <a:cs typeface="Arial" panose="020B0604020202020204" pitchFamily="34" charset="0"/>
          </a:endParaRPr>
        </a:p>
        <a:p>
          <a:endParaRPr lang="en-GB" sz="1000">
            <a:latin typeface="Arial" panose="020B0604020202020204" pitchFamily="34" charset="0"/>
            <a:cs typeface="Arial" panose="020B0604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3567DE-D746-462D-8512-EDEE72A8426D}" name="icb_mff_index" displayName="icb_mff_index" ref="A2:Y38" headerRowDxfId="162" dataDxfId="161" headerRowCellStyle="Normal 7">
  <autoFilter ref="A2:Y38" xr:uid="{149EF064-2477-4092-BCE5-C93DEDE8B07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sortState xmlns:xlrd2="http://schemas.microsoft.com/office/spreadsheetml/2017/richdata2" ref="A3:Y38">
    <sortCondition ref="A24:A38"/>
  </sortState>
  <tableColumns count="25">
    <tableColumn id="1" xr3:uid="{EB3FCED3-B664-484B-AD26-2CEBA6B94E81}" name="Sort" totalsRowLabel="Total" dataDxfId="160" totalsRowDxfId="159" dataCellStyle="Normal 25"/>
    <tableColumn id="2" xr3:uid="{D5C0EB79-E263-48DB-985C-B599D07BEAED}" name="R23" dataDxfId="158" totalsRowDxfId="157" dataCellStyle="Normal 25"/>
    <tableColumn id="3" xr3:uid="{6A0F7021-3C75-4621-B7B5-0F9D729782BE}" name="Region" dataDxfId="156" totalsRowDxfId="155" dataCellStyle="Normal 25"/>
    <tableColumn id="4" xr3:uid="{566333FD-1C28-4778-BACD-BC51AD53131B}" name="ICB26" totalsRowLabel="Total" dataDxfId="154" totalsRowDxfId="153" dataCellStyle="Normal 25"/>
    <tableColumn id="6" xr3:uid="{C617825A-03D1-4B56-90A2-7DD43F171013}" name="Integrated Care Board" totalsRowLabel="England" dataDxfId="152" totalsRowDxfId="151" dataCellStyle="Normal 25"/>
    <tableColumn id="7" xr3:uid="{CD25EB87-49C4-4B23-8A04-DCAEA5FEA54B}" name="Registered population (base year)" totalsRowFunction="sum" dataDxfId="150">
      <calculatedColumnFormula array="1">SUMIFS(gp_mff_index[Registered population (base year)],gp_mff_index[[ICB26]:[ICB26]],icb_mff_index[[#This Row],[ICB26]:[ICB26]])</calculatedColumnFormula>
    </tableColumn>
    <tableColumn id="10" xr3:uid="{12DC4AE5-54E6-4468-8EAD-F689B32A0083}" name="Normalised Non-spec MFF WP (base year)" totalsRowFunction="sum" dataDxfId="149">
      <calculatedColumnFormula array="1">SUMIFS(gp_mff_index[Normalised Non-spec MFF WP (base year)],gp_mff_index[[ICB26]:[ICB26]],icb_mff_index[[#This Row],[ICB26]:[ICB26]])</calculatedColumnFormula>
    </tableColumn>
    <tableColumn id="11" xr3:uid="{E77B242A-1A31-487F-9194-FD33B3557948}" name="Non-specialised MFF index _x000a_(base year)" totalsRowFunction="custom" dataDxfId="148">
      <calculatedColumnFormula>icb_mff_index[[#This Row],[Normalised Non-spec MFF WP (base year)]]/icb_mff_index[[#This Row],[Registered population (base year)]]</calculatedColumnFormula>
      <totalsRowFormula>icb_mff_index[[#Totals],[Normalised Non-spec MFF WP (base year)]]/icb_mff_index[[#Totals],[Registered population (base year)]]</totalsRowFormula>
    </tableColumn>
    <tableColumn id="14" xr3:uid="{F4A9C901-B381-48AD-9711-0FB2E617451D}" name="Normalised specialised MFF WP (base year)" totalsRowFunction="sum" dataDxfId="147">
      <calculatedColumnFormula array="1">SUMIFS(gp_mff_index[Normalised Specialised MFF 
(base year)],gp_mff_index[[ICB26]:[ICB26]],icb_mff_index[[#This Row],[ICB26]:[ICB26]])</calculatedColumnFormula>
    </tableColumn>
    <tableColumn id="15" xr3:uid="{980B598B-7491-4C6D-A224-468B073BACB5}" name="Specialised MFF index _x000a_(base year)" totalsRowFunction="custom" dataDxfId="146">
      <calculatedColumnFormula>icb_mff_index[[#This Row],[Normalised specialised MFF WP (base year)]]/icb_mff_index[[#This Row],[Registered population (base year)]]</calculatedColumnFormula>
      <totalsRowFormula>icb_mff_index[[#Totals],[Normalised specialised MFF WP (base year)]]/icb_mff_index[[#Totals],[Registered population (base year)]]</totalsRowFormula>
    </tableColumn>
    <tableColumn id="17" xr3:uid="{BF4FD355-4F15-4D3B-8F07-B117EECC02DB}" name="Registered population 2026/27" dataDxfId="145">
      <calculatedColumnFormula array="1">SUMIFS(gp_mff_index[Registered population 2026/27],gp_mff_index[[ICB26]:[ICB26]],icb_mff_index[[#This Row],[ICB26]:[ICB26]])</calculatedColumnFormula>
    </tableColumn>
    <tableColumn id="18" xr3:uid="{07B40BA2-E492-4FDB-8CF3-0014E1D14A16}" name="Normalised Non-spec MFF WP 2026/27" dataDxfId="144">
      <calculatedColumnFormula array="1">SUMIFS(gp_mff_index[Normalised Non-spec MFF WP 2026/27],gp_mff_index[[ICB26]:[ICB26]],icb_mff_index[[#This Row],[ICB26]:[ICB26]])</calculatedColumnFormula>
    </tableColumn>
    <tableColumn id="21" xr3:uid="{E9DBAF16-F5E2-42A1-B833-A68A5FEB5EF0}" name="Non-specialised MFF index 2026/27" dataDxfId="143">
      <calculatedColumnFormula>icb_mff_index[[#This Row],[Normalised Non-spec MFF WP 2026/27]]/icb_mff_index[[#This Row],[Registered population 2026/27]]</calculatedColumnFormula>
    </tableColumn>
    <tableColumn id="22" xr3:uid="{CFB44E63-81A8-4A26-8131-45509ACC7068}" name="Normalised specialised MFF WP 2026/27" dataDxfId="142">
      <calculatedColumnFormula array="1">SUMIFS(gp_mff_index[Normalised Specialised MFF 
2026/27],gp_mff_index[[ICB26]:[ICB26]],icb_mff_index[[#This Row],[ICB26]:[ICB26]])</calculatedColumnFormula>
    </tableColumn>
    <tableColumn id="25" xr3:uid="{56D1DAC5-308F-4B07-A740-C1F84F8B8401}" name="Specialised MFF index 2026/27" dataDxfId="141">
      <calculatedColumnFormula>icb_mff_index[[#This Row],[Normalised specialised MFF WP 2026/27]]/icb_mff_index[[#This Row],[Registered population 2026/27]]</calculatedColumnFormula>
    </tableColumn>
    <tableColumn id="5" xr3:uid="{74D23359-1499-47BE-AE69-FD57374D8094}" name="Registered population 2027/28" dataDxfId="140">
      <calculatedColumnFormula array="1">SUMIFS(gp_mff_index[Registered population 2027/28],gp_mff_index[[ICB26]:[ICB26]],icb_mff_index[[#This Row],[ICB26]:[ICB26]])</calculatedColumnFormula>
    </tableColumn>
    <tableColumn id="8" xr3:uid="{8C0A3BE5-7906-4E19-966C-39AA9CEF4324}" name="Normalised Non-spec MFF WP 2027/28" dataDxfId="139">
      <calculatedColumnFormula array="1">SUMIFS(gp_mff_index[Normalised Non-spec MFF WP 2027/28],gp_mff_index[[ICB26]:[ICB26]],icb_mff_index[[#This Row],[ICB26]:[ICB26]])</calculatedColumnFormula>
    </tableColumn>
    <tableColumn id="9" xr3:uid="{F2FC3944-9808-428E-9EC7-49EAF503F80D}" name="Non-specialised MFF index 2027/28" dataDxfId="138">
      <calculatedColumnFormula>icb_mff_index[[#This Row],[Normalised Non-spec MFF WP 2027/28]]/icb_mff_index[[#This Row],[Registered population 2027/28]]</calculatedColumnFormula>
    </tableColumn>
    <tableColumn id="12" xr3:uid="{E5E99AFA-169D-48B6-A27A-801B61CECE1A}" name="Normalised specialised MFF WP 2027/28" dataDxfId="137">
      <calculatedColumnFormula array="1">SUMIFS(gp_mff_index[Normalised Specialised MFF 
2027/28],gp_mff_index[[ICB26]:[ICB26]],icb_mff_index[[#This Row],[ICB26]:[ICB26]])</calculatedColumnFormula>
    </tableColumn>
    <tableColumn id="13" xr3:uid="{735FC7FE-7D74-4FC5-8996-163D680E43E1}" name="Specialised MFF index 2027/28" dataDxfId="136">
      <calculatedColumnFormula>icb_mff_index[[#This Row],[Normalised specialised MFF WP 2027/28]]/icb_mff_index[[#This Row],[Registered population 2027/28]]</calculatedColumnFormula>
    </tableColumn>
    <tableColumn id="16" xr3:uid="{6038D8B2-E302-482F-AF2A-7624E4B0BEBF}" name="Registered population 2028/29" totalsRowFunction="sum" dataDxfId="135">
      <calculatedColumnFormula array="1">SUMIFS(gp_mff_index[Registered population 2028/29],gp_mff_index[[ICB26]:[ICB26]],icb_mff_index[[#This Row],[ICB26]:[ICB26]])</calculatedColumnFormula>
    </tableColumn>
    <tableColumn id="19" xr3:uid="{D246D702-972C-49A5-8CA6-791231F920C8}" name="Normalised Non-spec MFF WP 2028/29" totalsRowFunction="sum" dataDxfId="134">
      <calculatedColumnFormula array="1">SUMIFS(gp_mff_index[Normalised Non-spec MFF WP 2028/29],gp_mff_index[[ICB26]:[ICB26]],icb_mff_index[[#This Row],[ICB26]:[ICB26]])</calculatedColumnFormula>
    </tableColumn>
    <tableColumn id="20" xr3:uid="{922004DE-9464-4EB4-A65E-10BA37F72F59}" name="Non-specialised MFF index 2028/29" totalsRowFunction="custom" dataDxfId="133">
      <calculatedColumnFormula>icb_mff_index[[#This Row],[Normalised Non-spec MFF WP 2028/29]]/icb_mff_index[[#This Row],[Registered population 2028/29]]</calculatedColumnFormula>
      <totalsRowFormula>icb_mff_index[[#Totals],[Normalised Non-spec MFF WP 2028/29]]/icb_mff_index[[#Totals],[Registered population 2028/29]]</totalsRowFormula>
    </tableColumn>
    <tableColumn id="23" xr3:uid="{BAEFBB3E-ABCE-4D71-9EE3-E05EFAF6ACD9}" name="Normalised specialised MFF WP 2028/29" totalsRowFunction="sum" dataDxfId="132">
      <calculatedColumnFormula array="1">SUMIFS(gp_mff_index[Normalised Specialised MFF 
2028/29],gp_mff_index[[ICB26]:[ICB26]],icb_mff_index[[#This Row],[ICB26]:[ICB26]])</calculatedColumnFormula>
    </tableColumn>
    <tableColumn id="24" xr3:uid="{A74F8291-F04E-4E9C-9BBC-2316545793BC}" name="Specialised MFF index 2028/29" totalsRowFunction="custom" dataDxfId="131">
      <calculatedColumnFormula>icb_mff_index[[#This Row],[Normalised specialised MFF WP 2028/29]]/icb_mff_index[[#This Row],[Registered population 2028/29]]</calculatedColumnFormula>
      <totalsRowFormula>icb_mff_index[[#Totals],[Normalised specialised MFF WP 2028/29]]/icb_mff_index[[#Totals],[Registered population 2028/29]]</totalsRowFormula>
    </tableColumn>
  </tableColumns>
  <tableStyleInfo name="TableAllocationsTechGuid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35C5EB7-2D1A-49EC-ABB6-A64ACF0072D4}" name="region_mff_index" displayName="region_mff_index" ref="A40:Y48" totalsRowCount="1" headerRowDxfId="130" dataDxfId="128" headerRowBorderDxfId="129" tableBorderDxfId="127" headerRowCellStyle="Normal 7">
  <autoFilter ref="A40:Y47" xr:uid="{1B23F29C-1D95-4981-AB78-9AC63BEF14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ED9ECA7-1A0A-455C-A135-3331D0B8022C}" name="Sort" dataDxfId="126" totalsRowDxfId="125"/>
    <tableColumn id="2" xr3:uid="{743F78FD-AF37-4749-893E-5FBF68E2B939}" name="blank1" dataDxfId="124" totalsRowDxfId="123"/>
    <tableColumn id="3" xr3:uid="{CDD671B2-2AF6-4D0E-AD1D-B36C456B585D}" name="blank2" dataDxfId="122" totalsRowDxfId="121"/>
    <tableColumn id="4" xr3:uid="{81297CA6-747B-46ED-9AC4-C5C596F28F5D}" name="R24" totalsRowLabel="Total" dataDxfId="120" totalsRowDxfId="119"/>
    <tableColumn id="5" xr3:uid="{285185FE-A30B-4BAD-9357-61BF183A16D6}" name="Region" totalsRowLabel="England" dataDxfId="118" totalsRowDxfId="117"/>
    <tableColumn id="6" xr3:uid="{B3ED7A3E-6CF4-436A-88CA-2BE457408AE4}" name="Registered population (base year)" totalsRowFunction="sum" dataDxfId="116" totalsRowDxfId="115">
      <calculatedColumnFormula array="1">SUMIFS(icb_mff_index[Registered population (base year)],icb_mff_index[[R23]:[R23]],region_mff_index[[#This Row],[R24]:[R24]])</calculatedColumnFormula>
    </tableColumn>
    <tableColumn id="9" xr3:uid="{DF296DC4-5C26-49A6-BC15-21737A5479AF}" name="Normalised Non-spec MFF WP (base year)" totalsRowFunction="sum" dataDxfId="114" totalsRowDxfId="113">
      <calculatedColumnFormula array="1">SUMIFS(icb_mff_index[Normalised Non-spec MFF WP (base year)],icb_mff_index[[R23]:[R23]],region_mff_index[[#This Row],[R24]:[R24]])</calculatedColumnFormula>
    </tableColumn>
    <tableColumn id="10" xr3:uid="{A5A8AE6B-0D85-481A-BB1B-AA84C1E4AF9B}" name="Non-specialised MFF index _x000a_(base year)" totalsRowFunction="custom" dataDxfId="112" totalsRowDxfId="111">
      <calculatedColumnFormula>region_mff_index[[#This Row],[Normalised Non-spec MFF WP (base year)]]/region_mff_index[[#This Row],[Registered population (base year)]]</calculatedColumnFormula>
      <totalsRowFormula>region_mff_index[[#Totals],[Normalised Non-spec MFF WP (base year)]]/region_mff_index[[#Totals],[Registered population (base year)]]</totalsRowFormula>
    </tableColumn>
    <tableColumn id="13" xr3:uid="{6BD55DB0-7C5A-465A-B215-C9752260DE9F}" name="Normalised specialised MFF WP (base year)" totalsRowFunction="sum" dataDxfId="110" totalsRowDxfId="109">
      <calculatedColumnFormula array="1">SUMIFS(icb_mff_index[Normalised specialised MFF WP (base year)],icb_mff_index[[R23]:[R23]],region_mff_index[[#This Row],[R24]:[R24]])</calculatedColumnFormula>
    </tableColumn>
    <tableColumn id="14" xr3:uid="{0E98A1E9-41C2-4B91-A644-283554E6BEC8}" name="Specialised MFF index _x000a_(base year)" totalsRowFunction="custom" dataDxfId="108" totalsRowDxfId="107">
      <calculatedColumnFormula>region_mff_index[[#This Row],[Normalised specialised MFF WP (base year)]]/region_mff_index[[#This Row],[Registered population (base year)]]</calculatedColumnFormula>
      <totalsRowFormula>region_mff_index[[#Totals],[Normalised specialised MFF WP (base year)]]/region_mff_index[[#Totals],[Registered population (base year)]]</totalsRowFormula>
    </tableColumn>
    <tableColumn id="17" xr3:uid="{64527C0A-F8C1-4904-86A0-9EBBFDA995BE}" name="Registered population 2026/27" totalsRowFunction="sum" dataDxfId="106" totalsRowDxfId="105">
      <calculatedColumnFormula array="1">SUMIFS(icb_mff_index[Registered population 2026/27],icb_mff_index[[R23]:[R23]],region_mff_index[[#This Row],[R24]:[R24]])</calculatedColumnFormula>
    </tableColumn>
    <tableColumn id="20" xr3:uid="{41DF8828-4690-4CCD-ABBA-92A7A034588B}" name="Normalised Non-spec MFF WP 2026/27" totalsRowFunction="sum" dataDxfId="104" totalsRowDxfId="103">
      <calculatedColumnFormula array="1">SUMIFS(icb_mff_index[Normalised Non-spec MFF WP 2026/27],icb_mff_index[[R23]:[R23]],region_mff_index[[#This Row],[R24]:[R24]])</calculatedColumnFormula>
    </tableColumn>
    <tableColumn id="21" xr3:uid="{E7243D51-6FC0-405F-B511-0961F5670285}" name="Non-specialised MFF index 2026/27" totalsRowFunction="custom" dataDxfId="102" totalsRowDxfId="101">
      <calculatedColumnFormula>region_mff_index[[#This Row],[Normalised Non-spec MFF WP 2026/27]]/region_mff_index[[#This Row],[Registered population 2026/27]]</calculatedColumnFormula>
      <totalsRowFormula>region_mff_index[[#Totals],[Normalised Non-spec MFF WP 2026/27]]/region_mff_index[[#Totals],[Registered population 2026/27]]</totalsRowFormula>
    </tableColumn>
    <tableColumn id="24" xr3:uid="{B2404B42-7A4C-4946-8DDA-AACC392380D5}" name="Normalised specialised MFF WP 2026/27" totalsRowFunction="sum" dataDxfId="100" totalsRowDxfId="99">
      <calculatedColumnFormula array="1">SUMIFS(icb_mff_index[Normalised specialised MFF WP 2026/27],icb_mff_index[[R23]:[R23]],region_mff_index[[#This Row],[R24]:[R24]])</calculatedColumnFormula>
    </tableColumn>
    <tableColumn id="25" xr3:uid="{1AB29C8C-4862-4395-BAAE-2E4137A0B356}" name="Specialised MFF index 2026/27" totalsRowFunction="custom" dataDxfId="98" totalsRowDxfId="97">
      <calculatedColumnFormula>region_mff_index[[#This Row],[Normalised specialised MFF WP 2026/27]]/region_mff_index[[#This Row],[Registered population 2026/27]]</calculatedColumnFormula>
      <totalsRowFormula>region_mff_index[[#Totals],[Normalised specialised MFF WP 2026/27]]/region_mff_index[[#Totals],[Registered population 2026/27]]</totalsRowFormula>
    </tableColumn>
    <tableColumn id="7" xr3:uid="{493E611C-378F-45EF-B199-8340C56FE403}" name="Registered population 2027/28" totalsRowFunction="sum" dataDxfId="96" totalsRowDxfId="95">
      <calculatedColumnFormula array="1">SUMIFS(icb_mff_index[Registered population 2027/28],icb_mff_index[[R23]:[R23]],region_mff_index[[#This Row],[R24]:[R24]])</calculatedColumnFormula>
    </tableColumn>
    <tableColumn id="8" xr3:uid="{B339CE4E-E4F5-4E34-B947-59E946D008EC}" name="Normalised Non-spec MFF WP 2027/28" totalsRowFunction="sum" dataDxfId="94" totalsRowDxfId="93">
      <calculatedColumnFormula array="1">SUMIFS(icb_mff_index[Normalised Non-spec MFF WP 2027/28],icb_mff_index[[R23]:[R23]],region_mff_index[[#This Row],[R24]:[R24]])</calculatedColumnFormula>
    </tableColumn>
    <tableColumn id="11" xr3:uid="{E5084566-756E-478C-B8C2-A2B349C7ED2A}" name="Non-specialised MFF index 2027/28" totalsRowFunction="custom" dataDxfId="92" totalsRowDxfId="91">
      <calculatedColumnFormula>region_mff_index[[#This Row],[Normalised Non-spec MFF WP 2027/28]]/region_mff_index[[#This Row],[Registered population 2027/28]]</calculatedColumnFormula>
      <totalsRowFormula>region_mff_index[[#Totals],[Normalised Non-spec MFF WP 2027/28]]/region_mff_index[[#Totals],[Registered population 2027/28]]</totalsRowFormula>
    </tableColumn>
    <tableColumn id="12" xr3:uid="{D2E2868F-DE44-4503-8F67-67660BBC642A}" name="Normalised specialised MFF WP 2027/28" totalsRowFunction="sum" dataDxfId="90" totalsRowDxfId="89">
      <calculatedColumnFormula array="1">SUMIFS(icb_mff_index[Normalised specialised MFF WP 2027/28],icb_mff_index[[R23]:[R23]],region_mff_index[[#This Row],[R24]:[R24]])</calculatedColumnFormula>
    </tableColumn>
    <tableColumn id="16" xr3:uid="{72DB2563-5725-47C0-8016-A7FADCBE5831}" name="Specialised MFF index 2027/28" totalsRowFunction="custom" dataDxfId="88" totalsRowDxfId="87">
      <calculatedColumnFormula>region_mff_index[[#This Row],[Normalised specialised MFF WP 2027/28]]/region_mff_index[[#This Row],[Registered population 2027/28]]</calculatedColumnFormula>
      <totalsRowFormula>region_mff_index[[#Totals],[Normalised specialised MFF WP 2027/28]]/region_mff_index[[#Totals],[Registered population 2027/28]]</totalsRowFormula>
    </tableColumn>
    <tableColumn id="15" xr3:uid="{EEF4A73A-6166-4DC6-B92A-B96D106AED20}" name="Registered population 2028/29" totalsRowFunction="sum" dataDxfId="86" totalsRowDxfId="85">
      <calculatedColumnFormula array="1">SUMIFS(icb_mff_index[Registered population 2028/29],icb_mff_index[[R23]:[R23]],region_mff_index[[#This Row],[R24]:[R24]])</calculatedColumnFormula>
    </tableColumn>
    <tableColumn id="18" xr3:uid="{5B5181B3-DEB8-437A-9198-3874EDEA33D1}" name="Normalised Non-spec MFF WP 2028/29" totalsRowFunction="sum" dataDxfId="84" totalsRowDxfId="83">
      <calculatedColumnFormula array="1">SUMIFS(icb_mff_index[Normalised Non-spec MFF WP 2028/29],icb_mff_index[[R23]:[R23]],region_mff_index[[#This Row],[R24]:[R24]])</calculatedColumnFormula>
    </tableColumn>
    <tableColumn id="19" xr3:uid="{C6DE7E44-DE35-47F8-8D8C-DE94F046412C}" name="Non-specialised MFF index 2028/29" totalsRowFunction="custom" dataDxfId="82" totalsRowDxfId="81">
      <calculatedColumnFormula>region_mff_index[[#This Row],[Normalised Non-spec MFF WP 2028/29]]/region_mff_index[[#This Row],[Registered population 2028/29]]</calculatedColumnFormula>
      <totalsRowFormula>region_mff_index[[#Totals],[Normalised Non-spec MFF WP 2028/29]]/region_mff_index[[#Totals],[Registered population 2028/29]]</totalsRowFormula>
    </tableColumn>
    <tableColumn id="22" xr3:uid="{8879D023-2EBB-4600-A1AA-03ED00D07501}" name="Normalised specialised MFF WP 2028/29" totalsRowFunction="sum" dataDxfId="80" totalsRowDxfId="79">
      <calculatedColumnFormula array="1">SUMIFS(icb_mff_index[Normalised specialised MFF WP 2028/29],icb_mff_index[[R23]:[R23]],region_mff_index[[#This Row],[R24]:[R24]])</calculatedColumnFormula>
    </tableColumn>
    <tableColumn id="23" xr3:uid="{E8DD53AB-E102-4916-9B61-5D460F34C2D6}" name="Specialised MFF index 2028/29" totalsRowFunction="custom" dataDxfId="78" totalsRowDxfId="77">
      <calculatedColumnFormula>region_mff_index[[#This Row],[Normalised specialised MFF WP 2028/29]]/region_mff_index[[#This Row],[Registered population 2028/29]]</calculatedColumnFormula>
      <totalsRowFormula>region_mff_index[[#Totals],[Normalised specialised MFF WP 2028/29]]/region_mff_index[[#Totals],[Registered population 2028/29]]</totalsRowFormula>
    </tableColumn>
  </tableColumns>
  <tableStyleInfo name="TableAllocationsTechGuid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D9654C3-245D-4902-8E3A-1612B7149379}" name="gp_mff_index" displayName="gp_mff_index" ref="A2:AK6283" totalsRowShown="0" headerRowDxfId="76" dataDxfId="75" headerRowCellStyle="Normal 7" dataCellStyle="Normal 7">
  <autoFilter ref="A2:AK6283" xr:uid="{8D9654C3-245D-4902-8E3A-1612B714937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autoFilter>
  <tableColumns count="37">
    <tableColumn id="1" xr3:uid="{A6A9EA97-01F5-444B-B113-2B80B201F00B}" name="GP code" dataDxfId="74" dataCellStyle="Normal 7"/>
    <tableColumn id="2" xr3:uid="{87BC5D70-B00E-41B8-91E7-355DC9C0A161}" name="GP practice" dataDxfId="73" dataCellStyle="Normal 7"/>
    <tableColumn id="4" xr3:uid="{26BFA8BB-CEF4-49D6-9376-C278209A6ED2}" name="ICB23" dataDxfId="72" dataCellStyle="Normal 7"/>
    <tableColumn id="36" xr3:uid="{3497A901-4B6D-4B44-800C-6C58519CB78F}" name="ICB26" dataDxfId="71" dataCellStyle="Normal 7"/>
    <tableColumn id="5" xr3:uid="{749AE8C0-4A6B-46F7-AF88-0CF8B520E7F1}" name="R23" dataDxfId="70" dataCellStyle="Normal 7"/>
    <tableColumn id="37" xr3:uid="{5D1FE5D9-C17B-4C83-BE52-8692ADEFF5E5}" name="LAD21" dataDxfId="69" dataCellStyle="Normal 7"/>
    <tableColumn id="3" xr3:uid="{08A03B86-AFAF-4481-B934-D8D4A828C6EC}" name="LAD23" dataDxfId="68" dataCellStyle="Normal 7"/>
    <tableColumn id="16" xr3:uid="{023A5F99-E428-4D3E-B5E6-5720CD9C87AE}" name="Non-specialised payment MFF" dataDxfId="67" dataCellStyle="Normal 7"/>
    <tableColumn id="17" xr3:uid="{DD70BBFD-BB7E-4691-BB63-C414C8B33FA0}" name="Specialised payment MFF" dataDxfId="66" dataCellStyle="Normal 7"/>
    <tableColumn id="15" xr3:uid="{8B91A165-6417-4788-9059-0BF3DA98E7C7}" name="Registered population (base year)" dataDxfId="65" dataCellStyle="Normal 7"/>
    <tableColumn id="18" xr3:uid="{ED6A2A3B-2D38-437D-B04D-D66ECECFE6B3}" name="Non-specialised MFF WP (base year)" dataDxfId="64" dataCellStyle="Normal 7"/>
    <tableColumn id="19" xr3:uid="{A3E7225E-7608-4B78-94D8-94AE0C19A9FB}" name="Normalised Non-spec MFF WP (base year)" dataDxfId="63" dataCellStyle="Normal 7"/>
    <tableColumn id="20" xr3:uid="{F8D39A3C-AECC-410A-9FEF-84904FD2CAFE}" name="Non-specialised MFF index _x000a_(base year)" dataDxfId="62" dataCellStyle="Normal 7"/>
    <tableColumn id="21" xr3:uid="{E1AB9364-8EC9-4ABF-8F1C-47FA75111832}" name="Specialised MFF WP (base year)" dataDxfId="61" dataCellStyle="Normal 7"/>
    <tableColumn id="22" xr3:uid="{3BB76AB0-7A77-4BDC-86CD-7F462BDACA14}" name="Normalised Specialised MFF _x000a_(base year)" dataDxfId="60" dataCellStyle="Normal 7"/>
    <tableColumn id="23" xr3:uid="{0209FEFF-1ED7-46FC-97A7-6A88BC169A50}" name="Specialised  MFF index_x000a_(base year)" dataDxfId="59" dataCellStyle="Normal 7"/>
    <tableColumn id="29" xr3:uid="{40AC23BC-4467-43F8-9C6E-F6098E43B6B6}" name="Registered population 2026/27" dataDxfId="58" dataCellStyle="Normal 7"/>
    <tableColumn id="30" xr3:uid="{2EC51B2D-BD2B-4493-8F5F-3CAFB338FDD9}" name="Non-specialised MFF WP 2026/27" dataDxfId="57" dataCellStyle="Normal 7"/>
    <tableColumn id="31" xr3:uid="{15B93A39-7620-4FC6-BC18-61A3B390ABC7}" name="Normalised Non-spec MFF WP 2026/27" dataDxfId="56" dataCellStyle="Normal 7"/>
    <tableColumn id="32" xr3:uid="{A2F841D1-4958-46CF-974C-FFB1A453785A}" name="Non-specialised MFF index _x000a_2026/27" dataDxfId="55" dataCellStyle="Normal 7"/>
    <tableColumn id="33" xr3:uid="{B5B0F5EF-E901-44E1-85CD-945946652539}" name="Specialised MFF WP 2026/27" dataDxfId="54" dataCellStyle="Normal 7"/>
    <tableColumn id="34" xr3:uid="{A2D2153A-2451-4811-8E7F-43CE28C79BB4}" name="Normalised Specialised MFF _x000a_2026/27" dataDxfId="53" dataCellStyle="Normal 7"/>
    <tableColumn id="35" xr3:uid="{929E02E3-866B-435E-8BB1-FA3B204205B4}" name="Specialised  MFF index 2026/27" dataDxfId="52" dataCellStyle="Normal 7"/>
    <tableColumn id="7" xr3:uid="{EA25FEB2-DC90-4F2F-B03B-3899459B6EDE}" name="Registered population 2027/28" dataDxfId="51" dataCellStyle="Normal 7"/>
    <tableColumn id="8" xr3:uid="{77A3CAFE-964C-4F16-956A-9B35B841499C}" name="Non-specialised MFF WP 2027/28" dataDxfId="50" dataCellStyle="Normal 7"/>
    <tableColumn id="24" xr3:uid="{A722F06A-C6B7-47C0-8DE3-4DD51F787D03}" name="Normalised Non-spec MFF WP 2027/28" dataDxfId="49" dataCellStyle="Normal 7"/>
    <tableColumn id="25" xr3:uid="{0EF9E15A-8021-4B7F-A6D0-E7918B5F22EA}" name="Non-specialised MFF _x000a_2027/28" dataDxfId="48" dataCellStyle="Normal 7"/>
    <tableColumn id="26" xr3:uid="{C9D209E8-AB4E-4806-B82F-27FAE17EB6B1}" name="Specialised MFF WP 2027/28" dataDxfId="47" dataCellStyle="Normal 7"/>
    <tableColumn id="27" xr3:uid="{427F7DC4-BD21-48DA-A1EC-DEC45D0E52BD}" name="Normalised Specialised MFF _x000a_2027/28" dataDxfId="46" dataCellStyle="Normal 7"/>
    <tableColumn id="28" xr3:uid="{FF900B3B-E4DB-459B-AECB-A5ADADDB55C0}" name="Specialised  MFF 2027/28" dataDxfId="45" dataCellStyle="Normal 7"/>
    <tableColumn id="6" xr3:uid="{067E7FD1-4BB9-47E0-8D9C-99262B2DFA69}" name="Registered population 2028/29" dataDxfId="44" dataCellStyle="Normal 7"/>
    <tableColumn id="9" xr3:uid="{AD134E1A-D3F9-4AD1-9F9C-B0FE1D25F79C}" name="Non-specialised MFF WP 2028/29" dataDxfId="43" dataCellStyle="Normal 7"/>
    <tableColumn id="10" xr3:uid="{B80F5A13-9138-4DFB-A544-FC25965B52A9}" name="Normalised Non-spec MFF WP 2028/29" dataDxfId="42" dataCellStyle="Normal 7"/>
    <tableColumn id="11" xr3:uid="{7659E9AC-7D8B-44D5-B9EA-C6069D50E697}" name="Non-specialised MFF _x000a_2028/29" dataDxfId="41" dataCellStyle="Normal 7"/>
    <tableColumn id="12" xr3:uid="{BB242D2A-1443-4333-9960-4EBD87987D56}" name="Specialised MFF WP 2028/29" dataDxfId="40" dataCellStyle="Normal 7"/>
    <tableColumn id="13" xr3:uid="{7F275520-4147-4BEF-A33F-FAA2B0891EA0}" name="Normalised Specialised MFF _x000a_2028/29" dataDxfId="39" dataCellStyle="Normal 7"/>
    <tableColumn id="14" xr3:uid="{1A902BE5-50C8-4575-ACD7-959BBA88D190}" name="Specialised  MFF 2028/29" dataDxfId="38" dataCellStyle="Normal 7"/>
  </tableColumns>
  <tableStyleInfo name="TableAllocationsTechGuid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955893C-90F9-4883-B08C-327E07536D7B}" name="lad_payment_mff" displayName="lad_payment_mff" ref="A2:L311" totalsRowShown="0" headerRowDxfId="37" tableBorderDxfId="36">
  <autoFilter ref="A2:L311" xr:uid="{9955893C-90F9-4883-B08C-327E07536D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40D7980-8707-45A2-AF54-A5DD00D13E4B}" name="LAD21" dataDxfId="35" dataCellStyle="Normal 7"/>
    <tableColumn id="2" xr3:uid="{5C4F77A5-6231-40B3-8F13-BF29075939E0}" name="Local Authority District" dataDxfId="34" dataCellStyle="Normal 7"/>
    <tableColumn id="3" xr3:uid="{F64E6858-0CE4-468D-BA93-8C7866CA3EEB}" name="Non-specialised payment MFF" dataDxfId="33"/>
    <tableColumn id="5" xr3:uid="{11088204-0754-45B9-B1A0-AAD3ED026B1B}" name="Non-specialised MFF index (base year)" dataDxfId="32">
      <calculatedColumnFormula>SUMIFS(gp_mff_index[Normalised Non-spec MFF WP (base year)],gp_mff_index[LAD21],lad_payment_mff[[#This Row],[LAD21]])/SUMIFS(gp_mff_index[Registered population (base year)],gp_mff_index[LAD21],lad_payment_mff[[#This Row],[LAD21]])</calculatedColumnFormula>
    </tableColumn>
    <tableColumn id="13" xr3:uid="{6C4C8189-4A88-4D97-8DB5-28C504338878}" name="Non-specialised MFF index 2026/27" dataDxfId="31">
      <calculatedColumnFormula>SUMIFS(gp_mff_index[Normalised Non-spec MFF WP 2026/27],gp_mff_index[LAD21],lad_payment_mff[[#This Row],[LAD21]])/SUMIFS(gp_mff_index[Registered population 2026/27],gp_mff_index[LAD21],lad_payment_mff[[#This Row],[LAD21]])</calculatedColumnFormula>
    </tableColumn>
    <tableColumn id="14" xr3:uid="{C9214E51-3583-4C46-900A-7D76B35B8A36}" name="Non-specialised MFF index 2027/28" dataDxfId="30">
      <calculatedColumnFormula>SUMIFS(gp_mff_index[Normalised Non-spec MFF WP 2027/28],gp_mff_index[LAD21],lad_payment_mff[[#This Row],[LAD21]])/SUMIFS(gp_mff_index[Registered population 2027/28],gp_mff_index[LAD21],lad_payment_mff[[#This Row],[LAD21]])</calculatedColumnFormula>
    </tableColumn>
    <tableColumn id="6" xr3:uid="{B29244FC-C62D-4CE1-9798-E06D6F0B106C}" name="Non-specialised MFF index 2028/29" dataDxfId="29">
      <calculatedColumnFormula>SUMIFS(gp_mff_index[Normalised Non-spec MFF WP 2028/29],gp_mff_index[LAD21],lad_payment_mff[[#This Row],[LAD21]])/SUMIFS(gp_mff_index[Registered population 2028/29],gp_mff_index[LAD21],lad_payment_mff[[#This Row],[LAD21]])</calculatedColumnFormula>
    </tableColumn>
    <tableColumn id="4" xr3:uid="{CB0CFF10-8871-4E2C-B5DB-435EC259BEC3}" name="Specialised payment MFF" dataDxfId="28"/>
    <tableColumn id="7" xr3:uid="{E6238E42-7950-4620-8441-F0925988AECA}" name="Specialised MFF index (base year)" dataDxfId="27">
      <calculatedColumnFormula>SUMIFS(gp_mff_index[Normalised Specialised MFF 
(base year)],gp_mff_index[LAD21],lad_payment_mff[[#This Row],[LAD21]])/SUMIFS(gp_mff_index[Registered population (base year)],gp_mff_index[LAD21],lad_payment_mff[[#This Row],[LAD21]])</calculatedColumnFormula>
    </tableColumn>
    <tableColumn id="15" xr3:uid="{3A919114-F7CC-4E60-A0A0-7351DB57FF03}" name="Specialised MFF index 2026/27" dataDxfId="26">
      <calculatedColumnFormula>SUMIFS(gp_mff_index[Normalised Specialised MFF 
2026/27],gp_mff_index[LAD21],lad_payment_mff[[#This Row],[LAD21]])/SUMIFS(gp_mff_index[Registered population 2026/27],gp_mff_index[LAD21],lad_payment_mff[[#This Row],[LAD21]])</calculatedColumnFormula>
    </tableColumn>
    <tableColumn id="16" xr3:uid="{905027F4-153A-4658-9D54-D6534DCA2AC1}" name="Specialised MFF index 2027/28" dataDxfId="25">
      <calculatedColumnFormula>SUMIFS(gp_mff_index[Normalised Specialised MFF 
2027/28],gp_mff_index[LAD21],lad_payment_mff[[#This Row],[LAD21]])/SUMIFS(gp_mff_index[Registered population 2027/28],gp_mff_index[LAD21],lad_payment_mff[[#This Row],[LAD21]])</calculatedColumnFormula>
    </tableColumn>
    <tableColumn id="8" xr3:uid="{7C9485F2-655E-4AA1-B3DB-CD13C4963EF8}" name="Specialised MFF index 2028/29" dataDxfId="24">
      <calculatedColumnFormula>SUMIFS(gp_mff_index[Normalised Specialised MFF 
2028/29],gp_mff_index[LAD21],lad_payment_mff[[#This Row],[LAD21]])/SUMIFS(gp_mff_index[Registered population 2028/29],gp_mff_index[LAD21],lad_payment_mff[[#This Row],[LAD21]])</calculatedColumnFormula>
    </tableColumn>
  </tableColumns>
  <tableStyleInfo name="TableAllocationsTechGuid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59E08E-01C7-40BE-A437-B8C20B43AC89}" name="provider_mff" displayName="provider_mff" ref="A2:E176" totalsRowShown="0" headerRowDxfId="23" dataDxfId="22">
  <autoFilter ref="A2:E176" xr:uid="{1059E08E-01C7-40BE-A437-B8C20B43AC89}">
    <filterColumn colId="0" hiddenButton="1"/>
    <filterColumn colId="1" hiddenButton="1"/>
    <filterColumn colId="2" hiddenButton="1"/>
    <filterColumn colId="3" hiddenButton="1"/>
    <filterColumn colId="4" hiddenButton="1"/>
  </autoFilter>
  <tableColumns count="5">
    <tableColumn id="5" xr3:uid="{60A518E2-8E72-48FC-A5F8-67438789CDFB}" name="Trust" dataDxfId="21"/>
    <tableColumn id="2" xr3:uid="{3E149ED0-15EC-438B-9759-CC08E66FC208}" name="Provider name" dataDxfId="20"/>
    <tableColumn id="4" xr3:uid="{B852AF20-F565-4A5F-B5AA-999398533D08}" name="Payment MFF index" dataDxfId="19"/>
    <tableColumn id="3" xr3:uid="{E5260400-841B-49DA-A5C0-47258E11CF30}" name="NSP" dataDxfId="18"/>
    <tableColumn id="1" xr3:uid="{E7AEB572-F560-4B43-BEA6-146BB1B26F3C}" name="SP" dataDxfId="17"/>
  </tableColumns>
  <tableStyleInfo name="TableAllocationsTechGuide"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england.nhs.uk/pay-syst/national-tariff/national-tariff-payment-system/" TargetMode="External"/><Relationship Id="rId7" Type="http://schemas.openxmlformats.org/officeDocument/2006/relationships/printerSettings" Target="../printerSettings/printerSettings1.bin"/><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6" Type="http://schemas.openxmlformats.org/officeDocument/2006/relationships/hyperlink" Target="https://www.england.nhs.uk/publication/2025-26-nhsps-consultation/" TargetMode="External"/><Relationship Id="rId5" Type="http://schemas.openxmlformats.org/officeDocument/2006/relationships/hyperlink" Target="http://www.england.nhs.uk/allocations" TargetMode="External"/><Relationship Id="rId4" Type="http://schemas.openxmlformats.org/officeDocument/2006/relationships/hyperlink" Target="https://www.england.nhs.uk/wp-content/uploads/2025/01/25-26NHSPS-Consultation-SD-Guide-to-the-market-forces-factor.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K79"/>
  <sheetViews>
    <sheetView tabSelected="1" zoomScaleNormal="100" workbookViewId="0">
      <selection activeCell="K4" sqref="K4"/>
    </sheetView>
  </sheetViews>
  <sheetFormatPr defaultColWidth="9.140625" defaultRowHeight="12.75" x14ac:dyDescent="0.2"/>
  <cols>
    <col min="1" max="8" width="9.140625" style="1" customWidth="1"/>
    <col min="9" max="9" width="4.85546875" style="1" customWidth="1"/>
    <col min="10" max="11" width="9.140625" style="1" customWidth="1"/>
    <col min="12" max="16384" width="9.140625" style="1"/>
  </cols>
  <sheetData>
    <row r="1" spans="1:11" x14ac:dyDescent="0.2">
      <c r="A1" s="7" t="s">
        <v>13369</v>
      </c>
      <c r="B1" s="3"/>
      <c r="C1" s="3"/>
      <c r="D1" s="3"/>
      <c r="E1" s="3"/>
      <c r="F1" s="3"/>
      <c r="G1" s="3"/>
      <c r="H1" s="3"/>
      <c r="I1" s="3"/>
      <c r="J1" s="3"/>
      <c r="K1" s="3"/>
    </row>
    <row r="2" spans="1:11" x14ac:dyDescent="0.2">
      <c r="A2" s="4" t="s">
        <v>7295</v>
      </c>
      <c r="B2" s="3"/>
      <c r="C2" s="3"/>
      <c r="D2" s="3"/>
      <c r="E2" s="3"/>
      <c r="F2" s="3"/>
      <c r="G2" s="3"/>
      <c r="H2" s="3"/>
      <c r="I2" s="3"/>
      <c r="J2" s="3"/>
      <c r="K2" s="3"/>
    </row>
    <row r="3" spans="1:11" s="8" customFormat="1" ht="51" customHeight="1" x14ac:dyDescent="0.35">
      <c r="A3" s="32" t="s">
        <v>12874</v>
      </c>
      <c r="B3" s="32"/>
      <c r="C3" s="32"/>
      <c r="D3" s="32"/>
      <c r="E3" s="32"/>
      <c r="F3" s="32"/>
      <c r="G3" s="32"/>
      <c r="H3" s="32"/>
      <c r="I3" s="32"/>
      <c r="J3" s="32"/>
      <c r="K3" s="33" t="s">
        <v>14145</v>
      </c>
    </row>
    <row r="4" spans="1:11" ht="18.75" customHeight="1" x14ac:dyDescent="0.2">
      <c r="A4" s="10" t="s">
        <v>13267</v>
      </c>
      <c r="B4" s="4"/>
      <c r="C4" s="4"/>
      <c r="D4" s="4"/>
      <c r="E4" s="4"/>
      <c r="F4" s="4"/>
      <c r="G4" s="4"/>
      <c r="H4" s="4"/>
      <c r="I4" s="4"/>
      <c r="J4" s="4"/>
      <c r="K4" s="4"/>
    </row>
    <row r="5" spans="1:11" s="6" customFormat="1" x14ac:dyDescent="0.2">
      <c r="A5" s="841" t="s">
        <v>13240</v>
      </c>
      <c r="B5" s="842"/>
      <c r="C5" s="842"/>
      <c r="D5" s="842"/>
      <c r="E5" s="842"/>
      <c r="F5" s="842"/>
      <c r="G5" s="842"/>
      <c r="H5" s="842"/>
      <c r="I5" s="842"/>
      <c r="J5" s="842"/>
      <c r="K5" s="842"/>
    </row>
    <row r="6" spans="1:11" s="6" customFormat="1" x14ac:dyDescent="0.2">
      <c r="A6" s="842" t="s">
        <v>13241</v>
      </c>
      <c r="B6" s="842"/>
      <c r="C6" s="842"/>
      <c r="D6" s="842"/>
      <c r="E6" s="842"/>
      <c r="F6" s="842"/>
      <c r="G6" s="842"/>
      <c r="H6" s="842"/>
      <c r="I6" s="842"/>
      <c r="J6" s="842"/>
      <c r="K6" s="842"/>
    </row>
    <row r="7" spans="1:11" s="6" customFormat="1" x14ac:dyDescent="0.2">
      <c r="A7" s="842" t="s">
        <v>13243</v>
      </c>
      <c r="B7" s="842"/>
      <c r="C7" s="842"/>
      <c r="D7" s="842"/>
      <c r="E7" s="842"/>
      <c r="F7" s="842"/>
      <c r="G7" s="842"/>
      <c r="H7" s="842"/>
      <c r="I7" s="842"/>
      <c r="J7" s="842"/>
      <c r="K7" s="842"/>
    </row>
    <row r="8" spans="1:11" s="6" customFormat="1" ht="20.25" customHeight="1" x14ac:dyDescent="0.2">
      <c r="A8" s="842" t="s">
        <v>13242</v>
      </c>
      <c r="B8" s="842"/>
      <c r="C8" s="842"/>
      <c r="D8" s="842"/>
      <c r="E8" s="842"/>
      <c r="F8" s="842"/>
      <c r="G8" s="842"/>
      <c r="H8" s="842"/>
      <c r="I8" s="842"/>
      <c r="J8" s="842"/>
      <c r="K8" s="842"/>
    </row>
    <row r="9" spans="1:11" s="6" customFormat="1" x14ac:dyDescent="0.2">
      <c r="A9" s="842" t="s">
        <v>13350</v>
      </c>
      <c r="B9" s="842"/>
      <c r="C9" s="842"/>
      <c r="D9" s="842"/>
      <c r="E9" s="842"/>
      <c r="F9" s="842"/>
      <c r="G9" s="842"/>
      <c r="H9" s="842"/>
      <c r="I9" s="842"/>
      <c r="J9" s="842"/>
      <c r="K9" s="842"/>
    </row>
    <row r="10" spans="1:11" s="6" customFormat="1" ht="20.25" customHeight="1" x14ac:dyDescent="0.2">
      <c r="A10" s="842" t="s">
        <v>13351</v>
      </c>
      <c r="B10" s="842"/>
      <c r="C10" s="842"/>
      <c r="D10" s="842"/>
      <c r="E10" s="842"/>
      <c r="F10" s="842"/>
      <c r="G10" s="842"/>
      <c r="H10" s="842"/>
      <c r="I10" s="842"/>
      <c r="J10" s="842"/>
      <c r="K10" s="842"/>
    </row>
    <row r="11" spans="1:11" s="6" customFormat="1" x14ac:dyDescent="0.2">
      <c r="A11" s="842" t="s">
        <v>13244</v>
      </c>
      <c r="B11" s="842"/>
      <c r="C11" s="842"/>
      <c r="D11" s="842"/>
      <c r="E11" s="842"/>
      <c r="F11" s="842"/>
      <c r="G11" s="842"/>
      <c r="H11" s="842"/>
      <c r="I11" s="842"/>
      <c r="J11" s="842"/>
      <c r="K11" s="842"/>
    </row>
    <row r="12" spans="1:11" s="6" customFormat="1" x14ac:dyDescent="0.2">
      <c r="A12" s="842" t="s">
        <v>13246</v>
      </c>
      <c r="B12" s="842"/>
      <c r="C12" s="842"/>
      <c r="D12" s="842"/>
      <c r="E12" s="842"/>
      <c r="F12" s="842"/>
      <c r="G12" s="842"/>
      <c r="H12" s="842"/>
      <c r="I12" s="842"/>
      <c r="J12" s="842"/>
      <c r="K12" s="842"/>
    </row>
    <row r="13" spans="1:11" s="6" customFormat="1" ht="20.25" customHeight="1" x14ac:dyDescent="0.2">
      <c r="A13" s="842" t="s">
        <v>13245</v>
      </c>
      <c r="B13" s="842"/>
      <c r="C13" s="842"/>
      <c r="D13" s="842"/>
      <c r="E13" s="842"/>
      <c r="F13" s="842"/>
      <c r="G13" s="842"/>
      <c r="H13" s="842"/>
      <c r="I13" s="842"/>
      <c r="J13" s="842"/>
      <c r="K13" s="842"/>
    </row>
    <row r="14" spans="1:11" s="6" customFormat="1" x14ac:dyDescent="0.2">
      <c r="A14" s="842" t="s">
        <v>7248</v>
      </c>
      <c r="B14" s="842"/>
      <c r="C14" s="842"/>
      <c r="D14" s="842"/>
      <c r="E14" s="842"/>
      <c r="F14" s="842"/>
      <c r="G14" s="842"/>
      <c r="H14" s="842"/>
      <c r="I14" s="842"/>
      <c r="J14" s="842"/>
      <c r="K14" s="842"/>
    </row>
    <row r="15" spans="1:11" s="6" customFormat="1" x14ac:dyDescent="0.2">
      <c r="A15" s="842" t="s">
        <v>13248</v>
      </c>
      <c r="B15" s="842"/>
      <c r="C15" s="842"/>
      <c r="D15" s="842"/>
      <c r="E15" s="842"/>
      <c r="F15" s="842"/>
      <c r="G15" s="842"/>
      <c r="H15" s="842"/>
      <c r="I15" s="842"/>
      <c r="J15" s="842"/>
      <c r="K15" s="842"/>
    </row>
    <row r="16" spans="1:11" s="6" customFormat="1" ht="20.25" customHeight="1" x14ac:dyDescent="0.2">
      <c r="A16" s="842" t="s">
        <v>13247</v>
      </c>
      <c r="B16" s="842"/>
      <c r="C16" s="842"/>
      <c r="D16" s="842"/>
      <c r="E16" s="842"/>
      <c r="F16" s="842"/>
      <c r="G16" s="842"/>
      <c r="H16" s="842"/>
      <c r="I16" s="842"/>
      <c r="J16" s="842"/>
      <c r="K16" s="842"/>
    </row>
    <row r="17" spans="1:11" s="6" customFormat="1" x14ac:dyDescent="0.2">
      <c r="A17" s="842" t="s">
        <v>7249</v>
      </c>
      <c r="B17" s="842"/>
      <c r="C17" s="842"/>
      <c r="D17" s="842"/>
      <c r="E17" s="842"/>
      <c r="F17" s="842"/>
      <c r="G17" s="842"/>
      <c r="H17" s="842"/>
      <c r="I17" s="842"/>
      <c r="J17" s="842"/>
      <c r="K17" s="842"/>
    </row>
    <row r="18" spans="1:11" s="6" customFormat="1" x14ac:dyDescent="0.2">
      <c r="A18" s="842" t="s">
        <v>12892</v>
      </c>
      <c r="B18" s="842"/>
      <c r="C18" s="842"/>
      <c r="D18" s="842"/>
      <c r="E18" s="842"/>
      <c r="F18" s="842"/>
      <c r="G18" s="842"/>
      <c r="H18" s="842"/>
      <c r="I18" s="842"/>
      <c r="J18" s="842"/>
      <c r="K18" s="842"/>
    </row>
    <row r="19" spans="1:11" s="6" customFormat="1" x14ac:dyDescent="0.2">
      <c r="A19" s="842" t="s">
        <v>12893</v>
      </c>
      <c r="B19" s="842"/>
      <c r="C19" s="842"/>
      <c r="D19" s="842"/>
      <c r="E19" s="842"/>
      <c r="F19" s="842"/>
      <c r="G19" s="842"/>
      <c r="H19" s="842"/>
      <c r="I19" s="842"/>
      <c r="J19" s="842"/>
      <c r="K19" s="842"/>
    </row>
    <row r="20" spans="1:11" ht="24.75" customHeight="1" x14ac:dyDescent="0.2">
      <c r="A20" s="843" t="s">
        <v>7250</v>
      </c>
      <c r="B20" s="844"/>
      <c r="C20" s="844"/>
      <c r="D20" s="844"/>
      <c r="E20" s="844"/>
      <c r="F20" s="844"/>
      <c r="G20" s="844"/>
      <c r="H20" s="844"/>
      <c r="I20" s="844"/>
      <c r="J20" s="844"/>
      <c r="K20" s="844"/>
    </row>
    <row r="21" spans="1:11" s="6" customFormat="1" x14ac:dyDescent="0.2">
      <c r="A21" s="9" t="s">
        <v>13370</v>
      </c>
      <c r="B21" s="4"/>
      <c r="C21" s="4"/>
      <c r="D21" s="4"/>
      <c r="E21" s="4"/>
      <c r="F21" s="4"/>
      <c r="G21" s="4"/>
      <c r="H21" s="4"/>
      <c r="I21" s="4"/>
      <c r="J21" s="4"/>
      <c r="K21" s="4"/>
    </row>
    <row r="22" spans="1:11" s="6" customFormat="1" x14ac:dyDescent="0.2">
      <c r="A22" s="9" t="s">
        <v>13371</v>
      </c>
      <c r="B22" s="4"/>
      <c r="C22" s="4"/>
      <c r="D22" s="4"/>
      <c r="E22" s="4"/>
      <c r="F22" s="4"/>
      <c r="G22" s="4"/>
      <c r="H22" s="4"/>
      <c r="I22" s="4"/>
      <c r="J22" s="4"/>
      <c r="K22" s="4"/>
    </row>
    <row r="23" spans="1:11" s="6" customFormat="1" x14ac:dyDescent="0.2">
      <c r="A23" s="9" t="s">
        <v>13372</v>
      </c>
      <c r="B23" s="4"/>
      <c r="C23" s="4"/>
      <c r="D23" s="4"/>
      <c r="E23" s="4"/>
      <c r="F23" s="4"/>
      <c r="G23" s="4"/>
      <c r="H23" s="4"/>
      <c r="I23" s="4"/>
      <c r="J23" s="4"/>
      <c r="K23" s="4"/>
    </row>
    <row r="24" spans="1:11" s="6" customFormat="1" ht="21" customHeight="1" x14ac:dyDescent="0.2">
      <c r="A24" s="9" t="s">
        <v>13239</v>
      </c>
      <c r="B24" s="4"/>
      <c r="C24" s="4"/>
      <c r="D24" s="4"/>
      <c r="E24" s="4"/>
      <c r="F24" s="4"/>
      <c r="G24" s="4"/>
      <c r="H24" s="4"/>
      <c r="I24" s="4"/>
      <c r="J24" s="4"/>
      <c r="K24" s="4"/>
    </row>
    <row r="25" spans="1:11" x14ac:dyDescent="0.2">
      <c r="A25" s="23" t="s">
        <v>13349</v>
      </c>
      <c r="B25" s="24"/>
      <c r="C25" s="24"/>
      <c r="D25" s="24"/>
      <c r="E25" s="24"/>
      <c r="F25" s="24"/>
      <c r="G25" s="24"/>
      <c r="H25" s="24"/>
      <c r="I25" s="24"/>
      <c r="J25" s="24"/>
      <c r="K25" s="25" t="s">
        <v>7294</v>
      </c>
    </row>
    <row r="26" spans="1:11" x14ac:dyDescent="0.2">
      <c r="A26" s="26" t="s">
        <v>7314</v>
      </c>
      <c r="B26" s="27"/>
      <c r="C26" s="27"/>
      <c r="D26" s="27"/>
      <c r="E26" s="27"/>
      <c r="F26" s="27"/>
      <c r="G26" s="27"/>
      <c r="H26" s="27"/>
      <c r="I26" s="27"/>
      <c r="J26" s="27"/>
      <c r="K26" s="27"/>
    </row>
    <row r="27" spans="1:11" ht="23.25" customHeight="1" x14ac:dyDescent="0.2">
      <c r="A27" s="27" t="s">
        <v>13356</v>
      </c>
      <c r="B27" s="27"/>
      <c r="C27" s="27"/>
      <c r="D27" s="27"/>
      <c r="E27" s="27"/>
      <c r="F27" s="27"/>
      <c r="G27" s="27"/>
      <c r="H27" s="27"/>
      <c r="I27" s="27"/>
      <c r="J27" s="27"/>
      <c r="K27" s="27"/>
    </row>
    <row r="28" spans="1:11" x14ac:dyDescent="0.2">
      <c r="A28" s="23" t="s">
        <v>13348</v>
      </c>
      <c r="B28" s="24"/>
      <c r="C28" s="24"/>
      <c r="D28" s="24"/>
      <c r="E28" s="24"/>
      <c r="F28" s="24"/>
      <c r="G28" s="24"/>
      <c r="H28" s="24"/>
      <c r="I28" s="24"/>
      <c r="J28" s="24"/>
      <c r="K28" s="25" t="s">
        <v>7294</v>
      </c>
    </row>
    <row r="29" spans="1:11" x14ac:dyDescent="0.2">
      <c r="A29" s="26" t="s">
        <v>7314</v>
      </c>
      <c r="B29" s="27"/>
      <c r="C29" s="27"/>
      <c r="D29" s="27"/>
      <c r="E29" s="27"/>
      <c r="F29" s="27"/>
      <c r="G29" s="27"/>
      <c r="H29" s="27"/>
      <c r="I29" s="27"/>
      <c r="J29" s="27"/>
      <c r="K29" s="27"/>
    </row>
    <row r="30" spans="1:11" ht="19.5" customHeight="1" x14ac:dyDescent="0.2">
      <c r="A30" s="28" t="s">
        <v>13354</v>
      </c>
      <c r="B30" s="27"/>
      <c r="C30" s="27"/>
      <c r="D30" s="27"/>
      <c r="E30" s="27"/>
      <c r="F30" s="27"/>
      <c r="G30" s="27"/>
      <c r="H30" s="27"/>
      <c r="I30" s="27"/>
      <c r="J30" s="27"/>
      <c r="K30" s="27"/>
    </row>
    <row r="31" spans="1:11" x14ac:dyDescent="0.2">
      <c r="A31" s="26" t="s">
        <v>13979</v>
      </c>
      <c r="B31" s="27"/>
      <c r="C31" s="27"/>
      <c r="D31" s="27"/>
      <c r="E31" s="27"/>
      <c r="F31" s="27"/>
      <c r="G31" s="27"/>
      <c r="H31" s="27"/>
      <c r="I31" s="27"/>
      <c r="J31" s="27"/>
      <c r="K31" s="29" t="s">
        <v>7315</v>
      </c>
    </row>
    <row r="32" spans="1:11" x14ac:dyDescent="0.2">
      <c r="A32" s="26" t="s">
        <v>13957</v>
      </c>
      <c r="B32" s="27"/>
      <c r="C32" s="27"/>
      <c r="D32" s="27"/>
      <c r="E32" s="27"/>
      <c r="F32" s="27"/>
      <c r="G32" s="27"/>
      <c r="H32" s="27"/>
      <c r="I32" s="27"/>
      <c r="J32" s="27"/>
      <c r="K32" s="29" t="s">
        <v>7315</v>
      </c>
    </row>
    <row r="33" spans="1:11" ht="18.75" customHeight="1" x14ac:dyDescent="0.2">
      <c r="A33" s="26" t="s">
        <v>7297</v>
      </c>
      <c r="B33" s="27"/>
      <c r="C33" s="27"/>
      <c r="D33" s="27"/>
      <c r="E33" s="27"/>
      <c r="F33" s="27"/>
      <c r="G33" s="27"/>
      <c r="H33" s="27"/>
      <c r="I33" s="27"/>
      <c r="J33" s="27"/>
      <c r="K33" s="29" t="s">
        <v>12873</v>
      </c>
    </row>
    <row r="34" spans="1:11" x14ac:dyDescent="0.2">
      <c r="A34" s="26" t="s">
        <v>13980</v>
      </c>
      <c r="B34" s="27"/>
      <c r="C34" s="27"/>
      <c r="D34" s="27"/>
      <c r="E34" s="27"/>
      <c r="F34" s="27"/>
      <c r="G34" s="27"/>
      <c r="H34" s="27"/>
      <c r="I34" s="27"/>
      <c r="J34" s="27"/>
      <c r="K34" s="29" t="s">
        <v>7316</v>
      </c>
    </row>
    <row r="35" spans="1:11" x14ac:dyDescent="0.2">
      <c r="A35" s="26" t="s">
        <v>13981</v>
      </c>
      <c r="B35" s="27"/>
      <c r="C35" s="27"/>
      <c r="D35" s="27"/>
      <c r="E35" s="27"/>
      <c r="F35" s="27"/>
      <c r="G35" s="27"/>
      <c r="H35" s="27"/>
      <c r="I35" s="27"/>
      <c r="J35" s="27"/>
      <c r="K35" s="29" t="s">
        <v>13352</v>
      </c>
    </row>
    <row r="36" spans="1:11" ht="19.5" customHeight="1" x14ac:dyDescent="0.2">
      <c r="A36" s="26" t="s">
        <v>13983</v>
      </c>
      <c r="B36" s="27"/>
      <c r="C36" s="27"/>
      <c r="D36" s="27"/>
      <c r="E36" s="27"/>
      <c r="F36" s="27"/>
      <c r="G36" s="27"/>
      <c r="H36" s="27"/>
      <c r="I36" s="27"/>
      <c r="J36" s="27"/>
      <c r="K36" s="29" t="s">
        <v>163</v>
      </c>
    </row>
    <row r="37" spans="1:11" x14ac:dyDescent="0.2">
      <c r="A37" s="26" t="s">
        <v>13982</v>
      </c>
      <c r="B37" s="27"/>
      <c r="C37" s="27"/>
      <c r="D37" s="27"/>
      <c r="E37" s="27"/>
      <c r="F37" s="27"/>
      <c r="G37" s="27"/>
      <c r="H37" s="27"/>
      <c r="I37" s="27"/>
      <c r="J37" s="27"/>
      <c r="K37" s="29" t="s">
        <v>7316</v>
      </c>
    </row>
    <row r="38" spans="1:11" x14ac:dyDescent="0.2">
      <c r="A38" s="26" t="s">
        <v>13984</v>
      </c>
      <c r="B38" s="27"/>
      <c r="C38" s="27"/>
      <c r="D38" s="27"/>
      <c r="E38" s="27"/>
      <c r="F38" s="27"/>
      <c r="G38" s="27"/>
      <c r="H38" s="27"/>
      <c r="I38" s="27"/>
      <c r="J38" s="27"/>
      <c r="K38" s="29" t="s">
        <v>7317</v>
      </c>
    </row>
    <row r="39" spans="1:11" ht="22.5" customHeight="1" x14ac:dyDescent="0.2">
      <c r="A39" s="26" t="s">
        <v>13985</v>
      </c>
      <c r="B39" s="27"/>
      <c r="C39" s="27"/>
      <c r="D39" s="27"/>
      <c r="E39" s="27"/>
      <c r="F39" s="27"/>
      <c r="G39" s="27"/>
      <c r="H39" s="27"/>
      <c r="I39" s="27"/>
      <c r="J39" s="27"/>
      <c r="K39" s="29" t="s">
        <v>163</v>
      </c>
    </row>
    <row r="40" spans="1:11" x14ac:dyDescent="0.2">
      <c r="A40" s="23" t="s">
        <v>13347</v>
      </c>
      <c r="B40" s="24"/>
      <c r="C40" s="24"/>
      <c r="D40" s="24"/>
      <c r="E40" s="24"/>
      <c r="F40" s="24"/>
      <c r="G40" s="24"/>
      <c r="H40" s="24"/>
      <c r="I40" s="24"/>
      <c r="J40" s="24"/>
      <c r="K40" s="25" t="s">
        <v>7294</v>
      </c>
    </row>
    <row r="41" spans="1:11" x14ac:dyDescent="0.2">
      <c r="A41" s="26" t="s">
        <v>13353</v>
      </c>
      <c r="B41" s="27"/>
      <c r="C41" s="27"/>
      <c r="D41" s="27"/>
      <c r="E41" s="27"/>
      <c r="F41" s="27"/>
      <c r="G41" s="27"/>
      <c r="H41" s="27"/>
      <c r="I41" s="27"/>
      <c r="J41" s="27"/>
      <c r="K41" s="27"/>
    </row>
    <row r="42" spans="1:11" x14ac:dyDescent="0.2">
      <c r="A42" s="27" t="s">
        <v>13355</v>
      </c>
      <c r="B42" s="27"/>
      <c r="C42" s="27"/>
      <c r="D42" s="27"/>
      <c r="E42" s="27"/>
      <c r="F42" s="27"/>
      <c r="G42" s="27"/>
      <c r="H42" s="27"/>
      <c r="I42" s="27"/>
      <c r="J42" s="27"/>
      <c r="K42" s="27"/>
    </row>
    <row r="43" spans="1:11" ht="20.25" customHeight="1" x14ac:dyDescent="0.2">
      <c r="A43" s="27" t="s">
        <v>13358</v>
      </c>
      <c r="B43" s="27"/>
      <c r="C43" s="27"/>
      <c r="D43" s="27"/>
      <c r="E43" s="27"/>
      <c r="F43" s="27"/>
      <c r="G43" s="27"/>
      <c r="H43" s="27"/>
      <c r="I43" s="27"/>
      <c r="J43" s="27"/>
      <c r="K43" s="27"/>
    </row>
    <row r="44" spans="1:11" x14ac:dyDescent="0.2">
      <c r="A44" s="23" t="s">
        <v>14221</v>
      </c>
      <c r="B44" s="24"/>
      <c r="C44" s="24"/>
      <c r="D44" s="24"/>
      <c r="E44" s="24"/>
      <c r="F44" s="24"/>
      <c r="G44" s="24"/>
      <c r="H44" s="24"/>
      <c r="I44" s="24"/>
      <c r="J44" s="24"/>
      <c r="K44" s="25" t="s">
        <v>7294</v>
      </c>
    </row>
    <row r="45" spans="1:11" x14ac:dyDescent="0.2">
      <c r="A45" s="1055" t="s">
        <v>14225</v>
      </c>
      <c r="B45" s="1056"/>
      <c r="C45" s="1056"/>
      <c r="D45" s="1056"/>
      <c r="E45" s="1056"/>
      <c r="F45" s="1056"/>
      <c r="G45" s="1056"/>
      <c r="H45" s="1056"/>
      <c r="I45" s="1056"/>
      <c r="J45" s="1056"/>
      <c r="K45" s="1056"/>
    </row>
    <row r="46" spans="1:11" ht="18.75" customHeight="1" x14ac:dyDescent="0.2">
      <c r="A46" s="1056" t="s">
        <v>14226</v>
      </c>
      <c r="B46" s="1056"/>
      <c r="C46" s="1056"/>
      <c r="D46" s="1056"/>
      <c r="E46" s="1056"/>
      <c r="F46" s="1056"/>
      <c r="G46" s="1056"/>
      <c r="H46" s="1056"/>
      <c r="I46" s="1056"/>
      <c r="J46" s="1056"/>
      <c r="K46" s="1056"/>
    </row>
    <row r="47" spans="1:11" x14ac:dyDescent="0.2">
      <c r="A47" s="1055" t="s">
        <v>14215</v>
      </c>
      <c r="B47" s="1056"/>
      <c r="C47" s="1056"/>
      <c r="D47" s="1056"/>
      <c r="E47" s="1056"/>
      <c r="F47" s="1056"/>
      <c r="G47" s="1056"/>
      <c r="H47" s="1056"/>
      <c r="I47" s="1056"/>
      <c r="J47" s="1056"/>
      <c r="K47" s="1056"/>
    </row>
    <row r="48" spans="1:11" x14ac:dyDescent="0.2">
      <c r="A48" s="1056" t="s">
        <v>14216</v>
      </c>
      <c r="B48" s="1056"/>
      <c r="C48" s="1056"/>
      <c r="D48" s="1056"/>
      <c r="E48" s="1056"/>
      <c r="F48" s="1056"/>
      <c r="G48" s="1056"/>
      <c r="H48" s="1056"/>
      <c r="I48" s="1056"/>
      <c r="J48" s="1056"/>
      <c r="K48" s="1056"/>
    </row>
    <row r="49" spans="1:11" x14ac:dyDescent="0.2">
      <c r="A49" s="1056" t="s">
        <v>14217</v>
      </c>
      <c r="B49" s="1056"/>
      <c r="C49" s="1056"/>
      <c r="D49" s="1056"/>
      <c r="E49" s="1056"/>
      <c r="F49" s="1056"/>
      <c r="G49" s="1056"/>
      <c r="H49" s="1056"/>
      <c r="I49" s="1056"/>
      <c r="J49" s="1056"/>
      <c r="K49" s="1056"/>
    </row>
    <row r="50" spans="1:11" x14ac:dyDescent="0.2">
      <c r="A50" s="1056" t="s">
        <v>14218</v>
      </c>
      <c r="B50" s="1056"/>
      <c r="C50" s="1056"/>
      <c r="D50" s="1056"/>
      <c r="E50" s="1056"/>
      <c r="F50" s="1056"/>
      <c r="G50" s="1056"/>
      <c r="H50" s="1056"/>
      <c r="I50" s="1056"/>
      <c r="J50" s="1056"/>
      <c r="K50" s="1056"/>
    </row>
    <row r="51" spans="1:11" x14ac:dyDescent="0.2">
      <c r="A51" s="1056" t="s">
        <v>14219</v>
      </c>
      <c r="B51" s="1056"/>
      <c r="C51" s="1056"/>
      <c r="D51" s="1056"/>
      <c r="E51" s="1056"/>
      <c r="F51" s="1056"/>
      <c r="G51" s="1056"/>
      <c r="H51" s="1056"/>
      <c r="I51" s="1056"/>
      <c r="J51" s="1056"/>
      <c r="K51" s="1056"/>
    </row>
    <row r="52" spans="1:11" ht="20.25" customHeight="1" x14ac:dyDescent="0.2">
      <c r="A52" s="1056" t="s">
        <v>14220</v>
      </c>
      <c r="B52" s="1056"/>
      <c r="C52" s="1056"/>
      <c r="D52" s="1056"/>
      <c r="E52" s="1056"/>
      <c r="F52" s="1056"/>
      <c r="G52" s="1056"/>
      <c r="H52" s="1056"/>
      <c r="I52" s="1056"/>
      <c r="J52" s="1056"/>
      <c r="K52" s="1056"/>
    </row>
    <row r="53" spans="1:11" x14ac:dyDescent="0.2">
      <c r="A53" s="19" t="s">
        <v>7311</v>
      </c>
      <c r="B53" s="20"/>
      <c r="C53" s="20"/>
      <c r="D53" s="20"/>
      <c r="E53" s="20"/>
      <c r="F53" s="20"/>
      <c r="G53" s="20"/>
      <c r="H53" s="20"/>
      <c r="I53" s="20"/>
      <c r="J53" s="20"/>
      <c r="K53" s="22" t="s">
        <v>1</v>
      </c>
    </row>
    <row r="54" spans="1:11" x14ac:dyDescent="0.2">
      <c r="A54" s="836" t="s">
        <v>7247</v>
      </c>
      <c r="B54" s="837"/>
      <c r="C54" s="837"/>
      <c r="D54" s="837"/>
      <c r="E54" s="837"/>
      <c r="F54" s="837"/>
      <c r="G54" s="837"/>
      <c r="H54" s="837"/>
      <c r="I54" s="837"/>
      <c r="J54" s="837"/>
      <c r="K54" s="835"/>
    </row>
    <row r="55" spans="1:11" ht="20.25" customHeight="1" x14ac:dyDescent="0.2">
      <c r="A55" s="837" t="s">
        <v>7251</v>
      </c>
      <c r="B55" s="837"/>
      <c r="C55" s="837"/>
      <c r="D55" s="837"/>
      <c r="E55" s="837"/>
      <c r="F55" s="837"/>
      <c r="G55" s="837"/>
      <c r="H55" s="837"/>
      <c r="I55" s="837"/>
      <c r="J55" s="837"/>
      <c r="K55" s="836"/>
    </row>
    <row r="56" spans="1:11" x14ac:dyDescent="0.2">
      <c r="A56" s="837" t="s">
        <v>7313</v>
      </c>
      <c r="B56" s="837"/>
      <c r="C56" s="837"/>
      <c r="D56" s="837"/>
      <c r="E56" s="837"/>
      <c r="F56" s="837"/>
      <c r="G56" s="837"/>
      <c r="H56" s="837"/>
      <c r="I56" s="837"/>
      <c r="J56" s="837"/>
      <c r="K56" s="836"/>
    </row>
    <row r="57" spans="1:11" ht="20.25" customHeight="1" x14ac:dyDescent="0.2">
      <c r="A57" s="837" t="s">
        <v>165</v>
      </c>
      <c r="B57" s="837"/>
      <c r="C57" s="837"/>
      <c r="D57" s="837"/>
      <c r="E57" s="837"/>
      <c r="F57" s="837"/>
      <c r="G57" s="837"/>
      <c r="H57" s="837"/>
      <c r="I57" s="837"/>
      <c r="J57" s="837"/>
      <c r="K57" s="836"/>
    </row>
    <row r="58" spans="1:11" x14ac:dyDescent="0.2">
      <c r="A58" s="837" t="s">
        <v>13251</v>
      </c>
      <c r="B58" s="837"/>
      <c r="C58" s="837"/>
      <c r="D58" s="837"/>
      <c r="E58" s="837"/>
      <c r="F58" s="837"/>
      <c r="G58" s="837"/>
      <c r="H58" s="837"/>
      <c r="I58" s="837"/>
      <c r="J58" s="837"/>
      <c r="K58" s="836"/>
    </row>
    <row r="59" spans="1:11" x14ac:dyDescent="0.2">
      <c r="A59" s="837" t="s">
        <v>7243</v>
      </c>
      <c r="B59" s="837"/>
      <c r="C59" s="837"/>
      <c r="D59" s="837"/>
      <c r="E59" s="837"/>
      <c r="F59" s="837"/>
      <c r="G59" s="837"/>
      <c r="H59" s="837"/>
      <c r="I59" s="837"/>
      <c r="J59" s="837"/>
      <c r="K59" s="836"/>
    </row>
    <row r="60" spans="1:11" x14ac:dyDescent="0.2">
      <c r="A60" s="837" t="s">
        <v>7244</v>
      </c>
      <c r="B60" s="837"/>
      <c r="C60" s="837"/>
      <c r="D60" s="837"/>
      <c r="E60" s="837"/>
      <c r="F60" s="837"/>
      <c r="G60" s="837"/>
      <c r="H60" s="837"/>
      <c r="I60" s="837"/>
      <c r="J60" s="837"/>
      <c r="K60" s="836"/>
    </row>
    <row r="61" spans="1:11" ht="20.25" customHeight="1" x14ac:dyDescent="0.2">
      <c r="A61" s="837" t="s">
        <v>13252</v>
      </c>
      <c r="B61" s="837"/>
      <c r="C61" s="837"/>
      <c r="D61" s="837"/>
      <c r="E61" s="837"/>
      <c r="F61" s="837"/>
      <c r="G61" s="837"/>
      <c r="H61" s="837"/>
      <c r="I61" s="837"/>
      <c r="J61" s="837"/>
      <c r="K61" s="836"/>
    </row>
    <row r="62" spans="1:11" x14ac:dyDescent="0.2">
      <c r="A62" s="19" t="s">
        <v>7312</v>
      </c>
      <c r="B62" s="20"/>
      <c r="C62" s="20"/>
      <c r="D62" s="20"/>
      <c r="E62" s="20"/>
      <c r="F62" s="20"/>
      <c r="G62" s="20"/>
      <c r="H62" s="20"/>
      <c r="I62" s="20"/>
      <c r="J62" s="20"/>
      <c r="K62" s="22" t="s">
        <v>1</v>
      </c>
    </row>
    <row r="63" spans="1:11" x14ac:dyDescent="0.2">
      <c r="A63" s="836" t="s">
        <v>13357</v>
      </c>
      <c r="B63" s="837"/>
      <c r="C63" s="837"/>
      <c r="D63" s="837"/>
      <c r="E63" s="837"/>
      <c r="F63" s="837"/>
      <c r="G63" s="837"/>
      <c r="H63" s="837"/>
      <c r="I63" s="837"/>
      <c r="J63" s="837"/>
      <c r="K63" s="836"/>
    </row>
    <row r="64" spans="1:11" ht="20.25" customHeight="1" x14ac:dyDescent="0.2">
      <c r="A64" s="838" t="s">
        <v>12878</v>
      </c>
      <c r="B64" s="839"/>
      <c r="C64" s="837"/>
      <c r="D64" s="837"/>
      <c r="E64" s="837"/>
      <c r="F64" s="837"/>
      <c r="G64" s="837"/>
      <c r="H64" s="837"/>
      <c r="I64" s="837"/>
      <c r="J64" s="837"/>
      <c r="K64" s="836"/>
    </row>
    <row r="65" spans="1:11" x14ac:dyDescent="0.2">
      <c r="A65" s="12" t="s">
        <v>12876</v>
      </c>
      <c r="B65" s="13"/>
      <c r="C65" s="13"/>
      <c r="D65" s="13"/>
      <c r="E65" s="13"/>
      <c r="F65" s="13"/>
      <c r="G65" s="13"/>
      <c r="H65" s="13"/>
      <c r="I65" s="13"/>
      <c r="J65" s="13"/>
      <c r="K65" s="14" t="s">
        <v>0</v>
      </c>
    </row>
    <row r="66" spans="1:11" x14ac:dyDescent="0.2">
      <c r="A66" s="15" t="s">
        <v>13250</v>
      </c>
      <c r="B66" s="16"/>
      <c r="C66" s="16"/>
      <c r="D66" s="16"/>
      <c r="E66" s="16"/>
      <c r="F66" s="16"/>
      <c r="G66" s="16"/>
      <c r="H66" s="16"/>
      <c r="I66" s="16"/>
      <c r="J66" s="16"/>
      <c r="K66" s="15"/>
    </row>
    <row r="67" spans="1:11" x14ac:dyDescent="0.2">
      <c r="A67" s="16" t="s">
        <v>13367</v>
      </c>
      <c r="B67" s="16"/>
      <c r="C67" s="16"/>
      <c r="D67" s="16"/>
      <c r="E67" s="16"/>
      <c r="F67" s="16"/>
      <c r="G67" s="16"/>
      <c r="H67" s="16"/>
      <c r="I67" s="16"/>
      <c r="J67" s="16"/>
      <c r="K67" s="15"/>
    </row>
    <row r="68" spans="1:11" ht="20.25" customHeight="1" x14ac:dyDescent="0.2">
      <c r="A68" s="18" t="s">
        <v>13366</v>
      </c>
      <c r="B68" s="16"/>
      <c r="C68" s="16"/>
      <c r="D68" s="16"/>
      <c r="E68" s="16"/>
      <c r="F68" s="16"/>
      <c r="G68" s="16"/>
      <c r="H68" s="16"/>
      <c r="I68" s="16"/>
      <c r="J68" s="16"/>
      <c r="K68" s="15"/>
    </row>
    <row r="69" spans="1:11" x14ac:dyDescent="0.2">
      <c r="A69" s="17" t="s">
        <v>13368</v>
      </c>
      <c r="B69" s="16"/>
      <c r="C69" s="16"/>
      <c r="D69" s="16"/>
      <c r="E69" s="16"/>
      <c r="F69" s="16"/>
      <c r="G69" s="16"/>
      <c r="H69" s="16"/>
      <c r="I69" s="16"/>
      <c r="J69" s="16"/>
      <c r="K69" s="15"/>
    </row>
    <row r="70" spans="1:11" x14ac:dyDescent="0.2">
      <c r="A70" s="17" t="s">
        <v>7246</v>
      </c>
      <c r="B70" s="16"/>
      <c r="C70" s="16"/>
      <c r="D70" s="16"/>
      <c r="E70" s="16"/>
      <c r="F70" s="16"/>
      <c r="G70" s="16"/>
      <c r="H70" s="16"/>
      <c r="I70" s="16"/>
      <c r="J70" s="16"/>
      <c r="K70" s="15"/>
    </row>
    <row r="71" spans="1:11" ht="18.75" customHeight="1" x14ac:dyDescent="0.2">
      <c r="A71" s="18" t="s">
        <v>7245</v>
      </c>
      <c r="B71" s="16"/>
      <c r="C71" s="16"/>
      <c r="D71" s="16"/>
      <c r="E71" s="16"/>
      <c r="F71" s="16"/>
      <c r="G71" s="16"/>
      <c r="H71" s="16"/>
      <c r="I71" s="16"/>
      <c r="J71" s="16"/>
      <c r="K71" s="15"/>
    </row>
    <row r="72" spans="1:11" x14ac:dyDescent="0.2">
      <c r="A72" s="19" t="s">
        <v>162</v>
      </c>
      <c r="B72" s="20"/>
      <c r="C72" s="20"/>
      <c r="D72" s="20"/>
      <c r="E72" s="20"/>
      <c r="F72" s="20"/>
      <c r="G72" s="20"/>
      <c r="H72" s="20"/>
      <c r="I72" s="20"/>
      <c r="J72" s="20"/>
      <c r="K72" s="21" t="s">
        <v>1</v>
      </c>
    </row>
    <row r="73" spans="1:11" x14ac:dyDescent="0.2">
      <c r="A73" s="836" t="s">
        <v>164</v>
      </c>
      <c r="B73" s="837"/>
      <c r="C73" s="837"/>
      <c r="D73" s="837"/>
      <c r="E73" s="837"/>
      <c r="F73" s="837"/>
      <c r="G73" s="837"/>
      <c r="H73" s="837"/>
      <c r="I73" s="837"/>
      <c r="J73" s="837"/>
      <c r="K73" s="836"/>
    </row>
    <row r="74" spans="1:11" ht="22.5" customHeight="1" x14ac:dyDescent="0.2">
      <c r="A74" s="837" t="s">
        <v>2</v>
      </c>
      <c r="B74" s="837"/>
      <c r="C74" s="837"/>
      <c r="D74" s="837"/>
      <c r="E74" s="837"/>
      <c r="F74" s="837"/>
      <c r="G74" s="837"/>
      <c r="H74" s="837"/>
      <c r="I74" s="837"/>
      <c r="J74" s="837"/>
      <c r="K74" s="835"/>
    </row>
    <row r="75" spans="1:11" ht="19.5" customHeight="1" x14ac:dyDescent="0.2">
      <c r="A75" s="67" t="s">
        <v>7293</v>
      </c>
      <c r="B75" s="11"/>
      <c r="C75" s="11"/>
      <c r="D75" s="11"/>
      <c r="E75" s="11"/>
      <c r="F75" s="11"/>
      <c r="G75" s="11"/>
      <c r="H75" s="11"/>
      <c r="I75" s="11"/>
      <c r="J75" s="11"/>
      <c r="K75" s="11"/>
    </row>
    <row r="76" spans="1:11" ht="25.5" customHeight="1" x14ac:dyDescent="0.2">
      <c r="A76" s="30" t="s">
        <v>3</v>
      </c>
      <c r="B76" s="11"/>
      <c r="C76" s="11"/>
      <c r="D76" s="11"/>
      <c r="E76" s="11"/>
      <c r="F76" s="11"/>
      <c r="G76" s="11"/>
      <c r="H76" s="11"/>
      <c r="I76" s="11"/>
      <c r="J76" s="11"/>
      <c r="K76" s="11"/>
    </row>
    <row r="77" spans="1:11" x14ac:dyDescent="0.2">
      <c r="A77" s="9" t="s">
        <v>4</v>
      </c>
      <c r="B77" s="11"/>
      <c r="C77" s="11"/>
      <c r="D77" s="11"/>
      <c r="E77" s="11"/>
      <c r="F77" s="11"/>
      <c r="G77" s="11"/>
      <c r="H77" s="11"/>
      <c r="I77" s="11"/>
      <c r="J77" s="11"/>
      <c r="K77" s="11"/>
    </row>
    <row r="78" spans="1:11" x14ac:dyDescent="0.2">
      <c r="A78" s="31" t="s">
        <v>5</v>
      </c>
      <c r="B78" s="11"/>
      <c r="C78" s="11"/>
      <c r="D78" s="11"/>
      <c r="E78" s="11"/>
      <c r="F78" s="11"/>
      <c r="G78" s="11"/>
      <c r="H78" s="11"/>
      <c r="I78" s="11"/>
      <c r="J78" s="11"/>
      <c r="K78" s="11"/>
    </row>
    <row r="79" spans="1:11" x14ac:dyDescent="0.2">
      <c r="A79" s="5"/>
      <c r="B79" s="3"/>
      <c r="C79" s="3"/>
      <c r="D79" s="3"/>
      <c r="E79" s="3"/>
      <c r="F79" s="3"/>
      <c r="G79" s="3"/>
      <c r="H79" s="3"/>
      <c r="I79" s="3"/>
      <c r="J79" s="3"/>
      <c r="K79" s="3"/>
    </row>
  </sheetData>
  <hyperlinks>
    <hyperlink ref="A78" r:id="rId1" xr:uid="{00000000-0004-0000-0000-000000000000}"/>
    <hyperlink ref="A76" r:id="rId2" display="See also Technical Guidance Documentation 2015/16 to 2019/20" xr:uid="{00000000-0004-0000-0000-000001000000}"/>
    <hyperlink ref="A71" r:id="rId3" xr:uid="{452CF5D2-4479-43D9-A5E7-23BE225AD9C6}"/>
    <hyperlink ref="A20" r:id="rId4" xr:uid="{8C5D4E4B-039A-48D7-AA8E-4E17DE8A183A}"/>
    <hyperlink ref="A4" r:id="rId5" display="see also this section in the main technical guide document &lt;insert link to specific section of tech guide&gt;" xr:uid="{F7CF89FB-2DE8-4EF1-B681-5FB2173CB0DB}"/>
    <hyperlink ref="A68" r:id="rId6" xr:uid="{CA94EBBB-F77A-425C-92E2-E71FF4F4A671}"/>
  </hyperlinks>
  <printOptions horizontalCentered="1"/>
  <pageMargins left="0.39370078740157483" right="0.39370078740157483" top="0.55118110236220474" bottom="0.55118110236220474" header="0.31496062992125984" footer="0.31496062992125984"/>
  <pageSetup paperSize="9" fitToHeight="0"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1F6D-A1BC-447A-8831-7B02B07D59A5}">
  <sheetPr>
    <tabColor theme="0"/>
  </sheetPr>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DF0E8-CDD6-4571-BCDE-493886FAB48F}">
  <sheetPr>
    <tabColor rgb="FFFFC000"/>
  </sheetPr>
  <dimension ref="B1:DA2307"/>
  <sheetViews>
    <sheetView workbookViewId="0">
      <selection activeCell="Z1" sqref="Z1"/>
    </sheetView>
  </sheetViews>
  <sheetFormatPr defaultRowHeight="12.75" x14ac:dyDescent="0.2"/>
  <cols>
    <col min="1" max="246" width="3.28515625" style="41" customWidth="1"/>
    <col min="247" max="16384" width="9.140625" style="41"/>
  </cols>
  <sheetData>
    <row r="1" spans="2:105" s="162" customFormat="1" ht="25.5" x14ac:dyDescent="0.35">
      <c r="B1" s="162" t="s">
        <v>14202</v>
      </c>
      <c r="BC1" s="162" t="s">
        <v>14203</v>
      </c>
    </row>
    <row r="2" spans="2:105" ht="14.25" customHeight="1" x14ac:dyDescent="0.2"/>
    <row r="3" spans="2:105" ht="14.25" customHeight="1" thickBot="1" x14ac:dyDescent="0.25">
      <c r="B3" s="214" t="s">
        <v>13979</v>
      </c>
      <c r="C3" s="215"/>
      <c r="D3" s="215"/>
      <c r="E3" s="215"/>
      <c r="F3" s="215"/>
      <c r="G3" s="215"/>
      <c r="H3" s="215"/>
      <c r="I3" s="215"/>
      <c r="J3" s="215"/>
      <c r="K3" s="215"/>
      <c r="L3" s="215"/>
      <c r="M3" s="215"/>
      <c r="N3" s="215"/>
      <c r="O3" s="215"/>
      <c r="P3" s="215"/>
      <c r="Q3" s="215"/>
      <c r="R3" s="215"/>
      <c r="S3" s="215"/>
      <c r="T3" s="215"/>
      <c r="U3" s="215"/>
      <c r="V3" s="215"/>
      <c r="W3" s="215"/>
      <c r="X3" s="215"/>
      <c r="Y3" s="215"/>
      <c r="Z3" s="216" t="s">
        <v>14139</v>
      </c>
      <c r="AB3" s="214" t="s">
        <v>13957</v>
      </c>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6" t="s">
        <v>14139</v>
      </c>
      <c r="BC3" s="214" t="s">
        <v>14200</v>
      </c>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6" t="s">
        <v>14139</v>
      </c>
      <c r="CC3" s="214" t="s">
        <v>14201</v>
      </c>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6" t="s">
        <v>14139</v>
      </c>
    </row>
    <row r="4" spans="2:105" ht="14.25" customHeight="1" thickTop="1" thickBot="1" x14ac:dyDescent="0.25">
      <c r="B4" s="232" t="s">
        <v>14016</v>
      </c>
      <c r="C4" s="233" t="s">
        <v>13263</v>
      </c>
      <c r="D4" s="233" t="s">
        <v>13263</v>
      </c>
      <c r="E4" s="233" t="s">
        <v>13263</v>
      </c>
      <c r="F4" s="233" t="s">
        <v>13263</v>
      </c>
      <c r="G4" s="233" t="s">
        <v>13263</v>
      </c>
      <c r="H4" s="234" t="s">
        <v>13263</v>
      </c>
      <c r="I4" s="234" t="s">
        <v>13263</v>
      </c>
      <c r="J4" s="629" t="s">
        <v>13263</v>
      </c>
      <c r="K4" s="629" t="s">
        <v>13263</v>
      </c>
      <c r="L4" s="629" t="s">
        <v>13263</v>
      </c>
      <c r="M4" s="636" t="s">
        <v>13263</v>
      </c>
      <c r="N4" s="636" t="s">
        <v>13263</v>
      </c>
      <c r="O4" s="630" t="s">
        <v>13263</v>
      </c>
      <c r="P4" s="795">
        <v>1.0273072876816036</v>
      </c>
      <c r="Q4" s="694">
        <v>1.0259655379332409</v>
      </c>
      <c r="R4" s="234" t="s">
        <v>13263</v>
      </c>
      <c r="S4" s="234" t="s">
        <v>13263</v>
      </c>
      <c r="T4" s="234" t="s">
        <v>13263</v>
      </c>
      <c r="U4" s="234" t="s">
        <v>13263</v>
      </c>
      <c r="V4" s="234" t="s">
        <v>13263</v>
      </c>
      <c r="W4" s="234" t="s">
        <v>13263</v>
      </c>
      <c r="X4" s="234" t="s">
        <v>13263</v>
      </c>
      <c r="Y4" s="234" t="s">
        <v>13263</v>
      </c>
      <c r="Z4" s="239" t="s">
        <v>13263</v>
      </c>
      <c r="AB4" s="232" t="s">
        <v>14016</v>
      </c>
      <c r="AC4" s="233" t="s">
        <v>13263</v>
      </c>
      <c r="AD4" s="233" t="s">
        <v>13263</v>
      </c>
      <c r="AE4" s="233" t="s">
        <v>13263</v>
      </c>
      <c r="AF4" s="233" t="s">
        <v>13263</v>
      </c>
      <c r="AG4" s="233" t="s">
        <v>13263</v>
      </c>
      <c r="AH4" s="234" t="s">
        <v>13263</v>
      </c>
      <c r="AI4" s="234" t="s">
        <v>13263</v>
      </c>
      <c r="AJ4" s="234" t="s">
        <v>13263</v>
      </c>
      <c r="AK4" s="629" t="s">
        <v>13263</v>
      </c>
      <c r="AL4" s="629" t="s">
        <v>13263</v>
      </c>
      <c r="AM4" s="636" t="s">
        <v>13263</v>
      </c>
      <c r="AN4" s="636" t="s">
        <v>13263</v>
      </c>
      <c r="AO4" s="630" t="s">
        <v>13263</v>
      </c>
      <c r="AP4" s="795">
        <v>1.0273944508432633</v>
      </c>
      <c r="AQ4" s="694">
        <v>1.0275396064536348</v>
      </c>
      <c r="AR4" s="234" t="s">
        <v>13263</v>
      </c>
      <c r="AS4" s="234" t="s">
        <v>13263</v>
      </c>
      <c r="AT4" s="234" t="s">
        <v>13263</v>
      </c>
      <c r="AU4" s="234" t="s">
        <v>13263</v>
      </c>
      <c r="AV4" s="234" t="s">
        <v>13263</v>
      </c>
      <c r="AW4" s="234" t="s">
        <v>13263</v>
      </c>
      <c r="AX4" s="234" t="s">
        <v>13263</v>
      </c>
      <c r="AY4" s="234" t="s">
        <v>13263</v>
      </c>
      <c r="AZ4" s="239" t="s">
        <v>13263</v>
      </c>
      <c r="BC4" s="232" t="s">
        <v>14016</v>
      </c>
      <c r="BD4" s="1054" t="s">
        <v>13263</v>
      </c>
      <c r="BE4" s="1054" t="s">
        <v>13263</v>
      </c>
      <c r="BF4" s="1054" t="s">
        <v>13263</v>
      </c>
      <c r="BG4" s="1054" t="s">
        <v>13263</v>
      </c>
      <c r="BH4" s="1054" t="s">
        <v>13263</v>
      </c>
      <c r="BI4" s="629" t="s">
        <v>13263</v>
      </c>
      <c r="BJ4" s="629" t="s">
        <v>13263</v>
      </c>
      <c r="BK4" s="629" t="s">
        <v>13263</v>
      </c>
      <c r="BL4" s="629" t="s">
        <v>13263</v>
      </c>
      <c r="BM4" s="629" t="s">
        <v>13263</v>
      </c>
      <c r="BN4" s="636" t="s">
        <v>13263</v>
      </c>
      <c r="BO4" s="636" t="s">
        <v>13263</v>
      </c>
      <c r="BP4" s="630" t="s">
        <v>13263</v>
      </c>
      <c r="BQ4" s="795">
        <v>0.9666091316499168</v>
      </c>
      <c r="BR4" s="694">
        <v>0.96534665880006143</v>
      </c>
      <c r="BS4" s="629" t="s">
        <v>13263</v>
      </c>
      <c r="BT4" s="629" t="s">
        <v>13263</v>
      </c>
      <c r="BU4" s="629" t="s">
        <v>13263</v>
      </c>
      <c r="BV4" s="629" t="s">
        <v>13263</v>
      </c>
      <c r="BW4" s="629" t="s">
        <v>13263</v>
      </c>
      <c r="BX4" s="629" t="s">
        <v>13263</v>
      </c>
      <c r="BY4" s="629" t="s">
        <v>13263</v>
      </c>
      <c r="BZ4" s="629" t="s">
        <v>13263</v>
      </c>
      <c r="CA4" s="239" t="s">
        <v>13263</v>
      </c>
      <c r="CC4" s="232" t="s">
        <v>14016</v>
      </c>
      <c r="CD4" s="1054" t="s">
        <v>13263</v>
      </c>
      <c r="CE4" s="1054" t="s">
        <v>13263</v>
      </c>
      <c r="CF4" s="1054" t="s">
        <v>13263</v>
      </c>
      <c r="CG4" s="1054" t="s">
        <v>13263</v>
      </c>
      <c r="CH4" s="1054" t="s">
        <v>13263</v>
      </c>
      <c r="CI4" s="629" t="s">
        <v>13263</v>
      </c>
      <c r="CJ4" s="629" t="s">
        <v>13263</v>
      </c>
      <c r="CK4" s="629" t="s">
        <v>13263</v>
      </c>
      <c r="CL4" s="629" t="s">
        <v>13263</v>
      </c>
      <c r="CM4" s="629" t="s">
        <v>13263</v>
      </c>
      <c r="CN4" s="636" t="s">
        <v>13263</v>
      </c>
      <c r="CO4" s="636" t="s">
        <v>13263</v>
      </c>
      <c r="CP4" s="630" t="s">
        <v>13263</v>
      </c>
      <c r="CQ4" s="795">
        <v>0.95433244893065472</v>
      </c>
      <c r="CR4" s="694">
        <v>0.95446728196290198</v>
      </c>
      <c r="CS4" s="629" t="s">
        <v>13263</v>
      </c>
      <c r="CT4" s="629" t="s">
        <v>13263</v>
      </c>
      <c r="CU4" s="629" t="s">
        <v>13263</v>
      </c>
      <c r="CV4" s="629" t="s">
        <v>13263</v>
      </c>
      <c r="CW4" s="629" t="s">
        <v>13263</v>
      </c>
      <c r="CX4" s="629" t="s">
        <v>13263</v>
      </c>
      <c r="CY4" s="629" t="s">
        <v>13263</v>
      </c>
      <c r="CZ4" s="629" t="s">
        <v>13263</v>
      </c>
      <c r="DA4" s="239" t="s">
        <v>13263</v>
      </c>
    </row>
    <row r="5" spans="2:105" ht="14.25" customHeight="1" thickTop="1" thickBot="1" x14ac:dyDescent="0.25">
      <c r="B5" s="232" t="s">
        <v>14018</v>
      </c>
      <c r="C5" s="233" t="s">
        <v>13263</v>
      </c>
      <c r="D5" s="233"/>
      <c r="E5" s="240"/>
      <c r="F5" s="241" t="s">
        <v>13334</v>
      </c>
      <c r="G5" s="242"/>
      <c r="H5" s="234" t="s">
        <v>13263</v>
      </c>
      <c r="I5" s="234" t="s">
        <v>13263</v>
      </c>
      <c r="J5" s="629" t="s">
        <v>13263</v>
      </c>
      <c r="K5" s="629" t="s">
        <v>13263</v>
      </c>
      <c r="L5" s="641" t="s">
        <v>13263</v>
      </c>
      <c r="M5" s="693">
        <v>1.028025741280685</v>
      </c>
      <c r="N5" s="693">
        <v>1.0279822169545212</v>
      </c>
      <c r="O5" s="693">
        <v>1.0259886152573141</v>
      </c>
      <c r="P5" s="693">
        <v>1.0199001771039391</v>
      </c>
      <c r="Q5" s="792">
        <v>1.0260379288719743</v>
      </c>
      <c r="R5" s="234" t="s">
        <v>13263</v>
      </c>
      <c r="S5" s="234" t="s">
        <v>13263</v>
      </c>
      <c r="T5" s="234" t="s">
        <v>13263</v>
      </c>
      <c r="U5" s="234" t="s">
        <v>13263</v>
      </c>
      <c r="V5" s="234" t="s">
        <v>13263</v>
      </c>
      <c r="W5" s="234" t="s">
        <v>13263</v>
      </c>
      <c r="X5" s="234" t="s">
        <v>13263</v>
      </c>
      <c r="Y5" s="234" t="s">
        <v>13263</v>
      </c>
      <c r="Z5" s="239" t="s">
        <v>13263</v>
      </c>
      <c r="AB5" s="232" t="s">
        <v>14018</v>
      </c>
      <c r="AC5" s="233" t="s">
        <v>13263</v>
      </c>
      <c r="AD5" s="233"/>
      <c r="AE5" s="240"/>
      <c r="AF5" s="241" t="s">
        <v>13334</v>
      </c>
      <c r="AG5" s="242"/>
      <c r="AH5" s="234" t="s">
        <v>13263</v>
      </c>
      <c r="AI5" s="234" t="s">
        <v>13263</v>
      </c>
      <c r="AJ5" s="234" t="s">
        <v>13263</v>
      </c>
      <c r="AK5" s="629" t="s">
        <v>13263</v>
      </c>
      <c r="AL5" s="641" t="s">
        <v>13263</v>
      </c>
      <c r="AM5" s="693">
        <v>1.0270219387842845</v>
      </c>
      <c r="AN5" s="693">
        <v>1.0277629501169496</v>
      </c>
      <c r="AO5" s="693">
        <v>1.0275325385016656</v>
      </c>
      <c r="AP5" s="693">
        <v>1.0258302271530313</v>
      </c>
      <c r="AQ5" s="792">
        <v>1.027684617919836</v>
      </c>
      <c r="AR5" s="234" t="s">
        <v>13263</v>
      </c>
      <c r="AS5" s="234" t="s">
        <v>13263</v>
      </c>
      <c r="AT5" s="234" t="s">
        <v>13263</v>
      </c>
      <c r="AU5" s="234" t="s">
        <v>13263</v>
      </c>
      <c r="AV5" s="234" t="s">
        <v>13263</v>
      </c>
      <c r="AW5" s="234" t="s">
        <v>13263</v>
      </c>
      <c r="AX5" s="234" t="s">
        <v>13263</v>
      </c>
      <c r="AY5" s="234" t="s">
        <v>13263</v>
      </c>
      <c r="AZ5" s="239" t="s">
        <v>13263</v>
      </c>
      <c r="BC5" s="232" t="s">
        <v>14018</v>
      </c>
      <c r="BD5" s="1054" t="s">
        <v>13263</v>
      </c>
      <c r="BE5" s="1054"/>
      <c r="BF5" s="240"/>
      <c r="BG5" s="241" t="s">
        <v>13334</v>
      </c>
      <c r="BH5" s="242"/>
      <c r="BI5" s="629" t="s">
        <v>13263</v>
      </c>
      <c r="BJ5" s="629" t="s">
        <v>13263</v>
      </c>
      <c r="BK5" s="629" t="s">
        <v>13263</v>
      </c>
      <c r="BL5" s="629" t="s">
        <v>13263</v>
      </c>
      <c r="BM5" s="641" t="s">
        <v>13263</v>
      </c>
      <c r="BN5" s="693">
        <v>0.96728513562445162</v>
      </c>
      <c r="BO5" s="693">
        <v>0.96724418292059611</v>
      </c>
      <c r="BP5" s="693">
        <v>0.96536837260707009</v>
      </c>
      <c r="BQ5" s="693">
        <v>0.95963966807327827</v>
      </c>
      <c r="BR5" s="792">
        <v>0.9654147725409723</v>
      </c>
      <c r="BS5" s="629" t="s">
        <v>13263</v>
      </c>
      <c r="BT5" s="629" t="s">
        <v>13263</v>
      </c>
      <c r="BU5" s="629" t="s">
        <v>13263</v>
      </c>
      <c r="BV5" s="629" t="s">
        <v>13263</v>
      </c>
      <c r="BW5" s="629" t="s">
        <v>13263</v>
      </c>
      <c r="BX5" s="629" t="s">
        <v>13263</v>
      </c>
      <c r="BY5" s="629" t="s">
        <v>13263</v>
      </c>
      <c r="BZ5" s="629" t="s">
        <v>13263</v>
      </c>
      <c r="CA5" s="239" t="s">
        <v>13263</v>
      </c>
      <c r="CC5" s="232" t="s">
        <v>14018</v>
      </c>
      <c r="CD5" s="1054" t="s">
        <v>13263</v>
      </c>
      <c r="CE5" s="1054"/>
      <c r="CF5" s="240"/>
      <c r="CG5" s="241" t="s">
        <v>13334</v>
      </c>
      <c r="CH5" s="242"/>
      <c r="CI5" s="629" t="s">
        <v>13263</v>
      </c>
      <c r="CJ5" s="629" t="s">
        <v>13263</v>
      </c>
      <c r="CK5" s="629" t="s">
        <v>13263</v>
      </c>
      <c r="CL5" s="629" t="s">
        <v>13263</v>
      </c>
      <c r="CM5" s="641" t="s">
        <v>13263</v>
      </c>
      <c r="CN5" s="693">
        <v>0.95398642764816843</v>
      </c>
      <c r="CO5" s="693">
        <v>0.95467474279256592</v>
      </c>
      <c r="CP5" s="693">
        <v>0.95446071664039489</v>
      </c>
      <c r="CQ5" s="693">
        <v>0.95287946325047213</v>
      </c>
      <c r="CR5" s="792">
        <v>0.95460198110163041</v>
      </c>
      <c r="CS5" s="629" t="s">
        <v>13263</v>
      </c>
      <c r="CT5" s="629" t="s">
        <v>13263</v>
      </c>
      <c r="CU5" s="629" t="s">
        <v>13263</v>
      </c>
      <c r="CV5" s="629" t="s">
        <v>13263</v>
      </c>
      <c r="CW5" s="629" t="s">
        <v>13263</v>
      </c>
      <c r="CX5" s="629" t="s">
        <v>13263</v>
      </c>
      <c r="CY5" s="629" t="s">
        <v>13263</v>
      </c>
      <c r="CZ5" s="629" t="s">
        <v>13263</v>
      </c>
      <c r="DA5" s="239" t="s">
        <v>13263</v>
      </c>
    </row>
    <row r="6" spans="2:105" ht="14.25" customHeight="1" thickTop="1" thickBot="1" x14ac:dyDescent="0.25">
      <c r="B6" s="232" t="s">
        <v>14023</v>
      </c>
      <c r="C6" s="233" t="s">
        <v>13263</v>
      </c>
      <c r="D6" s="233"/>
      <c r="E6" s="246"/>
      <c r="F6" s="247" t="s">
        <v>14024</v>
      </c>
      <c r="G6" s="248"/>
      <c r="H6" s="234" t="s">
        <v>13263</v>
      </c>
      <c r="I6" s="234" t="s">
        <v>13263</v>
      </c>
      <c r="J6" s="629" t="s">
        <v>13263</v>
      </c>
      <c r="K6" s="629" t="s">
        <v>13263</v>
      </c>
      <c r="L6" s="630" t="s">
        <v>13263</v>
      </c>
      <c r="M6" s="793">
        <v>1.027324553263431</v>
      </c>
      <c r="N6" s="693">
        <v>1.0276745412197639</v>
      </c>
      <c r="O6" s="693">
        <v>1.0205818951272683</v>
      </c>
      <c r="P6" s="693">
        <v>1.0208225487260005</v>
      </c>
      <c r="Q6" s="792">
        <v>1.0197788547933209</v>
      </c>
      <c r="R6" s="234" t="s">
        <v>13263</v>
      </c>
      <c r="S6" s="234" t="s">
        <v>13263</v>
      </c>
      <c r="T6" s="234" t="s">
        <v>13263</v>
      </c>
      <c r="U6" s="234" t="s">
        <v>13263</v>
      </c>
      <c r="V6" s="234" t="s">
        <v>13263</v>
      </c>
      <c r="W6" s="234" t="s">
        <v>13263</v>
      </c>
      <c r="X6" s="234" t="s">
        <v>13263</v>
      </c>
      <c r="Y6" s="234" t="s">
        <v>13263</v>
      </c>
      <c r="Z6" s="239" t="s">
        <v>13263</v>
      </c>
      <c r="AB6" s="232" t="s">
        <v>14023</v>
      </c>
      <c r="AC6" s="233" t="s">
        <v>13263</v>
      </c>
      <c r="AD6" s="233"/>
      <c r="AE6" s="246"/>
      <c r="AF6" s="247" t="s">
        <v>14024</v>
      </c>
      <c r="AG6" s="248"/>
      <c r="AH6" s="234" t="s">
        <v>13263</v>
      </c>
      <c r="AI6" s="234" t="s">
        <v>13263</v>
      </c>
      <c r="AJ6" s="234" t="s">
        <v>13263</v>
      </c>
      <c r="AK6" s="629" t="s">
        <v>13263</v>
      </c>
      <c r="AL6" s="630" t="s">
        <v>13263</v>
      </c>
      <c r="AM6" s="793">
        <v>1.0260690645039503</v>
      </c>
      <c r="AN6" s="693">
        <v>1.028386718531749</v>
      </c>
      <c r="AO6" s="693">
        <v>1.0214317659786529</v>
      </c>
      <c r="AP6" s="693">
        <v>1.0184391076760873</v>
      </c>
      <c r="AQ6" s="792">
        <v>1.0243740689929766</v>
      </c>
      <c r="AR6" s="234" t="s">
        <v>13263</v>
      </c>
      <c r="AS6" s="234" t="s">
        <v>13263</v>
      </c>
      <c r="AT6" s="234" t="s">
        <v>13263</v>
      </c>
      <c r="AU6" s="234" t="s">
        <v>13263</v>
      </c>
      <c r="AV6" s="234" t="s">
        <v>13263</v>
      </c>
      <c r="AW6" s="234" t="s">
        <v>13263</v>
      </c>
      <c r="AX6" s="234" t="s">
        <v>13263</v>
      </c>
      <c r="AY6" s="234" t="s">
        <v>13263</v>
      </c>
      <c r="AZ6" s="239" t="s">
        <v>13263</v>
      </c>
      <c r="BC6" s="232" t="s">
        <v>14023</v>
      </c>
      <c r="BD6" s="1054" t="s">
        <v>13263</v>
      </c>
      <c r="BE6" s="1054"/>
      <c r="BF6" s="246"/>
      <c r="BG6" s="247" t="s">
        <v>14024</v>
      </c>
      <c r="BH6" s="248"/>
      <c r="BI6" s="629" t="s">
        <v>13263</v>
      </c>
      <c r="BJ6" s="629" t="s">
        <v>13263</v>
      </c>
      <c r="BK6" s="629" t="s">
        <v>13263</v>
      </c>
      <c r="BL6" s="629" t="s">
        <v>13263</v>
      </c>
      <c r="BM6" s="630" t="s">
        <v>13263</v>
      </c>
      <c r="BN6" s="793">
        <v>0.96662537709980145</v>
      </c>
      <c r="BO6" s="693">
        <v>0.96695468611825675</v>
      </c>
      <c r="BP6" s="693">
        <v>0.96028110698300206</v>
      </c>
      <c r="BQ6" s="693">
        <v>0.96050754163297436</v>
      </c>
      <c r="BR6" s="792">
        <v>0.95952551405653785</v>
      </c>
      <c r="BS6" s="629" t="s">
        <v>13263</v>
      </c>
      <c r="BT6" s="629" t="s">
        <v>13263</v>
      </c>
      <c r="BU6" s="629" t="s">
        <v>13263</v>
      </c>
      <c r="BV6" s="629" t="s">
        <v>13263</v>
      </c>
      <c r="BW6" s="629" t="s">
        <v>13263</v>
      </c>
      <c r="BX6" s="629" t="s">
        <v>13263</v>
      </c>
      <c r="BY6" s="629" t="s">
        <v>13263</v>
      </c>
      <c r="BZ6" s="629" t="s">
        <v>13263</v>
      </c>
      <c r="CA6" s="239" t="s">
        <v>13263</v>
      </c>
      <c r="CC6" s="232" t="s">
        <v>14023</v>
      </c>
      <c r="CD6" s="1054" t="s">
        <v>13263</v>
      </c>
      <c r="CE6" s="1054"/>
      <c r="CF6" s="246"/>
      <c r="CG6" s="247" t="s">
        <v>14024</v>
      </c>
      <c r="CH6" s="248"/>
      <c r="CI6" s="629" t="s">
        <v>13263</v>
      </c>
      <c r="CJ6" s="629" t="s">
        <v>13263</v>
      </c>
      <c r="CK6" s="629" t="s">
        <v>13263</v>
      </c>
      <c r="CL6" s="629" t="s">
        <v>13263</v>
      </c>
      <c r="CM6" s="630" t="s">
        <v>13263</v>
      </c>
      <c r="CN6" s="793">
        <v>0.95310131595155578</v>
      </c>
      <c r="CO6" s="693">
        <v>0.95525415261746149</v>
      </c>
      <c r="CP6" s="693">
        <v>0.94879379370006256</v>
      </c>
      <c r="CQ6" s="693">
        <v>0.94601395492990148</v>
      </c>
      <c r="CR6" s="792">
        <v>0.95152685814171756</v>
      </c>
      <c r="CS6" s="629" t="s">
        <v>13263</v>
      </c>
      <c r="CT6" s="629" t="s">
        <v>13263</v>
      </c>
      <c r="CU6" s="629" t="s">
        <v>13263</v>
      </c>
      <c r="CV6" s="629" t="s">
        <v>13263</v>
      </c>
      <c r="CW6" s="629" t="s">
        <v>13263</v>
      </c>
      <c r="CX6" s="629" t="s">
        <v>13263</v>
      </c>
      <c r="CY6" s="629" t="s">
        <v>13263</v>
      </c>
      <c r="CZ6" s="629" t="s">
        <v>13263</v>
      </c>
      <c r="DA6" s="239" t="s">
        <v>13263</v>
      </c>
    </row>
    <row r="7" spans="2:105" ht="14.25" customHeight="1" thickTop="1" thickBot="1" x14ac:dyDescent="0.25">
      <c r="B7" s="232" t="s">
        <v>14027</v>
      </c>
      <c r="C7" s="233" t="s">
        <v>13263</v>
      </c>
      <c r="D7" s="233"/>
      <c r="E7" s="250"/>
      <c r="F7" s="251" t="s">
        <v>14028</v>
      </c>
      <c r="G7" s="252"/>
      <c r="H7" s="234" t="s">
        <v>13263</v>
      </c>
      <c r="I7" s="234" t="s">
        <v>13263</v>
      </c>
      <c r="J7" s="629" t="s">
        <v>13263</v>
      </c>
      <c r="K7" s="630" t="s">
        <v>13263</v>
      </c>
      <c r="L7" s="631">
        <v>1.0223367873640226</v>
      </c>
      <c r="M7" s="637">
        <v>1.0226941102195637</v>
      </c>
      <c r="N7" s="794">
        <v>1.0098264638928014</v>
      </c>
      <c r="O7" s="711">
        <v>1.0120802336486225</v>
      </c>
      <c r="P7" s="711">
        <v>1.0098636914720054</v>
      </c>
      <c r="Q7" s="712">
        <v>1.0117933886320576</v>
      </c>
      <c r="R7" s="234" t="s">
        <v>13263</v>
      </c>
      <c r="S7" s="234" t="s">
        <v>13263</v>
      </c>
      <c r="T7" s="234" t="s">
        <v>13263</v>
      </c>
      <c r="U7" s="234" t="s">
        <v>13263</v>
      </c>
      <c r="V7" s="234" t="s">
        <v>13263</v>
      </c>
      <c r="W7" s="234" t="s">
        <v>13263</v>
      </c>
      <c r="X7" s="234" t="s">
        <v>13263</v>
      </c>
      <c r="Y7" s="234" t="s">
        <v>13263</v>
      </c>
      <c r="Z7" s="239" t="s">
        <v>13263</v>
      </c>
      <c r="AB7" s="232" t="s">
        <v>14027</v>
      </c>
      <c r="AC7" s="233" t="s">
        <v>13263</v>
      </c>
      <c r="AD7" s="233"/>
      <c r="AE7" s="250"/>
      <c r="AF7" s="251" t="s">
        <v>14028</v>
      </c>
      <c r="AG7" s="252"/>
      <c r="AH7" s="234" t="s">
        <v>13263</v>
      </c>
      <c r="AI7" s="234" t="s">
        <v>13263</v>
      </c>
      <c r="AJ7" s="234" t="s">
        <v>13263</v>
      </c>
      <c r="AK7" s="630" t="s">
        <v>13263</v>
      </c>
      <c r="AL7" s="631">
        <v>1.0208699442577205</v>
      </c>
      <c r="AM7" s="637">
        <v>1.0210991111674455</v>
      </c>
      <c r="AN7" s="794">
        <v>1.0150132637802323</v>
      </c>
      <c r="AO7" s="711">
        <v>1.0146969242210622</v>
      </c>
      <c r="AP7" s="711">
        <v>1.016145743613218</v>
      </c>
      <c r="AQ7" s="712">
        <v>1.014029870781624</v>
      </c>
      <c r="AR7" s="234" t="s">
        <v>13263</v>
      </c>
      <c r="AS7" s="234" t="s">
        <v>13263</v>
      </c>
      <c r="AT7" s="234" t="s">
        <v>13263</v>
      </c>
      <c r="AU7" s="234" t="s">
        <v>13263</v>
      </c>
      <c r="AV7" s="234" t="s">
        <v>13263</v>
      </c>
      <c r="AW7" s="234" t="s">
        <v>13263</v>
      </c>
      <c r="AX7" s="234" t="s">
        <v>13263</v>
      </c>
      <c r="AY7" s="234" t="s">
        <v>13263</v>
      </c>
      <c r="AZ7" s="239" t="s">
        <v>13263</v>
      </c>
      <c r="BC7" s="232" t="s">
        <v>14027</v>
      </c>
      <c r="BD7" s="1054" t="s">
        <v>13263</v>
      </c>
      <c r="BE7" s="1054"/>
      <c r="BF7" s="250"/>
      <c r="BG7" s="251" t="s">
        <v>14028</v>
      </c>
      <c r="BH7" s="252"/>
      <c r="BI7" s="629" t="s">
        <v>13263</v>
      </c>
      <c r="BJ7" s="629" t="s">
        <v>13263</v>
      </c>
      <c r="BK7" s="629" t="s">
        <v>13263</v>
      </c>
      <c r="BL7" s="630" t="s">
        <v>13263</v>
      </c>
      <c r="BM7" s="631">
        <v>0.96193231191598461</v>
      </c>
      <c r="BN7" s="637">
        <v>0.96226852245323469</v>
      </c>
      <c r="BO7" s="794">
        <v>0.95016115731387218</v>
      </c>
      <c r="BP7" s="711">
        <v>0.9522817637309936</v>
      </c>
      <c r="BQ7" s="711">
        <v>0.95019618531225114</v>
      </c>
      <c r="BR7" s="712">
        <v>0.95201186686984451</v>
      </c>
      <c r="BS7" s="629" t="s">
        <v>13263</v>
      </c>
      <c r="BT7" s="629" t="s">
        <v>13263</v>
      </c>
      <c r="BU7" s="629" t="s">
        <v>13263</v>
      </c>
      <c r="BV7" s="629" t="s">
        <v>13263</v>
      </c>
      <c r="BW7" s="629" t="s">
        <v>13263</v>
      </c>
      <c r="BX7" s="629" t="s">
        <v>13263</v>
      </c>
      <c r="BY7" s="629" t="s">
        <v>13263</v>
      </c>
      <c r="BZ7" s="629" t="s">
        <v>13263</v>
      </c>
      <c r="CA7" s="239" t="s">
        <v>13263</v>
      </c>
      <c r="CC7" s="232" t="s">
        <v>14027</v>
      </c>
      <c r="CD7" s="1054" t="s">
        <v>13263</v>
      </c>
      <c r="CE7" s="1054"/>
      <c r="CF7" s="250"/>
      <c r="CG7" s="251" t="s">
        <v>14028</v>
      </c>
      <c r="CH7" s="252"/>
      <c r="CI7" s="629" t="s">
        <v>13263</v>
      </c>
      <c r="CJ7" s="629" t="s">
        <v>13263</v>
      </c>
      <c r="CK7" s="629" t="s">
        <v>13263</v>
      </c>
      <c r="CL7" s="630" t="s">
        <v>13263</v>
      </c>
      <c r="CM7" s="631">
        <v>0.94827192529950755</v>
      </c>
      <c r="CN7" s="637">
        <v>0.94848479526195539</v>
      </c>
      <c r="CO7" s="794">
        <v>0.94283173607316018</v>
      </c>
      <c r="CP7" s="711">
        <v>0.94253789264627719</v>
      </c>
      <c r="CQ7" s="711">
        <v>0.94388368087536456</v>
      </c>
      <c r="CR7" s="712">
        <v>0.94191827596263289</v>
      </c>
      <c r="CS7" s="629" t="s">
        <v>13263</v>
      </c>
      <c r="CT7" s="629" t="s">
        <v>13263</v>
      </c>
      <c r="CU7" s="629" t="s">
        <v>13263</v>
      </c>
      <c r="CV7" s="629" t="s">
        <v>13263</v>
      </c>
      <c r="CW7" s="629" t="s">
        <v>13263</v>
      </c>
      <c r="CX7" s="629" t="s">
        <v>13263</v>
      </c>
      <c r="CY7" s="629" t="s">
        <v>13263</v>
      </c>
      <c r="CZ7" s="629" t="s">
        <v>13263</v>
      </c>
      <c r="DA7" s="239" t="s">
        <v>13263</v>
      </c>
    </row>
    <row r="8" spans="2:105" ht="14.25" customHeight="1" thickTop="1" thickBot="1" x14ac:dyDescent="0.25">
      <c r="B8" s="232" t="s">
        <v>14033</v>
      </c>
      <c r="C8" s="234" t="s">
        <v>13263</v>
      </c>
      <c r="D8" s="234" t="s">
        <v>13263</v>
      </c>
      <c r="E8" s="234" t="s">
        <v>13263</v>
      </c>
      <c r="F8" s="234" t="s">
        <v>13263</v>
      </c>
      <c r="G8" s="234" t="s">
        <v>13263</v>
      </c>
      <c r="H8" s="234" t="s">
        <v>13263</v>
      </c>
      <c r="I8" s="234" t="s">
        <v>13263</v>
      </c>
      <c r="J8" s="630" t="s">
        <v>13263</v>
      </c>
      <c r="K8" s="631">
        <v>1.0221471341377035</v>
      </c>
      <c r="L8" s="631">
        <v>1.0224327139886145</v>
      </c>
      <c r="M8" s="632">
        <v>1.0206052567174295</v>
      </c>
      <c r="N8" s="633">
        <v>1.0327262687727088</v>
      </c>
      <c r="O8" s="634">
        <v>1.0151813935108498</v>
      </c>
      <c r="P8" s="634">
        <v>1.0152360535083886</v>
      </c>
      <c r="Q8" s="635">
        <v>1.024795397144771</v>
      </c>
      <c r="R8" s="234" t="s">
        <v>13263</v>
      </c>
      <c r="S8" s="234" t="s">
        <v>13263</v>
      </c>
      <c r="T8" s="234" t="s">
        <v>13263</v>
      </c>
      <c r="U8" s="234" t="s">
        <v>13263</v>
      </c>
      <c r="V8" s="234" t="s">
        <v>13263</v>
      </c>
      <c r="W8" s="234" t="s">
        <v>13263</v>
      </c>
      <c r="X8" s="234" t="s">
        <v>13263</v>
      </c>
      <c r="Y8" s="234" t="s">
        <v>13263</v>
      </c>
      <c r="Z8" s="239" t="s">
        <v>13263</v>
      </c>
      <c r="AB8" s="232" t="s">
        <v>14033</v>
      </c>
      <c r="AC8" s="234" t="s">
        <v>13263</v>
      </c>
      <c r="AD8" s="234" t="s">
        <v>13263</v>
      </c>
      <c r="AE8" s="234" t="s">
        <v>13263</v>
      </c>
      <c r="AF8" s="234" t="s">
        <v>13263</v>
      </c>
      <c r="AG8" s="234" t="s">
        <v>13263</v>
      </c>
      <c r="AH8" s="234" t="s">
        <v>13263</v>
      </c>
      <c r="AI8" s="234" t="s">
        <v>13263</v>
      </c>
      <c r="AJ8" s="236" t="s">
        <v>13263</v>
      </c>
      <c r="AK8" s="631">
        <v>1.0244106506754225</v>
      </c>
      <c r="AL8" s="631">
        <v>1.0216373368917766</v>
      </c>
      <c r="AM8" s="632">
        <v>1.024767620363592</v>
      </c>
      <c r="AN8" s="633">
        <v>1.0332793741601956</v>
      </c>
      <c r="AO8" s="634">
        <v>1.0164189570061206</v>
      </c>
      <c r="AP8" s="634">
        <v>1.0174955318760623</v>
      </c>
      <c r="AQ8" s="635">
        <v>1.0205703752565296</v>
      </c>
      <c r="AR8" s="234" t="s">
        <v>13263</v>
      </c>
      <c r="AS8" s="234" t="s">
        <v>13263</v>
      </c>
      <c r="AT8" s="234" t="s">
        <v>13263</v>
      </c>
      <c r="AU8" s="234" t="s">
        <v>13263</v>
      </c>
      <c r="AV8" s="234" t="s">
        <v>13263</v>
      </c>
      <c r="AW8" s="234" t="s">
        <v>13263</v>
      </c>
      <c r="AX8" s="234" t="s">
        <v>13263</v>
      </c>
      <c r="AY8" s="234" t="s">
        <v>13263</v>
      </c>
      <c r="AZ8" s="239" t="s">
        <v>13263</v>
      </c>
      <c r="BC8" s="232" t="s">
        <v>14033</v>
      </c>
      <c r="BD8" s="629" t="s">
        <v>13263</v>
      </c>
      <c r="BE8" s="629" t="s">
        <v>13263</v>
      </c>
      <c r="BF8" s="629" t="s">
        <v>13263</v>
      </c>
      <c r="BG8" s="629" t="s">
        <v>13263</v>
      </c>
      <c r="BH8" s="629" t="s">
        <v>13263</v>
      </c>
      <c r="BI8" s="629" t="s">
        <v>13263</v>
      </c>
      <c r="BJ8" s="629" t="s">
        <v>13263</v>
      </c>
      <c r="BK8" s="630" t="s">
        <v>13263</v>
      </c>
      <c r="BL8" s="631">
        <v>0.96175386429607002</v>
      </c>
      <c r="BM8" s="631">
        <v>0.96202257074351383</v>
      </c>
      <c r="BN8" s="632">
        <v>0.96030308826032018</v>
      </c>
      <c r="BO8" s="633">
        <v>0.97170793379968279</v>
      </c>
      <c r="BP8" s="634">
        <v>0.9551996924534687</v>
      </c>
      <c r="BQ8" s="634">
        <v>0.95525112288075253</v>
      </c>
      <c r="BR8" s="635">
        <v>0.96424565544399365</v>
      </c>
      <c r="BS8" s="629" t="s">
        <v>13263</v>
      </c>
      <c r="BT8" s="629" t="s">
        <v>13263</v>
      </c>
      <c r="BU8" s="629" t="s">
        <v>13263</v>
      </c>
      <c r="BV8" s="629" t="s">
        <v>13263</v>
      </c>
      <c r="BW8" s="629" t="s">
        <v>13263</v>
      </c>
      <c r="BX8" s="629" t="s">
        <v>13263</v>
      </c>
      <c r="BY8" s="629" t="s">
        <v>13263</v>
      </c>
      <c r="BZ8" s="629" t="s">
        <v>13263</v>
      </c>
      <c r="CA8" s="239" t="s">
        <v>13263</v>
      </c>
      <c r="CC8" s="232" t="s">
        <v>14033</v>
      </c>
      <c r="CD8" s="629" t="s">
        <v>13263</v>
      </c>
      <c r="CE8" s="629" t="s">
        <v>13263</v>
      </c>
      <c r="CF8" s="629" t="s">
        <v>13263</v>
      </c>
      <c r="CG8" s="629" t="s">
        <v>13263</v>
      </c>
      <c r="CH8" s="629" t="s">
        <v>13263</v>
      </c>
      <c r="CI8" s="629" t="s">
        <v>13263</v>
      </c>
      <c r="CJ8" s="629" t="s">
        <v>13263</v>
      </c>
      <c r="CK8" s="630" t="s">
        <v>13263</v>
      </c>
      <c r="CL8" s="631">
        <v>0.95156083835892336</v>
      </c>
      <c r="CM8" s="631">
        <v>0.94898474566869362</v>
      </c>
      <c r="CN8" s="632">
        <v>0.95189242254883888</v>
      </c>
      <c r="CO8" s="633">
        <v>0.95979887253865348</v>
      </c>
      <c r="CP8" s="634">
        <v>0.9441374650048342</v>
      </c>
      <c r="CQ8" s="634">
        <v>0.94513748046262236</v>
      </c>
      <c r="CR8" s="635">
        <v>0.94799365981121708</v>
      </c>
      <c r="CS8" s="629" t="s">
        <v>13263</v>
      </c>
      <c r="CT8" s="629" t="s">
        <v>13263</v>
      </c>
      <c r="CU8" s="629" t="s">
        <v>13263</v>
      </c>
      <c r="CV8" s="629" t="s">
        <v>13263</v>
      </c>
      <c r="CW8" s="629" t="s">
        <v>13263</v>
      </c>
      <c r="CX8" s="629" t="s">
        <v>13263</v>
      </c>
      <c r="CY8" s="629" t="s">
        <v>13263</v>
      </c>
      <c r="CZ8" s="629" t="s">
        <v>13263</v>
      </c>
      <c r="DA8" s="239" t="s">
        <v>13263</v>
      </c>
    </row>
    <row r="9" spans="2:105" ht="14.25" customHeight="1" thickTop="1" thickBot="1" x14ac:dyDescent="0.25">
      <c r="B9" s="232" t="s">
        <v>14037</v>
      </c>
      <c r="C9" s="234" t="s">
        <v>13263</v>
      </c>
      <c r="D9" s="234" t="s">
        <v>13263</v>
      </c>
      <c r="E9" s="234" t="s">
        <v>13263</v>
      </c>
      <c r="F9" s="234" t="s">
        <v>13263</v>
      </c>
      <c r="G9" s="234" t="s">
        <v>13263</v>
      </c>
      <c r="H9" s="235" t="s">
        <v>13263</v>
      </c>
      <c r="I9" s="236" t="s">
        <v>13263</v>
      </c>
      <c r="J9" s="631">
        <v>1.0139237377231072</v>
      </c>
      <c r="K9" s="631">
        <v>1.0207650829297412</v>
      </c>
      <c r="L9" s="637">
        <v>1.0218518119574624</v>
      </c>
      <c r="M9" s="638">
        <v>1.0164847492393958</v>
      </c>
      <c r="N9" s="639">
        <v>1.0158048873677357</v>
      </c>
      <c r="O9" s="634">
        <v>1.027183523536829</v>
      </c>
      <c r="P9" s="634">
        <v>1.0260500422120946</v>
      </c>
      <c r="Q9" s="635">
        <v>1.0182690433494386</v>
      </c>
      <c r="R9" s="264" t="s">
        <v>13263</v>
      </c>
      <c r="S9" s="234" t="s">
        <v>13263</v>
      </c>
      <c r="T9" s="234" t="s">
        <v>13263</v>
      </c>
      <c r="U9" s="234" t="s">
        <v>13263</v>
      </c>
      <c r="V9" s="234" t="s">
        <v>13263</v>
      </c>
      <c r="W9" s="234" t="s">
        <v>13263</v>
      </c>
      <c r="X9" s="234" t="s">
        <v>13263</v>
      </c>
      <c r="Y9" s="234" t="s">
        <v>13263</v>
      </c>
      <c r="Z9" s="239" t="s">
        <v>13263</v>
      </c>
      <c r="AB9" s="232" t="s">
        <v>14037</v>
      </c>
      <c r="AC9" s="234" t="s">
        <v>13263</v>
      </c>
      <c r="AD9" s="234" t="s">
        <v>13263</v>
      </c>
      <c r="AE9" s="234" t="s">
        <v>13263</v>
      </c>
      <c r="AF9" s="234" t="s">
        <v>13263</v>
      </c>
      <c r="AG9" s="234" t="s">
        <v>13263</v>
      </c>
      <c r="AH9" s="636" t="s">
        <v>13263</v>
      </c>
      <c r="AI9" s="630" t="s">
        <v>13263</v>
      </c>
      <c r="AJ9" s="631">
        <v>1.018008982211168</v>
      </c>
      <c r="AK9" s="631">
        <v>1.0220190117993768</v>
      </c>
      <c r="AL9" s="637">
        <v>1.0216100089775553</v>
      </c>
      <c r="AM9" s="638">
        <v>1.0294511259109373</v>
      </c>
      <c r="AN9" s="639">
        <v>1.0301360732917555</v>
      </c>
      <c r="AO9" s="634">
        <v>1.0285781050404996</v>
      </c>
      <c r="AP9" s="634">
        <v>1.024735964359115</v>
      </c>
      <c r="AQ9" s="635">
        <v>1.0202636076585521</v>
      </c>
      <c r="AR9" s="640" t="s">
        <v>13263</v>
      </c>
      <c r="AS9" s="629" t="s">
        <v>13263</v>
      </c>
      <c r="AT9" s="234" t="s">
        <v>13263</v>
      </c>
      <c r="AU9" s="234" t="s">
        <v>13263</v>
      </c>
      <c r="AV9" s="234" t="s">
        <v>13263</v>
      </c>
      <c r="AW9" s="234" t="s">
        <v>13263</v>
      </c>
      <c r="AX9" s="234" t="s">
        <v>13263</v>
      </c>
      <c r="AY9" s="234" t="s">
        <v>13263</v>
      </c>
      <c r="AZ9" s="239" t="s">
        <v>13263</v>
      </c>
      <c r="BC9" s="232" t="s">
        <v>14037</v>
      </c>
      <c r="BD9" s="629" t="s">
        <v>13263</v>
      </c>
      <c r="BE9" s="629" t="s">
        <v>13263</v>
      </c>
      <c r="BF9" s="629" t="s">
        <v>13263</v>
      </c>
      <c r="BG9" s="629" t="s">
        <v>13263</v>
      </c>
      <c r="BH9" s="629" t="s">
        <v>13263</v>
      </c>
      <c r="BI9" s="636" t="s">
        <v>13263</v>
      </c>
      <c r="BJ9" s="630" t="s">
        <v>13263</v>
      </c>
      <c r="BK9" s="631">
        <v>0.95401634489672404</v>
      </c>
      <c r="BL9" s="631">
        <v>0.96045347118678048</v>
      </c>
      <c r="BM9" s="637">
        <v>0.96147599114202742</v>
      </c>
      <c r="BN9" s="638">
        <v>0.95642603978313967</v>
      </c>
      <c r="BO9" s="639">
        <v>0.9557863473548982</v>
      </c>
      <c r="BP9" s="634">
        <v>0.96649268007408939</v>
      </c>
      <c r="BQ9" s="634">
        <v>0.96542617016787036</v>
      </c>
      <c r="BR9" s="635">
        <v>0.95810490938817416</v>
      </c>
      <c r="BS9" s="640" t="s">
        <v>13263</v>
      </c>
      <c r="BT9" s="629" t="s">
        <v>13263</v>
      </c>
      <c r="BU9" s="629" t="s">
        <v>13263</v>
      </c>
      <c r="BV9" s="629" t="s">
        <v>13263</v>
      </c>
      <c r="BW9" s="629" t="s">
        <v>13263</v>
      </c>
      <c r="BX9" s="629" t="s">
        <v>13263</v>
      </c>
      <c r="BY9" s="629" t="s">
        <v>13263</v>
      </c>
      <c r="BZ9" s="629" t="s">
        <v>13263</v>
      </c>
      <c r="CA9" s="239" t="s">
        <v>13263</v>
      </c>
      <c r="CC9" s="232" t="s">
        <v>14037</v>
      </c>
      <c r="CD9" s="629" t="s">
        <v>13263</v>
      </c>
      <c r="CE9" s="629" t="s">
        <v>13263</v>
      </c>
      <c r="CF9" s="629" t="s">
        <v>13263</v>
      </c>
      <c r="CG9" s="629" t="s">
        <v>13263</v>
      </c>
      <c r="CH9" s="629" t="s">
        <v>13263</v>
      </c>
      <c r="CI9" s="636" t="s">
        <v>13263</v>
      </c>
      <c r="CJ9" s="630" t="s">
        <v>13263</v>
      </c>
      <c r="CK9" s="631">
        <v>0.94561441735409857</v>
      </c>
      <c r="CL9" s="631">
        <v>0.94933927819411756</v>
      </c>
      <c r="CM9" s="637">
        <v>0.94895936114838497</v>
      </c>
      <c r="CN9" s="638">
        <v>0.95624286586192841</v>
      </c>
      <c r="CO9" s="639">
        <v>0.956879103979419</v>
      </c>
      <c r="CP9" s="634">
        <v>0.95543192888969908</v>
      </c>
      <c r="CQ9" s="634">
        <v>0.95186301772554749</v>
      </c>
      <c r="CR9" s="635">
        <v>0.94770870764626303</v>
      </c>
      <c r="CS9" s="640" t="s">
        <v>13263</v>
      </c>
      <c r="CT9" s="629" t="s">
        <v>13263</v>
      </c>
      <c r="CU9" s="629" t="s">
        <v>13263</v>
      </c>
      <c r="CV9" s="629" t="s">
        <v>13263</v>
      </c>
      <c r="CW9" s="629" t="s">
        <v>13263</v>
      </c>
      <c r="CX9" s="629" t="s">
        <v>13263</v>
      </c>
      <c r="CY9" s="629" t="s">
        <v>13263</v>
      </c>
      <c r="CZ9" s="629" t="s">
        <v>13263</v>
      </c>
      <c r="DA9" s="239" t="s">
        <v>13263</v>
      </c>
    </row>
    <row r="10" spans="2:105" ht="14.25" customHeight="1" thickTop="1" thickBot="1" x14ac:dyDescent="0.25">
      <c r="B10" s="232" t="s">
        <v>14042</v>
      </c>
      <c r="C10" s="234" t="s">
        <v>13263</v>
      </c>
      <c r="D10" s="629" t="s">
        <v>13263</v>
      </c>
      <c r="E10" s="629" t="s">
        <v>13263</v>
      </c>
      <c r="F10" s="629" t="s">
        <v>13263</v>
      </c>
      <c r="G10" s="641" t="s">
        <v>13263</v>
      </c>
      <c r="H10" s="631">
        <v>1.0118811716584886</v>
      </c>
      <c r="I10" s="631">
        <v>1.0211088055067854</v>
      </c>
      <c r="J10" s="631">
        <v>1.022343045601269</v>
      </c>
      <c r="K10" s="642">
        <v>1.0223226644964829</v>
      </c>
      <c r="L10" s="643">
        <v>1.0246940575979586</v>
      </c>
      <c r="M10" s="638">
        <v>1.0193493715589883</v>
      </c>
      <c r="N10" s="639">
        <v>1.0329773165924736</v>
      </c>
      <c r="O10" s="644">
        <v>1.0274681485347217</v>
      </c>
      <c r="P10" s="645">
        <v>1.0209988451911569</v>
      </c>
      <c r="Q10" s="645">
        <v>1.0197444517716072</v>
      </c>
      <c r="R10" s="646">
        <v>1.0198830330791908</v>
      </c>
      <c r="S10" s="629" t="s">
        <v>13263</v>
      </c>
      <c r="T10" s="629" t="s">
        <v>13263</v>
      </c>
      <c r="U10" s="629" t="s">
        <v>13263</v>
      </c>
      <c r="V10" s="629" t="s">
        <v>13263</v>
      </c>
      <c r="W10" s="629" t="s">
        <v>13263</v>
      </c>
      <c r="X10" s="629" t="s">
        <v>13263</v>
      </c>
      <c r="Y10" s="234" t="s">
        <v>13263</v>
      </c>
      <c r="Z10" s="239" t="s">
        <v>13263</v>
      </c>
      <c r="AB10" s="232" t="s">
        <v>14042</v>
      </c>
      <c r="AC10" s="234" t="s">
        <v>13263</v>
      </c>
      <c r="AD10" s="234" t="s">
        <v>13263</v>
      </c>
      <c r="AE10" s="234" t="s">
        <v>13263</v>
      </c>
      <c r="AF10" s="234" t="s">
        <v>13263</v>
      </c>
      <c r="AG10" s="243" t="s">
        <v>13263</v>
      </c>
      <c r="AH10" s="631">
        <v>1.0177198940737466</v>
      </c>
      <c r="AI10" s="631">
        <v>1.0207767029070189</v>
      </c>
      <c r="AJ10" s="631">
        <v>1.0245193561394992</v>
      </c>
      <c r="AK10" s="642">
        <v>1.0252655777567128</v>
      </c>
      <c r="AL10" s="643">
        <v>1.0268006369779115</v>
      </c>
      <c r="AM10" s="638">
        <v>1.0303152077168525</v>
      </c>
      <c r="AN10" s="639">
        <v>1.0340042096410118</v>
      </c>
      <c r="AO10" s="644">
        <v>1.0290289001795063</v>
      </c>
      <c r="AP10" s="645">
        <v>1.0212655871270655</v>
      </c>
      <c r="AQ10" s="645">
        <v>1.0229170525453071</v>
      </c>
      <c r="AR10" s="646">
        <v>1.0211236245028321</v>
      </c>
      <c r="AS10" s="629" t="s">
        <v>13263</v>
      </c>
      <c r="AT10" s="234" t="s">
        <v>13263</v>
      </c>
      <c r="AU10" s="234" t="s">
        <v>13263</v>
      </c>
      <c r="AV10" s="234" t="s">
        <v>13263</v>
      </c>
      <c r="AW10" s="234" t="s">
        <v>13263</v>
      </c>
      <c r="AX10" s="234" t="s">
        <v>13263</v>
      </c>
      <c r="AY10" s="234" t="s">
        <v>13263</v>
      </c>
      <c r="AZ10" s="239" t="s">
        <v>13263</v>
      </c>
      <c r="BC10" s="232" t="s">
        <v>14042</v>
      </c>
      <c r="BD10" s="629" t="s">
        <v>13263</v>
      </c>
      <c r="BE10" s="629" t="s">
        <v>13263</v>
      </c>
      <c r="BF10" s="629" t="s">
        <v>13263</v>
      </c>
      <c r="BG10" s="629" t="s">
        <v>13263</v>
      </c>
      <c r="BH10" s="641" t="s">
        <v>13263</v>
      </c>
      <c r="BI10" s="631">
        <v>0.9520944632613717</v>
      </c>
      <c r="BJ10" s="631">
        <v>0.96077688501408398</v>
      </c>
      <c r="BK10" s="631">
        <v>0.96193820038707922</v>
      </c>
      <c r="BL10" s="642">
        <v>0.96191902349401781</v>
      </c>
      <c r="BM10" s="643">
        <v>0.9641503035151977</v>
      </c>
      <c r="BN10" s="638">
        <v>0.95912140671575141</v>
      </c>
      <c r="BO10" s="639">
        <v>0.97194414853112099</v>
      </c>
      <c r="BP10" s="644">
        <v>0.96676048808573001</v>
      </c>
      <c r="BQ10" s="645">
        <v>0.96067342167212111</v>
      </c>
      <c r="BR10" s="645">
        <v>0.9594931437274824</v>
      </c>
      <c r="BS10" s="646">
        <v>0.95962353699830927</v>
      </c>
      <c r="BT10" s="629" t="s">
        <v>13263</v>
      </c>
      <c r="BU10" s="629" t="s">
        <v>13263</v>
      </c>
      <c r="BV10" s="629" t="s">
        <v>13263</v>
      </c>
      <c r="BW10" s="629" t="s">
        <v>13263</v>
      </c>
      <c r="BX10" s="629" t="s">
        <v>13263</v>
      </c>
      <c r="BY10" s="629" t="s">
        <v>13263</v>
      </c>
      <c r="BZ10" s="629" t="s">
        <v>13263</v>
      </c>
      <c r="CA10" s="239" t="s">
        <v>13263</v>
      </c>
      <c r="CC10" s="232" t="s">
        <v>14042</v>
      </c>
      <c r="CD10" s="629" t="s">
        <v>13263</v>
      </c>
      <c r="CE10" s="629" t="s">
        <v>13263</v>
      </c>
      <c r="CF10" s="629" t="s">
        <v>13263</v>
      </c>
      <c r="CG10" s="629" t="s">
        <v>13263</v>
      </c>
      <c r="CH10" s="641" t="s">
        <v>13263</v>
      </c>
      <c r="CI10" s="631">
        <v>0.94534588739472836</v>
      </c>
      <c r="CJ10" s="631">
        <v>0.94818531470268808</v>
      </c>
      <c r="CK10" s="631">
        <v>0.95166181335607258</v>
      </c>
      <c r="CL10" s="642">
        <v>0.95235496826148991</v>
      </c>
      <c r="CM10" s="643">
        <v>0.95378086347108304</v>
      </c>
      <c r="CN10" s="638">
        <v>0.9570454994611659</v>
      </c>
      <c r="CO10" s="639">
        <v>0.96047216215873177</v>
      </c>
      <c r="CP10" s="644">
        <v>0.95585066623894344</v>
      </c>
      <c r="CQ10" s="645">
        <v>0.94863943247077354</v>
      </c>
      <c r="CR10" s="645">
        <v>0.95017345578151002</v>
      </c>
      <c r="CS10" s="646">
        <v>0.9485075653590419</v>
      </c>
      <c r="CT10" s="629" t="s">
        <v>13263</v>
      </c>
      <c r="CU10" s="629" t="s">
        <v>13263</v>
      </c>
      <c r="CV10" s="629" t="s">
        <v>13263</v>
      </c>
      <c r="CW10" s="629" t="s">
        <v>13263</v>
      </c>
      <c r="CX10" s="629" t="s">
        <v>13263</v>
      </c>
      <c r="CY10" s="629" t="s">
        <v>13263</v>
      </c>
      <c r="CZ10" s="629" t="s">
        <v>13263</v>
      </c>
      <c r="DA10" s="239" t="s">
        <v>13263</v>
      </c>
    </row>
    <row r="11" spans="2:105" ht="14.25" customHeight="1" thickTop="1" thickBot="1" x14ac:dyDescent="0.25">
      <c r="B11" s="232" t="s">
        <v>14044</v>
      </c>
      <c r="C11" s="234" t="s">
        <v>13263</v>
      </c>
      <c r="D11" s="629" t="s">
        <v>13263</v>
      </c>
      <c r="E11" s="629" t="s">
        <v>13263</v>
      </c>
      <c r="F11" s="629" t="s">
        <v>13263</v>
      </c>
      <c r="G11" s="641" t="s">
        <v>13263</v>
      </c>
      <c r="H11" s="631">
        <v>1.0130531180698745</v>
      </c>
      <c r="I11" s="642">
        <v>1.0216008372096734</v>
      </c>
      <c r="J11" s="647">
        <v>1.0374173238180784</v>
      </c>
      <c r="K11" s="648">
        <v>1.0389587693235718</v>
      </c>
      <c r="L11" s="649">
        <v>1.0388704479776252</v>
      </c>
      <c r="M11" s="650">
        <v>1.0234154640662354</v>
      </c>
      <c r="N11" s="651">
        <v>1.0278680788866463</v>
      </c>
      <c r="O11" s="652">
        <v>1.0224786061288678</v>
      </c>
      <c r="P11" s="653">
        <v>1.0197316317218297</v>
      </c>
      <c r="Q11" s="654">
        <v>1.0214962105745458</v>
      </c>
      <c r="R11" s="655">
        <v>1.0144636991495697</v>
      </c>
      <c r="S11" s="640" t="s">
        <v>13263</v>
      </c>
      <c r="T11" s="629" t="s">
        <v>13263</v>
      </c>
      <c r="U11" s="629" t="s">
        <v>13263</v>
      </c>
      <c r="V11" s="629" t="s">
        <v>13263</v>
      </c>
      <c r="W11" s="629" t="s">
        <v>13263</v>
      </c>
      <c r="X11" s="629" t="s">
        <v>13263</v>
      </c>
      <c r="Y11" s="234" t="s">
        <v>13263</v>
      </c>
      <c r="Z11" s="239" t="s">
        <v>13263</v>
      </c>
      <c r="AB11" s="232" t="s">
        <v>14044</v>
      </c>
      <c r="AC11" s="234" t="s">
        <v>13263</v>
      </c>
      <c r="AD11" s="234" t="s">
        <v>13263</v>
      </c>
      <c r="AE11" s="234" t="s">
        <v>13263</v>
      </c>
      <c r="AF11" s="234" t="s">
        <v>13263</v>
      </c>
      <c r="AG11" s="243" t="s">
        <v>13263</v>
      </c>
      <c r="AH11" s="631">
        <v>1.0165123329873493</v>
      </c>
      <c r="AI11" s="642">
        <v>1.021800988648798</v>
      </c>
      <c r="AJ11" s="647">
        <v>1.0396011335936708</v>
      </c>
      <c r="AK11" s="648">
        <v>1.0396684515079919</v>
      </c>
      <c r="AL11" s="649">
        <v>1.0398681170988537</v>
      </c>
      <c r="AM11" s="650">
        <v>1.0317104312443999</v>
      </c>
      <c r="AN11" s="651">
        <v>1.032606568956516</v>
      </c>
      <c r="AO11" s="652">
        <v>1.0230766700705056</v>
      </c>
      <c r="AP11" s="653">
        <v>1.0229041058762622</v>
      </c>
      <c r="AQ11" s="654">
        <v>1.0240666526913424</v>
      </c>
      <c r="AR11" s="655">
        <v>1.022052913467896</v>
      </c>
      <c r="AS11" s="640" t="s">
        <v>13263</v>
      </c>
      <c r="AT11" s="234" t="s">
        <v>13263</v>
      </c>
      <c r="AU11" s="234" t="s">
        <v>13263</v>
      </c>
      <c r="AV11" s="234" t="s">
        <v>13263</v>
      </c>
      <c r="AW11" s="234" t="s">
        <v>13263</v>
      </c>
      <c r="AX11" s="234" t="s">
        <v>13263</v>
      </c>
      <c r="AY11" s="234" t="s">
        <v>13263</v>
      </c>
      <c r="AZ11" s="239" t="s">
        <v>13263</v>
      </c>
      <c r="BC11" s="232" t="s">
        <v>14044</v>
      </c>
      <c r="BD11" s="629" t="s">
        <v>13263</v>
      </c>
      <c r="BE11" s="629" t="s">
        <v>13263</v>
      </c>
      <c r="BF11" s="629" t="s">
        <v>13263</v>
      </c>
      <c r="BG11" s="629" t="s">
        <v>13263</v>
      </c>
      <c r="BH11" s="641" t="s">
        <v>13263</v>
      </c>
      <c r="BI11" s="631">
        <v>0.95319716555564449</v>
      </c>
      <c r="BJ11" s="642">
        <v>0.96123984516512551</v>
      </c>
      <c r="BK11" s="647">
        <v>0.97612181920505059</v>
      </c>
      <c r="BL11" s="648">
        <v>0.9775721888455835</v>
      </c>
      <c r="BM11" s="649">
        <v>0.97748908594099471</v>
      </c>
      <c r="BN11" s="650">
        <v>0.96294725531506153</v>
      </c>
      <c r="BO11" s="651">
        <v>0.96713678866768005</v>
      </c>
      <c r="BP11" s="652">
        <v>0.96206575135984085</v>
      </c>
      <c r="BQ11" s="653">
        <v>0.95948108114666353</v>
      </c>
      <c r="BR11" s="654">
        <v>0.96114140036468432</v>
      </c>
      <c r="BS11" s="655">
        <v>0.95452440285739126</v>
      </c>
      <c r="BT11" s="640" t="s">
        <v>13263</v>
      </c>
      <c r="BU11" s="629" t="s">
        <v>13263</v>
      </c>
      <c r="BV11" s="629" t="s">
        <v>13263</v>
      </c>
      <c r="BW11" s="629" t="s">
        <v>13263</v>
      </c>
      <c r="BX11" s="629" t="s">
        <v>13263</v>
      </c>
      <c r="BY11" s="629" t="s">
        <v>13263</v>
      </c>
      <c r="BZ11" s="629" t="s">
        <v>13263</v>
      </c>
      <c r="CA11" s="239" t="s">
        <v>13263</v>
      </c>
      <c r="CC11" s="232" t="s">
        <v>14044</v>
      </c>
      <c r="CD11" s="629" t="s">
        <v>13263</v>
      </c>
      <c r="CE11" s="629" t="s">
        <v>13263</v>
      </c>
      <c r="CF11" s="629" t="s">
        <v>13263</v>
      </c>
      <c r="CG11" s="629" t="s">
        <v>13263</v>
      </c>
      <c r="CH11" s="641" t="s">
        <v>13263</v>
      </c>
      <c r="CI11" s="631">
        <v>0.94422420065808221</v>
      </c>
      <c r="CJ11" s="642">
        <v>0.94913675951490639</v>
      </c>
      <c r="CK11" s="647">
        <v>0.96567106715363049</v>
      </c>
      <c r="CL11" s="648">
        <v>0.96573359783011825</v>
      </c>
      <c r="CM11" s="649">
        <v>0.96591906442684605</v>
      </c>
      <c r="CN11" s="650">
        <v>0.95834150323532974</v>
      </c>
      <c r="CO11" s="651">
        <v>0.95917391312101818</v>
      </c>
      <c r="CP11" s="652">
        <v>0.95032172228576306</v>
      </c>
      <c r="CQ11" s="653">
        <v>0.95016142980028695</v>
      </c>
      <c r="CR11" s="654">
        <v>0.95124130340493862</v>
      </c>
      <c r="CS11" s="655">
        <v>0.9493707689835752</v>
      </c>
      <c r="CT11" s="640" t="s">
        <v>13263</v>
      </c>
      <c r="CU11" s="629" t="s">
        <v>13263</v>
      </c>
      <c r="CV11" s="629" t="s">
        <v>13263</v>
      </c>
      <c r="CW11" s="629" t="s">
        <v>13263</v>
      </c>
      <c r="CX11" s="629" t="s">
        <v>13263</v>
      </c>
      <c r="CY11" s="629" t="s">
        <v>13263</v>
      </c>
      <c r="CZ11" s="629" t="s">
        <v>13263</v>
      </c>
      <c r="DA11" s="239" t="s">
        <v>13263</v>
      </c>
    </row>
    <row r="12" spans="2:105" ht="14.25" customHeight="1" thickTop="1" thickBot="1" x14ac:dyDescent="0.25">
      <c r="B12" s="232" t="s">
        <v>14046</v>
      </c>
      <c r="C12" s="234" t="s">
        <v>13263</v>
      </c>
      <c r="D12" s="629" t="s">
        <v>13263</v>
      </c>
      <c r="E12" s="629" t="s">
        <v>13263</v>
      </c>
      <c r="F12" s="629" t="s">
        <v>13263</v>
      </c>
      <c r="G12" s="641" t="s">
        <v>13263</v>
      </c>
      <c r="H12" s="656">
        <v>1.0279942881012603</v>
      </c>
      <c r="I12" s="657">
        <v>1.0279471779631428</v>
      </c>
      <c r="J12" s="658">
        <v>1.0332363746820807</v>
      </c>
      <c r="K12" s="648">
        <v>1.0390764506611074</v>
      </c>
      <c r="L12" s="648">
        <v>1.039160655828917</v>
      </c>
      <c r="M12" s="659">
        <v>1.0394157534529196</v>
      </c>
      <c r="N12" s="660">
        <v>1.0375144582609639</v>
      </c>
      <c r="O12" s="661">
        <v>1.021914830696725</v>
      </c>
      <c r="P12" s="662">
        <v>1.0217309868468645</v>
      </c>
      <c r="Q12" s="663">
        <v>1.0217149874753479</v>
      </c>
      <c r="R12" s="664">
        <v>1.0132838385432539</v>
      </c>
      <c r="S12" s="665">
        <v>1.0148245581849413</v>
      </c>
      <c r="T12" s="629" t="s">
        <v>13263</v>
      </c>
      <c r="U12" s="629" t="s">
        <v>13263</v>
      </c>
      <c r="V12" s="629" t="s">
        <v>13263</v>
      </c>
      <c r="W12" s="629" t="s">
        <v>13263</v>
      </c>
      <c r="X12" s="629" t="s">
        <v>13263</v>
      </c>
      <c r="Y12" s="234" t="s">
        <v>13263</v>
      </c>
      <c r="Z12" s="239" t="s">
        <v>13263</v>
      </c>
      <c r="AB12" s="232" t="s">
        <v>14046</v>
      </c>
      <c r="AC12" s="234" t="s">
        <v>13263</v>
      </c>
      <c r="AD12" s="234" t="s">
        <v>13263</v>
      </c>
      <c r="AE12" s="234" t="s">
        <v>13263</v>
      </c>
      <c r="AF12" s="234" t="s">
        <v>13263</v>
      </c>
      <c r="AG12" s="243" t="s">
        <v>13263</v>
      </c>
      <c r="AH12" s="656">
        <v>1.0287461450655533</v>
      </c>
      <c r="AI12" s="657">
        <v>1.0277130450553327</v>
      </c>
      <c r="AJ12" s="658">
        <v>1.0369651481277133</v>
      </c>
      <c r="AK12" s="648">
        <v>1.039904901313955</v>
      </c>
      <c r="AL12" s="648">
        <v>1.0400201066053196</v>
      </c>
      <c r="AM12" s="659">
        <v>1.0403943265013762</v>
      </c>
      <c r="AN12" s="660">
        <v>1.0401480404713643</v>
      </c>
      <c r="AO12" s="661">
        <v>1.0233191424187906</v>
      </c>
      <c r="AP12" s="662">
        <v>1.0310356029061476</v>
      </c>
      <c r="AQ12" s="663">
        <v>1.0322569013581699</v>
      </c>
      <c r="AR12" s="664">
        <v>1.0235963055835187</v>
      </c>
      <c r="AS12" s="665">
        <v>1.0178940231102067</v>
      </c>
      <c r="AT12" s="234" t="s">
        <v>13263</v>
      </c>
      <c r="AU12" s="234" t="s">
        <v>13263</v>
      </c>
      <c r="AV12" s="234" t="s">
        <v>13263</v>
      </c>
      <c r="AW12" s="234" t="s">
        <v>13263</v>
      </c>
      <c r="AX12" s="234" t="s">
        <v>13263</v>
      </c>
      <c r="AY12" s="234" t="s">
        <v>13263</v>
      </c>
      <c r="AZ12" s="239" t="s">
        <v>13263</v>
      </c>
      <c r="BC12" s="232" t="s">
        <v>14046</v>
      </c>
      <c r="BD12" s="629" t="s">
        <v>13263</v>
      </c>
      <c r="BE12" s="629" t="s">
        <v>13263</v>
      </c>
      <c r="BF12" s="629" t="s">
        <v>13263</v>
      </c>
      <c r="BG12" s="629" t="s">
        <v>13263</v>
      </c>
      <c r="BH12" s="641" t="s">
        <v>13263</v>
      </c>
      <c r="BI12" s="656">
        <v>0.96725554084709742</v>
      </c>
      <c r="BJ12" s="657">
        <v>0.96721121419795952</v>
      </c>
      <c r="BK12" s="658">
        <v>0.97218790024791113</v>
      </c>
      <c r="BL12" s="648">
        <v>0.97768291701509025</v>
      </c>
      <c r="BM12" s="648">
        <v>0.97776214694474495</v>
      </c>
      <c r="BN12" s="659">
        <v>0.9780021721989014</v>
      </c>
      <c r="BO12" s="660">
        <v>0.9762132144872776</v>
      </c>
      <c r="BP12" s="661">
        <v>0.96153528643718023</v>
      </c>
      <c r="BQ12" s="662">
        <v>0.96136230494838404</v>
      </c>
      <c r="BR12" s="663">
        <v>0.96134725089513962</v>
      </c>
      <c r="BS12" s="664">
        <v>0.95341425397612167</v>
      </c>
      <c r="BT12" s="665">
        <v>0.95486394064030378</v>
      </c>
      <c r="BU12" s="629" t="s">
        <v>13263</v>
      </c>
      <c r="BV12" s="629" t="s">
        <v>13263</v>
      </c>
      <c r="BW12" s="629" t="s">
        <v>13263</v>
      </c>
      <c r="BX12" s="629" t="s">
        <v>13263</v>
      </c>
      <c r="BY12" s="629" t="s">
        <v>13263</v>
      </c>
      <c r="BZ12" s="629" t="s">
        <v>13263</v>
      </c>
      <c r="CA12" s="239" t="s">
        <v>13263</v>
      </c>
      <c r="CC12" s="232" t="s">
        <v>14046</v>
      </c>
      <c r="CD12" s="629" t="s">
        <v>13263</v>
      </c>
      <c r="CE12" s="629" t="s">
        <v>13263</v>
      </c>
      <c r="CF12" s="629" t="s">
        <v>13263</v>
      </c>
      <c r="CG12" s="629" t="s">
        <v>13263</v>
      </c>
      <c r="CH12" s="641" t="s">
        <v>13263</v>
      </c>
      <c r="CI12" s="656">
        <v>0.95558801893719336</v>
      </c>
      <c r="CJ12" s="657">
        <v>0.95462838667332983</v>
      </c>
      <c r="CK12" s="658">
        <v>0.9632225368320898</v>
      </c>
      <c r="CL12" s="648">
        <v>0.9659532327738245</v>
      </c>
      <c r="CM12" s="648">
        <v>0.96606024537034596</v>
      </c>
      <c r="CN12" s="659">
        <v>0.96640785303899612</v>
      </c>
      <c r="CO12" s="660">
        <v>0.96617908136326336</v>
      </c>
      <c r="CP12" s="661">
        <v>0.95054695148545987</v>
      </c>
      <c r="CQ12" s="662">
        <v>0.95771466455606469</v>
      </c>
      <c r="CR12" s="663">
        <v>0.95884911174101528</v>
      </c>
      <c r="CS12" s="664">
        <v>0.95080440450316817</v>
      </c>
      <c r="CT12" s="665">
        <v>0.94550763344042588</v>
      </c>
      <c r="CU12" s="629" t="s">
        <v>13263</v>
      </c>
      <c r="CV12" s="629" t="s">
        <v>13263</v>
      </c>
      <c r="CW12" s="629" t="s">
        <v>13263</v>
      </c>
      <c r="CX12" s="629" t="s">
        <v>13263</v>
      </c>
      <c r="CY12" s="629" t="s">
        <v>13263</v>
      </c>
      <c r="CZ12" s="629" t="s">
        <v>13263</v>
      </c>
      <c r="DA12" s="239" t="s">
        <v>13263</v>
      </c>
    </row>
    <row r="13" spans="2:105" ht="14.25" customHeight="1" thickTop="1" thickBot="1" x14ac:dyDescent="0.25">
      <c r="B13" s="232" t="s">
        <v>14022</v>
      </c>
      <c r="C13" s="234" t="s">
        <v>13263</v>
      </c>
      <c r="D13" s="629" t="s">
        <v>13263</v>
      </c>
      <c r="E13" s="629" t="s">
        <v>13263</v>
      </c>
      <c r="F13" s="629" t="s">
        <v>13263</v>
      </c>
      <c r="G13" s="641" t="s">
        <v>13263</v>
      </c>
      <c r="H13" s="666">
        <v>1.0267268210994946</v>
      </c>
      <c r="I13" s="657">
        <v>1.0268517288695036</v>
      </c>
      <c r="J13" s="658">
        <v>1.0411227635228115</v>
      </c>
      <c r="K13" s="648">
        <v>1.0412471038670268</v>
      </c>
      <c r="L13" s="659">
        <v>1.0398456092239519</v>
      </c>
      <c r="M13" s="667">
        <v>1.0325912861111726</v>
      </c>
      <c r="N13" s="667">
        <v>1.021325205265333</v>
      </c>
      <c r="O13" s="668">
        <v>1.021550747755527</v>
      </c>
      <c r="P13" s="669">
        <v>1.0302715864023522</v>
      </c>
      <c r="Q13" s="670">
        <v>1.0219136323853846</v>
      </c>
      <c r="R13" s="664">
        <v>1.0133413856514502</v>
      </c>
      <c r="S13" s="671">
        <v>1.01306927353641</v>
      </c>
      <c r="T13" s="672" t="s">
        <v>13263</v>
      </c>
      <c r="U13" s="629" t="s">
        <v>13263</v>
      </c>
      <c r="V13" s="629" t="s">
        <v>13263</v>
      </c>
      <c r="W13" s="629" t="s">
        <v>13263</v>
      </c>
      <c r="X13" s="629" t="s">
        <v>13263</v>
      </c>
      <c r="Y13" s="234" t="s">
        <v>13263</v>
      </c>
      <c r="Z13" s="239" t="s">
        <v>13263</v>
      </c>
      <c r="AB13" s="232" t="s">
        <v>14022</v>
      </c>
      <c r="AC13" s="234" t="s">
        <v>13263</v>
      </c>
      <c r="AD13" s="234" t="s">
        <v>13263</v>
      </c>
      <c r="AE13" s="234" t="s">
        <v>13263</v>
      </c>
      <c r="AF13" s="234" t="s">
        <v>13263</v>
      </c>
      <c r="AG13" s="243" t="s">
        <v>13263</v>
      </c>
      <c r="AH13" s="666">
        <v>1.0268650569822784</v>
      </c>
      <c r="AI13" s="657">
        <v>1.0264693638088425</v>
      </c>
      <c r="AJ13" s="658">
        <v>1.0405275269403069</v>
      </c>
      <c r="AK13" s="648">
        <v>1.0408156867106391</v>
      </c>
      <c r="AL13" s="659">
        <v>1.0401459073148653</v>
      </c>
      <c r="AM13" s="667">
        <v>1.0381844684413819</v>
      </c>
      <c r="AN13" s="667">
        <v>1.0321992707097378</v>
      </c>
      <c r="AO13" s="668">
        <v>1.0355675001614151</v>
      </c>
      <c r="AP13" s="669">
        <v>1.0352148701584156</v>
      </c>
      <c r="AQ13" s="670">
        <v>1.035837494211878</v>
      </c>
      <c r="AR13" s="664">
        <v>1.0243945466530251</v>
      </c>
      <c r="AS13" s="671">
        <v>1.019490165817418</v>
      </c>
      <c r="AT13" s="295" t="s">
        <v>13263</v>
      </c>
      <c r="AU13" s="234" t="s">
        <v>13263</v>
      </c>
      <c r="AV13" s="234" t="s">
        <v>13263</v>
      </c>
      <c r="AW13" s="234" t="s">
        <v>13263</v>
      </c>
      <c r="AX13" s="234" t="s">
        <v>13263</v>
      </c>
      <c r="AY13" s="234" t="s">
        <v>13263</v>
      </c>
      <c r="AZ13" s="239" t="s">
        <v>13263</v>
      </c>
      <c r="BC13" s="232" t="s">
        <v>14022</v>
      </c>
      <c r="BD13" s="629" t="s">
        <v>13263</v>
      </c>
      <c r="BE13" s="629" t="s">
        <v>13263</v>
      </c>
      <c r="BF13" s="629" t="s">
        <v>13263</v>
      </c>
      <c r="BG13" s="629" t="s">
        <v>13263</v>
      </c>
      <c r="BH13" s="641" t="s">
        <v>13263</v>
      </c>
      <c r="BI13" s="666">
        <v>0.96606296176909179</v>
      </c>
      <c r="BJ13" s="657">
        <v>0.96618048939938528</v>
      </c>
      <c r="BK13" s="658">
        <v>0.9796083240690987</v>
      </c>
      <c r="BL13" s="648">
        <v>0.97972531779978844</v>
      </c>
      <c r="BM13" s="659">
        <v>0.97840663006516482</v>
      </c>
      <c r="BN13" s="667">
        <v>0.971580926549933</v>
      </c>
      <c r="BO13" s="667">
        <v>0.96098049885505121</v>
      </c>
      <c r="BP13" s="668">
        <v>0.96119271523199401</v>
      </c>
      <c r="BQ13" s="669">
        <v>0.96939828563214991</v>
      </c>
      <c r="BR13" s="670">
        <v>0.96153415892772098</v>
      </c>
      <c r="BS13" s="664">
        <v>0.95346840092995877</v>
      </c>
      <c r="BT13" s="671">
        <v>0.9532123664810821</v>
      </c>
      <c r="BU13" s="672" t="s">
        <v>13263</v>
      </c>
      <c r="BV13" s="629" t="s">
        <v>13263</v>
      </c>
      <c r="BW13" s="629" t="s">
        <v>13263</v>
      </c>
      <c r="BX13" s="629" t="s">
        <v>13263</v>
      </c>
      <c r="BY13" s="629" t="s">
        <v>13263</v>
      </c>
      <c r="BZ13" s="629" t="s">
        <v>13263</v>
      </c>
      <c r="CA13" s="239" t="s">
        <v>13263</v>
      </c>
      <c r="CC13" s="232" t="s">
        <v>14022</v>
      </c>
      <c r="CD13" s="629" t="s">
        <v>13263</v>
      </c>
      <c r="CE13" s="629" t="s">
        <v>13263</v>
      </c>
      <c r="CF13" s="629" t="s">
        <v>13263</v>
      </c>
      <c r="CG13" s="629" t="s">
        <v>13263</v>
      </c>
      <c r="CH13" s="641" t="s">
        <v>13263</v>
      </c>
      <c r="CI13" s="666">
        <v>0.95384070231922602</v>
      </c>
      <c r="CJ13" s="657">
        <v>0.95347314842118858</v>
      </c>
      <c r="CK13" s="658">
        <v>0.96653158107838699</v>
      </c>
      <c r="CL13" s="648">
        <v>0.96679924869045064</v>
      </c>
      <c r="CM13" s="659">
        <v>0.96617709990379208</v>
      </c>
      <c r="CN13" s="667">
        <v>0.96435514655177357</v>
      </c>
      <c r="CO13" s="667">
        <v>0.95879557943138738</v>
      </c>
      <c r="CP13" s="668">
        <v>0.96192428103041083</v>
      </c>
      <c r="CQ13" s="669">
        <v>0.96159672791383255</v>
      </c>
      <c r="CR13" s="670">
        <v>0.9621750747573603</v>
      </c>
      <c r="CS13" s="664">
        <v>0.95154587955598313</v>
      </c>
      <c r="CT13" s="671">
        <v>0.94699026825256372</v>
      </c>
      <c r="CU13" s="672" t="s">
        <v>13263</v>
      </c>
      <c r="CV13" s="629" t="s">
        <v>13263</v>
      </c>
      <c r="CW13" s="629" t="s">
        <v>13263</v>
      </c>
      <c r="CX13" s="629" t="s">
        <v>13263</v>
      </c>
      <c r="CY13" s="629" t="s">
        <v>13263</v>
      </c>
      <c r="CZ13" s="629" t="s">
        <v>13263</v>
      </c>
      <c r="DA13" s="239" t="s">
        <v>13263</v>
      </c>
    </row>
    <row r="14" spans="2:105" ht="14.25" customHeight="1" thickTop="1" thickBot="1" x14ac:dyDescent="0.25">
      <c r="B14" s="232" t="s">
        <v>14031</v>
      </c>
      <c r="C14" s="234" t="s">
        <v>13263</v>
      </c>
      <c r="D14" s="629" t="s">
        <v>13263</v>
      </c>
      <c r="E14" s="629" t="s">
        <v>13263</v>
      </c>
      <c r="F14" s="629" t="s">
        <v>13263</v>
      </c>
      <c r="G14" s="641" t="s">
        <v>13263</v>
      </c>
      <c r="H14" s="673">
        <v>1.026350326568626</v>
      </c>
      <c r="I14" s="657">
        <v>1.0248357938999084</v>
      </c>
      <c r="J14" s="674">
        <v>1.0298212144661829</v>
      </c>
      <c r="K14" s="675">
        <v>1.0322254795497097</v>
      </c>
      <c r="L14" s="676">
        <v>1.0285887823558801</v>
      </c>
      <c r="M14" s="667">
        <v>1.0370943278793952</v>
      </c>
      <c r="N14" s="667">
        <v>1.0213491575027438</v>
      </c>
      <c r="O14" s="677">
        <v>1.0234169768749253</v>
      </c>
      <c r="P14" s="678">
        <v>1.0311958959442169</v>
      </c>
      <c r="Q14" s="679">
        <v>1.0307451524008702</v>
      </c>
      <c r="R14" s="680">
        <v>1.025969885492638</v>
      </c>
      <c r="S14" s="681">
        <v>1.0214759194322611</v>
      </c>
      <c r="T14" s="640" t="s">
        <v>13263</v>
      </c>
      <c r="U14" s="636" t="s">
        <v>13263</v>
      </c>
      <c r="V14" s="636" t="s">
        <v>13263</v>
      </c>
      <c r="W14" s="636" t="s">
        <v>13263</v>
      </c>
      <c r="X14" s="629" t="s">
        <v>13263</v>
      </c>
      <c r="Y14" s="234" t="s">
        <v>13263</v>
      </c>
      <c r="Z14" s="239" t="s">
        <v>13263</v>
      </c>
      <c r="AB14" s="232" t="s">
        <v>14031</v>
      </c>
      <c r="AC14" s="234" t="s">
        <v>13263</v>
      </c>
      <c r="AD14" s="234" t="s">
        <v>13263</v>
      </c>
      <c r="AE14" s="234" t="s">
        <v>13263</v>
      </c>
      <c r="AF14" s="234" t="s">
        <v>13263</v>
      </c>
      <c r="AG14" s="243" t="s">
        <v>13263</v>
      </c>
      <c r="AH14" s="673">
        <v>1.0268305868112857</v>
      </c>
      <c r="AI14" s="657">
        <v>1.0262611852569625</v>
      </c>
      <c r="AJ14" s="674">
        <v>1.0284665549881569</v>
      </c>
      <c r="AK14" s="675">
        <v>1.0289415931063193</v>
      </c>
      <c r="AL14" s="676">
        <v>1.0381333031096209</v>
      </c>
      <c r="AM14" s="667">
        <v>1.0379485092007399</v>
      </c>
      <c r="AN14" s="667">
        <v>1.0293424775532005</v>
      </c>
      <c r="AO14" s="677">
        <v>1.0337127957473446</v>
      </c>
      <c r="AP14" s="678">
        <v>1.0389204963059619</v>
      </c>
      <c r="AQ14" s="679">
        <v>1.0390598126539157</v>
      </c>
      <c r="AR14" s="680">
        <v>1.060897998608084</v>
      </c>
      <c r="AS14" s="681">
        <v>1.0542055481705745</v>
      </c>
      <c r="AT14" s="264" t="s">
        <v>13263</v>
      </c>
      <c r="AU14" s="235" t="s">
        <v>13263</v>
      </c>
      <c r="AV14" s="235" t="s">
        <v>13263</v>
      </c>
      <c r="AW14" s="235" t="s">
        <v>13263</v>
      </c>
      <c r="AX14" s="234" t="s">
        <v>13263</v>
      </c>
      <c r="AY14" s="234" t="s">
        <v>13263</v>
      </c>
      <c r="AZ14" s="239" t="s">
        <v>13263</v>
      </c>
      <c r="BC14" s="232" t="s">
        <v>14031</v>
      </c>
      <c r="BD14" s="629" t="s">
        <v>13263</v>
      </c>
      <c r="BE14" s="629" t="s">
        <v>13263</v>
      </c>
      <c r="BF14" s="629" t="s">
        <v>13263</v>
      </c>
      <c r="BG14" s="629" t="s">
        <v>13263</v>
      </c>
      <c r="BH14" s="641" t="s">
        <v>13263</v>
      </c>
      <c r="BI14" s="673">
        <v>0.96570871230944244</v>
      </c>
      <c r="BJ14" s="657">
        <v>0.964283665368457</v>
      </c>
      <c r="BK14" s="674">
        <v>0.96897452379247395</v>
      </c>
      <c r="BL14" s="675">
        <v>0.97123673356408835</v>
      </c>
      <c r="BM14" s="676">
        <v>0.96781490957943395</v>
      </c>
      <c r="BN14" s="667">
        <v>0.97581790738863483</v>
      </c>
      <c r="BO14" s="667">
        <v>0.96100303588139502</v>
      </c>
      <c r="BP14" s="677">
        <v>0.96294867873988443</v>
      </c>
      <c r="BQ14" s="678">
        <v>0.9702679826102113</v>
      </c>
      <c r="BR14" s="679">
        <v>0.96984387111966164</v>
      </c>
      <c r="BS14" s="680">
        <v>0.96535074948516042</v>
      </c>
      <c r="BT14" s="681">
        <v>0.96112230811871391</v>
      </c>
      <c r="BU14" s="640" t="s">
        <v>13263</v>
      </c>
      <c r="BV14" s="636" t="s">
        <v>13263</v>
      </c>
      <c r="BW14" s="636" t="s">
        <v>13263</v>
      </c>
      <c r="BX14" s="636" t="s">
        <v>13263</v>
      </c>
      <c r="BY14" s="629" t="s">
        <v>13263</v>
      </c>
      <c r="BZ14" s="629" t="s">
        <v>13263</v>
      </c>
      <c r="CA14" s="239" t="s">
        <v>13263</v>
      </c>
      <c r="CC14" s="232" t="s">
        <v>14031</v>
      </c>
      <c r="CD14" s="629" t="s">
        <v>13263</v>
      </c>
      <c r="CE14" s="629" t="s">
        <v>13263</v>
      </c>
      <c r="CF14" s="629" t="s">
        <v>13263</v>
      </c>
      <c r="CG14" s="629" t="s">
        <v>13263</v>
      </c>
      <c r="CH14" s="641" t="s">
        <v>13263</v>
      </c>
      <c r="CI14" s="673">
        <v>0.95380868345570935</v>
      </c>
      <c r="CJ14" s="657">
        <v>0.95327977425310051</v>
      </c>
      <c r="CK14" s="674">
        <v>0.95532831159398235</v>
      </c>
      <c r="CL14" s="675">
        <v>0.95576956791016066</v>
      </c>
      <c r="CM14" s="676">
        <v>0.96430761978508783</v>
      </c>
      <c r="CN14" s="667">
        <v>0.96413596728738815</v>
      </c>
      <c r="CO14" s="667">
        <v>0.95614194391006746</v>
      </c>
      <c r="CP14" s="677">
        <v>0.96020147183665783</v>
      </c>
      <c r="CQ14" s="678">
        <v>0.965038832621821</v>
      </c>
      <c r="CR14" s="679">
        <v>0.96516824164423509</v>
      </c>
      <c r="CS14" s="680">
        <v>0.98545342954333237</v>
      </c>
      <c r="CT14" s="681">
        <v>0.9792369051985369</v>
      </c>
      <c r="CU14" s="640" t="s">
        <v>13263</v>
      </c>
      <c r="CV14" s="636" t="s">
        <v>13263</v>
      </c>
      <c r="CW14" s="636" t="s">
        <v>13263</v>
      </c>
      <c r="CX14" s="636" t="s">
        <v>13263</v>
      </c>
      <c r="CY14" s="629" t="s">
        <v>13263</v>
      </c>
      <c r="CZ14" s="629" t="s">
        <v>13263</v>
      </c>
      <c r="DA14" s="239" t="s">
        <v>13263</v>
      </c>
    </row>
    <row r="15" spans="2:105" ht="14.25" customHeight="1" thickTop="1" thickBot="1" x14ac:dyDescent="0.25">
      <c r="B15" s="232" t="s">
        <v>14050</v>
      </c>
      <c r="C15" s="234" t="s">
        <v>13263</v>
      </c>
      <c r="D15" s="629" t="s">
        <v>13263</v>
      </c>
      <c r="E15" s="629" t="s">
        <v>13263</v>
      </c>
      <c r="F15" s="629" t="s">
        <v>13263</v>
      </c>
      <c r="G15" s="629" t="s">
        <v>13263</v>
      </c>
      <c r="H15" s="682" t="s">
        <v>13263</v>
      </c>
      <c r="I15" s="673">
        <v>1.0308164308672694</v>
      </c>
      <c r="J15" s="683">
        <v>1.0358130421936242</v>
      </c>
      <c r="K15" s="684">
        <v>1.0234080523155367</v>
      </c>
      <c r="L15" s="684">
        <v>1.0243687388259706</v>
      </c>
      <c r="M15" s="685">
        <v>1.0371659212936279</v>
      </c>
      <c r="N15" s="686">
        <v>1.0342903489819602</v>
      </c>
      <c r="O15" s="687">
        <v>1.0304180622102561</v>
      </c>
      <c r="P15" s="688">
        <v>1.0314320205344822</v>
      </c>
      <c r="Q15" s="689">
        <v>1.0293601652587199</v>
      </c>
      <c r="R15" s="690">
        <v>1.0397108708055165</v>
      </c>
      <c r="S15" s="691">
        <v>1.0368847891500454</v>
      </c>
      <c r="T15" s="692">
        <v>1.0350714658391837</v>
      </c>
      <c r="U15" s="693">
        <v>1.0240117431285707</v>
      </c>
      <c r="V15" s="693">
        <v>1.0215872032872717</v>
      </c>
      <c r="W15" s="694">
        <v>1.0211746561286936</v>
      </c>
      <c r="X15" s="629" t="s">
        <v>13263</v>
      </c>
      <c r="Y15" s="234" t="s">
        <v>13263</v>
      </c>
      <c r="Z15" s="239" t="s">
        <v>13263</v>
      </c>
      <c r="AB15" s="232" t="s">
        <v>14050</v>
      </c>
      <c r="AC15" s="234" t="s">
        <v>13263</v>
      </c>
      <c r="AD15" s="629" t="s">
        <v>13263</v>
      </c>
      <c r="AE15" s="629" t="s">
        <v>13263</v>
      </c>
      <c r="AF15" s="629" t="s">
        <v>13263</v>
      </c>
      <c r="AG15" s="629" t="s">
        <v>13263</v>
      </c>
      <c r="AH15" s="682" t="s">
        <v>13263</v>
      </c>
      <c r="AI15" s="673">
        <v>1.0279716920277215</v>
      </c>
      <c r="AJ15" s="683">
        <v>1.0337524877594775</v>
      </c>
      <c r="AK15" s="684">
        <v>1.0238268770904553</v>
      </c>
      <c r="AL15" s="684">
        <v>1.0241194494756345</v>
      </c>
      <c r="AM15" s="685">
        <v>1.0373642024913394</v>
      </c>
      <c r="AN15" s="686">
        <v>1.037437099288979</v>
      </c>
      <c r="AO15" s="687">
        <v>1.0391649153363405</v>
      </c>
      <c r="AP15" s="688">
        <v>1.0484527726712793</v>
      </c>
      <c r="AQ15" s="689">
        <v>1.0453871216257995</v>
      </c>
      <c r="AR15" s="690">
        <v>1.052471830963585</v>
      </c>
      <c r="AS15" s="691">
        <v>1.0871453716510664</v>
      </c>
      <c r="AT15" s="692">
        <v>1.0828852199525292</v>
      </c>
      <c r="AU15" s="693">
        <v>1.0852666134944866</v>
      </c>
      <c r="AV15" s="693">
        <v>1.0940935224108765</v>
      </c>
      <c r="AW15" s="694">
        <v>1.0864821784807506</v>
      </c>
      <c r="AX15" s="629" t="s">
        <v>13263</v>
      </c>
      <c r="AY15" s="234" t="s">
        <v>13263</v>
      </c>
      <c r="AZ15" s="239" t="s">
        <v>13263</v>
      </c>
      <c r="BC15" s="232" t="s">
        <v>14050</v>
      </c>
      <c r="BD15" s="629" t="s">
        <v>13263</v>
      </c>
      <c r="BE15" s="629" t="s">
        <v>13263</v>
      </c>
      <c r="BF15" s="629" t="s">
        <v>13263</v>
      </c>
      <c r="BG15" s="629" t="s">
        <v>13263</v>
      </c>
      <c r="BH15" s="629" t="s">
        <v>13263</v>
      </c>
      <c r="BI15" s="682" t="s">
        <v>13263</v>
      </c>
      <c r="BJ15" s="673">
        <v>0.96991093811834639</v>
      </c>
      <c r="BK15" s="683">
        <v>0.9746123260995978</v>
      </c>
      <c r="BL15" s="684">
        <v>0.96294028148552391</v>
      </c>
      <c r="BM15" s="684">
        <v>0.96384420610941479</v>
      </c>
      <c r="BN15" s="685">
        <v>0.97588527072654907</v>
      </c>
      <c r="BO15" s="686">
        <v>0.97317960077900112</v>
      </c>
      <c r="BP15" s="687">
        <v>0.9695361069590126</v>
      </c>
      <c r="BQ15" s="688">
        <v>0.97049015584687937</v>
      </c>
      <c r="BR15" s="689">
        <v>0.96854071554501053</v>
      </c>
      <c r="BS15" s="690">
        <v>0.9782798526274834</v>
      </c>
      <c r="BT15" s="691">
        <v>0.97562074919492403</v>
      </c>
      <c r="BU15" s="692">
        <v>0.97391456557106726</v>
      </c>
      <c r="BV15" s="693">
        <v>0.96350830340026128</v>
      </c>
      <c r="BW15" s="693">
        <v>0.96122701679911504</v>
      </c>
      <c r="BX15" s="694">
        <v>0.96083884487091153</v>
      </c>
      <c r="BY15" s="629" t="s">
        <v>13263</v>
      </c>
      <c r="BZ15" s="629" t="s">
        <v>13263</v>
      </c>
      <c r="CA15" s="239" t="s">
        <v>13263</v>
      </c>
      <c r="CC15" s="232" t="s">
        <v>14050</v>
      </c>
      <c r="CD15" s="629" t="s">
        <v>13263</v>
      </c>
      <c r="CE15" s="629" t="s">
        <v>13263</v>
      </c>
      <c r="CF15" s="629" t="s">
        <v>13263</v>
      </c>
      <c r="CG15" s="629" t="s">
        <v>13263</v>
      </c>
      <c r="CH15" s="629" t="s">
        <v>13263</v>
      </c>
      <c r="CI15" s="682" t="s">
        <v>13263</v>
      </c>
      <c r="CJ15" s="673">
        <v>0.95486864025691187</v>
      </c>
      <c r="CK15" s="683">
        <v>0.96023834119594853</v>
      </c>
      <c r="CL15" s="684">
        <v>0.95101857917647825</v>
      </c>
      <c r="CM15" s="684">
        <v>0.9512903456052425</v>
      </c>
      <c r="CN15" s="685">
        <v>0.96359321289305366</v>
      </c>
      <c r="CO15" s="686">
        <v>0.96366092571684103</v>
      </c>
      <c r="CP15" s="687">
        <v>0.9652658700675022</v>
      </c>
      <c r="CQ15" s="688">
        <v>0.97389323186461374</v>
      </c>
      <c r="CR15" s="689">
        <v>0.97104559114843125</v>
      </c>
      <c r="CS15" s="690">
        <v>0.97762647934258584</v>
      </c>
      <c r="CT15" s="691">
        <v>1.0098342501459208</v>
      </c>
      <c r="CU15" s="692">
        <v>1.0058770543483937</v>
      </c>
      <c r="CV15" s="693">
        <v>1.0080890977645312</v>
      </c>
      <c r="CW15" s="693">
        <v>1.0162882909719237</v>
      </c>
      <c r="CX15" s="694">
        <v>1.0092182192126995</v>
      </c>
      <c r="CY15" s="629" t="s">
        <v>13263</v>
      </c>
      <c r="CZ15" s="629" t="s">
        <v>13263</v>
      </c>
      <c r="DA15" s="239" t="s">
        <v>13263</v>
      </c>
    </row>
    <row r="16" spans="2:105" ht="14.25" customHeight="1" thickTop="1" thickBot="1" x14ac:dyDescent="0.25">
      <c r="B16" s="232" t="s">
        <v>14054</v>
      </c>
      <c r="C16" s="234" t="s">
        <v>13263</v>
      </c>
      <c r="D16" s="629" t="s">
        <v>13263</v>
      </c>
      <c r="E16" s="629" t="s">
        <v>13263</v>
      </c>
      <c r="F16" s="629" t="s">
        <v>13263</v>
      </c>
      <c r="G16" s="629" t="s">
        <v>13263</v>
      </c>
      <c r="H16" s="641" t="s">
        <v>13263</v>
      </c>
      <c r="I16" s="695">
        <v>1.0215351467882636</v>
      </c>
      <c r="J16" s="696">
        <v>1.0207207782745222</v>
      </c>
      <c r="K16" s="684">
        <v>1.023608194066528</v>
      </c>
      <c r="L16" s="684">
        <v>1.0232958322374499</v>
      </c>
      <c r="M16" s="697">
        <v>1.0370486643000596</v>
      </c>
      <c r="N16" s="698">
        <v>1.0336449605941616</v>
      </c>
      <c r="O16" s="698">
        <v>1.0364957831944557</v>
      </c>
      <c r="P16" s="698">
        <v>1.0315641138788687</v>
      </c>
      <c r="Q16" s="699">
        <v>1.0339304736140851</v>
      </c>
      <c r="R16" s="700">
        <v>1.0507574257995529</v>
      </c>
      <c r="S16" s="691">
        <v>1.0431349024998129</v>
      </c>
      <c r="T16" s="701">
        <v>1.0778393499352659</v>
      </c>
      <c r="U16" s="693">
        <v>1.0209205466913367</v>
      </c>
      <c r="V16" s="693">
        <v>1.02495784405313</v>
      </c>
      <c r="W16" s="702">
        <v>1.0235871282913116</v>
      </c>
      <c r="X16" s="629" t="s">
        <v>13263</v>
      </c>
      <c r="Y16" s="234" t="s">
        <v>13263</v>
      </c>
      <c r="Z16" s="239" t="s">
        <v>13263</v>
      </c>
      <c r="AB16" s="232" t="s">
        <v>14054</v>
      </c>
      <c r="AC16" s="234" t="s">
        <v>13263</v>
      </c>
      <c r="AD16" s="629" t="s">
        <v>13263</v>
      </c>
      <c r="AE16" s="629" t="s">
        <v>13263</v>
      </c>
      <c r="AF16" s="629" t="s">
        <v>13263</v>
      </c>
      <c r="AG16" s="629" t="s">
        <v>13263</v>
      </c>
      <c r="AH16" s="641" t="s">
        <v>13263</v>
      </c>
      <c r="AI16" s="695">
        <v>1.0291051294422482</v>
      </c>
      <c r="AJ16" s="696">
        <v>1.0307279059607035</v>
      </c>
      <c r="AK16" s="684">
        <v>1.0244326259677807</v>
      </c>
      <c r="AL16" s="684">
        <v>1.0239227450802673</v>
      </c>
      <c r="AM16" s="697">
        <v>1.0351500242984908</v>
      </c>
      <c r="AN16" s="698">
        <v>1.0393819590310649</v>
      </c>
      <c r="AO16" s="698">
        <v>1.04615795090562</v>
      </c>
      <c r="AP16" s="698">
        <v>1.0440269503365607</v>
      </c>
      <c r="AQ16" s="699">
        <v>1.0650130642382645</v>
      </c>
      <c r="AR16" s="700">
        <v>1.0588253745760927</v>
      </c>
      <c r="AS16" s="691">
        <v>1.0854245220535286</v>
      </c>
      <c r="AT16" s="701">
        <v>1.0892128999179176</v>
      </c>
      <c r="AU16" s="693">
        <v>1.098975852307599</v>
      </c>
      <c r="AV16" s="693">
        <v>1.0885021571381692</v>
      </c>
      <c r="AW16" s="702">
        <v>1.0796905152573193</v>
      </c>
      <c r="AX16" s="629" t="s">
        <v>13263</v>
      </c>
      <c r="AY16" s="234" t="s">
        <v>13263</v>
      </c>
      <c r="AZ16" s="239" t="s">
        <v>13263</v>
      </c>
      <c r="BC16" s="232" t="s">
        <v>14054</v>
      </c>
      <c r="BD16" s="629" t="s">
        <v>13263</v>
      </c>
      <c r="BE16" s="629" t="s">
        <v>13263</v>
      </c>
      <c r="BF16" s="629" t="s">
        <v>13263</v>
      </c>
      <c r="BG16" s="629" t="s">
        <v>13263</v>
      </c>
      <c r="BH16" s="629" t="s">
        <v>13263</v>
      </c>
      <c r="BI16" s="641" t="s">
        <v>13263</v>
      </c>
      <c r="BJ16" s="695">
        <v>0.96117803604339724</v>
      </c>
      <c r="BK16" s="696">
        <v>0.96041178425938989</v>
      </c>
      <c r="BL16" s="684">
        <v>0.96312859791864369</v>
      </c>
      <c r="BM16" s="684">
        <v>0.96283469189852033</v>
      </c>
      <c r="BN16" s="697">
        <v>0.97577494182876912</v>
      </c>
      <c r="BO16" s="698">
        <v>0.97257234497872924</v>
      </c>
      <c r="BP16" s="698">
        <v>0.97525472754449172</v>
      </c>
      <c r="BQ16" s="698">
        <v>0.97061444449395373</v>
      </c>
      <c r="BR16" s="699">
        <v>0.97284098854387346</v>
      </c>
      <c r="BS16" s="700">
        <v>0.98867372509246498</v>
      </c>
      <c r="BT16" s="691">
        <v>0.98150157639256663</v>
      </c>
      <c r="BU16" s="701">
        <v>1.0141555215190305</v>
      </c>
      <c r="BV16" s="693">
        <v>0.96059974941667436</v>
      </c>
      <c r="BW16" s="693">
        <v>0.96439850422342821</v>
      </c>
      <c r="BX16" s="702">
        <v>0.96310877680870466</v>
      </c>
      <c r="BY16" s="629" t="s">
        <v>13263</v>
      </c>
      <c r="BZ16" s="629" t="s">
        <v>13263</v>
      </c>
      <c r="CA16" s="239" t="s">
        <v>13263</v>
      </c>
      <c r="CC16" s="232" t="s">
        <v>14054</v>
      </c>
      <c r="CD16" s="629" t="s">
        <v>13263</v>
      </c>
      <c r="CE16" s="629" t="s">
        <v>13263</v>
      </c>
      <c r="CF16" s="629" t="s">
        <v>13263</v>
      </c>
      <c r="CG16" s="629" t="s">
        <v>13263</v>
      </c>
      <c r="CH16" s="629" t="s">
        <v>13263</v>
      </c>
      <c r="CI16" s="641" t="s">
        <v>13263</v>
      </c>
      <c r="CJ16" s="695">
        <v>0.95592147454332244</v>
      </c>
      <c r="CK16" s="696">
        <v>0.95742884913314263</v>
      </c>
      <c r="CL16" s="684">
        <v>0.95158125090305823</v>
      </c>
      <c r="CM16" s="684">
        <v>0.95110762962191908</v>
      </c>
      <c r="CN16" s="697">
        <v>0.96153649349437009</v>
      </c>
      <c r="CO16" s="698">
        <v>0.96546747894376272</v>
      </c>
      <c r="CP16" s="698">
        <v>0.97176160377018161</v>
      </c>
      <c r="CQ16" s="698">
        <v>0.96978214691203735</v>
      </c>
      <c r="CR16" s="699">
        <v>0.98927585690522479</v>
      </c>
      <c r="CS16" s="700">
        <v>0.98352819784041756</v>
      </c>
      <c r="CT16" s="691">
        <v>1.0082357768338357</v>
      </c>
      <c r="CU16" s="701">
        <v>1.0117547484633085</v>
      </c>
      <c r="CV16" s="693">
        <v>1.0208234194642012</v>
      </c>
      <c r="CW16" s="693">
        <v>1.0110945493576968</v>
      </c>
      <c r="CX16" s="702">
        <v>1.0029095374877688</v>
      </c>
      <c r="CY16" s="629" t="s">
        <v>13263</v>
      </c>
      <c r="CZ16" s="629" t="s">
        <v>13263</v>
      </c>
      <c r="DA16" s="239" t="s">
        <v>13263</v>
      </c>
    </row>
    <row r="17" spans="2:105" ht="14.25" customHeight="1" thickTop="1" thickBot="1" x14ac:dyDescent="0.25">
      <c r="B17" s="232" t="s">
        <v>14055</v>
      </c>
      <c r="C17" s="234" t="s">
        <v>13263</v>
      </c>
      <c r="D17" s="629" t="s">
        <v>13263</v>
      </c>
      <c r="E17" s="629" t="s">
        <v>13263</v>
      </c>
      <c r="F17" s="629" t="s">
        <v>13263</v>
      </c>
      <c r="G17" s="629" t="s">
        <v>13263</v>
      </c>
      <c r="H17" s="629" t="s">
        <v>13263</v>
      </c>
      <c r="I17" s="682" t="s">
        <v>13263</v>
      </c>
      <c r="J17" s="703">
        <v>1.0308908730241442</v>
      </c>
      <c r="K17" s="704">
        <v>1.0200460366281574</v>
      </c>
      <c r="L17" s="704">
        <v>1.0222615544671143</v>
      </c>
      <c r="M17" s="705">
        <v>1.0350383929774856</v>
      </c>
      <c r="N17" s="706">
        <v>1.0316706061896872</v>
      </c>
      <c r="O17" s="707">
        <v>1.0317315510977618</v>
      </c>
      <c r="P17" s="708">
        <v>1.0341248571472759</v>
      </c>
      <c r="Q17" s="709">
        <v>1.0703698712680214</v>
      </c>
      <c r="R17" s="823">
        <v>1.0767736243948658</v>
      </c>
      <c r="S17" s="691">
        <v>1.0797044709709018</v>
      </c>
      <c r="T17" s="710">
        <v>1.082297878172704</v>
      </c>
      <c r="U17" s="824">
        <v>1.0221917832811469</v>
      </c>
      <c r="V17" s="792">
        <v>1.0290067611708267</v>
      </c>
      <c r="W17" s="640" t="s">
        <v>13263</v>
      </c>
      <c r="X17" s="629" t="s">
        <v>13263</v>
      </c>
      <c r="Y17" s="234" t="s">
        <v>13263</v>
      </c>
      <c r="Z17" s="239" t="s">
        <v>13263</v>
      </c>
      <c r="AB17" s="232" t="s">
        <v>14055</v>
      </c>
      <c r="AC17" s="234" t="s">
        <v>13263</v>
      </c>
      <c r="AD17" s="629" t="s">
        <v>13263</v>
      </c>
      <c r="AE17" s="629" t="s">
        <v>13263</v>
      </c>
      <c r="AF17" s="629" t="s">
        <v>13263</v>
      </c>
      <c r="AG17" s="629" t="s">
        <v>13263</v>
      </c>
      <c r="AH17" s="629" t="s">
        <v>13263</v>
      </c>
      <c r="AI17" s="682" t="s">
        <v>13263</v>
      </c>
      <c r="AJ17" s="703">
        <v>1.0435230750724944</v>
      </c>
      <c r="AK17" s="704">
        <v>1.0336451897296943</v>
      </c>
      <c r="AL17" s="704">
        <v>1.0282194739426938</v>
      </c>
      <c r="AM17" s="705">
        <v>1.0397750276630315</v>
      </c>
      <c r="AN17" s="706">
        <v>1.0441851672607139</v>
      </c>
      <c r="AO17" s="707">
        <v>1.0459501896178374</v>
      </c>
      <c r="AP17" s="708">
        <v>1.0517149467634241</v>
      </c>
      <c r="AQ17" s="709">
        <v>1.1115709808612049</v>
      </c>
      <c r="AR17" s="823">
        <v>1.1212550441433586</v>
      </c>
      <c r="AS17" s="691">
        <v>1.0878394297990066</v>
      </c>
      <c r="AT17" s="710">
        <v>1.0887810183838693</v>
      </c>
      <c r="AU17" s="824">
        <v>1.0938049457231216</v>
      </c>
      <c r="AV17" s="792">
        <v>1.0900904547160859</v>
      </c>
      <c r="AW17" s="640" t="s">
        <v>13263</v>
      </c>
      <c r="AX17" s="629" t="s">
        <v>13263</v>
      </c>
      <c r="AY17" s="234" t="s">
        <v>13263</v>
      </c>
      <c r="AZ17" s="239" t="s">
        <v>13263</v>
      </c>
      <c r="BC17" s="232" t="s">
        <v>14055</v>
      </c>
      <c r="BD17" s="629" t="s">
        <v>13263</v>
      </c>
      <c r="BE17" s="629" t="s">
        <v>13263</v>
      </c>
      <c r="BF17" s="629" t="s">
        <v>13263</v>
      </c>
      <c r="BG17" s="629" t="s">
        <v>13263</v>
      </c>
      <c r="BH17" s="629" t="s">
        <v>13263</v>
      </c>
      <c r="BI17" s="629" t="s">
        <v>13263</v>
      </c>
      <c r="BJ17" s="682" t="s">
        <v>13263</v>
      </c>
      <c r="BK17" s="703">
        <v>0.96998098188176196</v>
      </c>
      <c r="BL17" s="704">
        <v>0.95977690952940253</v>
      </c>
      <c r="BM17" s="704">
        <v>0.96186152413318116</v>
      </c>
      <c r="BN17" s="705">
        <v>0.97388344680990313</v>
      </c>
      <c r="BO17" s="706">
        <v>0.97071464473717428</v>
      </c>
      <c r="BP17" s="707">
        <v>0.97077198873285886</v>
      </c>
      <c r="BQ17" s="708">
        <v>0.97302388698183828</v>
      </c>
      <c r="BR17" s="709">
        <v>1.0071273748534717</v>
      </c>
      <c r="BS17" s="823">
        <v>1.0131527640660909</v>
      </c>
      <c r="BT17" s="691">
        <v>1.0159104424139722</v>
      </c>
      <c r="BU17" s="710">
        <v>1.0183506188961289</v>
      </c>
      <c r="BV17" s="824">
        <v>0.96179587535769706</v>
      </c>
      <c r="BW17" s="792">
        <v>0.96820819223614707</v>
      </c>
      <c r="BX17" s="640" t="s">
        <v>13263</v>
      </c>
      <c r="BY17" s="629" t="s">
        <v>13263</v>
      </c>
      <c r="BZ17" s="629" t="s">
        <v>13263</v>
      </c>
      <c r="CA17" s="239" t="s">
        <v>13263</v>
      </c>
      <c r="CC17" s="232" t="s">
        <v>14055</v>
      </c>
      <c r="CD17" s="629" t="s">
        <v>13263</v>
      </c>
      <c r="CE17" s="629" t="s">
        <v>13263</v>
      </c>
      <c r="CF17" s="629" t="s">
        <v>13263</v>
      </c>
      <c r="CG17" s="629" t="s">
        <v>13263</v>
      </c>
      <c r="CH17" s="629" t="s">
        <v>13263</v>
      </c>
      <c r="CI17" s="629" t="s">
        <v>13263</v>
      </c>
      <c r="CJ17" s="682" t="s">
        <v>13263</v>
      </c>
      <c r="CK17" s="703">
        <v>0.9693141041711808</v>
      </c>
      <c r="CL17" s="704">
        <v>0.9601386735449865</v>
      </c>
      <c r="CM17" s="704">
        <v>0.95509880143942794</v>
      </c>
      <c r="CN17" s="705">
        <v>0.96583259494165186</v>
      </c>
      <c r="CO17" s="706">
        <v>0.96992911241741364</v>
      </c>
      <c r="CP17" s="707">
        <v>0.97156861719292464</v>
      </c>
      <c r="CQ17" s="708">
        <v>0.97692342011182565</v>
      </c>
      <c r="CR17" s="709">
        <v>1.0325228596035672</v>
      </c>
      <c r="CS17" s="823">
        <v>1.0415182516071657</v>
      </c>
      <c r="CT17" s="691">
        <v>1.0104789511285694</v>
      </c>
      <c r="CU17" s="710">
        <v>1.0113535796992599</v>
      </c>
      <c r="CV17" s="824">
        <v>1.0160202360910513</v>
      </c>
      <c r="CW17" s="792">
        <v>1.012569896938095</v>
      </c>
      <c r="CX17" s="640" t="s">
        <v>13263</v>
      </c>
      <c r="CY17" s="629" t="s">
        <v>13263</v>
      </c>
      <c r="CZ17" s="629" t="s">
        <v>13263</v>
      </c>
      <c r="DA17" s="239" t="s">
        <v>13263</v>
      </c>
    </row>
    <row r="18" spans="2:105" ht="14.25" customHeight="1" thickTop="1" x14ac:dyDescent="0.2">
      <c r="B18" s="232" t="s">
        <v>14057</v>
      </c>
      <c r="C18" s="234" t="s">
        <v>13263</v>
      </c>
      <c r="D18" s="629" t="s">
        <v>13263</v>
      </c>
      <c r="E18" s="629" t="s">
        <v>13263</v>
      </c>
      <c r="F18" s="629" t="s">
        <v>13263</v>
      </c>
      <c r="G18" s="629" t="s">
        <v>13263</v>
      </c>
      <c r="H18" s="629" t="s">
        <v>13263</v>
      </c>
      <c r="I18" s="641" t="s">
        <v>13263</v>
      </c>
      <c r="J18" s="713">
        <v>1.0301090936868009</v>
      </c>
      <c r="K18" s="714">
        <v>1.0341359866106272</v>
      </c>
      <c r="L18" s="715">
        <v>1.0191335040944767</v>
      </c>
      <c r="M18" s="705">
        <v>1.0413341068882376</v>
      </c>
      <c r="N18" s="716">
        <v>1.0455592790863808</v>
      </c>
      <c r="O18" s="717">
        <v>1.0465925143137362</v>
      </c>
      <c r="P18" s="825">
        <v>1.0727765570260088</v>
      </c>
      <c r="Q18" s="709">
        <v>1.0753629298423539</v>
      </c>
      <c r="R18" s="634">
        <v>1.0965739991075985</v>
      </c>
      <c r="S18" s="718">
        <v>1.0945296378210914</v>
      </c>
      <c r="T18" s="718">
        <v>1.0848621269243397</v>
      </c>
      <c r="U18" s="719">
        <v>1.0432408159755107</v>
      </c>
      <c r="V18" s="719">
        <v>1.0347343607883976</v>
      </c>
      <c r="W18" s="720">
        <v>1.0353900551875661</v>
      </c>
      <c r="X18" s="629" t="s">
        <v>13263</v>
      </c>
      <c r="Y18" s="234" t="s">
        <v>13263</v>
      </c>
      <c r="Z18" s="239" t="s">
        <v>13263</v>
      </c>
      <c r="AB18" s="232" t="s">
        <v>14057</v>
      </c>
      <c r="AC18" s="234" t="s">
        <v>13263</v>
      </c>
      <c r="AD18" s="629" t="s">
        <v>13263</v>
      </c>
      <c r="AE18" s="629" t="s">
        <v>13263</v>
      </c>
      <c r="AF18" s="629" t="s">
        <v>13263</v>
      </c>
      <c r="AG18" s="629" t="s">
        <v>13263</v>
      </c>
      <c r="AH18" s="629" t="s">
        <v>13263</v>
      </c>
      <c r="AI18" s="641" t="s">
        <v>13263</v>
      </c>
      <c r="AJ18" s="713">
        <v>1.044306271896672</v>
      </c>
      <c r="AK18" s="714">
        <v>1.0434336498877794</v>
      </c>
      <c r="AL18" s="715">
        <v>1.0358049870471575</v>
      </c>
      <c r="AM18" s="705">
        <v>1.0429355374907676</v>
      </c>
      <c r="AN18" s="716">
        <v>1.0449551666689647</v>
      </c>
      <c r="AO18" s="717">
        <v>1.0499083022112317</v>
      </c>
      <c r="AP18" s="825">
        <v>1.0892017430901846</v>
      </c>
      <c r="AQ18" s="709">
        <v>1.1446808578852485</v>
      </c>
      <c r="AR18" s="634">
        <v>1.1263463520984636</v>
      </c>
      <c r="AS18" s="718">
        <v>1.1186245219477202</v>
      </c>
      <c r="AT18" s="718">
        <v>1.1141486858549303</v>
      </c>
      <c r="AU18" s="719">
        <v>1.0887992073735635</v>
      </c>
      <c r="AV18" s="719">
        <v>1.0905262996334404</v>
      </c>
      <c r="AW18" s="720">
        <v>1.0978408936199295</v>
      </c>
      <c r="AX18" s="629" t="s">
        <v>13263</v>
      </c>
      <c r="AY18" s="234" t="s">
        <v>13263</v>
      </c>
      <c r="AZ18" s="239" t="s">
        <v>13263</v>
      </c>
      <c r="BC18" s="232" t="s">
        <v>14057</v>
      </c>
      <c r="BD18" s="629" t="s">
        <v>13263</v>
      </c>
      <c r="BE18" s="629" t="s">
        <v>13263</v>
      </c>
      <c r="BF18" s="629" t="s">
        <v>13263</v>
      </c>
      <c r="BG18" s="629" t="s">
        <v>13263</v>
      </c>
      <c r="BH18" s="629" t="s">
        <v>13263</v>
      </c>
      <c r="BI18" s="629" t="s">
        <v>13263</v>
      </c>
      <c r="BJ18" s="641" t="s">
        <v>13263</v>
      </c>
      <c r="BK18" s="713">
        <v>0.96924539375202667</v>
      </c>
      <c r="BL18" s="714">
        <v>0.97303435886404355</v>
      </c>
      <c r="BM18" s="715">
        <v>0.95891829371838022</v>
      </c>
      <c r="BN18" s="705">
        <v>0.97980718027248093</v>
      </c>
      <c r="BO18" s="716">
        <v>0.98378270938484003</v>
      </c>
      <c r="BP18" s="717">
        <v>0.98475489620555201</v>
      </c>
      <c r="BQ18" s="825">
        <v>1.0093918622746927</v>
      </c>
      <c r="BR18" s="709">
        <v>1.0118254199960353</v>
      </c>
      <c r="BS18" s="634">
        <v>1.0317832393259434</v>
      </c>
      <c r="BT18" s="718">
        <v>1.0298596685388719</v>
      </c>
      <c r="BU18" s="718">
        <v>1.0207633597467733</v>
      </c>
      <c r="BV18" s="719">
        <v>0.98160123200097171</v>
      </c>
      <c r="BW18" s="719">
        <v>0.97359737827538417</v>
      </c>
      <c r="BX18" s="720">
        <v>0.97421433115930378</v>
      </c>
      <c r="BY18" s="629" t="s">
        <v>13263</v>
      </c>
      <c r="BZ18" s="629" t="s">
        <v>13263</v>
      </c>
      <c r="CA18" s="239" t="s">
        <v>13263</v>
      </c>
      <c r="CC18" s="232" t="s">
        <v>14057</v>
      </c>
      <c r="CD18" s="629" t="s">
        <v>13263</v>
      </c>
      <c r="CE18" s="629" t="s">
        <v>13263</v>
      </c>
      <c r="CF18" s="629" t="s">
        <v>13263</v>
      </c>
      <c r="CG18" s="629" t="s">
        <v>13263</v>
      </c>
      <c r="CH18" s="629" t="s">
        <v>13263</v>
      </c>
      <c r="CI18" s="629" t="s">
        <v>13263</v>
      </c>
      <c r="CJ18" s="641" t="s">
        <v>13263</v>
      </c>
      <c r="CK18" s="713">
        <v>0.97004160483326762</v>
      </c>
      <c r="CL18" s="714">
        <v>0.96923103835799274</v>
      </c>
      <c r="CM18" s="715">
        <v>0.96214487930313208</v>
      </c>
      <c r="CN18" s="705">
        <v>0.96876834866437811</v>
      </c>
      <c r="CO18" s="716">
        <v>0.97064435418297734</v>
      </c>
      <c r="CP18" s="717">
        <v>0.97524525305687815</v>
      </c>
      <c r="CQ18" s="825">
        <v>1.0117443850408452</v>
      </c>
      <c r="CR18" s="709">
        <v>1.0632781649278393</v>
      </c>
      <c r="CS18" s="634">
        <v>1.0462474969180293</v>
      </c>
      <c r="CT18" s="718">
        <v>1.0390747960416151</v>
      </c>
      <c r="CU18" s="718">
        <v>1.0349172540031726</v>
      </c>
      <c r="CV18" s="719">
        <v>1.0113704751993915</v>
      </c>
      <c r="CW18" s="719">
        <v>1.0129747472338988</v>
      </c>
      <c r="CX18" s="720">
        <v>1.0197691720882773</v>
      </c>
      <c r="CY18" s="629" t="s">
        <v>13263</v>
      </c>
      <c r="CZ18" s="629" t="s">
        <v>13263</v>
      </c>
      <c r="DA18" s="239" t="s">
        <v>13263</v>
      </c>
    </row>
    <row r="19" spans="2:105" ht="14.25" customHeight="1" thickBot="1" x14ac:dyDescent="0.25">
      <c r="B19" s="232" t="s">
        <v>14040</v>
      </c>
      <c r="C19" s="234" t="s">
        <v>13263</v>
      </c>
      <c r="D19" s="629" t="s">
        <v>13263</v>
      </c>
      <c r="E19" s="629" t="s">
        <v>13263</v>
      </c>
      <c r="F19" s="629" t="s">
        <v>13263</v>
      </c>
      <c r="G19" s="629" t="s">
        <v>13263</v>
      </c>
      <c r="H19" s="629" t="s">
        <v>13263</v>
      </c>
      <c r="I19" s="641" t="s">
        <v>13263</v>
      </c>
      <c r="J19" s="713">
        <v>1.0126439493836272</v>
      </c>
      <c r="K19" s="714">
        <v>1.0323835176586316</v>
      </c>
      <c r="L19" s="715">
        <v>1.0228095128072827</v>
      </c>
      <c r="M19" s="721">
        <v>1.0425535545890869</v>
      </c>
      <c r="N19" s="716">
        <v>1.0495048680941235</v>
      </c>
      <c r="O19" s="717">
        <v>1.049621800895544</v>
      </c>
      <c r="P19" s="634">
        <v>1.1153162404631802</v>
      </c>
      <c r="Q19" s="634">
        <v>1.1082101278383092</v>
      </c>
      <c r="R19" s="634">
        <v>1.1058160090951754</v>
      </c>
      <c r="S19" s="718">
        <v>1.1239921717164332</v>
      </c>
      <c r="T19" s="634">
        <v>1.1058781839392304</v>
      </c>
      <c r="U19" s="854">
        <v>1.039245168771177</v>
      </c>
      <c r="V19" s="855">
        <v>1.03674260890027</v>
      </c>
      <c r="W19" s="856">
        <v>1.0380859644617524</v>
      </c>
      <c r="X19" s="636" t="s">
        <v>13263</v>
      </c>
      <c r="Y19" s="234" t="s">
        <v>13263</v>
      </c>
      <c r="Z19" s="239" t="s">
        <v>13263</v>
      </c>
      <c r="AB19" s="232" t="s">
        <v>14040</v>
      </c>
      <c r="AC19" s="234" t="s">
        <v>13263</v>
      </c>
      <c r="AD19" s="629" t="s">
        <v>13263</v>
      </c>
      <c r="AE19" s="629" t="s">
        <v>13263</v>
      </c>
      <c r="AF19" s="629" t="s">
        <v>13263</v>
      </c>
      <c r="AG19" s="629" t="s">
        <v>13263</v>
      </c>
      <c r="AH19" s="629" t="s">
        <v>13263</v>
      </c>
      <c r="AI19" s="641" t="s">
        <v>13263</v>
      </c>
      <c r="AJ19" s="713">
        <v>1.0462728292850938</v>
      </c>
      <c r="AK19" s="714">
        <v>1.0426544075028026</v>
      </c>
      <c r="AL19" s="715">
        <v>1.0374780049360619</v>
      </c>
      <c r="AM19" s="721">
        <v>1.0438106161155594</v>
      </c>
      <c r="AN19" s="716">
        <v>1.0515962821575702</v>
      </c>
      <c r="AO19" s="717">
        <v>1.051612612925056</v>
      </c>
      <c r="AP19" s="634">
        <v>1.1523687559193383</v>
      </c>
      <c r="AQ19" s="634">
        <v>1.1468598910617973</v>
      </c>
      <c r="AR19" s="634">
        <v>1.1475571735677421</v>
      </c>
      <c r="AS19" s="718">
        <v>1.1585746190665771</v>
      </c>
      <c r="AT19" s="634">
        <v>1.1566545807582116</v>
      </c>
      <c r="AU19" s="854">
        <v>1.136042143175787</v>
      </c>
      <c r="AV19" s="855">
        <v>1.0940472308712836</v>
      </c>
      <c r="AW19" s="856">
        <v>1.1405761484500947</v>
      </c>
      <c r="AX19" s="636" t="s">
        <v>13263</v>
      </c>
      <c r="AY19" s="234" t="s">
        <v>13263</v>
      </c>
      <c r="AZ19" s="239" t="s">
        <v>13263</v>
      </c>
      <c r="BC19" s="232" t="s">
        <v>14040</v>
      </c>
      <c r="BD19" s="629" t="s">
        <v>13263</v>
      </c>
      <c r="BE19" s="629" t="s">
        <v>13263</v>
      </c>
      <c r="BF19" s="629" t="s">
        <v>13263</v>
      </c>
      <c r="BG19" s="629" t="s">
        <v>13263</v>
      </c>
      <c r="BH19" s="629" t="s">
        <v>13263</v>
      </c>
      <c r="BI19" s="629" t="s">
        <v>13263</v>
      </c>
      <c r="BJ19" s="641" t="s">
        <v>13263</v>
      </c>
      <c r="BK19" s="713">
        <v>0.95281217248370409</v>
      </c>
      <c r="BL19" s="714">
        <v>0.97138543403673583</v>
      </c>
      <c r="BM19" s="715">
        <v>0.96237710651220421</v>
      </c>
      <c r="BN19" s="721">
        <v>0.98095457725617186</v>
      </c>
      <c r="BO19" s="716">
        <v>0.98749517439930556</v>
      </c>
      <c r="BP19" s="717">
        <v>0.98760519825973714</v>
      </c>
      <c r="BQ19" s="634">
        <v>1.0494181007341361</v>
      </c>
      <c r="BR19" s="634">
        <v>1.0427318507327026</v>
      </c>
      <c r="BS19" s="634">
        <v>1.0404791878078732</v>
      </c>
      <c r="BT19" s="718">
        <v>1.0575814170811721</v>
      </c>
      <c r="BU19" s="634">
        <v>1.0405376890691245</v>
      </c>
      <c r="BV19" s="854">
        <v>0.97784166646408621</v>
      </c>
      <c r="BW19" s="855">
        <v>0.97548696962437098</v>
      </c>
      <c r="BX19" s="856">
        <v>0.97675095340833995</v>
      </c>
      <c r="BY19" s="636" t="s">
        <v>13263</v>
      </c>
      <c r="BZ19" s="629" t="s">
        <v>13263</v>
      </c>
      <c r="CA19" s="239" t="s">
        <v>13263</v>
      </c>
      <c r="CC19" s="232" t="s">
        <v>14040</v>
      </c>
      <c r="CD19" s="629" t="s">
        <v>13263</v>
      </c>
      <c r="CE19" s="629" t="s">
        <v>13263</v>
      </c>
      <c r="CF19" s="629" t="s">
        <v>13263</v>
      </c>
      <c r="CG19" s="629" t="s">
        <v>13263</v>
      </c>
      <c r="CH19" s="629" t="s">
        <v>13263</v>
      </c>
      <c r="CI19" s="629" t="s">
        <v>13263</v>
      </c>
      <c r="CJ19" s="641" t="s">
        <v>13263</v>
      </c>
      <c r="CK19" s="713">
        <v>0.97186831270278606</v>
      </c>
      <c r="CL19" s="714">
        <v>0.96850721091960978</v>
      </c>
      <c r="CM19" s="715">
        <v>0.96369892240479771</v>
      </c>
      <c r="CN19" s="721">
        <v>0.96958119705607304</v>
      </c>
      <c r="CO19" s="716">
        <v>0.97681319420607604</v>
      </c>
      <c r="CP19" s="717">
        <v>0.97682836362938152</v>
      </c>
      <c r="CQ19" s="634">
        <v>1.0704193467319458</v>
      </c>
      <c r="CR19" s="634">
        <v>1.0653022386085675</v>
      </c>
      <c r="CS19" s="634">
        <v>1.065949934652622</v>
      </c>
      <c r="CT19" s="718">
        <v>1.0761838868948537</v>
      </c>
      <c r="CU19" s="634">
        <v>1.0744003899532837</v>
      </c>
      <c r="CV19" s="854">
        <v>1.055253782707821</v>
      </c>
      <c r="CW19" s="855">
        <v>1.0162452914031508</v>
      </c>
      <c r="CX19" s="856">
        <v>1.0594653572918025</v>
      </c>
      <c r="CY19" s="636" t="s">
        <v>13263</v>
      </c>
      <c r="CZ19" s="629" t="s">
        <v>13263</v>
      </c>
      <c r="DA19" s="239" t="s">
        <v>13263</v>
      </c>
    </row>
    <row r="20" spans="2:105" ht="14.25" customHeight="1" thickTop="1" thickBot="1" x14ac:dyDescent="0.25">
      <c r="B20" s="232" t="s">
        <v>14059</v>
      </c>
      <c r="C20" s="234" t="s">
        <v>13263</v>
      </c>
      <c r="D20" s="629" t="s">
        <v>13263</v>
      </c>
      <c r="E20" s="629" t="s">
        <v>13263</v>
      </c>
      <c r="F20" s="629" t="s">
        <v>13263</v>
      </c>
      <c r="G20" s="629" t="s">
        <v>13263</v>
      </c>
      <c r="H20" s="629" t="s">
        <v>13263</v>
      </c>
      <c r="I20" s="641" t="s">
        <v>13263</v>
      </c>
      <c r="J20" s="722">
        <v>1.0316242949471763</v>
      </c>
      <c r="K20" s="723">
        <v>1.0331295275252181</v>
      </c>
      <c r="L20" s="715">
        <v>1.0235672419381259</v>
      </c>
      <c r="M20" s="724">
        <v>1.045413649472555</v>
      </c>
      <c r="N20" s="725">
        <v>1.05736811182116</v>
      </c>
      <c r="O20" s="726">
        <v>1.0597245494877017</v>
      </c>
      <c r="P20" s="727">
        <v>1.1146097123895784</v>
      </c>
      <c r="Q20" s="727">
        <v>1.1321709591018505</v>
      </c>
      <c r="R20" s="727">
        <v>1.1058888344150823</v>
      </c>
      <c r="S20" s="728">
        <v>1.1007004052642877</v>
      </c>
      <c r="T20" s="727">
        <v>1.1216061937126454</v>
      </c>
      <c r="U20" s="729">
        <v>1.0599551610012128</v>
      </c>
      <c r="V20" s="729">
        <v>1.0676930458844096</v>
      </c>
      <c r="W20" s="729">
        <v>1.0661237485859643</v>
      </c>
      <c r="X20" s="730">
        <v>1.0672880137806218</v>
      </c>
      <c r="Y20" s="234" t="s">
        <v>13263</v>
      </c>
      <c r="Z20" s="239" t="s">
        <v>13263</v>
      </c>
      <c r="AB20" s="232" t="s">
        <v>14059</v>
      </c>
      <c r="AC20" s="234" t="s">
        <v>13263</v>
      </c>
      <c r="AD20" s="629" t="s">
        <v>13263</v>
      </c>
      <c r="AE20" s="629" t="s">
        <v>13263</v>
      </c>
      <c r="AF20" s="629" t="s">
        <v>13263</v>
      </c>
      <c r="AG20" s="629" t="s">
        <v>13263</v>
      </c>
      <c r="AH20" s="629" t="s">
        <v>13263</v>
      </c>
      <c r="AI20" s="641" t="s">
        <v>13263</v>
      </c>
      <c r="AJ20" s="722">
        <v>1.0439576477511894</v>
      </c>
      <c r="AK20" s="723">
        <v>1.0451505396434144</v>
      </c>
      <c r="AL20" s="715">
        <v>1.0394497042393644</v>
      </c>
      <c r="AM20" s="724">
        <v>1.0448764084421525</v>
      </c>
      <c r="AN20" s="725">
        <v>1.0521317566500323</v>
      </c>
      <c r="AO20" s="726">
        <v>1.0523114839694059</v>
      </c>
      <c r="AP20" s="727">
        <v>1.1550828658054799</v>
      </c>
      <c r="AQ20" s="727">
        <v>1.1653286315962892</v>
      </c>
      <c r="AR20" s="727">
        <v>1.1331753411211929</v>
      </c>
      <c r="AS20" s="728">
        <v>1.1351544896893346</v>
      </c>
      <c r="AT20" s="727">
        <v>1.1602626798381379</v>
      </c>
      <c r="AU20" s="729">
        <v>1.1410757727268552</v>
      </c>
      <c r="AV20" s="729">
        <v>1.1460681917194875</v>
      </c>
      <c r="AW20" s="729">
        <v>1.1547883703729671</v>
      </c>
      <c r="AX20" s="730">
        <v>1.1500710891846762</v>
      </c>
      <c r="AY20" s="234" t="s">
        <v>13263</v>
      </c>
      <c r="AZ20" s="239" t="s">
        <v>13263</v>
      </c>
      <c r="BC20" s="232" t="s">
        <v>14059</v>
      </c>
      <c r="BD20" s="629" t="s">
        <v>13263</v>
      </c>
      <c r="BE20" s="629" t="s">
        <v>13263</v>
      </c>
      <c r="BF20" s="629" t="s">
        <v>13263</v>
      </c>
      <c r="BG20" s="629" t="s">
        <v>13263</v>
      </c>
      <c r="BH20" s="629" t="s">
        <v>13263</v>
      </c>
      <c r="BI20" s="629" t="s">
        <v>13263</v>
      </c>
      <c r="BJ20" s="641" t="s">
        <v>13263</v>
      </c>
      <c r="BK20" s="722">
        <v>0.97067106978112527</v>
      </c>
      <c r="BL20" s="723">
        <v>0.97208736612462154</v>
      </c>
      <c r="BM20" s="715">
        <v>0.96309006543498499</v>
      </c>
      <c r="BN20" s="724">
        <v>0.98364568425491994</v>
      </c>
      <c r="BO20" s="725">
        <v>0.9948938206291934</v>
      </c>
      <c r="BP20" s="726">
        <v>0.99711102885301706</v>
      </c>
      <c r="BQ20" s="727">
        <v>1.0487533176688342</v>
      </c>
      <c r="BR20" s="727">
        <v>1.0652769631630166</v>
      </c>
      <c r="BS20" s="727">
        <v>1.0405477102646687</v>
      </c>
      <c r="BT20" s="728">
        <v>1.0356658379600403</v>
      </c>
      <c r="BU20" s="727">
        <v>1.0553364139024424</v>
      </c>
      <c r="BV20" s="729">
        <v>0.9973280147514888</v>
      </c>
      <c r="BW20" s="729">
        <v>1.004608708928818</v>
      </c>
      <c r="BX20" s="729">
        <v>1.0031321331105236</v>
      </c>
      <c r="BY20" s="730">
        <v>1.0042276080305523</v>
      </c>
      <c r="BZ20" s="629" t="s">
        <v>13263</v>
      </c>
      <c r="CA20" s="239" t="s">
        <v>13263</v>
      </c>
      <c r="CC20" s="232" t="s">
        <v>14059</v>
      </c>
      <c r="CD20" s="629" t="s">
        <v>13263</v>
      </c>
      <c r="CE20" s="629" t="s">
        <v>13263</v>
      </c>
      <c r="CF20" s="629" t="s">
        <v>13263</v>
      </c>
      <c r="CG20" s="629" t="s">
        <v>13263</v>
      </c>
      <c r="CH20" s="629" t="s">
        <v>13263</v>
      </c>
      <c r="CI20" s="629" t="s">
        <v>13263</v>
      </c>
      <c r="CJ20" s="641" t="s">
        <v>13263</v>
      </c>
      <c r="CK20" s="722">
        <v>0.96971777270215065</v>
      </c>
      <c r="CL20" s="723">
        <v>0.9708258334278832</v>
      </c>
      <c r="CM20" s="715">
        <v>0.96553040652769773</v>
      </c>
      <c r="CN20" s="724">
        <v>0.97057119675896486</v>
      </c>
      <c r="CO20" s="725">
        <v>0.97731058903170753</v>
      </c>
      <c r="CP20" s="726">
        <v>0.97747753524471859</v>
      </c>
      <c r="CQ20" s="727">
        <v>1.0729404457433169</v>
      </c>
      <c r="CR20" s="727">
        <v>1.0824575954128415</v>
      </c>
      <c r="CS20" s="727">
        <v>1.0525908500599808</v>
      </c>
      <c r="CT20" s="728">
        <v>1.0544292537016207</v>
      </c>
      <c r="CU20" s="727">
        <v>1.0777519031214784</v>
      </c>
      <c r="CV20" s="729">
        <v>1.0599294513495368</v>
      </c>
      <c r="CW20" s="729">
        <v>1.0645668400753718</v>
      </c>
      <c r="CX20" s="729">
        <v>1.0726668930225718</v>
      </c>
      <c r="CY20" s="730">
        <v>1.0682850759852855</v>
      </c>
      <c r="CZ20" s="629" t="s">
        <v>13263</v>
      </c>
      <c r="DA20" s="239" t="s">
        <v>13263</v>
      </c>
    </row>
    <row r="21" spans="2:105" ht="14.25" customHeight="1" thickTop="1" thickBot="1" x14ac:dyDescent="0.25">
      <c r="B21" s="232" t="s">
        <v>14045</v>
      </c>
      <c r="C21" s="234" t="s">
        <v>13263</v>
      </c>
      <c r="D21" s="629" t="s">
        <v>13263</v>
      </c>
      <c r="E21" s="629" t="s">
        <v>13263</v>
      </c>
      <c r="F21" s="629" t="s">
        <v>13263</v>
      </c>
      <c r="G21" s="629" t="s">
        <v>13263</v>
      </c>
      <c r="H21" s="629" t="s">
        <v>13263</v>
      </c>
      <c r="I21" s="630" t="s">
        <v>13263</v>
      </c>
      <c r="J21" s="731">
        <v>1.041099302602603</v>
      </c>
      <c r="K21" s="732">
        <v>1.0416187425633541</v>
      </c>
      <c r="L21" s="733">
        <v>1.0324118745836242</v>
      </c>
      <c r="M21" s="734">
        <v>1.0786761371591591</v>
      </c>
      <c r="N21" s="734">
        <v>1.0787113808989826</v>
      </c>
      <c r="O21" s="735">
        <v>1.0969377984266271</v>
      </c>
      <c r="P21" s="736">
        <v>1.1435101821326668</v>
      </c>
      <c r="Q21" s="826">
        <v>1.1508794756058296</v>
      </c>
      <c r="R21" s="827">
        <v>1.1574668788068592</v>
      </c>
      <c r="S21" s="738">
        <v>1.1573169040285527</v>
      </c>
      <c r="T21" s="739">
        <v>1.1577224866818776</v>
      </c>
      <c r="U21" s="740">
        <v>1.094189152337699</v>
      </c>
      <c r="V21" s="741">
        <v>1.0685837441715125</v>
      </c>
      <c r="W21" s="729">
        <v>1.0668775672811164</v>
      </c>
      <c r="X21" s="742">
        <v>1.0671755809475483</v>
      </c>
      <c r="Y21" s="234" t="s">
        <v>13263</v>
      </c>
      <c r="Z21" s="239" t="s">
        <v>13263</v>
      </c>
      <c r="AB21" s="232" t="s">
        <v>14045</v>
      </c>
      <c r="AC21" s="234" t="s">
        <v>13263</v>
      </c>
      <c r="AD21" s="629" t="s">
        <v>13263</v>
      </c>
      <c r="AE21" s="629" t="s">
        <v>13263</v>
      </c>
      <c r="AF21" s="629" t="s">
        <v>13263</v>
      </c>
      <c r="AG21" s="629" t="s">
        <v>13263</v>
      </c>
      <c r="AH21" s="629" t="s">
        <v>13263</v>
      </c>
      <c r="AI21" s="630" t="s">
        <v>13263</v>
      </c>
      <c r="AJ21" s="731">
        <v>1.0496312988665257</v>
      </c>
      <c r="AK21" s="732">
        <v>1.0538205024601892</v>
      </c>
      <c r="AL21" s="733">
        <v>1.0412848731401723</v>
      </c>
      <c r="AM21" s="734">
        <v>1.0816196329719305</v>
      </c>
      <c r="AN21" s="734">
        <v>1.0807660078984376</v>
      </c>
      <c r="AO21" s="735">
        <v>1.1064448377378018</v>
      </c>
      <c r="AP21" s="736">
        <v>1.1608880674208497</v>
      </c>
      <c r="AQ21" s="826">
        <v>1.1634274287823887</v>
      </c>
      <c r="AR21" s="827">
        <v>1.1692062683092697</v>
      </c>
      <c r="AS21" s="738">
        <v>1.1699367603965858</v>
      </c>
      <c r="AT21" s="739">
        <v>1.1641387869273032</v>
      </c>
      <c r="AU21" s="740">
        <v>1.1524514464351594</v>
      </c>
      <c r="AV21" s="741">
        <v>1.152925673828703</v>
      </c>
      <c r="AW21" s="729">
        <v>1.1518031582831143</v>
      </c>
      <c r="AX21" s="742">
        <v>1.1523075793589468</v>
      </c>
      <c r="AY21" s="234" t="s">
        <v>13263</v>
      </c>
      <c r="AZ21" s="239" t="s">
        <v>13263</v>
      </c>
      <c r="BC21" s="232" t="s">
        <v>14045</v>
      </c>
      <c r="BD21" s="629" t="s">
        <v>13263</v>
      </c>
      <c r="BE21" s="629" t="s">
        <v>13263</v>
      </c>
      <c r="BF21" s="629" t="s">
        <v>13263</v>
      </c>
      <c r="BG21" s="629" t="s">
        <v>13263</v>
      </c>
      <c r="BH21" s="629" t="s">
        <v>13263</v>
      </c>
      <c r="BI21" s="629" t="s">
        <v>13263</v>
      </c>
      <c r="BJ21" s="630" t="s">
        <v>13263</v>
      </c>
      <c r="BK21" s="731">
        <v>0.9795862493306231</v>
      </c>
      <c r="BL21" s="732">
        <v>0.98007499833048584</v>
      </c>
      <c r="BM21" s="733">
        <v>0.97141211550096052</v>
      </c>
      <c r="BN21" s="734">
        <v>1.0149428674101404</v>
      </c>
      <c r="BO21" s="734">
        <v>1.0149760287837177</v>
      </c>
      <c r="BP21" s="735">
        <v>1.0321255436666967</v>
      </c>
      <c r="BQ21" s="736">
        <v>1.0759462114578848</v>
      </c>
      <c r="BR21" s="826">
        <v>1.0828800923427775</v>
      </c>
      <c r="BS21" s="827">
        <v>1.0890782807176937</v>
      </c>
      <c r="BT21" s="738">
        <v>1.088937167156087</v>
      </c>
      <c r="BU21" s="739">
        <v>1.0893187860748303</v>
      </c>
      <c r="BV21" s="740">
        <v>1.0295393005424729</v>
      </c>
      <c r="BW21" s="741">
        <v>1.0054467805634528</v>
      </c>
      <c r="BX21" s="729">
        <v>1.0038414126445812</v>
      </c>
      <c r="BY21" s="742">
        <v>1.0041218182591294</v>
      </c>
      <c r="BZ21" s="629" t="s">
        <v>13263</v>
      </c>
      <c r="CA21" s="239" t="s">
        <v>13263</v>
      </c>
      <c r="CC21" s="232" t="s">
        <v>14045</v>
      </c>
      <c r="CD21" s="629" t="s">
        <v>13263</v>
      </c>
      <c r="CE21" s="629" t="s">
        <v>13263</v>
      </c>
      <c r="CF21" s="629" t="s">
        <v>13263</v>
      </c>
      <c r="CG21" s="629" t="s">
        <v>13263</v>
      </c>
      <c r="CH21" s="629" t="s">
        <v>13263</v>
      </c>
      <c r="CI21" s="629" t="s">
        <v>13263</v>
      </c>
      <c r="CJ21" s="630" t="s">
        <v>13263</v>
      </c>
      <c r="CK21" s="731">
        <v>0.9749879484937688</v>
      </c>
      <c r="CL21" s="732">
        <v>0.97887924158117945</v>
      </c>
      <c r="CM21" s="733">
        <v>0.96723506945426063</v>
      </c>
      <c r="CN21" s="734">
        <v>1.0047014681638098</v>
      </c>
      <c r="CO21" s="734">
        <v>1.0039085476782201</v>
      </c>
      <c r="CP21" s="735">
        <v>1.027761256388259</v>
      </c>
      <c r="CQ21" s="736">
        <v>1.0783328169689801</v>
      </c>
      <c r="CR21" s="826">
        <v>1.0806915945007149</v>
      </c>
      <c r="CS21" s="827">
        <v>1.0860594783481872</v>
      </c>
      <c r="CT21" s="738">
        <v>1.0867380223115493</v>
      </c>
      <c r="CU21" s="739">
        <v>1.0813523652104888</v>
      </c>
      <c r="CV21" s="740">
        <v>1.0704961568046549</v>
      </c>
      <c r="CW21" s="741">
        <v>1.0709366600499828</v>
      </c>
      <c r="CX21" s="729">
        <v>1.069893970936074</v>
      </c>
      <c r="CY21" s="742">
        <v>1.070362520673906</v>
      </c>
      <c r="CZ21" s="629" t="s">
        <v>13263</v>
      </c>
      <c r="DA21" s="239" t="s">
        <v>13263</v>
      </c>
    </row>
    <row r="22" spans="2:105" ht="14.25" customHeight="1" thickTop="1" thickBot="1" x14ac:dyDescent="0.25">
      <c r="B22" s="232" t="s">
        <v>14043</v>
      </c>
      <c r="C22" s="234" t="s">
        <v>13263</v>
      </c>
      <c r="D22" s="629" t="s">
        <v>13263</v>
      </c>
      <c r="E22" s="629" t="s">
        <v>13263</v>
      </c>
      <c r="F22" s="629" t="s">
        <v>13263</v>
      </c>
      <c r="G22" s="629" t="s">
        <v>13263</v>
      </c>
      <c r="H22" s="641" t="s">
        <v>13263</v>
      </c>
      <c r="I22" s="743">
        <v>1.0559231913141134</v>
      </c>
      <c r="J22" s="731">
        <v>1.0416021199979659</v>
      </c>
      <c r="K22" s="744">
        <v>1.0417890425371381</v>
      </c>
      <c r="L22" s="745">
        <v>1.0596366667815602</v>
      </c>
      <c r="M22" s="734">
        <v>1.077110629809142</v>
      </c>
      <c r="N22" s="746">
        <v>1.0794524301022077</v>
      </c>
      <c r="O22" s="747">
        <v>1.1318617289221282</v>
      </c>
      <c r="P22" s="736">
        <v>1.1493408648146746</v>
      </c>
      <c r="Q22" s="736">
        <v>1.1614051163354095</v>
      </c>
      <c r="R22" s="737">
        <v>1.1704037219854713</v>
      </c>
      <c r="S22" s="748">
        <v>1.1617184398924822</v>
      </c>
      <c r="T22" s="749">
        <v>1.1605178264408993</v>
      </c>
      <c r="U22" s="749">
        <v>1.149613345658606</v>
      </c>
      <c r="V22" s="739">
        <v>1.1462792630432999</v>
      </c>
      <c r="W22" s="750">
        <v>1.0735901746624739</v>
      </c>
      <c r="X22" s="751">
        <v>1.0413360504740288</v>
      </c>
      <c r="Y22" s="234" t="s">
        <v>13263</v>
      </c>
      <c r="Z22" s="239" t="s">
        <v>13263</v>
      </c>
      <c r="AB22" s="232" t="s">
        <v>14043</v>
      </c>
      <c r="AC22" s="234" t="s">
        <v>13263</v>
      </c>
      <c r="AD22" s="629" t="s">
        <v>13263</v>
      </c>
      <c r="AE22" s="629" t="s">
        <v>13263</v>
      </c>
      <c r="AF22" s="629" t="s">
        <v>13263</v>
      </c>
      <c r="AG22" s="629" t="s">
        <v>13263</v>
      </c>
      <c r="AH22" s="641" t="s">
        <v>13263</v>
      </c>
      <c r="AI22" s="743">
        <v>1.0559532369380182</v>
      </c>
      <c r="AJ22" s="731">
        <v>1.0510183612278112</v>
      </c>
      <c r="AK22" s="744">
        <v>1.0510274054334074</v>
      </c>
      <c r="AL22" s="745">
        <v>1.0754436641197409</v>
      </c>
      <c r="AM22" s="734">
        <v>1.0799903432543079</v>
      </c>
      <c r="AN22" s="746">
        <v>1.0819933124120042</v>
      </c>
      <c r="AO22" s="747">
        <v>1.1582566004119419</v>
      </c>
      <c r="AP22" s="736">
        <v>1.163342653362879</v>
      </c>
      <c r="AQ22" s="736">
        <v>1.1645630790242132</v>
      </c>
      <c r="AR22" s="737">
        <v>1.1750193010359069</v>
      </c>
      <c r="AS22" s="748">
        <v>1.1726955468693856</v>
      </c>
      <c r="AT22" s="749">
        <v>1.1669580507207831</v>
      </c>
      <c r="AU22" s="749">
        <v>1.1616079123827558</v>
      </c>
      <c r="AV22" s="739">
        <v>1.1592521311792792</v>
      </c>
      <c r="AW22" s="750">
        <v>1.1523201766745816</v>
      </c>
      <c r="AX22" s="751">
        <v>1.0966305828296103</v>
      </c>
      <c r="AY22" s="234" t="s">
        <v>13263</v>
      </c>
      <c r="AZ22" s="239" t="s">
        <v>13263</v>
      </c>
      <c r="BC22" s="232" t="s">
        <v>14043</v>
      </c>
      <c r="BD22" s="629" t="s">
        <v>13263</v>
      </c>
      <c r="BE22" s="629" t="s">
        <v>13263</v>
      </c>
      <c r="BF22" s="629" t="s">
        <v>13263</v>
      </c>
      <c r="BG22" s="629" t="s">
        <v>13263</v>
      </c>
      <c r="BH22" s="629" t="s">
        <v>13263</v>
      </c>
      <c r="BI22" s="641" t="s">
        <v>13263</v>
      </c>
      <c r="BJ22" s="743">
        <v>0.99353427283529772</v>
      </c>
      <c r="BK22" s="731">
        <v>0.98005935790459664</v>
      </c>
      <c r="BL22" s="744">
        <v>0.98023523617922959</v>
      </c>
      <c r="BM22" s="745">
        <v>0.99702833867132701</v>
      </c>
      <c r="BN22" s="734">
        <v>1.0134698576122589</v>
      </c>
      <c r="BO22" s="746">
        <v>1.0156732933076158</v>
      </c>
      <c r="BP22" s="747">
        <v>1.0649860037596459</v>
      </c>
      <c r="BQ22" s="736">
        <v>1.0814323899283027</v>
      </c>
      <c r="BR22" s="736">
        <v>1.0927838286130009</v>
      </c>
      <c r="BS22" s="737">
        <v>1.1012507542327896</v>
      </c>
      <c r="BT22" s="748">
        <v>1.0930786395376959</v>
      </c>
      <c r="BU22" s="749">
        <v>1.0919489639870625</v>
      </c>
      <c r="BV22" s="749">
        <v>1.0816887713198304</v>
      </c>
      <c r="BW22" s="739">
        <v>1.0785516820182415</v>
      </c>
      <c r="BX22" s="750">
        <v>1.0101574075467938</v>
      </c>
      <c r="BY22" s="751">
        <v>0.97980900902206303</v>
      </c>
      <c r="BZ22" s="629" t="s">
        <v>13263</v>
      </c>
      <c r="CA22" s="239" t="s">
        <v>13263</v>
      </c>
      <c r="CC22" s="232" t="s">
        <v>14043</v>
      </c>
      <c r="CD22" s="629" t="s">
        <v>13263</v>
      </c>
      <c r="CE22" s="629" t="s">
        <v>13263</v>
      </c>
      <c r="CF22" s="629" t="s">
        <v>13263</v>
      </c>
      <c r="CG22" s="629" t="s">
        <v>13263</v>
      </c>
      <c r="CH22" s="629" t="s">
        <v>13263</v>
      </c>
      <c r="CI22" s="641" t="s">
        <v>13263</v>
      </c>
      <c r="CJ22" s="743">
        <v>0.98086030904312038</v>
      </c>
      <c r="CK22" s="731">
        <v>0.97627637147383961</v>
      </c>
      <c r="CL22" s="744">
        <v>0.97628477251091783</v>
      </c>
      <c r="CM22" s="745">
        <v>0.99896469639675245</v>
      </c>
      <c r="CN22" s="734">
        <v>1.0031880435536611</v>
      </c>
      <c r="CO22" s="746">
        <v>1.0050485738103987</v>
      </c>
      <c r="CP22" s="747">
        <v>1.0758884837794924</v>
      </c>
      <c r="CQ22" s="736">
        <v>1.0806128477899022</v>
      </c>
      <c r="CR22" s="736">
        <v>1.0817464842516926</v>
      </c>
      <c r="CS22" s="737">
        <v>1.0914591237844387</v>
      </c>
      <c r="CT22" s="748">
        <v>1.0893006207843217</v>
      </c>
      <c r="CU22" s="749">
        <v>1.0839711402272363</v>
      </c>
      <c r="CV22" s="749">
        <v>1.0790014709652929</v>
      </c>
      <c r="CW22" s="739">
        <v>1.0768132184949664</v>
      </c>
      <c r="CX22" s="750">
        <v>1.0703742221455947</v>
      </c>
      <c r="CY22" s="751">
        <v>1.0186449311898143</v>
      </c>
      <c r="CZ22" s="629" t="s">
        <v>13263</v>
      </c>
      <c r="DA22" s="239" t="s">
        <v>13263</v>
      </c>
    </row>
    <row r="23" spans="2:105" ht="14.25" customHeight="1" thickTop="1" thickBot="1" x14ac:dyDescent="0.25">
      <c r="B23" s="232" t="s">
        <v>14064</v>
      </c>
      <c r="C23" s="234" t="s">
        <v>13263</v>
      </c>
      <c r="D23" s="629" t="s">
        <v>13263</v>
      </c>
      <c r="E23" s="629" t="s">
        <v>13263</v>
      </c>
      <c r="F23" s="629" t="s">
        <v>13263</v>
      </c>
      <c r="G23" s="629" t="s">
        <v>13263</v>
      </c>
      <c r="H23" s="641" t="s">
        <v>13263</v>
      </c>
      <c r="I23" s="752">
        <v>1.0557862706881533</v>
      </c>
      <c r="J23" s="753">
        <v>1.0428218296091698</v>
      </c>
      <c r="K23" s="754">
        <v>1.04849061592418</v>
      </c>
      <c r="L23" s="745">
        <v>1.0445595080373307</v>
      </c>
      <c r="M23" s="734">
        <v>1.0968274102691684</v>
      </c>
      <c r="N23" s="734">
        <v>1.0876833024921981</v>
      </c>
      <c r="O23" s="828">
        <v>1.1089386841656339</v>
      </c>
      <c r="P23" s="755">
        <v>1.1591423266263006</v>
      </c>
      <c r="Q23" s="756">
        <v>1.1623219959958435</v>
      </c>
      <c r="R23" s="756">
        <v>1.1644654148644915</v>
      </c>
      <c r="S23" s="829">
        <v>1.1719021871969331</v>
      </c>
      <c r="T23" s="757">
        <v>1.1687035847528513</v>
      </c>
      <c r="U23" s="757">
        <v>1.1580709354474634</v>
      </c>
      <c r="V23" s="758">
        <v>1.157340467665317</v>
      </c>
      <c r="W23" s="759">
        <v>1.1438469149836896</v>
      </c>
      <c r="X23" s="760">
        <v>1.0567004103453974</v>
      </c>
      <c r="Y23" s="234" t="s">
        <v>13263</v>
      </c>
      <c r="Z23" s="239" t="s">
        <v>13263</v>
      </c>
      <c r="AB23" s="232" t="s">
        <v>14064</v>
      </c>
      <c r="AC23" s="234" t="s">
        <v>13263</v>
      </c>
      <c r="AD23" s="629" t="s">
        <v>13263</v>
      </c>
      <c r="AE23" s="629" t="s">
        <v>13263</v>
      </c>
      <c r="AF23" s="629" t="s">
        <v>13263</v>
      </c>
      <c r="AG23" s="629" t="s">
        <v>13263</v>
      </c>
      <c r="AH23" s="641" t="s">
        <v>13263</v>
      </c>
      <c r="AI23" s="752">
        <v>1.0561317502927678</v>
      </c>
      <c r="AJ23" s="753">
        <v>1.051121623163302</v>
      </c>
      <c r="AK23" s="754">
        <v>1.0609486530615715</v>
      </c>
      <c r="AL23" s="745">
        <v>1.0618655315870054</v>
      </c>
      <c r="AM23" s="734">
        <v>1.0987212939036921</v>
      </c>
      <c r="AN23" s="734">
        <v>1.0876741946519677</v>
      </c>
      <c r="AO23" s="828">
        <v>1.1223062602628109</v>
      </c>
      <c r="AP23" s="755">
        <v>1.1632131766134461</v>
      </c>
      <c r="AQ23" s="756">
        <v>1.1642598526145667</v>
      </c>
      <c r="AR23" s="756">
        <v>1.1668976834957552</v>
      </c>
      <c r="AS23" s="829">
        <v>1.1772865983776581</v>
      </c>
      <c r="AT23" s="757">
        <v>1.1741382332288435</v>
      </c>
      <c r="AU23" s="757">
        <v>1.16365529816321</v>
      </c>
      <c r="AV23" s="758">
        <v>1.1632125591000437</v>
      </c>
      <c r="AW23" s="759">
        <v>1.1555904210590884</v>
      </c>
      <c r="AX23" s="760">
        <v>1.1163778327002816</v>
      </c>
      <c r="AY23" s="234" t="s">
        <v>13263</v>
      </c>
      <c r="AZ23" s="239" t="s">
        <v>13263</v>
      </c>
      <c r="BC23" s="232" t="s">
        <v>14064</v>
      </c>
      <c r="BD23" s="629" t="s">
        <v>13263</v>
      </c>
      <c r="BE23" s="629" t="s">
        <v>13263</v>
      </c>
      <c r="BF23" s="629" t="s">
        <v>13263</v>
      </c>
      <c r="BG23" s="629" t="s">
        <v>13263</v>
      </c>
      <c r="BH23" s="629" t="s">
        <v>13263</v>
      </c>
      <c r="BI23" s="641" t="s">
        <v>13263</v>
      </c>
      <c r="BJ23" s="752">
        <v>0.99340544212519699</v>
      </c>
      <c r="BK23" s="753">
        <v>0.9812070013237475</v>
      </c>
      <c r="BL23" s="754">
        <v>0.98654084902751038</v>
      </c>
      <c r="BM23" s="745">
        <v>0.9828420095210717</v>
      </c>
      <c r="BN23" s="734">
        <v>1.0320216777618159</v>
      </c>
      <c r="BO23" s="734">
        <v>1.0234178469664974</v>
      </c>
      <c r="BP23" s="828">
        <v>1.0434173605186816</v>
      </c>
      <c r="BQ23" s="755">
        <v>1.0906547351839424</v>
      </c>
      <c r="BR23" s="756">
        <v>1.0936465347020428</v>
      </c>
      <c r="BS23" s="756">
        <v>1.095663310282464</v>
      </c>
      <c r="BT23" s="829">
        <v>1.1026606830576182</v>
      </c>
      <c r="BU23" s="757">
        <v>1.0996510691202508</v>
      </c>
      <c r="BV23" s="757">
        <v>1.0896466468451844</v>
      </c>
      <c r="BW23" s="758">
        <v>1.0889593385421403</v>
      </c>
      <c r="BX23" s="759">
        <v>1.0762630485451194</v>
      </c>
      <c r="BY23" s="760">
        <v>0.99426557010334937</v>
      </c>
      <c r="BZ23" s="629" t="s">
        <v>13263</v>
      </c>
      <c r="CA23" s="239" t="s">
        <v>13263</v>
      </c>
      <c r="CC23" s="232" t="s">
        <v>14064</v>
      </c>
      <c r="CD23" s="629" t="s">
        <v>13263</v>
      </c>
      <c r="CE23" s="629" t="s">
        <v>13263</v>
      </c>
      <c r="CF23" s="629" t="s">
        <v>13263</v>
      </c>
      <c r="CG23" s="629" t="s">
        <v>13263</v>
      </c>
      <c r="CH23" s="629" t="s">
        <v>13263</v>
      </c>
      <c r="CI23" s="641" t="s">
        <v>13263</v>
      </c>
      <c r="CJ23" s="752">
        <v>0.98102612762123853</v>
      </c>
      <c r="CK23" s="753">
        <v>0.97637229005282178</v>
      </c>
      <c r="CL23" s="754">
        <v>0.98550048176227867</v>
      </c>
      <c r="CM23" s="745">
        <v>0.98635215750165239</v>
      </c>
      <c r="CN23" s="734">
        <v>1.0205869636951461</v>
      </c>
      <c r="CO23" s="734">
        <v>1.0103254664933417</v>
      </c>
      <c r="CP23" s="828">
        <v>1.0424947116735122</v>
      </c>
      <c r="CQ23" s="755">
        <v>1.0804925786340165</v>
      </c>
      <c r="CR23" s="756">
        <v>1.0814648214474423</v>
      </c>
      <c r="CS23" s="756">
        <v>1.0839150659495822</v>
      </c>
      <c r="CT23" s="829">
        <v>1.0935651848234409</v>
      </c>
      <c r="CU23" s="757">
        <v>1.0906407121244439</v>
      </c>
      <c r="CV23" s="757">
        <v>1.0809032592065693</v>
      </c>
      <c r="CW23" s="758">
        <v>1.0804920050343843</v>
      </c>
      <c r="CX23" s="759">
        <v>1.0734119067753944</v>
      </c>
      <c r="CY23" s="760">
        <v>1.0369878775754546</v>
      </c>
      <c r="CZ23" s="629" t="s">
        <v>13263</v>
      </c>
      <c r="DA23" s="239" t="s">
        <v>13263</v>
      </c>
    </row>
    <row r="24" spans="2:105" ht="14.25" customHeight="1" thickTop="1" thickBot="1" x14ac:dyDescent="0.25">
      <c r="B24" s="232" t="s">
        <v>14056</v>
      </c>
      <c r="C24" s="234" t="s">
        <v>13263</v>
      </c>
      <c r="D24" s="629" t="s">
        <v>13263</v>
      </c>
      <c r="E24" s="629" t="s">
        <v>13263</v>
      </c>
      <c r="F24" s="629" t="s">
        <v>13263</v>
      </c>
      <c r="G24" s="629" t="s">
        <v>13263</v>
      </c>
      <c r="H24" s="630" t="s">
        <v>13263</v>
      </c>
      <c r="I24" s="761">
        <v>1.0550225164011433</v>
      </c>
      <c r="J24" s="634">
        <v>1.0343641687123144</v>
      </c>
      <c r="K24" s="762">
        <v>1.037773238619673</v>
      </c>
      <c r="L24" s="763">
        <v>1.046754830969294</v>
      </c>
      <c r="M24" s="764">
        <v>1.111134722395051</v>
      </c>
      <c r="N24" s="830">
        <v>1.1110627627326173</v>
      </c>
      <c r="O24" s="637">
        <v>1.1092282056585849</v>
      </c>
      <c r="P24" s="765">
        <v>1.1523436389106572</v>
      </c>
      <c r="Q24" s="737">
        <v>1.1549747300445949</v>
      </c>
      <c r="R24" s="766">
        <v>1.1510790006369191</v>
      </c>
      <c r="S24" s="736">
        <v>1.1571095841777641</v>
      </c>
      <c r="T24" s="736">
        <v>1.1524436175772015</v>
      </c>
      <c r="U24" s="767">
        <v>1.1494479965816478</v>
      </c>
      <c r="V24" s="638">
        <v>1.137951172464998</v>
      </c>
      <c r="W24" s="638">
        <v>1.1358920113624307</v>
      </c>
      <c r="X24" s="760">
        <v>1.0625174321603585</v>
      </c>
      <c r="Y24" s="234" t="s">
        <v>13263</v>
      </c>
      <c r="Z24" s="239" t="s">
        <v>13263</v>
      </c>
      <c r="AB24" s="232" t="s">
        <v>14056</v>
      </c>
      <c r="AC24" s="234" t="s">
        <v>13263</v>
      </c>
      <c r="AD24" s="629" t="s">
        <v>13263</v>
      </c>
      <c r="AE24" s="629" t="s">
        <v>13263</v>
      </c>
      <c r="AF24" s="629" t="s">
        <v>13263</v>
      </c>
      <c r="AG24" s="629" t="s">
        <v>13263</v>
      </c>
      <c r="AH24" s="630" t="s">
        <v>13263</v>
      </c>
      <c r="AI24" s="761">
        <v>1.0562918671590507</v>
      </c>
      <c r="AJ24" s="634">
        <v>1.0476898424672012</v>
      </c>
      <c r="AK24" s="762">
        <v>1.0509740152442613</v>
      </c>
      <c r="AL24" s="763">
        <v>1.0547536005418745</v>
      </c>
      <c r="AM24" s="764">
        <v>1.103491074377428</v>
      </c>
      <c r="AN24" s="830">
        <v>1.1081697217217061</v>
      </c>
      <c r="AO24" s="637">
        <v>1.1223014406552987</v>
      </c>
      <c r="AP24" s="765">
        <v>1.1599165642759584</v>
      </c>
      <c r="AQ24" s="737">
        <v>1.1568148937866805</v>
      </c>
      <c r="AR24" s="766">
        <v>1.1560632809038753</v>
      </c>
      <c r="AS24" s="736">
        <v>1.1585384590263692</v>
      </c>
      <c r="AT24" s="736">
        <v>1.157995135348852</v>
      </c>
      <c r="AU24" s="767">
        <v>1.1558584481731047</v>
      </c>
      <c r="AV24" s="638">
        <v>1.1432081263098235</v>
      </c>
      <c r="AW24" s="638">
        <v>1.1415403622686204</v>
      </c>
      <c r="AX24" s="760">
        <v>1.1199721766542456</v>
      </c>
      <c r="AY24" s="234" t="s">
        <v>13263</v>
      </c>
      <c r="AZ24" s="239" t="s">
        <v>13263</v>
      </c>
      <c r="BC24" s="232" t="s">
        <v>14056</v>
      </c>
      <c r="BD24" s="629" t="s">
        <v>13263</v>
      </c>
      <c r="BE24" s="629" t="s">
        <v>13263</v>
      </c>
      <c r="BF24" s="629" t="s">
        <v>13263</v>
      </c>
      <c r="BG24" s="629" t="s">
        <v>13263</v>
      </c>
      <c r="BH24" s="629" t="s">
        <v>13263</v>
      </c>
      <c r="BI24" s="630" t="s">
        <v>13263</v>
      </c>
      <c r="BJ24" s="761">
        <v>0.99268681404087133</v>
      </c>
      <c r="BK24" s="634">
        <v>0.97324905889178936</v>
      </c>
      <c r="BL24" s="762">
        <v>0.97645670488281799</v>
      </c>
      <c r="BM24" s="763">
        <v>0.98490762242813612</v>
      </c>
      <c r="BN24" s="764">
        <v>1.0454836464600565</v>
      </c>
      <c r="BO24" s="830">
        <v>1.0454159385136079</v>
      </c>
      <c r="BP24" s="637">
        <v>1.0436897757173775</v>
      </c>
      <c r="BQ24" s="765">
        <v>1.0842577459792713</v>
      </c>
      <c r="BR24" s="737">
        <v>1.086733379849258</v>
      </c>
      <c r="BS24" s="766">
        <v>1.0830678284947106</v>
      </c>
      <c r="BT24" s="736">
        <v>1.0887420967391366</v>
      </c>
      <c r="BU24" s="736">
        <v>1.0843518174350208</v>
      </c>
      <c r="BV24" s="767">
        <v>1.0815331918455939</v>
      </c>
      <c r="BW24" s="638">
        <v>1.0707156542797815</v>
      </c>
      <c r="BX24" s="638">
        <v>1.0687781581195317</v>
      </c>
      <c r="BY24" s="760">
        <v>0.99973889485512668</v>
      </c>
      <c r="BZ24" s="629" t="s">
        <v>13263</v>
      </c>
      <c r="CA24" s="239" t="s">
        <v>13263</v>
      </c>
      <c r="CC24" s="232" t="s">
        <v>14056</v>
      </c>
      <c r="CD24" s="629" t="s">
        <v>13263</v>
      </c>
      <c r="CE24" s="629" t="s">
        <v>13263</v>
      </c>
      <c r="CF24" s="629" t="s">
        <v>13263</v>
      </c>
      <c r="CG24" s="629" t="s">
        <v>13263</v>
      </c>
      <c r="CH24" s="629" t="s">
        <v>13263</v>
      </c>
      <c r="CI24" s="630" t="s">
        <v>13263</v>
      </c>
      <c r="CJ24" s="761">
        <v>0.98117485795649528</v>
      </c>
      <c r="CK24" s="634">
        <v>0.97318455658471248</v>
      </c>
      <c r="CL24" s="762">
        <v>0.9762351791050814</v>
      </c>
      <c r="CM24" s="763">
        <v>0.97974598344128583</v>
      </c>
      <c r="CN24" s="764">
        <v>1.0250175465901834</v>
      </c>
      <c r="CO24" s="830">
        <v>1.0293634771858577</v>
      </c>
      <c r="CP24" s="637">
        <v>1.0424902348069696</v>
      </c>
      <c r="CQ24" s="765">
        <v>1.0774304011785809</v>
      </c>
      <c r="CR24" s="737">
        <v>1.0745493025008752</v>
      </c>
      <c r="CS24" s="766">
        <v>1.0738511397236612</v>
      </c>
      <c r="CT24" s="736">
        <v>1.0761502983352733</v>
      </c>
      <c r="CU24" s="736">
        <v>1.0756456125105609</v>
      </c>
      <c r="CV24" s="767">
        <v>1.0736608734423734</v>
      </c>
      <c r="CW24" s="638">
        <v>1.0619101650035285</v>
      </c>
      <c r="CX24" s="638">
        <v>1.0603610021280891</v>
      </c>
      <c r="CY24" s="760">
        <v>1.0403266137980129</v>
      </c>
      <c r="CZ24" s="629" t="s">
        <v>13263</v>
      </c>
      <c r="DA24" s="239" t="s">
        <v>13263</v>
      </c>
    </row>
    <row r="25" spans="2:105" ht="14.25" customHeight="1" thickTop="1" thickBot="1" x14ac:dyDescent="0.25">
      <c r="B25" s="232" t="s">
        <v>14053</v>
      </c>
      <c r="C25" s="234" t="s">
        <v>13263</v>
      </c>
      <c r="D25" s="629" t="s">
        <v>13263</v>
      </c>
      <c r="E25" s="629" t="s">
        <v>13263</v>
      </c>
      <c r="F25" s="636" t="s">
        <v>13263</v>
      </c>
      <c r="G25" s="630" t="s">
        <v>13263</v>
      </c>
      <c r="H25" s="768">
        <v>1.014997746379908</v>
      </c>
      <c r="I25" s="769">
        <v>1.0151996470802647</v>
      </c>
      <c r="J25" s="634">
        <v>1.0287122134796556</v>
      </c>
      <c r="K25" s="635">
        <v>1.0292823707561645</v>
      </c>
      <c r="L25" s="770">
        <v>1.0675636234841794</v>
      </c>
      <c r="M25" s="771">
        <v>1.0728070478024465</v>
      </c>
      <c r="N25" s="831">
        <v>1.09892961896858</v>
      </c>
      <c r="O25" s="832">
        <v>1.108760502493449</v>
      </c>
      <c r="P25" s="773">
        <v>1.1181931796207893</v>
      </c>
      <c r="Q25" s="765">
        <v>1.1436829819566696</v>
      </c>
      <c r="R25" s="748">
        <v>1.1500634050634619</v>
      </c>
      <c r="S25" s="774">
        <v>1.1574437167615985</v>
      </c>
      <c r="T25" s="774">
        <v>1.1534397397492633</v>
      </c>
      <c r="U25" s="775">
        <v>1.1547414699977552</v>
      </c>
      <c r="V25" s="638">
        <v>1.0982483627758963</v>
      </c>
      <c r="W25" s="638">
        <v>1.0617495186864483</v>
      </c>
      <c r="X25" s="760">
        <v>1.0426554364641845</v>
      </c>
      <c r="Y25" s="234" t="s">
        <v>13263</v>
      </c>
      <c r="Z25" s="239" t="s">
        <v>13263</v>
      </c>
      <c r="AB25" s="232" t="s">
        <v>14053</v>
      </c>
      <c r="AC25" s="234" t="s">
        <v>13263</v>
      </c>
      <c r="AD25" s="629" t="s">
        <v>13263</v>
      </c>
      <c r="AE25" s="629" t="s">
        <v>13263</v>
      </c>
      <c r="AF25" s="636" t="s">
        <v>13263</v>
      </c>
      <c r="AG25" s="630" t="s">
        <v>13263</v>
      </c>
      <c r="AH25" s="768">
        <v>1.0216892177540733</v>
      </c>
      <c r="AI25" s="769">
        <v>1.0235179703348494</v>
      </c>
      <c r="AJ25" s="634">
        <v>1.0442420954934524</v>
      </c>
      <c r="AK25" s="635">
        <v>1.0464332885391725</v>
      </c>
      <c r="AL25" s="770">
        <v>1.0692901846648148</v>
      </c>
      <c r="AM25" s="771">
        <v>1.0838827617014031</v>
      </c>
      <c r="AN25" s="831">
        <v>1.1145831398490174</v>
      </c>
      <c r="AO25" s="832">
        <v>1.1191681937479994</v>
      </c>
      <c r="AP25" s="773">
        <v>1.138143142188073</v>
      </c>
      <c r="AQ25" s="765">
        <v>1.1547869985166752</v>
      </c>
      <c r="AR25" s="748">
        <v>1.15561223423265</v>
      </c>
      <c r="AS25" s="774">
        <v>1.1590836406216338</v>
      </c>
      <c r="AT25" s="774">
        <v>1.1575471231554963</v>
      </c>
      <c r="AU25" s="775">
        <v>1.1574715490536005</v>
      </c>
      <c r="AV25" s="638">
        <v>1.1276933060806305</v>
      </c>
      <c r="AW25" s="638">
        <v>1.1112859980056446</v>
      </c>
      <c r="AX25" s="760">
        <v>1.1062617447186098</v>
      </c>
      <c r="AY25" s="234" t="s">
        <v>13263</v>
      </c>
      <c r="AZ25" s="239" t="s">
        <v>13263</v>
      </c>
      <c r="BC25" s="232" t="s">
        <v>14053</v>
      </c>
      <c r="BD25" s="629" t="s">
        <v>13263</v>
      </c>
      <c r="BE25" s="629" t="s">
        <v>13263</v>
      </c>
      <c r="BF25" s="629" t="s">
        <v>13263</v>
      </c>
      <c r="BG25" s="636" t="s">
        <v>13263</v>
      </c>
      <c r="BH25" s="630" t="s">
        <v>13263</v>
      </c>
      <c r="BI25" s="768">
        <v>0.9550268960605125</v>
      </c>
      <c r="BJ25" s="769">
        <v>0.9552168675159769</v>
      </c>
      <c r="BK25" s="634">
        <v>0.96793104781070982</v>
      </c>
      <c r="BL25" s="635">
        <v>0.96846751750829674</v>
      </c>
      <c r="BM25" s="770">
        <v>1.0044869334139348</v>
      </c>
      <c r="BN25" s="771">
        <v>1.0094205515123638</v>
      </c>
      <c r="BO25" s="831">
        <v>1.0339996780640135</v>
      </c>
      <c r="BP25" s="832">
        <v>1.0432497066594204</v>
      </c>
      <c r="BQ25" s="773">
        <v>1.0521250567679263</v>
      </c>
      <c r="BR25" s="765">
        <v>1.0761088014539173</v>
      </c>
      <c r="BS25" s="748">
        <v>1.082112239094015</v>
      </c>
      <c r="BT25" s="774">
        <v>1.0890564871952237</v>
      </c>
      <c r="BU25" s="774">
        <v>1.0852890840146496</v>
      </c>
      <c r="BV25" s="775">
        <v>1.0865139019052905</v>
      </c>
      <c r="BW25" s="638">
        <v>1.0333586736978069</v>
      </c>
      <c r="BX25" s="638">
        <v>0.99901635332826522</v>
      </c>
      <c r="BY25" s="760">
        <v>0.98105043946994164</v>
      </c>
      <c r="BZ25" s="629" t="s">
        <v>13263</v>
      </c>
      <c r="CA25" s="239" t="s">
        <v>13263</v>
      </c>
      <c r="CC25" s="232" t="s">
        <v>14053</v>
      </c>
      <c r="CD25" s="629" t="s">
        <v>13263</v>
      </c>
      <c r="CE25" s="629" t="s">
        <v>13263</v>
      </c>
      <c r="CF25" s="629" t="s">
        <v>13263</v>
      </c>
      <c r="CG25" s="636" t="s">
        <v>13263</v>
      </c>
      <c r="CH25" s="630" t="s">
        <v>13263</v>
      </c>
      <c r="CI25" s="768">
        <v>0.9490329370817665</v>
      </c>
      <c r="CJ25" s="769">
        <v>0.95073163997768728</v>
      </c>
      <c r="CK25" s="634">
        <v>0.96998199226284931</v>
      </c>
      <c r="CL25" s="635">
        <v>0.97201736107731507</v>
      </c>
      <c r="CM25" s="770">
        <v>0.99324881471874182</v>
      </c>
      <c r="CN25" s="771">
        <v>1.006803657036712</v>
      </c>
      <c r="CO25" s="831">
        <v>1.0353208122896544</v>
      </c>
      <c r="CP25" s="832">
        <v>1.0395798052327281</v>
      </c>
      <c r="CQ25" s="773">
        <v>1.0572053715361922</v>
      </c>
      <c r="CR25" s="765">
        <v>1.0726656187242976</v>
      </c>
      <c r="CS25" s="748">
        <v>1.0734321687296289</v>
      </c>
      <c r="CT25" s="774">
        <v>1.076656709953999</v>
      </c>
      <c r="CU25" s="774">
        <v>1.0752294602009158</v>
      </c>
      <c r="CV25" s="775">
        <v>1.0751592604663567</v>
      </c>
      <c r="CW25" s="638">
        <v>1.0474986637812935</v>
      </c>
      <c r="CX25" s="638">
        <v>1.0322581429835525</v>
      </c>
      <c r="CY25" s="760">
        <v>1.02759118382339</v>
      </c>
      <c r="CZ25" s="629" t="s">
        <v>13263</v>
      </c>
      <c r="DA25" s="239" t="s">
        <v>13263</v>
      </c>
    </row>
    <row r="26" spans="2:105" ht="14.25" customHeight="1" thickTop="1" thickBot="1" x14ac:dyDescent="0.25">
      <c r="B26" s="232" t="s">
        <v>14066</v>
      </c>
      <c r="C26" s="234" t="s">
        <v>13263</v>
      </c>
      <c r="D26" s="629" t="s">
        <v>13263</v>
      </c>
      <c r="E26" s="630" t="s">
        <v>13263</v>
      </c>
      <c r="F26" s="768">
        <v>1.0087856491631642</v>
      </c>
      <c r="G26" s="768">
        <v>1.0154002367552351</v>
      </c>
      <c r="H26" s="768">
        <v>1.0082022577418497</v>
      </c>
      <c r="I26" s="768">
        <v>1.0162729342236805</v>
      </c>
      <c r="J26" s="776">
        <v>1.0283850172360467</v>
      </c>
      <c r="K26" s="777">
        <v>1.0382837594756402</v>
      </c>
      <c r="L26" s="770">
        <v>1.054925658378975</v>
      </c>
      <c r="M26" s="770">
        <v>1.0661399310715338</v>
      </c>
      <c r="N26" s="770">
        <v>1.0723364004697744</v>
      </c>
      <c r="O26" s="833">
        <v>1.1076680249724538</v>
      </c>
      <c r="P26" s="662">
        <v>1.1156584224167583</v>
      </c>
      <c r="Q26" s="773">
        <v>1.1285044741886858</v>
      </c>
      <c r="R26" s="778">
        <v>1.143865509439556</v>
      </c>
      <c r="S26" s="662">
        <v>1.14213087174701</v>
      </c>
      <c r="T26" s="834">
        <v>1.1200211146623027</v>
      </c>
      <c r="U26" s="663">
        <v>1.1087544476757969</v>
      </c>
      <c r="V26" s="779">
        <v>1.0607653972120756</v>
      </c>
      <c r="W26" s="638">
        <v>1.0594610653382524</v>
      </c>
      <c r="X26" s="760">
        <v>1.0418606374616777</v>
      </c>
      <c r="Y26" s="234" t="s">
        <v>13263</v>
      </c>
      <c r="Z26" s="239" t="s">
        <v>13263</v>
      </c>
      <c r="AB26" s="232" t="s">
        <v>14066</v>
      </c>
      <c r="AC26" s="234" t="s">
        <v>13263</v>
      </c>
      <c r="AD26" s="629" t="s">
        <v>13263</v>
      </c>
      <c r="AE26" s="630" t="s">
        <v>13263</v>
      </c>
      <c r="AF26" s="768">
        <v>1.013677755532594</v>
      </c>
      <c r="AG26" s="768">
        <v>1.0207608902844227</v>
      </c>
      <c r="AH26" s="768">
        <v>1.0170516094291222</v>
      </c>
      <c r="AI26" s="768">
        <v>1.0256186776263165</v>
      </c>
      <c r="AJ26" s="776">
        <v>1.0519076034929709</v>
      </c>
      <c r="AK26" s="777">
        <v>1.0545396255436292</v>
      </c>
      <c r="AL26" s="770">
        <v>1.0621734190548346</v>
      </c>
      <c r="AM26" s="770">
        <v>1.0696595292976436</v>
      </c>
      <c r="AN26" s="770">
        <v>1.0887622322310642</v>
      </c>
      <c r="AO26" s="833">
        <v>1.1197327659442056</v>
      </c>
      <c r="AP26" s="662">
        <v>1.1393754615761367</v>
      </c>
      <c r="AQ26" s="773">
        <v>1.1454252906877673</v>
      </c>
      <c r="AR26" s="778">
        <v>1.1549797601222296</v>
      </c>
      <c r="AS26" s="662">
        <v>1.155014199067772</v>
      </c>
      <c r="AT26" s="834">
        <v>1.1400671101621767</v>
      </c>
      <c r="AU26" s="663">
        <v>1.1333508146191367</v>
      </c>
      <c r="AV26" s="779">
        <v>1.1117174083961001</v>
      </c>
      <c r="AW26" s="638">
        <v>1.1102732902482089</v>
      </c>
      <c r="AX26" s="760">
        <v>1.0940233094211003</v>
      </c>
      <c r="AY26" s="234" t="s">
        <v>13263</v>
      </c>
      <c r="AZ26" s="239" t="s">
        <v>13263</v>
      </c>
      <c r="BC26" s="232" t="s">
        <v>14066</v>
      </c>
      <c r="BD26" s="629" t="s">
        <v>13263</v>
      </c>
      <c r="BE26" s="629" t="s">
        <v>13263</v>
      </c>
      <c r="BF26" s="630" t="s">
        <v>13263</v>
      </c>
      <c r="BG26" s="768">
        <v>0.94918183882359475</v>
      </c>
      <c r="BH26" s="768">
        <v>0.95540560540761565</v>
      </c>
      <c r="BI26" s="768">
        <v>0.94863291691684681</v>
      </c>
      <c r="BJ26" s="768">
        <v>0.9562267397967924</v>
      </c>
      <c r="BK26" s="776">
        <v>0.96762318386317969</v>
      </c>
      <c r="BL26" s="777">
        <v>0.97693706176064021</v>
      </c>
      <c r="BM26" s="770">
        <v>0.99259567884712263</v>
      </c>
      <c r="BN26" s="770">
        <v>1.0031473594585811</v>
      </c>
      <c r="BO26" s="770">
        <v>1.0089777122421615</v>
      </c>
      <c r="BP26" s="833">
        <v>1.042221777858972</v>
      </c>
      <c r="BQ26" s="662">
        <v>1.0497400649652682</v>
      </c>
      <c r="BR26" s="773">
        <v>1.0618271114578666</v>
      </c>
      <c r="BS26" s="778">
        <v>1.0762805443529042</v>
      </c>
      <c r="BT26" s="662">
        <v>1.0746483972302019</v>
      </c>
      <c r="BU26" s="834">
        <v>1.0538449887925263</v>
      </c>
      <c r="BV26" s="663">
        <v>1.0432440095889315</v>
      </c>
      <c r="BW26" s="779">
        <v>0.99809037838854608</v>
      </c>
      <c r="BX26" s="638">
        <v>0.99686311258886129</v>
      </c>
      <c r="BY26" s="760">
        <v>0.98030260093821697</v>
      </c>
      <c r="BZ26" s="629" t="s">
        <v>13263</v>
      </c>
      <c r="CA26" s="239" t="s">
        <v>13263</v>
      </c>
      <c r="CC26" s="232" t="s">
        <v>14066</v>
      </c>
      <c r="CD26" s="629" t="s">
        <v>13263</v>
      </c>
      <c r="CE26" s="629" t="s">
        <v>13263</v>
      </c>
      <c r="CF26" s="630" t="s">
        <v>13263</v>
      </c>
      <c r="CG26" s="768">
        <v>0.94159120099387406</v>
      </c>
      <c r="CH26" s="768">
        <v>0.9481706265769797</v>
      </c>
      <c r="CI26" s="768">
        <v>0.94472512706167089</v>
      </c>
      <c r="CJ26" s="768">
        <v>0.95268295783063639</v>
      </c>
      <c r="CK26" s="776">
        <v>0.97710237627453389</v>
      </c>
      <c r="CL26" s="777">
        <v>0.97954722503460134</v>
      </c>
      <c r="CM26" s="770">
        <v>0.986638149898172</v>
      </c>
      <c r="CN26" s="770">
        <v>0.99359189382303248</v>
      </c>
      <c r="CO26" s="770">
        <v>1.0113361295026009</v>
      </c>
      <c r="CP26" s="833">
        <v>1.0401042285115971</v>
      </c>
      <c r="CQ26" s="662">
        <v>1.0583500559157024</v>
      </c>
      <c r="CR26" s="773">
        <v>1.0639696582281115</v>
      </c>
      <c r="CS26" s="778">
        <v>1.0728446723048755</v>
      </c>
      <c r="CT26" s="662">
        <v>1.072876662163504</v>
      </c>
      <c r="CU26" s="834">
        <v>1.0589925186897349</v>
      </c>
      <c r="CV26" s="663">
        <v>1.0527538449572942</v>
      </c>
      <c r="CW26" s="779">
        <v>1.0326588741088549</v>
      </c>
      <c r="CX26" s="638">
        <v>1.0313174528003304</v>
      </c>
      <c r="CY26" s="760">
        <v>1.016223071100018</v>
      </c>
      <c r="CZ26" s="629" t="s">
        <v>13263</v>
      </c>
      <c r="DA26" s="239" t="s">
        <v>13263</v>
      </c>
    </row>
    <row r="27" spans="2:105" ht="14.25" customHeight="1" thickTop="1" thickBot="1" x14ac:dyDescent="0.25">
      <c r="B27" s="232" t="s">
        <v>13262</v>
      </c>
      <c r="C27" s="234" t="s">
        <v>13263</v>
      </c>
      <c r="D27" s="641" t="s">
        <v>13263</v>
      </c>
      <c r="E27" s="780">
        <v>1.0165401617605636</v>
      </c>
      <c r="F27" s="781">
        <v>1.0046724576970618</v>
      </c>
      <c r="G27" s="781">
        <v>1.006430650882056</v>
      </c>
      <c r="H27" s="781">
        <v>1.0067202093258247</v>
      </c>
      <c r="I27" s="782">
        <v>1.0150783290345264</v>
      </c>
      <c r="J27" s="629" t="s">
        <v>13263</v>
      </c>
      <c r="K27" s="629" t="s">
        <v>13263</v>
      </c>
      <c r="L27" s="783">
        <v>1.0466393291046954</v>
      </c>
      <c r="M27" s="770">
        <v>1.0639465555289207</v>
      </c>
      <c r="N27" s="770">
        <v>1.0669390740410312</v>
      </c>
      <c r="O27" s="772">
        <v>1.1085022712189161</v>
      </c>
      <c r="P27" s="662">
        <v>1.1135503592044038</v>
      </c>
      <c r="Q27" s="662">
        <v>1.1034679296463556</v>
      </c>
      <c r="R27" s="662">
        <v>1.1033956559778457</v>
      </c>
      <c r="S27" s="662">
        <v>1.1263178153425923</v>
      </c>
      <c r="T27" s="698">
        <v>1.1009770481186243</v>
      </c>
      <c r="U27" s="698">
        <v>1.0414366615258994</v>
      </c>
      <c r="V27" s="689">
        <v>1.0322032413985434</v>
      </c>
      <c r="W27" s="784">
        <v>1.0422700480612808</v>
      </c>
      <c r="X27" s="785">
        <v>1.042383678218364</v>
      </c>
      <c r="Y27" s="234" t="s">
        <v>13263</v>
      </c>
      <c r="Z27" s="239" t="s">
        <v>13263</v>
      </c>
      <c r="AB27" s="232" t="s">
        <v>13262</v>
      </c>
      <c r="AC27" s="234" t="s">
        <v>13263</v>
      </c>
      <c r="AD27" s="641" t="s">
        <v>13263</v>
      </c>
      <c r="AE27" s="780">
        <v>1.0199073589722962</v>
      </c>
      <c r="AF27" s="781">
        <v>1.010713871527277</v>
      </c>
      <c r="AG27" s="781">
        <v>1.0136039671879278</v>
      </c>
      <c r="AH27" s="781">
        <v>1.0161237914740751</v>
      </c>
      <c r="AI27" s="782">
        <v>1.0205199021176332</v>
      </c>
      <c r="AJ27" s="629" t="s">
        <v>13263</v>
      </c>
      <c r="AK27" s="629" t="s">
        <v>13263</v>
      </c>
      <c r="AL27" s="783">
        <v>1.0572456328970852</v>
      </c>
      <c r="AM27" s="770">
        <v>1.0655806378293005</v>
      </c>
      <c r="AN27" s="770">
        <v>1.0663606055353123</v>
      </c>
      <c r="AO27" s="772">
        <v>1.1250816024924295</v>
      </c>
      <c r="AP27" s="662">
        <v>1.1385837219646211</v>
      </c>
      <c r="AQ27" s="662">
        <v>1.1319840455204258</v>
      </c>
      <c r="AR27" s="662">
        <v>1.1288642179425339</v>
      </c>
      <c r="AS27" s="662">
        <v>1.1443426423919947</v>
      </c>
      <c r="AT27" s="698">
        <v>1.1187832370876254</v>
      </c>
      <c r="AU27" s="698">
        <v>1.0780439690617605</v>
      </c>
      <c r="AV27" s="689">
        <v>1.0660681895280604</v>
      </c>
      <c r="AW27" s="784">
        <v>1.1028626722477939</v>
      </c>
      <c r="AX27" s="785">
        <v>1.0997785539306146</v>
      </c>
      <c r="AY27" s="234" t="s">
        <v>13263</v>
      </c>
      <c r="AZ27" s="239" t="s">
        <v>13263</v>
      </c>
      <c r="BC27" s="232" t="s">
        <v>13262</v>
      </c>
      <c r="BD27" s="629" t="s">
        <v>13263</v>
      </c>
      <c r="BE27" s="641" t="s">
        <v>13263</v>
      </c>
      <c r="BF27" s="780">
        <v>0.95647817827141168</v>
      </c>
      <c r="BG27" s="781">
        <v>0.94531167409388406</v>
      </c>
      <c r="BH27" s="781">
        <v>0.94696598493952655</v>
      </c>
      <c r="BI27" s="781">
        <v>0.94723843490581339</v>
      </c>
      <c r="BJ27" s="782">
        <v>0.9551027175121275</v>
      </c>
      <c r="BK27" s="629" t="s">
        <v>13263</v>
      </c>
      <c r="BL27" s="629" t="s">
        <v>13263</v>
      </c>
      <c r="BM27" s="783">
        <v>0.984798944958033</v>
      </c>
      <c r="BN27" s="770">
        <v>1.0010835788799257</v>
      </c>
      <c r="BO27" s="770">
        <v>1.0038992852952562</v>
      </c>
      <c r="BP27" s="772">
        <v>1.043006732905575</v>
      </c>
      <c r="BQ27" s="662">
        <v>1.0477565560623403</v>
      </c>
      <c r="BR27" s="662">
        <v>1.038269843958876</v>
      </c>
      <c r="BS27" s="662">
        <v>1.0382018405593112</v>
      </c>
      <c r="BT27" s="662">
        <v>1.0597696507216456</v>
      </c>
      <c r="BU27" s="698">
        <v>1.0359261354507847</v>
      </c>
      <c r="BV27" s="698">
        <v>0.9799036754988294</v>
      </c>
      <c r="BW27" s="689">
        <v>0.97121580934769713</v>
      </c>
      <c r="BX27" s="784">
        <v>0.98068782163013213</v>
      </c>
      <c r="BY27" s="785">
        <v>0.98079473798202144</v>
      </c>
      <c r="BZ27" s="629" t="s">
        <v>13263</v>
      </c>
      <c r="CA27" s="239" t="s">
        <v>13263</v>
      </c>
      <c r="CC27" s="232" t="s">
        <v>13262</v>
      </c>
      <c r="CD27" s="629" t="s">
        <v>13263</v>
      </c>
      <c r="CE27" s="641" t="s">
        <v>13263</v>
      </c>
      <c r="CF27" s="780">
        <v>0.94737779318502191</v>
      </c>
      <c r="CG27" s="781">
        <v>0.93883809026914822</v>
      </c>
      <c r="CH27" s="781">
        <v>0.94152266002442475</v>
      </c>
      <c r="CI27" s="781">
        <v>0.94386328983792955</v>
      </c>
      <c r="CJ27" s="782">
        <v>0.94794677601287858</v>
      </c>
      <c r="CK27" s="629" t="s">
        <v>13263</v>
      </c>
      <c r="CL27" s="629" t="s">
        <v>13263</v>
      </c>
      <c r="CM27" s="783">
        <v>0.98206079771579335</v>
      </c>
      <c r="CN27" s="770">
        <v>0.98980306813810359</v>
      </c>
      <c r="CO27" s="770">
        <v>0.99052756931713526</v>
      </c>
      <c r="CP27" s="772">
        <v>1.0450726885590578</v>
      </c>
      <c r="CQ27" s="662">
        <v>1.0576146199769993</v>
      </c>
      <c r="CR27" s="662">
        <v>1.0514842721072317</v>
      </c>
      <c r="CS27" s="662">
        <v>1.048586307561864</v>
      </c>
      <c r="CT27" s="662">
        <v>1.0629640012493438</v>
      </c>
      <c r="CU27" s="698">
        <v>1.039222224332689</v>
      </c>
      <c r="CV27" s="698">
        <v>1.0013800835747215</v>
      </c>
      <c r="CW27" s="689">
        <v>0.99025594814565865</v>
      </c>
      <c r="CX27" s="784">
        <v>1.0244338325718776</v>
      </c>
      <c r="CY27" s="785">
        <v>1.021569037863272</v>
      </c>
      <c r="CZ27" s="629" t="s">
        <v>13263</v>
      </c>
      <c r="DA27" s="239" t="s">
        <v>13263</v>
      </c>
    </row>
    <row r="28" spans="2:105" ht="14.25" customHeight="1" thickTop="1" thickBot="1" x14ac:dyDescent="0.25">
      <c r="B28" s="232" t="s">
        <v>14025</v>
      </c>
      <c r="C28" s="234" t="s">
        <v>13263</v>
      </c>
      <c r="D28" s="636" t="s">
        <v>13263</v>
      </c>
      <c r="E28" s="786" t="s">
        <v>13263</v>
      </c>
      <c r="F28" s="629" t="s">
        <v>13263</v>
      </c>
      <c r="G28" s="629" t="s">
        <v>13263</v>
      </c>
      <c r="H28" s="629" t="s">
        <v>13263</v>
      </c>
      <c r="I28" s="629" t="s">
        <v>13263</v>
      </c>
      <c r="J28" s="629" t="s">
        <v>13263</v>
      </c>
      <c r="K28" s="629" t="s">
        <v>13263</v>
      </c>
      <c r="L28" s="630" t="s">
        <v>13263</v>
      </c>
      <c r="M28" s="787">
        <v>1.0449950756078092</v>
      </c>
      <c r="N28" s="787">
        <v>1.0452555871854015</v>
      </c>
      <c r="O28" s="788">
        <v>1.044468472954581</v>
      </c>
      <c r="P28" s="789">
        <v>1.0353236842449236</v>
      </c>
      <c r="Q28" s="789">
        <v>1.0314844718695866</v>
      </c>
      <c r="R28" s="698">
        <v>1.0315530482583561</v>
      </c>
      <c r="S28" s="698">
        <v>1.0682933496121358</v>
      </c>
      <c r="T28" s="698">
        <v>1.0518906975961357</v>
      </c>
      <c r="U28" s="789">
        <v>1.0313615181216702</v>
      </c>
      <c r="V28" s="708">
        <v>1.0315706368182704</v>
      </c>
      <c r="W28" s="629" t="s">
        <v>13263</v>
      </c>
      <c r="X28" s="629" t="s">
        <v>13263</v>
      </c>
      <c r="Y28" s="234" t="s">
        <v>13263</v>
      </c>
      <c r="Z28" s="239" t="s">
        <v>13263</v>
      </c>
      <c r="AB28" s="232" t="s">
        <v>14025</v>
      </c>
      <c r="AC28" s="234" t="s">
        <v>13263</v>
      </c>
      <c r="AD28" s="636" t="s">
        <v>13263</v>
      </c>
      <c r="AE28" s="786" t="s">
        <v>13263</v>
      </c>
      <c r="AF28" s="629" t="s">
        <v>13263</v>
      </c>
      <c r="AG28" s="629" t="s">
        <v>13263</v>
      </c>
      <c r="AH28" s="629" t="s">
        <v>13263</v>
      </c>
      <c r="AI28" s="629" t="s">
        <v>13263</v>
      </c>
      <c r="AJ28" s="629" t="s">
        <v>13263</v>
      </c>
      <c r="AK28" s="629" t="s">
        <v>13263</v>
      </c>
      <c r="AL28" s="630" t="s">
        <v>13263</v>
      </c>
      <c r="AM28" s="787">
        <v>1.0554302967791815</v>
      </c>
      <c r="AN28" s="787">
        <v>1.0574966707399458</v>
      </c>
      <c r="AO28" s="788">
        <v>1.0565134624346191</v>
      </c>
      <c r="AP28" s="789">
        <v>1.0635370812492879</v>
      </c>
      <c r="AQ28" s="789">
        <v>1.0568806664481973</v>
      </c>
      <c r="AR28" s="698">
        <v>1.0573161188325049</v>
      </c>
      <c r="AS28" s="698">
        <v>1.0895307703313442</v>
      </c>
      <c r="AT28" s="698">
        <v>1.072647082542475</v>
      </c>
      <c r="AU28" s="789">
        <v>1.0658629713826482</v>
      </c>
      <c r="AV28" s="708">
        <v>1.0736472402649824</v>
      </c>
      <c r="AW28" s="629" t="s">
        <v>13263</v>
      </c>
      <c r="AX28" s="629" t="s">
        <v>13263</v>
      </c>
      <c r="AY28" s="234" t="s">
        <v>13263</v>
      </c>
      <c r="AZ28" s="239" t="s">
        <v>13263</v>
      </c>
      <c r="BC28" s="232" t="s">
        <v>14025</v>
      </c>
      <c r="BD28" s="629" t="s">
        <v>13263</v>
      </c>
      <c r="BE28" s="636" t="s">
        <v>13263</v>
      </c>
      <c r="BF28" s="786" t="s">
        <v>13263</v>
      </c>
      <c r="BG28" s="629" t="s">
        <v>13263</v>
      </c>
      <c r="BH28" s="629" t="s">
        <v>13263</v>
      </c>
      <c r="BI28" s="629" t="s">
        <v>13263</v>
      </c>
      <c r="BJ28" s="629" t="s">
        <v>13263</v>
      </c>
      <c r="BK28" s="629" t="s">
        <v>13263</v>
      </c>
      <c r="BL28" s="629" t="s">
        <v>13263</v>
      </c>
      <c r="BM28" s="630" t="s">
        <v>13263</v>
      </c>
      <c r="BN28" s="787">
        <v>0.98325184170675106</v>
      </c>
      <c r="BO28" s="787">
        <v>0.98349696103260509</v>
      </c>
      <c r="BP28" s="788">
        <v>0.98275635322003985</v>
      </c>
      <c r="BQ28" s="789">
        <v>0.97415188172474587</v>
      </c>
      <c r="BR28" s="789">
        <v>0.97053950810991385</v>
      </c>
      <c r="BS28" s="698">
        <v>0.97060403268244966</v>
      </c>
      <c r="BT28" s="698">
        <v>1.0051735438832134</v>
      </c>
      <c r="BU28" s="698">
        <v>0.98974003785044185</v>
      </c>
      <c r="BV28" s="789">
        <v>0.97042381904888142</v>
      </c>
      <c r="BW28" s="708">
        <v>0.97062058202735424</v>
      </c>
      <c r="BX28" s="629" t="s">
        <v>13263</v>
      </c>
      <c r="BY28" s="629" t="s">
        <v>13263</v>
      </c>
      <c r="BZ28" s="629" t="s">
        <v>13263</v>
      </c>
      <c r="CA28" s="239" t="s">
        <v>13263</v>
      </c>
      <c r="CC28" s="232" t="s">
        <v>14025</v>
      </c>
      <c r="CD28" s="629" t="s">
        <v>13263</v>
      </c>
      <c r="CE28" s="636" t="s">
        <v>13263</v>
      </c>
      <c r="CF28" s="786" t="s">
        <v>13263</v>
      </c>
      <c r="CG28" s="629" t="s">
        <v>13263</v>
      </c>
      <c r="CH28" s="629" t="s">
        <v>13263</v>
      </c>
      <c r="CI28" s="629" t="s">
        <v>13263</v>
      </c>
      <c r="CJ28" s="629" t="s">
        <v>13263</v>
      </c>
      <c r="CK28" s="629" t="s">
        <v>13263</v>
      </c>
      <c r="CL28" s="629" t="s">
        <v>13263</v>
      </c>
      <c r="CM28" s="630" t="s">
        <v>13263</v>
      </c>
      <c r="CN28" s="787">
        <v>0.9803745571860647</v>
      </c>
      <c r="CO28" s="787">
        <v>0.9822939832845452</v>
      </c>
      <c r="CP28" s="788">
        <v>0.98138069473304357</v>
      </c>
      <c r="CQ28" s="789">
        <v>0.98790483678798058</v>
      </c>
      <c r="CR28" s="789">
        <v>0.98172178544581445</v>
      </c>
      <c r="CS28" s="698">
        <v>0.98212627112311934</v>
      </c>
      <c r="CT28" s="698">
        <v>1.0120500138794699</v>
      </c>
      <c r="CU28" s="698">
        <v>0.99636699057589939</v>
      </c>
      <c r="CV28" s="789">
        <v>0.99006532385805956</v>
      </c>
      <c r="CW28" s="708">
        <v>0.99729602320582444</v>
      </c>
      <c r="CX28" s="629" t="s">
        <v>13263</v>
      </c>
      <c r="CY28" s="629" t="s">
        <v>13263</v>
      </c>
      <c r="CZ28" s="629" t="s">
        <v>13263</v>
      </c>
      <c r="DA28" s="239" t="s">
        <v>13263</v>
      </c>
    </row>
    <row r="29" spans="2:105" ht="14.25" customHeight="1" thickTop="1" thickBot="1" x14ac:dyDescent="0.25">
      <c r="B29" s="232" t="s">
        <v>14014</v>
      </c>
      <c r="C29" s="234" t="s">
        <v>13263</v>
      </c>
      <c r="D29" s="790">
        <v>1.0202930823911354</v>
      </c>
      <c r="E29" s="629" t="s">
        <v>13263</v>
      </c>
      <c r="F29" s="629" t="s">
        <v>13263</v>
      </c>
      <c r="G29" s="629" t="s">
        <v>13263</v>
      </c>
      <c r="H29" s="629" t="s">
        <v>13263</v>
      </c>
      <c r="I29" s="629" t="s">
        <v>13263</v>
      </c>
      <c r="J29" s="629" t="s">
        <v>13263</v>
      </c>
      <c r="K29" s="641" t="s">
        <v>13263</v>
      </c>
      <c r="L29" s="791">
        <v>1.0227196113496806</v>
      </c>
      <c r="M29" s="629" t="s">
        <v>13263</v>
      </c>
      <c r="N29" s="629" t="s">
        <v>13263</v>
      </c>
      <c r="O29" s="629" t="s">
        <v>13263</v>
      </c>
      <c r="P29" s="629" t="s">
        <v>13263</v>
      </c>
      <c r="Q29" s="641" t="s">
        <v>13263</v>
      </c>
      <c r="R29" s="789">
        <v>1.0306465274029246</v>
      </c>
      <c r="S29" s="789">
        <v>1.0321449046464697</v>
      </c>
      <c r="T29" s="708">
        <v>1.0321952703709216</v>
      </c>
      <c r="U29" s="629"/>
      <c r="V29" s="629"/>
      <c r="W29" s="629"/>
      <c r="X29" s="629"/>
      <c r="Y29" s="234"/>
      <c r="Z29" s="428"/>
      <c r="AB29" s="232" t="s">
        <v>14014</v>
      </c>
      <c r="AC29" s="234" t="s">
        <v>13263</v>
      </c>
      <c r="AD29" s="790">
        <v>1.0132958453003962</v>
      </c>
      <c r="AE29" s="629" t="s">
        <v>13263</v>
      </c>
      <c r="AF29" s="629" t="s">
        <v>13263</v>
      </c>
      <c r="AG29" s="629" t="s">
        <v>13263</v>
      </c>
      <c r="AH29" s="629" t="s">
        <v>13263</v>
      </c>
      <c r="AI29" s="629" t="s">
        <v>13263</v>
      </c>
      <c r="AJ29" s="629" t="s">
        <v>13263</v>
      </c>
      <c r="AK29" s="641" t="s">
        <v>13263</v>
      </c>
      <c r="AL29" s="791">
        <v>1.0607797167450939</v>
      </c>
      <c r="AM29" s="629" t="s">
        <v>13263</v>
      </c>
      <c r="AN29" s="629" t="s">
        <v>13263</v>
      </c>
      <c r="AO29" s="629" t="s">
        <v>13263</v>
      </c>
      <c r="AP29" s="629" t="s">
        <v>13263</v>
      </c>
      <c r="AQ29" s="641" t="s">
        <v>13263</v>
      </c>
      <c r="AR29" s="789">
        <v>1.0567429073184544</v>
      </c>
      <c r="AS29" s="789">
        <v>1.0548581563401191</v>
      </c>
      <c r="AT29" s="708">
        <v>1.0568937478591804</v>
      </c>
      <c r="AU29" s="629"/>
      <c r="AV29" s="629"/>
      <c r="AW29" s="629"/>
      <c r="AX29" s="629"/>
      <c r="AY29" s="234"/>
      <c r="AZ29" s="428"/>
      <c r="BC29" s="232" t="s">
        <v>14014</v>
      </c>
      <c r="BD29" s="629" t="s">
        <v>13263</v>
      </c>
      <c r="BE29" s="790">
        <v>0.96000935866442971</v>
      </c>
      <c r="BF29" s="629" t="s">
        <v>13263</v>
      </c>
      <c r="BG29" s="629" t="s">
        <v>13263</v>
      </c>
      <c r="BH29" s="629" t="s">
        <v>13263</v>
      </c>
      <c r="BI29" s="629" t="s">
        <v>13263</v>
      </c>
      <c r="BJ29" s="629" t="s">
        <v>13263</v>
      </c>
      <c r="BK29" s="629" t="s">
        <v>13263</v>
      </c>
      <c r="BL29" s="641" t="s">
        <v>13263</v>
      </c>
      <c r="BM29" s="791">
        <v>0.96229251685640493</v>
      </c>
      <c r="BN29" s="629" t="s">
        <v>13263</v>
      </c>
      <c r="BO29" s="629" t="s">
        <v>13263</v>
      </c>
      <c r="BP29" s="629" t="s">
        <v>13263</v>
      </c>
      <c r="BQ29" s="629" t="s">
        <v>13263</v>
      </c>
      <c r="BR29" s="641" t="s">
        <v>13263</v>
      </c>
      <c r="BS29" s="789">
        <v>0.96975107335139166</v>
      </c>
      <c r="BT29" s="789">
        <v>0.97116091940586347</v>
      </c>
      <c r="BU29" s="708">
        <v>0.97120830928595236</v>
      </c>
      <c r="BV29" s="629"/>
      <c r="BW29" s="629"/>
      <c r="BX29" s="629"/>
      <c r="BY29" s="629"/>
      <c r="BZ29" s="629"/>
      <c r="CA29" s="428"/>
      <c r="CC29" s="232" t="s">
        <v>14014</v>
      </c>
      <c r="CD29" s="629" t="s">
        <v>13263</v>
      </c>
      <c r="CE29" s="790">
        <v>0.94123644987869259</v>
      </c>
      <c r="CF29" s="629" t="s">
        <v>13263</v>
      </c>
      <c r="CG29" s="629" t="s">
        <v>13263</v>
      </c>
      <c r="CH29" s="629" t="s">
        <v>13263</v>
      </c>
      <c r="CI29" s="629" t="s">
        <v>13263</v>
      </c>
      <c r="CJ29" s="629" t="s">
        <v>13263</v>
      </c>
      <c r="CK29" s="629" t="s">
        <v>13263</v>
      </c>
      <c r="CL29" s="641" t="s">
        <v>13263</v>
      </c>
      <c r="CM29" s="791">
        <v>0.98534355916212002</v>
      </c>
      <c r="CN29" s="629" t="s">
        <v>13263</v>
      </c>
      <c r="CO29" s="629" t="s">
        <v>13263</v>
      </c>
      <c r="CP29" s="629" t="s">
        <v>13263</v>
      </c>
      <c r="CQ29" s="629" t="s">
        <v>13263</v>
      </c>
      <c r="CR29" s="641" t="s">
        <v>13263</v>
      </c>
      <c r="CS29" s="789">
        <v>0.98159382290178587</v>
      </c>
      <c r="CT29" s="789">
        <v>0.97984310387142504</v>
      </c>
      <c r="CU29" s="708">
        <v>0.98173393658695374</v>
      </c>
      <c r="CV29" s="629"/>
      <c r="CW29" s="629"/>
      <c r="CX29" s="629"/>
      <c r="CY29" s="629"/>
      <c r="CZ29" s="629"/>
      <c r="DA29" s="428"/>
    </row>
    <row r="30" spans="2:105" ht="14.25" customHeight="1" thickTop="1" x14ac:dyDescent="0.2">
      <c r="B30" s="429"/>
      <c r="C30" s="430" t="s">
        <v>14070</v>
      </c>
      <c r="D30" s="430" t="s">
        <v>14071</v>
      </c>
      <c r="E30" s="430" t="s">
        <v>14072</v>
      </c>
      <c r="F30" s="430" t="s">
        <v>14073</v>
      </c>
      <c r="G30" s="430" t="s">
        <v>14074</v>
      </c>
      <c r="H30" s="430" t="s">
        <v>14065</v>
      </c>
      <c r="I30" s="430" t="s">
        <v>14075</v>
      </c>
      <c r="J30" s="430" t="s">
        <v>14063</v>
      </c>
      <c r="K30" s="430" t="s">
        <v>14069</v>
      </c>
      <c r="L30" s="430" t="s">
        <v>14048</v>
      </c>
      <c r="M30" s="430" t="s">
        <v>14019</v>
      </c>
      <c r="N30" s="430" t="s">
        <v>14062</v>
      </c>
      <c r="O30" s="430" t="s">
        <v>14032</v>
      </c>
      <c r="P30" s="430" t="s">
        <v>14076</v>
      </c>
      <c r="Q30" s="430" t="s">
        <v>14026</v>
      </c>
      <c r="R30" s="430" t="s">
        <v>14015</v>
      </c>
      <c r="S30" s="430" t="s">
        <v>14068</v>
      </c>
      <c r="T30" s="430" t="s">
        <v>14077</v>
      </c>
      <c r="U30" s="430" t="s">
        <v>14058</v>
      </c>
      <c r="V30" s="430" t="s">
        <v>14041</v>
      </c>
      <c r="W30" s="430" t="s">
        <v>14036</v>
      </c>
      <c r="X30" s="430" t="s">
        <v>14078</v>
      </c>
      <c r="Y30" s="430" t="s">
        <v>14079</v>
      </c>
      <c r="Z30" s="431" t="s">
        <v>14080</v>
      </c>
      <c r="AB30" s="429"/>
      <c r="AC30" s="430" t="s">
        <v>14070</v>
      </c>
      <c r="AD30" s="430" t="s">
        <v>14071</v>
      </c>
      <c r="AE30" s="430" t="s">
        <v>14072</v>
      </c>
      <c r="AF30" s="430" t="s">
        <v>14073</v>
      </c>
      <c r="AG30" s="430" t="s">
        <v>14074</v>
      </c>
      <c r="AH30" s="430" t="s">
        <v>14065</v>
      </c>
      <c r="AI30" s="430" t="s">
        <v>14075</v>
      </c>
      <c r="AJ30" s="430" t="s">
        <v>14063</v>
      </c>
      <c r="AK30" s="430" t="s">
        <v>14069</v>
      </c>
      <c r="AL30" s="430" t="s">
        <v>14048</v>
      </c>
      <c r="AM30" s="430" t="s">
        <v>14019</v>
      </c>
      <c r="AN30" s="430" t="s">
        <v>14062</v>
      </c>
      <c r="AO30" s="430" t="s">
        <v>14032</v>
      </c>
      <c r="AP30" s="430" t="s">
        <v>14076</v>
      </c>
      <c r="AQ30" s="430" t="s">
        <v>14026</v>
      </c>
      <c r="AR30" s="430" t="s">
        <v>14015</v>
      </c>
      <c r="AS30" s="430" t="s">
        <v>14068</v>
      </c>
      <c r="AT30" s="430" t="s">
        <v>14077</v>
      </c>
      <c r="AU30" s="430" t="s">
        <v>14058</v>
      </c>
      <c r="AV30" s="430" t="s">
        <v>14041</v>
      </c>
      <c r="AW30" s="430" t="s">
        <v>14036</v>
      </c>
      <c r="AX30" s="430" t="s">
        <v>14078</v>
      </c>
      <c r="AY30" s="430" t="s">
        <v>14079</v>
      </c>
      <c r="AZ30" s="431" t="s">
        <v>14080</v>
      </c>
      <c r="BC30" s="429"/>
      <c r="BD30" s="430" t="s">
        <v>14070</v>
      </c>
      <c r="BE30" s="430" t="s">
        <v>14071</v>
      </c>
      <c r="BF30" s="430" t="s">
        <v>14072</v>
      </c>
      <c r="BG30" s="430" t="s">
        <v>14073</v>
      </c>
      <c r="BH30" s="430" t="s">
        <v>14074</v>
      </c>
      <c r="BI30" s="430" t="s">
        <v>14065</v>
      </c>
      <c r="BJ30" s="430" t="s">
        <v>14075</v>
      </c>
      <c r="BK30" s="430" t="s">
        <v>14063</v>
      </c>
      <c r="BL30" s="430" t="s">
        <v>14069</v>
      </c>
      <c r="BM30" s="430" t="s">
        <v>14048</v>
      </c>
      <c r="BN30" s="430" t="s">
        <v>14019</v>
      </c>
      <c r="BO30" s="430" t="s">
        <v>14062</v>
      </c>
      <c r="BP30" s="430" t="s">
        <v>14032</v>
      </c>
      <c r="BQ30" s="430" t="s">
        <v>14076</v>
      </c>
      <c r="BR30" s="430" t="s">
        <v>14026</v>
      </c>
      <c r="BS30" s="430" t="s">
        <v>14015</v>
      </c>
      <c r="BT30" s="430" t="s">
        <v>14068</v>
      </c>
      <c r="BU30" s="430" t="s">
        <v>14077</v>
      </c>
      <c r="BV30" s="430" t="s">
        <v>14058</v>
      </c>
      <c r="BW30" s="430" t="s">
        <v>14041</v>
      </c>
      <c r="BX30" s="430" t="s">
        <v>14036</v>
      </c>
      <c r="BY30" s="430" t="s">
        <v>14078</v>
      </c>
      <c r="BZ30" s="430" t="s">
        <v>14079</v>
      </c>
      <c r="CA30" s="431" t="s">
        <v>14080</v>
      </c>
      <c r="CC30" s="429"/>
      <c r="CD30" s="430" t="s">
        <v>14070</v>
      </c>
      <c r="CE30" s="430" t="s">
        <v>14071</v>
      </c>
      <c r="CF30" s="430" t="s">
        <v>14072</v>
      </c>
      <c r="CG30" s="430" t="s">
        <v>14073</v>
      </c>
      <c r="CH30" s="430" t="s">
        <v>14074</v>
      </c>
      <c r="CI30" s="430" t="s">
        <v>14065</v>
      </c>
      <c r="CJ30" s="430" t="s">
        <v>14075</v>
      </c>
      <c r="CK30" s="430" t="s">
        <v>14063</v>
      </c>
      <c r="CL30" s="430" t="s">
        <v>14069</v>
      </c>
      <c r="CM30" s="430" t="s">
        <v>14048</v>
      </c>
      <c r="CN30" s="430" t="s">
        <v>14019</v>
      </c>
      <c r="CO30" s="430" t="s">
        <v>14062</v>
      </c>
      <c r="CP30" s="430" t="s">
        <v>14032</v>
      </c>
      <c r="CQ30" s="430" t="s">
        <v>14076</v>
      </c>
      <c r="CR30" s="430" t="s">
        <v>14026</v>
      </c>
      <c r="CS30" s="430" t="s">
        <v>14015</v>
      </c>
      <c r="CT30" s="430" t="s">
        <v>14068</v>
      </c>
      <c r="CU30" s="430" t="s">
        <v>14077</v>
      </c>
      <c r="CV30" s="430" t="s">
        <v>14058</v>
      </c>
      <c r="CW30" s="430" t="s">
        <v>14041</v>
      </c>
      <c r="CX30" s="430" t="s">
        <v>14036</v>
      </c>
      <c r="CY30" s="430" t="s">
        <v>14078</v>
      </c>
      <c r="CZ30" s="430" t="s">
        <v>14079</v>
      </c>
      <c r="DA30" s="431" t="s">
        <v>14080</v>
      </c>
    </row>
    <row r="31" spans="2:105" ht="14.25" customHeight="1" x14ac:dyDescent="0.2"/>
    <row r="32" spans="2:105" ht="14.25" customHeight="1" thickBot="1" x14ac:dyDescent="0.25">
      <c r="B32" s="433" t="s">
        <v>14093</v>
      </c>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6" t="s">
        <v>14139</v>
      </c>
      <c r="AB32" s="433" t="s">
        <v>14098</v>
      </c>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6" t="s">
        <v>14139</v>
      </c>
      <c r="BC32" s="433" t="s">
        <v>14093</v>
      </c>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5"/>
      <c r="CA32" s="216" t="s">
        <v>14139</v>
      </c>
      <c r="CC32" s="433" t="s">
        <v>14098</v>
      </c>
      <c r="CD32" s="215"/>
      <c r="CE32" s="215"/>
      <c r="CF32" s="215"/>
      <c r="CG32" s="215"/>
      <c r="CH32" s="215"/>
      <c r="CI32" s="215"/>
      <c r="CJ32" s="215"/>
      <c r="CK32" s="215"/>
      <c r="CL32" s="215"/>
      <c r="CM32" s="215"/>
      <c r="CN32" s="215"/>
      <c r="CO32" s="215"/>
      <c r="CP32" s="215"/>
      <c r="CQ32" s="215"/>
      <c r="CR32" s="215"/>
      <c r="CS32" s="215"/>
      <c r="CT32" s="215"/>
      <c r="CU32" s="215"/>
      <c r="CV32" s="215"/>
      <c r="CW32" s="215"/>
      <c r="CX32" s="215"/>
      <c r="CY32" s="215"/>
      <c r="CZ32" s="215"/>
      <c r="DA32" s="216" t="s">
        <v>14139</v>
      </c>
    </row>
    <row r="33" spans="2:105" ht="14.25" customHeight="1" thickTop="1" thickBot="1" x14ac:dyDescent="0.25">
      <c r="B33" s="232" t="s">
        <v>14016</v>
      </c>
      <c r="C33" s="233"/>
      <c r="D33" s="233" t="s">
        <v>13263</v>
      </c>
      <c r="E33" s="233" t="s">
        <v>13263</v>
      </c>
      <c r="F33" s="233" t="s">
        <v>13263</v>
      </c>
      <c r="G33" s="233" t="s">
        <v>13263</v>
      </c>
      <c r="H33" s="233" t="s">
        <v>13263</v>
      </c>
      <c r="I33" s="233" t="s">
        <v>13263</v>
      </c>
      <c r="J33" s="233" t="s">
        <v>13263</v>
      </c>
      <c r="K33" s="233" t="s">
        <v>13263</v>
      </c>
      <c r="L33" s="864" t="s">
        <v>13263</v>
      </c>
      <c r="M33" s="872" t="s">
        <v>13263</v>
      </c>
      <c r="N33" s="872" t="s">
        <v>13263</v>
      </c>
      <c r="O33" s="866" t="s">
        <v>13263</v>
      </c>
      <c r="P33" s="1042" t="s">
        <v>527</v>
      </c>
      <c r="Q33" s="929" t="s">
        <v>733</v>
      </c>
      <c r="R33" s="233" t="s">
        <v>13263</v>
      </c>
      <c r="S33" s="233" t="s">
        <v>13263</v>
      </c>
      <c r="T33" s="233" t="s">
        <v>13263</v>
      </c>
      <c r="U33" s="233" t="s">
        <v>13263</v>
      </c>
      <c r="V33" s="233" t="s">
        <v>13263</v>
      </c>
      <c r="W33" s="233" t="s">
        <v>13263</v>
      </c>
      <c r="X33" s="233" t="s">
        <v>13263</v>
      </c>
      <c r="Y33" s="233" t="s">
        <v>13263</v>
      </c>
      <c r="Z33" s="438" t="s">
        <v>13263</v>
      </c>
      <c r="AB33" s="232" t="s">
        <v>14016</v>
      </c>
      <c r="AC33" s="233" t="s">
        <v>13263</v>
      </c>
      <c r="AD33" s="233" t="s">
        <v>13263</v>
      </c>
      <c r="AE33" s="233" t="s">
        <v>13263</v>
      </c>
      <c r="AF33" s="233" t="s">
        <v>13263</v>
      </c>
      <c r="AG33" s="233" t="s">
        <v>13263</v>
      </c>
      <c r="AH33" s="233" t="s">
        <v>13263</v>
      </c>
      <c r="AI33" s="233" t="s">
        <v>13263</v>
      </c>
      <c r="AJ33" s="864" t="s">
        <v>13263</v>
      </c>
      <c r="AK33" s="864" t="s">
        <v>13263</v>
      </c>
      <c r="AL33" s="864" t="s">
        <v>13263</v>
      </c>
      <c r="AM33" s="872" t="s">
        <v>13263</v>
      </c>
      <c r="AN33" s="872" t="s">
        <v>13263</v>
      </c>
      <c r="AO33" s="866" t="s">
        <v>13263</v>
      </c>
      <c r="AP33" s="1042" t="s">
        <v>14099</v>
      </c>
      <c r="AQ33" s="929" t="s">
        <v>14099</v>
      </c>
      <c r="AR33" s="233" t="s">
        <v>13263</v>
      </c>
      <c r="AS33" s="233" t="s">
        <v>13263</v>
      </c>
      <c r="AT33" s="233" t="s">
        <v>13263</v>
      </c>
      <c r="AU33" s="233" t="s">
        <v>13263</v>
      </c>
      <c r="AV33" s="233" t="s">
        <v>13263</v>
      </c>
      <c r="AW33" s="233" t="s">
        <v>13263</v>
      </c>
      <c r="AX33" s="233" t="s">
        <v>13263</v>
      </c>
      <c r="AY33" s="233" t="s">
        <v>13263</v>
      </c>
      <c r="AZ33" s="438" t="s">
        <v>13263</v>
      </c>
      <c r="BC33" s="232" t="s">
        <v>14016</v>
      </c>
      <c r="BD33" s="233"/>
      <c r="BE33" s="233" t="s">
        <v>13263</v>
      </c>
      <c r="BF33" s="233" t="s">
        <v>13263</v>
      </c>
      <c r="BG33" s="233" t="s">
        <v>13263</v>
      </c>
      <c r="BH33" s="233" t="s">
        <v>13263</v>
      </c>
      <c r="BI33" s="233" t="s">
        <v>13263</v>
      </c>
      <c r="BJ33" s="233" t="s">
        <v>13263</v>
      </c>
      <c r="BK33" s="233" t="s">
        <v>13263</v>
      </c>
      <c r="BL33" s="233" t="s">
        <v>13263</v>
      </c>
      <c r="BM33" s="864" t="s">
        <v>13263</v>
      </c>
      <c r="BN33" s="872" t="s">
        <v>13263</v>
      </c>
      <c r="BO33" s="872" t="s">
        <v>13263</v>
      </c>
      <c r="BP33" s="866" t="s">
        <v>13263</v>
      </c>
      <c r="BQ33" s="1042" t="s">
        <v>527</v>
      </c>
      <c r="BR33" s="929" t="s">
        <v>733</v>
      </c>
      <c r="BS33" s="233" t="s">
        <v>13263</v>
      </c>
      <c r="BT33" s="233" t="s">
        <v>13263</v>
      </c>
      <c r="BU33" s="233" t="s">
        <v>13263</v>
      </c>
      <c r="BV33" s="233" t="s">
        <v>13263</v>
      </c>
      <c r="BW33" s="233" t="s">
        <v>13263</v>
      </c>
      <c r="BX33" s="233" t="s">
        <v>13263</v>
      </c>
      <c r="BY33" s="233" t="s">
        <v>13263</v>
      </c>
      <c r="BZ33" s="233" t="s">
        <v>13263</v>
      </c>
      <c r="CA33" s="438" t="s">
        <v>13263</v>
      </c>
      <c r="CC33" s="232" t="s">
        <v>14016</v>
      </c>
      <c r="CD33" s="233" t="s">
        <v>13263</v>
      </c>
      <c r="CE33" s="233" t="s">
        <v>13263</v>
      </c>
      <c r="CF33" s="233" t="s">
        <v>13263</v>
      </c>
      <c r="CG33" s="233" t="s">
        <v>13263</v>
      </c>
      <c r="CH33" s="233" t="s">
        <v>13263</v>
      </c>
      <c r="CI33" s="233" t="s">
        <v>13263</v>
      </c>
      <c r="CJ33" s="233" t="s">
        <v>13263</v>
      </c>
      <c r="CK33" s="864" t="s">
        <v>13263</v>
      </c>
      <c r="CL33" s="864" t="s">
        <v>13263</v>
      </c>
      <c r="CM33" s="864" t="s">
        <v>13263</v>
      </c>
      <c r="CN33" s="872" t="s">
        <v>13263</v>
      </c>
      <c r="CO33" s="872" t="s">
        <v>13263</v>
      </c>
      <c r="CP33" s="866" t="s">
        <v>13263</v>
      </c>
      <c r="CQ33" s="1042" t="s">
        <v>14099</v>
      </c>
      <c r="CR33" s="929" t="s">
        <v>14099</v>
      </c>
      <c r="CS33" s="233" t="s">
        <v>13263</v>
      </c>
      <c r="CT33" s="233" t="s">
        <v>13263</v>
      </c>
      <c r="CU33" s="233" t="s">
        <v>13263</v>
      </c>
      <c r="CV33" s="233" t="s">
        <v>13263</v>
      </c>
      <c r="CW33" s="233" t="s">
        <v>13263</v>
      </c>
      <c r="CX33" s="233" t="s">
        <v>13263</v>
      </c>
      <c r="CY33" s="233" t="s">
        <v>13263</v>
      </c>
      <c r="CZ33" s="233" t="s">
        <v>13263</v>
      </c>
      <c r="DA33" s="438" t="s">
        <v>13263</v>
      </c>
    </row>
    <row r="34" spans="2:105" ht="14.25" customHeight="1" thickTop="1" thickBot="1" x14ac:dyDescent="0.25">
      <c r="B34" s="232" t="s">
        <v>14018</v>
      </c>
      <c r="C34" s="233" t="s">
        <v>13263</v>
      </c>
      <c r="D34" s="233"/>
      <c r="E34" s="439"/>
      <c r="F34" s="440" t="s">
        <v>13334</v>
      </c>
      <c r="G34" s="441"/>
      <c r="H34" s="233" t="s">
        <v>13263</v>
      </c>
      <c r="I34" s="233" t="s">
        <v>13263</v>
      </c>
      <c r="J34" s="233" t="s">
        <v>13263</v>
      </c>
      <c r="K34" s="233" t="s">
        <v>13263</v>
      </c>
      <c r="L34" s="877" t="s">
        <v>13263</v>
      </c>
      <c r="M34" s="928" t="s">
        <v>722</v>
      </c>
      <c r="N34" s="928" t="s">
        <v>720</v>
      </c>
      <c r="O34" s="928" t="s">
        <v>511</v>
      </c>
      <c r="P34" s="928" t="s">
        <v>525</v>
      </c>
      <c r="Q34" s="947" t="s">
        <v>526</v>
      </c>
      <c r="R34" s="233" t="s">
        <v>13263</v>
      </c>
      <c r="S34" s="233" t="s">
        <v>13263</v>
      </c>
      <c r="T34" s="233" t="s">
        <v>13263</v>
      </c>
      <c r="U34" s="233" t="s">
        <v>13263</v>
      </c>
      <c r="V34" s="233" t="s">
        <v>13263</v>
      </c>
      <c r="W34" s="233" t="s">
        <v>13263</v>
      </c>
      <c r="X34" s="233" t="s">
        <v>13263</v>
      </c>
      <c r="Y34" s="233" t="s">
        <v>13263</v>
      </c>
      <c r="Z34" s="438" t="s">
        <v>13263</v>
      </c>
      <c r="AB34" s="232" t="s">
        <v>14018</v>
      </c>
      <c r="AC34" s="233" t="s">
        <v>13263</v>
      </c>
      <c r="AD34" s="233"/>
      <c r="AE34" s="439"/>
      <c r="AF34" s="440" t="s">
        <v>13334</v>
      </c>
      <c r="AG34" s="441"/>
      <c r="AH34" s="233" t="s">
        <v>13263</v>
      </c>
      <c r="AI34" s="233" t="s">
        <v>13263</v>
      </c>
      <c r="AJ34" s="864" t="s">
        <v>13263</v>
      </c>
      <c r="AK34" s="864" t="s">
        <v>13263</v>
      </c>
      <c r="AL34" s="877" t="s">
        <v>13263</v>
      </c>
      <c r="AM34" s="928" t="s">
        <v>14099</v>
      </c>
      <c r="AN34" s="928" t="s">
        <v>14099</v>
      </c>
      <c r="AO34" s="928" t="s">
        <v>14099</v>
      </c>
      <c r="AP34" s="928" t="s">
        <v>14099</v>
      </c>
      <c r="AQ34" s="947" t="s">
        <v>14099</v>
      </c>
      <c r="AR34" s="233" t="s">
        <v>13263</v>
      </c>
      <c r="AS34" s="233" t="s">
        <v>13263</v>
      </c>
      <c r="AT34" s="233" t="s">
        <v>13263</v>
      </c>
      <c r="AU34" s="233" t="s">
        <v>13263</v>
      </c>
      <c r="AV34" s="233" t="s">
        <v>13263</v>
      </c>
      <c r="AW34" s="233" t="s">
        <v>13263</v>
      </c>
      <c r="AX34" s="233" t="s">
        <v>13263</v>
      </c>
      <c r="AY34" s="233" t="s">
        <v>13263</v>
      </c>
      <c r="AZ34" s="438" t="s">
        <v>13263</v>
      </c>
      <c r="BC34" s="232" t="s">
        <v>14018</v>
      </c>
      <c r="BD34" s="233" t="s">
        <v>13263</v>
      </c>
      <c r="BE34" s="233"/>
      <c r="BF34" s="439"/>
      <c r="BG34" s="440" t="s">
        <v>13334</v>
      </c>
      <c r="BH34" s="441"/>
      <c r="BI34" s="233" t="s">
        <v>13263</v>
      </c>
      <c r="BJ34" s="233" t="s">
        <v>13263</v>
      </c>
      <c r="BK34" s="233" t="s">
        <v>13263</v>
      </c>
      <c r="BL34" s="233" t="s">
        <v>13263</v>
      </c>
      <c r="BM34" s="877" t="s">
        <v>13263</v>
      </c>
      <c r="BN34" s="928" t="s">
        <v>722</v>
      </c>
      <c r="BO34" s="928" t="s">
        <v>720</v>
      </c>
      <c r="BP34" s="928" t="s">
        <v>511</v>
      </c>
      <c r="BQ34" s="928" t="s">
        <v>525</v>
      </c>
      <c r="BR34" s="947" t="s">
        <v>526</v>
      </c>
      <c r="BS34" s="233" t="s">
        <v>13263</v>
      </c>
      <c r="BT34" s="233" t="s">
        <v>13263</v>
      </c>
      <c r="BU34" s="233" t="s">
        <v>13263</v>
      </c>
      <c r="BV34" s="233" t="s">
        <v>13263</v>
      </c>
      <c r="BW34" s="233" t="s">
        <v>13263</v>
      </c>
      <c r="BX34" s="233" t="s">
        <v>13263</v>
      </c>
      <c r="BY34" s="233" t="s">
        <v>13263</v>
      </c>
      <c r="BZ34" s="233" t="s">
        <v>13263</v>
      </c>
      <c r="CA34" s="438" t="s">
        <v>13263</v>
      </c>
      <c r="CC34" s="232" t="s">
        <v>14018</v>
      </c>
      <c r="CD34" s="233" t="s">
        <v>13263</v>
      </c>
      <c r="CE34" s="233"/>
      <c r="CF34" s="439"/>
      <c r="CG34" s="440" t="s">
        <v>13334</v>
      </c>
      <c r="CH34" s="441"/>
      <c r="CI34" s="233" t="s">
        <v>13263</v>
      </c>
      <c r="CJ34" s="233" t="s">
        <v>13263</v>
      </c>
      <c r="CK34" s="864" t="s">
        <v>13263</v>
      </c>
      <c r="CL34" s="864" t="s">
        <v>13263</v>
      </c>
      <c r="CM34" s="877" t="s">
        <v>13263</v>
      </c>
      <c r="CN34" s="928" t="s">
        <v>14099</v>
      </c>
      <c r="CO34" s="928" t="s">
        <v>14099</v>
      </c>
      <c r="CP34" s="928" t="s">
        <v>14099</v>
      </c>
      <c r="CQ34" s="928" t="s">
        <v>14099</v>
      </c>
      <c r="CR34" s="947" t="s">
        <v>14099</v>
      </c>
      <c r="CS34" s="233" t="s">
        <v>13263</v>
      </c>
      <c r="CT34" s="233" t="s">
        <v>13263</v>
      </c>
      <c r="CU34" s="233" t="s">
        <v>13263</v>
      </c>
      <c r="CV34" s="233" t="s">
        <v>13263</v>
      </c>
      <c r="CW34" s="233" t="s">
        <v>13263</v>
      </c>
      <c r="CX34" s="233" t="s">
        <v>13263</v>
      </c>
      <c r="CY34" s="233" t="s">
        <v>13263</v>
      </c>
      <c r="CZ34" s="233" t="s">
        <v>13263</v>
      </c>
      <c r="DA34" s="438" t="s">
        <v>13263</v>
      </c>
    </row>
    <row r="35" spans="2:105" ht="14.25" customHeight="1" thickTop="1" thickBot="1" x14ac:dyDescent="0.25">
      <c r="B35" s="232" t="s">
        <v>14023</v>
      </c>
      <c r="C35" s="233" t="s">
        <v>13263</v>
      </c>
      <c r="D35" s="233"/>
      <c r="E35" s="445"/>
      <c r="F35" s="446" t="s">
        <v>14024</v>
      </c>
      <c r="G35" s="447"/>
      <c r="H35" s="233" t="s">
        <v>13263</v>
      </c>
      <c r="I35" s="233" t="s">
        <v>13263</v>
      </c>
      <c r="J35" s="233" t="s">
        <v>13263</v>
      </c>
      <c r="K35" s="233" t="s">
        <v>13263</v>
      </c>
      <c r="L35" s="866" t="s">
        <v>13263</v>
      </c>
      <c r="M35" s="1043" t="s">
        <v>719</v>
      </c>
      <c r="N35" s="928" t="s">
        <v>718</v>
      </c>
      <c r="O35" s="928" t="s">
        <v>742</v>
      </c>
      <c r="P35" s="928" t="s">
        <v>782</v>
      </c>
      <c r="Q35" s="947" t="s">
        <v>524</v>
      </c>
      <c r="R35" s="233" t="s">
        <v>13263</v>
      </c>
      <c r="S35" s="233" t="s">
        <v>13263</v>
      </c>
      <c r="T35" s="233" t="s">
        <v>13263</v>
      </c>
      <c r="U35" s="233" t="s">
        <v>13263</v>
      </c>
      <c r="V35" s="233" t="s">
        <v>13263</v>
      </c>
      <c r="W35" s="233" t="s">
        <v>13263</v>
      </c>
      <c r="X35" s="233" t="s">
        <v>13263</v>
      </c>
      <c r="Y35" s="233" t="s">
        <v>13263</v>
      </c>
      <c r="Z35" s="438" t="s">
        <v>13263</v>
      </c>
      <c r="AB35" s="232" t="s">
        <v>14023</v>
      </c>
      <c r="AC35" s="233" t="s">
        <v>13263</v>
      </c>
      <c r="AD35" s="233"/>
      <c r="AE35" s="445"/>
      <c r="AF35" s="446" t="s">
        <v>14024</v>
      </c>
      <c r="AG35" s="447"/>
      <c r="AH35" s="233" t="s">
        <v>13263</v>
      </c>
      <c r="AI35" s="233" t="s">
        <v>13263</v>
      </c>
      <c r="AJ35" s="864" t="s">
        <v>13263</v>
      </c>
      <c r="AK35" s="864" t="s">
        <v>13263</v>
      </c>
      <c r="AL35" s="866" t="s">
        <v>13263</v>
      </c>
      <c r="AM35" s="1043" t="s">
        <v>14099</v>
      </c>
      <c r="AN35" s="928" t="s">
        <v>14099</v>
      </c>
      <c r="AO35" s="928" t="s">
        <v>14099</v>
      </c>
      <c r="AP35" s="928" t="s">
        <v>14099</v>
      </c>
      <c r="AQ35" s="947" t="s">
        <v>14099</v>
      </c>
      <c r="AR35" s="233" t="s">
        <v>13263</v>
      </c>
      <c r="AS35" s="233" t="s">
        <v>13263</v>
      </c>
      <c r="AT35" s="233" t="s">
        <v>13263</v>
      </c>
      <c r="AU35" s="233" t="s">
        <v>13263</v>
      </c>
      <c r="AV35" s="233" t="s">
        <v>13263</v>
      </c>
      <c r="AW35" s="233" t="s">
        <v>13263</v>
      </c>
      <c r="AX35" s="233" t="s">
        <v>13263</v>
      </c>
      <c r="AY35" s="233" t="s">
        <v>13263</v>
      </c>
      <c r="AZ35" s="438" t="s">
        <v>13263</v>
      </c>
      <c r="BC35" s="232" t="s">
        <v>14023</v>
      </c>
      <c r="BD35" s="233" t="s">
        <v>13263</v>
      </c>
      <c r="BE35" s="233"/>
      <c r="BF35" s="445"/>
      <c r="BG35" s="446" t="s">
        <v>14024</v>
      </c>
      <c r="BH35" s="447"/>
      <c r="BI35" s="233" t="s">
        <v>13263</v>
      </c>
      <c r="BJ35" s="233" t="s">
        <v>13263</v>
      </c>
      <c r="BK35" s="233" t="s">
        <v>13263</v>
      </c>
      <c r="BL35" s="233" t="s">
        <v>13263</v>
      </c>
      <c r="BM35" s="866" t="s">
        <v>13263</v>
      </c>
      <c r="BN35" s="1043" t="s">
        <v>719</v>
      </c>
      <c r="BO35" s="928" t="s">
        <v>718</v>
      </c>
      <c r="BP35" s="928" t="s">
        <v>742</v>
      </c>
      <c r="BQ35" s="928" t="s">
        <v>782</v>
      </c>
      <c r="BR35" s="947" t="s">
        <v>524</v>
      </c>
      <c r="BS35" s="233" t="s">
        <v>13263</v>
      </c>
      <c r="BT35" s="233" t="s">
        <v>13263</v>
      </c>
      <c r="BU35" s="233" t="s">
        <v>13263</v>
      </c>
      <c r="BV35" s="233" t="s">
        <v>13263</v>
      </c>
      <c r="BW35" s="233" t="s">
        <v>13263</v>
      </c>
      <c r="BX35" s="233" t="s">
        <v>13263</v>
      </c>
      <c r="BY35" s="233" t="s">
        <v>13263</v>
      </c>
      <c r="BZ35" s="233" t="s">
        <v>13263</v>
      </c>
      <c r="CA35" s="438" t="s">
        <v>13263</v>
      </c>
      <c r="CC35" s="232" t="s">
        <v>14023</v>
      </c>
      <c r="CD35" s="233" t="s">
        <v>13263</v>
      </c>
      <c r="CE35" s="233"/>
      <c r="CF35" s="445"/>
      <c r="CG35" s="446" t="s">
        <v>14024</v>
      </c>
      <c r="CH35" s="447"/>
      <c r="CI35" s="233" t="s">
        <v>13263</v>
      </c>
      <c r="CJ35" s="233" t="s">
        <v>13263</v>
      </c>
      <c r="CK35" s="864" t="s">
        <v>13263</v>
      </c>
      <c r="CL35" s="864" t="s">
        <v>13263</v>
      </c>
      <c r="CM35" s="866" t="s">
        <v>13263</v>
      </c>
      <c r="CN35" s="1043" t="s">
        <v>14099</v>
      </c>
      <c r="CO35" s="928" t="s">
        <v>14099</v>
      </c>
      <c r="CP35" s="928" t="s">
        <v>14099</v>
      </c>
      <c r="CQ35" s="928" t="s">
        <v>14099</v>
      </c>
      <c r="CR35" s="947" t="s">
        <v>14099</v>
      </c>
      <c r="CS35" s="233" t="s">
        <v>13263</v>
      </c>
      <c r="CT35" s="233" t="s">
        <v>13263</v>
      </c>
      <c r="CU35" s="233" t="s">
        <v>13263</v>
      </c>
      <c r="CV35" s="233" t="s">
        <v>13263</v>
      </c>
      <c r="CW35" s="233" t="s">
        <v>13263</v>
      </c>
      <c r="CX35" s="233" t="s">
        <v>13263</v>
      </c>
      <c r="CY35" s="233" t="s">
        <v>13263</v>
      </c>
      <c r="CZ35" s="233" t="s">
        <v>13263</v>
      </c>
      <c r="DA35" s="438" t="s">
        <v>13263</v>
      </c>
    </row>
    <row r="36" spans="2:105" ht="14.25" customHeight="1" thickTop="1" thickBot="1" x14ac:dyDescent="0.25">
      <c r="B36" s="232" t="s">
        <v>14027</v>
      </c>
      <c r="C36" s="233" t="s">
        <v>13263</v>
      </c>
      <c r="D36" s="233"/>
      <c r="E36" s="449"/>
      <c r="F36" s="450" t="s">
        <v>14028</v>
      </c>
      <c r="G36" s="451"/>
      <c r="H36" s="233" t="s">
        <v>13263</v>
      </c>
      <c r="I36" s="233" t="s">
        <v>13263</v>
      </c>
      <c r="J36" s="233" t="s">
        <v>13263</v>
      </c>
      <c r="K36" s="435" t="s">
        <v>13263</v>
      </c>
      <c r="L36" s="867" t="s">
        <v>721</v>
      </c>
      <c r="M36" s="873" t="s">
        <v>717</v>
      </c>
      <c r="N36" s="1044" t="s">
        <v>783</v>
      </c>
      <c r="O36" s="1045" t="s">
        <v>785</v>
      </c>
      <c r="P36" s="1045" t="s">
        <v>786</v>
      </c>
      <c r="Q36" s="1046" t="s">
        <v>784</v>
      </c>
      <c r="R36" s="233" t="s">
        <v>13263</v>
      </c>
      <c r="S36" s="233" t="s">
        <v>13263</v>
      </c>
      <c r="T36" s="233" t="s">
        <v>13263</v>
      </c>
      <c r="U36" s="233" t="s">
        <v>13263</v>
      </c>
      <c r="V36" s="233" t="s">
        <v>13263</v>
      </c>
      <c r="W36" s="233" t="s">
        <v>13263</v>
      </c>
      <c r="X36" s="233" t="s">
        <v>13263</v>
      </c>
      <c r="Y36" s="233" t="s">
        <v>13263</v>
      </c>
      <c r="Z36" s="438" t="s">
        <v>13263</v>
      </c>
      <c r="AB36" s="232" t="s">
        <v>14027</v>
      </c>
      <c r="AC36" s="233" t="s">
        <v>13263</v>
      </c>
      <c r="AD36" s="233"/>
      <c r="AE36" s="449"/>
      <c r="AF36" s="450" t="s">
        <v>14028</v>
      </c>
      <c r="AG36" s="451"/>
      <c r="AH36" s="233" t="s">
        <v>13263</v>
      </c>
      <c r="AI36" s="233" t="s">
        <v>13263</v>
      </c>
      <c r="AJ36" s="864" t="s">
        <v>13263</v>
      </c>
      <c r="AK36" s="866" t="s">
        <v>13263</v>
      </c>
      <c r="AL36" s="867" t="s">
        <v>14100</v>
      </c>
      <c r="AM36" s="873" t="s">
        <v>14100</v>
      </c>
      <c r="AN36" s="1044" t="s">
        <v>14099</v>
      </c>
      <c r="AO36" s="1045" t="s">
        <v>14099</v>
      </c>
      <c r="AP36" s="1045" t="s">
        <v>14099</v>
      </c>
      <c r="AQ36" s="1046" t="s">
        <v>14099</v>
      </c>
      <c r="AR36" s="233" t="s">
        <v>13263</v>
      </c>
      <c r="AS36" s="233" t="s">
        <v>13263</v>
      </c>
      <c r="AT36" s="233" t="s">
        <v>13263</v>
      </c>
      <c r="AU36" s="233" t="s">
        <v>13263</v>
      </c>
      <c r="AV36" s="233" t="s">
        <v>13263</v>
      </c>
      <c r="AW36" s="233" t="s">
        <v>13263</v>
      </c>
      <c r="AX36" s="233" t="s">
        <v>13263</v>
      </c>
      <c r="AY36" s="233" t="s">
        <v>13263</v>
      </c>
      <c r="AZ36" s="438" t="s">
        <v>13263</v>
      </c>
      <c r="BC36" s="232" t="s">
        <v>14027</v>
      </c>
      <c r="BD36" s="233" t="s">
        <v>13263</v>
      </c>
      <c r="BE36" s="233"/>
      <c r="BF36" s="449"/>
      <c r="BG36" s="450" t="s">
        <v>14028</v>
      </c>
      <c r="BH36" s="451"/>
      <c r="BI36" s="233" t="s">
        <v>13263</v>
      </c>
      <c r="BJ36" s="233" t="s">
        <v>13263</v>
      </c>
      <c r="BK36" s="233" t="s">
        <v>13263</v>
      </c>
      <c r="BL36" s="435" t="s">
        <v>13263</v>
      </c>
      <c r="BM36" s="867" t="s">
        <v>721</v>
      </c>
      <c r="BN36" s="873" t="s">
        <v>717</v>
      </c>
      <c r="BO36" s="1044" t="s">
        <v>783</v>
      </c>
      <c r="BP36" s="1045" t="s">
        <v>785</v>
      </c>
      <c r="BQ36" s="1045" t="s">
        <v>786</v>
      </c>
      <c r="BR36" s="1046" t="s">
        <v>784</v>
      </c>
      <c r="BS36" s="233" t="s">
        <v>13263</v>
      </c>
      <c r="BT36" s="233" t="s">
        <v>13263</v>
      </c>
      <c r="BU36" s="233" t="s">
        <v>13263</v>
      </c>
      <c r="BV36" s="233" t="s">
        <v>13263</v>
      </c>
      <c r="BW36" s="233" t="s">
        <v>13263</v>
      </c>
      <c r="BX36" s="233" t="s">
        <v>13263</v>
      </c>
      <c r="BY36" s="233" t="s">
        <v>13263</v>
      </c>
      <c r="BZ36" s="233" t="s">
        <v>13263</v>
      </c>
      <c r="CA36" s="438" t="s">
        <v>13263</v>
      </c>
      <c r="CC36" s="232" t="s">
        <v>14027</v>
      </c>
      <c r="CD36" s="233" t="s">
        <v>13263</v>
      </c>
      <c r="CE36" s="233"/>
      <c r="CF36" s="449"/>
      <c r="CG36" s="450" t="s">
        <v>14028</v>
      </c>
      <c r="CH36" s="451"/>
      <c r="CI36" s="233" t="s">
        <v>13263</v>
      </c>
      <c r="CJ36" s="233" t="s">
        <v>13263</v>
      </c>
      <c r="CK36" s="864" t="s">
        <v>13263</v>
      </c>
      <c r="CL36" s="866" t="s">
        <v>13263</v>
      </c>
      <c r="CM36" s="867" t="s">
        <v>14100</v>
      </c>
      <c r="CN36" s="873" t="s">
        <v>14100</v>
      </c>
      <c r="CO36" s="1044" t="s">
        <v>14099</v>
      </c>
      <c r="CP36" s="1045" t="s">
        <v>14099</v>
      </c>
      <c r="CQ36" s="1045" t="s">
        <v>14099</v>
      </c>
      <c r="CR36" s="1046" t="s">
        <v>14099</v>
      </c>
      <c r="CS36" s="233" t="s">
        <v>13263</v>
      </c>
      <c r="CT36" s="233" t="s">
        <v>13263</v>
      </c>
      <c r="CU36" s="233" t="s">
        <v>13263</v>
      </c>
      <c r="CV36" s="233" t="s">
        <v>13263</v>
      </c>
      <c r="CW36" s="233" t="s">
        <v>13263</v>
      </c>
      <c r="CX36" s="233" t="s">
        <v>13263</v>
      </c>
      <c r="CY36" s="233" t="s">
        <v>13263</v>
      </c>
      <c r="CZ36" s="233" t="s">
        <v>13263</v>
      </c>
      <c r="DA36" s="438" t="s">
        <v>13263</v>
      </c>
    </row>
    <row r="37" spans="2:105" ht="14.25" customHeight="1" thickTop="1" thickBot="1" x14ac:dyDescent="0.25">
      <c r="B37" s="232" t="s">
        <v>14033</v>
      </c>
      <c r="C37" s="233" t="s">
        <v>13263</v>
      </c>
      <c r="D37" s="864" t="s">
        <v>13263</v>
      </c>
      <c r="E37" s="865" t="s">
        <v>13263</v>
      </c>
      <c r="F37" s="865" t="s">
        <v>13263</v>
      </c>
      <c r="G37" s="865" t="s">
        <v>13263</v>
      </c>
      <c r="H37" s="864" t="s">
        <v>13263</v>
      </c>
      <c r="I37" s="864" t="s">
        <v>13263</v>
      </c>
      <c r="J37" s="866" t="s">
        <v>13263</v>
      </c>
      <c r="K37" s="867" t="s">
        <v>648</v>
      </c>
      <c r="L37" s="867" t="s">
        <v>644</v>
      </c>
      <c r="M37" s="868" t="s">
        <v>643</v>
      </c>
      <c r="N37" s="869" t="s">
        <v>613</v>
      </c>
      <c r="O37" s="870" t="s">
        <v>612</v>
      </c>
      <c r="P37" s="870" t="s">
        <v>614</v>
      </c>
      <c r="Q37" s="871" t="s">
        <v>610</v>
      </c>
      <c r="R37" s="864" t="s">
        <v>13263</v>
      </c>
      <c r="S37" s="864" t="s">
        <v>13263</v>
      </c>
      <c r="T37" s="864" t="s">
        <v>13263</v>
      </c>
      <c r="U37" s="864" t="s">
        <v>13263</v>
      </c>
      <c r="V37" s="864" t="s">
        <v>13263</v>
      </c>
      <c r="W37" s="864" t="s">
        <v>13263</v>
      </c>
      <c r="X37" s="864" t="s">
        <v>13263</v>
      </c>
      <c r="Y37" s="233" t="s">
        <v>13263</v>
      </c>
      <c r="Z37" s="438" t="s">
        <v>13263</v>
      </c>
      <c r="AB37" s="232" t="s">
        <v>14033</v>
      </c>
      <c r="AC37" s="233" t="s">
        <v>13263</v>
      </c>
      <c r="AD37" s="233" t="s">
        <v>13263</v>
      </c>
      <c r="AE37" s="234" t="s">
        <v>13263</v>
      </c>
      <c r="AF37" s="234" t="s">
        <v>13263</v>
      </c>
      <c r="AG37" s="234" t="s">
        <v>13263</v>
      </c>
      <c r="AH37" s="233" t="s">
        <v>13263</v>
      </c>
      <c r="AI37" s="233" t="s">
        <v>13263</v>
      </c>
      <c r="AJ37" s="866" t="s">
        <v>13263</v>
      </c>
      <c r="AK37" s="867" t="s">
        <v>14100</v>
      </c>
      <c r="AL37" s="867" t="s">
        <v>14100</v>
      </c>
      <c r="AM37" s="868" t="s">
        <v>14100</v>
      </c>
      <c r="AN37" s="869" t="s">
        <v>14102</v>
      </c>
      <c r="AO37" s="870" t="s">
        <v>14102</v>
      </c>
      <c r="AP37" s="870" t="s">
        <v>14102</v>
      </c>
      <c r="AQ37" s="871" t="s">
        <v>14102</v>
      </c>
      <c r="AR37" s="233" t="s">
        <v>13263</v>
      </c>
      <c r="AS37" s="233" t="s">
        <v>13263</v>
      </c>
      <c r="AT37" s="233" t="s">
        <v>13263</v>
      </c>
      <c r="AU37" s="233" t="s">
        <v>13263</v>
      </c>
      <c r="AV37" s="233" t="s">
        <v>13263</v>
      </c>
      <c r="AW37" s="233" t="s">
        <v>13263</v>
      </c>
      <c r="AX37" s="233" t="s">
        <v>13263</v>
      </c>
      <c r="AY37" s="233" t="s">
        <v>13263</v>
      </c>
      <c r="AZ37" s="438" t="s">
        <v>13263</v>
      </c>
      <c r="BC37" s="232" t="s">
        <v>14033</v>
      </c>
      <c r="BD37" s="233" t="s">
        <v>13263</v>
      </c>
      <c r="BE37" s="864" t="s">
        <v>13263</v>
      </c>
      <c r="BF37" s="865" t="s">
        <v>13263</v>
      </c>
      <c r="BG37" s="865" t="s">
        <v>13263</v>
      </c>
      <c r="BH37" s="865" t="s">
        <v>13263</v>
      </c>
      <c r="BI37" s="864" t="s">
        <v>13263</v>
      </c>
      <c r="BJ37" s="864" t="s">
        <v>13263</v>
      </c>
      <c r="BK37" s="866" t="s">
        <v>13263</v>
      </c>
      <c r="BL37" s="867" t="s">
        <v>648</v>
      </c>
      <c r="BM37" s="867" t="s">
        <v>644</v>
      </c>
      <c r="BN37" s="868" t="s">
        <v>643</v>
      </c>
      <c r="BO37" s="869" t="s">
        <v>613</v>
      </c>
      <c r="BP37" s="870" t="s">
        <v>612</v>
      </c>
      <c r="BQ37" s="870" t="s">
        <v>614</v>
      </c>
      <c r="BR37" s="871" t="s">
        <v>610</v>
      </c>
      <c r="BS37" s="864" t="s">
        <v>13263</v>
      </c>
      <c r="BT37" s="864" t="s">
        <v>13263</v>
      </c>
      <c r="BU37" s="864" t="s">
        <v>13263</v>
      </c>
      <c r="BV37" s="864" t="s">
        <v>13263</v>
      </c>
      <c r="BW37" s="864" t="s">
        <v>13263</v>
      </c>
      <c r="BX37" s="864" t="s">
        <v>13263</v>
      </c>
      <c r="BY37" s="864" t="s">
        <v>13263</v>
      </c>
      <c r="BZ37" s="233" t="s">
        <v>13263</v>
      </c>
      <c r="CA37" s="438" t="s">
        <v>13263</v>
      </c>
      <c r="CC37" s="232" t="s">
        <v>14033</v>
      </c>
      <c r="CD37" s="233" t="s">
        <v>13263</v>
      </c>
      <c r="CE37" s="233" t="s">
        <v>13263</v>
      </c>
      <c r="CF37" s="234" t="s">
        <v>13263</v>
      </c>
      <c r="CG37" s="234" t="s">
        <v>13263</v>
      </c>
      <c r="CH37" s="234" t="s">
        <v>13263</v>
      </c>
      <c r="CI37" s="233" t="s">
        <v>13263</v>
      </c>
      <c r="CJ37" s="233" t="s">
        <v>13263</v>
      </c>
      <c r="CK37" s="866" t="s">
        <v>13263</v>
      </c>
      <c r="CL37" s="867" t="s">
        <v>14100</v>
      </c>
      <c r="CM37" s="867" t="s">
        <v>14100</v>
      </c>
      <c r="CN37" s="868" t="s">
        <v>14100</v>
      </c>
      <c r="CO37" s="869" t="s">
        <v>14102</v>
      </c>
      <c r="CP37" s="870" t="s">
        <v>14102</v>
      </c>
      <c r="CQ37" s="870" t="s">
        <v>14102</v>
      </c>
      <c r="CR37" s="871" t="s">
        <v>14102</v>
      </c>
      <c r="CS37" s="233" t="s">
        <v>13263</v>
      </c>
      <c r="CT37" s="233" t="s">
        <v>13263</v>
      </c>
      <c r="CU37" s="233" t="s">
        <v>13263</v>
      </c>
      <c r="CV37" s="233" t="s">
        <v>13263</v>
      </c>
      <c r="CW37" s="233" t="s">
        <v>13263</v>
      </c>
      <c r="CX37" s="233" t="s">
        <v>13263</v>
      </c>
      <c r="CY37" s="233" t="s">
        <v>13263</v>
      </c>
      <c r="CZ37" s="233" t="s">
        <v>13263</v>
      </c>
      <c r="DA37" s="438" t="s">
        <v>13263</v>
      </c>
    </row>
    <row r="38" spans="2:105" ht="14.25" customHeight="1" thickTop="1" thickBot="1" x14ac:dyDescent="0.25">
      <c r="B38" s="232" t="s">
        <v>14037</v>
      </c>
      <c r="C38" s="233" t="s">
        <v>13263</v>
      </c>
      <c r="D38" s="864" t="s">
        <v>13263</v>
      </c>
      <c r="E38" s="864" t="s">
        <v>13263</v>
      </c>
      <c r="F38" s="864" t="s">
        <v>13263</v>
      </c>
      <c r="G38" s="864" t="s">
        <v>13263</v>
      </c>
      <c r="H38" s="872" t="s">
        <v>13263</v>
      </c>
      <c r="I38" s="866" t="s">
        <v>13263</v>
      </c>
      <c r="J38" s="867" t="s">
        <v>637</v>
      </c>
      <c r="K38" s="867" t="s">
        <v>642</v>
      </c>
      <c r="L38" s="873" t="s">
        <v>641</v>
      </c>
      <c r="M38" s="874" t="s">
        <v>615</v>
      </c>
      <c r="N38" s="875" t="s">
        <v>516</v>
      </c>
      <c r="O38" s="870" t="s">
        <v>773</v>
      </c>
      <c r="P38" s="870" t="s">
        <v>611</v>
      </c>
      <c r="Q38" s="871" t="s">
        <v>777</v>
      </c>
      <c r="R38" s="876" t="s">
        <v>13263</v>
      </c>
      <c r="S38" s="864" t="s">
        <v>13263</v>
      </c>
      <c r="T38" s="864" t="s">
        <v>13263</v>
      </c>
      <c r="U38" s="864" t="s">
        <v>13263</v>
      </c>
      <c r="V38" s="864" t="s">
        <v>13263</v>
      </c>
      <c r="W38" s="864" t="s">
        <v>13263</v>
      </c>
      <c r="X38" s="864" t="s">
        <v>13263</v>
      </c>
      <c r="Y38" s="233" t="s">
        <v>13263</v>
      </c>
      <c r="Z38" s="438" t="s">
        <v>13263</v>
      </c>
      <c r="AB38" s="232" t="s">
        <v>14037</v>
      </c>
      <c r="AC38" s="233" t="s">
        <v>13263</v>
      </c>
      <c r="AD38" s="233" t="s">
        <v>13263</v>
      </c>
      <c r="AE38" s="233" t="s">
        <v>13263</v>
      </c>
      <c r="AF38" s="233" t="s">
        <v>13263</v>
      </c>
      <c r="AG38" s="233" t="s">
        <v>13263</v>
      </c>
      <c r="AH38" s="434" t="s">
        <v>13263</v>
      </c>
      <c r="AI38" s="435" t="s">
        <v>13263</v>
      </c>
      <c r="AJ38" s="867" t="s">
        <v>14100</v>
      </c>
      <c r="AK38" s="867" t="s">
        <v>14100</v>
      </c>
      <c r="AL38" s="873" t="s">
        <v>14100</v>
      </c>
      <c r="AM38" s="874" t="s">
        <v>14103</v>
      </c>
      <c r="AN38" s="875" t="s">
        <v>14103</v>
      </c>
      <c r="AO38" s="870" t="s">
        <v>14102</v>
      </c>
      <c r="AP38" s="870" t="s">
        <v>14102</v>
      </c>
      <c r="AQ38" s="871" t="s">
        <v>14102</v>
      </c>
      <c r="AR38" s="463" t="s">
        <v>13263</v>
      </c>
      <c r="AS38" s="233" t="s">
        <v>13263</v>
      </c>
      <c r="AT38" s="233" t="s">
        <v>13263</v>
      </c>
      <c r="AU38" s="233" t="s">
        <v>13263</v>
      </c>
      <c r="AV38" s="233" t="s">
        <v>13263</v>
      </c>
      <c r="AW38" s="233" t="s">
        <v>13263</v>
      </c>
      <c r="AX38" s="233" t="s">
        <v>13263</v>
      </c>
      <c r="AY38" s="233" t="s">
        <v>13263</v>
      </c>
      <c r="AZ38" s="438" t="s">
        <v>13263</v>
      </c>
      <c r="BC38" s="232" t="s">
        <v>14037</v>
      </c>
      <c r="BD38" s="233" t="s">
        <v>13263</v>
      </c>
      <c r="BE38" s="864" t="s">
        <v>13263</v>
      </c>
      <c r="BF38" s="864" t="s">
        <v>13263</v>
      </c>
      <c r="BG38" s="864" t="s">
        <v>13263</v>
      </c>
      <c r="BH38" s="864" t="s">
        <v>13263</v>
      </c>
      <c r="BI38" s="872" t="s">
        <v>13263</v>
      </c>
      <c r="BJ38" s="866" t="s">
        <v>13263</v>
      </c>
      <c r="BK38" s="867" t="s">
        <v>637</v>
      </c>
      <c r="BL38" s="867" t="s">
        <v>642</v>
      </c>
      <c r="BM38" s="873" t="s">
        <v>641</v>
      </c>
      <c r="BN38" s="874" t="s">
        <v>615</v>
      </c>
      <c r="BO38" s="875" t="s">
        <v>516</v>
      </c>
      <c r="BP38" s="870" t="s">
        <v>773</v>
      </c>
      <c r="BQ38" s="870" t="s">
        <v>611</v>
      </c>
      <c r="BR38" s="871" t="s">
        <v>777</v>
      </c>
      <c r="BS38" s="876" t="s">
        <v>13263</v>
      </c>
      <c r="BT38" s="864" t="s">
        <v>13263</v>
      </c>
      <c r="BU38" s="864" t="s">
        <v>13263</v>
      </c>
      <c r="BV38" s="864" t="s">
        <v>13263</v>
      </c>
      <c r="BW38" s="864" t="s">
        <v>13263</v>
      </c>
      <c r="BX38" s="864" t="s">
        <v>13263</v>
      </c>
      <c r="BY38" s="864" t="s">
        <v>13263</v>
      </c>
      <c r="BZ38" s="233" t="s">
        <v>13263</v>
      </c>
      <c r="CA38" s="438" t="s">
        <v>13263</v>
      </c>
      <c r="CC38" s="232" t="s">
        <v>14037</v>
      </c>
      <c r="CD38" s="233" t="s">
        <v>13263</v>
      </c>
      <c r="CE38" s="233" t="s">
        <v>13263</v>
      </c>
      <c r="CF38" s="233" t="s">
        <v>13263</v>
      </c>
      <c r="CG38" s="233" t="s">
        <v>13263</v>
      </c>
      <c r="CH38" s="233" t="s">
        <v>13263</v>
      </c>
      <c r="CI38" s="434" t="s">
        <v>13263</v>
      </c>
      <c r="CJ38" s="435" t="s">
        <v>13263</v>
      </c>
      <c r="CK38" s="867" t="s">
        <v>14100</v>
      </c>
      <c r="CL38" s="867" t="s">
        <v>14100</v>
      </c>
      <c r="CM38" s="873" t="s">
        <v>14100</v>
      </c>
      <c r="CN38" s="874" t="s">
        <v>14103</v>
      </c>
      <c r="CO38" s="875" t="s">
        <v>14103</v>
      </c>
      <c r="CP38" s="870" t="s">
        <v>14102</v>
      </c>
      <c r="CQ38" s="870" t="s">
        <v>14102</v>
      </c>
      <c r="CR38" s="871" t="s">
        <v>14102</v>
      </c>
      <c r="CS38" s="463" t="s">
        <v>13263</v>
      </c>
      <c r="CT38" s="233" t="s">
        <v>13263</v>
      </c>
      <c r="CU38" s="233" t="s">
        <v>13263</v>
      </c>
      <c r="CV38" s="233" t="s">
        <v>13263</v>
      </c>
      <c r="CW38" s="233" t="s">
        <v>13263</v>
      </c>
      <c r="CX38" s="233" t="s">
        <v>13263</v>
      </c>
      <c r="CY38" s="233" t="s">
        <v>13263</v>
      </c>
      <c r="CZ38" s="233" t="s">
        <v>13263</v>
      </c>
      <c r="DA38" s="438" t="s">
        <v>13263</v>
      </c>
    </row>
    <row r="39" spans="2:105" ht="14.25" customHeight="1" thickTop="1" thickBot="1" x14ac:dyDescent="0.25">
      <c r="B39" s="232" t="s">
        <v>14042</v>
      </c>
      <c r="C39" s="233" t="s">
        <v>13263</v>
      </c>
      <c r="D39" s="864" t="s">
        <v>13263</v>
      </c>
      <c r="E39" s="864" t="s">
        <v>13263</v>
      </c>
      <c r="F39" s="864" t="s">
        <v>13263</v>
      </c>
      <c r="G39" s="877" t="s">
        <v>13263</v>
      </c>
      <c r="H39" s="867" t="s">
        <v>778</v>
      </c>
      <c r="I39" s="867" t="s">
        <v>639</v>
      </c>
      <c r="J39" s="867" t="s">
        <v>779</v>
      </c>
      <c r="K39" s="878" t="s">
        <v>645</v>
      </c>
      <c r="L39" s="879" t="s">
        <v>640</v>
      </c>
      <c r="M39" s="874" t="s">
        <v>515</v>
      </c>
      <c r="N39" s="875" t="s">
        <v>513</v>
      </c>
      <c r="O39" s="880" t="s">
        <v>609</v>
      </c>
      <c r="P39" s="881" t="s">
        <v>776</v>
      </c>
      <c r="Q39" s="881" t="s">
        <v>774</v>
      </c>
      <c r="R39" s="882" t="s">
        <v>775</v>
      </c>
      <c r="S39" s="864" t="s">
        <v>13263</v>
      </c>
      <c r="T39" s="864" t="s">
        <v>13263</v>
      </c>
      <c r="U39" s="864" t="s">
        <v>13263</v>
      </c>
      <c r="V39" s="864" t="s">
        <v>13263</v>
      </c>
      <c r="W39" s="864" t="s">
        <v>13263</v>
      </c>
      <c r="X39" s="864" t="s">
        <v>13263</v>
      </c>
      <c r="Y39" s="233" t="s">
        <v>13263</v>
      </c>
      <c r="Z39" s="438" t="s">
        <v>13263</v>
      </c>
      <c r="AB39" s="232" t="s">
        <v>14042</v>
      </c>
      <c r="AC39" s="233" t="s">
        <v>13263</v>
      </c>
      <c r="AD39" s="864" t="s">
        <v>13263</v>
      </c>
      <c r="AE39" s="864" t="s">
        <v>13263</v>
      </c>
      <c r="AF39" s="864" t="s">
        <v>13263</v>
      </c>
      <c r="AG39" s="877" t="s">
        <v>13263</v>
      </c>
      <c r="AH39" s="867" t="s">
        <v>14100</v>
      </c>
      <c r="AI39" s="867" t="s">
        <v>14100</v>
      </c>
      <c r="AJ39" s="867" t="s">
        <v>14100</v>
      </c>
      <c r="AK39" s="878" t="s">
        <v>14100</v>
      </c>
      <c r="AL39" s="879" t="s">
        <v>14100</v>
      </c>
      <c r="AM39" s="874" t="s">
        <v>14103</v>
      </c>
      <c r="AN39" s="875" t="s">
        <v>14103</v>
      </c>
      <c r="AO39" s="880" t="s">
        <v>14102</v>
      </c>
      <c r="AP39" s="881" t="s">
        <v>14102</v>
      </c>
      <c r="AQ39" s="881" t="s">
        <v>14102</v>
      </c>
      <c r="AR39" s="882" t="s">
        <v>14102</v>
      </c>
      <c r="AS39" s="864" t="s">
        <v>13263</v>
      </c>
      <c r="AT39" s="864" t="s">
        <v>13263</v>
      </c>
      <c r="AU39" s="864" t="s">
        <v>13263</v>
      </c>
      <c r="AV39" s="864" t="s">
        <v>13263</v>
      </c>
      <c r="AW39" s="864" t="s">
        <v>13263</v>
      </c>
      <c r="AX39" s="864" t="s">
        <v>13263</v>
      </c>
      <c r="AY39" s="233" t="s">
        <v>13263</v>
      </c>
      <c r="AZ39" s="438" t="s">
        <v>13263</v>
      </c>
      <c r="BC39" s="232" t="s">
        <v>14042</v>
      </c>
      <c r="BD39" s="233" t="s">
        <v>13263</v>
      </c>
      <c r="BE39" s="864" t="s">
        <v>13263</v>
      </c>
      <c r="BF39" s="864" t="s">
        <v>13263</v>
      </c>
      <c r="BG39" s="864" t="s">
        <v>13263</v>
      </c>
      <c r="BH39" s="877" t="s">
        <v>13263</v>
      </c>
      <c r="BI39" s="867" t="s">
        <v>778</v>
      </c>
      <c r="BJ39" s="867" t="s">
        <v>639</v>
      </c>
      <c r="BK39" s="867" t="s">
        <v>779</v>
      </c>
      <c r="BL39" s="878" t="s">
        <v>645</v>
      </c>
      <c r="BM39" s="879" t="s">
        <v>640</v>
      </c>
      <c r="BN39" s="874" t="s">
        <v>515</v>
      </c>
      <c r="BO39" s="875" t="s">
        <v>513</v>
      </c>
      <c r="BP39" s="880" t="s">
        <v>609</v>
      </c>
      <c r="BQ39" s="881" t="s">
        <v>776</v>
      </c>
      <c r="BR39" s="881" t="s">
        <v>774</v>
      </c>
      <c r="BS39" s="882" t="s">
        <v>775</v>
      </c>
      <c r="BT39" s="864" t="s">
        <v>13263</v>
      </c>
      <c r="BU39" s="864" t="s">
        <v>13263</v>
      </c>
      <c r="BV39" s="864" t="s">
        <v>13263</v>
      </c>
      <c r="BW39" s="864" t="s">
        <v>13263</v>
      </c>
      <c r="BX39" s="864" t="s">
        <v>13263</v>
      </c>
      <c r="BY39" s="864" t="s">
        <v>13263</v>
      </c>
      <c r="BZ39" s="233" t="s">
        <v>13263</v>
      </c>
      <c r="CA39" s="438" t="s">
        <v>13263</v>
      </c>
      <c r="CC39" s="232" t="s">
        <v>14042</v>
      </c>
      <c r="CD39" s="233" t="s">
        <v>13263</v>
      </c>
      <c r="CE39" s="864" t="s">
        <v>13263</v>
      </c>
      <c r="CF39" s="864" t="s">
        <v>13263</v>
      </c>
      <c r="CG39" s="864" t="s">
        <v>13263</v>
      </c>
      <c r="CH39" s="877" t="s">
        <v>13263</v>
      </c>
      <c r="CI39" s="867" t="s">
        <v>14100</v>
      </c>
      <c r="CJ39" s="867" t="s">
        <v>14100</v>
      </c>
      <c r="CK39" s="867" t="s">
        <v>14100</v>
      </c>
      <c r="CL39" s="878" t="s">
        <v>14100</v>
      </c>
      <c r="CM39" s="879" t="s">
        <v>14100</v>
      </c>
      <c r="CN39" s="874" t="s">
        <v>14103</v>
      </c>
      <c r="CO39" s="875" t="s">
        <v>14103</v>
      </c>
      <c r="CP39" s="880" t="s">
        <v>14102</v>
      </c>
      <c r="CQ39" s="881" t="s">
        <v>14102</v>
      </c>
      <c r="CR39" s="881" t="s">
        <v>14102</v>
      </c>
      <c r="CS39" s="882" t="s">
        <v>14102</v>
      </c>
      <c r="CT39" s="864" t="s">
        <v>13263</v>
      </c>
      <c r="CU39" s="864" t="s">
        <v>13263</v>
      </c>
      <c r="CV39" s="864" t="s">
        <v>13263</v>
      </c>
      <c r="CW39" s="864" t="s">
        <v>13263</v>
      </c>
      <c r="CX39" s="864" t="s">
        <v>13263</v>
      </c>
      <c r="CY39" s="864" t="s">
        <v>13263</v>
      </c>
      <c r="CZ39" s="233" t="s">
        <v>13263</v>
      </c>
      <c r="DA39" s="438" t="s">
        <v>13263</v>
      </c>
    </row>
    <row r="40" spans="2:105" ht="14.25" customHeight="1" thickTop="1" thickBot="1" x14ac:dyDescent="0.25">
      <c r="B40" s="232" t="s">
        <v>14044</v>
      </c>
      <c r="C40" s="233" t="s">
        <v>13263</v>
      </c>
      <c r="D40" s="864" t="s">
        <v>13263</v>
      </c>
      <c r="E40" s="864" t="s">
        <v>13263</v>
      </c>
      <c r="F40" s="864" t="s">
        <v>13263</v>
      </c>
      <c r="G40" s="877" t="s">
        <v>13263</v>
      </c>
      <c r="H40" s="867" t="s">
        <v>646</v>
      </c>
      <c r="I40" s="878" t="s">
        <v>647</v>
      </c>
      <c r="J40" s="883" t="s">
        <v>546</v>
      </c>
      <c r="K40" s="884" t="s">
        <v>542</v>
      </c>
      <c r="L40" s="885" t="s">
        <v>543</v>
      </c>
      <c r="M40" s="886" t="s">
        <v>514</v>
      </c>
      <c r="N40" s="887" t="s">
        <v>512</v>
      </c>
      <c r="O40" s="888" t="s">
        <v>531</v>
      </c>
      <c r="P40" s="889" t="s">
        <v>529</v>
      </c>
      <c r="Q40" s="890" t="s">
        <v>530</v>
      </c>
      <c r="R40" s="891" t="s">
        <v>623</v>
      </c>
      <c r="S40" s="876" t="s">
        <v>13263</v>
      </c>
      <c r="T40" s="864" t="s">
        <v>13263</v>
      </c>
      <c r="U40" s="864" t="s">
        <v>13263</v>
      </c>
      <c r="V40" s="864" t="s">
        <v>13263</v>
      </c>
      <c r="W40" s="864" t="s">
        <v>13263</v>
      </c>
      <c r="X40" s="864" t="s">
        <v>13263</v>
      </c>
      <c r="Y40" s="233" t="s">
        <v>13263</v>
      </c>
      <c r="Z40" s="438" t="s">
        <v>13263</v>
      </c>
      <c r="AB40" s="232" t="s">
        <v>14044</v>
      </c>
      <c r="AC40" s="233" t="s">
        <v>13263</v>
      </c>
      <c r="AD40" s="864" t="s">
        <v>13263</v>
      </c>
      <c r="AE40" s="864" t="s">
        <v>13263</v>
      </c>
      <c r="AF40" s="864" t="s">
        <v>13263</v>
      </c>
      <c r="AG40" s="877" t="s">
        <v>13263</v>
      </c>
      <c r="AH40" s="867" t="s">
        <v>14100</v>
      </c>
      <c r="AI40" s="878" t="s">
        <v>14100</v>
      </c>
      <c r="AJ40" s="883" t="s">
        <v>14104</v>
      </c>
      <c r="AK40" s="884" t="s">
        <v>14104</v>
      </c>
      <c r="AL40" s="885" t="s">
        <v>14104</v>
      </c>
      <c r="AM40" s="886" t="s">
        <v>14103</v>
      </c>
      <c r="AN40" s="887" t="s">
        <v>14103</v>
      </c>
      <c r="AO40" s="888" t="s">
        <v>14105</v>
      </c>
      <c r="AP40" s="889" t="s">
        <v>14105</v>
      </c>
      <c r="AQ40" s="890" t="s">
        <v>14105</v>
      </c>
      <c r="AR40" s="891" t="s">
        <v>13389</v>
      </c>
      <c r="AS40" s="876" t="s">
        <v>13263</v>
      </c>
      <c r="AT40" s="864" t="s">
        <v>13263</v>
      </c>
      <c r="AU40" s="864" t="s">
        <v>13263</v>
      </c>
      <c r="AV40" s="864" t="s">
        <v>13263</v>
      </c>
      <c r="AW40" s="864" t="s">
        <v>13263</v>
      </c>
      <c r="AX40" s="864" t="s">
        <v>13263</v>
      </c>
      <c r="AY40" s="233" t="s">
        <v>13263</v>
      </c>
      <c r="AZ40" s="438" t="s">
        <v>13263</v>
      </c>
      <c r="BC40" s="232" t="s">
        <v>14044</v>
      </c>
      <c r="BD40" s="233" t="s">
        <v>13263</v>
      </c>
      <c r="BE40" s="864" t="s">
        <v>13263</v>
      </c>
      <c r="BF40" s="864" t="s">
        <v>13263</v>
      </c>
      <c r="BG40" s="864" t="s">
        <v>13263</v>
      </c>
      <c r="BH40" s="877" t="s">
        <v>13263</v>
      </c>
      <c r="BI40" s="867" t="s">
        <v>646</v>
      </c>
      <c r="BJ40" s="878" t="s">
        <v>647</v>
      </c>
      <c r="BK40" s="883" t="s">
        <v>546</v>
      </c>
      <c r="BL40" s="884" t="s">
        <v>542</v>
      </c>
      <c r="BM40" s="885" t="s">
        <v>543</v>
      </c>
      <c r="BN40" s="886" t="s">
        <v>514</v>
      </c>
      <c r="BO40" s="887" t="s">
        <v>512</v>
      </c>
      <c r="BP40" s="888" t="s">
        <v>531</v>
      </c>
      <c r="BQ40" s="889" t="s">
        <v>529</v>
      </c>
      <c r="BR40" s="890" t="s">
        <v>530</v>
      </c>
      <c r="BS40" s="891" t="s">
        <v>623</v>
      </c>
      <c r="BT40" s="876" t="s">
        <v>13263</v>
      </c>
      <c r="BU40" s="864" t="s">
        <v>13263</v>
      </c>
      <c r="BV40" s="864" t="s">
        <v>13263</v>
      </c>
      <c r="BW40" s="864" t="s">
        <v>13263</v>
      </c>
      <c r="BX40" s="864" t="s">
        <v>13263</v>
      </c>
      <c r="BY40" s="864" t="s">
        <v>13263</v>
      </c>
      <c r="BZ40" s="233" t="s">
        <v>13263</v>
      </c>
      <c r="CA40" s="438" t="s">
        <v>13263</v>
      </c>
      <c r="CC40" s="232" t="s">
        <v>14044</v>
      </c>
      <c r="CD40" s="233" t="s">
        <v>13263</v>
      </c>
      <c r="CE40" s="864" t="s">
        <v>13263</v>
      </c>
      <c r="CF40" s="864" t="s">
        <v>13263</v>
      </c>
      <c r="CG40" s="864" t="s">
        <v>13263</v>
      </c>
      <c r="CH40" s="877" t="s">
        <v>13263</v>
      </c>
      <c r="CI40" s="867" t="s">
        <v>14100</v>
      </c>
      <c r="CJ40" s="878" t="s">
        <v>14100</v>
      </c>
      <c r="CK40" s="883" t="s">
        <v>14104</v>
      </c>
      <c r="CL40" s="884" t="s">
        <v>14104</v>
      </c>
      <c r="CM40" s="885" t="s">
        <v>14104</v>
      </c>
      <c r="CN40" s="886" t="s">
        <v>14103</v>
      </c>
      <c r="CO40" s="887" t="s">
        <v>14103</v>
      </c>
      <c r="CP40" s="888" t="s">
        <v>14105</v>
      </c>
      <c r="CQ40" s="889" t="s">
        <v>14105</v>
      </c>
      <c r="CR40" s="890" t="s">
        <v>14105</v>
      </c>
      <c r="CS40" s="891" t="s">
        <v>13389</v>
      </c>
      <c r="CT40" s="876" t="s">
        <v>13263</v>
      </c>
      <c r="CU40" s="864" t="s">
        <v>13263</v>
      </c>
      <c r="CV40" s="864" t="s">
        <v>13263</v>
      </c>
      <c r="CW40" s="864" t="s">
        <v>13263</v>
      </c>
      <c r="CX40" s="864" t="s">
        <v>13263</v>
      </c>
      <c r="CY40" s="864" t="s">
        <v>13263</v>
      </c>
      <c r="CZ40" s="233" t="s">
        <v>13263</v>
      </c>
      <c r="DA40" s="438" t="s">
        <v>13263</v>
      </c>
    </row>
    <row r="41" spans="2:105" ht="14.25" customHeight="1" thickTop="1" thickBot="1" x14ac:dyDescent="0.25">
      <c r="B41" s="232" t="s">
        <v>14046</v>
      </c>
      <c r="C41" s="233" t="s">
        <v>13263</v>
      </c>
      <c r="D41" s="864" t="s">
        <v>13263</v>
      </c>
      <c r="E41" s="864" t="s">
        <v>13263</v>
      </c>
      <c r="F41" s="864" t="s">
        <v>13263</v>
      </c>
      <c r="G41" s="877" t="s">
        <v>13263</v>
      </c>
      <c r="H41" s="892" t="s">
        <v>638</v>
      </c>
      <c r="I41" s="893" t="s">
        <v>534</v>
      </c>
      <c r="J41" s="894" t="s">
        <v>537</v>
      </c>
      <c r="K41" s="884" t="s">
        <v>541</v>
      </c>
      <c r="L41" s="884" t="s">
        <v>545</v>
      </c>
      <c r="M41" s="895" t="s">
        <v>539</v>
      </c>
      <c r="N41" s="896" t="s">
        <v>711</v>
      </c>
      <c r="O41" s="897" t="s">
        <v>528</v>
      </c>
      <c r="P41" s="898" t="s">
        <v>604</v>
      </c>
      <c r="Q41" s="899" t="s">
        <v>607</v>
      </c>
      <c r="R41" s="900" t="s">
        <v>627</v>
      </c>
      <c r="S41" s="901" t="s">
        <v>628</v>
      </c>
      <c r="T41" s="864" t="s">
        <v>13263</v>
      </c>
      <c r="U41" s="864" t="s">
        <v>13263</v>
      </c>
      <c r="V41" s="864" t="s">
        <v>13263</v>
      </c>
      <c r="W41" s="864" t="s">
        <v>13263</v>
      </c>
      <c r="X41" s="864" t="s">
        <v>13263</v>
      </c>
      <c r="Y41" s="233" t="s">
        <v>13263</v>
      </c>
      <c r="Z41" s="438" t="s">
        <v>13263</v>
      </c>
      <c r="AB41" s="232" t="s">
        <v>14046</v>
      </c>
      <c r="AC41" s="233" t="s">
        <v>13263</v>
      </c>
      <c r="AD41" s="864" t="s">
        <v>13263</v>
      </c>
      <c r="AE41" s="864" t="s">
        <v>13263</v>
      </c>
      <c r="AF41" s="864" t="s">
        <v>13263</v>
      </c>
      <c r="AG41" s="877" t="s">
        <v>13263</v>
      </c>
      <c r="AH41" s="892" t="s">
        <v>14100</v>
      </c>
      <c r="AI41" s="893" t="s">
        <v>14106</v>
      </c>
      <c r="AJ41" s="894" t="s">
        <v>14104</v>
      </c>
      <c r="AK41" s="884" t="s">
        <v>14104</v>
      </c>
      <c r="AL41" s="884" t="s">
        <v>14104</v>
      </c>
      <c r="AM41" s="895" t="s">
        <v>14104</v>
      </c>
      <c r="AN41" s="896" t="s">
        <v>14107</v>
      </c>
      <c r="AO41" s="897" t="s">
        <v>14105</v>
      </c>
      <c r="AP41" s="898" t="s">
        <v>14108</v>
      </c>
      <c r="AQ41" s="899" t="s">
        <v>14108</v>
      </c>
      <c r="AR41" s="900" t="s">
        <v>13389</v>
      </c>
      <c r="AS41" s="901" t="s">
        <v>13389</v>
      </c>
      <c r="AT41" s="864" t="s">
        <v>13263</v>
      </c>
      <c r="AU41" s="864" t="s">
        <v>13263</v>
      </c>
      <c r="AV41" s="864" t="s">
        <v>13263</v>
      </c>
      <c r="AW41" s="864" t="s">
        <v>13263</v>
      </c>
      <c r="AX41" s="864" t="s">
        <v>13263</v>
      </c>
      <c r="AY41" s="233" t="s">
        <v>13263</v>
      </c>
      <c r="AZ41" s="438" t="s">
        <v>13263</v>
      </c>
      <c r="BC41" s="232" t="s">
        <v>14046</v>
      </c>
      <c r="BD41" s="233" t="s">
        <v>13263</v>
      </c>
      <c r="BE41" s="864" t="s">
        <v>13263</v>
      </c>
      <c r="BF41" s="864" t="s">
        <v>13263</v>
      </c>
      <c r="BG41" s="864" t="s">
        <v>13263</v>
      </c>
      <c r="BH41" s="877" t="s">
        <v>13263</v>
      </c>
      <c r="BI41" s="892" t="s">
        <v>638</v>
      </c>
      <c r="BJ41" s="893" t="s">
        <v>534</v>
      </c>
      <c r="BK41" s="894" t="s">
        <v>537</v>
      </c>
      <c r="BL41" s="884" t="s">
        <v>541</v>
      </c>
      <c r="BM41" s="884" t="s">
        <v>545</v>
      </c>
      <c r="BN41" s="895" t="s">
        <v>539</v>
      </c>
      <c r="BO41" s="896" t="s">
        <v>711</v>
      </c>
      <c r="BP41" s="897" t="s">
        <v>528</v>
      </c>
      <c r="BQ41" s="898" t="s">
        <v>604</v>
      </c>
      <c r="BR41" s="899" t="s">
        <v>607</v>
      </c>
      <c r="BS41" s="900" t="s">
        <v>627</v>
      </c>
      <c r="BT41" s="901" t="s">
        <v>628</v>
      </c>
      <c r="BU41" s="864" t="s">
        <v>13263</v>
      </c>
      <c r="BV41" s="864" t="s">
        <v>13263</v>
      </c>
      <c r="BW41" s="864" t="s">
        <v>13263</v>
      </c>
      <c r="BX41" s="864" t="s">
        <v>13263</v>
      </c>
      <c r="BY41" s="864" t="s">
        <v>13263</v>
      </c>
      <c r="BZ41" s="233" t="s">
        <v>13263</v>
      </c>
      <c r="CA41" s="438" t="s">
        <v>13263</v>
      </c>
      <c r="CC41" s="232" t="s">
        <v>14046</v>
      </c>
      <c r="CD41" s="233" t="s">
        <v>13263</v>
      </c>
      <c r="CE41" s="864" t="s">
        <v>13263</v>
      </c>
      <c r="CF41" s="864" t="s">
        <v>13263</v>
      </c>
      <c r="CG41" s="864" t="s">
        <v>13263</v>
      </c>
      <c r="CH41" s="877" t="s">
        <v>13263</v>
      </c>
      <c r="CI41" s="892" t="s">
        <v>14100</v>
      </c>
      <c r="CJ41" s="893" t="s">
        <v>14106</v>
      </c>
      <c r="CK41" s="894" t="s">
        <v>14104</v>
      </c>
      <c r="CL41" s="884" t="s">
        <v>14104</v>
      </c>
      <c r="CM41" s="884" t="s">
        <v>14104</v>
      </c>
      <c r="CN41" s="895" t="s">
        <v>14104</v>
      </c>
      <c r="CO41" s="896" t="s">
        <v>14107</v>
      </c>
      <c r="CP41" s="897" t="s">
        <v>14105</v>
      </c>
      <c r="CQ41" s="898" t="s">
        <v>14108</v>
      </c>
      <c r="CR41" s="899" t="s">
        <v>14108</v>
      </c>
      <c r="CS41" s="900" t="s">
        <v>13389</v>
      </c>
      <c r="CT41" s="901" t="s">
        <v>13389</v>
      </c>
      <c r="CU41" s="864" t="s">
        <v>13263</v>
      </c>
      <c r="CV41" s="864" t="s">
        <v>13263</v>
      </c>
      <c r="CW41" s="864" t="s">
        <v>13263</v>
      </c>
      <c r="CX41" s="864" t="s">
        <v>13263</v>
      </c>
      <c r="CY41" s="864" t="s">
        <v>13263</v>
      </c>
      <c r="CZ41" s="233" t="s">
        <v>13263</v>
      </c>
      <c r="DA41" s="438" t="s">
        <v>13263</v>
      </c>
    </row>
    <row r="42" spans="2:105" ht="14.25" customHeight="1" thickTop="1" thickBot="1" x14ac:dyDescent="0.25">
      <c r="B42" s="232" t="s">
        <v>14022</v>
      </c>
      <c r="C42" s="233" t="s">
        <v>13263</v>
      </c>
      <c r="D42" s="864" t="s">
        <v>13263</v>
      </c>
      <c r="E42" s="864" t="s">
        <v>13263</v>
      </c>
      <c r="F42" s="864" t="s">
        <v>13263</v>
      </c>
      <c r="G42" s="877" t="s">
        <v>13263</v>
      </c>
      <c r="H42" s="902" t="s">
        <v>533</v>
      </c>
      <c r="I42" s="893" t="s">
        <v>536</v>
      </c>
      <c r="J42" s="894" t="s">
        <v>538</v>
      </c>
      <c r="K42" s="884" t="s">
        <v>544</v>
      </c>
      <c r="L42" s="895" t="s">
        <v>540</v>
      </c>
      <c r="M42" s="903" t="s">
        <v>716</v>
      </c>
      <c r="N42" s="903" t="s">
        <v>714</v>
      </c>
      <c r="O42" s="904" t="s">
        <v>715</v>
      </c>
      <c r="P42" s="905" t="s">
        <v>605</v>
      </c>
      <c r="Q42" s="906" t="s">
        <v>603</v>
      </c>
      <c r="R42" s="900" t="s">
        <v>626</v>
      </c>
      <c r="S42" s="907" t="s">
        <v>629</v>
      </c>
      <c r="T42" s="908" t="s">
        <v>13263</v>
      </c>
      <c r="U42" s="864" t="s">
        <v>13263</v>
      </c>
      <c r="V42" s="864" t="s">
        <v>13263</v>
      </c>
      <c r="W42" s="864" t="s">
        <v>13263</v>
      </c>
      <c r="X42" s="864" t="s">
        <v>13263</v>
      </c>
      <c r="Y42" s="233" t="s">
        <v>13263</v>
      </c>
      <c r="Z42" s="438" t="s">
        <v>13263</v>
      </c>
      <c r="AB42" s="232" t="s">
        <v>14022</v>
      </c>
      <c r="AC42" s="233" t="s">
        <v>13263</v>
      </c>
      <c r="AD42" s="864" t="s">
        <v>13263</v>
      </c>
      <c r="AE42" s="864" t="s">
        <v>13263</v>
      </c>
      <c r="AF42" s="864" t="s">
        <v>13263</v>
      </c>
      <c r="AG42" s="877" t="s">
        <v>13263</v>
      </c>
      <c r="AH42" s="902" t="s">
        <v>14106</v>
      </c>
      <c r="AI42" s="893" t="s">
        <v>14106</v>
      </c>
      <c r="AJ42" s="894" t="s">
        <v>14104</v>
      </c>
      <c r="AK42" s="884" t="s">
        <v>14104</v>
      </c>
      <c r="AL42" s="895" t="s">
        <v>14104</v>
      </c>
      <c r="AM42" s="903" t="s">
        <v>14107</v>
      </c>
      <c r="AN42" s="903" t="s">
        <v>14107</v>
      </c>
      <c r="AO42" s="904" t="s">
        <v>14107</v>
      </c>
      <c r="AP42" s="905" t="s">
        <v>14108</v>
      </c>
      <c r="AQ42" s="906" t="s">
        <v>14108</v>
      </c>
      <c r="AR42" s="900" t="s">
        <v>13389</v>
      </c>
      <c r="AS42" s="907" t="s">
        <v>13389</v>
      </c>
      <c r="AT42" s="908" t="s">
        <v>13263</v>
      </c>
      <c r="AU42" s="864" t="s">
        <v>13263</v>
      </c>
      <c r="AV42" s="864" t="s">
        <v>13263</v>
      </c>
      <c r="AW42" s="864" t="s">
        <v>13263</v>
      </c>
      <c r="AX42" s="864" t="s">
        <v>13263</v>
      </c>
      <c r="AY42" s="233" t="s">
        <v>13263</v>
      </c>
      <c r="AZ42" s="438" t="s">
        <v>13263</v>
      </c>
      <c r="BC42" s="232" t="s">
        <v>14022</v>
      </c>
      <c r="BD42" s="233" t="s">
        <v>13263</v>
      </c>
      <c r="BE42" s="864" t="s">
        <v>13263</v>
      </c>
      <c r="BF42" s="864" t="s">
        <v>13263</v>
      </c>
      <c r="BG42" s="864" t="s">
        <v>13263</v>
      </c>
      <c r="BH42" s="877" t="s">
        <v>13263</v>
      </c>
      <c r="BI42" s="902" t="s">
        <v>533</v>
      </c>
      <c r="BJ42" s="893" t="s">
        <v>536</v>
      </c>
      <c r="BK42" s="894" t="s">
        <v>538</v>
      </c>
      <c r="BL42" s="884" t="s">
        <v>544</v>
      </c>
      <c r="BM42" s="895" t="s">
        <v>540</v>
      </c>
      <c r="BN42" s="903" t="s">
        <v>716</v>
      </c>
      <c r="BO42" s="903" t="s">
        <v>714</v>
      </c>
      <c r="BP42" s="904" t="s">
        <v>715</v>
      </c>
      <c r="BQ42" s="905" t="s">
        <v>605</v>
      </c>
      <c r="BR42" s="906" t="s">
        <v>603</v>
      </c>
      <c r="BS42" s="900" t="s">
        <v>626</v>
      </c>
      <c r="BT42" s="907" t="s">
        <v>629</v>
      </c>
      <c r="BU42" s="908" t="s">
        <v>13263</v>
      </c>
      <c r="BV42" s="864" t="s">
        <v>13263</v>
      </c>
      <c r="BW42" s="864" t="s">
        <v>13263</v>
      </c>
      <c r="BX42" s="864" t="s">
        <v>13263</v>
      </c>
      <c r="BY42" s="864" t="s">
        <v>13263</v>
      </c>
      <c r="BZ42" s="233" t="s">
        <v>13263</v>
      </c>
      <c r="CA42" s="438" t="s">
        <v>13263</v>
      </c>
      <c r="CC42" s="232" t="s">
        <v>14022</v>
      </c>
      <c r="CD42" s="233" t="s">
        <v>13263</v>
      </c>
      <c r="CE42" s="864" t="s">
        <v>13263</v>
      </c>
      <c r="CF42" s="864" t="s">
        <v>13263</v>
      </c>
      <c r="CG42" s="864" t="s">
        <v>13263</v>
      </c>
      <c r="CH42" s="877" t="s">
        <v>13263</v>
      </c>
      <c r="CI42" s="902" t="s">
        <v>14106</v>
      </c>
      <c r="CJ42" s="893" t="s">
        <v>14106</v>
      </c>
      <c r="CK42" s="894" t="s">
        <v>14104</v>
      </c>
      <c r="CL42" s="884" t="s">
        <v>14104</v>
      </c>
      <c r="CM42" s="895" t="s">
        <v>14104</v>
      </c>
      <c r="CN42" s="903" t="s">
        <v>14107</v>
      </c>
      <c r="CO42" s="903" t="s">
        <v>14107</v>
      </c>
      <c r="CP42" s="904" t="s">
        <v>14107</v>
      </c>
      <c r="CQ42" s="905" t="s">
        <v>14108</v>
      </c>
      <c r="CR42" s="906" t="s">
        <v>14108</v>
      </c>
      <c r="CS42" s="900" t="s">
        <v>13389</v>
      </c>
      <c r="CT42" s="907" t="s">
        <v>13389</v>
      </c>
      <c r="CU42" s="908" t="s">
        <v>13263</v>
      </c>
      <c r="CV42" s="864" t="s">
        <v>13263</v>
      </c>
      <c r="CW42" s="864" t="s">
        <v>13263</v>
      </c>
      <c r="CX42" s="864" t="s">
        <v>13263</v>
      </c>
      <c r="CY42" s="864" t="s">
        <v>13263</v>
      </c>
      <c r="CZ42" s="233" t="s">
        <v>13263</v>
      </c>
      <c r="DA42" s="438" t="s">
        <v>13263</v>
      </c>
    </row>
    <row r="43" spans="2:105" ht="14.25" customHeight="1" thickTop="1" thickBot="1" x14ac:dyDescent="0.25">
      <c r="B43" s="232" t="s">
        <v>14031</v>
      </c>
      <c r="C43" s="233" t="s">
        <v>13263</v>
      </c>
      <c r="D43" s="864" t="s">
        <v>13263</v>
      </c>
      <c r="E43" s="864" t="s">
        <v>13263</v>
      </c>
      <c r="F43" s="864" t="s">
        <v>13263</v>
      </c>
      <c r="G43" s="877" t="s">
        <v>13263</v>
      </c>
      <c r="H43" s="909" t="s">
        <v>535</v>
      </c>
      <c r="I43" s="893" t="s">
        <v>532</v>
      </c>
      <c r="J43" s="910" t="s">
        <v>781</v>
      </c>
      <c r="K43" s="911" t="s">
        <v>780</v>
      </c>
      <c r="L43" s="912" t="s">
        <v>713</v>
      </c>
      <c r="M43" s="903" t="s">
        <v>772</v>
      </c>
      <c r="N43" s="903" t="s">
        <v>710</v>
      </c>
      <c r="O43" s="913" t="s">
        <v>608</v>
      </c>
      <c r="P43" s="914" t="s">
        <v>769</v>
      </c>
      <c r="Q43" s="915" t="s">
        <v>602</v>
      </c>
      <c r="R43" s="916" t="s">
        <v>624</v>
      </c>
      <c r="S43" s="917" t="s">
        <v>625</v>
      </c>
      <c r="T43" s="876" t="s">
        <v>13263</v>
      </c>
      <c r="U43" s="872" t="s">
        <v>13263</v>
      </c>
      <c r="V43" s="872" t="s">
        <v>13263</v>
      </c>
      <c r="W43" s="872" t="s">
        <v>13263</v>
      </c>
      <c r="X43" s="864" t="s">
        <v>13263</v>
      </c>
      <c r="Y43" s="233" t="s">
        <v>13263</v>
      </c>
      <c r="Z43" s="438" t="s">
        <v>13263</v>
      </c>
      <c r="AB43" s="232" t="s">
        <v>14031</v>
      </c>
      <c r="AC43" s="233" t="s">
        <v>13263</v>
      </c>
      <c r="AD43" s="864" t="s">
        <v>13263</v>
      </c>
      <c r="AE43" s="864" t="s">
        <v>13263</v>
      </c>
      <c r="AF43" s="864" t="s">
        <v>13263</v>
      </c>
      <c r="AG43" s="877" t="s">
        <v>13263</v>
      </c>
      <c r="AH43" s="909" t="s">
        <v>14106</v>
      </c>
      <c r="AI43" s="893" t="s">
        <v>14106</v>
      </c>
      <c r="AJ43" s="910" t="s">
        <v>14106</v>
      </c>
      <c r="AK43" s="911" t="s">
        <v>14106</v>
      </c>
      <c r="AL43" s="912" t="s">
        <v>14107</v>
      </c>
      <c r="AM43" s="903" t="s">
        <v>14107</v>
      </c>
      <c r="AN43" s="903" t="s">
        <v>14107</v>
      </c>
      <c r="AO43" s="913" t="s">
        <v>14108</v>
      </c>
      <c r="AP43" s="914" t="s">
        <v>14108</v>
      </c>
      <c r="AQ43" s="915" t="s">
        <v>14108</v>
      </c>
      <c r="AR43" s="916" t="s">
        <v>13389</v>
      </c>
      <c r="AS43" s="917" t="s">
        <v>13389</v>
      </c>
      <c r="AT43" s="876" t="s">
        <v>13263</v>
      </c>
      <c r="AU43" s="872" t="s">
        <v>13263</v>
      </c>
      <c r="AV43" s="872" t="s">
        <v>13263</v>
      </c>
      <c r="AW43" s="872" t="s">
        <v>13263</v>
      </c>
      <c r="AX43" s="864" t="s">
        <v>13263</v>
      </c>
      <c r="AY43" s="233" t="s">
        <v>13263</v>
      </c>
      <c r="AZ43" s="438" t="s">
        <v>13263</v>
      </c>
      <c r="BC43" s="232" t="s">
        <v>14031</v>
      </c>
      <c r="BD43" s="233" t="s">
        <v>13263</v>
      </c>
      <c r="BE43" s="864" t="s">
        <v>13263</v>
      </c>
      <c r="BF43" s="864" t="s">
        <v>13263</v>
      </c>
      <c r="BG43" s="864" t="s">
        <v>13263</v>
      </c>
      <c r="BH43" s="877" t="s">
        <v>13263</v>
      </c>
      <c r="BI43" s="909" t="s">
        <v>535</v>
      </c>
      <c r="BJ43" s="893" t="s">
        <v>532</v>
      </c>
      <c r="BK43" s="910" t="s">
        <v>781</v>
      </c>
      <c r="BL43" s="911" t="s">
        <v>780</v>
      </c>
      <c r="BM43" s="912" t="s">
        <v>713</v>
      </c>
      <c r="BN43" s="903" t="s">
        <v>772</v>
      </c>
      <c r="BO43" s="903" t="s">
        <v>710</v>
      </c>
      <c r="BP43" s="913" t="s">
        <v>608</v>
      </c>
      <c r="BQ43" s="914" t="s">
        <v>769</v>
      </c>
      <c r="BR43" s="915" t="s">
        <v>602</v>
      </c>
      <c r="BS43" s="916" t="s">
        <v>624</v>
      </c>
      <c r="BT43" s="917" t="s">
        <v>625</v>
      </c>
      <c r="BU43" s="876" t="s">
        <v>13263</v>
      </c>
      <c r="BV43" s="872" t="s">
        <v>13263</v>
      </c>
      <c r="BW43" s="872" t="s">
        <v>13263</v>
      </c>
      <c r="BX43" s="872" t="s">
        <v>13263</v>
      </c>
      <c r="BY43" s="864" t="s">
        <v>13263</v>
      </c>
      <c r="BZ43" s="233" t="s">
        <v>13263</v>
      </c>
      <c r="CA43" s="438" t="s">
        <v>13263</v>
      </c>
      <c r="CC43" s="232" t="s">
        <v>14031</v>
      </c>
      <c r="CD43" s="233" t="s">
        <v>13263</v>
      </c>
      <c r="CE43" s="864" t="s">
        <v>13263</v>
      </c>
      <c r="CF43" s="864" t="s">
        <v>13263</v>
      </c>
      <c r="CG43" s="864" t="s">
        <v>13263</v>
      </c>
      <c r="CH43" s="877" t="s">
        <v>13263</v>
      </c>
      <c r="CI43" s="909" t="s">
        <v>14106</v>
      </c>
      <c r="CJ43" s="893" t="s">
        <v>14106</v>
      </c>
      <c r="CK43" s="910" t="s">
        <v>14106</v>
      </c>
      <c r="CL43" s="911" t="s">
        <v>14106</v>
      </c>
      <c r="CM43" s="912" t="s">
        <v>14107</v>
      </c>
      <c r="CN43" s="903" t="s">
        <v>14107</v>
      </c>
      <c r="CO43" s="903" t="s">
        <v>14107</v>
      </c>
      <c r="CP43" s="913" t="s">
        <v>14108</v>
      </c>
      <c r="CQ43" s="914" t="s">
        <v>14108</v>
      </c>
      <c r="CR43" s="915" t="s">
        <v>14108</v>
      </c>
      <c r="CS43" s="916" t="s">
        <v>13389</v>
      </c>
      <c r="CT43" s="917" t="s">
        <v>13389</v>
      </c>
      <c r="CU43" s="876" t="s">
        <v>13263</v>
      </c>
      <c r="CV43" s="872" t="s">
        <v>13263</v>
      </c>
      <c r="CW43" s="872" t="s">
        <v>13263</v>
      </c>
      <c r="CX43" s="872" t="s">
        <v>13263</v>
      </c>
      <c r="CY43" s="864" t="s">
        <v>13263</v>
      </c>
      <c r="CZ43" s="233" t="s">
        <v>13263</v>
      </c>
      <c r="DA43" s="438" t="s">
        <v>13263</v>
      </c>
    </row>
    <row r="44" spans="2:105" ht="14.25" customHeight="1" thickTop="1" thickBot="1" x14ac:dyDescent="0.25">
      <c r="B44" s="232" t="s">
        <v>14050</v>
      </c>
      <c r="C44" s="233" t="s">
        <v>13263</v>
      </c>
      <c r="D44" s="864" t="s">
        <v>13263</v>
      </c>
      <c r="E44" s="864" t="s">
        <v>13263</v>
      </c>
      <c r="F44" s="864" t="s">
        <v>13263</v>
      </c>
      <c r="G44" s="864" t="s">
        <v>13263</v>
      </c>
      <c r="H44" s="918" t="s">
        <v>13263</v>
      </c>
      <c r="I44" s="909" t="s">
        <v>740</v>
      </c>
      <c r="J44" s="919" t="s">
        <v>741</v>
      </c>
      <c r="K44" s="920" t="s">
        <v>766</v>
      </c>
      <c r="L44" s="920" t="s">
        <v>587</v>
      </c>
      <c r="M44" s="921" t="s">
        <v>709</v>
      </c>
      <c r="N44" s="922" t="s">
        <v>712</v>
      </c>
      <c r="O44" s="923" t="s">
        <v>606</v>
      </c>
      <c r="P44" s="924" t="s">
        <v>635</v>
      </c>
      <c r="Q44" s="925" t="s">
        <v>632</v>
      </c>
      <c r="R44" s="926" t="s">
        <v>729</v>
      </c>
      <c r="S44" s="867" t="s">
        <v>758</v>
      </c>
      <c r="T44" s="927" t="s">
        <v>725</v>
      </c>
      <c r="U44" s="928" t="s">
        <v>619</v>
      </c>
      <c r="V44" s="928" t="s">
        <v>617</v>
      </c>
      <c r="W44" s="929" t="s">
        <v>618</v>
      </c>
      <c r="X44" s="864" t="s">
        <v>13263</v>
      </c>
      <c r="Y44" s="233" t="s">
        <v>13263</v>
      </c>
      <c r="Z44" s="438" t="s">
        <v>13263</v>
      </c>
      <c r="AB44" s="232" t="s">
        <v>14050</v>
      </c>
      <c r="AC44" s="233" t="s">
        <v>13263</v>
      </c>
      <c r="AD44" s="864" t="s">
        <v>13263</v>
      </c>
      <c r="AE44" s="864" t="s">
        <v>13263</v>
      </c>
      <c r="AF44" s="864" t="s">
        <v>13263</v>
      </c>
      <c r="AG44" s="864" t="s">
        <v>13263</v>
      </c>
      <c r="AH44" s="918" t="s">
        <v>13263</v>
      </c>
      <c r="AI44" s="909" t="s">
        <v>14106</v>
      </c>
      <c r="AJ44" s="919" t="s">
        <v>14106</v>
      </c>
      <c r="AK44" s="920" t="s">
        <v>14111</v>
      </c>
      <c r="AL44" s="920" t="s">
        <v>14111</v>
      </c>
      <c r="AM44" s="921" t="s">
        <v>14107</v>
      </c>
      <c r="AN44" s="922" t="s">
        <v>14107</v>
      </c>
      <c r="AO44" s="923" t="s">
        <v>14108</v>
      </c>
      <c r="AP44" s="924" t="s">
        <v>14112</v>
      </c>
      <c r="AQ44" s="925" t="s">
        <v>14112</v>
      </c>
      <c r="AR44" s="926" t="s">
        <v>14113</v>
      </c>
      <c r="AS44" s="867" t="s">
        <v>14168</v>
      </c>
      <c r="AT44" s="927" t="s">
        <v>14168</v>
      </c>
      <c r="AU44" s="928" t="s">
        <v>14195</v>
      </c>
      <c r="AV44" s="928" t="s">
        <v>14195</v>
      </c>
      <c r="AW44" s="929" t="s">
        <v>14195</v>
      </c>
      <c r="AX44" s="864" t="s">
        <v>13263</v>
      </c>
      <c r="AY44" s="233" t="s">
        <v>13263</v>
      </c>
      <c r="AZ44" s="438" t="s">
        <v>13263</v>
      </c>
      <c r="BC44" s="232" t="s">
        <v>14050</v>
      </c>
      <c r="BD44" s="233" t="s">
        <v>13263</v>
      </c>
      <c r="BE44" s="864" t="s">
        <v>13263</v>
      </c>
      <c r="BF44" s="864" t="s">
        <v>13263</v>
      </c>
      <c r="BG44" s="864" t="s">
        <v>13263</v>
      </c>
      <c r="BH44" s="864" t="s">
        <v>13263</v>
      </c>
      <c r="BI44" s="918" t="s">
        <v>13263</v>
      </c>
      <c r="BJ44" s="909" t="s">
        <v>740</v>
      </c>
      <c r="BK44" s="919" t="s">
        <v>741</v>
      </c>
      <c r="BL44" s="920" t="s">
        <v>766</v>
      </c>
      <c r="BM44" s="920" t="s">
        <v>587</v>
      </c>
      <c r="BN44" s="921" t="s">
        <v>709</v>
      </c>
      <c r="BO44" s="922" t="s">
        <v>712</v>
      </c>
      <c r="BP44" s="923" t="s">
        <v>606</v>
      </c>
      <c r="BQ44" s="924" t="s">
        <v>635</v>
      </c>
      <c r="BR44" s="925" t="s">
        <v>632</v>
      </c>
      <c r="BS44" s="926" t="s">
        <v>729</v>
      </c>
      <c r="BT44" s="867" t="s">
        <v>758</v>
      </c>
      <c r="BU44" s="927" t="s">
        <v>725</v>
      </c>
      <c r="BV44" s="928" t="s">
        <v>619</v>
      </c>
      <c r="BW44" s="928" t="s">
        <v>617</v>
      </c>
      <c r="BX44" s="929" t="s">
        <v>618</v>
      </c>
      <c r="BY44" s="864" t="s">
        <v>13263</v>
      </c>
      <c r="BZ44" s="233" t="s">
        <v>13263</v>
      </c>
      <c r="CA44" s="438" t="s">
        <v>13263</v>
      </c>
      <c r="CC44" s="232" t="s">
        <v>14050</v>
      </c>
      <c r="CD44" s="233" t="s">
        <v>13263</v>
      </c>
      <c r="CE44" s="864" t="s">
        <v>13263</v>
      </c>
      <c r="CF44" s="864" t="s">
        <v>13263</v>
      </c>
      <c r="CG44" s="864" t="s">
        <v>13263</v>
      </c>
      <c r="CH44" s="864" t="s">
        <v>13263</v>
      </c>
      <c r="CI44" s="918" t="s">
        <v>13263</v>
      </c>
      <c r="CJ44" s="909" t="s">
        <v>14106</v>
      </c>
      <c r="CK44" s="919" t="s">
        <v>14106</v>
      </c>
      <c r="CL44" s="920" t="s">
        <v>14111</v>
      </c>
      <c r="CM44" s="920" t="s">
        <v>14111</v>
      </c>
      <c r="CN44" s="921" t="s">
        <v>14107</v>
      </c>
      <c r="CO44" s="922" t="s">
        <v>14107</v>
      </c>
      <c r="CP44" s="923" t="s">
        <v>14108</v>
      </c>
      <c r="CQ44" s="924" t="s">
        <v>14112</v>
      </c>
      <c r="CR44" s="925" t="s">
        <v>14112</v>
      </c>
      <c r="CS44" s="926" t="s">
        <v>14113</v>
      </c>
      <c r="CT44" s="867" t="s">
        <v>14168</v>
      </c>
      <c r="CU44" s="927" t="s">
        <v>14168</v>
      </c>
      <c r="CV44" s="928" t="s">
        <v>14195</v>
      </c>
      <c r="CW44" s="928" t="s">
        <v>14195</v>
      </c>
      <c r="CX44" s="929" t="s">
        <v>14195</v>
      </c>
      <c r="CY44" s="864" t="s">
        <v>13263</v>
      </c>
      <c r="CZ44" s="233" t="s">
        <v>13263</v>
      </c>
      <c r="DA44" s="438" t="s">
        <v>13263</v>
      </c>
    </row>
    <row r="45" spans="2:105" ht="14.25" customHeight="1" thickTop="1" thickBot="1" x14ac:dyDescent="0.25">
      <c r="B45" s="232" t="s">
        <v>14054</v>
      </c>
      <c r="C45" s="233" t="s">
        <v>13263</v>
      </c>
      <c r="D45" s="864" t="s">
        <v>13263</v>
      </c>
      <c r="E45" s="864" t="s">
        <v>13263</v>
      </c>
      <c r="F45" s="864" t="s">
        <v>13263</v>
      </c>
      <c r="G45" s="864" t="s">
        <v>13263</v>
      </c>
      <c r="H45" s="877" t="s">
        <v>13263</v>
      </c>
      <c r="I45" s="930" t="s">
        <v>739</v>
      </c>
      <c r="J45" s="931" t="s">
        <v>767</v>
      </c>
      <c r="K45" s="920" t="s">
        <v>590</v>
      </c>
      <c r="L45" s="920" t="s">
        <v>588</v>
      </c>
      <c r="M45" s="932" t="s">
        <v>592</v>
      </c>
      <c r="N45" s="933" t="s">
        <v>631</v>
      </c>
      <c r="O45" s="933" t="s">
        <v>633</v>
      </c>
      <c r="P45" s="933" t="s">
        <v>771</v>
      </c>
      <c r="Q45" s="934" t="s">
        <v>770</v>
      </c>
      <c r="R45" s="935" t="s">
        <v>728</v>
      </c>
      <c r="S45" s="867" t="s">
        <v>724</v>
      </c>
      <c r="T45" s="936" t="s">
        <v>726</v>
      </c>
      <c r="U45" s="928" t="s">
        <v>621</v>
      </c>
      <c r="V45" s="928" t="s">
        <v>622</v>
      </c>
      <c r="W45" s="937" t="s">
        <v>620</v>
      </c>
      <c r="X45" s="864" t="s">
        <v>13263</v>
      </c>
      <c r="Y45" s="233" t="s">
        <v>13263</v>
      </c>
      <c r="Z45" s="438" t="s">
        <v>13263</v>
      </c>
      <c r="AB45" s="232" t="s">
        <v>14054</v>
      </c>
      <c r="AC45" s="233" t="s">
        <v>13263</v>
      </c>
      <c r="AD45" s="864" t="s">
        <v>13263</v>
      </c>
      <c r="AE45" s="864" t="s">
        <v>13263</v>
      </c>
      <c r="AF45" s="864" t="s">
        <v>13263</v>
      </c>
      <c r="AG45" s="864" t="s">
        <v>13263</v>
      </c>
      <c r="AH45" s="877" t="s">
        <v>13263</v>
      </c>
      <c r="AI45" s="930" t="s">
        <v>14116</v>
      </c>
      <c r="AJ45" s="931" t="s">
        <v>14116</v>
      </c>
      <c r="AK45" s="920" t="s">
        <v>14111</v>
      </c>
      <c r="AL45" s="920" t="s">
        <v>14111</v>
      </c>
      <c r="AM45" s="932" t="s">
        <v>14111</v>
      </c>
      <c r="AN45" s="933" t="s">
        <v>14112</v>
      </c>
      <c r="AO45" s="933" t="s">
        <v>14112</v>
      </c>
      <c r="AP45" s="933" t="s">
        <v>14112</v>
      </c>
      <c r="AQ45" s="934" t="s">
        <v>14112</v>
      </c>
      <c r="AR45" s="935" t="s">
        <v>14113</v>
      </c>
      <c r="AS45" s="867" t="s">
        <v>14168</v>
      </c>
      <c r="AT45" s="936" t="s">
        <v>14168</v>
      </c>
      <c r="AU45" s="928" t="s">
        <v>14195</v>
      </c>
      <c r="AV45" s="928" t="s">
        <v>14195</v>
      </c>
      <c r="AW45" s="937" t="s">
        <v>14195</v>
      </c>
      <c r="AX45" s="864" t="s">
        <v>13263</v>
      </c>
      <c r="AY45" s="233" t="s">
        <v>13263</v>
      </c>
      <c r="AZ45" s="438" t="s">
        <v>13263</v>
      </c>
      <c r="BC45" s="232" t="s">
        <v>14054</v>
      </c>
      <c r="BD45" s="233" t="s">
        <v>13263</v>
      </c>
      <c r="BE45" s="864" t="s">
        <v>13263</v>
      </c>
      <c r="BF45" s="864" t="s">
        <v>13263</v>
      </c>
      <c r="BG45" s="864" t="s">
        <v>13263</v>
      </c>
      <c r="BH45" s="864" t="s">
        <v>13263</v>
      </c>
      <c r="BI45" s="877" t="s">
        <v>13263</v>
      </c>
      <c r="BJ45" s="930" t="s">
        <v>739</v>
      </c>
      <c r="BK45" s="931" t="s">
        <v>767</v>
      </c>
      <c r="BL45" s="920" t="s">
        <v>590</v>
      </c>
      <c r="BM45" s="920" t="s">
        <v>588</v>
      </c>
      <c r="BN45" s="932" t="s">
        <v>592</v>
      </c>
      <c r="BO45" s="933" t="s">
        <v>631</v>
      </c>
      <c r="BP45" s="933" t="s">
        <v>633</v>
      </c>
      <c r="BQ45" s="933" t="s">
        <v>771</v>
      </c>
      <c r="BR45" s="934" t="s">
        <v>770</v>
      </c>
      <c r="BS45" s="935" t="s">
        <v>728</v>
      </c>
      <c r="BT45" s="867" t="s">
        <v>724</v>
      </c>
      <c r="BU45" s="936" t="s">
        <v>726</v>
      </c>
      <c r="BV45" s="928" t="s">
        <v>621</v>
      </c>
      <c r="BW45" s="928" t="s">
        <v>622</v>
      </c>
      <c r="BX45" s="937" t="s">
        <v>620</v>
      </c>
      <c r="BY45" s="864" t="s">
        <v>13263</v>
      </c>
      <c r="BZ45" s="233" t="s">
        <v>13263</v>
      </c>
      <c r="CA45" s="438" t="s">
        <v>13263</v>
      </c>
      <c r="CC45" s="232" t="s">
        <v>14054</v>
      </c>
      <c r="CD45" s="233" t="s">
        <v>13263</v>
      </c>
      <c r="CE45" s="864" t="s">
        <v>13263</v>
      </c>
      <c r="CF45" s="864" t="s">
        <v>13263</v>
      </c>
      <c r="CG45" s="864" t="s">
        <v>13263</v>
      </c>
      <c r="CH45" s="864" t="s">
        <v>13263</v>
      </c>
      <c r="CI45" s="877" t="s">
        <v>13263</v>
      </c>
      <c r="CJ45" s="930" t="s">
        <v>14116</v>
      </c>
      <c r="CK45" s="931" t="s">
        <v>14116</v>
      </c>
      <c r="CL45" s="920" t="s">
        <v>14111</v>
      </c>
      <c r="CM45" s="920" t="s">
        <v>14111</v>
      </c>
      <c r="CN45" s="932" t="s">
        <v>14111</v>
      </c>
      <c r="CO45" s="933" t="s">
        <v>14112</v>
      </c>
      <c r="CP45" s="933" t="s">
        <v>14112</v>
      </c>
      <c r="CQ45" s="933" t="s">
        <v>14112</v>
      </c>
      <c r="CR45" s="934" t="s">
        <v>14112</v>
      </c>
      <c r="CS45" s="935" t="s">
        <v>14113</v>
      </c>
      <c r="CT45" s="867" t="s">
        <v>14168</v>
      </c>
      <c r="CU45" s="936" t="s">
        <v>14168</v>
      </c>
      <c r="CV45" s="928" t="s">
        <v>14195</v>
      </c>
      <c r="CW45" s="928" t="s">
        <v>14195</v>
      </c>
      <c r="CX45" s="937" t="s">
        <v>14195</v>
      </c>
      <c r="CY45" s="864" t="s">
        <v>13263</v>
      </c>
      <c r="CZ45" s="233" t="s">
        <v>13263</v>
      </c>
      <c r="DA45" s="438" t="s">
        <v>13263</v>
      </c>
    </row>
    <row r="46" spans="2:105" ht="14.25" customHeight="1" thickTop="1" thickBot="1" x14ac:dyDescent="0.25">
      <c r="B46" s="232" t="s">
        <v>14055</v>
      </c>
      <c r="C46" s="233" t="s">
        <v>13263</v>
      </c>
      <c r="D46" s="864" t="s">
        <v>13263</v>
      </c>
      <c r="E46" s="864" t="s">
        <v>13263</v>
      </c>
      <c r="F46" s="864" t="s">
        <v>13263</v>
      </c>
      <c r="G46" s="864" t="s">
        <v>13263</v>
      </c>
      <c r="H46" s="864" t="s">
        <v>13263</v>
      </c>
      <c r="I46" s="918" t="s">
        <v>13263</v>
      </c>
      <c r="J46" s="938" t="s">
        <v>554</v>
      </c>
      <c r="K46" s="939" t="s">
        <v>589</v>
      </c>
      <c r="L46" s="939" t="s">
        <v>593</v>
      </c>
      <c r="M46" s="940" t="s">
        <v>591</v>
      </c>
      <c r="N46" s="941" t="s">
        <v>636</v>
      </c>
      <c r="O46" s="942" t="s">
        <v>630</v>
      </c>
      <c r="P46" s="943" t="s">
        <v>634</v>
      </c>
      <c r="Q46" s="944" t="s">
        <v>735</v>
      </c>
      <c r="R46" s="945" t="s">
        <v>734</v>
      </c>
      <c r="S46" s="867" t="s">
        <v>723</v>
      </c>
      <c r="T46" s="936" t="s">
        <v>727</v>
      </c>
      <c r="U46" s="946" t="s">
        <v>616</v>
      </c>
      <c r="V46" s="947" t="s">
        <v>549</v>
      </c>
      <c r="W46" s="876" t="s">
        <v>13263</v>
      </c>
      <c r="X46" s="864" t="s">
        <v>13263</v>
      </c>
      <c r="Y46" s="233" t="s">
        <v>13263</v>
      </c>
      <c r="Z46" s="438" t="s">
        <v>13263</v>
      </c>
      <c r="AB46" s="232" t="s">
        <v>14055</v>
      </c>
      <c r="AC46" s="233" t="s">
        <v>13263</v>
      </c>
      <c r="AD46" s="864" t="s">
        <v>13263</v>
      </c>
      <c r="AE46" s="864" t="s">
        <v>13263</v>
      </c>
      <c r="AF46" s="864" t="s">
        <v>13263</v>
      </c>
      <c r="AG46" s="864" t="s">
        <v>13263</v>
      </c>
      <c r="AH46" s="864" t="s">
        <v>13263</v>
      </c>
      <c r="AI46" s="918" t="s">
        <v>13263</v>
      </c>
      <c r="AJ46" s="938" t="s">
        <v>14117</v>
      </c>
      <c r="AK46" s="939" t="s">
        <v>14111</v>
      </c>
      <c r="AL46" s="939" t="s">
        <v>14111</v>
      </c>
      <c r="AM46" s="940" t="s">
        <v>14111</v>
      </c>
      <c r="AN46" s="941" t="s">
        <v>14112</v>
      </c>
      <c r="AO46" s="942" t="s">
        <v>14112</v>
      </c>
      <c r="AP46" s="943" t="s">
        <v>14112</v>
      </c>
      <c r="AQ46" s="944" t="s">
        <v>14168</v>
      </c>
      <c r="AR46" s="945" t="s">
        <v>14168</v>
      </c>
      <c r="AS46" s="867" t="s">
        <v>14168</v>
      </c>
      <c r="AT46" s="1047" t="s">
        <v>14168</v>
      </c>
      <c r="AU46" s="946" t="s">
        <v>14195</v>
      </c>
      <c r="AV46" s="947" t="s">
        <v>14195</v>
      </c>
      <c r="AW46" s="876" t="s">
        <v>13263</v>
      </c>
      <c r="AX46" s="864" t="s">
        <v>13263</v>
      </c>
      <c r="AY46" s="233" t="s">
        <v>13263</v>
      </c>
      <c r="AZ46" s="438" t="s">
        <v>13263</v>
      </c>
      <c r="BC46" s="232" t="s">
        <v>14055</v>
      </c>
      <c r="BD46" s="233" t="s">
        <v>13263</v>
      </c>
      <c r="BE46" s="864" t="s">
        <v>13263</v>
      </c>
      <c r="BF46" s="864" t="s">
        <v>13263</v>
      </c>
      <c r="BG46" s="864" t="s">
        <v>13263</v>
      </c>
      <c r="BH46" s="864" t="s">
        <v>13263</v>
      </c>
      <c r="BI46" s="864" t="s">
        <v>13263</v>
      </c>
      <c r="BJ46" s="918" t="s">
        <v>13263</v>
      </c>
      <c r="BK46" s="938" t="s">
        <v>554</v>
      </c>
      <c r="BL46" s="939" t="s">
        <v>589</v>
      </c>
      <c r="BM46" s="939" t="s">
        <v>593</v>
      </c>
      <c r="BN46" s="940" t="s">
        <v>591</v>
      </c>
      <c r="BO46" s="941" t="s">
        <v>636</v>
      </c>
      <c r="BP46" s="942" t="s">
        <v>630</v>
      </c>
      <c r="BQ46" s="943" t="s">
        <v>634</v>
      </c>
      <c r="BR46" s="944" t="s">
        <v>735</v>
      </c>
      <c r="BS46" s="945" t="s">
        <v>734</v>
      </c>
      <c r="BT46" s="867" t="s">
        <v>723</v>
      </c>
      <c r="BU46" s="936" t="s">
        <v>727</v>
      </c>
      <c r="BV46" s="946" t="s">
        <v>616</v>
      </c>
      <c r="BW46" s="947" t="s">
        <v>549</v>
      </c>
      <c r="BX46" s="876" t="s">
        <v>13263</v>
      </c>
      <c r="BY46" s="864" t="s">
        <v>13263</v>
      </c>
      <c r="BZ46" s="233" t="s">
        <v>13263</v>
      </c>
      <c r="CA46" s="438" t="s">
        <v>13263</v>
      </c>
      <c r="CC46" s="232" t="s">
        <v>14055</v>
      </c>
      <c r="CD46" s="233" t="s">
        <v>13263</v>
      </c>
      <c r="CE46" s="864" t="s">
        <v>13263</v>
      </c>
      <c r="CF46" s="864" t="s">
        <v>13263</v>
      </c>
      <c r="CG46" s="864" t="s">
        <v>13263</v>
      </c>
      <c r="CH46" s="864" t="s">
        <v>13263</v>
      </c>
      <c r="CI46" s="864" t="s">
        <v>13263</v>
      </c>
      <c r="CJ46" s="918" t="s">
        <v>13263</v>
      </c>
      <c r="CK46" s="938" t="s">
        <v>14117</v>
      </c>
      <c r="CL46" s="939" t="s">
        <v>14111</v>
      </c>
      <c r="CM46" s="939" t="s">
        <v>14111</v>
      </c>
      <c r="CN46" s="940" t="s">
        <v>14111</v>
      </c>
      <c r="CO46" s="941" t="s">
        <v>14112</v>
      </c>
      <c r="CP46" s="942" t="s">
        <v>14112</v>
      </c>
      <c r="CQ46" s="943" t="s">
        <v>14112</v>
      </c>
      <c r="CR46" s="944" t="s">
        <v>14168</v>
      </c>
      <c r="CS46" s="945" t="s">
        <v>14168</v>
      </c>
      <c r="CT46" s="867" t="s">
        <v>14168</v>
      </c>
      <c r="CU46" s="1047" t="s">
        <v>14168</v>
      </c>
      <c r="CV46" s="946" t="s">
        <v>14195</v>
      </c>
      <c r="CW46" s="947" t="s">
        <v>14195</v>
      </c>
      <c r="CX46" s="876" t="s">
        <v>13263</v>
      </c>
      <c r="CY46" s="864" t="s">
        <v>13263</v>
      </c>
      <c r="CZ46" s="233" t="s">
        <v>13263</v>
      </c>
      <c r="DA46" s="438" t="s">
        <v>13263</v>
      </c>
    </row>
    <row r="47" spans="2:105" ht="14.25" customHeight="1" thickTop="1" x14ac:dyDescent="0.2">
      <c r="B47" s="232" t="s">
        <v>14057</v>
      </c>
      <c r="C47" s="233" t="s">
        <v>13263</v>
      </c>
      <c r="D47" s="864" t="s">
        <v>13263</v>
      </c>
      <c r="E47" s="864" t="s">
        <v>13263</v>
      </c>
      <c r="F47" s="864" t="s">
        <v>13263</v>
      </c>
      <c r="G47" s="864" t="s">
        <v>13263</v>
      </c>
      <c r="H47" s="864" t="s">
        <v>13263</v>
      </c>
      <c r="I47" s="877" t="s">
        <v>13263</v>
      </c>
      <c r="J47" s="948" t="s">
        <v>558</v>
      </c>
      <c r="K47" s="949" t="s">
        <v>559</v>
      </c>
      <c r="L47" s="950" t="s">
        <v>517</v>
      </c>
      <c r="M47" s="940" t="s">
        <v>586</v>
      </c>
      <c r="N47" s="951" t="s">
        <v>571</v>
      </c>
      <c r="O47" s="952" t="s">
        <v>570</v>
      </c>
      <c r="P47" s="953" t="s">
        <v>747</v>
      </c>
      <c r="Q47" s="944" t="s">
        <v>757</v>
      </c>
      <c r="R47" s="870" t="s">
        <v>550</v>
      </c>
      <c r="S47" s="954" t="s">
        <v>663</v>
      </c>
      <c r="T47" s="955" t="s">
        <v>684</v>
      </c>
      <c r="U47" s="956" t="s">
        <v>548</v>
      </c>
      <c r="V47" s="956" t="s">
        <v>583</v>
      </c>
      <c r="W47" s="957" t="s">
        <v>584</v>
      </c>
      <c r="X47" s="864" t="s">
        <v>13263</v>
      </c>
      <c r="Y47" s="233" t="s">
        <v>13263</v>
      </c>
      <c r="Z47" s="438" t="s">
        <v>13263</v>
      </c>
      <c r="AB47" s="232" t="s">
        <v>14057</v>
      </c>
      <c r="AC47" s="233" t="s">
        <v>13263</v>
      </c>
      <c r="AD47" s="864" t="s">
        <v>13263</v>
      </c>
      <c r="AE47" s="864" t="s">
        <v>13263</v>
      </c>
      <c r="AF47" s="864" t="s">
        <v>13263</v>
      </c>
      <c r="AG47" s="864" t="s">
        <v>13263</v>
      </c>
      <c r="AH47" s="864" t="s">
        <v>13263</v>
      </c>
      <c r="AI47" s="877" t="s">
        <v>13263</v>
      </c>
      <c r="AJ47" s="948" t="s">
        <v>14117</v>
      </c>
      <c r="AK47" s="949" t="s">
        <v>14117</v>
      </c>
      <c r="AL47" s="950" t="s">
        <v>13383</v>
      </c>
      <c r="AM47" s="940" t="s">
        <v>14111</v>
      </c>
      <c r="AN47" s="951" t="s">
        <v>14121</v>
      </c>
      <c r="AO47" s="952" t="s">
        <v>14121</v>
      </c>
      <c r="AP47" s="953" t="s">
        <v>14168</v>
      </c>
      <c r="AQ47" s="944" t="s">
        <v>14168</v>
      </c>
      <c r="AR47" s="870" t="s">
        <v>14168</v>
      </c>
      <c r="AS47" s="954" t="s">
        <v>14168</v>
      </c>
      <c r="AT47" s="1048" t="s">
        <v>13400</v>
      </c>
      <c r="AU47" s="956" t="s">
        <v>14195</v>
      </c>
      <c r="AV47" s="956" t="s">
        <v>14195</v>
      </c>
      <c r="AW47" s="957" t="s">
        <v>14195</v>
      </c>
      <c r="AX47" s="864" t="s">
        <v>13263</v>
      </c>
      <c r="AY47" s="233" t="s">
        <v>13263</v>
      </c>
      <c r="AZ47" s="438" t="s">
        <v>13263</v>
      </c>
      <c r="BC47" s="232" t="s">
        <v>14057</v>
      </c>
      <c r="BD47" s="233" t="s">
        <v>13263</v>
      </c>
      <c r="BE47" s="864" t="s">
        <v>13263</v>
      </c>
      <c r="BF47" s="864" t="s">
        <v>13263</v>
      </c>
      <c r="BG47" s="864" t="s">
        <v>13263</v>
      </c>
      <c r="BH47" s="864" t="s">
        <v>13263</v>
      </c>
      <c r="BI47" s="864" t="s">
        <v>13263</v>
      </c>
      <c r="BJ47" s="877" t="s">
        <v>13263</v>
      </c>
      <c r="BK47" s="948" t="s">
        <v>558</v>
      </c>
      <c r="BL47" s="949" t="s">
        <v>559</v>
      </c>
      <c r="BM47" s="950" t="s">
        <v>517</v>
      </c>
      <c r="BN47" s="940" t="s">
        <v>586</v>
      </c>
      <c r="BO47" s="951" t="s">
        <v>571</v>
      </c>
      <c r="BP47" s="952" t="s">
        <v>570</v>
      </c>
      <c r="BQ47" s="953" t="s">
        <v>747</v>
      </c>
      <c r="BR47" s="944" t="s">
        <v>757</v>
      </c>
      <c r="BS47" s="870" t="s">
        <v>550</v>
      </c>
      <c r="BT47" s="954" t="s">
        <v>663</v>
      </c>
      <c r="BU47" s="955" t="s">
        <v>684</v>
      </c>
      <c r="BV47" s="956" t="s">
        <v>548</v>
      </c>
      <c r="BW47" s="956" t="s">
        <v>583</v>
      </c>
      <c r="BX47" s="957" t="s">
        <v>584</v>
      </c>
      <c r="BY47" s="864" t="s">
        <v>13263</v>
      </c>
      <c r="BZ47" s="233" t="s">
        <v>13263</v>
      </c>
      <c r="CA47" s="438" t="s">
        <v>13263</v>
      </c>
      <c r="CC47" s="232" t="s">
        <v>14057</v>
      </c>
      <c r="CD47" s="233" t="s">
        <v>13263</v>
      </c>
      <c r="CE47" s="864" t="s">
        <v>13263</v>
      </c>
      <c r="CF47" s="864" t="s">
        <v>13263</v>
      </c>
      <c r="CG47" s="864" t="s">
        <v>13263</v>
      </c>
      <c r="CH47" s="864" t="s">
        <v>13263</v>
      </c>
      <c r="CI47" s="864" t="s">
        <v>13263</v>
      </c>
      <c r="CJ47" s="877" t="s">
        <v>13263</v>
      </c>
      <c r="CK47" s="948" t="s">
        <v>14117</v>
      </c>
      <c r="CL47" s="949" t="s">
        <v>14117</v>
      </c>
      <c r="CM47" s="950" t="s">
        <v>13383</v>
      </c>
      <c r="CN47" s="940" t="s">
        <v>14111</v>
      </c>
      <c r="CO47" s="951" t="s">
        <v>14121</v>
      </c>
      <c r="CP47" s="952" t="s">
        <v>14121</v>
      </c>
      <c r="CQ47" s="953" t="s">
        <v>14168</v>
      </c>
      <c r="CR47" s="944" t="s">
        <v>14168</v>
      </c>
      <c r="CS47" s="870" t="s">
        <v>14168</v>
      </c>
      <c r="CT47" s="954" t="s">
        <v>14168</v>
      </c>
      <c r="CU47" s="1048" t="s">
        <v>13400</v>
      </c>
      <c r="CV47" s="956" t="s">
        <v>14195</v>
      </c>
      <c r="CW47" s="956" t="s">
        <v>14195</v>
      </c>
      <c r="CX47" s="957" t="s">
        <v>14195</v>
      </c>
      <c r="CY47" s="864" t="s">
        <v>13263</v>
      </c>
      <c r="CZ47" s="233" t="s">
        <v>13263</v>
      </c>
      <c r="DA47" s="438" t="s">
        <v>13263</v>
      </c>
    </row>
    <row r="48" spans="2:105" ht="14.25" customHeight="1" thickBot="1" x14ac:dyDescent="0.25">
      <c r="B48" s="232" t="s">
        <v>14040</v>
      </c>
      <c r="C48" s="233" t="s">
        <v>13263</v>
      </c>
      <c r="D48" s="864" t="s">
        <v>13263</v>
      </c>
      <c r="E48" s="864" t="s">
        <v>13263</v>
      </c>
      <c r="F48" s="864" t="s">
        <v>13263</v>
      </c>
      <c r="G48" s="864" t="s">
        <v>13263</v>
      </c>
      <c r="H48" s="864" t="s">
        <v>13263</v>
      </c>
      <c r="I48" s="877" t="s">
        <v>13263</v>
      </c>
      <c r="J48" s="948" t="s">
        <v>768</v>
      </c>
      <c r="K48" s="949" t="s">
        <v>557</v>
      </c>
      <c r="L48" s="950" t="s">
        <v>521</v>
      </c>
      <c r="M48" s="958" t="s">
        <v>523</v>
      </c>
      <c r="N48" s="951" t="s">
        <v>522</v>
      </c>
      <c r="O48" s="952" t="s">
        <v>569</v>
      </c>
      <c r="P48" s="870" t="s">
        <v>662</v>
      </c>
      <c r="Q48" s="870" t="s">
        <v>665</v>
      </c>
      <c r="R48" s="870" t="s">
        <v>553</v>
      </c>
      <c r="S48" s="954" t="s">
        <v>666</v>
      </c>
      <c r="T48" s="959" t="s">
        <v>688</v>
      </c>
      <c r="U48" s="955" t="s">
        <v>690</v>
      </c>
      <c r="V48" s="960" t="s">
        <v>585</v>
      </c>
      <c r="W48" s="961" t="s">
        <v>685</v>
      </c>
      <c r="X48" s="872" t="s">
        <v>13263</v>
      </c>
      <c r="Y48" s="233" t="s">
        <v>13263</v>
      </c>
      <c r="Z48" s="438" t="s">
        <v>13263</v>
      </c>
      <c r="AB48" s="232" t="s">
        <v>14040</v>
      </c>
      <c r="AC48" s="233" t="s">
        <v>13263</v>
      </c>
      <c r="AD48" s="864" t="s">
        <v>13263</v>
      </c>
      <c r="AE48" s="864" t="s">
        <v>13263</v>
      </c>
      <c r="AF48" s="864" t="s">
        <v>13263</v>
      </c>
      <c r="AG48" s="864" t="s">
        <v>13263</v>
      </c>
      <c r="AH48" s="864" t="s">
        <v>13263</v>
      </c>
      <c r="AI48" s="877" t="s">
        <v>13263</v>
      </c>
      <c r="AJ48" s="948" t="s">
        <v>14117</v>
      </c>
      <c r="AK48" s="949" t="s">
        <v>14117</v>
      </c>
      <c r="AL48" s="950" t="s">
        <v>13383</v>
      </c>
      <c r="AM48" s="958" t="s">
        <v>14124</v>
      </c>
      <c r="AN48" s="951" t="s">
        <v>14121</v>
      </c>
      <c r="AO48" s="952" t="s">
        <v>14121</v>
      </c>
      <c r="AP48" s="1049" t="s">
        <v>14168</v>
      </c>
      <c r="AQ48" s="870" t="s">
        <v>14168</v>
      </c>
      <c r="AR48" s="870" t="s">
        <v>14168</v>
      </c>
      <c r="AS48" s="954" t="s">
        <v>14168</v>
      </c>
      <c r="AT48" s="959" t="s">
        <v>13400</v>
      </c>
      <c r="AU48" s="955" t="s">
        <v>13400</v>
      </c>
      <c r="AV48" s="960" t="s">
        <v>14195</v>
      </c>
      <c r="AW48" s="961" t="s">
        <v>13400</v>
      </c>
      <c r="AX48" s="872" t="s">
        <v>13263</v>
      </c>
      <c r="AY48" s="233" t="s">
        <v>13263</v>
      </c>
      <c r="AZ48" s="438" t="s">
        <v>13263</v>
      </c>
      <c r="BC48" s="232" t="s">
        <v>14040</v>
      </c>
      <c r="BD48" s="233" t="s">
        <v>13263</v>
      </c>
      <c r="BE48" s="864" t="s">
        <v>13263</v>
      </c>
      <c r="BF48" s="864" t="s">
        <v>13263</v>
      </c>
      <c r="BG48" s="864" t="s">
        <v>13263</v>
      </c>
      <c r="BH48" s="864" t="s">
        <v>13263</v>
      </c>
      <c r="BI48" s="864" t="s">
        <v>13263</v>
      </c>
      <c r="BJ48" s="877" t="s">
        <v>13263</v>
      </c>
      <c r="BK48" s="948" t="s">
        <v>768</v>
      </c>
      <c r="BL48" s="949" t="s">
        <v>557</v>
      </c>
      <c r="BM48" s="950" t="s">
        <v>521</v>
      </c>
      <c r="BN48" s="958" t="s">
        <v>523</v>
      </c>
      <c r="BO48" s="951" t="s">
        <v>522</v>
      </c>
      <c r="BP48" s="952" t="s">
        <v>569</v>
      </c>
      <c r="BQ48" s="870" t="s">
        <v>662</v>
      </c>
      <c r="BR48" s="870" t="s">
        <v>665</v>
      </c>
      <c r="BS48" s="870" t="s">
        <v>553</v>
      </c>
      <c r="BT48" s="954" t="s">
        <v>666</v>
      </c>
      <c r="BU48" s="959" t="s">
        <v>688</v>
      </c>
      <c r="BV48" s="955" t="s">
        <v>690</v>
      </c>
      <c r="BW48" s="960" t="s">
        <v>585</v>
      </c>
      <c r="BX48" s="961" t="s">
        <v>685</v>
      </c>
      <c r="BY48" s="872" t="s">
        <v>13263</v>
      </c>
      <c r="BZ48" s="233" t="s">
        <v>13263</v>
      </c>
      <c r="CA48" s="438" t="s">
        <v>13263</v>
      </c>
      <c r="CC48" s="232" t="s">
        <v>14040</v>
      </c>
      <c r="CD48" s="233" t="s">
        <v>13263</v>
      </c>
      <c r="CE48" s="864" t="s">
        <v>13263</v>
      </c>
      <c r="CF48" s="864" t="s">
        <v>13263</v>
      </c>
      <c r="CG48" s="864" t="s">
        <v>13263</v>
      </c>
      <c r="CH48" s="864" t="s">
        <v>13263</v>
      </c>
      <c r="CI48" s="864" t="s">
        <v>13263</v>
      </c>
      <c r="CJ48" s="877" t="s">
        <v>13263</v>
      </c>
      <c r="CK48" s="948" t="s">
        <v>14117</v>
      </c>
      <c r="CL48" s="949" t="s">
        <v>14117</v>
      </c>
      <c r="CM48" s="950" t="s">
        <v>13383</v>
      </c>
      <c r="CN48" s="958" t="s">
        <v>14124</v>
      </c>
      <c r="CO48" s="951" t="s">
        <v>14121</v>
      </c>
      <c r="CP48" s="952" t="s">
        <v>14121</v>
      </c>
      <c r="CQ48" s="1049" t="s">
        <v>14168</v>
      </c>
      <c r="CR48" s="870" t="s">
        <v>14168</v>
      </c>
      <c r="CS48" s="870" t="s">
        <v>14168</v>
      </c>
      <c r="CT48" s="954" t="s">
        <v>14168</v>
      </c>
      <c r="CU48" s="959" t="s">
        <v>13400</v>
      </c>
      <c r="CV48" s="955" t="s">
        <v>13400</v>
      </c>
      <c r="CW48" s="960" t="s">
        <v>14195</v>
      </c>
      <c r="CX48" s="961" t="s">
        <v>13400</v>
      </c>
      <c r="CY48" s="872" t="s">
        <v>13263</v>
      </c>
      <c r="CZ48" s="233" t="s">
        <v>13263</v>
      </c>
      <c r="DA48" s="438" t="s">
        <v>13263</v>
      </c>
    </row>
    <row r="49" spans="2:105" ht="14.25" customHeight="1" thickTop="1" thickBot="1" x14ac:dyDescent="0.25">
      <c r="B49" s="232" t="s">
        <v>14059</v>
      </c>
      <c r="C49" s="233" t="s">
        <v>13263</v>
      </c>
      <c r="D49" s="864" t="s">
        <v>13263</v>
      </c>
      <c r="E49" s="864" t="s">
        <v>13263</v>
      </c>
      <c r="F49" s="864" t="s">
        <v>13263</v>
      </c>
      <c r="G49" s="864" t="s">
        <v>13263</v>
      </c>
      <c r="H49" s="864" t="s">
        <v>13263</v>
      </c>
      <c r="I49" s="877" t="s">
        <v>13263</v>
      </c>
      <c r="J49" s="962" t="s">
        <v>556</v>
      </c>
      <c r="K49" s="963" t="s">
        <v>555</v>
      </c>
      <c r="L49" s="950" t="s">
        <v>518</v>
      </c>
      <c r="M49" s="964" t="s">
        <v>519</v>
      </c>
      <c r="N49" s="965" t="s">
        <v>568</v>
      </c>
      <c r="O49" s="966" t="s">
        <v>567</v>
      </c>
      <c r="P49" s="967" t="s">
        <v>661</v>
      </c>
      <c r="Q49" s="967" t="s">
        <v>664</v>
      </c>
      <c r="R49" s="967" t="s">
        <v>552</v>
      </c>
      <c r="S49" s="968" t="s">
        <v>551</v>
      </c>
      <c r="T49" s="969" t="s">
        <v>689</v>
      </c>
      <c r="U49" s="970" t="s">
        <v>694</v>
      </c>
      <c r="V49" s="970" t="s">
        <v>691</v>
      </c>
      <c r="W49" s="970" t="s">
        <v>687</v>
      </c>
      <c r="X49" s="971" t="s">
        <v>686</v>
      </c>
      <c r="Y49" s="233" t="s">
        <v>13263</v>
      </c>
      <c r="Z49" s="438" t="s">
        <v>13263</v>
      </c>
      <c r="AB49" s="232" t="s">
        <v>14059</v>
      </c>
      <c r="AC49" s="233" t="s">
        <v>13263</v>
      </c>
      <c r="AD49" s="864" t="s">
        <v>13263</v>
      </c>
      <c r="AE49" s="864" t="s">
        <v>13263</v>
      </c>
      <c r="AF49" s="864" t="s">
        <v>13263</v>
      </c>
      <c r="AG49" s="864" t="s">
        <v>13263</v>
      </c>
      <c r="AH49" s="864" t="s">
        <v>13263</v>
      </c>
      <c r="AI49" s="877" t="s">
        <v>13263</v>
      </c>
      <c r="AJ49" s="962" t="s">
        <v>14117</v>
      </c>
      <c r="AK49" s="963" t="s">
        <v>14117</v>
      </c>
      <c r="AL49" s="950" t="s">
        <v>13383</v>
      </c>
      <c r="AM49" s="964" t="s">
        <v>14124</v>
      </c>
      <c r="AN49" s="965" t="s">
        <v>14121</v>
      </c>
      <c r="AO49" s="966" t="s">
        <v>14121</v>
      </c>
      <c r="AP49" s="967" t="s">
        <v>14168</v>
      </c>
      <c r="AQ49" s="967" t="s">
        <v>14168</v>
      </c>
      <c r="AR49" s="967" t="s">
        <v>14168</v>
      </c>
      <c r="AS49" s="968" t="s">
        <v>14168</v>
      </c>
      <c r="AT49" s="969" t="s">
        <v>13400</v>
      </c>
      <c r="AU49" s="970" t="s">
        <v>13400</v>
      </c>
      <c r="AV49" s="970" t="s">
        <v>13400</v>
      </c>
      <c r="AW49" s="970" t="s">
        <v>13400</v>
      </c>
      <c r="AX49" s="971" t="s">
        <v>13400</v>
      </c>
      <c r="AY49" s="233" t="s">
        <v>13263</v>
      </c>
      <c r="AZ49" s="438" t="s">
        <v>13263</v>
      </c>
      <c r="BC49" s="232" t="s">
        <v>14059</v>
      </c>
      <c r="BD49" s="233" t="s">
        <v>13263</v>
      </c>
      <c r="BE49" s="864" t="s">
        <v>13263</v>
      </c>
      <c r="BF49" s="864" t="s">
        <v>13263</v>
      </c>
      <c r="BG49" s="864" t="s">
        <v>13263</v>
      </c>
      <c r="BH49" s="864" t="s">
        <v>13263</v>
      </c>
      <c r="BI49" s="864" t="s">
        <v>13263</v>
      </c>
      <c r="BJ49" s="877" t="s">
        <v>13263</v>
      </c>
      <c r="BK49" s="962" t="s">
        <v>556</v>
      </c>
      <c r="BL49" s="963" t="s">
        <v>555</v>
      </c>
      <c r="BM49" s="950" t="s">
        <v>518</v>
      </c>
      <c r="BN49" s="964" t="s">
        <v>519</v>
      </c>
      <c r="BO49" s="965" t="s">
        <v>568</v>
      </c>
      <c r="BP49" s="966" t="s">
        <v>567</v>
      </c>
      <c r="BQ49" s="967" t="s">
        <v>661</v>
      </c>
      <c r="BR49" s="967" t="s">
        <v>664</v>
      </c>
      <c r="BS49" s="967" t="s">
        <v>552</v>
      </c>
      <c r="BT49" s="968" t="s">
        <v>551</v>
      </c>
      <c r="BU49" s="969" t="s">
        <v>689</v>
      </c>
      <c r="BV49" s="970" t="s">
        <v>694</v>
      </c>
      <c r="BW49" s="970" t="s">
        <v>691</v>
      </c>
      <c r="BX49" s="970" t="s">
        <v>687</v>
      </c>
      <c r="BY49" s="971" t="s">
        <v>686</v>
      </c>
      <c r="BZ49" s="233" t="s">
        <v>13263</v>
      </c>
      <c r="CA49" s="438" t="s">
        <v>13263</v>
      </c>
      <c r="CC49" s="232" t="s">
        <v>14059</v>
      </c>
      <c r="CD49" s="233" t="s">
        <v>13263</v>
      </c>
      <c r="CE49" s="864" t="s">
        <v>13263</v>
      </c>
      <c r="CF49" s="864" t="s">
        <v>13263</v>
      </c>
      <c r="CG49" s="864" t="s">
        <v>13263</v>
      </c>
      <c r="CH49" s="864" t="s">
        <v>13263</v>
      </c>
      <c r="CI49" s="864" t="s">
        <v>13263</v>
      </c>
      <c r="CJ49" s="877" t="s">
        <v>13263</v>
      </c>
      <c r="CK49" s="962" t="s">
        <v>14117</v>
      </c>
      <c r="CL49" s="963" t="s">
        <v>14117</v>
      </c>
      <c r="CM49" s="950" t="s">
        <v>13383</v>
      </c>
      <c r="CN49" s="964" t="s">
        <v>14124</v>
      </c>
      <c r="CO49" s="965" t="s">
        <v>14121</v>
      </c>
      <c r="CP49" s="966" t="s">
        <v>14121</v>
      </c>
      <c r="CQ49" s="967" t="s">
        <v>14168</v>
      </c>
      <c r="CR49" s="967" t="s">
        <v>14168</v>
      </c>
      <c r="CS49" s="967" t="s">
        <v>14168</v>
      </c>
      <c r="CT49" s="968" t="s">
        <v>14168</v>
      </c>
      <c r="CU49" s="969" t="s">
        <v>13400</v>
      </c>
      <c r="CV49" s="970" t="s">
        <v>13400</v>
      </c>
      <c r="CW49" s="970" t="s">
        <v>13400</v>
      </c>
      <c r="CX49" s="970" t="s">
        <v>13400</v>
      </c>
      <c r="CY49" s="971" t="s">
        <v>13400</v>
      </c>
      <c r="CZ49" s="233" t="s">
        <v>13263</v>
      </c>
      <c r="DA49" s="438" t="s">
        <v>13263</v>
      </c>
    </row>
    <row r="50" spans="2:105" ht="14.25" customHeight="1" thickTop="1" thickBot="1" x14ac:dyDescent="0.25">
      <c r="B50" s="232" t="s">
        <v>14045</v>
      </c>
      <c r="C50" s="233" t="s">
        <v>13263</v>
      </c>
      <c r="D50" s="864" t="s">
        <v>13263</v>
      </c>
      <c r="E50" s="864" t="s">
        <v>13263</v>
      </c>
      <c r="F50" s="864" t="s">
        <v>13263</v>
      </c>
      <c r="G50" s="864" t="s">
        <v>13263</v>
      </c>
      <c r="H50" s="864" t="s">
        <v>13263</v>
      </c>
      <c r="I50" s="866" t="s">
        <v>13263</v>
      </c>
      <c r="J50" s="972" t="s">
        <v>681</v>
      </c>
      <c r="K50" s="973" t="s">
        <v>678</v>
      </c>
      <c r="L50" s="974" t="s">
        <v>520</v>
      </c>
      <c r="M50" s="975" t="s">
        <v>597</v>
      </c>
      <c r="N50" s="975" t="s">
        <v>601</v>
      </c>
      <c r="O50" s="976" t="s">
        <v>730</v>
      </c>
      <c r="P50" s="977" t="s">
        <v>496</v>
      </c>
      <c r="Q50" s="978" t="s">
        <v>506</v>
      </c>
      <c r="R50" s="979" t="s">
        <v>508</v>
      </c>
      <c r="S50" s="980" t="s">
        <v>501</v>
      </c>
      <c r="T50" s="981" t="s">
        <v>480</v>
      </c>
      <c r="U50" s="982" t="s">
        <v>693</v>
      </c>
      <c r="V50" s="983" t="s">
        <v>695</v>
      </c>
      <c r="W50" s="970" t="s">
        <v>692</v>
      </c>
      <c r="X50" s="984" t="s">
        <v>756</v>
      </c>
      <c r="Y50" s="233" t="s">
        <v>13263</v>
      </c>
      <c r="Z50" s="438" t="s">
        <v>13263</v>
      </c>
      <c r="AB50" s="232" t="s">
        <v>14045</v>
      </c>
      <c r="AC50" s="233" t="s">
        <v>13263</v>
      </c>
      <c r="AD50" s="864" t="s">
        <v>13263</v>
      </c>
      <c r="AE50" s="864" t="s">
        <v>13263</v>
      </c>
      <c r="AF50" s="864" t="s">
        <v>13263</v>
      </c>
      <c r="AG50" s="864" t="s">
        <v>13263</v>
      </c>
      <c r="AH50" s="864" t="s">
        <v>13263</v>
      </c>
      <c r="AI50" s="866" t="s">
        <v>13263</v>
      </c>
      <c r="AJ50" s="972" t="s">
        <v>13434</v>
      </c>
      <c r="AK50" s="973" t="s">
        <v>13434</v>
      </c>
      <c r="AL50" s="974" t="s">
        <v>13383</v>
      </c>
      <c r="AM50" s="975" t="s">
        <v>14184</v>
      </c>
      <c r="AN50" s="975" t="s">
        <v>14184</v>
      </c>
      <c r="AO50" s="976" t="s">
        <v>14184</v>
      </c>
      <c r="AP50" s="977" t="s">
        <v>14196</v>
      </c>
      <c r="AQ50" s="978" t="s">
        <v>14196</v>
      </c>
      <c r="AR50" s="1050" t="s">
        <v>14196</v>
      </c>
      <c r="AS50" s="980" t="s">
        <v>14196</v>
      </c>
      <c r="AT50" s="981" t="s">
        <v>14129</v>
      </c>
      <c r="AU50" s="982" t="s">
        <v>13400</v>
      </c>
      <c r="AV50" s="983" t="s">
        <v>13400</v>
      </c>
      <c r="AW50" s="970" t="s">
        <v>13400</v>
      </c>
      <c r="AX50" s="984" t="s">
        <v>13400</v>
      </c>
      <c r="AY50" s="233" t="s">
        <v>13263</v>
      </c>
      <c r="AZ50" s="438" t="s">
        <v>13263</v>
      </c>
      <c r="BC50" s="232" t="s">
        <v>14045</v>
      </c>
      <c r="BD50" s="233" t="s">
        <v>13263</v>
      </c>
      <c r="BE50" s="864" t="s">
        <v>13263</v>
      </c>
      <c r="BF50" s="864" t="s">
        <v>13263</v>
      </c>
      <c r="BG50" s="864" t="s">
        <v>13263</v>
      </c>
      <c r="BH50" s="864" t="s">
        <v>13263</v>
      </c>
      <c r="BI50" s="864" t="s">
        <v>13263</v>
      </c>
      <c r="BJ50" s="866" t="s">
        <v>13263</v>
      </c>
      <c r="BK50" s="972" t="s">
        <v>681</v>
      </c>
      <c r="BL50" s="973" t="s">
        <v>678</v>
      </c>
      <c r="BM50" s="974" t="s">
        <v>520</v>
      </c>
      <c r="BN50" s="975" t="s">
        <v>597</v>
      </c>
      <c r="BO50" s="975" t="s">
        <v>601</v>
      </c>
      <c r="BP50" s="976" t="s">
        <v>730</v>
      </c>
      <c r="BQ50" s="977" t="s">
        <v>496</v>
      </c>
      <c r="BR50" s="978" t="s">
        <v>506</v>
      </c>
      <c r="BS50" s="979" t="s">
        <v>508</v>
      </c>
      <c r="BT50" s="980" t="s">
        <v>501</v>
      </c>
      <c r="BU50" s="981" t="s">
        <v>480</v>
      </c>
      <c r="BV50" s="982" t="s">
        <v>693</v>
      </c>
      <c r="BW50" s="983" t="s">
        <v>695</v>
      </c>
      <c r="BX50" s="970" t="s">
        <v>692</v>
      </c>
      <c r="BY50" s="984" t="s">
        <v>756</v>
      </c>
      <c r="BZ50" s="233" t="s">
        <v>13263</v>
      </c>
      <c r="CA50" s="438" t="s">
        <v>13263</v>
      </c>
      <c r="CC50" s="232" t="s">
        <v>14045</v>
      </c>
      <c r="CD50" s="233" t="s">
        <v>13263</v>
      </c>
      <c r="CE50" s="864" t="s">
        <v>13263</v>
      </c>
      <c r="CF50" s="864" t="s">
        <v>13263</v>
      </c>
      <c r="CG50" s="864" t="s">
        <v>13263</v>
      </c>
      <c r="CH50" s="864" t="s">
        <v>13263</v>
      </c>
      <c r="CI50" s="864" t="s">
        <v>13263</v>
      </c>
      <c r="CJ50" s="866" t="s">
        <v>13263</v>
      </c>
      <c r="CK50" s="972" t="s">
        <v>13434</v>
      </c>
      <c r="CL50" s="973" t="s">
        <v>13434</v>
      </c>
      <c r="CM50" s="974" t="s">
        <v>13383</v>
      </c>
      <c r="CN50" s="975" t="s">
        <v>14184</v>
      </c>
      <c r="CO50" s="975" t="s">
        <v>14184</v>
      </c>
      <c r="CP50" s="976" t="s">
        <v>14184</v>
      </c>
      <c r="CQ50" s="977" t="s">
        <v>14196</v>
      </c>
      <c r="CR50" s="978" t="s">
        <v>14196</v>
      </c>
      <c r="CS50" s="1050" t="s">
        <v>14196</v>
      </c>
      <c r="CT50" s="980" t="s">
        <v>14196</v>
      </c>
      <c r="CU50" s="981" t="s">
        <v>14129</v>
      </c>
      <c r="CV50" s="982" t="s">
        <v>13400</v>
      </c>
      <c r="CW50" s="983" t="s">
        <v>13400</v>
      </c>
      <c r="CX50" s="970" t="s">
        <v>13400</v>
      </c>
      <c r="CY50" s="984" t="s">
        <v>13400</v>
      </c>
      <c r="CZ50" s="233" t="s">
        <v>13263</v>
      </c>
      <c r="DA50" s="438" t="s">
        <v>13263</v>
      </c>
    </row>
    <row r="51" spans="2:105" ht="14.25" customHeight="1" thickTop="1" thickBot="1" x14ac:dyDescent="0.25">
      <c r="B51" s="232" t="s">
        <v>14043</v>
      </c>
      <c r="C51" s="233" t="s">
        <v>13263</v>
      </c>
      <c r="D51" s="864" t="s">
        <v>13263</v>
      </c>
      <c r="E51" s="864" t="s">
        <v>13263</v>
      </c>
      <c r="F51" s="864" t="s">
        <v>13263</v>
      </c>
      <c r="G51" s="864" t="s">
        <v>13263</v>
      </c>
      <c r="H51" s="877" t="s">
        <v>13263</v>
      </c>
      <c r="I51" s="985" t="s">
        <v>762</v>
      </c>
      <c r="J51" s="972" t="s">
        <v>680</v>
      </c>
      <c r="K51" s="986" t="s">
        <v>683</v>
      </c>
      <c r="L51" s="987" t="s">
        <v>759</v>
      </c>
      <c r="M51" s="975" t="s">
        <v>598</v>
      </c>
      <c r="N51" s="988" t="s">
        <v>600</v>
      </c>
      <c r="O51" s="989" t="s">
        <v>494</v>
      </c>
      <c r="P51" s="977" t="s">
        <v>502</v>
      </c>
      <c r="Q51" s="977" t="s">
        <v>498</v>
      </c>
      <c r="R51" s="979" t="s">
        <v>504</v>
      </c>
      <c r="S51" s="990" t="s">
        <v>497</v>
      </c>
      <c r="T51" s="991" t="s">
        <v>499</v>
      </c>
      <c r="U51" s="991" t="s">
        <v>485</v>
      </c>
      <c r="V51" s="981" t="s">
        <v>509</v>
      </c>
      <c r="W51" s="992" t="s">
        <v>755</v>
      </c>
      <c r="X51" s="993" t="s">
        <v>651</v>
      </c>
      <c r="Y51" s="233" t="s">
        <v>13263</v>
      </c>
      <c r="Z51" s="438" t="s">
        <v>13263</v>
      </c>
      <c r="AB51" s="232" t="s">
        <v>14043</v>
      </c>
      <c r="AC51" s="233" t="s">
        <v>13263</v>
      </c>
      <c r="AD51" s="864" t="s">
        <v>13263</v>
      </c>
      <c r="AE51" s="864" t="s">
        <v>13263</v>
      </c>
      <c r="AF51" s="864" t="s">
        <v>13263</v>
      </c>
      <c r="AG51" s="864" t="s">
        <v>13263</v>
      </c>
      <c r="AH51" s="877" t="s">
        <v>13263</v>
      </c>
      <c r="AI51" s="985" t="s">
        <v>14130</v>
      </c>
      <c r="AJ51" s="972" t="s">
        <v>13434</v>
      </c>
      <c r="AK51" s="986" t="s">
        <v>13434</v>
      </c>
      <c r="AL51" s="987" t="s">
        <v>14131</v>
      </c>
      <c r="AM51" s="975" t="s">
        <v>14184</v>
      </c>
      <c r="AN51" s="988" t="s">
        <v>14184</v>
      </c>
      <c r="AO51" s="989" t="s">
        <v>14196</v>
      </c>
      <c r="AP51" s="977" t="s">
        <v>14196</v>
      </c>
      <c r="AQ51" s="977" t="s">
        <v>14196</v>
      </c>
      <c r="AR51" s="979" t="s">
        <v>14196</v>
      </c>
      <c r="AS51" s="990" t="s">
        <v>14196</v>
      </c>
      <c r="AT51" s="991" t="s">
        <v>14129</v>
      </c>
      <c r="AU51" s="991" t="s">
        <v>14129</v>
      </c>
      <c r="AV51" s="981" t="s">
        <v>14129</v>
      </c>
      <c r="AW51" s="992" t="s">
        <v>13400</v>
      </c>
      <c r="AX51" s="993" t="s">
        <v>14132</v>
      </c>
      <c r="AY51" s="233" t="s">
        <v>13263</v>
      </c>
      <c r="AZ51" s="438" t="s">
        <v>13263</v>
      </c>
      <c r="BC51" s="232" t="s">
        <v>14043</v>
      </c>
      <c r="BD51" s="233" t="s">
        <v>13263</v>
      </c>
      <c r="BE51" s="864" t="s">
        <v>13263</v>
      </c>
      <c r="BF51" s="864" t="s">
        <v>13263</v>
      </c>
      <c r="BG51" s="864" t="s">
        <v>13263</v>
      </c>
      <c r="BH51" s="864" t="s">
        <v>13263</v>
      </c>
      <c r="BI51" s="877" t="s">
        <v>13263</v>
      </c>
      <c r="BJ51" s="985" t="s">
        <v>762</v>
      </c>
      <c r="BK51" s="972" t="s">
        <v>680</v>
      </c>
      <c r="BL51" s="986" t="s">
        <v>683</v>
      </c>
      <c r="BM51" s="987" t="s">
        <v>759</v>
      </c>
      <c r="BN51" s="975" t="s">
        <v>598</v>
      </c>
      <c r="BO51" s="988" t="s">
        <v>600</v>
      </c>
      <c r="BP51" s="989" t="s">
        <v>494</v>
      </c>
      <c r="BQ51" s="977" t="s">
        <v>502</v>
      </c>
      <c r="BR51" s="977" t="s">
        <v>498</v>
      </c>
      <c r="BS51" s="979" t="s">
        <v>504</v>
      </c>
      <c r="BT51" s="990" t="s">
        <v>497</v>
      </c>
      <c r="BU51" s="991" t="s">
        <v>499</v>
      </c>
      <c r="BV51" s="991" t="s">
        <v>485</v>
      </c>
      <c r="BW51" s="981" t="s">
        <v>509</v>
      </c>
      <c r="BX51" s="992" t="s">
        <v>755</v>
      </c>
      <c r="BY51" s="993" t="s">
        <v>651</v>
      </c>
      <c r="BZ51" s="233" t="s">
        <v>13263</v>
      </c>
      <c r="CA51" s="438" t="s">
        <v>13263</v>
      </c>
      <c r="CC51" s="232" t="s">
        <v>14043</v>
      </c>
      <c r="CD51" s="233" t="s">
        <v>13263</v>
      </c>
      <c r="CE51" s="864" t="s">
        <v>13263</v>
      </c>
      <c r="CF51" s="864" t="s">
        <v>13263</v>
      </c>
      <c r="CG51" s="864" t="s">
        <v>13263</v>
      </c>
      <c r="CH51" s="864" t="s">
        <v>13263</v>
      </c>
      <c r="CI51" s="877" t="s">
        <v>13263</v>
      </c>
      <c r="CJ51" s="985" t="s">
        <v>14130</v>
      </c>
      <c r="CK51" s="972" t="s">
        <v>13434</v>
      </c>
      <c r="CL51" s="986" t="s">
        <v>13434</v>
      </c>
      <c r="CM51" s="987" t="s">
        <v>14131</v>
      </c>
      <c r="CN51" s="975" t="s">
        <v>14184</v>
      </c>
      <c r="CO51" s="988" t="s">
        <v>14184</v>
      </c>
      <c r="CP51" s="989" t="s">
        <v>14196</v>
      </c>
      <c r="CQ51" s="977" t="s">
        <v>14196</v>
      </c>
      <c r="CR51" s="977" t="s">
        <v>14196</v>
      </c>
      <c r="CS51" s="979" t="s">
        <v>14196</v>
      </c>
      <c r="CT51" s="990" t="s">
        <v>14196</v>
      </c>
      <c r="CU51" s="991" t="s">
        <v>14129</v>
      </c>
      <c r="CV51" s="991" t="s">
        <v>14129</v>
      </c>
      <c r="CW51" s="981" t="s">
        <v>14129</v>
      </c>
      <c r="CX51" s="992" t="s">
        <v>13400</v>
      </c>
      <c r="CY51" s="993" t="s">
        <v>14132</v>
      </c>
      <c r="CZ51" s="233" t="s">
        <v>13263</v>
      </c>
      <c r="DA51" s="438" t="s">
        <v>13263</v>
      </c>
    </row>
    <row r="52" spans="2:105" ht="14.25" customHeight="1" thickTop="1" thickBot="1" x14ac:dyDescent="0.25">
      <c r="B52" s="232" t="s">
        <v>14064</v>
      </c>
      <c r="C52" s="233" t="s">
        <v>13263</v>
      </c>
      <c r="D52" s="864" t="s">
        <v>13263</v>
      </c>
      <c r="E52" s="864" t="s">
        <v>13263</v>
      </c>
      <c r="F52" s="864" t="s">
        <v>13263</v>
      </c>
      <c r="G52" s="864" t="s">
        <v>13263</v>
      </c>
      <c r="H52" s="877" t="s">
        <v>13263</v>
      </c>
      <c r="I52" s="994" t="s">
        <v>764</v>
      </c>
      <c r="J52" s="995" t="s">
        <v>679</v>
      </c>
      <c r="K52" s="996" t="s">
        <v>682</v>
      </c>
      <c r="L52" s="987" t="s">
        <v>736</v>
      </c>
      <c r="M52" s="975" t="s">
        <v>752</v>
      </c>
      <c r="N52" s="975" t="s">
        <v>599</v>
      </c>
      <c r="O52" s="997" t="s">
        <v>750</v>
      </c>
      <c r="P52" s="998" t="s">
        <v>493</v>
      </c>
      <c r="Q52" s="999" t="s">
        <v>491</v>
      </c>
      <c r="R52" s="999" t="s">
        <v>478</v>
      </c>
      <c r="S52" s="1000" t="s">
        <v>492</v>
      </c>
      <c r="T52" s="1001" t="s">
        <v>510</v>
      </c>
      <c r="U52" s="1001" t="s">
        <v>481</v>
      </c>
      <c r="V52" s="1002" t="s">
        <v>486</v>
      </c>
      <c r="W52" s="1003" t="s">
        <v>495</v>
      </c>
      <c r="X52" s="1004" t="s">
        <v>652</v>
      </c>
      <c r="Y52" s="233" t="s">
        <v>13263</v>
      </c>
      <c r="Z52" s="438" t="s">
        <v>13263</v>
      </c>
      <c r="AB52" s="232" t="s">
        <v>14064</v>
      </c>
      <c r="AC52" s="233" t="s">
        <v>13263</v>
      </c>
      <c r="AD52" s="864" t="s">
        <v>13263</v>
      </c>
      <c r="AE52" s="864" t="s">
        <v>13263</v>
      </c>
      <c r="AF52" s="864" t="s">
        <v>13263</v>
      </c>
      <c r="AG52" s="864" t="s">
        <v>13263</v>
      </c>
      <c r="AH52" s="877" t="s">
        <v>13263</v>
      </c>
      <c r="AI52" s="994" t="s">
        <v>14130</v>
      </c>
      <c r="AJ52" s="995" t="s">
        <v>13434</v>
      </c>
      <c r="AK52" s="996" t="s">
        <v>13434</v>
      </c>
      <c r="AL52" s="987" t="s">
        <v>14131</v>
      </c>
      <c r="AM52" s="975" t="s">
        <v>14184</v>
      </c>
      <c r="AN52" s="975" t="s">
        <v>14184</v>
      </c>
      <c r="AO52" s="1051" t="s">
        <v>14184</v>
      </c>
      <c r="AP52" s="998" t="s">
        <v>14196</v>
      </c>
      <c r="AQ52" s="999" t="s">
        <v>14196</v>
      </c>
      <c r="AR52" s="999" t="s">
        <v>14196</v>
      </c>
      <c r="AS52" s="1000" t="s">
        <v>14196</v>
      </c>
      <c r="AT52" s="1001" t="s">
        <v>14129</v>
      </c>
      <c r="AU52" s="1001" t="s">
        <v>14129</v>
      </c>
      <c r="AV52" s="1002" t="s">
        <v>14129</v>
      </c>
      <c r="AW52" s="1003" t="s">
        <v>14129</v>
      </c>
      <c r="AX52" s="1004" t="s">
        <v>14132</v>
      </c>
      <c r="AY52" s="233" t="s">
        <v>13263</v>
      </c>
      <c r="AZ52" s="438" t="s">
        <v>13263</v>
      </c>
      <c r="BC52" s="232" t="s">
        <v>14064</v>
      </c>
      <c r="BD52" s="233" t="s">
        <v>13263</v>
      </c>
      <c r="BE52" s="864" t="s">
        <v>13263</v>
      </c>
      <c r="BF52" s="864" t="s">
        <v>13263</v>
      </c>
      <c r="BG52" s="864" t="s">
        <v>13263</v>
      </c>
      <c r="BH52" s="864" t="s">
        <v>13263</v>
      </c>
      <c r="BI52" s="877" t="s">
        <v>13263</v>
      </c>
      <c r="BJ52" s="994" t="s">
        <v>764</v>
      </c>
      <c r="BK52" s="995" t="s">
        <v>679</v>
      </c>
      <c r="BL52" s="996" t="s">
        <v>682</v>
      </c>
      <c r="BM52" s="987" t="s">
        <v>736</v>
      </c>
      <c r="BN52" s="975" t="s">
        <v>752</v>
      </c>
      <c r="BO52" s="975" t="s">
        <v>599</v>
      </c>
      <c r="BP52" s="997" t="s">
        <v>750</v>
      </c>
      <c r="BQ52" s="998" t="s">
        <v>493</v>
      </c>
      <c r="BR52" s="999" t="s">
        <v>491</v>
      </c>
      <c r="BS52" s="999" t="s">
        <v>478</v>
      </c>
      <c r="BT52" s="1000" t="s">
        <v>492</v>
      </c>
      <c r="BU52" s="1001" t="s">
        <v>510</v>
      </c>
      <c r="BV52" s="1001" t="s">
        <v>481</v>
      </c>
      <c r="BW52" s="1002" t="s">
        <v>486</v>
      </c>
      <c r="BX52" s="1003" t="s">
        <v>495</v>
      </c>
      <c r="BY52" s="1004" t="s">
        <v>652</v>
      </c>
      <c r="BZ52" s="233" t="s">
        <v>13263</v>
      </c>
      <c r="CA52" s="438" t="s">
        <v>13263</v>
      </c>
      <c r="CC52" s="232" t="s">
        <v>14064</v>
      </c>
      <c r="CD52" s="233" t="s">
        <v>13263</v>
      </c>
      <c r="CE52" s="864" t="s">
        <v>13263</v>
      </c>
      <c r="CF52" s="864" t="s">
        <v>13263</v>
      </c>
      <c r="CG52" s="864" t="s">
        <v>13263</v>
      </c>
      <c r="CH52" s="864" t="s">
        <v>13263</v>
      </c>
      <c r="CI52" s="877" t="s">
        <v>13263</v>
      </c>
      <c r="CJ52" s="994" t="s">
        <v>14130</v>
      </c>
      <c r="CK52" s="995" t="s">
        <v>13434</v>
      </c>
      <c r="CL52" s="996" t="s">
        <v>13434</v>
      </c>
      <c r="CM52" s="987" t="s">
        <v>14131</v>
      </c>
      <c r="CN52" s="975" t="s">
        <v>14184</v>
      </c>
      <c r="CO52" s="975" t="s">
        <v>14184</v>
      </c>
      <c r="CP52" s="1051" t="s">
        <v>14184</v>
      </c>
      <c r="CQ52" s="998" t="s">
        <v>14196</v>
      </c>
      <c r="CR52" s="999" t="s">
        <v>14196</v>
      </c>
      <c r="CS52" s="999" t="s">
        <v>14196</v>
      </c>
      <c r="CT52" s="1000" t="s">
        <v>14196</v>
      </c>
      <c r="CU52" s="1001" t="s">
        <v>14129</v>
      </c>
      <c r="CV52" s="1001" t="s">
        <v>14129</v>
      </c>
      <c r="CW52" s="1002" t="s">
        <v>14129</v>
      </c>
      <c r="CX52" s="1003" t="s">
        <v>14129</v>
      </c>
      <c r="CY52" s="1004" t="s">
        <v>14132</v>
      </c>
      <c r="CZ52" s="233" t="s">
        <v>13263</v>
      </c>
      <c r="DA52" s="438" t="s">
        <v>13263</v>
      </c>
    </row>
    <row r="53" spans="2:105" ht="14.25" customHeight="1" thickTop="1" thickBot="1" x14ac:dyDescent="0.25">
      <c r="B53" s="232" t="s">
        <v>14056</v>
      </c>
      <c r="C53" s="233" t="s">
        <v>13263</v>
      </c>
      <c r="D53" s="864" t="s">
        <v>13263</v>
      </c>
      <c r="E53" s="864" t="s">
        <v>13263</v>
      </c>
      <c r="F53" s="864" t="s">
        <v>13263</v>
      </c>
      <c r="G53" s="864" t="s">
        <v>13263</v>
      </c>
      <c r="H53" s="866" t="s">
        <v>13263</v>
      </c>
      <c r="I53" s="1005" t="s">
        <v>763</v>
      </c>
      <c r="J53" s="870" t="s">
        <v>595</v>
      </c>
      <c r="K53" s="1006" t="s">
        <v>596</v>
      </c>
      <c r="L53" s="1007" t="s">
        <v>765</v>
      </c>
      <c r="M53" s="1008" t="s">
        <v>751</v>
      </c>
      <c r="N53" s="1009" t="s">
        <v>748</v>
      </c>
      <c r="O53" s="997" t="s">
        <v>749</v>
      </c>
      <c r="P53" s="1010" t="s">
        <v>484</v>
      </c>
      <c r="Q53" s="979" t="s">
        <v>479</v>
      </c>
      <c r="R53" s="1011" t="s">
        <v>503</v>
      </c>
      <c r="S53" s="977" t="s">
        <v>489</v>
      </c>
      <c r="T53" s="977" t="s">
        <v>500</v>
      </c>
      <c r="U53" s="1012" t="s">
        <v>507</v>
      </c>
      <c r="V53" s="874" t="s">
        <v>658</v>
      </c>
      <c r="W53" s="874" t="s">
        <v>656</v>
      </c>
      <c r="X53" s="1004" t="s">
        <v>754</v>
      </c>
      <c r="Y53" s="233" t="s">
        <v>13263</v>
      </c>
      <c r="Z53" s="438" t="s">
        <v>13263</v>
      </c>
      <c r="AB53" s="232" t="s">
        <v>14056</v>
      </c>
      <c r="AC53" s="233" t="s">
        <v>13263</v>
      </c>
      <c r="AD53" s="864" t="s">
        <v>13263</v>
      </c>
      <c r="AE53" s="864" t="s">
        <v>13263</v>
      </c>
      <c r="AF53" s="864" t="s">
        <v>13263</v>
      </c>
      <c r="AG53" s="864" t="s">
        <v>13263</v>
      </c>
      <c r="AH53" s="866" t="s">
        <v>13263</v>
      </c>
      <c r="AI53" s="1005" t="s">
        <v>14130</v>
      </c>
      <c r="AJ53" s="870" t="s">
        <v>13436</v>
      </c>
      <c r="AK53" s="1006" t="s">
        <v>13436</v>
      </c>
      <c r="AL53" s="1007" t="s">
        <v>14131</v>
      </c>
      <c r="AM53" s="1008" t="s">
        <v>14184</v>
      </c>
      <c r="AN53" s="1009" t="s">
        <v>14184</v>
      </c>
      <c r="AO53" s="997" t="s">
        <v>14184</v>
      </c>
      <c r="AP53" s="1010" t="s">
        <v>14133</v>
      </c>
      <c r="AQ53" s="979" t="s">
        <v>14133</v>
      </c>
      <c r="AR53" s="1011" t="s">
        <v>14133</v>
      </c>
      <c r="AS53" s="977" t="s">
        <v>14134</v>
      </c>
      <c r="AT53" s="977" t="s">
        <v>14134</v>
      </c>
      <c r="AU53" s="1012" t="s">
        <v>14134</v>
      </c>
      <c r="AV53" s="874" t="s">
        <v>14132</v>
      </c>
      <c r="AW53" s="874" t="s">
        <v>14132</v>
      </c>
      <c r="AX53" s="1004" t="s">
        <v>14132</v>
      </c>
      <c r="AY53" s="233" t="s">
        <v>13263</v>
      </c>
      <c r="AZ53" s="438" t="s">
        <v>13263</v>
      </c>
      <c r="BC53" s="232" t="s">
        <v>14056</v>
      </c>
      <c r="BD53" s="233" t="s">
        <v>13263</v>
      </c>
      <c r="BE53" s="864" t="s">
        <v>13263</v>
      </c>
      <c r="BF53" s="864" t="s">
        <v>13263</v>
      </c>
      <c r="BG53" s="864" t="s">
        <v>13263</v>
      </c>
      <c r="BH53" s="864" t="s">
        <v>13263</v>
      </c>
      <c r="BI53" s="866" t="s">
        <v>13263</v>
      </c>
      <c r="BJ53" s="1005" t="s">
        <v>763</v>
      </c>
      <c r="BK53" s="870" t="s">
        <v>595</v>
      </c>
      <c r="BL53" s="1006" t="s">
        <v>596</v>
      </c>
      <c r="BM53" s="1007" t="s">
        <v>765</v>
      </c>
      <c r="BN53" s="1008" t="s">
        <v>751</v>
      </c>
      <c r="BO53" s="1009" t="s">
        <v>748</v>
      </c>
      <c r="BP53" s="997" t="s">
        <v>749</v>
      </c>
      <c r="BQ53" s="1010" t="s">
        <v>484</v>
      </c>
      <c r="BR53" s="979" t="s">
        <v>479</v>
      </c>
      <c r="BS53" s="1011" t="s">
        <v>503</v>
      </c>
      <c r="BT53" s="977" t="s">
        <v>489</v>
      </c>
      <c r="BU53" s="977" t="s">
        <v>500</v>
      </c>
      <c r="BV53" s="1012" t="s">
        <v>507</v>
      </c>
      <c r="BW53" s="874" t="s">
        <v>658</v>
      </c>
      <c r="BX53" s="874" t="s">
        <v>656</v>
      </c>
      <c r="BY53" s="1004" t="s">
        <v>754</v>
      </c>
      <c r="BZ53" s="233" t="s">
        <v>13263</v>
      </c>
      <c r="CA53" s="438" t="s">
        <v>13263</v>
      </c>
      <c r="CC53" s="232" t="s">
        <v>14056</v>
      </c>
      <c r="CD53" s="233" t="s">
        <v>13263</v>
      </c>
      <c r="CE53" s="864" t="s">
        <v>13263</v>
      </c>
      <c r="CF53" s="864" t="s">
        <v>13263</v>
      </c>
      <c r="CG53" s="864" t="s">
        <v>13263</v>
      </c>
      <c r="CH53" s="864" t="s">
        <v>13263</v>
      </c>
      <c r="CI53" s="866" t="s">
        <v>13263</v>
      </c>
      <c r="CJ53" s="1005" t="s">
        <v>14130</v>
      </c>
      <c r="CK53" s="870" t="s">
        <v>13436</v>
      </c>
      <c r="CL53" s="1006" t="s">
        <v>13436</v>
      </c>
      <c r="CM53" s="1007" t="s">
        <v>14131</v>
      </c>
      <c r="CN53" s="1008" t="s">
        <v>14184</v>
      </c>
      <c r="CO53" s="1009" t="s">
        <v>14184</v>
      </c>
      <c r="CP53" s="997" t="s">
        <v>14184</v>
      </c>
      <c r="CQ53" s="1010" t="s">
        <v>14133</v>
      </c>
      <c r="CR53" s="979" t="s">
        <v>14133</v>
      </c>
      <c r="CS53" s="1011" t="s">
        <v>14133</v>
      </c>
      <c r="CT53" s="977" t="s">
        <v>14134</v>
      </c>
      <c r="CU53" s="977" t="s">
        <v>14134</v>
      </c>
      <c r="CV53" s="1012" t="s">
        <v>14134</v>
      </c>
      <c r="CW53" s="874" t="s">
        <v>14132</v>
      </c>
      <c r="CX53" s="874" t="s">
        <v>14132</v>
      </c>
      <c r="CY53" s="1004" t="s">
        <v>14132</v>
      </c>
      <c r="CZ53" s="233" t="s">
        <v>13263</v>
      </c>
      <c r="DA53" s="438" t="s">
        <v>13263</v>
      </c>
    </row>
    <row r="54" spans="2:105" ht="14.25" customHeight="1" thickTop="1" thickBot="1" x14ac:dyDescent="0.25">
      <c r="B54" s="232" t="s">
        <v>14053</v>
      </c>
      <c r="C54" s="233" t="s">
        <v>13263</v>
      </c>
      <c r="D54" s="864" t="s">
        <v>13263</v>
      </c>
      <c r="E54" s="864" t="s">
        <v>13263</v>
      </c>
      <c r="F54" s="872" t="s">
        <v>13263</v>
      </c>
      <c r="G54" s="866" t="s">
        <v>13263</v>
      </c>
      <c r="H54" s="1013" t="s">
        <v>702</v>
      </c>
      <c r="I54" s="1014" t="s">
        <v>705</v>
      </c>
      <c r="J54" s="870" t="s">
        <v>547</v>
      </c>
      <c r="K54" s="871" t="s">
        <v>594</v>
      </c>
      <c r="L54" s="1015" t="s">
        <v>668</v>
      </c>
      <c r="M54" s="1016" t="s">
        <v>677</v>
      </c>
      <c r="N54" s="1017" t="s">
        <v>672</v>
      </c>
      <c r="O54" s="1018" t="s">
        <v>753</v>
      </c>
      <c r="P54" s="1019" t="s">
        <v>576</v>
      </c>
      <c r="Q54" s="1010" t="s">
        <v>490</v>
      </c>
      <c r="R54" s="990" t="s">
        <v>487</v>
      </c>
      <c r="S54" s="1020" t="s">
        <v>483</v>
      </c>
      <c r="T54" s="1020" t="s">
        <v>488</v>
      </c>
      <c r="U54" s="1021" t="s">
        <v>505</v>
      </c>
      <c r="V54" s="874" t="s">
        <v>654</v>
      </c>
      <c r="W54" s="874" t="s">
        <v>650</v>
      </c>
      <c r="X54" s="1004" t="s">
        <v>659</v>
      </c>
      <c r="Y54" s="233" t="s">
        <v>13263</v>
      </c>
      <c r="Z54" s="438" t="s">
        <v>13263</v>
      </c>
      <c r="AB54" s="232" t="s">
        <v>14053</v>
      </c>
      <c r="AC54" s="233" t="s">
        <v>13263</v>
      </c>
      <c r="AD54" s="864" t="s">
        <v>13263</v>
      </c>
      <c r="AE54" s="864" t="s">
        <v>13263</v>
      </c>
      <c r="AF54" s="872" t="s">
        <v>13263</v>
      </c>
      <c r="AG54" s="866" t="s">
        <v>13263</v>
      </c>
      <c r="AH54" s="1013" t="s">
        <v>13427</v>
      </c>
      <c r="AI54" s="1014" t="s">
        <v>13427</v>
      </c>
      <c r="AJ54" s="870" t="s">
        <v>13436</v>
      </c>
      <c r="AK54" s="871" t="s">
        <v>13436</v>
      </c>
      <c r="AL54" s="1015" t="s">
        <v>14135</v>
      </c>
      <c r="AM54" s="1016" t="s">
        <v>14135</v>
      </c>
      <c r="AN54" s="1017" t="s">
        <v>14135</v>
      </c>
      <c r="AO54" s="1018" t="s">
        <v>14184</v>
      </c>
      <c r="AP54" s="1019" t="s">
        <v>14194</v>
      </c>
      <c r="AQ54" s="1010" t="s">
        <v>14133</v>
      </c>
      <c r="AR54" s="990" t="s">
        <v>14133</v>
      </c>
      <c r="AS54" s="1020" t="s">
        <v>14134</v>
      </c>
      <c r="AT54" s="1020" t="s">
        <v>14134</v>
      </c>
      <c r="AU54" s="1021" t="s">
        <v>14134</v>
      </c>
      <c r="AV54" s="874" t="s">
        <v>14132</v>
      </c>
      <c r="AW54" s="874" t="s">
        <v>14132</v>
      </c>
      <c r="AX54" s="1004" t="s">
        <v>14132</v>
      </c>
      <c r="AY54" s="233" t="s">
        <v>13263</v>
      </c>
      <c r="AZ54" s="438" t="s">
        <v>13263</v>
      </c>
      <c r="BC54" s="232" t="s">
        <v>14053</v>
      </c>
      <c r="BD54" s="233" t="s">
        <v>13263</v>
      </c>
      <c r="BE54" s="864" t="s">
        <v>13263</v>
      </c>
      <c r="BF54" s="864" t="s">
        <v>13263</v>
      </c>
      <c r="BG54" s="872" t="s">
        <v>13263</v>
      </c>
      <c r="BH54" s="866" t="s">
        <v>13263</v>
      </c>
      <c r="BI54" s="1013" t="s">
        <v>702</v>
      </c>
      <c r="BJ54" s="1014" t="s">
        <v>705</v>
      </c>
      <c r="BK54" s="870" t="s">
        <v>547</v>
      </c>
      <c r="BL54" s="871" t="s">
        <v>594</v>
      </c>
      <c r="BM54" s="1015" t="s">
        <v>668</v>
      </c>
      <c r="BN54" s="1016" t="s">
        <v>677</v>
      </c>
      <c r="BO54" s="1017" t="s">
        <v>672</v>
      </c>
      <c r="BP54" s="1018" t="s">
        <v>753</v>
      </c>
      <c r="BQ54" s="1019" t="s">
        <v>576</v>
      </c>
      <c r="BR54" s="1010" t="s">
        <v>490</v>
      </c>
      <c r="BS54" s="990" t="s">
        <v>487</v>
      </c>
      <c r="BT54" s="1020" t="s">
        <v>483</v>
      </c>
      <c r="BU54" s="1020" t="s">
        <v>488</v>
      </c>
      <c r="BV54" s="1021" t="s">
        <v>505</v>
      </c>
      <c r="BW54" s="874" t="s">
        <v>654</v>
      </c>
      <c r="BX54" s="874" t="s">
        <v>650</v>
      </c>
      <c r="BY54" s="1004" t="s">
        <v>659</v>
      </c>
      <c r="BZ54" s="233" t="s">
        <v>13263</v>
      </c>
      <c r="CA54" s="438" t="s">
        <v>13263</v>
      </c>
      <c r="CC54" s="232" t="s">
        <v>14053</v>
      </c>
      <c r="CD54" s="233" t="s">
        <v>13263</v>
      </c>
      <c r="CE54" s="864" t="s">
        <v>13263</v>
      </c>
      <c r="CF54" s="864" t="s">
        <v>13263</v>
      </c>
      <c r="CG54" s="872" t="s">
        <v>13263</v>
      </c>
      <c r="CH54" s="866" t="s">
        <v>13263</v>
      </c>
      <c r="CI54" s="1013" t="s">
        <v>13427</v>
      </c>
      <c r="CJ54" s="1014" t="s">
        <v>13427</v>
      </c>
      <c r="CK54" s="870" t="s">
        <v>13436</v>
      </c>
      <c r="CL54" s="871" t="s">
        <v>13436</v>
      </c>
      <c r="CM54" s="1015" t="s">
        <v>14135</v>
      </c>
      <c r="CN54" s="1016" t="s">
        <v>14135</v>
      </c>
      <c r="CO54" s="1017" t="s">
        <v>14135</v>
      </c>
      <c r="CP54" s="1018" t="s">
        <v>14184</v>
      </c>
      <c r="CQ54" s="1019" t="s">
        <v>14194</v>
      </c>
      <c r="CR54" s="1010" t="s">
        <v>14133</v>
      </c>
      <c r="CS54" s="990" t="s">
        <v>14133</v>
      </c>
      <c r="CT54" s="1020" t="s">
        <v>14134</v>
      </c>
      <c r="CU54" s="1020" t="s">
        <v>14134</v>
      </c>
      <c r="CV54" s="1021" t="s">
        <v>14134</v>
      </c>
      <c r="CW54" s="874" t="s">
        <v>14132</v>
      </c>
      <c r="CX54" s="874" t="s">
        <v>14132</v>
      </c>
      <c r="CY54" s="1004" t="s">
        <v>14132</v>
      </c>
      <c r="CZ54" s="233" t="s">
        <v>13263</v>
      </c>
      <c r="DA54" s="438" t="s">
        <v>13263</v>
      </c>
    </row>
    <row r="55" spans="2:105" ht="14.25" customHeight="1" thickTop="1" thickBot="1" x14ac:dyDescent="0.25">
      <c r="B55" s="232" t="s">
        <v>14066</v>
      </c>
      <c r="C55" s="233" t="s">
        <v>13263</v>
      </c>
      <c r="D55" s="864" t="s">
        <v>13263</v>
      </c>
      <c r="E55" s="866" t="s">
        <v>13263</v>
      </c>
      <c r="F55" s="1013" t="s">
        <v>701</v>
      </c>
      <c r="G55" s="1013" t="s">
        <v>707</v>
      </c>
      <c r="H55" s="1013" t="s">
        <v>703</v>
      </c>
      <c r="I55" s="1013" t="s">
        <v>706</v>
      </c>
      <c r="J55" s="1022" t="s">
        <v>731</v>
      </c>
      <c r="K55" s="1023" t="s">
        <v>732</v>
      </c>
      <c r="L55" s="1015" t="s">
        <v>670</v>
      </c>
      <c r="M55" s="1015" t="s">
        <v>667</v>
      </c>
      <c r="N55" s="1015" t="s">
        <v>676</v>
      </c>
      <c r="O55" s="1024" t="s">
        <v>669</v>
      </c>
      <c r="P55" s="1025" t="s">
        <v>577</v>
      </c>
      <c r="Q55" s="1019" t="s">
        <v>582</v>
      </c>
      <c r="R55" s="1026" t="s">
        <v>482</v>
      </c>
      <c r="S55" s="1025" t="s">
        <v>581</v>
      </c>
      <c r="T55" s="1027" t="s">
        <v>578</v>
      </c>
      <c r="U55" s="931" t="s">
        <v>574</v>
      </c>
      <c r="V55" s="1028" t="s">
        <v>649</v>
      </c>
      <c r="W55" s="874" t="s">
        <v>655</v>
      </c>
      <c r="X55" s="1004" t="s">
        <v>657</v>
      </c>
      <c r="Y55" s="233" t="s">
        <v>13263</v>
      </c>
      <c r="Z55" s="438" t="s">
        <v>13263</v>
      </c>
      <c r="AB55" s="232" t="s">
        <v>14066</v>
      </c>
      <c r="AC55" s="233" t="s">
        <v>13263</v>
      </c>
      <c r="AD55" s="864" t="s">
        <v>13263</v>
      </c>
      <c r="AE55" s="866" t="s">
        <v>13263</v>
      </c>
      <c r="AF55" s="1013" t="s">
        <v>13427</v>
      </c>
      <c r="AG55" s="1013" t="s">
        <v>13427</v>
      </c>
      <c r="AH55" s="1013" t="s">
        <v>13427</v>
      </c>
      <c r="AI55" s="1013" t="s">
        <v>13427</v>
      </c>
      <c r="AJ55" s="1022" t="s">
        <v>731</v>
      </c>
      <c r="AK55" s="1023" t="s">
        <v>731</v>
      </c>
      <c r="AL55" s="1015" t="s">
        <v>14135</v>
      </c>
      <c r="AM55" s="1015" t="s">
        <v>14135</v>
      </c>
      <c r="AN55" s="1015" t="s">
        <v>14135</v>
      </c>
      <c r="AO55" s="1052" t="s">
        <v>14135</v>
      </c>
      <c r="AP55" s="1025" t="s">
        <v>14194</v>
      </c>
      <c r="AQ55" s="1019" t="s">
        <v>14194</v>
      </c>
      <c r="AR55" s="1026" t="s">
        <v>14133</v>
      </c>
      <c r="AS55" s="1025" t="s">
        <v>14194</v>
      </c>
      <c r="AT55" s="1027" t="s">
        <v>14194</v>
      </c>
      <c r="AU55" s="931" t="s">
        <v>14194</v>
      </c>
      <c r="AV55" s="1028" t="s">
        <v>14132</v>
      </c>
      <c r="AW55" s="874" t="s">
        <v>14132</v>
      </c>
      <c r="AX55" s="1004" t="s">
        <v>14132</v>
      </c>
      <c r="AY55" s="233" t="s">
        <v>13263</v>
      </c>
      <c r="AZ55" s="438" t="s">
        <v>13263</v>
      </c>
      <c r="BC55" s="232" t="s">
        <v>14066</v>
      </c>
      <c r="BD55" s="233" t="s">
        <v>13263</v>
      </c>
      <c r="BE55" s="864" t="s">
        <v>13263</v>
      </c>
      <c r="BF55" s="866" t="s">
        <v>13263</v>
      </c>
      <c r="BG55" s="1013" t="s">
        <v>701</v>
      </c>
      <c r="BH55" s="1013" t="s">
        <v>707</v>
      </c>
      <c r="BI55" s="1013" t="s">
        <v>703</v>
      </c>
      <c r="BJ55" s="1013" t="s">
        <v>706</v>
      </c>
      <c r="BK55" s="1022" t="s">
        <v>731</v>
      </c>
      <c r="BL55" s="1023" t="s">
        <v>732</v>
      </c>
      <c r="BM55" s="1015" t="s">
        <v>670</v>
      </c>
      <c r="BN55" s="1015" t="s">
        <v>667</v>
      </c>
      <c r="BO55" s="1015" t="s">
        <v>676</v>
      </c>
      <c r="BP55" s="1024" t="s">
        <v>669</v>
      </c>
      <c r="BQ55" s="1025" t="s">
        <v>577</v>
      </c>
      <c r="BR55" s="1019" t="s">
        <v>582</v>
      </c>
      <c r="BS55" s="1026" t="s">
        <v>482</v>
      </c>
      <c r="BT55" s="1025" t="s">
        <v>581</v>
      </c>
      <c r="BU55" s="1027" t="s">
        <v>578</v>
      </c>
      <c r="BV55" s="931" t="s">
        <v>574</v>
      </c>
      <c r="BW55" s="1028" t="s">
        <v>649</v>
      </c>
      <c r="BX55" s="874" t="s">
        <v>655</v>
      </c>
      <c r="BY55" s="1004" t="s">
        <v>657</v>
      </c>
      <c r="BZ55" s="233" t="s">
        <v>13263</v>
      </c>
      <c r="CA55" s="438" t="s">
        <v>13263</v>
      </c>
      <c r="CC55" s="232" t="s">
        <v>14066</v>
      </c>
      <c r="CD55" s="233" t="s">
        <v>13263</v>
      </c>
      <c r="CE55" s="864" t="s">
        <v>13263</v>
      </c>
      <c r="CF55" s="866" t="s">
        <v>13263</v>
      </c>
      <c r="CG55" s="1013" t="s">
        <v>13427</v>
      </c>
      <c r="CH55" s="1013" t="s">
        <v>13427</v>
      </c>
      <c r="CI55" s="1013" t="s">
        <v>13427</v>
      </c>
      <c r="CJ55" s="1013" t="s">
        <v>13427</v>
      </c>
      <c r="CK55" s="1022" t="s">
        <v>731</v>
      </c>
      <c r="CL55" s="1023" t="s">
        <v>731</v>
      </c>
      <c r="CM55" s="1015" t="s">
        <v>14135</v>
      </c>
      <c r="CN55" s="1015" t="s">
        <v>14135</v>
      </c>
      <c r="CO55" s="1015" t="s">
        <v>14135</v>
      </c>
      <c r="CP55" s="1052" t="s">
        <v>14135</v>
      </c>
      <c r="CQ55" s="1025" t="s">
        <v>14194</v>
      </c>
      <c r="CR55" s="1019" t="s">
        <v>14194</v>
      </c>
      <c r="CS55" s="1026" t="s">
        <v>14133</v>
      </c>
      <c r="CT55" s="1025" t="s">
        <v>14194</v>
      </c>
      <c r="CU55" s="1027" t="s">
        <v>14194</v>
      </c>
      <c r="CV55" s="931" t="s">
        <v>14194</v>
      </c>
      <c r="CW55" s="1028" t="s">
        <v>14132</v>
      </c>
      <c r="CX55" s="874" t="s">
        <v>14132</v>
      </c>
      <c r="CY55" s="1004" t="s">
        <v>14132</v>
      </c>
      <c r="CZ55" s="233" t="s">
        <v>13263</v>
      </c>
      <c r="DA55" s="438" t="s">
        <v>13263</v>
      </c>
    </row>
    <row r="56" spans="2:105" ht="14.25" customHeight="1" thickTop="1" thickBot="1" x14ac:dyDescent="0.25">
      <c r="B56" s="232" t="s">
        <v>13262</v>
      </c>
      <c r="C56" s="233" t="s">
        <v>13263</v>
      </c>
      <c r="D56" s="877" t="s">
        <v>13263</v>
      </c>
      <c r="E56" s="1029" t="s">
        <v>738</v>
      </c>
      <c r="F56" s="1030" t="s">
        <v>761</v>
      </c>
      <c r="G56" s="1030" t="s">
        <v>704</v>
      </c>
      <c r="H56" s="1030" t="s">
        <v>760</v>
      </c>
      <c r="I56" s="1031" t="s">
        <v>708</v>
      </c>
      <c r="J56" s="864" t="s">
        <v>13263</v>
      </c>
      <c r="K56" s="864" t="s">
        <v>13263</v>
      </c>
      <c r="L56" s="1032" t="s">
        <v>674</v>
      </c>
      <c r="M56" s="1015" t="s">
        <v>744</v>
      </c>
      <c r="N56" s="1015" t="s">
        <v>675</v>
      </c>
      <c r="O56" s="1033" t="s">
        <v>575</v>
      </c>
      <c r="P56" s="1025" t="s">
        <v>572</v>
      </c>
      <c r="Q56" s="1025" t="s">
        <v>580</v>
      </c>
      <c r="R56" s="1025" t="s">
        <v>573</v>
      </c>
      <c r="S56" s="1025" t="s">
        <v>579</v>
      </c>
      <c r="T56" s="933" t="s">
        <v>563</v>
      </c>
      <c r="U56" s="933" t="s">
        <v>696</v>
      </c>
      <c r="V56" s="925" t="s">
        <v>697</v>
      </c>
      <c r="W56" s="1034" t="s">
        <v>660</v>
      </c>
      <c r="X56" s="1035" t="s">
        <v>653</v>
      </c>
      <c r="Y56" s="233" t="s">
        <v>13263</v>
      </c>
      <c r="Z56" s="438" t="s">
        <v>13263</v>
      </c>
      <c r="AB56" s="232" t="s">
        <v>13262</v>
      </c>
      <c r="AC56" s="233" t="s">
        <v>13263</v>
      </c>
      <c r="AD56" s="877" t="s">
        <v>13263</v>
      </c>
      <c r="AE56" s="1029" t="s">
        <v>14136</v>
      </c>
      <c r="AF56" s="1030" t="s">
        <v>13427</v>
      </c>
      <c r="AG56" s="1030" t="s">
        <v>13427</v>
      </c>
      <c r="AH56" s="1030" t="s">
        <v>13427</v>
      </c>
      <c r="AI56" s="1031" t="s">
        <v>13427</v>
      </c>
      <c r="AJ56" s="864" t="s">
        <v>13263</v>
      </c>
      <c r="AK56" s="864" t="s">
        <v>13263</v>
      </c>
      <c r="AL56" s="1032" t="s">
        <v>14135</v>
      </c>
      <c r="AM56" s="1015" t="s">
        <v>14135</v>
      </c>
      <c r="AN56" s="1015" t="s">
        <v>14135</v>
      </c>
      <c r="AO56" s="1033" t="s">
        <v>14194</v>
      </c>
      <c r="AP56" s="1025" t="s">
        <v>14194</v>
      </c>
      <c r="AQ56" s="1025" t="s">
        <v>14194</v>
      </c>
      <c r="AR56" s="1025" t="s">
        <v>14194</v>
      </c>
      <c r="AS56" s="1025" t="s">
        <v>14194</v>
      </c>
      <c r="AT56" s="933" t="s">
        <v>14194</v>
      </c>
      <c r="AU56" s="933" t="s">
        <v>14194</v>
      </c>
      <c r="AV56" s="925" t="s">
        <v>14194</v>
      </c>
      <c r="AW56" s="1034" t="s">
        <v>14132</v>
      </c>
      <c r="AX56" s="1035" t="s">
        <v>14132</v>
      </c>
      <c r="AY56" s="233" t="s">
        <v>13263</v>
      </c>
      <c r="AZ56" s="438" t="s">
        <v>13263</v>
      </c>
      <c r="BC56" s="232" t="s">
        <v>13262</v>
      </c>
      <c r="BD56" s="233" t="s">
        <v>13263</v>
      </c>
      <c r="BE56" s="877" t="s">
        <v>13263</v>
      </c>
      <c r="BF56" s="1029" t="s">
        <v>738</v>
      </c>
      <c r="BG56" s="1030" t="s">
        <v>761</v>
      </c>
      <c r="BH56" s="1030" t="s">
        <v>704</v>
      </c>
      <c r="BI56" s="1030" t="s">
        <v>760</v>
      </c>
      <c r="BJ56" s="1031" t="s">
        <v>708</v>
      </c>
      <c r="BK56" s="864" t="s">
        <v>13263</v>
      </c>
      <c r="BL56" s="864" t="s">
        <v>13263</v>
      </c>
      <c r="BM56" s="1032" t="s">
        <v>674</v>
      </c>
      <c r="BN56" s="1015" t="s">
        <v>744</v>
      </c>
      <c r="BO56" s="1015" t="s">
        <v>675</v>
      </c>
      <c r="BP56" s="1033" t="s">
        <v>575</v>
      </c>
      <c r="BQ56" s="1025" t="s">
        <v>572</v>
      </c>
      <c r="BR56" s="1025" t="s">
        <v>580</v>
      </c>
      <c r="BS56" s="1025" t="s">
        <v>573</v>
      </c>
      <c r="BT56" s="1025" t="s">
        <v>579</v>
      </c>
      <c r="BU56" s="933" t="s">
        <v>563</v>
      </c>
      <c r="BV56" s="933" t="s">
        <v>696</v>
      </c>
      <c r="BW56" s="925" t="s">
        <v>697</v>
      </c>
      <c r="BX56" s="1034" t="s">
        <v>660</v>
      </c>
      <c r="BY56" s="1035" t="s">
        <v>653</v>
      </c>
      <c r="BZ56" s="233" t="s">
        <v>13263</v>
      </c>
      <c r="CA56" s="438" t="s">
        <v>13263</v>
      </c>
      <c r="CC56" s="232" t="s">
        <v>13262</v>
      </c>
      <c r="CD56" s="233" t="s">
        <v>13263</v>
      </c>
      <c r="CE56" s="877" t="s">
        <v>13263</v>
      </c>
      <c r="CF56" s="1029" t="s">
        <v>14136</v>
      </c>
      <c r="CG56" s="1030" t="s">
        <v>13427</v>
      </c>
      <c r="CH56" s="1030" t="s">
        <v>13427</v>
      </c>
      <c r="CI56" s="1030" t="s">
        <v>13427</v>
      </c>
      <c r="CJ56" s="1031" t="s">
        <v>13427</v>
      </c>
      <c r="CK56" s="864" t="s">
        <v>13263</v>
      </c>
      <c r="CL56" s="864" t="s">
        <v>13263</v>
      </c>
      <c r="CM56" s="1032" t="s">
        <v>14135</v>
      </c>
      <c r="CN56" s="1015" t="s">
        <v>14135</v>
      </c>
      <c r="CO56" s="1015" t="s">
        <v>14135</v>
      </c>
      <c r="CP56" s="1033" t="s">
        <v>14194</v>
      </c>
      <c r="CQ56" s="1025" t="s">
        <v>14194</v>
      </c>
      <c r="CR56" s="1025" t="s">
        <v>14194</v>
      </c>
      <c r="CS56" s="1025" t="s">
        <v>14194</v>
      </c>
      <c r="CT56" s="1025" t="s">
        <v>14194</v>
      </c>
      <c r="CU56" s="933" t="s">
        <v>14194</v>
      </c>
      <c r="CV56" s="933" t="s">
        <v>14194</v>
      </c>
      <c r="CW56" s="925" t="s">
        <v>14194</v>
      </c>
      <c r="CX56" s="1034" t="s">
        <v>14132</v>
      </c>
      <c r="CY56" s="1035" t="s">
        <v>14132</v>
      </c>
      <c r="CZ56" s="233" t="s">
        <v>13263</v>
      </c>
      <c r="DA56" s="438" t="s">
        <v>13263</v>
      </c>
    </row>
    <row r="57" spans="2:105" ht="14.25" customHeight="1" thickTop="1" thickBot="1" x14ac:dyDescent="0.25">
      <c r="B57" s="232" t="s">
        <v>14025</v>
      </c>
      <c r="C57" s="233" t="s">
        <v>13263</v>
      </c>
      <c r="D57" s="872" t="s">
        <v>13263</v>
      </c>
      <c r="E57" s="1036" t="s">
        <v>13263</v>
      </c>
      <c r="F57" s="864" t="s">
        <v>13263</v>
      </c>
      <c r="G57" s="864" t="s">
        <v>13263</v>
      </c>
      <c r="H57" s="864" t="s">
        <v>13263</v>
      </c>
      <c r="I57" s="864" t="s">
        <v>13263</v>
      </c>
      <c r="J57" s="864" t="s">
        <v>13263</v>
      </c>
      <c r="K57" s="864" t="s">
        <v>13263</v>
      </c>
      <c r="L57" s="866" t="s">
        <v>13263</v>
      </c>
      <c r="M57" s="1037" t="s">
        <v>673</v>
      </c>
      <c r="N57" s="1037" t="s">
        <v>745</v>
      </c>
      <c r="O57" s="1038" t="s">
        <v>671</v>
      </c>
      <c r="P57" s="1039" t="s">
        <v>564</v>
      </c>
      <c r="Q57" s="1039" t="s">
        <v>565</v>
      </c>
      <c r="R57" s="933" t="s">
        <v>560</v>
      </c>
      <c r="S57" s="933" t="s">
        <v>562</v>
      </c>
      <c r="T57" s="933" t="s">
        <v>561</v>
      </c>
      <c r="U57" s="1039" t="s">
        <v>700</v>
      </c>
      <c r="V57" s="943" t="s">
        <v>699</v>
      </c>
      <c r="W57" s="864" t="s">
        <v>13263</v>
      </c>
      <c r="X57" s="864" t="s">
        <v>13263</v>
      </c>
      <c r="Y57" s="233" t="s">
        <v>13263</v>
      </c>
      <c r="Z57" s="438" t="s">
        <v>13263</v>
      </c>
      <c r="AB57" s="232" t="s">
        <v>14025</v>
      </c>
      <c r="AC57" s="233" t="s">
        <v>13263</v>
      </c>
      <c r="AD57" s="872" t="s">
        <v>13263</v>
      </c>
      <c r="AE57" s="1036" t="s">
        <v>13263</v>
      </c>
      <c r="AF57" s="864" t="s">
        <v>13263</v>
      </c>
      <c r="AG57" s="864" t="s">
        <v>13263</v>
      </c>
      <c r="AH57" s="864" t="s">
        <v>13263</v>
      </c>
      <c r="AI57" s="864" t="s">
        <v>13263</v>
      </c>
      <c r="AJ57" s="864" t="s">
        <v>13263</v>
      </c>
      <c r="AK57" s="864" t="s">
        <v>13263</v>
      </c>
      <c r="AL57" s="866" t="s">
        <v>13263</v>
      </c>
      <c r="AM57" s="1037" t="s">
        <v>14135</v>
      </c>
      <c r="AN57" s="1037" t="s">
        <v>14135</v>
      </c>
      <c r="AO57" s="1038" t="s">
        <v>14135</v>
      </c>
      <c r="AP57" s="1053" t="s">
        <v>14194</v>
      </c>
      <c r="AQ57" s="1039" t="s">
        <v>14194</v>
      </c>
      <c r="AR57" s="933" t="s">
        <v>14194</v>
      </c>
      <c r="AS57" s="933" t="s">
        <v>14194</v>
      </c>
      <c r="AT57" s="933" t="s">
        <v>14194</v>
      </c>
      <c r="AU57" s="1039" t="s">
        <v>14194</v>
      </c>
      <c r="AV57" s="943" t="s">
        <v>14194</v>
      </c>
      <c r="AW57" s="864" t="s">
        <v>13263</v>
      </c>
      <c r="AX57" s="864" t="s">
        <v>13263</v>
      </c>
      <c r="AY57" s="233" t="s">
        <v>13263</v>
      </c>
      <c r="AZ57" s="438" t="s">
        <v>13263</v>
      </c>
      <c r="BC57" s="232" t="s">
        <v>14025</v>
      </c>
      <c r="BD57" s="233" t="s">
        <v>13263</v>
      </c>
      <c r="BE57" s="872" t="s">
        <v>13263</v>
      </c>
      <c r="BF57" s="1036" t="s">
        <v>13263</v>
      </c>
      <c r="BG57" s="864" t="s">
        <v>13263</v>
      </c>
      <c r="BH57" s="864" t="s">
        <v>13263</v>
      </c>
      <c r="BI57" s="864" t="s">
        <v>13263</v>
      </c>
      <c r="BJ57" s="864" t="s">
        <v>13263</v>
      </c>
      <c r="BK57" s="864" t="s">
        <v>13263</v>
      </c>
      <c r="BL57" s="864" t="s">
        <v>13263</v>
      </c>
      <c r="BM57" s="866" t="s">
        <v>13263</v>
      </c>
      <c r="BN57" s="1037" t="s">
        <v>673</v>
      </c>
      <c r="BO57" s="1037" t="s">
        <v>745</v>
      </c>
      <c r="BP57" s="1038" t="s">
        <v>671</v>
      </c>
      <c r="BQ57" s="1039" t="s">
        <v>564</v>
      </c>
      <c r="BR57" s="1039" t="s">
        <v>565</v>
      </c>
      <c r="BS57" s="933" t="s">
        <v>560</v>
      </c>
      <c r="BT57" s="933" t="s">
        <v>562</v>
      </c>
      <c r="BU57" s="933" t="s">
        <v>561</v>
      </c>
      <c r="BV57" s="1039" t="s">
        <v>700</v>
      </c>
      <c r="BW57" s="943" t="s">
        <v>699</v>
      </c>
      <c r="BX57" s="864" t="s">
        <v>13263</v>
      </c>
      <c r="BY57" s="864" t="s">
        <v>13263</v>
      </c>
      <c r="BZ57" s="233" t="s">
        <v>13263</v>
      </c>
      <c r="CA57" s="438" t="s">
        <v>13263</v>
      </c>
      <c r="CC57" s="232" t="s">
        <v>14025</v>
      </c>
      <c r="CD57" s="233" t="s">
        <v>13263</v>
      </c>
      <c r="CE57" s="872" t="s">
        <v>13263</v>
      </c>
      <c r="CF57" s="1036" t="s">
        <v>13263</v>
      </c>
      <c r="CG57" s="864" t="s">
        <v>13263</v>
      </c>
      <c r="CH57" s="864" t="s">
        <v>13263</v>
      </c>
      <c r="CI57" s="864" t="s">
        <v>13263</v>
      </c>
      <c r="CJ57" s="864" t="s">
        <v>13263</v>
      </c>
      <c r="CK57" s="864" t="s">
        <v>13263</v>
      </c>
      <c r="CL57" s="864" t="s">
        <v>13263</v>
      </c>
      <c r="CM57" s="866" t="s">
        <v>13263</v>
      </c>
      <c r="CN57" s="1037" t="s">
        <v>14135</v>
      </c>
      <c r="CO57" s="1037" t="s">
        <v>14135</v>
      </c>
      <c r="CP57" s="1038" t="s">
        <v>14135</v>
      </c>
      <c r="CQ57" s="1053" t="s">
        <v>14194</v>
      </c>
      <c r="CR57" s="1039" t="s">
        <v>14194</v>
      </c>
      <c r="CS57" s="933" t="s">
        <v>14194</v>
      </c>
      <c r="CT57" s="933" t="s">
        <v>14194</v>
      </c>
      <c r="CU57" s="933" t="s">
        <v>14194</v>
      </c>
      <c r="CV57" s="1039" t="s">
        <v>14194</v>
      </c>
      <c r="CW57" s="943" t="s">
        <v>14194</v>
      </c>
      <c r="CX57" s="864" t="s">
        <v>13263</v>
      </c>
      <c r="CY57" s="864" t="s">
        <v>13263</v>
      </c>
      <c r="CZ57" s="233" t="s">
        <v>13263</v>
      </c>
      <c r="DA57" s="438" t="s">
        <v>13263</v>
      </c>
    </row>
    <row r="58" spans="2:105" ht="14.25" customHeight="1" thickTop="1" thickBot="1" x14ac:dyDescent="0.25">
      <c r="B58" s="232" t="s">
        <v>14014</v>
      </c>
      <c r="C58" s="233" t="s">
        <v>13263</v>
      </c>
      <c r="D58" s="1040" t="s">
        <v>737</v>
      </c>
      <c r="E58" s="864" t="s">
        <v>13263</v>
      </c>
      <c r="F58" s="864" t="s">
        <v>13263</v>
      </c>
      <c r="G58" s="864" t="s">
        <v>13263</v>
      </c>
      <c r="H58" s="864" t="s">
        <v>13263</v>
      </c>
      <c r="I58" s="864" t="s">
        <v>13263</v>
      </c>
      <c r="J58" s="864" t="s">
        <v>13263</v>
      </c>
      <c r="K58" s="877" t="s">
        <v>13263</v>
      </c>
      <c r="L58" s="1041" t="s">
        <v>743</v>
      </c>
      <c r="M58" s="864" t="s">
        <v>13263</v>
      </c>
      <c r="N58" s="864" t="s">
        <v>13263</v>
      </c>
      <c r="O58" s="864" t="s">
        <v>13263</v>
      </c>
      <c r="P58" s="864" t="s">
        <v>13263</v>
      </c>
      <c r="Q58" s="877" t="s">
        <v>13263</v>
      </c>
      <c r="R58" s="1039" t="s">
        <v>566</v>
      </c>
      <c r="S58" s="1039" t="s">
        <v>746</v>
      </c>
      <c r="T58" s="943" t="s">
        <v>698</v>
      </c>
      <c r="U58" s="864"/>
      <c r="V58" s="864"/>
      <c r="W58" s="864"/>
      <c r="X58" s="864"/>
      <c r="Y58" s="233"/>
      <c r="Z58" s="627"/>
      <c r="AB58" s="232" t="s">
        <v>14014</v>
      </c>
      <c r="AC58" s="233" t="s">
        <v>13263</v>
      </c>
      <c r="AD58" s="1040" t="s">
        <v>14136</v>
      </c>
      <c r="AE58" s="864" t="s">
        <v>13263</v>
      </c>
      <c r="AF58" s="864" t="s">
        <v>13263</v>
      </c>
      <c r="AG58" s="864" t="s">
        <v>13263</v>
      </c>
      <c r="AH58" s="864" t="s">
        <v>13263</v>
      </c>
      <c r="AI58" s="864" t="s">
        <v>13263</v>
      </c>
      <c r="AJ58" s="864" t="s">
        <v>13263</v>
      </c>
      <c r="AK58" s="877" t="s">
        <v>13263</v>
      </c>
      <c r="AL58" s="1041" t="s">
        <v>14135</v>
      </c>
      <c r="AM58" s="864" t="s">
        <v>13263</v>
      </c>
      <c r="AN58" s="864" t="s">
        <v>13263</v>
      </c>
      <c r="AO58" s="864" t="s">
        <v>13263</v>
      </c>
      <c r="AP58" s="864" t="s">
        <v>13263</v>
      </c>
      <c r="AQ58" s="877" t="s">
        <v>13263</v>
      </c>
      <c r="AR58" s="1039" t="s">
        <v>14194</v>
      </c>
      <c r="AS58" s="1039" t="s">
        <v>14194</v>
      </c>
      <c r="AT58" s="943" t="s">
        <v>14194</v>
      </c>
      <c r="AU58" s="864"/>
      <c r="AV58" s="864"/>
      <c r="AW58" s="864"/>
      <c r="AX58" s="864"/>
      <c r="AY58" s="233"/>
      <c r="AZ58" s="627"/>
      <c r="BC58" s="232" t="s">
        <v>14014</v>
      </c>
      <c r="BD58" s="233" t="s">
        <v>13263</v>
      </c>
      <c r="BE58" s="1040" t="s">
        <v>737</v>
      </c>
      <c r="BF58" s="864" t="s">
        <v>13263</v>
      </c>
      <c r="BG58" s="864" t="s">
        <v>13263</v>
      </c>
      <c r="BH58" s="864" t="s">
        <v>13263</v>
      </c>
      <c r="BI58" s="864" t="s">
        <v>13263</v>
      </c>
      <c r="BJ58" s="864" t="s">
        <v>13263</v>
      </c>
      <c r="BK58" s="864" t="s">
        <v>13263</v>
      </c>
      <c r="BL58" s="877" t="s">
        <v>13263</v>
      </c>
      <c r="BM58" s="1041" t="s">
        <v>743</v>
      </c>
      <c r="BN58" s="864" t="s">
        <v>13263</v>
      </c>
      <c r="BO58" s="864" t="s">
        <v>13263</v>
      </c>
      <c r="BP58" s="864" t="s">
        <v>13263</v>
      </c>
      <c r="BQ58" s="864" t="s">
        <v>13263</v>
      </c>
      <c r="BR58" s="877" t="s">
        <v>13263</v>
      </c>
      <c r="BS58" s="1039" t="s">
        <v>566</v>
      </c>
      <c r="BT58" s="1039" t="s">
        <v>746</v>
      </c>
      <c r="BU58" s="943" t="s">
        <v>698</v>
      </c>
      <c r="BV58" s="864"/>
      <c r="BW58" s="864"/>
      <c r="BX58" s="864"/>
      <c r="BY58" s="864"/>
      <c r="BZ58" s="233"/>
      <c r="CA58" s="627"/>
      <c r="CC58" s="232" t="s">
        <v>14014</v>
      </c>
      <c r="CD58" s="233" t="s">
        <v>13263</v>
      </c>
      <c r="CE58" s="1040" t="s">
        <v>14136</v>
      </c>
      <c r="CF58" s="864" t="s">
        <v>13263</v>
      </c>
      <c r="CG58" s="864" t="s">
        <v>13263</v>
      </c>
      <c r="CH58" s="864" t="s">
        <v>13263</v>
      </c>
      <c r="CI58" s="864" t="s">
        <v>13263</v>
      </c>
      <c r="CJ58" s="864" t="s">
        <v>13263</v>
      </c>
      <c r="CK58" s="864" t="s">
        <v>13263</v>
      </c>
      <c r="CL58" s="877" t="s">
        <v>13263</v>
      </c>
      <c r="CM58" s="1041" t="s">
        <v>14135</v>
      </c>
      <c r="CN58" s="864" t="s">
        <v>13263</v>
      </c>
      <c r="CO58" s="864" t="s">
        <v>13263</v>
      </c>
      <c r="CP58" s="864" t="s">
        <v>13263</v>
      </c>
      <c r="CQ58" s="864" t="s">
        <v>13263</v>
      </c>
      <c r="CR58" s="877" t="s">
        <v>13263</v>
      </c>
      <c r="CS58" s="1039" t="s">
        <v>14194</v>
      </c>
      <c r="CT58" s="1039" t="s">
        <v>14194</v>
      </c>
      <c r="CU58" s="943" t="s">
        <v>14194</v>
      </c>
      <c r="CV58" s="864"/>
      <c r="CW58" s="864"/>
      <c r="CX58" s="864"/>
      <c r="CY58" s="864"/>
      <c r="CZ58" s="233"/>
      <c r="DA58" s="627"/>
    </row>
    <row r="59" spans="2:105" ht="14.25" customHeight="1" thickTop="1" x14ac:dyDescent="0.2">
      <c r="B59" s="429"/>
      <c r="C59" s="430" t="s">
        <v>14070</v>
      </c>
      <c r="D59" s="628" t="s">
        <v>14071</v>
      </c>
      <c r="E59" s="430" t="s">
        <v>14072</v>
      </c>
      <c r="F59" s="430" t="s">
        <v>14073</v>
      </c>
      <c r="G59" s="430" t="s">
        <v>14074</v>
      </c>
      <c r="H59" s="430" t="s">
        <v>14065</v>
      </c>
      <c r="I59" s="430" t="s">
        <v>14075</v>
      </c>
      <c r="J59" s="430" t="s">
        <v>14063</v>
      </c>
      <c r="K59" s="430" t="s">
        <v>14069</v>
      </c>
      <c r="L59" s="628" t="s">
        <v>14048</v>
      </c>
      <c r="M59" s="430" t="s">
        <v>14019</v>
      </c>
      <c r="N59" s="430" t="s">
        <v>14062</v>
      </c>
      <c r="O59" s="430" t="s">
        <v>14032</v>
      </c>
      <c r="P59" s="430" t="s">
        <v>14076</v>
      </c>
      <c r="Q59" s="430" t="s">
        <v>14026</v>
      </c>
      <c r="R59" s="628" t="s">
        <v>14015</v>
      </c>
      <c r="S59" s="628" t="s">
        <v>14068</v>
      </c>
      <c r="T59" s="628" t="s">
        <v>14077</v>
      </c>
      <c r="U59" s="430" t="s">
        <v>14058</v>
      </c>
      <c r="V59" s="430" t="s">
        <v>14041</v>
      </c>
      <c r="W59" s="430" t="s">
        <v>14036</v>
      </c>
      <c r="X59" s="430" t="s">
        <v>14078</v>
      </c>
      <c r="Y59" s="430" t="s">
        <v>14079</v>
      </c>
      <c r="Z59" s="431" t="s">
        <v>14080</v>
      </c>
      <c r="AB59" s="429"/>
      <c r="AC59" s="430" t="s">
        <v>14070</v>
      </c>
      <c r="AD59" s="628" t="s">
        <v>14071</v>
      </c>
      <c r="AE59" s="430" t="s">
        <v>14072</v>
      </c>
      <c r="AF59" s="430" t="s">
        <v>14073</v>
      </c>
      <c r="AG59" s="430" t="s">
        <v>14074</v>
      </c>
      <c r="AH59" s="430" t="s">
        <v>14065</v>
      </c>
      <c r="AI59" s="430" t="s">
        <v>14075</v>
      </c>
      <c r="AJ59" s="430" t="s">
        <v>14063</v>
      </c>
      <c r="AK59" s="430" t="s">
        <v>14069</v>
      </c>
      <c r="AL59" s="628" t="s">
        <v>14048</v>
      </c>
      <c r="AM59" s="430" t="s">
        <v>14019</v>
      </c>
      <c r="AN59" s="430" t="s">
        <v>14062</v>
      </c>
      <c r="AO59" s="430" t="s">
        <v>14032</v>
      </c>
      <c r="AP59" s="430" t="s">
        <v>14076</v>
      </c>
      <c r="AQ59" s="430" t="s">
        <v>14026</v>
      </c>
      <c r="AR59" s="628" t="s">
        <v>14015</v>
      </c>
      <c r="AS59" s="628" t="s">
        <v>14068</v>
      </c>
      <c r="AT59" s="628" t="s">
        <v>14077</v>
      </c>
      <c r="AU59" s="430" t="s">
        <v>14058</v>
      </c>
      <c r="AV59" s="430" t="s">
        <v>14041</v>
      </c>
      <c r="AW59" s="430" t="s">
        <v>14036</v>
      </c>
      <c r="AX59" s="430" t="s">
        <v>14078</v>
      </c>
      <c r="AY59" s="430" t="s">
        <v>14079</v>
      </c>
      <c r="AZ59" s="431" t="s">
        <v>14080</v>
      </c>
      <c r="BC59" s="429"/>
      <c r="BD59" s="430" t="s">
        <v>14070</v>
      </c>
      <c r="BE59" s="628" t="s">
        <v>14071</v>
      </c>
      <c r="BF59" s="430" t="s">
        <v>14072</v>
      </c>
      <c r="BG59" s="430" t="s">
        <v>14073</v>
      </c>
      <c r="BH59" s="430" t="s">
        <v>14074</v>
      </c>
      <c r="BI59" s="430" t="s">
        <v>14065</v>
      </c>
      <c r="BJ59" s="430" t="s">
        <v>14075</v>
      </c>
      <c r="BK59" s="430" t="s">
        <v>14063</v>
      </c>
      <c r="BL59" s="430" t="s">
        <v>14069</v>
      </c>
      <c r="BM59" s="628" t="s">
        <v>14048</v>
      </c>
      <c r="BN59" s="430" t="s">
        <v>14019</v>
      </c>
      <c r="BO59" s="430" t="s">
        <v>14062</v>
      </c>
      <c r="BP59" s="430" t="s">
        <v>14032</v>
      </c>
      <c r="BQ59" s="430" t="s">
        <v>14076</v>
      </c>
      <c r="BR59" s="430" t="s">
        <v>14026</v>
      </c>
      <c r="BS59" s="628" t="s">
        <v>14015</v>
      </c>
      <c r="BT59" s="628" t="s">
        <v>14068</v>
      </c>
      <c r="BU59" s="628" t="s">
        <v>14077</v>
      </c>
      <c r="BV59" s="430" t="s">
        <v>14058</v>
      </c>
      <c r="BW59" s="430" t="s">
        <v>14041</v>
      </c>
      <c r="BX59" s="430" t="s">
        <v>14036</v>
      </c>
      <c r="BY59" s="430" t="s">
        <v>14078</v>
      </c>
      <c r="BZ59" s="430" t="s">
        <v>14079</v>
      </c>
      <c r="CA59" s="431" t="s">
        <v>14080</v>
      </c>
      <c r="CC59" s="429"/>
      <c r="CD59" s="430" t="s">
        <v>14070</v>
      </c>
      <c r="CE59" s="628" t="s">
        <v>14071</v>
      </c>
      <c r="CF59" s="430" t="s">
        <v>14072</v>
      </c>
      <c r="CG59" s="430" t="s">
        <v>14073</v>
      </c>
      <c r="CH59" s="430" t="s">
        <v>14074</v>
      </c>
      <c r="CI59" s="430" t="s">
        <v>14065</v>
      </c>
      <c r="CJ59" s="430" t="s">
        <v>14075</v>
      </c>
      <c r="CK59" s="430" t="s">
        <v>14063</v>
      </c>
      <c r="CL59" s="430" t="s">
        <v>14069</v>
      </c>
      <c r="CM59" s="628" t="s">
        <v>14048</v>
      </c>
      <c r="CN59" s="430" t="s">
        <v>14019</v>
      </c>
      <c r="CO59" s="430" t="s">
        <v>14062</v>
      </c>
      <c r="CP59" s="430" t="s">
        <v>14032</v>
      </c>
      <c r="CQ59" s="430" t="s">
        <v>14076</v>
      </c>
      <c r="CR59" s="430" t="s">
        <v>14026</v>
      </c>
      <c r="CS59" s="628" t="s">
        <v>14015</v>
      </c>
      <c r="CT59" s="628" t="s">
        <v>14068</v>
      </c>
      <c r="CU59" s="628" t="s">
        <v>14077</v>
      </c>
      <c r="CV59" s="430" t="s">
        <v>14058</v>
      </c>
      <c r="CW59" s="430" t="s">
        <v>14041</v>
      </c>
      <c r="CX59" s="430" t="s">
        <v>14036</v>
      </c>
      <c r="CY59" s="430" t="s">
        <v>14078</v>
      </c>
      <c r="CZ59" s="430" t="s">
        <v>14079</v>
      </c>
      <c r="DA59" s="431" t="s">
        <v>14080</v>
      </c>
    </row>
    <row r="60" spans="2:105" ht="14.25" customHeight="1" x14ac:dyDescent="0.2"/>
    <row r="61" spans="2:105" ht="14.25" customHeight="1" x14ac:dyDescent="0.2"/>
    <row r="62" spans="2:105" ht="14.25" customHeight="1" x14ac:dyDescent="0.2"/>
    <row r="63" spans="2:105" ht="14.25" customHeight="1" x14ac:dyDescent="0.2"/>
    <row r="64" spans="2:10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sheetData>
  <conditionalFormatting sqref="B4:Z30">
    <cfRule type="colorScale" priority="24">
      <colorScale>
        <cfvo type="min"/>
        <cfvo type="percentile" val="50"/>
        <cfvo type="max"/>
        <color theme="0"/>
        <color rgb="FFAFD9B9"/>
        <color rgb="FF3F794D"/>
      </colorScale>
    </cfRule>
  </conditionalFormatting>
  <conditionalFormatting sqref="B33:Z33 B34:D36 H34:R36 B39:Z59 B37:R38 S34:Z38">
    <cfRule type="colorScale" priority="20">
      <colorScale>
        <cfvo type="min"/>
        <cfvo type="percentile" val="50"/>
        <cfvo type="max"/>
        <color theme="0"/>
        <color rgb="FFAFD9B9"/>
        <color rgb="FF3F794D"/>
      </colorScale>
    </cfRule>
  </conditionalFormatting>
  <conditionalFormatting sqref="E5:G7">
    <cfRule type="colorScale" priority="23">
      <colorScale>
        <cfvo type="min"/>
        <cfvo type="percentile" val="50"/>
        <cfvo type="max"/>
        <color theme="0"/>
        <color rgb="FFAFD9B9"/>
        <color rgb="FF3F794D"/>
      </colorScale>
    </cfRule>
  </conditionalFormatting>
  <conditionalFormatting sqref="E34:G36">
    <cfRule type="colorScale" priority="19">
      <colorScale>
        <cfvo type="min"/>
        <cfvo type="percentile" val="50"/>
        <cfvo type="max"/>
        <color theme="0"/>
        <color rgb="FFAFD9B9"/>
        <color rgb="FF3F794D"/>
      </colorScale>
    </cfRule>
  </conditionalFormatting>
  <conditionalFormatting sqref="AB4:AZ30">
    <cfRule type="colorScale" priority="22">
      <colorScale>
        <cfvo type="min"/>
        <cfvo type="percentile" val="50"/>
        <cfvo type="max"/>
        <color theme="0"/>
        <color rgb="FFAFD9B9"/>
        <color rgb="FF3F794D"/>
      </colorScale>
    </cfRule>
  </conditionalFormatting>
  <conditionalFormatting sqref="AB33:AZ33 AB34:AD36 AB37:AR37 AH34:AR36 AB38:AZ59 AS34:AZ37">
    <cfRule type="colorScale" priority="18">
      <colorScale>
        <cfvo type="min"/>
        <cfvo type="percentile" val="50"/>
        <cfvo type="max"/>
        <color theme="0"/>
        <color rgb="FFAFD9B9"/>
        <color rgb="FF3F794D"/>
      </colorScale>
    </cfRule>
  </conditionalFormatting>
  <conditionalFormatting sqref="AE5:AG7">
    <cfRule type="colorScale" priority="21">
      <colorScale>
        <cfvo type="min"/>
        <cfvo type="percentile" val="50"/>
        <cfvo type="max"/>
        <color theme="0"/>
        <color rgb="FFAFD9B9"/>
        <color rgb="FF3F794D"/>
      </colorScale>
    </cfRule>
  </conditionalFormatting>
  <conditionalFormatting sqref="AE34:AG36">
    <cfRule type="colorScale" priority="17">
      <colorScale>
        <cfvo type="min"/>
        <cfvo type="percentile" val="50"/>
        <cfvo type="max"/>
        <color theme="0"/>
        <color rgb="FFAFD9B9"/>
        <color rgb="FF3F794D"/>
      </colorScale>
    </cfRule>
  </conditionalFormatting>
  <conditionalFormatting sqref="BC4:CA30">
    <cfRule type="colorScale" priority="4">
      <colorScale>
        <cfvo type="min"/>
        <cfvo type="percentile" val="50"/>
        <cfvo type="max"/>
        <color theme="0"/>
        <color rgb="FFAFD9B9"/>
        <color rgb="FF3F794D"/>
      </colorScale>
    </cfRule>
  </conditionalFormatting>
  <conditionalFormatting sqref="BC33:CA33 BC34:BE36 BI34:BS36 BC39:CA59 BC37:BS38 BT34:CA38">
    <cfRule type="colorScale" priority="8">
      <colorScale>
        <cfvo type="min"/>
        <cfvo type="percentile" val="50"/>
        <cfvo type="max"/>
        <color theme="0"/>
        <color rgb="FFAFD9B9"/>
        <color rgb="FF3F794D"/>
      </colorScale>
    </cfRule>
  </conditionalFormatting>
  <conditionalFormatting sqref="BF5:BH7">
    <cfRule type="colorScale" priority="3">
      <colorScale>
        <cfvo type="min"/>
        <cfvo type="percentile" val="50"/>
        <cfvo type="max"/>
        <color theme="0"/>
        <color rgb="FFAFD9B9"/>
        <color rgb="FF3F794D"/>
      </colorScale>
    </cfRule>
  </conditionalFormatting>
  <conditionalFormatting sqref="BF34:BH36">
    <cfRule type="colorScale" priority="7">
      <colorScale>
        <cfvo type="min"/>
        <cfvo type="percentile" val="50"/>
        <cfvo type="max"/>
        <color theme="0"/>
        <color rgb="FFAFD9B9"/>
        <color rgb="FF3F794D"/>
      </colorScale>
    </cfRule>
  </conditionalFormatting>
  <conditionalFormatting sqref="CC4:DA30">
    <cfRule type="colorScale" priority="2">
      <colorScale>
        <cfvo type="min"/>
        <cfvo type="percentile" val="50"/>
        <cfvo type="max"/>
        <color theme="0"/>
        <color rgb="FFAFD9B9"/>
        <color rgb="FF3F794D"/>
      </colorScale>
    </cfRule>
  </conditionalFormatting>
  <conditionalFormatting sqref="CC33:DA33 CC34:CE36 CC37:CS37 CI34:CS36 CC38:DA59 CT34:DA37">
    <cfRule type="colorScale" priority="6">
      <colorScale>
        <cfvo type="min"/>
        <cfvo type="percentile" val="50"/>
        <cfvo type="max"/>
        <color theme="0"/>
        <color rgb="FFAFD9B9"/>
        <color rgb="FF3F794D"/>
      </colorScale>
    </cfRule>
  </conditionalFormatting>
  <conditionalFormatting sqref="CF5:CH7">
    <cfRule type="colorScale" priority="1">
      <colorScale>
        <cfvo type="min"/>
        <cfvo type="percentile" val="50"/>
        <cfvo type="max"/>
        <color theme="0"/>
        <color rgb="FFAFD9B9"/>
        <color rgb="FF3F794D"/>
      </colorScale>
    </cfRule>
  </conditionalFormatting>
  <conditionalFormatting sqref="CF34:CH36">
    <cfRule type="colorScale" priority="5">
      <colorScale>
        <cfvo type="min"/>
        <cfvo type="percentile" val="50"/>
        <cfvo type="max"/>
        <color theme="0"/>
        <color rgb="FFAFD9B9"/>
        <color rgb="FF3F794D"/>
      </colorScale>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F6BA-A2E9-4ADE-944A-FA4E0759D143}">
  <sheetPr>
    <tabColor rgb="FFFFC000"/>
  </sheetPr>
  <dimension ref="A1:DK325"/>
  <sheetViews>
    <sheetView zoomScaleNormal="100" workbookViewId="0">
      <pane xSplit="39" topLeftCell="AN1" activePane="topRight" state="frozen"/>
      <selection pane="topRight" activeCell="B4" sqref="B4:Z4"/>
    </sheetView>
  </sheetViews>
  <sheetFormatPr defaultColWidth="9.140625" defaultRowHeight="12.75" x14ac:dyDescent="0.2"/>
  <cols>
    <col min="1" max="1" width="3.28515625" style="41" customWidth="1"/>
    <col min="2" max="2" width="3.28515625" style="178" customWidth="1"/>
    <col min="3" max="27" width="3.28515625" style="41" customWidth="1"/>
    <col min="28" max="28" width="10.42578125" style="180" customWidth="1"/>
    <col min="29" max="29" width="12" style="178" customWidth="1"/>
    <col min="30" max="30" width="10.85546875" style="178" customWidth="1"/>
    <col min="31" max="31" width="10.7109375" style="178" customWidth="1"/>
    <col min="32" max="32" width="10.28515625" style="178" bestFit="1" customWidth="1"/>
    <col min="33" max="33" width="10.5703125" style="178" customWidth="1"/>
    <col min="34" max="34" width="5.85546875" style="181" customWidth="1"/>
    <col min="35" max="35" width="11" style="182" customWidth="1"/>
    <col min="36" max="36" width="10.42578125" style="182" customWidth="1"/>
    <col min="37" max="37" width="6.140625" style="181" customWidth="1"/>
    <col min="38" max="38" width="4.5703125" style="183" customWidth="1"/>
    <col min="39" max="39" width="10.85546875" style="184" customWidth="1"/>
    <col min="40" max="45" width="7.140625" style="41" customWidth="1"/>
    <col min="46" max="47" width="7.140625" style="186" customWidth="1"/>
    <col min="48" max="48" width="7.140625" style="185" customWidth="1"/>
    <col min="49" max="49" width="7.140625" style="186" customWidth="1"/>
    <col min="50" max="50" width="7.140625" style="185" customWidth="1"/>
    <col min="51" max="54" width="7.140625" style="186" customWidth="1"/>
    <col min="55" max="55" width="7.140625" style="41" customWidth="1"/>
    <col min="56" max="57" width="7.140625" style="187" customWidth="1"/>
    <col min="58" max="67" width="7.140625" style="41" customWidth="1"/>
    <col min="68" max="68" width="7.85546875" style="41" customWidth="1"/>
    <col min="69" max="81" width="7.140625" style="41" customWidth="1"/>
    <col min="82" max="82" width="10.28515625" style="188" customWidth="1"/>
    <col min="83" max="83" width="5" style="178" bestFit="1" customWidth="1"/>
    <col min="84" max="84" width="9.7109375" style="189" customWidth="1"/>
    <col min="85" max="85" width="2" style="178" customWidth="1"/>
    <col min="86" max="86" width="4.85546875" style="190" customWidth="1"/>
    <col min="87" max="87" width="3.42578125" style="191" customWidth="1"/>
    <col min="88" max="88" width="4.5703125" style="179" bestFit="1" customWidth="1"/>
    <col min="89" max="89" width="9.140625" style="41"/>
    <col min="90" max="115" width="3.28515625" style="41" customWidth="1"/>
    <col min="116" max="16384" width="9.140625" style="41"/>
  </cols>
  <sheetData>
    <row r="1" spans="1:115" s="162" customFormat="1" ht="26.25" x14ac:dyDescent="0.4">
      <c r="A1" s="145"/>
      <c r="B1" s="146" t="s">
        <v>13987</v>
      </c>
      <c r="C1" s="145"/>
      <c r="D1" s="145"/>
      <c r="E1" s="145"/>
      <c r="F1" s="145"/>
      <c r="G1" s="145"/>
      <c r="H1" s="145"/>
      <c r="I1" s="145"/>
      <c r="J1" s="145"/>
      <c r="K1" s="145"/>
      <c r="L1" s="145"/>
      <c r="M1" s="145"/>
      <c r="N1" s="145"/>
      <c r="O1" s="145"/>
      <c r="P1" s="145"/>
      <c r="Q1" s="145"/>
      <c r="R1" s="145"/>
      <c r="S1" s="145"/>
      <c r="T1" s="145"/>
      <c r="U1" s="145"/>
      <c r="V1" s="145"/>
      <c r="W1" s="145"/>
      <c r="X1" s="145"/>
      <c r="Y1" s="145"/>
      <c r="Z1" s="145"/>
      <c r="AA1" s="147" t="s">
        <v>13988</v>
      </c>
      <c r="AB1" s="148" t="s">
        <v>13989</v>
      </c>
      <c r="AC1" s="149"/>
      <c r="AD1" s="149"/>
      <c r="AE1" s="149"/>
      <c r="AF1" s="149"/>
      <c r="AG1" s="149"/>
      <c r="AH1" s="150"/>
      <c r="AI1" s="151"/>
      <c r="AJ1" s="151"/>
      <c r="AK1" s="150"/>
      <c r="AL1" s="152"/>
      <c r="AM1" s="153"/>
      <c r="AN1" s="146" t="s">
        <v>13990</v>
      </c>
      <c r="AO1" s="145"/>
      <c r="AP1" s="145"/>
      <c r="AQ1" s="145"/>
      <c r="AR1" s="145"/>
      <c r="AS1" s="145"/>
      <c r="AT1" s="155"/>
      <c r="AU1" s="155"/>
      <c r="AV1" s="154"/>
      <c r="AW1" s="155"/>
      <c r="AX1" s="154"/>
      <c r="AY1" s="155"/>
      <c r="AZ1" s="156" t="s">
        <v>13991</v>
      </c>
      <c r="BA1" s="155"/>
      <c r="BB1" s="155"/>
      <c r="BC1" s="145"/>
      <c r="BD1" s="157"/>
      <c r="BE1" s="145"/>
      <c r="BF1" s="145"/>
      <c r="BG1" s="145"/>
      <c r="BH1" s="145"/>
      <c r="BI1" s="145"/>
      <c r="BJ1" s="145"/>
      <c r="BK1" s="145"/>
      <c r="BL1" s="145"/>
      <c r="BM1" s="145"/>
      <c r="BN1" s="145"/>
      <c r="BO1" s="145"/>
      <c r="BP1" s="145"/>
      <c r="BQ1" s="145"/>
      <c r="BR1" s="145"/>
      <c r="BS1" s="145"/>
      <c r="BT1" s="158"/>
      <c r="BU1" s="145"/>
      <c r="BV1" s="145"/>
      <c r="BW1" s="145"/>
      <c r="BX1" s="145"/>
      <c r="BY1" s="145"/>
      <c r="BZ1" s="145"/>
      <c r="CA1" s="147" t="s">
        <v>13992</v>
      </c>
      <c r="CB1" s="145"/>
      <c r="CC1" s="145"/>
      <c r="CD1" s="159" t="s">
        <v>13993</v>
      </c>
      <c r="CE1" s="146"/>
      <c r="CF1" s="160"/>
      <c r="CG1" s="146"/>
      <c r="CH1" s="148" t="s">
        <v>13994</v>
      </c>
      <c r="CI1" s="161"/>
      <c r="CJ1" s="161"/>
      <c r="CM1" s="41"/>
      <c r="CN1" s="41"/>
      <c r="CO1" s="41"/>
      <c r="CP1" s="41"/>
      <c r="CQ1" s="41"/>
      <c r="CR1" s="41"/>
      <c r="CS1" s="41"/>
      <c r="CT1" s="41"/>
      <c r="CU1" s="41"/>
      <c r="CV1" s="41"/>
      <c r="CW1" s="41"/>
      <c r="CX1" s="41"/>
      <c r="CY1" s="41"/>
      <c r="CZ1" s="41"/>
      <c r="DA1" s="41"/>
      <c r="DB1" s="41"/>
      <c r="DC1" s="41"/>
      <c r="DD1" s="41"/>
      <c r="DE1" s="41"/>
      <c r="DF1" s="41"/>
      <c r="DG1" s="41"/>
      <c r="DH1" s="41"/>
      <c r="DI1" s="41"/>
      <c r="DJ1" s="41"/>
      <c r="DK1" s="41"/>
    </row>
    <row r="2" spans="1:115" s="178" customFormat="1" x14ac:dyDescent="0.2">
      <c r="A2" s="163"/>
      <c r="B2" s="164" t="s">
        <v>14139</v>
      </c>
      <c r="C2" s="163"/>
      <c r="D2" s="163"/>
      <c r="E2" s="163"/>
      <c r="F2" s="163"/>
      <c r="G2" s="163"/>
      <c r="H2" s="163"/>
      <c r="I2" s="163"/>
      <c r="J2" s="163"/>
      <c r="K2" s="163"/>
      <c r="L2" s="165"/>
      <c r="M2" s="165"/>
      <c r="N2" s="165"/>
      <c r="O2" s="163"/>
      <c r="P2" s="163"/>
      <c r="Q2" s="163"/>
      <c r="R2" s="163"/>
      <c r="S2" s="163"/>
      <c r="T2" s="163"/>
      <c r="U2" s="163"/>
      <c r="V2" s="163"/>
      <c r="W2" s="163"/>
      <c r="X2" s="163"/>
      <c r="Y2" s="163"/>
      <c r="Z2" s="165"/>
      <c r="AA2" s="165"/>
      <c r="AB2" s="165" t="s">
        <v>13995</v>
      </c>
      <c r="AC2" s="165"/>
      <c r="AD2" s="165"/>
      <c r="AE2" s="165"/>
      <c r="AF2" s="165"/>
      <c r="AG2" s="165"/>
      <c r="AH2" s="166"/>
      <c r="AI2" s="167"/>
      <c r="AJ2" s="167"/>
      <c r="AK2" s="166"/>
      <c r="AL2" s="168"/>
      <c r="AM2" s="169"/>
      <c r="AN2" s="165" t="s">
        <v>13996</v>
      </c>
      <c r="AO2" s="165"/>
      <c r="AP2" s="165"/>
      <c r="AQ2" s="165"/>
      <c r="AR2" s="165"/>
      <c r="AS2" s="165"/>
      <c r="AT2" s="171"/>
      <c r="AU2" s="171"/>
      <c r="AV2" s="170"/>
      <c r="AW2" s="171"/>
      <c r="AX2" s="170"/>
      <c r="AY2" s="171"/>
      <c r="AZ2" s="171"/>
      <c r="BA2" s="171"/>
      <c r="BB2" s="171"/>
      <c r="BC2" s="172"/>
      <c r="BD2" s="173"/>
      <c r="BE2" s="173"/>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74" t="s">
        <v>13997</v>
      </c>
      <c r="CE2" s="165"/>
      <c r="CF2" s="175"/>
      <c r="CG2" s="165"/>
      <c r="CH2" s="176" t="s">
        <v>13998</v>
      </c>
      <c r="CI2" s="177"/>
      <c r="CJ2" s="177"/>
      <c r="CM2" s="41"/>
      <c r="CN2" s="41"/>
      <c r="CO2" s="41"/>
      <c r="CP2" s="41"/>
      <c r="CQ2" s="41"/>
      <c r="CR2" s="41"/>
      <c r="CS2" s="41"/>
      <c r="CT2" s="41"/>
      <c r="CU2" s="41"/>
      <c r="CV2" s="41"/>
      <c r="CW2" s="41"/>
      <c r="CX2" s="41"/>
      <c r="CY2" s="41"/>
      <c r="CZ2" s="41"/>
      <c r="DA2" s="41"/>
      <c r="DB2" s="41"/>
      <c r="DC2" s="41"/>
      <c r="DD2" s="41"/>
      <c r="DE2" s="41"/>
      <c r="DF2" s="41"/>
      <c r="DG2" s="41"/>
      <c r="DH2" s="41"/>
      <c r="DI2" s="41"/>
      <c r="DJ2" s="41"/>
      <c r="DK2" s="41"/>
    </row>
    <row r="3" spans="1:115" s="178" customFormat="1" x14ac:dyDescent="0.2">
      <c r="B3" s="179"/>
      <c r="C3" s="180"/>
      <c r="D3" s="180"/>
      <c r="E3" s="180"/>
      <c r="F3" s="180"/>
      <c r="G3" s="180"/>
      <c r="H3" s="180"/>
      <c r="I3" s="180"/>
      <c r="J3" s="180"/>
      <c r="K3" s="180"/>
      <c r="M3" s="180"/>
      <c r="N3" s="180"/>
      <c r="O3" s="180"/>
      <c r="P3" s="180"/>
      <c r="Q3" s="180"/>
      <c r="R3" s="180"/>
      <c r="S3" s="180"/>
      <c r="T3" s="180"/>
      <c r="U3" s="180"/>
      <c r="V3" s="180"/>
      <c r="W3" s="180"/>
      <c r="X3" s="180"/>
      <c r="AB3" s="180"/>
      <c r="AH3" s="181"/>
      <c r="AI3" s="182"/>
      <c r="AJ3" s="182"/>
      <c r="AK3" s="181"/>
      <c r="AL3" s="183"/>
      <c r="AM3" s="184"/>
      <c r="AN3" s="180"/>
      <c r="AO3" s="180"/>
      <c r="AT3" s="186"/>
      <c r="AU3" s="186"/>
      <c r="AV3" s="185"/>
      <c r="AW3" s="186"/>
      <c r="AX3" s="185"/>
      <c r="AY3" s="186"/>
      <c r="AZ3" s="186"/>
      <c r="BA3" s="186"/>
      <c r="BB3" s="186"/>
      <c r="BC3" s="41"/>
      <c r="BD3" s="187"/>
      <c r="BE3" s="187"/>
      <c r="CD3" s="188"/>
      <c r="CF3" s="189"/>
      <c r="CH3" s="190"/>
      <c r="CI3" s="191"/>
      <c r="CJ3" s="191"/>
      <c r="CM3" s="41"/>
      <c r="CN3" s="41"/>
      <c r="CO3" s="41"/>
      <c r="CP3" s="41"/>
      <c r="CQ3" s="41"/>
      <c r="CR3" s="41"/>
      <c r="CS3" s="41"/>
      <c r="CT3" s="41"/>
      <c r="CU3" s="41"/>
      <c r="CV3" s="41"/>
      <c r="CW3" s="41"/>
      <c r="CX3" s="41"/>
      <c r="CY3" s="41"/>
      <c r="CZ3" s="41"/>
      <c r="DA3" s="41"/>
      <c r="DB3" s="41"/>
      <c r="DC3" s="41"/>
      <c r="DD3" s="41"/>
      <c r="DE3" s="41"/>
      <c r="DF3" s="41"/>
      <c r="DG3" s="41"/>
      <c r="DH3" s="41"/>
      <c r="DI3" s="41"/>
      <c r="DJ3" s="41"/>
      <c r="DK3" s="41"/>
    </row>
    <row r="4" spans="1:115" s="2" customFormat="1" ht="41.25" customHeight="1" x14ac:dyDescent="0.2">
      <c r="B4" s="1057" t="s">
        <v>14201</v>
      </c>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9"/>
      <c r="AA4" s="41"/>
      <c r="AB4" s="192" t="s">
        <v>7242</v>
      </c>
      <c r="AC4" s="192" t="s">
        <v>14000</v>
      </c>
      <c r="AD4" s="192" t="s">
        <v>13438</v>
      </c>
      <c r="AE4" s="192" t="s">
        <v>14001</v>
      </c>
      <c r="AF4" s="192" t="s">
        <v>14002</v>
      </c>
      <c r="AG4" s="192" t="s">
        <v>14001</v>
      </c>
      <c r="AH4" s="193" t="s">
        <v>13373</v>
      </c>
      <c r="AI4" s="193" t="s">
        <v>14148</v>
      </c>
      <c r="AJ4" s="193" t="s">
        <v>14150</v>
      </c>
      <c r="AK4" s="193" t="s">
        <v>7296</v>
      </c>
      <c r="AL4" s="194" t="s">
        <v>13364</v>
      </c>
      <c r="AM4" s="194" t="s">
        <v>14197</v>
      </c>
      <c r="AN4" s="195" t="s">
        <v>14003</v>
      </c>
      <c r="AO4" s="195" t="s">
        <v>14004</v>
      </c>
      <c r="AP4" s="195" t="s">
        <v>13999</v>
      </c>
      <c r="AQ4" s="195" t="s">
        <v>14005</v>
      </c>
      <c r="AR4" s="195" t="s">
        <v>13979</v>
      </c>
      <c r="AS4" s="195" t="s">
        <v>13957</v>
      </c>
      <c r="AT4" s="196" t="s">
        <v>14200</v>
      </c>
      <c r="AU4" s="196" t="s">
        <v>14201</v>
      </c>
      <c r="AV4" s="196" t="s">
        <v>14204</v>
      </c>
      <c r="AW4" s="196" t="s">
        <v>14205</v>
      </c>
      <c r="AX4" s="195" t="s">
        <v>14198</v>
      </c>
      <c r="AY4" s="196"/>
      <c r="AZ4" s="196"/>
      <c r="BA4" s="196"/>
      <c r="BB4" s="196"/>
      <c r="BC4" s="195"/>
      <c r="BD4" s="197"/>
      <c r="BE4" s="197"/>
      <c r="BF4" s="198"/>
      <c r="BG4" s="198"/>
      <c r="BH4" s="198"/>
      <c r="BI4" s="198"/>
      <c r="BJ4" s="199"/>
      <c r="BK4" s="199"/>
      <c r="BL4" s="199"/>
      <c r="BM4" s="199"/>
      <c r="BN4" s="195"/>
      <c r="BO4" s="195"/>
      <c r="BP4" s="195"/>
      <c r="BQ4" s="197"/>
      <c r="BR4" s="200"/>
      <c r="BS4" s="200"/>
      <c r="BT4" s="200"/>
      <c r="BU4" s="200"/>
      <c r="BV4" s="200"/>
      <c r="BW4" s="200"/>
      <c r="BX4" s="200"/>
      <c r="BY4" s="200"/>
      <c r="BZ4" s="200"/>
      <c r="CA4" s="200"/>
      <c r="CB4" s="200"/>
      <c r="CC4" s="200"/>
      <c r="CD4" s="201" t="s">
        <v>14006</v>
      </c>
      <c r="CE4" s="202" t="s">
        <v>14007</v>
      </c>
      <c r="CF4" s="203" t="s">
        <v>14008</v>
      </c>
      <c r="CG4" s="192"/>
      <c r="CH4" s="204" t="s">
        <v>14009</v>
      </c>
      <c r="CI4" s="205" t="s">
        <v>14010</v>
      </c>
      <c r="CJ4" s="205" t="s">
        <v>14011</v>
      </c>
      <c r="CM4" s="41"/>
      <c r="CN4" s="41"/>
      <c r="CO4" s="41"/>
      <c r="CP4" s="41"/>
      <c r="CQ4" s="41"/>
      <c r="CR4" s="41"/>
      <c r="CS4" s="41"/>
      <c r="CT4" s="41"/>
      <c r="CU4" s="41"/>
      <c r="CV4" s="41"/>
      <c r="CW4" s="41"/>
      <c r="CX4" s="41"/>
      <c r="CY4" s="41"/>
      <c r="CZ4" s="41"/>
      <c r="DA4" s="41"/>
      <c r="DB4" s="41"/>
      <c r="DC4" s="41"/>
      <c r="DD4" s="41"/>
      <c r="DE4" s="41"/>
      <c r="DF4" s="41"/>
      <c r="DG4" s="41"/>
      <c r="DH4" s="41"/>
      <c r="DI4" s="41"/>
      <c r="DJ4" s="41"/>
      <c r="DK4" s="41"/>
    </row>
    <row r="5" spans="1:115" x14ac:dyDescent="0.2">
      <c r="A5" s="70"/>
      <c r="B5" s="206"/>
      <c r="C5" s="70"/>
      <c r="D5" s="70"/>
      <c r="E5" s="70"/>
      <c r="F5" s="70"/>
      <c r="G5" s="70"/>
      <c r="H5" s="70"/>
      <c r="I5" s="70"/>
      <c r="J5" s="70"/>
      <c r="K5" s="70"/>
      <c r="L5" s="70"/>
      <c r="M5" s="70"/>
      <c r="N5" s="70"/>
      <c r="O5" s="70"/>
      <c r="P5" s="70"/>
      <c r="Q5" s="70"/>
      <c r="R5" s="70"/>
      <c r="S5" s="70"/>
      <c r="T5" s="70"/>
      <c r="U5" s="70"/>
      <c r="V5" s="70"/>
      <c r="W5" s="70"/>
      <c r="X5" s="70"/>
      <c r="Y5" s="70"/>
      <c r="Z5" s="70"/>
      <c r="AA5" s="70"/>
      <c r="AB5" s="192"/>
      <c r="AC5" s="192"/>
      <c r="AD5" s="192"/>
      <c r="AE5" s="192"/>
      <c r="AF5" s="192"/>
      <c r="AG5" s="192"/>
      <c r="AH5" s="193"/>
      <c r="AI5" s="193"/>
      <c r="AJ5" s="193"/>
      <c r="AK5" s="193"/>
      <c r="AL5" s="194"/>
      <c r="AM5" s="194"/>
      <c r="AN5" s="207"/>
      <c r="AO5" s="207"/>
      <c r="AP5" s="207"/>
      <c r="AQ5" s="207"/>
      <c r="AR5" s="207"/>
      <c r="AS5" s="207"/>
      <c r="AT5" s="208"/>
      <c r="AU5" s="208"/>
      <c r="AV5" s="208"/>
      <c r="AW5" s="208"/>
      <c r="AX5" s="207"/>
      <c r="AY5" s="208"/>
      <c r="AZ5" s="208"/>
      <c r="BA5" s="208"/>
      <c r="BB5" s="208"/>
      <c r="BC5" s="207"/>
      <c r="BD5" s="209"/>
      <c r="BE5" s="209"/>
      <c r="BF5" s="210"/>
      <c r="BG5" s="210"/>
      <c r="BH5" s="210"/>
      <c r="BI5" s="210"/>
      <c r="BJ5" s="211"/>
      <c r="BK5" s="211"/>
      <c r="BL5" s="211"/>
      <c r="BM5" s="211"/>
      <c r="BN5" s="207"/>
      <c r="BO5" s="207"/>
      <c r="BP5" s="207"/>
      <c r="BQ5" s="212"/>
      <c r="BR5" s="213"/>
      <c r="BS5" s="213"/>
      <c r="BT5" s="213"/>
      <c r="BU5" s="213"/>
      <c r="BV5" s="213"/>
      <c r="BW5" s="213"/>
      <c r="BX5" s="213"/>
      <c r="BY5" s="213"/>
      <c r="BZ5" s="213"/>
      <c r="CA5" s="213"/>
      <c r="CB5" s="213"/>
      <c r="CC5" s="213"/>
      <c r="CD5" s="201"/>
      <c r="CE5" s="202"/>
      <c r="CF5" s="203"/>
      <c r="CG5" s="192"/>
      <c r="CH5" s="204"/>
      <c r="CI5" s="205"/>
      <c r="CJ5" s="205"/>
    </row>
    <row r="6" spans="1:115" ht="13.5" thickBot="1" x14ac:dyDescent="0.25">
      <c r="B6" s="214" t="str">
        <f>B4</f>
        <v>LAD Specialised MFF index 2026/27</v>
      </c>
      <c r="C6" s="215"/>
      <c r="D6" s="215"/>
      <c r="E6" s="215"/>
      <c r="F6" s="215"/>
      <c r="G6" s="215"/>
      <c r="H6" s="215"/>
      <c r="I6" s="215"/>
      <c r="J6" s="215"/>
      <c r="K6" s="215"/>
      <c r="L6" s="215"/>
      <c r="M6" s="215"/>
      <c r="N6" s="215"/>
      <c r="O6" s="215"/>
      <c r="P6" s="215"/>
      <c r="Q6" s="215"/>
      <c r="R6" s="215"/>
      <c r="S6" s="215"/>
      <c r="T6" s="215"/>
      <c r="U6" s="215"/>
      <c r="V6" s="215"/>
      <c r="W6" s="215"/>
      <c r="X6" s="215"/>
      <c r="Y6" s="215"/>
      <c r="Z6" s="216" t="s">
        <v>14139</v>
      </c>
      <c r="AA6" s="41" t="s">
        <v>13263</v>
      </c>
      <c r="AB6" s="217" t="s">
        <v>257</v>
      </c>
      <c r="AC6" s="218" t="s">
        <v>566</v>
      </c>
      <c r="AD6" s="218" t="s">
        <v>257</v>
      </c>
      <c r="AE6" s="218" t="s">
        <v>566</v>
      </c>
      <c r="AF6" s="218" t="s">
        <v>14012</v>
      </c>
      <c r="AG6" s="218" t="s">
        <v>14013</v>
      </c>
      <c r="AH6" s="219" t="s">
        <v>13417</v>
      </c>
      <c r="AI6" s="220" t="s">
        <v>13418</v>
      </c>
      <c r="AJ6" s="220" t="s">
        <v>14183</v>
      </c>
      <c r="AK6" s="219" t="s">
        <v>966</v>
      </c>
      <c r="AL6" s="221" t="s">
        <v>12904</v>
      </c>
      <c r="AM6" s="222" t="s">
        <v>13338</v>
      </c>
      <c r="AN6" s="41">
        <v>100</v>
      </c>
      <c r="AO6" s="41">
        <v>89</v>
      </c>
      <c r="AP6" s="41">
        <v>17.600000000000001</v>
      </c>
      <c r="AQ6" s="41">
        <v>0</v>
      </c>
      <c r="AR6" s="41">
        <f>INDEX(lad_payment_mff[Non-specialised payment MFF],MATCH(AB6,lad_payment_mff[LAD21],0))</f>
        <v>1.0306465274029246</v>
      </c>
      <c r="AS6" s="41">
        <f>INDEX(lad_payment_mff[Specialised payment MFF],MATCH(AB6,lad_payment_mff[LAD21],0))</f>
        <v>1.0567429073184544</v>
      </c>
      <c r="AT6" s="186">
        <f>INDEX(lad_payment_mff[Non-specialised MFF index 2026/27],MATCH(AB6,lad_payment_mff[LAD21],0))</f>
        <v>0.96975107335139166</v>
      </c>
      <c r="AU6" s="186">
        <f>INDEX(lad_payment_mff[Specialised MFF index 2026/27],MATCH(AB6,lad_payment_mff[LAD21],0))</f>
        <v>0.98159382290178587</v>
      </c>
      <c r="AV6" s="186">
        <f>INDEX(icb_mff_index[Non-specialised MFF index 2026/27],MATCH($AH6,icb_mff_index[ICB26],0))</f>
        <v>1.0099089591019779</v>
      </c>
      <c r="AW6" s="186">
        <f>INDEX(icb_mff_index[Specialised MFF index 2026/27],MATCH($AH6,icb_mff_index[ICB26],0))</f>
        <v>1.0197529474816043</v>
      </c>
      <c r="AX6" s="41">
        <v>1.009879276774436</v>
      </c>
      <c r="AY6" s="185"/>
      <c r="AZ6" s="185"/>
      <c r="BA6" s="185"/>
      <c r="BB6" s="185"/>
      <c r="BC6" s="187"/>
      <c r="BF6" s="223"/>
      <c r="BG6" s="223"/>
      <c r="BH6" s="223"/>
      <c r="BI6" s="224"/>
      <c r="BJ6" s="225"/>
      <c r="BK6" s="225"/>
      <c r="BL6" s="225"/>
      <c r="BM6" s="226"/>
      <c r="BN6" s="187"/>
      <c r="BO6" s="187"/>
      <c r="BP6" s="227"/>
      <c r="CD6" s="228">
        <f t="shared" ref="CD6:CD69" si="0">INDEX($AB:$CC,MATCH($AB6,$AB:$AB,0),MATCH($B$4,$AB$4:$CC$4,0))</f>
        <v>0.98159382290178587</v>
      </c>
      <c r="CE6" s="218">
        <v>1</v>
      </c>
      <c r="CF6" s="228">
        <f t="shared" ref="CF6:CF69" si="1">LARGE($CD$6:$CD$314,CE6)</f>
        <v>1.0935651848234409</v>
      </c>
      <c r="CG6" s="218"/>
      <c r="CH6" s="229" t="s">
        <v>14014</v>
      </c>
      <c r="CI6" s="230" t="s">
        <v>14015</v>
      </c>
      <c r="CJ6" s="231" t="str">
        <f t="shared" ref="CJ6:CJ69" si="2">CH6&amp;CI6</f>
        <v>Zp</v>
      </c>
    </row>
    <row r="7" spans="1:115" ht="14.25" thickTop="1" thickBot="1" x14ac:dyDescent="0.25">
      <c r="B7" s="232" t="s">
        <v>14016</v>
      </c>
      <c r="C7" s="233" t="str">
        <f>IFERROR(INDEX($AB:$CE,MATCH(B7&amp;C33,$CJ:$CJ,0),MATCH($B$4,$AB$4:$CE$4,0)),"")</f>
        <v/>
      </c>
      <c r="D7" s="233" t="str">
        <f>IFERROR(INDEX($AB:$CE,MATCH(B7&amp;D33,$CJ:$CJ,0),MATCH($B$4,$AB$4:$CE$4,0)),"")</f>
        <v/>
      </c>
      <c r="E7" s="233" t="str">
        <f>IFERROR(INDEX($AB:$CE,MATCH(B7&amp;E33,$CJ:$CJ,0),MATCH($B$4,$AB$4:$CE$4,0)),"")</f>
        <v/>
      </c>
      <c r="F7" s="233" t="str">
        <f>IFERROR(INDEX($AB:$CE,MATCH(B7&amp;F33,$CJ:$CJ,0),MATCH($B$4,$AB$4:$CE$4,0)),"")</f>
        <v/>
      </c>
      <c r="G7" s="233" t="str">
        <f>IFERROR(INDEX($AB:$CE,MATCH(B7&amp;G33,$CJ:$CJ,0),MATCH($B$4,$AB$4:$CE$4,0)),"")</f>
        <v/>
      </c>
      <c r="H7" s="234" t="str">
        <f>IFERROR(INDEX($AB:$CE,MATCH(B7&amp;H33,$CJ:$CJ,0),MATCH($B$4,$AB$4:$CE$4,0)),"")</f>
        <v/>
      </c>
      <c r="I7" s="234" t="str">
        <f>IFERROR(INDEX($AB:$CE,MATCH(B7&amp;I33,$CJ:$CJ,0),MATCH($B$4,$AB$4:$CE$4,0)),"")</f>
        <v/>
      </c>
      <c r="J7" s="234" t="str">
        <f>IFERROR(INDEX($AB:$CE,MATCH(B7&amp;J33,$CJ:$CJ,0),MATCH($B$4,$AB$4:$CE$4,0)),"")</f>
        <v/>
      </c>
      <c r="K7" s="234" t="str">
        <f>IFERROR(INDEX($AB:$CE,MATCH(B7&amp;K33,$CJ:$CJ,0),MATCH($B$4,$AB$4:$CE$4,0)),"")</f>
        <v/>
      </c>
      <c r="L7" s="234" t="str">
        <f>IFERROR(INDEX($AB:$CE,MATCH(B7&amp;L33,$CJ:$CJ,0),MATCH($B$4,$AB$4:$CE$4,0)),"")</f>
        <v/>
      </c>
      <c r="M7" s="235" t="str">
        <f>IFERROR(INDEX($AB:$CE,MATCH(B7&amp;M33,$CJ:$CJ,0),MATCH($B$4,$AB$4:$CE$4,0)),"")</f>
        <v/>
      </c>
      <c r="N7" s="235" t="str">
        <f>IFERROR(INDEX($AB:$CE,MATCH(B7&amp;N33,$CJ:$CJ,0),MATCH($B$4,$AB$4:$CE$4,0)),"")</f>
        <v/>
      </c>
      <c r="O7" s="236" t="str">
        <f>IFERROR(INDEX($AB:$CE,MATCH(B7&amp;O33,$CJ:$CJ,0),MATCH($B$4,$AB$4:$CE$4,0)),"")</f>
        <v/>
      </c>
      <c r="P7" s="237">
        <f>IFERROR(INDEX($AB:$CE,MATCH(B7&amp;P33,$CJ:$CJ,0),MATCH($B$4,$AB$4:$CE$4,0)),"")</f>
        <v>0.95433244893065472</v>
      </c>
      <c r="Q7" s="238">
        <f>IFERROR(INDEX($AB:$CE,MATCH(B7&amp;Q33,$CJ:$CJ,0),MATCH($B$4,$AB$4:$CE$4,0)),"")</f>
        <v>0.95446728196290198</v>
      </c>
      <c r="R7" s="234" t="str">
        <f>IFERROR(INDEX($AB:$CE,MATCH(B7&amp;R33,$CJ:$CJ,0),MATCH($B$4,$AB$4:$CE$4,0)),"")</f>
        <v/>
      </c>
      <c r="S7" s="234" t="str">
        <f>IFERROR(INDEX($AB:$CE,MATCH(B7&amp;S33,$CJ:$CJ,0),MATCH($B$4,$AB$4:$CE$4,0)),"")</f>
        <v/>
      </c>
      <c r="T7" s="234" t="str">
        <f>IFERROR(INDEX($AB:$CE,MATCH(B7&amp;T33,$CJ:$CJ,0),MATCH($B$4,$AB$4:$CE$4,0)),"")</f>
        <v/>
      </c>
      <c r="U7" s="234" t="str">
        <f>IFERROR(INDEX($AB:$CE,MATCH(B7&amp;U33,$CJ:$CJ,0),MATCH($B$4,$AB$4:$CE$4,0)),"")</f>
        <v/>
      </c>
      <c r="V7" s="234" t="str">
        <f>IFERROR(INDEX($AB:$CE,MATCH(B7&amp;V33,$CJ:$CJ,0),MATCH($B$4,$AB$4:$CE$4,0)),"")</f>
        <v/>
      </c>
      <c r="W7" s="234" t="str">
        <f>IFERROR(INDEX($AB:$CE,MATCH(B7&amp;W33,$CJ:$CJ,0),MATCH($B$4,$AB$4:$CE$4,0)),"")</f>
        <v/>
      </c>
      <c r="X7" s="234" t="str">
        <f>IFERROR(INDEX($AB:$CE,MATCH(B7&amp;X33,$CJ:$CJ,0),MATCH($B$4,$AB$4:$CE$4,0)),"")</f>
        <v/>
      </c>
      <c r="Y7" s="234" t="str">
        <f>IFERROR(INDEX($AB:$CE,MATCH(B7&amp;Y33,$CJ:$CJ,0),MATCH($B$4,$AB$4:$CE$4,0)),"")</f>
        <v/>
      </c>
      <c r="Z7" s="239" t="str">
        <f>IFERROR(INDEX($AB:$CE,MATCH(B7&amp;Z33,$CJ:$CJ,0),MATCH($B$4,$AB$4:$CE$4,0)),"")</f>
        <v/>
      </c>
      <c r="AA7" s="41" t="s">
        <v>13263</v>
      </c>
      <c r="AB7" s="217" t="s">
        <v>413</v>
      </c>
      <c r="AC7" s="218" t="s">
        <v>722</v>
      </c>
      <c r="AD7" s="218" t="s">
        <v>13441</v>
      </c>
      <c r="AE7" s="218" t="s">
        <v>14017</v>
      </c>
      <c r="AF7" s="218" t="s">
        <v>13441</v>
      </c>
      <c r="AG7" s="218" t="s">
        <v>14017</v>
      </c>
      <c r="AH7" s="219" t="s">
        <v>1033</v>
      </c>
      <c r="AI7" s="220" t="s">
        <v>13375</v>
      </c>
      <c r="AJ7" s="220" t="s">
        <v>14152</v>
      </c>
      <c r="AK7" s="219" t="s">
        <v>1033</v>
      </c>
      <c r="AL7" s="221" t="s">
        <v>12894</v>
      </c>
      <c r="AM7" s="222" t="s">
        <v>13346</v>
      </c>
      <c r="AN7" s="41">
        <v>100</v>
      </c>
      <c r="AO7" s="41">
        <v>104.3</v>
      </c>
      <c r="AP7" s="41">
        <v>22.9</v>
      </c>
      <c r="AQ7" s="41">
        <v>2</v>
      </c>
      <c r="AR7" s="41">
        <f>INDEX(lad_payment_mff[Non-specialised payment MFF],MATCH(AB7,lad_payment_mff[LAD21],0))</f>
        <v>1.028025741280685</v>
      </c>
      <c r="AS7" s="41">
        <f>INDEX(lad_payment_mff[Specialised payment MFF],MATCH(AB7,lad_payment_mff[LAD21],0))</f>
        <v>1.0270219387842845</v>
      </c>
      <c r="AT7" s="186">
        <f>INDEX(lad_payment_mff[Non-specialised MFF index 2026/27],MATCH(AB7,lad_payment_mff[LAD21],0))</f>
        <v>0.96728513562445162</v>
      </c>
      <c r="AU7" s="186">
        <f>INDEX(lad_payment_mff[Specialised MFF index 2026/27],MATCH(AB7,lad_payment_mff[LAD21],0))</f>
        <v>0.95398642764816843</v>
      </c>
      <c r="AV7" s="186">
        <f>INDEX(icb_mff_index[Non-specialised MFF index 2026/27],MATCH($AH7,icb_mff_index[ICB26],0))</f>
        <v>0.96105765489333828</v>
      </c>
      <c r="AW7" s="186">
        <f>INDEX(icb_mff_index[Specialised MFF index 2026/27],MATCH($AH7,icb_mff_index[ICB26],0))</f>
        <v>0.95052519537099156</v>
      </c>
      <c r="AX7" s="41">
        <v>0.96100496181371553</v>
      </c>
      <c r="AY7" s="185"/>
      <c r="AZ7" s="185"/>
      <c r="BA7" s="185"/>
      <c r="BB7" s="185"/>
      <c r="BC7" s="187"/>
      <c r="BF7" s="223"/>
      <c r="BG7" s="223"/>
      <c r="BH7" s="223"/>
      <c r="BI7" s="224"/>
      <c r="BJ7" s="225"/>
      <c r="BK7" s="225"/>
      <c r="BL7" s="225"/>
      <c r="BM7" s="226"/>
      <c r="BN7" s="187"/>
      <c r="BO7" s="187"/>
      <c r="BP7" s="227"/>
      <c r="CD7" s="228">
        <f t="shared" si="0"/>
        <v>0.95398642764816843</v>
      </c>
      <c r="CE7" s="218">
        <v>2</v>
      </c>
      <c r="CF7" s="228">
        <f t="shared" si="1"/>
        <v>1.0914591237844387</v>
      </c>
      <c r="CG7" s="218"/>
      <c r="CH7" s="229" t="s">
        <v>14018</v>
      </c>
      <c r="CI7" s="230" t="s">
        <v>14019</v>
      </c>
      <c r="CJ7" s="231" t="str">
        <f t="shared" si="2"/>
        <v>Bk</v>
      </c>
    </row>
    <row r="8" spans="1:115" ht="14.25" thickTop="1" thickBot="1" x14ac:dyDescent="0.25">
      <c r="B8" s="232" t="s">
        <v>14018</v>
      </c>
      <c r="C8" s="233" t="str">
        <f>IFERROR(INDEX($AB:$CE,MATCH(B8&amp;C33,$CJ:$CJ,0),MATCH($B$4,$AB$4:$CE$4,0)),"")</f>
        <v/>
      </c>
      <c r="D8" s="233"/>
      <c r="E8" s="240"/>
      <c r="F8" s="241" t="s">
        <v>13334</v>
      </c>
      <c r="G8" s="242"/>
      <c r="H8" s="234" t="str">
        <f>IFERROR(INDEX($AB:$CE,MATCH(B8&amp;H33,$CJ:$CJ,0),MATCH($B$4,$AB$4:$CE$4,0)),"")</f>
        <v/>
      </c>
      <c r="I8" s="234" t="str">
        <f>IFERROR(INDEX($AB:$CE,MATCH(B8&amp;I33,$CJ:$CJ,0),MATCH($B$4,$AB$4:$CE$4,0)),"")</f>
        <v/>
      </c>
      <c r="J8" s="234" t="str">
        <f>IFERROR(INDEX($AB:$CE,MATCH(B8&amp;J33,$CJ:$CJ,0),MATCH($B$4,$AB$4:$CE$4,0)),"")</f>
        <v/>
      </c>
      <c r="K8" s="234" t="str">
        <f>IFERROR(INDEX($AB:$CE,MATCH(B8&amp;K33,$CJ:$CJ,0),MATCH($B$4,$AB$4:$CE$4,0)),"")</f>
        <v/>
      </c>
      <c r="L8" s="243" t="str">
        <f>IFERROR(INDEX($AB:$CE,MATCH(B8&amp;L33,$CJ:$CJ,0),MATCH($B$4,$AB$4:$CE$4,0)),"")</f>
        <v/>
      </c>
      <c r="M8" s="244">
        <f>IFERROR(INDEX($AB:$CE,MATCH(B8&amp;M33,$CJ:$CJ,0),MATCH($B$4,$AB$4:$CE$4,0)),"")</f>
        <v>0.95398642764816843</v>
      </c>
      <c r="N8" s="244">
        <f>IFERROR(INDEX($AB:$CE,MATCH(B8&amp;N33,$CJ:$CJ,0),MATCH($B$4,$AB$4:$CE$4,0)),"")</f>
        <v>0.95467474279256592</v>
      </c>
      <c r="O8" s="244">
        <f>IFERROR(INDEX($AB:$CE,MATCH(B8&amp;O33,$CJ:$CJ,0),MATCH($B$4,$AB$4:$CE$4,0)),"")</f>
        <v>0.95446071664039489</v>
      </c>
      <c r="P8" s="244">
        <f>IFERROR(INDEX($AB:$CE,MATCH(B8&amp;P33,$CJ:$CJ,0),MATCH($B$4,$AB$4:$CE$4,0)),"")</f>
        <v>0.95287946325047213</v>
      </c>
      <c r="Q8" s="245">
        <f>IFERROR(INDEX($AB:$CE,MATCH(B8&amp;Q33,$CJ:$CJ,0),MATCH($B$4,$AB$4:$CE$4,0)),"")</f>
        <v>0.95460198110163041</v>
      </c>
      <c r="R8" s="234" t="str">
        <f>IFERROR(INDEX($AB:$CE,MATCH(B8&amp;R33,$CJ:$CJ,0),MATCH($B$4,$AB$4:$CE$4,0)),"")</f>
        <v/>
      </c>
      <c r="S8" s="234" t="str">
        <f>IFERROR(INDEX($AB:$CE,MATCH(B8&amp;S33,$CJ:$CJ,0),MATCH($B$4,$AB$4:$CE$4,0)),"")</f>
        <v/>
      </c>
      <c r="T8" s="234" t="str">
        <f>IFERROR(INDEX($AB:$CE,MATCH(B8&amp;T33,$CJ:$CJ,0),MATCH($B$4,$AB$4:$CE$4,0)),"")</f>
        <v/>
      </c>
      <c r="U8" s="234" t="str">
        <f>IFERROR(INDEX($AB:$CE,MATCH(B8&amp;U33,$CJ:$CJ,0),MATCH($B$4,$AB$4:$CE$4,0)),"")</f>
        <v/>
      </c>
      <c r="V8" s="234" t="str">
        <f>IFERROR(INDEX($AB:$CE,MATCH(B8&amp;V33,$CJ:$CJ,0),MATCH($B$4,$AB$4:$CE$4,0)),"")</f>
        <v/>
      </c>
      <c r="W8" s="234" t="str">
        <f>IFERROR(INDEX($AB:$CE,MATCH(B8&amp;W33,$CJ:$CJ,0),MATCH($B$4,$AB$4:$CE$4,0)),"")</f>
        <v/>
      </c>
      <c r="X8" s="234" t="str">
        <f>IFERROR(INDEX($AB:$CE,MATCH(B8&amp;X33,$CJ:$CJ,0),MATCH($B$4,$AB$4:$CE$4,0)),"")</f>
        <v/>
      </c>
      <c r="Y8" s="234" t="str">
        <f>IFERROR(INDEX($AB:$CE,MATCH(B8&amp;Y33,$CJ:$CJ,0),MATCH($B$4,$AB$4:$CE$4,0)),"")</f>
        <v/>
      </c>
      <c r="Z8" s="239" t="str">
        <f>IFERROR(INDEX($AB:$CE,MATCH(B8&amp;Z33,$CJ:$CJ,0),MATCH($B$4,$AB$4:$CE$4,0)),"")</f>
        <v/>
      </c>
      <c r="AA8" s="41" t="s">
        <v>13263</v>
      </c>
      <c r="AB8" s="217" t="s">
        <v>407</v>
      </c>
      <c r="AC8" s="218" t="s">
        <v>716</v>
      </c>
      <c r="AD8" s="218" t="s">
        <v>407</v>
      </c>
      <c r="AE8" s="218" t="s">
        <v>716</v>
      </c>
      <c r="AF8" s="218" t="s">
        <v>14020</v>
      </c>
      <c r="AG8" s="218" t="s">
        <v>14021</v>
      </c>
      <c r="AH8" s="219" t="s">
        <v>975</v>
      </c>
      <c r="AI8" s="220" t="s">
        <v>13385</v>
      </c>
      <c r="AJ8" s="220" t="s">
        <v>14160</v>
      </c>
      <c r="AK8" s="219" t="s">
        <v>975</v>
      </c>
      <c r="AL8" s="221" t="s">
        <v>12898</v>
      </c>
      <c r="AM8" s="222" t="s">
        <v>12899</v>
      </c>
      <c r="AN8" s="41">
        <v>100</v>
      </c>
      <c r="AO8" s="41">
        <v>96</v>
      </c>
      <c r="AP8" s="41">
        <v>18</v>
      </c>
      <c r="AQ8" s="41">
        <v>0</v>
      </c>
      <c r="AR8" s="41">
        <f>INDEX(lad_payment_mff[Non-specialised payment MFF],MATCH(AB8,lad_payment_mff[LAD21],0))</f>
        <v>1.0325912861111726</v>
      </c>
      <c r="AS8" s="41">
        <f>INDEX(lad_payment_mff[Specialised payment MFF],MATCH(AB8,lad_payment_mff[LAD21],0))</f>
        <v>1.0381844684413819</v>
      </c>
      <c r="AT8" s="186">
        <f>INDEX(lad_payment_mff[Non-specialised MFF index 2026/27],MATCH(AB8,lad_payment_mff[LAD21],0))</f>
        <v>0.971580926549933</v>
      </c>
      <c r="AU8" s="186">
        <f>INDEX(lad_payment_mff[Specialised MFF index 2026/27],MATCH(AB8,lad_payment_mff[LAD21],0))</f>
        <v>0.96435514655177357</v>
      </c>
      <c r="AV8" s="186">
        <f>INDEX(icb_mff_index[Non-specialised MFF index 2026/27],MATCH($AH8,icb_mff_index[ICB26],0))</f>
        <v>0.97073868355686332</v>
      </c>
      <c r="AW8" s="186">
        <f>INDEX(icb_mff_index[Specialised MFF index 2026/27],MATCH($AH8,icb_mff_index[ICB26],0))</f>
        <v>0.96295005889545138</v>
      </c>
      <c r="AX8" s="41">
        <v>0.97069297391100784</v>
      </c>
      <c r="AY8" s="185"/>
      <c r="AZ8" s="185"/>
      <c r="BA8" s="185"/>
      <c r="BB8" s="185"/>
      <c r="BC8" s="187"/>
      <c r="BF8" s="223"/>
      <c r="BG8" s="223"/>
      <c r="BH8" s="223"/>
      <c r="BI8" s="224"/>
      <c r="BJ8" s="225"/>
      <c r="BK8" s="225"/>
      <c r="BL8" s="225"/>
      <c r="BM8" s="226"/>
      <c r="BN8" s="187"/>
      <c r="BO8" s="187"/>
      <c r="BP8" s="227"/>
      <c r="CD8" s="228">
        <f t="shared" si="0"/>
        <v>0.96435514655177357</v>
      </c>
      <c r="CE8" s="218">
        <v>3</v>
      </c>
      <c r="CF8" s="228">
        <f t="shared" si="1"/>
        <v>1.0906407121244439</v>
      </c>
      <c r="CG8" s="218"/>
      <c r="CH8" s="229" t="s">
        <v>14022</v>
      </c>
      <c r="CI8" s="230" t="s">
        <v>14019</v>
      </c>
      <c r="CJ8" s="231" t="str">
        <f t="shared" si="2"/>
        <v>Jk</v>
      </c>
    </row>
    <row r="9" spans="1:115" ht="14.25" thickTop="1" thickBot="1" x14ac:dyDescent="0.25">
      <c r="B9" s="232" t="s">
        <v>14023</v>
      </c>
      <c r="C9" s="233" t="str">
        <f>IFERROR(INDEX($AB:$CE,MATCH(B9&amp;C33,$CJ:$CJ,0),MATCH($B$4,$AB$4:$CE$4,0)),"")</f>
        <v/>
      </c>
      <c r="D9" s="233"/>
      <c r="E9" s="246"/>
      <c r="F9" s="247" t="s">
        <v>14024</v>
      </c>
      <c r="G9" s="248"/>
      <c r="H9" s="234" t="str">
        <f>IFERROR(INDEX($AB:$CE,MATCH(B9&amp;H33,$CJ:$CJ,0),MATCH($B$4,$AB$4:$CE$4,0)),"")</f>
        <v/>
      </c>
      <c r="I9" s="234" t="str">
        <f>IFERROR(INDEX($AB:$CE,MATCH(B9&amp;I33,$CJ:$CJ,0),MATCH($B$4,$AB$4:$CE$4,0)),"")</f>
        <v/>
      </c>
      <c r="J9" s="234" t="str">
        <f>IFERROR(INDEX($AB:$CE,MATCH(B9&amp;J33,$CJ:$CJ,0),MATCH($B$4,$AB$4:$CE$4,0)),"")</f>
        <v/>
      </c>
      <c r="K9" s="234" t="str">
        <f>IFERROR(INDEX($AB:$CE,MATCH(B9&amp;K33,$CJ:$CJ,0),MATCH($B$4,$AB$4:$CE$4,0)),"")</f>
        <v/>
      </c>
      <c r="L9" s="236" t="str">
        <f>IFERROR(INDEX($AB:$CE,MATCH(B9&amp;L33,$CJ:$CJ,0),MATCH($B$4,$AB$4:$CE$4,0)),"")</f>
        <v/>
      </c>
      <c r="M9" s="249">
        <f>IFERROR(INDEX($AB:$CE,MATCH(B9&amp;M33,$CJ:$CJ,0),MATCH($B$4,$AB$4:$CE$4,0)),"")</f>
        <v>0.95310131595155578</v>
      </c>
      <c r="N9" s="244">
        <f>IFERROR(INDEX($AB:$CE,MATCH(B9&amp;N33,$CJ:$CJ,0),MATCH($B$4,$AB$4:$CE$4,0)),"")</f>
        <v>0.95525415261746149</v>
      </c>
      <c r="O9" s="244">
        <f>IFERROR(INDEX($AB:$CE,MATCH(B9&amp;O33,$CJ:$CJ,0),MATCH($B$4,$AB$4:$CE$4,0)),"")</f>
        <v>0.94879379370006256</v>
      </c>
      <c r="P9" s="244">
        <f>IFERROR(INDEX($AB:$CE,MATCH(B9&amp;P33,$CJ:$CJ,0),MATCH($B$4,$AB$4:$CE$4,0)),"")</f>
        <v>0.94601395492990148</v>
      </c>
      <c r="Q9" s="245">
        <f>IFERROR(INDEX($AB:$CE,MATCH(B9&amp;Q33,$CJ:$CJ,0),MATCH($B$4,$AB$4:$CE$4,0)),"")</f>
        <v>0.95152685814171756</v>
      </c>
      <c r="R9" s="234" t="str">
        <f>IFERROR(INDEX($AB:$CE,MATCH(B9&amp;R33,$CJ:$CJ,0),MATCH($B$4,$AB$4:$CE$4,0)),"")</f>
        <v/>
      </c>
      <c r="S9" s="234" t="str">
        <f>IFERROR(INDEX($AB:$CE,MATCH(B9&amp;S33,$CJ:$CJ,0),MATCH($B$4,$AB$4:$CE$4,0)),"")</f>
        <v/>
      </c>
      <c r="T9" s="234" t="str">
        <f>IFERROR(INDEX($AB:$CE,MATCH(B9&amp;T33,$CJ:$CJ,0),MATCH($B$4,$AB$4:$CE$4,0)),"")</f>
        <v/>
      </c>
      <c r="U9" s="234" t="str">
        <f>IFERROR(INDEX($AB:$CE,MATCH(B9&amp;U33,$CJ:$CJ,0),MATCH($B$4,$AB$4:$CE$4,0)),"")</f>
        <v/>
      </c>
      <c r="V9" s="234" t="str">
        <f>IFERROR(INDEX($AB:$CE,MATCH(B9&amp;V33,$CJ:$CJ,0),MATCH($B$4,$AB$4:$CE$4,0)),"")</f>
        <v/>
      </c>
      <c r="W9" s="234" t="str">
        <f>IFERROR(INDEX($AB:$CE,MATCH(B9&amp;W33,$CJ:$CJ,0),MATCH($B$4,$AB$4:$CE$4,0)),"")</f>
        <v/>
      </c>
      <c r="X9" s="234" t="str">
        <f>IFERROR(INDEX($AB:$CE,MATCH(B9&amp;X33,$CJ:$CJ,0),MATCH($B$4,$AB$4:$CE$4,0)),"")</f>
        <v/>
      </c>
      <c r="Y9" s="234" t="str">
        <f>IFERROR(INDEX($AB:$CE,MATCH(B9&amp;Y33,$CJ:$CJ,0),MATCH($B$4,$AB$4:$CE$4,0)),"")</f>
        <v/>
      </c>
      <c r="Z9" s="239" t="str">
        <f>IFERROR(INDEX($AB:$CE,MATCH(B9&amp;Z33,$CJ:$CJ,0),MATCH($B$4,$AB$4:$CE$4,0)),"")</f>
        <v/>
      </c>
      <c r="AA9" s="41" t="s">
        <v>13263</v>
      </c>
      <c r="AB9" s="217" t="s">
        <v>256</v>
      </c>
      <c r="AC9" s="218" t="s">
        <v>565</v>
      </c>
      <c r="AD9" s="218" t="s">
        <v>256</v>
      </c>
      <c r="AE9" s="218" t="s">
        <v>565</v>
      </c>
      <c r="AF9" s="218" t="s">
        <v>14012</v>
      </c>
      <c r="AG9" s="218" t="s">
        <v>14013</v>
      </c>
      <c r="AH9" s="219" t="s">
        <v>13417</v>
      </c>
      <c r="AI9" s="220" t="s">
        <v>13418</v>
      </c>
      <c r="AJ9" s="220" t="s">
        <v>14183</v>
      </c>
      <c r="AK9" s="219" t="s">
        <v>966</v>
      </c>
      <c r="AL9" s="221" t="s">
        <v>12904</v>
      </c>
      <c r="AM9" s="222" t="s">
        <v>13338</v>
      </c>
      <c r="AN9" s="41">
        <v>100</v>
      </c>
      <c r="AO9" s="41">
        <v>95.1</v>
      </c>
      <c r="AP9" s="41">
        <v>18.600000000000001</v>
      </c>
      <c r="AQ9" s="41">
        <v>0</v>
      </c>
      <c r="AR9" s="41">
        <f>INDEX(lad_payment_mff[Non-specialised payment MFF],MATCH(AB9,lad_payment_mff[LAD21],0))</f>
        <v>1.0314844718695866</v>
      </c>
      <c r="AS9" s="41">
        <f>INDEX(lad_payment_mff[Specialised payment MFF],MATCH(AB9,lad_payment_mff[LAD21],0))</f>
        <v>1.0568806664481973</v>
      </c>
      <c r="AT9" s="186">
        <f>INDEX(lad_payment_mff[Non-specialised MFF index 2026/27],MATCH(AB9,lad_payment_mff[LAD21],0))</f>
        <v>0.97053950810991385</v>
      </c>
      <c r="AU9" s="186">
        <f>INDEX(lad_payment_mff[Specialised MFF index 2026/27],MATCH(AB9,lad_payment_mff[LAD21],0))</f>
        <v>0.98172178544581445</v>
      </c>
      <c r="AV9" s="186">
        <f>INDEX(icb_mff_index[Non-specialised MFF index 2026/27],MATCH($AH9,icb_mff_index[ICB26],0))</f>
        <v>1.0099089591019779</v>
      </c>
      <c r="AW9" s="186">
        <f>INDEX(icb_mff_index[Specialised MFF index 2026/27],MATCH($AH9,icb_mff_index[ICB26],0))</f>
        <v>1.0197529474816043</v>
      </c>
      <c r="AX9" s="41">
        <v>1.009879276774436</v>
      </c>
      <c r="AY9" s="185"/>
      <c r="AZ9" s="185"/>
      <c r="BA9" s="185"/>
      <c r="BB9" s="185"/>
      <c r="BC9" s="187"/>
      <c r="BF9" s="223"/>
      <c r="BG9" s="223"/>
      <c r="BH9" s="223"/>
      <c r="BI9" s="224"/>
      <c r="BJ9" s="225"/>
      <c r="BK9" s="225"/>
      <c r="BL9" s="225"/>
      <c r="BM9" s="226"/>
      <c r="BN9" s="187"/>
      <c r="BO9" s="187"/>
      <c r="BP9" s="227"/>
      <c r="CD9" s="228">
        <f t="shared" si="0"/>
        <v>0.98172178544581445</v>
      </c>
      <c r="CE9" s="218">
        <v>4</v>
      </c>
      <c r="CF9" s="228">
        <f t="shared" si="1"/>
        <v>1.0893006207843217</v>
      </c>
      <c r="CG9" s="218"/>
      <c r="CH9" s="229" t="s">
        <v>14025</v>
      </c>
      <c r="CI9" s="230" t="s">
        <v>14026</v>
      </c>
      <c r="CJ9" s="231" t="str">
        <f t="shared" si="2"/>
        <v>Yo</v>
      </c>
    </row>
    <row r="10" spans="1:115" ht="14.25" thickTop="1" thickBot="1" x14ac:dyDescent="0.25">
      <c r="B10" s="232" t="s">
        <v>14027</v>
      </c>
      <c r="C10" s="233" t="str">
        <f>IFERROR(INDEX($AB:$CE,MATCH(B10&amp;C33,$CJ:$CJ,0),MATCH($B$4,$AB$4:$CE$4,0)),"")</f>
        <v/>
      </c>
      <c r="D10" s="233"/>
      <c r="E10" s="250"/>
      <c r="F10" s="251" t="s">
        <v>14028</v>
      </c>
      <c r="G10" s="252"/>
      <c r="H10" s="234" t="str">
        <f>IFERROR(INDEX($AB:$CE,MATCH(B10&amp;H33,$CJ:$CJ,0),MATCH($B$4,$AB$4:$CE$4,0)),"")</f>
        <v/>
      </c>
      <c r="I10" s="234" t="str">
        <f>IFERROR(INDEX($AB:$CE,MATCH(B10&amp;I33,$CJ:$CJ,0),MATCH($B$4,$AB$4:$CE$4,0)),"")</f>
        <v/>
      </c>
      <c r="J10" s="234" t="str">
        <f>IFERROR(INDEX($AB:$CE,MATCH(B10&amp;J33,$CJ:$CJ,0),MATCH($B$4,$AB$4:$CE$4,0)),"")</f>
        <v/>
      </c>
      <c r="K10" s="236" t="str">
        <f>IFERROR(INDEX($AB:$CE,MATCH(B10&amp;K33,$CJ:$CJ,0),MATCH($B$4,$AB$4:$CE$4,0)),"")</f>
        <v/>
      </c>
      <c r="L10" s="253">
        <f>IFERROR(INDEX($AB:$CE,MATCH(B10&amp;L33,$CJ:$CJ,0),MATCH($B$4,$AB$4:$CE$4,0)),"")</f>
        <v>0.94827192529950755</v>
      </c>
      <c r="M10" s="254">
        <f>IFERROR(INDEX($AB:$CE,MATCH(B10&amp;M33,$CJ:$CJ,0),MATCH($B$4,$AB$4:$CE$4,0)),"")</f>
        <v>0.94848479526195539</v>
      </c>
      <c r="N10" s="255">
        <f>IFERROR(INDEX($AB:$CE,MATCH(B10&amp;N33,$CJ:$CJ,0),MATCH($B$4,$AB$4:$CE$4,0)),"")</f>
        <v>0.94283173607316018</v>
      </c>
      <c r="O10" s="256">
        <f>IFERROR(INDEX($AB:$CE,MATCH(B10&amp;O33,$CJ:$CJ,0),MATCH($B$4,$AB$4:$CE$4,0)),"")</f>
        <v>0.94253789264627719</v>
      </c>
      <c r="P10" s="256">
        <f>IFERROR(INDEX($AB:$CE,MATCH(B10&amp;P33,$CJ:$CJ,0),MATCH($B$4,$AB$4:$CE$4,0)),"")</f>
        <v>0.94388368087536456</v>
      </c>
      <c r="Q10" s="257">
        <f>IFERROR(INDEX($AB:$CE,MATCH(B10&amp;Q33,$CJ:$CJ,0),MATCH($B$4,$AB$4:$CE$4,0)),"")</f>
        <v>0.94191827596263289</v>
      </c>
      <c r="R10" s="234" t="str">
        <f>IFERROR(INDEX($AB:$CE,MATCH(B10&amp;R33,$CJ:$CJ,0),MATCH($B$4,$AB$4:$CE$4,0)),"")</f>
        <v/>
      </c>
      <c r="S10" s="234" t="str">
        <f>IFERROR(INDEX($AB:$CE,MATCH(B10&amp;S33,$CJ:$CJ,0),MATCH($B$4,$AB$4:$CE$4,0)),"")</f>
        <v/>
      </c>
      <c r="T10" s="234" t="str">
        <f>IFERROR(INDEX($AB:$CE,MATCH(B10&amp;T33,$CJ:$CJ,0),MATCH($B$4,$AB$4:$CE$4,0)),"")</f>
        <v/>
      </c>
      <c r="U10" s="234" t="str">
        <f>IFERROR(INDEX($AB:$CE,MATCH(B10&amp;U33,$CJ:$CJ,0),MATCH($B$4,$AB$4:$CE$4,0)),"")</f>
        <v/>
      </c>
      <c r="V10" s="234" t="str">
        <f>IFERROR(INDEX($AB:$CE,MATCH(B10&amp;V33,$CJ:$CJ,0),MATCH($B$4,$AB$4:$CE$4,0)),"")</f>
        <v/>
      </c>
      <c r="W10" s="234" t="str">
        <f>IFERROR(INDEX($AB:$CE,MATCH(B10&amp;W33,$CJ:$CJ,0),MATCH($B$4,$AB$4:$CE$4,0)),"")</f>
        <v/>
      </c>
      <c r="X10" s="234" t="str">
        <f>IFERROR(INDEX($AB:$CE,MATCH(B10&amp;X33,$CJ:$CJ,0),MATCH($B$4,$AB$4:$CE$4,0)),"")</f>
        <v/>
      </c>
      <c r="Y10" s="234" t="str">
        <f>IFERROR(INDEX($AB:$CE,MATCH(B10&amp;Y33,$CJ:$CJ,0),MATCH($B$4,$AB$4:$CE$4,0)),"")</f>
        <v/>
      </c>
      <c r="Z10" s="239" t="str">
        <f>IFERROR(INDEX($AB:$CE,MATCH(B10&amp;Z33,$CJ:$CJ,0),MATCH($B$4,$AB$4:$CE$4,0)),"")</f>
        <v/>
      </c>
      <c r="AA10" s="41" t="s">
        <v>13263</v>
      </c>
      <c r="AB10" s="217" t="s">
        <v>299</v>
      </c>
      <c r="AC10" s="218" t="s">
        <v>608</v>
      </c>
      <c r="AD10" s="218" t="s">
        <v>299</v>
      </c>
      <c r="AE10" s="218" t="s">
        <v>608</v>
      </c>
      <c r="AF10" s="218" t="s">
        <v>14029</v>
      </c>
      <c r="AG10" s="218" t="s">
        <v>14030</v>
      </c>
      <c r="AH10" s="219" t="s">
        <v>943</v>
      </c>
      <c r="AI10" s="220" t="s">
        <v>13391</v>
      </c>
      <c r="AJ10" s="220" t="s">
        <v>14164</v>
      </c>
      <c r="AK10" s="219" t="s">
        <v>943</v>
      </c>
      <c r="AL10" s="221" t="s">
        <v>12898</v>
      </c>
      <c r="AM10" s="222" t="s">
        <v>12899</v>
      </c>
      <c r="AN10" s="41">
        <v>100</v>
      </c>
      <c r="AO10" s="41">
        <v>116.9</v>
      </c>
      <c r="AP10" s="41">
        <v>26.3</v>
      </c>
      <c r="AQ10" s="41">
        <v>0</v>
      </c>
      <c r="AR10" s="41">
        <f>INDEX(lad_payment_mff[Non-specialised payment MFF],MATCH(AB10,lad_payment_mff[LAD21],0))</f>
        <v>1.0234169768749253</v>
      </c>
      <c r="AS10" s="41">
        <f>INDEX(lad_payment_mff[Specialised payment MFF],MATCH(AB10,lad_payment_mff[LAD21],0))</f>
        <v>1.0337127957473446</v>
      </c>
      <c r="AT10" s="186">
        <f>INDEX(lad_payment_mff[Non-specialised MFF index 2026/27],MATCH(AB10,lad_payment_mff[LAD21],0))</f>
        <v>0.96294867873988443</v>
      </c>
      <c r="AU10" s="186">
        <f>INDEX(lad_payment_mff[Specialised MFF index 2026/27],MATCH(AB10,lad_payment_mff[LAD21],0))</f>
        <v>0.96020147183665783</v>
      </c>
      <c r="AV10" s="186">
        <f>INDEX(icb_mff_index[Non-specialised MFF index 2026/27],MATCH($AH10,icb_mff_index[ICB26],0))</f>
        <v>0.96668249514806648</v>
      </c>
      <c r="AW10" s="186">
        <f>INDEX(icb_mff_index[Specialised MFF index 2026/27],MATCH($AH10,icb_mff_index[ICB26],0))</f>
        <v>0.96263977260699574</v>
      </c>
      <c r="AX10" s="41">
        <v>0.96664234158970985</v>
      </c>
      <c r="AY10" s="185"/>
      <c r="AZ10" s="185"/>
      <c r="BA10" s="185"/>
      <c r="BB10" s="185"/>
      <c r="BC10" s="187"/>
      <c r="BF10" s="223"/>
      <c r="BG10" s="223"/>
      <c r="BH10" s="223"/>
      <c r="BI10" s="224"/>
      <c r="BJ10" s="225"/>
      <c r="BK10" s="225"/>
      <c r="BL10" s="225"/>
      <c r="BM10" s="226"/>
      <c r="BN10" s="187"/>
      <c r="BO10" s="187"/>
      <c r="BP10" s="227"/>
      <c r="CD10" s="228">
        <f t="shared" si="0"/>
        <v>0.96020147183665783</v>
      </c>
      <c r="CE10" s="218">
        <v>5</v>
      </c>
      <c r="CF10" s="228">
        <f t="shared" si="1"/>
        <v>1.0867380223115493</v>
      </c>
      <c r="CG10" s="218"/>
      <c r="CH10" s="229" t="s">
        <v>14031</v>
      </c>
      <c r="CI10" s="230" t="s">
        <v>14032</v>
      </c>
      <c r="CJ10" s="231" t="str">
        <f t="shared" si="2"/>
        <v>Km</v>
      </c>
    </row>
    <row r="11" spans="1:115" ht="14.25" thickTop="1" thickBot="1" x14ac:dyDescent="0.25">
      <c r="B11" s="232" t="s">
        <v>14033</v>
      </c>
      <c r="C11" s="234" t="str">
        <f>IFERROR(INDEX($AB:$CE,MATCH(B11&amp;C33,$CJ:$CJ,0),MATCH($B$4,$AB$4:$CE$4,0)),"")</f>
        <v/>
      </c>
      <c r="D11" s="234" t="str">
        <f>IFERROR(INDEX($AB:$CE,MATCH(B11&amp;D33,$CJ:$CJ,0),MATCH($B$4,$AB$4:$CE$4,0)),"")</f>
        <v/>
      </c>
      <c r="E11" s="234" t="str">
        <f>IFERROR(INDEX($AB:$CE,MATCH(B11&amp;E33,$CJ:$CJ,0),MATCH($B$4,$AB$4:$CE$4,0)),"")</f>
        <v/>
      </c>
      <c r="F11" s="234" t="str">
        <f>IFERROR(INDEX($AB:$CE,MATCH(B11&amp;F33,$CJ:$CJ,0),MATCH($B$4,$AB$4:$CE$4,0)),"")</f>
        <v/>
      </c>
      <c r="G11" s="234" t="str">
        <f>IFERROR(INDEX($AB:$CE,MATCH(B11&amp;G33,$CJ:$CJ,0),MATCH($B$4,$AB$4:$CE$4,0)),"")</f>
        <v/>
      </c>
      <c r="H11" s="234" t="str">
        <f>IFERROR(INDEX($AB:$CE,MATCH(B11&amp;H33,$CJ:$CJ,0),MATCH($B$4,$AB$4:$CE$4,0)),"")</f>
        <v/>
      </c>
      <c r="I11" s="234" t="str">
        <f>IFERROR(INDEX($AB:$CE,MATCH(B11&amp;I33,$CJ:$CJ,0),MATCH($B$4,$AB$4:$CE$4,0)),"")</f>
        <v/>
      </c>
      <c r="J11" s="236" t="str">
        <f>IFERROR(INDEX($AB:$CE,MATCH(B11&amp;J33,$CJ:$CJ,0),MATCH($B$4,$AB$4:$CE$4,0)),"")</f>
        <v/>
      </c>
      <c r="K11" s="253">
        <f>IFERROR(INDEX($AB:$CE,MATCH(B11&amp;K33,$CJ:$CJ,0),MATCH($B$4,$AB$4:$CE$4,0)),"")</f>
        <v>0.95156083835892336</v>
      </c>
      <c r="L11" s="253">
        <f>IFERROR(INDEX($AB:$CE,MATCH(B11&amp;L33,$CJ:$CJ,0),MATCH($B$4,$AB$4:$CE$4,0)),"")</f>
        <v>0.94898474566869362</v>
      </c>
      <c r="M11" s="258">
        <f>IFERROR(INDEX($AB:$CE,MATCH(B11&amp;M33,$CJ:$CJ,0),MATCH($B$4,$AB$4:$CE$4,0)),"")</f>
        <v>0.95189242254883888</v>
      </c>
      <c r="N11" s="259">
        <f>IFERROR(INDEX($AB:$CE,MATCH(B11&amp;N33,$CJ:$CJ,0),MATCH($B$4,$AB$4:$CE$4,0)),"")</f>
        <v>0.95979887253865348</v>
      </c>
      <c r="O11" s="260">
        <f>IFERROR(INDEX($AB:$CE,MATCH(B11&amp;O33,$CJ:$CJ,0),MATCH($B$4,$AB$4:$CE$4,0)),"")</f>
        <v>0.9441374650048342</v>
      </c>
      <c r="P11" s="260">
        <f>IFERROR(INDEX($AB:$CE,MATCH(B11&amp;P33,$CJ:$CJ,0),MATCH($B$4,$AB$4:$CE$4,0)),"")</f>
        <v>0.94513748046262236</v>
      </c>
      <c r="Q11" s="261">
        <f>IFERROR(INDEX($AB:$CE,MATCH(B11&amp;Q33,$CJ:$CJ,0),MATCH($B$4,$AB$4:$CE$4,0)),"")</f>
        <v>0.94799365981121708</v>
      </c>
      <c r="R11" s="234" t="str">
        <f>IFERROR(INDEX($AB:$CE,MATCH(B11&amp;R33,$CJ:$CJ,0),MATCH($B$4,$AB$4:$CE$4,0)),"")</f>
        <v/>
      </c>
      <c r="S11" s="234" t="str">
        <f>IFERROR(INDEX($AB:$CE,MATCH(B11&amp;S33,$CJ:$CJ,0),MATCH($B$4,$AB$4:$CE$4,0)),"")</f>
        <v/>
      </c>
      <c r="T11" s="234" t="str">
        <f>IFERROR(INDEX($AB:$CE,MATCH(B11&amp;T33,$CJ:$CJ,0),MATCH($B$4,$AB$4:$CE$4,0)),"")</f>
        <v/>
      </c>
      <c r="U11" s="234" t="str">
        <f>IFERROR(INDEX($AB:$CE,MATCH(B11&amp;U33,$CJ:$CJ,0),MATCH($B$4,$AB$4:$CE$4,0)),"")</f>
        <v/>
      </c>
      <c r="V11" s="234" t="str">
        <f>IFERROR(INDEX($AB:$CE,MATCH(B11&amp;V33,$CJ:$CJ,0),MATCH($B$4,$AB$4:$CE$4,0)),"")</f>
        <v/>
      </c>
      <c r="W11" s="234" t="str">
        <f>IFERROR(INDEX($AB:$CE,MATCH(B11&amp;W33,$CJ:$CJ,0),MATCH($B$4,$AB$4:$CE$4,0)),"")</f>
        <v/>
      </c>
      <c r="X11" s="234" t="str">
        <f>IFERROR(INDEX($AB:$CE,MATCH(B11&amp;X33,$CJ:$CJ,0),MATCH($B$4,$AB$4:$CE$4,0)),"")</f>
        <v/>
      </c>
      <c r="Y11" s="234" t="str">
        <f>IFERROR(INDEX($AB:$CE,MATCH(B11&amp;Y33,$CJ:$CJ,0),MATCH($B$4,$AB$4:$CE$4,0)),"")</f>
        <v/>
      </c>
      <c r="Z11" s="239" t="str">
        <f>IFERROR(INDEX($AB:$CE,MATCH(B11&amp;Z33,$CJ:$CJ,0),MATCH($B$4,$AB$4:$CE$4,0)),"")</f>
        <v/>
      </c>
      <c r="AA11" s="41" t="s">
        <v>13263</v>
      </c>
      <c r="AB11" s="217" t="s">
        <v>351</v>
      </c>
      <c r="AC11" s="218" t="s">
        <v>660</v>
      </c>
      <c r="AD11" s="218" t="s">
        <v>351</v>
      </c>
      <c r="AE11" s="218" t="s">
        <v>660</v>
      </c>
      <c r="AF11" s="218" t="s">
        <v>14034</v>
      </c>
      <c r="AG11" s="218" t="s">
        <v>14035</v>
      </c>
      <c r="AH11" s="219" t="s">
        <v>1130</v>
      </c>
      <c r="AI11" s="220" t="s">
        <v>13416</v>
      </c>
      <c r="AJ11" s="220" t="s">
        <v>14182</v>
      </c>
      <c r="AK11" s="219" t="s">
        <v>1130</v>
      </c>
      <c r="AL11" s="221" t="s">
        <v>12904</v>
      </c>
      <c r="AM11" s="222" t="s">
        <v>13338</v>
      </c>
      <c r="AN11" s="41">
        <v>100</v>
      </c>
      <c r="AO11" s="41">
        <v>88.3</v>
      </c>
      <c r="AP11" s="41">
        <v>18.5</v>
      </c>
      <c r="AQ11" s="41">
        <v>0</v>
      </c>
      <c r="AR11" s="41">
        <f>INDEX(lad_payment_mff[Non-specialised payment MFF],MATCH(AB11,lad_payment_mff[LAD21],0))</f>
        <v>1.0422700480612808</v>
      </c>
      <c r="AS11" s="41">
        <f>INDEX(lad_payment_mff[Specialised payment MFF],MATCH(AB11,lad_payment_mff[LAD21],0))</f>
        <v>1.1028626722477939</v>
      </c>
      <c r="AT11" s="186">
        <f>INDEX(lad_payment_mff[Non-specialised MFF index 2026/27],MATCH(AB11,lad_payment_mff[LAD21],0))</f>
        <v>0.98068782163013213</v>
      </c>
      <c r="AU11" s="186">
        <f>INDEX(lad_payment_mff[Specialised MFF index 2026/27],MATCH(AB11,lad_payment_mff[LAD21],0))</f>
        <v>1.0244338325718776</v>
      </c>
      <c r="AV11" s="186">
        <f>INDEX(icb_mff_index[Non-specialised MFF index 2026/27],MATCH($AH11,icb_mff_index[ICB26],0))</f>
        <v>1.0028205303929727</v>
      </c>
      <c r="AW11" s="186">
        <f>INDEX(icb_mff_index[Specialised MFF index 2026/27],MATCH($AH11,icb_mff_index[ICB26],0))</f>
        <v>1.0347812701273946</v>
      </c>
      <c r="AX11" s="41">
        <v>1.002749988305689</v>
      </c>
      <c r="AY11" s="185"/>
      <c r="AZ11" s="185"/>
      <c r="BA11" s="185"/>
      <c r="BB11" s="185"/>
      <c r="BC11" s="187"/>
      <c r="BF11" s="223"/>
      <c r="BG11" s="223"/>
      <c r="BH11" s="223"/>
      <c r="BI11" s="224"/>
      <c r="BJ11" s="225"/>
      <c r="BK11" s="225"/>
      <c r="BL11" s="225"/>
      <c r="BM11" s="226"/>
      <c r="BN11" s="187"/>
      <c r="BO11" s="187"/>
      <c r="BP11" s="227"/>
      <c r="CD11" s="228">
        <f t="shared" si="0"/>
        <v>1.0244338325718776</v>
      </c>
      <c r="CE11" s="218">
        <v>6</v>
      </c>
      <c r="CF11" s="228">
        <f t="shared" si="1"/>
        <v>1.0860594783481872</v>
      </c>
      <c r="CG11" s="218"/>
      <c r="CH11" s="229" t="s">
        <v>13262</v>
      </c>
      <c r="CI11" s="230" t="s">
        <v>14036</v>
      </c>
      <c r="CJ11" s="231" t="str">
        <f t="shared" si="2"/>
        <v>Xu</v>
      </c>
    </row>
    <row r="12" spans="1:115" ht="14.25" thickTop="1" thickBot="1" x14ac:dyDescent="0.25">
      <c r="B12" s="232" t="s">
        <v>14037</v>
      </c>
      <c r="C12" s="234" t="str">
        <f>IFERROR(INDEX($AB:$CE,MATCH(B12&amp;C33,$CJ:$CJ,0),MATCH($B$4,$AB$4:$CE$4,0)),"")</f>
        <v/>
      </c>
      <c r="D12" s="234" t="str">
        <f>IFERROR(INDEX($AB:$CE,MATCH(B12&amp;D33,$CJ:$CJ,0),MATCH($B$4,$AB$4:$CE$4,0)),"")</f>
        <v/>
      </c>
      <c r="E12" s="234" t="str">
        <f>IFERROR(INDEX($AB:$CE,MATCH(B12&amp;E33,$CJ:$CJ,0),MATCH($B$4,$AB$4:$CE$4,0)),"")</f>
        <v/>
      </c>
      <c r="F12" s="234" t="str">
        <f>IFERROR(INDEX($AB:$CE,MATCH(B12&amp;F33,$CJ:$CJ,0),MATCH($B$4,$AB$4:$CE$4,0)),"")</f>
        <v/>
      </c>
      <c r="G12" s="234" t="str">
        <f>IFERROR(INDEX($AB:$CE,MATCH(B12&amp;G33,$CJ:$CJ,0),MATCH($B$4,$AB$4:$CE$4,0)),"")</f>
        <v/>
      </c>
      <c r="H12" s="235" t="str">
        <f>IFERROR(INDEX($AB:$CE,MATCH(B12&amp;H33,$CJ:$CJ,0),MATCH($B$4,$AB$4:$CE$4,0)),"")</f>
        <v/>
      </c>
      <c r="I12" s="236" t="str">
        <f>IFERROR(INDEX($AB:$CE,MATCH(B12&amp;I33,$CJ:$CJ,0),MATCH($B$4,$AB$4:$CE$4,0)),"")</f>
        <v/>
      </c>
      <c r="J12" s="253">
        <f>IFERROR(INDEX($AB:$CE,MATCH(B12&amp;J33,$CJ:$CJ,0),MATCH($B$4,$AB$4:$CE$4,0)),"")</f>
        <v>0.94561441735409857</v>
      </c>
      <c r="K12" s="253">
        <f>IFERROR(INDEX($AB:$CE,MATCH(B12&amp;K33,$CJ:$CJ,0),MATCH($B$4,$AB$4:$CE$4,0)),"")</f>
        <v>0.94933927819411756</v>
      </c>
      <c r="L12" s="254">
        <f>IFERROR(INDEX($AB:$CE,MATCH(B12&amp;L33,$CJ:$CJ,0),MATCH($B$4,$AB$4:$CE$4,0)),"")</f>
        <v>0.94895936114838497</v>
      </c>
      <c r="M12" s="262">
        <f>IFERROR(INDEX($AB:$CE,MATCH(B12&amp;M33,$CJ:$CJ,0),MATCH($B$4,$AB$4:$CE$4,0)),"")</f>
        <v>0.95624286586192841</v>
      </c>
      <c r="N12" s="263">
        <f>IFERROR(INDEX($AB:$CE,MATCH(B12&amp;N33,$CJ:$CJ,0),MATCH($B$4,$AB$4:$CE$4,0)),"")</f>
        <v>0.956879103979419</v>
      </c>
      <c r="O12" s="260">
        <f>IFERROR(INDEX($AB:$CE,MATCH(B12&amp;O33,$CJ:$CJ,0),MATCH($B$4,$AB$4:$CE$4,0)),"")</f>
        <v>0.95543192888969908</v>
      </c>
      <c r="P12" s="260">
        <f>IFERROR(INDEX($AB:$CE,MATCH(B12&amp;P33,$CJ:$CJ,0),MATCH($B$4,$AB$4:$CE$4,0)),"")</f>
        <v>0.95186301772554749</v>
      </c>
      <c r="Q12" s="261">
        <f>IFERROR(INDEX($AB:$CE,MATCH(B12&amp;Q33,$CJ:$CJ,0),MATCH($B$4,$AB$4:$CE$4,0)),"")</f>
        <v>0.94770870764626303</v>
      </c>
      <c r="R12" s="264" t="str">
        <f>IFERROR(INDEX($AB:$CE,MATCH(B12&amp;R33,$CJ:$CJ,0),MATCH($B$4,$AB$4:$CE$4,0)),"")</f>
        <v/>
      </c>
      <c r="S12" s="234" t="str">
        <f>IFERROR(INDEX($AB:$CE,MATCH(B12&amp;S33,$CJ:$CJ,0),MATCH($B$4,$AB$4:$CE$4,0)),"")</f>
        <v/>
      </c>
      <c r="T12" s="234" t="str">
        <f>IFERROR(INDEX($AB:$CE,MATCH(B12&amp;T33,$CJ:$CJ,0),MATCH($B$4,$AB$4:$CE$4,0)),"")</f>
        <v/>
      </c>
      <c r="U12" s="234" t="str">
        <f>IFERROR(INDEX($AB:$CE,MATCH(B12&amp;U33,$CJ:$CJ,0),MATCH($B$4,$AB$4:$CE$4,0)),"")</f>
        <v/>
      </c>
      <c r="V12" s="234" t="str">
        <f>IFERROR(INDEX($AB:$CE,MATCH(B12&amp;V33,$CJ:$CJ,0),MATCH($B$4,$AB$4:$CE$4,0)),"")</f>
        <v/>
      </c>
      <c r="W12" s="234" t="str">
        <f>IFERROR(INDEX($AB:$CE,MATCH(B12&amp;W33,$CJ:$CJ,0),MATCH($B$4,$AB$4:$CE$4,0)),"")</f>
        <v/>
      </c>
      <c r="X12" s="234" t="str">
        <f>IFERROR(INDEX($AB:$CE,MATCH(B12&amp;X33,$CJ:$CJ,0),MATCH($B$4,$AB$4:$CE$4,0)),"")</f>
        <v/>
      </c>
      <c r="Y12" s="234" t="str">
        <f>IFERROR(INDEX($AB:$CE,MATCH(B12&amp;Y33,$CJ:$CJ,0),MATCH($B$4,$AB$4:$CE$4,0)),"")</f>
        <v/>
      </c>
      <c r="Z12" s="239" t="str">
        <f>IFERROR(INDEX($AB:$CE,MATCH(B12&amp;Z33,$CJ:$CJ,0),MATCH($B$4,$AB$4:$CE$4,0)),"")</f>
        <v/>
      </c>
      <c r="AA12" s="41" t="s">
        <v>13263</v>
      </c>
      <c r="AB12" s="217" t="s">
        <v>276</v>
      </c>
      <c r="AC12" s="218" t="s">
        <v>585</v>
      </c>
      <c r="AD12" s="218" t="s">
        <v>276</v>
      </c>
      <c r="AE12" s="218" t="s">
        <v>585</v>
      </c>
      <c r="AF12" s="218" t="s">
        <v>14038</v>
      </c>
      <c r="AG12" s="218" t="s">
        <v>14039</v>
      </c>
      <c r="AH12" s="219" t="s">
        <v>13402</v>
      </c>
      <c r="AI12" s="220" t="s">
        <v>13403</v>
      </c>
      <c r="AJ12" s="220" t="s">
        <v>14171</v>
      </c>
      <c r="AK12" s="219" t="s">
        <v>950</v>
      </c>
      <c r="AL12" s="221" t="s">
        <v>12900</v>
      </c>
      <c r="AM12" s="222" t="s">
        <v>13340</v>
      </c>
      <c r="AN12" s="41">
        <v>100</v>
      </c>
      <c r="AO12" s="41">
        <v>76.099999999999994</v>
      </c>
      <c r="AP12" s="41">
        <v>14.3</v>
      </c>
      <c r="AQ12" s="41">
        <v>0</v>
      </c>
      <c r="AR12" s="41">
        <f>INDEX(lad_payment_mff[Non-specialised payment MFF],MATCH(AB12,lad_payment_mff[LAD21],0))</f>
        <v>1.03674260890027</v>
      </c>
      <c r="AS12" s="41">
        <f>INDEX(lad_payment_mff[Specialised payment MFF],MATCH(AB12,lad_payment_mff[LAD21],0))</f>
        <v>1.0940472308712836</v>
      </c>
      <c r="AT12" s="186">
        <f>INDEX(lad_payment_mff[Non-specialised MFF index 2026/27],MATCH(AB12,lad_payment_mff[LAD21],0))</f>
        <v>0.97548696962437098</v>
      </c>
      <c r="AU12" s="186">
        <f>INDEX(lad_payment_mff[Specialised MFF index 2026/27],MATCH(AB12,lad_payment_mff[LAD21],0))</f>
        <v>1.0162452914031508</v>
      </c>
      <c r="AV12" s="186">
        <f>INDEX(icb_mff_index[Non-specialised MFF index 2026/27],MATCH($AH12,icb_mff_index[ICB26],0))</f>
        <v>0.96786059043145989</v>
      </c>
      <c r="AW12" s="186">
        <f>INDEX(icb_mff_index[Specialised MFF index 2026/27],MATCH($AH12,icb_mff_index[ICB26],0))</f>
        <v>1.0132629159474114</v>
      </c>
      <c r="AX12" s="41">
        <v>0.96781310469859927</v>
      </c>
      <c r="AY12" s="185"/>
      <c r="AZ12" s="185"/>
      <c r="BA12" s="185"/>
      <c r="BB12" s="185"/>
      <c r="BC12" s="187"/>
      <c r="BF12" s="223"/>
      <c r="BG12" s="223"/>
      <c r="BH12" s="223"/>
      <c r="BI12" s="224"/>
      <c r="BJ12" s="225"/>
      <c r="BK12" s="225"/>
      <c r="BL12" s="225"/>
      <c r="BM12" s="226"/>
      <c r="BN12" s="187"/>
      <c r="BO12" s="187"/>
      <c r="BP12" s="227"/>
      <c r="CD12" s="228">
        <f t="shared" si="0"/>
        <v>1.0162452914031508</v>
      </c>
      <c r="CE12" s="218">
        <v>7</v>
      </c>
      <c r="CF12" s="228">
        <f t="shared" si="1"/>
        <v>1.0839711402272363</v>
      </c>
      <c r="CG12" s="218"/>
      <c r="CH12" s="229" t="s">
        <v>14040</v>
      </c>
      <c r="CI12" s="230" t="s">
        <v>14041</v>
      </c>
      <c r="CJ12" s="231" t="str">
        <f t="shared" si="2"/>
        <v>Pt</v>
      </c>
    </row>
    <row r="13" spans="1:115" ht="14.25" thickTop="1" thickBot="1" x14ac:dyDescent="0.25">
      <c r="B13" s="232" t="s">
        <v>14042</v>
      </c>
      <c r="C13" s="234" t="str">
        <f>IFERROR(INDEX($AB:$CE,MATCH(B13&amp;C33,$CJ:$CJ,0),MATCH($B$4,$AB$4:$CE$4,0)),"")</f>
        <v/>
      </c>
      <c r="D13" s="234" t="str">
        <f>IFERROR(INDEX($AB:$CE,MATCH(B13&amp;D33,$CJ:$CJ,0),MATCH($B$4,$AB$4:$CE$4,0)),"")</f>
        <v/>
      </c>
      <c r="E13" s="234" t="str">
        <f>IFERROR(INDEX($AB:$CE,MATCH(B13&amp;E33,$CJ:$CJ,0),MATCH($B$4,$AB$4:$CE$4,0)),"")</f>
        <v/>
      </c>
      <c r="F13" s="234" t="str">
        <f>IFERROR(INDEX($AB:$CE,MATCH(B13&amp;F33,$CJ:$CJ,0),MATCH($B$4,$AB$4:$CE$4,0)),"")</f>
        <v/>
      </c>
      <c r="G13" s="243" t="str">
        <f>IFERROR(INDEX($AB:$CE,MATCH(B13&amp;G33,$CJ:$CJ,0),MATCH($B$4,$AB$4:$CE$4,0)),"")</f>
        <v/>
      </c>
      <c r="H13" s="253">
        <f>IFERROR(INDEX($AB:$CE,MATCH(B13&amp;H33,$CJ:$CJ,0),MATCH($B$4,$AB$4:$CE$4,0)),"")</f>
        <v>0.94534588739472836</v>
      </c>
      <c r="I13" s="253">
        <f>IFERROR(INDEX($AB:$CE,MATCH(B13&amp;I33,$CJ:$CJ,0),MATCH($B$4,$AB$4:$CE$4,0)),"")</f>
        <v>0.94818531470268808</v>
      </c>
      <c r="J13" s="253">
        <f>IFERROR(INDEX($AB:$CE,MATCH(B13&amp;J33,$CJ:$CJ,0),MATCH($B$4,$AB$4:$CE$4,0)),"")</f>
        <v>0.95166181335607258</v>
      </c>
      <c r="K13" s="265">
        <f>IFERROR(INDEX($AB:$CE,MATCH(B13&amp;K33,$CJ:$CJ,0),MATCH($B$4,$AB$4:$CE$4,0)),"")</f>
        <v>0.95235496826148991</v>
      </c>
      <c r="L13" s="266">
        <f>IFERROR(INDEX($AB:$CE,MATCH(B13&amp;L33,$CJ:$CJ,0),MATCH($B$4,$AB$4:$CE$4,0)),"")</f>
        <v>0.95378086347108304</v>
      </c>
      <c r="M13" s="262">
        <f>IFERROR(INDEX($AB:$CE,MATCH(B13&amp;M33,$CJ:$CJ,0),MATCH($B$4,$AB$4:$CE$4,0)),"")</f>
        <v>0.9570454994611659</v>
      </c>
      <c r="N13" s="263">
        <f>IFERROR(INDEX($AB:$CE,MATCH(B13&amp;N33,$CJ:$CJ,0),MATCH($B$4,$AB$4:$CE$4,0)),"")</f>
        <v>0.96047216215873177</v>
      </c>
      <c r="O13" s="267">
        <f>IFERROR(INDEX($AB:$CE,MATCH(B13&amp;O33,$CJ:$CJ,0),MATCH($B$4,$AB$4:$CE$4,0)),"")</f>
        <v>0.95585066623894344</v>
      </c>
      <c r="P13" s="268">
        <f>IFERROR(INDEX($AB:$CE,MATCH(B13&amp;P33,$CJ:$CJ,0),MATCH($B$4,$AB$4:$CE$4,0)),"")</f>
        <v>0.94863943247077354</v>
      </c>
      <c r="Q13" s="268">
        <f>IFERROR(INDEX($AB:$CE,MATCH(B13&amp;Q33,$CJ:$CJ,0),MATCH($B$4,$AB$4:$CE$4,0)),"")</f>
        <v>0.95017345578151002</v>
      </c>
      <c r="R13" s="269">
        <f>IFERROR(INDEX($AB:$CE,MATCH(B13&amp;R33,$CJ:$CJ,0),MATCH($B$4,$AB$4:$CE$4,0)),"")</f>
        <v>0.9485075653590419</v>
      </c>
      <c r="S13" s="234" t="str">
        <f>IFERROR(INDEX($AB:$CE,MATCH(B13&amp;S33,$CJ:$CJ,0),MATCH($B$4,$AB$4:$CE$4,0)),"")</f>
        <v/>
      </c>
      <c r="T13" s="234" t="str">
        <f>IFERROR(INDEX($AB:$CE,MATCH(B13&amp;T33,$CJ:$CJ,0),MATCH($B$4,$AB$4:$CE$4,0)),"")</f>
        <v/>
      </c>
      <c r="U13" s="234" t="str">
        <f>IFERROR(INDEX($AB:$CE,MATCH(B13&amp;U33,$CJ:$CJ,0),MATCH($B$4,$AB$4:$CE$4,0)),"")</f>
        <v/>
      </c>
      <c r="V13" s="234" t="str">
        <f>IFERROR(INDEX($AB:$CE,MATCH(B13&amp;V33,$CJ:$CJ,0),MATCH($B$4,$AB$4:$CE$4,0)),"")</f>
        <v/>
      </c>
      <c r="W13" s="234" t="str">
        <f>IFERROR(INDEX($AB:$CE,MATCH(B13&amp;W33,$CJ:$CJ,0),MATCH($B$4,$AB$4:$CE$4,0)),"")</f>
        <v/>
      </c>
      <c r="X13" s="234" t="str">
        <f>IFERROR(INDEX($AB:$CE,MATCH(B13&amp;X33,$CJ:$CJ,0),MATCH($B$4,$AB$4:$CE$4,0)),"")</f>
        <v/>
      </c>
      <c r="Y13" s="234" t="str">
        <f>IFERROR(INDEX($AB:$CE,MATCH(B13&amp;Y33,$CJ:$CJ,0),MATCH($B$4,$AB$4:$CE$4,0)),"")</f>
        <v/>
      </c>
      <c r="Z13" s="239" t="str">
        <f>IFERROR(INDEX($AB:$CE,MATCH(B13&amp;Z33,$CJ:$CJ,0),MATCH($B$4,$AB$4:$CE$4,0)),"")</f>
        <v/>
      </c>
      <c r="AA13" s="41" t="s">
        <v>13263</v>
      </c>
      <c r="AB13" s="217" t="s">
        <v>200</v>
      </c>
      <c r="AC13" s="218" t="s">
        <v>509</v>
      </c>
      <c r="AD13" s="218" t="s">
        <v>200</v>
      </c>
      <c r="AE13" s="218" t="s">
        <v>509</v>
      </c>
      <c r="AF13" s="218" t="s">
        <v>200</v>
      </c>
      <c r="AG13" s="218" t="s">
        <v>509</v>
      </c>
      <c r="AH13" s="219" t="s">
        <v>947</v>
      </c>
      <c r="AI13" s="220" t="s">
        <v>13406</v>
      </c>
      <c r="AJ13" s="220" t="s">
        <v>14173</v>
      </c>
      <c r="AK13" s="219" t="s">
        <v>947</v>
      </c>
      <c r="AL13" s="221" t="s">
        <v>12902</v>
      </c>
      <c r="AM13" s="222" t="s">
        <v>12903</v>
      </c>
      <c r="AN13" s="41">
        <v>100</v>
      </c>
      <c r="AO13" s="41">
        <v>120.2</v>
      </c>
      <c r="AP13" s="41">
        <v>32.799999999999997</v>
      </c>
      <c r="AQ13" s="41">
        <v>0</v>
      </c>
      <c r="AR13" s="41">
        <f>INDEX(lad_payment_mff[Non-specialised payment MFF],MATCH(AB13,lad_payment_mff[LAD21],0))</f>
        <v>1.1462792630432999</v>
      </c>
      <c r="AS13" s="41">
        <f>INDEX(lad_payment_mff[Specialised payment MFF],MATCH(AB13,lad_payment_mff[LAD21],0))</f>
        <v>1.1592521311792792</v>
      </c>
      <c r="AT13" s="186">
        <f>INDEX(lad_payment_mff[Non-specialised MFF index 2026/27],MATCH(AB13,lad_payment_mff[LAD21],0))</f>
        <v>1.0785516820182415</v>
      </c>
      <c r="AU13" s="186">
        <f>INDEX(lad_payment_mff[Specialised MFF index 2026/27],MATCH(AB13,lad_payment_mff[LAD21],0))</f>
        <v>1.0768132184949664</v>
      </c>
      <c r="AV13" s="186">
        <f>INDEX(icb_mff_index[Non-specialised MFF index 2026/27],MATCH($AH13,icb_mff_index[ICB26],0))</f>
        <v>1.0858909533216716</v>
      </c>
      <c r="AW13" s="186">
        <f>INDEX(icb_mff_index[Specialised MFF index 2026/27],MATCH($AH13,icb_mff_index[ICB26],0))</f>
        <v>1.0797587678199676</v>
      </c>
      <c r="AX13" s="41">
        <v>1.0858288808087446</v>
      </c>
      <c r="AY13" s="185"/>
      <c r="AZ13" s="185"/>
      <c r="BA13" s="185"/>
      <c r="BB13" s="185"/>
      <c r="BC13" s="187"/>
      <c r="BF13" s="223"/>
      <c r="BG13" s="223"/>
      <c r="BH13" s="223"/>
      <c r="BI13" s="224"/>
      <c r="BJ13" s="225"/>
      <c r="BK13" s="225"/>
      <c r="BL13" s="225"/>
      <c r="BM13" s="226"/>
      <c r="BN13" s="187"/>
      <c r="BO13" s="187"/>
      <c r="BP13" s="227"/>
      <c r="CD13" s="228">
        <f t="shared" si="0"/>
        <v>1.0768132184949664</v>
      </c>
      <c r="CE13" s="218">
        <v>8</v>
      </c>
      <c r="CF13" s="228">
        <f t="shared" si="1"/>
        <v>1.0839150659495822</v>
      </c>
      <c r="CG13" s="218"/>
      <c r="CH13" s="229" t="s">
        <v>14043</v>
      </c>
      <c r="CI13" s="230" t="s">
        <v>14041</v>
      </c>
      <c r="CJ13" s="231" t="str">
        <f t="shared" si="2"/>
        <v>St</v>
      </c>
    </row>
    <row r="14" spans="1:115" ht="14.25" thickTop="1" thickBot="1" x14ac:dyDescent="0.25">
      <c r="B14" s="232" t="s">
        <v>14044</v>
      </c>
      <c r="C14" s="234" t="str">
        <f>IFERROR(INDEX($AB:$CE,MATCH(B14&amp;C33,$CJ:$CJ,0),MATCH($B$4,$AB$4:$CE$4,0)),"")</f>
        <v/>
      </c>
      <c r="D14" s="234" t="str">
        <f>IFERROR(INDEX($AB:$CE,MATCH(B14&amp;D33,$CJ:$CJ,0),MATCH($B$4,$AB$4:$CE$4,0)),"")</f>
        <v/>
      </c>
      <c r="E14" s="234" t="str">
        <f>IFERROR(INDEX($AB:$CE,MATCH(B14&amp;E33,$CJ:$CJ,0),MATCH($B$4,$AB$4:$CE$4,0)),"")</f>
        <v/>
      </c>
      <c r="F14" s="234" t="str">
        <f>IFERROR(INDEX($AB:$CE,MATCH(B14&amp;F33,$CJ:$CJ,0),MATCH($B$4,$AB$4:$CE$4,0)),"")</f>
        <v/>
      </c>
      <c r="G14" s="243" t="str">
        <f>IFERROR(INDEX($AB:$CE,MATCH(B14&amp;G33,$CJ:$CJ,0),MATCH($B$4,$AB$4:$CE$4,0)),"")</f>
        <v/>
      </c>
      <c r="H14" s="253">
        <f>IFERROR(INDEX($AB:$CE,MATCH(B14&amp;H33,$CJ:$CJ,0),MATCH($B$4,$AB$4:$CE$4,0)),"")</f>
        <v>0.94422420065808221</v>
      </c>
      <c r="I14" s="265">
        <f>IFERROR(INDEX($AB:$CE,MATCH(B14&amp;I33,$CJ:$CJ,0),MATCH($B$4,$AB$4:$CE$4,0)),"")</f>
        <v>0.94913675951490639</v>
      </c>
      <c r="J14" s="270">
        <f>IFERROR(INDEX($AB:$CE,MATCH(B14&amp;J33,$CJ:$CJ,0),MATCH($B$4,$AB$4:$CE$4,0)),"")</f>
        <v>0.96567106715363049</v>
      </c>
      <c r="K14" s="271">
        <f>IFERROR(INDEX($AB:$CE,MATCH(B14&amp;K33,$CJ:$CJ,0),MATCH($B$4,$AB$4:$CE$4,0)),"")</f>
        <v>0.96573359783011825</v>
      </c>
      <c r="L14" s="272">
        <f>IFERROR(INDEX($AB:$CE,MATCH(B14&amp;L33,$CJ:$CJ,0),MATCH($B$4,$AB$4:$CE$4,0)),"")</f>
        <v>0.96591906442684605</v>
      </c>
      <c r="M14" s="273">
        <f>IFERROR(INDEX($AB:$CE,MATCH(B14&amp;M33,$CJ:$CJ,0),MATCH($B$4,$AB$4:$CE$4,0)),"")</f>
        <v>0.95834150323532974</v>
      </c>
      <c r="N14" s="274">
        <f>IFERROR(INDEX($AB:$CE,MATCH(B14&amp;N33,$CJ:$CJ,0),MATCH($B$4,$AB$4:$CE$4,0)),"")</f>
        <v>0.95917391312101818</v>
      </c>
      <c r="O14" s="275">
        <f>IFERROR(INDEX($AB:$CE,MATCH(B14&amp;O33,$CJ:$CJ,0),MATCH($B$4,$AB$4:$CE$4,0)),"")</f>
        <v>0.95032172228576306</v>
      </c>
      <c r="P14" s="276">
        <f>IFERROR(INDEX($AB:$CE,MATCH(B14&amp;P33,$CJ:$CJ,0),MATCH($B$4,$AB$4:$CE$4,0)),"")</f>
        <v>0.95016142980028695</v>
      </c>
      <c r="Q14" s="277">
        <f>IFERROR(INDEX($AB:$CE,MATCH(B14&amp;Q33,$CJ:$CJ,0),MATCH($B$4,$AB$4:$CE$4,0)),"")</f>
        <v>0.95124130340493862</v>
      </c>
      <c r="R14" s="278">
        <f>IFERROR(INDEX($AB:$CE,MATCH(B14&amp;R33,$CJ:$CJ,0),MATCH($B$4,$AB$4:$CE$4,0)),"")</f>
        <v>0.9493707689835752</v>
      </c>
      <c r="S14" s="264" t="str">
        <f>IFERROR(INDEX($AB:$CE,MATCH(B14&amp;S33,$CJ:$CJ,0),MATCH($B$4,$AB$4:$CE$4,0)),"")</f>
        <v/>
      </c>
      <c r="T14" s="234" t="str">
        <f>IFERROR(INDEX($AB:$CE,MATCH(B14&amp;T33,$CJ:$CJ,0),MATCH($B$4,$AB$4:$CE$4,0)),"")</f>
        <v/>
      </c>
      <c r="U14" s="234" t="str">
        <f>IFERROR(INDEX($AB:$CE,MATCH(B14&amp;U33,$CJ:$CJ,0),MATCH($B$4,$AB$4:$CE$4,0)),"")</f>
        <v/>
      </c>
      <c r="V14" s="234" t="str">
        <f>IFERROR(INDEX($AB:$CE,MATCH(B14&amp;V33,$CJ:$CJ,0),MATCH($B$4,$AB$4:$CE$4,0)),"")</f>
        <v/>
      </c>
      <c r="W14" s="234" t="str">
        <f>IFERROR(INDEX($AB:$CE,MATCH(B14&amp;W33,$CJ:$CJ,0),MATCH($B$4,$AB$4:$CE$4,0)),"")</f>
        <v/>
      </c>
      <c r="X14" s="234" t="str">
        <f>IFERROR(INDEX($AB:$CE,MATCH(B14&amp;X33,$CJ:$CJ,0),MATCH($B$4,$AB$4:$CE$4,0)),"")</f>
        <v/>
      </c>
      <c r="Y14" s="234" t="str">
        <f>IFERROR(INDEX($AB:$CE,MATCH(B14&amp;Y33,$CJ:$CJ,0),MATCH($B$4,$AB$4:$CE$4,0)),"")</f>
        <v/>
      </c>
      <c r="Z14" s="239" t="str">
        <f>IFERROR(INDEX($AB:$CE,MATCH(B14&amp;Z33,$CJ:$CJ,0),MATCH($B$4,$AB$4:$CE$4,0)),"")</f>
        <v/>
      </c>
      <c r="AA14" s="41" t="s">
        <v>13263</v>
      </c>
      <c r="AB14" s="217" t="s">
        <v>199</v>
      </c>
      <c r="AC14" s="218" t="s">
        <v>508</v>
      </c>
      <c r="AD14" s="218" t="s">
        <v>199</v>
      </c>
      <c r="AE14" s="218" t="s">
        <v>508</v>
      </c>
      <c r="AF14" s="218" t="s">
        <v>199</v>
      </c>
      <c r="AG14" s="218" t="s">
        <v>508</v>
      </c>
      <c r="AH14" s="219" t="s">
        <v>13405</v>
      </c>
      <c r="AI14" s="220" t="s">
        <v>14149</v>
      </c>
      <c r="AJ14" s="220" t="s">
        <v>14179</v>
      </c>
      <c r="AK14" s="219" t="s">
        <v>987</v>
      </c>
      <c r="AL14" s="221" t="s">
        <v>12902</v>
      </c>
      <c r="AM14" s="222" t="s">
        <v>12903</v>
      </c>
      <c r="AN14" s="41">
        <v>100</v>
      </c>
      <c r="AO14" s="41">
        <v>72.3</v>
      </c>
      <c r="AP14" s="41">
        <v>16.100000000000001</v>
      </c>
      <c r="AQ14" s="41">
        <v>0</v>
      </c>
      <c r="AR14" s="41">
        <f>INDEX(lad_payment_mff[Non-specialised payment MFF],MATCH(AB14,lad_payment_mff[LAD21],0))</f>
        <v>1.1574668788068592</v>
      </c>
      <c r="AS14" s="41">
        <f>INDEX(lad_payment_mff[Specialised payment MFF],MATCH(AB14,lad_payment_mff[LAD21],0))</f>
        <v>1.1692062683092697</v>
      </c>
      <c r="AT14" s="186">
        <f>INDEX(lad_payment_mff[Non-specialised MFF index 2026/27],MATCH(AB14,lad_payment_mff[LAD21],0))</f>
        <v>1.0890782807176937</v>
      </c>
      <c r="AU14" s="186">
        <f>INDEX(lad_payment_mff[Specialised MFF index 2026/27],MATCH(AB14,lad_payment_mff[LAD21],0))</f>
        <v>1.0860594783481872</v>
      </c>
      <c r="AV14" s="186">
        <f>INDEX(icb_mff_index[Non-specialised MFF index 2026/27],MATCH($AH14,icb_mff_index[ICB26],0))</f>
        <v>1.0880639772832355</v>
      </c>
      <c r="AW14" s="186">
        <f>INDEX(icb_mff_index[Specialised MFF index 2026/27],MATCH($AH14,icb_mff_index[ICB26],0))</f>
        <v>1.0836894139797804</v>
      </c>
      <c r="AX14" s="41">
        <v>1.0880089204719068</v>
      </c>
      <c r="AY14" s="185"/>
      <c r="AZ14" s="185"/>
      <c r="BA14" s="185"/>
      <c r="BB14" s="185"/>
      <c r="BC14" s="187"/>
      <c r="BF14" s="223"/>
      <c r="BG14" s="223"/>
      <c r="BH14" s="223"/>
      <c r="BI14" s="224"/>
      <c r="BJ14" s="225"/>
      <c r="BK14" s="225"/>
      <c r="BL14" s="225"/>
      <c r="BM14" s="226"/>
      <c r="BN14" s="187"/>
      <c r="BO14" s="187"/>
      <c r="BP14" s="227"/>
      <c r="CD14" s="228">
        <f t="shared" si="0"/>
        <v>1.0860594783481872</v>
      </c>
      <c r="CE14" s="218">
        <v>9</v>
      </c>
      <c r="CF14" s="228">
        <f t="shared" si="1"/>
        <v>1.0824575954128415</v>
      </c>
      <c r="CG14" s="218"/>
      <c r="CH14" s="229" t="s">
        <v>14045</v>
      </c>
      <c r="CI14" s="230" t="s">
        <v>14015</v>
      </c>
      <c r="CJ14" s="231" t="str">
        <f t="shared" si="2"/>
        <v>Rp</v>
      </c>
    </row>
    <row r="15" spans="1:115" ht="14.25" thickTop="1" thickBot="1" x14ac:dyDescent="0.25">
      <c r="B15" s="232" t="s">
        <v>14046</v>
      </c>
      <c r="C15" s="234" t="str">
        <f>IFERROR(INDEX($AB:$CE,MATCH(B15&amp;C33,$CJ:$CJ,0),MATCH($B$4,$AB$4:$CE$4,0)),"")</f>
        <v/>
      </c>
      <c r="D15" s="234" t="str">
        <f>IFERROR(INDEX($AB:$CE,MATCH(B15&amp;D33,$CJ:$CJ,0),MATCH($B$4,$AB$4:$CE$4,0)),"")</f>
        <v/>
      </c>
      <c r="E15" s="234" t="str">
        <f>IFERROR(INDEX($AB:$CE,MATCH(B15&amp;E33,$CJ:$CJ,0),MATCH($B$4,$AB$4:$CE$4,0)),"")</f>
        <v/>
      </c>
      <c r="F15" s="234" t="str">
        <f>IFERROR(INDEX($AB:$CE,MATCH(B15&amp;F33,$CJ:$CJ,0),MATCH($B$4,$AB$4:$CE$4,0)),"")</f>
        <v/>
      </c>
      <c r="G15" s="243" t="str">
        <f>IFERROR(INDEX($AB:$CE,MATCH(B15&amp;G33,$CJ:$CJ,0),MATCH($B$4,$AB$4:$CE$4,0)),"")</f>
        <v/>
      </c>
      <c r="H15" s="279">
        <f>IFERROR(INDEX($AB:$CE,MATCH(B15&amp;H33,$CJ:$CJ,0),MATCH($B$4,$AB$4:$CE$4,0)),"")</f>
        <v>0.95558801893719336</v>
      </c>
      <c r="I15" s="280">
        <f>IFERROR(INDEX($AB:$CE,MATCH(B15&amp;I33,$CJ:$CJ,0),MATCH($B$4,$AB$4:$CE$4,0)),"")</f>
        <v>0.95462838667332983</v>
      </c>
      <c r="J15" s="281">
        <f>IFERROR(INDEX($AB:$CE,MATCH(B15&amp;J33,$CJ:$CJ,0),MATCH($B$4,$AB$4:$CE$4,0)),"")</f>
        <v>0.9632225368320898</v>
      </c>
      <c r="K15" s="271">
        <f>IFERROR(INDEX($AB:$CE,MATCH(B15&amp;K33,$CJ:$CJ,0),MATCH($B$4,$AB$4:$CE$4,0)),"")</f>
        <v>0.9659532327738245</v>
      </c>
      <c r="L15" s="271">
        <f>IFERROR(INDEX($AB:$CE,MATCH(B15&amp;L33,$CJ:$CJ,0),MATCH($B$4,$AB$4:$CE$4,0)),"")</f>
        <v>0.96606024537034596</v>
      </c>
      <c r="M15" s="282">
        <f>IFERROR(INDEX($AB:$CE,MATCH(B15&amp;M33,$CJ:$CJ,0),MATCH($B$4,$AB$4:$CE$4,0)),"")</f>
        <v>0.96640785303899612</v>
      </c>
      <c r="N15" s="283">
        <f>IFERROR(INDEX($AB:$CE,MATCH(B15&amp;N33,$CJ:$CJ,0),MATCH($B$4,$AB$4:$CE$4,0)),"")</f>
        <v>0.96617908136326336</v>
      </c>
      <c r="O15" s="284">
        <f>IFERROR(INDEX($AB:$CE,MATCH(B15&amp;O33,$CJ:$CJ,0),MATCH($B$4,$AB$4:$CE$4,0)),"")</f>
        <v>0.95054695148545987</v>
      </c>
      <c r="P15" s="285">
        <f>IFERROR(INDEX($AB:$CE,MATCH(B15&amp;P33,$CJ:$CJ,0),MATCH($B$4,$AB$4:$CE$4,0)),"")</f>
        <v>0.95771466455606469</v>
      </c>
      <c r="Q15" s="286">
        <f>IFERROR(INDEX($AB:$CE,MATCH(B15&amp;Q33,$CJ:$CJ,0),MATCH($B$4,$AB$4:$CE$4,0)),"")</f>
        <v>0.95884911174101528</v>
      </c>
      <c r="R15" s="287">
        <f>IFERROR(INDEX($AB:$CE,MATCH(B15&amp;R33,$CJ:$CJ,0),MATCH($B$4,$AB$4:$CE$4,0)),"")</f>
        <v>0.95080440450316817</v>
      </c>
      <c r="S15" s="288">
        <f>IFERROR(INDEX($AB:$CE,MATCH(B15&amp;S33,$CJ:$CJ,0),MATCH($B$4,$AB$4:$CE$4,0)),"")</f>
        <v>0.94550763344042588</v>
      </c>
      <c r="T15" s="234" t="str">
        <f>IFERROR(INDEX($AB:$CE,MATCH(B15&amp;T33,$CJ:$CJ,0),MATCH($B$4,$AB$4:$CE$4,0)),"")</f>
        <v/>
      </c>
      <c r="U15" s="234" t="str">
        <f>IFERROR(INDEX($AB:$CE,MATCH(B15&amp;U33,$CJ:$CJ,0),MATCH($B$4,$AB$4:$CE$4,0)),"")</f>
        <v/>
      </c>
      <c r="V15" s="234" t="str">
        <f>IFERROR(INDEX($AB:$CE,MATCH(B15&amp;V33,$CJ:$CJ,0),MATCH($B$4,$AB$4:$CE$4,0)),"")</f>
        <v/>
      </c>
      <c r="W15" s="234" t="str">
        <f>IFERROR(INDEX($AB:$CE,MATCH(B15&amp;W33,$CJ:$CJ,0),MATCH($B$4,$AB$4:$CE$4,0)),"")</f>
        <v/>
      </c>
      <c r="X15" s="234" t="str">
        <f>IFERROR(INDEX($AB:$CE,MATCH(B15&amp;X33,$CJ:$CJ,0),MATCH($B$4,$AB$4:$CE$4,0)),"")</f>
        <v/>
      </c>
      <c r="Y15" s="234" t="str">
        <f>IFERROR(INDEX($AB:$CE,MATCH(B15&amp;Y33,$CJ:$CJ,0),MATCH($B$4,$AB$4:$CE$4,0)),"")</f>
        <v/>
      </c>
      <c r="Z15" s="239" t="str">
        <f>IFERROR(INDEX($AB:$CE,MATCH(B15&amp;Z33,$CJ:$CJ,0),MATCH($B$4,$AB$4:$CE$4,0)),"")</f>
        <v/>
      </c>
      <c r="AA15" s="41" t="s">
        <v>13263</v>
      </c>
      <c r="AB15" s="217" t="s">
        <v>222</v>
      </c>
      <c r="AC15" s="218" t="s">
        <v>531</v>
      </c>
      <c r="AD15" s="218" t="s">
        <v>222</v>
      </c>
      <c r="AE15" s="218" t="s">
        <v>531</v>
      </c>
      <c r="AF15" s="218" t="s">
        <v>222</v>
      </c>
      <c r="AG15" s="218" t="s">
        <v>531</v>
      </c>
      <c r="AH15" s="219" t="s">
        <v>982</v>
      </c>
      <c r="AI15" s="220" t="s">
        <v>13376</v>
      </c>
      <c r="AJ15" s="220" t="s">
        <v>14153</v>
      </c>
      <c r="AK15" s="219" t="s">
        <v>982</v>
      </c>
      <c r="AL15" s="221" t="s">
        <v>12894</v>
      </c>
      <c r="AM15" s="222" t="s">
        <v>13346</v>
      </c>
      <c r="AN15" s="41">
        <v>100</v>
      </c>
      <c r="AO15" s="41">
        <v>117.1</v>
      </c>
      <c r="AP15" s="41">
        <v>29.9</v>
      </c>
      <c r="AQ15" s="41">
        <v>0</v>
      </c>
      <c r="AR15" s="41">
        <f>INDEX(lad_payment_mff[Non-specialised payment MFF],MATCH(AB15,lad_payment_mff[LAD21],0))</f>
        <v>1.0224786061288678</v>
      </c>
      <c r="AS15" s="41">
        <f>INDEX(lad_payment_mff[Specialised payment MFF],MATCH(AB15,lad_payment_mff[LAD21],0))</f>
        <v>1.0230766700705056</v>
      </c>
      <c r="AT15" s="186">
        <f>INDEX(lad_payment_mff[Non-specialised MFF index 2026/27],MATCH(AB15,lad_payment_mff[LAD21],0))</f>
        <v>0.96206575135984085</v>
      </c>
      <c r="AU15" s="186">
        <f>INDEX(lad_payment_mff[Specialised MFF index 2026/27],MATCH(AB15,lad_payment_mff[LAD21],0))</f>
        <v>0.95032172228576306</v>
      </c>
      <c r="AV15" s="186">
        <f>INDEX(icb_mff_index[Non-specialised MFF index 2026/27],MATCH($AH15,icb_mff_index[ICB26],0))</f>
        <v>0.96117133026755219</v>
      </c>
      <c r="AW15" s="186">
        <f>INDEX(icb_mff_index[Specialised MFF index 2026/27],MATCH($AH15,icb_mff_index[ICB26],0))</f>
        <v>0.95059198380647358</v>
      </c>
      <c r="AX15" s="41">
        <v>0.96112151767408904</v>
      </c>
      <c r="AY15" s="185"/>
      <c r="AZ15" s="185"/>
      <c r="BA15" s="185"/>
      <c r="BB15" s="185"/>
      <c r="BC15" s="187"/>
      <c r="BF15" s="223"/>
      <c r="BG15" s="223"/>
      <c r="BH15" s="223"/>
      <c r="BI15" s="224"/>
      <c r="BJ15" s="225"/>
      <c r="BK15" s="225"/>
      <c r="BL15" s="225"/>
      <c r="BM15" s="226"/>
      <c r="BN15" s="187"/>
      <c r="BO15" s="187"/>
      <c r="BP15" s="227"/>
      <c r="CD15" s="228">
        <f t="shared" si="0"/>
        <v>0.95032172228576306</v>
      </c>
      <c r="CE15" s="218">
        <v>10</v>
      </c>
      <c r="CF15" s="228">
        <f t="shared" si="1"/>
        <v>1.0817464842516926</v>
      </c>
      <c r="CG15" s="218"/>
      <c r="CH15" s="229" t="s">
        <v>14044</v>
      </c>
      <c r="CI15" s="230" t="s">
        <v>14032</v>
      </c>
      <c r="CJ15" s="231" t="str">
        <f t="shared" si="2"/>
        <v>Hm</v>
      </c>
    </row>
    <row r="16" spans="1:115" ht="14.25" thickTop="1" thickBot="1" x14ac:dyDescent="0.25">
      <c r="B16" s="232" t="s">
        <v>14022</v>
      </c>
      <c r="C16" s="234" t="str">
        <f>IFERROR(INDEX($AB:$CE,MATCH(B16&amp;C33,$CJ:$CJ,0),MATCH($B$4,$AB$4:$CE$4,0)),"")</f>
        <v/>
      </c>
      <c r="D16" s="234" t="str">
        <f>IFERROR(INDEX($AB:$CE,MATCH(B16&amp;D33,$CJ:$CJ,0),MATCH($B$4,$AB$4:$CE$4,0)),"")</f>
        <v/>
      </c>
      <c r="E16" s="234" t="str">
        <f>IFERROR(INDEX($AB:$CE,MATCH(B16&amp;E33,$CJ:$CJ,0),MATCH($B$4,$AB$4:$CE$4,0)),"")</f>
        <v/>
      </c>
      <c r="F16" s="234" t="str">
        <f>IFERROR(INDEX($AB:$CE,MATCH(B16&amp;F33,$CJ:$CJ,0),MATCH($B$4,$AB$4:$CE$4,0)),"")</f>
        <v/>
      </c>
      <c r="G16" s="243" t="str">
        <f>IFERROR(INDEX($AB:$CE,MATCH(B16&amp;G33,$CJ:$CJ,0),MATCH($B$4,$AB$4:$CE$4,0)),"")</f>
        <v/>
      </c>
      <c r="H16" s="289">
        <f>IFERROR(INDEX($AB:$CE,MATCH(B16&amp;H33,$CJ:$CJ,0),MATCH($B$4,$AB$4:$CE$4,0)),"")</f>
        <v>0.95384070231922602</v>
      </c>
      <c r="I16" s="280">
        <f>IFERROR(INDEX($AB:$CE,MATCH(B16&amp;I33,$CJ:$CJ,0),MATCH($B$4,$AB$4:$CE$4,0)),"")</f>
        <v>0.95347314842118858</v>
      </c>
      <c r="J16" s="281">
        <f>IFERROR(INDEX($AB:$CE,MATCH(B16&amp;J33,$CJ:$CJ,0),MATCH($B$4,$AB$4:$CE$4,0)),"")</f>
        <v>0.96653158107838699</v>
      </c>
      <c r="K16" s="271">
        <f>IFERROR(INDEX($AB:$CE,MATCH(B16&amp;K33,$CJ:$CJ,0),MATCH($B$4,$AB$4:$CE$4,0)),"")</f>
        <v>0.96679924869045064</v>
      </c>
      <c r="L16" s="282">
        <f>IFERROR(INDEX($AB:$CE,MATCH(B16&amp;L33,$CJ:$CJ,0),MATCH($B$4,$AB$4:$CE$4,0)),"")</f>
        <v>0.96617709990379208</v>
      </c>
      <c r="M16" s="290">
        <f>IFERROR(INDEX($AB:$CE,MATCH(B16&amp;M33,$CJ:$CJ,0),MATCH($B$4,$AB$4:$CE$4,0)),"")</f>
        <v>0.96435514655177357</v>
      </c>
      <c r="N16" s="290">
        <f>IFERROR(INDEX($AB:$CE,MATCH(B16&amp;N33,$CJ:$CJ,0),MATCH($B$4,$AB$4:$CE$4,0)),"")</f>
        <v>0.95879557943138738</v>
      </c>
      <c r="O16" s="291">
        <f>IFERROR(INDEX($AB:$CE,MATCH(B16&amp;O33,$CJ:$CJ,0),MATCH($B$4,$AB$4:$CE$4,0)),"")</f>
        <v>0.96192428103041083</v>
      </c>
      <c r="P16" s="292">
        <f>IFERROR(INDEX($AB:$CE,MATCH(B16&amp;P33,$CJ:$CJ,0),MATCH($B$4,$AB$4:$CE$4,0)),"")</f>
        <v>0.96159672791383255</v>
      </c>
      <c r="Q16" s="293">
        <f>IFERROR(INDEX($AB:$CE,MATCH(B16&amp;Q33,$CJ:$CJ,0),MATCH($B$4,$AB$4:$CE$4,0)),"")</f>
        <v>0.9621750747573603</v>
      </c>
      <c r="R16" s="287">
        <f>IFERROR(INDEX($AB:$CE,MATCH(B16&amp;R33,$CJ:$CJ,0),MATCH($B$4,$AB$4:$CE$4,0)),"")</f>
        <v>0.95154587955598313</v>
      </c>
      <c r="S16" s="294">
        <f>IFERROR(INDEX($AB:$CE,MATCH(B16&amp;S33,$CJ:$CJ,0),MATCH($B$4,$AB$4:$CE$4,0)),"")</f>
        <v>0.94699026825256372</v>
      </c>
      <c r="T16" s="295" t="str">
        <f>IFERROR(INDEX($AB:$CE,MATCH(B16&amp;T33,$CJ:$CJ,0),MATCH($B$4,$AB$4:$CE$4,0)),"")</f>
        <v/>
      </c>
      <c r="U16" s="234" t="str">
        <f>IFERROR(INDEX($AB:$CE,MATCH(B16&amp;U33,$CJ:$CJ,0),MATCH($B$4,$AB$4:$CE$4,0)),"")</f>
        <v/>
      </c>
      <c r="V16" s="234" t="str">
        <f>IFERROR(INDEX($AB:$CE,MATCH(B16&amp;V33,$CJ:$CJ,0),MATCH($B$4,$AB$4:$CE$4,0)),"")</f>
        <v/>
      </c>
      <c r="W16" s="234" t="str">
        <f>IFERROR(INDEX($AB:$CE,MATCH(B16&amp;W33,$CJ:$CJ,0),MATCH($B$4,$AB$4:$CE$4,0)),"")</f>
        <v/>
      </c>
      <c r="X16" s="234" t="str">
        <f>IFERROR(INDEX($AB:$CE,MATCH(B16&amp;X33,$CJ:$CJ,0),MATCH($B$4,$AB$4:$CE$4,0)),"")</f>
        <v/>
      </c>
      <c r="Y16" s="234" t="str">
        <f>IFERROR(INDEX($AB:$CE,MATCH(B16&amp;Y33,$CJ:$CJ,0),MATCH($B$4,$AB$4:$CE$4,0)),"")</f>
        <v/>
      </c>
      <c r="Z16" s="239" t="str">
        <f>IFERROR(INDEX($AB:$CE,MATCH(B16&amp;Z33,$CJ:$CJ,0),MATCH($B$4,$AB$4:$CE$4,0)),"")</f>
        <v/>
      </c>
      <c r="AA16" s="41" t="s">
        <v>13263</v>
      </c>
      <c r="AB16" s="217" t="s">
        <v>412</v>
      </c>
      <c r="AC16" s="218" t="s">
        <v>721</v>
      </c>
      <c r="AD16" s="218" t="s">
        <v>13440</v>
      </c>
      <c r="AE16" s="218" t="s">
        <v>14047</v>
      </c>
      <c r="AF16" s="218" t="s">
        <v>13440</v>
      </c>
      <c r="AG16" s="218" t="s">
        <v>14047</v>
      </c>
      <c r="AH16" s="219" t="s">
        <v>971</v>
      </c>
      <c r="AI16" s="220" t="s">
        <v>13380</v>
      </c>
      <c r="AJ16" s="220" t="s">
        <v>14157</v>
      </c>
      <c r="AK16" s="219" t="s">
        <v>971</v>
      </c>
      <c r="AL16" s="221" t="s">
        <v>12896</v>
      </c>
      <c r="AM16" s="222" t="s">
        <v>13341</v>
      </c>
      <c r="AN16" s="41">
        <v>100</v>
      </c>
      <c r="AO16" s="41">
        <v>126.2</v>
      </c>
      <c r="AP16" s="41">
        <v>31.1</v>
      </c>
      <c r="AQ16" s="41">
        <v>3</v>
      </c>
      <c r="AR16" s="41">
        <f>INDEX(lad_payment_mff[Non-specialised payment MFF],MATCH(AB16,lad_payment_mff[LAD21],0))</f>
        <v>1.0223367873640226</v>
      </c>
      <c r="AS16" s="41">
        <f>INDEX(lad_payment_mff[Specialised payment MFF],MATCH(AB16,lad_payment_mff[LAD21],0))</f>
        <v>1.0208699442577205</v>
      </c>
      <c r="AT16" s="186">
        <f>INDEX(lad_payment_mff[Non-specialised MFF index 2026/27],MATCH(AB16,lad_payment_mff[LAD21],0))</f>
        <v>0.96193231191598461</v>
      </c>
      <c r="AU16" s="186">
        <f>INDEX(lad_payment_mff[Specialised MFF index 2026/27],MATCH(AB16,lad_payment_mff[LAD21],0))</f>
        <v>0.94827192529950755</v>
      </c>
      <c r="AV16" s="186">
        <f>INDEX(icb_mff_index[Non-specialised MFF index 2026/27],MATCH($AH16,icb_mff_index[ICB26],0))</f>
        <v>0.96024774067543872</v>
      </c>
      <c r="AW16" s="186">
        <f>INDEX(icb_mff_index[Specialised MFF index 2026/27],MATCH($AH16,icb_mff_index[ICB26],0))</f>
        <v>0.9495527996963451</v>
      </c>
      <c r="AX16" s="41">
        <v>0.96020134518884181</v>
      </c>
      <c r="AY16" s="185"/>
      <c r="AZ16" s="185"/>
      <c r="BA16" s="185"/>
      <c r="BB16" s="185"/>
      <c r="BC16" s="187"/>
      <c r="BF16" s="223"/>
      <c r="BG16" s="223"/>
      <c r="BH16" s="223"/>
      <c r="BI16" s="224"/>
      <c r="BJ16" s="225"/>
      <c r="BK16" s="225"/>
      <c r="BL16" s="225"/>
      <c r="BM16" s="226"/>
      <c r="BN16" s="187"/>
      <c r="BO16" s="187"/>
      <c r="BP16" s="227"/>
      <c r="CD16" s="228">
        <f t="shared" si="0"/>
        <v>0.94827192529950755</v>
      </c>
      <c r="CE16" s="218">
        <v>11</v>
      </c>
      <c r="CF16" s="228">
        <f t="shared" si="1"/>
        <v>1.0814648214474423</v>
      </c>
      <c r="CG16" s="218"/>
      <c r="CH16" s="229" t="s">
        <v>14027</v>
      </c>
      <c r="CI16" s="230" t="s">
        <v>14048</v>
      </c>
      <c r="CJ16" s="231" t="str">
        <f t="shared" si="2"/>
        <v>Dj</v>
      </c>
    </row>
    <row r="17" spans="2:88" ht="14.25" thickTop="1" thickBot="1" x14ac:dyDescent="0.25">
      <c r="B17" s="232" t="s">
        <v>14031</v>
      </c>
      <c r="C17" s="234" t="str">
        <f>IFERROR(INDEX($AB:$CE,MATCH(B17&amp;C33,$CJ:$CJ,0),MATCH($B$4,$AB$4:$CE$4,0)),"")</f>
        <v/>
      </c>
      <c r="D17" s="234" t="str">
        <f>IFERROR(INDEX($AB:$CE,MATCH(B17&amp;D33,$CJ:$CJ,0),MATCH($B$4,$AB$4:$CE$4,0)),"")</f>
        <v/>
      </c>
      <c r="E17" s="234" t="str">
        <f>IFERROR(INDEX($AB:$CE,MATCH(B17&amp;E33,$CJ:$CJ,0),MATCH($B$4,$AB$4:$CE$4,0)),"")</f>
        <v/>
      </c>
      <c r="F17" s="234" t="str">
        <f>IFERROR(INDEX($AB:$CE,MATCH(B17&amp;F33,$CJ:$CJ,0),MATCH($B$4,$AB$4:$CE$4,0)),"")</f>
        <v/>
      </c>
      <c r="G17" s="243" t="str">
        <f>IFERROR(INDEX($AB:$CE,MATCH(B17&amp;G33,$CJ:$CJ,0),MATCH($B$4,$AB$4:$CE$4,0)),"")</f>
        <v/>
      </c>
      <c r="H17" s="296">
        <f>IFERROR(INDEX($AB:$CE,MATCH(B17&amp;H33,$CJ:$CJ,0),MATCH($B$4,$AB$4:$CE$4,0)),"")</f>
        <v>0.95380868345570935</v>
      </c>
      <c r="I17" s="280">
        <f>IFERROR(INDEX($AB:$CE,MATCH(B17&amp;I33,$CJ:$CJ,0),MATCH($B$4,$AB$4:$CE$4,0)),"")</f>
        <v>0.95327977425310051</v>
      </c>
      <c r="J17" s="297">
        <f>IFERROR(INDEX($AB:$CE,MATCH(B17&amp;J33,$CJ:$CJ,0),MATCH($B$4,$AB$4:$CE$4,0)),"")</f>
        <v>0.95532831159398235</v>
      </c>
      <c r="K17" s="298">
        <f>IFERROR(INDEX($AB:$CE,MATCH(B17&amp;K33,$CJ:$CJ,0),MATCH($B$4,$AB$4:$CE$4,0)),"")</f>
        <v>0.95576956791016066</v>
      </c>
      <c r="L17" s="299">
        <f>IFERROR(INDEX($AB:$CE,MATCH(B17&amp;L33,$CJ:$CJ,0),MATCH($B$4,$AB$4:$CE$4,0)),"")</f>
        <v>0.96430761978508783</v>
      </c>
      <c r="M17" s="290">
        <f>IFERROR(INDEX($AB:$CE,MATCH(B17&amp;M33,$CJ:$CJ,0),MATCH($B$4,$AB$4:$CE$4,0)),"")</f>
        <v>0.96413596728738815</v>
      </c>
      <c r="N17" s="290">
        <f>IFERROR(INDEX($AB:$CE,MATCH(B17&amp;N33,$CJ:$CJ,0),MATCH($B$4,$AB$4:$CE$4,0)),"")</f>
        <v>0.95614194391006746</v>
      </c>
      <c r="O17" s="300">
        <f>IFERROR(INDEX($AB:$CE,MATCH(B17&amp;O33,$CJ:$CJ,0),MATCH($B$4,$AB$4:$CE$4,0)),"")</f>
        <v>0.96020147183665783</v>
      </c>
      <c r="P17" s="301">
        <f>IFERROR(INDEX($AB:$CE,MATCH(B17&amp;P33,$CJ:$CJ,0),MATCH($B$4,$AB$4:$CE$4,0)),"")</f>
        <v>0.965038832621821</v>
      </c>
      <c r="Q17" s="302">
        <f>IFERROR(INDEX($AB:$CE,MATCH(B17&amp;Q33,$CJ:$CJ,0),MATCH($B$4,$AB$4:$CE$4,0)),"")</f>
        <v>0.96516824164423509</v>
      </c>
      <c r="R17" s="303">
        <f>IFERROR(INDEX($AB:$CE,MATCH(B17&amp;R33,$CJ:$CJ,0),MATCH($B$4,$AB$4:$CE$4,0)),"")</f>
        <v>0.98545342954333237</v>
      </c>
      <c r="S17" s="304">
        <f>IFERROR(INDEX($AB:$CE,MATCH(B17&amp;S33,$CJ:$CJ,0),MATCH($B$4,$AB$4:$CE$4,0)),"")</f>
        <v>0.9792369051985369</v>
      </c>
      <c r="T17" s="264" t="str">
        <f>IFERROR(INDEX($AB:$CE,MATCH(B17&amp;T33,$CJ:$CJ,0),MATCH($B$4,$AB$4:$CE$4,0)),"")</f>
        <v/>
      </c>
      <c r="U17" s="235" t="str">
        <f>IFERROR(INDEX($AB:$CE,MATCH(B17&amp;U33,$CJ:$CJ,0),MATCH($B$4,$AB$4:$CE$4,0)),"")</f>
        <v/>
      </c>
      <c r="V17" s="235" t="str">
        <f>IFERROR(INDEX($AB:$CE,MATCH(B17&amp;V33,$CJ:$CJ,0),MATCH($B$4,$AB$4:$CE$4,0)),"")</f>
        <v/>
      </c>
      <c r="W17" s="235" t="str">
        <f>IFERROR(INDEX($AB:$CE,MATCH(B17&amp;W33,$CJ:$CJ,0),MATCH($B$4,$AB$4:$CE$4,0)),"")</f>
        <v/>
      </c>
      <c r="X17" s="234" t="str">
        <f>IFERROR(INDEX($AB:$CE,MATCH(B17&amp;X33,$CJ:$CJ,0),MATCH($B$4,$AB$4:$CE$4,0)),"")</f>
        <v/>
      </c>
      <c r="Y17" s="234" t="str">
        <f>IFERROR(INDEX($AB:$CE,MATCH(B17&amp;Y33,$CJ:$CJ,0),MATCH($B$4,$AB$4:$CE$4,0)),"")</f>
        <v/>
      </c>
      <c r="Z17" s="239" t="str">
        <f>IFERROR(INDEX($AB:$CE,MATCH(B17&amp;Z33,$CJ:$CJ,0),MATCH($B$4,$AB$4:$CE$4,0)),"")</f>
        <v/>
      </c>
      <c r="AB17" s="217" t="s">
        <v>386</v>
      </c>
      <c r="AC17" s="218" t="s">
        <v>695</v>
      </c>
      <c r="AD17" s="218" t="s">
        <v>386</v>
      </c>
      <c r="AE17" s="218" t="s">
        <v>695</v>
      </c>
      <c r="AF17" s="218" t="s">
        <v>14049</v>
      </c>
      <c r="AG17" s="218" t="s">
        <v>13400</v>
      </c>
      <c r="AH17" s="219" t="s">
        <v>13398</v>
      </c>
      <c r="AI17" s="220" t="s">
        <v>13399</v>
      </c>
      <c r="AJ17" s="220" t="s">
        <v>13400</v>
      </c>
      <c r="AK17" s="219" t="s">
        <v>954</v>
      </c>
      <c r="AL17" s="221" t="s">
        <v>12900</v>
      </c>
      <c r="AM17" s="222" t="s">
        <v>13340</v>
      </c>
      <c r="AN17" s="41">
        <v>100</v>
      </c>
      <c r="AO17" s="41">
        <v>101.9</v>
      </c>
      <c r="AP17" s="41">
        <v>23.2</v>
      </c>
      <c r="AQ17" s="41">
        <v>0</v>
      </c>
      <c r="AR17" s="41">
        <f>INDEX(lad_payment_mff[Non-specialised payment MFF],MATCH(AB17,lad_payment_mff[LAD21],0))</f>
        <v>1.0685837441715125</v>
      </c>
      <c r="AS17" s="41">
        <f>INDEX(lad_payment_mff[Specialised payment MFF],MATCH(AB17,lad_payment_mff[LAD21],0))</f>
        <v>1.152925673828703</v>
      </c>
      <c r="AT17" s="186">
        <f>INDEX(lad_payment_mff[Non-specialised MFF index 2026/27],MATCH(AB17,lad_payment_mff[LAD21],0))</f>
        <v>1.0054467805634528</v>
      </c>
      <c r="AU17" s="186">
        <f>INDEX(lad_payment_mff[Specialised MFF index 2026/27],MATCH(AB17,lad_payment_mff[LAD21],0))</f>
        <v>1.0709366600499828</v>
      </c>
      <c r="AV17" s="186">
        <f>INDEX(icb_mff_index[Non-specialised MFF index 2026/27],MATCH($AH17,icb_mff_index[ICB26],0))</f>
        <v>1.0065018435446027</v>
      </c>
      <c r="AW17" s="186">
        <f>INDEX(icb_mff_index[Specialised MFF index 2026/27],MATCH($AH17,icb_mff_index[ICB26],0))</f>
        <v>1.0654134873057393</v>
      </c>
      <c r="AX17" s="41">
        <v>1.0064786430472803</v>
      </c>
      <c r="AY17" s="185"/>
      <c r="AZ17" s="185"/>
      <c r="BA17" s="185"/>
      <c r="BB17" s="185"/>
      <c r="BC17" s="187"/>
      <c r="BF17" s="223"/>
      <c r="BG17" s="223"/>
      <c r="BH17" s="223"/>
      <c r="BI17" s="224"/>
      <c r="BJ17" s="225"/>
      <c r="BK17" s="225"/>
      <c r="BL17" s="225"/>
      <c r="BM17" s="226"/>
      <c r="BN17" s="187"/>
      <c r="BO17" s="187"/>
      <c r="BP17" s="227"/>
      <c r="CD17" s="228">
        <f t="shared" si="0"/>
        <v>1.0709366600499828</v>
      </c>
      <c r="CE17" s="218">
        <v>12</v>
      </c>
      <c r="CF17" s="228">
        <f t="shared" si="1"/>
        <v>1.0813523652104888</v>
      </c>
      <c r="CG17" s="218"/>
      <c r="CH17" s="229" t="s">
        <v>14045</v>
      </c>
      <c r="CI17" s="230" t="s">
        <v>14041</v>
      </c>
      <c r="CJ17" s="231" t="str">
        <f t="shared" si="2"/>
        <v>Rt</v>
      </c>
    </row>
    <row r="18" spans="2:88" ht="14.25" thickTop="1" thickBot="1" x14ac:dyDescent="0.25">
      <c r="B18" s="232" t="s">
        <v>14050</v>
      </c>
      <c r="C18" s="234" t="str">
        <f>IFERROR(INDEX($AB:$CE,MATCH(B18&amp;C33,$CJ:$CJ,0),MATCH($B$4,$AB$4:$CE$4,0)),"")</f>
        <v/>
      </c>
      <c r="D18" s="234" t="str">
        <f>IFERROR(INDEX($AB:$CE,MATCH(B18&amp;D33,$CJ:$CJ,0),MATCH($B$4,$AB$4:$CE$4,0)),"")</f>
        <v/>
      </c>
      <c r="E18" s="234" t="str">
        <f>IFERROR(INDEX($AB:$CE,MATCH(B18&amp;E33,$CJ:$CJ,0),MATCH($B$4,$AB$4:$CE$4,0)),"")</f>
        <v/>
      </c>
      <c r="F18" s="234" t="str">
        <f>IFERROR(INDEX($AB:$CE,MATCH(B18&amp;F33,$CJ:$CJ,0),MATCH($B$4,$AB$4:$CE$4,0)),"")</f>
        <v/>
      </c>
      <c r="G18" s="234" t="str">
        <f>IFERROR(INDEX($AB:$CE,MATCH(B18&amp;G33,$CJ:$CJ,0),MATCH($B$4,$AB$4:$CE$4,0)),"")</f>
        <v/>
      </c>
      <c r="H18" s="305" t="str">
        <f>IFERROR(INDEX($AB:$CE,MATCH(B18&amp;H33,$CJ:$CJ,0),MATCH($B$4,$AB$4:$CE$4,0)),"")</f>
        <v/>
      </c>
      <c r="I18" s="296">
        <f>IFERROR(INDEX($AB:$CE,MATCH(B18&amp;I33,$CJ:$CJ,0),MATCH($B$4,$AB$4:$CE$4,0)),"")</f>
        <v>0.95486864025691187</v>
      </c>
      <c r="J18" s="306">
        <f>IFERROR(INDEX($AB:$CE,MATCH(B18&amp;J33,$CJ:$CJ,0),MATCH($B$4,$AB$4:$CE$4,0)),"")</f>
        <v>0.96023834119594853</v>
      </c>
      <c r="K18" s="307">
        <f>IFERROR(INDEX($AB:$CE,MATCH(B18&amp;K33,$CJ:$CJ,0),MATCH($B$4,$AB$4:$CE$4,0)),"")</f>
        <v>0.95101857917647825</v>
      </c>
      <c r="L18" s="307">
        <f>IFERROR(INDEX($AB:$CE,MATCH(B18&amp;L33,$CJ:$CJ,0),MATCH($B$4,$AB$4:$CE$4,0)),"")</f>
        <v>0.9512903456052425</v>
      </c>
      <c r="M18" s="308">
        <f>IFERROR(INDEX($AB:$CE,MATCH(B18&amp;M33,$CJ:$CJ,0),MATCH($B$4,$AB$4:$CE$4,0)),"")</f>
        <v>0.96359321289305366</v>
      </c>
      <c r="N18" s="309">
        <f>IFERROR(INDEX($AB:$CE,MATCH(B18&amp;N33,$CJ:$CJ,0),MATCH($B$4,$AB$4:$CE$4,0)),"")</f>
        <v>0.96366092571684103</v>
      </c>
      <c r="O18" s="310">
        <f>IFERROR(INDEX($AB:$CE,MATCH(B18&amp;O33,$CJ:$CJ,0),MATCH($B$4,$AB$4:$CE$4,0)),"")</f>
        <v>0.9652658700675022</v>
      </c>
      <c r="P18" s="311">
        <f>IFERROR(INDEX($AB:$CE,MATCH(B18&amp;P33,$CJ:$CJ,0),MATCH($B$4,$AB$4:$CE$4,0)),"")</f>
        <v>0.97389323186461374</v>
      </c>
      <c r="Q18" s="312">
        <f>IFERROR(INDEX($AB:$CE,MATCH(B18&amp;Q33,$CJ:$CJ,0),MATCH($B$4,$AB$4:$CE$4,0)),"")</f>
        <v>0.97104559114843125</v>
      </c>
      <c r="R18" s="313">
        <f>IFERROR(INDEX($AB:$CE,MATCH(B18&amp;R33,$CJ:$CJ,0),MATCH($B$4,$AB$4:$CE$4,0)),"")</f>
        <v>0.97762647934258584</v>
      </c>
      <c r="S18" s="314">
        <f>IFERROR(INDEX($AB:$CE,MATCH(B18&amp;S33,$CJ:$CJ,0),MATCH($B$4,$AB$4:$CE$4,0)),"")</f>
        <v>1.0098342501459208</v>
      </c>
      <c r="T18" s="315">
        <f>IFERROR(INDEX($AB:$CE,MATCH(B18&amp;T33,$CJ:$CJ,0),MATCH($B$4,$AB$4:$CE$4,0)),"")</f>
        <v>1.0058770543483937</v>
      </c>
      <c r="U18" s="244">
        <f>IFERROR(INDEX($AB:$CE,MATCH(B18&amp;U33,$CJ:$CJ,0),MATCH($B$4,$AB$4:$CE$4,0)),"")</f>
        <v>1.0080890977645312</v>
      </c>
      <c r="V18" s="244">
        <f>IFERROR(INDEX($AB:$CE,MATCH(B18&amp;V33,$CJ:$CJ,0),MATCH($B$4,$AB$4:$CE$4,0)),"")</f>
        <v>1.0162882909719237</v>
      </c>
      <c r="W18" s="238">
        <f>IFERROR(INDEX($AB:$CE,MATCH(B18&amp;W33,$CJ:$CJ,0),MATCH($B$4,$AB$4:$CE$4,0)),"")</f>
        <v>1.0092182192126995</v>
      </c>
      <c r="X18" s="234" t="str">
        <f>IFERROR(INDEX($AB:$CE,MATCH(B18&amp;X33,$CJ:$CJ,0),MATCH($B$4,$AB$4:$CE$4,0)),"")</f>
        <v/>
      </c>
      <c r="Y18" s="234" t="str">
        <f>IFERROR(INDEX($AB:$CE,MATCH(B18&amp;Y33,$CJ:$CJ,0),MATCH($B$4,$AB$4:$CE$4,0)),"")</f>
        <v/>
      </c>
      <c r="Z18" s="239" t="str">
        <f>IFERROR(INDEX($AB:$CE,MATCH(B18&amp;Z33,$CJ:$CJ,0),MATCH($B$4,$AB$4:$CE$4,0)),"")</f>
        <v/>
      </c>
      <c r="AA18" s="41" t="s">
        <v>13263</v>
      </c>
      <c r="AB18" s="217" t="s">
        <v>368</v>
      </c>
      <c r="AC18" s="218" t="s">
        <v>677</v>
      </c>
      <c r="AD18" s="218" t="s">
        <v>368</v>
      </c>
      <c r="AE18" s="218" t="s">
        <v>677</v>
      </c>
      <c r="AF18" s="218" t="s">
        <v>14051</v>
      </c>
      <c r="AG18" s="218" t="s">
        <v>14052</v>
      </c>
      <c r="AH18" s="219" t="s">
        <v>939</v>
      </c>
      <c r="AI18" s="220" t="s">
        <v>13412</v>
      </c>
      <c r="AJ18" s="220" t="s">
        <v>14180</v>
      </c>
      <c r="AK18" s="219" t="s">
        <v>939</v>
      </c>
      <c r="AL18" s="221" t="s">
        <v>12904</v>
      </c>
      <c r="AM18" s="222" t="s">
        <v>13338</v>
      </c>
      <c r="AN18" s="41">
        <v>100</v>
      </c>
      <c r="AO18" s="41">
        <v>86.1</v>
      </c>
      <c r="AP18" s="41">
        <v>12.8</v>
      </c>
      <c r="AQ18" s="41">
        <v>0</v>
      </c>
      <c r="AR18" s="41">
        <f>INDEX(lad_payment_mff[Non-specialised payment MFF],MATCH(AB18,lad_payment_mff[LAD21],0))</f>
        <v>1.0728070478024465</v>
      </c>
      <c r="AS18" s="41">
        <f>INDEX(lad_payment_mff[Specialised payment MFF],MATCH(AB18,lad_payment_mff[LAD21],0))</f>
        <v>1.0838827617014031</v>
      </c>
      <c r="AT18" s="186">
        <f>INDEX(lad_payment_mff[Non-specialised MFF index 2026/27],MATCH(AB18,lad_payment_mff[LAD21],0))</f>
        <v>1.0094205515123638</v>
      </c>
      <c r="AU18" s="186">
        <f>INDEX(lad_payment_mff[Specialised MFF index 2026/27],MATCH(AB18,lad_payment_mff[LAD21],0))</f>
        <v>1.006803657036712</v>
      </c>
      <c r="AV18" s="186">
        <f>INDEX(icb_mff_index[Non-specialised MFF index 2026/27],MATCH($AH18,icb_mff_index[ICB26],0))</f>
        <v>0.99863131400663807</v>
      </c>
      <c r="AW18" s="186">
        <f>INDEX(icb_mff_index[Specialised MFF index 2026/27],MATCH($AH18,icb_mff_index[ICB26],0))</f>
        <v>0.99531339031461297</v>
      </c>
      <c r="AX18" s="41">
        <v>0.99855734254881034</v>
      </c>
      <c r="AY18" s="185"/>
      <c r="AZ18" s="185"/>
      <c r="BA18" s="185"/>
      <c r="BB18" s="185"/>
      <c r="BC18" s="187"/>
      <c r="BF18" s="223"/>
      <c r="BG18" s="223"/>
      <c r="BH18" s="223"/>
      <c r="BI18" s="224"/>
      <c r="BJ18" s="225"/>
      <c r="BK18" s="225"/>
      <c r="BL18" s="225"/>
      <c r="BM18" s="226"/>
      <c r="BN18" s="187"/>
      <c r="BO18" s="187"/>
      <c r="BP18" s="227"/>
      <c r="CD18" s="228">
        <f t="shared" si="0"/>
        <v>1.006803657036712</v>
      </c>
      <c r="CE18" s="218">
        <v>13</v>
      </c>
      <c r="CF18" s="228">
        <f t="shared" si="1"/>
        <v>1.0809032592065693</v>
      </c>
      <c r="CG18" s="218"/>
      <c r="CH18" s="229" t="s">
        <v>14053</v>
      </c>
      <c r="CI18" s="230" t="s">
        <v>14019</v>
      </c>
      <c r="CJ18" s="231" t="str">
        <f t="shared" si="2"/>
        <v>Vk</v>
      </c>
    </row>
    <row r="19" spans="2:88" ht="14.25" thickTop="1" thickBot="1" x14ac:dyDescent="0.25">
      <c r="B19" s="232" t="s">
        <v>14054</v>
      </c>
      <c r="C19" s="234" t="str">
        <f>IFERROR(INDEX($AB:$CE,MATCH(B19&amp;C33,$CJ:$CJ,0),MATCH($B$4,$AB$4:$CE$4,0)),"")</f>
        <v/>
      </c>
      <c r="D19" s="234" t="str">
        <f>IFERROR(INDEX($AB:$CE,MATCH(B19&amp;D33,$CJ:$CJ,0),MATCH($B$4,$AB$4:$CE$4,0)),"")</f>
        <v/>
      </c>
      <c r="E19" s="234" t="str">
        <f>IFERROR(INDEX($AB:$CE,MATCH(B19&amp;E33,$CJ:$CJ,0),MATCH($B$4,$AB$4:$CE$4,0)),"")</f>
        <v/>
      </c>
      <c r="F19" s="234" t="str">
        <f>IFERROR(INDEX($AB:$CE,MATCH(B19&amp;F33,$CJ:$CJ,0),MATCH($B$4,$AB$4:$CE$4,0)),"")</f>
        <v/>
      </c>
      <c r="G19" s="234" t="str">
        <f>IFERROR(INDEX($AB:$CE,MATCH(B19&amp;G33,$CJ:$CJ,0),MATCH($B$4,$AB$4:$CE$4,0)),"")</f>
        <v/>
      </c>
      <c r="H19" s="243" t="str">
        <f>IFERROR(INDEX($AB:$CE,MATCH(B19&amp;H33,$CJ:$CJ,0),MATCH($B$4,$AB$4:$CE$4,0)),"")</f>
        <v/>
      </c>
      <c r="I19" s="316">
        <f>IFERROR(INDEX($AB:$CE,MATCH(B19&amp;I33,$CJ:$CJ,0),MATCH($B$4,$AB$4:$CE$4,0)),"")</f>
        <v>0.95592147454332244</v>
      </c>
      <c r="J19" s="317">
        <f>IFERROR(INDEX($AB:$CE,MATCH(B19&amp;J33,$CJ:$CJ,0),MATCH($B$4,$AB$4:$CE$4,0)),"")</f>
        <v>0.95742884913314263</v>
      </c>
      <c r="K19" s="307">
        <f>IFERROR(INDEX($AB:$CE,MATCH(B19&amp;K33,$CJ:$CJ,0),MATCH($B$4,$AB$4:$CE$4,0)),"")</f>
        <v>0.95158125090305823</v>
      </c>
      <c r="L19" s="307">
        <f>IFERROR(INDEX($AB:$CE,MATCH(B19&amp;L33,$CJ:$CJ,0),MATCH($B$4,$AB$4:$CE$4,0)),"")</f>
        <v>0.95110762962191908</v>
      </c>
      <c r="M19" s="318">
        <f>IFERROR(INDEX($AB:$CE,MATCH(B19&amp;M33,$CJ:$CJ,0),MATCH($B$4,$AB$4:$CE$4,0)),"")</f>
        <v>0.96153649349437009</v>
      </c>
      <c r="N19" s="319">
        <f>IFERROR(INDEX($AB:$CE,MATCH(B19&amp;N33,$CJ:$CJ,0),MATCH($B$4,$AB$4:$CE$4,0)),"")</f>
        <v>0.96546747894376272</v>
      </c>
      <c r="O19" s="319">
        <f>IFERROR(INDEX($AB:$CE,MATCH(B19&amp;O33,$CJ:$CJ,0),MATCH($B$4,$AB$4:$CE$4,0)),"")</f>
        <v>0.97176160377018161</v>
      </c>
      <c r="P19" s="319">
        <f>IFERROR(INDEX($AB:$CE,MATCH(B19&amp;P33,$CJ:$CJ,0),MATCH($B$4,$AB$4:$CE$4,0)),"")</f>
        <v>0.96978214691203735</v>
      </c>
      <c r="Q19" s="320">
        <f>IFERROR(INDEX($AB:$CE,MATCH(B19&amp;Q33,$CJ:$CJ,0),MATCH($B$4,$AB$4:$CE$4,0)),"")</f>
        <v>0.98927585690522479</v>
      </c>
      <c r="R19" s="321">
        <f>IFERROR(INDEX($AB:$CE,MATCH(B19&amp;R33,$CJ:$CJ,0),MATCH($B$4,$AB$4:$CE$4,0)),"")</f>
        <v>0.98352819784041756</v>
      </c>
      <c r="S19" s="314">
        <f>IFERROR(INDEX($AB:$CE,MATCH(B19&amp;S33,$CJ:$CJ,0),MATCH($B$4,$AB$4:$CE$4,0)),"")</f>
        <v>1.0082357768338357</v>
      </c>
      <c r="T19" s="322">
        <f>IFERROR(INDEX($AB:$CE,MATCH(B19&amp;T33,$CJ:$CJ,0),MATCH($B$4,$AB$4:$CE$4,0)),"")</f>
        <v>1.0117547484633085</v>
      </c>
      <c r="U19" s="244">
        <f>IFERROR(INDEX($AB:$CE,MATCH(B19&amp;U33,$CJ:$CJ,0),MATCH($B$4,$AB$4:$CE$4,0)),"")</f>
        <v>1.0208234194642012</v>
      </c>
      <c r="V19" s="244">
        <f>IFERROR(INDEX($AB:$CE,MATCH(B19&amp;V33,$CJ:$CJ,0),MATCH($B$4,$AB$4:$CE$4,0)),"")</f>
        <v>1.0110945493576968</v>
      </c>
      <c r="W19" s="323">
        <f>IFERROR(INDEX($AB:$CE,MATCH(B19&amp;W33,$CJ:$CJ,0),MATCH($B$4,$AB$4:$CE$4,0)),"")</f>
        <v>1.0029095374877688</v>
      </c>
      <c r="X19" s="234" t="str">
        <f>IFERROR(INDEX($AB:$CE,MATCH(B19&amp;X33,$CJ:$CJ,0),MATCH($B$4,$AB$4:$CE$4,0)),"")</f>
        <v/>
      </c>
      <c r="Y19" s="234" t="str">
        <f>IFERROR(INDEX($AB:$CE,MATCH(B19&amp;Y33,$CJ:$CJ,0),MATCH($B$4,$AB$4:$CE$4,0)),"")</f>
        <v/>
      </c>
      <c r="Z19" s="239" t="str">
        <f>IFERROR(INDEX($AB:$CE,MATCH(B19&amp;Z33,$CJ:$CJ,0),MATCH($B$4,$AB$4:$CE$4,0)),"")</f>
        <v/>
      </c>
      <c r="AA19" s="41" t="s">
        <v>13263</v>
      </c>
      <c r="AB19" s="217" t="s">
        <v>298</v>
      </c>
      <c r="AC19" s="218" t="s">
        <v>607</v>
      </c>
      <c r="AD19" s="218" t="s">
        <v>298</v>
      </c>
      <c r="AE19" s="218" t="s">
        <v>607</v>
      </c>
      <c r="AF19" s="218" t="s">
        <v>14029</v>
      </c>
      <c r="AG19" s="218" t="s">
        <v>14030</v>
      </c>
      <c r="AH19" s="219" t="s">
        <v>943</v>
      </c>
      <c r="AI19" s="220" t="s">
        <v>13391</v>
      </c>
      <c r="AJ19" s="220" t="s">
        <v>14164</v>
      </c>
      <c r="AK19" s="219" t="s">
        <v>943</v>
      </c>
      <c r="AL19" s="221" t="s">
        <v>12898</v>
      </c>
      <c r="AM19" s="222" t="s">
        <v>12899</v>
      </c>
      <c r="AN19" s="41">
        <v>100</v>
      </c>
      <c r="AO19" s="41">
        <v>107.1</v>
      </c>
      <c r="AP19" s="41">
        <v>22.6</v>
      </c>
      <c r="AQ19" s="41">
        <v>0</v>
      </c>
      <c r="AR19" s="41">
        <f>INDEX(lad_payment_mff[Non-specialised payment MFF],MATCH(AB19,lad_payment_mff[LAD21],0))</f>
        <v>1.0217149874753479</v>
      </c>
      <c r="AS19" s="41">
        <f>INDEX(lad_payment_mff[Specialised payment MFF],MATCH(AB19,lad_payment_mff[LAD21],0))</f>
        <v>1.0322569013581699</v>
      </c>
      <c r="AT19" s="186">
        <f>INDEX(lad_payment_mff[Non-specialised MFF index 2026/27],MATCH(AB19,lad_payment_mff[LAD21],0))</f>
        <v>0.96134725089513962</v>
      </c>
      <c r="AU19" s="186">
        <f>INDEX(lad_payment_mff[Specialised MFF index 2026/27],MATCH(AB19,lad_payment_mff[LAD21],0))</f>
        <v>0.95884911174101528</v>
      </c>
      <c r="AV19" s="186">
        <f>INDEX(icb_mff_index[Non-specialised MFF index 2026/27],MATCH($AH19,icb_mff_index[ICB26],0))</f>
        <v>0.96668249514806648</v>
      </c>
      <c r="AW19" s="186">
        <f>INDEX(icb_mff_index[Specialised MFF index 2026/27],MATCH($AH19,icb_mff_index[ICB26],0))</f>
        <v>0.96263977260699574</v>
      </c>
      <c r="AX19" s="41">
        <v>0.96664234158970985</v>
      </c>
      <c r="AY19" s="185"/>
      <c r="AZ19" s="185"/>
      <c r="BA19" s="185"/>
      <c r="BB19" s="185"/>
      <c r="BC19" s="187"/>
      <c r="BF19" s="223"/>
      <c r="BG19" s="223"/>
      <c r="BH19" s="223"/>
      <c r="BI19" s="224"/>
      <c r="BJ19" s="225"/>
      <c r="BK19" s="225"/>
      <c r="BL19" s="225"/>
      <c r="BM19" s="226"/>
      <c r="BN19" s="187"/>
      <c r="BO19" s="187"/>
      <c r="BP19" s="227"/>
      <c r="CD19" s="228">
        <f t="shared" si="0"/>
        <v>0.95884911174101528</v>
      </c>
      <c r="CE19" s="218">
        <v>14</v>
      </c>
      <c r="CF19" s="228">
        <f t="shared" si="1"/>
        <v>1.0806915945007149</v>
      </c>
      <c r="CG19" s="218"/>
      <c r="CH19" s="229" t="s">
        <v>14046</v>
      </c>
      <c r="CI19" s="230" t="s">
        <v>14026</v>
      </c>
      <c r="CJ19" s="231" t="str">
        <f t="shared" si="2"/>
        <v>Io</v>
      </c>
    </row>
    <row r="20" spans="2:88" ht="14.25" thickTop="1" thickBot="1" x14ac:dyDescent="0.25">
      <c r="B20" s="232" t="s">
        <v>14055</v>
      </c>
      <c r="C20" s="234" t="str">
        <f>IFERROR(INDEX($AB:$CE,MATCH(B20&amp;C33,$CJ:$CJ,0),MATCH($B$4,$AB$4:$CE$4,0)),"")</f>
        <v/>
      </c>
      <c r="D20" s="234" t="str">
        <f>IFERROR(INDEX($AB:$CE,MATCH(B20&amp;D33,$CJ:$CJ,0),MATCH($B$4,$AB$4:$CE$4,0)),"")</f>
        <v/>
      </c>
      <c r="E20" s="234" t="str">
        <f>IFERROR(INDEX($AB:$CE,MATCH(B20&amp;E33,$CJ:$CJ,0),MATCH($B$4,$AB$4:$CE$4,0)),"")</f>
        <v/>
      </c>
      <c r="F20" s="234" t="str">
        <f>IFERROR(INDEX($AB:$CE,MATCH(B20&amp;F33,$CJ:$CJ,0),MATCH($B$4,$AB$4:$CE$4,0)),"")</f>
        <v/>
      </c>
      <c r="G20" s="234" t="str">
        <f>IFERROR(INDEX($AB:$CE,MATCH(B20&amp;G33,$CJ:$CJ,0),MATCH($B$4,$AB$4:$CE$4,0)),"")</f>
        <v/>
      </c>
      <c r="H20" s="234" t="str">
        <f>IFERROR(INDEX($AB:$CE,MATCH(B20&amp;H33,$CJ:$CJ,0),MATCH($B$4,$AB$4:$CE$4,0)),"")</f>
        <v/>
      </c>
      <c r="I20" s="305" t="str">
        <f>IFERROR(INDEX($AB:$CE,MATCH(B20&amp;I33,$CJ:$CJ,0),MATCH($B$4,$AB$4:$CE$4,0)),"")</f>
        <v/>
      </c>
      <c r="J20" s="324">
        <f>IFERROR(INDEX($AB:$CE,MATCH(B20&amp;J33,$CJ:$CJ,0),MATCH($B$4,$AB$4:$CE$4,0)),"")</f>
        <v>0.9693141041711808</v>
      </c>
      <c r="K20" s="325">
        <f>IFERROR(INDEX($AB:$CE,MATCH(B20&amp;K33,$CJ:$CJ,0),MATCH($B$4,$AB$4:$CE$4,0)),"")</f>
        <v>0.9601386735449865</v>
      </c>
      <c r="L20" s="325">
        <f>IFERROR(INDEX($AB:$CE,MATCH(B20&amp;L33,$CJ:$CJ,0),MATCH($B$4,$AB$4:$CE$4,0)),"")</f>
        <v>0.95509880143942794</v>
      </c>
      <c r="M20" s="326">
        <f>IFERROR(INDEX($AB:$CE,MATCH(B20&amp;M33,$CJ:$CJ,0),MATCH($B$4,$AB$4:$CE$4,0)),"")</f>
        <v>0.96583259494165186</v>
      </c>
      <c r="N20" s="327">
        <f>IFERROR(INDEX($AB:$CE,MATCH(B20&amp;N33,$CJ:$CJ,0),MATCH($B$4,$AB$4:$CE$4,0)),"")</f>
        <v>0.96992911241741364</v>
      </c>
      <c r="O20" s="328">
        <f>IFERROR(INDEX($AB:$CE,MATCH(B20&amp;O33,$CJ:$CJ,0),MATCH($B$4,$AB$4:$CE$4,0)),"")</f>
        <v>0.97156861719292464</v>
      </c>
      <c r="P20" s="329">
        <f>IFERROR(INDEX($AB:$CE,MATCH(B20&amp;P33,$CJ:$CJ,0),MATCH($B$4,$AB$4:$CE$4,0)),"")</f>
        <v>0.97692342011182565</v>
      </c>
      <c r="Q20" s="330">
        <f>IFERROR(INDEX($AB:$CE,MATCH(B20&amp;Q33,$CJ:$CJ,0),MATCH($B$4,$AB$4:$CE$4,0)),"")</f>
        <v>1.0325228596035672</v>
      </c>
      <c r="R20" s="796">
        <f>IFERROR(INDEX($AB:$CE,MATCH(B20&amp;R33,$CJ:$CJ,0),MATCH($B$4,$AB$4:$CE$4,0)),"")</f>
        <v>1.0415182516071657</v>
      </c>
      <c r="S20" s="314">
        <f>IFERROR(INDEX($AB:$CE,MATCH(B20&amp;S33,$CJ:$CJ,0),MATCH($B$4,$AB$4:$CE$4,0)),"")</f>
        <v>1.0104789511285694</v>
      </c>
      <c r="T20" s="333">
        <f>IFERROR(INDEX($AB:$CE,MATCH(B20&amp;T33,$CJ:$CJ,0),MATCH($B$4,$AB$4:$CE$4,0)),"")</f>
        <v>1.0113535796992599</v>
      </c>
      <c r="U20" s="797">
        <f>IFERROR(INDEX($AB:$CE,MATCH(B20&amp;U33,$CJ:$CJ,0),MATCH($B$4,$AB$4:$CE$4,0)),"")</f>
        <v>1.0160202360910513</v>
      </c>
      <c r="V20" s="245">
        <f>IFERROR(INDEX($AB:$CE,MATCH(B20&amp;V33,$CJ:$CJ,0),MATCH($B$4,$AB$4:$CE$4,0)),"")</f>
        <v>1.012569896938095</v>
      </c>
      <c r="W20" s="264" t="str">
        <f>IFERROR(INDEX($AB:$CE,MATCH(B20&amp;W33,$CJ:$CJ,0),MATCH($B$4,$AB$4:$CE$4,0)),"")</f>
        <v/>
      </c>
      <c r="X20" s="234" t="str">
        <f>IFERROR(INDEX($AB:$CE,MATCH(B20&amp;X33,$CJ:$CJ,0),MATCH($B$4,$AB$4:$CE$4,0)),"")</f>
        <v/>
      </c>
      <c r="Y20" s="234" t="str">
        <f>IFERROR(INDEX($AB:$CE,MATCH(B20&amp;Y33,$CJ:$CJ,0),MATCH($B$4,$AB$4:$CE$4,0)),"")</f>
        <v/>
      </c>
      <c r="Z20" s="239" t="str">
        <f>IFERROR(INDEX($AB:$CE,MATCH(B20&amp;Z33,$CJ:$CJ,0),MATCH($B$4,$AB$4:$CE$4,0)),"")</f>
        <v/>
      </c>
      <c r="AB20" s="217" t="s">
        <v>456</v>
      </c>
      <c r="AC20" s="218" t="s">
        <v>765</v>
      </c>
      <c r="AD20" s="218" t="s">
        <v>456</v>
      </c>
      <c r="AE20" s="218" t="s">
        <v>765</v>
      </c>
      <c r="AF20" s="218" t="s">
        <v>456</v>
      </c>
      <c r="AG20" s="218" t="s">
        <v>765</v>
      </c>
      <c r="AH20" s="219" t="s">
        <v>1015</v>
      </c>
      <c r="AI20" s="220" t="s">
        <v>13420</v>
      </c>
      <c r="AJ20" s="220" t="s">
        <v>14186</v>
      </c>
      <c r="AK20" s="219" t="s">
        <v>1015</v>
      </c>
      <c r="AL20" s="221" t="s">
        <v>12906</v>
      </c>
      <c r="AM20" s="222" t="s">
        <v>13339</v>
      </c>
      <c r="AN20" s="41">
        <v>100</v>
      </c>
      <c r="AO20" s="41">
        <v>83.3</v>
      </c>
      <c r="AP20" s="41">
        <v>11.7</v>
      </c>
      <c r="AQ20" s="41">
        <v>0</v>
      </c>
      <c r="AR20" s="41">
        <f>INDEX(lad_payment_mff[Non-specialised payment MFF],MATCH(AB20,lad_payment_mff[LAD21],0))</f>
        <v>1.046754830969294</v>
      </c>
      <c r="AS20" s="41">
        <f>INDEX(lad_payment_mff[Specialised payment MFF],MATCH(AB20,lad_payment_mff[LAD21],0))</f>
        <v>1.0547536005418745</v>
      </c>
      <c r="AT20" s="186">
        <f>INDEX(lad_payment_mff[Non-specialised MFF index 2026/27],MATCH(AB20,lad_payment_mff[LAD21],0))</f>
        <v>0.98490762242813612</v>
      </c>
      <c r="AU20" s="186">
        <f>INDEX(lad_payment_mff[Specialised MFF index 2026/27],MATCH(AB20,lad_payment_mff[LAD21],0))</f>
        <v>0.97974598344128583</v>
      </c>
      <c r="AV20" s="186">
        <f>INDEX(icb_mff_index[Non-specialised MFF index 2026/27],MATCH($AH20,icb_mff_index[ICB26],0))</f>
        <v>0.9870589466275258</v>
      </c>
      <c r="AW20" s="186">
        <f>INDEX(icb_mff_index[Specialised MFF index 2026/27],MATCH($AH20,icb_mff_index[ICB26],0))</f>
        <v>0.98817797268250784</v>
      </c>
      <c r="AX20" s="41">
        <v>0.98701175028969845</v>
      </c>
      <c r="AY20" s="185"/>
      <c r="AZ20" s="185"/>
      <c r="BA20" s="185"/>
      <c r="BB20" s="185"/>
      <c r="BC20" s="187"/>
      <c r="BF20" s="223"/>
      <c r="BG20" s="223"/>
      <c r="BH20" s="223"/>
      <c r="BI20" s="224"/>
      <c r="BJ20" s="225"/>
      <c r="BK20" s="225"/>
      <c r="BL20" s="225"/>
      <c r="BM20" s="226"/>
      <c r="BN20" s="187"/>
      <c r="BO20" s="187"/>
      <c r="BP20" s="227"/>
      <c r="CD20" s="228">
        <f t="shared" si="0"/>
        <v>0.97974598344128583</v>
      </c>
      <c r="CE20" s="218">
        <v>15</v>
      </c>
      <c r="CF20" s="228">
        <f t="shared" si="1"/>
        <v>1.0806128477899022</v>
      </c>
      <c r="CG20" s="218"/>
      <c r="CH20" s="229" t="s">
        <v>14056</v>
      </c>
      <c r="CI20" s="230" t="s">
        <v>14048</v>
      </c>
      <c r="CJ20" s="231" t="str">
        <f t="shared" si="2"/>
        <v>Uj</v>
      </c>
    </row>
    <row r="21" spans="2:88" ht="13.5" thickTop="1" x14ac:dyDescent="0.2">
      <c r="B21" s="232" t="s">
        <v>14057</v>
      </c>
      <c r="C21" s="234" t="str">
        <f>IFERROR(INDEX($AB:$CE,MATCH(B21&amp;C33,$CJ:$CJ,0),MATCH($B$4,$AB$4:$CE$4,0)),"")</f>
        <v/>
      </c>
      <c r="D21" s="234" t="str">
        <f>IFERROR(INDEX($AB:$CE,MATCH(B21&amp;D33,$CJ:$CJ,0),MATCH($B$4,$AB$4:$CE$4,0)),"")</f>
        <v/>
      </c>
      <c r="E21" s="234" t="str">
        <f>IFERROR(INDEX($AB:$CE,MATCH(B21&amp;E33,$CJ:$CJ,0),MATCH($B$4,$AB$4:$CE$4,0)),"")</f>
        <v/>
      </c>
      <c r="F21" s="234" t="str">
        <f>IFERROR(INDEX($AB:$CE,MATCH(B21&amp;F33,$CJ:$CJ,0),MATCH($B$4,$AB$4:$CE$4,0)),"")</f>
        <v/>
      </c>
      <c r="G21" s="234" t="str">
        <f>IFERROR(INDEX($AB:$CE,MATCH(B21&amp;G33,$CJ:$CJ,0),MATCH($B$4,$AB$4:$CE$4,0)),"")</f>
        <v/>
      </c>
      <c r="H21" s="234" t="str">
        <f>IFERROR(INDEX($AB:$CE,MATCH(B21&amp;H33,$CJ:$CJ,0),MATCH($B$4,$AB$4:$CE$4,0)),"")</f>
        <v/>
      </c>
      <c r="I21" s="243" t="str">
        <f>IFERROR(INDEX($AB:$CE,MATCH(B21&amp;I33,$CJ:$CJ,0),MATCH($B$4,$AB$4:$CE$4,0)),"")</f>
        <v/>
      </c>
      <c r="J21" s="334">
        <f>IFERROR(INDEX($AB:$CE,MATCH(B21&amp;J33,$CJ:$CJ,0),MATCH($B$4,$AB$4:$CE$4,0)),"")</f>
        <v>0.97004160483326762</v>
      </c>
      <c r="K21" s="335">
        <f>IFERROR(INDEX($AB:$CE,MATCH(B21&amp;K33,$CJ:$CJ,0),MATCH($B$4,$AB$4:$CE$4,0)),"")</f>
        <v>0.96923103835799274</v>
      </c>
      <c r="L21" s="336">
        <f>IFERROR(INDEX($AB:$CE,MATCH(B21&amp;L33,$CJ:$CJ,0),MATCH($B$4,$AB$4:$CE$4,0)),"")</f>
        <v>0.96214487930313208</v>
      </c>
      <c r="M21" s="326">
        <f>IFERROR(INDEX($AB:$CE,MATCH(B21&amp;M33,$CJ:$CJ,0),MATCH($B$4,$AB$4:$CE$4,0)),"")</f>
        <v>0.96876834866437811</v>
      </c>
      <c r="N21" s="337">
        <f>IFERROR(INDEX($AB:$CE,MATCH(B21&amp;N33,$CJ:$CJ,0),MATCH($B$4,$AB$4:$CE$4,0)),"")</f>
        <v>0.97064435418297734</v>
      </c>
      <c r="O21" s="338">
        <f>IFERROR(INDEX($AB:$CE,MATCH(B21&amp;O33,$CJ:$CJ,0),MATCH($B$4,$AB$4:$CE$4,0)),"")</f>
        <v>0.97524525305687815</v>
      </c>
      <c r="P21" s="798">
        <f>IFERROR(INDEX($AB:$CE,MATCH(B21&amp;P33,$CJ:$CJ,0),MATCH($B$4,$AB$4:$CE$4,0)),"")</f>
        <v>1.0117443850408452</v>
      </c>
      <c r="Q21" s="330">
        <f>IFERROR(INDEX($AB:$CE,MATCH(B21&amp;Q33,$CJ:$CJ,0),MATCH($B$4,$AB$4:$CE$4,0)),"")</f>
        <v>1.0632781649278393</v>
      </c>
      <c r="R21" s="260">
        <f>IFERROR(INDEX($AB:$CE,MATCH(B21&amp;R33,$CJ:$CJ,0),MATCH($B$4,$AB$4:$CE$4,0)),"")</f>
        <v>1.0462474969180293</v>
      </c>
      <c r="S21" s="341">
        <f>IFERROR(INDEX($AB:$CE,MATCH(B21&amp;S33,$CJ:$CJ,0),MATCH($B$4,$AB$4:$CE$4,0)),"")</f>
        <v>1.0390747960416151</v>
      </c>
      <c r="T21" s="341">
        <f>IFERROR(INDEX($AB:$CE,MATCH(B21&amp;T33,$CJ:$CJ,0),MATCH($B$4,$AB$4:$CE$4,0)),"")</f>
        <v>1.0349172540031726</v>
      </c>
      <c r="U21" s="342">
        <f>IFERROR(INDEX($AB:$CE,MATCH(B21&amp;U33,$CJ:$CJ,0),MATCH($B$4,$AB$4:$CE$4,0)),"")</f>
        <v>1.0113704751993915</v>
      </c>
      <c r="V21" s="342">
        <f>IFERROR(INDEX($AB:$CE,MATCH(B21&amp;V33,$CJ:$CJ,0),MATCH($B$4,$AB$4:$CE$4,0)),"")</f>
        <v>1.0129747472338988</v>
      </c>
      <c r="W21" s="343">
        <f>IFERROR(INDEX($AB:$CE,MATCH(B21&amp;W33,$CJ:$CJ,0),MATCH($B$4,$AB$4:$CE$4,0)),"")</f>
        <v>1.0197691720882773</v>
      </c>
      <c r="X21" s="234" t="str">
        <f>IFERROR(INDEX($AB:$CE,MATCH(B21&amp;X33,$CJ:$CJ,0),MATCH($B$4,$AB$4:$CE$4,0)),"")</f>
        <v/>
      </c>
      <c r="Y21" s="234" t="str">
        <f>IFERROR(INDEX($AB:$CE,MATCH(B21&amp;Y33,$CJ:$CJ,0),MATCH($B$4,$AB$4:$CE$4,0)),"")</f>
        <v/>
      </c>
      <c r="Z21" s="239" t="str">
        <f>IFERROR(INDEX($AB:$CE,MATCH(B21&amp;Z33,$CJ:$CJ,0),MATCH($B$4,$AB$4:$CE$4,0)),"")</f>
        <v/>
      </c>
      <c r="AA21" s="41" t="s">
        <v>13263</v>
      </c>
      <c r="AB21" s="217" t="s">
        <v>426</v>
      </c>
      <c r="AC21" s="218" t="s">
        <v>735</v>
      </c>
      <c r="AD21" s="218" t="s">
        <v>426</v>
      </c>
      <c r="AE21" s="218" t="s">
        <v>735</v>
      </c>
      <c r="AF21" s="218" t="s">
        <v>426</v>
      </c>
      <c r="AG21" s="218" t="s">
        <v>735</v>
      </c>
      <c r="AH21" s="219" t="s">
        <v>13395</v>
      </c>
      <c r="AI21" s="220" t="s">
        <v>13396</v>
      </c>
      <c r="AJ21" s="220" t="s">
        <v>14168</v>
      </c>
      <c r="AK21" s="219" t="s">
        <v>941</v>
      </c>
      <c r="AL21" s="221" t="s">
        <v>12900</v>
      </c>
      <c r="AM21" s="222" t="s">
        <v>13340</v>
      </c>
      <c r="AN21" s="41">
        <v>100</v>
      </c>
      <c r="AO21" s="41">
        <v>99.2</v>
      </c>
      <c r="AP21" s="41">
        <v>18.899999999999999</v>
      </c>
      <c r="AQ21" s="41">
        <v>0</v>
      </c>
      <c r="AR21" s="41">
        <f>INDEX(lad_payment_mff[Non-specialised payment MFF],MATCH(AB21,lad_payment_mff[LAD21],0))</f>
        <v>1.0703698712680214</v>
      </c>
      <c r="AS21" s="41">
        <f>INDEX(lad_payment_mff[Specialised payment MFF],MATCH(AB21,lad_payment_mff[LAD21],0))</f>
        <v>1.1115709808612049</v>
      </c>
      <c r="AT21" s="186">
        <f>INDEX(lad_payment_mff[Non-specialised MFF index 2026/27],MATCH(AB21,lad_payment_mff[LAD21],0))</f>
        <v>1.0071273748534717</v>
      </c>
      <c r="AU21" s="186">
        <f>INDEX(lad_payment_mff[Specialised MFF index 2026/27],MATCH(AB21,lad_payment_mff[LAD21],0))</f>
        <v>1.0325228596035672</v>
      </c>
      <c r="AV21" s="186">
        <f>INDEX(icb_mff_index[Non-specialised MFF index 2026/27],MATCH($AH21,icb_mff_index[ICB26],0))</f>
        <v>1.0187215185834679</v>
      </c>
      <c r="AW21" s="186">
        <f>INDEX(icb_mff_index[Specialised MFF index 2026/27],MATCH($AH21,icb_mff_index[ICB26],0))</f>
        <v>1.0382775035110314</v>
      </c>
      <c r="AX21" s="41">
        <v>1.0186896053225076</v>
      </c>
      <c r="AY21" s="185"/>
      <c r="AZ21" s="185"/>
      <c r="BA21" s="185"/>
      <c r="BB21" s="185"/>
      <c r="BC21" s="187"/>
      <c r="BF21" s="223"/>
      <c r="BG21" s="223"/>
      <c r="BH21" s="223"/>
      <c r="BI21" s="224"/>
      <c r="BJ21" s="225"/>
      <c r="BK21" s="225"/>
      <c r="BL21" s="225"/>
      <c r="BM21" s="226"/>
      <c r="BN21" s="187"/>
      <c r="BO21" s="187"/>
      <c r="BP21" s="227"/>
      <c r="CD21" s="228">
        <f t="shared" si="0"/>
        <v>1.0325228596035672</v>
      </c>
      <c r="CE21" s="218">
        <v>16</v>
      </c>
      <c r="CF21" s="228">
        <f t="shared" si="1"/>
        <v>1.0804925786340165</v>
      </c>
      <c r="CG21" s="218"/>
      <c r="CH21" s="229" t="s">
        <v>14055</v>
      </c>
      <c r="CI21" s="230" t="s">
        <v>14026</v>
      </c>
      <c r="CJ21" s="231" t="str">
        <f t="shared" si="2"/>
        <v>No</v>
      </c>
    </row>
    <row r="22" spans="2:88" ht="13.5" thickBot="1" x14ac:dyDescent="0.25">
      <c r="B22" s="232" t="s">
        <v>14040</v>
      </c>
      <c r="C22" s="234" t="str">
        <f>IFERROR(INDEX($AB:$CE,MATCH(B22&amp;C33,$CJ:$CJ,0),MATCH($B$4,$AB$4:$CE$4,0)),"")</f>
        <v/>
      </c>
      <c r="D22" s="234" t="str">
        <f>IFERROR(INDEX($AB:$CE,MATCH(B22&amp;D33,$CJ:$CJ,0),MATCH($B$4,$AB$4:$CE$4,0)),"")</f>
        <v/>
      </c>
      <c r="E22" s="234" t="str">
        <f>IFERROR(INDEX($AB:$CE,MATCH(B22&amp;E33,$CJ:$CJ,0),MATCH($B$4,$AB$4:$CE$4,0)),"")</f>
        <v/>
      </c>
      <c r="F22" s="234" t="str">
        <f>IFERROR(INDEX($AB:$CE,MATCH(B22&amp;F33,$CJ:$CJ,0),MATCH($B$4,$AB$4:$CE$4,0)),"")</f>
        <v/>
      </c>
      <c r="G22" s="234" t="str">
        <f>IFERROR(INDEX($AB:$CE,MATCH(B22&amp;G33,$CJ:$CJ,0),MATCH($B$4,$AB$4:$CE$4,0)),"")</f>
        <v/>
      </c>
      <c r="H22" s="234" t="str">
        <f>IFERROR(INDEX($AB:$CE,MATCH(B22&amp;H33,$CJ:$CJ,0),MATCH($B$4,$AB$4:$CE$4,0)),"")</f>
        <v/>
      </c>
      <c r="I22" s="243" t="str">
        <f>IFERROR(INDEX($AB:$CE,MATCH(B22&amp;I33,$CJ:$CJ,0),MATCH($B$4,$AB$4:$CE$4,0)),"")</f>
        <v/>
      </c>
      <c r="J22" s="334">
        <f>IFERROR(INDEX($AB:$CE,MATCH(B22&amp;J33,$CJ:$CJ,0),MATCH($B$4,$AB$4:$CE$4,0)),"")</f>
        <v>0.97186831270278606</v>
      </c>
      <c r="K22" s="335">
        <f>IFERROR(INDEX($AB:$CE,MATCH(B22&amp;K33,$CJ:$CJ,0),MATCH($B$4,$AB$4:$CE$4,0)),"")</f>
        <v>0.96850721091960978</v>
      </c>
      <c r="L22" s="336">
        <f>IFERROR(INDEX($AB:$CE,MATCH(B22&amp;L33,$CJ:$CJ,0),MATCH($B$4,$AB$4:$CE$4,0)),"")</f>
        <v>0.96369892240479771</v>
      </c>
      <c r="M22" s="344">
        <f>IFERROR(INDEX($AB:$CE,MATCH(B22&amp;M33,$CJ:$CJ,0),MATCH($B$4,$AB$4:$CE$4,0)),"")</f>
        <v>0.96958119705607304</v>
      </c>
      <c r="N22" s="337">
        <f>IFERROR(INDEX($AB:$CE,MATCH(B22&amp;N33,$CJ:$CJ,0),MATCH($B$4,$AB$4:$CE$4,0)),"")</f>
        <v>0.97681319420607604</v>
      </c>
      <c r="O22" s="338">
        <f>IFERROR(INDEX($AB:$CE,MATCH(B22&amp;O33,$CJ:$CJ,0),MATCH($B$4,$AB$4:$CE$4,0)),"")</f>
        <v>0.97682836362938152</v>
      </c>
      <c r="P22" s="260">
        <f>IFERROR(INDEX($AB:$CE,MATCH(B22&amp;P33,$CJ:$CJ,0),MATCH($B$4,$AB$4:$CE$4,0)),"")</f>
        <v>1.0704193467319458</v>
      </c>
      <c r="Q22" s="260">
        <f>IFERROR(INDEX($AB:$CE,MATCH(B22&amp;Q33,$CJ:$CJ,0),MATCH($B$4,$AB$4:$CE$4,0)),"")</f>
        <v>1.0653022386085675</v>
      </c>
      <c r="R22" s="260">
        <f>IFERROR(INDEX($AB:$CE,MATCH(B22&amp;R33,$CJ:$CJ,0),MATCH($B$4,$AB$4:$CE$4,0)),"")</f>
        <v>1.065949934652622</v>
      </c>
      <c r="S22" s="341">
        <f>IFERROR(INDEX($AB:$CE,MATCH(B22&amp;S33,$CJ:$CJ,0),MATCH($B$4,$AB$4:$CE$4,0)),"")</f>
        <v>1.0761838868948537</v>
      </c>
      <c r="T22" s="260">
        <f>IFERROR(INDEX($AB:$CE,MATCH(B22&amp;T33,$CJ:$CJ,0),MATCH($B$4,$AB$4:$CE$4,0)),"")</f>
        <v>1.0744003899532837</v>
      </c>
      <c r="U22" s="846">
        <f>IFERROR(INDEX($AB:$CE,MATCH(B22&amp;U33,$CJ:$CJ,0),MATCH($B$4,$AB$4:$CE$4,0)),"")</f>
        <v>1.055253782707821</v>
      </c>
      <c r="V22" s="845">
        <f>IFERROR(INDEX($AB:$CE,MATCH(B22&amp;V33,$CJ:$CJ,0),MATCH($B$4,$AB$4:$CE$4,0)),"")</f>
        <v>1.0162452914031508</v>
      </c>
      <c r="W22" s="847">
        <f>IFERROR(INDEX($AB:$CE,MATCH(B22&amp;W33,$CJ:$CJ,0),MATCH($B$4,$AB$4:$CE$4,0)),"")</f>
        <v>1.0594653572918025</v>
      </c>
      <c r="X22" s="235" t="str">
        <f>IFERROR(INDEX($AB:$CE,MATCH(B22&amp;X33,$CJ:$CJ,0),MATCH($B$4,$AB$4:$CE$4,0)),"")</f>
        <v/>
      </c>
      <c r="Y22" s="234" t="str">
        <f>IFERROR(INDEX($AB:$CE,MATCH(B22&amp;Y33,$CJ:$CJ,0),MATCH($B$4,$AB$4:$CE$4,0)),"")</f>
        <v/>
      </c>
      <c r="Z22" s="239" t="str">
        <f>IFERROR(INDEX($AB:$CE,MATCH(B22&amp;Z33,$CJ:$CJ,0),MATCH($B$4,$AB$4:$CE$4,0)),"")</f>
        <v/>
      </c>
      <c r="AA22" s="41" t="s">
        <v>13263</v>
      </c>
      <c r="AB22" s="217" t="s">
        <v>198</v>
      </c>
      <c r="AC22" s="218" t="s">
        <v>507</v>
      </c>
      <c r="AD22" s="218" t="s">
        <v>198</v>
      </c>
      <c r="AE22" s="218" t="s">
        <v>507</v>
      </c>
      <c r="AF22" s="218" t="s">
        <v>198</v>
      </c>
      <c r="AG22" s="218" t="s">
        <v>507</v>
      </c>
      <c r="AH22" s="219" t="s">
        <v>935</v>
      </c>
      <c r="AI22" s="220" t="s">
        <v>13409</v>
      </c>
      <c r="AJ22" s="220" t="s">
        <v>14175</v>
      </c>
      <c r="AK22" s="219" t="s">
        <v>935</v>
      </c>
      <c r="AL22" s="221" t="s">
        <v>12902</v>
      </c>
      <c r="AM22" s="222" t="s">
        <v>12903</v>
      </c>
      <c r="AN22" s="41">
        <v>100</v>
      </c>
      <c r="AO22" s="41">
        <v>92.5</v>
      </c>
      <c r="AP22" s="41">
        <v>16.3</v>
      </c>
      <c r="AQ22" s="41">
        <v>0</v>
      </c>
      <c r="AR22" s="41">
        <f>INDEX(lad_payment_mff[Non-specialised payment MFF],MATCH(AB22,lad_payment_mff[LAD21],0))</f>
        <v>1.1494479965816478</v>
      </c>
      <c r="AS22" s="41">
        <f>INDEX(lad_payment_mff[Specialised payment MFF],MATCH(AB22,lad_payment_mff[LAD21],0))</f>
        <v>1.1558584481731047</v>
      </c>
      <c r="AT22" s="186">
        <f>INDEX(lad_payment_mff[Non-specialised MFF index 2026/27],MATCH(AB22,lad_payment_mff[LAD21],0))</f>
        <v>1.0815331918455939</v>
      </c>
      <c r="AU22" s="186">
        <f>INDEX(lad_payment_mff[Specialised MFF index 2026/27],MATCH(AB22,lad_payment_mff[LAD21],0))</f>
        <v>1.0736608734423734</v>
      </c>
      <c r="AV22" s="186">
        <f>INDEX(icb_mff_index[Non-specialised MFF index 2026/27],MATCH($AH22,icb_mff_index[ICB26],0))</f>
        <v>1.0862684450438722</v>
      </c>
      <c r="AW22" s="186">
        <f>INDEX(icb_mff_index[Specialised MFF index 2026/27],MATCH($AH22,icb_mff_index[ICB26],0))</f>
        <v>1.0755324085035198</v>
      </c>
      <c r="AX22" s="41">
        <v>1.0862150497974226</v>
      </c>
      <c r="AY22" s="185"/>
      <c r="AZ22" s="185"/>
      <c r="BA22" s="185"/>
      <c r="BB22" s="185"/>
      <c r="BC22" s="187"/>
      <c r="BF22" s="223"/>
      <c r="BG22" s="223"/>
      <c r="BH22" s="223"/>
      <c r="BI22" s="224"/>
      <c r="BJ22" s="225"/>
      <c r="BK22" s="225"/>
      <c r="BL22" s="225"/>
      <c r="BM22" s="226"/>
      <c r="BN22" s="187"/>
      <c r="BO22" s="187"/>
      <c r="BP22" s="227"/>
      <c r="CD22" s="228">
        <f t="shared" si="0"/>
        <v>1.0736608734423734</v>
      </c>
      <c r="CE22" s="218">
        <v>17</v>
      </c>
      <c r="CF22" s="228">
        <f t="shared" si="1"/>
        <v>1.0804920050343843</v>
      </c>
      <c r="CG22" s="218"/>
      <c r="CH22" s="229" t="s">
        <v>14056</v>
      </c>
      <c r="CI22" s="230" t="s">
        <v>14058</v>
      </c>
      <c r="CJ22" s="231" t="str">
        <f t="shared" si="2"/>
        <v>Us</v>
      </c>
    </row>
    <row r="23" spans="2:88" ht="14.25" thickTop="1" thickBot="1" x14ac:dyDescent="0.25">
      <c r="B23" s="232" t="s">
        <v>14059</v>
      </c>
      <c r="C23" s="234" t="str">
        <f>IFERROR(INDEX($AB:$CE,MATCH(B23&amp;C33,$CJ:$CJ,0),MATCH($B$4,$AB$4:$CE$4,0)),"")</f>
        <v/>
      </c>
      <c r="D23" s="234" t="str">
        <f>IFERROR(INDEX($AB:$CE,MATCH(B23&amp;D33,$CJ:$CJ,0),MATCH($B$4,$AB$4:$CE$4,0)),"")</f>
        <v/>
      </c>
      <c r="E23" s="234" t="str">
        <f>IFERROR(INDEX($AB:$CE,MATCH(B23&amp;E33,$CJ:$CJ,0),MATCH($B$4,$AB$4:$CE$4,0)),"")</f>
        <v/>
      </c>
      <c r="F23" s="234" t="str">
        <f>IFERROR(INDEX($AB:$CE,MATCH(B23&amp;F33,$CJ:$CJ,0),MATCH($B$4,$AB$4:$CE$4,0)),"")</f>
        <v/>
      </c>
      <c r="G23" s="234" t="str">
        <f>IFERROR(INDEX($AB:$CE,MATCH(B23&amp;G33,$CJ:$CJ,0),MATCH($B$4,$AB$4:$CE$4,0)),"")</f>
        <v/>
      </c>
      <c r="H23" s="234" t="str">
        <f>IFERROR(INDEX($AB:$CE,MATCH(B23&amp;H33,$CJ:$CJ,0),MATCH($B$4,$AB$4:$CE$4,0)),"")</f>
        <v/>
      </c>
      <c r="I23" s="243" t="str">
        <f>IFERROR(INDEX($AB:$CE,MATCH(B23&amp;I33,$CJ:$CJ,0),MATCH($B$4,$AB$4:$CE$4,0)),"")</f>
        <v/>
      </c>
      <c r="J23" s="348">
        <f>IFERROR(INDEX($AB:$CE,MATCH(B23&amp;J33,$CJ:$CJ,0),MATCH($B$4,$AB$4:$CE$4,0)),"")</f>
        <v>0.96971777270215065</v>
      </c>
      <c r="K23" s="349">
        <f>IFERROR(INDEX($AB:$CE,MATCH(B23&amp;K33,$CJ:$CJ,0),MATCH($B$4,$AB$4:$CE$4,0)),"")</f>
        <v>0.9708258334278832</v>
      </c>
      <c r="L23" s="336">
        <f>IFERROR(INDEX($AB:$CE,MATCH(B23&amp;L33,$CJ:$CJ,0),MATCH($B$4,$AB$4:$CE$4,0)),"")</f>
        <v>0.96553040652769773</v>
      </c>
      <c r="M23" s="350">
        <f>IFERROR(INDEX($AB:$CE,MATCH(B23&amp;M33,$CJ:$CJ,0),MATCH($B$4,$AB$4:$CE$4,0)),"")</f>
        <v>0.97057119675896486</v>
      </c>
      <c r="N23" s="351">
        <f>IFERROR(INDEX($AB:$CE,MATCH(B23&amp;N33,$CJ:$CJ,0),MATCH($B$4,$AB$4:$CE$4,0)),"")</f>
        <v>0.97731058903170753</v>
      </c>
      <c r="O23" s="352">
        <f>IFERROR(INDEX($AB:$CE,MATCH(B23&amp;O33,$CJ:$CJ,0),MATCH($B$4,$AB$4:$CE$4,0)),"")</f>
        <v>0.97747753524471859</v>
      </c>
      <c r="P23" s="353">
        <f>IFERROR(INDEX($AB:$CE,MATCH(B23&amp;P33,$CJ:$CJ,0),MATCH($B$4,$AB$4:$CE$4,0)),"")</f>
        <v>1.0729404457433169</v>
      </c>
      <c r="Q23" s="353">
        <f>IFERROR(INDEX($AB:$CE,MATCH(B23&amp;Q33,$CJ:$CJ,0),MATCH($B$4,$AB$4:$CE$4,0)),"")</f>
        <v>1.0824575954128415</v>
      </c>
      <c r="R23" s="353">
        <f>IFERROR(INDEX($AB:$CE,MATCH(B23&amp;R33,$CJ:$CJ,0),MATCH($B$4,$AB$4:$CE$4,0)),"")</f>
        <v>1.0525908500599808</v>
      </c>
      <c r="S23" s="354">
        <f>IFERROR(INDEX($AB:$CE,MATCH(B23&amp;S33,$CJ:$CJ,0),MATCH($B$4,$AB$4:$CE$4,0)),"")</f>
        <v>1.0544292537016207</v>
      </c>
      <c r="T23" s="353">
        <f>IFERROR(INDEX($AB:$CE,MATCH(B23&amp;T33,$CJ:$CJ,0),MATCH($B$4,$AB$4:$CE$4,0)),"")</f>
        <v>1.0777519031214784</v>
      </c>
      <c r="U23" s="355">
        <f>IFERROR(INDEX($AB:$CE,MATCH(B23&amp;U33,$CJ:$CJ,0),MATCH($B$4,$AB$4:$CE$4,0)),"")</f>
        <v>1.0599294513495368</v>
      </c>
      <c r="V23" s="355">
        <f>IFERROR(INDEX($AB:$CE,MATCH(B23&amp;V33,$CJ:$CJ,0),MATCH($B$4,$AB$4:$CE$4,0)),"")</f>
        <v>1.0645668400753718</v>
      </c>
      <c r="W23" s="355">
        <f>IFERROR(INDEX($AB:$CE,MATCH(B23&amp;W33,$CJ:$CJ,0),MATCH($B$4,$AB$4:$CE$4,0)),"")</f>
        <v>1.0726668930225718</v>
      </c>
      <c r="X23" s="356">
        <f>IFERROR(INDEX($AB:$CE,MATCH(B23&amp;X33,$CJ:$CJ,0),MATCH($B$4,$AB$4:$CE$4,0)),"")</f>
        <v>1.0682850759852855</v>
      </c>
      <c r="Y23" s="234" t="str">
        <f>IFERROR(INDEX($AB:$CE,MATCH(B23&amp;Y33,$CJ:$CJ,0),MATCH($B$4,$AB$4:$CE$4,0)),"")</f>
        <v/>
      </c>
      <c r="Z23" s="239" t="str">
        <f>IFERROR(INDEX($AB:$CE,MATCH(B23&amp;Z33,$CJ:$CJ,0),MATCH($B$4,$AB$4:$CE$4,0)),"")</f>
        <v/>
      </c>
      <c r="AA23" s="41" t="s">
        <v>13263</v>
      </c>
      <c r="AB23" s="217" t="s">
        <v>214</v>
      </c>
      <c r="AC23" s="218" t="s">
        <v>523</v>
      </c>
      <c r="AD23" s="218" t="s">
        <v>214</v>
      </c>
      <c r="AE23" s="218" t="s">
        <v>523</v>
      </c>
      <c r="AF23" s="218" t="s">
        <v>214</v>
      </c>
      <c r="AG23" s="218" t="s">
        <v>523</v>
      </c>
      <c r="AH23" s="219" t="s">
        <v>956</v>
      </c>
      <c r="AI23" s="220" t="s">
        <v>13381</v>
      </c>
      <c r="AJ23" s="220" t="s">
        <v>14158</v>
      </c>
      <c r="AK23" s="219" t="s">
        <v>956</v>
      </c>
      <c r="AL23" s="221" t="s">
        <v>12898</v>
      </c>
      <c r="AM23" s="222" t="s">
        <v>12899</v>
      </c>
      <c r="AN23" s="41">
        <v>100</v>
      </c>
      <c r="AO23" s="41">
        <v>123.9</v>
      </c>
      <c r="AP23" s="41">
        <v>38.1</v>
      </c>
      <c r="AQ23" s="41">
        <v>0</v>
      </c>
      <c r="AR23" s="41">
        <f>INDEX(lad_payment_mff[Non-specialised payment MFF],MATCH(AB23,lad_payment_mff[LAD21],0))</f>
        <v>1.0425535545890869</v>
      </c>
      <c r="AS23" s="41">
        <f>INDEX(lad_payment_mff[Specialised payment MFF],MATCH(AB23,lad_payment_mff[LAD21],0))</f>
        <v>1.0438106161155594</v>
      </c>
      <c r="AT23" s="186">
        <f>INDEX(lad_payment_mff[Non-specialised MFF index 2026/27],MATCH(AB23,lad_payment_mff[LAD21],0))</f>
        <v>0.98095457725617186</v>
      </c>
      <c r="AU23" s="186">
        <f>INDEX(lad_payment_mff[Specialised MFF index 2026/27],MATCH(AB23,lad_payment_mff[LAD21],0))</f>
        <v>0.96958119705607304</v>
      </c>
      <c r="AV23" s="186">
        <f>INDEX(icb_mff_index[Non-specialised MFF index 2026/27],MATCH($AH23,icb_mff_index[ICB26],0))</f>
        <v>0.98132904449350322</v>
      </c>
      <c r="AW23" s="186">
        <f>INDEX(icb_mff_index[Specialised MFF index 2026/27],MATCH($AH23,icb_mff_index[ICB26],0))</f>
        <v>0.96972153491043878</v>
      </c>
      <c r="AX23" s="41">
        <v>0.98127756302580749</v>
      </c>
      <c r="AY23" s="185"/>
      <c r="AZ23" s="185"/>
      <c r="BA23" s="185"/>
      <c r="BB23" s="185"/>
      <c r="BC23" s="187"/>
      <c r="BF23" s="223"/>
      <c r="BG23" s="223"/>
      <c r="BH23" s="223"/>
      <c r="BI23" s="224"/>
      <c r="BJ23" s="225"/>
      <c r="BK23" s="225"/>
      <c r="BL23" s="225"/>
      <c r="BM23" s="226"/>
      <c r="BN23" s="187"/>
      <c r="BO23" s="187"/>
      <c r="BP23" s="227"/>
      <c r="CD23" s="228">
        <f t="shared" si="0"/>
        <v>0.96958119705607304</v>
      </c>
      <c r="CE23" s="218">
        <v>18</v>
      </c>
      <c r="CF23" s="228">
        <f t="shared" si="1"/>
        <v>1.0790014709652929</v>
      </c>
      <c r="CG23" s="218"/>
      <c r="CH23" s="229" t="s">
        <v>14040</v>
      </c>
      <c r="CI23" s="230" t="s">
        <v>14019</v>
      </c>
      <c r="CJ23" s="231" t="str">
        <f t="shared" si="2"/>
        <v>Pk</v>
      </c>
    </row>
    <row r="24" spans="2:88" ht="14.25" thickTop="1" thickBot="1" x14ac:dyDescent="0.25">
      <c r="B24" s="232" t="s">
        <v>14045</v>
      </c>
      <c r="C24" s="234" t="str">
        <f>IFERROR(INDEX($AB:$CE,MATCH(B24&amp;C33,$CJ:$CJ,0),MATCH($B$4,$AB$4:$CE$4,0)),"")</f>
        <v/>
      </c>
      <c r="D24" s="234" t="str">
        <f>IFERROR(INDEX($AB:$CE,MATCH(B24&amp;D33,$CJ:$CJ,0),MATCH($B$4,$AB$4:$CE$4,0)),"")</f>
        <v/>
      </c>
      <c r="E24" s="234" t="str">
        <f>IFERROR(INDEX($AB:$CE,MATCH(B24&amp;E33,$CJ:$CJ,0),MATCH($B$4,$AB$4:$CE$4,0)),"")</f>
        <v/>
      </c>
      <c r="F24" s="234" t="str">
        <f>IFERROR(INDEX($AB:$CE,MATCH(B24&amp;F33,$CJ:$CJ,0),MATCH($B$4,$AB$4:$CE$4,0)),"")</f>
        <v/>
      </c>
      <c r="G24" s="234" t="str">
        <f>IFERROR(INDEX($AB:$CE,MATCH(B24&amp;G33,$CJ:$CJ,0),MATCH($B$4,$AB$4:$CE$4,0)),"")</f>
        <v/>
      </c>
      <c r="H24" s="234" t="str">
        <f>IFERROR(INDEX($AB:$CE,MATCH(B24&amp;H33,$CJ:$CJ,0),MATCH($B$4,$AB$4:$CE$4,0)),"")</f>
        <v/>
      </c>
      <c r="I24" s="236" t="str">
        <f>IFERROR(INDEX($AB:$CE,MATCH(B24&amp;I33,$CJ:$CJ,0),MATCH($B$4,$AB$4:$CE$4,0)),"")</f>
        <v/>
      </c>
      <c r="J24" s="357">
        <f>IFERROR(INDEX($AB:$CE,MATCH(B24&amp;J33,$CJ:$CJ,0),MATCH($B$4,$AB$4:$CE$4,0)),"")</f>
        <v>0.9749879484937688</v>
      </c>
      <c r="K24" s="358">
        <f>IFERROR(INDEX($AB:$CE,MATCH(B24&amp;K33,$CJ:$CJ,0),MATCH($B$4,$AB$4:$CE$4,0)),"")</f>
        <v>0.97887924158117945</v>
      </c>
      <c r="L24" s="359">
        <f>IFERROR(INDEX($AB:$CE,MATCH(B24&amp;L33,$CJ:$CJ,0),MATCH($B$4,$AB$4:$CE$4,0)),"")</f>
        <v>0.96723506945426063</v>
      </c>
      <c r="M24" s="360">
        <f>IFERROR(INDEX($AB:$CE,MATCH(B24&amp;M33,$CJ:$CJ,0),MATCH($B$4,$AB$4:$CE$4,0)),"")</f>
        <v>1.0047014681638098</v>
      </c>
      <c r="N24" s="360">
        <f>IFERROR(INDEX($AB:$CE,MATCH(B24&amp;N33,$CJ:$CJ,0),MATCH($B$4,$AB$4:$CE$4,0)),"")</f>
        <v>1.0039085476782201</v>
      </c>
      <c r="O24" s="361">
        <f>IFERROR(INDEX($AB:$CE,MATCH(B24&amp;O33,$CJ:$CJ,0),MATCH($B$4,$AB$4:$CE$4,0)),"")</f>
        <v>1.027761256388259</v>
      </c>
      <c r="P24" s="362">
        <f>IFERROR(INDEX($AB:$CE,MATCH(B24&amp;P33,$CJ:$CJ,0),MATCH($B$4,$AB$4:$CE$4,0)),"")</f>
        <v>1.0783328169689801</v>
      </c>
      <c r="Q24" s="799">
        <f>IFERROR(INDEX($AB:$CE,MATCH(B24&amp;Q33,$CJ:$CJ,0),MATCH($B$4,$AB$4:$CE$4,0)),"")</f>
        <v>1.0806915945007149</v>
      </c>
      <c r="R24" s="800">
        <f>IFERROR(INDEX($AB:$CE,MATCH(B24&amp;R33,$CJ:$CJ,0),MATCH($B$4,$AB$4:$CE$4,0)),"")</f>
        <v>1.0860594783481872</v>
      </c>
      <c r="S24" s="365">
        <f>IFERROR(INDEX($AB:$CE,MATCH(B24&amp;S33,$CJ:$CJ,0),MATCH($B$4,$AB$4:$CE$4,0)),"")</f>
        <v>1.0867380223115493</v>
      </c>
      <c r="T24" s="366">
        <f>IFERROR(INDEX($AB:$CE,MATCH(B24&amp;T33,$CJ:$CJ,0),MATCH($B$4,$AB$4:$CE$4,0)),"")</f>
        <v>1.0813523652104888</v>
      </c>
      <c r="U24" s="367">
        <f>IFERROR(INDEX($AB:$CE,MATCH(B24&amp;U33,$CJ:$CJ,0),MATCH($B$4,$AB$4:$CE$4,0)),"")</f>
        <v>1.0704961568046549</v>
      </c>
      <c r="V24" s="368">
        <f>IFERROR(INDEX($AB:$CE,MATCH(B24&amp;V33,$CJ:$CJ,0),MATCH($B$4,$AB$4:$CE$4,0)),"")</f>
        <v>1.0709366600499828</v>
      </c>
      <c r="W24" s="355">
        <f>IFERROR(INDEX($AB:$CE,MATCH(B24&amp;W33,$CJ:$CJ,0),MATCH($B$4,$AB$4:$CE$4,0)),"")</f>
        <v>1.069893970936074</v>
      </c>
      <c r="X24" s="369">
        <f>IFERROR(INDEX($AB:$CE,MATCH(B24&amp;X33,$CJ:$CJ,0),MATCH($B$4,$AB$4:$CE$4,0)),"")</f>
        <v>1.070362520673906</v>
      </c>
      <c r="Y24" s="234" t="str">
        <f>IFERROR(INDEX($AB:$CE,MATCH(B24&amp;Y33,$CJ:$CJ,0),MATCH($B$4,$AB$4:$CE$4,0)),"")</f>
        <v/>
      </c>
      <c r="Z24" s="239" t="str">
        <f>IFERROR(INDEX($AB:$CE,MATCH(B24&amp;Z33,$CJ:$CJ,0),MATCH($B$4,$AB$4:$CE$4,0)),"")</f>
        <v/>
      </c>
      <c r="AB24" s="217" t="s">
        <v>327</v>
      </c>
      <c r="AC24" s="218" t="s">
        <v>636</v>
      </c>
      <c r="AD24" s="218" t="s">
        <v>327</v>
      </c>
      <c r="AE24" s="218" t="s">
        <v>636</v>
      </c>
      <c r="AF24" s="218" t="s">
        <v>14060</v>
      </c>
      <c r="AG24" s="218" t="s">
        <v>14061</v>
      </c>
      <c r="AH24" s="219" t="s">
        <v>979</v>
      </c>
      <c r="AI24" s="220" t="s">
        <v>13387</v>
      </c>
      <c r="AJ24" s="220" t="s">
        <v>14162</v>
      </c>
      <c r="AK24" s="219" t="s">
        <v>979</v>
      </c>
      <c r="AL24" s="221" t="s">
        <v>12898</v>
      </c>
      <c r="AM24" s="222" t="s">
        <v>12899</v>
      </c>
      <c r="AN24" s="41">
        <v>100</v>
      </c>
      <c r="AO24" s="41">
        <v>78.7</v>
      </c>
      <c r="AP24" s="41">
        <v>10.6</v>
      </c>
      <c r="AQ24" s="41">
        <v>0</v>
      </c>
      <c r="AR24" s="41">
        <f>INDEX(lad_payment_mff[Non-specialised payment MFF],MATCH(AB24,lad_payment_mff[LAD21],0))</f>
        <v>1.0316706061896872</v>
      </c>
      <c r="AS24" s="41">
        <f>INDEX(lad_payment_mff[Specialised payment MFF],MATCH(AB24,lad_payment_mff[LAD21],0))</f>
        <v>1.0441851672607139</v>
      </c>
      <c r="AT24" s="186">
        <f>INDEX(lad_payment_mff[Non-specialised MFF index 2026/27],MATCH(AB24,lad_payment_mff[LAD21],0))</f>
        <v>0.97071464473717428</v>
      </c>
      <c r="AU24" s="186">
        <f>INDEX(lad_payment_mff[Specialised MFF index 2026/27],MATCH(AB24,lad_payment_mff[LAD21],0))</f>
        <v>0.96992911241741364</v>
      </c>
      <c r="AV24" s="186">
        <f>INDEX(icb_mff_index[Non-specialised MFF index 2026/27],MATCH($AH24,icb_mff_index[ICB26],0))</f>
        <v>0.9714051700664702</v>
      </c>
      <c r="AW24" s="186">
        <f>INDEX(icb_mff_index[Specialised MFF index 2026/27],MATCH($AH24,icb_mff_index[ICB26],0))</f>
        <v>0.97166177907752749</v>
      </c>
      <c r="AX24" s="41">
        <v>0.97135134762669384</v>
      </c>
      <c r="AY24" s="185"/>
      <c r="AZ24" s="185"/>
      <c r="BA24" s="185"/>
      <c r="BB24" s="185"/>
      <c r="BC24" s="187"/>
      <c r="BF24" s="223"/>
      <c r="BG24" s="223"/>
      <c r="BH24" s="223"/>
      <c r="BI24" s="224"/>
      <c r="BJ24" s="225"/>
      <c r="BK24" s="225"/>
      <c r="BL24" s="225"/>
      <c r="BM24" s="226"/>
      <c r="BN24" s="187"/>
      <c r="BO24" s="187"/>
      <c r="BP24" s="227"/>
      <c r="CD24" s="228">
        <f t="shared" si="0"/>
        <v>0.96992911241741364</v>
      </c>
      <c r="CE24" s="218">
        <v>19</v>
      </c>
      <c r="CF24" s="228">
        <f t="shared" si="1"/>
        <v>1.0783328169689801</v>
      </c>
      <c r="CG24" s="218"/>
      <c r="CH24" s="229" t="s">
        <v>14055</v>
      </c>
      <c r="CI24" s="230" t="s">
        <v>14062</v>
      </c>
      <c r="CJ24" s="231" t="str">
        <f t="shared" si="2"/>
        <v>Nl</v>
      </c>
    </row>
    <row r="25" spans="2:88" ht="14.25" thickTop="1" thickBot="1" x14ac:dyDescent="0.25">
      <c r="B25" s="232" t="s">
        <v>14043</v>
      </c>
      <c r="C25" s="234" t="str">
        <f>IFERROR(INDEX($AB:$CE,MATCH(B25&amp;C33,$CJ:$CJ,0),MATCH($B$4,$AB$4:$CE$4,0)),"")</f>
        <v/>
      </c>
      <c r="D25" s="234" t="str">
        <f>IFERROR(INDEX($AB:$CE,MATCH(B25&amp;D33,$CJ:$CJ,0),MATCH($B$4,$AB$4:$CE$4,0)),"")</f>
        <v/>
      </c>
      <c r="E25" s="234" t="str">
        <f>IFERROR(INDEX($AB:$CE,MATCH(B25&amp;E33,$CJ:$CJ,0),MATCH($B$4,$AB$4:$CE$4,0)),"")</f>
        <v/>
      </c>
      <c r="F25" s="234" t="str">
        <f>IFERROR(INDEX($AB:$CE,MATCH(B25&amp;F33,$CJ:$CJ,0),MATCH($B$4,$AB$4:$CE$4,0)),"")</f>
        <v/>
      </c>
      <c r="G25" s="234" t="str">
        <f>IFERROR(INDEX($AB:$CE,MATCH(B25&amp;G33,$CJ:$CJ,0),MATCH($B$4,$AB$4:$CE$4,0)),"")</f>
        <v/>
      </c>
      <c r="H25" s="243" t="str">
        <f>IFERROR(INDEX($AB:$CE,MATCH(B25&amp;H33,$CJ:$CJ,0),MATCH($B$4,$AB$4:$CE$4,0)),"")</f>
        <v/>
      </c>
      <c r="I25" s="370">
        <f>IFERROR(INDEX($AB:$CE,MATCH(B25&amp;I33,$CJ:$CJ,0),MATCH($B$4,$AB$4:$CE$4,0)),"")</f>
        <v>0.98086030904312038</v>
      </c>
      <c r="J25" s="357">
        <f>IFERROR(INDEX($AB:$CE,MATCH(B25&amp;J33,$CJ:$CJ,0),MATCH($B$4,$AB$4:$CE$4,0)),"")</f>
        <v>0.97627637147383961</v>
      </c>
      <c r="K25" s="371">
        <f>IFERROR(INDEX($AB:$CE,MATCH(B25&amp;K33,$CJ:$CJ,0),MATCH($B$4,$AB$4:$CE$4,0)),"")</f>
        <v>0.97628477251091783</v>
      </c>
      <c r="L25" s="372">
        <f>IFERROR(INDEX($AB:$CE,MATCH(B25&amp;L33,$CJ:$CJ,0),MATCH($B$4,$AB$4:$CE$4,0)),"")</f>
        <v>0.99896469639675245</v>
      </c>
      <c r="M25" s="360">
        <f>IFERROR(INDEX($AB:$CE,MATCH(B25&amp;M33,$CJ:$CJ,0),MATCH($B$4,$AB$4:$CE$4,0)),"")</f>
        <v>1.0031880435536611</v>
      </c>
      <c r="N25" s="373">
        <f>IFERROR(INDEX($AB:$CE,MATCH(B25&amp;N33,$CJ:$CJ,0),MATCH($B$4,$AB$4:$CE$4,0)),"")</f>
        <v>1.0050485738103987</v>
      </c>
      <c r="O25" s="374">
        <f>IFERROR(INDEX($AB:$CE,MATCH(B25&amp;O33,$CJ:$CJ,0),MATCH($B$4,$AB$4:$CE$4,0)),"")</f>
        <v>1.0758884837794924</v>
      </c>
      <c r="P25" s="362">
        <f>IFERROR(INDEX($AB:$CE,MATCH(B25&amp;P33,$CJ:$CJ,0),MATCH($B$4,$AB$4:$CE$4,0)),"")</f>
        <v>1.0806128477899022</v>
      </c>
      <c r="Q25" s="362">
        <f>IFERROR(INDEX($AB:$CE,MATCH(B25&amp;Q33,$CJ:$CJ,0),MATCH($B$4,$AB$4:$CE$4,0)),"")</f>
        <v>1.0817464842516926</v>
      </c>
      <c r="R25" s="364">
        <f>IFERROR(INDEX($AB:$CE,MATCH(B25&amp;R33,$CJ:$CJ,0),MATCH($B$4,$AB$4:$CE$4,0)),"")</f>
        <v>1.0914591237844387</v>
      </c>
      <c r="S25" s="376">
        <f>IFERROR(INDEX($AB:$CE,MATCH(B25&amp;S33,$CJ:$CJ,0),MATCH($B$4,$AB$4:$CE$4,0)),"")</f>
        <v>1.0893006207843217</v>
      </c>
      <c r="T25" s="377">
        <f>IFERROR(INDEX($AB:$CE,MATCH(B25&amp;T33,$CJ:$CJ,0),MATCH($B$4,$AB$4:$CE$4,0)),"")</f>
        <v>1.0839711402272363</v>
      </c>
      <c r="U25" s="377">
        <f>IFERROR(INDEX($AB:$CE,MATCH(B25&amp;U33,$CJ:$CJ,0),MATCH($B$4,$AB$4:$CE$4,0)),"")</f>
        <v>1.0790014709652929</v>
      </c>
      <c r="V25" s="366">
        <f>IFERROR(INDEX($AB:$CE,MATCH(B25&amp;V33,$CJ:$CJ,0),MATCH($B$4,$AB$4:$CE$4,0)),"")</f>
        <v>1.0768132184949664</v>
      </c>
      <c r="W25" s="378">
        <f>IFERROR(INDEX($AB:$CE,MATCH(B25&amp;W33,$CJ:$CJ,0),MATCH($B$4,$AB$4:$CE$4,0)),"")</f>
        <v>1.0703742221455947</v>
      </c>
      <c r="X25" s="379">
        <f>IFERROR(INDEX($AB:$CE,MATCH(B25&amp;X33,$CJ:$CJ,0),MATCH($B$4,$AB$4:$CE$4,0)),"")</f>
        <v>1.0186449311898143</v>
      </c>
      <c r="Y25" s="234" t="str">
        <f>IFERROR(INDEX($AB:$CE,MATCH(B25&amp;Y33,$CJ:$CJ,0),MATCH($B$4,$AB$4:$CE$4,0)),"")</f>
        <v/>
      </c>
      <c r="Z25" s="239" t="str">
        <f>IFERROR(INDEX($AB:$CE,MATCH(B25&amp;Z33,$CJ:$CJ,0),MATCH($B$4,$AB$4:$CE$4,0)),"")</f>
        <v/>
      </c>
      <c r="AA25" s="41" t="s">
        <v>13263</v>
      </c>
      <c r="AB25" s="217" t="s">
        <v>470</v>
      </c>
      <c r="AC25" s="218" t="s">
        <v>779</v>
      </c>
      <c r="AD25" s="218" t="s">
        <v>470</v>
      </c>
      <c r="AE25" s="218" t="s">
        <v>779</v>
      </c>
      <c r="AF25" s="218" t="s">
        <v>470</v>
      </c>
      <c r="AG25" s="218" t="s">
        <v>779</v>
      </c>
      <c r="AH25" s="219" t="s">
        <v>971</v>
      </c>
      <c r="AI25" s="220" t="s">
        <v>13380</v>
      </c>
      <c r="AJ25" s="220" t="s">
        <v>14157</v>
      </c>
      <c r="AK25" s="219" t="s">
        <v>971</v>
      </c>
      <c r="AL25" s="221" t="s">
        <v>12896</v>
      </c>
      <c r="AM25" s="222" t="s">
        <v>13341</v>
      </c>
      <c r="AN25" s="41">
        <v>100</v>
      </c>
      <c r="AO25" s="41">
        <v>136.4</v>
      </c>
      <c r="AP25" s="41">
        <v>36</v>
      </c>
      <c r="AQ25" s="41">
        <v>0</v>
      </c>
      <c r="AR25" s="41">
        <f>INDEX(lad_payment_mff[Non-specialised payment MFF],MATCH(AB25,lad_payment_mff[LAD21],0))</f>
        <v>1.022343045601269</v>
      </c>
      <c r="AS25" s="41">
        <f>INDEX(lad_payment_mff[Specialised payment MFF],MATCH(AB25,lad_payment_mff[LAD21],0))</f>
        <v>1.0245193561394992</v>
      </c>
      <c r="AT25" s="186">
        <f>INDEX(lad_payment_mff[Non-specialised MFF index 2026/27],MATCH(AB25,lad_payment_mff[LAD21],0))</f>
        <v>0.96193820038707922</v>
      </c>
      <c r="AU25" s="186">
        <f>INDEX(lad_payment_mff[Specialised MFF index 2026/27],MATCH(AB25,lad_payment_mff[LAD21],0))</f>
        <v>0.95166181335607258</v>
      </c>
      <c r="AV25" s="186">
        <f>INDEX(icb_mff_index[Non-specialised MFF index 2026/27],MATCH($AH25,icb_mff_index[ICB26],0))</f>
        <v>0.96024774067543872</v>
      </c>
      <c r="AW25" s="186">
        <f>INDEX(icb_mff_index[Specialised MFF index 2026/27],MATCH($AH25,icb_mff_index[ICB26],0))</f>
        <v>0.9495527996963451</v>
      </c>
      <c r="AX25" s="41">
        <v>0.96020134518884181</v>
      </c>
      <c r="AY25" s="185"/>
      <c r="AZ25" s="185"/>
      <c r="BA25" s="185"/>
      <c r="BB25" s="185"/>
      <c r="BC25" s="187"/>
      <c r="BF25" s="223"/>
      <c r="BG25" s="223"/>
      <c r="BH25" s="223"/>
      <c r="BI25" s="224"/>
      <c r="BJ25" s="225"/>
      <c r="BK25" s="225"/>
      <c r="BL25" s="225"/>
      <c r="BM25" s="226"/>
      <c r="BN25" s="187"/>
      <c r="BO25" s="187"/>
      <c r="BP25" s="227"/>
      <c r="CD25" s="228">
        <f t="shared" si="0"/>
        <v>0.95166181335607258</v>
      </c>
      <c r="CE25" s="218">
        <v>20</v>
      </c>
      <c r="CF25" s="228">
        <f t="shared" si="1"/>
        <v>1.0777519031214784</v>
      </c>
      <c r="CG25" s="218"/>
      <c r="CH25" s="229" t="s">
        <v>14042</v>
      </c>
      <c r="CI25" s="230" t="s">
        <v>14063</v>
      </c>
      <c r="CJ25" s="231" t="str">
        <f t="shared" si="2"/>
        <v>Gh</v>
      </c>
    </row>
    <row r="26" spans="2:88" ht="14.25" thickTop="1" thickBot="1" x14ac:dyDescent="0.25">
      <c r="B26" s="232" t="s">
        <v>14064</v>
      </c>
      <c r="C26" s="234" t="str">
        <f>IFERROR(INDEX($AB:$CE,MATCH(B26&amp;C33,$CJ:$CJ,0),MATCH($B$4,$AB$4:$CE$4,0)),"")</f>
        <v/>
      </c>
      <c r="D26" s="234" t="str">
        <f>IFERROR(INDEX($AB:$CE,MATCH(B26&amp;D33,$CJ:$CJ,0),MATCH($B$4,$AB$4:$CE$4,0)),"")</f>
        <v/>
      </c>
      <c r="E26" s="234" t="str">
        <f>IFERROR(INDEX($AB:$CE,MATCH(B26&amp;E33,$CJ:$CJ,0),MATCH($B$4,$AB$4:$CE$4,0)),"")</f>
        <v/>
      </c>
      <c r="F26" s="234" t="str">
        <f>IFERROR(INDEX($AB:$CE,MATCH(B26&amp;F33,$CJ:$CJ,0),MATCH($B$4,$AB$4:$CE$4,0)),"")</f>
        <v/>
      </c>
      <c r="G26" s="234" t="str">
        <f>IFERROR(INDEX($AB:$CE,MATCH(B26&amp;G33,$CJ:$CJ,0),MATCH($B$4,$AB$4:$CE$4,0)),"")</f>
        <v/>
      </c>
      <c r="H26" s="243" t="str">
        <f>IFERROR(INDEX($AB:$CE,MATCH(B26&amp;H33,$CJ:$CJ,0),MATCH($B$4,$AB$4:$CE$4,0)),"")</f>
        <v/>
      </c>
      <c r="I26" s="380">
        <f>IFERROR(INDEX($AB:$CE,MATCH(B26&amp;I33,$CJ:$CJ,0),MATCH($B$4,$AB$4:$CE$4,0)),"")</f>
        <v>0.98102612762123853</v>
      </c>
      <c r="J26" s="381">
        <f>IFERROR(INDEX($AB:$CE,MATCH(B26&amp;J33,$CJ:$CJ,0),MATCH($B$4,$AB$4:$CE$4,0)),"")</f>
        <v>0.97637229005282178</v>
      </c>
      <c r="K26" s="382">
        <f>IFERROR(INDEX($AB:$CE,MATCH(B26&amp;K33,$CJ:$CJ,0),MATCH($B$4,$AB$4:$CE$4,0)),"")</f>
        <v>0.98550048176227867</v>
      </c>
      <c r="L26" s="372">
        <f>IFERROR(INDEX($AB:$CE,MATCH(B26&amp;L33,$CJ:$CJ,0),MATCH($B$4,$AB$4:$CE$4,0)),"")</f>
        <v>0.98635215750165239</v>
      </c>
      <c r="M26" s="360">
        <f>IFERROR(INDEX($AB:$CE,MATCH(B26&amp;M33,$CJ:$CJ,0),MATCH($B$4,$AB$4:$CE$4,0)),"")</f>
        <v>1.0205869636951461</v>
      </c>
      <c r="N26" s="360">
        <f>IFERROR(INDEX($AB:$CE,MATCH(B26&amp;N33,$CJ:$CJ,0),MATCH($B$4,$AB$4:$CE$4,0)),"")</f>
        <v>1.0103254664933417</v>
      </c>
      <c r="O26" s="801">
        <f>IFERROR(INDEX($AB:$CE,MATCH(B26&amp;O33,$CJ:$CJ,0),MATCH($B$4,$AB$4:$CE$4,0)),"")</f>
        <v>1.0424947116735122</v>
      </c>
      <c r="P26" s="384">
        <f>IFERROR(INDEX($AB:$CE,MATCH(B26&amp;P33,$CJ:$CJ,0),MATCH($B$4,$AB$4:$CE$4,0)),"")</f>
        <v>1.0804925786340165</v>
      </c>
      <c r="Q26" s="385">
        <f>IFERROR(INDEX($AB:$CE,MATCH(B26&amp;Q33,$CJ:$CJ,0),MATCH($B$4,$AB$4:$CE$4,0)),"")</f>
        <v>1.0814648214474423</v>
      </c>
      <c r="R26" s="385">
        <f>IFERROR(INDEX($AB:$CE,MATCH(B26&amp;R33,$CJ:$CJ,0),MATCH($B$4,$AB$4:$CE$4,0)),"")</f>
        <v>1.0839150659495822</v>
      </c>
      <c r="S26" s="802">
        <f>IFERROR(INDEX($AB:$CE,MATCH(B26&amp;S33,$CJ:$CJ,0),MATCH($B$4,$AB$4:$CE$4,0)),"")</f>
        <v>1.0935651848234409</v>
      </c>
      <c r="T26" s="388">
        <f>IFERROR(INDEX($AB:$CE,MATCH(B26&amp;T33,$CJ:$CJ,0),MATCH($B$4,$AB$4:$CE$4,0)),"")</f>
        <v>1.0906407121244439</v>
      </c>
      <c r="U26" s="388">
        <f>IFERROR(INDEX($AB:$CE,MATCH(B26&amp;U33,$CJ:$CJ,0),MATCH($B$4,$AB$4:$CE$4,0)),"")</f>
        <v>1.0809032592065693</v>
      </c>
      <c r="V26" s="389">
        <f>IFERROR(INDEX($AB:$CE,MATCH(B26&amp;V33,$CJ:$CJ,0),MATCH($B$4,$AB$4:$CE$4,0)),"")</f>
        <v>1.0804920050343843</v>
      </c>
      <c r="W26" s="390">
        <f>IFERROR(INDEX($AB:$CE,MATCH(B26&amp;W33,$CJ:$CJ,0),MATCH($B$4,$AB$4:$CE$4,0)),"")</f>
        <v>1.0734119067753944</v>
      </c>
      <c r="X26" s="391">
        <f>IFERROR(INDEX($AB:$CE,MATCH(B26&amp;X33,$CJ:$CJ,0),MATCH($B$4,$AB$4:$CE$4,0)),"")</f>
        <v>1.0369878775754546</v>
      </c>
      <c r="Y26" s="234" t="str">
        <f>IFERROR(INDEX($AB:$CE,MATCH(B26&amp;Y33,$CJ:$CJ,0),MATCH($B$4,$AB$4:$CE$4,0)),"")</f>
        <v/>
      </c>
      <c r="Z26" s="239" t="str">
        <f>IFERROR(INDEX($AB:$CE,MATCH(B26&amp;Z33,$CJ:$CJ,0),MATCH($B$4,$AB$4:$CE$4,0)),"")</f>
        <v/>
      </c>
      <c r="AB26" s="217" t="s">
        <v>469</v>
      </c>
      <c r="AC26" s="218" t="s">
        <v>778</v>
      </c>
      <c r="AD26" s="218" t="s">
        <v>469</v>
      </c>
      <c r="AE26" s="218" t="s">
        <v>778</v>
      </c>
      <c r="AF26" s="218" t="s">
        <v>469</v>
      </c>
      <c r="AG26" s="218" t="s">
        <v>778</v>
      </c>
      <c r="AH26" s="219" t="s">
        <v>971</v>
      </c>
      <c r="AI26" s="220" t="s">
        <v>13380</v>
      </c>
      <c r="AJ26" s="220" t="s">
        <v>14157</v>
      </c>
      <c r="AK26" s="219" t="s">
        <v>971</v>
      </c>
      <c r="AL26" s="221" t="s">
        <v>12896</v>
      </c>
      <c r="AM26" s="222" t="s">
        <v>13341</v>
      </c>
      <c r="AN26" s="41">
        <v>100</v>
      </c>
      <c r="AO26" s="41">
        <v>167.2</v>
      </c>
      <c r="AP26" s="41">
        <v>45</v>
      </c>
      <c r="AQ26" s="41">
        <v>0</v>
      </c>
      <c r="AR26" s="41">
        <f>INDEX(lad_payment_mff[Non-specialised payment MFF],MATCH(AB26,lad_payment_mff[LAD21],0))</f>
        <v>1.0118811716584886</v>
      </c>
      <c r="AS26" s="41">
        <f>INDEX(lad_payment_mff[Specialised payment MFF],MATCH(AB26,lad_payment_mff[LAD21],0))</f>
        <v>1.0177198940737466</v>
      </c>
      <c r="AT26" s="186">
        <f>INDEX(lad_payment_mff[Non-specialised MFF index 2026/27],MATCH(AB26,lad_payment_mff[LAD21],0))</f>
        <v>0.9520944632613717</v>
      </c>
      <c r="AU26" s="186">
        <f>INDEX(lad_payment_mff[Specialised MFF index 2026/27],MATCH(AB26,lad_payment_mff[LAD21],0))</f>
        <v>0.94534588739472836</v>
      </c>
      <c r="AV26" s="186">
        <f>INDEX(icb_mff_index[Non-specialised MFF index 2026/27],MATCH($AH26,icb_mff_index[ICB26],0))</f>
        <v>0.96024774067543872</v>
      </c>
      <c r="AW26" s="186">
        <f>INDEX(icb_mff_index[Specialised MFF index 2026/27],MATCH($AH26,icb_mff_index[ICB26],0))</f>
        <v>0.9495527996963451</v>
      </c>
      <c r="AX26" s="41">
        <v>0.96020134518884181</v>
      </c>
      <c r="AY26" s="185"/>
      <c r="AZ26" s="185"/>
      <c r="BA26" s="185"/>
      <c r="BB26" s="185"/>
      <c r="BC26" s="187"/>
      <c r="BF26" s="223"/>
      <c r="BG26" s="223"/>
      <c r="BH26" s="223"/>
      <c r="BI26" s="224"/>
      <c r="BJ26" s="225"/>
      <c r="BK26" s="225"/>
      <c r="BL26" s="225"/>
      <c r="BM26" s="226"/>
      <c r="BN26" s="187"/>
      <c r="BO26" s="187"/>
      <c r="BP26" s="227"/>
      <c r="CD26" s="228">
        <f t="shared" si="0"/>
        <v>0.94534588739472836</v>
      </c>
      <c r="CE26" s="218">
        <v>21</v>
      </c>
      <c r="CF26" s="228">
        <f t="shared" si="1"/>
        <v>1.0774304011785809</v>
      </c>
      <c r="CG26" s="218"/>
      <c r="CH26" s="229" t="s">
        <v>14042</v>
      </c>
      <c r="CI26" s="230" t="s">
        <v>14065</v>
      </c>
      <c r="CJ26" s="231" t="str">
        <f t="shared" si="2"/>
        <v>Gf</v>
      </c>
    </row>
    <row r="27" spans="2:88" ht="14.25" thickTop="1" thickBot="1" x14ac:dyDescent="0.25">
      <c r="B27" s="232" t="s">
        <v>14056</v>
      </c>
      <c r="C27" s="234" t="str">
        <f>IFERROR(INDEX($AB:$CE,MATCH(B27&amp;C33,$CJ:$CJ,0),MATCH($B$4,$AB$4:$CE$4,0)),"")</f>
        <v/>
      </c>
      <c r="D27" s="234" t="str">
        <f>IFERROR(INDEX($AB:$CE,MATCH(B27&amp;D33,$CJ:$CJ,0),MATCH($B$4,$AB$4:$CE$4,0)),"")</f>
        <v/>
      </c>
      <c r="E27" s="234" t="str">
        <f>IFERROR(INDEX($AB:$CE,MATCH(B27&amp;E33,$CJ:$CJ,0),MATCH($B$4,$AB$4:$CE$4,0)),"")</f>
        <v/>
      </c>
      <c r="F27" s="234" t="str">
        <f>IFERROR(INDEX($AB:$CE,MATCH(B27&amp;F33,$CJ:$CJ,0),MATCH($B$4,$AB$4:$CE$4,0)),"")</f>
        <v/>
      </c>
      <c r="G27" s="234" t="str">
        <f>IFERROR(INDEX($AB:$CE,MATCH(B27&amp;G33,$CJ:$CJ,0),MATCH($B$4,$AB$4:$CE$4,0)),"")</f>
        <v/>
      </c>
      <c r="H27" s="236" t="str">
        <f>IFERROR(INDEX($AB:$CE,MATCH(B27&amp;H33,$CJ:$CJ,0),MATCH($B$4,$AB$4:$CE$4,0)),"")</f>
        <v/>
      </c>
      <c r="I27" s="392">
        <f>IFERROR(INDEX($AB:$CE,MATCH(B27&amp;I33,$CJ:$CJ,0),MATCH($B$4,$AB$4:$CE$4,0)),"")</f>
        <v>0.98117485795649528</v>
      </c>
      <c r="J27" s="260">
        <f>IFERROR(INDEX($AB:$CE,MATCH(B27&amp;J33,$CJ:$CJ,0),MATCH($B$4,$AB$4:$CE$4,0)),"")</f>
        <v>0.97318455658471248</v>
      </c>
      <c r="K27" s="393">
        <f>IFERROR(INDEX($AB:$CE,MATCH(B27&amp;K33,$CJ:$CJ,0),MATCH($B$4,$AB$4:$CE$4,0)),"")</f>
        <v>0.9762351791050814</v>
      </c>
      <c r="L27" s="394">
        <f>IFERROR(INDEX($AB:$CE,MATCH(B27&amp;L33,$CJ:$CJ,0),MATCH($B$4,$AB$4:$CE$4,0)),"")</f>
        <v>0.97974598344128583</v>
      </c>
      <c r="M27" s="395">
        <f>IFERROR(INDEX($AB:$CE,MATCH(B27&amp;M33,$CJ:$CJ,0),MATCH($B$4,$AB$4:$CE$4,0)),"")</f>
        <v>1.0250175465901834</v>
      </c>
      <c r="N27" s="803">
        <f>IFERROR(INDEX($AB:$CE,MATCH(B27&amp;N33,$CJ:$CJ,0),MATCH($B$4,$AB$4:$CE$4,0)),"")</f>
        <v>1.0293634771858577</v>
      </c>
      <c r="O27" s="254">
        <f>IFERROR(INDEX($AB:$CE,MATCH(B27&amp;O33,$CJ:$CJ,0),MATCH($B$4,$AB$4:$CE$4,0)),"")</f>
        <v>1.0424902348069696</v>
      </c>
      <c r="P27" s="397">
        <f>IFERROR(INDEX($AB:$CE,MATCH(B27&amp;P33,$CJ:$CJ,0),MATCH($B$4,$AB$4:$CE$4,0)),"")</f>
        <v>1.0774304011785809</v>
      </c>
      <c r="Q27" s="364">
        <f>IFERROR(INDEX($AB:$CE,MATCH(B27&amp;Q33,$CJ:$CJ,0),MATCH($B$4,$AB$4:$CE$4,0)),"")</f>
        <v>1.0745493025008752</v>
      </c>
      <c r="R27" s="398">
        <f>IFERROR(INDEX($AB:$CE,MATCH(B27&amp;R33,$CJ:$CJ,0),MATCH($B$4,$AB$4:$CE$4,0)),"")</f>
        <v>1.0738511397236612</v>
      </c>
      <c r="S27" s="362">
        <f>IFERROR(INDEX($AB:$CE,MATCH(B27&amp;S33,$CJ:$CJ,0),MATCH($B$4,$AB$4:$CE$4,0)),"")</f>
        <v>1.0761502983352733</v>
      </c>
      <c r="T27" s="362">
        <f>IFERROR(INDEX($AB:$CE,MATCH(B27&amp;T33,$CJ:$CJ,0),MATCH($B$4,$AB$4:$CE$4,0)),"")</f>
        <v>1.0756456125105609</v>
      </c>
      <c r="U27" s="399">
        <f>IFERROR(INDEX($AB:$CE,MATCH(B27&amp;U33,$CJ:$CJ,0),MATCH($B$4,$AB$4:$CE$4,0)),"")</f>
        <v>1.0736608734423734</v>
      </c>
      <c r="V27" s="262">
        <f>IFERROR(INDEX($AB:$CE,MATCH(B27&amp;V33,$CJ:$CJ,0),MATCH($B$4,$AB$4:$CE$4,0)),"")</f>
        <v>1.0619101650035285</v>
      </c>
      <c r="W27" s="262">
        <f>IFERROR(INDEX($AB:$CE,MATCH(B27&amp;W33,$CJ:$CJ,0),MATCH($B$4,$AB$4:$CE$4,0)),"")</f>
        <v>1.0603610021280891</v>
      </c>
      <c r="X27" s="391">
        <f>IFERROR(INDEX($AB:$CE,MATCH(B27&amp;X33,$CJ:$CJ,0),MATCH($B$4,$AB$4:$CE$4,0)),"")</f>
        <v>1.0403266137980129</v>
      </c>
      <c r="Y27" s="234" t="str">
        <f>IFERROR(INDEX($AB:$CE,MATCH(B27&amp;Y33,$CJ:$CJ,0),MATCH($B$4,$AB$4:$CE$4,0)),"")</f>
        <v/>
      </c>
      <c r="Z27" s="239" t="str">
        <f>IFERROR(INDEX($AB:$CE,MATCH(B27&amp;Z33,$CJ:$CJ,0),MATCH($B$4,$AB$4:$CE$4,0)),"")</f>
        <v/>
      </c>
      <c r="AB27" s="217" t="s">
        <v>406</v>
      </c>
      <c r="AC27" s="218" t="s">
        <v>715</v>
      </c>
      <c r="AD27" s="218" t="s">
        <v>406</v>
      </c>
      <c r="AE27" s="218" t="s">
        <v>715</v>
      </c>
      <c r="AF27" s="218" t="s">
        <v>14020</v>
      </c>
      <c r="AG27" s="218" t="s">
        <v>14021</v>
      </c>
      <c r="AH27" s="219" t="s">
        <v>975</v>
      </c>
      <c r="AI27" s="220" t="s">
        <v>13385</v>
      </c>
      <c r="AJ27" s="220" t="s">
        <v>14160</v>
      </c>
      <c r="AK27" s="219" t="s">
        <v>975</v>
      </c>
      <c r="AL27" s="221" t="s">
        <v>12898</v>
      </c>
      <c r="AM27" s="222" t="s">
        <v>12899</v>
      </c>
      <c r="AN27" s="41">
        <v>100</v>
      </c>
      <c r="AO27" s="41">
        <v>113.1</v>
      </c>
      <c r="AP27" s="41">
        <v>25</v>
      </c>
      <c r="AQ27" s="41">
        <v>0</v>
      </c>
      <c r="AR27" s="41">
        <f>INDEX(lad_payment_mff[Non-specialised payment MFF],MATCH(AB27,lad_payment_mff[LAD21],0))</f>
        <v>1.021550747755527</v>
      </c>
      <c r="AS27" s="41">
        <f>INDEX(lad_payment_mff[Specialised payment MFF],MATCH(AB27,lad_payment_mff[LAD21],0))</f>
        <v>1.0355675001614151</v>
      </c>
      <c r="AT27" s="186">
        <f>INDEX(lad_payment_mff[Non-specialised MFF index 2026/27],MATCH(AB27,lad_payment_mff[LAD21],0))</f>
        <v>0.96119271523199401</v>
      </c>
      <c r="AU27" s="186">
        <f>INDEX(lad_payment_mff[Specialised MFF index 2026/27],MATCH(AB27,lad_payment_mff[LAD21],0))</f>
        <v>0.96192428103041083</v>
      </c>
      <c r="AV27" s="186">
        <f>INDEX(icb_mff_index[Non-specialised MFF index 2026/27],MATCH($AH27,icb_mff_index[ICB26],0))</f>
        <v>0.97073868355686332</v>
      </c>
      <c r="AW27" s="186">
        <f>INDEX(icb_mff_index[Specialised MFF index 2026/27],MATCH($AH27,icb_mff_index[ICB26],0))</f>
        <v>0.96295005889545138</v>
      </c>
      <c r="AX27" s="41">
        <v>0.97069297391100784</v>
      </c>
      <c r="AY27" s="185"/>
      <c r="AZ27" s="185"/>
      <c r="BA27" s="185"/>
      <c r="BB27" s="185"/>
      <c r="BC27" s="187"/>
      <c r="BF27" s="223"/>
      <c r="BG27" s="223"/>
      <c r="BH27" s="223"/>
      <c r="BI27" s="224"/>
      <c r="BJ27" s="225"/>
      <c r="BK27" s="225"/>
      <c r="BL27" s="225"/>
      <c r="BM27" s="226"/>
      <c r="BN27" s="187"/>
      <c r="BO27" s="187"/>
      <c r="BP27" s="227"/>
      <c r="CD27" s="228">
        <f t="shared" si="0"/>
        <v>0.96192428103041083</v>
      </c>
      <c r="CE27" s="218">
        <v>22</v>
      </c>
      <c r="CF27" s="228">
        <f t="shared" si="1"/>
        <v>1.0768132184949664</v>
      </c>
      <c r="CG27" s="218"/>
      <c r="CH27" s="229" t="s">
        <v>14022</v>
      </c>
      <c r="CI27" s="230" t="s">
        <v>14032</v>
      </c>
      <c r="CJ27" s="231" t="str">
        <f t="shared" si="2"/>
        <v>Jm</v>
      </c>
    </row>
    <row r="28" spans="2:88" ht="14.25" thickTop="1" thickBot="1" x14ac:dyDescent="0.25">
      <c r="B28" s="232" t="s">
        <v>14053</v>
      </c>
      <c r="C28" s="234" t="str">
        <f>IFERROR(INDEX($AB:$CE,MATCH(B28&amp;C33,$CJ:$CJ,0),MATCH($B$4,$AB$4:$CE$4,0)),"")</f>
        <v/>
      </c>
      <c r="D28" s="234" t="str">
        <f>IFERROR(INDEX($AB:$CE,MATCH(B28&amp;D33,$CJ:$CJ,0),MATCH($B$4,$AB$4:$CE$4,0)),"")</f>
        <v/>
      </c>
      <c r="E28" s="234" t="str">
        <f>IFERROR(INDEX($AB:$CE,MATCH(B28&amp;E33,$CJ:$CJ,0),MATCH($B$4,$AB$4:$CE$4,0)),"")</f>
        <v/>
      </c>
      <c r="F28" s="235" t="str">
        <f>IFERROR(INDEX($AB:$CE,MATCH(B28&amp;F33,$CJ:$CJ,0),MATCH($B$4,$AB$4:$CE$4,0)),"")</f>
        <v/>
      </c>
      <c r="G28" s="236" t="str">
        <f>IFERROR(INDEX($AB:$CE,MATCH(B28&amp;G33,$CJ:$CJ,0),MATCH($B$4,$AB$4:$CE$4,0)),"")</f>
        <v/>
      </c>
      <c r="H28" s="400">
        <f>IFERROR(INDEX($AB:$CE,MATCH(B28&amp;H33,$CJ:$CJ,0),MATCH($B$4,$AB$4:$CE$4,0)),"")</f>
        <v>0.9490329370817665</v>
      </c>
      <c r="I28" s="401">
        <f>IFERROR(INDEX($AB:$CE,MATCH(B28&amp;I33,$CJ:$CJ,0),MATCH($B$4,$AB$4:$CE$4,0)),"")</f>
        <v>0.95073163997768728</v>
      </c>
      <c r="J28" s="260">
        <f>IFERROR(INDEX($AB:$CE,MATCH(B28&amp;J33,$CJ:$CJ,0),MATCH($B$4,$AB$4:$CE$4,0)),"")</f>
        <v>0.96998199226284931</v>
      </c>
      <c r="K28" s="261">
        <f>IFERROR(INDEX($AB:$CE,MATCH(B28&amp;K33,$CJ:$CJ,0),MATCH($B$4,$AB$4:$CE$4,0)),"")</f>
        <v>0.97201736107731507</v>
      </c>
      <c r="L28" s="402">
        <f>IFERROR(INDEX($AB:$CE,MATCH(B28&amp;L33,$CJ:$CJ,0),MATCH($B$4,$AB$4:$CE$4,0)),"")</f>
        <v>0.99324881471874182</v>
      </c>
      <c r="M28" s="403">
        <f>IFERROR(INDEX($AB:$CE,MATCH(B28&amp;M33,$CJ:$CJ,0),MATCH($B$4,$AB$4:$CE$4,0)),"")</f>
        <v>1.006803657036712</v>
      </c>
      <c r="N28" s="804">
        <f>IFERROR(INDEX($AB:$CE,MATCH(B28&amp;N33,$CJ:$CJ,0),MATCH($B$4,$AB$4:$CE$4,0)),"")</f>
        <v>1.0353208122896544</v>
      </c>
      <c r="O28" s="805">
        <f>IFERROR(INDEX($AB:$CE,MATCH(B28&amp;O33,$CJ:$CJ,0),MATCH($B$4,$AB$4:$CE$4,0)),"")</f>
        <v>1.0395798052327281</v>
      </c>
      <c r="P28" s="406">
        <f>IFERROR(INDEX($AB:$CE,MATCH(B28&amp;P33,$CJ:$CJ,0),MATCH($B$4,$AB$4:$CE$4,0)),"")</f>
        <v>1.0572053715361922</v>
      </c>
      <c r="Q28" s="397">
        <f>IFERROR(INDEX($AB:$CE,MATCH(B28&amp;Q33,$CJ:$CJ,0),MATCH($B$4,$AB$4:$CE$4,0)),"")</f>
        <v>1.0726656187242976</v>
      </c>
      <c r="R28" s="376">
        <f>IFERROR(INDEX($AB:$CE,MATCH(B28&amp;R33,$CJ:$CJ,0),MATCH($B$4,$AB$4:$CE$4,0)),"")</f>
        <v>1.0734321687296289</v>
      </c>
      <c r="S28" s="407">
        <f>IFERROR(INDEX($AB:$CE,MATCH(B28&amp;S33,$CJ:$CJ,0),MATCH($B$4,$AB$4:$CE$4,0)),"")</f>
        <v>1.076656709953999</v>
      </c>
      <c r="T28" s="407">
        <f>IFERROR(INDEX($AB:$CE,MATCH(B28&amp;T33,$CJ:$CJ,0),MATCH($B$4,$AB$4:$CE$4,0)),"")</f>
        <v>1.0752294602009158</v>
      </c>
      <c r="U28" s="408">
        <f>IFERROR(INDEX($AB:$CE,MATCH(B28&amp;U33,$CJ:$CJ,0),MATCH($B$4,$AB$4:$CE$4,0)),"")</f>
        <v>1.0751592604663567</v>
      </c>
      <c r="V28" s="262">
        <f>IFERROR(INDEX($AB:$CE,MATCH(B28&amp;V33,$CJ:$CJ,0),MATCH($B$4,$AB$4:$CE$4,0)),"")</f>
        <v>1.0474986637812935</v>
      </c>
      <c r="W28" s="262">
        <f>IFERROR(INDEX($AB:$CE,MATCH(B28&amp;W33,$CJ:$CJ,0),MATCH($B$4,$AB$4:$CE$4,0)),"")</f>
        <v>1.0322581429835525</v>
      </c>
      <c r="X28" s="391">
        <f>IFERROR(INDEX($AB:$CE,MATCH(B28&amp;X33,$CJ:$CJ,0),MATCH($B$4,$AB$4:$CE$4,0)),"")</f>
        <v>1.02759118382339</v>
      </c>
      <c r="Y28" s="234" t="str">
        <f>IFERROR(INDEX($AB:$CE,MATCH(B28&amp;Y33,$CJ:$CJ,0),MATCH($B$4,$AB$4:$CE$4,0)),"")</f>
        <v/>
      </c>
      <c r="Z28" s="239" t="str">
        <f>IFERROR(INDEX($AB:$CE,MATCH(B28&amp;Z33,$CJ:$CJ,0),MATCH($B$4,$AB$4:$CE$4,0)),"")</f>
        <v/>
      </c>
      <c r="AB28" s="217" t="s">
        <v>237</v>
      </c>
      <c r="AC28" s="218" t="s">
        <v>546</v>
      </c>
      <c r="AD28" s="218" t="s">
        <v>237</v>
      </c>
      <c r="AE28" s="218" t="s">
        <v>546</v>
      </c>
      <c r="AF28" s="218" t="s">
        <v>237</v>
      </c>
      <c r="AG28" s="218" t="s">
        <v>546</v>
      </c>
      <c r="AH28" s="219" t="s">
        <v>1031</v>
      </c>
      <c r="AI28" s="220" t="s">
        <v>13379</v>
      </c>
      <c r="AJ28" s="220" t="s">
        <v>14156</v>
      </c>
      <c r="AK28" s="219" t="s">
        <v>1031</v>
      </c>
      <c r="AL28" s="221" t="s">
        <v>12896</v>
      </c>
      <c r="AM28" s="222" t="s">
        <v>13341</v>
      </c>
      <c r="AN28" s="41">
        <v>100</v>
      </c>
      <c r="AO28" s="41">
        <v>124.3</v>
      </c>
      <c r="AP28" s="41">
        <v>30.7</v>
      </c>
      <c r="AQ28" s="41">
        <v>0</v>
      </c>
      <c r="AR28" s="41">
        <f>INDEX(lad_payment_mff[Non-specialised payment MFF],MATCH(AB28,lad_payment_mff[LAD21],0))</f>
        <v>1.0374173238180784</v>
      </c>
      <c r="AS28" s="41">
        <f>INDEX(lad_payment_mff[Specialised payment MFF],MATCH(AB28,lad_payment_mff[LAD21],0))</f>
        <v>1.0396011335936708</v>
      </c>
      <c r="AT28" s="186">
        <f>INDEX(lad_payment_mff[Non-specialised MFF index 2026/27],MATCH(AB28,lad_payment_mff[LAD21],0))</f>
        <v>0.97612181920505059</v>
      </c>
      <c r="AU28" s="186">
        <f>INDEX(lad_payment_mff[Specialised MFF index 2026/27],MATCH(AB28,lad_payment_mff[LAD21],0))</f>
        <v>0.96567106715363049</v>
      </c>
      <c r="AV28" s="186">
        <f>INDEX(icb_mff_index[Non-specialised MFF index 2026/27],MATCH($AH28,icb_mff_index[ICB26],0))</f>
        <v>0.97762407525489903</v>
      </c>
      <c r="AW28" s="186">
        <f>INDEX(icb_mff_index[Specialised MFF index 2026/27],MATCH($AH28,icb_mff_index[ICB26],0))</f>
        <v>0.96591141646895295</v>
      </c>
      <c r="AX28" s="41">
        <v>0.97757508056422171</v>
      </c>
      <c r="AY28" s="185"/>
      <c r="AZ28" s="185"/>
      <c r="BA28" s="185"/>
      <c r="BB28" s="185"/>
      <c r="BC28" s="187"/>
      <c r="BF28" s="223"/>
      <c r="BG28" s="223"/>
      <c r="BH28" s="223"/>
      <c r="BI28" s="224"/>
      <c r="BJ28" s="225"/>
      <c r="BK28" s="225"/>
      <c r="BL28" s="225"/>
      <c r="BM28" s="226"/>
      <c r="BN28" s="187"/>
      <c r="BO28" s="187"/>
      <c r="BP28" s="227"/>
      <c r="CD28" s="228">
        <f t="shared" si="0"/>
        <v>0.96567106715363049</v>
      </c>
      <c r="CE28" s="218">
        <v>23</v>
      </c>
      <c r="CF28" s="228">
        <f t="shared" si="1"/>
        <v>1.076656709953999</v>
      </c>
      <c r="CG28" s="218"/>
      <c r="CH28" s="229" t="s">
        <v>14044</v>
      </c>
      <c r="CI28" s="230" t="s">
        <v>14063</v>
      </c>
      <c r="CJ28" s="231" t="str">
        <f t="shared" si="2"/>
        <v>Hh</v>
      </c>
    </row>
    <row r="29" spans="2:88" ht="14.25" thickTop="1" thickBot="1" x14ac:dyDescent="0.25">
      <c r="B29" s="232" t="s">
        <v>14066</v>
      </c>
      <c r="C29" s="234" t="str">
        <f>IFERROR(INDEX($AB:$CE,MATCH(B29&amp;C33,$CJ:$CJ,0),MATCH($B$4,$AB$4:$CE$4,0)),"")</f>
        <v/>
      </c>
      <c r="D29" s="234" t="str">
        <f>IFERROR(INDEX($AB:$CE,MATCH(B29&amp;D33,$CJ:$CJ,0),MATCH($B$4,$AB$4:$CE$4,0)),"")</f>
        <v/>
      </c>
      <c r="E29" s="236" t="str">
        <f>IFERROR(INDEX($AB:$CE,MATCH(B29&amp;E33,$CJ:$CJ,0),MATCH($B$4,$AB$4:$CE$4,0)),"")</f>
        <v/>
      </c>
      <c r="F29" s="400">
        <f>IFERROR(INDEX($AB:$CE,MATCH(B29&amp;F33,$CJ:$CJ,0),MATCH($B$4,$AB$4:$CE$4,0)),"")</f>
        <v>0.94159120099387406</v>
      </c>
      <c r="G29" s="400">
        <f>IFERROR(INDEX($AB:$CE,MATCH(B29&amp;G33,$CJ:$CJ,0),MATCH($B$4,$AB$4:$CE$4,0)),"")</f>
        <v>0.9481706265769797</v>
      </c>
      <c r="H29" s="400">
        <f>IFERROR(INDEX($AB:$CE,MATCH(B29&amp;H33,$CJ:$CJ,0),MATCH($B$4,$AB$4:$CE$4,0)),"")</f>
        <v>0.94472512706167089</v>
      </c>
      <c r="I29" s="400">
        <f>IFERROR(INDEX($AB:$CE,MATCH(B29&amp;I33,$CJ:$CJ,0),MATCH($B$4,$AB$4:$CE$4,0)),"")</f>
        <v>0.95268295783063639</v>
      </c>
      <c r="J29" s="409">
        <f>IFERROR(INDEX($AB:$CE,MATCH(B29&amp;J33,$CJ:$CJ,0),MATCH($B$4,$AB$4:$CE$4,0)),"")</f>
        <v>0.97710237627453389</v>
      </c>
      <c r="K29" s="410">
        <f>IFERROR(INDEX($AB:$CE,MATCH(B29&amp;K33,$CJ:$CJ,0),MATCH($B$4,$AB$4:$CE$4,0)),"")</f>
        <v>0.97954722503460134</v>
      </c>
      <c r="L29" s="402">
        <f>IFERROR(INDEX($AB:$CE,MATCH(B29&amp;L33,$CJ:$CJ,0),MATCH($B$4,$AB$4:$CE$4,0)),"")</f>
        <v>0.986638149898172</v>
      </c>
      <c r="M29" s="402">
        <f>IFERROR(INDEX($AB:$CE,MATCH(B29&amp;M33,$CJ:$CJ,0),MATCH($B$4,$AB$4:$CE$4,0)),"")</f>
        <v>0.99359189382303248</v>
      </c>
      <c r="N29" s="402">
        <f>IFERROR(INDEX($AB:$CE,MATCH(B29&amp;N33,$CJ:$CJ,0),MATCH($B$4,$AB$4:$CE$4,0)),"")</f>
        <v>1.0113361295026009</v>
      </c>
      <c r="O29" s="806">
        <f>IFERROR(INDEX($AB:$CE,MATCH(B29&amp;O33,$CJ:$CJ,0),MATCH($B$4,$AB$4:$CE$4,0)),"")</f>
        <v>1.0401042285115971</v>
      </c>
      <c r="P29" s="285">
        <f>IFERROR(INDEX($AB:$CE,MATCH(B29&amp;P33,$CJ:$CJ,0),MATCH($B$4,$AB$4:$CE$4,0)),"")</f>
        <v>1.0583500559157024</v>
      </c>
      <c r="Q29" s="406">
        <f>IFERROR(INDEX($AB:$CE,MATCH(B29&amp;Q33,$CJ:$CJ,0),MATCH($B$4,$AB$4:$CE$4,0)),"")</f>
        <v>1.0639696582281115</v>
      </c>
      <c r="R29" s="412">
        <f>IFERROR(INDEX($AB:$CE,MATCH(B29&amp;R33,$CJ:$CJ,0),MATCH($B$4,$AB$4:$CE$4,0)),"")</f>
        <v>1.0728446723048755</v>
      </c>
      <c r="S29" s="285">
        <f>IFERROR(INDEX($AB:$CE,MATCH(B29&amp;S33,$CJ:$CJ,0),MATCH($B$4,$AB$4:$CE$4,0)),"")</f>
        <v>1.072876662163504</v>
      </c>
      <c r="T29" s="807">
        <f>IFERROR(INDEX($AB:$CE,MATCH(B29&amp;T33,$CJ:$CJ,0),MATCH($B$4,$AB$4:$CE$4,0)),"")</f>
        <v>1.0589925186897349</v>
      </c>
      <c r="U29" s="286">
        <f>IFERROR(INDEX($AB:$CE,MATCH(B29&amp;U33,$CJ:$CJ,0),MATCH($B$4,$AB$4:$CE$4,0)),"")</f>
        <v>1.0527538449572942</v>
      </c>
      <c r="V29" s="414">
        <f>IFERROR(INDEX($AB:$CE,MATCH(B29&amp;V33,$CJ:$CJ,0),MATCH($B$4,$AB$4:$CE$4,0)),"")</f>
        <v>1.0326588741088549</v>
      </c>
      <c r="W29" s="262">
        <f>IFERROR(INDEX($AB:$CE,MATCH(B29&amp;W33,$CJ:$CJ,0),MATCH($B$4,$AB$4:$CE$4,0)),"")</f>
        <v>1.0313174528003304</v>
      </c>
      <c r="X29" s="391">
        <f>IFERROR(INDEX($AB:$CE,MATCH(B29&amp;X33,$CJ:$CJ,0),MATCH($B$4,$AB$4:$CE$4,0)),"")</f>
        <v>1.016223071100018</v>
      </c>
      <c r="Y29" s="234" t="str">
        <f>IFERROR(INDEX($AB:$CE,MATCH(B29&amp;Y33,$CJ:$CJ,0),MATCH($B$4,$AB$4:$CE$4,0)),"")</f>
        <v/>
      </c>
      <c r="Z29" s="239" t="str">
        <f>IFERROR(INDEX($AB:$CE,MATCH(B29&amp;Z33,$CJ:$CJ,0),MATCH($B$4,$AB$4:$CE$4,0)),"")</f>
        <v/>
      </c>
      <c r="AB29" s="217" t="s">
        <v>320</v>
      </c>
      <c r="AC29" s="218" t="s">
        <v>629</v>
      </c>
      <c r="AD29" s="218" t="s">
        <v>320</v>
      </c>
      <c r="AE29" s="218" t="s">
        <v>629</v>
      </c>
      <c r="AF29" s="218" t="s">
        <v>14067</v>
      </c>
      <c r="AG29" s="218" t="s">
        <v>13389</v>
      </c>
      <c r="AH29" s="219" t="s">
        <v>1007</v>
      </c>
      <c r="AI29" s="220" t="s">
        <v>13388</v>
      </c>
      <c r="AJ29" s="220" t="s">
        <v>13389</v>
      </c>
      <c r="AK29" s="219" t="s">
        <v>1007</v>
      </c>
      <c r="AL29" s="221" t="s">
        <v>12898</v>
      </c>
      <c r="AM29" s="222" t="s">
        <v>12899</v>
      </c>
      <c r="AN29" s="41">
        <v>100</v>
      </c>
      <c r="AO29" s="41">
        <v>113.4</v>
      </c>
      <c r="AP29" s="41">
        <v>23</v>
      </c>
      <c r="AQ29" s="41">
        <v>0</v>
      </c>
      <c r="AR29" s="41">
        <f>INDEX(lad_payment_mff[Non-specialised payment MFF],MATCH(AB29,lad_payment_mff[LAD21],0))</f>
        <v>1.01306927353641</v>
      </c>
      <c r="AS29" s="41">
        <f>INDEX(lad_payment_mff[Specialised payment MFF],MATCH(AB29,lad_payment_mff[LAD21],0))</f>
        <v>1.019490165817418</v>
      </c>
      <c r="AT29" s="186">
        <f>INDEX(lad_payment_mff[Non-specialised MFF index 2026/27],MATCH(AB29,lad_payment_mff[LAD21],0))</f>
        <v>0.9532123664810821</v>
      </c>
      <c r="AU29" s="186">
        <f>INDEX(lad_payment_mff[Specialised MFF index 2026/27],MATCH(AB29,lad_payment_mff[LAD21],0))</f>
        <v>0.94699026825256372</v>
      </c>
      <c r="AV29" s="186">
        <f>INDEX(icb_mff_index[Non-specialised MFF index 2026/27],MATCH($AH29,icb_mff_index[ICB26],0))</f>
        <v>0.95726056788736957</v>
      </c>
      <c r="AW29" s="186">
        <f>INDEX(icb_mff_index[Specialised MFF index 2026/27],MATCH($AH29,icb_mff_index[ICB26],0))</f>
        <v>0.95991995059400237</v>
      </c>
      <c r="AX29" s="41">
        <v>0.95720498193694259</v>
      </c>
      <c r="AY29" s="185"/>
      <c r="AZ29" s="185"/>
      <c r="BA29" s="185"/>
      <c r="BB29" s="185"/>
      <c r="BC29" s="187"/>
      <c r="BF29" s="223"/>
      <c r="BG29" s="223"/>
      <c r="BH29" s="223"/>
      <c r="BI29" s="224"/>
      <c r="BJ29" s="225"/>
      <c r="BK29" s="225"/>
      <c r="BL29" s="225"/>
      <c r="BM29" s="226"/>
      <c r="BN29" s="187"/>
      <c r="BO29" s="187"/>
      <c r="BP29" s="227"/>
      <c r="CD29" s="228">
        <f t="shared" si="0"/>
        <v>0.94699026825256372</v>
      </c>
      <c r="CE29" s="218">
        <v>24</v>
      </c>
      <c r="CF29" s="228">
        <f t="shared" si="1"/>
        <v>1.0761838868948537</v>
      </c>
      <c r="CG29" s="218"/>
      <c r="CH29" s="229" t="s">
        <v>14022</v>
      </c>
      <c r="CI29" s="230" t="s">
        <v>14068</v>
      </c>
      <c r="CJ29" s="231" t="str">
        <f t="shared" si="2"/>
        <v>Jq</v>
      </c>
    </row>
    <row r="30" spans="2:88" ht="14.25" thickTop="1" thickBot="1" x14ac:dyDescent="0.25">
      <c r="B30" s="232" t="s">
        <v>13262</v>
      </c>
      <c r="C30" s="234" t="str">
        <f>IFERROR(INDEX($AB:$CE,MATCH(B30&amp;C33,$CJ:$CJ,0),MATCH($B$4,$AB$4:$CE$4,0)),"")</f>
        <v/>
      </c>
      <c r="D30" s="243" t="str">
        <f>IFERROR(INDEX($AB:$CE,MATCH(B30&amp;D33,$CJ:$CJ,0),MATCH($B$4,$AB$4:$CE$4,0)),"")</f>
        <v/>
      </c>
      <c r="E30" s="415">
        <f>IFERROR(INDEX($AB:$CE,MATCH(B30&amp;E33,$CJ:$CJ,0),MATCH($B$4,$AB$4:$CE$4,0)),"")</f>
        <v>0.94737779318502191</v>
      </c>
      <c r="F30" s="416">
        <f>IFERROR(INDEX($AB:$CE,MATCH(B30&amp;F33,$CJ:$CJ,0),MATCH($B$4,$AB$4:$CE$4,0)),"")</f>
        <v>0.93883809026914822</v>
      </c>
      <c r="G30" s="416">
        <f>IFERROR(INDEX($AB:$CE,MATCH(B30&amp;G33,$CJ:$CJ,0),MATCH($B$4,$AB$4:$CE$4,0)),"")</f>
        <v>0.94152266002442475</v>
      </c>
      <c r="H30" s="416">
        <f>IFERROR(INDEX($AB:$CE,MATCH(B30&amp;H33,$CJ:$CJ,0),MATCH($B$4,$AB$4:$CE$4,0)),"")</f>
        <v>0.94386328983792955</v>
      </c>
      <c r="I30" s="417">
        <f>IFERROR(INDEX($AB:$CE,MATCH(B30&amp;I33,$CJ:$CJ,0),MATCH($B$4,$AB$4:$CE$4,0)),"")</f>
        <v>0.94794677601287858</v>
      </c>
      <c r="J30" s="234" t="str">
        <f>IFERROR(INDEX($AB:$CE,MATCH(B30&amp;J33,$CJ:$CJ,0),MATCH($B$4,$AB$4:$CE$4,0)),"")</f>
        <v/>
      </c>
      <c r="K30" s="234" t="str">
        <f>IFERROR(INDEX($AB:$CE,MATCH(B30&amp;K33,$CJ:$CJ,0),MATCH($B$4,$AB$4:$CE$4,0)),"")</f>
        <v/>
      </c>
      <c r="L30" s="418">
        <f>IFERROR(INDEX($AB:$CE,MATCH(B30&amp;L33,$CJ:$CJ,0),MATCH($B$4,$AB$4:$CE$4,0)),"")</f>
        <v>0.98206079771579335</v>
      </c>
      <c r="M30" s="402">
        <f>IFERROR(INDEX($AB:$CE,MATCH(B30&amp;M33,$CJ:$CJ,0),MATCH($B$4,$AB$4:$CE$4,0)),"")</f>
        <v>0.98980306813810359</v>
      </c>
      <c r="N30" s="402">
        <f>IFERROR(INDEX($AB:$CE,MATCH(B30&amp;N33,$CJ:$CJ,0),MATCH($B$4,$AB$4:$CE$4,0)),"")</f>
        <v>0.99052756931713526</v>
      </c>
      <c r="O30" s="404">
        <f>IFERROR(INDEX($AB:$CE,MATCH(B30&amp;O33,$CJ:$CJ,0),MATCH($B$4,$AB$4:$CE$4,0)),"")</f>
        <v>1.0450726885590578</v>
      </c>
      <c r="P30" s="285">
        <f>IFERROR(INDEX($AB:$CE,MATCH(B30&amp;P33,$CJ:$CJ,0),MATCH($B$4,$AB$4:$CE$4,0)),"")</f>
        <v>1.0576146199769993</v>
      </c>
      <c r="Q30" s="285">
        <f>IFERROR(INDEX($AB:$CE,MATCH(B30&amp;Q33,$CJ:$CJ,0),MATCH($B$4,$AB$4:$CE$4,0)),"")</f>
        <v>1.0514842721072317</v>
      </c>
      <c r="R30" s="285">
        <f>IFERROR(INDEX($AB:$CE,MATCH(B30&amp;R33,$CJ:$CJ,0),MATCH($B$4,$AB$4:$CE$4,0)),"")</f>
        <v>1.048586307561864</v>
      </c>
      <c r="S30" s="285">
        <f>IFERROR(INDEX($AB:$CE,MATCH(B30&amp;S33,$CJ:$CJ,0),MATCH($B$4,$AB$4:$CE$4,0)),"")</f>
        <v>1.0629640012493438</v>
      </c>
      <c r="T30" s="319">
        <f>IFERROR(INDEX($AB:$CE,MATCH(B30&amp;T33,$CJ:$CJ,0),MATCH($B$4,$AB$4:$CE$4,0)),"")</f>
        <v>1.039222224332689</v>
      </c>
      <c r="U30" s="319">
        <f>IFERROR(INDEX($AB:$CE,MATCH(B30&amp;U33,$CJ:$CJ,0),MATCH($B$4,$AB$4:$CE$4,0)),"")</f>
        <v>1.0013800835747215</v>
      </c>
      <c r="V30" s="312">
        <f>IFERROR(INDEX($AB:$CE,MATCH(B30&amp;V33,$CJ:$CJ,0),MATCH($B$4,$AB$4:$CE$4,0)),"")</f>
        <v>0.99025594814565865</v>
      </c>
      <c r="W30" s="420">
        <f>IFERROR(INDEX($AB:$CE,MATCH(B30&amp;W33,$CJ:$CJ,0),MATCH($B$4,$AB$4:$CE$4,0)),"")</f>
        <v>1.0244338325718776</v>
      </c>
      <c r="X30" s="421">
        <f>IFERROR(INDEX($AB:$CE,MATCH(B30&amp;X33,$CJ:$CJ,0),MATCH($B$4,$AB$4:$CE$4,0)),"")</f>
        <v>1.021569037863272</v>
      </c>
      <c r="Y30" s="234" t="str">
        <f>IFERROR(INDEX($AB:$CE,MATCH(B30&amp;Y33,$CJ:$CJ,0),MATCH($B$4,$AB$4:$CE$4,0)),"")</f>
        <v/>
      </c>
      <c r="Z30" s="239" t="str">
        <f>IFERROR(INDEX($AB:$CE,MATCH(B30&amp;Z33,$CJ:$CJ,0),MATCH($B$4,$AB$4:$CE$4,0)),"")</f>
        <v/>
      </c>
      <c r="AB30" s="217" t="s">
        <v>423</v>
      </c>
      <c r="AC30" s="218" t="s">
        <v>732</v>
      </c>
      <c r="AD30" s="218" t="s">
        <v>423</v>
      </c>
      <c r="AE30" s="218" t="s">
        <v>732</v>
      </c>
      <c r="AF30" s="218" t="s">
        <v>423</v>
      </c>
      <c r="AG30" s="218" t="s">
        <v>732</v>
      </c>
      <c r="AH30" s="219" t="s">
        <v>3688</v>
      </c>
      <c r="AI30" s="220" t="s">
        <v>13430</v>
      </c>
      <c r="AJ30" s="220" t="s">
        <v>731</v>
      </c>
      <c r="AK30" s="219" t="s">
        <v>3688</v>
      </c>
      <c r="AL30" s="221" t="s">
        <v>12906</v>
      </c>
      <c r="AM30" s="222" t="s">
        <v>13339</v>
      </c>
      <c r="AN30" s="41">
        <v>100</v>
      </c>
      <c r="AO30" s="41">
        <v>93.8</v>
      </c>
      <c r="AP30" s="41">
        <v>18.2</v>
      </c>
      <c r="AQ30" s="41">
        <v>0</v>
      </c>
      <c r="AR30" s="41">
        <f>INDEX(lad_payment_mff[Non-specialised payment MFF],MATCH(AB30,lad_payment_mff[LAD21],0))</f>
        <v>1.0382837594756402</v>
      </c>
      <c r="AS30" s="41">
        <f>INDEX(lad_payment_mff[Specialised payment MFF],MATCH(AB30,lad_payment_mff[LAD21],0))</f>
        <v>1.0545396255436292</v>
      </c>
      <c r="AT30" s="186">
        <f>INDEX(lad_payment_mff[Non-specialised MFF index 2026/27],MATCH(AB30,lad_payment_mff[LAD21],0))</f>
        <v>0.97693706176064021</v>
      </c>
      <c r="AU30" s="186">
        <f>INDEX(lad_payment_mff[Specialised MFF index 2026/27],MATCH(AB30,lad_payment_mff[LAD21],0))</f>
        <v>0.97954722503460134</v>
      </c>
      <c r="AV30" s="186">
        <f>INDEX(icb_mff_index[Non-specialised MFF index 2026/27],MATCH($AH30,icb_mff_index[ICB26],0))</f>
        <v>0.9728355191346838</v>
      </c>
      <c r="AW30" s="186">
        <f>INDEX(icb_mff_index[Specialised MFF index 2026/27],MATCH($AH30,icb_mff_index[ICB26],0))</f>
        <v>0.97847058955431732</v>
      </c>
      <c r="AX30" s="41">
        <v>0.97279365553196828</v>
      </c>
      <c r="AY30" s="185"/>
      <c r="AZ30" s="185"/>
      <c r="BA30" s="185"/>
      <c r="BB30" s="185"/>
      <c r="BC30" s="187"/>
      <c r="BF30" s="223"/>
      <c r="BG30" s="223"/>
      <c r="BH30" s="223"/>
      <c r="BI30" s="224"/>
      <c r="BJ30" s="225"/>
      <c r="BK30" s="225"/>
      <c r="BL30" s="225"/>
      <c r="BM30" s="226"/>
      <c r="BN30" s="187"/>
      <c r="BO30" s="187"/>
      <c r="BP30" s="227"/>
      <c r="CD30" s="228">
        <f t="shared" si="0"/>
        <v>0.97954722503460134</v>
      </c>
      <c r="CE30" s="218">
        <v>25</v>
      </c>
      <c r="CF30" s="228">
        <f t="shared" si="1"/>
        <v>1.0761502983352733</v>
      </c>
      <c r="CG30" s="218"/>
      <c r="CH30" s="229" t="s">
        <v>14066</v>
      </c>
      <c r="CI30" s="230" t="s">
        <v>14069</v>
      </c>
      <c r="CJ30" s="231" t="str">
        <f t="shared" si="2"/>
        <v>Wi</v>
      </c>
    </row>
    <row r="31" spans="2:88" ht="14.25" thickTop="1" thickBot="1" x14ac:dyDescent="0.25">
      <c r="B31" s="232" t="s">
        <v>14025</v>
      </c>
      <c r="C31" s="234" t="str">
        <f>IFERROR(INDEX($AB:$CE,MATCH(B31&amp;C33,$CJ:$CJ,0),MATCH($B$4,$AB$4:$CE$4,0)),"")</f>
        <v/>
      </c>
      <c r="D31" s="235" t="str">
        <f>IFERROR(INDEX($AB:$CE,MATCH(B31&amp;D33,$CJ:$CJ,0),MATCH($B$4,$AB$4:$CE$4,0)),"")</f>
        <v/>
      </c>
      <c r="E31" s="422" t="str">
        <f>IFERROR(INDEX($AB:$CE,MATCH(B31&amp;E33,$CJ:$CJ,0),MATCH($B$4,$AB$4:$CE$4,0)),"")</f>
        <v/>
      </c>
      <c r="F31" s="234" t="str">
        <f>IFERROR(INDEX($AB:$CE,MATCH(B31&amp;F33,$CJ:$CJ,0),MATCH($B$4,$AB$4:$CE$4,0)),"")</f>
        <v/>
      </c>
      <c r="G31" s="234" t="str">
        <f>IFERROR(INDEX($AB:$CE,MATCH(B31&amp;G33,$CJ:$CJ,0),MATCH($B$4,$AB$4:$CE$4,0)),"")</f>
        <v/>
      </c>
      <c r="H31" s="234" t="str">
        <f>IFERROR(INDEX($AB:$CE,MATCH(B31&amp;H33,$CJ:$CJ,0),MATCH($B$4,$AB$4:$CE$4,0)),"")</f>
        <v/>
      </c>
      <c r="I31" s="234" t="str">
        <f>IFERROR(INDEX($AB:$CE,MATCH(B31&amp;I33,$CJ:$CJ,0),MATCH($B$4,$AB$4:$CE$4,0)),"")</f>
        <v/>
      </c>
      <c r="J31" s="234" t="str">
        <f>IFERROR(INDEX($AB:$CE,MATCH(B31&amp;J33,$CJ:$CJ,0),MATCH($B$4,$AB$4:$CE$4,0)),"")</f>
        <v/>
      </c>
      <c r="K31" s="234" t="str">
        <f>IFERROR(INDEX($AB:$CE,MATCH(B31&amp;K33,$CJ:$CJ,0),MATCH($B$4,$AB$4:$CE$4,0)),"")</f>
        <v/>
      </c>
      <c r="L31" s="236" t="str">
        <f>IFERROR(INDEX($AB:$CE,MATCH(B31&amp;L33,$CJ:$CJ,0),MATCH($B$4,$AB$4:$CE$4,0)),"")</f>
        <v/>
      </c>
      <c r="M31" s="423">
        <f>IFERROR(INDEX($AB:$CE,MATCH(B31&amp;M33,$CJ:$CJ,0),MATCH($B$4,$AB$4:$CE$4,0)),"")</f>
        <v>0.9803745571860647</v>
      </c>
      <c r="N31" s="423">
        <f>IFERROR(INDEX($AB:$CE,MATCH(B31&amp;N33,$CJ:$CJ,0),MATCH($B$4,$AB$4:$CE$4,0)),"")</f>
        <v>0.9822939832845452</v>
      </c>
      <c r="O31" s="424">
        <f>IFERROR(INDEX($AB:$CE,MATCH(B31&amp;O33,$CJ:$CJ,0),MATCH($B$4,$AB$4:$CE$4,0)),"")</f>
        <v>0.98138069473304357</v>
      </c>
      <c r="P31" s="425">
        <f>IFERROR(INDEX($AB:$CE,MATCH(B31&amp;P33,$CJ:$CJ,0),MATCH($B$4,$AB$4:$CE$4,0)),"")</f>
        <v>0.98790483678798058</v>
      </c>
      <c r="Q31" s="425">
        <f>IFERROR(INDEX($AB:$CE,MATCH(B31&amp;Q33,$CJ:$CJ,0),MATCH($B$4,$AB$4:$CE$4,0)),"")</f>
        <v>0.98172178544581445</v>
      </c>
      <c r="R31" s="319">
        <f>IFERROR(INDEX($AB:$CE,MATCH(B31&amp;R33,$CJ:$CJ,0),MATCH($B$4,$AB$4:$CE$4,0)),"")</f>
        <v>0.98212627112311934</v>
      </c>
      <c r="S31" s="319">
        <f>IFERROR(INDEX($AB:$CE,MATCH(B31&amp;S33,$CJ:$CJ,0),MATCH($B$4,$AB$4:$CE$4,0)),"")</f>
        <v>1.0120500138794699</v>
      </c>
      <c r="T31" s="319">
        <f>IFERROR(INDEX($AB:$CE,MATCH(B31&amp;T33,$CJ:$CJ,0),MATCH($B$4,$AB$4:$CE$4,0)),"")</f>
        <v>0.99636699057589939</v>
      </c>
      <c r="U31" s="425">
        <f>IFERROR(INDEX($AB:$CE,MATCH(B31&amp;U33,$CJ:$CJ,0),MATCH($B$4,$AB$4:$CE$4,0)),"")</f>
        <v>0.99006532385805956</v>
      </c>
      <c r="V31" s="329">
        <f>IFERROR(INDEX($AB:$CE,MATCH(B31&amp;V33,$CJ:$CJ,0),MATCH($B$4,$AB$4:$CE$4,0)),"")</f>
        <v>0.99729602320582444</v>
      </c>
      <c r="W31" s="234" t="str">
        <f>IFERROR(INDEX($AB:$CE,MATCH(B31&amp;W33,$CJ:$CJ,0),MATCH($B$4,$AB$4:$CE$4,0)),"")</f>
        <v/>
      </c>
      <c r="X31" s="234" t="str">
        <f>IFERROR(INDEX($AB:$CE,MATCH(B31&amp;X33,$CJ:$CJ,0),MATCH($B$4,$AB$4:$CE$4,0)),"")</f>
        <v/>
      </c>
      <c r="Y31" s="234" t="str">
        <f>IFERROR(INDEX($AB:$CE,MATCH(B31&amp;Y33,$CJ:$CJ,0),MATCH($B$4,$AB$4:$CE$4,0)),"")</f>
        <v/>
      </c>
      <c r="Z31" s="239" t="str">
        <f>IFERROR(INDEX($AB:$CE,MATCH(B31&amp;Z33,$CJ:$CJ,0),MATCH($B$4,$AB$4:$CE$4,0)),"")</f>
        <v/>
      </c>
      <c r="AB31" s="217" t="s">
        <v>444</v>
      </c>
      <c r="AC31" s="218" t="s">
        <v>753</v>
      </c>
      <c r="AD31" s="218" t="s">
        <v>444</v>
      </c>
      <c r="AE31" s="218" t="s">
        <v>753</v>
      </c>
      <c r="AF31" s="218" t="s">
        <v>444</v>
      </c>
      <c r="AG31" s="218" t="s">
        <v>753</v>
      </c>
      <c r="AH31" s="219" t="s">
        <v>13413</v>
      </c>
      <c r="AI31" s="220" t="s">
        <v>13414</v>
      </c>
      <c r="AJ31" s="220" t="s">
        <v>14184</v>
      </c>
      <c r="AK31" s="219" t="s">
        <v>1211</v>
      </c>
      <c r="AL31" s="221" t="s">
        <v>12904</v>
      </c>
      <c r="AM31" s="222" t="s">
        <v>13338</v>
      </c>
      <c r="AN31" s="41">
        <v>100</v>
      </c>
      <c r="AO31" s="41">
        <v>82.6</v>
      </c>
      <c r="AP31" s="41">
        <v>10.199999999999999</v>
      </c>
      <c r="AQ31" s="41">
        <v>0</v>
      </c>
      <c r="AR31" s="41">
        <f>INDEX(lad_payment_mff[Non-specialised payment MFF],MATCH(AB31,lad_payment_mff[LAD21],0))</f>
        <v>1.108760502493449</v>
      </c>
      <c r="AS31" s="41">
        <f>INDEX(lad_payment_mff[Specialised payment MFF],MATCH(AB31,lad_payment_mff[LAD21],0))</f>
        <v>1.1191681937479994</v>
      </c>
      <c r="AT31" s="186">
        <f>INDEX(lad_payment_mff[Non-specialised MFF index 2026/27],MATCH(AB31,lad_payment_mff[LAD21],0))</f>
        <v>1.0432497066594204</v>
      </c>
      <c r="AU31" s="186">
        <f>INDEX(lad_payment_mff[Specialised MFF index 2026/27],MATCH(AB31,lad_payment_mff[LAD21],0))</f>
        <v>1.0395798052327281</v>
      </c>
      <c r="AV31" s="186">
        <f>INDEX(icb_mff_index[Non-specialised MFF index 2026/27],MATCH($AH31,icb_mff_index[ICB26],0))</f>
        <v>1.0315699499400568</v>
      </c>
      <c r="AW31" s="186">
        <f>INDEX(icb_mff_index[Specialised MFF index 2026/27],MATCH($AH31,icb_mff_index[ICB26],0))</f>
        <v>1.0227230607693758</v>
      </c>
      <c r="AX31" s="41">
        <v>1.0315332816591265</v>
      </c>
      <c r="AY31" s="185"/>
      <c r="AZ31" s="185"/>
      <c r="BA31" s="185"/>
      <c r="BB31" s="185"/>
      <c r="BC31" s="187"/>
      <c r="BF31" s="223"/>
      <c r="BG31" s="223"/>
      <c r="BH31" s="223"/>
      <c r="BI31" s="224"/>
      <c r="BJ31" s="225"/>
      <c r="BK31" s="225"/>
      <c r="BL31" s="225"/>
      <c r="BM31" s="226"/>
      <c r="BN31" s="187"/>
      <c r="BO31" s="187"/>
      <c r="BP31" s="227"/>
      <c r="CD31" s="228">
        <f t="shared" si="0"/>
        <v>1.0395798052327281</v>
      </c>
      <c r="CE31" s="218">
        <v>26</v>
      </c>
      <c r="CF31" s="228">
        <f t="shared" si="1"/>
        <v>1.0758884837794924</v>
      </c>
      <c r="CG31" s="218"/>
      <c r="CH31" s="229" t="s">
        <v>14053</v>
      </c>
      <c r="CI31" s="230" t="s">
        <v>14032</v>
      </c>
      <c r="CJ31" s="231" t="str">
        <f t="shared" si="2"/>
        <v>Vm</v>
      </c>
    </row>
    <row r="32" spans="2:88" ht="14.25" thickTop="1" thickBot="1" x14ac:dyDescent="0.25">
      <c r="B32" s="232" t="s">
        <v>14014</v>
      </c>
      <c r="C32" s="234" t="str">
        <f>IFERROR(INDEX($AB:$CE,MATCH(B32&amp;C33,$CJ:$CJ,0),MATCH($B$4,$AB$4:$CE$4,0)),"")</f>
        <v/>
      </c>
      <c r="D32" s="426">
        <f>IFERROR(INDEX($AB:$CE,MATCH(B32&amp;D33,$CJ:$CJ,0),MATCH($B$4,$AB$4:$CE$4,0)),"")</f>
        <v>0.94123644987869259</v>
      </c>
      <c r="E32" s="234" t="str">
        <f>IFERROR(INDEX($AB:$CE,MATCH(B32&amp;E33,$CJ:$CJ,0),MATCH($B$4,$AB$4:$CE$4,0)),"")</f>
        <v/>
      </c>
      <c r="F32" s="234" t="str">
        <f>IFERROR(INDEX($AB:$CE,MATCH(B32&amp;F33,$CJ:$CJ,0),MATCH($B$4,$AB$4:$CE$4,0)),"")</f>
        <v/>
      </c>
      <c r="G32" s="234" t="str">
        <f>IFERROR(INDEX($AB:$CE,MATCH(B32&amp;G33,$CJ:$CJ,0),MATCH($B$4,$AB$4:$CE$4,0)),"")</f>
        <v/>
      </c>
      <c r="H32" s="234" t="str">
        <f>IFERROR(INDEX($AB:$CE,MATCH(B32&amp;H33,$CJ:$CJ,0),MATCH($B$4,$AB$4:$CE$4,0)),"")</f>
        <v/>
      </c>
      <c r="I32" s="234" t="str">
        <f>IFERROR(INDEX($AB:$CE,MATCH(B32&amp;I33,$CJ:$CJ,0),MATCH($B$4,$AB$4:$CE$4,0)),"")</f>
        <v/>
      </c>
      <c r="J32" s="234" t="str">
        <f>IFERROR(INDEX($AB:$CE,MATCH(B32&amp;J33,$CJ:$CJ,0),MATCH($B$4,$AB$4:$CE$4,0)),"")</f>
        <v/>
      </c>
      <c r="K32" s="243" t="str">
        <f>IFERROR(INDEX($AB:$CE,MATCH(B32&amp;K33,$CJ:$CJ,0),MATCH($B$4,$AB$4:$CE$4,0)),"")</f>
        <v/>
      </c>
      <c r="L32" s="427">
        <f>IFERROR(INDEX($AB:$CE,MATCH(B32&amp;L33,$CJ:$CJ,0),MATCH($B$4,$AB$4:$CE$4,0)),"")</f>
        <v>0.98534355916212002</v>
      </c>
      <c r="M32" s="234" t="str">
        <f>IFERROR(INDEX($AB:$CE,MATCH(B32&amp;M33,$CJ:$CJ,0),MATCH($B$4,$AB$4:$CE$4,0)),"")</f>
        <v/>
      </c>
      <c r="N32" s="234" t="str">
        <f>IFERROR(INDEX($AB:$CE,MATCH(B32&amp;N33,$CJ:$CJ,0),MATCH($B$4,$AB$4:$CE$4,0)),"")</f>
        <v/>
      </c>
      <c r="O32" s="234" t="str">
        <f>IFERROR(INDEX($AB:$CE,MATCH(B32&amp;O33,$CJ:$CJ,0),MATCH($B$4,$AB$4:$CE$4,0)),"")</f>
        <v/>
      </c>
      <c r="P32" s="234" t="str">
        <f>IFERROR(INDEX($AB:$CE,MATCH(B32&amp;P33,$CJ:$CJ,0),MATCH($B$4,$AB$4:$CE$4,0)),"")</f>
        <v/>
      </c>
      <c r="Q32" s="243" t="str">
        <f>IFERROR(INDEX($AB:$CE,MATCH(B32&amp;Q33,$CJ:$CJ,0),MATCH($B$4,$AB$4:$CE$4,0)),"")</f>
        <v/>
      </c>
      <c r="R32" s="425">
        <f>IFERROR(INDEX($AB:$CE,MATCH(B32&amp;R33,$CJ:$CJ,0),MATCH($B$4,$AB$4:$CE$4,0)),"")</f>
        <v>0.98159382290178587</v>
      </c>
      <c r="S32" s="425">
        <f>IFERROR(INDEX($AB:$CE,MATCH(B32&amp;S33,$CJ:$CJ,0),MATCH($B$4,$AB$4:$CE$4,0)),"")</f>
        <v>0.97984310387142504</v>
      </c>
      <c r="T32" s="329">
        <f>IFERROR(INDEX($AB:$CE,MATCH(B32&amp;T33,$CJ:$CJ,0),MATCH($B$4,$AB$4:$CE$4,0)),"")</f>
        <v>0.98173393658695374</v>
      </c>
      <c r="U32" s="234"/>
      <c r="V32" s="234"/>
      <c r="W32" s="234"/>
      <c r="X32" s="234"/>
      <c r="Y32" s="234"/>
      <c r="Z32" s="428"/>
      <c r="AB32" s="217" t="s">
        <v>207</v>
      </c>
      <c r="AC32" s="218" t="s">
        <v>516</v>
      </c>
      <c r="AD32" s="218" t="s">
        <v>207</v>
      </c>
      <c r="AE32" s="218" t="s">
        <v>516</v>
      </c>
      <c r="AF32" s="218" t="s">
        <v>207</v>
      </c>
      <c r="AG32" s="218" t="s">
        <v>516</v>
      </c>
      <c r="AH32" s="219" t="s">
        <v>945</v>
      </c>
      <c r="AI32" s="220" t="s">
        <v>13377</v>
      </c>
      <c r="AJ32" s="220" t="s">
        <v>14154</v>
      </c>
      <c r="AK32" s="219" t="s">
        <v>945</v>
      </c>
      <c r="AL32" s="221" t="s">
        <v>12894</v>
      </c>
      <c r="AM32" s="222" t="s">
        <v>13346</v>
      </c>
      <c r="AN32" s="41">
        <v>100</v>
      </c>
      <c r="AO32" s="41">
        <v>121.2</v>
      </c>
      <c r="AP32" s="41">
        <v>34.700000000000003</v>
      </c>
      <c r="AQ32" s="41">
        <v>0</v>
      </c>
      <c r="AR32" s="41">
        <f>INDEX(lad_payment_mff[Non-specialised payment MFF],MATCH(AB32,lad_payment_mff[LAD21],0))</f>
        <v>1.0158048873677357</v>
      </c>
      <c r="AS32" s="41">
        <f>INDEX(lad_payment_mff[Specialised payment MFF],MATCH(AB32,lad_payment_mff[LAD21],0))</f>
        <v>1.0301360732917555</v>
      </c>
      <c r="AT32" s="186">
        <f>INDEX(lad_payment_mff[Non-specialised MFF index 2026/27],MATCH(AB32,lad_payment_mff[LAD21],0))</f>
        <v>0.9557863473548982</v>
      </c>
      <c r="AU32" s="186">
        <f>INDEX(lad_payment_mff[Specialised MFF index 2026/27],MATCH(AB32,lad_payment_mff[LAD21],0))</f>
        <v>0.956879103979419</v>
      </c>
      <c r="AV32" s="186">
        <f>INDEX(icb_mff_index[Non-specialised MFF index 2026/27],MATCH($AH32,icb_mff_index[ICB26],0))</f>
        <v>0.96468074657429881</v>
      </c>
      <c r="AW32" s="186">
        <f>INDEX(icb_mff_index[Specialised MFF index 2026/27],MATCH($AH32,icb_mff_index[ICB26],0))</f>
        <v>0.95874813694872285</v>
      </c>
      <c r="AX32" s="41">
        <v>0.96462237457486832</v>
      </c>
      <c r="AY32" s="185"/>
      <c r="AZ32" s="185"/>
      <c r="BA32" s="185"/>
      <c r="BB32" s="185"/>
      <c r="BC32" s="187"/>
      <c r="BF32" s="223"/>
      <c r="BG32" s="223"/>
      <c r="BH32" s="223"/>
      <c r="BI32" s="224"/>
      <c r="BJ32" s="225"/>
      <c r="BK32" s="225"/>
      <c r="BL32" s="225"/>
      <c r="BM32" s="226"/>
      <c r="BN32" s="187"/>
      <c r="BO32" s="187"/>
      <c r="BP32" s="227"/>
      <c r="CD32" s="228">
        <f t="shared" si="0"/>
        <v>0.956879103979419</v>
      </c>
      <c r="CE32" s="218">
        <v>27</v>
      </c>
      <c r="CF32" s="228">
        <f t="shared" si="1"/>
        <v>1.0756456125105609</v>
      </c>
      <c r="CG32" s="218"/>
      <c r="CH32" s="229" t="s">
        <v>14037</v>
      </c>
      <c r="CI32" s="230" t="s">
        <v>14062</v>
      </c>
      <c r="CJ32" s="231" t="str">
        <f t="shared" si="2"/>
        <v>Fl</v>
      </c>
    </row>
    <row r="33" spans="2:88" ht="13.5" thickTop="1" x14ac:dyDescent="0.2">
      <c r="B33" s="429"/>
      <c r="C33" s="430" t="s">
        <v>14070</v>
      </c>
      <c r="D33" s="430" t="s">
        <v>14071</v>
      </c>
      <c r="E33" s="430" t="s">
        <v>14072</v>
      </c>
      <c r="F33" s="430" t="s">
        <v>14073</v>
      </c>
      <c r="G33" s="430" t="s">
        <v>14074</v>
      </c>
      <c r="H33" s="430" t="s">
        <v>14065</v>
      </c>
      <c r="I33" s="430" t="s">
        <v>14075</v>
      </c>
      <c r="J33" s="430" t="s">
        <v>14063</v>
      </c>
      <c r="K33" s="430" t="s">
        <v>14069</v>
      </c>
      <c r="L33" s="430" t="s">
        <v>14048</v>
      </c>
      <c r="M33" s="430" t="s">
        <v>14019</v>
      </c>
      <c r="N33" s="430" t="s">
        <v>14062</v>
      </c>
      <c r="O33" s="430" t="s">
        <v>14032</v>
      </c>
      <c r="P33" s="430" t="s">
        <v>14076</v>
      </c>
      <c r="Q33" s="430" t="s">
        <v>14026</v>
      </c>
      <c r="R33" s="430" t="s">
        <v>14015</v>
      </c>
      <c r="S33" s="430" t="s">
        <v>14068</v>
      </c>
      <c r="T33" s="430" t="s">
        <v>14077</v>
      </c>
      <c r="U33" s="430" t="s">
        <v>14058</v>
      </c>
      <c r="V33" s="430" t="s">
        <v>14041</v>
      </c>
      <c r="W33" s="430" t="s">
        <v>14036</v>
      </c>
      <c r="X33" s="430" t="s">
        <v>14078</v>
      </c>
      <c r="Y33" s="430" t="s">
        <v>14079</v>
      </c>
      <c r="Z33" s="431" t="s">
        <v>14080</v>
      </c>
      <c r="AB33" s="217" t="s">
        <v>385</v>
      </c>
      <c r="AC33" s="218" t="s">
        <v>694</v>
      </c>
      <c r="AD33" s="218" t="s">
        <v>385</v>
      </c>
      <c r="AE33" s="218" t="s">
        <v>694</v>
      </c>
      <c r="AF33" s="218" t="s">
        <v>14049</v>
      </c>
      <c r="AG33" s="218" t="s">
        <v>13400</v>
      </c>
      <c r="AH33" s="219" t="s">
        <v>13398</v>
      </c>
      <c r="AI33" s="220" t="s">
        <v>13399</v>
      </c>
      <c r="AJ33" s="220" t="s">
        <v>13400</v>
      </c>
      <c r="AK33" s="219" t="s">
        <v>954</v>
      </c>
      <c r="AL33" s="221" t="s">
        <v>12900</v>
      </c>
      <c r="AM33" s="222" t="s">
        <v>13340</v>
      </c>
      <c r="AN33" s="41">
        <v>100</v>
      </c>
      <c r="AO33" s="41">
        <v>91.4</v>
      </c>
      <c r="AP33" s="41">
        <v>14.7</v>
      </c>
      <c r="AQ33" s="41">
        <v>0</v>
      </c>
      <c r="AR33" s="41">
        <f>INDEX(lad_payment_mff[Non-specialised payment MFF],MATCH(AB33,lad_payment_mff[LAD21],0))</f>
        <v>1.0599551610012128</v>
      </c>
      <c r="AS33" s="41">
        <f>INDEX(lad_payment_mff[Specialised payment MFF],MATCH(AB33,lad_payment_mff[LAD21],0))</f>
        <v>1.1410757727268552</v>
      </c>
      <c r="AT33" s="186">
        <f>INDEX(lad_payment_mff[Non-specialised MFF index 2026/27],MATCH(AB33,lad_payment_mff[LAD21],0))</f>
        <v>0.9973280147514888</v>
      </c>
      <c r="AU33" s="186">
        <f>INDEX(lad_payment_mff[Specialised MFF index 2026/27],MATCH(AB33,lad_payment_mff[LAD21],0))</f>
        <v>1.0599294513495368</v>
      </c>
      <c r="AV33" s="186">
        <f>INDEX(icb_mff_index[Non-specialised MFF index 2026/27],MATCH($AH33,icb_mff_index[ICB26],0))</f>
        <v>1.0065018435446027</v>
      </c>
      <c r="AW33" s="186">
        <f>INDEX(icb_mff_index[Specialised MFF index 2026/27],MATCH($AH33,icb_mff_index[ICB26],0))</f>
        <v>1.0654134873057393</v>
      </c>
      <c r="AX33" s="41">
        <v>1.0064786430472803</v>
      </c>
      <c r="AY33" s="185"/>
      <c r="AZ33" s="185"/>
      <c r="BA33" s="185"/>
      <c r="BB33" s="185"/>
      <c r="BC33" s="187"/>
      <c r="BF33" s="223"/>
      <c r="BG33" s="223"/>
      <c r="BH33" s="223"/>
      <c r="BI33" s="224"/>
      <c r="BJ33" s="225"/>
      <c r="BK33" s="225"/>
      <c r="BL33" s="225"/>
      <c r="BM33" s="226"/>
      <c r="BN33" s="187"/>
      <c r="BO33" s="187"/>
      <c r="BP33" s="227"/>
      <c r="CD33" s="228">
        <f t="shared" si="0"/>
        <v>1.0599294513495368</v>
      </c>
      <c r="CE33" s="218">
        <v>28</v>
      </c>
      <c r="CF33" s="228">
        <f t="shared" si="1"/>
        <v>1.0752294602009158</v>
      </c>
      <c r="CG33" s="218"/>
      <c r="CH33" s="229" t="s">
        <v>14059</v>
      </c>
      <c r="CI33" s="230" t="s">
        <v>14058</v>
      </c>
      <c r="CJ33" s="231" t="str">
        <f t="shared" si="2"/>
        <v>Qs</v>
      </c>
    </row>
    <row r="34" spans="2:88" x14ac:dyDescent="0.2">
      <c r="C34" s="234" t="str">
        <f>IFERROR(INDEX($AB:$CE,MATCH($B34&amp;C$33,$CJ:$CJ,0),MATCH($B$4,$AB$4:$CE$4,0)),"")</f>
        <v/>
      </c>
      <c r="O34" s="432" t="s">
        <v>13263</v>
      </c>
      <c r="Q34" s="432" t="s">
        <v>13263</v>
      </c>
      <c r="R34" s="432" t="s">
        <v>13263</v>
      </c>
      <c r="S34" s="432" t="s">
        <v>13263</v>
      </c>
      <c r="V34" s="41" t="s">
        <v>13263</v>
      </c>
      <c r="W34" s="41" t="s">
        <v>13263</v>
      </c>
      <c r="X34" s="41" t="s">
        <v>13263</v>
      </c>
      <c r="Y34" s="41" t="s">
        <v>13263</v>
      </c>
      <c r="Z34" s="41" t="s">
        <v>13263</v>
      </c>
      <c r="AB34" s="217" t="s">
        <v>313</v>
      </c>
      <c r="AC34" s="218" t="s">
        <v>622</v>
      </c>
      <c r="AD34" s="218" t="s">
        <v>313</v>
      </c>
      <c r="AE34" s="218" t="s">
        <v>622</v>
      </c>
      <c r="AF34" s="218" t="s">
        <v>14081</v>
      </c>
      <c r="AG34" s="218" t="s">
        <v>14082</v>
      </c>
      <c r="AH34" s="219" t="s">
        <v>13402</v>
      </c>
      <c r="AI34" s="220" t="s">
        <v>13403</v>
      </c>
      <c r="AJ34" s="220" t="s">
        <v>14171</v>
      </c>
      <c r="AK34" s="219" t="s">
        <v>960</v>
      </c>
      <c r="AL34" s="221" t="s">
        <v>12900</v>
      </c>
      <c r="AM34" s="222" t="s">
        <v>13340</v>
      </c>
      <c r="AN34" s="41">
        <v>100</v>
      </c>
      <c r="AO34" s="41">
        <v>89</v>
      </c>
      <c r="AP34" s="41">
        <v>19.600000000000001</v>
      </c>
      <c r="AQ34" s="41">
        <v>0</v>
      </c>
      <c r="AR34" s="41">
        <f>INDEX(lad_payment_mff[Non-specialised payment MFF],MATCH(AB34,lad_payment_mff[LAD21],0))</f>
        <v>1.02495784405313</v>
      </c>
      <c r="AS34" s="41">
        <f>INDEX(lad_payment_mff[Specialised payment MFF],MATCH(AB34,lad_payment_mff[LAD21],0))</f>
        <v>1.0885021571381692</v>
      </c>
      <c r="AT34" s="186">
        <f>INDEX(lad_payment_mff[Non-specialised MFF index 2026/27],MATCH(AB34,lad_payment_mff[LAD21],0))</f>
        <v>0.96439850422342821</v>
      </c>
      <c r="AU34" s="186">
        <f>INDEX(lad_payment_mff[Specialised MFF index 2026/27],MATCH(AB34,lad_payment_mff[LAD21],0))</f>
        <v>1.0110945493576968</v>
      </c>
      <c r="AV34" s="186">
        <f>INDEX(icb_mff_index[Non-specialised MFF index 2026/27],MATCH($AH34,icb_mff_index[ICB26],0))</f>
        <v>0.96786059043145989</v>
      </c>
      <c r="AW34" s="186">
        <f>INDEX(icb_mff_index[Specialised MFF index 2026/27],MATCH($AH34,icb_mff_index[ICB26],0))</f>
        <v>1.0132629159474114</v>
      </c>
      <c r="AX34" s="41">
        <v>0.96781310469859927</v>
      </c>
      <c r="AY34" s="185"/>
      <c r="AZ34" s="185"/>
      <c r="BA34" s="185"/>
      <c r="BB34" s="185"/>
      <c r="BC34" s="187"/>
      <c r="BF34" s="223"/>
      <c r="BG34" s="223"/>
      <c r="BH34" s="223"/>
      <c r="BI34" s="224"/>
      <c r="BJ34" s="225"/>
      <c r="BK34" s="225"/>
      <c r="BL34" s="225"/>
      <c r="BM34" s="226"/>
      <c r="BN34" s="187"/>
      <c r="BO34" s="187"/>
      <c r="BP34" s="227"/>
      <c r="CD34" s="228">
        <f t="shared" si="0"/>
        <v>1.0110945493576968</v>
      </c>
      <c r="CE34" s="218">
        <v>29</v>
      </c>
      <c r="CF34" s="228">
        <f t="shared" si="1"/>
        <v>1.0751592604663567</v>
      </c>
      <c r="CG34" s="218"/>
      <c r="CH34" s="229" t="s">
        <v>14054</v>
      </c>
      <c r="CI34" s="230" t="s">
        <v>14041</v>
      </c>
      <c r="CJ34" s="231" t="str">
        <f t="shared" si="2"/>
        <v>Mt</v>
      </c>
    </row>
    <row r="35" spans="2:88" x14ac:dyDescent="0.2">
      <c r="AB35" s="217" t="s">
        <v>197</v>
      </c>
      <c r="AC35" s="218" t="s">
        <v>506</v>
      </c>
      <c r="AD35" s="218" t="s">
        <v>197</v>
      </c>
      <c r="AE35" s="218" t="s">
        <v>506</v>
      </c>
      <c r="AF35" s="218" t="s">
        <v>197</v>
      </c>
      <c r="AG35" s="218" t="s">
        <v>506</v>
      </c>
      <c r="AH35" s="219" t="s">
        <v>13405</v>
      </c>
      <c r="AI35" s="220" t="s">
        <v>14149</v>
      </c>
      <c r="AJ35" s="220" t="s">
        <v>14179</v>
      </c>
      <c r="AK35" s="219" t="s">
        <v>952</v>
      </c>
      <c r="AL35" s="221" t="s">
        <v>12902</v>
      </c>
      <c r="AM35" s="222" t="s">
        <v>12903</v>
      </c>
      <c r="AN35" s="41">
        <v>100</v>
      </c>
      <c r="AO35" s="41">
        <v>90.9</v>
      </c>
      <c r="AP35" s="41">
        <v>25.6</v>
      </c>
      <c r="AQ35" s="41">
        <v>0</v>
      </c>
      <c r="AR35" s="41">
        <f>INDEX(lad_payment_mff[Non-specialised payment MFF],MATCH(AB35,lad_payment_mff[LAD21],0))</f>
        <v>1.1508794756058296</v>
      </c>
      <c r="AS35" s="41">
        <f>INDEX(lad_payment_mff[Specialised payment MFF],MATCH(AB35,lad_payment_mff[LAD21],0))</f>
        <v>1.1634274287823887</v>
      </c>
      <c r="AT35" s="186">
        <f>INDEX(lad_payment_mff[Non-specialised MFF index 2026/27],MATCH(AB35,lad_payment_mff[LAD21],0))</f>
        <v>1.0828800923427775</v>
      </c>
      <c r="AU35" s="186">
        <f>INDEX(lad_payment_mff[Specialised MFF index 2026/27],MATCH(AB35,lad_payment_mff[LAD21],0))</f>
        <v>1.0806915945007149</v>
      </c>
      <c r="AV35" s="186">
        <f>INDEX(icb_mff_index[Non-specialised MFF index 2026/27],MATCH($AH35,icb_mff_index[ICB26],0))</f>
        <v>1.0880639772832355</v>
      </c>
      <c r="AW35" s="186">
        <f>INDEX(icb_mff_index[Specialised MFF index 2026/27],MATCH($AH35,icb_mff_index[ICB26],0))</f>
        <v>1.0836894139797804</v>
      </c>
      <c r="AX35" s="41">
        <v>1.0880089204719068</v>
      </c>
      <c r="AY35" s="185"/>
      <c r="AZ35" s="185"/>
      <c r="BA35" s="185"/>
      <c r="BB35" s="185"/>
      <c r="BC35" s="187"/>
      <c r="BF35" s="223"/>
      <c r="BG35" s="223"/>
      <c r="BH35" s="223"/>
      <c r="BI35" s="224"/>
      <c r="BJ35" s="225"/>
      <c r="BK35" s="225"/>
      <c r="BL35" s="225"/>
      <c r="BM35" s="226"/>
      <c r="BN35" s="187"/>
      <c r="BO35" s="187"/>
      <c r="BP35" s="227"/>
      <c r="CD35" s="228">
        <f t="shared" si="0"/>
        <v>1.0806915945007149</v>
      </c>
      <c r="CE35" s="218">
        <v>30</v>
      </c>
      <c r="CF35" s="228">
        <f t="shared" si="1"/>
        <v>1.0745493025008752</v>
      </c>
      <c r="CG35" s="218"/>
      <c r="CH35" s="229" t="s">
        <v>14045</v>
      </c>
      <c r="CI35" s="230" t="s">
        <v>14026</v>
      </c>
      <c r="CJ35" s="231" t="str">
        <f t="shared" si="2"/>
        <v>Ro</v>
      </c>
    </row>
    <row r="36" spans="2:88" x14ac:dyDescent="0.2">
      <c r="AB36" s="217" t="s">
        <v>384</v>
      </c>
      <c r="AC36" s="218" t="s">
        <v>693</v>
      </c>
      <c r="AD36" s="218" t="s">
        <v>384</v>
      </c>
      <c r="AE36" s="218" t="s">
        <v>693</v>
      </c>
      <c r="AF36" s="218" t="s">
        <v>14049</v>
      </c>
      <c r="AG36" s="218" t="s">
        <v>13400</v>
      </c>
      <c r="AH36" s="219" t="s">
        <v>13398</v>
      </c>
      <c r="AI36" s="220" t="s">
        <v>13399</v>
      </c>
      <c r="AJ36" s="220" t="s">
        <v>13400</v>
      </c>
      <c r="AK36" s="219" t="s">
        <v>954</v>
      </c>
      <c r="AL36" s="221" t="s">
        <v>12900</v>
      </c>
      <c r="AM36" s="222" t="s">
        <v>13340</v>
      </c>
      <c r="AN36" s="41">
        <v>100</v>
      </c>
      <c r="AO36" s="41">
        <v>81.599999999999994</v>
      </c>
      <c r="AP36" s="41">
        <v>10</v>
      </c>
      <c r="AQ36" s="41">
        <v>0</v>
      </c>
      <c r="AR36" s="41">
        <f>INDEX(lad_payment_mff[Non-specialised payment MFF],MATCH(AB36,lad_payment_mff[LAD21],0))</f>
        <v>1.094189152337699</v>
      </c>
      <c r="AS36" s="41">
        <f>INDEX(lad_payment_mff[Specialised payment MFF],MATCH(AB36,lad_payment_mff[LAD21],0))</f>
        <v>1.1524514464351594</v>
      </c>
      <c r="AT36" s="186">
        <f>INDEX(lad_payment_mff[Non-specialised MFF index 2026/27],MATCH(AB36,lad_payment_mff[LAD21],0))</f>
        <v>1.0295393005424729</v>
      </c>
      <c r="AU36" s="186">
        <f>INDEX(lad_payment_mff[Specialised MFF index 2026/27],MATCH(AB36,lad_payment_mff[LAD21],0))</f>
        <v>1.0704961568046549</v>
      </c>
      <c r="AV36" s="186">
        <f>INDEX(icb_mff_index[Non-specialised MFF index 2026/27],MATCH($AH36,icb_mff_index[ICB26],0))</f>
        <v>1.0065018435446027</v>
      </c>
      <c r="AW36" s="186">
        <f>INDEX(icb_mff_index[Specialised MFF index 2026/27],MATCH($AH36,icb_mff_index[ICB26],0))</f>
        <v>1.0654134873057393</v>
      </c>
      <c r="AX36" s="41">
        <v>1.0064786430472803</v>
      </c>
      <c r="AY36" s="185"/>
      <c r="AZ36" s="185"/>
      <c r="BA36" s="185"/>
      <c r="BB36" s="185"/>
      <c r="BC36" s="187"/>
      <c r="BF36" s="223"/>
      <c r="BG36" s="223"/>
      <c r="BH36" s="223"/>
      <c r="BI36" s="224"/>
      <c r="BJ36" s="225"/>
      <c r="BK36" s="225"/>
      <c r="BL36" s="225"/>
      <c r="BM36" s="226"/>
      <c r="BN36" s="187"/>
      <c r="BO36" s="187"/>
      <c r="BP36" s="227"/>
      <c r="CD36" s="228">
        <f t="shared" si="0"/>
        <v>1.0704961568046549</v>
      </c>
      <c r="CE36" s="218">
        <v>31</v>
      </c>
      <c r="CF36" s="228">
        <f t="shared" si="1"/>
        <v>1.0744003899532837</v>
      </c>
      <c r="CG36" s="218"/>
      <c r="CH36" s="229" t="s">
        <v>14045</v>
      </c>
      <c r="CI36" s="230" t="s">
        <v>14058</v>
      </c>
      <c r="CJ36" s="231" t="str">
        <f t="shared" si="2"/>
        <v>Rs</v>
      </c>
    </row>
    <row r="37" spans="2:88" x14ac:dyDescent="0.2">
      <c r="C37" s="234"/>
      <c r="AB37" s="217" t="s">
        <v>437</v>
      </c>
      <c r="AC37" s="218" t="s">
        <v>746</v>
      </c>
      <c r="AD37" s="218" t="s">
        <v>437</v>
      </c>
      <c r="AE37" s="218" t="s">
        <v>746</v>
      </c>
      <c r="AF37" s="218" t="s">
        <v>437</v>
      </c>
      <c r="AG37" s="218" t="s">
        <v>746</v>
      </c>
      <c r="AH37" s="219" t="s">
        <v>13417</v>
      </c>
      <c r="AI37" s="220" t="s">
        <v>13418</v>
      </c>
      <c r="AJ37" s="220" t="s">
        <v>14183</v>
      </c>
      <c r="AK37" s="219" t="s">
        <v>966</v>
      </c>
      <c r="AL37" s="221" t="s">
        <v>12904</v>
      </c>
      <c r="AM37" s="222" t="s">
        <v>13338</v>
      </c>
      <c r="AN37" s="41">
        <v>100</v>
      </c>
      <c r="AO37" s="41">
        <v>107.7</v>
      </c>
      <c r="AP37" s="41">
        <v>20.8</v>
      </c>
      <c r="AQ37" s="41">
        <v>0</v>
      </c>
      <c r="AR37" s="41">
        <f>INDEX(lad_payment_mff[Non-specialised payment MFF],MATCH(AB37,lad_payment_mff[LAD21],0))</f>
        <v>1.0321449046464697</v>
      </c>
      <c r="AS37" s="41">
        <f>INDEX(lad_payment_mff[Specialised payment MFF],MATCH(AB37,lad_payment_mff[LAD21],0))</f>
        <v>1.0548581563401191</v>
      </c>
      <c r="AT37" s="186">
        <f>INDEX(lad_payment_mff[Non-specialised MFF index 2026/27],MATCH(AB37,lad_payment_mff[LAD21],0))</f>
        <v>0.97116091940586347</v>
      </c>
      <c r="AU37" s="186">
        <f>INDEX(lad_payment_mff[Specialised MFF index 2026/27],MATCH(AB37,lad_payment_mff[LAD21],0))</f>
        <v>0.97984310387142504</v>
      </c>
      <c r="AV37" s="186">
        <f>INDEX(icb_mff_index[Non-specialised MFF index 2026/27],MATCH($AH37,icb_mff_index[ICB26],0))</f>
        <v>1.0099089591019779</v>
      </c>
      <c r="AW37" s="186">
        <f>INDEX(icb_mff_index[Specialised MFF index 2026/27],MATCH($AH37,icb_mff_index[ICB26],0))</f>
        <v>1.0197529474816043</v>
      </c>
      <c r="AX37" s="41">
        <v>1.009879276774436</v>
      </c>
      <c r="AY37" s="185"/>
      <c r="AZ37" s="185"/>
      <c r="BA37" s="185"/>
      <c r="BB37" s="185"/>
      <c r="BC37" s="187"/>
      <c r="BF37" s="223"/>
      <c r="BG37" s="223"/>
      <c r="BH37" s="223"/>
      <c r="BI37" s="224"/>
      <c r="BJ37" s="225"/>
      <c r="BK37" s="225"/>
      <c r="BL37" s="225"/>
      <c r="BM37" s="226"/>
      <c r="BN37" s="187"/>
      <c r="BO37" s="187"/>
      <c r="BP37" s="227"/>
      <c r="CD37" s="228">
        <f t="shared" si="0"/>
        <v>0.97984310387142504</v>
      </c>
      <c r="CE37" s="218">
        <v>32</v>
      </c>
      <c r="CF37" s="228">
        <f t="shared" si="1"/>
        <v>1.0738511397236612</v>
      </c>
      <c r="CG37" s="218"/>
      <c r="CH37" s="229" t="s">
        <v>14014</v>
      </c>
      <c r="CI37" s="230" t="s">
        <v>14068</v>
      </c>
      <c r="CJ37" s="231" t="str">
        <f t="shared" si="2"/>
        <v>Zq</v>
      </c>
    </row>
    <row r="38" spans="2:88" x14ac:dyDescent="0.2">
      <c r="C38" s="234"/>
      <c r="AB38" s="217" t="s">
        <v>455</v>
      </c>
      <c r="AC38" s="218" t="s">
        <v>764</v>
      </c>
      <c r="AD38" s="218" t="s">
        <v>455</v>
      </c>
      <c r="AE38" s="218" t="s">
        <v>764</v>
      </c>
      <c r="AF38" s="218" t="s">
        <v>455</v>
      </c>
      <c r="AG38" s="218" t="s">
        <v>764</v>
      </c>
      <c r="AH38" s="219" t="s">
        <v>1063</v>
      </c>
      <c r="AI38" s="220" t="s">
        <v>13423</v>
      </c>
      <c r="AJ38" s="220" t="s">
        <v>14187</v>
      </c>
      <c r="AK38" s="219" t="s">
        <v>1063</v>
      </c>
      <c r="AL38" s="221" t="s">
        <v>12906</v>
      </c>
      <c r="AM38" s="222" t="s">
        <v>13339</v>
      </c>
      <c r="AN38" s="41">
        <v>100</v>
      </c>
      <c r="AO38" s="41">
        <v>114.1</v>
      </c>
      <c r="AP38" s="41">
        <v>26.4</v>
      </c>
      <c r="AQ38" s="41">
        <v>0</v>
      </c>
      <c r="AR38" s="41">
        <f>INDEX(lad_payment_mff[Non-specialised payment MFF],MATCH(AB38,lad_payment_mff[LAD21],0))</f>
        <v>1.0557862706881533</v>
      </c>
      <c r="AS38" s="41">
        <f>INDEX(lad_payment_mff[Specialised payment MFF],MATCH(AB38,lad_payment_mff[LAD21],0))</f>
        <v>1.0561317502927678</v>
      </c>
      <c r="AT38" s="186">
        <f>INDEX(lad_payment_mff[Non-specialised MFF index 2026/27],MATCH(AB38,lad_payment_mff[LAD21],0))</f>
        <v>0.99340544212519699</v>
      </c>
      <c r="AU38" s="186">
        <f>INDEX(lad_payment_mff[Specialised MFF index 2026/27],MATCH(AB38,lad_payment_mff[LAD21],0))</f>
        <v>0.98102612762123853</v>
      </c>
      <c r="AV38" s="186">
        <f>INDEX(icb_mff_index[Non-specialised MFF index 2026/27],MATCH($AH38,icb_mff_index[ICB26],0))</f>
        <v>0.9932855163876716</v>
      </c>
      <c r="AW38" s="186">
        <f>INDEX(icb_mff_index[Specialised MFF index 2026/27],MATCH($AH38,icb_mff_index[ICB26],0))</f>
        <v>0.98101540172070922</v>
      </c>
      <c r="AX38" s="41">
        <v>0.99323440699426147</v>
      </c>
      <c r="AY38" s="185"/>
      <c r="AZ38" s="185"/>
      <c r="BA38" s="185"/>
      <c r="BB38" s="185"/>
      <c r="BC38" s="187"/>
      <c r="BF38" s="223"/>
      <c r="BG38" s="223"/>
      <c r="BH38" s="223"/>
      <c r="BI38" s="224"/>
      <c r="BJ38" s="225"/>
      <c r="BK38" s="225"/>
      <c r="BL38" s="225"/>
      <c r="BM38" s="226"/>
      <c r="BN38" s="187"/>
      <c r="BO38" s="187"/>
      <c r="BP38" s="227"/>
      <c r="CD38" s="228">
        <f t="shared" si="0"/>
        <v>0.98102612762123853</v>
      </c>
      <c r="CE38" s="218">
        <v>33</v>
      </c>
      <c r="CF38" s="228">
        <f t="shared" si="1"/>
        <v>1.0736608734423734</v>
      </c>
      <c r="CG38" s="218"/>
      <c r="CH38" s="229" t="s">
        <v>14064</v>
      </c>
      <c r="CI38" s="230" t="s">
        <v>14075</v>
      </c>
      <c r="CJ38" s="231" t="str">
        <f t="shared" si="2"/>
        <v>Tg</v>
      </c>
    </row>
    <row r="39" spans="2:88" x14ac:dyDescent="0.2">
      <c r="AB39" s="217" t="s">
        <v>312</v>
      </c>
      <c r="AC39" s="218" t="s">
        <v>621</v>
      </c>
      <c r="AD39" s="218" t="s">
        <v>312</v>
      </c>
      <c r="AE39" s="218" t="s">
        <v>621</v>
      </c>
      <c r="AF39" s="218" t="s">
        <v>14081</v>
      </c>
      <c r="AG39" s="218" t="s">
        <v>14082</v>
      </c>
      <c r="AH39" s="219" t="s">
        <v>13402</v>
      </c>
      <c r="AI39" s="220" t="s">
        <v>13403</v>
      </c>
      <c r="AJ39" s="220" t="s">
        <v>14171</v>
      </c>
      <c r="AK39" s="219" t="s">
        <v>960</v>
      </c>
      <c r="AL39" s="221" t="s">
        <v>12900</v>
      </c>
      <c r="AM39" s="222" t="s">
        <v>13340</v>
      </c>
      <c r="AN39" s="41">
        <v>100</v>
      </c>
      <c r="AO39" s="41">
        <v>76.8</v>
      </c>
      <c r="AP39" s="41">
        <v>11.8</v>
      </c>
      <c r="AQ39" s="41">
        <v>0</v>
      </c>
      <c r="AR39" s="41">
        <f>INDEX(lad_payment_mff[Non-specialised payment MFF],MATCH(AB39,lad_payment_mff[LAD21],0))</f>
        <v>1.0209205466913367</v>
      </c>
      <c r="AS39" s="41">
        <f>INDEX(lad_payment_mff[Specialised payment MFF],MATCH(AB39,lad_payment_mff[LAD21],0))</f>
        <v>1.098975852307599</v>
      </c>
      <c r="AT39" s="186">
        <f>INDEX(lad_payment_mff[Non-specialised MFF index 2026/27],MATCH(AB39,lad_payment_mff[LAD21],0))</f>
        <v>0.96059974941667436</v>
      </c>
      <c r="AU39" s="186">
        <f>INDEX(lad_payment_mff[Specialised MFF index 2026/27],MATCH(AB39,lad_payment_mff[LAD21],0))</f>
        <v>1.0208234194642012</v>
      </c>
      <c r="AV39" s="186">
        <f>INDEX(icb_mff_index[Non-specialised MFF index 2026/27],MATCH($AH39,icb_mff_index[ICB26],0))</f>
        <v>0.96786059043145989</v>
      </c>
      <c r="AW39" s="186">
        <f>INDEX(icb_mff_index[Specialised MFF index 2026/27],MATCH($AH39,icb_mff_index[ICB26],0))</f>
        <v>1.0132629159474114</v>
      </c>
      <c r="AX39" s="41">
        <v>0.96781310469859927</v>
      </c>
      <c r="AY39" s="185"/>
      <c r="AZ39" s="185"/>
      <c r="BA39" s="185"/>
      <c r="BB39" s="185"/>
      <c r="BC39" s="187"/>
      <c r="BF39" s="223"/>
      <c r="BG39" s="223"/>
      <c r="BH39" s="223"/>
      <c r="BI39" s="224"/>
      <c r="BJ39" s="225"/>
      <c r="BK39" s="225"/>
      <c r="BL39" s="225"/>
      <c r="BM39" s="226"/>
      <c r="BN39" s="187"/>
      <c r="BO39" s="187"/>
      <c r="BP39" s="227"/>
      <c r="CD39" s="228">
        <f t="shared" si="0"/>
        <v>1.0208234194642012</v>
      </c>
      <c r="CE39" s="218">
        <v>34</v>
      </c>
      <c r="CF39" s="228">
        <f t="shared" si="1"/>
        <v>1.0734321687296289</v>
      </c>
      <c r="CG39" s="218"/>
      <c r="CH39" s="229" t="s">
        <v>14054</v>
      </c>
      <c r="CI39" s="230" t="s">
        <v>14058</v>
      </c>
      <c r="CJ39" s="231" t="str">
        <f t="shared" si="2"/>
        <v>Ms</v>
      </c>
    </row>
    <row r="40" spans="2:88" x14ac:dyDescent="0.2">
      <c r="AB40" s="217" t="s">
        <v>196</v>
      </c>
      <c r="AC40" s="218" t="s">
        <v>505</v>
      </c>
      <c r="AD40" s="218" t="s">
        <v>196</v>
      </c>
      <c r="AE40" s="218" t="s">
        <v>505</v>
      </c>
      <c r="AF40" s="218" t="s">
        <v>196</v>
      </c>
      <c r="AG40" s="218" t="s">
        <v>505</v>
      </c>
      <c r="AH40" s="219" t="s">
        <v>935</v>
      </c>
      <c r="AI40" s="220" t="s">
        <v>13409</v>
      </c>
      <c r="AJ40" s="220" t="s">
        <v>14175</v>
      </c>
      <c r="AK40" s="219" t="s">
        <v>935</v>
      </c>
      <c r="AL40" s="221" t="s">
        <v>12902</v>
      </c>
      <c r="AM40" s="222" t="s">
        <v>12903</v>
      </c>
      <c r="AN40" s="41">
        <v>100</v>
      </c>
      <c r="AO40" s="41">
        <v>78.099999999999994</v>
      </c>
      <c r="AP40" s="41">
        <v>14.2</v>
      </c>
      <c r="AQ40" s="41">
        <v>0</v>
      </c>
      <c r="AR40" s="41">
        <f>INDEX(lad_payment_mff[Non-specialised payment MFF],MATCH(AB40,lad_payment_mff[LAD21],0))</f>
        <v>1.1547414699977552</v>
      </c>
      <c r="AS40" s="41">
        <f>INDEX(lad_payment_mff[Specialised payment MFF],MATCH(AB40,lad_payment_mff[LAD21],0))</f>
        <v>1.1574715490536005</v>
      </c>
      <c r="AT40" s="186">
        <f>INDEX(lad_payment_mff[Non-specialised MFF index 2026/27],MATCH(AB40,lad_payment_mff[LAD21],0))</f>
        <v>1.0865139019052905</v>
      </c>
      <c r="AU40" s="186">
        <f>INDEX(lad_payment_mff[Specialised MFF index 2026/27],MATCH(AB40,lad_payment_mff[LAD21],0))</f>
        <v>1.0751592604663567</v>
      </c>
      <c r="AV40" s="186">
        <f>INDEX(icb_mff_index[Non-specialised MFF index 2026/27],MATCH($AH40,icb_mff_index[ICB26],0))</f>
        <v>1.0862684450438722</v>
      </c>
      <c r="AW40" s="186">
        <f>INDEX(icb_mff_index[Specialised MFF index 2026/27],MATCH($AH40,icb_mff_index[ICB26],0))</f>
        <v>1.0755324085035198</v>
      </c>
      <c r="AX40" s="41">
        <v>1.0862150497974226</v>
      </c>
      <c r="AY40" s="185"/>
      <c r="AZ40" s="185"/>
      <c r="BA40" s="185"/>
      <c r="BB40" s="185"/>
      <c r="BC40" s="187"/>
      <c r="BF40" s="223"/>
      <c r="BG40" s="223"/>
      <c r="BH40" s="223"/>
      <c r="BI40" s="224"/>
      <c r="BJ40" s="225"/>
      <c r="BK40" s="225"/>
      <c r="BL40" s="225"/>
      <c r="BM40" s="226"/>
      <c r="BN40" s="187"/>
      <c r="BO40" s="187"/>
      <c r="BP40" s="227"/>
      <c r="CD40" s="228">
        <f t="shared" si="0"/>
        <v>1.0751592604663567</v>
      </c>
      <c r="CE40" s="218">
        <v>35</v>
      </c>
      <c r="CF40" s="228">
        <f t="shared" si="1"/>
        <v>1.0734119067753944</v>
      </c>
      <c r="CG40" s="218"/>
      <c r="CH40" s="229" t="s">
        <v>14053</v>
      </c>
      <c r="CI40" s="230" t="s">
        <v>14058</v>
      </c>
      <c r="CJ40" s="231" t="str">
        <f t="shared" si="2"/>
        <v>Vs</v>
      </c>
    </row>
    <row r="41" spans="2:88" x14ac:dyDescent="0.2">
      <c r="AB41" s="217" t="s">
        <v>250</v>
      </c>
      <c r="AC41" s="218" t="s">
        <v>559</v>
      </c>
      <c r="AD41" s="218" t="s">
        <v>250</v>
      </c>
      <c r="AE41" s="218" t="s">
        <v>559</v>
      </c>
      <c r="AF41" s="218" t="s">
        <v>14083</v>
      </c>
      <c r="AG41" s="218" t="s">
        <v>14084</v>
      </c>
      <c r="AH41" s="219" t="s">
        <v>1002</v>
      </c>
      <c r="AI41" s="220" t="s">
        <v>13386</v>
      </c>
      <c r="AJ41" s="220" t="s">
        <v>14161</v>
      </c>
      <c r="AK41" s="219" t="s">
        <v>1002</v>
      </c>
      <c r="AL41" s="221" t="s">
        <v>12898</v>
      </c>
      <c r="AM41" s="222" t="s">
        <v>12899</v>
      </c>
      <c r="AN41" s="41">
        <v>100</v>
      </c>
      <c r="AO41" s="41">
        <v>83</v>
      </c>
      <c r="AP41" s="41">
        <v>11.7</v>
      </c>
      <c r="AQ41" s="41">
        <v>0</v>
      </c>
      <c r="AR41" s="41">
        <f>INDEX(lad_payment_mff[Non-specialised payment MFF],MATCH(AB41,lad_payment_mff[LAD21],0))</f>
        <v>1.0341359866106272</v>
      </c>
      <c r="AS41" s="41">
        <f>INDEX(lad_payment_mff[Specialised payment MFF],MATCH(AB41,lad_payment_mff[LAD21],0))</f>
        <v>1.0434336498877794</v>
      </c>
      <c r="AT41" s="186">
        <f>INDEX(lad_payment_mff[Non-specialised MFF index 2026/27],MATCH(AB41,lad_payment_mff[LAD21],0))</f>
        <v>0.97303435886404355</v>
      </c>
      <c r="AU41" s="186">
        <f>INDEX(lad_payment_mff[Specialised MFF index 2026/27],MATCH(AB41,lad_payment_mff[LAD21],0))</f>
        <v>0.96923103835799274</v>
      </c>
      <c r="AV41" s="186">
        <f>INDEX(icb_mff_index[Non-specialised MFF index 2026/27],MATCH($AH41,icb_mff_index[ICB26],0))</f>
        <v>0.96685608004652157</v>
      </c>
      <c r="AW41" s="186">
        <f>INDEX(icb_mff_index[Specialised MFF index 2026/27],MATCH($AH41,icb_mff_index[ICB26],0))</f>
        <v>0.97017454665819791</v>
      </c>
      <c r="AX41" s="41">
        <v>0.96680172859239544</v>
      </c>
      <c r="AY41" s="185"/>
      <c r="AZ41" s="185"/>
      <c r="BA41" s="185"/>
      <c r="BB41" s="185"/>
      <c r="BC41" s="187"/>
      <c r="BF41" s="223"/>
      <c r="BG41" s="223"/>
      <c r="BH41" s="223"/>
      <c r="BI41" s="224"/>
      <c r="BJ41" s="225"/>
      <c r="BK41" s="225"/>
      <c r="BL41" s="225"/>
      <c r="BM41" s="226"/>
      <c r="BN41" s="187"/>
      <c r="BO41" s="187"/>
      <c r="BP41" s="227"/>
      <c r="CD41" s="228">
        <f t="shared" si="0"/>
        <v>0.96923103835799274</v>
      </c>
      <c r="CE41" s="218">
        <v>36</v>
      </c>
      <c r="CF41" s="228">
        <f t="shared" si="1"/>
        <v>1.0729404457433169</v>
      </c>
      <c r="CG41" s="218"/>
      <c r="CH41" s="229" t="s">
        <v>14057</v>
      </c>
      <c r="CI41" s="230" t="s">
        <v>14069</v>
      </c>
      <c r="CJ41" s="231" t="str">
        <f t="shared" si="2"/>
        <v>Oi</v>
      </c>
    </row>
    <row r="42" spans="2:88" x14ac:dyDescent="0.2">
      <c r="AB42" s="217" t="s">
        <v>357</v>
      </c>
      <c r="AC42" s="218" t="s">
        <v>666</v>
      </c>
      <c r="AD42" s="218" t="s">
        <v>357</v>
      </c>
      <c r="AE42" s="218" t="s">
        <v>666</v>
      </c>
      <c r="AF42" s="218" t="s">
        <v>14085</v>
      </c>
      <c r="AG42" s="218" t="s">
        <v>14086</v>
      </c>
      <c r="AH42" s="219" t="s">
        <v>13395</v>
      </c>
      <c r="AI42" s="220" t="s">
        <v>13396</v>
      </c>
      <c r="AJ42" s="220" t="s">
        <v>14168</v>
      </c>
      <c r="AK42" s="219" t="s">
        <v>937</v>
      </c>
      <c r="AL42" s="221" t="s">
        <v>12900</v>
      </c>
      <c r="AM42" s="222" t="s">
        <v>13340</v>
      </c>
      <c r="AN42" s="41">
        <v>100</v>
      </c>
      <c r="AO42" s="41">
        <v>86.8</v>
      </c>
      <c r="AP42" s="41">
        <v>18</v>
      </c>
      <c r="AQ42" s="41">
        <v>0</v>
      </c>
      <c r="AR42" s="41">
        <f>INDEX(lad_payment_mff[Non-specialised payment MFF],MATCH(AB42,lad_payment_mff[LAD21],0))</f>
        <v>1.1239921717164332</v>
      </c>
      <c r="AS42" s="41">
        <f>INDEX(lad_payment_mff[Specialised payment MFF],MATCH(AB42,lad_payment_mff[LAD21],0))</f>
        <v>1.1585746190665771</v>
      </c>
      <c r="AT42" s="186">
        <f>INDEX(lad_payment_mff[Non-specialised MFF index 2026/27],MATCH(AB42,lad_payment_mff[LAD21],0))</f>
        <v>1.0575814170811721</v>
      </c>
      <c r="AU42" s="186">
        <f>INDEX(lad_payment_mff[Specialised MFF index 2026/27],MATCH(AB42,lad_payment_mff[LAD21],0))</f>
        <v>1.0761838868948537</v>
      </c>
      <c r="AV42" s="186">
        <f>INDEX(icb_mff_index[Non-specialised MFF index 2026/27],MATCH($AH42,icb_mff_index[ICB26],0))</f>
        <v>1.0187215185834679</v>
      </c>
      <c r="AW42" s="186">
        <f>INDEX(icb_mff_index[Specialised MFF index 2026/27],MATCH($AH42,icb_mff_index[ICB26],0))</f>
        <v>1.0382775035110314</v>
      </c>
      <c r="AX42" s="41">
        <v>1.0186896053225076</v>
      </c>
      <c r="AY42" s="185"/>
      <c r="AZ42" s="185"/>
      <c r="BA42" s="185"/>
      <c r="BB42" s="185"/>
      <c r="BC42" s="187"/>
      <c r="BF42" s="223"/>
      <c r="BG42" s="223"/>
      <c r="BH42" s="223"/>
      <c r="BI42" s="224"/>
      <c r="BJ42" s="225"/>
      <c r="BK42" s="225"/>
      <c r="BL42" s="225"/>
      <c r="BM42" s="226"/>
      <c r="BN42" s="187"/>
      <c r="BO42" s="187"/>
      <c r="BP42" s="227"/>
      <c r="CD42" s="228">
        <f t="shared" si="0"/>
        <v>1.0761838868948537</v>
      </c>
      <c r="CE42" s="218">
        <v>37</v>
      </c>
      <c r="CF42" s="228">
        <f t="shared" si="1"/>
        <v>1.072876662163504</v>
      </c>
      <c r="CG42" s="218"/>
      <c r="CH42" s="229" t="s">
        <v>14040</v>
      </c>
      <c r="CI42" s="230" t="s">
        <v>14068</v>
      </c>
      <c r="CJ42" s="231" t="str">
        <f t="shared" si="2"/>
        <v>Pq</v>
      </c>
    </row>
    <row r="43" spans="2:88" x14ac:dyDescent="0.2">
      <c r="AB43" s="217" t="s">
        <v>297</v>
      </c>
      <c r="AC43" s="218" t="s">
        <v>606</v>
      </c>
      <c r="AD43" s="218" t="s">
        <v>297</v>
      </c>
      <c r="AE43" s="218" t="s">
        <v>606</v>
      </c>
      <c r="AF43" s="218" t="s">
        <v>14029</v>
      </c>
      <c r="AG43" s="218" t="s">
        <v>14030</v>
      </c>
      <c r="AH43" s="219" t="s">
        <v>943</v>
      </c>
      <c r="AI43" s="220" t="s">
        <v>13391</v>
      </c>
      <c r="AJ43" s="220" t="s">
        <v>14164</v>
      </c>
      <c r="AK43" s="219" t="s">
        <v>943</v>
      </c>
      <c r="AL43" s="221" t="s">
        <v>12898</v>
      </c>
      <c r="AM43" s="222" t="s">
        <v>12899</v>
      </c>
      <c r="AN43" s="41">
        <v>100</v>
      </c>
      <c r="AO43" s="41">
        <v>92.6</v>
      </c>
      <c r="AP43" s="41">
        <v>14.2</v>
      </c>
      <c r="AQ43" s="41">
        <v>0</v>
      </c>
      <c r="AR43" s="41">
        <f>INDEX(lad_payment_mff[Non-specialised payment MFF],MATCH(AB43,lad_payment_mff[LAD21],0))</f>
        <v>1.0304180622102561</v>
      </c>
      <c r="AS43" s="41">
        <f>INDEX(lad_payment_mff[Specialised payment MFF],MATCH(AB43,lad_payment_mff[LAD21],0))</f>
        <v>1.0391649153363405</v>
      </c>
      <c r="AT43" s="186">
        <f>INDEX(lad_payment_mff[Non-specialised MFF index 2026/27],MATCH(AB43,lad_payment_mff[LAD21],0))</f>
        <v>0.9695361069590126</v>
      </c>
      <c r="AU43" s="186">
        <f>INDEX(lad_payment_mff[Specialised MFF index 2026/27],MATCH(AB43,lad_payment_mff[LAD21],0))</f>
        <v>0.9652658700675022</v>
      </c>
      <c r="AV43" s="186">
        <f>INDEX(icb_mff_index[Non-specialised MFF index 2026/27],MATCH($AH43,icb_mff_index[ICB26],0))</f>
        <v>0.96668249514806648</v>
      </c>
      <c r="AW43" s="186">
        <f>INDEX(icb_mff_index[Specialised MFF index 2026/27],MATCH($AH43,icb_mff_index[ICB26],0))</f>
        <v>0.96263977260699574</v>
      </c>
      <c r="AX43" s="41">
        <v>0.96664234158970985</v>
      </c>
      <c r="AY43" s="185"/>
      <c r="AZ43" s="185"/>
      <c r="BA43" s="185"/>
      <c r="BB43" s="185"/>
      <c r="BC43" s="187"/>
      <c r="BF43" s="223"/>
      <c r="BG43" s="223"/>
      <c r="BH43" s="223"/>
      <c r="BI43" s="224"/>
      <c r="BJ43" s="225"/>
      <c r="BK43" s="225"/>
      <c r="BL43" s="225"/>
      <c r="BM43" s="226"/>
      <c r="BN43" s="187"/>
      <c r="BO43" s="187"/>
      <c r="BP43" s="227"/>
      <c r="CD43" s="228">
        <f t="shared" si="0"/>
        <v>0.9652658700675022</v>
      </c>
      <c r="CE43" s="218">
        <v>38</v>
      </c>
      <c r="CF43" s="228">
        <f t="shared" si="1"/>
        <v>1.0728446723048755</v>
      </c>
      <c r="CG43" s="218"/>
      <c r="CH43" s="229" t="s">
        <v>14050</v>
      </c>
      <c r="CI43" s="230" t="s">
        <v>14032</v>
      </c>
      <c r="CJ43" s="231" t="str">
        <f t="shared" si="2"/>
        <v>Lm</v>
      </c>
    </row>
    <row r="44" spans="2:88" x14ac:dyDescent="0.2">
      <c r="AB44" s="217" t="s">
        <v>421</v>
      </c>
      <c r="AC44" s="218" t="s">
        <v>730</v>
      </c>
      <c r="AD44" s="218" t="s">
        <v>421</v>
      </c>
      <c r="AE44" s="218" t="s">
        <v>730</v>
      </c>
      <c r="AF44" s="218" t="s">
        <v>421</v>
      </c>
      <c r="AG44" s="218" t="s">
        <v>730</v>
      </c>
      <c r="AH44" s="219" t="s">
        <v>13413</v>
      </c>
      <c r="AI44" s="220" t="s">
        <v>13414</v>
      </c>
      <c r="AJ44" s="220" t="s">
        <v>14184</v>
      </c>
      <c r="AK44" s="219" t="s">
        <v>1133</v>
      </c>
      <c r="AL44" s="221" t="s">
        <v>12904</v>
      </c>
      <c r="AM44" s="222" t="s">
        <v>13338</v>
      </c>
      <c r="AN44" s="41">
        <v>98.796475706503855</v>
      </c>
      <c r="AO44" s="41">
        <v>76.900000000000006</v>
      </c>
      <c r="AP44" s="41">
        <v>10.1</v>
      </c>
      <c r="AQ44" s="41">
        <v>0</v>
      </c>
      <c r="AR44" s="41">
        <f>INDEX(lad_payment_mff[Non-specialised payment MFF],MATCH(AB44,lad_payment_mff[LAD21],0))</f>
        <v>1.0969377984266271</v>
      </c>
      <c r="AS44" s="41">
        <f>INDEX(lad_payment_mff[Specialised payment MFF],MATCH(AB44,lad_payment_mff[LAD21],0))</f>
        <v>1.1064448377378018</v>
      </c>
      <c r="AT44" s="186">
        <f>INDEX(lad_payment_mff[Non-specialised MFF index 2026/27],MATCH(AB44,lad_payment_mff[LAD21],0))</f>
        <v>1.0321255436666967</v>
      </c>
      <c r="AU44" s="186">
        <f>INDEX(lad_payment_mff[Specialised MFF index 2026/27],MATCH(AB44,lad_payment_mff[LAD21],0))</f>
        <v>1.027761256388259</v>
      </c>
      <c r="AV44" s="186">
        <f>INDEX(icb_mff_index[Non-specialised MFF index 2026/27],MATCH($AH44,icb_mff_index[ICB26],0))</f>
        <v>1.0315699499400568</v>
      </c>
      <c r="AW44" s="186">
        <f>INDEX(icb_mff_index[Specialised MFF index 2026/27],MATCH($AH44,icb_mff_index[ICB26],0))</f>
        <v>1.0227230607693758</v>
      </c>
      <c r="AX44" s="41">
        <v>1.0315332816591265</v>
      </c>
      <c r="AY44" s="185"/>
      <c r="AZ44" s="185"/>
      <c r="BA44" s="185"/>
      <c r="BB44" s="185"/>
      <c r="BC44" s="187"/>
      <c r="BF44" s="223"/>
      <c r="BG44" s="223"/>
      <c r="BH44" s="223"/>
      <c r="BI44" s="224"/>
      <c r="BJ44" s="225"/>
      <c r="BK44" s="225"/>
      <c r="BL44" s="225"/>
      <c r="BM44" s="226"/>
      <c r="BN44" s="187"/>
      <c r="BO44" s="187"/>
      <c r="BP44" s="227"/>
      <c r="CD44" s="228">
        <f t="shared" si="0"/>
        <v>1.027761256388259</v>
      </c>
      <c r="CE44" s="218">
        <v>39</v>
      </c>
      <c r="CF44" s="228">
        <f t="shared" si="1"/>
        <v>1.0726668930225718</v>
      </c>
      <c r="CG44" s="218"/>
      <c r="CH44" s="229" t="s">
        <v>14045</v>
      </c>
      <c r="CI44" s="230" t="s">
        <v>14032</v>
      </c>
      <c r="CJ44" s="231" t="str">
        <f t="shared" si="2"/>
        <v>Rm</v>
      </c>
    </row>
    <row r="45" spans="2:88" x14ac:dyDescent="0.2">
      <c r="AB45" s="217" t="s">
        <v>339</v>
      </c>
      <c r="AC45" s="218" t="s">
        <v>648</v>
      </c>
      <c r="AD45" s="218" t="s">
        <v>339</v>
      </c>
      <c r="AE45" s="218" t="s">
        <v>648</v>
      </c>
      <c r="AF45" s="218" t="s">
        <v>14087</v>
      </c>
      <c r="AG45" s="218" t="s">
        <v>14088</v>
      </c>
      <c r="AH45" s="219" t="s">
        <v>971</v>
      </c>
      <c r="AI45" s="220" t="s">
        <v>13380</v>
      </c>
      <c r="AJ45" s="220" t="s">
        <v>14157</v>
      </c>
      <c r="AK45" s="219" t="s">
        <v>971</v>
      </c>
      <c r="AL45" s="221" t="s">
        <v>12896</v>
      </c>
      <c r="AM45" s="222" t="s">
        <v>13341</v>
      </c>
      <c r="AN45" s="41">
        <v>100</v>
      </c>
      <c r="AO45" s="41">
        <v>140.4</v>
      </c>
      <c r="AP45" s="41">
        <v>37.799999999999997</v>
      </c>
      <c r="AQ45" s="41">
        <v>0</v>
      </c>
      <c r="AR45" s="41">
        <f>INDEX(lad_payment_mff[Non-specialised payment MFF],MATCH(AB45,lad_payment_mff[LAD21],0))</f>
        <v>1.0221471341377035</v>
      </c>
      <c r="AS45" s="41">
        <f>INDEX(lad_payment_mff[Specialised payment MFF],MATCH(AB45,lad_payment_mff[LAD21],0))</f>
        <v>1.0244106506754225</v>
      </c>
      <c r="AT45" s="186">
        <f>INDEX(lad_payment_mff[Non-specialised MFF index 2026/27],MATCH(AB45,lad_payment_mff[LAD21],0))</f>
        <v>0.96175386429607002</v>
      </c>
      <c r="AU45" s="186">
        <f>INDEX(lad_payment_mff[Specialised MFF index 2026/27],MATCH(AB45,lad_payment_mff[LAD21],0))</f>
        <v>0.95156083835892336</v>
      </c>
      <c r="AV45" s="186">
        <f>INDEX(icb_mff_index[Non-specialised MFF index 2026/27],MATCH($AH45,icb_mff_index[ICB26],0))</f>
        <v>0.96024774067543872</v>
      </c>
      <c r="AW45" s="186">
        <f>INDEX(icb_mff_index[Specialised MFF index 2026/27],MATCH($AH45,icb_mff_index[ICB26],0))</f>
        <v>0.9495527996963451</v>
      </c>
      <c r="AX45" s="41">
        <v>0.96020134518884181</v>
      </c>
      <c r="AY45" s="185"/>
      <c r="AZ45" s="185"/>
      <c r="BA45" s="185"/>
      <c r="BB45" s="185"/>
      <c r="BC45" s="187"/>
      <c r="BF45" s="223"/>
      <c r="BG45" s="223"/>
      <c r="BH45" s="223"/>
      <c r="BI45" s="224"/>
      <c r="BJ45" s="225"/>
      <c r="BK45" s="225"/>
      <c r="BL45" s="225"/>
      <c r="BM45" s="226"/>
      <c r="BN45" s="187"/>
      <c r="BO45" s="187"/>
      <c r="BP45" s="227"/>
      <c r="CD45" s="228">
        <f t="shared" si="0"/>
        <v>0.95156083835892336</v>
      </c>
      <c r="CE45" s="218">
        <v>40</v>
      </c>
      <c r="CF45" s="228">
        <f t="shared" si="1"/>
        <v>1.0726656187242976</v>
      </c>
      <c r="CG45" s="218"/>
      <c r="CH45" s="229" t="s">
        <v>14033</v>
      </c>
      <c r="CI45" s="230" t="s">
        <v>14069</v>
      </c>
      <c r="CJ45" s="231" t="str">
        <f t="shared" si="2"/>
        <v>Ei</v>
      </c>
    </row>
    <row r="46" spans="2:88" x14ac:dyDescent="0.2">
      <c r="AB46" s="217" t="s">
        <v>236</v>
      </c>
      <c r="AC46" s="218" t="s">
        <v>545</v>
      </c>
      <c r="AD46" s="218" t="s">
        <v>236</v>
      </c>
      <c r="AE46" s="218" t="s">
        <v>545</v>
      </c>
      <c r="AF46" s="218" t="s">
        <v>236</v>
      </c>
      <c r="AG46" s="218" t="s">
        <v>545</v>
      </c>
      <c r="AH46" s="219" t="s">
        <v>1031</v>
      </c>
      <c r="AI46" s="220" t="s">
        <v>13379</v>
      </c>
      <c r="AJ46" s="220" t="s">
        <v>14156</v>
      </c>
      <c r="AK46" s="219" t="s">
        <v>1031</v>
      </c>
      <c r="AL46" s="221" t="s">
        <v>12896</v>
      </c>
      <c r="AM46" s="222" t="s">
        <v>13341</v>
      </c>
      <c r="AN46" s="41">
        <v>100</v>
      </c>
      <c r="AO46" s="41">
        <v>112.7</v>
      </c>
      <c r="AP46" s="41">
        <v>23.7</v>
      </c>
      <c r="AQ46" s="41">
        <v>0</v>
      </c>
      <c r="AR46" s="41">
        <f>INDEX(lad_payment_mff[Non-specialised payment MFF],MATCH(AB46,lad_payment_mff[LAD21],0))</f>
        <v>1.039160655828917</v>
      </c>
      <c r="AS46" s="41">
        <f>INDEX(lad_payment_mff[Specialised payment MFF],MATCH(AB46,lad_payment_mff[LAD21],0))</f>
        <v>1.0400201066053196</v>
      </c>
      <c r="AT46" s="186">
        <f>INDEX(lad_payment_mff[Non-specialised MFF index 2026/27],MATCH(AB46,lad_payment_mff[LAD21],0))</f>
        <v>0.97776214694474495</v>
      </c>
      <c r="AU46" s="186">
        <f>INDEX(lad_payment_mff[Specialised MFF index 2026/27],MATCH(AB46,lad_payment_mff[LAD21],0))</f>
        <v>0.96606024537034596</v>
      </c>
      <c r="AV46" s="186">
        <f>INDEX(icb_mff_index[Non-specialised MFF index 2026/27],MATCH($AH46,icb_mff_index[ICB26],0))</f>
        <v>0.97762407525489903</v>
      </c>
      <c r="AW46" s="186">
        <f>INDEX(icb_mff_index[Specialised MFF index 2026/27],MATCH($AH46,icb_mff_index[ICB26],0))</f>
        <v>0.96591141646895295</v>
      </c>
      <c r="AX46" s="41">
        <v>0.97757508056422171</v>
      </c>
      <c r="AY46" s="185"/>
      <c r="AZ46" s="185"/>
      <c r="BA46" s="185"/>
      <c r="BB46" s="185"/>
      <c r="BC46" s="187"/>
      <c r="BF46" s="223"/>
      <c r="BG46" s="223"/>
      <c r="BH46" s="223"/>
      <c r="BI46" s="224"/>
      <c r="BJ46" s="225"/>
      <c r="BK46" s="225"/>
      <c r="BL46" s="225"/>
      <c r="BM46" s="226"/>
      <c r="BN46" s="187"/>
      <c r="BO46" s="187"/>
      <c r="BP46" s="227"/>
      <c r="CD46" s="228">
        <f t="shared" si="0"/>
        <v>0.96606024537034596</v>
      </c>
      <c r="CE46" s="218">
        <v>41</v>
      </c>
      <c r="CF46" s="228">
        <f t="shared" si="1"/>
        <v>1.0709366600499828</v>
      </c>
      <c r="CG46" s="218"/>
      <c r="CH46" s="229" t="s">
        <v>14046</v>
      </c>
      <c r="CI46" s="230" t="s">
        <v>14048</v>
      </c>
      <c r="CJ46" s="231" t="str">
        <f t="shared" si="2"/>
        <v>Ij</v>
      </c>
    </row>
    <row r="47" spans="2:88" x14ac:dyDescent="0.2">
      <c r="AB47" s="217" t="s">
        <v>206</v>
      </c>
      <c r="AC47" s="218" t="s">
        <v>515</v>
      </c>
      <c r="AD47" s="218" t="s">
        <v>206</v>
      </c>
      <c r="AE47" s="218" t="s">
        <v>515</v>
      </c>
      <c r="AF47" s="218" t="s">
        <v>206</v>
      </c>
      <c r="AG47" s="218" t="s">
        <v>515</v>
      </c>
      <c r="AH47" s="219" t="s">
        <v>945</v>
      </c>
      <c r="AI47" s="220" t="s">
        <v>13377</v>
      </c>
      <c r="AJ47" s="220" t="s">
        <v>14154</v>
      </c>
      <c r="AK47" s="219" t="s">
        <v>945</v>
      </c>
      <c r="AL47" s="221" t="s">
        <v>12894</v>
      </c>
      <c r="AM47" s="222" t="s">
        <v>13346</v>
      </c>
      <c r="AN47" s="41">
        <v>100</v>
      </c>
      <c r="AO47" s="41">
        <v>110.3</v>
      </c>
      <c r="AP47" s="41">
        <v>26.4</v>
      </c>
      <c r="AQ47" s="41">
        <v>0</v>
      </c>
      <c r="AR47" s="41">
        <f>INDEX(lad_payment_mff[Non-specialised payment MFF],MATCH(AB47,lad_payment_mff[LAD21],0))</f>
        <v>1.0193493715589883</v>
      </c>
      <c r="AS47" s="41">
        <f>INDEX(lad_payment_mff[Specialised payment MFF],MATCH(AB47,lad_payment_mff[LAD21],0))</f>
        <v>1.0303152077168525</v>
      </c>
      <c r="AT47" s="186">
        <f>INDEX(lad_payment_mff[Non-specialised MFF index 2026/27],MATCH(AB47,lad_payment_mff[LAD21],0))</f>
        <v>0.95912140671575141</v>
      </c>
      <c r="AU47" s="186">
        <f>INDEX(lad_payment_mff[Specialised MFF index 2026/27],MATCH(AB47,lad_payment_mff[LAD21],0))</f>
        <v>0.9570454994611659</v>
      </c>
      <c r="AV47" s="186">
        <f>INDEX(icb_mff_index[Non-specialised MFF index 2026/27],MATCH($AH47,icb_mff_index[ICB26],0))</f>
        <v>0.96468074657429881</v>
      </c>
      <c r="AW47" s="186">
        <f>INDEX(icb_mff_index[Specialised MFF index 2026/27],MATCH($AH47,icb_mff_index[ICB26],0))</f>
        <v>0.95874813694872285</v>
      </c>
      <c r="AX47" s="41">
        <v>0.96462237457486832</v>
      </c>
      <c r="AY47" s="185"/>
      <c r="AZ47" s="185"/>
      <c r="BA47" s="185"/>
      <c r="BB47" s="185"/>
      <c r="BC47" s="187"/>
      <c r="BF47" s="223"/>
      <c r="BG47" s="223"/>
      <c r="BH47" s="223"/>
      <c r="BI47" s="224"/>
      <c r="BJ47" s="225"/>
      <c r="BK47" s="225"/>
      <c r="BL47" s="225"/>
      <c r="BM47" s="226"/>
      <c r="BN47" s="187"/>
      <c r="BO47" s="187"/>
      <c r="BP47" s="227"/>
      <c r="CD47" s="228">
        <f t="shared" si="0"/>
        <v>0.9570454994611659</v>
      </c>
      <c r="CE47" s="218">
        <v>42</v>
      </c>
      <c r="CF47" s="228">
        <f t="shared" si="1"/>
        <v>1.0704961568046549</v>
      </c>
      <c r="CG47" s="218"/>
      <c r="CH47" s="229" t="s">
        <v>14042</v>
      </c>
      <c r="CI47" s="230" t="s">
        <v>14019</v>
      </c>
      <c r="CJ47" s="231" t="str">
        <f t="shared" si="2"/>
        <v>Gk</v>
      </c>
    </row>
    <row r="48" spans="2:88" x14ac:dyDescent="0.2">
      <c r="AB48" s="217" t="s">
        <v>418</v>
      </c>
      <c r="AC48" s="218" t="s">
        <v>727</v>
      </c>
      <c r="AD48" s="218" t="s">
        <v>418</v>
      </c>
      <c r="AE48" s="218" t="s">
        <v>727</v>
      </c>
      <c r="AF48" s="218" t="s">
        <v>14089</v>
      </c>
      <c r="AG48" s="218" t="s">
        <v>14090</v>
      </c>
      <c r="AH48" s="219" t="s">
        <v>13395</v>
      </c>
      <c r="AI48" s="220" t="s">
        <v>13396</v>
      </c>
      <c r="AJ48" s="220" t="s">
        <v>14168</v>
      </c>
      <c r="AK48" s="219" t="s">
        <v>1078</v>
      </c>
      <c r="AL48" s="221" t="s">
        <v>12900</v>
      </c>
      <c r="AM48" s="222" t="s">
        <v>13340</v>
      </c>
      <c r="AN48" s="41">
        <v>100</v>
      </c>
      <c r="AO48" s="41">
        <v>87.6</v>
      </c>
      <c r="AP48" s="41">
        <v>14.9</v>
      </c>
      <c r="AQ48" s="41">
        <v>0</v>
      </c>
      <c r="AR48" s="41">
        <f>INDEX(lad_payment_mff[Non-specialised payment MFF],MATCH(AB48,lad_payment_mff[LAD21],0))</f>
        <v>1.082297878172704</v>
      </c>
      <c r="AS48" s="41">
        <f>INDEX(lad_payment_mff[Specialised payment MFF],MATCH(AB48,lad_payment_mff[LAD21],0))</f>
        <v>1.0887810183838693</v>
      </c>
      <c r="AT48" s="186">
        <f>INDEX(lad_payment_mff[Non-specialised MFF index 2026/27],MATCH(AB48,lad_payment_mff[LAD21],0))</f>
        <v>1.0183506188961289</v>
      </c>
      <c r="AU48" s="186">
        <f>INDEX(lad_payment_mff[Specialised MFF index 2026/27],MATCH(AB48,lad_payment_mff[LAD21],0))</f>
        <v>1.0113535796992599</v>
      </c>
      <c r="AV48" s="186">
        <f>INDEX(icb_mff_index[Non-specialised MFF index 2026/27],MATCH($AH48,icb_mff_index[ICB26],0))</f>
        <v>1.0187215185834679</v>
      </c>
      <c r="AW48" s="186">
        <f>INDEX(icb_mff_index[Specialised MFF index 2026/27],MATCH($AH48,icb_mff_index[ICB26],0))</f>
        <v>1.0382775035110314</v>
      </c>
      <c r="AX48" s="41">
        <v>1.0186896053225076</v>
      </c>
      <c r="AY48" s="185"/>
      <c r="AZ48" s="185"/>
      <c r="BA48" s="185"/>
      <c r="BB48" s="185"/>
      <c r="BC48" s="187"/>
      <c r="BF48" s="223"/>
      <c r="BG48" s="223"/>
      <c r="BH48" s="223"/>
      <c r="BI48" s="224"/>
      <c r="BJ48" s="225"/>
      <c r="BK48" s="225"/>
      <c r="BL48" s="225"/>
      <c r="BM48" s="226"/>
      <c r="BN48" s="187"/>
      <c r="BO48" s="187"/>
      <c r="BP48" s="227"/>
      <c r="CD48" s="228">
        <f t="shared" si="0"/>
        <v>1.0113535796992599</v>
      </c>
      <c r="CE48" s="218">
        <v>43</v>
      </c>
      <c r="CF48" s="228">
        <f t="shared" si="1"/>
        <v>1.0704193467319458</v>
      </c>
      <c r="CG48" s="218"/>
      <c r="CH48" s="229" t="s">
        <v>14055</v>
      </c>
      <c r="CI48" s="230" t="s">
        <v>14077</v>
      </c>
      <c r="CJ48" s="231" t="str">
        <f t="shared" si="2"/>
        <v>Nr</v>
      </c>
    </row>
    <row r="49" spans="2:88" x14ac:dyDescent="0.2">
      <c r="AB49" s="217" t="s">
        <v>195</v>
      </c>
      <c r="AC49" s="218" t="s">
        <v>504</v>
      </c>
      <c r="AD49" s="218" t="s">
        <v>195</v>
      </c>
      <c r="AE49" s="218" t="s">
        <v>504</v>
      </c>
      <c r="AF49" s="218" t="s">
        <v>195</v>
      </c>
      <c r="AG49" s="218" t="s">
        <v>504</v>
      </c>
      <c r="AH49" s="219" t="s">
        <v>13405</v>
      </c>
      <c r="AI49" s="220" t="s">
        <v>14149</v>
      </c>
      <c r="AJ49" s="220" t="s">
        <v>14179</v>
      </c>
      <c r="AK49" s="219" t="s">
        <v>987</v>
      </c>
      <c r="AL49" s="221" t="s">
        <v>12902</v>
      </c>
      <c r="AM49" s="222" t="s">
        <v>12903</v>
      </c>
      <c r="AN49" s="41">
        <v>100</v>
      </c>
      <c r="AO49" s="41">
        <v>83.2</v>
      </c>
      <c r="AP49" s="41">
        <v>20.100000000000001</v>
      </c>
      <c r="AQ49" s="41">
        <v>0</v>
      </c>
      <c r="AR49" s="41">
        <f>INDEX(lad_payment_mff[Non-specialised payment MFF],MATCH(AB49,lad_payment_mff[LAD21],0))</f>
        <v>1.1704037219854713</v>
      </c>
      <c r="AS49" s="41">
        <f>INDEX(lad_payment_mff[Specialised payment MFF],MATCH(AB49,lad_payment_mff[LAD21],0))</f>
        <v>1.1750193010359069</v>
      </c>
      <c r="AT49" s="186">
        <f>INDEX(lad_payment_mff[Non-specialised MFF index 2026/27],MATCH(AB49,lad_payment_mff[LAD21],0))</f>
        <v>1.1012507542327896</v>
      </c>
      <c r="AU49" s="186">
        <f>INDEX(lad_payment_mff[Specialised MFF index 2026/27],MATCH(AB49,lad_payment_mff[LAD21],0))</f>
        <v>1.0914591237844387</v>
      </c>
      <c r="AV49" s="186">
        <f>INDEX(icb_mff_index[Non-specialised MFF index 2026/27],MATCH($AH49,icb_mff_index[ICB26],0))</f>
        <v>1.0880639772832355</v>
      </c>
      <c r="AW49" s="186">
        <f>INDEX(icb_mff_index[Specialised MFF index 2026/27],MATCH($AH49,icb_mff_index[ICB26],0))</f>
        <v>1.0836894139797804</v>
      </c>
      <c r="AX49" s="41">
        <v>1.0880089204719068</v>
      </c>
      <c r="AY49" s="185"/>
      <c r="AZ49" s="185"/>
      <c r="BA49" s="185"/>
      <c r="BB49" s="185"/>
      <c r="BC49" s="187"/>
      <c r="BF49" s="223"/>
      <c r="BG49" s="223"/>
      <c r="BH49" s="223"/>
      <c r="BI49" s="224"/>
      <c r="BJ49" s="225"/>
      <c r="BK49" s="225"/>
      <c r="BL49" s="225"/>
      <c r="BM49" s="226"/>
      <c r="BN49" s="187"/>
      <c r="BO49" s="187"/>
      <c r="BP49" s="227"/>
      <c r="CD49" s="228">
        <f t="shared" si="0"/>
        <v>1.0914591237844387</v>
      </c>
      <c r="CE49" s="218">
        <v>44</v>
      </c>
      <c r="CF49" s="228">
        <f t="shared" si="1"/>
        <v>1.0703742221455947</v>
      </c>
      <c r="CG49" s="218"/>
      <c r="CH49" s="229" t="s">
        <v>14043</v>
      </c>
      <c r="CI49" s="230" t="s">
        <v>14015</v>
      </c>
      <c r="CJ49" s="231" t="str">
        <f t="shared" si="2"/>
        <v>Sp</v>
      </c>
    </row>
    <row r="50" spans="2:88" x14ac:dyDescent="0.2">
      <c r="AB50" s="217" t="s">
        <v>284</v>
      </c>
      <c r="AC50" s="218" t="s">
        <v>593</v>
      </c>
      <c r="AD50" s="218" t="s">
        <v>284</v>
      </c>
      <c r="AE50" s="218" t="s">
        <v>593</v>
      </c>
      <c r="AF50" s="218" t="s">
        <v>14091</v>
      </c>
      <c r="AG50" s="218" t="s">
        <v>14092</v>
      </c>
      <c r="AH50" s="219" t="s">
        <v>1065</v>
      </c>
      <c r="AI50" s="220" t="s">
        <v>13393</v>
      </c>
      <c r="AJ50" s="220" t="s">
        <v>14166</v>
      </c>
      <c r="AK50" s="219" t="s">
        <v>1065</v>
      </c>
      <c r="AL50" s="221" t="s">
        <v>12898</v>
      </c>
      <c r="AM50" s="222" t="s">
        <v>12899</v>
      </c>
      <c r="AN50" s="41">
        <v>100</v>
      </c>
      <c r="AO50" s="41">
        <v>110.7</v>
      </c>
      <c r="AP50" s="41">
        <v>20.399999999999999</v>
      </c>
      <c r="AQ50" s="41">
        <v>0</v>
      </c>
      <c r="AR50" s="41">
        <f>INDEX(lad_payment_mff[Non-specialised payment MFF],MATCH(AB50,lad_payment_mff[LAD21],0))</f>
        <v>1.0222615544671143</v>
      </c>
      <c r="AS50" s="41">
        <f>INDEX(lad_payment_mff[Specialised payment MFF],MATCH(AB50,lad_payment_mff[LAD21],0))</f>
        <v>1.0282194739426938</v>
      </c>
      <c r="AT50" s="186">
        <f>INDEX(lad_payment_mff[Non-specialised MFF index 2026/27],MATCH(AB50,lad_payment_mff[LAD21],0))</f>
        <v>0.96186152413318116</v>
      </c>
      <c r="AU50" s="186">
        <f>INDEX(lad_payment_mff[Specialised MFF index 2026/27],MATCH(AB50,lad_payment_mff[LAD21],0))</f>
        <v>0.95509880143942794</v>
      </c>
      <c r="AV50" s="186">
        <f>INDEX(icb_mff_index[Non-specialised MFF index 2026/27],MATCH($AH50,icb_mff_index[ICB26],0))</f>
        <v>0.96633625168467507</v>
      </c>
      <c r="AW50" s="186">
        <f>INDEX(icb_mff_index[Specialised MFF index 2026/27],MATCH($AH50,icb_mff_index[ICB26],0))</f>
        <v>0.95598201406001615</v>
      </c>
      <c r="AX50" s="41">
        <v>0.96627686901100041</v>
      </c>
      <c r="AY50" s="185"/>
      <c r="AZ50" s="185"/>
      <c r="BA50" s="185"/>
      <c r="BB50" s="185"/>
      <c r="BC50" s="187"/>
      <c r="BF50" s="223"/>
      <c r="BG50" s="223"/>
      <c r="BH50" s="223"/>
      <c r="BI50" s="224"/>
      <c r="BJ50" s="225"/>
      <c r="BK50" s="225"/>
      <c r="BL50" s="225"/>
      <c r="BM50" s="226"/>
      <c r="BN50" s="187"/>
      <c r="BO50" s="187"/>
      <c r="BP50" s="227"/>
      <c r="CD50" s="228">
        <f t="shared" si="0"/>
        <v>0.95509880143942794</v>
      </c>
      <c r="CE50" s="218">
        <v>45</v>
      </c>
      <c r="CF50" s="228">
        <f t="shared" si="1"/>
        <v>1.070362520673906</v>
      </c>
      <c r="CG50" s="218"/>
      <c r="CH50" s="229" t="s">
        <v>14055</v>
      </c>
      <c r="CI50" s="230" t="s">
        <v>14048</v>
      </c>
      <c r="CJ50" s="231" t="str">
        <f t="shared" si="2"/>
        <v>Nj</v>
      </c>
    </row>
    <row r="51" spans="2:88" x14ac:dyDescent="0.2">
      <c r="AB51" s="217" t="s">
        <v>350</v>
      </c>
      <c r="AC51" s="218" t="s">
        <v>659</v>
      </c>
      <c r="AD51" s="218" t="s">
        <v>350</v>
      </c>
      <c r="AE51" s="218" t="s">
        <v>659</v>
      </c>
      <c r="AF51" s="218" t="s">
        <v>14034</v>
      </c>
      <c r="AG51" s="218" t="s">
        <v>14035</v>
      </c>
      <c r="AH51" s="219" t="s">
        <v>1130</v>
      </c>
      <c r="AI51" s="220" t="s">
        <v>13416</v>
      </c>
      <c r="AJ51" s="220" t="s">
        <v>14182</v>
      </c>
      <c r="AK51" s="219" t="s">
        <v>1130</v>
      </c>
      <c r="AL51" s="221" t="s">
        <v>12904</v>
      </c>
      <c r="AM51" s="222" t="s">
        <v>13338</v>
      </c>
      <c r="AN51" s="41">
        <v>100</v>
      </c>
      <c r="AO51" s="41">
        <v>96.7</v>
      </c>
      <c r="AP51" s="41">
        <v>16.8</v>
      </c>
      <c r="AQ51" s="41">
        <v>0</v>
      </c>
      <c r="AR51" s="41">
        <f>INDEX(lad_payment_mff[Non-specialised payment MFF],MATCH(AB51,lad_payment_mff[LAD21],0))</f>
        <v>1.0426554364641845</v>
      </c>
      <c r="AS51" s="41">
        <f>INDEX(lad_payment_mff[Specialised payment MFF],MATCH(AB51,lad_payment_mff[LAD21],0))</f>
        <v>1.1062617447186098</v>
      </c>
      <c r="AT51" s="186">
        <f>INDEX(lad_payment_mff[Non-specialised MFF index 2026/27],MATCH(AB51,lad_payment_mff[LAD21],0))</f>
        <v>0.98105043946994164</v>
      </c>
      <c r="AU51" s="186">
        <f>INDEX(lad_payment_mff[Specialised MFF index 2026/27],MATCH(AB51,lad_payment_mff[LAD21],0))</f>
        <v>1.02759118382339</v>
      </c>
      <c r="AV51" s="186">
        <f>INDEX(icb_mff_index[Non-specialised MFF index 2026/27],MATCH($AH51,icb_mff_index[ICB26],0))</f>
        <v>1.0028205303929727</v>
      </c>
      <c r="AW51" s="186">
        <f>INDEX(icb_mff_index[Specialised MFF index 2026/27],MATCH($AH51,icb_mff_index[ICB26],0))</f>
        <v>1.0347812701273946</v>
      </c>
      <c r="AX51" s="41">
        <v>1.002749988305689</v>
      </c>
      <c r="AY51" s="185"/>
      <c r="AZ51" s="185"/>
      <c r="BA51" s="185"/>
      <c r="BB51" s="185"/>
      <c r="BC51" s="187"/>
      <c r="BF51" s="223"/>
      <c r="BG51" s="223"/>
      <c r="BH51" s="223"/>
      <c r="BI51" s="224"/>
      <c r="BJ51" s="225"/>
      <c r="BK51" s="225"/>
      <c r="BL51" s="225"/>
      <c r="BM51" s="226"/>
      <c r="BN51" s="187"/>
      <c r="BO51" s="187"/>
      <c r="BP51" s="227"/>
      <c r="CD51" s="228">
        <f t="shared" si="0"/>
        <v>1.02759118382339</v>
      </c>
      <c r="CE51" s="218">
        <v>46</v>
      </c>
      <c r="CF51" s="228">
        <f t="shared" si="1"/>
        <v>1.069893970936074</v>
      </c>
      <c r="CG51" s="218"/>
      <c r="CH51" s="229" t="s">
        <v>14053</v>
      </c>
      <c r="CI51" s="230" t="s">
        <v>14078</v>
      </c>
      <c r="CJ51" s="231" t="str">
        <f t="shared" si="2"/>
        <v>Vv</v>
      </c>
    </row>
    <row r="52" spans="2:88" ht="13.5" thickBot="1" x14ac:dyDescent="0.25">
      <c r="B52" s="433" t="s">
        <v>14093</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6" t="s">
        <v>14139</v>
      </c>
      <c r="AB52" s="217" t="s">
        <v>411</v>
      </c>
      <c r="AC52" s="218" t="s">
        <v>720</v>
      </c>
      <c r="AD52" s="218" t="s">
        <v>13441</v>
      </c>
      <c r="AE52" s="218" t="s">
        <v>14017</v>
      </c>
      <c r="AF52" s="218" t="s">
        <v>13441</v>
      </c>
      <c r="AG52" s="218" t="s">
        <v>14017</v>
      </c>
      <c r="AH52" s="219" t="s">
        <v>1033</v>
      </c>
      <c r="AI52" s="220" t="s">
        <v>13375</v>
      </c>
      <c r="AJ52" s="220" t="s">
        <v>14152</v>
      </c>
      <c r="AK52" s="219" t="s">
        <v>1033</v>
      </c>
      <c r="AL52" s="221" t="s">
        <v>12894</v>
      </c>
      <c r="AM52" s="222" t="s">
        <v>13346</v>
      </c>
      <c r="AN52" s="41">
        <v>100</v>
      </c>
      <c r="AO52" s="41">
        <v>108.8</v>
      </c>
      <c r="AP52" s="41">
        <v>22</v>
      </c>
      <c r="AQ52" s="41">
        <v>2</v>
      </c>
      <c r="AR52" s="41">
        <f>INDEX(lad_payment_mff[Non-specialised payment MFF],MATCH(AB52,lad_payment_mff[LAD21],0))</f>
        <v>1.0279822169545212</v>
      </c>
      <c r="AS52" s="41">
        <f>INDEX(lad_payment_mff[Specialised payment MFF],MATCH(AB52,lad_payment_mff[LAD21],0))</f>
        <v>1.0277629501169496</v>
      </c>
      <c r="AT52" s="186">
        <f>INDEX(lad_payment_mff[Non-specialised MFF index 2026/27],MATCH(AB52,lad_payment_mff[LAD21],0))</f>
        <v>0.96724418292059611</v>
      </c>
      <c r="AU52" s="186">
        <f>INDEX(lad_payment_mff[Specialised MFF index 2026/27],MATCH(AB52,lad_payment_mff[LAD21],0))</f>
        <v>0.95467474279256592</v>
      </c>
      <c r="AV52" s="186">
        <f>INDEX(icb_mff_index[Non-specialised MFF index 2026/27],MATCH($AH52,icb_mff_index[ICB26],0))</f>
        <v>0.96105765489333828</v>
      </c>
      <c r="AW52" s="186">
        <f>INDEX(icb_mff_index[Specialised MFF index 2026/27],MATCH($AH52,icb_mff_index[ICB26],0))</f>
        <v>0.95052519537099156</v>
      </c>
      <c r="AX52" s="41">
        <v>0.96100496181371553</v>
      </c>
      <c r="AY52" s="185"/>
      <c r="AZ52" s="185"/>
      <c r="BA52" s="185"/>
      <c r="BB52" s="185"/>
      <c r="BC52" s="187"/>
      <c r="BF52" s="223"/>
      <c r="BG52" s="223"/>
      <c r="BH52" s="223"/>
      <c r="BI52" s="224"/>
      <c r="BJ52" s="225"/>
      <c r="BK52" s="225"/>
      <c r="BL52" s="225"/>
      <c r="BM52" s="226"/>
      <c r="BN52" s="187"/>
      <c r="BO52" s="187"/>
      <c r="BP52" s="227"/>
      <c r="CD52" s="228">
        <f t="shared" si="0"/>
        <v>0.95467474279256592</v>
      </c>
      <c r="CE52" s="218">
        <v>47</v>
      </c>
      <c r="CF52" s="228">
        <f t="shared" si="1"/>
        <v>1.0682850759852855</v>
      </c>
      <c r="CG52" s="218"/>
      <c r="CH52" s="229" t="s">
        <v>14018</v>
      </c>
      <c r="CI52" s="230" t="s">
        <v>14062</v>
      </c>
      <c r="CJ52" s="231" t="str">
        <f t="shared" si="2"/>
        <v>Bl</v>
      </c>
    </row>
    <row r="53" spans="2:88" ht="14.25" thickTop="1" thickBot="1" x14ac:dyDescent="0.25">
      <c r="B53" s="232" t="s">
        <v>14016</v>
      </c>
      <c r="C53" s="233"/>
      <c r="D53" s="233" t="s">
        <v>13263</v>
      </c>
      <c r="E53" s="233" t="s">
        <v>13263</v>
      </c>
      <c r="F53" s="233" t="s">
        <v>13263</v>
      </c>
      <c r="G53" s="233" t="s">
        <v>13263</v>
      </c>
      <c r="H53" s="233" t="s">
        <v>13263</v>
      </c>
      <c r="I53" s="233" t="s">
        <v>13263</v>
      </c>
      <c r="J53" s="233" t="s">
        <v>13263</v>
      </c>
      <c r="K53" s="233" t="s">
        <v>13263</v>
      </c>
      <c r="L53" s="233" t="s">
        <v>13263</v>
      </c>
      <c r="M53" s="434" t="s">
        <v>13263</v>
      </c>
      <c r="N53" s="434" t="s">
        <v>13263</v>
      </c>
      <c r="O53" s="435" t="s">
        <v>13263</v>
      </c>
      <c r="P53" s="436" t="s">
        <v>527</v>
      </c>
      <c r="Q53" s="437" t="s">
        <v>733</v>
      </c>
      <c r="R53" s="233" t="s">
        <v>13263</v>
      </c>
      <c r="S53" s="233" t="s">
        <v>13263</v>
      </c>
      <c r="T53" s="233" t="s">
        <v>13263</v>
      </c>
      <c r="U53" s="233" t="s">
        <v>13263</v>
      </c>
      <c r="V53" s="233" t="s">
        <v>13263</v>
      </c>
      <c r="W53" s="233" t="s">
        <v>13263</v>
      </c>
      <c r="X53" s="233" t="s">
        <v>13263</v>
      </c>
      <c r="Y53" s="233" t="s">
        <v>13263</v>
      </c>
      <c r="Z53" s="438" t="s">
        <v>13263</v>
      </c>
      <c r="AB53" s="217" t="s">
        <v>383</v>
      </c>
      <c r="AC53" s="218" t="s">
        <v>692</v>
      </c>
      <c r="AD53" s="218" t="s">
        <v>383</v>
      </c>
      <c r="AE53" s="218" t="s">
        <v>692</v>
      </c>
      <c r="AF53" s="218" t="s">
        <v>14049</v>
      </c>
      <c r="AG53" s="218" t="s">
        <v>13400</v>
      </c>
      <c r="AH53" s="219" t="s">
        <v>13398</v>
      </c>
      <c r="AI53" s="220" t="s">
        <v>13399</v>
      </c>
      <c r="AJ53" s="220" t="s">
        <v>13400</v>
      </c>
      <c r="AK53" s="219" t="s">
        <v>954</v>
      </c>
      <c r="AL53" s="221" t="s">
        <v>12900</v>
      </c>
      <c r="AM53" s="222" t="s">
        <v>13340</v>
      </c>
      <c r="AN53" s="41">
        <v>100</v>
      </c>
      <c r="AO53" s="41">
        <v>94.9</v>
      </c>
      <c r="AP53" s="41">
        <v>16.8</v>
      </c>
      <c r="AQ53" s="41">
        <v>0</v>
      </c>
      <c r="AR53" s="41">
        <f>INDEX(lad_payment_mff[Non-specialised payment MFF],MATCH(AB53,lad_payment_mff[LAD21],0))</f>
        <v>1.0668775672811164</v>
      </c>
      <c r="AS53" s="41">
        <f>INDEX(lad_payment_mff[Specialised payment MFF],MATCH(AB53,lad_payment_mff[LAD21],0))</f>
        <v>1.1518031582831143</v>
      </c>
      <c r="AT53" s="186">
        <f>INDEX(lad_payment_mff[Non-specialised MFF index 2026/27],MATCH(AB53,lad_payment_mff[LAD21],0))</f>
        <v>1.0038414126445812</v>
      </c>
      <c r="AU53" s="186">
        <f>INDEX(lad_payment_mff[Specialised MFF index 2026/27],MATCH(AB53,lad_payment_mff[LAD21],0))</f>
        <v>1.069893970936074</v>
      </c>
      <c r="AV53" s="186">
        <f>INDEX(icb_mff_index[Non-specialised MFF index 2026/27],MATCH($AH53,icb_mff_index[ICB26],0))</f>
        <v>1.0065018435446027</v>
      </c>
      <c r="AW53" s="186">
        <f>INDEX(icb_mff_index[Specialised MFF index 2026/27],MATCH($AH53,icb_mff_index[ICB26],0))</f>
        <v>1.0654134873057393</v>
      </c>
      <c r="AX53" s="41">
        <v>1.0064786430472803</v>
      </c>
      <c r="AY53" s="185"/>
      <c r="AZ53" s="185"/>
      <c r="BA53" s="185"/>
      <c r="BB53" s="185"/>
      <c r="BC53" s="187"/>
      <c r="BF53" s="223"/>
      <c r="BG53" s="223"/>
      <c r="BH53" s="223"/>
      <c r="BI53" s="224"/>
      <c r="BJ53" s="225"/>
      <c r="BK53" s="225"/>
      <c r="BL53" s="225"/>
      <c r="BM53" s="226"/>
      <c r="BN53" s="187"/>
      <c r="BO53" s="187"/>
      <c r="BP53" s="227"/>
      <c r="CD53" s="228">
        <f t="shared" si="0"/>
        <v>1.069893970936074</v>
      </c>
      <c r="CE53" s="218">
        <v>48</v>
      </c>
      <c r="CF53" s="228">
        <f t="shared" si="1"/>
        <v>1.065949934652622</v>
      </c>
      <c r="CG53" s="218"/>
      <c r="CH53" s="229" t="s">
        <v>14045</v>
      </c>
      <c r="CI53" s="230" t="s">
        <v>14036</v>
      </c>
      <c r="CJ53" s="231" t="str">
        <f t="shared" si="2"/>
        <v>Ru</v>
      </c>
    </row>
    <row r="54" spans="2:88" ht="14.25" thickTop="1" thickBot="1" x14ac:dyDescent="0.25">
      <c r="B54" s="232" t="s">
        <v>14018</v>
      </c>
      <c r="C54" s="233" t="s">
        <v>13263</v>
      </c>
      <c r="D54" s="233"/>
      <c r="E54" s="439"/>
      <c r="F54" s="440" t="s">
        <v>13334</v>
      </c>
      <c r="G54" s="441"/>
      <c r="H54" s="233" t="s">
        <v>13263</v>
      </c>
      <c r="I54" s="233" t="s">
        <v>13263</v>
      </c>
      <c r="J54" s="233" t="s">
        <v>13263</v>
      </c>
      <c r="K54" s="233" t="s">
        <v>13263</v>
      </c>
      <c r="L54" s="442" t="s">
        <v>13263</v>
      </c>
      <c r="M54" s="443" t="s">
        <v>722</v>
      </c>
      <c r="N54" s="443" t="s">
        <v>720</v>
      </c>
      <c r="O54" s="443" t="s">
        <v>511</v>
      </c>
      <c r="P54" s="443" t="s">
        <v>525</v>
      </c>
      <c r="Q54" s="444" t="s">
        <v>526</v>
      </c>
      <c r="R54" s="233" t="s">
        <v>13263</v>
      </c>
      <c r="S54" s="233" t="s">
        <v>13263</v>
      </c>
      <c r="T54" s="233" t="s">
        <v>13263</v>
      </c>
      <c r="U54" s="233" t="s">
        <v>13263</v>
      </c>
      <c r="V54" s="233" t="s">
        <v>13263</v>
      </c>
      <c r="W54" s="233" t="s">
        <v>13263</v>
      </c>
      <c r="X54" s="233" t="s">
        <v>13263</v>
      </c>
      <c r="Y54" s="233" t="s">
        <v>13263</v>
      </c>
      <c r="Z54" s="438" t="s">
        <v>13263</v>
      </c>
      <c r="AB54" s="217" t="s">
        <v>425</v>
      </c>
      <c r="AC54" s="218" t="s">
        <v>734</v>
      </c>
      <c r="AD54" s="218" t="s">
        <v>425</v>
      </c>
      <c r="AE54" s="218" t="s">
        <v>734</v>
      </c>
      <c r="AF54" s="218" t="s">
        <v>425</v>
      </c>
      <c r="AG54" s="218" t="s">
        <v>734</v>
      </c>
      <c r="AH54" s="219" t="s">
        <v>13395</v>
      </c>
      <c r="AI54" s="220" t="s">
        <v>13396</v>
      </c>
      <c r="AJ54" s="220" t="s">
        <v>14168</v>
      </c>
      <c r="AK54" s="219" t="s">
        <v>941</v>
      </c>
      <c r="AL54" s="221" t="s">
        <v>12900</v>
      </c>
      <c r="AM54" s="222" t="s">
        <v>13340</v>
      </c>
      <c r="AN54" s="41">
        <v>100</v>
      </c>
      <c r="AO54" s="41">
        <v>85.1</v>
      </c>
      <c r="AP54" s="41">
        <v>12.2</v>
      </c>
      <c r="AQ54" s="41">
        <v>0</v>
      </c>
      <c r="AR54" s="41">
        <f>INDEX(lad_payment_mff[Non-specialised payment MFF],MATCH(AB54,lad_payment_mff[LAD21],0))</f>
        <v>1.0767736243948658</v>
      </c>
      <c r="AS54" s="41">
        <f>INDEX(lad_payment_mff[Specialised payment MFF],MATCH(AB54,lad_payment_mff[LAD21],0))</f>
        <v>1.1212550441433586</v>
      </c>
      <c r="AT54" s="186">
        <f>INDEX(lad_payment_mff[Non-specialised MFF index 2026/27],MATCH(AB54,lad_payment_mff[LAD21],0))</f>
        <v>1.0131527640660909</v>
      </c>
      <c r="AU54" s="186">
        <f>INDEX(lad_payment_mff[Specialised MFF index 2026/27],MATCH(AB54,lad_payment_mff[LAD21],0))</f>
        <v>1.0415182516071657</v>
      </c>
      <c r="AV54" s="186">
        <f>INDEX(icb_mff_index[Non-specialised MFF index 2026/27],MATCH($AH54,icb_mff_index[ICB26],0))</f>
        <v>1.0187215185834679</v>
      </c>
      <c r="AW54" s="186">
        <f>INDEX(icb_mff_index[Specialised MFF index 2026/27],MATCH($AH54,icb_mff_index[ICB26],0))</f>
        <v>1.0382775035110314</v>
      </c>
      <c r="AX54" s="41">
        <v>1.0186896053225076</v>
      </c>
      <c r="AY54" s="185"/>
      <c r="AZ54" s="185"/>
      <c r="BA54" s="185"/>
      <c r="BB54" s="185"/>
      <c r="BC54" s="187"/>
      <c r="BF54" s="223"/>
      <c r="BG54" s="223"/>
      <c r="BH54" s="223"/>
      <c r="BI54" s="224"/>
      <c r="BJ54" s="225"/>
      <c r="BK54" s="225"/>
      <c r="BL54" s="225"/>
      <c r="BM54" s="226"/>
      <c r="BN54" s="187"/>
      <c r="BO54" s="187"/>
      <c r="BP54" s="227"/>
      <c r="CD54" s="228">
        <f t="shared" si="0"/>
        <v>1.0415182516071657</v>
      </c>
      <c r="CE54" s="218">
        <v>49</v>
      </c>
      <c r="CF54" s="228">
        <f t="shared" si="1"/>
        <v>1.0653022386085675</v>
      </c>
      <c r="CG54" s="218"/>
      <c r="CH54" s="229" t="s">
        <v>14055</v>
      </c>
      <c r="CI54" s="230" t="s">
        <v>14015</v>
      </c>
      <c r="CJ54" s="231" t="str">
        <f t="shared" si="2"/>
        <v>Np</v>
      </c>
    </row>
    <row r="55" spans="2:88" ht="14.25" thickTop="1" thickBot="1" x14ac:dyDescent="0.25">
      <c r="B55" s="232" t="s">
        <v>14023</v>
      </c>
      <c r="C55" s="233" t="s">
        <v>13263</v>
      </c>
      <c r="D55" s="233"/>
      <c r="E55" s="445"/>
      <c r="F55" s="446" t="s">
        <v>14024</v>
      </c>
      <c r="G55" s="447"/>
      <c r="H55" s="233" t="s">
        <v>13263</v>
      </c>
      <c r="I55" s="233" t="s">
        <v>13263</v>
      </c>
      <c r="J55" s="233" t="s">
        <v>13263</v>
      </c>
      <c r="K55" s="233" t="s">
        <v>13263</v>
      </c>
      <c r="L55" s="435" t="s">
        <v>13263</v>
      </c>
      <c r="M55" s="448" t="s">
        <v>719</v>
      </c>
      <c r="N55" s="443" t="s">
        <v>718</v>
      </c>
      <c r="O55" s="443" t="s">
        <v>742</v>
      </c>
      <c r="P55" s="443" t="s">
        <v>782</v>
      </c>
      <c r="Q55" s="444" t="s">
        <v>524</v>
      </c>
      <c r="R55" s="233" t="s">
        <v>13263</v>
      </c>
      <c r="S55" s="233" t="s">
        <v>13263</v>
      </c>
      <c r="T55" s="233" t="s">
        <v>13263</v>
      </c>
      <c r="U55" s="233" t="s">
        <v>13263</v>
      </c>
      <c r="V55" s="233" t="s">
        <v>13263</v>
      </c>
      <c r="W55" s="233" t="s">
        <v>13263</v>
      </c>
      <c r="X55" s="233" t="s">
        <v>13263</v>
      </c>
      <c r="Y55" s="233" t="s">
        <v>13263</v>
      </c>
      <c r="Z55" s="438" t="s">
        <v>13263</v>
      </c>
      <c r="AB55" s="217" t="s">
        <v>326</v>
      </c>
      <c r="AC55" s="218" t="s">
        <v>635</v>
      </c>
      <c r="AD55" s="218" t="s">
        <v>326</v>
      </c>
      <c r="AE55" s="218" t="s">
        <v>635</v>
      </c>
      <c r="AF55" s="218" t="s">
        <v>14060</v>
      </c>
      <c r="AG55" s="218" t="s">
        <v>14061</v>
      </c>
      <c r="AH55" s="219" t="s">
        <v>979</v>
      </c>
      <c r="AI55" s="220" t="s">
        <v>13387</v>
      </c>
      <c r="AJ55" s="220" t="s">
        <v>14162</v>
      </c>
      <c r="AK55" s="219" t="s">
        <v>979</v>
      </c>
      <c r="AL55" s="221" t="s">
        <v>12898</v>
      </c>
      <c r="AM55" s="222" t="s">
        <v>12899</v>
      </c>
      <c r="AN55" s="41">
        <v>100</v>
      </c>
      <c r="AO55" s="41">
        <v>89.4</v>
      </c>
      <c r="AP55" s="41">
        <v>13.2</v>
      </c>
      <c r="AQ55" s="41">
        <v>0</v>
      </c>
      <c r="AR55" s="41">
        <f>INDEX(lad_payment_mff[Non-specialised payment MFF],MATCH(AB55,lad_payment_mff[LAD21],0))</f>
        <v>1.0314320205344822</v>
      </c>
      <c r="AS55" s="41">
        <f>INDEX(lad_payment_mff[Specialised payment MFF],MATCH(AB55,lad_payment_mff[LAD21],0))</f>
        <v>1.0484527726712793</v>
      </c>
      <c r="AT55" s="186">
        <f>INDEX(lad_payment_mff[Non-specialised MFF index 2026/27],MATCH(AB55,lad_payment_mff[LAD21],0))</f>
        <v>0.97049015584687937</v>
      </c>
      <c r="AU55" s="186">
        <f>INDEX(lad_payment_mff[Specialised MFF index 2026/27],MATCH(AB55,lad_payment_mff[LAD21],0))</f>
        <v>0.97389323186461374</v>
      </c>
      <c r="AV55" s="186">
        <f>INDEX(icb_mff_index[Non-specialised MFF index 2026/27],MATCH($AH55,icb_mff_index[ICB26],0))</f>
        <v>0.9714051700664702</v>
      </c>
      <c r="AW55" s="186">
        <f>INDEX(icb_mff_index[Specialised MFF index 2026/27],MATCH($AH55,icb_mff_index[ICB26],0))</f>
        <v>0.97166177907752749</v>
      </c>
      <c r="AX55" s="41">
        <v>0.97135134762669384</v>
      </c>
      <c r="AY55" s="185"/>
      <c r="AZ55" s="185"/>
      <c r="BA55" s="185"/>
      <c r="BB55" s="185"/>
      <c r="BC55" s="187"/>
      <c r="BF55" s="223"/>
      <c r="BG55" s="223"/>
      <c r="BH55" s="223"/>
      <c r="BI55" s="224"/>
      <c r="BJ55" s="225"/>
      <c r="BK55" s="225"/>
      <c r="BL55" s="225"/>
      <c r="BM55" s="226"/>
      <c r="BN55" s="187"/>
      <c r="BO55" s="187"/>
      <c r="BP55" s="227"/>
      <c r="CD55" s="228">
        <f t="shared" si="0"/>
        <v>0.97389323186461374</v>
      </c>
      <c r="CE55" s="218">
        <v>50</v>
      </c>
      <c r="CF55" s="228">
        <f t="shared" si="1"/>
        <v>1.0645668400753718</v>
      </c>
      <c r="CG55" s="218"/>
      <c r="CH55" s="229" t="s">
        <v>14050</v>
      </c>
      <c r="CI55" s="230" t="s">
        <v>14076</v>
      </c>
      <c r="CJ55" s="231" t="str">
        <f t="shared" si="2"/>
        <v>Ln</v>
      </c>
    </row>
    <row r="56" spans="2:88" ht="14.25" thickTop="1" thickBot="1" x14ac:dyDescent="0.25">
      <c r="B56" s="232" t="s">
        <v>14027</v>
      </c>
      <c r="C56" s="233" t="s">
        <v>13263</v>
      </c>
      <c r="D56" s="233"/>
      <c r="E56" s="449"/>
      <c r="F56" s="450" t="s">
        <v>14028</v>
      </c>
      <c r="G56" s="451"/>
      <c r="H56" s="233" t="s">
        <v>13263</v>
      </c>
      <c r="I56" s="233" t="s">
        <v>13263</v>
      </c>
      <c r="J56" s="233" t="s">
        <v>13263</v>
      </c>
      <c r="K56" s="435" t="s">
        <v>13263</v>
      </c>
      <c r="L56" s="452" t="s">
        <v>721</v>
      </c>
      <c r="M56" s="453" t="s">
        <v>717</v>
      </c>
      <c r="N56" s="454" t="s">
        <v>783</v>
      </c>
      <c r="O56" s="455" t="s">
        <v>785</v>
      </c>
      <c r="P56" s="455" t="s">
        <v>786</v>
      </c>
      <c r="Q56" s="456" t="s">
        <v>784</v>
      </c>
      <c r="R56" s="233" t="s">
        <v>13263</v>
      </c>
      <c r="S56" s="233" t="s">
        <v>13263</v>
      </c>
      <c r="T56" s="233" t="s">
        <v>13263</v>
      </c>
      <c r="U56" s="233" t="s">
        <v>13263</v>
      </c>
      <c r="V56" s="233" t="s">
        <v>13263</v>
      </c>
      <c r="W56" s="233" t="s">
        <v>13263</v>
      </c>
      <c r="X56" s="233" t="s">
        <v>13263</v>
      </c>
      <c r="Y56" s="233" t="s">
        <v>13263</v>
      </c>
      <c r="Z56" s="438" t="s">
        <v>13263</v>
      </c>
      <c r="AB56" s="217" t="s">
        <v>382</v>
      </c>
      <c r="AC56" s="218" t="s">
        <v>691</v>
      </c>
      <c r="AD56" s="218" t="s">
        <v>382</v>
      </c>
      <c r="AE56" s="218" t="s">
        <v>691</v>
      </c>
      <c r="AF56" s="218" t="s">
        <v>14049</v>
      </c>
      <c r="AG56" s="218" t="s">
        <v>13400</v>
      </c>
      <c r="AH56" s="219" t="s">
        <v>13398</v>
      </c>
      <c r="AI56" s="220" t="s">
        <v>13399</v>
      </c>
      <c r="AJ56" s="220" t="s">
        <v>13400</v>
      </c>
      <c r="AK56" s="219" t="s">
        <v>954</v>
      </c>
      <c r="AL56" s="221" t="s">
        <v>12900</v>
      </c>
      <c r="AM56" s="222" t="s">
        <v>13340</v>
      </c>
      <c r="AN56" s="41">
        <v>100</v>
      </c>
      <c r="AO56" s="41">
        <v>81</v>
      </c>
      <c r="AP56" s="41">
        <v>12.2</v>
      </c>
      <c r="AQ56" s="41">
        <v>0</v>
      </c>
      <c r="AR56" s="41">
        <f>INDEX(lad_payment_mff[Non-specialised payment MFF],MATCH(AB56,lad_payment_mff[LAD21],0))</f>
        <v>1.0676930458844096</v>
      </c>
      <c r="AS56" s="41">
        <f>INDEX(lad_payment_mff[Specialised payment MFF],MATCH(AB56,lad_payment_mff[LAD21],0))</f>
        <v>1.1460681917194875</v>
      </c>
      <c r="AT56" s="186">
        <f>INDEX(lad_payment_mff[Non-specialised MFF index 2026/27],MATCH(AB56,lad_payment_mff[LAD21],0))</f>
        <v>1.004608708928818</v>
      </c>
      <c r="AU56" s="186">
        <f>INDEX(lad_payment_mff[Specialised MFF index 2026/27],MATCH(AB56,lad_payment_mff[LAD21],0))</f>
        <v>1.0645668400753718</v>
      </c>
      <c r="AV56" s="186">
        <f>INDEX(icb_mff_index[Non-specialised MFF index 2026/27],MATCH($AH56,icb_mff_index[ICB26],0))</f>
        <v>1.0065018435446027</v>
      </c>
      <c r="AW56" s="186">
        <f>INDEX(icb_mff_index[Specialised MFF index 2026/27],MATCH($AH56,icb_mff_index[ICB26],0))</f>
        <v>1.0654134873057393</v>
      </c>
      <c r="AX56" s="41">
        <v>1.0064786430472803</v>
      </c>
      <c r="AY56" s="185"/>
      <c r="AZ56" s="185"/>
      <c r="BA56" s="185"/>
      <c r="BB56" s="185"/>
      <c r="BC56" s="187"/>
      <c r="BF56" s="223"/>
      <c r="BG56" s="223"/>
      <c r="BH56" s="223"/>
      <c r="BI56" s="224"/>
      <c r="BJ56" s="225"/>
      <c r="BK56" s="225"/>
      <c r="BL56" s="225"/>
      <c r="BM56" s="226"/>
      <c r="BN56" s="187"/>
      <c r="BO56" s="187"/>
      <c r="BP56" s="227"/>
      <c r="CD56" s="228">
        <f t="shared" si="0"/>
        <v>1.0645668400753718</v>
      </c>
      <c r="CE56" s="218">
        <v>51</v>
      </c>
      <c r="CF56" s="228">
        <f t="shared" si="1"/>
        <v>1.0639696582281115</v>
      </c>
      <c r="CG56" s="218"/>
      <c r="CH56" s="229" t="s">
        <v>14059</v>
      </c>
      <c r="CI56" s="230" t="s">
        <v>14041</v>
      </c>
      <c r="CJ56" s="231" t="str">
        <f t="shared" si="2"/>
        <v>Qt</v>
      </c>
    </row>
    <row r="57" spans="2:88" ht="14.25" thickTop="1" thickBot="1" x14ac:dyDescent="0.25">
      <c r="B57" s="232" t="s">
        <v>14033</v>
      </c>
      <c r="C57" s="233" t="s">
        <v>13263</v>
      </c>
      <c r="D57" s="233" t="s">
        <v>13263</v>
      </c>
      <c r="E57" s="234" t="s">
        <v>13263</v>
      </c>
      <c r="F57" s="234" t="s">
        <v>13263</v>
      </c>
      <c r="G57" s="234" t="s">
        <v>13263</v>
      </c>
      <c r="H57" s="233" t="s">
        <v>13263</v>
      </c>
      <c r="I57" s="233" t="s">
        <v>13263</v>
      </c>
      <c r="J57" s="435" t="s">
        <v>13263</v>
      </c>
      <c r="K57" s="452" t="s">
        <v>648</v>
      </c>
      <c r="L57" s="452" t="s">
        <v>644</v>
      </c>
      <c r="M57" s="457" t="s">
        <v>643</v>
      </c>
      <c r="N57" s="458" t="s">
        <v>613</v>
      </c>
      <c r="O57" s="459" t="s">
        <v>612</v>
      </c>
      <c r="P57" s="459" t="s">
        <v>614</v>
      </c>
      <c r="Q57" s="460" t="s">
        <v>610</v>
      </c>
      <c r="R57" s="233" t="s">
        <v>13263</v>
      </c>
      <c r="S57" s="233" t="s">
        <v>13263</v>
      </c>
      <c r="T57" s="233" t="s">
        <v>13263</v>
      </c>
      <c r="U57" s="233" t="s">
        <v>13263</v>
      </c>
      <c r="V57" s="233" t="s">
        <v>13263</v>
      </c>
      <c r="W57" s="233" t="s">
        <v>13263</v>
      </c>
      <c r="X57" s="233" t="s">
        <v>13263</v>
      </c>
      <c r="Y57" s="233" t="s">
        <v>13263</v>
      </c>
      <c r="Z57" s="438" t="s">
        <v>13263</v>
      </c>
      <c r="AB57" s="217" t="s">
        <v>374</v>
      </c>
      <c r="AC57" s="218" t="s">
        <v>683</v>
      </c>
      <c r="AD57" s="218" t="s">
        <v>374</v>
      </c>
      <c r="AE57" s="218" t="s">
        <v>683</v>
      </c>
      <c r="AF57" s="218" t="s">
        <v>14094</v>
      </c>
      <c r="AG57" s="218" t="s">
        <v>13434</v>
      </c>
      <c r="AH57" s="219" t="s">
        <v>994</v>
      </c>
      <c r="AI57" s="220" t="s">
        <v>13433</v>
      </c>
      <c r="AJ57" s="220" t="s">
        <v>13434</v>
      </c>
      <c r="AK57" s="219" t="s">
        <v>994</v>
      </c>
      <c r="AL57" s="221" t="s">
        <v>12906</v>
      </c>
      <c r="AM57" s="222" t="s">
        <v>13339</v>
      </c>
      <c r="AN57" s="41">
        <v>100</v>
      </c>
      <c r="AO57" s="41">
        <v>94.3</v>
      </c>
      <c r="AP57" s="41">
        <v>14.3</v>
      </c>
      <c r="AQ57" s="41">
        <v>0</v>
      </c>
      <c r="AR57" s="41">
        <f>INDEX(lad_payment_mff[Non-specialised payment MFF],MATCH(AB57,lad_payment_mff[LAD21],0))</f>
        <v>1.0417890425371381</v>
      </c>
      <c r="AS57" s="41">
        <f>INDEX(lad_payment_mff[Specialised payment MFF],MATCH(AB57,lad_payment_mff[LAD21],0))</f>
        <v>1.0510274054334074</v>
      </c>
      <c r="AT57" s="186">
        <f>INDEX(lad_payment_mff[Non-specialised MFF index 2026/27],MATCH(AB57,lad_payment_mff[LAD21],0))</f>
        <v>0.98023523617922959</v>
      </c>
      <c r="AU57" s="186">
        <f>INDEX(lad_payment_mff[Specialised MFF index 2026/27],MATCH(AB57,lad_payment_mff[LAD21],0))</f>
        <v>0.97628477251091783</v>
      </c>
      <c r="AV57" s="186">
        <f>INDEX(icb_mff_index[Non-specialised MFF index 2026/27],MATCH($AH57,icb_mff_index[ICB26],0))</f>
        <v>0.98113186546315168</v>
      </c>
      <c r="AW57" s="186">
        <f>INDEX(icb_mff_index[Specialised MFF index 2026/27],MATCH($AH57,icb_mff_index[ICB26],0))</f>
        <v>0.97775440128920676</v>
      </c>
      <c r="AX57" s="41">
        <v>0.98107947738171941</v>
      </c>
      <c r="AY57" s="185"/>
      <c r="AZ57" s="185"/>
      <c r="BA57" s="185"/>
      <c r="BB57" s="185"/>
      <c r="BC57" s="187"/>
      <c r="BF57" s="223"/>
      <c r="BG57" s="223"/>
      <c r="BH57" s="223"/>
      <c r="BI57" s="224"/>
      <c r="BJ57" s="225"/>
      <c r="BK57" s="225"/>
      <c r="BL57" s="225"/>
      <c r="BM57" s="226"/>
      <c r="BN57" s="187"/>
      <c r="BO57" s="187"/>
      <c r="BP57" s="227"/>
      <c r="CD57" s="228">
        <f t="shared" si="0"/>
        <v>0.97628477251091783</v>
      </c>
      <c r="CE57" s="218">
        <v>52</v>
      </c>
      <c r="CF57" s="228">
        <f t="shared" si="1"/>
        <v>1.0632781649278393</v>
      </c>
      <c r="CG57" s="218"/>
      <c r="CH57" s="229" t="s">
        <v>14043</v>
      </c>
      <c r="CI57" s="230" t="s">
        <v>14069</v>
      </c>
      <c r="CJ57" s="231" t="str">
        <f t="shared" si="2"/>
        <v>Si</v>
      </c>
    </row>
    <row r="58" spans="2:88" ht="14.25" thickTop="1" thickBot="1" x14ac:dyDescent="0.25">
      <c r="B58" s="232" t="s">
        <v>14037</v>
      </c>
      <c r="C58" s="233" t="s">
        <v>13263</v>
      </c>
      <c r="D58" s="233" t="s">
        <v>13263</v>
      </c>
      <c r="E58" s="233" t="s">
        <v>13263</v>
      </c>
      <c r="F58" s="233" t="s">
        <v>13263</v>
      </c>
      <c r="G58" s="233" t="s">
        <v>13263</v>
      </c>
      <c r="H58" s="434" t="s">
        <v>13263</v>
      </c>
      <c r="I58" s="435" t="s">
        <v>13263</v>
      </c>
      <c r="J58" s="452" t="s">
        <v>637</v>
      </c>
      <c r="K58" s="452" t="s">
        <v>642</v>
      </c>
      <c r="L58" s="453" t="s">
        <v>641</v>
      </c>
      <c r="M58" s="461" t="s">
        <v>615</v>
      </c>
      <c r="N58" s="462" t="s">
        <v>516</v>
      </c>
      <c r="O58" s="459" t="s">
        <v>773</v>
      </c>
      <c r="P58" s="459" t="s">
        <v>611</v>
      </c>
      <c r="Q58" s="460" t="s">
        <v>777</v>
      </c>
      <c r="R58" s="463" t="s">
        <v>13263</v>
      </c>
      <c r="S58" s="233" t="s">
        <v>13263</v>
      </c>
      <c r="T58" s="233" t="s">
        <v>13263</v>
      </c>
      <c r="U58" s="233" t="s">
        <v>13263</v>
      </c>
      <c r="V58" s="233" t="s">
        <v>13263</v>
      </c>
      <c r="W58" s="233" t="s">
        <v>13263</v>
      </c>
      <c r="X58" s="233" t="s">
        <v>13263</v>
      </c>
      <c r="Y58" s="233" t="s">
        <v>13263</v>
      </c>
      <c r="Z58" s="438" t="s">
        <v>13263</v>
      </c>
      <c r="AB58" s="217" t="s">
        <v>292</v>
      </c>
      <c r="AC58" s="218" t="s">
        <v>601</v>
      </c>
      <c r="AD58" s="218" t="s">
        <v>292</v>
      </c>
      <c r="AE58" s="218" t="s">
        <v>601</v>
      </c>
      <c r="AF58" s="218" t="s">
        <v>14095</v>
      </c>
      <c r="AG58" s="218" t="s">
        <v>14096</v>
      </c>
      <c r="AH58" s="219" t="s">
        <v>13413</v>
      </c>
      <c r="AI58" s="220" t="s">
        <v>13414</v>
      </c>
      <c r="AJ58" s="220" t="s">
        <v>14184</v>
      </c>
      <c r="AK58" s="219" t="s">
        <v>1133</v>
      </c>
      <c r="AL58" s="221" t="s">
        <v>12904</v>
      </c>
      <c r="AM58" s="222" t="s">
        <v>13338</v>
      </c>
      <c r="AN58" s="41">
        <v>100</v>
      </c>
      <c r="AO58" s="41">
        <v>86.8</v>
      </c>
      <c r="AP58" s="41">
        <v>14.4</v>
      </c>
      <c r="AQ58" s="41">
        <v>0</v>
      </c>
      <c r="AR58" s="41">
        <f>INDEX(lad_payment_mff[Non-specialised payment MFF],MATCH(AB58,lad_payment_mff[LAD21],0))</f>
        <v>1.0787113808989826</v>
      </c>
      <c r="AS58" s="41">
        <f>INDEX(lad_payment_mff[Specialised payment MFF],MATCH(AB58,lad_payment_mff[LAD21],0))</f>
        <v>1.0807660078984376</v>
      </c>
      <c r="AT58" s="186">
        <f>INDEX(lad_payment_mff[Non-specialised MFF index 2026/27],MATCH(AB58,lad_payment_mff[LAD21],0))</f>
        <v>1.0149760287837177</v>
      </c>
      <c r="AU58" s="186">
        <f>INDEX(lad_payment_mff[Specialised MFF index 2026/27],MATCH(AB58,lad_payment_mff[LAD21],0))</f>
        <v>1.0039085476782201</v>
      </c>
      <c r="AV58" s="186">
        <f>INDEX(icb_mff_index[Non-specialised MFF index 2026/27],MATCH($AH58,icb_mff_index[ICB26],0))</f>
        <v>1.0315699499400568</v>
      </c>
      <c r="AW58" s="186">
        <f>INDEX(icb_mff_index[Specialised MFF index 2026/27],MATCH($AH58,icb_mff_index[ICB26],0))</f>
        <v>1.0227230607693758</v>
      </c>
      <c r="AX58" s="41">
        <v>1.0315332816591265</v>
      </c>
      <c r="AY58" s="185"/>
      <c r="AZ58" s="185"/>
      <c r="BA58" s="185"/>
      <c r="BB58" s="185"/>
      <c r="BC58" s="187"/>
      <c r="BF58" s="223"/>
      <c r="BG58" s="223"/>
      <c r="BH58" s="223"/>
      <c r="BI58" s="224"/>
      <c r="BJ58" s="225"/>
      <c r="BK58" s="225"/>
      <c r="BL58" s="225"/>
      <c r="BM58" s="226"/>
      <c r="BN58" s="187"/>
      <c r="BO58" s="187"/>
      <c r="BP58" s="227"/>
      <c r="CD58" s="228">
        <f t="shared" si="0"/>
        <v>1.0039085476782201</v>
      </c>
      <c r="CE58" s="218">
        <v>53</v>
      </c>
      <c r="CF58" s="228">
        <f t="shared" si="1"/>
        <v>1.0629640012493438</v>
      </c>
      <c r="CG58" s="218"/>
      <c r="CH58" s="229" t="s">
        <v>14045</v>
      </c>
      <c r="CI58" s="230" t="s">
        <v>14062</v>
      </c>
      <c r="CJ58" s="231" t="str">
        <f t="shared" si="2"/>
        <v>Rl</v>
      </c>
    </row>
    <row r="59" spans="2:88" ht="14.25" thickTop="1" thickBot="1" x14ac:dyDescent="0.25">
      <c r="B59" s="232" t="s">
        <v>14042</v>
      </c>
      <c r="C59" s="233" t="s">
        <v>13263</v>
      </c>
      <c r="D59" s="233" t="s">
        <v>13263</v>
      </c>
      <c r="E59" s="233" t="s">
        <v>13263</v>
      </c>
      <c r="F59" s="233" t="s">
        <v>13263</v>
      </c>
      <c r="G59" s="442" t="s">
        <v>13263</v>
      </c>
      <c r="H59" s="452" t="s">
        <v>778</v>
      </c>
      <c r="I59" s="452" t="s">
        <v>639</v>
      </c>
      <c r="J59" s="452" t="s">
        <v>779</v>
      </c>
      <c r="K59" s="464" t="s">
        <v>645</v>
      </c>
      <c r="L59" s="465" t="s">
        <v>640</v>
      </c>
      <c r="M59" s="461" t="s">
        <v>515</v>
      </c>
      <c r="N59" s="462" t="s">
        <v>513</v>
      </c>
      <c r="O59" s="466" t="s">
        <v>609</v>
      </c>
      <c r="P59" s="467" t="s">
        <v>776</v>
      </c>
      <c r="Q59" s="467" t="s">
        <v>774</v>
      </c>
      <c r="R59" s="468" t="s">
        <v>775</v>
      </c>
      <c r="S59" s="233" t="s">
        <v>13263</v>
      </c>
      <c r="T59" s="233" t="s">
        <v>13263</v>
      </c>
      <c r="U59" s="233" t="s">
        <v>13263</v>
      </c>
      <c r="V59" s="233" t="s">
        <v>13263</v>
      </c>
      <c r="W59" s="233" t="s">
        <v>13263</v>
      </c>
      <c r="X59" s="233" t="s">
        <v>13263</v>
      </c>
      <c r="Y59" s="233" t="s">
        <v>13263</v>
      </c>
      <c r="Z59" s="438" t="s">
        <v>13263</v>
      </c>
      <c r="AB59" s="217" t="s">
        <v>432</v>
      </c>
      <c r="AC59" s="218" t="s">
        <v>741</v>
      </c>
      <c r="AD59" s="218" t="s">
        <v>432</v>
      </c>
      <c r="AE59" s="218" t="s">
        <v>741</v>
      </c>
      <c r="AF59" s="218" t="s">
        <v>432</v>
      </c>
      <c r="AG59" s="218" t="s">
        <v>741</v>
      </c>
      <c r="AH59" s="219" t="s">
        <v>973</v>
      </c>
      <c r="AI59" s="220" t="s">
        <v>13378</v>
      </c>
      <c r="AJ59" s="220" t="s">
        <v>14155</v>
      </c>
      <c r="AK59" s="219" t="s">
        <v>973</v>
      </c>
      <c r="AL59" s="221" t="s">
        <v>12896</v>
      </c>
      <c r="AM59" s="222" t="s">
        <v>13341</v>
      </c>
      <c r="AN59" s="41">
        <v>100</v>
      </c>
      <c r="AO59" s="41">
        <v>89.2</v>
      </c>
      <c r="AP59" s="41">
        <v>14.5</v>
      </c>
      <c r="AQ59" s="41">
        <v>0</v>
      </c>
      <c r="AR59" s="41">
        <f>INDEX(lad_payment_mff[Non-specialised payment MFF],MATCH(AB59,lad_payment_mff[LAD21],0))</f>
        <v>1.0358130421936242</v>
      </c>
      <c r="AS59" s="41">
        <f>INDEX(lad_payment_mff[Specialised payment MFF],MATCH(AB59,lad_payment_mff[LAD21],0))</f>
        <v>1.0337524877594775</v>
      </c>
      <c r="AT59" s="186">
        <f>INDEX(lad_payment_mff[Non-specialised MFF index 2026/27],MATCH(AB59,lad_payment_mff[LAD21],0))</f>
        <v>0.9746123260995978</v>
      </c>
      <c r="AU59" s="186">
        <f>INDEX(lad_payment_mff[Specialised MFF index 2026/27],MATCH(AB59,lad_payment_mff[LAD21],0))</f>
        <v>0.96023834119594853</v>
      </c>
      <c r="AV59" s="186">
        <f>INDEX(icb_mff_index[Non-specialised MFF index 2026/27],MATCH($AH59,icb_mff_index[ICB26],0))</f>
        <v>0.96829210996608106</v>
      </c>
      <c r="AW59" s="186">
        <f>INDEX(icb_mff_index[Specialised MFF index 2026/27],MATCH($AH59,icb_mff_index[ICB26],0))</f>
        <v>0.95517235212524743</v>
      </c>
      <c r="AX59" s="41">
        <v>0.96823716045444397</v>
      </c>
      <c r="AY59" s="185"/>
      <c r="AZ59" s="185"/>
      <c r="BA59" s="185"/>
      <c r="BB59" s="185"/>
      <c r="BC59" s="187"/>
      <c r="BF59" s="223"/>
      <c r="BG59" s="223"/>
      <c r="BH59" s="223"/>
      <c r="BI59" s="224"/>
      <c r="BJ59" s="225"/>
      <c r="BK59" s="225"/>
      <c r="BL59" s="225"/>
      <c r="BM59" s="226"/>
      <c r="BN59" s="187"/>
      <c r="BO59" s="187"/>
      <c r="BP59" s="227"/>
      <c r="CD59" s="228">
        <f t="shared" si="0"/>
        <v>0.96023834119594853</v>
      </c>
      <c r="CE59" s="218">
        <v>54</v>
      </c>
      <c r="CF59" s="228">
        <f t="shared" si="1"/>
        <v>1.0619101650035285</v>
      </c>
      <c r="CG59" s="218"/>
      <c r="CH59" s="229" t="s">
        <v>14050</v>
      </c>
      <c r="CI59" s="230" t="s">
        <v>14063</v>
      </c>
      <c r="CJ59" s="231" t="str">
        <f t="shared" si="2"/>
        <v>Lh</v>
      </c>
    </row>
    <row r="60" spans="2:88" ht="14.25" thickTop="1" thickBot="1" x14ac:dyDescent="0.25">
      <c r="B60" s="232" t="s">
        <v>14044</v>
      </c>
      <c r="C60" s="233" t="s">
        <v>13263</v>
      </c>
      <c r="D60" s="233" t="s">
        <v>13263</v>
      </c>
      <c r="E60" s="233" t="s">
        <v>13263</v>
      </c>
      <c r="F60" s="233" t="s">
        <v>13263</v>
      </c>
      <c r="G60" s="442" t="s">
        <v>13263</v>
      </c>
      <c r="H60" s="452" t="s">
        <v>646</v>
      </c>
      <c r="I60" s="464" t="s">
        <v>647</v>
      </c>
      <c r="J60" s="469" t="s">
        <v>546</v>
      </c>
      <c r="K60" s="470" t="s">
        <v>542</v>
      </c>
      <c r="L60" s="471" t="s">
        <v>543</v>
      </c>
      <c r="M60" s="472" t="s">
        <v>514</v>
      </c>
      <c r="N60" s="473" t="s">
        <v>512</v>
      </c>
      <c r="O60" s="474" t="s">
        <v>531</v>
      </c>
      <c r="P60" s="475" t="s">
        <v>529</v>
      </c>
      <c r="Q60" s="476" t="s">
        <v>530</v>
      </c>
      <c r="R60" s="477" t="s">
        <v>623</v>
      </c>
      <c r="S60" s="463" t="s">
        <v>13263</v>
      </c>
      <c r="T60" s="233" t="s">
        <v>13263</v>
      </c>
      <c r="U60" s="233" t="s">
        <v>13263</v>
      </c>
      <c r="V60" s="233" t="s">
        <v>13263</v>
      </c>
      <c r="W60" s="233" t="s">
        <v>13263</v>
      </c>
      <c r="X60" s="233" t="s">
        <v>13263</v>
      </c>
      <c r="Y60" s="233" t="s">
        <v>13263</v>
      </c>
      <c r="Z60" s="438" t="s">
        <v>13263</v>
      </c>
      <c r="AB60" s="217" t="s">
        <v>431</v>
      </c>
      <c r="AC60" s="218" t="s">
        <v>740</v>
      </c>
      <c r="AD60" s="218" t="s">
        <v>431</v>
      </c>
      <c r="AE60" s="218" t="s">
        <v>740</v>
      </c>
      <c r="AF60" s="218" t="s">
        <v>431</v>
      </c>
      <c r="AG60" s="218" t="s">
        <v>740</v>
      </c>
      <c r="AH60" s="219" t="s">
        <v>973</v>
      </c>
      <c r="AI60" s="220" t="s">
        <v>13378</v>
      </c>
      <c r="AJ60" s="220" t="s">
        <v>14155</v>
      </c>
      <c r="AK60" s="219" t="s">
        <v>973</v>
      </c>
      <c r="AL60" s="221" t="s">
        <v>12896</v>
      </c>
      <c r="AM60" s="222" t="s">
        <v>13341</v>
      </c>
      <c r="AN60" s="41">
        <v>100</v>
      </c>
      <c r="AO60" s="41">
        <v>99.1</v>
      </c>
      <c r="AP60" s="41">
        <v>18.100000000000001</v>
      </c>
      <c r="AQ60" s="41">
        <v>0</v>
      </c>
      <c r="AR60" s="41">
        <f>INDEX(lad_payment_mff[Non-specialised payment MFF],MATCH(AB60,lad_payment_mff[LAD21],0))</f>
        <v>1.0308164308672694</v>
      </c>
      <c r="AS60" s="41">
        <f>INDEX(lad_payment_mff[Specialised payment MFF],MATCH(AB60,lad_payment_mff[LAD21],0))</f>
        <v>1.0279716920277215</v>
      </c>
      <c r="AT60" s="186">
        <f>INDEX(lad_payment_mff[Non-specialised MFF index 2026/27],MATCH(AB60,lad_payment_mff[LAD21],0))</f>
        <v>0.96991093811834639</v>
      </c>
      <c r="AU60" s="186">
        <f>INDEX(lad_payment_mff[Specialised MFF index 2026/27],MATCH(AB60,lad_payment_mff[LAD21],0))</f>
        <v>0.95486864025691187</v>
      </c>
      <c r="AV60" s="186">
        <f>INDEX(icb_mff_index[Non-specialised MFF index 2026/27],MATCH($AH60,icb_mff_index[ICB26],0))</f>
        <v>0.96829210996608106</v>
      </c>
      <c r="AW60" s="186">
        <f>INDEX(icb_mff_index[Specialised MFF index 2026/27],MATCH($AH60,icb_mff_index[ICB26],0))</f>
        <v>0.95517235212524743</v>
      </c>
      <c r="AX60" s="41">
        <v>0.96823716045444397</v>
      </c>
      <c r="AY60" s="185"/>
      <c r="AZ60" s="185"/>
      <c r="BA60" s="185"/>
      <c r="BB60" s="185"/>
      <c r="BC60" s="187"/>
      <c r="BF60" s="223"/>
      <c r="BG60" s="223"/>
      <c r="BH60" s="223"/>
      <c r="BI60" s="224"/>
      <c r="BJ60" s="225"/>
      <c r="BK60" s="225"/>
      <c r="BL60" s="225"/>
      <c r="BM60" s="226"/>
      <c r="BN60" s="187"/>
      <c r="BO60" s="187"/>
      <c r="BP60" s="227"/>
      <c r="CD60" s="228">
        <f t="shared" si="0"/>
        <v>0.95486864025691187</v>
      </c>
      <c r="CE60" s="218">
        <v>55</v>
      </c>
      <c r="CF60" s="228">
        <f t="shared" si="1"/>
        <v>1.0603610021280891</v>
      </c>
      <c r="CG60" s="218"/>
      <c r="CH60" s="229" t="s">
        <v>14050</v>
      </c>
      <c r="CI60" s="230" t="s">
        <v>14075</v>
      </c>
      <c r="CJ60" s="231" t="str">
        <f t="shared" si="2"/>
        <v>Lg</v>
      </c>
    </row>
    <row r="61" spans="2:88" ht="14.25" thickTop="1" thickBot="1" x14ac:dyDescent="0.25">
      <c r="B61" s="232" t="s">
        <v>14046</v>
      </c>
      <c r="C61" s="233" t="s">
        <v>13263</v>
      </c>
      <c r="D61" s="233" t="s">
        <v>13263</v>
      </c>
      <c r="E61" s="233" t="s">
        <v>13263</v>
      </c>
      <c r="F61" s="233" t="s">
        <v>13263</v>
      </c>
      <c r="G61" s="442" t="s">
        <v>13263</v>
      </c>
      <c r="H61" s="478" t="s">
        <v>638</v>
      </c>
      <c r="I61" s="479" t="s">
        <v>534</v>
      </c>
      <c r="J61" s="480" t="s">
        <v>537</v>
      </c>
      <c r="K61" s="470" t="s">
        <v>541</v>
      </c>
      <c r="L61" s="470" t="s">
        <v>545</v>
      </c>
      <c r="M61" s="481" t="s">
        <v>539</v>
      </c>
      <c r="N61" s="482" t="s">
        <v>711</v>
      </c>
      <c r="O61" s="483" t="s">
        <v>528</v>
      </c>
      <c r="P61" s="484" t="s">
        <v>604</v>
      </c>
      <c r="Q61" s="485" t="s">
        <v>607</v>
      </c>
      <c r="R61" s="486" t="s">
        <v>627</v>
      </c>
      <c r="S61" s="487" t="s">
        <v>628</v>
      </c>
      <c r="T61" s="233" t="s">
        <v>13263</v>
      </c>
      <c r="U61" s="233" t="s">
        <v>13263</v>
      </c>
      <c r="V61" s="233" t="s">
        <v>13263</v>
      </c>
      <c r="W61" s="233" t="s">
        <v>13263</v>
      </c>
      <c r="X61" s="233" t="s">
        <v>13263</v>
      </c>
      <c r="Y61" s="233" t="s">
        <v>13263</v>
      </c>
      <c r="Z61" s="438" t="s">
        <v>13263</v>
      </c>
      <c r="AB61" s="217" t="s">
        <v>405</v>
      </c>
      <c r="AC61" s="218" t="s">
        <v>714</v>
      </c>
      <c r="AD61" s="218" t="s">
        <v>405</v>
      </c>
      <c r="AE61" s="218" t="s">
        <v>714</v>
      </c>
      <c r="AF61" s="218" t="s">
        <v>14020</v>
      </c>
      <c r="AG61" s="218" t="s">
        <v>14021</v>
      </c>
      <c r="AH61" s="219" t="s">
        <v>975</v>
      </c>
      <c r="AI61" s="220" t="s">
        <v>13385</v>
      </c>
      <c r="AJ61" s="220" t="s">
        <v>14160</v>
      </c>
      <c r="AK61" s="219" t="s">
        <v>975</v>
      </c>
      <c r="AL61" s="221" t="s">
        <v>12898</v>
      </c>
      <c r="AM61" s="222" t="s">
        <v>12899</v>
      </c>
      <c r="AN61" s="41">
        <v>100</v>
      </c>
      <c r="AO61" s="41">
        <v>119.3</v>
      </c>
      <c r="AP61" s="41">
        <v>24.9</v>
      </c>
      <c r="AQ61" s="41">
        <v>0</v>
      </c>
      <c r="AR61" s="41">
        <f>INDEX(lad_payment_mff[Non-specialised payment MFF],MATCH(AB61,lad_payment_mff[LAD21],0))</f>
        <v>1.021325205265333</v>
      </c>
      <c r="AS61" s="41">
        <f>INDEX(lad_payment_mff[Specialised payment MFF],MATCH(AB61,lad_payment_mff[LAD21],0))</f>
        <v>1.0321992707097378</v>
      </c>
      <c r="AT61" s="186">
        <f>INDEX(lad_payment_mff[Non-specialised MFF index 2026/27],MATCH(AB61,lad_payment_mff[LAD21],0))</f>
        <v>0.96098049885505121</v>
      </c>
      <c r="AU61" s="186">
        <f>INDEX(lad_payment_mff[Specialised MFF index 2026/27],MATCH(AB61,lad_payment_mff[LAD21],0))</f>
        <v>0.95879557943138738</v>
      </c>
      <c r="AV61" s="186">
        <f>INDEX(icb_mff_index[Non-specialised MFF index 2026/27],MATCH($AH61,icb_mff_index[ICB26],0))</f>
        <v>0.97073868355686332</v>
      </c>
      <c r="AW61" s="186">
        <f>INDEX(icb_mff_index[Specialised MFF index 2026/27],MATCH($AH61,icb_mff_index[ICB26],0))</f>
        <v>0.96295005889545138</v>
      </c>
      <c r="AX61" s="41">
        <v>0.97069297391100784</v>
      </c>
      <c r="AY61" s="185"/>
      <c r="AZ61" s="185"/>
      <c r="BA61" s="185"/>
      <c r="BB61" s="185"/>
      <c r="BC61" s="187"/>
      <c r="BF61" s="223"/>
      <c r="BG61" s="223"/>
      <c r="BH61" s="223"/>
      <c r="BI61" s="224"/>
      <c r="BJ61" s="225"/>
      <c r="BK61" s="225"/>
      <c r="BL61" s="225"/>
      <c r="BM61" s="226"/>
      <c r="BN61" s="187"/>
      <c r="BO61" s="187"/>
      <c r="BP61" s="227"/>
      <c r="CD61" s="228">
        <f t="shared" si="0"/>
        <v>0.95879557943138738</v>
      </c>
      <c r="CE61" s="218">
        <v>56</v>
      </c>
      <c r="CF61" s="228">
        <f t="shared" si="1"/>
        <v>1.0599294513495368</v>
      </c>
      <c r="CG61" s="218"/>
      <c r="CH61" s="229" t="s">
        <v>14022</v>
      </c>
      <c r="CI61" s="230" t="s">
        <v>14062</v>
      </c>
      <c r="CJ61" s="231" t="str">
        <f t="shared" si="2"/>
        <v>Jl</v>
      </c>
    </row>
    <row r="62" spans="2:88" ht="14.25" thickTop="1" thickBot="1" x14ac:dyDescent="0.25">
      <c r="B62" s="232" t="s">
        <v>14022</v>
      </c>
      <c r="C62" s="233" t="s">
        <v>13263</v>
      </c>
      <c r="D62" s="233" t="s">
        <v>13263</v>
      </c>
      <c r="E62" s="233" t="s">
        <v>13263</v>
      </c>
      <c r="F62" s="233" t="s">
        <v>13263</v>
      </c>
      <c r="G62" s="442" t="s">
        <v>13263</v>
      </c>
      <c r="H62" s="488" t="s">
        <v>533</v>
      </c>
      <c r="I62" s="479" t="s">
        <v>536</v>
      </c>
      <c r="J62" s="480" t="s">
        <v>538</v>
      </c>
      <c r="K62" s="470" t="s">
        <v>544</v>
      </c>
      <c r="L62" s="481" t="s">
        <v>540</v>
      </c>
      <c r="M62" s="489" t="s">
        <v>716</v>
      </c>
      <c r="N62" s="489" t="s">
        <v>714</v>
      </c>
      <c r="O62" s="490" t="s">
        <v>715</v>
      </c>
      <c r="P62" s="491" t="s">
        <v>605</v>
      </c>
      <c r="Q62" s="492" t="s">
        <v>603</v>
      </c>
      <c r="R62" s="486" t="s">
        <v>626</v>
      </c>
      <c r="S62" s="493" t="s">
        <v>629</v>
      </c>
      <c r="T62" s="494" t="s">
        <v>13263</v>
      </c>
      <c r="U62" s="233" t="s">
        <v>13263</v>
      </c>
      <c r="V62" s="233" t="s">
        <v>13263</v>
      </c>
      <c r="W62" s="233" t="s">
        <v>13263</v>
      </c>
      <c r="X62" s="233" t="s">
        <v>13263</v>
      </c>
      <c r="Y62" s="233" t="s">
        <v>13263</v>
      </c>
      <c r="Z62" s="438" t="s">
        <v>13263</v>
      </c>
      <c r="AB62" s="217" t="s">
        <v>255</v>
      </c>
      <c r="AC62" s="218" t="s">
        <v>564</v>
      </c>
      <c r="AD62" s="218" t="s">
        <v>255</v>
      </c>
      <c r="AE62" s="218" t="s">
        <v>564</v>
      </c>
      <c r="AF62" s="218" t="s">
        <v>14012</v>
      </c>
      <c r="AG62" s="218" t="s">
        <v>14013</v>
      </c>
      <c r="AH62" s="219" t="s">
        <v>13417</v>
      </c>
      <c r="AI62" s="220" t="s">
        <v>13418</v>
      </c>
      <c r="AJ62" s="220" t="s">
        <v>14183</v>
      </c>
      <c r="AK62" s="219" t="s">
        <v>966</v>
      </c>
      <c r="AL62" s="221" t="s">
        <v>12904</v>
      </c>
      <c r="AM62" s="222" t="s">
        <v>13338</v>
      </c>
      <c r="AN62" s="41">
        <v>100</v>
      </c>
      <c r="AO62" s="41">
        <v>83.9</v>
      </c>
      <c r="AP62" s="41">
        <v>14.1</v>
      </c>
      <c r="AQ62" s="41">
        <v>0</v>
      </c>
      <c r="AR62" s="41">
        <f>INDEX(lad_payment_mff[Non-specialised payment MFF],MATCH(AB62,lad_payment_mff[LAD21],0))</f>
        <v>1.0353236842449236</v>
      </c>
      <c r="AS62" s="41">
        <f>INDEX(lad_payment_mff[Specialised payment MFF],MATCH(AB62,lad_payment_mff[LAD21],0))</f>
        <v>1.0635370812492879</v>
      </c>
      <c r="AT62" s="186">
        <f>INDEX(lad_payment_mff[Non-specialised MFF index 2026/27],MATCH(AB62,lad_payment_mff[LAD21],0))</f>
        <v>0.97415188172474587</v>
      </c>
      <c r="AU62" s="186">
        <f>INDEX(lad_payment_mff[Specialised MFF index 2026/27],MATCH(AB62,lad_payment_mff[LAD21],0))</f>
        <v>0.98790483678798058</v>
      </c>
      <c r="AV62" s="186">
        <f>INDEX(icb_mff_index[Non-specialised MFF index 2026/27],MATCH($AH62,icb_mff_index[ICB26],0))</f>
        <v>1.0099089591019779</v>
      </c>
      <c r="AW62" s="186">
        <f>INDEX(icb_mff_index[Specialised MFF index 2026/27],MATCH($AH62,icb_mff_index[ICB26],0))</f>
        <v>1.0197529474816043</v>
      </c>
      <c r="AX62" s="41">
        <v>1.009879276774436</v>
      </c>
      <c r="AY62" s="185"/>
      <c r="AZ62" s="185"/>
      <c r="BA62" s="185"/>
      <c r="BB62" s="185"/>
      <c r="BC62" s="187"/>
      <c r="BF62" s="223"/>
      <c r="BG62" s="223"/>
      <c r="BH62" s="223"/>
      <c r="BI62" s="224"/>
      <c r="BJ62" s="225"/>
      <c r="BK62" s="225"/>
      <c r="BL62" s="225"/>
      <c r="BM62" s="226"/>
      <c r="BN62" s="187"/>
      <c r="BO62" s="187"/>
      <c r="BP62" s="227"/>
      <c r="CD62" s="228">
        <f t="shared" si="0"/>
        <v>0.98790483678798058</v>
      </c>
      <c r="CE62" s="218">
        <v>57</v>
      </c>
      <c r="CF62" s="228">
        <f t="shared" si="1"/>
        <v>1.0594653572918025</v>
      </c>
      <c r="CG62" s="218"/>
      <c r="CH62" s="229" t="s">
        <v>14025</v>
      </c>
      <c r="CI62" s="230" t="s">
        <v>14076</v>
      </c>
      <c r="CJ62" s="231" t="str">
        <f t="shared" si="2"/>
        <v>Yn</v>
      </c>
    </row>
    <row r="63" spans="2:88" ht="14.25" thickTop="1" thickBot="1" x14ac:dyDescent="0.25">
      <c r="B63" s="232" t="s">
        <v>14031</v>
      </c>
      <c r="C63" s="233" t="s">
        <v>13263</v>
      </c>
      <c r="D63" s="233" t="s">
        <v>13263</v>
      </c>
      <c r="E63" s="233" t="s">
        <v>13263</v>
      </c>
      <c r="F63" s="233" t="s">
        <v>13263</v>
      </c>
      <c r="G63" s="442" t="s">
        <v>13263</v>
      </c>
      <c r="H63" s="495" t="s">
        <v>535</v>
      </c>
      <c r="I63" s="479" t="s">
        <v>532</v>
      </c>
      <c r="J63" s="496" t="s">
        <v>781</v>
      </c>
      <c r="K63" s="497" t="s">
        <v>780</v>
      </c>
      <c r="L63" s="498" t="s">
        <v>713</v>
      </c>
      <c r="M63" s="489" t="s">
        <v>772</v>
      </c>
      <c r="N63" s="489" t="s">
        <v>710</v>
      </c>
      <c r="O63" s="499" t="s">
        <v>608</v>
      </c>
      <c r="P63" s="500" t="s">
        <v>769</v>
      </c>
      <c r="Q63" s="501" t="s">
        <v>602</v>
      </c>
      <c r="R63" s="502" t="s">
        <v>624</v>
      </c>
      <c r="S63" s="503" t="s">
        <v>625</v>
      </c>
      <c r="T63" s="463" t="s">
        <v>13263</v>
      </c>
      <c r="U63" s="434" t="s">
        <v>13263</v>
      </c>
      <c r="V63" s="434" t="s">
        <v>13263</v>
      </c>
      <c r="W63" s="434" t="s">
        <v>13263</v>
      </c>
      <c r="X63" s="233" t="s">
        <v>13263</v>
      </c>
      <c r="Y63" s="233" t="s">
        <v>13263</v>
      </c>
      <c r="Z63" s="438" t="s">
        <v>13263</v>
      </c>
      <c r="AB63" s="217" t="s">
        <v>338</v>
      </c>
      <c r="AC63" s="218" t="s">
        <v>647</v>
      </c>
      <c r="AD63" s="218" t="s">
        <v>338</v>
      </c>
      <c r="AE63" s="218" t="s">
        <v>647</v>
      </c>
      <c r="AF63" s="218" t="s">
        <v>14087</v>
      </c>
      <c r="AG63" s="218" t="s">
        <v>14088</v>
      </c>
      <c r="AH63" s="219" t="s">
        <v>971</v>
      </c>
      <c r="AI63" s="220" t="s">
        <v>13380</v>
      </c>
      <c r="AJ63" s="220" t="s">
        <v>14157</v>
      </c>
      <c r="AK63" s="219" t="s">
        <v>971</v>
      </c>
      <c r="AL63" s="221" t="s">
        <v>12896</v>
      </c>
      <c r="AM63" s="222" t="s">
        <v>13341</v>
      </c>
      <c r="AN63" s="41">
        <v>100</v>
      </c>
      <c r="AO63" s="41">
        <v>103.6</v>
      </c>
      <c r="AP63" s="41">
        <v>16.899999999999999</v>
      </c>
      <c r="AQ63" s="41">
        <v>0</v>
      </c>
      <c r="AR63" s="41">
        <f>INDEX(lad_payment_mff[Non-specialised payment MFF],MATCH(AB63,lad_payment_mff[LAD21],0))</f>
        <v>1.0216008372096734</v>
      </c>
      <c r="AS63" s="41">
        <f>INDEX(lad_payment_mff[Specialised payment MFF],MATCH(AB63,lad_payment_mff[LAD21],0))</f>
        <v>1.021800988648798</v>
      </c>
      <c r="AT63" s="186">
        <f>INDEX(lad_payment_mff[Non-specialised MFF index 2026/27],MATCH(AB63,lad_payment_mff[LAD21],0))</f>
        <v>0.96123984516512551</v>
      </c>
      <c r="AU63" s="186">
        <f>INDEX(lad_payment_mff[Specialised MFF index 2026/27],MATCH(AB63,lad_payment_mff[LAD21],0))</f>
        <v>0.94913675951490639</v>
      </c>
      <c r="AV63" s="186">
        <f>INDEX(icb_mff_index[Non-specialised MFF index 2026/27],MATCH($AH63,icb_mff_index[ICB26],0))</f>
        <v>0.96024774067543872</v>
      </c>
      <c r="AW63" s="186">
        <f>INDEX(icb_mff_index[Specialised MFF index 2026/27],MATCH($AH63,icb_mff_index[ICB26],0))</f>
        <v>0.9495527996963451</v>
      </c>
      <c r="AX63" s="41">
        <v>0.96020134518884181</v>
      </c>
      <c r="AY63" s="185"/>
      <c r="AZ63" s="185"/>
      <c r="BA63" s="185"/>
      <c r="BB63" s="185"/>
      <c r="BC63" s="187"/>
      <c r="BF63" s="223"/>
      <c r="BG63" s="223"/>
      <c r="BH63" s="223"/>
      <c r="BI63" s="224"/>
      <c r="BJ63" s="225"/>
      <c r="BK63" s="225"/>
      <c r="BL63" s="225"/>
      <c r="BM63" s="226"/>
      <c r="BN63" s="187"/>
      <c r="BO63" s="187"/>
      <c r="BP63" s="227"/>
      <c r="CD63" s="228">
        <f t="shared" si="0"/>
        <v>0.94913675951490639</v>
      </c>
      <c r="CE63" s="218">
        <v>58</v>
      </c>
      <c r="CF63" s="228">
        <f t="shared" si="1"/>
        <v>1.0589925186897349</v>
      </c>
      <c r="CG63" s="218"/>
      <c r="CH63" s="229" t="s">
        <v>14044</v>
      </c>
      <c r="CI63" s="230" t="s">
        <v>14075</v>
      </c>
      <c r="CJ63" s="231" t="str">
        <f t="shared" si="2"/>
        <v>Hg</v>
      </c>
    </row>
    <row r="64" spans="2:88" ht="14.25" thickTop="1" thickBot="1" x14ac:dyDescent="0.25">
      <c r="B64" s="232" t="s">
        <v>14050</v>
      </c>
      <c r="C64" s="233" t="s">
        <v>13263</v>
      </c>
      <c r="D64" s="233" t="s">
        <v>13263</v>
      </c>
      <c r="E64" s="233" t="s">
        <v>13263</v>
      </c>
      <c r="F64" s="233" t="s">
        <v>13263</v>
      </c>
      <c r="G64" s="233" t="s">
        <v>13263</v>
      </c>
      <c r="H64" s="504" t="s">
        <v>13263</v>
      </c>
      <c r="I64" s="495" t="s">
        <v>740</v>
      </c>
      <c r="J64" s="505" t="s">
        <v>741</v>
      </c>
      <c r="K64" s="506" t="s">
        <v>766</v>
      </c>
      <c r="L64" s="506" t="s">
        <v>587</v>
      </c>
      <c r="M64" s="507" t="s">
        <v>709</v>
      </c>
      <c r="N64" s="508" t="s">
        <v>712</v>
      </c>
      <c r="O64" s="509" t="s">
        <v>606</v>
      </c>
      <c r="P64" s="510" t="s">
        <v>635</v>
      </c>
      <c r="Q64" s="511" t="s">
        <v>632</v>
      </c>
      <c r="R64" s="512" t="s">
        <v>729</v>
      </c>
      <c r="S64" s="452" t="s">
        <v>758</v>
      </c>
      <c r="T64" s="853" t="s">
        <v>725</v>
      </c>
      <c r="U64" s="443" t="s">
        <v>619</v>
      </c>
      <c r="V64" s="443" t="s">
        <v>617</v>
      </c>
      <c r="W64" s="437" t="s">
        <v>618</v>
      </c>
      <c r="X64" s="233" t="s">
        <v>13263</v>
      </c>
      <c r="Y64" s="233" t="s">
        <v>13263</v>
      </c>
      <c r="Z64" s="438" t="s">
        <v>13263</v>
      </c>
      <c r="AB64" s="217" t="s">
        <v>201</v>
      </c>
      <c r="AC64" s="218" t="s">
        <v>510</v>
      </c>
      <c r="AD64" s="218" t="s">
        <v>201</v>
      </c>
      <c r="AE64" s="218" t="s">
        <v>510</v>
      </c>
      <c r="AF64" s="218" t="s">
        <v>201</v>
      </c>
      <c r="AG64" s="218" t="s">
        <v>510</v>
      </c>
      <c r="AH64" s="219" t="s">
        <v>947</v>
      </c>
      <c r="AI64" s="220" t="s">
        <v>13406</v>
      </c>
      <c r="AJ64" s="220" t="s">
        <v>14173</v>
      </c>
      <c r="AK64" s="219" t="s">
        <v>947</v>
      </c>
      <c r="AL64" s="221" t="s">
        <v>12902</v>
      </c>
      <c r="AM64" s="222" t="s">
        <v>12903</v>
      </c>
      <c r="AN64" s="41">
        <v>100</v>
      </c>
      <c r="AO64" s="41">
        <v>66.2</v>
      </c>
      <c r="AP64" s="41">
        <v>14.7</v>
      </c>
      <c r="AQ64" s="41">
        <v>0</v>
      </c>
      <c r="AR64" s="41">
        <f>INDEX(lad_payment_mff[Non-specialised payment MFF],MATCH(AB64,lad_payment_mff[LAD21],0))</f>
        <v>1.1687035847528513</v>
      </c>
      <c r="AS64" s="41">
        <f>INDEX(lad_payment_mff[Specialised payment MFF],MATCH(AB64,lad_payment_mff[LAD21],0))</f>
        <v>1.1741382332288435</v>
      </c>
      <c r="AT64" s="186">
        <f>INDEX(lad_payment_mff[Non-specialised MFF index 2026/27],MATCH(AB64,lad_payment_mff[LAD21],0))</f>
        <v>1.0996510691202508</v>
      </c>
      <c r="AU64" s="186">
        <f>INDEX(lad_payment_mff[Specialised MFF index 2026/27],MATCH(AB64,lad_payment_mff[LAD21],0))</f>
        <v>1.0906407121244439</v>
      </c>
      <c r="AV64" s="186">
        <f>INDEX(icb_mff_index[Non-specialised MFF index 2026/27],MATCH($AH64,icb_mff_index[ICB26],0))</f>
        <v>1.0858909533216716</v>
      </c>
      <c r="AW64" s="186">
        <f>INDEX(icb_mff_index[Specialised MFF index 2026/27],MATCH($AH64,icb_mff_index[ICB26],0))</f>
        <v>1.0797587678199676</v>
      </c>
      <c r="AX64" s="41">
        <v>1.0858288808087446</v>
      </c>
      <c r="AY64" s="185"/>
      <c r="AZ64" s="185"/>
      <c r="BA64" s="185"/>
      <c r="BB64" s="185"/>
      <c r="BC64" s="187"/>
      <c r="BF64" s="223"/>
      <c r="BG64" s="223"/>
      <c r="BH64" s="223"/>
      <c r="BI64" s="224"/>
      <c r="BJ64" s="225"/>
      <c r="BK64" s="225"/>
      <c r="BL64" s="225"/>
      <c r="BM64" s="226"/>
      <c r="BN64" s="187"/>
      <c r="BO64" s="187"/>
      <c r="BP64" s="227"/>
      <c r="CD64" s="228">
        <f t="shared" si="0"/>
        <v>1.0906407121244439</v>
      </c>
      <c r="CE64" s="218">
        <v>59</v>
      </c>
      <c r="CF64" s="228">
        <f t="shared" si="1"/>
        <v>1.0583500559157024</v>
      </c>
      <c r="CG64" s="218"/>
      <c r="CH64" s="229" t="s">
        <v>14064</v>
      </c>
      <c r="CI64" s="230" t="s">
        <v>14077</v>
      </c>
      <c r="CJ64" s="231" t="str">
        <f t="shared" si="2"/>
        <v>Tr</v>
      </c>
    </row>
    <row r="65" spans="2:88" ht="14.25" thickTop="1" thickBot="1" x14ac:dyDescent="0.25">
      <c r="B65" s="232" t="s">
        <v>14054</v>
      </c>
      <c r="C65" s="233" t="s">
        <v>13263</v>
      </c>
      <c r="D65" s="233" t="s">
        <v>13263</v>
      </c>
      <c r="E65" s="233" t="s">
        <v>13263</v>
      </c>
      <c r="F65" s="233" t="s">
        <v>13263</v>
      </c>
      <c r="G65" s="233" t="s">
        <v>13263</v>
      </c>
      <c r="H65" s="442" t="s">
        <v>13263</v>
      </c>
      <c r="I65" s="515" t="s">
        <v>739</v>
      </c>
      <c r="J65" s="516" t="s">
        <v>767</v>
      </c>
      <c r="K65" s="506" t="s">
        <v>590</v>
      </c>
      <c r="L65" s="506" t="s">
        <v>588</v>
      </c>
      <c r="M65" s="517" t="s">
        <v>592</v>
      </c>
      <c r="N65" s="518" t="s">
        <v>631</v>
      </c>
      <c r="O65" s="518" t="s">
        <v>633</v>
      </c>
      <c r="P65" s="518" t="s">
        <v>771</v>
      </c>
      <c r="Q65" s="519" t="s">
        <v>770</v>
      </c>
      <c r="R65" s="520" t="s">
        <v>728</v>
      </c>
      <c r="S65" s="452" t="s">
        <v>724</v>
      </c>
      <c r="T65" s="604" t="s">
        <v>726</v>
      </c>
      <c r="U65" s="443" t="s">
        <v>621</v>
      </c>
      <c r="V65" s="443" t="s">
        <v>622</v>
      </c>
      <c r="W65" s="522" t="s">
        <v>620</v>
      </c>
      <c r="X65" s="233" t="s">
        <v>13263</v>
      </c>
      <c r="Y65" s="233" t="s">
        <v>13263</v>
      </c>
      <c r="Z65" s="438" t="s">
        <v>13263</v>
      </c>
      <c r="AB65" s="217" t="s">
        <v>381</v>
      </c>
      <c r="AC65" s="218" t="s">
        <v>690</v>
      </c>
      <c r="AD65" s="218" t="s">
        <v>381</v>
      </c>
      <c r="AE65" s="218" t="s">
        <v>690</v>
      </c>
      <c r="AF65" s="218" t="s">
        <v>14049</v>
      </c>
      <c r="AG65" s="218" t="s">
        <v>13400</v>
      </c>
      <c r="AH65" s="219" t="s">
        <v>13398</v>
      </c>
      <c r="AI65" s="220" t="s">
        <v>13399</v>
      </c>
      <c r="AJ65" s="220" t="s">
        <v>13400</v>
      </c>
      <c r="AK65" s="219" t="s">
        <v>950</v>
      </c>
      <c r="AL65" s="221" t="s">
        <v>12900</v>
      </c>
      <c r="AM65" s="222" t="s">
        <v>13340</v>
      </c>
      <c r="AN65" s="41">
        <v>100</v>
      </c>
      <c r="AO65" s="41">
        <v>90.4</v>
      </c>
      <c r="AP65" s="41">
        <v>16.8</v>
      </c>
      <c r="AQ65" s="41">
        <v>0</v>
      </c>
      <c r="AR65" s="41">
        <f>INDEX(lad_payment_mff[Non-specialised payment MFF],MATCH(AB65,lad_payment_mff[LAD21],0))</f>
        <v>1.039245168771177</v>
      </c>
      <c r="AS65" s="41">
        <f>INDEX(lad_payment_mff[Specialised payment MFF],MATCH(AB65,lad_payment_mff[LAD21],0))</f>
        <v>1.136042143175787</v>
      </c>
      <c r="AT65" s="186">
        <f>INDEX(lad_payment_mff[Non-specialised MFF index 2026/27],MATCH(AB65,lad_payment_mff[LAD21],0))</f>
        <v>0.97784166646408621</v>
      </c>
      <c r="AU65" s="186">
        <f>INDEX(lad_payment_mff[Specialised MFF index 2026/27],MATCH(AB65,lad_payment_mff[LAD21],0))</f>
        <v>1.055253782707821</v>
      </c>
      <c r="AV65" s="186">
        <f>INDEX(icb_mff_index[Non-specialised MFF index 2026/27],MATCH($AH65,icb_mff_index[ICB26],0))</f>
        <v>1.0065018435446027</v>
      </c>
      <c r="AW65" s="186">
        <f>INDEX(icb_mff_index[Specialised MFF index 2026/27],MATCH($AH65,icb_mff_index[ICB26],0))</f>
        <v>1.0654134873057393</v>
      </c>
      <c r="AX65" s="41">
        <v>1.0064786430472803</v>
      </c>
      <c r="AY65" s="185"/>
      <c r="AZ65" s="185"/>
      <c r="BA65" s="185"/>
      <c r="BB65" s="185"/>
      <c r="BC65" s="187"/>
      <c r="BF65" s="223"/>
      <c r="BG65" s="223"/>
      <c r="BH65" s="223"/>
      <c r="BI65" s="224"/>
      <c r="BJ65" s="225"/>
      <c r="BK65" s="225"/>
      <c r="BL65" s="225"/>
      <c r="BM65" s="226"/>
      <c r="BN65" s="187"/>
      <c r="BO65" s="187"/>
      <c r="BP65" s="227"/>
      <c r="CD65" s="228">
        <f t="shared" si="0"/>
        <v>1.055253782707821</v>
      </c>
      <c r="CE65" s="218">
        <v>60</v>
      </c>
      <c r="CF65" s="228">
        <f t="shared" si="1"/>
        <v>1.0576146199769993</v>
      </c>
      <c r="CG65" s="218"/>
      <c r="CH65" s="229" t="s">
        <v>14040</v>
      </c>
      <c r="CI65" s="230" t="s">
        <v>14058</v>
      </c>
      <c r="CJ65" s="231" t="str">
        <f t="shared" si="2"/>
        <v>Ps</v>
      </c>
    </row>
    <row r="66" spans="2:88" ht="14.25" thickTop="1" thickBot="1" x14ac:dyDescent="0.25">
      <c r="B66" s="232" t="s">
        <v>14055</v>
      </c>
      <c r="C66" s="233" t="s">
        <v>13263</v>
      </c>
      <c r="D66" s="233" t="s">
        <v>13263</v>
      </c>
      <c r="E66" s="233" t="s">
        <v>13263</v>
      </c>
      <c r="F66" s="233" t="s">
        <v>13263</v>
      </c>
      <c r="G66" s="233" t="s">
        <v>13263</v>
      </c>
      <c r="H66" s="233" t="s">
        <v>13263</v>
      </c>
      <c r="I66" s="504" t="s">
        <v>13263</v>
      </c>
      <c r="J66" s="523" t="s">
        <v>554</v>
      </c>
      <c r="K66" s="524" t="s">
        <v>589</v>
      </c>
      <c r="L66" s="524" t="s">
        <v>593</v>
      </c>
      <c r="M66" s="525" t="s">
        <v>591</v>
      </c>
      <c r="N66" s="526" t="s">
        <v>636</v>
      </c>
      <c r="O66" s="527" t="s">
        <v>630</v>
      </c>
      <c r="P66" s="528" t="s">
        <v>634</v>
      </c>
      <c r="Q66" s="850" t="s">
        <v>735</v>
      </c>
      <c r="R66" s="851" t="s">
        <v>734</v>
      </c>
      <c r="S66" s="452" t="s">
        <v>723</v>
      </c>
      <c r="T66" s="604" t="s">
        <v>727</v>
      </c>
      <c r="U66" s="808" t="s">
        <v>616</v>
      </c>
      <c r="V66" s="444" t="s">
        <v>549</v>
      </c>
      <c r="W66" s="463" t="s">
        <v>13263</v>
      </c>
      <c r="X66" s="233" t="s">
        <v>13263</v>
      </c>
      <c r="Y66" s="233" t="s">
        <v>13263</v>
      </c>
      <c r="Z66" s="438" t="s">
        <v>13263</v>
      </c>
      <c r="AB66" s="217" t="s">
        <v>410</v>
      </c>
      <c r="AC66" s="218" t="s">
        <v>719</v>
      </c>
      <c r="AD66" s="218" t="s">
        <v>13441</v>
      </c>
      <c r="AE66" s="218" t="s">
        <v>14017</v>
      </c>
      <c r="AF66" s="218" t="s">
        <v>13441</v>
      </c>
      <c r="AG66" s="218" t="s">
        <v>14017</v>
      </c>
      <c r="AH66" s="219" t="s">
        <v>1033</v>
      </c>
      <c r="AI66" s="220" t="s">
        <v>13375</v>
      </c>
      <c r="AJ66" s="220" t="s">
        <v>14152</v>
      </c>
      <c r="AK66" s="219" t="s">
        <v>1033</v>
      </c>
      <c r="AL66" s="221" t="s">
        <v>12894</v>
      </c>
      <c r="AM66" s="222" t="s">
        <v>13346</v>
      </c>
      <c r="AN66" s="41">
        <v>87.535456562954693</v>
      </c>
      <c r="AO66" s="41">
        <v>113.1</v>
      </c>
      <c r="AP66" s="41">
        <v>25</v>
      </c>
      <c r="AQ66" s="41">
        <v>2</v>
      </c>
      <c r="AR66" s="41">
        <f>INDEX(lad_payment_mff[Non-specialised payment MFF],MATCH(AB66,lad_payment_mff[LAD21],0))</f>
        <v>1.027324553263431</v>
      </c>
      <c r="AS66" s="41">
        <f>INDEX(lad_payment_mff[Specialised payment MFF],MATCH(AB66,lad_payment_mff[LAD21],0))</f>
        <v>1.0260690645039503</v>
      </c>
      <c r="AT66" s="186">
        <f>INDEX(lad_payment_mff[Non-specialised MFF index 2026/27],MATCH(AB66,lad_payment_mff[LAD21],0))</f>
        <v>0.96662537709980145</v>
      </c>
      <c r="AU66" s="186">
        <f>INDEX(lad_payment_mff[Specialised MFF index 2026/27],MATCH(AB66,lad_payment_mff[LAD21],0))</f>
        <v>0.95310131595155578</v>
      </c>
      <c r="AV66" s="186">
        <f>INDEX(icb_mff_index[Non-specialised MFF index 2026/27],MATCH($AH66,icb_mff_index[ICB26],0))</f>
        <v>0.96105765489333828</v>
      </c>
      <c r="AW66" s="186">
        <f>INDEX(icb_mff_index[Specialised MFF index 2026/27],MATCH($AH66,icb_mff_index[ICB26],0))</f>
        <v>0.95052519537099156</v>
      </c>
      <c r="AX66" s="41">
        <v>0.96100496181371553</v>
      </c>
      <c r="AY66" s="185"/>
      <c r="AZ66" s="185"/>
      <c r="BA66" s="185"/>
      <c r="BB66" s="185"/>
      <c r="BC66" s="187"/>
      <c r="BF66" s="223"/>
      <c r="BG66" s="223"/>
      <c r="BH66" s="223"/>
      <c r="BI66" s="224"/>
      <c r="BJ66" s="225"/>
      <c r="BK66" s="225"/>
      <c r="BL66" s="225"/>
      <c r="BM66" s="226"/>
      <c r="BN66" s="187"/>
      <c r="BO66" s="187"/>
      <c r="BP66" s="227"/>
      <c r="CD66" s="228">
        <f t="shared" si="0"/>
        <v>0.95310131595155578</v>
      </c>
      <c r="CE66" s="218">
        <v>61</v>
      </c>
      <c r="CF66" s="228">
        <f t="shared" si="1"/>
        <v>1.0572053715361922</v>
      </c>
      <c r="CG66" s="218"/>
      <c r="CH66" s="229" t="s">
        <v>14023</v>
      </c>
      <c r="CI66" s="230" t="s">
        <v>14019</v>
      </c>
      <c r="CJ66" s="231" t="str">
        <f t="shared" si="2"/>
        <v>Ck</v>
      </c>
    </row>
    <row r="67" spans="2:88" ht="13.5" thickTop="1" x14ac:dyDescent="0.2">
      <c r="B67" s="232" t="s">
        <v>14057</v>
      </c>
      <c r="C67" s="233" t="s">
        <v>13263</v>
      </c>
      <c r="D67" s="233" t="s">
        <v>13263</v>
      </c>
      <c r="E67" s="233" t="s">
        <v>13263</v>
      </c>
      <c r="F67" s="233" t="s">
        <v>13263</v>
      </c>
      <c r="G67" s="233" t="s">
        <v>13263</v>
      </c>
      <c r="H67" s="233" t="s">
        <v>13263</v>
      </c>
      <c r="I67" s="442" t="s">
        <v>13263</v>
      </c>
      <c r="J67" s="533" t="s">
        <v>558</v>
      </c>
      <c r="K67" s="534" t="s">
        <v>559</v>
      </c>
      <c r="L67" s="535" t="s">
        <v>517</v>
      </c>
      <c r="M67" s="525" t="s">
        <v>586</v>
      </c>
      <c r="N67" s="536" t="s">
        <v>571</v>
      </c>
      <c r="O67" s="537" t="s">
        <v>570</v>
      </c>
      <c r="P67" s="849" t="s">
        <v>747</v>
      </c>
      <c r="Q67" s="850" t="s">
        <v>757</v>
      </c>
      <c r="R67" s="459" t="s">
        <v>550</v>
      </c>
      <c r="S67" s="540" t="s">
        <v>663</v>
      </c>
      <c r="T67" s="809" t="s">
        <v>684</v>
      </c>
      <c r="U67" s="541" t="s">
        <v>548</v>
      </c>
      <c r="V67" s="541" t="s">
        <v>583</v>
      </c>
      <c r="W67" s="542" t="s">
        <v>584</v>
      </c>
      <c r="X67" s="233" t="s">
        <v>13263</v>
      </c>
      <c r="Y67" s="233" t="s">
        <v>13263</v>
      </c>
      <c r="Z67" s="438" t="s">
        <v>13263</v>
      </c>
      <c r="AB67" s="217" t="s">
        <v>429</v>
      </c>
      <c r="AC67" s="218" t="s">
        <v>738</v>
      </c>
      <c r="AD67" s="218" t="s">
        <v>429</v>
      </c>
      <c r="AE67" s="218" t="s">
        <v>738</v>
      </c>
      <c r="AF67" s="218" t="s">
        <v>429</v>
      </c>
      <c r="AG67" s="218" t="s">
        <v>738</v>
      </c>
      <c r="AH67" s="219" t="s">
        <v>1005</v>
      </c>
      <c r="AI67" s="220" t="s">
        <v>13425</v>
      </c>
      <c r="AJ67" s="220" t="s">
        <v>14188</v>
      </c>
      <c r="AK67" s="219" t="s">
        <v>1005</v>
      </c>
      <c r="AL67" s="221" t="s">
        <v>12906</v>
      </c>
      <c r="AM67" s="222" t="s">
        <v>13339</v>
      </c>
      <c r="AN67" s="41">
        <v>100</v>
      </c>
      <c r="AO67" s="41">
        <v>94.2</v>
      </c>
      <c r="AP67" s="41">
        <v>23.1</v>
      </c>
      <c r="AQ67" s="41">
        <v>0</v>
      </c>
      <c r="AR67" s="41">
        <f>INDEX(lad_payment_mff[Non-specialised payment MFF],MATCH(AB67,lad_payment_mff[LAD21],0))</f>
        <v>1.0165401617605636</v>
      </c>
      <c r="AS67" s="41">
        <f>INDEX(lad_payment_mff[Specialised payment MFF],MATCH(AB67,lad_payment_mff[LAD21],0))</f>
        <v>1.0199073589722962</v>
      </c>
      <c r="AT67" s="186">
        <f>INDEX(lad_payment_mff[Non-specialised MFF index 2026/27],MATCH(AB67,lad_payment_mff[LAD21],0))</f>
        <v>0.95647817827141168</v>
      </c>
      <c r="AU67" s="186">
        <f>INDEX(lad_payment_mff[Specialised MFF index 2026/27],MATCH(AB67,lad_payment_mff[LAD21],0))</f>
        <v>0.94737779318502191</v>
      </c>
      <c r="AV67" s="186">
        <f>INDEX(icb_mff_index[Non-specialised MFF index 2026/27],MATCH($AH67,icb_mff_index[ICB26],0))</f>
        <v>0.95649215476366345</v>
      </c>
      <c r="AW67" s="186">
        <f>INDEX(icb_mff_index[Specialised MFF index 2026/27],MATCH($AH67,icb_mff_index[ICB26],0))</f>
        <v>0.94735348560863686</v>
      </c>
      <c r="AX67" s="41">
        <v>0.95644340537757289</v>
      </c>
      <c r="AY67" s="185"/>
      <c r="AZ67" s="185"/>
      <c r="BA67" s="185"/>
      <c r="BB67" s="185"/>
      <c r="BC67" s="187"/>
      <c r="BF67" s="223"/>
      <c r="BG67" s="223"/>
      <c r="BH67" s="223"/>
      <c r="BI67" s="224"/>
      <c r="BJ67" s="225"/>
      <c r="BK67" s="225"/>
      <c r="BL67" s="225"/>
      <c r="BM67" s="226"/>
      <c r="BN67" s="187"/>
      <c r="BO67" s="187"/>
      <c r="BP67" s="227"/>
      <c r="CD67" s="228">
        <f t="shared" si="0"/>
        <v>0.94737779318502191</v>
      </c>
      <c r="CE67" s="218">
        <v>62</v>
      </c>
      <c r="CF67" s="228">
        <f t="shared" si="1"/>
        <v>1.055253782707821</v>
      </c>
      <c r="CG67" s="218"/>
      <c r="CH67" s="229" t="s">
        <v>13262</v>
      </c>
      <c r="CI67" s="230" t="s">
        <v>14072</v>
      </c>
      <c r="CJ67" s="231" t="str">
        <f t="shared" si="2"/>
        <v>Xc</v>
      </c>
    </row>
    <row r="68" spans="2:88" ht="13.5" thickBot="1" x14ac:dyDescent="0.25">
      <c r="B68" s="232" t="s">
        <v>14040</v>
      </c>
      <c r="C68" s="233" t="s">
        <v>13263</v>
      </c>
      <c r="D68" s="233" t="s">
        <v>13263</v>
      </c>
      <c r="E68" s="233" t="s">
        <v>13263</v>
      </c>
      <c r="F68" s="233" t="s">
        <v>13263</v>
      </c>
      <c r="G68" s="233" t="s">
        <v>13263</v>
      </c>
      <c r="H68" s="233" t="s">
        <v>13263</v>
      </c>
      <c r="I68" s="442" t="s">
        <v>13263</v>
      </c>
      <c r="J68" s="533" t="s">
        <v>768</v>
      </c>
      <c r="K68" s="534" t="s">
        <v>557</v>
      </c>
      <c r="L68" s="535" t="s">
        <v>521</v>
      </c>
      <c r="M68" s="543" t="s">
        <v>523</v>
      </c>
      <c r="N68" s="536" t="s">
        <v>522</v>
      </c>
      <c r="O68" s="537" t="s">
        <v>569</v>
      </c>
      <c r="P68" s="459" t="s">
        <v>662</v>
      </c>
      <c r="Q68" s="459" t="s">
        <v>665</v>
      </c>
      <c r="R68" s="459" t="s">
        <v>553</v>
      </c>
      <c r="S68" s="540" t="s">
        <v>666</v>
      </c>
      <c r="T68" s="848" t="s">
        <v>688</v>
      </c>
      <c r="U68" s="809" t="s">
        <v>690</v>
      </c>
      <c r="V68" s="545" t="s">
        <v>585</v>
      </c>
      <c r="W68" s="852" t="s">
        <v>685</v>
      </c>
      <c r="X68" s="434" t="s">
        <v>13263</v>
      </c>
      <c r="Y68" s="233" t="s">
        <v>13263</v>
      </c>
      <c r="Z68" s="438" t="s">
        <v>13263</v>
      </c>
      <c r="AB68" s="217" t="s">
        <v>373</v>
      </c>
      <c r="AC68" s="218" t="s">
        <v>682</v>
      </c>
      <c r="AD68" s="218" t="s">
        <v>373</v>
      </c>
      <c r="AE68" s="218" t="s">
        <v>682</v>
      </c>
      <c r="AF68" s="218" t="s">
        <v>14094</v>
      </c>
      <c r="AG68" s="218" t="s">
        <v>13434</v>
      </c>
      <c r="AH68" s="219" t="s">
        <v>994</v>
      </c>
      <c r="AI68" s="220" t="s">
        <v>13433</v>
      </c>
      <c r="AJ68" s="220" t="s">
        <v>13434</v>
      </c>
      <c r="AK68" s="219" t="s">
        <v>994</v>
      </c>
      <c r="AL68" s="221" t="s">
        <v>12906</v>
      </c>
      <c r="AM68" s="222" t="s">
        <v>13339</v>
      </c>
      <c r="AN68" s="41">
        <v>100</v>
      </c>
      <c r="AO68" s="41">
        <v>71.400000000000006</v>
      </c>
      <c r="AP68" s="41">
        <v>11.1</v>
      </c>
      <c r="AQ68" s="41">
        <v>0</v>
      </c>
      <c r="AR68" s="41">
        <f>INDEX(lad_payment_mff[Non-specialised payment MFF],MATCH(AB68,lad_payment_mff[LAD21],0))</f>
        <v>1.04849061592418</v>
      </c>
      <c r="AS68" s="41">
        <f>INDEX(lad_payment_mff[Specialised payment MFF],MATCH(AB68,lad_payment_mff[LAD21],0))</f>
        <v>1.0609486530615715</v>
      </c>
      <c r="AT68" s="186">
        <f>INDEX(lad_payment_mff[Non-specialised MFF index 2026/27],MATCH(AB68,lad_payment_mff[LAD21],0))</f>
        <v>0.98654084902751038</v>
      </c>
      <c r="AU68" s="186">
        <f>INDEX(lad_payment_mff[Specialised MFF index 2026/27],MATCH(AB68,lad_payment_mff[LAD21],0))</f>
        <v>0.98550048176227867</v>
      </c>
      <c r="AV68" s="186">
        <f>INDEX(icb_mff_index[Non-specialised MFF index 2026/27],MATCH($AH68,icb_mff_index[ICB26],0))</f>
        <v>0.98113186546315168</v>
      </c>
      <c r="AW68" s="186">
        <f>INDEX(icb_mff_index[Specialised MFF index 2026/27],MATCH($AH68,icb_mff_index[ICB26],0))</f>
        <v>0.97775440128920676</v>
      </c>
      <c r="AX68" s="41">
        <v>0.98107947738171941</v>
      </c>
      <c r="AY68" s="185"/>
      <c r="AZ68" s="185"/>
      <c r="BA68" s="185"/>
      <c r="BB68" s="185"/>
      <c r="BC68" s="187"/>
      <c r="BF68" s="223"/>
      <c r="BG68" s="223"/>
      <c r="BH68" s="223"/>
      <c r="BI68" s="224"/>
      <c r="BJ68" s="225"/>
      <c r="BK68" s="225"/>
      <c r="BL68" s="225"/>
      <c r="BM68" s="226"/>
      <c r="BN68" s="187"/>
      <c r="BO68" s="187"/>
      <c r="BP68" s="227"/>
      <c r="CD68" s="228">
        <f t="shared" si="0"/>
        <v>0.98550048176227867</v>
      </c>
      <c r="CE68" s="218">
        <v>63</v>
      </c>
      <c r="CF68" s="228">
        <f t="shared" si="1"/>
        <v>1.0544292537016207</v>
      </c>
      <c r="CG68" s="218"/>
      <c r="CH68" s="229" t="s">
        <v>14064</v>
      </c>
      <c r="CI68" s="230" t="s">
        <v>14069</v>
      </c>
      <c r="CJ68" s="231" t="str">
        <f t="shared" si="2"/>
        <v>Ti</v>
      </c>
    </row>
    <row r="69" spans="2:88" ht="14.25" thickTop="1" thickBot="1" x14ac:dyDescent="0.25">
      <c r="B69" s="232" t="s">
        <v>14059</v>
      </c>
      <c r="C69" s="233" t="s">
        <v>13263</v>
      </c>
      <c r="D69" s="233" t="s">
        <v>13263</v>
      </c>
      <c r="E69" s="233" t="s">
        <v>13263</v>
      </c>
      <c r="F69" s="233" t="s">
        <v>13263</v>
      </c>
      <c r="G69" s="233" t="s">
        <v>13263</v>
      </c>
      <c r="H69" s="233" t="s">
        <v>13263</v>
      </c>
      <c r="I69" s="442" t="s">
        <v>13263</v>
      </c>
      <c r="J69" s="547" t="s">
        <v>556</v>
      </c>
      <c r="K69" s="548" t="s">
        <v>555</v>
      </c>
      <c r="L69" s="535" t="s">
        <v>518</v>
      </c>
      <c r="M69" s="549" t="s">
        <v>519</v>
      </c>
      <c r="N69" s="550" t="s">
        <v>568</v>
      </c>
      <c r="O69" s="551" t="s">
        <v>567</v>
      </c>
      <c r="P69" s="552" t="s">
        <v>661</v>
      </c>
      <c r="Q69" s="552" t="s">
        <v>664</v>
      </c>
      <c r="R69" s="552" t="s">
        <v>552</v>
      </c>
      <c r="S69" s="553" t="s">
        <v>551</v>
      </c>
      <c r="T69" s="811" t="s">
        <v>689</v>
      </c>
      <c r="U69" s="554" t="s">
        <v>694</v>
      </c>
      <c r="V69" s="554" t="s">
        <v>691</v>
      </c>
      <c r="W69" s="554" t="s">
        <v>687</v>
      </c>
      <c r="X69" s="555" t="s">
        <v>686</v>
      </c>
      <c r="Y69" s="233" t="s">
        <v>13263</v>
      </c>
      <c r="Z69" s="438" t="s">
        <v>13263</v>
      </c>
      <c r="AB69" s="217" t="s">
        <v>433</v>
      </c>
      <c r="AC69" s="218" t="s">
        <v>742</v>
      </c>
      <c r="AD69" s="218" t="s">
        <v>433</v>
      </c>
      <c r="AE69" s="218" t="s">
        <v>742</v>
      </c>
      <c r="AF69" s="218" t="s">
        <v>433</v>
      </c>
      <c r="AG69" s="218" t="s">
        <v>742</v>
      </c>
      <c r="AH69" s="219" t="s">
        <v>1033</v>
      </c>
      <c r="AI69" s="220" t="s">
        <v>13375</v>
      </c>
      <c r="AJ69" s="220" t="s">
        <v>14152</v>
      </c>
      <c r="AK69" s="219" t="s">
        <v>1033</v>
      </c>
      <c r="AL69" s="221" t="s">
        <v>12894</v>
      </c>
      <c r="AM69" s="222" t="s">
        <v>13346</v>
      </c>
      <c r="AN69" s="41">
        <v>100</v>
      </c>
      <c r="AO69" s="41">
        <v>115</v>
      </c>
      <c r="AP69" s="41">
        <v>26.8</v>
      </c>
      <c r="AQ69" s="41">
        <v>0</v>
      </c>
      <c r="AR69" s="41">
        <f>INDEX(lad_payment_mff[Non-specialised payment MFF],MATCH(AB69,lad_payment_mff[LAD21],0))</f>
        <v>1.0205818951272683</v>
      </c>
      <c r="AS69" s="41">
        <f>INDEX(lad_payment_mff[Specialised payment MFF],MATCH(AB69,lad_payment_mff[LAD21],0))</f>
        <v>1.0214317659786529</v>
      </c>
      <c r="AT69" s="186">
        <f>INDEX(lad_payment_mff[Non-specialised MFF index 2026/27],MATCH(AB69,lad_payment_mff[LAD21],0))</f>
        <v>0.96028110698300206</v>
      </c>
      <c r="AU69" s="186">
        <f>INDEX(lad_payment_mff[Specialised MFF index 2026/27],MATCH(AB69,lad_payment_mff[LAD21],0))</f>
        <v>0.94879379370006256</v>
      </c>
      <c r="AV69" s="186">
        <f>INDEX(icb_mff_index[Non-specialised MFF index 2026/27],MATCH($AH69,icb_mff_index[ICB26],0))</f>
        <v>0.96105765489333828</v>
      </c>
      <c r="AW69" s="186">
        <f>INDEX(icb_mff_index[Specialised MFF index 2026/27],MATCH($AH69,icb_mff_index[ICB26],0))</f>
        <v>0.95052519537099156</v>
      </c>
      <c r="AX69" s="41">
        <v>0.96100496181371553</v>
      </c>
      <c r="AY69" s="185"/>
      <c r="AZ69" s="185"/>
      <c r="BA69" s="185"/>
      <c r="BB69" s="185"/>
      <c r="BC69" s="187"/>
      <c r="BF69" s="223"/>
      <c r="BG69" s="223"/>
      <c r="BH69" s="223"/>
      <c r="BI69" s="224"/>
      <c r="BJ69" s="225"/>
      <c r="BK69" s="225"/>
      <c r="BL69" s="225"/>
      <c r="BM69" s="226"/>
      <c r="BN69" s="187"/>
      <c r="BO69" s="187"/>
      <c r="BP69" s="227"/>
      <c r="CD69" s="228">
        <f t="shared" si="0"/>
        <v>0.94879379370006256</v>
      </c>
      <c r="CE69" s="218">
        <v>64</v>
      </c>
      <c r="CF69" s="228">
        <f t="shared" si="1"/>
        <v>1.0527538449572942</v>
      </c>
      <c r="CG69" s="218"/>
      <c r="CH69" s="229" t="s">
        <v>14023</v>
      </c>
      <c r="CI69" s="230" t="s">
        <v>14032</v>
      </c>
      <c r="CJ69" s="231" t="str">
        <f t="shared" si="2"/>
        <v>Cm</v>
      </c>
    </row>
    <row r="70" spans="2:88" ht="14.25" thickTop="1" thickBot="1" x14ac:dyDescent="0.25">
      <c r="B70" s="232" t="s">
        <v>14045</v>
      </c>
      <c r="C70" s="233" t="s">
        <v>13263</v>
      </c>
      <c r="D70" s="233" t="s">
        <v>13263</v>
      </c>
      <c r="E70" s="233" t="s">
        <v>13263</v>
      </c>
      <c r="F70" s="233" t="s">
        <v>13263</v>
      </c>
      <c r="G70" s="233" t="s">
        <v>13263</v>
      </c>
      <c r="H70" s="233" t="s">
        <v>13263</v>
      </c>
      <c r="I70" s="435" t="s">
        <v>13263</v>
      </c>
      <c r="J70" s="556" t="s">
        <v>681</v>
      </c>
      <c r="K70" s="557" t="s">
        <v>678</v>
      </c>
      <c r="L70" s="558" t="s">
        <v>520</v>
      </c>
      <c r="M70" s="559" t="s">
        <v>597</v>
      </c>
      <c r="N70" s="559" t="s">
        <v>601</v>
      </c>
      <c r="O70" s="560" t="s">
        <v>730</v>
      </c>
      <c r="P70" s="561" t="s">
        <v>496</v>
      </c>
      <c r="Q70" s="812" t="s">
        <v>506</v>
      </c>
      <c r="R70" s="563" t="s">
        <v>508</v>
      </c>
      <c r="S70" s="564" t="s">
        <v>501</v>
      </c>
      <c r="T70" s="565" t="s">
        <v>480</v>
      </c>
      <c r="U70" s="566" t="s">
        <v>693</v>
      </c>
      <c r="V70" s="567" t="s">
        <v>695</v>
      </c>
      <c r="W70" s="554" t="s">
        <v>692</v>
      </c>
      <c r="X70" s="568" t="s">
        <v>756</v>
      </c>
      <c r="Y70" s="233" t="s">
        <v>13263</v>
      </c>
      <c r="Z70" s="438" t="s">
        <v>13263</v>
      </c>
      <c r="AB70" s="217" t="s">
        <v>213</v>
      </c>
      <c r="AC70" s="218" t="s">
        <v>522</v>
      </c>
      <c r="AD70" s="218" t="s">
        <v>213</v>
      </c>
      <c r="AE70" s="218" t="s">
        <v>522</v>
      </c>
      <c r="AF70" s="218" t="s">
        <v>213</v>
      </c>
      <c r="AG70" s="218" t="s">
        <v>522</v>
      </c>
      <c r="AH70" s="219" t="s">
        <v>962</v>
      </c>
      <c r="AI70" s="220" t="s">
        <v>13384</v>
      </c>
      <c r="AJ70" s="220" t="s">
        <v>14159</v>
      </c>
      <c r="AK70" s="219" t="s">
        <v>962</v>
      </c>
      <c r="AL70" s="221" t="s">
        <v>12898</v>
      </c>
      <c r="AM70" s="222" t="s">
        <v>12899</v>
      </c>
      <c r="AN70" s="41">
        <v>100</v>
      </c>
      <c r="AO70" s="41">
        <v>114.5</v>
      </c>
      <c r="AP70" s="41">
        <v>25.6</v>
      </c>
      <c r="AQ70" s="41">
        <v>0</v>
      </c>
      <c r="AR70" s="41">
        <f>INDEX(lad_payment_mff[Non-specialised payment MFF],MATCH(AB70,lad_payment_mff[LAD21],0))</f>
        <v>1.0495048680941235</v>
      </c>
      <c r="AS70" s="41">
        <f>INDEX(lad_payment_mff[Specialised payment MFF],MATCH(AB70,lad_payment_mff[LAD21],0))</f>
        <v>1.0515962821575702</v>
      </c>
      <c r="AT70" s="186">
        <f>INDEX(lad_payment_mff[Non-specialised MFF index 2026/27],MATCH(AB70,lad_payment_mff[LAD21],0))</f>
        <v>0.98749517439930556</v>
      </c>
      <c r="AU70" s="186">
        <f>INDEX(lad_payment_mff[Specialised MFF index 2026/27],MATCH(AB70,lad_payment_mff[LAD21],0))</f>
        <v>0.97681319420607604</v>
      </c>
      <c r="AV70" s="186">
        <f>INDEX(icb_mff_index[Non-specialised MFF index 2026/27],MATCH($AH70,icb_mff_index[ICB26],0))</f>
        <v>0.98940340599960319</v>
      </c>
      <c r="AW70" s="186">
        <f>INDEX(icb_mff_index[Specialised MFF index 2026/27],MATCH($AH70,icb_mff_index[ICB26],0))</f>
        <v>0.97637167892859156</v>
      </c>
      <c r="AX70" s="41">
        <v>0.98934527490296842</v>
      </c>
      <c r="AY70" s="185"/>
      <c r="AZ70" s="185"/>
      <c r="BA70" s="185"/>
      <c r="BB70" s="185"/>
      <c r="BC70" s="187"/>
      <c r="BF70" s="223"/>
      <c r="BG70" s="223"/>
      <c r="BH70" s="223"/>
      <c r="BI70" s="224"/>
      <c r="BJ70" s="225"/>
      <c r="BK70" s="225"/>
      <c r="BL70" s="225"/>
      <c r="BM70" s="226"/>
      <c r="BN70" s="187"/>
      <c r="BO70" s="187"/>
      <c r="BP70" s="227"/>
      <c r="CD70" s="228">
        <f t="shared" ref="CD70:CD133" si="3">INDEX($AB:$CC,MATCH($AB70,$AB:$AB,0),MATCH($B$4,$AB$4:$CC$4,0))</f>
        <v>0.97681319420607604</v>
      </c>
      <c r="CE70" s="218">
        <v>65</v>
      </c>
      <c r="CF70" s="228">
        <f t="shared" ref="CF70:CF133" si="4">LARGE($CD$6:$CD$314,CE70)</f>
        <v>1.0525908500599808</v>
      </c>
      <c r="CG70" s="218"/>
      <c r="CH70" s="229" t="s">
        <v>14040</v>
      </c>
      <c r="CI70" s="230" t="s">
        <v>14062</v>
      </c>
      <c r="CJ70" s="231" t="str">
        <f t="shared" ref="CJ70:CJ133" si="5">CH70&amp;CI70</f>
        <v>Pl</v>
      </c>
    </row>
    <row r="71" spans="2:88" ht="14.25" thickTop="1" thickBot="1" x14ac:dyDescent="0.25">
      <c r="B71" s="232" t="s">
        <v>14043</v>
      </c>
      <c r="C71" s="233" t="s">
        <v>13263</v>
      </c>
      <c r="D71" s="233" t="s">
        <v>13263</v>
      </c>
      <c r="E71" s="233" t="s">
        <v>13263</v>
      </c>
      <c r="F71" s="233" t="s">
        <v>13263</v>
      </c>
      <c r="G71" s="233" t="s">
        <v>13263</v>
      </c>
      <c r="H71" s="442" t="s">
        <v>13263</v>
      </c>
      <c r="I71" s="569" t="s">
        <v>762</v>
      </c>
      <c r="J71" s="556" t="s">
        <v>680</v>
      </c>
      <c r="K71" s="570" t="s">
        <v>683</v>
      </c>
      <c r="L71" s="571" t="s">
        <v>759</v>
      </c>
      <c r="M71" s="559" t="s">
        <v>598</v>
      </c>
      <c r="N71" s="572" t="s">
        <v>600</v>
      </c>
      <c r="O71" s="573" t="s">
        <v>494</v>
      </c>
      <c r="P71" s="561" t="s">
        <v>502</v>
      </c>
      <c r="Q71" s="561" t="s">
        <v>498</v>
      </c>
      <c r="R71" s="563" t="s">
        <v>504</v>
      </c>
      <c r="S71" s="575" t="s">
        <v>497</v>
      </c>
      <c r="T71" s="576" t="s">
        <v>499</v>
      </c>
      <c r="U71" s="576" t="s">
        <v>485</v>
      </c>
      <c r="V71" s="565" t="s">
        <v>509</v>
      </c>
      <c r="W71" s="577" t="s">
        <v>755</v>
      </c>
      <c r="X71" s="578" t="s">
        <v>651</v>
      </c>
      <c r="Y71" s="233" t="s">
        <v>13263</v>
      </c>
      <c r="Z71" s="438" t="s">
        <v>13263</v>
      </c>
      <c r="AB71" s="217" t="s">
        <v>306</v>
      </c>
      <c r="AC71" s="218" t="s">
        <v>615</v>
      </c>
      <c r="AD71" s="218" t="s">
        <v>13444</v>
      </c>
      <c r="AE71" s="218" t="s">
        <v>14097</v>
      </c>
      <c r="AF71" s="218" t="s">
        <v>13444</v>
      </c>
      <c r="AG71" s="218" t="s">
        <v>14097</v>
      </c>
      <c r="AH71" s="219" t="s">
        <v>945</v>
      </c>
      <c r="AI71" s="220" t="s">
        <v>13377</v>
      </c>
      <c r="AJ71" s="220" t="s">
        <v>14154</v>
      </c>
      <c r="AK71" s="219" t="s">
        <v>945</v>
      </c>
      <c r="AL71" s="221" t="s">
        <v>12894</v>
      </c>
      <c r="AM71" s="222" t="s">
        <v>13346</v>
      </c>
      <c r="AN71" s="41">
        <v>89.438068994384182</v>
      </c>
      <c r="AO71" s="41">
        <v>76.900000000000006</v>
      </c>
      <c r="AP71" s="41">
        <v>12.8</v>
      </c>
      <c r="AQ71" s="41">
        <v>1</v>
      </c>
      <c r="AR71" s="41">
        <f>INDEX(lad_payment_mff[Non-specialised payment MFF],MATCH(AB71,lad_payment_mff[LAD21],0))</f>
        <v>1.0164847492393958</v>
      </c>
      <c r="AS71" s="41">
        <f>INDEX(lad_payment_mff[Specialised payment MFF],MATCH(AB71,lad_payment_mff[LAD21],0))</f>
        <v>1.0294511259109373</v>
      </c>
      <c r="AT71" s="186">
        <f>INDEX(lad_payment_mff[Non-specialised MFF index 2026/27],MATCH(AB71,lad_payment_mff[LAD21],0))</f>
        <v>0.95642603978313967</v>
      </c>
      <c r="AU71" s="186">
        <f>INDEX(lad_payment_mff[Specialised MFF index 2026/27],MATCH(AB71,lad_payment_mff[LAD21],0))</f>
        <v>0.95624286586192841</v>
      </c>
      <c r="AV71" s="186">
        <f>INDEX(icb_mff_index[Non-specialised MFF index 2026/27],MATCH($AH71,icb_mff_index[ICB26],0))</f>
        <v>0.96468074657429881</v>
      </c>
      <c r="AW71" s="186">
        <f>INDEX(icb_mff_index[Specialised MFF index 2026/27],MATCH($AH71,icb_mff_index[ICB26],0))</f>
        <v>0.95874813694872285</v>
      </c>
      <c r="AX71" s="41">
        <v>0.96462237457486832</v>
      </c>
      <c r="AY71" s="185"/>
      <c r="AZ71" s="185"/>
      <c r="BA71" s="185"/>
      <c r="BB71" s="185"/>
      <c r="BC71" s="187"/>
      <c r="BF71" s="223"/>
      <c r="BG71" s="223"/>
      <c r="BH71" s="223"/>
      <c r="BI71" s="224"/>
      <c r="BJ71" s="225"/>
      <c r="BK71" s="225"/>
      <c r="BL71" s="225"/>
      <c r="BM71" s="226"/>
      <c r="BN71" s="187"/>
      <c r="BO71" s="187"/>
      <c r="BP71" s="227"/>
      <c r="CD71" s="228">
        <f t="shared" si="3"/>
        <v>0.95624286586192841</v>
      </c>
      <c r="CE71" s="218">
        <v>66</v>
      </c>
      <c r="CF71" s="228">
        <f t="shared" si="4"/>
        <v>1.0514842721072317</v>
      </c>
      <c r="CG71" s="218"/>
      <c r="CH71" s="229" t="s">
        <v>14037</v>
      </c>
      <c r="CI71" s="230" t="s">
        <v>14019</v>
      </c>
      <c r="CJ71" s="231" t="str">
        <f t="shared" si="5"/>
        <v>Fk</v>
      </c>
    </row>
    <row r="72" spans="2:88" ht="14.25" thickTop="1" thickBot="1" x14ac:dyDescent="0.25">
      <c r="B72" s="232" t="s">
        <v>14064</v>
      </c>
      <c r="C72" s="233" t="s">
        <v>13263</v>
      </c>
      <c r="D72" s="233" t="s">
        <v>13263</v>
      </c>
      <c r="E72" s="233" t="s">
        <v>13263</v>
      </c>
      <c r="F72" s="233" t="s">
        <v>13263</v>
      </c>
      <c r="G72" s="233" t="s">
        <v>13263</v>
      </c>
      <c r="H72" s="442" t="s">
        <v>13263</v>
      </c>
      <c r="I72" s="579" t="s">
        <v>764</v>
      </c>
      <c r="J72" s="580" t="s">
        <v>679</v>
      </c>
      <c r="K72" s="581" t="s">
        <v>682</v>
      </c>
      <c r="L72" s="571" t="s">
        <v>736</v>
      </c>
      <c r="M72" s="559" t="s">
        <v>752</v>
      </c>
      <c r="N72" s="559" t="s">
        <v>599</v>
      </c>
      <c r="O72" s="862" t="s">
        <v>750</v>
      </c>
      <c r="P72" s="583" t="s">
        <v>493</v>
      </c>
      <c r="Q72" s="584" t="s">
        <v>491</v>
      </c>
      <c r="R72" s="584" t="s">
        <v>478</v>
      </c>
      <c r="S72" s="813" t="s">
        <v>492</v>
      </c>
      <c r="T72" s="587" t="s">
        <v>510</v>
      </c>
      <c r="U72" s="587" t="s">
        <v>481</v>
      </c>
      <c r="V72" s="588" t="s">
        <v>486</v>
      </c>
      <c r="W72" s="589" t="s">
        <v>495</v>
      </c>
      <c r="X72" s="590" t="s">
        <v>652</v>
      </c>
      <c r="Y72" s="233" t="s">
        <v>13263</v>
      </c>
      <c r="Z72" s="438" t="s">
        <v>13263</v>
      </c>
      <c r="AB72" s="217" t="s">
        <v>254</v>
      </c>
      <c r="AC72" s="218" t="s">
        <v>563</v>
      </c>
      <c r="AD72" s="218" t="s">
        <v>254</v>
      </c>
      <c r="AE72" s="218" t="s">
        <v>563</v>
      </c>
      <c r="AF72" s="218" t="s">
        <v>14012</v>
      </c>
      <c r="AG72" s="218" t="s">
        <v>14013</v>
      </c>
      <c r="AH72" s="219" t="s">
        <v>13417</v>
      </c>
      <c r="AI72" s="220" t="s">
        <v>13418</v>
      </c>
      <c r="AJ72" s="220" t="s">
        <v>14183</v>
      </c>
      <c r="AK72" s="219" t="s">
        <v>966</v>
      </c>
      <c r="AL72" s="221" t="s">
        <v>12904</v>
      </c>
      <c r="AM72" s="222" t="s">
        <v>13338</v>
      </c>
      <c r="AN72" s="41">
        <v>100</v>
      </c>
      <c r="AO72" s="41">
        <v>97.7</v>
      </c>
      <c r="AP72" s="41">
        <v>18.899999999999999</v>
      </c>
      <c r="AQ72" s="41">
        <v>0</v>
      </c>
      <c r="AR72" s="41">
        <f>INDEX(lad_payment_mff[Non-specialised payment MFF],MATCH(AB72,lad_payment_mff[LAD21],0))</f>
        <v>1.1009770481186243</v>
      </c>
      <c r="AS72" s="41">
        <f>INDEX(lad_payment_mff[Specialised payment MFF],MATCH(AB72,lad_payment_mff[LAD21],0))</f>
        <v>1.1187832370876254</v>
      </c>
      <c r="AT72" s="186">
        <f>INDEX(lad_payment_mff[Non-specialised MFF index 2026/27],MATCH(AB72,lad_payment_mff[LAD21],0))</f>
        <v>1.0359261354507847</v>
      </c>
      <c r="AU72" s="186">
        <f>INDEX(lad_payment_mff[Specialised MFF index 2026/27],MATCH(AB72,lad_payment_mff[LAD21],0))</f>
        <v>1.039222224332689</v>
      </c>
      <c r="AV72" s="186">
        <f>INDEX(icb_mff_index[Non-specialised MFF index 2026/27],MATCH($AH72,icb_mff_index[ICB26],0))</f>
        <v>1.0099089591019779</v>
      </c>
      <c r="AW72" s="186">
        <f>INDEX(icb_mff_index[Specialised MFF index 2026/27],MATCH($AH72,icb_mff_index[ICB26],0))</f>
        <v>1.0197529474816043</v>
      </c>
      <c r="AX72" s="41">
        <v>1.009879276774436</v>
      </c>
      <c r="AY72" s="185"/>
      <c r="AZ72" s="185"/>
      <c r="BA72" s="185"/>
      <c r="BB72" s="185"/>
      <c r="BC72" s="187"/>
      <c r="BF72" s="223"/>
      <c r="BG72" s="223"/>
      <c r="BH72" s="223"/>
      <c r="BI72" s="224"/>
      <c r="BJ72" s="225"/>
      <c r="BK72" s="225"/>
      <c r="BL72" s="225"/>
      <c r="BM72" s="226"/>
      <c r="BN72" s="187"/>
      <c r="BO72" s="187"/>
      <c r="BP72" s="227"/>
      <c r="CD72" s="228">
        <f t="shared" si="3"/>
        <v>1.039222224332689</v>
      </c>
      <c r="CE72" s="218">
        <v>67</v>
      </c>
      <c r="CF72" s="228">
        <f t="shared" si="4"/>
        <v>1.048586307561864</v>
      </c>
      <c r="CG72" s="218"/>
      <c r="CH72" s="229" t="s">
        <v>13262</v>
      </c>
      <c r="CI72" s="230" t="s">
        <v>14077</v>
      </c>
      <c r="CJ72" s="231" t="str">
        <f t="shared" si="5"/>
        <v>Xr</v>
      </c>
    </row>
    <row r="73" spans="2:88" ht="14.25" thickTop="1" thickBot="1" x14ac:dyDescent="0.25">
      <c r="B73" s="232" t="s">
        <v>14056</v>
      </c>
      <c r="C73" s="233" t="s">
        <v>13263</v>
      </c>
      <c r="D73" s="233" t="s">
        <v>13263</v>
      </c>
      <c r="E73" s="233" t="s">
        <v>13263</v>
      </c>
      <c r="F73" s="233" t="s">
        <v>13263</v>
      </c>
      <c r="G73" s="233" t="s">
        <v>13263</v>
      </c>
      <c r="H73" s="435" t="s">
        <v>13263</v>
      </c>
      <c r="I73" s="591" t="s">
        <v>763</v>
      </c>
      <c r="J73" s="459" t="s">
        <v>595</v>
      </c>
      <c r="K73" s="592" t="s">
        <v>596</v>
      </c>
      <c r="L73" s="593" t="s">
        <v>765</v>
      </c>
      <c r="M73" s="594" t="s">
        <v>751</v>
      </c>
      <c r="N73" s="814" t="s">
        <v>748</v>
      </c>
      <c r="O73" s="862" t="s">
        <v>749</v>
      </c>
      <c r="P73" s="596" t="s">
        <v>484</v>
      </c>
      <c r="Q73" s="563" t="s">
        <v>479</v>
      </c>
      <c r="R73" s="597" t="s">
        <v>503</v>
      </c>
      <c r="S73" s="561" t="s">
        <v>489</v>
      </c>
      <c r="T73" s="561" t="s">
        <v>500</v>
      </c>
      <c r="U73" s="598" t="s">
        <v>507</v>
      </c>
      <c r="V73" s="461" t="s">
        <v>658</v>
      </c>
      <c r="W73" s="461" t="s">
        <v>656</v>
      </c>
      <c r="X73" s="590" t="s">
        <v>754</v>
      </c>
      <c r="Y73" s="233" t="s">
        <v>13263</v>
      </c>
      <c r="Z73" s="438" t="s">
        <v>13263</v>
      </c>
      <c r="AB73" s="217" t="s">
        <v>194</v>
      </c>
      <c r="AC73" s="218" t="s">
        <v>503</v>
      </c>
      <c r="AD73" s="218" t="s">
        <v>194</v>
      </c>
      <c r="AE73" s="218" t="s">
        <v>503</v>
      </c>
      <c r="AF73" s="218" t="s">
        <v>194</v>
      </c>
      <c r="AG73" s="218" t="s">
        <v>503</v>
      </c>
      <c r="AH73" s="219" t="s">
        <v>968</v>
      </c>
      <c r="AI73" s="220" t="s">
        <v>13411</v>
      </c>
      <c r="AJ73" s="220" t="s">
        <v>14177</v>
      </c>
      <c r="AK73" s="219" t="s">
        <v>968</v>
      </c>
      <c r="AL73" s="221" t="s">
        <v>12902</v>
      </c>
      <c r="AM73" s="222" t="s">
        <v>12903</v>
      </c>
      <c r="AN73" s="41">
        <v>100</v>
      </c>
      <c r="AO73" s="41">
        <v>94.1</v>
      </c>
      <c r="AP73" s="41">
        <v>22.5</v>
      </c>
      <c r="AQ73" s="41">
        <v>0</v>
      </c>
      <c r="AR73" s="41">
        <f>INDEX(lad_payment_mff[Non-specialised payment MFF],MATCH(AB73,lad_payment_mff[LAD21],0))</f>
        <v>1.1510790006369191</v>
      </c>
      <c r="AS73" s="41">
        <f>INDEX(lad_payment_mff[Specialised payment MFF],MATCH(AB73,lad_payment_mff[LAD21],0))</f>
        <v>1.1560632809038753</v>
      </c>
      <c r="AT73" s="186">
        <f>INDEX(lad_payment_mff[Non-specialised MFF index 2026/27],MATCH(AB73,lad_payment_mff[LAD21],0))</f>
        <v>1.0830678284947106</v>
      </c>
      <c r="AU73" s="186">
        <f>INDEX(lad_payment_mff[Specialised MFF index 2026/27],MATCH(AB73,lad_payment_mff[LAD21],0))</f>
        <v>1.0738511397236612</v>
      </c>
      <c r="AV73" s="186">
        <f>INDEX(icb_mff_index[Non-specialised MFF index 2026/27],MATCH($AH73,icb_mff_index[ICB26],0))</f>
        <v>1.0822864629812012</v>
      </c>
      <c r="AW73" s="186">
        <f>INDEX(icb_mff_index[Specialised MFF index 2026/27],MATCH($AH73,icb_mff_index[ICB26],0))</f>
        <v>1.0741556662810852</v>
      </c>
      <c r="AX73" s="41">
        <v>1.0822307917820893</v>
      </c>
      <c r="AY73" s="185"/>
      <c r="AZ73" s="185"/>
      <c r="BA73" s="185"/>
      <c r="BB73" s="185"/>
      <c r="BC73" s="187"/>
      <c r="BF73" s="223"/>
      <c r="BG73" s="223"/>
      <c r="BH73" s="223"/>
      <c r="BI73" s="224"/>
      <c r="BJ73" s="225"/>
      <c r="BK73" s="225"/>
      <c r="BL73" s="225"/>
      <c r="BM73" s="226"/>
      <c r="BN73" s="187"/>
      <c r="BO73" s="187"/>
      <c r="BP73" s="227"/>
      <c r="CD73" s="228">
        <f t="shared" si="3"/>
        <v>1.0738511397236612</v>
      </c>
      <c r="CE73" s="218">
        <v>68</v>
      </c>
      <c r="CF73" s="228">
        <f t="shared" si="4"/>
        <v>1.0474986637812935</v>
      </c>
      <c r="CG73" s="218"/>
      <c r="CH73" s="229" t="s">
        <v>14056</v>
      </c>
      <c r="CI73" s="230" t="s">
        <v>14015</v>
      </c>
      <c r="CJ73" s="231" t="str">
        <f t="shared" si="5"/>
        <v>Up</v>
      </c>
    </row>
    <row r="74" spans="2:88" ht="14.25" thickTop="1" thickBot="1" x14ac:dyDescent="0.25">
      <c r="B74" s="232" t="s">
        <v>14053</v>
      </c>
      <c r="C74" s="233" t="s">
        <v>13263</v>
      </c>
      <c r="D74" s="233" t="s">
        <v>13263</v>
      </c>
      <c r="E74" s="233" t="s">
        <v>13263</v>
      </c>
      <c r="F74" s="434" t="s">
        <v>13263</v>
      </c>
      <c r="G74" s="435" t="s">
        <v>13263</v>
      </c>
      <c r="H74" s="599" t="s">
        <v>702</v>
      </c>
      <c r="I74" s="600" t="s">
        <v>705</v>
      </c>
      <c r="J74" s="459" t="s">
        <v>547</v>
      </c>
      <c r="K74" s="460" t="s">
        <v>594</v>
      </c>
      <c r="L74" s="601" t="s">
        <v>668</v>
      </c>
      <c r="M74" s="602" t="s">
        <v>677</v>
      </c>
      <c r="N74" s="815" t="s">
        <v>672</v>
      </c>
      <c r="O74" s="863" t="s">
        <v>753</v>
      </c>
      <c r="P74" s="859" t="s">
        <v>576</v>
      </c>
      <c r="Q74" s="596" t="s">
        <v>490</v>
      </c>
      <c r="R74" s="575" t="s">
        <v>487</v>
      </c>
      <c r="S74" s="606" t="s">
        <v>483</v>
      </c>
      <c r="T74" s="606" t="s">
        <v>488</v>
      </c>
      <c r="U74" s="607" t="s">
        <v>505</v>
      </c>
      <c r="V74" s="461" t="s">
        <v>654</v>
      </c>
      <c r="W74" s="461" t="s">
        <v>650</v>
      </c>
      <c r="X74" s="590" t="s">
        <v>659</v>
      </c>
      <c r="Y74" s="233" t="s">
        <v>13263</v>
      </c>
      <c r="Z74" s="438" t="s">
        <v>13263</v>
      </c>
      <c r="AB74" s="217" t="s">
        <v>356</v>
      </c>
      <c r="AC74" s="218" t="s">
        <v>665</v>
      </c>
      <c r="AD74" s="218" t="s">
        <v>356</v>
      </c>
      <c r="AE74" s="218" t="s">
        <v>665</v>
      </c>
      <c r="AF74" s="218" t="s">
        <v>14085</v>
      </c>
      <c r="AG74" s="218" t="s">
        <v>14086</v>
      </c>
      <c r="AH74" s="219" t="s">
        <v>13395</v>
      </c>
      <c r="AI74" s="220" t="s">
        <v>13396</v>
      </c>
      <c r="AJ74" s="220" t="s">
        <v>14168</v>
      </c>
      <c r="AK74" s="219" t="s">
        <v>937</v>
      </c>
      <c r="AL74" s="221" t="s">
        <v>12900</v>
      </c>
      <c r="AM74" s="222" t="s">
        <v>13340</v>
      </c>
      <c r="AN74" s="41">
        <v>100</v>
      </c>
      <c r="AO74" s="41">
        <v>82.1</v>
      </c>
      <c r="AP74" s="41">
        <v>13</v>
      </c>
      <c r="AQ74" s="41">
        <v>0</v>
      </c>
      <c r="AR74" s="41">
        <f>INDEX(lad_payment_mff[Non-specialised payment MFF],MATCH(AB74,lad_payment_mff[LAD21],0))</f>
        <v>1.1082101278383092</v>
      </c>
      <c r="AS74" s="41">
        <f>INDEX(lad_payment_mff[Specialised payment MFF],MATCH(AB74,lad_payment_mff[LAD21],0))</f>
        <v>1.1468598910617973</v>
      </c>
      <c r="AT74" s="186">
        <f>INDEX(lad_payment_mff[Non-specialised MFF index 2026/27],MATCH(AB74,lad_payment_mff[LAD21],0))</f>
        <v>1.0427318507327026</v>
      </c>
      <c r="AU74" s="186">
        <f>INDEX(lad_payment_mff[Specialised MFF index 2026/27],MATCH(AB74,lad_payment_mff[LAD21],0))</f>
        <v>1.0653022386085675</v>
      </c>
      <c r="AV74" s="186">
        <f>INDEX(icb_mff_index[Non-specialised MFF index 2026/27],MATCH($AH74,icb_mff_index[ICB26],0))</f>
        <v>1.0187215185834679</v>
      </c>
      <c r="AW74" s="186">
        <f>INDEX(icb_mff_index[Specialised MFF index 2026/27],MATCH($AH74,icb_mff_index[ICB26],0))</f>
        <v>1.0382775035110314</v>
      </c>
      <c r="AX74" s="41">
        <v>1.0186896053225076</v>
      </c>
      <c r="AY74" s="185"/>
      <c r="AZ74" s="185"/>
      <c r="BA74" s="185"/>
      <c r="BB74" s="185"/>
      <c r="BC74" s="187"/>
      <c r="BF74" s="223"/>
      <c r="BG74" s="223"/>
      <c r="BH74" s="223"/>
      <c r="BI74" s="224"/>
      <c r="BJ74" s="225"/>
      <c r="BK74" s="225"/>
      <c r="BL74" s="225"/>
      <c r="BM74" s="226"/>
      <c r="BN74" s="187"/>
      <c r="BO74" s="187"/>
      <c r="BP74" s="227"/>
      <c r="CD74" s="228">
        <f t="shared" si="3"/>
        <v>1.0653022386085675</v>
      </c>
      <c r="CE74" s="218">
        <v>69</v>
      </c>
      <c r="CF74" s="228">
        <f t="shared" si="4"/>
        <v>1.0462474969180293</v>
      </c>
      <c r="CG74" s="218"/>
      <c r="CH74" s="229" t="s">
        <v>14040</v>
      </c>
      <c r="CI74" s="230" t="s">
        <v>14026</v>
      </c>
      <c r="CJ74" s="231" t="str">
        <f t="shared" si="5"/>
        <v>Po</v>
      </c>
    </row>
    <row r="75" spans="2:88" ht="14.25" thickTop="1" thickBot="1" x14ac:dyDescent="0.25">
      <c r="B75" s="232" t="s">
        <v>14066</v>
      </c>
      <c r="C75" s="233" t="s">
        <v>13263</v>
      </c>
      <c r="D75" s="233" t="s">
        <v>13263</v>
      </c>
      <c r="E75" s="435" t="s">
        <v>13263</v>
      </c>
      <c r="F75" s="599" t="s">
        <v>701</v>
      </c>
      <c r="G75" s="599" t="s">
        <v>707</v>
      </c>
      <c r="H75" s="599" t="s">
        <v>703</v>
      </c>
      <c r="I75" s="599" t="s">
        <v>706</v>
      </c>
      <c r="J75" s="608" t="s">
        <v>731</v>
      </c>
      <c r="K75" s="609" t="s">
        <v>732</v>
      </c>
      <c r="L75" s="601" t="s">
        <v>670</v>
      </c>
      <c r="M75" s="601" t="s">
        <v>667</v>
      </c>
      <c r="N75" s="601" t="s">
        <v>676</v>
      </c>
      <c r="O75" s="816" t="s">
        <v>669</v>
      </c>
      <c r="P75" s="857" t="s">
        <v>577</v>
      </c>
      <c r="Q75" s="859" t="s">
        <v>582</v>
      </c>
      <c r="R75" s="611" t="s">
        <v>482</v>
      </c>
      <c r="S75" s="857" t="s">
        <v>581</v>
      </c>
      <c r="T75" s="858" t="s">
        <v>578</v>
      </c>
      <c r="U75" s="516" t="s">
        <v>574</v>
      </c>
      <c r="V75" s="613" t="s">
        <v>649</v>
      </c>
      <c r="W75" s="461" t="s">
        <v>655</v>
      </c>
      <c r="X75" s="590" t="s">
        <v>657</v>
      </c>
      <c r="Y75" s="233" t="s">
        <v>13263</v>
      </c>
      <c r="Z75" s="438" t="s">
        <v>13263</v>
      </c>
      <c r="AB75" s="217" t="s">
        <v>473</v>
      </c>
      <c r="AC75" s="218" t="s">
        <v>782</v>
      </c>
      <c r="AD75" s="218" t="s">
        <v>473</v>
      </c>
      <c r="AE75" s="218" t="s">
        <v>782</v>
      </c>
      <c r="AF75" s="218" t="s">
        <v>473</v>
      </c>
      <c r="AG75" s="218" t="s">
        <v>782</v>
      </c>
      <c r="AH75" s="219" t="s">
        <v>1033</v>
      </c>
      <c r="AI75" s="220" t="s">
        <v>13375</v>
      </c>
      <c r="AJ75" s="220" t="s">
        <v>14152</v>
      </c>
      <c r="AK75" s="219" t="s">
        <v>1033</v>
      </c>
      <c r="AL75" s="221" t="s">
        <v>12894</v>
      </c>
      <c r="AM75" s="222" t="s">
        <v>13346</v>
      </c>
      <c r="AN75" s="41">
        <v>100</v>
      </c>
      <c r="AO75" s="41">
        <v>115.7</v>
      </c>
      <c r="AP75" s="41">
        <v>25.7</v>
      </c>
      <c r="AQ75" s="41">
        <v>0</v>
      </c>
      <c r="AR75" s="41">
        <f>INDEX(lad_payment_mff[Non-specialised payment MFF],MATCH(AB75,lad_payment_mff[LAD21],0))</f>
        <v>1.0208225487260005</v>
      </c>
      <c r="AS75" s="41">
        <f>INDEX(lad_payment_mff[Specialised payment MFF],MATCH(AB75,lad_payment_mff[LAD21],0))</f>
        <v>1.0184391076760873</v>
      </c>
      <c r="AT75" s="186">
        <f>INDEX(lad_payment_mff[Non-specialised MFF index 2026/27],MATCH(AB75,lad_payment_mff[LAD21],0))</f>
        <v>0.96050754163297436</v>
      </c>
      <c r="AU75" s="186">
        <f>INDEX(lad_payment_mff[Specialised MFF index 2026/27],MATCH(AB75,lad_payment_mff[LAD21],0))</f>
        <v>0.94601395492990148</v>
      </c>
      <c r="AV75" s="186">
        <f>INDEX(icb_mff_index[Non-specialised MFF index 2026/27],MATCH($AH75,icb_mff_index[ICB26],0))</f>
        <v>0.96105765489333828</v>
      </c>
      <c r="AW75" s="186">
        <f>INDEX(icb_mff_index[Specialised MFF index 2026/27],MATCH($AH75,icb_mff_index[ICB26],0))</f>
        <v>0.95052519537099156</v>
      </c>
      <c r="AX75" s="41">
        <v>0.96100496181371553</v>
      </c>
      <c r="AY75" s="185"/>
      <c r="AZ75" s="185"/>
      <c r="BA75" s="185"/>
      <c r="BB75" s="185"/>
      <c r="BC75" s="187"/>
      <c r="BF75" s="223"/>
      <c r="BG75" s="223"/>
      <c r="BH75" s="223"/>
      <c r="BI75" s="224"/>
      <c r="BJ75" s="225"/>
      <c r="BK75" s="225"/>
      <c r="BL75" s="225"/>
      <c r="BM75" s="226"/>
      <c r="BN75" s="187"/>
      <c r="BO75" s="187"/>
      <c r="BP75" s="227"/>
      <c r="CD75" s="228">
        <f t="shared" si="3"/>
        <v>0.94601395492990148</v>
      </c>
      <c r="CE75" s="218">
        <v>70</v>
      </c>
      <c r="CF75" s="228">
        <f t="shared" si="4"/>
        <v>1.0450726885590578</v>
      </c>
      <c r="CG75" s="218"/>
      <c r="CH75" s="229" t="s">
        <v>14023</v>
      </c>
      <c r="CI75" s="230" t="s">
        <v>14076</v>
      </c>
      <c r="CJ75" s="231" t="str">
        <f t="shared" si="5"/>
        <v>Cn</v>
      </c>
    </row>
    <row r="76" spans="2:88" ht="14.25" thickTop="1" thickBot="1" x14ac:dyDescent="0.25">
      <c r="B76" s="232" t="s">
        <v>13262</v>
      </c>
      <c r="C76" s="233" t="s">
        <v>13263</v>
      </c>
      <c r="D76" s="442" t="s">
        <v>13263</v>
      </c>
      <c r="E76" s="614" t="s">
        <v>738</v>
      </c>
      <c r="F76" s="615" t="s">
        <v>761</v>
      </c>
      <c r="G76" s="615" t="s">
        <v>704</v>
      </c>
      <c r="H76" s="615" t="s">
        <v>760</v>
      </c>
      <c r="I76" s="616" t="s">
        <v>708</v>
      </c>
      <c r="J76" s="233" t="s">
        <v>13263</v>
      </c>
      <c r="K76" s="233" t="s">
        <v>13263</v>
      </c>
      <c r="L76" s="617" t="s">
        <v>674</v>
      </c>
      <c r="M76" s="601" t="s">
        <v>744</v>
      </c>
      <c r="N76" s="601" t="s">
        <v>675</v>
      </c>
      <c r="O76" s="860" t="s">
        <v>575</v>
      </c>
      <c r="P76" s="857" t="s">
        <v>572</v>
      </c>
      <c r="Q76" s="857" t="s">
        <v>580</v>
      </c>
      <c r="R76" s="857" t="s">
        <v>573</v>
      </c>
      <c r="S76" s="857" t="s">
        <v>579</v>
      </c>
      <c r="T76" s="518" t="s">
        <v>563</v>
      </c>
      <c r="U76" s="518" t="s">
        <v>696</v>
      </c>
      <c r="V76" s="511" t="s">
        <v>697</v>
      </c>
      <c r="W76" s="619" t="s">
        <v>660</v>
      </c>
      <c r="X76" s="620" t="s">
        <v>653</v>
      </c>
      <c r="Y76" s="233" t="s">
        <v>13263</v>
      </c>
      <c r="Z76" s="438" t="s">
        <v>13263</v>
      </c>
      <c r="AB76" s="217" t="s">
        <v>349</v>
      </c>
      <c r="AC76" s="218" t="s">
        <v>658</v>
      </c>
      <c r="AD76" s="218" t="s">
        <v>349</v>
      </c>
      <c r="AE76" s="218" t="s">
        <v>658</v>
      </c>
      <c r="AF76" s="218" t="s">
        <v>14034</v>
      </c>
      <c r="AG76" s="218" t="s">
        <v>14035</v>
      </c>
      <c r="AH76" s="219" t="s">
        <v>1130</v>
      </c>
      <c r="AI76" s="220" t="s">
        <v>13416</v>
      </c>
      <c r="AJ76" s="220" t="s">
        <v>14182</v>
      </c>
      <c r="AK76" s="219" t="s">
        <v>1130</v>
      </c>
      <c r="AL76" s="221" t="s">
        <v>12904</v>
      </c>
      <c r="AM76" s="222" t="s">
        <v>13338</v>
      </c>
      <c r="AN76" s="41">
        <v>100</v>
      </c>
      <c r="AO76" s="41">
        <v>101.4</v>
      </c>
      <c r="AP76" s="41">
        <v>18.8</v>
      </c>
      <c r="AQ76" s="41">
        <v>0</v>
      </c>
      <c r="AR76" s="41">
        <f>INDEX(lad_payment_mff[Non-specialised payment MFF],MATCH(AB76,lad_payment_mff[LAD21],0))</f>
        <v>1.137951172464998</v>
      </c>
      <c r="AS76" s="41">
        <f>INDEX(lad_payment_mff[Specialised payment MFF],MATCH(AB76,lad_payment_mff[LAD21],0))</f>
        <v>1.1432081263098235</v>
      </c>
      <c r="AT76" s="186">
        <f>INDEX(lad_payment_mff[Non-specialised MFF index 2026/27],MATCH(AB76,lad_payment_mff[LAD21],0))</f>
        <v>1.0707156542797815</v>
      </c>
      <c r="AU76" s="186">
        <f>INDEX(lad_payment_mff[Specialised MFF index 2026/27],MATCH(AB76,lad_payment_mff[LAD21],0))</f>
        <v>1.0619101650035285</v>
      </c>
      <c r="AV76" s="186">
        <f>INDEX(icb_mff_index[Non-specialised MFF index 2026/27],MATCH($AH76,icb_mff_index[ICB26],0))</f>
        <v>1.0028205303929727</v>
      </c>
      <c r="AW76" s="186">
        <f>INDEX(icb_mff_index[Specialised MFF index 2026/27],MATCH($AH76,icb_mff_index[ICB26],0))</f>
        <v>1.0347812701273946</v>
      </c>
      <c r="AX76" s="41">
        <v>1.002749988305689</v>
      </c>
      <c r="AY76" s="185"/>
      <c r="AZ76" s="185"/>
      <c r="BA76" s="185"/>
      <c r="BB76" s="185"/>
      <c r="BC76" s="187"/>
      <c r="BF76" s="223"/>
      <c r="BG76" s="223"/>
      <c r="BH76" s="223"/>
      <c r="BI76" s="224"/>
      <c r="BJ76" s="225"/>
      <c r="BK76" s="225"/>
      <c r="BL76" s="225"/>
      <c r="BM76" s="226"/>
      <c r="BN76" s="187"/>
      <c r="BO76" s="187"/>
      <c r="BP76" s="227"/>
      <c r="CD76" s="228">
        <f t="shared" si="3"/>
        <v>1.0619101650035285</v>
      </c>
      <c r="CE76" s="218">
        <v>71</v>
      </c>
      <c r="CF76" s="228">
        <f t="shared" si="4"/>
        <v>1.0424947116735122</v>
      </c>
      <c r="CG76" s="218"/>
      <c r="CH76" s="229" t="s">
        <v>14056</v>
      </c>
      <c r="CI76" s="230" t="s">
        <v>14041</v>
      </c>
      <c r="CJ76" s="231" t="str">
        <f t="shared" si="5"/>
        <v>Ut</v>
      </c>
    </row>
    <row r="77" spans="2:88" ht="14.25" thickTop="1" thickBot="1" x14ac:dyDescent="0.25">
      <c r="B77" s="232" t="s">
        <v>14025</v>
      </c>
      <c r="C77" s="233" t="s">
        <v>13263</v>
      </c>
      <c r="D77" s="434" t="s">
        <v>13263</v>
      </c>
      <c r="E77" s="621" t="s">
        <v>13263</v>
      </c>
      <c r="F77" s="233" t="s">
        <v>13263</v>
      </c>
      <c r="G77" s="233" t="s">
        <v>13263</v>
      </c>
      <c r="H77" s="233" t="s">
        <v>13263</v>
      </c>
      <c r="I77" s="233" t="s">
        <v>13263</v>
      </c>
      <c r="J77" s="233" t="s">
        <v>13263</v>
      </c>
      <c r="K77" s="233" t="s">
        <v>13263</v>
      </c>
      <c r="L77" s="435" t="s">
        <v>13263</v>
      </c>
      <c r="M77" s="622" t="s">
        <v>673</v>
      </c>
      <c r="N77" s="622" t="s">
        <v>745</v>
      </c>
      <c r="O77" s="623" t="s">
        <v>671</v>
      </c>
      <c r="P77" s="624" t="s">
        <v>564</v>
      </c>
      <c r="Q77" s="624" t="s">
        <v>565</v>
      </c>
      <c r="R77" s="518" t="s">
        <v>560</v>
      </c>
      <c r="S77" s="518" t="s">
        <v>562</v>
      </c>
      <c r="T77" s="518" t="s">
        <v>561</v>
      </c>
      <c r="U77" s="624" t="s">
        <v>700</v>
      </c>
      <c r="V77" s="528" t="s">
        <v>699</v>
      </c>
      <c r="W77" s="233" t="s">
        <v>13263</v>
      </c>
      <c r="X77" s="233" t="s">
        <v>13263</v>
      </c>
      <c r="Y77" s="233" t="s">
        <v>13263</v>
      </c>
      <c r="Z77" s="438" t="s">
        <v>13263</v>
      </c>
      <c r="AB77" s="217" t="s">
        <v>463</v>
      </c>
      <c r="AC77" s="218" t="s">
        <v>772</v>
      </c>
      <c r="AD77" s="218" t="s">
        <v>463</v>
      </c>
      <c r="AE77" s="218" t="s">
        <v>772</v>
      </c>
      <c r="AF77" s="218" t="s">
        <v>463</v>
      </c>
      <c r="AG77" s="218" t="s">
        <v>772</v>
      </c>
      <c r="AH77" s="219" t="s">
        <v>975</v>
      </c>
      <c r="AI77" s="220" t="s">
        <v>13385</v>
      </c>
      <c r="AJ77" s="220" t="s">
        <v>14160</v>
      </c>
      <c r="AK77" s="219" t="s">
        <v>975</v>
      </c>
      <c r="AL77" s="221" t="s">
        <v>12898</v>
      </c>
      <c r="AM77" s="222" t="s">
        <v>12899</v>
      </c>
      <c r="AN77" s="41">
        <v>100</v>
      </c>
      <c r="AO77" s="41">
        <v>116</v>
      </c>
      <c r="AP77" s="41">
        <v>26.3</v>
      </c>
      <c r="AQ77" s="41">
        <v>0</v>
      </c>
      <c r="AR77" s="41">
        <f>INDEX(lad_payment_mff[Non-specialised payment MFF],MATCH(AB77,lad_payment_mff[LAD21],0))</f>
        <v>1.0370943278793952</v>
      </c>
      <c r="AS77" s="41">
        <f>INDEX(lad_payment_mff[Specialised payment MFF],MATCH(AB77,lad_payment_mff[LAD21],0))</f>
        <v>1.0379485092007399</v>
      </c>
      <c r="AT77" s="186">
        <f>INDEX(lad_payment_mff[Non-specialised MFF index 2026/27],MATCH(AB77,lad_payment_mff[LAD21],0))</f>
        <v>0.97581790738863483</v>
      </c>
      <c r="AU77" s="186">
        <f>INDEX(lad_payment_mff[Specialised MFF index 2026/27],MATCH(AB77,lad_payment_mff[LAD21],0))</f>
        <v>0.96413596728738815</v>
      </c>
      <c r="AV77" s="186">
        <f>INDEX(icb_mff_index[Non-specialised MFF index 2026/27],MATCH($AH77,icb_mff_index[ICB26],0))</f>
        <v>0.97073868355686332</v>
      </c>
      <c r="AW77" s="186">
        <f>INDEX(icb_mff_index[Specialised MFF index 2026/27],MATCH($AH77,icb_mff_index[ICB26],0))</f>
        <v>0.96295005889545138</v>
      </c>
      <c r="AX77" s="41">
        <v>0.97069297391100784</v>
      </c>
      <c r="AY77" s="185"/>
      <c r="AZ77" s="185"/>
      <c r="BA77" s="185"/>
      <c r="BB77" s="185"/>
      <c r="BC77" s="187"/>
      <c r="BF77" s="223"/>
      <c r="BG77" s="223"/>
      <c r="BH77" s="223"/>
      <c r="BI77" s="224"/>
      <c r="BJ77" s="225"/>
      <c r="BK77" s="225"/>
      <c r="BL77" s="225"/>
      <c r="BM77" s="226"/>
      <c r="BN77" s="187"/>
      <c r="BO77" s="187"/>
      <c r="BP77" s="227"/>
      <c r="CD77" s="228">
        <f t="shared" si="3"/>
        <v>0.96413596728738815</v>
      </c>
      <c r="CE77" s="218">
        <v>72</v>
      </c>
      <c r="CF77" s="228">
        <f t="shared" si="4"/>
        <v>1.0424902348069696</v>
      </c>
      <c r="CG77" s="218"/>
      <c r="CH77" s="229" t="s">
        <v>14031</v>
      </c>
      <c r="CI77" s="230" t="s">
        <v>14019</v>
      </c>
      <c r="CJ77" s="231" t="str">
        <f t="shared" si="5"/>
        <v>Kk</v>
      </c>
    </row>
    <row r="78" spans="2:88" ht="14.25" thickTop="1" thickBot="1" x14ac:dyDescent="0.25">
      <c r="B78" s="232" t="s">
        <v>14014</v>
      </c>
      <c r="C78" s="233" t="s">
        <v>13263</v>
      </c>
      <c r="D78" s="625" t="s">
        <v>737</v>
      </c>
      <c r="E78" s="233" t="s">
        <v>13263</v>
      </c>
      <c r="F78" s="233" t="s">
        <v>13263</v>
      </c>
      <c r="G78" s="233" t="s">
        <v>13263</v>
      </c>
      <c r="H78" s="233" t="s">
        <v>13263</v>
      </c>
      <c r="I78" s="233" t="s">
        <v>13263</v>
      </c>
      <c r="J78" s="233" t="s">
        <v>13263</v>
      </c>
      <c r="K78" s="442" t="s">
        <v>13263</v>
      </c>
      <c r="L78" s="626" t="s">
        <v>743</v>
      </c>
      <c r="M78" s="233" t="s">
        <v>13263</v>
      </c>
      <c r="N78" s="233" t="s">
        <v>13263</v>
      </c>
      <c r="O78" s="233" t="s">
        <v>13263</v>
      </c>
      <c r="P78" s="233" t="s">
        <v>13263</v>
      </c>
      <c r="Q78" s="442" t="s">
        <v>13263</v>
      </c>
      <c r="R78" s="624" t="s">
        <v>566</v>
      </c>
      <c r="S78" s="624" t="s">
        <v>746</v>
      </c>
      <c r="T78" s="528" t="s">
        <v>698</v>
      </c>
      <c r="U78" s="233"/>
      <c r="V78" s="233"/>
      <c r="W78" s="233"/>
      <c r="X78" s="233"/>
      <c r="Y78" s="233"/>
      <c r="Z78" s="627"/>
      <c r="AB78" s="217" t="s">
        <v>404</v>
      </c>
      <c r="AC78" s="218" t="s">
        <v>713</v>
      </c>
      <c r="AD78" s="218" t="s">
        <v>404</v>
      </c>
      <c r="AE78" s="218" t="s">
        <v>713</v>
      </c>
      <c r="AF78" s="218" t="s">
        <v>14020</v>
      </c>
      <c r="AG78" s="218" t="s">
        <v>14021</v>
      </c>
      <c r="AH78" s="219" t="s">
        <v>975</v>
      </c>
      <c r="AI78" s="220" t="s">
        <v>13385</v>
      </c>
      <c r="AJ78" s="220" t="s">
        <v>14160</v>
      </c>
      <c r="AK78" s="219" t="s">
        <v>975</v>
      </c>
      <c r="AL78" s="221" t="s">
        <v>12898</v>
      </c>
      <c r="AM78" s="222" t="s">
        <v>12899</v>
      </c>
      <c r="AN78" s="41">
        <v>100</v>
      </c>
      <c r="AO78" s="41">
        <v>76.400000000000006</v>
      </c>
      <c r="AP78" s="41">
        <v>11.9</v>
      </c>
      <c r="AQ78" s="41">
        <v>0</v>
      </c>
      <c r="AR78" s="41">
        <f>INDEX(lad_payment_mff[Non-specialised payment MFF],MATCH(AB78,lad_payment_mff[LAD21],0))</f>
        <v>1.0285887823558801</v>
      </c>
      <c r="AS78" s="41">
        <f>INDEX(lad_payment_mff[Specialised payment MFF],MATCH(AB78,lad_payment_mff[LAD21],0))</f>
        <v>1.0381333031096209</v>
      </c>
      <c r="AT78" s="186">
        <f>INDEX(lad_payment_mff[Non-specialised MFF index 2026/27],MATCH(AB78,lad_payment_mff[LAD21],0))</f>
        <v>0.96781490957943395</v>
      </c>
      <c r="AU78" s="186">
        <f>INDEX(lad_payment_mff[Specialised MFF index 2026/27],MATCH(AB78,lad_payment_mff[LAD21],0))</f>
        <v>0.96430761978508783</v>
      </c>
      <c r="AV78" s="186">
        <f>INDEX(icb_mff_index[Non-specialised MFF index 2026/27],MATCH($AH78,icb_mff_index[ICB26],0))</f>
        <v>0.97073868355686332</v>
      </c>
      <c r="AW78" s="186">
        <f>INDEX(icb_mff_index[Specialised MFF index 2026/27],MATCH($AH78,icb_mff_index[ICB26],0))</f>
        <v>0.96295005889545138</v>
      </c>
      <c r="AX78" s="41">
        <v>0.97069297391100784</v>
      </c>
      <c r="AY78" s="185"/>
      <c r="AZ78" s="185"/>
      <c r="BA78" s="185"/>
      <c r="BB78" s="185"/>
      <c r="BC78" s="187"/>
      <c r="BF78" s="223"/>
      <c r="BG78" s="223"/>
      <c r="BH78" s="223"/>
      <c r="BI78" s="224"/>
      <c r="BJ78" s="225"/>
      <c r="BK78" s="225"/>
      <c r="BL78" s="225"/>
      <c r="BM78" s="226"/>
      <c r="BN78" s="187"/>
      <c r="BO78" s="187"/>
      <c r="BP78" s="227"/>
      <c r="CD78" s="228">
        <f t="shared" si="3"/>
        <v>0.96430761978508783</v>
      </c>
      <c r="CE78" s="218">
        <v>73</v>
      </c>
      <c r="CF78" s="228">
        <f t="shared" si="4"/>
        <v>1.0415182516071657</v>
      </c>
      <c r="CG78" s="218"/>
      <c r="CH78" s="229" t="s">
        <v>14031</v>
      </c>
      <c r="CI78" s="230" t="s">
        <v>14048</v>
      </c>
      <c r="CJ78" s="231" t="str">
        <f t="shared" si="5"/>
        <v>Kj</v>
      </c>
    </row>
    <row r="79" spans="2:88" ht="13.5" thickTop="1" x14ac:dyDescent="0.2">
      <c r="B79" s="429"/>
      <c r="C79" s="430" t="s">
        <v>14070</v>
      </c>
      <c r="D79" s="628" t="s">
        <v>14071</v>
      </c>
      <c r="E79" s="430" t="s">
        <v>14072</v>
      </c>
      <c r="F79" s="430" t="s">
        <v>14073</v>
      </c>
      <c r="G79" s="430" t="s">
        <v>14074</v>
      </c>
      <c r="H79" s="430" t="s">
        <v>14065</v>
      </c>
      <c r="I79" s="430" t="s">
        <v>14075</v>
      </c>
      <c r="J79" s="430" t="s">
        <v>14063</v>
      </c>
      <c r="K79" s="430" t="s">
        <v>14069</v>
      </c>
      <c r="L79" s="628" t="s">
        <v>14048</v>
      </c>
      <c r="M79" s="430" t="s">
        <v>14019</v>
      </c>
      <c r="N79" s="430" t="s">
        <v>14062</v>
      </c>
      <c r="O79" s="430" t="s">
        <v>14032</v>
      </c>
      <c r="P79" s="430" t="s">
        <v>14076</v>
      </c>
      <c r="Q79" s="430" t="s">
        <v>14026</v>
      </c>
      <c r="R79" s="628" t="s">
        <v>14015</v>
      </c>
      <c r="S79" s="628" t="s">
        <v>14068</v>
      </c>
      <c r="T79" s="628" t="s">
        <v>14077</v>
      </c>
      <c r="U79" s="430" t="s">
        <v>14058</v>
      </c>
      <c r="V79" s="430" t="s">
        <v>14041</v>
      </c>
      <c r="W79" s="430" t="s">
        <v>14036</v>
      </c>
      <c r="X79" s="430" t="s">
        <v>14078</v>
      </c>
      <c r="Y79" s="430" t="s">
        <v>14079</v>
      </c>
      <c r="Z79" s="431" t="s">
        <v>14080</v>
      </c>
      <c r="AB79" s="217" t="s">
        <v>221</v>
      </c>
      <c r="AC79" s="218" t="s">
        <v>530</v>
      </c>
      <c r="AD79" s="218" t="s">
        <v>221</v>
      </c>
      <c r="AE79" s="218" t="s">
        <v>530</v>
      </c>
      <c r="AF79" s="218" t="s">
        <v>221</v>
      </c>
      <c r="AG79" s="218" t="s">
        <v>530</v>
      </c>
      <c r="AH79" s="219" t="s">
        <v>982</v>
      </c>
      <c r="AI79" s="220" t="s">
        <v>13376</v>
      </c>
      <c r="AJ79" s="220" t="s">
        <v>14153</v>
      </c>
      <c r="AK79" s="219" t="s">
        <v>982</v>
      </c>
      <c r="AL79" s="221" t="s">
        <v>12894</v>
      </c>
      <c r="AM79" s="222" t="s">
        <v>13346</v>
      </c>
      <c r="AN79" s="41">
        <v>100</v>
      </c>
      <c r="AO79" s="41">
        <v>119</v>
      </c>
      <c r="AP79" s="41">
        <v>30.3</v>
      </c>
      <c r="AQ79" s="41">
        <v>0</v>
      </c>
      <c r="AR79" s="41">
        <f>INDEX(lad_payment_mff[Non-specialised payment MFF],MATCH(AB79,lad_payment_mff[LAD21],0))</f>
        <v>1.0214962105745458</v>
      </c>
      <c r="AS79" s="41">
        <f>INDEX(lad_payment_mff[Specialised payment MFF],MATCH(AB79,lad_payment_mff[LAD21],0))</f>
        <v>1.0240666526913424</v>
      </c>
      <c r="AT79" s="186">
        <f>INDEX(lad_payment_mff[Non-specialised MFF index 2026/27],MATCH(AB79,lad_payment_mff[LAD21],0))</f>
        <v>0.96114140036468432</v>
      </c>
      <c r="AU79" s="186">
        <f>INDEX(lad_payment_mff[Specialised MFF index 2026/27],MATCH(AB79,lad_payment_mff[LAD21],0))</f>
        <v>0.95124130340493862</v>
      </c>
      <c r="AV79" s="186">
        <f>INDEX(icb_mff_index[Non-specialised MFF index 2026/27],MATCH($AH79,icb_mff_index[ICB26],0))</f>
        <v>0.96117133026755219</v>
      </c>
      <c r="AW79" s="186">
        <f>INDEX(icb_mff_index[Specialised MFF index 2026/27],MATCH($AH79,icb_mff_index[ICB26],0))</f>
        <v>0.95059198380647358</v>
      </c>
      <c r="AX79" s="41">
        <v>0.96112151767408904</v>
      </c>
      <c r="AY79" s="185"/>
      <c r="AZ79" s="185"/>
      <c r="BA79" s="185"/>
      <c r="BB79" s="185"/>
      <c r="BC79" s="187"/>
      <c r="BF79" s="223"/>
      <c r="BG79" s="223"/>
      <c r="BH79" s="223"/>
      <c r="BI79" s="224"/>
      <c r="BJ79" s="225"/>
      <c r="BK79" s="225"/>
      <c r="BL79" s="225"/>
      <c r="BM79" s="226"/>
      <c r="BN79" s="187"/>
      <c r="BO79" s="187"/>
      <c r="BP79" s="227"/>
      <c r="CD79" s="228">
        <f t="shared" si="3"/>
        <v>0.95124130340493862</v>
      </c>
      <c r="CE79" s="218">
        <v>74</v>
      </c>
      <c r="CF79" s="228">
        <f t="shared" si="4"/>
        <v>1.0403266137980129</v>
      </c>
      <c r="CG79" s="218"/>
      <c r="CH79" s="229" t="s">
        <v>14044</v>
      </c>
      <c r="CI79" s="230" t="s">
        <v>14026</v>
      </c>
      <c r="CJ79" s="231" t="str">
        <f t="shared" si="5"/>
        <v>Ho</v>
      </c>
    </row>
    <row r="80" spans="2:88" x14ac:dyDescent="0.2">
      <c r="AB80" s="217" t="s">
        <v>422</v>
      </c>
      <c r="AC80" s="218" t="s">
        <v>731</v>
      </c>
      <c r="AD80" s="218" t="s">
        <v>422</v>
      </c>
      <c r="AE80" s="218" t="s">
        <v>731</v>
      </c>
      <c r="AF80" s="218" t="s">
        <v>422</v>
      </c>
      <c r="AG80" s="218" t="s">
        <v>731</v>
      </c>
      <c r="AH80" s="219" t="s">
        <v>3688</v>
      </c>
      <c r="AI80" s="220" t="s">
        <v>13430</v>
      </c>
      <c r="AJ80" s="220" t="s">
        <v>731</v>
      </c>
      <c r="AK80" s="219" t="s">
        <v>3688</v>
      </c>
      <c r="AL80" s="221" t="s">
        <v>12906</v>
      </c>
      <c r="AM80" s="222" t="s">
        <v>13339</v>
      </c>
      <c r="AN80" s="41">
        <v>100</v>
      </c>
      <c r="AO80" s="41">
        <v>80.400000000000006</v>
      </c>
      <c r="AP80" s="41">
        <v>15.7</v>
      </c>
      <c r="AQ80" s="41">
        <v>0</v>
      </c>
      <c r="AR80" s="41">
        <f>INDEX(lad_payment_mff[Non-specialised payment MFF],MATCH(AB80,lad_payment_mff[LAD21],0))</f>
        <v>1.0283850172360467</v>
      </c>
      <c r="AS80" s="41">
        <f>INDEX(lad_payment_mff[Specialised payment MFF],MATCH(AB80,lad_payment_mff[LAD21],0))</f>
        <v>1.0519076034929709</v>
      </c>
      <c r="AT80" s="186">
        <f>INDEX(lad_payment_mff[Non-specialised MFF index 2026/27],MATCH(AB80,lad_payment_mff[LAD21],0))</f>
        <v>0.96762318386317969</v>
      </c>
      <c r="AU80" s="186">
        <f>INDEX(lad_payment_mff[Specialised MFF index 2026/27],MATCH(AB80,lad_payment_mff[LAD21],0))</f>
        <v>0.97710237627453389</v>
      </c>
      <c r="AV80" s="186">
        <f>INDEX(icb_mff_index[Non-specialised MFF index 2026/27],MATCH($AH80,icb_mff_index[ICB26],0))</f>
        <v>0.9728355191346838</v>
      </c>
      <c r="AW80" s="186">
        <f>INDEX(icb_mff_index[Specialised MFF index 2026/27],MATCH($AH80,icb_mff_index[ICB26],0))</f>
        <v>0.97847058955431732</v>
      </c>
      <c r="AX80" s="41">
        <v>0.97279365553196828</v>
      </c>
      <c r="AY80" s="185"/>
      <c r="AZ80" s="185"/>
      <c r="BA80" s="185"/>
      <c r="BB80" s="185"/>
      <c r="BC80" s="187"/>
      <c r="BF80" s="223"/>
      <c r="BG80" s="223"/>
      <c r="BH80" s="223"/>
      <c r="BI80" s="224"/>
      <c r="BJ80" s="225"/>
      <c r="BK80" s="225"/>
      <c r="BL80" s="225"/>
      <c r="BM80" s="226"/>
      <c r="BN80" s="187"/>
      <c r="BO80" s="187"/>
      <c r="BP80" s="227"/>
      <c r="CD80" s="228">
        <f t="shared" si="3"/>
        <v>0.97710237627453389</v>
      </c>
      <c r="CE80" s="218">
        <v>75</v>
      </c>
      <c r="CF80" s="228">
        <f t="shared" si="4"/>
        <v>1.0401042285115971</v>
      </c>
      <c r="CG80" s="218"/>
      <c r="CH80" s="229" t="s">
        <v>14066</v>
      </c>
      <c r="CI80" s="230" t="s">
        <v>14063</v>
      </c>
      <c r="CJ80" s="231" t="str">
        <f t="shared" si="5"/>
        <v>Wh</v>
      </c>
    </row>
    <row r="81" spans="2:88" ht="13.5" thickBot="1" x14ac:dyDescent="0.25">
      <c r="B81" s="433" t="s">
        <v>14098</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6" t="s">
        <v>14139</v>
      </c>
      <c r="AB81" s="217" t="s">
        <v>348</v>
      </c>
      <c r="AC81" s="218" t="s">
        <v>657</v>
      </c>
      <c r="AD81" s="218" t="s">
        <v>348</v>
      </c>
      <c r="AE81" s="218" t="s">
        <v>657</v>
      </c>
      <c r="AF81" s="218" t="s">
        <v>14034</v>
      </c>
      <c r="AG81" s="218" t="s">
        <v>14035</v>
      </c>
      <c r="AH81" s="219" t="s">
        <v>1130</v>
      </c>
      <c r="AI81" s="220" t="s">
        <v>13416</v>
      </c>
      <c r="AJ81" s="220" t="s">
        <v>14182</v>
      </c>
      <c r="AK81" s="219" t="s">
        <v>1130</v>
      </c>
      <c r="AL81" s="221" t="s">
        <v>12904</v>
      </c>
      <c r="AM81" s="222" t="s">
        <v>13338</v>
      </c>
      <c r="AN81" s="41">
        <v>100</v>
      </c>
      <c r="AO81" s="41">
        <v>102.9</v>
      </c>
      <c r="AP81" s="41">
        <v>22.2</v>
      </c>
      <c r="AQ81" s="41">
        <v>0</v>
      </c>
      <c r="AR81" s="41">
        <f>INDEX(lad_payment_mff[Non-specialised payment MFF],MATCH(AB81,lad_payment_mff[LAD21],0))</f>
        <v>1.0418606374616777</v>
      </c>
      <c r="AS81" s="41">
        <f>INDEX(lad_payment_mff[Specialised payment MFF],MATCH(AB81,lad_payment_mff[LAD21],0))</f>
        <v>1.0940233094211003</v>
      </c>
      <c r="AT81" s="186">
        <f>INDEX(lad_payment_mff[Non-specialised MFF index 2026/27],MATCH(AB81,lad_payment_mff[LAD21],0))</f>
        <v>0.98030260093821697</v>
      </c>
      <c r="AU81" s="186">
        <f>INDEX(lad_payment_mff[Specialised MFF index 2026/27],MATCH(AB81,lad_payment_mff[LAD21],0))</f>
        <v>1.016223071100018</v>
      </c>
      <c r="AV81" s="186">
        <f>INDEX(icb_mff_index[Non-specialised MFF index 2026/27],MATCH($AH81,icb_mff_index[ICB26],0))</f>
        <v>1.0028205303929727</v>
      </c>
      <c r="AW81" s="186">
        <f>INDEX(icb_mff_index[Specialised MFF index 2026/27],MATCH($AH81,icb_mff_index[ICB26],0))</f>
        <v>1.0347812701273946</v>
      </c>
      <c r="AX81" s="41">
        <v>1.002749988305689</v>
      </c>
      <c r="AY81" s="185"/>
      <c r="AZ81" s="185"/>
      <c r="BA81" s="185"/>
      <c r="BB81" s="185"/>
      <c r="BC81" s="187"/>
      <c r="BF81" s="223"/>
      <c r="BG81" s="223"/>
      <c r="BH81" s="223"/>
      <c r="BI81" s="224"/>
      <c r="BJ81" s="225"/>
      <c r="BK81" s="225"/>
      <c r="BL81" s="225"/>
      <c r="BM81" s="226"/>
      <c r="BN81" s="187"/>
      <c r="BO81" s="187"/>
      <c r="BP81" s="227"/>
      <c r="CD81" s="228">
        <f t="shared" si="3"/>
        <v>1.016223071100018</v>
      </c>
      <c r="CE81" s="218">
        <v>76</v>
      </c>
      <c r="CF81" s="228">
        <f t="shared" si="4"/>
        <v>1.0395798052327281</v>
      </c>
      <c r="CG81" s="218"/>
      <c r="CH81" s="229" t="s">
        <v>14066</v>
      </c>
      <c r="CI81" s="230" t="s">
        <v>14078</v>
      </c>
      <c r="CJ81" s="231" t="str">
        <f t="shared" si="5"/>
        <v>Wv</v>
      </c>
    </row>
    <row r="82" spans="2:88" ht="14.25" thickTop="1" thickBot="1" x14ac:dyDescent="0.25">
      <c r="B82" s="232" t="s">
        <v>14016</v>
      </c>
      <c r="C82" s="233" t="s">
        <v>13263</v>
      </c>
      <c r="D82" s="233" t="s">
        <v>13263</v>
      </c>
      <c r="E82" s="233" t="s">
        <v>13263</v>
      </c>
      <c r="F82" s="233" t="s">
        <v>13263</v>
      </c>
      <c r="G82" s="233" t="s">
        <v>13263</v>
      </c>
      <c r="H82" s="233" t="s">
        <v>13263</v>
      </c>
      <c r="I82" s="233" t="s">
        <v>13263</v>
      </c>
      <c r="J82" s="233" t="s">
        <v>13263</v>
      </c>
      <c r="K82" s="233" t="s">
        <v>13263</v>
      </c>
      <c r="L82" s="233" t="s">
        <v>13263</v>
      </c>
      <c r="M82" s="434" t="s">
        <v>13263</v>
      </c>
      <c r="N82" s="434" t="s">
        <v>13263</v>
      </c>
      <c r="O82" s="435" t="s">
        <v>13263</v>
      </c>
      <c r="P82" s="436" t="s">
        <v>14099</v>
      </c>
      <c r="Q82" s="437" t="s">
        <v>14099</v>
      </c>
      <c r="R82" s="233" t="s">
        <v>13263</v>
      </c>
      <c r="S82" s="233" t="s">
        <v>13263</v>
      </c>
      <c r="T82" s="233" t="s">
        <v>13263</v>
      </c>
      <c r="U82" s="233" t="s">
        <v>13263</v>
      </c>
      <c r="V82" s="233" t="s">
        <v>13263</v>
      </c>
      <c r="W82" s="233" t="s">
        <v>13263</v>
      </c>
      <c r="X82" s="233" t="s">
        <v>13263</v>
      </c>
      <c r="Y82" s="233" t="s">
        <v>13263</v>
      </c>
      <c r="Z82" s="438" t="s">
        <v>13263</v>
      </c>
      <c r="AB82" s="217" t="s">
        <v>212</v>
      </c>
      <c r="AC82" s="218" t="s">
        <v>521</v>
      </c>
      <c r="AD82" s="218" t="s">
        <v>212</v>
      </c>
      <c r="AE82" s="218" t="s">
        <v>521</v>
      </c>
      <c r="AF82" s="218" t="s">
        <v>212</v>
      </c>
      <c r="AG82" s="218" t="s">
        <v>521</v>
      </c>
      <c r="AH82" s="219" t="s">
        <v>1081</v>
      </c>
      <c r="AI82" s="220" t="s">
        <v>13382</v>
      </c>
      <c r="AJ82" s="220" t="s">
        <v>13383</v>
      </c>
      <c r="AK82" s="219" t="s">
        <v>1081</v>
      </c>
      <c r="AL82" s="221" t="s">
        <v>12898</v>
      </c>
      <c r="AM82" s="222" t="s">
        <v>12899</v>
      </c>
      <c r="AN82" s="41">
        <v>100</v>
      </c>
      <c r="AO82" s="41">
        <v>106.3</v>
      </c>
      <c r="AP82" s="41">
        <v>24.1</v>
      </c>
      <c r="AQ82" s="41">
        <v>0</v>
      </c>
      <c r="AR82" s="41">
        <f>INDEX(lad_payment_mff[Non-specialised payment MFF],MATCH(AB82,lad_payment_mff[LAD21],0))</f>
        <v>1.0228095128072827</v>
      </c>
      <c r="AS82" s="41">
        <f>INDEX(lad_payment_mff[Specialised payment MFF],MATCH(AB82,lad_payment_mff[LAD21],0))</f>
        <v>1.0374780049360619</v>
      </c>
      <c r="AT82" s="186">
        <f>INDEX(lad_payment_mff[Non-specialised MFF index 2026/27],MATCH(AB82,lad_payment_mff[LAD21],0))</f>
        <v>0.96237710651220421</v>
      </c>
      <c r="AU82" s="186">
        <f>INDEX(lad_payment_mff[Specialised MFF index 2026/27],MATCH(AB82,lad_payment_mff[LAD21],0))</f>
        <v>0.96369892240479771</v>
      </c>
      <c r="AV82" s="186">
        <f>INDEX(icb_mff_index[Non-specialised MFF index 2026/27],MATCH($AH82,icb_mff_index[ICB26],0))</f>
        <v>0.96427748751134534</v>
      </c>
      <c r="AW82" s="186">
        <f>INDEX(icb_mff_index[Specialised MFF index 2026/27],MATCH($AH82,icb_mff_index[ICB26],0))</f>
        <v>0.96474478401913455</v>
      </c>
      <c r="AX82" s="41">
        <v>0.96423419241168418</v>
      </c>
      <c r="AY82" s="185"/>
      <c r="AZ82" s="185"/>
      <c r="BA82" s="185"/>
      <c r="BB82" s="185"/>
      <c r="BC82" s="187"/>
      <c r="BF82" s="223"/>
      <c r="BG82" s="223"/>
      <c r="BH82" s="223"/>
      <c r="BI82" s="224"/>
      <c r="BJ82" s="225"/>
      <c r="BK82" s="225"/>
      <c r="BL82" s="225"/>
      <c r="BM82" s="226"/>
      <c r="BN82" s="187"/>
      <c r="BO82" s="187"/>
      <c r="BP82" s="227"/>
      <c r="CD82" s="228">
        <f t="shared" si="3"/>
        <v>0.96369892240479771</v>
      </c>
      <c r="CE82" s="218">
        <v>77</v>
      </c>
      <c r="CF82" s="228">
        <f t="shared" si="4"/>
        <v>1.039222224332689</v>
      </c>
      <c r="CG82" s="218"/>
      <c r="CH82" s="229" t="s">
        <v>14040</v>
      </c>
      <c r="CI82" s="230" t="s">
        <v>14048</v>
      </c>
      <c r="CJ82" s="231" t="str">
        <f t="shared" si="5"/>
        <v>Pj</v>
      </c>
    </row>
    <row r="83" spans="2:88" ht="14.25" thickTop="1" thickBot="1" x14ac:dyDescent="0.25">
      <c r="B83" s="232" t="s">
        <v>14018</v>
      </c>
      <c r="C83" s="233" t="s">
        <v>13263</v>
      </c>
      <c r="D83" s="233"/>
      <c r="E83" s="439"/>
      <c r="F83" s="440" t="s">
        <v>13334</v>
      </c>
      <c r="G83" s="441"/>
      <c r="H83" s="233" t="s">
        <v>13263</v>
      </c>
      <c r="I83" s="233" t="s">
        <v>13263</v>
      </c>
      <c r="J83" s="233" t="s">
        <v>13263</v>
      </c>
      <c r="K83" s="233" t="s">
        <v>13263</v>
      </c>
      <c r="L83" s="442" t="s">
        <v>13263</v>
      </c>
      <c r="M83" s="443" t="s">
        <v>14099</v>
      </c>
      <c r="N83" s="443" t="s">
        <v>14099</v>
      </c>
      <c r="O83" s="443" t="s">
        <v>14099</v>
      </c>
      <c r="P83" s="443" t="s">
        <v>14099</v>
      </c>
      <c r="Q83" s="444" t="s">
        <v>14099</v>
      </c>
      <c r="R83" s="233" t="s">
        <v>13263</v>
      </c>
      <c r="S83" s="233" t="s">
        <v>13263</v>
      </c>
      <c r="T83" s="233" t="s">
        <v>13263</v>
      </c>
      <c r="U83" s="233" t="s">
        <v>13263</v>
      </c>
      <c r="V83" s="233" t="s">
        <v>13263</v>
      </c>
      <c r="W83" s="233" t="s">
        <v>13263</v>
      </c>
      <c r="X83" s="233" t="s">
        <v>13263</v>
      </c>
      <c r="Y83" s="233" t="s">
        <v>13263</v>
      </c>
      <c r="Z83" s="438" t="s">
        <v>13263</v>
      </c>
      <c r="AB83" s="217" t="s">
        <v>193</v>
      </c>
      <c r="AC83" s="218" t="s">
        <v>502</v>
      </c>
      <c r="AD83" s="218" t="s">
        <v>193</v>
      </c>
      <c r="AE83" s="218" t="s">
        <v>502</v>
      </c>
      <c r="AF83" s="218" t="s">
        <v>193</v>
      </c>
      <c r="AG83" s="218" t="s">
        <v>502</v>
      </c>
      <c r="AH83" s="219" t="s">
        <v>13405</v>
      </c>
      <c r="AI83" s="220" t="s">
        <v>14149</v>
      </c>
      <c r="AJ83" s="220" t="s">
        <v>14179</v>
      </c>
      <c r="AK83" s="219" t="s">
        <v>952</v>
      </c>
      <c r="AL83" s="221" t="s">
        <v>12902</v>
      </c>
      <c r="AM83" s="222" t="s">
        <v>12903</v>
      </c>
      <c r="AN83" s="41">
        <v>100</v>
      </c>
      <c r="AO83" s="41">
        <v>93.3</v>
      </c>
      <c r="AP83" s="41">
        <v>22.7</v>
      </c>
      <c r="AQ83" s="41">
        <v>0</v>
      </c>
      <c r="AR83" s="41">
        <f>INDEX(lad_payment_mff[Non-specialised payment MFF],MATCH(AB83,lad_payment_mff[LAD21],0))</f>
        <v>1.1493408648146746</v>
      </c>
      <c r="AS83" s="41">
        <f>INDEX(lad_payment_mff[Specialised payment MFF],MATCH(AB83,lad_payment_mff[LAD21],0))</f>
        <v>1.163342653362879</v>
      </c>
      <c r="AT83" s="186">
        <f>INDEX(lad_payment_mff[Non-specialised MFF index 2026/27],MATCH(AB83,lad_payment_mff[LAD21],0))</f>
        <v>1.0814323899283027</v>
      </c>
      <c r="AU83" s="186">
        <f>INDEX(lad_payment_mff[Specialised MFF index 2026/27],MATCH(AB83,lad_payment_mff[LAD21],0))</f>
        <v>1.0806128477899022</v>
      </c>
      <c r="AV83" s="186">
        <f>INDEX(icb_mff_index[Non-specialised MFF index 2026/27],MATCH($AH83,icb_mff_index[ICB26],0))</f>
        <v>1.0880639772832355</v>
      </c>
      <c r="AW83" s="186">
        <f>INDEX(icb_mff_index[Specialised MFF index 2026/27],MATCH($AH83,icb_mff_index[ICB26],0))</f>
        <v>1.0836894139797804</v>
      </c>
      <c r="AX83" s="41">
        <v>1.0880089204719068</v>
      </c>
      <c r="AY83" s="185"/>
      <c r="AZ83" s="185"/>
      <c r="BA83" s="185"/>
      <c r="BB83" s="185"/>
      <c r="BC83" s="187"/>
      <c r="BF83" s="223"/>
      <c r="BG83" s="223"/>
      <c r="BH83" s="223"/>
      <c r="BI83" s="224"/>
      <c r="BJ83" s="225"/>
      <c r="BK83" s="225"/>
      <c r="BL83" s="225"/>
      <c r="BM83" s="226"/>
      <c r="BN83" s="187"/>
      <c r="BO83" s="187"/>
      <c r="BP83" s="227"/>
      <c r="CD83" s="228">
        <f t="shared" si="3"/>
        <v>1.0806128477899022</v>
      </c>
      <c r="CE83" s="218">
        <v>78</v>
      </c>
      <c r="CF83" s="228">
        <f t="shared" si="4"/>
        <v>1.0390747960416151</v>
      </c>
      <c r="CG83" s="218"/>
      <c r="CH83" s="229" t="s">
        <v>14043</v>
      </c>
      <c r="CI83" s="230" t="s">
        <v>14076</v>
      </c>
      <c r="CJ83" s="231" t="str">
        <f t="shared" si="5"/>
        <v>Sn</v>
      </c>
    </row>
    <row r="84" spans="2:88" ht="14.25" thickTop="1" thickBot="1" x14ac:dyDescent="0.25">
      <c r="B84" s="232" t="s">
        <v>14023</v>
      </c>
      <c r="C84" s="233" t="s">
        <v>13263</v>
      </c>
      <c r="D84" s="233"/>
      <c r="E84" s="445"/>
      <c r="F84" s="446" t="s">
        <v>14024</v>
      </c>
      <c r="G84" s="447"/>
      <c r="H84" s="233" t="s">
        <v>13263</v>
      </c>
      <c r="I84" s="233" t="s">
        <v>13263</v>
      </c>
      <c r="J84" s="233" t="s">
        <v>13263</v>
      </c>
      <c r="K84" s="233" t="s">
        <v>13263</v>
      </c>
      <c r="L84" s="435" t="s">
        <v>13263</v>
      </c>
      <c r="M84" s="448" t="s">
        <v>14099</v>
      </c>
      <c r="N84" s="443" t="s">
        <v>14099</v>
      </c>
      <c r="O84" s="443" t="s">
        <v>14099</v>
      </c>
      <c r="P84" s="443" t="s">
        <v>14099</v>
      </c>
      <c r="Q84" s="444" t="s">
        <v>14099</v>
      </c>
      <c r="R84" s="233" t="s">
        <v>13263</v>
      </c>
      <c r="S84" s="233" t="s">
        <v>13263</v>
      </c>
      <c r="T84" s="233" t="s">
        <v>13263</v>
      </c>
      <c r="U84" s="233" t="s">
        <v>13263</v>
      </c>
      <c r="V84" s="233" t="s">
        <v>13263</v>
      </c>
      <c r="W84" s="233" t="s">
        <v>13263</v>
      </c>
      <c r="X84" s="233" t="s">
        <v>13263</v>
      </c>
      <c r="Y84" s="233" t="s">
        <v>13263</v>
      </c>
      <c r="Z84" s="438" t="s">
        <v>13263</v>
      </c>
      <c r="AB84" s="217" t="s">
        <v>417</v>
      </c>
      <c r="AC84" s="218" t="s">
        <v>726</v>
      </c>
      <c r="AD84" s="218" t="s">
        <v>417</v>
      </c>
      <c r="AE84" s="218" t="s">
        <v>726</v>
      </c>
      <c r="AF84" s="218" t="s">
        <v>14089</v>
      </c>
      <c r="AG84" s="218" t="s">
        <v>14090</v>
      </c>
      <c r="AH84" s="219" t="s">
        <v>13395</v>
      </c>
      <c r="AI84" s="220" t="s">
        <v>13396</v>
      </c>
      <c r="AJ84" s="220" t="s">
        <v>14168</v>
      </c>
      <c r="AK84" s="219" t="s">
        <v>1078</v>
      </c>
      <c r="AL84" s="221" t="s">
        <v>12900</v>
      </c>
      <c r="AM84" s="222" t="s">
        <v>13340</v>
      </c>
      <c r="AN84" s="41">
        <v>100</v>
      </c>
      <c r="AO84" s="41">
        <v>81.7</v>
      </c>
      <c r="AP84" s="41">
        <v>11.5</v>
      </c>
      <c r="AQ84" s="41">
        <v>0</v>
      </c>
      <c r="AR84" s="41">
        <f>INDEX(lad_payment_mff[Non-specialised payment MFF],MATCH(AB84,lad_payment_mff[LAD21],0))</f>
        <v>1.0778393499352659</v>
      </c>
      <c r="AS84" s="41">
        <f>INDEX(lad_payment_mff[Specialised payment MFF],MATCH(AB84,lad_payment_mff[LAD21],0))</f>
        <v>1.0892128999179176</v>
      </c>
      <c r="AT84" s="186">
        <f>INDEX(lad_payment_mff[Non-specialised MFF index 2026/27],MATCH(AB84,lad_payment_mff[LAD21],0))</f>
        <v>1.0141555215190305</v>
      </c>
      <c r="AU84" s="186">
        <f>INDEX(lad_payment_mff[Specialised MFF index 2026/27],MATCH(AB84,lad_payment_mff[LAD21],0))</f>
        <v>1.0117547484633085</v>
      </c>
      <c r="AV84" s="186">
        <f>INDEX(icb_mff_index[Non-specialised MFF index 2026/27],MATCH($AH84,icb_mff_index[ICB26],0))</f>
        <v>1.0187215185834679</v>
      </c>
      <c r="AW84" s="186">
        <f>INDEX(icb_mff_index[Specialised MFF index 2026/27],MATCH($AH84,icb_mff_index[ICB26],0))</f>
        <v>1.0382775035110314</v>
      </c>
      <c r="AX84" s="41">
        <v>1.0186896053225076</v>
      </c>
      <c r="AY84" s="185"/>
      <c r="AZ84" s="185"/>
      <c r="BA84" s="185"/>
      <c r="BB84" s="185"/>
      <c r="BC84" s="187"/>
      <c r="BF84" s="223"/>
      <c r="BG84" s="223"/>
      <c r="BH84" s="223"/>
      <c r="BI84" s="224"/>
      <c r="BJ84" s="225"/>
      <c r="BK84" s="225"/>
      <c r="BL84" s="225"/>
      <c r="BM84" s="226"/>
      <c r="BN84" s="187"/>
      <c r="BO84" s="187"/>
      <c r="BP84" s="227"/>
      <c r="CD84" s="228">
        <f t="shared" si="3"/>
        <v>1.0117547484633085</v>
      </c>
      <c r="CE84" s="218">
        <v>79</v>
      </c>
      <c r="CF84" s="228">
        <f t="shared" si="4"/>
        <v>1.0369878775754546</v>
      </c>
      <c r="CG84" s="218"/>
      <c r="CH84" s="229" t="s">
        <v>14054</v>
      </c>
      <c r="CI84" s="230" t="s">
        <v>14077</v>
      </c>
      <c r="CJ84" s="231" t="str">
        <f t="shared" si="5"/>
        <v>Mr</v>
      </c>
    </row>
    <row r="85" spans="2:88" ht="14.25" thickTop="1" thickBot="1" x14ac:dyDescent="0.25">
      <c r="B85" s="232" t="s">
        <v>14027</v>
      </c>
      <c r="C85" s="233" t="s">
        <v>13263</v>
      </c>
      <c r="D85" s="233"/>
      <c r="E85" s="449"/>
      <c r="F85" s="450" t="s">
        <v>14028</v>
      </c>
      <c r="G85" s="451"/>
      <c r="H85" s="233" t="s">
        <v>13263</v>
      </c>
      <c r="I85" s="233" t="s">
        <v>13263</v>
      </c>
      <c r="J85" s="233" t="s">
        <v>13263</v>
      </c>
      <c r="K85" s="435" t="s">
        <v>13263</v>
      </c>
      <c r="L85" s="452" t="s">
        <v>14100</v>
      </c>
      <c r="M85" s="453" t="s">
        <v>14100</v>
      </c>
      <c r="N85" s="454" t="s">
        <v>14099</v>
      </c>
      <c r="O85" s="455" t="s">
        <v>14099</v>
      </c>
      <c r="P85" s="455" t="s">
        <v>14099</v>
      </c>
      <c r="Q85" s="456" t="s">
        <v>14099</v>
      </c>
      <c r="R85" s="233" t="s">
        <v>13263</v>
      </c>
      <c r="S85" s="233" t="s">
        <v>13263</v>
      </c>
      <c r="T85" s="233" t="s">
        <v>13263</v>
      </c>
      <c r="U85" s="233" t="s">
        <v>13263</v>
      </c>
      <c r="V85" s="233" t="s">
        <v>13263</v>
      </c>
      <c r="W85" s="233" t="s">
        <v>13263</v>
      </c>
      <c r="X85" s="233" t="s">
        <v>13263</v>
      </c>
      <c r="Y85" s="233" t="s">
        <v>13263</v>
      </c>
      <c r="Z85" s="438" t="s">
        <v>13263</v>
      </c>
      <c r="AB85" s="217" t="s">
        <v>399</v>
      </c>
      <c r="AC85" s="218" t="s">
        <v>708</v>
      </c>
      <c r="AD85" s="218" t="s">
        <v>399</v>
      </c>
      <c r="AE85" s="218" t="s">
        <v>708</v>
      </c>
      <c r="AF85" s="218" t="s">
        <v>14101</v>
      </c>
      <c r="AG85" s="218" t="s">
        <v>13427</v>
      </c>
      <c r="AH85" s="219" t="s">
        <v>1013</v>
      </c>
      <c r="AI85" s="220" t="s">
        <v>13426</v>
      </c>
      <c r="AJ85" s="220" t="s">
        <v>13427</v>
      </c>
      <c r="AK85" s="219" t="s">
        <v>1013</v>
      </c>
      <c r="AL85" s="221" t="s">
        <v>12906</v>
      </c>
      <c r="AM85" s="222" t="s">
        <v>13339</v>
      </c>
      <c r="AN85" s="41">
        <v>100</v>
      </c>
      <c r="AO85" s="41">
        <v>77.599999999999994</v>
      </c>
      <c r="AP85" s="41">
        <v>12.8</v>
      </c>
      <c r="AQ85" s="41">
        <v>0</v>
      </c>
      <c r="AR85" s="41">
        <f>INDEX(lad_payment_mff[Non-specialised payment MFF],MATCH(AB85,lad_payment_mff[LAD21],0))</f>
        <v>1.0150783290345264</v>
      </c>
      <c r="AS85" s="41">
        <f>INDEX(lad_payment_mff[Specialised payment MFF],MATCH(AB85,lad_payment_mff[LAD21],0))</f>
        <v>1.0205199021176332</v>
      </c>
      <c r="AT85" s="186">
        <f>INDEX(lad_payment_mff[Non-specialised MFF index 2026/27],MATCH(AB85,lad_payment_mff[LAD21],0))</f>
        <v>0.9551027175121275</v>
      </c>
      <c r="AU85" s="186">
        <f>INDEX(lad_payment_mff[Specialised MFF index 2026/27],MATCH(AB85,lad_payment_mff[LAD21],0))</f>
        <v>0.94794677601287858</v>
      </c>
      <c r="AV85" s="186">
        <f>INDEX(icb_mff_index[Non-specialised MFF index 2026/27],MATCH($AH85,icb_mff_index[ICB26],0))</f>
        <v>0.95069040392551007</v>
      </c>
      <c r="AW85" s="186">
        <f>INDEX(icb_mff_index[Specialised MFF index 2026/27],MATCH($AH85,icb_mff_index[ICB26],0))</f>
        <v>0.94509951835263206</v>
      </c>
      <c r="AX85" s="41">
        <v>0.95063238512158976</v>
      </c>
      <c r="AY85" s="185"/>
      <c r="AZ85" s="185"/>
      <c r="BA85" s="185"/>
      <c r="BB85" s="185"/>
      <c r="BC85" s="187"/>
      <c r="BF85" s="223"/>
      <c r="BG85" s="223"/>
      <c r="BH85" s="223"/>
      <c r="BI85" s="224"/>
      <c r="BJ85" s="225"/>
      <c r="BK85" s="225"/>
      <c r="BL85" s="225"/>
      <c r="BM85" s="226"/>
      <c r="BN85" s="187"/>
      <c r="BO85" s="187"/>
      <c r="BP85" s="227"/>
      <c r="CD85" s="228">
        <f t="shared" si="3"/>
        <v>0.94794677601287858</v>
      </c>
      <c r="CE85" s="218">
        <v>80</v>
      </c>
      <c r="CF85" s="228">
        <f t="shared" si="4"/>
        <v>1.0353208122896544</v>
      </c>
      <c r="CG85" s="218"/>
      <c r="CH85" s="229" t="s">
        <v>13262</v>
      </c>
      <c r="CI85" s="230" t="s">
        <v>14075</v>
      </c>
      <c r="CJ85" s="231" t="str">
        <f t="shared" si="5"/>
        <v>Xg</v>
      </c>
    </row>
    <row r="86" spans="2:88" ht="14.25" thickTop="1" thickBot="1" x14ac:dyDescent="0.25">
      <c r="B86" s="232" t="s">
        <v>14033</v>
      </c>
      <c r="C86" s="233" t="s">
        <v>13263</v>
      </c>
      <c r="D86" s="233" t="s">
        <v>13263</v>
      </c>
      <c r="E86" s="234" t="s">
        <v>13263</v>
      </c>
      <c r="F86" s="234" t="s">
        <v>13263</v>
      </c>
      <c r="G86" s="234" t="s">
        <v>13263</v>
      </c>
      <c r="H86" s="233" t="s">
        <v>13263</v>
      </c>
      <c r="I86" s="233" t="s">
        <v>13263</v>
      </c>
      <c r="J86" s="435" t="s">
        <v>13263</v>
      </c>
      <c r="K86" s="452" t="s">
        <v>14100</v>
      </c>
      <c r="L86" s="452" t="s">
        <v>14100</v>
      </c>
      <c r="M86" s="457" t="s">
        <v>14100</v>
      </c>
      <c r="N86" s="458" t="s">
        <v>14102</v>
      </c>
      <c r="O86" s="459" t="s">
        <v>14102</v>
      </c>
      <c r="P86" s="459" t="s">
        <v>14102</v>
      </c>
      <c r="Q86" s="460" t="s">
        <v>14102</v>
      </c>
      <c r="R86" s="233" t="s">
        <v>13263</v>
      </c>
      <c r="S86" s="233" t="s">
        <v>13263</v>
      </c>
      <c r="T86" s="233" t="s">
        <v>13263</v>
      </c>
      <c r="U86" s="233" t="s">
        <v>13263</v>
      </c>
      <c r="V86" s="233" t="s">
        <v>13263</v>
      </c>
      <c r="W86" s="233" t="s">
        <v>13263</v>
      </c>
      <c r="X86" s="233" t="s">
        <v>13263</v>
      </c>
      <c r="Y86" s="233" t="s">
        <v>13263</v>
      </c>
      <c r="Z86" s="438" t="s">
        <v>13263</v>
      </c>
      <c r="AB86" s="217" t="s">
        <v>367</v>
      </c>
      <c r="AC86" s="218" t="s">
        <v>676</v>
      </c>
      <c r="AD86" s="218" t="s">
        <v>367</v>
      </c>
      <c r="AE86" s="218" t="s">
        <v>676</v>
      </c>
      <c r="AF86" s="218" t="s">
        <v>14051</v>
      </c>
      <c r="AG86" s="218" t="s">
        <v>14052</v>
      </c>
      <c r="AH86" s="219" t="s">
        <v>939</v>
      </c>
      <c r="AI86" s="220" t="s">
        <v>13412</v>
      </c>
      <c r="AJ86" s="220" t="s">
        <v>14180</v>
      </c>
      <c r="AK86" s="219" t="s">
        <v>939</v>
      </c>
      <c r="AL86" s="221" t="s">
        <v>12904</v>
      </c>
      <c r="AM86" s="222" t="s">
        <v>13338</v>
      </c>
      <c r="AN86" s="41">
        <v>100</v>
      </c>
      <c r="AO86" s="41">
        <v>77.099999999999994</v>
      </c>
      <c r="AP86" s="41">
        <v>10.3</v>
      </c>
      <c r="AQ86" s="41">
        <v>0</v>
      </c>
      <c r="AR86" s="41">
        <f>INDEX(lad_payment_mff[Non-specialised payment MFF],MATCH(AB86,lad_payment_mff[LAD21],0))</f>
        <v>1.0723364004697744</v>
      </c>
      <c r="AS86" s="41">
        <f>INDEX(lad_payment_mff[Specialised payment MFF],MATCH(AB86,lad_payment_mff[LAD21],0))</f>
        <v>1.0887622322310642</v>
      </c>
      <c r="AT86" s="186">
        <f>INDEX(lad_payment_mff[Non-specialised MFF index 2026/27],MATCH(AB86,lad_payment_mff[LAD21],0))</f>
        <v>1.0089777122421615</v>
      </c>
      <c r="AU86" s="186">
        <f>INDEX(lad_payment_mff[Specialised MFF index 2026/27],MATCH(AB86,lad_payment_mff[LAD21],0))</f>
        <v>1.0113361295026009</v>
      </c>
      <c r="AV86" s="186">
        <f>INDEX(icb_mff_index[Non-specialised MFF index 2026/27],MATCH($AH86,icb_mff_index[ICB26],0))</f>
        <v>0.99863131400663807</v>
      </c>
      <c r="AW86" s="186">
        <f>INDEX(icb_mff_index[Specialised MFF index 2026/27],MATCH($AH86,icb_mff_index[ICB26],0))</f>
        <v>0.99531339031461297</v>
      </c>
      <c r="AX86" s="41">
        <v>0.99855734254881034</v>
      </c>
      <c r="AY86" s="185"/>
      <c r="AZ86" s="185"/>
      <c r="BA86" s="185"/>
      <c r="BB86" s="185"/>
      <c r="BC86" s="187"/>
      <c r="BF86" s="223"/>
      <c r="BG86" s="223"/>
      <c r="BH86" s="223"/>
      <c r="BI86" s="224"/>
      <c r="BJ86" s="225"/>
      <c r="BK86" s="225"/>
      <c r="BL86" s="225"/>
      <c r="BM86" s="226"/>
      <c r="BN86" s="187"/>
      <c r="BO86" s="187"/>
      <c r="BP86" s="227"/>
      <c r="CD86" s="228">
        <f t="shared" si="3"/>
        <v>1.0113361295026009</v>
      </c>
      <c r="CE86" s="218">
        <v>81</v>
      </c>
      <c r="CF86" s="228">
        <f t="shared" si="4"/>
        <v>1.0349172540031726</v>
      </c>
      <c r="CG86" s="218"/>
      <c r="CH86" s="229" t="s">
        <v>14066</v>
      </c>
      <c r="CI86" s="230" t="s">
        <v>14062</v>
      </c>
      <c r="CJ86" s="231" t="str">
        <f t="shared" si="5"/>
        <v>Wl</v>
      </c>
    </row>
    <row r="87" spans="2:88" ht="14.25" thickTop="1" thickBot="1" x14ac:dyDescent="0.25">
      <c r="B87" s="232" t="s">
        <v>14037</v>
      </c>
      <c r="C87" s="233" t="s">
        <v>13263</v>
      </c>
      <c r="D87" s="233" t="s">
        <v>13263</v>
      </c>
      <c r="E87" s="233" t="s">
        <v>13263</v>
      </c>
      <c r="F87" s="233" t="s">
        <v>13263</v>
      </c>
      <c r="G87" s="233" t="s">
        <v>13263</v>
      </c>
      <c r="H87" s="434" t="s">
        <v>13263</v>
      </c>
      <c r="I87" s="435" t="s">
        <v>13263</v>
      </c>
      <c r="J87" s="452" t="s">
        <v>14100</v>
      </c>
      <c r="K87" s="452" t="s">
        <v>14100</v>
      </c>
      <c r="L87" s="453" t="s">
        <v>14100</v>
      </c>
      <c r="M87" s="461" t="s">
        <v>14103</v>
      </c>
      <c r="N87" s="462" t="s">
        <v>14103</v>
      </c>
      <c r="O87" s="459" t="s">
        <v>14102</v>
      </c>
      <c r="P87" s="459" t="s">
        <v>14102</v>
      </c>
      <c r="Q87" s="460" t="s">
        <v>14102</v>
      </c>
      <c r="R87" s="463" t="s">
        <v>13263</v>
      </c>
      <c r="S87" s="233" t="s">
        <v>13263</v>
      </c>
      <c r="T87" s="233" t="s">
        <v>13263</v>
      </c>
      <c r="U87" s="233" t="s">
        <v>13263</v>
      </c>
      <c r="V87" s="233" t="s">
        <v>13263</v>
      </c>
      <c r="W87" s="233" t="s">
        <v>13263</v>
      </c>
      <c r="X87" s="233" t="s">
        <v>13263</v>
      </c>
      <c r="Y87" s="233" t="s">
        <v>13263</v>
      </c>
      <c r="Z87" s="438" t="s">
        <v>13263</v>
      </c>
      <c r="AB87" s="817" t="s">
        <v>242</v>
      </c>
      <c r="AC87" s="818" t="s">
        <v>551</v>
      </c>
      <c r="AD87" s="818" t="s">
        <v>242</v>
      </c>
      <c r="AE87" s="818" t="s">
        <v>551</v>
      </c>
      <c r="AF87" s="218" t="s">
        <v>14085</v>
      </c>
      <c r="AG87" s="218" t="s">
        <v>14086</v>
      </c>
      <c r="AH87" s="219" t="s">
        <v>13395</v>
      </c>
      <c r="AI87" s="220" t="s">
        <v>13396</v>
      </c>
      <c r="AJ87" s="220" t="s">
        <v>14168</v>
      </c>
      <c r="AK87" s="219" t="s">
        <v>937</v>
      </c>
      <c r="AL87" s="221" t="s">
        <v>12900</v>
      </c>
      <c r="AM87" s="222" t="s">
        <v>13340</v>
      </c>
      <c r="AN87" s="41">
        <v>100</v>
      </c>
      <c r="AO87" s="41">
        <v>74.8</v>
      </c>
      <c r="AP87" s="41">
        <v>8.1999999999999993</v>
      </c>
      <c r="AQ87" s="41">
        <v>0</v>
      </c>
      <c r="AR87" s="41">
        <f>INDEX(lad_payment_mff[Non-specialised payment MFF],MATCH(AB87,lad_payment_mff[LAD21],0))</f>
        <v>1.1007004052642877</v>
      </c>
      <c r="AS87" s="41">
        <f>INDEX(lad_payment_mff[Specialised payment MFF],MATCH(AB87,lad_payment_mff[LAD21],0))</f>
        <v>1.1351544896893346</v>
      </c>
      <c r="AT87" s="186">
        <f>INDEX(lad_payment_mff[Non-specialised MFF index 2026/27],MATCH(AB87,lad_payment_mff[LAD21],0))</f>
        <v>1.0356658379600403</v>
      </c>
      <c r="AU87" s="186">
        <f>INDEX(lad_payment_mff[Specialised MFF index 2026/27],MATCH(AB87,lad_payment_mff[LAD21],0))</f>
        <v>1.0544292537016207</v>
      </c>
      <c r="AV87" s="186">
        <f>INDEX(icb_mff_index[Non-specialised MFF index 2026/27],MATCH($AH87,icb_mff_index[ICB26],0))</f>
        <v>1.0187215185834679</v>
      </c>
      <c r="AW87" s="186">
        <f>INDEX(icb_mff_index[Specialised MFF index 2026/27],MATCH($AH87,icb_mff_index[ICB26],0))</f>
        <v>1.0382775035110314</v>
      </c>
      <c r="AX87" s="41">
        <v>1.0186896053225076</v>
      </c>
      <c r="AY87" s="185"/>
      <c r="AZ87" s="185"/>
      <c r="BA87" s="185"/>
      <c r="BB87" s="185"/>
      <c r="BC87" s="187"/>
      <c r="BF87" s="223"/>
      <c r="BG87" s="223"/>
      <c r="BH87" s="223"/>
      <c r="BI87" s="224"/>
      <c r="BJ87" s="225"/>
      <c r="BK87" s="225"/>
      <c r="BL87" s="225"/>
      <c r="BM87" s="226"/>
      <c r="BN87" s="187"/>
      <c r="BO87" s="187"/>
      <c r="BP87" s="227"/>
      <c r="CD87" s="228">
        <f t="shared" si="3"/>
        <v>1.0544292537016207</v>
      </c>
      <c r="CE87" s="218">
        <v>82</v>
      </c>
      <c r="CF87" s="228">
        <f t="shared" si="4"/>
        <v>1.0326588741088549</v>
      </c>
      <c r="CG87" s="218"/>
      <c r="CH87" s="229" t="s">
        <v>14059</v>
      </c>
      <c r="CI87" s="230" t="s">
        <v>14068</v>
      </c>
      <c r="CJ87" s="231" t="str">
        <f t="shared" si="5"/>
        <v>Qq</v>
      </c>
    </row>
    <row r="88" spans="2:88" ht="14.25" thickTop="1" thickBot="1" x14ac:dyDescent="0.25">
      <c r="B88" s="232" t="s">
        <v>14042</v>
      </c>
      <c r="C88" s="233" t="s">
        <v>13263</v>
      </c>
      <c r="D88" s="233" t="s">
        <v>13263</v>
      </c>
      <c r="E88" s="233" t="s">
        <v>13263</v>
      </c>
      <c r="F88" s="233" t="s">
        <v>13263</v>
      </c>
      <c r="G88" s="442" t="s">
        <v>13263</v>
      </c>
      <c r="H88" s="452" t="s">
        <v>14100</v>
      </c>
      <c r="I88" s="452" t="s">
        <v>14100</v>
      </c>
      <c r="J88" s="452" t="s">
        <v>14100</v>
      </c>
      <c r="K88" s="464" t="s">
        <v>14100</v>
      </c>
      <c r="L88" s="465" t="s">
        <v>14100</v>
      </c>
      <c r="M88" s="461" t="s">
        <v>14103</v>
      </c>
      <c r="N88" s="462" t="s">
        <v>14103</v>
      </c>
      <c r="O88" s="466" t="s">
        <v>14102</v>
      </c>
      <c r="P88" s="467" t="s">
        <v>14102</v>
      </c>
      <c r="Q88" s="467" t="s">
        <v>14102</v>
      </c>
      <c r="R88" s="468" t="s">
        <v>14102</v>
      </c>
      <c r="S88" s="233" t="s">
        <v>13263</v>
      </c>
      <c r="T88" s="233" t="s">
        <v>13263</v>
      </c>
      <c r="U88" s="233" t="s">
        <v>13263</v>
      </c>
      <c r="V88" s="233" t="s">
        <v>13263</v>
      </c>
      <c r="W88" s="233" t="s">
        <v>13263</v>
      </c>
      <c r="X88" s="233" t="s">
        <v>13263</v>
      </c>
      <c r="Y88" s="233" t="s">
        <v>13263</v>
      </c>
      <c r="Z88" s="438" t="s">
        <v>13263</v>
      </c>
      <c r="AB88" s="217" t="s">
        <v>319</v>
      </c>
      <c r="AC88" s="218" t="s">
        <v>628</v>
      </c>
      <c r="AD88" s="218" t="s">
        <v>319</v>
      </c>
      <c r="AE88" s="218" t="s">
        <v>628</v>
      </c>
      <c r="AF88" s="218" t="s">
        <v>14067</v>
      </c>
      <c r="AG88" s="218" t="s">
        <v>13389</v>
      </c>
      <c r="AH88" s="219" t="s">
        <v>1007</v>
      </c>
      <c r="AI88" s="220" t="s">
        <v>13388</v>
      </c>
      <c r="AJ88" s="220" t="s">
        <v>13389</v>
      </c>
      <c r="AK88" s="219" t="s">
        <v>1007</v>
      </c>
      <c r="AL88" s="221" t="s">
        <v>12898</v>
      </c>
      <c r="AM88" s="222" t="s">
        <v>12899</v>
      </c>
      <c r="AN88" s="41">
        <v>100</v>
      </c>
      <c r="AO88" s="41">
        <v>115.1</v>
      </c>
      <c r="AP88" s="41">
        <v>29.9</v>
      </c>
      <c r="AQ88" s="41">
        <v>0</v>
      </c>
      <c r="AR88" s="41">
        <f>INDEX(lad_payment_mff[Non-specialised payment MFF],MATCH(AB88,lad_payment_mff[LAD21],0))</f>
        <v>1.0148245581849413</v>
      </c>
      <c r="AS88" s="41">
        <f>INDEX(lad_payment_mff[Specialised payment MFF],MATCH(AB88,lad_payment_mff[LAD21],0))</f>
        <v>1.0178940231102067</v>
      </c>
      <c r="AT88" s="186">
        <f>INDEX(lad_payment_mff[Non-specialised MFF index 2026/27],MATCH(AB88,lad_payment_mff[LAD21],0))</f>
        <v>0.95486394064030378</v>
      </c>
      <c r="AU88" s="186">
        <f>INDEX(lad_payment_mff[Specialised MFF index 2026/27],MATCH(AB88,lad_payment_mff[LAD21],0))</f>
        <v>0.94550763344042588</v>
      </c>
      <c r="AV88" s="186">
        <f>INDEX(icb_mff_index[Non-specialised MFF index 2026/27],MATCH($AH88,icb_mff_index[ICB26],0))</f>
        <v>0.95726056788736957</v>
      </c>
      <c r="AW88" s="186">
        <f>INDEX(icb_mff_index[Specialised MFF index 2026/27],MATCH($AH88,icb_mff_index[ICB26],0))</f>
        <v>0.95991995059400237</v>
      </c>
      <c r="AX88" s="41">
        <v>0.95720498193694259</v>
      </c>
      <c r="AY88" s="185"/>
      <c r="AZ88" s="185"/>
      <c r="BA88" s="185"/>
      <c r="BB88" s="185"/>
      <c r="BC88" s="187"/>
      <c r="BF88" s="223"/>
      <c r="BG88" s="223"/>
      <c r="BH88" s="223"/>
      <c r="BI88" s="224"/>
      <c r="BJ88" s="225"/>
      <c r="BK88" s="225"/>
      <c r="BL88" s="225"/>
      <c r="BM88" s="226"/>
      <c r="BN88" s="187"/>
      <c r="BO88" s="187"/>
      <c r="BP88" s="227"/>
      <c r="CD88" s="228">
        <f t="shared" si="3"/>
        <v>0.94550763344042588</v>
      </c>
      <c r="CE88" s="218">
        <v>83</v>
      </c>
      <c r="CF88" s="228">
        <f t="shared" si="4"/>
        <v>1.0325228596035672</v>
      </c>
      <c r="CG88" s="218"/>
      <c r="CH88" s="229" t="s">
        <v>14046</v>
      </c>
      <c r="CI88" s="230" t="s">
        <v>14068</v>
      </c>
      <c r="CJ88" s="231" t="str">
        <f t="shared" si="5"/>
        <v>Iq</v>
      </c>
    </row>
    <row r="89" spans="2:88" ht="14.25" thickTop="1" thickBot="1" x14ac:dyDescent="0.25">
      <c r="B89" s="232" t="s">
        <v>14044</v>
      </c>
      <c r="C89" s="233" t="s">
        <v>13263</v>
      </c>
      <c r="D89" s="233" t="s">
        <v>13263</v>
      </c>
      <c r="E89" s="233" t="s">
        <v>13263</v>
      </c>
      <c r="F89" s="233" t="s">
        <v>13263</v>
      </c>
      <c r="G89" s="442" t="s">
        <v>13263</v>
      </c>
      <c r="H89" s="452" t="s">
        <v>14100</v>
      </c>
      <c r="I89" s="464" t="s">
        <v>14100</v>
      </c>
      <c r="J89" s="469" t="s">
        <v>14104</v>
      </c>
      <c r="K89" s="470" t="s">
        <v>14104</v>
      </c>
      <c r="L89" s="471" t="s">
        <v>14104</v>
      </c>
      <c r="M89" s="472" t="s">
        <v>14103</v>
      </c>
      <c r="N89" s="473" t="s">
        <v>14103</v>
      </c>
      <c r="O89" s="474" t="s">
        <v>14105</v>
      </c>
      <c r="P89" s="475" t="s">
        <v>14105</v>
      </c>
      <c r="Q89" s="476" t="s">
        <v>14105</v>
      </c>
      <c r="R89" s="477" t="s">
        <v>13389</v>
      </c>
      <c r="S89" s="463" t="s">
        <v>13263</v>
      </c>
      <c r="T89" s="233" t="s">
        <v>13263</v>
      </c>
      <c r="U89" s="233" t="s">
        <v>13263</v>
      </c>
      <c r="V89" s="233" t="s">
        <v>13263</v>
      </c>
      <c r="W89" s="233" t="s">
        <v>13263</v>
      </c>
      <c r="X89" s="233" t="s">
        <v>13263</v>
      </c>
      <c r="Y89" s="233" t="s">
        <v>13263</v>
      </c>
      <c r="Z89" s="438" t="s">
        <v>13263</v>
      </c>
      <c r="AB89" s="217" t="s">
        <v>467</v>
      </c>
      <c r="AC89" s="218" t="s">
        <v>776</v>
      </c>
      <c r="AD89" s="218" t="s">
        <v>467</v>
      </c>
      <c r="AE89" s="218" t="s">
        <v>776</v>
      </c>
      <c r="AF89" s="218" t="s">
        <v>467</v>
      </c>
      <c r="AG89" s="218" t="s">
        <v>776</v>
      </c>
      <c r="AH89" s="219" t="s">
        <v>1076</v>
      </c>
      <c r="AI89" s="220" t="s">
        <v>13374</v>
      </c>
      <c r="AJ89" s="220" t="s">
        <v>14151</v>
      </c>
      <c r="AK89" s="219" t="s">
        <v>1076</v>
      </c>
      <c r="AL89" s="221" t="s">
        <v>12894</v>
      </c>
      <c r="AM89" s="222" t="s">
        <v>13346</v>
      </c>
      <c r="AN89" s="41">
        <v>100</v>
      </c>
      <c r="AO89" s="41">
        <v>89.9</v>
      </c>
      <c r="AP89" s="41">
        <v>15.6</v>
      </c>
      <c r="AQ89" s="41">
        <v>0</v>
      </c>
      <c r="AR89" s="41">
        <f>INDEX(lad_payment_mff[Non-specialised payment MFF],MATCH(AB89,lad_payment_mff[LAD21],0))</f>
        <v>1.0209988451911569</v>
      </c>
      <c r="AS89" s="41">
        <f>INDEX(lad_payment_mff[Specialised payment MFF],MATCH(AB89,lad_payment_mff[LAD21],0))</f>
        <v>1.0212655871270655</v>
      </c>
      <c r="AT89" s="186">
        <f>INDEX(lad_payment_mff[Non-specialised MFF index 2026/27],MATCH(AB89,lad_payment_mff[LAD21],0))</f>
        <v>0.96067342167212111</v>
      </c>
      <c r="AU89" s="186">
        <f>INDEX(lad_payment_mff[Specialised MFF index 2026/27],MATCH(AB89,lad_payment_mff[LAD21],0))</f>
        <v>0.94863943247077354</v>
      </c>
      <c r="AV89" s="186">
        <f>INDEX(icb_mff_index[Non-specialised MFF index 2026/27],MATCH($AH89,icb_mff_index[ICB26],0))</f>
        <v>0.96206432369649164</v>
      </c>
      <c r="AW89" s="186">
        <f>INDEX(icb_mff_index[Specialised MFF index 2026/27],MATCH($AH89,icb_mff_index[ICB26],0))</f>
        <v>0.9506676800530548</v>
      </c>
      <c r="AX89" s="41">
        <v>0.96200980836760297</v>
      </c>
      <c r="AY89" s="185"/>
      <c r="AZ89" s="185"/>
      <c r="BA89" s="185"/>
      <c r="BB89" s="185"/>
      <c r="BC89" s="187"/>
      <c r="BF89" s="223"/>
      <c r="BG89" s="223"/>
      <c r="BH89" s="223"/>
      <c r="BI89" s="224"/>
      <c r="BJ89" s="225"/>
      <c r="BK89" s="225"/>
      <c r="BL89" s="225"/>
      <c r="BM89" s="226"/>
      <c r="BN89" s="187"/>
      <c r="BO89" s="187"/>
      <c r="BP89" s="227"/>
      <c r="CD89" s="228">
        <f t="shared" si="3"/>
        <v>0.94863943247077354</v>
      </c>
      <c r="CE89" s="218">
        <v>84</v>
      </c>
      <c r="CF89" s="228">
        <f t="shared" si="4"/>
        <v>1.0322581429835525</v>
      </c>
      <c r="CG89" s="218"/>
      <c r="CH89" s="229" t="s">
        <v>14042</v>
      </c>
      <c r="CI89" s="230" t="s">
        <v>14076</v>
      </c>
      <c r="CJ89" s="231" t="str">
        <f t="shared" si="5"/>
        <v>Gn</v>
      </c>
    </row>
    <row r="90" spans="2:88" ht="14.25" thickTop="1" thickBot="1" x14ac:dyDescent="0.25">
      <c r="B90" s="232" t="s">
        <v>14046</v>
      </c>
      <c r="C90" s="233" t="s">
        <v>13263</v>
      </c>
      <c r="D90" s="233" t="s">
        <v>13263</v>
      </c>
      <c r="E90" s="233" t="s">
        <v>13263</v>
      </c>
      <c r="F90" s="233" t="s">
        <v>13263</v>
      </c>
      <c r="G90" s="442" t="s">
        <v>13263</v>
      </c>
      <c r="H90" s="478" t="s">
        <v>14100</v>
      </c>
      <c r="I90" s="479" t="s">
        <v>14106</v>
      </c>
      <c r="J90" s="480" t="s">
        <v>14104</v>
      </c>
      <c r="K90" s="470" t="s">
        <v>14104</v>
      </c>
      <c r="L90" s="470" t="s">
        <v>14104</v>
      </c>
      <c r="M90" s="481" t="s">
        <v>14104</v>
      </c>
      <c r="N90" s="482" t="s">
        <v>14107</v>
      </c>
      <c r="O90" s="483" t="s">
        <v>14105</v>
      </c>
      <c r="P90" s="484" t="s">
        <v>14108</v>
      </c>
      <c r="Q90" s="485" t="s">
        <v>14108</v>
      </c>
      <c r="R90" s="486" t="s">
        <v>13389</v>
      </c>
      <c r="S90" s="487" t="s">
        <v>13389</v>
      </c>
      <c r="T90" s="233" t="s">
        <v>13263</v>
      </c>
      <c r="U90" s="233" t="s">
        <v>13263</v>
      </c>
      <c r="V90" s="233" t="s">
        <v>13263</v>
      </c>
      <c r="W90" s="233" t="s">
        <v>13263</v>
      </c>
      <c r="X90" s="233" t="s">
        <v>13263</v>
      </c>
      <c r="Y90" s="233" t="s">
        <v>13263</v>
      </c>
      <c r="Z90" s="438" t="s">
        <v>13263</v>
      </c>
      <c r="AB90" s="217" t="s">
        <v>283</v>
      </c>
      <c r="AC90" s="218" t="s">
        <v>592</v>
      </c>
      <c r="AD90" s="218" t="s">
        <v>283</v>
      </c>
      <c r="AE90" s="218" t="s">
        <v>592</v>
      </c>
      <c r="AF90" s="218" t="s">
        <v>14091</v>
      </c>
      <c r="AG90" s="218" t="s">
        <v>14092</v>
      </c>
      <c r="AH90" s="219" t="s">
        <v>1065</v>
      </c>
      <c r="AI90" s="220" t="s">
        <v>13393</v>
      </c>
      <c r="AJ90" s="220" t="s">
        <v>14166</v>
      </c>
      <c r="AK90" s="219" t="s">
        <v>1065</v>
      </c>
      <c r="AL90" s="221" t="s">
        <v>12898</v>
      </c>
      <c r="AM90" s="222" t="s">
        <v>12899</v>
      </c>
      <c r="AN90" s="41">
        <v>100</v>
      </c>
      <c r="AO90" s="41">
        <v>107.2</v>
      </c>
      <c r="AP90" s="41">
        <v>19</v>
      </c>
      <c r="AQ90" s="41">
        <v>0</v>
      </c>
      <c r="AR90" s="41">
        <f>INDEX(lad_payment_mff[Non-specialised payment MFF],MATCH(AB90,lad_payment_mff[LAD21],0))</f>
        <v>1.0370486643000596</v>
      </c>
      <c r="AS90" s="41">
        <f>INDEX(lad_payment_mff[Specialised payment MFF],MATCH(AB90,lad_payment_mff[LAD21],0))</f>
        <v>1.0351500242984908</v>
      </c>
      <c r="AT90" s="186">
        <f>INDEX(lad_payment_mff[Non-specialised MFF index 2026/27],MATCH(AB90,lad_payment_mff[LAD21],0))</f>
        <v>0.97577494182876912</v>
      </c>
      <c r="AU90" s="186">
        <f>INDEX(lad_payment_mff[Specialised MFF index 2026/27],MATCH(AB90,lad_payment_mff[LAD21],0))</f>
        <v>0.96153649349437009</v>
      </c>
      <c r="AV90" s="186">
        <f>INDEX(icb_mff_index[Non-specialised MFF index 2026/27],MATCH($AH90,icb_mff_index[ICB26],0))</f>
        <v>0.96633625168467507</v>
      </c>
      <c r="AW90" s="186">
        <f>INDEX(icb_mff_index[Specialised MFF index 2026/27],MATCH($AH90,icb_mff_index[ICB26],0))</f>
        <v>0.95598201406001615</v>
      </c>
      <c r="AX90" s="41">
        <v>0.96627686901100041</v>
      </c>
      <c r="AY90" s="185"/>
      <c r="AZ90" s="185"/>
      <c r="BA90" s="185"/>
      <c r="BB90" s="185"/>
      <c r="BC90" s="187"/>
      <c r="BF90" s="223"/>
      <c r="BG90" s="223"/>
      <c r="BH90" s="223"/>
      <c r="BI90" s="224"/>
      <c r="BJ90" s="225"/>
      <c r="BK90" s="225"/>
      <c r="BL90" s="225"/>
      <c r="BM90" s="226"/>
      <c r="BN90" s="187"/>
      <c r="BO90" s="187"/>
      <c r="BP90" s="227"/>
      <c r="CD90" s="228">
        <f t="shared" si="3"/>
        <v>0.96153649349437009</v>
      </c>
      <c r="CE90" s="218">
        <v>85</v>
      </c>
      <c r="CF90" s="228">
        <f t="shared" si="4"/>
        <v>1.0313174528003304</v>
      </c>
      <c r="CG90" s="218"/>
      <c r="CH90" s="229" t="s">
        <v>14054</v>
      </c>
      <c r="CI90" s="230" t="s">
        <v>14019</v>
      </c>
      <c r="CJ90" s="231" t="str">
        <f t="shared" si="5"/>
        <v>Mk</v>
      </c>
    </row>
    <row r="91" spans="2:88" ht="14.25" thickTop="1" thickBot="1" x14ac:dyDescent="0.25">
      <c r="B91" s="232" t="s">
        <v>14022</v>
      </c>
      <c r="C91" s="233" t="s">
        <v>13263</v>
      </c>
      <c r="D91" s="233" t="s">
        <v>13263</v>
      </c>
      <c r="E91" s="233" t="s">
        <v>13263</v>
      </c>
      <c r="F91" s="233" t="s">
        <v>13263</v>
      </c>
      <c r="G91" s="442" t="s">
        <v>13263</v>
      </c>
      <c r="H91" s="488" t="s">
        <v>14106</v>
      </c>
      <c r="I91" s="479" t="s">
        <v>14106</v>
      </c>
      <c r="J91" s="480" t="s">
        <v>14104</v>
      </c>
      <c r="K91" s="470" t="s">
        <v>14104</v>
      </c>
      <c r="L91" s="481" t="s">
        <v>14104</v>
      </c>
      <c r="M91" s="489" t="s">
        <v>14107</v>
      </c>
      <c r="N91" s="489" t="s">
        <v>14107</v>
      </c>
      <c r="O91" s="490" t="s">
        <v>14107</v>
      </c>
      <c r="P91" s="491" t="s">
        <v>14108</v>
      </c>
      <c r="Q91" s="492" t="s">
        <v>14108</v>
      </c>
      <c r="R91" s="486" t="s">
        <v>13389</v>
      </c>
      <c r="S91" s="493" t="s">
        <v>13389</v>
      </c>
      <c r="T91" s="494" t="s">
        <v>13263</v>
      </c>
      <c r="U91" s="233" t="s">
        <v>13263</v>
      </c>
      <c r="V91" s="233" t="s">
        <v>13263</v>
      </c>
      <c r="W91" s="233" t="s">
        <v>13263</v>
      </c>
      <c r="X91" s="233" t="s">
        <v>13263</v>
      </c>
      <c r="Y91" s="233" t="s">
        <v>13263</v>
      </c>
      <c r="Z91" s="438" t="s">
        <v>13263</v>
      </c>
      <c r="AB91" s="217" t="s">
        <v>240</v>
      </c>
      <c r="AC91" s="218" t="s">
        <v>549</v>
      </c>
      <c r="AD91" s="218" t="s">
        <v>240</v>
      </c>
      <c r="AE91" s="218" t="s">
        <v>549</v>
      </c>
      <c r="AF91" s="218" t="s">
        <v>14038</v>
      </c>
      <c r="AG91" s="218" t="s">
        <v>14039</v>
      </c>
      <c r="AH91" s="219" t="s">
        <v>13402</v>
      </c>
      <c r="AI91" s="220" t="s">
        <v>13403</v>
      </c>
      <c r="AJ91" s="220" t="s">
        <v>14171</v>
      </c>
      <c r="AK91" s="219" t="s">
        <v>960</v>
      </c>
      <c r="AL91" s="221" t="s">
        <v>12900</v>
      </c>
      <c r="AM91" s="222" t="s">
        <v>13340</v>
      </c>
      <c r="AN91" s="41">
        <v>100</v>
      </c>
      <c r="AO91" s="41">
        <v>86.7</v>
      </c>
      <c r="AP91" s="41">
        <v>19.600000000000001</v>
      </c>
      <c r="AQ91" s="41">
        <v>0</v>
      </c>
      <c r="AR91" s="41">
        <f>INDEX(lad_payment_mff[Non-specialised payment MFF],MATCH(AB91,lad_payment_mff[LAD21],0))</f>
        <v>1.0290067611708267</v>
      </c>
      <c r="AS91" s="41">
        <f>INDEX(lad_payment_mff[Specialised payment MFF],MATCH(AB91,lad_payment_mff[LAD21],0))</f>
        <v>1.0900904547160859</v>
      </c>
      <c r="AT91" s="186">
        <f>INDEX(lad_payment_mff[Non-specialised MFF index 2026/27],MATCH(AB91,lad_payment_mff[LAD21],0))</f>
        <v>0.96820819223614707</v>
      </c>
      <c r="AU91" s="186">
        <f>INDEX(lad_payment_mff[Specialised MFF index 2026/27],MATCH(AB91,lad_payment_mff[LAD21],0))</f>
        <v>1.012569896938095</v>
      </c>
      <c r="AV91" s="186">
        <f>INDEX(icb_mff_index[Non-specialised MFF index 2026/27],MATCH($AH91,icb_mff_index[ICB26],0))</f>
        <v>0.96786059043145989</v>
      </c>
      <c r="AW91" s="186">
        <f>INDEX(icb_mff_index[Specialised MFF index 2026/27],MATCH($AH91,icb_mff_index[ICB26],0))</f>
        <v>1.0132629159474114</v>
      </c>
      <c r="AX91" s="41">
        <v>0.96781310469859927</v>
      </c>
      <c r="AY91" s="185"/>
      <c r="AZ91" s="185"/>
      <c r="BA91" s="185"/>
      <c r="BB91" s="185"/>
      <c r="BC91" s="187"/>
      <c r="BF91" s="223"/>
      <c r="BG91" s="223"/>
      <c r="BH91" s="223"/>
      <c r="BI91" s="224"/>
      <c r="BJ91" s="225"/>
      <c r="BK91" s="225"/>
      <c r="BL91" s="225"/>
      <c r="BM91" s="226"/>
      <c r="BN91" s="187"/>
      <c r="BO91" s="187"/>
      <c r="BP91" s="227"/>
      <c r="CD91" s="228">
        <f t="shared" si="3"/>
        <v>1.012569896938095</v>
      </c>
      <c r="CE91" s="218">
        <v>86</v>
      </c>
      <c r="CF91" s="228">
        <f t="shared" si="4"/>
        <v>1.0293634771858577</v>
      </c>
      <c r="CG91" s="218"/>
      <c r="CH91" s="229" t="s">
        <v>14055</v>
      </c>
      <c r="CI91" s="230" t="s">
        <v>14041</v>
      </c>
      <c r="CJ91" s="231" t="str">
        <f t="shared" si="5"/>
        <v>Nt</v>
      </c>
    </row>
    <row r="92" spans="2:88" ht="14.25" thickTop="1" thickBot="1" x14ac:dyDescent="0.25">
      <c r="B92" s="232" t="s">
        <v>14031</v>
      </c>
      <c r="C92" s="233" t="s">
        <v>13263</v>
      </c>
      <c r="D92" s="233" t="s">
        <v>13263</v>
      </c>
      <c r="E92" s="233" t="s">
        <v>13263</v>
      </c>
      <c r="F92" s="233" t="s">
        <v>13263</v>
      </c>
      <c r="G92" s="442" t="s">
        <v>13263</v>
      </c>
      <c r="H92" s="495" t="s">
        <v>14106</v>
      </c>
      <c r="I92" s="479" t="s">
        <v>14106</v>
      </c>
      <c r="J92" s="496" t="s">
        <v>14106</v>
      </c>
      <c r="K92" s="497" t="s">
        <v>14106</v>
      </c>
      <c r="L92" s="498" t="s">
        <v>14107</v>
      </c>
      <c r="M92" s="489" t="s">
        <v>14107</v>
      </c>
      <c r="N92" s="489" t="s">
        <v>14107</v>
      </c>
      <c r="O92" s="499" t="s">
        <v>14108</v>
      </c>
      <c r="P92" s="500" t="s">
        <v>14108</v>
      </c>
      <c r="Q92" s="501" t="s">
        <v>14108</v>
      </c>
      <c r="R92" s="502" t="s">
        <v>13389</v>
      </c>
      <c r="S92" s="503" t="s">
        <v>13389</v>
      </c>
      <c r="T92" s="463" t="s">
        <v>13263</v>
      </c>
      <c r="U92" s="434" t="s">
        <v>13263</v>
      </c>
      <c r="V92" s="434" t="s">
        <v>13263</v>
      </c>
      <c r="W92" s="434" t="s">
        <v>13263</v>
      </c>
      <c r="X92" s="233" t="s">
        <v>13263</v>
      </c>
      <c r="Y92" s="233" t="s">
        <v>13263</v>
      </c>
      <c r="Z92" s="438" t="s">
        <v>13263</v>
      </c>
      <c r="AB92" s="217" t="s">
        <v>391</v>
      </c>
      <c r="AC92" s="218" t="s">
        <v>700</v>
      </c>
      <c r="AD92" s="218" t="s">
        <v>391</v>
      </c>
      <c r="AE92" s="218" t="s">
        <v>700</v>
      </c>
      <c r="AF92" s="218" t="s">
        <v>14109</v>
      </c>
      <c r="AG92" s="218" t="s">
        <v>14110</v>
      </c>
      <c r="AH92" s="219" t="s">
        <v>13417</v>
      </c>
      <c r="AI92" s="220" t="s">
        <v>13418</v>
      </c>
      <c r="AJ92" s="220" t="s">
        <v>14183</v>
      </c>
      <c r="AK92" s="219" t="s">
        <v>966</v>
      </c>
      <c r="AL92" s="221" t="s">
        <v>12904</v>
      </c>
      <c r="AM92" s="222" t="s">
        <v>13338</v>
      </c>
      <c r="AN92" s="41">
        <v>100</v>
      </c>
      <c r="AO92" s="41">
        <v>105</v>
      </c>
      <c r="AP92" s="41">
        <v>22.1</v>
      </c>
      <c r="AQ92" s="41">
        <v>0</v>
      </c>
      <c r="AR92" s="41">
        <f>INDEX(lad_payment_mff[Non-specialised payment MFF],MATCH(AB92,lad_payment_mff[LAD21],0))</f>
        <v>1.0313615181216702</v>
      </c>
      <c r="AS92" s="41">
        <f>INDEX(lad_payment_mff[Specialised payment MFF],MATCH(AB92,lad_payment_mff[LAD21],0))</f>
        <v>1.0658629713826482</v>
      </c>
      <c r="AT92" s="186">
        <f>INDEX(lad_payment_mff[Non-specialised MFF index 2026/27],MATCH(AB92,lad_payment_mff[LAD21],0))</f>
        <v>0.97042381904888142</v>
      </c>
      <c r="AU92" s="186">
        <f>INDEX(lad_payment_mff[Specialised MFF index 2026/27],MATCH(AB92,lad_payment_mff[LAD21],0))</f>
        <v>0.99006532385805956</v>
      </c>
      <c r="AV92" s="186">
        <f>INDEX(icb_mff_index[Non-specialised MFF index 2026/27],MATCH($AH92,icb_mff_index[ICB26],0))</f>
        <v>1.0099089591019779</v>
      </c>
      <c r="AW92" s="186">
        <f>INDEX(icb_mff_index[Specialised MFF index 2026/27],MATCH($AH92,icb_mff_index[ICB26],0))</f>
        <v>1.0197529474816043</v>
      </c>
      <c r="AX92" s="41">
        <v>1.009879276774436</v>
      </c>
      <c r="AY92" s="185"/>
      <c r="AZ92" s="185"/>
      <c r="BA92" s="185"/>
      <c r="BB92" s="185"/>
      <c r="BC92" s="187"/>
      <c r="BF92" s="223"/>
      <c r="BG92" s="223"/>
      <c r="BH92" s="223"/>
      <c r="BI92" s="224"/>
      <c r="BJ92" s="225"/>
      <c r="BK92" s="225"/>
      <c r="BL92" s="225"/>
      <c r="BM92" s="226"/>
      <c r="BN92" s="187"/>
      <c r="BO92" s="187"/>
      <c r="BP92" s="227"/>
      <c r="CD92" s="228">
        <f t="shared" si="3"/>
        <v>0.99006532385805956</v>
      </c>
      <c r="CE92" s="218">
        <v>87</v>
      </c>
      <c r="CF92" s="228">
        <f t="shared" si="4"/>
        <v>1.027761256388259</v>
      </c>
      <c r="CG92" s="218"/>
      <c r="CH92" s="229" t="s">
        <v>14025</v>
      </c>
      <c r="CI92" s="230" t="s">
        <v>14058</v>
      </c>
      <c r="CJ92" s="231" t="str">
        <f t="shared" si="5"/>
        <v>Ys</v>
      </c>
    </row>
    <row r="93" spans="2:88" ht="14.25" thickTop="1" thickBot="1" x14ac:dyDescent="0.25">
      <c r="B93" s="232" t="s">
        <v>14050</v>
      </c>
      <c r="C93" s="233" t="s">
        <v>13263</v>
      </c>
      <c r="D93" s="233" t="s">
        <v>13263</v>
      </c>
      <c r="E93" s="233" t="s">
        <v>13263</v>
      </c>
      <c r="F93" s="233" t="s">
        <v>13263</v>
      </c>
      <c r="G93" s="233" t="s">
        <v>13263</v>
      </c>
      <c r="H93" s="504" t="s">
        <v>13263</v>
      </c>
      <c r="I93" s="495" t="s">
        <v>14106</v>
      </c>
      <c r="J93" s="505" t="s">
        <v>14106</v>
      </c>
      <c r="K93" s="506" t="s">
        <v>14111</v>
      </c>
      <c r="L93" s="506" t="s">
        <v>14111</v>
      </c>
      <c r="M93" s="507" t="s">
        <v>14107</v>
      </c>
      <c r="N93" s="508" t="s">
        <v>14107</v>
      </c>
      <c r="O93" s="509" t="s">
        <v>14108</v>
      </c>
      <c r="P93" s="510" t="s">
        <v>14112</v>
      </c>
      <c r="Q93" s="511" t="s">
        <v>14112</v>
      </c>
      <c r="R93" s="512" t="s">
        <v>14113</v>
      </c>
      <c r="S93" s="452" t="s">
        <v>14168</v>
      </c>
      <c r="T93" s="853" t="s">
        <v>14168</v>
      </c>
      <c r="U93" s="443" t="s">
        <v>14195</v>
      </c>
      <c r="V93" s="443" t="s">
        <v>14195</v>
      </c>
      <c r="W93" s="437" t="s">
        <v>14195</v>
      </c>
      <c r="X93" s="233" t="s">
        <v>13263</v>
      </c>
      <c r="Y93" s="233" t="s">
        <v>13263</v>
      </c>
      <c r="Z93" s="438" t="s">
        <v>13263</v>
      </c>
      <c r="AB93" s="217" t="s">
        <v>366</v>
      </c>
      <c r="AC93" s="218" t="s">
        <v>675</v>
      </c>
      <c r="AD93" s="218" t="s">
        <v>366</v>
      </c>
      <c r="AE93" s="218" t="s">
        <v>675</v>
      </c>
      <c r="AF93" s="218" t="s">
        <v>14051</v>
      </c>
      <c r="AG93" s="218" t="s">
        <v>14052</v>
      </c>
      <c r="AH93" s="219" t="s">
        <v>939</v>
      </c>
      <c r="AI93" s="220" t="s">
        <v>13412</v>
      </c>
      <c r="AJ93" s="220" t="s">
        <v>14180</v>
      </c>
      <c r="AK93" s="219" t="s">
        <v>939</v>
      </c>
      <c r="AL93" s="221" t="s">
        <v>12904</v>
      </c>
      <c r="AM93" s="222" t="s">
        <v>13338</v>
      </c>
      <c r="AN93" s="41">
        <v>100</v>
      </c>
      <c r="AO93" s="41">
        <v>79.2</v>
      </c>
      <c r="AP93" s="41">
        <v>10.199999999999999</v>
      </c>
      <c r="AQ93" s="41">
        <v>0</v>
      </c>
      <c r="AR93" s="41">
        <f>INDEX(lad_payment_mff[Non-specialised payment MFF],MATCH(AB93,lad_payment_mff[LAD21],0))</f>
        <v>1.0669390740410312</v>
      </c>
      <c r="AS93" s="41">
        <f>INDEX(lad_payment_mff[Specialised payment MFF],MATCH(AB93,lad_payment_mff[LAD21],0))</f>
        <v>1.0663606055353123</v>
      </c>
      <c r="AT93" s="186">
        <f>INDEX(lad_payment_mff[Non-specialised MFF index 2026/27],MATCH(AB93,lad_payment_mff[LAD21],0))</f>
        <v>1.0038992852952562</v>
      </c>
      <c r="AU93" s="186">
        <f>INDEX(lad_payment_mff[Specialised MFF index 2026/27],MATCH(AB93,lad_payment_mff[LAD21],0))</f>
        <v>0.99052756931713526</v>
      </c>
      <c r="AV93" s="186">
        <f>INDEX(icb_mff_index[Non-specialised MFF index 2026/27],MATCH($AH93,icb_mff_index[ICB26],0))</f>
        <v>0.99863131400663807</v>
      </c>
      <c r="AW93" s="186">
        <f>INDEX(icb_mff_index[Specialised MFF index 2026/27],MATCH($AH93,icb_mff_index[ICB26],0))</f>
        <v>0.99531339031461297</v>
      </c>
      <c r="AX93" s="41">
        <v>0.99855734254881034</v>
      </c>
      <c r="AY93" s="185"/>
      <c r="AZ93" s="185"/>
      <c r="BA93" s="185"/>
      <c r="BB93" s="185"/>
      <c r="BC93" s="187"/>
      <c r="BF93" s="223"/>
      <c r="BG93" s="223"/>
      <c r="BH93" s="223"/>
      <c r="BI93" s="224"/>
      <c r="BJ93" s="225"/>
      <c r="BK93" s="225"/>
      <c r="BL93" s="225"/>
      <c r="BM93" s="226"/>
      <c r="BN93" s="187"/>
      <c r="BO93" s="187"/>
      <c r="BP93" s="227"/>
      <c r="CD93" s="228">
        <f t="shared" si="3"/>
        <v>0.99052756931713526</v>
      </c>
      <c r="CE93" s="218">
        <v>88</v>
      </c>
      <c r="CF93" s="228">
        <f t="shared" si="4"/>
        <v>1.02759118382339</v>
      </c>
      <c r="CG93" s="218"/>
      <c r="CH93" s="229" t="s">
        <v>13262</v>
      </c>
      <c r="CI93" s="230" t="s">
        <v>14062</v>
      </c>
      <c r="CJ93" s="231" t="str">
        <f t="shared" si="5"/>
        <v>Xl</v>
      </c>
    </row>
    <row r="94" spans="2:88" ht="14.25" thickTop="1" thickBot="1" x14ac:dyDescent="0.25">
      <c r="B94" s="232" t="s">
        <v>14054</v>
      </c>
      <c r="C94" s="233" t="s">
        <v>13263</v>
      </c>
      <c r="D94" s="233" t="s">
        <v>13263</v>
      </c>
      <c r="E94" s="233" t="s">
        <v>13263</v>
      </c>
      <c r="F94" s="233" t="s">
        <v>13263</v>
      </c>
      <c r="G94" s="233" t="s">
        <v>13263</v>
      </c>
      <c r="H94" s="442" t="s">
        <v>13263</v>
      </c>
      <c r="I94" s="515" t="s">
        <v>14116</v>
      </c>
      <c r="J94" s="516" t="s">
        <v>14116</v>
      </c>
      <c r="K94" s="506" t="s">
        <v>14111</v>
      </c>
      <c r="L94" s="506" t="s">
        <v>14111</v>
      </c>
      <c r="M94" s="517" t="s">
        <v>14111</v>
      </c>
      <c r="N94" s="518" t="s">
        <v>14112</v>
      </c>
      <c r="O94" s="518" t="s">
        <v>14112</v>
      </c>
      <c r="P94" s="518" t="s">
        <v>14112</v>
      </c>
      <c r="Q94" s="519" t="s">
        <v>14112</v>
      </c>
      <c r="R94" s="520" t="s">
        <v>14113</v>
      </c>
      <c r="S94" s="452" t="s">
        <v>14168</v>
      </c>
      <c r="T94" s="604" t="s">
        <v>14168</v>
      </c>
      <c r="U94" s="443" t="s">
        <v>14195</v>
      </c>
      <c r="V94" s="443" t="s">
        <v>14195</v>
      </c>
      <c r="W94" s="522" t="s">
        <v>14195</v>
      </c>
      <c r="X94" s="233" t="s">
        <v>13263</v>
      </c>
      <c r="Y94" s="233" t="s">
        <v>13263</v>
      </c>
      <c r="Z94" s="438" t="s">
        <v>13263</v>
      </c>
      <c r="AB94" s="217" t="s">
        <v>409</v>
      </c>
      <c r="AC94" s="218" t="s">
        <v>718</v>
      </c>
      <c r="AD94" s="218" t="s">
        <v>13440</v>
      </c>
      <c r="AE94" s="218" t="s">
        <v>14047</v>
      </c>
      <c r="AF94" s="218" t="s">
        <v>13440</v>
      </c>
      <c r="AG94" s="218" t="s">
        <v>14047</v>
      </c>
      <c r="AH94" s="219" t="s">
        <v>1033</v>
      </c>
      <c r="AI94" s="220" t="s">
        <v>13375</v>
      </c>
      <c r="AJ94" s="220" t="s">
        <v>14152</v>
      </c>
      <c r="AK94" s="219" t="s">
        <v>1033</v>
      </c>
      <c r="AL94" s="221" t="s">
        <v>12894</v>
      </c>
      <c r="AM94" s="222" t="s">
        <v>13346</v>
      </c>
      <c r="AN94" s="41">
        <v>100</v>
      </c>
      <c r="AO94" s="41">
        <v>75.2</v>
      </c>
      <c r="AP94" s="41">
        <v>16.3</v>
      </c>
      <c r="AQ94" s="41">
        <v>3</v>
      </c>
      <c r="AR94" s="41">
        <f>INDEX(lad_payment_mff[Non-specialised payment MFF],MATCH(AB94,lad_payment_mff[LAD21],0))</f>
        <v>1.0276745412197639</v>
      </c>
      <c r="AS94" s="41">
        <f>INDEX(lad_payment_mff[Specialised payment MFF],MATCH(AB94,lad_payment_mff[LAD21],0))</f>
        <v>1.028386718531749</v>
      </c>
      <c r="AT94" s="186">
        <f>INDEX(lad_payment_mff[Non-specialised MFF index 2026/27],MATCH(AB94,lad_payment_mff[LAD21],0))</f>
        <v>0.96695468611825675</v>
      </c>
      <c r="AU94" s="186">
        <f>INDEX(lad_payment_mff[Specialised MFF index 2026/27],MATCH(AB94,lad_payment_mff[LAD21],0))</f>
        <v>0.95525415261746149</v>
      </c>
      <c r="AV94" s="186">
        <f>INDEX(icb_mff_index[Non-specialised MFF index 2026/27],MATCH($AH94,icb_mff_index[ICB26],0))</f>
        <v>0.96105765489333828</v>
      </c>
      <c r="AW94" s="186">
        <f>INDEX(icb_mff_index[Specialised MFF index 2026/27],MATCH($AH94,icb_mff_index[ICB26],0))</f>
        <v>0.95052519537099156</v>
      </c>
      <c r="AX94" s="41">
        <v>0.96100496181371553</v>
      </c>
      <c r="AY94" s="185"/>
      <c r="AZ94" s="185"/>
      <c r="BA94" s="185"/>
      <c r="BB94" s="185"/>
      <c r="BC94" s="187"/>
      <c r="BF94" s="223"/>
      <c r="BG94" s="223"/>
      <c r="BH94" s="223"/>
      <c r="BI94" s="224"/>
      <c r="BJ94" s="225"/>
      <c r="BK94" s="225"/>
      <c r="BL94" s="225"/>
      <c r="BM94" s="226"/>
      <c r="BN94" s="187"/>
      <c r="BO94" s="187"/>
      <c r="BP94" s="227"/>
      <c r="CD94" s="228">
        <f t="shared" si="3"/>
        <v>0.95525415261746149</v>
      </c>
      <c r="CE94" s="218">
        <v>89</v>
      </c>
      <c r="CF94" s="228">
        <f t="shared" si="4"/>
        <v>1.0250175465901834</v>
      </c>
      <c r="CG94" s="218"/>
      <c r="CH94" s="229" t="s">
        <v>14023</v>
      </c>
      <c r="CI94" s="230" t="s">
        <v>14062</v>
      </c>
      <c r="CJ94" s="231" t="str">
        <f t="shared" si="5"/>
        <v>Cl</v>
      </c>
    </row>
    <row r="95" spans="2:88" ht="14.25" thickTop="1" thickBot="1" x14ac:dyDescent="0.25">
      <c r="B95" s="232" t="s">
        <v>14055</v>
      </c>
      <c r="C95" s="233" t="s">
        <v>13263</v>
      </c>
      <c r="D95" s="233" t="s">
        <v>13263</v>
      </c>
      <c r="E95" s="233" t="s">
        <v>13263</v>
      </c>
      <c r="F95" s="233" t="s">
        <v>13263</v>
      </c>
      <c r="G95" s="233" t="s">
        <v>13263</v>
      </c>
      <c r="H95" s="233" t="s">
        <v>13263</v>
      </c>
      <c r="I95" s="504" t="s">
        <v>13263</v>
      </c>
      <c r="J95" s="523" t="s">
        <v>14117</v>
      </c>
      <c r="K95" s="524" t="s">
        <v>14111</v>
      </c>
      <c r="L95" s="524" t="s">
        <v>14111</v>
      </c>
      <c r="M95" s="525" t="s">
        <v>14111</v>
      </c>
      <c r="N95" s="526" t="s">
        <v>14112</v>
      </c>
      <c r="O95" s="527" t="s">
        <v>14112</v>
      </c>
      <c r="P95" s="528" t="s">
        <v>14112</v>
      </c>
      <c r="Q95" s="850" t="s">
        <v>14168</v>
      </c>
      <c r="R95" s="851" t="s">
        <v>14168</v>
      </c>
      <c r="S95" s="452" t="s">
        <v>14168</v>
      </c>
      <c r="T95" s="618" t="s">
        <v>14168</v>
      </c>
      <c r="U95" s="808" t="s">
        <v>14195</v>
      </c>
      <c r="V95" s="444" t="s">
        <v>14195</v>
      </c>
      <c r="W95" s="463" t="s">
        <v>13263</v>
      </c>
      <c r="X95" s="233" t="s">
        <v>13263</v>
      </c>
      <c r="Y95" s="233" t="s">
        <v>13263</v>
      </c>
      <c r="Z95" s="438" t="s">
        <v>13263</v>
      </c>
      <c r="AB95" s="217" t="s">
        <v>273</v>
      </c>
      <c r="AC95" s="218" t="s">
        <v>582</v>
      </c>
      <c r="AD95" s="218" t="s">
        <v>273</v>
      </c>
      <c r="AE95" s="218" t="s">
        <v>582</v>
      </c>
      <c r="AF95" s="218" t="s">
        <v>14119</v>
      </c>
      <c r="AG95" s="218" t="s">
        <v>14120</v>
      </c>
      <c r="AH95" s="219" t="s">
        <v>13417</v>
      </c>
      <c r="AI95" s="220" t="s">
        <v>13418</v>
      </c>
      <c r="AJ95" s="220" t="s">
        <v>14183</v>
      </c>
      <c r="AK95" s="219" t="s">
        <v>3998</v>
      </c>
      <c r="AL95" s="221" t="s">
        <v>12904</v>
      </c>
      <c r="AM95" s="222" t="s">
        <v>13338</v>
      </c>
      <c r="AN95" s="41">
        <v>100</v>
      </c>
      <c r="AO95" s="41">
        <v>69.5</v>
      </c>
      <c r="AP95" s="41">
        <v>7.9</v>
      </c>
      <c r="AQ95" s="41">
        <v>0</v>
      </c>
      <c r="AR95" s="41">
        <f>INDEX(lad_payment_mff[Non-specialised payment MFF],MATCH(AB95,lad_payment_mff[LAD21],0))</f>
        <v>1.1285044741886858</v>
      </c>
      <c r="AS95" s="41">
        <f>INDEX(lad_payment_mff[Specialised payment MFF],MATCH(AB95,lad_payment_mff[LAD21],0))</f>
        <v>1.1454252906877673</v>
      </c>
      <c r="AT95" s="186">
        <f>INDEX(lad_payment_mff[Non-specialised MFF index 2026/27],MATCH(AB95,lad_payment_mff[LAD21],0))</f>
        <v>1.0618271114578666</v>
      </c>
      <c r="AU95" s="186">
        <f>INDEX(lad_payment_mff[Specialised MFF index 2026/27],MATCH(AB95,lad_payment_mff[LAD21],0))</f>
        <v>1.0639696582281115</v>
      </c>
      <c r="AV95" s="186">
        <f>INDEX(icb_mff_index[Non-specialised MFF index 2026/27],MATCH($AH95,icb_mff_index[ICB26],0))</f>
        <v>1.0099089591019779</v>
      </c>
      <c r="AW95" s="186">
        <f>INDEX(icb_mff_index[Specialised MFF index 2026/27],MATCH($AH95,icb_mff_index[ICB26],0))</f>
        <v>1.0197529474816043</v>
      </c>
      <c r="AX95" s="41">
        <v>1.009879276774436</v>
      </c>
      <c r="AY95" s="185"/>
      <c r="AZ95" s="185"/>
      <c r="BA95" s="185"/>
      <c r="BB95" s="185"/>
      <c r="BC95" s="187"/>
      <c r="BF95" s="223"/>
      <c r="BG95" s="223"/>
      <c r="BH95" s="223"/>
      <c r="BI95" s="224"/>
      <c r="BJ95" s="225"/>
      <c r="BK95" s="225"/>
      <c r="BL95" s="225"/>
      <c r="BM95" s="226"/>
      <c r="BN95" s="187"/>
      <c r="BO95" s="187"/>
      <c r="BP95" s="227"/>
      <c r="CD95" s="228">
        <f t="shared" si="3"/>
        <v>1.0639696582281115</v>
      </c>
      <c r="CE95" s="218">
        <v>90</v>
      </c>
      <c r="CF95" s="228">
        <f t="shared" si="4"/>
        <v>1.0244338325718776</v>
      </c>
      <c r="CG95" s="218"/>
      <c r="CH95" s="229" t="s">
        <v>14066</v>
      </c>
      <c r="CI95" s="230" t="s">
        <v>14026</v>
      </c>
      <c r="CJ95" s="231" t="str">
        <f t="shared" si="5"/>
        <v>Wo</v>
      </c>
    </row>
    <row r="96" spans="2:88" ht="13.5" thickTop="1" x14ac:dyDescent="0.2">
      <c r="B96" s="232" t="s">
        <v>14057</v>
      </c>
      <c r="C96" s="233" t="s">
        <v>13263</v>
      </c>
      <c r="D96" s="233" t="s">
        <v>13263</v>
      </c>
      <c r="E96" s="233" t="s">
        <v>13263</v>
      </c>
      <c r="F96" s="233" t="s">
        <v>13263</v>
      </c>
      <c r="G96" s="233" t="s">
        <v>13263</v>
      </c>
      <c r="H96" s="233" t="s">
        <v>13263</v>
      </c>
      <c r="I96" s="442" t="s">
        <v>13263</v>
      </c>
      <c r="J96" s="533" t="s">
        <v>14117</v>
      </c>
      <c r="K96" s="534" t="s">
        <v>14117</v>
      </c>
      <c r="L96" s="535" t="s">
        <v>13383</v>
      </c>
      <c r="M96" s="525" t="s">
        <v>14111</v>
      </c>
      <c r="N96" s="536" t="s">
        <v>14121</v>
      </c>
      <c r="O96" s="537" t="s">
        <v>14121</v>
      </c>
      <c r="P96" s="849" t="s">
        <v>14168</v>
      </c>
      <c r="Q96" s="850" t="s">
        <v>14168</v>
      </c>
      <c r="R96" s="459" t="s">
        <v>14168</v>
      </c>
      <c r="S96" s="540" t="s">
        <v>14168</v>
      </c>
      <c r="T96" s="810" t="s">
        <v>13400</v>
      </c>
      <c r="U96" s="541" t="s">
        <v>14195</v>
      </c>
      <c r="V96" s="541" t="s">
        <v>14195</v>
      </c>
      <c r="W96" s="542" t="s">
        <v>14195</v>
      </c>
      <c r="X96" s="233" t="s">
        <v>13263</v>
      </c>
      <c r="Y96" s="233" t="s">
        <v>13263</v>
      </c>
      <c r="Z96" s="438" t="s">
        <v>13263</v>
      </c>
      <c r="AB96" s="217" t="s">
        <v>192</v>
      </c>
      <c r="AC96" s="218" t="s">
        <v>501</v>
      </c>
      <c r="AD96" s="218" t="s">
        <v>192</v>
      </c>
      <c r="AE96" s="218" t="s">
        <v>501</v>
      </c>
      <c r="AF96" s="218" t="s">
        <v>192</v>
      </c>
      <c r="AG96" s="218" t="s">
        <v>501</v>
      </c>
      <c r="AH96" s="219" t="s">
        <v>13405</v>
      </c>
      <c r="AI96" s="220" t="s">
        <v>14149</v>
      </c>
      <c r="AJ96" s="220" t="s">
        <v>14179</v>
      </c>
      <c r="AK96" s="219" t="s">
        <v>987</v>
      </c>
      <c r="AL96" s="221" t="s">
        <v>12902</v>
      </c>
      <c r="AM96" s="222" t="s">
        <v>12903</v>
      </c>
      <c r="AN96" s="41">
        <v>100</v>
      </c>
      <c r="AO96" s="41">
        <v>88</v>
      </c>
      <c r="AP96" s="41">
        <v>25.8</v>
      </c>
      <c r="AQ96" s="41">
        <v>0</v>
      </c>
      <c r="AR96" s="41">
        <f>INDEX(lad_payment_mff[Non-specialised payment MFF],MATCH(AB96,lad_payment_mff[LAD21],0))</f>
        <v>1.1573169040285527</v>
      </c>
      <c r="AS96" s="41">
        <f>INDEX(lad_payment_mff[Specialised payment MFF],MATCH(AB96,lad_payment_mff[LAD21],0))</f>
        <v>1.1699367603965858</v>
      </c>
      <c r="AT96" s="186">
        <f>INDEX(lad_payment_mff[Non-specialised MFF index 2026/27],MATCH(AB96,lad_payment_mff[LAD21],0))</f>
        <v>1.088937167156087</v>
      </c>
      <c r="AU96" s="186">
        <f>INDEX(lad_payment_mff[Specialised MFF index 2026/27],MATCH(AB96,lad_payment_mff[LAD21],0))</f>
        <v>1.0867380223115493</v>
      </c>
      <c r="AV96" s="186">
        <f>INDEX(icb_mff_index[Non-specialised MFF index 2026/27],MATCH($AH96,icb_mff_index[ICB26],0))</f>
        <v>1.0880639772832355</v>
      </c>
      <c r="AW96" s="186">
        <f>INDEX(icb_mff_index[Specialised MFF index 2026/27],MATCH($AH96,icb_mff_index[ICB26],0))</f>
        <v>1.0836894139797804</v>
      </c>
      <c r="AX96" s="41">
        <v>1.0880089204719068</v>
      </c>
      <c r="AY96" s="185"/>
      <c r="AZ96" s="185"/>
      <c r="BA96" s="185"/>
      <c r="BB96" s="185"/>
      <c r="BC96" s="187"/>
      <c r="BF96" s="223"/>
      <c r="BG96" s="223"/>
      <c r="BH96" s="223"/>
      <c r="BI96" s="224"/>
      <c r="BJ96" s="225"/>
      <c r="BK96" s="225"/>
      <c r="BL96" s="225"/>
      <c r="BM96" s="226"/>
      <c r="BN96" s="187"/>
      <c r="BO96" s="187"/>
      <c r="BP96" s="227"/>
      <c r="CD96" s="228">
        <f t="shared" si="3"/>
        <v>1.0867380223115493</v>
      </c>
      <c r="CE96" s="218">
        <v>91</v>
      </c>
      <c r="CF96" s="228">
        <f t="shared" si="4"/>
        <v>1.021569037863272</v>
      </c>
      <c r="CG96" s="218"/>
      <c r="CH96" s="229" t="s">
        <v>14045</v>
      </c>
      <c r="CI96" s="230" t="s">
        <v>14068</v>
      </c>
      <c r="CJ96" s="231" t="str">
        <f t="shared" si="5"/>
        <v>Rq</v>
      </c>
    </row>
    <row r="97" spans="2:88" ht="13.5" thickBot="1" x14ac:dyDescent="0.25">
      <c r="B97" s="232" t="s">
        <v>14040</v>
      </c>
      <c r="C97" s="233" t="s">
        <v>13263</v>
      </c>
      <c r="D97" s="233" t="s">
        <v>13263</v>
      </c>
      <c r="E97" s="233" t="s">
        <v>13263</v>
      </c>
      <c r="F97" s="233" t="s">
        <v>13263</v>
      </c>
      <c r="G97" s="233" t="s">
        <v>13263</v>
      </c>
      <c r="H97" s="233" t="s">
        <v>13263</v>
      </c>
      <c r="I97" s="442" t="s">
        <v>13263</v>
      </c>
      <c r="J97" s="533" t="s">
        <v>14117</v>
      </c>
      <c r="K97" s="534" t="s">
        <v>14117</v>
      </c>
      <c r="L97" s="535" t="s">
        <v>13383</v>
      </c>
      <c r="M97" s="543" t="s">
        <v>14124</v>
      </c>
      <c r="N97" s="536" t="s">
        <v>14121</v>
      </c>
      <c r="O97" s="537" t="s">
        <v>14121</v>
      </c>
      <c r="P97" s="819" t="s">
        <v>14168</v>
      </c>
      <c r="Q97" s="459" t="s">
        <v>14168</v>
      </c>
      <c r="R97" s="459" t="s">
        <v>14168</v>
      </c>
      <c r="S97" s="540" t="s">
        <v>14168</v>
      </c>
      <c r="T97" s="848" t="s">
        <v>13400</v>
      </c>
      <c r="U97" s="809" t="s">
        <v>13400</v>
      </c>
      <c r="V97" s="545" t="s">
        <v>14195</v>
      </c>
      <c r="W97" s="852" t="s">
        <v>13400</v>
      </c>
      <c r="X97" s="434" t="s">
        <v>13263</v>
      </c>
      <c r="Y97" s="233" t="s">
        <v>13263</v>
      </c>
      <c r="Z97" s="438" t="s">
        <v>13263</v>
      </c>
      <c r="AB97" s="817" t="s">
        <v>380</v>
      </c>
      <c r="AC97" s="818" t="s">
        <v>689</v>
      </c>
      <c r="AD97" s="818" t="s">
        <v>380</v>
      </c>
      <c r="AE97" s="818" t="s">
        <v>689</v>
      </c>
      <c r="AF97" s="218" t="s">
        <v>14049</v>
      </c>
      <c r="AG97" s="218" t="s">
        <v>13400</v>
      </c>
      <c r="AH97" s="219" t="s">
        <v>13398</v>
      </c>
      <c r="AI97" s="220" t="s">
        <v>13399</v>
      </c>
      <c r="AJ97" s="220" t="s">
        <v>13400</v>
      </c>
      <c r="AK97" s="219" t="s">
        <v>937</v>
      </c>
      <c r="AL97" s="221" t="s">
        <v>12900</v>
      </c>
      <c r="AM97" s="222" t="s">
        <v>13340</v>
      </c>
      <c r="AN97" s="41">
        <v>100</v>
      </c>
      <c r="AO97" s="41">
        <v>86.3</v>
      </c>
      <c r="AP97" s="41">
        <v>15.1</v>
      </c>
      <c r="AQ97" s="41">
        <v>0</v>
      </c>
      <c r="AR97" s="41">
        <f>INDEX(lad_payment_mff[Non-specialised payment MFF],MATCH(AB97,lad_payment_mff[LAD21],0))</f>
        <v>1.1216061937126454</v>
      </c>
      <c r="AS97" s="41">
        <f>INDEX(lad_payment_mff[Specialised payment MFF],MATCH(AB97,lad_payment_mff[LAD21],0))</f>
        <v>1.1602626798381379</v>
      </c>
      <c r="AT97" s="186">
        <f>INDEX(lad_payment_mff[Non-specialised MFF index 2026/27],MATCH(AB97,lad_payment_mff[LAD21],0))</f>
        <v>1.0553364139024424</v>
      </c>
      <c r="AU97" s="186">
        <f>INDEX(lad_payment_mff[Specialised MFF index 2026/27],MATCH(AB97,lad_payment_mff[LAD21],0))</f>
        <v>1.0777519031214784</v>
      </c>
      <c r="AV97" s="186">
        <f>INDEX(icb_mff_index[Non-specialised MFF index 2026/27],MATCH($AH97,icb_mff_index[ICB26],0))</f>
        <v>1.0065018435446027</v>
      </c>
      <c r="AW97" s="186">
        <f>INDEX(icb_mff_index[Specialised MFF index 2026/27],MATCH($AH97,icb_mff_index[ICB26],0))</f>
        <v>1.0654134873057393</v>
      </c>
      <c r="AX97" s="41">
        <v>1.0064786430472803</v>
      </c>
      <c r="AY97" s="185"/>
      <c r="AZ97" s="185"/>
      <c r="BA97" s="185"/>
      <c r="BB97" s="185"/>
      <c r="BC97" s="187"/>
      <c r="BF97" s="223"/>
      <c r="BG97" s="223"/>
      <c r="BH97" s="223"/>
      <c r="BI97" s="224"/>
      <c r="BJ97" s="225"/>
      <c r="BK97" s="225"/>
      <c r="BL97" s="225"/>
      <c r="BM97" s="226"/>
      <c r="BN97" s="187"/>
      <c r="BO97" s="187"/>
      <c r="BP97" s="227"/>
      <c r="CD97" s="228">
        <f t="shared" si="3"/>
        <v>1.0777519031214784</v>
      </c>
      <c r="CE97" s="218">
        <v>92</v>
      </c>
      <c r="CF97" s="228">
        <f t="shared" si="4"/>
        <v>1.0208234194642012</v>
      </c>
      <c r="CG97" s="218"/>
      <c r="CH97" s="229" t="s">
        <v>14059</v>
      </c>
      <c r="CI97" s="230" t="s">
        <v>14077</v>
      </c>
      <c r="CJ97" s="231" t="str">
        <f t="shared" si="5"/>
        <v>Qr</v>
      </c>
    </row>
    <row r="98" spans="2:88" ht="14.25" thickTop="1" thickBot="1" x14ac:dyDescent="0.25">
      <c r="B98" s="232" t="s">
        <v>14059</v>
      </c>
      <c r="C98" s="233" t="s">
        <v>13263</v>
      </c>
      <c r="D98" s="233" t="s">
        <v>13263</v>
      </c>
      <c r="E98" s="233" t="s">
        <v>13263</v>
      </c>
      <c r="F98" s="233" t="s">
        <v>13263</v>
      </c>
      <c r="G98" s="233" t="s">
        <v>13263</v>
      </c>
      <c r="H98" s="233" t="s">
        <v>13263</v>
      </c>
      <c r="I98" s="442" t="s">
        <v>13263</v>
      </c>
      <c r="J98" s="547" t="s">
        <v>14117</v>
      </c>
      <c r="K98" s="548" t="s">
        <v>14117</v>
      </c>
      <c r="L98" s="535" t="s">
        <v>13383</v>
      </c>
      <c r="M98" s="549" t="s">
        <v>14124</v>
      </c>
      <c r="N98" s="550" t="s">
        <v>14121</v>
      </c>
      <c r="O98" s="551" t="s">
        <v>14121</v>
      </c>
      <c r="P98" s="552" t="s">
        <v>14168</v>
      </c>
      <c r="Q98" s="552" t="s">
        <v>14168</v>
      </c>
      <c r="R98" s="552" t="s">
        <v>14168</v>
      </c>
      <c r="S98" s="553" t="s">
        <v>14168</v>
      </c>
      <c r="T98" s="811" t="s">
        <v>13400</v>
      </c>
      <c r="U98" s="554" t="s">
        <v>13400</v>
      </c>
      <c r="V98" s="554" t="s">
        <v>13400</v>
      </c>
      <c r="W98" s="554" t="s">
        <v>13400</v>
      </c>
      <c r="X98" s="555" t="s">
        <v>13400</v>
      </c>
      <c r="Y98" s="233" t="s">
        <v>13263</v>
      </c>
      <c r="Z98" s="438" t="s">
        <v>13263</v>
      </c>
      <c r="AB98" s="217" t="s">
        <v>272</v>
      </c>
      <c r="AC98" s="218" t="s">
        <v>581</v>
      </c>
      <c r="AD98" s="218" t="s">
        <v>272</v>
      </c>
      <c r="AE98" s="218" t="s">
        <v>581</v>
      </c>
      <c r="AF98" s="218" t="s">
        <v>14119</v>
      </c>
      <c r="AG98" s="218" t="s">
        <v>14120</v>
      </c>
      <c r="AH98" s="219" t="s">
        <v>13417</v>
      </c>
      <c r="AI98" s="220" t="s">
        <v>13418</v>
      </c>
      <c r="AJ98" s="220" t="s">
        <v>14183</v>
      </c>
      <c r="AK98" s="219" t="s">
        <v>3998</v>
      </c>
      <c r="AL98" s="221" t="s">
        <v>12904</v>
      </c>
      <c r="AM98" s="222" t="s">
        <v>13338</v>
      </c>
      <c r="AN98" s="41">
        <v>100</v>
      </c>
      <c r="AO98" s="41">
        <v>67.5</v>
      </c>
      <c r="AP98" s="41">
        <v>8.8000000000000007</v>
      </c>
      <c r="AQ98" s="41">
        <v>0</v>
      </c>
      <c r="AR98" s="41">
        <f>INDEX(lad_payment_mff[Non-specialised payment MFF],MATCH(AB98,lad_payment_mff[LAD21],0))</f>
        <v>1.14213087174701</v>
      </c>
      <c r="AS98" s="41">
        <f>INDEX(lad_payment_mff[Specialised payment MFF],MATCH(AB98,lad_payment_mff[LAD21],0))</f>
        <v>1.155014199067772</v>
      </c>
      <c r="AT98" s="186">
        <f>INDEX(lad_payment_mff[Non-specialised MFF index 2026/27],MATCH(AB98,lad_payment_mff[LAD21],0))</f>
        <v>1.0746483972302019</v>
      </c>
      <c r="AU98" s="186">
        <f>INDEX(lad_payment_mff[Specialised MFF index 2026/27],MATCH(AB98,lad_payment_mff[LAD21],0))</f>
        <v>1.072876662163504</v>
      </c>
      <c r="AV98" s="186">
        <f>INDEX(icb_mff_index[Non-specialised MFF index 2026/27],MATCH($AH98,icb_mff_index[ICB26],0))</f>
        <v>1.0099089591019779</v>
      </c>
      <c r="AW98" s="186">
        <f>INDEX(icb_mff_index[Specialised MFF index 2026/27],MATCH($AH98,icb_mff_index[ICB26],0))</f>
        <v>1.0197529474816043</v>
      </c>
      <c r="AX98" s="41">
        <v>1.009879276774436</v>
      </c>
      <c r="AY98" s="185"/>
      <c r="AZ98" s="185"/>
      <c r="BA98" s="185"/>
      <c r="BB98" s="185"/>
      <c r="BC98" s="187"/>
      <c r="BF98" s="223"/>
      <c r="BG98" s="223"/>
      <c r="BH98" s="223"/>
      <c r="BI98" s="224"/>
      <c r="BJ98" s="225"/>
      <c r="BK98" s="225"/>
      <c r="BL98" s="225"/>
      <c r="BM98" s="226"/>
      <c r="BN98" s="187"/>
      <c r="BO98" s="187"/>
      <c r="BP98" s="227"/>
      <c r="CD98" s="228">
        <f t="shared" si="3"/>
        <v>1.072876662163504</v>
      </c>
      <c r="CE98" s="218">
        <v>93</v>
      </c>
      <c r="CF98" s="228">
        <f t="shared" si="4"/>
        <v>1.0205869636951461</v>
      </c>
      <c r="CG98" s="218"/>
      <c r="CH98" s="229" t="s">
        <v>14066</v>
      </c>
      <c r="CI98" s="230" t="s">
        <v>14068</v>
      </c>
      <c r="CJ98" s="231" t="str">
        <f t="shared" si="5"/>
        <v>Wq</v>
      </c>
    </row>
    <row r="99" spans="2:88" ht="14.25" thickTop="1" thickBot="1" x14ac:dyDescent="0.25">
      <c r="B99" s="232" t="s">
        <v>14045</v>
      </c>
      <c r="C99" s="233" t="s">
        <v>13263</v>
      </c>
      <c r="D99" s="233" t="s">
        <v>13263</v>
      </c>
      <c r="E99" s="233" t="s">
        <v>13263</v>
      </c>
      <c r="F99" s="233" t="s">
        <v>13263</v>
      </c>
      <c r="G99" s="233" t="s">
        <v>13263</v>
      </c>
      <c r="H99" s="233" t="s">
        <v>13263</v>
      </c>
      <c r="I99" s="435" t="s">
        <v>13263</v>
      </c>
      <c r="J99" s="556" t="s">
        <v>13434</v>
      </c>
      <c r="K99" s="557" t="s">
        <v>13434</v>
      </c>
      <c r="L99" s="558" t="s">
        <v>13383</v>
      </c>
      <c r="M99" s="559" t="s">
        <v>14184</v>
      </c>
      <c r="N99" s="559" t="s">
        <v>14184</v>
      </c>
      <c r="O99" s="560" t="s">
        <v>14184</v>
      </c>
      <c r="P99" s="561" t="s">
        <v>14196</v>
      </c>
      <c r="Q99" s="812" t="s">
        <v>14196</v>
      </c>
      <c r="R99" s="820" t="s">
        <v>14196</v>
      </c>
      <c r="S99" s="564" t="s">
        <v>14196</v>
      </c>
      <c r="T99" s="565" t="s">
        <v>14129</v>
      </c>
      <c r="U99" s="566" t="s">
        <v>13400</v>
      </c>
      <c r="V99" s="567" t="s">
        <v>13400</v>
      </c>
      <c r="W99" s="554" t="s">
        <v>13400</v>
      </c>
      <c r="X99" s="568" t="s">
        <v>13400</v>
      </c>
      <c r="Y99" s="233" t="s">
        <v>13263</v>
      </c>
      <c r="Z99" s="438" t="s">
        <v>13263</v>
      </c>
      <c r="AB99" s="217" t="s">
        <v>403</v>
      </c>
      <c r="AC99" s="218" t="s">
        <v>712</v>
      </c>
      <c r="AD99" s="218" t="s">
        <v>403</v>
      </c>
      <c r="AE99" s="218" t="s">
        <v>712</v>
      </c>
      <c r="AF99" s="218" t="s">
        <v>14020</v>
      </c>
      <c r="AG99" s="218" t="s">
        <v>14021</v>
      </c>
      <c r="AH99" s="219" t="s">
        <v>975</v>
      </c>
      <c r="AI99" s="220" t="s">
        <v>13385</v>
      </c>
      <c r="AJ99" s="220" t="s">
        <v>14160</v>
      </c>
      <c r="AK99" s="219" t="s">
        <v>975</v>
      </c>
      <c r="AL99" s="221" t="s">
        <v>12898</v>
      </c>
      <c r="AM99" s="222" t="s">
        <v>12899</v>
      </c>
      <c r="AN99" s="41">
        <v>100</v>
      </c>
      <c r="AO99" s="41">
        <v>100.4</v>
      </c>
      <c r="AP99" s="41">
        <v>18.8</v>
      </c>
      <c r="AQ99" s="41">
        <v>0</v>
      </c>
      <c r="AR99" s="41">
        <f>INDEX(lad_payment_mff[Non-specialised payment MFF],MATCH(AB99,lad_payment_mff[LAD21],0))</f>
        <v>1.0342903489819602</v>
      </c>
      <c r="AS99" s="41">
        <f>INDEX(lad_payment_mff[Specialised payment MFF],MATCH(AB99,lad_payment_mff[LAD21],0))</f>
        <v>1.037437099288979</v>
      </c>
      <c r="AT99" s="186">
        <f>INDEX(lad_payment_mff[Non-specialised MFF index 2026/27],MATCH(AB99,lad_payment_mff[LAD21],0))</f>
        <v>0.97317960077900112</v>
      </c>
      <c r="AU99" s="186">
        <f>INDEX(lad_payment_mff[Specialised MFF index 2026/27],MATCH(AB99,lad_payment_mff[LAD21],0))</f>
        <v>0.96366092571684103</v>
      </c>
      <c r="AV99" s="186">
        <f>INDEX(icb_mff_index[Non-specialised MFF index 2026/27],MATCH($AH99,icb_mff_index[ICB26],0))</f>
        <v>0.97073868355686332</v>
      </c>
      <c r="AW99" s="186">
        <f>INDEX(icb_mff_index[Specialised MFF index 2026/27],MATCH($AH99,icb_mff_index[ICB26],0))</f>
        <v>0.96295005889545138</v>
      </c>
      <c r="AX99" s="41">
        <v>0.97069297391100784</v>
      </c>
      <c r="AY99" s="185"/>
      <c r="AZ99" s="185"/>
      <c r="BA99" s="185"/>
      <c r="BB99" s="185"/>
      <c r="BC99" s="187"/>
      <c r="BF99" s="223"/>
      <c r="BG99" s="223"/>
      <c r="BH99" s="223"/>
      <c r="BI99" s="224"/>
      <c r="BJ99" s="225"/>
      <c r="BK99" s="225"/>
      <c r="BL99" s="225"/>
      <c r="BM99" s="226"/>
      <c r="BN99" s="187"/>
      <c r="BO99" s="187"/>
      <c r="BP99" s="227"/>
      <c r="CD99" s="228">
        <f t="shared" si="3"/>
        <v>0.96366092571684103</v>
      </c>
      <c r="CE99" s="218">
        <v>94</v>
      </c>
      <c r="CF99" s="228">
        <f t="shared" si="4"/>
        <v>1.0197691720882773</v>
      </c>
      <c r="CG99" s="218"/>
      <c r="CH99" s="229" t="s">
        <v>14050</v>
      </c>
      <c r="CI99" s="230" t="s">
        <v>14062</v>
      </c>
      <c r="CJ99" s="231" t="str">
        <f t="shared" si="5"/>
        <v>Ll</v>
      </c>
    </row>
    <row r="100" spans="2:88" ht="14.25" thickTop="1" thickBot="1" x14ac:dyDescent="0.25">
      <c r="B100" s="232" t="s">
        <v>14043</v>
      </c>
      <c r="C100" s="233" t="s">
        <v>13263</v>
      </c>
      <c r="D100" s="233" t="s">
        <v>13263</v>
      </c>
      <c r="E100" s="233" t="s">
        <v>13263</v>
      </c>
      <c r="F100" s="233" t="s">
        <v>13263</v>
      </c>
      <c r="G100" s="233" t="s">
        <v>13263</v>
      </c>
      <c r="H100" s="442" t="s">
        <v>13263</v>
      </c>
      <c r="I100" s="569" t="s">
        <v>14130</v>
      </c>
      <c r="J100" s="556" t="s">
        <v>13434</v>
      </c>
      <c r="K100" s="570" t="s">
        <v>13434</v>
      </c>
      <c r="L100" s="571" t="s">
        <v>14131</v>
      </c>
      <c r="M100" s="559" t="s">
        <v>14184</v>
      </c>
      <c r="N100" s="572" t="s">
        <v>14184</v>
      </c>
      <c r="O100" s="573" t="s">
        <v>14196</v>
      </c>
      <c r="P100" s="561" t="s">
        <v>14196</v>
      </c>
      <c r="Q100" s="561" t="s">
        <v>14196</v>
      </c>
      <c r="R100" s="563" t="s">
        <v>14196</v>
      </c>
      <c r="S100" s="575" t="s">
        <v>14196</v>
      </c>
      <c r="T100" s="576" t="s">
        <v>14129</v>
      </c>
      <c r="U100" s="576" t="s">
        <v>14129</v>
      </c>
      <c r="V100" s="565" t="s">
        <v>14129</v>
      </c>
      <c r="W100" s="577" t="s">
        <v>13400</v>
      </c>
      <c r="X100" s="578" t="s">
        <v>14132</v>
      </c>
      <c r="Y100" s="233" t="s">
        <v>13263</v>
      </c>
      <c r="Z100" s="438" t="s">
        <v>13263</v>
      </c>
      <c r="AB100" s="217" t="s">
        <v>398</v>
      </c>
      <c r="AC100" s="218" t="s">
        <v>707</v>
      </c>
      <c r="AD100" s="218" t="s">
        <v>398</v>
      </c>
      <c r="AE100" s="218" t="s">
        <v>707</v>
      </c>
      <c r="AF100" s="218" t="s">
        <v>14101</v>
      </c>
      <c r="AG100" s="218" t="s">
        <v>13427</v>
      </c>
      <c r="AH100" s="219" t="s">
        <v>1013</v>
      </c>
      <c r="AI100" s="220" t="s">
        <v>13426</v>
      </c>
      <c r="AJ100" s="220" t="s">
        <v>13427</v>
      </c>
      <c r="AK100" s="219" t="s">
        <v>1013</v>
      </c>
      <c r="AL100" s="221" t="s">
        <v>12906</v>
      </c>
      <c r="AM100" s="222" t="s">
        <v>13339</v>
      </c>
      <c r="AN100" s="41">
        <v>100</v>
      </c>
      <c r="AO100" s="41">
        <v>105.6</v>
      </c>
      <c r="AP100" s="41">
        <v>16.2</v>
      </c>
      <c r="AQ100" s="41">
        <v>0</v>
      </c>
      <c r="AR100" s="41">
        <f>INDEX(lad_payment_mff[Non-specialised payment MFF],MATCH(AB100,lad_payment_mff[LAD21],0))</f>
        <v>1.0154002367552351</v>
      </c>
      <c r="AS100" s="41">
        <f>INDEX(lad_payment_mff[Specialised payment MFF],MATCH(AB100,lad_payment_mff[LAD21],0))</f>
        <v>1.0207608902844227</v>
      </c>
      <c r="AT100" s="186">
        <f>INDEX(lad_payment_mff[Non-specialised MFF index 2026/27],MATCH(AB100,lad_payment_mff[LAD21],0))</f>
        <v>0.95540560540761565</v>
      </c>
      <c r="AU100" s="186">
        <f>INDEX(lad_payment_mff[Specialised MFF index 2026/27],MATCH(AB100,lad_payment_mff[LAD21],0))</f>
        <v>0.9481706265769797</v>
      </c>
      <c r="AV100" s="186">
        <f>INDEX(icb_mff_index[Non-specialised MFF index 2026/27],MATCH($AH100,icb_mff_index[ICB26],0))</f>
        <v>0.95069040392551007</v>
      </c>
      <c r="AW100" s="186">
        <f>INDEX(icb_mff_index[Specialised MFF index 2026/27],MATCH($AH100,icb_mff_index[ICB26],0))</f>
        <v>0.94509951835263206</v>
      </c>
      <c r="AX100" s="41">
        <v>0.95063238512158976</v>
      </c>
      <c r="AY100" s="185"/>
      <c r="AZ100" s="185"/>
      <c r="BA100" s="185"/>
      <c r="BB100" s="185"/>
      <c r="BC100" s="187"/>
      <c r="BF100" s="223"/>
      <c r="BG100" s="223"/>
      <c r="BH100" s="223"/>
      <c r="BI100" s="224"/>
      <c r="BJ100" s="225"/>
      <c r="BK100" s="225"/>
      <c r="BL100" s="225"/>
      <c r="BM100" s="226"/>
      <c r="BN100" s="187"/>
      <c r="BO100" s="187"/>
      <c r="BP100" s="227"/>
      <c r="CD100" s="228">
        <f t="shared" si="3"/>
        <v>0.9481706265769797</v>
      </c>
      <c r="CE100" s="218">
        <v>95</v>
      </c>
      <c r="CF100" s="228">
        <f t="shared" si="4"/>
        <v>1.0186449311898143</v>
      </c>
      <c r="CG100" s="218"/>
      <c r="CH100" s="229" t="s">
        <v>14066</v>
      </c>
      <c r="CI100" s="230" t="s">
        <v>14074</v>
      </c>
      <c r="CJ100" s="231" t="str">
        <f t="shared" si="5"/>
        <v>We</v>
      </c>
    </row>
    <row r="101" spans="2:88" ht="14.25" thickTop="1" thickBot="1" x14ac:dyDescent="0.25">
      <c r="B101" s="232" t="s">
        <v>14064</v>
      </c>
      <c r="C101" s="233" t="s">
        <v>13263</v>
      </c>
      <c r="D101" s="233" t="s">
        <v>13263</v>
      </c>
      <c r="E101" s="233" t="s">
        <v>13263</v>
      </c>
      <c r="F101" s="233" t="s">
        <v>13263</v>
      </c>
      <c r="G101" s="233" t="s">
        <v>13263</v>
      </c>
      <c r="H101" s="442" t="s">
        <v>13263</v>
      </c>
      <c r="I101" s="579" t="s">
        <v>14130</v>
      </c>
      <c r="J101" s="580" t="s">
        <v>13434</v>
      </c>
      <c r="K101" s="581" t="s">
        <v>13434</v>
      </c>
      <c r="L101" s="571" t="s">
        <v>14131</v>
      </c>
      <c r="M101" s="559" t="s">
        <v>14184</v>
      </c>
      <c r="N101" s="559" t="s">
        <v>14184</v>
      </c>
      <c r="O101" s="861" t="s">
        <v>14184</v>
      </c>
      <c r="P101" s="583" t="s">
        <v>14196</v>
      </c>
      <c r="Q101" s="584" t="s">
        <v>14196</v>
      </c>
      <c r="R101" s="584" t="s">
        <v>14196</v>
      </c>
      <c r="S101" s="813" t="s">
        <v>14196</v>
      </c>
      <c r="T101" s="587" t="s">
        <v>14129</v>
      </c>
      <c r="U101" s="587" t="s">
        <v>14129</v>
      </c>
      <c r="V101" s="588" t="s">
        <v>14129</v>
      </c>
      <c r="W101" s="589" t="s">
        <v>14129</v>
      </c>
      <c r="X101" s="590" t="s">
        <v>14132</v>
      </c>
      <c r="Y101" s="233" t="s">
        <v>13263</v>
      </c>
      <c r="Z101" s="438" t="s">
        <v>13263</v>
      </c>
      <c r="AB101" s="217" t="s">
        <v>365</v>
      </c>
      <c r="AC101" s="218" t="s">
        <v>674</v>
      </c>
      <c r="AD101" s="218" t="s">
        <v>365</v>
      </c>
      <c r="AE101" s="218" t="s">
        <v>674</v>
      </c>
      <c r="AF101" s="218" t="s">
        <v>14051</v>
      </c>
      <c r="AG101" s="218" t="s">
        <v>14052</v>
      </c>
      <c r="AH101" s="219" t="s">
        <v>939</v>
      </c>
      <c r="AI101" s="220" t="s">
        <v>13412</v>
      </c>
      <c r="AJ101" s="220" t="s">
        <v>14180</v>
      </c>
      <c r="AK101" s="219" t="s">
        <v>939</v>
      </c>
      <c r="AL101" s="221" t="s">
        <v>12904</v>
      </c>
      <c r="AM101" s="222" t="s">
        <v>13338</v>
      </c>
      <c r="AN101" s="41">
        <v>100</v>
      </c>
      <c r="AO101" s="41">
        <v>76.400000000000006</v>
      </c>
      <c r="AP101" s="41">
        <v>9</v>
      </c>
      <c r="AQ101" s="41">
        <v>0</v>
      </c>
      <c r="AR101" s="41">
        <f>INDEX(lad_payment_mff[Non-specialised payment MFF],MATCH(AB101,lad_payment_mff[LAD21],0))</f>
        <v>1.0466393291046954</v>
      </c>
      <c r="AS101" s="41">
        <f>INDEX(lad_payment_mff[Specialised payment MFF],MATCH(AB101,lad_payment_mff[LAD21],0))</f>
        <v>1.0572456328970852</v>
      </c>
      <c r="AT101" s="186">
        <f>INDEX(lad_payment_mff[Non-specialised MFF index 2026/27],MATCH(AB101,lad_payment_mff[LAD21],0))</f>
        <v>0.984798944958033</v>
      </c>
      <c r="AU101" s="186">
        <f>INDEX(lad_payment_mff[Specialised MFF index 2026/27],MATCH(AB101,lad_payment_mff[LAD21],0))</f>
        <v>0.98206079771579335</v>
      </c>
      <c r="AV101" s="186">
        <f>INDEX(icb_mff_index[Non-specialised MFF index 2026/27],MATCH($AH101,icb_mff_index[ICB26],0))</f>
        <v>0.99863131400663807</v>
      </c>
      <c r="AW101" s="186">
        <f>INDEX(icb_mff_index[Specialised MFF index 2026/27],MATCH($AH101,icb_mff_index[ICB26],0))</f>
        <v>0.99531339031461297</v>
      </c>
      <c r="AX101" s="41">
        <v>0.99855734254881034</v>
      </c>
      <c r="AY101" s="185"/>
      <c r="AZ101" s="185"/>
      <c r="BA101" s="185"/>
      <c r="BB101" s="185"/>
      <c r="BC101" s="187"/>
      <c r="BF101" s="223"/>
      <c r="BG101" s="223"/>
      <c r="BH101" s="223"/>
      <c r="BI101" s="224"/>
      <c r="BJ101" s="225"/>
      <c r="BK101" s="225"/>
      <c r="BL101" s="225"/>
      <c r="BM101" s="226"/>
      <c r="BN101" s="187"/>
      <c r="BO101" s="187"/>
      <c r="BP101" s="227"/>
      <c r="CD101" s="228">
        <f t="shared" si="3"/>
        <v>0.98206079771579335</v>
      </c>
      <c r="CE101" s="218">
        <v>96</v>
      </c>
      <c r="CF101" s="228">
        <f t="shared" si="4"/>
        <v>1.0162882909719237</v>
      </c>
      <c r="CG101" s="218"/>
      <c r="CH101" s="229" t="s">
        <v>13262</v>
      </c>
      <c r="CI101" s="230" t="s">
        <v>14048</v>
      </c>
      <c r="CJ101" s="231" t="str">
        <f t="shared" si="5"/>
        <v>Xj</v>
      </c>
    </row>
    <row r="102" spans="2:88" ht="14.25" thickTop="1" thickBot="1" x14ac:dyDescent="0.25">
      <c r="B102" s="232" t="s">
        <v>14056</v>
      </c>
      <c r="C102" s="233" t="s">
        <v>13263</v>
      </c>
      <c r="D102" s="233" t="s">
        <v>13263</v>
      </c>
      <c r="E102" s="233" t="s">
        <v>13263</v>
      </c>
      <c r="F102" s="233" t="s">
        <v>13263</v>
      </c>
      <c r="G102" s="233" t="s">
        <v>13263</v>
      </c>
      <c r="H102" s="435" t="s">
        <v>13263</v>
      </c>
      <c r="I102" s="591" t="s">
        <v>14130</v>
      </c>
      <c r="J102" s="459" t="s">
        <v>13436</v>
      </c>
      <c r="K102" s="592" t="s">
        <v>13436</v>
      </c>
      <c r="L102" s="593" t="s">
        <v>14131</v>
      </c>
      <c r="M102" s="594" t="s">
        <v>14184</v>
      </c>
      <c r="N102" s="814" t="s">
        <v>14184</v>
      </c>
      <c r="O102" s="862" t="s">
        <v>14184</v>
      </c>
      <c r="P102" s="596" t="s">
        <v>14133</v>
      </c>
      <c r="Q102" s="563" t="s">
        <v>14133</v>
      </c>
      <c r="R102" s="597" t="s">
        <v>14133</v>
      </c>
      <c r="S102" s="561" t="s">
        <v>14134</v>
      </c>
      <c r="T102" s="561" t="s">
        <v>14134</v>
      </c>
      <c r="U102" s="598" t="s">
        <v>14134</v>
      </c>
      <c r="V102" s="461" t="s">
        <v>14132</v>
      </c>
      <c r="W102" s="461" t="s">
        <v>14132</v>
      </c>
      <c r="X102" s="590" t="s">
        <v>14132</v>
      </c>
      <c r="Y102" s="233" t="s">
        <v>13263</v>
      </c>
      <c r="Z102" s="438" t="s">
        <v>13263</v>
      </c>
      <c r="AB102" s="217" t="s">
        <v>416</v>
      </c>
      <c r="AC102" s="218" t="s">
        <v>725</v>
      </c>
      <c r="AD102" s="218" t="s">
        <v>416</v>
      </c>
      <c r="AE102" s="218" t="s">
        <v>725</v>
      </c>
      <c r="AF102" s="218" t="s">
        <v>14089</v>
      </c>
      <c r="AG102" s="218" t="s">
        <v>14090</v>
      </c>
      <c r="AH102" s="219" t="s">
        <v>13395</v>
      </c>
      <c r="AI102" s="220" t="s">
        <v>13396</v>
      </c>
      <c r="AJ102" s="220" t="s">
        <v>14168</v>
      </c>
      <c r="AK102" s="219" t="s">
        <v>1078</v>
      </c>
      <c r="AL102" s="221" t="s">
        <v>12900</v>
      </c>
      <c r="AM102" s="222" t="s">
        <v>13340</v>
      </c>
      <c r="AN102" s="41">
        <v>100</v>
      </c>
      <c r="AO102" s="41">
        <v>116.1</v>
      </c>
      <c r="AP102" s="41">
        <v>25.4</v>
      </c>
      <c r="AQ102" s="41">
        <v>0</v>
      </c>
      <c r="AR102" s="41">
        <f>INDEX(lad_payment_mff[Non-specialised payment MFF],MATCH(AB102,lad_payment_mff[LAD21],0))</f>
        <v>1.0350714658391837</v>
      </c>
      <c r="AS102" s="41">
        <f>INDEX(lad_payment_mff[Specialised payment MFF],MATCH(AB102,lad_payment_mff[LAD21],0))</f>
        <v>1.0828852199525292</v>
      </c>
      <c r="AT102" s="186">
        <f>INDEX(lad_payment_mff[Non-specialised MFF index 2026/27],MATCH(AB102,lad_payment_mff[LAD21],0))</f>
        <v>0.97391456557106726</v>
      </c>
      <c r="AU102" s="186">
        <f>INDEX(lad_payment_mff[Specialised MFF index 2026/27],MATCH(AB102,lad_payment_mff[LAD21],0))</f>
        <v>1.0058770543483937</v>
      </c>
      <c r="AV102" s="186">
        <f>INDEX(icb_mff_index[Non-specialised MFF index 2026/27],MATCH($AH102,icb_mff_index[ICB26],0))</f>
        <v>1.0187215185834679</v>
      </c>
      <c r="AW102" s="186">
        <f>INDEX(icb_mff_index[Specialised MFF index 2026/27],MATCH($AH102,icb_mff_index[ICB26],0))</f>
        <v>1.0382775035110314</v>
      </c>
      <c r="AX102" s="41">
        <v>1.0186896053225076</v>
      </c>
      <c r="AY102" s="185"/>
      <c r="AZ102" s="185"/>
      <c r="BA102" s="185"/>
      <c r="BB102" s="185"/>
      <c r="BC102" s="187"/>
      <c r="BF102" s="223"/>
      <c r="BG102" s="223"/>
      <c r="BH102" s="223"/>
      <c r="BI102" s="224"/>
      <c r="BJ102" s="225"/>
      <c r="BK102" s="225"/>
      <c r="BL102" s="225"/>
      <c r="BM102" s="226"/>
      <c r="BN102" s="187"/>
      <c r="BO102" s="187"/>
      <c r="BP102" s="227"/>
      <c r="CD102" s="228">
        <f t="shared" si="3"/>
        <v>1.0058770543483937</v>
      </c>
      <c r="CE102" s="218">
        <v>97</v>
      </c>
      <c r="CF102" s="228">
        <f t="shared" si="4"/>
        <v>1.0162452914031508</v>
      </c>
      <c r="CG102" s="218"/>
      <c r="CH102" s="229" t="s">
        <v>14050</v>
      </c>
      <c r="CI102" s="230" t="s">
        <v>14077</v>
      </c>
      <c r="CJ102" s="231" t="str">
        <f t="shared" si="5"/>
        <v>Lr</v>
      </c>
    </row>
    <row r="103" spans="2:88" ht="14.25" thickTop="1" thickBot="1" x14ac:dyDescent="0.25">
      <c r="B103" s="232" t="s">
        <v>14053</v>
      </c>
      <c r="C103" s="233" t="s">
        <v>13263</v>
      </c>
      <c r="D103" s="233" t="s">
        <v>13263</v>
      </c>
      <c r="E103" s="233" t="s">
        <v>13263</v>
      </c>
      <c r="F103" s="434" t="s">
        <v>13263</v>
      </c>
      <c r="G103" s="435" t="s">
        <v>13263</v>
      </c>
      <c r="H103" s="599" t="s">
        <v>13427</v>
      </c>
      <c r="I103" s="600" t="s">
        <v>13427</v>
      </c>
      <c r="J103" s="459" t="s">
        <v>13436</v>
      </c>
      <c r="K103" s="460" t="s">
        <v>13436</v>
      </c>
      <c r="L103" s="601" t="s">
        <v>14135</v>
      </c>
      <c r="M103" s="602" t="s">
        <v>14135</v>
      </c>
      <c r="N103" s="815" t="s">
        <v>14135</v>
      </c>
      <c r="O103" s="863" t="s">
        <v>14184</v>
      </c>
      <c r="P103" s="859" t="s">
        <v>14194</v>
      </c>
      <c r="Q103" s="596" t="s">
        <v>14133</v>
      </c>
      <c r="R103" s="575" t="s">
        <v>14133</v>
      </c>
      <c r="S103" s="606" t="s">
        <v>14134</v>
      </c>
      <c r="T103" s="606" t="s">
        <v>14134</v>
      </c>
      <c r="U103" s="607" t="s">
        <v>14134</v>
      </c>
      <c r="V103" s="461" t="s">
        <v>14132</v>
      </c>
      <c r="W103" s="461" t="s">
        <v>14132</v>
      </c>
      <c r="X103" s="590" t="s">
        <v>14132</v>
      </c>
      <c r="Y103" s="233" t="s">
        <v>13263</v>
      </c>
      <c r="Z103" s="438" t="s">
        <v>13263</v>
      </c>
      <c r="AB103" s="217" t="s">
        <v>344</v>
      </c>
      <c r="AC103" s="218" t="s">
        <v>653</v>
      </c>
      <c r="AD103" s="218" t="s">
        <v>344</v>
      </c>
      <c r="AE103" s="218" t="s">
        <v>653</v>
      </c>
      <c r="AF103" s="218" t="s">
        <v>14034</v>
      </c>
      <c r="AG103" s="218" t="s">
        <v>14035</v>
      </c>
      <c r="AH103" s="219" t="s">
        <v>1130</v>
      </c>
      <c r="AI103" s="220" t="s">
        <v>13416</v>
      </c>
      <c r="AJ103" s="220" t="s">
        <v>14182</v>
      </c>
      <c r="AK103" s="219" t="s">
        <v>1130</v>
      </c>
      <c r="AL103" s="221" t="s">
        <v>12904</v>
      </c>
      <c r="AM103" s="222" t="s">
        <v>13338</v>
      </c>
      <c r="AN103" s="41">
        <v>100</v>
      </c>
      <c r="AO103" s="41">
        <v>105.2</v>
      </c>
      <c r="AP103" s="41">
        <v>24.1</v>
      </c>
      <c r="AQ103" s="41">
        <v>0</v>
      </c>
      <c r="AR103" s="41">
        <f>INDEX(lad_payment_mff[Non-specialised payment MFF],MATCH(AB103,lad_payment_mff[LAD21],0))</f>
        <v>1.042383678218364</v>
      </c>
      <c r="AS103" s="41">
        <f>INDEX(lad_payment_mff[Specialised payment MFF],MATCH(AB103,lad_payment_mff[LAD21],0))</f>
        <v>1.0997785539306146</v>
      </c>
      <c r="AT103" s="186">
        <f>INDEX(lad_payment_mff[Non-specialised MFF index 2026/27],MATCH(AB103,lad_payment_mff[LAD21],0))</f>
        <v>0.98079473798202144</v>
      </c>
      <c r="AU103" s="186">
        <f>INDEX(lad_payment_mff[Specialised MFF index 2026/27],MATCH(AB103,lad_payment_mff[LAD21],0))</f>
        <v>1.021569037863272</v>
      </c>
      <c r="AV103" s="186">
        <f>INDEX(icb_mff_index[Non-specialised MFF index 2026/27],MATCH($AH103,icb_mff_index[ICB26],0))</f>
        <v>1.0028205303929727</v>
      </c>
      <c r="AW103" s="186">
        <f>INDEX(icb_mff_index[Specialised MFF index 2026/27],MATCH($AH103,icb_mff_index[ICB26],0))</f>
        <v>1.0347812701273946</v>
      </c>
      <c r="AX103" s="41">
        <v>1.002749988305689</v>
      </c>
      <c r="AY103" s="185"/>
      <c r="AZ103" s="185"/>
      <c r="BA103" s="185"/>
      <c r="BB103" s="185"/>
      <c r="BC103" s="187"/>
      <c r="BF103" s="223"/>
      <c r="BG103" s="223"/>
      <c r="BH103" s="223"/>
      <c r="BI103" s="224"/>
      <c r="BJ103" s="225"/>
      <c r="BK103" s="225"/>
      <c r="BL103" s="225"/>
      <c r="BM103" s="226"/>
      <c r="BN103" s="187"/>
      <c r="BO103" s="187"/>
      <c r="BP103" s="227"/>
      <c r="CD103" s="228">
        <f t="shared" si="3"/>
        <v>1.021569037863272</v>
      </c>
      <c r="CE103" s="218">
        <v>98</v>
      </c>
      <c r="CF103" s="228">
        <f t="shared" si="4"/>
        <v>1.016223071100018</v>
      </c>
      <c r="CG103" s="218"/>
      <c r="CH103" s="229" t="s">
        <v>13262</v>
      </c>
      <c r="CI103" s="230" t="s">
        <v>14078</v>
      </c>
      <c r="CJ103" s="231" t="str">
        <f t="shared" si="5"/>
        <v>Xv</v>
      </c>
    </row>
    <row r="104" spans="2:88" ht="14.25" thickTop="1" thickBot="1" x14ac:dyDescent="0.25">
      <c r="B104" s="232" t="s">
        <v>14066</v>
      </c>
      <c r="C104" s="233" t="s">
        <v>13263</v>
      </c>
      <c r="D104" s="233" t="s">
        <v>13263</v>
      </c>
      <c r="E104" s="435" t="s">
        <v>13263</v>
      </c>
      <c r="F104" s="599" t="s">
        <v>13427</v>
      </c>
      <c r="G104" s="599" t="s">
        <v>13427</v>
      </c>
      <c r="H104" s="599" t="s">
        <v>13427</v>
      </c>
      <c r="I104" s="599" t="s">
        <v>13427</v>
      </c>
      <c r="J104" s="608" t="s">
        <v>731</v>
      </c>
      <c r="K104" s="609" t="s">
        <v>731</v>
      </c>
      <c r="L104" s="601" t="s">
        <v>14135</v>
      </c>
      <c r="M104" s="601" t="s">
        <v>14135</v>
      </c>
      <c r="N104" s="601" t="s">
        <v>14135</v>
      </c>
      <c r="O104" s="821" t="s">
        <v>14135</v>
      </c>
      <c r="P104" s="857" t="s">
        <v>14194</v>
      </c>
      <c r="Q104" s="859" t="s">
        <v>14194</v>
      </c>
      <c r="R104" s="611" t="s">
        <v>14133</v>
      </c>
      <c r="S104" s="857" t="s">
        <v>14194</v>
      </c>
      <c r="T104" s="858" t="s">
        <v>14194</v>
      </c>
      <c r="U104" s="516" t="s">
        <v>14194</v>
      </c>
      <c r="V104" s="613" t="s">
        <v>14132</v>
      </c>
      <c r="W104" s="461" t="s">
        <v>14132</v>
      </c>
      <c r="X104" s="590" t="s">
        <v>14132</v>
      </c>
      <c r="Y104" s="233" t="s">
        <v>13263</v>
      </c>
      <c r="Z104" s="438" t="s">
        <v>13263</v>
      </c>
      <c r="AB104" s="217" t="s">
        <v>372</v>
      </c>
      <c r="AC104" s="218" t="s">
        <v>681</v>
      </c>
      <c r="AD104" s="218" t="s">
        <v>372</v>
      </c>
      <c r="AE104" s="218" t="s">
        <v>681</v>
      </c>
      <c r="AF104" s="218" t="s">
        <v>14094</v>
      </c>
      <c r="AG104" s="218" t="s">
        <v>13434</v>
      </c>
      <c r="AH104" s="219" t="s">
        <v>994</v>
      </c>
      <c r="AI104" s="220" t="s">
        <v>13433</v>
      </c>
      <c r="AJ104" s="220" t="s">
        <v>13434</v>
      </c>
      <c r="AK104" s="219" t="s">
        <v>994</v>
      </c>
      <c r="AL104" s="221" t="s">
        <v>12906</v>
      </c>
      <c r="AM104" s="222" t="s">
        <v>13339</v>
      </c>
      <c r="AN104" s="41">
        <v>100</v>
      </c>
      <c r="AO104" s="41">
        <v>85.4</v>
      </c>
      <c r="AP104" s="41">
        <v>18</v>
      </c>
      <c r="AQ104" s="41">
        <v>0</v>
      </c>
      <c r="AR104" s="41">
        <f>INDEX(lad_payment_mff[Non-specialised payment MFF],MATCH(AB104,lad_payment_mff[LAD21],0))</f>
        <v>1.041099302602603</v>
      </c>
      <c r="AS104" s="41">
        <f>INDEX(lad_payment_mff[Specialised payment MFF],MATCH(AB104,lad_payment_mff[LAD21],0))</f>
        <v>1.0496312988665257</v>
      </c>
      <c r="AT104" s="186">
        <f>INDEX(lad_payment_mff[Non-specialised MFF index 2026/27],MATCH(AB104,lad_payment_mff[LAD21],0))</f>
        <v>0.9795862493306231</v>
      </c>
      <c r="AU104" s="186">
        <f>INDEX(lad_payment_mff[Specialised MFF index 2026/27],MATCH(AB104,lad_payment_mff[LAD21],0))</f>
        <v>0.9749879484937688</v>
      </c>
      <c r="AV104" s="186">
        <f>INDEX(icb_mff_index[Non-specialised MFF index 2026/27],MATCH($AH104,icb_mff_index[ICB26],0))</f>
        <v>0.98113186546315168</v>
      </c>
      <c r="AW104" s="186">
        <f>INDEX(icb_mff_index[Specialised MFF index 2026/27],MATCH($AH104,icb_mff_index[ICB26],0))</f>
        <v>0.97775440128920676</v>
      </c>
      <c r="AX104" s="41">
        <v>0.98107947738171941</v>
      </c>
      <c r="AY104" s="185"/>
      <c r="AZ104" s="185"/>
      <c r="BA104" s="185"/>
      <c r="BB104" s="185"/>
      <c r="BC104" s="187"/>
      <c r="BF104" s="223"/>
      <c r="BG104" s="223"/>
      <c r="BH104" s="223"/>
      <c r="BI104" s="224"/>
      <c r="BJ104" s="225"/>
      <c r="BK104" s="225"/>
      <c r="BL104" s="225"/>
      <c r="BM104" s="226"/>
      <c r="BN104" s="187"/>
      <c r="BO104" s="187"/>
      <c r="BP104" s="227"/>
      <c r="CD104" s="228">
        <f t="shared" si="3"/>
        <v>0.9749879484937688</v>
      </c>
      <c r="CE104" s="218">
        <v>99</v>
      </c>
      <c r="CF104" s="228">
        <f t="shared" si="4"/>
        <v>1.0160202360910513</v>
      </c>
      <c r="CG104" s="218"/>
      <c r="CH104" s="229" t="s">
        <v>14045</v>
      </c>
      <c r="CI104" s="230" t="s">
        <v>14063</v>
      </c>
      <c r="CJ104" s="231" t="str">
        <f t="shared" si="5"/>
        <v>Rh</v>
      </c>
    </row>
    <row r="105" spans="2:88" ht="14.25" thickTop="1" thickBot="1" x14ac:dyDescent="0.25">
      <c r="B105" s="232" t="s">
        <v>13262</v>
      </c>
      <c r="C105" s="233" t="s">
        <v>13263</v>
      </c>
      <c r="D105" s="442" t="s">
        <v>13263</v>
      </c>
      <c r="E105" s="614" t="s">
        <v>14136</v>
      </c>
      <c r="F105" s="615" t="s">
        <v>13427</v>
      </c>
      <c r="G105" s="615" t="s">
        <v>13427</v>
      </c>
      <c r="H105" s="615" t="s">
        <v>13427</v>
      </c>
      <c r="I105" s="616" t="s">
        <v>13427</v>
      </c>
      <c r="J105" s="233" t="s">
        <v>13263</v>
      </c>
      <c r="K105" s="233" t="s">
        <v>13263</v>
      </c>
      <c r="L105" s="617" t="s">
        <v>14135</v>
      </c>
      <c r="M105" s="601" t="s">
        <v>14135</v>
      </c>
      <c r="N105" s="601" t="s">
        <v>14135</v>
      </c>
      <c r="O105" s="860" t="s">
        <v>14194</v>
      </c>
      <c r="P105" s="857" t="s">
        <v>14194</v>
      </c>
      <c r="Q105" s="857" t="s">
        <v>14194</v>
      </c>
      <c r="R105" s="857" t="s">
        <v>14194</v>
      </c>
      <c r="S105" s="857" t="s">
        <v>14194</v>
      </c>
      <c r="T105" s="518" t="s">
        <v>14194</v>
      </c>
      <c r="U105" s="518" t="s">
        <v>14194</v>
      </c>
      <c r="V105" s="511" t="s">
        <v>14194</v>
      </c>
      <c r="W105" s="619" t="s">
        <v>14132</v>
      </c>
      <c r="X105" s="620" t="s">
        <v>14132</v>
      </c>
      <c r="Y105" s="233" t="s">
        <v>13263</v>
      </c>
      <c r="Z105" s="438" t="s">
        <v>13263</v>
      </c>
      <c r="AB105" s="217" t="s">
        <v>337</v>
      </c>
      <c r="AC105" s="218" t="s">
        <v>646</v>
      </c>
      <c r="AD105" s="218" t="s">
        <v>337</v>
      </c>
      <c r="AE105" s="218" t="s">
        <v>646</v>
      </c>
      <c r="AF105" s="218" t="s">
        <v>14087</v>
      </c>
      <c r="AG105" s="218" t="s">
        <v>14088</v>
      </c>
      <c r="AH105" s="219" t="s">
        <v>971</v>
      </c>
      <c r="AI105" s="220" t="s">
        <v>13380</v>
      </c>
      <c r="AJ105" s="220" t="s">
        <v>14157</v>
      </c>
      <c r="AK105" s="219" t="s">
        <v>971</v>
      </c>
      <c r="AL105" s="221" t="s">
        <v>12896</v>
      </c>
      <c r="AM105" s="222" t="s">
        <v>13341</v>
      </c>
      <c r="AN105" s="41">
        <v>100</v>
      </c>
      <c r="AO105" s="41">
        <v>98.4</v>
      </c>
      <c r="AP105" s="41">
        <v>15.9</v>
      </c>
      <c r="AQ105" s="41">
        <v>0</v>
      </c>
      <c r="AR105" s="41">
        <f>INDEX(lad_payment_mff[Non-specialised payment MFF],MATCH(AB105,lad_payment_mff[LAD21],0))</f>
        <v>1.0130531180698745</v>
      </c>
      <c r="AS105" s="41">
        <f>INDEX(lad_payment_mff[Specialised payment MFF],MATCH(AB105,lad_payment_mff[LAD21],0))</f>
        <v>1.0165123329873493</v>
      </c>
      <c r="AT105" s="186">
        <f>INDEX(lad_payment_mff[Non-specialised MFF index 2026/27],MATCH(AB105,lad_payment_mff[LAD21],0))</f>
        <v>0.95319716555564449</v>
      </c>
      <c r="AU105" s="186">
        <f>INDEX(lad_payment_mff[Specialised MFF index 2026/27],MATCH(AB105,lad_payment_mff[LAD21],0))</f>
        <v>0.94422420065808221</v>
      </c>
      <c r="AV105" s="186">
        <f>INDEX(icb_mff_index[Non-specialised MFF index 2026/27],MATCH($AH105,icb_mff_index[ICB26],0))</f>
        <v>0.96024774067543872</v>
      </c>
      <c r="AW105" s="186">
        <f>INDEX(icb_mff_index[Specialised MFF index 2026/27],MATCH($AH105,icb_mff_index[ICB26],0))</f>
        <v>0.9495527996963451</v>
      </c>
      <c r="AX105" s="41">
        <v>0.96020134518884181</v>
      </c>
      <c r="AY105" s="185"/>
      <c r="AZ105" s="185"/>
      <c r="BA105" s="185"/>
      <c r="BB105" s="185"/>
      <c r="BC105" s="187"/>
      <c r="BF105" s="223"/>
      <c r="BG105" s="223"/>
      <c r="BH105" s="223"/>
      <c r="BI105" s="224"/>
      <c r="BJ105" s="225"/>
      <c r="BK105" s="225"/>
      <c r="BL105" s="225"/>
      <c r="BM105" s="226"/>
      <c r="BN105" s="187"/>
      <c r="BO105" s="187"/>
      <c r="BP105" s="227"/>
      <c r="CD105" s="228">
        <f t="shared" si="3"/>
        <v>0.94422420065808221</v>
      </c>
      <c r="CE105" s="218">
        <v>100</v>
      </c>
      <c r="CF105" s="228">
        <f t="shared" si="4"/>
        <v>1.0129747472338988</v>
      </c>
      <c r="CG105" s="218"/>
      <c r="CH105" s="229" t="s">
        <v>14044</v>
      </c>
      <c r="CI105" s="230" t="s">
        <v>14065</v>
      </c>
      <c r="CJ105" s="231" t="str">
        <f t="shared" si="5"/>
        <v>Hf</v>
      </c>
    </row>
    <row r="106" spans="2:88" ht="14.25" thickTop="1" thickBot="1" x14ac:dyDescent="0.25">
      <c r="B106" s="232" t="s">
        <v>14025</v>
      </c>
      <c r="C106" s="233" t="s">
        <v>13263</v>
      </c>
      <c r="D106" s="434" t="s">
        <v>13263</v>
      </c>
      <c r="E106" s="621" t="s">
        <v>13263</v>
      </c>
      <c r="F106" s="233" t="s">
        <v>13263</v>
      </c>
      <c r="G106" s="233" t="s">
        <v>13263</v>
      </c>
      <c r="H106" s="233" t="s">
        <v>13263</v>
      </c>
      <c r="I106" s="233" t="s">
        <v>13263</v>
      </c>
      <c r="J106" s="233" t="s">
        <v>13263</v>
      </c>
      <c r="K106" s="233" t="s">
        <v>13263</v>
      </c>
      <c r="L106" s="435" t="s">
        <v>13263</v>
      </c>
      <c r="M106" s="622" t="s">
        <v>14135</v>
      </c>
      <c r="N106" s="622" t="s">
        <v>14135</v>
      </c>
      <c r="O106" s="623" t="s">
        <v>14135</v>
      </c>
      <c r="P106" s="822" t="s">
        <v>14194</v>
      </c>
      <c r="Q106" s="624" t="s">
        <v>14194</v>
      </c>
      <c r="R106" s="518" t="s">
        <v>14194</v>
      </c>
      <c r="S106" s="518" t="s">
        <v>14194</v>
      </c>
      <c r="T106" s="518" t="s">
        <v>14194</v>
      </c>
      <c r="U106" s="624" t="s">
        <v>14194</v>
      </c>
      <c r="V106" s="528" t="s">
        <v>14194</v>
      </c>
      <c r="W106" s="233" t="s">
        <v>13263</v>
      </c>
      <c r="X106" s="233" t="s">
        <v>13263</v>
      </c>
      <c r="Y106" s="233" t="s">
        <v>13263</v>
      </c>
      <c r="Z106" s="438" t="s">
        <v>13263</v>
      </c>
      <c r="AB106" s="217" t="s">
        <v>202</v>
      </c>
      <c r="AC106" s="218" t="s">
        <v>511</v>
      </c>
      <c r="AD106" s="218" t="s">
        <v>202</v>
      </c>
      <c r="AE106" s="218" t="s">
        <v>511</v>
      </c>
      <c r="AF106" s="218" t="s">
        <v>202</v>
      </c>
      <c r="AG106" s="218" t="s">
        <v>511</v>
      </c>
      <c r="AH106" s="219" t="s">
        <v>1033</v>
      </c>
      <c r="AI106" s="220" t="s">
        <v>13375</v>
      </c>
      <c r="AJ106" s="220" t="s">
        <v>14152</v>
      </c>
      <c r="AK106" s="219" t="s">
        <v>1033</v>
      </c>
      <c r="AL106" s="221" t="s">
        <v>12894</v>
      </c>
      <c r="AM106" s="222" t="s">
        <v>13346</v>
      </c>
      <c r="AN106" s="41">
        <v>100</v>
      </c>
      <c r="AO106" s="41">
        <v>126.8</v>
      </c>
      <c r="AP106" s="41">
        <v>28.2</v>
      </c>
      <c r="AQ106" s="41">
        <v>0</v>
      </c>
      <c r="AR106" s="41">
        <f>INDEX(lad_payment_mff[Non-specialised payment MFF],MATCH(AB106,lad_payment_mff[LAD21],0))</f>
        <v>1.0259886152573141</v>
      </c>
      <c r="AS106" s="41">
        <f>INDEX(lad_payment_mff[Specialised payment MFF],MATCH(AB106,lad_payment_mff[LAD21],0))</f>
        <v>1.0275325385016656</v>
      </c>
      <c r="AT106" s="186">
        <f>INDEX(lad_payment_mff[Non-specialised MFF index 2026/27],MATCH(AB106,lad_payment_mff[LAD21],0))</f>
        <v>0.96536837260707009</v>
      </c>
      <c r="AU106" s="186">
        <f>INDEX(lad_payment_mff[Specialised MFF index 2026/27],MATCH(AB106,lad_payment_mff[LAD21],0))</f>
        <v>0.95446071664039489</v>
      </c>
      <c r="AV106" s="186">
        <f>INDEX(icb_mff_index[Non-specialised MFF index 2026/27],MATCH($AH106,icb_mff_index[ICB26],0))</f>
        <v>0.96105765489333828</v>
      </c>
      <c r="AW106" s="186">
        <f>INDEX(icb_mff_index[Specialised MFF index 2026/27],MATCH($AH106,icb_mff_index[ICB26],0))</f>
        <v>0.95052519537099156</v>
      </c>
      <c r="AX106" s="41">
        <v>0.96100496181371553</v>
      </c>
      <c r="AY106" s="185"/>
      <c r="AZ106" s="185"/>
      <c r="BA106" s="185"/>
      <c r="BB106" s="185"/>
      <c r="BC106" s="187"/>
      <c r="BF106" s="223"/>
      <c r="BG106" s="223"/>
      <c r="BH106" s="223"/>
      <c r="BI106" s="224"/>
      <c r="BJ106" s="225"/>
      <c r="BK106" s="225"/>
      <c r="BL106" s="225"/>
      <c r="BM106" s="226"/>
      <c r="BN106" s="187"/>
      <c r="BO106" s="187"/>
      <c r="BP106" s="227"/>
      <c r="CD106" s="228">
        <f t="shared" si="3"/>
        <v>0.95446071664039489</v>
      </c>
      <c r="CE106" s="218">
        <v>101</v>
      </c>
      <c r="CF106" s="228">
        <f t="shared" si="4"/>
        <v>1.012569896938095</v>
      </c>
      <c r="CG106" s="218"/>
      <c r="CH106" s="229" t="s">
        <v>14018</v>
      </c>
      <c r="CI106" s="230" t="s">
        <v>14032</v>
      </c>
      <c r="CJ106" s="231" t="str">
        <f t="shared" si="5"/>
        <v>Bm</v>
      </c>
    </row>
    <row r="107" spans="2:88" ht="14.25" thickTop="1" thickBot="1" x14ac:dyDescent="0.25">
      <c r="B107" s="232" t="s">
        <v>14014</v>
      </c>
      <c r="C107" s="233" t="s">
        <v>13263</v>
      </c>
      <c r="D107" s="625" t="s">
        <v>14136</v>
      </c>
      <c r="E107" s="233" t="s">
        <v>13263</v>
      </c>
      <c r="F107" s="233" t="s">
        <v>13263</v>
      </c>
      <c r="G107" s="233" t="s">
        <v>13263</v>
      </c>
      <c r="H107" s="233" t="s">
        <v>13263</v>
      </c>
      <c r="I107" s="233" t="s">
        <v>13263</v>
      </c>
      <c r="J107" s="233" t="s">
        <v>13263</v>
      </c>
      <c r="K107" s="442" t="s">
        <v>13263</v>
      </c>
      <c r="L107" s="626" t="s">
        <v>14135</v>
      </c>
      <c r="M107" s="233" t="s">
        <v>13263</v>
      </c>
      <c r="N107" s="233" t="s">
        <v>13263</v>
      </c>
      <c r="O107" s="233" t="s">
        <v>13263</v>
      </c>
      <c r="P107" s="233" t="s">
        <v>13263</v>
      </c>
      <c r="Q107" s="442" t="s">
        <v>13263</v>
      </c>
      <c r="R107" s="624" t="s">
        <v>14194</v>
      </c>
      <c r="S107" s="624" t="s">
        <v>14194</v>
      </c>
      <c r="T107" s="528" t="s">
        <v>14194</v>
      </c>
      <c r="U107" s="233"/>
      <c r="V107" s="233"/>
      <c r="W107" s="233"/>
      <c r="X107" s="233"/>
      <c r="Y107" s="233"/>
      <c r="Z107" s="627"/>
      <c r="AB107" s="217" t="s">
        <v>296</v>
      </c>
      <c r="AC107" s="218" t="s">
        <v>605</v>
      </c>
      <c r="AD107" s="218" t="s">
        <v>296</v>
      </c>
      <c r="AE107" s="218" t="s">
        <v>605</v>
      </c>
      <c r="AF107" s="218" t="s">
        <v>14029</v>
      </c>
      <c r="AG107" s="218" t="s">
        <v>14030</v>
      </c>
      <c r="AH107" s="219" t="s">
        <v>943</v>
      </c>
      <c r="AI107" s="220" t="s">
        <v>13391</v>
      </c>
      <c r="AJ107" s="220" t="s">
        <v>14164</v>
      </c>
      <c r="AK107" s="219" t="s">
        <v>943</v>
      </c>
      <c r="AL107" s="221" t="s">
        <v>12898</v>
      </c>
      <c r="AM107" s="222" t="s">
        <v>12899</v>
      </c>
      <c r="AN107" s="41">
        <v>100</v>
      </c>
      <c r="AO107" s="41">
        <v>87.7</v>
      </c>
      <c r="AP107" s="41">
        <v>14.9</v>
      </c>
      <c r="AQ107" s="41">
        <v>0</v>
      </c>
      <c r="AR107" s="41">
        <f>INDEX(lad_payment_mff[Non-specialised payment MFF],MATCH(AB107,lad_payment_mff[LAD21],0))</f>
        <v>1.0302715864023522</v>
      </c>
      <c r="AS107" s="41">
        <f>INDEX(lad_payment_mff[Specialised payment MFF],MATCH(AB107,lad_payment_mff[LAD21],0))</f>
        <v>1.0352148701584156</v>
      </c>
      <c r="AT107" s="186">
        <f>INDEX(lad_payment_mff[Non-specialised MFF index 2026/27],MATCH(AB107,lad_payment_mff[LAD21],0))</f>
        <v>0.96939828563214991</v>
      </c>
      <c r="AU107" s="186">
        <f>INDEX(lad_payment_mff[Specialised MFF index 2026/27],MATCH(AB107,lad_payment_mff[LAD21],0))</f>
        <v>0.96159672791383255</v>
      </c>
      <c r="AV107" s="186">
        <f>INDEX(icb_mff_index[Non-specialised MFF index 2026/27],MATCH($AH107,icb_mff_index[ICB26],0))</f>
        <v>0.96668249514806648</v>
      </c>
      <c r="AW107" s="186">
        <f>INDEX(icb_mff_index[Specialised MFF index 2026/27],MATCH($AH107,icb_mff_index[ICB26],0))</f>
        <v>0.96263977260699574</v>
      </c>
      <c r="AX107" s="41">
        <v>0.96664234158970985</v>
      </c>
      <c r="AY107" s="185"/>
      <c r="AZ107" s="185"/>
      <c r="BA107" s="185"/>
      <c r="BB107" s="185"/>
      <c r="BC107" s="187"/>
      <c r="BF107" s="223"/>
      <c r="BG107" s="223"/>
      <c r="BH107" s="223"/>
      <c r="BI107" s="224"/>
      <c r="BJ107" s="225"/>
      <c r="BK107" s="225"/>
      <c r="BL107" s="225"/>
      <c r="BM107" s="226"/>
      <c r="BN107" s="187"/>
      <c r="BO107" s="187"/>
      <c r="BP107" s="227"/>
      <c r="CD107" s="228">
        <f t="shared" si="3"/>
        <v>0.96159672791383255</v>
      </c>
      <c r="CE107" s="218">
        <v>102</v>
      </c>
      <c r="CF107" s="228">
        <f t="shared" si="4"/>
        <v>1.0120500138794699</v>
      </c>
      <c r="CG107" s="218"/>
      <c r="CH107" s="229" t="s">
        <v>14022</v>
      </c>
      <c r="CI107" s="230" t="s">
        <v>14076</v>
      </c>
      <c r="CJ107" s="231" t="str">
        <f t="shared" si="5"/>
        <v>Jn</v>
      </c>
    </row>
    <row r="108" spans="2:88" ht="13.5" thickTop="1" x14ac:dyDescent="0.2">
      <c r="B108" s="429"/>
      <c r="C108" s="430" t="s">
        <v>14070</v>
      </c>
      <c r="D108" s="628" t="s">
        <v>14071</v>
      </c>
      <c r="E108" s="430" t="s">
        <v>14072</v>
      </c>
      <c r="F108" s="430" t="s">
        <v>14073</v>
      </c>
      <c r="G108" s="430" t="s">
        <v>14074</v>
      </c>
      <c r="H108" s="430" t="s">
        <v>14065</v>
      </c>
      <c r="I108" s="430" t="s">
        <v>14075</v>
      </c>
      <c r="J108" s="430" t="s">
        <v>14063</v>
      </c>
      <c r="K108" s="430" t="s">
        <v>14069</v>
      </c>
      <c r="L108" s="628" t="s">
        <v>14048</v>
      </c>
      <c r="M108" s="430" t="s">
        <v>14019</v>
      </c>
      <c r="N108" s="430" t="s">
        <v>14062</v>
      </c>
      <c r="O108" s="430" t="s">
        <v>14032</v>
      </c>
      <c r="P108" s="430" t="s">
        <v>14076</v>
      </c>
      <c r="Q108" s="430" t="s">
        <v>14026</v>
      </c>
      <c r="R108" s="628" t="s">
        <v>14015</v>
      </c>
      <c r="S108" s="628" t="s">
        <v>14068</v>
      </c>
      <c r="T108" s="628" t="s">
        <v>14077</v>
      </c>
      <c r="U108" s="430" t="s">
        <v>14058</v>
      </c>
      <c r="V108" s="430" t="s">
        <v>14041</v>
      </c>
      <c r="W108" s="430" t="s">
        <v>14036</v>
      </c>
      <c r="X108" s="430" t="s">
        <v>14078</v>
      </c>
      <c r="Y108" s="430" t="s">
        <v>14079</v>
      </c>
      <c r="Z108" s="431" t="s">
        <v>14080</v>
      </c>
      <c r="AB108" s="217" t="s">
        <v>371</v>
      </c>
      <c r="AC108" s="218" t="s">
        <v>680</v>
      </c>
      <c r="AD108" s="218" t="s">
        <v>371</v>
      </c>
      <c r="AE108" s="218" t="s">
        <v>680</v>
      </c>
      <c r="AF108" s="218" t="s">
        <v>14094</v>
      </c>
      <c r="AG108" s="218" t="s">
        <v>13434</v>
      </c>
      <c r="AH108" s="219" t="s">
        <v>994</v>
      </c>
      <c r="AI108" s="220" t="s">
        <v>13433</v>
      </c>
      <c r="AJ108" s="220" t="s">
        <v>13434</v>
      </c>
      <c r="AK108" s="219" t="s">
        <v>994</v>
      </c>
      <c r="AL108" s="221" t="s">
        <v>12906</v>
      </c>
      <c r="AM108" s="222" t="s">
        <v>13339</v>
      </c>
      <c r="AN108" s="41">
        <v>100</v>
      </c>
      <c r="AO108" s="41">
        <v>115</v>
      </c>
      <c r="AP108" s="41">
        <v>21.8</v>
      </c>
      <c r="AQ108" s="41">
        <v>0</v>
      </c>
      <c r="AR108" s="41">
        <f>INDEX(lad_payment_mff[Non-specialised payment MFF],MATCH(AB108,lad_payment_mff[LAD21],0))</f>
        <v>1.0416021199979659</v>
      </c>
      <c r="AS108" s="41">
        <f>INDEX(lad_payment_mff[Specialised payment MFF],MATCH(AB108,lad_payment_mff[LAD21],0))</f>
        <v>1.0510183612278112</v>
      </c>
      <c r="AT108" s="186">
        <f>INDEX(lad_payment_mff[Non-specialised MFF index 2026/27],MATCH(AB108,lad_payment_mff[LAD21],0))</f>
        <v>0.98005935790459664</v>
      </c>
      <c r="AU108" s="186">
        <f>INDEX(lad_payment_mff[Specialised MFF index 2026/27],MATCH(AB108,lad_payment_mff[LAD21],0))</f>
        <v>0.97627637147383961</v>
      </c>
      <c r="AV108" s="186">
        <f>INDEX(icb_mff_index[Non-specialised MFF index 2026/27],MATCH($AH108,icb_mff_index[ICB26],0))</f>
        <v>0.98113186546315168</v>
      </c>
      <c r="AW108" s="186">
        <f>INDEX(icb_mff_index[Specialised MFF index 2026/27],MATCH($AH108,icb_mff_index[ICB26],0))</f>
        <v>0.97775440128920676</v>
      </c>
      <c r="AX108" s="41">
        <v>0.98107947738171941</v>
      </c>
      <c r="AY108" s="185"/>
      <c r="AZ108" s="185"/>
      <c r="BA108" s="185"/>
      <c r="BB108" s="185"/>
      <c r="BC108" s="187"/>
      <c r="BF108" s="223"/>
      <c r="BG108" s="223"/>
      <c r="BH108" s="223"/>
      <c r="BI108" s="224"/>
      <c r="BJ108" s="225"/>
      <c r="BK108" s="225"/>
      <c r="BL108" s="225"/>
      <c r="BM108" s="226"/>
      <c r="BN108" s="187"/>
      <c r="BO108" s="187"/>
      <c r="BP108" s="227"/>
      <c r="CD108" s="228">
        <f t="shared" si="3"/>
        <v>0.97627637147383961</v>
      </c>
      <c r="CE108" s="218">
        <v>103</v>
      </c>
      <c r="CF108" s="228">
        <f t="shared" si="4"/>
        <v>1.0117547484633085</v>
      </c>
      <c r="CG108" s="218"/>
      <c r="CH108" s="229" t="s">
        <v>14043</v>
      </c>
      <c r="CI108" s="230" t="s">
        <v>14063</v>
      </c>
      <c r="CJ108" s="231" t="str">
        <f t="shared" si="5"/>
        <v>Sh</v>
      </c>
    </row>
    <row r="109" spans="2:88" x14ac:dyDescent="0.2">
      <c r="AB109" s="217" t="s">
        <v>364</v>
      </c>
      <c r="AC109" s="218" t="s">
        <v>673</v>
      </c>
      <c r="AD109" s="218" t="s">
        <v>364</v>
      </c>
      <c r="AE109" s="218" t="s">
        <v>673</v>
      </c>
      <c r="AF109" s="218" t="s">
        <v>14051</v>
      </c>
      <c r="AG109" s="218" t="s">
        <v>14052</v>
      </c>
      <c r="AH109" s="219" t="s">
        <v>939</v>
      </c>
      <c r="AI109" s="220" t="s">
        <v>13412</v>
      </c>
      <c r="AJ109" s="220" t="s">
        <v>14180</v>
      </c>
      <c r="AK109" s="219" t="s">
        <v>939</v>
      </c>
      <c r="AL109" s="221" t="s">
        <v>12904</v>
      </c>
      <c r="AM109" s="222" t="s">
        <v>13338</v>
      </c>
      <c r="AN109" s="41">
        <v>100</v>
      </c>
      <c r="AO109" s="41">
        <v>104.5</v>
      </c>
      <c r="AP109" s="41">
        <v>20.5</v>
      </c>
      <c r="AQ109" s="41">
        <v>0</v>
      </c>
      <c r="AR109" s="41">
        <f>INDEX(lad_payment_mff[Non-specialised payment MFF],MATCH(AB109,lad_payment_mff[LAD21],0))</f>
        <v>1.0449950756078092</v>
      </c>
      <c r="AS109" s="41">
        <f>INDEX(lad_payment_mff[Specialised payment MFF],MATCH(AB109,lad_payment_mff[LAD21],0))</f>
        <v>1.0554302967791815</v>
      </c>
      <c r="AT109" s="186">
        <f>INDEX(lad_payment_mff[Non-specialised MFF index 2026/27],MATCH(AB109,lad_payment_mff[LAD21],0))</f>
        <v>0.98325184170675106</v>
      </c>
      <c r="AU109" s="186">
        <f>INDEX(lad_payment_mff[Specialised MFF index 2026/27],MATCH(AB109,lad_payment_mff[LAD21],0))</f>
        <v>0.9803745571860647</v>
      </c>
      <c r="AV109" s="186">
        <f>INDEX(icb_mff_index[Non-specialised MFF index 2026/27],MATCH($AH109,icb_mff_index[ICB26],0))</f>
        <v>0.99863131400663807</v>
      </c>
      <c r="AW109" s="186">
        <f>INDEX(icb_mff_index[Specialised MFF index 2026/27],MATCH($AH109,icb_mff_index[ICB26],0))</f>
        <v>0.99531339031461297</v>
      </c>
      <c r="AX109" s="41">
        <v>0.99855734254881034</v>
      </c>
      <c r="AY109" s="185"/>
      <c r="AZ109" s="185"/>
      <c r="BA109" s="185"/>
      <c r="BB109" s="185"/>
      <c r="BC109" s="187"/>
      <c r="BF109" s="223"/>
      <c r="BG109" s="223"/>
      <c r="BH109" s="223"/>
      <c r="BI109" s="224"/>
      <c r="BJ109" s="225"/>
      <c r="BK109" s="225"/>
      <c r="BL109" s="225"/>
      <c r="BM109" s="226"/>
      <c r="BN109" s="187"/>
      <c r="BO109" s="187"/>
      <c r="BP109" s="227"/>
      <c r="CD109" s="228">
        <f t="shared" si="3"/>
        <v>0.9803745571860647</v>
      </c>
      <c r="CE109" s="218">
        <v>104</v>
      </c>
      <c r="CF109" s="228">
        <f t="shared" si="4"/>
        <v>1.0117443850408452</v>
      </c>
      <c r="CG109" s="218"/>
      <c r="CH109" s="229" t="s">
        <v>14025</v>
      </c>
      <c r="CI109" s="230" t="s">
        <v>14019</v>
      </c>
      <c r="CJ109" s="231" t="str">
        <f t="shared" si="5"/>
        <v>Yk</v>
      </c>
    </row>
    <row r="110" spans="2:88" x14ac:dyDescent="0.2">
      <c r="AB110" s="217" t="s">
        <v>347</v>
      </c>
      <c r="AC110" s="218" t="s">
        <v>656</v>
      </c>
      <c r="AD110" s="218" t="s">
        <v>347</v>
      </c>
      <c r="AE110" s="218" t="s">
        <v>656</v>
      </c>
      <c r="AF110" s="218" t="s">
        <v>14034</v>
      </c>
      <c r="AG110" s="218" t="s">
        <v>14035</v>
      </c>
      <c r="AH110" s="219" t="s">
        <v>1130</v>
      </c>
      <c r="AI110" s="220" t="s">
        <v>13416</v>
      </c>
      <c r="AJ110" s="220" t="s">
        <v>14182</v>
      </c>
      <c r="AK110" s="219" t="s">
        <v>1130</v>
      </c>
      <c r="AL110" s="221" t="s">
        <v>12904</v>
      </c>
      <c r="AM110" s="222" t="s">
        <v>13338</v>
      </c>
      <c r="AN110" s="41">
        <v>100</v>
      </c>
      <c r="AO110" s="41">
        <v>97.6</v>
      </c>
      <c r="AP110" s="41">
        <v>21.4</v>
      </c>
      <c r="AQ110" s="41">
        <v>0</v>
      </c>
      <c r="AR110" s="41">
        <f>INDEX(lad_payment_mff[Non-specialised payment MFF],MATCH(AB110,lad_payment_mff[LAD21],0))</f>
        <v>1.1358920113624307</v>
      </c>
      <c r="AS110" s="41">
        <f>INDEX(lad_payment_mff[Specialised payment MFF],MATCH(AB110,lad_payment_mff[LAD21],0))</f>
        <v>1.1415403622686204</v>
      </c>
      <c r="AT110" s="186">
        <f>INDEX(lad_payment_mff[Non-specialised MFF index 2026/27],MATCH(AB110,lad_payment_mff[LAD21],0))</f>
        <v>1.0687781581195317</v>
      </c>
      <c r="AU110" s="186">
        <f>INDEX(lad_payment_mff[Specialised MFF index 2026/27],MATCH(AB110,lad_payment_mff[LAD21],0))</f>
        <v>1.0603610021280891</v>
      </c>
      <c r="AV110" s="186">
        <f>INDEX(icb_mff_index[Non-specialised MFF index 2026/27],MATCH($AH110,icb_mff_index[ICB26],0))</f>
        <v>1.0028205303929727</v>
      </c>
      <c r="AW110" s="186">
        <f>INDEX(icb_mff_index[Specialised MFF index 2026/27],MATCH($AH110,icb_mff_index[ICB26],0))</f>
        <v>1.0347812701273946</v>
      </c>
      <c r="AX110" s="41">
        <v>1.002749988305689</v>
      </c>
      <c r="AY110" s="185"/>
      <c r="AZ110" s="185"/>
      <c r="BA110" s="185"/>
      <c r="BB110" s="185"/>
      <c r="BC110" s="187"/>
      <c r="BF110" s="223"/>
      <c r="BG110" s="223"/>
      <c r="BH110" s="223"/>
      <c r="BI110" s="224"/>
      <c r="BJ110" s="225"/>
      <c r="BK110" s="225"/>
      <c r="BL110" s="225"/>
      <c r="BM110" s="226"/>
      <c r="BN110" s="187"/>
      <c r="BO110" s="187"/>
      <c r="BP110" s="227"/>
      <c r="CD110" s="228">
        <f t="shared" si="3"/>
        <v>1.0603610021280891</v>
      </c>
      <c r="CE110" s="218">
        <v>105</v>
      </c>
      <c r="CF110" s="228">
        <f t="shared" si="4"/>
        <v>1.0113704751993915</v>
      </c>
      <c r="CG110" s="218"/>
      <c r="CH110" s="229" t="s">
        <v>14056</v>
      </c>
      <c r="CI110" s="230" t="s">
        <v>14036</v>
      </c>
      <c r="CJ110" s="231" t="str">
        <f t="shared" si="5"/>
        <v>Uu</v>
      </c>
    </row>
    <row r="111" spans="2:88" x14ac:dyDescent="0.2">
      <c r="B111" s="180" t="s">
        <v>14199</v>
      </c>
      <c r="AB111" s="217" t="s">
        <v>311</v>
      </c>
      <c r="AC111" s="218" t="s">
        <v>620</v>
      </c>
      <c r="AD111" s="218" t="s">
        <v>311</v>
      </c>
      <c r="AE111" s="218" t="s">
        <v>620</v>
      </c>
      <c r="AF111" s="218" t="s">
        <v>14081</v>
      </c>
      <c r="AG111" s="218" t="s">
        <v>14082</v>
      </c>
      <c r="AH111" s="219" t="s">
        <v>13402</v>
      </c>
      <c r="AI111" s="220" t="s">
        <v>13403</v>
      </c>
      <c r="AJ111" s="220" t="s">
        <v>14171</v>
      </c>
      <c r="AK111" s="219" t="s">
        <v>960</v>
      </c>
      <c r="AL111" s="221" t="s">
        <v>12900</v>
      </c>
      <c r="AM111" s="222" t="s">
        <v>13340</v>
      </c>
      <c r="AN111" s="41">
        <v>100</v>
      </c>
      <c r="AO111" s="41">
        <v>116</v>
      </c>
      <c r="AP111" s="41">
        <v>33.1</v>
      </c>
      <c r="AQ111" s="41">
        <v>0</v>
      </c>
      <c r="AR111" s="41">
        <f>INDEX(lad_payment_mff[Non-specialised payment MFF],MATCH(AB111,lad_payment_mff[LAD21],0))</f>
        <v>1.0235871282913116</v>
      </c>
      <c r="AS111" s="41">
        <f>INDEX(lad_payment_mff[Specialised payment MFF],MATCH(AB111,lad_payment_mff[LAD21],0))</f>
        <v>1.0796905152573193</v>
      </c>
      <c r="AT111" s="186">
        <f>INDEX(lad_payment_mff[Non-specialised MFF index 2026/27],MATCH(AB111,lad_payment_mff[LAD21],0))</f>
        <v>0.96310877680870466</v>
      </c>
      <c r="AU111" s="186">
        <f>INDEX(lad_payment_mff[Specialised MFF index 2026/27],MATCH(AB111,lad_payment_mff[LAD21],0))</f>
        <v>1.0029095374877688</v>
      </c>
      <c r="AV111" s="186">
        <f>INDEX(icb_mff_index[Non-specialised MFF index 2026/27],MATCH($AH111,icb_mff_index[ICB26],0))</f>
        <v>0.96786059043145989</v>
      </c>
      <c r="AW111" s="186">
        <f>INDEX(icb_mff_index[Specialised MFF index 2026/27],MATCH($AH111,icb_mff_index[ICB26],0))</f>
        <v>1.0132629159474114</v>
      </c>
      <c r="AX111" s="41">
        <v>0.96781310469859927</v>
      </c>
      <c r="AY111" s="185"/>
      <c r="AZ111" s="185"/>
      <c r="BA111" s="185"/>
      <c r="BB111" s="185"/>
      <c r="BC111" s="187"/>
      <c r="BF111" s="223"/>
      <c r="BG111" s="223"/>
      <c r="BH111" s="223"/>
      <c r="BI111" s="224"/>
      <c r="BJ111" s="225"/>
      <c r="BK111" s="225"/>
      <c r="BL111" s="225"/>
      <c r="BM111" s="226"/>
      <c r="BN111" s="187"/>
      <c r="BO111" s="187"/>
      <c r="BP111" s="227"/>
      <c r="CD111" s="228">
        <f t="shared" si="3"/>
        <v>1.0029095374877688</v>
      </c>
      <c r="CE111" s="218">
        <v>106</v>
      </c>
      <c r="CF111" s="228">
        <f t="shared" si="4"/>
        <v>1.0113535796992599</v>
      </c>
      <c r="CG111" s="218"/>
      <c r="CH111" s="229" t="s">
        <v>14054</v>
      </c>
      <c r="CI111" s="230" t="s">
        <v>14036</v>
      </c>
      <c r="CJ111" s="231" t="str">
        <f t="shared" si="5"/>
        <v>Mu</v>
      </c>
    </row>
    <row r="112" spans="2:88" x14ac:dyDescent="0.2">
      <c r="P112" s="41" t="s">
        <v>14140</v>
      </c>
      <c r="R112" s="41" t="s">
        <v>14141</v>
      </c>
      <c r="AB112" s="217" t="s">
        <v>191</v>
      </c>
      <c r="AC112" s="218" t="s">
        <v>500</v>
      </c>
      <c r="AD112" s="218" t="s">
        <v>191</v>
      </c>
      <c r="AE112" s="218" t="s">
        <v>500</v>
      </c>
      <c r="AF112" s="218" t="s">
        <v>191</v>
      </c>
      <c r="AG112" s="218" t="s">
        <v>500</v>
      </c>
      <c r="AH112" s="219" t="s">
        <v>935</v>
      </c>
      <c r="AI112" s="220" t="s">
        <v>13409</v>
      </c>
      <c r="AJ112" s="220" t="s">
        <v>14175</v>
      </c>
      <c r="AK112" s="219" t="s">
        <v>935</v>
      </c>
      <c r="AL112" s="221" t="s">
        <v>12902</v>
      </c>
      <c r="AM112" s="222" t="s">
        <v>12903</v>
      </c>
      <c r="AN112" s="41">
        <v>100</v>
      </c>
      <c r="AO112" s="41">
        <v>105.8</v>
      </c>
      <c r="AP112" s="41">
        <v>24.5</v>
      </c>
      <c r="AQ112" s="41">
        <v>0</v>
      </c>
      <c r="AR112" s="41">
        <f>INDEX(lad_payment_mff[Non-specialised payment MFF],MATCH(AB112,lad_payment_mff[LAD21],0))</f>
        <v>1.1524436175772015</v>
      </c>
      <c r="AS112" s="41">
        <f>INDEX(lad_payment_mff[Specialised payment MFF],MATCH(AB112,lad_payment_mff[LAD21],0))</f>
        <v>1.157995135348852</v>
      </c>
      <c r="AT112" s="186">
        <f>INDEX(lad_payment_mff[Non-specialised MFF index 2026/27],MATCH(AB112,lad_payment_mff[LAD21],0))</f>
        <v>1.0843518174350208</v>
      </c>
      <c r="AU112" s="186">
        <f>INDEX(lad_payment_mff[Specialised MFF index 2026/27],MATCH(AB112,lad_payment_mff[LAD21],0))</f>
        <v>1.0756456125105609</v>
      </c>
      <c r="AV112" s="186">
        <f>INDEX(icb_mff_index[Non-specialised MFF index 2026/27],MATCH($AH112,icb_mff_index[ICB26],0))</f>
        <v>1.0862684450438722</v>
      </c>
      <c r="AW112" s="186">
        <f>INDEX(icb_mff_index[Specialised MFF index 2026/27],MATCH($AH112,icb_mff_index[ICB26],0))</f>
        <v>1.0755324085035198</v>
      </c>
      <c r="AX112" s="41">
        <v>1.0862150497974226</v>
      </c>
      <c r="AY112" s="185"/>
      <c r="AZ112" s="185"/>
      <c r="BA112" s="185"/>
      <c r="BB112" s="185"/>
      <c r="BC112" s="187"/>
      <c r="BF112" s="223"/>
      <c r="BG112" s="223"/>
      <c r="BH112" s="223"/>
      <c r="BI112" s="224"/>
      <c r="BJ112" s="225"/>
      <c r="BK112" s="225"/>
      <c r="BL112" s="225"/>
      <c r="BM112" s="226"/>
      <c r="BN112" s="187"/>
      <c r="BO112" s="187"/>
      <c r="BP112" s="227"/>
      <c r="CD112" s="228">
        <f t="shared" si="3"/>
        <v>1.0756456125105609</v>
      </c>
      <c r="CE112" s="218">
        <v>107</v>
      </c>
      <c r="CF112" s="228">
        <f t="shared" si="4"/>
        <v>1.0113361295026009</v>
      </c>
      <c r="CG112" s="218"/>
      <c r="CH112" s="229" t="s">
        <v>14056</v>
      </c>
      <c r="CI112" s="230" t="s">
        <v>14077</v>
      </c>
      <c r="CJ112" s="231" t="str">
        <f t="shared" si="5"/>
        <v>Ur</v>
      </c>
    </row>
    <row r="113" spans="2:88" ht="13.5" thickBot="1" x14ac:dyDescent="0.25">
      <c r="B113" s="233" t="s">
        <v>14057</v>
      </c>
      <c r="C113" s="563" t="s">
        <v>550</v>
      </c>
      <c r="D113" s="563" t="s">
        <v>663</v>
      </c>
      <c r="E113" s="575" t="s">
        <v>684</v>
      </c>
      <c r="F113" s="233" t="s">
        <v>13263</v>
      </c>
      <c r="G113" s="563" t="s">
        <v>663</v>
      </c>
      <c r="H113" s="575" t="s">
        <v>684</v>
      </c>
      <c r="L113" s="811" t="s">
        <v>689</v>
      </c>
      <c r="P113" s="41" t="s">
        <v>14142</v>
      </c>
      <c r="R113" s="41" t="s">
        <v>14143</v>
      </c>
      <c r="AB113" s="217" t="s">
        <v>271</v>
      </c>
      <c r="AC113" s="218" t="s">
        <v>580</v>
      </c>
      <c r="AD113" s="218" t="s">
        <v>271</v>
      </c>
      <c r="AE113" s="218" t="s">
        <v>580</v>
      </c>
      <c r="AF113" s="218" t="s">
        <v>14119</v>
      </c>
      <c r="AG113" s="218" t="s">
        <v>14120</v>
      </c>
      <c r="AH113" s="219" t="s">
        <v>13417</v>
      </c>
      <c r="AI113" s="220" t="s">
        <v>13418</v>
      </c>
      <c r="AJ113" s="220" t="s">
        <v>14183</v>
      </c>
      <c r="AK113" s="219" t="s">
        <v>3998</v>
      </c>
      <c r="AL113" s="221" t="s">
        <v>12904</v>
      </c>
      <c r="AM113" s="222" t="s">
        <v>13338</v>
      </c>
      <c r="AN113" s="41">
        <v>100</v>
      </c>
      <c r="AO113" s="41">
        <v>73.8</v>
      </c>
      <c r="AP113" s="41">
        <v>9.4</v>
      </c>
      <c r="AQ113" s="41">
        <v>0</v>
      </c>
      <c r="AR113" s="41">
        <f>INDEX(lad_payment_mff[Non-specialised payment MFF],MATCH(AB113,lad_payment_mff[LAD21],0))</f>
        <v>1.1034679296463556</v>
      </c>
      <c r="AS113" s="41">
        <f>INDEX(lad_payment_mff[Specialised payment MFF],MATCH(AB113,lad_payment_mff[LAD21],0))</f>
        <v>1.1319840455204258</v>
      </c>
      <c r="AT113" s="186">
        <f>INDEX(lad_payment_mff[Non-specialised MFF index 2026/27],MATCH(AB113,lad_payment_mff[LAD21],0))</f>
        <v>1.038269843958876</v>
      </c>
      <c r="AU113" s="186">
        <f>INDEX(lad_payment_mff[Specialised MFF index 2026/27],MATCH(AB113,lad_payment_mff[LAD21],0))</f>
        <v>1.0514842721072317</v>
      </c>
      <c r="AV113" s="186">
        <f>INDEX(icb_mff_index[Non-specialised MFF index 2026/27],MATCH($AH113,icb_mff_index[ICB26],0))</f>
        <v>1.0099089591019779</v>
      </c>
      <c r="AW113" s="186">
        <f>INDEX(icb_mff_index[Specialised MFF index 2026/27],MATCH($AH113,icb_mff_index[ICB26],0))</f>
        <v>1.0197529474816043</v>
      </c>
      <c r="AX113" s="41">
        <v>1.009879276774436</v>
      </c>
      <c r="AY113" s="185"/>
      <c r="AZ113" s="185"/>
      <c r="BA113" s="185"/>
      <c r="BB113" s="185"/>
      <c r="BC113" s="187"/>
      <c r="BF113" s="223"/>
      <c r="BG113" s="223"/>
      <c r="BH113" s="223"/>
      <c r="BI113" s="224"/>
      <c r="BJ113" s="225"/>
      <c r="BK113" s="225"/>
      <c r="BL113" s="225"/>
      <c r="BM113" s="226"/>
      <c r="BN113" s="187"/>
      <c r="BO113" s="187"/>
      <c r="BP113" s="227"/>
      <c r="CD113" s="228">
        <f t="shared" si="3"/>
        <v>1.0514842721072317</v>
      </c>
      <c r="CE113" s="218">
        <v>108</v>
      </c>
      <c r="CF113" s="228">
        <f t="shared" si="4"/>
        <v>1.0110945493576968</v>
      </c>
      <c r="CG113" s="218"/>
      <c r="CH113" s="229" t="s">
        <v>13262</v>
      </c>
      <c r="CI113" s="230" t="s">
        <v>14026</v>
      </c>
      <c r="CJ113" s="231" t="str">
        <f t="shared" si="5"/>
        <v>Xo</v>
      </c>
    </row>
    <row r="114" spans="2:88" ht="14.25" thickTop="1" thickBot="1" x14ac:dyDescent="0.25">
      <c r="B114" s="233" t="s">
        <v>14040</v>
      </c>
      <c r="C114" s="563" t="s">
        <v>553</v>
      </c>
      <c r="D114" s="563" t="s">
        <v>666</v>
      </c>
      <c r="E114" s="540" t="s">
        <v>551</v>
      </c>
      <c r="F114" s="233" t="s">
        <v>13263</v>
      </c>
      <c r="G114" s="563" t="s">
        <v>666</v>
      </c>
      <c r="H114" s="811" t="s">
        <v>688</v>
      </c>
      <c r="L114" s="540" t="s">
        <v>551</v>
      </c>
      <c r="P114" s="41" t="s">
        <v>14144</v>
      </c>
      <c r="R114" s="41" t="s">
        <v>14142</v>
      </c>
      <c r="AB114" s="217" t="s">
        <v>190</v>
      </c>
      <c r="AC114" s="218" t="s">
        <v>499</v>
      </c>
      <c r="AD114" s="218" t="s">
        <v>190</v>
      </c>
      <c r="AE114" s="218" t="s">
        <v>499</v>
      </c>
      <c r="AF114" s="218" t="s">
        <v>190</v>
      </c>
      <c r="AG114" s="218" t="s">
        <v>499</v>
      </c>
      <c r="AH114" s="219" t="s">
        <v>947</v>
      </c>
      <c r="AI114" s="220" t="s">
        <v>13406</v>
      </c>
      <c r="AJ114" s="220" t="s">
        <v>14173</v>
      </c>
      <c r="AK114" s="219" t="s">
        <v>947</v>
      </c>
      <c r="AL114" s="221" t="s">
        <v>12902</v>
      </c>
      <c r="AM114" s="222" t="s">
        <v>12903</v>
      </c>
      <c r="AN114" s="41">
        <v>100</v>
      </c>
      <c r="AO114" s="41">
        <v>110.2</v>
      </c>
      <c r="AP114" s="41">
        <v>32.5</v>
      </c>
      <c r="AQ114" s="41">
        <v>0</v>
      </c>
      <c r="AR114" s="41">
        <f>INDEX(lad_payment_mff[Non-specialised payment MFF],MATCH(AB114,lad_payment_mff[LAD21],0))</f>
        <v>1.1605178264408993</v>
      </c>
      <c r="AS114" s="41">
        <f>INDEX(lad_payment_mff[Specialised payment MFF],MATCH(AB114,lad_payment_mff[LAD21],0))</f>
        <v>1.1669580507207831</v>
      </c>
      <c r="AT114" s="186">
        <f>INDEX(lad_payment_mff[Non-specialised MFF index 2026/27],MATCH(AB114,lad_payment_mff[LAD21],0))</f>
        <v>1.0919489639870625</v>
      </c>
      <c r="AU114" s="186">
        <f>INDEX(lad_payment_mff[Specialised MFF index 2026/27],MATCH(AB114,lad_payment_mff[LAD21],0))</f>
        <v>1.0839711402272363</v>
      </c>
      <c r="AV114" s="186">
        <f>INDEX(icb_mff_index[Non-specialised MFF index 2026/27],MATCH($AH114,icb_mff_index[ICB26],0))</f>
        <v>1.0858909533216716</v>
      </c>
      <c r="AW114" s="186">
        <f>INDEX(icb_mff_index[Specialised MFF index 2026/27],MATCH($AH114,icb_mff_index[ICB26],0))</f>
        <v>1.0797587678199676</v>
      </c>
      <c r="AX114" s="41">
        <v>1.0858288808087446</v>
      </c>
      <c r="AY114" s="185"/>
      <c r="AZ114" s="185"/>
      <c r="BA114" s="185"/>
      <c r="BB114" s="185"/>
      <c r="BC114" s="187"/>
      <c r="BF114" s="223"/>
      <c r="BG114" s="223"/>
      <c r="BH114" s="223"/>
      <c r="BI114" s="224"/>
      <c r="BJ114" s="225"/>
      <c r="BK114" s="225"/>
      <c r="BL114" s="225"/>
      <c r="BM114" s="226"/>
      <c r="BN114" s="187"/>
      <c r="BO114" s="187"/>
      <c r="BP114" s="227"/>
      <c r="CD114" s="228">
        <f t="shared" si="3"/>
        <v>1.0839711402272363</v>
      </c>
      <c r="CE114" s="218">
        <v>109</v>
      </c>
      <c r="CF114" s="228">
        <f t="shared" si="4"/>
        <v>1.0104789511285694</v>
      </c>
      <c r="CG114" s="218"/>
      <c r="CH114" s="229" t="s">
        <v>14043</v>
      </c>
      <c r="CI114" s="230" t="s">
        <v>14077</v>
      </c>
      <c r="CJ114" s="231" t="str">
        <f t="shared" si="5"/>
        <v>Sr</v>
      </c>
    </row>
    <row r="115" spans="2:88" ht="14.25" thickTop="1" thickBot="1" x14ac:dyDescent="0.25">
      <c r="B115" s="233" t="s">
        <v>14059</v>
      </c>
      <c r="C115" s="596" t="s">
        <v>552</v>
      </c>
      <c r="D115" s="811" t="s">
        <v>689</v>
      </c>
      <c r="E115" s="811" t="s">
        <v>688</v>
      </c>
      <c r="F115" s="233" t="s">
        <v>13263</v>
      </c>
      <c r="G115" s="540" t="s">
        <v>551</v>
      </c>
      <c r="H115" s="811" t="s">
        <v>689</v>
      </c>
      <c r="L115" s="811" t="s">
        <v>688</v>
      </c>
      <c r="P115" s="41" t="s">
        <v>14143</v>
      </c>
      <c r="R115" s="41" t="s">
        <v>14144</v>
      </c>
      <c r="AB115" s="217" t="s">
        <v>472</v>
      </c>
      <c r="AC115" s="218" t="s">
        <v>781</v>
      </c>
      <c r="AD115" s="218" t="s">
        <v>472</v>
      </c>
      <c r="AE115" s="218" t="s">
        <v>781</v>
      </c>
      <c r="AF115" s="218" t="s">
        <v>472</v>
      </c>
      <c r="AG115" s="218" t="s">
        <v>781</v>
      </c>
      <c r="AH115" s="219" t="s">
        <v>973</v>
      </c>
      <c r="AI115" s="220" t="s">
        <v>13378</v>
      </c>
      <c r="AJ115" s="220" t="s">
        <v>14155</v>
      </c>
      <c r="AK115" s="219" t="s">
        <v>973</v>
      </c>
      <c r="AL115" s="221" t="s">
        <v>12896</v>
      </c>
      <c r="AM115" s="222" t="s">
        <v>13341</v>
      </c>
      <c r="AN115" s="41">
        <v>100</v>
      </c>
      <c r="AO115" s="41">
        <v>126.1</v>
      </c>
      <c r="AP115" s="41">
        <v>32.299999999999997</v>
      </c>
      <c r="AQ115" s="41">
        <v>0</v>
      </c>
      <c r="AR115" s="41">
        <f>INDEX(lad_payment_mff[Non-specialised payment MFF],MATCH(AB115,lad_payment_mff[LAD21],0))</f>
        <v>1.0298212144661829</v>
      </c>
      <c r="AS115" s="41">
        <f>INDEX(lad_payment_mff[Specialised payment MFF],MATCH(AB115,lad_payment_mff[LAD21],0))</f>
        <v>1.0284665549881569</v>
      </c>
      <c r="AT115" s="186">
        <f>INDEX(lad_payment_mff[Non-specialised MFF index 2026/27],MATCH(AB115,lad_payment_mff[LAD21],0))</f>
        <v>0.96897452379247395</v>
      </c>
      <c r="AU115" s="186">
        <f>INDEX(lad_payment_mff[Specialised MFF index 2026/27],MATCH(AB115,lad_payment_mff[LAD21],0))</f>
        <v>0.95532831159398235</v>
      </c>
      <c r="AV115" s="186">
        <f>INDEX(icb_mff_index[Non-specialised MFF index 2026/27],MATCH($AH115,icb_mff_index[ICB26],0))</f>
        <v>0.96829210996608106</v>
      </c>
      <c r="AW115" s="186">
        <f>INDEX(icb_mff_index[Specialised MFF index 2026/27],MATCH($AH115,icb_mff_index[ICB26],0))</f>
        <v>0.95517235212524743</v>
      </c>
      <c r="AX115" s="41">
        <v>0.96823716045444397</v>
      </c>
      <c r="AY115" s="185"/>
      <c r="AZ115" s="185"/>
      <c r="BA115" s="185"/>
      <c r="BB115" s="185"/>
      <c r="BC115" s="187"/>
      <c r="BF115" s="223"/>
      <c r="BG115" s="223"/>
      <c r="BH115" s="223"/>
      <c r="BI115" s="224"/>
      <c r="BJ115" s="225"/>
      <c r="BK115" s="225"/>
      <c r="BL115" s="225"/>
      <c r="BM115" s="226"/>
      <c r="BN115" s="187"/>
      <c r="BO115" s="187"/>
      <c r="BP115" s="227"/>
      <c r="CD115" s="228">
        <f t="shared" si="3"/>
        <v>0.95532831159398235</v>
      </c>
      <c r="CE115" s="218">
        <v>110</v>
      </c>
      <c r="CF115" s="228">
        <f t="shared" si="4"/>
        <v>1.0103254664933417</v>
      </c>
      <c r="CG115" s="218"/>
      <c r="CH115" s="229" t="s">
        <v>14031</v>
      </c>
      <c r="CI115" s="230" t="s">
        <v>14063</v>
      </c>
      <c r="CJ115" s="231" t="str">
        <f t="shared" si="5"/>
        <v>Kh</v>
      </c>
    </row>
    <row r="116" spans="2:88" ht="13.5" thickTop="1" x14ac:dyDescent="0.2">
      <c r="B116" s="233" t="s">
        <v>13263</v>
      </c>
      <c r="C116" s="233" t="s">
        <v>14015</v>
      </c>
      <c r="D116" s="233" t="s">
        <v>14068</v>
      </c>
      <c r="E116" s="233" t="s">
        <v>14077</v>
      </c>
      <c r="F116" s="233" t="s">
        <v>13263</v>
      </c>
      <c r="G116" s="233" t="s">
        <v>14068</v>
      </c>
      <c r="H116" s="233" t="s">
        <v>14077</v>
      </c>
      <c r="AB116" s="217" t="s">
        <v>305</v>
      </c>
      <c r="AC116" s="218" t="s">
        <v>614</v>
      </c>
      <c r="AD116" s="218" t="s">
        <v>13444</v>
      </c>
      <c r="AE116" s="218" t="s">
        <v>14097</v>
      </c>
      <c r="AF116" s="218" t="s">
        <v>13444</v>
      </c>
      <c r="AG116" s="218" t="s">
        <v>14097</v>
      </c>
      <c r="AH116" s="219" t="s">
        <v>1076</v>
      </c>
      <c r="AI116" s="220" t="s">
        <v>13374</v>
      </c>
      <c r="AJ116" s="220" t="s">
        <v>14151</v>
      </c>
      <c r="AK116" s="219" t="s">
        <v>1076</v>
      </c>
      <c r="AL116" s="221" t="s">
        <v>12894</v>
      </c>
      <c r="AM116" s="222" t="s">
        <v>13346</v>
      </c>
      <c r="AN116" s="41">
        <v>100</v>
      </c>
      <c r="AO116" s="41">
        <v>76.599999999999994</v>
      </c>
      <c r="AP116" s="41">
        <v>12</v>
      </c>
      <c r="AQ116" s="41">
        <v>1</v>
      </c>
      <c r="AR116" s="41">
        <f>INDEX(lad_payment_mff[Non-specialised payment MFF],MATCH(AB116,lad_payment_mff[LAD21],0))</f>
        <v>1.0152360535083886</v>
      </c>
      <c r="AS116" s="41">
        <f>INDEX(lad_payment_mff[Specialised payment MFF],MATCH(AB116,lad_payment_mff[LAD21],0))</f>
        <v>1.0174955318760623</v>
      </c>
      <c r="AT116" s="186">
        <f>INDEX(lad_payment_mff[Non-specialised MFF index 2026/27],MATCH(AB116,lad_payment_mff[LAD21],0))</f>
        <v>0.95525112288075253</v>
      </c>
      <c r="AU116" s="186">
        <f>INDEX(lad_payment_mff[Specialised MFF index 2026/27],MATCH(AB116,lad_payment_mff[LAD21],0))</f>
        <v>0.94513748046262236</v>
      </c>
      <c r="AV116" s="186">
        <f>INDEX(icb_mff_index[Non-specialised MFF index 2026/27],MATCH($AH116,icb_mff_index[ICB26],0))</f>
        <v>0.96206432369649164</v>
      </c>
      <c r="AW116" s="186">
        <f>INDEX(icb_mff_index[Specialised MFF index 2026/27],MATCH($AH116,icb_mff_index[ICB26],0))</f>
        <v>0.9506676800530548</v>
      </c>
      <c r="AX116" s="41">
        <v>0.96200980836760297</v>
      </c>
      <c r="AY116" s="185"/>
      <c r="AZ116" s="185"/>
      <c r="BA116" s="185"/>
      <c r="BB116" s="185"/>
      <c r="BC116" s="187"/>
      <c r="BF116" s="223"/>
      <c r="BG116" s="223"/>
      <c r="BH116" s="223"/>
      <c r="BI116" s="224"/>
      <c r="BJ116" s="225"/>
      <c r="BK116" s="225"/>
      <c r="BL116" s="225"/>
      <c r="BM116" s="226"/>
      <c r="BN116" s="187"/>
      <c r="BO116" s="187"/>
      <c r="BP116" s="227"/>
      <c r="CD116" s="228">
        <f t="shared" si="3"/>
        <v>0.94513748046262236</v>
      </c>
      <c r="CE116" s="218">
        <v>111</v>
      </c>
      <c r="CF116" s="228">
        <f t="shared" si="4"/>
        <v>1.0098342501459208</v>
      </c>
      <c r="CG116" s="218"/>
      <c r="CH116" s="229" t="s">
        <v>14033</v>
      </c>
      <c r="CI116" s="230" t="s">
        <v>14076</v>
      </c>
      <c r="CJ116" s="231" t="str">
        <f t="shared" si="5"/>
        <v>En</v>
      </c>
    </row>
    <row r="117" spans="2:88" ht="13.5" thickBot="1" x14ac:dyDescent="0.25">
      <c r="P117" s="41" t="s">
        <v>14190</v>
      </c>
      <c r="R117" s="41" t="s">
        <v>14191</v>
      </c>
      <c r="AB117" s="217" t="s">
        <v>189</v>
      </c>
      <c r="AC117" s="218" t="s">
        <v>498</v>
      </c>
      <c r="AD117" s="218" t="s">
        <v>189</v>
      </c>
      <c r="AE117" s="218" t="s">
        <v>498</v>
      </c>
      <c r="AF117" s="218" t="s">
        <v>189</v>
      </c>
      <c r="AG117" s="218" t="s">
        <v>498</v>
      </c>
      <c r="AH117" s="219" t="s">
        <v>13405</v>
      </c>
      <c r="AI117" s="220" t="s">
        <v>14149</v>
      </c>
      <c r="AJ117" s="220" t="s">
        <v>14179</v>
      </c>
      <c r="AK117" s="219" t="s">
        <v>952</v>
      </c>
      <c r="AL117" s="221" t="s">
        <v>12902</v>
      </c>
      <c r="AM117" s="222" t="s">
        <v>12903</v>
      </c>
      <c r="AN117" s="41">
        <v>100</v>
      </c>
      <c r="AO117" s="41">
        <v>100.7</v>
      </c>
      <c r="AP117" s="41">
        <v>22.3</v>
      </c>
      <c r="AQ117" s="41">
        <v>0</v>
      </c>
      <c r="AR117" s="41">
        <f>INDEX(lad_payment_mff[Non-specialised payment MFF],MATCH(AB117,lad_payment_mff[LAD21],0))</f>
        <v>1.1614051163354095</v>
      </c>
      <c r="AS117" s="41">
        <f>INDEX(lad_payment_mff[Specialised payment MFF],MATCH(AB117,lad_payment_mff[LAD21],0))</f>
        <v>1.1645630790242132</v>
      </c>
      <c r="AT117" s="186">
        <f>INDEX(lad_payment_mff[Non-specialised MFF index 2026/27],MATCH(AB117,lad_payment_mff[LAD21],0))</f>
        <v>1.0927838286130009</v>
      </c>
      <c r="AU117" s="186">
        <f>INDEX(lad_payment_mff[Specialised MFF index 2026/27],MATCH(AB117,lad_payment_mff[LAD21],0))</f>
        <v>1.0817464842516926</v>
      </c>
      <c r="AV117" s="186">
        <f>INDEX(icb_mff_index[Non-specialised MFF index 2026/27],MATCH($AH117,icb_mff_index[ICB26],0))</f>
        <v>1.0880639772832355</v>
      </c>
      <c r="AW117" s="186">
        <f>INDEX(icb_mff_index[Specialised MFF index 2026/27],MATCH($AH117,icb_mff_index[ICB26],0))</f>
        <v>1.0836894139797804</v>
      </c>
      <c r="AX117" s="41">
        <v>1.0880089204719068</v>
      </c>
      <c r="AY117" s="185"/>
      <c r="AZ117" s="185"/>
      <c r="BA117" s="185"/>
      <c r="BB117" s="185"/>
      <c r="BC117" s="187"/>
      <c r="BF117" s="223"/>
      <c r="BG117" s="223"/>
      <c r="BH117" s="223"/>
      <c r="BI117" s="224"/>
      <c r="BJ117" s="225"/>
      <c r="BK117" s="225"/>
      <c r="BL117" s="225"/>
      <c r="BM117" s="226"/>
      <c r="BN117" s="187"/>
      <c r="BO117" s="187"/>
      <c r="BP117" s="227"/>
      <c r="CD117" s="228">
        <f t="shared" si="3"/>
        <v>1.0817464842516926</v>
      </c>
      <c r="CE117" s="218">
        <v>112</v>
      </c>
      <c r="CF117" s="228">
        <f t="shared" si="4"/>
        <v>1.0092182192126995</v>
      </c>
      <c r="CG117" s="218"/>
      <c r="CH117" s="229" t="s">
        <v>14043</v>
      </c>
      <c r="CI117" s="230" t="s">
        <v>14026</v>
      </c>
      <c r="CJ117" s="231" t="str">
        <f t="shared" si="5"/>
        <v>So</v>
      </c>
    </row>
    <row r="118" spans="2:88" ht="13.5" thickTop="1" x14ac:dyDescent="0.2">
      <c r="B118" s="178" t="s">
        <v>14057</v>
      </c>
      <c r="C118" s="541" t="s">
        <v>548</v>
      </c>
      <c r="D118" s="513" t="s">
        <v>583</v>
      </c>
      <c r="E118" s="542" t="s">
        <v>584</v>
      </c>
      <c r="L118" s="544" t="s">
        <v>583</v>
      </c>
      <c r="P118" s="41" t="s">
        <v>14193</v>
      </c>
      <c r="R118" s="41" t="s">
        <v>14192</v>
      </c>
      <c r="AB118" s="217" t="s">
        <v>325</v>
      </c>
      <c r="AC118" s="218" t="s">
        <v>634</v>
      </c>
      <c r="AD118" s="218" t="s">
        <v>325</v>
      </c>
      <c r="AE118" s="218" t="s">
        <v>634</v>
      </c>
      <c r="AF118" s="218" t="s">
        <v>14060</v>
      </c>
      <c r="AG118" s="218" t="s">
        <v>14061</v>
      </c>
      <c r="AH118" s="219" t="s">
        <v>979</v>
      </c>
      <c r="AI118" s="220" t="s">
        <v>13387</v>
      </c>
      <c r="AJ118" s="220" t="s">
        <v>14162</v>
      </c>
      <c r="AK118" s="219" t="s">
        <v>979</v>
      </c>
      <c r="AL118" s="221" t="s">
        <v>12898</v>
      </c>
      <c r="AM118" s="222" t="s">
        <v>12899</v>
      </c>
      <c r="AN118" s="41">
        <v>100</v>
      </c>
      <c r="AO118" s="41">
        <v>75.099999999999994</v>
      </c>
      <c r="AP118" s="41">
        <v>8</v>
      </c>
      <c r="AQ118" s="41">
        <v>0</v>
      </c>
      <c r="AR118" s="41">
        <f>INDEX(lad_payment_mff[Non-specialised payment MFF],MATCH(AB118,lad_payment_mff[LAD21],0))</f>
        <v>1.0341248571472759</v>
      </c>
      <c r="AS118" s="41">
        <f>INDEX(lad_payment_mff[Specialised payment MFF],MATCH(AB118,lad_payment_mff[LAD21],0))</f>
        <v>1.0517149467634241</v>
      </c>
      <c r="AT118" s="186">
        <f>INDEX(lad_payment_mff[Non-specialised MFF index 2026/27],MATCH(AB118,lad_payment_mff[LAD21],0))</f>
        <v>0.97302388698183828</v>
      </c>
      <c r="AU118" s="186">
        <f>INDEX(lad_payment_mff[Specialised MFF index 2026/27],MATCH(AB118,lad_payment_mff[LAD21],0))</f>
        <v>0.97692342011182565</v>
      </c>
      <c r="AV118" s="186">
        <f>INDEX(icb_mff_index[Non-specialised MFF index 2026/27],MATCH($AH118,icb_mff_index[ICB26],0))</f>
        <v>0.9714051700664702</v>
      </c>
      <c r="AW118" s="186">
        <f>INDEX(icb_mff_index[Specialised MFF index 2026/27],MATCH($AH118,icb_mff_index[ICB26],0))</f>
        <v>0.97166177907752749</v>
      </c>
      <c r="AX118" s="41">
        <v>0.97135134762669384</v>
      </c>
      <c r="AY118" s="185"/>
      <c r="AZ118" s="185"/>
      <c r="BA118" s="185"/>
      <c r="BB118" s="185"/>
      <c r="BC118" s="187"/>
      <c r="BF118" s="223"/>
      <c r="BG118" s="223"/>
      <c r="BH118" s="223"/>
      <c r="BI118" s="224"/>
      <c r="BJ118" s="225"/>
      <c r="BK118" s="225"/>
      <c r="BL118" s="225"/>
      <c r="BM118" s="226"/>
      <c r="BN118" s="187"/>
      <c r="BO118" s="187"/>
      <c r="BP118" s="227"/>
      <c r="CD118" s="228">
        <f t="shared" si="3"/>
        <v>0.97692342011182565</v>
      </c>
      <c r="CE118" s="218">
        <v>113</v>
      </c>
      <c r="CF118" s="228">
        <f t="shared" si="4"/>
        <v>1.0082357768338357</v>
      </c>
      <c r="CG118" s="218"/>
      <c r="CH118" s="229" t="s">
        <v>14055</v>
      </c>
      <c r="CI118" s="230" t="s">
        <v>14076</v>
      </c>
      <c r="CJ118" s="231" t="str">
        <f t="shared" si="5"/>
        <v>Nn</v>
      </c>
    </row>
    <row r="119" spans="2:88" x14ac:dyDescent="0.2">
      <c r="B119" s="178" t="s">
        <v>14040</v>
      </c>
      <c r="C119" s="531" t="s">
        <v>690</v>
      </c>
      <c r="D119" s="545" t="s">
        <v>585</v>
      </c>
      <c r="E119" s="546" t="s">
        <v>685</v>
      </c>
      <c r="L119" s="541" t="s">
        <v>690</v>
      </c>
      <c r="P119" s="41" t="s">
        <v>14192</v>
      </c>
      <c r="R119" s="41" t="s">
        <v>14193</v>
      </c>
      <c r="AB119" s="217" t="s">
        <v>188</v>
      </c>
      <c r="AC119" s="218" t="s">
        <v>497</v>
      </c>
      <c r="AD119" s="218" t="s">
        <v>188</v>
      </c>
      <c r="AE119" s="218" t="s">
        <v>497</v>
      </c>
      <c r="AF119" s="218" t="s">
        <v>188</v>
      </c>
      <c r="AG119" s="218" t="s">
        <v>497</v>
      </c>
      <c r="AH119" s="219" t="s">
        <v>13405</v>
      </c>
      <c r="AI119" s="220" t="s">
        <v>14149</v>
      </c>
      <c r="AJ119" s="220" t="s">
        <v>14179</v>
      </c>
      <c r="AK119" s="219" t="s">
        <v>987</v>
      </c>
      <c r="AL119" s="221" t="s">
        <v>12902</v>
      </c>
      <c r="AM119" s="222" t="s">
        <v>12903</v>
      </c>
      <c r="AN119" s="41">
        <v>100</v>
      </c>
      <c r="AO119" s="41">
        <v>93</v>
      </c>
      <c r="AP119" s="41">
        <v>28</v>
      </c>
      <c r="AQ119" s="41">
        <v>0</v>
      </c>
      <c r="AR119" s="41">
        <f>INDEX(lad_payment_mff[Non-specialised payment MFF],MATCH(AB119,lad_payment_mff[LAD21],0))</f>
        <v>1.1617184398924822</v>
      </c>
      <c r="AS119" s="41">
        <f>INDEX(lad_payment_mff[Specialised payment MFF],MATCH(AB119,lad_payment_mff[LAD21],0))</f>
        <v>1.1726955468693856</v>
      </c>
      <c r="AT119" s="186">
        <f>INDEX(lad_payment_mff[Non-specialised MFF index 2026/27],MATCH(AB119,lad_payment_mff[LAD21],0))</f>
        <v>1.0930786395376959</v>
      </c>
      <c r="AU119" s="186">
        <f>INDEX(lad_payment_mff[Specialised MFF index 2026/27],MATCH(AB119,lad_payment_mff[LAD21],0))</f>
        <v>1.0893006207843217</v>
      </c>
      <c r="AV119" s="186">
        <f>INDEX(icb_mff_index[Non-specialised MFF index 2026/27],MATCH($AH119,icb_mff_index[ICB26],0))</f>
        <v>1.0880639772832355</v>
      </c>
      <c r="AW119" s="186">
        <f>INDEX(icb_mff_index[Specialised MFF index 2026/27],MATCH($AH119,icb_mff_index[ICB26],0))</f>
        <v>1.0836894139797804</v>
      </c>
      <c r="AX119" s="41">
        <v>1.0880089204719068</v>
      </c>
      <c r="AY119" s="185"/>
      <c r="AZ119" s="185"/>
      <c r="BA119" s="185"/>
      <c r="BB119" s="185"/>
      <c r="BC119" s="187"/>
      <c r="BF119" s="223"/>
      <c r="BG119" s="223"/>
      <c r="BH119" s="223"/>
      <c r="BI119" s="224"/>
      <c r="BJ119" s="225"/>
      <c r="BK119" s="225"/>
      <c r="BL119" s="225"/>
      <c r="BM119" s="226"/>
      <c r="BN119" s="187"/>
      <c r="BO119" s="187"/>
      <c r="BP119" s="227"/>
      <c r="CD119" s="228">
        <f t="shared" si="3"/>
        <v>1.0893006207843217</v>
      </c>
      <c r="CE119" s="218">
        <v>114</v>
      </c>
      <c r="CF119" s="228">
        <f t="shared" si="4"/>
        <v>1.0080890977645312</v>
      </c>
      <c r="CG119" s="218"/>
      <c r="CH119" s="229" t="s">
        <v>14043</v>
      </c>
      <c r="CI119" s="230" t="s">
        <v>14068</v>
      </c>
      <c r="CJ119" s="231" t="str">
        <f t="shared" si="5"/>
        <v>Sq</v>
      </c>
    </row>
    <row r="120" spans="2:88" x14ac:dyDescent="0.2">
      <c r="B120" s="178" t="s">
        <v>14059</v>
      </c>
      <c r="C120" s="554" t="s">
        <v>694</v>
      </c>
      <c r="D120" s="554" t="s">
        <v>691</v>
      </c>
      <c r="E120" s="554" t="s">
        <v>687</v>
      </c>
      <c r="AB120" s="817" t="s">
        <v>379</v>
      </c>
      <c r="AC120" s="818" t="s">
        <v>688</v>
      </c>
      <c r="AD120" s="818" t="s">
        <v>379</v>
      </c>
      <c r="AE120" s="818" t="s">
        <v>688</v>
      </c>
      <c r="AF120" s="218" t="s">
        <v>14049</v>
      </c>
      <c r="AG120" s="218" t="s">
        <v>13400</v>
      </c>
      <c r="AH120" s="219" t="s">
        <v>13398</v>
      </c>
      <c r="AI120" s="220" t="s">
        <v>13399</v>
      </c>
      <c r="AJ120" s="220" t="s">
        <v>13400</v>
      </c>
      <c r="AK120" s="219" t="s">
        <v>937</v>
      </c>
      <c r="AL120" s="221" t="s">
        <v>12900</v>
      </c>
      <c r="AM120" s="222" t="s">
        <v>13340</v>
      </c>
      <c r="AN120" s="41">
        <v>100</v>
      </c>
      <c r="AO120" s="41">
        <v>108.1</v>
      </c>
      <c r="AP120" s="41">
        <v>21.4</v>
      </c>
      <c r="AQ120" s="41">
        <v>0</v>
      </c>
      <c r="AR120" s="41">
        <f>INDEX(lad_payment_mff[Non-specialised payment MFF],MATCH(AB120,lad_payment_mff[LAD21],0))</f>
        <v>1.1058781839392304</v>
      </c>
      <c r="AS120" s="41">
        <f>INDEX(lad_payment_mff[Specialised payment MFF],MATCH(AB120,lad_payment_mff[LAD21],0))</f>
        <v>1.1566545807582116</v>
      </c>
      <c r="AT120" s="186">
        <f>INDEX(lad_payment_mff[Non-specialised MFF index 2026/27],MATCH(AB120,lad_payment_mff[LAD21],0))</f>
        <v>1.0405376890691245</v>
      </c>
      <c r="AU120" s="186">
        <f>INDEX(lad_payment_mff[Specialised MFF index 2026/27],MATCH(AB120,lad_payment_mff[LAD21],0))</f>
        <v>1.0744003899532837</v>
      </c>
      <c r="AV120" s="186">
        <f>INDEX(icb_mff_index[Non-specialised MFF index 2026/27],MATCH($AH120,icb_mff_index[ICB26],0))</f>
        <v>1.0065018435446027</v>
      </c>
      <c r="AW120" s="186">
        <f>INDEX(icb_mff_index[Specialised MFF index 2026/27],MATCH($AH120,icb_mff_index[ICB26],0))</f>
        <v>1.0654134873057393</v>
      </c>
      <c r="AX120" s="41">
        <v>1.0064786430472803</v>
      </c>
      <c r="AY120" s="185"/>
      <c r="AZ120" s="185"/>
      <c r="BA120" s="185"/>
      <c r="BB120" s="185"/>
      <c r="BC120" s="187"/>
      <c r="BF120" s="223"/>
      <c r="BG120" s="223"/>
      <c r="BH120" s="223"/>
      <c r="BI120" s="224"/>
      <c r="BJ120" s="225"/>
      <c r="BK120" s="225"/>
      <c r="BL120" s="225"/>
      <c r="BM120" s="226"/>
      <c r="BN120" s="187"/>
      <c r="BO120" s="187"/>
      <c r="BP120" s="227"/>
      <c r="CD120" s="228">
        <f t="shared" si="3"/>
        <v>1.0744003899532837</v>
      </c>
      <c r="CE120" s="218">
        <v>115</v>
      </c>
      <c r="CF120" s="228">
        <f t="shared" si="4"/>
        <v>1.006803657036712</v>
      </c>
      <c r="CG120" s="218"/>
      <c r="CH120" s="229" t="s">
        <v>14040</v>
      </c>
      <c r="CI120" s="230" t="s">
        <v>14077</v>
      </c>
      <c r="CJ120" s="231" t="str">
        <f t="shared" si="5"/>
        <v>Pr</v>
      </c>
    </row>
    <row r="121" spans="2:88" x14ac:dyDescent="0.2">
      <c r="C121" s="41" t="s">
        <v>14058</v>
      </c>
      <c r="D121" s="41" t="s">
        <v>14041</v>
      </c>
      <c r="E121" s="41" t="s">
        <v>14036</v>
      </c>
      <c r="AB121" s="217" t="s">
        <v>304</v>
      </c>
      <c r="AC121" s="218" t="s">
        <v>613</v>
      </c>
      <c r="AD121" s="218" t="s">
        <v>13444</v>
      </c>
      <c r="AE121" s="218" t="s">
        <v>14097</v>
      </c>
      <c r="AF121" s="218" t="s">
        <v>13444</v>
      </c>
      <c r="AG121" s="218" t="s">
        <v>14097</v>
      </c>
      <c r="AH121" s="219" t="s">
        <v>1076</v>
      </c>
      <c r="AI121" s="220" t="s">
        <v>13374</v>
      </c>
      <c r="AJ121" s="220" t="s">
        <v>14151</v>
      </c>
      <c r="AK121" s="219" t="s">
        <v>1076</v>
      </c>
      <c r="AL121" s="221" t="s">
        <v>12894</v>
      </c>
      <c r="AM121" s="222" t="s">
        <v>13346</v>
      </c>
      <c r="AN121" s="41">
        <v>100</v>
      </c>
      <c r="AO121" s="41">
        <v>84</v>
      </c>
      <c r="AP121" s="41">
        <v>10.9</v>
      </c>
      <c r="AQ121" s="41">
        <v>1</v>
      </c>
      <c r="AR121" s="41">
        <f>INDEX(lad_payment_mff[Non-specialised payment MFF],MATCH(AB121,lad_payment_mff[LAD21],0))</f>
        <v>1.0327262687727088</v>
      </c>
      <c r="AS121" s="41">
        <f>INDEX(lad_payment_mff[Specialised payment MFF],MATCH(AB121,lad_payment_mff[LAD21],0))</f>
        <v>1.0332793741601956</v>
      </c>
      <c r="AT121" s="186">
        <f>INDEX(lad_payment_mff[Non-specialised MFF index 2026/27],MATCH(AB121,lad_payment_mff[LAD21],0))</f>
        <v>0.97170793379968279</v>
      </c>
      <c r="AU121" s="186">
        <f>INDEX(lad_payment_mff[Specialised MFF index 2026/27],MATCH(AB121,lad_payment_mff[LAD21],0))</f>
        <v>0.95979887253865348</v>
      </c>
      <c r="AV121" s="186">
        <f>INDEX(icb_mff_index[Non-specialised MFF index 2026/27],MATCH($AH121,icb_mff_index[ICB26],0))</f>
        <v>0.96206432369649164</v>
      </c>
      <c r="AW121" s="186">
        <f>INDEX(icb_mff_index[Specialised MFF index 2026/27],MATCH($AH121,icb_mff_index[ICB26],0))</f>
        <v>0.9506676800530548</v>
      </c>
      <c r="AX121" s="41">
        <v>0.96200980836760297</v>
      </c>
      <c r="AY121" s="185"/>
      <c r="AZ121" s="185"/>
      <c r="BA121" s="185"/>
      <c r="BB121" s="185"/>
      <c r="BC121" s="187"/>
      <c r="BF121" s="223"/>
      <c r="BG121" s="223"/>
      <c r="BH121" s="223"/>
      <c r="BI121" s="224"/>
      <c r="BJ121" s="225"/>
      <c r="BK121" s="225"/>
      <c r="BL121" s="225"/>
      <c r="BM121" s="226"/>
      <c r="BN121" s="187"/>
      <c r="BO121" s="187"/>
      <c r="BP121" s="227"/>
      <c r="CD121" s="228">
        <f t="shared" si="3"/>
        <v>0.95979887253865348</v>
      </c>
      <c r="CE121" s="218">
        <v>116</v>
      </c>
      <c r="CF121" s="228">
        <f t="shared" si="4"/>
        <v>1.0058770543483937</v>
      </c>
      <c r="CG121" s="218"/>
      <c r="CH121" s="229" t="s">
        <v>14033</v>
      </c>
      <c r="CI121" s="230" t="s">
        <v>14062</v>
      </c>
      <c r="CJ121" s="231" t="str">
        <f t="shared" si="5"/>
        <v>El</v>
      </c>
    </row>
    <row r="122" spans="2:88" x14ac:dyDescent="0.2">
      <c r="AB122" s="217" t="s">
        <v>187</v>
      </c>
      <c r="AC122" s="218" t="s">
        <v>496</v>
      </c>
      <c r="AD122" s="218" t="s">
        <v>187</v>
      </c>
      <c r="AE122" s="218" t="s">
        <v>496</v>
      </c>
      <c r="AF122" s="218" t="s">
        <v>187</v>
      </c>
      <c r="AG122" s="218" t="s">
        <v>496</v>
      </c>
      <c r="AH122" s="219" t="s">
        <v>13405</v>
      </c>
      <c r="AI122" s="220" t="s">
        <v>14149</v>
      </c>
      <c r="AJ122" s="220" t="s">
        <v>14179</v>
      </c>
      <c r="AK122" s="219" t="s">
        <v>952</v>
      </c>
      <c r="AL122" s="221" t="s">
        <v>12902</v>
      </c>
      <c r="AM122" s="222" t="s">
        <v>12903</v>
      </c>
      <c r="AN122" s="41">
        <v>100</v>
      </c>
      <c r="AO122" s="41">
        <v>73.599999999999994</v>
      </c>
      <c r="AP122" s="41">
        <v>15</v>
      </c>
      <c r="AQ122" s="41">
        <v>0</v>
      </c>
      <c r="AR122" s="41">
        <f>INDEX(lad_payment_mff[Non-specialised payment MFF],MATCH(AB122,lad_payment_mff[LAD21],0))</f>
        <v>1.1435101821326668</v>
      </c>
      <c r="AS122" s="41">
        <f>INDEX(lad_payment_mff[Specialised payment MFF],MATCH(AB122,lad_payment_mff[LAD21],0))</f>
        <v>1.1608880674208497</v>
      </c>
      <c r="AT122" s="186">
        <f>INDEX(lad_payment_mff[Non-specialised MFF index 2026/27],MATCH(AB122,lad_payment_mff[LAD21],0))</f>
        <v>1.0759462114578848</v>
      </c>
      <c r="AU122" s="186">
        <f>INDEX(lad_payment_mff[Specialised MFF index 2026/27],MATCH(AB122,lad_payment_mff[LAD21],0))</f>
        <v>1.0783328169689801</v>
      </c>
      <c r="AV122" s="186">
        <f>INDEX(icb_mff_index[Non-specialised MFF index 2026/27],MATCH($AH122,icb_mff_index[ICB26],0))</f>
        <v>1.0880639772832355</v>
      </c>
      <c r="AW122" s="186">
        <f>INDEX(icb_mff_index[Specialised MFF index 2026/27],MATCH($AH122,icb_mff_index[ICB26],0))</f>
        <v>1.0836894139797804</v>
      </c>
      <c r="AX122" s="41">
        <v>1.0880089204719068</v>
      </c>
      <c r="AY122" s="185"/>
      <c r="AZ122" s="185"/>
      <c r="BA122" s="185"/>
      <c r="BB122" s="185"/>
      <c r="BC122" s="187"/>
      <c r="BF122" s="223"/>
      <c r="BG122" s="223"/>
      <c r="BH122" s="223"/>
      <c r="BI122" s="224"/>
      <c r="BJ122" s="225"/>
      <c r="BK122" s="225"/>
      <c r="BL122" s="225"/>
      <c r="BM122" s="226"/>
      <c r="BN122" s="187"/>
      <c r="BO122" s="187"/>
      <c r="BP122" s="227"/>
      <c r="CD122" s="228">
        <f t="shared" si="3"/>
        <v>1.0783328169689801</v>
      </c>
      <c r="CE122" s="218">
        <v>117</v>
      </c>
      <c r="CF122" s="228">
        <f t="shared" si="4"/>
        <v>1.0050485738103987</v>
      </c>
      <c r="CG122" s="218"/>
      <c r="CH122" s="229" t="s">
        <v>14045</v>
      </c>
      <c r="CI122" s="230" t="s">
        <v>14076</v>
      </c>
      <c r="CJ122" s="231" t="str">
        <f t="shared" si="5"/>
        <v>Rn</v>
      </c>
    </row>
    <row r="123" spans="2:88" x14ac:dyDescent="0.2">
      <c r="AB123" s="217" t="s">
        <v>363</v>
      </c>
      <c r="AC123" s="218" t="s">
        <v>672</v>
      </c>
      <c r="AD123" s="218" t="s">
        <v>363</v>
      </c>
      <c r="AE123" s="218" t="s">
        <v>672</v>
      </c>
      <c r="AF123" s="218" t="s">
        <v>14051</v>
      </c>
      <c r="AG123" s="218" t="s">
        <v>14052</v>
      </c>
      <c r="AH123" s="219" t="s">
        <v>939</v>
      </c>
      <c r="AI123" s="220" t="s">
        <v>13412</v>
      </c>
      <c r="AJ123" s="220" t="s">
        <v>14180</v>
      </c>
      <c r="AK123" s="219" t="s">
        <v>1211</v>
      </c>
      <c r="AL123" s="221" t="s">
        <v>12904</v>
      </c>
      <c r="AM123" s="222" t="s">
        <v>13338</v>
      </c>
      <c r="AN123" s="41">
        <v>100</v>
      </c>
      <c r="AO123" s="41">
        <v>67.599999999999994</v>
      </c>
      <c r="AP123" s="41">
        <v>5.5</v>
      </c>
      <c r="AQ123" s="41">
        <v>0</v>
      </c>
      <c r="AR123" s="41">
        <f>INDEX(lad_payment_mff[Non-specialised payment MFF],MATCH(AB123,lad_payment_mff[LAD21],0))</f>
        <v>1.09892961896858</v>
      </c>
      <c r="AS123" s="41">
        <f>INDEX(lad_payment_mff[Specialised payment MFF],MATCH(AB123,lad_payment_mff[LAD21],0))</f>
        <v>1.1145831398490174</v>
      </c>
      <c r="AT123" s="186">
        <f>INDEX(lad_payment_mff[Non-specialised MFF index 2026/27],MATCH(AB123,lad_payment_mff[LAD21],0))</f>
        <v>1.0339996780640135</v>
      </c>
      <c r="AU123" s="186">
        <f>INDEX(lad_payment_mff[Specialised MFF index 2026/27],MATCH(AB123,lad_payment_mff[LAD21],0))</f>
        <v>1.0353208122896544</v>
      </c>
      <c r="AV123" s="186">
        <f>INDEX(icb_mff_index[Non-specialised MFF index 2026/27],MATCH($AH123,icb_mff_index[ICB26],0))</f>
        <v>0.99863131400663807</v>
      </c>
      <c r="AW123" s="186">
        <f>INDEX(icb_mff_index[Specialised MFF index 2026/27],MATCH($AH123,icb_mff_index[ICB26],0))</f>
        <v>0.99531339031461297</v>
      </c>
      <c r="AX123" s="41">
        <v>0.99855734254881034</v>
      </c>
      <c r="AY123" s="185"/>
      <c r="AZ123" s="185"/>
      <c r="BA123" s="185"/>
      <c r="BB123" s="185"/>
      <c r="BC123" s="187"/>
      <c r="BF123" s="223"/>
      <c r="BG123" s="223"/>
      <c r="BH123" s="223"/>
      <c r="BI123" s="224"/>
      <c r="BJ123" s="225"/>
      <c r="BK123" s="225"/>
      <c r="BL123" s="225"/>
      <c r="BM123" s="226"/>
      <c r="BN123" s="187"/>
      <c r="BO123" s="187"/>
      <c r="BP123" s="227"/>
      <c r="CD123" s="228">
        <f t="shared" si="3"/>
        <v>1.0353208122896544</v>
      </c>
      <c r="CE123" s="218">
        <v>118</v>
      </c>
      <c r="CF123" s="228">
        <f t="shared" si="4"/>
        <v>1.0047014681638098</v>
      </c>
      <c r="CG123" s="218"/>
      <c r="CH123" s="229" t="s">
        <v>14053</v>
      </c>
      <c r="CI123" s="230" t="s">
        <v>14062</v>
      </c>
      <c r="CJ123" s="231" t="str">
        <f t="shared" si="5"/>
        <v>Vl</v>
      </c>
    </row>
    <row r="124" spans="2:88" x14ac:dyDescent="0.2">
      <c r="AB124" s="217" t="s">
        <v>477</v>
      </c>
      <c r="AC124" s="218" t="s">
        <v>786</v>
      </c>
      <c r="AD124" s="218" t="s">
        <v>477</v>
      </c>
      <c r="AE124" s="218" t="s">
        <v>786</v>
      </c>
      <c r="AF124" s="218" t="s">
        <v>477</v>
      </c>
      <c r="AG124" s="218" t="s">
        <v>786</v>
      </c>
      <c r="AH124" s="219" t="s">
        <v>1033</v>
      </c>
      <c r="AI124" s="220" t="s">
        <v>13375</v>
      </c>
      <c r="AJ124" s="220" t="s">
        <v>14152</v>
      </c>
      <c r="AK124" s="219" t="s">
        <v>1033</v>
      </c>
      <c r="AL124" s="221" t="s">
        <v>12894</v>
      </c>
      <c r="AM124" s="222" t="s">
        <v>13346</v>
      </c>
      <c r="AN124" s="41">
        <v>100</v>
      </c>
      <c r="AO124" s="41">
        <v>133.19999999999999</v>
      </c>
      <c r="AP124" s="41">
        <v>35</v>
      </c>
      <c r="AQ124" s="41">
        <v>0</v>
      </c>
      <c r="AR124" s="41">
        <f>INDEX(lad_payment_mff[Non-specialised payment MFF],MATCH(AB124,lad_payment_mff[LAD21],0))</f>
        <v>1.0098636914720054</v>
      </c>
      <c r="AS124" s="41">
        <f>INDEX(lad_payment_mff[Specialised payment MFF],MATCH(AB124,lad_payment_mff[LAD21],0))</f>
        <v>1.016145743613218</v>
      </c>
      <c r="AT124" s="186">
        <f>INDEX(lad_payment_mff[Non-specialised MFF index 2026/27],MATCH(AB124,lad_payment_mff[LAD21],0))</f>
        <v>0.95019618531225114</v>
      </c>
      <c r="AU124" s="186">
        <f>INDEX(lad_payment_mff[Specialised MFF index 2026/27],MATCH(AB124,lad_payment_mff[LAD21],0))</f>
        <v>0.94388368087536456</v>
      </c>
      <c r="AV124" s="186">
        <f>INDEX(icb_mff_index[Non-specialised MFF index 2026/27],MATCH($AH124,icb_mff_index[ICB26],0))</f>
        <v>0.96105765489333828</v>
      </c>
      <c r="AW124" s="186">
        <f>INDEX(icb_mff_index[Specialised MFF index 2026/27],MATCH($AH124,icb_mff_index[ICB26],0))</f>
        <v>0.95052519537099156</v>
      </c>
      <c r="AX124" s="41">
        <v>0.96100496181371553</v>
      </c>
      <c r="AY124" s="185"/>
      <c r="AZ124" s="185"/>
      <c r="BA124" s="185"/>
      <c r="BB124" s="185"/>
      <c r="BC124" s="187"/>
      <c r="BF124" s="223"/>
      <c r="BG124" s="223"/>
      <c r="BH124" s="223"/>
      <c r="BI124" s="224"/>
      <c r="BJ124" s="225"/>
      <c r="BK124" s="225"/>
      <c r="BL124" s="225"/>
      <c r="BM124" s="226"/>
      <c r="BN124" s="187"/>
      <c r="BO124" s="187"/>
      <c r="BP124" s="227"/>
      <c r="CD124" s="228">
        <f t="shared" si="3"/>
        <v>0.94388368087536456</v>
      </c>
      <c r="CE124" s="218">
        <v>119</v>
      </c>
      <c r="CF124" s="228">
        <f t="shared" si="4"/>
        <v>1.0039085476782201</v>
      </c>
      <c r="CG124" s="218"/>
      <c r="CH124" s="229" t="s">
        <v>14027</v>
      </c>
      <c r="CI124" s="230" t="s">
        <v>14076</v>
      </c>
      <c r="CJ124" s="231" t="str">
        <f t="shared" si="5"/>
        <v>Dn</v>
      </c>
    </row>
    <row r="125" spans="2:88" x14ac:dyDescent="0.2">
      <c r="AB125" s="217" t="s">
        <v>390</v>
      </c>
      <c r="AC125" s="218" t="s">
        <v>699</v>
      </c>
      <c r="AD125" s="218" t="s">
        <v>390</v>
      </c>
      <c r="AE125" s="218" t="s">
        <v>699</v>
      </c>
      <c r="AF125" s="218" t="s">
        <v>14109</v>
      </c>
      <c r="AG125" s="218" t="s">
        <v>14110</v>
      </c>
      <c r="AH125" s="219" t="s">
        <v>13417</v>
      </c>
      <c r="AI125" s="220" t="s">
        <v>13418</v>
      </c>
      <c r="AJ125" s="220" t="s">
        <v>14183</v>
      </c>
      <c r="AK125" s="219" t="s">
        <v>966</v>
      </c>
      <c r="AL125" s="221" t="s">
        <v>12904</v>
      </c>
      <c r="AM125" s="222" t="s">
        <v>13338</v>
      </c>
      <c r="AN125" s="41">
        <v>100</v>
      </c>
      <c r="AO125" s="41">
        <v>130.69999999999999</v>
      </c>
      <c r="AP125" s="41">
        <v>34.299999999999997</v>
      </c>
      <c r="AQ125" s="41">
        <v>0</v>
      </c>
      <c r="AR125" s="41">
        <f>INDEX(lad_payment_mff[Non-specialised payment MFF],MATCH(AB125,lad_payment_mff[LAD21],0))</f>
        <v>1.0315706368182704</v>
      </c>
      <c r="AS125" s="41">
        <f>INDEX(lad_payment_mff[Specialised payment MFF],MATCH(AB125,lad_payment_mff[LAD21],0))</f>
        <v>1.0736472402649824</v>
      </c>
      <c r="AT125" s="186">
        <f>INDEX(lad_payment_mff[Non-specialised MFF index 2026/27],MATCH(AB125,lad_payment_mff[LAD21],0))</f>
        <v>0.97062058202735424</v>
      </c>
      <c r="AU125" s="186">
        <f>INDEX(lad_payment_mff[Specialised MFF index 2026/27],MATCH(AB125,lad_payment_mff[LAD21],0))</f>
        <v>0.99729602320582444</v>
      </c>
      <c r="AV125" s="186">
        <f>INDEX(icb_mff_index[Non-specialised MFF index 2026/27],MATCH($AH125,icb_mff_index[ICB26],0))</f>
        <v>1.0099089591019779</v>
      </c>
      <c r="AW125" s="186">
        <f>INDEX(icb_mff_index[Specialised MFF index 2026/27],MATCH($AH125,icb_mff_index[ICB26],0))</f>
        <v>1.0197529474816043</v>
      </c>
      <c r="AX125" s="41">
        <v>1.009879276774436</v>
      </c>
      <c r="AY125" s="185"/>
      <c r="AZ125" s="185"/>
      <c r="BA125" s="185"/>
      <c r="BB125" s="185"/>
      <c r="BC125" s="187"/>
      <c r="BF125" s="223"/>
      <c r="BG125" s="223"/>
      <c r="BH125" s="223"/>
      <c r="BI125" s="224"/>
      <c r="BJ125" s="225"/>
      <c r="BK125" s="225"/>
      <c r="BL125" s="225"/>
      <c r="BM125" s="226"/>
      <c r="BN125" s="187"/>
      <c r="BO125" s="187"/>
      <c r="BP125" s="227"/>
      <c r="CD125" s="228">
        <f t="shared" si="3"/>
        <v>0.99729602320582444</v>
      </c>
      <c r="CE125" s="218">
        <v>120</v>
      </c>
      <c r="CF125" s="228">
        <f t="shared" si="4"/>
        <v>1.0031880435536611</v>
      </c>
      <c r="CG125" s="218"/>
      <c r="CH125" s="229" t="s">
        <v>14025</v>
      </c>
      <c r="CI125" s="230" t="s">
        <v>14041</v>
      </c>
      <c r="CJ125" s="231" t="str">
        <f t="shared" si="5"/>
        <v>Yt</v>
      </c>
    </row>
    <row r="126" spans="2:88" x14ac:dyDescent="0.2">
      <c r="AB126" s="217" t="s">
        <v>362</v>
      </c>
      <c r="AC126" s="218" t="s">
        <v>671</v>
      </c>
      <c r="AD126" s="218" t="s">
        <v>362</v>
      </c>
      <c r="AE126" s="218" t="s">
        <v>671</v>
      </c>
      <c r="AF126" s="218" t="s">
        <v>14051</v>
      </c>
      <c r="AG126" s="218" t="s">
        <v>14052</v>
      </c>
      <c r="AH126" s="219" t="s">
        <v>939</v>
      </c>
      <c r="AI126" s="220" t="s">
        <v>13412</v>
      </c>
      <c r="AJ126" s="220" t="s">
        <v>14180</v>
      </c>
      <c r="AK126" s="219" t="s">
        <v>939</v>
      </c>
      <c r="AL126" s="221" t="s">
        <v>12904</v>
      </c>
      <c r="AM126" s="222" t="s">
        <v>13338</v>
      </c>
      <c r="AN126" s="41">
        <v>100</v>
      </c>
      <c r="AO126" s="41">
        <v>95.2</v>
      </c>
      <c r="AP126" s="41">
        <v>21.8</v>
      </c>
      <c r="AQ126" s="41">
        <v>0</v>
      </c>
      <c r="AR126" s="41">
        <f>INDEX(lad_payment_mff[Non-specialised payment MFF],MATCH(AB126,lad_payment_mff[LAD21],0))</f>
        <v>1.044468472954581</v>
      </c>
      <c r="AS126" s="41">
        <f>INDEX(lad_payment_mff[Specialised payment MFF],MATCH(AB126,lad_payment_mff[LAD21],0))</f>
        <v>1.0565134624346191</v>
      </c>
      <c r="AT126" s="186">
        <f>INDEX(lad_payment_mff[Non-specialised MFF index 2026/27],MATCH(AB126,lad_payment_mff[LAD21],0))</f>
        <v>0.98275635322003985</v>
      </c>
      <c r="AU126" s="186">
        <f>INDEX(lad_payment_mff[Specialised MFF index 2026/27],MATCH(AB126,lad_payment_mff[LAD21],0))</f>
        <v>0.98138069473304357</v>
      </c>
      <c r="AV126" s="186">
        <f>INDEX(icb_mff_index[Non-specialised MFF index 2026/27],MATCH($AH126,icb_mff_index[ICB26],0))</f>
        <v>0.99863131400663807</v>
      </c>
      <c r="AW126" s="186">
        <f>INDEX(icb_mff_index[Specialised MFF index 2026/27],MATCH($AH126,icb_mff_index[ICB26],0))</f>
        <v>0.99531339031461297</v>
      </c>
      <c r="AX126" s="41">
        <v>0.99855734254881034</v>
      </c>
      <c r="AY126" s="185"/>
      <c r="AZ126" s="185"/>
      <c r="BA126" s="185"/>
      <c r="BB126" s="185"/>
      <c r="BC126" s="187"/>
      <c r="BF126" s="223"/>
      <c r="BG126" s="223"/>
      <c r="BH126" s="223"/>
      <c r="BI126" s="224"/>
      <c r="BJ126" s="225"/>
      <c r="BK126" s="225"/>
      <c r="BL126" s="225"/>
      <c r="BM126" s="226"/>
      <c r="BN126" s="187"/>
      <c r="BO126" s="187"/>
      <c r="BP126" s="227"/>
      <c r="CD126" s="228">
        <f t="shared" si="3"/>
        <v>0.98138069473304357</v>
      </c>
      <c r="CE126" s="218">
        <v>121</v>
      </c>
      <c r="CF126" s="228">
        <f t="shared" si="4"/>
        <v>1.0029095374877688</v>
      </c>
      <c r="CG126" s="218"/>
      <c r="CH126" s="229" t="s">
        <v>14025</v>
      </c>
      <c r="CI126" s="230" t="s">
        <v>14032</v>
      </c>
      <c r="CJ126" s="231" t="str">
        <f t="shared" si="5"/>
        <v>Ym</v>
      </c>
    </row>
    <row r="127" spans="2:88" x14ac:dyDescent="0.2">
      <c r="AB127" s="217" t="s">
        <v>186</v>
      </c>
      <c r="AC127" s="218" t="s">
        <v>495</v>
      </c>
      <c r="AD127" s="218" t="s">
        <v>186</v>
      </c>
      <c r="AE127" s="218" t="s">
        <v>495</v>
      </c>
      <c r="AF127" s="218" t="s">
        <v>186</v>
      </c>
      <c r="AG127" s="218" t="s">
        <v>495</v>
      </c>
      <c r="AH127" s="219" t="s">
        <v>947</v>
      </c>
      <c r="AI127" s="220" t="s">
        <v>13406</v>
      </c>
      <c r="AJ127" s="220" t="s">
        <v>14173</v>
      </c>
      <c r="AK127" s="219" t="s">
        <v>947</v>
      </c>
      <c r="AL127" s="221" t="s">
        <v>12902</v>
      </c>
      <c r="AM127" s="222" t="s">
        <v>12903</v>
      </c>
      <c r="AN127" s="41">
        <v>100</v>
      </c>
      <c r="AO127" s="41">
        <v>93.8</v>
      </c>
      <c r="AP127" s="41">
        <v>16.8</v>
      </c>
      <c r="AQ127" s="41">
        <v>0</v>
      </c>
      <c r="AR127" s="41">
        <f>INDEX(lad_payment_mff[Non-specialised payment MFF],MATCH(AB127,lad_payment_mff[LAD21],0))</f>
        <v>1.1438469149836896</v>
      </c>
      <c r="AS127" s="41">
        <f>INDEX(lad_payment_mff[Specialised payment MFF],MATCH(AB127,lad_payment_mff[LAD21],0))</f>
        <v>1.1555904210590884</v>
      </c>
      <c r="AT127" s="186">
        <f>INDEX(lad_payment_mff[Non-specialised MFF index 2026/27],MATCH(AB127,lad_payment_mff[LAD21],0))</f>
        <v>1.0762630485451194</v>
      </c>
      <c r="AU127" s="186">
        <f>INDEX(lad_payment_mff[Specialised MFF index 2026/27],MATCH(AB127,lad_payment_mff[LAD21],0))</f>
        <v>1.0734119067753944</v>
      </c>
      <c r="AV127" s="186">
        <f>INDEX(icb_mff_index[Non-specialised MFF index 2026/27],MATCH($AH127,icb_mff_index[ICB26],0))</f>
        <v>1.0858909533216716</v>
      </c>
      <c r="AW127" s="186">
        <f>INDEX(icb_mff_index[Specialised MFF index 2026/27],MATCH($AH127,icb_mff_index[ICB26],0))</f>
        <v>1.0797587678199676</v>
      </c>
      <c r="AX127" s="41">
        <v>1.0858288808087446</v>
      </c>
      <c r="AY127" s="185"/>
      <c r="AZ127" s="185"/>
      <c r="BA127" s="185"/>
      <c r="BB127" s="185"/>
      <c r="BC127" s="187"/>
      <c r="BF127" s="223"/>
      <c r="BG127" s="223"/>
      <c r="BH127" s="223"/>
      <c r="BI127" s="224"/>
      <c r="BJ127" s="225"/>
      <c r="BK127" s="225"/>
      <c r="BL127" s="225"/>
      <c r="BM127" s="226"/>
      <c r="BN127" s="187"/>
      <c r="BO127" s="187"/>
      <c r="BP127" s="227"/>
      <c r="CD127" s="228">
        <f t="shared" si="3"/>
        <v>1.0734119067753944</v>
      </c>
      <c r="CE127" s="218">
        <v>122</v>
      </c>
      <c r="CF127" s="228">
        <f t="shared" si="4"/>
        <v>1.0013800835747215</v>
      </c>
      <c r="CG127" s="218"/>
      <c r="CH127" s="229" t="s">
        <v>14064</v>
      </c>
      <c r="CI127" s="230" t="s">
        <v>14036</v>
      </c>
      <c r="CJ127" s="231" t="str">
        <f t="shared" si="5"/>
        <v>Tu</v>
      </c>
    </row>
    <row r="128" spans="2:88" x14ac:dyDescent="0.2">
      <c r="AB128" s="217" t="s">
        <v>459</v>
      </c>
      <c r="AC128" s="218" t="s">
        <v>768</v>
      </c>
      <c r="AD128" s="218" t="s">
        <v>459</v>
      </c>
      <c r="AE128" s="218" t="s">
        <v>768</v>
      </c>
      <c r="AF128" s="218" t="s">
        <v>459</v>
      </c>
      <c r="AG128" s="218" t="s">
        <v>768</v>
      </c>
      <c r="AH128" s="219" t="s">
        <v>1002</v>
      </c>
      <c r="AI128" s="220" t="s">
        <v>13386</v>
      </c>
      <c r="AJ128" s="220" t="s">
        <v>14161</v>
      </c>
      <c r="AK128" s="219" t="s">
        <v>1002</v>
      </c>
      <c r="AL128" s="221" t="s">
        <v>12898</v>
      </c>
      <c r="AM128" s="222" t="s">
        <v>12899</v>
      </c>
      <c r="AN128" s="41">
        <v>100</v>
      </c>
      <c r="AO128" s="41">
        <v>89.8</v>
      </c>
      <c r="AP128" s="41">
        <v>18.899999999999999</v>
      </c>
      <c r="AQ128" s="41">
        <v>0</v>
      </c>
      <c r="AR128" s="41">
        <f>INDEX(lad_payment_mff[Non-specialised payment MFF],MATCH(AB128,lad_payment_mff[LAD21],0))</f>
        <v>1.0126439493836272</v>
      </c>
      <c r="AS128" s="41">
        <f>INDEX(lad_payment_mff[Specialised payment MFF],MATCH(AB128,lad_payment_mff[LAD21],0))</f>
        <v>1.0462728292850938</v>
      </c>
      <c r="AT128" s="186">
        <f>INDEX(lad_payment_mff[Non-specialised MFF index 2026/27],MATCH(AB128,lad_payment_mff[LAD21],0))</f>
        <v>0.95281217248370409</v>
      </c>
      <c r="AU128" s="186">
        <f>INDEX(lad_payment_mff[Specialised MFF index 2026/27],MATCH(AB128,lad_payment_mff[LAD21],0))</f>
        <v>0.97186831270278606</v>
      </c>
      <c r="AV128" s="186">
        <f>INDEX(icb_mff_index[Non-specialised MFF index 2026/27],MATCH($AH128,icb_mff_index[ICB26],0))</f>
        <v>0.96685608004652157</v>
      </c>
      <c r="AW128" s="186">
        <f>INDEX(icb_mff_index[Specialised MFF index 2026/27],MATCH($AH128,icb_mff_index[ICB26],0))</f>
        <v>0.97017454665819791</v>
      </c>
      <c r="AX128" s="41">
        <v>0.96680172859239544</v>
      </c>
      <c r="AY128" s="185"/>
      <c r="AZ128" s="185"/>
      <c r="BA128" s="185"/>
      <c r="BB128" s="185"/>
      <c r="BC128" s="187"/>
      <c r="BF128" s="223"/>
      <c r="BG128" s="223"/>
      <c r="BH128" s="223"/>
      <c r="BI128" s="224"/>
      <c r="BJ128" s="225"/>
      <c r="BK128" s="225"/>
      <c r="BL128" s="225"/>
      <c r="BM128" s="226"/>
      <c r="BN128" s="187"/>
      <c r="BO128" s="187"/>
      <c r="BP128" s="227"/>
      <c r="CD128" s="228">
        <f t="shared" si="3"/>
        <v>0.97186831270278606</v>
      </c>
      <c r="CE128" s="218">
        <v>123</v>
      </c>
      <c r="CF128" s="228">
        <f t="shared" si="4"/>
        <v>0.99896469639675245</v>
      </c>
      <c r="CG128" s="218"/>
      <c r="CH128" s="229" t="s">
        <v>14040</v>
      </c>
      <c r="CI128" s="230" t="s">
        <v>14063</v>
      </c>
      <c r="CJ128" s="231" t="str">
        <f t="shared" si="5"/>
        <v>Ph</v>
      </c>
    </row>
    <row r="129" spans="28:88" x14ac:dyDescent="0.2">
      <c r="AB129" s="217" t="s">
        <v>355</v>
      </c>
      <c r="AC129" s="218" t="s">
        <v>664</v>
      </c>
      <c r="AD129" s="218" t="s">
        <v>355</v>
      </c>
      <c r="AE129" s="218" t="s">
        <v>664</v>
      </c>
      <c r="AF129" s="218" t="s">
        <v>14085</v>
      </c>
      <c r="AG129" s="218" t="s">
        <v>14086</v>
      </c>
      <c r="AH129" s="219" t="s">
        <v>13395</v>
      </c>
      <c r="AI129" s="220" t="s">
        <v>13396</v>
      </c>
      <c r="AJ129" s="220" t="s">
        <v>14168</v>
      </c>
      <c r="AK129" s="219" t="s">
        <v>937</v>
      </c>
      <c r="AL129" s="221" t="s">
        <v>12900</v>
      </c>
      <c r="AM129" s="222" t="s">
        <v>13340</v>
      </c>
      <c r="AN129" s="41">
        <v>100</v>
      </c>
      <c r="AO129" s="41">
        <v>89.2</v>
      </c>
      <c r="AP129" s="41">
        <v>13.9</v>
      </c>
      <c r="AQ129" s="41">
        <v>0</v>
      </c>
      <c r="AR129" s="41">
        <f>INDEX(lad_payment_mff[Non-specialised payment MFF],MATCH(AB129,lad_payment_mff[LAD21],0))</f>
        <v>1.1321709591018505</v>
      </c>
      <c r="AS129" s="41">
        <f>INDEX(lad_payment_mff[Specialised payment MFF],MATCH(AB129,lad_payment_mff[LAD21],0))</f>
        <v>1.1653286315962892</v>
      </c>
      <c r="AT129" s="186">
        <f>INDEX(lad_payment_mff[Non-specialised MFF index 2026/27],MATCH(AB129,lad_payment_mff[LAD21],0))</f>
        <v>1.0652769631630166</v>
      </c>
      <c r="AU129" s="186">
        <f>INDEX(lad_payment_mff[Specialised MFF index 2026/27],MATCH(AB129,lad_payment_mff[LAD21],0))</f>
        <v>1.0824575954128415</v>
      </c>
      <c r="AV129" s="186">
        <f>INDEX(icb_mff_index[Non-specialised MFF index 2026/27],MATCH($AH129,icb_mff_index[ICB26],0))</f>
        <v>1.0187215185834679</v>
      </c>
      <c r="AW129" s="186">
        <f>INDEX(icb_mff_index[Specialised MFF index 2026/27],MATCH($AH129,icb_mff_index[ICB26],0))</f>
        <v>1.0382775035110314</v>
      </c>
      <c r="AX129" s="41">
        <v>1.0186896053225076</v>
      </c>
      <c r="AY129" s="185"/>
      <c r="AZ129" s="185"/>
      <c r="BA129" s="185"/>
      <c r="BB129" s="185"/>
      <c r="BC129" s="187"/>
      <c r="BF129" s="223"/>
      <c r="BG129" s="223"/>
      <c r="BH129" s="223"/>
      <c r="BI129" s="224"/>
      <c r="BJ129" s="225"/>
      <c r="BK129" s="225"/>
      <c r="BL129" s="225"/>
      <c r="BM129" s="226"/>
      <c r="BN129" s="187"/>
      <c r="BO129" s="187"/>
      <c r="BP129" s="227"/>
      <c r="CD129" s="228">
        <f t="shared" si="3"/>
        <v>1.0824575954128415</v>
      </c>
      <c r="CE129" s="218">
        <v>124</v>
      </c>
      <c r="CF129" s="228">
        <f t="shared" si="4"/>
        <v>0.99729602320582444</v>
      </c>
      <c r="CG129" s="218"/>
      <c r="CH129" s="229" t="s">
        <v>14059</v>
      </c>
      <c r="CI129" s="230" t="s">
        <v>14026</v>
      </c>
      <c r="CJ129" s="231" t="str">
        <f t="shared" si="5"/>
        <v>Qo</v>
      </c>
    </row>
    <row r="130" spans="28:88" x14ac:dyDescent="0.2">
      <c r="AB130" s="217" t="s">
        <v>402</v>
      </c>
      <c r="AC130" s="218" t="s">
        <v>711</v>
      </c>
      <c r="AD130" s="218" t="s">
        <v>402</v>
      </c>
      <c r="AE130" s="218" t="s">
        <v>711</v>
      </c>
      <c r="AF130" s="218" t="s">
        <v>14020</v>
      </c>
      <c r="AG130" s="218" t="s">
        <v>14021</v>
      </c>
      <c r="AH130" s="219" t="s">
        <v>975</v>
      </c>
      <c r="AI130" s="220" t="s">
        <v>13385</v>
      </c>
      <c r="AJ130" s="220" t="s">
        <v>14160</v>
      </c>
      <c r="AK130" s="219" t="s">
        <v>975</v>
      </c>
      <c r="AL130" s="221" t="s">
        <v>12898</v>
      </c>
      <c r="AM130" s="222" t="s">
        <v>12899</v>
      </c>
      <c r="AN130" s="41">
        <v>100</v>
      </c>
      <c r="AO130" s="41">
        <v>94.6</v>
      </c>
      <c r="AP130" s="41">
        <v>15.6</v>
      </c>
      <c r="AQ130" s="41">
        <v>0</v>
      </c>
      <c r="AR130" s="41">
        <f>INDEX(lad_payment_mff[Non-specialised payment MFF],MATCH(AB130,lad_payment_mff[LAD21],0))</f>
        <v>1.0375144582609639</v>
      </c>
      <c r="AS130" s="41">
        <f>INDEX(lad_payment_mff[Specialised payment MFF],MATCH(AB130,lad_payment_mff[LAD21],0))</f>
        <v>1.0401480404713643</v>
      </c>
      <c r="AT130" s="186">
        <f>INDEX(lad_payment_mff[Non-specialised MFF index 2026/27],MATCH(AB130,lad_payment_mff[LAD21],0))</f>
        <v>0.9762132144872776</v>
      </c>
      <c r="AU130" s="186">
        <f>INDEX(lad_payment_mff[Specialised MFF index 2026/27],MATCH(AB130,lad_payment_mff[LAD21],0))</f>
        <v>0.96617908136326336</v>
      </c>
      <c r="AV130" s="186">
        <f>INDEX(icb_mff_index[Non-specialised MFF index 2026/27],MATCH($AH130,icb_mff_index[ICB26],0))</f>
        <v>0.97073868355686332</v>
      </c>
      <c r="AW130" s="186">
        <f>INDEX(icb_mff_index[Specialised MFF index 2026/27],MATCH($AH130,icb_mff_index[ICB26],0))</f>
        <v>0.96295005889545138</v>
      </c>
      <c r="AX130" s="41">
        <v>0.97069297391100784</v>
      </c>
      <c r="AY130" s="185"/>
      <c r="AZ130" s="185"/>
      <c r="BA130" s="185"/>
      <c r="BB130" s="185"/>
      <c r="BC130" s="187"/>
      <c r="BF130" s="223"/>
      <c r="BG130" s="223"/>
      <c r="BH130" s="223"/>
      <c r="BI130" s="224"/>
      <c r="BJ130" s="225"/>
      <c r="BK130" s="225"/>
      <c r="BL130" s="225"/>
      <c r="BM130" s="226"/>
      <c r="BN130" s="187"/>
      <c r="BO130" s="187"/>
      <c r="BP130" s="227"/>
      <c r="CD130" s="228">
        <f t="shared" si="3"/>
        <v>0.96617908136326336</v>
      </c>
      <c r="CE130" s="218">
        <v>125</v>
      </c>
      <c r="CF130" s="228">
        <f t="shared" si="4"/>
        <v>0.99636699057589939</v>
      </c>
      <c r="CG130" s="218"/>
      <c r="CH130" s="229" t="s">
        <v>14046</v>
      </c>
      <c r="CI130" s="230" t="s">
        <v>14062</v>
      </c>
      <c r="CJ130" s="231" t="str">
        <f t="shared" si="5"/>
        <v>Il</v>
      </c>
    </row>
    <row r="131" spans="28:88" x14ac:dyDescent="0.2">
      <c r="AB131" s="217" t="s">
        <v>185</v>
      </c>
      <c r="AC131" s="218" t="s">
        <v>494</v>
      </c>
      <c r="AD131" s="218" t="s">
        <v>185</v>
      </c>
      <c r="AE131" s="218" t="s">
        <v>494</v>
      </c>
      <c r="AF131" s="218" t="s">
        <v>185</v>
      </c>
      <c r="AG131" s="218" t="s">
        <v>494</v>
      </c>
      <c r="AH131" s="219" t="s">
        <v>13405</v>
      </c>
      <c r="AI131" s="220" t="s">
        <v>14149</v>
      </c>
      <c r="AJ131" s="220" t="s">
        <v>14179</v>
      </c>
      <c r="AK131" s="219" t="s">
        <v>952</v>
      </c>
      <c r="AL131" s="221" t="s">
        <v>12902</v>
      </c>
      <c r="AM131" s="222" t="s">
        <v>12903</v>
      </c>
      <c r="AN131" s="41">
        <v>100</v>
      </c>
      <c r="AO131" s="41">
        <v>95</v>
      </c>
      <c r="AP131" s="41">
        <v>18.2</v>
      </c>
      <c r="AQ131" s="41">
        <v>0</v>
      </c>
      <c r="AR131" s="41">
        <f>INDEX(lad_payment_mff[Non-specialised payment MFF],MATCH(AB131,lad_payment_mff[LAD21],0))</f>
        <v>1.1318617289221282</v>
      </c>
      <c r="AS131" s="41">
        <f>INDEX(lad_payment_mff[Specialised payment MFF],MATCH(AB131,lad_payment_mff[LAD21],0))</f>
        <v>1.1582566004119419</v>
      </c>
      <c r="AT131" s="186">
        <f>INDEX(lad_payment_mff[Non-specialised MFF index 2026/27],MATCH(AB131,lad_payment_mff[LAD21],0))</f>
        <v>1.0649860037596459</v>
      </c>
      <c r="AU131" s="186">
        <f>INDEX(lad_payment_mff[Specialised MFF index 2026/27],MATCH(AB131,lad_payment_mff[LAD21],0))</f>
        <v>1.0758884837794924</v>
      </c>
      <c r="AV131" s="186">
        <f>INDEX(icb_mff_index[Non-specialised MFF index 2026/27],MATCH($AH131,icb_mff_index[ICB26],0))</f>
        <v>1.0880639772832355</v>
      </c>
      <c r="AW131" s="186">
        <f>INDEX(icb_mff_index[Specialised MFF index 2026/27],MATCH($AH131,icb_mff_index[ICB26],0))</f>
        <v>1.0836894139797804</v>
      </c>
      <c r="AX131" s="41">
        <v>1.0880089204719068</v>
      </c>
      <c r="AY131" s="185"/>
      <c r="AZ131" s="185"/>
      <c r="BA131" s="185"/>
      <c r="BB131" s="185"/>
      <c r="BC131" s="187"/>
      <c r="BF131" s="223"/>
      <c r="BG131" s="223"/>
      <c r="BH131" s="223"/>
      <c r="BI131" s="224"/>
      <c r="BJ131" s="225"/>
      <c r="BK131" s="225"/>
      <c r="BL131" s="225"/>
      <c r="BM131" s="226"/>
      <c r="BN131" s="187"/>
      <c r="BO131" s="187"/>
      <c r="BP131" s="227"/>
      <c r="CD131" s="228">
        <f t="shared" si="3"/>
        <v>1.0758884837794924</v>
      </c>
      <c r="CE131" s="218">
        <v>126</v>
      </c>
      <c r="CF131" s="228">
        <f t="shared" si="4"/>
        <v>0.99359189382303248</v>
      </c>
      <c r="CG131" s="218"/>
      <c r="CH131" s="229" t="s">
        <v>14043</v>
      </c>
      <c r="CI131" s="230" t="s">
        <v>14032</v>
      </c>
      <c r="CJ131" s="231" t="str">
        <f t="shared" si="5"/>
        <v>Sm</v>
      </c>
    </row>
    <row r="132" spans="28:88" x14ac:dyDescent="0.2">
      <c r="AB132" s="217" t="s">
        <v>324</v>
      </c>
      <c r="AC132" s="218" t="s">
        <v>633</v>
      </c>
      <c r="AD132" s="218" t="s">
        <v>324</v>
      </c>
      <c r="AE132" s="218" t="s">
        <v>633</v>
      </c>
      <c r="AF132" s="218" t="s">
        <v>14060</v>
      </c>
      <c r="AG132" s="218" t="s">
        <v>14061</v>
      </c>
      <c r="AH132" s="219" t="s">
        <v>979</v>
      </c>
      <c r="AI132" s="220" t="s">
        <v>13387</v>
      </c>
      <c r="AJ132" s="220" t="s">
        <v>14162</v>
      </c>
      <c r="AK132" s="219" t="s">
        <v>979</v>
      </c>
      <c r="AL132" s="221" t="s">
        <v>12898</v>
      </c>
      <c r="AM132" s="222" t="s">
        <v>12899</v>
      </c>
      <c r="AN132" s="41">
        <v>100</v>
      </c>
      <c r="AO132" s="41">
        <v>88.6</v>
      </c>
      <c r="AP132" s="41">
        <v>13.5</v>
      </c>
      <c r="AQ132" s="41">
        <v>0</v>
      </c>
      <c r="AR132" s="41">
        <f>INDEX(lad_payment_mff[Non-specialised payment MFF],MATCH(AB132,lad_payment_mff[LAD21],0))</f>
        <v>1.0364957831944557</v>
      </c>
      <c r="AS132" s="41">
        <f>INDEX(lad_payment_mff[Specialised payment MFF],MATCH(AB132,lad_payment_mff[LAD21],0))</f>
        <v>1.04615795090562</v>
      </c>
      <c r="AT132" s="186">
        <f>INDEX(lad_payment_mff[Non-specialised MFF index 2026/27],MATCH(AB132,lad_payment_mff[LAD21],0))</f>
        <v>0.97525472754449172</v>
      </c>
      <c r="AU132" s="186">
        <f>INDEX(lad_payment_mff[Specialised MFF index 2026/27],MATCH(AB132,lad_payment_mff[LAD21],0))</f>
        <v>0.97176160377018161</v>
      </c>
      <c r="AV132" s="186">
        <f>INDEX(icb_mff_index[Non-specialised MFF index 2026/27],MATCH($AH132,icb_mff_index[ICB26],0))</f>
        <v>0.9714051700664702</v>
      </c>
      <c r="AW132" s="186">
        <f>INDEX(icb_mff_index[Specialised MFF index 2026/27],MATCH($AH132,icb_mff_index[ICB26],0))</f>
        <v>0.97166177907752749</v>
      </c>
      <c r="AX132" s="41">
        <v>0.97135134762669384</v>
      </c>
      <c r="AY132" s="185"/>
      <c r="AZ132" s="185"/>
      <c r="BA132" s="185"/>
      <c r="BB132" s="185"/>
      <c r="BC132" s="187"/>
      <c r="BF132" s="223"/>
      <c r="BG132" s="223"/>
      <c r="BH132" s="223"/>
      <c r="BI132" s="224"/>
      <c r="BJ132" s="225"/>
      <c r="BK132" s="225"/>
      <c r="BL132" s="225"/>
      <c r="BM132" s="226"/>
      <c r="BN132" s="187"/>
      <c r="BO132" s="187"/>
      <c r="BP132" s="227"/>
      <c r="CD132" s="228">
        <f t="shared" si="3"/>
        <v>0.97176160377018161</v>
      </c>
      <c r="CE132" s="218">
        <v>127</v>
      </c>
      <c r="CF132" s="228">
        <f t="shared" si="4"/>
        <v>0.99324881471874182</v>
      </c>
      <c r="CG132" s="218"/>
      <c r="CH132" s="229" t="s">
        <v>14054</v>
      </c>
      <c r="CI132" s="230" t="s">
        <v>14032</v>
      </c>
      <c r="CJ132" s="231" t="str">
        <f t="shared" si="5"/>
        <v>Mm</v>
      </c>
    </row>
    <row r="133" spans="28:88" x14ac:dyDescent="0.2">
      <c r="AB133" s="217" t="s">
        <v>253</v>
      </c>
      <c r="AC133" s="218" t="s">
        <v>562</v>
      </c>
      <c r="AD133" s="218" t="s">
        <v>253</v>
      </c>
      <c r="AE133" s="218" t="s">
        <v>562</v>
      </c>
      <c r="AF133" s="218" t="s">
        <v>14012</v>
      </c>
      <c r="AG133" s="218" t="s">
        <v>14013</v>
      </c>
      <c r="AH133" s="219" t="s">
        <v>13417</v>
      </c>
      <c r="AI133" s="220" t="s">
        <v>13418</v>
      </c>
      <c r="AJ133" s="220" t="s">
        <v>14183</v>
      </c>
      <c r="AK133" s="219" t="s">
        <v>966</v>
      </c>
      <c r="AL133" s="221" t="s">
        <v>12904</v>
      </c>
      <c r="AM133" s="222" t="s">
        <v>13338</v>
      </c>
      <c r="AN133" s="41">
        <v>100</v>
      </c>
      <c r="AO133" s="41">
        <v>71</v>
      </c>
      <c r="AP133" s="41">
        <v>9.9</v>
      </c>
      <c r="AQ133" s="41">
        <v>0</v>
      </c>
      <c r="AR133" s="41">
        <f>INDEX(lad_payment_mff[Non-specialised payment MFF],MATCH(AB133,lad_payment_mff[LAD21],0))</f>
        <v>1.0682933496121358</v>
      </c>
      <c r="AS133" s="41">
        <f>INDEX(lad_payment_mff[Specialised payment MFF],MATCH(AB133,lad_payment_mff[LAD21],0))</f>
        <v>1.0895307703313442</v>
      </c>
      <c r="AT133" s="186">
        <f>INDEX(lad_payment_mff[Non-specialised MFF index 2026/27],MATCH(AB133,lad_payment_mff[LAD21],0))</f>
        <v>1.0051735438832134</v>
      </c>
      <c r="AU133" s="186">
        <f>INDEX(lad_payment_mff[Specialised MFF index 2026/27],MATCH(AB133,lad_payment_mff[LAD21],0))</f>
        <v>1.0120500138794699</v>
      </c>
      <c r="AV133" s="186">
        <f>INDEX(icb_mff_index[Non-specialised MFF index 2026/27],MATCH($AH133,icb_mff_index[ICB26],0))</f>
        <v>1.0099089591019779</v>
      </c>
      <c r="AW133" s="186">
        <f>INDEX(icb_mff_index[Specialised MFF index 2026/27],MATCH($AH133,icb_mff_index[ICB26],0))</f>
        <v>1.0197529474816043</v>
      </c>
      <c r="AX133" s="41">
        <v>1.009879276774436</v>
      </c>
      <c r="AY133" s="185"/>
      <c r="AZ133" s="185"/>
      <c r="BA133" s="185"/>
      <c r="BB133" s="185"/>
      <c r="BC133" s="187"/>
      <c r="BF133" s="223"/>
      <c r="BG133" s="223"/>
      <c r="BH133" s="223"/>
      <c r="BI133" s="224"/>
      <c r="BJ133" s="225"/>
      <c r="BK133" s="225"/>
      <c r="BL133" s="225"/>
      <c r="BM133" s="226"/>
      <c r="BN133" s="187"/>
      <c r="BO133" s="187"/>
      <c r="BP133" s="227"/>
      <c r="CD133" s="228">
        <f t="shared" si="3"/>
        <v>1.0120500138794699</v>
      </c>
      <c r="CE133" s="218">
        <v>128</v>
      </c>
      <c r="CF133" s="228">
        <f t="shared" si="4"/>
        <v>0.99052756931713526</v>
      </c>
      <c r="CG133" s="218"/>
      <c r="CH133" s="229" t="s">
        <v>14025</v>
      </c>
      <c r="CI133" s="230" t="s">
        <v>14068</v>
      </c>
      <c r="CJ133" s="231" t="str">
        <f t="shared" si="5"/>
        <v>Yq</v>
      </c>
    </row>
    <row r="134" spans="28:88" x14ac:dyDescent="0.2">
      <c r="AB134" s="217" t="s">
        <v>184</v>
      </c>
      <c r="AC134" s="218" t="s">
        <v>493</v>
      </c>
      <c r="AD134" s="218" t="s">
        <v>184</v>
      </c>
      <c r="AE134" s="218" t="s">
        <v>493</v>
      </c>
      <c r="AF134" s="218" t="s">
        <v>184</v>
      </c>
      <c r="AG134" s="218" t="s">
        <v>493</v>
      </c>
      <c r="AH134" s="219" t="s">
        <v>13405</v>
      </c>
      <c r="AI134" s="220" t="s">
        <v>14149</v>
      </c>
      <c r="AJ134" s="220" t="s">
        <v>14179</v>
      </c>
      <c r="AK134" s="219" t="s">
        <v>952</v>
      </c>
      <c r="AL134" s="221" t="s">
        <v>12902</v>
      </c>
      <c r="AM134" s="222" t="s">
        <v>12903</v>
      </c>
      <c r="AN134" s="41">
        <v>100</v>
      </c>
      <c r="AO134" s="41">
        <v>95</v>
      </c>
      <c r="AP134" s="41">
        <v>21.5</v>
      </c>
      <c r="AQ134" s="41">
        <v>0</v>
      </c>
      <c r="AR134" s="41">
        <f>INDEX(lad_payment_mff[Non-specialised payment MFF],MATCH(AB134,lad_payment_mff[LAD21],0))</f>
        <v>1.1591423266263006</v>
      </c>
      <c r="AS134" s="41">
        <f>INDEX(lad_payment_mff[Specialised payment MFF],MATCH(AB134,lad_payment_mff[LAD21],0))</f>
        <v>1.1632131766134461</v>
      </c>
      <c r="AT134" s="186">
        <f>INDEX(lad_payment_mff[Non-specialised MFF index 2026/27],MATCH(AB134,lad_payment_mff[LAD21],0))</f>
        <v>1.0906547351839424</v>
      </c>
      <c r="AU134" s="186">
        <f>INDEX(lad_payment_mff[Specialised MFF index 2026/27],MATCH(AB134,lad_payment_mff[LAD21],0))</f>
        <v>1.0804925786340165</v>
      </c>
      <c r="AV134" s="186">
        <f>INDEX(icb_mff_index[Non-specialised MFF index 2026/27],MATCH($AH134,icb_mff_index[ICB26],0))</f>
        <v>1.0880639772832355</v>
      </c>
      <c r="AW134" s="186">
        <f>INDEX(icb_mff_index[Specialised MFF index 2026/27],MATCH($AH134,icb_mff_index[ICB26],0))</f>
        <v>1.0836894139797804</v>
      </c>
      <c r="AX134" s="41">
        <v>1.0880089204719068</v>
      </c>
      <c r="AY134" s="185"/>
      <c r="AZ134" s="185"/>
      <c r="BA134" s="185"/>
      <c r="BB134" s="185"/>
      <c r="BC134" s="187"/>
      <c r="BF134" s="223"/>
      <c r="BG134" s="223"/>
      <c r="BH134" s="223"/>
      <c r="BI134" s="224"/>
      <c r="BJ134" s="225"/>
      <c r="BK134" s="225"/>
      <c r="BL134" s="225"/>
      <c r="BM134" s="226"/>
      <c r="BN134" s="187"/>
      <c r="BO134" s="187"/>
      <c r="BP134" s="227"/>
      <c r="CD134" s="228">
        <f t="shared" ref="CD134:CD197" si="6">INDEX($AB:$CC,MATCH($AB134,$AB:$AB,0),MATCH($B$4,$AB$4:$CC$4,0))</f>
        <v>1.0804925786340165</v>
      </c>
      <c r="CE134" s="218">
        <v>129</v>
      </c>
      <c r="CF134" s="228">
        <f t="shared" ref="CF134:CF197" si="7">LARGE($CD$6:$CD$314,CE134)</f>
        <v>0.99025594814565865</v>
      </c>
      <c r="CG134" s="218"/>
      <c r="CH134" s="229" t="s">
        <v>14064</v>
      </c>
      <c r="CI134" s="230" t="s">
        <v>14076</v>
      </c>
      <c r="CJ134" s="231" t="str">
        <f t="shared" ref="CJ134:CJ197" si="8">CH134&amp;CI134</f>
        <v>Tn</v>
      </c>
    </row>
    <row r="135" spans="28:88" x14ac:dyDescent="0.2">
      <c r="AB135" s="217" t="s">
        <v>415</v>
      </c>
      <c r="AC135" s="218" t="s">
        <v>724</v>
      </c>
      <c r="AD135" s="218" t="s">
        <v>415</v>
      </c>
      <c r="AE135" s="218" t="s">
        <v>724</v>
      </c>
      <c r="AF135" s="218" t="s">
        <v>14089</v>
      </c>
      <c r="AG135" s="218" t="s">
        <v>14090</v>
      </c>
      <c r="AH135" s="219" t="s">
        <v>13395</v>
      </c>
      <c r="AI135" s="220" t="s">
        <v>13396</v>
      </c>
      <c r="AJ135" s="220" t="s">
        <v>14168</v>
      </c>
      <c r="AK135" s="219" t="s">
        <v>1078</v>
      </c>
      <c r="AL135" s="221" t="s">
        <v>12900</v>
      </c>
      <c r="AM135" s="222" t="s">
        <v>13340</v>
      </c>
      <c r="AN135" s="41">
        <v>100</v>
      </c>
      <c r="AO135" s="41">
        <v>80.400000000000006</v>
      </c>
      <c r="AP135" s="41">
        <v>12.6</v>
      </c>
      <c r="AQ135" s="41">
        <v>0</v>
      </c>
      <c r="AR135" s="41">
        <f>INDEX(lad_payment_mff[Non-specialised payment MFF],MATCH(AB135,lad_payment_mff[LAD21],0))</f>
        <v>1.0431349024998129</v>
      </c>
      <c r="AS135" s="41">
        <f>INDEX(lad_payment_mff[Specialised payment MFF],MATCH(AB135,lad_payment_mff[LAD21],0))</f>
        <v>1.0854245220535286</v>
      </c>
      <c r="AT135" s="186">
        <f>INDEX(lad_payment_mff[Non-specialised MFF index 2026/27],MATCH(AB135,lad_payment_mff[LAD21],0))</f>
        <v>0.98150157639256663</v>
      </c>
      <c r="AU135" s="186">
        <f>INDEX(lad_payment_mff[Specialised MFF index 2026/27],MATCH(AB135,lad_payment_mff[LAD21],0))</f>
        <v>1.0082357768338357</v>
      </c>
      <c r="AV135" s="186">
        <f>INDEX(icb_mff_index[Non-specialised MFF index 2026/27],MATCH($AH135,icb_mff_index[ICB26],0))</f>
        <v>1.0187215185834679</v>
      </c>
      <c r="AW135" s="186">
        <f>INDEX(icb_mff_index[Specialised MFF index 2026/27],MATCH($AH135,icb_mff_index[ICB26],0))</f>
        <v>1.0382775035110314</v>
      </c>
      <c r="AX135" s="41">
        <v>1.0186896053225076</v>
      </c>
      <c r="AY135" s="185"/>
      <c r="AZ135" s="185"/>
      <c r="BA135" s="185"/>
      <c r="BB135" s="185"/>
      <c r="BC135" s="187"/>
      <c r="BF135" s="223"/>
      <c r="BG135" s="223"/>
      <c r="BH135" s="223"/>
      <c r="BI135" s="224"/>
      <c r="BJ135" s="225"/>
      <c r="BK135" s="225"/>
      <c r="BL135" s="225"/>
      <c r="BM135" s="226"/>
      <c r="BN135" s="187"/>
      <c r="BO135" s="187"/>
      <c r="BP135" s="227"/>
      <c r="CD135" s="228">
        <f t="shared" si="6"/>
        <v>1.0082357768338357</v>
      </c>
      <c r="CE135" s="218">
        <v>130</v>
      </c>
      <c r="CF135" s="228">
        <f t="shared" si="7"/>
        <v>0.99006532385805956</v>
      </c>
      <c r="CG135" s="218"/>
      <c r="CH135" s="229" t="s">
        <v>14054</v>
      </c>
      <c r="CI135" s="230" t="s">
        <v>14068</v>
      </c>
      <c r="CJ135" s="231" t="str">
        <f t="shared" si="8"/>
        <v>Mq</v>
      </c>
    </row>
    <row r="136" spans="28:88" x14ac:dyDescent="0.2">
      <c r="AB136" s="217" t="s">
        <v>336</v>
      </c>
      <c r="AC136" s="218" t="s">
        <v>645</v>
      </c>
      <c r="AD136" s="218" t="s">
        <v>336</v>
      </c>
      <c r="AE136" s="218" t="s">
        <v>645</v>
      </c>
      <c r="AF136" s="218" t="s">
        <v>14087</v>
      </c>
      <c r="AG136" s="218" t="s">
        <v>14088</v>
      </c>
      <c r="AH136" s="219" t="s">
        <v>971</v>
      </c>
      <c r="AI136" s="220" t="s">
        <v>13380</v>
      </c>
      <c r="AJ136" s="220" t="s">
        <v>14157</v>
      </c>
      <c r="AK136" s="219" t="s">
        <v>971</v>
      </c>
      <c r="AL136" s="221" t="s">
        <v>12896</v>
      </c>
      <c r="AM136" s="222" t="s">
        <v>13341</v>
      </c>
      <c r="AN136" s="41">
        <v>100</v>
      </c>
      <c r="AO136" s="41">
        <v>130.30000000000001</v>
      </c>
      <c r="AP136" s="41">
        <v>34.299999999999997</v>
      </c>
      <c r="AQ136" s="41">
        <v>0</v>
      </c>
      <c r="AR136" s="41">
        <f>INDEX(lad_payment_mff[Non-specialised payment MFF],MATCH(AB136,lad_payment_mff[LAD21],0))</f>
        <v>1.0223226644964829</v>
      </c>
      <c r="AS136" s="41">
        <f>INDEX(lad_payment_mff[Specialised payment MFF],MATCH(AB136,lad_payment_mff[LAD21],0))</f>
        <v>1.0252655777567128</v>
      </c>
      <c r="AT136" s="186">
        <f>INDEX(lad_payment_mff[Non-specialised MFF index 2026/27],MATCH(AB136,lad_payment_mff[LAD21],0))</f>
        <v>0.96191902349401781</v>
      </c>
      <c r="AU136" s="186">
        <f>INDEX(lad_payment_mff[Specialised MFF index 2026/27],MATCH(AB136,lad_payment_mff[LAD21],0))</f>
        <v>0.95235496826148991</v>
      </c>
      <c r="AV136" s="186">
        <f>INDEX(icb_mff_index[Non-specialised MFF index 2026/27],MATCH($AH136,icb_mff_index[ICB26],0))</f>
        <v>0.96024774067543872</v>
      </c>
      <c r="AW136" s="186">
        <f>INDEX(icb_mff_index[Specialised MFF index 2026/27],MATCH($AH136,icb_mff_index[ICB26],0))</f>
        <v>0.9495527996963451</v>
      </c>
      <c r="AX136" s="41">
        <v>0.96020134518884181</v>
      </c>
      <c r="AY136" s="185"/>
      <c r="AZ136" s="185"/>
      <c r="BA136" s="185"/>
      <c r="BB136" s="185"/>
      <c r="BC136" s="187"/>
      <c r="BF136" s="223"/>
      <c r="BG136" s="223"/>
      <c r="BH136" s="223"/>
      <c r="BI136" s="224"/>
      <c r="BJ136" s="225"/>
      <c r="BK136" s="225"/>
      <c r="BL136" s="225"/>
      <c r="BM136" s="226"/>
      <c r="BN136" s="187"/>
      <c r="BO136" s="187"/>
      <c r="BP136" s="227"/>
      <c r="CD136" s="228">
        <f t="shared" si="6"/>
        <v>0.95235496826148991</v>
      </c>
      <c r="CE136" s="218">
        <v>131</v>
      </c>
      <c r="CF136" s="228">
        <f t="shared" si="7"/>
        <v>0.98980306813810359</v>
      </c>
      <c r="CG136" s="218"/>
      <c r="CH136" s="229" t="s">
        <v>14042</v>
      </c>
      <c r="CI136" s="230" t="s">
        <v>14069</v>
      </c>
      <c r="CJ136" s="231" t="str">
        <f t="shared" si="8"/>
        <v>Gi</v>
      </c>
    </row>
    <row r="137" spans="28:88" x14ac:dyDescent="0.2">
      <c r="AB137" s="217" t="s">
        <v>275</v>
      </c>
      <c r="AC137" s="218" t="s">
        <v>584</v>
      </c>
      <c r="AD137" s="218" t="s">
        <v>275</v>
      </c>
      <c r="AE137" s="218" t="s">
        <v>584</v>
      </c>
      <c r="AF137" s="218" t="s">
        <v>14038</v>
      </c>
      <c r="AG137" s="218" t="s">
        <v>14039</v>
      </c>
      <c r="AH137" s="219" t="s">
        <v>13402</v>
      </c>
      <c r="AI137" s="220" t="s">
        <v>13403</v>
      </c>
      <c r="AJ137" s="220" t="s">
        <v>14171</v>
      </c>
      <c r="AK137" s="219" t="s">
        <v>950</v>
      </c>
      <c r="AL137" s="221" t="s">
        <v>12900</v>
      </c>
      <c r="AM137" s="222" t="s">
        <v>13340</v>
      </c>
      <c r="AN137" s="41">
        <v>100</v>
      </c>
      <c r="AO137" s="41">
        <v>104.4</v>
      </c>
      <c r="AP137" s="41">
        <v>25.9</v>
      </c>
      <c r="AQ137" s="41">
        <v>0</v>
      </c>
      <c r="AR137" s="41">
        <f>INDEX(lad_payment_mff[Non-specialised payment MFF],MATCH(AB137,lad_payment_mff[LAD21],0))</f>
        <v>1.0353900551875661</v>
      </c>
      <c r="AS137" s="41">
        <f>INDEX(lad_payment_mff[Specialised payment MFF],MATCH(AB137,lad_payment_mff[LAD21],0))</f>
        <v>1.0978408936199295</v>
      </c>
      <c r="AT137" s="186">
        <f>INDEX(lad_payment_mff[Non-specialised MFF index 2026/27],MATCH(AB137,lad_payment_mff[LAD21],0))</f>
        <v>0.97421433115930378</v>
      </c>
      <c r="AU137" s="186">
        <f>INDEX(lad_payment_mff[Specialised MFF index 2026/27],MATCH(AB137,lad_payment_mff[LAD21],0))</f>
        <v>1.0197691720882773</v>
      </c>
      <c r="AV137" s="186">
        <f>INDEX(icb_mff_index[Non-specialised MFF index 2026/27],MATCH($AH137,icb_mff_index[ICB26],0))</f>
        <v>0.96786059043145989</v>
      </c>
      <c r="AW137" s="186">
        <f>INDEX(icb_mff_index[Specialised MFF index 2026/27],MATCH($AH137,icb_mff_index[ICB26],0))</f>
        <v>1.0132629159474114</v>
      </c>
      <c r="AX137" s="41">
        <v>0.96781310469859927</v>
      </c>
      <c r="AY137" s="185"/>
      <c r="AZ137" s="185"/>
      <c r="BA137" s="185"/>
      <c r="BB137" s="185"/>
      <c r="BC137" s="187"/>
      <c r="BF137" s="223"/>
      <c r="BG137" s="223"/>
      <c r="BH137" s="223"/>
      <c r="BI137" s="224"/>
      <c r="BJ137" s="225"/>
      <c r="BK137" s="225"/>
      <c r="BL137" s="225"/>
      <c r="BM137" s="226"/>
      <c r="BN137" s="187"/>
      <c r="BO137" s="187"/>
      <c r="BP137" s="227"/>
      <c r="CD137" s="228">
        <f t="shared" si="6"/>
        <v>1.0197691720882773</v>
      </c>
      <c r="CE137" s="218">
        <v>132</v>
      </c>
      <c r="CF137" s="228">
        <f t="shared" si="7"/>
        <v>0.98927585690522479</v>
      </c>
      <c r="CG137" s="218"/>
      <c r="CH137" s="229" t="s">
        <v>14057</v>
      </c>
      <c r="CI137" s="230" t="s">
        <v>14036</v>
      </c>
      <c r="CJ137" s="231" t="str">
        <f t="shared" si="8"/>
        <v>Ou</v>
      </c>
    </row>
    <row r="138" spans="28:88" x14ac:dyDescent="0.2">
      <c r="AB138" s="217" t="s">
        <v>434</v>
      </c>
      <c r="AC138" s="218" t="s">
        <v>743</v>
      </c>
      <c r="AD138" s="218" t="s">
        <v>434</v>
      </c>
      <c r="AE138" s="218" t="s">
        <v>743</v>
      </c>
      <c r="AF138" s="218" t="s">
        <v>434</v>
      </c>
      <c r="AG138" s="218" t="s">
        <v>743</v>
      </c>
      <c r="AH138" s="219" t="s">
        <v>939</v>
      </c>
      <c r="AI138" s="220" t="s">
        <v>13412</v>
      </c>
      <c r="AJ138" s="220" t="s">
        <v>14180</v>
      </c>
      <c r="AK138" s="219" t="s">
        <v>939</v>
      </c>
      <c r="AL138" s="221" t="s">
        <v>12904</v>
      </c>
      <c r="AM138" s="222" t="s">
        <v>13338</v>
      </c>
      <c r="AN138" s="41">
        <v>100</v>
      </c>
      <c r="AO138" s="41">
        <v>95.2</v>
      </c>
      <c r="AP138" s="41">
        <v>23.3</v>
      </c>
      <c r="AQ138" s="41">
        <v>0</v>
      </c>
      <c r="AR138" s="41">
        <f>INDEX(lad_payment_mff[Non-specialised payment MFF],MATCH(AB138,lad_payment_mff[LAD21],0))</f>
        <v>1.0227196113496806</v>
      </c>
      <c r="AS138" s="41">
        <f>INDEX(lad_payment_mff[Specialised payment MFF],MATCH(AB138,lad_payment_mff[LAD21],0))</f>
        <v>1.0607797167450939</v>
      </c>
      <c r="AT138" s="186">
        <f>INDEX(lad_payment_mff[Non-specialised MFF index 2026/27],MATCH(AB138,lad_payment_mff[LAD21],0))</f>
        <v>0.96229251685640493</v>
      </c>
      <c r="AU138" s="186">
        <f>INDEX(lad_payment_mff[Specialised MFF index 2026/27],MATCH(AB138,lad_payment_mff[LAD21],0))</f>
        <v>0.98534355916212002</v>
      </c>
      <c r="AV138" s="186">
        <f>INDEX(icb_mff_index[Non-specialised MFF index 2026/27],MATCH($AH138,icb_mff_index[ICB26],0))</f>
        <v>0.99863131400663807</v>
      </c>
      <c r="AW138" s="186">
        <f>INDEX(icb_mff_index[Specialised MFF index 2026/27],MATCH($AH138,icb_mff_index[ICB26],0))</f>
        <v>0.99531339031461297</v>
      </c>
      <c r="AX138" s="41">
        <v>0.99855734254881034</v>
      </c>
      <c r="AY138" s="185"/>
      <c r="AZ138" s="185"/>
      <c r="BA138" s="185"/>
      <c r="BB138" s="185"/>
      <c r="BC138" s="187"/>
      <c r="BF138" s="223"/>
      <c r="BG138" s="223"/>
      <c r="BH138" s="223"/>
      <c r="BI138" s="224"/>
      <c r="BJ138" s="225"/>
      <c r="BK138" s="225"/>
      <c r="BL138" s="225"/>
      <c r="BM138" s="226"/>
      <c r="BN138" s="187"/>
      <c r="BO138" s="187"/>
      <c r="BP138" s="227"/>
      <c r="CD138" s="228">
        <f t="shared" si="6"/>
        <v>0.98534355916212002</v>
      </c>
      <c r="CE138" s="218">
        <v>133</v>
      </c>
      <c r="CF138" s="228">
        <f t="shared" si="7"/>
        <v>0.98790483678798058</v>
      </c>
      <c r="CG138" s="218"/>
      <c r="CH138" s="229" t="s">
        <v>14014</v>
      </c>
      <c r="CI138" s="230" t="s">
        <v>14048</v>
      </c>
      <c r="CJ138" s="231" t="str">
        <f t="shared" si="8"/>
        <v>Zj</v>
      </c>
    </row>
    <row r="139" spans="28:88" x14ac:dyDescent="0.2">
      <c r="AB139" s="217" t="s">
        <v>428</v>
      </c>
      <c r="AC139" s="218" t="s">
        <v>737</v>
      </c>
      <c r="AD139" s="218" t="s">
        <v>428</v>
      </c>
      <c r="AE139" s="218" t="s">
        <v>737</v>
      </c>
      <c r="AF139" s="218" t="s">
        <v>428</v>
      </c>
      <c r="AG139" s="218" t="s">
        <v>737</v>
      </c>
      <c r="AH139" s="219" t="s">
        <v>1005</v>
      </c>
      <c r="AI139" s="220" t="s">
        <v>13425</v>
      </c>
      <c r="AJ139" s="220" t="s">
        <v>14188</v>
      </c>
      <c r="AK139" s="219" t="s">
        <v>1005</v>
      </c>
      <c r="AL139" s="221" t="s">
        <v>12906</v>
      </c>
      <c r="AM139" s="222" t="s">
        <v>13339</v>
      </c>
      <c r="AN139" s="41">
        <v>100</v>
      </c>
      <c r="AO139" s="41">
        <v>58.6</v>
      </c>
      <c r="AP139" s="41">
        <v>12</v>
      </c>
      <c r="AQ139" s="41">
        <v>0</v>
      </c>
      <c r="AR139" s="41">
        <f>INDEX(lad_payment_mff[Non-specialised payment MFF],MATCH(AB139,lad_payment_mff[LAD21],0))</f>
        <v>1.0202930823911354</v>
      </c>
      <c r="AS139" s="41">
        <f>INDEX(lad_payment_mff[Specialised payment MFF],MATCH(AB139,lad_payment_mff[LAD21],0))</f>
        <v>1.0132958453003962</v>
      </c>
      <c r="AT139" s="186">
        <f>INDEX(lad_payment_mff[Non-specialised MFF index 2026/27],MATCH(AB139,lad_payment_mff[LAD21],0))</f>
        <v>0.96000935866442971</v>
      </c>
      <c r="AU139" s="186">
        <f>INDEX(lad_payment_mff[Specialised MFF index 2026/27],MATCH(AB139,lad_payment_mff[LAD21],0))</f>
        <v>0.94123644987869259</v>
      </c>
      <c r="AV139" s="186">
        <f>INDEX(icb_mff_index[Non-specialised MFF index 2026/27],MATCH($AH139,icb_mff_index[ICB26],0))</f>
        <v>0.95649215476366345</v>
      </c>
      <c r="AW139" s="186">
        <f>INDEX(icb_mff_index[Specialised MFF index 2026/27],MATCH($AH139,icb_mff_index[ICB26],0))</f>
        <v>0.94735348560863686</v>
      </c>
      <c r="AX139" s="41">
        <v>0.95644340537757289</v>
      </c>
      <c r="AY139" s="185"/>
      <c r="AZ139" s="185"/>
      <c r="BA139" s="185"/>
      <c r="BB139" s="185"/>
      <c r="BC139" s="187"/>
      <c r="BF139" s="223"/>
      <c r="BG139" s="223"/>
      <c r="BH139" s="223"/>
      <c r="BI139" s="224"/>
      <c r="BJ139" s="225"/>
      <c r="BK139" s="225"/>
      <c r="BL139" s="225"/>
      <c r="BM139" s="226"/>
      <c r="BN139" s="187"/>
      <c r="BO139" s="187"/>
      <c r="BP139" s="227"/>
      <c r="CD139" s="228">
        <f t="shared" si="6"/>
        <v>0.94123644987869259</v>
      </c>
      <c r="CE139" s="218">
        <v>134</v>
      </c>
      <c r="CF139" s="228">
        <f t="shared" si="7"/>
        <v>0.986638149898172</v>
      </c>
      <c r="CG139" s="218"/>
      <c r="CH139" s="229" t="s">
        <v>14014</v>
      </c>
      <c r="CI139" s="230" t="s">
        <v>14071</v>
      </c>
      <c r="CJ139" s="231" t="str">
        <f t="shared" si="8"/>
        <v>Zb</v>
      </c>
    </row>
    <row r="140" spans="28:88" x14ac:dyDescent="0.2">
      <c r="AB140" s="217" t="s">
        <v>183</v>
      </c>
      <c r="AC140" s="218" t="s">
        <v>492</v>
      </c>
      <c r="AD140" s="218" t="s">
        <v>183</v>
      </c>
      <c r="AE140" s="218" t="s">
        <v>492</v>
      </c>
      <c r="AF140" s="218" t="s">
        <v>183</v>
      </c>
      <c r="AG140" s="218" t="s">
        <v>492</v>
      </c>
      <c r="AH140" s="219" t="s">
        <v>13405</v>
      </c>
      <c r="AI140" s="220" t="s">
        <v>14149</v>
      </c>
      <c r="AJ140" s="220" t="s">
        <v>14179</v>
      </c>
      <c r="AK140" s="219" t="s">
        <v>987</v>
      </c>
      <c r="AL140" s="221" t="s">
        <v>12902</v>
      </c>
      <c r="AM140" s="222" t="s">
        <v>12903</v>
      </c>
      <c r="AN140" s="41">
        <v>100</v>
      </c>
      <c r="AO140" s="41">
        <v>106.4</v>
      </c>
      <c r="AP140" s="41">
        <v>27.5</v>
      </c>
      <c r="AQ140" s="41">
        <v>0</v>
      </c>
      <c r="AR140" s="41">
        <f>INDEX(lad_payment_mff[Non-specialised payment MFF],MATCH(AB140,lad_payment_mff[LAD21],0))</f>
        <v>1.1719021871969331</v>
      </c>
      <c r="AS140" s="41">
        <f>INDEX(lad_payment_mff[Specialised payment MFF],MATCH(AB140,lad_payment_mff[LAD21],0))</f>
        <v>1.1772865983776581</v>
      </c>
      <c r="AT140" s="186">
        <f>INDEX(lad_payment_mff[Non-specialised MFF index 2026/27],MATCH(AB140,lad_payment_mff[LAD21],0))</f>
        <v>1.1026606830576182</v>
      </c>
      <c r="AU140" s="186">
        <f>INDEX(lad_payment_mff[Specialised MFF index 2026/27],MATCH(AB140,lad_payment_mff[LAD21],0))</f>
        <v>1.0935651848234409</v>
      </c>
      <c r="AV140" s="186">
        <f>INDEX(icb_mff_index[Non-specialised MFF index 2026/27],MATCH($AH140,icb_mff_index[ICB26],0))</f>
        <v>1.0880639772832355</v>
      </c>
      <c r="AW140" s="186">
        <f>INDEX(icb_mff_index[Specialised MFF index 2026/27],MATCH($AH140,icb_mff_index[ICB26],0))</f>
        <v>1.0836894139797804</v>
      </c>
      <c r="AX140" s="41">
        <v>1.0880089204719068</v>
      </c>
      <c r="AY140" s="185"/>
      <c r="AZ140" s="185"/>
      <c r="BA140" s="185"/>
      <c r="BB140" s="185"/>
      <c r="BC140" s="187"/>
      <c r="BF140" s="223"/>
      <c r="BG140" s="223"/>
      <c r="BH140" s="223"/>
      <c r="BI140" s="224"/>
      <c r="BJ140" s="225"/>
      <c r="BK140" s="225"/>
      <c r="BL140" s="225"/>
      <c r="BM140" s="226"/>
      <c r="BN140" s="187"/>
      <c r="BO140" s="187"/>
      <c r="BP140" s="227"/>
      <c r="CD140" s="228">
        <f t="shared" si="6"/>
        <v>1.0935651848234409</v>
      </c>
      <c r="CE140" s="218">
        <v>135</v>
      </c>
      <c r="CF140" s="228">
        <f t="shared" si="7"/>
        <v>0.98635215750165239</v>
      </c>
      <c r="CG140" s="218"/>
      <c r="CH140" s="229" t="s">
        <v>14064</v>
      </c>
      <c r="CI140" s="230" t="s">
        <v>14068</v>
      </c>
      <c r="CJ140" s="231" t="str">
        <f t="shared" si="8"/>
        <v>Tq</v>
      </c>
    </row>
    <row r="141" spans="28:88" x14ac:dyDescent="0.2">
      <c r="AB141" s="217" t="s">
        <v>182</v>
      </c>
      <c r="AC141" s="218" t="s">
        <v>491</v>
      </c>
      <c r="AD141" s="218" t="s">
        <v>182</v>
      </c>
      <c r="AE141" s="218" t="s">
        <v>491</v>
      </c>
      <c r="AF141" s="218" t="s">
        <v>182</v>
      </c>
      <c r="AG141" s="218" t="s">
        <v>491</v>
      </c>
      <c r="AH141" s="219" t="s">
        <v>13405</v>
      </c>
      <c r="AI141" s="220" t="s">
        <v>14149</v>
      </c>
      <c r="AJ141" s="220" t="s">
        <v>14179</v>
      </c>
      <c r="AK141" s="219" t="s">
        <v>952</v>
      </c>
      <c r="AL141" s="221" t="s">
        <v>12902</v>
      </c>
      <c r="AM141" s="222" t="s">
        <v>12903</v>
      </c>
      <c r="AN141" s="41">
        <v>100</v>
      </c>
      <c r="AO141" s="41">
        <v>72.099999999999994</v>
      </c>
      <c r="AP141" s="41">
        <v>21.5</v>
      </c>
      <c r="AQ141" s="41">
        <v>0</v>
      </c>
      <c r="AR141" s="41">
        <f>INDEX(lad_payment_mff[Non-specialised payment MFF],MATCH(AB141,lad_payment_mff[LAD21],0))</f>
        <v>1.1623219959958435</v>
      </c>
      <c r="AS141" s="41">
        <f>INDEX(lad_payment_mff[Specialised payment MFF],MATCH(AB141,lad_payment_mff[LAD21],0))</f>
        <v>1.1642598526145667</v>
      </c>
      <c r="AT141" s="186">
        <f>INDEX(lad_payment_mff[Non-specialised MFF index 2026/27],MATCH(AB141,lad_payment_mff[LAD21],0))</f>
        <v>1.0936465347020428</v>
      </c>
      <c r="AU141" s="186">
        <f>INDEX(lad_payment_mff[Specialised MFF index 2026/27],MATCH(AB141,lad_payment_mff[LAD21],0))</f>
        <v>1.0814648214474423</v>
      </c>
      <c r="AV141" s="186">
        <f>INDEX(icb_mff_index[Non-specialised MFF index 2026/27],MATCH($AH141,icb_mff_index[ICB26],0))</f>
        <v>1.0880639772832355</v>
      </c>
      <c r="AW141" s="186">
        <f>INDEX(icb_mff_index[Specialised MFF index 2026/27],MATCH($AH141,icb_mff_index[ICB26],0))</f>
        <v>1.0836894139797804</v>
      </c>
      <c r="AX141" s="41">
        <v>1.0880089204719068</v>
      </c>
      <c r="AY141" s="185"/>
      <c r="AZ141" s="185"/>
      <c r="BA141" s="185"/>
      <c r="BB141" s="185"/>
      <c r="BC141" s="187"/>
      <c r="BF141" s="223"/>
      <c r="BG141" s="223"/>
      <c r="BH141" s="223"/>
      <c r="BI141" s="224"/>
      <c r="BJ141" s="225"/>
      <c r="BK141" s="225"/>
      <c r="BL141" s="225"/>
      <c r="BM141" s="226"/>
      <c r="BN141" s="187"/>
      <c r="BO141" s="187"/>
      <c r="BP141" s="227"/>
      <c r="CD141" s="228">
        <f t="shared" si="6"/>
        <v>1.0814648214474423</v>
      </c>
      <c r="CE141" s="218">
        <v>136</v>
      </c>
      <c r="CF141" s="228">
        <f t="shared" si="7"/>
        <v>0.98550048176227867</v>
      </c>
      <c r="CG141" s="218"/>
      <c r="CH141" s="229" t="s">
        <v>14064</v>
      </c>
      <c r="CI141" s="230" t="s">
        <v>14026</v>
      </c>
      <c r="CJ141" s="231" t="str">
        <f t="shared" si="8"/>
        <v>To</v>
      </c>
    </row>
    <row r="142" spans="28:88" x14ac:dyDescent="0.2">
      <c r="AB142" s="217" t="s">
        <v>310</v>
      </c>
      <c r="AC142" s="218" t="s">
        <v>619</v>
      </c>
      <c r="AD142" s="218" t="s">
        <v>310</v>
      </c>
      <c r="AE142" s="218" t="s">
        <v>619</v>
      </c>
      <c r="AF142" s="218" t="s">
        <v>14081</v>
      </c>
      <c r="AG142" s="218" t="s">
        <v>14082</v>
      </c>
      <c r="AH142" s="219" t="s">
        <v>13402</v>
      </c>
      <c r="AI142" s="220" t="s">
        <v>13403</v>
      </c>
      <c r="AJ142" s="220" t="s">
        <v>14171</v>
      </c>
      <c r="AK142" s="219" t="s">
        <v>960</v>
      </c>
      <c r="AL142" s="221" t="s">
        <v>12900</v>
      </c>
      <c r="AM142" s="222" t="s">
        <v>13340</v>
      </c>
      <c r="AN142" s="41">
        <v>100</v>
      </c>
      <c r="AO142" s="41">
        <v>96.3</v>
      </c>
      <c r="AP142" s="41">
        <v>23.7</v>
      </c>
      <c r="AQ142" s="41">
        <v>0</v>
      </c>
      <c r="AR142" s="41">
        <f>INDEX(lad_payment_mff[Non-specialised payment MFF],MATCH(AB142,lad_payment_mff[LAD21],0))</f>
        <v>1.0240117431285707</v>
      </c>
      <c r="AS142" s="41">
        <f>INDEX(lad_payment_mff[Specialised payment MFF],MATCH(AB142,lad_payment_mff[LAD21],0))</f>
        <v>1.0852666134944866</v>
      </c>
      <c r="AT142" s="186">
        <f>INDEX(lad_payment_mff[Non-specialised MFF index 2026/27],MATCH(AB142,lad_payment_mff[LAD21],0))</f>
        <v>0.96350830340026128</v>
      </c>
      <c r="AU142" s="186">
        <f>INDEX(lad_payment_mff[Specialised MFF index 2026/27],MATCH(AB142,lad_payment_mff[LAD21],0))</f>
        <v>1.0080890977645312</v>
      </c>
      <c r="AV142" s="186">
        <f>INDEX(icb_mff_index[Non-specialised MFF index 2026/27],MATCH($AH142,icb_mff_index[ICB26],0))</f>
        <v>0.96786059043145989</v>
      </c>
      <c r="AW142" s="186">
        <f>INDEX(icb_mff_index[Specialised MFF index 2026/27],MATCH($AH142,icb_mff_index[ICB26],0))</f>
        <v>1.0132629159474114</v>
      </c>
      <c r="AX142" s="41">
        <v>0.96781310469859927</v>
      </c>
      <c r="AY142" s="185"/>
      <c r="AZ142" s="185"/>
      <c r="BA142" s="185"/>
      <c r="BB142" s="185"/>
      <c r="BC142" s="187"/>
      <c r="BF142" s="223"/>
      <c r="BG142" s="223"/>
      <c r="BH142" s="223"/>
      <c r="BI142" s="224"/>
      <c r="BJ142" s="225"/>
      <c r="BK142" s="225"/>
      <c r="BL142" s="225"/>
      <c r="BM142" s="226"/>
      <c r="BN142" s="187"/>
      <c r="BO142" s="187"/>
      <c r="BP142" s="227"/>
      <c r="CD142" s="228">
        <f t="shared" si="6"/>
        <v>1.0080890977645312</v>
      </c>
      <c r="CE142" s="218">
        <v>137</v>
      </c>
      <c r="CF142" s="228">
        <f t="shared" si="7"/>
        <v>0.98545342954333237</v>
      </c>
      <c r="CG142" s="218"/>
      <c r="CH142" s="229" t="s">
        <v>14050</v>
      </c>
      <c r="CI142" s="230" t="s">
        <v>14058</v>
      </c>
      <c r="CJ142" s="231" t="str">
        <f t="shared" si="8"/>
        <v>Ls</v>
      </c>
    </row>
    <row r="143" spans="28:88" x14ac:dyDescent="0.2">
      <c r="AB143" s="217" t="s">
        <v>468</v>
      </c>
      <c r="AC143" s="218" t="s">
        <v>777</v>
      </c>
      <c r="AD143" s="218" t="s">
        <v>468</v>
      </c>
      <c r="AE143" s="218" t="s">
        <v>777</v>
      </c>
      <c r="AF143" s="218" t="s">
        <v>468</v>
      </c>
      <c r="AG143" s="218" t="s">
        <v>777</v>
      </c>
      <c r="AH143" s="219" t="s">
        <v>1076</v>
      </c>
      <c r="AI143" s="220" t="s">
        <v>13374</v>
      </c>
      <c r="AJ143" s="220" t="s">
        <v>14151</v>
      </c>
      <c r="AK143" s="219" t="s">
        <v>1076</v>
      </c>
      <c r="AL143" s="221" t="s">
        <v>12894</v>
      </c>
      <c r="AM143" s="222" t="s">
        <v>13346</v>
      </c>
      <c r="AN143" s="41">
        <v>100</v>
      </c>
      <c r="AO143" s="41">
        <v>144.80000000000001</v>
      </c>
      <c r="AP143" s="41">
        <v>40.6</v>
      </c>
      <c r="AQ143" s="41">
        <v>0</v>
      </c>
      <c r="AR143" s="41">
        <f>INDEX(lad_payment_mff[Non-specialised payment MFF],MATCH(AB143,lad_payment_mff[LAD21],0))</f>
        <v>1.0182690433494386</v>
      </c>
      <c r="AS143" s="41">
        <f>INDEX(lad_payment_mff[Specialised payment MFF],MATCH(AB143,lad_payment_mff[LAD21],0))</f>
        <v>1.0202636076585521</v>
      </c>
      <c r="AT143" s="186">
        <f>INDEX(lad_payment_mff[Non-specialised MFF index 2026/27],MATCH(AB143,lad_payment_mff[LAD21],0))</f>
        <v>0.95810490938817416</v>
      </c>
      <c r="AU143" s="186">
        <f>INDEX(lad_payment_mff[Specialised MFF index 2026/27],MATCH(AB143,lad_payment_mff[LAD21],0))</f>
        <v>0.94770870764626303</v>
      </c>
      <c r="AV143" s="186">
        <f>INDEX(icb_mff_index[Non-specialised MFF index 2026/27],MATCH($AH143,icb_mff_index[ICB26],0))</f>
        <v>0.96206432369649164</v>
      </c>
      <c r="AW143" s="186">
        <f>INDEX(icb_mff_index[Specialised MFF index 2026/27],MATCH($AH143,icb_mff_index[ICB26],0))</f>
        <v>0.9506676800530548</v>
      </c>
      <c r="AX143" s="41">
        <v>0.96200980836760297</v>
      </c>
      <c r="AY143" s="185"/>
      <c r="AZ143" s="185"/>
      <c r="BA143" s="185"/>
      <c r="BB143" s="185"/>
      <c r="BC143" s="187"/>
      <c r="BF143" s="223"/>
      <c r="BG143" s="223"/>
      <c r="BH143" s="223"/>
      <c r="BI143" s="224"/>
      <c r="BJ143" s="225"/>
      <c r="BK143" s="225"/>
      <c r="BL143" s="225"/>
      <c r="BM143" s="226"/>
      <c r="BN143" s="187"/>
      <c r="BO143" s="187"/>
      <c r="BP143" s="227"/>
      <c r="CD143" s="228">
        <f t="shared" si="6"/>
        <v>0.94770870764626303</v>
      </c>
      <c r="CE143" s="218">
        <v>138</v>
      </c>
      <c r="CF143" s="228">
        <f t="shared" si="7"/>
        <v>0.98534355916212002</v>
      </c>
      <c r="CG143" s="218"/>
      <c r="CH143" s="229" t="s">
        <v>14037</v>
      </c>
      <c r="CI143" s="230" t="s">
        <v>14026</v>
      </c>
      <c r="CJ143" s="231" t="str">
        <f t="shared" si="8"/>
        <v>Fo</v>
      </c>
    </row>
    <row r="144" spans="28:88" x14ac:dyDescent="0.2">
      <c r="AB144" s="217" t="s">
        <v>181</v>
      </c>
      <c r="AC144" s="218" t="s">
        <v>490</v>
      </c>
      <c r="AD144" s="218" t="s">
        <v>181</v>
      </c>
      <c r="AE144" s="218" t="s">
        <v>490</v>
      </c>
      <c r="AF144" s="218" t="s">
        <v>181</v>
      </c>
      <c r="AG144" s="218" t="s">
        <v>490</v>
      </c>
      <c r="AH144" s="219" t="s">
        <v>968</v>
      </c>
      <c r="AI144" s="220" t="s">
        <v>13411</v>
      </c>
      <c r="AJ144" s="220" t="s">
        <v>14177</v>
      </c>
      <c r="AK144" s="219" t="s">
        <v>968</v>
      </c>
      <c r="AL144" s="221" t="s">
        <v>12902</v>
      </c>
      <c r="AM144" s="222" t="s">
        <v>12903</v>
      </c>
      <c r="AN144" s="41">
        <v>100</v>
      </c>
      <c r="AO144" s="41">
        <v>79.099999999999994</v>
      </c>
      <c r="AP144" s="41">
        <v>11.4</v>
      </c>
      <c r="AQ144" s="41">
        <v>0</v>
      </c>
      <c r="AR144" s="41">
        <f>INDEX(lad_payment_mff[Non-specialised payment MFF],MATCH(AB144,lad_payment_mff[LAD21],0))</f>
        <v>1.1436829819566696</v>
      </c>
      <c r="AS144" s="41">
        <f>INDEX(lad_payment_mff[Specialised payment MFF],MATCH(AB144,lad_payment_mff[LAD21],0))</f>
        <v>1.1547869985166752</v>
      </c>
      <c r="AT144" s="186">
        <f>INDEX(lad_payment_mff[Non-specialised MFF index 2026/27],MATCH(AB144,lad_payment_mff[LAD21],0))</f>
        <v>1.0761088014539173</v>
      </c>
      <c r="AU144" s="186">
        <f>INDEX(lad_payment_mff[Specialised MFF index 2026/27],MATCH(AB144,lad_payment_mff[LAD21],0))</f>
        <v>1.0726656187242976</v>
      </c>
      <c r="AV144" s="186">
        <f>INDEX(icb_mff_index[Non-specialised MFF index 2026/27],MATCH($AH144,icb_mff_index[ICB26],0))</f>
        <v>1.0822864629812012</v>
      </c>
      <c r="AW144" s="186">
        <f>INDEX(icb_mff_index[Specialised MFF index 2026/27],MATCH($AH144,icb_mff_index[ICB26],0))</f>
        <v>1.0741556662810852</v>
      </c>
      <c r="AX144" s="41">
        <v>1.0822307917820893</v>
      </c>
      <c r="AY144" s="185"/>
      <c r="AZ144" s="185"/>
      <c r="BA144" s="185"/>
      <c r="BB144" s="185"/>
      <c r="BC144" s="187"/>
      <c r="BF144" s="223"/>
      <c r="BG144" s="223"/>
      <c r="BH144" s="223"/>
      <c r="BI144" s="224"/>
      <c r="BJ144" s="225"/>
      <c r="BK144" s="225"/>
      <c r="BL144" s="225"/>
      <c r="BM144" s="226"/>
      <c r="BN144" s="187"/>
      <c r="BO144" s="187"/>
      <c r="BP144" s="227"/>
      <c r="CD144" s="228">
        <f t="shared" si="6"/>
        <v>1.0726656187242976</v>
      </c>
      <c r="CE144" s="218">
        <v>139</v>
      </c>
      <c r="CF144" s="228">
        <f t="shared" si="7"/>
        <v>0.98352819784041756</v>
      </c>
      <c r="CG144" s="218"/>
      <c r="CH144" s="229" t="s">
        <v>14053</v>
      </c>
      <c r="CI144" s="230" t="s">
        <v>14026</v>
      </c>
      <c r="CJ144" s="231" t="str">
        <f t="shared" si="8"/>
        <v>Vo</v>
      </c>
    </row>
    <row r="145" spans="28:92" x14ac:dyDescent="0.2">
      <c r="AB145" s="217" t="s">
        <v>205</v>
      </c>
      <c r="AC145" s="218" t="s">
        <v>514</v>
      </c>
      <c r="AD145" s="218" t="s">
        <v>205</v>
      </c>
      <c r="AE145" s="218" t="s">
        <v>514</v>
      </c>
      <c r="AF145" s="218" t="s">
        <v>205</v>
      </c>
      <c r="AG145" s="218" t="s">
        <v>514</v>
      </c>
      <c r="AH145" s="219" t="s">
        <v>945</v>
      </c>
      <c r="AI145" s="220" t="s">
        <v>13377</v>
      </c>
      <c r="AJ145" s="220" t="s">
        <v>14154</v>
      </c>
      <c r="AK145" s="219" t="s">
        <v>945</v>
      </c>
      <c r="AL145" s="221" t="s">
        <v>12894</v>
      </c>
      <c r="AM145" s="222" t="s">
        <v>13346</v>
      </c>
      <c r="AN145" s="41">
        <v>100</v>
      </c>
      <c r="AO145" s="41">
        <v>108.8</v>
      </c>
      <c r="AP145" s="41">
        <v>25.2</v>
      </c>
      <c r="AQ145" s="41">
        <v>0</v>
      </c>
      <c r="AR145" s="41">
        <f>INDEX(lad_payment_mff[Non-specialised payment MFF],MATCH(AB145,lad_payment_mff[LAD21],0))</f>
        <v>1.0234154640662354</v>
      </c>
      <c r="AS145" s="41">
        <f>INDEX(lad_payment_mff[Specialised payment MFF],MATCH(AB145,lad_payment_mff[LAD21],0))</f>
        <v>1.0317104312443999</v>
      </c>
      <c r="AT145" s="186">
        <f>INDEX(lad_payment_mff[Non-specialised MFF index 2026/27],MATCH(AB145,lad_payment_mff[LAD21],0))</f>
        <v>0.96294725531506153</v>
      </c>
      <c r="AU145" s="186">
        <f>INDEX(lad_payment_mff[Specialised MFF index 2026/27],MATCH(AB145,lad_payment_mff[LAD21],0))</f>
        <v>0.95834150323532974</v>
      </c>
      <c r="AV145" s="186">
        <f>INDEX(icb_mff_index[Non-specialised MFF index 2026/27],MATCH($AH145,icb_mff_index[ICB26],0))</f>
        <v>0.96468074657429881</v>
      </c>
      <c r="AW145" s="186">
        <f>INDEX(icb_mff_index[Specialised MFF index 2026/27],MATCH($AH145,icb_mff_index[ICB26],0))</f>
        <v>0.95874813694872285</v>
      </c>
      <c r="AX145" s="41">
        <v>0.96462237457486832</v>
      </c>
      <c r="AY145" s="185"/>
      <c r="AZ145" s="185"/>
      <c r="BA145" s="185"/>
      <c r="BB145" s="185"/>
      <c r="BC145" s="187"/>
      <c r="BF145" s="223"/>
      <c r="BG145" s="223"/>
      <c r="BH145" s="223"/>
      <c r="BI145" s="224"/>
      <c r="BJ145" s="225"/>
      <c r="BK145" s="225"/>
      <c r="BL145" s="225"/>
      <c r="BM145" s="226"/>
      <c r="BN145" s="187"/>
      <c r="BO145" s="187"/>
      <c r="BP145" s="227"/>
      <c r="CD145" s="228">
        <f t="shared" si="6"/>
        <v>0.95834150323532974</v>
      </c>
      <c r="CE145" s="218">
        <v>140</v>
      </c>
      <c r="CF145" s="228">
        <f t="shared" si="7"/>
        <v>0.9822939832845452</v>
      </c>
      <c r="CG145" s="218"/>
      <c r="CH145" s="229" t="s">
        <v>14044</v>
      </c>
      <c r="CI145" s="230" t="s">
        <v>14019</v>
      </c>
      <c r="CJ145" s="231" t="str">
        <f t="shared" si="8"/>
        <v>Hk</v>
      </c>
    </row>
    <row r="146" spans="28:92" x14ac:dyDescent="0.2">
      <c r="AB146" s="217" t="s">
        <v>227</v>
      </c>
      <c r="AC146" s="218" t="s">
        <v>536</v>
      </c>
      <c r="AD146" s="218" t="s">
        <v>227</v>
      </c>
      <c r="AE146" s="218" t="s">
        <v>536</v>
      </c>
      <c r="AF146" s="218" t="s">
        <v>227</v>
      </c>
      <c r="AG146" s="218" t="s">
        <v>536</v>
      </c>
      <c r="AH146" s="219" t="s">
        <v>973</v>
      </c>
      <c r="AI146" s="220" t="s">
        <v>13378</v>
      </c>
      <c r="AJ146" s="220" t="s">
        <v>14155</v>
      </c>
      <c r="AK146" s="219" t="s">
        <v>973</v>
      </c>
      <c r="AL146" s="221" t="s">
        <v>12896</v>
      </c>
      <c r="AM146" s="222" t="s">
        <v>13341</v>
      </c>
      <c r="AN146" s="41">
        <v>100</v>
      </c>
      <c r="AO146" s="41">
        <v>144.19999999999999</v>
      </c>
      <c r="AP146" s="41">
        <v>43</v>
      </c>
      <c r="AQ146" s="41">
        <v>0</v>
      </c>
      <c r="AR146" s="41">
        <f>INDEX(lad_payment_mff[Non-specialised payment MFF],MATCH(AB146,lad_payment_mff[LAD21],0))</f>
        <v>1.0268517288695036</v>
      </c>
      <c r="AS146" s="41">
        <f>INDEX(lad_payment_mff[Specialised payment MFF],MATCH(AB146,lad_payment_mff[LAD21],0))</f>
        <v>1.0264693638088425</v>
      </c>
      <c r="AT146" s="186">
        <f>INDEX(lad_payment_mff[Non-specialised MFF index 2026/27],MATCH(AB146,lad_payment_mff[LAD21],0))</f>
        <v>0.96618048939938528</v>
      </c>
      <c r="AU146" s="186">
        <f>INDEX(lad_payment_mff[Specialised MFF index 2026/27],MATCH(AB146,lad_payment_mff[LAD21],0))</f>
        <v>0.95347314842118858</v>
      </c>
      <c r="AV146" s="186">
        <f>INDEX(icb_mff_index[Non-specialised MFF index 2026/27],MATCH($AH146,icb_mff_index[ICB26],0))</f>
        <v>0.96829210996608106</v>
      </c>
      <c r="AW146" s="186">
        <f>INDEX(icb_mff_index[Specialised MFF index 2026/27],MATCH($AH146,icb_mff_index[ICB26],0))</f>
        <v>0.95517235212524743</v>
      </c>
      <c r="AX146" s="41">
        <v>0.96823716045444397</v>
      </c>
      <c r="AY146" s="185"/>
      <c r="AZ146" s="185"/>
      <c r="BA146" s="185"/>
      <c r="BB146" s="185"/>
      <c r="BC146" s="187"/>
      <c r="BF146" s="223"/>
      <c r="BG146" s="223"/>
      <c r="BH146" s="223"/>
      <c r="BI146" s="224"/>
      <c r="BJ146" s="225"/>
      <c r="BK146" s="225"/>
      <c r="BL146" s="225"/>
      <c r="BM146" s="226"/>
      <c r="BN146" s="187"/>
      <c r="BO146" s="187"/>
      <c r="BP146" s="227"/>
      <c r="CD146" s="228">
        <f t="shared" si="6"/>
        <v>0.95347314842118858</v>
      </c>
      <c r="CE146" s="218">
        <v>141</v>
      </c>
      <c r="CF146" s="228">
        <f t="shared" si="7"/>
        <v>0.98212627112311934</v>
      </c>
      <c r="CG146" s="218"/>
      <c r="CH146" s="229" t="s">
        <v>14022</v>
      </c>
      <c r="CI146" s="230" t="s">
        <v>14075</v>
      </c>
      <c r="CJ146" s="231" t="str">
        <f t="shared" si="8"/>
        <v>Jg</v>
      </c>
    </row>
    <row r="147" spans="28:92" x14ac:dyDescent="0.2">
      <c r="AB147" s="217" t="s">
        <v>180</v>
      </c>
      <c r="AC147" s="218" t="s">
        <v>489</v>
      </c>
      <c r="AD147" s="218" t="s">
        <v>180</v>
      </c>
      <c r="AE147" s="218" t="s">
        <v>489</v>
      </c>
      <c r="AF147" s="218" t="s">
        <v>180</v>
      </c>
      <c r="AG147" s="218" t="s">
        <v>489</v>
      </c>
      <c r="AH147" s="219" t="s">
        <v>935</v>
      </c>
      <c r="AI147" s="220" t="s">
        <v>13409</v>
      </c>
      <c r="AJ147" s="220" t="s">
        <v>14175</v>
      </c>
      <c r="AK147" s="219" t="s">
        <v>935</v>
      </c>
      <c r="AL147" s="221" t="s">
        <v>12902</v>
      </c>
      <c r="AM147" s="222" t="s">
        <v>12903</v>
      </c>
      <c r="AN147" s="41">
        <v>100</v>
      </c>
      <c r="AO147" s="41">
        <v>107.1</v>
      </c>
      <c r="AP147" s="41">
        <v>25.4</v>
      </c>
      <c r="AQ147" s="41">
        <v>0</v>
      </c>
      <c r="AR147" s="41">
        <f>INDEX(lad_payment_mff[Non-specialised payment MFF],MATCH(AB147,lad_payment_mff[LAD21],0))</f>
        <v>1.1571095841777641</v>
      </c>
      <c r="AS147" s="41">
        <f>INDEX(lad_payment_mff[Specialised payment MFF],MATCH(AB147,lad_payment_mff[LAD21],0))</f>
        <v>1.1585384590263692</v>
      </c>
      <c r="AT147" s="186">
        <f>INDEX(lad_payment_mff[Non-specialised MFF index 2026/27],MATCH(AB147,lad_payment_mff[LAD21],0))</f>
        <v>1.0887420967391366</v>
      </c>
      <c r="AU147" s="186">
        <f>INDEX(lad_payment_mff[Specialised MFF index 2026/27],MATCH(AB147,lad_payment_mff[LAD21],0))</f>
        <v>1.0761502983352733</v>
      </c>
      <c r="AV147" s="186">
        <f>INDEX(icb_mff_index[Non-specialised MFF index 2026/27],MATCH($AH147,icb_mff_index[ICB26],0))</f>
        <v>1.0862684450438722</v>
      </c>
      <c r="AW147" s="186">
        <f>INDEX(icb_mff_index[Specialised MFF index 2026/27],MATCH($AH147,icb_mff_index[ICB26],0))</f>
        <v>1.0755324085035198</v>
      </c>
      <c r="AX147" s="41">
        <v>1.0862150497974226</v>
      </c>
      <c r="AY147" s="185"/>
      <c r="AZ147" s="185"/>
      <c r="BA147" s="185"/>
      <c r="BB147" s="185"/>
      <c r="BC147" s="187"/>
      <c r="BF147" s="223"/>
      <c r="BG147" s="223"/>
      <c r="BH147" s="223"/>
      <c r="BI147" s="224"/>
      <c r="BJ147" s="225"/>
      <c r="BK147" s="225"/>
      <c r="BL147" s="225"/>
      <c r="BM147" s="226"/>
      <c r="BN147" s="187"/>
      <c r="BO147" s="187"/>
      <c r="BP147" s="227"/>
      <c r="CD147" s="228">
        <f t="shared" si="6"/>
        <v>1.0761502983352733</v>
      </c>
      <c r="CE147" s="218">
        <v>142</v>
      </c>
      <c r="CF147" s="228">
        <f t="shared" si="7"/>
        <v>0.98206079771579335</v>
      </c>
      <c r="CG147" s="218"/>
      <c r="CH147" s="229" t="s">
        <v>14056</v>
      </c>
      <c r="CI147" s="230" t="s">
        <v>14068</v>
      </c>
      <c r="CJ147" s="231" t="str">
        <f t="shared" si="8"/>
        <v>Uq</v>
      </c>
    </row>
    <row r="148" spans="28:92" x14ac:dyDescent="0.2">
      <c r="AB148" s="217" t="s">
        <v>335</v>
      </c>
      <c r="AC148" s="218" t="s">
        <v>644</v>
      </c>
      <c r="AD148" s="218" t="s">
        <v>335</v>
      </c>
      <c r="AE148" s="218" t="s">
        <v>644</v>
      </c>
      <c r="AF148" s="218" t="s">
        <v>14087</v>
      </c>
      <c r="AG148" s="218" t="s">
        <v>14088</v>
      </c>
      <c r="AH148" s="219" t="s">
        <v>971</v>
      </c>
      <c r="AI148" s="220" t="s">
        <v>13380</v>
      </c>
      <c r="AJ148" s="220" t="s">
        <v>14157</v>
      </c>
      <c r="AK148" s="219" t="s">
        <v>971</v>
      </c>
      <c r="AL148" s="221" t="s">
        <v>12896</v>
      </c>
      <c r="AM148" s="222" t="s">
        <v>13341</v>
      </c>
      <c r="AN148" s="41">
        <v>100</v>
      </c>
      <c r="AO148" s="41">
        <v>111.1</v>
      </c>
      <c r="AP148" s="41">
        <v>24.2</v>
      </c>
      <c r="AQ148" s="41">
        <v>0</v>
      </c>
      <c r="AR148" s="41">
        <f>INDEX(lad_payment_mff[Non-specialised payment MFF],MATCH(AB148,lad_payment_mff[LAD21],0))</f>
        <v>1.0224327139886145</v>
      </c>
      <c r="AS148" s="41">
        <f>INDEX(lad_payment_mff[Specialised payment MFF],MATCH(AB148,lad_payment_mff[LAD21],0))</f>
        <v>1.0216373368917766</v>
      </c>
      <c r="AT148" s="186">
        <f>INDEX(lad_payment_mff[Non-specialised MFF index 2026/27],MATCH(AB148,lad_payment_mff[LAD21],0))</f>
        <v>0.96202257074351383</v>
      </c>
      <c r="AU148" s="186">
        <f>INDEX(lad_payment_mff[Specialised MFF index 2026/27],MATCH(AB148,lad_payment_mff[LAD21],0))</f>
        <v>0.94898474566869362</v>
      </c>
      <c r="AV148" s="186">
        <f>INDEX(icb_mff_index[Non-specialised MFF index 2026/27],MATCH($AH148,icb_mff_index[ICB26],0))</f>
        <v>0.96024774067543872</v>
      </c>
      <c r="AW148" s="186">
        <f>INDEX(icb_mff_index[Specialised MFF index 2026/27],MATCH($AH148,icb_mff_index[ICB26],0))</f>
        <v>0.9495527996963451</v>
      </c>
      <c r="AX148" s="41">
        <v>0.96020134518884181</v>
      </c>
      <c r="AY148" s="185"/>
      <c r="AZ148" s="185"/>
      <c r="BA148" s="185"/>
      <c r="BB148" s="185"/>
      <c r="BC148" s="187"/>
      <c r="BF148" s="223"/>
      <c r="BG148" s="223"/>
      <c r="BH148" s="223"/>
      <c r="BI148" s="224"/>
      <c r="BJ148" s="225"/>
      <c r="BK148" s="225"/>
      <c r="BL148" s="225"/>
      <c r="BM148" s="226"/>
      <c r="BN148" s="187"/>
      <c r="BO148" s="187"/>
      <c r="BP148" s="227"/>
      <c r="CD148" s="228">
        <f t="shared" si="6"/>
        <v>0.94898474566869362</v>
      </c>
      <c r="CE148" s="218">
        <v>143</v>
      </c>
      <c r="CF148" s="228">
        <f t="shared" si="7"/>
        <v>0.98173393658695374</v>
      </c>
      <c r="CG148" s="218"/>
      <c r="CH148" s="229" t="s">
        <v>14033</v>
      </c>
      <c r="CI148" s="230" t="s">
        <v>14048</v>
      </c>
      <c r="CJ148" s="231" t="str">
        <f t="shared" si="8"/>
        <v>Ej</v>
      </c>
    </row>
    <row r="149" spans="28:92" x14ac:dyDescent="0.2">
      <c r="AB149" s="217" t="s">
        <v>204</v>
      </c>
      <c r="AC149" s="218" t="s">
        <v>513</v>
      </c>
      <c r="AD149" s="218" t="s">
        <v>204</v>
      </c>
      <c r="AE149" s="218" t="s">
        <v>513</v>
      </c>
      <c r="AF149" s="218" t="s">
        <v>204</v>
      </c>
      <c r="AG149" s="218" t="s">
        <v>513</v>
      </c>
      <c r="AH149" s="219" t="s">
        <v>945</v>
      </c>
      <c r="AI149" s="220" t="s">
        <v>13377</v>
      </c>
      <c r="AJ149" s="220" t="s">
        <v>14154</v>
      </c>
      <c r="AK149" s="219" t="s">
        <v>945</v>
      </c>
      <c r="AL149" s="221" t="s">
        <v>12894</v>
      </c>
      <c r="AM149" s="222" t="s">
        <v>13346</v>
      </c>
      <c r="AN149" s="41">
        <v>100</v>
      </c>
      <c r="AO149" s="41">
        <v>115.6</v>
      </c>
      <c r="AP149" s="41">
        <v>27.3</v>
      </c>
      <c r="AQ149" s="41">
        <v>0</v>
      </c>
      <c r="AR149" s="41">
        <f>INDEX(lad_payment_mff[Non-specialised payment MFF],MATCH(AB149,lad_payment_mff[LAD21],0))</f>
        <v>1.0329773165924736</v>
      </c>
      <c r="AS149" s="41">
        <f>INDEX(lad_payment_mff[Specialised payment MFF],MATCH(AB149,lad_payment_mff[LAD21],0))</f>
        <v>1.0340042096410118</v>
      </c>
      <c r="AT149" s="186">
        <f>INDEX(lad_payment_mff[Non-specialised MFF index 2026/27],MATCH(AB149,lad_payment_mff[LAD21],0))</f>
        <v>0.97194414853112099</v>
      </c>
      <c r="AU149" s="186">
        <f>INDEX(lad_payment_mff[Specialised MFF index 2026/27],MATCH(AB149,lad_payment_mff[LAD21],0))</f>
        <v>0.96047216215873177</v>
      </c>
      <c r="AV149" s="186">
        <f>INDEX(icb_mff_index[Non-specialised MFF index 2026/27],MATCH($AH149,icb_mff_index[ICB26],0))</f>
        <v>0.96468074657429881</v>
      </c>
      <c r="AW149" s="186">
        <f>INDEX(icb_mff_index[Specialised MFF index 2026/27],MATCH($AH149,icb_mff_index[ICB26],0))</f>
        <v>0.95874813694872285</v>
      </c>
      <c r="AX149" s="41">
        <v>0.96462237457486832</v>
      </c>
      <c r="AY149" s="185"/>
      <c r="AZ149" s="185"/>
      <c r="BA149" s="185"/>
      <c r="BB149" s="185"/>
      <c r="BC149" s="187"/>
      <c r="BF149" s="223"/>
      <c r="BG149" s="223"/>
      <c r="BH149" s="223"/>
      <c r="BI149" s="224"/>
      <c r="BJ149" s="225"/>
      <c r="BK149" s="225"/>
      <c r="BL149" s="225"/>
      <c r="BM149" s="226"/>
      <c r="BN149" s="187"/>
      <c r="BO149" s="187"/>
      <c r="BP149" s="227"/>
      <c r="CD149" s="228">
        <f t="shared" si="6"/>
        <v>0.96047216215873177</v>
      </c>
      <c r="CE149" s="218">
        <v>144</v>
      </c>
      <c r="CF149" s="228">
        <f t="shared" si="7"/>
        <v>0.98172178544581445</v>
      </c>
      <c r="CG149" s="218"/>
      <c r="CH149" s="229" t="s">
        <v>14042</v>
      </c>
      <c r="CI149" s="230" t="s">
        <v>14062</v>
      </c>
      <c r="CJ149" s="231" t="str">
        <f t="shared" si="8"/>
        <v>Gl</v>
      </c>
    </row>
    <row r="150" spans="28:92" x14ac:dyDescent="0.2">
      <c r="AB150" s="217" t="s">
        <v>462</v>
      </c>
      <c r="AC150" s="218" t="s">
        <v>771</v>
      </c>
      <c r="AD150" s="218" t="s">
        <v>462</v>
      </c>
      <c r="AE150" s="218" t="s">
        <v>771</v>
      </c>
      <c r="AF150" s="218" t="s">
        <v>462</v>
      </c>
      <c r="AG150" s="218" t="s">
        <v>771</v>
      </c>
      <c r="AH150" s="219" t="s">
        <v>979</v>
      </c>
      <c r="AI150" s="220" t="s">
        <v>13387</v>
      </c>
      <c r="AJ150" s="220" t="s">
        <v>14162</v>
      </c>
      <c r="AK150" s="219" t="s">
        <v>979</v>
      </c>
      <c r="AL150" s="221" t="s">
        <v>12898</v>
      </c>
      <c r="AM150" s="222" t="s">
        <v>12899</v>
      </c>
      <c r="AN150" s="41">
        <v>100</v>
      </c>
      <c r="AO150" s="41">
        <v>121.9</v>
      </c>
      <c r="AP150" s="41">
        <v>30.9</v>
      </c>
      <c r="AQ150" s="41">
        <v>0</v>
      </c>
      <c r="AR150" s="41">
        <f>INDEX(lad_payment_mff[Non-specialised payment MFF],MATCH(AB150,lad_payment_mff[LAD21],0))</f>
        <v>1.0315641138788687</v>
      </c>
      <c r="AS150" s="41">
        <f>INDEX(lad_payment_mff[Specialised payment MFF],MATCH(AB150,lad_payment_mff[LAD21],0))</f>
        <v>1.0440269503365607</v>
      </c>
      <c r="AT150" s="186">
        <f>INDEX(lad_payment_mff[Non-specialised MFF index 2026/27],MATCH(AB150,lad_payment_mff[LAD21],0))</f>
        <v>0.97061444449395373</v>
      </c>
      <c r="AU150" s="186">
        <f>INDEX(lad_payment_mff[Specialised MFF index 2026/27],MATCH(AB150,lad_payment_mff[LAD21],0))</f>
        <v>0.96978214691203735</v>
      </c>
      <c r="AV150" s="186">
        <f>INDEX(icb_mff_index[Non-specialised MFF index 2026/27],MATCH($AH150,icb_mff_index[ICB26],0))</f>
        <v>0.9714051700664702</v>
      </c>
      <c r="AW150" s="186">
        <f>INDEX(icb_mff_index[Specialised MFF index 2026/27],MATCH($AH150,icb_mff_index[ICB26],0))</f>
        <v>0.97166177907752749</v>
      </c>
      <c r="AX150" s="41">
        <v>0.97135134762669384</v>
      </c>
      <c r="AY150" s="185"/>
      <c r="AZ150" s="185"/>
      <c r="BA150" s="185"/>
      <c r="BB150" s="185"/>
      <c r="BC150" s="187"/>
      <c r="BF150" s="223"/>
      <c r="BG150" s="223"/>
      <c r="BH150" s="223"/>
      <c r="BI150" s="224"/>
      <c r="BJ150" s="225"/>
      <c r="BK150" s="225"/>
      <c r="BL150" s="225"/>
      <c r="BM150" s="226"/>
      <c r="BN150" s="187"/>
      <c r="BO150" s="187"/>
      <c r="BP150" s="227"/>
      <c r="CD150" s="228">
        <f t="shared" si="6"/>
        <v>0.96978214691203735</v>
      </c>
      <c r="CE150" s="218">
        <v>145</v>
      </c>
      <c r="CF150" s="228">
        <f t="shared" si="7"/>
        <v>0.98159382290178587</v>
      </c>
      <c r="CG150" s="218"/>
      <c r="CH150" s="229" t="s">
        <v>14054</v>
      </c>
      <c r="CI150" s="230" t="s">
        <v>14076</v>
      </c>
      <c r="CJ150" s="231" t="str">
        <f t="shared" si="8"/>
        <v>Mn</v>
      </c>
    </row>
    <row r="151" spans="28:92" x14ac:dyDescent="0.2">
      <c r="AB151" s="217" t="s">
        <v>389</v>
      </c>
      <c r="AC151" s="218" t="s">
        <v>698</v>
      </c>
      <c r="AD151" s="218" t="s">
        <v>389</v>
      </c>
      <c r="AE151" s="218" t="s">
        <v>698</v>
      </c>
      <c r="AF151" s="218" t="s">
        <v>14109</v>
      </c>
      <c r="AG151" s="218" t="s">
        <v>14110</v>
      </c>
      <c r="AH151" s="219" t="s">
        <v>13417</v>
      </c>
      <c r="AI151" s="220" t="s">
        <v>13418</v>
      </c>
      <c r="AJ151" s="220" t="s">
        <v>14183</v>
      </c>
      <c r="AK151" s="219" t="s">
        <v>966</v>
      </c>
      <c r="AL151" s="221" t="s">
        <v>12904</v>
      </c>
      <c r="AM151" s="222" t="s">
        <v>13338</v>
      </c>
      <c r="AN151" s="41">
        <v>100</v>
      </c>
      <c r="AO151" s="41">
        <v>81.3</v>
      </c>
      <c r="AP151" s="41">
        <v>15.8</v>
      </c>
      <c r="AQ151" s="41">
        <v>0</v>
      </c>
      <c r="AR151" s="41">
        <f>INDEX(lad_payment_mff[Non-specialised payment MFF],MATCH(AB151,lad_payment_mff[LAD21],0))</f>
        <v>1.0321952703709216</v>
      </c>
      <c r="AS151" s="41">
        <f>INDEX(lad_payment_mff[Specialised payment MFF],MATCH(AB151,lad_payment_mff[LAD21],0))</f>
        <v>1.0568937478591804</v>
      </c>
      <c r="AT151" s="186">
        <f>INDEX(lad_payment_mff[Non-specialised MFF index 2026/27],MATCH(AB151,lad_payment_mff[LAD21],0))</f>
        <v>0.97120830928595236</v>
      </c>
      <c r="AU151" s="186">
        <f>INDEX(lad_payment_mff[Specialised MFF index 2026/27],MATCH(AB151,lad_payment_mff[LAD21],0))</f>
        <v>0.98173393658695374</v>
      </c>
      <c r="AV151" s="186">
        <f>INDEX(icb_mff_index[Non-specialised MFF index 2026/27],MATCH($AH151,icb_mff_index[ICB26],0))</f>
        <v>1.0099089591019779</v>
      </c>
      <c r="AW151" s="186">
        <f>INDEX(icb_mff_index[Specialised MFF index 2026/27],MATCH($AH151,icb_mff_index[ICB26],0))</f>
        <v>1.0197529474816043</v>
      </c>
      <c r="AX151" s="41">
        <v>1.009879276774436</v>
      </c>
      <c r="AY151" s="185"/>
      <c r="AZ151" s="185"/>
      <c r="BA151" s="185"/>
      <c r="BB151" s="185"/>
      <c r="BC151" s="187"/>
      <c r="BF151" s="223"/>
      <c r="BG151" s="223"/>
      <c r="BH151" s="223"/>
      <c r="BI151" s="224"/>
      <c r="BJ151" s="225"/>
      <c r="BK151" s="225"/>
      <c r="BL151" s="225"/>
      <c r="BM151" s="226"/>
      <c r="BN151" s="187"/>
      <c r="BO151" s="187"/>
      <c r="BP151" s="227"/>
      <c r="CD151" s="228">
        <f t="shared" si="6"/>
        <v>0.98173393658695374</v>
      </c>
      <c r="CE151" s="218">
        <v>146</v>
      </c>
      <c r="CF151" s="228">
        <f t="shared" si="7"/>
        <v>0.98138069473304357</v>
      </c>
      <c r="CG151" s="218"/>
      <c r="CH151" s="229" t="s">
        <v>14014</v>
      </c>
      <c r="CI151" s="230" t="s">
        <v>14077</v>
      </c>
      <c r="CJ151" s="231" t="str">
        <f t="shared" si="8"/>
        <v>Zr</v>
      </c>
    </row>
    <row r="152" spans="28:92" x14ac:dyDescent="0.2">
      <c r="AB152" s="217" t="s">
        <v>179</v>
      </c>
      <c r="AC152" s="218" t="s">
        <v>488</v>
      </c>
      <c r="AD152" s="218" t="s">
        <v>179</v>
      </c>
      <c r="AE152" s="218" t="s">
        <v>488</v>
      </c>
      <c r="AF152" s="218" t="s">
        <v>179</v>
      </c>
      <c r="AG152" s="218" t="s">
        <v>488</v>
      </c>
      <c r="AH152" s="219" t="s">
        <v>935</v>
      </c>
      <c r="AI152" s="220" t="s">
        <v>13409</v>
      </c>
      <c r="AJ152" s="220" t="s">
        <v>14175</v>
      </c>
      <c r="AK152" s="219" t="s">
        <v>935</v>
      </c>
      <c r="AL152" s="221" t="s">
        <v>12902</v>
      </c>
      <c r="AM152" s="222" t="s">
        <v>12903</v>
      </c>
      <c r="AN152" s="41">
        <v>100</v>
      </c>
      <c r="AO152" s="41">
        <v>105.1</v>
      </c>
      <c r="AP152" s="41">
        <v>26.7</v>
      </c>
      <c r="AQ152" s="41">
        <v>0</v>
      </c>
      <c r="AR152" s="41">
        <f>INDEX(lad_payment_mff[Non-specialised payment MFF],MATCH(AB152,lad_payment_mff[LAD21],0))</f>
        <v>1.1534397397492633</v>
      </c>
      <c r="AS152" s="41">
        <f>INDEX(lad_payment_mff[Specialised payment MFF],MATCH(AB152,lad_payment_mff[LAD21],0))</f>
        <v>1.1575471231554963</v>
      </c>
      <c r="AT152" s="186">
        <f>INDEX(lad_payment_mff[Non-specialised MFF index 2026/27],MATCH(AB152,lad_payment_mff[LAD21],0))</f>
        <v>1.0852890840146496</v>
      </c>
      <c r="AU152" s="186">
        <f>INDEX(lad_payment_mff[Specialised MFF index 2026/27],MATCH(AB152,lad_payment_mff[LAD21],0))</f>
        <v>1.0752294602009158</v>
      </c>
      <c r="AV152" s="186">
        <f>INDEX(icb_mff_index[Non-specialised MFF index 2026/27],MATCH($AH152,icb_mff_index[ICB26],0))</f>
        <v>1.0862684450438722</v>
      </c>
      <c r="AW152" s="186">
        <f>INDEX(icb_mff_index[Specialised MFF index 2026/27],MATCH($AH152,icb_mff_index[ICB26],0))</f>
        <v>1.0755324085035198</v>
      </c>
      <c r="AX152" s="41">
        <v>1.0862150497974226</v>
      </c>
      <c r="AY152" s="185"/>
      <c r="AZ152" s="185"/>
      <c r="BA152" s="185"/>
      <c r="BB152" s="185"/>
      <c r="BC152" s="187"/>
      <c r="BF152" s="223"/>
      <c r="BG152" s="223"/>
      <c r="BH152" s="223"/>
      <c r="BI152" s="224"/>
      <c r="BJ152" s="225"/>
      <c r="BK152" s="225"/>
      <c r="BL152" s="225"/>
      <c r="BM152" s="226"/>
      <c r="BN152" s="187"/>
      <c r="BO152" s="187"/>
      <c r="BP152" s="227"/>
      <c r="CD152" s="228">
        <f t="shared" si="6"/>
        <v>1.0752294602009158</v>
      </c>
      <c r="CE152" s="218">
        <v>147</v>
      </c>
      <c r="CF152" s="228">
        <f t="shared" si="7"/>
        <v>0.98117485795649528</v>
      </c>
      <c r="CG152" s="218"/>
      <c r="CH152" s="229" t="s">
        <v>14053</v>
      </c>
      <c r="CI152" s="230" t="s">
        <v>14077</v>
      </c>
      <c r="CJ152" s="231" t="str">
        <f t="shared" si="8"/>
        <v>Vr</v>
      </c>
    </row>
    <row r="153" spans="28:92" x14ac:dyDescent="0.2">
      <c r="AB153" s="217" t="s">
        <v>282</v>
      </c>
      <c r="AC153" s="218" t="s">
        <v>591</v>
      </c>
      <c r="AD153" s="218" t="s">
        <v>282</v>
      </c>
      <c r="AE153" s="218" t="s">
        <v>591</v>
      </c>
      <c r="AF153" s="218" t="s">
        <v>14091</v>
      </c>
      <c r="AG153" s="218" t="s">
        <v>14092</v>
      </c>
      <c r="AH153" s="219" t="s">
        <v>1065</v>
      </c>
      <c r="AI153" s="220" t="s">
        <v>13393</v>
      </c>
      <c r="AJ153" s="220" t="s">
        <v>14166</v>
      </c>
      <c r="AK153" s="219" t="s">
        <v>1065</v>
      </c>
      <c r="AL153" s="221" t="s">
        <v>12898</v>
      </c>
      <c r="AM153" s="222" t="s">
        <v>12899</v>
      </c>
      <c r="AN153" s="41">
        <v>100</v>
      </c>
      <c r="AO153" s="41">
        <v>88.6</v>
      </c>
      <c r="AP153" s="41">
        <v>12.6</v>
      </c>
      <c r="AQ153" s="41">
        <v>0</v>
      </c>
      <c r="AR153" s="41">
        <f>INDEX(lad_payment_mff[Non-specialised payment MFF],MATCH(AB153,lad_payment_mff[LAD21],0))</f>
        <v>1.0350383929774856</v>
      </c>
      <c r="AS153" s="41">
        <f>INDEX(lad_payment_mff[Specialised payment MFF],MATCH(AB153,lad_payment_mff[LAD21],0))</f>
        <v>1.0397750276630315</v>
      </c>
      <c r="AT153" s="186">
        <f>INDEX(lad_payment_mff[Non-specialised MFF index 2026/27],MATCH(AB153,lad_payment_mff[LAD21],0))</f>
        <v>0.97388344680990313</v>
      </c>
      <c r="AU153" s="186">
        <f>INDEX(lad_payment_mff[Specialised MFF index 2026/27],MATCH(AB153,lad_payment_mff[LAD21],0))</f>
        <v>0.96583259494165186</v>
      </c>
      <c r="AV153" s="186">
        <f>INDEX(icb_mff_index[Non-specialised MFF index 2026/27],MATCH($AH153,icb_mff_index[ICB26],0))</f>
        <v>0.96633625168467507</v>
      </c>
      <c r="AW153" s="186">
        <f>INDEX(icb_mff_index[Specialised MFF index 2026/27],MATCH($AH153,icb_mff_index[ICB26],0))</f>
        <v>0.95598201406001615</v>
      </c>
      <c r="AX153" s="41">
        <v>0.96627686901100041</v>
      </c>
      <c r="AY153" s="185"/>
      <c r="AZ153" s="185"/>
      <c r="BA153" s="185"/>
      <c r="BB153" s="185"/>
      <c r="BC153" s="187"/>
      <c r="BF153" s="223"/>
      <c r="BG153" s="223"/>
      <c r="BH153" s="223"/>
      <c r="BI153" s="224"/>
      <c r="BJ153" s="225"/>
      <c r="BK153" s="225"/>
      <c r="BL153" s="225"/>
      <c r="BM153" s="226"/>
      <c r="BN153" s="187"/>
      <c r="BO153" s="187"/>
      <c r="BP153" s="227"/>
      <c r="CD153" s="228">
        <f t="shared" si="6"/>
        <v>0.96583259494165186</v>
      </c>
      <c r="CE153" s="218">
        <v>148</v>
      </c>
      <c r="CF153" s="228">
        <f t="shared" si="7"/>
        <v>0.98102612762123853</v>
      </c>
      <c r="CG153" s="218"/>
      <c r="CH153" s="229" t="s">
        <v>14055</v>
      </c>
      <c r="CI153" s="230" t="s">
        <v>14019</v>
      </c>
      <c r="CJ153" s="231" t="str">
        <f t="shared" si="8"/>
        <v>Nk</v>
      </c>
    </row>
    <row r="154" spans="28:92" x14ac:dyDescent="0.2">
      <c r="AB154" s="217" t="s">
        <v>318</v>
      </c>
      <c r="AC154" s="218" t="s">
        <v>627</v>
      </c>
      <c r="AD154" s="218" t="s">
        <v>318</v>
      </c>
      <c r="AE154" s="218" t="s">
        <v>627</v>
      </c>
      <c r="AF154" s="218" t="s">
        <v>14067</v>
      </c>
      <c r="AG154" s="218" t="s">
        <v>13389</v>
      </c>
      <c r="AH154" s="219" t="s">
        <v>1007</v>
      </c>
      <c r="AI154" s="220" t="s">
        <v>13388</v>
      </c>
      <c r="AJ154" s="220" t="s">
        <v>13389</v>
      </c>
      <c r="AK154" s="219" t="s">
        <v>1007</v>
      </c>
      <c r="AL154" s="221" t="s">
        <v>12898</v>
      </c>
      <c r="AM154" s="222" t="s">
        <v>12899</v>
      </c>
      <c r="AN154" s="41">
        <v>100</v>
      </c>
      <c r="AO154" s="41">
        <v>134.6</v>
      </c>
      <c r="AP154" s="41">
        <v>26.9</v>
      </c>
      <c r="AQ154" s="41">
        <v>0</v>
      </c>
      <c r="AR154" s="41">
        <f>INDEX(lad_payment_mff[Non-specialised payment MFF],MATCH(AB154,lad_payment_mff[LAD21],0))</f>
        <v>1.0132838385432539</v>
      </c>
      <c r="AS154" s="41">
        <f>INDEX(lad_payment_mff[Specialised payment MFF],MATCH(AB154,lad_payment_mff[LAD21],0))</f>
        <v>1.0235963055835187</v>
      </c>
      <c r="AT154" s="186">
        <f>INDEX(lad_payment_mff[Non-specialised MFF index 2026/27],MATCH(AB154,lad_payment_mff[LAD21],0))</f>
        <v>0.95341425397612167</v>
      </c>
      <c r="AU154" s="186">
        <f>INDEX(lad_payment_mff[Specialised MFF index 2026/27],MATCH(AB154,lad_payment_mff[LAD21],0))</f>
        <v>0.95080440450316817</v>
      </c>
      <c r="AV154" s="186">
        <f>INDEX(icb_mff_index[Non-specialised MFF index 2026/27],MATCH($AH154,icb_mff_index[ICB26],0))</f>
        <v>0.95726056788736957</v>
      </c>
      <c r="AW154" s="186">
        <f>INDEX(icb_mff_index[Specialised MFF index 2026/27],MATCH($AH154,icb_mff_index[ICB26],0))</f>
        <v>0.95991995059400237</v>
      </c>
      <c r="AX154" s="41">
        <v>0.95720498193694259</v>
      </c>
      <c r="AY154" s="185"/>
      <c r="AZ154" s="185"/>
      <c r="BA154" s="185"/>
      <c r="BB154" s="185"/>
      <c r="BC154" s="187"/>
      <c r="BF154" s="223"/>
      <c r="BG154" s="223"/>
      <c r="BH154" s="223"/>
      <c r="BI154" s="224"/>
      <c r="BJ154" s="225"/>
      <c r="BK154" s="225"/>
      <c r="BL154" s="225"/>
      <c r="BM154" s="226"/>
      <c r="BN154" s="187"/>
      <c r="BO154" s="187"/>
      <c r="BP154" s="227"/>
      <c r="CD154" s="228">
        <f t="shared" si="6"/>
        <v>0.95080440450316817</v>
      </c>
      <c r="CE154" s="218">
        <v>149</v>
      </c>
      <c r="CF154" s="228">
        <f t="shared" si="7"/>
        <v>0.98086030904312038</v>
      </c>
      <c r="CG154" s="218"/>
      <c r="CH154" s="229" t="s">
        <v>14046</v>
      </c>
      <c r="CI154" s="230" t="s">
        <v>14015</v>
      </c>
      <c r="CJ154" s="231" t="str">
        <f t="shared" si="8"/>
        <v>Ip</v>
      </c>
    </row>
    <row r="155" spans="28:92" x14ac:dyDescent="0.2">
      <c r="AB155" s="217" t="s">
        <v>226</v>
      </c>
      <c r="AC155" s="218" t="s">
        <v>535</v>
      </c>
      <c r="AD155" s="218" t="s">
        <v>226</v>
      </c>
      <c r="AE155" s="218" t="s">
        <v>535</v>
      </c>
      <c r="AF155" s="218" t="s">
        <v>226</v>
      </c>
      <c r="AG155" s="218" t="s">
        <v>535</v>
      </c>
      <c r="AH155" s="219" t="s">
        <v>973</v>
      </c>
      <c r="AI155" s="220" t="s">
        <v>13378</v>
      </c>
      <c r="AJ155" s="220" t="s">
        <v>14155</v>
      </c>
      <c r="AK155" s="219" t="s">
        <v>973</v>
      </c>
      <c r="AL155" s="221" t="s">
        <v>12896</v>
      </c>
      <c r="AM155" s="222" t="s">
        <v>13341</v>
      </c>
      <c r="AN155" s="41">
        <v>100</v>
      </c>
      <c r="AO155" s="41">
        <v>146.19999999999999</v>
      </c>
      <c r="AP155" s="41">
        <v>42.4</v>
      </c>
      <c r="AQ155" s="41">
        <v>0</v>
      </c>
      <c r="AR155" s="41">
        <f>INDEX(lad_payment_mff[Non-specialised payment MFF],MATCH(AB155,lad_payment_mff[LAD21],0))</f>
        <v>1.026350326568626</v>
      </c>
      <c r="AS155" s="41">
        <f>INDEX(lad_payment_mff[Specialised payment MFF],MATCH(AB155,lad_payment_mff[LAD21],0))</f>
        <v>1.0268305868112857</v>
      </c>
      <c r="AT155" s="186">
        <f>INDEX(lad_payment_mff[Non-specialised MFF index 2026/27],MATCH(AB155,lad_payment_mff[LAD21],0))</f>
        <v>0.96570871230944244</v>
      </c>
      <c r="AU155" s="186">
        <f>INDEX(lad_payment_mff[Specialised MFF index 2026/27],MATCH(AB155,lad_payment_mff[LAD21],0))</f>
        <v>0.95380868345570935</v>
      </c>
      <c r="AV155" s="186">
        <f>INDEX(icb_mff_index[Non-specialised MFF index 2026/27],MATCH($AH155,icb_mff_index[ICB26],0))</f>
        <v>0.96829210996608106</v>
      </c>
      <c r="AW155" s="186">
        <f>INDEX(icb_mff_index[Specialised MFF index 2026/27],MATCH($AH155,icb_mff_index[ICB26],0))</f>
        <v>0.95517235212524743</v>
      </c>
      <c r="AX155" s="41">
        <v>0.96823716045444397</v>
      </c>
      <c r="AY155" s="185"/>
      <c r="AZ155" s="185"/>
      <c r="BA155" s="185"/>
      <c r="BB155" s="185"/>
      <c r="BC155" s="187"/>
      <c r="BF155" s="223"/>
      <c r="BG155" s="223"/>
      <c r="BH155" s="223"/>
      <c r="BI155" s="224"/>
      <c r="BJ155" s="225"/>
      <c r="BK155" s="225"/>
      <c r="BL155" s="225"/>
      <c r="BM155" s="226"/>
      <c r="BN155" s="187"/>
      <c r="BO155" s="187"/>
      <c r="BP155" s="227"/>
      <c r="CD155" s="228">
        <f t="shared" si="6"/>
        <v>0.95380868345570935</v>
      </c>
      <c r="CE155" s="218">
        <v>150</v>
      </c>
      <c r="CF155" s="228">
        <f t="shared" si="7"/>
        <v>0.9803745571860647</v>
      </c>
      <c r="CG155" s="218"/>
      <c r="CH155" s="229" t="s">
        <v>14031</v>
      </c>
      <c r="CI155" s="230" t="s">
        <v>14065</v>
      </c>
      <c r="CJ155" s="231" t="str">
        <f t="shared" si="8"/>
        <v>Kf</v>
      </c>
    </row>
    <row r="156" spans="28:92" x14ac:dyDescent="0.2">
      <c r="AB156" s="217" t="s">
        <v>448</v>
      </c>
      <c r="AC156" s="218" t="s">
        <v>757</v>
      </c>
      <c r="AD156" s="218" t="s">
        <v>448</v>
      </c>
      <c r="AE156" s="218" t="s">
        <v>757</v>
      </c>
      <c r="AF156" s="218" t="s">
        <v>448</v>
      </c>
      <c r="AG156" s="218" t="s">
        <v>757</v>
      </c>
      <c r="AH156" s="219" t="s">
        <v>13395</v>
      </c>
      <c r="AI156" s="220" t="s">
        <v>13396</v>
      </c>
      <c r="AJ156" s="220" t="s">
        <v>14168</v>
      </c>
      <c r="AK156" s="219" t="s">
        <v>941</v>
      </c>
      <c r="AL156" s="221" t="s">
        <v>12900</v>
      </c>
      <c r="AM156" s="222" t="s">
        <v>13340</v>
      </c>
      <c r="AN156" s="41">
        <v>100</v>
      </c>
      <c r="AO156" s="41">
        <v>115.6</v>
      </c>
      <c r="AP156" s="41">
        <v>25.9</v>
      </c>
      <c r="AQ156" s="41">
        <v>0</v>
      </c>
      <c r="AR156" s="41">
        <f>INDEX(lad_payment_mff[Non-specialised payment MFF],MATCH(AB156,lad_payment_mff[LAD21],0))</f>
        <v>1.0753629298423539</v>
      </c>
      <c r="AS156" s="41">
        <f>INDEX(lad_payment_mff[Specialised payment MFF],MATCH(AB156,lad_payment_mff[LAD21],0))</f>
        <v>1.1446808578852485</v>
      </c>
      <c r="AT156" s="186">
        <f>INDEX(lad_payment_mff[Non-specialised MFF index 2026/27],MATCH(AB156,lad_payment_mff[LAD21],0))</f>
        <v>1.0118254199960353</v>
      </c>
      <c r="AU156" s="186">
        <f>INDEX(lad_payment_mff[Specialised MFF index 2026/27],MATCH(AB156,lad_payment_mff[LAD21],0))</f>
        <v>1.0632781649278393</v>
      </c>
      <c r="AV156" s="186">
        <f>INDEX(icb_mff_index[Non-specialised MFF index 2026/27],MATCH($AH156,icb_mff_index[ICB26],0))</f>
        <v>1.0187215185834679</v>
      </c>
      <c r="AW156" s="186">
        <f>INDEX(icb_mff_index[Specialised MFF index 2026/27],MATCH($AH156,icb_mff_index[ICB26],0))</f>
        <v>1.0382775035110314</v>
      </c>
      <c r="AX156" s="41">
        <v>1.0186896053225076</v>
      </c>
      <c r="AY156" s="185"/>
      <c r="AZ156" s="185"/>
      <c r="BA156" s="185"/>
      <c r="BB156" s="185"/>
      <c r="BC156" s="187"/>
      <c r="BF156" s="223"/>
      <c r="BG156" s="223"/>
      <c r="BH156" s="223"/>
      <c r="BI156" s="224"/>
      <c r="BJ156" s="225"/>
      <c r="BK156" s="225"/>
      <c r="BL156" s="225"/>
      <c r="BM156" s="226"/>
      <c r="BN156" s="187"/>
      <c r="BO156" s="187"/>
      <c r="BP156" s="227"/>
      <c r="CD156" s="228">
        <f t="shared" si="6"/>
        <v>1.0632781649278393</v>
      </c>
      <c r="CE156" s="218">
        <v>151</v>
      </c>
      <c r="CF156" s="228">
        <f t="shared" si="7"/>
        <v>0.97984310387142504</v>
      </c>
      <c r="CG156" s="218"/>
      <c r="CH156" s="229" t="s">
        <v>14057</v>
      </c>
      <c r="CI156" s="230" t="s">
        <v>14026</v>
      </c>
      <c r="CJ156" s="231" t="str">
        <f t="shared" si="8"/>
        <v>Oo</v>
      </c>
    </row>
    <row r="157" spans="28:92" x14ac:dyDescent="0.2">
      <c r="AB157" s="217" t="s">
        <v>346</v>
      </c>
      <c r="AC157" s="218" t="s">
        <v>655</v>
      </c>
      <c r="AD157" s="218" t="s">
        <v>346</v>
      </c>
      <c r="AE157" s="218" t="s">
        <v>655</v>
      </c>
      <c r="AF157" s="218" t="s">
        <v>14034</v>
      </c>
      <c r="AG157" s="218" t="s">
        <v>14035</v>
      </c>
      <c r="AH157" s="219" t="s">
        <v>1130</v>
      </c>
      <c r="AI157" s="220" t="s">
        <v>13416</v>
      </c>
      <c r="AJ157" s="220" t="s">
        <v>14182</v>
      </c>
      <c r="AK157" s="219" t="s">
        <v>1130</v>
      </c>
      <c r="AL157" s="221" t="s">
        <v>12904</v>
      </c>
      <c r="AM157" s="222" t="s">
        <v>13338</v>
      </c>
      <c r="AN157" s="41">
        <v>100</v>
      </c>
      <c r="AO157" s="41">
        <v>86.8</v>
      </c>
      <c r="AP157" s="41">
        <v>16.5</v>
      </c>
      <c r="AQ157" s="41">
        <v>0</v>
      </c>
      <c r="AR157" s="41">
        <f>INDEX(lad_payment_mff[Non-specialised payment MFF],MATCH(AB157,lad_payment_mff[LAD21],0))</f>
        <v>1.0594610653382524</v>
      </c>
      <c r="AS157" s="41">
        <f>INDEX(lad_payment_mff[Specialised payment MFF],MATCH(AB157,lad_payment_mff[LAD21],0))</f>
        <v>1.1102732902482089</v>
      </c>
      <c r="AT157" s="186">
        <f>INDEX(lad_payment_mff[Non-specialised MFF index 2026/27],MATCH(AB157,lad_payment_mff[LAD21],0))</f>
        <v>0.99686311258886129</v>
      </c>
      <c r="AU157" s="186">
        <f>INDEX(lad_payment_mff[Specialised MFF index 2026/27],MATCH(AB157,lad_payment_mff[LAD21],0))</f>
        <v>1.0313174528003304</v>
      </c>
      <c r="AV157" s="186">
        <f>INDEX(icb_mff_index[Non-specialised MFF index 2026/27],MATCH($AH157,icb_mff_index[ICB26],0))</f>
        <v>1.0028205303929727</v>
      </c>
      <c r="AW157" s="186">
        <f>INDEX(icb_mff_index[Specialised MFF index 2026/27],MATCH($AH157,icb_mff_index[ICB26],0))</f>
        <v>1.0347812701273946</v>
      </c>
      <c r="AX157" s="41">
        <v>1.002749988305689</v>
      </c>
      <c r="AY157" s="185"/>
      <c r="AZ157" s="185"/>
      <c r="BA157" s="185"/>
      <c r="BB157" s="185"/>
      <c r="BC157" s="187"/>
      <c r="BF157" s="223"/>
      <c r="BG157" s="223"/>
      <c r="BH157" s="223"/>
      <c r="BI157" s="224"/>
      <c r="BJ157" s="225"/>
      <c r="BK157" s="225"/>
      <c r="BL157" s="225"/>
      <c r="BM157" s="226"/>
      <c r="BN157" s="187"/>
      <c r="BO157" s="187"/>
      <c r="BP157" s="227"/>
      <c r="CD157" s="228">
        <f t="shared" si="6"/>
        <v>1.0313174528003304</v>
      </c>
      <c r="CE157" s="218">
        <v>152</v>
      </c>
      <c r="CF157" s="228">
        <f t="shared" si="7"/>
        <v>0.97974598344128583</v>
      </c>
      <c r="CG157" s="218"/>
      <c r="CH157" s="229" t="s">
        <v>14066</v>
      </c>
      <c r="CI157" s="230" t="s">
        <v>14036</v>
      </c>
      <c r="CJ157" s="231" t="str">
        <f t="shared" si="8"/>
        <v>Wu</v>
      </c>
    </row>
    <row r="158" spans="28:92" x14ac:dyDescent="0.2">
      <c r="AB158" s="217" t="s">
        <v>378</v>
      </c>
      <c r="AC158" s="218" t="s">
        <v>687</v>
      </c>
      <c r="AD158" s="218" t="s">
        <v>378</v>
      </c>
      <c r="AE158" s="218" t="s">
        <v>687</v>
      </c>
      <c r="AF158" s="218" t="s">
        <v>14049</v>
      </c>
      <c r="AG158" s="218" t="s">
        <v>13400</v>
      </c>
      <c r="AH158" s="219" t="s">
        <v>13398</v>
      </c>
      <c r="AI158" s="220" t="s">
        <v>13399</v>
      </c>
      <c r="AJ158" s="220" t="s">
        <v>13400</v>
      </c>
      <c r="AK158" s="219" t="s">
        <v>954</v>
      </c>
      <c r="AL158" s="221" t="s">
        <v>12900</v>
      </c>
      <c r="AM158" s="222" t="s">
        <v>13340</v>
      </c>
      <c r="AN158" s="41">
        <v>100</v>
      </c>
      <c r="AO158" s="41">
        <v>88.8</v>
      </c>
      <c r="AP158" s="41">
        <v>14.2</v>
      </c>
      <c r="AQ158" s="41">
        <v>0</v>
      </c>
      <c r="AR158" s="41">
        <f>INDEX(lad_payment_mff[Non-specialised payment MFF],MATCH(AB158,lad_payment_mff[LAD21],0))</f>
        <v>1.0661237485859643</v>
      </c>
      <c r="AS158" s="41">
        <f>INDEX(lad_payment_mff[Specialised payment MFF],MATCH(AB158,lad_payment_mff[LAD21],0))</f>
        <v>1.1547883703729671</v>
      </c>
      <c r="AT158" s="186">
        <f>INDEX(lad_payment_mff[Non-specialised MFF index 2026/27],MATCH(AB158,lad_payment_mff[LAD21],0))</f>
        <v>1.0031321331105236</v>
      </c>
      <c r="AU158" s="186">
        <f>INDEX(lad_payment_mff[Specialised MFF index 2026/27],MATCH(AB158,lad_payment_mff[LAD21],0))</f>
        <v>1.0726668930225718</v>
      </c>
      <c r="AV158" s="186">
        <f>INDEX(icb_mff_index[Non-specialised MFF index 2026/27],MATCH($AH158,icb_mff_index[ICB26],0))</f>
        <v>1.0065018435446027</v>
      </c>
      <c r="AW158" s="186">
        <f>INDEX(icb_mff_index[Specialised MFF index 2026/27],MATCH($AH158,icb_mff_index[ICB26],0))</f>
        <v>1.0654134873057393</v>
      </c>
      <c r="AX158" s="41">
        <v>1.0064786430472803</v>
      </c>
      <c r="AY158" s="185"/>
      <c r="AZ158" s="185"/>
      <c r="BA158" s="185"/>
      <c r="BB158" s="185"/>
      <c r="BC158" s="187"/>
      <c r="BF158" s="223"/>
      <c r="BG158" s="223"/>
      <c r="BH158" s="223"/>
      <c r="BI158" s="224"/>
      <c r="BJ158" s="225"/>
      <c r="BK158" s="225"/>
      <c r="BL158" s="225"/>
      <c r="BM158" s="226"/>
      <c r="BN158" s="187"/>
      <c r="BO158" s="187"/>
      <c r="BP158" s="227"/>
      <c r="CD158" s="228">
        <f t="shared" si="6"/>
        <v>1.0726668930225718</v>
      </c>
      <c r="CE158" s="218">
        <v>153</v>
      </c>
      <c r="CF158" s="228">
        <f t="shared" si="7"/>
        <v>0.97954722503460134</v>
      </c>
      <c r="CG158" s="218"/>
      <c r="CH158" s="229" t="s">
        <v>14059</v>
      </c>
      <c r="CI158" s="230" t="s">
        <v>14036</v>
      </c>
      <c r="CJ158" s="231" t="str">
        <f t="shared" si="8"/>
        <v>Qu</v>
      </c>
    </row>
    <row r="159" spans="28:92" ht="15" x14ac:dyDescent="0.25">
      <c r="AB159" s="217" t="s">
        <v>249</v>
      </c>
      <c r="AC159" s="218" t="s">
        <v>558</v>
      </c>
      <c r="AD159" s="218" t="s">
        <v>249</v>
      </c>
      <c r="AE159" s="218" t="s">
        <v>558</v>
      </c>
      <c r="AF159" s="218" t="s">
        <v>14083</v>
      </c>
      <c r="AG159" s="218" t="s">
        <v>14084</v>
      </c>
      <c r="AH159" s="219" t="s">
        <v>1002</v>
      </c>
      <c r="AI159" s="220" t="s">
        <v>13386</v>
      </c>
      <c r="AJ159" s="220" t="s">
        <v>14161</v>
      </c>
      <c r="AK159" s="219" t="s">
        <v>1002</v>
      </c>
      <c r="AL159" s="221" t="s">
        <v>12898</v>
      </c>
      <c r="AM159" s="222" t="s">
        <v>12899</v>
      </c>
      <c r="AN159" s="41">
        <v>100</v>
      </c>
      <c r="AO159" s="41">
        <v>77.8</v>
      </c>
      <c r="AP159" s="41">
        <v>16.100000000000001</v>
      </c>
      <c r="AQ159" s="41">
        <v>0</v>
      </c>
      <c r="AR159" s="41">
        <f>INDEX(lad_payment_mff[Non-specialised payment MFF],MATCH(AB159,lad_payment_mff[LAD21],0))</f>
        <v>1.0301090936868009</v>
      </c>
      <c r="AS159" s="41">
        <f>INDEX(lad_payment_mff[Specialised payment MFF],MATCH(AB159,lad_payment_mff[LAD21],0))</f>
        <v>1.044306271896672</v>
      </c>
      <c r="AT159" s="186">
        <f>INDEX(lad_payment_mff[Non-specialised MFF index 2026/27],MATCH(AB159,lad_payment_mff[LAD21],0))</f>
        <v>0.96924539375202667</v>
      </c>
      <c r="AU159" s="186">
        <f>INDEX(lad_payment_mff[Specialised MFF index 2026/27],MATCH(AB159,lad_payment_mff[LAD21],0))</f>
        <v>0.97004160483326762</v>
      </c>
      <c r="AV159" s="186">
        <f>INDEX(icb_mff_index[Non-specialised MFF index 2026/27],MATCH($AH159,icb_mff_index[ICB26],0))</f>
        <v>0.96685608004652157</v>
      </c>
      <c r="AW159" s="186">
        <f>INDEX(icb_mff_index[Specialised MFF index 2026/27],MATCH($AH159,icb_mff_index[ICB26],0))</f>
        <v>0.97017454665819791</v>
      </c>
      <c r="AX159" s="41">
        <v>0.96680172859239544</v>
      </c>
      <c r="AY159" s="185"/>
      <c r="AZ159" s="185"/>
      <c r="BA159" s="185"/>
      <c r="BB159" s="185"/>
      <c r="BC159" s="187"/>
      <c r="BF159" s="223"/>
      <c r="BG159" s="223"/>
      <c r="BH159" s="223"/>
      <c r="BI159" s="224"/>
      <c r="BJ159" s="225"/>
      <c r="BK159" s="225"/>
      <c r="BL159" s="225"/>
      <c r="BM159" s="226"/>
      <c r="BN159" s="187"/>
      <c r="BO159" s="187"/>
      <c r="BP159" s="227"/>
      <c r="CD159" s="228">
        <f t="shared" si="6"/>
        <v>0.97004160483326762</v>
      </c>
      <c r="CE159" s="218">
        <v>154</v>
      </c>
      <c r="CF159" s="228">
        <f t="shared" si="7"/>
        <v>0.9792369051985369</v>
      </c>
      <c r="CG159" s="218"/>
      <c r="CH159" s="229" t="s">
        <v>14057</v>
      </c>
      <c r="CI159" s="230" t="s">
        <v>14063</v>
      </c>
      <c r="CJ159" s="231" t="str">
        <f t="shared" si="8"/>
        <v>Oh</v>
      </c>
      <c r="CM159"/>
      <c r="CN159"/>
    </row>
    <row r="160" spans="28:92" ht="15" x14ac:dyDescent="0.25">
      <c r="AB160" s="217" t="s">
        <v>235</v>
      </c>
      <c r="AC160" s="218" t="s">
        <v>544</v>
      </c>
      <c r="AD160" s="218" t="s">
        <v>235</v>
      </c>
      <c r="AE160" s="218" t="s">
        <v>544</v>
      </c>
      <c r="AF160" s="218" t="s">
        <v>235</v>
      </c>
      <c r="AG160" s="218" t="s">
        <v>544</v>
      </c>
      <c r="AH160" s="219" t="s">
        <v>1031</v>
      </c>
      <c r="AI160" s="220" t="s">
        <v>13379</v>
      </c>
      <c r="AJ160" s="220" t="s">
        <v>14156</v>
      </c>
      <c r="AK160" s="219" t="s">
        <v>1031</v>
      </c>
      <c r="AL160" s="221" t="s">
        <v>12896</v>
      </c>
      <c r="AM160" s="222" t="s">
        <v>13341</v>
      </c>
      <c r="AN160" s="41">
        <v>100</v>
      </c>
      <c r="AO160" s="41">
        <v>149</v>
      </c>
      <c r="AP160" s="41">
        <v>40</v>
      </c>
      <c r="AQ160" s="41">
        <v>0</v>
      </c>
      <c r="AR160" s="41">
        <f>INDEX(lad_payment_mff[Non-specialised payment MFF],MATCH(AB160,lad_payment_mff[LAD21],0))</f>
        <v>1.0412471038670268</v>
      </c>
      <c r="AS160" s="41">
        <f>INDEX(lad_payment_mff[Specialised payment MFF],MATCH(AB160,lad_payment_mff[LAD21],0))</f>
        <v>1.0408156867106391</v>
      </c>
      <c r="AT160" s="186">
        <f>INDEX(lad_payment_mff[Non-specialised MFF index 2026/27],MATCH(AB160,lad_payment_mff[LAD21],0))</f>
        <v>0.97972531779978844</v>
      </c>
      <c r="AU160" s="186">
        <f>INDEX(lad_payment_mff[Specialised MFF index 2026/27],MATCH(AB160,lad_payment_mff[LAD21],0))</f>
        <v>0.96679924869045064</v>
      </c>
      <c r="AV160" s="186">
        <f>INDEX(icb_mff_index[Non-specialised MFF index 2026/27],MATCH($AH160,icb_mff_index[ICB26],0))</f>
        <v>0.97762407525489903</v>
      </c>
      <c r="AW160" s="186">
        <f>INDEX(icb_mff_index[Specialised MFF index 2026/27],MATCH($AH160,icb_mff_index[ICB26],0))</f>
        <v>0.96591141646895295</v>
      </c>
      <c r="AX160" s="41">
        <v>0.97757508056422171</v>
      </c>
      <c r="AY160" s="185"/>
      <c r="AZ160" s="185"/>
      <c r="BA160" s="185"/>
      <c r="BB160" s="185"/>
      <c r="BC160" s="187"/>
      <c r="BF160" s="223"/>
      <c r="BG160" s="223"/>
      <c r="BH160" s="223"/>
      <c r="BI160" s="224"/>
      <c r="BJ160" s="225"/>
      <c r="BK160" s="225"/>
      <c r="BL160" s="225"/>
      <c r="BM160" s="226"/>
      <c r="BN160" s="187"/>
      <c r="BO160" s="187"/>
      <c r="BP160" s="227"/>
      <c r="CD160" s="228">
        <f t="shared" si="6"/>
        <v>0.96679924869045064</v>
      </c>
      <c r="CE160" s="218">
        <v>155</v>
      </c>
      <c r="CF160" s="228">
        <f t="shared" si="7"/>
        <v>0.97887924158117945</v>
      </c>
      <c r="CG160" s="218"/>
      <c r="CH160" s="229" t="s">
        <v>14022</v>
      </c>
      <c r="CI160" s="230" t="s">
        <v>14069</v>
      </c>
      <c r="CJ160" s="231" t="str">
        <f t="shared" si="8"/>
        <v>Ji</v>
      </c>
      <c r="CM160"/>
      <c r="CN160"/>
    </row>
    <row r="161" spans="28:92" ht="15" x14ac:dyDescent="0.25">
      <c r="AB161" s="217" t="s">
        <v>295</v>
      </c>
      <c r="AC161" s="218" t="s">
        <v>604</v>
      </c>
      <c r="AD161" s="218" t="s">
        <v>295</v>
      </c>
      <c r="AE161" s="218" t="s">
        <v>604</v>
      </c>
      <c r="AF161" s="218" t="s">
        <v>14029</v>
      </c>
      <c r="AG161" s="218" t="s">
        <v>14030</v>
      </c>
      <c r="AH161" s="219" t="s">
        <v>943</v>
      </c>
      <c r="AI161" s="220" t="s">
        <v>13391</v>
      </c>
      <c r="AJ161" s="220" t="s">
        <v>14164</v>
      </c>
      <c r="AK161" s="219" t="s">
        <v>943</v>
      </c>
      <c r="AL161" s="221" t="s">
        <v>12898</v>
      </c>
      <c r="AM161" s="222" t="s">
        <v>12899</v>
      </c>
      <c r="AN161" s="41">
        <v>100</v>
      </c>
      <c r="AO161" s="41">
        <v>119.2</v>
      </c>
      <c r="AP161" s="41">
        <v>28.5</v>
      </c>
      <c r="AQ161" s="41">
        <v>0</v>
      </c>
      <c r="AR161" s="41">
        <f>INDEX(lad_payment_mff[Non-specialised payment MFF],MATCH(AB161,lad_payment_mff[LAD21],0))</f>
        <v>1.0217309868468645</v>
      </c>
      <c r="AS161" s="41">
        <f>INDEX(lad_payment_mff[Specialised payment MFF],MATCH(AB161,lad_payment_mff[LAD21],0))</f>
        <v>1.0310356029061476</v>
      </c>
      <c r="AT161" s="186">
        <f>INDEX(lad_payment_mff[Non-specialised MFF index 2026/27],MATCH(AB161,lad_payment_mff[LAD21],0))</f>
        <v>0.96136230494838404</v>
      </c>
      <c r="AU161" s="186">
        <f>INDEX(lad_payment_mff[Specialised MFF index 2026/27],MATCH(AB161,lad_payment_mff[LAD21],0))</f>
        <v>0.95771466455606469</v>
      </c>
      <c r="AV161" s="186">
        <f>INDEX(icb_mff_index[Non-specialised MFF index 2026/27],MATCH($AH161,icb_mff_index[ICB26],0))</f>
        <v>0.96668249514806648</v>
      </c>
      <c r="AW161" s="186">
        <f>INDEX(icb_mff_index[Specialised MFF index 2026/27],MATCH($AH161,icb_mff_index[ICB26],0))</f>
        <v>0.96263977260699574</v>
      </c>
      <c r="AX161" s="41">
        <v>0.96664234158970985</v>
      </c>
      <c r="AY161" s="185"/>
      <c r="AZ161" s="185"/>
      <c r="BA161" s="185"/>
      <c r="BB161" s="185"/>
      <c r="BC161" s="187"/>
      <c r="BF161" s="223"/>
      <c r="BG161" s="223"/>
      <c r="BH161" s="223"/>
      <c r="BI161" s="224"/>
      <c r="BJ161" s="225"/>
      <c r="BK161" s="225"/>
      <c r="BL161" s="225"/>
      <c r="BM161" s="226"/>
      <c r="BN161" s="187"/>
      <c r="BO161" s="187"/>
      <c r="BP161" s="227"/>
      <c r="CD161" s="228">
        <f t="shared" si="6"/>
        <v>0.95771466455606469</v>
      </c>
      <c r="CE161" s="218">
        <v>156</v>
      </c>
      <c r="CF161" s="228">
        <f t="shared" si="7"/>
        <v>0.97762647934258584</v>
      </c>
      <c r="CG161" s="218"/>
      <c r="CH161" s="229" t="s">
        <v>14046</v>
      </c>
      <c r="CI161" s="230" t="s">
        <v>14076</v>
      </c>
      <c r="CJ161" s="231" t="str">
        <f t="shared" si="8"/>
        <v>In</v>
      </c>
      <c r="CM161"/>
      <c r="CN161"/>
    </row>
    <row r="162" spans="28:92" ht="15" x14ac:dyDescent="0.25">
      <c r="AB162" s="217" t="s">
        <v>445</v>
      </c>
      <c r="AC162" s="218" t="s">
        <v>754</v>
      </c>
      <c r="AD162" s="218" t="s">
        <v>445</v>
      </c>
      <c r="AE162" s="218" t="s">
        <v>754</v>
      </c>
      <c r="AF162" s="218" t="s">
        <v>445</v>
      </c>
      <c r="AG162" s="218" t="s">
        <v>754</v>
      </c>
      <c r="AH162" s="219" t="s">
        <v>1130</v>
      </c>
      <c r="AI162" s="220" t="s">
        <v>13416</v>
      </c>
      <c r="AJ162" s="220" t="s">
        <v>14182</v>
      </c>
      <c r="AK162" s="219" t="s">
        <v>1130</v>
      </c>
      <c r="AL162" s="221" t="s">
        <v>12904</v>
      </c>
      <c r="AM162" s="222" t="s">
        <v>13338</v>
      </c>
      <c r="AN162" s="41">
        <v>100</v>
      </c>
      <c r="AO162" s="41">
        <v>109.3</v>
      </c>
      <c r="AP162" s="41">
        <v>23.9</v>
      </c>
      <c r="AQ162" s="41">
        <v>0</v>
      </c>
      <c r="AR162" s="41">
        <f>INDEX(lad_payment_mff[Non-specialised payment MFF],MATCH(AB162,lad_payment_mff[LAD21],0))</f>
        <v>1.0625174321603585</v>
      </c>
      <c r="AS162" s="41">
        <f>INDEX(lad_payment_mff[Specialised payment MFF],MATCH(AB162,lad_payment_mff[LAD21],0))</f>
        <v>1.1199721766542456</v>
      </c>
      <c r="AT162" s="186">
        <f>INDEX(lad_payment_mff[Non-specialised MFF index 2026/27],MATCH(AB162,lad_payment_mff[LAD21],0))</f>
        <v>0.99973889485512668</v>
      </c>
      <c r="AU162" s="186">
        <f>INDEX(lad_payment_mff[Specialised MFF index 2026/27],MATCH(AB162,lad_payment_mff[LAD21],0))</f>
        <v>1.0403266137980129</v>
      </c>
      <c r="AV162" s="186">
        <f>INDEX(icb_mff_index[Non-specialised MFF index 2026/27],MATCH($AH162,icb_mff_index[ICB26],0))</f>
        <v>1.0028205303929727</v>
      </c>
      <c r="AW162" s="186">
        <f>INDEX(icb_mff_index[Specialised MFF index 2026/27],MATCH($AH162,icb_mff_index[ICB26],0))</f>
        <v>1.0347812701273946</v>
      </c>
      <c r="AX162" s="41">
        <v>1.002749988305689</v>
      </c>
      <c r="AY162" s="185"/>
      <c r="AZ162" s="185"/>
      <c r="BA162" s="185"/>
      <c r="BB162" s="185"/>
      <c r="BC162" s="187"/>
      <c r="BF162" s="223"/>
      <c r="BG162" s="223"/>
      <c r="BH162" s="223"/>
      <c r="BI162" s="224"/>
      <c r="BJ162" s="225"/>
      <c r="BK162" s="225"/>
      <c r="BL162" s="225"/>
      <c r="BM162" s="226"/>
      <c r="BN162" s="187"/>
      <c r="BO162" s="187"/>
      <c r="BP162" s="227"/>
      <c r="CD162" s="228">
        <f t="shared" si="6"/>
        <v>1.0403266137980129</v>
      </c>
      <c r="CE162" s="218">
        <v>157</v>
      </c>
      <c r="CF162" s="228">
        <f t="shared" si="7"/>
        <v>0.97747753524471859</v>
      </c>
      <c r="CG162" s="218"/>
      <c r="CH162" s="229" t="s">
        <v>14056</v>
      </c>
      <c r="CI162" s="230" t="s">
        <v>14078</v>
      </c>
      <c r="CJ162" s="231" t="str">
        <f t="shared" si="8"/>
        <v>Uv</v>
      </c>
      <c r="CM162"/>
      <c r="CN162"/>
    </row>
    <row r="163" spans="28:92" ht="15" x14ac:dyDescent="0.25">
      <c r="AB163" s="217" t="s">
        <v>323</v>
      </c>
      <c r="AC163" s="218" t="s">
        <v>632</v>
      </c>
      <c r="AD163" s="218" t="s">
        <v>323</v>
      </c>
      <c r="AE163" s="218" t="s">
        <v>632</v>
      </c>
      <c r="AF163" s="218" t="s">
        <v>14060</v>
      </c>
      <c r="AG163" s="218" t="s">
        <v>14061</v>
      </c>
      <c r="AH163" s="219" t="s">
        <v>979</v>
      </c>
      <c r="AI163" s="220" t="s">
        <v>13387</v>
      </c>
      <c r="AJ163" s="220" t="s">
        <v>14162</v>
      </c>
      <c r="AK163" s="219" t="s">
        <v>979</v>
      </c>
      <c r="AL163" s="221" t="s">
        <v>12898</v>
      </c>
      <c r="AM163" s="222" t="s">
        <v>12899</v>
      </c>
      <c r="AN163" s="41">
        <v>100</v>
      </c>
      <c r="AO163" s="41">
        <v>83.3</v>
      </c>
      <c r="AP163" s="41">
        <v>12.5</v>
      </c>
      <c r="AQ163" s="41">
        <v>0</v>
      </c>
      <c r="AR163" s="41">
        <f>INDEX(lad_payment_mff[Non-specialised payment MFF],MATCH(AB163,lad_payment_mff[LAD21],0))</f>
        <v>1.0293601652587199</v>
      </c>
      <c r="AS163" s="41">
        <f>INDEX(lad_payment_mff[Specialised payment MFF],MATCH(AB163,lad_payment_mff[LAD21],0))</f>
        <v>1.0453871216257995</v>
      </c>
      <c r="AT163" s="186">
        <f>INDEX(lad_payment_mff[Non-specialised MFF index 2026/27],MATCH(AB163,lad_payment_mff[LAD21],0))</f>
        <v>0.96854071554501053</v>
      </c>
      <c r="AU163" s="186">
        <f>INDEX(lad_payment_mff[Specialised MFF index 2026/27],MATCH(AB163,lad_payment_mff[LAD21],0))</f>
        <v>0.97104559114843125</v>
      </c>
      <c r="AV163" s="186">
        <f>INDEX(icb_mff_index[Non-specialised MFF index 2026/27],MATCH($AH163,icb_mff_index[ICB26],0))</f>
        <v>0.9714051700664702</v>
      </c>
      <c r="AW163" s="186">
        <f>INDEX(icb_mff_index[Specialised MFF index 2026/27],MATCH($AH163,icb_mff_index[ICB26],0))</f>
        <v>0.97166177907752749</v>
      </c>
      <c r="AX163" s="41">
        <v>0.97135134762669384</v>
      </c>
      <c r="AY163" s="185"/>
      <c r="AZ163" s="185"/>
      <c r="BA163" s="185"/>
      <c r="BB163" s="185"/>
      <c r="BC163" s="187"/>
      <c r="BF163" s="223"/>
      <c r="BG163" s="223"/>
      <c r="BH163" s="223"/>
      <c r="BI163" s="224"/>
      <c r="BJ163" s="225"/>
      <c r="BK163" s="225"/>
      <c r="BL163" s="225"/>
      <c r="BM163" s="226"/>
      <c r="BN163" s="187"/>
      <c r="BO163" s="187"/>
      <c r="BP163" s="227"/>
      <c r="CD163" s="228">
        <f t="shared" si="6"/>
        <v>0.97104559114843125</v>
      </c>
      <c r="CE163" s="218">
        <v>158</v>
      </c>
      <c r="CF163" s="228">
        <f t="shared" si="7"/>
        <v>0.97731058903170753</v>
      </c>
      <c r="CG163" s="218"/>
      <c r="CH163" s="229" t="s">
        <v>14050</v>
      </c>
      <c r="CI163" s="230" t="s">
        <v>14026</v>
      </c>
      <c r="CJ163" s="231" t="str">
        <f t="shared" si="8"/>
        <v>Lo</v>
      </c>
      <c r="CM163"/>
      <c r="CN163"/>
    </row>
    <row r="164" spans="28:92" ht="15" x14ac:dyDescent="0.25">
      <c r="AB164" s="217" t="s">
        <v>287</v>
      </c>
      <c r="AC164" s="218" t="s">
        <v>596</v>
      </c>
      <c r="AD164" s="218" t="s">
        <v>13493</v>
      </c>
      <c r="AE164" s="218" t="s">
        <v>13436</v>
      </c>
      <c r="AF164" s="218" t="s">
        <v>13493</v>
      </c>
      <c r="AG164" s="218" t="s">
        <v>13436</v>
      </c>
      <c r="AH164" s="219" t="s">
        <v>1177</v>
      </c>
      <c r="AI164" s="220" t="s">
        <v>13435</v>
      </c>
      <c r="AJ164" s="220" t="s">
        <v>13436</v>
      </c>
      <c r="AK164" s="219" t="s">
        <v>1177</v>
      </c>
      <c r="AL164" s="221" t="s">
        <v>12906</v>
      </c>
      <c r="AM164" s="222" t="s">
        <v>13339</v>
      </c>
      <c r="AN164" s="41">
        <v>100</v>
      </c>
      <c r="AO164" s="41">
        <v>82.1</v>
      </c>
      <c r="AP164" s="41">
        <v>16.600000000000001</v>
      </c>
      <c r="AQ164" s="41">
        <v>4</v>
      </c>
      <c r="AR164" s="41">
        <f>INDEX(lad_payment_mff[Non-specialised payment MFF],MATCH(AB164,lad_payment_mff[LAD21],0))</f>
        <v>1.037773238619673</v>
      </c>
      <c r="AS164" s="41">
        <f>INDEX(lad_payment_mff[Specialised payment MFF],MATCH(AB164,lad_payment_mff[LAD21],0))</f>
        <v>1.0509740152442613</v>
      </c>
      <c r="AT164" s="186">
        <f>INDEX(lad_payment_mff[Non-specialised MFF index 2026/27],MATCH(AB164,lad_payment_mff[LAD21],0))</f>
        <v>0.97645670488281799</v>
      </c>
      <c r="AU164" s="186">
        <f>INDEX(lad_payment_mff[Specialised MFF index 2026/27],MATCH(AB164,lad_payment_mff[LAD21],0))</f>
        <v>0.9762351791050814</v>
      </c>
      <c r="AV164" s="186">
        <f>INDEX(icb_mff_index[Non-specialised MFF index 2026/27],MATCH($AH164,icb_mff_index[ICB26],0))</f>
        <v>0.97098561899989855</v>
      </c>
      <c r="AW164" s="186">
        <f>INDEX(icb_mff_index[Specialised MFF index 2026/27],MATCH($AH164,icb_mff_index[ICB26],0))</f>
        <v>0.97255844157732452</v>
      </c>
      <c r="AX164" s="41">
        <v>0.97093650580066737</v>
      </c>
      <c r="AY164" s="185"/>
      <c r="AZ164" s="185"/>
      <c r="BA164" s="185"/>
      <c r="BB164" s="185"/>
      <c r="BC164" s="187"/>
      <c r="BF164" s="223"/>
      <c r="BG164" s="223"/>
      <c r="BH164" s="223"/>
      <c r="BI164" s="224"/>
      <c r="BJ164" s="225"/>
      <c r="BK164" s="225"/>
      <c r="BL164" s="225"/>
      <c r="BM164" s="226"/>
      <c r="BN164" s="187"/>
      <c r="BO164" s="187"/>
      <c r="BP164" s="227"/>
      <c r="CD164" s="228">
        <f t="shared" si="6"/>
        <v>0.9762351791050814</v>
      </c>
      <c r="CE164" s="218">
        <v>159</v>
      </c>
      <c r="CF164" s="228">
        <f t="shared" si="7"/>
        <v>0.97710237627453389</v>
      </c>
      <c r="CG164" s="218"/>
      <c r="CH164" s="229" t="s">
        <v>14056</v>
      </c>
      <c r="CI164" s="230" t="s">
        <v>14069</v>
      </c>
      <c r="CJ164" s="231" t="str">
        <f t="shared" si="8"/>
        <v>Ui</v>
      </c>
      <c r="CM164"/>
      <c r="CN164"/>
    </row>
    <row r="165" spans="28:92" ht="15" x14ac:dyDescent="0.25">
      <c r="AB165" s="217" t="s">
        <v>178</v>
      </c>
      <c r="AC165" s="218" t="s">
        <v>487</v>
      </c>
      <c r="AD165" s="218" t="s">
        <v>178</v>
      </c>
      <c r="AE165" s="218" t="s">
        <v>487</v>
      </c>
      <c r="AF165" s="218" t="s">
        <v>178</v>
      </c>
      <c r="AG165" s="218" t="s">
        <v>487</v>
      </c>
      <c r="AH165" s="219" t="s">
        <v>968</v>
      </c>
      <c r="AI165" s="220" t="s">
        <v>13411</v>
      </c>
      <c r="AJ165" s="220" t="s">
        <v>14177</v>
      </c>
      <c r="AK165" s="219" t="s">
        <v>968</v>
      </c>
      <c r="AL165" s="221" t="s">
        <v>12902</v>
      </c>
      <c r="AM165" s="222" t="s">
        <v>12903</v>
      </c>
      <c r="AN165" s="41">
        <v>100</v>
      </c>
      <c r="AO165" s="41">
        <v>84.1</v>
      </c>
      <c r="AP165" s="41">
        <v>14.6</v>
      </c>
      <c r="AQ165" s="41">
        <v>0</v>
      </c>
      <c r="AR165" s="41">
        <f>INDEX(lad_payment_mff[Non-specialised payment MFF],MATCH(AB165,lad_payment_mff[LAD21],0))</f>
        <v>1.1500634050634619</v>
      </c>
      <c r="AS165" s="41">
        <f>INDEX(lad_payment_mff[Specialised payment MFF],MATCH(AB165,lad_payment_mff[LAD21],0))</f>
        <v>1.15561223423265</v>
      </c>
      <c r="AT165" s="186">
        <f>INDEX(lad_payment_mff[Non-specialised MFF index 2026/27],MATCH(AB165,lad_payment_mff[LAD21],0))</f>
        <v>1.082112239094015</v>
      </c>
      <c r="AU165" s="186">
        <f>INDEX(lad_payment_mff[Specialised MFF index 2026/27],MATCH(AB165,lad_payment_mff[LAD21],0))</f>
        <v>1.0734321687296289</v>
      </c>
      <c r="AV165" s="186">
        <f>INDEX(icb_mff_index[Non-specialised MFF index 2026/27],MATCH($AH165,icb_mff_index[ICB26],0))</f>
        <v>1.0822864629812012</v>
      </c>
      <c r="AW165" s="186">
        <f>INDEX(icb_mff_index[Specialised MFF index 2026/27],MATCH($AH165,icb_mff_index[ICB26],0))</f>
        <v>1.0741556662810852</v>
      </c>
      <c r="AX165" s="41">
        <v>1.0822307917820893</v>
      </c>
      <c r="AY165" s="185"/>
      <c r="AZ165" s="185"/>
      <c r="BA165" s="185"/>
      <c r="BB165" s="185"/>
      <c r="BC165" s="187"/>
      <c r="BF165" s="223"/>
      <c r="BG165" s="223"/>
      <c r="BH165" s="223"/>
      <c r="BI165" s="224"/>
      <c r="BJ165" s="225"/>
      <c r="BK165" s="225"/>
      <c r="BL165" s="225"/>
      <c r="BM165" s="226"/>
      <c r="BN165" s="187"/>
      <c r="BO165" s="187"/>
      <c r="BP165" s="227"/>
      <c r="CD165" s="228">
        <f t="shared" si="6"/>
        <v>1.0734321687296289</v>
      </c>
      <c r="CE165" s="218">
        <v>160</v>
      </c>
      <c r="CF165" s="228">
        <f t="shared" si="7"/>
        <v>0.97692342011182565</v>
      </c>
      <c r="CG165" s="218"/>
      <c r="CH165" s="229" t="s">
        <v>14053</v>
      </c>
      <c r="CI165" s="230" t="s">
        <v>14015</v>
      </c>
      <c r="CJ165" s="231" t="str">
        <f t="shared" si="8"/>
        <v>Vp</v>
      </c>
      <c r="CM165"/>
      <c r="CN165"/>
    </row>
    <row r="166" spans="28:92" ht="15" x14ac:dyDescent="0.25">
      <c r="AB166" s="217" t="s">
        <v>397</v>
      </c>
      <c r="AC166" s="218" t="s">
        <v>706</v>
      </c>
      <c r="AD166" s="218" t="s">
        <v>397</v>
      </c>
      <c r="AE166" s="218" t="s">
        <v>706</v>
      </c>
      <c r="AF166" s="218" t="s">
        <v>14101</v>
      </c>
      <c r="AG166" s="218" t="s">
        <v>13427</v>
      </c>
      <c r="AH166" s="219" t="s">
        <v>1013</v>
      </c>
      <c r="AI166" s="220" t="s">
        <v>13426</v>
      </c>
      <c r="AJ166" s="220" t="s">
        <v>13427</v>
      </c>
      <c r="AK166" s="219" t="s">
        <v>1013</v>
      </c>
      <c r="AL166" s="221" t="s">
        <v>12906</v>
      </c>
      <c r="AM166" s="222" t="s">
        <v>13339</v>
      </c>
      <c r="AN166" s="41">
        <v>100</v>
      </c>
      <c r="AO166" s="41">
        <v>81.599999999999994</v>
      </c>
      <c r="AP166" s="41">
        <v>16.899999999999999</v>
      </c>
      <c r="AQ166" s="41">
        <v>0</v>
      </c>
      <c r="AR166" s="41">
        <f>INDEX(lad_payment_mff[Non-specialised payment MFF],MATCH(AB166,lad_payment_mff[LAD21],0))</f>
        <v>1.0162729342236805</v>
      </c>
      <c r="AS166" s="41">
        <f>INDEX(lad_payment_mff[Specialised payment MFF],MATCH(AB166,lad_payment_mff[LAD21],0))</f>
        <v>1.0256186776263165</v>
      </c>
      <c r="AT166" s="186">
        <f>INDEX(lad_payment_mff[Non-specialised MFF index 2026/27],MATCH(AB166,lad_payment_mff[LAD21],0))</f>
        <v>0.9562267397967924</v>
      </c>
      <c r="AU166" s="186">
        <f>INDEX(lad_payment_mff[Specialised MFF index 2026/27],MATCH(AB166,lad_payment_mff[LAD21],0))</f>
        <v>0.95268295783063639</v>
      </c>
      <c r="AV166" s="186">
        <f>INDEX(icb_mff_index[Non-specialised MFF index 2026/27],MATCH($AH166,icb_mff_index[ICB26],0))</f>
        <v>0.95069040392551007</v>
      </c>
      <c r="AW166" s="186">
        <f>INDEX(icb_mff_index[Specialised MFF index 2026/27],MATCH($AH166,icb_mff_index[ICB26],0))</f>
        <v>0.94509951835263206</v>
      </c>
      <c r="AX166" s="41">
        <v>0.95063238512158976</v>
      </c>
      <c r="AY166" s="185"/>
      <c r="AZ166" s="185"/>
      <c r="BA166" s="185"/>
      <c r="BB166" s="185"/>
      <c r="BC166" s="187"/>
      <c r="BF166" s="223"/>
      <c r="BG166" s="223"/>
      <c r="BH166" s="223"/>
      <c r="BI166" s="224"/>
      <c r="BJ166" s="225"/>
      <c r="BK166" s="225"/>
      <c r="BL166" s="225"/>
      <c r="BM166" s="226"/>
      <c r="BN166" s="187"/>
      <c r="BO166" s="187"/>
      <c r="BP166" s="227"/>
      <c r="CD166" s="228">
        <f t="shared" si="6"/>
        <v>0.95268295783063639</v>
      </c>
      <c r="CE166" s="218">
        <v>161</v>
      </c>
      <c r="CF166" s="228">
        <f t="shared" si="7"/>
        <v>0.97682836362938152</v>
      </c>
      <c r="CG166" s="218"/>
      <c r="CH166" s="229" t="s">
        <v>14066</v>
      </c>
      <c r="CI166" s="230" t="s">
        <v>14075</v>
      </c>
      <c r="CJ166" s="231" t="str">
        <f t="shared" si="8"/>
        <v>Wg</v>
      </c>
      <c r="CM166"/>
      <c r="CN166"/>
    </row>
    <row r="167" spans="28:92" ht="15" x14ac:dyDescent="0.25">
      <c r="AB167" s="217" t="s">
        <v>274</v>
      </c>
      <c r="AC167" s="218" t="s">
        <v>583</v>
      </c>
      <c r="AD167" s="218" t="s">
        <v>274</v>
      </c>
      <c r="AE167" s="218" t="s">
        <v>583</v>
      </c>
      <c r="AF167" s="218" t="s">
        <v>14038</v>
      </c>
      <c r="AG167" s="218" t="s">
        <v>14039</v>
      </c>
      <c r="AH167" s="219" t="s">
        <v>13402</v>
      </c>
      <c r="AI167" s="220" t="s">
        <v>13403</v>
      </c>
      <c r="AJ167" s="220" t="s">
        <v>14171</v>
      </c>
      <c r="AK167" s="219" t="s">
        <v>950</v>
      </c>
      <c r="AL167" s="221" t="s">
        <v>12900</v>
      </c>
      <c r="AM167" s="222" t="s">
        <v>13340</v>
      </c>
      <c r="AN167" s="41">
        <v>100</v>
      </c>
      <c r="AO167" s="41">
        <v>75.5</v>
      </c>
      <c r="AP167" s="41">
        <v>13.2</v>
      </c>
      <c r="AQ167" s="41">
        <v>0</v>
      </c>
      <c r="AR167" s="41">
        <f>INDEX(lad_payment_mff[Non-specialised payment MFF],MATCH(AB167,lad_payment_mff[LAD21],0))</f>
        <v>1.0347343607883976</v>
      </c>
      <c r="AS167" s="41">
        <f>INDEX(lad_payment_mff[Specialised payment MFF],MATCH(AB167,lad_payment_mff[LAD21],0))</f>
        <v>1.0905262996334404</v>
      </c>
      <c r="AT167" s="186">
        <f>INDEX(lad_payment_mff[Non-specialised MFF index 2026/27],MATCH(AB167,lad_payment_mff[LAD21],0))</f>
        <v>0.97359737827538417</v>
      </c>
      <c r="AU167" s="186">
        <f>INDEX(lad_payment_mff[Specialised MFF index 2026/27],MATCH(AB167,lad_payment_mff[LAD21],0))</f>
        <v>1.0129747472338988</v>
      </c>
      <c r="AV167" s="186">
        <f>INDEX(icb_mff_index[Non-specialised MFF index 2026/27],MATCH($AH167,icb_mff_index[ICB26],0))</f>
        <v>0.96786059043145989</v>
      </c>
      <c r="AW167" s="186">
        <f>INDEX(icb_mff_index[Specialised MFF index 2026/27],MATCH($AH167,icb_mff_index[ICB26],0))</f>
        <v>1.0132629159474114</v>
      </c>
      <c r="AX167" s="41">
        <v>0.96781310469859927</v>
      </c>
      <c r="AY167" s="185"/>
      <c r="AZ167" s="185"/>
      <c r="BA167" s="185"/>
      <c r="BB167" s="185"/>
      <c r="BC167" s="187"/>
      <c r="BF167" s="223"/>
      <c r="BG167" s="223"/>
      <c r="BH167" s="223"/>
      <c r="BI167" s="224"/>
      <c r="BJ167" s="225"/>
      <c r="BK167" s="225"/>
      <c r="BL167" s="225"/>
      <c r="BM167" s="226"/>
      <c r="BN167" s="187"/>
      <c r="BO167" s="187"/>
      <c r="BP167" s="227"/>
      <c r="CD167" s="228">
        <f t="shared" si="6"/>
        <v>1.0129747472338988</v>
      </c>
      <c r="CE167" s="218">
        <v>162</v>
      </c>
      <c r="CF167" s="228">
        <f t="shared" si="7"/>
        <v>0.97681319420607604</v>
      </c>
      <c r="CG167" s="218"/>
      <c r="CH167" s="229" t="s">
        <v>14057</v>
      </c>
      <c r="CI167" s="230" t="s">
        <v>14041</v>
      </c>
      <c r="CJ167" s="231" t="str">
        <f t="shared" si="8"/>
        <v>Ot</v>
      </c>
      <c r="CM167"/>
      <c r="CN167"/>
    </row>
    <row r="168" spans="28:92" ht="15" x14ac:dyDescent="0.25">
      <c r="AB168" s="217" t="s">
        <v>252</v>
      </c>
      <c r="AC168" s="218" t="s">
        <v>561</v>
      </c>
      <c r="AD168" s="218" t="s">
        <v>252</v>
      </c>
      <c r="AE168" s="218" t="s">
        <v>561</v>
      </c>
      <c r="AF168" s="218" t="s">
        <v>14012</v>
      </c>
      <c r="AG168" s="218" t="s">
        <v>14013</v>
      </c>
      <c r="AH168" s="219" t="s">
        <v>13417</v>
      </c>
      <c r="AI168" s="220" t="s">
        <v>13418</v>
      </c>
      <c r="AJ168" s="220" t="s">
        <v>14183</v>
      </c>
      <c r="AK168" s="219" t="s">
        <v>966</v>
      </c>
      <c r="AL168" s="221" t="s">
        <v>12904</v>
      </c>
      <c r="AM168" s="222" t="s">
        <v>13338</v>
      </c>
      <c r="AN168" s="41">
        <v>100</v>
      </c>
      <c r="AO168" s="41">
        <v>73.7</v>
      </c>
      <c r="AP168" s="41">
        <v>7.7</v>
      </c>
      <c r="AQ168" s="41">
        <v>0</v>
      </c>
      <c r="AR168" s="41">
        <f>INDEX(lad_payment_mff[Non-specialised payment MFF],MATCH(AB168,lad_payment_mff[LAD21],0))</f>
        <v>1.0518906975961357</v>
      </c>
      <c r="AS168" s="41">
        <f>INDEX(lad_payment_mff[Specialised payment MFF],MATCH(AB168,lad_payment_mff[LAD21],0))</f>
        <v>1.072647082542475</v>
      </c>
      <c r="AT168" s="186">
        <f>INDEX(lad_payment_mff[Non-specialised MFF index 2026/27],MATCH(AB168,lad_payment_mff[LAD21],0))</f>
        <v>0.98974003785044185</v>
      </c>
      <c r="AU168" s="186">
        <f>INDEX(lad_payment_mff[Specialised MFF index 2026/27],MATCH(AB168,lad_payment_mff[LAD21],0))</f>
        <v>0.99636699057589939</v>
      </c>
      <c r="AV168" s="186">
        <f>INDEX(icb_mff_index[Non-specialised MFF index 2026/27],MATCH($AH168,icb_mff_index[ICB26],0))</f>
        <v>1.0099089591019779</v>
      </c>
      <c r="AW168" s="186">
        <f>INDEX(icb_mff_index[Specialised MFF index 2026/27],MATCH($AH168,icb_mff_index[ICB26],0))</f>
        <v>1.0197529474816043</v>
      </c>
      <c r="AX168" s="41">
        <v>1.009879276774436</v>
      </c>
      <c r="AY168" s="185"/>
      <c r="AZ168" s="185"/>
      <c r="BA168" s="185"/>
      <c r="BB168" s="185"/>
      <c r="BC168" s="187"/>
      <c r="BF168" s="223"/>
      <c r="BG168" s="223"/>
      <c r="BH168" s="223"/>
      <c r="BI168" s="224"/>
      <c r="BJ168" s="225"/>
      <c r="BK168" s="225"/>
      <c r="BL168" s="225"/>
      <c r="BM168" s="226"/>
      <c r="BN168" s="187"/>
      <c r="BO168" s="187"/>
      <c r="BP168" s="227"/>
      <c r="CD168" s="228">
        <f t="shared" si="6"/>
        <v>0.99636699057589939</v>
      </c>
      <c r="CE168" s="218">
        <v>163</v>
      </c>
      <c r="CF168" s="228">
        <f t="shared" si="7"/>
        <v>0.97637229005282178</v>
      </c>
      <c r="CG168" s="218"/>
      <c r="CH168" s="229" t="s">
        <v>14025</v>
      </c>
      <c r="CI168" s="230" t="s">
        <v>14077</v>
      </c>
      <c r="CJ168" s="231" t="str">
        <f t="shared" si="8"/>
        <v>Yr</v>
      </c>
      <c r="CM168"/>
      <c r="CN168"/>
    </row>
    <row r="169" spans="28:92" ht="15" x14ac:dyDescent="0.25">
      <c r="AB169" s="217" t="s">
        <v>476</v>
      </c>
      <c r="AC169" s="218" t="s">
        <v>785</v>
      </c>
      <c r="AD169" s="218" t="s">
        <v>476</v>
      </c>
      <c r="AE169" s="218" t="s">
        <v>785</v>
      </c>
      <c r="AF169" s="218" t="s">
        <v>476</v>
      </c>
      <c r="AG169" s="218" t="s">
        <v>785</v>
      </c>
      <c r="AH169" s="219" t="s">
        <v>1033</v>
      </c>
      <c r="AI169" s="220" t="s">
        <v>13375</v>
      </c>
      <c r="AJ169" s="220" t="s">
        <v>14152</v>
      </c>
      <c r="AK169" s="219" t="s">
        <v>1033</v>
      </c>
      <c r="AL169" s="221" t="s">
        <v>12894</v>
      </c>
      <c r="AM169" s="222" t="s">
        <v>13346</v>
      </c>
      <c r="AN169" s="41">
        <v>100</v>
      </c>
      <c r="AO169" s="41">
        <v>148</v>
      </c>
      <c r="AP169" s="41">
        <v>40.5</v>
      </c>
      <c r="AQ169" s="41">
        <v>0</v>
      </c>
      <c r="AR169" s="41">
        <f>INDEX(lad_payment_mff[Non-specialised payment MFF],MATCH(AB169,lad_payment_mff[LAD21],0))</f>
        <v>1.0120802336486225</v>
      </c>
      <c r="AS169" s="41">
        <f>INDEX(lad_payment_mff[Specialised payment MFF],MATCH(AB169,lad_payment_mff[LAD21],0))</f>
        <v>1.0146969242210622</v>
      </c>
      <c r="AT169" s="186">
        <f>INDEX(lad_payment_mff[Non-specialised MFF index 2026/27],MATCH(AB169,lad_payment_mff[LAD21],0))</f>
        <v>0.9522817637309936</v>
      </c>
      <c r="AU169" s="186">
        <f>INDEX(lad_payment_mff[Specialised MFF index 2026/27],MATCH(AB169,lad_payment_mff[LAD21],0))</f>
        <v>0.94253789264627719</v>
      </c>
      <c r="AV169" s="186">
        <f>INDEX(icb_mff_index[Non-specialised MFF index 2026/27],MATCH($AH169,icb_mff_index[ICB26],0))</f>
        <v>0.96105765489333828</v>
      </c>
      <c r="AW169" s="186">
        <f>INDEX(icb_mff_index[Specialised MFF index 2026/27],MATCH($AH169,icb_mff_index[ICB26],0))</f>
        <v>0.95052519537099156</v>
      </c>
      <c r="AX169" s="41">
        <v>0.96100496181371553</v>
      </c>
      <c r="AY169" s="185"/>
      <c r="AZ169" s="185"/>
      <c r="BA169" s="185"/>
      <c r="BB169" s="185"/>
      <c r="BC169" s="187"/>
      <c r="BF169" s="223"/>
      <c r="BG169" s="223"/>
      <c r="BH169" s="223"/>
      <c r="BI169" s="224"/>
      <c r="BJ169" s="225"/>
      <c r="BK169" s="225"/>
      <c r="BL169" s="225"/>
      <c r="BM169" s="226"/>
      <c r="BN169" s="187"/>
      <c r="BO169" s="187"/>
      <c r="BP169" s="227"/>
      <c r="CD169" s="228">
        <f t="shared" si="6"/>
        <v>0.94253789264627719</v>
      </c>
      <c r="CE169" s="218">
        <v>164</v>
      </c>
      <c r="CF169" s="228">
        <f t="shared" si="7"/>
        <v>0.97628477251091783</v>
      </c>
      <c r="CG169" s="218"/>
      <c r="CH169" s="229" t="s">
        <v>14027</v>
      </c>
      <c r="CI169" s="230" t="s">
        <v>14032</v>
      </c>
      <c r="CJ169" s="231" t="str">
        <f t="shared" si="8"/>
        <v>Dm</v>
      </c>
      <c r="CM169"/>
      <c r="CN169"/>
    </row>
    <row r="170" spans="28:92" ht="15" x14ac:dyDescent="0.25">
      <c r="AB170" s="217" t="s">
        <v>438</v>
      </c>
      <c r="AC170" s="218" t="s">
        <v>747</v>
      </c>
      <c r="AD170" s="218" t="s">
        <v>438</v>
      </c>
      <c r="AE170" s="218" t="s">
        <v>747</v>
      </c>
      <c r="AF170" s="218" t="s">
        <v>438</v>
      </c>
      <c r="AG170" s="218" t="s">
        <v>747</v>
      </c>
      <c r="AH170" s="219" t="s">
        <v>13395</v>
      </c>
      <c r="AI170" s="220" t="s">
        <v>13396</v>
      </c>
      <c r="AJ170" s="220" t="s">
        <v>14168</v>
      </c>
      <c r="AK170" s="219" t="s">
        <v>941</v>
      </c>
      <c r="AL170" s="221" t="s">
        <v>12900</v>
      </c>
      <c r="AM170" s="222" t="s">
        <v>13340</v>
      </c>
      <c r="AN170" s="41">
        <v>100</v>
      </c>
      <c r="AO170" s="41">
        <v>100.7</v>
      </c>
      <c r="AP170" s="41">
        <v>18</v>
      </c>
      <c r="AQ170" s="41">
        <v>0</v>
      </c>
      <c r="AR170" s="41">
        <f>INDEX(lad_payment_mff[Non-specialised payment MFF],MATCH(AB170,lad_payment_mff[LAD21],0))</f>
        <v>1.0727765570260088</v>
      </c>
      <c r="AS170" s="41">
        <f>INDEX(lad_payment_mff[Specialised payment MFF],MATCH(AB170,lad_payment_mff[LAD21],0))</f>
        <v>1.0892017430901846</v>
      </c>
      <c r="AT170" s="186">
        <f>INDEX(lad_payment_mff[Non-specialised MFF index 2026/27],MATCH(AB170,lad_payment_mff[LAD21],0))</f>
        <v>1.0093918622746927</v>
      </c>
      <c r="AU170" s="186">
        <f>INDEX(lad_payment_mff[Specialised MFF index 2026/27],MATCH(AB170,lad_payment_mff[LAD21],0))</f>
        <v>1.0117443850408452</v>
      </c>
      <c r="AV170" s="186">
        <f>INDEX(icb_mff_index[Non-specialised MFF index 2026/27],MATCH($AH170,icb_mff_index[ICB26],0))</f>
        <v>1.0187215185834679</v>
      </c>
      <c r="AW170" s="186">
        <f>INDEX(icb_mff_index[Specialised MFF index 2026/27],MATCH($AH170,icb_mff_index[ICB26],0))</f>
        <v>1.0382775035110314</v>
      </c>
      <c r="AX170" s="41">
        <v>1.0186896053225076</v>
      </c>
      <c r="AY170" s="185"/>
      <c r="AZ170" s="185"/>
      <c r="BA170" s="185"/>
      <c r="BB170" s="185"/>
      <c r="BC170" s="187"/>
      <c r="BF170" s="223"/>
      <c r="BG170" s="223"/>
      <c r="BH170" s="223"/>
      <c r="BI170" s="224"/>
      <c r="BJ170" s="225"/>
      <c r="BK170" s="225"/>
      <c r="BL170" s="225"/>
      <c r="BM170" s="226"/>
      <c r="BN170" s="187"/>
      <c r="BO170" s="187"/>
      <c r="BP170" s="227"/>
      <c r="CD170" s="228">
        <f t="shared" si="6"/>
        <v>1.0117443850408452</v>
      </c>
      <c r="CE170" s="218">
        <v>165</v>
      </c>
      <c r="CF170" s="228">
        <f t="shared" si="7"/>
        <v>0.97627637147383961</v>
      </c>
      <c r="CG170" s="218"/>
      <c r="CH170" s="229" t="s">
        <v>14057</v>
      </c>
      <c r="CI170" s="230" t="s">
        <v>14076</v>
      </c>
      <c r="CJ170" s="231" t="str">
        <f t="shared" si="8"/>
        <v>On</v>
      </c>
      <c r="CM170"/>
      <c r="CN170"/>
    </row>
    <row r="171" spans="28:92" ht="15" x14ac:dyDescent="0.25">
      <c r="AB171" s="217" t="s">
        <v>270</v>
      </c>
      <c r="AC171" s="218" t="s">
        <v>579</v>
      </c>
      <c r="AD171" s="218" t="s">
        <v>270</v>
      </c>
      <c r="AE171" s="218" t="s">
        <v>579</v>
      </c>
      <c r="AF171" s="218" t="s">
        <v>14119</v>
      </c>
      <c r="AG171" s="218" t="s">
        <v>14120</v>
      </c>
      <c r="AH171" s="219" t="s">
        <v>13417</v>
      </c>
      <c r="AI171" s="220" t="s">
        <v>13418</v>
      </c>
      <c r="AJ171" s="220" t="s">
        <v>14183</v>
      </c>
      <c r="AK171" s="219" t="s">
        <v>3998</v>
      </c>
      <c r="AL171" s="221" t="s">
        <v>12904</v>
      </c>
      <c r="AM171" s="222" t="s">
        <v>13338</v>
      </c>
      <c r="AN171" s="41">
        <v>100</v>
      </c>
      <c r="AO171" s="41">
        <v>74</v>
      </c>
      <c r="AP171" s="41">
        <v>9.5</v>
      </c>
      <c r="AQ171" s="41">
        <v>0</v>
      </c>
      <c r="AR171" s="41">
        <f>INDEX(lad_payment_mff[Non-specialised payment MFF],MATCH(AB171,lad_payment_mff[LAD21],0))</f>
        <v>1.1263178153425923</v>
      </c>
      <c r="AS171" s="41">
        <f>INDEX(lad_payment_mff[Specialised payment MFF],MATCH(AB171,lad_payment_mff[LAD21],0))</f>
        <v>1.1443426423919947</v>
      </c>
      <c r="AT171" s="186">
        <f>INDEX(lad_payment_mff[Non-specialised MFF index 2026/27],MATCH(AB171,lad_payment_mff[LAD21],0))</f>
        <v>1.0597696507216456</v>
      </c>
      <c r="AU171" s="186">
        <f>INDEX(lad_payment_mff[Specialised MFF index 2026/27],MATCH(AB171,lad_payment_mff[LAD21],0))</f>
        <v>1.0629640012493438</v>
      </c>
      <c r="AV171" s="186">
        <f>INDEX(icb_mff_index[Non-specialised MFF index 2026/27],MATCH($AH171,icb_mff_index[ICB26],0))</f>
        <v>1.0099089591019779</v>
      </c>
      <c r="AW171" s="186">
        <f>INDEX(icb_mff_index[Specialised MFF index 2026/27],MATCH($AH171,icb_mff_index[ICB26],0))</f>
        <v>1.0197529474816043</v>
      </c>
      <c r="AX171" s="41">
        <v>1.009879276774436</v>
      </c>
      <c r="AY171" s="185"/>
      <c r="AZ171" s="185"/>
      <c r="BA171" s="185"/>
      <c r="BB171" s="185"/>
      <c r="BC171" s="187"/>
      <c r="BF171" s="223"/>
      <c r="BG171" s="223"/>
      <c r="BH171" s="223"/>
      <c r="BI171" s="224"/>
      <c r="BJ171" s="225"/>
      <c r="BK171" s="225"/>
      <c r="BL171" s="225"/>
      <c r="BM171" s="226"/>
      <c r="BN171" s="187"/>
      <c r="BO171" s="187"/>
      <c r="BP171" s="227"/>
      <c r="CD171" s="228">
        <f t="shared" si="6"/>
        <v>1.0629640012493438</v>
      </c>
      <c r="CE171" s="218">
        <v>166</v>
      </c>
      <c r="CF171" s="228">
        <f t="shared" si="7"/>
        <v>0.9762351791050814</v>
      </c>
      <c r="CG171" s="218"/>
      <c r="CH171" s="229" t="s">
        <v>13262</v>
      </c>
      <c r="CI171" s="230" t="s">
        <v>14068</v>
      </c>
      <c r="CJ171" s="231" t="str">
        <f t="shared" si="8"/>
        <v>Xq</v>
      </c>
      <c r="CM171"/>
      <c r="CN171"/>
    </row>
    <row r="172" spans="28:92" ht="15" x14ac:dyDescent="0.25">
      <c r="AB172" s="217" t="s">
        <v>361</v>
      </c>
      <c r="AC172" s="218" t="s">
        <v>670</v>
      </c>
      <c r="AD172" s="218" t="s">
        <v>361</v>
      </c>
      <c r="AE172" s="218" t="s">
        <v>670</v>
      </c>
      <c r="AF172" s="218" t="s">
        <v>14051</v>
      </c>
      <c r="AG172" s="218" t="s">
        <v>14052</v>
      </c>
      <c r="AH172" s="219" t="s">
        <v>939</v>
      </c>
      <c r="AI172" s="220" t="s">
        <v>13412</v>
      </c>
      <c r="AJ172" s="220" t="s">
        <v>14180</v>
      </c>
      <c r="AK172" s="219" t="s">
        <v>939</v>
      </c>
      <c r="AL172" s="221" t="s">
        <v>12904</v>
      </c>
      <c r="AM172" s="222" t="s">
        <v>13338</v>
      </c>
      <c r="AN172" s="41">
        <v>100</v>
      </c>
      <c r="AO172" s="41">
        <v>71.8</v>
      </c>
      <c r="AP172" s="41">
        <v>13</v>
      </c>
      <c r="AQ172" s="41">
        <v>0</v>
      </c>
      <c r="AR172" s="41">
        <f>INDEX(lad_payment_mff[Non-specialised payment MFF],MATCH(AB172,lad_payment_mff[LAD21],0))</f>
        <v>1.054925658378975</v>
      </c>
      <c r="AS172" s="41">
        <f>INDEX(lad_payment_mff[Specialised payment MFF],MATCH(AB172,lad_payment_mff[LAD21],0))</f>
        <v>1.0621734190548346</v>
      </c>
      <c r="AT172" s="186">
        <f>INDEX(lad_payment_mff[Non-specialised MFF index 2026/27],MATCH(AB172,lad_payment_mff[LAD21],0))</f>
        <v>0.99259567884712263</v>
      </c>
      <c r="AU172" s="186">
        <f>INDEX(lad_payment_mff[Specialised MFF index 2026/27],MATCH(AB172,lad_payment_mff[LAD21],0))</f>
        <v>0.986638149898172</v>
      </c>
      <c r="AV172" s="186">
        <f>INDEX(icb_mff_index[Non-specialised MFF index 2026/27],MATCH($AH172,icb_mff_index[ICB26],0))</f>
        <v>0.99863131400663807</v>
      </c>
      <c r="AW172" s="186">
        <f>INDEX(icb_mff_index[Specialised MFF index 2026/27],MATCH($AH172,icb_mff_index[ICB26],0))</f>
        <v>0.99531339031461297</v>
      </c>
      <c r="AX172" s="41">
        <v>0.99855734254881034</v>
      </c>
      <c r="AY172" s="185"/>
      <c r="AZ172" s="185"/>
      <c r="BA172" s="185"/>
      <c r="BB172" s="185"/>
      <c r="BC172" s="187"/>
      <c r="BF172" s="223"/>
      <c r="BG172" s="223"/>
      <c r="BH172" s="223"/>
      <c r="BI172" s="224"/>
      <c r="BJ172" s="225"/>
      <c r="BK172" s="225"/>
      <c r="BL172" s="225"/>
      <c r="BM172" s="226"/>
      <c r="BN172" s="187"/>
      <c r="BO172" s="187"/>
      <c r="BP172" s="227"/>
      <c r="CD172" s="228">
        <f t="shared" si="6"/>
        <v>0.986638149898172</v>
      </c>
      <c r="CE172" s="218">
        <v>167</v>
      </c>
      <c r="CF172" s="228">
        <f t="shared" si="7"/>
        <v>0.97524525305687815</v>
      </c>
      <c r="CG172" s="218"/>
      <c r="CH172" s="229" t="s">
        <v>14066</v>
      </c>
      <c r="CI172" s="230" t="s">
        <v>14048</v>
      </c>
      <c r="CJ172" s="231" t="str">
        <f t="shared" si="8"/>
        <v>Wj</v>
      </c>
      <c r="CM172"/>
      <c r="CN172"/>
    </row>
    <row r="173" spans="28:92" ht="15" x14ac:dyDescent="0.25">
      <c r="AB173" s="217" t="s">
        <v>294</v>
      </c>
      <c r="AC173" s="218" t="s">
        <v>603</v>
      </c>
      <c r="AD173" s="218" t="s">
        <v>294</v>
      </c>
      <c r="AE173" s="218" t="s">
        <v>603</v>
      </c>
      <c r="AF173" s="218" t="s">
        <v>14029</v>
      </c>
      <c r="AG173" s="218" t="s">
        <v>14030</v>
      </c>
      <c r="AH173" s="219" t="s">
        <v>943</v>
      </c>
      <c r="AI173" s="220" t="s">
        <v>13391</v>
      </c>
      <c r="AJ173" s="220" t="s">
        <v>14164</v>
      </c>
      <c r="AK173" s="219" t="s">
        <v>943</v>
      </c>
      <c r="AL173" s="221" t="s">
        <v>12898</v>
      </c>
      <c r="AM173" s="222" t="s">
        <v>12899</v>
      </c>
      <c r="AN173" s="41">
        <v>100</v>
      </c>
      <c r="AO173" s="41">
        <v>94.6</v>
      </c>
      <c r="AP173" s="41">
        <v>19.2</v>
      </c>
      <c r="AQ173" s="41">
        <v>0</v>
      </c>
      <c r="AR173" s="41">
        <f>INDEX(lad_payment_mff[Non-specialised payment MFF],MATCH(AB173,lad_payment_mff[LAD21],0))</f>
        <v>1.0219136323853846</v>
      </c>
      <c r="AS173" s="41">
        <f>INDEX(lad_payment_mff[Specialised payment MFF],MATCH(AB173,lad_payment_mff[LAD21],0))</f>
        <v>1.035837494211878</v>
      </c>
      <c r="AT173" s="186">
        <f>INDEX(lad_payment_mff[Non-specialised MFF index 2026/27],MATCH(AB173,lad_payment_mff[LAD21],0))</f>
        <v>0.96153415892772098</v>
      </c>
      <c r="AU173" s="186">
        <f>INDEX(lad_payment_mff[Specialised MFF index 2026/27],MATCH(AB173,lad_payment_mff[LAD21],0))</f>
        <v>0.9621750747573603</v>
      </c>
      <c r="AV173" s="186">
        <f>INDEX(icb_mff_index[Non-specialised MFF index 2026/27],MATCH($AH173,icb_mff_index[ICB26],0))</f>
        <v>0.96668249514806648</v>
      </c>
      <c r="AW173" s="186">
        <f>INDEX(icb_mff_index[Specialised MFF index 2026/27],MATCH($AH173,icb_mff_index[ICB26],0))</f>
        <v>0.96263977260699574</v>
      </c>
      <c r="AX173" s="41">
        <v>0.96664234158970985</v>
      </c>
      <c r="AY173" s="185"/>
      <c r="AZ173" s="185"/>
      <c r="BA173" s="185"/>
      <c r="BB173" s="185"/>
      <c r="BC173" s="187"/>
      <c r="BF173" s="223"/>
      <c r="BG173" s="223"/>
      <c r="BH173" s="223"/>
      <c r="BI173" s="224"/>
      <c r="BJ173" s="225"/>
      <c r="BK173" s="225"/>
      <c r="BL173" s="225"/>
      <c r="BM173" s="226"/>
      <c r="BN173" s="187"/>
      <c r="BO173" s="187"/>
      <c r="BP173" s="227"/>
      <c r="CD173" s="228">
        <f t="shared" si="6"/>
        <v>0.9621750747573603</v>
      </c>
      <c r="CE173" s="218">
        <v>168</v>
      </c>
      <c r="CF173" s="228">
        <f t="shared" si="7"/>
        <v>0.9749879484937688</v>
      </c>
      <c r="CG173" s="218"/>
      <c r="CH173" s="229" t="s">
        <v>14022</v>
      </c>
      <c r="CI173" s="230" t="s">
        <v>14026</v>
      </c>
      <c r="CJ173" s="231" t="str">
        <f t="shared" si="8"/>
        <v>Jo</v>
      </c>
      <c r="CM173"/>
      <c r="CN173"/>
    </row>
    <row r="174" spans="28:92" ht="15" x14ac:dyDescent="0.25">
      <c r="AB174" s="217" t="s">
        <v>218</v>
      </c>
      <c r="AC174" s="218" t="s">
        <v>527</v>
      </c>
      <c r="AD174" s="218" t="s">
        <v>218</v>
      </c>
      <c r="AE174" s="218" t="s">
        <v>527</v>
      </c>
      <c r="AF174" s="218" t="s">
        <v>218</v>
      </c>
      <c r="AG174" s="218" t="s">
        <v>527</v>
      </c>
      <c r="AH174" s="219" t="s">
        <v>1033</v>
      </c>
      <c r="AI174" s="220" t="s">
        <v>13375</v>
      </c>
      <c r="AJ174" s="220" t="s">
        <v>14152</v>
      </c>
      <c r="AK174" s="219" t="s">
        <v>1033</v>
      </c>
      <c r="AL174" s="221" t="s">
        <v>12894</v>
      </c>
      <c r="AM174" s="222" t="s">
        <v>13346</v>
      </c>
      <c r="AN174" s="41">
        <v>100</v>
      </c>
      <c r="AO174" s="41">
        <v>126.7</v>
      </c>
      <c r="AP174" s="41">
        <v>29.8</v>
      </c>
      <c r="AQ174" s="41">
        <v>0</v>
      </c>
      <c r="AR174" s="41">
        <f>INDEX(lad_payment_mff[Non-specialised payment MFF],MATCH(AB174,lad_payment_mff[LAD21],0))</f>
        <v>1.0273072876816036</v>
      </c>
      <c r="AS174" s="41">
        <f>INDEX(lad_payment_mff[Specialised payment MFF],MATCH(AB174,lad_payment_mff[LAD21],0))</f>
        <v>1.0273944508432633</v>
      </c>
      <c r="AT174" s="186">
        <f>INDEX(lad_payment_mff[Non-specialised MFF index 2026/27],MATCH(AB174,lad_payment_mff[LAD21],0))</f>
        <v>0.9666091316499168</v>
      </c>
      <c r="AU174" s="186">
        <f>INDEX(lad_payment_mff[Specialised MFF index 2026/27],MATCH(AB174,lad_payment_mff[LAD21],0))</f>
        <v>0.95433244893065472</v>
      </c>
      <c r="AV174" s="186">
        <f>INDEX(icb_mff_index[Non-specialised MFF index 2026/27],MATCH($AH174,icb_mff_index[ICB26],0))</f>
        <v>0.96105765489333828</v>
      </c>
      <c r="AW174" s="186">
        <f>INDEX(icb_mff_index[Specialised MFF index 2026/27],MATCH($AH174,icb_mff_index[ICB26],0))</f>
        <v>0.95052519537099156</v>
      </c>
      <c r="AX174" s="41">
        <v>0.96100496181371553</v>
      </c>
      <c r="AY174" s="185"/>
      <c r="AZ174" s="185"/>
      <c r="BA174" s="185"/>
      <c r="BB174" s="185"/>
      <c r="BC174" s="187"/>
      <c r="BF174" s="223"/>
      <c r="BG174" s="223"/>
      <c r="BH174" s="223"/>
      <c r="BI174" s="224"/>
      <c r="BJ174" s="225"/>
      <c r="BK174" s="225"/>
      <c r="BL174" s="225"/>
      <c r="BM174" s="226"/>
      <c r="BN174" s="187"/>
      <c r="BO174" s="187"/>
      <c r="BP174" s="227"/>
      <c r="CD174" s="228">
        <f t="shared" si="6"/>
        <v>0.95433244893065472</v>
      </c>
      <c r="CE174" s="218">
        <v>169</v>
      </c>
      <c r="CF174" s="228">
        <f t="shared" si="7"/>
        <v>0.97389323186461374</v>
      </c>
      <c r="CG174" s="218"/>
      <c r="CH174" s="229" t="s">
        <v>14016</v>
      </c>
      <c r="CI174" s="230" t="s">
        <v>14076</v>
      </c>
      <c r="CJ174" s="231" t="str">
        <f t="shared" si="8"/>
        <v>An</v>
      </c>
      <c r="CM174"/>
      <c r="CN174"/>
    </row>
    <row r="175" spans="28:92" ht="15" x14ac:dyDescent="0.25">
      <c r="AB175" s="217" t="s">
        <v>281</v>
      </c>
      <c r="AC175" s="218" t="s">
        <v>590</v>
      </c>
      <c r="AD175" s="218" t="s">
        <v>281</v>
      </c>
      <c r="AE175" s="218" t="s">
        <v>590</v>
      </c>
      <c r="AF175" s="218" t="s">
        <v>14091</v>
      </c>
      <c r="AG175" s="218" t="s">
        <v>14092</v>
      </c>
      <c r="AH175" s="219" t="s">
        <v>1065</v>
      </c>
      <c r="AI175" s="220" t="s">
        <v>13393</v>
      </c>
      <c r="AJ175" s="220" t="s">
        <v>14166</v>
      </c>
      <c r="AK175" s="219" t="s">
        <v>1065</v>
      </c>
      <c r="AL175" s="221" t="s">
        <v>12898</v>
      </c>
      <c r="AM175" s="222" t="s">
        <v>12899</v>
      </c>
      <c r="AN175" s="41">
        <v>100</v>
      </c>
      <c r="AO175" s="41">
        <v>108.8</v>
      </c>
      <c r="AP175" s="41">
        <v>18.899999999999999</v>
      </c>
      <c r="AQ175" s="41">
        <v>0</v>
      </c>
      <c r="AR175" s="41">
        <f>INDEX(lad_payment_mff[Non-specialised payment MFF],MATCH(AB175,lad_payment_mff[LAD21],0))</f>
        <v>1.023608194066528</v>
      </c>
      <c r="AS175" s="41">
        <f>INDEX(lad_payment_mff[Specialised payment MFF],MATCH(AB175,lad_payment_mff[LAD21],0))</f>
        <v>1.0244326259677807</v>
      </c>
      <c r="AT175" s="186">
        <f>INDEX(lad_payment_mff[Non-specialised MFF index 2026/27],MATCH(AB175,lad_payment_mff[LAD21],0))</f>
        <v>0.96312859791864369</v>
      </c>
      <c r="AU175" s="186">
        <f>INDEX(lad_payment_mff[Specialised MFF index 2026/27],MATCH(AB175,lad_payment_mff[LAD21],0))</f>
        <v>0.95158125090305823</v>
      </c>
      <c r="AV175" s="186">
        <f>INDEX(icb_mff_index[Non-specialised MFF index 2026/27],MATCH($AH175,icb_mff_index[ICB26],0))</f>
        <v>0.96633625168467507</v>
      </c>
      <c r="AW175" s="186">
        <f>INDEX(icb_mff_index[Specialised MFF index 2026/27],MATCH($AH175,icb_mff_index[ICB26],0))</f>
        <v>0.95598201406001615</v>
      </c>
      <c r="AX175" s="41">
        <v>0.96627686901100041</v>
      </c>
      <c r="AY175" s="185"/>
      <c r="AZ175" s="185"/>
      <c r="BA175" s="185"/>
      <c r="BB175" s="185"/>
      <c r="BC175" s="187"/>
      <c r="BF175" s="223"/>
      <c r="BG175" s="223"/>
      <c r="BH175" s="223"/>
      <c r="BI175" s="224"/>
      <c r="BJ175" s="225"/>
      <c r="BK175" s="225"/>
      <c r="BL175" s="225"/>
      <c r="BM175" s="226"/>
      <c r="BN175" s="187"/>
      <c r="BO175" s="187"/>
      <c r="BP175" s="227"/>
      <c r="CD175" s="228">
        <f t="shared" si="6"/>
        <v>0.95158125090305823</v>
      </c>
      <c r="CE175" s="218">
        <v>170</v>
      </c>
      <c r="CF175" s="228">
        <f t="shared" si="7"/>
        <v>0.97318455658471248</v>
      </c>
      <c r="CG175" s="218"/>
      <c r="CH175" s="229" t="s">
        <v>14054</v>
      </c>
      <c r="CI175" s="230" t="s">
        <v>14069</v>
      </c>
      <c r="CJ175" s="231" t="str">
        <f t="shared" si="8"/>
        <v>Mi</v>
      </c>
      <c r="CM175"/>
      <c r="CN175"/>
    </row>
    <row r="176" spans="28:92" ht="15" x14ac:dyDescent="0.25">
      <c r="AB176" s="217" t="s">
        <v>177</v>
      </c>
      <c r="AC176" s="218" t="s">
        <v>486</v>
      </c>
      <c r="AD176" s="218" t="s">
        <v>177</v>
      </c>
      <c r="AE176" s="218" t="s">
        <v>486</v>
      </c>
      <c r="AF176" s="218" t="s">
        <v>177</v>
      </c>
      <c r="AG176" s="218" t="s">
        <v>486</v>
      </c>
      <c r="AH176" s="219" t="s">
        <v>947</v>
      </c>
      <c r="AI176" s="220" t="s">
        <v>13406</v>
      </c>
      <c r="AJ176" s="220" t="s">
        <v>14173</v>
      </c>
      <c r="AK176" s="219" t="s">
        <v>947</v>
      </c>
      <c r="AL176" s="221" t="s">
        <v>12902</v>
      </c>
      <c r="AM176" s="222" t="s">
        <v>12903</v>
      </c>
      <c r="AN176" s="41">
        <v>100</v>
      </c>
      <c r="AO176" s="41">
        <v>103.1</v>
      </c>
      <c r="AP176" s="41">
        <v>29.6</v>
      </c>
      <c r="AQ176" s="41">
        <v>0</v>
      </c>
      <c r="AR176" s="41">
        <f>INDEX(lad_payment_mff[Non-specialised payment MFF],MATCH(AB176,lad_payment_mff[LAD21],0))</f>
        <v>1.157340467665317</v>
      </c>
      <c r="AS176" s="41">
        <f>INDEX(lad_payment_mff[Specialised payment MFF],MATCH(AB176,lad_payment_mff[LAD21],0))</f>
        <v>1.1632125591000437</v>
      </c>
      <c r="AT176" s="186">
        <f>INDEX(lad_payment_mff[Non-specialised MFF index 2026/27],MATCH(AB176,lad_payment_mff[LAD21],0))</f>
        <v>1.0889593385421403</v>
      </c>
      <c r="AU176" s="186">
        <f>INDEX(lad_payment_mff[Specialised MFF index 2026/27],MATCH(AB176,lad_payment_mff[LAD21],0))</f>
        <v>1.0804920050343843</v>
      </c>
      <c r="AV176" s="186">
        <f>INDEX(icb_mff_index[Non-specialised MFF index 2026/27],MATCH($AH176,icb_mff_index[ICB26],0))</f>
        <v>1.0858909533216716</v>
      </c>
      <c r="AW176" s="186">
        <f>INDEX(icb_mff_index[Specialised MFF index 2026/27],MATCH($AH176,icb_mff_index[ICB26],0))</f>
        <v>1.0797587678199676</v>
      </c>
      <c r="AX176" s="41">
        <v>1.0858288808087446</v>
      </c>
      <c r="AY176" s="185"/>
      <c r="AZ176" s="185"/>
      <c r="BA176" s="185"/>
      <c r="BB176" s="185"/>
      <c r="BC176" s="187"/>
      <c r="BF176" s="223"/>
      <c r="BG176" s="223"/>
      <c r="BH176" s="223"/>
      <c r="BI176" s="224"/>
      <c r="BJ176" s="225"/>
      <c r="BK176" s="225"/>
      <c r="BL176" s="225"/>
      <c r="BM176" s="226"/>
      <c r="BN176" s="187"/>
      <c r="BO176" s="187"/>
      <c r="BP176" s="227"/>
      <c r="CD176" s="228">
        <f t="shared" si="6"/>
        <v>1.0804920050343843</v>
      </c>
      <c r="CE176" s="218">
        <v>171</v>
      </c>
      <c r="CF176" s="228">
        <f t="shared" si="7"/>
        <v>0.97201736107731507</v>
      </c>
      <c r="CG176" s="218"/>
      <c r="CH176" s="229" t="s">
        <v>14064</v>
      </c>
      <c r="CI176" s="230" t="s">
        <v>14041</v>
      </c>
      <c r="CJ176" s="231" t="str">
        <f t="shared" si="8"/>
        <v>Tt</v>
      </c>
      <c r="CM176"/>
      <c r="CN176"/>
    </row>
    <row r="177" spans="28:92" ht="15" x14ac:dyDescent="0.25">
      <c r="AB177" s="217" t="s">
        <v>396</v>
      </c>
      <c r="AC177" s="218" t="s">
        <v>705</v>
      </c>
      <c r="AD177" s="218" t="s">
        <v>396</v>
      </c>
      <c r="AE177" s="218" t="s">
        <v>705</v>
      </c>
      <c r="AF177" s="218" t="s">
        <v>14101</v>
      </c>
      <c r="AG177" s="218" t="s">
        <v>13427</v>
      </c>
      <c r="AH177" s="219" t="s">
        <v>1013</v>
      </c>
      <c r="AI177" s="220" t="s">
        <v>13426</v>
      </c>
      <c r="AJ177" s="220" t="s">
        <v>13427</v>
      </c>
      <c r="AK177" s="219" t="s">
        <v>1013</v>
      </c>
      <c r="AL177" s="221" t="s">
        <v>12906</v>
      </c>
      <c r="AM177" s="222" t="s">
        <v>13339</v>
      </c>
      <c r="AN177" s="41">
        <v>100</v>
      </c>
      <c r="AO177" s="41">
        <v>97.6</v>
      </c>
      <c r="AP177" s="41">
        <v>20.6</v>
      </c>
      <c r="AQ177" s="41">
        <v>0</v>
      </c>
      <c r="AR177" s="41">
        <f>INDEX(lad_payment_mff[Non-specialised payment MFF],MATCH(AB177,lad_payment_mff[LAD21],0))</f>
        <v>1.0151996470802647</v>
      </c>
      <c r="AS177" s="41">
        <f>INDEX(lad_payment_mff[Specialised payment MFF],MATCH(AB177,lad_payment_mff[LAD21],0))</f>
        <v>1.0235179703348494</v>
      </c>
      <c r="AT177" s="186">
        <f>INDEX(lad_payment_mff[Non-specialised MFF index 2026/27],MATCH(AB177,lad_payment_mff[LAD21],0))</f>
        <v>0.9552168675159769</v>
      </c>
      <c r="AU177" s="186">
        <f>INDEX(lad_payment_mff[Specialised MFF index 2026/27],MATCH(AB177,lad_payment_mff[LAD21],0))</f>
        <v>0.95073163997768728</v>
      </c>
      <c r="AV177" s="186">
        <f>INDEX(icb_mff_index[Non-specialised MFF index 2026/27],MATCH($AH177,icb_mff_index[ICB26],0))</f>
        <v>0.95069040392551007</v>
      </c>
      <c r="AW177" s="186">
        <f>INDEX(icb_mff_index[Specialised MFF index 2026/27],MATCH($AH177,icb_mff_index[ICB26],0))</f>
        <v>0.94509951835263206</v>
      </c>
      <c r="AX177" s="41">
        <v>0.95063238512158976</v>
      </c>
      <c r="AY177" s="185"/>
      <c r="AZ177" s="185"/>
      <c r="BA177" s="185"/>
      <c r="BB177" s="185"/>
      <c r="BC177" s="187"/>
      <c r="BF177" s="223"/>
      <c r="BG177" s="223"/>
      <c r="BH177" s="223"/>
      <c r="BI177" s="224"/>
      <c r="BJ177" s="225"/>
      <c r="BK177" s="225"/>
      <c r="BL177" s="225"/>
      <c r="BM177" s="226"/>
      <c r="BN177" s="187"/>
      <c r="BO177" s="187"/>
      <c r="BP177" s="227"/>
      <c r="CD177" s="228">
        <f t="shared" si="6"/>
        <v>0.95073163997768728</v>
      </c>
      <c r="CE177" s="218">
        <v>172</v>
      </c>
      <c r="CF177" s="228">
        <f t="shared" si="7"/>
        <v>0.97186831270278606</v>
      </c>
      <c r="CG177" s="218"/>
      <c r="CH177" s="229" t="s">
        <v>14053</v>
      </c>
      <c r="CI177" s="230" t="s">
        <v>14075</v>
      </c>
      <c r="CJ177" s="231" t="str">
        <f t="shared" si="8"/>
        <v>Vg</v>
      </c>
      <c r="CM177"/>
      <c r="CN177"/>
    </row>
    <row r="178" spans="28:92" ht="15" x14ac:dyDescent="0.25">
      <c r="AB178" s="217" t="s">
        <v>401</v>
      </c>
      <c r="AC178" s="218" t="s">
        <v>710</v>
      </c>
      <c r="AD178" s="218" t="s">
        <v>401</v>
      </c>
      <c r="AE178" s="218" t="s">
        <v>710</v>
      </c>
      <c r="AF178" s="218" t="s">
        <v>14020</v>
      </c>
      <c r="AG178" s="218" t="s">
        <v>14021</v>
      </c>
      <c r="AH178" s="219" t="s">
        <v>975</v>
      </c>
      <c r="AI178" s="220" t="s">
        <v>13385</v>
      </c>
      <c r="AJ178" s="220" t="s">
        <v>14160</v>
      </c>
      <c r="AK178" s="219" t="s">
        <v>975</v>
      </c>
      <c r="AL178" s="221" t="s">
        <v>12898</v>
      </c>
      <c r="AM178" s="222" t="s">
        <v>12899</v>
      </c>
      <c r="AN178" s="41">
        <v>100</v>
      </c>
      <c r="AO178" s="41">
        <v>94</v>
      </c>
      <c r="AP178" s="41">
        <v>17.399999999999999</v>
      </c>
      <c r="AQ178" s="41">
        <v>0</v>
      </c>
      <c r="AR178" s="41">
        <f>INDEX(lad_payment_mff[Non-specialised payment MFF],MATCH(AB178,lad_payment_mff[LAD21],0))</f>
        <v>1.0213491575027438</v>
      </c>
      <c r="AS178" s="41">
        <f>INDEX(lad_payment_mff[Specialised payment MFF],MATCH(AB178,lad_payment_mff[LAD21],0))</f>
        <v>1.0293424775532005</v>
      </c>
      <c r="AT178" s="186">
        <f>INDEX(lad_payment_mff[Non-specialised MFF index 2026/27],MATCH(AB178,lad_payment_mff[LAD21],0))</f>
        <v>0.96100303588139502</v>
      </c>
      <c r="AU178" s="186">
        <f>INDEX(lad_payment_mff[Specialised MFF index 2026/27],MATCH(AB178,lad_payment_mff[LAD21],0))</f>
        <v>0.95614194391006746</v>
      </c>
      <c r="AV178" s="186">
        <f>INDEX(icb_mff_index[Non-specialised MFF index 2026/27],MATCH($AH178,icb_mff_index[ICB26],0))</f>
        <v>0.97073868355686332</v>
      </c>
      <c r="AW178" s="186">
        <f>INDEX(icb_mff_index[Specialised MFF index 2026/27],MATCH($AH178,icb_mff_index[ICB26],0))</f>
        <v>0.96295005889545138</v>
      </c>
      <c r="AX178" s="41">
        <v>0.97069297391100784</v>
      </c>
      <c r="AY178" s="185"/>
      <c r="AZ178" s="185"/>
      <c r="BA178" s="185"/>
      <c r="BB178" s="185"/>
      <c r="BC178" s="187"/>
      <c r="BF178" s="223"/>
      <c r="BG178" s="223"/>
      <c r="BH178" s="223"/>
      <c r="BI178" s="224"/>
      <c r="BJ178" s="225"/>
      <c r="BK178" s="225"/>
      <c r="BL178" s="225"/>
      <c r="BM178" s="226"/>
      <c r="BN178" s="187"/>
      <c r="BO178" s="187"/>
      <c r="BP178" s="227"/>
      <c r="CD178" s="228">
        <f t="shared" si="6"/>
        <v>0.95614194391006746</v>
      </c>
      <c r="CE178" s="218">
        <v>173</v>
      </c>
      <c r="CF178" s="228">
        <f t="shared" si="7"/>
        <v>0.97176160377018161</v>
      </c>
      <c r="CG178" s="218"/>
      <c r="CH178" s="229" t="s">
        <v>14031</v>
      </c>
      <c r="CI178" s="230" t="s">
        <v>14062</v>
      </c>
      <c r="CJ178" s="231" t="str">
        <f t="shared" si="8"/>
        <v>Kl</v>
      </c>
      <c r="CM178"/>
      <c r="CN178"/>
    </row>
    <row r="179" spans="28:92" ht="15" x14ac:dyDescent="0.25">
      <c r="AB179" s="217" t="s">
        <v>466</v>
      </c>
      <c r="AC179" s="218" t="s">
        <v>775</v>
      </c>
      <c r="AD179" s="218" t="s">
        <v>466</v>
      </c>
      <c r="AE179" s="218" t="s">
        <v>775</v>
      </c>
      <c r="AF179" s="218" t="s">
        <v>466</v>
      </c>
      <c r="AG179" s="218" t="s">
        <v>775</v>
      </c>
      <c r="AH179" s="219" t="s">
        <v>1076</v>
      </c>
      <c r="AI179" s="220" t="s">
        <v>13374</v>
      </c>
      <c r="AJ179" s="220" t="s">
        <v>14151</v>
      </c>
      <c r="AK179" s="219" t="s">
        <v>1076</v>
      </c>
      <c r="AL179" s="221" t="s">
        <v>12894</v>
      </c>
      <c r="AM179" s="222" t="s">
        <v>13346</v>
      </c>
      <c r="AN179" s="41">
        <v>100</v>
      </c>
      <c r="AO179" s="41">
        <v>121.1</v>
      </c>
      <c r="AP179" s="41">
        <v>31.3</v>
      </c>
      <c r="AQ179" s="41">
        <v>0</v>
      </c>
      <c r="AR179" s="41">
        <f>INDEX(lad_payment_mff[Non-specialised payment MFF],MATCH(AB179,lad_payment_mff[LAD21],0))</f>
        <v>1.0198830330791908</v>
      </c>
      <c r="AS179" s="41">
        <f>INDEX(lad_payment_mff[Specialised payment MFF],MATCH(AB179,lad_payment_mff[LAD21],0))</f>
        <v>1.0211236245028321</v>
      </c>
      <c r="AT179" s="186">
        <f>INDEX(lad_payment_mff[Non-specialised MFF index 2026/27],MATCH(AB179,lad_payment_mff[LAD21],0))</f>
        <v>0.95962353699830927</v>
      </c>
      <c r="AU179" s="186">
        <f>INDEX(lad_payment_mff[Specialised MFF index 2026/27],MATCH(AB179,lad_payment_mff[LAD21],0))</f>
        <v>0.9485075653590419</v>
      </c>
      <c r="AV179" s="186">
        <f>INDEX(icb_mff_index[Non-specialised MFF index 2026/27],MATCH($AH179,icb_mff_index[ICB26],0))</f>
        <v>0.96206432369649164</v>
      </c>
      <c r="AW179" s="186">
        <f>INDEX(icb_mff_index[Specialised MFF index 2026/27],MATCH($AH179,icb_mff_index[ICB26],0))</f>
        <v>0.9506676800530548</v>
      </c>
      <c r="AX179" s="41">
        <v>0.96200980836760297</v>
      </c>
      <c r="AY179" s="185"/>
      <c r="AZ179" s="185"/>
      <c r="BA179" s="185"/>
      <c r="BB179" s="185"/>
      <c r="BC179" s="187"/>
      <c r="BF179" s="223"/>
      <c r="BG179" s="223"/>
      <c r="BH179" s="223"/>
      <c r="BI179" s="224"/>
      <c r="BJ179" s="225"/>
      <c r="BK179" s="225"/>
      <c r="BL179" s="225"/>
      <c r="BM179" s="226"/>
      <c r="BN179" s="187"/>
      <c r="BO179" s="187"/>
      <c r="BP179" s="227"/>
      <c r="CD179" s="228">
        <f t="shared" si="6"/>
        <v>0.9485075653590419</v>
      </c>
      <c r="CE179" s="218">
        <v>174</v>
      </c>
      <c r="CF179" s="228">
        <f t="shared" si="7"/>
        <v>0.97156861719292464</v>
      </c>
      <c r="CG179" s="218"/>
      <c r="CH179" s="229" t="s">
        <v>14042</v>
      </c>
      <c r="CI179" s="230" t="s">
        <v>14015</v>
      </c>
      <c r="CJ179" s="231" t="str">
        <f t="shared" si="8"/>
        <v>Gp</v>
      </c>
      <c r="CM179"/>
      <c r="CN179"/>
    </row>
    <row r="180" spans="28:92" ht="15" x14ac:dyDescent="0.25">
      <c r="AB180" s="217" t="s">
        <v>354</v>
      </c>
      <c r="AC180" s="218" t="s">
        <v>663</v>
      </c>
      <c r="AD180" s="218" t="s">
        <v>354</v>
      </c>
      <c r="AE180" s="218" t="s">
        <v>663</v>
      </c>
      <c r="AF180" s="218" t="s">
        <v>14085</v>
      </c>
      <c r="AG180" s="218" t="s">
        <v>14086</v>
      </c>
      <c r="AH180" s="219" t="s">
        <v>13395</v>
      </c>
      <c r="AI180" s="220" t="s">
        <v>13396</v>
      </c>
      <c r="AJ180" s="220" t="s">
        <v>14168</v>
      </c>
      <c r="AK180" s="219" t="s">
        <v>937</v>
      </c>
      <c r="AL180" s="221" t="s">
        <v>12900</v>
      </c>
      <c r="AM180" s="222" t="s">
        <v>13340</v>
      </c>
      <c r="AN180" s="41">
        <v>100</v>
      </c>
      <c r="AO180" s="41">
        <v>81.2</v>
      </c>
      <c r="AP180" s="41">
        <v>11.6</v>
      </c>
      <c r="AQ180" s="41">
        <v>0</v>
      </c>
      <c r="AR180" s="41">
        <f>INDEX(lad_payment_mff[Non-specialised payment MFF],MATCH(AB180,lad_payment_mff[LAD21],0))</f>
        <v>1.0945296378210914</v>
      </c>
      <c r="AS180" s="41">
        <f>INDEX(lad_payment_mff[Specialised payment MFF],MATCH(AB180,lad_payment_mff[LAD21],0))</f>
        <v>1.1186245219477202</v>
      </c>
      <c r="AT180" s="186">
        <f>INDEX(lad_payment_mff[Non-specialised MFF index 2026/27],MATCH(AB180,lad_payment_mff[LAD21],0))</f>
        <v>1.0298596685388719</v>
      </c>
      <c r="AU180" s="186">
        <f>INDEX(lad_payment_mff[Specialised MFF index 2026/27],MATCH(AB180,lad_payment_mff[LAD21],0))</f>
        <v>1.0390747960416151</v>
      </c>
      <c r="AV180" s="186">
        <f>INDEX(icb_mff_index[Non-specialised MFF index 2026/27],MATCH($AH180,icb_mff_index[ICB26],0))</f>
        <v>1.0187215185834679</v>
      </c>
      <c r="AW180" s="186">
        <f>INDEX(icb_mff_index[Specialised MFF index 2026/27],MATCH($AH180,icb_mff_index[ICB26],0))</f>
        <v>1.0382775035110314</v>
      </c>
      <c r="AX180" s="41">
        <v>1.0186896053225076</v>
      </c>
      <c r="AY180" s="185"/>
      <c r="AZ180" s="185"/>
      <c r="BA180" s="185"/>
      <c r="BB180" s="185"/>
      <c r="BC180" s="187"/>
      <c r="BF180" s="223"/>
      <c r="BG180" s="223"/>
      <c r="BH180" s="223"/>
      <c r="BI180" s="224"/>
      <c r="BJ180" s="225"/>
      <c r="BK180" s="225"/>
      <c r="BL180" s="225"/>
      <c r="BM180" s="226"/>
      <c r="BN180" s="187"/>
      <c r="BO180" s="187"/>
      <c r="BP180" s="227"/>
      <c r="CD180" s="228">
        <f t="shared" si="6"/>
        <v>1.0390747960416151</v>
      </c>
      <c r="CE180" s="218">
        <v>175</v>
      </c>
      <c r="CF180" s="228">
        <f t="shared" si="7"/>
        <v>0.97104559114843125</v>
      </c>
      <c r="CG180" s="218"/>
      <c r="CH180" s="229" t="s">
        <v>14057</v>
      </c>
      <c r="CI180" s="230" t="s">
        <v>14068</v>
      </c>
      <c r="CJ180" s="231" t="str">
        <f t="shared" si="8"/>
        <v>Oq</v>
      </c>
      <c r="CM180"/>
      <c r="CN180"/>
    </row>
    <row r="181" spans="28:92" ht="15" x14ac:dyDescent="0.25">
      <c r="AB181" s="217" t="s">
        <v>317</v>
      </c>
      <c r="AC181" s="218" t="s">
        <v>626</v>
      </c>
      <c r="AD181" s="218" t="s">
        <v>317</v>
      </c>
      <c r="AE181" s="218" t="s">
        <v>626</v>
      </c>
      <c r="AF181" s="218" t="s">
        <v>14067</v>
      </c>
      <c r="AG181" s="218" t="s">
        <v>13389</v>
      </c>
      <c r="AH181" s="219" t="s">
        <v>1007</v>
      </c>
      <c r="AI181" s="220" t="s">
        <v>13388</v>
      </c>
      <c r="AJ181" s="220" t="s">
        <v>13389</v>
      </c>
      <c r="AK181" s="219" t="s">
        <v>1007</v>
      </c>
      <c r="AL181" s="221" t="s">
        <v>12898</v>
      </c>
      <c r="AM181" s="222" t="s">
        <v>12899</v>
      </c>
      <c r="AN181" s="41">
        <v>100</v>
      </c>
      <c r="AO181" s="41">
        <v>86.7</v>
      </c>
      <c r="AP181" s="41">
        <v>11.6</v>
      </c>
      <c r="AQ181" s="41">
        <v>0</v>
      </c>
      <c r="AR181" s="41">
        <f>INDEX(lad_payment_mff[Non-specialised payment MFF],MATCH(AB181,lad_payment_mff[LAD21],0))</f>
        <v>1.0133413856514502</v>
      </c>
      <c r="AS181" s="41">
        <f>INDEX(lad_payment_mff[Specialised payment MFF],MATCH(AB181,lad_payment_mff[LAD21],0))</f>
        <v>1.0243945466530251</v>
      </c>
      <c r="AT181" s="186">
        <f>INDEX(lad_payment_mff[Non-specialised MFF index 2026/27],MATCH(AB181,lad_payment_mff[LAD21],0))</f>
        <v>0.95346840092995877</v>
      </c>
      <c r="AU181" s="186">
        <f>INDEX(lad_payment_mff[Specialised MFF index 2026/27],MATCH(AB181,lad_payment_mff[LAD21],0))</f>
        <v>0.95154587955598313</v>
      </c>
      <c r="AV181" s="186">
        <f>INDEX(icb_mff_index[Non-specialised MFF index 2026/27],MATCH($AH181,icb_mff_index[ICB26],0))</f>
        <v>0.95726056788736957</v>
      </c>
      <c r="AW181" s="186">
        <f>INDEX(icb_mff_index[Specialised MFF index 2026/27],MATCH($AH181,icb_mff_index[ICB26],0))</f>
        <v>0.95991995059400237</v>
      </c>
      <c r="AX181" s="41">
        <v>0.95720498193694259</v>
      </c>
      <c r="AY181" s="185"/>
      <c r="AZ181" s="185"/>
      <c r="BA181" s="185"/>
      <c r="BB181" s="185"/>
      <c r="BC181" s="187"/>
      <c r="BF181" s="223"/>
      <c r="BG181" s="223"/>
      <c r="BH181" s="223"/>
      <c r="BI181" s="224"/>
      <c r="BJ181" s="225"/>
      <c r="BK181" s="225"/>
      <c r="BL181" s="225"/>
      <c r="BM181" s="226"/>
      <c r="BN181" s="187"/>
      <c r="BO181" s="187"/>
      <c r="BP181" s="227"/>
      <c r="CD181" s="228">
        <f t="shared" si="6"/>
        <v>0.95154587955598313</v>
      </c>
      <c r="CE181" s="218">
        <v>176</v>
      </c>
      <c r="CF181" s="228">
        <f t="shared" si="7"/>
        <v>0.9708258334278832</v>
      </c>
      <c r="CG181" s="218"/>
      <c r="CH181" s="229" t="s">
        <v>14022</v>
      </c>
      <c r="CI181" s="230" t="s">
        <v>14015</v>
      </c>
      <c r="CJ181" s="231" t="str">
        <f t="shared" si="8"/>
        <v>Jp</v>
      </c>
      <c r="CM181"/>
      <c r="CN181"/>
    </row>
    <row r="182" spans="28:92" ht="15" x14ac:dyDescent="0.25">
      <c r="AB182" s="217" t="s">
        <v>465</v>
      </c>
      <c r="AC182" s="218" t="s">
        <v>774</v>
      </c>
      <c r="AD182" s="218" t="s">
        <v>465</v>
      </c>
      <c r="AE182" s="218" t="s">
        <v>774</v>
      </c>
      <c r="AF182" s="218" t="s">
        <v>465</v>
      </c>
      <c r="AG182" s="218" t="s">
        <v>774</v>
      </c>
      <c r="AH182" s="219" t="s">
        <v>1076</v>
      </c>
      <c r="AI182" s="220" t="s">
        <v>13374</v>
      </c>
      <c r="AJ182" s="220" t="s">
        <v>14151</v>
      </c>
      <c r="AK182" s="219" t="s">
        <v>1076</v>
      </c>
      <c r="AL182" s="221" t="s">
        <v>12894</v>
      </c>
      <c r="AM182" s="222" t="s">
        <v>13346</v>
      </c>
      <c r="AN182" s="41">
        <v>100</v>
      </c>
      <c r="AO182" s="41">
        <v>108.6</v>
      </c>
      <c r="AP182" s="41">
        <v>22.1</v>
      </c>
      <c r="AQ182" s="41">
        <v>0</v>
      </c>
      <c r="AR182" s="41">
        <f>INDEX(lad_payment_mff[Non-specialised payment MFF],MATCH(AB182,lad_payment_mff[LAD21],0))</f>
        <v>1.0197444517716072</v>
      </c>
      <c r="AS182" s="41">
        <f>INDEX(lad_payment_mff[Specialised payment MFF],MATCH(AB182,lad_payment_mff[LAD21],0))</f>
        <v>1.0229170525453071</v>
      </c>
      <c r="AT182" s="186">
        <f>INDEX(lad_payment_mff[Non-specialised MFF index 2026/27],MATCH(AB182,lad_payment_mff[LAD21],0))</f>
        <v>0.9594931437274824</v>
      </c>
      <c r="AU182" s="186">
        <f>INDEX(lad_payment_mff[Specialised MFF index 2026/27],MATCH(AB182,lad_payment_mff[LAD21],0))</f>
        <v>0.95017345578151002</v>
      </c>
      <c r="AV182" s="186">
        <f>INDEX(icb_mff_index[Non-specialised MFF index 2026/27],MATCH($AH182,icb_mff_index[ICB26],0))</f>
        <v>0.96206432369649164</v>
      </c>
      <c r="AW182" s="186">
        <f>INDEX(icb_mff_index[Specialised MFF index 2026/27],MATCH($AH182,icb_mff_index[ICB26],0))</f>
        <v>0.9506676800530548</v>
      </c>
      <c r="AX182" s="41">
        <v>0.96200980836760297</v>
      </c>
      <c r="AY182" s="185"/>
      <c r="AZ182" s="185"/>
      <c r="BA182" s="185"/>
      <c r="BB182" s="185"/>
      <c r="BC182" s="187"/>
      <c r="BF182" s="223"/>
      <c r="BG182" s="223"/>
      <c r="BH182" s="223"/>
      <c r="BI182" s="224"/>
      <c r="BJ182" s="225"/>
      <c r="BK182" s="225"/>
      <c r="BL182" s="225"/>
      <c r="BM182" s="226"/>
      <c r="BN182" s="187"/>
      <c r="BO182" s="187"/>
      <c r="BP182" s="227"/>
      <c r="CD182" s="228">
        <f t="shared" si="6"/>
        <v>0.95017345578151002</v>
      </c>
      <c r="CE182" s="218">
        <v>177</v>
      </c>
      <c r="CF182" s="228">
        <f t="shared" si="7"/>
        <v>0.97064435418297734</v>
      </c>
      <c r="CG182" s="218"/>
      <c r="CH182" s="229" t="s">
        <v>14042</v>
      </c>
      <c r="CI182" s="230" t="s">
        <v>14026</v>
      </c>
      <c r="CJ182" s="231" t="str">
        <f t="shared" si="8"/>
        <v>Go</v>
      </c>
      <c r="CM182"/>
      <c r="CN182"/>
    </row>
    <row r="183" spans="28:92" ht="15" x14ac:dyDescent="0.25">
      <c r="AB183" s="217" t="s">
        <v>309</v>
      </c>
      <c r="AC183" s="218" t="s">
        <v>618</v>
      </c>
      <c r="AD183" s="218" t="s">
        <v>309</v>
      </c>
      <c r="AE183" s="218" t="s">
        <v>618</v>
      </c>
      <c r="AF183" s="218" t="s">
        <v>14081</v>
      </c>
      <c r="AG183" s="218" t="s">
        <v>14082</v>
      </c>
      <c r="AH183" s="219" t="s">
        <v>13402</v>
      </c>
      <c r="AI183" s="220" t="s">
        <v>13403</v>
      </c>
      <c r="AJ183" s="220" t="s">
        <v>14171</v>
      </c>
      <c r="AK183" s="219" t="s">
        <v>960</v>
      </c>
      <c r="AL183" s="221" t="s">
        <v>12900</v>
      </c>
      <c r="AM183" s="222" t="s">
        <v>13340</v>
      </c>
      <c r="AN183" s="41">
        <v>100</v>
      </c>
      <c r="AO183" s="41">
        <v>85.6</v>
      </c>
      <c r="AP183" s="41">
        <v>21.1</v>
      </c>
      <c r="AQ183" s="41">
        <v>0</v>
      </c>
      <c r="AR183" s="41">
        <f>INDEX(lad_payment_mff[Non-specialised payment MFF],MATCH(AB183,lad_payment_mff[LAD21],0))</f>
        <v>1.0211746561286936</v>
      </c>
      <c r="AS183" s="41">
        <f>INDEX(lad_payment_mff[Specialised payment MFF],MATCH(AB183,lad_payment_mff[LAD21],0))</f>
        <v>1.0864821784807506</v>
      </c>
      <c r="AT183" s="186">
        <f>INDEX(lad_payment_mff[Non-specialised MFF index 2026/27],MATCH(AB183,lad_payment_mff[LAD21],0))</f>
        <v>0.96083884487091153</v>
      </c>
      <c r="AU183" s="186">
        <f>INDEX(lad_payment_mff[Specialised MFF index 2026/27],MATCH(AB183,lad_payment_mff[LAD21],0))</f>
        <v>1.0092182192126995</v>
      </c>
      <c r="AV183" s="186">
        <f>INDEX(icb_mff_index[Non-specialised MFF index 2026/27],MATCH($AH183,icb_mff_index[ICB26],0))</f>
        <v>0.96786059043145989</v>
      </c>
      <c r="AW183" s="186">
        <f>INDEX(icb_mff_index[Specialised MFF index 2026/27],MATCH($AH183,icb_mff_index[ICB26],0))</f>
        <v>1.0132629159474114</v>
      </c>
      <c r="AX183" s="41">
        <v>0.96781310469859927</v>
      </c>
      <c r="AY183" s="185"/>
      <c r="AZ183" s="185"/>
      <c r="BA183" s="185"/>
      <c r="BB183" s="185"/>
      <c r="BC183" s="187"/>
      <c r="BF183" s="223"/>
      <c r="BG183" s="223"/>
      <c r="BH183" s="223"/>
      <c r="BI183" s="224"/>
      <c r="BJ183" s="225"/>
      <c r="BK183" s="225"/>
      <c r="BL183" s="225"/>
      <c r="BM183" s="226"/>
      <c r="BN183" s="187"/>
      <c r="BO183" s="187"/>
      <c r="BP183" s="227"/>
      <c r="CD183" s="228">
        <f t="shared" si="6"/>
        <v>1.0092182192126995</v>
      </c>
      <c r="CE183" s="218">
        <v>178</v>
      </c>
      <c r="CF183" s="228">
        <f t="shared" si="7"/>
        <v>0.97057119675896486</v>
      </c>
      <c r="CG183" s="218"/>
      <c r="CH183" s="229" t="s">
        <v>14050</v>
      </c>
      <c r="CI183" s="230" t="s">
        <v>14036</v>
      </c>
      <c r="CJ183" s="231" t="str">
        <f t="shared" si="8"/>
        <v>Lu</v>
      </c>
      <c r="CM183"/>
      <c r="CN183"/>
    </row>
    <row r="184" spans="28:92" ht="15" x14ac:dyDescent="0.25">
      <c r="AB184" s="217" t="s">
        <v>420</v>
      </c>
      <c r="AC184" s="218" t="s">
        <v>729</v>
      </c>
      <c r="AD184" s="218" t="s">
        <v>420</v>
      </c>
      <c r="AE184" s="218" t="s">
        <v>729</v>
      </c>
      <c r="AF184" s="218" t="s">
        <v>420</v>
      </c>
      <c r="AG184" s="218" t="s">
        <v>729</v>
      </c>
      <c r="AH184" s="219" t="s">
        <v>1216</v>
      </c>
      <c r="AI184" s="220" t="s">
        <v>13390</v>
      </c>
      <c r="AJ184" s="220" t="s">
        <v>14163</v>
      </c>
      <c r="AK184" s="219" t="s">
        <v>1216</v>
      </c>
      <c r="AL184" s="221" t="s">
        <v>12898</v>
      </c>
      <c r="AM184" s="222" t="s">
        <v>12899</v>
      </c>
      <c r="AN184" s="41">
        <v>100</v>
      </c>
      <c r="AO184" s="41">
        <v>102.9</v>
      </c>
      <c r="AP184" s="41">
        <v>19.7</v>
      </c>
      <c r="AQ184" s="41">
        <v>0</v>
      </c>
      <c r="AR184" s="41">
        <f>INDEX(lad_payment_mff[Non-specialised payment MFF],MATCH(AB184,lad_payment_mff[LAD21],0))</f>
        <v>1.0397108708055165</v>
      </c>
      <c r="AS184" s="41">
        <f>INDEX(lad_payment_mff[Specialised payment MFF],MATCH(AB184,lad_payment_mff[LAD21],0))</f>
        <v>1.052471830963585</v>
      </c>
      <c r="AT184" s="186">
        <f>INDEX(lad_payment_mff[Non-specialised MFF index 2026/27],MATCH(AB184,lad_payment_mff[LAD21],0))</f>
        <v>0.9782798526274834</v>
      </c>
      <c r="AU184" s="186">
        <f>INDEX(lad_payment_mff[Specialised MFF index 2026/27],MATCH(AB184,lad_payment_mff[LAD21],0))</f>
        <v>0.97762647934258584</v>
      </c>
      <c r="AV184" s="186">
        <f>INDEX(icb_mff_index[Non-specialised MFF index 2026/27],MATCH($AH184,icb_mff_index[ICB26],0))</f>
        <v>0.98389275543745647</v>
      </c>
      <c r="AW184" s="186">
        <f>INDEX(icb_mff_index[Specialised MFF index 2026/27],MATCH($AH184,icb_mff_index[ICB26],0))</f>
        <v>0.98081352752426731</v>
      </c>
      <c r="AX184" s="41">
        <v>0.98384511209148195</v>
      </c>
      <c r="AY184" s="185"/>
      <c r="AZ184" s="185"/>
      <c r="BA184" s="185"/>
      <c r="BB184" s="185"/>
      <c r="BC184" s="187"/>
      <c r="BF184" s="223"/>
      <c r="BG184" s="223"/>
      <c r="BH184" s="223"/>
      <c r="BI184" s="224"/>
      <c r="BJ184" s="225"/>
      <c r="BK184" s="225"/>
      <c r="BL184" s="225"/>
      <c r="BM184" s="226"/>
      <c r="BN184" s="187"/>
      <c r="BO184" s="187"/>
      <c r="BP184" s="227"/>
      <c r="CD184" s="228">
        <f t="shared" si="6"/>
        <v>0.97762647934258584</v>
      </c>
      <c r="CE184" s="218">
        <v>179</v>
      </c>
      <c r="CF184" s="228">
        <f t="shared" si="7"/>
        <v>0.97004160483326762</v>
      </c>
      <c r="CG184" s="218"/>
      <c r="CH184" s="229" t="s">
        <v>14050</v>
      </c>
      <c r="CI184" s="230" t="s">
        <v>14015</v>
      </c>
      <c r="CJ184" s="231" t="str">
        <f t="shared" si="8"/>
        <v>Lp</v>
      </c>
      <c r="CM184"/>
      <c r="CN184"/>
    </row>
    <row r="185" spans="28:92" ht="15" x14ac:dyDescent="0.25">
      <c r="AB185" s="217" t="s">
        <v>454</v>
      </c>
      <c r="AC185" s="218" t="s">
        <v>763</v>
      </c>
      <c r="AD185" s="218" t="s">
        <v>454</v>
      </c>
      <c r="AE185" s="218" t="s">
        <v>763</v>
      </c>
      <c r="AF185" s="218" t="s">
        <v>454</v>
      </c>
      <c r="AG185" s="218" t="s">
        <v>763</v>
      </c>
      <c r="AH185" s="219" t="s">
        <v>1063</v>
      </c>
      <c r="AI185" s="220" t="s">
        <v>13423</v>
      </c>
      <c r="AJ185" s="220" t="s">
        <v>14187</v>
      </c>
      <c r="AK185" s="219" t="s">
        <v>1063</v>
      </c>
      <c r="AL185" s="221" t="s">
        <v>12906</v>
      </c>
      <c r="AM185" s="222" t="s">
        <v>13339</v>
      </c>
      <c r="AN185" s="41">
        <v>100</v>
      </c>
      <c r="AO185" s="41">
        <v>87.8</v>
      </c>
      <c r="AP185" s="41">
        <v>15.8</v>
      </c>
      <c r="AQ185" s="41">
        <v>0</v>
      </c>
      <c r="AR185" s="41">
        <f>INDEX(lad_payment_mff[Non-specialised payment MFF],MATCH(AB185,lad_payment_mff[LAD21],0))</f>
        <v>1.0550225164011433</v>
      </c>
      <c r="AS185" s="41">
        <f>INDEX(lad_payment_mff[Specialised payment MFF],MATCH(AB185,lad_payment_mff[LAD21],0))</f>
        <v>1.0562918671590507</v>
      </c>
      <c r="AT185" s="186">
        <f>INDEX(lad_payment_mff[Non-specialised MFF index 2026/27],MATCH(AB185,lad_payment_mff[LAD21],0))</f>
        <v>0.99268681404087133</v>
      </c>
      <c r="AU185" s="186">
        <f>INDEX(lad_payment_mff[Specialised MFF index 2026/27],MATCH(AB185,lad_payment_mff[LAD21],0))</f>
        <v>0.98117485795649528</v>
      </c>
      <c r="AV185" s="186">
        <f>INDEX(icb_mff_index[Non-specialised MFF index 2026/27],MATCH($AH185,icb_mff_index[ICB26],0))</f>
        <v>0.9932855163876716</v>
      </c>
      <c r="AW185" s="186">
        <f>INDEX(icb_mff_index[Specialised MFF index 2026/27],MATCH($AH185,icb_mff_index[ICB26],0))</f>
        <v>0.98101540172070922</v>
      </c>
      <c r="AX185" s="41">
        <v>0.99323440699426147</v>
      </c>
      <c r="AY185" s="185"/>
      <c r="AZ185" s="185"/>
      <c r="BA185" s="185"/>
      <c r="BB185" s="185"/>
      <c r="BC185" s="187"/>
      <c r="BF185" s="223"/>
      <c r="BG185" s="223"/>
      <c r="BH185" s="223"/>
      <c r="BI185" s="224"/>
      <c r="BJ185" s="225"/>
      <c r="BK185" s="225"/>
      <c r="BL185" s="225"/>
      <c r="BM185" s="226"/>
      <c r="BN185" s="187"/>
      <c r="BO185" s="187"/>
      <c r="BP185" s="227"/>
      <c r="CD185" s="228">
        <f t="shared" si="6"/>
        <v>0.98117485795649528</v>
      </c>
      <c r="CE185" s="218">
        <v>180</v>
      </c>
      <c r="CF185" s="228">
        <f t="shared" si="7"/>
        <v>0.96998199226284931</v>
      </c>
      <c r="CG185" s="218"/>
      <c r="CH185" s="229" t="s">
        <v>14056</v>
      </c>
      <c r="CI185" s="230" t="s">
        <v>14075</v>
      </c>
      <c r="CJ185" s="231" t="str">
        <f t="shared" si="8"/>
        <v>Ug</v>
      </c>
      <c r="CM185"/>
      <c r="CN185"/>
    </row>
    <row r="186" spans="28:92" ht="15" x14ac:dyDescent="0.25">
      <c r="AB186" s="217" t="s">
        <v>217</v>
      </c>
      <c r="AC186" s="218" t="s">
        <v>526</v>
      </c>
      <c r="AD186" s="218" t="s">
        <v>217</v>
      </c>
      <c r="AE186" s="218" t="s">
        <v>526</v>
      </c>
      <c r="AF186" s="218" t="s">
        <v>217</v>
      </c>
      <c r="AG186" s="218" t="s">
        <v>526</v>
      </c>
      <c r="AH186" s="219" t="s">
        <v>1033</v>
      </c>
      <c r="AI186" s="220" t="s">
        <v>13375</v>
      </c>
      <c r="AJ186" s="220" t="s">
        <v>14152</v>
      </c>
      <c r="AK186" s="219" t="s">
        <v>1033</v>
      </c>
      <c r="AL186" s="221" t="s">
        <v>12894</v>
      </c>
      <c r="AM186" s="222" t="s">
        <v>13346</v>
      </c>
      <c r="AN186" s="41">
        <v>100</v>
      </c>
      <c r="AO186" s="41">
        <v>116</v>
      </c>
      <c r="AP186" s="41">
        <v>22.3</v>
      </c>
      <c r="AQ186" s="41">
        <v>0</v>
      </c>
      <c r="AR186" s="41">
        <f>INDEX(lad_payment_mff[Non-specialised payment MFF],MATCH(AB186,lad_payment_mff[LAD21],0))</f>
        <v>1.0260379288719743</v>
      </c>
      <c r="AS186" s="41">
        <f>INDEX(lad_payment_mff[Specialised payment MFF],MATCH(AB186,lad_payment_mff[LAD21],0))</f>
        <v>1.027684617919836</v>
      </c>
      <c r="AT186" s="186">
        <f>INDEX(lad_payment_mff[Non-specialised MFF index 2026/27],MATCH(AB186,lad_payment_mff[LAD21],0))</f>
        <v>0.9654147725409723</v>
      </c>
      <c r="AU186" s="186">
        <f>INDEX(lad_payment_mff[Specialised MFF index 2026/27],MATCH(AB186,lad_payment_mff[LAD21],0))</f>
        <v>0.95460198110163041</v>
      </c>
      <c r="AV186" s="186">
        <f>INDEX(icb_mff_index[Non-specialised MFF index 2026/27],MATCH($AH186,icb_mff_index[ICB26],0))</f>
        <v>0.96105765489333828</v>
      </c>
      <c r="AW186" s="186">
        <f>INDEX(icb_mff_index[Specialised MFF index 2026/27],MATCH($AH186,icb_mff_index[ICB26],0))</f>
        <v>0.95052519537099156</v>
      </c>
      <c r="AX186" s="41">
        <v>0.96100496181371553</v>
      </c>
      <c r="AY186" s="185"/>
      <c r="AZ186" s="185"/>
      <c r="BA186" s="185"/>
      <c r="BB186" s="185"/>
      <c r="BC186" s="187"/>
      <c r="BF186" s="223"/>
      <c r="BG186" s="223"/>
      <c r="BH186" s="223"/>
      <c r="BI186" s="224"/>
      <c r="BJ186" s="225"/>
      <c r="BK186" s="225"/>
      <c r="BL186" s="225"/>
      <c r="BM186" s="226"/>
      <c r="BN186" s="187"/>
      <c r="BO186" s="187"/>
      <c r="BP186" s="227"/>
      <c r="CD186" s="228">
        <f t="shared" si="6"/>
        <v>0.95460198110163041</v>
      </c>
      <c r="CE186" s="218">
        <v>181</v>
      </c>
      <c r="CF186" s="228">
        <f t="shared" si="7"/>
        <v>0.96992911241741364</v>
      </c>
      <c r="CG186" s="218"/>
      <c r="CH186" s="229" t="s">
        <v>14018</v>
      </c>
      <c r="CI186" s="230" t="s">
        <v>14026</v>
      </c>
      <c r="CJ186" s="231" t="str">
        <f t="shared" si="8"/>
        <v>Bo</v>
      </c>
      <c r="CM186"/>
      <c r="CN186"/>
    </row>
    <row r="187" spans="28:92" ht="15" x14ac:dyDescent="0.25">
      <c r="AB187" s="217" t="s">
        <v>262</v>
      </c>
      <c r="AC187" s="218" t="s">
        <v>571</v>
      </c>
      <c r="AD187" s="218" t="s">
        <v>262</v>
      </c>
      <c r="AE187" s="218" t="s">
        <v>571</v>
      </c>
      <c r="AF187" s="218" t="s">
        <v>14137</v>
      </c>
      <c r="AG187" s="218" t="s">
        <v>14138</v>
      </c>
      <c r="AH187" s="219" t="s">
        <v>962</v>
      </c>
      <c r="AI187" s="220" t="s">
        <v>13384</v>
      </c>
      <c r="AJ187" s="220" t="s">
        <v>14159</v>
      </c>
      <c r="AK187" s="219" t="s">
        <v>962</v>
      </c>
      <c r="AL187" s="221" t="s">
        <v>12898</v>
      </c>
      <c r="AM187" s="222" t="s">
        <v>12899</v>
      </c>
      <c r="AN187" s="41">
        <v>100</v>
      </c>
      <c r="AO187" s="41">
        <v>99.9</v>
      </c>
      <c r="AP187" s="41">
        <v>17.899999999999999</v>
      </c>
      <c r="AQ187" s="41">
        <v>0</v>
      </c>
      <c r="AR187" s="41">
        <f>INDEX(lad_payment_mff[Non-specialised payment MFF],MATCH(AB187,lad_payment_mff[LAD21],0))</f>
        <v>1.0455592790863808</v>
      </c>
      <c r="AS187" s="41">
        <f>INDEX(lad_payment_mff[Specialised payment MFF],MATCH(AB187,lad_payment_mff[LAD21],0))</f>
        <v>1.0449551666689647</v>
      </c>
      <c r="AT187" s="186">
        <f>INDEX(lad_payment_mff[Non-specialised MFF index 2026/27],MATCH(AB187,lad_payment_mff[LAD21],0))</f>
        <v>0.98378270938484003</v>
      </c>
      <c r="AU187" s="186">
        <f>INDEX(lad_payment_mff[Specialised MFF index 2026/27],MATCH(AB187,lad_payment_mff[LAD21],0))</f>
        <v>0.97064435418297734</v>
      </c>
      <c r="AV187" s="186">
        <f>INDEX(icb_mff_index[Non-specialised MFF index 2026/27],MATCH($AH187,icb_mff_index[ICB26],0))</f>
        <v>0.98940340599960319</v>
      </c>
      <c r="AW187" s="186">
        <f>INDEX(icb_mff_index[Specialised MFF index 2026/27],MATCH($AH187,icb_mff_index[ICB26],0))</f>
        <v>0.97637167892859156</v>
      </c>
      <c r="AX187" s="41">
        <v>0.98934527490296842</v>
      </c>
      <c r="AY187" s="185"/>
      <c r="AZ187" s="185"/>
      <c r="BA187" s="185"/>
      <c r="BB187" s="185"/>
      <c r="BC187" s="187"/>
      <c r="BF187" s="223"/>
      <c r="BG187" s="223"/>
      <c r="BH187" s="223"/>
      <c r="BI187" s="224"/>
      <c r="BJ187" s="225"/>
      <c r="BK187" s="225"/>
      <c r="BL187" s="225"/>
      <c r="BM187" s="226"/>
      <c r="BN187" s="187"/>
      <c r="BO187" s="187"/>
      <c r="BP187" s="227"/>
      <c r="CD187" s="228">
        <f t="shared" si="6"/>
        <v>0.97064435418297734</v>
      </c>
      <c r="CE187" s="218">
        <v>182</v>
      </c>
      <c r="CF187" s="228">
        <f t="shared" si="7"/>
        <v>0.96978214691203735</v>
      </c>
      <c r="CG187" s="218"/>
      <c r="CH187" s="229" t="s">
        <v>14057</v>
      </c>
      <c r="CI187" s="230" t="s">
        <v>14062</v>
      </c>
      <c r="CJ187" s="231" t="str">
        <f t="shared" si="8"/>
        <v>Ol</v>
      </c>
      <c r="CM187"/>
      <c r="CN187"/>
    </row>
    <row r="188" spans="28:92" ht="15" x14ac:dyDescent="0.25">
      <c r="AB188" s="217" t="s">
        <v>322</v>
      </c>
      <c r="AC188" s="218" t="s">
        <v>631</v>
      </c>
      <c r="AD188" s="218" t="s">
        <v>322</v>
      </c>
      <c r="AE188" s="218" t="s">
        <v>631</v>
      </c>
      <c r="AF188" s="218" t="s">
        <v>14060</v>
      </c>
      <c r="AG188" s="218" t="s">
        <v>14061</v>
      </c>
      <c r="AH188" s="219" t="s">
        <v>979</v>
      </c>
      <c r="AI188" s="220" t="s">
        <v>13387</v>
      </c>
      <c r="AJ188" s="220" t="s">
        <v>14162</v>
      </c>
      <c r="AK188" s="219" t="s">
        <v>979</v>
      </c>
      <c r="AL188" s="221" t="s">
        <v>12898</v>
      </c>
      <c r="AM188" s="222" t="s">
        <v>12899</v>
      </c>
      <c r="AN188" s="41">
        <v>100</v>
      </c>
      <c r="AO188" s="41">
        <v>92.5</v>
      </c>
      <c r="AP188" s="41">
        <v>14.6</v>
      </c>
      <c r="AQ188" s="41">
        <v>0</v>
      </c>
      <c r="AR188" s="41">
        <f>INDEX(lad_payment_mff[Non-specialised payment MFF],MATCH(AB188,lad_payment_mff[LAD21],0))</f>
        <v>1.0336449605941616</v>
      </c>
      <c r="AS188" s="41">
        <f>INDEX(lad_payment_mff[Specialised payment MFF],MATCH(AB188,lad_payment_mff[LAD21],0))</f>
        <v>1.0393819590310649</v>
      </c>
      <c r="AT188" s="186">
        <f>INDEX(lad_payment_mff[Non-specialised MFF index 2026/27],MATCH(AB188,lad_payment_mff[LAD21],0))</f>
        <v>0.97257234497872924</v>
      </c>
      <c r="AU188" s="186">
        <f>INDEX(lad_payment_mff[Specialised MFF index 2026/27],MATCH(AB188,lad_payment_mff[LAD21],0))</f>
        <v>0.96546747894376272</v>
      </c>
      <c r="AV188" s="186">
        <f>INDEX(icb_mff_index[Non-specialised MFF index 2026/27],MATCH($AH188,icb_mff_index[ICB26],0))</f>
        <v>0.9714051700664702</v>
      </c>
      <c r="AW188" s="186">
        <f>INDEX(icb_mff_index[Specialised MFF index 2026/27],MATCH($AH188,icb_mff_index[ICB26],0))</f>
        <v>0.97166177907752749</v>
      </c>
      <c r="AX188" s="41">
        <v>0.97135134762669384</v>
      </c>
      <c r="AY188" s="185"/>
      <c r="AZ188" s="185"/>
      <c r="BA188" s="185"/>
      <c r="BB188" s="185"/>
      <c r="BC188" s="187"/>
      <c r="BF188" s="223"/>
      <c r="BG188" s="223"/>
      <c r="BH188" s="223"/>
      <c r="BI188" s="224"/>
      <c r="BJ188" s="225"/>
      <c r="BK188" s="225"/>
      <c r="BL188" s="225"/>
      <c r="BM188" s="226"/>
      <c r="BN188" s="187"/>
      <c r="BO188" s="187"/>
      <c r="BP188" s="227"/>
      <c r="CD188" s="228">
        <f t="shared" si="6"/>
        <v>0.96546747894376272</v>
      </c>
      <c r="CE188" s="218">
        <v>183</v>
      </c>
      <c r="CF188" s="228">
        <f t="shared" si="7"/>
        <v>0.96971777270215065</v>
      </c>
      <c r="CG188" s="218"/>
      <c r="CH188" s="229" t="s">
        <v>14054</v>
      </c>
      <c r="CI188" s="230" t="s">
        <v>14062</v>
      </c>
      <c r="CJ188" s="231" t="str">
        <f t="shared" si="8"/>
        <v>Ml</v>
      </c>
      <c r="CM188"/>
      <c r="CN188"/>
    </row>
    <row r="189" spans="28:92" ht="15" x14ac:dyDescent="0.25">
      <c r="AB189" s="217" t="s">
        <v>424</v>
      </c>
      <c r="AC189" s="218" t="s">
        <v>733</v>
      </c>
      <c r="AD189" s="218" t="s">
        <v>424</v>
      </c>
      <c r="AE189" s="218" t="s">
        <v>733</v>
      </c>
      <c r="AF189" s="218" t="s">
        <v>424</v>
      </c>
      <c r="AG189" s="218" t="s">
        <v>733</v>
      </c>
      <c r="AH189" s="219" t="s">
        <v>1033</v>
      </c>
      <c r="AI189" s="220" t="s">
        <v>13375</v>
      </c>
      <c r="AJ189" s="220" t="s">
        <v>14152</v>
      </c>
      <c r="AK189" s="219" t="s">
        <v>1033</v>
      </c>
      <c r="AL189" s="221" t="s">
        <v>12894</v>
      </c>
      <c r="AM189" s="222" t="s">
        <v>13346</v>
      </c>
      <c r="AN189" s="41">
        <v>100</v>
      </c>
      <c r="AO189" s="41">
        <v>99.9</v>
      </c>
      <c r="AP189" s="41">
        <v>22.1</v>
      </c>
      <c r="AQ189" s="41">
        <v>0</v>
      </c>
      <c r="AR189" s="41">
        <f>INDEX(lad_payment_mff[Non-specialised payment MFF],MATCH(AB189,lad_payment_mff[LAD21],0))</f>
        <v>1.0259655379332409</v>
      </c>
      <c r="AS189" s="41">
        <f>INDEX(lad_payment_mff[Specialised payment MFF],MATCH(AB189,lad_payment_mff[LAD21],0))</f>
        <v>1.0275396064536348</v>
      </c>
      <c r="AT189" s="186">
        <f>INDEX(lad_payment_mff[Non-specialised MFF index 2026/27],MATCH(AB189,lad_payment_mff[LAD21],0))</f>
        <v>0.96534665880006143</v>
      </c>
      <c r="AU189" s="186">
        <f>INDEX(lad_payment_mff[Specialised MFF index 2026/27],MATCH(AB189,lad_payment_mff[LAD21],0))</f>
        <v>0.95446728196290198</v>
      </c>
      <c r="AV189" s="186">
        <f>INDEX(icb_mff_index[Non-specialised MFF index 2026/27],MATCH($AH189,icb_mff_index[ICB26],0))</f>
        <v>0.96105765489333828</v>
      </c>
      <c r="AW189" s="186">
        <f>INDEX(icb_mff_index[Specialised MFF index 2026/27],MATCH($AH189,icb_mff_index[ICB26],0))</f>
        <v>0.95052519537099156</v>
      </c>
      <c r="AX189" s="41">
        <v>0.96100496181371553</v>
      </c>
      <c r="AY189" s="185"/>
      <c r="AZ189" s="185"/>
      <c r="BA189" s="185"/>
      <c r="BB189" s="185"/>
      <c r="BC189" s="187"/>
      <c r="BF189" s="223"/>
      <c r="BG189" s="223"/>
      <c r="BH189" s="223"/>
      <c r="BI189" s="224"/>
      <c r="BJ189" s="225"/>
      <c r="BK189" s="225"/>
      <c r="BL189" s="225"/>
      <c r="BM189" s="226"/>
      <c r="BN189" s="187"/>
      <c r="BO189" s="187"/>
      <c r="BP189" s="227"/>
      <c r="CD189" s="228">
        <f t="shared" si="6"/>
        <v>0.95446728196290198</v>
      </c>
      <c r="CE189" s="218">
        <v>184</v>
      </c>
      <c r="CF189" s="228">
        <f t="shared" si="7"/>
        <v>0.96958119705607304</v>
      </c>
      <c r="CG189" s="218"/>
      <c r="CH189" s="229" t="s">
        <v>14016</v>
      </c>
      <c r="CI189" s="230" t="s">
        <v>14026</v>
      </c>
      <c r="CJ189" s="231" t="str">
        <f t="shared" si="8"/>
        <v>Ao</v>
      </c>
      <c r="CM189"/>
      <c r="CN189"/>
    </row>
    <row r="190" spans="28:92" ht="15" x14ac:dyDescent="0.25">
      <c r="AB190" s="217" t="s">
        <v>308</v>
      </c>
      <c r="AC190" s="218" t="s">
        <v>617</v>
      </c>
      <c r="AD190" s="218" t="s">
        <v>308</v>
      </c>
      <c r="AE190" s="218" t="s">
        <v>617</v>
      </c>
      <c r="AF190" s="218" t="s">
        <v>14081</v>
      </c>
      <c r="AG190" s="218" t="s">
        <v>14082</v>
      </c>
      <c r="AH190" s="219" t="s">
        <v>13402</v>
      </c>
      <c r="AI190" s="220" t="s">
        <v>13403</v>
      </c>
      <c r="AJ190" s="220" t="s">
        <v>14171</v>
      </c>
      <c r="AK190" s="219" t="s">
        <v>960</v>
      </c>
      <c r="AL190" s="221" t="s">
        <v>12900</v>
      </c>
      <c r="AM190" s="222" t="s">
        <v>13340</v>
      </c>
      <c r="AN190" s="41">
        <v>100</v>
      </c>
      <c r="AO190" s="41">
        <v>120.6</v>
      </c>
      <c r="AP190" s="41">
        <v>27.6</v>
      </c>
      <c r="AQ190" s="41">
        <v>0</v>
      </c>
      <c r="AR190" s="41">
        <f>INDEX(lad_payment_mff[Non-specialised payment MFF],MATCH(AB190,lad_payment_mff[LAD21],0))</f>
        <v>1.0215872032872717</v>
      </c>
      <c r="AS190" s="41">
        <f>INDEX(lad_payment_mff[Specialised payment MFF],MATCH(AB190,lad_payment_mff[LAD21],0))</f>
        <v>1.0940935224108765</v>
      </c>
      <c r="AT190" s="186">
        <f>INDEX(lad_payment_mff[Non-specialised MFF index 2026/27],MATCH(AB190,lad_payment_mff[LAD21],0))</f>
        <v>0.96122701679911504</v>
      </c>
      <c r="AU190" s="186">
        <f>INDEX(lad_payment_mff[Specialised MFF index 2026/27],MATCH(AB190,lad_payment_mff[LAD21],0))</f>
        <v>1.0162882909719237</v>
      </c>
      <c r="AV190" s="186">
        <f>INDEX(icb_mff_index[Non-specialised MFF index 2026/27],MATCH($AH190,icb_mff_index[ICB26],0))</f>
        <v>0.96786059043145989</v>
      </c>
      <c r="AW190" s="186">
        <f>INDEX(icb_mff_index[Specialised MFF index 2026/27],MATCH($AH190,icb_mff_index[ICB26],0))</f>
        <v>1.0132629159474114</v>
      </c>
      <c r="AX190" s="41">
        <v>0.96781310469859927</v>
      </c>
      <c r="AY190" s="185"/>
      <c r="AZ190" s="185"/>
      <c r="BA190" s="185"/>
      <c r="BB190" s="185"/>
      <c r="BC190" s="187"/>
      <c r="BF190" s="223"/>
      <c r="BG190" s="223"/>
      <c r="BH190" s="223"/>
      <c r="BI190" s="224"/>
      <c r="BJ190" s="225"/>
      <c r="BK190" s="225"/>
      <c r="BL190" s="225"/>
      <c r="BM190" s="226"/>
      <c r="BN190" s="187"/>
      <c r="BO190" s="187"/>
      <c r="BP190" s="227"/>
      <c r="CD190" s="228">
        <f t="shared" si="6"/>
        <v>1.0162882909719237</v>
      </c>
      <c r="CE190" s="218">
        <v>185</v>
      </c>
      <c r="CF190" s="228">
        <f t="shared" si="7"/>
        <v>0.9693141041711808</v>
      </c>
      <c r="CG190" s="218"/>
      <c r="CH190" s="229" t="s">
        <v>14050</v>
      </c>
      <c r="CI190" s="230" t="s">
        <v>14041</v>
      </c>
      <c r="CJ190" s="231" t="str">
        <f t="shared" si="8"/>
        <v>Lt</v>
      </c>
      <c r="CM190"/>
      <c r="CN190"/>
    </row>
    <row r="191" spans="28:92" ht="15" x14ac:dyDescent="0.25">
      <c r="AB191" s="217" t="s">
        <v>460</v>
      </c>
      <c r="AC191" s="218" t="s">
        <v>769</v>
      </c>
      <c r="AD191" s="218" t="s">
        <v>460</v>
      </c>
      <c r="AE191" s="218" t="s">
        <v>769</v>
      </c>
      <c r="AF191" s="218" t="s">
        <v>460</v>
      </c>
      <c r="AG191" s="218" t="s">
        <v>769</v>
      </c>
      <c r="AH191" s="219" t="s">
        <v>943</v>
      </c>
      <c r="AI191" s="220" t="s">
        <v>13391</v>
      </c>
      <c r="AJ191" s="220" t="s">
        <v>14164</v>
      </c>
      <c r="AK191" s="219" t="s">
        <v>943</v>
      </c>
      <c r="AL191" s="221" t="s">
        <v>12898</v>
      </c>
      <c r="AM191" s="222" t="s">
        <v>12899</v>
      </c>
      <c r="AN191" s="41">
        <v>100</v>
      </c>
      <c r="AO191" s="41">
        <v>136.30000000000001</v>
      </c>
      <c r="AP191" s="41">
        <v>34.9</v>
      </c>
      <c r="AQ191" s="41">
        <v>0</v>
      </c>
      <c r="AR191" s="41">
        <f>INDEX(lad_payment_mff[Non-specialised payment MFF],MATCH(AB191,lad_payment_mff[LAD21],0))</f>
        <v>1.0311958959442169</v>
      </c>
      <c r="AS191" s="41">
        <f>INDEX(lad_payment_mff[Specialised payment MFF],MATCH(AB191,lad_payment_mff[LAD21],0))</f>
        <v>1.0389204963059619</v>
      </c>
      <c r="AT191" s="186">
        <f>INDEX(lad_payment_mff[Non-specialised MFF index 2026/27],MATCH(AB191,lad_payment_mff[LAD21],0))</f>
        <v>0.9702679826102113</v>
      </c>
      <c r="AU191" s="186">
        <f>INDEX(lad_payment_mff[Specialised MFF index 2026/27],MATCH(AB191,lad_payment_mff[LAD21],0))</f>
        <v>0.965038832621821</v>
      </c>
      <c r="AV191" s="186">
        <f>INDEX(icb_mff_index[Non-specialised MFF index 2026/27],MATCH($AH191,icb_mff_index[ICB26],0))</f>
        <v>0.96668249514806648</v>
      </c>
      <c r="AW191" s="186">
        <f>INDEX(icb_mff_index[Specialised MFF index 2026/27],MATCH($AH191,icb_mff_index[ICB26],0))</f>
        <v>0.96263977260699574</v>
      </c>
      <c r="AX191" s="41">
        <v>0.96664234158970985</v>
      </c>
      <c r="AY191" s="185"/>
      <c r="AZ191" s="185"/>
      <c r="BA191" s="185"/>
      <c r="BB191" s="185"/>
      <c r="BC191" s="187"/>
      <c r="BF191" s="223"/>
      <c r="BG191" s="223"/>
      <c r="BH191" s="223"/>
      <c r="BI191" s="224"/>
      <c r="BJ191" s="225"/>
      <c r="BK191" s="225"/>
      <c r="BL191" s="225"/>
      <c r="BM191" s="226"/>
      <c r="BN191" s="187"/>
      <c r="BO191" s="187"/>
      <c r="BP191" s="227"/>
      <c r="CD191" s="228">
        <f t="shared" si="6"/>
        <v>0.965038832621821</v>
      </c>
      <c r="CE191" s="218">
        <v>186</v>
      </c>
      <c r="CF191" s="228">
        <f t="shared" si="7"/>
        <v>0.96923103835799274</v>
      </c>
      <c r="CG191" s="218"/>
      <c r="CH191" s="229" t="s">
        <v>14031</v>
      </c>
      <c r="CI191" s="230" t="s">
        <v>14076</v>
      </c>
      <c r="CJ191" s="231" t="str">
        <f t="shared" si="8"/>
        <v>Kn</v>
      </c>
      <c r="CM191"/>
      <c r="CN191"/>
    </row>
    <row r="192" spans="28:92" ht="15" x14ac:dyDescent="0.25">
      <c r="AB192" s="217" t="s">
        <v>261</v>
      </c>
      <c r="AC192" s="218" t="s">
        <v>570</v>
      </c>
      <c r="AD192" s="218" t="s">
        <v>261</v>
      </c>
      <c r="AE192" s="218" t="s">
        <v>570</v>
      </c>
      <c r="AF192" s="218" t="s">
        <v>14137</v>
      </c>
      <c r="AG192" s="218" t="s">
        <v>14138</v>
      </c>
      <c r="AH192" s="219" t="s">
        <v>962</v>
      </c>
      <c r="AI192" s="220" t="s">
        <v>13384</v>
      </c>
      <c r="AJ192" s="220" t="s">
        <v>14159</v>
      </c>
      <c r="AK192" s="219" t="s">
        <v>962</v>
      </c>
      <c r="AL192" s="221" t="s">
        <v>12898</v>
      </c>
      <c r="AM192" s="222" t="s">
        <v>12899</v>
      </c>
      <c r="AN192" s="41">
        <v>100</v>
      </c>
      <c r="AO192" s="41">
        <v>115.7</v>
      </c>
      <c r="AP192" s="41">
        <v>23.5</v>
      </c>
      <c r="AQ192" s="41">
        <v>0</v>
      </c>
      <c r="AR192" s="41">
        <f>INDEX(lad_payment_mff[Non-specialised payment MFF],MATCH(AB192,lad_payment_mff[LAD21],0))</f>
        <v>1.0465925143137362</v>
      </c>
      <c r="AS192" s="41">
        <f>INDEX(lad_payment_mff[Specialised payment MFF],MATCH(AB192,lad_payment_mff[LAD21],0))</f>
        <v>1.0499083022112317</v>
      </c>
      <c r="AT192" s="186">
        <f>INDEX(lad_payment_mff[Non-specialised MFF index 2026/27],MATCH(AB192,lad_payment_mff[LAD21],0))</f>
        <v>0.98475489620555201</v>
      </c>
      <c r="AU192" s="186">
        <f>INDEX(lad_payment_mff[Specialised MFF index 2026/27],MATCH(AB192,lad_payment_mff[LAD21],0))</f>
        <v>0.97524525305687815</v>
      </c>
      <c r="AV192" s="186">
        <f>INDEX(icb_mff_index[Non-specialised MFF index 2026/27],MATCH($AH192,icb_mff_index[ICB26],0))</f>
        <v>0.98940340599960319</v>
      </c>
      <c r="AW192" s="186">
        <f>INDEX(icb_mff_index[Specialised MFF index 2026/27],MATCH($AH192,icb_mff_index[ICB26],0))</f>
        <v>0.97637167892859156</v>
      </c>
      <c r="AX192" s="41">
        <v>0.98934527490296842</v>
      </c>
      <c r="AY192" s="185"/>
      <c r="AZ192" s="185"/>
      <c r="BA192" s="185"/>
      <c r="BB192" s="185"/>
      <c r="BC192" s="187"/>
      <c r="BF192" s="223"/>
      <c r="BG192" s="223"/>
      <c r="BH192" s="223"/>
      <c r="BI192" s="224"/>
      <c r="BJ192" s="225"/>
      <c r="BK192" s="225"/>
      <c r="BL192" s="225"/>
      <c r="BM192" s="226"/>
      <c r="BN192" s="187"/>
      <c r="BO192" s="187"/>
      <c r="BP192" s="227"/>
      <c r="CD192" s="228">
        <f t="shared" si="6"/>
        <v>0.97524525305687815</v>
      </c>
      <c r="CE192" s="218">
        <v>187</v>
      </c>
      <c r="CF192" s="228">
        <f t="shared" si="7"/>
        <v>0.96876834866437811</v>
      </c>
      <c r="CG192" s="218"/>
      <c r="CH192" s="229" t="s">
        <v>14057</v>
      </c>
      <c r="CI192" s="230" t="s">
        <v>14032</v>
      </c>
      <c r="CJ192" s="231" t="str">
        <f t="shared" si="8"/>
        <v>Om</v>
      </c>
      <c r="CM192"/>
      <c r="CN192"/>
    </row>
    <row r="193" spans="28:92" ht="15" x14ac:dyDescent="0.25">
      <c r="AB193" s="217" t="s">
        <v>321</v>
      </c>
      <c r="AC193" s="218" t="s">
        <v>630</v>
      </c>
      <c r="AD193" s="218" t="s">
        <v>321</v>
      </c>
      <c r="AE193" s="218" t="s">
        <v>630</v>
      </c>
      <c r="AF193" s="218" t="s">
        <v>14060</v>
      </c>
      <c r="AG193" s="218" t="s">
        <v>14061</v>
      </c>
      <c r="AH193" s="219" t="s">
        <v>979</v>
      </c>
      <c r="AI193" s="220" t="s">
        <v>13387</v>
      </c>
      <c r="AJ193" s="220" t="s">
        <v>14162</v>
      </c>
      <c r="AK193" s="219" t="s">
        <v>979</v>
      </c>
      <c r="AL193" s="221" t="s">
        <v>12898</v>
      </c>
      <c r="AM193" s="222" t="s">
        <v>12899</v>
      </c>
      <c r="AN193" s="41">
        <v>100</v>
      </c>
      <c r="AO193" s="41">
        <v>91.9</v>
      </c>
      <c r="AP193" s="41">
        <v>13</v>
      </c>
      <c r="AQ193" s="41">
        <v>0</v>
      </c>
      <c r="AR193" s="41">
        <f>INDEX(lad_payment_mff[Non-specialised payment MFF],MATCH(AB193,lad_payment_mff[LAD21],0))</f>
        <v>1.0317315510977618</v>
      </c>
      <c r="AS193" s="41">
        <f>INDEX(lad_payment_mff[Specialised payment MFF],MATCH(AB193,lad_payment_mff[LAD21],0))</f>
        <v>1.0459501896178374</v>
      </c>
      <c r="AT193" s="186">
        <f>INDEX(lad_payment_mff[Non-specialised MFF index 2026/27],MATCH(AB193,lad_payment_mff[LAD21],0))</f>
        <v>0.97077198873285886</v>
      </c>
      <c r="AU193" s="186">
        <f>INDEX(lad_payment_mff[Specialised MFF index 2026/27],MATCH(AB193,lad_payment_mff[LAD21],0))</f>
        <v>0.97156861719292464</v>
      </c>
      <c r="AV193" s="186">
        <f>INDEX(icb_mff_index[Non-specialised MFF index 2026/27],MATCH($AH193,icb_mff_index[ICB26],0))</f>
        <v>0.9714051700664702</v>
      </c>
      <c r="AW193" s="186">
        <f>INDEX(icb_mff_index[Specialised MFF index 2026/27],MATCH($AH193,icb_mff_index[ICB26],0))</f>
        <v>0.97166177907752749</v>
      </c>
      <c r="AX193" s="41">
        <v>0.97135134762669384</v>
      </c>
      <c r="AY193" s="185"/>
      <c r="AZ193" s="185"/>
      <c r="BA193" s="185"/>
      <c r="BB193" s="185"/>
      <c r="BC193" s="187"/>
      <c r="BF193" s="223"/>
      <c r="BG193" s="223"/>
      <c r="BH193" s="223"/>
      <c r="BI193" s="224"/>
      <c r="BJ193" s="225"/>
      <c r="BK193" s="225"/>
      <c r="BL193" s="225"/>
      <c r="BM193" s="226"/>
      <c r="BN193" s="187"/>
      <c r="BO193" s="187"/>
      <c r="BP193" s="227"/>
      <c r="CD193" s="228">
        <f t="shared" si="6"/>
        <v>0.97156861719292464</v>
      </c>
      <c r="CE193" s="218">
        <v>188</v>
      </c>
      <c r="CF193" s="228">
        <f t="shared" si="7"/>
        <v>0.96850721091960978</v>
      </c>
      <c r="CG193" s="218"/>
      <c r="CH193" s="229" t="s">
        <v>14055</v>
      </c>
      <c r="CI193" s="230" t="s">
        <v>14032</v>
      </c>
      <c r="CJ193" s="231" t="str">
        <f t="shared" si="8"/>
        <v>Nm</v>
      </c>
      <c r="CM193"/>
      <c r="CN193"/>
    </row>
    <row r="194" spans="28:92" ht="15" x14ac:dyDescent="0.25">
      <c r="AB194" s="217" t="s">
        <v>234</v>
      </c>
      <c r="AC194" s="218" t="s">
        <v>543</v>
      </c>
      <c r="AD194" s="218" t="s">
        <v>234</v>
      </c>
      <c r="AE194" s="218" t="s">
        <v>543</v>
      </c>
      <c r="AF194" s="218" t="s">
        <v>234</v>
      </c>
      <c r="AG194" s="218" t="s">
        <v>543</v>
      </c>
      <c r="AH194" s="219" t="s">
        <v>1031</v>
      </c>
      <c r="AI194" s="220" t="s">
        <v>13379</v>
      </c>
      <c r="AJ194" s="220" t="s">
        <v>14156</v>
      </c>
      <c r="AK194" s="219" t="s">
        <v>1031</v>
      </c>
      <c r="AL194" s="221" t="s">
        <v>12896</v>
      </c>
      <c r="AM194" s="222" t="s">
        <v>13341</v>
      </c>
      <c r="AN194" s="41">
        <v>100</v>
      </c>
      <c r="AO194" s="41">
        <v>131.80000000000001</v>
      </c>
      <c r="AP194" s="41">
        <v>33.200000000000003</v>
      </c>
      <c r="AQ194" s="41">
        <v>0</v>
      </c>
      <c r="AR194" s="41">
        <f>INDEX(lad_payment_mff[Non-specialised payment MFF],MATCH(AB194,lad_payment_mff[LAD21],0))</f>
        <v>1.0388704479776252</v>
      </c>
      <c r="AS194" s="41">
        <f>INDEX(lad_payment_mff[Specialised payment MFF],MATCH(AB194,lad_payment_mff[LAD21],0))</f>
        <v>1.0398681170988537</v>
      </c>
      <c r="AT194" s="186">
        <f>INDEX(lad_payment_mff[Non-specialised MFF index 2026/27],MATCH(AB194,lad_payment_mff[LAD21],0))</f>
        <v>0.97748908594099471</v>
      </c>
      <c r="AU194" s="186">
        <f>INDEX(lad_payment_mff[Specialised MFF index 2026/27],MATCH(AB194,lad_payment_mff[LAD21],0))</f>
        <v>0.96591906442684605</v>
      </c>
      <c r="AV194" s="186">
        <f>INDEX(icb_mff_index[Non-specialised MFF index 2026/27],MATCH($AH194,icb_mff_index[ICB26],0))</f>
        <v>0.97762407525489903</v>
      </c>
      <c r="AW194" s="186">
        <f>INDEX(icb_mff_index[Specialised MFF index 2026/27],MATCH($AH194,icb_mff_index[ICB26],0))</f>
        <v>0.96591141646895295</v>
      </c>
      <c r="AX194" s="41">
        <v>0.97757508056422171</v>
      </c>
      <c r="AY194" s="185"/>
      <c r="AZ194" s="185"/>
      <c r="BA194" s="185"/>
      <c r="BB194" s="185"/>
      <c r="BC194" s="187"/>
      <c r="BF194" s="223"/>
      <c r="BG194" s="223"/>
      <c r="BH194" s="223"/>
      <c r="BI194" s="224"/>
      <c r="BJ194" s="225"/>
      <c r="BK194" s="225"/>
      <c r="BL194" s="225"/>
      <c r="BM194" s="226"/>
      <c r="BN194" s="187"/>
      <c r="BO194" s="187"/>
      <c r="BP194" s="227"/>
      <c r="CD194" s="228">
        <f t="shared" si="6"/>
        <v>0.96591906442684605</v>
      </c>
      <c r="CE194" s="218">
        <v>189</v>
      </c>
      <c r="CF194" s="228">
        <f t="shared" si="7"/>
        <v>0.96723506945426063</v>
      </c>
      <c r="CG194" s="218"/>
      <c r="CH194" s="229" t="s">
        <v>14044</v>
      </c>
      <c r="CI194" s="230" t="s">
        <v>14048</v>
      </c>
      <c r="CJ194" s="231" t="str">
        <f t="shared" si="8"/>
        <v>Hj</v>
      </c>
      <c r="CM194"/>
      <c r="CN194"/>
    </row>
    <row r="195" spans="28:92" ht="15" x14ac:dyDescent="0.25">
      <c r="AB195" s="217" t="s">
        <v>291</v>
      </c>
      <c r="AC195" s="218" t="s">
        <v>600</v>
      </c>
      <c r="AD195" s="218" t="s">
        <v>291</v>
      </c>
      <c r="AE195" s="218" t="s">
        <v>600</v>
      </c>
      <c r="AF195" s="218" t="s">
        <v>14095</v>
      </c>
      <c r="AG195" s="218" t="s">
        <v>14096</v>
      </c>
      <c r="AH195" s="219" t="s">
        <v>13413</v>
      </c>
      <c r="AI195" s="220" t="s">
        <v>13414</v>
      </c>
      <c r="AJ195" s="220" t="s">
        <v>14184</v>
      </c>
      <c r="AK195" s="219" t="s">
        <v>1133</v>
      </c>
      <c r="AL195" s="221" t="s">
        <v>12904</v>
      </c>
      <c r="AM195" s="222" t="s">
        <v>13338</v>
      </c>
      <c r="AN195" s="41">
        <v>100</v>
      </c>
      <c r="AO195" s="41">
        <v>94.2</v>
      </c>
      <c r="AP195" s="41">
        <v>16.7</v>
      </c>
      <c r="AQ195" s="41">
        <v>0</v>
      </c>
      <c r="AR195" s="41">
        <f>INDEX(lad_payment_mff[Non-specialised payment MFF],MATCH(AB195,lad_payment_mff[LAD21],0))</f>
        <v>1.0794524301022077</v>
      </c>
      <c r="AS195" s="41">
        <f>INDEX(lad_payment_mff[Specialised payment MFF],MATCH(AB195,lad_payment_mff[LAD21],0))</f>
        <v>1.0819933124120042</v>
      </c>
      <c r="AT195" s="186">
        <f>INDEX(lad_payment_mff[Non-specialised MFF index 2026/27],MATCH(AB195,lad_payment_mff[LAD21],0))</f>
        <v>1.0156732933076158</v>
      </c>
      <c r="AU195" s="186">
        <f>INDEX(lad_payment_mff[Specialised MFF index 2026/27],MATCH(AB195,lad_payment_mff[LAD21],0))</f>
        <v>1.0050485738103987</v>
      </c>
      <c r="AV195" s="186">
        <f>INDEX(icb_mff_index[Non-specialised MFF index 2026/27],MATCH($AH195,icb_mff_index[ICB26],0))</f>
        <v>1.0315699499400568</v>
      </c>
      <c r="AW195" s="186">
        <f>INDEX(icb_mff_index[Specialised MFF index 2026/27],MATCH($AH195,icb_mff_index[ICB26],0))</f>
        <v>1.0227230607693758</v>
      </c>
      <c r="AX195" s="41">
        <v>1.0315332816591265</v>
      </c>
      <c r="AY195" s="185"/>
      <c r="AZ195" s="185"/>
      <c r="BA195" s="185"/>
      <c r="BB195" s="185"/>
      <c r="BC195" s="187"/>
      <c r="BF195" s="223"/>
      <c r="BG195" s="223"/>
      <c r="BH195" s="223"/>
      <c r="BI195" s="224"/>
      <c r="BJ195" s="225"/>
      <c r="BK195" s="225"/>
      <c r="BL195" s="225"/>
      <c r="BM195" s="226"/>
      <c r="BN195" s="187"/>
      <c r="BO195" s="187"/>
      <c r="BP195" s="227"/>
      <c r="CD195" s="228">
        <f t="shared" si="6"/>
        <v>1.0050485738103987</v>
      </c>
      <c r="CE195" s="218">
        <v>190</v>
      </c>
      <c r="CF195" s="228">
        <f t="shared" si="7"/>
        <v>0.96679924869045064</v>
      </c>
      <c r="CG195" s="218"/>
      <c r="CH195" s="229" t="s">
        <v>14043</v>
      </c>
      <c r="CI195" s="230" t="s">
        <v>14062</v>
      </c>
      <c r="CJ195" s="231" t="str">
        <f t="shared" si="8"/>
        <v>Sl</v>
      </c>
      <c r="CM195"/>
      <c r="CN195"/>
    </row>
    <row r="196" spans="28:92" ht="15" x14ac:dyDescent="0.25">
      <c r="AB196" s="217" t="s">
        <v>334</v>
      </c>
      <c r="AC196" s="218" t="s">
        <v>643</v>
      </c>
      <c r="AD196" s="218" t="s">
        <v>334</v>
      </c>
      <c r="AE196" s="218" t="s">
        <v>643</v>
      </c>
      <c r="AF196" s="218" t="s">
        <v>14087</v>
      </c>
      <c r="AG196" s="218" t="s">
        <v>14088</v>
      </c>
      <c r="AH196" s="219" t="s">
        <v>971</v>
      </c>
      <c r="AI196" s="220" t="s">
        <v>13380</v>
      </c>
      <c r="AJ196" s="220" t="s">
        <v>14157</v>
      </c>
      <c r="AK196" s="219" t="s">
        <v>971</v>
      </c>
      <c r="AL196" s="221" t="s">
        <v>12896</v>
      </c>
      <c r="AM196" s="222" t="s">
        <v>13341</v>
      </c>
      <c r="AN196" s="41">
        <v>100</v>
      </c>
      <c r="AO196" s="41">
        <v>118.3</v>
      </c>
      <c r="AP196" s="41">
        <v>30.7</v>
      </c>
      <c r="AQ196" s="41">
        <v>0</v>
      </c>
      <c r="AR196" s="41">
        <f>INDEX(lad_payment_mff[Non-specialised payment MFF],MATCH(AB196,lad_payment_mff[LAD21],0))</f>
        <v>1.0206052567174295</v>
      </c>
      <c r="AS196" s="41">
        <f>INDEX(lad_payment_mff[Specialised payment MFF],MATCH(AB196,lad_payment_mff[LAD21],0))</f>
        <v>1.024767620363592</v>
      </c>
      <c r="AT196" s="186">
        <f>INDEX(lad_payment_mff[Non-specialised MFF index 2026/27],MATCH(AB196,lad_payment_mff[LAD21],0))</f>
        <v>0.96030308826032018</v>
      </c>
      <c r="AU196" s="186">
        <f>INDEX(lad_payment_mff[Specialised MFF index 2026/27],MATCH(AB196,lad_payment_mff[LAD21],0))</f>
        <v>0.95189242254883888</v>
      </c>
      <c r="AV196" s="186">
        <f>INDEX(icb_mff_index[Non-specialised MFF index 2026/27],MATCH($AH196,icb_mff_index[ICB26],0))</f>
        <v>0.96024774067543872</v>
      </c>
      <c r="AW196" s="186">
        <f>INDEX(icb_mff_index[Specialised MFF index 2026/27],MATCH($AH196,icb_mff_index[ICB26],0))</f>
        <v>0.9495527996963451</v>
      </c>
      <c r="AX196" s="41">
        <v>0.96020134518884181</v>
      </c>
      <c r="AY196" s="185"/>
      <c r="AZ196" s="185"/>
      <c r="BA196" s="185"/>
      <c r="BB196" s="185"/>
      <c r="BC196" s="187"/>
      <c r="BF196" s="223"/>
      <c r="BG196" s="223"/>
      <c r="BH196" s="223"/>
      <c r="BI196" s="224"/>
      <c r="BJ196" s="225"/>
      <c r="BK196" s="225"/>
      <c r="BL196" s="225"/>
      <c r="BM196" s="226"/>
      <c r="BN196" s="187"/>
      <c r="BO196" s="187"/>
      <c r="BP196" s="227"/>
      <c r="CD196" s="228">
        <f t="shared" si="6"/>
        <v>0.95189242254883888</v>
      </c>
      <c r="CE196" s="218">
        <v>191</v>
      </c>
      <c r="CF196" s="228">
        <f t="shared" si="7"/>
        <v>0.96653158107838699</v>
      </c>
      <c r="CG196" s="218"/>
      <c r="CH196" s="229" t="s">
        <v>14033</v>
      </c>
      <c r="CI196" s="230" t="s">
        <v>14019</v>
      </c>
      <c r="CJ196" s="231" t="str">
        <f t="shared" si="8"/>
        <v>Ek</v>
      </c>
      <c r="CM196"/>
      <c r="CN196"/>
    </row>
    <row r="197" spans="28:92" ht="15" x14ac:dyDescent="0.25">
      <c r="AB197" s="217" t="s">
        <v>449</v>
      </c>
      <c r="AC197" s="218" t="s">
        <v>758</v>
      </c>
      <c r="AD197" s="218" t="s">
        <v>449</v>
      </c>
      <c r="AE197" s="218" t="s">
        <v>758</v>
      </c>
      <c r="AF197" s="218" t="s">
        <v>449</v>
      </c>
      <c r="AG197" s="218" t="s">
        <v>758</v>
      </c>
      <c r="AH197" s="219" t="s">
        <v>13395</v>
      </c>
      <c r="AI197" s="220" t="s">
        <v>13396</v>
      </c>
      <c r="AJ197" s="220" t="s">
        <v>14168</v>
      </c>
      <c r="AK197" s="219" t="s">
        <v>1078</v>
      </c>
      <c r="AL197" s="221" t="s">
        <v>12900</v>
      </c>
      <c r="AM197" s="222" t="s">
        <v>13340</v>
      </c>
      <c r="AN197" s="41">
        <v>100</v>
      </c>
      <c r="AO197" s="41">
        <v>114.8</v>
      </c>
      <c r="AP197" s="41">
        <v>27.8</v>
      </c>
      <c r="AQ197" s="41">
        <v>0</v>
      </c>
      <c r="AR197" s="41">
        <f>INDEX(lad_payment_mff[Non-specialised payment MFF],MATCH(AB197,lad_payment_mff[LAD21],0))</f>
        <v>1.0368847891500454</v>
      </c>
      <c r="AS197" s="41">
        <f>INDEX(lad_payment_mff[Specialised payment MFF],MATCH(AB197,lad_payment_mff[LAD21],0))</f>
        <v>1.0871453716510664</v>
      </c>
      <c r="AT197" s="186">
        <f>INDEX(lad_payment_mff[Non-specialised MFF index 2026/27],MATCH(AB197,lad_payment_mff[LAD21],0))</f>
        <v>0.97562074919492403</v>
      </c>
      <c r="AU197" s="186">
        <f>INDEX(lad_payment_mff[Specialised MFF index 2026/27],MATCH(AB197,lad_payment_mff[LAD21],0))</f>
        <v>1.0098342501459208</v>
      </c>
      <c r="AV197" s="186">
        <f>INDEX(icb_mff_index[Non-specialised MFF index 2026/27],MATCH($AH197,icb_mff_index[ICB26],0))</f>
        <v>1.0187215185834679</v>
      </c>
      <c r="AW197" s="186">
        <f>INDEX(icb_mff_index[Specialised MFF index 2026/27],MATCH($AH197,icb_mff_index[ICB26],0))</f>
        <v>1.0382775035110314</v>
      </c>
      <c r="AX197" s="41">
        <v>1.0186896053225076</v>
      </c>
      <c r="AY197" s="185"/>
      <c r="AZ197" s="185"/>
      <c r="BA197" s="185"/>
      <c r="BB197" s="185"/>
      <c r="BC197" s="187"/>
      <c r="BF197" s="223"/>
      <c r="BG197" s="223"/>
      <c r="BH197" s="223"/>
      <c r="BI197" s="224"/>
      <c r="BJ197" s="225"/>
      <c r="BK197" s="225"/>
      <c r="BL197" s="225"/>
      <c r="BM197" s="226"/>
      <c r="BN197" s="187"/>
      <c r="BO197" s="187"/>
      <c r="BP197" s="227"/>
      <c r="CD197" s="228">
        <f t="shared" si="6"/>
        <v>1.0098342501459208</v>
      </c>
      <c r="CE197" s="218">
        <v>192</v>
      </c>
      <c r="CF197" s="228">
        <f t="shared" si="7"/>
        <v>0.96640785303899612</v>
      </c>
      <c r="CG197" s="218"/>
      <c r="CH197" s="229" t="s">
        <v>14050</v>
      </c>
      <c r="CI197" s="230" t="s">
        <v>14068</v>
      </c>
      <c r="CJ197" s="231" t="str">
        <f t="shared" si="8"/>
        <v>Lq</v>
      </c>
      <c r="CM197"/>
      <c r="CN197"/>
    </row>
    <row r="198" spans="28:92" ht="15" x14ac:dyDescent="0.25">
      <c r="AB198" s="217" t="s">
        <v>452</v>
      </c>
      <c r="AC198" s="218" t="s">
        <v>761</v>
      </c>
      <c r="AD198" s="218" t="s">
        <v>452</v>
      </c>
      <c r="AE198" s="218" t="s">
        <v>761</v>
      </c>
      <c r="AF198" s="218" t="s">
        <v>452</v>
      </c>
      <c r="AG198" s="218" t="s">
        <v>761</v>
      </c>
      <c r="AH198" s="219" t="s">
        <v>1013</v>
      </c>
      <c r="AI198" s="220" t="s">
        <v>13426</v>
      </c>
      <c r="AJ198" s="220" t="s">
        <v>13427</v>
      </c>
      <c r="AK198" s="219" t="s">
        <v>1013</v>
      </c>
      <c r="AL198" s="221" t="s">
        <v>12906</v>
      </c>
      <c r="AM198" s="222" t="s">
        <v>13339</v>
      </c>
      <c r="AN198" s="41">
        <v>100</v>
      </c>
      <c r="AO198" s="41">
        <v>110.1</v>
      </c>
      <c r="AP198" s="41">
        <v>26.6</v>
      </c>
      <c r="AQ198" s="41">
        <v>0</v>
      </c>
      <c r="AR198" s="41">
        <f>INDEX(lad_payment_mff[Non-specialised payment MFF],MATCH(AB198,lad_payment_mff[LAD21],0))</f>
        <v>1.0046724576970618</v>
      </c>
      <c r="AS198" s="41">
        <f>INDEX(lad_payment_mff[Specialised payment MFF],MATCH(AB198,lad_payment_mff[LAD21],0))</f>
        <v>1.010713871527277</v>
      </c>
      <c r="AT198" s="186">
        <f>INDEX(lad_payment_mff[Non-specialised MFF index 2026/27],MATCH(AB198,lad_payment_mff[LAD21],0))</f>
        <v>0.94531167409388406</v>
      </c>
      <c r="AU198" s="186">
        <f>INDEX(lad_payment_mff[Specialised MFF index 2026/27],MATCH(AB198,lad_payment_mff[LAD21],0))</f>
        <v>0.93883809026914822</v>
      </c>
      <c r="AV198" s="186">
        <f>INDEX(icb_mff_index[Non-specialised MFF index 2026/27],MATCH($AH198,icb_mff_index[ICB26],0))</f>
        <v>0.95069040392551007</v>
      </c>
      <c r="AW198" s="186">
        <f>INDEX(icb_mff_index[Specialised MFF index 2026/27],MATCH($AH198,icb_mff_index[ICB26],0))</f>
        <v>0.94509951835263206</v>
      </c>
      <c r="AX198" s="41">
        <v>0.95063238512158976</v>
      </c>
      <c r="AY198" s="185"/>
      <c r="AZ198" s="185"/>
      <c r="BA198" s="185"/>
      <c r="BB198" s="185"/>
      <c r="BC198" s="187"/>
      <c r="BF198" s="223"/>
      <c r="BG198" s="223"/>
      <c r="BH198" s="223"/>
      <c r="BI198" s="224"/>
      <c r="BJ198" s="225"/>
      <c r="BK198" s="225"/>
      <c r="BL198" s="225"/>
      <c r="BM198" s="226"/>
      <c r="BN198" s="187"/>
      <c r="BO198" s="187"/>
      <c r="BP198" s="227"/>
      <c r="CD198" s="228">
        <f t="shared" ref="CD198:CD261" si="9">INDEX($AB:$CC,MATCH($AB198,$AB:$AB,0),MATCH($B$4,$AB$4:$CC$4,0))</f>
        <v>0.93883809026914822</v>
      </c>
      <c r="CE198" s="218">
        <v>193</v>
      </c>
      <c r="CF198" s="228">
        <f t="shared" ref="CF198:CF261" si="10">LARGE($CD$6:$CD$314,CE198)</f>
        <v>0.96617908136326336</v>
      </c>
      <c r="CG198" s="218"/>
      <c r="CH198" s="229" t="s">
        <v>13262</v>
      </c>
      <c r="CI198" s="230" t="s">
        <v>14073</v>
      </c>
      <c r="CJ198" s="231" t="str">
        <f t="shared" ref="CJ198:CJ261" si="11">CH198&amp;CI198</f>
        <v>Xd</v>
      </c>
      <c r="CM198"/>
      <c r="CN198"/>
    </row>
    <row r="199" spans="28:92" ht="15" x14ac:dyDescent="0.25">
      <c r="AB199" s="217" t="s">
        <v>436</v>
      </c>
      <c r="AC199" s="218" t="s">
        <v>745</v>
      </c>
      <c r="AD199" s="218" t="s">
        <v>436</v>
      </c>
      <c r="AE199" s="218" t="s">
        <v>745</v>
      </c>
      <c r="AF199" s="218" t="s">
        <v>436</v>
      </c>
      <c r="AG199" s="218" t="s">
        <v>745</v>
      </c>
      <c r="AH199" s="219" t="s">
        <v>939</v>
      </c>
      <c r="AI199" s="220" t="s">
        <v>13412</v>
      </c>
      <c r="AJ199" s="220" t="s">
        <v>14180</v>
      </c>
      <c r="AK199" s="219" t="s">
        <v>939</v>
      </c>
      <c r="AL199" s="221" t="s">
        <v>12904</v>
      </c>
      <c r="AM199" s="222" t="s">
        <v>13338</v>
      </c>
      <c r="AN199" s="41">
        <v>100</v>
      </c>
      <c r="AO199" s="41">
        <v>121.2</v>
      </c>
      <c r="AP199" s="41">
        <v>26.9</v>
      </c>
      <c r="AQ199" s="41">
        <v>0</v>
      </c>
      <c r="AR199" s="41">
        <f>INDEX(lad_payment_mff[Non-specialised payment MFF],MATCH(AB199,lad_payment_mff[LAD21],0))</f>
        <v>1.0452555871854015</v>
      </c>
      <c r="AS199" s="41">
        <f>INDEX(lad_payment_mff[Specialised payment MFF],MATCH(AB199,lad_payment_mff[LAD21],0))</f>
        <v>1.0574966707399458</v>
      </c>
      <c r="AT199" s="186">
        <f>INDEX(lad_payment_mff[Non-specialised MFF index 2026/27],MATCH(AB199,lad_payment_mff[LAD21],0))</f>
        <v>0.98349696103260509</v>
      </c>
      <c r="AU199" s="186">
        <f>INDEX(lad_payment_mff[Specialised MFF index 2026/27],MATCH(AB199,lad_payment_mff[LAD21],0))</f>
        <v>0.9822939832845452</v>
      </c>
      <c r="AV199" s="186">
        <f>INDEX(icb_mff_index[Non-specialised MFF index 2026/27],MATCH($AH199,icb_mff_index[ICB26],0))</f>
        <v>0.99863131400663807</v>
      </c>
      <c r="AW199" s="186">
        <f>INDEX(icb_mff_index[Specialised MFF index 2026/27],MATCH($AH199,icb_mff_index[ICB26],0))</f>
        <v>0.99531339031461297</v>
      </c>
      <c r="AX199" s="41">
        <v>0.99855734254881034</v>
      </c>
      <c r="AY199" s="185"/>
      <c r="AZ199" s="185"/>
      <c r="BA199" s="185"/>
      <c r="BB199" s="185"/>
      <c r="BC199" s="187"/>
      <c r="BF199" s="223"/>
      <c r="BG199" s="223"/>
      <c r="BH199" s="223"/>
      <c r="BI199" s="224"/>
      <c r="BJ199" s="225"/>
      <c r="BK199" s="225"/>
      <c r="BL199" s="225"/>
      <c r="BM199" s="226"/>
      <c r="BN199" s="187"/>
      <c r="BO199" s="187"/>
      <c r="BP199" s="227"/>
      <c r="CD199" s="228">
        <f t="shared" si="9"/>
        <v>0.9822939832845452</v>
      </c>
      <c r="CE199" s="218">
        <v>194</v>
      </c>
      <c r="CF199" s="228">
        <f t="shared" si="10"/>
        <v>0.96617709990379208</v>
      </c>
      <c r="CG199" s="218"/>
      <c r="CH199" s="229" t="s">
        <v>14025</v>
      </c>
      <c r="CI199" s="230" t="s">
        <v>14062</v>
      </c>
      <c r="CJ199" s="231" t="str">
        <f t="shared" si="11"/>
        <v>Yl</v>
      </c>
      <c r="CM199"/>
      <c r="CN199"/>
    </row>
    <row r="200" spans="28:92" ht="15" x14ac:dyDescent="0.25">
      <c r="AB200" s="217" t="s">
        <v>333</v>
      </c>
      <c r="AC200" s="218" t="s">
        <v>642</v>
      </c>
      <c r="AD200" s="218" t="s">
        <v>333</v>
      </c>
      <c r="AE200" s="218" t="s">
        <v>642</v>
      </c>
      <c r="AF200" s="218" t="s">
        <v>14087</v>
      </c>
      <c r="AG200" s="218" t="s">
        <v>14088</v>
      </c>
      <c r="AH200" s="219" t="s">
        <v>971</v>
      </c>
      <c r="AI200" s="220" t="s">
        <v>13380</v>
      </c>
      <c r="AJ200" s="220" t="s">
        <v>14157</v>
      </c>
      <c r="AK200" s="219" t="s">
        <v>971</v>
      </c>
      <c r="AL200" s="221" t="s">
        <v>12896</v>
      </c>
      <c r="AM200" s="222" t="s">
        <v>13341</v>
      </c>
      <c r="AN200" s="41">
        <v>100</v>
      </c>
      <c r="AO200" s="41">
        <v>130.19999999999999</v>
      </c>
      <c r="AP200" s="41">
        <v>29.5</v>
      </c>
      <c r="AQ200" s="41">
        <v>0</v>
      </c>
      <c r="AR200" s="41">
        <f>INDEX(lad_payment_mff[Non-specialised payment MFF],MATCH(AB200,lad_payment_mff[LAD21],0))</f>
        <v>1.0207650829297412</v>
      </c>
      <c r="AS200" s="41">
        <f>INDEX(lad_payment_mff[Specialised payment MFF],MATCH(AB200,lad_payment_mff[LAD21],0))</f>
        <v>1.0220190117993768</v>
      </c>
      <c r="AT200" s="186">
        <f>INDEX(lad_payment_mff[Non-specialised MFF index 2026/27],MATCH(AB200,lad_payment_mff[LAD21],0))</f>
        <v>0.96045347118678048</v>
      </c>
      <c r="AU200" s="186">
        <f>INDEX(lad_payment_mff[Specialised MFF index 2026/27],MATCH(AB200,lad_payment_mff[LAD21],0))</f>
        <v>0.94933927819411756</v>
      </c>
      <c r="AV200" s="186">
        <f>INDEX(icb_mff_index[Non-specialised MFF index 2026/27],MATCH($AH200,icb_mff_index[ICB26],0))</f>
        <v>0.96024774067543872</v>
      </c>
      <c r="AW200" s="186">
        <f>INDEX(icb_mff_index[Specialised MFF index 2026/27],MATCH($AH200,icb_mff_index[ICB26],0))</f>
        <v>0.9495527996963451</v>
      </c>
      <c r="AX200" s="41">
        <v>0.96020134518884181</v>
      </c>
      <c r="AY200" s="185"/>
      <c r="AZ200" s="185"/>
      <c r="BA200" s="185"/>
      <c r="BB200" s="185"/>
      <c r="BC200" s="187"/>
      <c r="BF200" s="223"/>
      <c r="BG200" s="223"/>
      <c r="BH200" s="223"/>
      <c r="BI200" s="224"/>
      <c r="BJ200" s="225"/>
      <c r="BK200" s="225"/>
      <c r="BL200" s="225"/>
      <c r="BM200" s="226"/>
      <c r="BN200" s="187"/>
      <c r="BO200" s="187"/>
      <c r="BP200" s="227"/>
      <c r="CD200" s="228">
        <f t="shared" si="9"/>
        <v>0.94933927819411756</v>
      </c>
      <c r="CE200" s="218">
        <v>195</v>
      </c>
      <c r="CF200" s="228">
        <f t="shared" si="10"/>
        <v>0.96606024537034596</v>
      </c>
      <c r="CG200" s="218"/>
      <c r="CH200" s="229" t="s">
        <v>14037</v>
      </c>
      <c r="CI200" s="230" t="s">
        <v>14069</v>
      </c>
      <c r="CJ200" s="231" t="str">
        <f t="shared" si="11"/>
        <v>Fi</v>
      </c>
      <c r="CM200"/>
      <c r="CN200"/>
    </row>
    <row r="201" spans="28:92" ht="15" x14ac:dyDescent="0.25">
      <c r="AB201" s="217" t="s">
        <v>442</v>
      </c>
      <c r="AC201" s="218" t="s">
        <v>751</v>
      </c>
      <c r="AD201" s="218" t="s">
        <v>442</v>
      </c>
      <c r="AE201" s="218" t="s">
        <v>751</v>
      </c>
      <c r="AF201" s="218" t="s">
        <v>442</v>
      </c>
      <c r="AG201" s="218" t="s">
        <v>751</v>
      </c>
      <c r="AH201" s="219" t="s">
        <v>13413</v>
      </c>
      <c r="AI201" s="220" t="s">
        <v>13414</v>
      </c>
      <c r="AJ201" s="220" t="s">
        <v>14184</v>
      </c>
      <c r="AK201" s="219" t="s">
        <v>1133</v>
      </c>
      <c r="AL201" s="221" t="s">
        <v>12904</v>
      </c>
      <c r="AM201" s="222" t="s">
        <v>13338</v>
      </c>
      <c r="AN201" s="41">
        <v>100</v>
      </c>
      <c r="AO201" s="41">
        <v>109.5</v>
      </c>
      <c r="AP201" s="41">
        <v>19.600000000000001</v>
      </c>
      <c r="AQ201" s="41">
        <v>0</v>
      </c>
      <c r="AR201" s="41">
        <f>INDEX(lad_payment_mff[Non-specialised payment MFF],MATCH(AB201,lad_payment_mff[LAD21],0))</f>
        <v>1.111134722395051</v>
      </c>
      <c r="AS201" s="41">
        <f>INDEX(lad_payment_mff[Specialised payment MFF],MATCH(AB201,lad_payment_mff[LAD21],0))</f>
        <v>1.103491074377428</v>
      </c>
      <c r="AT201" s="186">
        <f>INDEX(lad_payment_mff[Non-specialised MFF index 2026/27],MATCH(AB201,lad_payment_mff[LAD21],0))</f>
        <v>1.0454836464600565</v>
      </c>
      <c r="AU201" s="186">
        <f>INDEX(lad_payment_mff[Specialised MFF index 2026/27],MATCH(AB201,lad_payment_mff[LAD21],0))</f>
        <v>1.0250175465901834</v>
      </c>
      <c r="AV201" s="186">
        <f>INDEX(icb_mff_index[Non-specialised MFF index 2026/27],MATCH($AH201,icb_mff_index[ICB26],0))</f>
        <v>1.0315699499400568</v>
      </c>
      <c r="AW201" s="186">
        <f>INDEX(icb_mff_index[Specialised MFF index 2026/27],MATCH($AH201,icb_mff_index[ICB26],0))</f>
        <v>1.0227230607693758</v>
      </c>
      <c r="AX201" s="41">
        <v>1.0315332816591265</v>
      </c>
      <c r="AY201" s="185"/>
      <c r="AZ201" s="185"/>
      <c r="BA201" s="185"/>
      <c r="BB201" s="185"/>
      <c r="BC201" s="187"/>
      <c r="BF201" s="223"/>
      <c r="BG201" s="223"/>
      <c r="BH201" s="223"/>
      <c r="BI201" s="224"/>
      <c r="BJ201" s="225"/>
      <c r="BK201" s="225"/>
      <c r="BL201" s="225"/>
      <c r="BM201" s="226"/>
      <c r="BN201" s="187"/>
      <c r="BO201" s="187"/>
      <c r="BP201" s="227"/>
      <c r="CD201" s="228">
        <f t="shared" si="9"/>
        <v>1.0250175465901834</v>
      </c>
      <c r="CE201" s="218">
        <v>196</v>
      </c>
      <c r="CF201" s="228">
        <f t="shared" si="10"/>
        <v>0.9659532327738245</v>
      </c>
      <c r="CG201" s="218"/>
      <c r="CH201" s="229" t="s">
        <v>14056</v>
      </c>
      <c r="CI201" s="230" t="s">
        <v>14019</v>
      </c>
      <c r="CJ201" s="231" t="str">
        <f t="shared" si="11"/>
        <v>Uk</v>
      </c>
      <c r="CM201"/>
      <c r="CN201"/>
    </row>
    <row r="202" spans="28:92" ht="15" x14ac:dyDescent="0.25">
      <c r="AB202" s="217" t="s">
        <v>176</v>
      </c>
      <c r="AC202" s="218" t="s">
        <v>485</v>
      </c>
      <c r="AD202" s="218" t="s">
        <v>176</v>
      </c>
      <c r="AE202" s="218" t="s">
        <v>485</v>
      </c>
      <c r="AF202" s="218" t="s">
        <v>176</v>
      </c>
      <c r="AG202" s="218" t="s">
        <v>485</v>
      </c>
      <c r="AH202" s="219" t="s">
        <v>947</v>
      </c>
      <c r="AI202" s="220" t="s">
        <v>13406</v>
      </c>
      <c r="AJ202" s="220" t="s">
        <v>14173</v>
      </c>
      <c r="AK202" s="219" t="s">
        <v>947</v>
      </c>
      <c r="AL202" s="221" t="s">
        <v>12902</v>
      </c>
      <c r="AM202" s="222" t="s">
        <v>12903</v>
      </c>
      <c r="AN202" s="41">
        <v>100</v>
      </c>
      <c r="AO202" s="41">
        <v>83.9</v>
      </c>
      <c r="AP202" s="41">
        <v>17.2</v>
      </c>
      <c r="AQ202" s="41">
        <v>0</v>
      </c>
      <c r="AR202" s="41">
        <f>INDEX(lad_payment_mff[Non-specialised payment MFF],MATCH(AB202,lad_payment_mff[LAD21],0))</f>
        <v>1.149613345658606</v>
      </c>
      <c r="AS202" s="41">
        <f>INDEX(lad_payment_mff[Specialised payment MFF],MATCH(AB202,lad_payment_mff[LAD21],0))</f>
        <v>1.1616079123827558</v>
      </c>
      <c r="AT202" s="186">
        <f>INDEX(lad_payment_mff[Non-specialised MFF index 2026/27],MATCH(AB202,lad_payment_mff[LAD21],0))</f>
        <v>1.0816887713198304</v>
      </c>
      <c r="AU202" s="186">
        <f>INDEX(lad_payment_mff[Specialised MFF index 2026/27],MATCH(AB202,lad_payment_mff[LAD21],0))</f>
        <v>1.0790014709652929</v>
      </c>
      <c r="AV202" s="186">
        <f>INDEX(icb_mff_index[Non-specialised MFF index 2026/27],MATCH($AH202,icb_mff_index[ICB26],0))</f>
        <v>1.0858909533216716</v>
      </c>
      <c r="AW202" s="186">
        <f>INDEX(icb_mff_index[Specialised MFF index 2026/27],MATCH($AH202,icb_mff_index[ICB26],0))</f>
        <v>1.0797587678199676</v>
      </c>
      <c r="AX202" s="41">
        <v>1.0858288808087446</v>
      </c>
      <c r="AY202" s="185"/>
      <c r="AZ202" s="185"/>
      <c r="BA202" s="185"/>
      <c r="BB202" s="185"/>
      <c r="BC202" s="187"/>
      <c r="BF202" s="223"/>
      <c r="BG202" s="223"/>
      <c r="BH202" s="223"/>
      <c r="BI202" s="224"/>
      <c r="BJ202" s="225"/>
      <c r="BK202" s="225"/>
      <c r="BL202" s="225"/>
      <c r="BM202" s="226"/>
      <c r="BN202" s="187"/>
      <c r="BO202" s="187"/>
      <c r="BP202" s="227"/>
      <c r="CD202" s="228">
        <f t="shared" si="9"/>
        <v>1.0790014709652929</v>
      </c>
      <c r="CE202" s="218">
        <v>197</v>
      </c>
      <c r="CF202" s="228">
        <f t="shared" si="10"/>
        <v>0.96591906442684605</v>
      </c>
      <c r="CG202" s="218"/>
      <c r="CH202" s="229" t="s">
        <v>14043</v>
      </c>
      <c r="CI202" s="230" t="s">
        <v>14058</v>
      </c>
      <c r="CJ202" s="231" t="str">
        <f t="shared" si="11"/>
        <v>Ss</v>
      </c>
      <c r="CM202"/>
      <c r="CN202"/>
    </row>
    <row r="203" spans="28:92" ht="15" x14ac:dyDescent="0.25">
      <c r="AB203" s="217" t="s">
        <v>475</v>
      </c>
      <c r="AC203" s="218" t="s">
        <v>784</v>
      </c>
      <c r="AD203" s="218" t="s">
        <v>475</v>
      </c>
      <c r="AE203" s="218" t="s">
        <v>784</v>
      </c>
      <c r="AF203" s="218" t="s">
        <v>475</v>
      </c>
      <c r="AG203" s="218" t="s">
        <v>784</v>
      </c>
      <c r="AH203" s="219" t="s">
        <v>1033</v>
      </c>
      <c r="AI203" s="220" t="s">
        <v>13375</v>
      </c>
      <c r="AJ203" s="220" t="s">
        <v>14152</v>
      </c>
      <c r="AK203" s="219" t="s">
        <v>1033</v>
      </c>
      <c r="AL203" s="221" t="s">
        <v>12894</v>
      </c>
      <c r="AM203" s="222" t="s">
        <v>13346</v>
      </c>
      <c r="AN203" s="41">
        <v>100</v>
      </c>
      <c r="AO203" s="41">
        <v>120.8</v>
      </c>
      <c r="AP203" s="41">
        <v>29.8</v>
      </c>
      <c r="AQ203" s="41">
        <v>0</v>
      </c>
      <c r="AR203" s="41">
        <f>INDEX(lad_payment_mff[Non-specialised payment MFF],MATCH(AB203,lad_payment_mff[LAD21],0))</f>
        <v>1.0117933886320576</v>
      </c>
      <c r="AS203" s="41">
        <f>INDEX(lad_payment_mff[Specialised payment MFF],MATCH(AB203,lad_payment_mff[LAD21],0))</f>
        <v>1.014029870781624</v>
      </c>
      <c r="AT203" s="186">
        <f>INDEX(lad_payment_mff[Non-specialised MFF index 2026/27],MATCH(AB203,lad_payment_mff[LAD21],0))</f>
        <v>0.95201186686984451</v>
      </c>
      <c r="AU203" s="186">
        <f>INDEX(lad_payment_mff[Specialised MFF index 2026/27],MATCH(AB203,lad_payment_mff[LAD21],0))</f>
        <v>0.94191827596263289</v>
      </c>
      <c r="AV203" s="186">
        <f>INDEX(icb_mff_index[Non-specialised MFF index 2026/27],MATCH($AH203,icb_mff_index[ICB26],0))</f>
        <v>0.96105765489333828</v>
      </c>
      <c r="AW203" s="186">
        <f>INDEX(icb_mff_index[Specialised MFF index 2026/27],MATCH($AH203,icb_mff_index[ICB26],0))</f>
        <v>0.95052519537099156</v>
      </c>
      <c r="AX203" s="41">
        <v>0.96100496181371553</v>
      </c>
      <c r="AY203" s="185"/>
      <c r="AZ203" s="185"/>
      <c r="BA203" s="185"/>
      <c r="BB203" s="185"/>
      <c r="BC203" s="187"/>
      <c r="BF203" s="223"/>
      <c r="BG203" s="223"/>
      <c r="BH203" s="223"/>
      <c r="BI203" s="224"/>
      <c r="BJ203" s="225"/>
      <c r="BK203" s="225"/>
      <c r="BL203" s="225"/>
      <c r="BM203" s="226"/>
      <c r="BN203" s="187"/>
      <c r="BO203" s="187"/>
      <c r="BP203" s="227"/>
      <c r="CD203" s="228">
        <f t="shared" si="9"/>
        <v>0.94191827596263289</v>
      </c>
      <c r="CE203" s="218">
        <v>198</v>
      </c>
      <c r="CF203" s="228">
        <f t="shared" si="10"/>
        <v>0.96583259494165186</v>
      </c>
      <c r="CG203" s="218"/>
      <c r="CH203" s="229" t="s">
        <v>14027</v>
      </c>
      <c r="CI203" s="230" t="s">
        <v>14026</v>
      </c>
      <c r="CJ203" s="231" t="str">
        <f t="shared" si="11"/>
        <v>Do</v>
      </c>
      <c r="CM203"/>
      <c r="CN203"/>
    </row>
    <row r="204" spans="28:92" ht="15" x14ac:dyDescent="0.25">
      <c r="AB204" s="217" t="s">
        <v>248</v>
      </c>
      <c r="AC204" s="218" t="s">
        <v>557</v>
      </c>
      <c r="AD204" s="218" t="s">
        <v>248</v>
      </c>
      <c r="AE204" s="218" t="s">
        <v>557</v>
      </c>
      <c r="AF204" s="218" t="s">
        <v>14083</v>
      </c>
      <c r="AG204" s="218" t="s">
        <v>14084</v>
      </c>
      <c r="AH204" s="219" t="s">
        <v>1002</v>
      </c>
      <c r="AI204" s="220" t="s">
        <v>13386</v>
      </c>
      <c r="AJ204" s="220" t="s">
        <v>14161</v>
      </c>
      <c r="AK204" s="219" t="s">
        <v>1002</v>
      </c>
      <c r="AL204" s="221" t="s">
        <v>12898</v>
      </c>
      <c r="AM204" s="222" t="s">
        <v>12899</v>
      </c>
      <c r="AN204" s="41">
        <v>100</v>
      </c>
      <c r="AO204" s="41">
        <v>103.3</v>
      </c>
      <c r="AP204" s="41">
        <v>22.5</v>
      </c>
      <c r="AQ204" s="41">
        <v>0</v>
      </c>
      <c r="AR204" s="41">
        <f>INDEX(lad_payment_mff[Non-specialised payment MFF],MATCH(AB204,lad_payment_mff[LAD21],0))</f>
        <v>1.0323835176586316</v>
      </c>
      <c r="AS204" s="41">
        <f>INDEX(lad_payment_mff[Specialised payment MFF],MATCH(AB204,lad_payment_mff[LAD21],0))</f>
        <v>1.0426544075028026</v>
      </c>
      <c r="AT204" s="186">
        <f>INDEX(lad_payment_mff[Non-specialised MFF index 2026/27],MATCH(AB204,lad_payment_mff[LAD21],0))</f>
        <v>0.97138543403673583</v>
      </c>
      <c r="AU204" s="186">
        <f>INDEX(lad_payment_mff[Specialised MFF index 2026/27],MATCH(AB204,lad_payment_mff[LAD21],0))</f>
        <v>0.96850721091960978</v>
      </c>
      <c r="AV204" s="186">
        <f>INDEX(icb_mff_index[Non-specialised MFF index 2026/27],MATCH($AH204,icb_mff_index[ICB26],0))</f>
        <v>0.96685608004652157</v>
      </c>
      <c r="AW204" s="186">
        <f>INDEX(icb_mff_index[Specialised MFF index 2026/27],MATCH($AH204,icb_mff_index[ICB26],0))</f>
        <v>0.97017454665819791</v>
      </c>
      <c r="AX204" s="41">
        <v>0.96680172859239544</v>
      </c>
      <c r="AY204" s="185"/>
      <c r="AZ204" s="185"/>
      <c r="BA204" s="185"/>
      <c r="BB204" s="185"/>
      <c r="BC204" s="187"/>
      <c r="BF204" s="223"/>
      <c r="BG204" s="223"/>
      <c r="BH204" s="223"/>
      <c r="BI204" s="224"/>
      <c r="BJ204" s="225"/>
      <c r="BK204" s="225"/>
      <c r="BL204" s="225"/>
      <c r="BM204" s="226"/>
      <c r="BN204" s="187"/>
      <c r="BO204" s="187"/>
      <c r="BP204" s="227"/>
      <c r="CD204" s="228">
        <f t="shared" si="9"/>
        <v>0.96850721091960978</v>
      </c>
      <c r="CE204" s="218">
        <v>199</v>
      </c>
      <c r="CF204" s="228">
        <f t="shared" si="10"/>
        <v>0.96573359783011825</v>
      </c>
      <c r="CG204" s="218"/>
      <c r="CH204" s="229" t="s">
        <v>14040</v>
      </c>
      <c r="CI204" s="230" t="s">
        <v>14069</v>
      </c>
      <c r="CJ204" s="231" t="str">
        <f t="shared" si="11"/>
        <v>Pi</v>
      </c>
      <c r="CM204"/>
      <c r="CN204"/>
    </row>
    <row r="205" spans="28:92" ht="15" x14ac:dyDescent="0.25">
      <c r="AB205" s="217" t="s">
        <v>269</v>
      </c>
      <c r="AC205" s="218" t="s">
        <v>578</v>
      </c>
      <c r="AD205" s="218" t="s">
        <v>269</v>
      </c>
      <c r="AE205" s="218" t="s">
        <v>578</v>
      </c>
      <c r="AF205" s="218" t="s">
        <v>14119</v>
      </c>
      <c r="AG205" s="218" t="s">
        <v>14120</v>
      </c>
      <c r="AH205" s="219" t="s">
        <v>13417</v>
      </c>
      <c r="AI205" s="220" t="s">
        <v>13418</v>
      </c>
      <c r="AJ205" s="220" t="s">
        <v>14183</v>
      </c>
      <c r="AK205" s="219" t="s">
        <v>3998</v>
      </c>
      <c r="AL205" s="221" t="s">
        <v>12904</v>
      </c>
      <c r="AM205" s="222" t="s">
        <v>13338</v>
      </c>
      <c r="AN205" s="41">
        <v>100</v>
      </c>
      <c r="AO205" s="41">
        <v>82.8</v>
      </c>
      <c r="AP205" s="41">
        <v>11.3</v>
      </c>
      <c r="AQ205" s="41">
        <v>0</v>
      </c>
      <c r="AR205" s="41">
        <f>INDEX(lad_payment_mff[Non-specialised payment MFF],MATCH(AB205,lad_payment_mff[LAD21],0))</f>
        <v>1.1200211146623027</v>
      </c>
      <c r="AS205" s="41">
        <f>INDEX(lad_payment_mff[Specialised payment MFF],MATCH(AB205,lad_payment_mff[LAD21],0))</f>
        <v>1.1400671101621767</v>
      </c>
      <c r="AT205" s="186">
        <f>INDEX(lad_payment_mff[Non-specialised MFF index 2026/27],MATCH(AB205,lad_payment_mff[LAD21],0))</f>
        <v>1.0538449887925263</v>
      </c>
      <c r="AU205" s="186">
        <f>INDEX(lad_payment_mff[Specialised MFF index 2026/27],MATCH(AB205,lad_payment_mff[LAD21],0))</f>
        <v>1.0589925186897349</v>
      </c>
      <c r="AV205" s="186">
        <f>INDEX(icb_mff_index[Non-specialised MFF index 2026/27],MATCH($AH205,icb_mff_index[ICB26],0))</f>
        <v>1.0099089591019779</v>
      </c>
      <c r="AW205" s="186">
        <f>INDEX(icb_mff_index[Specialised MFF index 2026/27],MATCH($AH205,icb_mff_index[ICB26],0))</f>
        <v>1.0197529474816043</v>
      </c>
      <c r="AX205" s="41">
        <v>1.009879276774436</v>
      </c>
      <c r="AY205" s="185"/>
      <c r="AZ205" s="185"/>
      <c r="BA205" s="185"/>
      <c r="BB205" s="185"/>
      <c r="BC205" s="187"/>
      <c r="BF205" s="223"/>
      <c r="BG205" s="223"/>
      <c r="BH205" s="223"/>
      <c r="BI205" s="224"/>
      <c r="BJ205" s="225"/>
      <c r="BK205" s="225"/>
      <c r="BL205" s="225"/>
      <c r="BM205" s="226"/>
      <c r="BN205" s="187"/>
      <c r="BO205" s="187"/>
      <c r="BP205" s="227"/>
      <c r="CD205" s="228">
        <f t="shared" si="9"/>
        <v>1.0589925186897349</v>
      </c>
      <c r="CE205" s="218">
        <v>200</v>
      </c>
      <c r="CF205" s="228">
        <f t="shared" si="10"/>
        <v>0.96567106715363049</v>
      </c>
      <c r="CG205" s="218"/>
      <c r="CH205" s="229" t="s">
        <v>14066</v>
      </c>
      <c r="CI205" s="230" t="s">
        <v>14077</v>
      </c>
      <c r="CJ205" s="231" t="str">
        <f t="shared" si="11"/>
        <v>Wr</v>
      </c>
      <c r="CM205"/>
      <c r="CN205"/>
    </row>
    <row r="206" spans="28:92" ht="15" x14ac:dyDescent="0.25">
      <c r="AB206" s="217" t="s">
        <v>332</v>
      </c>
      <c r="AC206" s="218" t="s">
        <v>641</v>
      </c>
      <c r="AD206" s="218" t="s">
        <v>332</v>
      </c>
      <c r="AE206" s="218" t="s">
        <v>641</v>
      </c>
      <c r="AF206" s="218" t="s">
        <v>14087</v>
      </c>
      <c r="AG206" s="218" t="s">
        <v>14088</v>
      </c>
      <c r="AH206" s="219" t="s">
        <v>971</v>
      </c>
      <c r="AI206" s="220" t="s">
        <v>13380</v>
      </c>
      <c r="AJ206" s="220" t="s">
        <v>14157</v>
      </c>
      <c r="AK206" s="219" t="s">
        <v>971</v>
      </c>
      <c r="AL206" s="221" t="s">
        <v>12896</v>
      </c>
      <c r="AM206" s="222" t="s">
        <v>13341</v>
      </c>
      <c r="AN206" s="41">
        <v>100</v>
      </c>
      <c r="AO206" s="41">
        <v>85.4</v>
      </c>
      <c r="AP206" s="41">
        <v>10.6</v>
      </c>
      <c r="AQ206" s="41">
        <v>0</v>
      </c>
      <c r="AR206" s="41">
        <f>INDEX(lad_payment_mff[Non-specialised payment MFF],MATCH(AB206,lad_payment_mff[LAD21],0))</f>
        <v>1.0218518119574624</v>
      </c>
      <c r="AS206" s="41">
        <f>INDEX(lad_payment_mff[Specialised payment MFF],MATCH(AB206,lad_payment_mff[LAD21],0))</f>
        <v>1.0216100089775553</v>
      </c>
      <c r="AT206" s="186">
        <f>INDEX(lad_payment_mff[Non-specialised MFF index 2026/27],MATCH(AB206,lad_payment_mff[LAD21],0))</f>
        <v>0.96147599114202742</v>
      </c>
      <c r="AU206" s="186">
        <f>INDEX(lad_payment_mff[Specialised MFF index 2026/27],MATCH(AB206,lad_payment_mff[LAD21],0))</f>
        <v>0.94895936114838497</v>
      </c>
      <c r="AV206" s="186">
        <f>INDEX(icb_mff_index[Non-specialised MFF index 2026/27],MATCH($AH206,icb_mff_index[ICB26],0))</f>
        <v>0.96024774067543872</v>
      </c>
      <c r="AW206" s="186">
        <f>INDEX(icb_mff_index[Specialised MFF index 2026/27],MATCH($AH206,icb_mff_index[ICB26],0))</f>
        <v>0.9495527996963451</v>
      </c>
      <c r="AX206" s="41">
        <v>0.96020134518884181</v>
      </c>
      <c r="AY206" s="185"/>
      <c r="AZ206" s="185"/>
      <c r="BA206" s="185"/>
      <c r="BB206" s="185"/>
      <c r="BC206" s="187"/>
      <c r="BF206" s="223"/>
      <c r="BG206" s="223"/>
      <c r="BH206" s="223"/>
      <c r="BI206" s="224"/>
      <c r="BJ206" s="225"/>
      <c r="BK206" s="225"/>
      <c r="BL206" s="225"/>
      <c r="BM206" s="226"/>
      <c r="BN206" s="187"/>
      <c r="BO206" s="187"/>
      <c r="BP206" s="227"/>
      <c r="CD206" s="228">
        <f t="shared" si="9"/>
        <v>0.94895936114838497</v>
      </c>
      <c r="CE206" s="218">
        <v>201</v>
      </c>
      <c r="CF206" s="228">
        <f t="shared" si="10"/>
        <v>0.96553040652769773</v>
      </c>
      <c r="CG206" s="218"/>
      <c r="CH206" s="229" t="s">
        <v>14037</v>
      </c>
      <c r="CI206" s="230" t="s">
        <v>14048</v>
      </c>
      <c r="CJ206" s="231" t="str">
        <f t="shared" si="11"/>
        <v>Fj</v>
      </c>
      <c r="CM206"/>
      <c r="CN206"/>
    </row>
    <row r="207" spans="28:92" ht="15" x14ac:dyDescent="0.25">
      <c r="AB207" s="217" t="s">
        <v>175</v>
      </c>
      <c r="AC207" s="218" t="s">
        <v>484</v>
      </c>
      <c r="AD207" s="218" t="s">
        <v>175</v>
      </c>
      <c r="AE207" s="218" t="s">
        <v>484</v>
      </c>
      <c r="AF207" s="218" t="s">
        <v>175</v>
      </c>
      <c r="AG207" s="218" t="s">
        <v>484</v>
      </c>
      <c r="AH207" s="219" t="s">
        <v>968</v>
      </c>
      <c r="AI207" s="220" t="s">
        <v>13411</v>
      </c>
      <c r="AJ207" s="220" t="s">
        <v>14177</v>
      </c>
      <c r="AK207" s="219" t="s">
        <v>968</v>
      </c>
      <c r="AL207" s="221" t="s">
        <v>12902</v>
      </c>
      <c r="AM207" s="222" t="s">
        <v>12903</v>
      </c>
      <c r="AN207" s="41">
        <v>100</v>
      </c>
      <c r="AO207" s="41">
        <v>73.599999999999994</v>
      </c>
      <c r="AP207" s="41">
        <v>9.4</v>
      </c>
      <c r="AQ207" s="41">
        <v>0</v>
      </c>
      <c r="AR207" s="41">
        <f>INDEX(lad_payment_mff[Non-specialised payment MFF],MATCH(AB207,lad_payment_mff[LAD21],0))</f>
        <v>1.1523436389106572</v>
      </c>
      <c r="AS207" s="41">
        <f>INDEX(lad_payment_mff[Specialised payment MFF],MATCH(AB207,lad_payment_mff[LAD21],0))</f>
        <v>1.1599165642759584</v>
      </c>
      <c r="AT207" s="186">
        <f>INDEX(lad_payment_mff[Non-specialised MFF index 2026/27],MATCH(AB207,lad_payment_mff[LAD21],0))</f>
        <v>1.0842577459792713</v>
      </c>
      <c r="AU207" s="186">
        <f>INDEX(lad_payment_mff[Specialised MFF index 2026/27],MATCH(AB207,lad_payment_mff[LAD21],0))</f>
        <v>1.0774304011785809</v>
      </c>
      <c r="AV207" s="186">
        <f>INDEX(icb_mff_index[Non-specialised MFF index 2026/27],MATCH($AH207,icb_mff_index[ICB26],0))</f>
        <v>1.0822864629812012</v>
      </c>
      <c r="AW207" s="186">
        <f>INDEX(icb_mff_index[Specialised MFF index 2026/27],MATCH($AH207,icb_mff_index[ICB26],0))</f>
        <v>1.0741556662810852</v>
      </c>
      <c r="AX207" s="41">
        <v>1.0822307917820893</v>
      </c>
      <c r="AY207" s="185"/>
      <c r="AZ207" s="185"/>
      <c r="BA207" s="185"/>
      <c r="BB207" s="185"/>
      <c r="BC207" s="187"/>
      <c r="BF207" s="223"/>
      <c r="BG207" s="223"/>
      <c r="BH207" s="223"/>
      <c r="BI207" s="224"/>
      <c r="BJ207" s="225"/>
      <c r="BK207" s="225"/>
      <c r="BL207" s="225"/>
      <c r="BM207" s="226"/>
      <c r="BN207" s="187"/>
      <c r="BO207" s="187"/>
      <c r="BP207" s="227"/>
      <c r="CD207" s="228">
        <f t="shared" si="9"/>
        <v>1.0774304011785809</v>
      </c>
      <c r="CE207" s="218">
        <v>202</v>
      </c>
      <c r="CF207" s="228">
        <f t="shared" si="10"/>
        <v>0.96546747894376272</v>
      </c>
      <c r="CG207" s="218"/>
      <c r="CH207" s="229" t="s">
        <v>14056</v>
      </c>
      <c r="CI207" s="230" t="s">
        <v>14076</v>
      </c>
      <c r="CJ207" s="231" t="str">
        <f t="shared" si="11"/>
        <v>Un</v>
      </c>
      <c r="CM207"/>
      <c r="CN207"/>
    </row>
    <row r="208" spans="28:92" ht="15" x14ac:dyDescent="0.25">
      <c r="AB208" s="217" t="s">
        <v>303</v>
      </c>
      <c r="AC208" s="218" t="s">
        <v>612</v>
      </c>
      <c r="AD208" s="218" t="s">
        <v>13444</v>
      </c>
      <c r="AE208" s="218" t="s">
        <v>14097</v>
      </c>
      <c r="AF208" s="218" t="s">
        <v>13444</v>
      </c>
      <c r="AG208" s="218" t="s">
        <v>14097</v>
      </c>
      <c r="AH208" s="219" t="s">
        <v>1076</v>
      </c>
      <c r="AI208" s="220" t="s">
        <v>13374</v>
      </c>
      <c r="AJ208" s="220" t="s">
        <v>14151</v>
      </c>
      <c r="AK208" s="219" t="s">
        <v>1076</v>
      </c>
      <c r="AL208" s="221" t="s">
        <v>12894</v>
      </c>
      <c r="AM208" s="222" t="s">
        <v>13346</v>
      </c>
      <c r="AN208" s="41">
        <v>100</v>
      </c>
      <c r="AO208" s="41">
        <v>82.5</v>
      </c>
      <c r="AP208" s="41">
        <v>12.1</v>
      </c>
      <c r="AQ208" s="41">
        <v>1</v>
      </c>
      <c r="AR208" s="41">
        <f>INDEX(lad_payment_mff[Non-specialised payment MFF],MATCH(AB208,lad_payment_mff[LAD21],0))</f>
        <v>1.0151813935108498</v>
      </c>
      <c r="AS208" s="41">
        <f>INDEX(lad_payment_mff[Specialised payment MFF],MATCH(AB208,lad_payment_mff[LAD21],0))</f>
        <v>1.0164189570061206</v>
      </c>
      <c r="AT208" s="186">
        <f>INDEX(lad_payment_mff[Non-specialised MFF index 2026/27],MATCH(AB208,lad_payment_mff[LAD21],0))</f>
        <v>0.9551996924534687</v>
      </c>
      <c r="AU208" s="186">
        <f>INDEX(lad_payment_mff[Specialised MFF index 2026/27],MATCH(AB208,lad_payment_mff[LAD21],0))</f>
        <v>0.9441374650048342</v>
      </c>
      <c r="AV208" s="186">
        <f>INDEX(icb_mff_index[Non-specialised MFF index 2026/27],MATCH($AH208,icb_mff_index[ICB26],0))</f>
        <v>0.96206432369649164</v>
      </c>
      <c r="AW208" s="186">
        <f>INDEX(icb_mff_index[Specialised MFF index 2026/27],MATCH($AH208,icb_mff_index[ICB26],0))</f>
        <v>0.9506676800530548</v>
      </c>
      <c r="AX208" s="41">
        <v>0.96200980836760297</v>
      </c>
      <c r="AY208" s="185"/>
      <c r="AZ208" s="185"/>
      <c r="BA208" s="185"/>
      <c r="BB208" s="185"/>
      <c r="BC208" s="187"/>
      <c r="BF208" s="223"/>
      <c r="BG208" s="223"/>
      <c r="BH208" s="223"/>
      <c r="BI208" s="224"/>
      <c r="BJ208" s="225"/>
      <c r="BK208" s="225"/>
      <c r="BL208" s="225"/>
      <c r="BM208" s="226"/>
      <c r="BN208" s="187"/>
      <c r="BO208" s="187"/>
      <c r="BP208" s="227"/>
      <c r="CD208" s="228">
        <f t="shared" si="9"/>
        <v>0.9441374650048342</v>
      </c>
      <c r="CE208" s="218">
        <v>203</v>
      </c>
      <c r="CF208" s="228">
        <f t="shared" si="10"/>
        <v>0.9652658700675022</v>
      </c>
      <c r="CG208" s="218"/>
      <c r="CH208" s="229" t="s">
        <v>14033</v>
      </c>
      <c r="CI208" s="230" t="s">
        <v>14032</v>
      </c>
      <c r="CJ208" s="231" t="str">
        <f t="shared" si="11"/>
        <v>Em</v>
      </c>
      <c r="CM208"/>
      <c r="CN208"/>
    </row>
    <row r="209" spans="28:92" ht="15" x14ac:dyDescent="0.25">
      <c r="AB209" s="217" t="s">
        <v>233</v>
      </c>
      <c r="AC209" s="218" t="s">
        <v>542</v>
      </c>
      <c r="AD209" s="218" t="s">
        <v>233</v>
      </c>
      <c r="AE209" s="218" t="s">
        <v>542</v>
      </c>
      <c r="AF209" s="218" t="s">
        <v>233</v>
      </c>
      <c r="AG209" s="218" t="s">
        <v>542</v>
      </c>
      <c r="AH209" s="219" t="s">
        <v>1031</v>
      </c>
      <c r="AI209" s="220" t="s">
        <v>13379</v>
      </c>
      <c r="AJ209" s="220" t="s">
        <v>14156</v>
      </c>
      <c r="AK209" s="219" t="s">
        <v>1031</v>
      </c>
      <c r="AL209" s="221" t="s">
        <v>12896</v>
      </c>
      <c r="AM209" s="222" t="s">
        <v>13341</v>
      </c>
      <c r="AN209" s="41">
        <v>100</v>
      </c>
      <c r="AO209" s="41">
        <v>132.1</v>
      </c>
      <c r="AP209" s="41">
        <v>34.4</v>
      </c>
      <c r="AQ209" s="41">
        <v>0</v>
      </c>
      <c r="AR209" s="41">
        <f>INDEX(lad_payment_mff[Non-specialised payment MFF],MATCH(AB209,lad_payment_mff[LAD21],0))</f>
        <v>1.0389587693235718</v>
      </c>
      <c r="AS209" s="41">
        <f>INDEX(lad_payment_mff[Specialised payment MFF],MATCH(AB209,lad_payment_mff[LAD21],0))</f>
        <v>1.0396684515079919</v>
      </c>
      <c r="AT209" s="186">
        <f>INDEX(lad_payment_mff[Non-specialised MFF index 2026/27],MATCH(AB209,lad_payment_mff[LAD21],0))</f>
        <v>0.9775721888455835</v>
      </c>
      <c r="AU209" s="186">
        <f>INDEX(lad_payment_mff[Specialised MFF index 2026/27],MATCH(AB209,lad_payment_mff[LAD21],0))</f>
        <v>0.96573359783011825</v>
      </c>
      <c r="AV209" s="186">
        <f>INDEX(icb_mff_index[Non-specialised MFF index 2026/27],MATCH($AH209,icb_mff_index[ICB26],0))</f>
        <v>0.97762407525489903</v>
      </c>
      <c r="AW209" s="186">
        <f>INDEX(icb_mff_index[Specialised MFF index 2026/27],MATCH($AH209,icb_mff_index[ICB26],0))</f>
        <v>0.96591141646895295</v>
      </c>
      <c r="AX209" s="41">
        <v>0.97757508056422171</v>
      </c>
      <c r="AY209" s="185"/>
      <c r="AZ209" s="185"/>
      <c r="BA209" s="185"/>
      <c r="BB209" s="185"/>
      <c r="BC209" s="187"/>
      <c r="BF209" s="223"/>
      <c r="BG209" s="223"/>
      <c r="BH209" s="223"/>
      <c r="BI209" s="224"/>
      <c r="BJ209" s="225"/>
      <c r="BK209" s="225"/>
      <c r="BL209" s="225"/>
      <c r="BM209" s="226"/>
      <c r="BN209" s="187"/>
      <c r="BO209" s="187"/>
      <c r="BP209" s="227"/>
      <c r="CD209" s="228">
        <f t="shared" si="9"/>
        <v>0.96573359783011825</v>
      </c>
      <c r="CE209" s="218">
        <v>204</v>
      </c>
      <c r="CF209" s="228">
        <f t="shared" si="10"/>
        <v>0.96516824164423509</v>
      </c>
      <c r="CG209" s="218"/>
      <c r="CH209" s="229" t="s">
        <v>14044</v>
      </c>
      <c r="CI209" s="230" t="s">
        <v>14069</v>
      </c>
      <c r="CJ209" s="231" t="str">
        <f t="shared" si="11"/>
        <v>Hi</v>
      </c>
      <c r="CM209"/>
      <c r="CN209"/>
    </row>
    <row r="210" spans="28:92" ht="15" x14ac:dyDescent="0.25">
      <c r="AB210" s="217" t="s">
        <v>377</v>
      </c>
      <c r="AC210" s="218" t="s">
        <v>686</v>
      </c>
      <c r="AD210" s="218" t="s">
        <v>377</v>
      </c>
      <c r="AE210" s="218" t="s">
        <v>686</v>
      </c>
      <c r="AF210" s="218" t="s">
        <v>14049</v>
      </c>
      <c r="AG210" s="218" t="s">
        <v>13400</v>
      </c>
      <c r="AH210" s="219" t="s">
        <v>13398</v>
      </c>
      <c r="AI210" s="220" t="s">
        <v>13399</v>
      </c>
      <c r="AJ210" s="220" t="s">
        <v>13400</v>
      </c>
      <c r="AK210" s="219" t="s">
        <v>954</v>
      </c>
      <c r="AL210" s="221" t="s">
        <v>12900</v>
      </c>
      <c r="AM210" s="222" t="s">
        <v>13340</v>
      </c>
      <c r="AN210" s="41">
        <v>100</v>
      </c>
      <c r="AO210" s="41">
        <v>79.599999999999994</v>
      </c>
      <c r="AP210" s="41">
        <v>10.4</v>
      </c>
      <c r="AQ210" s="41">
        <v>0</v>
      </c>
      <c r="AR210" s="41">
        <f>INDEX(lad_payment_mff[Non-specialised payment MFF],MATCH(AB210,lad_payment_mff[LAD21],0))</f>
        <v>1.0672880137806218</v>
      </c>
      <c r="AS210" s="41">
        <f>INDEX(lad_payment_mff[Specialised payment MFF],MATCH(AB210,lad_payment_mff[LAD21],0))</f>
        <v>1.1500710891846762</v>
      </c>
      <c r="AT210" s="186">
        <f>INDEX(lad_payment_mff[Non-specialised MFF index 2026/27],MATCH(AB210,lad_payment_mff[LAD21],0))</f>
        <v>1.0042276080305523</v>
      </c>
      <c r="AU210" s="186">
        <f>INDEX(lad_payment_mff[Specialised MFF index 2026/27],MATCH(AB210,lad_payment_mff[LAD21],0))</f>
        <v>1.0682850759852855</v>
      </c>
      <c r="AV210" s="186">
        <f>INDEX(icb_mff_index[Non-specialised MFF index 2026/27],MATCH($AH210,icb_mff_index[ICB26],0))</f>
        <v>1.0065018435446027</v>
      </c>
      <c r="AW210" s="186">
        <f>INDEX(icb_mff_index[Specialised MFF index 2026/27],MATCH($AH210,icb_mff_index[ICB26],0))</f>
        <v>1.0654134873057393</v>
      </c>
      <c r="AX210" s="41">
        <v>1.0064786430472803</v>
      </c>
      <c r="AY210" s="185"/>
      <c r="AZ210" s="185"/>
      <c r="BA210" s="185"/>
      <c r="BB210" s="185"/>
      <c r="BC210" s="187"/>
      <c r="BF210" s="223"/>
      <c r="BG210" s="223"/>
      <c r="BH210" s="223"/>
      <c r="BI210" s="224"/>
      <c r="BJ210" s="225"/>
      <c r="BK210" s="225"/>
      <c r="BL210" s="225"/>
      <c r="BM210" s="226"/>
      <c r="BN210" s="187"/>
      <c r="BO210" s="187"/>
      <c r="BP210" s="227"/>
      <c r="CD210" s="228">
        <f t="shared" si="9"/>
        <v>1.0682850759852855</v>
      </c>
      <c r="CE210" s="218">
        <v>205</v>
      </c>
      <c r="CF210" s="228">
        <f t="shared" si="10"/>
        <v>0.965038832621821</v>
      </c>
      <c r="CG210" s="218"/>
      <c r="CH210" s="229" t="s">
        <v>14059</v>
      </c>
      <c r="CI210" s="230" t="s">
        <v>14078</v>
      </c>
      <c r="CJ210" s="231" t="str">
        <f t="shared" si="11"/>
        <v>Qv</v>
      </c>
      <c r="CM210"/>
      <c r="CN210"/>
    </row>
    <row r="211" spans="28:92" ht="15" x14ac:dyDescent="0.25">
      <c r="AB211" s="217" t="s">
        <v>331</v>
      </c>
      <c r="AC211" s="218" t="s">
        <v>640</v>
      </c>
      <c r="AD211" s="218" t="s">
        <v>331</v>
      </c>
      <c r="AE211" s="218" t="s">
        <v>640</v>
      </c>
      <c r="AF211" s="218" t="s">
        <v>14087</v>
      </c>
      <c r="AG211" s="218" t="s">
        <v>14088</v>
      </c>
      <c r="AH211" s="219" t="s">
        <v>971</v>
      </c>
      <c r="AI211" s="220" t="s">
        <v>13380</v>
      </c>
      <c r="AJ211" s="220" t="s">
        <v>14157</v>
      </c>
      <c r="AK211" s="219" t="s">
        <v>971</v>
      </c>
      <c r="AL211" s="221" t="s">
        <v>12896</v>
      </c>
      <c r="AM211" s="222" t="s">
        <v>13341</v>
      </c>
      <c r="AN211" s="41">
        <v>100</v>
      </c>
      <c r="AO211" s="41">
        <v>112.9</v>
      </c>
      <c r="AP211" s="41">
        <v>24.1</v>
      </c>
      <c r="AQ211" s="41">
        <v>0</v>
      </c>
      <c r="AR211" s="41">
        <f>INDEX(lad_payment_mff[Non-specialised payment MFF],MATCH(AB211,lad_payment_mff[LAD21],0))</f>
        <v>1.0246940575979586</v>
      </c>
      <c r="AS211" s="41">
        <f>INDEX(lad_payment_mff[Specialised payment MFF],MATCH(AB211,lad_payment_mff[LAD21],0))</f>
        <v>1.0268006369779115</v>
      </c>
      <c r="AT211" s="186">
        <f>INDEX(lad_payment_mff[Non-specialised MFF index 2026/27],MATCH(AB211,lad_payment_mff[LAD21],0))</f>
        <v>0.9641503035151977</v>
      </c>
      <c r="AU211" s="186">
        <f>INDEX(lad_payment_mff[Specialised MFF index 2026/27],MATCH(AB211,lad_payment_mff[LAD21],0))</f>
        <v>0.95378086347108304</v>
      </c>
      <c r="AV211" s="186">
        <f>INDEX(icb_mff_index[Non-specialised MFF index 2026/27],MATCH($AH211,icb_mff_index[ICB26],0))</f>
        <v>0.96024774067543872</v>
      </c>
      <c r="AW211" s="186">
        <f>INDEX(icb_mff_index[Specialised MFF index 2026/27],MATCH($AH211,icb_mff_index[ICB26],0))</f>
        <v>0.9495527996963451</v>
      </c>
      <c r="AX211" s="41">
        <v>0.96020134518884181</v>
      </c>
      <c r="AY211" s="185"/>
      <c r="AZ211" s="185"/>
      <c r="BA211" s="185"/>
      <c r="BB211" s="185"/>
      <c r="BC211" s="187"/>
      <c r="BF211" s="223"/>
      <c r="BG211" s="223"/>
      <c r="BH211" s="223"/>
      <c r="BI211" s="224"/>
      <c r="BJ211" s="225"/>
      <c r="BK211" s="225"/>
      <c r="BL211" s="225"/>
      <c r="BM211" s="226"/>
      <c r="BN211" s="187"/>
      <c r="BO211" s="187"/>
      <c r="BP211" s="227"/>
      <c r="CD211" s="228">
        <f t="shared" si="9"/>
        <v>0.95378086347108304</v>
      </c>
      <c r="CE211" s="218">
        <v>206</v>
      </c>
      <c r="CF211" s="228">
        <f t="shared" si="10"/>
        <v>0.96435514655177357</v>
      </c>
      <c r="CG211" s="218"/>
      <c r="CH211" s="229" t="s">
        <v>14042</v>
      </c>
      <c r="CI211" s="230" t="s">
        <v>14048</v>
      </c>
      <c r="CJ211" s="231" t="str">
        <f t="shared" si="11"/>
        <v>Gj</v>
      </c>
      <c r="CM211"/>
      <c r="CN211"/>
    </row>
    <row r="212" spans="28:92" ht="15" x14ac:dyDescent="0.25">
      <c r="AB212" s="217" t="s">
        <v>388</v>
      </c>
      <c r="AC212" s="218" t="s">
        <v>697</v>
      </c>
      <c r="AD212" s="218" t="s">
        <v>388</v>
      </c>
      <c r="AE212" s="218" t="s">
        <v>697</v>
      </c>
      <c r="AF212" s="218" t="s">
        <v>14109</v>
      </c>
      <c r="AG212" s="218" t="s">
        <v>14110</v>
      </c>
      <c r="AH212" s="219" t="s">
        <v>13417</v>
      </c>
      <c r="AI212" s="220" t="s">
        <v>13418</v>
      </c>
      <c r="AJ212" s="220" t="s">
        <v>14183</v>
      </c>
      <c r="AK212" s="219" t="s">
        <v>966</v>
      </c>
      <c r="AL212" s="221" t="s">
        <v>12904</v>
      </c>
      <c r="AM212" s="222" t="s">
        <v>13338</v>
      </c>
      <c r="AN212" s="41">
        <v>100</v>
      </c>
      <c r="AO212" s="41">
        <v>81.900000000000006</v>
      </c>
      <c r="AP212" s="41">
        <v>19.8</v>
      </c>
      <c r="AQ212" s="41">
        <v>0</v>
      </c>
      <c r="AR212" s="41">
        <f>INDEX(lad_payment_mff[Non-specialised payment MFF],MATCH(AB212,lad_payment_mff[LAD21],0))</f>
        <v>1.0322032413985434</v>
      </c>
      <c r="AS212" s="41">
        <f>INDEX(lad_payment_mff[Specialised payment MFF],MATCH(AB212,lad_payment_mff[LAD21],0))</f>
        <v>1.0660681895280604</v>
      </c>
      <c r="AT212" s="186">
        <f>INDEX(lad_payment_mff[Non-specialised MFF index 2026/27],MATCH(AB212,lad_payment_mff[LAD21],0))</f>
        <v>0.97121580934769713</v>
      </c>
      <c r="AU212" s="186">
        <f>INDEX(lad_payment_mff[Specialised MFF index 2026/27],MATCH(AB212,lad_payment_mff[LAD21],0))</f>
        <v>0.99025594814565865</v>
      </c>
      <c r="AV212" s="186">
        <f>INDEX(icb_mff_index[Non-specialised MFF index 2026/27],MATCH($AH212,icb_mff_index[ICB26],0))</f>
        <v>1.0099089591019779</v>
      </c>
      <c r="AW212" s="186">
        <f>INDEX(icb_mff_index[Specialised MFF index 2026/27],MATCH($AH212,icb_mff_index[ICB26],0))</f>
        <v>1.0197529474816043</v>
      </c>
      <c r="AX212" s="41">
        <v>1.009879276774436</v>
      </c>
      <c r="AY212" s="185"/>
      <c r="AZ212" s="185"/>
      <c r="BA212" s="185"/>
      <c r="BB212" s="185"/>
      <c r="BC212" s="187"/>
      <c r="BF212" s="223"/>
      <c r="BG212" s="223"/>
      <c r="BH212" s="223"/>
      <c r="BI212" s="224"/>
      <c r="BJ212" s="225"/>
      <c r="BK212" s="225"/>
      <c r="BL212" s="225"/>
      <c r="BM212" s="226"/>
      <c r="BN212" s="187"/>
      <c r="BO212" s="187"/>
      <c r="BP212" s="227"/>
      <c r="CD212" s="228">
        <f t="shared" si="9"/>
        <v>0.99025594814565865</v>
      </c>
      <c r="CE212" s="218">
        <v>207</v>
      </c>
      <c r="CF212" s="228">
        <f t="shared" si="10"/>
        <v>0.96430761978508783</v>
      </c>
      <c r="CG212" s="218"/>
      <c r="CH212" s="229" t="s">
        <v>13262</v>
      </c>
      <c r="CI212" s="230" t="s">
        <v>14041</v>
      </c>
      <c r="CJ212" s="231" t="str">
        <f t="shared" si="11"/>
        <v>Xt</v>
      </c>
      <c r="CM212"/>
      <c r="CN212"/>
    </row>
    <row r="213" spans="28:92" ht="15" x14ac:dyDescent="0.25">
      <c r="AB213" s="217" t="s">
        <v>220</v>
      </c>
      <c r="AC213" s="218" t="s">
        <v>529</v>
      </c>
      <c r="AD213" s="218" t="s">
        <v>220</v>
      </c>
      <c r="AE213" s="218" t="s">
        <v>529</v>
      </c>
      <c r="AF213" s="218" t="s">
        <v>220</v>
      </c>
      <c r="AG213" s="218" t="s">
        <v>529</v>
      </c>
      <c r="AH213" s="219" t="s">
        <v>982</v>
      </c>
      <c r="AI213" s="220" t="s">
        <v>13376</v>
      </c>
      <c r="AJ213" s="220" t="s">
        <v>14153</v>
      </c>
      <c r="AK213" s="219" t="s">
        <v>982</v>
      </c>
      <c r="AL213" s="221" t="s">
        <v>12894</v>
      </c>
      <c r="AM213" s="222" t="s">
        <v>13346</v>
      </c>
      <c r="AN213" s="41">
        <v>100</v>
      </c>
      <c r="AO213" s="41">
        <v>119.8</v>
      </c>
      <c r="AP213" s="41">
        <v>29.6</v>
      </c>
      <c r="AQ213" s="41">
        <v>0</v>
      </c>
      <c r="AR213" s="41">
        <f>INDEX(lad_payment_mff[Non-specialised payment MFF],MATCH(AB213,lad_payment_mff[LAD21],0))</f>
        <v>1.0197316317218297</v>
      </c>
      <c r="AS213" s="41">
        <f>INDEX(lad_payment_mff[Specialised payment MFF],MATCH(AB213,lad_payment_mff[LAD21],0))</f>
        <v>1.0229041058762622</v>
      </c>
      <c r="AT213" s="186">
        <f>INDEX(lad_payment_mff[Non-specialised MFF index 2026/27],MATCH(AB213,lad_payment_mff[LAD21],0))</f>
        <v>0.95948108114666353</v>
      </c>
      <c r="AU213" s="186">
        <f>INDEX(lad_payment_mff[Specialised MFF index 2026/27],MATCH(AB213,lad_payment_mff[LAD21],0))</f>
        <v>0.95016142980028695</v>
      </c>
      <c r="AV213" s="186">
        <f>INDEX(icb_mff_index[Non-specialised MFF index 2026/27],MATCH($AH213,icb_mff_index[ICB26],0))</f>
        <v>0.96117133026755219</v>
      </c>
      <c r="AW213" s="186">
        <f>INDEX(icb_mff_index[Specialised MFF index 2026/27],MATCH($AH213,icb_mff_index[ICB26],0))</f>
        <v>0.95059198380647358</v>
      </c>
      <c r="AX213" s="41">
        <v>0.96112151767408904</v>
      </c>
      <c r="AY213" s="185"/>
      <c r="AZ213" s="185"/>
      <c r="BA213" s="185"/>
      <c r="BB213" s="185"/>
      <c r="BC213" s="187"/>
      <c r="BF213" s="223"/>
      <c r="BG213" s="223"/>
      <c r="BH213" s="223"/>
      <c r="BI213" s="224"/>
      <c r="BJ213" s="225"/>
      <c r="BK213" s="225"/>
      <c r="BL213" s="225"/>
      <c r="BM213" s="226"/>
      <c r="BN213" s="187"/>
      <c r="BO213" s="187"/>
      <c r="BP213" s="227"/>
      <c r="CD213" s="228">
        <f t="shared" si="9"/>
        <v>0.95016142980028695</v>
      </c>
      <c r="CE213" s="218">
        <v>208</v>
      </c>
      <c r="CF213" s="228">
        <f t="shared" si="10"/>
        <v>0.96413596728738815</v>
      </c>
      <c r="CG213" s="218"/>
      <c r="CH213" s="229" t="s">
        <v>14044</v>
      </c>
      <c r="CI213" s="230" t="s">
        <v>14076</v>
      </c>
      <c r="CJ213" s="231" t="str">
        <f t="shared" si="11"/>
        <v>Hn</v>
      </c>
      <c r="CM213"/>
      <c r="CN213"/>
    </row>
    <row r="214" spans="28:92" ht="15" x14ac:dyDescent="0.25">
      <c r="AB214" s="217" t="s">
        <v>260</v>
      </c>
      <c r="AC214" s="218" t="s">
        <v>569</v>
      </c>
      <c r="AD214" s="218" t="s">
        <v>260</v>
      </c>
      <c r="AE214" s="218" t="s">
        <v>569</v>
      </c>
      <c r="AF214" s="218" t="s">
        <v>14137</v>
      </c>
      <c r="AG214" s="218" t="s">
        <v>14138</v>
      </c>
      <c r="AH214" s="219" t="s">
        <v>962</v>
      </c>
      <c r="AI214" s="220" t="s">
        <v>13384</v>
      </c>
      <c r="AJ214" s="220" t="s">
        <v>14159</v>
      </c>
      <c r="AK214" s="219" t="s">
        <v>962</v>
      </c>
      <c r="AL214" s="221" t="s">
        <v>12898</v>
      </c>
      <c r="AM214" s="222" t="s">
        <v>12899</v>
      </c>
      <c r="AN214" s="41">
        <v>100</v>
      </c>
      <c r="AO214" s="41">
        <v>96.4</v>
      </c>
      <c r="AP214" s="41">
        <v>14.1</v>
      </c>
      <c r="AQ214" s="41">
        <v>0</v>
      </c>
      <c r="AR214" s="41">
        <f>INDEX(lad_payment_mff[Non-specialised payment MFF],MATCH(AB214,lad_payment_mff[LAD21],0))</f>
        <v>1.049621800895544</v>
      </c>
      <c r="AS214" s="41">
        <f>INDEX(lad_payment_mff[Specialised payment MFF],MATCH(AB214,lad_payment_mff[LAD21],0))</f>
        <v>1.051612612925056</v>
      </c>
      <c r="AT214" s="186">
        <f>INDEX(lad_payment_mff[Non-specialised MFF index 2026/27],MATCH(AB214,lad_payment_mff[LAD21],0))</f>
        <v>0.98760519825973714</v>
      </c>
      <c r="AU214" s="186">
        <f>INDEX(lad_payment_mff[Specialised MFF index 2026/27],MATCH(AB214,lad_payment_mff[LAD21],0))</f>
        <v>0.97682836362938152</v>
      </c>
      <c r="AV214" s="186">
        <f>INDEX(icb_mff_index[Non-specialised MFF index 2026/27],MATCH($AH214,icb_mff_index[ICB26],0))</f>
        <v>0.98940340599960319</v>
      </c>
      <c r="AW214" s="186">
        <f>INDEX(icb_mff_index[Specialised MFF index 2026/27],MATCH($AH214,icb_mff_index[ICB26],0))</f>
        <v>0.97637167892859156</v>
      </c>
      <c r="AX214" s="41">
        <v>0.98934527490296842</v>
      </c>
      <c r="AY214" s="185"/>
      <c r="AZ214" s="185"/>
      <c r="BA214" s="185"/>
      <c r="BB214" s="185"/>
      <c r="BC214" s="187"/>
      <c r="BF214" s="223"/>
      <c r="BG214" s="223"/>
      <c r="BH214" s="223"/>
      <c r="BI214" s="224"/>
      <c r="BJ214" s="225"/>
      <c r="BK214" s="225"/>
      <c r="BL214" s="225"/>
      <c r="BM214" s="226"/>
      <c r="BN214" s="187"/>
      <c r="BO214" s="187"/>
      <c r="BP214" s="227"/>
      <c r="CD214" s="228">
        <f t="shared" si="9"/>
        <v>0.97682836362938152</v>
      </c>
      <c r="CE214" s="218">
        <v>209</v>
      </c>
      <c r="CF214" s="228">
        <f t="shared" si="10"/>
        <v>0.96369892240479771</v>
      </c>
      <c r="CG214" s="218"/>
      <c r="CH214" s="229" t="s">
        <v>14040</v>
      </c>
      <c r="CI214" s="230" t="s">
        <v>14032</v>
      </c>
      <c r="CJ214" s="231" t="str">
        <f t="shared" si="11"/>
        <v>Pm</v>
      </c>
      <c r="CM214"/>
      <c r="CN214"/>
    </row>
    <row r="215" spans="28:92" ht="15" x14ac:dyDescent="0.25">
      <c r="AB215" s="217" t="s">
        <v>268</v>
      </c>
      <c r="AC215" s="218" t="s">
        <v>577</v>
      </c>
      <c r="AD215" s="218" t="s">
        <v>268</v>
      </c>
      <c r="AE215" s="218" t="s">
        <v>577</v>
      </c>
      <c r="AF215" s="218" t="s">
        <v>14119</v>
      </c>
      <c r="AG215" s="218" t="s">
        <v>14120</v>
      </c>
      <c r="AH215" s="219" t="s">
        <v>13417</v>
      </c>
      <c r="AI215" s="220" t="s">
        <v>13418</v>
      </c>
      <c r="AJ215" s="220" t="s">
        <v>14183</v>
      </c>
      <c r="AK215" s="219" t="s">
        <v>3998</v>
      </c>
      <c r="AL215" s="221" t="s">
        <v>12904</v>
      </c>
      <c r="AM215" s="222" t="s">
        <v>13338</v>
      </c>
      <c r="AN215" s="41">
        <v>100</v>
      </c>
      <c r="AO215" s="41">
        <v>89</v>
      </c>
      <c r="AP215" s="41">
        <v>12</v>
      </c>
      <c r="AQ215" s="41">
        <v>0</v>
      </c>
      <c r="AR215" s="41">
        <f>INDEX(lad_payment_mff[Non-specialised payment MFF],MATCH(AB215,lad_payment_mff[LAD21],0))</f>
        <v>1.1156584224167583</v>
      </c>
      <c r="AS215" s="41">
        <f>INDEX(lad_payment_mff[Specialised payment MFF],MATCH(AB215,lad_payment_mff[LAD21],0))</f>
        <v>1.1393754615761367</v>
      </c>
      <c r="AT215" s="186">
        <f>INDEX(lad_payment_mff[Non-specialised MFF index 2026/27],MATCH(AB215,lad_payment_mff[LAD21],0))</f>
        <v>1.0497400649652682</v>
      </c>
      <c r="AU215" s="186">
        <f>INDEX(lad_payment_mff[Specialised MFF index 2026/27],MATCH(AB215,lad_payment_mff[LAD21],0))</f>
        <v>1.0583500559157024</v>
      </c>
      <c r="AV215" s="186">
        <f>INDEX(icb_mff_index[Non-specialised MFF index 2026/27],MATCH($AH215,icb_mff_index[ICB26],0))</f>
        <v>1.0099089591019779</v>
      </c>
      <c r="AW215" s="186">
        <f>INDEX(icb_mff_index[Specialised MFF index 2026/27],MATCH($AH215,icb_mff_index[ICB26],0))</f>
        <v>1.0197529474816043</v>
      </c>
      <c r="AX215" s="41">
        <v>1.009879276774436</v>
      </c>
      <c r="AY215" s="185"/>
      <c r="AZ215" s="185"/>
      <c r="BA215" s="185"/>
      <c r="BB215" s="185"/>
      <c r="BC215" s="187"/>
      <c r="BF215" s="223"/>
      <c r="BG215" s="223"/>
      <c r="BH215" s="223"/>
      <c r="BI215" s="224"/>
      <c r="BJ215" s="225"/>
      <c r="BK215" s="225"/>
      <c r="BL215" s="225"/>
      <c r="BM215" s="226"/>
      <c r="BN215" s="187"/>
      <c r="BO215" s="187"/>
      <c r="BP215" s="227"/>
      <c r="CD215" s="228">
        <f t="shared" si="9"/>
        <v>1.0583500559157024</v>
      </c>
      <c r="CE215" s="218">
        <v>210</v>
      </c>
      <c r="CF215" s="228">
        <f t="shared" si="10"/>
        <v>0.96366092571684103</v>
      </c>
      <c r="CG215" s="218"/>
      <c r="CH215" s="229" t="s">
        <v>14066</v>
      </c>
      <c r="CI215" s="230" t="s">
        <v>14076</v>
      </c>
      <c r="CJ215" s="231" t="str">
        <f t="shared" si="11"/>
        <v>Wn</v>
      </c>
      <c r="CM215"/>
      <c r="CN215"/>
    </row>
    <row r="216" spans="28:92" ht="15" x14ac:dyDescent="0.25">
      <c r="AB216" s="217" t="s">
        <v>293</v>
      </c>
      <c r="AC216" s="218" t="s">
        <v>602</v>
      </c>
      <c r="AD216" s="218" t="s">
        <v>293</v>
      </c>
      <c r="AE216" s="218" t="s">
        <v>602</v>
      </c>
      <c r="AF216" s="218" t="s">
        <v>14029</v>
      </c>
      <c r="AG216" s="218" t="s">
        <v>14030</v>
      </c>
      <c r="AH216" s="219" t="s">
        <v>943</v>
      </c>
      <c r="AI216" s="220" t="s">
        <v>13391</v>
      </c>
      <c r="AJ216" s="220" t="s">
        <v>14164</v>
      </c>
      <c r="AK216" s="219" t="s">
        <v>943</v>
      </c>
      <c r="AL216" s="221" t="s">
        <v>12898</v>
      </c>
      <c r="AM216" s="222" t="s">
        <v>12899</v>
      </c>
      <c r="AN216" s="41">
        <v>100</v>
      </c>
      <c r="AO216" s="41">
        <v>78.5</v>
      </c>
      <c r="AP216" s="41">
        <v>7.2</v>
      </c>
      <c r="AQ216" s="41">
        <v>0</v>
      </c>
      <c r="AR216" s="41">
        <f>INDEX(lad_payment_mff[Non-specialised payment MFF],MATCH(AB216,lad_payment_mff[LAD21],0))</f>
        <v>1.0307451524008702</v>
      </c>
      <c r="AS216" s="41">
        <f>INDEX(lad_payment_mff[Specialised payment MFF],MATCH(AB216,lad_payment_mff[LAD21],0))</f>
        <v>1.0390598126539157</v>
      </c>
      <c r="AT216" s="186">
        <f>INDEX(lad_payment_mff[Non-specialised MFF index 2026/27],MATCH(AB216,lad_payment_mff[LAD21],0))</f>
        <v>0.96984387111966164</v>
      </c>
      <c r="AU216" s="186">
        <f>INDEX(lad_payment_mff[Specialised MFF index 2026/27],MATCH(AB216,lad_payment_mff[LAD21],0))</f>
        <v>0.96516824164423509</v>
      </c>
      <c r="AV216" s="186">
        <f>INDEX(icb_mff_index[Non-specialised MFF index 2026/27],MATCH($AH216,icb_mff_index[ICB26],0))</f>
        <v>0.96668249514806648</v>
      </c>
      <c r="AW216" s="186">
        <f>INDEX(icb_mff_index[Specialised MFF index 2026/27],MATCH($AH216,icb_mff_index[ICB26],0))</f>
        <v>0.96263977260699574</v>
      </c>
      <c r="AX216" s="41">
        <v>0.96664234158970985</v>
      </c>
      <c r="AY216" s="185"/>
      <c r="AZ216" s="185"/>
      <c r="BA216" s="185"/>
      <c r="BB216" s="185"/>
      <c r="BC216" s="187"/>
      <c r="BF216" s="223"/>
      <c r="BG216" s="223"/>
      <c r="BH216" s="223"/>
      <c r="BI216" s="224"/>
      <c r="BJ216" s="225"/>
      <c r="BK216" s="225"/>
      <c r="BL216" s="225"/>
      <c r="BM216" s="226"/>
      <c r="BN216" s="187"/>
      <c r="BO216" s="187"/>
      <c r="BP216" s="227"/>
      <c r="CD216" s="228">
        <f t="shared" si="9"/>
        <v>0.96516824164423509</v>
      </c>
      <c r="CE216" s="218">
        <v>211</v>
      </c>
      <c r="CF216" s="228">
        <f t="shared" si="10"/>
        <v>0.96359321289305366</v>
      </c>
      <c r="CG216" s="218"/>
      <c r="CH216" s="229" t="s">
        <v>14031</v>
      </c>
      <c r="CI216" s="230" t="s">
        <v>14026</v>
      </c>
      <c r="CJ216" s="231" t="str">
        <f t="shared" si="11"/>
        <v>Ko</v>
      </c>
      <c r="CM216"/>
      <c r="CN216"/>
    </row>
    <row r="217" spans="28:92" ht="15" x14ac:dyDescent="0.25">
      <c r="AB217" s="217" t="s">
        <v>360</v>
      </c>
      <c r="AC217" s="218" t="s">
        <v>669</v>
      </c>
      <c r="AD217" s="218" t="s">
        <v>360</v>
      </c>
      <c r="AE217" s="218" t="s">
        <v>669</v>
      </c>
      <c r="AF217" s="218" t="s">
        <v>14051</v>
      </c>
      <c r="AG217" s="218" t="s">
        <v>14052</v>
      </c>
      <c r="AH217" s="219" t="s">
        <v>939</v>
      </c>
      <c r="AI217" s="220" t="s">
        <v>13412</v>
      </c>
      <c r="AJ217" s="220" t="s">
        <v>14180</v>
      </c>
      <c r="AK217" s="219" t="s">
        <v>1211</v>
      </c>
      <c r="AL217" s="221" t="s">
        <v>12904</v>
      </c>
      <c r="AM217" s="222" t="s">
        <v>13338</v>
      </c>
      <c r="AN217" s="41">
        <v>100</v>
      </c>
      <c r="AO217" s="41">
        <v>94.5</v>
      </c>
      <c r="AP217" s="41">
        <v>15.9</v>
      </c>
      <c r="AQ217" s="41">
        <v>0</v>
      </c>
      <c r="AR217" s="41">
        <f>INDEX(lad_payment_mff[Non-specialised payment MFF],MATCH(AB217,lad_payment_mff[LAD21],0))</f>
        <v>1.1076680249724538</v>
      </c>
      <c r="AS217" s="41">
        <f>INDEX(lad_payment_mff[Specialised payment MFF],MATCH(AB217,lad_payment_mff[LAD21],0))</f>
        <v>1.1197327659442056</v>
      </c>
      <c r="AT217" s="186">
        <f>INDEX(lad_payment_mff[Non-specialised MFF index 2026/27],MATCH(AB217,lad_payment_mff[LAD21],0))</f>
        <v>1.042221777858972</v>
      </c>
      <c r="AU217" s="186">
        <f>INDEX(lad_payment_mff[Specialised MFF index 2026/27],MATCH(AB217,lad_payment_mff[LAD21],0))</f>
        <v>1.0401042285115971</v>
      </c>
      <c r="AV217" s="186">
        <f>INDEX(icb_mff_index[Non-specialised MFF index 2026/27],MATCH($AH217,icb_mff_index[ICB26],0))</f>
        <v>0.99863131400663807</v>
      </c>
      <c r="AW217" s="186">
        <f>INDEX(icb_mff_index[Specialised MFF index 2026/27],MATCH($AH217,icb_mff_index[ICB26],0))</f>
        <v>0.99531339031461297</v>
      </c>
      <c r="AX217" s="41">
        <v>0.99855734254881034</v>
      </c>
      <c r="AY217" s="185"/>
      <c r="AZ217" s="185"/>
      <c r="BA217" s="185"/>
      <c r="BB217" s="185"/>
      <c r="BC217" s="187"/>
      <c r="BF217" s="223"/>
      <c r="BG217" s="223"/>
      <c r="BH217" s="223"/>
      <c r="BI217" s="224"/>
      <c r="BJ217" s="225"/>
      <c r="BK217" s="225"/>
      <c r="BL217" s="225"/>
      <c r="BM217" s="226"/>
      <c r="BN217" s="187"/>
      <c r="BO217" s="187"/>
      <c r="BP217" s="227"/>
      <c r="CD217" s="228">
        <f t="shared" si="9"/>
        <v>1.0401042285115971</v>
      </c>
      <c r="CE217" s="218">
        <v>212</v>
      </c>
      <c r="CF217" s="228">
        <f t="shared" si="10"/>
        <v>0.9632225368320898</v>
      </c>
      <c r="CG217" s="218"/>
      <c r="CH217" s="229" t="s">
        <v>14066</v>
      </c>
      <c r="CI217" s="230" t="s">
        <v>14032</v>
      </c>
      <c r="CJ217" s="231" t="str">
        <f t="shared" si="11"/>
        <v>Wm</v>
      </c>
      <c r="CM217"/>
      <c r="CN217"/>
    </row>
    <row r="218" spans="28:92" ht="15" x14ac:dyDescent="0.25">
      <c r="AB218" s="217" t="s">
        <v>461</v>
      </c>
      <c r="AC218" s="218" t="s">
        <v>770</v>
      </c>
      <c r="AD218" s="218" t="s">
        <v>461</v>
      </c>
      <c r="AE218" s="218" t="s">
        <v>770</v>
      </c>
      <c r="AF218" s="218" t="s">
        <v>461</v>
      </c>
      <c r="AG218" s="218" t="s">
        <v>770</v>
      </c>
      <c r="AH218" s="219" t="s">
        <v>979</v>
      </c>
      <c r="AI218" s="220" t="s">
        <v>13387</v>
      </c>
      <c r="AJ218" s="220" t="s">
        <v>14162</v>
      </c>
      <c r="AK218" s="219" t="s">
        <v>979</v>
      </c>
      <c r="AL218" s="221" t="s">
        <v>12898</v>
      </c>
      <c r="AM218" s="222" t="s">
        <v>12899</v>
      </c>
      <c r="AN218" s="41">
        <v>100</v>
      </c>
      <c r="AO218" s="41">
        <v>69.8</v>
      </c>
      <c r="AP218" s="41">
        <v>8.4</v>
      </c>
      <c r="AQ218" s="41">
        <v>0</v>
      </c>
      <c r="AR218" s="41">
        <f>INDEX(lad_payment_mff[Non-specialised payment MFF],MATCH(AB218,lad_payment_mff[LAD21],0))</f>
        <v>1.0339304736140851</v>
      </c>
      <c r="AS218" s="41">
        <f>INDEX(lad_payment_mff[Specialised payment MFF],MATCH(AB218,lad_payment_mff[LAD21],0))</f>
        <v>1.0650130642382645</v>
      </c>
      <c r="AT218" s="186">
        <f>INDEX(lad_payment_mff[Non-specialised MFF index 2026/27],MATCH(AB218,lad_payment_mff[LAD21],0))</f>
        <v>0.97284098854387346</v>
      </c>
      <c r="AU218" s="186">
        <f>INDEX(lad_payment_mff[Specialised MFF index 2026/27],MATCH(AB218,lad_payment_mff[LAD21],0))</f>
        <v>0.98927585690522479</v>
      </c>
      <c r="AV218" s="186">
        <f>INDEX(icb_mff_index[Non-specialised MFF index 2026/27],MATCH($AH218,icb_mff_index[ICB26],0))</f>
        <v>0.9714051700664702</v>
      </c>
      <c r="AW218" s="186">
        <f>INDEX(icb_mff_index[Specialised MFF index 2026/27],MATCH($AH218,icb_mff_index[ICB26],0))</f>
        <v>0.97166177907752749</v>
      </c>
      <c r="AX218" s="41">
        <v>0.97135134762669384</v>
      </c>
      <c r="AY218" s="185"/>
      <c r="AZ218" s="185"/>
      <c r="BA218" s="185"/>
      <c r="BB218" s="185"/>
      <c r="BC218" s="187"/>
      <c r="BF218" s="223"/>
      <c r="BG218" s="223"/>
      <c r="BH218" s="223"/>
      <c r="BI218" s="224"/>
      <c r="BJ218" s="225"/>
      <c r="BK218" s="225"/>
      <c r="BL218" s="225"/>
      <c r="BM218" s="226"/>
      <c r="BN218" s="187"/>
      <c r="BO218" s="187"/>
      <c r="BP218" s="227"/>
      <c r="CD218" s="228">
        <f t="shared" si="9"/>
        <v>0.98927585690522479</v>
      </c>
      <c r="CE218" s="218">
        <v>213</v>
      </c>
      <c r="CF218" s="228">
        <f t="shared" si="10"/>
        <v>0.9621750747573603</v>
      </c>
      <c r="CG218" s="218"/>
      <c r="CH218" s="229" t="s">
        <v>14054</v>
      </c>
      <c r="CI218" s="230" t="s">
        <v>14026</v>
      </c>
      <c r="CJ218" s="231" t="str">
        <f t="shared" si="11"/>
        <v>Mo</v>
      </c>
      <c r="CM218"/>
      <c r="CN218"/>
    </row>
    <row r="219" spans="28:92" ht="15" x14ac:dyDescent="0.25">
      <c r="AB219" s="217" t="s">
        <v>302</v>
      </c>
      <c r="AC219" s="218" t="s">
        <v>611</v>
      </c>
      <c r="AD219" s="218" t="s">
        <v>13444</v>
      </c>
      <c r="AE219" s="218" t="s">
        <v>14097</v>
      </c>
      <c r="AF219" s="218" t="s">
        <v>13444</v>
      </c>
      <c r="AG219" s="218" t="s">
        <v>14097</v>
      </c>
      <c r="AH219" s="219" t="s">
        <v>1076</v>
      </c>
      <c r="AI219" s="220" t="s">
        <v>13374</v>
      </c>
      <c r="AJ219" s="220" t="s">
        <v>14151</v>
      </c>
      <c r="AK219" s="219" t="s">
        <v>1076</v>
      </c>
      <c r="AL219" s="221" t="s">
        <v>12894</v>
      </c>
      <c r="AM219" s="222" t="s">
        <v>13346</v>
      </c>
      <c r="AN219" s="41">
        <v>100</v>
      </c>
      <c r="AO219" s="41">
        <v>81.3</v>
      </c>
      <c r="AP219" s="41">
        <v>15.7</v>
      </c>
      <c r="AQ219" s="41">
        <v>1</v>
      </c>
      <c r="AR219" s="41">
        <f>INDEX(lad_payment_mff[Non-specialised payment MFF],MATCH(AB219,lad_payment_mff[LAD21],0))</f>
        <v>1.0260500422120946</v>
      </c>
      <c r="AS219" s="41">
        <f>INDEX(lad_payment_mff[Specialised payment MFF],MATCH(AB219,lad_payment_mff[LAD21],0))</f>
        <v>1.024735964359115</v>
      </c>
      <c r="AT219" s="186">
        <f>INDEX(lad_payment_mff[Non-specialised MFF index 2026/27],MATCH(AB219,lad_payment_mff[LAD21],0))</f>
        <v>0.96542617016787036</v>
      </c>
      <c r="AU219" s="186">
        <f>INDEX(lad_payment_mff[Specialised MFF index 2026/27],MATCH(AB219,lad_payment_mff[LAD21],0))</f>
        <v>0.95186301772554749</v>
      </c>
      <c r="AV219" s="186">
        <f>INDEX(icb_mff_index[Non-specialised MFF index 2026/27],MATCH($AH219,icb_mff_index[ICB26],0))</f>
        <v>0.96206432369649164</v>
      </c>
      <c r="AW219" s="186">
        <f>INDEX(icb_mff_index[Specialised MFF index 2026/27],MATCH($AH219,icb_mff_index[ICB26],0))</f>
        <v>0.9506676800530548</v>
      </c>
      <c r="AX219" s="41">
        <v>0.96200980836760297</v>
      </c>
      <c r="AY219" s="185"/>
      <c r="AZ219" s="185"/>
      <c r="BA219" s="185"/>
      <c r="BB219" s="185"/>
      <c r="BC219" s="187"/>
      <c r="BF219" s="223"/>
      <c r="BG219" s="223"/>
      <c r="BH219" s="223"/>
      <c r="BI219" s="224"/>
      <c r="BJ219" s="225"/>
      <c r="BK219" s="225"/>
      <c r="BL219" s="225"/>
      <c r="BM219" s="226"/>
      <c r="BN219" s="187"/>
      <c r="BO219" s="187"/>
      <c r="BP219" s="227"/>
      <c r="CD219" s="228">
        <f t="shared" si="9"/>
        <v>0.95186301772554749</v>
      </c>
      <c r="CE219" s="218">
        <v>214</v>
      </c>
      <c r="CF219" s="228">
        <f t="shared" si="10"/>
        <v>0.96214487930313208</v>
      </c>
      <c r="CG219" s="218"/>
      <c r="CH219" s="229" t="s">
        <v>14037</v>
      </c>
      <c r="CI219" s="230" t="s">
        <v>14076</v>
      </c>
      <c r="CJ219" s="231" t="str">
        <f t="shared" si="11"/>
        <v>Fn</v>
      </c>
      <c r="CM219"/>
      <c r="CN219"/>
    </row>
    <row r="220" spans="28:92" ht="15" x14ac:dyDescent="0.25">
      <c r="AB220" s="217" t="s">
        <v>232</v>
      </c>
      <c r="AC220" s="218" t="s">
        <v>541</v>
      </c>
      <c r="AD220" s="218" t="s">
        <v>232</v>
      </c>
      <c r="AE220" s="218" t="s">
        <v>541</v>
      </c>
      <c r="AF220" s="218" t="s">
        <v>232</v>
      </c>
      <c r="AG220" s="218" t="s">
        <v>541</v>
      </c>
      <c r="AH220" s="219" t="s">
        <v>1031</v>
      </c>
      <c r="AI220" s="220" t="s">
        <v>13379</v>
      </c>
      <c r="AJ220" s="220" t="s">
        <v>14156</v>
      </c>
      <c r="AK220" s="219" t="s">
        <v>1031</v>
      </c>
      <c r="AL220" s="221" t="s">
        <v>12896</v>
      </c>
      <c r="AM220" s="222" t="s">
        <v>13341</v>
      </c>
      <c r="AN220" s="41">
        <v>100</v>
      </c>
      <c r="AO220" s="41">
        <v>133.9</v>
      </c>
      <c r="AP220" s="41">
        <v>34.200000000000003</v>
      </c>
      <c r="AQ220" s="41">
        <v>0</v>
      </c>
      <c r="AR220" s="41">
        <f>INDEX(lad_payment_mff[Non-specialised payment MFF],MATCH(AB220,lad_payment_mff[LAD21],0))</f>
        <v>1.0390764506611074</v>
      </c>
      <c r="AS220" s="41">
        <f>INDEX(lad_payment_mff[Specialised payment MFF],MATCH(AB220,lad_payment_mff[LAD21],0))</f>
        <v>1.039904901313955</v>
      </c>
      <c r="AT220" s="186">
        <f>INDEX(lad_payment_mff[Non-specialised MFF index 2026/27],MATCH(AB220,lad_payment_mff[LAD21],0))</f>
        <v>0.97768291701509025</v>
      </c>
      <c r="AU220" s="186">
        <f>INDEX(lad_payment_mff[Specialised MFF index 2026/27],MATCH(AB220,lad_payment_mff[LAD21],0))</f>
        <v>0.9659532327738245</v>
      </c>
      <c r="AV220" s="186">
        <f>INDEX(icb_mff_index[Non-specialised MFF index 2026/27],MATCH($AH220,icb_mff_index[ICB26],0))</f>
        <v>0.97762407525489903</v>
      </c>
      <c r="AW220" s="186">
        <f>INDEX(icb_mff_index[Specialised MFF index 2026/27],MATCH($AH220,icb_mff_index[ICB26],0))</f>
        <v>0.96591141646895295</v>
      </c>
      <c r="AX220" s="41">
        <v>0.97757508056422171</v>
      </c>
      <c r="AY220" s="185"/>
      <c r="AZ220" s="185"/>
      <c r="BA220" s="185"/>
      <c r="BB220" s="185"/>
      <c r="BC220" s="187"/>
      <c r="BF220" s="223"/>
      <c r="BG220" s="223"/>
      <c r="BH220" s="223"/>
      <c r="BI220" s="224"/>
      <c r="BJ220" s="225"/>
      <c r="BK220" s="225"/>
      <c r="BL220" s="225"/>
      <c r="BM220" s="226"/>
      <c r="BN220" s="187"/>
      <c r="BO220" s="187"/>
      <c r="BP220" s="227"/>
      <c r="CD220" s="228">
        <f t="shared" si="9"/>
        <v>0.9659532327738245</v>
      </c>
      <c r="CE220" s="218">
        <v>215</v>
      </c>
      <c r="CF220" s="228">
        <f t="shared" si="10"/>
        <v>0.96192428103041083</v>
      </c>
      <c r="CG220" s="218"/>
      <c r="CH220" s="229" t="s">
        <v>14046</v>
      </c>
      <c r="CI220" s="230" t="s">
        <v>14069</v>
      </c>
      <c r="CJ220" s="231" t="str">
        <f t="shared" si="11"/>
        <v>Ii</v>
      </c>
      <c r="CM220"/>
      <c r="CN220"/>
    </row>
    <row r="221" spans="28:92" ht="15" x14ac:dyDescent="0.25">
      <c r="AB221" s="217" t="s">
        <v>211</v>
      </c>
      <c r="AC221" s="218" t="s">
        <v>520</v>
      </c>
      <c r="AD221" s="218" t="s">
        <v>211</v>
      </c>
      <c r="AE221" s="218" t="s">
        <v>520</v>
      </c>
      <c r="AF221" s="218" t="s">
        <v>211</v>
      </c>
      <c r="AG221" s="218" t="s">
        <v>520</v>
      </c>
      <c r="AH221" s="219" t="s">
        <v>1081</v>
      </c>
      <c r="AI221" s="220" t="s">
        <v>13382</v>
      </c>
      <c r="AJ221" s="220" t="s">
        <v>13383</v>
      </c>
      <c r="AK221" s="219" t="s">
        <v>1081</v>
      </c>
      <c r="AL221" s="221" t="s">
        <v>12898</v>
      </c>
      <c r="AM221" s="222" t="s">
        <v>12899</v>
      </c>
      <c r="AN221" s="41">
        <v>100</v>
      </c>
      <c r="AO221" s="41">
        <v>131.5</v>
      </c>
      <c r="AP221" s="41">
        <v>34.9</v>
      </c>
      <c r="AQ221" s="41">
        <v>0</v>
      </c>
      <c r="AR221" s="41">
        <f>INDEX(lad_payment_mff[Non-specialised payment MFF],MATCH(AB221,lad_payment_mff[LAD21],0))</f>
        <v>1.0324118745836242</v>
      </c>
      <c r="AS221" s="41">
        <f>INDEX(lad_payment_mff[Specialised payment MFF],MATCH(AB221,lad_payment_mff[LAD21],0))</f>
        <v>1.0412848731401723</v>
      </c>
      <c r="AT221" s="186">
        <f>INDEX(lad_payment_mff[Non-specialised MFF index 2026/27],MATCH(AB221,lad_payment_mff[LAD21],0))</f>
        <v>0.97141211550096052</v>
      </c>
      <c r="AU221" s="186">
        <f>INDEX(lad_payment_mff[Specialised MFF index 2026/27],MATCH(AB221,lad_payment_mff[LAD21],0))</f>
        <v>0.96723506945426063</v>
      </c>
      <c r="AV221" s="186">
        <f>INDEX(icb_mff_index[Non-specialised MFF index 2026/27],MATCH($AH221,icb_mff_index[ICB26],0))</f>
        <v>0.96427748751134534</v>
      </c>
      <c r="AW221" s="186">
        <f>INDEX(icb_mff_index[Specialised MFF index 2026/27],MATCH($AH221,icb_mff_index[ICB26],0))</f>
        <v>0.96474478401913455</v>
      </c>
      <c r="AX221" s="41">
        <v>0.96423419241168418</v>
      </c>
      <c r="AY221" s="185"/>
      <c r="AZ221" s="185"/>
      <c r="BA221" s="185"/>
      <c r="BB221" s="185"/>
      <c r="BC221" s="187"/>
      <c r="BF221" s="223"/>
      <c r="BG221" s="223"/>
      <c r="BH221" s="223"/>
      <c r="BI221" s="224"/>
      <c r="BJ221" s="225"/>
      <c r="BK221" s="225"/>
      <c r="BL221" s="225"/>
      <c r="BM221" s="226"/>
      <c r="BN221" s="187"/>
      <c r="BO221" s="187"/>
      <c r="BP221" s="227"/>
      <c r="CD221" s="228">
        <f t="shared" si="9"/>
        <v>0.96723506945426063</v>
      </c>
      <c r="CE221" s="218">
        <v>216</v>
      </c>
      <c r="CF221" s="228">
        <f t="shared" si="10"/>
        <v>0.96159672791383255</v>
      </c>
      <c r="CG221" s="218"/>
      <c r="CH221" s="229" t="s">
        <v>14045</v>
      </c>
      <c r="CI221" s="230" t="s">
        <v>14048</v>
      </c>
      <c r="CJ221" s="231" t="str">
        <f t="shared" si="11"/>
        <v>Rj</v>
      </c>
      <c r="CM221"/>
      <c r="CN221"/>
    </row>
    <row r="222" spans="28:92" ht="15" x14ac:dyDescent="0.25">
      <c r="AB222" s="217" t="s">
        <v>301</v>
      </c>
      <c r="AC222" s="218" t="s">
        <v>610</v>
      </c>
      <c r="AD222" s="218" t="s">
        <v>13444</v>
      </c>
      <c r="AE222" s="218" t="s">
        <v>14097</v>
      </c>
      <c r="AF222" s="218" t="s">
        <v>13444</v>
      </c>
      <c r="AG222" s="218" t="s">
        <v>14097</v>
      </c>
      <c r="AH222" s="219" t="s">
        <v>1076</v>
      </c>
      <c r="AI222" s="220" t="s">
        <v>13374</v>
      </c>
      <c r="AJ222" s="220" t="s">
        <v>14151</v>
      </c>
      <c r="AK222" s="219" t="s">
        <v>1076</v>
      </c>
      <c r="AL222" s="221" t="s">
        <v>12894</v>
      </c>
      <c r="AM222" s="222" t="s">
        <v>13346</v>
      </c>
      <c r="AN222" s="41">
        <v>100</v>
      </c>
      <c r="AO222" s="41">
        <v>104.3</v>
      </c>
      <c r="AP222" s="41">
        <v>26.3</v>
      </c>
      <c r="AQ222" s="41">
        <v>1</v>
      </c>
      <c r="AR222" s="41">
        <f>INDEX(lad_payment_mff[Non-specialised payment MFF],MATCH(AB222,lad_payment_mff[LAD21],0))</f>
        <v>1.024795397144771</v>
      </c>
      <c r="AS222" s="41">
        <f>INDEX(lad_payment_mff[Specialised payment MFF],MATCH(AB222,lad_payment_mff[LAD21],0))</f>
        <v>1.0205703752565296</v>
      </c>
      <c r="AT222" s="186">
        <f>INDEX(lad_payment_mff[Non-specialised MFF index 2026/27],MATCH(AB222,lad_payment_mff[LAD21],0))</f>
        <v>0.96424565544399365</v>
      </c>
      <c r="AU222" s="186">
        <f>INDEX(lad_payment_mff[Specialised MFF index 2026/27],MATCH(AB222,lad_payment_mff[LAD21],0))</f>
        <v>0.94799365981121708</v>
      </c>
      <c r="AV222" s="186">
        <f>INDEX(icb_mff_index[Non-specialised MFF index 2026/27],MATCH($AH222,icb_mff_index[ICB26],0))</f>
        <v>0.96206432369649164</v>
      </c>
      <c r="AW222" s="186">
        <f>INDEX(icb_mff_index[Specialised MFF index 2026/27],MATCH($AH222,icb_mff_index[ICB26],0))</f>
        <v>0.9506676800530548</v>
      </c>
      <c r="AX222" s="41">
        <v>0.96200980836760297</v>
      </c>
      <c r="AY222" s="185"/>
      <c r="AZ222" s="185"/>
      <c r="BA222" s="185"/>
      <c r="BB222" s="185"/>
      <c r="BC222" s="187"/>
      <c r="BF222" s="223"/>
      <c r="BG222" s="223"/>
      <c r="BH222" s="223"/>
      <c r="BI222" s="224"/>
      <c r="BJ222" s="225"/>
      <c r="BK222" s="225"/>
      <c r="BL222" s="225"/>
      <c r="BM222" s="226"/>
      <c r="BN222" s="187"/>
      <c r="BO222" s="187"/>
      <c r="BP222" s="227"/>
      <c r="CD222" s="228">
        <f t="shared" si="9"/>
        <v>0.94799365981121708</v>
      </c>
      <c r="CE222" s="218">
        <v>217</v>
      </c>
      <c r="CF222" s="228">
        <f t="shared" si="10"/>
        <v>0.96153649349437009</v>
      </c>
      <c r="CG222" s="218"/>
      <c r="CH222" s="229" t="s">
        <v>14033</v>
      </c>
      <c r="CI222" s="230" t="s">
        <v>14026</v>
      </c>
      <c r="CJ222" s="231" t="str">
        <f t="shared" si="11"/>
        <v>Eo</v>
      </c>
      <c r="CM222"/>
      <c r="CN222"/>
    </row>
    <row r="223" spans="28:92" ht="15" x14ac:dyDescent="0.25">
      <c r="AB223" s="217" t="s">
        <v>286</v>
      </c>
      <c r="AC223" s="218" t="s">
        <v>595</v>
      </c>
      <c r="AD223" s="218" t="s">
        <v>13493</v>
      </c>
      <c r="AE223" s="218" t="s">
        <v>13436</v>
      </c>
      <c r="AF223" s="218" t="s">
        <v>13493</v>
      </c>
      <c r="AG223" s="218" t="s">
        <v>13436</v>
      </c>
      <c r="AH223" s="219" t="s">
        <v>1177</v>
      </c>
      <c r="AI223" s="220" t="s">
        <v>13435</v>
      </c>
      <c r="AJ223" s="220" t="s">
        <v>13436</v>
      </c>
      <c r="AK223" s="219" t="s">
        <v>1177</v>
      </c>
      <c r="AL223" s="221" t="s">
        <v>12906</v>
      </c>
      <c r="AM223" s="222" t="s">
        <v>13339</v>
      </c>
      <c r="AN223" s="41">
        <v>100</v>
      </c>
      <c r="AO223" s="41">
        <v>88.8</v>
      </c>
      <c r="AP223" s="41">
        <v>21.3</v>
      </c>
      <c r="AQ223" s="41">
        <v>4</v>
      </c>
      <c r="AR223" s="41">
        <f>INDEX(lad_payment_mff[Non-specialised payment MFF],MATCH(AB223,lad_payment_mff[LAD21],0))</f>
        <v>1.0343641687123144</v>
      </c>
      <c r="AS223" s="41">
        <f>INDEX(lad_payment_mff[Specialised payment MFF],MATCH(AB223,lad_payment_mff[LAD21],0))</f>
        <v>1.0476898424672012</v>
      </c>
      <c r="AT223" s="186">
        <f>INDEX(lad_payment_mff[Non-specialised MFF index 2026/27],MATCH(AB223,lad_payment_mff[LAD21],0))</f>
        <v>0.97324905889178936</v>
      </c>
      <c r="AU223" s="186">
        <f>INDEX(lad_payment_mff[Specialised MFF index 2026/27],MATCH(AB223,lad_payment_mff[LAD21],0))</f>
        <v>0.97318455658471248</v>
      </c>
      <c r="AV223" s="186">
        <f>INDEX(icb_mff_index[Non-specialised MFF index 2026/27],MATCH($AH223,icb_mff_index[ICB26],0))</f>
        <v>0.97098561899989855</v>
      </c>
      <c r="AW223" s="186">
        <f>INDEX(icb_mff_index[Specialised MFF index 2026/27],MATCH($AH223,icb_mff_index[ICB26],0))</f>
        <v>0.97255844157732452</v>
      </c>
      <c r="AX223" s="41">
        <v>0.97093650580066737</v>
      </c>
      <c r="AY223" s="185"/>
      <c r="AZ223" s="185"/>
      <c r="BA223" s="185"/>
      <c r="BB223" s="185"/>
      <c r="BC223" s="187"/>
      <c r="BF223" s="223"/>
      <c r="BG223" s="223"/>
      <c r="BH223" s="223"/>
      <c r="BI223" s="224"/>
      <c r="BJ223" s="225"/>
      <c r="BK223" s="225"/>
      <c r="BL223" s="225"/>
      <c r="BM223" s="226"/>
      <c r="BN223" s="187"/>
      <c r="BO223" s="187"/>
      <c r="BP223" s="227"/>
      <c r="CD223" s="228">
        <f t="shared" si="9"/>
        <v>0.97318455658471248</v>
      </c>
      <c r="CE223" s="218">
        <v>218</v>
      </c>
      <c r="CF223" s="228">
        <f t="shared" si="10"/>
        <v>0.96047216215873177</v>
      </c>
      <c r="CG223" s="218"/>
      <c r="CH223" s="229" t="s">
        <v>14056</v>
      </c>
      <c r="CI223" s="230" t="s">
        <v>14063</v>
      </c>
      <c r="CJ223" s="231" t="str">
        <f t="shared" si="11"/>
        <v>Uh</v>
      </c>
      <c r="CM223"/>
      <c r="CN223"/>
    </row>
    <row r="224" spans="28:92" ht="15" x14ac:dyDescent="0.25">
      <c r="AB224" s="217" t="s">
        <v>224</v>
      </c>
      <c r="AC224" s="218" t="s">
        <v>533</v>
      </c>
      <c r="AD224" s="218" t="s">
        <v>224</v>
      </c>
      <c r="AE224" s="218" t="s">
        <v>533</v>
      </c>
      <c r="AF224" s="218" t="s">
        <v>224</v>
      </c>
      <c r="AG224" s="218" t="s">
        <v>533</v>
      </c>
      <c r="AH224" s="219" t="s">
        <v>973</v>
      </c>
      <c r="AI224" s="220" t="s">
        <v>13378</v>
      </c>
      <c r="AJ224" s="220" t="s">
        <v>14155</v>
      </c>
      <c r="AK224" s="219" t="s">
        <v>973</v>
      </c>
      <c r="AL224" s="221" t="s">
        <v>12896</v>
      </c>
      <c r="AM224" s="222" t="s">
        <v>13341</v>
      </c>
      <c r="AN224" s="41">
        <v>100</v>
      </c>
      <c r="AO224" s="41">
        <v>110.3</v>
      </c>
      <c r="AP224" s="41">
        <v>27</v>
      </c>
      <c r="AQ224" s="41">
        <v>0</v>
      </c>
      <c r="AR224" s="41">
        <f>INDEX(lad_payment_mff[Non-specialised payment MFF],MATCH(AB224,lad_payment_mff[LAD21],0))</f>
        <v>1.0267268210994946</v>
      </c>
      <c r="AS224" s="41">
        <f>INDEX(lad_payment_mff[Specialised payment MFF],MATCH(AB224,lad_payment_mff[LAD21],0))</f>
        <v>1.0268650569822784</v>
      </c>
      <c r="AT224" s="186">
        <f>INDEX(lad_payment_mff[Non-specialised MFF index 2026/27],MATCH(AB224,lad_payment_mff[LAD21],0))</f>
        <v>0.96606296176909179</v>
      </c>
      <c r="AU224" s="186">
        <f>INDEX(lad_payment_mff[Specialised MFF index 2026/27],MATCH(AB224,lad_payment_mff[LAD21],0))</f>
        <v>0.95384070231922602</v>
      </c>
      <c r="AV224" s="186">
        <f>INDEX(icb_mff_index[Non-specialised MFF index 2026/27],MATCH($AH224,icb_mff_index[ICB26],0))</f>
        <v>0.96829210996608106</v>
      </c>
      <c r="AW224" s="186">
        <f>INDEX(icb_mff_index[Specialised MFF index 2026/27],MATCH($AH224,icb_mff_index[ICB26],0))</f>
        <v>0.95517235212524743</v>
      </c>
      <c r="AX224" s="41">
        <v>0.96823716045444397</v>
      </c>
      <c r="AY224" s="185"/>
      <c r="AZ224" s="185"/>
      <c r="BA224" s="185"/>
      <c r="BB224" s="185"/>
      <c r="BC224" s="187"/>
      <c r="BF224" s="223"/>
      <c r="BG224" s="223"/>
      <c r="BH224" s="223"/>
      <c r="BI224" s="224"/>
      <c r="BJ224" s="225"/>
      <c r="BK224" s="225"/>
      <c r="BL224" s="225"/>
      <c r="BM224" s="226"/>
      <c r="BN224" s="187"/>
      <c r="BO224" s="187"/>
      <c r="BP224" s="227"/>
      <c r="CD224" s="228">
        <f t="shared" si="9"/>
        <v>0.95384070231922602</v>
      </c>
      <c r="CE224" s="218">
        <v>219</v>
      </c>
      <c r="CF224" s="228">
        <f t="shared" si="10"/>
        <v>0.96023834119594853</v>
      </c>
      <c r="CG224" s="218"/>
      <c r="CH224" s="229" t="s">
        <v>14022</v>
      </c>
      <c r="CI224" s="230" t="s">
        <v>14065</v>
      </c>
      <c r="CJ224" s="231" t="str">
        <f t="shared" si="11"/>
        <v>Jf</v>
      </c>
      <c r="CM224"/>
      <c r="CN224"/>
    </row>
    <row r="225" spans="28:92" ht="15" x14ac:dyDescent="0.25">
      <c r="AB225" s="217" t="s">
        <v>300</v>
      </c>
      <c r="AC225" s="218" t="s">
        <v>609</v>
      </c>
      <c r="AD225" s="218" t="s">
        <v>13444</v>
      </c>
      <c r="AE225" s="218" t="s">
        <v>14097</v>
      </c>
      <c r="AF225" s="218" t="s">
        <v>13444</v>
      </c>
      <c r="AG225" s="218" t="s">
        <v>14097</v>
      </c>
      <c r="AH225" s="219" t="s">
        <v>1076</v>
      </c>
      <c r="AI225" s="220" t="s">
        <v>13374</v>
      </c>
      <c r="AJ225" s="220" t="s">
        <v>14151</v>
      </c>
      <c r="AK225" s="219" t="s">
        <v>1076</v>
      </c>
      <c r="AL225" s="221" t="s">
        <v>12894</v>
      </c>
      <c r="AM225" s="222" t="s">
        <v>13346</v>
      </c>
      <c r="AN225" s="41">
        <v>100</v>
      </c>
      <c r="AO225" s="41">
        <v>88.8</v>
      </c>
      <c r="AP225" s="41">
        <v>12.7</v>
      </c>
      <c r="AQ225" s="41">
        <v>1</v>
      </c>
      <c r="AR225" s="41">
        <f>INDEX(lad_payment_mff[Non-specialised payment MFF],MATCH(AB225,lad_payment_mff[LAD21],0))</f>
        <v>1.0274681485347217</v>
      </c>
      <c r="AS225" s="41">
        <f>INDEX(lad_payment_mff[Specialised payment MFF],MATCH(AB225,lad_payment_mff[LAD21],0))</f>
        <v>1.0290289001795063</v>
      </c>
      <c r="AT225" s="186">
        <f>INDEX(lad_payment_mff[Non-specialised MFF index 2026/27],MATCH(AB225,lad_payment_mff[LAD21],0))</f>
        <v>0.96676048808573001</v>
      </c>
      <c r="AU225" s="186">
        <f>INDEX(lad_payment_mff[Specialised MFF index 2026/27],MATCH(AB225,lad_payment_mff[LAD21],0))</f>
        <v>0.95585066623894344</v>
      </c>
      <c r="AV225" s="186">
        <f>INDEX(icb_mff_index[Non-specialised MFF index 2026/27],MATCH($AH225,icb_mff_index[ICB26],0))</f>
        <v>0.96206432369649164</v>
      </c>
      <c r="AW225" s="186">
        <f>INDEX(icb_mff_index[Specialised MFF index 2026/27],MATCH($AH225,icb_mff_index[ICB26],0))</f>
        <v>0.9506676800530548</v>
      </c>
      <c r="AX225" s="41">
        <v>0.96200980836760297</v>
      </c>
      <c r="AY225" s="185"/>
      <c r="AZ225" s="185"/>
      <c r="BA225" s="185"/>
      <c r="BB225" s="185"/>
      <c r="BC225" s="187"/>
      <c r="BF225" s="223"/>
      <c r="BG225" s="223"/>
      <c r="BH225" s="223"/>
      <c r="BI225" s="224"/>
      <c r="BJ225" s="225"/>
      <c r="BK225" s="225"/>
      <c r="BL225" s="225"/>
      <c r="BM225" s="226"/>
      <c r="BN225" s="187"/>
      <c r="BO225" s="187"/>
      <c r="BP225" s="227"/>
      <c r="CD225" s="228">
        <f t="shared" si="9"/>
        <v>0.95585066623894344</v>
      </c>
      <c r="CE225" s="218">
        <v>220</v>
      </c>
      <c r="CF225" s="228">
        <f t="shared" si="10"/>
        <v>0.96020147183665783</v>
      </c>
      <c r="CG225" s="218"/>
      <c r="CH225" s="229" t="s">
        <v>14042</v>
      </c>
      <c r="CI225" s="230" t="s">
        <v>14032</v>
      </c>
      <c r="CJ225" s="231" t="str">
        <f t="shared" si="11"/>
        <v>Gm</v>
      </c>
      <c r="CM225"/>
      <c r="CN225"/>
    </row>
    <row r="226" spans="28:92" ht="15" x14ac:dyDescent="0.25">
      <c r="AB226" s="217" t="s">
        <v>345</v>
      </c>
      <c r="AC226" s="218" t="s">
        <v>654</v>
      </c>
      <c r="AD226" s="218" t="s">
        <v>345</v>
      </c>
      <c r="AE226" s="218" t="s">
        <v>654</v>
      </c>
      <c r="AF226" s="218" t="s">
        <v>14034</v>
      </c>
      <c r="AG226" s="218" t="s">
        <v>14035</v>
      </c>
      <c r="AH226" s="219" t="s">
        <v>1130</v>
      </c>
      <c r="AI226" s="220" t="s">
        <v>13416</v>
      </c>
      <c r="AJ226" s="220" t="s">
        <v>14182</v>
      </c>
      <c r="AK226" s="219" t="s">
        <v>1130</v>
      </c>
      <c r="AL226" s="221" t="s">
        <v>12904</v>
      </c>
      <c r="AM226" s="222" t="s">
        <v>13338</v>
      </c>
      <c r="AN226" s="41">
        <v>100</v>
      </c>
      <c r="AO226" s="41">
        <v>77.7</v>
      </c>
      <c r="AP226" s="41">
        <v>12.4</v>
      </c>
      <c r="AQ226" s="41">
        <v>0</v>
      </c>
      <c r="AR226" s="41">
        <f>INDEX(lad_payment_mff[Non-specialised payment MFF],MATCH(AB226,lad_payment_mff[LAD21],0))</f>
        <v>1.0982483627758963</v>
      </c>
      <c r="AS226" s="41">
        <f>INDEX(lad_payment_mff[Specialised payment MFF],MATCH(AB226,lad_payment_mff[LAD21],0))</f>
        <v>1.1276933060806305</v>
      </c>
      <c r="AT226" s="186">
        <f>INDEX(lad_payment_mff[Non-specialised MFF index 2026/27],MATCH(AB226,lad_payment_mff[LAD21],0))</f>
        <v>1.0333586736978069</v>
      </c>
      <c r="AU226" s="186">
        <f>INDEX(lad_payment_mff[Specialised MFF index 2026/27],MATCH(AB226,lad_payment_mff[LAD21],0))</f>
        <v>1.0474986637812935</v>
      </c>
      <c r="AV226" s="186">
        <f>INDEX(icb_mff_index[Non-specialised MFF index 2026/27],MATCH($AH226,icb_mff_index[ICB26],0))</f>
        <v>1.0028205303929727</v>
      </c>
      <c r="AW226" s="186">
        <f>INDEX(icb_mff_index[Specialised MFF index 2026/27],MATCH($AH226,icb_mff_index[ICB26],0))</f>
        <v>1.0347812701273946</v>
      </c>
      <c r="AX226" s="41">
        <v>1.002749988305689</v>
      </c>
      <c r="AY226" s="185"/>
      <c r="AZ226" s="185"/>
      <c r="BA226" s="185"/>
      <c r="BB226" s="185"/>
      <c r="BC226" s="187"/>
      <c r="BF226" s="223"/>
      <c r="BG226" s="223"/>
      <c r="BH226" s="223"/>
      <c r="BI226" s="224"/>
      <c r="BJ226" s="225"/>
      <c r="BK226" s="225"/>
      <c r="BL226" s="225"/>
      <c r="BM226" s="226"/>
      <c r="BN226" s="187"/>
      <c r="BO226" s="187"/>
      <c r="BP226" s="227"/>
      <c r="CD226" s="228">
        <f t="shared" si="9"/>
        <v>1.0474986637812935</v>
      </c>
      <c r="CE226" s="218">
        <v>221</v>
      </c>
      <c r="CF226" s="228">
        <f t="shared" si="10"/>
        <v>0.9601386735449865</v>
      </c>
      <c r="CG226" s="218"/>
      <c r="CH226" s="229" t="s">
        <v>14053</v>
      </c>
      <c r="CI226" s="230" t="s">
        <v>14041</v>
      </c>
      <c r="CJ226" s="231" t="str">
        <f t="shared" si="11"/>
        <v>Vt</v>
      </c>
      <c r="CM226"/>
      <c r="CN226"/>
    </row>
    <row r="227" spans="28:92" ht="15" x14ac:dyDescent="0.25">
      <c r="AB227" s="217" t="s">
        <v>219</v>
      </c>
      <c r="AC227" s="218" t="s">
        <v>528</v>
      </c>
      <c r="AD227" s="218" t="s">
        <v>219</v>
      </c>
      <c r="AE227" s="218" t="s">
        <v>528</v>
      </c>
      <c r="AF227" s="218" t="s">
        <v>219</v>
      </c>
      <c r="AG227" s="218" t="s">
        <v>528</v>
      </c>
      <c r="AH227" s="219" t="s">
        <v>982</v>
      </c>
      <c r="AI227" s="220" t="s">
        <v>13376</v>
      </c>
      <c r="AJ227" s="220" t="s">
        <v>14153</v>
      </c>
      <c r="AK227" s="219" t="s">
        <v>982</v>
      </c>
      <c r="AL227" s="221" t="s">
        <v>12894</v>
      </c>
      <c r="AM227" s="222" t="s">
        <v>13346</v>
      </c>
      <c r="AN227" s="41">
        <v>100</v>
      </c>
      <c r="AO227" s="41">
        <v>106.5</v>
      </c>
      <c r="AP227" s="41">
        <v>27.1</v>
      </c>
      <c r="AQ227" s="41">
        <v>0</v>
      </c>
      <c r="AR227" s="41">
        <f>INDEX(lad_payment_mff[Non-specialised payment MFF],MATCH(AB227,lad_payment_mff[LAD21],0))</f>
        <v>1.021914830696725</v>
      </c>
      <c r="AS227" s="41">
        <f>INDEX(lad_payment_mff[Specialised payment MFF],MATCH(AB227,lad_payment_mff[LAD21],0))</f>
        <v>1.0233191424187906</v>
      </c>
      <c r="AT227" s="186">
        <f>INDEX(lad_payment_mff[Non-specialised MFF index 2026/27],MATCH(AB227,lad_payment_mff[LAD21],0))</f>
        <v>0.96153528643718023</v>
      </c>
      <c r="AU227" s="186">
        <f>INDEX(lad_payment_mff[Specialised MFF index 2026/27],MATCH(AB227,lad_payment_mff[LAD21],0))</f>
        <v>0.95054695148545987</v>
      </c>
      <c r="AV227" s="186">
        <f>INDEX(icb_mff_index[Non-specialised MFF index 2026/27],MATCH($AH227,icb_mff_index[ICB26],0))</f>
        <v>0.96117133026755219</v>
      </c>
      <c r="AW227" s="186">
        <f>INDEX(icb_mff_index[Specialised MFF index 2026/27],MATCH($AH227,icb_mff_index[ICB26],0))</f>
        <v>0.95059198380647358</v>
      </c>
      <c r="AX227" s="41">
        <v>0.96112151767408904</v>
      </c>
      <c r="AY227" s="185"/>
      <c r="AZ227" s="185"/>
      <c r="BA227" s="185"/>
      <c r="BB227" s="185"/>
      <c r="BC227" s="187"/>
      <c r="BF227" s="223"/>
      <c r="BG227" s="223"/>
      <c r="BH227" s="223"/>
      <c r="BI227" s="224"/>
      <c r="BJ227" s="225"/>
      <c r="BK227" s="225"/>
      <c r="BL227" s="225"/>
      <c r="BM227" s="226"/>
      <c r="BN227" s="187"/>
      <c r="BO227" s="187"/>
      <c r="BP227" s="227"/>
      <c r="CD227" s="228">
        <f t="shared" si="9"/>
        <v>0.95054695148545987</v>
      </c>
      <c r="CE227" s="218">
        <v>222</v>
      </c>
      <c r="CF227" s="228">
        <f t="shared" si="10"/>
        <v>0.95979887253865348</v>
      </c>
      <c r="CG227" s="218"/>
      <c r="CH227" s="229" t="s">
        <v>14046</v>
      </c>
      <c r="CI227" s="230" t="s">
        <v>14032</v>
      </c>
      <c r="CJ227" s="231" t="str">
        <f t="shared" si="11"/>
        <v>Im</v>
      </c>
      <c r="CM227"/>
      <c r="CN227"/>
    </row>
    <row r="228" spans="28:92" ht="15" x14ac:dyDescent="0.25">
      <c r="AB228" s="217" t="s">
        <v>430</v>
      </c>
      <c r="AC228" s="218" t="s">
        <v>739</v>
      </c>
      <c r="AD228" s="218" t="s">
        <v>430</v>
      </c>
      <c r="AE228" s="218" t="s">
        <v>739</v>
      </c>
      <c r="AF228" s="218" t="s">
        <v>430</v>
      </c>
      <c r="AG228" s="218" t="s">
        <v>739</v>
      </c>
      <c r="AH228" s="219" t="s">
        <v>1131</v>
      </c>
      <c r="AI228" s="220" t="s">
        <v>13392</v>
      </c>
      <c r="AJ228" s="220" t="s">
        <v>14165</v>
      </c>
      <c r="AK228" s="219" t="s">
        <v>1131</v>
      </c>
      <c r="AL228" s="221" t="s">
        <v>12898</v>
      </c>
      <c r="AM228" s="222" t="s">
        <v>12899</v>
      </c>
      <c r="AN228" s="41">
        <v>100</v>
      </c>
      <c r="AO228" s="41">
        <v>89.7</v>
      </c>
      <c r="AP228" s="41">
        <v>17.2</v>
      </c>
      <c r="AQ228" s="41">
        <v>0</v>
      </c>
      <c r="AR228" s="41">
        <f>INDEX(lad_payment_mff[Non-specialised payment MFF],MATCH(AB228,lad_payment_mff[LAD21],0))</f>
        <v>1.0215351467882636</v>
      </c>
      <c r="AS228" s="41">
        <f>INDEX(lad_payment_mff[Specialised payment MFF],MATCH(AB228,lad_payment_mff[LAD21],0))</f>
        <v>1.0291051294422482</v>
      </c>
      <c r="AT228" s="186">
        <f>INDEX(lad_payment_mff[Non-specialised MFF index 2026/27],MATCH(AB228,lad_payment_mff[LAD21],0))</f>
        <v>0.96117803604339724</v>
      </c>
      <c r="AU228" s="186">
        <f>INDEX(lad_payment_mff[Specialised MFF index 2026/27],MATCH(AB228,lad_payment_mff[LAD21],0))</f>
        <v>0.95592147454332244</v>
      </c>
      <c r="AV228" s="186">
        <f>INDEX(icb_mff_index[Non-specialised MFF index 2026/27],MATCH($AH228,icb_mff_index[ICB26],0))</f>
        <v>0.96088052989840123</v>
      </c>
      <c r="AW228" s="186">
        <f>INDEX(icb_mff_index[Specialised MFF index 2026/27],MATCH($AH228,icb_mff_index[ICB26],0))</f>
        <v>0.9565067302159912</v>
      </c>
      <c r="AX228" s="41">
        <v>0.960831605137765</v>
      </c>
      <c r="AY228" s="185"/>
      <c r="AZ228" s="185"/>
      <c r="BA228" s="185"/>
      <c r="BB228" s="185"/>
      <c r="BC228" s="187"/>
      <c r="BF228" s="223"/>
      <c r="BG228" s="223"/>
      <c r="BH228" s="223"/>
      <c r="BI228" s="224"/>
      <c r="BJ228" s="225"/>
      <c r="BK228" s="225"/>
      <c r="BL228" s="225"/>
      <c r="BM228" s="226"/>
      <c r="BN228" s="187"/>
      <c r="BO228" s="187"/>
      <c r="BP228" s="227"/>
      <c r="CD228" s="228">
        <f t="shared" si="9"/>
        <v>0.95592147454332244</v>
      </c>
      <c r="CE228" s="218">
        <v>223</v>
      </c>
      <c r="CF228" s="228">
        <f t="shared" si="10"/>
        <v>0.95917391312101818</v>
      </c>
      <c r="CG228" s="218"/>
      <c r="CH228" s="229" t="s">
        <v>14054</v>
      </c>
      <c r="CI228" s="230" t="s">
        <v>14075</v>
      </c>
      <c r="CJ228" s="231" t="str">
        <f t="shared" si="11"/>
        <v>Mg</v>
      </c>
      <c r="CM228"/>
      <c r="CN228"/>
    </row>
    <row r="229" spans="28:92" ht="15" x14ac:dyDescent="0.25">
      <c r="AB229" s="217" t="s">
        <v>441</v>
      </c>
      <c r="AC229" s="218" t="s">
        <v>750</v>
      </c>
      <c r="AD229" s="218" t="s">
        <v>441</v>
      </c>
      <c r="AE229" s="218" t="s">
        <v>750</v>
      </c>
      <c r="AF229" s="218" t="s">
        <v>441</v>
      </c>
      <c r="AG229" s="218" t="s">
        <v>750</v>
      </c>
      <c r="AH229" s="219" t="s">
        <v>13413</v>
      </c>
      <c r="AI229" s="220" t="s">
        <v>13414</v>
      </c>
      <c r="AJ229" s="220" t="s">
        <v>14184</v>
      </c>
      <c r="AK229" s="219" t="s">
        <v>1211</v>
      </c>
      <c r="AL229" s="221" t="s">
        <v>12904</v>
      </c>
      <c r="AM229" s="222" t="s">
        <v>13338</v>
      </c>
      <c r="AN229" s="41">
        <v>100</v>
      </c>
      <c r="AO229" s="41">
        <v>116.9</v>
      </c>
      <c r="AP229" s="41">
        <v>23</v>
      </c>
      <c r="AQ229" s="41">
        <v>0</v>
      </c>
      <c r="AR229" s="41">
        <f>INDEX(lad_payment_mff[Non-specialised payment MFF],MATCH(AB229,lad_payment_mff[LAD21],0))</f>
        <v>1.1089386841656339</v>
      </c>
      <c r="AS229" s="41">
        <f>INDEX(lad_payment_mff[Specialised payment MFF],MATCH(AB229,lad_payment_mff[LAD21],0))</f>
        <v>1.1223062602628109</v>
      </c>
      <c r="AT229" s="186">
        <f>INDEX(lad_payment_mff[Non-specialised MFF index 2026/27],MATCH(AB229,lad_payment_mff[LAD21],0))</f>
        <v>1.0434173605186816</v>
      </c>
      <c r="AU229" s="186">
        <f>INDEX(lad_payment_mff[Specialised MFF index 2026/27],MATCH(AB229,lad_payment_mff[LAD21],0))</f>
        <v>1.0424947116735122</v>
      </c>
      <c r="AV229" s="186">
        <f>INDEX(icb_mff_index[Non-specialised MFF index 2026/27],MATCH($AH229,icb_mff_index[ICB26],0))</f>
        <v>1.0315699499400568</v>
      </c>
      <c r="AW229" s="186">
        <f>INDEX(icb_mff_index[Specialised MFF index 2026/27],MATCH($AH229,icb_mff_index[ICB26],0))</f>
        <v>1.0227230607693758</v>
      </c>
      <c r="AX229" s="41">
        <v>1.0315332816591265</v>
      </c>
      <c r="AY229" s="185"/>
      <c r="AZ229" s="185"/>
      <c r="BA229" s="185"/>
      <c r="BB229" s="185"/>
      <c r="BC229" s="187"/>
      <c r="BF229" s="223"/>
      <c r="BG229" s="223"/>
      <c r="BH229" s="223"/>
      <c r="BI229" s="224"/>
      <c r="BJ229" s="225"/>
      <c r="BK229" s="225"/>
      <c r="BL229" s="225"/>
      <c r="BM229" s="226"/>
      <c r="BN229" s="187"/>
      <c r="BO229" s="187"/>
      <c r="BP229" s="227"/>
      <c r="CD229" s="228">
        <f t="shared" si="9"/>
        <v>1.0424947116735122</v>
      </c>
      <c r="CE229" s="218">
        <v>224</v>
      </c>
      <c r="CF229" s="228">
        <f t="shared" si="10"/>
        <v>0.95884911174101528</v>
      </c>
      <c r="CG229" s="218"/>
      <c r="CH229" s="229" t="s">
        <v>14064</v>
      </c>
      <c r="CI229" s="230" t="s">
        <v>14032</v>
      </c>
      <c r="CJ229" s="231" t="str">
        <f t="shared" si="11"/>
        <v>Tm</v>
      </c>
      <c r="CM229"/>
      <c r="CN229"/>
    </row>
    <row r="230" spans="28:92" ht="15" x14ac:dyDescent="0.25">
      <c r="AB230" s="217" t="s">
        <v>210</v>
      </c>
      <c r="AC230" s="218" t="s">
        <v>519</v>
      </c>
      <c r="AD230" s="218" t="s">
        <v>210</v>
      </c>
      <c r="AE230" s="218" t="s">
        <v>519</v>
      </c>
      <c r="AF230" s="218" t="s">
        <v>210</v>
      </c>
      <c r="AG230" s="218" t="s">
        <v>519</v>
      </c>
      <c r="AH230" s="219" t="s">
        <v>956</v>
      </c>
      <c r="AI230" s="220" t="s">
        <v>13381</v>
      </c>
      <c r="AJ230" s="220" t="s">
        <v>14158</v>
      </c>
      <c r="AK230" s="219" t="s">
        <v>956</v>
      </c>
      <c r="AL230" s="221" t="s">
        <v>12898</v>
      </c>
      <c r="AM230" s="222" t="s">
        <v>12899</v>
      </c>
      <c r="AN230" s="41">
        <v>100</v>
      </c>
      <c r="AO230" s="41">
        <v>88</v>
      </c>
      <c r="AP230" s="41">
        <v>17.399999999999999</v>
      </c>
      <c r="AQ230" s="41">
        <v>0</v>
      </c>
      <c r="AR230" s="41">
        <f>INDEX(lad_payment_mff[Non-specialised payment MFF],MATCH(AB230,lad_payment_mff[LAD21],0))</f>
        <v>1.045413649472555</v>
      </c>
      <c r="AS230" s="41">
        <f>INDEX(lad_payment_mff[Specialised payment MFF],MATCH(AB230,lad_payment_mff[LAD21],0))</f>
        <v>1.0448764084421525</v>
      </c>
      <c r="AT230" s="186">
        <f>INDEX(lad_payment_mff[Non-specialised MFF index 2026/27],MATCH(AB230,lad_payment_mff[LAD21],0))</f>
        <v>0.98364568425491994</v>
      </c>
      <c r="AU230" s="186">
        <f>INDEX(lad_payment_mff[Specialised MFF index 2026/27],MATCH(AB230,lad_payment_mff[LAD21],0))</f>
        <v>0.97057119675896486</v>
      </c>
      <c r="AV230" s="186">
        <f>INDEX(icb_mff_index[Non-specialised MFF index 2026/27],MATCH($AH230,icb_mff_index[ICB26],0))</f>
        <v>0.98132904449350322</v>
      </c>
      <c r="AW230" s="186">
        <f>INDEX(icb_mff_index[Specialised MFF index 2026/27],MATCH($AH230,icb_mff_index[ICB26],0))</f>
        <v>0.96972153491043878</v>
      </c>
      <c r="AX230" s="41">
        <v>0.98127756302580749</v>
      </c>
      <c r="AY230" s="185"/>
      <c r="AZ230" s="185"/>
      <c r="BA230" s="185"/>
      <c r="BB230" s="185"/>
      <c r="BC230" s="187"/>
      <c r="BF230" s="223"/>
      <c r="BG230" s="223"/>
      <c r="BH230" s="223"/>
      <c r="BI230" s="224"/>
      <c r="BJ230" s="225"/>
      <c r="BK230" s="225"/>
      <c r="BL230" s="225"/>
      <c r="BM230" s="226"/>
      <c r="BN230" s="187"/>
      <c r="BO230" s="187"/>
      <c r="BP230" s="227"/>
      <c r="CD230" s="228">
        <f t="shared" si="9"/>
        <v>0.97057119675896486</v>
      </c>
      <c r="CE230" s="218">
        <v>225</v>
      </c>
      <c r="CF230" s="228">
        <f t="shared" si="10"/>
        <v>0.95879557943138738</v>
      </c>
      <c r="CG230" s="218"/>
      <c r="CH230" s="229" t="s">
        <v>14059</v>
      </c>
      <c r="CI230" s="230" t="s">
        <v>14019</v>
      </c>
      <c r="CJ230" s="231" t="str">
        <f t="shared" si="11"/>
        <v>Qk</v>
      </c>
      <c r="CM230"/>
      <c r="CN230"/>
    </row>
    <row r="231" spans="28:92" ht="15" x14ac:dyDescent="0.25">
      <c r="AB231" s="217" t="s">
        <v>238</v>
      </c>
      <c r="AC231" s="218" t="s">
        <v>547</v>
      </c>
      <c r="AD231" s="218" t="s">
        <v>13493</v>
      </c>
      <c r="AE231" s="218" t="s">
        <v>13436</v>
      </c>
      <c r="AF231" s="218" t="s">
        <v>13493</v>
      </c>
      <c r="AG231" s="218" t="s">
        <v>13436</v>
      </c>
      <c r="AH231" s="219" t="s">
        <v>1177</v>
      </c>
      <c r="AI231" s="220" t="s">
        <v>13435</v>
      </c>
      <c r="AJ231" s="220" t="s">
        <v>13436</v>
      </c>
      <c r="AK231" s="219" t="s">
        <v>1177</v>
      </c>
      <c r="AL231" s="221" t="s">
        <v>12906</v>
      </c>
      <c r="AM231" s="222" t="s">
        <v>13339</v>
      </c>
      <c r="AN231" s="41">
        <v>100</v>
      </c>
      <c r="AO231" s="41">
        <v>90.8</v>
      </c>
      <c r="AP231" s="41">
        <v>19.100000000000001</v>
      </c>
      <c r="AQ231" s="41">
        <v>4</v>
      </c>
      <c r="AR231" s="41">
        <f>INDEX(lad_payment_mff[Non-specialised payment MFF],MATCH(AB231,lad_payment_mff[LAD21],0))</f>
        <v>1.0287122134796556</v>
      </c>
      <c r="AS231" s="41">
        <f>INDEX(lad_payment_mff[Specialised payment MFF],MATCH(AB231,lad_payment_mff[LAD21],0))</f>
        <v>1.0442420954934524</v>
      </c>
      <c r="AT231" s="186">
        <f>INDEX(lad_payment_mff[Non-specialised MFF index 2026/27],MATCH(AB231,lad_payment_mff[LAD21],0))</f>
        <v>0.96793104781070982</v>
      </c>
      <c r="AU231" s="186">
        <f>INDEX(lad_payment_mff[Specialised MFF index 2026/27],MATCH(AB231,lad_payment_mff[LAD21],0))</f>
        <v>0.96998199226284931</v>
      </c>
      <c r="AV231" s="186">
        <f>INDEX(icb_mff_index[Non-specialised MFF index 2026/27],MATCH($AH231,icb_mff_index[ICB26],0))</f>
        <v>0.97098561899989855</v>
      </c>
      <c r="AW231" s="186">
        <f>INDEX(icb_mff_index[Specialised MFF index 2026/27],MATCH($AH231,icb_mff_index[ICB26],0))</f>
        <v>0.97255844157732452</v>
      </c>
      <c r="AX231" s="41">
        <v>0.97093650580066737</v>
      </c>
      <c r="AY231" s="185"/>
      <c r="AZ231" s="185"/>
      <c r="BA231" s="185"/>
      <c r="BB231" s="185"/>
      <c r="BC231" s="187"/>
      <c r="BF231" s="223"/>
      <c r="BG231" s="223"/>
      <c r="BH231" s="223"/>
      <c r="BI231" s="224"/>
      <c r="BJ231" s="225"/>
      <c r="BK231" s="225"/>
      <c r="BL231" s="225"/>
      <c r="BM231" s="226"/>
      <c r="BN231" s="187"/>
      <c r="BO231" s="187"/>
      <c r="BP231" s="227"/>
      <c r="CD231" s="228">
        <f t="shared" si="9"/>
        <v>0.96998199226284931</v>
      </c>
      <c r="CE231" s="218">
        <v>226</v>
      </c>
      <c r="CF231" s="228">
        <f t="shared" si="10"/>
        <v>0.95834150323532974</v>
      </c>
      <c r="CG231" s="218"/>
      <c r="CH231" s="229" t="s">
        <v>14053</v>
      </c>
      <c r="CI231" s="230" t="s">
        <v>14063</v>
      </c>
      <c r="CJ231" s="231" t="str">
        <f t="shared" si="11"/>
        <v>Vh</v>
      </c>
      <c r="CM231"/>
      <c r="CN231"/>
    </row>
    <row r="232" spans="28:92" ht="15" x14ac:dyDescent="0.25">
      <c r="AB232" s="217" t="s">
        <v>414</v>
      </c>
      <c r="AC232" s="218" t="s">
        <v>723</v>
      </c>
      <c r="AD232" s="218" t="s">
        <v>414</v>
      </c>
      <c r="AE232" s="218" t="s">
        <v>723</v>
      </c>
      <c r="AF232" s="218" t="s">
        <v>14089</v>
      </c>
      <c r="AG232" s="218" t="s">
        <v>14090</v>
      </c>
      <c r="AH232" s="219" t="s">
        <v>13395</v>
      </c>
      <c r="AI232" s="220" t="s">
        <v>13396</v>
      </c>
      <c r="AJ232" s="220" t="s">
        <v>14168</v>
      </c>
      <c r="AK232" s="219" t="s">
        <v>1078</v>
      </c>
      <c r="AL232" s="221" t="s">
        <v>12900</v>
      </c>
      <c r="AM232" s="222" t="s">
        <v>13340</v>
      </c>
      <c r="AN232" s="41">
        <v>100</v>
      </c>
      <c r="AO232" s="41">
        <v>70</v>
      </c>
      <c r="AP232" s="41">
        <v>8.5</v>
      </c>
      <c r="AQ232" s="41">
        <v>0</v>
      </c>
      <c r="AR232" s="41">
        <f>INDEX(lad_payment_mff[Non-specialised payment MFF],MATCH(AB232,lad_payment_mff[LAD21],0))</f>
        <v>1.0797044709709018</v>
      </c>
      <c r="AS232" s="41">
        <f>INDEX(lad_payment_mff[Specialised payment MFF],MATCH(AB232,lad_payment_mff[LAD21],0))</f>
        <v>1.0878394297990066</v>
      </c>
      <c r="AT232" s="186">
        <f>INDEX(lad_payment_mff[Non-specialised MFF index 2026/27],MATCH(AB232,lad_payment_mff[LAD21],0))</f>
        <v>1.0159104424139722</v>
      </c>
      <c r="AU232" s="186">
        <f>INDEX(lad_payment_mff[Specialised MFF index 2026/27],MATCH(AB232,lad_payment_mff[LAD21],0))</f>
        <v>1.0104789511285694</v>
      </c>
      <c r="AV232" s="186">
        <f>INDEX(icb_mff_index[Non-specialised MFF index 2026/27],MATCH($AH232,icb_mff_index[ICB26],0))</f>
        <v>1.0187215185834679</v>
      </c>
      <c r="AW232" s="186">
        <f>INDEX(icb_mff_index[Specialised MFF index 2026/27],MATCH($AH232,icb_mff_index[ICB26],0))</f>
        <v>1.0382775035110314</v>
      </c>
      <c r="AX232" s="41">
        <v>1.0186896053225076</v>
      </c>
      <c r="AY232" s="185"/>
      <c r="AZ232" s="185"/>
      <c r="BA232" s="185"/>
      <c r="BB232" s="185"/>
      <c r="BC232" s="187"/>
      <c r="BF232" s="223"/>
      <c r="BG232" s="223"/>
      <c r="BH232" s="223"/>
      <c r="BI232" s="224"/>
      <c r="BJ232" s="225"/>
      <c r="BK232" s="225"/>
      <c r="BL232" s="225"/>
      <c r="BM232" s="226"/>
      <c r="BN232" s="187"/>
      <c r="BO232" s="187"/>
      <c r="BP232" s="227"/>
      <c r="CD232" s="228">
        <f t="shared" si="9"/>
        <v>1.0104789511285694</v>
      </c>
      <c r="CE232" s="218">
        <v>227</v>
      </c>
      <c r="CF232" s="228">
        <f t="shared" si="10"/>
        <v>0.95771466455606469</v>
      </c>
      <c r="CG232" s="218"/>
      <c r="CH232" s="229" t="s">
        <v>14055</v>
      </c>
      <c r="CI232" s="230" t="s">
        <v>14068</v>
      </c>
      <c r="CJ232" s="231" t="str">
        <f t="shared" si="11"/>
        <v>Nq</v>
      </c>
      <c r="CM232"/>
      <c r="CN232"/>
    </row>
    <row r="233" spans="28:92" ht="15" x14ac:dyDescent="0.25">
      <c r="AB233" s="217" t="s">
        <v>400</v>
      </c>
      <c r="AC233" s="218" t="s">
        <v>709</v>
      </c>
      <c r="AD233" s="218" t="s">
        <v>400</v>
      </c>
      <c r="AE233" s="218" t="s">
        <v>709</v>
      </c>
      <c r="AF233" s="218" t="s">
        <v>14020</v>
      </c>
      <c r="AG233" s="218" t="s">
        <v>14021</v>
      </c>
      <c r="AH233" s="219" t="s">
        <v>975</v>
      </c>
      <c r="AI233" s="220" t="s">
        <v>13385</v>
      </c>
      <c r="AJ233" s="220" t="s">
        <v>14160</v>
      </c>
      <c r="AK233" s="219" t="s">
        <v>975</v>
      </c>
      <c r="AL233" s="221" t="s">
        <v>12898</v>
      </c>
      <c r="AM233" s="222" t="s">
        <v>12899</v>
      </c>
      <c r="AN233" s="41">
        <v>100</v>
      </c>
      <c r="AO233" s="41">
        <v>95.9</v>
      </c>
      <c r="AP233" s="41">
        <v>14.5</v>
      </c>
      <c r="AQ233" s="41">
        <v>0</v>
      </c>
      <c r="AR233" s="41">
        <f>INDEX(lad_payment_mff[Non-specialised payment MFF],MATCH(AB233,lad_payment_mff[LAD21],0))</f>
        <v>1.0371659212936279</v>
      </c>
      <c r="AS233" s="41">
        <f>INDEX(lad_payment_mff[Specialised payment MFF],MATCH(AB233,lad_payment_mff[LAD21],0))</f>
        <v>1.0373642024913394</v>
      </c>
      <c r="AT233" s="186">
        <f>INDEX(lad_payment_mff[Non-specialised MFF index 2026/27],MATCH(AB233,lad_payment_mff[LAD21],0))</f>
        <v>0.97588527072654907</v>
      </c>
      <c r="AU233" s="186">
        <f>INDEX(lad_payment_mff[Specialised MFF index 2026/27],MATCH(AB233,lad_payment_mff[LAD21],0))</f>
        <v>0.96359321289305366</v>
      </c>
      <c r="AV233" s="186">
        <f>INDEX(icb_mff_index[Non-specialised MFF index 2026/27],MATCH($AH233,icb_mff_index[ICB26],0))</f>
        <v>0.97073868355686332</v>
      </c>
      <c r="AW233" s="186">
        <f>INDEX(icb_mff_index[Specialised MFF index 2026/27],MATCH($AH233,icb_mff_index[ICB26],0))</f>
        <v>0.96295005889545138</v>
      </c>
      <c r="AX233" s="41">
        <v>0.97069297391100784</v>
      </c>
      <c r="AY233" s="185"/>
      <c r="AZ233" s="185"/>
      <c r="BA233" s="185"/>
      <c r="BB233" s="185"/>
      <c r="BC233" s="187"/>
      <c r="BF233" s="223"/>
      <c r="BG233" s="223"/>
      <c r="BH233" s="223"/>
      <c r="BI233" s="224"/>
      <c r="BJ233" s="225"/>
      <c r="BK233" s="225"/>
      <c r="BL233" s="225"/>
      <c r="BM233" s="226"/>
      <c r="BN233" s="187"/>
      <c r="BO233" s="187"/>
      <c r="BP233" s="227"/>
      <c r="CD233" s="228">
        <f t="shared" si="9"/>
        <v>0.96359321289305366</v>
      </c>
      <c r="CE233" s="218">
        <v>228</v>
      </c>
      <c r="CF233" s="228">
        <f t="shared" si="10"/>
        <v>0.95742884913314263</v>
      </c>
      <c r="CG233" s="218"/>
      <c r="CH233" s="229" t="s">
        <v>14050</v>
      </c>
      <c r="CI233" s="230" t="s">
        <v>14019</v>
      </c>
      <c r="CJ233" s="231" t="str">
        <f t="shared" si="11"/>
        <v>Lk</v>
      </c>
      <c r="CM233"/>
      <c r="CN233"/>
    </row>
    <row r="234" spans="28:92" ht="15" x14ac:dyDescent="0.25">
      <c r="AB234" s="217" t="s">
        <v>453</v>
      </c>
      <c r="AC234" s="218" t="s">
        <v>762</v>
      </c>
      <c r="AD234" s="218" t="s">
        <v>453</v>
      </c>
      <c r="AE234" s="218" t="s">
        <v>762</v>
      </c>
      <c r="AF234" s="218" t="s">
        <v>453</v>
      </c>
      <c r="AG234" s="218" t="s">
        <v>762</v>
      </c>
      <c r="AH234" s="219" t="s">
        <v>1063</v>
      </c>
      <c r="AI234" s="220" t="s">
        <v>13423</v>
      </c>
      <c r="AJ234" s="220" t="s">
        <v>14187</v>
      </c>
      <c r="AK234" s="219" t="s">
        <v>1063</v>
      </c>
      <c r="AL234" s="221" t="s">
        <v>12906</v>
      </c>
      <c r="AM234" s="222" t="s">
        <v>13339</v>
      </c>
      <c r="AN234" s="41">
        <v>100</v>
      </c>
      <c r="AO234" s="41">
        <v>81.5</v>
      </c>
      <c r="AP234" s="41">
        <v>11.7</v>
      </c>
      <c r="AQ234" s="41">
        <v>0</v>
      </c>
      <c r="AR234" s="41">
        <f>INDEX(lad_payment_mff[Non-specialised payment MFF],MATCH(AB234,lad_payment_mff[LAD21],0))</f>
        <v>1.0559231913141134</v>
      </c>
      <c r="AS234" s="41">
        <f>INDEX(lad_payment_mff[Specialised payment MFF],MATCH(AB234,lad_payment_mff[LAD21],0))</f>
        <v>1.0559532369380182</v>
      </c>
      <c r="AT234" s="186">
        <f>INDEX(lad_payment_mff[Non-specialised MFF index 2026/27],MATCH(AB234,lad_payment_mff[LAD21],0))</f>
        <v>0.99353427283529772</v>
      </c>
      <c r="AU234" s="186">
        <f>INDEX(lad_payment_mff[Specialised MFF index 2026/27],MATCH(AB234,lad_payment_mff[LAD21],0))</f>
        <v>0.98086030904312038</v>
      </c>
      <c r="AV234" s="186">
        <f>INDEX(icb_mff_index[Non-specialised MFF index 2026/27],MATCH($AH234,icb_mff_index[ICB26],0))</f>
        <v>0.9932855163876716</v>
      </c>
      <c r="AW234" s="186">
        <f>INDEX(icb_mff_index[Specialised MFF index 2026/27],MATCH($AH234,icb_mff_index[ICB26],0))</f>
        <v>0.98101540172070922</v>
      </c>
      <c r="AX234" s="41">
        <v>0.99323440699426147</v>
      </c>
      <c r="AY234" s="185"/>
      <c r="AZ234" s="185"/>
      <c r="BA234" s="185"/>
      <c r="BB234" s="185"/>
      <c r="BC234" s="187"/>
      <c r="BF234" s="223"/>
      <c r="BG234" s="223"/>
      <c r="BH234" s="223"/>
      <c r="BI234" s="224"/>
      <c r="BJ234" s="225"/>
      <c r="BK234" s="225"/>
      <c r="BL234" s="225"/>
      <c r="BM234" s="226"/>
      <c r="BN234" s="187"/>
      <c r="BO234" s="187"/>
      <c r="BP234" s="227"/>
      <c r="CD234" s="228">
        <f t="shared" si="9"/>
        <v>0.98086030904312038</v>
      </c>
      <c r="CE234" s="218">
        <v>229</v>
      </c>
      <c r="CF234" s="228">
        <f t="shared" si="10"/>
        <v>0.9570454994611659</v>
      </c>
      <c r="CG234" s="218"/>
      <c r="CH234" s="229" t="s">
        <v>14043</v>
      </c>
      <c r="CI234" s="230" t="s">
        <v>14075</v>
      </c>
      <c r="CJ234" s="231" t="str">
        <f t="shared" si="11"/>
        <v>Sg</v>
      </c>
      <c r="CM234"/>
      <c r="CN234"/>
    </row>
    <row r="235" spans="28:92" ht="15" x14ac:dyDescent="0.25">
      <c r="AB235" s="217" t="s">
        <v>395</v>
      </c>
      <c r="AC235" s="218" t="s">
        <v>704</v>
      </c>
      <c r="AD235" s="218" t="s">
        <v>395</v>
      </c>
      <c r="AE235" s="218" t="s">
        <v>704</v>
      </c>
      <c r="AF235" s="218" t="s">
        <v>14101</v>
      </c>
      <c r="AG235" s="218" t="s">
        <v>13427</v>
      </c>
      <c r="AH235" s="219" t="s">
        <v>1013</v>
      </c>
      <c r="AI235" s="220" t="s">
        <v>13426</v>
      </c>
      <c r="AJ235" s="220" t="s">
        <v>13427</v>
      </c>
      <c r="AK235" s="219" t="s">
        <v>1013</v>
      </c>
      <c r="AL235" s="221" t="s">
        <v>12906</v>
      </c>
      <c r="AM235" s="222" t="s">
        <v>13339</v>
      </c>
      <c r="AN235" s="41">
        <v>100</v>
      </c>
      <c r="AO235" s="41">
        <v>73.3</v>
      </c>
      <c r="AP235" s="41">
        <v>13.7</v>
      </c>
      <c r="AQ235" s="41">
        <v>0</v>
      </c>
      <c r="AR235" s="41">
        <f>INDEX(lad_payment_mff[Non-specialised payment MFF],MATCH(AB235,lad_payment_mff[LAD21],0))</f>
        <v>1.006430650882056</v>
      </c>
      <c r="AS235" s="41">
        <f>INDEX(lad_payment_mff[Specialised payment MFF],MATCH(AB235,lad_payment_mff[LAD21],0))</f>
        <v>1.0136039671879278</v>
      </c>
      <c r="AT235" s="186">
        <f>INDEX(lad_payment_mff[Non-specialised MFF index 2026/27],MATCH(AB235,lad_payment_mff[LAD21],0))</f>
        <v>0.94696598493952655</v>
      </c>
      <c r="AU235" s="186">
        <f>INDEX(lad_payment_mff[Specialised MFF index 2026/27],MATCH(AB235,lad_payment_mff[LAD21],0))</f>
        <v>0.94152266002442475</v>
      </c>
      <c r="AV235" s="186">
        <f>INDEX(icb_mff_index[Non-specialised MFF index 2026/27],MATCH($AH235,icb_mff_index[ICB26],0))</f>
        <v>0.95069040392551007</v>
      </c>
      <c r="AW235" s="186">
        <f>INDEX(icb_mff_index[Specialised MFF index 2026/27],MATCH($AH235,icb_mff_index[ICB26],0))</f>
        <v>0.94509951835263206</v>
      </c>
      <c r="AX235" s="41">
        <v>0.95063238512158976</v>
      </c>
      <c r="AY235" s="185"/>
      <c r="AZ235" s="185"/>
      <c r="BA235" s="185"/>
      <c r="BB235" s="185"/>
      <c r="BC235" s="187"/>
      <c r="BF235" s="223"/>
      <c r="BG235" s="223"/>
      <c r="BH235" s="223"/>
      <c r="BI235" s="224"/>
      <c r="BJ235" s="225"/>
      <c r="BK235" s="225"/>
      <c r="BL235" s="225"/>
      <c r="BM235" s="226"/>
      <c r="BN235" s="187"/>
      <c r="BO235" s="187"/>
      <c r="BP235" s="227"/>
      <c r="CD235" s="228">
        <f t="shared" si="9"/>
        <v>0.94152266002442475</v>
      </c>
      <c r="CE235" s="218">
        <v>230</v>
      </c>
      <c r="CF235" s="228">
        <f t="shared" si="10"/>
        <v>0.956879103979419</v>
      </c>
      <c r="CG235" s="218"/>
      <c r="CH235" s="229" t="s">
        <v>13262</v>
      </c>
      <c r="CI235" s="230" t="s">
        <v>14074</v>
      </c>
      <c r="CJ235" s="231" t="str">
        <f t="shared" si="11"/>
        <v>Xe</v>
      </c>
      <c r="CM235"/>
      <c r="CN235"/>
    </row>
    <row r="236" spans="28:92" ht="15" x14ac:dyDescent="0.25">
      <c r="AB236" s="217" t="s">
        <v>316</v>
      </c>
      <c r="AC236" s="218" t="s">
        <v>625</v>
      </c>
      <c r="AD236" s="218" t="s">
        <v>316</v>
      </c>
      <c r="AE236" s="218" t="s">
        <v>625</v>
      </c>
      <c r="AF236" s="218" t="s">
        <v>14067</v>
      </c>
      <c r="AG236" s="218" t="s">
        <v>13389</v>
      </c>
      <c r="AH236" s="219" t="s">
        <v>1007</v>
      </c>
      <c r="AI236" s="220" t="s">
        <v>13388</v>
      </c>
      <c r="AJ236" s="220" t="s">
        <v>13389</v>
      </c>
      <c r="AK236" s="219" t="s">
        <v>1007</v>
      </c>
      <c r="AL236" s="221" t="s">
        <v>12898</v>
      </c>
      <c r="AM236" s="222" t="s">
        <v>12899</v>
      </c>
      <c r="AN236" s="41">
        <v>100</v>
      </c>
      <c r="AO236" s="41">
        <v>100</v>
      </c>
      <c r="AP236" s="41">
        <v>17.899999999999999</v>
      </c>
      <c r="AQ236" s="41">
        <v>0</v>
      </c>
      <c r="AR236" s="41">
        <f>INDEX(lad_payment_mff[Non-specialised payment MFF],MATCH(AB236,lad_payment_mff[LAD21],0))</f>
        <v>1.0214759194322611</v>
      </c>
      <c r="AS236" s="41">
        <f>INDEX(lad_payment_mff[Specialised payment MFF],MATCH(AB236,lad_payment_mff[LAD21],0))</f>
        <v>1.0542055481705745</v>
      </c>
      <c r="AT236" s="186">
        <f>INDEX(lad_payment_mff[Non-specialised MFF index 2026/27],MATCH(AB236,lad_payment_mff[LAD21],0))</f>
        <v>0.96112230811871391</v>
      </c>
      <c r="AU236" s="186">
        <f>INDEX(lad_payment_mff[Specialised MFF index 2026/27],MATCH(AB236,lad_payment_mff[LAD21],0))</f>
        <v>0.9792369051985369</v>
      </c>
      <c r="AV236" s="186">
        <f>INDEX(icb_mff_index[Non-specialised MFF index 2026/27],MATCH($AH236,icb_mff_index[ICB26],0))</f>
        <v>0.95726056788736957</v>
      </c>
      <c r="AW236" s="186">
        <f>INDEX(icb_mff_index[Specialised MFF index 2026/27],MATCH($AH236,icb_mff_index[ICB26],0))</f>
        <v>0.95991995059400237</v>
      </c>
      <c r="AX236" s="41">
        <v>0.95720498193694259</v>
      </c>
      <c r="AY236" s="185"/>
      <c r="AZ236" s="185"/>
      <c r="BA236" s="185"/>
      <c r="BB236" s="185"/>
      <c r="BC236" s="187"/>
      <c r="BF236" s="223"/>
      <c r="BG236" s="223"/>
      <c r="BH236" s="223"/>
      <c r="BI236" s="224"/>
      <c r="BJ236" s="225"/>
      <c r="BK236" s="225"/>
      <c r="BL236" s="225"/>
      <c r="BM236" s="226"/>
      <c r="BN236" s="187"/>
      <c r="BO236" s="187"/>
      <c r="BP236" s="227"/>
      <c r="CD236" s="228">
        <f t="shared" si="9"/>
        <v>0.9792369051985369</v>
      </c>
      <c r="CE236" s="218">
        <v>231</v>
      </c>
      <c r="CF236" s="228">
        <f t="shared" si="10"/>
        <v>0.95624286586192841</v>
      </c>
      <c r="CG236" s="218"/>
      <c r="CH236" s="229" t="s">
        <v>14031</v>
      </c>
      <c r="CI236" s="230" t="s">
        <v>14068</v>
      </c>
      <c r="CJ236" s="231" t="str">
        <f t="shared" si="11"/>
        <v>Kq</v>
      </c>
      <c r="CM236"/>
      <c r="CN236"/>
    </row>
    <row r="237" spans="28:92" ht="15" x14ac:dyDescent="0.25">
      <c r="AB237" s="217" t="s">
        <v>315</v>
      </c>
      <c r="AC237" s="218" t="s">
        <v>624</v>
      </c>
      <c r="AD237" s="218" t="s">
        <v>315</v>
      </c>
      <c r="AE237" s="218" t="s">
        <v>624</v>
      </c>
      <c r="AF237" s="218" t="s">
        <v>14067</v>
      </c>
      <c r="AG237" s="218" t="s">
        <v>13389</v>
      </c>
      <c r="AH237" s="219" t="s">
        <v>1007</v>
      </c>
      <c r="AI237" s="220" t="s">
        <v>13388</v>
      </c>
      <c r="AJ237" s="220" t="s">
        <v>13389</v>
      </c>
      <c r="AK237" s="219" t="s">
        <v>1007</v>
      </c>
      <c r="AL237" s="221" t="s">
        <v>12898</v>
      </c>
      <c r="AM237" s="222" t="s">
        <v>12899</v>
      </c>
      <c r="AN237" s="41">
        <v>100</v>
      </c>
      <c r="AO237" s="41">
        <v>84.9</v>
      </c>
      <c r="AP237" s="41">
        <v>13.5</v>
      </c>
      <c r="AQ237" s="41">
        <v>0</v>
      </c>
      <c r="AR237" s="41">
        <f>INDEX(lad_payment_mff[Non-specialised payment MFF],MATCH(AB237,lad_payment_mff[LAD21],0))</f>
        <v>1.025969885492638</v>
      </c>
      <c r="AS237" s="41">
        <f>INDEX(lad_payment_mff[Specialised payment MFF],MATCH(AB237,lad_payment_mff[LAD21],0))</f>
        <v>1.060897998608084</v>
      </c>
      <c r="AT237" s="186">
        <f>INDEX(lad_payment_mff[Non-specialised MFF index 2026/27],MATCH(AB237,lad_payment_mff[LAD21],0))</f>
        <v>0.96535074948516042</v>
      </c>
      <c r="AU237" s="186">
        <f>INDEX(lad_payment_mff[Specialised MFF index 2026/27],MATCH(AB237,lad_payment_mff[LAD21],0))</f>
        <v>0.98545342954333237</v>
      </c>
      <c r="AV237" s="186">
        <f>INDEX(icb_mff_index[Non-specialised MFF index 2026/27],MATCH($AH237,icb_mff_index[ICB26],0))</f>
        <v>0.95726056788736957</v>
      </c>
      <c r="AW237" s="186">
        <f>INDEX(icb_mff_index[Specialised MFF index 2026/27],MATCH($AH237,icb_mff_index[ICB26],0))</f>
        <v>0.95991995059400237</v>
      </c>
      <c r="AX237" s="41">
        <v>0.95720498193694259</v>
      </c>
      <c r="AY237" s="185"/>
      <c r="AZ237" s="185"/>
      <c r="BA237" s="185"/>
      <c r="BB237" s="185"/>
      <c r="BC237" s="187"/>
      <c r="BF237" s="223"/>
      <c r="BG237" s="223"/>
      <c r="BH237" s="223"/>
      <c r="BI237" s="224"/>
      <c r="BJ237" s="225"/>
      <c r="BK237" s="225"/>
      <c r="BL237" s="225"/>
      <c r="BM237" s="226"/>
      <c r="BN237" s="187"/>
      <c r="BO237" s="187"/>
      <c r="BP237" s="227"/>
      <c r="CD237" s="228">
        <f t="shared" si="9"/>
        <v>0.98545342954333237</v>
      </c>
      <c r="CE237" s="218">
        <v>232</v>
      </c>
      <c r="CF237" s="228">
        <f t="shared" si="10"/>
        <v>0.95614194391006746</v>
      </c>
      <c r="CG237" s="218"/>
      <c r="CH237" s="229" t="s">
        <v>14031</v>
      </c>
      <c r="CI237" s="230" t="s">
        <v>14015</v>
      </c>
      <c r="CJ237" s="231" t="str">
        <f t="shared" si="11"/>
        <v>Kp</v>
      </c>
      <c r="CM237"/>
      <c r="CN237"/>
    </row>
    <row r="238" spans="28:92" ht="15" x14ac:dyDescent="0.25">
      <c r="AB238" s="217" t="s">
        <v>408</v>
      </c>
      <c r="AC238" s="218" t="s">
        <v>717</v>
      </c>
      <c r="AD238" s="218" t="s">
        <v>13440</v>
      </c>
      <c r="AE238" s="218" t="s">
        <v>14047</v>
      </c>
      <c r="AF238" s="218" t="s">
        <v>13440</v>
      </c>
      <c r="AG238" s="218" t="s">
        <v>14047</v>
      </c>
      <c r="AH238" s="219" t="s">
        <v>971</v>
      </c>
      <c r="AI238" s="220" t="s">
        <v>13380</v>
      </c>
      <c r="AJ238" s="220" t="s">
        <v>14157</v>
      </c>
      <c r="AK238" s="219" t="s">
        <v>971</v>
      </c>
      <c r="AL238" s="221" t="s">
        <v>12896</v>
      </c>
      <c r="AM238" s="222" t="s">
        <v>13341</v>
      </c>
      <c r="AN238" s="41">
        <v>100</v>
      </c>
      <c r="AO238" s="41">
        <v>73.900000000000006</v>
      </c>
      <c r="AP238" s="41">
        <v>12.5</v>
      </c>
      <c r="AQ238" s="41">
        <v>3</v>
      </c>
      <c r="AR238" s="41">
        <f>INDEX(lad_payment_mff[Non-specialised payment MFF],MATCH(AB238,lad_payment_mff[LAD21],0))</f>
        <v>1.0226941102195637</v>
      </c>
      <c r="AS238" s="41">
        <f>INDEX(lad_payment_mff[Specialised payment MFF],MATCH(AB238,lad_payment_mff[LAD21],0))</f>
        <v>1.0210991111674455</v>
      </c>
      <c r="AT238" s="186">
        <f>INDEX(lad_payment_mff[Non-specialised MFF index 2026/27],MATCH(AB238,lad_payment_mff[LAD21],0))</f>
        <v>0.96226852245323469</v>
      </c>
      <c r="AU238" s="186">
        <f>INDEX(lad_payment_mff[Specialised MFF index 2026/27],MATCH(AB238,lad_payment_mff[LAD21],0))</f>
        <v>0.94848479526195539</v>
      </c>
      <c r="AV238" s="186">
        <f>INDEX(icb_mff_index[Non-specialised MFF index 2026/27],MATCH($AH238,icb_mff_index[ICB26],0))</f>
        <v>0.96024774067543872</v>
      </c>
      <c r="AW238" s="186">
        <f>INDEX(icb_mff_index[Specialised MFF index 2026/27],MATCH($AH238,icb_mff_index[ICB26],0))</f>
        <v>0.9495527996963451</v>
      </c>
      <c r="AX238" s="41">
        <v>0.96020134518884181</v>
      </c>
      <c r="AY238" s="185"/>
      <c r="AZ238" s="185"/>
      <c r="BA238" s="185"/>
      <c r="BB238" s="185"/>
      <c r="BC238" s="187"/>
      <c r="BF238" s="223"/>
      <c r="BG238" s="223"/>
      <c r="BH238" s="223"/>
      <c r="BI238" s="224"/>
      <c r="BJ238" s="225"/>
      <c r="BK238" s="225"/>
      <c r="BL238" s="225"/>
      <c r="BM238" s="226"/>
      <c r="BN238" s="187"/>
      <c r="BO238" s="187"/>
      <c r="BP238" s="227"/>
      <c r="CD238" s="228">
        <f t="shared" si="9"/>
        <v>0.94848479526195539</v>
      </c>
      <c r="CE238" s="218">
        <v>233</v>
      </c>
      <c r="CF238" s="228">
        <f t="shared" si="10"/>
        <v>0.95592147454332244</v>
      </c>
      <c r="CG238" s="218"/>
      <c r="CH238" s="229" t="s">
        <v>14027</v>
      </c>
      <c r="CI238" s="230" t="s">
        <v>14019</v>
      </c>
      <c r="CJ238" s="231" t="str">
        <f t="shared" si="11"/>
        <v>Dk</v>
      </c>
      <c r="CM238"/>
      <c r="CN238"/>
    </row>
    <row r="239" spans="28:92" ht="15" x14ac:dyDescent="0.25">
      <c r="AB239" s="217" t="s">
        <v>307</v>
      </c>
      <c r="AC239" s="218" t="s">
        <v>616</v>
      </c>
      <c r="AD239" s="218" t="s">
        <v>307</v>
      </c>
      <c r="AE239" s="218" t="s">
        <v>616</v>
      </c>
      <c r="AF239" s="218" t="s">
        <v>14081</v>
      </c>
      <c r="AG239" s="218" t="s">
        <v>14082</v>
      </c>
      <c r="AH239" s="219" t="s">
        <v>13402</v>
      </c>
      <c r="AI239" s="220" t="s">
        <v>13403</v>
      </c>
      <c r="AJ239" s="220" t="s">
        <v>14171</v>
      </c>
      <c r="AK239" s="219" t="s">
        <v>960</v>
      </c>
      <c r="AL239" s="221" t="s">
        <v>12900</v>
      </c>
      <c r="AM239" s="222" t="s">
        <v>13340</v>
      </c>
      <c r="AN239" s="41">
        <v>100</v>
      </c>
      <c r="AO239" s="41">
        <v>75</v>
      </c>
      <c r="AP239" s="41">
        <v>13.3</v>
      </c>
      <c r="AQ239" s="41">
        <v>0</v>
      </c>
      <c r="AR239" s="41">
        <f>INDEX(lad_payment_mff[Non-specialised payment MFF],MATCH(AB239,lad_payment_mff[LAD21],0))</f>
        <v>1.0221917832811469</v>
      </c>
      <c r="AS239" s="41">
        <f>INDEX(lad_payment_mff[Specialised payment MFF],MATCH(AB239,lad_payment_mff[LAD21],0))</f>
        <v>1.0938049457231216</v>
      </c>
      <c r="AT239" s="186">
        <f>INDEX(lad_payment_mff[Non-specialised MFF index 2026/27],MATCH(AB239,lad_payment_mff[LAD21],0))</f>
        <v>0.96179587535769706</v>
      </c>
      <c r="AU239" s="186">
        <f>INDEX(lad_payment_mff[Specialised MFF index 2026/27],MATCH(AB239,lad_payment_mff[LAD21],0))</f>
        <v>1.0160202360910513</v>
      </c>
      <c r="AV239" s="186">
        <f>INDEX(icb_mff_index[Non-specialised MFF index 2026/27],MATCH($AH239,icb_mff_index[ICB26],0))</f>
        <v>0.96786059043145989</v>
      </c>
      <c r="AW239" s="186">
        <f>INDEX(icb_mff_index[Specialised MFF index 2026/27],MATCH($AH239,icb_mff_index[ICB26],0))</f>
        <v>1.0132629159474114</v>
      </c>
      <c r="AX239" s="41">
        <v>0.96781310469859927</v>
      </c>
      <c r="AY239" s="185"/>
      <c r="AZ239" s="185"/>
      <c r="BA239" s="185"/>
      <c r="BB239" s="185"/>
      <c r="BC239" s="187"/>
      <c r="BF239" s="223"/>
      <c r="BG239" s="223"/>
      <c r="BH239" s="223"/>
      <c r="BI239" s="224"/>
      <c r="BJ239" s="225"/>
      <c r="BK239" s="225"/>
      <c r="BL239" s="225"/>
      <c r="BM239" s="226"/>
      <c r="BN239" s="187"/>
      <c r="BO239" s="187"/>
      <c r="BP239" s="227"/>
      <c r="CD239" s="228">
        <f t="shared" si="9"/>
        <v>1.0160202360910513</v>
      </c>
      <c r="CE239" s="218">
        <v>234</v>
      </c>
      <c r="CF239" s="228">
        <f t="shared" si="10"/>
        <v>0.95585066623894344</v>
      </c>
      <c r="CG239" s="218"/>
      <c r="CH239" s="229" t="s">
        <v>14055</v>
      </c>
      <c r="CI239" s="230" t="s">
        <v>14058</v>
      </c>
      <c r="CJ239" s="231" t="str">
        <f t="shared" si="11"/>
        <v>Ns</v>
      </c>
      <c r="CM239"/>
      <c r="CN239"/>
    </row>
    <row r="240" spans="28:92" ht="15" x14ac:dyDescent="0.25">
      <c r="AB240" s="217" t="s">
        <v>290</v>
      </c>
      <c r="AC240" s="218" t="s">
        <v>599</v>
      </c>
      <c r="AD240" s="218" t="s">
        <v>290</v>
      </c>
      <c r="AE240" s="218" t="s">
        <v>599</v>
      </c>
      <c r="AF240" s="218" t="s">
        <v>14095</v>
      </c>
      <c r="AG240" s="218" t="s">
        <v>14096</v>
      </c>
      <c r="AH240" s="219" t="s">
        <v>13413</v>
      </c>
      <c r="AI240" s="220" t="s">
        <v>13414</v>
      </c>
      <c r="AJ240" s="220" t="s">
        <v>14184</v>
      </c>
      <c r="AK240" s="219" t="s">
        <v>1133</v>
      </c>
      <c r="AL240" s="221" t="s">
        <v>12904</v>
      </c>
      <c r="AM240" s="222" t="s">
        <v>13338</v>
      </c>
      <c r="AN240" s="41">
        <v>100</v>
      </c>
      <c r="AO240" s="41">
        <v>70.400000000000006</v>
      </c>
      <c r="AP240" s="41">
        <v>8.5</v>
      </c>
      <c r="AQ240" s="41">
        <v>0</v>
      </c>
      <c r="AR240" s="41">
        <f>INDEX(lad_payment_mff[Non-specialised payment MFF],MATCH(AB240,lad_payment_mff[LAD21],0))</f>
        <v>1.0876833024921981</v>
      </c>
      <c r="AS240" s="41">
        <f>INDEX(lad_payment_mff[Specialised payment MFF],MATCH(AB240,lad_payment_mff[LAD21],0))</f>
        <v>1.0876741946519677</v>
      </c>
      <c r="AT240" s="186">
        <f>INDEX(lad_payment_mff[Non-specialised MFF index 2026/27],MATCH(AB240,lad_payment_mff[LAD21],0))</f>
        <v>1.0234178469664974</v>
      </c>
      <c r="AU240" s="186">
        <f>INDEX(lad_payment_mff[Specialised MFF index 2026/27],MATCH(AB240,lad_payment_mff[LAD21],0))</f>
        <v>1.0103254664933417</v>
      </c>
      <c r="AV240" s="186">
        <f>INDEX(icb_mff_index[Non-specialised MFF index 2026/27],MATCH($AH240,icb_mff_index[ICB26],0))</f>
        <v>1.0315699499400568</v>
      </c>
      <c r="AW240" s="186">
        <f>INDEX(icb_mff_index[Specialised MFF index 2026/27],MATCH($AH240,icb_mff_index[ICB26],0))</f>
        <v>1.0227230607693758</v>
      </c>
      <c r="AX240" s="41">
        <v>1.0315332816591265</v>
      </c>
      <c r="AY240" s="185"/>
      <c r="AZ240" s="185"/>
      <c r="BA240" s="185"/>
      <c r="BB240" s="185"/>
      <c r="BC240" s="187"/>
      <c r="BF240" s="223"/>
      <c r="BG240" s="223"/>
      <c r="BH240" s="223"/>
      <c r="BI240" s="224"/>
      <c r="BJ240" s="225"/>
      <c r="BK240" s="225"/>
      <c r="BL240" s="225"/>
      <c r="BM240" s="226"/>
      <c r="BN240" s="187"/>
      <c r="BO240" s="187"/>
      <c r="BP240" s="227"/>
      <c r="CD240" s="228">
        <f t="shared" si="9"/>
        <v>1.0103254664933417</v>
      </c>
      <c r="CE240" s="218">
        <v>235</v>
      </c>
      <c r="CF240" s="228">
        <f t="shared" si="10"/>
        <v>0.95576956791016066</v>
      </c>
      <c r="CG240" s="218"/>
      <c r="CH240" s="229" t="s">
        <v>14064</v>
      </c>
      <c r="CI240" s="230" t="s">
        <v>14062</v>
      </c>
      <c r="CJ240" s="231" t="str">
        <f t="shared" si="11"/>
        <v>Tl</v>
      </c>
      <c r="CM240"/>
      <c r="CN240"/>
    </row>
    <row r="241" spans="28:92" ht="15" x14ac:dyDescent="0.25">
      <c r="AB241" s="217" t="s">
        <v>330</v>
      </c>
      <c r="AC241" s="218" t="s">
        <v>639</v>
      </c>
      <c r="AD241" s="218" t="s">
        <v>330</v>
      </c>
      <c r="AE241" s="218" t="s">
        <v>639</v>
      </c>
      <c r="AF241" s="218" t="s">
        <v>14087</v>
      </c>
      <c r="AG241" s="218" t="s">
        <v>14088</v>
      </c>
      <c r="AH241" s="219" t="s">
        <v>971</v>
      </c>
      <c r="AI241" s="220" t="s">
        <v>13380</v>
      </c>
      <c r="AJ241" s="220" t="s">
        <v>14157</v>
      </c>
      <c r="AK241" s="219" t="s">
        <v>971</v>
      </c>
      <c r="AL241" s="221" t="s">
        <v>12896</v>
      </c>
      <c r="AM241" s="222" t="s">
        <v>13341</v>
      </c>
      <c r="AN241" s="41">
        <v>100</v>
      </c>
      <c r="AO241" s="41">
        <v>94.3</v>
      </c>
      <c r="AP241" s="41">
        <v>15.3</v>
      </c>
      <c r="AQ241" s="41">
        <v>0</v>
      </c>
      <c r="AR241" s="41">
        <f>INDEX(lad_payment_mff[Non-specialised payment MFF],MATCH(AB241,lad_payment_mff[LAD21],0))</f>
        <v>1.0211088055067854</v>
      </c>
      <c r="AS241" s="41">
        <f>INDEX(lad_payment_mff[Specialised payment MFF],MATCH(AB241,lad_payment_mff[LAD21],0))</f>
        <v>1.0207767029070189</v>
      </c>
      <c r="AT241" s="186">
        <f>INDEX(lad_payment_mff[Non-specialised MFF index 2026/27],MATCH(AB241,lad_payment_mff[LAD21],0))</f>
        <v>0.96077688501408398</v>
      </c>
      <c r="AU241" s="186">
        <f>INDEX(lad_payment_mff[Specialised MFF index 2026/27],MATCH(AB241,lad_payment_mff[LAD21],0))</f>
        <v>0.94818531470268808</v>
      </c>
      <c r="AV241" s="186">
        <f>INDEX(icb_mff_index[Non-specialised MFF index 2026/27],MATCH($AH241,icb_mff_index[ICB26],0))</f>
        <v>0.96024774067543872</v>
      </c>
      <c r="AW241" s="186">
        <f>INDEX(icb_mff_index[Specialised MFF index 2026/27],MATCH($AH241,icb_mff_index[ICB26],0))</f>
        <v>0.9495527996963451</v>
      </c>
      <c r="AX241" s="41">
        <v>0.96020134518884181</v>
      </c>
      <c r="AY241" s="185"/>
      <c r="AZ241" s="185"/>
      <c r="BA241" s="185"/>
      <c r="BB241" s="185"/>
      <c r="BC241" s="187"/>
      <c r="BF241" s="223"/>
      <c r="BG241" s="223"/>
      <c r="BH241" s="223"/>
      <c r="BI241" s="224"/>
      <c r="BJ241" s="225"/>
      <c r="BK241" s="225"/>
      <c r="BL241" s="225"/>
      <c r="BM241" s="226"/>
      <c r="BN241" s="187"/>
      <c r="BO241" s="187"/>
      <c r="BP241" s="227"/>
      <c r="CD241" s="228">
        <f t="shared" si="9"/>
        <v>0.94818531470268808</v>
      </c>
      <c r="CE241" s="218">
        <v>236</v>
      </c>
      <c r="CF241" s="228">
        <f t="shared" si="10"/>
        <v>0.95558801893719336</v>
      </c>
      <c r="CG241" s="218"/>
      <c r="CH241" s="229" t="s">
        <v>14042</v>
      </c>
      <c r="CI241" s="230" t="s">
        <v>14075</v>
      </c>
      <c r="CJ241" s="231" t="str">
        <f t="shared" si="11"/>
        <v>Gg</v>
      </c>
      <c r="CM241"/>
      <c r="CN241"/>
    </row>
    <row r="242" spans="28:92" ht="15" x14ac:dyDescent="0.25">
      <c r="AB242" s="217" t="s">
        <v>285</v>
      </c>
      <c r="AC242" s="218" t="s">
        <v>594</v>
      </c>
      <c r="AD242" s="218" t="s">
        <v>13493</v>
      </c>
      <c r="AE242" s="218" t="s">
        <v>13436</v>
      </c>
      <c r="AF242" s="218" t="s">
        <v>13493</v>
      </c>
      <c r="AG242" s="218" t="s">
        <v>13436</v>
      </c>
      <c r="AH242" s="219" t="s">
        <v>1177</v>
      </c>
      <c r="AI242" s="220" t="s">
        <v>13435</v>
      </c>
      <c r="AJ242" s="220" t="s">
        <v>13436</v>
      </c>
      <c r="AK242" s="219" t="s">
        <v>1177</v>
      </c>
      <c r="AL242" s="221" t="s">
        <v>12906</v>
      </c>
      <c r="AM242" s="222" t="s">
        <v>13339</v>
      </c>
      <c r="AN242" s="41">
        <v>100</v>
      </c>
      <c r="AO242" s="41">
        <v>85.8</v>
      </c>
      <c r="AP242" s="41">
        <v>17.3</v>
      </c>
      <c r="AQ242" s="41">
        <v>4</v>
      </c>
      <c r="AR242" s="41">
        <f>INDEX(lad_payment_mff[Non-specialised payment MFF],MATCH(AB242,lad_payment_mff[LAD21],0))</f>
        <v>1.0292823707561645</v>
      </c>
      <c r="AS242" s="41">
        <f>INDEX(lad_payment_mff[Specialised payment MFF],MATCH(AB242,lad_payment_mff[LAD21],0))</f>
        <v>1.0464332885391725</v>
      </c>
      <c r="AT242" s="186">
        <f>INDEX(lad_payment_mff[Non-specialised MFF index 2026/27],MATCH(AB242,lad_payment_mff[LAD21],0))</f>
        <v>0.96846751750829674</v>
      </c>
      <c r="AU242" s="186">
        <f>INDEX(lad_payment_mff[Specialised MFF index 2026/27],MATCH(AB242,lad_payment_mff[LAD21],0))</f>
        <v>0.97201736107731507</v>
      </c>
      <c r="AV242" s="186">
        <f>INDEX(icb_mff_index[Non-specialised MFF index 2026/27],MATCH($AH242,icb_mff_index[ICB26],0))</f>
        <v>0.97098561899989855</v>
      </c>
      <c r="AW242" s="186">
        <f>INDEX(icb_mff_index[Specialised MFF index 2026/27],MATCH($AH242,icb_mff_index[ICB26],0))</f>
        <v>0.97255844157732452</v>
      </c>
      <c r="AX242" s="41">
        <v>0.97093650580066737</v>
      </c>
      <c r="AY242" s="185"/>
      <c r="AZ242" s="185"/>
      <c r="BA242" s="185"/>
      <c r="BB242" s="185"/>
      <c r="BC242" s="187"/>
      <c r="BF242" s="223"/>
      <c r="BG242" s="223"/>
      <c r="BH242" s="223"/>
      <c r="BI242" s="224"/>
      <c r="BJ242" s="225"/>
      <c r="BK242" s="225"/>
      <c r="BL242" s="225"/>
      <c r="BM242" s="226"/>
      <c r="BN242" s="187"/>
      <c r="BO242" s="187"/>
      <c r="BP242" s="227"/>
      <c r="CD242" s="228">
        <f t="shared" si="9"/>
        <v>0.97201736107731507</v>
      </c>
      <c r="CE242" s="218">
        <v>237</v>
      </c>
      <c r="CF242" s="228">
        <f t="shared" si="10"/>
        <v>0.95543192888969908</v>
      </c>
      <c r="CG242" s="218"/>
      <c r="CH242" s="229" t="s">
        <v>14053</v>
      </c>
      <c r="CI242" s="230" t="s">
        <v>14069</v>
      </c>
      <c r="CJ242" s="231" t="str">
        <f t="shared" si="11"/>
        <v>Vi</v>
      </c>
      <c r="CM242"/>
      <c r="CN242"/>
    </row>
    <row r="243" spans="28:92" ht="15" x14ac:dyDescent="0.25">
      <c r="AB243" s="217" t="s">
        <v>280</v>
      </c>
      <c r="AC243" s="218" t="s">
        <v>589</v>
      </c>
      <c r="AD243" s="218" t="s">
        <v>280</v>
      </c>
      <c r="AE243" s="218" t="s">
        <v>589</v>
      </c>
      <c r="AF243" s="218" t="s">
        <v>14091</v>
      </c>
      <c r="AG243" s="218" t="s">
        <v>14092</v>
      </c>
      <c r="AH243" s="219" t="s">
        <v>1065</v>
      </c>
      <c r="AI243" s="220" t="s">
        <v>13393</v>
      </c>
      <c r="AJ243" s="220" t="s">
        <v>14166</v>
      </c>
      <c r="AK243" s="219" t="s">
        <v>1065</v>
      </c>
      <c r="AL243" s="221" t="s">
        <v>12898</v>
      </c>
      <c r="AM243" s="222" t="s">
        <v>12899</v>
      </c>
      <c r="AN243" s="41">
        <v>100</v>
      </c>
      <c r="AO243" s="41">
        <v>85.9</v>
      </c>
      <c r="AP243" s="41">
        <v>13.1</v>
      </c>
      <c r="AQ243" s="41">
        <v>0</v>
      </c>
      <c r="AR243" s="41">
        <f>INDEX(lad_payment_mff[Non-specialised payment MFF],MATCH(AB243,lad_payment_mff[LAD21],0))</f>
        <v>1.0200460366281574</v>
      </c>
      <c r="AS243" s="41">
        <f>INDEX(lad_payment_mff[Specialised payment MFF],MATCH(AB243,lad_payment_mff[LAD21],0))</f>
        <v>1.0336451897296943</v>
      </c>
      <c r="AT243" s="186">
        <f>INDEX(lad_payment_mff[Non-specialised MFF index 2026/27],MATCH(AB243,lad_payment_mff[LAD21],0))</f>
        <v>0.95977690952940253</v>
      </c>
      <c r="AU243" s="186">
        <f>INDEX(lad_payment_mff[Specialised MFF index 2026/27],MATCH(AB243,lad_payment_mff[LAD21],0))</f>
        <v>0.9601386735449865</v>
      </c>
      <c r="AV243" s="186">
        <f>INDEX(icb_mff_index[Non-specialised MFF index 2026/27],MATCH($AH243,icb_mff_index[ICB26],0))</f>
        <v>0.96633625168467507</v>
      </c>
      <c r="AW243" s="186">
        <f>INDEX(icb_mff_index[Specialised MFF index 2026/27],MATCH($AH243,icb_mff_index[ICB26],0))</f>
        <v>0.95598201406001615</v>
      </c>
      <c r="AX243" s="41">
        <v>0.96627686901100041</v>
      </c>
      <c r="AY243" s="185"/>
      <c r="AZ243" s="185"/>
      <c r="BA243" s="185"/>
      <c r="BB243" s="185"/>
      <c r="BC243" s="187"/>
      <c r="BF243" s="223"/>
      <c r="BG243" s="223"/>
      <c r="BH243" s="223"/>
      <c r="BI243" s="224"/>
      <c r="BJ243" s="225"/>
      <c r="BK243" s="225"/>
      <c r="BL243" s="225"/>
      <c r="BM243" s="226"/>
      <c r="BN243" s="187"/>
      <c r="BO243" s="187"/>
      <c r="BP243" s="227"/>
      <c r="CD243" s="228">
        <f t="shared" si="9"/>
        <v>0.9601386735449865</v>
      </c>
      <c r="CE243" s="218">
        <v>238</v>
      </c>
      <c r="CF243" s="228">
        <f t="shared" si="10"/>
        <v>0.95532831159398235</v>
      </c>
      <c r="CG243" s="218"/>
      <c r="CH243" s="229" t="s">
        <v>14055</v>
      </c>
      <c r="CI243" s="230" t="s">
        <v>14069</v>
      </c>
      <c r="CJ243" s="231" t="str">
        <f t="shared" si="11"/>
        <v>Ni</v>
      </c>
      <c r="CM243"/>
      <c r="CN243"/>
    </row>
    <row r="244" spans="28:92" ht="15" x14ac:dyDescent="0.25">
      <c r="AB244" s="217" t="s">
        <v>216</v>
      </c>
      <c r="AC244" s="218" t="s">
        <v>525</v>
      </c>
      <c r="AD244" s="218" t="s">
        <v>216</v>
      </c>
      <c r="AE244" s="218" t="s">
        <v>525</v>
      </c>
      <c r="AF244" s="218" t="s">
        <v>216</v>
      </c>
      <c r="AG244" s="218" t="s">
        <v>525</v>
      </c>
      <c r="AH244" s="219" t="s">
        <v>1033</v>
      </c>
      <c r="AI244" s="220" t="s">
        <v>13375</v>
      </c>
      <c r="AJ244" s="220" t="s">
        <v>14152</v>
      </c>
      <c r="AK244" s="219" t="s">
        <v>1033</v>
      </c>
      <c r="AL244" s="221" t="s">
        <v>12894</v>
      </c>
      <c r="AM244" s="222" t="s">
        <v>13346</v>
      </c>
      <c r="AN244" s="41">
        <v>100</v>
      </c>
      <c r="AO244" s="41">
        <v>126</v>
      </c>
      <c r="AP244" s="41">
        <v>31.5</v>
      </c>
      <c r="AQ244" s="41">
        <v>0</v>
      </c>
      <c r="AR244" s="41">
        <f>INDEX(lad_payment_mff[Non-specialised payment MFF],MATCH(AB244,lad_payment_mff[LAD21],0))</f>
        <v>1.0199001771039391</v>
      </c>
      <c r="AS244" s="41">
        <f>INDEX(lad_payment_mff[Specialised payment MFF],MATCH(AB244,lad_payment_mff[LAD21],0))</f>
        <v>1.0258302271530313</v>
      </c>
      <c r="AT244" s="186">
        <f>INDEX(lad_payment_mff[Non-specialised MFF index 2026/27],MATCH(AB244,lad_payment_mff[LAD21],0))</f>
        <v>0.95963966807327827</v>
      </c>
      <c r="AU244" s="186">
        <f>INDEX(lad_payment_mff[Specialised MFF index 2026/27],MATCH(AB244,lad_payment_mff[LAD21],0))</f>
        <v>0.95287946325047213</v>
      </c>
      <c r="AV244" s="186">
        <f>INDEX(icb_mff_index[Non-specialised MFF index 2026/27],MATCH($AH244,icb_mff_index[ICB26],0))</f>
        <v>0.96105765489333828</v>
      </c>
      <c r="AW244" s="186">
        <f>INDEX(icb_mff_index[Specialised MFF index 2026/27],MATCH($AH244,icb_mff_index[ICB26],0))</f>
        <v>0.95052519537099156</v>
      </c>
      <c r="AX244" s="41">
        <v>0.96100496181371553</v>
      </c>
      <c r="AY244" s="185"/>
      <c r="AZ244" s="185"/>
      <c r="BA244" s="185"/>
      <c r="BB244" s="185"/>
      <c r="BC244" s="187"/>
      <c r="BF244" s="223"/>
      <c r="BG244" s="223"/>
      <c r="BH244" s="223"/>
      <c r="BI244" s="224"/>
      <c r="BJ244" s="225"/>
      <c r="BK244" s="225"/>
      <c r="BL244" s="225"/>
      <c r="BM244" s="226"/>
      <c r="BN244" s="187"/>
      <c r="BO244" s="187"/>
      <c r="BP244" s="227"/>
      <c r="CD244" s="228">
        <f t="shared" si="9"/>
        <v>0.95287946325047213</v>
      </c>
      <c r="CE244" s="218">
        <v>239</v>
      </c>
      <c r="CF244" s="228">
        <f t="shared" si="10"/>
        <v>0.95525415261746149</v>
      </c>
      <c r="CG244" s="218"/>
      <c r="CH244" s="229" t="s">
        <v>14018</v>
      </c>
      <c r="CI244" s="230" t="s">
        <v>14076</v>
      </c>
      <c r="CJ244" s="231" t="str">
        <f t="shared" si="11"/>
        <v>Bn</v>
      </c>
      <c r="CM244"/>
      <c r="CN244"/>
    </row>
    <row r="245" spans="28:92" ht="15" x14ac:dyDescent="0.25">
      <c r="AB245" s="217" t="s">
        <v>435</v>
      </c>
      <c r="AC245" s="218" t="s">
        <v>744</v>
      </c>
      <c r="AD245" s="218" t="s">
        <v>435</v>
      </c>
      <c r="AE245" s="218" t="s">
        <v>744</v>
      </c>
      <c r="AF245" s="218" t="s">
        <v>435</v>
      </c>
      <c r="AG245" s="218" t="s">
        <v>744</v>
      </c>
      <c r="AH245" s="219" t="s">
        <v>939</v>
      </c>
      <c r="AI245" s="220" t="s">
        <v>13412</v>
      </c>
      <c r="AJ245" s="220" t="s">
        <v>14180</v>
      </c>
      <c r="AK245" s="219" t="s">
        <v>939</v>
      </c>
      <c r="AL245" s="221" t="s">
        <v>12904</v>
      </c>
      <c r="AM245" s="222" t="s">
        <v>13338</v>
      </c>
      <c r="AN245" s="41">
        <v>100</v>
      </c>
      <c r="AO245" s="41">
        <v>116.2</v>
      </c>
      <c r="AP245" s="41">
        <v>26.9</v>
      </c>
      <c r="AQ245" s="41">
        <v>0</v>
      </c>
      <c r="AR245" s="41">
        <f>INDEX(lad_payment_mff[Non-specialised payment MFF],MATCH(AB245,lad_payment_mff[LAD21],0))</f>
        <v>1.0639465555289207</v>
      </c>
      <c r="AS245" s="41">
        <f>INDEX(lad_payment_mff[Specialised payment MFF],MATCH(AB245,lad_payment_mff[LAD21],0))</f>
        <v>1.0655806378293005</v>
      </c>
      <c r="AT245" s="186">
        <f>INDEX(lad_payment_mff[Non-specialised MFF index 2026/27],MATCH(AB245,lad_payment_mff[LAD21],0))</f>
        <v>1.0010835788799257</v>
      </c>
      <c r="AU245" s="186">
        <f>INDEX(lad_payment_mff[Specialised MFF index 2026/27],MATCH(AB245,lad_payment_mff[LAD21],0))</f>
        <v>0.98980306813810359</v>
      </c>
      <c r="AV245" s="186">
        <f>INDEX(icb_mff_index[Non-specialised MFF index 2026/27],MATCH($AH245,icb_mff_index[ICB26],0))</f>
        <v>0.99863131400663807</v>
      </c>
      <c r="AW245" s="186">
        <f>INDEX(icb_mff_index[Specialised MFF index 2026/27],MATCH($AH245,icb_mff_index[ICB26],0))</f>
        <v>0.99531339031461297</v>
      </c>
      <c r="AX245" s="41">
        <v>0.99855734254881034</v>
      </c>
      <c r="AY245" s="185"/>
      <c r="AZ245" s="185"/>
      <c r="BA245" s="185"/>
      <c r="BB245" s="185"/>
      <c r="BC245" s="187"/>
      <c r="BF245" s="223"/>
      <c r="BG245" s="223"/>
      <c r="BH245" s="223"/>
      <c r="BI245" s="224"/>
      <c r="BJ245" s="225"/>
      <c r="BK245" s="225"/>
      <c r="BL245" s="225"/>
      <c r="BM245" s="226"/>
      <c r="BN245" s="187"/>
      <c r="BO245" s="187"/>
      <c r="BP245" s="227"/>
      <c r="CD245" s="228">
        <f t="shared" si="9"/>
        <v>0.98980306813810359</v>
      </c>
      <c r="CE245" s="218">
        <v>240</v>
      </c>
      <c r="CF245" s="228">
        <f t="shared" si="10"/>
        <v>0.95509880143942794</v>
      </c>
      <c r="CG245" s="218"/>
      <c r="CH245" s="229" t="s">
        <v>13262</v>
      </c>
      <c r="CI245" s="230" t="s">
        <v>14019</v>
      </c>
      <c r="CJ245" s="231" t="str">
        <f t="shared" si="11"/>
        <v>Xk</v>
      </c>
      <c r="CM245"/>
      <c r="CN245"/>
    </row>
    <row r="246" spans="28:92" ht="15" x14ac:dyDescent="0.25">
      <c r="AB246" s="217" t="s">
        <v>447</v>
      </c>
      <c r="AC246" s="218" t="s">
        <v>756</v>
      </c>
      <c r="AD246" s="218" t="s">
        <v>447</v>
      </c>
      <c r="AE246" s="218" t="s">
        <v>756</v>
      </c>
      <c r="AF246" s="218" t="s">
        <v>447</v>
      </c>
      <c r="AG246" s="218" t="s">
        <v>756</v>
      </c>
      <c r="AH246" s="219" t="s">
        <v>13398</v>
      </c>
      <c r="AI246" s="220" t="s">
        <v>13399</v>
      </c>
      <c r="AJ246" s="220" t="s">
        <v>13400</v>
      </c>
      <c r="AK246" s="219" t="s">
        <v>954</v>
      </c>
      <c r="AL246" s="221" t="s">
        <v>12900</v>
      </c>
      <c r="AM246" s="222" t="s">
        <v>13340</v>
      </c>
      <c r="AN246" s="41">
        <v>100</v>
      </c>
      <c r="AO246" s="41">
        <v>108.7</v>
      </c>
      <c r="AP246" s="41">
        <v>22.4</v>
      </c>
      <c r="AQ246" s="41">
        <v>0</v>
      </c>
      <c r="AR246" s="41">
        <f>INDEX(lad_payment_mff[Non-specialised payment MFF],MATCH(AB246,lad_payment_mff[LAD21],0))</f>
        <v>1.0671755809475483</v>
      </c>
      <c r="AS246" s="41">
        <f>INDEX(lad_payment_mff[Specialised payment MFF],MATCH(AB246,lad_payment_mff[LAD21],0))</f>
        <v>1.1523075793589468</v>
      </c>
      <c r="AT246" s="186">
        <f>INDEX(lad_payment_mff[Non-specialised MFF index 2026/27],MATCH(AB246,lad_payment_mff[LAD21],0))</f>
        <v>1.0041218182591294</v>
      </c>
      <c r="AU246" s="186">
        <f>INDEX(lad_payment_mff[Specialised MFF index 2026/27],MATCH(AB246,lad_payment_mff[LAD21],0))</f>
        <v>1.070362520673906</v>
      </c>
      <c r="AV246" s="186">
        <f>INDEX(icb_mff_index[Non-specialised MFF index 2026/27],MATCH($AH246,icb_mff_index[ICB26],0))</f>
        <v>1.0065018435446027</v>
      </c>
      <c r="AW246" s="186">
        <f>INDEX(icb_mff_index[Specialised MFF index 2026/27],MATCH($AH246,icb_mff_index[ICB26],0))</f>
        <v>1.0654134873057393</v>
      </c>
      <c r="AX246" s="41">
        <v>1.0064786430472803</v>
      </c>
      <c r="AY246" s="185"/>
      <c r="AZ246" s="185"/>
      <c r="BA246" s="185"/>
      <c r="BB246" s="185"/>
      <c r="BC246" s="187"/>
      <c r="BF246" s="223"/>
      <c r="BG246" s="223"/>
      <c r="BH246" s="223"/>
      <c r="BI246" s="224"/>
      <c r="BJ246" s="225"/>
      <c r="BK246" s="225"/>
      <c r="BL246" s="225"/>
      <c r="BM246" s="226"/>
      <c r="BN246" s="187"/>
      <c r="BO246" s="187"/>
      <c r="BP246" s="227"/>
      <c r="CD246" s="228">
        <f t="shared" si="9"/>
        <v>1.070362520673906</v>
      </c>
      <c r="CE246" s="218">
        <v>241</v>
      </c>
      <c r="CF246" s="228">
        <f t="shared" si="10"/>
        <v>0.95486864025691187</v>
      </c>
      <c r="CG246" s="218"/>
      <c r="CH246" s="229" t="s">
        <v>14045</v>
      </c>
      <c r="CI246" s="230" t="s">
        <v>14078</v>
      </c>
      <c r="CJ246" s="231" t="str">
        <f t="shared" si="11"/>
        <v>Rv</v>
      </c>
      <c r="CM246"/>
      <c r="CN246"/>
    </row>
    <row r="247" spans="28:92" ht="15" x14ac:dyDescent="0.25">
      <c r="AB247" s="217" t="s">
        <v>174</v>
      </c>
      <c r="AC247" s="218" t="s">
        <v>483</v>
      </c>
      <c r="AD247" s="218" t="s">
        <v>174</v>
      </c>
      <c r="AE247" s="218" t="s">
        <v>483</v>
      </c>
      <c r="AF247" s="218" t="s">
        <v>174</v>
      </c>
      <c r="AG247" s="218" t="s">
        <v>483</v>
      </c>
      <c r="AH247" s="219" t="s">
        <v>935</v>
      </c>
      <c r="AI247" s="220" t="s">
        <v>13409</v>
      </c>
      <c r="AJ247" s="220" t="s">
        <v>14175</v>
      </c>
      <c r="AK247" s="219" t="s">
        <v>935</v>
      </c>
      <c r="AL247" s="221" t="s">
        <v>12902</v>
      </c>
      <c r="AM247" s="222" t="s">
        <v>12903</v>
      </c>
      <c r="AN247" s="41">
        <v>100</v>
      </c>
      <c r="AO247" s="41">
        <v>102.5</v>
      </c>
      <c r="AP247" s="41">
        <v>25.8</v>
      </c>
      <c r="AQ247" s="41">
        <v>0</v>
      </c>
      <c r="AR247" s="41">
        <f>INDEX(lad_payment_mff[Non-specialised payment MFF],MATCH(AB247,lad_payment_mff[LAD21],0))</f>
        <v>1.1574437167615985</v>
      </c>
      <c r="AS247" s="41">
        <f>INDEX(lad_payment_mff[Specialised payment MFF],MATCH(AB247,lad_payment_mff[LAD21],0))</f>
        <v>1.1590836406216338</v>
      </c>
      <c r="AT247" s="186">
        <f>INDEX(lad_payment_mff[Non-specialised MFF index 2026/27],MATCH(AB247,lad_payment_mff[LAD21],0))</f>
        <v>1.0890564871952237</v>
      </c>
      <c r="AU247" s="186">
        <f>INDEX(lad_payment_mff[Specialised MFF index 2026/27],MATCH(AB247,lad_payment_mff[LAD21],0))</f>
        <v>1.076656709953999</v>
      </c>
      <c r="AV247" s="186">
        <f>INDEX(icb_mff_index[Non-specialised MFF index 2026/27],MATCH($AH247,icb_mff_index[ICB26],0))</f>
        <v>1.0862684450438722</v>
      </c>
      <c r="AW247" s="186">
        <f>INDEX(icb_mff_index[Specialised MFF index 2026/27],MATCH($AH247,icb_mff_index[ICB26],0))</f>
        <v>1.0755324085035198</v>
      </c>
      <c r="AX247" s="41">
        <v>1.0862150497974226</v>
      </c>
      <c r="AY247" s="185"/>
      <c r="AZ247" s="185"/>
      <c r="BA247" s="185"/>
      <c r="BB247" s="185"/>
      <c r="BC247" s="187"/>
      <c r="BF247" s="223"/>
      <c r="BG247" s="223"/>
      <c r="BH247" s="223"/>
      <c r="BI247" s="224"/>
      <c r="BJ247" s="225"/>
      <c r="BK247" s="225"/>
      <c r="BL247" s="225"/>
      <c r="BM247" s="226"/>
      <c r="BN247" s="187"/>
      <c r="BO247" s="187"/>
      <c r="BP247" s="227"/>
      <c r="CD247" s="228">
        <f t="shared" si="9"/>
        <v>1.076656709953999</v>
      </c>
      <c r="CE247" s="218">
        <v>242</v>
      </c>
      <c r="CF247" s="228">
        <f t="shared" si="10"/>
        <v>0.95467474279256592</v>
      </c>
      <c r="CG247" s="218"/>
      <c r="CH247" s="229" t="s">
        <v>14053</v>
      </c>
      <c r="CI247" s="230" t="s">
        <v>14068</v>
      </c>
      <c r="CJ247" s="231" t="str">
        <f t="shared" si="11"/>
        <v>Vq</v>
      </c>
      <c r="CM247"/>
      <c r="CN247"/>
    </row>
    <row r="248" spans="28:92" ht="15" x14ac:dyDescent="0.25">
      <c r="AB248" s="217" t="s">
        <v>267</v>
      </c>
      <c r="AC248" s="218" t="s">
        <v>576</v>
      </c>
      <c r="AD248" s="218" t="s">
        <v>267</v>
      </c>
      <c r="AE248" s="218" t="s">
        <v>576</v>
      </c>
      <c r="AF248" s="218" t="s">
        <v>14119</v>
      </c>
      <c r="AG248" s="218" t="s">
        <v>14120</v>
      </c>
      <c r="AH248" s="219" t="s">
        <v>13417</v>
      </c>
      <c r="AI248" s="220" t="s">
        <v>13418</v>
      </c>
      <c r="AJ248" s="220" t="s">
        <v>14183</v>
      </c>
      <c r="AK248" s="219" t="s">
        <v>3998</v>
      </c>
      <c r="AL248" s="221" t="s">
        <v>12904</v>
      </c>
      <c r="AM248" s="222" t="s">
        <v>13338</v>
      </c>
      <c r="AN248" s="41">
        <v>100</v>
      </c>
      <c r="AO248" s="41">
        <v>86.1</v>
      </c>
      <c r="AP248" s="41">
        <v>14.9</v>
      </c>
      <c r="AQ248" s="41">
        <v>0</v>
      </c>
      <c r="AR248" s="41">
        <f>INDEX(lad_payment_mff[Non-specialised payment MFF],MATCH(AB248,lad_payment_mff[LAD21],0))</f>
        <v>1.1181931796207893</v>
      </c>
      <c r="AS248" s="41">
        <f>INDEX(lad_payment_mff[Specialised payment MFF],MATCH(AB248,lad_payment_mff[LAD21],0))</f>
        <v>1.138143142188073</v>
      </c>
      <c r="AT248" s="186">
        <f>INDEX(lad_payment_mff[Non-specialised MFF index 2026/27],MATCH(AB248,lad_payment_mff[LAD21],0))</f>
        <v>1.0521250567679263</v>
      </c>
      <c r="AU248" s="186">
        <f>INDEX(lad_payment_mff[Specialised MFF index 2026/27],MATCH(AB248,lad_payment_mff[LAD21],0))</f>
        <v>1.0572053715361922</v>
      </c>
      <c r="AV248" s="186">
        <f>INDEX(icb_mff_index[Non-specialised MFF index 2026/27],MATCH($AH248,icb_mff_index[ICB26],0))</f>
        <v>1.0099089591019779</v>
      </c>
      <c r="AW248" s="186">
        <f>INDEX(icb_mff_index[Specialised MFF index 2026/27],MATCH($AH248,icb_mff_index[ICB26],0))</f>
        <v>1.0197529474816043</v>
      </c>
      <c r="AX248" s="41">
        <v>1.009879276774436</v>
      </c>
      <c r="AY248" s="185"/>
      <c r="AZ248" s="185"/>
      <c r="BA248" s="185"/>
      <c r="BB248" s="185"/>
      <c r="BC248" s="187"/>
      <c r="BF248" s="223"/>
      <c r="BG248" s="223"/>
      <c r="BH248" s="223"/>
      <c r="BI248" s="224"/>
      <c r="BJ248" s="225"/>
      <c r="BK248" s="225"/>
      <c r="BL248" s="225"/>
      <c r="BM248" s="226"/>
      <c r="BN248" s="187"/>
      <c r="BO248" s="187"/>
      <c r="BP248" s="227"/>
      <c r="CD248" s="228">
        <f t="shared" si="9"/>
        <v>1.0572053715361922</v>
      </c>
      <c r="CE248" s="218">
        <v>243</v>
      </c>
      <c r="CF248" s="228">
        <f t="shared" si="10"/>
        <v>0.95462838667332983</v>
      </c>
      <c r="CG248" s="218"/>
      <c r="CH248" s="229" t="s">
        <v>14053</v>
      </c>
      <c r="CI248" s="230" t="s">
        <v>14076</v>
      </c>
      <c r="CJ248" s="231" t="str">
        <f t="shared" si="11"/>
        <v>Vn</v>
      </c>
      <c r="CM248"/>
      <c r="CN248"/>
    </row>
    <row r="249" spans="28:92" ht="15" x14ac:dyDescent="0.25">
      <c r="AB249" s="217" t="s">
        <v>244</v>
      </c>
      <c r="AC249" s="218" t="s">
        <v>553</v>
      </c>
      <c r="AD249" s="218" t="s">
        <v>244</v>
      </c>
      <c r="AE249" s="218" t="s">
        <v>553</v>
      </c>
      <c r="AF249" s="218" t="s">
        <v>14085</v>
      </c>
      <c r="AG249" s="218" t="s">
        <v>14086</v>
      </c>
      <c r="AH249" s="219" t="s">
        <v>13395</v>
      </c>
      <c r="AI249" s="220" t="s">
        <v>13396</v>
      </c>
      <c r="AJ249" s="220" t="s">
        <v>14168</v>
      </c>
      <c r="AK249" s="219" t="s">
        <v>937</v>
      </c>
      <c r="AL249" s="221" t="s">
        <v>12900</v>
      </c>
      <c r="AM249" s="222" t="s">
        <v>13340</v>
      </c>
      <c r="AN249" s="41">
        <v>100</v>
      </c>
      <c r="AO249" s="41">
        <v>75</v>
      </c>
      <c r="AP249" s="41">
        <v>8.3000000000000007</v>
      </c>
      <c r="AQ249" s="41">
        <v>0</v>
      </c>
      <c r="AR249" s="41">
        <f>INDEX(lad_payment_mff[Non-specialised payment MFF],MATCH(AB249,lad_payment_mff[LAD21],0))</f>
        <v>1.1058160090951754</v>
      </c>
      <c r="AS249" s="41">
        <f>INDEX(lad_payment_mff[Specialised payment MFF],MATCH(AB249,lad_payment_mff[LAD21],0))</f>
        <v>1.1475571735677421</v>
      </c>
      <c r="AT249" s="186">
        <f>INDEX(lad_payment_mff[Non-specialised MFF index 2026/27],MATCH(AB249,lad_payment_mff[LAD21],0))</f>
        <v>1.0404791878078732</v>
      </c>
      <c r="AU249" s="186">
        <f>INDEX(lad_payment_mff[Specialised MFF index 2026/27],MATCH(AB249,lad_payment_mff[LAD21],0))</f>
        <v>1.065949934652622</v>
      </c>
      <c r="AV249" s="186">
        <f>INDEX(icb_mff_index[Non-specialised MFF index 2026/27],MATCH($AH249,icb_mff_index[ICB26],0))</f>
        <v>1.0187215185834679</v>
      </c>
      <c r="AW249" s="186">
        <f>INDEX(icb_mff_index[Specialised MFF index 2026/27],MATCH($AH249,icb_mff_index[ICB26],0))</f>
        <v>1.0382775035110314</v>
      </c>
      <c r="AX249" s="41">
        <v>1.0186896053225076</v>
      </c>
      <c r="AY249" s="185"/>
      <c r="AZ249" s="185"/>
      <c r="BA249" s="185"/>
      <c r="BB249" s="185"/>
      <c r="BC249" s="187"/>
      <c r="BF249" s="223"/>
      <c r="BG249" s="223"/>
      <c r="BH249" s="223"/>
      <c r="BI249" s="224"/>
      <c r="BJ249" s="225"/>
      <c r="BK249" s="225"/>
      <c r="BL249" s="225"/>
      <c r="BM249" s="226"/>
      <c r="BN249" s="187"/>
      <c r="BO249" s="187"/>
      <c r="BP249" s="227"/>
      <c r="CD249" s="228">
        <f t="shared" si="9"/>
        <v>1.065949934652622</v>
      </c>
      <c r="CE249" s="218">
        <v>244</v>
      </c>
      <c r="CF249" s="228">
        <f t="shared" si="10"/>
        <v>0.95460198110163041</v>
      </c>
      <c r="CG249" s="218"/>
      <c r="CH249" s="229" t="s">
        <v>14040</v>
      </c>
      <c r="CI249" s="230" t="s">
        <v>14015</v>
      </c>
      <c r="CJ249" s="231" t="str">
        <f t="shared" si="11"/>
        <v>Pp</v>
      </c>
      <c r="CM249"/>
      <c r="CN249"/>
    </row>
    <row r="250" spans="28:92" ht="15" x14ac:dyDescent="0.25">
      <c r="AB250" s="217" t="s">
        <v>225</v>
      </c>
      <c r="AC250" s="218" t="s">
        <v>534</v>
      </c>
      <c r="AD250" s="218" t="s">
        <v>225</v>
      </c>
      <c r="AE250" s="218" t="s">
        <v>534</v>
      </c>
      <c r="AF250" s="218" t="s">
        <v>225</v>
      </c>
      <c r="AG250" s="218" t="s">
        <v>534</v>
      </c>
      <c r="AH250" s="219" t="s">
        <v>973</v>
      </c>
      <c r="AI250" s="220" t="s">
        <v>13378</v>
      </c>
      <c r="AJ250" s="220" t="s">
        <v>14155</v>
      </c>
      <c r="AK250" s="219" t="s">
        <v>973</v>
      </c>
      <c r="AL250" s="221" t="s">
        <v>12896</v>
      </c>
      <c r="AM250" s="222" t="s">
        <v>13341</v>
      </c>
      <c r="AN250" s="41">
        <v>100</v>
      </c>
      <c r="AO250" s="41">
        <v>126.4</v>
      </c>
      <c r="AP250" s="41">
        <v>31.5</v>
      </c>
      <c r="AQ250" s="41">
        <v>0</v>
      </c>
      <c r="AR250" s="41">
        <f>INDEX(lad_payment_mff[Non-specialised payment MFF],MATCH(AB250,lad_payment_mff[LAD21],0))</f>
        <v>1.0279471779631428</v>
      </c>
      <c r="AS250" s="41">
        <f>INDEX(lad_payment_mff[Specialised payment MFF],MATCH(AB250,lad_payment_mff[LAD21],0))</f>
        <v>1.0277130450553327</v>
      </c>
      <c r="AT250" s="186">
        <f>INDEX(lad_payment_mff[Non-specialised MFF index 2026/27],MATCH(AB250,lad_payment_mff[LAD21],0))</f>
        <v>0.96721121419795952</v>
      </c>
      <c r="AU250" s="186">
        <f>INDEX(lad_payment_mff[Specialised MFF index 2026/27],MATCH(AB250,lad_payment_mff[LAD21],0))</f>
        <v>0.95462838667332983</v>
      </c>
      <c r="AV250" s="186">
        <f>INDEX(icb_mff_index[Non-specialised MFF index 2026/27],MATCH($AH250,icb_mff_index[ICB26],0))</f>
        <v>0.96829210996608106</v>
      </c>
      <c r="AW250" s="186">
        <f>INDEX(icb_mff_index[Specialised MFF index 2026/27],MATCH($AH250,icb_mff_index[ICB26],0))</f>
        <v>0.95517235212524743</v>
      </c>
      <c r="AX250" s="41">
        <v>0.96823716045444397</v>
      </c>
      <c r="AY250" s="185"/>
      <c r="AZ250" s="185"/>
      <c r="BA250" s="185"/>
      <c r="BB250" s="185"/>
      <c r="BC250" s="187"/>
      <c r="BF250" s="223"/>
      <c r="BG250" s="223"/>
      <c r="BH250" s="223"/>
      <c r="BI250" s="224"/>
      <c r="BJ250" s="225"/>
      <c r="BK250" s="225"/>
      <c r="BL250" s="225"/>
      <c r="BM250" s="226"/>
      <c r="BN250" s="187"/>
      <c r="BO250" s="187"/>
      <c r="BP250" s="227"/>
      <c r="CD250" s="228">
        <f t="shared" si="9"/>
        <v>0.95462838667332983</v>
      </c>
      <c r="CE250" s="218">
        <v>245</v>
      </c>
      <c r="CF250" s="228">
        <f t="shared" si="10"/>
        <v>0.95446728196290198</v>
      </c>
      <c r="CG250" s="218"/>
      <c r="CH250" s="229" t="s">
        <v>14046</v>
      </c>
      <c r="CI250" s="230" t="s">
        <v>14075</v>
      </c>
      <c r="CJ250" s="231" t="str">
        <f t="shared" si="11"/>
        <v>Ig</v>
      </c>
      <c r="CM250"/>
      <c r="CN250"/>
    </row>
    <row r="251" spans="28:92" ht="15" x14ac:dyDescent="0.25">
      <c r="AB251" s="217" t="s">
        <v>279</v>
      </c>
      <c r="AC251" s="218" t="s">
        <v>588</v>
      </c>
      <c r="AD251" s="218" t="s">
        <v>279</v>
      </c>
      <c r="AE251" s="218" t="s">
        <v>588</v>
      </c>
      <c r="AF251" s="218" t="s">
        <v>14091</v>
      </c>
      <c r="AG251" s="218" t="s">
        <v>14092</v>
      </c>
      <c r="AH251" s="219" t="s">
        <v>1065</v>
      </c>
      <c r="AI251" s="220" t="s">
        <v>13393</v>
      </c>
      <c r="AJ251" s="220" t="s">
        <v>14166</v>
      </c>
      <c r="AK251" s="219" t="s">
        <v>1065</v>
      </c>
      <c r="AL251" s="221" t="s">
        <v>12898</v>
      </c>
      <c r="AM251" s="222" t="s">
        <v>12899</v>
      </c>
      <c r="AN251" s="41">
        <v>100</v>
      </c>
      <c r="AO251" s="41">
        <v>89.1</v>
      </c>
      <c r="AP251" s="41">
        <v>13.7</v>
      </c>
      <c r="AQ251" s="41">
        <v>0</v>
      </c>
      <c r="AR251" s="41">
        <f>INDEX(lad_payment_mff[Non-specialised payment MFF],MATCH(AB251,lad_payment_mff[LAD21],0))</f>
        <v>1.0232958322374499</v>
      </c>
      <c r="AS251" s="41">
        <f>INDEX(lad_payment_mff[Specialised payment MFF],MATCH(AB251,lad_payment_mff[LAD21],0))</f>
        <v>1.0239227450802673</v>
      </c>
      <c r="AT251" s="186">
        <f>INDEX(lad_payment_mff[Non-specialised MFF index 2026/27],MATCH(AB251,lad_payment_mff[LAD21],0))</f>
        <v>0.96283469189852033</v>
      </c>
      <c r="AU251" s="186">
        <f>INDEX(lad_payment_mff[Specialised MFF index 2026/27],MATCH(AB251,lad_payment_mff[LAD21],0))</f>
        <v>0.95110762962191908</v>
      </c>
      <c r="AV251" s="186">
        <f>INDEX(icb_mff_index[Non-specialised MFF index 2026/27],MATCH($AH251,icb_mff_index[ICB26],0))</f>
        <v>0.96633625168467507</v>
      </c>
      <c r="AW251" s="186">
        <f>INDEX(icb_mff_index[Specialised MFF index 2026/27],MATCH($AH251,icb_mff_index[ICB26],0))</f>
        <v>0.95598201406001615</v>
      </c>
      <c r="AX251" s="41">
        <v>0.96627686901100041</v>
      </c>
      <c r="AY251" s="185"/>
      <c r="AZ251" s="185"/>
      <c r="BA251" s="185"/>
      <c r="BB251" s="185"/>
      <c r="BC251" s="187"/>
      <c r="BF251" s="223"/>
      <c r="BG251" s="223"/>
      <c r="BH251" s="223"/>
      <c r="BI251" s="224"/>
      <c r="BJ251" s="225"/>
      <c r="BK251" s="225"/>
      <c r="BL251" s="225"/>
      <c r="BM251" s="226"/>
      <c r="BN251" s="187"/>
      <c r="BO251" s="187"/>
      <c r="BP251" s="227"/>
      <c r="CD251" s="228">
        <f t="shared" si="9"/>
        <v>0.95110762962191908</v>
      </c>
      <c r="CE251" s="218">
        <v>246</v>
      </c>
      <c r="CF251" s="228">
        <f t="shared" si="10"/>
        <v>0.95446071664039489</v>
      </c>
      <c r="CG251" s="218"/>
      <c r="CH251" s="229" t="s">
        <v>14054</v>
      </c>
      <c r="CI251" s="230" t="s">
        <v>14048</v>
      </c>
      <c r="CJ251" s="231" t="str">
        <f t="shared" si="11"/>
        <v>Mj</v>
      </c>
      <c r="CM251"/>
      <c r="CN251"/>
    </row>
    <row r="252" spans="28:92" ht="15" x14ac:dyDescent="0.25">
      <c r="AB252" s="217" t="s">
        <v>278</v>
      </c>
      <c r="AC252" s="218" t="s">
        <v>587</v>
      </c>
      <c r="AD252" s="218" t="s">
        <v>278</v>
      </c>
      <c r="AE252" s="218" t="s">
        <v>587</v>
      </c>
      <c r="AF252" s="218" t="s">
        <v>14091</v>
      </c>
      <c r="AG252" s="218" t="s">
        <v>14092</v>
      </c>
      <c r="AH252" s="219" t="s">
        <v>1065</v>
      </c>
      <c r="AI252" s="220" t="s">
        <v>13393</v>
      </c>
      <c r="AJ252" s="220" t="s">
        <v>14166</v>
      </c>
      <c r="AK252" s="219" t="s">
        <v>1065</v>
      </c>
      <c r="AL252" s="221" t="s">
        <v>12898</v>
      </c>
      <c r="AM252" s="222" t="s">
        <v>12899</v>
      </c>
      <c r="AN252" s="41">
        <v>100</v>
      </c>
      <c r="AO252" s="41">
        <v>93.2</v>
      </c>
      <c r="AP252" s="41">
        <v>15</v>
      </c>
      <c r="AQ252" s="41">
        <v>0</v>
      </c>
      <c r="AR252" s="41">
        <f>INDEX(lad_payment_mff[Non-specialised payment MFF],MATCH(AB252,lad_payment_mff[LAD21],0))</f>
        <v>1.0243687388259706</v>
      </c>
      <c r="AS252" s="41">
        <f>INDEX(lad_payment_mff[Specialised payment MFF],MATCH(AB252,lad_payment_mff[LAD21],0))</f>
        <v>1.0241194494756345</v>
      </c>
      <c r="AT252" s="186">
        <f>INDEX(lad_payment_mff[Non-specialised MFF index 2026/27],MATCH(AB252,lad_payment_mff[LAD21],0))</f>
        <v>0.96384420610941479</v>
      </c>
      <c r="AU252" s="186">
        <f>INDEX(lad_payment_mff[Specialised MFF index 2026/27],MATCH(AB252,lad_payment_mff[LAD21],0))</f>
        <v>0.9512903456052425</v>
      </c>
      <c r="AV252" s="186">
        <f>INDEX(icb_mff_index[Non-specialised MFF index 2026/27],MATCH($AH252,icb_mff_index[ICB26],0))</f>
        <v>0.96633625168467507</v>
      </c>
      <c r="AW252" s="186">
        <f>INDEX(icb_mff_index[Specialised MFF index 2026/27],MATCH($AH252,icb_mff_index[ICB26],0))</f>
        <v>0.95598201406001615</v>
      </c>
      <c r="AX252" s="41">
        <v>0.96627686901100041</v>
      </c>
      <c r="AY252" s="185"/>
      <c r="AZ252" s="185"/>
      <c r="BA252" s="185"/>
      <c r="BB252" s="185"/>
      <c r="BC252" s="187"/>
      <c r="BF252" s="223"/>
      <c r="BG252" s="223"/>
      <c r="BH252" s="223"/>
      <c r="BI252" s="224"/>
      <c r="BJ252" s="225"/>
      <c r="BK252" s="225"/>
      <c r="BL252" s="225"/>
      <c r="BM252" s="226"/>
      <c r="BN252" s="187"/>
      <c r="BO252" s="187"/>
      <c r="BP252" s="227"/>
      <c r="CD252" s="228">
        <f t="shared" si="9"/>
        <v>0.9512903456052425</v>
      </c>
      <c r="CE252" s="218">
        <v>247</v>
      </c>
      <c r="CF252" s="228">
        <f t="shared" si="10"/>
        <v>0.95433244893065472</v>
      </c>
      <c r="CG252" s="218"/>
      <c r="CH252" s="229" t="s">
        <v>14050</v>
      </c>
      <c r="CI252" s="230" t="s">
        <v>14048</v>
      </c>
      <c r="CJ252" s="231" t="str">
        <f t="shared" si="11"/>
        <v>Lj</v>
      </c>
      <c r="CM252"/>
      <c r="CN252"/>
    </row>
    <row r="253" spans="28:92" ht="15" x14ac:dyDescent="0.25">
      <c r="AB253" s="217" t="s">
        <v>241</v>
      </c>
      <c r="AC253" s="218" t="s">
        <v>550</v>
      </c>
      <c r="AD253" s="218" t="s">
        <v>241</v>
      </c>
      <c r="AE253" s="218" t="s">
        <v>550</v>
      </c>
      <c r="AF253" s="218" t="s">
        <v>14085</v>
      </c>
      <c r="AG253" s="218" t="s">
        <v>14086</v>
      </c>
      <c r="AH253" s="219" t="s">
        <v>13395</v>
      </c>
      <c r="AI253" s="220" t="s">
        <v>13396</v>
      </c>
      <c r="AJ253" s="220" t="s">
        <v>14168</v>
      </c>
      <c r="AK253" s="219" t="s">
        <v>937</v>
      </c>
      <c r="AL253" s="221" t="s">
        <v>12900</v>
      </c>
      <c r="AM253" s="222" t="s">
        <v>13340</v>
      </c>
      <c r="AN253" s="41">
        <v>100</v>
      </c>
      <c r="AO253" s="41">
        <v>106.3</v>
      </c>
      <c r="AP253" s="41">
        <v>19.7</v>
      </c>
      <c r="AQ253" s="41">
        <v>0</v>
      </c>
      <c r="AR253" s="41">
        <f>INDEX(lad_payment_mff[Non-specialised payment MFF],MATCH(AB253,lad_payment_mff[LAD21],0))</f>
        <v>1.0965739991075985</v>
      </c>
      <c r="AS253" s="41">
        <f>INDEX(lad_payment_mff[Specialised payment MFF],MATCH(AB253,lad_payment_mff[LAD21],0))</f>
        <v>1.1263463520984636</v>
      </c>
      <c r="AT253" s="186">
        <f>INDEX(lad_payment_mff[Non-specialised MFF index 2026/27],MATCH(AB253,lad_payment_mff[LAD21],0))</f>
        <v>1.0317832393259434</v>
      </c>
      <c r="AU253" s="186">
        <f>INDEX(lad_payment_mff[Specialised MFF index 2026/27],MATCH(AB253,lad_payment_mff[LAD21],0))</f>
        <v>1.0462474969180293</v>
      </c>
      <c r="AV253" s="186">
        <f>INDEX(icb_mff_index[Non-specialised MFF index 2026/27],MATCH($AH253,icb_mff_index[ICB26],0))</f>
        <v>1.0187215185834679</v>
      </c>
      <c r="AW253" s="186">
        <f>INDEX(icb_mff_index[Specialised MFF index 2026/27],MATCH($AH253,icb_mff_index[ICB26],0))</f>
        <v>1.0382775035110314</v>
      </c>
      <c r="AX253" s="41">
        <v>1.0186896053225076</v>
      </c>
      <c r="AY253" s="185"/>
      <c r="AZ253" s="185"/>
      <c r="BA253" s="185"/>
      <c r="BB253" s="185"/>
      <c r="BC253" s="187"/>
      <c r="BF253" s="223"/>
      <c r="BG253" s="223"/>
      <c r="BH253" s="223"/>
      <c r="BI253" s="224"/>
      <c r="BJ253" s="225"/>
      <c r="BK253" s="225"/>
      <c r="BL253" s="225"/>
      <c r="BM253" s="226"/>
      <c r="BN253" s="187"/>
      <c r="BO253" s="187"/>
      <c r="BP253" s="227"/>
      <c r="CD253" s="228">
        <f t="shared" si="9"/>
        <v>1.0462474969180293</v>
      </c>
      <c r="CE253" s="218">
        <v>248</v>
      </c>
      <c r="CF253" s="228">
        <f t="shared" si="10"/>
        <v>0.95398642764816843</v>
      </c>
      <c r="CG253" s="218"/>
      <c r="CH253" s="229" t="s">
        <v>14057</v>
      </c>
      <c r="CI253" s="230" t="s">
        <v>14015</v>
      </c>
      <c r="CJ253" s="231" t="str">
        <f t="shared" si="11"/>
        <v>Op</v>
      </c>
      <c r="CM253"/>
      <c r="CN253"/>
    </row>
    <row r="254" spans="28:92" ht="15" x14ac:dyDescent="0.25">
      <c r="AB254" s="217" t="s">
        <v>231</v>
      </c>
      <c r="AC254" s="218" t="s">
        <v>540</v>
      </c>
      <c r="AD254" s="218" t="s">
        <v>231</v>
      </c>
      <c r="AE254" s="218" t="s">
        <v>540</v>
      </c>
      <c r="AF254" s="218" t="s">
        <v>231</v>
      </c>
      <c r="AG254" s="218" t="s">
        <v>540</v>
      </c>
      <c r="AH254" s="219" t="s">
        <v>1031</v>
      </c>
      <c r="AI254" s="220" t="s">
        <v>13379</v>
      </c>
      <c r="AJ254" s="220" t="s">
        <v>14156</v>
      </c>
      <c r="AK254" s="219" t="s">
        <v>1031</v>
      </c>
      <c r="AL254" s="221" t="s">
        <v>12896</v>
      </c>
      <c r="AM254" s="222" t="s">
        <v>13341</v>
      </c>
      <c r="AN254" s="41">
        <v>100</v>
      </c>
      <c r="AO254" s="41">
        <v>100.7</v>
      </c>
      <c r="AP254" s="41">
        <v>20.8</v>
      </c>
      <c r="AQ254" s="41">
        <v>0</v>
      </c>
      <c r="AR254" s="41">
        <f>INDEX(lad_payment_mff[Non-specialised payment MFF],MATCH(AB254,lad_payment_mff[LAD21],0))</f>
        <v>1.0398456092239519</v>
      </c>
      <c r="AS254" s="41">
        <f>INDEX(lad_payment_mff[Specialised payment MFF],MATCH(AB254,lad_payment_mff[LAD21],0))</f>
        <v>1.0401459073148653</v>
      </c>
      <c r="AT254" s="186">
        <f>INDEX(lad_payment_mff[Non-specialised MFF index 2026/27],MATCH(AB254,lad_payment_mff[LAD21],0))</f>
        <v>0.97840663006516482</v>
      </c>
      <c r="AU254" s="186">
        <f>INDEX(lad_payment_mff[Specialised MFF index 2026/27],MATCH(AB254,lad_payment_mff[LAD21],0))</f>
        <v>0.96617709990379208</v>
      </c>
      <c r="AV254" s="186">
        <f>INDEX(icb_mff_index[Non-specialised MFF index 2026/27],MATCH($AH254,icb_mff_index[ICB26],0))</f>
        <v>0.97762407525489903</v>
      </c>
      <c r="AW254" s="186">
        <f>INDEX(icb_mff_index[Specialised MFF index 2026/27],MATCH($AH254,icb_mff_index[ICB26],0))</f>
        <v>0.96591141646895295</v>
      </c>
      <c r="AX254" s="41">
        <v>0.97757508056422171</v>
      </c>
      <c r="AY254" s="185"/>
      <c r="AZ254" s="185"/>
      <c r="BA254" s="185"/>
      <c r="BB254" s="185"/>
      <c r="BC254" s="187"/>
      <c r="BF254" s="223"/>
      <c r="BG254" s="223"/>
      <c r="BH254" s="223"/>
      <c r="BI254" s="224"/>
      <c r="BJ254" s="225"/>
      <c r="BK254" s="225"/>
      <c r="BL254" s="225"/>
      <c r="BM254" s="226"/>
      <c r="BN254" s="187"/>
      <c r="BO254" s="187"/>
      <c r="BP254" s="227"/>
      <c r="CD254" s="228">
        <f t="shared" si="9"/>
        <v>0.96617709990379208</v>
      </c>
      <c r="CE254" s="218">
        <v>249</v>
      </c>
      <c r="CF254" s="228">
        <f t="shared" si="10"/>
        <v>0.95384070231922602</v>
      </c>
      <c r="CG254" s="218"/>
      <c r="CH254" s="229" t="s">
        <v>14022</v>
      </c>
      <c r="CI254" s="230" t="s">
        <v>14048</v>
      </c>
      <c r="CJ254" s="231" t="str">
        <f t="shared" si="11"/>
        <v>Jj</v>
      </c>
      <c r="CM254"/>
      <c r="CN254"/>
    </row>
    <row r="255" spans="28:92" ht="15" x14ac:dyDescent="0.25">
      <c r="AB255" s="217" t="s">
        <v>474</v>
      </c>
      <c r="AC255" s="218" t="s">
        <v>783</v>
      </c>
      <c r="AD255" s="218" t="s">
        <v>474</v>
      </c>
      <c r="AE255" s="218" t="s">
        <v>783</v>
      </c>
      <c r="AF255" s="218" t="s">
        <v>474</v>
      </c>
      <c r="AG255" s="218" t="s">
        <v>783</v>
      </c>
      <c r="AH255" s="219" t="s">
        <v>1033</v>
      </c>
      <c r="AI255" s="220" t="s">
        <v>13375</v>
      </c>
      <c r="AJ255" s="220" t="s">
        <v>14152</v>
      </c>
      <c r="AK255" s="219" t="s">
        <v>1033</v>
      </c>
      <c r="AL255" s="221" t="s">
        <v>12894</v>
      </c>
      <c r="AM255" s="222" t="s">
        <v>13346</v>
      </c>
      <c r="AN255" s="41">
        <v>100</v>
      </c>
      <c r="AO255" s="41">
        <v>118</v>
      </c>
      <c r="AP255" s="41">
        <v>25.8</v>
      </c>
      <c r="AQ255" s="41">
        <v>0</v>
      </c>
      <c r="AR255" s="41">
        <f>INDEX(lad_payment_mff[Non-specialised payment MFF],MATCH(AB255,lad_payment_mff[LAD21],0))</f>
        <v>1.0098264638928014</v>
      </c>
      <c r="AS255" s="41">
        <f>INDEX(lad_payment_mff[Specialised payment MFF],MATCH(AB255,lad_payment_mff[LAD21],0))</f>
        <v>1.0150132637802323</v>
      </c>
      <c r="AT255" s="186">
        <f>INDEX(lad_payment_mff[Non-specialised MFF index 2026/27],MATCH(AB255,lad_payment_mff[LAD21],0))</f>
        <v>0.95016115731387218</v>
      </c>
      <c r="AU255" s="186">
        <f>INDEX(lad_payment_mff[Specialised MFF index 2026/27],MATCH(AB255,lad_payment_mff[LAD21],0))</f>
        <v>0.94283173607316018</v>
      </c>
      <c r="AV255" s="186">
        <f>INDEX(icb_mff_index[Non-specialised MFF index 2026/27],MATCH($AH255,icb_mff_index[ICB26],0))</f>
        <v>0.96105765489333828</v>
      </c>
      <c r="AW255" s="186">
        <f>INDEX(icb_mff_index[Specialised MFF index 2026/27],MATCH($AH255,icb_mff_index[ICB26],0))</f>
        <v>0.95052519537099156</v>
      </c>
      <c r="AX255" s="41">
        <v>0.96100496181371553</v>
      </c>
      <c r="AY255" s="185"/>
      <c r="AZ255" s="185"/>
      <c r="BA255" s="185"/>
      <c r="BB255" s="185"/>
      <c r="BC255" s="187"/>
      <c r="BF255" s="223"/>
      <c r="BG255" s="223"/>
      <c r="BH255" s="223"/>
      <c r="BI255" s="224"/>
      <c r="BJ255" s="225"/>
      <c r="BK255" s="225"/>
      <c r="BL255" s="225"/>
      <c r="BM255" s="226"/>
      <c r="BN255" s="187"/>
      <c r="BO255" s="187"/>
      <c r="BP255" s="227"/>
      <c r="CD255" s="228">
        <f t="shared" si="9"/>
        <v>0.94283173607316018</v>
      </c>
      <c r="CE255" s="218">
        <v>250</v>
      </c>
      <c r="CF255" s="228">
        <f t="shared" si="10"/>
        <v>0.95380868345570935</v>
      </c>
      <c r="CG255" s="218"/>
      <c r="CH255" s="229" t="s">
        <v>14027</v>
      </c>
      <c r="CI255" s="230" t="s">
        <v>14062</v>
      </c>
      <c r="CJ255" s="231" t="str">
        <f t="shared" si="11"/>
        <v>Dl</v>
      </c>
      <c r="CM255"/>
      <c r="CN255"/>
    </row>
    <row r="256" spans="28:92" ht="15" x14ac:dyDescent="0.25">
      <c r="AB256" s="217" t="s">
        <v>457</v>
      </c>
      <c r="AC256" s="218" t="s">
        <v>766</v>
      </c>
      <c r="AD256" s="218" t="s">
        <v>457</v>
      </c>
      <c r="AE256" s="218" t="s">
        <v>766</v>
      </c>
      <c r="AF256" s="218" t="s">
        <v>457</v>
      </c>
      <c r="AG256" s="218" t="s">
        <v>766</v>
      </c>
      <c r="AH256" s="219" t="s">
        <v>1065</v>
      </c>
      <c r="AI256" s="220" t="s">
        <v>13393</v>
      </c>
      <c r="AJ256" s="220" t="s">
        <v>14166</v>
      </c>
      <c r="AK256" s="219" t="s">
        <v>1065</v>
      </c>
      <c r="AL256" s="221" t="s">
        <v>12898</v>
      </c>
      <c r="AM256" s="222" t="s">
        <v>12899</v>
      </c>
      <c r="AN256" s="41">
        <v>100</v>
      </c>
      <c r="AO256" s="41">
        <v>136.69999999999999</v>
      </c>
      <c r="AP256" s="41">
        <v>34.5</v>
      </c>
      <c r="AQ256" s="41">
        <v>0</v>
      </c>
      <c r="AR256" s="41">
        <f>INDEX(lad_payment_mff[Non-specialised payment MFF],MATCH(AB256,lad_payment_mff[LAD21],0))</f>
        <v>1.0234080523155367</v>
      </c>
      <c r="AS256" s="41">
        <f>INDEX(lad_payment_mff[Specialised payment MFF],MATCH(AB256,lad_payment_mff[LAD21],0))</f>
        <v>1.0238268770904553</v>
      </c>
      <c r="AT256" s="186">
        <f>INDEX(lad_payment_mff[Non-specialised MFF index 2026/27],MATCH(AB256,lad_payment_mff[LAD21],0))</f>
        <v>0.96294028148552391</v>
      </c>
      <c r="AU256" s="186">
        <f>INDEX(lad_payment_mff[Specialised MFF index 2026/27],MATCH(AB256,lad_payment_mff[LAD21],0))</f>
        <v>0.95101857917647825</v>
      </c>
      <c r="AV256" s="186">
        <f>INDEX(icb_mff_index[Non-specialised MFF index 2026/27],MATCH($AH256,icb_mff_index[ICB26],0))</f>
        <v>0.96633625168467507</v>
      </c>
      <c r="AW256" s="186">
        <f>INDEX(icb_mff_index[Specialised MFF index 2026/27],MATCH($AH256,icb_mff_index[ICB26],0))</f>
        <v>0.95598201406001615</v>
      </c>
      <c r="AX256" s="41">
        <v>0.96627686901100041</v>
      </c>
      <c r="AY256" s="185"/>
      <c r="AZ256" s="185"/>
      <c r="BA256" s="185"/>
      <c r="BB256" s="185"/>
      <c r="BC256" s="187"/>
      <c r="BF256" s="223"/>
      <c r="BG256" s="223"/>
      <c r="BH256" s="223"/>
      <c r="BI256" s="224"/>
      <c r="BJ256" s="225"/>
      <c r="BK256" s="225"/>
      <c r="BL256" s="225"/>
      <c r="BM256" s="226"/>
      <c r="BN256" s="187"/>
      <c r="BO256" s="187"/>
      <c r="BP256" s="227"/>
      <c r="CD256" s="228">
        <f t="shared" si="9"/>
        <v>0.95101857917647825</v>
      </c>
      <c r="CE256" s="218">
        <v>251</v>
      </c>
      <c r="CF256" s="228">
        <f t="shared" si="10"/>
        <v>0.95378086347108304</v>
      </c>
      <c r="CG256" s="218"/>
      <c r="CH256" s="229" t="s">
        <v>14050</v>
      </c>
      <c r="CI256" s="230" t="s">
        <v>14069</v>
      </c>
      <c r="CJ256" s="231" t="str">
        <f t="shared" si="11"/>
        <v>Li</v>
      </c>
      <c r="CM256"/>
      <c r="CN256"/>
    </row>
    <row r="257" spans="28:92" ht="15" x14ac:dyDescent="0.25">
      <c r="AB257" s="217" t="s">
        <v>259</v>
      </c>
      <c r="AC257" s="218" t="s">
        <v>568</v>
      </c>
      <c r="AD257" s="218" t="s">
        <v>259</v>
      </c>
      <c r="AE257" s="218" t="s">
        <v>568</v>
      </c>
      <c r="AF257" s="218" t="s">
        <v>14137</v>
      </c>
      <c r="AG257" s="218" t="s">
        <v>14138</v>
      </c>
      <c r="AH257" s="219" t="s">
        <v>962</v>
      </c>
      <c r="AI257" s="220" t="s">
        <v>13384</v>
      </c>
      <c r="AJ257" s="220" t="s">
        <v>14159</v>
      </c>
      <c r="AK257" s="219" t="s">
        <v>962</v>
      </c>
      <c r="AL257" s="221" t="s">
        <v>12898</v>
      </c>
      <c r="AM257" s="222" t="s">
        <v>12899</v>
      </c>
      <c r="AN257" s="41">
        <v>100</v>
      </c>
      <c r="AO257" s="41">
        <v>80.8</v>
      </c>
      <c r="AP257" s="41">
        <v>11.7</v>
      </c>
      <c r="AQ257" s="41">
        <v>0</v>
      </c>
      <c r="AR257" s="41">
        <f>INDEX(lad_payment_mff[Non-specialised payment MFF],MATCH(AB257,lad_payment_mff[LAD21],0))</f>
        <v>1.05736811182116</v>
      </c>
      <c r="AS257" s="41">
        <f>INDEX(lad_payment_mff[Specialised payment MFF],MATCH(AB257,lad_payment_mff[LAD21],0))</f>
        <v>1.0521317566500323</v>
      </c>
      <c r="AT257" s="186">
        <f>INDEX(lad_payment_mff[Non-specialised MFF index 2026/27],MATCH(AB257,lad_payment_mff[LAD21],0))</f>
        <v>0.9948938206291934</v>
      </c>
      <c r="AU257" s="186">
        <f>INDEX(lad_payment_mff[Specialised MFF index 2026/27],MATCH(AB257,lad_payment_mff[LAD21],0))</f>
        <v>0.97731058903170753</v>
      </c>
      <c r="AV257" s="186">
        <f>INDEX(icb_mff_index[Non-specialised MFF index 2026/27],MATCH($AH257,icb_mff_index[ICB26],0))</f>
        <v>0.98940340599960319</v>
      </c>
      <c r="AW257" s="186">
        <f>INDEX(icb_mff_index[Specialised MFF index 2026/27],MATCH($AH257,icb_mff_index[ICB26],0))</f>
        <v>0.97637167892859156</v>
      </c>
      <c r="AX257" s="41">
        <v>0.98934527490296842</v>
      </c>
      <c r="AY257" s="185"/>
      <c r="AZ257" s="185"/>
      <c r="BA257" s="185"/>
      <c r="BB257" s="185"/>
      <c r="BC257" s="187"/>
      <c r="BF257" s="223"/>
      <c r="BG257" s="223"/>
      <c r="BH257" s="223"/>
      <c r="BI257" s="224"/>
      <c r="BJ257" s="225"/>
      <c r="BK257" s="225"/>
      <c r="BL257" s="225"/>
      <c r="BM257" s="226"/>
      <c r="BN257" s="187"/>
      <c r="BO257" s="187"/>
      <c r="BP257" s="227"/>
      <c r="CD257" s="228">
        <f t="shared" si="9"/>
        <v>0.97731058903170753</v>
      </c>
      <c r="CE257" s="218">
        <v>252</v>
      </c>
      <c r="CF257" s="228">
        <f t="shared" si="10"/>
        <v>0.95347314842118858</v>
      </c>
      <c r="CG257" s="218"/>
      <c r="CH257" s="229" t="s">
        <v>14059</v>
      </c>
      <c r="CI257" s="230" t="s">
        <v>14062</v>
      </c>
      <c r="CJ257" s="231" t="str">
        <f t="shared" si="11"/>
        <v>Ql</v>
      </c>
      <c r="CM257"/>
      <c r="CN257"/>
    </row>
    <row r="258" spans="28:92" ht="15" x14ac:dyDescent="0.25">
      <c r="AB258" s="217" t="s">
        <v>370</v>
      </c>
      <c r="AC258" s="218" t="s">
        <v>679</v>
      </c>
      <c r="AD258" s="218" t="s">
        <v>370</v>
      </c>
      <c r="AE258" s="218" t="s">
        <v>679</v>
      </c>
      <c r="AF258" s="218" t="s">
        <v>14094</v>
      </c>
      <c r="AG258" s="218" t="s">
        <v>13434</v>
      </c>
      <c r="AH258" s="219" t="s">
        <v>994</v>
      </c>
      <c r="AI258" s="220" t="s">
        <v>13433</v>
      </c>
      <c r="AJ258" s="220" t="s">
        <v>13434</v>
      </c>
      <c r="AK258" s="219" t="s">
        <v>994</v>
      </c>
      <c r="AL258" s="221" t="s">
        <v>12906</v>
      </c>
      <c r="AM258" s="222" t="s">
        <v>13339</v>
      </c>
      <c r="AN258" s="41">
        <v>100</v>
      </c>
      <c r="AO258" s="41">
        <v>83.1</v>
      </c>
      <c r="AP258" s="41">
        <v>10.8</v>
      </c>
      <c r="AQ258" s="41">
        <v>0</v>
      </c>
      <c r="AR258" s="41">
        <f>INDEX(lad_payment_mff[Non-specialised payment MFF],MATCH(AB258,lad_payment_mff[LAD21],0))</f>
        <v>1.0428218296091698</v>
      </c>
      <c r="AS258" s="41">
        <f>INDEX(lad_payment_mff[Specialised payment MFF],MATCH(AB258,lad_payment_mff[LAD21],0))</f>
        <v>1.051121623163302</v>
      </c>
      <c r="AT258" s="186">
        <f>INDEX(lad_payment_mff[Non-specialised MFF index 2026/27],MATCH(AB258,lad_payment_mff[LAD21],0))</f>
        <v>0.9812070013237475</v>
      </c>
      <c r="AU258" s="186">
        <f>INDEX(lad_payment_mff[Specialised MFF index 2026/27],MATCH(AB258,lad_payment_mff[LAD21],0))</f>
        <v>0.97637229005282178</v>
      </c>
      <c r="AV258" s="186">
        <f>INDEX(icb_mff_index[Non-specialised MFF index 2026/27],MATCH($AH258,icb_mff_index[ICB26],0))</f>
        <v>0.98113186546315168</v>
      </c>
      <c r="AW258" s="186">
        <f>INDEX(icb_mff_index[Specialised MFF index 2026/27],MATCH($AH258,icb_mff_index[ICB26],0))</f>
        <v>0.97775440128920676</v>
      </c>
      <c r="AX258" s="41">
        <v>0.98107947738171941</v>
      </c>
      <c r="AY258" s="185"/>
      <c r="AZ258" s="185"/>
      <c r="BA258" s="185"/>
      <c r="BB258" s="185"/>
      <c r="BC258" s="187"/>
      <c r="BF258" s="223"/>
      <c r="BG258" s="223"/>
      <c r="BH258" s="223"/>
      <c r="BI258" s="224"/>
      <c r="BJ258" s="225"/>
      <c r="BK258" s="225"/>
      <c r="BL258" s="225"/>
      <c r="BM258" s="226"/>
      <c r="BN258" s="187"/>
      <c r="BO258" s="187"/>
      <c r="BP258" s="227"/>
      <c r="CD258" s="228">
        <f t="shared" si="9"/>
        <v>0.97637229005282178</v>
      </c>
      <c r="CE258" s="218">
        <v>253</v>
      </c>
      <c r="CF258" s="228">
        <f t="shared" si="10"/>
        <v>0.95327977425310051</v>
      </c>
      <c r="CG258" s="218"/>
      <c r="CH258" s="229" t="s">
        <v>14064</v>
      </c>
      <c r="CI258" s="230" t="s">
        <v>14063</v>
      </c>
      <c r="CJ258" s="231" t="str">
        <f t="shared" si="11"/>
        <v>Th</v>
      </c>
      <c r="CM258"/>
      <c r="CN258"/>
    </row>
    <row r="259" spans="28:92" ht="15" x14ac:dyDescent="0.25">
      <c r="AB259" s="217" t="s">
        <v>215</v>
      </c>
      <c r="AC259" s="218" t="s">
        <v>524</v>
      </c>
      <c r="AD259" s="218" t="s">
        <v>215</v>
      </c>
      <c r="AE259" s="218" t="s">
        <v>524</v>
      </c>
      <c r="AF259" s="218" t="s">
        <v>215</v>
      </c>
      <c r="AG259" s="218" t="s">
        <v>524</v>
      </c>
      <c r="AH259" s="219" t="s">
        <v>1033</v>
      </c>
      <c r="AI259" s="220" t="s">
        <v>13375</v>
      </c>
      <c r="AJ259" s="220" t="s">
        <v>14152</v>
      </c>
      <c r="AK259" s="219" t="s">
        <v>1033</v>
      </c>
      <c r="AL259" s="221" t="s">
        <v>12894</v>
      </c>
      <c r="AM259" s="222" t="s">
        <v>13346</v>
      </c>
      <c r="AN259" s="41">
        <v>100</v>
      </c>
      <c r="AO259" s="41">
        <v>126.2</v>
      </c>
      <c r="AP259" s="41">
        <v>30.6</v>
      </c>
      <c r="AQ259" s="41">
        <v>0</v>
      </c>
      <c r="AR259" s="41">
        <f>INDEX(lad_payment_mff[Non-specialised payment MFF],MATCH(AB259,lad_payment_mff[LAD21],0))</f>
        <v>1.0197788547933209</v>
      </c>
      <c r="AS259" s="41">
        <f>INDEX(lad_payment_mff[Specialised payment MFF],MATCH(AB259,lad_payment_mff[LAD21],0))</f>
        <v>1.0243740689929766</v>
      </c>
      <c r="AT259" s="186">
        <f>INDEX(lad_payment_mff[Non-specialised MFF index 2026/27],MATCH(AB259,lad_payment_mff[LAD21],0))</f>
        <v>0.95952551405653785</v>
      </c>
      <c r="AU259" s="186">
        <f>INDEX(lad_payment_mff[Specialised MFF index 2026/27],MATCH(AB259,lad_payment_mff[LAD21],0))</f>
        <v>0.95152685814171756</v>
      </c>
      <c r="AV259" s="186">
        <f>INDEX(icb_mff_index[Non-specialised MFF index 2026/27],MATCH($AH259,icb_mff_index[ICB26],0))</f>
        <v>0.96105765489333828</v>
      </c>
      <c r="AW259" s="186">
        <f>INDEX(icb_mff_index[Specialised MFF index 2026/27],MATCH($AH259,icb_mff_index[ICB26],0))</f>
        <v>0.95052519537099156</v>
      </c>
      <c r="AX259" s="41">
        <v>0.96100496181371553</v>
      </c>
      <c r="AY259" s="185"/>
      <c r="AZ259" s="185"/>
      <c r="BA259" s="185"/>
      <c r="BB259" s="185"/>
      <c r="BC259" s="187"/>
      <c r="BF259" s="223"/>
      <c r="BG259" s="223"/>
      <c r="BH259" s="223"/>
      <c r="BI259" s="224"/>
      <c r="BJ259" s="225"/>
      <c r="BK259" s="225"/>
      <c r="BL259" s="225"/>
      <c r="BM259" s="226"/>
      <c r="BN259" s="187"/>
      <c r="BO259" s="187"/>
      <c r="BP259" s="227"/>
      <c r="CD259" s="228">
        <f t="shared" si="9"/>
        <v>0.95152685814171756</v>
      </c>
      <c r="CE259" s="218">
        <v>254</v>
      </c>
      <c r="CF259" s="228">
        <f t="shared" si="10"/>
        <v>0.95310131595155578</v>
      </c>
      <c r="CG259" s="218"/>
      <c r="CH259" s="229" t="s">
        <v>14023</v>
      </c>
      <c r="CI259" s="230" t="s">
        <v>14026</v>
      </c>
      <c r="CJ259" s="231" t="str">
        <f t="shared" si="11"/>
        <v>Co</v>
      </c>
      <c r="CM259"/>
      <c r="CN259"/>
    </row>
    <row r="260" spans="28:92" ht="15" x14ac:dyDescent="0.25">
      <c r="AB260" s="217" t="s">
        <v>266</v>
      </c>
      <c r="AC260" s="218" t="s">
        <v>575</v>
      </c>
      <c r="AD260" s="218" t="s">
        <v>266</v>
      </c>
      <c r="AE260" s="218" t="s">
        <v>575</v>
      </c>
      <c r="AF260" s="218" t="s">
        <v>14119</v>
      </c>
      <c r="AG260" s="218" t="s">
        <v>14120</v>
      </c>
      <c r="AH260" s="219" t="s">
        <v>13417</v>
      </c>
      <c r="AI260" s="220" t="s">
        <v>13418</v>
      </c>
      <c r="AJ260" s="220" t="s">
        <v>14183</v>
      </c>
      <c r="AK260" s="219" t="s">
        <v>1211</v>
      </c>
      <c r="AL260" s="221" t="s">
        <v>12904</v>
      </c>
      <c r="AM260" s="222" t="s">
        <v>13338</v>
      </c>
      <c r="AN260" s="41">
        <v>100</v>
      </c>
      <c r="AO260" s="41">
        <v>71.2</v>
      </c>
      <c r="AP260" s="41">
        <v>8.1</v>
      </c>
      <c r="AQ260" s="41">
        <v>0</v>
      </c>
      <c r="AR260" s="41">
        <f>INDEX(lad_payment_mff[Non-specialised payment MFF],MATCH(AB260,lad_payment_mff[LAD21],0))</f>
        <v>1.1085022712189161</v>
      </c>
      <c r="AS260" s="41">
        <f>INDEX(lad_payment_mff[Specialised payment MFF],MATCH(AB260,lad_payment_mff[LAD21],0))</f>
        <v>1.1250816024924295</v>
      </c>
      <c r="AT260" s="186">
        <f>INDEX(lad_payment_mff[Non-specialised MFF index 2026/27],MATCH(AB260,lad_payment_mff[LAD21],0))</f>
        <v>1.043006732905575</v>
      </c>
      <c r="AU260" s="186">
        <f>INDEX(lad_payment_mff[Specialised MFF index 2026/27],MATCH(AB260,lad_payment_mff[LAD21],0))</f>
        <v>1.0450726885590578</v>
      </c>
      <c r="AV260" s="186">
        <f>INDEX(icb_mff_index[Non-specialised MFF index 2026/27],MATCH($AH260,icb_mff_index[ICB26],0))</f>
        <v>1.0099089591019779</v>
      </c>
      <c r="AW260" s="186">
        <f>INDEX(icb_mff_index[Specialised MFF index 2026/27],MATCH($AH260,icb_mff_index[ICB26],0))</f>
        <v>1.0197529474816043</v>
      </c>
      <c r="AX260" s="41">
        <v>1.009879276774436</v>
      </c>
      <c r="AY260" s="185"/>
      <c r="AZ260" s="185"/>
      <c r="BA260" s="185"/>
      <c r="BB260" s="185"/>
      <c r="BC260" s="187"/>
      <c r="BF260" s="223"/>
      <c r="BG260" s="223"/>
      <c r="BH260" s="223"/>
      <c r="BI260" s="224"/>
      <c r="BJ260" s="225"/>
      <c r="BK260" s="225"/>
      <c r="BL260" s="225"/>
      <c r="BM260" s="226"/>
      <c r="BN260" s="187"/>
      <c r="BO260" s="187"/>
      <c r="BP260" s="227"/>
      <c r="CD260" s="228">
        <f t="shared" si="9"/>
        <v>1.0450726885590578</v>
      </c>
      <c r="CE260" s="218">
        <v>255</v>
      </c>
      <c r="CF260" s="228">
        <f t="shared" si="10"/>
        <v>0.95287946325047213</v>
      </c>
      <c r="CG260" s="218"/>
      <c r="CH260" s="229" t="s">
        <v>13262</v>
      </c>
      <c r="CI260" s="230" t="s">
        <v>14032</v>
      </c>
      <c r="CJ260" s="231" t="str">
        <f t="shared" si="11"/>
        <v>Xm</v>
      </c>
      <c r="CM260"/>
      <c r="CN260"/>
    </row>
    <row r="261" spans="28:92" ht="15" x14ac:dyDescent="0.25">
      <c r="AB261" s="217" t="s">
        <v>173</v>
      </c>
      <c r="AC261" s="218" t="s">
        <v>482</v>
      </c>
      <c r="AD261" s="218" t="s">
        <v>173</v>
      </c>
      <c r="AE261" s="218" t="s">
        <v>482</v>
      </c>
      <c r="AF261" s="218" t="s">
        <v>173</v>
      </c>
      <c r="AG261" s="218" t="s">
        <v>482</v>
      </c>
      <c r="AH261" s="219" t="s">
        <v>968</v>
      </c>
      <c r="AI261" s="220" t="s">
        <v>13411</v>
      </c>
      <c r="AJ261" s="220" t="s">
        <v>14177</v>
      </c>
      <c r="AK261" s="219" t="s">
        <v>968</v>
      </c>
      <c r="AL261" s="221" t="s">
        <v>12902</v>
      </c>
      <c r="AM261" s="222" t="s">
        <v>12903</v>
      </c>
      <c r="AN261" s="41">
        <v>100</v>
      </c>
      <c r="AO261" s="41">
        <v>85.4</v>
      </c>
      <c r="AP261" s="41">
        <v>14</v>
      </c>
      <c r="AQ261" s="41">
        <v>0</v>
      </c>
      <c r="AR261" s="41">
        <f>INDEX(lad_payment_mff[Non-specialised payment MFF],MATCH(AB261,lad_payment_mff[LAD21],0))</f>
        <v>1.143865509439556</v>
      </c>
      <c r="AS261" s="41">
        <f>INDEX(lad_payment_mff[Specialised payment MFF],MATCH(AB261,lad_payment_mff[LAD21],0))</f>
        <v>1.1549797601222296</v>
      </c>
      <c r="AT261" s="186">
        <f>INDEX(lad_payment_mff[Non-specialised MFF index 2026/27],MATCH(AB261,lad_payment_mff[LAD21],0))</f>
        <v>1.0762805443529042</v>
      </c>
      <c r="AU261" s="186">
        <f>INDEX(lad_payment_mff[Specialised MFF index 2026/27],MATCH(AB261,lad_payment_mff[LAD21],0))</f>
        <v>1.0728446723048755</v>
      </c>
      <c r="AV261" s="186">
        <f>INDEX(icb_mff_index[Non-specialised MFF index 2026/27],MATCH($AH261,icb_mff_index[ICB26],0))</f>
        <v>1.0822864629812012</v>
      </c>
      <c r="AW261" s="186">
        <f>INDEX(icb_mff_index[Specialised MFF index 2026/27],MATCH($AH261,icb_mff_index[ICB26],0))</f>
        <v>1.0741556662810852</v>
      </c>
      <c r="AX261" s="41">
        <v>1.0822307917820893</v>
      </c>
      <c r="AY261" s="185"/>
      <c r="AZ261" s="185"/>
      <c r="BA261" s="185"/>
      <c r="BB261" s="185"/>
      <c r="BC261" s="187"/>
      <c r="BF261" s="223"/>
      <c r="BG261" s="223"/>
      <c r="BH261" s="223"/>
      <c r="BI261" s="224"/>
      <c r="BJ261" s="225"/>
      <c r="BK261" s="225"/>
      <c r="BL261" s="225"/>
      <c r="BM261" s="226"/>
      <c r="BN261" s="187"/>
      <c r="BO261" s="187"/>
      <c r="BP261" s="227"/>
      <c r="CD261" s="228">
        <f t="shared" si="9"/>
        <v>1.0728446723048755</v>
      </c>
      <c r="CE261" s="218">
        <v>256</v>
      </c>
      <c r="CF261" s="228">
        <f t="shared" si="10"/>
        <v>0.95268295783063639</v>
      </c>
      <c r="CG261" s="218"/>
      <c r="CH261" s="229" t="s">
        <v>14066</v>
      </c>
      <c r="CI261" s="230" t="s">
        <v>14015</v>
      </c>
      <c r="CJ261" s="231" t="str">
        <f t="shared" si="11"/>
        <v>Wp</v>
      </c>
      <c r="CM261"/>
      <c r="CN261"/>
    </row>
    <row r="262" spans="28:92" ht="15" x14ac:dyDescent="0.25">
      <c r="AB262" s="217" t="s">
        <v>343</v>
      </c>
      <c r="AC262" s="218" t="s">
        <v>652</v>
      </c>
      <c r="AD262" s="218" t="s">
        <v>343</v>
      </c>
      <c r="AE262" s="218" t="s">
        <v>652</v>
      </c>
      <c r="AF262" s="218" t="s">
        <v>14034</v>
      </c>
      <c r="AG262" s="218" t="s">
        <v>14035</v>
      </c>
      <c r="AH262" s="219" t="s">
        <v>1130</v>
      </c>
      <c r="AI262" s="220" t="s">
        <v>13416</v>
      </c>
      <c r="AJ262" s="220" t="s">
        <v>14182</v>
      </c>
      <c r="AK262" s="219" t="s">
        <v>1130</v>
      </c>
      <c r="AL262" s="221" t="s">
        <v>12904</v>
      </c>
      <c r="AM262" s="222" t="s">
        <v>13338</v>
      </c>
      <c r="AN262" s="41">
        <v>100</v>
      </c>
      <c r="AO262" s="41">
        <v>108</v>
      </c>
      <c r="AP262" s="41">
        <v>27.1</v>
      </c>
      <c r="AQ262" s="41">
        <v>0</v>
      </c>
      <c r="AR262" s="41">
        <f>INDEX(lad_payment_mff[Non-specialised payment MFF],MATCH(AB262,lad_payment_mff[LAD21],0))</f>
        <v>1.0567004103453974</v>
      </c>
      <c r="AS262" s="41">
        <f>INDEX(lad_payment_mff[Specialised payment MFF],MATCH(AB262,lad_payment_mff[LAD21],0))</f>
        <v>1.1163778327002816</v>
      </c>
      <c r="AT262" s="186">
        <f>INDEX(lad_payment_mff[Non-specialised MFF index 2026/27],MATCH(AB262,lad_payment_mff[LAD21],0))</f>
        <v>0.99426557010334937</v>
      </c>
      <c r="AU262" s="186">
        <f>INDEX(lad_payment_mff[Specialised MFF index 2026/27],MATCH(AB262,lad_payment_mff[LAD21],0))</f>
        <v>1.0369878775754546</v>
      </c>
      <c r="AV262" s="186">
        <f>INDEX(icb_mff_index[Non-specialised MFF index 2026/27],MATCH($AH262,icb_mff_index[ICB26],0))</f>
        <v>1.0028205303929727</v>
      </c>
      <c r="AW262" s="186">
        <f>INDEX(icb_mff_index[Specialised MFF index 2026/27],MATCH($AH262,icb_mff_index[ICB26],0))</f>
        <v>1.0347812701273946</v>
      </c>
      <c r="AX262" s="41">
        <v>1.002749988305689</v>
      </c>
      <c r="AY262" s="185"/>
      <c r="AZ262" s="185"/>
      <c r="BA262" s="185"/>
      <c r="BB262" s="185"/>
      <c r="BC262" s="187"/>
      <c r="BF262" s="223"/>
      <c r="BG262" s="223"/>
      <c r="BH262" s="223"/>
      <c r="BI262" s="224"/>
      <c r="BJ262" s="225"/>
      <c r="BK262" s="225"/>
      <c r="BL262" s="225"/>
      <c r="BM262" s="226"/>
      <c r="BN262" s="187"/>
      <c r="BO262" s="187"/>
      <c r="BP262" s="227"/>
      <c r="CD262" s="228">
        <f t="shared" ref="CD262:CD314" si="12">INDEX($AB:$CC,MATCH($AB262,$AB:$AB,0),MATCH($B$4,$AB$4:$CC$4,0))</f>
        <v>1.0369878775754546</v>
      </c>
      <c r="CE262" s="218">
        <v>257</v>
      </c>
      <c r="CF262" s="228">
        <f t="shared" ref="CF262:CF314" si="13">LARGE($CD$6:$CD$314,CE262)</f>
        <v>0.95235496826148991</v>
      </c>
      <c r="CG262" s="218"/>
      <c r="CH262" s="229" t="s">
        <v>14064</v>
      </c>
      <c r="CI262" s="230" t="s">
        <v>14078</v>
      </c>
      <c r="CJ262" s="231" t="str">
        <f t="shared" ref="CJ262:CJ314" si="14">CH262&amp;CI262</f>
        <v>Tv</v>
      </c>
      <c r="CM262"/>
      <c r="CN262"/>
    </row>
    <row r="263" spans="28:92" ht="15" x14ac:dyDescent="0.25">
      <c r="AB263" s="217" t="s">
        <v>450</v>
      </c>
      <c r="AC263" s="218" t="s">
        <v>759</v>
      </c>
      <c r="AD263" s="218" t="s">
        <v>450</v>
      </c>
      <c r="AE263" s="218" t="s">
        <v>759</v>
      </c>
      <c r="AF263" s="218" t="s">
        <v>450</v>
      </c>
      <c r="AG263" s="218" t="s">
        <v>759</v>
      </c>
      <c r="AH263" s="219" t="s">
        <v>1015</v>
      </c>
      <c r="AI263" s="220" t="s">
        <v>13420</v>
      </c>
      <c r="AJ263" s="220" t="s">
        <v>14186</v>
      </c>
      <c r="AK263" s="219" t="s">
        <v>1015</v>
      </c>
      <c r="AL263" s="221" t="s">
        <v>12906</v>
      </c>
      <c r="AM263" s="222" t="s">
        <v>13339</v>
      </c>
      <c r="AN263" s="41">
        <v>100</v>
      </c>
      <c r="AO263" s="41">
        <v>96</v>
      </c>
      <c r="AP263" s="41">
        <v>18.600000000000001</v>
      </c>
      <c r="AQ263" s="41">
        <v>0</v>
      </c>
      <c r="AR263" s="41">
        <f>INDEX(lad_payment_mff[Non-specialised payment MFF],MATCH(AB263,lad_payment_mff[LAD21],0))</f>
        <v>1.0596366667815602</v>
      </c>
      <c r="AS263" s="41">
        <f>INDEX(lad_payment_mff[Specialised payment MFF],MATCH(AB263,lad_payment_mff[LAD21],0))</f>
        <v>1.0754436641197409</v>
      </c>
      <c r="AT263" s="186">
        <f>INDEX(lad_payment_mff[Non-specialised MFF index 2026/27],MATCH(AB263,lad_payment_mff[LAD21],0))</f>
        <v>0.99702833867132701</v>
      </c>
      <c r="AU263" s="186">
        <f>INDEX(lad_payment_mff[Specialised MFF index 2026/27],MATCH(AB263,lad_payment_mff[LAD21],0))</f>
        <v>0.99896469639675245</v>
      </c>
      <c r="AV263" s="186">
        <f>INDEX(icb_mff_index[Non-specialised MFF index 2026/27],MATCH($AH263,icb_mff_index[ICB26],0))</f>
        <v>0.9870589466275258</v>
      </c>
      <c r="AW263" s="186">
        <f>INDEX(icb_mff_index[Specialised MFF index 2026/27],MATCH($AH263,icb_mff_index[ICB26],0))</f>
        <v>0.98817797268250784</v>
      </c>
      <c r="AX263" s="41">
        <v>0.98701175028969845</v>
      </c>
      <c r="AY263" s="185"/>
      <c r="AZ263" s="185"/>
      <c r="BA263" s="185"/>
      <c r="BB263" s="185"/>
      <c r="BC263" s="187"/>
      <c r="BF263" s="223"/>
      <c r="BG263" s="223"/>
      <c r="BH263" s="223"/>
      <c r="BI263" s="224"/>
      <c r="BJ263" s="225"/>
      <c r="BK263" s="225"/>
      <c r="BL263" s="225"/>
      <c r="BM263" s="226"/>
      <c r="BN263" s="187"/>
      <c r="BO263" s="187"/>
      <c r="BP263" s="227"/>
      <c r="CD263" s="228">
        <f t="shared" si="12"/>
        <v>0.99896469639675245</v>
      </c>
      <c r="CE263" s="218">
        <v>258</v>
      </c>
      <c r="CF263" s="228">
        <f t="shared" si="13"/>
        <v>0.95189242254883888</v>
      </c>
      <c r="CG263" s="218"/>
      <c r="CH263" s="229" t="s">
        <v>14043</v>
      </c>
      <c r="CI263" s="230" t="s">
        <v>14048</v>
      </c>
      <c r="CJ263" s="231" t="str">
        <f t="shared" si="14"/>
        <v>Sj</v>
      </c>
      <c r="CM263"/>
      <c r="CN263"/>
    </row>
    <row r="264" spans="28:92" ht="15" x14ac:dyDescent="0.25">
      <c r="AB264" s="217" t="s">
        <v>230</v>
      </c>
      <c r="AC264" s="218" t="s">
        <v>539</v>
      </c>
      <c r="AD264" s="218" t="s">
        <v>230</v>
      </c>
      <c r="AE264" s="218" t="s">
        <v>539</v>
      </c>
      <c r="AF264" s="218" t="s">
        <v>230</v>
      </c>
      <c r="AG264" s="218" t="s">
        <v>539</v>
      </c>
      <c r="AH264" s="219" t="s">
        <v>1031</v>
      </c>
      <c r="AI264" s="220" t="s">
        <v>13379</v>
      </c>
      <c r="AJ264" s="220" t="s">
        <v>14156</v>
      </c>
      <c r="AK264" s="219" t="s">
        <v>1031</v>
      </c>
      <c r="AL264" s="221" t="s">
        <v>12896</v>
      </c>
      <c r="AM264" s="222" t="s">
        <v>13341</v>
      </c>
      <c r="AN264" s="41">
        <v>100</v>
      </c>
      <c r="AO264" s="41">
        <v>126.9</v>
      </c>
      <c r="AP264" s="41">
        <v>31.4</v>
      </c>
      <c r="AQ264" s="41">
        <v>0</v>
      </c>
      <c r="AR264" s="41">
        <f>INDEX(lad_payment_mff[Non-specialised payment MFF],MATCH(AB264,lad_payment_mff[LAD21],0))</f>
        <v>1.0394157534529196</v>
      </c>
      <c r="AS264" s="41">
        <f>INDEX(lad_payment_mff[Specialised payment MFF],MATCH(AB264,lad_payment_mff[LAD21],0))</f>
        <v>1.0403943265013762</v>
      </c>
      <c r="AT264" s="186">
        <f>INDEX(lad_payment_mff[Non-specialised MFF index 2026/27],MATCH(AB264,lad_payment_mff[LAD21],0))</f>
        <v>0.9780021721989014</v>
      </c>
      <c r="AU264" s="186">
        <f>INDEX(lad_payment_mff[Specialised MFF index 2026/27],MATCH(AB264,lad_payment_mff[LAD21],0))</f>
        <v>0.96640785303899612</v>
      </c>
      <c r="AV264" s="186">
        <f>INDEX(icb_mff_index[Non-specialised MFF index 2026/27],MATCH($AH264,icb_mff_index[ICB26],0))</f>
        <v>0.97762407525489903</v>
      </c>
      <c r="AW264" s="186">
        <f>INDEX(icb_mff_index[Specialised MFF index 2026/27],MATCH($AH264,icb_mff_index[ICB26],0))</f>
        <v>0.96591141646895295</v>
      </c>
      <c r="AX264" s="41">
        <v>0.97757508056422171</v>
      </c>
      <c r="AY264" s="185"/>
      <c r="AZ264" s="185"/>
      <c r="BA264" s="185"/>
      <c r="BB264" s="185"/>
      <c r="BC264" s="187"/>
      <c r="BF264" s="223"/>
      <c r="BG264" s="223"/>
      <c r="BH264" s="223"/>
      <c r="BI264" s="224"/>
      <c r="BJ264" s="225"/>
      <c r="BK264" s="225"/>
      <c r="BL264" s="225"/>
      <c r="BM264" s="226"/>
      <c r="BN264" s="187"/>
      <c r="BO264" s="187"/>
      <c r="BP264" s="227"/>
      <c r="CD264" s="228">
        <f t="shared" si="12"/>
        <v>0.96640785303899612</v>
      </c>
      <c r="CE264" s="218">
        <v>259</v>
      </c>
      <c r="CF264" s="228">
        <f t="shared" si="13"/>
        <v>0.95186301772554749</v>
      </c>
      <c r="CG264" s="218"/>
      <c r="CH264" s="229" t="s">
        <v>14046</v>
      </c>
      <c r="CI264" s="230" t="s">
        <v>14019</v>
      </c>
      <c r="CJ264" s="231" t="str">
        <f t="shared" si="14"/>
        <v>Ik</v>
      </c>
      <c r="CM264"/>
      <c r="CN264"/>
    </row>
    <row r="265" spans="28:92" ht="15" x14ac:dyDescent="0.25">
      <c r="AB265" s="217" t="s">
        <v>277</v>
      </c>
      <c r="AC265" s="218" t="s">
        <v>586</v>
      </c>
      <c r="AD265" s="218" t="s">
        <v>277</v>
      </c>
      <c r="AE265" s="218" t="s">
        <v>586</v>
      </c>
      <c r="AF265" s="218" t="s">
        <v>14091</v>
      </c>
      <c r="AG265" s="218" t="s">
        <v>14092</v>
      </c>
      <c r="AH265" s="219" t="s">
        <v>1065</v>
      </c>
      <c r="AI265" s="220" t="s">
        <v>13393</v>
      </c>
      <c r="AJ265" s="220" t="s">
        <v>14166</v>
      </c>
      <c r="AK265" s="219" t="s">
        <v>1065</v>
      </c>
      <c r="AL265" s="221" t="s">
        <v>12898</v>
      </c>
      <c r="AM265" s="222" t="s">
        <v>12899</v>
      </c>
      <c r="AN265" s="41">
        <v>100</v>
      </c>
      <c r="AO265" s="41">
        <v>101.2</v>
      </c>
      <c r="AP265" s="41">
        <v>21.1</v>
      </c>
      <c r="AQ265" s="41">
        <v>0</v>
      </c>
      <c r="AR265" s="41">
        <f>INDEX(lad_payment_mff[Non-specialised payment MFF],MATCH(AB265,lad_payment_mff[LAD21],0))</f>
        <v>1.0413341068882376</v>
      </c>
      <c r="AS265" s="41">
        <f>INDEX(lad_payment_mff[Specialised payment MFF],MATCH(AB265,lad_payment_mff[LAD21],0))</f>
        <v>1.0429355374907676</v>
      </c>
      <c r="AT265" s="186">
        <f>INDEX(lad_payment_mff[Non-specialised MFF index 2026/27],MATCH(AB265,lad_payment_mff[LAD21],0))</f>
        <v>0.97980718027248093</v>
      </c>
      <c r="AU265" s="186">
        <f>INDEX(lad_payment_mff[Specialised MFF index 2026/27],MATCH(AB265,lad_payment_mff[LAD21],0))</f>
        <v>0.96876834866437811</v>
      </c>
      <c r="AV265" s="186">
        <f>INDEX(icb_mff_index[Non-specialised MFF index 2026/27],MATCH($AH265,icb_mff_index[ICB26],0))</f>
        <v>0.96633625168467507</v>
      </c>
      <c r="AW265" s="186">
        <f>INDEX(icb_mff_index[Specialised MFF index 2026/27],MATCH($AH265,icb_mff_index[ICB26],0))</f>
        <v>0.95598201406001615</v>
      </c>
      <c r="AX265" s="41">
        <v>0.96627686901100041</v>
      </c>
      <c r="AY265" s="185"/>
      <c r="AZ265" s="185"/>
      <c r="BA265" s="185"/>
      <c r="BB265" s="185"/>
      <c r="BC265" s="187"/>
      <c r="BF265" s="223"/>
      <c r="BG265" s="223"/>
      <c r="BH265" s="223"/>
      <c r="BI265" s="224"/>
      <c r="BJ265" s="225"/>
      <c r="BK265" s="225"/>
      <c r="BL265" s="225"/>
      <c r="BM265" s="226"/>
      <c r="BN265" s="187"/>
      <c r="BO265" s="187"/>
      <c r="BP265" s="227"/>
      <c r="CD265" s="228">
        <f t="shared" si="12"/>
        <v>0.96876834866437811</v>
      </c>
      <c r="CE265" s="218">
        <v>260</v>
      </c>
      <c r="CF265" s="228">
        <f t="shared" si="13"/>
        <v>0.95166181335607258</v>
      </c>
      <c r="CG265" s="218"/>
      <c r="CH265" s="229" t="s">
        <v>14057</v>
      </c>
      <c r="CI265" s="230" t="s">
        <v>14019</v>
      </c>
      <c r="CJ265" s="231" t="str">
        <f t="shared" si="14"/>
        <v>Ok</v>
      </c>
      <c r="CM265"/>
      <c r="CN265"/>
    </row>
    <row r="266" spans="28:92" ht="15" x14ac:dyDescent="0.25">
      <c r="AB266" s="217" t="s">
        <v>265</v>
      </c>
      <c r="AC266" s="218" t="s">
        <v>574</v>
      </c>
      <c r="AD266" s="218" t="s">
        <v>265</v>
      </c>
      <c r="AE266" s="218" t="s">
        <v>574</v>
      </c>
      <c r="AF266" s="218" t="s">
        <v>14119</v>
      </c>
      <c r="AG266" s="218" t="s">
        <v>14120</v>
      </c>
      <c r="AH266" s="219" t="s">
        <v>13417</v>
      </c>
      <c r="AI266" s="220" t="s">
        <v>13418</v>
      </c>
      <c r="AJ266" s="220" t="s">
        <v>14183</v>
      </c>
      <c r="AK266" s="219" t="s">
        <v>3998</v>
      </c>
      <c r="AL266" s="221" t="s">
        <v>12904</v>
      </c>
      <c r="AM266" s="222" t="s">
        <v>13338</v>
      </c>
      <c r="AN266" s="41">
        <v>100</v>
      </c>
      <c r="AO266" s="41">
        <v>79.599999999999994</v>
      </c>
      <c r="AP266" s="41">
        <v>11.9</v>
      </c>
      <c r="AQ266" s="41">
        <v>0</v>
      </c>
      <c r="AR266" s="41">
        <f>INDEX(lad_payment_mff[Non-specialised payment MFF],MATCH(AB266,lad_payment_mff[LAD21],0))</f>
        <v>1.1087544476757969</v>
      </c>
      <c r="AS266" s="41">
        <f>INDEX(lad_payment_mff[Specialised payment MFF],MATCH(AB266,lad_payment_mff[LAD21],0))</f>
        <v>1.1333508146191367</v>
      </c>
      <c r="AT266" s="186">
        <f>INDEX(lad_payment_mff[Non-specialised MFF index 2026/27],MATCH(AB266,lad_payment_mff[LAD21],0))</f>
        <v>1.0432440095889315</v>
      </c>
      <c r="AU266" s="186">
        <f>INDEX(lad_payment_mff[Specialised MFF index 2026/27],MATCH(AB266,lad_payment_mff[LAD21],0))</f>
        <v>1.0527538449572942</v>
      </c>
      <c r="AV266" s="186">
        <f>INDEX(icb_mff_index[Non-specialised MFF index 2026/27],MATCH($AH266,icb_mff_index[ICB26],0))</f>
        <v>1.0099089591019779</v>
      </c>
      <c r="AW266" s="186">
        <f>INDEX(icb_mff_index[Specialised MFF index 2026/27],MATCH($AH266,icb_mff_index[ICB26],0))</f>
        <v>1.0197529474816043</v>
      </c>
      <c r="AX266" s="41">
        <v>1.009879276774436</v>
      </c>
      <c r="AY266" s="185"/>
      <c r="AZ266" s="185"/>
      <c r="BA266" s="185"/>
      <c r="BB266" s="185"/>
      <c r="BC266" s="187"/>
      <c r="BF266" s="223"/>
      <c r="BG266" s="223"/>
      <c r="BH266" s="223"/>
      <c r="BI266" s="224"/>
      <c r="BJ266" s="225"/>
      <c r="BK266" s="225"/>
      <c r="BL266" s="225"/>
      <c r="BM266" s="226"/>
      <c r="BN266" s="187"/>
      <c r="BO266" s="187"/>
      <c r="BP266" s="227"/>
      <c r="CD266" s="228">
        <f t="shared" si="12"/>
        <v>1.0527538449572942</v>
      </c>
      <c r="CE266" s="218">
        <v>261</v>
      </c>
      <c r="CF266" s="228">
        <f t="shared" si="13"/>
        <v>0.95158125090305823</v>
      </c>
      <c r="CG266" s="218"/>
      <c r="CH266" s="229" t="s">
        <v>14066</v>
      </c>
      <c r="CI266" s="230" t="s">
        <v>14058</v>
      </c>
      <c r="CJ266" s="231" t="str">
        <f t="shared" si="14"/>
        <v>Ws</v>
      </c>
      <c r="CM266"/>
      <c r="CN266"/>
    </row>
    <row r="267" spans="28:92" ht="15" x14ac:dyDescent="0.25">
      <c r="AB267" s="217" t="s">
        <v>394</v>
      </c>
      <c r="AC267" s="218" t="s">
        <v>703</v>
      </c>
      <c r="AD267" s="218" t="s">
        <v>394</v>
      </c>
      <c r="AE267" s="218" t="s">
        <v>703</v>
      </c>
      <c r="AF267" s="218" t="s">
        <v>14101</v>
      </c>
      <c r="AG267" s="218" t="s">
        <v>13427</v>
      </c>
      <c r="AH267" s="219" t="s">
        <v>1013</v>
      </c>
      <c r="AI267" s="220" t="s">
        <v>13426</v>
      </c>
      <c r="AJ267" s="220" t="s">
        <v>13427</v>
      </c>
      <c r="AK267" s="219" t="s">
        <v>1013</v>
      </c>
      <c r="AL267" s="221" t="s">
        <v>12906</v>
      </c>
      <c r="AM267" s="222" t="s">
        <v>13339</v>
      </c>
      <c r="AN267" s="41">
        <v>100</v>
      </c>
      <c r="AO267" s="41">
        <v>82.4</v>
      </c>
      <c r="AP267" s="41">
        <v>15.9</v>
      </c>
      <c r="AQ267" s="41">
        <v>0</v>
      </c>
      <c r="AR267" s="41">
        <f>INDEX(lad_payment_mff[Non-specialised payment MFF],MATCH(AB267,lad_payment_mff[LAD21],0))</f>
        <v>1.0082022577418497</v>
      </c>
      <c r="AS267" s="41">
        <f>INDEX(lad_payment_mff[Specialised payment MFF],MATCH(AB267,lad_payment_mff[LAD21],0))</f>
        <v>1.0170516094291222</v>
      </c>
      <c r="AT267" s="186">
        <f>INDEX(lad_payment_mff[Non-specialised MFF index 2026/27],MATCH(AB267,lad_payment_mff[LAD21],0))</f>
        <v>0.94863291691684681</v>
      </c>
      <c r="AU267" s="186">
        <f>INDEX(lad_payment_mff[Specialised MFF index 2026/27],MATCH(AB267,lad_payment_mff[LAD21],0))</f>
        <v>0.94472512706167089</v>
      </c>
      <c r="AV267" s="186">
        <f>INDEX(icb_mff_index[Non-specialised MFF index 2026/27],MATCH($AH267,icb_mff_index[ICB26],0))</f>
        <v>0.95069040392551007</v>
      </c>
      <c r="AW267" s="186">
        <f>INDEX(icb_mff_index[Specialised MFF index 2026/27],MATCH($AH267,icb_mff_index[ICB26],0))</f>
        <v>0.94509951835263206</v>
      </c>
      <c r="AX267" s="41">
        <v>0.95063238512158976</v>
      </c>
      <c r="AY267" s="185"/>
      <c r="AZ267" s="185"/>
      <c r="BA267" s="185"/>
      <c r="BB267" s="185"/>
      <c r="BC267" s="187"/>
      <c r="BF267" s="223"/>
      <c r="BG267" s="223"/>
      <c r="BH267" s="223"/>
      <c r="BI267" s="224"/>
      <c r="BJ267" s="225"/>
      <c r="BK267" s="225"/>
      <c r="BL267" s="225"/>
      <c r="BM267" s="226"/>
      <c r="BN267" s="187"/>
      <c r="BO267" s="187"/>
      <c r="BP267" s="227"/>
      <c r="CD267" s="228">
        <f t="shared" si="12"/>
        <v>0.94472512706167089</v>
      </c>
      <c r="CE267" s="218">
        <v>262</v>
      </c>
      <c r="CF267" s="228">
        <f t="shared" si="13"/>
        <v>0.95156083835892336</v>
      </c>
      <c r="CG267" s="218"/>
      <c r="CH267" s="229" t="s">
        <v>14066</v>
      </c>
      <c r="CI267" s="230" t="s">
        <v>14065</v>
      </c>
      <c r="CJ267" s="231" t="str">
        <f t="shared" si="14"/>
        <v>Wf</v>
      </c>
      <c r="CM267"/>
      <c r="CN267"/>
    </row>
    <row r="268" spans="28:92" ht="15" x14ac:dyDescent="0.25">
      <c r="AB268" s="217" t="s">
        <v>458</v>
      </c>
      <c r="AC268" s="218" t="s">
        <v>767</v>
      </c>
      <c r="AD268" s="218" t="s">
        <v>458</v>
      </c>
      <c r="AE268" s="218" t="s">
        <v>767</v>
      </c>
      <c r="AF268" s="218" t="s">
        <v>458</v>
      </c>
      <c r="AG268" s="218" t="s">
        <v>767</v>
      </c>
      <c r="AH268" s="219" t="s">
        <v>1131</v>
      </c>
      <c r="AI268" s="220" t="s">
        <v>13392</v>
      </c>
      <c r="AJ268" s="220" t="s">
        <v>14165</v>
      </c>
      <c r="AK268" s="219" t="s">
        <v>1131</v>
      </c>
      <c r="AL268" s="221" t="s">
        <v>12898</v>
      </c>
      <c r="AM268" s="222" t="s">
        <v>12899</v>
      </c>
      <c r="AN268" s="41">
        <v>100</v>
      </c>
      <c r="AO268" s="41">
        <v>113.9</v>
      </c>
      <c r="AP268" s="41">
        <v>25</v>
      </c>
      <c r="AQ268" s="41">
        <v>0</v>
      </c>
      <c r="AR268" s="41">
        <f>INDEX(lad_payment_mff[Non-specialised payment MFF],MATCH(AB268,lad_payment_mff[LAD21],0))</f>
        <v>1.0207207782745222</v>
      </c>
      <c r="AS268" s="41">
        <f>INDEX(lad_payment_mff[Specialised payment MFF],MATCH(AB268,lad_payment_mff[LAD21],0))</f>
        <v>1.0307279059607035</v>
      </c>
      <c r="AT268" s="186">
        <f>INDEX(lad_payment_mff[Non-specialised MFF index 2026/27],MATCH(AB268,lad_payment_mff[LAD21],0))</f>
        <v>0.96041178425938989</v>
      </c>
      <c r="AU268" s="186">
        <f>INDEX(lad_payment_mff[Specialised MFF index 2026/27],MATCH(AB268,lad_payment_mff[LAD21],0))</f>
        <v>0.95742884913314263</v>
      </c>
      <c r="AV268" s="186">
        <f>INDEX(icb_mff_index[Non-specialised MFF index 2026/27],MATCH($AH268,icb_mff_index[ICB26],0))</f>
        <v>0.96088052989840123</v>
      </c>
      <c r="AW268" s="186">
        <f>INDEX(icb_mff_index[Specialised MFF index 2026/27],MATCH($AH268,icb_mff_index[ICB26],0))</f>
        <v>0.9565067302159912</v>
      </c>
      <c r="AX268" s="41">
        <v>0.960831605137765</v>
      </c>
      <c r="AY268" s="185"/>
      <c r="AZ268" s="185"/>
      <c r="BA268" s="185"/>
      <c r="BB268" s="185"/>
      <c r="BC268" s="187"/>
      <c r="BF268" s="223"/>
      <c r="BG268" s="223"/>
      <c r="BH268" s="223"/>
      <c r="BI268" s="224"/>
      <c r="BJ268" s="225"/>
      <c r="BK268" s="225"/>
      <c r="BL268" s="225"/>
      <c r="BM268" s="226"/>
      <c r="BN268" s="187"/>
      <c r="BO268" s="187"/>
      <c r="BP268" s="227"/>
      <c r="CD268" s="228">
        <f t="shared" si="12"/>
        <v>0.95742884913314263</v>
      </c>
      <c r="CE268" s="218">
        <v>263</v>
      </c>
      <c r="CF268" s="228">
        <f t="shared" si="13"/>
        <v>0.95154587955598313</v>
      </c>
      <c r="CG268" s="218"/>
      <c r="CH268" s="229" t="s">
        <v>14054</v>
      </c>
      <c r="CI268" s="230" t="s">
        <v>14063</v>
      </c>
      <c r="CJ268" s="231" t="str">
        <f t="shared" si="14"/>
        <v>Mh</v>
      </c>
      <c r="CM268"/>
      <c r="CN268"/>
    </row>
    <row r="269" spans="28:92" ht="15" x14ac:dyDescent="0.25">
      <c r="AB269" s="217" t="s">
        <v>376</v>
      </c>
      <c r="AC269" s="218" t="s">
        <v>685</v>
      </c>
      <c r="AD269" s="218" t="s">
        <v>376</v>
      </c>
      <c r="AE269" s="218" t="s">
        <v>685</v>
      </c>
      <c r="AF269" s="218" t="s">
        <v>14049</v>
      </c>
      <c r="AG269" s="218" t="s">
        <v>13400</v>
      </c>
      <c r="AH269" s="219" t="s">
        <v>13398</v>
      </c>
      <c r="AI269" s="220" t="s">
        <v>13399</v>
      </c>
      <c r="AJ269" s="220" t="s">
        <v>13400</v>
      </c>
      <c r="AK269" s="219" t="s">
        <v>950</v>
      </c>
      <c r="AL269" s="221" t="s">
        <v>12900</v>
      </c>
      <c r="AM269" s="222" t="s">
        <v>13340</v>
      </c>
      <c r="AN269" s="41">
        <v>100</v>
      </c>
      <c r="AO269" s="41">
        <v>116.5</v>
      </c>
      <c r="AP269" s="41">
        <v>30.5</v>
      </c>
      <c r="AQ269" s="41">
        <v>0</v>
      </c>
      <c r="AR269" s="41">
        <f>INDEX(lad_payment_mff[Non-specialised payment MFF],MATCH(AB269,lad_payment_mff[LAD21],0))</f>
        <v>1.0380859644617524</v>
      </c>
      <c r="AS269" s="41">
        <f>INDEX(lad_payment_mff[Specialised payment MFF],MATCH(AB269,lad_payment_mff[LAD21],0))</f>
        <v>1.1405761484500947</v>
      </c>
      <c r="AT269" s="186">
        <f>INDEX(lad_payment_mff[Non-specialised MFF index 2026/27],MATCH(AB269,lad_payment_mff[LAD21],0))</f>
        <v>0.97675095340833995</v>
      </c>
      <c r="AU269" s="186">
        <f>INDEX(lad_payment_mff[Specialised MFF index 2026/27],MATCH(AB269,lad_payment_mff[LAD21],0))</f>
        <v>1.0594653572918025</v>
      </c>
      <c r="AV269" s="186">
        <f>INDEX(icb_mff_index[Non-specialised MFF index 2026/27],MATCH($AH269,icb_mff_index[ICB26],0))</f>
        <v>1.0065018435446027</v>
      </c>
      <c r="AW269" s="186">
        <f>INDEX(icb_mff_index[Specialised MFF index 2026/27],MATCH($AH269,icb_mff_index[ICB26],0))</f>
        <v>1.0654134873057393</v>
      </c>
      <c r="AX269" s="41">
        <v>1.0064786430472803</v>
      </c>
      <c r="AY269" s="185"/>
      <c r="AZ269" s="185"/>
      <c r="BA269" s="185"/>
      <c r="BB269" s="185"/>
      <c r="BC269" s="187"/>
      <c r="BF269" s="223"/>
      <c r="BG269" s="223"/>
      <c r="BH269" s="223"/>
      <c r="BI269" s="224"/>
      <c r="BJ269" s="225"/>
      <c r="BK269" s="225"/>
      <c r="BL269" s="225"/>
      <c r="BM269" s="226"/>
      <c r="BN269" s="187"/>
      <c r="BO269" s="187"/>
      <c r="BP269" s="227"/>
      <c r="CD269" s="228">
        <f t="shared" si="12"/>
        <v>1.0594653572918025</v>
      </c>
      <c r="CE269" s="218">
        <v>264</v>
      </c>
      <c r="CF269" s="228">
        <f t="shared" si="13"/>
        <v>0.95152685814171756</v>
      </c>
      <c r="CG269" s="218"/>
      <c r="CH269" s="229" t="s">
        <v>14040</v>
      </c>
      <c r="CI269" s="230" t="s">
        <v>14036</v>
      </c>
      <c r="CJ269" s="231" t="str">
        <f t="shared" si="14"/>
        <v>Pu</v>
      </c>
      <c r="CM269"/>
      <c r="CN269"/>
    </row>
    <row r="270" spans="28:92" ht="15" x14ac:dyDescent="0.25">
      <c r="AB270" s="217" t="s">
        <v>359</v>
      </c>
      <c r="AC270" s="218" t="s">
        <v>668</v>
      </c>
      <c r="AD270" s="218" t="s">
        <v>359</v>
      </c>
      <c r="AE270" s="218" t="s">
        <v>668</v>
      </c>
      <c r="AF270" s="218" t="s">
        <v>14051</v>
      </c>
      <c r="AG270" s="218" t="s">
        <v>14052</v>
      </c>
      <c r="AH270" s="219" t="s">
        <v>939</v>
      </c>
      <c r="AI270" s="220" t="s">
        <v>13412</v>
      </c>
      <c r="AJ270" s="220" t="s">
        <v>14180</v>
      </c>
      <c r="AK270" s="219" t="s">
        <v>939</v>
      </c>
      <c r="AL270" s="221" t="s">
        <v>12904</v>
      </c>
      <c r="AM270" s="222" t="s">
        <v>13338</v>
      </c>
      <c r="AN270" s="41">
        <v>100</v>
      </c>
      <c r="AO270" s="41">
        <v>80.2</v>
      </c>
      <c r="AP270" s="41">
        <v>11.9</v>
      </c>
      <c r="AQ270" s="41">
        <v>0</v>
      </c>
      <c r="AR270" s="41">
        <f>INDEX(lad_payment_mff[Non-specialised payment MFF],MATCH(AB270,lad_payment_mff[LAD21],0))</f>
        <v>1.0675636234841794</v>
      </c>
      <c r="AS270" s="41">
        <f>INDEX(lad_payment_mff[Specialised payment MFF],MATCH(AB270,lad_payment_mff[LAD21],0))</f>
        <v>1.0692901846648148</v>
      </c>
      <c r="AT270" s="186">
        <f>INDEX(lad_payment_mff[Non-specialised MFF index 2026/27],MATCH(AB270,lad_payment_mff[LAD21],0))</f>
        <v>1.0044869334139348</v>
      </c>
      <c r="AU270" s="186">
        <f>INDEX(lad_payment_mff[Specialised MFF index 2026/27],MATCH(AB270,lad_payment_mff[LAD21],0))</f>
        <v>0.99324881471874182</v>
      </c>
      <c r="AV270" s="186">
        <f>INDEX(icb_mff_index[Non-specialised MFF index 2026/27],MATCH($AH270,icb_mff_index[ICB26],0))</f>
        <v>0.99863131400663807</v>
      </c>
      <c r="AW270" s="186">
        <f>INDEX(icb_mff_index[Specialised MFF index 2026/27],MATCH($AH270,icb_mff_index[ICB26],0))</f>
        <v>0.99531339031461297</v>
      </c>
      <c r="AX270" s="41">
        <v>0.99855734254881034</v>
      </c>
      <c r="AY270" s="185"/>
      <c r="AZ270" s="185"/>
      <c r="BA270" s="185"/>
      <c r="BB270" s="185"/>
      <c r="BC270" s="187"/>
      <c r="BF270" s="223"/>
      <c r="BG270" s="223"/>
      <c r="BH270" s="223"/>
      <c r="BI270" s="224"/>
      <c r="BJ270" s="225"/>
      <c r="BK270" s="225"/>
      <c r="BL270" s="225"/>
      <c r="BM270" s="226"/>
      <c r="BN270" s="187"/>
      <c r="BO270" s="187"/>
      <c r="BP270" s="227"/>
      <c r="CD270" s="228">
        <f t="shared" si="12"/>
        <v>0.99324881471874182</v>
      </c>
      <c r="CE270" s="218">
        <v>265</v>
      </c>
      <c r="CF270" s="228">
        <f t="shared" si="13"/>
        <v>0.9512903456052425</v>
      </c>
      <c r="CG270" s="218"/>
      <c r="CH270" s="229" t="s">
        <v>14053</v>
      </c>
      <c r="CI270" s="230" t="s">
        <v>14048</v>
      </c>
      <c r="CJ270" s="231" t="str">
        <f t="shared" si="14"/>
        <v>Vj</v>
      </c>
      <c r="CM270"/>
      <c r="CN270"/>
    </row>
    <row r="271" spans="28:92" ht="15" x14ac:dyDescent="0.25">
      <c r="AB271" s="217" t="s">
        <v>369</v>
      </c>
      <c r="AC271" s="218" t="s">
        <v>678</v>
      </c>
      <c r="AD271" s="218" t="s">
        <v>369</v>
      </c>
      <c r="AE271" s="218" t="s">
        <v>678</v>
      </c>
      <c r="AF271" s="218" t="s">
        <v>14094</v>
      </c>
      <c r="AG271" s="218" t="s">
        <v>13434</v>
      </c>
      <c r="AH271" s="219" t="s">
        <v>994</v>
      </c>
      <c r="AI271" s="220" t="s">
        <v>13433</v>
      </c>
      <c r="AJ271" s="220" t="s">
        <v>13434</v>
      </c>
      <c r="AK271" s="219" t="s">
        <v>994</v>
      </c>
      <c r="AL271" s="221" t="s">
        <v>12906</v>
      </c>
      <c r="AM271" s="222" t="s">
        <v>13339</v>
      </c>
      <c r="AN271" s="41">
        <v>100</v>
      </c>
      <c r="AO271" s="41">
        <v>83.1</v>
      </c>
      <c r="AP271" s="41">
        <v>12.1</v>
      </c>
      <c r="AQ271" s="41">
        <v>0</v>
      </c>
      <c r="AR271" s="41">
        <f>INDEX(lad_payment_mff[Non-specialised payment MFF],MATCH(AB271,lad_payment_mff[LAD21],0))</f>
        <v>1.0416187425633541</v>
      </c>
      <c r="AS271" s="41">
        <f>INDEX(lad_payment_mff[Specialised payment MFF],MATCH(AB271,lad_payment_mff[LAD21],0))</f>
        <v>1.0538205024601892</v>
      </c>
      <c r="AT271" s="186">
        <f>INDEX(lad_payment_mff[Non-specialised MFF index 2026/27],MATCH(AB271,lad_payment_mff[LAD21],0))</f>
        <v>0.98007499833048584</v>
      </c>
      <c r="AU271" s="186">
        <f>INDEX(lad_payment_mff[Specialised MFF index 2026/27],MATCH(AB271,lad_payment_mff[LAD21],0))</f>
        <v>0.97887924158117945</v>
      </c>
      <c r="AV271" s="186">
        <f>INDEX(icb_mff_index[Non-specialised MFF index 2026/27],MATCH($AH271,icb_mff_index[ICB26],0))</f>
        <v>0.98113186546315168</v>
      </c>
      <c r="AW271" s="186">
        <f>INDEX(icb_mff_index[Specialised MFF index 2026/27],MATCH($AH271,icb_mff_index[ICB26],0))</f>
        <v>0.97775440128920676</v>
      </c>
      <c r="AX271" s="41">
        <v>0.98107947738171941</v>
      </c>
      <c r="AY271" s="185"/>
      <c r="AZ271" s="185"/>
      <c r="BA271" s="185"/>
      <c r="BB271" s="185"/>
      <c r="BC271" s="187"/>
      <c r="BF271" s="223"/>
      <c r="BG271" s="223"/>
      <c r="BH271" s="223"/>
      <c r="BI271" s="224"/>
      <c r="BJ271" s="225"/>
      <c r="BK271" s="225"/>
      <c r="BL271" s="225"/>
      <c r="BM271" s="226"/>
      <c r="BN271" s="187"/>
      <c r="BO271" s="187"/>
      <c r="BP271" s="227"/>
      <c r="CD271" s="228">
        <f t="shared" si="12"/>
        <v>0.97887924158117945</v>
      </c>
      <c r="CE271" s="218">
        <v>266</v>
      </c>
      <c r="CF271" s="228">
        <f t="shared" si="13"/>
        <v>0.95124130340493862</v>
      </c>
      <c r="CG271" s="218"/>
      <c r="CH271" s="229" t="s">
        <v>14045</v>
      </c>
      <c r="CI271" s="230" t="s">
        <v>14069</v>
      </c>
      <c r="CJ271" s="231" t="str">
        <f t="shared" si="14"/>
        <v>Ri</v>
      </c>
      <c r="CM271"/>
      <c r="CN271"/>
    </row>
    <row r="272" spans="28:92" ht="15" x14ac:dyDescent="0.25">
      <c r="AB272" s="217" t="s">
        <v>342</v>
      </c>
      <c r="AC272" s="218" t="s">
        <v>651</v>
      </c>
      <c r="AD272" s="218" t="s">
        <v>342</v>
      </c>
      <c r="AE272" s="218" t="s">
        <v>651</v>
      </c>
      <c r="AF272" s="218" t="s">
        <v>14034</v>
      </c>
      <c r="AG272" s="218" t="s">
        <v>14035</v>
      </c>
      <c r="AH272" s="219" t="s">
        <v>1130</v>
      </c>
      <c r="AI272" s="220" t="s">
        <v>13416</v>
      </c>
      <c r="AJ272" s="220" t="s">
        <v>14182</v>
      </c>
      <c r="AK272" s="219" t="s">
        <v>1130</v>
      </c>
      <c r="AL272" s="221" t="s">
        <v>12904</v>
      </c>
      <c r="AM272" s="222" t="s">
        <v>13338</v>
      </c>
      <c r="AN272" s="41">
        <v>100</v>
      </c>
      <c r="AO272" s="41">
        <v>116.7</v>
      </c>
      <c r="AP272" s="41">
        <v>31.3</v>
      </c>
      <c r="AQ272" s="41">
        <v>0</v>
      </c>
      <c r="AR272" s="41">
        <f>INDEX(lad_payment_mff[Non-specialised payment MFF],MATCH(AB272,lad_payment_mff[LAD21],0))</f>
        <v>1.0413360504740288</v>
      </c>
      <c r="AS272" s="41">
        <f>INDEX(lad_payment_mff[Specialised payment MFF],MATCH(AB272,lad_payment_mff[LAD21],0))</f>
        <v>1.0966305828296103</v>
      </c>
      <c r="AT272" s="186">
        <f>INDEX(lad_payment_mff[Non-specialised MFF index 2026/27],MATCH(AB272,lad_payment_mff[LAD21],0))</f>
        <v>0.97980900902206303</v>
      </c>
      <c r="AU272" s="186">
        <f>INDEX(lad_payment_mff[Specialised MFF index 2026/27],MATCH(AB272,lad_payment_mff[LAD21],0))</f>
        <v>1.0186449311898143</v>
      </c>
      <c r="AV272" s="186">
        <f>INDEX(icb_mff_index[Non-specialised MFF index 2026/27],MATCH($AH272,icb_mff_index[ICB26],0))</f>
        <v>1.0028205303929727</v>
      </c>
      <c r="AW272" s="186">
        <f>INDEX(icb_mff_index[Specialised MFF index 2026/27],MATCH($AH272,icb_mff_index[ICB26],0))</f>
        <v>1.0347812701273946</v>
      </c>
      <c r="AX272" s="41">
        <v>1.002749988305689</v>
      </c>
      <c r="AY272" s="185"/>
      <c r="AZ272" s="185"/>
      <c r="BA272" s="185"/>
      <c r="BB272" s="185"/>
      <c r="BC272" s="187"/>
      <c r="BF272" s="223"/>
      <c r="BG272" s="223"/>
      <c r="BH272" s="223"/>
      <c r="BI272" s="224"/>
      <c r="BJ272" s="225"/>
      <c r="BK272" s="225"/>
      <c r="BL272" s="225"/>
      <c r="BM272" s="226"/>
      <c r="BN272" s="187"/>
      <c r="BO272" s="187"/>
      <c r="BP272" s="227"/>
      <c r="CD272" s="228">
        <f t="shared" si="12"/>
        <v>1.0186449311898143</v>
      </c>
      <c r="CE272" s="218">
        <v>267</v>
      </c>
      <c r="CF272" s="228">
        <f t="shared" si="13"/>
        <v>0.95110762962191908</v>
      </c>
      <c r="CG272" s="218"/>
      <c r="CH272" s="229" t="s">
        <v>14043</v>
      </c>
      <c r="CI272" s="230" t="s">
        <v>14078</v>
      </c>
      <c r="CJ272" s="231" t="str">
        <f t="shared" si="14"/>
        <v>Sv</v>
      </c>
      <c r="CM272"/>
      <c r="CN272"/>
    </row>
    <row r="273" spans="28:92" ht="15" x14ac:dyDescent="0.25">
      <c r="AB273" s="217" t="s">
        <v>353</v>
      </c>
      <c r="AC273" s="218" t="s">
        <v>662</v>
      </c>
      <c r="AD273" s="218" t="s">
        <v>353</v>
      </c>
      <c r="AE273" s="218" t="s">
        <v>662</v>
      </c>
      <c r="AF273" s="218" t="s">
        <v>14085</v>
      </c>
      <c r="AG273" s="218" t="s">
        <v>14086</v>
      </c>
      <c r="AH273" s="219" t="s">
        <v>13395</v>
      </c>
      <c r="AI273" s="220" t="s">
        <v>13396</v>
      </c>
      <c r="AJ273" s="220" t="s">
        <v>14168</v>
      </c>
      <c r="AK273" s="219" t="s">
        <v>937</v>
      </c>
      <c r="AL273" s="221" t="s">
        <v>12900</v>
      </c>
      <c r="AM273" s="222" t="s">
        <v>13340</v>
      </c>
      <c r="AN273" s="41">
        <v>100</v>
      </c>
      <c r="AO273" s="41">
        <v>80.900000000000006</v>
      </c>
      <c r="AP273" s="41">
        <v>9.9</v>
      </c>
      <c r="AQ273" s="41">
        <v>0</v>
      </c>
      <c r="AR273" s="41">
        <f>INDEX(lad_payment_mff[Non-specialised payment MFF],MATCH(AB273,lad_payment_mff[LAD21],0))</f>
        <v>1.1153162404631802</v>
      </c>
      <c r="AS273" s="41">
        <f>INDEX(lad_payment_mff[Specialised payment MFF],MATCH(AB273,lad_payment_mff[LAD21],0))</f>
        <v>1.1523687559193383</v>
      </c>
      <c r="AT273" s="186">
        <f>INDEX(lad_payment_mff[Non-specialised MFF index 2026/27],MATCH(AB273,lad_payment_mff[LAD21],0))</f>
        <v>1.0494181007341361</v>
      </c>
      <c r="AU273" s="186">
        <f>INDEX(lad_payment_mff[Specialised MFF index 2026/27],MATCH(AB273,lad_payment_mff[LAD21],0))</f>
        <v>1.0704193467319458</v>
      </c>
      <c r="AV273" s="186">
        <f>INDEX(icb_mff_index[Non-specialised MFF index 2026/27],MATCH($AH273,icb_mff_index[ICB26],0))</f>
        <v>1.0187215185834679</v>
      </c>
      <c r="AW273" s="186">
        <f>INDEX(icb_mff_index[Specialised MFF index 2026/27],MATCH($AH273,icb_mff_index[ICB26],0))</f>
        <v>1.0382775035110314</v>
      </c>
      <c r="AX273" s="41">
        <v>1.0186896053225076</v>
      </c>
      <c r="AY273" s="185"/>
      <c r="AZ273" s="185"/>
      <c r="BA273" s="185"/>
      <c r="BB273" s="185"/>
      <c r="BC273" s="187"/>
      <c r="BF273" s="223"/>
      <c r="BG273" s="223"/>
      <c r="BH273" s="223"/>
      <c r="BI273" s="224"/>
      <c r="BJ273" s="225"/>
      <c r="BK273" s="225"/>
      <c r="BL273" s="225"/>
      <c r="BM273" s="226"/>
      <c r="BN273" s="187"/>
      <c r="BO273" s="187"/>
      <c r="BP273" s="227"/>
      <c r="CD273" s="228">
        <f t="shared" si="12"/>
        <v>1.0704193467319458</v>
      </c>
      <c r="CE273" s="218">
        <v>268</v>
      </c>
      <c r="CF273" s="228">
        <f t="shared" si="13"/>
        <v>0.95101857917647825</v>
      </c>
      <c r="CG273" s="218"/>
      <c r="CH273" s="229" t="s">
        <v>14040</v>
      </c>
      <c r="CI273" s="230" t="s">
        <v>14076</v>
      </c>
      <c r="CJ273" s="231" t="str">
        <f t="shared" si="14"/>
        <v>Pn</v>
      </c>
      <c r="CM273"/>
      <c r="CN273"/>
    </row>
    <row r="274" spans="28:92" ht="15" x14ac:dyDescent="0.25">
      <c r="AB274" s="217" t="s">
        <v>446</v>
      </c>
      <c r="AC274" s="218" t="s">
        <v>755</v>
      </c>
      <c r="AD274" s="218" t="s">
        <v>446</v>
      </c>
      <c r="AE274" s="218" t="s">
        <v>755</v>
      </c>
      <c r="AF274" s="218" t="s">
        <v>446</v>
      </c>
      <c r="AG274" s="218" t="s">
        <v>755</v>
      </c>
      <c r="AH274" s="219" t="s">
        <v>13398</v>
      </c>
      <c r="AI274" s="220" t="s">
        <v>13399</v>
      </c>
      <c r="AJ274" s="220" t="s">
        <v>13400</v>
      </c>
      <c r="AK274" s="219" t="s">
        <v>954</v>
      </c>
      <c r="AL274" s="221" t="s">
        <v>12900</v>
      </c>
      <c r="AM274" s="222" t="s">
        <v>13340</v>
      </c>
      <c r="AN274" s="41">
        <v>100</v>
      </c>
      <c r="AO274" s="41">
        <v>102.6</v>
      </c>
      <c r="AP274" s="41">
        <v>20.9</v>
      </c>
      <c r="AQ274" s="41">
        <v>0</v>
      </c>
      <c r="AR274" s="41">
        <f>INDEX(lad_payment_mff[Non-specialised payment MFF],MATCH(AB274,lad_payment_mff[LAD21],0))</f>
        <v>1.0735901746624739</v>
      </c>
      <c r="AS274" s="41">
        <f>INDEX(lad_payment_mff[Specialised payment MFF],MATCH(AB274,lad_payment_mff[LAD21],0))</f>
        <v>1.1523201766745816</v>
      </c>
      <c r="AT274" s="186">
        <f>INDEX(lad_payment_mff[Non-specialised MFF index 2026/27],MATCH(AB274,lad_payment_mff[LAD21],0))</f>
        <v>1.0101574075467938</v>
      </c>
      <c r="AU274" s="186">
        <f>INDEX(lad_payment_mff[Specialised MFF index 2026/27],MATCH(AB274,lad_payment_mff[LAD21],0))</f>
        <v>1.0703742221455947</v>
      </c>
      <c r="AV274" s="186">
        <f>INDEX(icb_mff_index[Non-specialised MFF index 2026/27],MATCH($AH274,icb_mff_index[ICB26],0))</f>
        <v>1.0065018435446027</v>
      </c>
      <c r="AW274" s="186">
        <f>INDEX(icb_mff_index[Specialised MFF index 2026/27],MATCH($AH274,icb_mff_index[ICB26],0))</f>
        <v>1.0654134873057393</v>
      </c>
      <c r="AX274" s="41">
        <v>1.0064786430472803</v>
      </c>
      <c r="AY274" s="185"/>
      <c r="AZ274" s="185"/>
      <c r="BA274" s="185"/>
      <c r="BB274" s="185"/>
      <c r="BC274" s="187"/>
      <c r="BF274" s="223"/>
      <c r="BG274" s="223"/>
      <c r="BH274" s="223"/>
      <c r="BI274" s="224"/>
      <c r="BJ274" s="225"/>
      <c r="BK274" s="225"/>
      <c r="BL274" s="225"/>
      <c r="BM274" s="226"/>
      <c r="BN274" s="187"/>
      <c r="BO274" s="187"/>
      <c r="BP274" s="227"/>
      <c r="CD274" s="228">
        <f t="shared" si="12"/>
        <v>1.0703742221455947</v>
      </c>
      <c r="CE274" s="218">
        <v>269</v>
      </c>
      <c r="CF274" s="228">
        <f t="shared" si="13"/>
        <v>0.95080440450316817</v>
      </c>
      <c r="CG274" s="218"/>
      <c r="CH274" s="229" t="s">
        <v>14043</v>
      </c>
      <c r="CI274" s="230" t="s">
        <v>14036</v>
      </c>
      <c r="CJ274" s="231" t="str">
        <f t="shared" si="14"/>
        <v>Su</v>
      </c>
      <c r="CM274"/>
      <c r="CN274"/>
    </row>
    <row r="275" spans="28:92" ht="15" x14ac:dyDescent="0.25">
      <c r="AB275" s="217" t="s">
        <v>341</v>
      </c>
      <c r="AC275" s="218" t="s">
        <v>650</v>
      </c>
      <c r="AD275" s="218" t="s">
        <v>341</v>
      </c>
      <c r="AE275" s="218" t="s">
        <v>650</v>
      </c>
      <c r="AF275" s="218" t="s">
        <v>14034</v>
      </c>
      <c r="AG275" s="218" t="s">
        <v>14035</v>
      </c>
      <c r="AH275" s="219" t="s">
        <v>1130</v>
      </c>
      <c r="AI275" s="220" t="s">
        <v>13416</v>
      </c>
      <c r="AJ275" s="220" t="s">
        <v>14182</v>
      </c>
      <c r="AK275" s="219" t="s">
        <v>1130</v>
      </c>
      <c r="AL275" s="221" t="s">
        <v>12904</v>
      </c>
      <c r="AM275" s="222" t="s">
        <v>13338</v>
      </c>
      <c r="AN275" s="41">
        <v>100</v>
      </c>
      <c r="AO275" s="41">
        <v>84.4</v>
      </c>
      <c r="AP275" s="41">
        <v>13.3</v>
      </c>
      <c r="AQ275" s="41">
        <v>0</v>
      </c>
      <c r="AR275" s="41">
        <f>INDEX(lad_payment_mff[Non-specialised payment MFF],MATCH(AB275,lad_payment_mff[LAD21],0))</f>
        <v>1.0617495186864483</v>
      </c>
      <c r="AS275" s="41">
        <f>INDEX(lad_payment_mff[Specialised payment MFF],MATCH(AB275,lad_payment_mff[LAD21],0))</f>
        <v>1.1112859980056446</v>
      </c>
      <c r="AT275" s="186">
        <f>INDEX(lad_payment_mff[Non-specialised MFF index 2026/27],MATCH(AB275,lad_payment_mff[LAD21],0))</f>
        <v>0.99901635332826522</v>
      </c>
      <c r="AU275" s="186">
        <f>INDEX(lad_payment_mff[Specialised MFF index 2026/27],MATCH(AB275,lad_payment_mff[LAD21],0))</f>
        <v>1.0322581429835525</v>
      </c>
      <c r="AV275" s="186">
        <f>INDEX(icb_mff_index[Non-specialised MFF index 2026/27],MATCH($AH275,icb_mff_index[ICB26],0))</f>
        <v>1.0028205303929727</v>
      </c>
      <c r="AW275" s="186">
        <f>INDEX(icb_mff_index[Specialised MFF index 2026/27],MATCH($AH275,icb_mff_index[ICB26],0))</f>
        <v>1.0347812701273946</v>
      </c>
      <c r="AX275" s="41">
        <v>1.002749988305689</v>
      </c>
      <c r="AY275" s="185"/>
      <c r="AZ275" s="185"/>
      <c r="BA275" s="185"/>
      <c r="BB275" s="185"/>
      <c r="BC275" s="187"/>
      <c r="BF275" s="223"/>
      <c r="BG275" s="223"/>
      <c r="BH275" s="223"/>
      <c r="BI275" s="224"/>
      <c r="BJ275" s="225"/>
      <c r="BK275" s="225"/>
      <c r="BL275" s="225"/>
      <c r="BM275" s="226"/>
      <c r="BN275" s="187"/>
      <c r="BO275" s="187"/>
      <c r="BP275" s="227"/>
      <c r="CD275" s="228">
        <f t="shared" si="12"/>
        <v>1.0322581429835525</v>
      </c>
      <c r="CE275" s="218">
        <v>270</v>
      </c>
      <c r="CF275" s="228">
        <f t="shared" si="13"/>
        <v>0.95073163997768728</v>
      </c>
      <c r="CG275" s="218"/>
      <c r="CH275" s="229" t="s">
        <v>14053</v>
      </c>
      <c r="CI275" s="230" t="s">
        <v>14036</v>
      </c>
      <c r="CJ275" s="231" t="str">
        <f t="shared" si="14"/>
        <v>Vu</v>
      </c>
      <c r="CM275"/>
      <c r="CN275"/>
    </row>
    <row r="276" spans="28:92" ht="15" x14ac:dyDescent="0.25">
      <c r="AB276" s="217" t="s">
        <v>451</v>
      </c>
      <c r="AC276" s="218" t="s">
        <v>760</v>
      </c>
      <c r="AD276" s="218" t="s">
        <v>451</v>
      </c>
      <c r="AE276" s="218" t="s">
        <v>760</v>
      </c>
      <c r="AF276" s="218" t="s">
        <v>451</v>
      </c>
      <c r="AG276" s="218" t="s">
        <v>760</v>
      </c>
      <c r="AH276" s="219" t="s">
        <v>1013</v>
      </c>
      <c r="AI276" s="220" t="s">
        <v>13426</v>
      </c>
      <c r="AJ276" s="220" t="s">
        <v>13427</v>
      </c>
      <c r="AK276" s="219" t="s">
        <v>1013</v>
      </c>
      <c r="AL276" s="221" t="s">
        <v>12906</v>
      </c>
      <c r="AM276" s="222" t="s">
        <v>13339</v>
      </c>
      <c r="AN276" s="41">
        <v>100</v>
      </c>
      <c r="AO276" s="41">
        <v>107.7</v>
      </c>
      <c r="AP276" s="41">
        <v>28.1</v>
      </c>
      <c r="AQ276" s="41">
        <v>0</v>
      </c>
      <c r="AR276" s="41">
        <f>INDEX(lad_payment_mff[Non-specialised payment MFF],MATCH(AB276,lad_payment_mff[LAD21],0))</f>
        <v>1.0067202093258247</v>
      </c>
      <c r="AS276" s="41">
        <f>INDEX(lad_payment_mff[Specialised payment MFF],MATCH(AB276,lad_payment_mff[LAD21],0))</f>
        <v>1.0161237914740751</v>
      </c>
      <c r="AT276" s="186">
        <f>INDEX(lad_payment_mff[Non-specialised MFF index 2026/27],MATCH(AB276,lad_payment_mff[LAD21],0))</f>
        <v>0.94723843490581339</v>
      </c>
      <c r="AU276" s="186">
        <f>INDEX(lad_payment_mff[Specialised MFF index 2026/27],MATCH(AB276,lad_payment_mff[LAD21],0))</f>
        <v>0.94386328983792955</v>
      </c>
      <c r="AV276" s="186">
        <f>INDEX(icb_mff_index[Non-specialised MFF index 2026/27],MATCH($AH276,icb_mff_index[ICB26],0))</f>
        <v>0.95069040392551007</v>
      </c>
      <c r="AW276" s="186">
        <f>INDEX(icb_mff_index[Specialised MFF index 2026/27],MATCH($AH276,icb_mff_index[ICB26],0))</f>
        <v>0.94509951835263206</v>
      </c>
      <c r="AX276" s="41">
        <v>0.95063238512158976</v>
      </c>
      <c r="AY276" s="185"/>
      <c r="AZ276" s="185"/>
      <c r="BA276" s="185"/>
      <c r="BB276" s="185"/>
      <c r="BC276" s="187"/>
      <c r="BF276" s="223"/>
      <c r="BG276" s="223"/>
      <c r="BH276" s="223"/>
      <c r="BI276" s="224"/>
      <c r="BJ276" s="225"/>
      <c r="BK276" s="225"/>
      <c r="BL276" s="225"/>
      <c r="BM276" s="226"/>
      <c r="BN276" s="187"/>
      <c r="BO276" s="187"/>
      <c r="BP276" s="227"/>
      <c r="CD276" s="228">
        <f t="shared" si="12"/>
        <v>0.94386328983792955</v>
      </c>
      <c r="CE276" s="218">
        <v>271</v>
      </c>
      <c r="CF276" s="228">
        <f t="shared" si="13"/>
        <v>0.95054695148545987</v>
      </c>
      <c r="CG276" s="218"/>
      <c r="CH276" s="229" t="s">
        <v>13262</v>
      </c>
      <c r="CI276" s="230" t="s">
        <v>14065</v>
      </c>
      <c r="CJ276" s="231" t="str">
        <f t="shared" si="14"/>
        <v>Xf</v>
      </c>
      <c r="CM276"/>
      <c r="CN276"/>
    </row>
    <row r="277" spans="28:92" ht="15" x14ac:dyDescent="0.25">
      <c r="AB277" s="217" t="s">
        <v>393</v>
      </c>
      <c r="AC277" s="218" t="s">
        <v>702</v>
      </c>
      <c r="AD277" s="218" t="s">
        <v>393</v>
      </c>
      <c r="AE277" s="218" t="s">
        <v>702</v>
      </c>
      <c r="AF277" s="218" t="s">
        <v>14101</v>
      </c>
      <c r="AG277" s="218" t="s">
        <v>13427</v>
      </c>
      <c r="AH277" s="219" t="s">
        <v>1013</v>
      </c>
      <c r="AI277" s="220" t="s">
        <v>13426</v>
      </c>
      <c r="AJ277" s="220" t="s">
        <v>13427</v>
      </c>
      <c r="AK277" s="219" t="s">
        <v>1013</v>
      </c>
      <c r="AL277" s="221" t="s">
        <v>12906</v>
      </c>
      <c r="AM277" s="222" t="s">
        <v>13339</v>
      </c>
      <c r="AN277" s="41">
        <v>100</v>
      </c>
      <c r="AO277" s="41">
        <v>94</v>
      </c>
      <c r="AP277" s="41">
        <v>23.3</v>
      </c>
      <c r="AQ277" s="41">
        <v>0</v>
      </c>
      <c r="AR277" s="41">
        <f>INDEX(lad_payment_mff[Non-specialised payment MFF],MATCH(AB277,lad_payment_mff[LAD21],0))</f>
        <v>1.014997746379908</v>
      </c>
      <c r="AS277" s="41">
        <f>INDEX(lad_payment_mff[Specialised payment MFF],MATCH(AB277,lad_payment_mff[LAD21],0))</f>
        <v>1.0216892177540733</v>
      </c>
      <c r="AT277" s="186">
        <f>INDEX(lad_payment_mff[Non-specialised MFF index 2026/27],MATCH(AB277,lad_payment_mff[LAD21],0))</f>
        <v>0.9550268960605125</v>
      </c>
      <c r="AU277" s="186">
        <f>INDEX(lad_payment_mff[Specialised MFF index 2026/27],MATCH(AB277,lad_payment_mff[LAD21],0))</f>
        <v>0.9490329370817665</v>
      </c>
      <c r="AV277" s="186">
        <f>INDEX(icb_mff_index[Non-specialised MFF index 2026/27],MATCH($AH277,icb_mff_index[ICB26],0))</f>
        <v>0.95069040392551007</v>
      </c>
      <c r="AW277" s="186">
        <f>INDEX(icb_mff_index[Specialised MFF index 2026/27],MATCH($AH277,icb_mff_index[ICB26],0))</f>
        <v>0.94509951835263206</v>
      </c>
      <c r="AX277" s="41">
        <v>0.95063238512158976</v>
      </c>
      <c r="AY277" s="185"/>
      <c r="AZ277" s="185"/>
      <c r="BA277" s="185"/>
      <c r="BB277" s="185"/>
      <c r="BC277" s="187"/>
      <c r="BF277" s="223"/>
      <c r="BG277" s="223"/>
      <c r="BH277" s="223"/>
      <c r="BI277" s="224"/>
      <c r="BJ277" s="225"/>
      <c r="BK277" s="225"/>
      <c r="BL277" s="225"/>
      <c r="BM277" s="226"/>
      <c r="BN277" s="187"/>
      <c r="BO277" s="187"/>
      <c r="BP277" s="227"/>
      <c r="CD277" s="228">
        <f t="shared" si="12"/>
        <v>0.9490329370817665</v>
      </c>
      <c r="CE277" s="218">
        <v>272</v>
      </c>
      <c r="CF277" s="228">
        <f t="shared" si="13"/>
        <v>0.95032172228576306</v>
      </c>
      <c r="CG277" s="218"/>
      <c r="CH277" s="229" t="s">
        <v>14053</v>
      </c>
      <c r="CI277" s="230" t="s">
        <v>14065</v>
      </c>
      <c r="CJ277" s="231" t="str">
        <f t="shared" si="14"/>
        <v>Vf</v>
      </c>
      <c r="CM277"/>
      <c r="CN277"/>
    </row>
    <row r="278" spans="28:92" ht="15" x14ac:dyDescent="0.25">
      <c r="AB278" s="217" t="s">
        <v>172</v>
      </c>
      <c r="AC278" s="218" t="s">
        <v>481</v>
      </c>
      <c r="AD278" s="218" t="s">
        <v>172</v>
      </c>
      <c r="AE278" s="218" t="s">
        <v>481</v>
      </c>
      <c r="AF278" s="218" t="s">
        <v>172</v>
      </c>
      <c r="AG278" s="218" t="s">
        <v>481</v>
      </c>
      <c r="AH278" s="219" t="s">
        <v>947</v>
      </c>
      <c r="AI278" s="220" t="s">
        <v>13406</v>
      </c>
      <c r="AJ278" s="220" t="s">
        <v>14173</v>
      </c>
      <c r="AK278" s="219" t="s">
        <v>947</v>
      </c>
      <c r="AL278" s="221" t="s">
        <v>12902</v>
      </c>
      <c r="AM278" s="222" t="s">
        <v>12903</v>
      </c>
      <c r="AN278" s="41">
        <v>100</v>
      </c>
      <c r="AO278" s="41">
        <v>98.4</v>
      </c>
      <c r="AP278" s="41">
        <v>27.9</v>
      </c>
      <c r="AQ278" s="41">
        <v>0</v>
      </c>
      <c r="AR278" s="41">
        <f>INDEX(lad_payment_mff[Non-specialised payment MFF],MATCH(AB278,lad_payment_mff[LAD21],0))</f>
        <v>1.1580709354474634</v>
      </c>
      <c r="AS278" s="41">
        <f>INDEX(lad_payment_mff[Specialised payment MFF],MATCH(AB278,lad_payment_mff[LAD21],0))</f>
        <v>1.16365529816321</v>
      </c>
      <c r="AT278" s="186">
        <f>INDEX(lad_payment_mff[Non-specialised MFF index 2026/27],MATCH(AB278,lad_payment_mff[LAD21],0))</f>
        <v>1.0896466468451844</v>
      </c>
      <c r="AU278" s="186">
        <f>INDEX(lad_payment_mff[Specialised MFF index 2026/27],MATCH(AB278,lad_payment_mff[LAD21],0))</f>
        <v>1.0809032592065693</v>
      </c>
      <c r="AV278" s="186">
        <f>INDEX(icb_mff_index[Non-specialised MFF index 2026/27],MATCH($AH278,icb_mff_index[ICB26],0))</f>
        <v>1.0858909533216716</v>
      </c>
      <c r="AW278" s="186">
        <f>INDEX(icb_mff_index[Specialised MFF index 2026/27],MATCH($AH278,icb_mff_index[ICB26],0))</f>
        <v>1.0797587678199676</v>
      </c>
      <c r="AX278" s="41">
        <v>1.0858288808087446</v>
      </c>
      <c r="AY278" s="185"/>
      <c r="AZ278" s="185"/>
      <c r="BA278" s="185"/>
      <c r="BB278" s="185"/>
      <c r="BC278" s="187"/>
      <c r="BF278" s="223"/>
      <c r="BG278" s="223"/>
      <c r="BH278" s="223"/>
      <c r="BI278" s="224"/>
      <c r="BJ278" s="225"/>
      <c r="BK278" s="225"/>
      <c r="BL278" s="225"/>
      <c r="BM278" s="226"/>
      <c r="BN278" s="187"/>
      <c r="BO278" s="187"/>
      <c r="BP278" s="227"/>
      <c r="CD278" s="228">
        <f t="shared" si="12"/>
        <v>1.0809032592065693</v>
      </c>
      <c r="CE278" s="218">
        <v>273</v>
      </c>
      <c r="CF278" s="228">
        <f t="shared" si="13"/>
        <v>0.95017345578151002</v>
      </c>
      <c r="CG278" s="218"/>
      <c r="CH278" s="229" t="s">
        <v>14064</v>
      </c>
      <c r="CI278" s="230" t="s">
        <v>14058</v>
      </c>
      <c r="CJ278" s="231" t="str">
        <f t="shared" si="14"/>
        <v>Ts</v>
      </c>
      <c r="CM278"/>
      <c r="CN278"/>
    </row>
    <row r="279" spans="28:92" ht="15" x14ac:dyDescent="0.25">
      <c r="AB279" s="217" t="s">
        <v>229</v>
      </c>
      <c r="AC279" s="218" t="s">
        <v>538</v>
      </c>
      <c r="AD279" s="218" t="s">
        <v>229</v>
      </c>
      <c r="AE279" s="218" t="s">
        <v>538</v>
      </c>
      <c r="AF279" s="218" t="s">
        <v>229</v>
      </c>
      <c r="AG279" s="218" t="s">
        <v>538</v>
      </c>
      <c r="AH279" s="219" t="s">
        <v>1031</v>
      </c>
      <c r="AI279" s="220" t="s">
        <v>13379</v>
      </c>
      <c r="AJ279" s="220" t="s">
        <v>14156</v>
      </c>
      <c r="AK279" s="219" t="s">
        <v>1031</v>
      </c>
      <c r="AL279" s="221" t="s">
        <v>12896</v>
      </c>
      <c r="AM279" s="222" t="s">
        <v>13341</v>
      </c>
      <c r="AN279" s="41">
        <v>100</v>
      </c>
      <c r="AO279" s="41">
        <v>94.6</v>
      </c>
      <c r="AP279" s="41">
        <v>16.100000000000001</v>
      </c>
      <c r="AQ279" s="41">
        <v>0</v>
      </c>
      <c r="AR279" s="41">
        <f>INDEX(lad_payment_mff[Non-specialised payment MFF],MATCH(AB279,lad_payment_mff[LAD21],0))</f>
        <v>1.0411227635228115</v>
      </c>
      <c r="AS279" s="41">
        <f>INDEX(lad_payment_mff[Specialised payment MFF],MATCH(AB279,lad_payment_mff[LAD21],0))</f>
        <v>1.0405275269403069</v>
      </c>
      <c r="AT279" s="186">
        <f>INDEX(lad_payment_mff[Non-specialised MFF index 2026/27],MATCH(AB279,lad_payment_mff[LAD21],0))</f>
        <v>0.9796083240690987</v>
      </c>
      <c r="AU279" s="186">
        <f>INDEX(lad_payment_mff[Specialised MFF index 2026/27],MATCH(AB279,lad_payment_mff[LAD21],0))</f>
        <v>0.96653158107838699</v>
      </c>
      <c r="AV279" s="186">
        <f>INDEX(icb_mff_index[Non-specialised MFF index 2026/27],MATCH($AH279,icb_mff_index[ICB26],0))</f>
        <v>0.97762407525489903</v>
      </c>
      <c r="AW279" s="186">
        <f>INDEX(icb_mff_index[Specialised MFF index 2026/27],MATCH($AH279,icb_mff_index[ICB26],0))</f>
        <v>0.96591141646895295</v>
      </c>
      <c r="AX279" s="41">
        <v>0.97757508056422171</v>
      </c>
      <c r="AY279" s="185"/>
      <c r="AZ279" s="185"/>
      <c r="BA279" s="185"/>
      <c r="BB279" s="185"/>
      <c r="BC279" s="187"/>
      <c r="BF279" s="223"/>
      <c r="BG279" s="223"/>
      <c r="BH279" s="223"/>
      <c r="BI279" s="224"/>
      <c r="BJ279" s="225"/>
      <c r="BK279" s="225"/>
      <c r="BL279" s="225"/>
      <c r="BM279" s="226"/>
      <c r="BN279" s="187"/>
      <c r="BO279" s="187"/>
      <c r="BP279" s="227"/>
      <c r="CD279" s="228">
        <f t="shared" si="12"/>
        <v>0.96653158107838699</v>
      </c>
      <c r="CE279" s="218">
        <v>274</v>
      </c>
      <c r="CF279" s="228">
        <f t="shared" si="13"/>
        <v>0.95016142980028695</v>
      </c>
      <c r="CG279" s="218"/>
      <c r="CH279" s="229" t="s">
        <v>14022</v>
      </c>
      <c r="CI279" s="230" t="s">
        <v>14063</v>
      </c>
      <c r="CJ279" s="231" t="str">
        <f t="shared" si="14"/>
        <v>Jh</v>
      </c>
      <c r="CM279"/>
      <c r="CN279"/>
    </row>
    <row r="280" spans="28:92" ht="15" x14ac:dyDescent="0.25">
      <c r="AB280" s="217" t="s">
        <v>340</v>
      </c>
      <c r="AC280" s="218" t="s">
        <v>649</v>
      </c>
      <c r="AD280" s="218" t="s">
        <v>340</v>
      </c>
      <c r="AE280" s="218" t="s">
        <v>649</v>
      </c>
      <c r="AF280" s="218" t="s">
        <v>14034</v>
      </c>
      <c r="AG280" s="218" t="s">
        <v>14035</v>
      </c>
      <c r="AH280" s="219" t="s">
        <v>1130</v>
      </c>
      <c r="AI280" s="220" t="s">
        <v>13416</v>
      </c>
      <c r="AJ280" s="220" t="s">
        <v>14182</v>
      </c>
      <c r="AK280" s="219" t="s">
        <v>1130</v>
      </c>
      <c r="AL280" s="221" t="s">
        <v>12904</v>
      </c>
      <c r="AM280" s="222" t="s">
        <v>13338</v>
      </c>
      <c r="AN280" s="41">
        <v>100</v>
      </c>
      <c r="AO280" s="41">
        <v>84.5</v>
      </c>
      <c r="AP280" s="41">
        <v>11.3</v>
      </c>
      <c r="AQ280" s="41">
        <v>0</v>
      </c>
      <c r="AR280" s="41">
        <f>INDEX(lad_payment_mff[Non-specialised payment MFF],MATCH(AB280,lad_payment_mff[LAD21],0))</f>
        <v>1.0607653972120756</v>
      </c>
      <c r="AS280" s="41">
        <f>INDEX(lad_payment_mff[Specialised payment MFF],MATCH(AB280,lad_payment_mff[LAD21],0))</f>
        <v>1.1117174083961001</v>
      </c>
      <c r="AT280" s="186">
        <f>INDEX(lad_payment_mff[Non-specialised MFF index 2026/27],MATCH(AB280,lad_payment_mff[LAD21],0))</f>
        <v>0.99809037838854608</v>
      </c>
      <c r="AU280" s="186">
        <f>INDEX(lad_payment_mff[Specialised MFF index 2026/27],MATCH(AB280,lad_payment_mff[LAD21],0))</f>
        <v>1.0326588741088549</v>
      </c>
      <c r="AV280" s="186">
        <f>INDEX(icb_mff_index[Non-specialised MFF index 2026/27],MATCH($AH280,icb_mff_index[ICB26],0))</f>
        <v>1.0028205303929727</v>
      </c>
      <c r="AW280" s="186">
        <f>INDEX(icb_mff_index[Specialised MFF index 2026/27],MATCH($AH280,icb_mff_index[ICB26],0))</f>
        <v>1.0347812701273946</v>
      </c>
      <c r="AX280" s="41">
        <v>1.002749988305689</v>
      </c>
      <c r="AY280" s="185"/>
      <c r="AZ280" s="185"/>
      <c r="BA280" s="185"/>
      <c r="BB280" s="185"/>
      <c r="BC280" s="187"/>
      <c r="BF280" s="223"/>
      <c r="BG280" s="223"/>
      <c r="BH280" s="223"/>
      <c r="BI280" s="224"/>
      <c r="BJ280" s="225"/>
      <c r="BK280" s="225"/>
      <c r="BL280" s="225"/>
      <c r="BM280" s="226"/>
      <c r="BN280" s="187"/>
      <c r="BO280" s="187"/>
      <c r="BP280" s="227"/>
      <c r="CD280" s="228">
        <f t="shared" si="12"/>
        <v>1.0326588741088549</v>
      </c>
      <c r="CE280" s="218">
        <v>275</v>
      </c>
      <c r="CF280" s="228">
        <f t="shared" si="13"/>
        <v>0.9493707689835752</v>
      </c>
      <c r="CG280" s="218"/>
      <c r="CH280" s="229" t="s">
        <v>14066</v>
      </c>
      <c r="CI280" s="230" t="s">
        <v>14041</v>
      </c>
      <c r="CJ280" s="231" t="str">
        <f t="shared" si="14"/>
        <v>Wt</v>
      </c>
      <c r="CM280"/>
      <c r="CN280"/>
    </row>
    <row r="281" spans="28:92" ht="15" x14ac:dyDescent="0.25">
      <c r="AB281" s="217" t="s">
        <v>375</v>
      </c>
      <c r="AC281" s="218" t="s">
        <v>684</v>
      </c>
      <c r="AD281" s="218" t="s">
        <v>375</v>
      </c>
      <c r="AE281" s="218" t="s">
        <v>684</v>
      </c>
      <c r="AF281" s="218" t="s">
        <v>14049</v>
      </c>
      <c r="AG281" s="218" t="s">
        <v>13400</v>
      </c>
      <c r="AH281" s="219" t="s">
        <v>13398</v>
      </c>
      <c r="AI281" s="220" t="s">
        <v>13399</v>
      </c>
      <c r="AJ281" s="220" t="s">
        <v>13400</v>
      </c>
      <c r="AK281" s="219" t="s">
        <v>937</v>
      </c>
      <c r="AL281" s="221" t="s">
        <v>12900</v>
      </c>
      <c r="AM281" s="222" t="s">
        <v>13340</v>
      </c>
      <c r="AN281" s="41">
        <v>100</v>
      </c>
      <c r="AO281" s="41">
        <v>72.400000000000006</v>
      </c>
      <c r="AP281" s="41">
        <v>9.3000000000000007</v>
      </c>
      <c r="AQ281" s="41">
        <v>0</v>
      </c>
      <c r="AR281" s="41">
        <f>INDEX(lad_payment_mff[Non-specialised payment MFF],MATCH(AB281,lad_payment_mff[LAD21],0))</f>
        <v>1.0848621269243397</v>
      </c>
      <c r="AS281" s="41">
        <f>INDEX(lad_payment_mff[Specialised payment MFF],MATCH(AB281,lad_payment_mff[LAD21],0))</f>
        <v>1.1141486858549303</v>
      </c>
      <c r="AT281" s="186">
        <f>INDEX(lad_payment_mff[Non-specialised MFF index 2026/27],MATCH(AB281,lad_payment_mff[LAD21],0))</f>
        <v>1.0207633597467733</v>
      </c>
      <c r="AU281" s="186">
        <f>INDEX(lad_payment_mff[Specialised MFF index 2026/27],MATCH(AB281,lad_payment_mff[LAD21],0))</f>
        <v>1.0349172540031726</v>
      </c>
      <c r="AV281" s="186">
        <f>INDEX(icb_mff_index[Non-specialised MFF index 2026/27],MATCH($AH281,icb_mff_index[ICB26],0))</f>
        <v>1.0065018435446027</v>
      </c>
      <c r="AW281" s="186">
        <f>INDEX(icb_mff_index[Specialised MFF index 2026/27],MATCH($AH281,icb_mff_index[ICB26],0))</f>
        <v>1.0654134873057393</v>
      </c>
      <c r="AX281" s="41">
        <v>1.0064786430472803</v>
      </c>
      <c r="AY281" s="185"/>
      <c r="AZ281" s="185"/>
      <c r="BA281" s="185"/>
      <c r="BB281" s="185"/>
      <c r="BC281" s="187"/>
      <c r="BF281" s="223"/>
      <c r="BG281" s="223"/>
      <c r="BH281" s="223"/>
      <c r="BI281" s="224"/>
      <c r="BJ281" s="225"/>
      <c r="BK281" s="225"/>
      <c r="BL281" s="225"/>
      <c r="BM281" s="226"/>
      <c r="BN281" s="187"/>
      <c r="BO281" s="187"/>
      <c r="BP281" s="227"/>
      <c r="CD281" s="228">
        <f t="shared" si="12"/>
        <v>1.0349172540031726</v>
      </c>
      <c r="CE281" s="218">
        <v>276</v>
      </c>
      <c r="CF281" s="228">
        <f t="shared" si="13"/>
        <v>0.94933927819411756</v>
      </c>
      <c r="CG281" s="218"/>
      <c r="CH281" s="229" t="s">
        <v>14057</v>
      </c>
      <c r="CI281" s="230" t="s">
        <v>14077</v>
      </c>
      <c r="CJ281" s="231" t="str">
        <f t="shared" si="14"/>
        <v>Or</v>
      </c>
      <c r="CM281"/>
      <c r="CN281"/>
    </row>
    <row r="282" spans="28:92" ht="15" x14ac:dyDescent="0.25">
      <c r="AB282" s="217" t="s">
        <v>289</v>
      </c>
      <c r="AC282" s="218" t="s">
        <v>598</v>
      </c>
      <c r="AD282" s="218" t="s">
        <v>289</v>
      </c>
      <c r="AE282" s="218" t="s">
        <v>598</v>
      </c>
      <c r="AF282" s="218" t="s">
        <v>14095</v>
      </c>
      <c r="AG282" s="218" t="s">
        <v>14096</v>
      </c>
      <c r="AH282" s="219" t="s">
        <v>13413</v>
      </c>
      <c r="AI282" s="220" t="s">
        <v>13414</v>
      </c>
      <c r="AJ282" s="220" t="s">
        <v>14184</v>
      </c>
      <c r="AK282" s="219" t="s">
        <v>1133</v>
      </c>
      <c r="AL282" s="221" t="s">
        <v>12904</v>
      </c>
      <c r="AM282" s="222" t="s">
        <v>13338</v>
      </c>
      <c r="AN282" s="41">
        <v>95.173663983757535</v>
      </c>
      <c r="AO282" s="41">
        <v>70.3</v>
      </c>
      <c r="AP282" s="41">
        <v>8.4</v>
      </c>
      <c r="AQ282" s="41">
        <v>0</v>
      </c>
      <c r="AR282" s="41">
        <f>INDEX(lad_payment_mff[Non-specialised payment MFF],MATCH(AB282,lad_payment_mff[LAD21],0))</f>
        <v>1.077110629809142</v>
      </c>
      <c r="AS282" s="41">
        <f>INDEX(lad_payment_mff[Specialised payment MFF],MATCH(AB282,lad_payment_mff[LAD21],0))</f>
        <v>1.0799903432543079</v>
      </c>
      <c r="AT282" s="186">
        <f>INDEX(lad_payment_mff[Non-specialised MFF index 2026/27],MATCH(AB282,lad_payment_mff[LAD21],0))</f>
        <v>1.0134698576122589</v>
      </c>
      <c r="AU282" s="186">
        <f>INDEX(lad_payment_mff[Specialised MFF index 2026/27],MATCH(AB282,lad_payment_mff[LAD21],0))</f>
        <v>1.0031880435536611</v>
      </c>
      <c r="AV282" s="186">
        <f>INDEX(icb_mff_index[Non-specialised MFF index 2026/27],MATCH($AH282,icb_mff_index[ICB26],0))</f>
        <v>1.0315699499400568</v>
      </c>
      <c r="AW282" s="186">
        <f>INDEX(icb_mff_index[Specialised MFF index 2026/27],MATCH($AH282,icb_mff_index[ICB26],0))</f>
        <v>1.0227230607693758</v>
      </c>
      <c r="AX282" s="41">
        <v>1.0315332816591265</v>
      </c>
      <c r="AY282" s="185"/>
      <c r="AZ282" s="185"/>
      <c r="BA282" s="185"/>
      <c r="BB282" s="185"/>
      <c r="BC282" s="187"/>
      <c r="BF282" s="223"/>
      <c r="BG282" s="223"/>
      <c r="BH282" s="223"/>
      <c r="BI282" s="224"/>
      <c r="BJ282" s="225"/>
      <c r="BK282" s="225"/>
      <c r="BL282" s="225"/>
      <c r="BM282" s="226"/>
      <c r="BN282" s="187"/>
      <c r="BO282" s="187"/>
      <c r="BP282" s="227"/>
      <c r="CD282" s="228">
        <f t="shared" si="12"/>
        <v>1.0031880435536611</v>
      </c>
      <c r="CE282" s="218">
        <v>277</v>
      </c>
      <c r="CF282" s="228">
        <f t="shared" si="13"/>
        <v>0.94913675951490639</v>
      </c>
      <c r="CG282" s="218"/>
      <c r="CH282" s="229" t="s">
        <v>14043</v>
      </c>
      <c r="CI282" s="230" t="s">
        <v>14019</v>
      </c>
      <c r="CJ282" s="231" t="str">
        <f t="shared" si="14"/>
        <v>Sk</v>
      </c>
      <c r="CM282"/>
      <c r="CN282"/>
    </row>
    <row r="283" spans="28:92" ht="15" x14ac:dyDescent="0.25">
      <c r="AB283" s="217" t="s">
        <v>203</v>
      </c>
      <c r="AC283" s="218" t="s">
        <v>512</v>
      </c>
      <c r="AD283" s="218" t="s">
        <v>203</v>
      </c>
      <c r="AE283" s="218" t="s">
        <v>512</v>
      </c>
      <c r="AF283" s="218" t="s">
        <v>203</v>
      </c>
      <c r="AG283" s="218" t="s">
        <v>512</v>
      </c>
      <c r="AH283" s="219" t="s">
        <v>945</v>
      </c>
      <c r="AI283" s="220" t="s">
        <v>13377</v>
      </c>
      <c r="AJ283" s="220" t="s">
        <v>14154</v>
      </c>
      <c r="AK283" s="219" t="s">
        <v>945</v>
      </c>
      <c r="AL283" s="221" t="s">
        <v>12894</v>
      </c>
      <c r="AM283" s="222" t="s">
        <v>13346</v>
      </c>
      <c r="AN283" s="41">
        <v>100</v>
      </c>
      <c r="AO283" s="41">
        <v>120.3</v>
      </c>
      <c r="AP283" s="41">
        <v>27.3</v>
      </c>
      <c r="AQ283" s="41">
        <v>0</v>
      </c>
      <c r="AR283" s="41">
        <f>INDEX(lad_payment_mff[Non-specialised payment MFF],MATCH(AB283,lad_payment_mff[LAD21],0))</f>
        <v>1.0278680788866463</v>
      </c>
      <c r="AS283" s="41">
        <f>INDEX(lad_payment_mff[Specialised payment MFF],MATCH(AB283,lad_payment_mff[LAD21],0))</f>
        <v>1.032606568956516</v>
      </c>
      <c r="AT283" s="186">
        <f>INDEX(lad_payment_mff[Non-specialised MFF index 2026/27],MATCH(AB283,lad_payment_mff[LAD21],0))</f>
        <v>0.96713678866768005</v>
      </c>
      <c r="AU283" s="186">
        <f>INDEX(lad_payment_mff[Specialised MFF index 2026/27],MATCH(AB283,lad_payment_mff[LAD21],0))</f>
        <v>0.95917391312101818</v>
      </c>
      <c r="AV283" s="186">
        <f>INDEX(icb_mff_index[Non-specialised MFF index 2026/27],MATCH($AH283,icb_mff_index[ICB26],0))</f>
        <v>0.96468074657429881</v>
      </c>
      <c r="AW283" s="186">
        <f>INDEX(icb_mff_index[Specialised MFF index 2026/27],MATCH($AH283,icb_mff_index[ICB26],0))</f>
        <v>0.95874813694872285</v>
      </c>
      <c r="AX283" s="41">
        <v>0.96462237457486832</v>
      </c>
      <c r="AY283" s="185"/>
      <c r="AZ283" s="185"/>
      <c r="BA283" s="185"/>
      <c r="BB283" s="185"/>
      <c r="BC283" s="187"/>
      <c r="BF283" s="223"/>
      <c r="BG283" s="223"/>
      <c r="BH283" s="223"/>
      <c r="BI283" s="224"/>
      <c r="BJ283" s="225"/>
      <c r="BK283" s="225"/>
      <c r="BL283" s="225"/>
      <c r="BM283" s="226"/>
      <c r="BN283" s="187"/>
      <c r="BO283" s="187"/>
      <c r="BP283" s="227"/>
      <c r="CD283" s="228">
        <f t="shared" si="12"/>
        <v>0.95917391312101818</v>
      </c>
      <c r="CE283" s="218">
        <v>278</v>
      </c>
      <c r="CF283" s="228">
        <f t="shared" si="13"/>
        <v>0.9490329370817665</v>
      </c>
      <c r="CG283" s="218"/>
      <c r="CH283" s="229" t="s">
        <v>14044</v>
      </c>
      <c r="CI283" s="230" t="s">
        <v>14062</v>
      </c>
      <c r="CJ283" s="231" t="str">
        <f t="shared" si="14"/>
        <v>Hl</v>
      </c>
      <c r="CM283"/>
      <c r="CN283"/>
    </row>
    <row r="284" spans="28:92" ht="15" x14ac:dyDescent="0.25">
      <c r="AB284" s="217" t="s">
        <v>209</v>
      </c>
      <c r="AC284" s="218" t="s">
        <v>518</v>
      </c>
      <c r="AD284" s="218" t="s">
        <v>209</v>
      </c>
      <c r="AE284" s="218" t="s">
        <v>518</v>
      </c>
      <c r="AF284" s="218" t="s">
        <v>209</v>
      </c>
      <c r="AG284" s="218" t="s">
        <v>518</v>
      </c>
      <c r="AH284" s="219" t="s">
        <v>1081</v>
      </c>
      <c r="AI284" s="220" t="s">
        <v>13382</v>
      </c>
      <c r="AJ284" s="220" t="s">
        <v>13383</v>
      </c>
      <c r="AK284" s="219" t="s">
        <v>1081</v>
      </c>
      <c r="AL284" s="221" t="s">
        <v>12898</v>
      </c>
      <c r="AM284" s="222" t="s">
        <v>12899</v>
      </c>
      <c r="AN284" s="41">
        <v>100</v>
      </c>
      <c r="AO284" s="41">
        <v>122</v>
      </c>
      <c r="AP284" s="41">
        <v>31.6</v>
      </c>
      <c r="AQ284" s="41">
        <v>0</v>
      </c>
      <c r="AR284" s="41">
        <f>INDEX(lad_payment_mff[Non-specialised payment MFF],MATCH(AB284,lad_payment_mff[LAD21],0))</f>
        <v>1.0235672419381259</v>
      </c>
      <c r="AS284" s="41">
        <f>INDEX(lad_payment_mff[Specialised payment MFF],MATCH(AB284,lad_payment_mff[LAD21],0))</f>
        <v>1.0394497042393644</v>
      </c>
      <c r="AT284" s="186">
        <f>INDEX(lad_payment_mff[Non-specialised MFF index 2026/27],MATCH(AB284,lad_payment_mff[LAD21],0))</f>
        <v>0.96309006543498499</v>
      </c>
      <c r="AU284" s="186">
        <f>INDEX(lad_payment_mff[Specialised MFF index 2026/27],MATCH(AB284,lad_payment_mff[LAD21],0))</f>
        <v>0.96553040652769773</v>
      </c>
      <c r="AV284" s="186">
        <f>INDEX(icb_mff_index[Non-specialised MFF index 2026/27],MATCH($AH284,icb_mff_index[ICB26],0))</f>
        <v>0.96427748751134534</v>
      </c>
      <c r="AW284" s="186">
        <f>INDEX(icb_mff_index[Specialised MFF index 2026/27],MATCH($AH284,icb_mff_index[ICB26],0))</f>
        <v>0.96474478401913455</v>
      </c>
      <c r="AX284" s="41">
        <v>0.96423419241168418</v>
      </c>
      <c r="AY284" s="185"/>
      <c r="AZ284" s="185"/>
      <c r="BA284" s="185"/>
      <c r="BB284" s="185"/>
      <c r="BC284" s="187"/>
      <c r="BF284" s="223"/>
      <c r="BG284" s="223"/>
      <c r="BH284" s="223"/>
      <c r="BI284" s="224"/>
      <c r="BJ284" s="225"/>
      <c r="BK284" s="225"/>
      <c r="BL284" s="225"/>
      <c r="BM284" s="226"/>
      <c r="BN284" s="187"/>
      <c r="BO284" s="187"/>
      <c r="BP284" s="227"/>
      <c r="CD284" s="228">
        <f t="shared" si="12"/>
        <v>0.96553040652769773</v>
      </c>
      <c r="CE284" s="218">
        <v>279</v>
      </c>
      <c r="CF284" s="228">
        <f t="shared" si="13"/>
        <v>0.94898474566869362</v>
      </c>
      <c r="CG284" s="218"/>
      <c r="CH284" s="229" t="s">
        <v>14059</v>
      </c>
      <c r="CI284" s="230" t="s">
        <v>14048</v>
      </c>
      <c r="CJ284" s="231" t="str">
        <f t="shared" si="14"/>
        <v>Qj</v>
      </c>
      <c r="CM284"/>
      <c r="CN284"/>
    </row>
    <row r="285" spans="28:92" ht="15" x14ac:dyDescent="0.25">
      <c r="AB285" s="217" t="s">
        <v>171</v>
      </c>
      <c r="AC285" s="218" t="s">
        <v>480</v>
      </c>
      <c r="AD285" s="218" t="s">
        <v>171</v>
      </c>
      <c r="AE285" s="218" t="s">
        <v>480</v>
      </c>
      <c r="AF285" s="218" t="s">
        <v>171</v>
      </c>
      <c r="AG285" s="218" t="s">
        <v>480</v>
      </c>
      <c r="AH285" s="219" t="s">
        <v>947</v>
      </c>
      <c r="AI285" s="220" t="s">
        <v>13406</v>
      </c>
      <c r="AJ285" s="220" t="s">
        <v>14173</v>
      </c>
      <c r="AK285" s="219" t="s">
        <v>947</v>
      </c>
      <c r="AL285" s="221" t="s">
        <v>12902</v>
      </c>
      <c r="AM285" s="222" t="s">
        <v>12903</v>
      </c>
      <c r="AN285" s="41">
        <v>100</v>
      </c>
      <c r="AO285" s="41">
        <v>94.9</v>
      </c>
      <c r="AP285" s="41">
        <v>25.2</v>
      </c>
      <c r="AQ285" s="41">
        <v>0</v>
      </c>
      <c r="AR285" s="41">
        <f>INDEX(lad_payment_mff[Non-specialised payment MFF],MATCH(AB285,lad_payment_mff[LAD21],0))</f>
        <v>1.1577224866818776</v>
      </c>
      <c r="AS285" s="41">
        <f>INDEX(lad_payment_mff[Specialised payment MFF],MATCH(AB285,lad_payment_mff[LAD21],0))</f>
        <v>1.1641387869273032</v>
      </c>
      <c r="AT285" s="186">
        <f>INDEX(lad_payment_mff[Non-specialised MFF index 2026/27],MATCH(AB285,lad_payment_mff[LAD21],0))</f>
        <v>1.0893187860748303</v>
      </c>
      <c r="AU285" s="186">
        <f>INDEX(lad_payment_mff[Specialised MFF index 2026/27],MATCH(AB285,lad_payment_mff[LAD21],0))</f>
        <v>1.0813523652104888</v>
      </c>
      <c r="AV285" s="186">
        <f>INDEX(icb_mff_index[Non-specialised MFF index 2026/27],MATCH($AH285,icb_mff_index[ICB26],0))</f>
        <v>1.0858909533216716</v>
      </c>
      <c r="AW285" s="186">
        <f>INDEX(icb_mff_index[Specialised MFF index 2026/27],MATCH($AH285,icb_mff_index[ICB26],0))</f>
        <v>1.0797587678199676</v>
      </c>
      <c r="AX285" s="41">
        <v>1.0858288808087446</v>
      </c>
      <c r="AY285" s="185"/>
      <c r="AZ285" s="185"/>
      <c r="BA285" s="185"/>
      <c r="BB285" s="185"/>
      <c r="BC285" s="187"/>
      <c r="BF285" s="223"/>
      <c r="BG285" s="223"/>
      <c r="BH285" s="223"/>
      <c r="BI285" s="224"/>
      <c r="BJ285" s="225"/>
      <c r="BK285" s="225"/>
      <c r="BL285" s="225"/>
      <c r="BM285" s="226"/>
      <c r="BN285" s="187"/>
      <c r="BO285" s="187"/>
      <c r="BP285" s="227"/>
      <c r="CD285" s="228">
        <f t="shared" si="12"/>
        <v>1.0813523652104888</v>
      </c>
      <c r="CE285" s="218">
        <v>280</v>
      </c>
      <c r="CF285" s="228">
        <f t="shared" si="13"/>
        <v>0.94895936114838497</v>
      </c>
      <c r="CG285" s="218"/>
      <c r="CH285" s="229" t="s">
        <v>14045</v>
      </c>
      <c r="CI285" s="230" t="s">
        <v>14077</v>
      </c>
      <c r="CJ285" s="231" t="str">
        <f t="shared" si="14"/>
        <v>Rr</v>
      </c>
      <c r="CM285"/>
      <c r="CN285"/>
    </row>
    <row r="286" spans="28:92" ht="15" x14ac:dyDescent="0.25">
      <c r="AB286" s="217" t="s">
        <v>170</v>
      </c>
      <c r="AC286" s="218" t="s">
        <v>479</v>
      </c>
      <c r="AD286" s="218" t="s">
        <v>170</v>
      </c>
      <c r="AE286" s="218" t="s">
        <v>479</v>
      </c>
      <c r="AF286" s="218" t="s">
        <v>170</v>
      </c>
      <c r="AG286" s="218" t="s">
        <v>479</v>
      </c>
      <c r="AH286" s="219" t="s">
        <v>968</v>
      </c>
      <c r="AI286" s="220" t="s">
        <v>13411</v>
      </c>
      <c r="AJ286" s="220" t="s">
        <v>14177</v>
      </c>
      <c r="AK286" s="219" t="s">
        <v>968</v>
      </c>
      <c r="AL286" s="221" t="s">
        <v>12902</v>
      </c>
      <c r="AM286" s="222" t="s">
        <v>12903</v>
      </c>
      <c r="AN286" s="41">
        <v>100</v>
      </c>
      <c r="AO286" s="41">
        <v>89.3</v>
      </c>
      <c r="AP286" s="41">
        <v>16.600000000000001</v>
      </c>
      <c r="AQ286" s="41">
        <v>0</v>
      </c>
      <c r="AR286" s="41">
        <f>INDEX(lad_payment_mff[Non-specialised payment MFF],MATCH(AB286,lad_payment_mff[LAD21],0))</f>
        <v>1.1549747300445949</v>
      </c>
      <c r="AS286" s="41">
        <f>INDEX(lad_payment_mff[Specialised payment MFF],MATCH(AB286,lad_payment_mff[LAD21],0))</f>
        <v>1.1568148937866805</v>
      </c>
      <c r="AT286" s="186">
        <f>INDEX(lad_payment_mff[Non-specialised MFF index 2026/27],MATCH(AB286,lad_payment_mff[LAD21],0))</f>
        <v>1.086733379849258</v>
      </c>
      <c r="AU286" s="186">
        <f>INDEX(lad_payment_mff[Specialised MFF index 2026/27],MATCH(AB286,lad_payment_mff[LAD21],0))</f>
        <v>1.0745493025008752</v>
      </c>
      <c r="AV286" s="186">
        <f>INDEX(icb_mff_index[Non-specialised MFF index 2026/27],MATCH($AH286,icb_mff_index[ICB26],0))</f>
        <v>1.0822864629812012</v>
      </c>
      <c r="AW286" s="186">
        <f>INDEX(icb_mff_index[Specialised MFF index 2026/27],MATCH($AH286,icb_mff_index[ICB26],0))</f>
        <v>1.0741556662810852</v>
      </c>
      <c r="AX286" s="41">
        <v>1.0822307917820893</v>
      </c>
      <c r="AY286" s="185"/>
      <c r="AZ286" s="185"/>
      <c r="BA286" s="185"/>
      <c r="BB286" s="185"/>
      <c r="BC286" s="187"/>
      <c r="BF286" s="223"/>
      <c r="BG286" s="223"/>
      <c r="BH286" s="223"/>
      <c r="BI286" s="224"/>
      <c r="BJ286" s="225"/>
      <c r="BK286" s="225"/>
      <c r="BL286" s="225"/>
      <c r="BM286" s="226"/>
      <c r="BN286" s="187"/>
      <c r="BO286" s="187"/>
      <c r="BP286" s="227"/>
      <c r="CD286" s="228">
        <f t="shared" si="12"/>
        <v>1.0745493025008752</v>
      </c>
      <c r="CE286" s="218">
        <v>281</v>
      </c>
      <c r="CF286" s="228">
        <f t="shared" si="13"/>
        <v>0.94879379370006256</v>
      </c>
      <c r="CG286" s="218"/>
      <c r="CH286" s="229" t="s">
        <v>14056</v>
      </c>
      <c r="CI286" s="230" t="s">
        <v>14026</v>
      </c>
      <c r="CJ286" s="231" t="str">
        <f t="shared" si="14"/>
        <v>Uo</v>
      </c>
      <c r="CM286"/>
      <c r="CN286"/>
    </row>
    <row r="287" spans="28:92" ht="15" x14ac:dyDescent="0.25">
      <c r="AB287" s="217" t="s">
        <v>471</v>
      </c>
      <c r="AC287" s="218" t="s">
        <v>780</v>
      </c>
      <c r="AD287" s="218" t="s">
        <v>471</v>
      </c>
      <c r="AE287" s="218" t="s">
        <v>780</v>
      </c>
      <c r="AF287" s="218" t="s">
        <v>471</v>
      </c>
      <c r="AG287" s="218" t="s">
        <v>780</v>
      </c>
      <c r="AH287" s="219" t="s">
        <v>973</v>
      </c>
      <c r="AI287" s="220" t="s">
        <v>13378</v>
      </c>
      <c r="AJ287" s="220" t="s">
        <v>14155</v>
      </c>
      <c r="AK287" s="219" t="s">
        <v>973</v>
      </c>
      <c r="AL287" s="221" t="s">
        <v>12896</v>
      </c>
      <c r="AM287" s="222" t="s">
        <v>13341</v>
      </c>
      <c r="AN287" s="41">
        <v>100</v>
      </c>
      <c r="AO287" s="41">
        <v>105.2</v>
      </c>
      <c r="AP287" s="41">
        <v>18.899999999999999</v>
      </c>
      <c r="AQ287" s="41">
        <v>0</v>
      </c>
      <c r="AR287" s="41">
        <f>INDEX(lad_payment_mff[Non-specialised payment MFF],MATCH(AB287,lad_payment_mff[LAD21],0))</f>
        <v>1.0322254795497097</v>
      </c>
      <c r="AS287" s="41">
        <f>INDEX(lad_payment_mff[Specialised payment MFF],MATCH(AB287,lad_payment_mff[LAD21],0))</f>
        <v>1.0289415931063193</v>
      </c>
      <c r="AT287" s="186">
        <f>INDEX(lad_payment_mff[Non-specialised MFF index 2026/27],MATCH(AB287,lad_payment_mff[LAD21],0))</f>
        <v>0.97123673356408835</v>
      </c>
      <c r="AU287" s="186">
        <f>INDEX(lad_payment_mff[Specialised MFF index 2026/27],MATCH(AB287,lad_payment_mff[LAD21],0))</f>
        <v>0.95576956791016066</v>
      </c>
      <c r="AV287" s="186">
        <f>INDEX(icb_mff_index[Non-specialised MFF index 2026/27],MATCH($AH287,icb_mff_index[ICB26],0))</f>
        <v>0.96829210996608106</v>
      </c>
      <c r="AW287" s="186">
        <f>INDEX(icb_mff_index[Specialised MFF index 2026/27],MATCH($AH287,icb_mff_index[ICB26],0))</f>
        <v>0.95517235212524743</v>
      </c>
      <c r="AX287" s="41">
        <v>0.96823716045444397</v>
      </c>
      <c r="AY287" s="185"/>
      <c r="AZ287" s="185"/>
      <c r="BA287" s="185"/>
      <c r="BB287" s="185"/>
      <c r="BC287" s="187"/>
      <c r="BF287" s="223"/>
      <c r="BG287" s="223"/>
      <c r="BH287" s="223"/>
      <c r="BI287" s="224"/>
      <c r="BJ287" s="225"/>
      <c r="BK287" s="225"/>
      <c r="BL287" s="225"/>
      <c r="BM287" s="226"/>
      <c r="BN287" s="187"/>
      <c r="BO287" s="187"/>
      <c r="BP287" s="227"/>
      <c r="CD287" s="228">
        <f t="shared" si="12"/>
        <v>0.95576956791016066</v>
      </c>
      <c r="CE287" s="218">
        <v>282</v>
      </c>
      <c r="CF287" s="228">
        <f t="shared" si="13"/>
        <v>0.94863943247077354</v>
      </c>
      <c r="CG287" s="218"/>
      <c r="CH287" s="229" t="s">
        <v>14031</v>
      </c>
      <c r="CI287" s="230" t="s">
        <v>14069</v>
      </c>
      <c r="CJ287" s="231" t="str">
        <f t="shared" si="14"/>
        <v>Ki</v>
      </c>
      <c r="CM287"/>
      <c r="CN287"/>
    </row>
    <row r="288" spans="28:92" ht="15" x14ac:dyDescent="0.25">
      <c r="AB288" s="217" t="s">
        <v>258</v>
      </c>
      <c r="AC288" s="218" t="s">
        <v>567</v>
      </c>
      <c r="AD288" s="218" t="s">
        <v>258</v>
      </c>
      <c r="AE288" s="218" t="s">
        <v>567</v>
      </c>
      <c r="AF288" s="218" t="s">
        <v>14137</v>
      </c>
      <c r="AG288" s="218" t="s">
        <v>14138</v>
      </c>
      <c r="AH288" s="219" t="s">
        <v>962</v>
      </c>
      <c r="AI288" s="220" t="s">
        <v>13384</v>
      </c>
      <c r="AJ288" s="220" t="s">
        <v>14159</v>
      </c>
      <c r="AK288" s="219" t="s">
        <v>962</v>
      </c>
      <c r="AL288" s="221" t="s">
        <v>12898</v>
      </c>
      <c r="AM288" s="222" t="s">
        <v>12899</v>
      </c>
      <c r="AN288" s="41">
        <v>100</v>
      </c>
      <c r="AO288" s="41">
        <v>86.8</v>
      </c>
      <c r="AP288" s="41">
        <v>12</v>
      </c>
      <c r="AQ288" s="41">
        <v>0</v>
      </c>
      <c r="AR288" s="41">
        <f>INDEX(lad_payment_mff[Non-specialised payment MFF],MATCH(AB288,lad_payment_mff[LAD21],0))</f>
        <v>1.0597245494877017</v>
      </c>
      <c r="AS288" s="41">
        <f>INDEX(lad_payment_mff[Specialised payment MFF],MATCH(AB288,lad_payment_mff[LAD21],0))</f>
        <v>1.0523114839694059</v>
      </c>
      <c r="AT288" s="186">
        <f>INDEX(lad_payment_mff[Non-specialised MFF index 2026/27],MATCH(AB288,lad_payment_mff[LAD21],0))</f>
        <v>0.99711102885301706</v>
      </c>
      <c r="AU288" s="186">
        <f>INDEX(lad_payment_mff[Specialised MFF index 2026/27],MATCH(AB288,lad_payment_mff[LAD21],0))</f>
        <v>0.97747753524471859</v>
      </c>
      <c r="AV288" s="186">
        <f>INDEX(icb_mff_index[Non-specialised MFF index 2026/27],MATCH($AH288,icb_mff_index[ICB26],0))</f>
        <v>0.98940340599960319</v>
      </c>
      <c r="AW288" s="186">
        <f>INDEX(icb_mff_index[Specialised MFF index 2026/27],MATCH($AH288,icb_mff_index[ICB26],0))</f>
        <v>0.97637167892859156</v>
      </c>
      <c r="AX288" s="41">
        <v>0.98934527490296842</v>
      </c>
      <c r="AY288" s="185"/>
      <c r="AZ288" s="185"/>
      <c r="BA288" s="185"/>
      <c r="BB288" s="185"/>
      <c r="BC288" s="187"/>
      <c r="BF288" s="223"/>
      <c r="BG288" s="223"/>
      <c r="BH288" s="223"/>
      <c r="BI288" s="224"/>
      <c r="BJ288" s="225"/>
      <c r="BK288" s="225"/>
      <c r="BL288" s="225"/>
      <c r="BM288" s="226"/>
      <c r="BN288" s="187"/>
      <c r="BO288" s="187"/>
      <c r="BP288" s="227"/>
      <c r="CD288" s="228">
        <f t="shared" si="12"/>
        <v>0.97747753524471859</v>
      </c>
      <c r="CE288" s="218">
        <v>283</v>
      </c>
      <c r="CF288" s="228">
        <f t="shared" si="13"/>
        <v>0.9485075653590419</v>
      </c>
      <c r="CG288" s="218"/>
      <c r="CH288" s="229" t="s">
        <v>14059</v>
      </c>
      <c r="CI288" s="230" t="s">
        <v>14032</v>
      </c>
      <c r="CJ288" s="231" t="str">
        <f t="shared" si="14"/>
        <v>Qm</v>
      </c>
      <c r="CM288"/>
      <c r="CN288"/>
    </row>
    <row r="289" spans="28:92" ht="15" x14ac:dyDescent="0.25">
      <c r="AB289" s="217" t="s">
        <v>352</v>
      </c>
      <c r="AC289" s="218" t="s">
        <v>661</v>
      </c>
      <c r="AD289" s="218" t="s">
        <v>352</v>
      </c>
      <c r="AE289" s="218" t="s">
        <v>661</v>
      </c>
      <c r="AF289" s="218" t="s">
        <v>14085</v>
      </c>
      <c r="AG289" s="218" t="s">
        <v>14086</v>
      </c>
      <c r="AH289" s="219" t="s">
        <v>13395</v>
      </c>
      <c r="AI289" s="220" t="s">
        <v>13396</v>
      </c>
      <c r="AJ289" s="220" t="s">
        <v>14168</v>
      </c>
      <c r="AK289" s="219" t="s">
        <v>937</v>
      </c>
      <c r="AL289" s="221" t="s">
        <v>12900</v>
      </c>
      <c r="AM289" s="222" t="s">
        <v>13340</v>
      </c>
      <c r="AN289" s="41">
        <v>100</v>
      </c>
      <c r="AO289" s="41">
        <v>97.1</v>
      </c>
      <c r="AP289" s="41">
        <v>15.4</v>
      </c>
      <c r="AQ289" s="41">
        <v>0</v>
      </c>
      <c r="AR289" s="41">
        <f>INDEX(lad_payment_mff[Non-specialised payment MFF],MATCH(AB289,lad_payment_mff[LAD21],0))</f>
        <v>1.1146097123895784</v>
      </c>
      <c r="AS289" s="41">
        <f>INDEX(lad_payment_mff[Specialised payment MFF],MATCH(AB289,lad_payment_mff[LAD21],0))</f>
        <v>1.1550828658054799</v>
      </c>
      <c r="AT289" s="186">
        <f>INDEX(lad_payment_mff[Non-specialised MFF index 2026/27],MATCH(AB289,lad_payment_mff[LAD21],0))</f>
        <v>1.0487533176688342</v>
      </c>
      <c r="AU289" s="186">
        <f>INDEX(lad_payment_mff[Specialised MFF index 2026/27],MATCH(AB289,lad_payment_mff[LAD21],0))</f>
        <v>1.0729404457433169</v>
      </c>
      <c r="AV289" s="186">
        <f>INDEX(icb_mff_index[Non-specialised MFF index 2026/27],MATCH($AH289,icb_mff_index[ICB26],0))</f>
        <v>1.0187215185834679</v>
      </c>
      <c r="AW289" s="186">
        <f>INDEX(icb_mff_index[Specialised MFF index 2026/27],MATCH($AH289,icb_mff_index[ICB26],0))</f>
        <v>1.0382775035110314</v>
      </c>
      <c r="AX289" s="41">
        <v>1.0186896053225076</v>
      </c>
      <c r="AY289" s="185"/>
      <c r="AZ289" s="185"/>
      <c r="BA289" s="185"/>
      <c r="BB289" s="185"/>
      <c r="BC289" s="187"/>
      <c r="BF289" s="223"/>
      <c r="BG289" s="223"/>
      <c r="BH289" s="223"/>
      <c r="BI289" s="224"/>
      <c r="BJ289" s="225"/>
      <c r="BK289" s="225"/>
      <c r="BL289" s="225"/>
      <c r="BM289" s="226"/>
      <c r="BN289" s="187"/>
      <c r="BO289" s="187"/>
      <c r="BP289" s="227"/>
      <c r="CD289" s="228">
        <f t="shared" si="12"/>
        <v>1.0729404457433169</v>
      </c>
      <c r="CE289" s="218">
        <v>284</v>
      </c>
      <c r="CF289" s="228">
        <f t="shared" si="13"/>
        <v>0.94848479526195539</v>
      </c>
      <c r="CG289" s="218"/>
      <c r="CH289" s="229" t="s">
        <v>14059</v>
      </c>
      <c r="CI289" s="230" t="s">
        <v>14076</v>
      </c>
      <c r="CJ289" s="231" t="str">
        <f t="shared" si="14"/>
        <v>Qn</v>
      </c>
      <c r="CM289"/>
      <c r="CN289"/>
    </row>
    <row r="290" spans="28:92" ht="15" x14ac:dyDescent="0.25">
      <c r="AB290" s="217" t="s">
        <v>264</v>
      </c>
      <c r="AC290" s="218" t="s">
        <v>573</v>
      </c>
      <c r="AD290" s="218" t="s">
        <v>264</v>
      </c>
      <c r="AE290" s="218" t="s">
        <v>573</v>
      </c>
      <c r="AF290" s="218" t="s">
        <v>14119</v>
      </c>
      <c r="AG290" s="218" t="s">
        <v>14120</v>
      </c>
      <c r="AH290" s="219" t="s">
        <v>13417</v>
      </c>
      <c r="AI290" s="220" t="s">
        <v>13418</v>
      </c>
      <c r="AJ290" s="220" t="s">
        <v>14183</v>
      </c>
      <c r="AK290" s="219" t="s">
        <v>3998</v>
      </c>
      <c r="AL290" s="221" t="s">
        <v>12904</v>
      </c>
      <c r="AM290" s="222" t="s">
        <v>13338</v>
      </c>
      <c r="AN290" s="41">
        <v>100</v>
      </c>
      <c r="AO290" s="41">
        <v>71.8</v>
      </c>
      <c r="AP290" s="41">
        <v>7.5</v>
      </c>
      <c r="AQ290" s="41">
        <v>0</v>
      </c>
      <c r="AR290" s="41">
        <f>INDEX(lad_payment_mff[Non-specialised payment MFF],MATCH(AB290,lad_payment_mff[LAD21],0))</f>
        <v>1.1033956559778457</v>
      </c>
      <c r="AS290" s="41">
        <f>INDEX(lad_payment_mff[Specialised payment MFF],MATCH(AB290,lad_payment_mff[LAD21],0))</f>
        <v>1.1288642179425339</v>
      </c>
      <c r="AT290" s="186">
        <f>INDEX(lad_payment_mff[Non-specialised MFF index 2026/27],MATCH(AB290,lad_payment_mff[LAD21],0))</f>
        <v>1.0382018405593112</v>
      </c>
      <c r="AU290" s="186">
        <f>INDEX(lad_payment_mff[Specialised MFF index 2026/27],MATCH(AB290,lad_payment_mff[LAD21],0))</f>
        <v>1.048586307561864</v>
      </c>
      <c r="AV290" s="186">
        <f>INDEX(icb_mff_index[Non-specialised MFF index 2026/27],MATCH($AH290,icb_mff_index[ICB26],0))</f>
        <v>1.0099089591019779</v>
      </c>
      <c r="AW290" s="186">
        <f>INDEX(icb_mff_index[Specialised MFF index 2026/27],MATCH($AH290,icb_mff_index[ICB26],0))</f>
        <v>1.0197529474816043</v>
      </c>
      <c r="AX290" s="41">
        <v>1.009879276774436</v>
      </c>
      <c r="AY290" s="185"/>
      <c r="AZ290" s="185"/>
      <c r="BA290" s="185"/>
      <c r="BB290" s="185"/>
      <c r="BC290" s="187"/>
      <c r="BF290" s="223"/>
      <c r="BG290" s="223"/>
      <c r="BH290" s="223"/>
      <c r="BI290" s="224"/>
      <c r="BJ290" s="225"/>
      <c r="BK290" s="225"/>
      <c r="BL290" s="225"/>
      <c r="BM290" s="226"/>
      <c r="BN290" s="187"/>
      <c r="BO290" s="187"/>
      <c r="BP290" s="227"/>
      <c r="CD290" s="228">
        <f t="shared" si="12"/>
        <v>1.048586307561864</v>
      </c>
      <c r="CE290" s="218">
        <v>285</v>
      </c>
      <c r="CF290" s="228">
        <f t="shared" si="13"/>
        <v>0.94827192529950755</v>
      </c>
      <c r="CG290" s="218"/>
      <c r="CH290" s="229" t="s">
        <v>13262</v>
      </c>
      <c r="CI290" s="230" t="s">
        <v>14015</v>
      </c>
      <c r="CJ290" s="231" t="str">
        <f t="shared" si="14"/>
        <v>Xp</v>
      </c>
      <c r="CM290"/>
      <c r="CN290"/>
    </row>
    <row r="291" spans="28:92" ht="15" x14ac:dyDescent="0.25">
      <c r="AB291" s="217" t="s">
        <v>387</v>
      </c>
      <c r="AC291" s="218" t="s">
        <v>696</v>
      </c>
      <c r="AD291" s="218" t="s">
        <v>387</v>
      </c>
      <c r="AE291" s="218" t="s">
        <v>696</v>
      </c>
      <c r="AF291" s="218" t="s">
        <v>14109</v>
      </c>
      <c r="AG291" s="218" t="s">
        <v>14110</v>
      </c>
      <c r="AH291" s="219" t="s">
        <v>13417</v>
      </c>
      <c r="AI291" s="220" t="s">
        <v>13418</v>
      </c>
      <c r="AJ291" s="220" t="s">
        <v>14183</v>
      </c>
      <c r="AK291" s="219" t="s">
        <v>966</v>
      </c>
      <c r="AL291" s="221" t="s">
        <v>12904</v>
      </c>
      <c r="AM291" s="222" t="s">
        <v>13338</v>
      </c>
      <c r="AN291" s="41">
        <v>100</v>
      </c>
      <c r="AO291" s="41">
        <v>76.400000000000006</v>
      </c>
      <c r="AP291" s="41">
        <v>12.3</v>
      </c>
      <c r="AQ291" s="41">
        <v>0</v>
      </c>
      <c r="AR291" s="41">
        <f>INDEX(lad_payment_mff[Non-specialised payment MFF],MATCH(AB291,lad_payment_mff[LAD21],0))</f>
        <v>1.0414366615258994</v>
      </c>
      <c r="AS291" s="41">
        <f>INDEX(lad_payment_mff[Specialised payment MFF],MATCH(AB291,lad_payment_mff[LAD21],0))</f>
        <v>1.0780439690617605</v>
      </c>
      <c r="AT291" s="186">
        <f>INDEX(lad_payment_mff[Non-specialised MFF index 2026/27],MATCH(AB291,lad_payment_mff[LAD21],0))</f>
        <v>0.9799036754988294</v>
      </c>
      <c r="AU291" s="186">
        <f>INDEX(lad_payment_mff[Specialised MFF index 2026/27],MATCH(AB291,lad_payment_mff[LAD21],0))</f>
        <v>1.0013800835747215</v>
      </c>
      <c r="AV291" s="186">
        <f>INDEX(icb_mff_index[Non-specialised MFF index 2026/27],MATCH($AH291,icb_mff_index[ICB26],0))</f>
        <v>1.0099089591019779</v>
      </c>
      <c r="AW291" s="186">
        <f>INDEX(icb_mff_index[Specialised MFF index 2026/27],MATCH($AH291,icb_mff_index[ICB26],0))</f>
        <v>1.0197529474816043</v>
      </c>
      <c r="AX291" s="41">
        <v>1.009879276774436</v>
      </c>
      <c r="AY291" s="185"/>
      <c r="AZ291" s="185"/>
      <c r="BA291" s="185"/>
      <c r="BB291" s="185"/>
      <c r="BC291" s="187"/>
      <c r="BF291" s="223"/>
      <c r="BG291" s="223"/>
      <c r="BH291" s="223"/>
      <c r="BI291" s="224"/>
      <c r="BJ291" s="225"/>
      <c r="BK291" s="225"/>
      <c r="BL291" s="225"/>
      <c r="BM291" s="226"/>
      <c r="BN291" s="187"/>
      <c r="BO291" s="187"/>
      <c r="BP291" s="227"/>
      <c r="CD291" s="228">
        <f t="shared" si="12"/>
        <v>1.0013800835747215</v>
      </c>
      <c r="CE291" s="218">
        <v>286</v>
      </c>
      <c r="CF291" s="228">
        <f t="shared" si="13"/>
        <v>0.94818531470268808</v>
      </c>
      <c r="CG291" s="218"/>
      <c r="CH291" s="229" t="s">
        <v>13262</v>
      </c>
      <c r="CI291" s="230" t="s">
        <v>14058</v>
      </c>
      <c r="CJ291" s="231" t="str">
        <f t="shared" si="14"/>
        <v>Xs</v>
      </c>
      <c r="CM291"/>
      <c r="CN291"/>
    </row>
    <row r="292" spans="28:92" ht="15" x14ac:dyDescent="0.25">
      <c r="AB292" s="217" t="s">
        <v>243</v>
      </c>
      <c r="AC292" s="218" t="s">
        <v>552</v>
      </c>
      <c r="AD292" s="218" t="s">
        <v>243</v>
      </c>
      <c r="AE292" s="218" t="s">
        <v>552</v>
      </c>
      <c r="AF292" s="218" t="s">
        <v>14085</v>
      </c>
      <c r="AG292" s="218" t="s">
        <v>14086</v>
      </c>
      <c r="AH292" s="219" t="s">
        <v>13395</v>
      </c>
      <c r="AI292" s="220" t="s">
        <v>13396</v>
      </c>
      <c r="AJ292" s="220" t="s">
        <v>14168</v>
      </c>
      <c r="AK292" s="219" t="s">
        <v>937</v>
      </c>
      <c r="AL292" s="221" t="s">
        <v>12900</v>
      </c>
      <c r="AM292" s="222" t="s">
        <v>13340</v>
      </c>
      <c r="AN292" s="41">
        <v>100</v>
      </c>
      <c r="AO292" s="41">
        <v>88.1</v>
      </c>
      <c r="AP292" s="41">
        <v>14.2</v>
      </c>
      <c r="AQ292" s="41">
        <v>0</v>
      </c>
      <c r="AR292" s="41">
        <f>INDEX(lad_payment_mff[Non-specialised payment MFF],MATCH(AB292,lad_payment_mff[LAD21],0))</f>
        <v>1.1058888344150823</v>
      </c>
      <c r="AS292" s="41">
        <f>INDEX(lad_payment_mff[Specialised payment MFF],MATCH(AB292,lad_payment_mff[LAD21],0))</f>
        <v>1.1331753411211929</v>
      </c>
      <c r="AT292" s="186">
        <f>INDEX(lad_payment_mff[Non-specialised MFF index 2026/27],MATCH(AB292,lad_payment_mff[LAD21],0))</f>
        <v>1.0405477102646687</v>
      </c>
      <c r="AU292" s="186">
        <f>INDEX(lad_payment_mff[Specialised MFF index 2026/27],MATCH(AB292,lad_payment_mff[LAD21],0))</f>
        <v>1.0525908500599808</v>
      </c>
      <c r="AV292" s="186">
        <f>INDEX(icb_mff_index[Non-specialised MFF index 2026/27],MATCH($AH292,icb_mff_index[ICB26],0))</f>
        <v>1.0187215185834679</v>
      </c>
      <c r="AW292" s="186">
        <f>INDEX(icb_mff_index[Specialised MFF index 2026/27],MATCH($AH292,icb_mff_index[ICB26],0))</f>
        <v>1.0382775035110314</v>
      </c>
      <c r="AX292" s="41">
        <v>1.0186896053225076</v>
      </c>
      <c r="AY292" s="185"/>
      <c r="AZ292" s="185"/>
      <c r="BA292" s="185"/>
      <c r="BB292" s="185"/>
      <c r="BC292" s="187"/>
      <c r="BF292" s="223"/>
      <c r="BG292" s="223"/>
      <c r="BH292" s="223"/>
      <c r="BI292" s="224"/>
      <c r="BJ292" s="225"/>
      <c r="BK292" s="225"/>
      <c r="BL292" s="225"/>
      <c r="BM292" s="226"/>
      <c r="BN292" s="187"/>
      <c r="BO292" s="187"/>
      <c r="BP292" s="227"/>
      <c r="CD292" s="228">
        <f t="shared" si="12"/>
        <v>1.0525908500599808</v>
      </c>
      <c r="CE292" s="218">
        <v>287</v>
      </c>
      <c r="CF292" s="228">
        <f t="shared" si="13"/>
        <v>0.9481706265769797</v>
      </c>
      <c r="CG292" s="218"/>
      <c r="CH292" s="229" t="s">
        <v>14059</v>
      </c>
      <c r="CI292" s="230" t="s">
        <v>14015</v>
      </c>
      <c r="CJ292" s="231" t="str">
        <f t="shared" si="14"/>
        <v>Qp</v>
      </c>
      <c r="CM292"/>
      <c r="CN292"/>
    </row>
    <row r="293" spans="28:92" ht="15" x14ac:dyDescent="0.25">
      <c r="AB293" s="217" t="s">
        <v>443</v>
      </c>
      <c r="AC293" s="218" t="s">
        <v>752</v>
      </c>
      <c r="AD293" s="218" t="s">
        <v>443</v>
      </c>
      <c r="AE293" s="218" t="s">
        <v>752</v>
      </c>
      <c r="AF293" s="218" t="s">
        <v>443</v>
      </c>
      <c r="AG293" s="218" t="s">
        <v>752</v>
      </c>
      <c r="AH293" s="219" t="s">
        <v>13413</v>
      </c>
      <c r="AI293" s="220" t="s">
        <v>13414</v>
      </c>
      <c r="AJ293" s="220" t="s">
        <v>14184</v>
      </c>
      <c r="AK293" s="219" t="s">
        <v>1133</v>
      </c>
      <c r="AL293" s="221" t="s">
        <v>12904</v>
      </c>
      <c r="AM293" s="222" t="s">
        <v>13338</v>
      </c>
      <c r="AN293" s="41">
        <v>100</v>
      </c>
      <c r="AO293" s="41">
        <v>77.900000000000006</v>
      </c>
      <c r="AP293" s="41">
        <v>10</v>
      </c>
      <c r="AQ293" s="41">
        <v>0</v>
      </c>
      <c r="AR293" s="41">
        <f>INDEX(lad_payment_mff[Non-specialised payment MFF],MATCH(AB293,lad_payment_mff[LAD21],0))</f>
        <v>1.0968274102691684</v>
      </c>
      <c r="AS293" s="41">
        <f>INDEX(lad_payment_mff[Specialised payment MFF],MATCH(AB293,lad_payment_mff[LAD21],0))</f>
        <v>1.0987212939036921</v>
      </c>
      <c r="AT293" s="186">
        <f>INDEX(lad_payment_mff[Non-specialised MFF index 2026/27],MATCH(AB293,lad_payment_mff[LAD21],0))</f>
        <v>1.0320216777618159</v>
      </c>
      <c r="AU293" s="186">
        <f>INDEX(lad_payment_mff[Specialised MFF index 2026/27],MATCH(AB293,lad_payment_mff[LAD21],0))</f>
        <v>1.0205869636951461</v>
      </c>
      <c r="AV293" s="186">
        <f>INDEX(icb_mff_index[Non-specialised MFF index 2026/27],MATCH($AH293,icb_mff_index[ICB26],0))</f>
        <v>1.0315699499400568</v>
      </c>
      <c r="AW293" s="186">
        <f>INDEX(icb_mff_index[Specialised MFF index 2026/27],MATCH($AH293,icb_mff_index[ICB26],0))</f>
        <v>1.0227230607693758</v>
      </c>
      <c r="AX293" s="41">
        <v>1.0315332816591265</v>
      </c>
      <c r="AY293" s="185"/>
      <c r="AZ293" s="185"/>
      <c r="BA293" s="185"/>
      <c r="BB293" s="185"/>
      <c r="BC293" s="187"/>
      <c r="BF293" s="223"/>
      <c r="BG293" s="223"/>
      <c r="BH293" s="223"/>
      <c r="BI293" s="224"/>
      <c r="BJ293" s="225"/>
      <c r="BK293" s="225"/>
      <c r="BL293" s="225"/>
      <c r="BM293" s="226"/>
      <c r="BN293" s="187"/>
      <c r="BO293" s="187"/>
      <c r="BP293" s="227"/>
      <c r="CD293" s="228">
        <f t="shared" si="12"/>
        <v>1.0205869636951461</v>
      </c>
      <c r="CE293" s="218">
        <v>288</v>
      </c>
      <c r="CF293" s="228">
        <f t="shared" si="13"/>
        <v>0.94799365981121708</v>
      </c>
      <c r="CG293" s="218"/>
      <c r="CH293" s="229" t="s">
        <v>14064</v>
      </c>
      <c r="CI293" s="230" t="s">
        <v>14019</v>
      </c>
      <c r="CJ293" s="231" t="str">
        <f t="shared" si="14"/>
        <v>Tk</v>
      </c>
      <c r="CM293"/>
      <c r="CN293"/>
    </row>
    <row r="294" spans="28:92" ht="15" x14ac:dyDescent="0.25">
      <c r="AB294" s="217" t="s">
        <v>392</v>
      </c>
      <c r="AC294" s="218" t="s">
        <v>701</v>
      </c>
      <c r="AD294" s="218" t="s">
        <v>392</v>
      </c>
      <c r="AE294" s="218" t="s">
        <v>701</v>
      </c>
      <c r="AF294" s="218" t="s">
        <v>14101</v>
      </c>
      <c r="AG294" s="218" t="s">
        <v>13427</v>
      </c>
      <c r="AH294" s="219" t="s">
        <v>1013</v>
      </c>
      <c r="AI294" s="220" t="s">
        <v>13426</v>
      </c>
      <c r="AJ294" s="220" t="s">
        <v>13427</v>
      </c>
      <c r="AK294" s="219" t="s">
        <v>1013</v>
      </c>
      <c r="AL294" s="221" t="s">
        <v>12906</v>
      </c>
      <c r="AM294" s="222" t="s">
        <v>13339</v>
      </c>
      <c r="AN294" s="41">
        <v>100</v>
      </c>
      <c r="AO294" s="41">
        <v>85.8</v>
      </c>
      <c r="AP294" s="41">
        <v>18.100000000000001</v>
      </c>
      <c r="AQ294" s="41">
        <v>0</v>
      </c>
      <c r="AR294" s="41">
        <f>INDEX(lad_payment_mff[Non-specialised payment MFF],MATCH(AB294,lad_payment_mff[LAD21],0))</f>
        <v>1.0087856491631642</v>
      </c>
      <c r="AS294" s="41">
        <f>INDEX(lad_payment_mff[Specialised payment MFF],MATCH(AB294,lad_payment_mff[LAD21],0))</f>
        <v>1.013677755532594</v>
      </c>
      <c r="AT294" s="186">
        <f>INDEX(lad_payment_mff[Non-specialised MFF index 2026/27],MATCH(AB294,lad_payment_mff[LAD21],0))</f>
        <v>0.94918183882359475</v>
      </c>
      <c r="AU294" s="186">
        <f>INDEX(lad_payment_mff[Specialised MFF index 2026/27],MATCH(AB294,lad_payment_mff[LAD21],0))</f>
        <v>0.94159120099387406</v>
      </c>
      <c r="AV294" s="186">
        <f>INDEX(icb_mff_index[Non-specialised MFF index 2026/27],MATCH($AH294,icb_mff_index[ICB26],0))</f>
        <v>0.95069040392551007</v>
      </c>
      <c r="AW294" s="186">
        <f>INDEX(icb_mff_index[Specialised MFF index 2026/27],MATCH($AH294,icb_mff_index[ICB26],0))</f>
        <v>0.94509951835263206</v>
      </c>
      <c r="AX294" s="41">
        <v>0.95063238512158976</v>
      </c>
      <c r="AY294" s="185"/>
      <c r="AZ294" s="185"/>
      <c r="BA294" s="185"/>
      <c r="BB294" s="185"/>
      <c r="BC294" s="187"/>
      <c r="BF294" s="223"/>
      <c r="BG294" s="223"/>
      <c r="BH294" s="223"/>
      <c r="BI294" s="224"/>
      <c r="BJ294" s="225"/>
      <c r="BK294" s="225"/>
      <c r="BL294" s="225"/>
      <c r="BM294" s="226"/>
      <c r="BN294" s="187"/>
      <c r="BO294" s="187"/>
      <c r="BP294" s="227"/>
      <c r="CD294" s="228">
        <f t="shared" si="12"/>
        <v>0.94159120099387406</v>
      </c>
      <c r="CE294" s="218">
        <v>289</v>
      </c>
      <c r="CF294" s="228">
        <f t="shared" si="13"/>
        <v>0.94794677601287858</v>
      </c>
      <c r="CG294" s="218"/>
      <c r="CH294" s="229" t="s">
        <v>14066</v>
      </c>
      <c r="CI294" s="230" t="s">
        <v>14073</v>
      </c>
      <c r="CJ294" s="231" t="str">
        <f t="shared" si="14"/>
        <v>Wd</v>
      </c>
      <c r="CM294"/>
      <c r="CN294"/>
    </row>
    <row r="295" spans="28:92" ht="15" x14ac:dyDescent="0.25">
      <c r="AB295" s="217" t="s">
        <v>329</v>
      </c>
      <c r="AC295" s="218" t="s">
        <v>638</v>
      </c>
      <c r="AD295" s="218" t="s">
        <v>329</v>
      </c>
      <c r="AE295" s="218" t="s">
        <v>638</v>
      </c>
      <c r="AF295" s="218" t="s">
        <v>14087</v>
      </c>
      <c r="AG295" s="218" t="s">
        <v>14088</v>
      </c>
      <c r="AH295" s="219" t="s">
        <v>971</v>
      </c>
      <c r="AI295" s="220" t="s">
        <v>13380</v>
      </c>
      <c r="AJ295" s="220" t="s">
        <v>14157</v>
      </c>
      <c r="AK295" s="219" t="s">
        <v>971</v>
      </c>
      <c r="AL295" s="221" t="s">
        <v>12896</v>
      </c>
      <c r="AM295" s="222" t="s">
        <v>13341</v>
      </c>
      <c r="AN295" s="41">
        <v>100</v>
      </c>
      <c r="AO295" s="41">
        <v>100.7</v>
      </c>
      <c r="AP295" s="41">
        <v>18.600000000000001</v>
      </c>
      <c r="AQ295" s="41">
        <v>0</v>
      </c>
      <c r="AR295" s="41">
        <f>INDEX(lad_payment_mff[Non-specialised payment MFF],MATCH(AB295,lad_payment_mff[LAD21],0))</f>
        <v>1.0279942881012603</v>
      </c>
      <c r="AS295" s="41">
        <f>INDEX(lad_payment_mff[Specialised payment MFF],MATCH(AB295,lad_payment_mff[LAD21],0))</f>
        <v>1.0287461450655533</v>
      </c>
      <c r="AT295" s="186">
        <f>INDEX(lad_payment_mff[Non-specialised MFF index 2026/27],MATCH(AB295,lad_payment_mff[LAD21],0))</f>
        <v>0.96725554084709742</v>
      </c>
      <c r="AU295" s="186">
        <f>INDEX(lad_payment_mff[Specialised MFF index 2026/27],MATCH(AB295,lad_payment_mff[LAD21],0))</f>
        <v>0.95558801893719336</v>
      </c>
      <c r="AV295" s="186">
        <f>INDEX(icb_mff_index[Non-specialised MFF index 2026/27],MATCH($AH295,icb_mff_index[ICB26],0))</f>
        <v>0.96024774067543872</v>
      </c>
      <c r="AW295" s="186">
        <f>INDEX(icb_mff_index[Specialised MFF index 2026/27],MATCH($AH295,icb_mff_index[ICB26],0))</f>
        <v>0.9495527996963451</v>
      </c>
      <c r="AX295" s="41">
        <v>0.96020134518884181</v>
      </c>
      <c r="AY295" s="185"/>
      <c r="AZ295" s="185"/>
      <c r="BA295" s="185"/>
      <c r="BB295" s="185"/>
      <c r="BC295" s="187"/>
      <c r="BF295" s="223"/>
      <c r="BG295" s="223"/>
      <c r="BH295" s="223"/>
      <c r="BI295" s="224"/>
      <c r="BJ295" s="225"/>
      <c r="BK295" s="225"/>
      <c r="BL295" s="225"/>
      <c r="BM295" s="226"/>
      <c r="BN295" s="187"/>
      <c r="BO295" s="187"/>
      <c r="BP295" s="227"/>
      <c r="CD295" s="228">
        <f t="shared" si="12"/>
        <v>0.95558801893719336</v>
      </c>
      <c r="CE295" s="218">
        <v>290</v>
      </c>
      <c r="CF295" s="228">
        <f t="shared" si="13"/>
        <v>0.94770870764626303</v>
      </c>
      <c r="CG295" s="218"/>
      <c r="CH295" s="229" t="s">
        <v>14046</v>
      </c>
      <c r="CI295" s="230" t="s">
        <v>14065</v>
      </c>
      <c r="CJ295" s="231" t="str">
        <f t="shared" si="14"/>
        <v>If</v>
      </c>
      <c r="CM295"/>
      <c r="CN295"/>
    </row>
    <row r="296" spans="28:92" ht="15" x14ac:dyDescent="0.25">
      <c r="AB296" s="217" t="s">
        <v>314</v>
      </c>
      <c r="AC296" s="218" t="s">
        <v>623</v>
      </c>
      <c r="AD296" s="218" t="s">
        <v>314</v>
      </c>
      <c r="AE296" s="218" t="s">
        <v>623</v>
      </c>
      <c r="AF296" s="218" t="s">
        <v>14067</v>
      </c>
      <c r="AG296" s="218" t="s">
        <v>13389</v>
      </c>
      <c r="AH296" s="219" t="s">
        <v>1007</v>
      </c>
      <c r="AI296" s="220" t="s">
        <v>13388</v>
      </c>
      <c r="AJ296" s="220" t="s">
        <v>13389</v>
      </c>
      <c r="AK296" s="219" t="s">
        <v>1007</v>
      </c>
      <c r="AL296" s="221" t="s">
        <v>12898</v>
      </c>
      <c r="AM296" s="222" t="s">
        <v>12899</v>
      </c>
      <c r="AN296" s="41">
        <v>100</v>
      </c>
      <c r="AO296" s="41">
        <v>93.5</v>
      </c>
      <c r="AP296" s="41">
        <v>20.399999999999999</v>
      </c>
      <c r="AQ296" s="41">
        <v>0</v>
      </c>
      <c r="AR296" s="41">
        <f>INDEX(lad_payment_mff[Non-specialised payment MFF],MATCH(AB296,lad_payment_mff[LAD21],0))</f>
        <v>1.0144636991495697</v>
      </c>
      <c r="AS296" s="41">
        <f>INDEX(lad_payment_mff[Specialised payment MFF],MATCH(AB296,lad_payment_mff[LAD21],0))</f>
        <v>1.022052913467896</v>
      </c>
      <c r="AT296" s="186">
        <f>INDEX(lad_payment_mff[Non-specialised MFF index 2026/27],MATCH(AB296,lad_payment_mff[LAD21],0))</f>
        <v>0.95452440285739126</v>
      </c>
      <c r="AU296" s="186">
        <f>INDEX(lad_payment_mff[Specialised MFF index 2026/27],MATCH(AB296,lad_payment_mff[LAD21],0))</f>
        <v>0.9493707689835752</v>
      </c>
      <c r="AV296" s="186">
        <f>INDEX(icb_mff_index[Non-specialised MFF index 2026/27],MATCH($AH296,icb_mff_index[ICB26],0))</f>
        <v>0.95726056788736957</v>
      </c>
      <c r="AW296" s="186">
        <f>INDEX(icb_mff_index[Specialised MFF index 2026/27],MATCH($AH296,icb_mff_index[ICB26],0))</f>
        <v>0.95991995059400237</v>
      </c>
      <c r="AX296" s="41">
        <v>0.95720498193694259</v>
      </c>
      <c r="AY296" s="185"/>
      <c r="AZ296" s="185"/>
      <c r="BA296" s="185"/>
      <c r="BB296" s="185"/>
      <c r="BC296" s="187"/>
      <c r="BF296" s="223"/>
      <c r="BG296" s="223"/>
      <c r="BH296" s="223"/>
      <c r="BI296" s="224"/>
      <c r="BJ296" s="225"/>
      <c r="BK296" s="225"/>
      <c r="BL296" s="225"/>
      <c r="BM296" s="226"/>
      <c r="BN296" s="187"/>
      <c r="BO296" s="187"/>
      <c r="BP296" s="227"/>
      <c r="CD296" s="228">
        <f t="shared" si="12"/>
        <v>0.9493707689835752</v>
      </c>
      <c r="CE296" s="218">
        <v>291</v>
      </c>
      <c r="CF296" s="228">
        <f t="shared" si="13"/>
        <v>0.94737779318502191</v>
      </c>
      <c r="CG296" s="218"/>
      <c r="CH296" s="229" t="s">
        <v>14044</v>
      </c>
      <c r="CI296" s="230" t="s">
        <v>14015</v>
      </c>
      <c r="CJ296" s="231" t="str">
        <f t="shared" si="14"/>
        <v>Hp</v>
      </c>
      <c r="CM296"/>
      <c r="CN296"/>
    </row>
    <row r="297" spans="28:92" ht="15" x14ac:dyDescent="0.25">
      <c r="AB297" s="217" t="s">
        <v>419</v>
      </c>
      <c r="AC297" s="218" t="s">
        <v>728</v>
      </c>
      <c r="AD297" s="218" t="s">
        <v>419</v>
      </c>
      <c r="AE297" s="218" t="s">
        <v>728</v>
      </c>
      <c r="AF297" s="218" t="s">
        <v>419</v>
      </c>
      <c r="AG297" s="218" t="s">
        <v>728</v>
      </c>
      <c r="AH297" s="219" t="s">
        <v>1216</v>
      </c>
      <c r="AI297" s="220" t="s">
        <v>13390</v>
      </c>
      <c r="AJ297" s="220" t="s">
        <v>14163</v>
      </c>
      <c r="AK297" s="219" t="s">
        <v>1216</v>
      </c>
      <c r="AL297" s="221" t="s">
        <v>12898</v>
      </c>
      <c r="AM297" s="222" t="s">
        <v>12899</v>
      </c>
      <c r="AN297" s="41">
        <v>100</v>
      </c>
      <c r="AO297" s="41">
        <v>98.9</v>
      </c>
      <c r="AP297" s="41">
        <v>17.7</v>
      </c>
      <c r="AQ297" s="41">
        <v>0</v>
      </c>
      <c r="AR297" s="41">
        <f>INDEX(lad_payment_mff[Non-specialised payment MFF],MATCH(AB297,lad_payment_mff[LAD21],0))</f>
        <v>1.0507574257995529</v>
      </c>
      <c r="AS297" s="41">
        <f>INDEX(lad_payment_mff[Specialised payment MFF],MATCH(AB297,lad_payment_mff[LAD21],0))</f>
        <v>1.0588253745760927</v>
      </c>
      <c r="AT297" s="186">
        <f>INDEX(lad_payment_mff[Non-specialised MFF index 2026/27],MATCH(AB297,lad_payment_mff[LAD21],0))</f>
        <v>0.98867372509246498</v>
      </c>
      <c r="AU297" s="186">
        <f>INDEX(lad_payment_mff[Specialised MFF index 2026/27],MATCH(AB297,lad_payment_mff[LAD21],0))</f>
        <v>0.98352819784041756</v>
      </c>
      <c r="AV297" s="186">
        <f>INDEX(icb_mff_index[Non-specialised MFF index 2026/27],MATCH($AH297,icb_mff_index[ICB26],0))</f>
        <v>0.98389275543745647</v>
      </c>
      <c r="AW297" s="186">
        <f>INDEX(icb_mff_index[Specialised MFF index 2026/27],MATCH($AH297,icb_mff_index[ICB26],0))</f>
        <v>0.98081352752426731</v>
      </c>
      <c r="AX297" s="41">
        <v>0.98384511209148195</v>
      </c>
      <c r="AY297" s="185"/>
      <c r="AZ297" s="185"/>
      <c r="BA297" s="185"/>
      <c r="BB297" s="185"/>
      <c r="BC297" s="187"/>
      <c r="BF297" s="223"/>
      <c r="BG297" s="223"/>
      <c r="BH297" s="223"/>
      <c r="BI297" s="224"/>
      <c r="BJ297" s="225"/>
      <c r="BK297" s="225"/>
      <c r="BL297" s="225"/>
      <c r="BM297" s="226"/>
      <c r="BN297" s="187"/>
      <c r="BO297" s="187"/>
      <c r="BP297" s="227"/>
      <c r="CD297" s="228">
        <f t="shared" si="12"/>
        <v>0.98352819784041756</v>
      </c>
      <c r="CE297" s="218">
        <v>292</v>
      </c>
      <c r="CF297" s="228">
        <f t="shared" si="13"/>
        <v>0.94699026825256372</v>
      </c>
      <c r="CG297" s="218"/>
      <c r="CH297" s="229" t="s">
        <v>14054</v>
      </c>
      <c r="CI297" s="230" t="s">
        <v>14015</v>
      </c>
      <c r="CJ297" s="231" t="str">
        <f t="shared" si="14"/>
        <v>Mp</v>
      </c>
      <c r="CM297"/>
      <c r="CN297"/>
    </row>
    <row r="298" spans="28:92" ht="15" x14ac:dyDescent="0.25">
      <c r="AB298" s="217" t="s">
        <v>288</v>
      </c>
      <c r="AC298" s="218" t="s">
        <v>597</v>
      </c>
      <c r="AD298" s="218" t="s">
        <v>288</v>
      </c>
      <c r="AE298" s="218" t="s">
        <v>597</v>
      </c>
      <c r="AF298" s="218" t="s">
        <v>14095</v>
      </c>
      <c r="AG298" s="218" t="s">
        <v>14096</v>
      </c>
      <c r="AH298" s="219" t="s">
        <v>13413</v>
      </c>
      <c r="AI298" s="220" t="s">
        <v>13414</v>
      </c>
      <c r="AJ298" s="220" t="s">
        <v>14184</v>
      </c>
      <c r="AK298" s="219" t="s">
        <v>1133</v>
      </c>
      <c r="AL298" s="221" t="s">
        <v>12904</v>
      </c>
      <c r="AM298" s="222" t="s">
        <v>13338</v>
      </c>
      <c r="AN298" s="41">
        <v>100</v>
      </c>
      <c r="AO298" s="41">
        <v>76.2</v>
      </c>
      <c r="AP298" s="41">
        <v>8.6999999999999993</v>
      </c>
      <c r="AQ298" s="41">
        <v>0</v>
      </c>
      <c r="AR298" s="41">
        <f>INDEX(lad_payment_mff[Non-specialised payment MFF],MATCH(AB298,lad_payment_mff[LAD21],0))</f>
        <v>1.0786761371591591</v>
      </c>
      <c r="AS298" s="41">
        <f>INDEX(lad_payment_mff[Specialised payment MFF],MATCH(AB298,lad_payment_mff[LAD21],0))</f>
        <v>1.0816196329719305</v>
      </c>
      <c r="AT298" s="186">
        <f>INDEX(lad_payment_mff[Non-specialised MFF index 2026/27],MATCH(AB298,lad_payment_mff[LAD21],0))</f>
        <v>1.0149428674101404</v>
      </c>
      <c r="AU298" s="186">
        <f>INDEX(lad_payment_mff[Specialised MFF index 2026/27],MATCH(AB298,lad_payment_mff[LAD21],0))</f>
        <v>1.0047014681638098</v>
      </c>
      <c r="AV298" s="186">
        <f>INDEX(icb_mff_index[Non-specialised MFF index 2026/27],MATCH($AH298,icb_mff_index[ICB26],0))</f>
        <v>1.0315699499400568</v>
      </c>
      <c r="AW298" s="186">
        <f>INDEX(icb_mff_index[Specialised MFF index 2026/27],MATCH($AH298,icb_mff_index[ICB26],0))</f>
        <v>1.0227230607693758</v>
      </c>
      <c r="AX298" s="41">
        <v>1.0315332816591265</v>
      </c>
      <c r="AY298" s="185"/>
      <c r="AZ298" s="185"/>
      <c r="BA298" s="185"/>
      <c r="BB298" s="185"/>
      <c r="BC298" s="187"/>
      <c r="BF298" s="223"/>
      <c r="BG298" s="223"/>
      <c r="BH298" s="223"/>
      <c r="BI298" s="224"/>
      <c r="BJ298" s="225"/>
      <c r="BK298" s="225"/>
      <c r="BL298" s="225"/>
      <c r="BM298" s="226"/>
      <c r="BN298" s="187"/>
      <c r="BO298" s="187"/>
      <c r="BP298" s="227"/>
      <c r="CD298" s="228">
        <f t="shared" si="12"/>
        <v>1.0047014681638098</v>
      </c>
      <c r="CE298" s="218">
        <v>293</v>
      </c>
      <c r="CF298" s="228">
        <f t="shared" si="13"/>
        <v>0.94601395492990148</v>
      </c>
      <c r="CG298" s="218"/>
      <c r="CH298" s="229" t="s">
        <v>14045</v>
      </c>
      <c r="CI298" s="230" t="s">
        <v>14019</v>
      </c>
      <c r="CJ298" s="231" t="str">
        <f t="shared" si="14"/>
        <v>Rk</v>
      </c>
      <c r="CM298"/>
      <c r="CN298"/>
    </row>
    <row r="299" spans="28:92" ht="15" x14ac:dyDescent="0.25">
      <c r="AB299" s="217" t="s">
        <v>239</v>
      </c>
      <c r="AC299" s="218" t="s">
        <v>548</v>
      </c>
      <c r="AD299" s="218" t="s">
        <v>239</v>
      </c>
      <c r="AE299" s="218" t="s">
        <v>548</v>
      </c>
      <c r="AF299" s="218" t="s">
        <v>14038</v>
      </c>
      <c r="AG299" s="218" t="s">
        <v>14039</v>
      </c>
      <c r="AH299" s="219" t="s">
        <v>13402</v>
      </c>
      <c r="AI299" s="220" t="s">
        <v>13403</v>
      </c>
      <c r="AJ299" s="220" t="s">
        <v>14171</v>
      </c>
      <c r="AK299" s="219" t="s">
        <v>950</v>
      </c>
      <c r="AL299" s="221" t="s">
        <v>12900</v>
      </c>
      <c r="AM299" s="222" t="s">
        <v>13340</v>
      </c>
      <c r="AN299" s="41">
        <v>100</v>
      </c>
      <c r="AO299" s="41">
        <v>82.7</v>
      </c>
      <c r="AP299" s="41">
        <v>16.2</v>
      </c>
      <c r="AQ299" s="41">
        <v>0</v>
      </c>
      <c r="AR299" s="41">
        <f>INDEX(lad_payment_mff[Non-specialised payment MFF],MATCH(AB299,lad_payment_mff[LAD21],0))</f>
        <v>1.0432408159755107</v>
      </c>
      <c r="AS299" s="41">
        <f>INDEX(lad_payment_mff[Specialised payment MFF],MATCH(AB299,lad_payment_mff[LAD21],0))</f>
        <v>1.0887992073735635</v>
      </c>
      <c r="AT299" s="186">
        <f>INDEX(lad_payment_mff[Non-specialised MFF index 2026/27],MATCH(AB299,lad_payment_mff[LAD21],0))</f>
        <v>0.98160123200097171</v>
      </c>
      <c r="AU299" s="186">
        <f>INDEX(lad_payment_mff[Specialised MFF index 2026/27],MATCH(AB299,lad_payment_mff[LAD21],0))</f>
        <v>1.0113704751993915</v>
      </c>
      <c r="AV299" s="186">
        <f>INDEX(icb_mff_index[Non-specialised MFF index 2026/27],MATCH($AH299,icb_mff_index[ICB26],0))</f>
        <v>0.96786059043145989</v>
      </c>
      <c r="AW299" s="186">
        <f>INDEX(icb_mff_index[Specialised MFF index 2026/27],MATCH($AH299,icb_mff_index[ICB26],0))</f>
        <v>1.0132629159474114</v>
      </c>
      <c r="AX299" s="41">
        <v>0.96781310469859927</v>
      </c>
      <c r="AY299" s="185"/>
      <c r="AZ299" s="185"/>
      <c r="BA299" s="185"/>
      <c r="BB299" s="185"/>
      <c r="BC299" s="187"/>
      <c r="BF299" s="223"/>
      <c r="BG299" s="223"/>
      <c r="BH299" s="223"/>
      <c r="BI299" s="224"/>
      <c r="BJ299" s="225"/>
      <c r="BK299" s="225"/>
      <c r="BL299" s="225"/>
      <c r="BM299" s="226"/>
      <c r="BN299" s="187"/>
      <c r="BO299" s="187"/>
      <c r="BP299" s="227"/>
      <c r="CD299" s="228">
        <f t="shared" si="12"/>
        <v>1.0113704751993915</v>
      </c>
      <c r="CE299" s="218">
        <v>294</v>
      </c>
      <c r="CF299" s="228">
        <f t="shared" si="13"/>
        <v>0.94561441735409857</v>
      </c>
      <c r="CG299" s="218"/>
      <c r="CH299" s="229" t="s">
        <v>14057</v>
      </c>
      <c r="CI299" s="230" t="s">
        <v>14058</v>
      </c>
      <c r="CJ299" s="231" t="str">
        <f t="shared" si="14"/>
        <v>Os</v>
      </c>
      <c r="CM299"/>
      <c r="CN299"/>
    </row>
    <row r="300" spans="28:92" ht="15" x14ac:dyDescent="0.25">
      <c r="AB300" s="217" t="s">
        <v>169</v>
      </c>
      <c r="AC300" s="218" t="s">
        <v>478</v>
      </c>
      <c r="AD300" s="218" t="s">
        <v>169</v>
      </c>
      <c r="AE300" s="218" t="s">
        <v>478</v>
      </c>
      <c r="AF300" s="218" t="s">
        <v>169</v>
      </c>
      <c r="AG300" s="218" t="s">
        <v>478</v>
      </c>
      <c r="AH300" s="219" t="s">
        <v>13405</v>
      </c>
      <c r="AI300" s="220" t="s">
        <v>14149</v>
      </c>
      <c r="AJ300" s="220" t="s">
        <v>14179</v>
      </c>
      <c r="AK300" s="219" t="s">
        <v>952</v>
      </c>
      <c r="AL300" s="221" t="s">
        <v>12902</v>
      </c>
      <c r="AM300" s="222" t="s">
        <v>12903</v>
      </c>
      <c r="AN300" s="41">
        <v>100</v>
      </c>
      <c r="AO300" s="41">
        <v>72.599999999999994</v>
      </c>
      <c r="AP300" s="41">
        <v>20.3</v>
      </c>
      <c r="AQ300" s="41">
        <v>0</v>
      </c>
      <c r="AR300" s="41">
        <f>INDEX(lad_payment_mff[Non-specialised payment MFF],MATCH(AB300,lad_payment_mff[LAD21],0))</f>
        <v>1.1644654148644915</v>
      </c>
      <c r="AS300" s="41">
        <f>INDEX(lad_payment_mff[Specialised payment MFF],MATCH(AB300,lad_payment_mff[LAD21],0))</f>
        <v>1.1668976834957552</v>
      </c>
      <c r="AT300" s="186">
        <f>INDEX(lad_payment_mff[Non-specialised MFF index 2026/27],MATCH(AB300,lad_payment_mff[LAD21],0))</f>
        <v>1.095663310282464</v>
      </c>
      <c r="AU300" s="186">
        <f>INDEX(lad_payment_mff[Specialised MFF index 2026/27],MATCH(AB300,lad_payment_mff[LAD21],0))</f>
        <v>1.0839150659495822</v>
      </c>
      <c r="AV300" s="186">
        <f>INDEX(icb_mff_index[Non-specialised MFF index 2026/27],MATCH($AH300,icb_mff_index[ICB26],0))</f>
        <v>1.0880639772832355</v>
      </c>
      <c r="AW300" s="186">
        <f>INDEX(icb_mff_index[Specialised MFF index 2026/27],MATCH($AH300,icb_mff_index[ICB26],0))</f>
        <v>1.0836894139797804</v>
      </c>
      <c r="AX300" s="41">
        <v>1.0880089204719068</v>
      </c>
      <c r="AY300" s="185"/>
      <c r="AZ300" s="185"/>
      <c r="BA300" s="185"/>
      <c r="BB300" s="185"/>
      <c r="BC300" s="187"/>
      <c r="BF300" s="223"/>
      <c r="BG300" s="223"/>
      <c r="BH300" s="223"/>
      <c r="BI300" s="224"/>
      <c r="BJ300" s="225"/>
      <c r="BK300" s="225"/>
      <c r="BL300" s="225"/>
      <c r="BM300" s="226"/>
      <c r="BN300" s="187"/>
      <c r="BO300" s="187"/>
      <c r="BP300" s="227"/>
      <c r="CD300" s="228">
        <f t="shared" si="12"/>
        <v>1.0839150659495822</v>
      </c>
      <c r="CE300" s="218">
        <v>295</v>
      </c>
      <c r="CF300" s="228">
        <f t="shared" si="13"/>
        <v>0.94550763344042588</v>
      </c>
      <c r="CG300" s="218"/>
      <c r="CH300" s="229" t="s">
        <v>14064</v>
      </c>
      <c r="CI300" s="230" t="s">
        <v>14015</v>
      </c>
      <c r="CJ300" s="231" t="str">
        <f t="shared" si="14"/>
        <v>Tp</v>
      </c>
      <c r="CM300"/>
      <c r="CN300"/>
    </row>
    <row r="301" spans="28:92" ht="15" x14ac:dyDescent="0.25">
      <c r="AB301" s="217" t="s">
        <v>228</v>
      </c>
      <c r="AC301" s="218" t="s">
        <v>537</v>
      </c>
      <c r="AD301" s="218" t="s">
        <v>228</v>
      </c>
      <c r="AE301" s="218" t="s">
        <v>537</v>
      </c>
      <c r="AF301" s="218" t="s">
        <v>228</v>
      </c>
      <c r="AG301" s="218" t="s">
        <v>537</v>
      </c>
      <c r="AH301" s="219" t="s">
        <v>1031</v>
      </c>
      <c r="AI301" s="220" t="s">
        <v>13379</v>
      </c>
      <c r="AJ301" s="220" t="s">
        <v>14156</v>
      </c>
      <c r="AK301" s="219" t="s">
        <v>1031</v>
      </c>
      <c r="AL301" s="221" t="s">
        <v>12896</v>
      </c>
      <c r="AM301" s="222" t="s">
        <v>13341</v>
      </c>
      <c r="AN301" s="41">
        <v>100</v>
      </c>
      <c r="AO301" s="41">
        <v>121.9</v>
      </c>
      <c r="AP301" s="41">
        <v>25.7</v>
      </c>
      <c r="AQ301" s="41">
        <v>0</v>
      </c>
      <c r="AR301" s="41">
        <f>INDEX(lad_payment_mff[Non-specialised payment MFF],MATCH(AB301,lad_payment_mff[LAD21],0))</f>
        <v>1.0332363746820807</v>
      </c>
      <c r="AS301" s="41">
        <f>INDEX(lad_payment_mff[Specialised payment MFF],MATCH(AB301,lad_payment_mff[LAD21],0))</f>
        <v>1.0369651481277133</v>
      </c>
      <c r="AT301" s="186">
        <f>INDEX(lad_payment_mff[Non-specialised MFF index 2026/27],MATCH(AB301,lad_payment_mff[LAD21],0))</f>
        <v>0.97218790024791113</v>
      </c>
      <c r="AU301" s="186">
        <f>INDEX(lad_payment_mff[Specialised MFF index 2026/27],MATCH(AB301,lad_payment_mff[LAD21],0))</f>
        <v>0.9632225368320898</v>
      </c>
      <c r="AV301" s="186">
        <f>INDEX(icb_mff_index[Non-specialised MFF index 2026/27],MATCH($AH301,icb_mff_index[ICB26],0))</f>
        <v>0.97762407525489903</v>
      </c>
      <c r="AW301" s="186">
        <f>INDEX(icb_mff_index[Specialised MFF index 2026/27],MATCH($AH301,icb_mff_index[ICB26],0))</f>
        <v>0.96591141646895295</v>
      </c>
      <c r="AX301" s="41">
        <v>0.97757508056422171</v>
      </c>
      <c r="AY301" s="185"/>
      <c r="AZ301" s="185"/>
      <c r="BA301" s="185"/>
      <c r="BB301" s="185"/>
      <c r="BC301" s="187"/>
      <c r="BF301" s="223"/>
      <c r="BG301" s="223"/>
      <c r="BH301" s="223"/>
      <c r="BI301" s="224"/>
      <c r="BJ301" s="225"/>
      <c r="BK301" s="225"/>
      <c r="BL301" s="225"/>
      <c r="BM301" s="226"/>
      <c r="BN301" s="187"/>
      <c r="BO301" s="187"/>
      <c r="BP301" s="227"/>
      <c r="CD301" s="228">
        <f t="shared" si="12"/>
        <v>0.9632225368320898</v>
      </c>
      <c r="CE301" s="218">
        <v>296</v>
      </c>
      <c r="CF301" s="228">
        <f t="shared" si="13"/>
        <v>0.94534588739472836</v>
      </c>
      <c r="CG301" s="218"/>
      <c r="CH301" s="229" t="s">
        <v>14046</v>
      </c>
      <c r="CI301" s="230" t="s">
        <v>14063</v>
      </c>
      <c r="CJ301" s="231" t="str">
        <f t="shared" si="14"/>
        <v>Ih</v>
      </c>
      <c r="CM301"/>
      <c r="CN301"/>
    </row>
    <row r="302" spans="28:92" ht="15" x14ac:dyDescent="0.25">
      <c r="AB302" s="217" t="s">
        <v>427</v>
      </c>
      <c r="AC302" s="218" t="s">
        <v>736</v>
      </c>
      <c r="AD302" s="218" t="s">
        <v>427</v>
      </c>
      <c r="AE302" s="218" t="s">
        <v>736</v>
      </c>
      <c r="AF302" s="218" t="s">
        <v>427</v>
      </c>
      <c r="AG302" s="218" t="s">
        <v>736</v>
      </c>
      <c r="AH302" s="219" t="s">
        <v>1015</v>
      </c>
      <c r="AI302" s="220" t="s">
        <v>13420</v>
      </c>
      <c r="AJ302" s="220" t="s">
        <v>14186</v>
      </c>
      <c r="AK302" s="219" t="s">
        <v>1015</v>
      </c>
      <c r="AL302" s="221" t="s">
        <v>12906</v>
      </c>
      <c r="AM302" s="222" t="s">
        <v>13339</v>
      </c>
      <c r="AN302" s="41">
        <v>100</v>
      </c>
      <c r="AO302" s="41">
        <v>82.5</v>
      </c>
      <c r="AP302" s="41">
        <v>13.4</v>
      </c>
      <c r="AQ302" s="41">
        <v>0</v>
      </c>
      <c r="AR302" s="41">
        <f>INDEX(lad_payment_mff[Non-specialised payment MFF],MATCH(AB302,lad_payment_mff[LAD21],0))</f>
        <v>1.0445595080373307</v>
      </c>
      <c r="AS302" s="41">
        <f>INDEX(lad_payment_mff[Specialised payment MFF],MATCH(AB302,lad_payment_mff[LAD21],0))</f>
        <v>1.0618655315870054</v>
      </c>
      <c r="AT302" s="186">
        <f>INDEX(lad_payment_mff[Non-specialised MFF index 2026/27],MATCH(AB302,lad_payment_mff[LAD21],0))</f>
        <v>0.9828420095210717</v>
      </c>
      <c r="AU302" s="186">
        <f>INDEX(lad_payment_mff[Specialised MFF index 2026/27],MATCH(AB302,lad_payment_mff[LAD21],0))</f>
        <v>0.98635215750165239</v>
      </c>
      <c r="AV302" s="186">
        <f>INDEX(icb_mff_index[Non-specialised MFF index 2026/27],MATCH($AH302,icb_mff_index[ICB26],0))</f>
        <v>0.9870589466275258</v>
      </c>
      <c r="AW302" s="186">
        <f>INDEX(icb_mff_index[Specialised MFF index 2026/27],MATCH($AH302,icb_mff_index[ICB26],0))</f>
        <v>0.98817797268250784</v>
      </c>
      <c r="AX302" s="41">
        <v>0.98701175028969845</v>
      </c>
      <c r="AY302" s="185"/>
      <c r="AZ302" s="185"/>
      <c r="BA302" s="185"/>
      <c r="BB302" s="185"/>
      <c r="BC302" s="187"/>
      <c r="BF302" s="223"/>
      <c r="BG302" s="223"/>
      <c r="BH302" s="223"/>
      <c r="BI302" s="224"/>
      <c r="BJ302" s="225"/>
      <c r="BK302" s="225"/>
      <c r="BL302" s="225"/>
      <c r="BM302" s="226"/>
      <c r="BN302" s="187"/>
      <c r="BO302" s="187"/>
      <c r="BP302" s="227"/>
      <c r="CD302" s="228">
        <f t="shared" si="12"/>
        <v>0.98635215750165239</v>
      </c>
      <c r="CE302" s="218">
        <v>297</v>
      </c>
      <c r="CF302" s="228">
        <f t="shared" si="13"/>
        <v>0.94513748046262236</v>
      </c>
      <c r="CG302" s="218"/>
      <c r="CH302" s="229" t="s">
        <v>14064</v>
      </c>
      <c r="CI302" s="230" t="s">
        <v>14048</v>
      </c>
      <c r="CJ302" s="231" t="str">
        <f t="shared" si="14"/>
        <v>Tj</v>
      </c>
      <c r="CM302"/>
      <c r="CN302"/>
    </row>
    <row r="303" spans="28:92" ht="15" x14ac:dyDescent="0.25">
      <c r="AB303" s="217" t="s">
        <v>358</v>
      </c>
      <c r="AC303" s="218" t="s">
        <v>667</v>
      </c>
      <c r="AD303" s="218" t="s">
        <v>358</v>
      </c>
      <c r="AE303" s="218" t="s">
        <v>667</v>
      </c>
      <c r="AF303" s="218" t="s">
        <v>14051</v>
      </c>
      <c r="AG303" s="218" t="s">
        <v>14052</v>
      </c>
      <c r="AH303" s="219" t="s">
        <v>939</v>
      </c>
      <c r="AI303" s="220" t="s">
        <v>13412</v>
      </c>
      <c r="AJ303" s="220" t="s">
        <v>14180</v>
      </c>
      <c r="AK303" s="219" t="s">
        <v>939</v>
      </c>
      <c r="AL303" s="221" t="s">
        <v>12904</v>
      </c>
      <c r="AM303" s="222" t="s">
        <v>13338</v>
      </c>
      <c r="AN303" s="41">
        <v>100</v>
      </c>
      <c r="AO303" s="41">
        <v>73.599999999999994</v>
      </c>
      <c r="AP303" s="41">
        <v>9.6</v>
      </c>
      <c r="AQ303" s="41">
        <v>0</v>
      </c>
      <c r="AR303" s="41">
        <f>INDEX(lad_payment_mff[Non-specialised payment MFF],MATCH(AB303,lad_payment_mff[LAD21],0))</f>
        <v>1.0661399310715338</v>
      </c>
      <c r="AS303" s="41">
        <f>INDEX(lad_payment_mff[Specialised payment MFF],MATCH(AB303,lad_payment_mff[LAD21],0))</f>
        <v>1.0696595292976436</v>
      </c>
      <c r="AT303" s="186">
        <f>INDEX(lad_payment_mff[Non-specialised MFF index 2026/27],MATCH(AB303,lad_payment_mff[LAD21],0))</f>
        <v>1.0031473594585811</v>
      </c>
      <c r="AU303" s="186">
        <f>INDEX(lad_payment_mff[Specialised MFF index 2026/27],MATCH(AB303,lad_payment_mff[LAD21],0))</f>
        <v>0.99359189382303248</v>
      </c>
      <c r="AV303" s="186">
        <f>INDEX(icb_mff_index[Non-specialised MFF index 2026/27],MATCH($AH303,icb_mff_index[ICB26],0))</f>
        <v>0.99863131400663807</v>
      </c>
      <c r="AW303" s="186">
        <f>INDEX(icb_mff_index[Specialised MFF index 2026/27],MATCH($AH303,icb_mff_index[ICB26],0))</f>
        <v>0.99531339031461297</v>
      </c>
      <c r="AX303" s="41">
        <v>0.99855734254881034</v>
      </c>
      <c r="AY303" s="185"/>
      <c r="AZ303" s="185"/>
      <c r="BA303" s="185"/>
      <c r="BB303" s="185"/>
      <c r="BC303" s="187"/>
      <c r="BF303" s="223"/>
      <c r="BG303" s="223"/>
      <c r="BH303" s="223"/>
      <c r="BI303" s="224"/>
      <c r="BJ303" s="225"/>
      <c r="BK303" s="225"/>
      <c r="BL303" s="225"/>
      <c r="BM303" s="226"/>
      <c r="BN303" s="187"/>
      <c r="BO303" s="187"/>
      <c r="BP303" s="227"/>
      <c r="CD303" s="228">
        <f t="shared" si="12"/>
        <v>0.99359189382303248</v>
      </c>
      <c r="CE303" s="218">
        <v>298</v>
      </c>
      <c r="CF303" s="228">
        <f t="shared" si="13"/>
        <v>0.94472512706167089</v>
      </c>
      <c r="CG303" s="218"/>
      <c r="CH303" s="229" t="s">
        <v>14066</v>
      </c>
      <c r="CI303" s="230" t="s">
        <v>14019</v>
      </c>
      <c r="CJ303" s="231" t="str">
        <f t="shared" si="14"/>
        <v>Wk</v>
      </c>
      <c r="CM303"/>
      <c r="CN303"/>
    </row>
    <row r="304" spans="28:92" ht="15" x14ac:dyDescent="0.25">
      <c r="AB304" s="217" t="s">
        <v>440</v>
      </c>
      <c r="AC304" s="218" t="s">
        <v>749</v>
      </c>
      <c r="AD304" s="218" t="s">
        <v>440</v>
      </c>
      <c r="AE304" s="218" t="s">
        <v>749</v>
      </c>
      <c r="AF304" s="218" t="s">
        <v>440</v>
      </c>
      <c r="AG304" s="218" t="s">
        <v>749</v>
      </c>
      <c r="AH304" s="219" t="s">
        <v>13413</v>
      </c>
      <c r="AI304" s="220" t="s">
        <v>13414</v>
      </c>
      <c r="AJ304" s="220" t="s">
        <v>14184</v>
      </c>
      <c r="AK304" s="219" t="s">
        <v>1211</v>
      </c>
      <c r="AL304" s="221" t="s">
        <v>12904</v>
      </c>
      <c r="AM304" s="222" t="s">
        <v>13338</v>
      </c>
      <c r="AN304" s="41">
        <v>100</v>
      </c>
      <c r="AO304" s="41">
        <v>79.900000000000006</v>
      </c>
      <c r="AP304" s="41">
        <v>8.4</v>
      </c>
      <c r="AQ304" s="41">
        <v>0</v>
      </c>
      <c r="AR304" s="41">
        <f>INDEX(lad_payment_mff[Non-specialised payment MFF],MATCH(AB304,lad_payment_mff[LAD21],0))</f>
        <v>1.1092282056585849</v>
      </c>
      <c r="AS304" s="41">
        <f>INDEX(lad_payment_mff[Specialised payment MFF],MATCH(AB304,lad_payment_mff[LAD21],0))</f>
        <v>1.1223014406552987</v>
      </c>
      <c r="AT304" s="186">
        <f>INDEX(lad_payment_mff[Non-specialised MFF index 2026/27],MATCH(AB304,lad_payment_mff[LAD21],0))</f>
        <v>1.0436897757173775</v>
      </c>
      <c r="AU304" s="186">
        <f>INDEX(lad_payment_mff[Specialised MFF index 2026/27],MATCH(AB304,lad_payment_mff[LAD21],0))</f>
        <v>1.0424902348069696</v>
      </c>
      <c r="AV304" s="186">
        <f>INDEX(icb_mff_index[Non-specialised MFF index 2026/27],MATCH($AH304,icb_mff_index[ICB26],0))</f>
        <v>1.0315699499400568</v>
      </c>
      <c r="AW304" s="186">
        <f>INDEX(icb_mff_index[Specialised MFF index 2026/27],MATCH($AH304,icb_mff_index[ICB26],0))</f>
        <v>1.0227230607693758</v>
      </c>
      <c r="AX304" s="41">
        <v>1.0315332816591265</v>
      </c>
      <c r="AY304" s="185"/>
      <c r="AZ304" s="185"/>
      <c r="BA304" s="185"/>
      <c r="BB304" s="185"/>
      <c r="BC304" s="187"/>
      <c r="BF304" s="223"/>
      <c r="BG304" s="223"/>
      <c r="BH304" s="223"/>
      <c r="BI304" s="224"/>
      <c r="BJ304" s="225"/>
      <c r="BK304" s="225"/>
      <c r="BL304" s="225"/>
      <c r="BM304" s="226"/>
      <c r="BN304" s="187"/>
      <c r="BO304" s="187"/>
      <c r="BP304" s="227"/>
      <c r="CD304" s="228">
        <f t="shared" si="12"/>
        <v>1.0424902348069696</v>
      </c>
      <c r="CE304" s="218">
        <v>299</v>
      </c>
      <c r="CF304" s="228">
        <f t="shared" si="13"/>
        <v>0.94422420065808221</v>
      </c>
      <c r="CG304" s="218"/>
      <c r="CH304" s="229" t="s">
        <v>14056</v>
      </c>
      <c r="CI304" s="230" t="s">
        <v>14032</v>
      </c>
      <c r="CJ304" s="231" t="str">
        <f t="shared" si="14"/>
        <v>Um</v>
      </c>
      <c r="CM304"/>
      <c r="CN304"/>
    </row>
    <row r="305" spans="28:92" ht="15" x14ac:dyDescent="0.25">
      <c r="AB305" s="217" t="s">
        <v>223</v>
      </c>
      <c r="AC305" s="218" t="s">
        <v>532</v>
      </c>
      <c r="AD305" s="218" t="s">
        <v>223</v>
      </c>
      <c r="AE305" s="218" t="s">
        <v>532</v>
      </c>
      <c r="AF305" s="218" t="s">
        <v>223</v>
      </c>
      <c r="AG305" s="218" t="s">
        <v>532</v>
      </c>
      <c r="AH305" s="219" t="s">
        <v>973</v>
      </c>
      <c r="AI305" s="220" t="s">
        <v>13378</v>
      </c>
      <c r="AJ305" s="220" t="s">
        <v>14155</v>
      </c>
      <c r="AK305" s="219" t="s">
        <v>973</v>
      </c>
      <c r="AL305" s="221" t="s">
        <v>12896</v>
      </c>
      <c r="AM305" s="222" t="s">
        <v>13341</v>
      </c>
      <c r="AN305" s="41">
        <v>100</v>
      </c>
      <c r="AO305" s="41">
        <v>118.4</v>
      </c>
      <c r="AP305" s="41">
        <v>29.6</v>
      </c>
      <c r="AQ305" s="41">
        <v>0</v>
      </c>
      <c r="AR305" s="41">
        <f>INDEX(lad_payment_mff[Non-specialised payment MFF],MATCH(AB305,lad_payment_mff[LAD21],0))</f>
        <v>1.0248357938999084</v>
      </c>
      <c r="AS305" s="41">
        <f>INDEX(lad_payment_mff[Specialised payment MFF],MATCH(AB305,lad_payment_mff[LAD21],0))</f>
        <v>1.0262611852569625</v>
      </c>
      <c r="AT305" s="186">
        <f>INDEX(lad_payment_mff[Non-specialised MFF index 2026/27],MATCH(AB305,lad_payment_mff[LAD21],0))</f>
        <v>0.964283665368457</v>
      </c>
      <c r="AU305" s="186">
        <f>INDEX(lad_payment_mff[Specialised MFF index 2026/27],MATCH(AB305,lad_payment_mff[LAD21],0))</f>
        <v>0.95327977425310051</v>
      </c>
      <c r="AV305" s="186">
        <f>INDEX(icb_mff_index[Non-specialised MFF index 2026/27],MATCH($AH305,icb_mff_index[ICB26],0))</f>
        <v>0.96829210996608106</v>
      </c>
      <c r="AW305" s="186">
        <f>INDEX(icb_mff_index[Specialised MFF index 2026/27],MATCH($AH305,icb_mff_index[ICB26],0))</f>
        <v>0.95517235212524743</v>
      </c>
      <c r="AX305" s="41">
        <v>0.96823716045444397</v>
      </c>
      <c r="AY305" s="185"/>
      <c r="AZ305" s="185"/>
      <c r="BA305" s="185"/>
      <c r="BB305" s="185"/>
      <c r="BC305" s="187"/>
      <c r="BF305" s="223"/>
      <c r="BG305" s="223"/>
      <c r="BH305" s="223"/>
      <c r="BI305" s="224"/>
      <c r="BJ305" s="225"/>
      <c r="BK305" s="225"/>
      <c r="BL305" s="225"/>
      <c r="BM305" s="226"/>
      <c r="BN305" s="187"/>
      <c r="BO305" s="187"/>
      <c r="BP305" s="227"/>
      <c r="CD305" s="228">
        <f t="shared" si="12"/>
        <v>0.95327977425310051</v>
      </c>
      <c r="CE305" s="218">
        <v>300</v>
      </c>
      <c r="CF305" s="228">
        <f t="shared" si="13"/>
        <v>0.9441374650048342</v>
      </c>
      <c r="CG305" s="218"/>
      <c r="CH305" s="229" t="s">
        <v>14031</v>
      </c>
      <c r="CI305" s="230" t="s">
        <v>14075</v>
      </c>
      <c r="CJ305" s="231" t="str">
        <f t="shared" si="14"/>
        <v>Kg</v>
      </c>
      <c r="CM305"/>
      <c r="CN305"/>
    </row>
    <row r="306" spans="28:92" ht="15" x14ac:dyDescent="0.25">
      <c r="AB306" s="217" t="s">
        <v>263</v>
      </c>
      <c r="AC306" s="218" t="s">
        <v>572</v>
      </c>
      <c r="AD306" s="218" t="s">
        <v>263</v>
      </c>
      <c r="AE306" s="218" t="s">
        <v>572</v>
      </c>
      <c r="AF306" s="218" t="s">
        <v>14119</v>
      </c>
      <c r="AG306" s="218" t="s">
        <v>14120</v>
      </c>
      <c r="AH306" s="219" t="s">
        <v>13417</v>
      </c>
      <c r="AI306" s="220" t="s">
        <v>13418</v>
      </c>
      <c r="AJ306" s="220" t="s">
        <v>14183</v>
      </c>
      <c r="AK306" s="219" t="s">
        <v>3998</v>
      </c>
      <c r="AL306" s="221" t="s">
        <v>12904</v>
      </c>
      <c r="AM306" s="222" t="s">
        <v>13338</v>
      </c>
      <c r="AN306" s="41">
        <v>100</v>
      </c>
      <c r="AO306" s="41">
        <v>83.4</v>
      </c>
      <c r="AP306" s="41">
        <v>10.8</v>
      </c>
      <c r="AQ306" s="41">
        <v>0</v>
      </c>
      <c r="AR306" s="41">
        <f>INDEX(lad_payment_mff[Non-specialised payment MFF],MATCH(AB306,lad_payment_mff[LAD21],0))</f>
        <v>1.1135503592044038</v>
      </c>
      <c r="AS306" s="41">
        <f>INDEX(lad_payment_mff[Specialised payment MFF],MATCH(AB306,lad_payment_mff[LAD21],0))</f>
        <v>1.1385837219646211</v>
      </c>
      <c r="AT306" s="186">
        <f>INDEX(lad_payment_mff[Non-specialised MFF index 2026/27],MATCH(AB306,lad_payment_mff[LAD21],0))</f>
        <v>1.0477565560623403</v>
      </c>
      <c r="AU306" s="186">
        <f>INDEX(lad_payment_mff[Specialised MFF index 2026/27],MATCH(AB306,lad_payment_mff[LAD21],0))</f>
        <v>1.0576146199769993</v>
      </c>
      <c r="AV306" s="186">
        <f>INDEX(icb_mff_index[Non-specialised MFF index 2026/27],MATCH($AH306,icb_mff_index[ICB26],0))</f>
        <v>1.0099089591019779</v>
      </c>
      <c r="AW306" s="186">
        <f>INDEX(icb_mff_index[Specialised MFF index 2026/27],MATCH($AH306,icb_mff_index[ICB26],0))</f>
        <v>1.0197529474816043</v>
      </c>
      <c r="AX306" s="41">
        <v>1.009879276774436</v>
      </c>
      <c r="AY306" s="185"/>
      <c r="AZ306" s="185"/>
      <c r="BA306" s="185"/>
      <c r="BB306" s="185"/>
      <c r="BC306" s="187"/>
      <c r="BF306" s="223"/>
      <c r="BG306" s="223"/>
      <c r="BH306" s="223"/>
      <c r="BI306" s="224"/>
      <c r="BJ306" s="225"/>
      <c r="BK306" s="225"/>
      <c r="BL306" s="225"/>
      <c r="BM306" s="226"/>
      <c r="BN306" s="187"/>
      <c r="BO306" s="187"/>
      <c r="BP306" s="227"/>
      <c r="CD306" s="228">
        <f t="shared" si="12"/>
        <v>1.0576146199769993</v>
      </c>
      <c r="CE306" s="218">
        <v>301</v>
      </c>
      <c r="CF306" s="228">
        <f t="shared" si="13"/>
        <v>0.94388368087536456</v>
      </c>
      <c r="CG306" s="218"/>
      <c r="CH306" s="229" t="s">
        <v>13262</v>
      </c>
      <c r="CI306" s="230" t="s">
        <v>14076</v>
      </c>
      <c r="CJ306" s="231" t="str">
        <f t="shared" si="14"/>
        <v>Xn</v>
      </c>
      <c r="CM306"/>
      <c r="CN306"/>
    </row>
    <row r="307" spans="28:92" ht="15" x14ac:dyDescent="0.25">
      <c r="AB307" s="217" t="s">
        <v>439</v>
      </c>
      <c r="AC307" s="218" t="s">
        <v>748</v>
      </c>
      <c r="AD307" s="218" t="s">
        <v>439</v>
      </c>
      <c r="AE307" s="218" t="s">
        <v>748</v>
      </c>
      <c r="AF307" s="218" t="s">
        <v>439</v>
      </c>
      <c r="AG307" s="218" t="s">
        <v>748</v>
      </c>
      <c r="AH307" s="219" t="s">
        <v>13413</v>
      </c>
      <c r="AI307" s="220" t="s">
        <v>13414</v>
      </c>
      <c r="AJ307" s="220" t="s">
        <v>14184</v>
      </c>
      <c r="AK307" s="219" t="s">
        <v>1133</v>
      </c>
      <c r="AL307" s="221" t="s">
        <v>12904</v>
      </c>
      <c r="AM307" s="222" t="s">
        <v>13338</v>
      </c>
      <c r="AN307" s="41">
        <v>100</v>
      </c>
      <c r="AO307" s="41">
        <v>73.2</v>
      </c>
      <c r="AP307" s="41">
        <v>5.8</v>
      </c>
      <c r="AQ307" s="41">
        <v>0</v>
      </c>
      <c r="AR307" s="41">
        <f>INDEX(lad_payment_mff[Non-specialised payment MFF],MATCH(AB307,lad_payment_mff[LAD21],0))</f>
        <v>1.1110627627326173</v>
      </c>
      <c r="AS307" s="41">
        <f>INDEX(lad_payment_mff[Specialised payment MFF],MATCH(AB307,lad_payment_mff[LAD21],0))</f>
        <v>1.1081697217217061</v>
      </c>
      <c r="AT307" s="186">
        <f>INDEX(lad_payment_mff[Non-specialised MFF index 2026/27],MATCH(AB307,lad_payment_mff[LAD21],0))</f>
        <v>1.0454159385136079</v>
      </c>
      <c r="AU307" s="186">
        <f>INDEX(lad_payment_mff[Specialised MFF index 2026/27],MATCH(AB307,lad_payment_mff[LAD21],0))</f>
        <v>1.0293634771858577</v>
      </c>
      <c r="AV307" s="186">
        <f>INDEX(icb_mff_index[Non-specialised MFF index 2026/27],MATCH($AH307,icb_mff_index[ICB26],0))</f>
        <v>1.0315699499400568</v>
      </c>
      <c r="AW307" s="186">
        <f>INDEX(icb_mff_index[Specialised MFF index 2026/27],MATCH($AH307,icb_mff_index[ICB26],0))</f>
        <v>1.0227230607693758</v>
      </c>
      <c r="AX307" s="41">
        <v>1.0315332816591265</v>
      </c>
      <c r="AY307" s="185"/>
      <c r="AZ307" s="185"/>
      <c r="BA307" s="185"/>
      <c r="BB307" s="185"/>
      <c r="BC307" s="187"/>
      <c r="BF307" s="223"/>
      <c r="BG307" s="223"/>
      <c r="BH307" s="223"/>
      <c r="BI307" s="224"/>
      <c r="BJ307" s="225"/>
      <c r="BK307" s="225"/>
      <c r="BL307" s="225"/>
      <c r="BM307" s="226"/>
      <c r="BN307" s="187"/>
      <c r="BO307" s="187"/>
      <c r="BP307" s="227"/>
      <c r="CD307" s="228">
        <f t="shared" si="12"/>
        <v>1.0293634771858577</v>
      </c>
      <c r="CE307" s="218">
        <v>302</v>
      </c>
      <c r="CF307" s="228">
        <f t="shared" si="13"/>
        <v>0.94386328983792955</v>
      </c>
      <c r="CG307" s="218"/>
      <c r="CH307" s="229" t="s">
        <v>14056</v>
      </c>
      <c r="CI307" s="230" t="s">
        <v>14062</v>
      </c>
      <c r="CJ307" s="231" t="str">
        <f t="shared" si="14"/>
        <v>Ul</v>
      </c>
      <c r="CM307"/>
      <c r="CN307"/>
    </row>
    <row r="308" spans="28:92" ht="15" x14ac:dyDescent="0.25">
      <c r="AB308" s="217" t="s">
        <v>208</v>
      </c>
      <c r="AC308" s="218" t="s">
        <v>517</v>
      </c>
      <c r="AD308" s="218" t="s">
        <v>208</v>
      </c>
      <c r="AE308" s="218" t="s">
        <v>517</v>
      </c>
      <c r="AF308" s="218" t="s">
        <v>208</v>
      </c>
      <c r="AG308" s="218" t="s">
        <v>517</v>
      </c>
      <c r="AH308" s="219" t="s">
        <v>1081</v>
      </c>
      <c r="AI308" s="220" t="s">
        <v>13382</v>
      </c>
      <c r="AJ308" s="220" t="s">
        <v>13383</v>
      </c>
      <c r="AK308" s="219" t="s">
        <v>1081</v>
      </c>
      <c r="AL308" s="221" t="s">
        <v>12898</v>
      </c>
      <c r="AM308" s="222" t="s">
        <v>12899</v>
      </c>
      <c r="AN308" s="41">
        <v>100</v>
      </c>
      <c r="AO308" s="41">
        <v>131</v>
      </c>
      <c r="AP308" s="41">
        <v>32.1</v>
      </c>
      <c r="AQ308" s="41">
        <v>0</v>
      </c>
      <c r="AR308" s="41">
        <f>INDEX(lad_payment_mff[Non-specialised payment MFF],MATCH(AB308,lad_payment_mff[LAD21],0))</f>
        <v>1.0191335040944767</v>
      </c>
      <c r="AS308" s="41">
        <f>INDEX(lad_payment_mff[Specialised payment MFF],MATCH(AB308,lad_payment_mff[LAD21],0))</f>
        <v>1.0358049870471575</v>
      </c>
      <c r="AT308" s="186">
        <f>INDEX(lad_payment_mff[Non-specialised MFF index 2026/27],MATCH(AB308,lad_payment_mff[LAD21],0))</f>
        <v>0.95891829371838022</v>
      </c>
      <c r="AU308" s="186">
        <f>INDEX(lad_payment_mff[Specialised MFF index 2026/27],MATCH(AB308,lad_payment_mff[LAD21],0))</f>
        <v>0.96214487930313208</v>
      </c>
      <c r="AV308" s="186">
        <f>INDEX(icb_mff_index[Non-specialised MFF index 2026/27],MATCH($AH308,icb_mff_index[ICB26],0))</f>
        <v>0.96427748751134534</v>
      </c>
      <c r="AW308" s="186">
        <f>INDEX(icb_mff_index[Specialised MFF index 2026/27],MATCH($AH308,icb_mff_index[ICB26],0))</f>
        <v>0.96474478401913455</v>
      </c>
      <c r="AX308" s="41">
        <v>0.96423419241168418</v>
      </c>
      <c r="AY308" s="185"/>
      <c r="AZ308" s="185"/>
      <c r="BA308" s="185"/>
      <c r="BB308" s="185"/>
      <c r="BC308" s="187"/>
      <c r="BF308" s="223"/>
      <c r="BG308" s="223"/>
      <c r="BH308" s="223"/>
      <c r="BI308" s="224"/>
      <c r="BJ308" s="225"/>
      <c r="BK308" s="225"/>
      <c r="BL308" s="225"/>
      <c r="BM308" s="226"/>
      <c r="BN308" s="187"/>
      <c r="BO308" s="187"/>
      <c r="BP308" s="227"/>
      <c r="CD308" s="228">
        <f t="shared" si="12"/>
        <v>0.96214487930313208</v>
      </c>
      <c r="CE308" s="218">
        <v>303</v>
      </c>
      <c r="CF308" s="228">
        <f t="shared" si="13"/>
        <v>0.94283173607316018</v>
      </c>
      <c r="CG308" s="218"/>
      <c r="CH308" s="229" t="s">
        <v>14057</v>
      </c>
      <c r="CI308" s="230" t="s">
        <v>14048</v>
      </c>
      <c r="CJ308" s="231" t="str">
        <f t="shared" si="14"/>
        <v>Oj</v>
      </c>
      <c r="CM308"/>
      <c r="CN308"/>
    </row>
    <row r="309" spans="28:92" ht="15" x14ac:dyDescent="0.25">
      <c r="AB309" s="217" t="s">
        <v>247</v>
      </c>
      <c r="AC309" s="218" t="s">
        <v>556</v>
      </c>
      <c r="AD309" s="218" t="s">
        <v>247</v>
      </c>
      <c r="AE309" s="218" t="s">
        <v>556</v>
      </c>
      <c r="AF309" s="218" t="s">
        <v>14083</v>
      </c>
      <c r="AG309" s="218" t="s">
        <v>14084</v>
      </c>
      <c r="AH309" s="219" t="s">
        <v>1002</v>
      </c>
      <c r="AI309" s="220" t="s">
        <v>13386</v>
      </c>
      <c r="AJ309" s="220" t="s">
        <v>14161</v>
      </c>
      <c r="AK309" s="219" t="s">
        <v>1002</v>
      </c>
      <c r="AL309" s="221" t="s">
        <v>12898</v>
      </c>
      <c r="AM309" s="222" t="s">
        <v>12899</v>
      </c>
      <c r="AN309" s="41">
        <v>100</v>
      </c>
      <c r="AO309" s="41">
        <v>101.7</v>
      </c>
      <c r="AP309" s="41">
        <v>20.399999999999999</v>
      </c>
      <c r="AQ309" s="41">
        <v>0</v>
      </c>
      <c r="AR309" s="41">
        <f>INDEX(lad_payment_mff[Non-specialised payment MFF],MATCH(AB309,lad_payment_mff[LAD21],0))</f>
        <v>1.0316242949471763</v>
      </c>
      <c r="AS309" s="41">
        <f>INDEX(lad_payment_mff[Specialised payment MFF],MATCH(AB309,lad_payment_mff[LAD21],0))</f>
        <v>1.0439576477511894</v>
      </c>
      <c r="AT309" s="186">
        <f>INDEX(lad_payment_mff[Non-specialised MFF index 2026/27],MATCH(AB309,lad_payment_mff[LAD21],0))</f>
        <v>0.97067106978112527</v>
      </c>
      <c r="AU309" s="186">
        <f>INDEX(lad_payment_mff[Specialised MFF index 2026/27],MATCH(AB309,lad_payment_mff[LAD21],0))</f>
        <v>0.96971777270215065</v>
      </c>
      <c r="AV309" s="186">
        <f>INDEX(icb_mff_index[Non-specialised MFF index 2026/27],MATCH($AH309,icb_mff_index[ICB26],0))</f>
        <v>0.96685608004652157</v>
      </c>
      <c r="AW309" s="186">
        <f>INDEX(icb_mff_index[Specialised MFF index 2026/27],MATCH($AH309,icb_mff_index[ICB26],0))</f>
        <v>0.97017454665819791</v>
      </c>
      <c r="AX309" s="41">
        <v>0.96680172859239544</v>
      </c>
      <c r="AY309" s="185"/>
      <c r="AZ309" s="185"/>
      <c r="BA309" s="185"/>
      <c r="BB309" s="185"/>
      <c r="BC309" s="187"/>
      <c r="BF309" s="223"/>
      <c r="BG309" s="223"/>
      <c r="BH309" s="223"/>
      <c r="BI309" s="224"/>
      <c r="BJ309" s="225"/>
      <c r="BK309" s="225"/>
      <c r="BL309" s="225"/>
      <c r="BM309" s="226"/>
      <c r="BN309" s="187"/>
      <c r="BO309" s="187"/>
      <c r="BP309" s="227"/>
      <c r="CD309" s="228">
        <f t="shared" si="12"/>
        <v>0.96971777270215065</v>
      </c>
      <c r="CE309" s="218">
        <v>304</v>
      </c>
      <c r="CF309" s="228">
        <f t="shared" si="13"/>
        <v>0.94253789264627719</v>
      </c>
      <c r="CG309" s="218"/>
      <c r="CH309" s="229" t="s">
        <v>14059</v>
      </c>
      <c r="CI309" s="230" t="s">
        <v>14063</v>
      </c>
      <c r="CJ309" s="231" t="str">
        <f t="shared" si="14"/>
        <v>Qh</v>
      </c>
      <c r="CM309"/>
      <c r="CN309"/>
    </row>
    <row r="310" spans="28:92" ht="15" x14ac:dyDescent="0.25">
      <c r="AB310" s="217" t="s">
        <v>251</v>
      </c>
      <c r="AC310" s="218" t="s">
        <v>560</v>
      </c>
      <c r="AD310" s="218" t="s">
        <v>251</v>
      </c>
      <c r="AE310" s="218" t="s">
        <v>560</v>
      </c>
      <c r="AF310" s="218" t="s">
        <v>14012</v>
      </c>
      <c r="AG310" s="218" t="s">
        <v>14013</v>
      </c>
      <c r="AH310" s="219" t="s">
        <v>13417</v>
      </c>
      <c r="AI310" s="220" t="s">
        <v>13418</v>
      </c>
      <c r="AJ310" s="220" t="s">
        <v>14183</v>
      </c>
      <c r="AK310" s="219" t="s">
        <v>966</v>
      </c>
      <c r="AL310" s="221" t="s">
        <v>12904</v>
      </c>
      <c r="AM310" s="222" t="s">
        <v>13338</v>
      </c>
      <c r="AN310" s="41">
        <v>100</v>
      </c>
      <c r="AO310" s="41">
        <v>95.6</v>
      </c>
      <c r="AP310" s="41">
        <v>17</v>
      </c>
      <c r="AQ310" s="41">
        <v>0</v>
      </c>
      <c r="AR310" s="41">
        <f>INDEX(lad_payment_mff[Non-specialised payment MFF],MATCH(AB310,lad_payment_mff[LAD21],0))</f>
        <v>1.0315530482583561</v>
      </c>
      <c r="AS310" s="41">
        <f>INDEX(lad_payment_mff[Specialised payment MFF],MATCH(AB310,lad_payment_mff[LAD21],0))</f>
        <v>1.0573161188325049</v>
      </c>
      <c r="AT310" s="186">
        <f>INDEX(lad_payment_mff[Non-specialised MFF index 2026/27],MATCH(AB310,lad_payment_mff[LAD21],0))</f>
        <v>0.97060403268244966</v>
      </c>
      <c r="AU310" s="186">
        <f>INDEX(lad_payment_mff[Specialised MFF index 2026/27],MATCH(AB310,lad_payment_mff[LAD21],0))</f>
        <v>0.98212627112311934</v>
      </c>
      <c r="AV310" s="186">
        <f>INDEX(icb_mff_index[Non-specialised MFF index 2026/27],MATCH($AH310,icb_mff_index[ICB26],0))</f>
        <v>1.0099089591019779</v>
      </c>
      <c r="AW310" s="186">
        <f>INDEX(icb_mff_index[Specialised MFF index 2026/27],MATCH($AH310,icb_mff_index[ICB26],0))</f>
        <v>1.0197529474816043</v>
      </c>
      <c r="AX310" s="41">
        <v>1.009879276774436</v>
      </c>
      <c r="AY310" s="185"/>
      <c r="AZ310" s="185"/>
      <c r="BA310" s="185"/>
      <c r="BB310" s="185"/>
      <c r="BC310" s="187"/>
      <c r="BF310" s="223"/>
      <c r="BG310" s="223"/>
      <c r="BH310" s="223"/>
      <c r="BI310" s="224"/>
      <c r="BJ310" s="225"/>
      <c r="BK310" s="225"/>
      <c r="BL310" s="225"/>
      <c r="BM310" s="226"/>
      <c r="BN310" s="187"/>
      <c r="BO310" s="187"/>
      <c r="BP310" s="227"/>
      <c r="CD310" s="228">
        <f t="shared" si="12"/>
        <v>0.98212627112311934</v>
      </c>
      <c r="CE310" s="218">
        <v>305</v>
      </c>
      <c r="CF310" s="228">
        <f t="shared" si="13"/>
        <v>0.94191827596263289</v>
      </c>
      <c r="CG310" s="218"/>
      <c r="CH310" s="229" t="s">
        <v>14025</v>
      </c>
      <c r="CI310" s="230" t="s">
        <v>14015</v>
      </c>
      <c r="CJ310" s="231" t="str">
        <f t="shared" si="14"/>
        <v>Yp</v>
      </c>
      <c r="CM310"/>
      <c r="CN310"/>
    </row>
    <row r="311" spans="28:92" ht="15" x14ac:dyDescent="0.25">
      <c r="AB311" s="217" t="s">
        <v>246</v>
      </c>
      <c r="AC311" s="218" t="s">
        <v>555</v>
      </c>
      <c r="AD311" s="218" t="s">
        <v>246</v>
      </c>
      <c r="AE311" s="218" t="s">
        <v>555</v>
      </c>
      <c r="AF311" s="218" t="s">
        <v>14083</v>
      </c>
      <c r="AG311" s="218" t="s">
        <v>14084</v>
      </c>
      <c r="AH311" s="219" t="s">
        <v>1002</v>
      </c>
      <c r="AI311" s="220" t="s">
        <v>13386</v>
      </c>
      <c r="AJ311" s="220" t="s">
        <v>14161</v>
      </c>
      <c r="AK311" s="219" t="s">
        <v>1002</v>
      </c>
      <c r="AL311" s="221" t="s">
        <v>12898</v>
      </c>
      <c r="AM311" s="222" t="s">
        <v>12899</v>
      </c>
      <c r="AN311" s="41">
        <v>100</v>
      </c>
      <c r="AO311" s="41">
        <v>80.8</v>
      </c>
      <c r="AP311" s="41">
        <v>15.8</v>
      </c>
      <c r="AQ311" s="41">
        <v>0</v>
      </c>
      <c r="AR311" s="41">
        <f>INDEX(lad_payment_mff[Non-specialised payment MFF],MATCH(AB311,lad_payment_mff[LAD21],0))</f>
        <v>1.0331295275252181</v>
      </c>
      <c r="AS311" s="41">
        <f>INDEX(lad_payment_mff[Specialised payment MFF],MATCH(AB311,lad_payment_mff[LAD21],0))</f>
        <v>1.0451505396434144</v>
      </c>
      <c r="AT311" s="186">
        <f>INDEX(lad_payment_mff[Non-specialised MFF index 2026/27],MATCH(AB311,lad_payment_mff[LAD21],0))</f>
        <v>0.97208736612462154</v>
      </c>
      <c r="AU311" s="186">
        <f>INDEX(lad_payment_mff[Specialised MFF index 2026/27],MATCH(AB311,lad_payment_mff[LAD21],0))</f>
        <v>0.9708258334278832</v>
      </c>
      <c r="AV311" s="186">
        <f>INDEX(icb_mff_index[Non-specialised MFF index 2026/27],MATCH($AH311,icb_mff_index[ICB26],0))</f>
        <v>0.96685608004652157</v>
      </c>
      <c r="AW311" s="186">
        <f>INDEX(icb_mff_index[Specialised MFF index 2026/27],MATCH($AH311,icb_mff_index[ICB26],0))</f>
        <v>0.97017454665819791</v>
      </c>
      <c r="AX311" s="41">
        <v>0.96680172859239544</v>
      </c>
      <c r="AY311" s="185"/>
      <c r="AZ311" s="185"/>
      <c r="BA311" s="185"/>
      <c r="BB311" s="185"/>
      <c r="BC311" s="187"/>
      <c r="BF311" s="223"/>
      <c r="BG311" s="223"/>
      <c r="BH311" s="223"/>
      <c r="BI311" s="224"/>
      <c r="BJ311" s="225"/>
      <c r="BK311" s="225"/>
      <c r="BL311" s="225"/>
      <c r="BM311" s="226"/>
      <c r="BN311" s="187"/>
      <c r="BO311" s="187"/>
      <c r="BP311" s="227"/>
      <c r="CD311" s="228">
        <f t="shared" si="12"/>
        <v>0.9708258334278832</v>
      </c>
      <c r="CE311" s="218">
        <v>306</v>
      </c>
      <c r="CF311" s="228">
        <f t="shared" si="13"/>
        <v>0.94159120099387406</v>
      </c>
      <c r="CG311" s="218"/>
      <c r="CH311" s="229" t="s">
        <v>14059</v>
      </c>
      <c r="CI311" s="230" t="s">
        <v>14069</v>
      </c>
      <c r="CJ311" s="231" t="str">
        <f t="shared" si="14"/>
        <v>Qi</v>
      </c>
      <c r="CM311"/>
      <c r="CN311"/>
    </row>
    <row r="312" spans="28:92" ht="15" x14ac:dyDescent="0.25">
      <c r="AB312" s="217" t="s">
        <v>328</v>
      </c>
      <c r="AC312" s="218" t="s">
        <v>637</v>
      </c>
      <c r="AD312" s="218" t="s">
        <v>328</v>
      </c>
      <c r="AE312" s="218" t="s">
        <v>637</v>
      </c>
      <c r="AF312" s="218" t="s">
        <v>14087</v>
      </c>
      <c r="AG312" s="218" t="s">
        <v>14088</v>
      </c>
      <c r="AH312" s="219" t="s">
        <v>971</v>
      </c>
      <c r="AI312" s="220" t="s">
        <v>13380</v>
      </c>
      <c r="AJ312" s="220" t="s">
        <v>14157</v>
      </c>
      <c r="AK312" s="219" t="s">
        <v>971</v>
      </c>
      <c r="AL312" s="221" t="s">
        <v>12896</v>
      </c>
      <c r="AM312" s="222" t="s">
        <v>13341</v>
      </c>
      <c r="AN312" s="41">
        <v>100</v>
      </c>
      <c r="AO312" s="41">
        <v>113.1</v>
      </c>
      <c r="AP312" s="41">
        <v>20.9</v>
      </c>
      <c r="AQ312" s="41">
        <v>0</v>
      </c>
      <c r="AR312" s="41">
        <f>INDEX(lad_payment_mff[Non-specialised payment MFF],MATCH(AB312,lad_payment_mff[LAD21],0))</f>
        <v>1.0139237377231072</v>
      </c>
      <c r="AS312" s="41">
        <f>INDEX(lad_payment_mff[Specialised payment MFF],MATCH(AB312,lad_payment_mff[LAD21],0))</f>
        <v>1.018008982211168</v>
      </c>
      <c r="AT312" s="186">
        <f>INDEX(lad_payment_mff[Non-specialised MFF index 2026/27],MATCH(AB312,lad_payment_mff[LAD21],0))</f>
        <v>0.95401634489672404</v>
      </c>
      <c r="AU312" s="186">
        <f>INDEX(lad_payment_mff[Specialised MFF index 2026/27],MATCH(AB312,lad_payment_mff[LAD21],0))</f>
        <v>0.94561441735409857</v>
      </c>
      <c r="AV312" s="186">
        <f>INDEX(icb_mff_index[Non-specialised MFF index 2026/27],MATCH($AH312,icb_mff_index[ICB26],0))</f>
        <v>0.96024774067543872</v>
      </c>
      <c r="AW312" s="186">
        <f>INDEX(icb_mff_index[Specialised MFF index 2026/27],MATCH($AH312,icb_mff_index[ICB26],0))</f>
        <v>0.9495527996963451</v>
      </c>
      <c r="AX312" s="41">
        <v>0.96020134518884181</v>
      </c>
      <c r="AY312" s="185"/>
      <c r="AZ312" s="185"/>
      <c r="BA312" s="185"/>
      <c r="BB312" s="185"/>
      <c r="BC312" s="187"/>
      <c r="BF312" s="223"/>
      <c r="BG312" s="223"/>
      <c r="BH312" s="223"/>
      <c r="BI312" s="224"/>
      <c r="BJ312" s="225"/>
      <c r="BK312" s="225"/>
      <c r="BL312" s="225"/>
      <c r="BM312" s="226"/>
      <c r="BN312" s="187"/>
      <c r="BO312" s="187"/>
      <c r="BP312" s="227"/>
      <c r="CD312" s="228">
        <f t="shared" si="12"/>
        <v>0.94561441735409857</v>
      </c>
      <c r="CE312" s="218">
        <v>307</v>
      </c>
      <c r="CF312" s="228">
        <f t="shared" si="13"/>
        <v>0.94152266002442475</v>
      </c>
      <c r="CG312" s="218"/>
      <c r="CH312" s="229" t="s">
        <v>14037</v>
      </c>
      <c r="CI312" s="230" t="s">
        <v>14063</v>
      </c>
      <c r="CJ312" s="231" t="str">
        <f t="shared" si="14"/>
        <v>Fh</v>
      </c>
      <c r="CM312"/>
      <c r="CN312"/>
    </row>
    <row r="313" spans="28:92" ht="15" x14ac:dyDescent="0.25">
      <c r="AB313" s="217" t="s">
        <v>245</v>
      </c>
      <c r="AC313" s="218" t="s">
        <v>554</v>
      </c>
      <c r="AD313" s="218" t="s">
        <v>245</v>
      </c>
      <c r="AE313" s="218" t="s">
        <v>554</v>
      </c>
      <c r="AF313" s="218" t="s">
        <v>14083</v>
      </c>
      <c r="AG313" s="218" t="s">
        <v>14084</v>
      </c>
      <c r="AH313" s="219" t="s">
        <v>1002</v>
      </c>
      <c r="AI313" s="220" t="s">
        <v>13386</v>
      </c>
      <c r="AJ313" s="220" t="s">
        <v>14161</v>
      </c>
      <c r="AK313" s="219" t="s">
        <v>1002</v>
      </c>
      <c r="AL313" s="221" t="s">
        <v>12898</v>
      </c>
      <c r="AM313" s="222" t="s">
        <v>12899</v>
      </c>
      <c r="AN313" s="41">
        <v>100</v>
      </c>
      <c r="AO313" s="41">
        <v>104.4</v>
      </c>
      <c r="AP313" s="41">
        <v>22.4</v>
      </c>
      <c r="AQ313" s="41">
        <v>0</v>
      </c>
      <c r="AR313" s="41">
        <f>INDEX(lad_payment_mff[Non-specialised payment MFF],MATCH(AB313,lad_payment_mff[LAD21],0))</f>
        <v>1.0308908730241442</v>
      </c>
      <c r="AS313" s="41">
        <f>INDEX(lad_payment_mff[Specialised payment MFF],MATCH(AB313,lad_payment_mff[LAD21],0))</f>
        <v>1.0435230750724944</v>
      </c>
      <c r="AT313" s="186">
        <f>INDEX(lad_payment_mff[Non-specialised MFF index 2026/27],MATCH(AB313,lad_payment_mff[LAD21],0))</f>
        <v>0.96998098188176196</v>
      </c>
      <c r="AU313" s="186">
        <f>INDEX(lad_payment_mff[Specialised MFF index 2026/27],MATCH(AB313,lad_payment_mff[LAD21],0))</f>
        <v>0.9693141041711808</v>
      </c>
      <c r="AV313" s="186">
        <f>INDEX(icb_mff_index[Non-specialised MFF index 2026/27],MATCH($AH313,icb_mff_index[ICB26],0))</f>
        <v>0.96685608004652157</v>
      </c>
      <c r="AW313" s="186">
        <f>INDEX(icb_mff_index[Specialised MFF index 2026/27],MATCH($AH313,icb_mff_index[ICB26],0))</f>
        <v>0.97017454665819791</v>
      </c>
      <c r="AX313" s="41">
        <v>0.96680172859239544</v>
      </c>
      <c r="AY313" s="185"/>
      <c r="AZ313" s="185"/>
      <c r="BA313" s="185"/>
      <c r="BB313" s="185"/>
      <c r="BC313" s="187"/>
      <c r="BF313" s="223"/>
      <c r="BG313" s="223"/>
      <c r="BH313" s="223"/>
      <c r="BI313" s="224"/>
      <c r="BJ313" s="225"/>
      <c r="BK313" s="225"/>
      <c r="BL313" s="225"/>
      <c r="BM313" s="226"/>
      <c r="BN313" s="187"/>
      <c r="BO313" s="187"/>
      <c r="BP313" s="227"/>
      <c r="CD313" s="228">
        <f t="shared" si="12"/>
        <v>0.9693141041711808</v>
      </c>
      <c r="CE313" s="218">
        <v>308</v>
      </c>
      <c r="CF313" s="228">
        <f t="shared" si="13"/>
        <v>0.94123644987869259</v>
      </c>
      <c r="CG313" s="218"/>
      <c r="CH313" s="229" t="s">
        <v>14055</v>
      </c>
      <c r="CI313" s="230" t="s">
        <v>14063</v>
      </c>
      <c r="CJ313" s="231" t="str">
        <f t="shared" si="14"/>
        <v>Nh</v>
      </c>
      <c r="CM313"/>
      <c r="CN313"/>
    </row>
    <row r="314" spans="28:92" ht="15" x14ac:dyDescent="0.25">
      <c r="AB314" s="217" t="s">
        <v>464</v>
      </c>
      <c r="AC314" s="218" t="s">
        <v>773</v>
      </c>
      <c r="AD314" s="218" t="s">
        <v>464</v>
      </c>
      <c r="AE314" s="218" t="s">
        <v>773</v>
      </c>
      <c r="AF314" s="218" t="s">
        <v>464</v>
      </c>
      <c r="AG314" s="218" t="s">
        <v>773</v>
      </c>
      <c r="AH314" s="219" t="s">
        <v>1076</v>
      </c>
      <c r="AI314" s="220" t="s">
        <v>13374</v>
      </c>
      <c r="AJ314" s="220" t="s">
        <v>14151</v>
      </c>
      <c r="AK314" s="219" t="s">
        <v>1076</v>
      </c>
      <c r="AL314" s="221" t="s">
        <v>12894</v>
      </c>
      <c r="AM314" s="222" t="s">
        <v>13346</v>
      </c>
      <c r="AN314" s="41">
        <v>100</v>
      </c>
      <c r="AO314" s="41">
        <v>95.9</v>
      </c>
      <c r="AP314" s="41">
        <v>11.7</v>
      </c>
      <c r="AQ314" s="41">
        <v>0</v>
      </c>
      <c r="AR314" s="41">
        <f>INDEX(lad_payment_mff[Non-specialised payment MFF],MATCH(AB314,lad_payment_mff[LAD21],0))</f>
        <v>1.027183523536829</v>
      </c>
      <c r="AS314" s="41">
        <f>INDEX(lad_payment_mff[Specialised payment MFF],MATCH(AB314,lad_payment_mff[LAD21],0))</f>
        <v>1.0285781050404996</v>
      </c>
      <c r="AT314" s="186">
        <f>INDEX(lad_payment_mff[Non-specialised MFF index 2026/27],MATCH(AB314,lad_payment_mff[LAD21],0))</f>
        <v>0.96649268007408939</v>
      </c>
      <c r="AU314" s="186">
        <f>INDEX(lad_payment_mff[Specialised MFF index 2026/27],MATCH(AB314,lad_payment_mff[LAD21],0))</f>
        <v>0.95543192888969908</v>
      </c>
      <c r="AV314" s="186">
        <f>INDEX(icb_mff_index[Non-specialised MFF index 2026/27],MATCH($AH314,icb_mff_index[ICB26],0))</f>
        <v>0.96206432369649164</v>
      </c>
      <c r="AW314" s="186">
        <f>INDEX(icb_mff_index[Specialised MFF index 2026/27],MATCH($AH314,icb_mff_index[ICB26],0))</f>
        <v>0.9506676800530548</v>
      </c>
      <c r="AX314" s="41">
        <v>0.96200980836760297</v>
      </c>
      <c r="AY314" s="185"/>
      <c r="AZ314" s="185"/>
      <c r="BA314" s="185"/>
      <c r="BB314" s="185"/>
      <c r="BC314" s="187"/>
      <c r="BF314" s="223"/>
      <c r="BG314" s="223"/>
      <c r="BH314" s="223"/>
      <c r="BI314" s="224"/>
      <c r="BJ314" s="225"/>
      <c r="BK314" s="225"/>
      <c r="BL314" s="225"/>
      <c r="BM314" s="226"/>
      <c r="BN314" s="187"/>
      <c r="BO314" s="187"/>
      <c r="BP314" s="227"/>
      <c r="CD314" s="228">
        <f t="shared" si="12"/>
        <v>0.95543192888969908</v>
      </c>
      <c r="CE314" s="218">
        <v>309</v>
      </c>
      <c r="CF314" s="228">
        <f t="shared" si="13"/>
        <v>0.93883809026914822</v>
      </c>
      <c r="CG314" s="218"/>
      <c r="CH314" s="229" t="s">
        <v>14037</v>
      </c>
      <c r="CI314" s="230" t="s">
        <v>14032</v>
      </c>
      <c r="CJ314" s="231" t="str">
        <f t="shared" si="14"/>
        <v>Fm</v>
      </c>
      <c r="CM314"/>
      <c r="CN314"/>
    </row>
    <row r="315" spans="28:92" x14ac:dyDescent="0.2">
      <c r="AV315" s="186"/>
      <c r="AX315" s="41"/>
    </row>
    <row r="316" spans="28:92" x14ac:dyDescent="0.2">
      <c r="AV316" s="186"/>
      <c r="AX316" s="41"/>
    </row>
    <row r="317" spans="28:92" x14ac:dyDescent="0.2">
      <c r="AV317" s="186"/>
      <c r="AX317" s="41"/>
    </row>
    <row r="318" spans="28:92" x14ac:dyDescent="0.2">
      <c r="AV318" s="186"/>
      <c r="AX318" s="41"/>
    </row>
    <row r="319" spans="28:92" x14ac:dyDescent="0.2">
      <c r="AV319" s="186"/>
      <c r="AX319" s="41"/>
    </row>
    <row r="320" spans="28:92" x14ac:dyDescent="0.2">
      <c r="AV320" s="186"/>
      <c r="AX320" s="41"/>
    </row>
    <row r="321" spans="48:50" x14ac:dyDescent="0.2">
      <c r="AV321" s="186"/>
      <c r="AX321" s="41"/>
    </row>
    <row r="322" spans="48:50" x14ac:dyDescent="0.2">
      <c r="AV322" s="186"/>
      <c r="AX322" s="41"/>
    </row>
    <row r="323" spans="48:50" x14ac:dyDescent="0.2">
      <c r="AV323" s="186"/>
      <c r="AX323" s="41"/>
    </row>
    <row r="324" spans="48:50" x14ac:dyDescent="0.2">
      <c r="AV324" s="186"/>
      <c r="AX324" s="41"/>
    </row>
    <row r="325" spans="48:50" x14ac:dyDescent="0.2">
      <c r="AV325" s="186"/>
      <c r="AX325" s="41"/>
    </row>
  </sheetData>
  <mergeCells count="1">
    <mergeCell ref="B4:Z4"/>
  </mergeCells>
  <conditionalFormatting sqref="B113:H116">
    <cfRule type="colorScale" priority="10">
      <colorScale>
        <cfvo type="min"/>
        <cfvo type="percentile" val="50"/>
        <cfvo type="max"/>
        <color theme="0"/>
        <color rgb="FFAFD9B9"/>
        <color rgb="FF3F794D"/>
      </colorScale>
    </cfRule>
  </conditionalFormatting>
  <conditionalFormatting sqref="B7:Z33">
    <cfRule type="colorScale" priority="22">
      <colorScale>
        <cfvo type="min"/>
        <cfvo type="percentile" val="50"/>
        <cfvo type="max"/>
        <color theme="0"/>
        <color rgb="FFAFD9B9"/>
        <color rgb="FF3F794D"/>
      </colorScale>
    </cfRule>
  </conditionalFormatting>
  <conditionalFormatting sqref="B53:Z53 B54:D56 H54:R56 B59:Z79 B57:R58 S54:Z58">
    <cfRule type="colorScale" priority="25">
      <colorScale>
        <cfvo type="min"/>
        <cfvo type="percentile" val="50"/>
        <cfvo type="max"/>
        <color theme="0"/>
        <color rgb="FFAFD9B9"/>
        <color rgb="FF3F794D"/>
      </colorScale>
    </cfRule>
  </conditionalFormatting>
  <conditionalFormatting sqref="B82:Z82 B83:D85 B86:R86 H83:R85 B87:Z108 S83:Z86">
    <cfRule type="colorScale" priority="24">
      <colorScale>
        <cfvo type="min"/>
        <cfvo type="percentile" val="50"/>
        <cfvo type="max"/>
        <color theme="0"/>
        <color rgb="FFAFD9B9"/>
        <color rgb="FF3F794D"/>
      </colorScale>
    </cfRule>
  </conditionalFormatting>
  <conditionalFormatting sqref="C118:E120">
    <cfRule type="colorScale" priority="7">
      <colorScale>
        <cfvo type="min"/>
        <cfvo type="percentile" val="50"/>
        <cfvo type="max"/>
        <color theme="0"/>
        <color rgb="FFAFD9B9"/>
        <color rgb="FF3F794D"/>
      </colorScale>
    </cfRule>
  </conditionalFormatting>
  <conditionalFormatting sqref="E8:G10">
    <cfRule type="colorScale" priority="21">
      <colorScale>
        <cfvo type="min"/>
        <cfvo type="percentile" val="50"/>
        <cfvo type="max"/>
        <color theme="0"/>
        <color rgb="FFAFD9B9"/>
        <color rgb="FF3F794D"/>
      </colorScale>
    </cfRule>
  </conditionalFormatting>
  <conditionalFormatting sqref="E54:G56">
    <cfRule type="colorScale" priority="20">
      <colorScale>
        <cfvo type="min"/>
        <cfvo type="percentile" val="50"/>
        <cfvo type="max"/>
        <color theme="0"/>
        <color rgb="FFAFD9B9"/>
        <color rgb="FF3F794D"/>
      </colorScale>
    </cfRule>
  </conditionalFormatting>
  <conditionalFormatting sqref="E83:G85">
    <cfRule type="colorScale" priority="19">
      <colorScale>
        <cfvo type="min"/>
        <cfvo type="percentile" val="50"/>
        <cfvo type="max"/>
        <color theme="0"/>
        <color rgb="FFAFD9B9"/>
        <color rgb="FF3F794D"/>
      </colorScale>
    </cfRule>
  </conditionalFormatting>
  <conditionalFormatting sqref="L113:L115">
    <cfRule type="colorScale" priority="9">
      <colorScale>
        <cfvo type="min"/>
        <cfvo type="percentile" val="50"/>
        <cfvo type="max"/>
        <color theme="0"/>
        <color rgb="FFAFD9B9"/>
        <color rgb="FF3F794D"/>
      </colorScale>
    </cfRule>
  </conditionalFormatting>
  <conditionalFormatting sqref="L118">
    <cfRule type="colorScale" priority="6">
      <colorScale>
        <cfvo type="min"/>
        <cfvo type="percentile" val="50"/>
        <cfvo type="max"/>
        <color theme="0"/>
        <color rgb="FFAFD9B9"/>
        <color rgb="FF3F794D"/>
      </colorScale>
    </cfRule>
  </conditionalFormatting>
  <conditionalFormatting sqref="L119">
    <cfRule type="colorScale" priority="5">
      <colorScale>
        <cfvo type="min"/>
        <cfvo type="percentile" val="50"/>
        <cfvo type="max"/>
        <color theme="0"/>
        <color rgb="FFAFD9B9"/>
        <color rgb="FF3F794D"/>
      </colorScale>
    </cfRule>
  </conditionalFormatting>
  <conditionalFormatting sqref="AD6:AE314">
    <cfRule type="cellIs" dxfId="10" priority="18" operator="notEqual">
      <formula>AB6</formula>
    </cfRule>
  </conditionalFormatting>
  <conditionalFormatting sqref="AF6:AG314">
    <cfRule type="cellIs" dxfId="9" priority="17" operator="notEqual">
      <formula>AB6</formula>
    </cfRule>
  </conditionalFormatting>
  <conditionalFormatting sqref="AN4:AW314">
    <cfRule type="expression" dxfId="8" priority="1">
      <formula>AN$4=$B$4</formula>
    </cfRule>
  </conditionalFormatting>
  <conditionalFormatting sqref="AV315:AV325">
    <cfRule type="expression" dxfId="7" priority="3">
      <formula>AV$4=$B$4</formula>
    </cfRule>
  </conditionalFormatting>
  <conditionalFormatting sqref="AX4:AX325">
    <cfRule type="expression" dxfId="6" priority="15">
      <formula>AX$4=$B$4</formula>
    </cfRule>
  </conditionalFormatting>
  <conditionalFormatting sqref="AY4:CC314">
    <cfRule type="expression" dxfId="5" priority="23">
      <formula>AY$4=$B$4</formula>
    </cfRule>
  </conditionalFormatting>
  <dataValidations count="1">
    <dataValidation type="list" allowBlank="1" showInputMessage="1" showErrorMessage="1" sqref="B4:Z4" xr:uid="{EE65DF0B-C5A8-4597-A1F1-ECBDE7F6A0B1}">
      <formula1>$AN$4:$CC$4</formula1>
    </dataValidation>
  </dataValidations>
  <pageMargins left="0.7" right="0.7" top="0.75" bottom="0.75" header="0.3" footer="0.3"/>
  <pageSetup paperSize="9"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9D26C-9521-45BC-8540-F8C706AFA685}">
  <sheetPr>
    <tabColor rgb="FFFFC000"/>
  </sheetPr>
  <dimension ref="A1:DG325"/>
  <sheetViews>
    <sheetView zoomScaleNormal="100" workbookViewId="0">
      <pane xSplit="39" topLeftCell="AN1" activePane="topRight" state="frozen"/>
      <selection pane="topRight"/>
    </sheetView>
  </sheetViews>
  <sheetFormatPr defaultColWidth="9.140625" defaultRowHeight="12.75" x14ac:dyDescent="0.2"/>
  <cols>
    <col min="1" max="1" width="3.28515625" style="41" customWidth="1"/>
    <col min="2" max="2" width="3.28515625" style="178" customWidth="1"/>
    <col min="3" max="27" width="3.28515625" style="41" customWidth="1"/>
    <col min="28" max="28" width="10.42578125" style="180" customWidth="1"/>
    <col min="29" max="29" width="12" style="178" customWidth="1"/>
    <col min="30" max="30" width="10.85546875" style="178" customWidth="1"/>
    <col min="31" max="31" width="10.7109375" style="178" customWidth="1"/>
    <col min="32" max="32" width="10.28515625" style="178" bestFit="1" customWidth="1"/>
    <col min="33" max="33" width="10.5703125" style="178" customWidth="1"/>
    <col min="34" max="34" width="5.85546875" style="181" customWidth="1"/>
    <col min="35" max="35" width="11" style="182" customWidth="1"/>
    <col min="36" max="36" width="10.42578125" style="182" customWidth="1"/>
    <col min="37" max="37" width="6.140625" style="181" customWidth="1"/>
    <col min="38" max="38" width="4.5703125" style="183" customWidth="1"/>
    <col min="39" max="39" width="10.85546875" style="184" customWidth="1"/>
    <col min="40" max="45" width="7.140625" style="41" customWidth="1"/>
    <col min="46" max="46" width="7.140625" style="185" customWidth="1"/>
    <col min="47" max="50" width="7.140625" style="186" customWidth="1"/>
    <col min="51" max="51" width="7.140625" style="41" customWidth="1"/>
    <col min="52" max="53" width="7.140625" style="187" customWidth="1"/>
    <col min="54" max="63" width="7.140625" style="41" customWidth="1"/>
    <col min="64" max="64" width="7.85546875" style="41" customWidth="1"/>
    <col min="65" max="77" width="7.140625" style="41" customWidth="1"/>
    <col min="78" max="78" width="10.28515625" style="188" customWidth="1"/>
    <col min="79" max="79" width="5" style="178" bestFit="1" customWidth="1"/>
    <col min="80" max="80" width="9.7109375" style="189" customWidth="1"/>
    <col min="81" max="81" width="2" style="178" customWidth="1"/>
    <col min="82" max="82" width="4.85546875" style="190" customWidth="1"/>
    <col min="83" max="83" width="3.42578125" style="191" customWidth="1"/>
    <col min="84" max="84" width="4.5703125" style="179" bestFit="1" customWidth="1"/>
    <col min="85" max="85" width="9.140625" style="41"/>
    <col min="86" max="111" width="3.28515625" style="41" customWidth="1"/>
    <col min="112" max="16384" width="9.140625" style="41"/>
  </cols>
  <sheetData>
    <row r="1" spans="1:111" s="162" customFormat="1" ht="26.25" x14ac:dyDescent="0.4">
      <c r="A1" s="145"/>
      <c r="B1" s="146" t="s">
        <v>13987</v>
      </c>
      <c r="C1" s="145"/>
      <c r="D1" s="145"/>
      <c r="E1" s="145"/>
      <c r="F1" s="145"/>
      <c r="G1" s="145"/>
      <c r="H1" s="145"/>
      <c r="I1" s="145"/>
      <c r="J1" s="145"/>
      <c r="K1" s="145"/>
      <c r="L1" s="145"/>
      <c r="M1" s="145"/>
      <c r="N1" s="145"/>
      <c r="O1" s="145"/>
      <c r="P1" s="145"/>
      <c r="Q1" s="145"/>
      <c r="R1" s="145"/>
      <c r="S1" s="145"/>
      <c r="T1" s="145"/>
      <c r="U1" s="145"/>
      <c r="V1" s="145"/>
      <c r="W1" s="145"/>
      <c r="X1" s="145"/>
      <c r="Y1" s="145"/>
      <c r="Z1" s="145"/>
      <c r="AA1" s="147" t="s">
        <v>13988</v>
      </c>
      <c r="AB1" s="148" t="s">
        <v>13989</v>
      </c>
      <c r="AC1" s="149"/>
      <c r="AD1" s="149"/>
      <c r="AE1" s="149"/>
      <c r="AF1" s="149"/>
      <c r="AG1" s="149"/>
      <c r="AH1" s="150"/>
      <c r="AI1" s="151"/>
      <c r="AJ1" s="151"/>
      <c r="AK1" s="150"/>
      <c r="AL1" s="152"/>
      <c r="AM1" s="153"/>
      <c r="AN1" s="146" t="s">
        <v>13990</v>
      </c>
      <c r="AO1" s="145"/>
      <c r="AP1" s="145"/>
      <c r="AQ1" s="145"/>
      <c r="AR1" s="145"/>
      <c r="AS1" s="145"/>
      <c r="AT1" s="154"/>
      <c r="AU1" s="155"/>
      <c r="AV1" s="156" t="s">
        <v>13991</v>
      </c>
      <c r="AW1" s="155"/>
      <c r="AX1" s="155"/>
      <c r="AY1" s="145"/>
      <c r="AZ1" s="157"/>
      <c r="BA1" s="145"/>
      <c r="BB1" s="145"/>
      <c r="BC1" s="145"/>
      <c r="BD1" s="145"/>
      <c r="BE1" s="145"/>
      <c r="BF1" s="145"/>
      <c r="BG1" s="145"/>
      <c r="BH1" s="145"/>
      <c r="BI1" s="145"/>
      <c r="BJ1" s="145"/>
      <c r="BK1" s="145"/>
      <c r="BL1" s="145"/>
      <c r="BM1" s="145"/>
      <c r="BN1" s="145"/>
      <c r="BO1" s="145"/>
      <c r="BP1" s="158"/>
      <c r="BQ1" s="145"/>
      <c r="BR1" s="145"/>
      <c r="BS1" s="145"/>
      <c r="BT1" s="145"/>
      <c r="BU1" s="145"/>
      <c r="BV1" s="145"/>
      <c r="BW1" s="147" t="s">
        <v>13992</v>
      </c>
      <c r="BX1" s="145"/>
      <c r="BY1" s="145"/>
      <c r="BZ1" s="159" t="s">
        <v>13993</v>
      </c>
      <c r="CA1" s="146"/>
      <c r="CB1" s="160"/>
      <c r="CC1" s="146"/>
      <c r="CD1" s="148" t="s">
        <v>13994</v>
      </c>
      <c r="CE1" s="161"/>
      <c r="CF1" s="161"/>
      <c r="CI1" s="41"/>
      <c r="CJ1" s="41"/>
      <c r="CK1" s="41"/>
      <c r="CL1" s="41"/>
      <c r="CM1" s="41"/>
      <c r="CN1" s="41"/>
      <c r="CO1" s="41"/>
      <c r="CP1" s="41"/>
      <c r="CQ1" s="41"/>
      <c r="CR1" s="41"/>
      <c r="CS1" s="41"/>
      <c r="CT1" s="41"/>
      <c r="CU1" s="41"/>
      <c r="CV1" s="41"/>
      <c r="CW1" s="41"/>
      <c r="CX1" s="41"/>
      <c r="CY1" s="41"/>
      <c r="CZ1" s="41"/>
      <c r="DA1" s="41"/>
      <c r="DB1" s="41"/>
      <c r="DC1" s="41"/>
      <c r="DD1" s="41"/>
      <c r="DE1" s="41"/>
      <c r="DF1" s="41"/>
      <c r="DG1" s="41"/>
    </row>
    <row r="2" spans="1:111" s="178" customFormat="1" x14ac:dyDescent="0.2">
      <c r="A2" s="163"/>
      <c r="B2" s="164" t="s">
        <v>14189</v>
      </c>
      <c r="C2" s="163"/>
      <c r="D2" s="163"/>
      <c r="E2" s="163"/>
      <c r="F2" s="163"/>
      <c r="G2" s="163"/>
      <c r="H2" s="163"/>
      <c r="I2" s="163"/>
      <c r="J2" s="163"/>
      <c r="K2" s="163"/>
      <c r="L2" s="165"/>
      <c r="M2" s="165"/>
      <c r="N2" s="165"/>
      <c r="O2" s="163"/>
      <c r="P2" s="163"/>
      <c r="Q2" s="163"/>
      <c r="R2" s="163"/>
      <c r="S2" s="163"/>
      <c r="T2" s="163"/>
      <c r="U2" s="163"/>
      <c r="V2" s="163"/>
      <c r="W2" s="163"/>
      <c r="X2" s="163"/>
      <c r="Y2" s="163"/>
      <c r="Z2" s="165"/>
      <c r="AA2" s="165"/>
      <c r="AB2" s="165" t="s">
        <v>13995</v>
      </c>
      <c r="AC2" s="165"/>
      <c r="AD2" s="165"/>
      <c r="AE2" s="165"/>
      <c r="AF2" s="165"/>
      <c r="AG2" s="165"/>
      <c r="AH2" s="166"/>
      <c r="AI2" s="167"/>
      <c r="AJ2" s="167"/>
      <c r="AK2" s="166"/>
      <c r="AL2" s="168"/>
      <c r="AM2" s="169"/>
      <c r="AN2" s="165" t="s">
        <v>13996</v>
      </c>
      <c r="AO2" s="165"/>
      <c r="AP2" s="165"/>
      <c r="AQ2" s="165"/>
      <c r="AR2" s="165"/>
      <c r="AS2" s="165"/>
      <c r="AT2" s="170"/>
      <c r="AU2" s="171"/>
      <c r="AV2" s="171"/>
      <c r="AW2" s="171"/>
      <c r="AX2" s="171"/>
      <c r="AY2" s="172"/>
      <c r="AZ2" s="173"/>
      <c r="BA2" s="173"/>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74" t="s">
        <v>13997</v>
      </c>
      <c r="CA2" s="165"/>
      <c r="CB2" s="175"/>
      <c r="CC2" s="165"/>
      <c r="CD2" s="176" t="s">
        <v>13998</v>
      </c>
      <c r="CE2" s="177"/>
      <c r="CF2" s="177"/>
      <c r="CI2" s="41"/>
      <c r="CJ2" s="41"/>
      <c r="CK2" s="41"/>
      <c r="CL2" s="41"/>
      <c r="CM2" s="41"/>
      <c r="CN2" s="41"/>
      <c r="CO2" s="41"/>
      <c r="CP2" s="41"/>
      <c r="CQ2" s="41"/>
      <c r="CR2" s="41"/>
      <c r="CS2" s="41"/>
      <c r="CT2" s="41"/>
      <c r="CU2" s="41"/>
      <c r="CV2" s="41"/>
      <c r="CW2" s="41"/>
      <c r="CX2" s="41"/>
      <c r="CY2" s="41"/>
      <c r="CZ2" s="41"/>
      <c r="DA2" s="41"/>
      <c r="DB2" s="41"/>
      <c r="DC2" s="41"/>
      <c r="DD2" s="41"/>
      <c r="DE2" s="41"/>
      <c r="DF2" s="41"/>
      <c r="DG2" s="41"/>
    </row>
    <row r="3" spans="1:111" s="178" customFormat="1" x14ac:dyDescent="0.2">
      <c r="B3" s="179"/>
      <c r="C3" s="180"/>
      <c r="D3" s="180"/>
      <c r="E3" s="180"/>
      <c r="F3" s="180"/>
      <c r="G3" s="180"/>
      <c r="H3" s="180"/>
      <c r="I3" s="180"/>
      <c r="J3" s="180"/>
      <c r="K3" s="180"/>
      <c r="M3" s="180"/>
      <c r="N3" s="180"/>
      <c r="O3" s="180"/>
      <c r="P3" s="180"/>
      <c r="Q3" s="180"/>
      <c r="R3" s="180"/>
      <c r="S3" s="180"/>
      <c r="T3" s="180"/>
      <c r="U3" s="180"/>
      <c r="V3" s="180"/>
      <c r="W3" s="180"/>
      <c r="X3" s="180"/>
      <c r="AB3" s="180"/>
      <c r="AH3" s="181"/>
      <c r="AI3" s="182"/>
      <c r="AJ3" s="182"/>
      <c r="AK3" s="181"/>
      <c r="AL3" s="183"/>
      <c r="AM3" s="184"/>
      <c r="AN3" s="180"/>
      <c r="AO3" s="180"/>
      <c r="AT3" s="185"/>
      <c r="AU3" s="186"/>
      <c r="AV3" s="186"/>
      <c r="AW3" s="186"/>
      <c r="AX3" s="186"/>
      <c r="AY3" s="41"/>
      <c r="AZ3" s="187"/>
      <c r="BA3" s="187"/>
      <c r="BZ3" s="188"/>
      <c r="CB3" s="189"/>
      <c r="CD3" s="190"/>
      <c r="CE3" s="191"/>
      <c r="CF3" s="191"/>
      <c r="CI3" s="41"/>
      <c r="CJ3" s="41"/>
      <c r="CK3" s="41"/>
      <c r="CL3" s="41"/>
      <c r="CM3" s="41"/>
      <c r="CN3" s="41"/>
      <c r="CO3" s="41"/>
      <c r="CP3" s="41"/>
      <c r="CQ3" s="41"/>
      <c r="CR3" s="41"/>
      <c r="CS3" s="41"/>
      <c r="CT3" s="41"/>
      <c r="CU3" s="41"/>
      <c r="CV3" s="41"/>
      <c r="CW3" s="41"/>
      <c r="CX3" s="41"/>
      <c r="CY3" s="41"/>
      <c r="CZ3" s="41"/>
      <c r="DA3" s="41"/>
      <c r="DB3" s="41"/>
      <c r="DC3" s="41"/>
      <c r="DD3" s="41"/>
      <c r="DE3" s="41"/>
      <c r="DF3" s="41"/>
      <c r="DG3" s="41"/>
    </row>
    <row r="4" spans="1:111" s="2" customFormat="1" ht="41.25" customHeight="1" x14ac:dyDescent="0.2">
      <c r="B4" s="1057" t="s">
        <v>14198</v>
      </c>
      <c r="C4" s="1058"/>
      <c r="D4" s="1058"/>
      <c r="E4" s="1058"/>
      <c r="F4" s="1058"/>
      <c r="G4" s="1058"/>
      <c r="H4" s="1058"/>
      <c r="I4" s="1058"/>
      <c r="J4" s="1058"/>
      <c r="K4" s="1058"/>
      <c r="L4" s="1058"/>
      <c r="M4" s="1058"/>
      <c r="N4" s="1058"/>
      <c r="O4" s="1058"/>
      <c r="P4" s="1058"/>
      <c r="Q4" s="1058"/>
      <c r="R4" s="1058"/>
      <c r="S4" s="1058"/>
      <c r="T4" s="1058"/>
      <c r="U4" s="1058"/>
      <c r="V4" s="1058"/>
      <c r="W4" s="1058"/>
      <c r="X4" s="1058"/>
      <c r="Y4" s="1058"/>
      <c r="Z4" s="1059"/>
      <c r="AA4" s="41"/>
      <c r="AB4" s="192" t="s">
        <v>7242</v>
      </c>
      <c r="AC4" s="192" t="s">
        <v>14000</v>
      </c>
      <c r="AD4" s="192" t="s">
        <v>13438</v>
      </c>
      <c r="AE4" s="192" t="s">
        <v>14001</v>
      </c>
      <c r="AF4" s="192" t="s">
        <v>14002</v>
      </c>
      <c r="AG4" s="192" t="s">
        <v>14001</v>
      </c>
      <c r="AH4" s="193" t="s">
        <v>7296</v>
      </c>
      <c r="AI4" s="193" t="s">
        <v>14146</v>
      </c>
      <c r="AJ4" s="193" t="s">
        <v>14147</v>
      </c>
      <c r="AK4" s="193" t="s">
        <v>13373</v>
      </c>
      <c r="AL4" s="194" t="s">
        <v>13364</v>
      </c>
      <c r="AM4" s="194" t="s">
        <v>14197</v>
      </c>
      <c r="AN4" s="195" t="s">
        <v>14003</v>
      </c>
      <c r="AO4" s="195" t="s">
        <v>14004</v>
      </c>
      <c r="AP4" s="195" t="s">
        <v>13999</v>
      </c>
      <c r="AQ4" s="195" t="s">
        <v>14005</v>
      </c>
      <c r="AR4" s="195" t="s">
        <v>13979</v>
      </c>
      <c r="AS4" s="195" t="s">
        <v>13957</v>
      </c>
      <c r="AT4" s="195" t="s">
        <v>14198</v>
      </c>
      <c r="AU4" s="196"/>
      <c r="AV4" s="196"/>
      <c r="AW4" s="196"/>
      <c r="AX4" s="196"/>
      <c r="AY4" s="195"/>
      <c r="AZ4" s="197"/>
      <c r="BA4" s="197"/>
      <c r="BB4" s="198"/>
      <c r="BC4" s="198"/>
      <c r="BD4" s="198"/>
      <c r="BE4" s="198"/>
      <c r="BF4" s="199"/>
      <c r="BG4" s="199"/>
      <c r="BH4" s="199"/>
      <c r="BI4" s="199"/>
      <c r="BJ4" s="195"/>
      <c r="BK4" s="195"/>
      <c r="BL4" s="195"/>
      <c r="BM4" s="197"/>
      <c r="BN4" s="200"/>
      <c r="BO4" s="200"/>
      <c r="BP4" s="200"/>
      <c r="BQ4" s="200"/>
      <c r="BR4" s="200"/>
      <c r="BS4" s="200"/>
      <c r="BT4" s="200"/>
      <c r="BU4" s="200"/>
      <c r="BV4" s="200"/>
      <c r="BW4" s="200"/>
      <c r="BX4" s="200"/>
      <c r="BY4" s="200"/>
      <c r="BZ4" s="201" t="s">
        <v>14006</v>
      </c>
      <c r="CA4" s="202" t="s">
        <v>14007</v>
      </c>
      <c r="CB4" s="203" t="s">
        <v>14008</v>
      </c>
      <c r="CC4" s="192"/>
      <c r="CD4" s="204" t="s">
        <v>14009</v>
      </c>
      <c r="CE4" s="205" t="s">
        <v>14010</v>
      </c>
      <c r="CF4" s="205" t="s">
        <v>14011</v>
      </c>
      <c r="CI4" s="41"/>
      <c r="CJ4" s="41"/>
      <c r="CK4" s="41"/>
      <c r="CL4" s="41"/>
      <c r="CM4" s="41"/>
      <c r="CN4" s="41"/>
      <c r="CO4" s="41"/>
      <c r="CP4" s="41"/>
      <c r="CQ4" s="41"/>
      <c r="CR4" s="41"/>
      <c r="CS4" s="41"/>
      <c r="CT4" s="41"/>
      <c r="CU4" s="41"/>
      <c r="CV4" s="41"/>
      <c r="CW4" s="41"/>
      <c r="CX4" s="41"/>
      <c r="CY4" s="41"/>
      <c r="CZ4" s="41"/>
      <c r="DA4" s="41"/>
      <c r="DB4" s="41"/>
      <c r="DC4" s="41"/>
      <c r="DD4" s="41"/>
      <c r="DE4" s="41"/>
      <c r="DF4" s="41"/>
      <c r="DG4" s="41"/>
    </row>
    <row r="5" spans="1:111" x14ac:dyDescent="0.2">
      <c r="A5" s="70"/>
      <c r="B5" s="206"/>
      <c r="C5" s="70"/>
      <c r="D5" s="70"/>
      <c r="E5" s="70"/>
      <c r="F5" s="70"/>
      <c r="G5" s="70"/>
      <c r="H5" s="70"/>
      <c r="I5" s="70"/>
      <c r="J5" s="70"/>
      <c r="K5" s="70"/>
      <c r="L5" s="70"/>
      <c r="M5" s="70"/>
      <c r="N5" s="70"/>
      <c r="O5" s="70"/>
      <c r="P5" s="70"/>
      <c r="Q5" s="70"/>
      <c r="R5" s="70"/>
      <c r="S5" s="70"/>
      <c r="T5" s="70"/>
      <c r="U5" s="70"/>
      <c r="V5" s="70"/>
      <c r="W5" s="70"/>
      <c r="X5" s="70"/>
      <c r="Y5" s="70"/>
      <c r="Z5" s="70"/>
      <c r="AA5" s="70"/>
      <c r="AB5" s="192"/>
      <c r="AC5" s="192"/>
      <c r="AD5" s="192"/>
      <c r="AE5" s="192"/>
      <c r="AF5" s="192"/>
      <c r="AG5" s="192"/>
      <c r="AH5" s="193"/>
      <c r="AI5" s="193"/>
      <c r="AJ5" s="193"/>
      <c r="AK5" s="193"/>
      <c r="AL5" s="194"/>
      <c r="AM5" s="194"/>
      <c r="AN5" s="207"/>
      <c r="AO5" s="207"/>
      <c r="AP5" s="207"/>
      <c r="AQ5" s="207"/>
      <c r="AR5" s="207"/>
      <c r="AS5" s="207"/>
      <c r="AT5" s="207"/>
      <c r="AU5" s="208"/>
      <c r="AV5" s="208"/>
      <c r="AW5" s="208"/>
      <c r="AX5" s="208"/>
      <c r="AY5" s="207"/>
      <c r="AZ5" s="209"/>
      <c r="BA5" s="209"/>
      <c r="BB5" s="210"/>
      <c r="BC5" s="210"/>
      <c r="BD5" s="210"/>
      <c r="BE5" s="210"/>
      <c r="BF5" s="211"/>
      <c r="BG5" s="211"/>
      <c r="BH5" s="211"/>
      <c r="BI5" s="211"/>
      <c r="BJ5" s="207"/>
      <c r="BK5" s="207"/>
      <c r="BL5" s="207"/>
      <c r="BM5" s="212"/>
      <c r="BN5" s="213"/>
      <c r="BO5" s="213"/>
      <c r="BP5" s="213"/>
      <c r="BQ5" s="213"/>
      <c r="BR5" s="213"/>
      <c r="BS5" s="213"/>
      <c r="BT5" s="213"/>
      <c r="BU5" s="213"/>
      <c r="BV5" s="213"/>
      <c r="BW5" s="213"/>
      <c r="BX5" s="213"/>
      <c r="BY5" s="213"/>
      <c r="BZ5" s="201"/>
      <c r="CA5" s="202"/>
      <c r="CB5" s="203"/>
      <c r="CC5" s="192"/>
      <c r="CD5" s="204"/>
      <c r="CE5" s="205"/>
      <c r="CF5" s="205"/>
    </row>
    <row r="6" spans="1:111" ht="13.5" thickBot="1" x14ac:dyDescent="0.25">
      <c r="B6" s="214" t="str">
        <f>B4</f>
        <v>ICB26 MFF boundary QA</v>
      </c>
      <c r="C6" s="215"/>
      <c r="D6" s="215"/>
      <c r="E6" s="215"/>
      <c r="F6" s="215"/>
      <c r="G6" s="215"/>
      <c r="H6" s="215"/>
      <c r="I6" s="215"/>
      <c r="J6" s="215"/>
      <c r="K6" s="215"/>
      <c r="L6" s="215"/>
      <c r="M6" s="215"/>
      <c r="N6" s="215"/>
      <c r="O6" s="215"/>
      <c r="P6" s="215"/>
      <c r="Q6" s="215"/>
      <c r="R6" s="215"/>
      <c r="S6" s="215"/>
      <c r="T6" s="215"/>
      <c r="U6" s="215"/>
      <c r="V6" s="215"/>
      <c r="W6" s="215"/>
      <c r="X6" s="215"/>
      <c r="Y6" s="215"/>
      <c r="Z6" s="216" t="s">
        <v>14189</v>
      </c>
      <c r="AA6" s="41" t="s">
        <v>13263</v>
      </c>
      <c r="AB6" s="217" t="s">
        <v>257</v>
      </c>
      <c r="AC6" s="218" t="s">
        <v>566</v>
      </c>
      <c r="AD6" s="218" t="s">
        <v>257</v>
      </c>
      <c r="AE6" s="218" t="s">
        <v>566</v>
      </c>
      <c r="AF6" s="218" t="s">
        <v>14012</v>
      </c>
      <c r="AG6" s="218" t="s">
        <v>14013</v>
      </c>
      <c r="AH6" s="219" t="s">
        <v>966</v>
      </c>
      <c r="AI6" s="220" t="s">
        <v>13431</v>
      </c>
      <c r="AJ6" s="220" t="s">
        <v>13432</v>
      </c>
      <c r="AK6" s="219" t="s">
        <v>13417</v>
      </c>
      <c r="AL6" s="221" t="s">
        <v>12904</v>
      </c>
      <c r="AM6" s="222" t="s">
        <v>13338</v>
      </c>
      <c r="AN6" s="41">
        <v>100</v>
      </c>
      <c r="AO6" s="41">
        <v>89</v>
      </c>
      <c r="AP6" s="41">
        <v>17.600000000000001</v>
      </c>
      <c r="AQ6" s="41">
        <v>0</v>
      </c>
      <c r="AR6" s="41">
        <f>INDEX(lad_payment_mff[Non-specialised payment MFF],MATCH(AB6,lad_payment_mff[LAD21],0))</f>
        <v>1.0306465274029246</v>
      </c>
      <c r="AS6" s="41">
        <f>INDEX(lad_payment_mff[Specialised payment MFF],MATCH(AB6,lad_payment_mff[LAD21],0))</f>
        <v>1.0567429073184544</v>
      </c>
      <c r="AT6" s="41">
        <v>1.009879276774436</v>
      </c>
      <c r="AU6" s="185"/>
      <c r="AV6" s="185"/>
      <c r="AW6" s="185"/>
      <c r="AX6" s="185"/>
      <c r="AY6" s="187"/>
      <c r="BB6" s="223"/>
      <c r="BC6" s="223"/>
      <c r="BD6" s="223"/>
      <c r="BE6" s="224"/>
      <c r="BF6" s="225"/>
      <c r="BG6" s="225"/>
      <c r="BH6" s="225"/>
      <c r="BI6" s="226"/>
      <c r="BJ6" s="187"/>
      <c r="BK6" s="187"/>
      <c r="BL6" s="227"/>
      <c r="BZ6" s="228">
        <f t="shared" ref="BZ6:BZ69" si="0">INDEX($AB:$BY,MATCH($AB6,$AB:$AB,0),MATCH($B$4,$AB$4:$BY$4,0))</f>
        <v>1.009879276774436</v>
      </c>
      <c r="CA6" s="218">
        <v>1</v>
      </c>
      <c r="CB6" s="228">
        <f t="shared" ref="CB6:CB69" si="1">LARGE($BZ$6:$BZ$314,CA6)</f>
        <v>1.0880089204719068</v>
      </c>
      <c r="CC6" s="218"/>
      <c r="CD6" s="229" t="s">
        <v>14014</v>
      </c>
      <c r="CE6" s="230" t="s">
        <v>14015</v>
      </c>
      <c r="CF6" s="231" t="str">
        <f t="shared" ref="CF6:CF69" si="2">CD6&amp;CE6</f>
        <v>Zp</v>
      </c>
    </row>
    <row r="7" spans="1:111" ht="14.25" thickTop="1" thickBot="1" x14ac:dyDescent="0.25">
      <c r="B7" s="232" t="s">
        <v>14016</v>
      </c>
      <c r="C7" s="233" t="str">
        <f>IFERROR(INDEX($AB:$CA,MATCH(B7&amp;C33,$CF:$CF,0),MATCH($B$4,$AB$4:$CA$4,0)),"")</f>
        <v/>
      </c>
      <c r="D7" s="233" t="str">
        <f>IFERROR(INDEX($AB:$CA,MATCH(B7&amp;D33,$CF:$CF,0),MATCH($B$4,$AB$4:$CA$4,0)),"")</f>
        <v/>
      </c>
      <c r="E7" s="233" t="str">
        <f>IFERROR(INDEX($AB:$CA,MATCH(B7&amp;E33,$CF:$CF,0),MATCH($B$4,$AB$4:$CA$4,0)),"")</f>
        <v/>
      </c>
      <c r="F7" s="233" t="str">
        <f>IFERROR(INDEX($AB:$CA,MATCH(B7&amp;F33,$CF:$CF,0),MATCH($B$4,$AB$4:$CA$4,0)),"")</f>
        <v/>
      </c>
      <c r="G7" s="233" t="str">
        <f>IFERROR(INDEX($AB:$CA,MATCH(B7&amp;G33,$CF:$CF,0),MATCH($B$4,$AB$4:$CA$4,0)),"")</f>
        <v/>
      </c>
      <c r="H7" s="234" t="str">
        <f>IFERROR(INDEX($AB:$CA,MATCH(B7&amp;H33,$CF:$CF,0),MATCH($B$4,$AB$4:$CA$4,0)),"")</f>
        <v/>
      </c>
      <c r="I7" s="234" t="str">
        <f>IFERROR(INDEX($AB:$CA,MATCH(B7&amp;I33,$CF:$CF,0),MATCH($B$4,$AB$4:$CA$4,0)),"")</f>
        <v/>
      </c>
      <c r="J7" s="234" t="str">
        <f>IFERROR(INDEX($AB:$CA,MATCH(B7&amp;J33,$CF:$CF,0),MATCH($B$4,$AB$4:$CA$4,0)),"")</f>
        <v/>
      </c>
      <c r="K7" s="234" t="str">
        <f>IFERROR(INDEX($AB:$CA,MATCH(B7&amp;K33,$CF:$CF,0),MATCH($B$4,$AB$4:$CA$4,0)),"")</f>
        <v/>
      </c>
      <c r="L7" s="234" t="str">
        <f>IFERROR(INDEX($AB:$CA,MATCH(B7&amp;L33,$CF:$CF,0),MATCH($B$4,$AB$4:$CA$4,0)),"")</f>
        <v/>
      </c>
      <c r="M7" s="235" t="str">
        <f>IFERROR(INDEX($AB:$CA,MATCH(B7&amp;M33,$CF:$CF,0),MATCH($B$4,$AB$4:$CA$4,0)),"")</f>
        <v/>
      </c>
      <c r="N7" s="235" t="str">
        <f>IFERROR(INDEX($AB:$CA,MATCH(B7&amp;N33,$CF:$CF,0),MATCH($B$4,$AB$4:$CA$4,0)),"")</f>
        <v/>
      </c>
      <c r="O7" s="236" t="str">
        <f>IFERROR(INDEX($AB:$CA,MATCH(B7&amp;O33,$CF:$CF,0),MATCH($B$4,$AB$4:$CA$4,0)),"")</f>
        <v/>
      </c>
      <c r="P7" s="237">
        <f>IFERROR(INDEX($AB:$CA,MATCH(B7&amp;P33,$CF:$CF,0),MATCH($B$4,$AB$4:$CA$4,0)),"")</f>
        <v>0.96100496181371553</v>
      </c>
      <c r="Q7" s="238">
        <f>IFERROR(INDEX($AB:$CA,MATCH(B7&amp;Q33,$CF:$CF,0),MATCH($B$4,$AB$4:$CA$4,0)),"")</f>
        <v>0.96100496181371553</v>
      </c>
      <c r="R7" s="234" t="str">
        <f>IFERROR(INDEX($AB:$CA,MATCH(B7&amp;R33,$CF:$CF,0),MATCH($B$4,$AB$4:$CA$4,0)),"")</f>
        <v/>
      </c>
      <c r="S7" s="234" t="str">
        <f>IFERROR(INDEX($AB:$CA,MATCH(B7&amp;S33,$CF:$CF,0),MATCH($B$4,$AB$4:$CA$4,0)),"")</f>
        <v/>
      </c>
      <c r="T7" s="234" t="str">
        <f>IFERROR(INDEX($AB:$CA,MATCH(B7&amp;T33,$CF:$CF,0),MATCH($B$4,$AB$4:$CA$4,0)),"")</f>
        <v/>
      </c>
      <c r="U7" s="234" t="str">
        <f>IFERROR(INDEX($AB:$CA,MATCH(B7&amp;U33,$CF:$CF,0),MATCH($B$4,$AB$4:$CA$4,0)),"")</f>
        <v/>
      </c>
      <c r="V7" s="234" t="str">
        <f>IFERROR(INDEX($AB:$CA,MATCH(B7&amp;V33,$CF:$CF,0),MATCH($B$4,$AB$4:$CA$4,0)),"")</f>
        <v/>
      </c>
      <c r="W7" s="234" t="str">
        <f>IFERROR(INDEX($AB:$CA,MATCH(B7&amp;W33,$CF:$CF,0),MATCH($B$4,$AB$4:$CA$4,0)),"")</f>
        <v/>
      </c>
      <c r="X7" s="234" t="str">
        <f>IFERROR(INDEX($AB:$CA,MATCH(B7&amp;X33,$CF:$CF,0),MATCH($B$4,$AB$4:$CA$4,0)),"")</f>
        <v/>
      </c>
      <c r="Y7" s="234" t="str">
        <f>IFERROR(INDEX($AB:$CA,MATCH(B7&amp;Y33,$CF:$CF,0),MATCH($B$4,$AB$4:$CA$4,0)),"")</f>
        <v/>
      </c>
      <c r="Z7" s="239" t="str">
        <f>IFERROR(INDEX($AB:$CA,MATCH(B7&amp;Z33,$CF:$CF,0),MATCH($B$4,$AB$4:$CA$4,0)),"")</f>
        <v/>
      </c>
      <c r="AA7" s="41" t="s">
        <v>13263</v>
      </c>
      <c r="AB7" s="217" t="s">
        <v>413</v>
      </c>
      <c r="AC7" s="218" t="s">
        <v>722</v>
      </c>
      <c r="AD7" s="218" t="s">
        <v>13441</v>
      </c>
      <c r="AE7" s="218" t="s">
        <v>14017</v>
      </c>
      <c r="AF7" s="218" t="s">
        <v>13441</v>
      </c>
      <c r="AG7" s="218" t="s">
        <v>14017</v>
      </c>
      <c r="AH7" s="219" t="s">
        <v>1033</v>
      </c>
      <c r="AI7" s="220" t="s">
        <v>13375</v>
      </c>
      <c r="AJ7" s="220" t="s">
        <v>14152</v>
      </c>
      <c r="AK7" s="219" t="s">
        <v>1033</v>
      </c>
      <c r="AL7" s="221" t="s">
        <v>12894</v>
      </c>
      <c r="AM7" s="222" t="s">
        <v>13346</v>
      </c>
      <c r="AN7" s="41">
        <v>100</v>
      </c>
      <c r="AO7" s="41">
        <v>104.3</v>
      </c>
      <c r="AP7" s="41">
        <v>22.9</v>
      </c>
      <c r="AQ7" s="41">
        <v>2</v>
      </c>
      <c r="AR7" s="41">
        <f>INDEX(lad_payment_mff[Non-specialised payment MFF],MATCH(AB7,lad_payment_mff[LAD21],0))</f>
        <v>1.028025741280685</v>
      </c>
      <c r="AS7" s="41">
        <f>INDEX(lad_payment_mff[Specialised payment MFF],MATCH(AB7,lad_payment_mff[LAD21],0))</f>
        <v>1.0270219387842845</v>
      </c>
      <c r="AT7" s="41">
        <v>0.96100496181371553</v>
      </c>
      <c r="AU7" s="185"/>
      <c r="AV7" s="185"/>
      <c r="AW7" s="185"/>
      <c r="AX7" s="185"/>
      <c r="AY7" s="187"/>
      <c r="BB7" s="223"/>
      <c r="BC7" s="223"/>
      <c r="BD7" s="223"/>
      <c r="BE7" s="224"/>
      <c r="BF7" s="225"/>
      <c r="BG7" s="225"/>
      <c r="BH7" s="225"/>
      <c r="BI7" s="226"/>
      <c r="BJ7" s="187"/>
      <c r="BK7" s="187"/>
      <c r="BL7" s="227"/>
      <c r="BZ7" s="228">
        <f t="shared" si="0"/>
        <v>0.96100496181371553</v>
      </c>
      <c r="CA7" s="218">
        <v>2</v>
      </c>
      <c r="CB7" s="228">
        <f t="shared" si="1"/>
        <v>1.0880089204719068</v>
      </c>
      <c r="CC7" s="218"/>
      <c r="CD7" s="229" t="s">
        <v>14018</v>
      </c>
      <c r="CE7" s="230" t="s">
        <v>14019</v>
      </c>
      <c r="CF7" s="231" t="str">
        <f t="shared" si="2"/>
        <v>Bk</v>
      </c>
    </row>
    <row r="8" spans="1:111" ht="14.25" thickTop="1" thickBot="1" x14ac:dyDescent="0.25">
      <c r="B8" s="232" t="s">
        <v>14018</v>
      </c>
      <c r="C8" s="233" t="str">
        <f>IFERROR(INDEX($AB:$CA,MATCH(B8&amp;C33,$CF:$CF,0),MATCH($B$4,$AB$4:$CA$4,0)),"")</f>
        <v/>
      </c>
      <c r="D8" s="233"/>
      <c r="E8" s="240"/>
      <c r="F8" s="241" t="s">
        <v>13334</v>
      </c>
      <c r="G8" s="242"/>
      <c r="H8" s="234" t="str">
        <f>IFERROR(INDEX($AB:$CA,MATCH(B8&amp;H33,$CF:$CF,0),MATCH($B$4,$AB$4:$CA$4,0)),"")</f>
        <v/>
      </c>
      <c r="I8" s="234" t="str">
        <f>IFERROR(INDEX($AB:$CA,MATCH(B8&amp;I33,$CF:$CF,0),MATCH($B$4,$AB$4:$CA$4,0)),"")</f>
        <v/>
      </c>
      <c r="J8" s="234" t="str">
        <f>IFERROR(INDEX($AB:$CA,MATCH(B8&amp;J33,$CF:$CF,0),MATCH($B$4,$AB$4:$CA$4,0)),"")</f>
        <v/>
      </c>
      <c r="K8" s="234" t="str">
        <f>IFERROR(INDEX($AB:$CA,MATCH(B8&amp;K33,$CF:$CF,0),MATCH($B$4,$AB$4:$CA$4,0)),"")</f>
        <v/>
      </c>
      <c r="L8" s="243" t="str">
        <f>IFERROR(INDEX($AB:$CA,MATCH(B8&amp;L33,$CF:$CF,0),MATCH($B$4,$AB$4:$CA$4,0)),"")</f>
        <v/>
      </c>
      <c r="M8" s="244">
        <f>IFERROR(INDEX($AB:$CA,MATCH(B8&amp;M33,$CF:$CF,0),MATCH($B$4,$AB$4:$CA$4,0)),"")</f>
        <v>0.96100496181371553</v>
      </c>
      <c r="N8" s="244">
        <f>IFERROR(INDEX($AB:$CA,MATCH(B8&amp;N33,$CF:$CF,0),MATCH($B$4,$AB$4:$CA$4,0)),"")</f>
        <v>0.96100496181371553</v>
      </c>
      <c r="O8" s="244">
        <f>IFERROR(INDEX($AB:$CA,MATCH(B8&amp;O33,$CF:$CF,0),MATCH($B$4,$AB$4:$CA$4,0)),"")</f>
        <v>0.96100496181371553</v>
      </c>
      <c r="P8" s="244">
        <f>IFERROR(INDEX($AB:$CA,MATCH(B8&amp;P33,$CF:$CF,0),MATCH($B$4,$AB$4:$CA$4,0)),"")</f>
        <v>0.96100496181371553</v>
      </c>
      <c r="Q8" s="245">
        <f>IFERROR(INDEX($AB:$CA,MATCH(B8&amp;Q33,$CF:$CF,0),MATCH($B$4,$AB$4:$CA$4,0)),"")</f>
        <v>0.96100496181371553</v>
      </c>
      <c r="R8" s="234" t="str">
        <f>IFERROR(INDEX($AB:$CA,MATCH(B8&amp;R33,$CF:$CF,0),MATCH($B$4,$AB$4:$CA$4,0)),"")</f>
        <v/>
      </c>
      <c r="S8" s="234" t="str">
        <f>IFERROR(INDEX($AB:$CA,MATCH(B8&amp;S33,$CF:$CF,0),MATCH($B$4,$AB$4:$CA$4,0)),"")</f>
        <v/>
      </c>
      <c r="T8" s="234" t="str">
        <f>IFERROR(INDEX($AB:$CA,MATCH(B8&amp;T33,$CF:$CF,0),MATCH($B$4,$AB$4:$CA$4,0)),"")</f>
        <v/>
      </c>
      <c r="U8" s="234" t="str">
        <f>IFERROR(INDEX($AB:$CA,MATCH(B8&amp;U33,$CF:$CF,0),MATCH($B$4,$AB$4:$CA$4,0)),"")</f>
        <v/>
      </c>
      <c r="V8" s="234" t="str">
        <f>IFERROR(INDEX($AB:$CA,MATCH(B8&amp;V33,$CF:$CF,0),MATCH($B$4,$AB$4:$CA$4,0)),"")</f>
        <v/>
      </c>
      <c r="W8" s="234" t="str">
        <f>IFERROR(INDEX($AB:$CA,MATCH(B8&amp;W33,$CF:$CF,0),MATCH($B$4,$AB$4:$CA$4,0)),"")</f>
        <v/>
      </c>
      <c r="X8" s="234" t="str">
        <f>IFERROR(INDEX($AB:$CA,MATCH(B8&amp;X33,$CF:$CF,0),MATCH($B$4,$AB$4:$CA$4,0)),"")</f>
        <v/>
      </c>
      <c r="Y8" s="234" t="str">
        <f>IFERROR(INDEX($AB:$CA,MATCH(B8&amp;Y33,$CF:$CF,0),MATCH($B$4,$AB$4:$CA$4,0)),"")</f>
        <v/>
      </c>
      <c r="Z8" s="239" t="str">
        <f>IFERROR(INDEX($AB:$CA,MATCH(B8&amp;Z33,$CF:$CF,0),MATCH($B$4,$AB$4:$CA$4,0)),"")</f>
        <v/>
      </c>
      <c r="AA8" s="41" t="s">
        <v>13263</v>
      </c>
      <c r="AB8" s="217" t="s">
        <v>407</v>
      </c>
      <c r="AC8" s="218" t="s">
        <v>716</v>
      </c>
      <c r="AD8" s="218" t="s">
        <v>407</v>
      </c>
      <c r="AE8" s="218" t="s">
        <v>716</v>
      </c>
      <c r="AF8" s="218" t="s">
        <v>14020</v>
      </c>
      <c r="AG8" s="218" t="s">
        <v>14021</v>
      </c>
      <c r="AH8" s="219" t="s">
        <v>975</v>
      </c>
      <c r="AI8" s="220" t="s">
        <v>13385</v>
      </c>
      <c r="AJ8" s="220" t="s">
        <v>14160</v>
      </c>
      <c r="AK8" s="219" t="s">
        <v>975</v>
      </c>
      <c r="AL8" s="221" t="s">
        <v>12898</v>
      </c>
      <c r="AM8" s="222" t="s">
        <v>12899</v>
      </c>
      <c r="AN8" s="41">
        <v>100</v>
      </c>
      <c r="AO8" s="41">
        <v>96</v>
      </c>
      <c r="AP8" s="41">
        <v>18</v>
      </c>
      <c r="AQ8" s="41">
        <v>0</v>
      </c>
      <c r="AR8" s="41">
        <f>INDEX(lad_payment_mff[Non-specialised payment MFF],MATCH(AB8,lad_payment_mff[LAD21],0))</f>
        <v>1.0325912861111726</v>
      </c>
      <c r="AS8" s="41">
        <f>INDEX(lad_payment_mff[Specialised payment MFF],MATCH(AB8,lad_payment_mff[LAD21],0))</f>
        <v>1.0381844684413819</v>
      </c>
      <c r="AT8" s="41">
        <v>0.97069297391100784</v>
      </c>
      <c r="AU8" s="185"/>
      <c r="AV8" s="185"/>
      <c r="AW8" s="185"/>
      <c r="AX8" s="185"/>
      <c r="AY8" s="187"/>
      <c r="BB8" s="223"/>
      <c r="BC8" s="223"/>
      <c r="BD8" s="223"/>
      <c r="BE8" s="224"/>
      <c r="BF8" s="225"/>
      <c r="BG8" s="225"/>
      <c r="BH8" s="225"/>
      <c r="BI8" s="226"/>
      <c r="BJ8" s="187"/>
      <c r="BK8" s="187"/>
      <c r="BL8" s="227"/>
      <c r="BZ8" s="228">
        <f t="shared" si="0"/>
        <v>0.97069297391100784</v>
      </c>
      <c r="CA8" s="218">
        <v>3</v>
      </c>
      <c r="CB8" s="228">
        <f t="shared" si="1"/>
        <v>1.0880089204719068</v>
      </c>
      <c r="CC8" s="218"/>
      <c r="CD8" s="229" t="s">
        <v>14022</v>
      </c>
      <c r="CE8" s="230" t="s">
        <v>14019</v>
      </c>
      <c r="CF8" s="231" t="str">
        <f t="shared" si="2"/>
        <v>Jk</v>
      </c>
    </row>
    <row r="9" spans="1:111" ht="14.25" thickTop="1" thickBot="1" x14ac:dyDescent="0.25">
      <c r="B9" s="232" t="s">
        <v>14023</v>
      </c>
      <c r="C9" s="233" t="str">
        <f>IFERROR(INDEX($AB:$CA,MATCH(B9&amp;C33,$CF:$CF,0),MATCH($B$4,$AB$4:$CA$4,0)),"")</f>
        <v/>
      </c>
      <c r="D9" s="233"/>
      <c r="E9" s="246"/>
      <c r="F9" s="247" t="s">
        <v>14024</v>
      </c>
      <c r="G9" s="248"/>
      <c r="H9" s="234" t="str">
        <f>IFERROR(INDEX($AB:$CA,MATCH(B9&amp;H33,$CF:$CF,0),MATCH($B$4,$AB$4:$CA$4,0)),"")</f>
        <v/>
      </c>
      <c r="I9" s="234" t="str">
        <f>IFERROR(INDEX($AB:$CA,MATCH(B9&amp;I33,$CF:$CF,0),MATCH($B$4,$AB$4:$CA$4,0)),"")</f>
        <v/>
      </c>
      <c r="J9" s="234" t="str">
        <f>IFERROR(INDEX($AB:$CA,MATCH(B9&amp;J33,$CF:$CF,0),MATCH($B$4,$AB$4:$CA$4,0)),"")</f>
        <v/>
      </c>
      <c r="K9" s="234" t="str">
        <f>IFERROR(INDEX($AB:$CA,MATCH(B9&amp;K33,$CF:$CF,0),MATCH($B$4,$AB$4:$CA$4,0)),"")</f>
        <v/>
      </c>
      <c r="L9" s="236" t="str">
        <f>IFERROR(INDEX($AB:$CA,MATCH(B9&amp;L33,$CF:$CF,0),MATCH($B$4,$AB$4:$CA$4,0)),"")</f>
        <v/>
      </c>
      <c r="M9" s="249">
        <f>IFERROR(INDEX($AB:$CA,MATCH(B9&amp;M33,$CF:$CF,0),MATCH($B$4,$AB$4:$CA$4,0)),"")</f>
        <v>0.96100496181371553</v>
      </c>
      <c r="N9" s="244">
        <f>IFERROR(INDEX($AB:$CA,MATCH(B9&amp;N33,$CF:$CF,0),MATCH($B$4,$AB$4:$CA$4,0)),"")</f>
        <v>0.96100496181371553</v>
      </c>
      <c r="O9" s="244">
        <f>IFERROR(INDEX($AB:$CA,MATCH(B9&amp;O33,$CF:$CF,0),MATCH($B$4,$AB$4:$CA$4,0)),"")</f>
        <v>0.96100496181371553</v>
      </c>
      <c r="P9" s="244">
        <f>IFERROR(INDEX($AB:$CA,MATCH(B9&amp;P33,$CF:$CF,0),MATCH($B$4,$AB$4:$CA$4,0)),"")</f>
        <v>0.96100496181371553</v>
      </c>
      <c r="Q9" s="245">
        <f>IFERROR(INDEX($AB:$CA,MATCH(B9&amp;Q33,$CF:$CF,0),MATCH($B$4,$AB$4:$CA$4,0)),"")</f>
        <v>0.96100496181371553</v>
      </c>
      <c r="R9" s="234" t="str">
        <f>IFERROR(INDEX($AB:$CA,MATCH(B9&amp;R33,$CF:$CF,0),MATCH($B$4,$AB$4:$CA$4,0)),"")</f>
        <v/>
      </c>
      <c r="S9" s="234" t="str">
        <f>IFERROR(INDEX($AB:$CA,MATCH(B9&amp;S33,$CF:$CF,0),MATCH($B$4,$AB$4:$CA$4,0)),"")</f>
        <v/>
      </c>
      <c r="T9" s="234" t="str">
        <f>IFERROR(INDEX($AB:$CA,MATCH(B9&amp;T33,$CF:$CF,0),MATCH($B$4,$AB$4:$CA$4,0)),"")</f>
        <v/>
      </c>
      <c r="U9" s="234" t="str">
        <f>IFERROR(INDEX($AB:$CA,MATCH(B9&amp;U33,$CF:$CF,0),MATCH($B$4,$AB$4:$CA$4,0)),"")</f>
        <v/>
      </c>
      <c r="V9" s="234" t="str">
        <f>IFERROR(INDEX($AB:$CA,MATCH(B9&amp;V33,$CF:$CF,0),MATCH($B$4,$AB$4:$CA$4,0)),"")</f>
        <v/>
      </c>
      <c r="W9" s="234" t="str">
        <f>IFERROR(INDEX($AB:$CA,MATCH(B9&amp;W33,$CF:$CF,0),MATCH($B$4,$AB$4:$CA$4,0)),"")</f>
        <v/>
      </c>
      <c r="X9" s="234" t="str">
        <f>IFERROR(INDEX($AB:$CA,MATCH(B9&amp;X33,$CF:$CF,0),MATCH($B$4,$AB$4:$CA$4,0)),"")</f>
        <v/>
      </c>
      <c r="Y9" s="234" t="str">
        <f>IFERROR(INDEX($AB:$CA,MATCH(B9&amp;Y33,$CF:$CF,0),MATCH($B$4,$AB$4:$CA$4,0)),"")</f>
        <v/>
      </c>
      <c r="Z9" s="239" t="str">
        <f>IFERROR(INDEX($AB:$CA,MATCH(B9&amp;Z33,$CF:$CF,0),MATCH($B$4,$AB$4:$CA$4,0)),"")</f>
        <v/>
      </c>
      <c r="AA9" s="41" t="s">
        <v>13263</v>
      </c>
      <c r="AB9" s="217" t="s">
        <v>256</v>
      </c>
      <c r="AC9" s="218" t="s">
        <v>565</v>
      </c>
      <c r="AD9" s="218" t="s">
        <v>256</v>
      </c>
      <c r="AE9" s="218" t="s">
        <v>565</v>
      </c>
      <c r="AF9" s="218" t="s">
        <v>14012</v>
      </c>
      <c r="AG9" s="218" t="s">
        <v>14013</v>
      </c>
      <c r="AH9" s="219" t="s">
        <v>966</v>
      </c>
      <c r="AI9" s="220" t="s">
        <v>13431</v>
      </c>
      <c r="AJ9" s="220" t="s">
        <v>13432</v>
      </c>
      <c r="AK9" s="219" t="s">
        <v>13417</v>
      </c>
      <c r="AL9" s="221" t="s">
        <v>12904</v>
      </c>
      <c r="AM9" s="222" t="s">
        <v>13338</v>
      </c>
      <c r="AN9" s="41">
        <v>100</v>
      </c>
      <c r="AO9" s="41">
        <v>95.1</v>
      </c>
      <c r="AP9" s="41">
        <v>18.600000000000001</v>
      </c>
      <c r="AQ9" s="41">
        <v>0</v>
      </c>
      <c r="AR9" s="41">
        <f>INDEX(lad_payment_mff[Non-specialised payment MFF],MATCH(AB9,lad_payment_mff[LAD21],0))</f>
        <v>1.0314844718695866</v>
      </c>
      <c r="AS9" s="41">
        <f>INDEX(lad_payment_mff[Specialised payment MFF],MATCH(AB9,lad_payment_mff[LAD21],0))</f>
        <v>1.0568806664481973</v>
      </c>
      <c r="AT9" s="41">
        <v>1.009879276774436</v>
      </c>
      <c r="AU9" s="185"/>
      <c r="AV9" s="185"/>
      <c r="AW9" s="185"/>
      <c r="AX9" s="185"/>
      <c r="AY9" s="187"/>
      <c r="BB9" s="223"/>
      <c r="BC9" s="223"/>
      <c r="BD9" s="223"/>
      <c r="BE9" s="224"/>
      <c r="BF9" s="225"/>
      <c r="BG9" s="225"/>
      <c r="BH9" s="225"/>
      <c r="BI9" s="226"/>
      <c r="BJ9" s="187"/>
      <c r="BK9" s="187"/>
      <c r="BL9" s="227"/>
      <c r="BZ9" s="228">
        <f t="shared" si="0"/>
        <v>1.009879276774436</v>
      </c>
      <c r="CA9" s="218">
        <v>4</v>
      </c>
      <c r="CB9" s="228">
        <f t="shared" si="1"/>
        <v>1.0880089204719068</v>
      </c>
      <c r="CC9" s="218"/>
      <c r="CD9" s="229" t="s">
        <v>14025</v>
      </c>
      <c r="CE9" s="230" t="s">
        <v>14026</v>
      </c>
      <c r="CF9" s="231" t="str">
        <f t="shared" si="2"/>
        <v>Yo</v>
      </c>
    </row>
    <row r="10" spans="1:111" ht="14.25" thickTop="1" thickBot="1" x14ac:dyDescent="0.25">
      <c r="B10" s="232" t="s">
        <v>14027</v>
      </c>
      <c r="C10" s="233" t="str">
        <f>IFERROR(INDEX($AB:$CA,MATCH(B10&amp;C33,$CF:$CF,0),MATCH($B$4,$AB$4:$CA$4,0)),"")</f>
        <v/>
      </c>
      <c r="D10" s="233"/>
      <c r="E10" s="250"/>
      <c r="F10" s="251" t="s">
        <v>14028</v>
      </c>
      <c r="G10" s="252"/>
      <c r="H10" s="234" t="str">
        <f>IFERROR(INDEX($AB:$CA,MATCH(B10&amp;H33,$CF:$CF,0),MATCH($B$4,$AB$4:$CA$4,0)),"")</f>
        <v/>
      </c>
      <c r="I10" s="234" t="str">
        <f>IFERROR(INDEX($AB:$CA,MATCH(B10&amp;I33,$CF:$CF,0),MATCH($B$4,$AB$4:$CA$4,0)),"")</f>
        <v/>
      </c>
      <c r="J10" s="234" t="str">
        <f>IFERROR(INDEX($AB:$CA,MATCH(B10&amp;J33,$CF:$CF,0),MATCH($B$4,$AB$4:$CA$4,0)),"")</f>
        <v/>
      </c>
      <c r="K10" s="236" t="str">
        <f>IFERROR(INDEX($AB:$CA,MATCH(B10&amp;K33,$CF:$CF,0),MATCH($B$4,$AB$4:$CA$4,0)),"")</f>
        <v/>
      </c>
      <c r="L10" s="253">
        <f>IFERROR(INDEX($AB:$CA,MATCH(B10&amp;L33,$CF:$CF,0),MATCH($B$4,$AB$4:$CA$4,0)),"")</f>
        <v>0.96020134518884181</v>
      </c>
      <c r="M10" s="254">
        <f>IFERROR(INDEX($AB:$CA,MATCH(B10&amp;M33,$CF:$CF,0),MATCH($B$4,$AB$4:$CA$4,0)),"")</f>
        <v>0.96020134518884181</v>
      </c>
      <c r="N10" s="255">
        <f>IFERROR(INDEX($AB:$CA,MATCH(B10&amp;N33,$CF:$CF,0),MATCH($B$4,$AB$4:$CA$4,0)),"")</f>
        <v>0.96100496181371553</v>
      </c>
      <c r="O10" s="256">
        <f>IFERROR(INDEX($AB:$CA,MATCH(B10&amp;O33,$CF:$CF,0),MATCH($B$4,$AB$4:$CA$4,0)),"")</f>
        <v>0.96100496181371553</v>
      </c>
      <c r="P10" s="256">
        <f>IFERROR(INDEX($AB:$CA,MATCH(B10&amp;P33,$CF:$CF,0),MATCH($B$4,$AB$4:$CA$4,0)),"")</f>
        <v>0.96100496181371553</v>
      </c>
      <c r="Q10" s="257">
        <f>IFERROR(INDEX($AB:$CA,MATCH(B10&amp;Q33,$CF:$CF,0),MATCH($B$4,$AB$4:$CA$4,0)),"")</f>
        <v>0.96100496181371553</v>
      </c>
      <c r="R10" s="234" t="str">
        <f>IFERROR(INDEX($AB:$CA,MATCH(B10&amp;R33,$CF:$CF,0),MATCH($B$4,$AB$4:$CA$4,0)),"")</f>
        <v/>
      </c>
      <c r="S10" s="234" t="str">
        <f>IFERROR(INDEX($AB:$CA,MATCH(B10&amp;S33,$CF:$CF,0),MATCH($B$4,$AB$4:$CA$4,0)),"")</f>
        <v/>
      </c>
      <c r="T10" s="234" t="str">
        <f>IFERROR(INDEX($AB:$CA,MATCH(B10&amp;T33,$CF:$CF,0),MATCH($B$4,$AB$4:$CA$4,0)),"")</f>
        <v/>
      </c>
      <c r="U10" s="234" t="str">
        <f>IFERROR(INDEX($AB:$CA,MATCH(B10&amp;U33,$CF:$CF,0),MATCH($B$4,$AB$4:$CA$4,0)),"")</f>
        <v/>
      </c>
      <c r="V10" s="234" t="str">
        <f>IFERROR(INDEX($AB:$CA,MATCH(B10&amp;V33,$CF:$CF,0),MATCH($B$4,$AB$4:$CA$4,0)),"")</f>
        <v/>
      </c>
      <c r="W10" s="234" t="str">
        <f>IFERROR(INDEX($AB:$CA,MATCH(B10&amp;W33,$CF:$CF,0),MATCH($B$4,$AB$4:$CA$4,0)),"")</f>
        <v/>
      </c>
      <c r="X10" s="234" t="str">
        <f>IFERROR(INDEX($AB:$CA,MATCH(B10&amp;X33,$CF:$CF,0),MATCH($B$4,$AB$4:$CA$4,0)),"")</f>
        <v/>
      </c>
      <c r="Y10" s="234" t="str">
        <f>IFERROR(INDEX($AB:$CA,MATCH(B10&amp;Y33,$CF:$CF,0),MATCH($B$4,$AB$4:$CA$4,0)),"")</f>
        <v/>
      </c>
      <c r="Z10" s="239" t="str">
        <f>IFERROR(INDEX($AB:$CA,MATCH(B10&amp;Z33,$CF:$CF,0),MATCH($B$4,$AB$4:$CA$4,0)),"")</f>
        <v/>
      </c>
      <c r="AA10" s="41" t="s">
        <v>13263</v>
      </c>
      <c r="AB10" s="217" t="s">
        <v>299</v>
      </c>
      <c r="AC10" s="218" t="s">
        <v>608</v>
      </c>
      <c r="AD10" s="218" t="s">
        <v>299</v>
      </c>
      <c r="AE10" s="218" t="s">
        <v>608</v>
      </c>
      <c r="AF10" s="218" t="s">
        <v>14029</v>
      </c>
      <c r="AG10" s="218" t="s">
        <v>14030</v>
      </c>
      <c r="AH10" s="219" t="s">
        <v>943</v>
      </c>
      <c r="AI10" s="220" t="s">
        <v>13391</v>
      </c>
      <c r="AJ10" s="220" t="s">
        <v>14164</v>
      </c>
      <c r="AK10" s="219" t="s">
        <v>943</v>
      </c>
      <c r="AL10" s="221" t="s">
        <v>12898</v>
      </c>
      <c r="AM10" s="222" t="s">
        <v>12899</v>
      </c>
      <c r="AN10" s="41">
        <v>100</v>
      </c>
      <c r="AO10" s="41">
        <v>116.9</v>
      </c>
      <c r="AP10" s="41">
        <v>26.3</v>
      </c>
      <c r="AQ10" s="41">
        <v>0</v>
      </c>
      <c r="AR10" s="41">
        <f>INDEX(lad_payment_mff[Non-specialised payment MFF],MATCH(AB10,lad_payment_mff[LAD21],0))</f>
        <v>1.0234169768749253</v>
      </c>
      <c r="AS10" s="41">
        <f>INDEX(lad_payment_mff[Specialised payment MFF],MATCH(AB10,lad_payment_mff[LAD21],0))</f>
        <v>1.0337127957473446</v>
      </c>
      <c r="AT10" s="41">
        <v>0.96664234158970985</v>
      </c>
      <c r="AU10" s="185"/>
      <c r="AV10" s="185"/>
      <c r="AW10" s="185"/>
      <c r="AX10" s="185"/>
      <c r="AY10" s="187"/>
      <c r="BB10" s="223"/>
      <c r="BC10" s="223"/>
      <c r="BD10" s="223"/>
      <c r="BE10" s="224"/>
      <c r="BF10" s="225"/>
      <c r="BG10" s="225"/>
      <c r="BH10" s="225"/>
      <c r="BI10" s="226"/>
      <c r="BJ10" s="187"/>
      <c r="BK10" s="187"/>
      <c r="BL10" s="227"/>
      <c r="BZ10" s="228">
        <f t="shared" si="0"/>
        <v>0.96664234158970985</v>
      </c>
      <c r="CA10" s="218">
        <v>5</v>
      </c>
      <c r="CB10" s="228">
        <f t="shared" si="1"/>
        <v>1.0880089204719068</v>
      </c>
      <c r="CC10" s="218"/>
      <c r="CD10" s="229" t="s">
        <v>14031</v>
      </c>
      <c r="CE10" s="230" t="s">
        <v>14032</v>
      </c>
      <c r="CF10" s="231" t="str">
        <f t="shared" si="2"/>
        <v>Km</v>
      </c>
    </row>
    <row r="11" spans="1:111" ht="14.25" thickTop="1" thickBot="1" x14ac:dyDescent="0.25">
      <c r="B11" s="232" t="s">
        <v>14033</v>
      </c>
      <c r="C11" s="234" t="str">
        <f>IFERROR(INDEX($AB:$CA,MATCH(B11&amp;C33,$CF:$CF,0),MATCH($B$4,$AB$4:$CA$4,0)),"")</f>
        <v/>
      </c>
      <c r="D11" s="234" t="str">
        <f>IFERROR(INDEX($AB:$CA,MATCH(B11&amp;D33,$CF:$CF,0),MATCH($B$4,$AB$4:$CA$4,0)),"")</f>
        <v/>
      </c>
      <c r="E11" s="234" t="str">
        <f>IFERROR(INDEX($AB:$CA,MATCH(B11&amp;E33,$CF:$CF,0),MATCH($B$4,$AB$4:$CA$4,0)),"")</f>
        <v/>
      </c>
      <c r="F11" s="234" t="str">
        <f>IFERROR(INDEX($AB:$CA,MATCH(B11&amp;F33,$CF:$CF,0),MATCH($B$4,$AB$4:$CA$4,0)),"")</f>
        <v/>
      </c>
      <c r="G11" s="234" t="str">
        <f>IFERROR(INDEX($AB:$CA,MATCH(B11&amp;G33,$CF:$CF,0),MATCH($B$4,$AB$4:$CA$4,0)),"")</f>
        <v/>
      </c>
      <c r="H11" s="234" t="str">
        <f>IFERROR(INDEX($AB:$CA,MATCH(B11&amp;H33,$CF:$CF,0),MATCH($B$4,$AB$4:$CA$4,0)),"")</f>
        <v/>
      </c>
      <c r="I11" s="234" t="str">
        <f>IFERROR(INDEX($AB:$CA,MATCH(B11&amp;I33,$CF:$CF,0),MATCH($B$4,$AB$4:$CA$4,0)),"")</f>
        <v/>
      </c>
      <c r="J11" s="236" t="str">
        <f>IFERROR(INDEX($AB:$CA,MATCH(B11&amp;J33,$CF:$CF,0),MATCH($B$4,$AB$4:$CA$4,0)),"")</f>
        <v/>
      </c>
      <c r="K11" s="253">
        <f>IFERROR(INDEX($AB:$CA,MATCH(B11&amp;K33,$CF:$CF,0),MATCH($B$4,$AB$4:$CA$4,0)),"")</f>
        <v>0.96020134518884181</v>
      </c>
      <c r="L11" s="253">
        <f>IFERROR(INDEX($AB:$CA,MATCH(B11&amp;L33,$CF:$CF,0),MATCH($B$4,$AB$4:$CA$4,0)),"")</f>
        <v>0.96020134518884181</v>
      </c>
      <c r="M11" s="258">
        <f>IFERROR(INDEX($AB:$CA,MATCH(B11&amp;M33,$CF:$CF,0),MATCH($B$4,$AB$4:$CA$4,0)),"")</f>
        <v>0.96020134518884181</v>
      </c>
      <c r="N11" s="259">
        <f>IFERROR(INDEX($AB:$CA,MATCH(B11&amp;N33,$CF:$CF,0),MATCH($B$4,$AB$4:$CA$4,0)),"")</f>
        <v>0.96200980836760297</v>
      </c>
      <c r="O11" s="260">
        <f>IFERROR(INDEX($AB:$CA,MATCH(B11&amp;O33,$CF:$CF,0),MATCH($B$4,$AB$4:$CA$4,0)),"")</f>
        <v>0.96200980836760297</v>
      </c>
      <c r="P11" s="260">
        <f>IFERROR(INDEX($AB:$CA,MATCH(B11&amp;P33,$CF:$CF,0),MATCH($B$4,$AB$4:$CA$4,0)),"")</f>
        <v>0.96200980836760297</v>
      </c>
      <c r="Q11" s="261">
        <f>IFERROR(INDEX($AB:$CA,MATCH(B11&amp;Q33,$CF:$CF,0),MATCH($B$4,$AB$4:$CA$4,0)),"")</f>
        <v>0.96200980836760297</v>
      </c>
      <c r="R11" s="234" t="str">
        <f>IFERROR(INDEX($AB:$CA,MATCH(B11&amp;R33,$CF:$CF,0),MATCH($B$4,$AB$4:$CA$4,0)),"")</f>
        <v/>
      </c>
      <c r="S11" s="234" t="str">
        <f>IFERROR(INDEX($AB:$CA,MATCH(B11&amp;S33,$CF:$CF,0),MATCH($B$4,$AB$4:$CA$4,0)),"")</f>
        <v/>
      </c>
      <c r="T11" s="234" t="str">
        <f>IFERROR(INDEX($AB:$CA,MATCH(B11&amp;T33,$CF:$CF,0),MATCH($B$4,$AB$4:$CA$4,0)),"")</f>
        <v/>
      </c>
      <c r="U11" s="234" t="str">
        <f>IFERROR(INDEX($AB:$CA,MATCH(B11&amp;U33,$CF:$CF,0),MATCH($B$4,$AB$4:$CA$4,0)),"")</f>
        <v/>
      </c>
      <c r="V11" s="234" t="str">
        <f>IFERROR(INDEX($AB:$CA,MATCH(B11&amp;V33,$CF:$CF,0),MATCH($B$4,$AB$4:$CA$4,0)),"")</f>
        <v/>
      </c>
      <c r="W11" s="234" t="str">
        <f>IFERROR(INDEX($AB:$CA,MATCH(B11&amp;W33,$CF:$CF,0),MATCH($B$4,$AB$4:$CA$4,0)),"")</f>
        <v/>
      </c>
      <c r="X11" s="234" t="str">
        <f>IFERROR(INDEX($AB:$CA,MATCH(B11&amp;X33,$CF:$CF,0),MATCH($B$4,$AB$4:$CA$4,0)),"")</f>
        <v/>
      </c>
      <c r="Y11" s="234" t="str">
        <f>IFERROR(INDEX($AB:$CA,MATCH(B11&amp;Y33,$CF:$CF,0),MATCH($B$4,$AB$4:$CA$4,0)),"")</f>
        <v/>
      </c>
      <c r="Z11" s="239" t="str">
        <f>IFERROR(INDEX($AB:$CA,MATCH(B11&amp;Z33,$CF:$CF,0),MATCH($B$4,$AB$4:$CA$4,0)),"")</f>
        <v/>
      </c>
      <c r="AA11" s="41" t="s">
        <v>13263</v>
      </c>
      <c r="AB11" s="217" t="s">
        <v>351</v>
      </c>
      <c r="AC11" s="218" t="s">
        <v>660</v>
      </c>
      <c r="AD11" s="218" t="s">
        <v>351</v>
      </c>
      <c r="AE11" s="218" t="s">
        <v>660</v>
      </c>
      <c r="AF11" s="218" t="s">
        <v>14034</v>
      </c>
      <c r="AG11" s="218" t="s">
        <v>14035</v>
      </c>
      <c r="AH11" s="219" t="s">
        <v>1130</v>
      </c>
      <c r="AI11" s="220" t="s">
        <v>13416</v>
      </c>
      <c r="AJ11" s="220" t="s">
        <v>14182</v>
      </c>
      <c r="AK11" s="219" t="s">
        <v>1130</v>
      </c>
      <c r="AL11" s="221" t="s">
        <v>12904</v>
      </c>
      <c r="AM11" s="222" t="s">
        <v>13338</v>
      </c>
      <c r="AN11" s="41">
        <v>100</v>
      </c>
      <c r="AO11" s="41">
        <v>88.3</v>
      </c>
      <c r="AP11" s="41">
        <v>18.5</v>
      </c>
      <c r="AQ11" s="41">
        <v>0</v>
      </c>
      <c r="AR11" s="41">
        <f>INDEX(lad_payment_mff[Non-specialised payment MFF],MATCH(AB11,lad_payment_mff[LAD21],0))</f>
        <v>1.0422700480612808</v>
      </c>
      <c r="AS11" s="41">
        <f>INDEX(lad_payment_mff[Specialised payment MFF],MATCH(AB11,lad_payment_mff[LAD21],0))</f>
        <v>1.1028626722477939</v>
      </c>
      <c r="AT11" s="41">
        <v>1.002749988305689</v>
      </c>
      <c r="AU11" s="185"/>
      <c r="AV11" s="185"/>
      <c r="AW11" s="185"/>
      <c r="AX11" s="185"/>
      <c r="AY11" s="187"/>
      <c r="BB11" s="223"/>
      <c r="BC11" s="223"/>
      <c r="BD11" s="223"/>
      <c r="BE11" s="224"/>
      <c r="BF11" s="225"/>
      <c r="BG11" s="225"/>
      <c r="BH11" s="225"/>
      <c r="BI11" s="226"/>
      <c r="BJ11" s="187"/>
      <c r="BK11" s="187"/>
      <c r="BL11" s="227"/>
      <c r="BZ11" s="228">
        <f t="shared" si="0"/>
        <v>1.002749988305689</v>
      </c>
      <c r="CA11" s="218">
        <v>6</v>
      </c>
      <c r="CB11" s="228">
        <f t="shared" si="1"/>
        <v>1.0880089204719068</v>
      </c>
      <c r="CC11" s="218"/>
      <c r="CD11" s="229" t="s">
        <v>13262</v>
      </c>
      <c r="CE11" s="230" t="s">
        <v>14036</v>
      </c>
      <c r="CF11" s="231" t="str">
        <f t="shared" si="2"/>
        <v>Xu</v>
      </c>
    </row>
    <row r="12" spans="1:111" ht="14.25" thickTop="1" thickBot="1" x14ac:dyDescent="0.25">
      <c r="B12" s="232" t="s">
        <v>14037</v>
      </c>
      <c r="C12" s="234" t="str">
        <f>IFERROR(INDEX($AB:$CA,MATCH(B12&amp;C33,$CF:$CF,0),MATCH($B$4,$AB$4:$CA$4,0)),"")</f>
        <v/>
      </c>
      <c r="D12" s="234" t="str">
        <f>IFERROR(INDEX($AB:$CA,MATCH(B12&amp;D33,$CF:$CF,0),MATCH($B$4,$AB$4:$CA$4,0)),"")</f>
        <v/>
      </c>
      <c r="E12" s="234" t="str">
        <f>IFERROR(INDEX($AB:$CA,MATCH(B12&amp;E33,$CF:$CF,0),MATCH($B$4,$AB$4:$CA$4,0)),"")</f>
        <v/>
      </c>
      <c r="F12" s="234" t="str">
        <f>IFERROR(INDEX($AB:$CA,MATCH(B12&amp;F33,$CF:$CF,0),MATCH($B$4,$AB$4:$CA$4,0)),"")</f>
        <v/>
      </c>
      <c r="G12" s="234" t="str">
        <f>IFERROR(INDEX($AB:$CA,MATCH(B12&amp;G33,$CF:$CF,0),MATCH($B$4,$AB$4:$CA$4,0)),"")</f>
        <v/>
      </c>
      <c r="H12" s="235" t="str">
        <f>IFERROR(INDEX($AB:$CA,MATCH(B12&amp;H33,$CF:$CF,0),MATCH($B$4,$AB$4:$CA$4,0)),"")</f>
        <v/>
      </c>
      <c r="I12" s="236" t="str">
        <f>IFERROR(INDEX($AB:$CA,MATCH(B12&amp;I33,$CF:$CF,0),MATCH($B$4,$AB$4:$CA$4,0)),"")</f>
        <v/>
      </c>
      <c r="J12" s="253">
        <f>IFERROR(INDEX($AB:$CA,MATCH(B12&amp;J33,$CF:$CF,0),MATCH($B$4,$AB$4:$CA$4,0)),"")</f>
        <v>0.96020134518884181</v>
      </c>
      <c r="K12" s="253">
        <f>IFERROR(INDEX($AB:$CA,MATCH(B12&amp;K33,$CF:$CF,0),MATCH($B$4,$AB$4:$CA$4,0)),"")</f>
        <v>0.96020134518884181</v>
      </c>
      <c r="L12" s="254">
        <f>IFERROR(INDEX($AB:$CA,MATCH(B12&amp;L33,$CF:$CF,0),MATCH($B$4,$AB$4:$CA$4,0)),"")</f>
        <v>0.96020134518884181</v>
      </c>
      <c r="M12" s="262">
        <f>IFERROR(INDEX($AB:$CA,MATCH(B12&amp;M33,$CF:$CF,0),MATCH($B$4,$AB$4:$CA$4,0)),"")</f>
        <v>0.96462237457486832</v>
      </c>
      <c r="N12" s="263">
        <f>IFERROR(INDEX($AB:$CA,MATCH(B12&amp;N33,$CF:$CF,0),MATCH($B$4,$AB$4:$CA$4,0)),"")</f>
        <v>0.96462237457486832</v>
      </c>
      <c r="O12" s="260">
        <f>IFERROR(INDEX($AB:$CA,MATCH(B12&amp;O33,$CF:$CF,0),MATCH($B$4,$AB$4:$CA$4,0)),"")</f>
        <v>0.96200980836760297</v>
      </c>
      <c r="P12" s="260">
        <f>IFERROR(INDEX($AB:$CA,MATCH(B12&amp;P33,$CF:$CF,0),MATCH($B$4,$AB$4:$CA$4,0)),"")</f>
        <v>0.96200980836760297</v>
      </c>
      <c r="Q12" s="261">
        <f>IFERROR(INDEX($AB:$CA,MATCH(B12&amp;Q33,$CF:$CF,0),MATCH($B$4,$AB$4:$CA$4,0)),"")</f>
        <v>0.96200980836760297</v>
      </c>
      <c r="R12" s="264" t="str">
        <f>IFERROR(INDEX($AB:$CA,MATCH(B12&amp;R33,$CF:$CF,0),MATCH($B$4,$AB$4:$CA$4,0)),"")</f>
        <v/>
      </c>
      <c r="S12" s="234" t="str">
        <f>IFERROR(INDEX($AB:$CA,MATCH(B12&amp;S33,$CF:$CF,0),MATCH($B$4,$AB$4:$CA$4,0)),"")</f>
        <v/>
      </c>
      <c r="T12" s="234" t="str">
        <f>IFERROR(INDEX($AB:$CA,MATCH(B12&amp;T33,$CF:$CF,0),MATCH($B$4,$AB$4:$CA$4,0)),"")</f>
        <v/>
      </c>
      <c r="U12" s="234" t="str">
        <f>IFERROR(INDEX($AB:$CA,MATCH(B12&amp;U33,$CF:$CF,0),MATCH($B$4,$AB$4:$CA$4,0)),"")</f>
        <v/>
      </c>
      <c r="V12" s="234" t="str">
        <f>IFERROR(INDEX($AB:$CA,MATCH(B12&amp;V33,$CF:$CF,0),MATCH($B$4,$AB$4:$CA$4,0)),"")</f>
        <v/>
      </c>
      <c r="W12" s="234" t="str">
        <f>IFERROR(INDEX($AB:$CA,MATCH(B12&amp;W33,$CF:$CF,0),MATCH($B$4,$AB$4:$CA$4,0)),"")</f>
        <v/>
      </c>
      <c r="X12" s="234" t="str">
        <f>IFERROR(INDEX($AB:$CA,MATCH(B12&amp;X33,$CF:$CF,0),MATCH($B$4,$AB$4:$CA$4,0)),"")</f>
        <v/>
      </c>
      <c r="Y12" s="234" t="str">
        <f>IFERROR(INDEX($AB:$CA,MATCH(B12&amp;Y33,$CF:$CF,0),MATCH($B$4,$AB$4:$CA$4,0)),"")</f>
        <v/>
      </c>
      <c r="Z12" s="239" t="str">
        <f>IFERROR(INDEX($AB:$CA,MATCH(B12&amp;Z33,$CF:$CF,0),MATCH($B$4,$AB$4:$CA$4,0)),"")</f>
        <v/>
      </c>
      <c r="AA12" s="41" t="s">
        <v>13263</v>
      </c>
      <c r="AB12" s="217" t="s">
        <v>276</v>
      </c>
      <c r="AC12" s="218" t="s">
        <v>585</v>
      </c>
      <c r="AD12" s="218" t="s">
        <v>276</v>
      </c>
      <c r="AE12" s="218" t="s">
        <v>585</v>
      </c>
      <c r="AF12" s="218" t="s">
        <v>14038</v>
      </c>
      <c r="AG12" s="218" t="s">
        <v>14039</v>
      </c>
      <c r="AH12" s="219" t="s">
        <v>950</v>
      </c>
      <c r="AI12" s="220" t="s">
        <v>13408</v>
      </c>
      <c r="AJ12" s="220" t="s">
        <v>14176</v>
      </c>
      <c r="AK12" s="219" t="s">
        <v>13402</v>
      </c>
      <c r="AL12" s="221" t="s">
        <v>12900</v>
      </c>
      <c r="AM12" s="222" t="s">
        <v>13340</v>
      </c>
      <c r="AN12" s="41">
        <v>100</v>
      </c>
      <c r="AO12" s="41">
        <v>76.099999999999994</v>
      </c>
      <c r="AP12" s="41">
        <v>14.3</v>
      </c>
      <c r="AQ12" s="41">
        <v>0</v>
      </c>
      <c r="AR12" s="41">
        <f>INDEX(lad_payment_mff[Non-specialised payment MFF],MATCH(AB12,lad_payment_mff[LAD21],0))</f>
        <v>1.03674260890027</v>
      </c>
      <c r="AS12" s="41">
        <f>INDEX(lad_payment_mff[Specialised payment MFF],MATCH(AB12,lad_payment_mff[LAD21],0))</f>
        <v>1.0940472308712836</v>
      </c>
      <c r="AT12" s="41">
        <v>0.96781310469859927</v>
      </c>
      <c r="AU12" s="185"/>
      <c r="AV12" s="185"/>
      <c r="AW12" s="185"/>
      <c r="AX12" s="185"/>
      <c r="AY12" s="187"/>
      <c r="BB12" s="223"/>
      <c r="BC12" s="223"/>
      <c r="BD12" s="223"/>
      <c r="BE12" s="224"/>
      <c r="BF12" s="225"/>
      <c r="BG12" s="225"/>
      <c r="BH12" s="225"/>
      <c r="BI12" s="226"/>
      <c r="BJ12" s="187"/>
      <c r="BK12" s="187"/>
      <c r="BL12" s="227"/>
      <c r="BZ12" s="228">
        <f t="shared" si="0"/>
        <v>0.96781310469859927</v>
      </c>
      <c r="CA12" s="218">
        <v>7</v>
      </c>
      <c r="CB12" s="228">
        <f t="shared" si="1"/>
        <v>1.0880089204719068</v>
      </c>
      <c r="CC12" s="218"/>
      <c r="CD12" s="229" t="s">
        <v>14040</v>
      </c>
      <c r="CE12" s="230" t="s">
        <v>14041</v>
      </c>
      <c r="CF12" s="231" t="str">
        <f t="shared" si="2"/>
        <v>Pt</v>
      </c>
    </row>
    <row r="13" spans="1:111" ht="14.25" thickTop="1" thickBot="1" x14ac:dyDescent="0.25">
      <c r="B13" s="232" t="s">
        <v>14042</v>
      </c>
      <c r="C13" s="234" t="str">
        <f>IFERROR(INDEX($AB:$CA,MATCH(B13&amp;C33,$CF:$CF,0),MATCH($B$4,$AB$4:$CA$4,0)),"")</f>
        <v/>
      </c>
      <c r="D13" s="234" t="str">
        <f>IFERROR(INDEX($AB:$CA,MATCH(B13&amp;D33,$CF:$CF,0),MATCH($B$4,$AB$4:$CA$4,0)),"")</f>
        <v/>
      </c>
      <c r="E13" s="234" t="str">
        <f>IFERROR(INDEX($AB:$CA,MATCH(B13&amp;E33,$CF:$CF,0),MATCH($B$4,$AB$4:$CA$4,0)),"")</f>
        <v/>
      </c>
      <c r="F13" s="234" t="str">
        <f>IFERROR(INDEX($AB:$CA,MATCH(B13&amp;F33,$CF:$CF,0),MATCH($B$4,$AB$4:$CA$4,0)),"")</f>
        <v/>
      </c>
      <c r="G13" s="243" t="str">
        <f>IFERROR(INDEX($AB:$CA,MATCH(B13&amp;G33,$CF:$CF,0),MATCH($B$4,$AB$4:$CA$4,0)),"")</f>
        <v/>
      </c>
      <c r="H13" s="253">
        <f>IFERROR(INDEX($AB:$CA,MATCH(B13&amp;H33,$CF:$CF,0),MATCH($B$4,$AB$4:$CA$4,0)),"")</f>
        <v>0.96020134518884181</v>
      </c>
      <c r="I13" s="253">
        <f>IFERROR(INDEX($AB:$CA,MATCH(B13&amp;I33,$CF:$CF,0),MATCH($B$4,$AB$4:$CA$4,0)),"")</f>
        <v>0.96020134518884181</v>
      </c>
      <c r="J13" s="253">
        <f>IFERROR(INDEX($AB:$CA,MATCH(B13&amp;J33,$CF:$CF,0),MATCH($B$4,$AB$4:$CA$4,0)),"")</f>
        <v>0.96020134518884181</v>
      </c>
      <c r="K13" s="265">
        <f>IFERROR(INDEX($AB:$CA,MATCH(B13&amp;K33,$CF:$CF,0),MATCH($B$4,$AB$4:$CA$4,0)),"")</f>
        <v>0.96020134518884181</v>
      </c>
      <c r="L13" s="266">
        <f>IFERROR(INDEX($AB:$CA,MATCH(B13&amp;L33,$CF:$CF,0),MATCH($B$4,$AB$4:$CA$4,0)),"")</f>
        <v>0.96020134518884181</v>
      </c>
      <c r="M13" s="262">
        <f>IFERROR(INDEX($AB:$CA,MATCH(B13&amp;M33,$CF:$CF,0),MATCH($B$4,$AB$4:$CA$4,0)),"")</f>
        <v>0.96462237457486832</v>
      </c>
      <c r="N13" s="263">
        <f>IFERROR(INDEX($AB:$CA,MATCH(B13&amp;N33,$CF:$CF,0),MATCH($B$4,$AB$4:$CA$4,0)),"")</f>
        <v>0.96462237457486832</v>
      </c>
      <c r="O13" s="267">
        <f>IFERROR(INDEX($AB:$CA,MATCH(B13&amp;O33,$CF:$CF,0),MATCH($B$4,$AB$4:$CA$4,0)),"")</f>
        <v>0.96200980836760297</v>
      </c>
      <c r="P13" s="268">
        <f>IFERROR(INDEX($AB:$CA,MATCH(B13&amp;P33,$CF:$CF,0),MATCH($B$4,$AB$4:$CA$4,0)),"")</f>
        <v>0.96200980836760297</v>
      </c>
      <c r="Q13" s="268">
        <f>IFERROR(INDEX($AB:$CA,MATCH(B13&amp;Q33,$CF:$CF,0),MATCH($B$4,$AB$4:$CA$4,0)),"")</f>
        <v>0.96200980836760297</v>
      </c>
      <c r="R13" s="269">
        <f>IFERROR(INDEX($AB:$CA,MATCH(B13&amp;R33,$CF:$CF,0),MATCH($B$4,$AB$4:$CA$4,0)),"")</f>
        <v>0.96200980836760297</v>
      </c>
      <c r="S13" s="234" t="str">
        <f>IFERROR(INDEX($AB:$CA,MATCH(B13&amp;S33,$CF:$CF,0),MATCH($B$4,$AB$4:$CA$4,0)),"")</f>
        <v/>
      </c>
      <c r="T13" s="234" t="str">
        <f>IFERROR(INDEX($AB:$CA,MATCH(B13&amp;T33,$CF:$CF,0),MATCH($B$4,$AB$4:$CA$4,0)),"")</f>
        <v/>
      </c>
      <c r="U13" s="234" t="str">
        <f>IFERROR(INDEX($AB:$CA,MATCH(B13&amp;U33,$CF:$CF,0),MATCH($B$4,$AB$4:$CA$4,0)),"")</f>
        <v/>
      </c>
      <c r="V13" s="234" t="str">
        <f>IFERROR(INDEX($AB:$CA,MATCH(B13&amp;V33,$CF:$CF,0),MATCH($B$4,$AB$4:$CA$4,0)),"")</f>
        <v/>
      </c>
      <c r="W13" s="234" t="str">
        <f>IFERROR(INDEX($AB:$CA,MATCH(B13&amp;W33,$CF:$CF,0),MATCH($B$4,$AB$4:$CA$4,0)),"")</f>
        <v/>
      </c>
      <c r="X13" s="234" t="str">
        <f>IFERROR(INDEX($AB:$CA,MATCH(B13&amp;X33,$CF:$CF,0),MATCH($B$4,$AB$4:$CA$4,0)),"")</f>
        <v/>
      </c>
      <c r="Y13" s="234" t="str">
        <f>IFERROR(INDEX($AB:$CA,MATCH(B13&amp;Y33,$CF:$CF,0),MATCH($B$4,$AB$4:$CA$4,0)),"")</f>
        <v/>
      </c>
      <c r="Z13" s="239" t="str">
        <f>IFERROR(INDEX($AB:$CA,MATCH(B13&amp;Z33,$CF:$CF,0),MATCH($B$4,$AB$4:$CA$4,0)),"")</f>
        <v/>
      </c>
      <c r="AA13" s="41" t="s">
        <v>13263</v>
      </c>
      <c r="AB13" s="217" t="s">
        <v>200</v>
      </c>
      <c r="AC13" s="218" t="s">
        <v>509</v>
      </c>
      <c r="AD13" s="218" t="s">
        <v>200</v>
      </c>
      <c r="AE13" s="218" t="s">
        <v>509</v>
      </c>
      <c r="AF13" s="218" t="s">
        <v>200</v>
      </c>
      <c r="AG13" s="218" t="s">
        <v>509</v>
      </c>
      <c r="AH13" s="219" t="s">
        <v>947</v>
      </c>
      <c r="AI13" s="220" t="s">
        <v>13406</v>
      </c>
      <c r="AJ13" s="220" t="s">
        <v>14173</v>
      </c>
      <c r="AK13" s="219" t="s">
        <v>947</v>
      </c>
      <c r="AL13" s="221" t="s">
        <v>12902</v>
      </c>
      <c r="AM13" s="222" t="s">
        <v>12903</v>
      </c>
      <c r="AN13" s="41">
        <v>100</v>
      </c>
      <c r="AO13" s="41">
        <v>120.2</v>
      </c>
      <c r="AP13" s="41">
        <v>32.799999999999997</v>
      </c>
      <c r="AQ13" s="41">
        <v>0</v>
      </c>
      <c r="AR13" s="41">
        <f>INDEX(lad_payment_mff[Non-specialised payment MFF],MATCH(AB13,lad_payment_mff[LAD21],0))</f>
        <v>1.1462792630432999</v>
      </c>
      <c r="AS13" s="41">
        <f>INDEX(lad_payment_mff[Specialised payment MFF],MATCH(AB13,lad_payment_mff[LAD21],0))</f>
        <v>1.1592521311792792</v>
      </c>
      <c r="AT13" s="41">
        <v>1.0858288808087446</v>
      </c>
      <c r="AU13" s="185"/>
      <c r="AV13" s="185"/>
      <c r="AW13" s="185"/>
      <c r="AX13" s="185"/>
      <c r="AY13" s="187"/>
      <c r="BB13" s="223"/>
      <c r="BC13" s="223"/>
      <c r="BD13" s="223"/>
      <c r="BE13" s="224"/>
      <c r="BF13" s="225"/>
      <c r="BG13" s="225"/>
      <c r="BH13" s="225"/>
      <c r="BI13" s="226"/>
      <c r="BJ13" s="187"/>
      <c r="BK13" s="187"/>
      <c r="BL13" s="227"/>
      <c r="BZ13" s="228">
        <f t="shared" si="0"/>
        <v>1.0858288808087446</v>
      </c>
      <c r="CA13" s="218">
        <v>8</v>
      </c>
      <c r="CB13" s="228">
        <f t="shared" si="1"/>
        <v>1.0880089204719068</v>
      </c>
      <c r="CC13" s="218"/>
      <c r="CD13" s="229" t="s">
        <v>14043</v>
      </c>
      <c r="CE13" s="230" t="s">
        <v>14041</v>
      </c>
      <c r="CF13" s="231" t="str">
        <f t="shared" si="2"/>
        <v>St</v>
      </c>
    </row>
    <row r="14" spans="1:111" ht="14.25" thickTop="1" thickBot="1" x14ac:dyDescent="0.25">
      <c r="B14" s="232" t="s">
        <v>14044</v>
      </c>
      <c r="C14" s="234" t="str">
        <f>IFERROR(INDEX($AB:$CA,MATCH(B14&amp;C33,$CF:$CF,0),MATCH($B$4,$AB$4:$CA$4,0)),"")</f>
        <v/>
      </c>
      <c r="D14" s="234" t="str">
        <f>IFERROR(INDEX($AB:$CA,MATCH(B14&amp;D33,$CF:$CF,0),MATCH($B$4,$AB$4:$CA$4,0)),"")</f>
        <v/>
      </c>
      <c r="E14" s="234" t="str">
        <f>IFERROR(INDEX($AB:$CA,MATCH(B14&amp;E33,$CF:$CF,0),MATCH($B$4,$AB$4:$CA$4,0)),"")</f>
        <v/>
      </c>
      <c r="F14" s="234" t="str">
        <f>IFERROR(INDEX($AB:$CA,MATCH(B14&amp;F33,$CF:$CF,0),MATCH($B$4,$AB$4:$CA$4,0)),"")</f>
        <v/>
      </c>
      <c r="G14" s="243" t="str">
        <f>IFERROR(INDEX($AB:$CA,MATCH(B14&amp;G33,$CF:$CF,0),MATCH($B$4,$AB$4:$CA$4,0)),"")</f>
        <v/>
      </c>
      <c r="H14" s="253">
        <f>IFERROR(INDEX($AB:$CA,MATCH(B14&amp;H33,$CF:$CF,0),MATCH($B$4,$AB$4:$CA$4,0)),"")</f>
        <v>0.96020134518884181</v>
      </c>
      <c r="I14" s="265">
        <f>IFERROR(INDEX($AB:$CA,MATCH(B14&amp;I33,$CF:$CF,0),MATCH($B$4,$AB$4:$CA$4,0)),"")</f>
        <v>0.96020134518884181</v>
      </c>
      <c r="J14" s="270">
        <f>IFERROR(INDEX($AB:$CA,MATCH(B14&amp;J33,$CF:$CF,0),MATCH($B$4,$AB$4:$CA$4,0)),"")</f>
        <v>0.97757508056422171</v>
      </c>
      <c r="K14" s="271">
        <f>IFERROR(INDEX($AB:$CA,MATCH(B14&amp;K33,$CF:$CF,0),MATCH($B$4,$AB$4:$CA$4,0)),"")</f>
        <v>0.97757508056422171</v>
      </c>
      <c r="L14" s="272">
        <f>IFERROR(INDEX($AB:$CA,MATCH(B14&amp;L33,$CF:$CF,0),MATCH($B$4,$AB$4:$CA$4,0)),"")</f>
        <v>0.97757508056422171</v>
      </c>
      <c r="M14" s="273">
        <f>IFERROR(INDEX($AB:$CA,MATCH(B14&amp;M33,$CF:$CF,0),MATCH($B$4,$AB$4:$CA$4,0)),"")</f>
        <v>0.96462237457486832</v>
      </c>
      <c r="N14" s="274">
        <f>IFERROR(INDEX($AB:$CA,MATCH(B14&amp;N33,$CF:$CF,0),MATCH($B$4,$AB$4:$CA$4,0)),"")</f>
        <v>0.96462237457486832</v>
      </c>
      <c r="O14" s="275">
        <f>IFERROR(INDEX($AB:$CA,MATCH(B14&amp;O33,$CF:$CF,0),MATCH($B$4,$AB$4:$CA$4,0)),"")</f>
        <v>0.96112151767408904</v>
      </c>
      <c r="P14" s="276">
        <f>IFERROR(INDEX($AB:$CA,MATCH(B14&amp;P33,$CF:$CF,0),MATCH($B$4,$AB$4:$CA$4,0)),"")</f>
        <v>0.96112151767408904</v>
      </c>
      <c r="Q14" s="277">
        <f>IFERROR(INDEX($AB:$CA,MATCH(B14&amp;Q33,$CF:$CF,0),MATCH($B$4,$AB$4:$CA$4,0)),"")</f>
        <v>0.96112151767408904</v>
      </c>
      <c r="R14" s="278">
        <f>IFERROR(INDEX($AB:$CA,MATCH(B14&amp;R33,$CF:$CF,0),MATCH($B$4,$AB$4:$CA$4,0)),"")</f>
        <v>0.95720498193694259</v>
      </c>
      <c r="S14" s="264" t="str">
        <f>IFERROR(INDEX($AB:$CA,MATCH(B14&amp;S33,$CF:$CF,0),MATCH($B$4,$AB$4:$CA$4,0)),"")</f>
        <v/>
      </c>
      <c r="T14" s="234" t="str">
        <f>IFERROR(INDEX($AB:$CA,MATCH(B14&amp;T33,$CF:$CF,0),MATCH($B$4,$AB$4:$CA$4,0)),"")</f>
        <v/>
      </c>
      <c r="U14" s="234" t="str">
        <f>IFERROR(INDEX($AB:$CA,MATCH(B14&amp;U33,$CF:$CF,0),MATCH($B$4,$AB$4:$CA$4,0)),"")</f>
        <v/>
      </c>
      <c r="V14" s="234" t="str">
        <f>IFERROR(INDEX($AB:$CA,MATCH(B14&amp;V33,$CF:$CF,0),MATCH($B$4,$AB$4:$CA$4,0)),"")</f>
        <v/>
      </c>
      <c r="W14" s="234" t="str">
        <f>IFERROR(INDEX($AB:$CA,MATCH(B14&amp;W33,$CF:$CF,0),MATCH($B$4,$AB$4:$CA$4,0)),"")</f>
        <v/>
      </c>
      <c r="X14" s="234" t="str">
        <f>IFERROR(INDEX($AB:$CA,MATCH(B14&amp;X33,$CF:$CF,0),MATCH($B$4,$AB$4:$CA$4,0)),"")</f>
        <v/>
      </c>
      <c r="Y14" s="234" t="str">
        <f>IFERROR(INDEX($AB:$CA,MATCH(B14&amp;Y33,$CF:$CF,0),MATCH($B$4,$AB$4:$CA$4,0)),"")</f>
        <v/>
      </c>
      <c r="Z14" s="239" t="str">
        <f>IFERROR(INDEX($AB:$CA,MATCH(B14&amp;Z33,$CF:$CF,0),MATCH($B$4,$AB$4:$CA$4,0)),"")</f>
        <v/>
      </c>
      <c r="AA14" s="41" t="s">
        <v>13263</v>
      </c>
      <c r="AB14" s="217" t="s">
        <v>199</v>
      </c>
      <c r="AC14" s="218" t="s">
        <v>508</v>
      </c>
      <c r="AD14" s="218" t="s">
        <v>199</v>
      </c>
      <c r="AE14" s="218" t="s">
        <v>508</v>
      </c>
      <c r="AF14" s="218" t="s">
        <v>199</v>
      </c>
      <c r="AG14" s="218" t="s">
        <v>508</v>
      </c>
      <c r="AH14" s="219" t="s">
        <v>987</v>
      </c>
      <c r="AI14" s="220" t="s">
        <v>13410</v>
      </c>
      <c r="AJ14" s="220" t="s">
        <v>14178</v>
      </c>
      <c r="AK14" s="219" t="s">
        <v>13405</v>
      </c>
      <c r="AL14" s="221" t="s">
        <v>12902</v>
      </c>
      <c r="AM14" s="222" t="s">
        <v>12903</v>
      </c>
      <c r="AN14" s="41">
        <v>100</v>
      </c>
      <c r="AO14" s="41">
        <v>72.3</v>
      </c>
      <c r="AP14" s="41">
        <v>16.100000000000001</v>
      </c>
      <c r="AQ14" s="41">
        <v>0</v>
      </c>
      <c r="AR14" s="41">
        <f>INDEX(lad_payment_mff[Non-specialised payment MFF],MATCH(AB14,lad_payment_mff[LAD21],0))</f>
        <v>1.1574668788068592</v>
      </c>
      <c r="AS14" s="41">
        <f>INDEX(lad_payment_mff[Specialised payment MFF],MATCH(AB14,lad_payment_mff[LAD21],0))</f>
        <v>1.1692062683092697</v>
      </c>
      <c r="AT14" s="41">
        <v>1.0880089204719068</v>
      </c>
      <c r="AU14" s="185"/>
      <c r="AV14" s="185"/>
      <c r="AW14" s="185"/>
      <c r="AX14" s="185"/>
      <c r="AY14" s="187"/>
      <c r="BB14" s="223"/>
      <c r="BC14" s="223"/>
      <c r="BD14" s="223"/>
      <c r="BE14" s="224"/>
      <c r="BF14" s="225"/>
      <c r="BG14" s="225"/>
      <c r="BH14" s="225"/>
      <c r="BI14" s="226"/>
      <c r="BJ14" s="187"/>
      <c r="BK14" s="187"/>
      <c r="BL14" s="227"/>
      <c r="BZ14" s="228">
        <f t="shared" si="0"/>
        <v>1.0880089204719068</v>
      </c>
      <c r="CA14" s="218">
        <v>9</v>
      </c>
      <c r="CB14" s="228">
        <f t="shared" si="1"/>
        <v>1.0880089204719068</v>
      </c>
      <c r="CC14" s="218"/>
      <c r="CD14" s="229" t="s">
        <v>14045</v>
      </c>
      <c r="CE14" s="230" t="s">
        <v>14015</v>
      </c>
      <c r="CF14" s="231" t="str">
        <f t="shared" si="2"/>
        <v>Rp</v>
      </c>
    </row>
    <row r="15" spans="1:111" ht="14.25" thickTop="1" thickBot="1" x14ac:dyDescent="0.25">
      <c r="B15" s="232" t="s">
        <v>14046</v>
      </c>
      <c r="C15" s="234" t="str">
        <f>IFERROR(INDEX($AB:$CA,MATCH(B15&amp;C33,$CF:$CF,0),MATCH($B$4,$AB$4:$CA$4,0)),"")</f>
        <v/>
      </c>
      <c r="D15" s="234" t="str">
        <f>IFERROR(INDEX($AB:$CA,MATCH(B15&amp;D33,$CF:$CF,0),MATCH($B$4,$AB$4:$CA$4,0)),"")</f>
        <v/>
      </c>
      <c r="E15" s="234" t="str">
        <f>IFERROR(INDEX($AB:$CA,MATCH(B15&amp;E33,$CF:$CF,0),MATCH($B$4,$AB$4:$CA$4,0)),"")</f>
        <v/>
      </c>
      <c r="F15" s="234" t="str">
        <f>IFERROR(INDEX($AB:$CA,MATCH(B15&amp;F33,$CF:$CF,0),MATCH($B$4,$AB$4:$CA$4,0)),"")</f>
        <v/>
      </c>
      <c r="G15" s="243" t="str">
        <f>IFERROR(INDEX($AB:$CA,MATCH(B15&amp;G33,$CF:$CF,0),MATCH($B$4,$AB$4:$CA$4,0)),"")</f>
        <v/>
      </c>
      <c r="H15" s="279">
        <f>IFERROR(INDEX($AB:$CA,MATCH(B15&amp;H33,$CF:$CF,0),MATCH($B$4,$AB$4:$CA$4,0)),"")</f>
        <v>0.96020134518884181</v>
      </c>
      <c r="I15" s="280">
        <f>IFERROR(INDEX($AB:$CA,MATCH(B15&amp;I33,$CF:$CF,0),MATCH($B$4,$AB$4:$CA$4,0)),"")</f>
        <v>0.96823716045444397</v>
      </c>
      <c r="J15" s="281">
        <f>IFERROR(INDEX($AB:$CA,MATCH(B15&amp;J33,$CF:$CF,0),MATCH($B$4,$AB$4:$CA$4,0)),"")</f>
        <v>0.97757508056422171</v>
      </c>
      <c r="K15" s="271">
        <f>IFERROR(INDEX($AB:$CA,MATCH(B15&amp;K33,$CF:$CF,0),MATCH($B$4,$AB$4:$CA$4,0)),"")</f>
        <v>0.97757508056422171</v>
      </c>
      <c r="L15" s="271">
        <f>IFERROR(INDEX($AB:$CA,MATCH(B15&amp;L33,$CF:$CF,0),MATCH($B$4,$AB$4:$CA$4,0)),"")</f>
        <v>0.97757508056422171</v>
      </c>
      <c r="M15" s="282">
        <f>IFERROR(INDEX($AB:$CA,MATCH(B15&amp;M33,$CF:$CF,0),MATCH($B$4,$AB$4:$CA$4,0)),"")</f>
        <v>0.97757508056422171</v>
      </c>
      <c r="N15" s="283">
        <f>IFERROR(INDEX($AB:$CA,MATCH(B15&amp;N33,$CF:$CF,0),MATCH($B$4,$AB$4:$CA$4,0)),"")</f>
        <v>0.97069297391100784</v>
      </c>
      <c r="O15" s="284">
        <f>IFERROR(INDEX($AB:$CA,MATCH(B15&amp;O33,$CF:$CF,0),MATCH($B$4,$AB$4:$CA$4,0)),"")</f>
        <v>0.96112151767408904</v>
      </c>
      <c r="P15" s="285">
        <f>IFERROR(INDEX($AB:$CA,MATCH(B15&amp;P33,$CF:$CF,0),MATCH($B$4,$AB$4:$CA$4,0)),"")</f>
        <v>0.96664234158970985</v>
      </c>
      <c r="Q15" s="286">
        <f>IFERROR(INDEX($AB:$CA,MATCH(B15&amp;Q33,$CF:$CF,0),MATCH($B$4,$AB$4:$CA$4,0)),"")</f>
        <v>0.96664234158970985</v>
      </c>
      <c r="R15" s="287">
        <f>IFERROR(INDEX($AB:$CA,MATCH(B15&amp;R33,$CF:$CF,0),MATCH($B$4,$AB$4:$CA$4,0)),"")</f>
        <v>0.95720498193694259</v>
      </c>
      <c r="S15" s="288">
        <f>IFERROR(INDEX($AB:$CA,MATCH(B15&amp;S33,$CF:$CF,0),MATCH($B$4,$AB$4:$CA$4,0)),"")</f>
        <v>0.95720498193694259</v>
      </c>
      <c r="T15" s="234" t="str">
        <f>IFERROR(INDEX($AB:$CA,MATCH(B15&amp;T33,$CF:$CF,0),MATCH($B$4,$AB$4:$CA$4,0)),"")</f>
        <v/>
      </c>
      <c r="U15" s="234" t="str">
        <f>IFERROR(INDEX($AB:$CA,MATCH(B15&amp;U33,$CF:$CF,0),MATCH($B$4,$AB$4:$CA$4,0)),"")</f>
        <v/>
      </c>
      <c r="V15" s="234" t="str">
        <f>IFERROR(INDEX($AB:$CA,MATCH(B15&amp;V33,$CF:$CF,0),MATCH($B$4,$AB$4:$CA$4,0)),"")</f>
        <v/>
      </c>
      <c r="W15" s="234" t="str">
        <f>IFERROR(INDEX($AB:$CA,MATCH(B15&amp;W33,$CF:$CF,0),MATCH($B$4,$AB$4:$CA$4,0)),"")</f>
        <v/>
      </c>
      <c r="X15" s="234" t="str">
        <f>IFERROR(INDEX($AB:$CA,MATCH(B15&amp;X33,$CF:$CF,0),MATCH($B$4,$AB$4:$CA$4,0)),"")</f>
        <v/>
      </c>
      <c r="Y15" s="234" t="str">
        <f>IFERROR(INDEX($AB:$CA,MATCH(B15&amp;Y33,$CF:$CF,0),MATCH($B$4,$AB$4:$CA$4,0)),"")</f>
        <v/>
      </c>
      <c r="Z15" s="239" t="str">
        <f>IFERROR(INDEX($AB:$CA,MATCH(B15&amp;Z33,$CF:$CF,0),MATCH($B$4,$AB$4:$CA$4,0)),"")</f>
        <v/>
      </c>
      <c r="AA15" s="41" t="s">
        <v>13263</v>
      </c>
      <c r="AB15" s="217" t="s">
        <v>222</v>
      </c>
      <c r="AC15" s="218" t="s">
        <v>531</v>
      </c>
      <c r="AD15" s="218" t="s">
        <v>222</v>
      </c>
      <c r="AE15" s="218" t="s">
        <v>531</v>
      </c>
      <c r="AF15" s="218" t="s">
        <v>222</v>
      </c>
      <c r="AG15" s="218" t="s">
        <v>531</v>
      </c>
      <c r="AH15" s="219" t="s">
        <v>982</v>
      </c>
      <c r="AI15" s="220" t="s">
        <v>13376</v>
      </c>
      <c r="AJ15" s="220" t="s">
        <v>14153</v>
      </c>
      <c r="AK15" s="219" t="s">
        <v>982</v>
      </c>
      <c r="AL15" s="221" t="s">
        <v>12894</v>
      </c>
      <c r="AM15" s="222" t="s">
        <v>13346</v>
      </c>
      <c r="AN15" s="41">
        <v>100</v>
      </c>
      <c r="AO15" s="41">
        <v>117.1</v>
      </c>
      <c r="AP15" s="41">
        <v>29.9</v>
      </c>
      <c r="AQ15" s="41">
        <v>0</v>
      </c>
      <c r="AR15" s="41">
        <f>INDEX(lad_payment_mff[Non-specialised payment MFF],MATCH(AB15,lad_payment_mff[LAD21],0))</f>
        <v>1.0224786061288678</v>
      </c>
      <c r="AS15" s="41">
        <f>INDEX(lad_payment_mff[Specialised payment MFF],MATCH(AB15,lad_payment_mff[LAD21],0))</f>
        <v>1.0230766700705056</v>
      </c>
      <c r="AT15" s="41">
        <v>0.96112151767408904</v>
      </c>
      <c r="AU15" s="185"/>
      <c r="AV15" s="185"/>
      <c r="AW15" s="185"/>
      <c r="AX15" s="185"/>
      <c r="AY15" s="187"/>
      <c r="BB15" s="223"/>
      <c r="BC15" s="223"/>
      <c r="BD15" s="223"/>
      <c r="BE15" s="224"/>
      <c r="BF15" s="225"/>
      <c r="BG15" s="225"/>
      <c r="BH15" s="225"/>
      <c r="BI15" s="226"/>
      <c r="BJ15" s="187"/>
      <c r="BK15" s="187"/>
      <c r="BL15" s="227"/>
      <c r="BZ15" s="228">
        <f t="shared" si="0"/>
        <v>0.96112151767408904</v>
      </c>
      <c r="CA15" s="218">
        <v>10</v>
      </c>
      <c r="CB15" s="228">
        <f t="shared" si="1"/>
        <v>1.0880089204719068</v>
      </c>
      <c r="CC15" s="218"/>
      <c r="CD15" s="229" t="s">
        <v>14044</v>
      </c>
      <c r="CE15" s="230" t="s">
        <v>14032</v>
      </c>
      <c r="CF15" s="231" t="str">
        <f t="shared" si="2"/>
        <v>Hm</v>
      </c>
    </row>
    <row r="16" spans="1:111" ht="14.25" thickTop="1" thickBot="1" x14ac:dyDescent="0.25">
      <c r="B16" s="232" t="s">
        <v>14022</v>
      </c>
      <c r="C16" s="234" t="str">
        <f>IFERROR(INDEX($AB:$CA,MATCH(B16&amp;C33,$CF:$CF,0),MATCH($B$4,$AB$4:$CA$4,0)),"")</f>
        <v/>
      </c>
      <c r="D16" s="234" t="str">
        <f>IFERROR(INDEX($AB:$CA,MATCH(B16&amp;D33,$CF:$CF,0),MATCH($B$4,$AB$4:$CA$4,0)),"")</f>
        <v/>
      </c>
      <c r="E16" s="234" t="str">
        <f>IFERROR(INDEX($AB:$CA,MATCH(B16&amp;E33,$CF:$CF,0),MATCH($B$4,$AB$4:$CA$4,0)),"")</f>
        <v/>
      </c>
      <c r="F16" s="234" t="str">
        <f>IFERROR(INDEX($AB:$CA,MATCH(B16&amp;F33,$CF:$CF,0),MATCH($B$4,$AB$4:$CA$4,0)),"")</f>
        <v/>
      </c>
      <c r="G16" s="243" t="str">
        <f>IFERROR(INDEX($AB:$CA,MATCH(B16&amp;G33,$CF:$CF,0),MATCH($B$4,$AB$4:$CA$4,0)),"")</f>
        <v/>
      </c>
      <c r="H16" s="289">
        <f>IFERROR(INDEX($AB:$CA,MATCH(B16&amp;H33,$CF:$CF,0),MATCH($B$4,$AB$4:$CA$4,0)),"")</f>
        <v>0.96823716045444397</v>
      </c>
      <c r="I16" s="280">
        <f>IFERROR(INDEX($AB:$CA,MATCH(B16&amp;I33,$CF:$CF,0),MATCH($B$4,$AB$4:$CA$4,0)),"")</f>
        <v>0.96823716045444397</v>
      </c>
      <c r="J16" s="281">
        <f>IFERROR(INDEX($AB:$CA,MATCH(B16&amp;J33,$CF:$CF,0),MATCH($B$4,$AB$4:$CA$4,0)),"")</f>
        <v>0.97757508056422171</v>
      </c>
      <c r="K16" s="271">
        <f>IFERROR(INDEX($AB:$CA,MATCH(B16&amp;K33,$CF:$CF,0),MATCH($B$4,$AB$4:$CA$4,0)),"")</f>
        <v>0.97757508056422171</v>
      </c>
      <c r="L16" s="282">
        <f>IFERROR(INDEX($AB:$CA,MATCH(B16&amp;L33,$CF:$CF,0),MATCH($B$4,$AB$4:$CA$4,0)),"")</f>
        <v>0.97757508056422171</v>
      </c>
      <c r="M16" s="290">
        <f>IFERROR(INDEX($AB:$CA,MATCH(B16&amp;M33,$CF:$CF,0),MATCH($B$4,$AB$4:$CA$4,0)),"")</f>
        <v>0.97069297391100784</v>
      </c>
      <c r="N16" s="290">
        <f>IFERROR(INDEX($AB:$CA,MATCH(B16&amp;N33,$CF:$CF,0),MATCH($B$4,$AB$4:$CA$4,0)),"")</f>
        <v>0.97069297391100784</v>
      </c>
      <c r="O16" s="291">
        <f>IFERROR(INDEX($AB:$CA,MATCH(B16&amp;O33,$CF:$CF,0),MATCH($B$4,$AB$4:$CA$4,0)),"")</f>
        <v>0.97069297391100784</v>
      </c>
      <c r="P16" s="292">
        <f>IFERROR(INDEX($AB:$CA,MATCH(B16&amp;P33,$CF:$CF,0),MATCH($B$4,$AB$4:$CA$4,0)),"")</f>
        <v>0.96664234158970985</v>
      </c>
      <c r="Q16" s="293">
        <f>IFERROR(INDEX($AB:$CA,MATCH(B16&amp;Q33,$CF:$CF,0),MATCH($B$4,$AB$4:$CA$4,0)),"")</f>
        <v>0.96664234158970985</v>
      </c>
      <c r="R16" s="287">
        <f>IFERROR(INDEX($AB:$CA,MATCH(B16&amp;R33,$CF:$CF,0),MATCH($B$4,$AB$4:$CA$4,0)),"")</f>
        <v>0.95720498193694259</v>
      </c>
      <c r="S16" s="294">
        <f>IFERROR(INDEX($AB:$CA,MATCH(B16&amp;S33,$CF:$CF,0),MATCH($B$4,$AB$4:$CA$4,0)),"")</f>
        <v>0.95720498193694259</v>
      </c>
      <c r="T16" s="295" t="str">
        <f>IFERROR(INDEX($AB:$CA,MATCH(B16&amp;T33,$CF:$CF,0),MATCH($B$4,$AB$4:$CA$4,0)),"")</f>
        <v/>
      </c>
      <c r="U16" s="234" t="str">
        <f>IFERROR(INDEX($AB:$CA,MATCH(B16&amp;U33,$CF:$CF,0),MATCH($B$4,$AB$4:$CA$4,0)),"")</f>
        <v/>
      </c>
      <c r="V16" s="234" t="str">
        <f>IFERROR(INDEX($AB:$CA,MATCH(B16&amp;V33,$CF:$CF,0),MATCH($B$4,$AB$4:$CA$4,0)),"")</f>
        <v/>
      </c>
      <c r="W16" s="234" t="str">
        <f>IFERROR(INDEX($AB:$CA,MATCH(B16&amp;W33,$CF:$CF,0),MATCH($B$4,$AB$4:$CA$4,0)),"")</f>
        <v/>
      </c>
      <c r="X16" s="234" t="str">
        <f>IFERROR(INDEX($AB:$CA,MATCH(B16&amp;X33,$CF:$CF,0),MATCH($B$4,$AB$4:$CA$4,0)),"")</f>
        <v/>
      </c>
      <c r="Y16" s="234" t="str">
        <f>IFERROR(INDEX($AB:$CA,MATCH(B16&amp;Y33,$CF:$CF,0),MATCH($B$4,$AB$4:$CA$4,0)),"")</f>
        <v/>
      </c>
      <c r="Z16" s="239" t="str">
        <f>IFERROR(INDEX($AB:$CA,MATCH(B16&amp;Z33,$CF:$CF,0),MATCH($B$4,$AB$4:$CA$4,0)),"")</f>
        <v/>
      </c>
      <c r="AA16" s="41" t="s">
        <v>13263</v>
      </c>
      <c r="AB16" s="217" t="s">
        <v>412</v>
      </c>
      <c r="AC16" s="218" t="s">
        <v>721</v>
      </c>
      <c r="AD16" s="218" t="s">
        <v>13440</v>
      </c>
      <c r="AE16" s="218" t="s">
        <v>14047</v>
      </c>
      <c r="AF16" s="218" t="s">
        <v>13440</v>
      </c>
      <c r="AG16" s="218" t="s">
        <v>14047</v>
      </c>
      <c r="AH16" s="219" t="s">
        <v>971</v>
      </c>
      <c r="AI16" s="220" t="s">
        <v>13380</v>
      </c>
      <c r="AJ16" s="220" t="s">
        <v>14157</v>
      </c>
      <c r="AK16" s="219" t="s">
        <v>971</v>
      </c>
      <c r="AL16" s="221" t="s">
        <v>12896</v>
      </c>
      <c r="AM16" s="222" t="s">
        <v>13341</v>
      </c>
      <c r="AN16" s="41">
        <v>100</v>
      </c>
      <c r="AO16" s="41">
        <v>126.2</v>
      </c>
      <c r="AP16" s="41">
        <v>31.1</v>
      </c>
      <c r="AQ16" s="41">
        <v>3</v>
      </c>
      <c r="AR16" s="41">
        <f>INDEX(lad_payment_mff[Non-specialised payment MFF],MATCH(AB16,lad_payment_mff[LAD21],0))</f>
        <v>1.0223367873640226</v>
      </c>
      <c r="AS16" s="41">
        <f>INDEX(lad_payment_mff[Specialised payment MFF],MATCH(AB16,lad_payment_mff[LAD21],0))</f>
        <v>1.0208699442577205</v>
      </c>
      <c r="AT16" s="41">
        <v>0.96020134518884181</v>
      </c>
      <c r="AU16" s="185"/>
      <c r="AV16" s="185"/>
      <c r="AW16" s="185"/>
      <c r="AX16" s="185"/>
      <c r="AY16" s="187"/>
      <c r="BB16" s="223"/>
      <c r="BC16" s="223"/>
      <c r="BD16" s="223"/>
      <c r="BE16" s="224"/>
      <c r="BF16" s="225"/>
      <c r="BG16" s="225"/>
      <c r="BH16" s="225"/>
      <c r="BI16" s="226"/>
      <c r="BJ16" s="187"/>
      <c r="BK16" s="187"/>
      <c r="BL16" s="227"/>
      <c r="BZ16" s="228">
        <f t="shared" si="0"/>
        <v>0.96020134518884181</v>
      </c>
      <c r="CA16" s="218">
        <v>11</v>
      </c>
      <c r="CB16" s="228">
        <f t="shared" si="1"/>
        <v>1.0880089204719068</v>
      </c>
      <c r="CC16" s="218"/>
      <c r="CD16" s="229" t="s">
        <v>14027</v>
      </c>
      <c r="CE16" s="230" t="s">
        <v>14048</v>
      </c>
      <c r="CF16" s="231" t="str">
        <f t="shared" si="2"/>
        <v>Dj</v>
      </c>
    </row>
    <row r="17" spans="2:84" ht="14.25" thickTop="1" thickBot="1" x14ac:dyDescent="0.25">
      <c r="B17" s="232" t="s">
        <v>14031</v>
      </c>
      <c r="C17" s="234" t="str">
        <f>IFERROR(INDEX($AB:$CA,MATCH(B17&amp;C33,$CF:$CF,0),MATCH($B$4,$AB$4:$CA$4,0)),"")</f>
        <v/>
      </c>
      <c r="D17" s="234" t="str">
        <f>IFERROR(INDEX($AB:$CA,MATCH(B17&amp;D33,$CF:$CF,0),MATCH($B$4,$AB$4:$CA$4,0)),"")</f>
        <v/>
      </c>
      <c r="E17" s="234" t="str">
        <f>IFERROR(INDEX($AB:$CA,MATCH(B17&amp;E33,$CF:$CF,0),MATCH($B$4,$AB$4:$CA$4,0)),"")</f>
        <v/>
      </c>
      <c r="F17" s="234" t="str">
        <f>IFERROR(INDEX($AB:$CA,MATCH(B17&amp;F33,$CF:$CF,0),MATCH($B$4,$AB$4:$CA$4,0)),"")</f>
        <v/>
      </c>
      <c r="G17" s="243" t="str">
        <f>IFERROR(INDEX($AB:$CA,MATCH(B17&amp;G33,$CF:$CF,0),MATCH($B$4,$AB$4:$CA$4,0)),"")</f>
        <v/>
      </c>
      <c r="H17" s="296">
        <f>IFERROR(INDEX($AB:$CA,MATCH(B17&amp;H33,$CF:$CF,0),MATCH($B$4,$AB$4:$CA$4,0)),"")</f>
        <v>0.96823716045444397</v>
      </c>
      <c r="I17" s="280">
        <f>IFERROR(INDEX($AB:$CA,MATCH(B17&amp;I33,$CF:$CF,0),MATCH($B$4,$AB$4:$CA$4,0)),"")</f>
        <v>0.96823716045444397</v>
      </c>
      <c r="J17" s="297">
        <f>IFERROR(INDEX($AB:$CA,MATCH(B17&amp;J33,$CF:$CF,0),MATCH($B$4,$AB$4:$CA$4,0)),"")</f>
        <v>0.96823716045444397</v>
      </c>
      <c r="K17" s="298">
        <f>IFERROR(INDEX($AB:$CA,MATCH(B17&amp;K33,$CF:$CF,0),MATCH($B$4,$AB$4:$CA$4,0)),"")</f>
        <v>0.96823716045444397</v>
      </c>
      <c r="L17" s="299">
        <f>IFERROR(INDEX($AB:$CA,MATCH(B17&amp;L33,$CF:$CF,0),MATCH($B$4,$AB$4:$CA$4,0)),"")</f>
        <v>0.97069297391100784</v>
      </c>
      <c r="M17" s="290">
        <f>IFERROR(INDEX($AB:$CA,MATCH(B17&amp;M33,$CF:$CF,0),MATCH($B$4,$AB$4:$CA$4,0)),"")</f>
        <v>0.97069297391100784</v>
      </c>
      <c r="N17" s="290">
        <f>IFERROR(INDEX($AB:$CA,MATCH(B17&amp;N33,$CF:$CF,0),MATCH($B$4,$AB$4:$CA$4,0)),"")</f>
        <v>0.97069297391100784</v>
      </c>
      <c r="O17" s="300">
        <f>IFERROR(INDEX($AB:$CA,MATCH(B17&amp;O33,$CF:$CF,0),MATCH($B$4,$AB$4:$CA$4,0)),"")</f>
        <v>0.96664234158970985</v>
      </c>
      <c r="P17" s="301">
        <f>IFERROR(INDEX($AB:$CA,MATCH(B17&amp;P33,$CF:$CF,0),MATCH($B$4,$AB$4:$CA$4,0)),"")</f>
        <v>0.96664234158970985</v>
      </c>
      <c r="Q17" s="302">
        <f>IFERROR(INDEX($AB:$CA,MATCH(B17&amp;Q33,$CF:$CF,0),MATCH($B$4,$AB$4:$CA$4,0)),"")</f>
        <v>0.96664234158970985</v>
      </c>
      <c r="R17" s="303">
        <f>IFERROR(INDEX($AB:$CA,MATCH(B17&amp;R33,$CF:$CF,0),MATCH($B$4,$AB$4:$CA$4,0)),"")</f>
        <v>0.95720498193694259</v>
      </c>
      <c r="S17" s="304">
        <f>IFERROR(INDEX($AB:$CA,MATCH(B17&amp;S33,$CF:$CF,0),MATCH($B$4,$AB$4:$CA$4,0)),"")</f>
        <v>0.95720498193694259</v>
      </c>
      <c r="T17" s="264" t="str">
        <f>IFERROR(INDEX($AB:$CA,MATCH(B17&amp;T33,$CF:$CF,0),MATCH($B$4,$AB$4:$CA$4,0)),"")</f>
        <v/>
      </c>
      <c r="U17" s="235" t="str">
        <f>IFERROR(INDEX($AB:$CA,MATCH(B17&amp;U33,$CF:$CF,0),MATCH($B$4,$AB$4:$CA$4,0)),"")</f>
        <v/>
      </c>
      <c r="V17" s="235" t="str">
        <f>IFERROR(INDEX($AB:$CA,MATCH(B17&amp;V33,$CF:$CF,0),MATCH($B$4,$AB$4:$CA$4,0)),"")</f>
        <v/>
      </c>
      <c r="W17" s="235" t="str">
        <f>IFERROR(INDEX($AB:$CA,MATCH(B17&amp;W33,$CF:$CF,0),MATCH($B$4,$AB$4:$CA$4,0)),"")</f>
        <v/>
      </c>
      <c r="X17" s="234" t="str">
        <f>IFERROR(INDEX($AB:$CA,MATCH(B17&amp;X33,$CF:$CF,0),MATCH($B$4,$AB$4:$CA$4,0)),"")</f>
        <v/>
      </c>
      <c r="Y17" s="234" t="str">
        <f>IFERROR(INDEX($AB:$CA,MATCH(B17&amp;Y33,$CF:$CF,0),MATCH($B$4,$AB$4:$CA$4,0)),"")</f>
        <v/>
      </c>
      <c r="Z17" s="239" t="str">
        <f>IFERROR(INDEX($AB:$CA,MATCH(B17&amp;Z33,$CF:$CF,0),MATCH($B$4,$AB$4:$CA$4,0)),"")</f>
        <v/>
      </c>
      <c r="AB17" s="217" t="s">
        <v>386</v>
      </c>
      <c r="AC17" s="218" t="s">
        <v>695</v>
      </c>
      <c r="AD17" s="218" t="s">
        <v>386</v>
      </c>
      <c r="AE17" s="218" t="s">
        <v>695</v>
      </c>
      <c r="AF17" s="218" t="s">
        <v>14049</v>
      </c>
      <c r="AG17" s="218" t="s">
        <v>13400</v>
      </c>
      <c r="AH17" s="219" t="s">
        <v>954</v>
      </c>
      <c r="AI17" s="220" t="s">
        <v>13404</v>
      </c>
      <c r="AJ17" s="220" t="s">
        <v>14172</v>
      </c>
      <c r="AK17" s="219" t="s">
        <v>13398</v>
      </c>
      <c r="AL17" s="221" t="s">
        <v>12900</v>
      </c>
      <c r="AM17" s="222" t="s">
        <v>13340</v>
      </c>
      <c r="AN17" s="41">
        <v>100</v>
      </c>
      <c r="AO17" s="41">
        <v>101.9</v>
      </c>
      <c r="AP17" s="41">
        <v>23.2</v>
      </c>
      <c r="AQ17" s="41">
        <v>0</v>
      </c>
      <c r="AR17" s="41">
        <f>INDEX(lad_payment_mff[Non-specialised payment MFF],MATCH(AB17,lad_payment_mff[LAD21],0))</f>
        <v>1.0685837441715125</v>
      </c>
      <c r="AS17" s="41">
        <f>INDEX(lad_payment_mff[Specialised payment MFF],MATCH(AB17,lad_payment_mff[LAD21],0))</f>
        <v>1.152925673828703</v>
      </c>
      <c r="AT17" s="41">
        <v>1.0064786430472803</v>
      </c>
      <c r="AU17" s="185"/>
      <c r="AV17" s="185"/>
      <c r="AW17" s="185"/>
      <c r="AX17" s="185"/>
      <c r="AY17" s="187"/>
      <c r="BB17" s="223"/>
      <c r="BC17" s="223"/>
      <c r="BD17" s="223"/>
      <c r="BE17" s="224"/>
      <c r="BF17" s="225"/>
      <c r="BG17" s="225"/>
      <c r="BH17" s="225"/>
      <c r="BI17" s="226"/>
      <c r="BJ17" s="187"/>
      <c r="BK17" s="187"/>
      <c r="BL17" s="227"/>
      <c r="BZ17" s="228">
        <f t="shared" si="0"/>
        <v>1.0064786430472803</v>
      </c>
      <c r="CA17" s="218">
        <v>12</v>
      </c>
      <c r="CB17" s="228">
        <f t="shared" si="1"/>
        <v>1.0880089204719068</v>
      </c>
      <c r="CC17" s="218"/>
      <c r="CD17" s="229" t="s">
        <v>14045</v>
      </c>
      <c r="CE17" s="230" t="s">
        <v>14041</v>
      </c>
      <c r="CF17" s="231" t="str">
        <f t="shared" si="2"/>
        <v>Rt</v>
      </c>
    </row>
    <row r="18" spans="2:84" ht="14.25" thickTop="1" thickBot="1" x14ac:dyDescent="0.25">
      <c r="B18" s="232" t="s">
        <v>14050</v>
      </c>
      <c r="C18" s="234" t="str">
        <f>IFERROR(INDEX($AB:$CA,MATCH(B18&amp;C33,$CF:$CF,0),MATCH($B$4,$AB$4:$CA$4,0)),"")</f>
        <v/>
      </c>
      <c r="D18" s="234" t="str">
        <f>IFERROR(INDEX($AB:$CA,MATCH(B18&amp;D33,$CF:$CF,0),MATCH($B$4,$AB$4:$CA$4,0)),"")</f>
        <v/>
      </c>
      <c r="E18" s="234" t="str">
        <f>IFERROR(INDEX($AB:$CA,MATCH(B18&amp;E33,$CF:$CF,0),MATCH($B$4,$AB$4:$CA$4,0)),"")</f>
        <v/>
      </c>
      <c r="F18" s="234" t="str">
        <f>IFERROR(INDEX($AB:$CA,MATCH(B18&amp;F33,$CF:$CF,0),MATCH($B$4,$AB$4:$CA$4,0)),"")</f>
        <v/>
      </c>
      <c r="G18" s="234" t="str">
        <f>IFERROR(INDEX($AB:$CA,MATCH(B18&amp;G33,$CF:$CF,0),MATCH($B$4,$AB$4:$CA$4,0)),"")</f>
        <v/>
      </c>
      <c r="H18" s="305" t="str">
        <f>IFERROR(INDEX($AB:$CA,MATCH(B18&amp;H33,$CF:$CF,0),MATCH($B$4,$AB$4:$CA$4,0)),"")</f>
        <v/>
      </c>
      <c r="I18" s="296">
        <f>IFERROR(INDEX($AB:$CA,MATCH(B18&amp;I33,$CF:$CF,0),MATCH($B$4,$AB$4:$CA$4,0)),"")</f>
        <v>0.96823716045444397</v>
      </c>
      <c r="J18" s="306">
        <f>IFERROR(INDEX($AB:$CA,MATCH(B18&amp;J33,$CF:$CF,0),MATCH($B$4,$AB$4:$CA$4,0)),"")</f>
        <v>0.96823716045444397</v>
      </c>
      <c r="K18" s="307">
        <f>IFERROR(INDEX($AB:$CA,MATCH(B18&amp;K33,$CF:$CF,0),MATCH($B$4,$AB$4:$CA$4,0)),"")</f>
        <v>0.96627686901100041</v>
      </c>
      <c r="L18" s="307">
        <f>IFERROR(INDEX($AB:$CA,MATCH(B18&amp;L33,$CF:$CF,0),MATCH($B$4,$AB$4:$CA$4,0)),"")</f>
        <v>0.96627686901100041</v>
      </c>
      <c r="M18" s="308">
        <f>IFERROR(INDEX($AB:$CA,MATCH(B18&amp;M33,$CF:$CF,0),MATCH($B$4,$AB$4:$CA$4,0)),"")</f>
        <v>0.97069297391100784</v>
      </c>
      <c r="N18" s="309">
        <f>IFERROR(INDEX($AB:$CA,MATCH(B18&amp;N33,$CF:$CF,0),MATCH($B$4,$AB$4:$CA$4,0)),"")</f>
        <v>0.97069297391100784</v>
      </c>
      <c r="O18" s="310">
        <f>IFERROR(INDEX($AB:$CA,MATCH(B18&amp;O33,$CF:$CF,0),MATCH($B$4,$AB$4:$CA$4,0)),"")</f>
        <v>0.96664234158970985</v>
      </c>
      <c r="P18" s="311">
        <f>IFERROR(INDEX($AB:$CA,MATCH(B18&amp;P33,$CF:$CF,0),MATCH($B$4,$AB$4:$CA$4,0)),"")</f>
        <v>0.97135134762669384</v>
      </c>
      <c r="Q18" s="312">
        <f>IFERROR(INDEX($AB:$CA,MATCH(B18&amp;Q33,$CF:$CF,0),MATCH($B$4,$AB$4:$CA$4,0)),"")</f>
        <v>0.97135134762669384</v>
      </c>
      <c r="R18" s="313">
        <f>IFERROR(INDEX($AB:$CA,MATCH(B18&amp;R33,$CF:$CF,0),MATCH($B$4,$AB$4:$CA$4,0)),"")</f>
        <v>0.98384511209148195</v>
      </c>
      <c r="S18" s="314">
        <f>IFERROR(INDEX($AB:$CA,MATCH(B18&amp;S33,$CF:$CF,0),MATCH($B$4,$AB$4:$CA$4,0)),"")</f>
        <v>1.0186896053225076</v>
      </c>
      <c r="T18" s="315">
        <f>IFERROR(INDEX($AB:$CA,MATCH(B18&amp;T33,$CF:$CF,0),MATCH($B$4,$AB$4:$CA$4,0)),"")</f>
        <v>1.0186896053225076</v>
      </c>
      <c r="U18" s="244">
        <f>IFERROR(INDEX($AB:$CA,MATCH(B18&amp;U33,$CF:$CF,0),MATCH($B$4,$AB$4:$CA$4,0)),"")</f>
        <v>0.96781310469859927</v>
      </c>
      <c r="V18" s="244">
        <f>IFERROR(INDEX($AB:$CA,MATCH(B18&amp;V33,$CF:$CF,0),MATCH($B$4,$AB$4:$CA$4,0)),"")</f>
        <v>0.96781310469859927</v>
      </c>
      <c r="W18" s="238">
        <f>IFERROR(INDEX($AB:$CA,MATCH(B18&amp;W33,$CF:$CF,0),MATCH($B$4,$AB$4:$CA$4,0)),"")</f>
        <v>0.96781310469859927</v>
      </c>
      <c r="X18" s="234" t="str">
        <f>IFERROR(INDEX($AB:$CA,MATCH(B18&amp;X33,$CF:$CF,0),MATCH($B$4,$AB$4:$CA$4,0)),"")</f>
        <v/>
      </c>
      <c r="Y18" s="234" t="str">
        <f>IFERROR(INDEX($AB:$CA,MATCH(B18&amp;Y33,$CF:$CF,0),MATCH($B$4,$AB$4:$CA$4,0)),"")</f>
        <v/>
      </c>
      <c r="Z18" s="239" t="str">
        <f>IFERROR(INDEX($AB:$CA,MATCH(B18&amp;Z33,$CF:$CF,0),MATCH($B$4,$AB$4:$CA$4,0)),"")</f>
        <v/>
      </c>
      <c r="AA18" s="41" t="s">
        <v>13263</v>
      </c>
      <c r="AB18" s="217" t="s">
        <v>368</v>
      </c>
      <c r="AC18" s="218" t="s">
        <v>677</v>
      </c>
      <c r="AD18" s="218" t="s">
        <v>368</v>
      </c>
      <c r="AE18" s="218" t="s">
        <v>677</v>
      </c>
      <c r="AF18" s="218" t="s">
        <v>14051</v>
      </c>
      <c r="AG18" s="218" t="s">
        <v>14052</v>
      </c>
      <c r="AH18" s="219" t="s">
        <v>939</v>
      </c>
      <c r="AI18" s="220" t="s">
        <v>13424</v>
      </c>
      <c r="AJ18" s="220" t="s">
        <v>14180</v>
      </c>
      <c r="AK18" s="219" t="s">
        <v>939</v>
      </c>
      <c r="AL18" s="221" t="s">
        <v>12904</v>
      </c>
      <c r="AM18" s="222" t="s">
        <v>13338</v>
      </c>
      <c r="AN18" s="41">
        <v>100</v>
      </c>
      <c r="AO18" s="41">
        <v>86.1</v>
      </c>
      <c r="AP18" s="41">
        <v>12.8</v>
      </c>
      <c r="AQ18" s="41">
        <v>0</v>
      </c>
      <c r="AR18" s="41">
        <f>INDEX(lad_payment_mff[Non-specialised payment MFF],MATCH(AB18,lad_payment_mff[LAD21],0))</f>
        <v>1.0728070478024465</v>
      </c>
      <c r="AS18" s="41">
        <f>INDEX(lad_payment_mff[Specialised payment MFF],MATCH(AB18,lad_payment_mff[LAD21],0))</f>
        <v>1.0838827617014031</v>
      </c>
      <c r="AT18" s="41">
        <v>0.99855734254881034</v>
      </c>
      <c r="AU18" s="185"/>
      <c r="AV18" s="185"/>
      <c r="AW18" s="185"/>
      <c r="AX18" s="185"/>
      <c r="AY18" s="187"/>
      <c r="BB18" s="223"/>
      <c r="BC18" s="223"/>
      <c r="BD18" s="223"/>
      <c r="BE18" s="224"/>
      <c r="BF18" s="225"/>
      <c r="BG18" s="225"/>
      <c r="BH18" s="225"/>
      <c r="BI18" s="226"/>
      <c r="BJ18" s="187"/>
      <c r="BK18" s="187"/>
      <c r="BL18" s="227"/>
      <c r="BZ18" s="228">
        <f t="shared" si="0"/>
        <v>0.99855734254881034</v>
      </c>
      <c r="CA18" s="218">
        <v>13</v>
      </c>
      <c r="CB18" s="228">
        <f t="shared" si="1"/>
        <v>1.0880089204719068</v>
      </c>
      <c r="CC18" s="218"/>
      <c r="CD18" s="229" t="s">
        <v>14053</v>
      </c>
      <c r="CE18" s="230" t="s">
        <v>14019</v>
      </c>
      <c r="CF18" s="231" t="str">
        <f t="shared" si="2"/>
        <v>Vk</v>
      </c>
    </row>
    <row r="19" spans="2:84" ht="14.25" thickTop="1" thickBot="1" x14ac:dyDescent="0.25">
      <c r="B19" s="232" t="s">
        <v>14054</v>
      </c>
      <c r="C19" s="234" t="str">
        <f>IFERROR(INDEX($AB:$CA,MATCH(B19&amp;C33,$CF:$CF,0),MATCH($B$4,$AB$4:$CA$4,0)),"")</f>
        <v/>
      </c>
      <c r="D19" s="234" t="str">
        <f>IFERROR(INDEX($AB:$CA,MATCH(B19&amp;D33,$CF:$CF,0),MATCH($B$4,$AB$4:$CA$4,0)),"")</f>
        <v/>
      </c>
      <c r="E19" s="234" t="str">
        <f>IFERROR(INDEX($AB:$CA,MATCH(B19&amp;E33,$CF:$CF,0),MATCH($B$4,$AB$4:$CA$4,0)),"")</f>
        <v/>
      </c>
      <c r="F19" s="234" t="str">
        <f>IFERROR(INDEX($AB:$CA,MATCH(B19&amp;F33,$CF:$CF,0),MATCH($B$4,$AB$4:$CA$4,0)),"")</f>
        <v/>
      </c>
      <c r="G19" s="234" t="str">
        <f>IFERROR(INDEX($AB:$CA,MATCH(B19&amp;G33,$CF:$CF,0),MATCH($B$4,$AB$4:$CA$4,0)),"")</f>
        <v/>
      </c>
      <c r="H19" s="243" t="str">
        <f>IFERROR(INDEX($AB:$CA,MATCH(B19&amp;H33,$CF:$CF,0),MATCH($B$4,$AB$4:$CA$4,0)),"")</f>
        <v/>
      </c>
      <c r="I19" s="316">
        <f>IFERROR(INDEX($AB:$CA,MATCH(B19&amp;I33,$CF:$CF,0),MATCH($B$4,$AB$4:$CA$4,0)),"")</f>
        <v>0.960831605137765</v>
      </c>
      <c r="J19" s="317">
        <f>IFERROR(INDEX($AB:$CA,MATCH(B19&amp;J33,$CF:$CF,0),MATCH($B$4,$AB$4:$CA$4,0)),"")</f>
        <v>0.960831605137765</v>
      </c>
      <c r="K19" s="307">
        <f>IFERROR(INDEX($AB:$CA,MATCH(B19&amp;K33,$CF:$CF,0),MATCH($B$4,$AB$4:$CA$4,0)),"")</f>
        <v>0.96627686901100041</v>
      </c>
      <c r="L19" s="307">
        <f>IFERROR(INDEX($AB:$CA,MATCH(B19&amp;L33,$CF:$CF,0),MATCH($B$4,$AB$4:$CA$4,0)),"")</f>
        <v>0.96627686901100041</v>
      </c>
      <c r="M19" s="318">
        <f>IFERROR(INDEX($AB:$CA,MATCH(B19&amp;M33,$CF:$CF,0),MATCH($B$4,$AB$4:$CA$4,0)),"")</f>
        <v>0.96627686901100041</v>
      </c>
      <c r="N19" s="319">
        <f>IFERROR(INDEX($AB:$CA,MATCH(B19&amp;N33,$CF:$CF,0),MATCH($B$4,$AB$4:$CA$4,0)),"")</f>
        <v>0.97135134762669384</v>
      </c>
      <c r="O19" s="319">
        <f>IFERROR(INDEX($AB:$CA,MATCH(B19&amp;O33,$CF:$CF,0),MATCH($B$4,$AB$4:$CA$4,0)),"")</f>
        <v>0.97135134762669384</v>
      </c>
      <c r="P19" s="319">
        <f>IFERROR(INDEX($AB:$CA,MATCH(B19&amp;P33,$CF:$CF,0),MATCH($B$4,$AB$4:$CA$4,0)),"")</f>
        <v>0.97135134762669384</v>
      </c>
      <c r="Q19" s="320">
        <f>IFERROR(INDEX($AB:$CA,MATCH(B19&amp;Q33,$CF:$CF,0),MATCH($B$4,$AB$4:$CA$4,0)),"")</f>
        <v>0.97135134762669384</v>
      </c>
      <c r="R19" s="321">
        <f>IFERROR(INDEX($AB:$CA,MATCH(B19&amp;R33,$CF:$CF,0),MATCH($B$4,$AB$4:$CA$4,0)),"")</f>
        <v>0.98384511209148195</v>
      </c>
      <c r="S19" s="314">
        <f>IFERROR(INDEX($AB:$CA,MATCH(B19&amp;S33,$CF:$CF,0),MATCH($B$4,$AB$4:$CA$4,0)),"")</f>
        <v>1.0186896053225076</v>
      </c>
      <c r="T19" s="322">
        <f>IFERROR(INDEX($AB:$CA,MATCH(B19&amp;T33,$CF:$CF,0),MATCH($B$4,$AB$4:$CA$4,0)),"")</f>
        <v>1.0186896053225076</v>
      </c>
      <c r="U19" s="244">
        <f>IFERROR(INDEX($AB:$CA,MATCH(B19&amp;U33,$CF:$CF,0),MATCH($B$4,$AB$4:$CA$4,0)),"")</f>
        <v>0.96781310469859927</v>
      </c>
      <c r="V19" s="244">
        <f>IFERROR(INDEX($AB:$CA,MATCH(B19&amp;V33,$CF:$CF,0),MATCH($B$4,$AB$4:$CA$4,0)),"")</f>
        <v>0.96781310469859927</v>
      </c>
      <c r="W19" s="323">
        <f>IFERROR(INDEX($AB:$CA,MATCH(B19&amp;W33,$CF:$CF,0),MATCH($B$4,$AB$4:$CA$4,0)),"")</f>
        <v>0.96781310469859927</v>
      </c>
      <c r="X19" s="234" t="str">
        <f>IFERROR(INDEX($AB:$CA,MATCH(B19&amp;X33,$CF:$CF,0),MATCH($B$4,$AB$4:$CA$4,0)),"")</f>
        <v/>
      </c>
      <c r="Y19" s="234" t="str">
        <f>IFERROR(INDEX($AB:$CA,MATCH(B19&amp;Y33,$CF:$CF,0),MATCH($B$4,$AB$4:$CA$4,0)),"")</f>
        <v/>
      </c>
      <c r="Z19" s="239" t="str">
        <f>IFERROR(INDEX($AB:$CA,MATCH(B19&amp;Z33,$CF:$CF,0),MATCH($B$4,$AB$4:$CA$4,0)),"")</f>
        <v/>
      </c>
      <c r="AA19" s="41" t="s">
        <v>13263</v>
      </c>
      <c r="AB19" s="217" t="s">
        <v>298</v>
      </c>
      <c r="AC19" s="218" t="s">
        <v>607</v>
      </c>
      <c r="AD19" s="218" t="s">
        <v>298</v>
      </c>
      <c r="AE19" s="218" t="s">
        <v>607</v>
      </c>
      <c r="AF19" s="218" t="s">
        <v>14029</v>
      </c>
      <c r="AG19" s="218" t="s">
        <v>14030</v>
      </c>
      <c r="AH19" s="219" t="s">
        <v>943</v>
      </c>
      <c r="AI19" s="220" t="s">
        <v>13391</v>
      </c>
      <c r="AJ19" s="220" t="s">
        <v>14164</v>
      </c>
      <c r="AK19" s="219" t="s">
        <v>943</v>
      </c>
      <c r="AL19" s="221" t="s">
        <v>12898</v>
      </c>
      <c r="AM19" s="222" t="s">
        <v>12899</v>
      </c>
      <c r="AN19" s="41">
        <v>100</v>
      </c>
      <c r="AO19" s="41">
        <v>107.1</v>
      </c>
      <c r="AP19" s="41">
        <v>22.6</v>
      </c>
      <c r="AQ19" s="41">
        <v>0</v>
      </c>
      <c r="AR19" s="41">
        <f>INDEX(lad_payment_mff[Non-specialised payment MFF],MATCH(AB19,lad_payment_mff[LAD21],0))</f>
        <v>1.0217149874753479</v>
      </c>
      <c r="AS19" s="41">
        <f>INDEX(lad_payment_mff[Specialised payment MFF],MATCH(AB19,lad_payment_mff[LAD21],0))</f>
        <v>1.0322569013581699</v>
      </c>
      <c r="AT19" s="41">
        <v>0.96664234158970985</v>
      </c>
      <c r="AU19" s="185"/>
      <c r="AV19" s="185"/>
      <c r="AW19" s="185"/>
      <c r="AX19" s="185"/>
      <c r="AY19" s="187"/>
      <c r="BB19" s="223"/>
      <c r="BC19" s="223"/>
      <c r="BD19" s="223"/>
      <c r="BE19" s="224"/>
      <c r="BF19" s="225"/>
      <c r="BG19" s="225"/>
      <c r="BH19" s="225"/>
      <c r="BI19" s="226"/>
      <c r="BJ19" s="187"/>
      <c r="BK19" s="187"/>
      <c r="BL19" s="227"/>
      <c r="BZ19" s="228">
        <f t="shared" si="0"/>
        <v>0.96664234158970985</v>
      </c>
      <c r="CA19" s="218">
        <v>14</v>
      </c>
      <c r="CB19" s="228">
        <f t="shared" si="1"/>
        <v>1.0862150497974226</v>
      </c>
      <c r="CC19" s="218"/>
      <c r="CD19" s="229" t="s">
        <v>14046</v>
      </c>
      <c r="CE19" s="230" t="s">
        <v>14026</v>
      </c>
      <c r="CF19" s="231" t="str">
        <f t="shared" si="2"/>
        <v>Io</v>
      </c>
    </row>
    <row r="20" spans="2:84" ht="14.25" thickTop="1" thickBot="1" x14ac:dyDescent="0.25">
      <c r="B20" s="232" t="s">
        <v>14055</v>
      </c>
      <c r="C20" s="234" t="str">
        <f>IFERROR(INDEX($AB:$CA,MATCH(B20&amp;C33,$CF:$CF,0),MATCH($B$4,$AB$4:$CA$4,0)),"")</f>
        <v/>
      </c>
      <c r="D20" s="234" t="str">
        <f>IFERROR(INDEX($AB:$CA,MATCH(B20&amp;D33,$CF:$CF,0),MATCH($B$4,$AB$4:$CA$4,0)),"")</f>
        <v/>
      </c>
      <c r="E20" s="234" t="str">
        <f>IFERROR(INDEX($AB:$CA,MATCH(B20&amp;E33,$CF:$CF,0),MATCH($B$4,$AB$4:$CA$4,0)),"")</f>
        <v/>
      </c>
      <c r="F20" s="234" t="str">
        <f>IFERROR(INDEX($AB:$CA,MATCH(B20&amp;F33,$CF:$CF,0),MATCH($B$4,$AB$4:$CA$4,0)),"")</f>
        <v/>
      </c>
      <c r="G20" s="234" t="str">
        <f>IFERROR(INDEX($AB:$CA,MATCH(B20&amp;G33,$CF:$CF,0),MATCH($B$4,$AB$4:$CA$4,0)),"")</f>
        <v/>
      </c>
      <c r="H20" s="234" t="str">
        <f>IFERROR(INDEX($AB:$CA,MATCH(B20&amp;H33,$CF:$CF,0),MATCH($B$4,$AB$4:$CA$4,0)),"")</f>
        <v/>
      </c>
      <c r="I20" s="305" t="str">
        <f>IFERROR(INDEX($AB:$CA,MATCH(B20&amp;I33,$CF:$CF,0),MATCH($B$4,$AB$4:$CA$4,0)),"")</f>
        <v/>
      </c>
      <c r="J20" s="324">
        <f>IFERROR(INDEX($AB:$CA,MATCH(B20&amp;J33,$CF:$CF,0),MATCH($B$4,$AB$4:$CA$4,0)),"")</f>
        <v>0.96680172859239544</v>
      </c>
      <c r="K20" s="325">
        <f>IFERROR(INDEX($AB:$CA,MATCH(B20&amp;K33,$CF:$CF,0),MATCH($B$4,$AB$4:$CA$4,0)),"")</f>
        <v>0.96627686901100041</v>
      </c>
      <c r="L20" s="325">
        <f>IFERROR(INDEX($AB:$CA,MATCH(B20&amp;L33,$CF:$CF,0),MATCH($B$4,$AB$4:$CA$4,0)),"")</f>
        <v>0.96627686901100041</v>
      </c>
      <c r="M20" s="326">
        <f>IFERROR(INDEX($AB:$CA,MATCH(B20&amp;M33,$CF:$CF,0),MATCH($B$4,$AB$4:$CA$4,0)),"")</f>
        <v>0.96627686901100041</v>
      </c>
      <c r="N20" s="327">
        <f>IFERROR(INDEX($AB:$CA,MATCH(B20&amp;N33,$CF:$CF,0),MATCH($B$4,$AB$4:$CA$4,0)),"")</f>
        <v>0.97135134762669384</v>
      </c>
      <c r="O20" s="328">
        <f>IFERROR(INDEX($AB:$CA,MATCH(B20&amp;O33,$CF:$CF,0),MATCH($B$4,$AB$4:$CA$4,0)),"")</f>
        <v>0.97135134762669384</v>
      </c>
      <c r="P20" s="329">
        <f>IFERROR(INDEX($AB:$CA,MATCH(B20&amp;P33,$CF:$CF,0),MATCH($B$4,$AB$4:$CA$4,0)),"")</f>
        <v>0.97135134762669384</v>
      </c>
      <c r="Q20" s="330">
        <f>IFERROR(INDEX($AB:$CA,MATCH(B20&amp;Q33,$CF:$CF,0),MATCH($B$4,$AB$4:$CA$4,0)),"")</f>
        <v>1.0186896053225076</v>
      </c>
      <c r="R20" s="331">
        <f>IFERROR(INDEX($AB:$CA,MATCH(B20&amp;R33,$CF:$CF,0),MATCH($B$4,$AB$4:$CA$4,0)),"")</f>
        <v>1.0186896053225076</v>
      </c>
      <c r="S20" s="332">
        <f>IFERROR(INDEX($AB:$CA,MATCH(B20&amp;S33,$CF:$CF,0),MATCH($B$4,$AB$4:$CA$4,0)),"")</f>
        <v>1.0186896053225076</v>
      </c>
      <c r="T20" s="333">
        <f>IFERROR(INDEX($AB:$CA,MATCH(B20&amp;T33,$CF:$CF,0),MATCH($B$4,$AB$4:$CA$4,0)),"")</f>
        <v>1.0186896053225076</v>
      </c>
      <c r="U20" s="256">
        <f>IFERROR(INDEX($AB:$CA,MATCH(B20&amp;U33,$CF:$CF,0),MATCH($B$4,$AB$4:$CA$4,0)),"")</f>
        <v>0.96781310469859927</v>
      </c>
      <c r="V20" s="257">
        <f>IFERROR(INDEX($AB:$CA,MATCH(B20&amp;V33,$CF:$CF,0),MATCH($B$4,$AB$4:$CA$4,0)),"")</f>
        <v>0.96781310469859927</v>
      </c>
      <c r="W20" s="264" t="str">
        <f>IFERROR(INDEX($AB:$CA,MATCH(B20&amp;W33,$CF:$CF,0),MATCH($B$4,$AB$4:$CA$4,0)),"")</f>
        <v/>
      </c>
      <c r="X20" s="234" t="str">
        <f>IFERROR(INDEX($AB:$CA,MATCH(B20&amp;X33,$CF:$CF,0),MATCH($B$4,$AB$4:$CA$4,0)),"")</f>
        <v/>
      </c>
      <c r="Y20" s="234" t="str">
        <f>IFERROR(INDEX($AB:$CA,MATCH(B20&amp;Y33,$CF:$CF,0),MATCH($B$4,$AB$4:$CA$4,0)),"")</f>
        <v/>
      </c>
      <c r="Z20" s="239" t="str">
        <f>IFERROR(INDEX($AB:$CA,MATCH(B20&amp;Z33,$CF:$CF,0),MATCH($B$4,$AB$4:$CA$4,0)),"")</f>
        <v/>
      </c>
      <c r="AB20" s="217" t="s">
        <v>456</v>
      </c>
      <c r="AC20" s="218" t="s">
        <v>765</v>
      </c>
      <c r="AD20" s="218" t="s">
        <v>456</v>
      </c>
      <c r="AE20" s="218" t="s">
        <v>765</v>
      </c>
      <c r="AF20" s="218" t="s">
        <v>456</v>
      </c>
      <c r="AG20" s="218" t="s">
        <v>765</v>
      </c>
      <c r="AH20" s="219" t="s">
        <v>1015</v>
      </c>
      <c r="AI20" s="220" t="s">
        <v>13420</v>
      </c>
      <c r="AJ20" s="220" t="s">
        <v>14186</v>
      </c>
      <c r="AK20" s="219" t="s">
        <v>1015</v>
      </c>
      <c r="AL20" s="221" t="s">
        <v>12906</v>
      </c>
      <c r="AM20" s="222" t="s">
        <v>13339</v>
      </c>
      <c r="AN20" s="41">
        <v>100</v>
      </c>
      <c r="AO20" s="41">
        <v>83.3</v>
      </c>
      <c r="AP20" s="41">
        <v>11.7</v>
      </c>
      <c r="AQ20" s="41">
        <v>0</v>
      </c>
      <c r="AR20" s="41">
        <f>INDEX(lad_payment_mff[Non-specialised payment MFF],MATCH(AB20,lad_payment_mff[LAD21],0))</f>
        <v>1.046754830969294</v>
      </c>
      <c r="AS20" s="41">
        <f>INDEX(lad_payment_mff[Specialised payment MFF],MATCH(AB20,lad_payment_mff[LAD21],0))</f>
        <v>1.0547536005418745</v>
      </c>
      <c r="AT20" s="41">
        <v>0.98701175028969845</v>
      </c>
      <c r="AU20" s="185"/>
      <c r="AV20" s="185"/>
      <c r="AW20" s="185"/>
      <c r="AX20" s="185"/>
      <c r="AY20" s="187"/>
      <c r="BB20" s="223"/>
      <c r="BC20" s="223"/>
      <c r="BD20" s="223"/>
      <c r="BE20" s="224"/>
      <c r="BF20" s="225"/>
      <c r="BG20" s="225"/>
      <c r="BH20" s="225"/>
      <c r="BI20" s="226"/>
      <c r="BJ20" s="187"/>
      <c r="BK20" s="187"/>
      <c r="BL20" s="227"/>
      <c r="BZ20" s="228">
        <f t="shared" si="0"/>
        <v>0.98701175028969845</v>
      </c>
      <c r="CA20" s="218">
        <v>15</v>
      </c>
      <c r="CB20" s="228">
        <f t="shared" si="1"/>
        <v>1.0862150497974226</v>
      </c>
      <c r="CC20" s="218"/>
      <c r="CD20" s="229" t="s">
        <v>14056</v>
      </c>
      <c r="CE20" s="230" t="s">
        <v>14048</v>
      </c>
      <c r="CF20" s="231" t="str">
        <f t="shared" si="2"/>
        <v>Uj</v>
      </c>
    </row>
    <row r="21" spans="2:84" ht="13.5" thickTop="1" x14ac:dyDescent="0.2">
      <c r="B21" s="232" t="s">
        <v>14057</v>
      </c>
      <c r="C21" s="234" t="str">
        <f>IFERROR(INDEX($AB:$CA,MATCH(B21&amp;C33,$CF:$CF,0),MATCH($B$4,$AB$4:$CA$4,0)),"")</f>
        <v/>
      </c>
      <c r="D21" s="234" t="str">
        <f>IFERROR(INDEX($AB:$CA,MATCH(B21&amp;D33,$CF:$CF,0),MATCH($B$4,$AB$4:$CA$4,0)),"")</f>
        <v/>
      </c>
      <c r="E21" s="234" t="str">
        <f>IFERROR(INDEX($AB:$CA,MATCH(B21&amp;E33,$CF:$CF,0),MATCH($B$4,$AB$4:$CA$4,0)),"")</f>
        <v/>
      </c>
      <c r="F21" s="234" t="str">
        <f>IFERROR(INDEX($AB:$CA,MATCH(B21&amp;F33,$CF:$CF,0),MATCH($B$4,$AB$4:$CA$4,0)),"")</f>
        <v/>
      </c>
      <c r="G21" s="234" t="str">
        <f>IFERROR(INDEX($AB:$CA,MATCH(B21&amp;G33,$CF:$CF,0),MATCH($B$4,$AB$4:$CA$4,0)),"")</f>
        <v/>
      </c>
      <c r="H21" s="234" t="str">
        <f>IFERROR(INDEX($AB:$CA,MATCH(B21&amp;H33,$CF:$CF,0),MATCH($B$4,$AB$4:$CA$4,0)),"")</f>
        <v/>
      </c>
      <c r="I21" s="243" t="str">
        <f>IFERROR(INDEX($AB:$CA,MATCH(B21&amp;I33,$CF:$CF,0),MATCH($B$4,$AB$4:$CA$4,0)),"")</f>
        <v/>
      </c>
      <c r="J21" s="334">
        <f>IFERROR(INDEX($AB:$CA,MATCH(B21&amp;J33,$CF:$CF,0),MATCH($B$4,$AB$4:$CA$4,0)),"")</f>
        <v>0.96680172859239544</v>
      </c>
      <c r="K21" s="335">
        <f>IFERROR(INDEX($AB:$CA,MATCH(B21&amp;K33,$CF:$CF,0),MATCH($B$4,$AB$4:$CA$4,0)),"")</f>
        <v>0.96680172859239544</v>
      </c>
      <c r="L21" s="336">
        <f>IFERROR(INDEX($AB:$CA,MATCH(B21&amp;L33,$CF:$CF,0),MATCH($B$4,$AB$4:$CA$4,0)),"")</f>
        <v>0.96423419241168418</v>
      </c>
      <c r="M21" s="326">
        <f>IFERROR(INDEX($AB:$CA,MATCH(B21&amp;M33,$CF:$CF,0),MATCH($B$4,$AB$4:$CA$4,0)),"")</f>
        <v>0.96627686901100041</v>
      </c>
      <c r="N21" s="337">
        <f>IFERROR(INDEX($AB:$CA,MATCH(B21&amp;N33,$CF:$CF,0),MATCH($B$4,$AB$4:$CA$4,0)),"")</f>
        <v>0.98934527490296842</v>
      </c>
      <c r="O21" s="338">
        <f>IFERROR(INDEX($AB:$CA,MATCH(B21&amp;O33,$CF:$CF,0),MATCH($B$4,$AB$4:$CA$4,0)),"")</f>
        <v>0.98934527490296842</v>
      </c>
      <c r="P21" s="339">
        <f>IFERROR(INDEX($AB:$CA,MATCH(B21&amp;P33,$CF:$CF,0),MATCH($B$4,$AB$4:$CA$4,0)),"")</f>
        <v>1.0186896053225076</v>
      </c>
      <c r="Q21" s="340">
        <f>IFERROR(INDEX($AB:$CA,MATCH(B21&amp;Q33,$CF:$CF,0),MATCH($B$4,$AB$4:$CA$4,0)),"")</f>
        <v>1.0186896053225076</v>
      </c>
      <c r="R21" s="260">
        <f>IFERROR(INDEX($AB:$CA,MATCH(B21&amp;R33,$CF:$CF,0),MATCH($B$4,$AB$4:$CA$4,0)),"")</f>
        <v>1.0186896053225076</v>
      </c>
      <c r="S21" s="260">
        <f>IFERROR(INDEX($AB:$CA,MATCH(B21&amp;S33,$CF:$CF,0),MATCH($B$4,$AB$4:$CA$4,0)),"")</f>
        <v>1.0186896053225076</v>
      </c>
      <c r="T21" s="341">
        <f>IFERROR(INDEX($AB:$CA,MATCH(B21&amp;T33,$CF:$CF,0),MATCH($B$4,$AB$4:$CA$4,0)),"")</f>
        <v>1.0064786430472803</v>
      </c>
      <c r="U21" s="342">
        <f>IFERROR(INDEX($AB:$CA,MATCH(B21&amp;U33,$CF:$CF,0),MATCH($B$4,$AB$4:$CA$4,0)),"")</f>
        <v>0.96781310469859927</v>
      </c>
      <c r="V21" s="342">
        <f>IFERROR(INDEX($AB:$CA,MATCH(B21&amp;V33,$CF:$CF,0),MATCH($B$4,$AB$4:$CA$4,0)),"")</f>
        <v>0.96781310469859927</v>
      </c>
      <c r="W21" s="343">
        <f>IFERROR(INDEX($AB:$CA,MATCH(B21&amp;W33,$CF:$CF,0),MATCH($B$4,$AB$4:$CA$4,0)),"")</f>
        <v>0.96781310469859927</v>
      </c>
      <c r="X21" s="234" t="str">
        <f>IFERROR(INDEX($AB:$CA,MATCH(B21&amp;X33,$CF:$CF,0),MATCH($B$4,$AB$4:$CA$4,0)),"")</f>
        <v/>
      </c>
      <c r="Y21" s="234" t="str">
        <f>IFERROR(INDEX($AB:$CA,MATCH(B21&amp;Y33,$CF:$CF,0),MATCH($B$4,$AB$4:$CA$4,0)),"")</f>
        <v/>
      </c>
      <c r="Z21" s="239" t="str">
        <f>IFERROR(INDEX($AB:$CA,MATCH(B21&amp;Z33,$CF:$CF,0),MATCH($B$4,$AB$4:$CA$4,0)),"")</f>
        <v/>
      </c>
      <c r="AA21" s="41" t="s">
        <v>13263</v>
      </c>
      <c r="AB21" s="217" t="s">
        <v>426</v>
      </c>
      <c r="AC21" s="218" t="s">
        <v>735</v>
      </c>
      <c r="AD21" s="218" t="s">
        <v>426</v>
      </c>
      <c r="AE21" s="218" t="s">
        <v>735</v>
      </c>
      <c r="AF21" s="218" t="s">
        <v>426</v>
      </c>
      <c r="AG21" s="218" t="s">
        <v>735</v>
      </c>
      <c r="AH21" s="219" t="s">
        <v>941</v>
      </c>
      <c r="AI21" s="220" t="s">
        <v>13394</v>
      </c>
      <c r="AJ21" s="220" t="s">
        <v>14167</v>
      </c>
      <c r="AK21" s="219" t="s">
        <v>13395</v>
      </c>
      <c r="AL21" s="221" t="s">
        <v>12900</v>
      </c>
      <c r="AM21" s="222" t="s">
        <v>13340</v>
      </c>
      <c r="AN21" s="41">
        <v>100</v>
      </c>
      <c r="AO21" s="41">
        <v>99.2</v>
      </c>
      <c r="AP21" s="41">
        <v>18.899999999999999</v>
      </c>
      <c r="AQ21" s="41">
        <v>0</v>
      </c>
      <c r="AR21" s="41">
        <f>INDEX(lad_payment_mff[Non-specialised payment MFF],MATCH(AB21,lad_payment_mff[LAD21],0))</f>
        <v>1.0703698712680214</v>
      </c>
      <c r="AS21" s="41">
        <f>INDEX(lad_payment_mff[Specialised payment MFF],MATCH(AB21,lad_payment_mff[LAD21],0))</f>
        <v>1.1115709808612049</v>
      </c>
      <c r="AT21" s="41">
        <v>1.0186896053225076</v>
      </c>
      <c r="AU21" s="185"/>
      <c r="AV21" s="185"/>
      <c r="AW21" s="185"/>
      <c r="AX21" s="185"/>
      <c r="AY21" s="187"/>
      <c r="BB21" s="223"/>
      <c r="BC21" s="223"/>
      <c r="BD21" s="223"/>
      <c r="BE21" s="224"/>
      <c r="BF21" s="225"/>
      <c r="BG21" s="225"/>
      <c r="BH21" s="225"/>
      <c r="BI21" s="226"/>
      <c r="BJ21" s="187"/>
      <c r="BK21" s="187"/>
      <c r="BL21" s="227"/>
      <c r="BZ21" s="228">
        <f t="shared" si="0"/>
        <v>1.0186896053225076</v>
      </c>
      <c r="CA21" s="218">
        <v>16</v>
      </c>
      <c r="CB21" s="228">
        <f t="shared" si="1"/>
        <v>1.0862150497974226</v>
      </c>
      <c r="CC21" s="218"/>
      <c r="CD21" s="229" t="s">
        <v>14055</v>
      </c>
      <c r="CE21" s="230" t="s">
        <v>14026</v>
      </c>
      <c r="CF21" s="231" t="str">
        <f t="shared" si="2"/>
        <v>No</v>
      </c>
    </row>
    <row r="22" spans="2:84" ht="13.5" thickBot="1" x14ac:dyDescent="0.25">
      <c r="B22" s="232" t="s">
        <v>14040</v>
      </c>
      <c r="C22" s="234" t="str">
        <f>IFERROR(INDEX($AB:$CA,MATCH(B22&amp;C33,$CF:$CF,0),MATCH($B$4,$AB$4:$CA$4,0)),"")</f>
        <v/>
      </c>
      <c r="D22" s="234" t="str">
        <f>IFERROR(INDEX($AB:$CA,MATCH(B22&amp;D33,$CF:$CF,0),MATCH($B$4,$AB$4:$CA$4,0)),"")</f>
        <v/>
      </c>
      <c r="E22" s="234" t="str">
        <f>IFERROR(INDEX($AB:$CA,MATCH(B22&amp;E33,$CF:$CF,0),MATCH($B$4,$AB$4:$CA$4,0)),"")</f>
        <v/>
      </c>
      <c r="F22" s="234" t="str">
        <f>IFERROR(INDEX($AB:$CA,MATCH(B22&amp;F33,$CF:$CF,0),MATCH($B$4,$AB$4:$CA$4,0)),"")</f>
        <v/>
      </c>
      <c r="G22" s="234" t="str">
        <f>IFERROR(INDEX($AB:$CA,MATCH(B22&amp;G33,$CF:$CF,0),MATCH($B$4,$AB$4:$CA$4,0)),"")</f>
        <v/>
      </c>
      <c r="H22" s="234" t="str">
        <f>IFERROR(INDEX($AB:$CA,MATCH(B22&amp;H33,$CF:$CF,0),MATCH($B$4,$AB$4:$CA$4,0)),"")</f>
        <v/>
      </c>
      <c r="I22" s="243" t="str">
        <f>IFERROR(INDEX($AB:$CA,MATCH(B22&amp;I33,$CF:$CF,0),MATCH($B$4,$AB$4:$CA$4,0)),"")</f>
        <v/>
      </c>
      <c r="J22" s="334">
        <f>IFERROR(INDEX($AB:$CA,MATCH(B22&amp;J33,$CF:$CF,0),MATCH($B$4,$AB$4:$CA$4,0)),"")</f>
        <v>0.96680172859239544</v>
      </c>
      <c r="K22" s="335">
        <f>IFERROR(INDEX($AB:$CA,MATCH(B22&amp;K33,$CF:$CF,0),MATCH($B$4,$AB$4:$CA$4,0)),"")</f>
        <v>0.96680172859239544</v>
      </c>
      <c r="L22" s="336">
        <f>IFERROR(INDEX($AB:$CA,MATCH(B22&amp;L33,$CF:$CF,0),MATCH($B$4,$AB$4:$CA$4,0)),"")</f>
        <v>0.96423419241168418</v>
      </c>
      <c r="M22" s="344">
        <f>IFERROR(INDEX($AB:$CA,MATCH(B22&amp;M33,$CF:$CF,0),MATCH($B$4,$AB$4:$CA$4,0)),"")</f>
        <v>0.98127756302580749</v>
      </c>
      <c r="N22" s="337">
        <f>IFERROR(INDEX($AB:$CA,MATCH(B22&amp;N33,$CF:$CF,0),MATCH($B$4,$AB$4:$CA$4,0)),"")</f>
        <v>0.98934527490296842</v>
      </c>
      <c r="O22" s="338">
        <f>IFERROR(INDEX($AB:$CA,MATCH(B22&amp;O33,$CF:$CF,0),MATCH($B$4,$AB$4:$CA$4,0)),"")</f>
        <v>0.98934527490296842</v>
      </c>
      <c r="P22" s="260">
        <f>IFERROR(INDEX($AB:$CA,MATCH(B22&amp;P33,$CF:$CF,0),MATCH($B$4,$AB$4:$CA$4,0)),"")</f>
        <v>1.0186896053225076</v>
      </c>
      <c r="Q22" s="260">
        <f>IFERROR(INDEX($AB:$CA,MATCH(B22&amp;Q33,$CF:$CF,0),MATCH($B$4,$AB$4:$CA$4,0)),"")</f>
        <v>1.0186896053225076</v>
      </c>
      <c r="R22" s="260">
        <f>IFERROR(INDEX($AB:$CA,MATCH(B22&amp;R33,$CF:$CF,0),MATCH($B$4,$AB$4:$CA$4,0)),"")</f>
        <v>1.0186896053225076</v>
      </c>
      <c r="S22" s="260">
        <f>IFERROR(INDEX($AB:$CA,MATCH(B22&amp;S33,$CF:$CF,0),MATCH($B$4,$AB$4:$CA$4,0)),"")</f>
        <v>1.0186896053225076</v>
      </c>
      <c r="T22" s="341">
        <f>IFERROR(INDEX($AB:$CA,MATCH(B22&amp;T33,$CF:$CF,0),MATCH($B$4,$AB$4:$CA$4,0)),"")</f>
        <v>1.0064786430472803</v>
      </c>
      <c r="U22" s="345">
        <f>IFERROR(INDEX($AB:$CA,MATCH(B22&amp;U33,$CF:$CF,0),MATCH($B$4,$AB$4:$CA$4,0)),"")</f>
        <v>1.0064786430472803</v>
      </c>
      <c r="V22" s="346">
        <f>IFERROR(INDEX($AB:$CA,MATCH(B22&amp;V33,$CF:$CF,0),MATCH($B$4,$AB$4:$CA$4,0)),"")</f>
        <v>0.96781310469859927</v>
      </c>
      <c r="W22" s="347">
        <f>IFERROR(INDEX($AB:$CA,MATCH(B22&amp;W33,$CF:$CF,0),MATCH($B$4,$AB$4:$CA$4,0)),"")</f>
        <v>1.0064786430472803</v>
      </c>
      <c r="X22" s="235" t="str">
        <f>IFERROR(INDEX($AB:$CA,MATCH(B22&amp;X33,$CF:$CF,0),MATCH($B$4,$AB$4:$CA$4,0)),"")</f>
        <v/>
      </c>
      <c r="Y22" s="234" t="str">
        <f>IFERROR(INDEX($AB:$CA,MATCH(B22&amp;Y33,$CF:$CF,0),MATCH($B$4,$AB$4:$CA$4,0)),"")</f>
        <v/>
      </c>
      <c r="Z22" s="239" t="str">
        <f>IFERROR(INDEX($AB:$CA,MATCH(B22&amp;Z33,$CF:$CF,0),MATCH($B$4,$AB$4:$CA$4,0)),"")</f>
        <v/>
      </c>
      <c r="AA22" s="41" t="s">
        <v>13263</v>
      </c>
      <c r="AB22" s="217" t="s">
        <v>198</v>
      </c>
      <c r="AC22" s="218" t="s">
        <v>507</v>
      </c>
      <c r="AD22" s="218" t="s">
        <v>198</v>
      </c>
      <c r="AE22" s="218" t="s">
        <v>507</v>
      </c>
      <c r="AF22" s="218" t="s">
        <v>198</v>
      </c>
      <c r="AG22" s="218" t="s">
        <v>507</v>
      </c>
      <c r="AH22" s="219" t="s">
        <v>935</v>
      </c>
      <c r="AI22" s="220" t="s">
        <v>13409</v>
      </c>
      <c r="AJ22" s="220" t="s">
        <v>14175</v>
      </c>
      <c r="AK22" s="219" t="s">
        <v>935</v>
      </c>
      <c r="AL22" s="221" t="s">
        <v>12902</v>
      </c>
      <c r="AM22" s="222" t="s">
        <v>12903</v>
      </c>
      <c r="AN22" s="41">
        <v>100</v>
      </c>
      <c r="AO22" s="41">
        <v>92.5</v>
      </c>
      <c r="AP22" s="41">
        <v>16.3</v>
      </c>
      <c r="AQ22" s="41">
        <v>0</v>
      </c>
      <c r="AR22" s="41">
        <f>INDEX(lad_payment_mff[Non-specialised payment MFF],MATCH(AB22,lad_payment_mff[LAD21],0))</f>
        <v>1.1494479965816478</v>
      </c>
      <c r="AS22" s="41">
        <f>INDEX(lad_payment_mff[Specialised payment MFF],MATCH(AB22,lad_payment_mff[LAD21],0))</f>
        <v>1.1558584481731047</v>
      </c>
      <c r="AT22" s="41">
        <v>1.0862150497974226</v>
      </c>
      <c r="AU22" s="185"/>
      <c r="AV22" s="185"/>
      <c r="AW22" s="185"/>
      <c r="AX22" s="185"/>
      <c r="AY22" s="187"/>
      <c r="BB22" s="223"/>
      <c r="BC22" s="223"/>
      <c r="BD22" s="223"/>
      <c r="BE22" s="224"/>
      <c r="BF22" s="225"/>
      <c r="BG22" s="225"/>
      <c r="BH22" s="225"/>
      <c r="BI22" s="226"/>
      <c r="BJ22" s="187"/>
      <c r="BK22" s="187"/>
      <c r="BL22" s="227"/>
      <c r="BZ22" s="228">
        <f t="shared" si="0"/>
        <v>1.0862150497974226</v>
      </c>
      <c r="CA22" s="218">
        <v>17</v>
      </c>
      <c r="CB22" s="228">
        <f t="shared" si="1"/>
        <v>1.0862150497974226</v>
      </c>
      <c r="CC22" s="218"/>
      <c r="CD22" s="229" t="s">
        <v>14056</v>
      </c>
      <c r="CE22" s="230" t="s">
        <v>14058</v>
      </c>
      <c r="CF22" s="231" t="str">
        <f t="shared" si="2"/>
        <v>Us</v>
      </c>
    </row>
    <row r="23" spans="2:84" ht="14.25" thickTop="1" thickBot="1" x14ac:dyDescent="0.25">
      <c r="B23" s="232" t="s">
        <v>14059</v>
      </c>
      <c r="C23" s="234" t="str">
        <f>IFERROR(INDEX($AB:$CA,MATCH(B23&amp;C33,$CF:$CF,0),MATCH($B$4,$AB$4:$CA$4,0)),"")</f>
        <v/>
      </c>
      <c r="D23" s="234" t="str">
        <f>IFERROR(INDEX($AB:$CA,MATCH(B23&amp;D33,$CF:$CF,0),MATCH($B$4,$AB$4:$CA$4,0)),"")</f>
        <v/>
      </c>
      <c r="E23" s="234" t="str">
        <f>IFERROR(INDEX($AB:$CA,MATCH(B23&amp;E33,$CF:$CF,0),MATCH($B$4,$AB$4:$CA$4,0)),"")</f>
        <v/>
      </c>
      <c r="F23" s="234" t="str">
        <f>IFERROR(INDEX($AB:$CA,MATCH(B23&amp;F33,$CF:$CF,0),MATCH($B$4,$AB$4:$CA$4,0)),"")</f>
        <v/>
      </c>
      <c r="G23" s="234" t="str">
        <f>IFERROR(INDEX($AB:$CA,MATCH(B23&amp;G33,$CF:$CF,0),MATCH($B$4,$AB$4:$CA$4,0)),"")</f>
        <v/>
      </c>
      <c r="H23" s="234" t="str">
        <f>IFERROR(INDEX($AB:$CA,MATCH(B23&amp;H33,$CF:$CF,0),MATCH($B$4,$AB$4:$CA$4,0)),"")</f>
        <v/>
      </c>
      <c r="I23" s="243" t="str">
        <f>IFERROR(INDEX($AB:$CA,MATCH(B23&amp;I33,$CF:$CF,0),MATCH($B$4,$AB$4:$CA$4,0)),"")</f>
        <v/>
      </c>
      <c r="J23" s="348">
        <f>IFERROR(INDEX($AB:$CA,MATCH(B23&amp;J33,$CF:$CF,0),MATCH($B$4,$AB$4:$CA$4,0)),"")</f>
        <v>0.96680172859239544</v>
      </c>
      <c r="K23" s="349">
        <f>IFERROR(INDEX($AB:$CA,MATCH(B23&amp;K33,$CF:$CF,0),MATCH($B$4,$AB$4:$CA$4,0)),"")</f>
        <v>0.96680172859239544</v>
      </c>
      <c r="L23" s="336">
        <f>IFERROR(INDEX($AB:$CA,MATCH(B23&amp;L33,$CF:$CF,0),MATCH($B$4,$AB$4:$CA$4,0)),"")</f>
        <v>0.96423419241168418</v>
      </c>
      <c r="M23" s="350">
        <f>IFERROR(INDEX($AB:$CA,MATCH(B23&amp;M33,$CF:$CF,0),MATCH($B$4,$AB$4:$CA$4,0)),"")</f>
        <v>0.98127756302580749</v>
      </c>
      <c r="N23" s="351">
        <f>IFERROR(INDEX($AB:$CA,MATCH(B23&amp;N33,$CF:$CF,0),MATCH($B$4,$AB$4:$CA$4,0)),"")</f>
        <v>0.98934527490296842</v>
      </c>
      <c r="O23" s="352">
        <f>IFERROR(INDEX($AB:$CA,MATCH(B23&amp;O33,$CF:$CF,0),MATCH($B$4,$AB$4:$CA$4,0)),"")</f>
        <v>0.98934527490296842</v>
      </c>
      <c r="P23" s="353">
        <f>IFERROR(INDEX($AB:$CA,MATCH(B23&amp;P33,$CF:$CF,0),MATCH($B$4,$AB$4:$CA$4,0)),"")</f>
        <v>1.0186896053225076</v>
      </c>
      <c r="Q23" s="353">
        <f>IFERROR(INDEX($AB:$CA,MATCH(B23&amp;Q33,$CF:$CF,0),MATCH($B$4,$AB$4:$CA$4,0)),"")</f>
        <v>1.0186896053225076</v>
      </c>
      <c r="R23" s="353">
        <f>IFERROR(INDEX($AB:$CA,MATCH(B23&amp;R33,$CF:$CF,0),MATCH($B$4,$AB$4:$CA$4,0)),"")</f>
        <v>1.0186896053225076</v>
      </c>
      <c r="S23" s="353">
        <f>IFERROR(INDEX($AB:$CA,MATCH(B23&amp;S33,$CF:$CF,0),MATCH($B$4,$AB$4:$CA$4,0)),"")</f>
        <v>1.0186896053225076</v>
      </c>
      <c r="T23" s="354">
        <f>IFERROR(INDEX($AB:$CA,MATCH(B23&amp;T33,$CF:$CF,0),MATCH($B$4,$AB$4:$CA$4,0)),"")</f>
        <v>1.0064786430472803</v>
      </c>
      <c r="U23" s="355">
        <f>IFERROR(INDEX($AB:$CA,MATCH(B23&amp;U33,$CF:$CF,0),MATCH($B$4,$AB$4:$CA$4,0)),"")</f>
        <v>1.0064786430472803</v>
      </c>
      <c r="V23" s="355">
        <f>IFERROR(INDEX($AB:$CA,MATCH(B23&amp;V33,$CF:$CF,0),MATCH($B$4,$AB$4:$CA$4,0)),"")</f>
        <v>1.0064786430472803</v>
      </c>
      <c r="W23" s="355">
        <f>IFERROR(INDEX($AB:$CA,MATCH(B23&amp;W33,$CF:$CF,0),MATCH($B$4,$AB$4:$CA$4,0)),"")</f>
        <v>1.0064786430472803</v>
      </c>
      <c r="X23" s="356">
        <f>IFERROR(INDEX($AB:$CA,MATCH(B23&amp;X33,$CF:$CF,0),MATCH($B$4,$AB$4:$CA$4,0)),"")</f>
        <v>1.0064786430472803</v>
      </c>
      <c r="Y23" s="234" t="str">
        <f>IFERROR(INDEX($AB:$CA,MATCH(B23&amp;Y33,$CF:$CF,0),MATCH($B$4,$AB$4:$CA$4,0)),"")</f>
        <v/>
      </c>
      <c r="Z23" s="239" t="str">
        <f>IFERROR(INDEX($AB:$CA,MATCH(B23&amp;Z33,$CF:$CF,0),MATCH($B$4,$AB$4:$CA$4,0)),"")</f>
        <v/>
      </c>
      <c r="AA23" s="41" t="s">
        <v>13263</v>
      </c>
      <c r="AB23" s="217" t="s">
        <v>214</v>
      </c>
      <c r="AC23" s="218" t="s">
        <v>523</v>
      </c>
      <c r="AD23" s="218" t="s">
        <v>214</v>
      </c>
      <c r="AE23" s="218" t="s">
        <v>523</v>
      </c>
      <c r="AF23" s="218" t="s">
        <v>214</v>
      </c>
      <c r="AG23" s="218" t="s">
        <v>523</v>
      </c>
      <c r="AH23" s="219" t="s">
        <v>956</v>
      </c>
      <c r="AI23" s="220" t="s">
        <v>13381</v>
      </c>
      <c r="AJ23" s="220" t="s">
        <v>14158</v>
      </c>
      <c r="AK23" s="219" t="s">
        <v>956</v>
      </c>
      <c r="AL23" s="221" t="s">
        <v>12898</v>
      </c>
      <c r="AM23" s="222" t="s">
        <v>12899</v>
      </c>
      <c r="AN23" s="41">
        <v>100</v>
      </c>
      <c r="AO23" s="41">
        <v>123.9</v>
      </c>
      <c r="AP23" s="41">
        <v>38.1</v>
      </c>
      <c r="AQ23" s="41">
        <v>0</v>
      </c>
      <c r="AR23" s="41">
        <f>INDEX(lad_payment_mff[Non-specialised payment MFF],MATCH(AB23,lad_payment_mff[LAD21],0))</f>
        <v>1.0425535545890869</v>
      </c>
      <c r="AS23" s="41">
        <f>INDEX(lad_payment_mff[Specialised payment MFF],MATCH(AB23,lad_payment_mff[LAD21],0))</f>
        <v>1.0438106161155594</v>
      </c>
      <c r="AT23" s="41">
        <v>0.98127756302580749</v>
      </c>
      <c r="AU23" s="185"/>
      <c r="AV23" s="185"/>
      <c r="AW23" s="185"/>
      <c r="AX23" s="185"/>
      <c r="AY23" s="187"/>
      <c r="BB23" s="223"/>
      <c r="BC23" s="223"/>
      <c r="BD23" s="223"/>
      <c r="BE23" s="224"/>
      <c r="BF23" s="225"/>
      <c r="BG23" s="225"/>
      <c r="BH23" s="225"/>
      <c r="BI23" s="226"/>
      <c r="BJ23" s="187"/>
      <c r="BK23" s="187"/>
      <c r="BL23" s="227"/>
      <c r="BZ23" s="228">
        <f t="shared" si="0"/>
        <v>0.98127756302580749</v>
      </c>
      <c r="CA23" s="218">
        <v>18</v>
      </c>
      <c r="CB23" s="228">
        <f t="shared" si="1"/>
        <v>1.0862150497974226</v>
      </c>
      <c r="CC23" s="218"/>
      <c r="CD23" s="229" t="s">
        <v>14040</v>
      </c>
      <c r="CE23" s="230" t="s">
        <v>14019</v>
      </c>
      <c r="CF23" s="231" t="str">
        <f t="shared" si="2"/>
        <v>Pk</v>
      </c>
    </row>
    <row r="24" spans="2:84" ht="14.25" thickTop="1" thickBot="1" x14ac:dyDescent="0.25">
      <c r="B24" s="232" t="s">
        <v>14045</v>
      </c>
      <c r="C24" s="234" t="str">
        <f>IFERROR(INDEX($AB:$CA,MATCH(B24&amp;C33,$CF:$CF,0),MATCH($B$4,$AB$4:$CA$4,0)),"")</f>
        <v/>
      </c>
      <c r="D24" s="234" t="str">
        <f>IFERROR(INDEX($AB:$CA,MATCH(B24&amp;D33,$CF:$CF,0),MATCH($B$4,$AB$4:$CA$4,0)),"")</f>
        <v/>
      </c>
      <c r="E24" s="234" t="str">
        <f>IFERROR(INDEX($AB:$CA,MATCH(B24&amp;E33,$CF:$CF,0),MATCH($B$4,$AB$4:$CA$4,0)),"")</f>
        <v/>
      </c>
      <c r="F24" s="234" t="str">
        <f>IFERROR(INDEX($AB:$CA,MATCH(B24&amp;F33,$CF:$CF,0),MATCH($B$4,$AB$4:$CA$4,0)),"")</f>
        <v/>
      </c>
      <c r="G24" s="234" t="str">
        <f>IFERROR(INDEX($AB:$CA,MATCH(B24&amp;G33,$CF:$CF,0),MATCH($B$4,$AB$4:$CA$4,0)),"")</f>
        <v/>
      </c>
      <c r="H24" s="234" t="str">
        <f>IFERROR(INDEX($AB:$CA,MATCH(B24&amp;H33,$CF:$CF,0),MATCH($B$4,$AB$4:$CA$4,0)),"")</f>
        <v/>
      </c>
      <c r="I24" s="236" t="str">
        <f>IFERROR(INDEX($AB:$CA,MATCH(B24&amp;I33,$CF:$CF,0),MATCH($B$4,$AB$4:$CA$4,0)),"")</f>
        <v/>
      </c>
      <c r="J24" s="357">
        <f>IFERROR(INDEX($AB:$CA,MATCH(B24&amp;J33,$CF:$CF,0),MATCH($B$4,$AB$4:$CA$4,0)),"")</f>
        <v>0.98107947738171941</v>
      </c>
      <c r="K24" s="358">
        <f>IFERROR(INDEX($AB:$CA,MATCH(B24&amp;K33,$CF:$CF,0),MATCH($B$4,$AB$4:$CA$4,0)),"")</f>
        <v>0.98107947738171941</v>
      </c>
      <c r="L24" s="359">
        <f>IFERROR(INDEX($AB:$CA,MATCH(B24&amp;L33,$CF:$CF,0),MATCH($B$4,$AB$4:$CA$4,0)),"")</f>
        <v>0.96423419241168418</v>
      </c>
      <c r="M24" s="360">
        <f>IFERROR(INDEX($AB:$CA,MATCH(B24&amp;M33,$CF:$CF,0),MATCH($B$4,$AB$4:$CA$4,0)),"")</f>
        <v>1.0315332816591265</v>
      </c>
      <c r="N24" s="360">
        <f>IFERROR(INDEX($AB:$CA,MATCH(B24&amp;N33,$CF:$CF,0),MATCH($B$4,$AB$4:$CA$4,0)),"")</f>
        <v>1.0315332816591265</v>
      </c>
      <c r="O24" s="361">
        <f>IFERROR(INDEX($AB:$CA,MATCH(B24&amp;O33,$CF:$CF,0),MATCH($B$4,$AB$4:$CA$4,0)),"")</f>
        <v>1.0315332816591265</v>
      </c>
      <c r="P24" s="362">
        <f>IFERROR(INDEX($AB:$CA,MATCH(B24&amp;P33,$CF:$CF,0),MATCH($B$4,$AB$4:$CA$4,0)),"")</f>
        <v>1.0880089204719068</v>
      </c>
      <c r="Q24" s="363">
        <f>IFERROR(INDEX($AB:$CA,MATCH(B24&amp;Q33,$CF:$CF,0),MATCH($B$4,$AB$4:$CA$4,0)),"")</f>
        <v>1.0880089204719068</v>
      </c>
      <c r="R24" s="364">
        <f>IFERROR(INDEX($AB:$CA,MATCH(B24&amp;R33,$CF:$CF,0),MATCH($B$4,$AB$4:$CA$4,0)),"")</f>
        <v>1.0880089204719068</v>
      </c>
      <c r="S24" s="365">
        <f>IFERROR(INDEX($AB:$CA,MATCH(B24&amp;S33,$CF:$CF,0),MATCH($B$4,$AB$4:$CA$4,0)),"")</f>
        <v>1.0880089204719068</v>
      </c>
      <c r="T24" s="366">
        <f>IFERROR(INDEX($AB:$CA,MATCH(B24&amp;T33,$CF:$CF,0),MATCH($B$4,$AB$4:$CA$4,0)),"")</f>
        <v>1.0858288808087446</v>
      </c>
      <c r="U24" s="367">
        <f>IFERROR(INDEX($AB:$CA,MATCH(B24&amp;U33,$CF:$CF,0),MATCH($B$4,$AB$4:$CA$4,0)),"")</f>
        <v>1.0064786430472803</v>
      </c>
      <c r="V24" s="368">
        <f>IFERROR(INDEX($AB:$CA,MATCH(B24&amp;V33,$CF:$CF,0),MATCH($B$4,$AB$4:$CA$4,0)),"")</f>
        <v>1.0064786430472803</v>
      </c>
      <c r="W24" s="355">
        <f>IFERROR(INDEX($AB:$CA,MATCH(B24&amp;W33,$CF:$CF,0),MATCH($B$4,$AB$4:$CA$4,0)),"")</f>
        <v>1.0064786430472803</v>
      </c>
      <c r="X24" s="369">
        <f>IFERROR(INDEX($AB:$CA,MATCH(B24&amp;X33,$CF:$CF,0),MATCH($B$4,$AB$4:$CA$4,0)),"")</f>
        <v>1.0064786430472803</v>
      </c>
      <c r="Y24" s="234" t="str">
        <f>IFERROR(INDEX($AB:$CA,MATCH(B24&amp;Y33,$CF:$CF,0),MATCH($B$4,$AB$4:$CA$4,0)),"")</f>
        <v/>
      </c>
      <c r="Z24" s="239" t="str">
        <f>IFERROR(INDEX($AB:$CA,MATCH(B24&amp;Z33,$CF:$CF,0),MATCH($B$4,$AB$4:$CA$4,0)),"")</f>
        <v/>
      </c>
      <c r="AB24" s="217" t="s">
        <v>327</v>
      </c>
      <c r="AC24" s="218" t="s">
        <v>636</v>
      </c>
      <c r="AD24" s="218" t="s">
        <v>327</v>
      </c>
      <c r="AE24" s="218" t="s">
        <v>636</v>
      </c>
      <c r="AF24" s="218" t="s">
        <v>14060</v>
      </c>
      <c r="AG24" s="218" t="s">
        <v>14061</v>
      </c>
      <c r="AH24" s="219" t="s">
        <v>979</v>
      </c>
      <c r="AI24" s="220" t="s">
        <v>13387</v>
      </c>
      <c r="AJ24" s="220" t="s">
        <v>14162</v>
      </c>
      <c r="AK24" s="219" t="s">
        <v>979</v>
      </c>
      <c r="AL24" s="221" t="s">
        <v>12898</v>
      </c>
      <c r="AM24" s="222" t="s">
        <v>12899</v>
      </c>
      <c r="AN24" s="41">
        <v>100</v>
      </c>
      <c r="AO24" s="41">
        <v>78.7</v>
      </c>
      <c r="AP24" s="41">
        <v>10.6</v>
      </c>
      <c r="AQ24" s="41">
        <v>0</v>
      </c>
      <c r="AR24" s="41">
        <f>INDEX(lad_payment_mff[Non-specialised payment MFF],MATCH(AB24,lad_payment_mff[LAD21],0))</f>
        <v>1.0316706061896872</v>
      </c>
      <c r="AS24" s="41">
        <f>INDEX(lad_payment_mff[Specialised payment MFF],MATCH(AB24,lad_payment_mff[LAD21],0))</f>
        <v>1.0441851672607139</v>
      </c>
      <c r="AT24" s="41">
        <v>0.97135134762669384</v>
      </c>
      <c r="AU24" s="185"/>
      <c r="AV24" s="185"/>
      <c r="AW24" s="185"/>
      <c r="AX24" s="185"/>
      <c r="AY24" s="187"/>
      <c r="BB24" s="223"/>
      <c r="BC24" s="223"/>
      <c r="BD24" s="223"/>
      <c r="BE24" s="224"/>
      <c r="BF24" s="225"/>
      <c r="BG24" s="225"/>
      <c r="BH24" s="225"/>
      <c r="BI24" s="226"/>
      <c r="BJ24" s="187"/>
      <c r="BK24" s="187"/>
      <c r="BL24" s="227"/>
      <c r="BZ24" s="228">
        <f t="shared" si="0"/>
        <v>0.97135134762669384</v>
      </c>
      <c r="CA24" s="218">
        <v>19</v>
      </c>
      <c r="CB24" s="228">
        <f t="shared" si="1"/>
        <v>1.0862150497974226</v>
      </c>
      <c r="CC24" s="218"/>
      <c r="CD24" s="229" t="s">
        <v>14055</v>
      </c>
      <c r="CE24" s="230" t="s">
        <v>14062</v>
      </c>
      <c r="CF24" s="231" t="str">
        <f t="shared" si="2"/>
        <v>Nl</v>
      </c>
    </row>
    <row r="25" spans="2:84" ht="14.25" thickTop="1" thickBot="1" x14ac:dyDescent="0.25">
      <c r="B25" s="232" t="s">
        <v>14043</v>
      </c>
      <c r="C25" s="234" t="str">
        <f>IFERROR(INDEX($AB:$CA,MATCH(B25&amp;C33,$CF:$CF,0),MATCH($B$4,$AB$4:$CA$4,0)),"")</f>
        <v/>
      </c>
      <c r="D25" s="234" t="str">
        <f>IFERROR(INDEX($AB:$CA,MATCH(B25&amp;D33,$CF:$CF,0),MATCH($B$4,$AB$4:$CA$4,0)),"")</f>
        <v/>
      </c>
      <c r="E25" s="234" t="str">
        <f>IFERROR(INDEX($AB:$CA,MATCH(B25&amp;E33,$CF:$CF,0),MATCH($B$4,$AB$4:$CA$4,0)),"")</f>
        <v/>
      </c>
      <c r="F25" s="234" t="str">
        <f>IFERROR(INDEX($AB:$CA,MATCH(B25&amp;F33,$CF:$CF,0),MATCH($B$4,$AB$4:$CA$4,0)),"")</f>
        <v/>
      </c>
      <c r="G25" s="234" t="str">
        <f>IFERROR(INDEX($AB:$CA,MATCH(B25&amp;G33,$CF:$CF,0),MATCH($B$4,$AB$4:$CA$4,0)),"")</f>
        <v/>
      </c>
      <c r="H25" s="243" t="str">
        <f>IFERROR(INDEX($AB:$CA,MATCH(B25&amp;H33,$CF:$CF,0),MATCH($B$4,$AB$4:$CA$4,0)),"")</f>
        <v/>
      </c>
      <c r="I25" s="370">
        <f>IFERROR(INDEX($AB:$CA,MATCH(B25&amp;I33,$CF:$CF,0),MATCH($B$4,$AB$4:$CA$4,0)),"")</f>
        <v>0.99323440699426147</v>
      </c>
      <c r="J25" s="357">
        <f>IFERROR(INDEX($AB:$CA,MATCH(B25&amp;J33,$CF:$CF,0),MATCH($B$4,$AB$4:$CA$4,0)),"")</f>
        <v>0.98107947738171941</v>
      </c>
      <c r="K25" s="371">
        <f>IFERROR(INDEX($AB:$CA,MATCH(B25&amp;K33,$CF:$CF,0),MATCH($B$4,$AB$4:$CA$4,0)),"")</f>
        <v>0.98107947738171941</v>
      </c>
      <c r="L25" s="372">
        <f>IFERROR(INDEX($AB:$CA,MATCH(B25&amp;L33,$CF:$CF,0),MATCH($B$4,$AB$4:$CA$4,0)),"")</f>
        <v>0.98701175028969845</v>
      </c>
      <c r="M25" s="360">
        <f>IFERROR(INDEX($AB:$CA,MATCH(B25&amp;M33,$CF:$CF,0),MATCH($B$4,$AB$4:$CA$4,0)),"")</f>
        <v>1.0315332816591265</v>
      </c>
      <c r="N25" s="373">
        <f>IFERROR(INDEX($AB:$CA,MATCH(B25&amp;N33,$CF:$CF,0),MATCH($B$4,$AB$4:$CA$4,0)),"")</f>
        <v>1.0315332816591265</v>
      </c>
      <c r="O25" s="374">
        <f>IFERROR(INDEX($AB:$CA,MATCH(B25&amp;O33,$CF:$CF,0),MATCH($B$4,$AB$4:$CA$4,0)),"")</f>
        <v>1.0880089204719068</v>
      </c>
      <c r="P25" s="362">
        <f>IFERROR(INDEX($AB:$CA,MATCH(B25&amp;P33,$CF:$CF,0),MATCH($B$4,$AB$4:$CA$4,0)),"")</f>
        <v>1.0880089204719068</v>
      </c>
      <c r="Q25" s="375">
        <f>IFERROR(INDEX($AB:$CA,MATCH(B25&amp;Q33,$CF:$CF,0),MATCH($B$4,$AB$4:$CA$4,0)),"")</f>
        <v>1.0880089204719068</v>
      </c>
      <c r="R25" s="364">
        <f>IFERROR(INDEX($AB:$CA,MATCH(B25&amp;R33,$CF:$CF,0),MATCH($B$4,$AB$4:$CA$4,0)),"")</f>
        <v>1.0880089204719068</v>
      </c>
      <c r="S25" s="376">
        <f>IFERROR(INDEX($AB:$CA,MATCH(B25&amp;S33,$CF:$CF,0),MATCH($B$4,$AB$4:$CA$4,0)),"")</f>
        <v>1.0880089204719068</v>
      </c>
      <c r="T25" s="377">
        <f>IFERROR(INDEX($AB:$CA,MATCH(B25&amp;T33,$CF:$CF,0),MATCH($B$4,$AB$4:$CA$4,0)),"")</f>
        <v>1.0858288808087446</v>
      </c>
      <c r="U25" s="377">
        <f>IFERROR(INDEX($AB:$CA,MATCH(B25&amp;U33,$CF:$CF,0),MATCH($B$4,$AB$4:$CA$4,0)),"")</f>
        <v>1.0858288808087446</v>
      </c>
      <c r="V25" s="366">
        <f>IFERROR(INDEX($AB:$CA,MATCH(B25&amp;V33,$CF:$CF,0),MATCH($B$4,$AB$4:$CA$4,0)),"")</f>
        <v>1.0858288808087446</v>
      </c>
      <c r="W25" s="378">
        <f>IFERROR(INDEX($AB:$CA,MATCH(B25&amp;W33,$CF:$CF,0),MATCH($B$4,$AB$4:$CA$4,0)),"")</f>
        <v>1.0064786430472803</v>
      </c>
      <c r="X25" s="379">
        <f>IFERROR(INDEX($AB:$CA,MATCH(B25&amp;X33,$CF:$CF,0),MATCH($B$4,$AB$4:$CA$4,0)),"")</f>
        <v>1.002749988305689</v>
      </c>
      <c r="Y25" s="234" t="str">
        <f>IFERROR(INDEX($AB:$CA,MATCH(B25&amp;Y33,$CF:$CF,0),MATCH($B$4,$AB$4:$CA$4,0)),"")</f>
        <v/>
      </c>
      <c r="Z25" s="239" t="str">
        <f>IFERROR(INDEX($AB:$CA,MATCH(B25&amp;Z33,$CF:$CF,0),MATCH($B$4,$AB$4:$CA$4,0)),"")</f>
        <v/>
      </c>
      <c r="AA25" s="41" t="s">
        <v>13263</v>
      </c>
      <c r="AB25" s="217" t="s">
        <v>470</v>
      </c>
      <c r="AC25" s="218" t="s">
        <v>779</v>
      </c>
      <c r="AD25" s="218" t="s">
        <v>470</v>
      </c>
      <c r="AE25" s="218" t="s">
        <v>779</v>
      </c>
      <c r="AF25" s="218" t="s">
        <v>470</v>
      </c>
      <c r="AG25" s="218" t="s">
        <v>779</v>
      </c>
      <c r="AH25" s="219" t="s">
        <v>971</v>
      </c>
      <c r="AI25" s="220" t="s">
        <v>13380</v>
      </c>
      <c r="AJ25" s="220" t="s">
        <v>14157</v>
      </c>
      <c r="AK25" s="219" t="s">
        <v>971</v>
      </c>
      <c r="AL25" s="221" t="s">
        <v>12896</v>
      </c>
      <c r="AM25" s="222" t="s">
        <v>13341</v>
      </c>
      <c r="AN25" s="41">
        <v>100</v>
      </c>
      <c r="AO25" s="41">
        <v>136.4</v>
      </c>
      <c r="AP25" s="41">
        <v>36</v>
      </c>
      <c r="AQ25" s="41">
        <v>0</v>
      </c>
      <c r="AR25" s="41">
        <f>INDEX(lad_payment_mff[Non-specialised payment MFF],MATCH(AB25,lad_payment_mff[LAD21],0))</f>
        <v>1.022343045601269</v>
      </c>
      <c r="AS25" s="41">
        <f>INDEX(lad_payment_mff[Specialised payment MFF],MATCH(AB25,lad_payment_mff[LAD21],0))</f>
        <v>1.0245193561394992</v>
      </c>
      <c r="AT25" s="41">
        <v>0.96020134518884181</v>
      </c>
      <c r="AU25" s="185"/>
      <c r="AV25" s="185"/>
      <c r="AW25" s="185"/>
      <c r="AX25" s="185"/>
      <c r="AY25" s="187"/>
      <c r="BB25" s="223"/>
      <c r="BC25" s="223"/>
      <c r="BD25" s="223"/>
      <c r="BE25" s="224"/>
      <c r="BF25" s="225"/>
      <c r="BG25" s="225"/>
      <c r="BH25" s="225"/>
      <c r="BI25" s="226"/>
      <c r="BJ25" s="187"/>
      <c r="BK25" s="187"/>
      <c r="BL25" s="227"/>
      <c r="BZ25" s="228">
        <f t="shared" si="0"/>
        <v>0.96020134518884181</v>
      </c>
      <c r="CA25" s="218">
        <v>20</v>
      </c>
      <c r="CB25" s="228">
        <f t="shared" si="1"/>
        <v>1.0858288808087446</v>
      </c>
      <c r="CC25" s="218"/>
      <c r="CD25" s="229" t="s">
        <v>14042</v>
      </c>
      <c r="CE25" s="230" t="s">
        <v>14063</v>
      </c>
      <c r="CF25" s="231" t="str">
        <f t="shared" si="2"/>
        <v>Gh</v>
      </c>
    </row>
    <row r="26" spans="2:84" ht="14.25" thickTop="1" thickBot="1" x14ac:dyDescent="0.25">
      <c r="B26" s="232" t="s">
        <v>14064</v>
      </c>
      <c r="C26" s="234" t="str">
        <f>IFERROR(INDEX($AB:$CA,MATCH(B26&amp;C33,$CF:$CF,0),MATCH($B$4,$AB$4:$CA$4,0)),"")</f>
        <v/>
      </c>
      <c r="D26" s="234" t="str">
        <f>IFERROR(INDEX($AB:$CA,MATCH(B26&amp;D33,$CF:$CF,0),MATCH($B$4,$AB$4:$CA$4,0)),"")</f>
        <v/>
      </c>
      <c r="E26" s="234" t="str">
        <f>IFERROR(INDEX($AB:$CA,MATCH(B26&amp;E33,$CF:$CF,0),MATCH($B$4,$AB$4:$CA$4,0)),"")</f>
        <v/>
      </c>
      <c r="F26" s="234" t="str">
        <f>IFERROR(INDEX($AB:$CA,MATCH(B26&amp;F33,$CF:$CF,0),MATCH($B$4,$AB$4:$CA$4,0)),"")</f>
        <v/>
      </c>
      <c r="G26" s="234" t="str">
        <f>IFERROR(INDEX($AB:$CA,MATCH(B26&amp;G33,$CF:$CF,0),MATCH($B$4,$AB$4:$CA$4,0)),"")</f>
        <v/>
      </c>
      <c r="H26" s="243" t="str">
        <f>IFERROR(INDEX($AB:$CA,MATCH(B26&amp;H33,$CF:$CF,0),MATCH($B$4,$AB$4:$CA$4,0)),"")</f>
        <v/>
      </c>
      <c r="I26" s="380">
        <f>IFERROR(INDEX($AB:$CA,MATCH(B26&amp;I33,$CF:$CF,0),MATCH($B$4,$AB$4:$CA$4,0)),"")</f>
        <v>0.99323440699426147</v>
      </c>
      <c r="J26" s="381">
        <f>IFERROR(INDEX($AB:$CA,MATCH(B26&amp;J33,$CF:$CF,0),MATCH($B$4,$AB$4:$CA$4,0)),"")</f>
        <v>0.98107947738171941</v>
      </c>
      <c r="K26" s="382">
        <f>IFERROR(INDEX($AB:$CA,MATCH(B26&amp;K33,$CF:$CF,0),MATCH($B$4,$AB$4:$CA$4,0)),"")</f>
        <v>0.98107947738171941</v>
      </c>
      <c r="L26" s="372">
        <f>IFERROR(INDEX($AB:$CA,MATCH(B26&amp;L33,$CF:$CF,0),MATCH($B$4,$AB$4:$CA$4,0)),"")</f>
        <v>0.98701175028969845</v>
      </c>
      <c r="M26" s="360">
        <f>IFERROR(INDEX($AB:$CA,MATCH(B26&amp;M33,$CF:$CF,0),MATCH($B$4,$AB$4:$CA$4,0)),"")</f>
        <v>1.0315332816591265</v>
      </c>
      <c r="N26" s="383">
        <f>IFERROR(INDEX($AB:$CA,MATCH(B26&amp;N33,$CF:$CF,0),MATCH($B$4,$AB$4:$CA$4,0)),"")</f>
        <v>1.0315332816591265</v>
      </c>
      <c r="O26" s="254">
        <f>IFERROR(INDEX($AB:$CA,MATCH(B26&amp;O33,$CF:$CF,0),MATCH($B$4,$AB$4:$CA$4,0)),"")</f>
        <v>1.0315332816591265</v>
      </c>
      <c r="P26" s="384">
        <f>IFERROR(INDEX($AB:$CA,MATCH(B26&amp;P33,$CF:$CF,0),MATCH($B$4,$AB$4:$CA$4,0)),"")</f>
        <v>1.0880089204719068</v>
      </c>
      <c r="Q26" s="385">
        <f>IFERROR(INDEX($AB:$CA,MATCH(B26&amp;Q33,$CF:$CF,0),MATCH($B$4,$AB$4:$CA$4,0)),"")</f>
        <v>1.0880089204719068</v>
      </c>
      <c r="R26" s="386">
        <f>IFERROR(INDEX($AB:$CA,MATCH(B26&amp;R33,$CF:$CF,0),MATCH($B$4,$AB$4:$CA$4,0)),"")</f>
        <v>1.0880089204719068</v>
      </c>
      <c r="S26" s="387">
        <f>IFERROR(INDEX($AB:$CA,MATCH(B26&amp;S33,$CF:$CF,0),MATCH($B$4,$AB$4:$CA$4,0)),"")</f>
        <v>1.0880089204719068</v>
      </c>
      <c r="T26" s="388">
        <f>IFERROR(INDEX($AB:$CA,MATCH(B26&amp;T33,$CF:$CF,0),MATCH($B$4,$AB$4:$CA$4,0)),"")</f>
        <v>1.0858288808087446</v>
      </c>
      <c r="U26" s="388">
        <f>IFERROR(INDEX($AB:$CA,MATCH(B26&amp;U33,$CF:$CF,0),MATCH($B$4,$AB$4:$CA$4,0)),"")</f>
        <v>1.0858288808087446</v>
      </c>
      <c r="V26" s="389">
        <f>IFERROR(INDEX($AB:$CA,MATCH(B26&amp;V33,$CF:$CF,0),MATCH($B$4,$AB$4:$CA$4,0)),"")</f>
        <v>1.0858288808087446</v>
      </c>
      <c r="W26" s="390">
        <f>IFERROR(INDEX($AB:$CA,MATCH(B26&amp;W33,$CF:$CF,0),MATCH($B$4,$AB$4:$CA$4,0)),"")</f>
        <v>1.0858288808087446</v>
      </c>
      <c r="X26" s="391">
        <f>IFERROR(INDEX($AB:$CA,MATCH(B26&amp;X33,$CF:$CF,0),MATCH($B$4,$AB$4:$CA$4,0)),"")</f>
        <v>1.002749988305689</v>
      </c>
      <c r="Y26" s="234" t="str">
        <f>IFERROR(INDEX($AB:$CA,MATCH(B26&amp;Y33,$CF:$CF,0),MATCH($B$4,$AB$4:$CA$4,0)),"")</f>
        <v/>
      </c>
      <c r="Z26" s="239" t="str">
        <f>IFERROR(INDEX($AB:$CA,MATCH(B26&amp;Z33,$CF:$CF,0),MATCH($B$4,$AB$4:$CA$4,0)),"")</f>
        <v/>
      </c>
      <c r="AB26" s="217" t="s">
        <v>469</v>
      </c>
      <c r="AC26" s="218" t="s">
        <v>778</v>
      </c>
      <c r="AD26" s="218" t="s">
        <v>469</v>
      </c>
      <c r="AE26" s="218" t="s">
        <v>778</v>
      </c>
      <c r="AF26" s="218" t="s">
        <v>469</v>
      </c>
      <c r="AG26" s="218" t="s">
        <v>778</v>
      </c>
      <c r="AH26" s="219" t="s">
        <v>971</v>
      </c>
      <c r="AI26" s="220" t="s">
        <v>13380</v>
      </c>
      <c r="AJ26" s="220" t="s">
        <v>14157</v>
      </c>
      <c r="AK26" s="219" t="s">
        <v>971</v>
      </c>
      <c r="AL26" s="221" t="s">
        <v>12896</v>
      </c>
      <c r="AM26" s="222" t="s">
        <v>13341</v>
      </c>
      <c r="AN26" s="41">
        <v>100</v>
      </c>
      <c r="AO26" s="41">
        <v>167.2</v>
      </c>
      <c r="AP26" s="41">
        <v>45</v>
      </c>
      <c r="AQ26" s="41">
        <v>0</v>
      </c>
      <c r="AR26" s="41">
        <f>INDEX(lad_payment_mff[Non-specialised payment MFF],MATCH(AB26,lad_payment_mff[LAD21],0))</f>
        <v>1.0118811716584886</v>
      </c>
      <c r="AS26" s="41">
        <f>INDEX(lad_payment_mff[Specialised payment MFF],MATCH(AB26,lad_payment_mff[LAD21],0))</f>
        <v>1.0177198940737466</v>
      </c>
      <c r="AT26" s="41">
        <v>0.96020134518884181</v>
      </c>
      <c r="AU26" s="185"/>
      <c r="AV26" s="185"/>
      <c r="AW26" s="185"/>
      <c r="AX26" s="185"/>
      <c r="AY26" s="187"/>
      <c r="BB26" s="223"/>
      <c r="BC26" s="223"/>
      <c r="BD26" s="223"/>
      <c r="BE26" s="224"/>
      <c r="BF26" s="225"/>
      <c r="BG26" s="225"/>
      <c r="BH26" s="225"/>
      <c r="BI26" s="226"/>
      <c r="BJ26" s="187"/>
      <c r="BK26" s="187"/>
      <c r="BL26" s="227"/>
      <c r="BZ26" s="228">
        <f t="shared" si="0"/>
        <v>0.96020134518884181</v>
      </c>
      <c r="CA26" s="218">
        <v>21</v>
      </c>
      <c r="CB26" s="228">
        <f t="shared" si="1"/>
        <v>1.0858288808087446</v>
      </c>
      <c r="CC26" s="218"/>
      <c r="CD26" s="229" t="s">
        <v>14042</v>
      </c>
      <c r="CE26" s="230" t="s">
        <v>14065</v>
      </c>
      <c r="CF26" s="231" t="str">
        <f t="shared" si="2"/>
        <v>Gf</v>
      </c>
    </row>
    <row r="27" spans="2:84" ht="14.25" thickTop="1" thickBot="1" x14ac:dyDescent="0.25">
      <c r="B27" s="232" t="s">
        <v>14056</v>
      </c>
      <c r="C27" s="234" t="str">
        <f>IFERROR(INDEX($AB:$CA,MATCH(B27&amp;C33,$CF:$CF,0),MATCH($B$4,$AB$4:$CA$4,0)),"")</f>
        <v/>
      </c>
      <c r="D27" s="234" t="str">
        <f>IFERROR(INDEX($AB:$CA,MATCH(B27&amp;D33,$CF:$CF,0),MATCH($B$4,$AB$4:$CA$4,0)),"")</f>
        <v/>
      </c>
      <c r="E27" s="234" t="str">
        <f>IFERROR(INDEX($AB:$CA,MATCH(B27&amp;E33,$CF:$CF,0),MATCH($B$4,$AB$4:$CA$4,0)),"")</f>
        <v/>
      </c>
      <c r="F27" s="234" t="str">
        <f>IFERROR(INDEX($AB:$CA,MATCH(B27&amp;F33,$CF:$CF,0),MATCH($B$4,$AB$4:$CA$4,0)),"")</f>
        <v/>
      </c>
      <c r="G27" s="234" t="str">
        <f>IFERROR(INDEX($AB:$CA,MATCH(B27&amp;G33,$CF:$CF,0),MATCH($B$4,$AB$4:$CA$4,0)),"")</f>
        <v/>
      </c>
      <c r="H27" s="236" t="str">
        <f>IFERROR(INDEX($AB:$CA,MATCH(B27&amp;H33,$CF:$CF,0),MATCH($B$4,$AB$4:$CA$4,0)),"")</f>
        <v/>
      </c>
      <c r="I27" s="392">
        <f>IFERROR(INDEX($AB:$CA,MATCH(B27&amp;I33,$CF:$CF,0),MATCH($B$4,$AB$4:$CA$4,0)),"")</f>
        <v>0.99323440699426147</v>
      </c>
      <c r="J27" s="260">
        <f>IFERROR(INDEX($AB:$CA,MATCH(B27&amp;J33,$CF:$CF,0),MATCH($B$4,$AB$4:$CA$4,0)),"")</f>
        <v>0.97093650580066737</v>
      </c>
      <c r="K27" s="393">
        <f>IFERROR(INDEX($AB:$CA,MATCH(B27&amp;K33,$CF:$CF,0),MATCH($B$4,$AB$4:$CA$4,0)),"")</f>
        <v>0.97093650580066737</v>
      </c>
      <c r="L27" s="394">
        <f>IFERROR(INDEX($AB:$CA,MATCH(B27&amp;L33,$CF:$CF,0),MATCH($B$4,$AB$4:$CA$4,0)),"")</f>
        <v>0.98701175028969845</v>
      </c>
      <c r="M27" s="395">
        <f>IFERROR(INDEX($AB:$CA,MATCH(B27&amp;M33,$CF:$CF,0),MATCH($B$4,$AB$4:$CA$4,0)),"")</f>
        <v>1.0315332816591265</v>
      </c>
      <c r="N27" s="396">
        <f>IFERROR(INDEX($AB:$CA,MATCH(B27&amp;N33,$CF:$CF,0),MATCH($B$4,$AB$4:$CA$4,0)),"")</f>
        <v>1.0315332816591265</v>
      </c>
      <c r="O27" s="254">
        <f>IFERROR(INDEX($AB:$CA,MATCH(B27&amp;O33,$CF:$CF,0),MATCH($B$4,$AB$4:$CA$4,0)),"")</f>
        <v>1.0315332816591265</v>
      </c>
      <c r="P27" s="397">
        <f>IFERROR(INDEX($AB:$CA,MATCH(B27&amp;P33,$CF:$CF,0),MATCH($B$4,$AB$4:$CA$4,0)),"")</f>
        <v>1.0822307917820893</v>
      </c>
      <c r="Q27" s="364">
        <f>IFERROR(INDEX($AB:$CA,MATCH(B27&amp;Q33,$CF:$CF,0),MATCH($B$4,$AB$4:$CA$4,0)),"")</f>
        <v>1.0822307917820893</v>
      </c>
      <c r="R27" s="398">
        <f>IFERROR(INDEX($AB:$CA,MATCH(B27&amp;R33,$CF:$CF,0),MATCH($B$4,$AB$4:$CA$4,0)),"")</f>
        <v>1.0822307917820893</v>
      </c>
      <c r="S27" s="362">
        <f>IFERROR(INDEX($AB:$CA,MATCH(B27&amp;S33,$CF:$CF,0),MATCH($B$4,$AB$4:$CA$4,0)),"")</f>
        <v>1.0862150497974226</v>
      </c>
      <c r="T27" s="362">
        <f>IFERROR(INDEX($AB:$CA,MATCH(B27&amp;T33,$CF:$CF,0),MATCH($B$4,$AB$4:$CA$4,0)),"")</f>
        <v>1.0862150497974226</v>
      </c>
      <c r="U27" s="399">
        <f>IFERROR(INDEX($AB:$CA,MATCH(B27&amp;U33,$CF:$CF,0),MATCH($B$4,$AB$4:$CA$4,0)),"")</f>
        <v>1.0862150497974226</v>
      </c>
      <c r="V27" s="262">
        <f>IFERROR(INDEX($AB:$CA,MATCH(B27&amp;V33,$CF:$CF,0),MATCH($B$4,$AB$4:$CA$4,0)),"")</f>
        <v>1.002749988305689</v>
      </c>
      <c r="W27" s="262">
        <f>IFERROR(INDEX($AB:$CA,MATCH(B27&amp;W33,$CF:$CF,0),MATCH($B$4,$AB$4:$CA$4,0)),"")</f>
        <v>1.002749988305689</v>
      </c>
      <c r="X27" s="391">
        <f>IFERROR(INDEX($AB:$CA,MATCH(B27&amp;X33,$CF:$CF,0),MATCH($B$4,$AB$4:$CA$4,0)),"")</f>
        <v>1.002749988305689</v>
      </c>
      <c r="Y27" s="234" t="str">
        <f>IFERROR(INDEX($AB:$CA,MATCH(B27&amp;Y33,$CF:$CF,0),MATCH($B$4,$AB$4:$CA$4,0)),"")</f>
        <v/>
      </c>
      <c r="Z27" s="239" t="str">
        <f>IFERROR(INDEX($AB:$CA,MATCH(B27&amp;Z33,$CF:$CF,0),MATCH($B$4,$AB$4:$CA$4,0)),"")</f>
        <v/>
      </c>
      <c r="AB27" s="217" t="s">
        <v>406</v>
      </c>
      <c r="AC27" s="218" t="s">
        <v>715</v>
      </c>
      <c r="AD27" s="218" t="s">
        <v>406</v>
      </c>
      <c r="AE27" s="218" t="s">
        <v>715</v>
      </c>
      <c r="AF27" s="218" t="s">
        <v>14020</v>
      </c>
      <c r="AG27" s="218" t="s">
        <v>14021</v>
      </c>
      <c r="AH27" s="219" t="s">
        <v>975</v>
      </c>
      <c r="AI27" s="220" t="s">
        <v>13385</v>
      </c>
      <c r="AJ27" s="220" t="s">
        <v>14160</v>
      </c>
      <c r="AK27" s="219" t="s">
        <v>975</v>
      </c>
      <c r="AL27" s="221" t="s">
        <v>12898</v>
      </c>
      <c r="AM27" s="222" t="s">
        <v>12899</v>
      </c>
      <c r="AN27" s="41">
        <v>100</v>
      </c>
      <c r="AO27" s="41">
        <v>113.1</v>
      </c>
      <c r="AP27" s="41">
        <v>25</v>
      </c>
      <c r="AQ27" s="41">
        <v>0</v>
      </c>
      <c r="AR27" s="41">
        <f>INDEX(lad_payment_mff[Non-specialised payment MFF],MATCH(AB27,lad_payment_mff[LAD21],0))</f>
        <v>1.021550747755527</v>
      </c>
      <c r="AS27" s="41">
        <f>INDEX(lad_payment_mff[Specialised payment MFF],MATCH(AB27,lad_payment_mff[LAD21],0))</f>
        <v>1.0355675001614151</v>
      </c>
      <c r="AT27" s="41">
        <v>0.97069297391100784</v>
      </c>
      <c r="AU27" s="185"/>
      <c r="AV27" s="185"/>
      <c r="AW27" s="185"/>
      <c r="AX27" s="185"/>
      <c r="AY27" s="187"/>
      <c r="BB27" s="223"/>
      <c r="BC27" s="223"/>
      <c r="BD27" s="223"/>
      <c r="BE27" s="224"/>
      <c r="BF27" s="225"/>
      <c r="BG27" s="225"/>
      <c r="BH27" s="225"/>
      <c r="BI27" s="226"/>
      <c r="BJ27" s="187"/>
      <c r="BK27" s="187"/>
      <c r="BL27" s="227"/>
      <c r="BZ27" s="228">
        <f t="shared" si="0"/>
        <v>0.97069297391100784</v>
      </c>
      <c r="CA27" s="218">
        <v>22</v>
      </c>
      <c r="CB27" s="228">
        <f t="shared" si="1"/>
        <v>1.0858288808087446</v>
      </c>
      <c r="CC27" s="218"/>
      <c r="CD27" s="229" t="s">
        <v>14022</v>
      </c>
      <c r="CE27" s="230" t="s">
        <v>14032</v>
      </c>
      <c r="CF27" s="231" t="str">
        <f t="shared" si="2"/>
        <v>Jm</v>
      </c>
    </row>
    <row r="28" spans="2:84" ht="14.25" thickTop="1" thickBot="1" x14ac:dyDescent="0.25">
      <c r="B28" s="232" t="s">
        <v>14053</v>
      </c>
      <c r="C28" s="234" t="str">
        <f>IFERROR(INDEX($AB:$CA,MATCH(B28&amp;C33,$CF:$CF,0),MATCH($B$4,$AB$4:$CA$4,0)),"")</f>
        <v/>
      </c>
      <c r="D28" s="234" t="str">
        <f>IFERROR(INDEX($AB:$CA,MATCH(B28&amp;D33,$CF:$CF,0),MATCH($B$4,$AB$4:$CA$4,0)),"")</f>
        <v/>
      </c>
      <c r="E28" s="234" t="str">
        <f>IFERROR(INDEX($AB:$CA,MATCH(B28&amp;E33,$CF:$CF,0),MATCH($B$4,$AB$4:$CA$4,0)),"")</f>
        <v/>
      </c>
      <c r="F28" s="235" t="str">
        <f>IFERROR(INDEX($AB:$CA,MATCH(B28&amp;F33,$CF:$CF,0),MATCH($B$4,$AB$4:$CA$4,0)),"")</f>
        <v/>
      </c>
      <c r="G28" s="236" t="str">
        <f>IFERROR(INDEX($AB:$CA,MATCH(B28&amp;G33,$CF:$CF,0),MATCH($B$4,$AB$4:$CA$4,0)),"")</f>
        <v/>
      </c>
      <c r="H28" s="400">
        <f>IFERROR(INDEX($AB:$CA,MATCH(B28&amp;H33,$CF:$CF,0),MATCH($B$4,$AB$4:$CA$4,0)),"")</f>
        <v>0.95063238512158976</v>
      </c>
      <c r="I28" s="401">
        <f>IFERROR(INDEX($AB:$CA,MATCH(B28&amp;I33,$CF:$CF,0),MATCH($B$4,$AB$4:$CA$4,0)),"")</f>
        <v>0.95063238512158976</v>
      </c>
      <c r="J28" s="260">
        <f>IFERROR(INDEX($AB:$CA,MATCH(B28&amp;J33,$CF:$CF,0),MATCH($B$4,$AB$4:$CA$4,0)),"")</f>
        <v>0.97093650580066737</v>
      </c>
      <c r="K28" s="261">
        <f>IFERROR(INDEX($AB:$CA,MATCH(B28&amp;K33,$CF:$CF,0),MATCH($B$4,$AB$4:$CA$4,0)),"")</f>
        <v>0.97093650580066737</v>
      </c>
      <c r="L28" s="402">
        <f>IFERROR(INDEX($AB:$CA,MATCH(B28&amp;L33,$CF:$CF,0),MATCH($B$4,$AB$4:$CA$4,0)),"")</f>
        <v>0.99855734254881034</v>
      </c>
      <c r="M28" s="403">
        <f>IFERROR(INDEX($AB:$CA,MATCH(B28&amp;M33,$CF:$CF,0),MATCH($B$4,$AB$4:$CA$4,0)),"")</f>
        <v>0.99855734254881034</v>
      </c>
      <c r="N28" s="404">
        <f>IFERROR(INDEX($AB:$CA,MATCH(B28&amp;N33,$CF:$CF,0),MATCH($B$4,$AB$4:$CA$4,0)),"")</f>
        <v>0.99855734254881034</v>
      </c>
      <c r="O28" s="405">
        <f>IFERROR(INDEX($AB:$CA,MATCH(B28&amp;O33,$CF:$CF,0),MATCH($B$4,$AB$4:$CA$4,0)),"")</f>
        <v>1.0315332816591265</v>
      </c>
      <c r="P28" s="406">
        <f>IFERROR(INDEX($AB:$CA,MATCH(B28&amp;P33,$CF:$CF,0),MATCH($B$4,$AB$4:$CA$4,0)),"")</f>
        <v>1.009879276774436</v>
      </c>
      <c r="Q28" s="397">
        <f>IFERROR(INDEX($AB:$CA,MATCH(B28&amp;Q33,$CF:$CF,0),MATCH($B$4,$AB$4:$CA$4,0)),"")</f>
        <v>1.0822307917820893</v>
      </c>
      <c r="R28" s="376">
        <f>IFERROR(INDEX($AB:$CA,MATCH(B28&amp;R33,$CF:$CF,0),MATCH($B$4,$AB$4:$CA$4,0)),"")</f>
        <v>1.0822307917820893</v>
      </c>
      <c r="S28" s="407">
        <f>IFERROR(INDEX($AB:$CA,MATCH(B28&amp;S33,$CF:$CF,0),MATCH($B$4,$AB$4:$CA$4,0)),"")</f>
        <v>1.0862150497974226</v>
      </c>
      <c r="T28" s="407">
        <f>IFERROR(INDEX($AB:$CA,MATCH(B28&amp;T33,$CF:$CF,0),MATCH($B$4,$AB$4:$CA$4,0)),"")</f>
        <v>1.0862150497974226</v>
      </c>
      <c r="U28" s="408">
        <f>IFERROR(INDEX($AB:$CA,MATCH(B28&amp;U33,$CF:$CF,0),MATCH($B$4,$AB$4:$CA$4,0)),"")</f>
        <v>1.0862150497974226</v>
      </c>
      <c r="V28" s="262">
        <f>IFERROR(INDEX($AB:$CA,MATCH(B28&amp;V33,$CF:$CF,0),MATCH($B$4,$AB$4:$CA$4,0)),"")</f>
        <v>1.002749988305689</v>
      </c>
      <c r="W28" s="262">
        <f>IFERROR(INDEX($AB:$CA,MATCH(B28&amp;W33,$CF:$CF,0),MATCH($B$4,$AB$4:$CA$4,0)),"")</f>
        <v>1.002749988305689</v>
      </c>
      <c r="X28" s="391">
        <f>IFERROR(INDEX($AB:$CA,MATCH(B28&amp;X33,$CF:$CF,0),MATCH($B$4,$AB$4:$CA$4,0)),"")</f>
        <v>1.002749988305689</v>
      </c>
      <c r="Y28" s="234" t="str">
        <f>IFERROR(INDEX($AB:$CA,MATCH(B28&amp;Y33,$CF:$CF,0),MATCH($B$4,$AB$4:$CA$4,0)),"")</f>
        <v/>
      </c>
      <c r="Z28" s="239" t="str">
        <f>IFERROR(INDEX($AB:$CA,MATCH(B28&amp;Z33,$CF:$CF,0),MATCH($B$4,$AB$4:$CA$4,0)),"")</f>
        <v/>
      </c>
      <c r="AB28" s="217" t="s">
        <v>237</v>
      </c>
      <c r="AC28" s="218" t="s">
        <v>546</v>
      </c>
      <c r="AD28" s="218" t="s">
        <v>237</v>
      </c>
      <c r="AE28" s="218" t="s">
        <v>546</v>
      </c>
      <c r="AF28" s="218" t="s">
        <v>237</v>
      </c>
      <c r="AG28" s="218" t="s">
        <v>546</v>
      </c>
      <c r="AH28" s="219" t="s">
        <v>1031</v>
      </c>
      <c r="AI28" s="220" t="s">
        <v>13379</v>
      </c>
      <c r="AJ28" s="220" t="s">
        <v>14156</v>
      </c>
      <c r="AK28" s="219" t="s">
        <v>1031</v>
      </c>
      <c r="AL28" s="221" t="s">
        <v>12896</v>
      </c>
      <c r="AM28" s="222" t="s">
        <v>13341</v>
      </c>
      <c r="AN28" s="41">
        <v>100</v>
      </c>
      <c r="AO28" s="41">
        <v>124.3</v>
      </c>
      <c r="AP28" s="41">
        <v>30.7</v>
      </c>
      <c r="AQ28" s="41">
        <v>0</v>
      </c>
      <c r="AR28" s="41">
        <f>INDEX(lad_payment_mff[Non-specialised payment MFF],MATCH(AB28,lad_payment_mff[LAD21],0))</f>
        <v>1.0374173238180784</v>
      </c>
      <c r="AS28" s="41">
        <f>INDEX(lad_payment_mff[Specialised payment MFF],MATCH(AB28,lad_payment_mff[LAD21],0))</f>
        <v>1.0396011335936708</v>
      </c>
      <c r="AT28" s="41">
        <v>0.97757508056422171</v>
      </c>
      <c r="AU28" s="185"/>
      <c r="AV28" s="185"/>
      <c r="AW28" s="185"/>
      <c r="AX28" s="185"/>
      <c r="AY28" s="187"/>
      <c r="BB28" s="223"/>
      <c r="BC28" s="223"/>
      <c r="BD28" s="223"/>
      <c r="BE28" s="224"/>
      <c r="BF28" s="225"/>
      <c r="BG28" s="225"/>
      <c r="BH28" s="225"/>
      <c r="BI28" s="226"/>
      <c r="BJ28" s="187"/>
      <c r="BK28" s="187"/>
      <c r="BL28" s="227"/>
      <c r="BZ28" s="228">
        <f t="shared" si="0"/>
        <v>0.97757508056422171</v>
      </c>
      <c r="CA28" s="218">
        <v>23</v>
      </c>
      <c r="CB28" s="228">
        <f t="shared" si="1"/>
        <v>1.0858288808087446</v>
      </c>
      <c r="CC28" s="218"/>
      <c r="CD28" s="229" t="s">
        <v>14044</v>
      </c>
      <c r="CE28" s="230" t="s">
        <v>14063</v>
      </c>
      <c r="CF28" s="231" t="str">
        <f t="shared" si="2"/>
        <v>Hh</v>
      </c>
    </row>
    <row r="29" spans="2:84" ht="14.25" thickTop="1" thickBot="1" x14ac:dyDescent="0.25">
      <c r="B29" s="232" t="s">
        <v>14066</v>
      </c>
      <c r="C29" s="234" t="str">
        <f>IFERROR(INDEX($AB:$CA,MATCH(B29&amp;C33,$CF:$CF,0),MATCH($B$4,$AB$4:$CA$4,0)),"")</f>
        <v/>
      </c>
      <c r="D29" s="234" t="str">
        <f>IFERROR(INDEX($AB:$CA,MATCH(B29&amp;D33,$CF:$CF,0),MATCH($B$4,$AB$4:$CA$4,0)),"")</f>
        <v/>
      </c>
      <c r="E29" s="236" t="str">
        <f>IFERROR(INDEX($AB:$CA,MATCH(B29&amp;E33,$CF:$CF,0),MATCH($B$4,$AB$4:$CA$4,0)),"")</f>
        <v/>
      </c>
      <c r="F29" s="400">
        <f>IFERROR(INDEX($AB:$CA,MATCH(B29&amp;F33,$CF:$CF,0),MATCH($B$4,$AB$4:$CA$4,0)),"")</f>
        <v>0.95063238512158976</v>
      </c>
      <c r="G29" s="400">
        <f>IFERROR(INDEX($AB:$CA,MATCH(B29&amp;G33,$CF:$CF,0),MATCH($B$4,$AB$4:$CA$4,0)),"")</f>
        <v>0.95063238512158976</v>
      </c>
      <c r="H29" s="400">
        <f>IFERROR(INDEX($AB:$CA,MATCH(B29&amp;H33,$CF:$CF,0),MATCH($B$4,$AB$4:$CA$4,0)),"")</f>
        <v>0.95063238512158976</v>
      </c>
      <c r="I29" s="400">
        <f>IFERROR(INDEX($AB:$CA,MATCH(B29&amp;I33,$CF:$CF,0),MATCH($B$4,$AB$4:$CA$4,0)),"")</f>
        <v>0.95063238512158976</v>
      </c>
      <c r="J29" s="409">
        <f>IFERROR(INDEX($AB:$CA,MATCH(B29&amp;J33,$CF:$CF,0),MATCH($B$4,$AB$4:$CA$4,0)),"")</f>
        <v>0.97279365553196828</v>
      </c>
      <c r="K29" s="410">
        <f>IFERROR(INDEX($AB:$CA,MATCH(B29&amp;K33,$CF:$CF,0),MATCH($B$4,$AB$4:$CA$4,0)),"")</f>
        <v>0.97279365553196828</v>
      </c>
      <c r="L29" s="402">
        <f>IFERROR(INDEX($AB:$CA,MATCH(B29&amp;L33,$CF:$CF,0),MATCH($B$4,$AB$4:$CA$4,0)),"")</f>
        <v>0.99855734254881034</v>
      </c>
      <c r="M29" s="402">
        <f>IFERROR(INDEX($AB:$CA,MATCH(B29&amp;M33,$CF:$CF,0),MATCH($B$4,$AB$4:$CA$4,0)),"")</f>
        <v>0.99855734254881034</v>
      </c>
      <c r="N29" s="411">
        <f>IFERROR(INDEX($AB:$CA,MATCH(B29&amp;N33,$CF:$CF,0),MATCH($B$4,$AB$4:$CA$4,0)),"")</f>
        <v>0.99855734254881034</v>
      </c>
      <c r="O29" s="405">
        <f>IFERROR(INDEX($AB:$CA,MATCH(B29&amp;O33,$CF:$CF,0),MATCH($B$4,$AB$4:$CA$4,0)),"")</f>
        <v>0.99855734254881034</v>
      </c>
      <c r="P29" s="285">
        <f>IFERROR(INDEX($AB:$CA,MATCH(B29&amp;P33,$CF:$CF,0),MATCH($B$4,$AB$4:$CA$4,0)),"")</f>
        <v>1.009879276774436</v>
      </c>
      <c r="Q29" s="406">
        <f>IFERROR(INDEX($AB:$CA,MATCH(B29&amp;Q33,$CF:$CF,0),MATCH($B$4,$AB$4:$CA$4,0)),"")</f>
        <v>1.009879276774436</v>
      </c>
      <c r="R29" s="412">
        <f>IFERROR(INDEX($AB:$CA,MATCH(B29&amp;R33,$CF:$CF,0),MATCH($B$4,$AB$4:$CA$4,0)),"")</f>
        <v>1.0822307917820893</v>
      </c>
      <c r="S29" s="285">
        <f>IFERROR(INDEX($AB:$CA,MATCH(B29&amp;S33,$CF:$CF,0),MATCH($B$4,$AB$4:$CA$4,0)),"")</f>
        <v>1.009879276774436</v>
      </c>
      <c r="T29" s="301">
        <f>IFERROR(INDEX($AB:$CA,MATCH(B29&amp;T33,$CF:$CF,0),MATCH($B$4,$AB$4:$CA$4,0)),"")</f>
        <v>1.009879276774436</v>
      </c>
      <c r="U29" s="413">
        <f>IFERROR(INDEX($AB:$CA,MATCH(B29&amp;U33,$CF:$CF,0),MATCH($B$4,$AB$4:$CA$4,0)),"")</f>
        <v>1.009879276774436</v>
      </c>
      <c r="V29" s="414">
        <f>IFERROR(INDEX($AB:$CA,MATCH(B29&amp;V33,$CF:$CF,0),MATCH($B$4,$AB$4:$CA$4,0)),"")</f>
        <v>1.002749988305689</v>
      </c>
      <c r="W29" s="262">
        <f>IFERROR(INDEX($AB:$CA,MATCH(B29&amp;W33,$CF:$CF,0),MATCH($B$4,$AB$4:$CA$4,0)),"")</f>
        <v>1.002749988305689</v>
      </c>
      <c r="X29" s="391">
        <f>IFERROR(INDEX($AB:$CA,MATCH(B29&amp;X33,$CF:$CF,0),MATCH($B$4,$AB$4:$CA$4,0)),"")</f>
        <v>1.002749988305689</v>
      </c>
      <c r="Y29" s="234" t="str">
        <f>IFERROR(INDEX($AB:$CA,MATCH(B29&amp;Y33,$CF:$CF,0),MATCH($B$4,$AB$4:$CA$4,0)),"")</f>
        <v/>
      </c>
      <c r="Z29" s="239" t="str">
        <f>IFERROR(INDEX($AB:$CA,MATCH(B29&amp;Z33,$CF:$CF,0),MATCH($B$4,$AB$4:$CA$4,0)),"")</f>
        <v/>
      </c>
      <c r="AB29" s="217" t="s">
        <v>320</v>
      </c>
      <c r="AC29" s="218" t="s">
        <v>629</v>
      </c>
      <c r="AD29" s="218" t="s">
        <v>320</v>
      </c>
      <c r="AE29" s="218" t="s">
        <v>629</v>
      </c>
      <c r="AF29" s="218" t="s">
        <v>14067</v>
      </c>
      <c r="AG29" s="218" t="s">
        <v>13389</v>
      </c>
      <c r="AH29" s="219" t="s">
        <v>1007</v>
      </c>
      <c r="AI29" s="220" t="s">
        <v>13388</v>
      </c>
      <c r="AJ29" s="220" t="s">
        <v>13389</v>
      </c>
      <c r="AK29" s="219" t="s">
        <v>1007</v>
      </c>
      <c r="AL29" s="221" t="s">
        <v>12898</v>
      </c>
      <c r="AM29" s="222" t="s">
        <v>12899</v>
      </c>
      <c r="AN29" s="41">
        <v>100</v>
      </c>
      <c r="AO29" s="41">
        <v>113.4</v>
      </c>
      <c r="AP29" s="41">
        <v>23</v>
      </c>
      <c r="AQ29" s="41">
        <v>0</v>
      </c>
      <c r="AR29" s="41">
        <f>INDEX(lad_payment_mff[Non-specialised payment MFF],MATCH(AB29,lad_payment_mff[LAD21],0))</f>
        <v>1.01306927353641</v>
      </c>
      <c r="AS29" s="41">
        <f>INDEX(lad_payment_mff[Specialised payment MFF],MATCH(AB29,lad_payment_mff[LAD21],0))</f>
        <v>1.019490165817418</v>
      </c>
      <c r="AT29" s="41">
        <v>0.95720498193694259</v>
      </c>
      <c r="AU29" s="185"/>
      <c r="AV29" s="185"/>
      <c r="AW29" s="185"/>
      <c r="AX29" s="185"/>
      <c r="AY29" s="187"/>
      <c r="BB29" s="223"/>
      <c r="BC29" s="223"/>
      <c r="BD29" s="223"/>
      <c r="BE29" s="224"/>
      <c r="BF29" s="225"/>
      <c r="BG29" s="225"/>
      <c r="BH29" s="225"/>
      <c r="BI29" s="226"/>
      <c r="BJ29" s="187"/>
      <c r="BK29" s="187"/>
      <c r="BL29" s="227"/>
      <c r="BZ29" s="228">
        <f t="shared" si="0"/>
        <v>0.95720498193694259</v>
      </c>
      <c r="CA29" s="218">
        <v>24</v>
      </c>
      <c r="CB29" s="228">
        <f t="shared" si="1"/>
        <v>1.0858288808087446</v>
      </c>
      <c r="CC29" s="218"/>
      <c r="CD29" s="229" t="s">
        <v>14022</v>
      </c>
      <c r="CE29" s="230" t="s">
        <v>14068</v>
      </c>
      <c r="CF29" s="231" t="str">
        <f t="shared" si="2"/>
        <v>Jq</v>
      </c>
    </row>
    <row r="30" spans="2:84" ht="14.25" thickTop="1" thickBot="1" x14ac:dyDescent="0.25">
      <c r="B30" s="232" t="s">
        <v>13262</v>
      </c>
      <c r="C30" s="234" t="str">
        <f>IFERROR(INDEX($AB:$CA,MATCH(B30&amp;C33,$CF:$CF,0),MATCH($B$4,$AB$4:$CA$4,0)),"")</f>
        <v/>
      </c>
      <c r="D30" s="243" t="str">
        <f>IFERROR(INDEX($AB:$CA,MATCH(B30&amp;D33,$CF:$CF,0),MATCH($B$4,$AB$4:$CA$4,0)),"")</f>
        <v/>
      </c>
      <c r="E30" s="415">
        <f>IFERROR(INDEX($AB:$CA,MATCH(B30&amp;E33,$CF:$CF,0),MATCH($B$4,$AB$4:$CA$4,0)),"")</f>
        <v>0.95644340537757289</v>
      </c>
      <c r="F30" s="416">
        <f>IFERROR(INDEX($AB:$CA,MATCH(B30&amp;F33,$CF:$CF,0),MATCH($B$4,$AB$4:$CA$4,0)),"")</f>
        <v>0.95063238512158976</v>
      </c>
      <c r="G30" s="416">
        <f>IFERROR(INDEX($AB:$CA,MATCH(B30&amp;G33,$CF:$CF,0),MATCH($B$4,$AB$4:$CA$4,0)),"")</f>
        <v>0.95063238512158976</v>
      </c>
      <c r="H30" s="416">
        <f>IFERROR(INDEX($AB:$CA,MATCH(B30&amp;H33,$CF:$CF,0),MATCH($B$4,$AB$4:$CA$4,0)),"")</f>
        <v>0.95063238512158976</v>
      </c>
      <c r="I30" s="417">
        <f>IFERROR(INDEX($AB:$CA,MATCH(B30&amp;I33,$CF:$CF,0),MATCH($B$4,$AB$4:$CA$4,0)),"")</f>
        <v>0.95063238512158976</v>
      </c>
      <c r="J30" s="234" t="str">
        <f>IFERROR(INDEX($AB:$CA,MATCH(B30&amp;J33,$CF:$CF,0),MATCH($B$4,$AB$4:$CA$4,0)),"")</f>
        <v/>
      </c>
      <c r="K30" s="234" t="str">
        <f>IFERROR(INDEX($AB:$CA,MATCH(B30&amp;K33,$CF:$CF,0),MATCH($B$4,$AB$4:$CA$4,0)),"")</f>
        <v/>
      </c>
      <c r="L30" s="418">
        <f>IFERROR(INDEX($AB:$CA,MATCH(B30&amp;L33,$CF:$CF,0),MATCH($B$4,$AB$4:$CA$4,0)),"")</f>
        <v>0.99855734254881034</v>
      </c>
      <c r="M30" s="402">
        <f>IFERROR(INDEX($AB:$CA,MATCH(B30&amp;M33,$CF:$CF,0),MATCH($B$4,$AB$4:$CA$4,0)),"")</f>
        <v>0.99855734254881034</v>
      </c>
      <c r="N30" s="336">
        <f>IFERROR(INDEX($AB:$CA,MATCH(B30&amp;N33,$CF:$CF,0),MATCH($B$4,$AB$4:$CA$4,0)),"")</f>
        <v>0.99855734254881034</v>
      </c>
      <c r="O30" s="419">
        <f>IFERROR(INDEX($AB:$CA,MATCH(B30&amp;O33,$CF:$CF,0),MATCH($B$4,$AB$4:$CA$4,0)),"")</f>
        <v>1.009879276774436</v>
      </c>
      <c r="P30" s="301">
        <f>IFERROR(INDEX($AB:$CA,MATCH(B30&amp;P33,$CF:$CF,0),MATCH($B$4,$AB$4:$CA$4,0)),"")</f>
        <v>1.009879276774436</v>
      </c>
      <c r="Q30" s="301">
        <f>IFERROR(INDEX($AB:$CA,MATCH(B30&amp;Q33,$CF:$CF,0),MATCH($B$4,$AB$4:$CA$4,0)),"")</f>
        <v>1.009879276774436</v>
      </c>
      <c r="R30" s="301">
        <f>IFERROR(INDEX($AB:$CA,MATCH(B30&amp;R33,$CF:$CF,0),MATCH($B$4,$AB$4:$CA$4,0)),"")</f>
        <v>1.009879276774436</v>
      </c>
      <c r="S30" s="302">
        <f>IFERROR(INDEX($AB:$CA,MATCH(B30&amp;S33,$CF:$CF,0),MATCH($B$4,$AB$4:$CA$4,0)),"")</f>
        <v>1.009879276774436</v>
      </c>
      <c r="T30" s="319">
        <f>IFERROR(INDEX($AB:$CA,MATCH(B30&amp;T33,$CF:$CF,0),MATCH($B$4,$AB$4:$CA$4,0)),"")</f>
        <v>1.009879276774436</v>
      </c>
      <c r="U30" s="319">
        <f>IFERROR(INDEX($AB:$CA,MATCH(B30&amp;U33,$CF:$CF,0),MATCH($B$4,$AB$4:$CA$4,0)),"")</f>
        <v>1.009879276774436</v>
      </c>
      <c r="V30" s="312">
        <f>IFERROR(INDEX($AB:$CA,MATCH(B30&amp;V33,$CF:$CF,0),MATCH($B$4,$AB$4:$CA$4,0)),"")</f>
        <v>1.009879276774436</v>
      </c>
      <c r="W30" s="420">
        <f>IFERROR(INDEX($AB:$CA,MATCH(B30&amp;W33,$CF:$CF,0),MATCH($B$4,$AB$4:$CA$4,0)),"")</f>
        <v>1.002749988305689</v>
      </c>
      <c r="X30" s="421">
        <f>IFERROR(INDEX($AB:$CA,MATCH(B30&amp;X33,$CF:$CF,0),MATCH($B$4,$AB$4:$CA$4,0)),"")</f>
        <v>1.002749988305689</v>
      </c>
      <c r="Y30" s="234" t="str">
        <f>IFERROR(INDEX($AB:$CA,MATCH(B30&amp;Y33,$CF:$CF,0),MATCH($B$4,$AB$4:$CA$4,0)),"")</f>
        <v/>
      </c>
      <c r="Z30" s="239" t="str">
        <f>IFERROR(INDEX($AB:$CA,MATCH(B30&amp;Z33,$CF:$CF,0),MATCH($B$4,$AB$4:$CA$4,0)),"")</f>
        <v/>
      </c>
      <c r="AB30" s="217" t="s">
        <v>423</v>
      </c>
      <c r="AC30" s="218" t="s">
        <v>732</v>
      </c>
      <c r="AD30" s="218" t="s">
        <v>423</v>
      </c>
      <c r="AE30" s="218" t="s">
        <v>732</v>
      </c>
      <c r="AF30" s="218" t="s">
        <v>423</v>
      </c>
      <c r="AG30" s="218" t="s">
        <v>732</v>
      </c>
      <c r="AH30" s="219" t="s">
        <v>3688</v>
      </c>
      <c r="AI30" s="220" t="s">
        <v>13430</v>
      </c>
      <c r="AJ30" s="220" t="s">
        <v>731</v>
      </c>
      <c r="AK30" s="219" t="s">
        <v>3688</v>
      </c>
      <c r="AL30" s="221" t="s">
        <v>12906</v>
      </c>
      <c r="AM30" s="222" t="s">
        <v>13339</v>
      </c>
      <c r="AN30" s="41">
        <v>100</v>
      </c>
      <c r="AO30" s="41">
        <v>93.8</v>
      </c>
      <c r="AP30" s="41">
        <v>18.2</v>
      </c>
      <c r="AQ30" s="41">
        <v>0</v>
      </c>
      <c r="AR30" s="41">
        <f>INDEX(lad_payment_mff[Non-specialised payment MFF],MATCH(AB30,lad_payment_mff[LAD21],0))</f>
        <v>1.0382837594756402</v>
      </c>
      <c r="AS30" s="41">
        <f>INDEX(lad_payment_mff[Specialised payment MFF],MATCH(AB30,lad_payment_mff[LAD21],0))</f>
        <v>1.0545396255436292</v>
      </c>
      <c r="AT30" s="41">
        <v>0.97279365553196828</v>
      </c>
      <c r="AU30" s="185"/>
      <c r="AV30" s="185"/>
      <c r="AW30" s="185"/>
      <c r="AX30" s="185"/>
      <c r="AY30" s="187"/>
      <c r="BB30" s="223"/>
      <c r="BC30" s="223"/>
      <c r="BD30" s="223"/>
      <c r="BE30" s="224"/>
      <c r="BF30" s="225"/>
      <c r="BG30" s="225"/>
      <c r="BH30" s="225"/>
      <c r="BI30" s="226"/>
      <c r="BJ30" s="187"/>
      <c r="BK30" s="187"/>
      <c r="BL30" s="227"/>
      <c r="BZ30" s="228">
        <f t="shared" si="0"/>
        <v>0.97279365553196828</v>
      </c>
      <c r="CA30" s="218">
        <v>25</v>
      </c>
      <c r="CB30" s="228">
        <f t="shared" si="1"/>
        <v>1.0858288808087446</v>
      </c>
      <c r="CC30" s="218"/>
      <c r="CD30" s="229" t="s">
        <v>14066</v>
      </c>
      <c r="CE30" s="230" t="s">
        <v>14069</v>
      </c>
      <c r="CF30" s="231" t="str">
        <f t="shared" si="2"/>
        <v>Wi</v>
      </c>
    </row>
    <row r="31" spans="2:84" ht="14.25" thickTop="1" thickBot="1" x14ac:dyDescent="0.25">
      <c r="B31" s="232" t="s">
        <v>14025</v>
      </c>
      <c r="C31" s="234" t="str">
        <f>IFERROR(INDEX($AB:$CA,MATCH(B31&amp;C33,$CF:$CF,0),MATCH($B$4,$AB$4:$CA$4,0)),"")</f>
        <v/>
      </c>
      <c r="D31" s="235" t="str">
        <f>IFERROR(INDEX($AB:$CA,MATCH(B31&amp;D33,$CF:$CF,0),MATCH($B$4,$AB$4:$CA$4,0)),"")</f>
        <v/>
      </c>
      <c r="E31" s="422" t="str">
        <f>IFERROR(INDEX($AB:$CA,MATCH(B31&amp;E33,$CF:$CF,0),MATCH($B$4,$AB$4:$CA$4,0)),"")</f>
        <v/>
      </c>
      <c r="F31" s="234" t="str">
        <f>IFERROR(INDEX($AB:$CA,MATCH(B31&amp;F33,$CF:$CF,0),MATCH($B$4,$AB$4:$CA$4,0)),"")</f>
        <v/>
      </c>
      <c r="G31" s="234" t="str">
        <f>IFERROR(INDEX($AB:$CA,MATCH(B31&amp;G33,$CF:$CF,0),MATCH($B$4,$AB$4:$CA$4,0)),"")</f>
        <v/>
      </c>
      <c r="H31" s="234" t="str">
        <f>IFERROR(INDEX($AB:$CA,MATCH(B31&amp;H33,$CF:$CF,0),MATCH($B$4,$AB$4:$CA$4,0)),"")</f>
        <v/>
      </c>
      <c r="I31" s="234" t="str">
        <f>IFERROR(INDEX($AB:$CA,MATCH(B31&amp;I33,$CF:$CF,0),MATCH($B$4,$AB$4:$CA$4,0)),"")</f>
        <v/>
      </c>
      <c r="J31" s="234" t="str">
        <f>IFERROR(INDEX($AB:$CA,MATCH(B31&amp;J33,$CF:$CF,0),MATCH($B$4,$AB$4:$CA$4,0)),"")</f>
        <v/>
      </c>
      <c r="K31" s="234" t="str">
        <f>IFERROR(INDEX($AB:$CA,MATCH(B31&amp;K33,$CF:$CF,0),MATCH($B$4,$AB$4:$CA$4,0)),"")</f>
        <v/>
      </c>
      <c r="L31" s="236" t="str">
        <f>IFERROR(INDEX($AB:$CA,MATCH(B31&amp;L33,$CF:$CF,0),MATCH($B$4,$AB$4:$CA$4,0)),"")</f>
        <v/>
      </c>
      <c r="M31" s="423">
        <f>IFERROR(INDEX($AB:$CA,MATCH(B31&amp;M33,$CF:$CF,0),MATCH($B$4,$AB$4:$CA$4,0)),"")</f>
        <v>0.99855734254881034</v>
      </c>
      <c r="N31" s="423">
        <f>IFERROR(INDEX($AB:$CA,MATCH(B31&amp;N33,$CF:$CF,0),MATCH($B$4,$AB$4:$CA$4,0)),"")</f>
        <v>0.99855734254881034</v>
      </c>
      <c r="O31" s="424">
        <f>IFERROR(INDEX($AB:$CA,MATCH(B31&amp;O33,$CF:$CF,0),MATCH($B$4,$AB$4:$CA$4,0)),"")</f>
        <v>0.99855734254881034</v>
      </c>
      <c r="P31" s="425">
        <f>IFERROR(INDEX($AB:$CA,MATCH(B31&amp;P33,$CF:$CF,0),MATCH($B$4,$AB$4:$CA$4,0)),"")</f>
        <v>1.009879276774436</v>
      </c>
      <c r="Q31" s="425">
        <f>IFERROR(INDEX($AB:$CA,MATCH(B31&amp;Q33,$CF:$CF,0),MATCH($B$4,$AB$4:$CA$4,0)),"")</f>
        <v>1.009879276774436</v>
      </c>
      <c r="R31" s="319">
        <f>IFERROR(INDEX($AB:$CA,MATCH(B31&amp;R33,$CF:$CF,0),MATCH($B$4,$AB$4:$CA$4,0)),"")</f>
        <v>1.009879276774436</v>
      </c>
      <c r="S31" s="319">
        <f>IFERROR(INDEX($AB:$CA,MATCH(B31&amp;S33,$CF:$CF,0),MATCH($B$4,$AB$4:$CA$4,0)),"")</f>
        <v>1.009879276774436</v>
      </c>
      <c r="T31" s="319">
        <f>IFERROR(INDEX($AB:$CA,MATCH(B31&amp;T33,$CF:$CF,0),MATCH($B$4,$AB$4:$CA$4,0)),"")</f>
        <v>1.009879276774436</v>
      </c>
      <c r="U31" s="425">
        <f>IFERROR(INDEX($AB:$CA,MATCH(B31&amp;U33,$CF:$CF,0),MATCH($B$4,$AB$4:$CA$4,0)),"")</f>
        <v>1.009879276774436</v>
      </c>
      <c r="V31" s="329">
        <f>IFERROR(INDEX($AB:$CA,MATCH(B31&amp;V33,$CF:$CF,0),MATCH($B$4,$AB$4:$CA$4,0)),"")</f>
        <v>1.009879276774436</v>
      </c>
      <c r="W31" s="234" t="str">
        <f>IFERROR(INDEX($AB:$CA,MATCH(B31&amp;W33,$CF:$CF,0),MATCH($B$4,$AB$4:$CA$4,0)),"")</f>
        <v/>
      </c>
      <c r="X31" s="234" t="str">
        <f>IFERROR(INDEX($AB:$CA,MATCH(B31&amp;X33,$CF:$CF,0),MATCH($B$4,$AB$4:$CA$4,0)),"")</f>
        <v/>
      </c>
      <c r="Y31" s="234" t="str">
        <f>IFERROR(INDEX($AB:$CA,MATCH(B31&amp;Y33,$CF:$CF,0),MATCH($B$4,$AB$4:$CA$4,0)),"")</f>
        <v/>
      </c>
      <c r="Z31" s="239" t="str">
        <f>IFERROR(INDEX($AB:$CA,MATCH(B31&amp;Z33,$CF:$CF,0),MATCH($B$4,$AB$4:$CA$4,0)),"")</f>
        <v/>
      </c>
      <c r="AB31" s="217" t="s">
        <v>444</v>
      </c>
      <c r="AC31" s="218" t="s">
        <v>753</v>
      </c>
      <c r="AD31" s="218" t="s">
        <v>444</v>
      </c>
      <c r="AE31" s="218" t="s">
        <v>753</v>
      </c>
      <c r="AF31" s="218" t="s">
        <v>444</v>
      </c>
      <c r="AG31" s="218" t="s">
        <v>753</v>
      </c>
      <c r="AH31" s="219" t="s">
        <v>1211</v>
      </c>
      <c r="AI31" s="220" t="s">
        <v>13421</v>
      </c>
      <c r="AJ31" s="220" t="s">
        <v>13422</v>
      </c>
      <c r="AK31" s="219" t="s">
        <v>13413</v>
      </c>
      <c r="AL31" s="221" t="s">
        <v>12904</v>
      </c>
      <c r="AM31" s="222" t="s">
        <v>13338</v>
      </c>
      <c r="AN31" s="41">
        <v>100</v>
      </c>
      <c r="AO31" s="41">
        <v>82.6</v>
      </c>
      <c r="AP31" s="41">
        <v>10.199999999999999</v>
      </c>
      <c r="AQ31" s="41">
        <v>0</v>
      </c>
      <c r="AR31" s="41">
        <f>INDEX(lad_payment_mff[Non-specialised payment MFF],MATCH(AB31,lad_payment_mff[LAD21],0))</f>
        <v>1.108760502493449</v>
      </c>
      <c r="AS31" s="41">
        <f>INDEX(lad_payment_mff[Specialised payment MFF],MATCH(AB31,lad_payment_mff[LAD21],0))</f>
        <v>1.1191681937479994</v>
      </c>
      <c r="AT31" s="41">
        <v>1.0315332816591265</v>
      </c>
      <c r="AU31" s="185"/>
      <c r="AV31" s="185"/>
      <c r="AW31" s="185"/>
      <c r="AX31" s="185"/>
      <c r="AY31" s="187"/>
      <c r="BB31" s="223"/>
      <c r="BC31" s="223"/>
      <c r="BD31" s="223"/>
      <c r="BE31" s="224"/>
      <c r="BF31" s="225"/>
      <c r="BG31" s="225"/>
      <c r="BH31" s="225"/>
      <c r="BI31" s="226"/>
      <c r="BJ31" s="187"/>
      <c r="BK31" s="187"/>
      <c r="BL31" s="227"/>
      <c r="BZ31" s="228">
        <f t="shared" si="0"/>
        <v>1.0315332816591265</v>
      </c>
      <c r="CA31" s="218">
        <v>26</v>
      </c>
      <c r="CB31" s="228">
        <f t="shared" si="1"/>
        <v>1.0858288808087446</v>
      </c>
      <c r="CC31" s="218"/>
      <c r="CD31" s="229" t="s">
        <v>14053</v>
      </c>
      <c r="CE31" s="230" t="s">
        <v>14032</v>
      </c>
      <c r="CF31" s="231" t="str">
        <f t="shared" si="2"/>
        <v>Vm</v>
      </c>
    </row>
    <row r="32" spans="2:84" ht="14.25" thickTop="1" thickBot="1" x14ac:dyDescent="0.25">
      <c r="B32" s="232" t="s">
        <v>14014</v>
      </c>
      <c r="C32" s="234" t="str">
        <f>IFERROR(INDEX($AB:$CA,MATCH(B32&amp;C33,$CF:$CF,0),MATCH($B$4,$AB$4:$CA$4,0)),"")</f>
        <v/>
      </c>
      <c r="D32" s="426">
        <f>IFERROR(INDEX($AB:$CA,MATCH(B32&amp;D33,$CF:$CF,0),MATCH($B$4,$AB$4:$CA$4,0)),"")</f>
        <v>0.95644340537757289</v>
      </c>
      <c r="E32" s="234" t="str">
        <f>IFERROR(INDEX($AB:$CA,MATCH(B32&amp;E33,$CF:$CF,0),MATCH($B$4,$AB$4:$CA$4,0)),"")</f>
        <v/>
      </c>
      <c r="F32" s="234" t="str">
        <f>IFERROR(INDEX($AB:$CA,MATCH(B32&amp;F33,$CF:$CF,0),MATCH($B$4,$AB$4:$CA$4,0)),"")</f>
        <v/>
      </c>
      <c r="G32" s="234" t="str">
        <f>IFERROR(INDEX($AB:$CA,MATCH(B32&amp;G33,$CF:$CF,0),MATCH($B$4,$AB$4:$CA$4,0)),"")</f>
        <v/>
      </c>
      <c r="H32" s="234" t="str">
        <f>IFERROR(INDEX($AB:$CA,MATCH(B32&amp;H33,$CF:$CF,0),MATCH($B$4,$AB$4:$CA$4,0)),"")</f>
        <v/>
      </c>
      <c r="I32" s="234" t="str">
        <f>IFERROR(INDEX($AB:$CA,MATCH(B32&amp;I33,$CF:$CF,0),MATCH($B$4,$AB$4:$CA$4,0)),"")</f>
        <v/>
      </c>
      <c r="J32" s="234" t="str">
        <f>IFERROR(INDEX($AB:$CA,MATCH(B32&amp;J33,$CF:$CF,0),MATCH($B$4,$AB$4:$CA$4,0)),"")</f>
        <v/>
      </c>
      <c r="K32" s="243" t="str">
        <f>IFERROR(INDEX($AB:$CA,MATCH(B32&amp;K33,$CF:$CF,0),MATCH($B$4,$AB$4:$CA$4,0)),"")</f>
        <v/>
      </c>
      <c r="L32" s="427">
        <f>IFERROR(INDEX($AB:$CA,MATCH(B32&amp;L33,$CF:$CF,0),MATCH($B$4,$AB$4:$CA$4,0)),"")</f>
        <v>0.99855734254881034</v>
      </c>
      <c r="M32" s="234" t="str">
        <f>IFERROR(INDEX($AB:$CA,MATCH(B32&amp;M33,$CF:$CF,0),MATCH($B$4,$AB$4:$CA$4,0)),"")</f>
        <v/>
      </c>
      <c r="N32" s="234" t="str">
        <f>IFERROR(INDEX($AB:$CA,MATCH(B32&amp;N33,$CF:$CF,0),MATCH($B$4,$AB$4:$CA$4,0)),"")</f>
        <v/>
      </c>
      <c r="O32" s="234" t="str">
        <f>IFERROR(INDEX($AB:$CA,MATCH(B32&amp;O33,$CF:$CF,0),MATCH($B$4,$AB$4:$CA$4,0)),"")</f>
        <v/>
      </c>
      <c r="P32" s="234" t="str">
        <f>IFERROR(INDEX($AB:$CA,MATCH(B32&amp;P33,$CF:$CF,0),MATCH($B$4,$AB$4:$CA$4,0)),"")</f>
        <v/>
      </c>
      <c r="Q32" s="243" t="str">
        <f>IFERROR(INDEX($AB:$CA,MATCH(B32&amp;Q33,$CF:$CF,0),MATCH($B$4,$AB$4:$CA$4,0)),"")</f>
        <v/>
      </c>
      <c r="R32" s="425">
        <f>IFERROR(INDEX($AB:$CA,MATCH(B32&amp;R33,$CF:$CF,0),MATCH($B$4,$AB$4:$CA$4,0)),"")</f>
        <v>1.009879276774436</v>
      </c>
      <c r="S32" s="425">
        <f>IFERROR(INDEX($AB:$CA,MATCH(B32&amp;S33,$CF:$CF,0),MATCH($B$4,$AB$4:$CA$4,0)),"")</f>
        <v>1.009879276774436</v>
      </c>
      <c r="T32" s="329">
        <f>IFERROR(INDEX($AB:$CA,MATCH(B32&amp;T33,$CF:$CF,0),MATCH($B$4,$AB$4:$CA$4,0)),"")</f>
        <v>1.009879276774436</v>
      </c>
      <c r="U32" s="234"/>
      <c r="V32" s="234"/>
      <c r="W32" s="234"/>
      <c r="X32" s="234"/>
      <c r="Y32" s="234"/>
      <c r="Z32" s="428"/>
      <c r="AB32" s="217" t="s">
        <v>207</v>
      </c>
      <c r="AC32" s="218" t="s">
        <v>516</v>
      </c>
      <c r="AD32" s="218" t="s">
        <v>207</v>
      </c>
      <c r="AE32" s="218" t="s">
        <v>516</v>
      </c>
      <c r="AF32" s="218" t="s">
        <v>207</v>
      </c>
      <c r="AG32" s="218" t="s">
        <v>516</v>
      </c>
      <c r="AH32" s="219" t="s">
        <v>945</v>
      </c>
      <c r="AI32" s="220" t="s">
        <v>13377</v>
      </c>
      <c r="AJ32" s="220" t="s">
        <v>14154</v>
      </c>
      <c r="AK32" s="219" t="s">
        <v>945</v>
      </c>
      <c r="AL32" s="221" t="s">
        <v>12894</v>
      </c>
      <c r="AM32" s="222" t="s">
        <v>13346</v>
      </c>
      <c r="AN32" s="41">
        <v>100</v>
      </c>
      <c r="AO32" s="41">
        <v>121.2</v>
      </c>
      <c r="AP32" s="41">
        <v>34.700000000000003</v>
      </c>
      <c r="AQ32" s="41">
        <v>0</v>
      </c>
      <c r="AR32" s="41">
        <f>INDEX(lad_payment_mff[Non-specialised payment MFF],MATCH(AB32,lad_payment_mff[LAD21],0))</f>
        <v>1.0158048873677357</v>
      </c>
      <c r="AS32" s="41">
        <f>INDEX(lad_payment_mff[Specialised payment MFF],MATCH(AB32,lad_payment_mff[LAD21],0))</f>
        <v>1.0301360732917555</v>
      </c>
      <c r="AT32" s="41">
        <v>0.96462237457486832</v>
      </c>
      <c r="AU32" s="185"/>
      <c r="AV32" s="185"/>
      <c r="AW32" s="185"/>
      <c r="AX32" s="185"/>
      <c r="AY32" s="187"/>
      <c r="BB32" s="223"/>
      <c r="BC32" s="223"/>
      <c r="BD32" s="223"/>
      <c r="BE32" s="224"/>
      <c r="BF32" s="225"/>
      <c r="BG32" s="225"/>
      <c r="BH32" s="225"/>
      <c r="BI32" s="226"/>
      <c r="BJ32" s="187"/>
      <c r="BK32" s="187"/>
      <c r="BL32" s="227"/>
      <c r="BZ32" s="228">
        <f t="shared" si="0"/>
        <v>0.96462237457486832</v>
      </c>
      <c r="CA32" s="218">
        <v>27</v>
      </c>
      <c r="CB32" s="228">
        <f t="shared" si="1"/>
        <v>1.0858288808087446</v>
      </c>
      <c r="CC32" s="218"/>
      <c r="CD32" s="229" t="s">
        <v>14037</v>
      </c>
      <c r="CE32" s="230" t="s">
        <v>14062</v>
      </c>
      <c r="CF32" s="231" t="str">
        <f t="shared" si="2"/>
        <v>Fl</v>
      </c>
    </row>
    <row r="33" spans="2:84" ht="13.5" thickTop="1" x14ac:dyDescent="0.2">
      <c r="B33" s="429"/>
      <c r="C33" s="430" t="s">
        <v>14070</v>
      </c>
      <c r="D33" s="430" t="s">
        <v>14071</v>
      </c>
      <c r="E33" s="430" t="s">
        <v>14072</v>
      </c>
      <c r="F33" s="430" t="s">
        <v>14073</v>
      </c>
      <c r="G33" s="430" t="s">
        <v>14074</v>
      </c>
      <c r="H33" s="430" t="s">
        <v>14065</v>
      </c>
      <c r="I33" s="430" t="s">
        <v>14075</v>
      </c>
      <c r="J33" s="430" t="s">
        <v>14063</v>
      </c>
      <c r="K33" s="430" t="s">
        <v>14069</v>
      </c>
      <c r="L33" s="430" t="s">
        <v>14048</v>
      </c>
      <c r="M33" s="430" t="s">
        <v>14019</v>
      </c>
      <c r="N33" s="430" t="s">
        <v>14062</v>
      </c>
      <c r="O33" s="430" t="s">
        <v>14032</v>
      </c>
      <c r="P33" s="430" t="s">
        <v>14076</v>
      </c>
      <c r="Q33" s="430" t="s">
        <v>14026</v>
      </c>
      <c r="R33" s="430" t="s">
        <v>14015</v>
      </c>
      <c r="S33" s="430" t="s">
        <v>14068</v>
      </c>
      <c r="T33" s="430" t="s">
        <v>14077</v>
      </c>
      <c r="U33" s="430" t="s">
        <v>14058</v>
      </c>
      <c r="V33" s="430" t="s">
        <v>14041</v>
      </c>
      <c r="W33" s="430" t="s">
        <v>14036</v>
      </c>
      <c r="X33" s="430" t="s">
        <v>14078</v>
      </c>
      <c r="Y33" s="430" t="s">
        <v>14079</v>
      </c>
      <c r="Z33" s="431" t="s">
        <v>14080</v>
      </c>
      <c r="AB33" s="217" t="s">
        <v>385</v>
      </c>
      <c r="AC33" s="218" t="s">
        <v>694</v>
      </c>
      <c r="AD33" s="218" t="s">
        <v>385</v>
      </c>
      <c r="AE33" s="218" t="s">
        <v>694</v>
      </c>
      <c r="AF33" s="218" t="s">
        <v>14049</v>
      </c>
      <c r="AG33" s="218" t="s">
        <v>13400</v>
      </c>
      <c r="AH33" s="219" t="s">
        <v>954</v>
      </c>
      <c r="AI33" s="220" t="s">
        <v>13404</v>
      </c>
      <c r="AJ33" s="220" t="s">
        <v>14172</v>
      </c>
      <c r="AK33" s="219" t="s">
        <v>13398</v>
      </c>
      <c r="AL33" s="221" t="s">
        <v>12900</v>
      </c>
      <c r="AM33" s="222" t="s">
        <v>13340</v>
      </c>
      <c r="AN33" s="41">
        <v>100</v>
      </c>
      <c r="AO33" s="41">
        <v>91.4</v>
      </c>
      <c r="AP33" s="41">
        <v>14.7</v>
      </c>
      <c r="AQ33" s="41">
        <v>0</v>
      </c>
      <c r="AR33" s="41">
        <f>INDEX(lad_payment_mff[Non-specialised payment MFF],MATCH(AB33,lad_payment_mff[LAD21],0))</f>
        <v>1.0599551610012128</v>
      </c>
      <c r="AS33" s="41">
        <f>INDEX(lad_payment_mff[Specialised payment MFF],MATCH(AB33,lad_payment_mff[LAD21],0))</f>
        <v>1.1410757727268552</v>
      </c>
      <c r="AT33" s="41">
        <v>1.0064786430472803</v>
      </c>
      <c r="AU33" s="185"/>
      <c r="AV33" s="185"/>
      <c r="AW33" s="185"/>
      <c r="AX33" s="185"/>
      <c r="AY33" s="187"/>
      <c r="BB33" s="223"/>
      <c r="BC33" s="223"/>
      <c r="BD33" s="223"/>
      <c r="BE33" s="224"/>
      <c r="BF33" s="225"/>
      <c r="BG33" s="225"/>
      <c r="BH33" s="225"/>
      <c r="BI33" s="226"/>
      <c r="BJ33" s="187"/>
      <c r="BK33" s="187"/>
      <c r="BL33" s="227"/>
      <c r="BZ33" s="228">
        <f t="shared" si="0"/>
        <v>1.0064786430472803</v>
      </c>
      <c r="CA33" s="218">
        <v>28</v>
      </c>
      <c r="CB33" s="228">
        <f t="shared" si="1"/>
        <v>1.0822307917820893</v>
      </c>
      <c r="CC33" s="218"/>
      <c r="CD33" s="229" t="s">
        <v>14059</v>
      </c>
      <c r="CE33" s="230" t="s">
        <v>14058</v>
      </c>
      <c r="CF33" s="231" t="str">
        <f t="shared" si="2"/>
        <v>Qs</v>
      </c>
    </row>
    <row r="34" spans="2:84" x14ac:dyDescent="0.2">
      <c r="C34" s="234" t="str">
        <f>IFERROR(INDEX($AB:$CA,MATCH($B34&amp;C$33,$CF:$CF,0),MATCH($B$4,$AB$4:$CA$4,0)),"")</f>
        <v/>
      </c>
      <c r="O34" s="432" t="s">
        <v>13263</v>
      </c>
      <c r="Q34" s="432" t="s">
        <v>13263</v>
      </c>
      <c r="R34" s="432" t="s">
        <v>13263</v>
      </c>
      <c r="S34" s="432" t="s">
        <v>13263</v>
      </c>
      <c r="V34" s="41" t="s">
        <v>13263</v>
      </c>
      <c r="W34" s="41" t="s">
        <v>13263</v>
      </c>
      <c r="X34" s="41" t="s">
        <v>13263</v>
      </c>
      <c r="Y34" s="41" t="s">
        <v>13263</v>
      </c>
      <c r="Z34" s="41" t="s">
        <v>13263</v>
      </c>
      <c r="AB34" s="217" t="s">
        <v>313</v>
      </c>
      <c r="AC34" s="218" t="s">
        <v>622</v>
      </c>
      <c r="AD34" s="218" t="s">
        <v>313</v>
      </c>
      <c r="AE34" s="218" t="s">
        <v>622</v>
      </c>
      <c r="AF34" s="218" t="s">
        <v>14081</v>
      </c>
      <c r="AG34" s="218" t="s">
        <v>14082</v>
      </c>
      <c r="AH34" s="219" t="s">
        <v>960</v>
      </c>
      <c r="AI34" s="220" t="s">
        <v>13407</v>
      </c>
      <c r="AJ34" s="220" t="s">
        <v>14174</v>
      </c>
      <c r="AK34" s="219" t="s">
        <v>13402</v>
      </c>
      <c r="AL34" s="221" t="s">
        <v>12900</v>
      </c>
      <c r="AM34" s="222" t="s">
        <v>13340</v>
      </c>
      <c r="AN34" s="41">
        <v>100</v>
      </c>
      <c r="AO34" s="41">
        <v>89</v>
      </c>
      <c r="AP34" s="41">
        <v>19.600000000000001</v>
      </c>
      <c r="AQ34" s="41">
        <v>0</v>
      </c>
      <c r="AR34" s="41">
        <f>INDEX(lad_payment_mff[Non-specialised payment MFF],MATCH(AB34,lad_payment_mff[LAD21],0))</f>
        <v>1.02495784405313</v>
      </c>
      <c r="AS34" s="41">
        <f>INDEX(lad_payment_mff[Specialised payment MFF],MATCH(AB34,lad_payment_mff[LAD21],0))</f>
        <v>1.0885021571381692</v>
      </c>
      <c r="AT34" s="41">
        <v>0.96781310469859927</v>
      </c>
      <c r="AU34" s="185"/>
      <c r="AV34" s="185"/>
      <c r="AW34" s="185"/>
      <c r="AX34" s="185"/>
      <c r="AY34" s="187"/>
      <c r="BB34" s="223"/>
      <c r="BC34" s="223"/>
      <c r="BD34" s="223"/>
      <c r="BE34" s="224"/>
      <c r="BF34" s="225"/>
      <c r="BG34" s="225"/>
      <c r="BH34" s="225"/>
      <c r="BI34" s="226"/>
      <c r="BJ34" s="187"/>
      <c r="BK34" s="187"/>
      <c r="BL34" s="227"/>
      <c r="BZ34" s="228">
        <f t="shared" si="0"/>
        <v>0.96781310469859927</v>
      </c>
      <c r="CA34" s="218">
        <v>29</v>
      </c>
      <c r="CB34" s="228">
        <f t="shared" si="1"/>
        <v>1.0822307917820893</v>
      </c>
      <c r="CC34" s="218"/>
      <c r="CD34" s="229" t="s">
        <v>14054</v>
      </c>
      <c r="CE34" s="230" t="s">
        <v>14041</v>
      </c>
      <c r="CF34" s="231" t="str">
        <f t="shared" si="2"/>
        <v>Mt</v>
      </c>
    </row>
    <row r="35" spans="2:84" x14ac:dyDescent="0.2">
      <c r="AB35" s="217" t="s">
        <v>197</v>
      </c>
      <c r="AC35" s="218" t="s">
        <v>506</v>
      </c>
      <c r="AD35" s="218" t="s">
        <v>197</v>
      </c>
      <c r="AE35" s="218" t="s">
        <v>506</v>
      </c>
      <c r="AF35" s="218" t="s">
        <v>197</v>
      </c>
      <c r="AG35" s="218" t="s">
        <v>506</v>
      </c>
      <c r="AH35" s="219" t="s">
        <v>952</v>
      </c>
      <c r="AI35" s="220" t="s">
        <v>13415</v>
      </c>
      <c r="AJ35" s="220" t="s">
        <v>14181</v>
      </c>
      <c r="AK35" s="219" t="s">
        <v>13405</v>
      </c>
      <c r="AL35" s="221" t="s">
        <v>12902</v>
      </c>
      <c r="AM35" s="222" t="s">
        <v>12903</v>
      </c>
      <c r="AN35" s="41">
        <v>100</v>
      </c>
      <c r="AO35" s="41">
        <v>90.9</v>
      </c>
      <c r="AP35" s="41">
        <v>25.6</v>
      </c>
      <c r="AQ35" s="41">
        <v>0</v>
      </c>
      <c r="AR35" s="41">
        <f>INDEX(lad_payment_mff[Non-specialised payment MFF],MATCH(AB35,lad_payment_mff[LAD21],0))</f>
        <v>1.1508794756058296</v>
      </c>
      <c r="AS35" s="41">
        <f>INDEX(lad_payment_mff[Specialised payment MFF],MATCH(AB35,lad_payment_mff[LAD21],0))</f>
        <v>1.1634274287823887</v>
      </c>
      <c r="AT35" s="41">
        <v>1.0880089204719068</v>
      </c>
      <c r="AU35" s="185"/>
      <c r="AV35" s="185"/>
      <c r="AW35" s="185"/>
      <c r="AX35" s="185"/>
      <c r="AY35" s="187"/>
      <c r="BB35" s="223"/>
      <c r="BC35" s="223"/>
      <c r="BD35" s="223"/>
      <c r="BE35" s="224"/>
      <c r="BF35" s="225"/>
      <c r="BG35" s="225"/>
      <c r="BH35" s="225"/>
      <c r="BI35" s="226"/>
      <c r="BJ35" s="187"/>
      <c r="BK35" s="187"/>
      <c r="BL35" s="227"/>
      <c r="BZ35" s="228">
        <f t="shared" si="0"/>
        <v>1.0880089204719068</v>
      </c>
      <c r="CA35" s="218">
        <v>30</v>
      </c>
      <c r="CB35" s="228">
        <f t="shared" si="1"/>
        <v>1.0822307917820893</v>
      </c>
      <c r="CC35" s="218"/>
      <c r="CD35" s="229" t="s">
        <v>14045</v>
      </c>
      <c r="CE35" s="230" t="s">
        <v>14026</v>
      </c>
      <c r="CF35" s="231" t="str">
        <f t="shared" si="2"/>
        <v>Ro</v>
      </c>
    </row>
    <row r="36" spans="2:84" x14ac:dyDescent="0.2">
      <c r="AB36" s="217" t="s">
        <v>384</v>
      </c>
      <c r="AC36" s="218" t="s">
        <v>693</v>
      </c>
      <c r="AD36" s="218" t="s">
        <v>384</v>
      </c>
      <c r="AE36" s="218" t="s">
        <v>693</v>
      </c>
      <c r="AF36" s="218" t="s">
        <v>14049</v>
      </c>
      <c r="AG36" s="218" t="s">
        <v>13400</v>
      </c>
      <c r="AH36" s="219" t="s">
        <v>954</v>
      </c>
      <c r="AI36" s="220" t="s">
        <v>13404</v>
      </c>
      <c r="AJ36" s="220" t="s">
        <v>14172</v>
      </c>
      <c r="AK36" s="219" t="s">
        <v>13398</v>
      </c>
      <c r="AL36" s="221" t="s">
        <v>12900</v>
      </c>
      <c r="AM36" s="222" t="s">
        <v>13340</v>
      </c>
      <c r="AN36" s="41">
        <v>100</v>
      </c>
      <c r="AO36" s="41">
        <v>81.599999999999994</v>
      </c>
      <c r="AP36" s="41">
        <v>10</v>
      </c>
      <c r="AQ36" s="41">
        <v>0</v>
      </c>
      <c r="AR36" s="41">
        <f>INDEX(lad_payment_mff[Non-specialised payment MFF],MATCH(AB36,lad_payment_mff[LAD21],0))</f>
        <v>1.094189152337699</v>
      </c>
      <c r="AS36" s="41">
        <f>INDEX(lad_payment_mff[Specialised payment MFF],MATCH(AB36,lad_payment_mff[LAD21],0))</f>
        <v>1.1524514464351594</v>
      </c>
      <c r="AT36" s="41">
        <v>1.0064786430472803</v>
      </c>
      <c r="AU36" s="185"/>
      <c r="AV36" s="185"/>
      <c r="AW36" s="185"/>
      <c r="AX36" s="185"/>
      <c r="AY36" s="187"/>
      <c r="BB36" s="223"/>
      <c r="BC36" s="223"/>
      <c r="BD36" s="223"/>
      <c r="BE36" s="224"/>
      <c r="BF36" s="225"/>
      <c r="BG36" s="225"/>
      <c r="BH36" s="225"/>
      <c r="BI36" s="226"/>
      <c r="BJ36" s="187"/>
      <c r="BK36" s="187"/>
      <c r="BL36" s="227"/>
      <c r="BZ36" s="228">
        <f t="shared" si="0"/>
        <v>1.0064786430472803</v>
      </c>
      <c r="CA36" s="218">
        <v>31</v>
      </c>
      <c r="CB36" s="228">
        <f t="shared" si="1"/>
        <v>1.0822307917820893</v>
      </c>
      <c r="CC36" s="218"/>
      <c r="CD36" s="229" t="s">
        <v>14045</v>
      </c>
      <c r="CE36" s="230" t="s">
        <v>14058</v>
      </c>
      <c r="CF36" s="231" t="str">
        <f t="shared" si="2"/>
        <v>Rs</v>
      </c>
    </row>
    <row r="37" spans="2:84" x14ac:dyDescent="0.2">
      <c r="C37" s="234"/>
      <c r="AB37" s="217" t="s">
        <v>437</v>
      </c>
      <c r="AC37" s="218" t="s">
        <v>746</v>
      </c>
      <c r="AD37" s="218" t="s">
        <v>437</v>
      </c>
      <c r="AE37" s="218" t="s">
        <v>746</v>
      </c>
      <c r="AF37" s="218" t="s">
        <v>437</v>
      </c>
      <c r="AG37" s="218" t="s">
        <v>746</v>
      </c>
      <c r="AH37" s="219" t="s">
        <v>966</v>
      </c>
      <c r="AI37" s="220" t="s">
        <v>13431</v>
      </c>
      <c r="AJ37" s="220" t="s">
        <v>13432</v>
      </c>
      <c r="AK37" s="219" t="s">
        <v>13417</v>
      </c>
      <c r="AL37" s="221" t="s">
        <v>12904</v>
      </c>
      <c r="AM37" s="222" t="s">
        <v>13338</v>
      </c>
      <c r="AN37" s="41">
        <v>100</v>
      </c>
      <c r="AO37" s="41">
        <v>107.7</v>
      </c>
      <c r="AP37" s="41">
        <v>20.8</v>
      </c>
      <c r="AQ37" s="41">
        <v>0</v>
      </c>
      <c r="AR37" s="41">
        <f>INDEX(lad_payment_mff[Non-specialised payment MFF],MATCH(AB37,lad_payment_mff[LAD21],0))</f>
        <v>1.0321449046464697</v>
      </c>
      <c r="AS37" s="41">
        <f>INDEX(lad_payment_mff[Specialised payment MFF],MATCH(AB37,lad_payment_mff[LAD21],0))</f>
        <v>1.0548581563401191</v>
      </c>
      <c r="AT37" s="41">
        <v>1.009879276774436</v>
      </c>
      <c r="AU37" s="185"/>
      <c r="AV37" s="185"/>
      <c r="AW37" s="185"/>
      <c r="AX37" s="185"/>
      <c r="AY37" s="187"/>
      <c r="BB37" s="223"/>
      <c r="BC37" s="223"/>
      <c r="BD37" s="223"/>
      <c r="BE37" s="224"/>
      <c r="BF37" s="225"/>
      <c r="BG37" s="225"/>
      <c r="BH37" s="225"/>
      <c r="BI37" s="226"/>
      <c r="BJ37" s="187"/>
      <c r="BK37" s="187"/>
      <c r="BL37" s="227"/>
      <c r="BZ37" s="228">
        <f t="shared" si="0"/>
        <v>1.009879276774436</v>
      </c>
      <c r="CA37" s="218">
        <v>32</v>
      </c>
      <c r="CB37" s="228">
        <f t="shared" si="1"/>
        <v>1.0822307917820893</v>
      </c>
      <c r="CC37" s="218"/>
      <c r="CD37" s="229" t="s">
        <v>14014</v>
      </c>
      <c r="CE37" s="230" t="s">
        <v>14068</v>
      </c>
      <c r="CF37" s="231" t="str">
        <f t="shared" si="2"/>
        <v>Zq</v>
      </c>
    </row>
    <row r="38" spans="2:84" x14ac:dyDescent="0.2">
      <c r="C38" s="234"/>
      <c r="AB38" s="217" t="s">
        <v>455</v>
      </c>
      <c r="AC38" s="218" t="s">
        <v>764</v>
      </c>
      <c r="AD38" s="218" t="s">
        <v>455</v>
      </c>
      <c r="AE38" s="218" t="s">
        <v>764</v>
      </c>
      <c r="AF38" s="218" t="s">
        <v>455</v>
      </c>
      <c r="AG38" s="218" t="s">
        <v>764</v>
      </c>
      <c r="AH38" s="219" t="s">
        <v>1063</v>
      </c>
      <c r="AI38" s="220" t="s">
        <v>13423</v>
      </c>
      <c r="AJ38" s="220" t="s">
        <v>14187</v>
      </c>
      <c r="AK38" s="219" t="s">
        <v>1063</v>
      </c>
      <c r="AL38" s="221" t="s">
        <v>12906</v>
      </c>
      <c r="AM38" s="222" t="s">
        <v>13339</v>
      </c>
      <c r="AN38" s="41">
        <v>100</v>
      </c>
      <c r="AO38" s="41">
        <v>114.1</v>
      </c>
      <c r="AP38" s="41">
        <v>26.4</v>
      </c>
      <c r="AQ38" s="41">
        <v>0</v>
      </c>
      <c r="AR38" s="41">
        <f>INDEX(lad_payment_mff[Non-specialised payment MFF],MATCH(AB38,lad_payment_mff[LAD21],0))</f>
        <v>1.0557862706881533</v>
      </c>
      <c r="AS38" s="41">
        <f>INDEX(lad_payment_mff[Specialised payment MFF],MATCH(AB38,lad_payment_mff[LAD21],0))</f>
        <v>1.0561317502927678</v>
      </c>
      <c r="AT38" s="41">
        <v>0.99323440699426147</v>
      </c>
      <c r="AU38" s="185"/>
      <c r="AV38" s="185"/>
      <c r="AW38" s="185"/>
      <c r="AX38" s="185"/>
      <c r="AY38" s="187"/>
      <c r="BB38" s="223"/>
      <c r="BC38" s="223"/>
      <c r="BD38" s="223"/>
      <c r="BE38" s="224"/>
      <c r="BF38" s="225"/>
      <c r="BG38" s="225"/>
      <c r="BH38" s="225"/>
      <c r="BI38" s="226"/>
      <c r="BJ38" s="187"/>
      <c r="BK38" s="187"/>
      <c r="BL38" s="227"/>
      <c r="BZ38" s="228">
        <f t="shared" si="0"/>
        <v>0.99323440699426147</v>
      </c>
      <c r="CA38" s="218">
        <v>33</v>
      </c>
      <c r="CB38" s="228">
        <f t="shared" si="1"/>
        <v>1.0822307917820893</v>
      </c>
      <c r="CC38" s="218"/>
      <c r="CD38" s="229" t="s">
        <v>14064</v>
      </c>
      <c r="CE38" s="230" t="s">
        <v>14075</v>
      </c>
      <c r="CF38" s="231" t="str">
        <f t="shared" si="2"/>
        <v>Tg</v>
      </c>
    </row>
    <row r="39" spans="2:84" x14ac:dyDescent="0.2">
      <c r="AB39" s="217" t="s">
        <v>312</v>
      </c>
      <c r="AC39" s="218" t="s">
        <v>621</v>
      </c>
      <c r="AD39" s="218" t="s">
        <v>312</v>
      </c>
      <c r="AE39" s="218" t="s">
        <v>621</v>
      </c>
      <c r="AF39" s="218" t="s">
        <v>14081</v>
      </c>
      <c r="AG39" s="218" t="s">
        <v>14082</v>
      </c>
      <c r="AH39" s="219" t="s">
        <v>960</v>
      </c>
      <c r="AI39" s="220" t="s">
        <v>13407</v>
      </c>
      <c r="AJ39" s="220" t="s">
        <v>14174</v>
      </c>
      <c r="AK39" s="219" t="s">
        <v>13402</v>
      </c>
      <c r="AL39" s="221" t="s">
        <v>12900</v>
      </c>
      <c r="AM39" s="222" t="s">
        <v>13340</v>
      </c>
      <c r="AN39" s="41">
        <v>100</v>
      </c>
      <c r="AO39" s="41">
        <v>76.8</v>
      </c>
      <c r="AP39" s="41">
        <v>11.8</v>
      </c>
      <c r="AQ39" s="41">
        <v>0</v>
      </c>
      <c r="AR39" s="41">
        <f>INDEX(lad_payment_mff[Non-specialised payment MFF],MATCH(AB39,lad_payment_mff[LAD21],0))</f>
        <v>1.0209205466913367</v>
      </c>
      <c r="AS39" s="41">
        <f>INDEX(lad_payment_mff[Specialised payment MFF],MATCH(AB39,lad_payment_mff[LAD21],0))</f>
        <v>1.098975852307599</v>
      </c>
      <c r="AT39" s="41">
        <v>0.96781310469859927</v>
      </c>
      <c r="AU39" s="185"/>
      <c r="AV39" s="185"/>
      <c r="AW39" s="185"/>
      <c r="AX39" s="185"/>
      <c r="AY39" s="187"/>
      <c r="BB39" s="223"/>
      <c r="BC39" s="223"/>
      <c r="BD39" s="223"/>
      <c r="BE39" s="224"/>
      <c r="BF39" s="225"/>
      <c r="BG39" s="225"/>
      <c r="BH39" s="225"/>
      <c r="BI39" s="226"/>
      <c r="BJ39" s="187"/>
      <c r="BK39" s="187"/>
      <c r="BL39" s="227"/>
      <c r="BZ39" s="228">
        <f t="shared" si="0"/>
        <v>0.96781310469859927</v>
      </c>
      <c r="CA39" s="218">
        <v>34</v>
      </c>
      <c r="CB39" s="228">
        <f t="shared" si="1"/>
        <v>1.0315332816591265</v>
      </c>
      <c r="CC39" s="218"/>
      <c r="CD39" s="229" t="s">
        <v>14054</v>
      </c>
      <c r="CE39" s="230" t="s">
        <v>14058</v>
      </c>
      <c r="CF39" s="231" t="str">
        <f t="shared" si="2"/>
        <v>Ms</v>
      </c>
    </row>
    <row r="40" spans="2:84" x14ac:dyDescent="0.2">
      <c r="AB40" s="217" t="s">
        <v>196</v>
      </c>
      <c r="AC40" s="218" t="s">
        <v>505</v>
      </c>
      <c r="AD40" s="218" t="s">
        <v>196</v>
      </c>
      <c r="AE40" s="218" t="s">
        <v>505</v>
      </c>
      <c r="AF40" s="218" t="s">
        <v>196</v>
      </c>
      <c r="AG40" s="218" t="s">
        <v>505</v>
      </c>
      <c r="AH40" s="219" t="s">
        <v>935</v>
      </c>
      <c r="AI40" s="220" t="s">
        <v>13409</v>
      </c>
      <c r="AJ40" s="220" t="s">
        <v>14175</v>
      </c>
      <c r="AK40" s="219" t="s">
        <v>935</v>
      </c>
      <c r="AL40" s="221" t="s">
        <v>12902</v>
      </c>
      <c r="AM40" s="222" t="s">
        <v>12903</v>
      </c>
      <c r="AN40" s="41">
        <v>100</v>
      </c>
      <c r="AO40" s="41">
        <v>78.099999999999994</v>
      </c>
      <c r="AP40" s="41">
        <v>14.2</v>
      </c>
      <c r="AQ40" s="41">
        <v>0</v>
      </c>
      <c r="AR40" s="41">
        <f>INDEX(lad_payment_mff[Non-specialised payment MFF],MATCH(AB40,lad_payment_mff[LAD21],0))</f>
        <v>1.1547414699977552</v>
      </c>
      <c r="AS40" s="41">
        <f>INDEX(lad_payment_mff[Specialised payment MFF],MATCH(AB40,lad_payment_mff[LAD21],0))</f>
        <v>1.1574715490536005</v>
      </c>
      <c r="AT40" s="41">
        <v>1.0862150497974226</v>
      </c>
      <c r="AU40" s="185"/>
      <c r="AV40" s="185"/>
      <c r="AW40" s="185"/>
      <c r="AX40" s="185"/>
      <c r="AY40" s="187"/>
      <c r="BB40" s="223"/>
      <c r="BC40" s="223"/>
      <c r="BD40" s="223"/>
      <c r="BE40" s="224"/>
      <c r="BF40" s="225"/>
      <c r="BG40" s="225"/>
      <c r="BH40" s="225"/>
      <c r="BI40" s="226"/>
      <c r="BJ40" s="187"/>
      <c r="BK40" s="187"/>
      <c r="BL40" s="227"/>
      <c r="BZ40" s="228">
        <f t="shared" si="0"/>
        <v>1.0862150497974226</v>
      </c>
      <c r="CA40" s="218">
        <v>35</v>
      </c>
      <c r="CB40" s="228">
        <f t="shared" si="1"/>
        <v>1.0315332816591265</v>
      </c>
      <c r="CC40" s="218"/>
      <c r="CD40" s="229" t="s">
        <v>14053</v>
      </c>
      <c r="CE40" s="230" t="s">
        <v>14058</v>
      </c>
      <c r="CF40" s="231" t="str">
        <f t="shared" si="2"/>
        <v>Vs</v>
      </c>
    </row>
    <row r="41" spans="2:84" x14ac:dyDescent="0.2">
      <c r="AB41" s="217" t="s">
        <v>250</v>
      </c>
      <c r="AC41" s="218" t="s">
        <v>559</v>
      </c>
      <c r="AD41" s="218" t="s">
        <v>250</v>
      </c>
      <c r="AE41" s="218" t="s">
        <v>559</v>
      </c>
      <c r="AF41" s="218" t="s">
        <v>14083</v>
      </c>
      <c r="AG41" s="218" t="s">
        <v>14084</v>
      </c>
      <c r="AH41" s="219" t="s">
        <v>1002</v>
      </c>
      <c r="AI41" s="220" t="s">
        <v>13386</v>
      </c>
      <c r="AJ41" s="220" t="s">
        <v>14161</v>
      </c>
      <c r="AK41" s="219" t="s">
        <v>1002</v>
      </c>
      <c r="AL41" s="221" t="s">
        <v>12898</v>
      </c>
      <c r="AM41" s="222" t="s">
        <v>12899</v>
      </c>
      <c r="AN41" s="41">
        <v>100</v>
      </c>
      <c r="AO41" s="41">
        <v>83</v>
      </c>
      <c r="AP41" s="41">
        <v>11.7</v>
      </c>
      <c r="AQ41" s="41">
        <v>0</v>
      </c>
      <c r="AR41" s="41">
        <f>INDEX(lad_payment_mff[Non-specialised payment MFF],MATCH(AB41,lad_payment_mff[LAD21],0))</f>
        <v>1.0341359866106272</v>
      </c>
      <c r="AS41" s="41">
        <f>INDEX(lad_payment_mff[Specialised payment MFF],MATCH(AB41,lad_payment_mff[LAD21],0))</f>
        <v>1.0434336498877794</v>
      </c>
      <c r="AT41" s="41">
        <v>0.96680172859239544</v>
      </c>
      <c r="AU41" s="185"/>
      <c r="AV41" s="185"/>
      <c r="AW41" s="185"/>
      <c r="AX41" s="185"/>
      <c r="AY41" s="187"/>
      <c r="BB41" s="223"/>
      <c r="BC41" s="223"/>
      <c r="BD41" s="223"/>
      <c r="BE41" s="224"/>
      <c r="BF41" s="225"/>
      <c r="BG41" s="225"/>
      <c r="BH41" s="225"/>
      <c r="BI41" s="226"/>
      <c r="BJ41" s="187"/>
      <c r="BK41" s="187"/>
      <c r="BL41" s="227"/>
      <c r="BZ41" s="228">
        <f t="shared" si="0"/>
        <v>0.96680172859239544</v>
      </c>
      <c r="CA41" s="218">
        <v>36</v>
      </c>
      <c r="CB41" s="228">
        <f t="shared" si="1"/>
        <v>1.0315332816591265</v>
      </c>
      <c r="CC41" s="218"/>
      <c r="CD41" s="229" t="s">
        <v>14057</v>
      </c>
      <c r="CE41" s="230" t="s">
        <v>14069</v>
      </c>
      <c r="CF41" s="231" t="str">
        <f t="shared" si="2"/>
        <v>Oi</v>
      </c>
    </row>
    <row r="42" spans="2:84" x14ac:dyDescent="0.2">
      <c r="AB42" s="217" t="s">
        <v>357</v>
      </c>
      <c r="AC42" s="218" t="s">
        <v>666</v>
      </c>
      <c r="AD42" s="218" t="s">
        <v>357</v>
      </c>
      <c r="AE42" s="218" t="s">
        <v>666</v>
      </c>
      <c r="AF42" s="218" t="s">
        <v>14085</v>
      </c>
      <c r="AG42" s="218" t="s">
        <v>14086</v>
      </c>
      <c r="AH42" s="219" t="s">
        <v>937</v>
      </c>
      <c r="AI42" s="220" t="s">
        <v>13401</v>
      </c>
      <c r="AJ42" s="220" t="s">
        <v>14170</v>
      </c>
      <c r="AK42" s="219" t="s">
        <v>13395</v>
      </c>
      <c r="AL42" s="221" t="s">
        <v>12900</v>
      </c>
      <c r="AM42" s="222" t="s">
        <v>13340</v>
      </c>
      <c r="AN42" s="41">
        <v>100</v>
      </c>
      <c r="AO42" s="41">
        <v>86.8</v>
      </c>
      <c r="AP42" s="41">
        <v>18</v>
      </c>
      <c r="AQ42" s="41">
        <v>0</v>
      </c>
      <c r="AR42" s="41">
        <f>INDEX(lad_payment_mff[Non-specialised payment MFF],MATCH(AB42,lad_payment_mff[LAD21],0))</f>
        <v>1.1239921717164332</v>
      </c>
      <c r="AS42" s="41">
        <f>INDEX(lad_payment_mff[Specialised payment MFF],MATCH(AB42,lad_payment_mff[LAD21],0))</f>
        <v>1.1585746190665771</v>
      </c>
      <c r="AT42" s="41">
        <v>1.0186896053225076</v>
      </c>
      <c r="AU42" s="185"/>
      <c r="AV42" s="185"/>
      <c r="AW42" s="185"/>
      <c r="AX42" s="185"/>
      <c r="AY42" s="187"/>
      <c r="BB42" s="223"/>
      <c r="BC42" s="223"/>
      <c r="BD42" s="223"/>
      <c r="BE42" s="224"/>
      <c r="BF42" s="225"/>
      <c r="BG42" s="225"/>
      <c r="BH42" s="225"/>
      <c r="BI42" s="226"/>
      <c r="BJ42" s="187"/>
      <c r="BK42" s="187"/>
      <c r="BL42" s="227"/>
      <c r="BZ42" s="228">
        <f t="shared" si="0"/>
        <v>1.0186896053225076</v>
      </c>
      <c r="CA42" s="218">
        <v>37</v>
      </c>
      <c r="CB42" s="228">
        <f t="shared" si="1"/>
        <v>1.0315332816591265</v>
      </c>
      <c r="CC42" s="218"/>
      <c r="CD42" s="229" t="s">
        <v>14040</v>
      </c>
      <c r="CE42" s="230" t="s">
        <v>14068</v>
      </c>
      <c r="CF42" s="231" t="str">
        <f t="shared" si="2"/>
        <v>Pq</v>
      </c>
    </row>
    <row r="43" spans="2:84" x14ac:dyDescent="0.2">
      <c r="AB43" s="217" t="s">
        <v>297</v>
      </c>
      <c r="AC43" s="218" t="s">
        <v>606</v>
      </c>
      <c r="AD43" s="218" t="s">
        <v>297</v>
      </c>
      <c r="AE43" s="218" t="s">
        <v>606</v>
      </c>
      <c r="AF43" s="218" t="s">
        <v>14029</v>
      </c>
      <c r="AG43" s="218" t="s">
        <v>14030</v>
      </c>
      <c r="AH43" s="219" t="s">
        <v>943</v>
      </c>
      <c r="AI43" s="220" t="s">
        <v>13391</v>
      </c>
      <c r="AJ43" s="220" t="s">
        <v>14164</v>
      </c>
      <c r="AK43" s="219" t="s">
        <v>943</v>
      </c>
      <c r="AL43" s="221" t="s">
        <v>12898</v>
      </c>
      <c r="AM43" s="222" t="s">
        <v>12899</v>
      </c>
      <c r="AN43" s="41">
        <v>100</v>
      </c>
      <c r="AO43" s="41">
        <v>92.6</v>
      </c>
      <c r="AP43" s="41">
        <v>14.2</v>
      </c>
      <c r="AQ43" s="41">
        <v>0</v>
      </c>
      <c r="AR43" s="41">
        <f>INDEX(lad_payment_mff[Non-specialised payment MFF],MATCH(AB43,lad_payment_mff[LAD21],0))</f>
        <v>1.0304180622102561</v>
      </c>
      <c r="AS43" s="41">
        <f>INDEX(lad_payment_mff[Specialised payment MFF],MATCH(AB43,lad_payment_mff[LAD21],0))</f>
        <v>1.0391649153363405</v>
      </c>
      <c r="AT43" s="41">
        <v>0.96664234158970985</v>
      </c>
      <c r="AU43" s="185"/>
      <c r="AV43" s="185"/>
      <c r="AW43" s="185"/>
      <c r="AX43" s="185"/>
      <c r="AY43" s="187"/>
      <c r="BB43" s="223"/>
      <c r="BC43" s="223"/>
      <c r="BD43" s="223"/>
      <c r="BE43" s="224"/>
      <c r="BF43" s="225"/>
      <c r="BG43" s="225"/>
      <c r="BH43" s="225"/>
      <c r="BI43" s="226"/>
      <c r="BJ43" s="187"/>
      <c r="BK43" s="187"/>
      <c r="BL43" s="227"/>
      <c r="BZ43" s="228">
        <f t="shared" si="0"/>
        <v>0.96664234158970985</v>
      </c>
      <c r="CA43" s="218">
        <v>38</v>
      </c>
      <c r="CB43" s="228">
        <f t="shared" si="1"/>
        <v>1.0315332816591265</v>
      </c>
      <c r="CC43" s="218"/>
      <c r="CD43" s="229" t="s">
        <v>14050</v>
      </c>
      <c r="CE43" s="230" t="s">
        <v>14032</v>
      </c>
      <c r="CF43" s="231" t="str">
        <f t="shared" si="2"/>
        <v>Lm</v>
      </c>
    </row>
    <row r="44" spans="2:84" x14ac:dyDescent="0.2">
      <c r="AB44" s="217" t="s">
        <v>421</v>
      </c>
      <c r="AC44" s="218" t="s">
        <v>730</v>
      </c>
      <c r="AD44" s="218" t="s">
        <v>421</v>
      </c>
      <c r="AE44" s="218" t="s">
        <v>730</v>
      </c>
      <c r="AF44" s="218" t="s">
        <v>421</v>
      </c>
      <c r="AG44" s="218" t="s">
        <v>730</v>
      </c>
      <c r="AH44" s="219" t="s">
        <v>1133</v>
      </c>
      <c r="AI44" s="220" t="s">
        <v>13419</v>
      </c>
      <c r="AJ44" s="220" t="s">
        <v>14185</v>
      </c>
      <c r="AK44" s="219" t="s">
        <v>13413</v>
      </c>
      <c r="AL44" s="221" t="s">
        <v>12904</v>
      </c>
      <c r="AM44" s="222" t="s">
        <v>13338</v>
      </c>
      <c r="AN44" s="41">
        <v>98.796475706503855</v>
      </c>
      <c r="AO44" s="41">
        <v>76.900000000000006</v>
      </c>
      <c r="AP44" s="41">
        <v>10.1</v>
      </c>
      <c r="AQ44" s="41">
        <v>0</v>
      </c>
      <c r="AR44" s="41">
        <f>INDEX(lad_payment_mff[Non-specialised payment MFF],MATCH(AB44,lad_payment_mff[LAD21],0))</f>
        <v>1.0969377984266271</v>
      </c>
      <c r="AS44" s="41">
        <f>INDEX(lad_payment_mff[Specialised payment MFF],MATCH(AB44,lad_payment_mff[LAD21],0))</f>
        <v>1.1064448377378018</v>
      </c>
      <c r="AT44" s="41">
        <v>1.0315332816591265</v>
      </c>
      <c r="AU44" s="185"/>
      <c r="AV44" s="185"/>
      <c r="AW44" s="185"/>
      <c r="AX44" s="185"/>
      <c r="AY44" s="187"/>
      <c r="BB44" s="223"/>
      <c r="BC44" s="223"/>
      <c r="BD44" s="223"/>
      <c r="BE44" s="224"/>
      <c r="BF44" s="225"/>
      <c r="BG44" s="225"/>
      <c r="BH44" s="225"/>
      <c r="BI44" s="226"/>
      <c r="BJ44" s="187"/>
      <c r="BK44" s="187"/>
      <c r="BL44" s="227"/>
      <c r="BZ44" s="228">
        <f t="shared" si="0"/>
        <v>1.0315332816591265</v>
      </c>
      <c r="CA44" s="218">
        <v>39</v>
      </c>
      <c r="CB44" s="228">
        <f t="shared" si="1"/>
        <v>1.0315332816591265</v>
      </c>
      <c r="CC44" s="218"/>
      <c r="CD44" s="229" t="s">
        <v>14045</v>
      </c>
      <c r="CE44" s="230" t="s">
        <v>14032</v>
      </c>
      <c r="CF44" s="231" t="str">
        <f t="shared" si="2"/>
        <v>Rm</v>
      </c>
    </row>
    <row r="45" spans="2:84" x14ac:dyDescent="0.2">
      <c r="AB45" s="217" t="s">
        <v>339</v>
      </c>
      <c r="AC45" s="218" t="s">
        <v>648</v>
      </c>
      <c r="AD45" s="218" t="s">
        <v>339</v>
      </c>
      <c r="AE45" s="218" t="s">
        <v>648</v>
      </c>
      <c r="AF45" s="218" t="s">
        <v>14087</v>
      </c>
      <c r="AG45" s="218" t="s">
        <v>14088</v>
      </c>
      <c r="AH45" s="219" t="s">
        <v>971</v>
      </c>
      <c r="AI45" s="220" t="s">
        <v>13380</v>
      </c>
      <c r="AJ45" s="220" t="s">
        <v>14157</v>
      </c>
      <c r="AK45" s="219" t="s">
        <v>971</v>
      </c>
      <c r="AL45" s="221" t="s">
        <v>12896</v>
      </c>
      <c r="AM45" s="222" t="s">
        <v>13341</v>
      </c>
      <c r="AN45" s="41">
        <v>100</v>
      </c>
      <c r="AO45" s="41">
        <v>140.4</v>
      </c>
      <c r="AP45" s="41">
        <v>37.799999999999997</v>
      </c>
      <c r="AQ45" s="41">
        <v>0</v>
      </c>
      <c r="AR45" s="41">
        <f>INDEX(lad_payment_mff[Non-specialised payment MFF],MATCH(AB45,lad_payment_mff[LAD21],0))</f>
        <v>1.0221471341377035</v>
      </c>
      <c r="AS45" s="41">
        <f>INDEX(lad_payment_mff[Specialised payment MFF],MATCH(AB45,lad_payment_mff[LAD21],0))</f>
        <v>1.0244106506754225</v>
      </c>
      <c r="AT45" s="41">
        <v>0.96020134518884181</v>
      </c>
      <c r="AU45" s="185"/>
      <c r="AV45" s="185"/>
      <c r="AW45" s="185"/>
      <c r="AX45" s="185"/>
      <c r="AY45" s="187"/>
      <c r="BB45" s="223"/>
      <c r="BC45" s="223"/>
      <c r="BD45" s="223"/>
      <c r="BE45" s="224"/>
      <c r="BF45" s="225"/>
      <c r="BG45" s="225"/>
      <c r="BH45" s="225"/>
      <c r="BI45" s="226"/>
      <c r="BJ45" s="187"/>
      <c r="BK45" s="187"/>
      <c r="BL45" s="227"/>
      <c r="BZ45" s="228">
        <f t="shared" si="0"/>
        <v>0.96020134518884181</v>
      </c>
      <c r="CA45" s="218">
        <v>40</v>
      </c>
      <c r="CB45" s="228">
        <f t="shared" si="1"/>
        <v>1.0315332816591265</v>
      </c>
      <c r="CC45" s="218"/>
      <c r="CD45" s="229" t="s">
        <v>14033</v>
      </c>
      <c r="CE45" s="230" t="s">
        <v>14069</v>
      </c>
      <c r="CF45" s="231" t="str">
        <f t="shared" si="2"/>
        <v>Ei</v>
      </c>
    </row>
    <row r="46" spans="2:84" x14ac:dyDescent="0.2">
      <c r="AB46" s="217" t="s">
        <v>236</v>
      </c>
      <c r="AC46" s="218" t="s">
        <v>545</v>
      </c>
      <c r="AD46" s="218" t="s">
        <v>236</v>
      </c>
      <c r="AE46" s="218" t="s">
        <v>545</v>
      </c>
      <c r="AF46" s="218" t="s">
        <v>236</v>
      </c>
      <c r="AG46" s="218" t="s">
        <v>545</v>
      </c>
      <c r="AH46" s="219" t="s">
        <v>1031</v>
      </c>
      <c r="AI46" s="220" t="s">
        <v>13379</v>
      </c>
      <c r="AJ46" s="220" t="s">
        <v>14156</v>
      </c>
      <c r="AK46" s="219" t="s">
        <v>1031</v>
      </c>
      <c r="AL46" s="221" t="s">
        <v>12896</v>
      </c>
      <c r="AM46" s="222" t="s">
        <v>13341</v>
      </c>
      <c r="AN46" s="41">
        <v>100</v>
      </c>
      <c r="AO46" s="41">
        <v>112.7</v>
      </c>
      <c r="AP46" s="41">
        <v>23.7</v>
      </c>
      <c r="AQ46" s="41">
        <v>0</v>
      </c>
      <c r="AR46" s="41">
        <f>INDEX(lad_payment_mff[Non-specialised payment MFF],MATCH(AB46,lad_payment_mff[LAD21],0))</f>
        <v>1.039160655828917</v>
      </c>
      <c r="AS46" s="41">
        <f>INDEX(lad_payment_mff[Specialised payment MFF],MATCH(AB46,lad_payment_mff[LAD21],0))</f>
        <v>1.0400201066053196</v>
      </c>
      <c r="AT46" s="41">
        <v>0.97757508056422171</v>
      </c>
      <c r="AU46" s="185"/>
      <c r="AV46" s="185"/>
      <c r="AW46" s="185"/>
      <c r="AX46" s="185"/>
      <c r="AY46" s="187"/>
      <c r="BB46" s="223"/>
      <c r="BC46" s="223"/>
      <c r="BD46" s="223"/>
      <c r="BE46" s="224"/>
      <c r="BF46" s="225"/>
      <c r="BG46" s="225"/>
      <c r="BH46" s="225"/>
      <c r="BI46" s="226"/>
      <c r="BJ46" s="187"/>
      <c r="BK46" s="187"/>
      <c r="BL46" s="227"/>
      <c r="BZ46" s="228">
        <f t="shared" si="0"/>
        <v>0.97757508056422171</v>
      </c>
      <c r="CA46" s="218">
        <v>41</v>
      </c>
      <c r="CB46" s="228">
        <f t="shared" si="1"/>
        <v>1.0315332816591265</v>
      </c>
      <c r="CC46" s="218"/>
      <c r="CD46" s="229" t="s">
        <v>14046</v>
      </c>
      <c r="CE46" s="230" t="s">
        <v>14048</v>
      </c>
      <c r="CF46" s="231" t="str">
        <f t="shared" si="2"/>
        <v>Ij</v>
      </c>
    </row>
    <row r="47" spans="2:84" x14ac:dyDescent="0.2">
      <c r="AB47" s="217" t="s">
        <v>206</v>
      </c>
      <c r="AC47" s="218" t="s">
        <v>515</v>
      </c>
      <c r="AD47" s="218" t="s">
        <v>206</v>
      </c>
      <c r="AE47" s="218" t="s">
        <v>515</v>
      </c>
      <c r="AF47" s="218" t="s">
        <v>206</v>
      </c>
      <c r="AG47" s="218" t="s">
        <v>515</v>
      </c>
      <c r="AH47" s="219" t="s">
        <v>945</v>
      </c>
      <c r="AI47" s="220" t="s">
        <v>13377</v>
      </c>
      <c r="AJ47" s="220" t="s">
        <v>14154</v>
      </c>
      <c r="AK47" s="219" t="s">
        <v>945</v>
      </c>
      <c r="AL47" s="221" t="s">
        <v>12894</v>
      </c>
      <c r="AM47" s="222" t="s">
        <v>13346</v>
      </c>
      <c r="AN47" s="41">
        <v>100</v>
      </c>
      <c r="AO47" s="41">
        <v>110.3</v>
      </c>
      <c r="AP47" s="41">
        <v>26.4</v>
      </c>
      <c r="AQ47" s="41">
        <v>0</v>
      </c>
      <c r="AR47" s="41">
        <f>INDEX(lad_payment_mff[Non-specialised payment MFF],MATCH(AB47,lad_payment_mff[LAD21],0))</f>
        <v>1.0193493715589883</v>
      </c>
      <c r="AS47" s="41">
        <f>INDEX(lad_payment_mff[Specialised payment MFF],MATCH(AB47,lad_payment_mff[LAD21],0))</f>
        <v>1.0303152077168525</v>
      </c>
      <c r="AT47" s="41">
        <v>0.96462237457486832</v>
      </c>
      <c r="AU47" s="185"/>
      <c r="AV47" s="185"/>
      <c r="AW47" s="185"/>
      <c r="AX47" s="185"/>
      <c r="AY47" s="187"/>
      <c r="BB47" s="223"/>
      <c r="BC47" s="223"/>
      <c r="BD47" s="223"/>
      <c r="BE47" s="224"/>
      <c r="BF47" s="225"/>
      <c r="BG47" s="225"/>
      <c r="BH47" s="225"/>
      <c r="BI47" s="226"/>
      <c r="BJ47" s="187"/>
      <c r="BK47" s="187"/>
      <c r="BL47" s="227"/>
      <c r="BZ47" s="228">
        <f t="shared" si="0"/>
        <v>0.96462237457486832</v>
      </c>
      <c r="CA47" s="218">
        <v>42</v>
      </c>
      <c r="CB47" s="228">
        <f t="shared" si="1"/>
        <v>1.0315332816591265</v>
      </c>
      <c r="CC47" s="218"/>
      <c r="CD47" s="229" t="s">
        <v>14042</v>
      </c>
      <c r="CE47" s="230" t="s">
        <v>14019</v>
      </c>
      <c r="CF47" s="231" t="str">
        <f t="shared" si="2"/>
        <v>Gk</v>
      </c>
    </row>
    <row r="48" spans="2:84" x14ac:dyDescent="0.2">
      <c r="AB48" s="217" t="s">
        <v>418</v>
      </c>
      <c r="AC48" s="218" t="s">
        <v>727</v>
      </c>
      <c r="AD48" s="218" t="s">
        <v>418</v>
      </c>
      <c r="AE48" s="218" t="s">
        <v>727</v>
      </c>
      <c r="AF48" s="218" t="s">
        <v>14089</v>
      </c>
      <c r="AG48" s="218" t="s">
        <v>14090</v>
      </c>
      <c r="AH48" s="219" t="s">
        <v>1078</v>
      </c>
      <c r="AI48" s="220" t="s">
        <v>13397</v>
      </c>
      <c r="AJ48" s="220" t="s">
        <v>14169</v>
      </c>
      <c r="AK48" s="219" t="s">
        <v>13395</v>
      </c>
      <c r="AL48" s="221" t="s">
        <v>12900</v>
      </c>
      <c r="AM48" s="222" t="s">
        <v>13340</v>
      </c>
      <c r="AN48" s="41">
        <v>100</v>
      </c>
      <c r="AO48" s="41">
        <v>87.6</v>
      </c>
      <c r="AP48" s="41">
        <v>14.9</v>
      </c>
      <c r="AQ48" s="41">
        <v>0</v>
      </c>
      <c r="AR48" s="41">
        <f>INDEX(lad_payment_mff[Non-specialised payment MFF],MATCH(AB48,lad_payment_mff[LAD21],0))</f>
        <v>1.082297878172704</v>
      </c>
      <c r="AS48" s="41">
        <f>INDEX(lad_payment_mff[Specialised payment MFF],MATCH(AB48,lad_payment_mff[LAD21],0))</f>
        <v>1.0887810183838693</v>
      </c>
      <c r="AT48" s="41">
        <v>1.0186896053225076</v>
      </c>
      <c r="AU48" s="185"/>
      <c r="AV48" s="185"/>
      <c r="AW48" s="185"/>
      <c r="AX48" s="185"/>
      <c r="AY48" s="187"/>
      <c r="BB48" s="223"/>
      <c r="BC48" s="223"/>
      <c r="BD48" s="223"/>
      <c r="BE48" s="224"/>
      <c r="BF48" s="225"/>
      <c r="BG48" s="225"/>
      <c r="BH48" s="225"/>
      <c r="BI48" s="226"/>
      <c r="BJ48" s="187"/>
      <c r="BK48" s="187"/>
      <c r="BL48" s="227"/>
      <c r="BZ48" s="228">
        <f t="shared" si="0"/>
        <v>1.0186896053225076</v>
      </c>
      <c r="CA48" s="218">
        <v>43</v>
      </c>
      <c r="CB48" s="228">
        <f t="shared" si="1"/>
        <v>1.0315332816591265</v>
      </c>
      <c r="CC48" s="218"/>
      <c r="CD48" s="229" t="s">
        <v>14055</v>
      </c>
      <c r="CE48" s="230" t="s">
        <v>14077</v>
      </c>
      <c r="CF48" s="231" t="str">
        <f t="shared" si="2"/>
        <v>Nr</v>
      </c>
    </row>
    <row r="49" spans="2:84" x14ac:dyDescent="0.2">
      <c r="AB49" s="217" t="s">
        <v>195</v>
      </c>
      <c r="AC49" s="218" t="s">
        <v>504</v>
      </c>
      <c r="AD49" s="218" t="s">
        <v>195</v>
      </c>
      <c r="AE49" s="218" t="s">
        <v>504</v>
      </c>
      <c r="AF49" s="218" t="s">
        <v>195</v>
      </c>
      <c r="AG49" s="218" t="s">
        <v>504</v>
      </c>
      <c r="AH49" s="219" t="s">
        <v>987</v>
      </c>
      <c r="AI49" s="220" t="s">
        <v>13410</v>
      </c>
      <c r="AJ49" s="220" t="s">
        <v>14178</v>
      </c>
      <c r="AK49" s="219" t="s">
        <v>13405</v>
      </c>
      <c r="AL49" s="221" t="s">
        <v>12902</v>
      </c>
      <c r="AM49" s="222" t="s">
        <v>12903</v>
      </c>
      <c r="AN49" s="41">
        <v>100</v>
      </c>
      <c r="AO49" s="41">
        <v>83.2</v>
      </c>
      <c r="AP49" s="41">
        <v>20.100000000000001</v>
      </c>
      <c r="AQ49" s="41">
        <v>0</v>
      </c>
      <c r="AR49" s="41">
        <f>INDEX(lad_payment_mff[Non-specialised payment MFF],MATCH(AB49,lad_payment_mff[LAD21],0))</f>
        <v>1.1704037219854713</v>
      </c>
      <c r="AS49" s="41">
        <f>INDEX(lad_payment_mff[Specialised payment MFF],MATCH(AB49,lad_payment_mff[LAD21],0))</f>
        <v>1.1750193010359069</v>
      </c>
      <c r="AT49" s="41">
        <v>1.0880089204719068</v>
      </c>
      <c r="AU49" s="185"/>
      <c r="AV49" s="185"/>
      <c r="AW49" s="185"/>
      <c r="AX49" s="185"/>
      <c r="AY49" s="187"/>
      <c r="BB49" s="223"/>
      <c r="BC49" s="223"/>
      <c r="BD49" s="223"/>
      <c r="BE49" s="224"/>
      <c r="BF49" s="225"/>
      <c r="BG49" s="225"/>
      <c r="BH49" s="225"/>
      <c r="BI49" s="226"/>
      <c r="BJ49" s="187"/>
      <c r="BK49" s="187"/>
      <c r="BL49" s="227"/>
      <c r="BZ49" s="228">
        <f t="shared" si="0"/>
        <v>1.0880089204719068</v>
      </c>
      <c r="CA49" s="218">
        <v>44</v>
      </c>
      <c r="CB49" s="228">
        <f t="shared" si="1"/>
        <v>1.0315332816591265</v>
      </c>
      <c r="CC49" s="218"/>
      <c r="CD49" s="229" t="s">
        <v>14043</v>
      </c>
      <c r="CE49" s="230" t="s">
        <v>14015</v>
      </c>
      <c r="CF49" s="231" t="str">
        <f t="shared" si="2"/>
        <v>Sp</v>
      </c>
    </row>
    <row r="50" spans="2:84" x14ac:dyDescent="0.2">
      <c r="AB50" s="217" t="s">
        <v>284</v>
      </c>
      <c r="AC50" s="218" t="s">
        <v>593</v>
      </c>
      <c r="AD50" s="218" t="s">
        <v>284</v>
      </c>
      <c r="AE50" s="218" t="s">
        <v>593</v>
      </c>
      <c r="AF50" s="218" t="s">
        <v>14091</v>
      </c>
      <c r="AG50" s="218" t="s">
        <v>14092</v>
      </c>
      <c r="AH50" s="219" t="s">
        <v>1065</v>
      </c>
      <c r="AI50" s="220" t="s">
        <v>13393</v>
      </c>
      <c r="AJ50" s="220" t="s">
        <v>14166</v>
      </c>
      <c r="AK50" s="219" t="s">
        <v>1065</v>
      </c>
      <c r="AL50" s="221" t="s">
        <v>12898</v>
      </c>
      <c r="AM50" s="222" t="s">
        <v>12899</v>
      </c>
      <c r="AN50" s="41">
        <v>100</v>
      </c>
      <c r="AO50" s="41">
        <v>110.7</v>
      </c>
      <c r="AP50" s="41">
        <v>20.399999999999999</v>
      </c>
      <c r="AQ50" s="41">
        <v>0</v>
      </c>
      <c r="AR50" s="41">
        <f>INDEX(lad_payment_mff[Non-specialised payment MFF],MATCH(AB50,lad_payment_mff[LAD21],0))</f>
        <v>1.0222615544671143</v>
      </c>
      <c r="AS50" s="41">
        <f>INDEX(lad_payment_mff[Specialised payment MFF],MATCH(AB50,lad_payment_mff[LAD21],0))</f>
        <v>1.0282194739426938</v>
      </c>
      <c r="AT50" s="41">
        <v>0.96627686901100041</v>
      </c>
      <c r="AU50" s="185"/>
      <c r="AV50" s="185"/>
      <c r="AW50" s="185"/>
      <c r="AX50" s="185"/>
      <c r="AY50" s="187"/>
      <c r="BB50" s="223"/>
      <c r="BC50" s="223"/>
      <c r="BD50" s="223"/>
      <c r="BE50" s="224"/>
      <c r="BF50" s="225"/>
      <c r="BG50" s="225"/>
      <c r="BH50" s="225"/>
      <c r="BI50" s="226"/>
      <c r="BJ50" s="187"/>
      <c r="BK50" s="187"/>
      <c r="BL50" s="227"/>
      <c r="BZ50" s="228">
        <f t="shared" si="0"/>
        <v>0.96627686901100041</v>
      </c>
      <c r="CA50" s="218">
        <v>45</v>
      </c>
      <c r="CB50" s="228">
        <f t="shared" si="1"/>
        <v>1.0315332816591265</v>
      </c>
      <c r="CC50" s="218"/>
      <c r="CD50" s="229" t="s">
        <v>14055</v>
      </c>
      <c r="CE50" s="230" t="s">
        <v>14048</v>
      </c>
      <c r="CF50" s="231" t="str">
        <f t="shared" si="2"/>
        <v>Nj</v>
      </c>
    </row>
    <row r="51" spans="2:84" x14ac:dyDescent="0.2">
      <c r="AB51" s="217" t="s">
        <v>350</v>
      </c>
      <c r="AC51" s="218" t="s">
        <v>659</v>
      </c>
      <c r="AD51" s="218" t="s">
        <v>350</v>
      </c>
      <c r="AE51" s="218" t="s">
        <v>659</v>
      </c>
      <c r="AF51" s="218" t="s">
        <v>14034</v>
      </c>
      <c r="AG51" s="218" t="s">
        <v>14035</v>
      </c>
      <c r="AH51" s="219" t="s">
        <v>1130</v>
      </c>
      <c r="AI51" s="220" t="s">
        <v>13416</v>
      </c>
      <c r="AJ51" s="220" t="s">
        <v>14182</v>
      </c>
      <c r="AK51" s="219" t="s">
        <v>1130</v>
      </c>
      <c r="AL51" s="221" t="s">
        <v>12904</v>
      </c>
      <c r="AM51" s="222" t="s">
        <v>13338</v>
      </c>
      <c r="AN51" s="41">
        <v>100</v>
      </c>
      <c r="AO51" s="41">
        <v>96.7</v>
      </c>
      <c r="AP51" s="41">
        <v>16.8</v>
      </c>
      <c r="AQ51" s="41">
        <v>0</v>
      </c>
      <c r="AR51" s="41">
        <f>INDEX(lad_payment_mff[Non-specialised payment MFF],MATCH(AB51,lad_payment_mff[LAD21],0))</f>
        <v>1.0426554364641845</v>
      </c>
      <c r="AS51" s="41">
        <f>INDEX(lad_payment_mff[Specialised payment MFF],MATCH(AB51,lad_payment_mff[LAD21],0))</f>
        <v>1.1062617447186098</v>
      </c>
      <c r="AT51" s="41">
        <v>1.002749988305689</v>
      </c>
      <c r="AU51" s="185"/>
      <c r="AV51" s="185"/>
      <c r="AW51" s="185"/>
      <c r="AX51" s="185"/>
      <c r="AY51" s="187"/>
      <c r="BB51" s="223"/>
      <c r="BC51" s="223"/>
      <c r="BD51" s="223"/>
      <c r="BE51" s="224"/>
      <c r="BF51" s="225"/>
      <c r="BG51" s="225"/>
      <c r="BH51" s="225"/>
      <c r="BI51" s="226"/>
      <c r="BJ51" s="187"/>
      <c r="BK51" s="187"/>
      <c r="BL51" s="227"/>
      <c r="BZ51" s="228">
        <f t="shared" si="0"/>
        <v>1.002749988305689</v>
      </c>
      <c r="CA51" s="218">
        <v>46</v>
      </c>
      <c r="CB51" s="228">
        <f t="shared" si="1"/>
        <v>1.0186896053225076</v>
      </c>
      <c r="CC51" s="218"/>
      <c r="CD51" s="229" t="s">
        <v>14053</v>
      </c>
      <c r="CE51" s="230" t="s">
        <v>14078</v>
      </c>
      <c r="CF51" s="231" t="str">
        <f t="shared" si="2"/>
        <v>Vv</v>
      </c>
    </row>
    <row r="52" spans="2:84" ht="13.5" thickBot="1" x14ac:dyDescent="0.25">
      <c r="B52" s="433" t="s">
        <v>14093</v>
      </c>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6" t="s">
        <v>14189</v>
      </c>
      <c r="AB52" s="217" t="s">
        <v>411</v>
      </c>
      <c r="AC52" s="218" t="s">
        <v>720</v>
      </c>
      <c r="AD52" s="218" t="s">
        <v>13441</v>
      </c>
      <c r="AE52" s="218" t="s">
        <v>14017</v>
      </c>
      <c r="AF52" s="218" t="s">
        <v>13441</v>
      </c>
      <c r="AG52" s="218" t="s">
        <v>14017</v>
      </c>
      <c r="AH52" s="219" t="s">
        <v>1033</v>
      </c>
      <c r="AI52" s="220" t="s">
        <v>13375</v>
      </c>
      <c r="AJ52" s="220" t="s">
        <v>14152</v>
      </c>
      <c r="AK52" s="219" t="s">
        <v>1033</v>
      </c>
      <c r="AL52" s="221" t="s">
        <v>12894</v>
      </c>
      <c r="AM52" s="222" t="s">
        <v>13346</v>
      </c>
      <c r="AN52" s="41">
        <v>100</v>
      </c>
      <c r="AO52" s="41">
        <v>108.8</v>
      </c>
      <c r="AP52" s="41">
        <v>22</v>
      </c>
      <c r="AQ52" s="41">
        <v>2</v>
      </c>
      <c r="AR52" s="41">
        <f>INDEX(lad_payment_mff[Non-specialised payment MFF],MATCH(AB52,lad_payment_mff[LAD21],0))</f>
        <v>1.0279822169545212</v>
      </c>
      <c r="AS52" s="41">
        <f>INDEX(lad_payment_mff[Specialised payment MFF],MATCH(AB52,lad_payment_mff[LAD21],0))</f>
        <v>1.0277629501169496</v>
      </c>
      <c r="AT52" s="41">
        <v>0.96100496181371553</v>
      </c>
      <c r="AU52" s="185"/>
      <c r="AV52" s="185"/>
      <c r="AW52" s="185"/>
      <c r="AX52" s="185"/>
      <c r="AY52" s="187"/>
      <c r="BB52" s="223"/>
      <c r="BC52" s="223"/>
      <c r="BD52" s="223"/>
      <c r="BE52" s="224"/>
      <c r="BF52" s="225"/>
      <c r="BG52" s="225"/>
      <c r="BH52" s="225"/>
      <c r="BI52" s="226"/>
      <c r="BJ52" s="187"/>
      <c r="BK52" s="187"/>
      <c r="BL52" s="227"/>
      <c r="BZ52" s="228">
        <f t="shared" si="0"/>
        <v>0.96100496181371553</v>
      </c>
      <c r="CA52" s="218">
        <v>47</v>
      </c>
      <c r="CB52" s="228">
        <f t="shared" si="1"/>
        <v>1.0186896053225076</v>
      </c>
      <c r="CC52" s="218"/>
      <c r="CD52" s="229" t="s">
        <v>14018</v>
      </c>
      <c r="CE52" s="230" t="s">
        <v>14062</v>
      </c>
      <c r="CF52" s="231" t="str">
        <f t="shared" si="2"/>
        <v>Bl</v>
      </c>
    </row>
    <row r="53" spans="2:84" ht="14.25" thickTop="1" thickBot="1" x14ac:dyDescent="0.25">
      <c r="B53" s="232" t="s">
        <v>14016</v>
      </c>
      <c r="C53" s="233"/>
      <c r="D53" s="233" t="s">
        <v>13263</v>
      </c>
      <c r="E53" s="233" t="s">
        <v>13263</v>
      </c>
      <c r="F53" s="233" t="s">
        <v>13263</v>
      </c>
      <c r="G53" s="233" t="s">
        <v>13263</v>
      </c>
      <c r="H53" s="233" t="s">
        <v>13263</v>
      </c>
      <c r="I53" s="233" t="s">
        <v>13263</v>
      </c>
      <c r="J53" s="233" t="s">
        <v>13263</v>
      </c>
      <c r="K53" s="233" t="s">
        <v>13263</v>
      </c>
      <c r="L53" s="233" t="s">
        <v>13263</v>
      </c>
      <c r="M53" s="434" t="s">
        <v>13263</v>
      </c>
      <c r="N53" s="434" t="s">
        <v>13263</v>
      </c>
      <c r="O53" s="435" t="s">
        <v>13263</v>
      </c>
      <c r="P53" s="436" t="s">
        <v>527</v>
      </c>
      <c r="Q53" s="437" t="s">
        <v>733</v>
      </c>
      <c r="R53" s="233" t="s">
        <v>13263</v>
      </c>
      <c r="S53" s="233" t="s">
        <v>13263</v>
      </c>
      <c r="T53" s="233" t="s">
        <v>13263</v>
      </c>
      <c r="U53" s="233" t="s">
        <v>13263</v>
      </c>
      <c r="V53" s="233" t="s">
        <v>13263</v>
      </c>
      <c r="W53" s="233" t="s">
        <v>13263</v>
      </c>
      <c r="X53" s="233" t="s">
        <v>13263</v>
      </c>
      <c r="Y53" s="233" t="s">
        <v>13263</v>
      </c>
      <c r="Z53" s="438" t="s">
        <v>13263</v>
      </c>
      <c r="AB53" s="217" t="s">
        <v>383</v>
      </c>
      <c r="AC53" s="218" t="s">
        <v>692</v>
      </c>
      <c r="AD53" s="218" t="s">
        <v>383</v>
      </c>
      <c r="AE53" s="218" t="s">
        <v>692</v>
      </c>
      <c r="AF53" s="218" t="s">
        <v>14049</v>
      </c>
      <c r="AG53" s="218" t="s">
        <v>13400</v>
      </c>
      <c r="AH53" s="219" t="s">
        <v>954</v>
      </c>
      <c r="AI53" s="220" t="s">
        <v>13404</v>
      </c>
      <c r="AJ53" s="220" t="s">
        <v>14172</v>
      </c>
      <c r="AK53" s="219" t="s">
        <v>13398</v>
      </c>
      <c r="AL53" s="221" t="s">
        <v>12900</v>
      </c>
      <c r="AM53" s="222" t="s">
        <v>13340</v>
      </c>
      <c r="AN53" s="41">
        <v>100</v>
      </c>
      <c r="AO53" s="41">
        <v>94.9</v>
      </c>
      <c r="AP53" s="41">
        <v>16.8</v>
      </c>
      <c r="AQ53" s="41">
        <v>0</v>
      </c>
      <c r="AR53" s="41">
        <f>INDEX(lad_payment_mff[Non-specialised payment MFF],MATCH(AB53,lad_payment_mff[LAD21],0))</f>
        <v>1.0668775672811164</v>
      </c>
      <c r="AS53" s="41">
        <f>INDEX(lad_payment_mff[Specialised payment MFF],MATCH(AB53,lad_payment_mff[LAD21],0))</f>
        <v>1.1518031582831143</v>
      </c>
      <c r="AT53" s="41">
        <v>1.0064786430472803</v>
      </c>
      <c r="AU53" s="185"/>
      <c r="AV53" s="185"/>
      <c r="AW53" s="185"/>
      <c r="AX53" s="185"/>
      <c r="AY53" s="187"/>
      <c r="BB53" s="223"/>
      <c r="BC53" s="223"/>
      <c r="BD53" s="223"/>
      <c r="BE53" s="224"/>
      <c r="BF53" s="225"/>
      <c r="BG53" s="225"/>
      <c r="BH53" s="225"/>
      <c r="BI53" s="226"/>
      <c r="BJ53" s="187"/>
      <c r="BK53" s="187"/>
      <c r="BL53" s="227"/>
      <c r="BZ53" s="228">
        <f t="shared" si="0"/>
        <v>1.0064786430472803</v>
      </c>
      <c r="CA53" s="218">
        <v>48</v>
      </c>
      <c r="CB53" s="228">
        <f t="shared" si="1"/>
        <v>1.0186896053225076</v>
      </c>
      <c r="CC53" s="218"/>
      <c r="CD53" s="229" t="s">
        <v>14045</v>
      </c>
      <c r="CE53" s="230" t="s">
        <v>14036</v>
      </c>
      <c r="CF53" s="231" t="str">
        <f t="shared" si="2"/>
        <v>Ru</v>
      </c>
    </row>
    <row r="54" spans="2:84" ht="14.25" thickTop="1" thickBot="1" x14ac:dyDescent="0.25">
      <c r="B54" s="232" t="s">
        <v>14018</v>
      </c>
      <c r="C54" s="233" t="s">
        <v>13263</v>
      </c>
      <c r="D54" s="233"/>
      <c r="E54" s="439"/>
      <c r="F54" s="440" t="s">
        <v>13334</v>
      </c>
      <c r="G54" s="441"/>
      <c r="H54" s="233" t="s">
        <v>13263</v>
      </c>
      <c r="I54" s="233" t="s">
        <v>13263</v>
      </c>
      <c r="J54" s="233" t="s">
        <v>13263</v>
      </c>
      <c r="K54" s="233" t="s">
        <v>13263</v>
      </c>
      <c r="L54" s="442" t="s">
        <v>13263</v>
      </c>
      <c r="M54" s="443" t="s">
        <v>722</v>
      </c>
      <c r="N54" s="443" t="s">
        <v>720</v>
      </c>
      <c r="O54" s="443" t="s">
        <v>511</v>
      </c>
      <c r="P54" s="443" t="s">
        <v>525</v>
      </c>
      <c r="Q54" s="444" t="s">
        <v>526</v>
      </c>
      <c r="R54" s="233" t="s">
        <v>13263</v>
      </c>
      <c r="S54" s="233" t="s">
        <v>13263</v>
      </c>
      <c r="T54" s="233" t="s">
        <v>13263</v>
      </c>
      <c r="U54" s="233" t="s">
        <v>13263</v>
      </c>
      <c r="V54" s="233" t="s">
        <v>13263</v>
      </c>
      <c r="W54" s="233" t="s">
        <v>13263</v>
      </c>
      <c r="X54" s="233" t="s">
        <v>13263</v>
      </c>
      <c r="Y54" s="233" t="s">
        <v>13263</v>
      </c>
      <c r="Z54" s="438" t="s">
        <v>13263</v>
      </c>
      <c r="AB54" s="217" t="s">
        <v>425</v>
      </c>
      <c r="AC54" s="218" t="s">
        <v>734</v>
      </c>
      <c r="AD54" s="218" t="s">
        <v>425</v>
      </c>
      <c r="AE54" s="218" t="s">
        <v>734</v>
      </c>
      <c r="AF54" s="218" t="s">
        <v>425</v>
      </c>
      <c r="AG54" s="218" t="s">
        <v>734</v>
      </c>
      <c r="AH54" s="219" t="s">
        <v>941</v>
      </c>
      <c r="AI54" s="220" t="s">
        <v>13394</v>
      </c>
      <c r="AJ54" s="220" t="s">
        <v>14167</v>
      </c>
      <c r="AK54" s="219" t="s">
        <v>13395</v>
      </c>
      <c r="AL54" s="221" t="s">
        <v>12900</v>
      </c>
      <c r="AM54" s="222" t="s">
        <v>13340</v>
      </c>
      <c r="AN54" s="41">
        <v>100</v>
      </c>
      <c r="AO54" s="41">
        <v>85.1</v>
      </c>
      <c r="AP54" s="41">
        <v>12.2</v>
      </c>
      <c r="AQ54" s="41">
        <v>0</v>
      </c>
      <c r="AR54" s="41">
        <f>INDEX(lad_payment_mff[Non-specialised payment MFF],MATCH(AB54,lad_payment_mff[LAD21],0))</f>
        <v>1.0767736243948658</v>
      </c>
      <c r="AS54" s="41">
        <f>INDEX(lad_payment_mff[Specialised payment MFF],MATCH(AB54,lad_payment_mff[LAD21],0))</f>
        <v>1.1212550441433586</v>
      </c>
      <c r="AT54" s="41">
        <v>1.0186896053225076</v>
      </c>
      <c r="AU54" s="185"/>
      <c r="AV54" s="185"/>
      <c r="AW54" s="185"/>
      <c r="AX54" s="185"/>
      <c r="AY54" s="187"/>
      <c r="BB54" s="223"/>
      <c r="BC54" s="223"/>
      <c r="BD54" s="223"/>
      <c r="BE54" s="224"/>
      <c r="BF54" s="225"/>
      <c r="BG54" s="225"/>
      <c r="BH54" s="225"/>
      <c r="BI54" s="226"/>
      <c r="BJ54" s="187"/>
      <c r="BK54" s="187"/>
      <c r="BL54" s="227"/>
      <c r="BZ54" s="228">
        <f t="shared" si="0"/>
        <v>1.0186896053225076</v>
      </c>
      <c r="CA54" s="218">
        <v>49</v>
      </c>
      <c r="CB54" s="228">
        <f t="shared" si="1"/>
        <v>1.0186896053225076</v>
      </c>
      <c r="CC54" s="218"/>
      <c r="CD54" s="229" t="s">
        <v>14055</v>
      </c>
      <c r="CE54" s="230" t="s">
        <v>14015</v>
      </c>
      <c r="CF54" s="231" t="str">
        <f t="shared" si="2"/>
        <v>Np</v>
      </c>
    </row>
    <row r="55" spans="2:84" ht="14.25" thickTop="1" thickBot="1" x14ac:dyDescent="0.25">
      <c r="B55" s="232" t="s">
        <v>14023</v>
      </c>
      <c r="C55" s="233" t="s">
        <v>13263</v>
      </c>
      <c r="D55" s="233"/>
      <c r="E55" s="445"/>
      <c r="F55" s="446" t="s">
        <v>14024</v>
      </c>
      <c r="G55" s="447"/>
      <c r="H55" s="233" t="s">
        <v>13263</v>
      </c>
      <c r="I55" s="233" t="s">
        <v>13263</v>
      </c>
      <c r="J55" s="233" t="s">
        <v>13263</v>
      </c>
      <c r="K55" s="233" t="s">
        <v>13263</v>
      </c>
      <c r="L55" s="435" t="s">
        <v>13263</v>
      </c>
      <c r="M55" s="448" t="s">
        <v>719</v>
      </c>
      <c r="N55" s="443" t="s">
        <v>718</v>
      </c>
      <c r="O55" s="443" t="s">
        <v>742</v>
      </c>
      <c r="P55" s="443" t="s">
        <v>782</v>
      </c>
      <c r="Q55" s="444" t="s">
        <v>524</v>
      </c>
      <c r="R55" s="233" t="s">
        <v>13263</v>
      </c>
      <c r="S55" s="233" t="s">
        <v>13263</v>
      </c>
      <c r="T55" s="233"/>
      <c r="U55" s="233" t="s">
        <v>13263</v>
      </c>
      <c r="V55" s="233" t="s">
        <v>13263</v>
      </c>
      <c r="W55" s="233" t="s">
        <v>13263</v>
      </c>
      <c r="X55" s="233" t="s">
        <v>13263</v>
      </c>
      <c r="Y55" s="233" t="s">
        <v>13263</v>
      </c>
      <c r="Z55" s="438" t="s">
        <v>13263</v>
      </c>
      <c r="AB55" s="217" t="s">
        <v>326</v>
      </c>
      <c r="AC55" s="218" t="s">
        <v>635</v>
      </c>
      <c r="AD55" s="218" t="s">
        <v>326</v>
      </c>
      <c r="AE55" s="218" t="s">
        <v>635</v>
      </c>
      <c r="AF55" s="218" t="s">
        <v>14060</v>
      </c>
      <c r="AG55" s="218" t="s">
        <v>14061</v>
      </c>
      <c r="AH55" s="219" t="s">
        <v>979</v>
      </c>
      <c r="AI55" s="220" t="s">
        <v>13387</v>
      </c>
      <c r="AJ55" s="220" t="s">
        <v>14162</v>
      </c>
      <c r="AK55" s="219" t="s">
        <v>979</v>
      </c>
      <c r="AL55" s="221" t="s">
        <v>12898</v>
      </c>
      <c r="AM55" s="222" t="s">
        <v>12899</v>
      </c>
      <c r="AN55" s="41">
        <v>100</v>
      </c>
      <c r="AO55" s="41">
        <v>89.4</v>
      </c>
      <c r="AP55" s="41">
        <v>13.2</v>
      </c>
      <c r="AQ55" s="41">
        <v>0</v>
      </c>
      <c r="AR55" s="41">
        <f>INDEX(lad_payment_mff[Non-specialised payment MFF],MATCH(AB55,lad_payment_mff[LAD21],0))</f>
        <v>1.0314320205344822</v>
      </c>
      <c r="AS55" s="41">
        <f>INDEX(lad_payment_mff[Specialised payment MFF],MATCH(AB55,lad_payment_mff[LAD21],0))</f>
        <v>1.0484527726712793</v>
      </c>
      <c r="AT55" s="41">
        <v>0.97135134762669384</v>
      </c>
      <c r="AU55" s="185"/>
      <c r="AV55" s="185"/>
      <c r="AW55" s="185"/>
      <c r="AX55" s="185"/>
      <c r="AY55" s="187"/>
      <c r="BB55" s="223"/>
      <c r="BC55" s="223"/>
      <c r="BD55" s="223"/>
      <c r="BE55" s="224"/>
      <c r="BF55" s="225"/>
      <c r="BG55" s="225"/>
      <c r="BH55" s="225"/>
      <c r="BI55" s="226"/>
      <c r="BJ55" s="187"/>
      <c r="BK55" s="187"/>
      <c r="BL55" s="227"/>
      <c r="BZ55" s="228">
        <f t="shared" si="0"/>
        <v>0.97135134762669384</v>
      </c>
      <c r="CA55" s="218">
        <v>50</v>
      </c>
      <c r="CB55" s="228">
        <f t="shared" si="1"/>
        <v>1.0186896053225076</v>
      </c>
      <c r="CC55" s="218"/>
      <c r="CD55" s="229" t="s">
        <v>14050</v>
      </c>
      <c r="CE55" s="230" t="s">
        <v>14076</v>
      </c>
      <c r="CF55" s="231" t="str">
        <f t="shared" si="2"/>
        <v>Ln</v>
      </c>
    </row>
    <row r="56" spans="2:84" ht="14.25" thickTop="1" thickBot="1" x14ac:dyDescent="0.25">
      <c r="B56" s="232" t="s">
        <v>14027</v>
      </c>
      <c r="C56" s="233" t="s">
        <v>13263</v>
      </c>
      <c r="D56" s="233"/>
      <c r="E56" s="449"/>
      <c r="F56" s="450" t="s">
        <v>14028</v>
      </c>
      <c r="G56" s="451"/>
      <c r="H56" s="233" t="s">
        <v>13263</v>
      </c>
      <c r="I56" s="233" t="s">
        <v>13263</v>
      </c>
      <c r="J56" s="233" t="s">
        <v>13263</v>
      </c>
      <c r="K56" s="435" t="s">
        <v>13263</v>
      </c>
      <c r="L56" s="452" t="s">
        <v>721</v>
      </c>
      <c r="M56" s="453" t="s">
        <v>717</v>
      </c>
      <c r="N56" s="454" t="s">
        <v>783</v>
      </c>
      <c r="O56" s="455" t="s">
        <v>785</v>
      </c>
      <c r="P56" s="455" t="s">
        <v>786</v>
      </c>
      <c r="Q56" s="456" t="s">
        <v>784</v>
      </c>
      <c r="R56" s="233" t="s">
        <v>13263</v>
      </c>
      <c r="S56" s="233" t="s">
        <v>13263</v>
      </c>
      <c r="T56" s="233" t="s">
        <v>13263</v>
      </c>
      <c r="U56" s="233" t="s">
        <v>13263</v>
      </c>
      <c r="V56" s="233" t="s">
        <v>13263</v>
      </c>
      <c r="W56" s="233" t="s">
        <v>13263</v>
      </c>
      <c r="X56" s="233" t="s">
        <v>13263</v>
      </c>
      <c r="Y56" s="233" t="s">
        <v>13263</v>
      </c>
      <c r="Z56" s="438" t="s">
        <v>13263</v>
      </c>
      <c r="AB56" s="217" t="s">
        <v>382</v>
      </c>
      <c r="AC56" s="218" t="s">
        <v>691</v>
      </c>
      <c r="AD56" s="218" t="s">
        <v>382</v>
      </c>
      <c r="AE56" s="218" t="s">
        <v>691</v>
      </c>
      <c r="AF56" s="218" t="s">
        <v>14049</v>
      </c>
      <c r="AG56" s="218" t="s">
        <v>13400</v>
      </c>
      <c r="AH56" s="219" t="s">
        <v>954</v>
      </c>
      <c r="AI56" s="220" t="s">
        <v>13404</v>
      </c>
      <c r="AJ56" s="220" t="s">
        <v>14172</v>
      </c>
      <c r="AK56" s="219" t="s">
        <v>13398</v>
      </c>
      <c r="AL56" s="221" t="s">
        <v>12900</v>
      </c>
      <c r="AM56" s="222" t="s">
        <v>13340</v>
      </c>
      <c r="AN56" s="41">
        <v>100</v>
      </c>
      <c r="AO56" s="41">
        <v>81</v>
      </c>
      <c r="AP56" s="41">
        <v>12.2</v>
      </c>
      <c r="AQ56" s="41">
        <v>0</v>
      </c>
      <c r="AR56" s="41">
        <f>INDEX(lad_payment_mff[Non-specialised payment MFF],MATCH(AB56,lad_payment_mff[LAD21],0))</f>
        <v>1.0676930458844096</v>
      </c>
      <c r="AS56" s="41">
        <f>INDEX(lad_payment_mff[Specialised payment MFF],MATCH(AB56,lad_payment_mff[LAD21],0))</f>
        <v>1.1460681917194875</v>
      </c>
      <c r="AT56" s="41">
        <v>1.0064786430472803</v>
      </c>
      <c r="AU56" s="185"/>
      <c r="AV56" s="185"/>
      <c r="AW56" s="185"/>
      <c r="AX56" s="185"/>
      <c r="AY56" s="187"/>
      <c r="BB56" s="223"/>
      <c r="BC56" s="223"/>
      <c r="BD56" s="223"/>
      <c r="BE56" s="224"/>
      <c r="BF56" s="225"/>
      <c r="BG56" s="225"/>
      <c r="BH56" s="225"/>
      <c r="BI56" s="226"/>
      <c r="BJ56" s="187"/>
      <c r="BK56" s="187"/>
      <c r="BL56" s="227"/>
      <c r="BZ56" s="228">
        <f t="shared" si="0"/>
        <v>1.0064786430472803</v>
      </c>
      <c r="CA56" s="218">
        <v>51</v>
      </c>
      <c r="CB56" s="228">
        <f t="shared" si="1"/>
        <v>1.0186896053225076</v>
      </c>
      <c r="CC56" s="218"/>
      <c r="CD56" s="229" t="s">
        <v>14059</v>
      </c>
      <c r="CE56" s="230" t="s">
        <v>14041</v>
      </c>
      <c r="CF56" s="231" t="str">
        <f t="shared" si="2"/>
        <v>Qt</v>
      </c>
    </row>
    <row r="57" spans="2:84" ht="14.25" thickTop="1" thickBot="1" x14ac:dyDescent="0.25">
      <c r="B57" s="232" t="s">
        <v>14033</v>
      </c>
      <c r="C57" s="233" t="s">
        <v>13263</v>
      </c>
      <c r="D57" s="233" t="s">
        <v>13263</v>
      </c>
      <c r="E57" s="234" t="s">
        <v>13263</v>
      </c>
      <c r="F57" s="234" t="s">
        <v>13263</v>
      </c>
      <c r="G57" s="234" t="s">
        <v>13263</v>
      </c>
      <c r="H57" s="233" t="s">
        <v>13263</v>
      </c>
      <c r="I57" s="233" t="s">
        <v>13263</v>
      </c>
      <c r="J57" s="435" t="s">
        <v>13263</v>
      </c>
      <c r="K57" s="452" t="s">
        <v>648</v>
      </c>
      <c r="L57" s="452" t="s">
        <v>644</v>
      </c>
      <c r="M57" s="457" t="s">
        <v>643</v>
      </c>
      <c r="N57" s="458" t="s">
        <v>613</v>
      </c>
      <c r="O57" s="459" t="s">
        <v>612</v>
      </c>
      <c r="P57" s="459" t="s">
        <v>614</v>
      </c>
      <c r="Q57" s="460" t="s">
        <v>610</v>
      </c>
      <c r="R57" s="233" t="s">
        <v>13263</v>
      </c>
      <c r="S57" s="233" t="s">
        <v>13263</v>
      </c>
      <c r="T57" s="233" t="s">
        <v>13263</v>
      </c>
      <c r="U57" s="233" t="s">
        <v>13263</v>
      </c>
      <c r="V57" s="233" t="s">
        <v>13263</v>
      </c>
      <c r="W57" s="233" t="s">
        <v>13263</v>
      </c>
      <c r="X57" s="233" t="s">
        <v>13263</v>
      </c>
      <c r="Y57" s="233" t="s">
        <v>13263</v>
      </c>
      <c r="Z57" s="438" t="s">
        <v>13263</v>
      </c>
      <c r="AB57" s="217" t="s">
        <v>374</v>
      </c>
      <c r="AC57" s="218" t="s">
        <v>683</v>
      </c>
      <c r="AD57" s="218" t="s">
        <v>374</v>
      </c>
      <c r="AE57" s="218" t="s">
        <v>683</v>
      </c>
      <c r="AF57" s="218" t="s">
        <v>14094</v>
      </c>
      <c r="AG57" s="218" t="s">
        <v>13434</v>
      </c>
      <c r="AH57" s="219" t="s">
        <v>994</v>
      </c>
      <c r="AI57" s="220" t="s">
        <v>13433</v>
      </c>
      <c r="AJ57" s="220" t="s">
        <v>13434</v>
      </c>
      <c r="AK57" s="219" t="s">
        <v>994</v>
      </c>
      <c r="AL57" s="221" t="s">
        <v>12906</v>
      </c>
      <c r="AM57" s="222" t="s">
        <v>13339</v>
      </c>
      <c r="AN57" s="41">
        <v>100</v>
      </c>
      <c r="AO57" s="41">
        <v>94.3</v>
      </c>
      <c r="AP57" s="41">
        <v>14.3</v>
      </c>
      <c r="AQ57" s="41">
        <v>0</v>
      </c>
      <c r="AR57" s="41">
        <f>INDEX(lad_payment_mff[Non-specialised payment MFF],MATCH(AB57,lad_payment_mff[LAD21],0))</f>
        <v>1.0417890425371381</v>
      </c>
      <c r="AS57" s="41">
        <f>INDEX(lad_payment_mff[Specialised payment MFF],MATCH(AB57,lad_payment_mff[LAD21],0))</f>
        <v>1.0510274054334074</v>
      </c>
      <c r="AT57" s="41">
        <v>0.98107947738171941</v>
      </c>
      <c r="AU57" s="185"/>
      <c r="AV57" s="185"/>
      <c r="AW57" s="185"/>
      <c r="AX57" s="185"/>
      <c r="AY57" s="187"/>
      <c r="BB57" s="223"/>
      <c r="BC57" s="223"/>
      <c r="BD57" s="223"/>
      <c r="BE57" s="224"/>
      <c r="BF57" s="225"/>
      <c r="BG57" s="225"/>
      <c r="BH57" s="225"/>
      <c r="BI57" s="226"/>
      <c r="BJ57" s="187"/>
      <c r="BK57" s="187"/>
      <c r="BL57" s="227"/>
      <c r="BZ57" s="228">
        <f t="shared" si="0"/>
        <v>0.98107947738171941</v>
      </c>
      <c r="CA57" s="218">
        <v>52</v>
      </c>
      <c r="CB57" s="228">
        <f t="shared" si="1"/>
        <v>1.0186896053225076</v>
      </c>
      <c r="CC57" s="218"/>
      <c r="CD57" s="229" t="s">
        <v>14043</v>
      </c>
      <c r="CE57" s="230" t="s">
        <v>14069</v>
      </c>
      <c r="CF57" s="231" t="str">
        <f t="shared" si="2"/>
        <v>Si</v>
      </c>
    </row>
    <row r="58" spans="2:84" ht="14.25" thickTop="1" thickBot="1" x14ac:dyDescent="0.25">
      <c r="B58" s="232" t="s">
        <v>14037</v>
      </c>
      <c r="C58" s="233" t="s">
        <v>13263</v>
      </c>
      <c r="D58" s="233" t="s">
        <v>13263</v>
      </c>
      <c r="E58" s="233" t="s">
        <v>13263</v>
      </c>
      <c r="F58" s="233" t="s">
        <v>13263</v>
      </c>
      <c r="G58" s="233" t="s">
        <v>13263</v>
      </c>
      <c r="H58" s="434" t="s">
        <v>13263</v>
      </c>
      <c r="I58" s="435" t="s">
        <v>13263</v>
      </c>
      <c r="J58" s="452" t="s">
        <v>637</v>
      </c>
      <c r="K58" s="452" t="s">
        <v>642</v>
      </c>
      <c r="L58" s="453" t="s">
        <v>641</v>
      </c>
      <c r="M58" s="461" t="s">
        <v>615</v>
      </c>
      <c r="N58" s="462" t="s">
        <v>516</v>
      </c>
      <c r="O58" s="459" t="s">
        <v>773</v>
      </c>
      <c r="P58" s="459" t="s">
        <v>611</v>
      </c>
      <c r="Q58" s="460" t="s">
        <v>777</v>
      </c>
      <c r="R58" s="463" t="s">
        <v>13263</v>
      </c>
      <c r="S58" s="233" t="s">
        <v>13263</v>
      </c>
      <c r="T58" s="233" t="s">
        <v>13263</v>
      </c>
      <c r="U58" s="233" t="s">
        <v>13263</v>
      </c>
      <c r="V58" s="233" t="s">
        <v>13263</v>
      </c>
      <c r="W58" s="233" t="s">
        <v>13263</v>
      </c>
      <c r="X58" s="233" t="s">
        <v>13263</v>
      </c>
      <c r="Y58" s="233" t="s">
        <v>13263</v>
      </c>
      <c r="Z58" s="438" t="s">
        <v>13263</v>
      </c>
      <c r="AB58" s="217" t="s">
        <v>292</v>
      </c>
      <c r="AC58" s="218" t="s">
        <v>601</v>
      </c>
      <c r="AD58" s="218" t="s">
        <v>292</v>
      </c>
      <c r="AE58" s="218" t="s">
        <v>601</v>
      </c>
      <c r="AF58" s="218" t="s">
        <v>14095</v>
      </c>
      <c r="AG58" s="218" t="s">
        <v>14096</v>
      </c>
      <c r="AH58" s="219" t="s">
        <v>1133</v>
      </c>
      <c r="AI58" s="220" t="s">
        <v>13419</v>
      </c>
      <c r="AJ58" s="220" t="s">
        <v>14185</v>
      </c>
      <c r="AK58" s="219" t="s">
        <v>13413</v>
      </c>
      <c r="AL58" s="221" t="s">
        <v>12904</v>
      </c>
      <c r="AM58" s="222" t="s">
        <v>13338</v>
      </c>
      <c r="AN58" s="41">
        <v>100</v>
      </c>
      <c r="AO58" s="41">
        <v>86.8</v>
      </c>
      <c r="AP58" s="41">
        <v>14.4</v>
      </c>
      <c r="AQ58" s="41">
        <v>0</v>
      </c>
      <c r="AR58" s="41">
        <f>INDEX(lad_payment_mff[Non-specialised payment MFF],MATCH(AB58,lad_payment_mff[LAD21],0))</f>
        <v>1.0787113808989826</v>
      </c>
      <c r="AS58" s="41">
        <f>INDEX(lad_payment_mff[Specialised payment MFF],MATCH(AB58,lad_payment_mff[LAD21],0))</f>
        <v>1.0807660078984376</v>
      </c>
      <c r="AT58" s="41">
        <v>1.0315332816591265</v>
      </c>
      <c r="AU58" s="185"/>
      <c r="AV58" s="185"/>
      <c r="AW58" s="185"/>
      <c r="AX58" s="185"/>
      <c r="AY58" s="187"/>
      <c r="BB58" s="223"/>
      <c r="BC58" s="223"/>
      <c r="BD58" s="223"/>
      <c r="BE58" s="224"/>
      <c r="BF58" s="225"/>
      <c r="BG58" s="225"/>
      <c r="BH58" s="225"/>
      <c r="BI58" s="226"/>
      <c r="BJ58" s="187"/>
      <c r="BK58" s="187"/>
      <c r="BL58" s="227"/>
      <c r="BZ58" s="228">
        <f t="shared" si="0"/>
        <v>1.0315332816591265</v>
      </c>
      <c r="CA58" s="218">
        <v>53</v>
      </c>
      <c r="CB58" s="228">
        <f t="shared" si="1"/>
        <v>1.0186896053225076</v>
      </c>
      <c r="CC58" s="218"/>
      <c r="CD58" s="229" t="s">
        <v>14045</v>
      </c>
      <c r="CE58" s="230" t="s">
        <v>14062</v>
      </c>
      <c r="CF58" s="231" t="str">
        <f t="shared" si="2"/>
        <v>Rl</v>
      </c>
    </row>
    <row r="59" spans="2:84" ht="14.25" thickTop="1" thickBot="1" x14ac:dyDescent="0.25">
      <c r="B59" s="232" t="s">
        <v>14042</v>
      </c>
      <c r="C59" s="233" t="s">
        <v>13263</v>
      </c>
      <c r="D59" s="233" t="s">
        <v>13263</v>
      </c>
      <c r="E59" s="233" t="s">
        <v>13263</v>
      </c>
      <c r="F59" s="233" t="s">
        <v>13263</v>
      </c>
      <c r="G59" s="442" t="s">
        <v>13263</v>
      </c>
      <c r="H59" s="452" t="s">
        <v>778</v>
      </c>
      <c r="I59" s="452" t="s">
        <v>639</v>
      </c>
      <c r="J59" s="452" t="s">
        <v>779</v>
      </c>
      <c r="K59" s="464" t="s">
        <v>645</v>
      </c>
      <c r="L59" s="465" t="s">
        <v>640</v>
      </c>
      <c r="M59" s="461" t="s">
        <v>515</v>
      </c>
      <c r="N59" s="462" t="s">
        <v>513</v>
      </c>
      <c r="O59" s="466" t="s">
        <v>609</v>
      </c>
      <c r="P59" s="467" t="s">
        <v>776</v>
      </c>
      <c r="Q59" s="467" t="s">
        <v>774</v>
      </c>
      <c r="R59" s="468" t="s">
        <v>775</v>
      </c>
      <c r="S59" s="233" t="s">
        <v>13263</v>
      </c>
      <c r="T59" s="233" t="s">
        <v>13263</v>
      </c>
      <c r="U59" s="233" t="s">
        <v>13263</v>
      </c>
      <c r="V59" s="233" t="s">
        <v>13263</v>
      </c>
      <c r="W59" s="233" t="s">
        <v>13263</v>
      </c>
      <c r="X59" s="233" t="s">
        <v>13263</v>
      </c>
      <c r="Y59" s="233" t="s">
        <v>13263</v>
      </c>
      <c r="Z59" s="438" t="s">
        <v>13263</v>
      </c>
      <c r="AB59" s="217" t="s">
        <v>432</v>
      </c>
      <c r="AC59" s="218" t="s">
        <v>741</v>
      </c>
      <c r="AD59" s="218" t="s">
        <v>432</v>
      </c>
      <c r="AE59" s="218" t="s">
        <v>741</v>
      </c>
      <c r="AF59" s="218" t="s">
        <v>432</v>
      </c>
      <c r="AG59" s="218" t="s">
        <v>741</v>
      </c>
      <c r="AH59" s="219" t="s">
        <v>973</v>
      </c>
      <c r="AI59" s="220" t="s">
        <v>13378</v>
      </c>
      <c r="AJ59" s="220" t="s">
        <v>14155</v>
      </c>
      <c r="AK59" s="219" t="s">
        <v>973</v>
      </c>
      <c r="AL59" s="221" t="s">
        <v>12896</v>
      </c>
      <c r="AM59" s="222" t="s">
        <v>13341</v>
      </c>
      <c r="AN59" s="41">
        <v>100</v>
      </c>
      <c r="AO59" s="41">
        <v>89.2</v>
      </c>
      <c r="AP59" s="41">
        <v>14.5</v>
      </c>
      <c r="AQ59" s="41">
        <v>0</v>
      </c>
      <c r="AR59" s="41">
        <f>INDEX(lad_payment_mff[Non-specialised payment MFF],MATCH(AB59,lad_payment_mff[LAD21],0))</f>
        <v>1.0358130421936242</v>
      </c>
      <c r="AS59" s="41">
        <f>INDEX(lad_payment_mff[Specialised payment MFF],MATCH(AB59,lad_payment_mff[LAD21],0))</f>
        <v>1.0337524877594775</v>
      </c>
      <c r="AT59" s="41">
        <v>0.96823716045444397</v>
      </c>
      <c r="AU59" s="185"/>
      <c r="AV59" s="185"/>
      <c r="AW59" s="185"/>
      <c r="AX59" s="185"/>
      <c r="AY59" s="187"/>
      <c r="BB59" s="223"/>
      <c r="BC59" s="223"/>
      <c r="BD59" s="223"/>
      <c r="BE59" s="224"/>
      <c r="BF59" s="225"/>
      <c r="BG59" s="225"/>
      <c r="BH59" s="225"/>
      <c r="BI59" s="226"/>
      <c r="BJ59" s="187"/>
      <c r="BK59" s="187"/>
      <c r="BL59" s="227"/>
      <c r="BZ59" s="228">
        <f t="shared" si="0"/>
        <v>0.96823716045444397</v>
      </c>
      <c r="CA59" s="218">
        <v>54</v>
      </c>
      <c r="CB59" s="228">
        <f t="shared" si="1"/>
        <v>1.0186896053225076</v>
      </c>
      <c r="CC59" s="218"/>
      <c r="CD59" s="229" t="s">
        <v>14050</v>
      </c>
      <c r="CE59" s="230" t="s">
        <v>14063</v>
      </c>
      <c r="CF59" s="231" t="str">
        <f t="shared" si="2"/>
        <v>Lh</v>
      </c>
    </row>
    <row r="60" spans="2:84" ht="14.25" thickTop="1" thickBot="1" x14ac:dyDescent="0.25">
      <c r="B60" s="232" t="s">
        <v>14044</v>
      </c>
      <c r="C60" s="233" t="s">
        <v>13263</v>
      </c>
      <c r="D60" s="233" t="s">
        <v>13263</v>
      </c>
      <c r="E60" s="233" t="s">
        <v>13263</v>
      </c>
      <c r="F60" s="233" t="s">
        <v>13263</v>
      </c>
      <c r="G60" s="442" t="s">
        <v>13263</v>
      </c>
      <c r="H60" s="452" t="s">
        <v>646</v>
      </c>
      <c r="I60" s="464" t="s">
        <v>647</v>
      </c>
      <c r="J60" s="469" t="s">
        <v>546</v>
      </c>
      <c r="K60" s="470" t="s">
        <v>542</v>
      </c>
      <c r="L60" s="471" t="s">
        <v>543</v>
      </c>
      <c r="M60" s="472" t="s">
        <v>514</v>
      </c>
      <c r="N60" s="473" t="s">
        <v>512</v>
      </c>
      <c r="O60" s="474" t="s">
        <v>531</v>
      </c>
      <c r="P60" s="475" t="s">
        <v>529</v>
      </c>
      <c r="Q60" s="476" t="s">
        <v>530</v>
      </c>
      <c r="R60" s="477" t="s">
        <v>623</v>
      </c>
      <c r="S60" s="463" t="s">
        <v>13263</v>
      </c>
      <c r="T60" s="233" t="s">
        <v>13263</v>
      </c>
      <c r="U60" s="233" t="s">
        <v>13263</v>
      </c>
      <c r="V60" s="233" t="s">
        <v>13263</v>
      </c>
      <c r="W60" s="233" t="s">
        <v>13263</v>
      </c>
      <c r="X60" s="233" t="s">
        <v>13263</v>
      </c>
      <c r="Y60" s="233" t="s">
        <v>13263</v>
      </c>
      <c r="Z60" s="438" t="s">
        <v>13263</v>
      </c>
      <c r="AB60" s="217" t="s">
        <v>431</v>
      </c>
      <c r="AC60" s="218" t="s">
        <v>740</v>
      </c>
      <c r="AD60" s="218" t="s">
        <v>431</v>
      </c>
      <c r="AE60" s="218" t="s">
        <v>740</v>
      </c>
      <c r="AF60" s="218" t="s">
        <v>431</v>
      </c>
      <c r="AG60" s="218" t="s">
        <v>740</v>
      </c>
      <c r="AH60" s="219" t="s">
        <v>973</v>
      </c>
      <c r="AI60" s="220" t="s">
        <v>13378</v>
      </c>
      <c r="AJ60" s="220" t="s">
        <v>14155</v>
      </c>
      <c r="AK60" s="219" t="s">
        <v>973</v>
      </c>
      <c r="AL60" s="221" t="s">
        <v>12896</v>
      </c>
      <c r="AM60" s="222" t="s">
        <v>13341</v>
      </c>
      <c r="AN60" s="41">
        <v>100</v>
      </c>
      <c r="AO60" s="41">
        <v>99.1</v>
      </c>
      <c r="AP60" s="41">
        <v>18.100000000000001</v>
      </c>
      <c r="AQ60" s="41">
        <v>0</v>
      </c>
      <c r="AR60" s="41">
        <f>INDEX(lad_payment_mff[Non-specialised payment MFF],MATCH(AB60,lad_payment_mff[LAD21],0))</f>
        <v>1.0308164308672694</v>
      </c>
      <c r="AS60" s="41">
        <f>INDEX(lad_payment_mff[Specialised payment MFF],MATCH(AB60,lad_payment_mff[LAD21],0))</f>
        <v>1.0279716920277215</v>
      </c>
      <c r="AT60" s="41">
        <v>0.96823716045444397</v>
      </c>
      <c r="AU60" s="185"/>
      <c r="AV60" s="185"/>
      <c r="AW60" s="185"/>
      <c r="AX60" s="185"/>
      <c r="AY60" s="187"/>
      <c r="BB60" s="223"/>
      <c r="BC60" s="223"/>
      <c r="BD60" s="223"/>
      <c r="BE60" s="224"/>
      <c r="BF60" s="225"/>
      <c r="BG60" s="225"/>
      <c r="BH60" s="225"/>
      <c r="BI60" s="226"/>
      <c r="BJ60" s="187"/>
      <c r="BK60" s="187"/>
      <c r="BL60" s="227"/>
      <c r="BZ60" s="228">
        <f t="shared" si="0"/>
        <v>0.96823716045444397</v>
      </c>
      <c r="CA60" s="218">
        <v>55</v>
      </c>
      <c r="CB60" s="228">
        <f t="shared" si="1"/>
        <v>1.0186896053225076</v>
      </c>
      <c r="CC60" s="218"/>
      <c r="CD60" s="229" t="s">
        <v>14050</v>
      </c>
      <c r="CE60" s="230" t="s">
        <v>14075</v>
      </c>
      <c r="CF60" s="231" t="str">
        <f t="shared" si="2"/>
        <v>Lg</v>
      </c>
    </row>
    <row r="61" spans="2:84" ht="14.25" thickTop="1" thickBot="1" x14ac:dyDescent="0.25">
      <c r="B61" s="232" t="s">
        <v>14046</v>
      </c>
      <c r="C61" s="233" t="s">
        <v>13263</v>
      </c>
      <c r="D61" s="233" t="s">
        <v>13263</v>
      </c>
      <c r="E61" s="233" t="s">
        <v>13263</v>
      </c>
      <c r="F61" s="233" t="s">
        <v>13263</v>
      </c>
      <c r="G61" s="442" t="s">
        <v>13263</v>
      </c>
      <c r="H61" s="478" t="s">
        <v>638</v>
      </c>
      <c r="I61" s="479" t="s">
        <v>534</v>
      </c>
      <c r="J61" s="480" t="s">
        <v>537</v>
      </c>
      <c r="K61" s="470" t="s">
        <v>541</v>
      </c>
      <c r="L61" s="470" t="s">
        <v>545</v>
      </c>
      <c r="M61" s="481" t="s">
        <v>539</v>
      </c>
      <c r="N61" s="482" t="s">
        <v>711</v>
      </c>
      <c r="O61" s="483" t="s">
        <v>528</v>
      </c>
      <c r="P61" s="484" t="s">
        <v>604</v>
      </c>
      <c r="Q61" s="485" t="s">
        <v>607</v>
      </c>
      <c r="R61" s="486" t="s">
        <v>627</v>
      </c>
      <c r="S61" s="487" t="s">
        <v>628</v>
      </c>
      <c r="T61" s="233" t="s">
        <v>13263</v>
      </c>
      <c r="U61" s="233" t="s">
        <v>13263</v>
      </c>
      <c r="V61" s="233" t="s">
        <v>13263</v>
      </c>
      <c r="W61" s="233" t="s">
        <v>13263</v>
      </c>
      <c r="X61" s="233" t="s">
        <v>13263</v>
      </c>
      <c r="Y61" s="233" t="s">
        <v>13263</v>
      </c>
      <c r="Z61" s="438" t="s">
        <v>13263</v>
      </c>
      <c r="AB61" s="217" t="s">
        <v>405</v>
      </c>
      <c r="AC61" s="218" t="s">
        <v>714</v>
      </c>
      <c r="AD61" s="218" t="s">
        <v>405</v>
      </c>
      <c r="AE61" s="218" t="s">
        <v>714</v>
      </c>
      <c r="AF61" s="218" t="s">
        <v>14020</v>
      </c>
      <c r="AG61" s="218" t="s">
        <v>14021</v>
      </c>
      <c r="AH61" s="219" t="s">
        <v>975</v>
      </c>
      <c r="AI61" s="220" t="s">
        <v>13385</v>
      </c>
      <c r="AJ61" s="220" t="s">
        <v>14160</v>
      </c>
      <c r="AK61" s="219" t="s">
        <v>975</v>
      </c>
      <c r="AL61" s="221" t="s">
        <v>12898</v>
      </c>
      <c r="AM61" s="222" t="s">
        <v>12899</v>
      </c>
      <c r="AN61" s="41">
        <v>100</v>
      </c>
      <c r="AO61" s="41">
        <v>119.3</v>
      </c>
      <c r="AP61" s="41">
        <v>24.9</v>
      </c>
      <c r="AQ61" s="41">
        <v>0</v>
      </c>
      <c r="AR61" s="41">
        <f>INDEX(lad_payment_mff[Non-specialised payment MFF],MATCH(AB61,lad_payment_mff[LAD21],0))</f>
        <v>1.021325205265333</v>
      </c>
      <c r="AS61" s="41">
        <f>INDEX(lad_payment_mff[Specialised payment MFF],MATCH(AB61,lad_payment_mff[LAD21],0))</f>
        <v>1.0321992707097378</v>
      </c>
      <c r="AT61" s="41">
        <v>0.97069297391100784</v>
      </c>
      <c r="AU61" s="185"/>
      <c r="AV61" s="185"/>
      <c r="AW61" s="185"/>
      <c r="AX61" s="185"/>
      <c r="AY61" s="187"/>
      <c r="BB61" s="223"/>
      <c r="BC61" s="223"/>
      <c r="BD61" s="223"/>
      <c r="BE61" s="224"/>
      <c r="BF61" s="225"/>
      <c r="BG61" s="225"/>
      <c r="BH61" s="225"/>
      <c r="BI61" s="226"/>
      <c r="BJ61" s="187"/>
      <c r="BK61" s="187"/>
      <c r="BL61" s="227"/>
      <c r="BZ61" s="228">
        <f t="shared" si="0"/>
        <v>0.97069297391100784</v>
      </c>
      <c r="CA61" s="218">
        <v>56</v>
      </c>
      <c r="CB61" s="228">
        <f t="shared" si="1"/>
        <v>1.0186896053225076</v>
      </c>
      <c r="CC61" s="218"/>
      <c r="CD61" s="229" t="s">
        <v>14022</v>
      </c>
      <c r="CE61" s="230" t="s">
        <v>14062</v>
      </c>
      <c r="CF61" s="231" t="str">
        <f t="shared" si="2"/>
        <v>Jl</v>
      </c>
    </row>
    <row r="62" spans="2:84" ht="14.25" thickTop="1" thickBot="1" x14ac:dyDescent="0.25">
      <c r="B62" s="232" t="s">
        <v>14022</v>
      </c>
      <c r="C62" s="233" t="s">
        <v>13263</v>
      </c>
      <c r="D62" s="233" t="s">
        <v>13263</v>
      </c>
      <c r="E62" s="233" t="s">
        <v>13263</v>
      </c>
      <c r="F62" s="233" t="s">
        <v>13263</v>
      </c>
      <c r="G62" s="442" t="s">
        <v>13263</v>
      </c>
      <c r="H62" s="488" t="s">
        <v>533</v>
      </c>
      <c r="I62" s="479" t="s">
        <v>536</v>
      </c>
      <c r="J62" s="480" t="s">
        <v>538</v>
      </c>
      <c r="K62" s="470" t="s">
        <v>544</v>
      </c>
      <c r="L62" s="481" t="s">
        <v>540</v>
      </c>
      <c r="M62" s="489" t="s">
        <v>716</v>
      </c>
      <c r="N62" s="489" t="s">
        <v>714</v>
      </c>
      <c r="O62" s="490" t="s">
        <v>715</v>
      </c>
      <c r="P62" s="491" t="s">
        <v>605</v>
      </c>
      <c r="Q62" s="492" t="s">
        <v>603</v>
      </c>
      <c r="R62" s="486" t="s">
        <v>626</v>
      </c>
      <c r="S62" s="493" t="s">
        <v>629</v>
      </c>
      <c r="T62" s="494" t="s">
        <v>13263</v>
      </c>
      <c r="U62" s="233" t="s">
        <v>13263</v>
      </c>
      <c r="V62" s="233" t="s">
        <v>13263</v>
      </c>
      <c r="W62" s="233" t="s">
        <v>13263</v>
      </c>
      <c r="X62" s="233" t="s">
        <v>13263</v>
      </c>
      <c r="Y62" s="233" t="s">
        <v>13263</v>
      </c>
      <c r="Z62" s="438" t="s">
        <v>13263</v>
      </c>
      <c r="AB62" s="217" t="s">
        <v>255</v>
      </c>
      <c r="AC62" s="218" t="s">
        <v>564</v>
      </c>
      <c r="AD62" s="218" t="s">
        <v>255</v>
      </c>
      <c r="AE62" s="218" t="s">
        <v>564</v>
      </c>
      <c r="AF62" s="218" t="s">
        <v>14012</v>
      </c>
      <c r="AG62" s="218" t="s">
        <v>14013</v>
      </c>
      <c r="AH62" s="219" t="s">
        <v>966</v>
      </c>
      <c r="AI62" s="220" t="s">
        <v>13431</v>
      </c>
      <c r="AJ62" s="220" t="s">
        <v>13432</v>
      </c>
      <c r="AK62" s="219" t="s">
        <v>13417</v>
      </c>
      <c r="AL62" s="221" t="s">
        <v>12904</v>
      </c>
      <c r="AM62" s="222" t="s">
        <v>13338</v>
      </c>
      <c r="AN62" s="41">
        <v>100</v>
      </c>
      <c r="AO62" s="41">
        <v>83.9</v>
      </c>
      <c r="AP62" s="41">
        <v>14.1</v>
      </c>
      <c r="AQ62" s="41">
        <v>0</v>
      </c>
      <c r="AR62" s="41">
        <f>INDEX(lad_payment_mff[Non-specialised payment MFF],MATCH(AB62,lad_payment_mff[LAD21],0))</f>
        <v>1.0353236842449236</v>
      </c>
      <c r="AS62" s="41">
        <f>INDEX(lad_payment_mff[Specialised payment MFF],MATCH(AB62,lad_payment_mff[LAD21],0))</f>
        <v>1.0635370812492879</v>
      </c>
      <c r="AT62" s="41">
        <v>1.009879276774436</v>
      </c>
      <c r="AU62" s="185"/>
      <c r="AV62" s="185"/>
      <c r="AW62" s="185"/>
      <c r="AX62" s="185"/>
      <c r="AY62" s="187"/>
      <c r="BB62" s="223"/>
      <c r="BC62" s="223"/>
      <c r="BD62" s="223"/>
      <c r="BE62" s="224"/>
      <c r="BF62" s="225"/>
      <c r="BG62" s="225"/>
      <c r="BH62" s="225"/>
      <c r="BI62" s="226"/>
      <c r="BJ62" s="187"/>
      <c r="BK62" s="187"/>
      <c r="BL62" s="227"/>
      <c r="BZ62" s="228">
        <f t="shared" si="0"/>
        <v>1.009879276774436</v>
      </c>
      <c r="CA62" s="218">
        <v>57</v>
      </c>
      <c r="CB62" s="228">
        <f t="shared" si="1"/>
        <v>1.0186896053225076</v>
      </c>
      <c r="CC62" s="218"/>
      <c r="CD62" s="229" t="s">
        <v>14025</v>
      </c>
      <c r="CE62" s="230" t="s">
        <v>14076</v>
      </c>
      <c r="CF62" s="231" t="str">
        <f t="shared" si="2"/>
        <v>Yn</v>
      </c>
    </row>
    <row r="63" spans="2:84" ht="14.25" thickTop="1" thickBot="1" x14ac:dyDescent="0.25">
      <c r="B63" s="232" t="s">
        <v>14031</v>
      </c>
      <c r="C63" s="233" t="s">
        <v>13263</v>
      </c>
      <c r="D63" s="233" t="s">
        <v>13263</v>
      </c>
      <c r="E63" s="233" t="s">
        <v>13263</v>
      </c>
      <c r="F63" s="233" t="s">
        <v>13263</v>
      </c>
      <c r="G63" s="442" t="s">
        <v>13263</v>
      </c>
      <c r="H63" s="495" t="s">
        <v>535</v>
      </c>
      <c r="I63" s="479" t="s">
        <v>532</v>
      </c>
      <c r="J63" s="496" t="s">
        <v>781</v>
      </c>
      <c r="K63" s="497" t="s">
        <v>780</v>
      </c>
      <c r="L63" s="498" t="s">
        <v>713</v>
      </c>
      <c r="M63" s="489" t="s">
        <v>772</v>
      </c>
      <c r="N63" s="489" t="s">
        <v>710</v>
      </c>
      <c r="O63" s="499" t="s">
        <v>608</v>
      </c>
      <c r="P63" s="500" t="s">
        <v>769</v>
      </c>
      <c r="Q63" s="501" t="s">
        <v>602</v>
      </c>
      <c r="R63" s="502" t="s">
        <v>624</v>
      </c>
      <c r="S63" s="503" t="s">
        <v>625</v>
      </c>
      <c r="T63" s="463" t="s">
        <v>13263</v>
      </c>
      <c r="U63" s="434" t="s">
        <v>13263</v>
      </c>
      <c r="V63" s="434" t="s">
        <v>13263</v>
      </c>
      <c r="W63" s="434" t="s">
        <v>13263</v>
      </c>
      <c r="X63" s="233" t="s">
        <v>13263</v>
      </c>
      <c r="Y63" s="233" t="s">
        <v>13263</v>
      </c>
      <c r="Z63" s="438" t="s">
        <v>13263</v>
      </c>
      <c r="AB63" s="217" t="s">
        <v>338</v>
      </c>
      <c r="AC63" s="218" t="s">
        <v>647</v>
      </c>
      <c r="AD63" s="218" t="s">
        <v>338</v>
      </c>
      <c r="AE63" s="218" t="s">
        <v>647</v>
      </c>
      <c r="AF63" s="218" t="s">
        <v>14087</v>
      </c>
      <c r="AG63" s="218" t="s">
        <v>14088</v>
      </c>
      <c r="AH63" s="219" t="s">
        <v>971</v>
      </c>
      <c r="AI63" s="220" t="s">
        <v>13380</v>
      </c>
      <c r="AJ63" s="220" t="s">
        <v>14157</v>
      </c>
      <c r="AK63" s="219" t="s">
        <v>971</v>
      </c>
      <c r="AL63" s="221" t="s">
        <v>12896</v>
      </c>
      <c r="AM63" s="222" t="s">
        <v>13341</v>
      </c>
      <c r="AN63" s="41">
        <v>100</v>
      </c>
      <c r="AO63" s="41">
        <v>103.6</v>
      </c>
      <c r="AP63" s="41">
        <v>16.899999999999999</v>
      </c>
      <c r="AQ63" s="41">
        <v>0</v>
      </c>
      <c r="AR63" s="41">
        <f>INDEX(lad_payment_mff[Non-specialised payment MFF],MATCH(AB63,lad_payment_mff[LAD21],0))</f>
        <v>1.0216008372096734</v>
      </c>
      <c r="AS63" s="41">
        <f>INDEX(lad_payment_mff[Specialised payment MFF],MATCH(AB63,lad_payment_mff[LAD21],0))</f>
        <v>1.021800988648798</v>
      </c>
      <c r="AT63" s="41">
        <v>0.96020134518884181</v>
      </c>
      <c r="AU63" s="185"/>
      <c r="AV63" s="185"/>
      <c r="AW63" s="185"/>
      <c r="AX63" s="185"/>
      <c r="AY63" s="187"/>
      <c r="BB63" s="223"/>
      <c r="BC63" s="223"/>
      <c r="BD63" s="223"/>
      <c r="BE63" s="224"/>
      <c r="BF63" s="225"/>
      <c r="BG63" s="225"/>
      <c r="BH63" s="225"/>
      <c r="BI63" s="226"/>
      <c r="BJ63" s="187"/>
      <c r="BK63" s="187"/>
      <c r="BL63" s="227"/>
      <c r="BZ63" s="228">
        <f t="shared" si="0"/>
        <v>0.96020134518884181</v>
      </c>
      <c r="CA63" s="218">
        <v>58</v>
      </c>
      <c r="CB63" s="228">
        <f t="shared" si="1"/>
        <v>1.0186896053225076</v>
      </c>
      <c r="CC63" s="218"/>
      <c r="CD63" s="229" t="s">
        <v>14044</v>
      </c>
      <c r="CE63" s="230" t="s">
        <v>14075</v>
      </c>
      <c r="CF63" s="231" t="str">
        <f t="shared" si="2"/>
        <v>Hg</v>
      </c>
    </row>
    <row r="64" spans="2:84" ht="14.25" thickTop="1" thickBot="1" x14ac:dyDescent="0.25">
      <c r="B64" s="232" t="s">
        <v>14050</v>
      </c>
      <c r="C64" s="233" t="s">
        <v>13263</v>
      </c>
      <c r="D64" s="233" t="s">
        <v>13263</v>
      </c>
      <c r="E64" s="233" t="s">
        <v>13263</v>
      </c>
      <c r="F64" s="233" t="s">
        <v>13263</v>
      </c>
      <c r="G64" s="233" t="s">
        <v>13263</v>
      </c>
      <c r="H64" s="504" t="s">
        <v>13263</v>
      </c>
      <c r="I64" s="495" t="s">
        <v>740</v>
      </c>
      <c r="J64" s="505" t="s">
        <v>741</v>
      </c>
      <c r="K64" s="506" t="s">
        <v>766</v>
      </c>
      <c r="L64" s="506" t="s">
        <v>587</v>
      </c>
      <c r="M64" s="507" t="s">
        <v>709</v>
      </c>
      <c r="N64" s="508" t="s">
        <v>712</v>
      </c>
      <c r="O64" s="509" t="s">
        <v>606</v>
      </c>
      <c r="P64" s="510" t="s">
        <v>635</v>
      </c>
      <c r="Q64" s="511" t="s">
        <v>632</v>
      </c>
      <c r="R64" s="512" t="s">
        <v>729</v>
      </c>
      <c r="S64" s="513" t="s">
        <v>758</v>
      </c>
      <c r="T64" s="514" t="s">
        <v>725</v>
      </c>
      <c r="U64" s="443" t="s">
        <v>619</v>
      </c>
      <c r="V64" s="443" t="s">
        <v>617</v>
      </c>
      <c r="W64" s="437" t="s">
        <v>618</v>
      </c>
      <c r="X64" s="233" t="s">
        <v>13263</v>
      </c>
      <c r="Y64" s="233" t="s">
        <v>13263</v>
      </c>
      <c r="Z64" s="438" t="s">
        <v>13263</v>
      </c>
      <c r="AB64" s="217" t="s">
        <v>201</v>
      </c>
      <c r="AC64" s="218" t="s">
        <v>510</v>
      </c>
      <c r="AD64" s="218" t="s">
        <v>201</v>
      </c>
      <c r="AE64" s="218" t="s">
        <v>510</v>
      </c>
      <c r="AF64" s="218" t="s">
        <v>201</v>
      </c>
      <c r="AG64" s="218" t="s">
        <v>510</v>
      </c>
      <c r="AH64" s="219" t="s">
        <v>947</v>
      </c>
      <c r="AI64" s="220" t="s">
        <v>13406</v>
      </c>
      <c r="AJ64" s="220" t="s">
        <v>14173</v>
      </c>
      <c r="AK64" s="219" t="s">
        <v>947</v>
      </c>
      <c r="AL64" s="221" t="s">
        <v>12902</v>
      </c>
      <c r="AM64" s="222" t="s">
        <v>12903</v>
      </c>
      <c r="AN64" s="41">
        <v>100</v>
      </c>
      <c r="AO64" s="41">
        <v>66.2</v>
      </c>
      <c r="AP64" s="41">
        <v>14.7</v>
      </c>
      <c r="AQ64" s="41">
        <v>0</v>
      </c>
      <c r="AR64" s="41">
        <f>INDEX(lad_payment_mff[Non-specialised payment MFF],MATCH(AB64,lad_payment_mff[LAD21],0))</f>
        <v>1.1687035847528513</v>
      </c>
      <c r="AS64" s="41">
        <f>INDEX(lad_payment_mff[Specialised payment MFF],MATCH(AB64,lad_payment_mff[LAD21],0))</f>
        <v>1.1741382332288435</v>
      </c>
      <c r="AT64" s="41">
        <v>1.0858288808087446</v>
      </c>
      <c r="AU64" s="185"/>
      <c r="AV64" s="185"/>
      <c r="AW64" s="185"/>
      <c r="AX64" s="185"/>
      <c r="AY64" s="187"/>
      <c r="BB64" s="223"/>
      <c r="BC64" s="223"/>
      <c r="BD64" s="223"/>
      <c r="BE64" s="224"/>
      <c r="BF64" s="225"/>
      <c r="BG64" s="225"/>
      <c r="BH64" s="225"/>
      <c r="BI64" s="226"/>
      <c r="BJ64" s="187"/>
      <c r="BK64" s="187"/>
      <c r="BL64" s="227"/>
      <c r="BZ64" s="228">
        <f t="shared" si="0"/>
        <v>1.0858288808087446</v>
      </c>
      <c r="CA64" s="218">
        <v>59</v>
      </c>
      <c r="CB64" s="228">
        <f t="shared" si="1"/>
        <v>1.0186896053225076</v>
      </c>
      <c r="CC64" s="218"/>
      <c r="CD64" s="229" t="s">
        <v>14064</v>
      </c>
      <c r="CE64" s="230" t="s">
        <v>14077</v>
      </c>
      <c r="CF64" s="231" t="str">
        <f t="shared" si="2"/>
        <v>Tr</v>
      </c>
    </row>
    <row r="65" spans="2:84" ht="14.25" thickTop="1" thickBot="1" x14ac:dyDescent="0.25">
      <c r="B65" s="232" t="s">
        <v>14054</v>
      </c>
      <c r="C65" s="233" t="s">
        <v>13263</v>
      </c>
      <c r="D65" s="233" t="s">
        <v>13263</v>
      </c>
      <c r="E65" s="233" t="s">
        <v>13263</v>
      </c>
      <c r="F65" s="233" t="s">
        <v>13263</v>
      </c>
      <c r="G65" s="233" t="s">
        <v>13263</v>
      </c>
      <c r="H65" s="442" t="s">
        <v>13263</v>
      </c>
      <c r="I65" s="515" t="s">
        <v>739</v>
      </c>
      <c r="J65" s="516" t="s">
        <v>767</v>
      </c>
      <c r="K65" s="506" t="s">
        <v>590</v>
      </c>
      <c r="L65" s="506" t="s">
        <v>588</v>
      </c>
      <c r="M65" s="517" t="s">
        <v>592</v>
      </c>
      <c r="N65" s="518" t="s">
        <v>631</v>
      </c>
      <c r="O65" s="518" t="s">
        <v>633</v>
      </c>
      <c r="P65" s="518" t="s">
        <v>771</v>
      </c>
      <c r="Q65" s="519" t="s">
        <v>770</v>
      </c>
      <c r="R65" s="520" t="s">
        <v>728</v>
      </c>
      <c r="S65" s="513" t="s">
        <v>724</v>
      </c>
      <c r="T65" s="521" t="s">
        <v>726</v>
      </c>
      <c r="U65" s="443" t="s">
        <v>621</v>
      </c>
      <c r="V65" s="443" t="s">
        <v>622</v>
      </c>
      <c r="W65" s="522" t="s">
        <v>620</v>
      </c>
      <c r="X65" s="233" t="s">
        <v>13263</v>
      </c>
      <c r="Y65" s="233" t="s">
        <v>13263</v>
      </c>
      <c r="Z65" s="438" t="s">
        <v>13263</v>
      </c>
      <c r="AB65" s="217" t="s">
        <v>381</v>
      </c>
      <c r="AC65" s="218" t="s">
        <v>690</v>
      </c>
      <c r="AD65" s="218" t="s">
        <v>381</v>
      </c>
      <c r="AE65" s="218" t="s">
        <v>690</v>
      </c>
      <c r="AF65" s="218" t="s">
        <v>14049</v>
      </c>
      <c r="AG65" s="218" t="s">
        <v>13400</v>
      </c>
      <c r="AH65" s="219" t="s">
        <v>950</v>
      </c>
      <c r="AI65" s="220" t="s">
        <v>13408</v>
      </c>
      <c r="AJ65" s="220" t="s">
        <v>14176</v>
      </c>
      <c r="AK65" s="219" t="s">
        <v>13398</v>
      </c>
      <c r="AL65" s="221" t="s">
        <v>12900</v>
      </c>
      <c r="AM65" s="222" t="s">
        <v>13340</v>
      </c>
      <c r="AN65" s="41">
        <v>100</v>
      </c>
      <c r="AO65" s="41">
        <v>90.4</v>
      </c>
      <c r="AP65" s="41">
        <v>16.8</v>
      </c>
      <c r="AQ65" s="41">
        <v>0</v>
      </c>
      <c r="AR65" s="41">
        <f>INDEX(lad_payment_mff[Non-specialised payment MFF],MATCH(AB65,lad_payment_mff[LAD21],0))</f>
        <v>1.039245168771177</v>
      </c>
      <c r="AS65" s="41">
        <f>INDEX(lad_payment_mff[Specialised payment MFF],MATCH(AB65,lad_payment_mff[LAD21],0))</f>
        <v>1.136042143175787</v>
      </c>
      <c r="AT65" s="41">
        <v>1.0064786430472803</v>
      </c>
      <c r="AU65" s="185"/>
      <c r="AV65" s="185"/>
      <c r="AW65" s="185"/>
      <c r="AX65" s="185"/>
      <c r="AY65" s="187"/>
      <c r="BB65" s="223"/>
      <c r="BC65" s="223"/>
      <c r="BD65" s="223"/>
      <c r="BE65" s="224"/>
      <c r="BF65" s="225"/>
      <c r="BG65" s="225"/>
      <c r="BH65" s="225"/>
      <c r="BI65" s="226"/>
      <c r="BJ65" s="187"/>
      <c r="BK65" s="187"/>
      <c r="BL65" s="227"/>
      <c r="BZ65" s="228">
        <f t="shared" si="0"/>
        <v>1.0064786430472803</v>
      </c>
      <c r="CA65" s="218">
        <v>60</v>
      </c>
      <c r="CB65" s="228">
        <f t="shared" si="1"/>
        <v>1.0186896053225076</v>
      </c>
      <c r="CC65" s="218"/>
      <c r="CD65" s="229" t="s">
        <v>14040</v>
      </c>
      <c r="CE65" s="230" t="s">
        <v>14058</v>
      </c>
      <c r="CF65" s="231" t="str">
        <f t="shared" si="2"/>
        <v>Ps</v>
      </c>
    </row>
    <row r="66" spans="2:84" ht="14.25" thickTop="1" thickBot="1" x14ac:dyDescent="0.25">
      <c r="B66" s="232" t="s">
        <v>14055</v>
      </c>
      <c r="C66" s="233" t="s">
        <v>13263</v>
      </c>
      <c r="D66" s="233" t="s">
        <v>13263</v>
      </c>
      <c r="E66" s="233" t="s">
        <v>13263</v>
      </c>
      <c r="F66" s="233" t="s">
        <v>13263</v>
      </c>
      <c r="G66" s="233" t="s">
        <v>13263</v>
      </c>
      <c r="H66" s="233" t="s">
        <v>13263</v>
      </c>
      <c r="I66" s="504" t="s">
        <v>13263</v>
      </c>
      <c r="J66" s="523" t="s">
        <v>554</v>
      </c>
      <c r="K66" s="524" t="s">
        <v>589</v>
      </c>
      <c r="L66" s="524" t="s">
        <v>593</v>
      </c>
      <c r="M66" s="525" t="s">
        <v>591</v>
      </c>
      <c r="N66" s="526" t="s">
        <v>636</v>
      </c>
      <c r="O66" s="527" t="s">
        <v>630</v>
      </c>
      <c r="P66" s="528" t="s">
        <v>634</v>
      </c>
      <c r="Q66" s="529" t="s">
        <v>735</v>
      </c>
      <c r="R66" s="530" t="s">
        <v>734</v>
      </c>
      <c r="S66" s="531" t="s">
        <v>723</v>
      </c>
      <c r="T66" s="532" t="s">
        <v>727</v>
      </c>
      <c r="U66" s="455" t="s">
        <v>616</v>
      </c>
      <c r="V66" s="456" t="s">
        <v>549</v>
      </c>
      <c r="W66" s="463" t="s">
        <v>13263</v>
      </c>
      <c r="X66" s="233" t="s">
        <v>13263</v>
      </c>
      <c r="Y66" s="233" t="s">
        <v>13263</v>
      </c>
      <c r="Z66" s="438" t="s">
        <v>13263</v>
      </c>
      <c r="AB66" s="217" t="s">
        <v>410</v>
      </c>
      <c r="AC66" s="218" t="s">
        <v>719</v>
      </c>
      <c r="AD66" s="218" t="s">
        <v>13441</v>
      </c>
      <c r="AE66" s="218" t="s">
        <v>14017</v>
      </c>
      <c r="AF66" s="218" t="s">
        <v>13441</v>
      </c>
      <c r="AG66" s="218" t="s">
        <v>14017</v>
      </c>
      <c r="AH66" s="219" t="s">
        <v>1033</v>
      </c>
      <c r="AI66" s="220" t="s">
        <v>13375</v>
      </c>
      <c r="AJ66" s="220" t="s">
        <v>14152</v>
      </c>
      <c r="AK66" s="219" t="s">
        <v>1033</v>
      </c>
      <c r="AL66" s="221" t="s">
        <v>12894</v>
      </c>
      <c r="AM66" s="222" t="s">
        <v>13346</v>
      </c>
      <c r="AN66" s="41">
        <v>87.535456562954693</v>
      </c>
      <c r="AO66" s="41">
        <v>113.1</v>
      </c>
      <c r="AP66" s="41">
        <v>25</v>
      </c>
      <c r="AQ66" s="41">
        <v>2</v>
      </c>
      <c r="AR66" s="41">
        <f>INDEX(lad_payment_mff[Non-specialised payment MFF],MATCH(AB66,lad_payment_mff[LAD21],0))</f>
        <v>1.027324553263431</v>
      </c>
      <c r="AS66" s="41">
        <f>INDEX(lad_payment_mff[Specialised payment MFF],MATCH(AB66,lad_payment_mff[LAD21],0))</f>
        <v>1.0260690645039503</v>
      </c>
      <c r="AT66" s="41">
        <v>0.96100496181371553</v>
      </c>
      <c r="AU66" s="185"/>
      <c r="AV66" s="185"/>
      <c r="AW66" s="185"/>
      <c r="AX66" s="185"/>
      <c r="AY66" s="187"/>
      <c r="BB66" s="223"/>
      <c r="BC66" s="223"/>
      <c r="BD66" s="223"/>
      <c r="BE66" s="224"/>
      <c r="BF66" s="225"/>
      <c r="BG66" s="225"/>
      <c r="BH66" s="225"/>
      <c r="BI66" s="226"/>
      <c r="BJ66" s="187"/>
      <c r="BK66" s="187"/>
      <c r="BL66" s="227"/>
      <c r="BZ66" s="228">
        <f t="shared" si="0"/>
        <v>0.96100496181371553</v>
      </c>
      <c r="CA66" s="218">
        <v>61</v>
      </c>
      <c r="CB66" s="228">
        <f t="shared" si="1"/>
        <v>1.0186896053225076</v>
      </c>
      <c r="CC66" s="218"/>
      <c r="CD66" s="229" t="s">
        <v>14023</v>
      </c>
      <c r="CE66" s="230" t="s">
        <v>14019</v>
      </c>
      <c r="CF66" s="231" t="str">
        <f t="shared" si="2"/>
        <v>Ck</v>
      </c>
    </row>
    <row r="67" spans="2:84" ht="13.5" thickTop="1" x14ac:dyDescent="0.2">
      <c r="B67" s="232" t="s">
        <v>14057</v>
      </c>
      <c r="C67" s="233" t="s">
        <v>13263</v>
      </c>
      <c r="D67" s="233" t="s">
        <v>13263</v>
      </c>
      <c r="E67" s="233" t="s">
        <v>13263</v>
      </c>
      <c r="F67" s="233" t="s">
        <v>13263</v>
      </c>
      <c r="G67" s="233" t="s">
        <v>13263</v>
      </c>
      <c r="H67" s="233" t="s">
        <v>13263</v>
      </c>
      <c r="I67" s="442" t="s">
        <v>13263</v>
      </c>
      <c r="J67" s="533" t="s">
        <v>558</v>
      </c>
      <c r="K67" s="534" t="s">
        <v>559</v>
      </c>
      <c r="L67" s="535" t="s">
        <v>517</v>
      </c>
      <c r="M67" s="525" t="s">
        <v>586</v>
      </c>
      <c r="N67" s="536" t="s">
        <v>571</v>
      </c>
      <c r="O67" s="537" t="s">
        <v>570</v>
      </c>
      <c r="P67" s="538" t="s">
        <v>747</v>
      </c>
      <c r="Q67" s="539" t="s">
        <v>757</v>
      </c>
      <c r="R67" s="459" t="s">
        <v>550</v>
      </c>
      <c r="S67" s="459" t="s">
        <v>663</v>
      </c>
      <c r="T67" s="540" t="s">
        <v>684</v>
      </c>
      <c r="U67" s="541" t="s">
        <v>548</v>
      </c>
      <c r="V67" s="541" t="s">
        <v>583</v>
      </c>
      <c r="W67" s="542" t="s">
        <v>584</v>
      </c>
      <c r="X67" s="233" t="s">
        <v>13263</v>
      </c>
      <c r="Y67" s="233" t="s">
        <v>13263</v>
      </c>
      <c r="Z67" s="438" t="s">
        <v>13263</v>
      </c>
      <c r="AB67" s="217" t="s">
        <v>429</v>
      </c>
      <c r="AC67" s="218" t="s">
        <v>738</v>
      </c>
      <c r="AD67" s="218" t="s">
        <v>429</v>
      </c>
      <c r="AE67" s="218" t="s">
        <v>738</v>
      </c>
      <c r="AF67" s="218" t="s">
        <v>429</v>
      </c>
      <c r="AG67" s="218" t="s">
        <v>738</v>
      </c>
      <c r="AH67" s="219" t="s">
        <v>1005</v>
      </c>
      <c r="AI67" s="220" t="s">
        <v>13425</v>
      </c>
      <c r="AJ67" s="220" t="s">
        <v>14188</v>
      </c>
      <c r="AK67" s="219" t="s">
        <v>1005</v>
      </c>
      <c r="AL67" s="221" t="s">
        <v>12906</v>
      </c>
      <c r="AM67" s="222" t="s">
        <v>13339</v>
      </c>
      <c r="AN67" s="41">
        <v>100</v>
      </c>
      <c r="AO67" s="41">
        <v>94.2</v>
      </c>
      <c r="AP67" s="41">
        <v>23.1</v>
      </c>
      <c r="AQ67" s="41">
        <v>0</v>
      </c>
      <c r="AR67" s="41">
        <f>INDEX(lad_payment_mff[Non-specialised payment MFF],MATCH(AB67,lad_payment_mff[LAD21],0))</f>
        <v>1.0165401617605636</v>
      </c>
      <c r="AS67" s="41">
        <f>INDEX(lad_payment_mff[Specialised payment MFF],MATCH(AB67,lad_payment_mff[LAD21],0))</f>
        <v>1.0199073589722962</v>
      </c>
      <c r="AT67" s="41">
        <v>0.95644340537757289</v>
      </c>
      <c r="AU67" s="185"/>
      <c r="AV67" s="185"/>
      <c r="AW67" s="185"/>
      <c r="AX67" s="185"/>
      <c r="AY67" s="187"/>
      <c r="BB67" s="223"/>
      <c r="BC67" s="223"/>
      <c r="BD67" s="223"/>
      <c r="BE67" s="224"/>
      <c r="BF67" s="225"/>
      <c r="BG67" s="225"/>
      <c r="BH67" s="225"/>
      <c r="BI67" s="226"/>
      <c r="BJ67" s="187"/>
      <c r="BK67" s="187"/>
      <c r="BL67" s="227"/>
      <c r="BZ67" s="228">
        <f t="shared" si="0"/>
        <v>0.95644340537757289</v>
      </c>
      <c r="CA67" s="218">
        <v>62</v>
      </c>
      <c r="CB67" s="228">
        <f t="shared" si="1"/>
        <v>1.0186896053225076</v>
      </c>
      <c r="CC67" s="218"/>
      <c r="CD67" s="229" t="s">
        <v>13262</v>
      </c>
      <c r="CE67" s="230" t="s">
        <v>14072</v>
      </c>
      <c r="CF67" s="231" t="str">
        <f t="shared" si="2"/>
        <v>Xc</v>
      </c>
    </row>
    <row r="68" spans="2:84" ht="13.5" thickBot="1" x14ac:dyDescent="0.25">
      <c r="B68" s="232" t="s">
        <v>14040</v>
      </c>
      <c r="C68" s="233" t="s">
        <v>13263</v>
      </c>
      <c r="D68" s="233" t="s">
        <v>13263</v>
      </c>
      <c r="E68" s="233" t="s">
        <v>13263</v>
      </c>
      <c r="F68" s="233" t="s">
        <v>13263</v>
      </c>
      <c r="G68" s="233" t="s">
        <v>13263</v>
      </c>
      <c r="H68" s="233" t="s">
        <v>13263</v>
      </c>
      <c r="I68" s="442" t="s">
        <v>13263</v>
      </c>
      <c r="J68" s="533" t="s">
        <v>768</v>
      </c>
      <c r="K68" s="534" t="s">
        <v>557</v>
      </c>
      <c r="L68" s="535" t="s">
        <v>521</v>
      </c>
      <c r="M68" s="543" t="s">
        <v>523</v>
      </c>
      <c r="N68" s="536" t="s">
        <v>522</v>
      </c>
      <c r="O68" s="537" t="s">
        <v>569</v>
      </c>
      <c r="P68" s="459" t="s">
        <v>662</v>
      </c>
      <c r="Q68" s="459" t="s">
        <v>665</v>
      </c>
      <c r="R68" s="459" t="s">
        <v>553</v>
      </c>
      <c r="S68" s="459" t="s">
        <v>666</v>
      </c>
      <c r="T68" s="540" t="s">
        <v>688</v>
      </c>
      <c r="U68" s="544" t="s">
        <v>690</v>
      </c>
      <c r="V68" s="545" t="s">
        <v>585</v>
      </c>
      <c r="W68" s="546" t="s">
        <v>685</v>
      </c>
      <c r="X68" s="434" t="s">
        <v>13263</v>
      </c>
      <c r="Y68" s="233" t="s">
        <v>13263</v>
      </c>
      <c r="Z68" s="438" t="s">
        <v>13263</v>
      </c>
      <c r="AB68" s="217" t="s">
        <v>373</v>
      </c>
      <c r="AC68" s="218" t="s">
        <v>682</v>
      </c>
      <c r="AD68" s="218" t="s">
        <v>373</v>
      </c>
      <c r="AE68" s="218" t="s">
        <v>682</v>
      </c>
      <c r="AF68" s="218" t="s">
        <v>14094</v>
      </c>
      <c r="AG68" s="218" t="s">
        <v>13434</v>
      </c>
      <c r="AH68" s="219" t="s">
        <v>994</v>
      </c>
      <c r="AI68" s="220" t="s">
        <v>13433</v>
      </c>
      <c r="AJ68" s="220" t="s">
        <v>13434</v>
      </c>
      <c r="AK68" s="219" t="s">
        <v>994</v>
      </c>
      <c r="AL68" s="221" t="s">
        <v>12906</v>
      </c>
      <c r="AM68" s="222" t="s">
        <v>13339</v>
      </c>
      <c r="AN68" s="41">
        <v>100</v>
      </c>
      <c r="AO68" s="41">
        <v>71.400000000000006</v>
      </c>
      <c r="AP68" s="41">
        <v>11.1</v>
      </c>
      <c r="AQ68" s="41">
        <v>0</v>
      </c>
      <c r="AR68" s="41">
        <f>INDEX(lad_payment_mff[Non-specialised payment MFF],MATCH(AB68,lad_payment_mff[LAD21],0))</f>
        <v>1.04849061592418</v>
      </c>
      <c r="AS68" s="41">
        <f>INDEX(lad_payment_mff[Specialised payment MFF],MATCH(AB68,lad_payment_mff[LAD21],0))</f>
        <v>1.0609486530615715</v>
      </c>
      <c r="AT68" s="41">
        <v>0.98107947738171941</v>
      </c>
      <c r="AU68" s="185"/>
      <c r="AV68" s="185"/>
      <c r="AW68" s="185"/>
      <c r="AX68" s="185"/>
      <c r="AY68" s="187"/>
      <c r="BB68" s="223"/>
      <c r="BC68" s="223"/>
      <c r="BD68" s="223"/>
      <c r="BE68" s="224"/>
      <c r="BF68" s="225"/>
      <c r="BG68" s="225"/>
      <c r="BH68" s="225"/>
      <c r="BI68" s="226"/>
      <c r="BJ68" s="187"/>
      <c r="BK68" s="187"/>
      <c r="BL68" s="227"/>
      <c r="BZ68" s="228">
        <f t="shared" si="0"/>
        <v>0.98107947738171941</v>
      </c>
      <c r="CA68" s="218">
        <v>63</v>
      </c>
      <c r="CB68" s="228">
        <f t="shared" si="1"/>
        <v>1.0186896053225076</v>
      </c>
      <c r="CC68" s="218"/>
      <c r="CD68" s="229" t="s">
        <v>14064</v>
      </c>
      <c r="CE68" s="230" t="s">
        <v>14069</v>
      </c>
      <c r="CF68" s="231" t="str">
        <f t="shared" si="2"/>
        <v>Ti</v>
      </c>
    </row>
    <row r="69" spans="2:84" ht="14.25" thickTop="1" thickBot="1" x14ac:dyDescent="0.25">
      <c r="B69" s="232" t="s">
        <v>14059</v>
      </c>
      <c r="C69" s="233" t="s">
        <v>13263</v>
      </c>
      <c r="D69" s="233" t="s">
        <v>13263</v>
      </c>
      <c r="E69" s="233" t="s">
        <v>13263</v>
      </c>
      <c r="F69" s="233" t="s">
        <v>13263</v>
      </c>
      <c r="G69" s="233" t="s">
        <v>13263</v>
      </c>
      <c r="H69" s="233" t="s">
        <v>13263</v>
      </c>
      <c r="I69" s="442" t="s">
        <v>13263</v>
      </c>
      <c r="J69" s="547" t="s">
        <v>556</v>
      </c>
      <c r="K69" s="548" t="s">
        <v>555</v>
      </c>
      <c r="L69" s="535" t="s">
        <v>518</v>
      </c>
      <c r="M69" s="549" t="s">
        <v>519</v>
      </c>
      <c r="N69" s="550" t="s">
        <v>568</v>
      </c>
      <c r="O69" s="551" t="s">
        <v>567</v>
      </c>
      <c r="P69" s="552" t="s">
        <v>661</v>
      </c>
      <c r="Q69" s="552" t="s">
        <v>664</v>
      </c>
      <c r="R69" s="552" t="s">
        <v>552</v>
      </c>
      <c r="S69" s="552" t="s">
        <v>551</v>
      </c>
      <c r="T69" s="553" t="s">
        <v>689</v>
      </c>
      <c r="U69" s="554" t="s">
        <v>694</v>
      </c>
      <c r="V69" s="554" t="s">
        <v>691</v>
      </c>
      <c r="W69" s="554" t="s">
        <v>687</v>
      </c>
      <c r="X69" s="555" t="s">
        <v>686</v>
      </c>
      <c r="Y69" s="233" t="s">
        <v>13263</v>
      </c>
      <c r="Z69" s="438" t="s">
        <v>13263</v>
      </c>
      <c r="AB69" s="217" t="s">
        <v>433</v>
      </c>
      <c r="AC69" s="218" t="s">
        <v>742</v>
      </c>
      <c r="AD69" s="218" t="s">
        <v>433</v>
      </c>
      <c r="AE69" s="218" t="s">
        <v>742</v>
      </c>
      <c r="AF69" s="218" t="s">
        <v>433</v>
      </c>
      <c r="AG69" s="218" t="s">
        <v>742</v>
      </c>
      <c r="AH69" s="219" t="s">
        <v>1033</v>
      </c>
      <c r="AI69" s="220" t="s">
        <v>13375</v>
      </c>
      <c r="AJ69" s="220" t="s">
        <v>14152</v>
      </c>
      <c r="AK69" s="219" t="s">
        <v>1033</v>
      </c>
      <c r="AL69" s="221" t="s">
        <v>12894</v>
      </c>
      <c r="AM69" s="222" t="s">
        <v>13346</v>
      </c>
      <c r="AN69" s="41">
        <v>100</v>
      </c>
      <c r="AO69" s="41">
        <v>115</v>
      </c>
      <c r="AP69" s="41">
        <v>26.8</v>
      </c>
      <c r="AQ69" s="41">
        <v>0</v>
      </c>
      <c r="AR69" s="41">
        <f>INDEX(lad_payment_mff[Non-specialised payment MFF],MATCH(AB69,lad_payment_mff[LAD21],0))</f>
        <v>1.0205818951272683</v>
      </c>
      <c r="AS69" s="41">
        <f>INDEX(lad_payment_mff[Specialised payment MFF],MATCH(AB69,lad_payment_mff[LAD21],0))</f>
        <v>1.0214317659786529</v>
      </c>
      <c r="AT69" s="41">
        <v>0.96100496181371553</v>
      </c>
      <c r="AU69" s="185"/>
      <c r="AV69" s="185"/>
      <c r="AW69" s="185"/>
      <c r="AX69" s="185"/>
      <c r="AY69" s="187"/>
      <c r="BB69" s="223"/>
      <c r="BC69" s="223"/>
      <c r="BD69" s="223"/>
      <c r="BE69" s="224"/>
      <c r="BF69" s="225"/>
      <c r="BG69" s="225"/>
      <c r="BH69" s="225"/>
      <c r="BI69" s="226"/>
      <c r="BJ69" s="187"/>
      <c r="BK69" s="187"/>
      <c r="BL69" s="227"/>
      <c r="BZ69" s="228">
        <f t="shared" si="0"/>
        <v>0.96100496181371553</v>
      </c>
      <c r="CA69" s="218">
        <v>64</v>
      </c>
      <c r="CB69" s="228">
        <f t="shared" si="1"/>
        <v>1.0186896053225076</v>
      </c>
      <c r="CC69" s="218"/>
      <c r="CD69" s="229" t="s">
        <v>14023</v>
      </c>
      <c r="CE69" s="230" t="s">
        <v>14032</v>
      </c>
      <c r="CF69" s="231" t="str">
        <f t="shared" si="2"/>
        <v>Cm</v>
      </c>
    </row>
    <row r="70" spans="2:84" ht="14.25" thickTop="1" thickBot="1" x14ac:dyDescent="0.25">
      <c r="B70" s="232" t="s">
        <v>14045</v>
      </c>
      <c r="C70" s="233" t="s">
        <v>13263</v>
      </c>
      <c r="D70" s="233" t="s">
        <v>13263</v>
      </c>
      <c r="E70" s="233" t="s">
        <v>13263</v>
      </c>
      <c r="F70" s="233" t="s">
        <v>13263</v>
      </c>
      <c r="G70" s="233" t="s">
        <v>13263</v>
      </c>
      <c r="H70" s="233" t="s">
        <v>13263</v>
      </c>
      <c r="I70" s="435" t="s">
        <v>13263</v>
      </c>
      <c r="J70" s="556" t="s">
        <v>681</v>
      </c>
      <c r="K70" s="557" t="s">
        <v>678</v>
      </c>
      <c r="L70" s="558" t="s">
        <v>520</v>
      </c>
      <c r="M70" s="559" t="s">
        <v>597</v>
      </c>
      <c r="N70" s="559" t="s">
        <v>601</v>
      </c>
      <c r="O70" s="560" t="s">
        <v>730</v>
      </c>
      <c r="P70" s="561" t="s">
        <v>496</v>
      </c>
      <c r="Q70" s="562" t="s">
        <v>506</v>
      </c>
      <c r="R70" s="563" t="s">
        <v>508</v>
      </c>
      <c r="S70" s="564" t="s">
        <v>501</v>
      </c>
      <c r="T70" s="565" t="s">
        <v>480</v>
      </c>
      <c r="U70" s="566" t="s">
        <v>693</v>
      </c>
      <c r="V70" s="567" t="s">
        <v>695</v>
      </c>
      <c r="W70" s="554" t="s">
        <v>692</v>
      </c>
      <c r="X70" s="568" t="s">
        <v>756</v>
      </c>
      <c r="Y70" s="233" t="s">
        <v>13263</v>
      </c>
      <c r="Z70" s="438" t="s">
        <v>13263</v>
      </c>
      <c r="AB70" s="217" t="s">
        <v>213</v>
      </c>
      <c r="AC70" s="218" t="s">
        <v>522</v>
      </c>
      <c r="AD70" s="218" t="s">
        <v>213</v>
      </c>
      <c r="AE70" s="218" t="s">
        <v>522</v>
      </c>
      <c r="AF70" s="218" t="s">
        <v>213</v>
      </c>
      <c r="AG70" s="218" t="s">
        <v>522</v>
      </c>
      <c r="AH70" s="219" t="s">
        <v>962</v>
      </c>
      <c r="AI70" s="220" t="s">
        <v>13384</v>
      </c>
      <c r="AJ70" s="220" t="s">
        <v>14159</v>
      </c>
      <c r="AK70" s="219" t="s">
        <v>962</v>
      </c>
      <c r="AL70" s="221" t="s">
        <v>12898</v>
      </c>
      <c r="AM70" s="222" t="s">
        <v>12899</v>
      </c>
      <c r="AN70" s="41">
        <v>100</v>
      </c>
      <c r="AO70" s="41">
        <v>114.5</v>
      </c>
      <c r="AP70" s="41">
        <v>25.6</v>
      </c>
      <c r="AQ70" s="41">
        <v>0</v>
      </c>
      <c r="AR70" s="41">
        <f>INDEX(lad_payment_mff[Non-specialised payment MFF],MATCH(AB70,lad_payment_mff[LAD21],0))</f>
        <v>1.0495048680941235</v>
      </c>
      <c r="AS70" s="41">
        <f>INDEX(lad_payment_mff[Specialised payment MFF],MATCH(AB70,lad_payment_mff[LAD21],0))</f>
        <v>1.0515962821575702</v>
      </c>
      <c r="AT70" s="41">
        <v>0.98934527490296842</v>
      </c>
      <c r="AU70" s="185"/>
      <c r="AV70" s="185"/>
      <c r="AW70" s="185"/>
      <c r="AX70" s="185"/>
      <c r="AY70" s="187"/>
      <c r="BB70" s="223"/>
      <c r="BC70" s="223"/>
      <c r="BD70" s="223"/>
      <c r="BE70" s="224"/>
      <c r="BF70" s="225"/>
      <c r="BG70" s="225"/>
      <c r="BH70" s="225"/>
      <c r="BI70" s="226"/>
      <c r="BJ70" s="187"/>
      <c r="BK70" s="187"/>
      <c r="BL70" s="227"/>
      <c r="BZ70" s="228">
        <f t="shared" ref="BZ70:BZ133" si="3">INDEX($AB:$BY,MATCH($AB70,$AB:$AB,0),MATCH($B$4,$AB$4:$BY$4,0))</f>
        <v>0.98934527490296842</v>
      </c>
      <c r="CA70" s="218">
        <v>65</v>
      </c>
      <c r="CB70" s="228">
        <f t="shared" ref="CB70:CB133" si="4">LARGE($BZ$6:$BZ$314,CA70)</f>
        <v>1.0186896053225076</v>
      </c>
      <c r="CC70" s="218"/>
      <c r="CD70" s="229" t="s">
        <v>14040</v>
      </c>
      <c r="CE70" s="230" t="s">
        <v>14062</v>
      </c>
      <c r="CF70" s="231" t="str">
        <f t="shared" ref="CF70:CF133" si="5">CD70&amp;CE70</f>
        <v>Pl</v>
      </c>
    </row>
    <row r="71" spans="2:84" ht="14.25" thickTop="1" thickBot="1" x14ac:dyDescent="0.25">
      <c r="B71" s="232" t="s">
        <v>14043</v>
      </c>
      <c r="C71" s="233" t="s">
        <v>13263</v>
      </c>
      <c r="D71" s="233" t="s">
        <v>13263</v>
      </c>
      <c r="E71" s="233" t="s">
        <v>13263</v>
      </c>
      <c r="F71" s="233" t="s">
        <v>13263</v>
      </c>
      <c r="G71" s="233" t="s">
        <v>13263</v>
      </c>
      <c r="H71" s="442" t="s">
        <v>13263</v>
      </c>
      <c r="I71" s="569" t="s">
        <v>762</v>
      </c>
      <c r="J71" s="556" t="s">
        <v>680</v>
      </c>
      <c r="K71" s="570" t="s">
        <v>683</v>
      </c>
      <c r="L71" s="571" t="s">
        <v>759</v>
      </c>
      <c r="M71" s="559" t="s">
        <v>598</v>
      </c>
      <c r="N71" s="572" t="s">
        <v>600</v>
      </c>
      <c r="O71" s="573" t="s">
        <v>494</v>
      </c>
      <c r="P71" s="561" t="s">
        <v>502</v>
      </c>
      <c r="Q71" s="574" t="s">
        <v>498</v>
      </c>
      <c r="R71" s="563" t="s">
        <v>504</v>
      </c>
      <c r="S71" s="575" t="s">
        <v>497</v>
      </c>
      <c r="T71" s="576" t="s">
        <v>499</v>
      </c>
      <c r="U71" s="576" t="s">
        <v>485</v>
      </c>
      <c r="V71" s="565" t="s">
        <v>509</v>
      </c>
      <c r="W71" s="577" t="s">
        <v>755</v>
      </c>
      <c r="X71" s="578" t="s">
        <v>651</v>
      </c>
      <c r="Y71" s="233" t="s">
        <v>13263</v>
      </c>
      <c r="Z71" s="438" t="s">
        <v>13263</v>
      </c>
      <c r="AB71" s="217" t="s">
        <v>306</v>
      </c>
      <c r="AC71" s="218" t="s">
        <v>615</v>
      </c>
      <c r="AD71" s="218" t="s">
        <v>13444</v>
      </c>
      <c r="AE71" s="218" t="s">
        <v>14097</v>
      </c>
      <c r="AF71" s="218" t="s">
        <v>13444</v>
      </c>
      <c r="AG71" s="218" t="s">
        <v>14097</v>
      </c>
      <c r="AH71" s="219" t="s">
        <v>945</v>
      </c>
      <c r="AI71" s="220" t="s">
        <v>13377</v>
      </c>
      <c r="AJ71" s="220" t="s">
        <v>14154</v>
      </c>
      <c r="AK71" s="219" t="s">
        <v>945</v>
      </c>
      <c r="AL71" s="221" t="s">
        <v>12894</v>
      </c>
      <c r="AM71" s="222" t="s">
        <v>13346</v>
      </c>
      <c r="AN71" s="41">
        <v>89.438068994384182</v>
      </c>
      <c r="AO71" s="41">
        <v>76.900000000000006</v>
      </c>
      <c r="AP71" s="41">
        <v>12.8</v>
      </c>
      <c r="AQ71" s="41">
        <v>1</v>
      </c>
      <c r="AR71" s="41">
        <f>INDEX(lad_payment_mff[Non-specialised payment MFF],MATCH(AB71,lad_payment_mff[LAD21],0))</f>
        <v>1.0164847492393958</v>
      </c>
      <c r="AS71" s="41">
        <f>INDEX(lad_payment_mff[Specialised payment MFF],MATCH(AB71,lad_payment_mff[LAD21],0))</f>
        <v>1.0294511259109373</v>
      </c>
      <c r="AT71" s="41">
        <v>0.96462237457486832</v>
      </c>
      <c r="AU71" s="185"/>
      <c r="AV71" s="185"/>
      <c r="AW71" s="185"/>
      <c r="AX71" s="185"/>
      <c r="AY71" s="187"/>
      <c r="BB71" s="223"/>
      <c r="BC71" s="223"/>
      <c r="BD71" s="223"/>
      <c r="BE71" s="224"/>
      <c r="BF71" s="225"/>
      <c r="BG71" s="225"/>
      <c r="BH71" s="225"/>
      <c r="BI71" s="226"/>
      <c r="BJ71" s="187"/>
      <c r="BK71" s="187"/>
      <c r="BL71" s="227"/>
      <c r="BZ71" s="228">
        <f t="shared" si="3"/>
        <v>0.96462237457486832</v>
      </c>
      <c r="CA71" s="218">
        <v>66</v>
      </c>
      <c r="CB71" s="228">
        <f t="shared" si="4"/>
        <v>1.009879276774436</v>
      </c>
      <c r="CC71" s="218"/>
      <c r="CD71" s="229" t="s">
        <v>14037</v>
      </c>
      <c r="CE71" s="230" t="s">
        <v>14019</v>
      </c>
      <c r="CF71" s="231" t="str">
        <f t="shared" si="5"/>
        <v>Fk</v>
      </c>
    </row>
    <row r="72" spans="2:84" ht="14.25" thickTop="1" thickBot="1" x14ac:dyDescent="0.25">
      <c r="B72" s="232" t="s">
        <v>14064</v>
      </c>
      <c r="C72" s="233" t="s">
        <v>13263</v>
      </c>
      <c r="D72" s="233" t="s">
        <v>13263</v>
      </c>
      <c r="E72" s="233" t="s">
        <v>13263</v>
      </c>
      <c r="F72" s="233" t="s">
        <v>13263</v>
      </c>
      <c r="G72" s="233" t="s">
        <v>13263</v>
      </c>
      <c r="H72" s="442" t="s">
        <v>13263</v>
      </c>
      <c r="I72" s="579" t="s">
        <v>764</v>
      </c>
      <c r="J72" s="580" t="s">
        <v>679</v>
      </c>
      <c r="K72" s="581" t="s">
        <v>682</v>
      </c>
      <c r="L72" s="571" t="s">
        <v>736</v>
      </c>
      <c r="M72" s="559" t="s">
        <v>752</v>
      </c>
      <c r="N72" s="582" t="s">
        <v>599</v>
      </c>
      <c r="O72" s="453" t="s">
        <v>750</v>
      </c>
      <c r="P72" s="583" t="s">
        <v>493</v>
      </c>
      <c r="Q72" s="584" t="s">
        <v>491</v>
      </c>
      <c r="R72" s="585" t="s">
        <v>478</v>
      </c>
      <c r="S72" s="586" t="s">
        <v>492</v>
      </c>
      <c r="T72" s="587" t="s">
        <v>510</v>
      </c>
      <c r="U72" s="587" t="s">
        <v>481</v>
      </c>
      <c r="V72" s="588" t="s">
        <v>486</v>
      </c>
      <c r="W72" s="589" t="s">
        <v>495</v>
      </c>
      <c r="X72" s="590" t="s">
        <v>652</v>
      </c>
      <c r="Y72" s="233" t="s">
        <v>13263</v>
      </c>
      <c r="Z72" s="438" t="s">
        <v>13263</v>
      </c>
      <c r="AB72" s="217" t="s">
        <v>254</v>
      </c>
      <c r="AC72" s="218" t="s">
        <v>563</v>
      </c>
      <c r="AD72" s="218" t="s">
        <v>254</v>
      </c>
      <c r="AE72" s="218" t="s">
        <v>563</v>
      </c>
      <c r="AF72" s="218" t="s">
        <v>14012</v>
      </c>
      <c r="AG72" s="218" t="s">
        <v>14013</v>
      </c>
      <c r="AH72" s="219" t="s">
        <v>966</v>
      </c>
      <c r="AI72" s="220" t="s">
        <v>13431</v>
      </c>
      <c r="AJ72" s="220" t="s">
        <v>13432</v>
      </c>
      <c r="AK72" s="219" t="s">
        <v>13417</v>
      </c>
      <c r="AL72" s="221" t="s">
        <v>12904</v>
      </c>
      <c r="AM72" s="222" t="s">
        <v>13338</v>
      </c>
      <c r="AN72" s="41">
        <v>100</v>
      </c>
      <c r="AO72" s="41">
        <v>97.7</v>
      </c>
      <c r="AP72" s="41">
        <v>18.899999999999999</v>
      </c>
      <c r="AQ72" s="41">
        <v>0</v>
      </c>
      <c r="AR72" s="41">
        <f>INDEX(lad_payment_mff[Non-specialised payment MFF],MATCH(AB72,lad_payment_mff[LAD21],0))</f>
        <v>1.1009770481186243</v>
      </c>
      <c r="AS72" s="41">
        <f>INDEX(lad_payment_mff[Specialised payment MFF],MATCH(AB72,lad_payment_mff[LAD21],0))</f>
        <v>1.1187832370876254</v>
      </c>
      <c r="AT72" s="41">
        <v>1.009879276774436</v>
      </c>
      <c r="AU72" s="185"/>
      <c r="AV72" s="185"/>
      <c r="AW72" s="185"/>
      <c r="AX72" s="185"/>
      <c r="AY72" s="187"/>
      <c r="BB72" s="223"/>
      <c r="BC72" s="223"/>
      <c r="BD72" s="223"/>
      <c r="BE72" s="224"/>
      <c r="BF72" s="225"/>
      <c r="BG72" s="225"/>
      <c r="BH72" s="225"/>
      <c r="BI72" s="226"/>
      <c r="BJ72" s="187"/>
      <c r="BK72" s="187"/>
      <c r="BL72" s="227"/>
      <c r="BZ72" s="228">
        <f t="shared" si="3"/>
        <v>1.009879276774436</v>
      </c>
      <c r="CA72" s="218">
        <v>67</v>
      </c>
      <c r="CB72" s="228">
        <f t="shared" si="4"/>
        <v>1.009879276774436</v>
      </c>
      <c r="CC72" s="218"/>
      <c r="CD72" s="229" t="s">
        <v>13262</v>
      </c>
      <c r="CE72" s="230" t="s">
        <v>14077</v>
      </c>
      <c r="CF72" s="231" t="str">
        <f t="shared" si="5"/>
        <v>Xr</v>
      </c>
    </row>
    <row r="73" spans="2:84" ht="14.25" thickTop="1" thickBot="1" x14ac:dyDescent="0.25">
      <c r="B73" s="232" t="s">
        <v>14056</v>
      </c>
      <c r="C73" s="233" t="s">
        <v>13263</v>
      </c>
      <c r="D73" s="233" t="s">
        <v>13263</v>
      </c>
      <c r="E73" s="233" t="s">
        <v>13263</v>
      </c>
      <c r="F73" s="233" t="s">
        <v>13263</v>
      </c>
      <c r="G73" s="233" t="s">
        <v>13263</v>
      </c>
      <c r="H73" s="435" t="s">
        <v>13263</v>
      </c>
      <c r="I73" s="591" t="s">
        <v>763</v>
      </c>
      <c r="J73" s="459" t="s">
        <v>595</v>
      </c>
      <c r="K73" s="592" t="s">
        <v>596</v>
      </c>
      <c r="L73" s="593" t="s">
        <v>765</v>
      </c>
      <c r="M73" s="594" t="s">
        <v>751</v>
      </c>
      <c r="N73" s="595" t="s">
        <v>748</v>
      </c>
      <c r="O73" s="453" t="s">
        <v>749</v>
      </c>
      <c r="P73" s="596" t="s">
        <v>484</v>
      </c>
      <c r="Q73" s="563" t="s">
        <v>479</v>
      </c>
      <c r="R73" s="597" t="s">
        <v>503</v>
      </c>
      <c r="S73" s="561" t="s">
        <v>489</v>
      </c>
      <c r="T73" s="561" t="s">
        <v>500</v>
      </c>
      <c r="U73" s="598" t="s">
        <v>507</v>
      </c>
      <c r="V73" s="461" t="s">
        <v>658</v>
      </c>
      <c r="W73" s="461" t="s">
        <v>656</v>
      </c>
      <c r="X73" s="590" t="s">
        <v>754</v>
      </c>
      <c r="Y73" s="233" t="s">
        <v>13263</v>
      </c>
      <c r="Z73" s="438" t="s">
        <v>13263</v>
      </c>
      <c r="AB73" s="217" t="s">
        <v>194</v>
      </c>
      <c r="AC73" s="218" t="s">
        <v>503</v>
      </c>
      <c r="AD73" s="218" t="s">
        <v>194</v>
      </c>
      <c r="AE73" s="218" t="s">
        <v>503</v>
      </c>
      <c r="AF73" s="218" t="s">
        <v>194</v>
      </c>
      <c r="AG73" s="218" t="s">
        <v>503</v>
      </c>
      <c r="AH73" s="219" t="s">
        <v>968</v>
      </c>
      <c r="AI73" s="220" t="s">
        <v>13411</v>
      </c>
      <c r="AJ73" s="220" t="s">
        <v>14177</v>
      </c>
      <c r="AK73" s="219" t="s">
        <v>968</v>
      </c>
      <c r="AL73" s="221" t="s">
        <v>12902</v>
      </c>
      <c r="AM73" s="222" t="s">
        <v>12903</v>
      </c>
      <c r="AN73" s="41">
        <v>100</v>
      </c>
      <c r="AO73" s="41">
        <v>94.1</v>
      </c>
      <c r="AP73" s="41">
        <v>22.5</v>
      </c>
      <c r="AQ73" s="41">
        <v>0</v>
      </c>
      <c r="AR73" s="41">
        <f>INDEX(lad_payment_mff[Non-specialised payment MFF],MATCH(AB73,lad_payment_mff[LAD21],0))</f>
        <v>1.1510790006369191</v>
      </c>
      <c r="AS73" s="41">
        <f>INDEX(lad_payment_mff[Specialised payment MFF],MATCH(AB73,lad_payment_mff[LAD21],0))</f>
        <v>1.1560632809038753</v>
      </c>
      <c r="AT73" s="41">
        <v>1.0822307917820893</v>
      </c>
      <c r="AU73" s="185"/>
      <c r="AV73" s="185"/>
      <c r="AW73" s="185"/>
      <c r="AX73" s="185"/>
      <c r="AY73" s="187"/>
      <c r="BB73" s="223"/>
      <c r="BC73" s="223"/>
      <c r="BD73" s="223"/>
      <c r="BE73" s="224"/>
      <c r="BF73" s="225"/>
      <c r="BG73" s="225"/>
      <c r="BH73" s="225"/>
      <c r="BI73" s="226"/>
      <c r="BJ73" s="187"/>
      <c r="BK73" s="187"/>
      <c r="BL73" s="227"/>
      <c r="BZ73" s="228">
        <f t="shared" si="3"/>
        <v>1.0822307917820893</v>
      </c>
      <c r="CA73" s="218">
        <v>68</v>
      </c>
      <c r="CB73" s="228">
        <f t="shared" si="4"/>
        <v>1.009879276774436</v>
      </c>
      <c r="CC73" s="218"/>
      <c r="CD73" s="229" t="s">
        <v>14056</v>
      </c>
      <c r="CE73" s="230" t="s">
        <v>14015</v>
      </c>
      <c r="CF73" s="231" t="str">
        <f t="shared" si="5"/>
        <v>Up</v>
      </c>
    </row>
    <row r="74" spans="2:84" ht="14.25" thickTop="1" thickBot="1" x14ac:dyDescent="0.25">
      <c r="B74" s="232" t="s">
        <v>14053</v>
      </c>
      <c r="C74" s="233" t="s">
        <v>13263</v>
      </c>
      <c r="D74" s="233" t="s">
        <v>13263</v>
      </c>
      <c r="E74" s="233" t="s">
        <v>13263</v>
      </c>
      <c r="F74" s="434" t="s">
        <v>13263</v>
      </c>
      <c r="G74" s="435" t="s">
        <v>13263</v>
      </c>
      <c r="H74" s="599" t="s">
        <v>702</v>
      </c>
      <c r="I74" s="600" t="s">
        <v>705</v>
      </c>
      <c r="J74" s="459" t="s">
        <v>547</v>
      </c>
      <c r="K74" s="460" t="s">
        <v>594</v>
      </c>
      <c r="L74" s="601" t="s">
        <v>668</v>
      </c>
      <c r="M74" s="602" t="s">
        <v>677</v>
      </c>
      <c r="N74" s="603" t="s">
        <v>672</v>
      </c>
      <c r="O74" s="604" t="s">
        <v>753</v>
      </c>
      <c r="P74" s="605" t="s">
        <v>576</v>
      </c>
      <c r="Q74" s="596" t="s">
        <v>490</v>
      </c>
      <c r="R74" s="575" t="s">
        <v>487</v>
      </c>
      <c r="S74" s="606" t="s">
        <v>483</v>
      </c>
      <c r="T74" s="606" t="s">
        <v>488</v>
      </c>
      <c r="U74" s="607" t="s">
        <v>505</v>
      </c>
      <c r="V74" s="461" t="s">
        <v>654</v>
      </c>
      <c r="W74" s="461" t="s">
        <v>650</v>
      </c>
      <c r="X74" s="590" t="s">
        <v>659</v>
      </c>
      <c r="Y74" s="233" t="s">
        <v>13263</v>
      </c>
      <c r="Z74" s="438" t="s">
        <v>13263</v>
      </c>
      <c r="AB74" s="217" t="s">
        <v>356</v>
      </c>
      <c r="AC74" s="218" t="s">
        <v>665</v>
      </c>
      <c r="AD74" s="218" t="s">
        <v>356</v>
      </c>
      <c r="AE74" s="218" t="s">
        <v>665</v>
      </c>
      <c r="AF74" s="218" t="s">
        <v>14085</v>
      </c>
      <c r="AG74" s="218" t="s">
        <v>14086</v>
      </c>
      <c r="AH74" s="219" t="s">
        <v>937</v>
      </c>
      <c r="AI74" s="220" t="s">
        <v>13401</v>
      </c>
      <c r="AJ74" s="220" t="s">
        <v>14170</v>
      </c>
      <c r="AK74" s="219" t="s">
        <v>13395</v>
      </c>
      <c r="AL74" s="221" t="s">
        <v>12900</v>
      </c>
      <c r="AM74" s="222" t="s">
        <v>13340</v>
      </c>
      <c r="AN74" s="41">
        <v>100</v>
      </c>
      <c r="AO74" s="41">
        <v>82.1</v>
      </c>
      <c r="AP74" s="41">
        <v>13</v>
      </c>
      <c r="AQ74" s="41">
        <v>0</v>
      </c>
      <c r="AR74" s="41">
        <f>INDEX(lad_payment_mff[Non-specialised payment MFF],MATCH(AB74,lad_payment_mff[LAD21],0))</f>
        <v>1.1082101278383092</v>
      </c>
      <c r="AS74" s="41">
        <f>INDEX(lad_payment_mff[Specialised payment MFF],MATCH(AB74,lad_payment_mff[LAD21],0))</f>
        <v>1.1468598910617973</v>
      </c>
      <c r="AT74" s="41">
        <v>1.0186896053225076</v>
      </c>
      <c r="AU74" s="185"/>
      <c r="AV74" s="185"/>
      <c r="AW74" s="185"/>
      <c r="AX74" s="185"/>
      <c r="AY74" s="187"/>
      <c r="BB74" s="223"/>
      <c r="BC74" s="223"/>
      <c r="BD74" s="223"/>
      <c r="BE74" s="224"/>
      <c r="BF74" s="225"/>
      <c r="BG74" s="225"/>
      <c r="BH74" s="225"/>
      <c r="BI74" s="226"/>
      <c r="BJ74" s="187"/>
      <c r="BK74" s="187"/>
      <c r="BL74" s="227"/>
      <c r="BZ74" s="228">
        <f t="shared" si="3"/>
        <v>1.0186896053225076</v>
      </c>
      <c r="CA74" s="218">
        <v>69</v>
      </c>
      <c r="CB74" s="228">
        <f t="shared" si="4"/>
        <v>1.009879276774436</v>
      </c>
      <c r="CC74" s="218"/>
      <c r="CD74" s="229" t="s">
        <v>14040</v>
      </c>
      <c r="CE74" s="230" t="s">
        <v>14026</v>
      </c>
      <c r="CF74" s="231" t="str">
        <f t="shared" si="5"/>
        <v>Po</v>
      </c>
    </row>
    <row r="75" spans="2:84" ht="14.25" thickTop="1" thickBot="1" x14ac:dyDescent="0.25">
      <c r="B75" s="232" t="s">
        <v>14066</v>
      </c>
      <c r="C75" s="233" t="s">
        <v>13263</v>
      </c>
      <c r="D75" s="233" t="s">
        <v>13263</v>
      </c>
      <c r="E75" s="435" t="s">
        <v>13263</v>
      </c>
      <c r="F75" s="599" t="s">
        <v>701</v>
      </c>
      <c r="G75" s="599" t="s">
        <v>707</v>
      </c>
      <c r="H75" s="599" t="s">
        <v>703</v>
      </c>
      <c r="I75" s="599" t="s">
        <v>706</v>
      </c>
      <c r="J75" s="608" t="s">
        <v>731</v>
      </c>
      <c r="K75" s="609" t="s">
        <v>732</v>
      </c>
      <c r="L75" s="601" t="s">
        <v>670</v>
      </c>
      <c r="M75" s="601" t="s">
        <v>667</v>
      </c>
      <c r="N75" s="610" t="s">
        <v>676</v>
      </c>
      <c r="O75" s="604" t="s">
        <v>669</v>
      </c>
      <c r="P75" s="484" t="s">
        <v>577</v>
      </c>
      <c r="Q75" s="605" t="s">
        <v>582</v>
      </c>
      <c r="R75" s="611" t="s">
        <v>482</v>
      </c>
      <c r="S75" s="484" t="s">
        <v>581</v>
      </c>
      <c r="T75" s="500" t="s">
        <v>578</v>
      </c>
      <c r="U75" s="612" t="s">
        <v>574</v>
      </c>
      <c r="V75" s="613" t="s">
        <v>649</v>
      </c>
      <c r="W75" s="461" t="s">
        <v>655</v>
      </c>
      <c r="X75" s="590" t="s">
        <v>657</v>
      </c>
      <c r="Y75" s="233" t="s">
        <v>13263</v>
      </c>
      <c r="Z75" s="438" t="s">
        <v>13263</v>
      </c>
      <c r="AB75" s="217" t="s">
        <v>473</v>
      </c>
      <c r="AC75" s="218" t="s">
        <v>782</v>
      </c>
      <c r="AD75" s="218" t="s">
        <v>473</v>
      </c>
      <c r="AE75" s="218" t="s">
        <v>782</v>
      </c>
      <c r="AF75" s="218" t="s">
        <v>473</v>
      </c>
      <c r="AG75" s="218" t="s">
        <v>782</v>
      </c>
      <c r="AH75" s="219" t="s">
        <v>1033</v>
      </c>
      <c r="AI75" s="220" t="s">
        <v>13375</v>
      </c>
      <c r="AJ75" s="220" t="s">
        <v>14152</v>
      </c>
      <c r="AK75" s="219" t="s">
        <v>1033</v>
      </c>
      <c r="AL75" s="221" t="s">
        <v>12894</v>
      </c>
      <c r="AM75" s="222" t="s">
        <v>13346</v>
      </c>
      <c r="AN75" s="41">
        <v>100</v>
      </c>
      <c r="AO75" s="41">
        <v>115.7</v>
      </c>
      <c r="AP75" s="41">
        <v>25.7</v>
      </c>
      <c r="AQ75" s="41">
        <v>0</v>
      </c>
      <c r="AR75" s="41">
        <f>INDEX(lad_payment_mff[Non-specialised payment MFF],MATCH(AB75,lad_payment_mff[LAD21],0))</f>
        <v>1.0208225487260005</v>
      </c>
      <c r="AS75" s="41">
        <f>INDEX(lad_payment_mff[Specialised payment MFF],MATCH(AB75,lad_payment_mff[LAD21],0))</f>
        <v>1.0184391076760873</v>
      </c>
      <c r="AT75" s="41">
        <v>0.96100496181371553</v>
      </c>
      <c r="AU75" s="185"/>
      <c r="AV75" s="185"/>
      <c r="AW75" s="185"/>
      <c r="AX75" s="185"/>
      <c r="AY75" s="187"/>
      <c r="BB75" s="223"/>
      <c r="BC75" s="223"/>
      <c r="BD75" s="223"/>
      <c r="BE75" s="224"/>
      <c r="BF75" s="225"/>
      <c r="BG75" s="225"/>
      <c r="BH75" s="225"/>
      <c r="BI75" s="226"/>
      <c r="BJ75" s="187"/>
      <c r="BK75" s="187"/>
      <c r="BL75" s="227"/>
      <c r="BZ75" s="228">
        <f t="shared" si="3"/>
        <v>0.96100496181371553</v>
      </c>
      <c r="CA75" s="218">
        <v>70</v>
      </c>
      <c r="CB75" s="228">
        <f t="shared" si="4"/>
        <v>1.009879276774436</v>
      </c>
      <c r="CC75" s="218"/>
      <c r="CD75" s="229" t="s">
        <v>14023</v>
      </c>
      <c r="CE75" s="230" t="s">
        <v>14076</v>
      </c>
      <c r="CF75" s="231" t="str">
        <f t="shared" si="5"/>
        <v>Cn</v>
      </c>
    </row>
    <row r="76" spans="2:84" ht="14.25" thickTop="1" thickBot="1" x14ac:dyDescent="0.25">
      <c r="B76" s="232" t="s">
        <v>13262</v>
      </c>
      <c r="C76" s="233" t="s">
        <v>13263</v>
      </c>
      <c r="D76" s="442" t="s">
        <v>13263</v>
      </c>
      <c r="E76" s="614" t="s">
        <v>738</v>
      </c>
      <c r="F76" s="615" t="s">
        <v>761</v>
      </c>
      <c r="G76" s="615" t="s">
        <v>704</v>
      </c>
      <c r="H76" s="615" t="s">
        <v>760</v>
      </c>
      <c r="I76" s="616" t="s">
        <v>708</v>
      </c>
      <c r="J76" s="233" t="s">
        <v>13263</v>
      </c>
      <c r="K76" s="233" t="s">
        <v>13263</v>
      </c>
      <c r="L76" s="617" t="s">
        <v>674</v>
      </c>
      <c r="M76" s="601" t="s">
        <v>744</v>
      </c>
      <c r="N76" s="535" t="s">
        <v>675</v>
      </c>
      <c r="O76" s="618" t="s">
        <v>575</v>
      </c>
      <c r="P76" s="500" t="s">
        <v>572</v>
      </c>
      <c r="Q76" s="500" t="s">
        <v>580</v>
      </c>
      <c r="R76" s="500" t="s">
        <v>573</v>
      </c>
      <c r="S76" s="501" t="s">
        <v>579</v>
      </c>
      <c r="T76" s="518" t="s">
        <v>563</v>
      </c>
      <c r="U76" s="518" t="s">
        <v>696</v>
      </c>
      <c r="V76" s="511" t="s">
        <v>697</v>
      </c>
      <c r="W76" s="619" t="s">
        <v>660</v>
      </c>
      <c r="X76" s="620" t="s">
        <v>653</v>
      </c>
      <c r="Y76" s="233" t="s">
        <v>13263</v>
      </c>
      <c r="Z76" s="438" t="s">
        <v>13263</v>
      </c>
      <c r="AB76" s="217" t="s">
        <v>349</v>
      </c>
      <c r="AC76" s="218" t="s">
        <v>658</v>
      </c>
      <c r="AD76" s="218" t="s">
        <v>349</v>
      </c>
      <c r="AE76" s="218" t="s">
        <v>658</v>
      </c>
      <c r="AF76" s="218" t="s">
        <v>14034</v>
      </c>
      <c r="AG76" s="218" t="s">
        <v>14035</v>
      </c>
      <c r="AH76" s="219" t="s">
        <v>1130</v>
      </c>
      <c r="AI76" s="220" t="s">
        <v>13416</v>
      </c>
      <c r="AJ76" s="220" t="s">
        <v>14182</v>
      </c>
      <c r="AK76" s="219" t="s">
        <v>1130</v>
      </c>
      <c r="AL76" s="221" t="s">
        <v>12904</v>
      </c>
      <c r="AM76" s="222" t="s">
        <v>13338</v>
      </c>
      <c r="AN76" s="41">
        <v>100</v>
      </c>
      <c r="AO76" s="41">
        <v>101.4</v>
      </c>
      <c r="AP76" s="41">
        <v>18.8</v>
      </c>
      <c r="AQ76" s="41">
        <v>0</v>
      </c>
      <c r="AR76" s="41">
        <f>INDEX(lad_payment_mff[Non-specialised payment MFF],MATCH(AB76,lad_payment_mff[LAD21],0))</f>
        <v>1.137951172464998</v>
      </c>
      <c r="AS76" s="41">
        <f>INDEX(lad_payment_mff[Specialised payment MFF],MATCH(AB76,lad_payment_mff[LAD21],0))</f>
        <v>1.1432081263098235</v>
      </c>
      <c r="AT76" s="41">
        <v>1.002749988305689</v>
      </c>
      <c r="AU76" s="185"/>
      <c r="AV76" s="185"/>
      <c r="AW76" s="185"/>
      <c r="AX76" s="185"/>
      <c r="AY76" s="187"/>
      <c r="BB76" s="223"/>
      <c r="BC76" s="223"/>
      <c r="BD76" s="223"/>
      <c r="BE76" s="224"/>
      <c r="BF76" s="225"/>
      <c r="BG76" s="225"/>
      <c r="BH76" s="225"/>
      <c r="BI76" s="226"/>
      <c r="BJ76" s="187"/>
      <c r="BK76" s="187"/>
      <c r="BL76" s="227"/>
      <c r="BZ76" s="228">
        <f t="shared" si="3"/>
        <v>1.002749988305689</v>
      </c>
      <c r="CA76" s="218">
        <v>71</v>
      </c>
      <c r="CB76" s="228">
        <f t="shared" si="4"/>
        <v>1.009879276774436</v>
      </c>
      <c r="CC76" s="218"/>
      <c r="CD76" s="229" t="s">
        <v>14056</v>
      </c>
      <c r="CE76" s="230" t="s">
        <v>14041</v>
      </c>
      <c r="CF76" s="231" t="str">
        <f t="shared" si="5"/>
        <v>Ut</v>
      </c>
    </row>
    <row r="77" spans="2:84" ht="14.25" thickTop="1" thickBot="1" x14ac:dyDescent="0.25">
      <c r="B77" s="232" t="s">
        <v>14025</v>
      </c>
      <c r="C77" s="233" t="s">
        <v>13263</v>
      </c>
      <c r="D77" s="434" t="s">
        <v>13263</v>
      </c>
      <c r="E77" s="621" t="s">
        <v>13263</v>
      </c>
      <c r="F77" s="233" t="s">
        <v>13263</v>
      </c>
      <c r="G77" s="233" t="s">
        <v>13263</v>
      </c>
      <c r="H77" s="233" t="s">
        <v>13263</v>
      </c>
      <c r="I77" s="233" t="s">
        <v>13263</v>
      </c>
      <c r="J77" s="233" t="s">
        <v>13263</v>
      </c>
      <c r="K77" s="233" t="s">
        <v>13263</v>
      </c>
      <c r="L77" s="435" t="s">
        <v>13263</v>
      </c>
      <c r="M77" s="622" t="s">
        <v>673</v>
      </c>
      <c r="N77" s="622" t="s">
        <v>745</v>
      </c>
      <c r="O77" s="623" t="s">
        <v>671</v>
      </c>
      <c r="P77" s="624" t="s">
        <v>564</v>
      </c>
      <c r="Q77" s="624" t="s">
        <v>565</v>
      </c>
      <c r="R77" s="518" t="s">
        <v>560</v>
      </c>
      <c r="S77" s="518" t="s">
        <v>562</v>
      </c>
      <c r="T77" s="518" t="s">
        <v>561</v>
      </c>
      <c r="U77" s="624" t="s">
        <v>700</v>
      </c>
      <c r="V77" s="528" t="s">
        <v>699</v>
      </c>
      <c r="W77" s="233" t="s">
        <v>13263</v>
      </c>
      <c r="X77" s="233" t="s">
        <v>13263</v>
      </c>
      <c r="Y77" s="233" t="s">
        <v>13263</v>
      </c>
      <c r="Z77" s="438" t="s">
        <v>13263</v>
      </c>
      <c r="AB77" s="217" t="s">
        <v>463</v>
      </c>
      <c r="AC77" s="218" t="s">
        <v>772</v>
      </c>
      <c r="AD77" s="218" t="s">
        <v>463</v>
      </c>
      <c r="AE77" s="218" t="s">
        <v>772</v>
      </c>
      <c r="AF77" s="218" t="s">
        <v>463</v>
      </c>
      <c r="AG77" s="218" t="s">
        <v>772</v>
      </c>
      <c r="AH77" s="219" t="s">
        <v>975</v>
      </c>
      <c r="AI77" s="220" t="s">
        <v>13385</v>
      </c>
      <c r="AJ77" s="220" t="s">
        <v>14160</v>
      </c>
      <c r="AK77" s="219" t="s">
        <v>975</v>
      </c>
      <c r="AL77" s="221" t="s">
        <v>12898</v>
      </c>
      <c r="AM77" s="222" t="s">
        <v>12899</v>
      </c>
      <c r="AN77" s="41">
        <v>100</v>
      </c>
      <c r="AO77" s="41">
        <v>116</v>
      </c>
      <c r="AP77" s="41">
        <v>26.3</v>
      </c>
      <c r="AQ77" s="41">
        <v>0</v>
      </c>
      <c r="AR77" s="41">
        <f>INDEX(lad_payment_mff[Non-specialised payment MFF],MATCH(AB77,lad_payment_mff[LAD21],0))</f>
        <v>1.0370943278793952</v>
      </c>
      <c r="AS77" s="41">
        <f>INDEX(lad_payment_mff[Specialised payment MFF],MATCH(AB77,lad_payment_mff[LAD21],0))</f>
        <v>1.0379485092007399</v>
      </c>
      <c r="AT77" s="41">
        <v>0.97069297391100784</v>
      </c>
      <c r="AU77" s="185"/>
      <c r="AV77" s="185"/>
      <c r="AW77" s="185"/>
      <c r="AX77" s="185"/>
      <c r="AY77" s="187"/>
      <c r="BB77" s="223"/>
      <c r="BC77" s="223"/>
      <c r="BD77" s="223"/>
      <c r="BE77" s="224"/>
      <c r="BF77" s="225"/>
      <c r="BG77" s="225"/>
      <c r="BH77" s="225"/>
      <c r="BI77" s="226"/>
      <c r="BJ77" s="187"/>
      <c r="BK77" s="187"/>
      <c r="BL77" s="227"/>
      <c r="BZ77" s="228">
        <f t="shared" si="3"/>
        <v>0.97069297391100784</v>
      </c>
      <c r="CA77" s="218">
        <v>72</v>
      </c>
      <c r="CB77" s="228">
        <f t="shared" si="4"/>
        <v>1.009879276774436</v>
      </c>
      <c r="CC77" s="218"/>
      <c r="CD77" s="229" t="s">
        <v>14031</v>
      </c>
      <c r="CE77" s="230" t="s">
        <v>14019</v>
      </c>
      <c r="CF77" s="231" t="str">
        <f t="shared" si="5"/>
        <v>Kk</v>
      </c>
    </row>
    <row r="78" spans="2:84" ht="14.25" thickTop="1" thickBot="1" x14ac:dyDescent="0.25">
      <c r="B78" s="232" t="s">
        <v>14014</v>
      </c>
      <c r="C78" s="233" t="s">
        <v>13263</v>
      </c>
      <c r="D78" s="625" t="s">
        <v>737</v>
      </c>
      <c r="E78" s="233" t="s">
        <v>13263</v>
      </c>
      <c r="F78" s="233" t="s">
        <v>13263</v>
      </c>
      <c r="G78" s="233" t="s">
        <v>13263</v>
      </c>
      <c r="H78" s="233" t="s">
        <v>13263</v>
      </c>
      <c r="I78" s="233" t="s">
        <v>13263</v>
      </c>
      <c r="J78" s="233" t="s">
        <v>13263</v>
      </c>
      <c r="K78" s="442" t="s">
        <v>13263</v>
      </c>
      <c r="L78" s="626" t="s">
        <v>743</v>
      </c>
      <c r="M78" s="233" t="s">
        <v>13263</v>
      </c>
      <c r="N78" s="233" t="s">
        <v>13263</v>
      </c>
      <c r="O78" s="233" t="s">
        <v>13263</v>
      </c>
      <c r="P78" s="233" t="s">
        <v>13263</v>
      </c>
      <c r="Q78" s="442" t="s">
        <v>13263</v>
      </c>
      <c r="R78" s="624" t="s">
        <v>566</v>
      </c>
      <c r="S78" s="624" t="s">
        <v>746</v>
      </c>
      <c r="T78" s="528" t="s">
        <v>698</v>
      </c>
      <c r="U78" s="233"/>
      <c r="V78" s="233"/>
      <c r="W78" s="233"/>
      <c r="X78" s="233"/>
      <c r="Y78" s="233"/>
      <c r="Z78" s="627"/>
      <c r="AB78" s="217" t="s">
        <v>404</v>
      </c>
      <c r="AC78" s="218" t="s">
        <v>713</v>
      </c>
      <c r="AD78" s="218" t="s">
        <v>404</v>
      </c>
      <c r="AE78" s="218" t="s">
        <v>713</v>
      </c>
      <c r="AF78" s="218" t="s">
        <v>14020</v>
      </c>
      <c r="AG78" s="218" t="s">
        <v>14021</v>
      </c>
      <c r="AH78" s="219" t="s">
        <v>975</v>
      </c>
      <c r="AI78" s="220" t="s">
        <v>13385</v>
      </c>
      <c r="AJ78" s="220" t="s">
        <v>14160</v>
      </c>
      <c r="AK78" s="219" t="s">
        <v>975</v>
      </c>
      <c r="AL78" s="221" t="s">
        <v>12898</v>
      </c>
      <c r="AM78" s="222" t="s">
        <v>12899</v>
      </c>
      <c r="AN78" s="41">
        <v>100</v>
      </c>
      <c r="AO78" s="41">
        <v>76.400000000000006</v>
      </c>
      <c r="AP78" s="41">
        <v>11.9</v>
      </c>
      <c r="AQ78" s="41">
        <v>0</v>
      </c>
      <c r="AR78" s="41">
        <f>INDEX(lad_payment_mff[Non-specialised payment MFF],MATCH(AB78,lad_payment_mff[LAD21],0))</f>
        <v>1.0285887823558801</v>
      </c>
      <c r="AS78" s="41">
        <f>INDEX(lad_payment_mff[Specialised payment MFF],MATCH(AB78,lad_payment_mff[LAD21],0))</f>
        <v>1.0381333031096209</v>
      </c>
      <c r="AT78" s="41">
        <v>0.97069297391100784</v>
      </c>
      <c r="AU78" s="185"/>
      <c r="AV78" s="185"/>
      <c r="AW78" s="185"/>
      <c r="AX78" s="185"/>
      <c r="AY78" s="187"/>
      <c r="BB78" s="223"/>
      <c r="BC78" s="223"/>
      <c r="BD78" s="223"/>
      <c r="BE78" s="224"/>
      <c r="BF78" s="225"/>
      <c r="BG78" s="225"/>
      <c r="BH78" s="225"/>
      <c r="BI78" s="226"/>
      <c r="BJ78" s="187"/>
      <c r="BK78" s="187"/>
      <c r="BL78" s="227"/>
      <c r="BZ78" s="228">
        <f t="shared" si="3"/>
        <v>0.97069297391100784</v>
      </c>
      <c r="CA78" s="218">
        <v>73</v>
      </c>
      <c r="CB78" s="228">
        <f t="shared" si="4"/>
        <v>1.009879276774436</v>
      </c>
      <c r="CC78" s="218"/>
      <c r="CD78" s="229" t="s">
        <v>14031</v>
      </c>
      <c r="CE78" s="230" t="s">
        <v>14048</v>
      </c>
      <c r="CF78" s="231" t="str">
        <f t="shared" si="5"/>
        <v>Kj</v>
      </c>
    </row>
    <row r="79" spans="2:84" ht="13.5" thickTop="1" x14ac:dyDescent="0.2">
      <c r="B79" s="429"/>
      <c r="C79" s="430" t="s">
        <v>14070</v>
      </c>
      <c r="D79" s="628" t="s">
        <v>14071</v>
      </c>
      <c r="E79" s="430" t="s">
        <v>14072</v>
      </c>
      <c r="F79" s="430" t="s">
        <v>14073</v>
      </c>
      <c r="G79" s="430" t="s">
        <v>14074</v>
      </c>
      <c r="H79" s="430" t="s">
        <v>14065</v>
      </c>
      <c r="I79" s="430" t="s">
        <v>14075</v>
      </c>
      <c r="J79" s="430" t="s">
        <v>14063</v>
      </c>
      <c r="K79" s="430" t="s">
        <v>14069</v>
      </c>
      <c r="L79" s="628" t="s">
        <v>14048</v>
      </c>
      <c r="M79" s="430" t="s">
        <v>14019</v>
      </c>
      <c r="N79" s="430" t="s">
        <v>14062</v>
      </c>
      <c r="O79" s="430" t="s">
        <v>14032</v>
      </c>
      <c r="P79" s="430" t="s">
        <v>14076</v>
      </c>
      <c r="Q79" s="430" t="s">
        <v>14026</v>
      </c>
      <c r="R79" s="628" t="s">
        <v>14015</v>
      </c>
      <c r="S79" s="628" t="s">
        <v>14068</v>
      </c>
      <c r="T79" s="628" t="s">
        <v>14077</v>
      </c>
      <c r="U79" s="430" t="s">
        <v>14058</v>
      </c>
      <c r="V79" s="430" t="s">
        <v>14041</v>
      </c>
      <c r="W79" s="430" t="s">
        <v>14036</v>
      </c>
      <c r="X79" s="430" t="s">
        <v>14078</v>
      </c>
      <c r="Y79" s="430" t="s">
        <v>14079</v>
      </c>
      <c r="Z79" s="431" t="s">
        <v>14080</v>
      </c>
      <c r="AB79" s="217" t="s">
        <v>221</v>
      </c>
      <c r="AC79" s="218" t="s">
        <v>530</v>
      </c>
      <c r="AD79" s="218" t="s">
        <v>221</v>
      </c>
      <c r="AE79" s="218" t="s">
        <v>530</v>
      </c>
      <c r="AF79" s="218" t="s">
        <v>221</v>
      </c>
      <c r="AG79" s="218" t="s">
        <v>530</v>
      </c>
      <c r="AH79" s="219" t="s">
        <v>982</v>
      </c>
      <c r="AI79" s="220" t="s">
        <v>13376</v>
      </c>
      <c r="AJ79" s="220" t="s">
        <v>14153</v>
      </c>
      <c r="AK79" s="219" t="s">
        <v>982</v>
      </c>
      <c r="AL79" s="221" t="s">
        <v>12894</v>
      </c>
      <c r="AM79" s="222" t="s">
        <v>13346</v>
      </c>
      <c r="AN79" s="41">
        <v>100</v>
      </c>
      <c r="AO79" s="41">
        <v>119</v>
      </c>
      <c r="AP79" s="41">
        <v>30.3</v>
      </c>
      <c r="AQ79" s="41">
        <v>0</v>
      </c>
      <c r="AR79" s="41">
        <f>INDEX(lad_payment_mff[Non-specialised payment MFF],MATCH(AB79,lad_payment_mff[LAD21],0))</f>
        <v>1.0214962105745458</v>
      </c>
      <c r="AS79" s="41">
        <f>INDEX(lad_payment_mff[Specialised payment MFF],MATCH(AB79,lad_payment_mff[LAD21],0))</f>
        <v>1.0240666526913424</v>
      </c>
      <c r="AT79" s="41">
        <v>0.96112151767408904</v>
      </c>
      <c r="AU79" s="185"/>
      <c r="AV79" s="185"/>
      <c r="AW79" s="185"/>
      <c r="AX79" s="185"/>
      <c r="AY79" s="187"/>
      <c r="BB79" s="223"/>
      <c r="BC79" s="223"/>
      <c r="BD79" s="223"/>
      <c r="BE79" s="224"/>
      <c r="BF79" s="225"/>
      <c r="BG79" s="225"/>
      <c r="BH79" s="225"/>
      <c r="BI79" s="226"/>
      <c r="BJ79" s="187"/>
      <c r="BK79" s="187"/>
      <c r="BL79" s="227"/>
      <c r="BZ79" s="228">
        <f t="shared" si="3"/>
        <v>0.96112151767408904</v>
      </c>
      <c r="CA79" s="218">
        <v>74</v>
      </c>
      <c r="CB79" s="228">
        <f t="shared" si="4"/>
        <v>1.009879276774436</v>
      </c>
      <c r="CC79" s="218"/>
      <c r="CD79" s="229" t="s">
        <v>14044</v>
      </c>
      <c r="CE79" s="230" t="s">
        <v>14026</v>
      </c>
      <c r="CF79" s="231" t="str">
        <f t="shared" si="5"/>
        <v>Ho</v>
      </c>
    </row>
    <row r="80" spans="2:84" x14ac:dyDescent="0.2">
      <c r="AB80" s="217" t="s">
        <v>422</v>
      </c>
      <c r="AC80" s="218" t="s">
        <v>731</v>
      </c>
      <c r="AD80" s="218" t="s">
        <v>422</v>
      </c>
      <c r="AE80" s="218" t="s">
        <v>731</v>
      </c>
      <c r="AF80" s="218" t="s">
        <v>422</v>
      </c>
      <c r="AG80" s="218" t="s">
        <v>731</v>
      </c>
      <c r="AH80" s="219" t="s">
        <v>3688</v>
      </c>
      <c r="AI80" s="220" t="s">
        <v>13430</v>
      </c>
      <c r="AJ80" s="220" t="s">
        <v>731</v>
      </c>
      <c r="AK80" s="219" t="s">
        <v>3688</v>
      </c>
      <c r="AL80" s="221" t="s">
        <v>12906</v>
      </c>
      <c r="AM80" s="222" t="s">
        <v>13339</v>
      </c>
      <c r="AN80" s="41">
        <v>100</v>
      </c>
      <c r="AO80" s="41">
        <v>80.400000000000006</v>
      </c>
      <c r="AP80" s="41">
        <v>15.7</v>
      </c>
      <c r="AQ80" s="41">
        <v>0</v>
      </c>
      <c r="AR80" s="41">
        <f>INDEX(lad_payment_mff[Non-specialised payment MFF],MATCH(AB80,lad_payment_mff[LAD21],0))</f>
        <v>1.0283850172360467</v>
      </c>
      <c r="AS80" s="41">
        <f>INDEX(lad_payment_mff[Specialised payment MFF],MATCH(AB80,lad_payment_mff[LAD21],0))</f>
        <v>1.0519076034929709</v>
      </c>
      <c r="AT80" s="41">
        <v>0.97279365553196828</v>
      </c>
      <c r="AU80" s="185"/>
      <c r="AV80" s="185"/>
      <c r="AW80" s="185"/>
      <c r="AX80" s="185"/>
      <c r="AY80" s="187"/>
      <c r="BB80" s="223"/>
      <c r="BC80" s="223"/>
      <c r="BD80" s="223"/>
      <c r="BE80" s="224"/>
      <c r="BF80" s="225"/>
      <c r="BG80" s="225"/>
      <c r="BH80" s="225"/>
      <c r="BI80" s="226"/>
      <c r="BJ80" s="187"/>
      <c r="BK80" s="187"/>
      <c r="BL80" s="227"/>
      <c r="BZ80" s="228">
        <f t="shared" si="3"/>
        <v>0.97279365553196828</v>
      </c>
      <c r="CA80" s="218">
        <v>75</v>
      </c>
      <c r="CB80" s="228">
        <f t="shared" si="4"/>
        <v>1.009879276774436</v>
      </c>
      <c r="CC80" s="218"/>
      <c r="CD80" s="229" t="s">
        <v>14066</v>
      </c>
      <c r="CE80" s="230" t="s">
        <v>14063</v>
      </c>
      <c r="CF80" s="231" t="str">
        <f t="shared" si="5"/>
        <v>Wh</v>
      </c>
    </row>
    <row r="81" spans="2:84" ht="13.5" thickBot="1" x14ac:dyDescent="0.25">
      <c r="B81" s="433" t="s">
        <v>14098</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6" t="s">
        <v>14189</v>
      </c>
      <c r="AB81" s="217" t="s">
        <v>348</v>
      </c>
      <c r="AC81" s="218" t="s">
        <v>657</v>
      </c>
      <c r="AD81" s="218" t="s">
        <v>348</v>
      </c>
      <c r="AE81" s="218" t="s">
        <v>657</v>
      </c>
      <c r="AF81" s="218" t="s">
        <v>14034</v>
      </c>
      <c r="AG81" s="218" t="s">
        <v>14035</v>
      </c>
      <c r="AH81" s="219" t="s">
        <v>1130</v>
      </c>
      <c r="AI81" s="220" t="s">
        <v>13416</v>
      </c>
      <c r="AJ81" s="220" t="s">
        <v>14182</v>
      </c>
      <c r="AK81" s="219" t="s">
        <v>1130</v>
      </c>
      <c r="AL81" s="221" t="s">
        <v>12904</v>
      </c>
      <c r="AM81" s="222" t="s">
        <v>13338</v>
      </c>
      <c r="AN81" s="41">
        <v>100</v>
      </c>
      <c r="AO81" s="41">
        <v>102.9</v>
      </c>
      <c r="AP81" s="41">
        <v>22.2</v>
      </c>
      <c r="AQ81" s="41">
        <v>0</v>
      </c>
      <c r="AR81" s="41">
        <f>INDEX(lad_payment_mff[Non-specialised payment MFF],MATCH(AB81,lad_payment_mff[LAD21],0))</f>
        <v>1.0418606374616777</v>
      </c>
      <c r="AS81" s="41">
        <f>INDEX(lad_payment_mff[Specialised payment MFF],MATCH(AB81,lad_payment_mff[LAD21],0))</f>
        <v>1.0940233094211003</v>
      </c>
      <c r="AT81" s="41">
        <v>1.002749988305689</v>
      </c>
      <c r="AU81" s="185"/>
      <c r="AV81" s="185"/>
      <c r="AW81" s="185"/>
      <c r="AX81" s="185"/>
      <c r="AY81" s="187"/>
      <c r="BB81" s="223"/>
      <c r="BC81" s="223"/>
      <c r="BD81" s="223"/>
      <c r="BE81" s="224"/>
      <c r="BF81" s="225"/>
      <c r="BG81" s="225"/>
      <c r="BH81" s="225"/>
      <c r="BI81" s="226"/>
      <c r="BJ81" s="187"/>
      <c r="BK81" s="187"/>
      <c r="BL81" s="227"/>
      <c r="BZ81" s="228">
        <f t="shared" si="3"/>
        <v>1.002749988305689</v>
      </c>
      <c r="CA81" s="218">
        <v>76</v>
      </c>
      <c r="CB81" s="228">
        <f t="shared" si="4"/>
        <v>1.009879276774436</v>
      </c>
      <c r="CC81" s="218"/>
      <c r="CD81" s="229" t="s">
        <v>14066</v>
      </c>
      <c r="CE81" s="230" t="s">
        <v>14078</v>
      </c>
      <c r="CF81" s="231" t="str">
        <f t="shared" si="5"/>
        <v>Wv</v>
      </c>
    </row>
    <row r="82" spans="2:84" ht="14.25" thickTop="1" thickBot="1" x14ac:dyDescent="0.25">
      <c r="B82" s="232" t="s">
        <v>14016</v>
      </c>
      <c r="C82" s="233" t="s">
        <v>13263</v>
      </c>
      <c r="D82" s="233" t="s">
        <v>13263</v>
      </c>
      <c r="E82" s="233" t="s">
        <v>13263</v>
      </c>
      <c r="F82" s="233" t="s">
        <v>13263</v>
      </c>
      <c r="G82" s="233" t="s">
        <v>13263</v>
      </c>
      <c r="H82" s="233" t="s">
        <v>13263</v>
      </c>
      <c r="I82" s="233" t="s">
        <v>13263</v>
      </c>
      <c r="J82" s="233" t="s">
        <v>13263</v>
      </c>
      <c r="K82" s="233" t="s">
        <v>13263</v>
      </c>
      <c r="L82" s="233" t="s">
        <v>13263</v>
      </c>
      <c r="M82" s="434" t="s">
        <v>13263</v>
      </c>
      <c r="N82" s="434" t="s">
        <v>13263</v>
      </c>
      <c r="O82" s="435" t="s">
        <v>13263</v>
      </c>
      <c r="P82" s="436" t="s">
        <v>14099</v>
      </c>
      <c r="Q82" s="437" t="s">
        <v>14099</v>
      </c>
      <c r="R82" s="233" t="s">
        <v>13263</v>
      </c>
      <c r="S82" s="233" t="s">
        <v>13263</v>
      </c>
      <c r="T82" s="233" t="s">
        <v>13263</v>
      </c>
      <c r="U82" s="233" t="s">
        <v>13263</v>
      </c>
      <c r="V82" s="233" t="s">
        <v>13263</v>
      </c>
      <c r="W82" s="233" t="s">
        <v>13263</v>
      </c>
      <c r="X82" s="233" t="s">
        <v>13263</v>
      </c>
      <c r="Y82" s="233" t="s">
        <v>13263</v>
      </c>
      <c r="Z82" s="438" t="s">
        <v>13263</v>
      </c>
      <c r="AB82" s="217" t="s">
        <v>212</v>
      </c>
      <c r="AC82" s="218" t="s">
        <v>521</v>
      </c>
      <c r="AD82" s="218" t="s">
        <v>212</v>
      </c>
      <c r="AE82" s="218" t="s">
        <v>521</v>
      </c>
      <c r="AF82" s="218" t="s">
        <v>212</v>
      </c>
      <c r="AG82" s="218" t="s">
        <v>521</v>
      </c>
      <c r="AH82" s="219" t="s">
        <v>1081</v>
      </c>
      <c r="AI82" s="220" t="s">
        <v>13382</v>
      </c>
      <c r="AJ82" s="220" t="s">
        <v>13383</v>
      </c>
      <c r="AK82" s="219" t="s">
        <v>1081</v>
      </c>
      <c r="AL82" s="221" t="s">
        <v>12898</v>
      </c>
      <c r="AM82" s="222" t="s">
        <v>12899</v>
      </c>
      <c r="AN82" s="41">
        <v>100</v>
      </c>
      <c r="AO82" s="41">
        <v>106.3</v>
      </c>
      <c r="AP82" s="41">
        <v>24.1</v>
      </c>
      <c r="AQ82" s="41">
        <v>0</v>
      </c>
      <c r="AR82" s="41">
        <f>INDEX(lad_payment_mff[Non-specialised payment MFF],MATCH(AB82,lad_payment_mff[LAD21],0))</f>
        <v>1.0228095128072827</v>
      </c>
      <c r="AS82" s="41">
        <f>INDEX(lad_payment_mff[Specialised payment MFF],MATCH(AB82,lad_payment_mff[LAD21],0))</f>
        <v>1.0374780049360619</v>
      </c>
      <c r="AT82" s="41">
        <v>0.96423419241168418</v>
      </c>
      <c r="AU82" s="185"/>
      <c r="AV82" s="185"/>
      <c r="AW82" s="185"/>
      <c r="AX82" s="185"/>
      <c r="AY82" s="187"/>
      <c r="BB82" s="223"/>
      <c r="BC82" s="223"/>
      <c r="BD82" s="223"/>
      <c r="BE82" s="224"/>
      <c r="BF82" s="225"/>
      <c r="BG82" s="225"/>
      <c r="BH82" s="225"/>
      <c r="BI82" s="226"/>
      <c r="BJ82" s="187"/>
      <c r="BK82" s="187"/>
      <c r="BL82" s="227"/>
      <c r="BZ82" s="228">
        <f t="shared" si="3"/>
        <v>0.96423419241168418</v>
      </c>
      <c r="CA82" s="218">
        <v>77</v>
      </c>
      <c r="CB82" s="228">
        <f t="shared" si="4"/>
        <v>1.009879276774436</v>
      </c>
      <c r="CC82" s="218"/>
      <c r="CD82" s="229" t="s">
        <v>14040</v>
      </c>
      <c r="CE82" s="230" t="s">
        <v>14048</v>
      </c>
      <c r="CF82" s="231" t="str">
        <f t="shared" si="5"/>
        <v>Pj</v>
      </c>
    </row>
    <row r="83" spans="2:84" ht="14.25" thickTop="1" thickBot="1" x14ac:dyDescent="0.25">
      <c r="B83" s="232" t="s">
        <v>14018</v>
      </c>
      <c r="C83" s="233" t="s">
        <v>13263</v>
      </c>
      <c r="D83" s="233"/>
      <c r="E83" s="439"/>
      <c r="F83" s="440" t="s">
        <v>13334</v>
      </c>
      <c r="G83" s="441"/>
      <c r="H83" s="233" t="s">
        <v>13263</v>
      </c>
      <c r="I83" s="233" t="s">
        <v>13263</v>
      </c>
      <c r="J83" s="233" t="s">
        <v>13263</v>
      </c>
      <c r="K83" s="233" t="s">
        <v>13263</v>
      </c>
      <c r="L83" s="442" t="s">
        <v>13263</v>
      </c>
      <c r="M83" s="443" t="s">
        <v>14099</v>
      </c>
      <c r="N83" s="443" t="s">
        <v>14099</v>
      </c>
      <c r="O83" s="443" t="s">
        <v>14099</v>
      </c>
      <c r="P83" s="443" t="s">
        <v>14099</v>
      </c>
      <c r="Q83" s="444" t="s">
        <v>14099</v>
      </c>
      <c r="R83" s="233" t="s">
        <v>13263</v>
      </c>
      <c r="S83" s="233" t="s">
        <v>13263</v>
      </c>
      <c r="T83" s="233" t="s">
        <v>13263</v>
      </c>
      <c r="U83" s="233" t="s">
        <v>13263</v>
      </c>
      <c r="V83" s="233" t="s">
        <v>13263</v>
      </c>
      <c r="W83" s="233" t="s">
        <v>13263</v>
      </c>
      <c r="X83" s="233" t="s">
        <v>13263</v>
      </c>
      <c r="Y83" s="233" t="s">
        <v>13263</v>
      </c>
      <c r="Z83" s="438" t="s">
        <v>13263</v>
      </c>
      <c r="AB83" s="217" t="s">
        <v>193</v>
      </c>
      <c r="AC83" s="218" t="s">
        <v>502</v>
      </c>
      <c r="AD83" s="218" t="s">
        <v>193</v>
      </c>
      <c r="AE83" s="218" t="s">
        <v>502</v>
      </c>
      <c r="AF83" s="218" t="s">
        <v>193</v>
      </c>
      <c r="AG83" s="218" t="s">
        <v>502</v>
      </c>
      <c r="AH83" s="219" t="s">
        <v>952</v>
      </c>
      <c r="AI83" s="220" t="s">
        <v>13415</v>
      </c>
      <c r="AJ83" s="220" t="s">
        <v>14181</v>
      </c>
      <c r="AK83" s="219" t="s">
        <v>13405</v>
      </c>
      <c r="AL83" s="221" t="s">
        <v>12902</v>
      </c>
      <c r="AM83" s="222" t="s">
        <v>12903</v>
      </c>
      <c r="AN83" s="41">
        <v>100</v>
      </c>
      <c r="AO83" s="41">
        <v>93.3</v>
      </c>
      <c r="AP83" s="41">
        <v>22.7</v>
      </c>
      <c r="AQ83" s="41">
        <v>0</v>
      </c>
      <c r="AR83" s="41">
        <f>INDEX(lad_payment_mff[Non-specialised payment MFF],MATCH(AB83,lad_payment_mff[LAD21],0))</f>
        <v>1.1493408648146746</v>
      </c>
      <c r="AS83" s="41">
        <f>INDEX(lad_payment_mff[Specialised payment MFF],MATCH(AB83,lad_payment_mff[LAD21],0))</f>
        <v>1.163342653362879</v>
      </c>
      <c r="AT83" s="41">
        <v>1.0880089204719068</v>
      </c>
      <c r="AU83" s="185"/>
      <c r="AV83" s="185"/>
      <c r="AW83" s="185"/>
      <c r="AX83" s="185"/>
      <c r="AY83" s="187"/>
      <c r="BB83" s="223"/>
      <c r="BC83" s="223"/>
      <c r="BD83" s="223"/>
      <c r="BE83" s="224"/>
      <c r="BF83" s="225"/>
      <c r="BG83" s="225"/>
      <c r="BH83" s="225"/>
      <c r="BI83" s="226"/>
      <c r="BJ83" s="187"/>
      <c r="BK83" s="187"/>
      <c r="BL83" s="227"/>
      <c r="BZ83" s="228">
        <f t="shared" si="3"/>
        <v>1.0880089204719068</v>
      </c>
      <c r="CA83" s="218">
        <v>78</v>
      </c>
      <c r="CB83" s="228">
        <f t="shared" si="4"/>
        <v>1.009879276774436</v>
      </c>
      <c r="CC83" s="218"/>
      <c r="CD83" s="229" t="s">
        <v>14043</v>
      </c>
      <c r="CE83" s="230" t="s">
        <v>14076</v>
      </c>
      <c r="CF83" s="231" t="str">
        <f t="shared" si="5"/>
        <v>Sn</v>
      </c>
    </row>
    <row r="84" spans="2:84" ht="14.25" thickTop="1" thickBot="1" x14ac:dyDescent="0.25">
      <c r="B84" s="232" t="s">
        <v>14023</v>
      </c>
      <c r="C84" s="233" t="s">
        <v>13263</v>
      </c>
      <c r="D84" s="233"/>
      <c r="E84" s="445"/>
      <c r="F84" s="446" t="s">
        <v>14024</v>
      </c>
      <c r="G84" s="447"/>
      <c r="H84" s="233" t="s">
        <v>13263</v>
      </c>
      <c r="I84" s="233" t="s">
        <v>13263</v>
      </c>
      <c r="J84" s="233" t="s">
        <v>13263</v>
      </c>
      <c r="K84" s="233" t="s">
        <v>13263</v>
      </c>
      <c r="L84" s="435" t="s">
        <v>13263</v>
      </c>
      <c r="M84" s="448" t="s">
        <v>14099</v>
      </c>
      <c r="N84" s="443" t="s">
        <v>14099</v>
      </c>
      <c r="O84" s="443" t="s">
        <v>14099</v>
      </c>
      <c r="P84" s="443" t="s">
        <v>14099</v>
      </c>
      <c r="Q84" s="444" t="s">
        <v>14099</v>
      </c>
      <c r="R84" s="233" t="s">
        <v>13263</v>
      </c>
      <c r="S84" s="233" t="s">
        <v>13263</v>
      </c>
      <c r="T84" s="233" t="s">
        <v>13263</v>
      </c>
      <c r="U84" s="233" t="s">
        <v>13263</v>
      </c>
      <c r="V84" s="233" t="s">
        <v>13263</v>
      </c>
      <c r="W84" s="233" t="s">
        <v>13263</v>
      </c>
      <c r="X84" s="233" t="s">
        <v>13263</v>
      </c>
      <c r="Y84" s="233" t="s">
        <v>13263</v>
      </c>
      <c r="Z84" s="438" t="s">
        <v>13263</v>
      </c>
      <c r="AB84" s="217" t="s">
        <v>417</v>
      </c>
      <c r="AC84" s="218" t="s">
        <v>726</v>
      </c>
      <c r="AD84" s="218" t="s">
        <v>417</v>
      </c>
      <c r="AE84" s="218" t="s">
        <v>726</v>
      </c>
      <c r="AF84" s="218" t="s">
        <v>14089</v>
      </c>
      <c r="AG84" s="218" t="s">
        <v>14090</v>
      </c>
      <c r="AH84" s="219" t="s">
        <v>1078</v>
      </c>
      <c r="AI84" s="220" t="s">
        <v>13397</v>
      </c>
      <c r="AJ84" s="220" t="s">
        <v>14169</v>
      </c>
      <c r="AK84" s="219" t="s">
        <v>13395</v>
      </c>
      <c r="AL84" s="221" t="s">
        <v>12900</v>
      </c>
      <c r="AM84" s="222" t="s">
        <v>13340</v>
      </c>
      <c r="AN84" s="41">
        <v>100</v>
      </c>
      <c r="AO84" s="41">
        <v>81.7</v>
      </c>
      <c r="AP84" s="41">
        <v>11.5</v>
      </c>
      <c r="AQ84" s="41">
        <v>0</v>
      </c>
      <c r="AR84" s="41">
        <f>INDEX(lad_payment_mff[Non-specialised payment MFF],MATCH(AB84,lad_payment_mff[LAD21],0))</f>
        <v>1.0778393499352659</v>
      </c>
      <c r="AS84" s="41">
        <f>INDEX(lad_payment_mff[Specialised payment MFF],MATCH(AB84,lad_payment_mff[LAD21],0))</f>
        <v>1.0892128999179176</v>
      </c>
      <c r="AT84" s="41">
        <v>1.0186896053225076</v>
      </c>
      <c r="AU84" s="185"/>
      <c r="AV84" s="185"/>
      <c r="AW84" s="185"/>
      <c r="AX84" s="185"/>
      <c r="AY84" s="187"/>
      <c r="BB84" s="223"/>
      <c r="BC84" s="223"/>
      <c r="BD84" s="223"/>
      <c r="BE84" s="224"/>
      <c r="BF84" s="225"/>
      <c r="BG84" s="225"/>
      <c r="BH84" s="225"/>
      <c r="BI84" s="226"/>
      <c r="BJ84" s="187"/>
      <c r="BK84" s="187"/>
      <c r="BL84" s="227"/>
      <c r="BZ84" s="228">
        <f t="shared" si="3"/>
        <v>1.0186896053225076</v>
      </c>
      <c r="CA84" s="218">
        <v>79</v>
      </c>
      <c r="CB84" s="228">
        <f t="shared" si="4"/>
        <v>1.009879276774436</v>
      </c>
      <c r="CC84" s="218"/>
      <c r="CD84" s="229" t="s">
        <v>14054</v>
      </c>
      <c r="CE84" s="230" t="s">
        <v>14077</v>
      </c>
      <c r="CF84" s="231" t="str">
        <f t="shared" si="5"/>
        <v>Mr</v>
      </c>
    </row>
    <row r="85" spans="2:84" ht="14.25" thickTop="1" thickBot="1" x14ac:dyDescent="0.25">
      <c r="B85" s="232" t="s">
        <v>14027</v>
      </c>
      <c r="C85" s="233" t="s">
        <v>13263</v>
      </c>
      <c r="D85" s="233"/>
      <c r="E85" s="449"/>
      <c r="F85" s="450" t="s">
        <v>14028</v>
      </c>
      <c r="G85" s="451"/>
      <c r="H85" s="233" t="s">
        <v>13263</v>
      </c>
      <c r="I85" s="233" t="s">
        <v>13263</v>
      </c>
      <c r="J85" s="233" t="s">
        <v>13263</v>
      </c>
      <c r="K85" s="435" t="s">
        <v>13263</v>
      </c>
      <c r="L85" s="452" t="s">
        <v>14100</v>
      </c>
      <c r="M85" s="453" t="s">
        <v>14100</v>
      </c>
      <c r="N85" s="454" t="s">
        <v>14099</v>
      </c>
      <c r="O85" s="455" t="s">
        <v>14099</v>
      </c>
      <c r="P85" s="455" t="s">
        <v>14099</v>
      </c>
      <c r="Q85" s="456" t="s">
        <v>14099</v>
      </c>
      <c r="R85" s="233" t="s">
        <v>13263</v>
      </c>
      <c r="S85" s="233" t="s">
        <v>13263</v>
      </c>
      <c r="T85" s="233" t="s">
        <v>13263</v>
      </c>
      <c r="U85" s="233" t="s">
        <v>13263</v>
      </c>
      <c r="V85" s="233" t="s">
        <v>13263</v>
      </c>
      <c r="W85" s="233" t="s">
        <v>13263</v>
      </c>
      <c r="X85" s="233" t="s">
        <v>13263</v>
      </c>
      <c r="Y85" s="233" t="s">
        <v>13263</v>
      </c>
      <c r="Z85" s="438" t="s">
        <v>13263</v>
      </c>
      <c r="AB85" s="217" t="s">
        <v>399</v>
      </c>
      <c r="AC85" s="218" t="s">
        <v>708</v>
      </c>
      <c r="AD85" s="218" t="s">
        <v>399</v>
      </c>
      <c r="AE85" s="218" t="s">
        <v>708</v>
      </c>
      <c r="AF85" s="218" t="s">
        <v>14101</v>
      </c>
      <c r="AG85" s="218" t="s">
        <v>13427</v>
      </c>
      <c r="AH85" s="219" t="s">
        <v>1013</v>
      </c>
      <c r="AI85" s="220" t="s">
        <v>13426</v>
      </c>
      <c r="AJ85" s="220" t="s">
        <v>13427</v>
      </c>
      <c r="AK85" s="219" t="s">
        <v>1013</v>
      </c>
      <c r="AL85" s="221" t="s">
        <v>12906</v>
      </c>
      <c r="AM85" s="222" t="s">
        <v>13339</v>
      </c>
      <c r="AN85" s="41">
        <v>100</v>
      </c>
      <c r="AO85" s="41">
        <v>77.599999999999994</v>
      </c>
      <c r="AP85" s="41">
        <v>12.8</v>
      </c>
      <c r="AQ85" s="41">
        <v>0</v>
      </c>
      <c r="AR85" s="41">
        <f>INDEX(lad_payment_mff[Non-specialised payment MFF],MATCH(AB85,lad_payment_mff[LAD21],0))</f>
        <v>1.0150783290345264</v>
      </c>
      <c r="AS85" s="41">
        <f>INDEX(lad_payment_mff[Specialised payment MFF],MATCH(AB85,lad_payment_mff[LAD21],0))</f>
        <v>1.0205199021176332</v>
      </c>
      <c r="AT85" s="41">
        <v>0.95063238512158976</v>
      </c>
      <c r="AU85" s="185"/>
      <c r="AV85" s="185"/>
      <c r="AW85" s="185"/>
      <c r="AX85" s="185"/>
      <c r="AY85" s="187"/>
      <c r="BB85" s="223"/>
      <c r="BC85" s="223"/>
      <c r="BD85" s="223"/>
      <c r="BE85" s="224"/>
      <c r="BF85" s="225"/>
      <c r="BG85" s="225"/>
      <c r="BH85" s="225"/>
      <c r="BI85" s="226"/>
      <c r="BJ85" s="187"/>
      <c r="BK85" s="187"/>
      <c r="BL85" s="227"/>
      <c r="BZ85" s="228">
        <f t="shared" si="3"/>
        <v>0.95063238512158976</v>
      </c>
      <c r="CA85" s="218">
        <v>80</v>
      </c>
      <c r="CB85" s="228">
        <f t="shared" si="4"/>
        <v>1.009879276774436</v>
      </c>
      <c r="CC85" s="218"/>
      <c r="CD85" s="229" t="s">
        <v>13262</v>
      </c>
      <c r="CE85" s="230" t="s">
        <v>14075</v>
      </c>
      <c r="CF85" s="231" t="str">
        <f t="shared" si="5"/>
        <v>Xg</v>
      </c>
    </row>
    <row r="86" spans="2:84" ht="14.25" thickTop="1" thickBot="1" x14ac:dyDescent="0.25">
      <c r="B86" s="232" t="s">
        <v>14033</v>
      </c>
      <c r="C86" s="233" t="s">
        <v>13263</v>
      </c>
      <c r="D86" s="233" t="s">
        <v>13263</v>
      </c>
      <c r="E86" s="234" t="s">
        <v>13263</v>
      </c>
      <c r="F86" s="234" t="s">
        <v>13263</v>
      </c>
      <c r="G86" s="234" t="s">
        <v>13263</v>
      </c>
      <c r="H86" s="233" t="s">
        <v>13263</v>
      </c>
      <c r="I86" s="233" t="s">
        <v>13263</v>
      </c>
      <c r="J86" s="435" t="s">
        <v>13263</v>
      </c>
      <c r="K86" s="452" t="s">
        <v>14100</v>
      </c>
      <c r="L86" s="452" t="s">
        <v>14100</v>
      </c>
      <c r="M86" s="457" t="s">
        <v>14100</v>
      </c>
      <c r="N86" s="458" t="s">
        <v>14102</v>
      </c>
      <c r="O86" s="459" t="s">
        <v>14102</v>
      </c>
      <c r="P86" s="459" t="s">
        <v>14102</v>
      </c>
      <c r="Q86" s="460" t="s">
        <v>14102</v>
      </c>
      <c r="R86" s="233" t="s">
        <v>13263</v>
      </c>
      <c r="S86" s="233" t="s">
        <v>13263</v>
      </c>
      <c r="T86" s="233" t="s">
        <v>13263</v>
      </c>
      <c r="U86" s="233" t="s">
        <v>13263</v>
      </c>
      <c r="V86" s="233" t="s">
        <v>13263</v>
      </c>
      <c r="W86" s="233" t="s">
        <v>13263</v>
      </c>
      <c r="X86" s="233" t="s">
        <v>13263</v>
      </c>
      <c r="Y86" s="233" t="s">
        <v>13263</v>
      </c>
      <c r="Z86" s="438" t="s">
        <v>13263</v>
      </c>
      <c r="AB86" s="217" t="s">
        <v>367</v>
      </c>
      <c r="AC86" s="218" t="s">
        <v>676</v>
      </c>
      <c r="AD86" s="218" t="s">
        <v>367</v>
      </c>
      <c r="AE86" s="218" t="s">
        <v>676</v>
      </c>
      <c r="AF86" s="218" t="s">
        <v>14051</v>
      </c>
      <c r="AG86" s="218" t="s">
        <v>14052</v>
      </c>
      <c r="AH86" s="219" t="s">
        <v>939</v>
      </c>
      <c r="AI86" s="220" t="s">
        <v>13424</v>
      </c>
      <c r="AJ86" s="220" t="s">
        <v>14180</v>
      </c>
      <c r="AK86" s="219" t="s">
        <v>939</v>
      </c>
      <c r="AL86" s="221" t="s">
        <v>12904</v>
      </c>
      <c r="AM86" s="222" t="s">
        <v>13338</v>
      </c>
      <c r="AN86" s="41">
        <v>100</v>
      </c>
      <c r="AO86" s="41">
        <v>77.099999999999994</v>
      </c>
      <c r="AP86" s="41">
        <v>10.3</v>
      </c>
      <c r="AQ86" s="41">
        <v>0</v>
      </c>
      <c r="AR86" s="41">
        <f>INDEX(lad_payment_mff[Non-specialised payment MFF],MATCH(AB86,lad_payment_mff[LAD21],0))</f>
        <v>1.0723364004697744</v>
      </c>
      <c r="AS86" s="41">
        <f>INDEX(lad_payment_mff[Specialised payment MFF],MATCH(AB86,lad_payment_mff[LAD21],0))</f>
        <v>1.0887622322310642</v>
      </c>
      <c r="AT86" s="41">
        <v>0.99855734254881034</v>
      </c>
      <c r="AU86" s="185"/>
      <c r="AV86" s="185"/>
      <c r="AW86" s="185"/>
      <c r="AX86" s="185"/>
      <c r="AY86" s="187"/>
      <c r="BB86" s="223"/>
      <c r="BC86" s="223"/>
      <c r="BD86" s="223"/>
      <c r="BE86" s="224"/>
      <c r="BF86" s="225"/>
      <c r="BG86" s="225"/>
      <c r="BH86" s="225"/>
      <c r="BI86" s="226"/>
      <c r="BJ86" s="187"/>
      <c r="BK86" s="187"/>
      <c r="BL86" s="227"/>
      <c r="BZ86" s="228">
        <f t="shared" si="3"/>
        <v>0.99855734254881034</v>
      </c>
      <c r="CA86" s="218">
        <v>81</v>
      </c>
      <c r="CB86" s="228">
        <f t="shared" si="4"/>
        <v>1.009879276774436</v>
      </c>
      <c r="CC86" s="218"/>
      <c r="CD86" s="229" t="s">
        <v>14066</v>
      </c>
      <c r="CE86" s="230" t="s">
        <v>14062</v>
      </c>
      <c r="CF86" s="231" t="str">
        <f t="shared" si="5"/>
        <v>Wl</v>
      </c>
    </row>
    <row r="87" spans="2:84" ht="14.25" thickTop="1" thickBot="1" x14ac:dyDescent="0.25">
      <c r="B87" s="232" t="s">
        <v>14037</v>
      </c>
      <c r="C87" s="233" t="s">
        <v>13263</v>
      </c>
      <c r="D87" s="233" t="s">
        <v>13263</v>
      </c>
      <c r="E87" s="233" t="s">
        <v>13263</v>
      </c>
      <c r="F87" s="233" t="s">
        <v>13263</v>
      </c>
      <c r="G87" s="233" t="s">
        <v>13263</v>
      </c>
      <c r="H87" s="434" t="s">
        <v>13263</v>
      </c>
      <c r="I87" s="435" t="s">
        <v>13263</v>
      </c>
      <c r="J87" s="452" t="s">
        <v>14100</v>
      </c>
      <c r="K87" s="452" t="s">
        <v>14100</v>
      </c>
      <c r="L87" s="453" t="s">
        <v>14100</v>
      </c>
      <c r="M87" s="461" t="s">
        <v>14103</v>
      </c>
      <c r="N87" s="462" t="s">
        <v>14103</v>
      </c>
      <c r="O87" s="459" t="s">
        <v>14102</v>
      </c>
      <c r="P87" s="459" t="s">
        <v>14102</v>
      </c>
      <c r="Q87" s="460" t="s">
        <v>14102</v>
      </c>
      <c r="R87" s="463" t="s">
        <v>13263</v>
      </c>
      <c r="S87" s="233" t="s">
        <v>13263</v>
      </c>
      <c r="T87" s="233" t="s">
        <v>13263</v>
      </c>
      <c r="U87" s="233" t="s">
        <v>13263</v>
      </c>
      <c r="V87" s="233" t="s">
        <v>13263</v>
      </c>
      <c r="W87" s="233" t="s">
        <v>13263</v>
      </c>
      <c r="X87" s="233" t="s">
        <v>13263</v>
      </c>
      <c r="Y87" s="233" t="s">
        <v>13263</v>
      </c>
      <c r="Z87" s="438" t="s">
        <v>13263</v>
      </c>
      <c r="AB87" s="217" t="s">
        <v>242</v>
      </c>
      <c r="AC87" s="218" t="s">
        <v>551</v>
      </c>
      <c r="AD87" s="218" t="s">
        <v>242</v>
      </c>
      <c r="AE87" s="218" t="s">
        <v>551</v>
      </c>
      <c r="AF87" s="218" t="s">
        <v>14085</v>
      </c>
      <c r="AG87" s="218" t="s">
        <v>14086</v>
      </c>
      <c r="AH87" s="219" t="s">
        <v>937</v>
      </c>
      <c r="AI87" s="220" t="s">
        <v>13401</v>
      </c>
      <c r="AJ87" s="220" t="s">
        <v>14170</v>
      </c>
      <c r="AK87" s="219" t="s">
        <v>13395</v>
      </c>
      <c r="AL87" s="221" t="s">
        <v>12900</v>
      </c>
      <c r="AM87" s="222" t="s">
        <v>13340</v>
      </c>
      <c r="AN87" s="41">
        <v>100</v>
      </c>
      <c r="AO87" s="41">
        <v>74.8</v>
      </c>
      <c r="AP87" s="41">
        <v>8.1999999999999993</v>
      </c>
      <c r="AQ87" s="41">
        <v>0</v>
      </c>
      <c r="AR87" s="41">
        <f>INDEX(lad_payment_mff[Non-specialised payment MFF],MATCH(AB87,lad_payment_mff[LAD21],0))</f>
        <v>1.1007004052642877</v>
      </c>
      <c r="AS87" s="41">
        <f>INDEX(lad_payment_mff[Specialised payment MFF],MATCH(AB87,lad_payment_mff[LAD21],0))</f>
        <v>1.1351544896893346</v>
      </c>
      <c r="AT87" s="41">
        <v>1.0186896053225076</v>
      </c>
      <c r="AU87" s="185"/>
      <c r="AV87" s="185"/>
      <c r="AW87" s="185"/>
      <c r="AX87" s="185"/>
      <c r="AY87" s="187"/>
      <c r="BB87" s="223"/>
      <c r="BC87" s="223"/>
      <c r="BD87" s="223"/>
      <c r="BE87" s="224"/>
      <c r="BF87" s="225"/>
      <c r="BG87" s="225"/>
      <c r="BH87" s="225"/>
      <c r="BI87" s="226"/>
      <c r="BJ87" s="187"/>
      <c r="BK87" s="187"/>
      <c r="BL87" s="227"/>
      <c r="BZ87" s="228">
        <f t="shared" si="3"/>
        <v>1.0186896053225076</v>
      </c>
      <c r="CA87" s="218">
        <v>82</v>
      </c>
      <c r="CB87" s="228">
        <f t="shared" si="4"/>
        <v>1.009879276774436</v>
      </c>
      <c r="CC87" s="218"/>
      <c r="CD87" s="229" t="s">
        <v>14059</v>
      </c>
      <c r="CE87" s="230" t="s">
        <v>14068</v>
      </c>
      <c r="CF87" s="231" t="str">
        <f t="shared" si="5"/>
        <v>Qq</v>
      </c>
    </row>
    <row r="88" spans="2:84" ht="14.25" thickTop="1" thickBot="1" x14ac:dyDescent="0.25">
      <c r="B88" s="232" t="s">
        <v>14042</v>
      </c>
      <c r="C88" s="233" t="s">
        <v>13263</v>
      </c>
      <c r="D88" s="233" t="s">
        <v>13263</v>
      </c>
      <c r="E88" s="233" t="s">
        <v>13263</v>
      </c>
      <c r="F88" s="233" t="s">
        <v>13263</v>
      </c>
      <c r="G88" s="442" t="s">
        <v>13263</v>
      </c>
      <c r="H88" s="452" t="s">
        <v>14100</v>
      </c>
      <c r="I88" s="452" t="s">
        <v>14100</v>
      </c>
      <c r="J88" s="452" t="s">
        <v>14100</v>
      </c>
      <c r="K88" s="464" t="s">
        <v>14100</v>
      </c>
      <c r="L88" s="465" t="s">
        <v>14100</v>
      </c>
      <c r="M88" s="461" t="s">
        <v>14103</v>
      </c>
      <c r="N88" s="462" t="s">
        <v>14103</v>
      </c>
      <c r="O88" s="466" t="s">
        <v>14102</v>
      </c>
      <c r="P88" s="467" t="s">
        <v>14102</v>
      </c>
      <c r="Q88" s="467" t="s">
        <v>14102</v>
      </c>
      <c r="R88" s="468" t="s">
        <v>14102</v>
      </c>
      <c r="S88" s="233" t="s">
        <v>13263</v>
      </c>
      <c r="T88" s="233" t="s">
        <v>13263</v>
      </c>
      <c r="U88" s="233" t="s">
        <v>13263</v>
      </c>
      <c r="V88" s="233" t="s">
        <v>13263</v>
      </c>
      <c r="W88" s="233" t="s">
        <v>13263</v>
      </c>
      <c r="X88" s="233" t="s">
        <v>13263</v>
      </c>
      <c r="Y88" s="233" t="s">
        <v>13263</v>
      </c>
      <c r="Z88" s="438" t="s">
        <v>13263</v>
      </c>
      <c r="AB88" s="217" t="s">
        <v>319</v>
      </c>
      <c r="AC88" s="218" t="s">
        <v>628</v>
      </c>
      <c r="AD88" s="218" t="s">
        <v>319</v>
      </c>
      <c r="AE88" s="218" t="s">
        <v>628</v>
      </c>
      <c r="AF88" s="218" t="s">
        <v>14067</v>
      </c>
      <c r="AG88" s="218" t="s">
        <v>13389</v>
      </c>
      <c r="AH88" s="219" t="s">
        <v>1007</v>
      </c>
      <c r="AI88" s="220" t="s">
        <v>13388</v>
      </c>
      <c r="AJ88" s="220" t="s">
        <v>13389</v>
      </c>
      <c r="AK88" s="219" t="s">
        <v>1007</v>
      </c>
      <c r="AL88" s="221" t="s">
        <v>12898</v>
      </c>
      <c r="AM88" s="222" t="s">
        <v>12899</v>
      </c>
      <c r="AN88" s="41">
        <v>100</v>
      </c>
      <c r="AO88" s="41">
        <v>115.1</v>
      </c>
      <c r="AP88" s="41">
        <v>29.9</v>
      </c>
      <c r="AQ88" s="41">
        <v>0</v>
      </c>
      <c r="AR88" s="41">
        <f>INDEX(lad_payment_mff[Non-specialised payment MFF],MATCH(AB88,lad_payment_mff[LAD21],0))</f>
        <v>1.0148245581849413</v>
      </c>
      <c r="AS88" s="41">
        <f>INDEX(lad_payment_mff[Specialised payment MFF],MATCH(AB88,lad_payment_mff[LAD21],0))</f>
        <v>1.0178940231102067</v>
      </c>
      <c r="AT88" s="41">
        <v>0.95720498193694259</v>
      </c>
      <c r="AU88" s="185"/>
      <c r="AV88" s="185"/>
      <c r="AW88" s="185"/>
      <c r="AX88" s="185"/>
      <c r="AY88" s="187"/>
      <c r="BB88" s="223"/>
      <c r="BC88" s="223"/>
      <c r="BD88" s="223"/>
      <c r="BE88" s="224"/>
      <c r="BF88" s="225"/>
      <c r="BG88" s="225"/>
      <c r="BH88" s="225"/>
      <c r="BI88" s="226"/>
      <c r="BJ88" s="187"/>
      <c r="BK88" s="187"/>
      <c r="BL88" s="227"/>
      <c r="BZ88" s="228">
        <f t="shared" si="3"/>
        <v>0.95720498193694259</v>
      </c>
      <c r="CA88" s="218">
        <v>83</v>
      </c>
      <c r="CB88" s="228">
        <f t="shared" si="4"/>
        <v>1.009879276774436</v>
      </c>
      <c r="CC88" s="218"/>
      <c r="CD88" s="229" t="s">
        <v>14046</v>
      </c>
      <c r="CE88" s="230" t="s">
        <v>14068</v>
      </c>
      <c r="CF88" s="231" t="str">
        <f t="shared" si="5"/>
        <v>Iq</v>
      </c>
    </row>
    <row r="89" spans="2:84" ht="14.25" thickTop="1" thickBot="1" x14ac:dyDescent="0.25">
      <c r="B89" s="232" t="s">
        <v>14044</v>
      </c>
      <c r="C89" s="233" t="s">
        <v>13263</v>
      </c>
      <c r="D89" s="233" t="s">
        <v>13263</v>
      </c>
      <c r="E89" s="233" t="s">
        <v>13263</v>
      </c>
      <c r="F89" s="233" t="s">
        <v>13263</v>
      </c>
      <c r="G89" s="442" t="s">
        <v>13263</v>
      </c>
      <c r="H89" s="452" t="s">
        <v>14100</v>
      </c>
      <c r="I89" s="464" t="s">
        <v>14100</v>
      </c>
      <c r="J89" s="469" t="s">
        <v>14104</v>
      </c>
      <c r="K89" s="470" t="s">
        <v>14104</v>
      </c>
      <c r="L89" s="471" t="s">
        <v>14104</v>
      </c>
      <c r="M89" s="472" t="s">
        <v>14103</v>
      </c>
      <c r="N89" s="473" t="s">
        <v>14103</v>
      </c>
      <c r="O89" s="474" t="s">
        <v>14105</v>
      </c>
      <c r="P89" s="475" t="s">
        <v>14105</v>
      </c>
      <c r="Q89" s="476" t="s">
        <v>14105</v>
      </c>
      <c r="R89" s="477" t="s">
        <v>13389</v>
      </c>
      <c r="S89" s="463" t="s">
        <v>13263</v>
      </c>
      <c r="T89" s="233" t="s">
        <v>13263</v>
      </c>
      <c r="U89" s="233" t="s">
        <v>13263</v>
      </c>
      <c r="V89" s="233" t="s">
        <v>13263</v>
      </c>
      <c r="W89" s="233" t="s">
        <v>13263</v>
      </c>
      <c r="X89" s="233" t="s">
        <v>13263</v>
      </c>
      <c r="Y89" s="233" t="s">
        <v>13263</v>
      </c>
      <c r="Z89" s="438" t="s">
        <v>13263</v>
      </c>
      <c r="AB89" s="217" t="s">
        <v>467</v>
      </c>
      <c r="AC89" s="218" t="s">
        <v>776</v>
      </c>
      <c r="AD89" s="218" t="s">
        <v>467</v>
      </c>
      <c r="AE89" s="218" t="s">
        <v>776</v>
      </c>
      <c r="AF89" s="218" t="s">
        <v>467</v>
      </c>
      <c r="AG89" s="218" t="s">
        <v>776</v>
      </c>
      <c r="AH89" s="219" t="s">
        <v>1076</v>
      </c>
      <c r="AI89" s="220" t="s">
        <v>13374</v>
      </c>
      <c r="AJ89" s="220" t="s">
        <v>14151</v>
      </c>
      <c r="AK89" s="219" t="s">
        <v>1076</v>
      </c>
      <c r="AL89" s="221" t="s">
        <v>12894</v>
      </c>
      <c r="AM89" s="222" t="s">
        <v>13346</v>
      </c>
      <c r="AN89" s="41">
        <v>100</v>
      </c>
      <c r="AO89" s="41">
        <v>89.9</v>
      </c>
      <c r="AP89" s="41">
        <v>15.6</v>
      </c>
      <c r="AQ89" s="41">
        <v>0</v>
      </c>
      <c r="AR89" s="41">
        <f>INDEX(lad_payment_mff[Non-specialised payment MFF],MATCH(AB89,lad_payment_mff[LAD21],0))</f>
        <v>1.0209988451911569</v>
      </c>
      <c r="AS89" s="41">
        <f>INDEX(lad_payment_mff[Specialised payment MFF],MATCH(AB89,lad_payment_mff[LAD21],0))</f>
        <v>1.0212655871270655</v>
      </c>
      <c r="AT89" s="41">
        <v>0.96200980836760297</v>
      </c>
      <c r="AU89" s="185"/>
      <c r="AV89" s="185"/>
      <c r="AW89" s="185"/>
      <c r="AX89" s="185"/>
      <c r="AY89" s="187"/>
      <c r="BB89" s="223"/>
      <c r="BC89" s="223"/>
      <c r="BD89" s="223"/>
      <c r="BE89" s="224"/>
      <c r="BF89" s="225"/>
      <c r="BG89" s="225"/>
      <c r="BH89" s="225"/>
      <c r="BI89" s="226"/>
      <c r="BJ89" s="187"/>
      <c r="BK89" s="187"/>
      <c r="BL89" s="227"/>
      <c r="BZ89" s="228">
        <f t="shared" si="3"/>
        <v>0.96200980836760297</v>
      </c>
      <c r="CA89" s="218">
        <v>84</v>
      </c>
      <c r="CB89" s="228">
        <f t="shared" si="4"/>
        <v>1.009879276774436</v>
      </c>
      <c r="CC89" s="218"/>
      <c r="CD89" s="229" t="s">
        <v>14042</v>
      </c>
      <c r="CE89" s="230" t="s">
        <v>14076</v>
      </c>
      <c r="CF89" s="231" t="str">
        <f t="shared" si="5"/>
        <v>Gn</v>
      </c>
    </row>
    <row r="90" spans="2:84" ht="14.25" thickTop="1" thickBot="1" x14ac:dyDescent="0.25">
      <c r="B90" s="232" t="s">
        <v>14046</v>
      </c>
      <c r="C90" s="233" t="s">
        <v>13263</v>
      </c>
      <c r="D90" s="233" t="s">
        <v>13263</v>
      </c>
      <c r="E90" s="233" t="s">
        <v>13263</v>
      </c>
      <c r="F90" s="233" t="s">
        <v>13263</v>
      </c>
      <c r="G90" s="442" t="s">
        <v>13263</v>
      </c>
      <c r="H90" s="478" t="s">
        <v>14100</v>
      </c>
      <c r="I90" s="479" t="s">
        <v>14106</v>
      </c>
      <c r="J90" s="480" t="s">
        <v>14104</v>
      </c>
      <c r="K90" s="470" t="s">
        <v>14104</v>
      </c>
      <c r="L90" s="470" t="s">
        <v>14104</v>
      </c>
      <c r="M90" s="481" t="s">
        <v>14104</v>
      </c>
      <c r="N90" s="482" t="s">
        <v>14107</v>
      </c>
      <c r="O90" s="483" t="s">
        <v>14105</v>
      </c>
      <c r="P90" s="484" t="s">
        <v>14108</v>
      </c>
      <c r="Q90" s="485" t="s">
        <v>14108</v>
      </c>
      <c r="R90" s="486" t="s">
        <v>13389</v>
      </c>
      <c r="S90" s="487" t="s">
        <v>13389</v>
      </c>
      <c r="T90" s="233" t="s">
        <v>13263</v>
      </c>
      <c r="U90" s="233" t="s">
        <v>13263</v>
      </c>
      <c r="V90" s="233" t="s">
        <v>13263</v>
      </c>
      <c r="W90" s="233" t="s">
        <v>13263</v>
      </c>
      <c r="X90" s="233" t="s">
        <v>13263</v>
      </c>
      <c r="Y90" s="233" t="s">
        <v>13263</v>
      </c>
      <c r="Z90" s="438" t="s">
        <v>13263</v>
      </c>
      <c r="AB90" s="217" t="s">
        <v>283</v>
      </c>
      <c r="AC90" s="218" t="s">
        <v>592</v>
      </c>
      <c r="AD90" s="218" t="s">
        <v>283</v>
      </c>
      <c r="AE90" s="218" t="s">
        <v>592</v>
      </c>
      <c r="AF90" s="218" t="s">
        <v>14091</v>
      </c>
      <c r="AG90" s="218" t="s">
        <v>14092</v>
      </c>
      <c r="AH90" s="219" t="s">
        <v>1065</v>
      </c>
      <c r="AI90" s="220" t="s">
        <v>13393</v>
      </c>
      <c r="AJ90" s="220" t="s">
        <v>14166</v>
      </c>
      <c r="AK90" s="219" t="s">
        <v>1065</v>
      </c>
      <c r="AL90" s="221" t="s">
        <v>12898</v>
      </c>
      <c r="AM90" s="222" t="s">
        <v>12899</v>
      </c>
      <c r="AN90" s="41">
        <v>100</v>
      </c>
      <c r="AO90" s="41">
        <v>107.2</v>
      </c>
      <c r="AP90" s="41">
        <v>19</v>
      </c>
      <c r="AQ90" s="41">
        <v>0</v>
      </c>
      <c r="AR90" s="41">
        <f>INDEX(lad_payment_mff[Non-specialised payment MFF],MATCH(AB90,lad_payment_mff[LAD21],0))</f>
        <v>1.0370486643000596</v>
      </c>
      <c r="AS90" s="41">
        <f>INDEX(lad_payment_mff[Specialised payment MFF],MATCH(AB90,lad_payment_mff[LAD21],0))</f>
        <v>1.0351500242984908</v>
      </c>
      <c r="AT90" s="41">
        <v>0.96627686901100041</v>
      </c>
      <c r="AU90" s="185"/>
      <c r="AV90" s="185"/>
      <c r="AW90" s="185"/>
      <c r="AX90" s="185"/>
      <c r="AY90" s="187"/>
      <c r="BB90" s="223"/>
      <c r="BC90" s="223"/>
      <c r="BD90" s="223"/>
      <c r="BE90" s="224"/>
      <c r="BF90" s="225"/>
      <c r="BG90" s="225"/>
      <c r="BH90" s="225"/>
      <c r="BI90" s="226"/>
      <c r="BJ90" s="187"/>
      <c r="BK90" s="187"/>
      <c r="BL90" s="227"/>
      <c r="BZ90" s="228">
        <f t="shared" si="3"/>
        <v>0.96627686901100041</v>
      </c>
      <c r="CA90" s="218">
        <v>85</v>
      </c>
      <c r="CB90" s="228">
        <f t="shared" si="4"/>
        <v>1.009879276774436</v>
      </c>
      <c r="CC90" s="218"/>
      <c r="CD90" s="229" t="s">
        <v>14054</v>
      </c>
      <c r="CE90" s="230" t="s">
        <v>14019</v>
      </c>
      <c r="CF90" s="231" t="str">
        <f t="shared" si="5"/>
        <v>Mk</v>
      </c>
    </row>
    <row r="91" spans="2:84" ht="14.25" thickTop="1" thickBot="1" x14ac:dyDescent="0.25">
      <c r="B91" s="232" t="s">
        <v>14022</v>
      </c>
      <c r="C91" s="233" t="s">
        <v>13263</v>
      </c>
      <c r="D91" s="233" t="s">
        <v>13263</v>
      </c>
      <c r="E91" s="233" t="s">
        <v>13263</v>
      </c>
      <c r="F91" s="233" t="s">
        <v>13263</v>
      </c>
      <c r="G91" s="442" t="s">
        <v>13263</v>
      </c>
      <c r="H91" s="488" t="s">
        <v>14106</v>
      </c>
      <c r="I91" s="479" t="s">
        <v>14106</v>
      </c>
      <c r="J91" s="480" t="s">
        <v>14104</v>
      </c>
      <c r="K91" s="470" t="s">
        <v>14104</v>
      </c>
      <c r="L91" s="481" t="s">
        <v>14104</v>
      </c>
      <c r="M91" s="489" t="s">
        <v>14107</v>
      </c>
      <c r="N91" s="489" t="s">
        <v>14107</v>
      </c>
      <c r="O91" s="490" t="s">
        <v>14107</v>
      </c>
      <c r="P91" s="491" t="s">
        <v>14108</v>
      </c>
      <c r="Q91" s="492" t="s">
        <v>14108</v>
      </c>
      <c r="R91" s="486" t="s">
        <v>13389</v>
      </c>
      <c r="S91" s="493" t="s">
        <v>13389</v>
      </c>
      <c r="T91" s="494" t="s">
        <v>13263</v>
      </c>
      <c r="U91" s="233" t="s">
        <v>13263</v>
      </c>
      <c r="V91" s="233" t="s">
        <v>13263</v>
      </c>
      <c r="W91" s="233" t="s">
        <v>13263</v>
      </c>
      <c r="X91" s="233" t="s">
        <v>13263</v>
      </c>
      <c r="Y91" s="233" t="s">
        <v>13263</v>
      </c>
      <c r="Z91" s="438" t="s">
        <v>13263</v>
      </c>
      <c r="AB91" s="217" t="s">
        <v>240</v>
      </c>
      <c r="AC91" s="218" t="s">
        <v>549</v>
      </c>
      <c r="AD91" s="218" t="s">
        <v>240</v>
      </c>
      <c r="AE91" s="218" t="s">
        <v>549</v>
      </c>
      <c r="AF91" s="218" t="s">
        <v>14038</v>
      </c>
      <c r="AG91" s="218" t="s">
        <v>14039</v>
      </c>
      <c r="AH91" s="219" t="s">
        <v>960</v>
      </c>
      <c r="AI91" s="220" t="s">
        <v>13407</v>
      </c>
      <c r="AJ91" s="220" t="s">
        <v>14174</v>
      </c>
      <c r="AK91" s="219" t="s">
        <v>13402</v>
      </c>
      <c r="AL91" s="221" t="s">
        <v>12900</v>
      </c>
      <c r="AM91" s="222" t="s">
        <v>13340</v>
      </c>
      <c r="AN91" s="41">
        <v>52.621888142890803</v>
      </c>
      <c r="AO91" s="41">
        <v>86.7</v>
      </c>
      <c r="AP91" s="41">
        <v>19.600000000000001</v>
      </c>
      <c r="AQ91" s="41">
        <v>0</v>
      </c>
      <c r="AR91" s="41">
        <f>INDEX(lad_payment_mff[Non-specialised payment MFF],MATCH(AB91,lad_payment_mff[LAD21],0))</f>
        <v>1.0290067611708267</v>
      </c>
      <c r="AS91" s="41">
        <f>INDEX(lad_payment_mff[Specialised payment MFF],MATCH(AB91,lad_payment_mff[LAD21],0))</f>
        <v>1.0900904547160859</v>
      </c>
      <c r="AT91" s="41">
        <v>0.96781310469859927</v>
      </c>
      <c r="AU91" s="185"/>
      <c r="AV91" s="185"/>
      <c r="AW91" s="185"/>
      <c r="AX91" s="185"/>
      <c r="AY91" s="187"/>
      <c r="BB91" s="223"/>
      <c r="BC91" s="223"/>
      <c r="BD91" s="223"/>
      <c r="BE91" s="224"/>
      <c r="BF91" s="225"/>
      <c r="BG91" s="225"/>
      <c r="BH91" s="225"/>
      <c r="BI91" s="226"/>
      <c r="BJ91" s="187"/>
      <c r="BK91" s="187"/>
      <c r="BL91" s="227"/>
      <c r="BZ91" s="228">
        <f t="shared" si="3"/>
        <v>0.96781310469859927</v>
      </c>
      <c r="CA91" s="218">
        <v>86</v>
      </c>
      <c r="CB91" s="228">
        <f t="shared" si="4"/>
        <v>1.009879276774436</v>
      </c>
      <c r="CC91" s="218"/>
      <c r="CD91" s="229" t="s">
        <v>14055</v>
      </c>
      <c r="CE91" s="230" t="s">
        <v>14041</v>
      </c>
      <c r="CF91" s="231" t="str">
        <f t="shared" si="5"/>
        <v>Nt</v>
      </c>
    </row>
    <row r="92" spans="2:84" ht="14.25" thickTop="1" thickBot="1" x14ac:dyDescent="0.25">
      <c r="B92" s="232" t="s">
        <v>14031</v>
      </c>
      <c r="C92" s="233" t="s">
        <v>13263</v>
      </c>
      <c r="D92" s="233" t="s">
        <v>13263</v>
      </c>
      <c r="E92" s="233" t="s">
        <v>13263</v>
      </c>
      <c r="F92" s="233" t="s">
        <v>13263</v>
      </c>
      <c r="G92" s="442" t="s">
        <v>13263</v>
      </c>
      <c r="H92" s="495" t="s">
        <v>14106</v>
      </c>
      <c r="I92" s="479" t="s">
        <v>14106</v>
      </c>
      <c r="J92" s="496" t="s">
        <v>14106</v>
      </c>
      <c r="K92" s="497" t="s">
        <v>14106</v>
      </c>
      <c r="L92" s="498" t="s">
        <v>14107</v>
      </c>
      <c r="M92" s="489" t="s">
        <v>14107</v>
      </c>
      <c r="N92" s="489" t="s">
        <v>14107</v>
      </c>
      <c r="O92" s="499" t="s">
        <v>14108</v>
      </c>
      <c r="P92" s="500" t="s">
        <v>14108</v>
      </c>
      <c r="Q92" s="501" t="s">
        <v>14108</v>
      </c>
      <c r="R92" s="502" t="s">
        <v>13389</v>
      </c>
      <c r="S92" s="503" t="s">
        <v>13389</v>
      </c>
      <c r="T92" s="463" t="s">
        <v>13263</v>
      </c>
      <c r="U92" s="434" t="s">
        <v>13263</v>
      </c>
      <c r="V92" s="434" t="s">
        <v>13263</v>
      </c>
      <c r="W92" s="434" t="s">
        <v>13263</v>
      </c>
      <c r="X92" s="233" t="s">
        <v>13263</v>
      </c>
      <c r="Y92" s="233" t="s">
        <v>13263</v>
      </c>
      <c r="Z92" s="438" t="s">
        <v>13263</v>
      </c>
      <c r="AB92" s="217" t="s">
        <v>391</v>
      </c>
      <c r="AC92" s="218" t="s">
        <v>700</v>
      </c>
      <c r="AD92" s="218" t="s">
        <v>391</v>
      </c>
      <c r="AE92" s="218" t="s">
        <v>700</v>
      </c>
      <c r="AF92" s="218" t="s">
        <v>14109</v>
      </c>
      <c r="AG92" s="218" t="s">
        <v>14110</v>
      </c>
      <c r="AH92" s="219" t="s">
        <v>966</v>
      </c>
      <c r="AI92" s="220" t="s">
        <v>13431</v>
      </c>
      <c r="AJ92" s="220" t="s">
        <v>13432</v>
      </c>
      <c r="AK92" s="219" t="s">
        <v>13417</v>
      </c>
      <c r="AL92" s="221" t="s">
        <v>12904</v>
      </c>
      <c r="AM92" s="222" t="s">
        <v>13338</v>
      </c>
      <c r="AN92" s="41">
        <v>100</v>
      </c>
      <c r="AO92" s="41">
        <v>105</v>
      </c>
      <c r="AP92" s="41">
        <v>22.1</v>
      </c>
      <c r="AQ92" s="41">
        <v>0</v>
      </c>
      <c r="AR92" s="41">
        <f>INDEX(lad_payment_mff[Non-specialised payment MFF],MATCH(AB92,lad_payment_mff[LAD21],0))</f>
        <v>1.0313615181216702</v>
      </c>
      <c r="AS92" s="41">
        <f>INDEX(lad_payment_mff[Specialised payment MFF],MATCH(AB92,lad_payment_mff[LAD21],0))</f>
        <v>1.0658629713826482</v>
      </c>
      <c r="AT92" s="41">
        <v>1.009879276774436</v>
      </c>
      <c r="AU92" s="185"/>
      <c r="AV92" s="185"/>
      <c r="AW92" s="185"/>
      <c r="AX92" s="185"/>
      <c r="AY92" s="187"/>
      <c r="BB92" s="223"/>
      <c r="BC92" s="223"/>
      <c r="BD92" s="223"/>
      <c r="BE92" s="224"/>
      <c r="BF92" s="225"/>
      <c r="BG92" s="225"/>
      <c r="BH92" s="225"/>
      <c r="BI92" s="226"/>
      <c r="BJ92" s="187"/>
      <c r="BK92" s="187"/>
      <c r="BL92" s="227"/>
      <c r="BZ92" s="228">
        <f t="shared" si="3"/>
        <v>1.009879276774436</v>
      </c>
      <c r="CA92" s="218">
        <v>87</v>
      </c>
      <c r="CB92" s="228">
        <f t="shared" si="4"/>
        <v>1.009879276774436</v>
      </c>
      <c r="CC92" s="218"/>
      <c r="CD92" s="229" t="s">
        <v>14025</v>
      </c>
      <c r="CE92" s="230" t="s">
        <v>14058</v>
      </c>
      <c r="CF92" s="231" t="str">
        <f t="shared" si="5"/>
        <v>Ys</v>
      </c>
    </row>
    <row r="93" spans="2:84" ht="14.25" thickTop="1" thickBot="1" x14ac:dyDescent="0.25">
      <c r="B93" s="232" t="s">
        <v>14050</v>
      </c>
      <c r="C93" s="233" t="s">
        <v>13263</v>
      </c>
      <c r="D93" s="233" t="s">
        <v>13263</v>
      </c>
      <c r="E93" s="233" t="s">
        <v>13263</v>
      </c>
      <c r="F93" s="233" t="s">
        <v>13263</v>
      </c>
      <c r="G93" s="233" t="s">
        <v>13263</v>
      </c>
      <c r="H93" s="504" t="s">
        <v>13263</v>
      </c>
      <c r="I93" s="495" t="s">
        <v>14106</v>
      </c>
      <c r="J93" s="505" t="s">
        <v>14106</v>
      </c>
      <c r="K93" s="506" t="s">
        <v>14111</v>
      </c>
      <c r="L93" s="506" t="s">
        <v>14111</v>
      </c>
      <c r="M93" s="507" t="s">
        <v>14107</v>
      </c>
      <c r="N93" s="508" t="s">
        <v>14107</v>
      </c>
      <c r="O93" s="509" t="s">
        <v>14108</v>
      </c>
      <c r="P93" s="510" t="s">
        <v>14112</v>
      </c>
      <c r="Q93" s="511" t="s">
        <v>14112</v>
      </c>
      <c r="R93" s="512" t="s">
        <v>14113</v>
      </c>
      <c r="S93" s="513" t="s">
        <v>14114</v>
      </c>
      <c r="T93" s="514" t="s">
        <v>14114</v>
      </c>
      <c r="U93" s="443" t="s">
        <v>14115</v>
      </c>
      <c r="V93" s="443" t="s">
        <v>14115</v>
      </c>
      <c r="W93" s="437" t="s">
        <v>14115</v>
      </c>
      <c r="X93" s="233" t="s">
        <v>13263</v>
      </c>
      <c r="Y93" s="233" t="s">
        <v>13263</v>
      </c>
      <c r="Z93" s="438" t="s">
        <v>13263</v>
      </c>
      <c r="AB93" s="217" t="s">
        <v>366</v>
      </c>
      <c r="AC93" s="218" t="s">
        <v>675</v>
      </c>
      <c r="AD93" s="218" t="s">
        <v>366</v>
      </c>
      <c r="AE93" s="218" t="s">
        <v>675</v>
      </c>
      <c r="AF93" s="218" t="s">
        <v>14051</v>
      </c>
      <c r="AG93" s="218" t="s">
        <v>14052</v>
      </c>
      <c r="AH93" s="219" t="s">
        <v>939</v>
      </c>
      <c r="AI93" s="220" t="s">
        <v>13424</v>
      </c>
      <c r="AJ93" s="220" t="s">
        <v>14180</v>
      </c>
      <c r="AK93" s="219" t="s">
        <v>939</v>
      </c>
      <c r="AL93" s="221" t="s">
        <v>12904</v>
      </c>
      <c r="AM93" s="222" t="s">
        <v>13338</v>
      </c>
      <c r="AN93" s="41">
        <v>100</v>
      </c>
      <c r="AO93" s="41">
        <v>79.2</v>
      </c>
      <c r="AP93" s="41">
        <v>10.199999999999999</v>
      </c>
      <c r="AQ93" s="41">
        <v>0</v>
      </c>
      <c r="AR93" s="41">
        <f>INDEX(lad_payment_mff[Non-specialised payment MFF],MATCH(AB93,lad_payment_mff[LAD21],0))</f>
        <v>1.0669390740410312</v>
      </c>
      <c r="AS93" s="41">
        <f>INDEX(lad_payment_mff[Specialised payment MFF],MATCH(AB93,lad_payment_mff[LAD21],0))</f>
        <v>1.0663606055353123</v>
      </c>
      <c r="AT93" s="41">
        <v>0.99855734254881034</v>
      </c>
      <c r="AU93" s="185"/>
      <c r="AV93" s="185"/>
      <c r="AW93" s="185"/>
      <c r="AX93" s="185"/>
      <c r="AY93" s="187"/>
      <c r="BB93" s="223"/>
      <c r="BC93" s="223"/>
      <c r="BD93" s="223"/>
      <c r="BE93" s="224"/>
      <c r="BF93" s="225"/>
      <c r="BG93" s="225"/>
      <c r="BH93" s="225"/>
      <c r="BI93" s="226"/>
      <c r="BJ93" s="187"/>
      <c r="BK93" s="187"/>
      <c r="BL93" s="227"/>
      <c r="BZ93" s="228">
        <f t="shared" si="3"/>
        <v>0.99855734254881034</v>
      </c>
      <c r="CA93" s="218">
        <v>88</v>
      </c>
      <c r="CB93" s="228">
        <f t="shared" si="4"/>
        <v>1.009879276774436</v>
      </c>
      <c r="CC93" s="218"/>
      <c r="CD93" s="229" t="s">
        <v>13262</v>
      </c>
      <c r="CE93" s="230" t="s">
        <v>14062</v>
      </c>
      <c r="CF93" s="231" t="str">
        <f t="shared" si="5"/>
        <v>Xl</v>
      </c>
    </row>
    <row r="94" spans="2:84" ht="14.25" thickTop="1" thickBot="1" x14ac:dyDescent="0.25">
      <c r="B94" s="232" t="s">
        <v>14054</v>
      </c>
      <c r="C94" s="233" t="s">
        <v>13263</v>
      </c>
      <c r="D94" s="233" t="s">
        <v>13263</v>
      </c>
      <c r="E94" s="233" t="s">
        <v>13263</v>
      </c>
      <c r="F94" s="233" t="s">
        <v>13263</v>
      </c>
      <c r="G94" s="233" t="s">
        <v>13263</v>
      </c>
      <c r="H94" s="442" t="s">
        <v>13263</v>
      </c>
      <c r="I94" s="515" t="s">
        <v>14116</v>
      </c>
      <c r="J94" s="516" t="s">
        <v>14116</v>
      </c>
      <c r="K94" s="506" t="s">
        <v>14111</v>
      </c>
      <c r="L94" s="506" t="s">
        <v>14111</v>
      </c>
      <c r="M94" s="517" t="s">
        <v>14111</v>
      </c>
      <c r="N94" s="518" t="s">
        <v>14112</v>
      </c>
      <c r="O94" s="518" t="s">
        <v>14112</v>
      </c>
      <c r="P94" s="518" t="s">
        <v>14112</v>
      </c>
      <c r="Q94" s="519" t="s">
        <v>14112</v>
      </c>
      <c r="R94" s="520" t="s">
        <v>14113</v>
      </c>
      <c r="S94" s="513" t="s">
        <v>14114</v>
      </c>
      <c r="T94" s="521" t="s">
        <v>14114</v>
      </c>
      <c r="U94" s="443" t="s">
        <v>14115</v>
      </c>
      <c r="V94" s="443" t="s">
        <v>14115</v>
      </c>
      <c r="W94" s="522" t="s">
        <v>14115</v>
      </c>
      <c r="X94" s="233" t="s">
        <v>13263</v>
      </c>
      <c r="Y94" s="233" t="s">
        <v>13263</v>
      </c>
      <c r="Z94" s="438" t="s">
        <v>13263</v>
      </c>
      <c r="AB94" s="217" t="s">
        <v>409</v>
      </c>
      <c r="AC94" s="218" t="s">
        <v>718</v>
      </c>
      <c r="AD94" s="218" t="s">
        <v>13440</v>
      </c>
      <c r="AE94" s="218" t="s">
        <v>14047</v>
      </c>
      <c r="AF94" s="218" t="s">
        <v>13440</v>
      </c>
      <c r="AG94" s="218" t="s">
        <v>14047</v>
      </c>
      <c r="AH94" s="219" t="s">
        <v>1033</v>
      </c>
      <c r="AI94" s="220" t="s">
        <v>13375</v>
      </c>
      <c r="AJ94" s="220" t="s">
        <v>14152</v>
      </c>
      <c r="AK94" s="219" t="s">
        <v>1033</v>
      </c>
      <c r="AL94" s="221" t="s">
        <v>12894</v>
      </c>
      <c r="AM94" s="222" t="s">
        <v>13346</v>
      </c>
      <c r="AN94" s="41">
        <v>100</v>
      </c>
      <c r="AO94" s="41">
        <v>75.2</v>
      </c>
      <c r="AP94" s="41">
        <v>16.3</v>
      </c>
      <c r="AQ94" s="41">
        <v>3</v>
      </c>
      <c r="AR94" s="41">
        <f>INDEX(lad_payment_mff[Non-specialised payment MFF],MATCH(AB94,lad_payment_mff[LAD21],0))</f>
        <v>1.0276745412197639</v>
      </c>
      <c r="AS94" s="41">
        <f>INDEX(lad_payment_mff[Specialised payment MFF],MATCH(AB94,lad_payment_mff[LAD21],0))</f>
        <v>1.028386718531749</v>
      </c>
      <c r="AT94" s="41">
        <v>0.96100496181371553</v>
      </c>
      <c r="AU94" s="185"/>
      <c r="AV94" s="185"/>
      <c r="AW94" s="185"/>
      <c r="AX94" s="185"/>
      <c r="AY94" s="187"/>
      <c r="BB94" s="223"/>
      <c r="BC94" s="223"/>
      <c r="BD94" s="223"/>
      <c r="BE94" s="224"/>
      <c r="BF94" s="225"/>
      <c r="BG94" s="225"/>
      <c r="BH94" s="225"/>
      <c r="BI94" s="226"/>
      <c r="BJ94" s="187"/>
      <c r="BK94" s="187"/>
      <c r="BL94" s="227"/>
      <c r="BZ94" s="228">
        <f t="shared" si="3"/>
        <v>0.96100496181371553</v>
      </c>
      <c r="CA94" s="218">
        <v>89</v>
      </c>
      <c r="CB94" s="228">
        <f t="shared" si="4"/>
        <v>1.009879276774436</v>
      </c>
      <c r="CC94" s="218"/>
      <c r="CD94" s="229" t="s">
        <v>14023</v>
      </c>
      <c r="CE94" s="230" t="s">
        <v>14062</v>
      </c>
      <c r="CF94" s="231" t="str">
        <f t="shared" si="5"/>
        <v>Cl</v>
      </c>
    </row>
    <row r="95" spans="2:84" ht="14.25" thickTop="1" thickBot="1" x14ac:dyDescent="0.25">
      <c r="B95" s="232" t="s">
        <v>14055</v>
      </c>
      <c r="C95" s="233" t="s">
        <v>13263</v>
      </c>
      <c r="D95" s="233" t="s">
        <v>13263</v>
      </c>
      <c r="E95" s="233" t="s">
        <v>13263</v>
      </c>
      <c r="F95" s="233" t="s">
        <v>13263</v>
      </c>
      <c r="G95" s="233" t="s">
        <v>13263</v>
      </c>
      <c r="H95" s="233" t="s">
        <v>13263</v>
      </c>
      <c r="I95" s="504" t="s">
        <v>13263</v>
      </c>
      <c r="J95" s="523" t="s">
        <v>14117</v>
      </c>
      <c r="K95" s="524" t="s">
        <v>14111</v>
      </c>
      <c r="L95" s="524" t="s">
        <v>14111</v>
      </c>
      <c r="M95" s="525" t="s">
        <v>14111</v>
      </c>
      <c r="N95" s="526" t="s">
        <v>14112</v>
      </c>
      <c r="O95" s="527" t="s">
        <v>14112</v>
      </c>
      <c r="P95" s="528" t="s">
        <v>14112</v>
      </c>
      <c r="Q95" s="529" t="s">
        <v>14118</v>
      </c>
      <c r="R95" s="530" t="s">
        <v>14118</v>
      </c>
      <c r="S95" s="531" t="s">
        <v>14114</v>
      </c>
      <c r="T95" s="532" t="s">
        <v>14114</v>
      </c>
      <c r="U95" s="455" t="s">
        <v>14115</v>
      </c>
      <c r="V95" s="456" t="s">
        <v>14115</v>
      </c>
      <c r="W95" s="463" t="s">
        <v>13263</v>
      </c>
      <c r="X95" s="233" t="s">
        <v>13263</v>
      </c>
      <c r="Y95" s="233" t="s">
        <v>13263</v>
      </c>
      <c r="Z95" s="438" t="s">
        <v>13263</v>
      </c>
      <c r="AB95" s="217" t="s">
        <v>273</v>
      </c>
      <c r="AC95" s="218" t="s">
        <v>582</v>
      </c>
      <c r="AD95" s="218" t="s">
        <v>273</v>
      </c>
      <c r="AE95" s="218" t="s">
        <v>582</v>
      </c>
      <c r="AF95" s="218" t="s">
        <v>14119</v>
      </c>
      <c r="AG95" s="218" t="s">
        <v>14120</v>
      </c>
      <c r="AH95" s="219" t="s">
        <v>3998</v>
      </c>
      <c r="AI95" s="220" t="s">
        <v>13428</v>
      </c>
      <c r="AJ95" s="220" t="s">
        <v>13429</v>
      </c>
      <c r="AK95" s="219" t="s">
        <v>13417</v>
      </c>
      <c r="AL95" s="221" t="s">
        <v>12904</v>
      </c>
      <c r="AM95" s="222" t="s">
        <v>13338</v>
      </c>
      <c r="AN95" s="41">
        <v>100</v>
      </c>
      <c r="AO95" s="41">
        <v>69.5</v>
      </c>
      <c r="AP95" s="41">
        <v>7.9</v>
      </c>
      <c r="AQ95" s="41">
        <v>0</v>
      </c>
      <c r="AR95" s="41">
        <f>INDEX(lad_payment_mff[Non-specialised payment MFF],MATCH(AB95,lad_payment_mff[LAD21],0))</f>
        <v>1.1285044741886858</v>
      </c>
      <c r="AS95" s="41">
        <f>INDEX(lad_payment_mff[Specialised payment MFF],MATCH(AB95,lad_payment_mff[LAD21],0))</f>
        <v>1.1454252906877673</v>
      </c>
      <c r="AT95" s="41">
        <v>1.009879276774436</v>
      </c>
      <c r="AU95" s="185"/>
      <c r="AV95" s="185"/>
      <c r="AW95" s="185"/>
      <c r="AX95" s="185"/>
      <c r="AY95" s="187"/>
      <c r="BB95" s="223"/>
      <c r="BC95" s="223"/>
      <c r="BD95" s="223"/>
      <c r="BE95" s="224"/>
      <c r="BF95" s="225"/>
      <c r="BG95" s="225"/>
      <c r="BH95" s="225"/>
      <c r="BI95" s="226"/>
      <c r="BJ95" s="187"/>
      <c r="BK95" s="187"/>
      <c r="BL95" s="227"/>
      <c r="BZ95" s="228">
        <f t="shared" si="3"/>
        <v>1.009879276774436</v>
      </c>
      <c r="CA95" s="218">
        <v>90</v>
      </c>
      <c r="CB95" s="228">
        <f t="shared" si="4"/>
        <v>1.0064786430472803</v>
      </c>
      <c r="CC95" s="218"/>
      <c r="CD95" s="229" t="s">
        <v>14066</v>
      </c>
      <c r="CE95" s="230" t="s">
        <v>14026</v>
      </c>
      <c r="CF95" s="231" t="str">
        <f t="shared" si="5"/>
        <v>Wo</v>
      </c>
    </row>
    <row r="96" spans="2:84" ht="13.5" thickTop="1" x14ac:dyDescent="0.2">
      <c r="B96" s="232" t="s">
        <v>14057</v>
      </c>
      <c r="C96" s="233" t="s">
        <v>13263</v>
      </c>
      <c r="D96" s="233" t="s">
        <v>13263</v>
      </c>
      <c r="E96" s="233" t="s">
        <v>13263</v>
      </c>
      <c r="F96" s="233" t="s">
        <v>13263</v>
      </c>
      <c r="G96" s="233" t="s">
        <v>13263</v>
      </c>
      <c r="H96" s="233" t="s">
        <v>13263</v>
      </c>
      <c r="I96" s="442" t="s">
        <v>13263</v>
      </c>
      <c r="J96" s="533" t="s">
        <v>14117</v>
      </c>
      <c r="K96" s="534" t="s">
        <v>14117</v>
      </c>
      <c r="L96" s="535" t="s">
        <v>13383</v>
      </c>
      <c r="M96" s="525" t="s">
        <v>14111</v>
      </c>
      <c r="N96" s="536" t="s">
        <v>14121</v>
      </c>
      <c r="O96" s="537" t="s">
        <v>14121</v>
      </c>
      <c r="P96" s="538" t="s">
        <v>14118</v>
      </c>
      <c r="Q96" s="539" t="s">
        <v>14118</v>
      </c>
      <c r="R96" s="459" t="s">
        <v>14122</v>
      </c>
      <c r="S96" s="459" t="s">
        <v>14122</v>
      </c>
      <c r="T96" s="540" t="s">
        <v>14122</v>
      </c>
      <c r="U96" s="541" t="s">
        <v>14123</v>
      </c>
      <c r="V96" s="541" t="s">
        <v>14123</v>
      </c>
      <c r="W96" s="542" t="s">
        <v>14123</v>
      </c>
      <c r="X96" s="233" t="s">
        <v>13263</v>
      </c>
      <c r="Y96" s="233" t="s">
        <v>13263</v>
      </c>
      <c r="Z96" s="438" t="s">
        <v>13263</v>
      </c>
      <c r="AB96" s="217" t="s">
        <v>192</v>
      </c>
      <c r="AC96" s="218" t="s">
        <v>501</v>
      </c>
      <c r="AD96" s="218" t="s">
        <v>192</v>
      </c>
      <c r="AE96" s="218" t="s">
        <v>501</v>
      </c>
      <c r="AF96" s="218" t="s">
        <v>192</v>
      </c>
      <c r="AG96" s="218" t="s">
        <v>501</v>
      </c>
      <c r="AH96" s="219" t="s">
        <v>987</v>
      </c>
      <c r="AI96" s="220" t="s">
        <v>13410</v>
      </c>
      <c r="AJ96" s="220" t="s">
        <v>14178</v>
      </c>
      <c r="AK96" s="219" t="s">
        <v>13405</v>
      </c>
      <c r="AL96" s="221" t="s">
        <v>12902</v>
      </c>
      <c r="AM96" s="222" t="s">
        <v>12903</v>
      </c>
      <c r="AN96" s="41">
        <v>100</v>
      </c>
      <c r="AO96" s="41">
        <v>88</v>
      </c>
      <c r="AP96" s="41">
        <v>25.8</v>
      </c>
      <c r="AQ96" s="41">
        <v>0</v>
      </c>
      <c r="AR96" s="41">
        <f>INDEX(lad_payment_mff[Non-specialised payment MFF],MATCH(AB96,lad_payment_mff[LAD21],0))</f>
        <v>1.1573169040285527</v>
      </c>
      <c r="AS96" s="41">
        <f>INDEX(lad_payment_mff[Specialised payment MFF],MATCH(AB96,lad_payment_mff[LAD21],0))</f>
        <v>1.1699367603965858</v>
      </c>
      <c r="AT96" s="41">
        <v>1.0880089204719068</v>
      </c>
      <c r="AU96" s="185"/>
      <c r="AV96" s="185"/>
      <c r="AW96" s="185"/>
      <c r="AX96" s="185"/>
      <c r="AY96" s="187"/>
      <c r="BB96" s="223"/>
      <c r="BC96" s="223"/>
      <c r="BD96" s="223"/>
      <c r="BE96" s="224"/>
      <c r="BF96" s="225"/>
      <c r="BG96" s="225"/>
      <c r="BH96" s="225"/>
      <c r="BI96" s="226"/>
      <c r="BJ96" s="187"/>
      <c r="BK96" s="187"/>
      <c r="BL96" s="227"/>
      <c r="BZ96" s="228">
        <f t="shared" si="3"/>
        <v>1.0880089204719068</v>
      </c>
      <c r="CA96" s="218">
        <v>91</v>
      </c>
      <c r="CB96" s="228">
        <f t="shared" si="4"/>
        <v>1.0064786430472803</v>
      </c>
      <c r="CC96" s="218"/>
      <c r="CD96" s="229" t="s">
        <v>14045</v>
      </c>
      <c r="CE96" s="230" t="s">
        <v>14068</v>
      </c>
      <c r="CF96" s="231" t="str">
        <f t="shared" si="5"/>
        <v>Rq</v>
      </c>
    </row>
    <row r="97" spans="2:84" ht="13.5" thickBot="1" x14ac:dyDescent="0.25">
      <c r="B97" s="232" t="s">
        <v>14040</v>
      </c>
      <c r="C97" s="233" t="s">
        <v>13263</v>
      </c>
      <c r="D97" s="233" t="s">
        <v>13263</v>
      </c>
      <c r="E97" s="233" t="s">
        <v>13263</v>
      </c>
      <c r="F97" s="233" t="s">
        <v>13263</v>
      </c>
      <c r="G97" s="233" t="s">
        <v>13263</v>
      </c>
      <c r="H97" s="233" t="s">
        <v>13263</v>
      </c>
      <c r="I97" s="442" t="s">
        <v>13263</v>
      </c>
      <c r="J97" s="533" t="s">
        <v>14117</v>
      </c>
      <c r="K97" s="534" t="s">
        <v>14117</v>
      </c>
      <c r="L97" s="535" t="s">
        <v>13383</v>
      </c>
      <c r="M97" s="543" t="s">
        <v>14124</v>
      </c>
      <c r="N97" s="536" t="s">
        <v>14121</v>
      </c>
      <c r="O97" s="537" t="s">
        <v>14121</v>
      </c>
      <c r="P97" s="459" t="s">
        <v>14122</v>
      </c>
      <c r="Q97" s="459" t="s">
        <v>14122</v>
      </c>
      <c r="R97" s="459" t="s">
        <v>14122</v>
      </c>
      <c r="S97" s="459" t="s">
        <v>14122</v>
      </c>
      <c r="T97" s="540" t="s">
        <v>14122</v>
      </c>
      <c r="U97" s="544" t="s">
        <v>14123</v>
      </c>
      <c r="V97" s="545" t="s">
        <v>14123</v>
      </c>
      <c r="W97" s="546" t="s">
        <v>14123</v>
      </c>
      <c r="X97" s="434" t="s">
        <v>13263</v>
      </c>
      <c r="Y97" s="233" t="s">
        <v>13263</v>
      </c>
      <c r="Z97" s="438" t="s">
        <v>13263</v>
      </c>
      <c r="AB97" s="217" t="s">
        <v>380</v>
      </c>
      <c r="AC97" s="218" t="s">
        <v>689</v>
      </c>
      <c r="AD97" s="218" t="s">
        <v>380</v>
      </c>
      <c r="AE97" s="218" t="s">
        <v>689</v>
      </c>
      <c r="AF97" s="218" t="s">
        <v>14049</v>
      </c>
      <c r="AG97" s="218" t="s">
        <v>13400</v>
      </c>
      <c r="AH97" s="219" t="s">
        <v>937</v>
      </c>
      <c r="AI97" s="220" t="s">
        <v>13401</v>
      </c>
      <c r="AJ97" s="220" t="s">
        <v>14170</v>
      </c>
      <c r="AK97" s="219" t="s">
        <v>13398</v>
      </c>
      <c r="AL97" s="221" t="s">
        <v>12900</v>
      </c>
      <c r="AM97" s="222" t="s">
        <v>13340</v>
      </c>
      <c r="AN97" s="41">
        <v>100</v>
      </c>
      <c r="AO97" s="41">
        <v>86.3</v>
      </c>
      <c r="AP97" s="41">
        <v>15.1</v>
      </c>
      <c r="AQ97" s="41">
        <v>0</v>
      </c>
      <c r="AR97" s="41">
        <f>INDEX(lad_payment_mff[Non-specialised payment MFF],MATCH(AB97,lad_payment_mff[LAD21],0))</f>
        <v>1.1216061937126454</v>
      </c>
      <c r="AS97" s="41">
        <f>INDEX(lad_payment_mff[Specialised payment MFF],MATCH(AB97,lad_payment_mff[LAD21],0))</f>
        <v>1.1602626798381379</v>
      </c>
      <c r="AT97" s="41">
        <v>1.0064786430472803</v>
      </c>
      <c r="AU97" s="185"/>
      <c r="AV97" s="185"/>
      <c r="AW97" s="185"/>
      <c r="AX97" s="185"/>
      <c r="AY97" s="187"/>
      <c r="BB97" s="223"/>
      <c r="BC97" s="223"/>
      <c r="BD97" s="223"/>
      <c r="BE97" s="224"/>
      <c r="BF97" s="225"/>
      <c r="BG97" s="225"/>
      <c r="BH97" s="225"/>
      <c r="BI97" s="226"/>
      <c r="BJ97" s="187"/>
      <c r="BK97" s="187"/>
      <c r="BL97" s="227"/>
      <c r="BZ97" s="228">
        <f t="shared" si="3"/>
        <v>1.0064786430472803</v>
      </c>
      <c r="CA97" s="218">
        <v>92</v>
      </c>
      <c r="CB97" s="228">
        <f t="shared" si="4"/>
        <v>1.0064786430472803</v>
      </c>
      <c r="CC97" s="218"/>
      <c r="CD97" s="229" t="s">
        <v>14059</v>
      </c>
      <c r="CE97" s="230" t="s">
        <v>14077</v>
      </c>
      <c r="CF97" s="231" t="str">
        <f t="shared" si="5"/>
        <v>Qr</v>
      </c>
    </row>
    <row r="98" spans="2:84" ht="14.25" thickTop="1" thickBot="1" x14ac:dyDescent="0.25">
      <c r="B98" s="232" t="s">
        <v>14059</v>
      </c>
      <c r="C98" s="233" t="s">
        <v>13263</v>
      </c>
      <c r="D98" s="233" t="s">
        <v>13263</v>
      </c>
      <c r="E98" s="233" t="s">
        <v>13263</v>
      </c>
      <c r="F98" s="233" t="s">
        <v>13263</v>
      </c>
      <c r="G98" s="233" t="s">
        <v>13263</v>
      </c>
      <c r="H98" s="233" t="s">
        <v>13263</v>
      </c>
      <c r="I98" s="442" t="s">
        <v>13263</v>
      </c>
      <c r="J98" s="547" t="s">
        <v>14117</v>
      </c>
      <c r="K98" s="548" t="s">
        <v>14117</v>
      </c>
      <c r="L98" s="535" t="s">
        <v>13383</v>
      </c>
      <c r="M98" s="549" t="s">
        <v>14124</v>
      </c>
      <c r="N98" s="550" t="s">
        <v>14121</v>
      </c>
      <c r="O98" s="551" t="s">
        <v>14121</v>
      </c>
      <c r="P98" s="552" t="s">
        <v>14122</v>
      </c>
      <c r="Q98" s="552" t="s">
        <v>14122</v>
      </c>
      <c r="R98" s="552" t="s">
        <v>14122</v>
      </c>
      <c r="S98" s="552" t="s">
        <v>14122</v>
      </c>
      <c r="T98" s="553" t="s">
        <v>14122</v>
      </c>
      <c r="U98" s="554" t="s">
        <v>14125</v>
      </c>
      <c r="V98" s="554" t="s">
        <v>14125</v>
      </c>
      <c r="W98" s="554" t="s">
        <v>14125</v>
      </c>
      <c r="X98" s="555" t="s">
        <v>14125</v>
      </c>
      <c r="Y98" s="233" t="s">
        <v>13263</v>
      </c>
      <c r="Z98" s="438" t="s">
        <v>13263</v>
      </c>
      <c r="AB98" s="217" t="s">
        <v>272</v>
      </c>
      <c r="AC98" s="218" t="s">
        <v>581</v>
      </c>
      <c r="AD98" s="218" t="s">
        <v>272</v>
      </c>
      <c r="AE98" s="218" t="s">
        <v>581</v>
      </c>
      <c r="AF98" s="218" t="s">
        <v>14119</v>
      </c>
      <c r="AG98" s="218" t="s">
        <v>14120</v>
      </c>
      <c r="AH98" s="219" t="s">
        <v>3998</v>
      </c>
      <c r="AI98" s="220" t="s">
        <v>13428</v>
      </c>
      <c r="AJ98" s="220" t="s">
        <v>13429</v>
      </c>
      <c r="AK98" s="219" t="s">
        <v>13417</v>
      </c>
      <c r="AL98" s="221" t="s">
        <v>12904</v>
      </c>
      <c r="AM98" s="222" t="s">
        <v>13338</v>
      </c>
      <c r="AN98" s="41">
        <v>100</v>
      </c>
      <c r="AO98" s="41">
        <v>67.5</v>
      </c>
      <c r="AP98" s="41">
        <v>8.8000000000000007</v>
      </c>
      <c r="AQ98" s="41">
        <v>0</v>
      </c>
      <c r="AR98" s="41">
        <f>INDEX(lad_payment_mff[Non-specialised payment MFF],MATCH(AB98,lad_payment_mff[LAD21],0))</f>
        <v>1.14213087174701</v>
      </c>
      <c r="AS98" s="41">
        <f>INDEX(lad_payment_mff[Specialised payment MFF],MATCH(AB98,lad_payment_mff[LAD21],0))</f>
        <v>1.155014199067772</v>
      </c>
      <c r="AT98" s="41">
        <v>1.009879276774436</v>
      </c>
      <c r="AU98" s="185"/>
      <c r="AV98" s="185"/>
      <c r="AW98" s="185"/>
      <c r="AX98" s="185"/>
      <c r="AY98" s="187"/>
      <c r="BB98" s="223"/>
      <c r="BC98" s="223"/>
      <c r="BD98" s="223"/>
      <c r="BE98" s="224"/>
      <c r="BF98" s="225"/>
      <c r="BG98" s="225"/>
      <c r="BH98" s="225"/>
      <c r="BI98" s="226"/>
      <c r="BJ98" s="187"/>
      <c r="BK98" s="187"/>
      <c r="BL98" s="227"/>
      <c r="BZ98" s="228">
        <f t="shared" si="3"/>
        <v>1.009879276774436</v>
      </c>
      <c r="CA98" s="218">
        <v>93</v>
      </c>
      <c r="CB98" s="228">
        <f t="shared" si="4"/>
        <v>1.0064786430472803</v>
      </c>
      <c r="CC98" s="218"/>
      <c r="CD98" s="229" t="s">
        <v>14066</v>
      </c>
      <c r="CE98" s="230" t="s">
        <v>14068</v>
      </c>
      <c r="CF98" s="231" t="str">
        <f t="shared" si="5"/>
        <v>Wq</v>
      </c>
    </row>
    <row r="99" spans="2:84" ht="14.25" thickTop="1" thickBot="1" x14ac:dyDescent="0.25">
      <c r="B99" s="232" t="s">
        <v>14045</v>
      </c>
      <c r="C99" s="233" t="s">
        <v>13263</v>
      </c>
      <c r="D99" s="233" t="s">
        <v>13263</v>
      </c>
      <c r="E99" s="233" t="s">
        <v>13263</v>
      </c>
      <c r="F99" s="233" t="s">
        <v>13263</v>
      </c>
      <c r="G99" s="233" t="s">
        <v>13263</v>
      </c>
      <c r="H99" s="233" t="s">
        <v>13263</v>
      </c>
      <c r="I99" s="435" t="s">
        <v>13263</v>
      </c>
      <c r="J99" s="556" t="s">
        <v>13434</v>
      </c>
      <c r="K99" s="557" t="s">
        <v>13434</v>
      </c>
      <c r="L99" s="558" t="s">
        <v>13383</v>
      </c>
      <c r="M99" s="559" t="s">
        <v>14126</v>
      </c>
      <c r="N99" s="559" t="s">
        <v>14126</v>
      </c>
      <c r="O99" s="560" t="s">
        <v>14126</v>
      </c>
      <c r="P99" s="561" t="s">
        <v>14127</v>
      </c>
      <c r="Q99" s="562" t="s">
        <v>14127</v>
      </c>
      <c r="R99" s="563" t="s">
        <v>14128</v>
      </c>
      <c r="S99" s="564" t="s">
        <v>14128</v>
      </c>
      <c r="T99" s="565" t="s">
        <v>14129</v>
      </c>
      <c r="U99" s="566" t="s">
        <v>14125</v>
      </c>
      <c r="V99" s="567" t="s">
        <v>14125</v>
      </c>
      <c r="W99" s="554" t="s">
        <v>14125</v>
      </c>
      <c r="X99" s="568" t="s">
        <v>14125</v>
      </c>
      <c r="Y99" s="233" t="s">
        <v>13263</v>
      </c>
      <c r="Z99" s="438" t="s">
        <v>13263</v>
      </c>
      <c r="AB99" s="217" t="s">
        <v>403</v>
      </c>
      <c r="AC99" s="218" t="s">
        <v>712</v>
      </c>
      <c r="AD99" s="218" t="s">
        <v>403</v>
      </c>
      <c r="AE99" s="218" t="s">
        <v>712</v>
      </c>
      <c r="AF99" s="218" t="s">
        <v>14020</v>
      </c>
      <c r="AG99" s="218" t="s">
        <v>14021</v>
      </c>
      <c r="AH99" s="219" t="s">
        <v>975</v>
      </c>
      <c r="AI99" s="220" t="s">
        <v>13385</v>
      </c>
      <c r="AJ99" s="220" t="s">
        <v>14160</v>
      </c>
      <c r="AK99" s="219" t="s">
        <v>975</v>
      </c>
      <c r="AL99" s="221" t="s">
        <v>12898</v>
      </c>
      <c r="AM99" s="222" t="s">
        <v>12899</v>
      </c>
      <c r="AN99" s="41">
        <v>100</v>
      </c>
      <c r="AO99" s="41">
        <v>100.4</v>
      </c>
      <c r="AP99" s="41">
        <v>18.8</v>
      </c>
      <c r="AQ99" s="41">
        <v>0</v>
      </c>
      <c r="AR99" s="41">
        <f>INDEX(lad_payment_mff[Non-specialised payment MFF],MATCH(AB99,lad_payment_mff[LAD21],0))</f>
        <v>1.0342903489819602</v>
      </c>
      <c r="AS99" s="41">
        <f>INDEX(lad_payment_mff[Specialised payment MFF],MATCH(AB99,lad_payment_mff[LAD21],0))</f>
        <v>1.037437099288979</v>
      </c>
      <c r="AT99" s="41">
        <v>0.97069297391100784</v>
      </c>
      <c r="AU99" s="185"/>
      <c r="AV99" s="185"/>
      <c r="AW99" s="185"/>
      <c r="AX99" s="185"/>
      <c r="AY99" s="187"/>
      <c r="BB99" s="223"/>
      <c r="BC99" s="223"/>
      <c r="BD99" s="223"/>
      <c r="BE99" s="224"/>
      <c r="BF99" s="225"/>
      <c r="BG99" s="225"/>
      <c r="BH99" s="225"/>
      <c r="BI99" s="226"/>
      <c r="BJ99" s="187"/>
      <c r="BK99" s="187"/>
      <c r="BL99" s="227"/>
      <c r="BZ99" s="228">
        <f t="shared" si="3"/>
        <v>0.97069297391100784</v>
      </c>
      <c r="CA99" s="218">
        <v>94</v>
      </c>
      <c r="CB99" s="228">
        <f t="shared" si="4"/>
        <v>1.0064786430472803</v>
      </c>
      <c r="CC99" s="218"/>
      <c r="CD99" s="229" t="s">
        <v>14050</v>
      </c>
      <c r="CE99" s="230" t="s">
        <v>14062</v>
      </c>
      <c r="CF99" s="231" t="str">
        <f t="shared" si="5"/>
        <v>Ll</v>
      </c>
    </row>
    <row r="100" spans="2:84" ht="14.25" thickTop="1" thickBot="1" x14ac:dyDescent="0.25">
      <c r="B100" s="232" t="s">
        <v>14043</v>
      </c>
      <c r="C100" s="233" t="s">
        <v>13263</v>
      </c>
      <c r="D100" s="233" t="s">
        <v>13263</v>
      </c>
      <c r="E100" s="233" t="s">
        <v>13263</v>
      </c>
      <c r="F100" s="233" t="s">
        <v>13263</v>
      </c>
      <c r="G100" s="233" t="s">
        <v>13263</v>
      </c>
      <c r="H100" s="442" t="s">
        <v>13263</v>
      </c>
      <c r="I100" s="569" t="s">
        <v>14130</v>
      </c>
      <c r="J100" s="556" t="s">
        <v>13434</v>
      </c>
      <c r="K100" s="570" t="s">
        <v>13434</v>
      </c>
      <c r="L100" s="571" t="s">
        <v>14131</v>
      </c>
      <c r="M100" s="559" t="s">
        <v>14126</v>
      </c>
      <c r="N100" s="572" t="s">
        <v>14126</v>
      </c>
      <c r="O100" s="573" t="s">
        <v>14127</v>
      </c>
      <c r="P100" s="561" t="s">
        <v>14127</v>
      </c>
      <c r="Q100" s="574" t="s">
        <v>14127</v>
      </c>
      <c r="R100" s="563" t="s">
        <v>14128</v>
      </c>
      <c r="S100" s="575" t="s">
        <v>14128</v>
      </c>
      <c r="T100" s="576" t="s">
        <v>14129</v>
      </c>
      <c r="U100" s="576" t="s">
        <v>14129</v>
      </c>
      <c r="V100" s="565" t="s">
        <v>14129</v>
      </c>
      <c r="W100" s="577" t="s">
        <v>14125</v>
      </c>
      <c r="X100" s="578" t="s">
        <v>14132</v>
      </c>
      <c r="Y100" s="233" t="s">
        <v>13263</v>
      </c>
      <c r="Z100" s="438" t="s">
        <v>13263</v>
      </c>
      <c r="AB100" s="217" t="s">
        <v>398</v>
      </c>
      <c r="AC100" s="218" t="s">
        <v>707</v>
      </c>
      <c r="AD100" s="218" t="s">
        <v>398</v>
      </c>
      <c r="AE100" s="218" t="s">
        <v>707</v>
      </c>
      <c r="AF100" s="218" t="s">
        <v>14101</v>
      </c>
      <c r="AG100" s="218" t="s">
        <v>13427</v>
      </c>
      <c r="AH100" s="219" t="s">
        <v>1013</v>
      </c>
      <c r="AI100" s="220" t="s">
        <v>13426</v>
      </c>
      <c r="AJ100" s="220" t="s">
        <v>13427</v>
      </c>
      <c r="AK100" s="219" t="s">
        <v>1013</v>
      </c>
      <c r="AL100" s="221" t="s">
        <v>12906</v>
      </c>
      <c r="AM100" s="222" t="s">
        <v>13339</v>
      </c>
      <c r="AN100" s="41">
        <v>100</v>
      </c>
      <c r="AO100" s="41">
        <v>105.6</v>
      </c>
      <c r="AP100" s="41">
        <v>16.2</v>
      </c>
      <c r="AQ100" s="41">
        <v>0</v>
      </c>
      <c r="AR100" s="41">
        <f>INDEX(lad_payment_mff[Non-specialised payment MFF],MATCH(AB100,lad_payment_mff[LAD21],0))</f>
        <v>1.0154002367552351</v>
      </c>
      <c r="AS100" s="41">
        <f>INDEX(lad_payment_mff[Specialised payment MFF],MATCH(AB100,lad_payment_mff[LAD21],0))</f>
        <v>1.0207608902844227</v>
      </c>
      <c r="AT100" s="41">
        <v>0.95063238512158976</v>
      </c>
      <c r="AU100" s="185"/>
      <c r="AV100" s="185"/>
      <c r="AW100" s="185"/>
      <c r="AX100" s="185"/>
      <c r="AY100" s="187"/>
      <c r="BB100" s="223"/>
      <c r="BC100" s="223"/>
      <c r="BD100" s="223"/>
      <c r="BE100" s="224"/>
      <c r="BF100" s="225"/>
      <c r="BG100" s="225"/>
      <c r="BH100" s="225"/>
      <c r="BI100" s="226"/>
      <c r="BJ100" s="187"/>
      <c r="BK100" s="187"/>
      <c r="BL100" s="227"/>
      <c r="BZ100" s="228">
        <f t="shared" si="3"/>
        <v>0.95063238512158976</v>
      </c>
      <c r="CA100" s="218">
        <v>95</v>
      </c>
      <c r="CB100" s="228">
        <f t="shared" si="4"/>
        <v>1.0064786430472803</v>
      </c>
      <c r="CC100" s="218"/>
      <c r="CD100" s="229" t="s">
        <v>14066</v>
      </c>
      <c r="CE100" s="230" t="s">
        <v>14074</v>
      </c>
      <c r="CF100" s="231" t="str">
        <f t="shared" si="5"/>
        <v>We</v>
      </c>
    </row>
    <row r="101" spans="2:84" ht="14.25" thickTop="1" thickBot="1" x14ac:dyDescent="0.25">
      <c r="B101" s="232" t="s">
        <v>14064</v>
      </c>
      <c r="C101" s="233" t="s">
        <v>13263</v>
      </c>
      <c r="D101" s="233" t="s">
        <v>13263</v>
      </c>
      <c r="E101" s="233" t="s">
        <v>13263</v>
      </c>
      <c r="F101" s="233" t="s">
        <v>13263</v>
      </c>
      <c r="G101" s="233" t="s">
        <v>13263</v>
      </c>
      <c r="H101" s="442" t="s">
        <v>13263</v>
      </c>
      <c r="I101" s="579" t="s">
        <v>14130</v>
      </c>
      <c r="J101" s="580" t="s">
        <v>13434</v>
      </c>
      <c r="K101" s="581" t="s">
        <v>13434</v>
      </c>
      <c r="L101" s="571" t="s">
        <v>14131</v>
      </c>
      <c r="M101" s="559" t="s">
        <v>14126</v>
      </c>
      <c r="N101" s="582" t="s">
        <v>14126</v>
      </c>
      <c r="O101" s="453" t="s">
        <v>13422</v>
      </c>
      <c r="P101" s="583" t="s">
        <v>14127</v>
      </c>
      <c r="Q101" s="584" t="s">
        <v>14127</v>
      </c>
      <c r="R101" s="585" t="s">
        <v>14127</v>
      </c>
      <c r="S101" s="586" t="s">
        <v>14128</v>
      </c>
      <c r="T101" s="587" t="s">
        <v>14129</v>
      </c>
      <c r="U101" s="587" t="s">
        <v>14129</v>
      </c>
      <c r="V101" s="588" t="s">
        <v>14129</v>
      </c>
      <c r="W101" s="589" t="s">
        <v>14129</v>
      </c>
      <c r="X101" s="590" t="s">
        <v>14132</v>
      </c>
      <c r="Y101" s="233" t="s">
        <v>13263</v>
      </c>
      <c r="Z101" s="438" t="s">
        <v>13263</v>
      </c>
      <c r="AB101" s="217" t="s">
        <v>365</v>
      </c>
      <c r="AC101" s="218" t="s">
        <v>674</v>
      </c>
      <c r="AD101" s="218" t="s">
        <v>365</v>
      </c>
      <c r="AE101" s="218" t="s">
        <v>674</v>
      </c>
      <c r="AF101" s="218" t="s">
        <v>14051</v>
      </c>
      <c r="AG101" s="218" t="s">
        <v>14052</v>
      </c>
      <c r="AH101" s="219" t="s">
        <v>939</v>
      </c>
      <c r="AI101" s="220" t="s">
        <v>13424</v>
      </c>
      <c r="AJ101" s="220" t="s">
        <v>14180</v>
      </c>
      <c r="AK101" s="219" t="s">
        <v>939</v>
      </c>
      <c r="AL101" s="221" t="s">
        <v>12904</v>
      </c>
      <c r="AM101" s="222" t="s">
        <v>13338</v>
      </c>
      <c r="AN101" s="41">
        <v>100</v>
      </c>
      <c r="AO101" s="41">
        <v>76.400000000000006</v>
      </c>
      <c r="AP101" s="41">
        <v>9</v>
      </c>
      <c r="AQ101" s="41">
        <v>0</v>
      </c>
      <c r="AR101" s="41">
        <f>INDEX(lad_payment_mff[Non-specialised payment MFF],MATCH(AB101,lad_payment_mff[LAD21],0))</f>
        <v>1.0466393291046954</v>
      </c>
      <c r="AS101" s="41">
        <f>INDEX(lad_payment_mff[Specialised payment MFF],MATCH(AB101,lad_payment_mff[LAD21],0))</f>
        <v>1.0572456328970852</v>
      </c>
      <c r="AT101" s="41">
        <v>0.99855734254881034</v>
      </c>
      <c r="AU101" s="185"/>
      <c r="AV101" s="185"/>
      <c r="AW101" s="185"/>
      <c r="AX101" s="185"/>
      <c r="AY101" s="187"/>
      <c r="BB101" s="223"/>
      <c r="BC101" s="223"/>
      <c r="BD101" s="223"/>
      <c r="BE101" s="224"/>
      <c r="BF101" s="225"/>
      <c r="BG101" s="225"/>
      <c r="BH101" s="225"/>
      <c r="BI101" s="226"/>
      <c r="BJ101" s="187"/>
      <c r="BK101" s="187"/>
      <c r="BL101" s="227"/>
      <c r="BZ101" s="228">
        <f t="shared" si="3"/>
        <v>0.99855734254881034</v>
      </c>
      <c r="CA101" s="218">
        <v>96</v>
      </c>
      <c r="CB101" s="228">
        <f t="shared" si="4"/>
        <v>1.0064786430472803</v>
      </c>
      <c r="CC101" s="218"/>
      <c r="CD101" s="229" t="s">
        <v>13262</v>
      </c>
      <c r="CE101" s="230" t="s">
        <v>14048</v>
      </c>
      <c r="CF101" s="231" t="str">
        <f t="shared" si="5"/>
        <v>Xj</v>
      </c>
    </row>
    <row r="102" spans="2:84" ht="14.25" thickTop="1" thickBot="1" x14ac:dyDescent="0.25">
      <c r="B102" s="232" t="s">
        <v>14056</v>
      </c>
      <c r="C102" s="233" t="s">
        <v>13263</v>
      </c>
      <c r="D102" s="233" t="s">
        <v>13263</v>
      </c>
      <c r="E102" s="233" t="s">
        <v>13263</v>
      </c>
      <c r="F102" s="233" t="s">
        <v>13263</v>
      </c>
      <c r="G102" s="233" t="s">
        <v>13263</v>
      </c>
      <c r="H102" s="435" t="s">
        <v>13263</v>
      </c>
      <c r="I102" s="591" t="s">
        <v>14130</v>
      </c>
      <c r="J102" s="459" t="s">
        <v>13436</v>
      </c>
      <c r="K102" s="592" t="s">
        <v>13436</v>
      </c>
      <c r="L102" s="593" t="s">
        <v>14131</v>
      </c>
      <c r="M102" s="594" t="s">
        <v>14126</v>
      </c>
      <c r="N102" s="595" t="s">
        <v>14126</v>
      </c>
      <c r="O102" s="453" t="s">
        <v>13422</v>
      </c>
      <c r="P102" s="596" t="s">
        <v>14133</v>
      </c>
      <c r="Q102" s="563" t="s">
        <v>14133</v>
      </c>
      <c r="R102" s="597" t="s">
        <v>14133</v>
      </c>
      <c r="S102" s="561" t="s">
        <v>14134</v>
      </c>
      <c r="T102" s="561" t="s">
        <v>14134</v>
      </c>
      <c r="U102" s="598" t="s">
        <v>14134</v>
      </c>
      <c r="V102" s="461" t="s">
        <v>14132</v>
      </c>
      <c r="W102" s="461" t="s">
        <v>14132</v>
      </c>
      <c r="X102" s="590" t="s">
        <v>14132</v>
      </c>
      <c r="Y102" s="233" t="s">
        <v>13263</v>
      </c>
      <c r="Z102" s="438" t="s">
        <v>13263</v>
      </c>
      <c r="AB102" s="217" t="s">
        <v>416</v>
      </c>
      <c r="AC102" s="218" t="s">
        <v>725</v>
      </c>
      <c r="AD102" s="218" t="s">
        <v>416</v>
      </c>
      <c r="AE102" s="218" t="s">
        <v>725</v>
      </c>
      <c r="AF102" s="218" t="s">
        <v>14089</v>
      </c>
      <c r="AG102" s="218" t="s">
        <v>14090</v>
      </c>
      <c r="AH102" s="219" t="s">
        <v>1078</v>
      </c>
      <c r="AI102" s="220" t="s">
        <v>13397</v>
      </c>
      <c r="AJ102" s="220" t="s">
        <v>14169</v>
      </c>
      <c r="AK102" s="219" t="s">
        <v>13395</v>
      </c>
      <c r="AL102" s="221" t="s">
        <v>12900</v>
      </c>
      <c r="AM102" s="222" t="s">
        <v>13340</v>
      </c>
      <c r="AN102" s="41">
        <v>100</v>
      </c>
      <c r="AO102" s="41">
        <v>116.1</v>
      </c>
      <c r="AP102" s="41">
        <v>25.4</v>
      </c>
      <c r="AQ102" s="41">
        <v>0</v>
      </c>
      <c r="AR102" s="41">
        <f>INDEX(lad_payment_mff[Non-specialised payment MFF],MATCH(AB102,lad_payment_mff[LAD21],0))</f>
        <v>1.0350714658391837</v>
      </c>
      <c r="AS102" s="41">
        <f>INDEX(lad_payment_mff[Specialised payment MFF],MATCH(AB102,lad_payment_mff[LAD21],0))</f>
        <v>1.0828852199525292</v>
      </c>
      <c r="AT102" s="41">
        <v>1.0186896053225076</v>
      </c>
      <c r="AU102" s="185"/>
      <c r="AV102" s="185"/>
      <c r="AW102" s="185"/>
      <c r="AX102" s="185"/>
      <c r="AY102" s="187"/>
      <c r="BB102" s="223"/>
      <c r="BC102" s="223"/>
      <c r="BD102" s="223"/>
      <c r="BE102" s="224"/>
      <c r="BF102" s="225"/>
      <c r="BG102" s="225"/>
      <c r="BH102" s="225"/>
      <c r="BI102" s="226"/>
      <c r="BJ102" s="187"/>
      <c r="BK102" s="187"/>
      <c r="BL102" s="227"/>
      <c r="BZ102" s="228">
        <f t="shared" si="3"/>
        <v>1.0186896053225076</v>
      </c>
      <c r="CA102" s="218">
        <v>97</v>
      </c>
      <c r="CB102" s="228">
        <f t="shared" si="4"/>
        <v>1.0064786430472803</v>
      </c>
      <c r="CC102" s="218"/>
      <c r="CD102" s="229" t="s">
        <v>14050</v>
      </c>
      <c r="CE102" s="230" t="s">
        <v>14077</v>
      </c>
      <c r="CF102" s="231" t="str">
        <f t="shared" si="5"/>
        <v>Lr</v>
      </c>
    </row>
    <row r="103" spans="2:84" ht="14.25" thickTop="1" thickBot="1" x14ac:dyDescent="0.25">
      <c r="B103" s="232" t="s">
        <v>14053</v>
      </c>
      <c r="C103" s="233" t="s">
        <v>13263</v>
      </c>
      <c r="D103" s="233" t="s">
        <v>13263</v>
      </c>
      <c r="E103" s="233" t="s">
        <v>13263</v>
      </c>
      <c r="F103" s="434" t="s">
        <v>13263</v>
      </c>
      <c r="G103" s="435" t="s">
        <v>13263</v>
      </c>
      <c r="H103" s="599" t="s">
        <v>13427</v>
      </c>
      <c r="I103" s="600" t="s">
        <v>13427</v>
      </c>
      <c r="J103" s="459" t="s">
        <v>13436</v>
      </c>
      <c r="K103" s="460" t="s">
        <v>13436</v>
      </c>
      <c r="L103" s="601" t="s">
        <v>14135</v>
      </c>
      <c r="M103" s="602" t="s">
        <v>14135</v>
      </c>
      <c r="N103" s="603" t="s">
        <v>13422</v>
      </c>
      <c r="O103" s="604" t="s">
        <v>13422</v>
      </c>
      <c r="P103" s="605" t="s">
        <v>13429</v>
      </c>
      <c r="Q103" s="596" t="s">
        <v>14133</v>
      </c>
      <c r="R103" s="575" t="s">
        <v>14133</v>
      </c>
      <c r="S103" s="606" t="s">
        <v>14134</v>
      </c>
      <c r="T103" s="606" t="s">
        <v>14134</v>
      </c>
      <c r="U103" s="607" t="s">
        <v>14134</v>
      </c>
      <c r="V103" s="461" t="s">
        <v>14132</v>
      </c>
      <c r="W103" s="461" t="s">
        <v>14132</v>
      </c>
      <c r="X103" s="590" t="s">
        <v>14132</v>
      </c>
      <c r="Y103" s="233" t="s">
        <v>13263</v>
      </c>
      <c r="Z103" s="438" t="s">
        <v>13263</v>
      </c>
      <c r="AB103" s="217" t="s">
        <v>344</v>
      </c>
      <c r="AC103" s="218" t="s">
        <v>653</v>
      </c>
      <c r="AD103" s="218" t="s">
        <v>344</v>
      </c>
      <c r="AE103" s="218" t="s">
        <v>653</v>
      </c>
      <c r="AF103" s="218" t="s">
        <v>14034</v>
      </c>
      <c r="AG103" s="218" t="s">
        <v>14035</v>
      </c>
      <c r="AH103" s="219" t="s">
        <v>1130</v>
      </c>
      <c r="AI103" s="220" t="s">
        <v>13416</v>
      </c>
      <c r="AJ103" s="220" t="s">
        <v>14182</v>
      </c>
      <c r="AK103" s="219" t="s">
        <v>1130</v>
      </c>
      <c r="AL103" s="221" t="s">
        <v>12904</v>
      </c>
      <c r="AM103" s="222" t="s">
        <v>13338</v>
      </c>
      <c r="AN103" s="41">
        <v>100</v>
      </c>
      <c r="AO103" s="41">
        <v>105.2</v>
      </c>
      <c r="AP103" s="41">
        <v>24.1</v>
      </c>
      <c r="AQ103" s="41">
        <v>0</v>
      </c>
      <c r="AR103" s="41">
        <f>INDEX(lad_payment_mff[Non-specialised payment MFF],MATCH(AB103,lad_payment_mff[LAD21],0))</f>
        <v>1.042383678218364</v>
      </c>
      <c r="AS103" s="41">
        <f>INDEX(lad_payment_mff[Specialised payment MFF],MATCH(AB103,lad_payment_mff[LAD21],0))</f>
        <v>1.0997785539306146</v>
      </c>
      <c r="AT103" s="41">
        <v>1.002749988305689</v>
      </c>
      <c r="AU103" s="185"/>
      <c r="AV103" s="185"/>
      <c r="AW103" s="185"/>
      <c r="AX103" s="185"/>
      <c r="AY103" s="187"/>
      <c r="BB103" s="223"/>
      <c r="BC103" s="223"/>
      <c r="BD103" s="223"/>
      <c r="BE103" s="224"/>
      <c r="BF103" s="225"/>
      <c r="BG103" s="225"/>
      <c r="BH103" s="225"/>
      <c r="BI103" s="226"/>
      <c r="BJ103" s="187"/>
      <c r="BK103" s="187"/>
      <c r="BL103" s="227"/>
      <c r="BZ103" s="228">
        <f t="shared" si="3"/>
        <v>1.002749988305689</v>
      </c>
      <c r="CA103" s="218">
        <v>98</v>
      </c>
      <c r="CB103" s="228">
        <f t="shared" si="4"/>
        <v>1.0064786430472803</v>
      </c>
      <c r="CC103" s="218"/>
      <c r="CD103" s="229" t="s">
        <v>13262</v>
      </c>
      <c r="CE103" s="230" t="s">
        <v>14078</v>
      </c>
      <c r="CF103" s="231" t="str">
        <f t="shared" si="5"/>
        <v>Xv</v>
      </c>
    </row>
    <row r="104" spans="2:84" ht="14.25" thickTop="1" thickBot="1" x14ac:dyDescent="0.25">
      <c r="B104" s="232" t="s">
        <v>14066</v>
      </c>
      <c r="C104" s="233" t="s">
        <v>13263</v>
      </c>
      <c r="D104" s="233" t="s">
        <v>13263</v>
      </c>
      <c r="E104" s="435" t="s">
        <v>13263</v>
      </c>
      <c r="F104" s="599" t="s">
        <v>13427</v>
      </c>
      <c r="G104" s="599" t="s">
        <v>13427</v>
      </c>
      <c r="H104" s="599" t="s">
        <v>13427</v>
      </c>
      <c r="I104" s="599" t="s">
        <v>13427</v>
      </c>
      <c r="J104" s="608" t="s">
        <v>731</v>
      </c>
      <c r="K104" s="609" t="s">
        <v>731</v>
      </c>
      <c r="L104" s="601" t="s">
        <v>14135</v>
      </c>
      <c r="M104" s="601" t="s">
        <v>14135</v>
      </c>
      <c r="N104" s="610" t="s">
        <v>14135</v>
      </c>
      <c r="O104" s="604" t="s">
        <v>13422</v>
      </c>
      <c r="P104" s="484" t="s">
        <v>13429</v>
      </c>
      <c r="Q104" s="605" t="s">
        <v>13429</v>
      </c>
      <c r="R104" s="611" t="s">
        <v>14133</v>
      </c>
      <c r="S104" s="484" t="s">
        <v>13429</v>
      </c>
      <c r="T104" s="500" t="s">
        <v>13429</v>
      </c>
      <c r="U104" s="612" t="s">
        <v>13429</v>
      </c>
      <c r="V104" s="613" t="s">
        <v>14132</v>
      </c>
      <c r="W104" s="461" t="s">
        <v>14132</v>
      </c>
      <c r="X104" s="590" t="s">
        <v>14132</v>
      </c>
      <c r="Y104" s="233" t="s">
        <v>13263</v>
      </c>
      <c r="Z104" s="438" t="s">
        <v>13263</v>
      </c>
      <c r="AB104" s="217" t="s">
        <v>372</v>
      </c>
      <c r="AC104" s="218" t="s">
        <v>681</v>
      </c>
      <c r="AD104" s="218" t="s">
        <v>372</v>
      </c>
      <c r="AE104" s="218" t="s">
        <v>681</v>
      </c>
      <c r="AF104" s="218" t="s">
        <v>14094</v>
      </c>
      <c r="AG104" s="218" t="s">
        <v>13434</v>
      </c>
      <c r="AH104" s="219" t="s">
        <v>994</v>
      </c>
      <c r="AI104" s="220" t="s">
        <v>13433</v>
      </c>
      <c r="AJ104" s="220" t="s">
        <v>13434</v>
      </c>
      <c r="AK104" s="219" t="s">
        <v>994</v>
      </c>
      <c r="AL104" s="221" t="s">
        <v>12906</v>
      </c>
      <c r="AM104" s="222" t="s">
        <v>13339</v>
      </c>
      <c r="AN104" s="41">
        <v>100</v>
      </c>
      <c r="AO104" s="41">
        <v>85.4</v>
      </c>
      <c r="AP104" s="41">
        <v>18</v>
      </c>
      <c r="AQ104" s="41">
        <v>0</v>
      </c>
      <c r="AR104" s="41">
        <f>INDEX(lad_payment_mff[Non-specialised payment MFF],MATCH(AB104,lad_payment_mff[LAD21],0))</f>
        <v>1.041099302602603</v>
      </c>
      <c r="AS104" s="41">
        <f>INDEX(lad_payment_mff[Specialised payment MFF],MATCH(AB104,lad_payment_mff[LAD21],0))</f>
        <v>1.0496312988665257</v>
      </c>
      <c r="AT104" s="41">
        <v>0.98107947738171941</v>
      </c>
      <c r="AU104" s="185"/>
      <c r="AV104" s="185"/>
      <c r="AW104" s="185"/>
      <c r="AX104" s="185"/>
      <c r="AY104" s="187"/>
      <c r="BB104" s="223"/>
      <c r="BC104" s="223"/>
      <c r="BD104" s="223"/>
      <c r="BE104" s="224"/>
      <c r="BF104" s="225"/>
      <c r="BG104" s="225"/>
      <c r="BH104" s="225"/>
      <c r="BI104" s="226"/>
      <c r="BJ104" s="187"/>
      <c r="BK104" s="187"/>
      <c r="BL104" s="227"/>
      <c r="BZ104" s="228">
        <f t="shared" si="3"/>
        <v>0.98107947738171941</v>
      </c>
      <c r="CA104" s="218">
        <v>99</v>
      </c>
      <c r="CB104" s="228">
        <f t="shared" si="4"/>
        <v>1.0064786430472803</v>
      </c>
      <c r="CC104" s="218"/>
      <c r="CD104" s="229" t="s">
        <v>14045</v>
      </c>
      <c r="CE104" s="230" t="s">
        <v>14063</v>
      </c>
      <c r="CF104" s="231" t="str">
        <f t="shared" si="5"/>
        <v>Rh</v>
      </c>
    </row>
    <row r="105" spans="2:84" ht="14.25" thickTop="1" thickBot="1" x14ac:dyDescent="0.25">
      <c r="B105" s="232" t="s">
        <v>13262</v>
      </c>
      <c r="C105" s="233" t="s">
        <v>13263</v>
      </c>
      <c r="D105" s="442" t="s">
        <v>13263</v>
      </c>
      <c r="E105" s="614" t="s">
        <v>14136</v>
      </c>
      <c r="F105" s="615" t="s">
        <v>13427</v>
      </c>
      <c r="G105" s="615" t="s">
        <v>13427</v>
      </c>
      <c r="H105" s="615" t="s">
        <v>13427</v>
      </c>
      <c r="I105" s="616" t="s">
        <v>13427</v>
      </c>
      <c r="J105" s="233" t="s">
        <v>13263</v>
      </c>
      <c r="K105" s="233" t="s">
        <v>13263</v>
      </c>
      <c r="L105" s="617" t="s">
        <v>14135</v>
      </c>
      <c r="M105" s="601" t="s">
        <v>14135</v>
      </c>
      <c r="N105" s="535" t="s">
        <v>14135</v>
      </c>
      <c r="O105" s="618" t="s">
        <v>13422</v>
      </c>
      <c r="P105" s="500" t="s">
        <v>13429</v>
      </c>
      <c r="Q105" s="500" t="s">
        <v>13429</v>
      </c>
      <c r="R105" s="500" t="s">
        <v>13429</v>
      </c>
      <c r="S105" s="501" t="s">
        <v>13429</v>
      </c>
      <c r="T105" s="518" t="s">
        <v>13432</v>
      </c>
      <c r="U105" s="518" t="s">
        <v>13432</v>
      </c>
      <c r="V105" s="511" t="s">
        <v>13432</v>
      </c>
      <c r="W105" s="619" t="s">
        <v>14132</v>
      </c>
      <c r="X105" s="620" t="s">
        <v>14132</v>
      </c>
      <c r="Y105" s="233" t="s">
        <v>13263</v>
      </c>
      <c r="Z105" s="438" t="s">
        <v>13263</v>
      </c>
      <c r="AB105" s="217" t="s">
        <v>337</v>
      </c>
      <c r="AC105" s="218" t="s">
        <v>646</v>
      </c>
      <c r="AD105" s="218" t="s">
        <v>337</v>
      </c>
      <c r="AE105" s="218" t="s">
        <v>646</v>
      </c>
      <c r="AF105" s="218" t="s">
        <v>14087</v>
      </c>
      <c r="AG105" s="218" t="s">
        <v>14088</v>
      </c>
      <c r="AH105" s="219" t="s">
        <v>971</v>
      </c>
      <c r="AI105" s="220" t="s">
        <v>13380</v>
      </c>
      <c r="AJ105" s="220" t="s">
        <v>14157</v>
      </c>
      <c r="AK105" s="219" t="s">
        <v>971</v>
      </c>
      <c r="AL105" s="221" t="s">
        <v>12896</v>
      </c>
      <c r="AM105" s="222" t="s">
        <v>13341</v>
      </c>
      <c r="AN105" s="41">
        <v>100</v>
      </c>
      <c r="AO105" s="41">
        <v>98.4</v>
      </c>
      <c r="AP105" s="41">
        <v>15.9</v>
      </c>
      <c r="AQ105" s="41">
        <v>0</v>
      </c>
      <c r="AR105" s="41">
        <f>INDEX(lad_payment_mff[Non-specialised payment MFF],MATCH(AB105,lad_payment_mff[LAD21],0))</f>
        <v>1.0130531180698745</v>
      </c>
      <c r="AS105" s="41">
        <f>INDEX(lad_payment_mff[Specialised payment MFF],MATCH(AB105,lad_payment_mff[LAD21],0))</f>
        <v>1.0165123329873493</v>
      </c>
      <c r="AT105" s="41">
        <v>0.96020134518884181</v>
      </c>
      <c r="AU105" s="185"/>
      <c r="AV105" s="185"/>
      <c r="AW105" s="185"/>
      <c r="AX105" s="185"/>
      <c r="AY105" s="187"/>
      <c r="BB105" s="223"/>
      <c r="BC105" s="223"/>
      <c r="BD105" s="223"/>
      <c r="BE105" s="224"/>
      <c r="BF105" s="225"/>
      <c r="BG105" s="225"/>
      <c r="BH105" s="225"/>
      <c r="BI105" s="226"/>
      <c r="BJ105" s="187"/>
      <c r="BK105" s="187"/>
      <c r="BL105" s="227"/>
      <c r="BZ105" s="228">
        <f t="shared" si="3"/>
        <v>0.96020134518884181</v>
      </c>
      <c r="CA105" s="218">
        <v>100</v>
      </c>
      <c r="CB105" s="228">
        <f t="shared" si="4"/>
        <v>1.0064786430472803</v>
      </c>
      <c r="CC105" s="218"/>
      <c r="CD105" s="229" t="s">
        <v>14044</v>
      </c>
      <c r="CE105" s="230" t="s">
        <v>14065</v>
      </c>
      <c r="CF105" s="231" t="str">
        <f t="shared" si="5"/>
        <v>Hf</v>
      </c>
    </row>
    <row r="106" spans="2:84" ht="14.25" thickTop="1" thickBot="1" x14ac:dyDescent="0.25">
      <c r="B106" s="232" t="s">
        <v>14025</v>
      </c>
      <c r="C106" s="233" t="s">
        <v>13263</v>
      </c>
      <c r="D106" s="434" t="s">
        <v>13263</v>
      </c>
      <c r="E106" s="621" t="s">
        <v>13263</v>
      </c>
      <c r="F106" s="233" t="s">
        <v>13263</v>
      </c>
      <c r="G106" s="233" t="s">
        <v>13263</v>
      </c>
      <c r="H106" s="233" t="s">
        <v>13263</v>
      </c>
      <c r="I106" s="233" t="s">
        <v>13263</v>
      </c>
      <c r="J106" s="233" t="s">
        <v>13263</v>
      </c>
      <c r="K106" s="233" t="s">
        <v>13263</v>
      </c>
      <c r="L106" s="435" t="s">
        <v>13263</v>
      </c>
      <c r="M106" s="622" t="s">
        <v>14135</v>
      </c>
      <c r="N106" s="622" t="s">
        <v>14135</v>
      </c>
      <c r="O106" s="623" t="s">
        <v>14135</v>
      </c>
      <c r="P106" s="624" t="s">
        <v>13432</v>
      </c>
      <c r="Q106" s="624" t="s">
        <v>13432</v>
      </c>
      <c r="R106" s="518" t="s">
        <v>13432</v>
      </c>
      <c r="S106" s="518" t="s">
        <v>13432</v>
      </c>
      <c r="T106" s="518" t="s">
        <v>13432</v>
      </c>
      <c r="U106" s="624" t="s">
        <v>13432</v>
      </c>
      <c r="V106" s="528" t="s">
        <v>13432</v>
      </c>
      <c r="W106" s="233" t="s">
        <v>13263</v>
      </c>
      <c r="X106" s="233" t="s">
        <v>13263</v>
      </c>
      <c r="Y106" s="233" t="s">
        <v>13263</v>
      </c>
      <c r="Z106" s="438" t="s">
        <v>13263</v>
      </c>
      <c r="AB106" s="217" t="s">
        <v>202</v>
      </c>
      <c r="AC106" s="218" t="s">
        <v>511</v>
      </c>
      <c r="AD106" s="218" t="s">
        <v>202</v>
      </c>
      <c r="AE106" s="218" t="s">
        <v>511</v>
      </c>
      <c r="AF106" s="218" t="s">
        <v>202</v>
      </c>
      <c r="AG106" s="218" t="s">
        <v>511</v>
      </c>
      <c r="AH106" s="219" t="s">
        <v>1033</v>
      </c>
      <c r="AI106" s="220" t="s">
        <v>13375</v>
      </c>
      <c r="AJ106" s="220" t="s">
        <v>14152</v>
      </c>
      <c r="AK106" s="219" t="s">
        <v>1033</v>
      </c>
      <c r="AL106" s="221" t="s">
        <v>12894</v>
      </c>
      <c r="AM106" s="222" t="s">
        <v>13346</v>
      </c>
      <c r="AN106" s="41">
        <v>100</v>
      </c>
      <c r="AO106" s="41">
        <v>126.8</v>
      </c>
      <c r="AP106" s="41">
        <v>28.2</v>
      </c>
      <c r="AQ106" s="41">
        <v>0</v>
      </c>
      <c r="AR106" s="41">
        <f>INDEX(lad_payment_mff[Non-specialised payment MFF],MATCH(AB106,lad_payment_mff[LAD21],0))</f>
        <v>1.0259886152573141</v>
      </c>
      <c r="AS106" s="41">
        <f>INDEX(lad_payment_mff[Specialised payment MFF],MATCH(AB106,lad_payment_mff[LAD21],0))</f>
        <v>1.0275325385016656</v>
      </c>
      <c r="AT106" s="41">
        <v>0.96100496181371553</v>
      </c>
      <c r="AU106" s="185"/>
      <c r="AV106" s="185"/>
      <c r="AW106" s="185"/>
      <c r="AX106" s="185"/>
      <c r="AY106" s="187"/>
      <c r="BB106" s="223"/>
      <c r="BC106" s="223"/>
      <c r="BD106" s="223"/>
      <c r="BE106" s="224"/>
      <c r="BF106" s="225"/>
      <c r="BG106" s="225"/>
      <c r="BH106" s="225"/>
      <c r="BI106" s="226"/>
      <c r="BJ106" s="187"/>
      <c r="BK106" s="187"/>
      <c r="BL106" s="227"/>
      <c r="BZ106" s="228">
        <f t="shared" si="3"/>
        <v>0.96100496181371553</v>
      </c>
      <c r="CA106" s="218">
        <v>101</v>
      </c>
      <c r="CB106" s="228">
        <f t="shared" si="4"/>
        <v>1.0064786430472803</v>
      </c>
      <c r="CC106" s="218"/>
      <c r="CD106" s="229" t="s">
        <v>14018</v>
      </c>
      <c r="CE106" s="230" t="s">
        <v>14032</v>
      </c>
      <c r="CF106" s="231" t="str">
        <f t="shared" si="5"/>
        <v>Bm</v>
      </c>
    </row>
    <row r="107" spans="2:84" ht="14.25" thickTop="1" thickBot="1" x14ac:dyDescent="0.25">
      <c r="B107" s="232" t="s">
        <v>14014</v>
      </c>
      <c r="C107" s="233" t="s">
        <v>13263</v>
      </c>
      <c r="D107" s="625" t="s">
        <v>14136</v>
      </c>
      <c r="E107" s="233" t="s">
        <v>13263</v>
      </c>
      <c r="F107" s="233" t="s">
        <v>13263</v>
      </c>
      <c r="G107" s="233" t="s">
        <v>13263</v>
      </c>
      <c r="H107" s="233" t="s">
        <v>13263</v>
      </c>
      <c r="I107" s="233" t="s">
        <v>13263</v>
      </c>
      <c r="J107" s="233" t="s">
        <v>13263</v>
      </c>
      <c r="K107" s="442" t="s">
        <v>13263</v>
      </c>
      <c r="L107" s="626" t="s">
        <v>14135</v>
      </c>
      <c r="M107" s="233" t="s">
        <v>13263</v>
      </c>
      <c r="N107" s="233" t="s">
        <v>13263</v>
      </c>
      <c r="O107" s="233" t="s">
        <v>13263</v>
      </c>
      <c r="P107" s="233" t="s">
        <v>13263</v>
      </c>
      <c r="Q107" s="442" t="s">
        <v>13263</v>
      </c>
      <c r="R107" s="624" t="s">
        <v>13432</v>
      </c>
      <c r="S107" s="624" t="s">
        <v>13432</v>
      </c>
      <c r="T107" s="528" t="s">
        <v>13432</v>
      </c>
      <c r="U107" s="233"/>
      <c r="V107" s="233"/>
      <c r="W107" s="233"/>
      <c r="X107" s="233"/>
      <c r="Y107" s="233"/>
      <c r="Z107" s="627"/>
      <c r="AB107" s="217" t="s">
        <v>296</v>
      </c>
      <c r="AC107" s="218" t="s">
        <v>605</v>
      </c>
      <c r="AD107" s="218" t="s">
        <v>296</v>
      </c>
      <c r="AE107" s="218" t="s">
        <v>605</v>
      </c>
      <c r="AF107" s="218" t="s">
        <v>14029</v>
      </c>
      <c r="AG107" s="218" t="s">
        <v>14030</v>
      </c>
      <c r="AH107" s="219" t="s">
        <v>943</v>
      </c>
      <c r="AI107" s="220" t="s">
        <v>13391</v>
      </c>
      <c r="AJ107" s="220" t="s">
        <v>14164</v>
      </c>
      <c r="AK107" s="219" t="s">
        <v>943</v>
      </c>
      <c r="AL107" s="221" t="s">
        <v>12898</v>
      </c>
      <c r="AM107" s="222" t="s">
        <v>12899</v>
      </c>
      <c r="AN107" s="41">
        <v>100</v>
      </c>
      <c r="AO107" s="41">
        <v>87.7</v>
      </c>
      <c r="AP107" s="41">
        <v>14.9</v>
      </c>
      <c r="AQ107" s="41">
        <v>0</v>
      </c>
      <c r="AR107" s="41">
        <f>INDEX(lad_payment_mff[Non-specialised payment MFF],MATCH(AB107,lad_payment_mff[LAD21],0))</f>
        <v>1.0302715864023522</v>
      </c>
      <c r="AS107" s="41">
        <f>INDEX(lad_payment_mff[Specialised payment MFF],MATCH(AB107,lad_payment_mff[LAD21],0))</f>
        <v>1.0352148701584156</v>
      </c>
      <c r="AT107" s="41">
        <v>0.96664234158970985</v>
      </c>
      <c r="AU107" s="185"/>
      <c r="AV107" s="185"/>
      <c r="AW107" s="185"/>
      <c r="AX107" s="185"/>
      <c r="AY107" s="187"/>
      <c r="BB107" s="223"/>
      <c r="BC107" s="223"/>
      <c r="BD107" s="223"/>
      <c r="BE107" s="224"/>
      <c r="BF107" s="225"/>
      <c r="BG107" s="225"/>
      <c r="BH107" s="225"/>
      <c r="BI107" s="226"/>
      <c r="BJ107" s="187"/>
      <c r="BK107" s="187"/>
      <c r="BL107" s="227"/>
      <c r="BZ107" s="228">
        <f t="shared" si="3"/>
        <v>0.96664234158970985</v>
      </c>
      <c r="CA107" s="218">
        <v>102</v>
      </c>
      <c r="CB107" s="228">
        <f t="shared" si="4"/>
        <v>1.0064786430472803</v>
      </c>
      <c r="CC107" s="218"/>
      <c r="CD107" s="229" t="s">
        <v>14022</v>
      </c>
      <c r="CE107" s="230" t="s">
        <v>14076</v>
      </c>
      <c r="CF107" s="231" t="str">
        <f t="shared" si="5"/>
        <v>Jn</v>
      </c>
    </row>
    <row r="108" spans="2:84" ht="13.5" thickTop="1" x14ac:dyDescent="0.2">
      <c r="B108" s="429"/>
      <c r="C108" s="430" t="s">
        <v>14070</v>
      </c>
      <c r="D108" s="628" t="s">
        <v>14071</v>
      </c>
      <c r="E108" s="430" t="s">
        <v>14072</v>
      </c>
      <c r="F108" s="430" t="s">
        <v>14073</v>
      </c>
      <c r="G108" s="430" t="s">
        <v>14074</v>
      </c>
      <c r="H108" s="430" t="s">
        <v>14065</v>
      </c>
      <c r="I108" s="430" t="s">
        <v>14075</v>
      </c>
      <c r="J108" s="430" t="s">
        <v>14063</v>
      </c>
      <c r="K108" s="430" t="s">
        <v>14069</v>
      </c>
      <c r="L108" s="628" t="s">
        <v>14048</v>
      </c>
      <c r="M108" s="430" t="s">
        <v>14019</v>
      </c>
      <c r="N108" s="430" t="s">
        <v>14062</v>
      </c>
      <c r="O108" s="430" t="s">
        <v>14032</v>
      </c>
      <c r="P108" s="430" t="s">
        <v>14076</v>
      </c>
      <c r="Q108" s="430" t="s">
        <v>14026</v>
      </c>
      <c r="R108" s="628" t="s">
        <v>14015</v>
      </c>
      <c r="S108" s="628" t="s">
        <v>14068</v>
      </c>
      <c r="T108" s="628" t="s">
        <v>14077</v>
      </c>
      <c r="U108" s="430" t="s">
        <v>14058</v>
      </c>
      <c r="V108" s="430" t="s">
        <v>14041</v>
      </c>
      <c r="W108" s="430" t="s">
        <v>14036</v>
      </c>
      <c r="X108" s="430" t="s">
        <v>14078</v>
      </c>
      <c r="Y108" s="430" t="s">
        <v>14079</v>
      </c>
      <c r="Z108" s="431" t="s">
        <v>14080</v>
      </c>
      <c r="AB108" s="217" t="s">
        <v>371</v>
      </c>
      <c r="AC108" s="218" t="s">
        <v>680</v>
      </c>
      <c r="AD108" s="218" t="s">
        <v>371</v>
      </c>
      <c r="AE108" s="218" t="s">
        <v>680</v>
      </c>
      <c r="AF108" s="218" t="s">
        <v>14094</v>
      </c>
      <c r="AG108" s="218" t="s">
        <v>13434</v>
      </c>
      <c r="AH108" s="219" t="s">
        <v>994</v>
      </c>
      <c r="AI108" s="220" t="s">
        <v>13433</v>
      </c>
      <c r="AJ108" s="220" t="s">
        <v>13434</v>
      </c>
      <c r="AK108" s="219" t="s">
        <v>994</v>
      </c>
      <c r="AL108" s="221" t="s">
        <v>12906</v>
      </c>
      <c r="AM108" s="222" t="s">
        <v>13339</v>
      </c>
      <c r="AN108" s="41">
        <v>100</v>
      </c>
      <c r="AO108" s="41">
        <v>115</v>
      </c>
      <c r="AP108" s="41">
        <v>21.8</v>
      </c>
      <c r="AQ108" s="41">
        <v>0</v>
      </c>
      <c r="AR108" s="41">
        <f>INDEX(lad_payment_mff[Non-specialised payment MFF],MATCH(AB108,lad_payment_mff[LAD21],0))</f>
        <v>1.0416021199979659</v>
      </c>
      <c r="AS108" s="41">
        <f>INDEX(lad_payment_mff[Specialised payment MFF],MATCH(AB108,lad_payment_mff[LAD21],0))</f>
        <v>1.0510183612278112</v>
      </c>
      <c r="AT108" s="41">
        <v>0.98107947738171941</v>
      </c>
      <c r="AU108" s="185"/>
      <c r="AV108" s="185"/>
      <c r="AW108" s="185"/>
      <c r="AX108" s="185"/>
      <c r="AY108" s="187"/>
      <c r="BB108" s="223"/>
      <c r="BC108" s="223"/>
      <c r="BD108" s="223"/>
      <c r="BE108" s="224"/>
      <c r="BF108" s="225"/>
      <c r="BG108" s="225"/>
      <c r="BH108" s="225"/>
      <c r="BI108" s="226"/>
      <c r="BJ108" s="187"/>
      <c r="BK108" s="187"/>
      <c r="BL108" s="227"/>
      <c r="BZ108" s="228">
        <f t="shared" si="3"/>
        <v>0.98107947738171941</v>
      </c>
      <c r="CA108" s="218">
        <v>103</v>
      </c>
      <c r="CB108" s="228">
        <f t="shared" si="4"/>
        <v>1.0064786430472803</v>
      </c>
      <c r="CC108" s="218"/>
      <c r="CD108" s="229" t="s">
        <v>14043</v>
      </c>
      <c r="CE108" s="230" t="s">
        <v>14063</v>
      </c>
      <c r="CF108" s="231" t="str">
        <f t="shared" si="5"/>
        <v>Sh</v>
      </c>
    </row>
    <row r="109" spans="2:84" x14ac:dyDescent="0.2">
      <c r="AB109" s="217" t="s">
        <v>364</v>
      </c>
      <c r="AC109" s="218" t="s">
        <v>673</v>
      </c>
      <c r="AD109" s="218" t="s">
        <v>364</v>
      </c>
      <c r="AE109" s="218" t="s">
        <v>673</v>
      </c>
      <c r="AF109" s="218" t="s">
        <v>14051</v>
      </c>
      <c r="AG109" s="218" t="s">
        <v>14052</v>
      </c>
      <c r="AH109" s="219" t="s">
        <v>939</v>
      </c>
      <c r="AI109" s="220" t="s">
        <v>13424</v>
      </c>
      <c r="AJ109" s="220" t="s">
        <v>14180</v>
      </c>
      <c r="AK109" s="219" t="s">
        <v>939</v>
      </c>
      <c r="AL109" s="221" t="s">
        <v>12904</v>
      </c>
      <c r="AM109" s="222" t="s">
        <v>13338</v>
      </c>
      <c r="AN109" s="41">
        <v>100</v>
      </c>
      <c r="AO109" s="41">
        <v>104.5</v>
      </c>
      <c r="AP109" s="41">
        <v>20.5</v>
      </c>
      <c r="AQ109" s="41">
        <v>0</v>
      </c>
      <c r="AR109" s="41">
        <f>INDEX(lad_payment_mff[Non-specialised payment MFF],MATCH(AB109,lad_payment_mff[LAD21],0))</f>
        <v>1.0449950756078092</v>
      </c>
      <c r="AS109" s="41">
        <f>INDEX(lad_payment_mff[Specialised payment MFF],MATCH(AB109,lad_payment_mff[LAD21],0))</f>
        <v>1.0554302967791815</v>
      </c>
      <c r="AT109" s="41">
        <v>0.99855734254881034</v>
      </c>
      <c r="AU109" s="185"/>
      <c r="AV109" s="185"/>
      <c r="AW109" s="185"/>
      <c r="AX109" s="185"/>
      <c r="AY109" s="187"/>
      <c r="BB109" s="223"/>
      <c r="BC109" s="223"/>
      <c r="BD109" s="223"/>
      <c r="BE109" s="224"/>
      <c r="BF109" s="225"/>
      <c r="BG109" s="225"/>
      <c r="BH109" s="225"/>
      <c r="BI109" s="226"/>
      <c r="BJ109" s="187"/>
      <c r="BK109" s="187"/>
      <c r="BL109" s="227"/>
      <c r="BZ109" s="228">
        <f t="shared" si="3"/>
        <v>0.99855734254881034</v>
      </c>
      <c r="CA109" s="218">
        <v>104</v>
      </c>
      <c r="CB109" s="228">
        <f t="shared" si="4"/>
        <v>1.002749988305689</v>
      </c>
      <c r="CC109" s="218"/>
      <c r="CD109" s="229" t="s">
        <v>14025</v>
      </c>
      <c r="CE109" s="230" t="s">
        <v>14019</v>
      </c>
      <c r="CF109" s="231" t="str">
        <f t="shared" si="5"/>
        <v>Yk</v>
      </c>
    </row>
    <row r="110" spans="2:84" x14ac:dyDescent="0.2">
      <c r="AB110" s="217" t="s">
        <v>347</v>
      </c>
      <c r="AC110" s="218" t="s">
        <v>656</v>
      </c>
      <c r="AD110" s="218" t="s">
        <v>347</v>
      </c>
      <c r="AE110" s="218" t="s">
        <v>656</v>
      </c>
      <c r="AF110" s="218" t="s">
        <v>14034</v>
      </c>
      <c r="AG110" s="218" t="s">
        <v>14035</v>
      </c>
      <c r="AH110" s="219" t="s">
        <v>1130</v>
      </c>
      <c r="AI110" s="220" t="s">
        <v>13416</v>
      </c>
      <c r="AJ110" s="220" t="s">
        <v>14182</v>
      </c>
      <c r="AK110" s="219" t="s">
        <v>1130</v>
      </c>
      <c r="AL110" s="221" t="s">
        <v>12904</v>
      </c>
      <c r="AM110" s="222" t="s">
        <v>13338</v>
      </c>
      <c r="AN110" s="41">
        <v>100</v>
      </c>
      <c r="AO110" s="41">
        <v>97.6</v>
      </c>
      <c r="AP110" s="41">
        <v>21.4</v>
      </c>
      <c r="AQ110" s="41">
        <v>0</v>
      </c>
      <c r="AR110" s="41">
        <f>INDEX(lad_payment_mff[Non-specialised payment MFF],MATCH(AB110,lad_payment_mff[LAD21],0))</f>
        <v>1.1358920113624307</v>
      </c>
      <c r="AS110" s="41">
        <f>INDEX(lad_payment_mff[Specialised payment MFF],MATCH(AB110,lad_payment_mff[LAD21],0))</f>
        <v>1.1415403622686204</v>
      </c>
      <c r="AT110" s="41">
        <v>1.002749988305689</v>
      </c>
      <c r="AU110" s="185"/>
      <c r="AV110" s="185"/>
      <c r="AW110" s="185"/>
      <c r="AX110" s="185"/>
      <c r="AY110" s="187"/>
      <c r="BB110" s="223"/>
      <c r="BC110" s="223"/>
      <c r="BD110" s="223"/>
      <c r="BE110" s="224"/>
      <c r="BF110" s="225"/>
      <c r="BG110" s="225"/>
      <c r="BH110" s="225"/>
      <c r="BI110" s="226"/>
      <c r="BJ110" s="187"/>
      <c r="BK110" s="187"/>
      <c r="BL110" s="227"/>
      <c r="BZ110" s="228">
        <f t="shared" si="3"/>
        <v>1.002749988305689</v>
      </c>
      <c r="CA110" s="218">
        <v>105</v>
      </c>
      <c r="CB110" s="228">
        <f t="shared" si="4"/>
        <v>1.002749988305689</v>
      </c>
      <c r="CC110" s="218"/>
      <c r="CD110" s="229" t="s">
        <v>14056</v>
      </c>
      <c r="CE110" s="230" t="s">
        <v>14036</v>
      </c>
      <c r="CF110" s="231" t="str">
        <f t="shared" si="5"/>
        <v>Uu</v>
      </c>
    </row>
    <row r="111" spans="2:84" x14ac:dyDescent="0.2">
      <c r="B111" s="180" t="s">
        <v>14199</v>
      </c>
      <c r="AB111" s="217" t="s">
        <v>311</v>
      </c>
      <c r="AC111" s="218" t="s">
        <v>620</v>
      </c>
      <c r="AD111" s="218" t="s">
        <v>311</v>
      </c>
      <c r="AE111" s="218" t="s">
        <v>620</v>
      </c>
      <c r="AF111" s="218" t="s">
        <v>14081</v>
      </c>
      <c r="AG111" s="218" t="s">
        <v>14082</v>
      </c>
      <c r="AH111" s="219" t="s">
        <v>960</v>
      </c>
      <c r="AI111" s="220" t="s">
        <v>13407</v>
      </c>
      <c r="AJ111" s="220" t="s">
        <v>14174</v>
      </c>
      <c r="AK111" s="219" t="s">
        <v>13402</v>
      </c>
      <c r="AL111" s="221" t="s">
        <v>12900</v>
      </c>
      <c r="AM111" s="222" t="s">
        <v>13340</v>
      </c>
      <c r="AN111" s="41">
        <v>100</v>
      </c>
      <c r="AO111" s="41">
        <v>116</v>
      </c>
      <c r="AP111" s="41">
        <v>33.1</v>
      </c>
      <c r="AQ111" s="41">
        <v>0</v>
      </c>
      <c r="AR111" s="41">
        <f>INDEX(lad_payment_mff[Non-specialised payment MFF],MATCH(AB111,lad_payment_mff[LAD21],0))</f>
        <v>1.0235871282913116</v>
      </c>
      <c r="AS111" s="41">
        <f>INDEX(lad_payment_mff[Specialised payment MFF],MATCH(AB111,lad_payment_mff[LAD21],0))</f>
        <v>1.0796905152573193</v>
      </c>
      <c r="AT111" s="41">
        <v>0.96781310469859927</v>
      </c>
      <c r="AU111" s="185"/>
      <c r="AV111" s="185"/>
      <c r="AW111" s="185"/>
      <c r="AX111" s="185"/>
      <c r="AY111" s="187"/>
      <c r="BB111" s="223"/>
      <c r="BC111" s="223"/>
      <c r="BD111" s="223"/>
      <c r="BE111" s="224"/>
      <c r="BF111" s="225"/>
      <c r="BG111" s="225"/>
      <c r="BH111" s="225"/>
      <c r="BI111" s="226"/>
      <c r="BJ111" s="187"/>
      <c r="BK111" s="187"/>
      <c r="BL111" s="227"/>
      <c r="BZ111" s="228">
        <f t="shared" si="3"/>
        <v>0.96781310469859927</v>
      </c>
      <c r="CA111" s="218">
        <v>106</v>
      </c>
      <c r="CB111" s="228">
        <f t="shared" si="4"/>
        <v>1.002749988305689</v>
      </c>
      <c r="CC111" s="218"/>
      <c r="CD111" s="229" t="s">
        <v>14054</v>
      </c>
      <c r="CE111" s="230" t="s">
        <v>14036</v>
      </c>
      <c r="CF111" s="231" t="str">
        <f t="shared" si="5"/>
        <v>Mu</v>
      </c>
    </row>
    <row r="112" spans="2:84" x14ac:dyDescent="0.2">
      <c r="P112" s="233" t="s">
        <v>14140</v>
      </c>
      <c r="Q112" s="233"/>
      <c r="R112" s="233" t="s">
        <v>14141</v>
      </c>
      <c r="AB112" s="217" t="s">
        <v>191</v>
      </c>
      <c r="AC112" s="218" t="s">
        <v>500</v>
      </c>
      <c r="AD112" s="218" t="s">
        <v>191</v>
      </c>
      <c r="AE112" s="218" t="s">
        <v>500</v>
      </c>
      <c r="AF112" s="218" t="s">
        <v>191</v>
      </c>
      <c r="AG112" s="218" t="s">
        <v>500</v>
      </c>
      <c r="AH112" s="219" t="s">
        <v>935</v>
      </c>
      <c r="AI112" s="220" t="s">
        <v>13409</v>
      </c>
      <c r="AJ112" s="220" t="s">
        <v>14175</v>
      </c>
      <c r="AK112" s="219" t="s">
        <v>935</v>
      </c>
      <c r="AL112" s="221" t="s">
        <v>12902</v>
      </c>
      <c r="AM112" s="222" t="s">
        <v>12903</v>
      </c>
      <c r="AN112" s="41">
        <v>100</v>
      </c>
      <c r="AO112" s="41">
        <v>105.8</v>
      </c>
      <c r="AP112" s="41">
        <v>24.5</v>
      </c>
      <c r="AQ112" s="41">
        <v>0</v>
      </c>
      <c r="AR112" s="41">
        <f>INDEX(lad_payment_mff[Non-specialised payment MFF],MATCH(AB112,lad_payment_mff[LAD21],0))</f>
        <v>1.1524436175772015</v>
      </c>
      <c r="AS112" s="41">
        <f>INDEX(lad_payment_mff[Specialised payment MFF],MATCH(AB112,lad_payment_mff[LAD21],0))</f>
        <v>1.157995135348852</v>
      </c>
      <c r="AT112" s="41">
        <v>1.0862150497974226</v>
      </c>
      <c r="AU112" s="185"/>
      <c r="AV112" s="185"/>
      <c r="AW112" s="185"/>
      <c r="AX112" s="185"/>
      <c r="AY112" s="187"/>
      <c r="BB112" s="223"/>
      <c r="BC112" s="223"/>
      <c r="BD112" s="223"/>
      <c r="BE112" s="224"/>
      <c r="BF112" s="225"/>
      <c r="BG112" s="225"/>
      <c r="BH112" s="225"/>
      <c r="BI112" s="226"/>
      <c r="BJ112" s="187"/>
      <c r="BK112" s="187"/>
      <c r="BL112" s="227"/>
      <c r="BZ112" s="228">
        <f t="shared" si="3"/>
        <v>1.0862150497974226</v>
      </c>
      <c r="CA112" s="218">
        <v>107</v>
      </c>
      <c r="CB112" s="228">
        <f t="shared" si="4"/>
        <v>1.002749988305689</v>
      </c>
      <c r="CC112" s="218"/>
      <c r="CD112" s="229" t="s">
        <v>14056</v>
      </c>
      <c r="CE112" s="230" t="s">
        <v>14077</v>
      </c>
      <c r="CF112" s="231" t="str">
        <f t="shared" si="5"/>
        <v>Ur</v>
      </c>
    </row>
    <row r="113" spans="2:84" ht="13.5" thickBot="1" x14ac:dyDescent="0.25">
      <c r="B113" s="233" t="s">
        <v>14057</v>
      </c>
      <c r="C113" s="563" t="s">
        <v>550</v>
      </c>
      <c r="D113" s="563" t="s">
        <v>663</v>
      </c>
      <c r="E113" s="575" t="s">
        <v>684</v>
      </c>
      <c r="F113" s="233" t="s">
        <v>13263</v>
      </c>
      <c r="G113" s="563" t="s">
        <v>663</v>
      </c>
      <c r="H113" s="575" t="s">
        <v>684</v>
      </c>
      <c r="L113" s="811" t="s">
        <v>689</v>
      </c>
      <c r="P113" s="233" t="s">
        <v>14142</v>
      </c>
      <c r="Q113" s="233"/>
      <c r="R113" s="233" t="s">
        <v>14143</v>
      </c>
      <c r="AB113" s="217" t="s">
        <v>271</v>
      </c>
      <c r="AC113" s="218" t="s">
        <v>580</v>
      </c>
      <c r="AD113" s="218" t="s">
        <v>271</v>
      </c>
      <c r="AE113" s="218" t="s">
        <v>580</v>
      </c>
      <c r="AF113" s="218" t="s">
        <v>14119</v>
      </c>
      <c r="AG113" s="218" t="s">
        <v>14120</v>
      </c>
      <c r="AH113" s="219" t="s">
        <v>3998</v>
      </c>
      <c r="AI113" s="220" t="s">
        <v>13428</v>
      </c>
      <c r="AJ113" s="220" t="s">
        <v>13429</v>
      </c>
      <c r="AK113" s="219" t="s">
        <v>13417</v>
      </c>
      <c r="AL113" s="221" t="s">
        <v>12904</v>
      </c>
      <c r="AM113" s="222" t="s">
        <v>13338</v>
      </c>
      <c r="AN113" s="41">
        <v>86.370650207513037</v>
      </c>
      <c r="AO113" s="41">
        <v>73.8</v>
      </c>
      <c r="AP113" s="41">
        <v>9.4</v>
      </c>
      <c r="AQ113" s="41">
        <v>0</v>
      </c>
      <c r="AR113" s="41">
        <f>INDEX(lad_payment_mff[Non-specialised payment MFF],MATCH(AB113,lad_payment_mff[LAD21],0))</f>
        <v>1.1034679296463556</v>
      </c>
      <c r="AS113" s="41">
        <f>INDEX(lad_payment_mff[Specialised payment MFF],MATCH(AB113,lad_payment_mff[LAD21],0))</f>
        <v>1.1319840455204258</v>
      </c>
      <c r="AT113" s="41">
        <v>1.009879276774436</v>
      </c>
      <c r="AU113" s="185"/>
      <c r="AV113" s="185"/>
      <c r="AW113" s="185"/>
      <c r="AX113" s="185"/>
      <c r="AY113" s="187"/>
      <c r="BB113" s="223"/>
      <c r="BC113" s="223"/>
      <c r="BD113" s="223"/>
      <c r="BE113" s="224"/>
      <c r="BF113" s="225"/>
      <c r="BG113" s="225"/>
      <c r="BH113" s="225"/>
      <c r="BI113" s="226"/>
      <c r="BJ113" s="187"/>
      <c r="BK113" s="187"/>
      <c r="BL113" s="227"/>
      <c r="BZ113" s="228">
        <f t="shared" si="3"/>
        <v>1.009879276774436</v>
      </c>
      <c r="CA113" s="218">
        <v>108</v>
      </c>
      <c r="CB113" s="228">
        <f t="shared" si="4"/>
        <v>1.002749988305689</v>
      </c>
      <c r="CC113" s="218"/>
      <c r="CD113" s="229" t="s">
        <v>13262</v>
      </c>
      <c r="CE113" s="230" t="s">
        <v>14026</v>
      </c>
      <c r="CF113" s="231" t="str">
        <f t="shared" si="5"/>
        <v>Xo</v>
      </c>
    </row>
    <row r="114" spans="2:84" ht="14.25" thickTop="1" thickBot="1" x14ac:dyDescent="0.25">
      <c r="B114" s="233" t="s">
        <v>14040</v>
      </c>
      <c r="C114" s="563" t="s">
        <v>553</v>
      </c>
      <c r="D114" s="563" t="s">
        <v>666</v>
      </c>
      <c r="E114" s="540" t="s">
        <v>551</v>
      </c>
      <c r="F114" s="233" t="s">
        <v>13263</v>
      </c>
      <c r="G114" s="563" t="s">
        <v>666</v>
      </c>
      <c r="H114" s="811" t="s">
        <v>688</v>
      </c>
      <c r="L114" s="540" t="s">
        <v>551</v>
      </c>
      <c r="P114" s="233" t="s">
        <v>14144</v>
      </c>
      <c r="Q114" s="233"/>
      <c r="R114" s="233" t="s">
        <v>14142</v>
      </c>
      <c r="AB114" s="217" t="s">
        <v>190</v>
      </c>
      <c r="AC114" s="218" t="s">
        <v>499</v>
      </c>
      <c r="AD114" s="218" t="s">
        <v>190</v>
      </c>
      <c r="AE114" s="218" t="s">
        <v>499</v>
      </c>
      <c r="AF114" s="218" t="s">
        <v>190</v>
      </c>
      <c r="AG114" s="218" t="s">
        <v>499</v>
      </c>
      <c r="AH114" s="219" t="s">
        <v>947</v>
      </c>
      <c r="AI114" s="220" t="s">
        <v>13406</v>
      </c>
      <c r="AJ114" s="220" t="s">
        <v>14173</v>
      </c>
      <c r="AK114" s="219" t="s">
        <v>947</v>
      </c>
      <c r="AL114" s="221" t="s">
        <v>12902</v>
      </c>
      <c r="AM114" s="222" t="s">
        <v>12903</v>
      </c>
      <c r="AN114" s="41">
        <v>100</v>
      </c>
      <c r="AO114" s="41">
        <v>110.2</v>
      </c>
      <c r="AP114" s="41">
        <v>32.5</v>
      </c>
      <c r="AQ114" s="41">
        <v>0</v>
      </c>
      <c r="AR114" s="41">
        <f>INDEX(lad_payment_mff[Non-specialised payment MFF],MATCH(AB114,lad_payment_mff[LAD21],0))</f>
        <v>1.1605178264408993</v>
      </c>
      <c r="AS114" s="41">
        <f>INDEX(lad_payment_mff[Specialised payment MFF],MATCH(AB114,lad_payment_mff[LAD21],0))</f>
        <v>1.1669580507207831</v>
      </c>
      <c r="AT114" s="41">
        <v>1.0858288808087446</v>
      </c>
      <c r="AU114" s="185"/>
      <c r="AV114" s="185"/>
      <c r="AW114" s="185"/>
      <c r="AX114" s="185"/>
      <c r="AY114" s="187"/>
      <c r="BB114" s="223"/>
      <c r="BC114" s="223"/>
      <c r="BD114" s="223"/>
      <c r="BE114" s="224"/>
      <c r="BF114" s="225"/>
      <c r="BG114" s="225"/>
      <c r="BH114" s="225"/>
      <c r="BI114" s="226"/>
      <c r="BJ114" s="187"/>
      <c r="BK114" s="187"/>
      <c r="BL114" s="227"/>
      <c r="BZ114" s="228">
        <f t="shared" si="3"/>
        <v>1.0858288808087446</v>
      </c>
      <c r="CA114" s="218">
        <v>109</v>
      </c>
      <c r="CB114" s="228">
        <f t="shared" si="4"/>
        <v>1.002749988305689</v>
      </c>
      <c r="CC114" s="218"/>
      <c r="CD114" s="229" t="s">
        <v>14043</v>
      </c>
      <c r="CE114" s="230" t="s">
        <v>14077</v>
      </c>
      <c r="CF114" s="231" t="str">
        <f t="shared" si="5"/>
        <v>Sr</v>
      </c>
    </row>
    <row r="115" spans="2:84" ht="14.25" thickTop="1" thickBot="1" x14ac:dyDescent="0.25">
      <c r="B115" s="233" t="s">
        <v>14059</v>
      </c>
      <c r="C115" s="596" t="s">
        <v>552</v>
      </c>
      <c r="D115" s="811" t="s">
        <v>689</v>
      </c>
      <c r="E115" s="811" t="s">
        <v>688</v>
      </c>
      <c r="F115" s="233" t="s">
        <v>13263</v>
      </c>
      <c r="G115" s="540" t="s">
        <v>551</v>
      </c>
      <c r="H115" s="811" t="s">
        <v>689</v>
      </c>
      <c r="L115" s="811" t="s">
        <v>688</v>
      </c>
      <c r="P115" s="233" t="s">
        <v>14143</v>
      </c>
      <c r="Q115" s="233"/>
      <c r="R115" s="233" t="s">
        <v>14144</v>
      </c>
      <c r="AB115" s="217" t="s">
        <v>472</v>
      </c>
      <c r="AC115" s="218" t="s">
        <v>781</v>
      </c>
      <c r="AD115" s="218" t="s">
        <v>472</v>
      </c>
      <c r="AE115" s="218" t="s">
        <v>781</v>
      </c>
      <c r="AF115" s="218" t="s">
        <v>472</v>
      </c>
      <c r="AG115" s="218" t="s">
        <v>781</v>
      </c>
      <c r="AH115" s="219" t="s">
        <v>973</v>
      </c>
      <c r="AI115" s="220" t="s">
        <v>13378</v>
      </c>
      <c r="AJ115" s="220" t="s">
        <v>14155</v>
      </c>
      <c r="AK115" s="219" t="s">
        <v>973</v>
      </c>
      <c r="AL115" s="221" t="s">
        <v>12896</v>
      </c>
      <c r="AM115" s="222" t="s">
        <v>13341</v>
      </c>
      <c r="AN115" s="41">
        <v>100</v>
      </c>
      <c r="AO115" s="41">
        <v>126.1</v>
      </c>
      <c r="AP115" s="41">
        <v>32.299999999999997</v>
      </c>
      <c r="AQ115" s="41">
        <v>0</v>
      </c>
      <c r="AR115" s="41">
        <f>INDEX(lad_payment_mff[Non-specialised payment MFF],MATCH(AB115,lad_payment_mff[LAD21],0))</f>
        <v>1.0298212144661829</v>
      </c>
      <c r="AS115" s="41">
        <f>INDEX(lad_payment_mff[Specialised payment MFF],MATCH(AB115,lad_payment_mff[LAD21],0))</f>
        <v>1.0284665549881569</v>
      </c>
      <c r="AT115" s="41">
        <v>0.96823716045444397</v>
      </c>
      <c r="AU115" s="185"/>
      <c r="AV115" s="185"/>
      <c r="AW115" s="185"/>
      <c r="AX115" s="185"/>
      <c r="AY115" s="187"/>
      <c r="BB115" s="223"/>
      <c r="BC115" s="223"/>
      <c r="BD115" s="223"/>
      <c r="BE115" s="224"/>
      <c r="BF115" s="225"/>
      <c r="BG115" s="225"/>
      <c r="BH115" s="225"/>
      <c r="BI115" s="226"/>
      <c r="BJ115" s="187"/>
      <c r="BK115" s="187"/>
      <c r="BL115" s="227"/>
      <c r="BZ115" s="228">
        <f t="shared" si="3"/>
        <v>0.96823716045444397</v>
      </c>
      <c r="CA115" s="218">
        <v>110</v>
      </c>
      <c r="CB115" s="228">
        <f t="shared" si="4"/>
        <v>1.002749988305689</v>
      </c>
      <c r="CC115" s="218"/>
      <c r="CD115" s="229" t="s">
        <v>14031</v>
      </c>
      <c r="CE115" s="230" t="s">
        <v>14063</v>
      </c>
      <c r="CF115" s="231" t="str">
        <f t="shared" si="5"/>
        <v>Kh</v>
      </c>
    </row>
    <row r="116" spans="2:84" ht="13.5" thickTop="1" x14ac:dyDescent="0.2">
      <c r="B116" s="233" t="s">
        <v>13263</v>
      </c>
      <c r="C116" s="233" t="s">
        <v>14015</v>
      </c>
      <c r="D116" s="233" t="s">
        <v>14068</v>
      </c>
      <c r="E116" s="233" t="s">
        <v>14077</v>
      </c>
      <c r="F116" s="233" t="s">
        <v>13263</v>
      </c>
      <c r="G116" s="233" t="s">
        <v>14068</v>
      </c>
      <c r="H116" s="233" t="s">
        <v>14077</v>
      </c>
      <c r="P116" s="233"/>
      <c r="Q116" s="233"/>
      <c r="R116" s="233"/>
      <c r="AB116" s="217" t="s">
        <v>305</v>
      </c>
      <c r="AC116" s="218" t="s">
        <v>614</v>
      </c>
      <c r="AD116" s="218" t="s">
        <v>13444</v>
      </c>
      <c r="AE116" s="218" t="s">
        <v>14097</v>
      </c>
      <c r="AF116" s="218" t="s">
        <v>13444</v>
      </c>
      <c r="AG116" s="218" t="s">
        <v>14097</v>
      </c>
      <c r="AH116" s="219" t="s">
        <v>1076</v>
      </c>
      <c r="AI116" s="220" t="s">
        <v>13374</v>
      </c>
      <c r="AJ116" s="220" t="s">
        <v>14151</v>
      </c>
      <c r="AK116" s="219" t="s">
        <v>1076</v>
      </c>
      <c r="AL116" s="221" t="s">
        <v>12894</v>
      </c>
      <c r="AM116" s="222" t="s">
        <v>13346</v>
      </c>
      <c r="AN116" s="41">
        <v>100</v>
      </c>
      <c r="AO116" s="41">
        <v>76.599999999999994</v>
      </c>
      <c r="AP116" s="41">
        <v>12</v>
      </c>
      <c r="AQ116" s="41">
        <v>1</v>
      </c>
      <c r="AR116" s="41">
        <f>INDEX(lad_payment_mff[Non-specialised payment MFF],MATCH(AB116,lad_payment_mff[LAD21],0))</f>
        <v>1.0152360535083886</v>
      </c>
      <c r="AS116" s="41">
        <f>INDEX(lad_payment_mff[Specialised payment MFF],MATCH(AB116,lad_payment_mff[LAD21],0))</f>
        <v>1.0174955318760623</v>
      </c>
      <c r="AT116" s="41">
        <v>0.96200980836760297</v>
      </c>
      <c r="AU116" s="185"/>
      <c r="AV116" s="185"/>
      <c r="AW116" s="185"/>
      <c r="AX116" s="185"/>
      <c r="AY116" s="187"/>
      <c r="BB116" s="223"/>
      <c r="BC116" s="223"/>
      <c r="BD116" s="223"/>
      <c r="BE116" s="224"/>
      <c r="BF116" s="225"/>
      <c r="BG116" s="225"/>
      <c r="BH116" s="225"/>
      <c r="BI116" s="226"/>
      <c r="BJ116" s="187"/>
      <c r="BK116" s="187"/>
      <c r="BL116" s="227"/>
      <c r="BZ116" s="228">
        <f t="shared" si="3"/>
        <v>0.96200980836760297</v>
      </c>
      <c r="CA116" s="218">
        <v>111</v>
      </c>
      <c r="CB116" s="228">
        <f t="shared" si="4"/>
        <v>1.002749988305689</v>
      </c>
      <c r="CC116" s="218"/>
      <c r="CD116" s="229" t="s">
        <v>14033</v>
      </c>
      <c r="CE116" s="230" t="s">
        <v>14076</v>
      </c>
      <c r="CF116" s="231" t="str">
        <f t="shared" si="5"/>
        <v>En</v>
      </c>
    </row>
    <row r="117" spans="2:84" ht="13.5" thickBot="1" x14ac:dyDescent="0.25">
      <c r="P117" s="233" t="s">
        <v>14190</v>
      </c>
      <c r="Q117" s="233"/>
      <c r="R117" s="233" t="s">
        <v>14191</v>
      </c>
      <c r="AB117" s="217" t="s">
        <v>189</v>
      </c>
      <c r="AC117" s="218" t="s">
        <v>498</v>
      </c>
      <c r="AD117" s="218" t="s">
        <v>189</v>
      </c>
      <c r="AE117" s="218" t="s">
        <v>498</v>
      </c>
      <c r="AF117" s="218" t="s">
        <v>189</v>
      </c>
      <c r="AG117" s="218" t="s">
        <v>498</v>
      </c>
      <c r="AH117" s="219" t="s">
        <v>952</v>
      </c>
      <c r="AI117" s="220" t="s">
        <v>13415</v>
      </c>
      <c r="AJ117" s="220" t="s">
        <v>14181</v>
      </c>
      <c r="AK117" s="219" t="s">
        <v>13405</v>
      </c>
      <c r="AL117" s="221" t="s">
        <v>12902</v>
      </c>
      <c r="AM117" s="222" t="s">
        <v>12903</v>
      </c>
      <c r="AN117" s="41">
        <v>100</v>
      </c>
      <c r="AO117" s="41">
        <v>100.7</v>
      </c>
      <c r="AP117" s="41">
        <v>22.3</v>
      </c>
      <c r="AQ117" s="41">
        <v>0</v>
      </c>
      <c r="AR117" s="41">
        <f>INDEX(lad_payment_mff[Non-specialised payment MFF],MATCH(AB117,lad_payment_mff[LAD21],0))</f>
        <v>1.1614051163354095</v>
      </c>
      <c r="AS117" s="41">
        <f>INDEX(lad_payment_mff[Specialised payment MFF],MATCH(AB117,lad_payment_mff[LAD21],0))</f>
        <v>1.1645630790242132</v>
      </c>
      <c r="AT117" s="41">
        <v>1.0880089204719068</v>
      </c>
      <c r="AU117" s="185"/>
      <c r="AV117" s="185"/>
      <c r="AW117" s="185"/>
      <c r="AX117" s="185"/>
      <c r="AY117" s="187"/>
      <c r="BB117" s="223"/>
      <c r="BC117" s="223"/>
      <c r="BD117" s="223"/>
      <c r="BE117" s="224"/>
      <c r="BF117" s="225"/>
      <c r="BG117" s="225"/>
      <c r="BH117" s="225"/>
      <c r="BI117" s="226"/>
      <c r="BJ117" s="187"/>
      <c r="BK117" s="187"/>
      <c r="BL117" s="227"/>
      <c r="BZ117" s="228">
        <f t="shared" si="3"/>
        <v>1.0880089204719068</v>
      </c>
      <c r="CA117" s="218">
        <v>112</v>
      </c>
      <c r="CB117" s="228">
        <f t="shared" si="4"/>
        <v>1.002749988305689</v>
      </c>
      <c r="CC117" s="218"/>
      <c r="CD117" s="229" t="s">
        <v>14043</v>
      </c>
      <c r="CE117" s="230" t="s">
        <v>14026</v>
      </c>
      <c r="CF117" s="231" t="str">
        <f t="shared" si="5"/>
        <v>So</v>
      </c>
    </row>
    <row r="118" spans="2:84" ht="13.5" thickTop="1" x14ac:dyDescent="0.2">
      <c r="B118" s="233" t="s">
        <v>14057</v>
      </c>
      <c r="C118" s="541" t="s">
        <v>548</v>
      </c>
      <c r="D118" s="513" t="s">
        <v>583</v>
      </c>
      <c r="E118" s="542" t="s">
        <v>584</v>
      </c>
      <c r="L118" s="544" t="s">
        <v>583</v>
      </c>
      <c r="P118" s="233" t="s">
        <v>14193</v>
      </c>
      <c r="Q118" s="233"/>
      <c r="R118" s="233" t="s">
        <v>14192</v>
      </c>
      <c r="AB118" s="217" t="s">
        <v>325</v>
      </c>
      <c r="AC118" s="218" t="s">
        <v>634</v>
      </c>
      <c r="AD118" s="218" t="s">
        <v>325</v>
      </c>
      <c r="AE118" s="218" t="s">
        <v>634</v>
      </c>
      <c r="AF118" s="218" t="s">
        <v>14060</v>
      </c>
      <c r="AG118" s="218" t="s">
        <v>14061</v>
      </c>
      <c r="AH118" s="219" t="s">
        <v>979</v>
      </c>
      <c r="AI118" s="220" t="s">
        <v>13387</v>
      </c>
      <c r="AJ118" s="220" t="s">
        <v>14162</v>
      </c>
      <c r="AK118" s="219" t="s">
        <v>979</v>
      </c>
      <c r="AL118" s="221" t="s">
        <v>12898</v>
      </c>
      <c r="AM118" s="222" t="s">
        <v>12899</v>
      </c>
      <c r="AN118" s="41">
        <v>100</v>
      </c>
      <c r="AO118" s="41">
        <v>75.099999999999994</v>
      </c>
      <c r="AP118" s="41">
        <v>8</v>
      </c>
      <c r="AQ118" s="41">
        <v>0</v>
      </c>
      <c r="AR118" s="41">
        <f>INDEX(lad_payment_mff[Non-specialised payment MFF],MATCH(AB118,lad_payment_mff[LAD21],0))</f>
        <v>1.0341248571472759</v>
      </c>
      <c r="AS118" s="41">
        <f>INDEX(lad_payment_mff[Specialised payment MFF],MATCH(AB118,lad_payment_mff[LAD21],0))</f>
        <v>1.0517149467634241</v>
      </c>
      <c r="AT118" s="41">
        <v>0.97135134762669384</v>
      </c>
      <c r="AU118" s="185"/>
      <c r="AV118" s="185"/>
      <c r="AW118" s="185"/>
      <c r="AX118" s="185"/>
      <c r="AY118" s="187"/>
      <c r="BB118" s="223"/>
      <c r="BC118" s="223"/>
      <c r="BD118" s="223"/>
      <c r="BE118" s="224"/>
      <c r="BF118" s="225"/>
      <c r="BG118" s="225"/>
      <c r="BH118" s="225"/>
      <c r="BI118" s="226"/>
      <c r="BJ118" s="187"/>
      <c r="BK118" s="187"/>
      <c r="BL118" s="227"/>
      <c r="BZ118" s="228">
        <f t="shared" si="3"/>
        <v>0.97135134762669384</v>
      </c>
      <c r="CA118" s="218">
        <v>113</v>
      </c>
      <c r="CB118" s="228">
        <f t="shared" si="4"/>
        <v>1.002749988305689</v>
      </c>
      <c r="CC118" s="218"/>
      <c r="CD118" s="229" t="s">
        <v>14055</v>
      </c>
      <c r="CE118" s="230" t="s">
        <v>14076</v>
      </c>
      <c r="CF118" s="231" t="str">
        <f t="shared" si="5"/>
        <v>Nn</v>
      </c>
    </row>
    <row r="119" spans="2:84" x14ac:dyDescent="0.2">
      <c r="B119" s="233" t="s">
        <v>14040</v>
      </c>
      <c r="C119" s="531" t="s">
        <v>690</v>
      </c>
      <c r="D119" s="545" t="s">
        <v>585</v>
      </c>
      <c r="E119" s="546" t="s">
        <v>685</v>
      </c>
      <c r="L119" s="541" t="s">
        <v>690</v>
      </c>
      <c r="P119" s="233" t="s">
        <v>14192</v>
      </c>
      <c r="Q119" s="233"/>
      <c r="R119" s="233" t="s">
        <v>14193</v>
      </c>
      <c r="AB119" s="217" t="s">
        <v>188</v>
      </c>
      <c r="AC119" s="218" t="s">
        <v>497</v>
      </c>
      <c r="AD119" s="218" t="s">
        <v>188</v>
      </c>
      <c r="AE119" s="218" t="s">
        <v>497</v>
      </c>
      <c r="AF119" s="218" t="s">
        <v>188</v>
      </c>
      <c r="AG119" s="218" t="s">
        <v>497</v>
      </c>
      <c r="AH119" s="219" t="s">
        <v>987</v>
      </c>
      <c r="AI119" s="220" t="s">
        <v>13410</v>
      </c>
      <c r="AJ119" s="220" t="s">
        <v>14178</v>
      </c>
      <c r="AK119" s="219" t="s">
        <v>13405</v>
      </c>
      <c r="AL119" s="221" t="s">
        <v>12902</v>
      </c>
      <c r="AM119" s="222" t="s">
        <v>12903</v>
      </c>
      <c r="AN119" s="41">
        <v>100</v>
      </c>
      <c r="AO119" s="41">
        <v>93</v>
      </c>
      <c r="AP119" s="41">
        <v>28</v>
      </c>
      <c r="AQ119" s="41">
        <v>0</v>
      </c>
      <c r="AR119" s="41">
        <f>INDEX(lad_payment_mff[Non-specialised payment MFF],MATCH(AB119,lad_payment_mff[LAD21],0))</f>
        <v>1.1617184398924822</v>
      </c>
      <c r="AS119" s="41">
        <f>INDEX(lad_payment_mff[Specialised payment MFF],MATCH(AB119,lad_payment_mff[LAD21],0))</f>
        <v>1.1726955468693856</v>
      </c>
      <c r="AT119" s="41">
        <v>1.0880089204719068</v>
      </c>
      <c r="AU119" s="185"/>
      <c r="AV119" s="185"/>
      <c r="AW119" s="185"/>
      <c r="AX119" s="185"/>
      <c r="AY119" s="187"/>
      <c r="BB119" s="223"/>
      <c r="BC119" s="223"/>
      <c r="BD119" s="223"/>
      <c r="BE119" s="224"/>
      <c r="BF119" s="225"/>
      <c r="BG119" s="225"/>
      <c r="BH119" s="225"/>
      <c r="BI119" s="226"/>
      <c r="BJ119" s="187"/>
      <c r="BK119" s="187"/>
      <c r="BL119" s="227"/>
      <c r="BZ119" s="228">
        <f t="shared" si="3"/>
        <v>1.0880089204719068</v>
      </c>
      <c r="CA119" s="218">
        <v>114</v>
      </c>
      <c r="CB119" s="228">
        <f t="shared" si="4"/>
        <v>1.002749988305689</v>
      </c>
      <c r="CC119" s="218"/>
      <c r="CD119" s="229" t="s">
        <v>14043</v>
      </c>
      <c r="CE119" s="230" t="s">
        <v>14068</v>
      </c>
      <c r="CF119" s="231" t="str">
        <f t="shared" si="5"/>
        <v>Sq</v>
      </c>
    </row>
    <row r="120" spans="2:84" x14ac:dyDescent="0.2">
      <c r="B120" s="233" t="s">
        <v>14059</v>
      </c>
      <c r="C120" s="554" t="s">
        <v>694</v>
      </c>
      <c r="D120" s="554" t="s">
        <v>691</v>
      </c>
      <c r="E120" s="554" t="s">
        <v>687</v>
      </c>
      <c r="AB120" s="217" t="s">
        <v>379</v>
      </c>
      <c r="AC120" s="218" t="s">
        <v>688</v>
      </c>
      <c r="AD120" s="218" t="s">
        <v>379</v>
      </c>
      <c r="AE120" s="218" t="s">
        <v>688</v>
      </c>
      <c r="AF120" s="218" t="s">
        <v>14049</v>
      </c>
      <c r="AG120" s="218" t="s">
        <v>13400</v>
      </c>
      <c r="AH120" s="219" t="s">
        <v>937</v>
      </c>
      <c r="AI120" s="220" t="s">
        <v>13401</v>
      </c>
      <c r="AJ120" s="220" t="s">
        <v>14170</v>
      </c>
      <c r="AK120" s="219" t="s">
        <v>13398</v>
      </c>
      <c r="AL120" s="221" t="s">
        <v>12900</v>
      </c>
      <c r="AM120" s="222" t="s">
        <v>13340</v>
      </c>
      <c r="AN120" s="41">
        <v>100</v>
      </c>
      <c r="AO120" s="41">
        <v>108.1</v>
      </c>
      <c r="AP120" s="41">
        <v>21.4</v>
      </c>
      <c r="AQ120" s="41">
        <v>0</v>
      </c>
      <c r="AR120" s="41">
        <f>INDEX(lad_payment_mff[Non-specialised payment MFF],MATCH(AB120,lad_payment_mff[LAD21],0))</f>
        <v>1.1058781839392304</v>
      </c>
      <c r="AS120" s="41">
        <f>INDEX(lad_payment_mff[Specialised payment MFF],MATCH(AB120,lad_payment_mff[LAD21],0))</f>
        <v>1.1566545807582116</v>
      </c>
      <c r="AT120" s="41">
        <v>1.0064786430472803</v>
      </c>
      <c r="AU120" s="185"/>
      <c r="AV120" s="185"/>
      <c r="AW120" s="185"/>
      <c r="AX120" s="185"/>
      <c r="AY120" s="187"/>
      <c r="BB120" s="223"/>
      <c r="BC120" s="223"/>
      <c r="BD120" s="223"/>
      <c r="BE120" s="224"/>
      <c r="BF120" s="225"/>
      <c r="BG120" s="225"/>
      <c r="BH120" s="225"/>
      <c r="BI120" s="226"/>
      <c r="BJ120" s="187"/>
      <c r="BK120" s="187"/>
      <c r="BL120" s="227"/>
      <c r="BZ120" s="228">
        <f t="shared" si="3"/>
        <v>1.0064786430472803</v>
      </c>
      <c r="CA120" s="218">
        <v>115</v>
      </c>
      <c r="CB120" s="228">
        <f t="shared" si="4"/>
        <v>1.002749988305689</v>
      </c>
      <c r="CC120" s="218"/>
      <c r="CD120" s="229" t="s">
        <v>14040</v>
      </c>
      <c r="CE120" s="230" t="s">
        <v>14077</v>
      </c>
      <c r="CF120" s="231" t="str">
        <f t="shared" si="5"/>
        <v>Pr</v>
      </c>
    </row>
    <row r="121" spans="2:84" x14ac:dyDescent="0.2">
      <c r="C121" s="233" t="s">
        <v>14058</v>
      </c>
      <c r="D121" s="233" t="s">
        <v>14041</v>
      </c>
      <c r="E121" s="233" t="s">
        <v>14036</v>
      </c>
      <c r="AB121" s="217" t="s">
        <v>304</v>
      </c>
      <c r="AC121" s="218" t="s">
        <v>613</v>
      </c>
      <c r="AD121" s="218" t="s">
        <v>13444</v>
      </c>
      <c r="AE121" s="218" t="s">
        <v>14097</v>
      </c>
      <c r="AF121" s="218" t="s">
        <v>13444</v>
      </c>
      <c r="AG121" s="218" t="s">
        <v>14097</v>
      </c>
      <c r="AH121" s="219" t="s">
        <v>1076</v>
      </c>
      <c r="AI121" s="220" t="s">
        <v>13374</v>
      </c>
      <c r="AJ121" s="220" t="s">
        <v>14151</v>
      </c>
      <c r="AK121" s="219" t="s">
        <v>1076</v>
      </c>
      <c r="AL121" s="221" t="s">
        <v>12894</v>
      </c>
      <c r="AM121" s="222" t="s">
        <v>13346</v>
      </c>
      <c r="AN121" s="41">
        <v>100</v>
      </c>
      <c r="AO121" s="41">
        <v>84</v>
      </c>
      <c r="AP121" s="41">
        <v>10.9</v>
      </c>
      <c r="AQ121" s="41">
        <v>1</v>
      </c>
      <c r="AR121" s="41">
        <f>INDEX(lad_payment_mff[Non-specialised payment MFF],MATCH(AB121,lad_payment_mff[LAD21],0))</f>
        <v>1.0327262687727088</v>
      </c>
      <c r="AS121" s="41">
        <f>INDEX(lad_payment_mff[Specialised payment MFF],MATCH(AB121,lad_payment_mff[LAD21],0))</f>
        <v>1.0332793741601956</v>
      </c>
      <c r="AT121" s="41">
        <v>0.96200980836760297</v>
      </c>
      <c r="AU121" s="185"/>
      <c r="AV121" s="185"/>
      <c r="AW121" s="185"/>
      <c r="AX121" s="185"/>
      <c r="AY121" s="187"/>
      <c r="BB121" s="223"/>
      <c r="BC121" s="223"/>
      <c r="BD121" s="223"/>
      <c r="BE121" s="224"/>
      <c r="BF121" s="225"/>
      <c r="BG121" s="225"/>
      <c r="BH121" s="225"/>
      <c r="BI121" s="226"/>
      <c r="BJ121" s="187"/>
      <c r="BK121" s="187"/>
      <c r="BL121" s="227"/>
      <c r="BZ121" s="228">
        <f t="shared" si="3"/>
        <v>0.96200980836760297</v>
      </c>
      <c r="CA121" s="218">
        <v>116</v>
      </c>
      <c r="CB121" s="228">
        <f t="shared" si="4"/>
        <v>1.002749988305689</v>
      </c>
      <c r="CC121" s="218"/>
      <c r="CD121" s="229" t="s">
        <v>14033</v>
      </c>
      <c r="CE121" s="230" t="s">
        <v>14062</v>
      </c>
      <c r="CF121" s="231" t="str">
        <f t="shared" si="5"/>
        <v>El</v>
      </c>
    </row>
    <row r="122" spans="2:84" x14ac:dyDescent="0.2">
      <c r="AB122" s="217" t="s">
        <v>187</v>
      </c>
      <c r="AC122" s="218" t="s">
        <v>496</v>
      </c>
      <c r="AD122" s="218" t="s">
        <v>187</v>
      </c>
      <c r="AE122" s="218" t="s">
        <v>496</v>
      </c>
      <c r="AF122" s="218" t="s">
        <v>187</v>
      </c>
      <c r="AG122" s="218" t="s">
        <v>496</v>
      </c>
      <c r="AH122" s="219" t="s">
        <v>952</v>
      </c>
      <c r="AI122" s="220" t="s">
        <v>13415</v>
      </c>
      <c r="AJ122" s="220" t="s">
        <v>14181</v>
      </c>
      <c r="AK122" s="219" t="s">
        <v>13405</v>
      </c>
      <c r="AL122" s="221" t="s">
        <v>12902</v>
      </c>
      <c r="AM122" s="222" t="s">
        <v>12903</v>
      </c>
      <c r="AN122" s="41">
        <v>100</v>
      </c>
      <c r="AO122" s="41">
        <v>73.599999999999994</v>
      </c>
      <c r="AP122" s="41">
        <v>15</v>
      </c>
      <c r="AQ122" s="41">
        <v>0</v>
      </c>
      <c r="AR122" s="41">
        <f>INDEX(lad_payment_mff[Non-specialised payment MFF],MATCH(AB122,lad_payment_mff[LAD21],0))</f>
        <v>1.1435101821326668</v>
      </c>
      <c r="AS122" s="41">
        <f>INDEX(lad_payment_mff[Specialised payment MFF],MATCH(AB122,lad_payment_mff[LAD21],0))</f>
        <v>1.1608880674208497</v>
      </c>
      <c r="AT122" s="41">
        <v>1.0880089204719068</v>
      </c>
      <c r="AU122" s="185"/>
      <c r="AV122" s="185"/>
      <c r="AW122" s="185"/>
      <c r="AX122" s="185"/>
      <c r="AY122" s="187"/>
      <c r="BB122" s="223"/>
      <c r="BC122" s="223"/>
      <c r="BD122" s="223"/>
      <c r="BE122" s="224"/>
      <c r="BF122" s="225"/>
      <c r="BG122" s="225"/>
      <c r="BH122" s="225"/>
      <c r="BI122" s="226"/>
      <c r="BJ122" s="187"/>
      <c r="BK122" s="187"/>
      <c r="BL122" s="227"/>
      <c r="BZ122" s="228">
        <f t="shared" si="3"/>
        <v>1.0880089204719068</v>
      </c>
      <c r="CA122" s="218">
        <v>117</v>
      </c>
      <c r="CB122" s="228">
        <f t="shared" si="4"/>
        <v>0.99855734254881034</v>
      </c>
      <c r="CC122" s="218"/>
      <c r="CD122" s="229" t="s">
        <v>14045</v>
      </c>
      <c r="CE122" s="230" t="s">
        <v>14076</v>
      </c>
      <c r="CF122" s="231" t="str">
        <f t="shared" si="5"/>
        <v>Rn</v>
      </c>
    </row>
    <row r="123" spans="2:84" x14ac:dyDescent="0.2">
      <c r="AB123" s="217" t="s">
        <v>363</v>
      </c>
      <c r="AC123" s="218" t="s">
        <v>672</v>
      </c>
      <c r="AD123" s="218" t="s">
        <v>363</v>
      </c>
      <c r="AE123" s="218" t="s">
        <v>672</v>
      </c>
      <c r="AF123" s="218" t="s">
        <v>14051</v>
      </c>
      <c r="AG123" s="218" t="s">
        <v>14052</v>
      </c>
      <c r="AH123" s="219" t="s">
        <v>1211</v>
      </c>
      <c r="AI123" s="220" t="s">
        <v>13421</v>
      </c>
      <c r="AJ123" s="220" t="s">
        <v>13422</v>
      </c>
      <c r="AK123" s="219" t="s">
        <v>939</v>
      </c>
      <c r="AL123" s="221" t="s">
        <v>12904</v>
      </c>
      <c r="AM123" s="222" t="s">
        <v>13338</v>
      </c>
      <c r="AN123" s="41">
        <v>75</v>
      </c>
      <c r="AO123" s="41">
        <v>67.599999999999994</v>
      </c>
      <c r="AP123" s="41">
        <v>5.5</v>
      </c>
      <c r="AQ123" s="41">
        <v>0</v>
      </c>
      <c r="AR123" s="41">
        <f>INDEX(lad_payment_mff[Non-specialised payment MFF],MATCH(AB123,lad_payment_mff[LAD21],0))</f>
        <v>1.09892961896858</v>
      </c>
      <c r="AS123" s="41">
        <f>INDEX(lad_payment_mff[Specialised payment MFF],MATCH(AB123,lad_payment_mff[LAD21],0))</f>
        <v>1.1145831398490174</v>
      </c>
      <c r="AT123" s="41">
        <v>0.99855734254881034</v>
      </c>
      <c r="AU123" s="185"/>
      <c r="AV123" s="185"/>
      <c r="AW123" s="185"/>
      <c r="AX123" s="185"/>
      <c r="AY123" s="187"/>
      <c r="BB123" s="223"/>
      <c r="BC123" s="223"/>
      <c r="BD123" s="223"/>
      <c r="BE123" s="224"/>
      <c r="BF123" s="225"/>
      <c r="BG123" s="225"/>
      <c r="BH123" s="225"/>
      <c r="BI123" s="226"/>
      <c r="BJ123" s="187"/>
      <c r="BK123" s="187"/>
      <c r="BL123" s="227"/>
      <c r="BZ123" s="228">
        <f t="shared" si="3"/>
        <v>0.99855734254881034</v>
      </c>
      <c r="CA123" s="218">
        <v>118</v>
      </c>
      <c r="CB123" s="228">
        <f t="shared" si="4"/>
        <v>0.99855734254881034</v>
      </c>
      <c r="CC123" s="218"/>
      <c r="CD123" s="229" t="s">
        <v>14053</v>
      </c>
      <c r="CE123" s="230" t="s">
        <v>14062</v>
      </c>
      <c r="CF123" s="231" t="str">
        <f t="shared" si="5"/>
        <v>Vl</v>
      </c>
    </row>
    <row r="124" spans="2:84" x14ac:dyDescent="0.2">
      <c r="AB124" s="217" t="s">
        <v>477</v>
      </c>
      <c r="AC124" s="218" t="s">
        <v>786</v>
      </c>
      <c r="AD124" s="218" t="s">
        <v>477</v>
      </c>
      <c r="AE124" s="218" t="s">
        <v>786</v>
      </c>
      <c r="AF124" s="218" t="s">
        <v>477</v>
      </c>
      <c r="AG124" s="218" t="s">
        <v>786</v>
      </c>
      <c r="AH124" s="219" t="s">
        <v>1033</v>
      </c>
      <c r="AI124" s="220" t="s">
        <v>13375</v>
      </c>
      <c r="AJ124" s="220" t="s">
        <v>14152</v>
      </c>
      <c r="AK124" s="219" t="s">
        <v>1033</v>
      </c>
      <c r="AL124" s="221" t="s">
        <v>12894</v>
      </c>
      <c r="AM124" s="222" t="s">
        <v>13346</v>
      </c>
      <c r="AN124" s="41">
        <v>100</v>
      </c>
      <c r="AO124" s="41">
        <v>133.19999999999999</v>
      </c>
      <c r="AP124" s="41">
        <v>35</v>
      </c>
      <c r="AQ124" s="41">
        <v>0</v>
      </c>
      <c r="AR124" s="41">
        <f>INDEX(lad_payment_mff[Non-specialised payment MFF],MATCH(AB124,lad_payment_mff[LAD21],0))</f>
        <v>1.0098636914720054</v>
      </c>
      <c r="AS124" s="41">
        <f>INDEX(lad_payment_mff[Specialised payment MFF],MATCH(AB124,lad_payment_mff[LAD21],0))</f>
        <v>1.016145743613218</v>
      </c>
      <c r="AT124" s="41">
        <v>0.96100496181371553</v>
      </c>
      <c r="AU124" s="185"/>
      <c r="AV124" s="185"/>
      <c r="AW124" s="185"/>
      <c r="AX124" s="185"/>
      <c r="AY124" s="187"/>
      <c r="BB124" s="223"/>
      <c r="BC124" s="223"/>
      <c r="BD124" s="223"/>
      <c r="BE124" s="224"/>
      <c r="BF124" s="225"/>
      <c r="BG124" s="225"/>
      <c r="BH124" s="225"/>
      <c r="BI124" s="226"/>
      <c r="BJ124" s="187"/>
      <c r="BK124" s="187"/>
      <c r="BL124" s="227"/>
      <c r="BZ124" s="228">
        <f t="shared" si="3"/>
        <v>0.96100496181371553</v>
      </c>
      <c r="CA124" s="218">
        <v>119</v>
      </c>
      <c r="CB124" s="228">
        <f t="shared" si="4"/>
        <v>0.99855734254881034</v>
      </c>
      <c r="CC124" s="218"/>
      <c r="CD124" s="229" t="s">
        <v>14027</v>
      </c>
      <c r="CE124" s="230" t="s">
        <v>14076</v>
      </c>
      <c r="CF124" s="231" t="str">
        <f t="shared" si="5"/>
        <v>Dn</v>
      </c>
    </row>
    <row r="125" spans="2:84" x14ac:dyDescent="0.2">
      <c r="AB125" s="217" t="s">
        <v>390</v>
      </c>
      <c r="AC125" s="218" t="s">
        <v>699</v>
      </c>
      <c r="AD125" s="218" t="s">
        <v>390</v>
      </c>
      <c r="AE125" s="218" t="s">
        <v>699</v>
      </c>
      <c r="AF125" s="218" t="s">
        <v>14109</v>
      </c>
      <c r="AG125" s="218" t="s">
        <v>14110</v>
      </c>
      <c r="AH125" s="219" t="s">
        <v>966</v>
      </c>
      <c r="AI125" s="220" t="s">
        <v>13431</v>
      </c>
      <c r="AJ125" s="220" t="s">
        <v>13432</v>
      </c>
      <c r="AK125" s="219" t="s">
        <v>13417</v>
      </c>
      <c r="AL125" s="221" t="s">
        <v>12904</v>
      </c>
      <c r="AM125" s="222" t="s">
        <v>13338</v>
      </c>
      <c r="AN125" s="41">
        <v>100</v>
      </c>
      <c r="AO125" s="41">
        <v>130.69999999999999</v>
      </c>
      <c r="AP125" s="41">
        <v>34.299999999999997</v>
      </c>
      <c r="AQ125" s="41">
        <v>0</v>
      </c>
      <c r="AR125" s="41">
        <f>INDEX(lad_payment_mff[Non-specialised payment MFF],MATCH(AB125,lad_payment_mff[LAD21],0))</f>
        <v>1.0315706368182704</v>
      </c>
      <c r="AS125" s="41">
        <f>INDEX(lad_payment_mff[Specialised payment MFF],MATCH(AB125,lad_payment_mff[LAD21],0))</f>
        <v>1.0736472402649824</v>
      </c>
      <c r="AT125" s="41">
        <v>1.009879276774436</v>
      </c>
      <c r="AU125" s="185"/>
      <c r="AV125" s="185"/>
      <c r="AW125" s="185"/>
      <c r="AX125" s="185"/>
      <c r="AY125" s="187"/>
      <c r="BB125" s="223"/>
      <c r="BC125" s="223"/>
      <c r="BD125" s="223"/>
      <c r="BE125" s="224"/>
      <c r="BF125" s="225"/>
      <c r="BG125" s="225"/>
      <c r="BH125" s="225"/>
      <c r="BI125" s="226"/>
      <c r="BJ125" s="187"/>
      <c r="BK125" s="187"/>
      <c r="BL125" s="227"/>
      <c r="BZ125" s="228">
        <f t="shared" si="3"/>
        <v>1.009879276774436</v>
      </c>
      <c r="CA125" s="218">
        <v>120</v>
      </c>
      <c r="CB125" s="228">
        <f t="shared" si="4"/>
        <v>0.99855734254881034</v>
      </c>
      <c r="CC125" s="218"/>
      <c r="CD125" s="229" t="s">
        <v>14025</v>
      </c>
      <c r="CE125" s="230" t="s">
        <v>14041</v>
      </c>
      <c r="CF125" s="231" t="str">
        <f t="shared" si="5"/>
        <v>Yt</v>
      </c>
    </row>
    <row r="126" spans="2:84" x14ac:dyDescent="0.2">
      <c r="AB126" s="217" t="s">
        <v>362</v>
      </c>
      <c r="AC126" s="218" t="s">
        <v>671</v>
      </c>
      <c r="AD126" s="218" t="s">
        <v>362</v>
      </c>
      <c r="AE126" s="218" t="s">
        <v>671</v>
      </c>
      <c r="AF126" s="218" t="s">
        <v>14051</v>
      </c>
      <c r="AG126" s="218" t="s">
        <v>14052</v>
      </c>
      <c r="AH126" s="219" t="s">
        <v>939</v>
      </c>
      <c r="AI126" s="220" t="s">
        <v>13424</v>
      </c>
      <c r="AJ126" s="220" t="s">
        <v>14180</v>
      </c>
      <c r="AK126" s="219" t="s">
        <v>939</v>
      </c>
      <c r="AL126" s="221" t="s">
        <v>12904</v>
      </c>
      <c r="AM126" s="222" t="s">
        <v>13338</v>
      </c>
      <c r="AN126" s="41">
        <v>100</v>
      </c>
      <c r="AO126" s="41">
        <v>95.2</v>
      </c>
      <c r="AP126" s="41">
        <v>21.8</v>
      </c>
      <c r="AQ126" s="41">
        <v>0</v>
      </c>
      <c r="AR126" s="41">
        <f>INDEX(lad_payment_mff[Non-specialised payment MFF],MATCH(AB126,lad_payment_mff[LAD21],0))</f>
        <v>1.044468472954581</v>
      </c>
      <c r="AS126" s="41">
        <f>INDEX(lad_payment_mff[Specialised payment MFF],MATCH(AB126,lad_payment_mff[LAD21],0))</f>
        <v>1.0565134624346191</v>
      </c>
      <c r="AT126" s="41">
        <v>0.99855734254881034</v>
      </c>
      <c r="AU126" s="185"/>
      <c r="AV126" s="185"/>
      <c r="AW126" s="185"/>
      <c r="AX126" s="185"/>
      <c r="AY126" s="187"/>
      <c r="BB126" s="223"/>
      <c r="BC126" s="223"/>
      <c r="BD126" s="223"/>
      <c r="BE126" s="224"/>
      <c r="BF126" s="225"/>
      <c r="BG126" s="225"/>
      <c r="BH126" s="225"/>
      <c r="BI126" s="226"/>
      <c r="BJ126" s="187"/>
      <c r="BK126" s="187"/>
      <c r="BL126" s="227"/>
      <c r="BZ126" s="228">
        <f t="shared" si="3"/>
        <v>0.99855734254881034</v>
      </c>
      <c r="CA126" s="218">
        <v>121</v>
      </c>
      <c r="CB126" s="228">
        <f t="shared" si="4"/>
        <v>0.99855734254881034</v>
      </c>
      <c r="CC126" s="218"/>
      <c r="CD126" s="229" t="s">
        <v>14025</v>
      </c>
      <c r="CE126" s="230" t="s">
        <v>14032</v>
      </c>
      <c r="CF126" s="231" t="str">
        <f t="shared" si="5"/>
        <v>Ym</v>
      </c>
    </row>
    <row r="127" spans="2:84" x14ac:dyDescent="0.2">
      <c r="AB127" s="217" t="s">
        <v>186</v>
      </c>
      <c r="AC127" s="218" t="s">
        <v>495</v>
      </c>
      <c r="AD127" s="218" t="s">
        <v>186</v>
      </c>
      <c r="AE127" s="218" t="s">
        <v>495</v>
      </c>
      <c r="AF127" s="218" t="s">
        <v>186</v>
      </c>
      <c r="AG127" s="218" t="s">
        <v>495</v>
      </c>
      <c r="AH127" s="219" t="s">
        <v>947</v>
      </c>
      <c r="AI127" s="220" t="s">
        <v>13406</v>
      </c>
      <c r="AJ127" s="220" t="s">
        <v>14173</v>
      </c>
      <c r="AK127" s="219" t="s">
        <v>947</v>
      </c>
      <c r="AL127" s="221" t="s">
        <v>12902</v>
      </c>
      <c r="AM127" s="222" t="s">
        <v>12903</v>
      </c>
      <c r="AN127" s="41">
        <v>100</v>
      </c>
      <c r="AO127" s="41">
        <v>93.8</v>
      </c>
      <c r="AP127" s="41">
        <v>16.8</v>
      </c>
      <c r="AQ127" s="41">
        <v>0</v>
      </c>
      <c r="AR127" s="41">
        <f>INDEX(lad_payment_mff[Non-specialised payment MFF],MATCH(AB127,lad_payment_mff[LAD21],0))</f>
        <v>1.1438469149836896</v>
      </c>
      <c r="AS127" s="41">
        <f>INDEX(lad_payment_mff[Specialised payment MFF],MATCH(AB127,lad_payment_mff[LAD21],0))</f>
        <v>1.1555904210590884</v>
      </c>
      <c r="AT127" s="41">
        <v>1.0858288808087446</v>
      </c>
      <c r="AU127" s="185"/>
      <c r="AV127" s="185"/>
      <c r="AW127" s="185"/>
      <c r="AX127" s="185"/>
      <c r="AY127" s="187"/>
      <c r="BB127" s="223"/>
      <c r="BC127" s="223"/>
      <c r="BD127" s="223"/>
      <c r="BE127" s="224"/>
      <c r="BF127" s="225"/>
      <c r="BG127" s="225"/>
      <c r="BH127" s="225"/>
      <c r="BI127" s="226"/>
      <c r="BJ127" s="187"/>
      <c r="BK127" s="187"/>
      <c r="BL127" s="227"/>
      <c r="BZ127" s="228">
        <f t="shared" si="3"/>
        <v>1.0858288808087446</v>
      </c>
      <c r="CA127" s="218">
        <v>122</v>
      </c>
      <c r="CB127" s="228">
        <f t="shared" si="4"/>
        <v>0.99855734254881034</v>
      </c>
      <c r="CC127" s="218"/>
      <c r="CD127" s="229" t="s">
        <v>14064</v>
      </c>
      <c r="CE127" s="230" t="s">
        <v>14036</v>
      </c>
      <c r="CF127" s="231" t="str">
        <f t="shared" si="5"/>
        <v>Tu</v>
      </c>
    </row>
    <row r="128" spans="2:84" x14ac:dyDescent="0.2">
      <c r="AB128" s="217" t="s">
        <v>459</v>
      </c>
      <c r="AC128" s="218" t="s">
        <v>768</v>
      </c>
      <c r="AD128" s="218" t="s">
        <v>459</v>
      </c>
      <c r="AE128" s="218" t="s">
        <v>768</v>
      </c>
      <c r="AF128" s="218" t="s">
        <v>459</v>
      </c>
      <c r="AG128" s="218" t="s">
        <v>768</v>
      </c>
      <c r="AH128" s="219" t="s">
        <v>1002</v>
      </c>
      <c r="AI128" s="220" t="s">
        <v>13386</v>
      </c>
      <c r="AJ128" s="220" t="s">
        <v>14161</v>
      </c>
      <c r="AK128" s="219" t="s">
        <v>1002</v>
      </c>
      <c r="AL128" s="221" t="s">
        <v>12898</v>
      </c>
      <c r="AM128" s="222" t="s">
        <v>12899</v>
      </c>
      <c r="AN128" s="41">
        <v>100</v>
      </c>
      <c r="AO128" s="41">
        <v>89.8</v>
      </c>
      <c r="AP128" s="41">
        <v>18.899999999999999</v>
      </c>
      <c r="AQ128" s="41">
        <v>0</v>
      </c>
      <c r="AR128" s="41">
        <f>INDEX(lad_payment_mff[Non-specialised payment MFF],MATCH(AB128,lad_payment_mff[LAD21],0))</f>
        <v>1.0126439493836272</v>
      </c>
      <c r="AS128" s="41">
        <f>INDEX(lad_payment_mff[Specialised payment MFF],MATCH(AB128,lad_payment_mff[LAD21],0))</f>
        <v>1.0462728292850938</v>
      </c>
      <c r="AT128" s="41">
        <v>0.96680172859239544</v>
      </c>
      <c r="AU128" s="185"/>
      <c r="AV128" s="185"/>
      <c r="AW128" s="185"/>
      <c r="AX128" s="185"/>
      <c r="AY128" s="187"/>
      <c r="BB128" s="223"/>
      <c r="BC128" s="223"/>
      <c r="BD128" s="223"/>
      <c r="BE128" s="224"/>
      <c r="BF128" s="225"/>
      <c r="BG128" s="225"/>
      <c r="BH128" s="225"/>
      <c r="BI128" s="226"/>
      <c r="BJ128" s="187"/>
      <c r="BK128" s="187"/>
      <c r="BL128" s="227"/>
      <c r="BZ128" s="228">
        <f t="shared" si="3"/>
        <v>0.96680172859239544</v>
      </c>
      <c r="CA128" s="218">
        <v>123</v>
      </c>
      <c r="CB128" s="228">
        <f t="shared" si="4"/>
        <v>0.99855734254881034</v>
      </c>
      <c r="CC128" s="218"/>
      <c r="CD128" s="229" t="s">
        <v>14040</v>
      </c>
      <c r="CE128" s="230" t="s">
        <v>14063</v>
      </c>
      <c r="CF128" s="231" t="str">
        <f t="shared" si="5"/>
        <v>Ph</v>
      </c>
    </row>
    <row r="129" spans="28:84" x14ac:dyDescent="0.2">
      <c r="AB129" s="217" t="s">
        <v>355</v>
      </c>
      <c r="AC129" s="218" t="s">
        <v>664</v>
      </c>
      <c r="AD129" s="218" t="s">
        <v>355</v>
      </c>
      <c r="AE129" s="218" t="s">
        <v>664</v>
      </c>
      <c r="AF129" s="218" t="s">
        <v>14085</v>
      </c>
      <c r="AG129" s="218" t="s">
        <v>14086</v>
      </c>
      <c r="AH129" s="219" t="s">
        <v>937</v>
      </c>
      <c r="AI129" s="220" t="s">
        <v>13401</v>
      </c>
      <c r="AJ129" s="220" t="s">
        <v>14170</v>
      </c>
      <c r="AK129" s="219" t="s">
        <v>13395</v>
      </c>
      <c r="AL129" s="221" t="s">
        <v>12900</v>
      </c>
      <c r="AM129" s="222" t="s">
        <v>13340</v>
      </c>
      <c r="AN129" s="41">
        <v>100</v>
      </c>
      <c r="AO129" s="41">
        <v>89.2</v>
      </c>
      <c r="AP129" s="41">
        <v>13.9</v>
      </c>
      <c r="AQ129" s="41">
        <v>0</v>
      </c>
      <c r="AR129" s="41">
        <f>INDEX(lad_payment_mff[Non-specialised payment MFF],MATCH(AB129,lad_payment_mff[LAD21],0))</f>
        <v>1.1321709591018505</v>
      </c>
      <c r="AS129" s="41">
        <f>INDEX(lad_payment_mff[Specialised payment MFF],MATCH(AB129,lad_payment_mff[LAD21],0))</f>
        <v>1.1653286315962892</v>
      </c>
      <c r="AT129" s="41">
        <v>1.0186896053225076</v>
      </c>
      <c r="AU129" s="185"/>
      <c r="AV129" s="185"/>
      <c r="AW129" s="185"/>
      <c r="AX129" s="185"/>
      <c r="AY129" s="187"/>
      <c r="BB129" s="223"/>
      <c r="BC129" s="223"/>
      <c r="BD129" s="223"/>
      <c r="BE129" s="224"/>
      <c r="BF129" s="225"/>
      <c r="BG129" s="225"/>
      <c r="BH129" s="225"/>
      <c r="BI129" s="226"/>
      <c r="BJ129" s="187"/>
      <c r="BK129" s="187"/>
      <c r="BL129" s="227"/>
      <c r="BZ129" s="228">
        <f t="shared" si="3"/>
        <v>1.0186896053225076</v>
      </c>
      <c r="CA129" s="218">
        <v>124</v>
      </c>
      <c r="CB129" s="228">
        <f t="shared" si="4"/>
        <v>0.99855734254881034</v>
      </c>
      <c r="CC129" s="218"/>
      <c r="CD129" s="229" t="s">
        <v>14059</v>
      </c>
      <c r="CE129" s="230" t="s">
        <v>14026</v>
      </c>
      <c r="CF129" s="231" t="str">
        <f t="shared" si="5"/>
        <v>Qo</v>
      </c>
    </row>
    <row r="130" spans="28:84" x14ac:dyDescent="0.2">
      <c r="AB130" s="217" t="s">
        <v>402</v>
      </c>
      <c r="AC130" s="218" t="s">
        <v>711</v>
      </c>
      <c r="AD130" s="218" t="s">
        <v>402</v>
      </c>
      <c r="AE130" s="218" t="s">
        <v>711</v>
      </c>
      <c r="AF130" s="218" t="s">
        <v>14020</v>
      </c>
      <c r="AG130" s="218" t="s">
        <v>14021</v>
      </c>
      <c r="AH130" s="219" t="s">
        <v>975</v>
      </c>
      <c r="AI130" s="220" t="s">
        <v>13385</v>
      </c>
      <c r="AJ130" s="220" t="s">
        <v>14160</v>
      </c>
      <c r="AK130" s="219" t="s">
        <v>975</v>
      </c>
      <c r="AL130" s="221" t="s">
        <v>12898</v>
      </c>
      <c r="AM130" s="222" t="s">
        <v>12899</v>
      </c>
      <c r="AN130" s="41">
        <v>100</v>
      </c>
      <c r="AO130" s="41">
        <v>94.6</v>
      </c>
      <c r="AP130" s="41">
        <v>15.6</v>
      </c>
      <c r="AQ130" s="41">
        <v>0</v>
      </c>
      <c r="AR130" s="41">
        <f>INDEX(lad_payment_mff[Non-specialised payment MFF],MATCH(AB130,lad_payment_mff[LAD21],0))</f>
        <v>1.0375144582609639</v>
      </c>
      <c r="AS130" s="41">
        <f>INDEX(lad_payment_mff[Specialised payment MFF],MATCH(AB130,lad_payment_mff[LAD21],0))</f>
        <v>1.0401480404713643</v>
      </c>
      <c r="AT130" s="41">
        <v>0.97069297391100784</v>
      </c>
      <c r="AU130" s="185"/>
      <c r="AV130" s="185"/>
      <c r="AW130" s="185"/>
      <c r="AX130" s="185"/>
      <c r="AY130" s="187"/>
      <c r="BB130" s="223"/>
      <c r="BC130" s="223"/>
      <c r="BD130" s="223"/>
      <c r="BE130" s="224"/>
      <c r="BF130" s="225"/>
      <c r="BG130" s="225"/>
      <c r="BH130" s="225"/>
      <c r="BI130" s="226"/>
      <c r="BJ130" s="187"/>
      <c r="BK130" s="187"/>
      <c r="BL130" s="227"/>
      <c r="BZ130" s="228">
        <f t="shared" si="3"/>
        <v>0.97069297391100784</v>
      </c>
      <c r="CA130" s="218">
        <v>125</v>
      </c>
      <c r="CB130" s="228">
        <f t="shared" si="4"/>
        <v>0.99855734254881034</v>
      </c>
      <c r="CC130" s="218"/>
      <c r="CD130" s="229" t="s">
        <v>14046</v>
      </c>
      <c r="CE130" s="230" t="s">
        <v>14062</v>
      </c>
      <c r="CF130" s="231" t="str">
        <f t="shared" si="5"/>
        <v>Il</v>
      </c>
    </row>
    <row r="131" spans="28:84" x14ac:dyDescent="0.2">
      <c r="AB131" s="217" t="s">
        <v>185</v>
      </c>
      <c r="AC131" s="218" t="s">
        <v>494</v>
      </c>
      <c r="AD131" s="218" t="s">
        <v>185</v>
      </c>
      <c r="AE131" s="218" t="s">
        <v>494</v>
      </c>
      <c r="AF131" s="218" t="s">
        <v>185</v>
      </c>
      <c r="AG131" s="218" t="s">
        <v>494</v>
      </c>
      <c r="AH131" s="219" t="s">
        <v>952</v>
      </c>
      <c r="AI131" s="220" t="s">
        <v>13415</v>
      </c>
      <c r="AJ131" s="220" t="s">
        <v>14181</v>
      </c>
      <c r="AK131" s="219" t="s">
        <v>13405</v>
      </c>
      <c r="AL131" s="221" t="s">
        <v>12902</v>
      </c>
      <c r="AM131" s="222" t="s">
        <v>12903</v>
      </c>
      <c r="AN131" s="41">
        <v>100</v>
      </c>
      <c r="AO131" s="41">
        <v>95</v>
      </c>
      <c r="AP131" s="41">
        <v>18.2</v>
      </c>
      <c r="AQ131" s="41">
        <v>0</v>
      </c>
      <c r="AR131" s="41">
        <f>INDEX(lad_payment_mff[Non-specialised payment MFF],MATCH(AB131,lad_payment_mff[LAD21],0))</f>
        <v>1.1318617289221282</v>
      </c>
      <c r="AS131" s="41">
        <f>INDEX(lad_payment_mff[Specialised payment MFF],MATCH(AB131,lad_payment_mff[LAD21],0))</f>
        <v>1.1582566004119419</v>
      </c>
      <c r="AT131" s="41">
        <v>1.0880089204719068</v>
      </c>
      <c r="AU131" s="185"/>
      <c r="AV131" s="185"/>
      <c r="AW131" s="185"/>
      <c r="AX131" s="185"/>
      <c r="AY131" s="187"/>
      <c r="BB131" s="223"/>
      <c r="BC131" s="223"/>
      <c r="BD131" s="223"/>
      <c r="BE131" s="224"/>
      <c r="BF131" s="225"/>
      <c r="BG131" s="225"/>
      <c r="BH131" s="225"/>
      <c r="BI131" s="226"/>
      <c r="BJ131" s="187"/>
      <c r="BK131" s="187"/>
      <c r="BL131" s="227"/>
      <c r="BZ131" s="228">
        <f t="shared" si="3"/>
        <v>1.0880089204719068</v>
      </c>
      <c r="CA131" s="218">
        <v>126</v>
      </c>
      <c r="CB131" s="228">
        <f t="shared" si="4"/>
        <v>0.99855734254881034</v>
      </c>
      <c r="CC131" s="218"/>
      <c r="CD131" s="229" t="s">
        <v>14043</v>
      </c>
      <c r="CE131" s="230" t="s">
        <v>14032</v>
      </c>
      <c r="CF131" s="231" t="str">
        <f t="shared" si="5"/>
        <v>Sm</v>
      </c>
    </row>
    <row r="132" spans="28:84" x14ac:dyDescent="0.2">
      <c r="AB132" s="217" t="s">
        <v>324</v>
      </c>
      <c r="AC132" s="218" t="s">
        <v>633</v>
      </c>
      <c r="AD132" s="218" t="s">
        <v>324</v>
      </c>
      <c r="AE132" s="218" t="s">
        <v>633</v>
      </c>
      <c r="AF132" s="218" t="s">
        <v>14060</v>
      </c>
      <c r="AG132" s="218" t="s">
        <v>14061</v>
      </c>
      <c r="AH132" s="219" t="s">
        <v>979</v>
      </c>
      <c r="AI132" s="220" t="s">
        <v>13387</v>
      </c>
      <c r="AJ132" s="220" t="s">
        <v>14162</v>
      </c>
      <c r="AK132" s="219" t="s">
        <v>979</v>
      </c>
      <c r="AL132" s="221" t="s">
        <v>12898</v>
      </c>
      <c r="AM132" s="222" t="s">
        <v>12899</v>
      </c>
      <c r="AN132" s="41">
        <v>100</v>
      </c>
      <c r="AO132" s="41">
        <v>88.6</v>
      </c>
      <c r="AP132" s="41">
        <v>13.5</v>
      </c>
      <c r="AQ132" s="41">
        <v>0</v>
      </c>
      <c r="AR132" s="41">
        <f>INDEX(lad_payment_mff[Non-specialised payment MFF],MATCH(AB132,lad_payment_mff[LAD21],0))</f>
        <v>1.0364957831944557</v>
      </c>
      <c r="AS132" s="41">
        <f>INDEX(lad_payment_mff[Specialised payment MFF],MATCH(AB132,lad_payment_mff[LAD21],0))</f>
        <v>1.04615795090562</v>
      </c>
      <c r="AT132" s="41">
        <v>0.97135134762669384</v>
      </c>
      <c r="AU132" s="185"/>
      <c r="AV132" s="185"/>
      <c r="AW132" s="185"/>
      <c r="AX132" s="185"/>
      <c r="AY132" s="187"/>
      <c r="BB132" s="223"/>
      <c r="BC132" s="223"/>
      <c r="BD132" s="223"/>
      <c r="BE132" s="224"/>
      <c r="BF132" s="225"/>
      <c r="BG132" s="225"/>
      <c r="BH132" s="225"/>
      <c r="BI132" s="226"/>
      <c r="BJ132" s="187"/>
      <c r="BK132" s="187"/>
      <c r="BL132" s="227"/>
      <c r="BZ132" s="228">
        <f t="shared" si="3"/>
        <v>0.97135134762669384</v>
      </c>
      <c r="CA132" s="218">
        <v>127</v>
      </c>
      <c r="CB132" s="228">
        <f t="shared" si="4"/>
        <v>0.99855734254881034</v>
      </c>
      <c r="CC132" s="218"/>
      <c r="CD132" s="229" t="s">
        <v>14054</v>
      </c>
      <c r="CE132" s="230" t="s">
        <v>14032</v>
      </c>
      <c r="CF132" s="231" t="str">
        <f t="shared" si="5"/>
        <v>Mm</v>
      </c>
    </row>
    <row r="133" spans="28:84" x14ac:dyDescent="0.2">
      <c r="AB133" s="217" t="s">
        <v>253</v>
      </c>
      <c r="AC133" s="218" t="s">
        <v>562</v>
      </c>
      <c r="AD133" s="218" t="s">
        <v>253</v>
      </c>
      <c r="AE133" s="218" t="s">
        <v>562</v>
      </c>
      <c r="AF133" s="218" t="s">
        <v>14012</v>
      </c>
      <c r="AG133" s="218" t="s">
        <v>14013</v>
      </c>
      <c r="AH133" s="219" t="s">
        <v>966</v>
      </c>
      <c r="AI133" s="220" t="s">
        <v>13431</v>
      </c>
      <c r="AJ133" s="220" t="s">
        <v>13432</v>
      </c>
      <c r="AK133" s="219" t="s">
        <v>13417</v>
      </c>
      <c r="AL133" s="221" t="s">
        <v>12904</v>
      </c>
      <c r="AM133" s="222" t="s">
        <v>13338</v>
      </c>
      <c r="AN133" s="41">
        <v>100</v>
      </c>
      <c r="AO133" s="41">
        <v>71</v>
      </c>
      <c r="AP133" s="41">
        <v>9.9</v>
      </c>
      <c r="AQ133" s="41">
        <v>0</v>
      </c>
      <c r="AR133" s="41">
        <f>INDEX(lad_payment_mff[Non-specialised payment MFF],MATCH(AB133,lad_payment_mff[LAD21],0))</f>
        <v>1.0682933496121358</v>
      </c>
      <c r="AS133" s="41">
        <f>INDEX(lad_payment_mff[Specialised payment MFF],MATCH(AB133,lad_payment_mff[LAD21],0))</f>
        <v>1.0895307703313442</v>
      </c>
      <c r="AT133" s="41">
        <v>1.009879276774436</v>
      </c>
      <c r="AU133" s="185"/>
      <c r="AV133" s="185"/>
      <c r="AW133" s="185"/>
      <c r="AX133" s="185"/>
      <c r="AY133" s="187"/>
      <c r="BB133" s="223"/>
      <c r="BC133" s="223"/>
      <c r="BD133" s="223"/>
      <c r="BE133" s="224"/>
      <c r="BF133" s="225"/>
      <c r="BG133" s="225"/>
      <c r="BH133" s="225"/>
      <c r="BI133" s="226"/>
      <c r="BJ133" s="187"/>
      <c r="BK133" s="187"/>
      <c r="BL133" s="227"/>
      <c r="BZ133" s="228">
        <f t="shared" si="3"/>
        <v>1.009879276774436</v>
      </c>
      <c r="CA133" s="218">
        <v>128</v>
      </c>
      <c r="CB133" s="228">
        <f t="shared" si="4"/>
        <v>0.99855734254881034</v>
      </c>
      <c r="CC133" s="218"/>
      <c r="CD133" s="229" t="s">
        <v>14025</v>
      </c>
      <c r="CE133" s="230" t="s">
        <v>14068</v>
      </c>
      <c r="CF133" s="231" t="str">
        <f t="shared" si="5"/>
        <v>Yq</v>
      </c>
    </row>
    <row r="134" spans="28:84" x14ac:dyDescent="0.2">
      <c r="AB134" s="217" t="s">
        <v>184</v>
      </c>
      <c r="AC134" s="218" t="s">
        <v>493</v>
      </c>
      <c r="AD134" s="218" t="s">
        <v>184</v>
      </c>
      <c r="AE134" s="218" t="s">
        <v>493</v>
      </c>
      <c r="AF134" s="218" t="s">
        <v>184</v>
      </c>
      <c r="AG134" s="218" t="s">
        <v>493</v>
      </c>
      <c r="AH134" s="219" t="s">
        <v>952</v>
      </c>
      <c r="AI134" s="220" t="s">
        <v>13415</v>
      </c>
      <c r="AJ134" s="220" t="s">
        <v>14181</v>
      </c>
      <c r="AK134" s="219" t="s">
        <v>13405</v>
      </c>
      <c r="AL134" s="221" t="s">
        <v>12902</v>
      </c>
      <c r="AM134" s="222" t="s">
        <v>12903</v>
      </c>
      <c r="AN134" s="41">
        <v>100</v>
      </c>
      <c r="AO134" s="41">
        <v>95</v>
      </c>
      <c r="AP134" s="41">
        <v>21.5</v>
      </c>
      <c r="AQ134" s="41">
        <v>0</v>
      </c>
      <c r="AR134" s="41">
        <f>INDEX(lad_payment_mff[Non-specialised payment MFF],MATCH(AB134,lad_payment_mff[LAD21],0))</f>
        <v>1.1591423266263006</v>
      </c>
      <c r="AS134" s="41">
        <f>INDEX(lad_payment_mff[Specialised payment MFF],MATCH(AB134,lad_payment_mff[LAD21],0))</f>
        <v>1.1632131766134461</v>
      </c>
      <c r="AT134" s="41">
        <v>1.0880089204719068</v>
      </c>
      <c r="AU134" s="185"/>
      <c r="AV134" s="185"/>
      <c r="AW134" s="185"/>
      <c r="AX134" s="185"/>
      <c r="AY134" s="187"/>
      <c r="BB134" s="223"/>
      <c r="BC134" s="223"/>
      <c r="BD134" s="223"/>
      <c r="BE134" s="224"/>
      <c r="BF134" s="225"/>
      <c r="BG134" s="225"/>
      <c r="BH134" s="225"/>
      <c r="BI134" s="226"/>
      <c r="BJ134" s="187"/>
      <c r="BK134" s="187"/>
      <c r="BL134" s="227"/>
      <c r="BZ134" s="228">
        <f t="shared" ref="BZ134:BZ197" si="6">INDEX($AB:$BY,MATCH($AB134,$AB:$AB,0),MATCH($B$4,$AB$4:$BY$4,0))</f>
        <v>1.0880089204719068</v>
      </c>
      <c r="CA134" s="218">
        <v>129</v>
      </c>
      <c r="CB134" s="228">
        <f t="shared" ref="CB134:CB197" si="7">LARGE($BZ$6:$BZ$314,CA134)</f>
        <v>0.99855734254881034</v>
      </c>
      <c r="CC134" s="218"/>
      <c r="CD134" s="229" t="s">
        <v>14064</v>
      </c>
      <c r="CE134" s="230" t="s">
        <v>14076</v>
      </c>
      <c r="CF134" s="231" t="str">
        <f t="shared" ref="CF134:CF197" si="8">CD134&amp;CE134</f>
        <v>Tn</v>
      </c>
    </row>
    <row r="135" spans="28:84" x14ac:dyDescent="0.2">
      <c r="AB135" s="217" t="s">
        <v>415</v>
      </c>
      <c r="AC135" s="218" t="s">
        <v>724</v>
      </c>
      <c r="AD135" s="218" t="s">
        <v>415</v>
      </c>
      <c r="AE135" s="218" t="s">
        <v>724</v>
      </c>
      <c r="AF135" s="218" t="s">
        <v>14089</v>
      </c>
      <c r="AG135" s="218" t="s">
        <v>14090</v>
      </c>
      <c r="AH135" s="219" t="s">
        <v>1078</v>
      </c>
      <c r="AI135" s="220" t="s">
        <v>13397</v>
      </c>
      <c r="AJ135" s="220" t="s">
        <v>14169</v>
      </c>
      <c r="AK135" s="219" t="s">
        <v>13395</v>
      </c>
      <c r="AL135" s="221" t="s">
        <v>12900</v>
      </c>
      <c r="AM135" s="222" t="s">
        <v>13340</v>
      </c>
      <c r="AN135" s="41">
        <v>100</v>
      </c>
      <c r="AO135" s="41">
        <v>80.400000000000006</v>
      </c>
      <c r="AP135" s="41">
        <v>12.6</v>
      </c>
      <c r="AQ135" s="41">
        <v>0</v>
      </c>
      <c r="AR135" s="41">
        <f>INDEX(lad_payment_mff[Non-specialised payment MFF],MATCH(AB135,lad_payment_mff[LAD21],0))</f>
        <v>1.0431349024998129</v>
      </c>
      <c r="AS135" s="41">
        <f>INDEX(lad_payment_mff[Specialised payment MFF],MATCH(AB135,lad_payment_mff[LAD21],0))</f>
        <v>1.0854245220535286</v>
      </c>
      <c r="AT135" s="41">
        <v>1.0186896053225076</v>
      </c>
      <c r="AU135" s="185"/>
      <c r="AV135" s="185"/>
      <c r="AW135" s="185"/>
      <c r="AX135" s="185"/>
      <c r="AY135" s="187"/>
      <c r="BB135" s="223"/>
      <c r="BC135" s="223"/>
      <c r="BD135" s="223"/>
      <c r="BE135" s="224"/>
      <c r="BF135" s="225"/>
      <c r="BG135" s="225"/>
      <c r="BH135" s="225"/>
      <c r="BI135" s="226"/>
      <c r="BJ135" s="187"/>
      <c r="BK135" s="187"/>
      <c r="BL135" s="227"/>
      <c r="BZ135" s="228">
        <f t="shared" si="6"/>
        <v>1.0186896053225076</v>
      </c>
      <c r="CA135" s="218">
        <v>130</v>
      </c>
      <c r="CB135" s="228">
        <f t="shared" si="7"/>
        <v>0.99855734254881034</v>
      </c>
      <c r="CC135" s="218"/>
      <c r="CD135" s="229" t="s">
        <v>14054</v>
      </c>
      <c r="CE135" s="230" t="s">
        <v>14068</v>
      </c>
      <c r="CF135" s="231" t="str">
        <f t="shared" si="8"/>
        <v>Mq</v>
      </c>
    </row>
    <row r="136" spans="28:84" x14ac:dyDescent="0.2">
      <c r="AB136" s="217" t="s">
        <v>336</v>
      </c>
      <c r="AC136" s="218" t="s">
        <v>645</v>
      </c>
      <c r="AD136" s="218" t="s">
        <v>336</v>
      </c>
      <c r="AE136" s="218" t="s">
        <v>645</v>
      </c>
      <c r="AF136" s="218" t="s">
        <v>14087</v>
      </c>
      <c r="AG136" s="218" t="s">
        <v>14088</v>
      </c>
      <c r="AH136" s="219" t="s">
        <v>971</v>
      </c>
      <c r="AI136" s="220" t="s">
        <v>13380</v>
      </c>
      <c r="AJ136" s="220" t="s">
        <v>14157</v>
      </c>
      <c r="AK136" s="219" t="s">
        <v>971</v>
      </c>
      <c r="AL136" s="221" t="s">
        <v>12896</v>
      </c>
      <c r="AM136" s="222" t="s">
        <v>13341</v>
      </c>
      <c r="AN136" s="41">
        <v>100</v>
      </c>
      <c r="AO136" s="41">
        <v>130.30000000000001</v>
      </c>
      <c r="AP136" s="41">
        <v>34.299999999999997</v>
      </c>
      <c r="AQ136" s="41">
        <v>0</v>
      </c>
      <c r="AR136" s="41">
        <f>INDEX(lad_payment_mff[Non-specialised payment MFF],MATCH(AB136,lad_payment_mff[LAD21],0))</f>
        <v>1.0223226644964829</v>
      </c>
      <c r="AS136" s="41">
        <f>INDEX(lad_payment_mff[Specialised payment MFF],MATCH(AB136,lad_payment_mff[LAD21],0))</f>
        <v>1.0252655777567128</v>
      </c>
      <c r="AT136" s="41">
        <v>0.96020134518884181</v>
      </c>
      <c r="AU136" s="185"/>
      <c r="AV136" s="185"/>
      <c r="AW136" s="185"/>
      <c r="AX136" s="185"/>
      <c r="AY136" s="187"/>
      <c r="BB136" s="223"/>
      <c r="BC136" s="223"/>
      <c r="BD136" s="223"/>
      <c r="BE136" s="224"/>
      <c r="BF136" s="225"/>
      <c r="BG136" s="225"/>
      <c r="BH136" s="225"/>
      <c r="BI136" s="226"/>
      <c r="BJ136" s="187"/>
      <c r="BK136" s="187"/>
      <c r="BL136" s="227"/>
      <c r="BZ136" s="228">
        <f t="shared" si="6"/>
        <v>0.96020134518884181</v>
      </c>
      <c r="CA136" s="218">
        <v>131</v>
      </c>
      <c r="CB136" s="228">
        <f t="shared" si="7"/>
        <v>0.99323440699426147</v>
      </c>
      <c r="CC136" s="218"/>
      <c r="CD136" s="229" t="s">
        <v>14042</v>
      </c>
      <c r="CE136" s="230" t="s">
        <v>14069</v>
      </c>
      <c r="CF136" s="231" t="str">
        <f t="shared" si="8"/>
        <v>Gi</v>
      </c>
    </row>
    <row r="137" spans="28:84" x14ac:dyDescent="0.2">
      <c r="AB137" s="217" t="s">
        <v>275</v>
      </c>
      <c r="AC137" s="218" t="s">
        <v>584</v>
      </c>
      <c r="AD137" s="218" t="s">
        <v>275</v>
      </c>
      <c r="AE137" s="218" t="s">
        <v>584</v>
      </c>
      <c r="AF137" s="218" t="s">
        <v>14038</v>
      </c>
      <c r="AG137" s="218" t="s">
        <v>14039</v>
      </c>
      <c r="AH137" s="219" t="s">
        <v>950</v>
      </c>
      <c r="AI137" s="220" t="s">
        <v>13408</v>
      </c>
      <c r="AJ137" s="220" t="s">
        <v>14176</v>
      </c>
      <c r="AK137" s="219" t="s">
        <v>13402</v>
      </c>
      <c r="AL137" s="221" t="s">
        <v>12900</v>
      </c>
      <c r="AM137" s="222" t="s">
        <v>13340</v>
      </c>
      <c r="AN137" s="41">
        <v>100</v>
      </c>
      <c r="AO137" s="41">
        <v>104.4</v>
      </c>
      <c r="AP137" s="41">
        <v>25.9</v>
      </c>
      <c r="AQ137" s="41">
        <v>0</v>
      </c>
      <c r="AR137" s="41">
        <f>INDEX(lad_payment_mff[Non-specialised payment MFF],MATCH(AB137,lad_payment_mff[LAD21],0))</f>
        <v>1.0353900551875661</v>
      </c>
      <c r="AS137" s="41">
        <f>INDEX(lad_payment_mff[Specialised payment MFF],MATCH(AB137,lad_payment_mff[LAD21],0))</f>
        <v>1.0978408936199295</v>
      </c>
      <c r="AT137" s="41">
        <v>0.96781310469859927</v>
      </c>
      <c r="AU137" s="185"/>
      <c r="AV137" s="185"/>
      <c r="AW137" s="185"/>
      <c r="AX137" s="185"/>
      <c r="AY137" s="187"/>
      <c r="BB137" s="223"/>
      <c r="BC137" s="223"/>
      <c r="BD137" s="223"/>
      <c r="BE137" s="224"/>
      <c r="BF137" s="225"/>
      <c r="BG137" s="225"/>
      <c r="BH137" s="225"/>
      <c r="BI137" s="226"/>
      <c r="BJ137" s="187"/>
      <c r="BK137" s="187"/>
      <c r="BL137" s="227"/>
      <c r="BZ137" s="228">
        <f t="shared" si="6"/>
        <v>0.96781310469859927</v>
      </c>
      <c r="CA137" s="218">
        <v>132</v>
      </c>
      <c r="CB137" s="228">
        <f t="shared" si="7"/>
        <v>0.99323440699426147</v>
      </c>
      <c r="CC137" s="218"/>
      <c r="CD137" s="229" t="s">
        <v>14057</v>
      </c>
      <c r="CE137" s="230" t="s">
        <v>14036</v>
      </c>
      <c r="CF137" s="231" t="str">
        <f t="shared" si="8"/>
        <v>Ou</v>
      </c>
    </row>
    <row r="138" spans="28:84" x14ac:dyDescent="0.2">
      <c r="AB138" s="217" t="s">
        <v>434</v>
      </c>
      <c r="AC138" s="218" t="s">
        <v>743</v>
      </c>
      <c r="AD138" s="218" t="s">
        <v>434</v>
      </c>
      <c r="AE138" s="218" t="s">
        <v>743</v>
      </c>
      <c r="AF138" s="218" t="s">
        <v>434</v>
      </c>
      <c r="AG138" s="218" t="s">
        <v>743</v>
      </c>
      <c r="AH138" s="219" t="s">
        <v>939</v>
      </c>
      <c r="AI138" s="220" t="s">
        <v>13424</v>
      </c>
      <c r="AJ138" s="220" t="s">
        <v>14180</v>
      </c>
      <c r="AK138" s="219" t="s">
        <v>939</v>
      </c>
      <c r="AL138" s="221" t="s">
        <v>12904</v>
      </c>
      <c r="AM138" s="222" t="s">
        <v>13338</v>
      </c>
      <c r="AN138" s="41">
        <v>100</v>
      </c>
      <c r="AO138" s="41">
        <v>95.2</v>
      </c>
      <c r="AP138" s="41">
        <v>23.3</v>
      </c>
      <c r="AQ138" s="41">
        <v>0</v>
      </c>
      <c r="AR138" s="41">
        <f>INDEX(lad_payment_mff[Non-specialised payment MFF],MATCH(AB138,lad_payment_mff[LAD21],0))</f>
        <v>1.0227196113496806</v>
      </c>
      <c r="AS138" s="41">
        <f>INDEX(lad_payment_mff[Specialised payment MFF],MATCH(AB138,lad_payment_mff[LAD21],0))</f>
        <v>1.0607797167450939</v>
      </c>
      <c r="AT138" s="41">
        <v>0.99855734254881034</v>
      </c>
      <c r="AU138" s="185"/>
      <c r="AV138" s="185"/>
      <c r="AW138" s="185"/>
      <c r="AX138" s="185"/>
      <c r="AY138" s="187"/>
      <c r="BB138" s="223"/>
      <c r="BC138" s="223"/>
      <c r="BD138" s="223"/>
      <c r="BE138" s="224"/>
      <c r="BF138" s="225"/>
      <c r="BG138" s="225"/>
      <c r="BH138" s="225"/>
      <c r="BI138" s="226"/>
      <c r="BJ138" s="187"/>
      <c r="BK138" s="187"/>
      <c r="BL138" s="227"/>
      <c r="BZ138" s="228">
        <f t="shared" si="6"/>
        <v>0.99855734254881034</v>
      </c>
      <c r="CA138" s="218">
        <v>133</v>
      </c>
      <c r="CB138" s="228">
        <f t="shared" si="7"/>
        <v>0.99323440699426147</v>
      </c>
      <c r="CC138" s="218"/>
      <c r="CD138" s="229" t="s">
        <v>14014</v>
      </c>
      <c r="CE138" s="230" t="s">
        <v>14048</v>
      </c>
      <c r="CF138" s="231" t="str">
        <f t="shared" si="8"/>
        <v>Zj</v>
      </c>
    </row>
    <row r="139" spans="28:84" x14ac:dyDescent="0.2">
      <c r="AB139" s="217" t="s">
        <v>428</v>
      </c>
      <c r="AC139" s="218" t="s">
        <v>737</v>
      </c>
      <c r="AD139" s="218" t="s">
        <v>428</v>
      </c>
      <c r="AE139" s="218" t="s">
        <v>737</v>
      </c>
      <c r="AF139" s="218" t="s">
        <v>428</v>
      </c>
      <c r="AG139" s="218" t="s">
        <v>737</v>
      </c>
      <c r="AH139" s="219" t="s">
        <v>1005</v>
      </c>
      <c r="AI139" s="220" t="s">
        <v>13425</v>
      </c>
      <c r="AJ139" s="220" t="s">
        <v>14188</v>
      </c>
      <c r="AK139" s="219" t="s">
        <v>1005</v>
      </c>
      <c r="AL139" s="221" t="s">
        <v>12906</v>
      </c>
      <c r="AM139" s="222" t="s">
        <v>13339</v>
      </c>
      <c r="AN139" s="41">
        <v>100</v>
      </c>
      <c r="AO139" s="41">
        <v>58.6</v>
      </c>
      <c r="AP139" s="41">
        <v>12</v>
      </c>
      <c r="AQ139" s="41">
        <v>0</v>
      </c>
      <c r="AR139" s="41">
        <f>INDEX(lad_payment_mff[Non-specialised payment MFF],MATCH(AB139,lad_payment_mff[LAD21],0))</f>
        <v>1.0202930823911354</v>
      </c>
      <c r="AS139" s="41">
        <f>INDEX(lad_payment_mff[Specialised payment MFF],MATCH(AB139,lad_payment_mff[LAD21],0))</f>
        <v>1.0132958453003962</v>
      </c>
      <c r="AT139" s="41">
        <v>0.95644340537757289</v>
      </c>
      <c r="AU139" s="185"/>
      <c r="AV139" s="185"/>
      <c r="AW139" s="185"/>
      <c r="AX139" s="185"/>
      <c r="AY139" s="187"/>
      <c r="BB139" s="223"/>
      <c r="BC139" s="223"/>
      <c r="BD139" s="223"/>
      <c r="BE139" s="224"/>
      <c r="BF139" s="225"/>
      <c r="BG139" s="225"/>
      <c r="BH139" s="225"/>
      <c r="BI139" s="226"/>
      <c r="BJ139" s="187"/>
      <c r="BK139" s="187"/>
      <c r="BL139" s="227"/>
      <c r="BZ139" s="228">
        <f t="shared" si="6"/>
        <v>0.95644340537757289</v>
      </c>
      <c r="CA139" s="218">
        <v>134</v>
      </c>
      <c r="CB139" s="228">
        <f t="shared" si="7"/>
        <v>0.98934527490296842</v>
      </c>
      <c r="CC139" s="218"/>
      <c r="CD139" s="229" t="s">
        <v>14014</v>
      </c>
      <c r="CE139" s="230" t="s">
        <v>14071</v>
      </c>
      <c r="CF139" s="231" t="str">
        <f t="shared" si="8"/>
        <v>Zb</v>
      </c>
    </row>
    <row r="140" spans="28:84" x14ac:dyDescent="0.2">
      <c r="AB140" s="217" t="s">
        <v>183</v>
      </c>
      <c r="AC140" s="218" t="s">
        <v>492</v>
      </c>
      <c r="AD140" s="218" t="s">
        <v>183</v>
      </c>
      <c r="AE140" s="218" t="s">
        <v>492</v>
      </c>
      <c r="AF140" s="218" t="s">
        <v>183</v>
      </c>
      <c r="AG140" s="218" t="s">
        <v>492</v>
      </c>
      <c r="AH140" s="219" t="s">
        <v>987</v>
      </c>
      <c r="AI140" s="220" t="s">
        <v>13410</v>
      </c>
      <c r="AJ140" s="220" t="s">
        <v>14178</v>
      </c>
      <c r="AK140" s="219" t="s">
        <v>13405</v>
      </c>
      <c r="AL140" s="221" t="s">
        <v>12902</v>
      </c>
      <c r="AM140" s="222" t="s">
        <v>12903</v>
      </c>
      <c r="AN140" s="41">
        <v>100</v>
      </c>
      <c r="AO140" s="41">
        <v>106.4</v>
      </c>
      <c r="AP140" s="41">
        <v>27.5</v>
      </c>
      <c r="AQ140" s="41">
        <v>0</v>
      </c>
      <c r="AR140" s="41">
        <f>INDEX(lad_payment_mff[Non-specialised payment MFF],MATCH(AB140,lad_payment_mff[LAD21],0))</f>
        <v>1.1719021871969331</v>
      </c>
      <c r="AS140" s="41">
        <f>INDEX(lad_payment_mff[Specialised payment MFF],MATCH(AB140,lad_payment_mff[LAD21],0))</f>
        <v>1.1772865983776581</v>
      </c>
      <c r="AT140" s="41">
        <v>1.0880089204719068</v>
      </c>
      <c r="AU140" s="185"/>
      <c r="AV140" s="185"/>
      <c r="AW140" s="185"/>
      <c r="AX140" s="185"/>
      <c r="AY140" s="187"/>
      <c r="BB140" s="223"/>
      <c r="BC140" s="223"/>
      <c r="BD140" s="223"/>
      <c r="BE140" s="224"/>
      <c r="BF140" s="225"/>
      <c r="BG140" s="225"/>
      <c r="BH140" s="225"/>
      <c r="BI140" s="226"/>
      <c r="BJ140" s="187"/>
      <c r="BK140" s="187"/>
      <c r="BL140" s="227"/>
      <c r="BZ140" s="228">
        <f t="shared" si="6"/>
        <v>1.0880089204719068</v>
      </c>
      <c r="CA140" s="218">
        <v>135</v>
      </c>
      <c r="CB140" s="228">
        <f t="shared" si="7"/>
        <v>0.98934527490296842</v>
      </c>
      <c r="CC140" s="218"/>
      <c r="CD140" s="229" t="s">
        <v>14064</v>
      </c>
      <c r="CE140" s="230" t="s">
        <v>14068</v>
      </c>
      <c r="CF140" s="231" t="str">
        <f t="shared" si="8"/>
        <v>Tq</v>
      </c>
    </row>
    <row r="141" spans="28:84" x14ac:dyDescent="0.2">
      <c r="AB141" s="217" t="s">
        <v>182</v>
      </c>
      <c r="AC141" s="218" t="s">
        <v>491</v>
      </c>
      <c r="AD141" s="218" t="s">
        <v>182</v>
      </c>
      <c r="AE141" s="218" t="s">
        <v>491</v>
      </c>
      <c r="AF141" s="218" t="s">
        <v>182</v>
      </c>
      <c r="AG141" s="218" t="s">
        <v>491</v>
      </c>
      <c r="AH141" s="219" t="s">
        <v>952</v>
      </c>
      <c r="AI141" s="220" t="s">
        <v>13415</v>
      </c>
      <c r="AJ141" s="220" t="s">
        <v>14181</v>
      </c>
      <c r="AK141" s="219" t="s">
        <v>13405</v>
      </c>
      <c r="AL141" s="221" t="s">
        <v>12902</v>
      </c>
      <c r="AM141" s="222" t="s">
        <v>12903</v>
      </c>
      <c r="AN141" s="41">
        <v>100</v>
      </c>
      <c r="AO141" s="41">
        <v>72.099999999999994</v>
      </c>
      <c r="AP141" s="41">
        <v>21.5</v>
      </c>
      <c r="AQ141" s="41">
        <v>0</v>
      </c>
      <c r="AR141" s="41">
        <f>INDEX(lad_payment_mff[Non-specialised payment MFF],MATCH(AB141,lad_payment_mff[LAD21],0))</f>
        <v>1.1623219959958435</v>
      </c>
      <c r="AS141" s="41">
        <f>INDEX(lad_payment_mff[Specialised payment MFF],MATCH(AB141,lad_payment_mff[LAD21],0))</f>
        <v>1.1642598526145667</v>
      </c>
      <c r="AT141" s="41">
        <v>1.0880089204719068</v>
      </c>
      <c r="AU141" s="185"/>
      <c r="AV141" s="185"/>
      <c r="AW141" s="185"/>
      <c r="AX141" s="185"/>
      <c r="AY141" s="187"/>
      <c r="BB141" s="223"/>
      <c r="BC141" s="223"/>
      <c r="BD141" s="223"/>
      <c r="BE141" s="224"/>
      <c r="BF141" s="225"/>
      <c r="BG141" s="225"/>
      <c r="BH141" s="225"/>
      <c r="BI141" s="226"/>
      <c r="BJ141" s="187"/>
      <c r="BK141" s="187"/>
      <c r="BL141" s="227"/>
      <c r="BZ141" s="228">
        <f t="shared" si="6"/>
        <v>1.0880089204719068</v>
      </c>
      <c r="CA141" s="218">
        <v>136</v>
      </c>
      <c r="CB141" s="228">
        <f t="shared" si="7"/>
        <v>0.98934527490296842</v>
      </c>
      <c r="CC141" s="218"/>
      <c r="CD141" s="229" t="s">
        <v>14064</v>
      </c>
      <c r="CE141" s="230" t="s">
        <v>14026</v>
      </c>
      <c r="CF141" s="231" t="str">
        <f t="shared" si="8"/>
        <v>To</v>
      </c>
    </row>
    <row r="142" spans="28:84" x14ac:dyDescent="0.2">
      <c r="AB142" s="217" t="s">
        <v>310</v>
      </c>
      <c r="AC142" s="218" t="s">
        <v>619</v>
      </c>
      <c r="AD142" s="218" t="s">
        <v>310</v>
      </c>
      <c r="AE142" s="218" t="s">
        <v>619</v>
      </c>
      <c r="AF142" s="218" t="s">
        <v>14081</v>
      </c>
      <c r="AG142" s="218" t="s">
        <v>14082</v>
      </c>
      <c r="AH142" s="219" t="s">
        <v>960</v>
      </c>
      <c r="AI142" s="220" t="s">
        <v>13407</v>
      </c>
      <c r="AJ142" s="220" t="s">
        <v>14174</v>
      </c>
      <c r="AK142" s="219" t="s">
        <v>13402</v>
      </c>
      <c r="AL142" s="221" t="s">
        <v>12900</v>
      </c>
      <c r="AM142" s="222" t="s">
        <v>13340</v>
      </c>
      <c r="AN142" s="41">
        <v>100</v>
      </c>
      <c r="AO142" s="41">
        <v>96.3</v>
      </c>
      <c r="AP142" s="41">
        <v>23.7</v>
      </c>
      <c r="AQ142" s="41">
        <v>0</v>
      </c>
      <c r="AR142" s="41">
        <f>INDEX(lad_payment_mff[Non-specialised payment MFF],MATCH(AB142,lad_payment_mff[LAD21],0))</f>
        <v>1.0240117431285707</v>
      </c>
      <c r="AS142" s="41">
        <f>INDEX(lad_payment_mff[Specialised payment MFF],MATCH(AB142,lad_payment_mff[LAD21],0))</f>
        <v>1.0852666134944866</v>
      </c>
      <c r="AT142" s="41">
        <v>0.96781310469859927</v>
      </c>
      <c r="AU142" s="185"/>
      <c r="AV142" s="185"/>
      <c r="AW142" s="185"/>
      <c r="AX142" s="185"/>
      <c r="AY142" s="187"/>
      <c r="BB142" s="223"/>
      <c r="BC142" s="223"/>
      <c r="BD142" s="223"/>
      <c r="BE142" s="224"/>
      <c r="BF142" s="225"/>
      <c r="BG142" s="225"/>
      <c r="BH142" s="225"/>
      <c r="BI142" s="226"/>
      <c r="BJ142" s="187"/>
      <c r="BK142" s="187"/>
      <c r="BL142" s="227"/>
      <c r="BZ142" s="228">
        <f t="shared" si="6"/>
        <v>0.96781310469859927</v>
      </c>
      <c r="CA142" s="218">
        <v>137</v>
      </c>
      <c r="CB142" s="228">
        <f t="shared" si="7"/>
        <v>0.98934527490296842</v>
      </c>
      <c r="CC142" s="218"/>
      <c r="CD142" s="229" t="s">
        <v>14050</v>
      </c>
      <c r="CE142" s="230" t="s">
        <v>14058</v>
      </c>
      <c r="CF142" s="231" t="str">
        <f t="shared" si="8"/>
        <v>Ls</v>
      </c>
    </row>
    <row r="143" spans="28:84" x14ac:dyDescent="0.2">
      <c r="AB143" s="217" t="s">
        <v>468</v>
      </c>
      <c r="AC143" s="218" t="s">
        <v>777</v>
      </c>
      <c r="AD143" s="218" t="s">
        <v>468</v>
      </c>
      <c r="AE143" s="218" t="s">
        <v>777</v>
      </c>
      <c r="AF143" s="218" t="s">
        <v>468</v>
      </c>
      <c r="AG143" s="218" t="s">
        <v>777</v>
      </c>
      <c r="AH143" s="219" t="s">
        <v>1076</v>
      </c>
      <c r="AI143" s="220" t="s">
        <v>13374</v>
      </c>
      <c r="AJ143" s="220" t="s">
        <v>14151</v>
      </c>
      <c r="AK143" s="219" t="s">
        <v>1076</v>
      </c>
      <c r="AL143" s="221" t="s">
        <v>12894</v>
      </c>
      <c r="AM143" s="222" t="s">
        <v>13346</v>
      </c>
      <c r="AN143" s="41">
        <v>100</v>
      </c>
      <c r="AO143" s="41">
        <v>144.80000000000001</v>
      </c>
      <c r="AP143" s="41">
        <v>40.6</v>
      </c>
      <c r="AQ143" s="41">
        <v>0</v>
      </c>
      <c r="AR143" s="41">
        <f>INDEX(lad_payment_mff[Non-specialised payment MFF],MATCH(AB143,lad_payment_mff[LAD21],0))</f>
        <v>1.0182690433494386</v>
      </c>
      <c r="AS143" s="41">
        <f>INDEX(lad_payment_mff[Specialised payment MFF],MATCH(AB143,lad_payment_mff[LAD21],0))</f>
        <v>1.0202636076585521</v>
      </c>
      <c r="AT143" s="41">
        <v>0.96200980836760297</v>
      </c>
      <c r="AU143" s="185"/>
      <c r="AV143" s="185"/>
      <c r="AW143" s="185"/>
      <c r="AX143" s="185"/>
      <c r="AY143" s="187"/>
      <c r="BB143" s="223"/>
      <c r="BC143" s="223"/>
      <c r="BD143" s="223"/>
      <c r="BE143" s="224"/>
      <c r="BF143" s="225"/>
      <c r="BG143" s="225"/>
      <c r="BH143" s="225"/>
      <c r="BI143" s="226"/>
      <c r="BJ143" s="187"/>
      <c r="BK143" s="187"/>
      <c r="BL143" s="227"/>
      <c r="BZ143" s="228">
        <f t="shared" si="6"/>
        <v>0.96200980836760297</v>
      </c>
      <c r="CA143" s="218">
        <v>138</v>
      </c>
      <c r="CB143" s="228">
        <f t="shared" si="7"/>
        <v>0.98934527490296842</v>
      </c>
      <c r="CC143" s="218"/>
      <c r="CD143" s="229" t="s">
        <v>14037</v>
      </c>
      <c r="CE143" s="230" t="s">
        <v>14026</v>
      </c>
      <c r="CF143" s="231" t="str">
        <f t="shared" si="8"/>
        <v>Fo</v>
      </c>
    </row>
    <row r="144" spans="28:84" x14ac:dyDescent="0.2">
      <c r="AB144" s="217" t="s">
        <v>181</v>
      </c>
      <c r="AC144" s="218" t="s">
        <v>490</v>
      </c>
      <c r="AD144" s="218" t="s">
        <v>181</v>
      </c>
      <c r="AE144" s="218" t="s">
        <v>490</v>
      </c>
      <c r="AF144" s="218" t="s">
        <v>181</v>
      </c>
      <c r="AG144" s="218" t="s">
        <v>490</v>
      </c>
      <c r="AH144" s="219" t="s">
        <v>968</v>
      </c>
      <c r="AI144" s="220" t="s">
        <v>13411</v>
      </c>
      <c r="AJ144" s="220" t="s">
        <v>14177</v>
      </c>
      <c r="AK144" s="219" t="s">
        <v>968</v>
      </c>
      <c r="AL144" s="221" t="s">
        <v>12902</v>
      </c>
      <c r="AM144" s="222" t="s">
        <v>12903</v>
      </c>
      <c r="AN144" s="41">
        <v>100</v>
      </c>
      <c r="AO144" s="41">
        <v>79.099999999999994</v>
      </c>
      <c r="AP144" s="41">
        <v>11.4</v>
      </c>
      <c r="AQ144" s="41">
        <v>0</v>
      </c>
      <c r="AR144" s="41">
        <f>INDEX(lad_payment_mff[Non-specialised payment MFF],MATCH(AB144,lad_payment_mff[LAD21],0))</f>
        <v>1.1436829819566696</v>
      </c>
      <c r="AS144" s="41">
        <f>INDEX(lad_payment_mff[Specialised payment MFF],MATCH(AB144,lad_payment_mff[LAD21],0))</f>
        <v>1.1547869985166752</v>
      </c>
      <c r="AT144" s="41">
        <v>1.0822307917820893</v>
      </c>
      <c r="AU144" s="185"/>
      <c r="AV144" s="185"/>
      <c r="AW144" s="185"/>
      <c r="AX144" s="185"/>
      <c r="AY144" s="187"/>
      <c r="BB144" s="223"/>
      <c r="BC144" s="223"/>
      <c r="BD144" s="223"/>
      <c r="BE144" s="224"/>
      <c r="BF144" s="225"/>
      <c r="BG144" s="225"/>
      <c r="BH144" s="225"/>
      <c r="BI144" s="226"/>
      <c r="BJ144" s="187"/>
      <c r="BK144" s="187"/>
      <c r="BL144" s="227"/>
      <c r="BZ144" s="228">
        <f t="shared" si="6"/>
        <v>1.0822307917820893</v>
      </c>
      <c r="CA144" s="218">
        <v>139</v>
      </c>
      <c r="CB144" s="228">
        <f t="shared" si="7"/>
        <v>0.98934527490296842</v>
      </c>
      <c r="CC144" s="218"/>
      <c r="CD144" s="229" t="s">
        <v>14053</v>
      </c>
      <c r="CE144" s="230" t="s">
        <v>14026</v>
      </c>
      <c r="CF144" s="231" t="str">
        <f t="shared" si="8"/>
        <v>Vo</v>
      </c>
    </row>
    <row r="145" spans="28:88" x14ac:dyDescent="0.2">
      <c r="AB145" s="217" t="s">
        <v>205</v>
      </c>
      <c r="AC145" s="218" t="s">
        <v>514</v>
      </c>
      <c r="AD145" s="218" t="s">
        <v>205</v>
      </c>
      <c r="AE145" s="218" t="s">
        <v>514</v>
      </c>
      <c r="AF145" s="218" t="s">
        <v>205</v>
      </c>
      <c r="AG145" s="218" t="s">
        <v>514</v>
      </c>
      <c r="AH145" s="219" t="s">
        <v>945</v>
      </c>
      <c r="AI145" s="220" t="s">
        <v>13377</v>
      </c>
      <c r="AJ145" s="220" t="s">
        <v>14154</v>
      </c>
      <c r="AK145" s="219" t="s">
        <v>945</v>
      </c>
      <c r="AL145" s="221" t="s">
        <v>12894</v>
      </c>
      <c r="AM145" s="222" t="s">
        <v>13346</v>
      </c>
      <c r="AN145" s="41">
        <v>100</v>
      </c>
      <c r="AO145" s="41">
        <v>108.8</v>
      </c>
      <c r="AP145" s="41">
        <v>25.2</v>
      </c>
      <c r="AQ145" s="41">
        <v>0</v>
      </c>
      <c r="AR145" s="41">
        <f>INDEX(lad_payment_mff[Non-specialised payment MFF],MATCH(AB145,lad_payment_mff[LAD21],0))</f>
        <v>1.0234154640662354</v>
      </c>
      <c r="AS145" s="41">
        <f>INDEX(lad_payment_mff[Specialised payment MFF],MATCH(AB145,lad_payment_mff[LAD21],0))</f>
        <v>1.0317104312443999</v>
      </c>
      <c r="AT145" s="41">
        <v>0.96462237457486832</v>
      </c>
      <c r="AU145" s="185"/>
      <c r="AV145" s="185"/>
      <c r="AW145" s="185"/>
      <c r="AX145" s="185"/>
      <c r="AY145" s="187"/>
      <c r="BB145" s="223"/>
      <c r="BC145" s="223"/>
      <c r="BD145" s="223"/>
      <c r="BE145" s="224"/>
      <c r="BF145" s="225"/>
      <c r="BG145" s="225"/>
      <c r="BH145" s="225"/>
      <c r="BI145" s="226"/>
      <c r="BJ145" s="187"/>
      <c r="BK145" s="187"/>
      <c r="BL145" s="227"/>
      <c r="BZ145" s="228">
        <f t="shared" si="6"/>
        <v>0.96462237457486832</v>
      </c>
      <c r="CA145" s="218">
        <v>140</v>
      </c>
      <c r="CB145" s="228">
        <f t="shared" si="7"/>
        <v>0.98701175028969845</v>
      </c>
      <c r="CC145" s="218"/>
      <c r="CD145" s="229" t="s">
        <v>14044</v>
      </c>
      <c r="CE145" s="230" t="s">
        <v>14019</v>
      </c>
      <c r="CF145" s="231" t="str">
        <f t="shared" si="8"/>
        <v>Hk</v>
      </c>
    </row>
    <row r="146" spans="28:88" x14ac:dyDescent="0.2">
      <c r="AB146" s="217" t="s">
        <v>227</v>
      </c>
      <c r="AC146" s="218" t="s">
        <v>536</v>
      </c>
      <c r="AD146" s="218" t="s">
        <v>227</v>
      </c>
      <c r="AE146" s="218" t="s">
        <v>536</v>
      </c>
      <c r="AF146" s="218" t="s">
        <v>227</v>
      </c>
      <c r="AG146" s="218" t="s">
        <v>536</v>
      </c>
      <c r="AH146" s="219" t="s">
        <v>973</v>
      </c>
      <c r="AI146" s="220" t="s">
        <v>13378</v>
      </c>
      <c r="AJ146" s="220" t="s">
        <v>14155</v>
      </c>
      <c r="AK146" s="219" t="s">
        <v>973</v>
      </c>
      <c r="AL146" s="221" t="s">
        <v>12896</v>
      </c>
      <c r="AM146" s="222" t="s">
        <v>13341</v>
      </c>
      <c r="AN146" s="41">
        <v>100</v>
      </c>
      <c r="AO146" s="41">
        <v>144.19999999999999</v>
      </c>
      <c r="AP146" s="41">
        <v>43</v>
      </c>
      <c r="AQ146" s="41">
        <v>0</v>
      </c>
      <c r="AR146" s="41">
        <f>INDEX(lad_payment_mff[Non-specialised payment MFF],MATCH(AB146,lad_payment_mff[LAD21],0))</f>
        <v>1.0268517288695036</v>
      </c>
      <c r="AS146" s="41">
        <f>INDEX(lad_payment_mff[Specialised payment MFF],MATCH(AB146,lad_payment_mff[LAD21],0))</f>
        <v>1.0264693638088425</v>
      </c>
      <c r="AT146" s="41">
        <v>0.96823716045444397</v>
      </c>
      <c r="AU146" s="185"/>
      <c r="AV146" s="185"/>
      <c r="AW146" s="185"/>
      <c r="AX146" s="185"/>
      <c r="AY146" s="187"/>
      <c r="BB146" s="223"/>
      <c r="BC146" s="223"/>
      <c r="BD146" s="223"/>
      <c r="BE146" s="224"/>
      <c r="BF146" s="225"/>
      <c r="BG146" s="225"/>
      <c r="BH146" s="225"/>
      <c r="BI146" s="226"/>
      <c r="BJ146" s="187"/>
      <c r="BK146" s="187"/>
      <c r="BL146" s="227"/>
      <c r="BZ146" s="228">
        <f t="shared" si="6"/>
        <v>0.96823716045444397</v>
      </c>
      <c r="CA146" s="218">
        <v>141</v>
      </c>
      <c r="CB146" s="228">
        <f t="shared" si="7"/>
        <v>0.98701175028969845</v>
      </c>
      <c r="CC146" s="218"/>
      <c r="CD146" s="229" t="s">
        <v>14022</v>
      </c>
      <c r="CE146" s="230" t="s">
        <v>14075</v>
      </c>
      <c r="CF146" s="231" t="str">
        <f t="shared" si="8"/>
        <v>Jg</v>
      </c>
    </row>
    <row r="147" spans="28:88" x14ac:dyDescent="0.2">
      <c r="AB147" s="217" t="s">
        <v>180</v>
      </c>
      <c r="AC147" s="218" t="s">
        <v>489</v>
      </c>
      <c r="AD147" s="218" t="s">
        <v>180</v>
      </c>
      <c r="AE147" s="218" t="s">
        <v>489</v>
      </c>
      <c r="AF147" s="218" t="s">
        <v>180</v>
      </c>
      <c r="AG147" s="218" t="s">
        <v>489</v>
      </c>
      <c r="AH147" s="219" t="s">
        <v>935</v>
      </c>
      <c r="AI147" s="220" t="s">
        <v>13409</v>
      </c>
      <c r="AJ147" s="220" t="s">
        <v>14175</v>
      </c>
      <c r="AK147" s="219" t="s">
        <v>935</v>
      </c>
      <c r="AL147" s="221" t="s">
        <v>12902</v>
      </c>
      <c r="AM147" s="222" t="s">
        <v>12903</v>
      </c>
      <c r="AN147" s="41">
        <v>100</v>
      </c>
      <c r="AO147" s="41">
        <v>107.1</v>
      </c>
      <c r="AP147" s="41">
        <v>25.4</v>
      </c>
      <c r="AQ147" s="41">
        <v>0</v>
      </c>
      <c r="AR147" s="41">
        <f>INDEX(lad_payment_mff[Non-specialised payment MFF],MATCH(AB147,lad_payment_mff[LAD21],0))</f>
        <v>1.1571095841777641</v>
      </c>
      <c r="AS147" s="41">
        <f>INDEX(lad_payment_mff[Specialised payment MFF],MATCH(AB147,lad_payment_mff[LAD21],0))</f>
        <v>1.1585384590263692</v>
      </c>
      <c r="AT147" s="41">
        <v>1.0862150497974226</v>
      </c>
      <c r="AU147" s="185"/>
      <c r="AV147" s="185"/>
      <c r="AW147" s="185"/>
      <c r="AX147" s="185"/>
      <c r="AY147" s="187"/>
      <c r="BB147" s="223"/>
      <c r="BC147" s="223"/>
      <c r="BD147" s="223"/>
      <c r="BE147" s="224"/>
      <c r="BF147" s="225"/>
      <c r="BG147" s="225"/>
      <c r="BH147" s="225"/>
      <c r="BI147" s="226"/>
      <c r="BJ147" s="187"/>
      <c r="BK147" s="187"/>
      <c r="BL147" s="227"/>
      <c r="BZ147" s="228">
        <f t="shared" si="6"/>
        <v>1.0862150497974226</v>
      </c>
      <c r="CA147" s="218">
        <v>142</v>
      </c>
      <c r="CB147" s="228">
        <f t="shared" si="7"/>
        <v>0.98701175028969845</v>
      </c>
      <c r="CC147" s="218"/>
      <c r="CD147" s="229" t="s">
        <v>14056</v>
      </c>
      <c r="CE147" s="230" t="s">
        <v>14068</v>
      </c>
      <c r="CF147" s="231" t="str">
        <f t="shared" si="8"/>
        <v>Uq</v>
      </c>
    </row>
    <row r="148" spans="28:88" x14ac:dyDescent="0.2">
      <c r="AB148" s="217" t="s">
        <v>335</v>
      </c>
      <c r="AC148" s="218" t="s">
        <v>644</v>
      </c>
      <c r="AD148" s="218" t="s">
        <v>335</v>
      </c>
      <c r="AE148" s="218" t="s">
        <v>644</v>
      </c>
      <c r="AF148" s="218" t="s">
        <v>14087</v>
      </c>
      <c r="AG148" s="218" t="s">
        <v>14088</v>
      </c>
      <c r="AH148" s="219" t="s">
        <v>971</v>
      </c>
      <c r="AI148" s="220" t="s">
        <v>13380</v>
      </c>
      <c r="AJ148" s="220" t="s">
        <v>14157</v>
      </c>
      <c r="AK148" s="219" t="s">
        <v>971</v>
      </c>
      <c r="AL148" s="221" t="s">
        <v>12896</v>
      </c>
      <c r="AM148" s="222" t="s">
        <v>13341</v>
      </c>
      <c r="AN148" s="41">
        <v>100</v>
      </c>
      <c r="AO148" s="41">
        <v>111.1</v>
      </c>
      <c r="AP148" s="41">
        <v>24.2</v>
      </c>
      <c r="AQ148" s="41">
        <v>0</v>
      </c>
      <c r="AR148" s="41">
        <f>INDEX(lad_payment_mff[Non-specialised payment MFF],MATCH(AB148,lad_payment_mff[LAD21],0))</f>
        <v>1.0224327139886145</v>
      </c>
      <c r="AS148" s="41">
        <f>INDEX(lad_payment_mff[Specialised payment MFF],MATCH(AB148,lad_payment_mff[LAD21],0))</f>
        <v>1.0216373368917766</v>
      </c>
      <c r="AT148" s="41">
        <v>0.96020134518884181</v>
      </c>
      <c r="AU148" s="185"/>
      <c r="AV148" s="185"/>
      <c r="AW148" s="185"/>
      <c r="AX148" s="185"/>
      <c r="AY148" s="187"/>
      <c r="BB148" s="223"/>
      <c r="BC148" s="223"/>
      <c r="BD148" s="223"/>
      <c r="BE148" s="224"/>
      <c r="BF148" s="225"/>
      <c r="BG148" s="225"/>
      <c r="BH148" s="225"/>
      <c r="BI148" s="226"/>
      <c r="BJ148" s="187"/>
      <c r="BK148" s="187"/>
      <c r="BL148" s="227"/>
      <c r="BZ148" s="228">
        <f t="shared" si="6"/>
        <v>0.96020134518884181</v>
      </c>
      <c r="CA148" s="218">
        <v>143</v>
      </c>
      <c r="CB148" s="228">
        <f t="shared" si="7"/>
        <v>0.98384511209148195</v>
      </c>
      <c r="CC148" s="218"/>
      <c r="CD148" s="229" t="s">
        <v>14033</v>
      </c>
      <c r="CE148" s="230" t="s">
        <v>14048</v>
      </c>
      <c r="CF148" s="231" t="str">
        <f t="shared" si="8"/>
        <v>Ej</v>
      </c>
    </row>
    <row r="149" spans="28:88" x14ac:dyDescent="0.2">
      <c r="AB149" s="217" t="s">
        <v>204</v>
      </c>
      <c r="AC149" s="218" t="s">
        <v>513</v>
      </c>
      <c r="AD149" s="218" t="s">
        <v>204</v>
      </c>
      <c r="AE149" s="218" t="s">
        <v>513</v>
      </c>
      <c r="AF149" s="218" t="s">
        <v>204</v>
      </c>
      <c r="AG149" s="218" t="s">
        <v>513</v>
      </c>
      <c r="AH149" s="219" t="s">
        <v>945</v>
      </c>
      <c r="AI149" s="220" t="s">
        <v>13377</v>
      </c>
      <c r="AJ149" s="220" t="s">
        <v>14154</v>
      </c>
      <c r="AK149" s="219" t="s">
        <v>945</v>
      </c>
      <c r="AL149" s="221" t="s">
        <v>12894</v>
      </c>
      <c r="AM149" s="222" t="s">
        <v>13346</v>
      </c>
      <c r="AN149" s="41">
        <v>100</v>
      </c>
      <c r="AO149" s="41">
        <v>115.6</v>
      </c>
      <c r="AP149" s="41">
        <v>27.3</v>
      </c>
      <c r="AQ149" s="41">
        <v>0</v>
      </c>
      <c r="AR149" s="41">
        <f>INDEX(lad_payment_mff[Non-specialised payment MFF],MATCH(AB149,lad_payment_mff[LAD21],0))</f>
        <v>1.0329773165924736</v>
      </c>
      <c r="AS149" s="41">
        <f>INDEX(lad_payment_mff[Specialised payment MFF],MATCH(AB149,lad_payment_mff[LAD21],0))</f>
        <v>1.0340042096410118</v>
      </c>
      <c r="AT149" s="41">
        <v>0.96462237457486832</v>
      </c>
      <c r="AU149" s="185"/>
      <c r="AV149" s="185"/>
      <c r="AW149" s="185"/>
      <c r="AX149" s="185"/>
      <c r="AY149" s="187"/>
      <c r="BB149" s="223"/>
      <c r="BC149" s="223"/>
      <c r="BD149" s="223"/>
      <c r="BE149" s="224"/>
      <c r="BF149" s="225"/>
      <c r="BG149" s="225"/>
      <c r="BH149" s="225"/>
      <c r="BI149" s="226"/>
      <c r="BJ149" s="187"/>
      <c r="BK149" s="187"/>
      <c r="BL149" s="227"/>
      <c r="BZ149" s="228">
        <f t="shared" si="6"/>
        <v>0.96462237457486832</v>
      </c>
      <c r="CA149" s="218">
        <v>144</v>
      </c>
      <c r="CB149" s="228">
        <f t="shared" si="7"/>
        <v>0.98384511209148195</v>
      </c>
      <c r="CC149" s="218"/>
      <c r="CD149" s="229" t="s">
        <v>14042</v>
      </c>
      <c r="CE149" s="230" t="s">
        <v>14062</v>
      </c>
      <c r="CF149" s="231" t="str">
        <f t="shared" si="8"/>
        <v>Gl</v>
      </c>
    </row>
    <row r="150" spans="28:88" x14ac:dyDescent="0.2">
      <c r="AB150" s="217" t="s">
        <v>462</v>
      </c>
      <c r="AC150" s="218" t="s">
        <v>771</v>
      </c>
      <c r="AD150" s="218" t="s">
        <v>462</v>
      </c>
      <c r="AE150" s="218" t="s">
        <v>771</v>
      </c>
      <c r="AF150" s="218" t="s">
        <v>462</v>
      </c>
      <c r="AG150" s="218" t="s">
        <v>771</v>
      </c>
      <c r="AH150" s="219" t="s">
        <v>979</v>
      </c>
      <c r="AI150" s="220" t="s">
        <v>13387</v>
      </c>
      <c r="AJ150" s="220" t="s">
        <v>14162</v>
      </c>
      <c r="AK150" s="219" t="s">
        <v>979</v>
      </c>
      <c r="AL150" s="221" t="s">
        <v>12898</v>
      </c>
      <c r="AM150" s="222" t="s">
        <v>12899</v>
      </c>
      <c r="AN150" s="41">
        <v>100</v>
      </c>
      <c r="AO150" s="41">
        <v>121.9</v>
      </c>
      <c r="AP150" s="41">
        <v>30.9</v>
      </c>
      <c r="AQ150" s="41">
        <v>0</v>
      </c>
      <c r="AR150" s="41">
        <f>INDEX(lad_payment_mff[Non-specialised payment MFF],MATCH(AB150,lad_payment_mff[LAD21],0))</f>
        <v>1.0315641138788687</v>
      </c>
      <c r="AS150" s="41">
        <f>INDEX(lad_payment_mff[Specialised payment MFF],MATCH(AB150,lad_payment_mff[LAD21],0))</f>
        <v>1.0440269503365607</v>
      </c>
      <c r="AT150" s="41">
        <v>0.97135134762669384</v>
      </c>
      <c r="AU150" s="185"/>
      <c r="AV150" s="185"/>
      <c r="AW150" s="185"/>
      <c r="AX150" s="185"/>
      <c r="AY150" s="187"/>
      <c r="BB150" s="223"/>
      <c r="BC150" s="223"/>
      <c r="BD150" s="223"/>
      <c r="BE150" s="224"/>
      <c r="BF150" s="225"/>
      <c r="BG150" s="225"/>
      <c r="BH150" s="225"/>
      <c r="BI150" s="226"/>
      <c r="BJ150" s="187"/>
      <c r="BK150" s="187"/>
      <c r="BL150" s="227"/>
      <c r="BZ150" s="228">
        <f t="shared" si="6"/>
        <v>0.97135134762669384</v>
      </c>
      <c r="CA150" s="218">
        <v>145</v>
      </c>
      <c r="CB150" s="228">
        <f t="shared" si="7"/>
        <v>0.98127756302580749</v>
      </c>
      <c r="CC150" s="218"/>
      <c r="CD150" s="229" t="s">
        <v>14054</v>
      </c>
      <c r="CE150" s="230" t="s">
        <v>14076</v>
      </c>
      <c r="CF150" s="231" t="str">
        <f t="shared" si="8"/>
        <v>Mn</v>
      </c>
    </row>
    <row r="151" spans="28:88" x14ac:dyDescent="0.2">
      <c r="AB151" s="217" t="s">
        <v>389</v>
      </c>
      <c r="AC151" s="218" t="s">
        <v>698</v>
      </c>
      <c r="AD151" s="218" t="s">
        <v>389</v>
      </c>
      <c r="AE151" s="218" t="s">
        <v>698</v>
      </c>
      <c r="AF151" s="218" t="s">
        <v>14109</v>
      </c>
      <c r="AG151" s="218" t="s">
        <v>14110</v>
      </c>
      <c r="AH151" s="219" t="s">
        <v>966</v>
      </c>
      <c r="AI151" s="220" t="s">
        <v>13431</v>
      </c>
      <c r="AJ151" s="220" t="s">
        <v>13432</v>
      </c>
      <c r="AK151" s="219" t="s">
        <v>13417</v>
      </c>
      <c r="AL151" s="221" t="s">
        <v>12904</v>
      </c>
      <c r="AM151" s="222" t="s">
        <v>13338</v>
      </c>
      <c r="AN151" s="41">
        <v>100</v>
      </c>
      <c r="AO151" s="41">
        <v>81.3</v>
      </c>
      <c r="AP151" s="41">
        <v>15.8</v>
      </c>
      <c r="AQ151" s="41">
        <v>0</v>
      </c>
      <c r="AR151" s="41">
        <f>INDEX(lad_payment_mff[Non-specialised payment MFF],MATCH(AB151,lad_payment_mff[LAD21],0))</f>
        <v>1.0321952703709216</v>
      </c>
      <c r="AS151" s="41">
        <f>INDEX(lad_payment_mff[Specialised payment MFF],MATCH(AB151,lad_payment_mff[LAD21],0))</f>
        <v>1.0568937478591804</v>
      </c>
      <c r="AT151" s="41">
        <v>1.009879276774436</v>
      </c>
      <c r="AU151" s="185"/>
      <c r="AV151" s="185"/>
      <c r="AW151" s="185"/>
      <c r="AX151" s="185"/>
      <c r="AY151" s="187"/>
      <c r="BB151" s="223"/>
      <c r="BC151" s="223"/>
      <c r="BD151" s="223"/>
      <c r="BE151" s="224"/>
      <c r="BF151" s="225"/>
      <c r="BG151" s="225"/>
      <c r="BH151" s="225"/>
      <c r="BI151" s="226"/>
      <c r="BJ151" s="187"/>
      <c r="BK151" s="187"/>
      <c r="BL151" s="227"/>
      <c r="BZ151" s="228">
        <f t="shared" si="6"/>
        <v>1.009879276774436</v>
      </c>
      <c r="CA151" s="218">
        <v>146</v>
      </c>
      <c r="CB151" s="228">
        <f t="shared" si="7"/>
        <v>0.98127756302580749</v>
      </c>
      <c r="CC151" s="218"/>
      <c r="CD151" s="229" t="s">
        <v>14014</v>
      </c>
      <c r="CE151" s="230" t="s">
        <v>14077</v>
      </c>
      <c r="CF151" s="231" t="str">
        <f t="shared" si="8"/>
        <v>Zr</v>
      </c>
    </row>
    <row r="152" spans="28:88" x14ac:dyDescent="0.2">
      <c r="AB152" s="217" t="s">
        <v>179</v>
      </c>
      <c r="AC152" s="218" t="s">
        <v>488</v>
      </c>
      <c r="AD152" s="218" t="s">
        <v>179</v>
      </c>
      <c r="AE152" s="218" t="s">
        <v>488</v>
      </c>
      <c r="AF152" s="218" t="s">
        <v>179</v>
      </c>
      <c r="AG152" s="218" t="s">
        <v>488</v>
      </c>
      <c r="AH152" s="219" t="s">
        <v>935</v>
      </c>
      <c r="AI152" s="220" t="s">
        <v>13409</v>
      </c>
      <c r="AJ152" s="220" t="s">
        <v>14175</v>
      </c>
      <c r="AK152" s="219" t="s">
        <v>935</v>
      </c>
      <c r="AL152" s="221" t="s">
        <v>12902</v>
      </c>
      <c r="AM152" s="222" t="s">
        <v>12903</v>
      </c>
      <c r="AN152" s="41">
        <v>100</v>
      </c>
      <c r="AO152" s="41">
        <v>105.1</v>
      </c>
      <c r="AP152" s="41">
        <v>26.7</v>
      </c>
      <c r="AQ152" s="41">
        <v>0</v>
      </c>
      <c r="AR152" s="41">
        <f>INDEX(lad_payment_mff[Non-specialised payment MFF],MATCH(AB152,lad_payment_mff[LAD21],0))</f>
        <v>1.1534397397492633</v>
      </c>
      <c r="AS152" s="41">
        <f>INDEX(lad_payment_mff[Specialised payment MFF],MATCH(AB152,lad_payment_mff[LAD21],0))</f>
        <v>1.1575471231554963</v>
      </c>
      <c r="AT152" s="41">
        <v>1.0862150497974226</v>
      </c>
      <c r="AU152" s="185"/>
      <c r="AV152" s="185"/>
      <c r="AW152" s="185"/>
      <c r="AX152" s="185"/>
      <c r="AY152" s="187"/>
      <c r="BB152" s="223"/>
      <c r="BC152" s="223"/>
      <c r="BD152" s="223"/>
      <c r="BE152" s="224"/>
      <c r="BF152" s="225"/>
      <c r="BG152" s="225"/>
      <c r="BH152" s="225"/>
      <c r="BI152" s="226"/>
      <c r="BJ152" s="187"/>
      <c r="BK152" s="187"/>
      <c r="BL152" s="227"/>
      <c r="BZ152" s="228">
        <f t="shared" si="6"/>
        <v>1.0862150497974226</v>
      </c>
      <c r="CA152" s="218">
        <v>147</v>
      </c>
      <c r="CB152" s="228">
        <f t="shared" si="7"/>
        <v>0.98107947738171941</v>
      </c>
      <c r="CC152" s="218"/>
      <c r="CD152" s="229" t="s">
        <v>14053</v>
      </c>
      <c r="CE152" s="230" t="s">
        <v>14077</v>
      </c>
      <c r="CF152" s="231" t="str">
        <f t="shared" si="8"/>
        <v>Vr</v>
      </c>
    </row>
    <row r="153" spans="28:88" x14ac:dyDescent="0.2">
      <c r="AB153" s="217" t="s">
        <v>282</v>
      </c>
      <c r="AC153" s="218" t="s">
        <v>591</v>
      </c>
      <c r="AD153" s="218" t="s">
        <v>282</v>
      </c>
      <c r="AE153" s="218" t="s">
        <v>591</v>
      </c>
      <c r="AF153" s="218" t="s">
        <v>14091</v>
      </c>
      <c r="AG153" s="218" t="s">
        <v>14092</v>
      </c>
      <c r="AH153" s="219" t="s">
        <v>1065</v>
      </c>
      <c r="AI153" s="220" t="s">
        <v>13393</v>
      </c>
      <c r="AJ153" s="220" t="s">
        <v>14166</v>
      </c>
      <c r="AK153" s="219" t="s">
        <v>1065</v>
      </c>
      <c r="AL153" s="221" t="s">
        <v>12898</v>
      </c>
      <c r="AM153" s="222" t="s">
        <v>12899</v>
      </c>
      <c r="AN153" s="41">
        <v>100</v>
      </c>
      <c r="AO153" s="41">
        <v>88.6</v>
      </c>
      <c r="AP153" s="41">
        <v>12.6</v>
      </c>
      <c r="AQ153" s="41">
        <v>0</v>
      </c>
      <c r="AR153" s="41">
        <f>INDEX(lad_payment_mff[Non-specialised payment MFF],MATCH(AB153,lad_payment_mff[LAD21],0))</f>
        <v>1.0350383929774856</v>
      </c>
      <c r="AS153" s="41">
        <f>INDEX(lad_payment_mff[Specialised payment MFF],MATCH(AB153,lad_payment_mff[LAD21],0))</f>
        <v>1.0397750276630315</v>
      </c>
      <c r="AT153" s="41">
        <v>0.96627686901100041</v>
      </c>
      <c r="AU153" s="185"/>
      <c r="AV153" s="185"/>
      <c r="AW153" s="185"/>
      <c r="AX153" s="185"/>
      <c r="AY153" s="187"/>
      <c r="BB153" s="223"/>
      <c r="BC153" s="223"/>
      <c r="BD153" s="223"/>
      <c r="BE153" s="224"/>
      <c r="BF153" s="225"/>
      <c r="BG153" s="225"/>
      <c r="BH153" s="225"/>
      <c r="BI153" s="226"/>
      <c r="BJ153" s="187"/>
      <c r="BK153" s="187"/>
      <c r="BL153" s="227"/>
      <c r="BZ153" s="228">
        <f t="shared" si="6"/>
        <v>0.96627686901100041</v>
      </c>
      <c r="CA153" s="218">
        <v>148</v>
      </c>
      <c r="CB153" s="228">
        <f t="shared" si="7"/>
        <v>0.98107947738171941</v>
      </c>
      <c r="CC153" s="218"/>
      <c r="CD153" s="229" t="s">
        <v>14055</v>
      </c>
      <c r="CE153" s="230" t="s">
        <v>14019</v>
      </c>
      <c r="CF153" s="231" t="str">
        <f t="shared" si="8"/>
        <v>Nk</v>
      </c>
    </row>
    <row r="154" spans="28:88" x14ac:dyDescent="0.2">
      <c r="AB154" s="217" t="s">
        <v>318</v>
      </c>
      <c r="AC154" s="218" t="s">
        <v>627</v>
      </c>
      <c r="AD154" s="218" t="s">
        <v>318</v>
      </c>
      <c r="AE154" s="218" t="s">
        <v>627</v>
      </c>
      <c r="AF154" s="218" t="s">
        <v>14067</v>
      </c>
      <c r="AG154" s="218" t="s">
        <v>13389</v>
      </c>
      <c r="AH154" s="219" t="s">
        <v>1007</v>
      </c>
      <c r="AI154" s="220" t="s">
        <v>13388</v>
      </c>
      <c r="AJ154" s="220" t="s">
        <v>13389</v>
      </c>
      <c r="AK154" s="219" t="s">
        <v>1007</v>
      </c>
      <c r="AL154" s="221" t="s">
        <v>12898</v>
      </c>
      <c r="AM154" s="222" t="s">
        <v>12899</v>
      </c>
      <c r="AN154" s="41">
        <v>100</v>
      </c>
      <c r="AO154" s="41">
        <v>134.6</v>
      </c>
      <c r="AP154" s="41">
        <v>26.9</v>
      </c>
      <c r="AQ154" s="41">
        <v>0</v>
      </c>
      <c r="AR154" s="41">
        <f>INDEX(lad_payment_mff[Non-specialised payment MFF],MATCH(AB154,lad_payment_mff[LAD21],0))</f>
        <v>1.0132838385432539</v>
      </c>
      <c r="AS154" s="41">
        <f>INDEX(lad_payment_mff[Specialised payment MFF],MATCH(AB154,lad_payment_mff[LAD21],0))</f>
        <v>1.0235963055835187</v>
      </c>
      <c r="AT154" s="41">
        <v>0.95720498193694259</v>
      </c>
      <c r="AU154" s="185"/>
      <c r="AV154" s="185"/>
      <c r="AW154" s="185"/>
      <c r="AX154" s="185"/>
      <c r="AY154" s="187"/>
      <c r="BB154" s="223"/>
      <c r="BC154" s="223"/>
      <c r="BD154" s="223"/>
      <c r="BE154" s="224"/>
      <c r="BF154" s="225"/>
      <c r="BG154" s="225"/>
      <c r="BH154" s="225"/>
      <c r="BI154" s="226"/>
      <c r="BJ154" s="187"/>
      <c r="BK154" s="187"/>
      <c r="BL154" s="227"/>
      <c r="BZ154" s="228">
        <f t="shared" si="6"/>
        <v>0.95720498193694259</v>
      </c>
      <c r="CA154" s="218">
        <v>149</v>
      </c>
      <c r="CB154" s="228">
        <f t="shared" si="7"/>
        <v>0.98107947738171941</v>
      </c>
      <c r="CC154" s="218"/>
      <c r="CD154" s="229" t="s">
        <v>14046</v>
      </c>
      <c r="CE154" s="230" t="s">
        <v>14015</v>
      </c>
      <c r="CF154" s="231" t="str">
        <f t="shared" si="8"/>
        <v>Ip</v>
      </c>
    </row>
    <row r="155" spans="28:88" x14ac:dyDescent="0.2">
      <c r="AB155" s="217" t="s">
        <v>226</v>
      </c>
      <c r="AC155" s="218" t="s">
        <v>535</v>
      </c>
      <c r="AD155" s="218" t="s">
        <v>226</v>
      </c>
      <c r="AE155" s="218" t="s">
        <v>535</v>
      </c>
      <c r="AF155" s="218" t="s">
        <v>226</v>
      </c>
      <c r="AG155" s="218" t="s">
        <v>535</v>
      </c>
      <c r="AH155" s="219" t="s">
        <v>973</v>
      </c>
      <c r="AI155" s="220" t="s">
        <v>13378</v>
      </c>
      <c r="AJ155" s="220" t="s">
        <v>14155</v>
      </c>
      <c r="AK155" s="219" t="s">
        <v>973</v>
      </c>
      <c r="AL155" s="221" t="s">
        <v>12896</v>
      </c>
      <c r="AM155" s="222" t="s">
        <v>13341</v>
      </c>
      <c r="AN155" s="41">
        <v>100</v>
      </c>
      <c r="AO155" s="41">
        <v>146.19999999999999</v>
      </c>
      <c r="AP155" s="41">
        <v>42.4</v>
      </c>
      <c r="AQ155" s="41">
        <v>0</v>
      </c>
      <c r="AR155" s="41">
        <f>INDEX(lad_payment_mff[Non-specialised payment MFF],MATCH(AB155,lad_payment_mff[LAD21],0))</f>
        <v>1.026350326568626</v>
      </c>
      <c r="AS155" s="41">
        <f>INDEX(lad_payment_mff[Specialised payment MFF],MATCH(AB155,lad_payment_mff[LAD21],0))</f>
        <v>1.0268305868112857</v>
      </c>
      <c r="AT155" s="41">
        <v>0.96823716045444397</v>
      </c>
      <c r="AU155" s="185"/>
      <c r="AV155" s="185"/>
      <c r="AW155" s="185"/>
      <c r="AX155" s="185"/>
      <c r="AY155" s="187"/>
      <c r="BB155" s="223"/>
      <c r="BC155" s="223"/>
      <c r="BD155" s="223"/>
      <c r="BE155" s="224"/>
      <c r="BF155" s="225"/>
      <c r="BG155" s="225"/>
      <c r="BH155" s="225"/>
      <c r="BI155" s="226"/>
      <c r="BJ155" s="187"/>
      <c r="BK155" s="187"/>
      <c r="BL155" s="227"/>
      <c r="BZ155" s="228">
        <f t="shared" si="6"/>
        <v>0.96823716045444397</v>
      </c>
      <c r="CA155" s="218">
        <v>150</v>
      </c>
      <c r="CB155" s="228">
        <f t="shared" si="7"/>
        <v>0.98107947738171941</v>
      </c>
      <c r="CC155" s="218"/>
      <c r="CD155" s="229" t="s">
        <v>14031</v>
      </c>
      <c r="CE155" s="230" t="s">
        <v>14065</v>
      </c>
      <c r="CF155" s="231" t="str">
        <f t="shared" si="8"/>
        <v>Kf</v>
      </c>
    </row>
    <row r="156" spans="28:88" x14ac:dyDescent="0.2">
      <c r="AB156" s="217" t="s">
        <v>448</v>
      </c>
      <c r="AC156" s="218" t="s">
        <v>757</v>
      </c>
      <c r="AD156" s="218" t="s">
        <v>448</v>
      </c>
      <c r="AE156" s="218" t="s">
        <v>757</v>
      </c>
      <c r="AF156" s="218" t="s">
        <v>448</v>
      </c>
      <c r="AG156" s="218" t="s">
        <v>757</v>
      </c>
      <c r="AH156" s="219" t="s">
        <v>941</v>
      </c>
      <c r="AI156" s="220" t="s">
        <v>13394</v>
      </c>
      <c r="AJ156" s="220" t="s">
        <v>14167</v>
      </c>
      <c r="AK156" s="219" t="s">
        <v>13395</v>
      </c>
      <c r="AL156" s="221" t="s">
        <v>12900</v>
      </c>
      <c r="AM156" s="222" t="s">
        <v>13340</v>
      </c>
      <c r="AN156" s="41">
        <v>100</v>
      </c>
      <c r="AO156" s="41">
        <v>115.6</v>
      </c>
      <c r="AP156" s="41">
        <v>25.9</v>
      </c>
      <c r="AQ156" s="41">
        <v>0</v>
      </c>
      <c r="AR156" s="41">
        <f>INDEX(lad_payment_mff[Non-specialised payment MFF],MATCH(AB156,lad_payment_mff[LAD21],0))</f>
        <v>1.0753629298423539</v>
      </c>
      <c r="AS156" s="41">
        <f>INDEX(lad_payment_mff[Specialised payment MFF],MATCH(AB156,lad_payment_mff[LAD21],0))</f>
        <v>1.1446808578852485</v>
      </c>
      <c r="AT156" s="41">
        <v>1.0186896053225076</v>
      </c>
      <c r="AU156" s="185"/>
      <c r="AV156" s="185"/>
      <c r="AW156" s="185"/>
      <c r="AX156" s="185"/>
      <c r="AY156" s="187"/>
      <c r="BB156" s="223"/>
      <c r="BC156" s="223"/>
      <c r="BD156" s="223"/>
      <c r="BE156" s="224"/>
      <c r="BF156" s="225"/>
      <c r="BG156" s="225"/>
      <c r="BH156" s="225"/>
      <c r="BI156" s="226"/>
      <c r="BJ156" s="187"/>
      <c r="BK156" s="187"/>
      <c r="BL156" s="227"/>
      <c r="BZ156" s="228">
        <f t="shared" si="6"/>
        <v>1.0186896053225076</v>
      </c>
      <c r="CA156" s="218">
        <v>151</v>
      </c>
      <c r="CB156" s="228">
        <f t="shared" si="7"/>
        <v>0.98107947738171941</v>
      </c>
      <c r="CC156" s="218"/>
      <c r="CD156" s="229" t="s">
        <v>14057</v>
      </c>
      <c r="CE156" s="230" t="s">
        <v>14026</v>
      </c>
      <c r="CF156" s="231" t="str">
        <f t="shared" si="8"/>
        <v>Oo</v>
      </c>
    </row>
    <row r="157" spans="28:88" x14ac:dyDescent="0.2">
      <c r="AB157" s="217" t="s">
        <v>346</v>
      </c>
      <c r="AC157" s="218" t="s">
        <v>655</v>
      </c>
      <c r="AD157" s="218" t="s">
        <v>346</v>
      </c>
      <c r="AE157" s="218" t="s">
        <v>655</v>
      </c>
      <c r="AF157" s="218" t="s">
        <v>14034</v>
      </c>
      <c r="AG157" s="218" t="s">
        <v>14035</v>
      </c>
      <c r="AH157" s="219" t="s">
        <v>1130</v>
      </c>
      <c r="AI157" s="220" t="s">
        <v>13416</v>
      </c>
      <c r="AJ157" s="220" t="s">
        <v>14182</v>
      </c>
      <c r="AK157" s="219" t="s">
        <v>1130</v>
      </c>
      <c r="AL157" s="221" t="s">
        <v>12904</v>
      </c>
      <c r="AM157" s="222" t="s">
        <v>13338</v>
      </c>
      <c r="AN157" s="41">
        <v>100</v>
      </c>
      <c r="AO157" s="41">
        <v>86.8</v>
      </c>
      <c r="AP157" s="41">
        <v>16.5</v>
      </c>
      <c r="AQ157" s="41">
        <v>0</v>
      </c>
      <c r="AR157" s="41">
        <f>INDEX(lad_payment_mff[Non-specialised payment MFF],MATCH(AB157,lad_payment_mff[LAD21],0))</f>
        <v>1.0594610653382524</v>
      </c>
      <c r="AS157" s="41">
        <f>INDEX(lad_payment_mff[Specialised payment MFF],MATCH(AB157,lad_payment_mff[LAD21],0))</f>
        <v>1.1102732902482089</v>
      </c>
      <c r="AT157" s="41">
        <v>1.002749988305689</v>
      </c>
      <c r="AU157" s="185"/>
      <c r="AV157" s="185"/>
      <c r="AW157" s="185"/>
      <c r="AX157" s="185"/>
      <c r="AY157" s="187"/>
      <c r="BB157" s="223"/>
      <c r="BC157" s="223"/>
      <c r="BD157" s="223"/>
      <c r="BE157" s="224"/>
      <c r="BF157" s="225"/>
      <c r="BG157" s="225"/>
      <c r="BH157" s="225"/>
      <c r="BI157" s="226"/>
      <c r="BJ157" s="187"/>
      <c r="BK157" s="187"/>
      <c r="BL157" s="227"/>
      <c r="BZ157" s="228">
        <f t="shared" si="6"/>
        <v>1.002749988305689</v>
      </c>
      <c r="CA157" s="218">
        <v>152</v>
      </c>
      <c r="CB157" s="228">
        <f t="shared" si="7"/>
        <v>0.98107947738171941</v>
      </c>
      <c r="CC157" s="218"/>
      <c r="CD157" s="229" t="s">
        <v>14066</v>
      </c>
      <c r="CE157" s="230" t="s">
        <v>14036</v>
      </c>
      <c r="CF157" s="231" t="str">
        <f t="shared" si="8"/>
        <v>Wu</v>
      </c>
    </row>
    <row r="158" spans="28:88" x14ac:dyDescent="0.2">
      <c r="AB158" s="217" t="s">
        <v>378</v>
      </c>
      <c r="AC158" s="218" t="s">
        <v>687</v>
      </c>
      <c r="AD158" s="218" t="s">
        <v>378</v>
      </c>
      <c r="AE158" s="218" t="s">
        <v>687</v>
      </c>
      <c r="AF158" s="218" t="s">
        <v>14049</v>
      </c>
      <c r="AG158" s="218" t="s">
        <v>13400</v>
      </c>
      <c r="AH158" s="219" t="s">
        <v>954</v>
      </c>
      <c r="AI158" s="220" t="s">
        <v>13404</v>
      </c>
      <c r="AJ158" s="220" t="s">
        <v>14172</v>
      </c>
      <c r="AK158" s="219" t="s">
        <v>13398</v>
      </c>
      <c r="AL158" s="221" t="s">
        <v>12900</v>
      </c>
      <c r="AM158" s="222" t="s">
        <v>13340</v>
      </c>
      <c r="AN158" s="41">
        <v>100</v>
      </c>
      <c r="AO158" s="41">
        <v>88.8</v>
      </c>
      <c r="AP158" s="41">
        <v>14.2</v>
      </c>
      <c r="AQ158" s="41">
        <v>0</v>
      </c>
      <c r="AR158" s="41">
        <f>INDEX(lad_payment_mff[Non-specialised payment MFF],MATCH(AB158,lad_payment_mff[LAD21],0))</f>
        <v>1.0661237485859643</v>
      </c>
      <c r="AS158" s="41">
        <f>INDEX(lad_payment_mff[Specialised payment MFF],MATCH(AB158,lad_payment_mff[LAD21],0))</f>
        <v>1.1547883703729671</v>
      </c>
      <c r="AT158" s="41">
        <v>1.0064786430472803</v>
      </c>
      <c r="AU158" s="185"/>
      <c r="AV158" s="185"/>
      <c r="AW158" s="185"/>
      <c r="AX158" s="185"/>
      <c r="AY158" s="187"/>
      <c r="BB158" s="223"/>
      <c r="BC158" s="223"/>
      <c r="BD158" s="223"/>
      <c r="BE158" s="224"/>
      <c r="BF158" s="225"/>
      <c r="BG158" s="225"/>
      <c r="BH158" s="225"/>
      <c r="BI158" s="226"/>
      <c r="BJ158" s="187"/>
      <c r="BK158" s="187"/>
      <c r="BL158" s="227"/>
      <c r="BZ158" s="228">
        <f t="shared" si="6"/>
        <v>1.0064786430472803</v>
      </c>
      <c r="CA158" s="218">
        <v>153</v>
      </c>
      <c r="CB158" s="228">
        <f t="shared" si="7"/>
        <v>0.97757508056422171</v>
      </c>
      <c r="CC158" s="218"/>
      <c r="CD158" s="229" t="s">
        <v>14059</v>
      </c>
      <c r="CE158" s="230" t="s">
        <v>14036</v>
      </c>
      <c r="CF158" s="231" t="str">
        <f t="shared" si="8"/>
        <v>Qu</v>
      </c>
    </row>
    <row r="159" spans="28:88" ht="15" x14ac:dyDescent="0.25">
      <c r="AB159" s="217" t="s">
        <v>249</v>
      </c>
      <c r="AC159" s="218" t="s">
        <v>558</v>
      </c>
      <c r="AD159" s="218" t="s">
        <v>249</v>
      </c>
      <c r="AE159" s="218" t="s">
        <v>558</v>
      </c>
      <c r="AF159" s="218" t="s">
        <v>14083</v>
      </c>
      <c r="AG159" s="218" t="s">
        <v>14084</v>
      </c>
      <c r="AH159" s="219" t="s">
        <v>1002</v>
      </c>
      <c r="AI159" s="220" t="s">
        <v>13386</v>
      </c>
      <c r="AJ159" s="220" t="s">
        <v>14161</v>
      </c>
      <c r="AK159" s="219" t="s">
        <v>1002</v>
      </c>
      <c r="AL159" s="221" t="s">
        <v>12898</v>
      </c>
      <c r="AM159" s="222" t="s">
        <v>12899</v>
      </c>
      <c r="AN159" s="41">
        <v>100</v>
      </c>
      <c r="AO159" s="41">
        <v>77.8</v>
      </c>
      <c r="AP159" s="41">
        <v>16.100000000000001</v>
      </c>
      <c r="AQ159" s="41">
        <v>0</v>
      </c>
      <c r="AR159" s="41">
        <f>INDEX(lad_payment_mff[Non-specialised payment MFF],MATCH(AB159,lad_payment_mff[LAD21],0))</f>
        <v>1.0301090936868009</v>
      </c>
      <c r="AS159" s="41">
        <f>INDEX(lad_payment_mff[Specialised payment MFF],MATCH(AB159,lad_payment_mff[LAD21],0))</f>
        <v>1.044306271896672</v>
      </c>
      <c r="AT159" s="41">
        <v>0.96680172859239544</v>
      </c>
      <c r="AU159" s="185"/>
      <c r="AV159" s="185"/>
      <c r="AW159" s="185"/>
      <c r="AX159" s="185"/>
      <c r="AY159" s="187"/>
      <c r="BB159" s="223"/>
      <c r="BC159" s="223"/>
      <c r="BD159" s="223"/>
      <c r="BE159" s="224"/>
      <c r="BF159" s="225"/>
      <c r="BG159" s="225"/>
      <c r="BH159" s="225"/>
      <c r="BI159" s="226"/>
      <c r="BJ159" s="187"/>
      <c r="BK159" s="187"/>
      <c r="BL159" s="227"/>
      <c r="BZ159" s="228">
        <f t="shared" si="6"/>
        <v>0.96680172859239544</v>
      </c>
      <c r="CA159" s="218">
        <v>154</v>
      </c>
      <c r="CB159" s="228">
        <f t="shared" si="7"/>
        <v>0.97757508056422171</v>
      </c>
      <c r="CC159" s="218"/>
      <c r="CD159" s="229" t="s">
        <v>14057</v>
      </c>
      <c r="CE159" s="230" t="s">
        <v>14063</v>
      </c>
      <c r="CF159" s="231" t="str">
        <f t="shared" si="8"/>
        <v>Oh</v>
      </c>
      <c r="CI159"/>
      <c r="CJ159"/>
    </row>
    <row r="160" spans="28:88" ht="15" x14ac:dyDescent="0.25">
      <c r="AB160" s="217" t="s">
        <v>235</v>
      </c>
      <c r="AC160" s="218" t="s">
        <v>544</v>
      </c>
      <c r="AD160" s="218" t="s">
        <v>235</v>
      </c>
      <c r="AE160" s="218" t="s">
        <v>544</v>
      </c>
      <c r="AF160" s="218" t="s">
        <v>235</v>
      </c>
      <c r="AG160" s="218" t="s">
        <v>544</v>
      </c>
      <c r="AH160" s="219" t="s">
        <v>1031</v>
      </c>
      <c r="AI160" s="220" t="s">
        <v>13379</v>
      </c>
      <c r="AJ160" s="220" t="s">
        <v>14156</v>
      </c>
      <c r="AK160" s="219" t="s">
        <v>1031</v>
      </c>
      <c r="AL160" s="221" t="s">
        <v>12896</v>
      </c>
      <c r="AM160" s="222" t="s">
        <v>13341</v>
      </c>
      <c r="AN160" s="41">
        <v>100</v>
      </c>
      <c r="AO160" s="41">
        <v>149</v>
      </c>
      <c r="AP160" s="41">
        <v>40</v>
      </c>
      <c r="AQ160" s="41">
        <v>0</v>
      </c>
      <c r="AR160" s="41">
        <f>INDEX(lad_payment_mff[Non-specialised payment MFF],MATCH(AB160,lad_payment_mff[LAD21],0))</f>
        <v>1.0412471038670268</v>
      </c>
      <c r="AS160" s="41">
        <f>INDEX(lad_payment_mff[Specialised payment MFF],MATCH(AB160,lad_payment_mff[LAD21],0))</f>
        <v>1.0408156867106391</v>
      </c>
      <c r="AT160" s="41">
        <v>0.97757508056422171</v>
      </c>
      <c r="AU160" s="185"/>
      <c r="AV160" s="185"/>
      <c r="AW160" s="185"/>
      <c r="AX160" s="185"/>
      <c r="AY160" s="187"/>
      <c r="BB160" s="223"/>
      <c r="BC160" s="223"/>
      <c r="BD160" s="223"/>
      <c r="BE160" s="224"/>
      <c r="BF160" s="225"/>
      <c r="BG160" s="225"/>
      <c r="BH160" s="225"/>
      <c r="BI160" s="226"/>
      <c r="BJ160" s="187"/>
      <c r="BK160" s="187"/>
      <c r="BL160" s="227"/>
      <c r="BZ160" s="228">
        <f t="shared" si="6"/>
        <v>0.97757508056422171</v>
      </c>
      <c r="CA160" s="218">
        <v>155</v>
      </c>
      <c r="CB160" s="228">
        <f t="shared" si="7"/>
        <v>0.97757508056422171</v>
      </c>
      <c r="CC160" s="218"/>
      <c r="CD160" s="229" t="s">
        <v>14022</v>
      </c>
      <c r="CE160" s="230" t="s">
        <v>14069</v>
      </c>
      <c r="CF160" s="231" t="str">
        <f t="shared" si="8"/>
        <v>Ji</v>
      </c>
      <c r="CI160"/>
      <c r="CJ160"/>
    </row>
    <row r="161" spans="28:88" ht="15" x14ac:dyDescent="0.25">
      <c r="AB161" s="217" t="s">
        <v>295</v>
      </c>
      <c r="AC161" s="218" t="s">
        <v>604</v>
      </c>
      <c r="AD161" s="218" t="s">
        <v>295</v>
      </c>
      <c r="AE161" s="218" t="s">
        <v>604</v>
      </c>
      <c r="AF161" s="218" t="s">
        <v>14029</v>
      </c>
      <c r="AG161" s="218" t="s">
        <v>14030</v>
      </c>
      <c r="AH161" s="219" t="s">
        <v>943</v>
      </c>
      <c r="AI161" s="220" t="s">
        <v>13391</v>
      </c>
      <c r="AJ161" s="220" t="s">
        <v>14164</v>
      </c>
      <c r="AK161" s="219" t="s">
        <v>943</v>
      </c>
      <c r="AL161" s="221" t="s">
        <v>12898</v>
      </c>
      <c r="AM161" s="222" t="s">
        <v>12899</v>
      </c>
      <c r="AN161" s="41">
        <v>100</v>
      </c>
      <c r="AO161" s="41">
        <v>119.2</v>
      </c>
      <c r="AP161" s="41">
        <v>28.5</v>
      </c>
      <c r="AQ161" s="41">
        <v>0</v>
      </c>
      <c r="AR161" s="41">
        <f>INDEX(lad_payment_mff[Non-specialised payment MFF],MATCH(AB161,lad_payment_mff[LAD21],0))</f>
        <v>1.0217309868468645</v>
      </c>
      <c r="AS161" s="41">
        <f>INDEX(lad_payment_mff[Specialised payment MFF],MATCH(AB161,lad_payment_mff[LAD21],0))</f>
        <v>1.0310356029061476</v>
      </c>
      <c r="AT161" s="41">
        <v>0.96664234158970985</v>
      </c>
      <c r="AU161" s="185"/>
      <c r="AV161" s="185"/>
      <c r="AW161" s="185"/>
      <c r="AX161" s="185"/>
      <c r="AY161" s="187"/>
      <c r="BB161" s="223"/>
      <c r="BC161" s="223"/>
      <c r="BD161" s="223"/>
      <c r="BE161" s="224"/>
      <c r="BF161" s="225"/>
      <c r="BG161" s="225"/>
      <c r="BH161" s="225"/>
      <c r="BI161" s="226"/>
      <c r="BJ161" s="187"/>
      <c r="BK161" s="187"/>
      <c r="BL161" s="227"/>
      <c r="BZ161" s="228">
        <f t="shared" si="6"/>
        <v>0.96664234158970985</v>
      </c>
      <c r="CA161" s="218">
        <v>156</v>
      </c>
      <c r="CB161" s="228">
        <f t="shared" si="7"/>
        <v>0.97757508056422171</v>
      </c>
      <c r="CC161" s="218"/>
      <c r="CD161" s="229" t="s">
        <v>14046</v>
      </c>
      <c r="CE161" s="230" t="s">
        <v>14076</v>
      </c>
      <c r="CF161" s="231" t="str">
        <f t="shared" si="8"/>
        <v>In</v>
      </c>
      <c r="CI161"/>
      <c r="CJ161"/>
    </row>
    <row r="162" spans="28:88" ht="15" x14ac:dyDescent="0.25">
      <c r="AB162" s="217" t="s">
        <v>445</v>
      </c>
      <c r="AC162" s="218" t="s">
        <v>754</v>
      </c>
      <c r="AD162" s="218" t="s">
        <v>445</v>
      </c>
      <c r="AE162" s="218" t="s">
        <v>754</v>
      </c>
      <c r="AF162" s="218" t="s">
        <v>445</v>
      </c>
      <c r="AG162" s="218" t="s">
        <v>754</v>
      </c>
      <c r="AH162" s="219" t="s">
        <v>1130</v>
      </c>
      <c r="AI162" s="220" t="s">
        <v>13416</v>
      </c>
      <c r="AJ162" s="220" t="s">
        <v>14182</v>
      </c>
      <c r="AK162" s="219" t="s">
        <v>1130</v>
      </c>
      <c r="AL162" s="221" t="s">
        <v>12904</v>
      </c>
      <c r="AM162" s="222" t="s">
        <v>13338</v>
      </c>
      <c r="AN162" s="41">
        <v>100</v>
      </c>
      <c r="AO162" s="41">
        <v>109.3</v>
      </c>
      <c r="AP162" s="41">
        <v>23.9</v>
      </c>
      <c r="AQ162" s="41">
        <v>0</v>
      </c>
      <c r="AR162" s="41">
        <f>INDEX(lad_payment_mff[Non-specialised payment MFF],MATCH(AB162,lad_payment_mff[LAD21],0))</f>
        <v>1.0625174321603585</v>
      </c>
      <c r="AS162" s="41">
        <f>INDEX(lad_payment_mff[Specialised payment MFF],MATCH(AB162,lad_payment_mff[LAD21],0))</f>
        <v>1.1199721766542456</v>
      </c>
      <c r="AT162" s="41">
        <v>1.002749988305689</v>
      </c>
      <c r="AU162" s="185"/>
      <c r="AV162" s="185"/>
      <c r="AW162" s="185"/>
      <c r="AX162" s="185"/>
      <c r="AY162" s="187"/>
      <c r="BB162" s="223"/>
      <c r="BC162" s="223"/>
      <c r="BD162" s="223"/>
      <c r="BE162" s="224"/>
      <c r="BF162" s="225"/>
      <c r="BG162" s="225"/>
      <c r="BH162" s="225"/>
      <c r="BI162" s="226"/>
      <c r="BJ162" s="187"/>
      <c r="BK162" s="187"/>
      <c r="BL162" s="227"/>
      <c r="BZ162" s="228">
        <f t="shared" si="6"/>
        <v>1.002749988305689</v>
      </c>
      <c r="CA162" s="218">
        <v>157</v>
      </c>
      <c r="CB162" s="228">
        <f t="shared" si="7"/>
        <v>0.97757508056422171</v>
      </c>
      <c r="CC162" s="218"/>
      <c r="CD162" s="229" t="s">
        <v>14056</v>
      </c>
      <c r="CE162" s="230" t="s">
        <v>14078</v>
      </c>
      <c r="CF162" s="231" t="str">
        <f t="shared" si="8"/>
        <v>Uv</v>
      </c>
      <c r="CI162"/>
      <c r="CJ162"/>
    </row>
    <row r="163" spans="28:88" ht="15" x14ac:dyDescent="0.25">
      <c r="AB163" s="217" t="s">
        <v>323</v>
      </c>
      <c r="AC163" s="218" t="s">
        <v>632</v>
      </c>
      <c r="AD163" s="218" t="s">
        <v>323</v>
      </c>
      <c r="AE163" s="218" t="s">
        <v>632</v>
      </c>
      <c r="AF163" s="218" t="s">
        <v>14060</v>
      </c>
      <c r="AG163" s="218" t="s">
        <v>14061</v>
      </c>
      <c r="AH163" s="219" t="s">
        <v>979</v>
      </c>
      <c r="AI163" s="220" t="s">
        <v>13387</v>
      </c>
      <c r="AJ163" s="220" t="s">
        <v>14162</v>
      </c>
      <c r="AK163" s="219" t="s">
        <v>979</v>
      </c>
      <c r="AL163" s="221" t="s">
        <v>12898</v>
      </c>
      <c r="AM163" s="222" t="s">
        <v>12899</v>
      </c>
      <c r="AN163" s="41">
        <v>100</v>
      </c>
      <c r="AO163" s="41">
        <v>83.3</v>
      </c>
      <c r="AP163" s="41">
        <v>12.5</v>
      </c>
      <c r="AQ163" s="41">
        <v>0</v>
      </c>
      <c r="AR163" s="41">
        <f>INDEX(lad_payment_mff[Non-specialised payment MFF],MATCH(AB163,lad_payment_mff[LAD21],0))</f>
        <v>1.0293601652587199</v>
      </c>
      <c r="AS163" s="41">
        <f>INDEX(lad_payment_mff[Specialised payment MFF],MATCH(AB163,lad_payment_mff[LAD21],0))</f>
        <v>1.0453871216257995</v>
      </c>
      <c r="AT163" s="41">
        <v>0.97135134762669384</v>
      </c>
      <c r="AU163" s="185"/>
      <c r="AV163" s="185"/>
      <c r="AW163" s="185"/>
      <c r="AX163" s="185"/>
      <c r="AY163" s="187"/>
      <c r="BB163" s="223"/>
      <c r="BC163" s="223"/>
      <c r="BD163" s="223"/>
      <c r="BE163" s="224"/>
      <c r="BF163" s="225"/>
      <c r="BG163" s="225"/>
      <c r="BH163" s="225"/>
      <c r="BI163" s="226"/>
      <c r="BJ163" s="187"/>
      <c r="BK163" s="187"/>
      <c r="BL163" s="227"/>
      <c r="BZ163" s="228">
        <f t="shared" si="6"/>
        <v>0.97135134762669384</v>
      </c>
      <c r="CA163" s="218">
        <v>158</v>
      </c>
      <c r="CB163" s="228">
        <f t="shared" si="7"/>
        <v>0.97757508056422171</v>
      </c>
      <c r="CC163" s="218"/>
      <c r="CD163" s="229" t="s">
        <v>14050</v>
      </c>
      <c r="CE163" s="230" t="s">
        <v>14026</v>
      </c>
      <c r="CF163" s="231" t="str">
        <f t="shared" si="8"/>
        <v>Lo</v>
      </c>
      <c r="CI163"/>
      <c r="CJ163"/>
    </row>
    <row r="164" spans="28:88" ht="15" x14ac:dyDescent="0.25">
      <c r="AB164" s="217" t="s">
        <v>287</v>
      </c>
      <c r="AC164" s="218" t="s">
        <v>596</v>
      </c>
      <c r="AD164" s="218" t="s">
        <v>13493</v>
      </c>
      <c r="AE164" s="218" t="s">
        <v>13436</v>
      </c>
      <c r="AF164" s="218" t="s">
        <v>13493</v>
      </c>
      <c r="AG164" s="218" t="s">
        <v>13436</v>
      </c>
      <c r="AH164" s="219" t="s">
        <v>1177</v>
      </c>
      <c r="AI164" s="220" t="s">
        <v>13435</v>
      </c>
      <c r="AJ164" s="220" t="s">
        <v>13436</v>
      </c>
      <c r="AK164" s="219" t="s">
        <v>1177</v>
      </c>
      <c r="AL164" s="221" t="s">
        <v>12906</v>
      </c>
      <c r="AM164" s="222" t="s">
        <v>13339</v>
      </c>
      <c r="AN164" s="41">
        <v>100</v>
      </c>
      <c r="AO164" s="41">
        <v>82.1</v>
      </c>
      <c r="AP164" s="41">
        <v>16.600000000000001</v>
      </c>
      <c r="AQ164" s="41">
        <v>4</v>
      </c>
      <c r="AR164" s="41">
        <f>INDEX(lad_payment_mff[Non-specialised payment MFF],MATCH(AB164,lad_payment_mff[LAD21],0))</f>
        <v>1.037773238619673</v>
      </c>
      <c r="AS164" s="41">
        <f>INDEX(lad_payment_mff[Specialised payment MFF],MATCH(AB164,lad_payment_mff[LAD21],0))</f>
        <v>1.0509740152442613</v>
      </c>
      <c r="AT164" s="41">
        <v>0.97093650580066737</v>
      </c>
      <c r="AU164" s="185"/>
      <c r="AV164" s="185"/>
      <c r="AW164" s="185"/>
      <c r="AX164" s="185"/>
      <c r="AY164" s="187"/>
      <c r="BB164" s="223"/>
      <c r="BC164" s="223"/>
      <c r="BD164" s="223"/>
      <c r="BE164" s="224"/>
      <c r="BF164" s="225"/>
      <c r="BG164" s="225"/>
      <c r="BH164" s="225"/>
      <c r="BI164" s="226"/>
      <c r="BJ164" s="187"/>
      <c r="BK164" s="187"/>
      <c r="BL164" s="227"/>
      <c r="BZ164" s="228">
        <f t="shared" si="6"/>
        <v>0.97093650580066737</v>
      </c>
      <c r="CA164" s="218">
        <v>159</v>
      </c>
      <c r="CB164" s="228">
        <f t="shared" si="7"/>
        <v>0.97757508056422171</v>
      </c>
      <c r="CC164" s="218"/>
      <c r="CD164" s="229" t="s">
        <v>14056</v>
      </c>
      <c r="CE164" s="230" t="s">
        <v>14069</v>
      </c>
      <c r="CF164" s="231" t="str">
        <f t="shared" si="8"/>
        <v>Ui</v>
      </c>
      <c r="CI164"/>
      <c r="CJ164"/>
    </row>
    <row r="165" spans="28:88" ht="15" x14ac:dyDescent="0.25">
      <c r="AB165" s="217" t="s">
        <v>178</v>
      </c>
      <c r="AC165" s="218" t="s">
        <v>487</v>
      </c>
      <c r="AD165" s="218" t="s">
        <v>178</v>
      </c>
      <c r="AE165" s="218" t="s">
        <v>487</v>
      </c>
      <c r="AF165" s="218" t="s">
        <v>178</v>
      </c>
      <c r="AG165" s="218" t="s">
        <v>487</v>
      </c>
      <c r="AH165" s="219" t="s">
        <v>968</v>
      </c>
      <c r="AI165" s="220" t="s">
        <v>13411</v>
      </c>
      <c r="AJ165" s="220" t="s">
        <v>14177</v>
      </c>
      <c r="AK165" s="219" t="s">
        <v>968</v>
      </c>
      <c r="AL165" s="221" t="s">
        <v>12902</v>
      </c>
      <c r="AM165" s="222" t="s">
        <v>12903</v>
      </c>
      <c r="AN165" s="41">
        <v>100</v>
      </c>
      <c r="AO165" s="41">
        <v>84.1</v>
      </c>
      <c r="AP165" s="41">
        <v>14.6</v>
      </c>
      <c r="AQ165" s="41">
        <v>0</v>
      </c>
      <c r="AR165" s="41">
        <f>INDEX(lad_payment_mff[Non-specialised payment MFF],MATCH(AB165,lad_payment_mff[LAD21],0))</f>
        <v>1.1500634050634619</v>
      </c>
      <c r="AS165" s="41">
        <f>INDEX(lad_payment_mff[Specialised payment MFF],MATCH(AB165,lad_payment_mff[LAD21],0))</f>
        <v>1.15561223423265</v>
      </c>
      <c r="AT165" s="41">
        <v>1.0822307917820893</v>
      </c>
      <c r="AU165" s="185"/>
      <c r="AV165" s="185"/>
      <c r="AW165" s="185"/>
      <c r="AX165" s="185"/>
      <c r="AY165" s="187"/>
      <c r="BB165" s="223"/>
      <c r="BC165" s="223"/>
      <c r="BD165" s="223"/>
      <c r="BE165" s="224"/>
      <c r="BF165" s="225"/>
      <c r="BG165" s="225"/>
      <c r="BH165" s="225"/>
      <c r="BI165" s="226"/>
      <c r="BJ165" s="187"/>
      <c r="BK165" s="187"/>
      <c r="BL165" s="227"/>
      <c r="BZ165" s="228">
        <f t="shared" si="6"/>
        <v>1.0822307917820893</v>
      </c>
      <c r="CA165" s="218">
        <v>160</v>
      </c>
      <c r="CB165" s="228">
        <f t="shared" si="7"/>
        <v>0.97757508056422171</v>
      </c>
      <c r="CC165" s="218"/>
      <c r="CD165" s="229" t="s">
        <v>14053</v>
      </c>
      <c r="CE165" s="230" t="s">
        <v>14015</v>
      </c>
      <c r="CF165" s="231" t="str">
        <f t="shared" si="8"/>
        <v>Vp</v>
      </c>
      <c r="CI165"/>
      <c r="CJ165"/>
    </row>
    <row r="166" spans="28:88" ht="15" x14ac:dyDescent="0.25">
      <c r="AB166" s="217" t="s">
        <v>397</v>
      </c>
      <c r="AC166" s="218" t="s">
        <v>706</v>
      </c>
      <c r="AD166" s="218" t="s">
        <v>397</v>
      </c>
      <c r="AE166" s="218" t="s">
        <v>706</v>
      </c>
      <c r="AF166" s="218" t="s">
        <v>14101</v>
      </c>
      <c r="AG166" s="218" t="s">
        <v>13427</v>
      </c>
      <c r="AH166" s="219" t="s">
        <v>1013</v>
      </c>
      <c r="AI166" s="220" t="s">
        <v>13426</v>
      </c>
      <c r="AJ166" s="220" t="s">
        <v>13427</v>
      </c>
      <c r="AK166" s="219" t="s">
        <v>1013</v>
      </c>
      <c r="AL166" s="221" t="s">
        <v>12906</v>
      </c>
      <c r="AM166" s="222" t="s">
        <v>13339</v>
      </c>
      <c r="AN166" s="41">
        <v>100</v>
      </c>
      <c r="AO166" s="41">
        <v>81.599999999999994</v>
      </c>
      <c r="AP166" s="41">
        <v>16.899999999999999</v>
      </c>
      <c r="AQ166" s="41">
        <v>0</v>
      </c>
      <c r="AR166" s="41">
        <f>INDEX(lad_payment_mff[Non-specialised payment MFF],MATCH(AB166,lad_payment_mff[LAD21],0))</f>
        <v>1.0162729342236805</v>
      </c>
      <c r="AS166" s="41">
        <f>INDEX(lad_payment_mff[Specialised payment MFF],MATCH(AB166,lad_payment_mff[LAD21],0))</f>
        <v>1.0256186776263165</v>
      </c>
      <c r="AT166" s="41">
        <v>0.95063238512158976</v>
      </c>
      <c r="AU166" s="185"/>
      <c r="AV166" s="185"/>
      <c r="AW166" s="185"/>
      <c r="AX166" s="185"/>
      <c r="AY166" s="187"/>
      <c r="BB166" s="223"/>
      <c r="BC166" s="223"/>
      <c r="BD166" s="223"/>
      <c r="BE166" s="224"/>
      <c r="BF166" s="225"/>
      <c r="BG166" s="225"/>
      <c r="BH166" s="225"/>
      <c r="BI166" s="226"/>
      <c r="BJ166" s="187"/>
      <c r="BK166" s="187"/>
      <c r="BL166" s="227"/>
      <c r="BZ166" s="228">
        <f t="shared" si="6"/>
        <v>0.95063238512158976</v>
      </c>
      <c r="CA166" s="218">
        <v>161</v>
      </c>
      <c r="CB166" s="228">
        <f t="shared" si="7"/>
        <v>0.97757508056422171</v>
      </c>
      <c r="CC166" s="218"/>
      <c r="CD166" s="229" t="s">
        <v>14066</v>
      </c>
      <c r="CE166" s="230" t="s">
        <v>14075</v>
      </c>
      <c r="CF166" s="231" t="str">
        <f t="shared" si="8"/>
        <v>Wg</v>
      </c>
      <c r="CI166"/>
      <c r="CJ166"/>
    </row>
    <row r="167" spans="28:88" ht="15" x14ac:dyDescent="0.25">
      <c r="AB167" s="217" t="s">
        <v>274</v>
      </c>
      <c r="AC167" s="218" t="s">
        <v>583</v>
      </c>
      <c r="AD167" s="218" t="s">
        <v>274</v>
      </c>
      <c r="AE167" s="218" t="s">
        <v>583</v>
      </c>
      <c r="AF167" s="218" t="s">
        <v>14038</v>
      </c>
      <c r="AG167" s="218" t="s">
        <v>14039</v>
      </c>
      <c r="AH167" s="219" t="s">
        <v>950</v>
      </c>
      <c r="AI167" s="220" t="s">
        <v>13408</v>
      </c>
      <c r="AJ167" s="220" t="s">
        <v>14176</v>
      </c>
      <c r="AK167" s="219" t="s">
        <v>13402</v>
      </c>
      <c r="AL167" s="221" t="s">
        <v>12900</v>
      </c>
      <c r="AM167" s="222" t="s">
        <v>13340</v>
      </c>
      <c r="AN167" s="41">
        <v>100</v>
      </c>
      <c r="AO167" s="41">
        <v>75.5</v>
      </c>
      <c r="AP167" s="41">
        <v>13.2</v>
      </c>
      <c r="AQ167" s="41">
        <v>0</v>
      </c>
      <c r="AR167" s="41">
        <f>INDEX(lad_payment_mff[Non-specialised payment MFF],MATCH(AB167,lad_payment_mff[LAD21],0))</f>
        <v>1.0347343607883976</v>
      </c>
      <c r="AS167" s="41">
        <f>INDEX(lad_payment_mff[Specialised payment MFF],MATCH(AB167,lad_payment_mff[LAD21],0))</f>
        <v>1.0905262996334404</v>
      </c>
      <c r="AT167" s="41">
        <v>0.96781310469859927</v>
      </c>
      <c r="AU167" s="185"/>
      <c r="AV167" s="185"/>
      <c r="AW167" s="185"/>
      <c r="AX167" s="185"/>
      <c r="AY167" s="187"/>
      <c r="BB167" s="223"/>
      <c r="BC167" s="223"/>
      <c r="BD167" s="223"/>
      <c r="BE167" s="224"/>
      <c r="BF167" s="225"/>
      <c r="BG167" s="225"/>
      <c r="BH167" s="225"/>
      <c r="BI167" s="226"/>
      <c r="BJ167" s="187"/>
      <c r="BK167" s="187"/>
      <c r="BL167" s="227"/>
      <c r="BZ167" s="228">
        <f t="shared" si="6"/>
        <v>0.96781310469859927</v>
      </c>
      <c r="CA167" s="218">
        <v>162</v>
      </c>
      <c r="CB167" s="228">
        <f t="shared" si="7"/>
        <v>0.97757508056422171</v>
      </c>
      <c r="CC167" s="218"/>
      <c r="CD167" s="229" t="s">
        <v>14057</v>
      </c>
      <c r="CE167" s="230" t="s">
        <v>14041</v>
      </c>
      <c r="CF167" s="231" t="str">
        <f t="shared" si="8"/>
        <v>Ot</v>
      </c>
      <c r="CI167"/>
      <c r="CJ167"/>
    </row>
    <row r="168" spans="28:88" ht="15" x14ac:dyDescent="0.25">
      <c r="AB168" s="217" t="s">
        <v>252</v>
      </c>
      <c r="AC168" s="218" t="s">
        <v>561</v>
      </c>
      <c r="AD168" s="218" t="s">
        <v>252</v>
      </c>
      <c r="AE168" s="218" t="s">
        <v>561</v>
      </c>
      <c r="AF168" s="218" t="s">
        <v>14012</v>
      </c>
      <c r="AG168" s="218" t="s">
        <v>14013</v>
      </c>
      <c r="AH168" s="219" t="s">
        <v>966</v>
      </c>
      <c r="AI168" s="220" t="s">
        <v>13431</v>
      </c>
      <c r="AJ168" s="220" t="s">
        <v>13432</v>
      </c>
      <c r="AK168" s="219" t="s">
        <v>13417</v>
      </c>
      <c r="AL168" s="221" t="s">
        <v>12904</v>
      </c>
      <c r="AM168" s="222" t="s">
        <v>13338</v>
      </c>
      <c r="AN168" s="41">
        <v>100</v>
      </c>
      <c r="AO168" s="41">
        <v>73.7</v>
      </c>
      <c r="AP168" s="41">
        <v>7.7</v>
      </c>
      <c r="AQ168" s="41">
        <v>0</v>
      </c>
      <c r="AR168" s="41">
        <f>INDEX(lad_payment_mff[Non-specialised payment MFF],MATCH(AB168,lad_payment_mff[LAD21],0))</f>
        <v>1.0518906975961357</v>
      </c>
      <c r="AS168" s="41">
        <f>INDEX(lad_payment_mff[Specialised payment MFF],MATCH(AB168,lad_payment_mff[LAD21],0))</f>
        <v>1.072647082542475</v>
      </c>
      <c r="AT168" s="41">
        <v>1.009879276774436</v>
      </c>
      <c r="AU168" s="185"/>
      <c r="AV168" s="185"/>
      <c r="AW168" s="185"/>
      <c r="AX168" s="185"/>
      <c r="AY168" s="187"/>
      <c r="BB168" s="223"/>
      <c r="BC168" s="223"/>
      <c r="BD168" s="223"/>
      <c r="BE168" s="224"/>
      <c r="BF168" s="225"/>
      <c r="BG168" s="225"/>
      <c r="BH168" s="225"/>
      <c r="BI168" s="226"/>
      <c r="BJ168" s="187"/>
      <c r="BK168" s="187"/>
      <c r="BL168" s="227"/>
      <c r="BZ168" s="228">
        <f t="shared" si="6"/>
        <v>1.009879276774436</v>
      </c>
      <c r="CA168" s="218">
        <v>163</v>
      </c>
      <c r="CB168" s="228">
        <f t="shared" si="7"/>
        <v>0.97279365553196828</v>
      </c>
      <c r="CC168" s="218"/>
      <c r="CD168" s="229" t="s">
        <v>14025</v>
      </c>
      <c r="CE168" s="230" t="s">
        <v>14077</v>
      </c>
      <c r="CF168" s="231" t="str">
        <f t="shared" si="8"/>
        <v>Yr</v>
      </c>
      <c r="CI168"/>
      <c r="CJ168"/>
    </row>
    <row r="169" spans="28:88" ht="15" x14ac:dyDescent="0.25">
      <c r="AB169" s="217" t="s">
        <v>476</v>
      </c>
      <c r="AC169" s="218" t="s">
        <v>785</v>
      </c>
      <c r="AD169" s="218" t="s">
        <v>476</v>
      </c>
      <c r="AE169" s="218" t="s">
        <v>785</v>
      </c>
      <c r="AF169" s="218" t="s">
        <v>476</v>
      </c>
      <c r="AG169" s="218" t="s">
        <v>785</v>
      </c>
      <c r="AH169" s="219" t="s">
        <v>1033</v>
      </c>
      <c r="AI169" s="220" t="s">
        <v>13375</v>
      </c>
      <c r="AJ169" s="220" t="s">
        <v>14152</v>
      </c>
      <c r="AK169" s="219" t="s">
        <v>1033</v>
      </c>
      <c r="AL169" s="221" t="s">
        <v>12894</v>
      </c>
      <c r="AM169" s="222" t="s">
        <v>13346</v>
      </c>
      <c r="AN169" s="41">
        <v>100</v>
      </c>
      <c r="AO169" s="41">
        <v>148</v>
      </c>
      <c r="AP169" s="41">
        <v>40.5</v>
      </c>
      <c r="AQ169" s="41">
        <v>0</v>
      </c>
      <c r="AR169" s="41">
        <f>INDEX(lad_payment_mff[Non-specialised payment MFF],MATCH(AB169,lad_payment_mff[LAD21],0))</f>
        <v>1.0120802336486225</v>
      </c>
      <c r="AS169" s="41">
        <f>INDEX(lad_payment_mff[Specialised payment MFF],MATCH(AB169,lad_payment_mff[LAD21],0))</f>
        <v>1.0146969242210622</v>
      </c>
      <c r="AT169" s="41">
        <v>0.96100496181371553</v>
      </c>
      <c r="AU169" s="185"/>
      <c r="AV169" s="185"/>
      <c r="AW169" s="185"/>
      <c r="AX169" s="185"/>
      <c r="AY169" s="187"/>
      <c r="BB169" s="223"/>
      <c r="BC169" s="223"/>
      <c r="BD169" s="223"/>
      <c r="BE169" s="224"/>
      <c r="BF169" s="225"/>
      <c r="BG169" s="225"/>
      <c r="BH169" s="225"/>
      <c r="BI169" s="226"/>
      <c r="BJ169" s="187"/>
      <c r="BK169" s="187"/>
      <c r="BL169" s="227"/>
      <c r="BZ169" s="228">
        <f t="shared" si="6"/>
        <v>0.96100496181371553</v>
      </c>
      <c r="CA169" s="218">
        <v>164</v>
      </c>
      <c r="CB169" s="228">
        <f t="shared" si="7"/>
        <v>0.97279365553196828</v>
      </c>
      <c r="CC169" s="218"/>
      <c r="CD169" s="229" t="s">
        <v>14027</v>
      </c>
      <c r="CE169" s="230" t="s">
        <v>14032</v>
      </c>
      <c r="CF169" s="231" t="str">
        <f t="shared" si="8"/>
        <v>Dm</v>
      </c>
      <c r="CI169"/>
      <c r="CJ169"/>
    </row>
    <row r="170" spans="28:88" ht="15" x14ac:dyDescent="0.25">
      <c r="AB170" s="217" t="s">
        <v>438</v>
      </c>
      <c r="AC170" s="218" t="s">
        <v>747</v>
      </c>
      <c r="AD170" s="218" t="s">
        <v>438</v>
      </c>
      <c r="AE170" s="218" t="s">
        <v>747</v>
      </c>
      <c r="AF170" s="218" t="s">
        <v>438</v>
      </c>
      <c r="AG170" s="218" t="s">
        <v>747</v>
      </c>
      <c r="AH170" s="219" t="s">
        <v>941</v>
      </c>
      <c r="AI170" s="220" t="s">
        <v>13394</v>
      </c>
      <c r="AJ170" s="220" t="s">
        <v>14167</v>
      </c>
      <c r="AK170" s="219" t="s">
        <v>13395</v>
      </c>
      <c r="AL170" s="221" t="s">
        <v>12900</v>
      </c>
      <c r="AM170" s="222" t="s">
        <v>13340</v>
      </c>
      <c r="AN170" s="41">
        <v>100</v>
      </c>
      <c r="AO170" s="41">
        <v>100.7</v>
      </c>
      <c r="AP170" s="41">
        <v>18</v>
      </c>
      <c r="AQ170" s="41">
        <v>0</v>
      </c>
      <c r="AR170" s="41">
        <f>INDEX(lad_payment_mff[Non-specialised payment MFF],MATCH(AB170,lad_payment_mff[LAD21],0))</f>
        <v>1.0727765570260088</v>
      </c>
      <c r="AS170" s="41">
        <f>INDEX(lad_payment_mff[Specialised payment MFF],MATCH(AB170,lad_payment_mff[LAD21],0))</f>
        <v>1.0892017430901846</v>
      </c>
      <c r="AT170" s="41">
        <v>1.0186896053225076</v>
      </c>
      <c r="AU170" s="185"/>
      <c r="AV170" s="185"/>
      <c r="AW170" s="185"/>
      <c r="AX170" s="185"/>
      <c r="AY170" s="187"/>
      <c r="BB170" s="223"/>
      <c r="BC170" s="223"/>
      <c r="BD170" s="223"/>
      <c r="BE170" s="224"/>
      <c r="BF170" s="225"/>
      <c r="BG170" s="225"/>
      <c r="BH170" s="225"/>
      <c r="BI170" s="226"/>
      <c r="BJ170" s="187"/>
      <c r="BK170" s="187"/>
      <c r="BL170" s="227"/>
      <c r="BZ170" s="228">
        <f t="shared" si="6"/>
        <v>1.0186896053225076</v>
      </c>
      <c r="CA170" s="218">
        <v>165</v>
      </c>
      <c r="CB170" s="228">
        <f t="shared" si="7"/>
        <v>0.97135134762669384</v>
      </c>
      <c r="CC170" s="218"/>
      <c r="CD170" s="229" t="s">
        <v>14057</v>
      </c>
      <c r="CE170" s="230" t="s">
        <v>14076</v>
      </c>
      <c r="CF170" s="231" t="str">
        <f t="shared" si="8"/>
        <v>On</v>
      </c>
      <c r="CI170"/>
      <c r="CJ170"/>
    </row>
    <row r="171" spans="28:88" ht="15" x14ac:dyDescent="0.25">
      <c r="AB171" s="217" t="s">
        <v>270</v>
      </c>
      <c r="AC171" s="218" t="s">
        <v>579</v>
      </c>
      <c r="AD171" s="218" t="s">
        <v>270</v>
      </c>
      <c r="AE171" s="218" t="s">
        <v>579</v>
      </c>
      <c r="AF171" s="218" t="s">
        <v>14119</v>
      </c>
      <c r="AG171" s="218" t="s">
        <v>14120</v>
      </c>
      <c r="AH171" s="219" t="s">
        <v>3998</v>
      </c>
      <c r="AI171" s="220" t="s">
        <v>13428</v>
      </c>
      <c r="AJ171" s="220" t="s">
        <v>13429</v>
      </c>
      <c r="AK171" s="219" t="s">
        <v>13417</v>
      </c>
      <c r="AL171" s="221" t="s">
        <v>12904</v>
      </c>
      <c r="AM171" s="222" t="s">
        <v>13338</v>
      </c>
      <c r="AN171" s="41">
        <v>100</v>
      </c>
      <c r="AO171" s="41">
        <v>74</v>
      </c>
      <c r="AP171" s="41">
        <v>9.5</v>
      </c>
      <c r="AQ171" s="41">
        <v>0</v>
      </c>
      <c r="AR171" s="41">
        <f>INDEX(lad_payment_mff[Non-specialised payment MFF],MATCH(AB171,lad_payment_mff[LAD21],0))</f>
        <v>1.1263178153425923</v>
      </c>
      <c r="AS171" s="41">
        <f>INDEX(lad_payment_mff[Specialised payment MFF],MATCH(AB171,lad_payment_mff[LAD21],0))</f>
        <v>1.1443426423919947</v>
      </c>
      <c r="AT171" s="41">
        <v>1.009879276774436</v>
      </c>
      <c r="AU171" s="185"/>
      <c r="AV171" s="185"/>
      <c r="AW171" s="185"/>
      <c r="AX171" s="185"/>
      <c r="AY171" s="187"/>
      <c r="BB171" s="223"/>
      <c r="BC171" s="223"/>
      <c r="BD171" s="223"/>
      <c r="BE171" s="224"/>
      <c r="BF171" s="225"/>
      <c r="BG171" s="225"/>
      <c r="BH171" s="225"/>
      <c r="BI171" s="226"/>
      <c r="BJ171" s="187"/>
      <c r="BK171" s="187"/>
      <c r="BL171" s="227"/>
      <c r="BZ171" s="228">
        <f t="shared" si="6"/>
        <v>1.009879276774436</v>
      </c>
      <c r="CA171" s="218">
        <v>166</v>
      </c>
      <c r="CB171" s="228">
        <f t="shared" si="7"/>
        <v>0.97135134762669384</v>
      </c>
      <c r="CC171" s="218"/>
      <c r="CD171" s="229" t="s">
        <v>13262</v>
      </c>
      <c r="CE171" s="230" t="s">
        <v>14068</v>
      </c>
      <c r="CF171" s="231" t="str">
        <f t="shared" si="8"/>
        <v>Xq</v>
      </c>
      <c r="CI171"/>
      <c r="CJ171"/>
    </row>
    <row r="172" spans="28:88" ht="15" x14ac:dyDescent="0.25">
      <c r="AB172" s="217" t="s">
        <v>361</v>
      </c>
      <c r="AC172" s="218" t="s">
        <v>670</v>
      </c>
      <c r="AD172" s="218" t="s">
        <v>361</v>
      </c>
      <c r="AE172" s="218" t="s">
        <v>670</v>
      </c>
      <c r="AF172" s="218" t="s">
        <v>14051</v>
      </c>
      <c r="AG172" s="218" t="s">
        <v>14052</v>
      </c>
      <c r="AH172" s="219" t="s">
        <v>939</v>
      </c>
      <c r="AI172" s="220" t="s">
        <v>13424</v>
      </c>
      <c r="AJ172" s="220" t="s">
        <v>14180</v>
      </c>
      <c r="AK172" s="219" t="s">
        <v>939</v>
      </c>
      <c r="AL172" s="221" t="s">
        <v>12904</v>
      </c>
      <c r="AM172" s="222" t="s">
        <v>13338</v>
      </c>
      <c r="AN172" s="41">
        <v>100</v>
      </c>
      <c r="AO172" s="41">
        <v>71.8</v>
      </c>
      <c r="AP172" s="41">
        <v>13</v>
      </c>
      <c r="AQ172" s="41">
        <v>0</v>
      </c>
      <c r="AR172" s="41">
        <f>INDEX(lad_payment_mff[Non-specialised payment MFF],MATCH(AB172,lad_payment_mff[LAD21],0))</f>
        <v>1.054925658378975</v>
      </c>
      <c r="AS172" s="41">
        <f>INDEX(lad_payment_mff[Specialised payment MFF],MATCH(AB172,lad_payment_mff[LAD21],0))</f>
        <v>1.0621734190548346</v>
      </c>
      <c r="AT172" s="41">
        <v>0.99855734254881034</v>
      </c>
      <c r="AU172" s="185"/>
      <c r="AV172" s="185"/>
      <c r="AW172" s="185"/>
      <c r="AX172" s="185"/>
      <c r="AY172" s="187"/>
      <c r="BB172" s="223"/>
      <c r="BC172" s="223"/>
      <c r="BD172" s="223"/>
      <c r="BE172" s="224"/>
      <c r="BF172" s="225"/>
      <c r="BG172" s="225"/>
      <c r="BH172" s="225"/>
      <c r="BI172" s="226"/>
      <c r="BJ172" s="187"/>
      <c r="BK172" s="187"/>
      <c r="BL172" s="227"/>
      <c r="BZ172" s="228">
        <f t="shared" si="6"/>
        <v>0.99855734254881034</v>
      </c>
      <c r="CA172" s="218">
        <v>167</v>
      </c>
      <c r="CB172" s="228">
        <f t="shared" si="7"/>
        <v>0.97135134762669384</v>
      </c>
      <c r="CC172" s="218"/>
      <c r="CD172" s="229" t="s">
        <v>14066</v>
      </c>
      <c r="CE172" s="230" t="s">
        <v>14048</v>
      </c>
      <c r="CF172" s="231" t="str">
        <f t="shared" si="8"/>
        <v>Wj</v>
      </c>
      <c r="CI172"/>
      <c r="CJ172"/>
    </row>
    <row r="173" spans="28:88" ht="15" x14ac:dyDescent="0.25">
      <c r="AB173" s="217" t="s">
        <v>294</v>
      </c>
      <c r="AC173" s="218" t="s">
        <v>603</v>
      </c>
      <c r="AD173" s="218" t="s">
        <v>294</v>
      </c>
      <c r="AE173" s="218" t="s">
        <v>603</v>
      </c>
      <c r="AF173" s="218" t="s">
        <v>14029</v>
      </c>
      <c r="AG173" s="218" t="s">
        <v>14030</v>
      </c>
      <c r="AH173" s="219" t="s">
        <v>943</v>
      </c>
      <c r="AI173" s="220" t="s">
        <v>13391</v>
      </c>
      <c r="AJ173" s="220" t="s">
        <v>14164</v>
      </c>
      <c r="AK173" s="219" t="s">
        <v>943</v>
      </c>
      <c r="AL173" s="221" t="s">
        <v>12898</v>
      </c>
      <c r="AM173" s="222" t="s">
        <v>12899</v>
      </c>
      <c r="AN173" s="41">
        <v>100</v>
      </c>
      <c r="AO173" s="41">
        <v>94.6</v>
      </c>
      <c r="AP173" s="41">
        <v>19.2</v>
      </c>
      <c r="AQ173" s="41">
        <v>0</v>
      </c>
      <c r="AR173" s="41">
        <f>INDEX(lad_payment_mff[Non-specialised payment MFF],MATCH(AB173,lad_payment_mff[LAD21],0))</f>
        <v>1.0219136323853846</v>
      </c>
      <c r="AS173" s="41">
        <f>INDEX(lad_payment_mff[Specialised payment MFF],MATCH(AB173,lad_payment_mff[LAD21],0))</f>
        <v>1.035837494211878</v>
      </c>
      <c r="AT173" s="41">
        <v>0.96664234158970985</v>
      </c>
      <c r="AU173" s="185"/>
      <c r="AV173" s="185"/>
      <c r="AW173" s="185"/>
      <c r="AX173" s="185"/>
      <c r="AY173" s="187"/>
      <c r="BB173" s="223"/>
      <c r="BC173" s="223"/>
      <c r="BD173" s="223"/>
      <c r="BE173" s="224"/>
      <c r="BF173" s="225"/>
      <c r="BG173" s="225"/>
      <c r="BH173" s="225"/>
      <c r="BI173" s="226"/>
      <c r="BJ173" s="187"/>
      <c r="BK173" s="187"/>
      <c r="BL173" s="227"/>
      <c r="BZ173" s="228">
        <f t="shared" si="6"/>
        <v>0.96664234158970985</v>
      </c>
      <c r="CA173" s="218">
        <v>168</v>
      </c>
      <c r="CB173" s="228">
        <f t="shared" si="7"/>
        <v>0.97135134762669384</v>
      </c>
      <c r="CC173" s="218"/>
      <c r="CD173" s="229" t="s">
        <v>14022</v>
      </c>
      <c r="CE173" s="230" t="s">
        <v>14026</v>
      </c>
      <c r="CF173" s="231" t="str">
        <f t="shared" si="8"/>
        <v>Jo</v>
      </c>
      <c r="CI173"/>
      <c r="CJ173"/>
    </row>
    <row r="174" spans="28:88" ht="15" x14ac:dyDescent="0.25">
      <c r="AB174" s="217" t="s">
        <v>218</v>
      </c>
      <c r="AC174" s="218" t="s">
        <v>527</v>
      </c>
      <c r="AD174" s="218" t="s">
        <v>218</v>
      </c>
      <c r="AE174" s="218" t="s">
        <v>527</v>
      </c>
      <c r="AF174" s="218" t="s">
        <v>218</v>
      </c>
      <c r="AG174" s="218" t="s">
        <v>527</v>
      </c>
      <c r="AH174" s="219" t="s">
        <v>1033</v>
      </c>
      <c r="AI174" s="220" t="s">
        <v>13375</v>
      </c>
      <c r="AJ174" s="220" t="s">
        <v>14152</v>
      </c>
      <c r="AK174" s="219" t="s">
        <v>1033</v>
      </c>
      <c r="AL174" s="221" t="s">
        <v>12894</v>
      </c>
      <c r="AM174" s="222" t="s">
        <v>13346</v>
      </c>
      <c r="AN174" s="41">
        <v>100</v>
      </c>
      <c r="AO174" s="41">
        <v>126.7</v>
      </c>
      <c r="AP174" s="41">
        <v>29.8</v>
      </c>
      <c r="AQ174" s="41">
        <v>0</v>
      </c>
      <c r="AR174" s="41">
        <f>INDEX(lad_payment_mff[Non-specialised payment MFF],MATCH(AB174,lad_payment_mff[LAD21],0))</f>
        <v>1.0273072876816036</v>
      </c>
      <c r="AS174" s="41">
        <f>INDEX(lad_payment_mff[Specialised payment MFF],MATCH(AB174,lad_payment_mff[LAD21],0))</f>
        <v>1.0273944508432633</v>
      </c>
      <c r="AT174" s="41">
        <v>0.96100496181371553</v>
      </c>
      <c r="AU174" s="185"/>
      <c r="AV174" s="185"/>
      <c r="AW174" s="185"/>
      <c r="AX174" s="185"/>
      <c r="AY174" s="187"/>
      <c r="BB174" s="223"/>
      <c r="BC174" s="223"/>
      <c r="BD174" s="223"/>
      <c r="BE174" s="224"/>
      <c r="BF174" s="225"/>
      <c r="BG174" s="225"/>
      <c r="BH174" s="225"/>
      <c r="BI174" s="226"/>
      <c r="BJ174" s="187"/>
      <c r="BK174" s="187"/>
      <c r="BL174" s="227"/>
      <c r="BZ174" s="228">
        <f t="shared" si="6"/>
        <v>0.96100496181371553</v>
      </c>
      <c r="CA174" s="218">
        <v>169</v>
      </c>
      <c r="CB174" s="228">
        <f t="shared" si="7"/>
        <v>0.97135134762669384</v>
      </c>
      <c r="CC174" s="218"/>
      <c r="CD174" s="229" t="s">
        <v>14016</v>
      </c>
      <c r="CE174" s="230" t="s">
        <v>14076</v>
      </c>
      <c r="CF174" s="231" t="str">
        <f t="shared" si="8"/>
        <v>An</v>
      </c>
      <c r="CI174"/>
      <c r="CJ174"/>
    </row>
    <row r="175" spans="28:88" ht="15" x14ac:dyDescent="0.25">
      <c r="AB175" s="217" t="s">
        <v>281</v>
      </c>
      <c r="AC175" s="218" t="s">
        <v>590</v>
      </c>
      <c r="AD175" s="218" t="s">
        <v>281</v>
      </c>
      <c r="AE175" s="218" t="s">
        <v>590</v>
      </c>
      <c r="AF175" s="218" t="s">
        <v>14091</v>
      </c>
      <c r="AG175" s="218" t="s">
        <v>14092</v>
      </c>
      <c r="AH175" s="219" t="s">
        <v>1065</v>
      </c>
      <c r="AI175" s="220" t="s">
        <v>13393</v>
      </c>
      <c r="AJ175" s="220" t="s">
        <v>14166</v>
      </c>
      <c r="AK175" s="219" t="s">
        <v>1065</v>
      </c>
      <c r="AL175" s="221" t="s">
        <v>12898</v>
      </c>
      <c r="AM175" s="222" t="s">
        <v>12899</v>
      </c>
      <c r="AN175" s="41">
        <v>100</v>
      </c>
      <c r="AO175" s="41">
        <v>108.8</v>
      </c>
      <c r="AP175" s="41">
        <v>18.899999999999999</v>
      </c>
      <c r="AQ175" s="41">
        <v>0</v>
      </c>
      <c r="AR175" s="41">
        <f>INDEX(lad_payment_mff[Non-specialised payment MFF],MATCH(AB175,lad_payment_mff[LAD21],0))</f>
        <v>1.023608194066528</v>
      </c>
      <c r="AS175" s="41">
        <f>INDEX(lad_payment_mff[Specialised payment MFF],MATCH(AB175,lad_payment_mff[LAD21],0))</f>
        <v>1.0244326259677807</v>
      </c>
      <c r="AT175" s="41">
        <v>0.96627686901100041</v>
      </c>
      <c r="AU175" s="185"/>
      <c r="AV175" s="185"/>
      <c r="AW175" s="185"/>
      <c r="AX175" s="185"/>
      <c r="AY175" s="187"/>
      <c r="BB175" s="223"/>
      <c r="BC175" s="223"/>
      <c r="BD175" s="223"/>
      <c r="BE175" s="224"/>
      <c r="BF175" s="225"/>
      <c r="BG175" s="225"/>
      <c r="BH175" s="225"/>
      <c r="BI175" s="226"/>
      <c r="BJ175" s="187"/>
      <c r="BK175" s="187"/>
      <c r="BL175" s="227"/>
      <c r="BZ175" s="228">
        <f t="shared" si="6"/>
        <v>0.96627686901100041</v>
      </c>
      <c r="CA175" s="218">
        <v>170</v>
      </c>
      <c r="CB175" s="228">
        <f t="shared" si="7"/>
        <v>0.97135134762669384</v>
      </c>
      <c r="CC175" s="218"/>
      <c r="CD175" s="229" t="s">
        <v>14054</v>
      </c>
      <c r="CE175" s="230" t="s">
        <v>14069</v>
      </c>
      <c r="CF175" s="231" t="str">
        <f t="shared" si="8"/>
        <v>Mi</v>
      </c>
      <c r="CI175"/>
      <c r="CJ175"/>
    </row>
    <row r="176" spans="28:88" ht="15" x14ac:dyDescent="0.25">
      <c r="AB176" s="217" t="s">
        <v>177</v>
      </c>
      <c r="AC176" s="218" t="s">
        <v>486</v>
      </c>
      <c r="AD176" s="218" t="s">
        <v>177</v>
      </c>
      <c r="AE176" s="218" t="s">
        <v>486</v>
      </c>
      <c r="AF176" s="218" t="s">
        <v>177</v>
      </c>
      <c r="AG176" s="218" t="s">
        <v>486</v>
      </c>
      <c r="AH176" s="219" t="s">
        <v>947</v>
      </c>
      <c r="AI176" s="220" t="s">
        <v>13406</v>
      </c>
      <c r="AJ176" s="220" t="s">
        <v>14173</v>
      </c>
      <c r="AK176" s="219" t="s">
        <v>947</v>
      </c>
      <c r="AL176" s="221" t="s">
        <v>12902</v>
      </c>
      <c r="AM176" s="222" t="s">
        <v>12903</v>
      </c>
      <c r="AN176" s="41">
        <v>100</v>
      </c>
      <c r="AO176" s="41">
        <v>103.1</v>
      </c>
      <c r="AP176" s="41">
        <v>29.6</v>
      </c>
      <c r="AQ176" s="41">
        <v>0</v>
      </c>
      <c r="AR176" s="41">
        <f>INDEX(lad_payment_mff[Non-specialised payment MFF],MATCH(AB176,lad_payment_mff[LAD21],0))</f>
        <v>1.157340467665317</v>
      </c>
      <c r="AS176" s="41">
        <f>INDEX(lad_payment_mff[Specialised payment MFF],MATCH(AB176,lad_payment_mff[LAD21],0))</f>
        <v>1.1632125591000437</v>
      </c>
      <c r="AT176" s="41">
        <v>1.0858288808087446</v>
      </c>
      <c r="AU176" s="185"/>
      <c r="AV176" s="185"/>
      <c r="AW176" s="185"/>
      <c r="AX176" s="185"/>
      <c r="AY176" s="187"/>
      <c r="BB176" s="223"/>
      <c r="BC176" s="223"/>
      <c r="BD176" s="223"/>
      <c r="BE176" s="224"/>
      <c r="BF176" s="225"/>
      <c r="BG176" s="225"/>
      <c r="BH176" s="225"/>
      <c r="BI176" s="226"/>
      <c r="BJ176" s="187"/>
      <c r="BK176" s="187"/>
      <c r="BL176" s="227"/>
      <c r="BZ176" s="228">
        <f t="shared" si="6"/>
        <v>1.0858288808087446</v>
      </c>
      <c r="CA176" s="218">
        <v>171</v>
      </c>
      <c r="CB176" s="228">
        <f t="shared" si="7"/>
        <v>0.97135134762669384</v>
      </c>
      <c r="CC176" s="218"/>
      <c r="CD176" s="229" t="s">
        <v>14064</v>
      </c>
      <c r="CE176" s="230" t="s">
        <v>14041</v>
      </c>
      <c r="CF176" s="231" t="str">
        <f t="shared" si="8"/>
        <v>Tt</v>
      </c>
      <c r="CI176"/>
      <c r="CJ176"/>
    </row>
    <row r="177" spans="28:88" ht="15" x14ac:dyDescent="0.25">
      <c r="AB177" s="217" t="s">
        <v>396</v>
      </c>
      <c r="AC177" s="218" t="s">
        <v>705</v>
      </c>
      <c r="AD177" s="218" t="s">
        <v>396</v>
      </c>
      <c r="AE177" s="218" t="s">
        <v>705</v>
      </c>
      <c r="AF177" s="218" t="s">
        <v>14101</v>
      </c>
      <c r="AG177" s="218" t="s">
        <v>13427</v>
      </c>
      <c r="AH177" s="219" t="s">
        <v>1013</v>
      </c>
      <c r="AI177" s="220" t="s">
        <v>13426</v>
      </c>
      <c r="AJ177" s="220" t="s">
        <v>13427</v>
      </c>
      <c r="AK177" s="219" t="s">
        <v>1013</v>
      </c>
      <c r="AL177" s="221" t="s">
        <v>12906</v>
      </c>
      <c r="AM177" s="222" t="s">
        <v>13339</v>
      </c>
      <c r="AN177" s="41">
        <v>100</v>
      </c>
      <c r="AO177" s="41">
        <v>97.6</v>
      </c>
      <c r="AP177" s="41">
        <v>20.6</v>
      </c>
      <c r="AQ177" s="41">
        <v>0</v>
      </c>
      <c r="AR177" s="41">
        <f>INDEX(lad_payment_mff[Non-specialised payment MFF],MATCH(AB177,lad_payment_mff[LAD21],0))</f>
        <v>1.0151996470802647</v>
      </c>
      <c r="AS177" s="41">
        <f>INDEX(lad_payment_mff[Specialised payment MFF],MATCH(AB177,lad_payment_mff[LAD21],0))</f>
        <v>1.0235179703348494</v>
      </c>
      <c r="AT177" s="41">
        <v>0.95063238512158976</v>
      </c>
      <c r="AU177" s="185"/>
      <c r="AV177" s="185"/>
      <c r="AW177" s="185"/>
      <c r="AX177" s="185"/>
      <c r="AY177" s="187"/>
      <c r="BB177" s="223"/>
      <c r="BC177" s="223"/>
      <c r="BD177" s="223"/>
      <c r="BE177" s="224"/>
      <c r="BF177" s="225"/>
      <c r="BG177" s="225"/>
      <c r="BH177" s="225"/>
      <c r="BI177" s="226"/>
      <c r="BJ177" s="187"/>
      <c r="BK177" s="187"/>
      <c r="BL177" s="227"/>
      <c r="BZ177" s="228">
        <f t="shared" si="6"/>
        <v>0.95063238512158976</v>
      </c>
      <c r="CA177" s="218">
        <v>172</v>
      </c>
      <c r="CB177" s="228">
        <f t="shared" si="7"/>
        <v>0.97135134762669384</v>
      </c>
      <c r="CC177" s="218"/>
      <c r="CD177" s="229" t="s">
        <v>14053</v>
      </c>
      <c r="CE177" s="230" t="s">
        <v>14075</v>
      </c>
      <c r="CF177" s="231" t="str">
        <f t="shared" si="8"/>
        <v>Vg</v>
      </c>
      <c r="CI177"/>
      <c r="CJ177"/>
    </row>
    <row r="178" spans="28:88" ht="15" x14ac:dyDescent="0.25">
      <c r="AB178" s="217" t="s">
        <v>401</v>
      </c>
      <c r="AC178" s="218" t="s">
        <v>710</v>
      </c>
      <c r="AD178" s="218" t="s">
        <v>401</v>
      </c>
      <c r="AE178" s="218" t="s">
        <v>710</v>
      </c>
      <c r="AF178" s="218" t="s">
        <v>14020</v>
      </c>
      <c r="AG178" s="218" t="s">
        <v>14021</v>
      </c>
      <c r="AH178" s="219" t="s">
        <v>975</v>
      </c>
      <c r="AI178" s="220" t="s">
        <v>13385</v>
      </c>
      <c r="AJ178" s="220" t="s">
        <v>14160</v>
      </c>
      <c r="AK178" s="219" t="s">
        <v>975</v>
      </c>
      <c r="AL178" s="221" t="s">
        <v>12898</v>
      </c>
      <c r="AM178" s="222" t="s">
        <v>12899</v>
      </c>
      <c r="AN178" s="41">
        <v>100</v>
      </c>
      <c r="AO178" s="41">
        <v>94</v>
      </c>
      <c r="AP178" s="41">
        <v>17.399999999999999</v>
      </c>
      <c r="AQ178" s="41">
        <v>0</v>
      </c>
      <c r="AR178" s="41">
        <f>INDEX(lad_payment_mff[Non-specialised payment MFF],MATCH(AB178,lad_payment_mff[LAD21],0))</f>
        <v>1.0213491575027438</v>
      </c>
      <c r="AS178" s="41">
        <f>INDEX(lad_payment_mff[Specialised payment MFF],MATCH(AB178,lad_payment_mff[LAD21],0))</f>
        <v>1.0293424775532005</v>
      </c>
      <c r="AT178" s="41">
        <v>0.97069297391100784</v>
      </c>
      <c r="AU178" s="185"/>
      <c r="AV178" s="185"/>
      <c r="AW178" s="185"/>
      <c r="AX178" s="185"/>
      <c r="AY178" s="187"/>
      <c r="BB178" s="223"/>
      <c r="BC178" s="223"/>
      <c r="BD178" s="223"/>
      <c r="BE178" s="224"/>
      <c r="BF178" s="225"/>
      <c r="BG178" s="225"/>
      <c r="BH178" s="225"/>
      <c r="BI178" s="226"/>
      <c r="BJ178" s="187"/>
      <c r="BK178" s="187"/>
      <c r="BL178" s="227"/>
      <c r="BZ178" s="228">
        <f t="shared" si="6"/>
        <v>0.97069297391100784</v>
      </c>
      <c r="CA178" s="218">
        <v>173</v>
      </c>
      <c r="CB178" s="228">
        <f t="shared" si="7"/>
        <v>0.97135134762669384</v>
      </c>
      <c r="CC178" s="218"/>
      <c r="CD178" s="229" t="s">
        <v>14031</v>
      </c>
      <c r="CE178" s="230" t="s">
        <v>14062</v>
      </c>
      <c r="CF178" s="231" t="str">
        <f t="shared" si="8"/>
        <v>Kl</v>
      </c>
      <c r="CI178"/>
      <c r="CJ178"/>
    </row>
    <row r="179" spans="28:88" ht="15" x14ac:dyDescent="0.25">
      <c r="AB179" s="217" t="s">
        <v>466</v>
      </c>
      <c r="AC179" s="218" t="s">
        <v>775</v>
      </c>
      <c r="AD179" s="218" t="s">
        <v>466</v>
      </c>
      <c r="AE179" s="218" t="s">
        <v>775</v>
      </c>
      <c r="AF179" s="218" t="s">
        <v>466</v>
      </c>
      <c r="AG179" s="218" t="s">
        <v>775</v>
      </c>
      <c r="AH179" s="219" t="s">
        <v>1076</v>
      </c>
      <c r="AI179" s="220" t="s">
        <v>13374</v>
      </c>
      <c r="AJ179" s="220" t="s">
        <v>14151</v>
      </c>
      <c r="AK179" s="219" t="s">
        <v>1076</v>
      </c>
      <c r="AL179" s="221" t="s">
        <v>12894</v>
      </c>
      <c r="AM179" s="222" t="s">
        <v>13346</v>
      </c>
      <c r="AN179" s="41">
        <v>100</v>
      </c>
      <c r="AO179" s="41">
        <v>121.1</v>
      </c>
      <c r="AP179" s="41">
        <v>31.3</v>
      </c>
      <c r="AQ179" s="41">
        <v>0</v>
      </c>
      <c r="AR179" s="41">
        <f>INDEX(lad_payment_mff[Non-specialised payment MFF],MATCH(AB179,lad_payment_mff[LAD21],0))</f>
        <v>1.0198830330791908</v>
      </c>
      <c r="AS179" s="41">
        <f>INDEX(lad_payment_mff[Specialised payment MFF],MATCH(AB179,lad_payment_mff[LAD21],0))</f>
        <v>1.0211236245028321</v>
      </c>
      <c r="AT179" s="41">
        <v>0.96200980836760297</v>
      </c>
      <c r="AU179" s="185"/>
      <c r="AV179" s="185"/>
      <c r="AW179" s="185"/>
      <c r="AX179" s="185"/>
      <c r="AY179" s="187"/>
      <c r="BB179" s="223"/>
      <c r="BC179" s="223"/>
      <c r="BD179" s="223"/>
      <c r="BE179" s="224"/>
      <c r="BF179" s="225"/>
      <c r="BG179" s="225"/>
      <c r="BH179" s="225"/>
      <c r="BI179" s="226"/>
      <c r="BJ179" s="187"/>
      <c r="BK179" s="187"/>
      <c r="BL179" s="227"/>
      <c r="BZ179" s="228">
        <f t="shared" si="6"/>
        <v>0.96200980836760297</v>
      </c>
      <c r="CA179" s="218">
        <v>174</v>
      </c>
      <c r="CB179" s="228">
        <f t="shared" si="7"/>
        <v>0.97093650580066737</v>
      </c>
      <c r="CC179" s="218"/>
      <c r="CD179" s="229" t="s">
        <v>14042</v>
      </c>
      <c r="CE179" s="230" t="s">
        <v>14015</v>
      </c>
      <c r="CF179" s="231" t="str">
        <f t="shared" si="8"/>
        <v>Gp</v>
      </c>
      <c r="CI179"/>
      <c r="CJ179"/>
    </row>
    <row r="180" spans="28:88" ht="15" x14ac:dyDescent="0.25">
      <c r="AB180" s="217" t="s">
        <v>354</v>
      </c>
      <c r="AC180" s="218" t="s">
        <v>663</v>
      </c>
      <c r="AD180" s="218" t="s">
        <v>354</v>
      </c>
      <c r="AE180" s="218" t="s">
        <v>663</v>
      </c>
      <c r="AF180" s="218" t="s">
        <v>14085</v>
      </c>
      <c r="AG180" s="218" t="s">
        <v>14086</v>
      </c>
      <c r="AH180" s="219" t="s">
        <v>937</v>
      </c>
      <c r="AI180" s="220" t="s">
        <v>13401</v>
      </c>
      <c r="AJ180" s="220" t="s">
        <v>14170</v>
      </c>
      <c r="AK180" s="219" t="s">
        <v>13395</v>
      </c>
      <c r="AL180" s="221" t="s">
        <v>12900</v>
      </c>
      <c r="AM180" s="222" t="s">
        <v>13340</v>
      </c>
      <c r="AN180" s="41">
        <v>85.14569581082398</v>
      </c>
      <c r="AO180" s="41">
        <v>81.2</v>
      </c>
      <c r="AP180" s="41">
        <v>11.6</v>
      </c>
      <c r="AQ180" s="41">
        <v>0</v>
      </c>
      <c r="AR180" s="41">
        <f>INDEX(lad_payment_mff[Non-specialised payment MFF],MATCH(AB180,lad_payment_mff[LAD21],0))</f>
        <v>1.0945296378210914</v>
      </c>
      <c r="AS180" s="41">
        <f>INDEX(lad_payment_mff[Specialised payment MFF],MATCH(AB180,lad_payment_mff[LAD21],0))</f>
        <v>1.1186245219477202</v>
      </c>
      <c r="AT180" s="41">
        <v>1.0186896053225076</v>
      </c>
      <c r="AU180" s="185"/>
      <c r="AV180" s="185"/>
      <c r="AW180" s="185"/>
      <c r="AX180" s="185"/>
      <c r="AY180" s="187"/>
      <c r="BB180" s="223"/>
      <c r="BC180" s="223"/>
      <c r="BD180" s="223"/>
      <c r="BE180" s="224"/>
      <c r="BF180" s="225"/>
      <c r="BG180" s="225"/>
      <c r="BH180" s="225"/>
      <c r="BI180" s="226"/>
      <c r="BJ180" s="187"/>
      <c r="BK180" s="187"/>
      <c r="BL180" s="227"/>
      <c r="BZ180" s="228">
        <f t="shared" si="6"/>
        <v>1.0186896053225076</v>
      </c>
      <c r="CA180" s="218">
        <v>175</v>
      </c>
      <c r="CB180" s="228">
        <f t="shared" si="7"/>
        <v>0.97093650580066737</v>
      </c>
      <c r="CC180" s="218"/>
      <c r="CD180" s="229" t="s">
        <v>14057</v>
      </c>
      <c r="CE180" s="230" t="s">
        <v>14068</v>
      </c>
      <c r="CF180" s="231" t="str">
        <f t="shared" si="8"/>
        <v>Oq</v>
      </c>
      <c r="CI180"/>
      <c r="CJ180"/>
    </row>
    <row r="181" spans="28:88" ht="15" x14ac:dyDescent="0.25">
      <c r="AB181" s="217" t="s">
        <v>317</v>
      </c>
      <c r="AC181" s="218" t="s">
        <v>626</v>
      </c>
      <c r="AD181" s="218" t="s">
        <v>317</v>
      </c>
      <c r="AE181" s="218" t="s">
        <v>626</v>
      </c>
      <c r="AF181" s="218" t="s">
        <v>14067</v>
      </c>
      <c r="AG181" s="218" t="s">
        <v>13389</v>
      </c>
      <c r="AH181" s="219" t="s">
        <v>1007</v>
      </c>
      <c r="AI181" s="220" t="s">
        <v>13388</v>
      </c>
      <c r="AJ181" s="220" t="s">
        <v>13389</v>
      </c>
      <c r="AK181" s="219" t="s">
        <v>1007</v>
      </c>
      <c r="AL181" s="221" t="s">
        <v>12898</v>
      </c>
      <c r="AM181" s="222" t="s">
        <v>12899</v>
      </c>
      <c r="AN181" s="41">
        <v>100</v>
      </c>
      <c r="AO181" s="41">
        <v>86.7</v>
      </c>
      <c r="AP181" s="41">
        <v>11.6</v>
      </c>
      <c r="AQ181" s="41">
        <v>0</v>
      </c>
      <c r="AR181" s="41">
        <f>INDEX(lad_payment_mff[Non-specialised payment MFF],MATCH(AB181,lad_payment_mff[LAD21],0))</f>
        <v>1.0133413856514502</v>
      </c>
      <c r="AS181" s="41">
        <f>INDEX(lad_payment_mff[Specialised payment MFF],MATCH(AB181,lad_payment_mff[LAD21],0))</f>
        <v>1.0243945466530251</v>
      </c>
      <c r="AT181" s="41">
        <v>0.95720498193694259</v>
      </c>
      <c r="AU181" s="185"/>
      <c r="AV181" s="185"/>
      <c r="AW181" s="185"/>
      <c r="AX181" s="185"/>
      <c r="AY181" s="187"/>
      <c r="BB181" s="223"/>
      <c r="BC181" s="223"/>
      <c r="BD181" s="223"/>
      <c r="BE181" s="224"/>
      <c r="BF181" s="225"/>
      <c r="BG181" s="225"/>
      <c r="BH181" s="225"/>
      <c r="BI181" s="226"/>
      <c r="BJ181" s="187"/>
      <c r="BK181" s="187"/>
      <c r="BL181" s="227"/>
      <c r="BZ181" s="228">
        <f t="shared" si="6"/>
        <v>0.95720498193694259</v>
      </c>
      <c r="CA181" s="218">
        <v>176</v>
      </c>
      <c r="CB181" s="228">
        <f t="shared" si="7"/>
        <v>0.97093650580066737</v>
      </c>
      <c r="CC181" s="218"/>
      <c r="CD181" s="229" t="s">
        <v>14022</v>
      </c>
      <c r="CE181" s="230" t="s">
        <v>14015</v>
      </c>
      <c r="CF181" s="231" t="str">
        <f t="shared" si="8"/>
        <v>Jp</v>
      </c>
      <c r="CI181"/>
      <c r="CJ181"/>
    </row>
    <row r="182" spans="28:88" ht="15" x14ac:dyDescent="0.25">
      <c r="AB182" s="217" t="s">
        <v>465</v>
      </c>
      <c r="AC182" s="218" t="s">
        <v>774</v>
      </c>
      <c r="AD182" s="218" t="s">
        <v>465</v>
      </c>
      <c r="AE182" s="218" t="s">
        <v>774</v>
      </c>
      <c r="AF182" s="218" t="s">
        <v>465</v>
      </c>
      <c r="AG182" s="218" t="s">
        <v>774</v>
      </c>
      <c r="AH182" s="219" t="s">
        <v>1076</v>
      </c>
      <c r="AI182" s="220" t="s">
        <v>13374</v>
      </c>
      <c r="AJ182" s="220" t="s">
        <v>14151</v>
      </c>
      <c r="AK182" s="219" t="s">
        <v>1076</v>
      </c>
      <c r="AL182" s="221" t="s">
        <v>12894</v>
      </c>
      <c r="AM182" s="222" t="s">
        <v>13346</v>
      </c>
      <c r="AN182" s="41">
        <v>100</v>
      </c>
      <c r="AO182" s="41">
        <v>108.6</v>
      </c>
      <c r="AP182" s="41">
        <v>22.1</v>
      </c>
      <c r="AQ182" s="41">
        <v>0</v>
      </c>
      <c r="AR182" s="41">
        <f>INDEX(lad_payment_mff[Non-specialised payment MFF],MATCH(AB182,lad_payment_mff[LAD21],0))</f>
        <v>1.0197444517716072</v>
      </c>
      <c r="AS182" s="41">
        <f>INDEX(lad_payment_mff[Specialised payment MFF],MATCH(AB182,lad_payment_mff[LAD21],0))</f>
        <v>1.0229170525453071</v>
      </c>
      <c r="AT182" s="41">
        <v>0.96200980836760297</v>
      </c>
      <c r="AU182" s="185"/>
      <c r="AV182" s="185"/>
      <c r="AW182" s="185"/>
      <c r="AX182" s="185"/>
      <c r="AY182" s="187"/>
      <c r="BB182" s="223"/>
      <c r="BC182" s="223"/>
      <c r="BD182" s="223"/>
      <c r="BE182" s="224"/>
      <c r="BF182" s="225"/>
      <c r="BG182" s="225"/>
      <c r="BH182" s="225"/>
      <c r="BI182" s="226"/>
      <c r="BJ182" s="187"/>
      <c r="BK182" s="187"/>
      <c r="BL182" s="227"/>
      <c r="BZ182" s="228">
        <f t="shared" si="6"/>
        <v>0.96200980836760297</v>
      </c>
      <c r="CA182" s="218">
        <v>177</v>
      </c>
      <c r="CB182" s="228">
        <f t="shared" si="7"/>
        <v>0.97093650580066737</v>
      </c>
      <c r="CC182" s="218"/>
      <c r="CD182" s="229" t="s">
        <v>14042</v>
      </c>
      <c r="CE182" s="230" t="s">
        <v>14026</v>
      </c>
      <c r="CF182" s="231" t="str">
        <f t="shared" si="8"/>
        <v>Go</v>
      </c>
      <c r="CI182"/>
      <c r="CJ182"/>
    </row>
    <row r="183" spans="28:88" ht="15" x14ac:dyDescent="0.25">
      <c r="AB183" s="217" t="s">
        <v>309</v>
      </c>
      <c r="AC183" s="218" t="s">
        <v>618</v>
      </c>
      <c r="AD183" s="218" t="s">
        <v>309</v>
      </c>
      <c r="AE183" s="218" t="s">
        <v>618</v>
      </c>
      <c r="AF183" s="218" t="s">
        <v>14081</v>
      </c>
      <c r="AG183" s="218" t="s">
        <v>14082</v>
      </c>
      <c r="AH183" s="219" t="s">
        <v>960</v>
      </c>
      <c r="AI183" s="220" t="s">
        <v>13407</v>
      </c>
      <c r="AJ183" s="220" t="s">
        <v>14174</v>
      </c>
      <c r="AK183" s="219" t="s">
        <v>13402</v>
      </c>
      <c r="AL183" s="221" t="s">
        <v>12900</v>
      </c>
      <c r="AM183" s="222" t="s">
        <v>13340</v>
      </c>
      <c r="AN183" s="41">
        <v>100</v>
      </c>
      <c r="AO183" s="41">
        <v>85.6</v>
      </c>
      <c r="AP183" s="41">
        <v>21.1</v>
      </c>
      <c r="AQ183" s="41">
        <v>0</v>
      </c>
      <c r="AR183" s="41">
        <f>INDEX(lad_payment_mff[Non-specialised payment MFF],MATCH(AB183,lad_payment_mff[LAD21],0))</f>
        <v>1.0211746561286936</v>
      </c>
      <c r="AS183" s="41">
        <f>INDEX(lad_payment_mff[Specialised payment MFF],MATCH(AB183,lad_payment_mff[LAD21],0))</f>
        <v>1.0864821784807506</v>
      </c>
      <c r="AT183" s="41">
        <v>0.96781310469859927</v>
      </c>
      <c r="AU183" s="185"/>
      <c r="AV183" s="185"/>
      <c r="AW183" s="185"/>
      <c r="AX183" s="185"/>
      <c r="AY183" s="187"/>
      <c r="BB183" s="223"/>
      <c r="BC183" s="223"/>
      <c r="BD183" s="223"/>
      <c r="BE183" s="224"/>
      <c r="BF183" s="225"/>
      <c r="BG183" s="225"/>
      <c r="BH183" s="225"/>
      <c r="BI183" s="226"/>
      <c r="BJ183" s="187"/>
      <c r="BK183" s="187"/>
      <c r="BL183" s="227"/>
      <c r="BZ183" s="228">
        <f t="shared" si="6"/>
        <v>0.96781310469859927</v>
      </c>
      <c r="CA183" s="218">
        <v>178</v>
      </c>
      <c r="CB183" s="228">
        <f t="shared" si="7"/>
        <v>0.97069297391100784</v>
      </c>
      <c r="CC183" s="218"/>
      <c r="CD183" s="229" t="s">
        <v>14050</v>
      </c>
      <c r="CE183" s="230" t="s">
        <v>14036</v>
      </c>
      <c r="CF183" s="231" t="str">
        <f t="shared" si="8"/>
        <v>Lu</v>
      </c>
      <c r="CI183"/>
      <c r="CJ183"/>
    </row>
    <row r="184" spans="28:88" ht="15" x14ac:dyDescent="0.25">
      <c r="AB184" s="217" t="s">
        <v>420</v>
      </c>
      <c r="AC184" s="218" t="s">
        <v>729</v>
      </c>
      <c r="AD184" s="218" t="s">
        <v>420</v>
      </c>
      <c r="AE184" s="218" t="s">
        <v>729</v>
      </c>
      <c r="AF184" s="218" t="s">
        <v>420</v>
      </c>
      <c r="AG184" s="218" t="s">
        <v>729</v>
      </c>
      <c r="AH184" s="219" t="s">
        <v>1216</v>
      </c>
      <c r="AI184" s="220" t="s">
        <v>13390</v>
      </c>
      <c r="AJ184" s="220" t="s">
        <v>14163</v>
      </c>
      <c r="AK184" s="219" t="s">
        <v>1216</v>
      </c>
      <c r="AL184" s="221" t="s">
        <v>12898</v>
      </c>
      <c r="AM184" s="222" t="s">
        <v>12899</v>
      </c>
      <c r="AN184" s="41">
        <v>100</v>
      </c>
      <c r="AO184" s="41">
        <v>102.9</v>
      </c>
      <c r="AP184" s="41">
        <v>19.7</v>
      </c>
      <c r="AQ184" s="41">
        <v>0</v>
      </c>
      <c r="AR184" s="41">
        <f>INDEX(lad_payment_mff[Non-specialised payment MFF],MATCH(AB184,lad_payment_mff[LAD21],0))</f>
        <v>1.0397108708055165</v>
      </c>
      <c r="AS184" s="41">
        <f>INDEX(lad_payment_mff[Specialised payment MFF],MATCH(AB184,lad_payment_mff[LAD21],0))</f>
        <v>1.052471830963585</v>
      </c>
      <c r="AT184" s="41">
        <v>0.98384511209148195</v>
      </c>
      <c r="AU184" s="185"/>
      <c r="AV184" s="185"/>
      <c r="AW184" s="185"/>
      <c r="AX184" s="185"/>
      <c r="AY184" s="187"/>
      <c r="BB184" s="223"/>
      <c r="BC184" s="223"/>
      <c r="BD184" s="223"/>
      <c r="BE184" s="224"/>
      <c r="BF184" s="225"/>
      <c r="BG184" s="225"/>
      <c r="BH184" s="225"/>
      <c r="BI184" s="226"/>
      <c r="BJ184" s="187"/>
      <c r="BK184" s="187"/>
      <c r="BL184" s="227"/>
      <c r="BZ184" s="228">
        <f t="shared" si="6"/>
        <v>0.98384511209148195</v>
      </c>
      <c r="CA184" s="218">
        <v>179</v>
      </c>
      <c r="CB184" s="228">
        <f t="shared" si="7"/>
        <v>0.97069297391100784</v>
      </c>
      <c r="CC184" s="218"/>
      <c r="CD184" s="229" t="s">
        <v>14050</v>
      </c>
      <c r="CE184" s="230" t="s">
        <v>14015</v>
      </c>
      <c r="CF184" s="231" t="str">
        <f t="shared" si="8"/>
        <v>Lp</v>
      </c>
      <c r="CI184"/>
      <c r="CJ184"/>
    </row>
    <row r="185" spans="28:88" ht="15" x14ac:dyDescent="0.25">
      <c r="AB185" s="217" t="s">
        <v>454</v>
      </c>
      <c r="AC185" s="218" t="s">
        <v>763</v>
      </c>
      <c r="AD185" s="218" t="s">
        <v>454</v>
      </c>
      <c r="AE185" s="218" t="s">
        <v>763</v>
      </c>
      <c r="AF185" s="218" t="s">
        <v>454</v>
      </c>
      <c r="AG185" s="218" t="s">
        <v>763</v>
      </c>
      <c r="AH185" s="219" t="s">
        <v>1063</v>
      </c>
      <c r="AI185" s="220" t="s">
        <v>13423</v>
      </c>
      <c r="AJ185" s="220" t="s">
        <v>14187</v>
      </c>
      <c r="AK185" s="219" t="s">
        <v>1063</v>
      </c>
      <c r="AL185" s="221" t="s">
        <v>12906</v>
      </c>
      <c r="AM185" s="222" t="s">
        <v>13339</v>
      </c>
      <c r="AN185" s="41">
        <v>100</v>
      </c>
      <c r="AO185" s="41">
        <v>87.8</v>
      </c>
      <c r="AP185" s="41">
        <v>15.8</v>
      </c>
      <c r="AQ185" s="41">
        <v>0</v>
      </c>
      <c r="AR185" s="41">
        <f>INDEX(lad_payment_mff[Non-specialised payment MFF],MATCH(AB185,lad_payment_mff[LAD21],0))</f>
        <v>1.0550225164011433</v>
      </c>
      <c r="AS185" s="41">
        <f>INDEX(lad_payment_mff[Specialised payment MFF],MATCH(AB185,lad_payment_mff[LAD21],0))</f>
        <v>1.0562918671590507</v>
      </c>
      <c r="AT185" s="41">
        <v>0.99323440699426147</v>
      </c>
      <c r="AU185" s="185"/>
      <c r="AV185" s="185"/>
      <c r="AW185" s="185"/>
      <c r="AX185" s="185"/>
      <c r="AY185" s="187"/>
      <c r="BB185" s="223"/>
      <c r="BC185" s="223"/>
      <c r="BD185" s="223"/>
      <c r="BE185" s="224"/>
      <c r="BF185" s="225"/>
      <c r="BG185" s="225"/>
      <c r="BH185" s="225"/>
      <c r="BI185" s="226"/>
      <c r="BJ185" s="187"/>
      <c r="BK185" s="187"/>
      <c r="BL185" s="227"/>
      <c r="BZ185" s="228">
        <f t="shared" si="6"/>
        <v>0.99323440699426147</v>
      </c>
      <c r="CA185" s="218">
        <v>180</v>
      </c>
      <c r="CB185" s="228">
        <f t="shared" si="7"/>
        <v>0.97069297391100784</v>
      </c>
      <c r="CC185" s="218"/>
      <c r="CD185" s="229" t="s">
        <v>14056</v>
      </c>
      <c r="CE185" s="230" t="s">
        <v>14075</v>
      </c>
      <c r="CF185" s="231" t="str">
        <f t="shared" si="8"/>
        <v>Ug</v>
      </c>
      <c r="CI185"/>
      <c r="CJ185"/>
    </row>
    <row r="186" spans="28:88" ht="15" x14ac:dyDescent="0.25">
      <c r="AB186" s="217" t="s">
        <v>217</v>
      </c>
      <c r="AC186" s="218" t="s">
        <v>526</v>
      </c>
      <c r="AD186" s="218" t="s">
        <v>217</v>
      </c>
      <c r="AE186" s="218" t="s">
        <v>526</v>
      </c>
      <c r="AF186" s="218" t="s">
        <v>217</v>
      </c>
      <c r="AG186" s="218" t="s">
        <v>526</v>
      </c>
      <c r="AH186" s="219" t="s">
        <v>1033</v>
      </c>
      <c r="AI186" s="220" t="s">
        <v>13375</v>
      </c>
      <c r="AJ186" s="220" t="s">
        <v>14152</v>
      </c>
      <c r="AK186" s="219" t="s">
        <v>1033</v>
      </c>
      <c r="AL186" s="221" t="s">
        <v>12894</v>
      </c>
      <c r="AM186" s="222" t="s">
        <v>13346</v>
      </c>
      <c r="AN186" s="41">
        <v>100</v>
      </c>
      <c r="AO186" s="41">
        <v>116</v>
      </c>
      <c r="AP186" s="41">
        <v>22.3</v>
      </c>
      <c r="AQ186" s="41">
        <v>0</v>
      </c>
      <c r="AR186" s="41">
        <f>INDEX(lad_payment_mff[Non-specialised payment MFF],MATCH(AB186,lad_payment_mff[LAD21],0))</f>
        <v>1.0260379288719743</v>
      </c>
      <c r="AS186" s="41">
        <f>INDEX(lad_payment_mff[Specialised payment MFF],MATCH(AB186,lad_payment_mff[LAD21],0))</f>
        <v>1.027684617919836</v>
      </c>
      <c r="AT186" s="41">
        <v>0.96100496181371553</v>
      </c>
      <c r="AU186" s="185"/>
      <c r="AV186" s="185"/>
      <c r="AW186" s="185"/>
      <c r="AX186" s="185"/>
      <c r="AY186" s="187"/>
      <c r="BB186" s="223"/>
      <c r="BC186" s="223"/>
      <c r="BD186" s="223"/>
      <c r="BE186" s="224"/>
      <c r="BF186" s="225"/>
      <c r="BG186" s="225"/>
      <c r="BH186" s="225"/>
      <c r="BI186" s="226"/>
      <c r="BJ186" s="187"/>
      <c r="BK186" s="187"/>
      <c r="BL186" s="227"/>
      <c r="BZ186" s="228">
        <f t="shared" si="6"/>
        <v>0.96100496181371553</v>
      </c>
      <c r="CA186" s="218">
        <v>181</v>
      </c>
      <c r="CB186" s="228">
        <f t="shared" si="7"/>
        <v>0.97069297391100784</v>
      </c>
      <c r="CC186" s="218"/>
      <c r="CD186" s="229" t="s">
        <v>14018</v>
      </c>
      <c r="CE186" s="230" t="s">
        <v>14026</v>
      </c>
      <c r="CF186" s="231" t="str">
        <f t="shared" si="8"/>
        <v>Bo</v>
      </c>
      <c r="CI186"/>
      <c r="CJ186"/>
    </row>
    <row r="187" spans="28:88" ht="15" x14ac:dyDescent="0.25">
      <c r="AB187" s="217" t="s">
        <v>262</v>
      </c>
      <c r="AC187" s="218" t="s">
        <v>571</v>
      </c>
      <c r="AD187" s="218" t="s">
        <v>262</v>
      </c>
      <c r="AE187" s="218" t="s">
        <v>571</v>
      </c>
      <c r="AF187" s="218" t="s">
        <v>14137</v>
      </c>
      <c r="AG187" s="218" t="s">
        <v>14138</v>
      </c>
      <c r="AH187" s="219" t="s">
        <v>962</v>
      </c>
      <c r="AI187" s="220" t="s">
        <v>13384</v>
      </c>
      <c r="AJ187" s="220" t="s">
        <v>14159</v>
      </c>
      <c r="AK187" s="219" t="s">
        <v>962</v>
      </c>
      <c r="AL187" s="221" t="s">
        <v>12898</v>
      </c>
      <c r="AM187" s="222" t="s">
        <v>12899</v>
      </c>
      <c r="AN187" s="41">
        <v>100</v>
      </c>
      <c r="AO187" s="41">
        <v>99.9</v>
      </c>
      <c r="AP187" s="41">
        <v>17.899999999999999</v>
      </c>
      <c r="AQ187" s="41">
        <v>0</v>
      </c>
      <c r="AR187" s="41">
        <f>INDEX(lad_payment_mff[Non-specialised payment MFF],MATCH(AB187,lad_payment_mff[LAD21],0))</f>
        <v>1.0455592790863808</v>
      </c>
      <c r="AS187" s="41">
        <f>INDEX(lad_payment_mff[Specialised payment MFF],MATCH(AB187,lad_payment_mff[LAD21],0))</f>
        <v>1.0449551666689647</v>
      </c>
      <c r="AT187" s="41">
        <v>0.98934527490296842</v>
      </c>
      <c r="AU187" s="185"/>
      <c r="AV187" s="185"/>
      <c r="AW187" s="185"/>
      <c r="AX187" s="185"/>
      <c r="AY187" s="187"/>
      <c r="BB187" s="223"/>
      <c r="BC187" s="223"/>
      <c r="BD187" s="223"/>
      <c r="BE187" s="224"/>
      <c r="BF187" s="225"/>
      <c r="BG187" s="225"/>
      <c r="BH187" s="225"/>
      <c r="BI187" s="226"/>
      <c r="BJ187" s="187"/>
      <c r="BK187" s="187"/>
      <c r="BL187" s="227"/>
      <c r="BZ187" s="228">
        <f t="shared" si="6"/>
        <v>0.98934527490296842</v>
      </c>
      <c r="CA187" s="218">
        <v>182</v>
      </c>
      <c r="CB187" s="228">
        <f t="shared" si="7"/>
        <v>0.97069297391100784</v>
      </c>
      <c r="CC187" s="218"/>
      <c r="CD187" s="229" t="s">
        <v>14057</v>
      </c>
      <c r="CE187" s="230" t="s">
        <v>14062</v>
      </c>
      <c r="CF187" s="231" t="str">
        <f t="shared" si="8"/>
        <v>Ol</v>
      </c>
      <c r="CI187"/>
      <c r="CJ187"/>
    </row>
    <row r="188" spans="28:88" ht="15" x14ac:dyDescent="0.25">
      <c r="AB188" s="217" t="s">
        <v>322</v>
      </c>
      <c r="AC188" s="218" t="s">
        <v>631</v>
      </c>
      <c r="AD188" s="218" t="s">
        <v>322</v>
      </c>
      <c r="AE188" s="218" t="s">
        <v>631</v>
      </c>
      <c r="AF188" s="218" t="s">
        <v>14060</v>
      </c>
      <c r="AG188" s="218" t="s">
        <v>14061</v>
      </c>
      <c r="AH188" s="219" t="s">
        <v>979</v>
      </c>
      <c r="AI188" s="220" t="s">
        <v>13387</v>
      </c>
      <c r="AJ188" s="220" t="s">
        <v>14162</v>
      </c>
      <c r="AK188" s="219" t="s">
        <v>979</v>
      </c>
      <c r="AL188" s="221" t="s">
        <v>12898</v>
      </c>
      <c r="AM188" s="222" t="s">
        <v>12899</v>
      </c>
      <c r="AN188" s="41">
        <v>100</v>
      </c>
      <c r="AO188" s="41">
        <v>92.5</v>
      </c>
      <c r="AP188" s="41">
        <v>14.6</v>
      </c>
      <c r="AQ188" s="41">
        <v>0</v>
      </c>
      <c r="AR188" s="41">
        <f>INDEX(lad_payment_mff[Non-specialised payment MFF],MATCH(AB188,lad_payment_mff[LAD21],0))</f>
        <v>1.0336449605941616</v>
      </c>
      <c r="AS188" s="41">
        <f>INDEX(lad_payment_mff[Specialised payment MFF],MATCH(AB188,lad_payment_mff[LAD21],0))</f>
        <v>1.0393819590310649</v>
      </c>
      <c r="AT188" s="41">
        <v>0.97135134762669384</v>
      </c>
      <c r="AU188" s="185"/>
      <c r="AV188" s="185"/>
      <c r="AW188" s="185"/>
      <c r="AX188" s="185"/>
      <c r="AY188" s="187"/>
      <c r="BB188" s="223"/>
      <c r="BC188" s="223"/>
      <c r="BD188" s="223"/>
      <c r="BE188" s="224"/>
      <c r="BF188" s="225"/>
      <c r="BG188" s="225"/>
      <c r="BH188" s="225"/>
      <c r="BI188" s="226"/>
      <c r="BJ188" s="187"/>
      <c r="BK188" s="187"/>
      <c r="BL188" s="227"/>
      <c r="BZ188" s="228">
        <f t="shared" si="6"/>
        <v>0.97135134762669384</v>
      </c>
      <c r="CA188" s="218">
        <v>183</v>
      </c>
      <c r="CB188" s="228">
        <f t="shared" si="7"/>
        <v>0.97069297391100784</v>
      </c>
      <c r="CC188" s="218"/>
      <c r="CD188" s="229" t="s">
        <v>14054</v>
      </c>
      <c r="CE188" s="230" t="s">
        <v>14062</v>
      </c>
      <c r="CF188" s="231" t="str">
        <f t="shared" si="8"/>
        <v>Ml</v>
      </c>
      <c r="CI188"/>
      <c r="CJ188"/>
    </row>
    <row r="189" spans="28:88" ht="15" x14ac:dyDescent="0.25">
      <c r="AB189" s="217" t="s">
        <v>424</v>
      </c>
      <c r="AC189" s="218" t="s">
        <v>733</v>
      </c>
      <c r="AD189" s="218" t="s">
        <v>424</v>
      </c>
      <c r="AE189" s="218" t="s">
        <v>733</v>
      </c>
      <c r="AF189" s="218" t="s">
        <v>424</v>
      </c>
      <c r="AG189" s="218" t="s">
        <v>733</v>
      </c>
      <c r="AH189" s="219" t="s">
        <v>1033</v>
      </c>
      <c r="AI189" s="220" t="s">
        <v>13375</v>
      </c>
      <c r="AJ189" s="220" t="s">
        <v>14152</v>
      </c>
      <c r="AK189" s="219" t="s">
        <v>1033</v>
      </c>
      <c r="AL189" s="221" t="s">
        <v>12894</v>
      </c>
      <c r="AM189" s="222" t="s">
        <v>13346</v>
      </c>
      <c r="AN189" s="41">
        <v>100</v>
      </c>
      <c r="AO189" s="41">
        <v>99.9</v>
      </c>
      <c r="AP189" s="41">
        <v>22.1</v>
      </c>
      <c r="AQ189" s="41">
        <v>0</v>
      </c>
      <c r="AR189" s="41">
        <f>INDEX(lad_payment_mff[Non-specialised payment MFF],MATCH(AB189,lad_payment_mff[LAD21],0))</f>
        <v>1.0259655379332409</v>
      </c>
      <c r="AS189" s="41">
        <f>INDEX(lad_payment_mff[Specialised payment MFF],MATCH(AB189,lad_payment_mff[LAD21],0))</f>
        <v>1.0275396064536348</v>
      </c>
      <c r="AT189" s="41">
        <v>0.96100496181371553</v>
      </c>
      <c r="AU189" s="185"/>
      <c r="AV189" s="185"/>
      <c r="AW189" s="185"/>
      <c r="AX189" s="185"/>
      <c r="AY189" s="187"/>
      <c r="BB189" s="223"/>
      <c r="BC189" s="223"/>
      <c r="BD189" s="223"/>
      <c r="BE189" s="224"/>
      <c r="BF189" s="225"/>
      <c r="BG189" s="225"/>
      <c r="BH189" s="225"/>
      <c r="BI189" s="226"/>
      <c r="BJ189" s="187"/>
      <c r="BK189" s="187"/>
      <c r="BL189" s="227"/>
      <c r="BZ189" s="228">
        <f t="shared" si="6"/>
        <v>0.96100496181371553</v>
      </c>
      <c r="CA189" s="218">
        <v>184</v>
      </c>
      <c r="CB189" s="228">
        <f t="shared" si="7"/>
        <v>0.97069297391100784</v>
      </c>
      <c r="CC189" s="218"/>
      <c r="CD189" s="229" t="s">
        <v>14016</v>
      </c>
      <c r="CE189" s="230" t="s">
        <v>14026</v>
      </c>
      <c r="CF189" s="231" t="str">
        <f t="shared" si="8"/>
        <v>Ao</v>
      </c>
      <c r="CI189"/>
      <c r="CJ189"/>
    </row>
    <row r="190" spans="28:88" ht="15" x14ac:dyDescent="0.25">
      <c r="AB190" s="217" t="s">
        <v>308</v>
      </c>
      <c r="AC190" s="218" t="s">
        <v>617</v>
      </c>
      <c r="AD190" s="218" t="s">
        <v>308</v>
      </c>
      <c r="AE190" s="218" t="s">
        <v>617</v>
      </c>
      <c r="AF190" s="218" t="s">
        <v>14081</v>
      </c>
      <c r="AG190" s="218" t="s">
        <v>14082</v>
      </c>
      <c r="AH190" s="219" t="s">
        <v>960</v>
      </c>
      <c r="AI190" s="220" t="s">
        <v>13407</v>
      </c>
      <c r="AJ190" s="220" t="s">
        <v>14174</v>
      </c>
      <c r="AK190" s="219" t="s">
        <v>13402</v>
      </c>
      <c r="AL190" s="221" t="s">
        <v>12900</v>
      </c>
      <c r="AM190" s="222" t="s">
        <v>13340</v>
      </c>
      <c r="AN190" s="41">
        <v>100</v>
      </c>
      <c r="AO190" s="41">
        <v>120.6</v>
      </c>
      <c r="AP190" s="41">
        <v>27.6</v>
      </c>
      <c r="AQ190" s="41">
        <v>0</v>
      </c>
      <c r="AR190" s="41">
        <f>INDEX(lad_payment_mff[Non-specialised payment MFF],MATCH(AB190,lad_payment_mff[LAD21],0))</f>
        <v>1.0215872032872717</v>
      </c>
      <c r="AS190" s="41">
        <f>INDEX(lad_payment_mff[Specialised payment MFF],MATCH(AB190,lad_payment_mff[LAD21],0))</f>
        <v>1.0940935224108765</v>
      </c>
      <c r="AT190" s="41">
        <v>0.96781310469859927</v>
      </c>
      <c r="AU190" s="185"/>
      <c r="AV190" s="185"/>
      <c r="AW190" s="185"/>
      <c r="AX190" s="185"/>
      <c r="AY190" s="187"/>
      <c r="BB190" s="223"/>
      <c r="BC190" s="223"/>
      <c r="BD190" s="223"/>
      <c r="BE190" s="224"/>
      <c r="BF190" s="225"/>
      <c r="BG190" s="225"/>
      <c r="BH190" s="225"/>
      <c r="BI190" s="226"/>
      <c r="BJ190" s="187"/>
      <c r="BK190" s="187"/>
      <c r="BL190" s="227"/>
      <c r="BZ190" s="228">
        <f t="shared" si="6"/>
        <v>0.96781310469859927</v>
      </c>
      <c r="CA190" s="218">
        <v>185</v>
      </c>
      <c r="CB190" s="228">
        <f t="shared" si="7"/>
        <v>0.97069297391100784</v>
      </c>
      <c r="CC190" s="218"/>
      <c r="CD190" s="229" t="s">
        <v>14050</v>
      </c>
      <c r="CE190" s="230" t="s">
        <v>14041</v>
      </c>
      <c r="CF190" s="231" t="str">
        <f t="shared" si="8"/>
        <v>Lt</v>
      </c>
      <c r="CI190"/>
      <c r="CJ190"/>
    </row>
    <row r="191" spans="28:88" ht="15" x14ac:dyDescent="0.25">
      <c r="AB191" s="217" t="s">
        <v>460</v>
      </c>
      <c r="AC191" s="218" t="s">
        <v>769</v>
      </c>
      <c r="AD191" s="218" t="s">
        <v>460</v>
      </c>
      <c r="AE191" s="218" t="s">
        <v>769</v>
      </c>
      <c r="AF191" s="218" t="s">
        <v>460</v>
      </c>
      <c r="AG191" s="218" t="s">
        <v>769</v>
      </c>
      <c r="AH191" s="219" t="s">
        <v>943</v>
      </c>
      <c r="AI191" s="220" t="s">
        <v>13391</v>
      </c>
      <c r="AJ191" s="220" t="s">
        <v>14164</v>
      </c>
      <c r="AK191" s="219" t="s">
        <v>943</v>
      </c>
      <c r="AL191" s="221" t="s">
        <v>12898</v>
      </c>
      <c r="AM191" s="222" t="s">
        <v>12899</v>
      </c>
      <c r="AN191" s="41">
        <v>100</v>
      </c>
      <c r="AO191" s="41">
        <v>136.30000000000001</v>
      </c>
      <c r="AP191" s="41">
        <v>34.9</v>
      </c>
      <c r="AQ191" s="41">
        <v>0</v>
      </c>
      <c r="AR191" s="41">
        <f>INDEX(lad_payment_mff[Non-specialised payment MFF],MATCH(AB191,lad_payment_mff[LAD21],0))</f>
        <v>1.0311958959442169</v>
      </c>
      <c r="AS191" s="41">
        <f>INDEX(lad_payment_mff[Specialised payment MFF],MATCH(AB191,lad_payment_mff[LAD21],0))</f>
        <v>1.0389204963059619</v>
      </c>
      <c r="AT191" s="41">
        <v>0.96664234158970985</v>
      </c>
      <c r="AU191" s="185"/>
      <c r="AV191" s="185"/>
      <c r="AW191" s="185"/>
      <c r="AX191" s="185"/>
      <c r="AY191" s="187"/>
      <c r="BB191" s="223"/>
      <c r="BC191" s="223"/>
      <c r="BD191" s="223"/>
      <c r="BE191" s="224"/>
      <c r="BF191" s="225"/>
      <c r="BG191" s="225"/>
      <c r="BH191" s="225"/>
      <c r="BI191" s="226"/>
      <c r="BJ191" s="187"/>
      <c r="BK191" s="187"/>
      <c r="BL191" s="227"/>
      <c r="BZ191" s="228">
        <f t="shared" si="6"/>
        <v>0.96664234158970985</v>
      </c>
      <c r="CA191" s="218">
        <v>186</v>
      </c>
      <c r="CB191" s="228">
        <f t="shared" si="7"/>
        <v>0.97069297391100784</v>
      </c>
      <c r="CC191" s="218"/>
      <c r="CD191" s="229" t="s">
        <v>14031</v>
      </c>
      <c r="CE191" s="230" t="s">
        <v>14076</v>
      </c>
      <c r="CF191" s="231" t="str">
        <f t="shared" si="8"/>
        <v>Kn</v>
      </c>
      <c r="CI191"/>
      <c r="CJ191"/>
    </row>
    <row r="192" spans="28:88" ht="15" x14ac:dyDescent="0.25">
      <c r="AB192" s="217" t="s">
        <v>261</v>
      </c>
      <c r="AC192" s="218" t="s">
        <v>570</v>
      </c>
      <c r="AD192" s="218" t="s">
        <v>261</v>
      </c>
      <c r="AE192" s="218" t="s">
        <v>570</v>
      </c>
      <c r="AF192" s="218" t="s">
        <v>14137</v>
      </c>
      <c r="AG192" s="218" t="s">
        <v>14138</v>
      </c>
      <c r="AH192" s="219" t="s">
        <v>962</v>
      </c>
      <c r="AI192" s="220" t="s">
        <v>13384</v>
      </c>
      <c r="AJ192" s="220" t="s">
        <v>14159</v>
      </c>
      <c r="AK192" s="219" t="s">
        <v>962</v>
      </c>
      <c r="AL192" s="221" t="s">
        <v>12898</v>
      </c>
      <c r="AM192" s="222" t="s">
        <v>12899</v>
      </c>
      <c r="AN192" s="41">
        <v>100</v>
      </c>
      <c r="AO192" s="41">
        <v>115.7</v>
      </c>
      <c r="AP192" s="41">
        <v>23.5</v>
      </c>
      <c r="AQ192" s="41">
        <v>0</v>
      </c>
      <c r="AR192" s="41">
        <f>INDEX(lad_payment_mff[Non-specialised payment MFF],MATCH(AB192,lad_payment_mff[LAD21],0))</f>
        <v>1.0465925143137362</v>
      </c>
      <c r="AS192" s="41">
        <f>INDEX(lad_payment_mff[Specialised payment MFF],MATCH(AB192,lad_payment_mff[LAD21],0))</f>
        <v>1.0499083022112317</v>
      </c>
      <c r="AT192" s="41">
        <v>0.98934527490296842</v>
      </c>
      <c r="AU192" s="185"/>
      <c r="AV192" s="185"/>
      <c r="AW192" s="185"/>
      <c r="AX192" s="185"/>
      <c r="AY192" s="187"/>
      <c r="BB192" s="223"/>
      <c r="BC192" s="223"/>
      <c r="BD192" s="223"/>
      <c r="BE192" s="224"/>
      <c r="BF192" s="225"/>
      <c r="BG192" s="225"/>
      <c r="BH192" s="225"/>
      <c r="BI192" s="226"/>
      <c r="BJ192" s="187"/>
      <c r="BK192" s="187"/>
      <c r="BL192" s="227"/>
      <c r="BZ192" s="228">
        <f t="shared" si="6"/>
        <v>0.98934527490296842</v>
      </c>
      <c r="CA192" s="218">
        <v>187</v>
      </c>
      <c r="CB192" s="228">
        <f t="shared" si="7"/>
        <v>0.96823716045444397</v>
      </c>
      <c r="CC192" s="218"/>
      <c r="CD192" s="229" t="s">
        <v>14057</v>
      </c>
      <c r="CE192" s="230" t="s">
        <v>14032</v>
      </c>
      <c r="CF192" s="231" t="str">
        <f t="shared" si="8"/>
        <v>Om</v>
      </c>
      <c r="CI192"/>
      <c r="CJ192"/>
    </row>
    <row r="193" spans="28:88" ht="15" x14ac:dyDescent="0.25">
      <c r="AB193" s="217" t="s">
        <v>321</v>
      </c>
      <c r="AC193" s="218" t="s">
        <v>630</v>
      </c>
      <c r="AD193" s="218" t="s">
        <v>321</v>
      </c>
      <c r="AE193" s="218" t="s">
        <v>630</v>
      </c>
      <c r="AF193" s="218" t="s">
        <v>14060</v>
      </c>
      <c r="AG193" s="218" t="s">
        <v>14061</v>
      </c>
      <c r="AH193" s="219" t="s">
        <v>979</v>
      </c>
      <c r="AI193" s="220" t="s">
        <v>13387</v>
      </c>
      <c r="AJ193" s="220" t="s">
        <v>14162</v>
      </c>
      <c r="AK193" s="219" t="s">
        <v>979</v>
      </c>
      <c r="AL193" s="221" t="s">
        <v>12898</v>
      </c>
      <c r="AM193" s="222" t="s">
        <v>12899</v>
      </c>
      <c r="AN193" s="41">
        <v>100</v>
      </c>
      <c r="AO193" s="41">
        <v>91.9</v>
      </c>
      <c r="AP193" s="41">
        <v>13</v>
      </c>
      <c r="AQ193" s="41">
        <v>0</v>
      </c>
      <c r="AR193" s="41">
        <f>INDEX(lad_payment_mff[Non-specialised payment MFF],MATCH(AB193,lad_payment_mff[LAD21],0))</f>
        <v>1.0317315510977618</v>
      </c>
      <c r="AS193" s="41">
        <f>INDEX(lad_payment_mff[Specialised payment MFF],MATCH(AB193,lad_payment_mff[LAD21],0))</f>
        <v>1.0459501896178374</v>
      </c>
      <c r="AT193" s="41">
        <v>0.97135134762669384</v>
      </c>
      <c r="AU193" s="185"/>
      <c r="AV193" s="185"/>
      <c r="AW193" s="185"/>
      <c r="AX193" s="185"/>
      <c r="AY193" s="187"/>
      <c r="BB193" s="223"/>
      <c r="BC193" s="223"/>
      <c r="BD193" s="223"/>
      <c r="BE193" s="224"/>
      <c r="BF193" s="225"/>
      <c r="BG193" s="225"/>
      <c r="BH193" s="225"/>
      <c r="BI193" s="226"/>
      <c r="BJ193" s="187"/>
      <c r="BK193" s="187"/>
      <c r="BL193" s="227"/>
      <c r="BZ193" s="228">
        <f t="shared" si="6"/>
        <v>0.97135134762669384</v>
      </c>
      <c r="CA193" s="218">
        <v>188</v>
      </c>
      <c r="CB193" s="228">
        <f t="shared" si="7"/>
        <v>0.96823716045444397</v>
      </c>
      <c r="CC193" s="218"/>
      <c r="CD193" s="229" t="s">
        <v>14055</v>
      </c>
      <c r="CE193" s="230" t="s">
        <v>14032</v>
      </c>
      <c r="CF193" s="231" t="str">
        <f t="shared" si="8"/>
        <v>Nm</v>
      </c>
      <c r="CI193"/>
      <c r="CJ193"/>
    </row>
    <row r="194" spans="28:88" ht="15" x14ac:dyDescent="0.25">
      <c r="AB194" s="217" t="s">
        <v>234</v>
      </c>
      <c r="AC194" s="218" t="s">
        <v>543</v>
      </c>
      <c r="AD194" s="218" t="s">
        <v>234</v>
      </c>
      <c r="AE194" s="218" t="s">
        <v>543</v>
      </c>
      <c r="AF194" s="218" t="s">
        <v>234</v>
      </c>
      <c r="AG194" s="218" t="s">
        <v>543</v>
      </c>
      <c r="AH194" s="219" t="s">
        <v>1031</v>
      </c>
      <c r="AI194" s="220" t="s">
        <v>13379</v>
      </c>
      <c r="AJ194" s="220" t="s">
        <v>14156</v>
      </c>
      <c r="AK194" s="219" t="s">
        <v>1031</v>
      </c>
      <c r="AL194" s="221" t="s">
        <v>12896</v>
      </c>
      <c r="AM194" s="222" t="s">
        <v>13341</v>
      </c>
      <c r="AN194" s="41">
        <v>100</v>
      </c>
      <c r="AO194" s="41">
        <v>131.80000000000001</v>
      </c>
      <c r="AP194" s="41">
        <v>33.200000000000003</v>
      </c>
      <c r="AQ194" s="41">
        <v>0</v>
      </c>
      <c r="AR194" s="41">
        <f>INDEX(lad_payment_mff[Non-specialised payment MFF],MATCH(AB194,lad_payment_mff[LAD21],0))</f>
        <v>1.0388704479776252</v>
      </c>
      <c r="AS194" s="41">
        <f>INDEX(lad_payment_mff[Specialised payment MFF],MATCH(AB194,lad_payment_mff[LAD21],0))</f>
        <v>1.0398681170988537</v>
      </c>
      <c r="AT194" s="41">
        <v>0.97757508056422171</v>
      </c>
      <c r="AU194" s="185"/>
      <c r="AV194" s="185"/>
      <c r="AW194" s="185"/>
      <c r="AX194" s="185"/>
      <c r="AY194" s="187"/>
      <c r="BB194" s="223"/>
      <c r="BC194" s="223"/>
      <c r="BD194" s="223"/>
      <c r="BE194" s="224"/>
      <c r="BF194" s="225"/>
      <c r="BG194" s="225"/>
      <c r="BH194" s="225"/>
      <c r="BI194" s="226"/>
      <c r="BJ194" s="187"/>
      <c r="BK194" s="187"/>
      <c r="BL194" s="227"/>
      <c r="BZ194" s="228">
        <f t="shared" si="6"/>
        <v>0.97757508056422171</v>
      </c>
      <c r="CA194" s="218">
        <v>189</v>
      </c>
      <c r="CB194" s="228">
        <f t="shared" si="7"/>
        <v>0.96823716045444397</v>
      </c>
      <c r="CC194" s="218"/>
      <c r="CD194" s="229" t="s">
        <v>14044</v>
      </c>
      <c r="CE194" s="230" t="s">
        <v>14048</v>
      </c>
      <c r="CF194" s="231" t="str">
        <f t="shared" si="8"/>
        <v>Hj</v>
      </c>
      <c r="CI194"/>
      <c r="CJ194"/>
    </row>
    <row r="195" spans="28:88" ht="15" x14ac:dyDescent="0.25">
      <c r="AB195" s="217" t="s">
        <v>291</v>
      </c>
      <c r="AC195" s="218" t="s">
        <v>600</v>
      </c>
      <c r="AD195" s="218" t="s">
        <v>291</v>
      </c>
      <c r="AE195" s="218" t="s">
        <v>600</v>
      </c>
      <c r="AF195" s="218" t="s">
        <v>14095</v>
      </c>
      <c r="AG195" s="218" t="s">
        <v>14096</v>
      </c>
      <c r="AH195" s="219" t="s">
        <v>1133</v>
      </c>
      <c r="AI195" s="220" t="s">
        <v>13419</v>
      </c>
      <c r="AJ195" s="220" t="s">
        <v>14185</v>
      </c>
      <c r="AK195" s="219" t="s">
        <v>13413</v>
      </c>
      <c r="AL195" s="221" t="s">
        <v>12904</v>
      </c>
      <c r="AM195" s="222" t="s">
        <v>13338</v>
      </c>
      <c r="AN195" s="41">
        <v>100</v>
      </c>
      <c r="AO195" s="41">
        <v>94.2</v>
      </c>
      <c r="AP195" s="41">
        <v>16.7</v>
      </c>
      <c r="AQ195" s="41">
        <v>0</v>
      </c>
      <c r="AR195" s="41">
        <f>INDEX(lad_payment_mff[Non-specialised payment MFF],MATCH(AB195,lad_payment_mff[LAD21],0))</f>
        <v>1.0794524301022077</v>
      </c>
      <c r="AS195" s="41">
        <f>INDEX(lad_payment_mff[Specialised payment MFF],MATCH(AB195,lad_payment_mff[LAD21],0))</f>
        <v>1.0819933124120042</v>
      </c>
      <c r="AT195" s="41">
        <v>1.0315332816591265</v>
      </c>
      <c r="AU195" s="185"/>
      <c r="AV195" s="185"/>
      <c r="AW195" s="185"/>
      <c r="AX195" s="185"/>
      <c r="AY195" s="187"/>
      <c r="BB195" s="223"/>
      <c r="BC195" s="223"/>
      <c r="BD195" s="223"/>
      <c r="BE195" s="224"/>
      <c r="BF195" s="225"/>
      <c r="BG195" s="225"/>
      <c r="BH195" s="225"/>
      <c r="BI195" s="226"/>
      <c r="BJ195" s="187"/>
      <c r="BK195" s="187"/>
      <c r="BL195" s="227"/>
      <c r="BZ195" s="228">
        <f t="shared" si="6"/>
        <v>1.0315332816591265</v>
      </c>
      <c r="CA195" s="218">
        <v>190</v>
      </c>
      <c r="CB195" s="228">
        <f t="shared" si="7"/>
        <v>0.96823716045444397</v>
      </c>
      <c r="CC195" s="218"/>
      <c r="CD195" s="229" t="s">
        <v>14043</v>
      </c>
      <c r="CE195" s="230" t="s">
        <v>14062</v>
      </c>
      <c r="CF195" s="231" t="str">
        <f t="shared" si="8"/>
        <v>Sl</v>
      </c>
      <c r="CI195"/>
      <c r="CJ195"/>
    </row>
    <row r="196" spans="28:88" ht="15" x14ac:dyDescent="0.25">
      <c r="AB196" s="217" t="s">
        <v>334</v>
      </c>
      <c r="AC196" s="218" t="s">
        <v>643</v>
      </c>
      <c r="AD196" s="218" t="s">
        <v>334</v>
      </c>
      <c r="AE196" s="218" t="s">
        <v>643</v>
      </c>
      <c r="AF196" s="218" t="s">
        <v>14087</v>
      </c>
      <c r="AG196" s="218" t="s">
        <v>14088</v>
      </c>
      <c r="AH196" s="219" t="s">
        <v>971</v>
      </c>
      <c r="AI196" s="220" t="s">
        <v>13380</v>
      </c>
      <c r="AJ196" s="220" t="s">
        <v>14157</v>
      </c>
      <c r="AK196" s="219" t="s">
        <v>971</v>
      </c>
      <c r="AL196" s="221" t="s">
        <v>12896</v>
      </c>
      <c r="AM196" s="222" t="s">
        <v>13341</v>
      </c>
      <c r="AN196" s="41">
        <v>100</v>
      </c>
      <c r="AO196" s="41">
        <v>118.3</v>
      </c>
      <c r="AP196" s="41">
        <v>30.7</v>
      </c>
      <c r="AQ196" s="41">
        <v>0</v>
      </c>
      <c r="AR196" s="41">
        <f>INDEX(lad_payment_mff[Non-specialised payment MFF],MATCH(AB196,lad_payment_mff[LAD21],0))</f>
        <v>1.0206052567174295</v>
      </c>
      <c r="AS196" s="41">
        <f>INDEX(lad_payment_mff[Specialised payment MFF],MATCH(AB196,lad_payment_mff[LAD21],0))</f>
        <v>1.024767620363592</v>
      </c>
      <c r="AT196" s="41">
        <v>0.96020134518884181</v>
      </c>
      <c r="AU196" s="185"/>
      <c r="AV196" s="185"/>
      <c r="AW196" s="185"/>
      <c r="AX196" s="185"/>
      <c r="AY196" s="187"/>
      <c r="BB196" s="223"/>
      <c r="BC196" s="223"/>
      <c r="BD196" s="223"/>
      <c r="BE196" s="224"/>
      <c r="BF196" s="225"/>
      <c r="BG196" s="225"/>
      <c r="BH196" s="225"/>
      <c r="BI196" s="226"/>
      <c r="BJ196" s="187"/>
      <c r="BK196" s="187"/>
      <c r="BL196" s="227"/>
      <c r="BZ196" s="228">
        <f t="shared" si="6"/>
        <v>0.96020134518884181</v>
      </c>
      <c r="CA196" s="218">
        <v>191</v>
      </c>
      <c r="CB196" s="228">
        <f t="shared" si="7"/>
        <v>0.96823716045444397</v>
      </c>
      <c r="CC196" s="218"/>
      <c r="CD196" s="229" t="s">
        <v>14033</v>
      </c>
      <c r="CE196" s="230" t="s">
        <v>14019</v>
      </c>
      <c r="CF196" s="231" t="str">
        <f t="shared" si="8"/>
        <v>Ek</v>
      </c>
      <c r="CI196"/>
      <c r="CJ196"/>
    </row>
    <row r="197" spans="28:88" ht="15" x14ac:dyDescent="0.25">
      <c r="AB197" s="217" t="s">
        <v>449</v>
      </c>
      <c r="AC197" s="218" t="s">
        <v>758</v>
      </c>
      <c r="AD197" s="218" t="s">
        <v>449</v>
      </c>
      <c r="AE197" s="218" t="s">
        <v>758</v>
      </c>
      <c r="AF197" s="218" t="s">
        <v>449</v>
      </c>
      <c r="AG197" s="218" t="s">
        <v>758</v>
      </c>
      <c r="AH197" s="219" t="s">
        <v>1078</v>
      </c>
      <c r="AI197" s="220" t="s">
        <v>13397</v>
      </c>
      <c r="AJ197" s="220" t="s">
        <v>14169</v>
      </c>
      <c r="AK197" s="219" t="s">
        <v>13395</v>
      </c>
      <c r="AL197" s="221" t="s">
        <v>12900</v>
      </c>
      <c r="AM197" s="222" t="s">
        <v>13340</v>
      </c>
      <c r="AN197" s="41">
        <v>100</v>
      </c>
      <c r="AO197" s="41">
        <v>114.8</v>
      </c>
      <c r="AP197" s="41">
        <v>27.8</v>
      </c>
      <c r="AQ197" s="41">
        <v>0</v>
      </c>
      <c r="AR197" s="41">
        <f>INDEX(lad_payment_mff[Non-specialised payment MFF],MATCH(AB197,lad_payment_mff[LAD21],0))</f>
        <v>1.0368847891500454</v>
      </c>
      <c r="AS197" s="41">
        <f>INDEX(lad_payment_mff[Specialised payment MFF],MATCH(AB197,lad_payment_mff[LAD21],0))</f>
        <v>1.0871453716510664</v>
      </c>
      <c r="AT197" s="41">
        <v>1.0186896053225076</v>
      </c>
      <c r="AU197" s="185"/>
      <c r="AV197" s="185"/>
      <c r="AW197" s="185"/>
      <c r="AX197" s="185"/>
      <c r="AY197" s="187"/>
      <c r="BB197" s="223"/>
      <c r="BC197" s="223"/>
      <c r="BD197" s="223"/>
      <c r="BE197" s="224"/>
      <c r="BF197" s="225"/>
      <c r="BG197" s="225"/>
      <c r="BH197" s="225"/>
      <c r="BI197" s="226"/>
      <c r="BJ197" s="187"/>
      <c r="BK197" s="187"/>
      <c r="BL197" s="227"/>
      <c r="BZ197" s="228">
        <f t="shared" si="6"/>
        <v>1.0186896053225076</v>
      </c>
      <c r="CA197" s="218">
        <v>192</v>
      </c>
      <c r="CB197" s="228">
        <f t="shared" si="7"/>
        <v>0.96823716045444397</v>
      </c>
      <c r="CC197" s="218"/>
      <c r="CD197" s="229" t="s">
        <v>14050</v>
      </c>
      <c r="CE197" s="230" t="s">
        <v>14068</v>
      </c>
      <c r="CF197" s="231" t="str">
        <f t="shared" si="8"/>
        <v>Lq</v>
      </c>
      <c r="CI197"/>
      <c r="CJ197"/>
    </row>
    <row r="198" spans="28:88" ht="15" x14ac:dyDescent="0.25">
      <c r="AB198" s="217" t="s">
        <v>452</v>
      </c>
      <c r="AC198" s="218" t="s">
        <v>761</v>
      </c>
      <c r="AD198" s="218" t="s">
        <v>452</v>
      </c>
      <c r="AE198" s="218" t="s">
        <v>761</v>
      </c>
      <c r="AF198" s="218" t="s">
        <v>452</v>
      </c>
      <c r="AG198" s="218" t="s">
        <v>761</v>
      </c>
      <c r="AH198" s="219" t="s">
        <v>1013</v>
      </c>
      <c r="AI198" s="220" t="s">
        <v>13426</v>
      </c>
      <c r="AJ198" s="220" t="s">
        <v>13427</v>
      </c>
      <c r="AK198" s="219" t="s">
        <v>1013</v>
      </c>
      <c r="AL198" s="221" t="s">
        <v>12906</v>
      </c>
      <c r="AM198" s="222" t="s">
        <v>13339</v>
      </c>
      <c r="AN198" s="41">
        <v>100</v>
      </c>
      <c r="AO198" s="41">
        <v>110.1</v>
      </c>
      <c r="AP198" s="41">
        <v>26.6</v>
      </c>
      <c r="AQ198" s="41">
        <v>0</v>
      </c>
      <c r="AR198" s="41">
        <f>INDEX(lad_payment_mff[Non-specialised payment MFF],MATCH(AB198,lad_payment_mff[LAD21],0))</f>
        <v>1.0046724576970618</v>
      </c>
      <c r="AS198" s="41">
        <f>INDEX(lad_payment_mff[Specialised payment MFF],MATCH(AB198,lad_payment_mff[LAD21],0))</f>
        <v>1.010713871527277</v>
      </c>
      <c r="AT198" s="41">
        <v>0.95063238512158976</v>
      </c>
      <c r="AU198" s="185"/>
      <c r="AV198" s="185"/>
      <c r="AW198" s="185"/>
      <c r="AX198" s="185"/>
      <c r="AY198" s="187"/>
      <c r="BB198" s="223"/>
      <c r="BC198" s="223"/>
      <c r="BD198" s="223"/>
      <c r="BE198" s="224"/>
      <c r="BF198" s="225"/>
      <c r="BG198" s="225"/>
      <c r="BH198" s="225"/>
      <c r="BI198" s="226"/>
      <c r="BJ198" s="187"/>
      <c r="BK198" s="187"/>
      <c r="BL198" s="227"/>
      <c r="BZ198" s="228">
        <f t="shared" ref="BZ198:BZ261" si="9">INDEX($AB:$BY,MATCH($AB198,$AB:$AB,0),MATCH($B$4,$AB$4:$BY$4,0))</f>
        <v>0.95063238512158976</v>
      </c>
      <c r="CA198" s="218">
        <v>193</v>
      </c>
      <c r="CB198" s="228">
        <f t="shared" ref="CB198:CB261" si="10">LARGE($BZ$6:$BZ$314,CA198)</f>
        <v>0.96823716045444397</v>
      </c>
      <c r="CC198" s="218"/>
      <c r="CD198" s="229" t="s">
        <v>13262</v>
      </c>
      <c r="CE198" s="230" t="s">
        <v>14073</v>
      </c>
      <c r="CF198" s="231" t="str">
        <f t="shared" ref="CF198:CF261" si="11">CD198&amp;CE198</f>
        <v>Xd</v>
      </c>
      <c r="CI198"/>
      <c r="CJ198"/>
    </row>
    <row r="199" spans="28:88" ht="15" x14ac:dyDescent="0.25">
      <c r="AB199" s="217" t="s">
        <v>436</v>
      </c>
      <c r="AC199" s="218" t="s">
        <v>745</v>
      </c>
      <c r="AD199" s="218" t="s">
        <v>436</v>
      </c>
      <c r="AE199" s="218" t="s">
        <v>745</v>
      </c>
      <c r="AF199" s="218" t="s">
        <v>436</v>
      </c>
      <c r="AG199" s="218" t="s">
        <v>745</v>
      </c>
      <c r="AH199" s="219" t="s">
        <v>939</v>
      </c>
      <c r="AI199" s="220" t="s">
        <v>13424</v>
      </c>
      <c r="AJ199" s="220" t="s">
        <v>14180</v>
      </c>
      <c r="AK199" s="219" t="s">
        <v>939</v>
      </c>
      <c r="AL199" s="221" t="s">
        <v>12904</v>
      </c>
      <c r="AM199" s="222" t="s">
        <v>13338</v>
      </c>
      <c r="AN199" s="41">
        <v>100</v>
      </c>
      <c r="AO199" s="41">
        <v>121.2</v>
      </c>
      <c r="AP199" s="41">
        <v>26.9</v>
      </c>
      <c r="AQ199" s="41">
        <v>0</v>
      </c>
      <c r="AR199" s="41">
        <f>INDEX(lad_payment_mff[Non-specialised payment MFF],MATCH(AB199,lad_payment_mff[LAD21],0))</f>
        <v>1.0452555871854015</v>
      </c>
      <c r="AS199" s="41">
        <f>INDEX(lad_payment_mff[Specialised payment MFF],MATCH(AB199,lad_payment_mff[LAD21],0))</f>
        <v>1.0574966707399458</v>
      </c>
      <c r="AT199" s="41">
        <v>0.99855734254881034</v>
      </c>
      <c r="AU199" s="185"/>
      <c r="AV199" s="185"/>
      <c r="AW199" s="185"/>
      <c r="AX199" s="185"/>
      <c r="AY199" s="187"/>
      <c r="BB199" s="223"/>
      <c r="BC199" s="223"/>
      <c r="BD199" s="223"/>
      <c r="BE199" s="224"/>
      <c r="BF199" s="225"/>
      <c r="BG199" s="225"/>
      <c r="BH199" s="225"/>
      <c r="BI199" s="226"/>
      <c r="BJ199" s="187"/>
      <c r="BK199" s="187"/>
      <c r="BL199" s="227"/>
      <c r="BZ199" s="228">
        <f t="shared" si="9"/>
        <v>0.99855734254881034</v>
      </c>
      <c r="CA199" s="218">
        <v>194</v>
      </c>
      <c r="CB199" s="228">
        <f t="shared" si="10"/>
        <v>0.96823716045444397</v>
      </c>
      <c r="CC199" s="218"/>
      <c r="CD199" s="229" t="s">
        <v>14025</v>
      </c>
      <c r="CE199" s="230" t="s">
        <v>14062</v>
      </c>
      <c r="CF199" s="231" t="str">
        <f t="shared" si="11"/>
        <v>Yl</v>
      </c>
      <c r="CI199"/>
      <c r="CJ199"/>
    </row>
    <row r="200" spans="28:88" ht="15" x14ac:dyDescent="0.25">
      <c r="AB200" s="217" t="s">
        <v>333</v>
      </c>
      <c r="AC200" s="218" t="s">
        <v>642</v>
      </c>
      <c r="AD200" s="218" t="s">
        <v>333</v>
      </c>
      <c r="AE200" s="218" t="s">
        <v>642</v>
      </c>
      <c r="AF200" s="218" t="s">
        <v>14087</v>
      </c>
      <c r="AG200" s="218" t="s">
        <v>14088</v>
      </c>
      <c r="AH200" s="219" t="s">
        <v>971</v>
      </c>
      <c r="AI200" s="220" t="s">
        <v>13380</v>
      </c>
      <c r="AJ200" s="220" t="s">
        <v>14157</v>
      </c>
      <c r="AK200" s="219" t="s">
        <v>971</v>
      </c>
      <c r="AL200" s="221" t="s">
        <v>12896</v>
      </c>
      <c r="AM200" s="222" t="s">
        <v>13341</v>
      </c>
      <c r="AN200" s="41">
        <v>100</v>
      </c>
      <c r="AO200" s="41">
        <v>130.19999999999999</v>
      </c>
      <c r="AP200" s="41">
        <v>29.5</v>
      </c>
      <c r="AQ200" s="41">
        <v>0</v>
      </c>
      <c r="AR200" s="41">
        <f>INDEX(lad_payment_mff[Non-specialised payment MFF],MATCH(AB200,lad_payment_mff[LAD21],0))</f>
        <v>1.0207650829297412</v>
      </c>
      <c r="AS200" s="41">
        <f>INDEX(lad_payment_mff[Specialised payment MFF],MATCH(AB200,lad_payment_mff[LAD21],0))</f>
        <v>1.0220190117993768</v>
      </c>
      <c r="AT200" s="41">
        <v>0.96020134518884181</v>
      </c>
      <c r="AU200" s="185"/>
      <c r="AV200" s="185"/>
      <c r="AW200" s="185"/>
      <c r="AX200" s="185"/>
      <c r="AY200" s="187"/>
      <c r="BB200" s="223"/>
      <c r="BC200" s="223"/>
      <c r="BD200" s="223"/>
      <c r="BE200" s="224"/>
      <c r="BF200" s="225"/>
      <c r="BG200" s="225"/>
      <c r="BH200" s="225"/>
      <c r="BI200" s="226"/>
      <c r="BJ200" s="187"/>
      <c r="BK200" s="187"/>
      <c r="BL200" s="227"/>
      <c r="BZ200" s="228">
        <f t="shared" si="9"/>
        <v>0.96020134518884181</v>
      </c>
      <c r="CA200" s="218">
        <v>195</v>
      </c>
      <c r="CB200" s="228">
        <f t="shared" si="10"/>
        <v>0.96823716045444397</v>
      </c>
      <c r="CC200" s="218"/>
      <c r="CD200" s="229" t="s">
        <v>14037</v>
      </c>
      <c r="CE200" s="230" t="s">
        <v>14069</v>
      </c>
      <c r="CF200" s="231" t="str">
        <f t="shared" si="11"/>
        <v>Fi</v>
      </c>
      <c r="CI200"/>
      <c r="CJ200"/>
    </row>
    <row r="201" spans="28:88" ht="15" x14ac:dyDescent="0.25">
      <c r="AB201" s="217" t="s">
        <v>442</v>
      </c>
      <c r="AC201" s="218" t="s">
        <v>751</v>
      </c>
      <c r="AD201" s="218" t="s">
        <v>442</v>
      </c>
      <c r="AE201" s="218" t="s">
        <v>751</v>
      </c>
      <c r="AF201" s="218" t="s">
        <v>442</v>
      </c>
      <c r="AG201" s="218" t="s">
        <v>751</v>
      </c>
      <c r="AH201" s="219" t="s">
        <v>1133</v>
      </c>
      <c r="AI201" s="220" t="s">
        <v>13419</v>
      </c>
      <c r="AJ201" s="220" t="s">
        <v>14185</v>
      </c>
      <c r="AK201" s="219" t="s">
        <v>13413</v>
      </c>
      <c r="AL201" s="221" t="s">
        <v>12904</v>
      </c>
      <c r="AM201" s="222" t="s">
        <v>13338</v>
      </c>
      <c r="AN201" s="41">
        <v>100</v>
      </c>
      <c r="AO201" s="41">
        <v>109.5</v>
      </c>
      <c r="AP201" s="41">
        <v>19.600000000000001</v>
      </c>
      <c r="AQ201" s="41">
        <v>0</v>
      </c>
      <c r="AR201" s="41">
        <f>INDEX(lad_payment_mff[Non-specialised payment MFF],MATCH(AB201,lad_payment_mff[LAD21],0))</f>
        <v>1.111134722395051</v>
      </c>
      <c r="AS201" s="41">
        <f>INDEX(lad_payment_mff[Specialised payment MFF],MATCH(AB201,lad_payment_mff[LAD21],0))</f>
        <v>1.103491074377428</v>
      </c>
      <c r="AT201" s="41">
        <v>1.0315332816591265</v>
      </c>
      <c r="AU201" s="185"/>
      <c r="AV201" s="185"/>
      <c r="AW201" s="185"/>
      <c r="AX201" s="185"/>
      <c r="AY201" s="187"/>
      <c r="BB201" s="223"/>
      <c r="BC201" s="223"/>
      <c r="BD201" s="223"/>
      <c r="BE201" s="224"/>
      <c r="BF201" s="225"/>
      <c r="BG201" s="225"/>
      <c r="BH201" s="225"/>
      <c r="BI201" s="226"/>
      <c r="BJ201" s="187"/>
      <c r="BK201" s="187"/>
      <c r="BL201" s="227"/>
      <c r="BZ201" s="228">
        <f t="shared" si="9"/>
        <v>1.0315332816591265</v>
      </c>
      <c r="CA201" s="218">
        <v>196</v>
      </c>
      <c r="CB201" s="228">
        <f t="shared" si="10"/>
        <v>0.96781310469859927</v>
      </c>
      <c r="CC201" s="218"/>
      <c r="CD201" s="229" t="s">
        <v>14056</v>
      </c>
      <c r="CE201" s="230" t="s">
        <v>14019</v>
      </c>
      <c r="CF201" s="231" t="str">
        <f t="shared" si="11"/>
        <v>Uk</v>
      </c>
      <c r="CI201"/>
      <c r="CJ201"/>
    </row>
    <row r="202" spans="28:88" ht="15" x14ac:dyDescent="0.25">
      <c r="AB202" s="217" t="s">
        <v>176</v>
      </c>
      <c r="AC202" s="218" t="s">
        <v>485</v>
      </c>
      <c r="AD202" s="218" t="s">
        <v>176</v>
      </c>
      <c r="AE202" s="218" t="s">
        <v>485</v>
      </c>
      <c r="AF202" s="218" t="s">
        <v>176</v>
      </c>
      <c r="AG202" s="218" t="s">
        <v>485</v>
      </c>
      <c r="AH202" s="219" t="s">
        <v>947</v>
      </c>
      <c r="AI202" s="220" t="s">
        <v>13406</v>
      </c>
      <c r="AJ202" s="220" t="s">
        <v>14173</v>
      </c>
      <c r="AK202" s="219" t="s">
        <v>947</v>
      </c>
      <c r="AL202" s="221" t="s">
        <v>12902</v>
      </c>
      <c r="AM202" s="222" t="s">
        <v>12903</v>
      </c>
      <c r="AN202" s="41">
        <v>100</v>
      </c>
      <c r="AO202" s="41">
        <v>83.9</v>
      </c>
      <c r="AP202" s="41">
        <v>17.2</v>
      </c>
      <c r="AQ202" s="41">
        <v>0</v>
      </c>
      <c r="AR202" s="41">
        <f>INDEX(lad_payment_mff[Non-specialised payment MFF],MATCH(AB202,lad_payment_mff[LAD21],0))</f>
        <v>1.149613345658606</v>
      </c>
      <c r="AS202" s="41">
        <f>INDEX(lad_payment_mff[Specialised payment MFF],MATCH(AB202,lad_payment_mff[LAD21],0))</f>
        <v>1.1616079123827558</v>
      </c>
      <c r="AT202" s="41">
        <v>1.0858288808087446</v>
      </c>
      <c r="AU202" s="185"/>
      <c r="AV202" s="185"/>
      <c r="AW202" s="185"/>
      <c r="AX202" s="185"/>
      <c r="AY202" s="187"/>
      <c r="BB202" s="223"/>
      <c r="BC202" s="223"/>
      <c r="BD202" s="223"/>
      <c r="BE202" s="224"/>
      <c r="BF202" s="225"/>
      <c r="BG202" s="225"/>
      <c r="BH202" s="225"/>
      <c r="BI202" s="226"/>
      <c r="BJ202" s="187"/>
      <c r="BK202" s="187"/>
      <c r="BL202" s="227"/>
      <c r="BZ202" s="228">
        <f t="shared" si="9"/>
        <v>1.0858288808087446</v>
      </c>
      <c r="CA202" s="218">
        <v>197</v>
      </c>
      <c r="CB202" s="228">
        <f t="shared" si="10"/>
        <v>0.96781310469859927</v>
      </c>
      <c r="CC202" s="218"/>
      <c r="CD202" s="229" t="s">
        <v>14043</v>
      </c>
      <c r="CE202" s="230" t="s">
        <v>14058</v>
      </c>
      <c r="CF202" s="231" t="str">
        <f t="shared" si="11"/>
        <v>Ss</v>
      </c>
      <c r="CI202"/>
      <c r="CJ202"/>
    </row>
    <row r="203" spans="28:88" ht="15" x14ac:dyDescent="0.25">
      <c r="AB203" s="217" t="s">
        <v>475</v>
      </c>
      <c r="AC203" s="218" t="s">
        <v>784</v>
      </c>
      <c r="AD203" s="218" t="s">
        <v>475</v>
      </c>
      <c r="AE203" s="218" t="s">
        <v>784</v>
      </c>
      <c r="AF203" s="218" t="s">
        <v>475</v>
      </c>
      <c r="AG203" s="218" t="s">
        <v>784</v>
      </c>
      <c r="AH203" s="219" t="s">
        <v>1033</v>
      </c>
      <c r="AI203" s="220" t="s">
        <v>13375</v>
      </c>
      <c r="AJ203" s="220" t="s">
        <v>14152</v>
      </c>
      <c r="AK203" s="219" t="s">
        <v>1033</v>
      </c>
      <c r="AL203" s="221" t="s">
        <v>12894</v>
      </c>
      <c r="AM203" s="222" t="s">
        <v>13346</v>
      </c>
      <c r="AN203" s="41">
        <v>100</v>
      </c>
      <c r="AO203" s="41">
        <v>120.8</v>
      </c>
      <c r="AP203" s="41">
        <v>29.8</v>
      </c>
      <c r="AQ203" s="41">
        <v>0</v>
      </c>
      <c r="AR203" s="41">
        <f>INDEX(lad_payment_mff[Non-specialised payment MFF],MATCH(AB203,lad_payment_mff[LAD21],0))</f>
        <v>1.0117933886320576</v>
      </c>
      <c r="AS203" s="41">
        <f>INDEX(lad_payment_mff[Specialised payment MFF],MATCH(AB203,lad_payment_mff[LAD21],0))</f>
        <v>1.014029870781624</v>
      </c>
      <c r="AT203" s="41">
        <v>0.96100496181371553</v>
      </c>
      <c r="AU203" s="185"/>
      <c r="AV203" s="185"/>
      <c r="AW203" s="185"/>
      <c r="AX203" s="185"/>
      <c r="AY203" s="187"/>
      <c r="BB203" s="223"/>
      <c r="BC203" s="223"/>
      <c r="BD203" s="223"/>
      <c r="BE203" s="224"/>
      <c r="BF203" s="225"/>
      <c r="BG203" s="225"/>
      <c r="BH203" s="225"/>
      <c r="BI203" s="226"/>
      <c r="BJ203" s="187"/>
      <c r="BK203" s="187"/>
      <c r="BL203" s="227"/>
      <c r="BZ203" s="228">
        <f t="shared" si="9"/>
        <v>0.96100496181371553</v>
      </c>
      <c r="CA203" s="218">
        <v>198</v>
      </c>
      <c r="CB203" s="228">
        <f t="shared" si="10"/>
        <v>0.96781310469859927</v>
      </c>
      <c r="CC203" s="218"/>
      <c r="CD203" s="229" t="s">
        <v>14027</v>
      </c>
      <c r="CE203" s="230" t="s">
        <v>14026</v>
      </c>
      <c r="CF203" s="231" t="str">
        <f t="shared" si="11"/>
        <v>Do</v>
      </c>
      <c r="CI203"/>
      <c r="CJ203"/>
    </row>
    <row r="204" spans="28:88" ht="15" x14ac:dyDescent="0.25">
      <c r="AB204" s="217" t="s">
        <v>248</v>
      </c>
      <c r="AC204" s="218" t="s">
        <v>557</v>
      </c>
      <c r="AD204" s="218" t="s">
        <v>248</v>
      </c>
      <c r="AE204" s="218" t="s">
        <v>557</v>
      </c>
      <c r="AF204" s="218" t="s">
        <v>14083</v>
      </c>
      <c r="AG204" s="218" t="s">
        <v>14084</v>
      </c>
      <c r="AH204" s="219" t="s">
        <v>1002</v>
      </c>
      <c r="AI204" s="220" t="s">
        <v>13386</v>
      </c>
      <c r="AJ204" s="220" t="s">
        <v>14161</v>
      </c>
      <c r="AK204" s="219" t="s">
        <v>1002</v>
      </c>
      <c r="AL204" s="221" t="s">
        <v>12898</v>
      </c>
      <c r="AM204" s="222" t="s">
        <v>12899</v>
      </c>
      <c r="AN204" s="41">
        <v>100</v>
      </c>
      <c r="AO204" s="41">
        <v>103.3</v>
      </c>
      <c r="AP204" s="41">
        <v>22.5</v>
      </c>
      <c r="AQ204" s="41">
        <v>0</v>
      </c>
      <c r="AR204" s="41">
        <f>INDEX(lad_payment_mff[Non-specialised payment MFF],MATCH(AB204,lad_payment_mff[LAD21],0))</f>
        <v>1.0323835176586316</v>
      </c>
      <c r="AS204" s="41">
        <f>INDEX(lad_payment_mff[Specialised payment MFF],MATCH(AB204,lad_payment_mff[LAD21],0))</f>
        <v>1.0426544075028026</v>
      </c>
      <c r="AT204" s="41">
        <v>0.96680172859239544</v>
      </c>
      <c r="AU204" s="185"/>
      <c r="AV204" s="185"/>
      <c r="AW204" s="185"/>
      <c r="AX204" s="185"/>
      <c r="AY204" s="187"/>
      <c r="BB204" s="223"/>
      <c r="BC204" s="223"/>
      <c r="BD204" s="223"/>
      <c r="BE204" s="224"/>
      <c r="BF204" s="225"/>
      <c r="BG204" s="225"/>
      <c r="BH204" s="225"/>
      <c r="BI204" s="226"/>
      <c r="BJ204" s="187"/>
      <c r="BK204" s="187"/>
      <c r="BL204" s="227"/>
      <c r="BZ204" s="228">
        <f t="shared" si="9"/>
        <v>0.96680172859239544</v>
      </c>
      <c r="CA204" s="218">
        <v>199</v>
      </c>
      <c r="CB204" s="228">
        <f t="shared" si="10"/>
        <v>0.96781310469859927</v>
      </c>
      <c r="CC204" s="218"/>
      <c r="CD204" s="229" t="s">
        <v>14040</v>
      </c>
      <c r="CE204" s="230" t="s">
        <v>14069</v>
      </c>
      <c r="CF204" s="231" t="str">
        <f t="shared" si="11"/>
        <v>Pi</v>
      </c>
      <c r="CI204"/>
      <c r="CJ204"/>
    </row>
    <row r="205" spans="28:88" ht="15" x14ac:dyDescent="0.25">
      <c r="AB205" s="217" t="s">
        <v>269</v>
      </c>
      <c r="AC205" s="218" t="s">
        <v>578</v>
      </c>
      <c r="AD205" s="218" t="s">
        <v>269</v>
      </c>
      <c r="AE205" s="218" t="s">
        <v>578</v>
      </c>
      <c r="AF205" s="218" t="s">
        <v>14119</v>
      </c>
      <c r="AG205" s="218" t="s">
        <v>14120</v>
      </c>
      <c r="AH205" s="219" t="s">
        <v>3998</v>
      </c>
      <c r="AI205" s="220" t="s">
        <v>13428</v>
      </c>
      <c r="AJ205" s="220" t="s">
        <v>13429</v>
      </c>
      <c r="AK205" s="219" t="s">
        <v>13417</v>
      </c>
      <c r="AL205" s="221" t="s">
        <v>12904</v>
      </c>
      <c r="AM205" s="222" t="s">
        <v>13338</v>
      </c>
      <c r="AN205" s="41">
        <v>100</v>
      </c>
      <c r="AO205" s="41">
        <v>82.8</v>
      </c>
      <c r="AP205" s="41">
        <v>11.3</v>
      </c>
      <c r="AQ205" s="41">
        <v>0</v>
      </c>
      <c r="AR205" s="41">
        <f>INDEX(lad_payment_mff[Non-specialised payment MFF],MATCH(AB205,lad_payment_mff[LAD21],0))</f>
        <v>1.1200211146623027</v>
      </c>
      <c r="AS205" s="41">
        <f>INDEX(lad_payment_mff[Specialised payment MFF],MATCH(AB205,lad_payment_mff[LAD21],0))</f>
        <v>1.1400671101621767</v>
      </c>
      <c r="AT205" s="41">
        <v>1.009879276774436</v>
      </c>
      <c r="AU205" s="185"/>
      <c r="AV205" s="185"/>
      <c r="AW205" s="185"/>
      <c r="AX205" s="185"/>
      <c r="AY205" s="187"/>
      <c r="BB205" s="223"/>
      <c r="BC205" s="223"/>
      <c r="BD205" s="223"/>
      <c r="BE205" s="224"/>
      <c r="BF205" s="225"/>
      <c r="BG205" s="225"/>
      <c r="BH205" s="225"/>
      <c r="BI205" s="226"/>
      <c r="BJ205" s="187"/>
      <c r="BK205" s="187"/>
      <c r="BL205" s="227"/>
      <c r="BZ205" s="228">
        <f t="shared" si="9"/>
        <v>1.009879276774436</v>
      </c>
      <c r="CA205" s="218">
        <v>200</v>
      </c>
      <c r="CB205" s="228">
        <f t="shared" si="10"/>
        <v>0.96781310469859927</v>
      </c>
      <c r="CC205" s="218"/>
      <c r="CD205" s="229" t="s">
        <v>14066</v>
      </c>
      <c r="CE205" s="230" t="s">
        <v>14077</v>
      </c>
      <c r="CF205" s="231" t="str">
        <f t="shared" si="11"/>
        <v>Wr</v>
      </c>
      <c r="CI205"/>
      <c r="CJ205"/>
    </row>
    <row r="206" spans="28:88" ht="15" x14ac:dyDescent="0.25">
      <c r="AB206" s="217" t="s">
        <v>332</v>
      </c>
      <c r="AC206" s="218" t="s">
        <v>641</v>
      </c>
      <c r="AD206" s="218" t="s">
        <v>332</v>
      </c>
      <c r="AE206" s="218" t="s">
        <v>641</v>
      </c>
      <c r="AF206" s="218" t="s">
        <v>14087</v>
      </c>
      <c r="AG206" s="218" t="s">
        <v>14088</v>
      </c>
      <c r="AH206" s="219" t="s">
        <v>971</v>
      </c>
      <c r="AI206" s="220" t="s">
        <v>13380</v>
      </c>
      <c r="AJ206" s="220" t="s">
        <v>14157</v>
      </c>
      <c r="AK206" s="219" t="s">
        <v>971</v>
      </c>
      <c r="AL206" s="221" t="s">
        <v>12896</v>
      </c>
      <c r="AM206" s="222" t="s">
        <v>13341</v>
      </c>
      <c r="AN206" s="41">
        <v>100</v>
      </c>
      <c r="AO206" s="41">
        <v>85.4</v>
      </c>
      <c r="AP206" s="41">
        <v>10.6</v>
      </c>
      <c r="AQ206" s="41">
        <v>0</v>
      </c>
      <c r="AR206" s="41">
        <f>INDEX(lad_payment_mff[Non-specialised payment MFF],MATCH(AB206,lad_payment_mff[LAD21],0))</f>
        <v>1.0218518119574624</v>
      </c>
      <c r="AS206" s="41">
        <f>INDEX(lad_payment_mff[Specialised payment MFF],MATCH(AB206,lad_payment_mff[LAD21],0))</f>
        <v>1.0216100089775553</v>
      </c>
      <c r="AT206" s="41">
        <v>0.96020134518884181</v>
      </c>
      <c r="AU206" s="185"/>
      <c r="AV206" s="185"/>
      <c r="AW206" s="185"/>
      <c r="AX206" s="185"/>
      <c r="AY206" s="187"/>
      <c r="BB206" s="223"/>
      <c r="BC206" s="223"/>
      <c r="BD206" s="223"/>
      <c r="BE206" s="224"/>
      <c r="BF206" s="225"/>
      <c r="BG206" s="225"/>
      <c r="BH206" s="225"/>
      <c r="BI206" s="226"/>
      <c r="BJ206" s="187"/>
      <c r="BK206" s="187"/>
      <c r="BL206" s="227"/>
      <c r="BZ206" s="228">
        <f t="shared" si="9"/>
        <v>0.96020134518884181</v>
      </c>
      <c r="CA206" s="218">
        <v>201</v>
      </c>
      <c r="CB206" s="228">
        <f t="shared" si="10"/>
        <v>0.96781310469859927</v>
      </c>
      <c r="CC206" s="218"/>
      <c r="CD206" s="229" t="s">
        <v>14037</v>
      </c>
      <c r="CE206" s="230" t="s">
        <v>14048</v>
      </c>
      <c r="CF206" s="231" t="str">
        <f t="shared" si="11"/>
        <v>Fj</v>
      </c>
      <c r="CI206"/>
      <c r="CJ206"/>
    </row>
    <row r="207" spans="28:88" ht="15" x14ac:dyDescent="0.25">
      <c r="AB207" s="217" t="s">
        <v>175</v>
      </c>
      <c r="AC207" s="218" t="s">
        <v>484</v>
      </c>
      <c r="AD207" s="218" t="s">
        <v>175</v>
      </c>
      <c r="AE207" s="218" t="s">
        <v>484</v>
      </c>
      <c r="AF207" s="218" t="s">
        <v>175</v>
      </c>
      <c r="AG207" s="218" t="s">
        <v>484</v>
      </c>
      <c r="AH207" s="219" t="s">
        <v>968</v>
      </c>
      <c r="AI207" s="220" t="s">
        <v>13411</v>
      </c>
      <c r="AJ207" s="220" t="s">
        <v>14177</v>
      </c>
      <c r="AK207" s="219" t="s">
        <v>968</v>
      </c>
      <c r="AL207" s="221" t="s">
        <v>12902</v>
      </c>
      <c r="AM207" s="222" t="s">
        <v>12903</v>
      </c>
      <c r="AN207" s="41">
        <v>100</v>
      </c>
      <c r="AO207" s="41">
        <v>73.599999999999994</v>
      </c>
      <c r="AP207" s="41">
        <v>9.4</v>
      </c>
      <c r="AQ207" s="41">
        <v>0</v>
      </c>
      <c r="AR207" s="41">
        <f>INDEX(lad_payment_mff[Non-specialised payment MFF],MATCH(AB207,lad_payment_mff[LAD21],0))</f>
        <v>1.1523436389106572</v>
      </c>
      <c r="AS207" s="41">
        <f>INDEX(lad_payment_mff[Specialised payment MFF],MATCH(AB207,lad_payment_mff[LAD21],0))</f>
        <v>1.1599165642759584</v>
      </c>
      <c r="AT207" s="41">
        <v>1.0822307917820893</v>
      </c>
      <c r="AU207" s="185"/>
      <c r="AV207" s="185"/>
      <c r="AW207" s="185"/>
      <c r="AX207" s="185"/>
      <c r="AY207" s="187"/>
      <c r="BB207" s="223"/>
      <c r="BC207" s="223"/>
      <c r="BD207" s="223"/>
      <c r="BE207" s="224"/>
      <c r="BF207" s="225"/>
      <c r="BG207" s="225"/>
      <c r="BH207" s="225"/>
      <c r="BI207" s="226"/>
      <c r="BJ207" s="187"/>
      <c r="BK207" s="187"/>
      <c r="BL207" s="227"/>
      <c r="BZ207" s="228">
        <f t="shared" si="9"/>
        <v>1.0822307917820893</v>
      </c>
      <c r="CA207" s="218">
        <v>202</v>
      </c>
      <c r="CB207" s="228">
        <f t="shared" si="10"/>
        <v>0.96781310469859927</v>
      </c>
      <c r="CC207" s="218"/>
      <c r="CD207" s="229" t="s">
        <v>14056</v>
      </c>
      <c r="CE207" s="230" t="s">
        <v>14076</v>
      </c>
      <c r="CF207" s="231" t="str">
        <f t="shared" si="11"/>
        <v>Un</v>
      </c>
      <c r="CI207"/>
      <c r="CJ207"/>
    </row>
    <row r="208" spans="28:88" ht="15" x14ac:dyDescent="0.25">
      <c r="AB208" s="217" t="s">
        <v>303</v>
      </c>
      <c r="AC208" s="218" t="s">
        <v>612</v>
      </c>
      <c r="AD208" s="218" t="s">
        <v>13444</v>
      </c>
      <c r="AE208" s="218" t="s">
        <v>14097</v>
      </c>
      <c r="AF208" s="218" t="s">
        <v>13444</v>
      </c>
      <c r="AG208" s="218" t="s">
        <v>14097</v>
      </c>
      <c r="AH208" s="219" t="s">
        <v>1076</v>
      </c>
      <c r="AI208" s="220" t="s">
        <v>13374</v>
      </c>
      <c r="AJ208" s="220" t="s">
        <v>14151</v>
      </c>
      <c r="AK208" s="219" t="s">
        <v>1076</v>
      </c>
      <c r="AL208" s="221" t="s">
        <v>12894</v>
      </c>
      <c r="AM208" s="222" t="s">
        <v>13346</v>
      </c>
      <c r="AN208" s="41">
        <v>100</v>
      </c>
      <c r="AO208" s="41">
        <v>82.5</v>
      </c>
      <c r="AP208" s="41">
        <v>12.1</v>
      </c>
      <c r="AQ208" s="41">
        <v>1</v>
      </c>
      <c r="AR208" s="41">
        <f>INDEX(lad_payment_mff[Non-specialised payment MFF],MATCH(AB208,lad_payment_mff[LAD21],0))</f>
        <v>1.0151813935108498</v>
      </c>
      <c r="AS208" s="41">
        <f>INDEX(lad_payment_mff[Specialised payment MFF],MATCH(AB208,lad_payment_mff[LAD21],0))</f>
        <v>1.0164189570061206</v>
      </c>
      <c r="AT208" s="41">
        <v>0.96200980836760297</v>
      </c>
      <c r="AU208" s="185"/>
      <c r="AV208" s="185"/>
      <c r="AW208" s="185"/>
      <c r="AX208" s="185"/>
      <c r="AY208" s="187"/>
      <c r="BB208" s="223"/>
      <c r="BC208" s="223"/>
      <c r="BD208" s="223"/>
      <c r="BE208" s="224"/>
      <c r="BF208" s="225"/>
      <c r="BG208" s="225"/>
      <c r="BH208" s="225"/>
      <c r="BI208" s="226"/>
      <c r="BJ208" s="187"/>
      <c r="BK208" s="187"/>
      <c r="BL208" s="227"/>
      <c r="BZ208" s="228">
        <f t="shared" si="9"/>
        <v>0.96200980836760297</v>
      </c>
      <c r="CA208" s="218">
        <v>203</v>
      </c>
      <c r="CB208" s="228">
        <f t="shared" si="10"/>
        <v>0.96781310469859927</v>
      </c>
      <c r="CC208" s="218"/>
      <c r="CD208" s="229" t="s">
        <v>14033</v>
      </c>
      <c r="CE208" s="230" t="s">
        <v>14032</v>
      </c>
      <c r="CF208" s="231" t="str">
        <f t="shared" si="11"/>
        <v>Em</v>
      </c>
      <c r="CI208"/>
      <c r="CJ208"/>
    </row>
    <row r="209" spans="28:88" ht="15" x14ac:dyDescent="0.25">
      <c r="AB209" s="217" t="s">
        <v>233</v>
      </c>
      <c r="AC209" s="218" t="s">
        <v>542</v>
      </c>
      <c r="AD209" s="218" t="s">
        <v>233</v>
      </c>
      <c r="AE209" s="218" t="s">
        <v>542</v>
      </c>
      <c r="AF209" s="218" t="s">
        <v>233</v>
      </c>
      <c r="AG209" s="218" t="s">
        <v>542</v>
      </c>
      <c r="AH209" s="219" t="s">
        <v>1031</v>
      </c>
      <c r="AI209" s="220" t="s">
        <v>13379</v>
      </c>
      <c r="AJ209" s="220" t="s">
        <v>14156</v>
      </c>
      <c r="AK209" s="219" t="s">
        <v>1031</v>
      </c>
      <c r="AL209" s="221" t="s">
        <v>12896</v>
      </c>
      <c r="AM209" s="222" t="s">
        <v>13341</v>
      </c>
      <c r="AN209" s="41">
        <v>100</v>
      </c>
      <c r="AO209" s="41">
        <v>132.1</v>
      </c>
      <c r="AP209" s="41">
        <v>34.4</v>
      </c>
      <c r="AQ209" s="41">
        <v>0</v>
      </c>
      <c r="AR209" s="41">
        <f>INDEX(lad_payment_mff[Non-specialised payment MFF],MATCH(AB209,lad_payment_mff[LAD21],0))</f>
        <v>1.0389587693235718</v>
      </c>
      <c r="AS209" s="41">
        <f>INDEX(lad_payment_mff[Specialised payment MFF],MATCH(AB209,lad_payment_mff[LAD21],0))</f>
        <v>1.0396684515079919</v>
      </c>
      <c r="AT209" s="41">
        <v>0.97757508056422171</v>
      </c>
      <c r="AU209" s="185"/>
      <c r="AV209" s="185"/>
      <c r="AW209" s="185"/>
      <c r="AX209" s="185"/>
      <c r="AY209" s="187"/>
      <c r="BB209" s="223"/>
      <c r="BC209" s="223"/>
      <c r="BD209" s="223"/>
      <c r="BE209" s="224"/>
      <c r="BF209" s="225"/>
      <c r="BG209" s="225"/>
      <c r="BH209" s="225"/>
      <c r="BI209" s="226"/>
      <c r="BJ209" s="187"/>
      <c r="BK209" s="187"/>
      <c r="BL209" s="227"/>
      <c r="BZ209" s="228">
        <f t="shared" si="9"/>
        <v>0.97757508056422171</v>
      </c>
      <c r="CA209" s="218">
        <v>204</v>
      </c>
      <c r="CB209" s="228">
        <f t="shared" si="10"/>
        <v>0.96781310469859927</v>
      </c>
      <c r="CC209" s="218"/>
      <c r="CD209" s="229" t="s">
        <v>14044</v>
      </c>
      <c r="CE209" s="230" t="s">
        <v>14069</v>
      </c>
      <c r="CF209" s="231" t="str">
        <f t="shared" si="11"/>
        <v>Hi</v>
      </c>
      <c r="CI209"/>
      <c r="CJ209"/>
    </row>
    <row r="210" spans="28:88" ht="15" x14ac:dyDescent="0.25">
      <c r="AB210" s="217" t="s">
        <v>377</v>
      </c>
      <c r="AC210" s="218" t="s">
        <v>686</v>
      </c>
      <c r="AD210" s="218" t="s">
        <v>377</v>
      </c>
      <c r="AE210" s="218" t="s">
        <v>686</v>
      </c>
      <c r="AF210" s="218" t="s">
        <v>14049</v>
      </c>
      <c r="AG210" s="218" t="s">
        <v>13400</v>
      </c>
      <c r="AH210" s="219" t="s">
        <v>954</v>
      </c>
      <c r="AI210" s="220" t="s">
        <v>13404</v>
      </c>
      <c r="AJ210" s="220" t="s">
        <v>14172</v>
      </c>
      <c r="AK210" s="219" t="s">
        <v>13398</v>
      </c>
      <c r="AL210" s="221" t="s">
        <v>12900</v>
      </c>
      <c r="AM210" s="222" t="s">
        <v>13340</v>
      </c>
      <c r="AN210" s="41">
        <v>100</v>
      </c>
      <c r="AO210" s="41">
        <v>79.599999999999994</v>
      </c>
      <c r="AP210" s="41">
        <v>10.4</v>
      </c>
      <c r="AQ210" s="41">
        <v>0</v>
      </c>
      <c r="AR210" s="41">
        <f>INDEX(lad_payment_mff[Non-specialised payment MFF],MATCH(AB210,lad_payment_mff[LAD21],0))</f>
        <v>1.0672880137806218</v>
      </c>
      <c r="AS210" s="41">
        <f>INDEX(lad_payment_mff[Specialised payment MFF],MATCH(AB210,lad_payment_mff[LAD21],0))</f>
        <v>1.1500710891846762</v>
      </c>
      <c r="AT210" s="41">
        <v>1.0064786430472803</v>
      </c>
      <c r="AU210" s="185"/>
      <c r="AV210" s="185"/>
      <c r="AW210" s="185"/>
      <c r="AX210" s="185"/>
      <c r="AY210" s="187"/>
      <c r="BB210" s="223"/>
      <c r="BC210" s="223"/>
      <c r="BD210" s="223"/>
      <c r="BE210" s="224"/>
      <c r="BF210" s="225"/>
      <c r="BG210" s="225"/>
      <c r="BH210" s="225"/>
      <c r="BI210" s="226"/>
      <c r="BJ210" s="187"/>
      <c r="BK210" s="187"/>
      <c r="BL210" s="227"/>
      <c r="BZ210" s="228">
        <f t="shared" si="9"/>
        <v>1.0064786430472803</v>
      </c>
      <c r="CA210" s="218">
        <v>205</v>
      </c>
      <c r="CB210" s="228">
        <f t="shared" si="10"/>
        <v>0.96781310469859927</v>
      </c>
      <c r="CC210" s="218"/>
      <c r="CD210" s="229" t="s">
        <v>14059</v>
      </c>
      <c r="CE210" s="230" t="s">
        <v>14078</v>
      </c>
      <c r="CF210" s="231" t="str">
        <f t="shared" si="11"/>
        <v>Qv</v>
      </c>
      <c r="CI210"/>
      <c r="CJ210"/>
    </row>
    <row r="211" spans="28:88" ht="15" x14ac:dyDescent="0.25">
      <c r="AB211" s="217" t="s">
        <v>331</v>
      </c>
      <c r="AC211" s="218" t="s">
        <v>640</v>
      </c>
      <c r="AD211" s="218" t="s">
        <v>331</v>
      </c>
      <c r="AE211" s="218" t="s">
        <v>640</v>
      </c>
      <c r="AF211" s="218" t="s">
        <v>14087</v>
      </c>
      <c r="AG211" s="218" t="s">
        <v>14088</v>
      </c>
      <c r="AH211" s="219" t="s">
        <v>971</v>
      </c>
      <c r="AI211" s="220" t="s">
        <v>13380</v>
      </c>
      <c r="AJ211" s="220" t="s">
        <v>14157</v>
      </c>
      <c r="AK211" s="219" t="s">
        <v>971</v>
      </c>
      <c r="AL211" s="221" t="s">
        <v>12896</v>
      </c>
      <c r="AM211" s="222" t="s">
        <v>13341</v>
      </c>
      <c r="AN211" s="41">
        <v>100</v>
      </c>
      <c r="AO211" s="41">
        <v>112.9</v>
      </c>
      <c r="AP211" s="41">
        <v>24.1</v>
      </c>
      <c r="AQ211" s="41">
        <v>0</v>
      </c>
      <c r="AR211" s="41">
        <f>INDEX(lad_payment_mff[Non-specialised payment MFF],MATCH(AB211,lad_payment_mff[LAD21],0))</f>
        <v>1.0246940575979586</v>
      </c>
      <c r="AS211" s="41">
        <f>INDEX(lad_payment_mff[Specialised payment MFF],MATCH(AB211,lad_payment_mff[LAD21],0))</f>
        <v>1.0268006369779115</v>
      </c>
      <c r="AT211" s="41">
        <v>0.96020134518884181</v>
      </c>
      <c r="AU211" s="185"/>
      <c r="AV211" s="185"/>
      <c r="AW211" s="185"/>
      <c r="AX211" s="185"/>
      <c r="AY211" s="187"/>
      <c r="BB211" s="223"/>
      <c r="BC211" s="223"/>
      <c r="BD211" s="223"/>
      <c r="BE211" s="224"/>
      <c r="BF211" s="225"/>
      <c r="BG211" s="225"/>
      <c r="BH211" s="225"/>
      <c r="BI211" s="226"/>
      <c r="BJ211" s="187"/>
      <c r="BK211" s="187"/>
      <c r="BL211" s="227"/>
      <c r="BZ211" s="228">
        <f t="shared" si="9"/>
        <v>0.96020134518884181</v>
      </c>
      <c r="CA211" s="218">
        <v>206</v>
      </c>
      <c r="CB211" s="228">
        <f t="shared" si="10"/>
        <v>0.96781310469859927</v>
      </c>
      <c r="CC211" s="218"/>
      <c r="CD211" s="229" t="s">
        <v>14042</v>
      </c>
      <c r="CE211" s="230" t="s">
        <v>14048</v>
      </c>
      <c r="CF211" s="231" t="str">
        <f t="shared" si="11"/>
        <v>Gj</v>
      </c>
      <c r="CI211"/>
      <c r="CJ211"/>
    </row>
    <row r="212" spans="28:88" ht="15" x14ac:dyDescent="0.25">
      <c r="AB212" s="217" t="s">
        <v>388</v>
      </c>
      <c r="AC212" s="218" t="s">
        <v>697</v>
      </c>
      <c r="AD212" s="218" t="s">
        <v>388</v>
      </c>
      <c r="AE212" s="218" t="s">
        <v>697</v>
      </c>
      <c r="AF212" s="218" t="s">
        <v>14109</v>
      </c>
      <c r="AG212" s="218" t="s">
        <v>14110</v>
      </c>
      <c r="AH212" s="219" t="s">
        <v>966</v>
      </c>
      <c r="AI212" s="220" t="s">
        <v>13431</v>
      </c>
      <c r="AJ212" s="220" t="s">
        <v>13432</v>
      </c>
      <c r="AK212" s="219" t="s">
        <v>13417</v>
      </c>
      <c r="AL212" s="221" t="s">
        <v>12904</v>
      </c>
      <c r="AM212" s="222" t="s">
        <v>13338</v>
      </c>
      <c r="AN212" s="41">
        <v>100</v>
      </c>
      <c r="AO212" s="41">
        <v>81.900000000000006</v>
      </c>
      <c r="AP212" s="41">
        <v>19.8</v>
      </c>
      <c r="AQ212" s="41">
        <v>0</v>
      </c>
      <c r="AR212" s="41">
        <f>INDEX(lad_payment_mff[Non-specialised payment MFF],MATCH(AB212,lad_payment_mff[LAD21],0))</f>
        <v>1.0322032413985434</v>
      </c>
      <c r="AS212" s="41">
        <f>INDEX(lad_payment_mff[Specialised payment MFF],MATCH(AB212,lad_payment_mff[LAD21],0))</f>
        <v>1.0660681895280604</v>
      </c>
      <c r="AT212" s="41">
        <v>1.009879276774436</v>
      </c>
      <c r="AU212" s="185"/>
      <c r="AV212" s="185"/>
      <c r="AW212" s="185"/>
      <c r="AX212" s="185"/>
      <c r="AY212" s="187"/>
      <c r="BB212" s="223"/>
      <c r="BC212" s="223"/>
      <c r="BD212" s="223"/>
      <c r="BE212" s="224"/>
      <c r="BF212" s="225"/>
      <c r="BG212" s="225"/>
      <c r="BH212" s="225"/>
      <c r="BI212" s="226"/>
      <c r="BJ212" s="187"/>
      <c r="BK212" s="187"/>
      <c r="BL212" s="227"/>
      <c r="BZ212" s="228">
        <f t="shared" si="9"/>
        <v>1.009879276774436</v>
      </c>
      <c r="CA212" s="218">
        <v>207</v>
      </c>
      <c r="CB212" s="228">
        <f t="shared" si="10"/>
        <v>0.96781310469859927</v>
      </c>
      <c r="CC212" s="218"/>
      <c r="CD212" s="229" t="s">
        <v>13262</v>
      </c>
      <c r="CE212" s="230" t="s">
        <v>14041</v>
      </c>
      <c r="CF212" s="231" t="str">
        <f t="shared" si="11"/>
        <v>Xt</v>
      </c>
      <c r="CI212"/>
      <c r="CJ212"/>
    </row>
    <row r="213" spans="28:88" ht="15" x14ac:dyDescent="0.25">
      <c r="AB213" s="217" t="s">
        <v>220</v>
      </c>
      <c r="AC213" s="218" t="s">
        <v>529</v>
      </c>
      <c r="AD213" s="218" t="s">
        <v>220</v>
      </c>
      <c r="AE213" s="218" t="s">
        <v>529</v>
      </c>
      <c r="AF213" s="218" t="s">
        <v>220</v>
      </c>
      <c r="AG213" s="218" t="s">
        <v>529</v>
      </c>
      <c r="AH213" s="219" t="s">
        <v>982</v>
      </c>
      <c r="AI213" s="220" t="s">
        <v>13376</v>
      </c>
      <c r="AJ213" s="220" t="s">
        <v>14153</v>
      </c>
      <c r="AK213" s="219" t="s">
        <v>982</v>
      </c>
      <c r="AL213" s="221" t="s">
        <v>12894</v>
      </c>
      <c r="AM213" s="222" t="s">
        <v>13346</v>
      </c>
      <c r="AN213" s="41">
        <v>100</v>
      </c>
      <c r="AO213" s="41">
        <v>119.8</v>
      </c>
      <c r="AP213" s="41">
        <v>29.6</v>
      </c>
      <c r="AQ213" s="41">
        <v>0</v>
      </c>
      <c r="AR213" s="41">
        <f>INDEX(lad_payment_mff[Non-specialised payment MFF],MATCH(AB213,lad_payment_mff[LAD21],0))</f>
        <v>1.0197316317218297</v>
      </c>
      <c r="AS213" s="41">
        <f>INDEX(lad_payment_mff[Specialised payment MFF],MATCH(AB213,lad_payment_mff[LAD21],0))</f>
        <v>1.0229041058762622</v>
      </c>
      <c r="AT213" s="41">
        <v>0.96112151767408904</v>
      </c>
      <c r="AU213" s="185"/>
      <c r="AV213" s="185"/>
      <c r="AW213" s="185"/>
      <c r="AX213" s="185"/>
      <c r="AY213" s="187"/>
      <c r="BB213" s="223"/>
      <c r="BC213" s="223"/>
      <c r="BD213" s="223"/>
      <c r="BE213" s="224"/>
      <c r="BF213" s="225"/>
      <c r="BG213" s="225"/>
      <c r="BH213" s="225"/>
      <c r="BI213" s="226"/>
      <c r="BJ213" s="187"/>
      <c r="BK213" s="187"/>
      <c r="BL213" s="227"/>
      <c r="BZ213" s="228">
        <f t="shared" si="9"/>
        <v>0.96112151767408904</v>
      </c>
      <c r="CA213" s="218">
        <v>208</v>
      </c>
      <c r="CB213" s="228">
        <f t="shared" si="10"/>
        <v>0.96680172859239544</v>
      </c>
      <c r="CC213" s="218"/>
      <c r="CD213" s="229" t="s">
        <v>14044</v>
      </c>
      <c r="CE213" s="230" t="s">
        <v>14076</v>
      </c>
      <c r="CF213" s="231" t="str">
        <f t="shared" si="11"/>
        <v>Hn</v>
      </c>
      <c r="CI213"/>
      <c r="CJ213"/>
    </row>
    <row r="214" spans="28:88" ht="15" x14ac:dyDescent="0.25">
      <c r="AB214" s="217" t="s">
        <v>260</v>
      </c>
      <c r="AC214" s="218" t="s">
        <v>569</v>
      </c>
      <c r="AD214" s="218" t="s">
        <v>260</v>
      </c>
      <c r="AE214" s="218" t="s">
        <v>569</v>
      </c>
      <c r="AF214" s="218" t="s">
        <v>14137</v>
      </c>
      <c r="AG214" s="218" t="s">
        <v>14138</v>
      </c>
      <c r="AH214" s="219" t="s">
        <v>962</v>
      </c>
      <c r="AI214" s="220" t="s">
        <v>13384</v>
      </c>
      <c r="AJ214" s="220" t="s">
        <v>14159</v>
      </c>
      <c r="AK214" s="219" t="s">
        <v>962</v>
      </c>
      <c r="AL214" s="221" t="s">
        <v>12898</v>
      </c>
      <c r="AM214" s="222" t="s">
        <v>12899</v>
      </c>
      <c r="AN214" s="41">
        <v>100</v>
      </c>
      <c r="AO214" s="41">
        <v>96.4</v>
      </c>
      <c r="AP214" s="41">
        <v>14.1</v>
      </c>
      <c r="AQ214" s="41">
        <v>0</v>
      </c>
      <c r="AR214" s="41">
        <f>INDEX(lad_payment_mff[Non-specialised payment MFF],MATCH(AB214,lad_payment_mff[LAD21],0))</f>
        <v>1.049621800895544</v>
      </c>
      <c r="AS214" s="41">
        <f>INDEX(lad_payment_mff[Specialised payment MFF],MATCH(AB214,lad_payment_mff[LAD21],0))</f>
        <v>1.051612612925056</v>
      </c>
      <c r="AT214" s="41">
        <v>0.98934527490296842</v>
      </c>
      <c r="AU214" s="185"/>
      <c r="AV214" s="185"/>
      <c r="AW214" s="185"/>
      <c r="AX214" s="185"/>
      <c r="AY214" s="187"/>
      <c r="BB214" s="223"/>
      <c r="BC214" s="223"/>
      <c r="BD214" s="223"/>
      <c r="BE214" s="224"/>
      <c r="BF214" s="225"/>
      <c r="BG214" s="225"/>
      <c r="BH214" s="225"/>
      <c r="BI214" s="226"/>
      <c r="BJ214" s="187"/>
      <c r="BK214" s="187"/>
      <c r="BL214" s="227"/>
      <c r="BZ214" s="228">
        <f t="shared" si="9"/>
        <v>0.98934527490296842</v>
      </c>
      <c r="CA214" s="218">
        <v>209</v>
      </c>
      <c r="CB214" s="228">
        <f t="shared" si="10"/>
        <v>0.96680172859239544</v>
      </c>
      <c r="CC214" s="218"/>
      <c r="CD214" s="229" t="s">
        <v>14040</v>
      </c>
      <c r="CE214" s="230" t="s">
        <v>14032</v>
      </c>
      <c r="CF214" s="231" t="str">
        <f t="shared" si="11"/>
        <v>Pm</v>
      </c>
      <c r="CI214"/>
      <c r="CJ214"/>
    </row>
    <row r="215" spans="28:88" ht="15" x14ac:dyDescent="0.25">
      <c r="AB215" s="217" t="s">
        <v>268</v>
      </c>
      <c r="AC215" s="218" t="s">
        <v>577</v>
      </c>
      <c r="AD215" s="218" t="s">
        <v>268</v>
      </c>
      <c r="AE215" s="218" t="s">
        <v>577</v>
      </c>
      <c r="AF215" s="218" t="s">
        <v>14119</v>
      </c>
      <c r="AG215" s="218" t="s">
        <v>14120</v>
      </c>
      <c r="AH215" s="219" t="s">
        <v>3998</v>
      </c>
      <c r="AI215" s="220" t="s">
        <v>13428</v>
      </c>
      <c r="AJ215" s="220" t="s">
        <v>13429</v>
      </c>
      <c r="AK215" s="219" t="s">
        <v>13417</v>
      </c>
      <c r="AL215" s="221" t="s">
        <v>12904</v>
      </c>
      <c r="AM215" s="222" t="s">
        <v>13338</v>
      </c>
      <c r="AN215" s="41">
        <v>84.910381170635588</v>
      </c>
      <c r="AO215" s="41">
        <v>89</v>
      </c>
      <c r="AP215" s="41">
        <v>12</v>
      </c>
      <c r="AQ215" s="41">
        <v>0</v>
      </c>
      <c r="AR215" s="41">
        <f>INDEX(lad_payment_mff[Non-specialised payment MFF],MATCH(AB215,lad_payment_mff[LAD21],0))</f>
        <v>1.1156584224167583</v>
      </c>
      <c r="AS215" s="41">
        <f>INDEX(lad_payment_mff[Specialised payment MFF],MATCH(AB215,lad_payment_mff[LAD21],0))</f>
        <v>1.1393754615761367</v>
      </c>
      <c r="AT215" s="41">
        <v>1.009879276774436</v>
      </c>
      <c r="AU215" s="185"/>
      <c r="AV215" s="185"/>
      <c r="AW215" s="185"/>
      <c r="AX215" s="185"/>
      <c r="AY215" s="187"/>
      <c r="BB215" s="223"/>
      <c r="BC215" s="223"/>
      <c r="BD215" s="223"/>
      <c r="BE215" s="224"/>
      <c r="BF215" s="225"/>
      <c r="BG215" s="225"/>
      <c r="BH215" s="225"/>
      <c r="BI215" s="226"/>
      <c r="BJ215" s="187"/>
      <c r="BK215" s="187"/>
      <c r="BL215" s="227"/>
      <c r="BZ215" s="228">
        <f t="shared" si="9"/>
        <v>1.009879276774436</v>
      </c>
      <c r="CA215" s="218">
        <v>210</v>
      </c>
      <c r="CB215" s="228">
        <f t="shared" si="10"/>
        <v>0.96680172859239544</v>
      </c>
      <c r="CC215" s="218"/>
      <c r="CD215" s="229" t="s">
        <v>14066</v>
      </c>
      <c r="CE215" s="230" t="s">
        <v>14076</v>
      </c>
      <c r="CF215" s="231" t="str">
        <f t="shared" si="11"/>
        <v>Wn</v>
      </c>
      <c r="CI215"/>
      <c r="CJ215"/>
    </row>
    <row r="216" spans="28:88" ht="15" x14ac:dyDescent="0.25">
      <c r="AB216" s="217" t="s">
        <v>293</v>
      </c>
      <c r="AC216" s="218" t="s">
        <v>602</v>
      </c>
      <c r="AD216" s="218" t="s">
        <v>293</v>
      </c>
      <c r="AE216" s="218" t="s">
        <v>602</v>
      </c>
      <c r="AF216" s="218" t="s">
        <v>14029</v>
      </c>
      <c r="AG216" s="218" t="s">
        <v>14030</v>
      </c>
      <c r="AH216" s="219" t="s">
        <v>943</v>
      </c>
      <c r="AI216" s="220" t="s">
        <v>13391</v>
      </c>
      <c r="AJ216" s="220" t="s">
        <v>14164</v>
      </c>
      <c r="AK216" s="219" t="s">
        <v>943</v>
      </c>
      <c r="AL216" s="221" t="s">
        <v>12898</v>
      </c>
      <c r="AM216" s="222" t="s">
        <v>12899</v>
      </c>
      <c r="AN216" s="41">
        <v>100</v>
      </c>
      <c r="AO216" s="41">
        <v>78.5</v>
      </c>
      <c r="AP216" s="41">
        <v>7.2</v>
      </c>
      <c r="AQ216" s="41">
        <v>0</v>
      </c>
      <c r="AR216" s="41">
        <f>INDEX(lad_payment_mff[Non-specialised payment MFF],MATCH(AB216,lad_payment_mff[LAD21],0))</f>
        <v>1.0307451524008702</v>
      </c>
      <c r="AS216" s="41">
        <f>INDEX(lad_payment_mff[Specialised payment MFF],MATCH(AB216,lad_payment_mff[LAD21],0))</f>
        <v>1.0390598126539157</v>
      </c>
      <c r="AT216" s="41">
        <v>0.96664234158970985</v>
      </c>
      <c r="AU216" s="185"/>
      <c r="AV216" s="185"/>
      <c r="AW216" s="185"/>
      <c r="AX216" s="185"/>
      <c r="AY216" s="187"/>
      <c r="BB216" s="223"/>
      <c r="BC216" s="223"/>
      <c r="BD216" s="223"/>
      <c r="BE216" s="224"/>
      <c r="BF216" s="225"/>
      <c r="BG216" s="225"/>
      <c r="BH216" s="225"/>
      <c r="BI216" s="226"/>
      <c r="BJ216" s="187"/>
      <c r="BK216" s="187"/>
      <c r="BL216" s="227"/>
      <c r="BZ216" s="228">
        <f t="shared" si="9"/>
        <v>0.96664234158970985</v>
      </c>
      <c r="CA216" s="218">
        <v>211</v>
      </c>
      <c r="CB216" s="228">
        <f t="shared" si="10"/>
        <v>0.96680172859239544</v>
      </c>
      <c r="CC216" s="218"/>
      <c r="CD216" s="229" t="s">
        <v>14031</v>
      </c>
      <c r="CE216" s="230" t="s">
        <v>14026</v>
      </c>
      <c r="CF216" s="231" t="str">
        <f t="shared" si="11"/>
        <v>Ko</v>
      </c>
      <c r="CI216"/>
      <c r="CJ216"/>
    </row>
    <row r="217" spans="28:88" ht="15" x14ac:dyDescent="0.25">
      <c r="AB217" s="217" t="s">
        <v>360</v>
      </c>
      <c r="AC217" s="218" t="s">
        <v>669</v>
      </c>
      <c r="AD217" s="218" t="s">
        <v>360</v>
      </c>
      <c r="AE217" s="218" t="s">
        <v>669</v>
      </c>
      <c r="AF217" s="218" t="s">
        <v>14051</v>
      </c>
      <c r="AG217" s="218" t="s">
        <v>14052</v>
      </c>
      <c r="AH217" s="219" t="s">
        <v>1211</v>
      </c>
      <c r="AI217" s="220" t="s">
        <v>13421</v>
      </c>
      <c r="AJ217" s="220" t="s">
        <v>13422</v>
      </c>
      <c r="AK217" s="219" t="s">
        <v>939</v>
      </c>
      <c r="AL217" s="221" t="s">
        <v>12904</v>
      </c>
      <c r="AM217" s="222" t="s">
        <v>13338</v>
      </c>
      <c r="AN217" s="41">
        <v>100</v>
      </c>
      <c r="AO217" s="41">
        <v>94.5</v>
      </c>
      <c r="AP217" s="41">
        <v>15.9</v>
      </c>
      <c r="AQ217" s="41">
        <v>0</v>
      </c>
      <c r="AR217" s="41">
        <f>INDEX(lad_payment_mff[Non-specialised payment MFF],MATCH(AB217,lad_payment_mff[LAD21],0))</f>
        <v>1.1076680249724538</v>
      </c>
      <c r="AS217" s="41">
        <f>INDEX(lad_payment_mff[Specialised payment MFF],MATCH(AB217,lad_payment_mff[LAD21],0))</f>
        <v>1.1197327659442056</v>
      </c>
      <c r="AT217" s="41">
        <v>0.99855734254881034</v>
      </c>
      <c r="AU217" s="185"/>
      <c r="AV217" s="185"/>
      <c r="AW217" s="185"/>
      <c r="AX217" s="185"/>
      <c r="AY217" s="187"/>
      <c r="BB217" s="223"/>
      <c r="BC217" s="223"/>
      <c r="BD217" s="223"/>
      <c r="BE217" s="224"/>
      <c r="BF217" s="225"/>
      <c r="BG217" s="225"/>
      <c r="BH217" s="225"/>
      <c r="BI217" s="226"/>
      <c r="BJ217" s="187"/>
      <c r="BK217" s="187"/>
      <c r="BL217" s="227"/>
      <c r="BZ217" s="228">
        <f t="shared" si="9"/>
        <v>0.99855734254881034</v>
      </c>
      <c r="CA217" s="218">
        <v>212</v>
      </c>
      <c r="CB217" s="228">
        <f t="shared" si="10"/>
        <v>0.96680172859239544</v>
      </c>
      <c r="CC217" s="218"/>
      <c r="CD217" s="229" t="s">
        <v>14066</v>
      </c>
      <c r="CE217" s="230" t="s">
        <v>14032</v>
      </c>
      <c r="CF217" s="231" t="str">
        <f t="shared" si="11"/>
        <v>Wm</v>
      </c>
      <c r="CI217"/>
      <c r="CJ217"/>
    </row>
    <row r="218" spans="28:88" ht="15" x14ac:dyDescent="0.25">
      <c r="AB218" s="217" t="s">
        <v>461</v>
      </c>
      <c r="AC218" s="218" t="s">
        <v>770</v>
      </c>
      <c r="AD218" s="218" t="s">
        <v>461</v>
      </c>
      <c r="AE218" s="218" t="s">
        <v>770</v>
      </c>
      <c r="AF218" s="218" t="s">
        <v>461</v>
      </c>
      <c r="AG218" s="218" t="s">
        <v>770</v>
      </c>
      <c r="AH218" s="219" t="s">
        <v>979</v>
      </c>
      <c r="AI218" s="220" t="s">
        <v>13387</v>
      </c>
      <c r="AJ218" s="220" t="s">
        <v>14162</v>
      </c>
      <c r="AK218" s="219" t="s">
        <v>979</v>
      </c>
      <c r="AL218" s="221" t="s">
        <v>12898</v>
      </c>
      <c r="AM218" s="222" t="s">
        <v>12899</v>
      </c>
      <c r="AN218" s="41">
        <v>100</v>
      </c>
      <c r="AO218" s="41">
        <v>69.8</v>
      </c>
      <c r="AP218" s="41">
        <v>8.4</v>
      </c>
      <c r="AQ218" s="41">
        <v>0</v>
      </c>
      <c r="AR218" s="41">
        <f>INDEX(lad_payment_mff[Non-specialised payment MFF],MATCH(AB218,lad_payment_mff[LAD21],0))</f>
        <v>1.0339304736140851</v>
      </c>
      <c r="AS218" s="41">
        <f>INDEX(lad_payment_mff[Specialised payment MFF],MATCH(AB218,lad_payment_mff[LAD21],0))</f>
        <v>1.0650130642382645</v>
      </c>
      <c r="AT218" s="41">
        <v>0.97135134762669384</v>
      </c>
      <c r="AU218" s="185"/>
      <c r="AV218" s="185"/>
      <c r="AW218" s="185"/>
      <c r="AX218" s="185"/>
      <c r="AY218" s="187"/>
      <c r="BB218" s="223"/>
      <c r="BC218" s="223"/>
      <c r="BD218" s="223"/>
      <c r="BE218" s="224"/>
      <c r="BF218" s="225"/>
      <c r="BG218" s="225"/>
      <c r="BH218" s="225"/>
      <c r="BI218" s="226"/>
      <c r="BJ218" s="187"/>
      <c r="BK218" s="187"/>
      <c r="BL218" s="227"/>
      <c r="BZ218" s="228">
        <f t="shared" si="9"/>
        <v>0.97135134762669384</v>
      </c>
      <c r="CA218" s="218">
        <v>213</v>
      </c>
      <c r="CB218" s="228">
        <f t="shared" si="10"/>
        <v>0.96680172859239544</v>
      </c>
      <c r="CC218" s="218"/>
      <c r="CD218" s="229" t="s">
        <v>14054</v>
      </c>
      <c r="CE218" s="230" t="s">
        <v>14026</v>
      </c>
      <c r="CF218" s="231" t="str">
        <f t="shared" si="11"/>
        <v>Mo</v>
      </c>
      <c r="CI218"/>
      <c r="CJ218"/>
    </row>
    <row r="219" spans="28:88" ht="15" x14ac:dyDescent="0.25">
      <c r="AB219" s="217" t="s">
        <v>302</v>
      </c>
      <c r="AC219" s="218" t="s">
        <v>611</v>
      </c>
      <c r="AD219" s="218" t="s">
        <v>13444</v>
      </c>
      <c r="AE219" s="218" t="s">
        <v>14097</v>
      </c>
      <c r="AF219" s="218" t="s">
        <v>13444</v>
      </c>
      <c r="AG219" s="218" t="s">
        <v>14097</v>
      </c>
      <c r="AH219" s="219" t="s">
        <v>1076</v>
      </c>
      <c r="AI219" s="220" t="s">
        <v>13374</v>
      </c>
      <c r="AJ219" s="220" t="s">
        <v>14151</v>
      </c>
      <c r="AK219" s="219" t="s">
        <v>1076</v>
      </c>
      <c r="AL219" s="221" t="s">
        <v>12894</v>
      </c>
      <c r="AM219" s="222" t="s">
        <v>13346</v>
      </c>
      <c r="AN219" s="41">
        <v>100</v>
      </c>
      <c r="AO219" s="41">
        <v>81.3</v>
      </c>
      <c r="AP219" s="41">
        <v>15.7</v>
      </c>
      <c r="AQ219" s="41">
        <v>1</v>
      </c>
      <c r="AR219" s="41">
        <f>INDEX(lad_payment_mff[Non-specialised payment MFF],MATCH(AB219,lad_payment_mff[LAD21],0))</f>
        <v>1.0260500422120946</v>
      </c>
      <c r="AS219" s="41">
        <f>INDEX(lad_payment_mff[Specialised payment MFF],MATCH(AB219,lad_payment_mff[LAD21],0))</f>
        <v>1.024735964359115</v>
      </c>
      <c r="AT219" s="41">
        <v>0.96200980836760297</v>
      </c>
      <c r="AU219" s="185"/>
      <c r="AV219" s="185"/>
      <c r="AW219" s="185"/>
      <c r="AX219" s="185"/>
      <c r="AY219" s="187"/>
      <c r="BB219" s="223"/>
      <c r="BC219" s="223"/>
      <c r="BD219" s="223"/>
      <c r="BE219" s="224"/>
      <c r="BF219" s="225"/>
      <c r="BG219" s="225"/>
      <c r="BH219" s="225"/>
      <c r="BI219" s="226"/>
      <c r="BJ219" s="187"/>
      <c r="BK219" s="187"/>
      <c r="BL219" s="227"/>
      <c r="BZ219" s="228">
        <f t="shared" si="9"/>
        <v>0.96200980836760297</v>
      </c>
      <c r="CA219" s="218">
        <v>214</v>
      </c>
      <c r="CB219" s="228">
        <f t="shared" si="10"/>
        <v>0.96680172859239544</v>
      </c>
      <c r="CC219" s="218"/>
      <c r="CD219" s="229" t="s">
        <v>14037</v>
      </c>
      <c r="CE219" s="230" t="s">
        <v>14076</v>
      </c>
      <c r="CF219" s="231" t="str">
        <f t="shared" si="11"/>
        <v>Fn</v>
      </c>
      <c r="CI219"/>
      <c r="CJ219"/>
    </row>
    <row r="220" spans="28:88" ht="15" x14ac:dyDescent="0.25">
      <c r="AB220" s="217" t="s">
        <v>232</v>
      </c>
      <c r="AC220" s="218" t="s">
        <v>541</v>
      </c>
      <c r="AD220" s="218" t="s">
        <v>232</v>
      </c>
      <c r="AE220" s="218" t="s">
        <v>541</v>
      </c>
      <c r="AF220" s="218" t="s">
        <v>232</v>
      </c>
      <c r="AG220" s="218" t="s">
        <v>541</v>
      </c>
      <c r="AH220" s="219" t="s">
        <v>1031</v>
      </c>
      <c r="AI220" s="220" t="s">
        <v>13379</v>
      </c>
      <c r="AJ220" s="220" t="s">
        <v>14156</v>
      </c>
      <c r="AK220" s="219" t="s">
        <v>1031</v>
      </c>
      <c r="AL220" s="221" t="s">
        <v>12896</v>
      </c>
      <c r="AM220" s="222" t="s">
        <v>13341</v>
      </c>
      <c r="AN220" s="41">
        <v>100</v>
      </c>
      <c r="AO220" s="41">
        <v>133.9</v>
      </c>
      <c r="AP220" s="41">
        <v>34.200000000000003</v>
      </c>
      <c r="AQ220" s="41">
        <v>0</v>
      </c>
      <c r="AR220" s="41">
        <f>INDEX(lad_payment_mff[Non-specialised payment MFF],MATCH(AB220,lad_payment_mff[LAD21],0))</f>
        <v>1.0390764506611074</v>
      </c>
      <c r="AS220" s="41">
        <f>INDEX(lad_payment_mff[Specialised payment MFF],MATCH(AB220,lad_payment_mff[LAD21],0))</f>
        <v>1.039904901313955</v>
      </c>
      <c r="AT220" s="41">
        <v>0.97757508056422171</v>
      </c>
      <c r="AU220" s="185"/>
      <c r="AV220" s="185"/>
      <c r="AW220" s="185"/>
      <c r="AX220" s="185"/>
      <c r="AY220" s="187"/>
      <c r="BB220" s="223"/>
      <c r="BC220" s="223"/>
      <c r="BD220" s="223"/>
      <c r="BE220" s="224"/>
      <c r="BF220" s="225"/>
      <c r="BG220" s="225"/>
      <c r="BH220" s="225"/>
      <c r="BI220" s="226"/>
      <c r="BJ220" s="187"/>
      <c r="BK220" s="187"/>
      <c r="BL220" s="227"/>
      <c r="BZ220" s="228">
        <f t="shared" si="9"/>
        <v>0.97757508056422171</v>
      </c>
      <c r="CA220" s="218">
        <v>215</v>
      </c>
      <c r="CB220" s="228">
        <f t="shared" si="10"/>
        <v>0.96664234158970985</v>
      </c>
      <c r="CC220" s="218"/>
      <c r="CD220" s="229" t="s">
        <v>14046</v>
      </c>
      <c r="CE220" s="230" t="s">
        <v>14069</v>
      </c>
      <c r="CF220" s="231" t="str">
        <f t="shared" si="11"/>
        <v>Ii</v>
      </c>
      <c r="CI220"/>
      <c r="CJ220"/>
    </row>
    <row r="221" spans="28:88" ht="15" x14ac:dyDescent="0.25">
      <c r="AB221" s="217" t="s">
        <v>211</v>
      </c>
      <c r="AC221" s="218" t="s">
        <v>520</v>
      </c>
      <c r="AD221" s="218" t="s">
        <v>211</v>
      </c>
      <c r="AE221" s="218" t="s">
        <v>520</v>
      </c>
      <c r="AF221" s="218" t="s">
        <v>211</v>
      </c>
      <c r="AG221" s="218" t="s">
        <v>520</v>
      </c>
      <c r="AH221" s="219" t="s">
        <v>1081</v>
      </c>
      <c r="AI221" s="220" t="s">
        <v>13382</v>
      </c>
      <c r="AJ221" s="220" t="s">
        <v>13383</v>
      </c>
      <c r="AK221" s="219" t="s">
        <v>1081</v>
      </c>
      <c r="AL221" s="221" t="s">
        <v>12898</v>
      </c>
      <c r="AM221" s="222" t="s">
        <v>12899</v>
      </c>
      <c r="AN221" s="41">
        <v>100</v>
      </c>
      <c r="AO221" s="41">
        <v>131.5</v>
      </c>
      <c r="AP221" s="41">
        <v>34.9</v>
      </c>
      <c r="AQ221" s="41">
        <v>0</v>
      </c>
      <c r="AR221" s="41">
        <f>INDEX(lad_payment_mff[Non-specialised payment MFF],MATCH(AB221,lad_payment_mff[LAD21],0))</f>
        <v>1.0324118745836242</v>
      </c>
      <c r="AS221" s="41">
        <f>INDEX(lad_payment_mff[Specialised payment MFF],MATCH(AB221,lad_payment_mff[LAD21],0))</f>
        <v>1.0412848731401723</v>
      </c>
      <c r="AT221" s="41">
        <v>0.96423419241168418</v>
      </c>
      <c r="AU221" s="185"/>
      <c r="AV221" s="185"/>
      <c r="AW221" s="185"/>
      <c r="AX221" s="185"/>
      <c r="AY221" s="187"/>
      <c r="BB221" s="223"/>
      <c r="BC221" s="223"/>
      <c r="BD221" s="223"/>
      <c r="BE221" s="224"/>
      <c r="BF221" s="225"/>
      <c r="BG221" s="225"/>
      <c r="BH221" s="225"/>
      <c r="BI221" s="226"/>
      <c r="BJ221" s="187"/>
      <c r="BK221" s="187"/>
      <c r="BL221" s="227"/>
      <c r="BZ221" s="228">
        <f t="shared" si="9"/>
        <v>0.96423419241168418</v>
      </c>
      <c r="CA221" s="218">
        <v>216</v>
      </c>
      <c r="CB221" s="228">
        <f t="shared" si="10"/>
        <v>0.96664234158970985</v>
      </c>
      <c r="CC221" s="218"/>
      <c r="CD221" s="229" t="s">
        <v>14045</v>
      </c>
      <c r="CE221" s="230" t="s">
        <v>14048</v>
      </c>
      <c r="CF221" s="231" t="str">
        <f t="shared" si="11"/>
        <v>Rj</v>
      </c>
      <c r="CI221"/>
      <c r="CJ221"/>
    </row>
    <row r="222" spans="28:88" ht="15" x14ac:dyDescent="0.25">
      <c r="AB222" s="217" t="s">
        <v>301</v>
      </c>
      <c r="AC222" s="218" t="s">
        <v>610</v>
      </c>
      <c r="AD222" s="218" t="s">
        <v>13444</v>
      </c>
      <c r="AE222" s="218" t="s">
        <v>14097</v>
      </c>
      <c r="AF222" s="218" t="s">
        <v>13444</v>
      </c>
      <c r="AG222" s="218" t="s">
        <v>14097</v>
      </c>
      <c r="AH222" s="219" t="s">
        <v>1076</v>
      </c>
      <c r="AI222" s="220" t="s">
        <v>13374</v>
      </c>
      <c r="AJ222" s="220" t="s">
        <v>14151</v>
      </c>
      <c r="AK222" s="219" t="s">
        <v>1076</v>
      </c>
      <c r="AL222" s="221" t="s">
        <v>12894</v>
      </c>
      <c r="AM222" s="222" t="s">
        <v>13346</v>
      </c>
      <c r="AN222" s="41">
        <v>100</v>
      </c>
      <c r="AO222" s="41">
        <v>104.3</v>
      </c>
      <c r="AP222" s="41">
        <v>26.3</v>
      </c>
      <c r="AQ222" s="41">
        <v>1</v>
      </c>
      <c r="AR222" s="41">
        <f>INDEX(lad_payment_mff[Non-specialised payment MFF],MATCH(AB222,lad_payment_mff[LAD21],0))</f>
        <v>1.024795397144771</v>
      </c>
      <c r="AS222" s="41">
        <f>INDEX(lad_payment_mff[Specialised payment MFF],MATCH(AB222,lad_payment_mff[LAD21],0))</f>
        <v>1.0205703752565296</v>
      </c>
      <c r="AT222" s="41">
        <v>0.96200980836760297</v>
      </c>
      <c r="AU222" s="185"/>
      <c r="AV222" s="185"/>
      <c r="AW222" s="185"/>
      <c r="AX222" s="185"/>
      <c r="AY222" s="187"/>
      <c r="BB222" s="223"/>
      <c r="BC222" s="223"/>
      <c r="BD222" s="223"/>
      <c r="BE222" s="224"/>
      <c r="BF222" s="225"/>
      <c r="BG222" s="225"/>
      <c r="BH222" s="225"/>
      <c r="BI222" s="226"/>
      <c r="BJ222" s="187"/>
      <c r="BK222" s="187"/>
      <c r="BL222" s="227"/>
      <c r="BZ222" s="228">
        <f t="shared" si="9"/>
        <v>0.96200980836760297</v>
      </c>
      <c r="CA222" s="218">
        <v>217</v>
      </c>
      <c r="CB222" s="228">
        <f t="shared" si="10"/>
        <v>0.96664234158970985</v>
      </c>
      <c r="CC222" s="218"/>
      <c r="CD222" s="229" t="s">
        <v>14033</v>
      </c>
      <c r="CE222" s="230" t="s">
        <v>14026</v>
      </c>
      <c r="CF222" s="231" t="str">
        <f t="shared" si="11"/>
        <v>Eo</v>
      </c>
      <c r="CI222"/>
      <c r="CJ222"/>
    </row>
    <row r="223" spans="28:88" ht="15" x14ac:dyDescent="0.25">
      <c r="AB223" s="217" t="s">
        <v>286</v>
      </c>
      <c r="AC223" s="218" t="s">
        <v>595</v>
      </c>
      <c r="AD223" s="218" t="s">
        <v>13493</v>
      </c>
      <c r="AE223" s="218" t="s">
        <v>13436</v>
      </c>
      <c r="AF223" s="218" t="s">
        <v>13493</v>
      </c>
      <c r="AG223" s="218" t="s">
        <v>13436</v>
      </c>
      <c r="AH223" s="219" t="s">
        <v>1177</v>
      </c>
      <c r="AI223" s="220" t="s">
        <v>13435</v>
      </c>
      <c r="AJ223" s="220" t="s">
        <v>13436</v>
      </c>
      <c r="AK223" s="219" t="s">
        <v>1177</v>
      </c>
      <c r="AL223" s="221" t="s">
        <v>12906</v>
      </c>
      <c r="AM223" s="222" t="s">
        <v>13339</v>
      </c>
      <c r="AN223" s="41">
        <v>100</v>
      </c>
      <c r="AO223" s="41">
        <v>88.8</v>
      </c>
      <c r="AP223" s="41">
        <v>21.3</v>
      </c>
      <c r="AQ223" s="41">
        <v>4</v>
      </c>
      <c r="AR223" s="41">
        <f>INDEX(lad_payment_mff[Non-specialised payment MFF],MATCH(AB223,lad_payment_mff[LAD21],0))</f>
        <v>1.0343641687123144</v>
      </c>
      <c r="AS223" s="41">
        <f>INDEX(lad_payment_mff[Specialised payment MFF],MATCH(AB223,lad_payment_mff[LAD21],0))</f>
        <v>1.0476898424672012</v>
      </c>
      <c r="AT223" s="41">
        <v>0.97093650580066737</v>
      </c>
      <c r="AU223" s="185"/>
      <c r="AV223" s="185"/>
      <c r="AW223" s="185"/>
      <c r="AX223" s="185"/>
      <c r="AY223" s="187"/>
      <c r="BB223" s="223"/>
      <c r="BC223" s="223"/>
      <c r="BD223" s="223"/>
      <c r="BE223" s="224"/>
      <c r="BF223" s="225"/>
      <c r="BG223" s="225"/>
      <c r="BH223" s="225"/>
      <c r="BI223" s="226"/>
      <c r="BJ223" s="187"/>
      <c r="BK223" s="187"/>
      <c r="BL223" s="227"/>
      <c r="BZ223" s="228">
        <f t="shared" si="9"/>
        <v>0.97093650580066737</v>
      </c>
      <c r="CA223" s="218">
        <v>218</v>
      </c>
      <c r="CB223" s="228">
        <f t="shared" si="10"/>
        <v>0.96664234158970985</v>
      </c>
      <c r="CC223" s="218"/>
      <c r="CD223" s="229" t="s">
        <v>14056</v>
      </c>
      <c r="CE223" s="230" t="s">
        <v>14063</v>
      </c>
      <c r="CF223" s="231" t="str">
        <f t="shared" si="11"/>
        <v>Uh</v>
      </c>
      <c r="CI223"/>
      <c r="CJ223"/>
    </row>
    <row r="224" spans="28:88" ht="15" x14ac:dyDescent="0.25">
      <c r="AB224" s="217" t="s">
        <v>224</v>
      </c>
      <c r="AC224" s="218" t="s">
        <v>533</v>
      </c>
      <c r="AD224" s="218" t="s">
        <v>224</v>
      </c>
      <c r="AE224" s="218" t="s">
        <v>533</v>
      </c>
      <c r="AF224" s="218" t="s">
        <v>224</v>
      </c>
      <c r="AG224" s="218" t="s">
        <v>533</v>
      </c>
      <c r="AH224" s="219" t="s">
        <v>973</v>
      </c>
      <c r="AI224" s="220" t="s">
        <v>13378</v>
      </c>
      <c r="AJ224" s="220" t="s">
        <v>14155</v>
      </c>
      <c r="AK224" s="219" t="s">
        <v>973</v>
      </c>
      <c r="AL224" s="221" t="s">
        <v>12896</v>
      </c>
      <c r="AM224" s="222" t="s">
        <v>13341</v>
      </c>
      <c r="AN224" s="41">
        <v>100</v>
      </c>
      <c r="AO224" s="41">
        <v>110.3</v>
      </c>
      <c r="AP224" s="41">
        <v>27</v>
      </c>
      <c r="AQ224" s="41">
        <v>0</v>
      </c>
      <c r="AR224" s="41">
        <f>INDEX(lad_payment_mff[Non-specialised payment MFF],MATCH(AB224,lad_payment_mff[LAD21],0))</f>
        <v>1.0267268210994946</v>
      </c>
      <c r="AS224" s="41">
        <f>INDEX(lad_payment_mff[Specialised payment MFF],MATCH(AB224,lad_payment_mff[LAD21],0))</f>
        <v>1.0268650569822784</v>
      </c>
      <c r="AT224" s="41">
        <v>0.96823716045444397</v>
      </c>
      <c r="AU224" s="185"/>
      <c r="AV224" s="185"/>
      <c r="AW224" s="185"/>
      <c r="AX224" s="185"/>
      <c r="AY224" s="187"/>
      <c r="BB224" s="223"/>
      <c r="BC224" s="223"/>
      <c r="BD224" s="223"/>
      <c r="BE224" s="224"/>
      <c r="BF224" s="225"/>
      <c r="BG224" s="225"/>
      <c r="BH224" s="225"/>
      <c r="BI224" s="226"/>
      <c r="BJ224" s="187"/>
      <c r="BK224" s="187"/>
      <c r="BL224" s="227"/>
      <c r="BZ224" s="228">
        <f t="shared" si="9"/>
        <v>0.96823716045444397</v>
      </c>
      <c r="CA224" s="218">
        <v>219</v>
      </c>
      <c r="CB224" s="228">
        <f t="shared" si="10"/>
        <v>0.96664234158970985</v>
      </c>
      <c r="CC224" s="218"/>
      <c r="CD224" s="229" t="s">
        <v>14022</v>
      </c>
      <c r="CE224" s="230" t="s">
        <v>14065</v>
      </c>
      <c r="CF224" s="231" t="str">
        <f t="shared" si="11"/>
        <v>Jf</v>
      </c>
      <c r="CI224"/>
      <c r="CJ224"/>
    </row>
    <row r="225" spans="28:88" ht="15" x14ac:dyDescent="0.25">
      <c r="AB225" s="217" t="s">
        <v>300</v>
      </c>
      <c r="AC225" s="218" t="s">
        <v>609</v>
      </c>
      <c r="AD225" s="218" t="s">
        <v>13444</v>
      </c>
      <c r="AE225" s="218" t="s">
        <v>14097</v>
      </c>
      <c r="AF225" s="218" t="s">
        <v>13444</v>
      </c>
      <c r="AG225" s="218" t="s">
        <v>14097</v>
      </c>
      <c r="AH225" s="219" t="s">
        <v>1076</v>
      </c>
      <c r="AI225" s="220" t="s">
        <v>13374</v>
      </c>
      <c r="AJ225" s="220" t="s">
        <v>14151</v>
      </c>
      <c r="AK225" s="219" t="s">
        <v>1076</v>
      </c>
      <c r="AL225" s="221" t="s">
        <v>12894</v>
      </c>
      <c r="AM225" s="222" t="s">
        <v>13346</v>
      </c>
      <c r="AN225" s="41">
        <v>100</v>
      </c>
      <c r="AO225" s="41">
        <v>88.8</v>
      </c>
      <c r="AP225" s="41">
        <v>12.7</v>
      </c>
      <c r="AQ225" s="41">
        <v>1</v>
      </c>
      <c r="AR225" s="41">
        <f>INDEX(lad_payment_mff[Non-specialised payment MFF],MATCH(AB225,lad_payment_mff[LAD21],0))</f>
        <v>1.0274681485347217</v>
      </c>
      <c r="AS225" s="41">
        <f>INDEX(lad_payment_mff[Specialised payment MFF],MATCH(AB225,lad_payment_mff[LAD21],0))</f>
        <v>1.0290289001795063</v>
      </c>
      <c r="AT225" s="41">
        <v>0.96200980836760297</v>
      </c>
      <c r="AU225" s="185"/>
      <c r="AV225" s="185"/>
      <c r="AW225" s="185"/>
      <c r="AX225" s="185"/>
      <c r="AY225" s="187"/>
      <c r="BB225" s="223"/>
      <c r="BC225" s="223"/>
      <c r="BD225" s="223"/>
      <c r="BE225" s="224"/>
      <c r="BF225" s="225"/>
      <c r="BG225" s="225"/>
      <c r="BH225" s="225"/>
      <c r="BI225" s="226"/>
      <c r="BJ225" s="187"/>
      <c r="BK225" s="187"/>
      <c r="BL225" s="227"/>
      <c r="BZ225" s="228">
        <f t="shared" si="9"/>
        <v>0.96200980836760297</v>
      </c>
      <c r="CA225" s="218">
        <v>220</v>
      </c>
      <c r="CB225" s="228">
        <f t="shared" si="10"/>
        <v>0.96664234158970985</v>
      </c>
      <c r="CC225" s="218"/>
      <c r="CD225" s="229" t="s">
        <v>14042</v>
      </c>
      <c r="CE225" s="230" t="s">
        <v>14032</v>
      </c>
      <c r="CF225" s="231" t="str">
        <f t="shared" si="11"/>
        <v>Gm</v>
      </c>
      <c r="CI225"/>
      <c r="CJ225"/>
    </row>
    <row r="226" spans="28:88" ht="15" x14ac:dyDescent="0.25">
      <c r="AB226" s="217" t="s">
        <v>345</v>
      </c>
      <c r="AC226" s="218" t="s">
        <v>654</v>
      </c>
      <c r="AD226" s="218" t="s">
        <v>345</v>
      </c>
      <c r="AE226" s="218" t="s">
        <v>654</v>
      </c>
      <c r="AF226" s="218" t="s">
        <v>14034</v>
      </c>
      <c r="AG226" s="218" t="s">
        <v>14035</v>
      </c>
      <c r="AH226" s="219" t="s">
        <v>1130</v>
      </c>
      <c r="AI226" s="220" t="s">
        <v>13416</v>
      </c>
      <c r="AJ226" s="220" t="s">
        <v>14182</v>
      </c>
      <c r="AK226" s="219" t="s">
        <v>1130</v>
      </c>
      <c r="AL226" s="221" t="s">
        <v>12904</v>
      </c>
      <c r="AM226" s="222" t="s">
        <v>13338</v>
      </c>
      <c r="AN226" s="41">
        <v>100</v>
      </c>
      <c r="AO226" s="41">
        <v>77.7</v>
      </c>
      <c r="AP226" s="41">
        <v>12.4</v>
      </c>
      <c r="AQ226" s="41">
        <v>0</v>
      </c>
      <c r="AR226" s="41">
        <f>INDEX(lad_payment_mff[Non-specialised payment MFF],MATCH(AB226,lad_payment_mff[LAD21],0))</f>
        <v>1.0982483627758963</v>
      </c>
      <c r="AS226" s="41">
        <f>INDEX(lad_payment_mff[Specialised payment MFF],MATCH(AB226,lad_payment_mff[LAD21],0))</f>
        <v>1.1276933060806305</v>
      </c>
      <c r="AT226" s="41">
        <v>1.002749988305689</v>
      </c>
      <c r="AU226" s="185"/>
      <c r="AV226" s="185"/>
      <c r="AW226" s="185"/>
      <c r="AX226" s="185"/>
      <c r="AY226" s="187"/>
      <c r="BB226" s="223"/>
      <c r="BC226" s="223"/>
      <c r="BD226" s="223"/>
      <c r="BE226" s="224"/>
      <c r="BF226" s="225"/>
      <c r="BG226" s="225"/>
      <c r="BH226" s="225"/>
      <c r="BI226" s="226"/>
      <c r="BJ226" s="187"/>
      <c r="BK226" s="187"/>
      <c r="BL226" s="227"/>
      <c r="BZ226" s="228">
        <f t="shared" si="9"/>
        <v>1.002749988305689</v>
      </c>
      <c r="CA226" s="218">
        <v>221</v>
      </c>
      <c r="CB226" s="228">
        <f t="shared" si="10"/>
        <v>0.96664234158970985</v>
      </c>
      <c r="CC226" s="218"/>
      <c r="CD226" s="229" t="s">
        <v>14053</v>
      </c>
      <c r="CE226" s="230" t="s">
        <v>14041</v>
      </c>
      <c r="CF226" s="231" t="str">
        <f t="shared" si="11"/>
        <v>Vt</v>
      </c>
      <c r="CI226"/>
      <c r="CJ226"/>
    </row>
    <row r="227" spans="28:88" ht="15" x14ac:dyDescent="0.25">
      <c r="AB227" s="217" t="s">
        <v>219</v>
      </c>
      <c r="AC227" s="218" t="s">
        <v>528</v>
      </c>
      <c r="AD227" s="218" t="s">
        <v>219</v>
      </c>
      <c r="AE227" s="218" t="s">
        <v>528</v>
      </c>
      <c r="AF227" s="218" t="s">
        <v>219</v>
      </c>
      <c r="AG227" s="218" t="s">
        <v>528</v>
      </c>
      <c r="AH227" s="219" t="s">
        <v>982</v>
      </c>
      <c r="AI227" s="220" t="s">
        <v>13376</v>
      </c>
      <c r="AJ227" s="220" t="s">
        <v>14153</v>
      </c>
      <c r="AK227" s="219" t="s">
        <v>982</v>
      </c>
      <c r="AL227" s="221" t="s">
        <v>12894</v>
      </c>
      <c r="AM227" s="222" t="s">
        <v>13346</v>
      </c>
      <c r="AN227" s="41">
        <v>100</v>
      </c>
      <c r="AO227" s="41">
        <v>106.5</v>
      </c>
      <c r="AP227" s="41">
        <v>27.1</v>
      </c>
      <c r="AQ227" s="41">
        <v>0</v>
      </c>
      <c r="AR227" s="41">
        <f>INDEX(lad_payment_mff[Non-specialised payment MFF],MATCH(AB227,lad_payment_mff[LAD21],0))</f>
        <v>1.021914830696725</v>
      </c>
      <c r="AS227" s="41">
        <f>INDEX(lad_payment_mff[Specialised payment MFF],MATCH(AB227,lad_payment_mff[LAD21],0))</f>
        <v>1.0233191424187906</v>
      </c>
      <c r="AT227" s="41">
        <v>0.96112151767408904</v>
      </c>
      <c r="AU227" s="185"/>
      <c r="AV227" s="185"/>
      <c r="AW227" s="185"/>
      <c r="AX227" s="185"/>
      <c r="AY227" s="187"/>
      <c r="BB227" s="223"/>
      <c r="BC227" s="223"/>
      <c r="BD227" s="223"/>
      <c r="BE227" s="224"/>
      <c r="BF227" s="225"/>
      <c r="BG227" s="225"/>
      <c r="BH227" s="225"/>
      <c r="BI227" s="226"/>
      <c r="BJ227" s="187"/>
      <c r="BK227" s="187"/>
      <c r="BL227" s="227"/>
      <c r="BZ227" s="228">
        <f t="shared" si="9"/>
        <v>0.96112151767408904</v>
      </c>
      <c r="CA227" s="218">
        <v>222</v>
      </c>
      <c r="CB227" s="228">
        <f t="shared" si="10"/>
        <v>0.96664234158970985</v>
      </c>
      <c r="CC227" s="218"/>
      <c r="CD227" s="229" t="s">
        <v>14046</v>
      </c>
      <c r="CE227" s="230" t="s">
        <v>14032</v>
      </c>
      <c r="CF227" s="231" t="str">
        <f t="shared" si="11"/>
        <v>Im</v>
      </c>
      <c r="CI227"/>
      <c r="CJ227"/>
    </row>
    <row r="228" spans="28:88" ht="15" x14ac:dyDescent="0.25">
      <c r="AB228" s="217" t="s">
        <v>430</v>
      </c>
      <c r="AC228" s="218" t="s">
        <v>739</v>
      </c>
      <c r="AD228" s="218" t="s">
        <v>430</v>
      </c>
      <c r="AE228" s="218" t="s">
        <v>739</v>
      </c>
      <c r="AF228" s="218" t="s">
        <v>430</v>
      </c>
      <c r="AG228" s="218" t="s">
        <v>739</v>
      </c>
      <c r="AH228" s="219" t="s">
        <v>1131</v>
      </c>
      <c r="AI228" s="220" t="s">
        <v>13392</v>
      </c>
      <c r="AJ228" s="220" t="s">
        <v>14165</v>
      </c>
      <c r="AK228" s="219" t="s">
        <v>1131</v>
      </c>
      <c r="AL228" s="221" t="s">
        <v>12898</v>
      </c>
      <c r="AM228" s="222" t="s">
        <v>12899</v>
      </c>
      <c r="AN228" s="41">
        <v>100</v>
      </c>
      <c r="AO228" s="41">
        <v>89.7</v>
      </c>
      <c r="AP228" s="41">
        <v>17.2</v>
      </c>
      <c r="AQ228" s="41">
        <v>0</v>
      </c>
      <c r="AR228" s="41">
        <f>INDEX(lad_payment_mff[Non-specialised payment MFF],MATCH(AB228,lad_payment_mff[LAD21],0))</f>
        <v>1.0215351467882636</v>
      </c>
      <c r="AS228" s="41">
        <f>INDEX(lad_payment_mff[Specialised payment MFF],MATCH(AB228,lad_payment_mff[LAD21],0))</f>
        <v>1.0291051294422482</v>
      </c>
      <c r="AT228" s="41">
        <v>0.960831605137765</v>
      </c>
      <c r="AU228" s="185"/>
      <c r="AV228" s="185"/>
      <c r="AW228" s="185"/>
      <c r="AX228" s="185"/>
      <c r="AY228" s="187"/>
      <c r="BB228" s="223"/>
      <c r="BC228" s="223"/>
      <c r="BD228" s="223"/>
      <c r="BE228" s="224"/>
      <c r="BF228" s="225"/>
      <c r="BG228" s="225"/>
      <c r="BH228" s="225"/>
      <c r="BI228" s="226"/>
      <c r="BJ228" s="187"/>
      <c r="BK228" s="187"/>
      <c r="BL228" s="227"/>
      <c r="BZ228" s="228">
        <f t="shared" si="9"/>
        <v>0.960831605137765</v>
      </c>
      <c r="CA228" s="218">
        <v>223</v>
      </c>
      <c r="CB228" s="228">
        <f t="shared" si="10"/>
        <v>0.96627686901100041</v>
      </c>
      <c r="CC228" s="218"/>
      <c r="CD228" s="229" t="s">
        <v>14054</v>
      </c>
      <c r="CE228" s="230" t="s">
        <v>14075</v>
      </c>
      <c r="CF228" s="231" t="str">
        <f t="shared" si="11"/>
        <v>Mg</v>
      </c>
      <c r="CI228"/>
      <c r="CJ228"/>
    </row>
    <row r="229" spans="28:88" ht="15" x14ac:dyDescent="0.25">
      <c r="AB229" s="217" t="s">
        <v>441</v>
      </c>
      <c r="AC229" s="218" t="s">
        <v>750</v>
      </c>
      <c r="AD229" s="218" t="s">
        <v>441</v>
      </c>
      <c r="AE229" s="218" t="s">
        <v>750</v>
      </c>
      <c r="AF229" s="218" t="s">
        <v>441</v>
      </c>
      <c r="AG229" s="218" t="s">
        <v>750</v>
      </c>
      <c r="AH229" s="219" t="s">
        <v>1211</v>
      </c>
      <c r="AI229" s="220" t="s">
        <v>13421</v>
      </c>
      <c r="AJ229" s="220" t="s">
        <v>13422</v>
      </c>
      <c r="AK229" s="219" t="s">
        <v>13413</v>
      </c>
      <c r="AL229" s="221" t="s">
        <v>12904</v>
      </c>
      <c r="AM229" s="222" t="s">
        <v>13338</v>
      </c>
      <c r="AN229" s="41">
        <v>100</v>
      </c>
      <c r="AO229" s="41">
        <v>116.9</v>
      </c>
      <c r="AP229" s="41">
        <v>23</v>
      </c>
      <c r="AQ229" s="41">
        <v>0</v>
      </c>
      <c r="AR229" s="41">
        <f>INDEX(lad_payment_mff[Non-specialised payment MFF],MATCH(AB229,lad_payment_mff[LAD21],0))</f>
        <v>1.1089386841656339</v>
      </c>
      <c r="AS229" s="41">
        <f>INDEX(lad_payment_mff[Specialised payment MFF],MATCH(AB229,lad_payment_mff[LAD21],0))</f>
        <v>1.1223062602628109</v>
      </c>
      <c r="AT229" s="41">
        <v>1.0315332816591265</v>
      </c>
      <c r="AU229" s="185"/>
      <c r="AV229" s="185"/>
      <c r="AW229" s="185"/>
      <c r="AX229" s="185"/>
      <c r="AY229" s="187"/>
      <c r="BB229" s="223"/>
      <c r="BC229" s="223"/>
      <c r="BD229" s="223"/>
      <c r="BE229" s="224"/>
      <c r="BF229" s="225"/>
      <c r="BG229" s="225"/>
      <c r="BH229" s="225"/>
      <c r="BI229" s="226"/>
      <c r="BJ229" s="187"/>
      <c r="BK229" s="187"/>
      <c r="BL229" s="227"/>
      <c r="BZ229" s="228">
        <f t="shared" si="9"/>
        <v>1.0315332816591265</v>
      </c>
      <c r="CA229" s="218">
        <v>224</v>
      </c>
      <c r="CB229" s="228">
        <f t="shared" si="10"/>
        <v>0.96627686901100041</v>
      </c>
      <c r="CC229" s="218"/>
      <c r="CD229" s="229" t="s">
        <v>14064</v>
      </c>
      <c r="CE229" s="230" t="s">
        <v>14032</v>
      </c>
      <c r="CF229" s="231" t="str">
        <f t="shared" si="11"/>
        <v>Tm</v>
      </c>
      <c r="CI229"/>
      <c r="CJ229"/>
    </row>
    <row r="230" spans="28:88" ht="15" x14ac:dyDescent="0.25">
      <c r="AB230" s="217" t="s">
        <v>210</v>
      </c>
      <c r="AC230" s="218" t="s">
        <v>519</v>
      </c>
      <c r="AD230" s="218" t="s">
        <v>210</v>
      </c>
      <c r="AE230" s="218" t="s">
        <v>519</v>
      </c>
      <c r="AF230" s="218" t="s">
        <v>210</v>
      </c>
      <c r="AG230" s="218" t="s">
        <v>519</v>
      </c>
      <c r="AH230" s="219" t="s">
        <v>956</v>
      </c>
      <c r="AI230" s="220" t="s">
        <v>13381</v>
      </c>
      <c r="AJ230" s="220" t="s">
        <v>14158</v>
      </c>
      <c r="AK230" s="219" t="s">
        <v>956</v>
      </c>
      <c r="AL230" s="221" t="s">
        <v>12898</v>
      </c>
      <c r="AM230" s="222" t="s">
        <v>12899</v>
      </c>
      <c r="AN230" s="41">
        <v>100</v>
      </c>
      <c r="AO230" s="41">
        <v>88</v>
      </c>
      <c r="AP230" s="41">
        <v>17.399999999999999</v>
      </c>
      <c r="AQ230" s="41">
        <v>0</v>
      </c>
      <c r="AR230" s="41">
        <f>INDEX(lad_payment_mff[Non-specialised payment MFF],MATCH(AB230,lad_payment_mff[LAD21],0))</f>
        <v>1.045413649472555</v>
      </c>
      <c r="AS230" s="41">
        <f>INDEX(lad_payment_mff[Specialised payment MFF],MATCH(AB230,lad_payment_mff[LAD21],0))</f>
        <v>1.0448764084421525</v>
      </c>
      <c r="AT230" s="41">
        <v>0.98127756302580749</v>
      </c>
      <c r="AU230" s="185"/>
      <c r="AV230" s="185"/>
      <c r="AW230" s="185"/>
      <c r="AX230" s="185"/>
      <c r="AY230" s="187"/>
      <c r="BB230" s="223"/>
      <c r="BC230" s="223"/>
      <c r="BD230" s="223"/>
      <c r="BE230" s="224"/>
      <c r="BF230" s="225"/>
      <c r="BG230" s="225"/>
      <c r="BH230" s="225"/>
      <c r="BI230" s="226"/>
      <c r="BJ230" s="187"/>
      <c r="BK230" s="187"/>
      <c r="BL230" s="227"/>
      <c r="BZ230" s="228">
        <f t="shared" si="9"/>
        <v>0.98127756302580749</v>
      </c>
      <c r="CA230" s="218">
        <v>225</v>
      </c>
      <c r="CB230" s="228">
        <f t="shared" si="10"/>
        <v>0.96627686901100041</v>
      </c>
      <c r="CC230" s="218"/>
      <c r="CD230" s="229" t="s">
        <v>14059</v>
      </c>
      <c r="CE230" s="230" t="s">
        <v>14019</v>
      </c>
      <c r="CF230" s="231" t="str">
        <f t="shared" si="11"/>
        <v>Qk</v>
      </c>
      <c r="CI230"/>
      <c r="CJ230"/>
    </row>
    <row r="231" spans="28:88" ht="15" x14ac:dyDescent="0.25">
      <c r="AB231" s="217" t="s">
        <v>238</v>
      </c>
      <c r="AC231" s="218" t="s">
        <v>547</v>
      </c>
      <c r="AD231" s="218" t="s">
        <v>13493</v>
      </c>
      <c r="AE231" s="218" t="s">
        <v>13436</v>
      </c>
      <c r="AF231" s="218" t="s">
        <v>13493</v>
      </c>
      <c r="AG231" s="218" t="s">
        <v>13436</v>
      </c>
      <c r="AH231" s="219" t="s">
        <v>1177</v>
      </c>
      <c r="AI231" s="220" t="s">
        <v>13435</v>
      </c>
      <c r="AJ231" s="220" t="s">
        <v>13436</v>
      </c>
      <c r="AK231" s="219" t="s">
        <v>1177</v>
      </c>
      <c r="AL231" s="221" t="s">
        <v>12906</v>
      </c>
      <c r="AM231" s="222" t="s">
        <v>13339</v>
      </c>
      <c r="AN231" s="41">
        <v>100</v>
      </c>
      <c r="AO231" s="41">
        <v>90.8</v>
      </c>
      <c r="AP231" s="41">
        <v>19.100000000000001</v>
      </c>
      <c r="AQ231" s="41">
        <v>4</v>
      </c>
      <c r="AR231" s="41">
        <f>INDEX(lad_payment_mff[Non-specialised payment MFF],MATCH(AB231,lad_payment_mff[LAD21],0))</f>
        <v>1.0287122134796556</v>
      </c>
      <c r="AS231" s="41">
        <f>INDEX(lad_payment_mff[Specialised payment MFF],MATCH(AB231,lad_payment_mff[LAD21],0))</f>
        <v>1.0442420954934524</v>
      </c>
      <c r="AT231" s="41">
        <v>0.97093650580066737</v>
      </c>
      <c r="AU231" s="185"/>
      <c r="AV231" s="185"/>
      <c r="AW231" s="185"/>
      <c r="AX231" s="185"/>
      <c r="AY231" s="187"/>
      <c r="BB231" s="223"/>
      <c r="BC231" s="223"/>
      <c r="BD231" s="223"/>
      <c r="BE231" s="224"/>
      <c r="BF231" s="225"/>
      <c r="BG231" s="225"/>
      <c r="BH231" s="225"/>
      <c r="BI231" s="226"/>
      <c r="BJ231" s="187"/>
      <c r="BK231" s="187"/>
      <c r="BL231" s="227"/>
      <c r="BZ231" s="228">
        <f t="shared" si="9"/>
        <v>0.97093650580066737</v>
      </c>
      <c r="CA231" s="218">
        <v>226</v>
      </c>
      <c r="CB231" s="228">
        <f t="shared" si="10"/>
        <v>0.96627686901100041</v>
      </c>
      <c r="CC231" s="218"/>
      <c r="CD231" s="229" t="s">
        <v>14053</v>
      </c>
      <c r="CE231" s="230" t="s">
        <v>14063</v>
      </c>
      <c r="CF231" s="231" t="str">
        <f t="shared" si="11"/>
        <v>Vh</v>
      </c>
      <c r="CI231"/>
      <c r="CJ231"/>
    </row>
    <row r="232" spans="28:88" ht="15" x14ac:dyDescent="0.25">
      <c r="AB232" s="217" t="s">
        <v>414</v>
      </c>
      <c r="AC232" s="218" t="s">
        <v>723</v>
      </c>
      <c r="AD232" s="218" t="s">
        <v>414</v>
      </c>
      <c r="AE232" s="218" t="s">
        <v>723</v>
      </c>
      <c r="AF232" s="218" t="s">
        <v>14089</v>
      </c>
      <c r="AG232" s="218" t="s">
        <v>14090</v>
      </c>
      <c r="AH232" s="219" t="s">
        <v>1078</v>
      </c>
      <c r="AI232" s="220" t="s">
        <v>13397</v>
      </c>
      <c r="AJ232" s="220" t="s">
        <v>14169</v>
      </c>
      <c r="AK232" s="219" t="s">
        <v>13395</v>
      </c>
      <c r="AL232" s="221" t="s">
        <v>12900</v>
      </c>
      <c r="AM232" s="222" t="s">
        <v>13340</v>
      </c>
      <c r="AN232" s="41">
        <v>100</v>
      </c>
      <c r="AO232" s="41">
        <v>70</v>
      </c>
      <c r="AP232" s="41">
        <v>8.5</v>
      </c>
      <c r="AQ232" s="41">
        <v>0</v>
      </c>
      <c r="AR232" s="41">
        <f>INDEX(lad_payment_mff[Non-specialised payment MFF],MATCH(AB232,lad_payment_mff[LAD21],0))</f>
        <v>1.0797044709709018</v>
      </c>
      <c r="AS232" s="41">
        <f>INDEX(lad_payment_mff[Specialised payment MFF],MATCH(AB232,lad_payment_mff[LAD21],0))</f>
        <v>1.0878394297990066</v>
      </c>
      <c r="AT232" s="41">
        <v>1.0186896053225076</v>
      </c>
      <c r="AU232" s="185"/>
      <c r="AV232" s="185"/>
      <c r="AW232" s="185"/>
      <c r="AX232" s="185"/>
      <c r="AY232" s="187"/>
      <c r="BB232" s="223"/>
      <c r="BC232" s="223"/>
      <c r="BD232" s="223"/>
      <c r="BE232" s="224"/>
      <c r="BF232" s="225"/>
      <c r="BG232" s="225"/>
      <c r="BH232" s="225"/>
      <c r="BI232" s="226"/>
      <c r="BJ232" s="187"/>
      <c r="BK232" s="187"/>
      <c r="BL232" s="227"/>
      <c r="BZ232" s="228">
        <f t="shared" si="9"/>
        <v>1.0186896053225076</v>
      </c>
      <c r="CA232" s="218">
        <v>227</v>
      </c>
      <c r="CB232" s="228">
        <f t="shared" si="10"/>
        <v>0.96627686901100041</v>
      </c>
      <c r="CC232" s="218"/>
      <c r="CD232" s="229" t="s">
        <v>14055</v>
      </c>
      <c r="CE232" s="230" t="s">
        <v>14068</v>
      </c>
      <c r="CF232" s="231" t="str">
        <f t="shared" si="11"/>
        <v>Nq</v>
      </c>
      <c r="CI232"/>
      <c r="CJ232"/>
    </row>
    <row r="233" spans="28:88" ht="15" x14ac:dyDescent="0.25">
      <c r="AB233" s="217" t="s">
        <v>400</v>
      </c>
      <c r="AC233" s="218" t="s">
        <v>709</v>
      </c>
      <c r="AD233" s="218" t="s">
        <v>400</v>
      </c>
      <c r="AE233" s="218" t="s">
        <v>709</v>
      </c>
      <c r="AF233" s="218" t="s">
        <v>14020</v>
      </c>
      <c r="AG233" s="218" t="s">
        <v>14021</v>
      </c>
      <c r="AH233" s="219" t="s">
        <v>975</v>
      </c>
      <c r="AI233" s="220" t="s">
        <v>13385</v>
      </c>
      <c r="AJ233" s="220" t="s">
        <v>14160</v>
      </c>
      <c r="AK233" s="219" t="s">
        <v>975</v>
      </c>
      <c r="AL233" s="221" t="s">
        <v>12898</v>
      </c>
      <c r="AM233" s="222" t="s">
        <v>12899</v>
      </c>
      <c r="AN233" s="41">
        <v>100</v>
      </c>
      <c r="AO233" s="41">
        <v>95.9</v>
      </c>
      <c r="AP233" s="41">
        <v>14.5</v>
      </c>
      <c r="AQ233" s="41">
        <v>0</v>
      </c>
      <c r="AR233" s="41">
        <f>INDEX(lad_payment_mff[Non-specialised payment MFF],MATCH(AB233,lad_payment_mff[LAD21],0))</f>
        <v>1.0371659212936279</v>
      </c>
      <c r="AS233" s="41">
        <f>INDEX(lad_payment_mff[Specialised payment MFF],MATCH(AB233,lad_payment_mff[LAD21],0))</f>
        <v>1.0373642024913394</v>
      </c>
      <c r="AT233" s="41">
        <v>0.97069297391100784</v>
      </c>
      <c r="AU233" s="185"/>
      <c r="AV233" s="185"/>
      <c r="AW233" s="185"/>
      <c r="AX233" s="185"/>
      <c r="AY233" s="187"/>
      <c r="BB233" s="223"/>
      <c r="BC233" s="223"/>
      <c r="BD233" s="223"/>
      <c r="BE233" s="224"/>
      <c r="BF233" s="225"/>
      <c r="BG233" s="225"/>
      <c r="BH233" s="225"/>
      <c r="BI233" s="226"/>
      <c r="BJ233" s="187"/>
      <c r="BK233" s="187"/>
      <c r="BL233" s="227"/>
      <c r="BZ233" s="228">
        <f t="shared" si="9"/>
        <v>0.97069297391100784</v>
      </c>
      <c r="CA233" s="218">
        <v>228</v>
      </c>
      <c r="CB233" s="228">
        <f t="shared" si="10"/>
        <v>0.96627686901100041</v>
      </c>
      <c r="CC233" s="218"/>
      <c r="CD233" s="229" t="s">
        <v>14050</v>
      </c>
      <c r="CE233" s="230" t="s">
        <v>14019</v>
      </c>
      <c r="CF233" s="231" t="str">
        <f t="shared" si="11"/>
        <v>Lk</v>
      </c>
      <c r="CI233"/>
      <c r="CJ233"/>
    </row>
    <row r="234" spans="28:88" ht="15" x14ac:dyDescent="0.25">
      <c r="AB234" s="217" t="s">
        <v>453</v>
      </c>
      <c r="AC234" s="218" t="s">
        <v>762</v>
      </c>
      <c r="AD234" s="218" t="s">
        <v>453</v>
      </c>
      <c r="AE234" s="218" t="s">
        <v>762</v>
      </c>
      <c r="AF234" s="218" t="s">
        <v>453</v>
      </c>
      <c r="AG234" s="218" t="s">
        <v>762</v>
      </c>
      <c r="AH234" s="219" t="s">
        <v>1063</v>
      </c>
      <c r="AI234" s="220" t="s">
        <v>13423</v>
      </c>
      <c r="AJ234" s="220" t="s">
        <v>14187</v>
      </c>
      <c r="AK234" s="219" t="s">
        <v>1063</v>
      </c>
      <c r="AL234" s="221" t="s">
        <v>12906</v>
      </c>
      <c r="AM234" s="222" t="s">
        <v>13339</v>
      </c>
      <c r="AN234" s="41">
        <v>100</v>
      </c>
      <c r="AO234" s="41">
        <v>81.5</v>
      </c>
      <c r="AP234" s="41">
        <v>11.7</v>
      </c>
      <c r="AQ234" s="41">
        <v>0</v>
      </c>
      <c r="AR234" s="41">
        <f>INDEX(lad_payment_mff[Non-specialised payment MFF],MATCH(AB234,lad_payment_mff[LAD21],0))</f>
        <v>1.0559231913141134</v>
      </c>
      <c r="AS234" s="41">
        <f>INDEX(lad_payment_mff[Specialised payment MFF],MATCH(AB234,lad_payment_mff[LAD21],0))</f>
        <v>1.0559532369380182</v>
      </c>
      <c r="AT234" s="41">
        <v>0.99323440699426147</v>
      </c>
      <c r="AU234" s="185"/>
      <c r="AV234" s="185"/>
      <c r="AW234" s="185"/>
      <c r="AX234" s="185"/>
      <c r="AY234" s="187"/>
      <c r="BB234" s="223"/>
      <c r="BC234" s="223"/>
      <c r="BD234" s="223"/>
      <c r="BE234" s="224"/>
      <c r="BF234" s="225"/>
      <c r="BG234" s="225"/>
      <c r="BH234" s="225"/>
      <c r="BI234" s="226"/>
      <c r="BJ234" s="187"/>
      <c r="BK234" s="187"/>
      <c r="BL234" s="227"/>
      <c r="BZ234" s="228">
        <f t="shared" si="9"/>
        <v>0.99323440699426147</v>
      </c>
      <c r="CA234" s="218">
        <v>229</v>
      </c>
      <c r="CB234" s="228">
        <f t="shared" si="10"/>
        <v>0.96627686901100041</v>
      </c>
      <c r="CC234" s="218"/>
      <c r="CD234" s="229" t="s">
        <v>14043</v>
      </c>
      <c r="CE234" s="230" t="s">
        <v>14075</v>
      </c>
      <c r="CF234" s="231" t="str">
        <f t="shared" si="11"/>
        <v>Sg</v>
      </c>
      <c r="CI234"/>
      <c r="CJ234"/>
    </row>
    <row r="235" spans="28:88" ht="15" x14ac:dyDescent="0.25">
      <c r="AB235" s="217" t="s">
        <v>395</v>
      </c>
      <c r="AC235" s="218" t="s">
        <v>704</v>
      </c>
      <c r="AD235" s="218" t="s">
        <v>395</v>
      </c>
      <c r="AE235" s="218" t="s">
        <v>704</v>
      </c>
      <c r="AF235" s="218" t="s">
        <v>14101</v>
      </c>
      <c r="AG235" s="218" t="s">
        <v>13427</v>
      </c>
      <c r="AH235" s="219" t="s">
        <v>1013</v>
      </c>
      <c r="AI235" s="220" t="s">
        <v>13426</v>
      </c>
      <c r="AJ235" s="220" t="s">
        <v>13427</v>
      </c>
      <c r="AK235" s="219" t="s">
        <v>1013</v>
      </c>
      <c r="AL235" s="221" t="s">
        <v>12906</v>
      </c>
      <c r="AM235" s="222" t="s">
        <v>13339</v>
      </c>
      <c r="AN235" s="41">
        <v>100</v>
      </c>
      <c r="AO235" s="41">
        <v>73.3</v>
      </c>
      <c r="AP235" s="41">
        <v>13.7</v>
      </c>
      <c r="AQ235" s="41">
        <v>0</v>
      </c>
      <c r="AR235" s="41">
        <f>INDEX(lad_payment_mff[Non-specialised payment MFF],MATCH(AB235,lad_payment_mff[LAD21],0))</f>
        <v>1.006430650882056</v>
      </c>
      <c r="AS235" s="41">
        <f>INDEX(lad_payment_mff[Specialised payment MFF],MATCH(AB235,lad_payment_mff[LAD21],0))</f>
        <v>1.0136039671879278</v>
      </c>
      <c r="AT235" s="41">
        <v>0.95063238512158976</v>
      </c>
      <c r="AU235" s="185"/>
      <c r="AV235" s="185"/>
      <c r="AW235" s="185"/>
      <c r="AX235" s="185"/>
      <c r="AY235" s="187"/>
      <c r="BB235" s="223"/>
      <c r="BC235" s="223"/>
      <c r="BD235" s="223"/>
      <c r="BE235" s="224"/>
      <c r="BF235" s="225"/>
      <c r="BG235" s="225"/>
      <c r="BH235" s="225"/>
      <c r="BI235" s="226"/>
      <c r="BJ235" s="187"/>
      <c r="BK235" s="187"/>
      <c r="BL235" s="227"/>
      <c r="BZ235" s="228">
        <f t="shared" si="9"/>
        <v>0.95063238512158976</v>
      </c>
      <c r="CA235" s="218">
        <v>230</v>
      </c>
      <c r="CB235" s="228">
        <f t="shared" si="10"/>
        <v>0.96627686901100041</v>
      </c>
      <c r="CC235" s="218"/>
      <c r="CD235" s="229" t="s">
        <v>13262</v>
      </c>
      <c r="CE235" s="230" t="s">
        <v>14074</v>
      </c>
      <c r="CF235" s="231" t="str">
        <f t="shared" si="11"/>
        <v>Xe</v>
      </c>
      <c r="CI235"/>
      <c r="CJ235"/>
    </row>
    <row r="236" spans="28:88" ht="15" x14ac:dyDescent="0.25">
      <c r="AB236" s="217" t="s">
        <v>316</v>
      </c>
      <c r="AC236" s="218" t="s">
        <v>625</v>
      </c>
      <c r="AD236" s="218" t="s">
        <v>316</v>
      </c>
      <c r="AE236" s="218" t="s">
        <v>625</v>
      </c>
      <c r="AF236" s="218" t="s">
        <v>14067</v>
      </c>
      <c r="AG236" s="218" t="s">
        <v>13389</v>
      </c>
      <c r="AH236" s="219" t="s">
        <v>1007</v>
      </c>
      <c r="AI236" s="220" t="s">
        <v>13388</v>
      </c>
      <c r="AJ236" s="220" t="s">
        <v>13389</v>
      </c>
      <c r="AK236" s="219" t="s">
        <v>1007</v>
      </c>
      <c r="AL236" s="221" t="s">
        <v>12898</v>
      </c>
      <c r="AM236" s="222" t="s">
        <v>12899</v>
      </c>
      <c r="AN236" s="41">
        <v>100</v>
      </c>
      <c r="AO236" s="41">
        <v>100</v>
      </c>
      <c r="AP236" s="41">
        <v>17.899999999999999</v>
      </c>
      <c r="AQ236" s="41">
        <v>0</v>
      </c>
      <c r="AR236" s="41">
        <f>INDEX(lad_payment_mff[Non-specialised payment MFF],MATCH(AB236,lad_payment_mff[LAD21],0))</f>
        <v>1.0214759194322611</v>
      </c>
      <c r="AS236" s="41">
        <f>INDEX(lad_payment_mff[Specialised payment MFF],MATCH(AB236,lad_payment_mff[LAD21],0))</f>
        <v>1.0542055481705745</v>
      </c>
      <c r="AT236" s="41">
        <v>0.95720498193694259</v>
      </c>
      <c r="AU236" s="185"/>
      <c r="AV236" s="185"/>
      <c r="AW236" s="185"/>
      <c r="AX236" s="185"/>
      <c r="AY236" s="187"/>
      <c r="BB236" s="223"/>
      <c r="BC236" s="223"/>
      <c r="BD236" s="223"/>
      <c r="BE236" s="224"/>
      <c r="BF236" s="225"/>
      <c r="BG236" s="225"/>
      <c r="BH236" s="225"/>
      <c r="BI236" s="226"/>
      <c r="BJ236" s="187"/>
      <c r="BK236" s="187"/>
      <c r="BL236" s="227"/>
      <c r="BZ236" s="228">
        <f t="shared" si="9"/>
        <v>0.95720498193694259</v>
      </c>
      <c r="CA236" s="218">
        <v>231</v>
      </c>
      <c r="CB236" s="228">
        <f t="shared" si="10"/>
        <v>0.96627686901100041</v>
      </c>
      <c r="CC236" s="218"/>
      <c r="CD236" s="229" t="s">
        <v>14031</v>
      </c>
      <c r="CE236" s="230" t="s">
        <v>14068</v>
      </c>
      <c r="CF236" s="231" t="str">
        <f t="shared" si="11"/>
        <v>Kq</v>
      </c>
      <c r="CI236"/>
      <c r="CJ236"/>
    </row>
    <row r="237" spans="28:88" ht="15" x14ac:dyDescent="0.25">
      <c r="AB237" s="217" t="s">
        <v>315</v>
      </c>
      <c r="AC237" s="218" t="s">
        <v>624</v>
      </c>
      <c r="AD237" s="218" t="s">
        <v>315</v>
      </c>
      <c r="AE237" s="218" t="s">
        <v>624</v>
      </c>
      <c r="AF237" s="218" t="s">
        <v>14067</v>
      </c>
      <c r="AG237" s="218" t="s">
        <v>13389</v>
      </c>
      <c r="AH237" s="219" t="s">
        <v>1007</v>
      </c>
      <c r="AI237" s="220" t="s">
        <v>13388</v>
      </c>
      <c r="AJ237" s="220" t="s">
        <v>13389</v>
      </c>
      <c r="AK237" s="219" t="s">
        <v>1007</v>
      </c>
      <c r="AL237" s="221" t="s">
        <v>12898</v>
      </c>
      <c r="AM237" s="222" t="s">
        <v>12899</v>
      </c>
      <c r="AN237" s="41">
        <v>100</v>
      </c>
      <c r="AO237" s="41">
        <v>84.9</v>
      </c>
      <c r="AP237" s="41">
        <v>13.5</v>
      </c>
      <c r="AQ237" s="41">
        <v>0</v>
      </c>
      <c r="AR237" s="41">
        <f>INDEX(lad_payment_mff[Non-specialised payment MFF],MATCH(AB237,lad_payment_mff[LAD21],0))</f>
        <v>1.025969885492638</v>
      </c>
      <c r="AS237" s="41">
        <f>INDEX(lad_payment_mff[Specialised payment MFF],MATCH(AB237,lad_payment_mff[LAD21],0))</f>
        <v>1.060897998608084</v>
      </c>
      <c r="AT237" s="41">
        <v>0.95720498193694259</v>
      </c>
      <c r="AU237" s="185"/>
      <c r="AV237" s="185"/>
      <c r="AW237" s="185"/>
      <c r="AX237" s="185"/>
      <c r="AY237" s="187"/>
      <c r="BB237" s="223"/>
      <c r="BC237" s="223"/>
      <c r="BD237" s="223"/>
      <c r="BE237" s="224"/>
      <c r="BF237" s="225"/>
      <c r="BG237" s="225"/>
      <c r="BH237" s="225"/>
      <c r="BI237" s="226"/>
      <c r="BJ237" s="187"/>
      <c r="BK237" s="187"/>
      <c r="BL237" s="227"/>
      <c r="BZ237" s="228">
        <f t="shared" si="9"/>
        <v>0.95720498193694259</v>
      </c>
      <c r="CA237" s="218">
        <v>232</v>
      </c>
      <c r="CB237" s="228">
        <f t="shared" si="10"/>
        <v>0.96462237457486832</v>
      </c>
      <c r="CC237" s="218"/>
      <c r="CD237" s="229" t="s">
        <v>14031</v>
      </c>
      <c r="CE237" s="230" t="s">
        <v>14015</v>
      </c>
      <c r="CF237" s="231" t="str">
        <f t="shared" si="11"/>
        <v>Kp</v>
      </c>
      <c r="CI237"/>
      <c r="CJ237"/>
    </row>
    <row r="238" spans="28:88" ht="15" x14ac:dyDescent="0.25">
      <c r="AB238" s="217" t="s">
        <v>408</v>
      </c>
      <c r="AC238" s="218" t="s">
        <v>717</v>
      </c>
      <c r="AD238" s="218" t="s">
        <v>13440</v>
      </c>
      <c r="AE238" s="218" t="s">
        <v>14047</v>
      </c>
      <c r="AF238" s="218" t="s">
        <v>13440</v>
      </c>
      <c r="AG238" s="218" t="s">
        <v>14047</v>
      </c>
      <c r="AH238" s="219" t="s">
        <v>971</v>
      </c>
      <c r="AI238" s="220" t="s">
        <v>13380</v>
      </c>
      <c r="AJ238" s="220" t="s">
        <v>14157</v>
      </c>
      <c r="AK238" s="219" t="s">
        <v>971</v>
      </c>
      <c r="AL238" s="221" t="s">
        <v>12896</v>
      </c>
      <c r="AM238" s="222" t="s">
        <v>13341</v>
      </c>
      <c r="AN238" s="41">
        <v>100</v>
      </c>
      <c r="AO238" s="41">
        <v>73.900000000000006</v>
      </c>
      <c r="AP238" s="41">
        <v>12.5</v>
      </c>
      <c r="AQ238" s="41">
        <v>3</v>
      </c>
      <c r="AR238" s="41">
        <f>INDEX(lad_payment_mff[Non-specialised payment MFF],MATCH(AB238,lad_payment_mff[LAD21],0))</f>
        <v>1.0226941102195637</v>
      </c>
      <c r="AS238" s="41">
        <f>INDEX(lad_payment_mff[Specialised payment MFF],MATCH(AB238,lad_payment_mff[LAD21],0))</f>
        <v>1.0210991111674455</v>
      </c>
      <c r="AT238" s="41">
        <v>0.96020134518884181</v>
      </c>
      <c r="AU238" s="185"/>
      <c r="AV238" s="185"/>
      <c r="AW238" s="185"/>
      <c r="AX238" s="185"/>
      <c r="AY238" s="187"/>
      <c r="BB238" s="223"/>
      <c r="BC238" s="223"/>
      <c r="BD238" s="223"/>
      <c r="BE238" s="224"/>
      <c r="BF238" s="225"/>
      <c r="BG238" s="225"/>
      <c r="BH238" s="225"/>
      <c r="BI238" s="226"/>
      <c r="BJ238" s="187"/>
      <c r="BK238" s="187"/>
      <c r="BL238" s="227"/>
      <c r="BZ238" s="228">
        <f t="shared" si="9"/>
        <v>0.96020134518884181</v>
      </c>
      <c r="CA238" s="218">
        <v>233</v>
      </c>
      <c r="CB238" s="228">
        <f t="shared" si="10"/>
        <v>0.96462237457486832</v>
      </c>
      <c r="CC238" s="218"/>
      <c r="CD238" s="229" t="s">
        <v>14027</v>
      </c>
      <c r="CE238" s="230" t="s">
        <v>14019</v>
      </c>
      <c r="CF238" s="231" t="str">
        <f t="shared" si="11"/>
        <v>Dk</v>
      </c>
      <c r="CI238"/>
      <c r="CJ238"/>
    </row>
    <row r="239" spans="28:88" ht="15" x14ac:dyDescent="0.25">
      <c r="AB239" s="217" t="s">
        <v>307</v>
      </c>
      <c r="AC239" s="218" t="s">
        <v>616</v>
      </c>
      <c r="AD239" s="218" t="s">
        <v>307</v>
      </c>
      <c r="AE239" s="218" t="s">
        <v>616</v>
      </c>
      <c r="AF239" s="218" t="s">
        <v>14081</v>
      </c>
      <c r="AG239" s="218" t="s">
        <v>14082</v>
      </c>
      <c r="AH239" s="219" t="s">
        <v>960</v>
      </c>
      <c r="AI239" s="220" t="s">
        <v>13407</v>
      </c>
      <c r="AJ239" s="220" t="s">
        <v>14174</v>
      </c>
      <c r="AK239" s="219" t="s">
        <v>13402</v>
      </c>
      <c r="AL239" s="221" t="s">
        <v>12900</v>
      </c>
      <c r="AM239" s="222" t="s">
        <v>13340</v>
      </c>
      <c r="AN239" s="41">
        <v>100</v>
      </c>
      <c r="AO239" s="41">
        <v>75</v>
      </c>
      <c r="AP239" s="41">
        <v>13.3</v>
      </c>
      <c r="AQ239" s="41">
        <v>0</v>
      </c>
      <c r="AR239" s="41">
        <f>INDEX(lad_payment_mff[Non-specialised payment MFF],MATCH(AB239,lad_payment_mff[LAD21],0))</f>
        <v>1.0221917832811469</v>
      </c>
      <c r="AS239" s="41">
        <f>INDEX(lad_payment_mff[Specialised payment MFF],MATCH(AB239,lad_payment_mff[LAD21],0))</f>
        <v>1.0938049457231216</v>
      </c>
      <c r="AT239" s="41">
        <v>0.96781310469859927</v>
      </c>
      <c r="AU239" s="185"/>
      <c r="AV239" s="185"/>
      <c r="AW239" s="185"/>
      <c r="AX239" s="185"/>
      <c r="AY239" s="187"/>
      <c r="BB239" s="223"/>
      <c r="BC239" s="223"/>
      <c r="BD239" s="223"/>
      <c r="BE239" s="224"/>
      <c r="BF239" s="225"/>
      <c r="BG239" s="225"/>
      <c r="BH239" s="225"/>
      <c r="BI239" s="226"/>
      <c r="BJ239" s="187"/>
      <c r="BK239" s="187"/>
      <c r="BL239" s="227"/>
      <c r="BZ239" s="228">
        <f t="shared" si="9"/>
        <v>0.96781310469859927</v>
      </c>
      <c r="CA239" s="218">
        <v>234</v>
      </c>
      <c r="CB239" s="228">
        <f t="shared" si="10"/>
        <v>0.96462237457486832</v>
      </c>
      <c r="CC239" s="218"/>
      <c r="CD239" s="229" t="s">
        <v>14055</v>
      </c>
      <c r="CE239" s="230" t="s">
        <v>14058</v>
      </c>
      <c r="CF239" s="231" t="str">
        <f t="shared" si="11"/>
        <v>Ns</v>
      </c>
      <c r="CI239"/>
      <c r="CJ239"/>
    </row>
    <row r="240" spans="28:88" ht="15" x14ac:dyDescent="0.25">
      <c r="AB240" s="217" t="s">
        <v>290</v>
      </c>
      <c r="AC240" s="218" t="s">
        <v>599</v>
      </c>
      <c r="AD240" s="218" t="s">
        <v>290</v>
      </c>
      <c r="AE240" s="218" t="s">
        <v>599</v>
      </c>
      <c r="AF240" s="218" t="s">
        <v>14095</v>
      </c>
      <c r="AG240" s="218" t="s">
        <v>14096</v>
      </c>
      <c r="AH240" s="219" t="s">
        <v>1133</v>
      </c>
      <c r="AI240" s="220" t="s">
        <v>13419</v>
      </c>
      <c r="AJ240" s="220" t="s">
        <v>14185</v>
      </c>
      <c r="AK240" s="219" t="s">
        <v>13413</v>
      </c>
      <c r="AL240" s="221" t="s">
        <v>12904</v>
      </c>
      <c r="AM240" s="222" t="s">
        <v>13338</v>
      </c>
      <c r="AN240" s="41">
        <v>100</v>
      </c>
      <c r="AO240" s="41">
        <v>70.400000000000006</v>
      </c>
      <c r="AP240" s="41">
        <v>8.5</v>
      </c>
      <c r="AQ240" s="41">
        <v>0</v>
      </c>
      <c r="AR240" s="41">
        <f>INDEX(lad_payment_mff[Non-specialised payment MFF],MATCH(AB240,lad_payment_mff[LAD21],0))</f>
        <v>1.0876833024921981</v>
      </c>
      <c r="AS240" s="41">
        <f>INDEX(lad_payment_mff[Specialised payment MFF],MATCH(AB240,lad_payment_mff[LAD21],0))</f>
        <v>1.0876741946519677</v>
      </c>
      <c r="AT240" s="41">
        <v>1.0315332816591265</v>
      </c>
      <c r="AU240" s="185"/>
      <c r="AV240" s="185"/>
      <c r="AW240" s="185"/>
      <c r="AX240" s="185"/>
      <c r="AY240" s="187"/>
      <c r="BB240" s="223"/>
      <c r="BC240" s="223"/>
      <c r="BD240" s="223"/>
      <c r="BE240" s="224"/>
      <c r="BF240" s="225"/>
      <c r="BG240" s="225"/>
      <c r="BH240" s="225"/>
      <c r="BI240" s="226"/>
      <c r="BJ240" s="187"/>
      <c r="BK240" s="187"/>
      <c r="BL240" s="227"/>
      <c r="BZ240" s="228">
        <f t="shared" si="9"/>
        <v>1.0315332816591265</v>
      </c>
      <c r="CA240" s="218">
        <v>235</v>
      </c>
      <c r="CB240" s="228">
        <f t="shared" si="10"/>
        <v>0.96462237457486832</v>
      </c>
      <c r="CC240" s="218"/>
      <c r="CD240" s="229" t="s">
        <v>14064</v>
      </c>
      <c r="CE240" s="230" t="s">
        <v>14062</v>
      </c>
      <c r="CF240" s="231" t="str">
        <f t="shared" si="11"/>
        <v>Tl</v>
      </c>
      <c r="CI240"/>
      <c r="CJ240"/>
    </row>
    <row r="241" spans="28:88" ht="15" x14ac:dyDescent="0.25">
      <c r="AB241" s="217" t="s">
        <v>330</v>
      </c>
      <c r="AC241" s="218" t="s">
        <v>639</v>
      </c>
      <c r="AD241" s="218" t="s">
        <v>330</v>
      </c>
      <c r="AE241" s="218" t="s">
        <v>639</v>
      </c>
      <c r="AF241" s="218" t="s">
        <v>14087</v>
      </c>
      <c r="AG241" s="218" t="s">
        <v>14088</v>
      </c>
      <c r="AH241" s="219" t="s">
        <v>971</v>
      </c>
      <c r="AI241" s="220" t="s">
        <v>13380</v>
      </c>
      <c r="AJ241" s="220" t="s">
        <v>14157</v>
      </c>
      <c r="AK241" s="219" t="s">
        <v>971</v>
      </c>
      <c r="AL241" s="221" t="s">
        <v>12896</v>
      </c>
      <c r="AM241" s="222" t="s">
        <v>13341</v>
      </c>
      <c r="AN241" s="41">
        <v>100</v>
      </c>
      <c r="AO241" s="41">
        <v>94.3</v>
      </c>
      <c r="AP241" s="41">
        <v>15.3</v>
      </c>
      <c r="AQ241" s="41">
        <v>0</v>
      </c>
      <c r="AR241" s="41">
        <f>INDEX(lad_payment_mff[Non-specialised payment MFF],MATCH(AB241,lad_payment_mff[LAD21],0))</f>
        <v>1.0211088055067854</v>
      </c>
      <c r="AS241" s="41">
        <f>INDEX(lad_payment_mff[Specialised payment MFF],MATCH(AB241,lad_payment_mff[LAD21],0))</f>
        <v>1.0207767029070189</v>
      </c>
      <c r="AT241" s="41">
        <v>0.96020134518884181</v>
      </c>
      <c r="AU241" s="185"/>
      <c r="AV241" s="185"/>
      <c r="AW241" s="185"/>
      <c r="AX241" s="185"/>
      <c r="AY241" s="187"/>
      <c r="BB241" s="223"/>
      <c r="BC241" s="223"/>
      <c r="BD241" s="223"/>
      <c r="BE241" s="224"/>
      <c r="BF241" s="225"/>
      <c r="BG241" s="225"/>
      <c r="BH241" s="225"/>
      <c r="BI241" s="226"/>
      <c r="BJ241" s="187"/>
      <c r="BK241" s="187"/>
      <c r="BL241" s="227"/>
      <c r="BZ241" s="228">
        <f t="shared" si="9"/>
        <v>0.96020134518884181</v>
      </c>
      <c r="CA241" s="218">
        <v>236</v>
      </c>
      <c r="CB241" s="228">
        <f t="shared" si="10"/>
        <v>0.96462237457486832</v>
      </c>
      <c r="CC241" s="218"/>
      <c r="CD241" s="229" t="s">
        <v>14042</v>
      </c>
      <c r="CE241" s="230" t="s">
        <v>14075</v>
      </c>
      <c r="CF241" s="231" t="str">
        <f t="shared" si="11"/>
        <v>Gg</v>
      </c>
      <c r="CI241"/>
      <c r="CJ241"/>
    </row>
    <row r="242" spans="28:88" ht="15" x14ac:dyDescent="0.25">
      <c r="AB242" s="217" t="s">
        <v>285</v>
      </c>
      <c r="AC242" s="218" t="s">
        <v>594</v>
      </c>
      <c r="AD242" s="218" t="s">
        <v>13493</v>
      </c>
      <c r="AE242" s="218" t="s">
        <v>13436</v>
      </c>
      <c r="AF242" s="218" t="s">
        <v>13493</v>
      </c>
      <c r="AG242" s="218" t="s">
        <v>13436</v>
      </c>
      <c r="AH242" s="219" t="s">
        <v>1177</v>
      </c>
      <c r="AI242" s="220" t="s">
        <v>13435</v>
      </c>
      <c r="AJ242" s="220" t="s">
        <v>13436</v>
      </c>
      <c r="AK242" s="219" t="s">
        <v>1177</v>
      </c>
      <c r="AL242" s="221" t="s">
        <v>12906</v>
      </c>
      <c r="AM242" s="222" t="s">
        <v>13339</v>
      </c>
      <c r="AN242" s="41">
        <v>100</v>
      </c>
      <c r="AO242" s="41">
        <v>85.8</v>
      </c>
      <c r="AP242" s="41">
        <v>17.3</v>
      </c>
      <c r="AQ242" s="41">
        <v>4</v>
      </c>
      <c r="AR242" s="41">
        <f>INDEX(lad_payment_mff[Non-specialised payment MFF],MATCH(AB242,lad_payment_mff[LAD21],0))</f>
        <v>1.0292823707561645</v>
      </c>
      <c r="AS242" s="41">
        <f>INDEX(lad_payment_mff[Specialised payment MFF],MATCH(AB242,lad_payment_mff[LAD21],0))</f>
        <v>1.0464332885391725</v>
      </c>
      <c r="AT242" s="41">
        <v>0.97093650580066737</v>
      </c>
      <c r="AU242" s="185"/>
      <c r="AV242" s="185"/>
      <c r="AW242" s="185"/>
      <c r="AX242" s="185"/>
      <c r="AY242" s="187"/>
      <c r="BB242" s="223"/>
      <c r="BC242" s="223"/>
      <c r="BD242" s="223"/>
      <c r="BE242" s="224"/>
      <c r="BF242" s="225"/>
      <c r="BG242" s="225"/>
      <c r="BH242" s="225"/>
      <c r="BI242" s="226"/>
      <c r="BJ242" s="187"/>
      <c r="BK242" s="187"/>
      <c r="BL242" s="227"/>
      <c r="BZ242" s="228">
        <f t="shared" si="9"/>
        <v>0.97093650580066737</v>
      </c>
      <c r="CA242" s="218">
        <v>237</v>
      </c>
      <c r="CB242" s="228">
        <f t="shared" si="10"/>
        <v>0.96462237457486832</v>
      </c>
      <c r="CC242" s="218"/>
      <c r="CD242" s="229" t="s">
        <v>14053</v>
      </c>
      <c r="CE242" s="230" t="s">
        <v>14069</v>
      </c>
      <c r="CF242" s="231" t="str">
        <f t="shared" si="11"/>
        <v>Vi</v>
      </c>
      <c r="CI242"/>
      <c r="CJ242"/>
    </row>
    <row r="243" spans="28:88" ht="15" x14ac:dyDescent="0.25">
      <c r="AB243" s="217" t="s">
        <v>280</v>
      </c>
      <c r="AC243" s="218" t="s">
        <v>589</v>
      </c>
      <c r="AD243" s="218" t="s">
        <v>280</v>
      </c>
      <c r="AE243" s="218" t="s">
        <v>589</v>
      </c>
      <c r="AF243" s="218" t="s">
        <v>14091</v>
      </c>
      <c r="AG243" s="218" t="s">
        <v>14092</v>
      </c>
      <c r="AH243" s="219" t="s">
        <v>1065</v>
      </c>
      <c r="AI243" s="220" t="s">
        <v>13393</v>
      </c>
      <c r="AJ243" s="220" t="s">
        <v>14166</v>
      </c>
      <c r="AK243" s="219" t="s">
        <v>1065</v>
      </c>
      <c r="AL243" s="221" t="s">
        <v>12898</v>
      </c>
      <c r="AM243" s="222" t="s">
        <v>12899</v>
      </c>
      <c r="AN243" s="41">
        <v>100</v>
      </c>
      <c r="AO243" s="41">
        <v>85.9</v>
      </c>
      <c r="AP243" s="41">
        <v>13.1</v>
      </c>
      <c r="AQ243" s="41">
        <v>0</v>
      </c>
      <c r="AR243" s="41">
        <f>INDEX(lad_payment_mff[Non-specialised payment MFF],MATCH(AB243,lad_payment_mff[LAD21],0))</f>
        <v>1.0200460366281574</v>
      </c>
      <c r="AS243" s="41">
        <f>INDEX(lad_payment_mff[Specialised payment MFF],MATCH(AB243,lad_payment_mff[LAD21],0))</f>
        <v>1.0336451897296943</v>
      </c>
      <c r="AT243" s="41">
        <v>0.96627686901100041</v>
      </c>
      <c r="AU243" s="185"/>
      <c r="AV243" s="185"/>
      <c r="AW243" s="185"/>
      <c r="AX243" s="185"/>
      <c r="AY243" s="187"/>
      <c r="BB243" s="223"/>
      <c r="BC243" s="223"/>
      <c r="BD243" s="223"/>
      <c r="BE243" s="224"/>
      <c r="BF243" s="225"/>
      <c r="BG243" s="225"/>
      <c r="BH243" s="225"/>
      <c r="BI243" s="226"/>
      <c r="BJ243" s="187"/>
      <c r="BK243" s="187"/>
      <c r="BL243" s="227"/>
      <c r="BZ243" s="228">
        <f t="shared" si="9"/>
        <v>0.96627686901100041</v>
      </c>
      <c r="CA243" s="218">
        <v>238</v>
      </c>
      <c r="CB243" s="228">
        <f t="shared" si="10"/>
        <v>0.96423419241168418</v>
      </c>
      <c r="CC243" s="218"/>
      <c r="CD243" s="229" t="s">
        <v>14055</v>
      </c>
      <c r="CE243" s="230" t="s">
        <v>14069</v>
      </c>
      <c r="CF243" s="231" t="str">
        <f t="shared" si="11"/>
        <v>Ni</v>
      </c>
      <c r="CI243"/>
      <c r="CJ243"/>
    </row>
    <row r="244" spans="28:88" ht="15" x14ac:dyDescent="0.25">
      <c r="AB244" s="217" t="s">
        <v>216</v>
      </c>
      <c r="AC244" s="218" t="s">
        <v>525</v>
      </c>
      <c r="AD244" s="218" t="s">
        <v>216</v>
      </c>
      <c r="AE244" s="218" t="s">
        <v>525</v>
      </c>
      <c r="AF244" s="218" t="s">
        <v>216</v>
      </c>
      <c r="AG244" s="218" t="s">
        <v>525</v>
      </c>
      <c r="AH244" s="219" t="s">
        <v>1033</v>
      </c>
      <c r="AI244" s="220" t="s">
        <v>13375</v>
      </c>
      <c r="AJ244" s="220" t="s">
        <v>14152</v>
      </c>
      <c r="AK244" s="219" t="s">
        <v>1033</v>
      </c>
      <c r="AL244" s="221" t="s">
        <v>12894</v>
      </c>
      <c r="AM244" s="222" t="s">
        <v>13346</v>
      </c>
      <c r="AN244" s="41">
        <v>100</v>
      </c>
      <c r="AO244" s="41">
        <v>126</v>
      </c>
      <c r="AP244" s="41">
        <v>31.5</v>
      </c>
      <c r="AQ244" s="41">
        <v>0</v>
      </c>
      <c r="AR244" s="41">
        <f>INDEX(lad_payment_mff[Non-specialised payment MFF],MATCH(AB244,lad_payment_mff[LAD21],0))</f>
        <v>1.0199001771039391</v>
      </c>
      <c r="AS244" s="41">
        <f>INDEX(lad_payment_mff[Specialised payment MFF],MATCH(AB244,lad_payment_mff[LAD21],0))</f>
        <v>1.0258302271530313</v>
      </c>
      <c r="AT244" s="41">
        <v>0.96100496181371553</v>
      </c>
      <c r="AU244" s="185"/>
      <c r="AV244" s="185"/>
      <c r="AW244" s="185"/>
      <c r="AX244" s="185"/>
      <c r="AY244" s="187"/>
      <c r="BB244" s="223"/>
      <c r="BC244" s="223"/>
      <c r="BD244" s="223"/>
      <c r="BE244" s="224"/>
      <c r="BF244" s="225"/>
      <c r="BG244" s="225"/>
      <c r="BH244" s="225"/>
      <c r="BI244" s="226"/>
      <c r="BJ244" s="187"/>
      <c r="BK244" s="187"/>
      <c r="BL244" s="227"/>
      <c r="BZ244" s="228">
        <f t="shared" si="9"/>
        <v>0.96100496181371553</v>
      </c>
      <c r="CA244" s="218">
        <v>239</v>
      </c>
      <c r="CB244" s="228">
        <f t="shared" si="10"/>
        <v>0.96423419241168418</v>
      </c>
      <c r="CC244" s="218"/>
      <c r="CD244" s="229" t="s">
        <v>14018</v>
      </c>
      <c r="CE244" s="230" t="s">
        <v>14076</v>
      </c>
      <c r="CF244" s="231" t="str">
        <f t="shared" si="11"/>
        <v>Bn</v>
      </c>
      <c r="CI244"/>
      <c r="CJ244"/>
    </row>
    <row r="245" spans="28:88" ht="15" x14ac:dyDescent="0.25">
      <c r="AB245" s="217" t="s">
        <v>435</v>
      </c>
      <c r="AC245" s="218" t="s">
        <v>744</v>
      </c>
      <c r="AD245" s="218" t="s">
        <v>435</v>
      </c>
      <c r="AE245" s="218" t="s">
        <v>744</v>
      </c>
      <c r="AF245" s="218" t="s">
        <v>435</v>
      </c>
      <c r="AG245" s="218" t="s">
        <v>744</v>
      </c>
      <c r="AH245" s="219" t="s">
        <v>939</v>
      </c>
      <c r="AI245" s="220" t="s">
        <v>13424</v>
      </c>
      <c r="AJ245" s="220" t="s">
        <v>14180</v>
      </c>
      <c r="AK245" s="219" t="s">
        <v>939</v>
      </c>
      <c r="AL245" s="221" t="s">
        <v>12904</v>
      </c>
      <c r="AM245" s="222" t="s">
        <v>13338</v>
      </c>
      <c r="AN245" s="41">
        <v>100</v>
      </c>
      <c r="AO245" s="41">
        <v>116.2</v>
      </c>
      <c r="AP245" s="41">
        <v>26.9</v>
      </c>
      <c r="AQ245" s="41">
        <v>0</v>
      </c>
      <c r="AR245" s="41">
        <f>INDEX(lad_payment_mff[Non-specialised payment MFF],MATCH(AB245,lad_payment_mff[LAD21],0))</f>
        <v>1.0639465555289207</v>
      </c>
      <c r="AS245" s="41">
        <f>INDEX(lad_payment_mff[Specialised payment MFF],MATCH(AB245,lad_payment_mff[LAD21],0))</f>
        <v>1.0655806378293005</v>
      </c>
      <c r="AT245" s="41">
        <v>0.99855734254881034</v>
      </c>
      <c r="AU245" s="185"/>
      <c r="AV245" s="185"/>
      <c r="AW245" s="185"/>
      <c r="AX245" s="185"/>
      <c r="AY245" s="187"/>
      <c r="BB245" s="223"/>
      <c r="BC245" s="223"/>
      <c r="BD245" s="223"/>
      <c r="BE245" s="224"/>
      <c r="BF245" s="225"/>
      <c r="BG245" s="225"/>
      <c r="BH245" s="225"/>
      <c r="BI245" s="226"/>
      <c r="BJ245" s="187"/>
      <c r="BK245" s="187"/>
      <c r="BL245" s="227"/>
      <c r="BZ245" s="228">
        <f t="shared" si="9"/>
        <v>0.99855734254881034</v>
      </c>
      <c r="CA245" s="218">
        <v>240</v>
      </c>
      <c r="CB245" s="228">
        <f t="shared" si="10"/>
        <v>0.96423419241168418</v>
      </c>
      <c r="CC245" s="218"/>
      <c r="CD245" s="229" t="s">
        <v>13262</v>
      </c>
      <c r="CE245" s="230" t="s">
        <v>14019</v>
      </c>
      <c r="CF245" s="231" t="str">
        <f t="shared" si="11"/>
        <v>Xk</v>
      </c>
      <c r="CI245"/>
      <c r="CJ245"/>
    </row>
    <row r="246" spans="28:88" ht="15" x14ac:dyDescent="0.25">
      <c r="AB246" s="217" t="s">
        <v>447</v>
      </c>
      <c r="AC246" s="218" t="s">
        <v>756</v>
      </c>
      <c r="AD246" s="218" t="s">
        <v>447</v>
      </c>
      <c r="AE246" s="218" t="s">
        <v>756</v>
      </c>
      <c r="AF246" s="218" t="s">
        <v>447</v>
      </c>
      <c r="AG246" s="218" t="s">
        <v>756</v>
      </c>
      <c r="AH246" s="219" t="s">
        <v>954</v>
      </c>
      <c r="AI246" s="220" t="s">
        <v>13404</v>
      </c>
      <c r="AJ246" s="220" t="s">
        <v>14172</v>
      </c>
      <c r="AK246" s="219" t="s">
        <v>13398</v>
      </c>
      <c r="AL246" s="221" t="s">
        <v>12900</v>
      </c>
      <c r="AM246" s="222" t="s">
        <v>13340</v>
      </c>
      <c r="AN246" s="41">
        <v>100</v>
      </c>
      <c r="AO246" s="41">
        <v>108.7</v>
      </c>
      <c r="AP246" s="41">
        <v>22.4</v>
      </c>
      <c r="AQ246" s="41">
        <v>0</v>
      </c>
      <c r="AR246" s="41">
        <f>INDEX(lad_payment_mff[Non-specialised payment MFF],MATCH(AB246,lad_payment_mff[LAD21],0))</f>
        <v>1.0671755809475483</v>
      </c>
      <c r="AS246" s="41">
        <f>INDEX(lad_payment_mff[Specialised payment MFF],MATCH(AB246,lad_payment_mff[LAD21],0))</f>
        <v>1.1523075793589468</v>
      </c>
      <c r="AT246" s="41">
        <v>1.0064786430472803</v>
      </c>
      <c r="AU246" s="185"/>
      <c r="AV246" s="185"/>
      <c r="AW246" s="185"/>
      <c r="AX246" s="185"/>
      <c r="AY246" s="187"/>
      <c r="BB246" s="223"/>
      <c r="BC246" s="223"/>
      <c r="BD246" s="223"/>
      <c r="BE246" s="224"/>
      <c r="BF246" s="225"/>
      <c r="BG246" s="225"/>
      <c r="BH246" s="225"/>
      <c r="BI246" s="226"/>
      <c r="BJ246" s="187"/>
      <c r="BK246" s="187"/>
      <c r="BL246" s="227"/>
      <c r="BZ246" s="228">
        <f t="shared" si="9"/>
        <v>1.0064786430472803</v>
      </c>
      <c r="CA246" s="218">
        <v>241</v>
      </c>
      <c r="CB246" s="228">
        <f t="shared" si="10"/>
        <v>0.96423419241168418</v>
      </c>
      <c r="CC246" s="218"/>
      <c r="CD246" s="229" t="s">
        <v>14045</v>
      </c>
      <c r="CE246" s="230" t="s">
        <v>14078</v>
      </c>
      <c r="CF246" s="231" t="str">
        <f t="shared" si="11"/>
        <v>Rv</v>
      </c>
      <c r="CI246"/>
      <c r="CJ246"/>
    </row>
    <row r="247" spans="28:88" ht="15" x14ac:dyDescent="0.25">
      <c r="AB247" s="217" t="s">
        <v>174</v>
      </c>
      <c r="AC247" s="218" t="s">
        <v>483</v>
      </c>
      <c r="AD247" s="218" t="s">
        <v>174</v>
      </c>
      <c r="AE247" s="218" t="s">
        <v>483</v>
      </c>
      <c r="AF247" s="218" t="s">
        <v>174</v>
      </c>
      <c r="AG247" s="218" t="s">
        <v>483</v>
      </c>
      <c r="AH247" s="219" t="s">
        <v>935</v>
      </c>
      <c r="AI247" s="220" t="s">
        <v>13409</v>
      </c>
      <c r="AJ247" s="220" t="s">
        <v>14175</v>
      </c>
      <c r="AK247" s="219" t="s">
        <v>935</v>
      </c>
      <c r="AL247" s="221" t="s">
        <v>12902</v>
      </c>
      <c r="AM247" s="222" t="s">
        <v>12903</v>
      </c>
      <c r="AN247" s="41">
        <v>100</v>
      </c>
      <c r="AO247" s="41">
        <v>102.5</v>
      </c>
      <c r="AP247" s="41">
        <v>25.8</v>
      </c>
      <c r="AQ247" s="41">
        <v>0</v>
      </c>
      <c r="AR247" s="41">
        <f>INDEX(lad_payment_mff[Non-specialised payment MFF],MATCH(AB247,lad_payment_mff[LAD21],0))</f>
        <v>1.1574437167615985</v>
      </c>
      <c r="AS247" s="41">
        <f>INDEX(lad_payment_mff[Specialised payment MFF],MATCH(AB247,lad_payment_mff[LAD21],0))</f>
        <v>1.1590836406216338</v>
      </c>
      <c r="AT247" s="41">
        <v>1.0862150497974226</v>
      </c>
      <c r="AU247" s="185"/>
      <c r="AV247" s="185"/>
      <c r="AW247" s="185"/>
      <c r="AX247" s="185"/>
      <c r="AY247" s="187"/>
      <c r="BB247" s="223"/>
      <c r="BC247" s="223"/>
      <c r="BD247" s="223"/>
      <c r="BE247" s="224"/>
      <c r="BF247" s="225"/>
      <c r="BG247" s="225"/>
      <c r="BH247" s="225"/>
      <c r="BI247" s="226"/>
      <c r="BJ247" s="187"/>
      <c r="BK247" s="187"/>
      <c r="BL247" s="227"/>
      <c r="BZ247" s="228">
        <f t="shared" si="9"/>
        <v>1.0862150497974226</v>
      </c>
      <c r="CA247" s="218">
        <v>242</v>
      </c>
      <c r="CB247" s="228">
        <f t="shared" si="10"/>
        <v>0.96200980836760297</v>
      </c>
      <c r="CC247" s="218"/>
      <c r="CD247" s="229" t="s">
        <v>14053</v>
      </c>
      <c r="CE247" s="230" t="s">
        <v>14068</v>
      </c>
      <c r="CF247" s="231" t="str">
        <f t="shared" si="11"/>
        <v>Vq</v>
      </c>
      <c r="CI247"/>
      <c r="CJ247"/>
    </row>
    <row r="248" spans="28:88" ht="15" x14ac:dyDescent="0.25">
      <c r="AB248" s="217" t="s">
        <v>267</v>
      </c>
      <c r="AC248" s="218" t="s">
        <v>576</v>
      </c>
      <c r="AD248" s="218" t="s">
        <v>267</v>
      </c>
      <c r="AE248" s="218" t="s">
        <v>576</v>
      </c>
      <c r="AF248" s="218" t="s">
        <v>14119</v>
      </c>
      <c r="AG248" s="218" t="s">
        <v>14120</v>
      </c>
      <c r="AH248" s="219" t="s">
        <v>3998</v>
      </c>
      <c r="AI248" s="220" t="s">
        <v>13428</v>
      </c>
      <c r="AJ248" s="220" t="s">
        <v>13429</v>
      </c>
      <c r="AK248" s="219" t="s">
        <v>13417</v>
      </c>
      <c r="AL248" s="221" t="s">
        <v>12904</v>
      </c>
      <c r="AM248" s="222" t="s">
        <v>13338</v>
      </c>
      <c r="AN248" s="41">
        <v>100</v>
      </c>
      <c r="AO248" s="41">
        <v>86.1</v>
      </c>
      <c r="AP248" s="41">
        <v>14.9</v>
      </c>
      <c r="AQ248" s="41">
        <v>0</v>
      </c>
      <c r="AR248" s="41">
        <f>INDEX(lad_payment_mff[Non-specialised payment MFF],MATCH(AB248,lad_payment_mff[LAD21],0))</f>
        <v>1.1181931796207893</v>
      </c>
      <c r="AS248" s="41">
        <f>INDEX(lad_payment_mff[Specialised payment MFF],MATCH(AB248,lad_payment_mff[LAD21],0))</f>
        <v>1.138143142188073</v>
      </c>
      <c r="AT248" s="41">
        <v>1.009879276774436</v>
      </c>
      <c r="AU248" s="185"/>
      <c r="AV248" s="185"/>
      <c r="AW248" s="185"/>
      <c r="AX248" s="185"/>
      <c r="AY248" s="187"/>
      <c r="BB248" s="223"/>
      <c r="BC248" s="223"/>
      <c r="BD248" s="223"/>
      <c r="BE248" s="224"/>
      <c r="BF248" s="225"/>
      <c r="BG248" s="225"/>
      <c r="BH248" s="225"/>
      <c r="BI248" s="226"/>
      <c r="BJ248" s="187"/>
      <c r="BK248" s="187"/>
      <c r="BL248" s="227"/>
      <c r="BZ248" s="228">
        <f t="shared" si="9"/>
        <v>1.009879276774436</v>
      </c>
      <c r="CA248" s="218">
        <v>243</v>
      </c>
      <c r="CB248" s="228">
        <f t="shared" si="10"/>
        <v>0.96200980836760297</v>
      </c>
      <c r="CC248" s="218"/>
      <c r="CD248" s="229" t="s">
        <v>14053</v>
      </c>
      <c r="CE248" s="230" t="s">
        <v>14076</v>
      </c>
      <c r="CF248" s="231" t="str">
        <f t="shared" si="11"/>
        <v>Vn</v>
      </c>
      <c r="CI248"/>
      <c r="CJ248"/>
    </row>
    <row r="249" spans="28:88" ht="15" x14ac:dyDescent="0.25">
      <c r="AB249" s="217" t="s">
        <v>244</v>
      </c>
      <c r="AC249" s="218" t="s">
        <v>553</v>
      </c>
      <c r="AD249" s="218" t="s">
        <v>244</v>
      </c>
      <c r="AE249" s="218" t="s">
        <v>553</v>
      </c>
      <c r="AF249" s="218" t="s">
        <v>14085</v>
      </c>
      <c r="AG249" s="218" t="s">
        <v>14086</v>
      </c>
      <c r="AH249" s="219" t="s">
        <v>937</v>
      </c>
      <c r="AI249" s="220" t="s">
        <v>13401</v>
      </c>
      <c r="AJ249" s="220" t="s">
        <v>14170</v>
      </c>
      <c r="AK249" s="219" t="s">
        <v>13395</v>
      </c>
      <c r="AL249" s="221" t="s">
        <v>12900</v>
      </c>
      <c r="AM249" s="222" t="s">
        <v>13340</v>
      </c>
      <c r="AN249" s="41">
        <v>100</v>
      </c>
      <c r="AO249" s="41">
        <v>75</v>
      </c>
      <c r="AP249" s="41">
        <v>8.3000000000000007</v>
      </c>
      <c r="AQ249" s="41">
        <v>0</v>
      </c>
      <c r="AR249" s="41">
        <f>INDEX(lad_payment_mff[Non-specialised payment MFF],MATCH(AB249,lad_payment_mff[LAD21],0))</f>
        <v>1.1058160090951754</v>
      </c>
      <c r="AS249" s="41">
        <f>INDEX(lad_payment_mff[Specialised payment MFF],MATCH(AB249,lad_payment_mff[LAD21],0))</f>
        <v>1.1475571735677421</v>
      </c>
      <c r="AT249" s="41">
        <v>1.0186896053225076</v>
      </c>
      <c r="AU249" s="185"/>
      <c r="AV249" s="185"/>
      <c r="AW249" s="185"/>
      <c r="AX249" s="185"/>
      <c r="AY249" s="187"/>
      <c r="BB249" s="223"/>
      <c r="BC249" s="223"/>
      <c r="BD249" s="223"/>
      <c r="BE249" s="224"/>
      <c r="BF249" s="225"/>
      <c r="BG249" s="225"/>
      <c r="BH249" s="225"/>
      <c r="BI249" s="226"/>
      <c r="BJ249" s="187"/>
      <c r="BK249" s="187"/>
      <c r="BL249" s="227"/>
      <c r="BZ249" s="228">
        <f t="shared" si="9"/>
        <v>1.0186896053225076</v>
      </c>
      <c r="CA249" s="218">
        <v>244</v>
      </c>
      <c r="CB249" s="228">
        <f t="shared" si="10"/>
        <v>0.96200980836760297</v>
      </c>
      <c r="CC249" s="218"/>
      <c r="CD249" s="229" t="s">
        <v>14040</v>
      </c>
      <c r="CE249" s="230" t="s">
        <v>14015</v>
      </c>
      <c r="CF249" s="231" t="str">
        <f t="shared" si="11"/>
        <v>Pp</v>
      </c>
      <c r="CI249"/>
      <c r="CJ249"/>
    </row>
    <row r="250" spans="28:88" ht="15" x14ac:dyDescent="0.25">
      <c r="AB250" s="217" t="s">
        <v>225</v>
      </c>
      <c r="AC250" s="218" t="s">
        <v>534</v>
      </c>
      <c r="AD250" s="218" t="s">
        <v>225</v>
      </c>
      <c r="AE250" s="218" t="s">
        <v>534</v>
      </c>
      <c r="AF250" s="218" t="s">
        <v>225</v>
      </c>
      <c r="AG250" s="218" t="s">
        <v>534</v>
      </c>
      <c r="AH250" s="219" t="s">
        <v>973</v>
      </c>
      <c r="AI250" s="220" t="s">
        <v>13378</v>
      </c>
      <c r="AJ250" s="220" t="s">
        <v>14155</v>
      </c>
      <c r="AK250" s="219" t="s">
        <v>973</v>
      </c>
      <c r="AL250" s="221" t="s">
        <v>12896</v>
      </c>
      <c r="AM250" s="222" t="s">
        <v>13341</v>
      </c>
      <c r="AN250" s="41">
        <v>100</v>
      </c>
      <c r="AO250" s="41">
        <v>126.4</v>
      </c>
      <c r="AP250" s="41">
        <v>31.5</v>
      </c>
      <c r="AQ250" s="41">
        <v>0</v>
      </c>
      <c r="AR250" s="41">
        <f>INDEX(lad_payment_mff[Non-specialised payment MFF],MATCH(AB250,lad_payment_mff[LAD21],0))</f>
        <v>1.0279471779631428</v>
      </c>
      <c r="AS250" s="41">
        <f>INDEX(lad_payment_mff[Specialised payment MFF],MATCH(AB250,lad_payment_mff[LAD21],0))</f>
        <v>1.0277130450553327</v>
      </c>
      <c r="AT250" s="41">
        <v>0.96823716045444397</v>
      </c>
      <c r="AU250" s="185"/>
      <c r="AV250" s="185"/>
      <c r="AW250" s="185"/>
      <c r="AX250" s="185"/>
      <c r="AY250" s="187"/>
      <c r="BB250" s="223"/>
      <c r="BC250" s="223"/>
      <c r="BD250" s="223"/>
      <c r="BE250" s="224"/>
      <c r="BF250" s="225"/>
      <c r="BG250" s="225"/>
      <c r="BH250" s="225"/>
      <c r="BI250" s="226"/>
      <c r="BJ250" s="187"/>
      <c r="BK250" s="187"/>
      <c r="BL250" s="227"/>
      <c r="BZ250" s="228">
        <f t="shared" si="9"/>
        <v>0.96823716045444397</v>
      </c>
      <c r="CA250" s="218">
        <v>245</v>
      </c>
      <c r="CB250" s="228">
        <f t="shared" si="10"/>
        <v>0.96200980836760297</v>
      </c>
      <c r="CC250" s="218"/>
      <c r="CD250" s="229" t="s">
        <v>14046</v>
      </c>
      <c r="CE250" s="230" t="s">
        <v>14075</v>
      </c>
      <c r="CF250" s="231" t="str">
        <f t="shared" si="11"/>
        <v>Ig</v>
      </c>
      <c r="CI250"/>
      <c r="CJ250"/>
    </row>
    <row r="251" spans="28:88" ht="15" x14ac:dyDescent="0.25">
      <c r="AB251" s="217" t="s">
        <v>279</v>
      </c>
      <c r="AC251" s="218" t="s">
        <v>588</v>
      </c>
      <c r="AD251" s="218" t="s">
        <v>279</v>
      </c>
      <c r="AE251" s="218" t="s">
        <v>588</v>
      </c>
      <c r="AF251" s="218" t="s">
        <v>14091</v>
      </c>
      <c r="AG251" s="218" t="s">
        <v>14092</v>
      </c>
      <c r="AH251" s="219" t="s">
        <v>1065</v>
      </c>
      <c r="AI251" s="220" t="s">
        <v>13393</v>
      </c>
      <c r="AJ251" s="220" t="s">
        <v>14166</v>
      </c>
      <c r="AK251" s="219" t="s">
        <v>1065</v>
      </c>
      <c r="AL251" s="221" t="s">
        <v>12898</v>
      </c>
      <c r="AM251" s="222" t="s">
        <v>12899</v>
      </c>
      <c r="AN251" s="41">
        <v>100</v>
      </c>
      <c r="AO251" s="41">
        <v>89.1</v>
      </c>
      <c r="AP251" s="41">
        <v>13.7</v>
      </c>
      <c r="AQ251" s="41">
        <v>0</v>
      </c>
      <c r="AR251" s="41">
        <f>INDEX(lad_payment_mff[Non-specialised payment MFF],MATCH(AB251,lad_payment_mff[LAD21],0))</f>
        <v>1.0232958322374499</v>
      </c>
      <c r="AS251" s="41">
        <f>INDEX(lad_payment_mff[Specialised payment MFF],MATCH(AB251,lad_payment_mff[LAD21],0))</f>
        <v>1.0239227450802673</v>
      </c>
      <c r="AT251" s="41">
        <v>0.96627686901100041</v>
      </c>
      <c r="AU251" s="185"/>
      <c r="AV251" s="185"/>
      <c r="AW251" s="185"/>
      <c r="AX251" s="185"/>
      <c r="AY251" s="187"/>
      <c r="BB251" s="223"/>
      <c r="BC251" s="223"/>
      <c r="BD251" s="223"/>
      <c r="BE251" s="224"/>
      <c r="BF251" s="225"/>
      <c r="BG251" s="225"/>
      <c r="BH251" s="225"/>
      <c r="BI251" s="226"/>
      <c r="BJ251" s="187"/>
      <c r="BK251" s="187"/>
      <c r="BL251" s="227"/>
      <c r="BZ251" s="228">
        <f t="shared" si="9"/>
        <v>0.96627686901100041</v>
      </c>
      <c r="CA251" s="218">
        <v>246</v>
      </c>
      <c r="CB251" s="228">
        <f t="shared" si="10"/>
        <v>0.96200980836760297</v>
      </c>
      <c r="CC251" s="218"/>
      <c r="CD251" s="229" t="s">
        <v>14054</v>
      </c>
      <c r="CE251" s="230" t="s">
        <v>14048</v>
      </c>
      <c r="CF251" s="231" t="str">
        <f t="shared" si="11"/>
        <v>Mj</v>
      </c>
      <c r="CI251"/>
      <c r="CJ251"/>
    </row>
    <row r="252" spans="28:88" ht="15" x14ac:dyDescent="0.25">
      <c r="AB252" s="217" t="s">
        <v>278</v>
      </c>
      <c r="AC252" s="218" t="s">
        <v>587</v>
      </c>
      <c r="AD252" s="218" t="s">
        <v>278</v>
      </c>
      <c r="AE252" s="218" t="s">
        <v>587</v>
      </c>
      <c r="AF252" s="218" t="s">
        <v>14091</v>
      </c>
      <c r="AG252" s="218" t="s">
        <v>14092</v>
      </c>
      <c r="AH252" s="219" t="s">
        <v>1065</v>
      </c>
      <c r="AI252" s="220" t="s">
        <v>13393</v>
      </c>
      <c r="AJ252" s="220" t="s">
        <v>14166</v>
      </c>
      <c r="AK252" s="219" t="s">
        <v>1065</v>
      </c>
      <c r="AL252" s="221" t="s">
        <v>12898</v>
      </c>
      <c r="AM252" s="222" t="s">
        <v>12899</v>
      </c>
      <c r="AN252" s="41">
        <v>100</v>
      </c>
      <c r="AO252" s="41">
        <v>93.2</v>
      </c>
      <c r="AP252" s="41">
        <v>15</v>
      </c>
      <c r="AQ252" s="41">
        <v>0</v>
      </c>
      <c r="AR252" s="41">
        <f>INDEX(lad_payment_mff[Non-specialised payment MFF],MATCH(AB252,lad_payment_mff[LAD21],0))</f>
        <v>1.0243687388259706</v>
      </c>
      <c r="AS252" s="41">
        <f>INDEX(lad_payment_mff[Specialised payment MFF],MATCH(AB252,lad_payment_mff[LAD21],0))</f>
        <v>1.0241194494756345</v>
      </c>
      <c r="AT252" s="41">
        <v>0.96627686901100041</v>
      </c>
      <c r="AU252" s="185"/>
      <c r="AV252" s="185"/>
      <c r="AW252" s="185"/>
      <c r="AX252" s="185"/>
      <c r="AY252" s="187"/>
      <c r="BB252" s="223"/>
      <c r="BC252" s="223"/>
      <c r="BD252" s="223"/>
      <c r="BE252" s="224"/>
      <c r="BF252" s="225"/>
      <c r="BG252" s="225"/>
      <c r="BH252" s="225"/>
      <c r="BI252" s="226"/>
      <c r="BJ252" s="187"/>
      <c r="BK252" s="187"/>
      <c r="BL252" s="227"/>
      <c r="BZ252" s="228">
        <f t="shared" si="9"/>
        <v>0.96627686901100041</v>
      </c>
      <c r="CA252" s="218">
        <v>247</v>
      </c>
      <c r="CB252" s="228">
        <f t="shared" si="10"/>
        <v>0.96200980836760297</v>
      </c>
      <c r="CC252" s="218"/>
      <c r="CD252" s="229" t="s">
        <v>14050</v>
      </c>
      <c r="CE252" s="230" t="s">
        <v>14048</v>
      </c>
      <c r="CF252" s="231" t="str">
        <f t="shared" si="11"/>
        <v>Lj</v>
      </c>
      <c r="CI252"/>
      <c r="CJ252"/>
    </row>
    <row r="253" spans="28:88" ht="15" x14ac:dyDescent="0.25">
      <c r="AB253" s="217" t="s">
        <v>241</v>
      </c>
      <c r="AC253" s="218" t="s">
        <v>550</v>
      </c>
      <c r="AD253" s="218" t="s">
        <v>241</v>
      </c>
      <c r="AE253" s="218" t="s">
        <v>550</v>
      </c>
      <c r="AF253" s="218" t="s">
        <v>14085</v>
      </c>
      <c r="AG253" s="218" t="s">
        <v>14086</v>
      </c>
      <c r="AH253" s="219" t="s">
        <v>937</v>
      </c>
      <c r="AI253" s="220" t="s">
        <v>13401</v>
      </c>
      <c r="AJ253" s="220" t="s">
        <v>14170</v>
      </c>
      <c r="AK253" s="219" t="s">
        <v>13395</v>
      </c>
      <c r="AL253" s="221" t="s">
        <v>12900</v>
      </c>
      <c r="AM253" s="222" t="s">
        <v>13340</v>
      </c>
      <c r="AN253" s="41">
        <v>100</v>
      </c>
      <c r="AO253" s="41">
        <v>106.3</v>
      </c>
      <c r="AP253" s="41">
        <v>19.7</v>
      </c>
      <c r="AQ253" s="41">
        <v>0</v>
      </c>
      <c r="AR253" s="41">
        <f>INDEX(lad_payment_mff[Non-specialised payment MFF],MATCH(AB253,lad_payment_mff[LAD21],0))</f>
        <v>1.0965739991075985</v>
      </c>
      <c r="AS253" s="41">
        <f>INDEX(lad_payment_mff[Specialised payment MFF],MATCH(AB253,lad_payment_mff[LAD21],0))</f>
        <v>1.1263463520984636</v>
      </c>
      <c r="AT253" s="41">
        <v>1.0186896053225076</v>
      </c>
      <c r="AU253" s="185"/>
      <c r="AV253" s="185"/>
      <c r="AW253" s="185"/>
      <c r="AX253" s="185"/>
      <c r="AY253" s="187"/>
      <c r="BB253" s="223"/>
      <c r="BC253" s="223"/>
      <c r="BD253" s="223"/>
      <c r="BE253" s="224"/>
      <c r="BF253" s="225"/>
      <c r="BG253" s="225"/>
      <c r="BH253" s="225"/>
      <c r="BI253" s="226"/>
      <c r="BJ253" s="187"/>
      <c r="BK253" s="187"/>
      <c r="BL253" s="227"/>
      <c r="BZ253" s="228">
        <f t="shared" si="9"/>
        <v>1.0186896053225076</v>
      </c>
      <c r="CA253" s="218">
        <v>248</v>
      </c>
      <c r="CB253" s="228">
        <f t="shared" si="10"/>
        <v>0.96200980836760297</v>
      </c>
      <c r="CC253" s="218"/>
      <c r="CD253" s="229" t="s">
        <v>14057</v>
      </c>
      <c r="CE253" s="230" t="s">
        <v>14015</v>
      </c>
      <c r="CF253" s="231" t="str">
        <f t="shared" si="11"/>
        <v>Op</v>
      </c>
      <c r="CI253"/>
      <c r="CJ253"/>
    </row>
    <row r="254" spans="28:88" ht="15" x14ac:dyDescent="0.25">
      <c r="AB254" s="217" t="s">
        <v>231</v>
      </c>
      <c r="AC254" s="218" t="s">
        <v>540</v>
      </c>
      <c r="AD254" s="218" t="s">
        <v>231</v>
      </c>
      <c r="AE254" s="218" t="s">
        <v>540</v>
      </c>
      <c r="AF254" s="218" t="s">
        <v>231</v>
      </c>
      <c r="AG254" s="218" t="s">
        <v>540</v>
      </c>
      <c r="AH254" s="219" t="s">
        <v>1031</v>
      </c>
      <c r="AI254" s="220" t="s">
        <v>13379</v>
      </c>
      <c r="AJ254" s="220" t="s">
        <v>14156</v>
      </c>
      <c r="AK254" s="219" t="s">
        <v>1031</v>
      </c>
      <c r="AL254" s="221" t="s">
        <v>12896</v>
      </c>
      <c r="AM254" s="222" t="s">
        <v>13341</v>
      </c>
      <c r="AN254" s="41">
        <v>100</v>
      </c>
      <c r="AO254" s="41">
        <v>100.7</v>
      </c>
      <c r="AP254" s="41">
        <v>20.8</v>
      </c>
      <c r="AQ254" s="41">
        <v>0</v>
      </c>
      <c r="AR254" s="41">
        <f>INDEX(lad_payment_mff[Non-specialised payment MFF],MATCH(AB254,lad_payment_mff[LAD21],0))</f>
        <v>1.0398456092239519</v>
      </c>
      <c r="AS254" s="41">
        <f>INDEX(lad_payment_mff[Specialised payment MFF],MATCH(AB254,lad_payment_mff[LAD21],0))</f>
        <v>1.0401459073148653</v>
      </c>
      <c r="AT254" s="41">
        <v>0.97757508056422171</v>
      </c>
      <c r="AU254" s="185"/>
      <c r="AV254" s="185"/>
      <c r="AW254" s="185"/>
      <c r="AX254" s="185"/>
      <c r="AY254" s="187"/>
      <c r="BB254" s="223"/>
      <c r="BC254" s="223"/>
      <c r="BD254" s="223"/>
      <c r="BE254" s="224"/>
      <c r="BF254" s="225"/>
      <c r="BG254" s="225"/>
      <c r="BH254" s="225"/>
      <c r="BI254" s="226"/>
      <c r="BJ254" s="187"/>
      <c r="BK254" s="187"/>
      <c r="BL254" s="227"/>
      <c r="BZ254" s="228">
        <f t="shared" si="9"/>
        <v>0.97757508056422171</v>
      </c>
      <c r="CA254" s="218">
        <v>249</v>
      </c>
      <c r="CB254" s="228">
        <f t="shared" si="10"/>
        <v>0.96200980836760297</v>
      </c>
      <c r="CC254" s="218"/>
      <c r="CD254" s="229" t="s">
        <v>14022</v>
      </c>
      <c r="CE254" s="230" t="s">
        <v>14048</v>
      </c>
      <c r="CF254" s="231" t="str">
        <f t="shared" si="11"/>
        <v>Jj</v>
      </c>
      <c r="CI254"/>
      <c r="CJ254"/>
    </row>
    <row r="255" spans="28:88" ht="15" x14ac:dyDescent="0.25">
      <c r="AB255" s="217" t="s">
        <v>474</v>
      </c>
      <c r="AC255" s="218" t="s">
        <v>783</v>
      </c>
      <c r="AD255" s="218" t="s">
        <v>474</v>
      </c>
      <c r="AE255" s="218" t="s">
        <v>783</v>
      </c>
      <c r="AF255" s="218" t="s">
        <v>474</v>
      </c>
      <c r="AG255" s="218" t="s">
        <v>783</v>
      </c>
      <c r="AH255" s="219" t="s">
        <v>1033</v>
      </c>
      <c r="AI255" s="220" t="s">
        <v>13375</v>
      </c>
      <c r="AJ255" s="220" t="s">
        <v>14152</v>
      </c>
      <c r="AK255" s="219" t="s">
        <v>1033</v>
      </c>
      <c r="AL255" s="221" t="s">
        <v>12894</v>
      </c>
      <c r="AM255" s="222" t="s">
        <v>13346</v>
      </c>
      <c r="AN255" s="41">
        <v>100</v>
      </c>
      <c r="AO255" s="41">
        <v>118</v>
      </c>
      <c r="AP255" s="41">
        <v>25.8</v>
      </c>
      <c r="AQ255" s="41">
        <v>0</v>
      </c>
      <c r="AR255" s="41">
        <f>INDEX(lad_payment_mff[Non-specialised payment MFF],MATCH(AB255,lad_payment_mff[LAD21],0))</f>
        <v>1.0098264638928014</v>
      </c>
      <c r="AS255" s="41">
        <f>INDEX(lad_payment_mff[Specialised payment MFF],MATCH(AB255,lad_payment_mff[LAD21],0))</f>
        <v>1.0150132637802323</v>
      </c>
      <c r="AT255" s="41">
        <v>0.96100496181371553</v>
      </c>
      <c r="AU255" s="185"/>
      <c r="AV255" s="185"/>
      <c r="AW255" s="185"/>
      <c r="AX255" s="185"/>
      <c r="AY255" s="187"/>
      <c r="BB255" s="223"/>
      <c r="BC255" s="223"/>
      <c r="BD255" s="223"/>
      <c r="BE255" s="224"/>
      <c r="BF255" s="225"/>
      <c r="BG255" s="225"/>
      <c r="BH255" s="225"/>
      <c r="BI255" s="226"/>
      <c r="BJ255" s="187"/>
      <c r="BK255" s="187"/>
      <c r="BL255" s="227"/>
      <c r="BZ255" s="228">
        <f t="shared" si="9"/>
        <v>0.96100496181371553</v>
      </c>
      <c r="CA255" s="218">
        <v>250</v>
      </c>
      <c r="CB255" s="228">
        <f t="shared" si="10"/>
        <v>0.96200980836760297</v>
      </c>
      <c r="CC255" s="218"/>
      <c r="CD255" s="229" t="s">
        <v>14027</v>
      </c>
      <c r="CE255" s="230" t="s">
        <v>14062</v>
      </c>
      <c r="CF255" s="231" t="str">
        <f t="shared" si="11"/>
        <v>Dl</v>
      </c>
      <c r="CI255"/>
      <c r="CJ255"/>
    </row>
    <row r="256" spans="28:88" ht="15" x14ac:dyDescent="0.25">
      <c r="AB256" s="217" t="s">
        <v>457</v>
      </c>
      <c r="AC256" s="218" t="s">
        <v>766</v>
      </c>
      <c r="AD256" s="218" t="s">
        <v>457</v>
      </c>
      <c r="AE256" s="218" t="s">
        <v>766</v>
      </c>
      <c r="AF256" s="218" t="s">
        <v>457</v>
      </c>
      <c r="AG256" s="218" t="s">
        <v>766</v>
      </c>
      <c r="AH256" s="219" t="s">
        <v>1065</v>
      </c>
      <c r="AI256" s="220" t="s">
        <v>13393</v>
      </c>
      <c r="AJ256" s="220" t="s">
        <v>14166</v>
      </c>
      <c r="AK256" s="219" t="s">
        <v>1065</v>
      </c>
      <c r="AL256" s="221" t="s">
        <v>12898</v>
      </c>
      <c r="AM256" s="222" t="s">
        <v>12899</v>
      </c>
      <c r="AN256" s="41">
        <v>100</v>
      </c>
      <c r="AO256" s="41">
        <v>136.69999999999999</v>
      </c>
      <c r="AP256" s="41">
        <v>34.5</v>
      </c>
      <c r="AQ256" s="41">
        <v>0</v>
      </c>
      <c r="AR256" s="41">
        <f>INDEX(lad_payment_mff[Non-specialised payment MFF],MATCH(AB256,lad_payment_mff[LAD21],0))</f>
        <v>1.0234080523155367</v>
      </c>
      <c r="AS256" s="41">
        <f>INDEX(lad_payment_mff[Specialised payment MFF],MATCH(AB256,lad_payment_mff[LAD21],0))</f>
        <v>1.0238268770904553</v>
      </c>
      <c r="AT256" s="41">
        <v>0.96627686901100041</v>
      </c>
      <c r="AU256" s="185"/>
      <c r="AV256" s="185"/>
      <c r="AW256" s="185"/>
      <c r="AX256" s="185"/>
      <c r="AY256" s="187"/>
      <c r="BB256" s="223"/>
      <c r="BC256" s="223"/>
      <c r="BD256" s="223"/>
      <c r="BE256" s="224"/>
      <c r="BF256" s="225"/>
      <c r="BG256" s="225"/>
      <c r="BH256" s="225"/>
      <c r="BI256" s="226"/>
      <c r="BJ256" s="187"/>
      <c r="BK256" s="187"/>
      <c r="BL256" s="227"/>
      <c r="BZ256" s="228">
        <f t="shared" si="9"/>
        <v>0.96627686901100041</v>
      </c>
      <c r="CA256" s="218">
        <v>251</v>
      </c>
      <c r="CB256" s="228">
        <f t="shared" si="10"/>
        <v>0.96200980836760297</v>
      </c>
      <c r="CC256" s="218"/>
      <c r="CD256" s="229" t="s">
        <v>14050</v>
      </c>
      <c r="CE256" s="230" t="s">
        <v>14069</v>
      </c>
      <c r="CF256" s="231" t="str">
        <f t="shared" si="11"/>
        <v>Li</v>
      </c>
      <c r="CI256"/>
      <c r="CJ256"/>
    </row>
    <row r="257" spans="28:88" ht="15" x14ac:dyDescent="0.25">
      <c r="AB257" s="217" t="s">
        <v>259</v>
      </c>
      <c r="AC257" s="218" t="s">
        <v>568</v>
      </c>
      <c r="AD257" s="218" t="s">
        <v>259</v>
      </c>
      <c r="AE257" s="218" t="s">
        <v>568</v>
      </c>
      <c r="AF257" s="218" t="s">
        <v>14137</v>
      </c>
      <c r="AG257" s="218" t="s">
        <v>14138</v>
      </c>
      <c r="AH257" s="219" t="s">
        <v>962</v>
      </c>
      <c r="AI257" s="220" t="s">
        <v>13384</v>
      </c>
      <c r="AJ257" s="220" t="s">
        <v>14159</v>
      </c>
      <c r="AK257" s="219" t="s">
        <v>962</v>
      </c>
      <c r="AL257" s="221" t="s">
        <v>12898</v>
      </c>
      <c r="AM257" s="222" t="s">
        <v>12899</v>
      </c>
      <c r="AN257" s="41">
        <v>100</v>
      </c>
      <c r="AO257" s="41">
        <v>80.8</v>
      </c>
      <c r="AP257" s="41">
        <v>11.7</v>
      </c>
      <c r="AQ257" s="41">
        <v>0</v>
      </c>
      <c r="AR257" s="41">
        <f>INDEX(lad_payment_mff[Non-specialised payment MFF],MATCH(AB257,lad_payment_mff[LAD21],0))</f>
        <v>1.05736811182116</v>
      </c>
      <c r="AS257" s="41">
        <f>INDEX(lad_payment_mff[Specialised payment MFF],MATCH(AB257,lad_payment_mff[LAD21],0))</f>
        <v>1.0521317566500323</v>
      </c>
      <c r="AT257" s="41">
        <v>0.98934527490296842</v>
      </c>
      <c r="AU257" s="185"/>
      <c r="AV257" s="185"/>
      <c r="AW257" s="185"/>
      <c r="AX257" s="185"/>
      <c r="AY257" s="187"/>
      <c r="BB257" s="223"/>
      <c r="BC257" s="223"/>
      <c r="BD257" s="223"/>
      <c r="BE257" s="224"/>
      <c r="BF257" s="225"/>
      <c r="BG257" s="225"/>
      <c r="BH257" s="225"/>
      <c r="BI257" s="226"/>
      <c r="BJ257" s="187"/>
      <c r="BK257" s="187"/>
      <c r="BL257" s="227"/>
      <c r="BZ257" s="228">
        <f t="shared" si="9"/>
        <v>0.98934527490296842</v>
      </c>
      <c r="CA257" s="218">
        <v>252</v>
      </c>
      <c r="CB257" s="228">
        <f t="shared" si="10"/>
        <v>0.96200980836760297</v>
      </c>
      <c r="CC257" s="218"/>
      <c r="CD257" s="229" t="s">
        <v>14059</v>
      </c>
      <c r="CE257" s="230" t="s">
        <v>14062</v>
      </c>
      <c r="CF257" s="231" t="str">
        <f t="shared" si="11"/>
        <v>Ql</v>
      </c>
      <c r="CI257"/>
      <c r="CJ257"/>
    </row>
    <row r="258" spans="28:88" ht="15" x14ac:dyDescent="0.25">
      <c r="AB258" s="217" t="s">
        <v>370</v>
      </c>
      <c r="AC258" s="218" t="s">
        <v>679</v>
      </c>
      <c r="AD258" s="218" t="s">
        <v>370</v>
      </c>
      <c r="AE258" s="218" t="s">
        <v>679</v>
      </c>
      <c r="AF258" s="218" t="s">
        <v>14094</v>
      </c>
      <c r="AG258" s="218" t="s">
        <v>13434</v>
      </c>
      <c r="AH258" s="219" t="s">
        <v>994</v>
      </c>
      <c r="AI258" s="220" t="s">
        <v>13433</v>
      </c>
      <c r="AJ258" s="220" t="s">
        <v>13434</v>
      </c>
      <c r="AK258" s="219" t="s">
        <v>994</v>
      </c>
      <c r="AL258" s="221" t="s">
        <v>12906</v>
      </c>
      <c r="AM258" s="222" t="s">
        <v>13339</v>
      </c>
      <c r="AN258" s="41">
        <v>100</v>
      </c>
      <c r="AO258" s="41">
        <v>83.1</v>
      </c>
      <c r="AP258" s="41">
        <v>10.8</v>
      </c>
      <c r="AQ258" s="41">
        <v>0</v>
      </c>
      <c r="AR258" s="41">
        <f>INDEX(lad_payment_mff[Non-specialised payment MFF],MATCH(AB258,lad_payment_mff[LAD21],0))</f>
        <v>1.0428218296091698</v>
      </c>
      <c r="AS258" s="41">
        <f>INDEX(lad_payment_mff[Specialised payment MFF],MATCH(AB258,lad_payment_mff[LAD21],0))</f>
        <v>1.051121623163302</v>
      </c>
      <c r="AT258" s="41">
        <v>0.98107947738171941</v>
      </c>
      <c r="AU258" s="185"/>
      <c r="AV258" s="185"/>
      <c r="AW258" s="185"/>
      <c r="AX258" s="185"/>
      <c r="AY258" s="187"/>
      <c r="BB258" s="223"/>
      <c r="BC258" s="223"/>
      <c r="BD258" s="223"/>
      <c r="BE258" s="224"/>
      <c r="BF258" s="225"/>
      <c r="BG258" s="225"/>
      <c r="BH258" s="225"/>
      <c r="BI258" s="226"/>
      <c r="BJ258" s="187"/>
      <c r="BK258" s="187"/>
      <c r="BL258" s="227"/>
      <c r="BZ258" s="228">
        <f t="shared" si="9"/>
        <v>0.98107947738171941</v>
      </c>
      <c r="CA258" s="218">
        <v>253</v>
      </c>
      <c r="CB258" s="228">
        <f t="shared" si="10"/>
        <v>0.96112151767408904</v>
      </c>
      <c r="CC258" s="218"/>
      <c r="CD258" s="229" t="s">
        <v>14064</v>
      </c>
      <c r="CE258" s="230" t="s">
        <v>14063</v>
      </c>
      <c r="CF258" s="231" t="str">
        <f t="shared" si="11"/>
        <v>Th</v>
      </c>
      <c r="CI258"/>
      <c r="CJ258"/>
    </row>
    <row r="259" spans="28:88" ht="15" x14ac:dyDescent="0.25">
      <c r="AB259" s="217" t="s">
        <v>215</v>
      </c>
      <c r="AC259" s="218" t="s">
        <v>524</v>
      </c>
      <c r="AD259" s="218" t="s">
        <v>215</v>
      </c>
      <c r="AE259" s="218" t="s">
        <v>524</v>
      </c>
      <c r="AF259" s="218" t="s">
        <v>215</v>
      </c>
      <c r="AG259" s="218" t="s">
        <v>524</v>
      </c>
      <c r="AH259" s="219" t="s">
        <v>1033</v>
      </c>
      <c r="AI259" s="220" t="s">
        <v>13375</v>
      </c>
      <c r="AJ259" s="220" t="s">
        <v>14152</v>
      </c>
      <c r="AK259" s="219" t="s">
        <v>1033</v>
      </c>
      <c r="AL259" s="221" t="s">
        <v>12894</v>
      </c>
      <c r="AM259" s="222" t="s">
        <v>13346</v>
      </c>
      <c r="AN259" s="41">
        <v>100</v>
      </c>
      <c r="AO259" s="41">
        <v>126.2</v>
      </c>
      <c r="AP259" s="41">
        <v>30.6</v>
      </c>
      <c r="AQ259" s="41">
        <v>0</v>
      </c>
      <c r="AR259" s="41">
        <f>INDEX(lad_payment_mff[Non-specialised payment MFF],MATCH(AB259,lad_payment_mff[LAD21],0))</f>
        <v>1.0197788547933209</v>
      </c>
      <c r="AS259" s="41">
        <f>INDEX(lad_payment_mff[Specialised payment MFF],MATCH(AB259,lad_payment_mff[LAD21],0))</f>
        <v>1.0243740689929766</v>
      </c>
      <c r="AT259" s="41">
        <v>0.96100496181371553</v>
      </c>
      <c r="AU259" s="185"/>
      <c r="AV259" s="185"/>
      <c r="AW259" s="185"/>
      <c r="AX259" s="185"/>
      <c r="AY259" s="187"/>
      <c r="BB259" s="223"/>
      <c r="BC259" s="223"/>
      <c r="BD259" s="223"/>
      <c r="BE259" s="224"/>
      <c r="BF259" s="225"/>
      <c r="BG259" s="225"/>
      <c r="BH259" s="225"/>
      <c r="BI259" s="226"/>
      <c r="BJ259" s="187"/>
      <c r="BK259" s="187"/>
      <c r="BL259" s="227"/>
      <c r="BZ259" s="228">
        <f t="shared" si="9"/>
        <v>0.96100496181371553</v>
      </c>
      <c r="CA259" s="218">
        <v>254</v>
      </c>
      <c r="CB259" s="228">
        <f t="shared" si="10"/>
        <v>0.96112151767408904</v>
      </c>
      <c r="CC259" s="218"/>
      <c r="CD259" s="229" t="s">
        <v>14023</v>
      </c>
      <c r="CE259" s="230" t="s">
        <v>14026</v>
      </c>
      <c r="CF259" s="231" t="str">
        <f t="shared" si="11"/>
        <v>Co</v>
      </c>
      <c r="CI259"/>
      <c r="CJ259"/>
    </row>
    <row r="260" spans="28:88" ht="15" x14ac:dyDescent="0.25">
      <c r="AB260" s="217" t="s">
        <v>266</v>
      </c>
      <c r="AC260" s="218" t="s">
        <v>575</v>
      </c>
      <c r="AD260" s="218" t="s">
        <v>266</v>
      </c>
      <c r="AE260" s="218" t="s">
        <v>575</v>
      </c>
      <c r="AF260" s="218" t="s">
        <v>14119</v>
      </c>
      <c r="AG260" s="218" t="s">
        <v>14120</v>
      </c>
      <c r="AH260" s="219" t="s">
        <v>1211</v>
      </c>
      <c r="AI260" s="220" t="s">
        <v>13421</v>
      </c>
      <c r="AJ260" s="220" t="s">
        <v>13422</v>
      </c>
      <c r="AK260" s="219" t="s">
        <v>13417</v>
      </c>
      <c r="AL260" s="221" t="s">
        <v>12904</v>
      </c>
      <c r="AM260" s="222" t="s">
        <v>13338</v>
      </c>
      <c r="AN260" s="41">
        <v>85.084749562799871</v>
      </c>
      <c r="AO260" s="41">
        <v>71.2</v>
      </c>
      <c r="AP260" s="41">
        <v>8.1</v>
      </c>
      <c r="AQ260" s="41">
        <v>0</v>
      </c>
      <c r="AR260" s="41">
        <f>INDEX(lad_payment_mff[Non-specialised payment MFF],MATCH(AB260,lad_payment_mff[LAD21],0))</f>
        <v>1.1085022712189161</v>
      </c>
      <c r="AS260" s="41">
        <f>INDEX(lad_payment_mff[Specialised payment MFF],MATCH(AB260,lad_payment_mff[LAD21],0))</f>
        <v>1.1250816024924295</v>
      </c>
      <c r="AT260" s="41">
        <v>1.009879276774436</v>
      </c>
      <c r="AU260" s="185"/>
      <c r="AV260" s="185"/>
      <c r="AW260" s="185"/>
      <c r="AX260" s="185"/>
      <c r="AY260" s="187"/>
      <c r="BB260" s="223"/>
      <c r="BC260" s="223"/>
      <c r="BD260" s="223"/>
      <c r="BE260" s="224"/>
      <c r="BF260" s="225"/>
      <c r="BG260" s="225"/>
      <c r="BH260" s="225"/>
      <c r="BI260" s="226"/>
      <c r="BJ260" s="187"/>
      <c r="BK260" s="187"/>
      <c r="BL260" s="227"/>
      <c r="BZ260" s="228">
        <f t="shared" si="9"/>
        <v>1.009879276774436</v>
      </c>
      <c r="CA260" s="218">
        <v>255</v>
      </c>
      <c r="CB260" s="228">
        <f t="shared" si="10"/>
        <v>0.96112151767408904</v>
      </c>
      <c r="CC260" s="218"/>
      <c r="CD260" s="229" t="s">
        <v>13262</v>
      </c>
      <c r="CE260" s="230" t="s">
        <v>14032</v>
      </c>
      <c r="CF260" s="231" t="str">
        <f t="shared" si="11"/>
        <v>Xm</v>
      </c>
      <c r="CI260"/>
      <c r="CJ260"/>
    </row>
    <row r="261" spans="28:88" ht="15" x14ac:dyDescent="0.25">
      <c r="AB261" s="217" t="s">
        <v>173</v>
      </c>
      <c r="AC261" s="218" t="s">
        <v>482</v>
      </c>
      <c r="AD261" s="218" t="s">
        <v>173</v>
      </c>
      <c r="AE261" s="218" t="s">
        <v>482</v>
      </c>
      <c r="AF261" s="218" t="s">
        <v>173</v>
      </c>
      <c r="AG261" s="218" t="s">
        <v>482</v>
      </c>
      <c r="AH261" s="219" t="s">
        <v>968</v>
      </c>
      <c r="AI261" s="220" t="s">
        <v>13411</v>
      </c>
      <c r="AJ261" s="220" t="s">
        <v>14177</v>
      </c>
      <c r="AK261" s="219" t="s">
        <v>968</v>
      </c>
      <c r="AL261" s="221" t="s">
        <v>12902</v>
      </c>
      <c r="AM261" s="222" t="s">
        <v>12903</v>
      </c>
      <c r="AN261" s="41">
        <v>100</v>
      </c>
      <c r="AO261" s="41">
        <v>85.4</v>
      </c>
      <c r="AP261" s="41">
        <v>14</v>
      </c>
      <c r="AQ261" s="41">
        <v>0</v>
      </c>
      <c r="AR261" s="41">
        <f>INDEX(lad_payment_mff[Non-specialised payment MFF],MATCH(AB261,lad_payment_mff[LAD21],0))</f>
        <v>1.143865509439556</v>
      </c>
      <c r="AS261" s="41">
        <f>INDEX(lad_payment_mff[Specialised payment MFF],MATCH(AB261,lad_payment_mff[LAD21],0))</f>
        <v>1.1549797601222296</v>
      </c>
      <c r="AT261" s="41">
        <v>1.0822307917820893</v>
      </c>
      <c r="AU261" s="185"/>
      <c r="AV261" s="185"/>
      <c r="AW261" s="185"/>
      <c r="AX261" s="185"/>
      <c r="AY261" s="187"/>
      <c r="BB261" s="223"/>
      <c r="BC261" s="223"/>
      <c r="BD261" s="223"/>
      <c r="BE261" s="224"/>
      <c r="BF261" s="225"/>
      <c r="BG261" s="225"/>
      <c r="BH261" s="225"/>
      <c r="BI261" s="226"/>
      <c r="BJ261" s="187"/>
      <c r="BK261" s="187"/>
      <c r="BL261" s="227"/>
      <c r="BZ261" s="228">
        <f t="shared" si="9"/>
        <v>1.0822307917820893</v>
      </c>
      <c r="CA261" s="218">
        <v>256</v>
      </c>
      <c r="CB261" s="228">
        <f t="shared" si="10"/>
        <v>0.96112151767408904</v>
      </c>
      <c r="CC261" s="218"/>
      <c r="CD261" s="229" t="s">
        <v>14066</v>
      </c>
      <c r="CE261" s="230" t="s">
        <v>14015</v>
      </c>
      <c r="CF261" s="231" t="str">
        <f t="shared" si="11"/>
        <v>Wp</v>
      </c>
      <c r="CI261"/>
      <c r="CJ261"/>
    </row>
    <row r="262" spans="28:88" ht="15" x14ac:dyDescent="0.25">
      <c r="AB262" s="217" t="s">
        <v>343</v>
      </c>
      <c r="AC262" s="218" t="s">
        <v>652</v>
      </c>
      <c r="AD262" s="218" t="s">
        <v>343</v>
      </c>
      <c r="AE262" s="218" t="s">
        <v>652</v>
      </c>
      <c r="AF262" s="218" t="s">
        <v>14034</v>
      </c>
      <c r="AG262" s="218" t="s">
        <v>14035</v>
      </c>
      <c r="AH262" s="219" t="s">
        <v>1130</v>
      </c>
      <c r="AI262" s="220" t="s">
        <v>13416</v>
      </c>
      <c r="AJ262" s="220" t="s">
        <v>14182</v>
      </c>
      <c r="AK262" s="219" t="s">
        <v>1130</v>
      </c>
      <c r="AL262" s="221" t="s">
        <v>12904</v>
      </c>
      <c r="AM262" s="222" t="s">
        <v>13338</v>
      </c>
      <c r="AN262" s="41">
        <v>100</v>
      </c>
      <c r="AO262" s="41">
        <v>108</v>
      </c>
      <c r="AP262" s="41">
        <v>27.1</v>
      </c>
      <c r="AQ262" s="41">
        <v>0</v>
      </c>
      <c r="AR262" s="41">
        <f>INDEX(lad_payment_mff[Non-specialised payment MFF],MATCH(AB262,lad_payment_mff[LAD21],0))</f>
        <v>1.0567004103453974</v>
      </c>
      <c r="AS262" s="41">
        <f>INDEX(lad_payment_mff[Specialised payment MFF],MATCH(AB262,lad_payment_mff[LAD21],0))</f>
        <v>1.1163778327002816</v>
      </c>
      <c r="AT262" s="41">
        <v>1.002749988305689</v>
      </c>
      <c r="AU262" s="185"/>
      <c r="AV262" s="185"/>
      <c r="AW262" s="185"/>
      <c r="AX262" s="185"/>
      <c r="AY262" s="187"/>
      <c r="BB262" s="223"/>
      <c r="BC262" s="223"/>
      <c r="BD262" s="223"/>
      <c r="BE262" s="224"/>
      <c r="BF262" s="225"/>
      <c r="BG262" s="225"/>
      <c r="BH262" s="225"/>
      <c r="BI262" s="226"/>
      <c r="BJ262" s="187"/>
      <c r="BK262" s="187"/>
      <c r="BL262" s="227"/>
      <c r="BZ262" s="228">
        <f t="shared" ref="BZ262:BZ314" si="12">INDEX($AB:$BY,MATCH($AB262,$AB:$AB,0),MATCH($B$4,$AB$4:$BY$4,0))</f>
        <v>1.002749988305689</v>
      </c>
      <c r="CA262" s="218">
        <v>257</v>
      </c>
      <c r="CB262" s="228">
        <f t="shared" ref="CB262:CB314" si="13">LARGE($BZ$6:$BZ$314,CA262)</f>
        <v>0.96100496181371553</v>
      </c>
      <c r="CC262" s="218"/>
      <c r="CD262" s="229" t="s">
        <v>14064</v>
      </c>
      <c r="CE262" s="230" t="s">
        <v>14078</v>
      </c>
      <c r="CF262" s="231" t="str">
        <f t="shared" ref="CF262:CF314" si="14">CD262&amp;CE262</f>
        <v>Tv</v>
      </c>
      <c r="CI262"/>
      <c r="CJ262"/>
    </row>
    <row r="263" spans="28:88" ht="15" x14ac:dyDescent="0.25">
      <c r="AB263" s="217" t="s">
        <v>450</v>
      </c>
      <c r="AC263" s="218" t="s">
        <v>759</v>
      </c>
      <c r="AD263" s="218" t="s">
        <v>450</v>
      </c>
      <c r="AE263" s="218" t="s">
        <v>759</v>
      </c>
      <c r="AF263" s="218" t="s">
        <v>450</v>
      </c>
      <c r="AG263" s="218" t="s">
        <v>759</v>
      </c>
      <c r="AH263" s="219" t="s">
        <v>1015</v>
      </c>
      <c r="AI263" s="220" t="s">
        <v>13420</v>
      </c>
      <c r="AJ263" s="220" t="s">
        <v>14186</v>
      </c>
      <c r="AK263" s="219" t="s">
        <v>1015</v>
      </c>
      <c r="AL263" s="221" t="s">
        <v>12906</v>
      </c>
      <c r="AM263" s="222" t="s">
        <v>13339</v>
      </c>
      <c r="AN263" s="41">
        <v>100</v>
      </c>
      <c r="AO263" s="41">
        <v>96</v>
      </c>
      <c r="AP263" s="41">
        <v>18.600000000000001</v>
      </c>
      <c r="AQ263" s="41">
        <v>0</v>
      </c>
      <c r="AR263" s="41">
        <f>INDEX(lad_payment_mff[Non-specialised payment MFF],MATCH(AB263,lad_payment_mff[LAD21],0))</f>
        <v>1.0596366667815602</v>
      </c>
      <c r="AS263" s="41">
        <f>INDEX(lad_payment_mff[Specialised payment MFF],MATCH(AB263,lad_payment_mff[LAD21],0))</f>
        <v>1.0754436641197409</v>
      </c>
      <c r="AT263" s="41">
        <v>0.98701175028969845</v>
      </c>
      <c r="AU263" s="185"/>
      <c r="AV263" s="185"/>
      <c r="AW263" s="185"/>
      <c r="AX263" s="185"/>
      <c r="AY263" s="187"/>
      <c r="BB263" s="223"/>
      <c r="BC263" s="223"/>
      <c r="BD263" s="223"/>
      <c r="BE263" s="224"/>
      <c r="BF263" s="225"/>
      <c r="BG263" s="225"/>
      <c r="BH263" s="225"/>
      <c r="BI263" s="226"/>
      <c r="BJ263" s="187"/>
      <c r="BK263" s="187"/>
      <c r="BL263" s="227"/>
      <c r="BZ263" s="228">
        <f t="shared" si="12"/>
        <v>0.98701175028969845</v>
      </c>
      <c r="CA263" s="218">
        <v>258</v>
      </c>
      <c r="CB263" s="228">
        <f t="shared" si="13"/>
        <v>0.96100496181371553</v>
      </c>
      <c r="CC263" s="218"/>
      <c r="CD263" s="229" t="s">
        <v>14043</v>
      </c>
      <c r="CE263" s="230" t="s">
        <v>14048</v>
      </c>
      <c r="CF263" s="231" t="str">
        <f t="shared" si="14"/>
        <v>Sj</v>
      </c>
      <c r="CI263"/>
      <c r="CJ263"/>
    </row>
    <row r="264" spans="28:88" ht="15" x14ac:dyDescent="0.25">
      <c r="AB264" s="217" t="s">
        <v>230</v>
      </c>
      <c r="AC264" s="218" t="s">
        <v>539</v>
      </c>
      <c r="AD264" s="218" t="s">
        <v>230</v>
      </c>
      <c r="AE264" s="218" t="s">
        <v>539</v>
      </c>
      <c r="AF264" s="218" t="s">
        <v>230</v>
      </c>
      <c r="AG264" s="218" t="s">
        <v>539</v>
      </c>
      <c r="AH264" s="219" t="s">
        <v>1031</v>
      </c>
      <c r="AI264" s="220" t="s">
        <v>13379</v>
      </c>
      <c r="AJ264" s="220" t="s">
        <v>14156</v>
      </c>
      <c r="AK264" s="219" t="s">
        <v>1031</v>
      </c>
      <c r="AL264" s="221" t="s">
        <v>12896</v>
      </c>
      <c r="AM264" s="222" t="s">
        <v>13341</v>
      </c>
      <c r="AN264" s="41">
        <v>100</v>
      </c>
      <c r="AO264" s="41">
        <v>126.9</v>
      </c>
      <c r="AP264" s="41">
        <v>31.4</v>
      </c>
      <c r="AQ264" s="41">
        <v>0</v>
      </c>
      <c r="AR264" s="41">
        <f>INDEX(lad_payment_mff[Non-specialised payment MFF],MATCH(AB264,lad_payment_mff[LAD21],0))</f>
        <v>1.0394157534529196</v>
      </c>
      <c r="AS264" s="41">
        <f>INDEX(lad_payment_mff[Specialised payment MFF],MATCH(AB264,lad_payment_mff[LAD21],0))</f>
        <v>1.0403943265013762</v>
      </c>
      <c r="AT264" s="41">
        <v>0.97757508056422171</v>
      </c>
      <c r="AU264" s="185"/>
      <c r="AV264" s="185"/>
      <c r="AW264" s="185"/>
      <c r="AX264" s="185"/>
      <c r="AY264" s="187"/>
      <c r="BB264" s="223"/>
      <c r="BC264" s="223"/>
      <c r="BD264" s="223"/>
      <c r="BE264" s="224"/>
      <c r="BF264" s="225"/>
      <c r="BG264" s="225"/>
      <c r="BH264" s="225"/>
      <c r="BI264" s="226"/>
      <c r="BJ264" s="187"/>
      <c r="BK264" s="187"/>
      <c r="BL264" s="227"/>
      <c r="BZ264" s="228">
        <f t="shared" si="12"/>
        <v>0.97757508056422171</v>
      </c>
      <c r="CA264" s="218">
        <v>259</v>
      </c>
      <c r="CB264" s="228">
        <f t="shared" si="13"/>
        <v>0.96100496181371553</v>
      </c>
      <c r="CC264" s="218"/>
      <c r="CD264" s="229" t="s">
        <v>14046</v>
      </c>
      <c r="CE264" s="230" t="s">
        <v>14019</v>
      </c>
      <c r="CF264" s="231" t="str">
        <f t="shared" si="14"/>
        <v>Ik</v>
      </c>
      <c r="CI264"/>
      <c r="CJ264"/>
    </row>
    <row r="265" spans="28:88" ht="15" x14ac:dyDescent="0.25">
      <c r="AB265" s="217" t="s">
        <v>277</v>
      </c>
      <c r="AC265" s="218" t="s">
        <v>586</v>
      </c>
      <c r="AD265" s="218" t="s">
        <v>277</v>
      </c>
      <c r="AE265" s="218" t="s">
        <v>586</v>
      </c>
      <c r="AF265" s="218" t="s">
        <v>14091</v>
      </c>
      <c r="AG265" s="218" t="s">
        <v>14092</v>
      </c>
      <c r="AH265" s="219" t="s">
        <v>1065</v>
      </c>
      <c r="AI265" s="220" t="s">
        <v>13393</v>
      </c>
      <c r="AJ265" s="220" t="s">
        <v>14166</v>
      </c>
      <c r="AK265" s="219" t="s">
        <v>1065</v>
      </c>
      <c r="AL265" s="221" t="s">
        <v>12898</v>
      </c>
      <c r="AM265" s="222" t="s">
        <v>12899</v>
      </c>
      <c r="AN265" s="41">
        <v>100</v>
      </c>
      <c r="AO265" s="41">
        <v>101.2</v>
      </c>
      <c r="AP265" s="41">
        <v>21.1</v>
      </c>
      <c r="AQ265" s="41">
        <v>0</v>
      </c>
      <c r="AR265" s="41">
        <f>INDEX(lad_payment_mff[Non-specialised payment MFF],MATCH(AB265,lad_payment_mff[LAD21],0))</f>
        <v>1.0413341068882376</v>
      </c>
      <c r="AS265" s="41">
        <f>INDEX(lad_payment_mff[Specialised payment MFF],MATCH(AB265,lad_payment_mff[LAD21],0))</f>
        <v>1.0429355374907676</v>
      </c>
      <c r="AT265" s="41">
        <v>0.96627686901100041</v>
      </c>
      <c r="AU265" s="185"/>
      <c r="AV265" s="185"/>
      <c r="AW265" s="185"/>
      <c r="AX265" s="185"/>
      <c r="AY265" s="187"/>
      <c r="BB265" s="223"/>
      <c r="BC265" s="223"/>
      <c r="BD265" s="223"/>
      <c r="BE265" s="224"/>
      <c r="BF265" s="225"/>
      <c r="BG265" s="225"/>
      <c r="BH265" s="225"/>
      <c r="BI265" s="226"/>
      <c r="BJ265" s="187"/>
      <c r="BK265" s="187"/>
      <c r="BL265" s="227"/>
      <c r="BZ265" s="228">
        <f t="shared" si="12"/>
        <v>0.96627686901100041</v>
      </c>
      <c r="CA265" s="218">
        <v>260</v>
      </c>
      <c r="CB265" s="228">
        <f t="shared" si="13"/>
        <v>0.96100496181371553</v>
      </c>
      <c r="CC265" s="218"/>
      <c r="CD265" s="229" t="s">
        <v>14057</v>
      </c>
      <c r="CE265" s="230" t="s">
        <v>14019</v>
      </c>
      <c r="CF265" s="231" t="str">
        <f t="shared" si="14"/>
        <v>Ok</v>
      </c>
      <c r="CI265"/>
      <c r="CJ265"/>
    </row>
    <row r="266" spans="28:88" ht="15" x14ac:dyDescent="0.25">
      <c r="AB266" s="217" t="s">
        <v>265</v>
      </c>
      <c r="AC266" s="218" t="s">
        <v>574</v>
      </c>
      <c r="AD266" s="218" t="s">
        <v>265</v>
      </c>
      <c r="AE266" s="218" t="s">
        <v>574</v>
      </c>
      <c r="AF266" s="218" t="s">
        <v>14119</v>
      </c>
      <c r="AG266" s="218" t="s">
        <v>14120</v>
      </c>
      <c r="AH266" s="219" t="s">
        <v>3998</v>
      </c>
      <c r="AI266" s="220" t="s">
        <v>13428</v>
      </c>
      <c r="AJ266" s="220" t="s">
        <v>13429</v>
      </c>
      <c r="AK266" s="219" t="s">
        <v>13417</v>
      </c>
      <c r="AL266" s="221" t="s">
        <v>12904</v>
      </c>
      <c r="AM266" s="222" t="s">
        <v>13338</v>
      </c>
      <c r="AN266" s="41">
        <v>100</v>
      </c>
      <c r="AO266" s="41">
        <v>79.599999999999994</v>
      </c>
      <c r="AP266" s="41">
        <v>11.9</v>
      </c>
      <c r="AQ266" s="41">
        <v>0</v>
      </c>
      <c r="AR266" s="41">
        <f>INDEX(lad_payment_mff[Non-specialised payment MFF],MATCH(AB266,lad_payment_mff[LAD21],0))</f>
        <v>1.1087544476757969</v>
      </c>
      <c r="AS266" s="41">
        <f>INDEX(lad_payment_mff[Specialised payment MFF],MATCH(AB266,lad_payment_mff[LAD21],0))</f>
        <v>1.1333508146191367</v>
      </c>
      <c r="AT266" s="41">
        <v>1.009879276774436</v>
      </c>
      <c r="AU266" s="185"/>
      <c r="AV266" s="185"/>
      <c r="AW266" s="185"/>
      <c r="AX266" s="185"/>
      <c r="AY266" s="187"/>
      <c r="BB266" s="223"/>
      <c r="BC266" s="223"/>
      <c r="BD266" s="223"/>
      <c r="BE266" s="224"/>
      <c r="BF266" s="225"/>
      <c r="BG266" s="225"/>
      <c r="BH266" s="225"/>
      <c r="BI266" s="226"/>
      <c r="BJ266" s="187"/>
      <c r="BK266" s="187"/>
      <c r="BL266" s="227"/>
      <c r="BZ266" s="228">
        <f t="shared" si="12"/>
        <v>1.009879276774436</v>
      </c>
      <c r="CA266" s="218">
        <v>261</v>
      </c>
      <c r="CB266" s="228">
        <f t="shared" si="13"/>
        <v>0.96100496181371553</v>
      </c>
      <c r="CC266" s="218"/>
      <c r="CD266" s="229" t="s">
        <v>14066</v>
      </c>
      <c r="CE266" s="230" t="s">
        <v>14058</v>
      </c>
      <c r="CF266" s="231" t="str">
        <f t="shared" si="14"/>
        <v>Ws</v>
      </c>
      <c r="CI266"/>
      <c r="CJ266"/>
    </row>
    <row r="267" spans="28:88" ht="15" x14ac:dyDescent="0.25">
      <c r="AB267" s="217" t="s">
        <v>394</v>
      </c>
      <c r="AC267" s="218" t="s">
        <v>703</v>
      </c>
      <c r="AD267" s="218" t="s">
        <v>394</v>
      </c>
      <c r="AE267" s="218" t="s">
        <v>703</v>
      </c>
      <c r="AF267" s="218" t="s">
        <v>14101</v>
      </c>
      <c r="AG267" s="218" t="s">
        <v>13427</v>
      </c>
      <c r="AH267" s="219" t="s">
        <v>1013</v>
      </c>
      <c r="AI267" s="220" t="s">
        <v>13426</v>
      </c>
      <c r="AJ267" s="220" t="s">
        <v>13427</v>
      </c>
      <c r="AK267" s="219" t="s">
        <v>1013</v>
      </c>
      <c r="AL267" s="221" t="s">
        <v>12906</v>
      </c>
      <c r="AM267" s="222" t="s">
        <v>13339</v>
      </c>
      <c r="AN267" s="41">
        <v>100</v>
      </c>
      <c r="AO267" s="41">
        <v>82.4</v>
      </c>
      <c r="AP267" s="41">
        <v>15.9</v>
      </c>
      <c r="AQ267" s="41">
        <v>0</v>
      </c>
      <c r="AR267" s="41">
        <f>INDEX(lad_payment_mff[Non-specialised payment MFF],MATCH(AB267,lad_payment_mff[LAD21],0))</f>
        <v>1.0082022577418497</v>
      </c>
      <c r="AS267" s="41">
        <f>INDEX(lad_payment_mff[Specialised payment MFF],MATCH(AB267,lad_payment_mff[LAD21],0))</f>
        <v>1.0170516094291222</v>
      </c>
      <c r="AT267" s="41">
        <v>0.95063238512158976</v>
      </c>
      <c r="AU267" s="185"/>
      <c r="AV267" s="185"/>
      <c r="AW267" s="185"/>
      <c r="AX267" s="185"/>
      <c r="AY267" s="187"/>
      <c r="BB267" s="223"/>
      <c r="BC267" s="223"/>
      <c r="BD267" s="223"/>
      <c r="BE267" s="224"/>
      <c r="BF267" s="225"/>
      <c r="BG267" s="225"/>
      <c r="BH267" s="225"/>
      <c r="BI267" s="226"/>
      <c r="BJ267" s="187"/>
      <c r="BK267" s="187"/>
      <c r="BL267" s="227"/>
      <c r="BZ267" s="228">
        <f t="shared" si="12"/>
        <v>0.95063238512158976</v>
      </c>
      <c r="CA267" s="218">
        <v>262</v>
      </c>
      <c r="CB267" s="228">
        <f t="shared" si="13"/>
        <v>0.96100496181371553</v>
      </c>
      <c r="CC267" s="218"/>
      <c r="CD267" s="229" t="s">
        <v>14066</v>
      </c>
      <c r="CE267" s="230" t="s">
        <v>14065</v>
      </c>
      <c r="CF267" s="231" t="str">
        <f t="shared" si="14"/>
        <v>Wf</v>
      </c>
      <c r="CI267"/>
      <c r="CJ267"/>
    </row>
    <row r="268" spans="28:88" ht="15" x14ac:dyDescent="0.25">
      <c r="AB268" s="217" t="s">
        <v>458</v>
      </c>
      <c r="AC268" s="218" t="s">
        <v>767</v>
      </c>
      <c r="AD268" s="218" t="s">
        <v>458</v>
      </c>
      <c r="AE268" s="218" t="s">
        <v>767</v>
      </c>
      <c r="AF268" s="218" t="s">
        <v>458</v>
      </c>
      <c r="AG268" s="218" t="s">
        <v>767</v>
      </c>
      <c r="AH268" s="219" t="s">
        <v>1131</v>
      </c>
      <c r="AI268" s="220" t="s">
        <v>13392</v>
      </c>
      <c r="AJ268" s="220" t="s">
        <v>14165</v>
      </c>
      <c r="AK268" s="219" t="s">
        <v>1131</v>
      </c>
      <c r="AL268" s="221" t="s">
        <v>12898</v>
      </c>
      <c r="AM268" s="222" t="s">
        <v>12899</v>
      </c>
      <c r="AN268" s="41">
        <v>100</v>
      </c>
      <c r="AO268" s="41">
        <v>113.9</v>
      </c>
      <c r="AP268" s="41">
        <v>25</v>
      </c>
      <c r="AQ268" s="41">
        <v>0</v>
      </c>
      <c r="AR268" s="41">
        <f>INDEX(lad_payment_mff[Non-specialised payment MFF],MATCH(AB268,lad_payment_mff[LAD21],0))</f>
        <v>1.0207207782745222</v>
      </c>
      <c r="AS268" s="41">
        <f>INDEX(lad_payment_mff[Specialised payment MFF],MATCH(AB268,lad_payment_mff[LAD21],0))</f>
        <v>1.0307279059607035</v>
      </c>
      <c r="AT268" s="41">
        <v>0.960831605137765</v>
      </c>
      <c r="AU268" s="185"/>
      <c r="AV268" s="185"/>
      <c r="AW268" s="185"/>
      <c r="AX268" s="185"/>
      <c r="AY268" s="187"/>
      <c r="BB268" s="223"/>
      <c r="BC268" s="223"/>
      <c r="BD268" s="223"/>
      <c r="BE268" s="224"/>
      <c r="BF268" s="225"/>
      <c r="BG268" s="225"/>
      <c r="BH268" s="225"/>
      <c r="BI268" s="226"/>
      <c r="BJ268" s="187"/>
      <c r="BK268" s="187"/>
      <c r="BL268" s="227"/>
      <c r="BZ268" s="228">
        <f t="shared" si="12"/>
        <v>0.960831605137765</v>
      </c>
      <c r="CA268" s="218">
        <v>263</v>
      </c>
      <c r="CB268" s="228">
        <f t="shared" si="13"/>
        <v>0.96100496181371553</v>
      </c>
      <c r="CC268" s="218"/>
      <c r="CD268" s="229" t="s">
        <v>14054</v>
      </c>
      <c r="CE268" s="230" t="s">
        <v>14063</v>
      </c>
      <c r="CF268" s="231" t="str">
        <f t="shared" si="14"/>
        <v>Mh</v>
      </c>
      <c r="CI268"/>
      <c r="CJ268"/>
    </row>
    <row r="269" spans="28:88" ht="15" x14ac:dyDescent="0.25">
      <c r="AB269" s="217" t="s">
        <v>376</v>
      </c>
      <c r="AC269" s="218" t="s">
        <v>685</v>
      </c>
      <c r="AD269" s="218" t="s">
        <v>376</v>
      </c>
      <c r="AE269" s="218" t="s">
        <v>685</v>
      </c>
      <c r="AF269" s="218" t="s">
        <v>14049</v>
      </c>
      <c r="AG269" s="218" t="s">
        <v>13400</v>
      </c>
      <c r="AH269" s="219" t="s">
        <v>950</v>
      </c>
      <c r="AI269" s="220" t="s">
        <v>13408</v>
      </c>
      <c r="AJ269" s="220" t="s">
        <v>14176</v>
      </c>
      <c r="AK269" s="219" t="s">
        <v>13398</v>
      </c>
      <c r="AL269" s="221" t="s">
        <v>12900</v>
      </c>
      <c r="AM269" s="222" t="s">
        <v>13340</v>
      </c>
      <c r="AN269" s="41">
        <v>100</v>
      </c>
      <c r="AO269" s="41">
        <v>116.5</v>
      </c>
      <c r="AP269" s="41">
        <v>30.5</v>
      </c>
      <c r="AQ269" s="41">
        <v>0</v>
      </c>
      <c r="AR269" s="41">
        <f>INDEX(lad_payment_mff[Non-specialised payment MFF],MATCH(AB269,lad_payment_mff[LAD21],0))</f>
        <v>1.0380859644617524</v>
      </c>
      <c r="AS269" s="41">
        <f>INDEX(lad_payment_mff[Specialised payment MFF],MATCH(AB269,lad_payment_mff[LAD21],0))</f>
        <v>1.1405761484500947</v>
      </c>
      <c r="AT269" s="41">
        <v>1.0064786430472803</v>
      </c>
      <c r="AU269" s="185"/>
      <c r="AV269" s="185"/>
      <c r="AW269" s="185"/>
      <c r="AX269" s="185"/>
      <c r="AY269" s="187"/>
      <c r="BB269" s="223"/>
      <c r="BC269" s="223"/>
      <c r="BD269" s="223"/>
      <c r="BE269" s="224"/>
      <c r="BF269" s="225"/>
      <c r="BG269" s="225"/>
      <c r="BH269" s="225"/>
      <c r="BI269" s="226"/>
      <c r="BJ269" s="187"/>
      <c r="BK269" s="187"/>
      <c r="BL269" s="227"/>
      <c r="BZ269" s="228">
        <f t="shared" si="12"/>
        <v>1.0064786430472803</v>
      </c>
      <c r="CA269" s="218">
        <v>264</v>
      </c>
      <c r="CB269" s="228">
        <f t="shared" si="13"/>
        <v>0.96100496181371553</v>
      </c>
      <c r="CC269" s="218"/>
      <c r="CD269" s="229" t="s">
        <v>14040</v>
      </c>
      <c r="CE269" s="230" t="s">
        <v>14036</v>
      </c>
      <c r="CF269" s="231" t="str">
        <f t="shared" si="14"/>
        <v>Pu</v>
      </c>
      <c r="CI269"/>
      <c r="CJ269"/>
    </row>
    <row r="270" spans="28:88" ht="15" x14ac:dyDescent="0.25">
      <c r="AB270" s="217" t="s">
        <v>359</v>
      </c>
      <c r="AC270" s="218" t="s">
        <v>668</v>
      </c>
      <c r="AD270" s="218" t="s">
        <v>359</v>
      </c>
      <c r="AE270" s="218" t="s">
        <v>668</v>
      </c>
      <c r="AF270" s="218" t="s">
        <v>14051</v>
      </c>
      <c r="AG270" s="218" t="s">
        <v>14052</v>
      </c>
      <c r="AH270" s="219" t="s">
        <v>939</v>
      </c>
      <c r="AI270" s="220" t="s">
        <v>13424</v>
      </c>
      <c r="AJ270" s="220" t="s">
        <v>14180</v>
      </c>
      <c r="AK270" s="219" t="s">
        <v>939</v>
      </c>
      <c r="AL270" s="221" t="s">
        <v>12904</v>
      </c>
      <c r="AM270" s="222" t="s">
        <v>13338</v>
      </c>
      <c r="AN270" s="41">
        <v>100</v>
      </c>
      <c r="AO270" s="41">
        <v>80.2</v>
      </c>
      <c r="AP270" s="41">
        <v>11.9</v>
      </c>
      <c r="AQ270" s="41">
        <v>0</v>
      </c>
      <c r="AR270" s="41">
        <f>INDEX(lad_payment_mff[Non-specialised payment MFF],MATCH(AB270,lad_payment_mff[LAD21],0))</f>
        <v>1.0675636234841794</v>
      </c>
      <c r="AS270" s="41">
        <f>INDEX(lad_payment_mff[Specialised payment MFF],MATCH(AB270,lad_payment_mff[LAD21],0))</f>
        <v>1.0692901846648148</v>
      </c>
      <c r="AT270" s="41">
        <v>0.99855734254881034</v>
      </c>
      <c r="AU270" s="185"/>
      <c r="AV270" s="185"/>
      <c r="AW270" s="185"/>
      <c r="AX270" s="185"/>
      <c r="AY270" s="187"/>
      <c r="BB270" s="223"/>
      <c r="BC270" s="223"/>
      <c r="BD270" s="223"/>
      <c r="BE270" s="224"/>
      <c r="BF270" s="225"/>
      <c r="BG270" s="225"/>
      <c r="BH270" s="225"/>
      <c r="BI270" s="226"/>
      <c r="BJ270" s="187"/>
      <c r="BK270" s="187"/>
      <c r="BL270" s="227"/>
      <c r="BZ270" s="228">
        <f t="shared" si="12"/>
        <v>0.99855734254881034</v>
      </c>
      <c r="CA270" s="218">
        <v>265</v>
      </c>
      <c r="CB270" s="228">
        <f t="shared" si="13"/>
        <v>0.96100496181371553</v>
      </c>
      <c r="CC270" s="218"/>
      <c r="CD270" s="229" t="s">
        <v>14053</v>
      </c>
      <c r="CE270" s="230" t="s">
        <v>14048</v>
      </c>
      <c r="CF270" s="231" t="str">
        <f t="shared" si="14"/>
        <v>Vj</v>
      </c>
      <c r="CI270"/>
      <c r="CJ270"/>
    </row>
    <row r="271" spans="28:88" ht="15" x14ac:dyDescent="0.25">
      <c r="AB271" s="217" t="s">
        <v>369</v>
      </c>
      <c r="AC271" s="218" t="s">
        <v>678</v>
      </c>
      <c r="AD271" s="218" t="s">
        <v>369</v>
      </c>
      <c r="AE271" s="218" t="s">
        <v>678</v>
      </c>
      <c r="AF271" s="218" t="s">
        <v>14094</v>
      </c>
      <c r="AG271" s="218" t="s">
        <v>13434</v>
      </c>
      <c r="AH271" s="219" t="s">
        <v>994</v>
      </c>
      <c r="AI271" s="220" t="s">
        <v>13433</v>
      </c>
      <c r="AJ271" s="220" t="s">
        <v>13434</v>
      </c>
      <c r="AK271" s="219" t="s">
        <v>994</v>
      </c>
      <c r="AL271" s="221" t="s">
        <v>12906</v>
      </c>
      <c r="AM271" s="222" t="s">
        <v>13339</v>
      </c>
      <c r="AN271" s="41">
        <v>100</v>
      </c>
      <c r="AO271" s="41">
        <v>83.1</v>
      </c>
      <c r="AP271" s="41">
        <v>12.1</v>
      </c>
      <c r="AQ271" s="41">
        <v>0</v>
      </c>
      <c r="AR271" s="41">
        <f>INDEX(lad_payment_mff[Non-specialised payment MFF],MATCH(AB271,lad_payment_mff[LAD21],0))</f>
        <v>1.0416187425633541</v>
      </c>
      <c r="AS271" s="41">
        <f>INDEX(lad_payment_mff[Specialised payment MFF],MATCH(AB271,lad_payment_mff[LAD21],0))</f>
        <v>1.0538205024601892</v>
      </c>
      <c r="AT271" s="41">
        <v>0.98107947738171941</v>
      </c>
      <c r="AU271" s="185"/>
      <c r="AV271" s="185"/>
      <c r="AW271" s="185"/>
      <c r="AX271" s="185"/>
      <c r="AY271" s="187"/>
      <c r="BB271" s="223"/>
      <c r="BC271" s="223"/>
      <c r="BD271" s="223"/>
      <c r="BE271" s="224"/>
      <c r="BF271" s="225"/>
      <c r="BG271" s="225"/>
      <c r="BH271" s="225"/>
      <c r="BI271" s="226"/>
      <c r="BJ271" s="187"/>
      <c r="BK271" s="187"/>
      <c r="BL271" s="227"/>
      <c r="BZ271" s="228">
        <f t="shared" si="12"/>
        <v>0.98107947738171941</v>
      </c>
      <c r="CA271" s="218">
        <v>266</v>
      </c>
      <c r="CB271" s="228">
        <f t="shared" si="13"/>
        <v>0.96100496181371553</v>
      </c>
      <c r="CC271" s="218"/>
      <c r="CD271" s="229" t="s">
        <v>14045</v>
      </c>
      <c r="CE271" s="230" t="s">
        <v>14069</v>
      </c>
      <c r="CF271" s="231" t="str">
        <f t="shared" si="14"/>
        <v>Ri</v>
      </c>
      <c r="CI271"/>
      <c r="CJ271"/>
    </row>
    <row r="272" spans="28:88" ht="15" x14ac:dyDescent="0.25">
      <c r="AB272" s="217" t="s">
        <v>342</v>
      </c>
      <c r="AC272" s="218" t="s">
        <v>651</v>
      </c>
      <c r="AD272" s="218" t="s">
        <v>342</v>
      </c>
      <c r="AE272" s="218" t="s">
        <v>651</v>
      </c>
      <c r="AF272" s="218" t="s">
        <v>14034</v>
      </c>
      <c r="AG272" s="218" t="s">
        <v>14035</v>
      </c>
      <c r="AH272" s="219" t="s">
        <v>1130</v>
      </c>
      <c r="AI272" s="220" t="s">
        <v>13416</v>
      </c>
      <c r="AJ272" s="220" t="s">
        <v>14182</v>
      </c>
      <c r="AK272" s="219" t="s">
        <v>1130</v>
      </c>
      <c r="AL272" s="221" t="s">
        <v>12904</v>
      </c>
      <c r="AM272" s="222" t="s">
        <v>13338</v>
      </c>
      <c r="AN272" s="41">
        <v>100</v>
      </c>
      <c r="AO272" s="41">
        <v>116.7</v>
      </c>
      <c r="AP272" s="41">
        <v>31.3</v>
      </c>
      <c r="AQ272" s="41">
        <v>0</v>
      </c>
      <c r="AR272" s="41">
        <f>INDEX(lad_payment_mff[Non-specialised payment MFF],MATCH(AB272,lad_payment_mff[LAD21],0))</f>
        <v>1.0413360504740288</v>
      </c>
      <c r="AS272" s="41">
        <f>INDEX(lad_payment_mff[Specialised payment MFF],MATCH(AB272,lad_payment_mff[LAD21],0))</f>
        <v>1.0966305828296103</v>
      </c>
      <c r="AT272" s="41">
        <v>1.002749988305689</v>
      </c>
      <c r="AU272" s="185"/>
      <c r="AV272" s="185"/>
      <c r="AW272" s="185"/>
      <c r="AX272" s="185"/>
      <c r="AY272" s="187"/>
      <c r="BB272" s="223"/>
      <c r="BC272" s="223"/>
      <c r="BD272" s="223"/>
      <c r="BE272" s="224"/>
      <c r="BF272" s="225"/>
      <c r="BG272" s="225"/>
      <c r="BH272" s="225"/>
      <c r="BI272" s="226"/>
      <c r="BJ272" s="187"/>
      <c r="BK272" s="187"/>
      <c r="BL272" s="227"/>
      <c r="BZ272" s="228">
        <f t="shared" si="12"/>
        <v>1.002749988305689</v>
      </c>
      <c r="CA272" s="218">
        <v>267</v>
      </c>
      <c r="CB272" s="228">
        <f t="shared" si="13"/>
        <v>0.96100496181371553</v>
      </c>
      <c r="CC272" s="218"/>
      <c r="CD272" s="229" t="s">
        <v>14043</v>
      </c>
      <c r="CE272" s="230" t="s">
        <v>14078</v>
      </c>
      <c r="CF272" s="231" t="str">
        <f t="shared" si="14"/>
        <v>Sv</v>
      </c>
      <c r="CI272"/>
      <c r="CJ272"/>
    </row>
    <row r="273" spans="28:88" ht="15" x14ac:dyDescent="0.25">
      <c r="AB273" s="217" t="s">
        <v>353</v>
      </c>
      <c r="AC273" s="218" t="s">
        <v>662</v>
      </c>
      <c r="AD273" s="218" t="s">
        <v>353</v>
      </c>
      <c r="AE273" s="218" t="s">
        <v>662</v>
      </c>
      <c r="AF273" s="218" t="s">
        <v>14085</v>
      </c>
      <c r="AG273" s="218" t="s">
        <v>14086</v>
      </c>
      <c r="AH273" s="219" t="s">
        <v>937</v>
      </c>
      <c r="AI273" s="220" t="s">
        <v>13401</v>
      </c>
      <c r="AJ273" s="220" t="s">
        <v>14170</v>
      </c>
      <c r="AK273" s="219" t="s">
        <v>13395</v>
      </c>
      <c r="AL273" s="221" t="s">
        <v>12900</v>
      </c>
      <c r="AM273" s="222" t="s">
        <v>13340</v>
      </c>
      <c r="AN273" s="41">
        <v>100</v>
      </c>
      <c r="AO273" s="41">
        <v>80.900000000000006</v>
      </c>
      <c r="AP273" s="41">
        <v>9.9</v>
      </c>
      <c r="AQ273" s="41">
        <v>0</v>
      </c>
      <c r="AR273" s="41">
        <f>INDEX(lad_payment_mff[Non-specialised payment MFF],MATCH(AB273,lad_payment_mff[LAD21],0))</f>
        <v>1.1153162404631802</v>
      </c>
      <c r="AS273" s="41">
        <f>INDEX(lad_payment_mff[Specialised payment MFF],MATCH(AB273,lad_payment_mff[LAD21],0))</f>
        <v>1.1523687559193383</v>
      </c>
      <c r="AT273" s="41">
        <v>1.0186896053225076</v>
      </c>
      <c r="AU273" s="185"/>
      <c r="AV273" s="185"/>
      <c r="AW273" s="185"/>
      <c r="AX273" s="185"/>
      <c r="AY273" s="187"/>
      <c r="BB273" s="223"/>
      <c r="BC273" s="223"/>
      <c r="BD273" s="223"/>
      <c r="BE273" s="224"/>
      <c r="BF273" s="225"/>
      <c r="BG273" s="225"/>
      <c r="BH273" s="225"/>
      <c r="BI273" s="226"/>
      <c r="BJ273" s="187"/>
      <c r="BK273" s="187"/>
      <c r="BL273" s="227"/>
      <c r="BZ273" s="228">
        <f t="shared" si="12"/>
        <v>1.0186896053225076</v>
      </c>
      <c r="CA273" s="218">
        <v>268</v>
      </c>
      <c r="CB273" s="228">
        <f t="shared" si="13"/>
        <v>0.96100496181371553</v>
      </c>
      <c r="CC273" s="218"/>
      <c r="CD273" s="229" t="s">
        <v>14040</v>
      </c>
      <c r="CE273" s="230" t="s">
        <v>14076</v>
      </c>
      <c r="CF273" s="231" t="str">
        <f t="shared" si="14"/>
        <v>Pn</v>
      </c>
      <c r="CI273"/>
      <c r="CJ273"/>
    </row>
    <row r="274" spans="28:88" ht="15" x14ac:dyDescent="0.25">
      <c r="AB274" s="217" t="s">
        <v>446</v>
      </c>
      <c r="AC274" s="218" t="s">
        <v>755</v>
      </c>
      <c r="AD274" s="218" t="s">
        <v>446</v>
      </c>
      <c r="AE274" s="218" t="s">
        <v>755</v>
      </c>
      <c r="AF274" s="218" t="s">
        <v>446</v>
      </c>
      <c r="AG274" s="218" t="s">
        <v>755</v>
      </c>
      <c r="AH274" s="219" t="s">
        <v>954</v>
      </c>
      <c r="AI274" s="220" t="s">
        <v>13404</v>
      </c>
      <c r="AJ274" s="220" t="s">
        <v>14172</v>
      </c>
      <c r="AK274" s="219" t="s">
        <v>13398</v>
      </c>
      <c r="AL274" s="221" t="s">
        <v>12900</v>
      </c>
      <c r="AM274" s="222" t="s">
        <v>13340</v>
      </c>
      <c r="AN274" s="41">
        <v>100</v>
      </c>
      <c r="AO274" s="41">
        <v>102.6</v>
      </c>
      <c r="AP274" s="41">
        <v>20.9</v>
      </c>
      <c r="AQ274" s="41">
        <v>0</v>
      </c>
      <c r="AR274" s="41">
        <f>INDEX(lad_payment_mff[Non-specialised payment MFF],MATCH(AB274,lad_payment_mff[LAD21],0))</f>
        <v>1.0735901746624739</v>
      </c>
      <c r="AS274" s="41">
        <f>INDEX(lad_payment_mff[Specialised payment MFF],MATCH(AB274,lad_payment_mff[LAD21],0))</f>
        <v>1.1523201766745816</v>
      </c>
      <c r="AT274" s="41">
        <v>1.0064786430472803</v>
      </c>
      <c r="AU274" s="185"/>
      <c r="AV274" s="185"/>
      <c r="AW274" s="185"/>
      <c r="AX274" s="185"/>
      <c r="AY274" s="187"/>
      <c r="BB274" s="223"/>
      <c r="BC274" s="223"/>
      <c r="BD274" s="223"/>
      <c r="BE274" s="224"/>
      <c r="BF274" s="225"/>
      <c r="BG274" s="225"/>
      <c r="BH274" s="225"/>
      <c r="BI274" s="226"/>
      <c r="BJ274" s="187"/>
      <c r="BK274" s="187"/>
      <c r="BL274" s="227"/>
      <c r="BZ274" s="228">
        <f t="shared" si="12"/>
        <v>1.0064786430472803</v>
      </c>
      <c r="CA274" s="218">
        <v>269</v>
      </c>
      <c r="CB274" s="228">
        <f t="shared" si="13"/>
        <v>0.96100496181371553</v>
      </c>
      <c r="CC274" s="218"/>
      <c r="CD274" s="229" t="s">
        <v>14043</v>
      </c>
      <c r="CE274" s="230" t="s">
        <v>14036</v>
      </c>
      <c r="CF274" s="231" t="str">
        <f t="shared" si="14"/>
        <v>Su</v>
      </c>
      <c r="CI274"/>
      <c r="CJ274"/>
    </row>
    <row r="275" spans="28:88" ht="15" x14ac:dyDescent="0.25">
      <c r="AB275" s="217" t="s">
        <v>341</v>
      </c>
      <c r="AC275" s="218" t="s">
        <v>650</v>
      </c>
      <c r="AD275" s="218" t="s">
        <v>341</v>
      </c>
      <c r="AE275" s="218" t="s">
        <v>650</v>
      </c>
      <c r="AF275" s="218" t="s">
        <v>14034</v>
      </c>
      <c r="AG275" s="218" t="s">
        <v>14035</v>
      </c>
      <c r="AH275" s="219" t="s">
        <v>1130</v>
      </c>
      <c r="AI275" s="220" t="s">
        <v>13416</v>
      </c>
      <c r="AJ275" s="220" t="s">
        <v>14182</v>
      </c>
      <c r="AK275" s="219" t="s">
        <v>1130</v>
      </c>
      <c r="AL275" s="221" t="s">
        <v>12904</v>
      </c>
      <c r="AM275" s="222" t="s">
        <v>13338</v>
      </c>
      <c r="AN275" s="41">
        <v>100</v>
      </c>
      <c r="AO275" s="41">
        <v>84.4</v>
      </c>
      <c r="AP275" s="41">
        <v>13.3</v>
      </c>
      <c r="AQ275" s="41">
        <v>0</v>
      </c>
      <c r="AR275" s="41">
        <f>INDEX(lad_payment_mff[Non-specialised payment MFF],MATCH(AB275,lad_payment_mff[LAD21],0))</f>
        <v>1.0617495186864483</v>
      </c>
      <c r="AS275" s="41">
        <f>INDEX(lad_payment_mff[Specialised payment MFF],MATCH(AB275,lad_payment_mff[LAD21],0))</f>
        <v>1.1112859980056446</v>
      </c>
      <c r="AT275" s="41">
        <v>1.002749988305689</v>
      </c>
      <c r="AU275" s="185"/>
      <c r="AV275" s="185"/>
      <c r="AW275" s="185"/>
      <c r="AX275" s="185"/>
      <c r="AY275" s="187"/>
      <c r="BB275" s="223"/>
      <c r="BC275" s="223"/>
      <c r="BD275" s="223"/>
      <c r="BE275" s="224"/>
      <c r="BF275" s="225"/>
      <c r="BG275" s="225"/>
      <c r="BH275" s="225"/>
      <c r="BI275" s="226"/>
      <c r="BJ275" s="187"/>
      <c r="BK275" s="187"/>
      <c r="BL275" s="227"/>
      <c r="BZ275" s="228">
        <f t="shared" si="12"/>
        <v>1.002749988305689</v>
      </c>
      <c r="CA275" s="218">
        <v>270</v>
      </c>
      <c r="CB275" s="228">
        <f t="shared" si="13"/>
        <v>0.96100496181371553</v>
      </c>
      <c r="CC275" s="218"/>
      <c r="CD275" s="229" t="s">
        <v>14053</v>
      </c>
      <c r="CE275" s="230" t="s">
        <v>14036</v>
      </c>
      <c r="CF275" s="231" t="str">
        <f t="shared" si="14"/>
        <v>Vu</v>
      </c>
      <c r="CI275"/>
      <c r="CJ275"/>
    </row>
    <row r="276" spans="28:88" ht="15" x14ac:dyDescent="0.25">
      <c r="AB276" s="217" t="s">
        <v>451</v>
      </c>
      <c r="AC276" s="218" t="s">
        <v>760</v>
      </c>
      <c r="AD276" s="218" t="s">
        <v>451</v>
      </c>
      <c r="AE276" s="218" t="s">
        <v>760</v>
      </c>
      <c r="AF276" s="218" t="s">
        <v>451</v>
      </c>
      <c r="AG276" s="218" t="s">
        <v>760</v>
      </c>
      <c r="AH276" s="219" t="s">
        <v>1013</v>
      </c>
      <c r="AI276" s="220" t="s">
        <v>13426</v>
      </c>
      <c r="AJ276" s="220" t="s">
        <v>13427</v>
      </c>
      <c r="AK276" s="219" t="s">
        <v>1013</v>
      </c>
      <c r="AL276" s="221" t="s">
        <v>12906</v>
      </c>
      <c r="AM276" s="222" t="s">
        <v>13339</v>
      </c>
      <c r="AN276" s="41">
        <v>100</v>
      </c>
      <c r="AO276" s="41">
        <v>107.7</v>
      </c>
      <c r="AP276" s="41">
        <v>28.1</v>
      </c>
      <c r="AQ276" s="41">
        <v>0</v>
      </c>
      <c r="AR276" s="41">
        <f>INDEX(lad_payment_mff[Non-specialised payment MFF],MATCH(AB276,lad_payment_mff[LAD21],0))</f>
        <v>1.0067202093258247</v>
      </c>
      <c r="AS276" s="41">
        <f>INDEX(lad_payment_mff[Specialised payment MFF],MATCH(AB276,lad_payment_mff[LAD21],0))</f>
        <v>1.0161237914740751</v>
      </c>
      <c r="AT276" s="41">
        <v>0.95063238512158976</v>
      </c>
      <c r="AU276" s="185"/>
      <c r="AV276" s="185"/>
      <c r="AW276" s="185"/>
      <c r="AX276" s="185"/>
      <c r="AY276" s="187"/>
      <c r="BB276" s="223"/>
      <c r="BC276" s="223"/>
      <c r="BD276" s="223"/>
      <c r="BE276" s="224"/>
      <c r="BF276" s="225"/>
      <c r="BG276" s="225"/>
      <c r="BH276" s="225"/>
      <c r="BI276" s="226"/>
      <c r="BJ276" s="187"/>
      <c r="BK276" s="187"/>
      <c r="BL276" s="227"/>
      <c r="BZ276" s="228">
        <f t="shared" si="12"/>
        <v>0.95063238512158976</v>
      </c>
      <c r="CA276" s="218">
        <v>271</v>
      </c>
      <c r="CB276" s="228">
        <f t="shared" si="13"/>
        <v>0.96100496181371553</v>
      </c>
      <c r="CC276" s="218"/>
      <c r="CD276" s="229" t="s">
        <v>13262</v>
      </c>
      <c r="CE276" s="230" t="s">
        <v>14065</v>
      </c>
      <c r="CF276" s="231" t="str">
        <f t="shared" si="14"/>
        <v>Xf</v>
      </c>
      <c r="CI276"/>
      <c r="CJ276"/>
    </row>
    <row r="277" spans="28:88" ht="15" x14ac:dyDescent="0.25">
      <c r="AB277" s="217" t="s">
        <v>393</v>
      </c>
      <c r="AC277" s="218" t="s">
        <v>702</v>
      </c>
      <c r="AD277" s="218" t="s">
        <v>393</v>
      </c>
      <c r="AE277" s="218" t="s">
        <v>702</v>
      </c>
      <c r="AF277" s="218" t="s">
        <v>14101</v>
      </c>
      <c r="AG277" s="218" t="s">
        <v>13427</v>
      </c>
      <c r="AH277" s="219" t="s">
        <v>1013</v>
      </c>
      <c r="AI277" s="220" t="s">
        <v>13426</v>
      </c>
      <c r="AJ277" s="220" t="s">
        <v>13427</v>
      </c>
      <c r="AK277" s="219" t="s">
        <v>1013</v>
      </c>
      <c r="AL277" s="221" t="s">
        <v>12906</v>
      </c>
      <c r="AM277" s="222" t="s">
        <v>13339</v>
      </c>
      <c r="AN277" s="41">
        <v>100</v>
      </c>
      <c r="AO277" s="41">
        <v>94</v>
      </c>
      <c r="AP277" s="41">
        <v>23.3</v>
      </c>
      <c r="AQ277" s="41">
        <v>0</v>
      </c>
      <c r="AR277" s="41">
        <f>INDEX(lad_payment_mff[Non-specialised payment MFF],MATCH(AB277,lad_payment_mff[LAD21],0))</f>
        <v>1.014997746379908</v>
      </c>
      <c r="AS277" s="41">
        <f>INDEX(lad_payment_mff[Specialised payment MFF],MATCH(AB277,lad_payment_mff[LAD21],0))</f>
        <v>1.0216892177540733</v>
      </c>
      <c r="AT277" s="41">
        <v>0.95063238512158976</v>
      </c>
      <c r="AU277" s="185"/>
      <c r="AV277" s="185"/>
      <c r="AW277" s="185"/>
      <c r="AX277" s="185"/>
      <c r="AY277" s="187"/>
      <c r="BB277" s="223"/>
      <c r="BC277" s="223"/>
      <c r="BD277" s="223"/>
      <c r="BE277" s="224"/>
      <c r="BF277" s="225"/>
      <c r="BG277" s="225"/>
      <c r="BH277" s="225"/>
      <c r="BI277" s="226"/>
      <c r="BJ277" s="187"/>
      <c r="BK277" s="187"/>
      <c r="BL277" s="227"/>
      <c r="BZ277" s="228">
        <f t="shared" si="12"/>
        <v>0.95063238512158976</v>
      </c>
      <c r="CA277" s="218">
        <v>272</v>
      </c>
      <c r="CB277" s="228">
        <f t="shared" si="13"/>
        <v>0.96100496181371553</v>
      </c>
      <c r="CC277" s="218"/>
      <c r="CD277" s="229" t="s">
        <v>14053</v>
      </c>
      <c r="CE277" s="230" t="s">
        <v>14065</v>
      </c>
      <c r="CF277" s="231" t="str">
        <f t="shared" si="14"/>
        <v>Vf</v>
      </c>
      <c r="CI277"/>
      <c r="CJ277"/>
    </row>
    <row r="278" spans="28:88" ht="15" x14ac:dyDescent="0.25">
      <c r="AB278" s="217" t="s">
        <v>172</v>
      </c>
      <c r="AC278" s="218" t="s">
        <v>481</v>
      </c>
      <c r="AD278" s="218" t="s">
        <v>172</v>
      </c>
      <c r="AE278" s="218" t="s">
        <v>481</v>
      </c>
      <c r="AF278" s="218" t="s">
        <v>172</v>
      </c>
      <c r="AG278" s="218" t="s">
        <v>481</v>
      </c>
      <c r="AH278" s="219" t="s">
        <v>947</v>
      </c>
      <c r="AI278" s="220" t="s">
        <v>13406</v>
      </c>
      <c r="AJ278" s="220" t="s">
        <v>14173</v>
      </c>
      <c r="AK278" s="219" t="s">
        <v>947</v>
      </c>
      <c r="AL278" s="221" t="s">
        <v>12902</v>
      </c>
      <c r="AM278" s="222" t="s">
        <v>12903</v>
      </c>
      <c r="AN278" s="41">
        <v>100</v>
      </c>
      <c r="AO278" s="41">
        <v>98.4</v>
      </c>
      <c r="AP278" s="41">
        <v>27.9</v>
      </c>
      <c r="AQ278" s="41">
        <v>0</v>
      </c>
      <c r="AR278" s="41">
        <f>INDEX(lad_payment_mff[Non-specialised payment MFF],MATCH(AB278,lad_payment_mff[LAD21],0))</f>
        <v>1.1580709354474634</v>
      </c>
      <c r="AS278" s="41">
        <f>INDEX(lad_payment_mff[Specialised payment MFF],MATCH(AB278,lad_payment_mff[LAD21],0))</f>
        <v>1.16365529816321</v>
      </c>
      <c r="AT278" s="41">
        <v>1.0858288808087446</v>
      </c>
      <c r="AU278" s="185"/>
      <c r="AV278" s="185"/>
      <c r="AW278" s="185"/>
      <c r="AX278" s="185"/>
      <c r="AY278" s="187"/>
      <c r="BB278" s="223"/>
      <c r="BC278" s="223"/>
      <c r="BD278" s="223"/>
      <c r="BE278" s="224"/>
      <c r="BF278" s="225"/>
      <c r="BG278" s="225"/>
      <c r="BH278" s="225"/>
      <c r="BI278" s="226"/>
      <c r="BJ278" s="187"/>
      <c r="BK278" s="187"/>
      <c r="BL278" s="227"/>
      <c r="BZ278" s="228">
        <f t="shared" si="12"/>
        <v>1.0858288808087446</v>
      </c>
      <c r="CA278" s="218">
        <v>273</v>
      </c>
      <c r="CB278" s="228">
        <f t="shared" si="13"/>
        <v>0.960831605137765</v>
      </c>
      <c r="CC278" s="218"/>
      <c r="CD278" s="229" t="s">
        <v>14064</v>
      </c>
      <c r="CE278" s="230" t="s">
        <v>14058</v>
      </c>
      <c r="CF278" s="231" t="str">
        <f t="shared" si="14"/>
        <v>Ts</v>
      </c>
      <c r="CI278"/>
      <c r="CJ278"/>
    </row>
    <row r="279" spans="28:88" ht="15" x14ac:dyDescent="0.25">
      <c r="AB279" s="217" t="s">
        <v>229</v>
      </c>
      <c r="AC279" s="218" t="s">
        <v>538</v>
      </c>
      <c r="AD279" s="218" t="s">
        <v>229</v>
      </c>
      <c r="AE279" s="218" t="s">
        <v>538</v>
      </c>
      <c r="AF279" s="218" t="s">
        <v>229</v>
      </c>
      <c r="AG279" s="218" t="s">
        <v>538</v>
      </c>
      <c r="AH279" s="219" t="s">
        <v>1031</v>
      </c>
      <c r="AI279" s="220" t="s">
        <v>13379</v>
      </c>
      <c r="AJ279" s="220" t="s">
        <v>14156</v>
      </c>
      <c r="AK279" s="219" t="s">
        <v>1031</v>
      </c>
      <c r="AL279" s="221" t="s">
        <v>12896</v>
      </c>
      <c r="AM279" s="222" t="s">
        <v>13341</v>
      </c>
      <c r="AN279" s="41">
        <v>100</v>
      </c>
      <c r="AO279" s="41">
        <v>94.6</v>
      </c>
      <c r="AP279" s="41">
        <v>16.100000000000001</v>
      </c>
      <c r="AQ279" s="41">
        <v>0</v>
      </c>
      <c r="AR279" s="41">
        <f>INDEX(lad_payment_mff[Non-specialised payment MFF],MATCH(AB279,lad_payment_mff[LAD21],0))</f>
        <v>1.0411227635228115</v>
      </c>
      <c r="AS279" s="41">
        <f>INDEX(lad_payment_mff[Specialised payment MFF],MATCH(AB279,lad_payment_mff[LAD21],0))</f>
        <v>1.0405275269403069</v>
      </c>
      <c r="AT279" s="41">
        <v>0.97757508056422171</v>
      </c>
      <c r="AU279" s="185"/>
      <c r="AV279" s="185"/>
      <c r="AW279" s="185"/>
      <c r="AX279" s="185"/>
      <c r="AY279" s="187"/>
      <c r="BB279" s="223"/>
      <c r="BC279" s="223"/>
      <c r="BD279" s="223"/>
      <c r="BE279" s="224"/>
      <c r="BF279" s="225"/>
      <c r="BG279" s="225"/>
      <c r="BH279" s="225"/>
      <c r="BI279" s="226"/>
      <c r="BJ279" s="187"/>
      <c r="BK279" s="187"/>
      <c r="BL279" s="227"/>
      <c r="BZ279" s="228">
        <f t="shared" si="12"/>
        <v>0.97757508056422171</v>
      </c>
      <c r="CA279" s="218">
        <v>274</v>
      </c>
      <c r="CB279" s="228">
        <f t="shared" si="13"/>
        <v>0.960831605137765</v>
      </c>
      <c r="CC279" s="218"/>
      <c r="CD279" s="229" t="s">
        <v>14022</v>
      </c>
      <c r="CE279" s="230" t="s">
        <v>14063</v>
      </c>
      <c r="CF279" s="231" t="str">
        <f t="shared" si="14"/>
        <v>Jh</v>
      </c>
      <c r="CI279"/>
      <c r="CJ279"/>
    </row>
    <row r="280" spans="28:88" ht="15" x14ac:dyDescent="0.25">
      <c r="AB280" s="217" t="s">
        <v>340</v>
      </c>
      <c r="AC280" s="218" t="s">
        <v>649</v>
      </c>
      <c r="AD280" s="218" t="s">
        <v>340</v>
      </c>
      <c r="AE280" s="218" t="s">
        <v>649</v>
      </c>
      <c r="AF280" s="218" t="s">
        <v>14034</v>
      </c>
      <c r="AG280" s="218" t="s">
        <v>14035</v>
      </c>
      <c r="AH280" s="219" t="s">
        <v>1130</v>
      </c>
      <c r="AI280" s="220" t="s">
        <v>13416</v>
      </c>
      <c r="AJ280" s="220" t="s">
        <v>14182</v>
      </c>
      <c r="AK280" s="219" t="s">
        <v>1130</v>
      </c>
      <c r="AL280" s="221" t="s">
        <v>12904</v>
      </c>
      <c r="AM280" s="222" t="s">
        <v>13338</v>
      </c>
      <c r="AN280" s="41">
        <v>100</v>
      </c>
      <c r="AO280" s="41">
        <v>84.5</v>
      </c>
      <c r="AP280" s="41">
        <v>11.3</v>
      </c>
      <c r="AQ280" s="41">
        <v>0</v>
      </c>
      <c r="AR280" s="41">
        <f>INDEX(lad_payment_mff[Non-specialised payment MFF],MATCH(AB280,lad_payment_mff[LAD21],0))</f>
        <v>1.0607653972120756</v>
      </c>
      <c r="AS280" s="41">
        <f>INDEX(lad_payment_mff[Specialised payment MFF],MATCH(AB280,lad_payment_mff[LAD21],0))</f>
        <v>1.1117174083961001</v>
      </c>
      <c r="AT280" s="41">
        <v>1.002749988305689</v>
      </c>
      <c r="AU280" s="185"/>
      <c r="AV280" s="185"/>
      <c r="AW280" s="185"/>
      <c r="AX280" s="185"/>
      <c r="AY280" s="187"/>
      <c r="BB280" s="223"/>
      <c r="BC280" s="223"/>
      <c r="BD280" s="223"/>
      <c r="BE280" s="224"/>
      <c r="BF280" s="225"/>
      <c r="BG280" s="225"/>
      <c r="BH280" s="225"/>
      <c r="BI280" s="226"/>
      <c r="BJ280" s="187"/>
      <c r="BK280" s="187"/>
      <c r="BL280" s="227"/>
      <c r="BZ280" s="228">
        <f t="shared" si="12"/>
        <v>1.002749988305689</v>
      </c>
      <c r="CA280" s="218">
        <v>275</v>
      </c>
      <c r="CB280" s="228">
        <f t="shared" si="13"/>
        <v>0.96020134518884181</v>
      </c>
      <c r="CC280" s="218"/>
      <c r="CD280" s="229" t="s">
        <v>14066</v>
      </c>
      <c r="CE280" s="230" t="s">
        <v>14041</v>
      </c>
      <c r="CF280" s="231" t="str">
        <f t="shared" si="14"/>
        <v>Wt</v>
      </c>
      <c r="CI280"/>
      <c r="CJ280"/>
    </row>
    <row r="281" spans="28:88" ht="15" x14ac:dyDescent="0.25">
      <c r="AB281" s="217" t="s">
        <v>375</v>
      </c>
      <c r="AC281" s="218" t="s">
        <v>684</v>
      </c>
      <c r="AD281" s="218" t="s">
        <v>375</v>
      </c>
      <c r="AE281" s="218" t="s">
        <v>684</v>
      </c>
      <c r="AF281" s="218" t="s">
        <v>14049</v>
      </c>
      <c r="AG281" s="218" t="s">
        <v>13400</v>
      </c>
      <c r="AH281" s="219" t="s">
        <v>937</v>
      </c>
      <c r="AI281" s="220" t="s">
        <v>13401</v>
      </c>
      <c r="AJ281" s="220" t="s">
        <v>14170</v>
      </c>
      <c r="AK281" s="219" t="s">
        <v>13398</v>
      </c>
      <c r="AL281" s="221" t="s">
        <v>12900</v>
      </c>
      <c r="AM281" s="222" t="s">
        <v>13340</v>
      </c>
      <c r="AN281" s="41">
        <v>100</v>
      </c>
      <c r="AO281" s="41">
        <v>72.400000000000006</v>
      </c>
      <c r="AP281" s="41">
        <v>9.3000000000000007</v>
      </c>
      <c r="AQ281" s="41">
        <v>0</v>
      </c>
      <c r="AR281" s="41">
        <f>INDEX(lad_payment_mff[Non-specialised payment MFF],MATCH(AB281,lad_payment_mff[LAD21],0))</f>
        <v>1.0848621269243397</v>
      </c>
      <c r="AS281" s="41">
        <f>INDEX(lad_payment_mff[Specialised payment MFF],MATCH(AB281,lad_payment_mff[LAD21],0))</f>
        <v>1.1141486858549303</v>
      </c>
      <c r="AT281" s="41">
        <v>1.0064786430472803</v>
      </c>
      <c r="AU281" s="185"/>
      <c r="AV281" s="185"/>
      <c r="AW281" s="185"/>
      <c r="AX281" s="185"/>
      <c r="AY281" s="187"/>
      <c r="BB281" s="223"/>
      <c r="BC281" s="223"/>
      <c r="BD281" s="223"/>
      <c r="BE281" s="224"/>
      <c r="BF281" s="225"/>
      <c r="BG281" s="225"/>
      <c r="BH281" s="225"/>
      <c r="BI281" s="226"/>
      <c r="BJ281" s="187"/>
      <c r="BK281" s="187"/>
      <c r="BL281" s="227"/>
      <c r="BZ281" s="228">
        <f t="shared" si="12"/>
        <v>1.0064786430472803</v>
      </c>
      <c r="CA281" s="218">
        <v>276</v>
      </c>
      <c r="CB281" s="228">
        <f t="shared" si="13"/>
        <v>0.96020134518884181</v>
      </c>
      <c r="CC281" s="218"/>
      <c r="CD281" s="229" t="s">
        <v>14057</v>
      </c>
      <c r="CE281" s="230" t="s">
        <v>14077</v>
      </c>
      <c r="CF281" s="231" t="str">
        <f t="shared" si="14"/>
        <v>Or</v>
      </c>
      <c r="CI281"/>
      <c r="CJ281"/>
    </row>
    <row r="282" spans="28:88" ht="15" x14ac:dyDescent="0.25">
      <c r="AB282" s="217" t="s">
        <v>289</v>
      </c>
      <c r="AC282" s="218" t="s">
        <v>598</v>
      </c>
      <c r="AD282" s="218" t="s">
        <v>289</v>
      </c>
      <c r="AE282" s="218" t="s">
        <v>598</v>
      </c>
      <c r="AF282" s="218" t="s">
        <v>14095</v>
      </c>
      <c r="AG282" s="218" t="s">
        <v>14096</v>
      </c>
      <c r="AH282" s="219" t="s">
        <v>1133</v>
      </c>
      <c r="AI282" s="220" t="s">
        <v>13419</v>
      </c>
      <c r="AJ282" s="220" t="s">
        <v>14185</v>
      </c>
      <c r="AK282" s="219" t="s">
        <v>13413</v>
      </c>
      <c r="AL282" s="221" t="s">
        <v>12904</v>
      </c>
      <c r="AM282" s="222" t="s">
        <v>13338</v>
      </c>
      <c r="AN282" s="41">
        <v>95.173663983757535</v>
      </c>
      <c r="AO282" s="41">
        <v>70.3</v>
      </c>
      <c r="AP282" s="41">
        <v>8.4</v>
      </c>
      <c r="AQ282" s="41">
        <v>0</v>
      </c>
      <c r="AR282" s="41">
        <f>INDEX(lad_payment_mff[Non-specialised payment MFF],MATCH(AB282,lad_payment_mff[LAD21],0))</f>
        <v>1.077110629809142</v>
      </c>
      <c r="AS282" s="41">
        <f>INDEX(lad_payment_mff[Specialised payment MFF],MATCH(AB282,lad_payment_mff[LAD21],0))</f>
        <v>1.0799903432543079</v>
      </c>
      <c r="AT282" s="41">
        <v>1.0315332816591265</v>
      </c>
      <c r="AU282" s="185"/>
      <c r="AV282" s="185"/>
      <c r="AW282" s="185"/>
      <c r="AX282" s="185"/>
      <c r="AY282" s="187"/>
      <c r="BB282" s="223"/>
      <c r="BC282" s="223"/>
      <c r="BD282" s="223"/>
      <c r="BE282" s="224"/>
      <c r="BF282" s="225"/>
      <c r="BG282" s="225"/>
      <c r="BH282" s="225"/>
      <c r="BI282" s="226"/>
      <c r="BJ282" s="187"/>
      <c r="BK282" s="187"/>
      <c r="BL282" s="227"/>
      <c r="BZ282" s="228">
        <f t="shared" si="12"/>
        <v>1.0315332816591265</v>
      </c>
      <c r="CA282" s="218">
        <v>277</v>
      </c>
      <c r="CB282" s="228">
        <f t="shared" si="13"/>
        <v>0.96020134518884181</v>
      </c>
      <c r="CC282" s="218"/>
      <c r="CD282" s="229" t="s">
        <v>14043</v>
      </c>
      <c r="CE282" s="230" t="s">
        <v>14019</v>
      </c>
      <c r="CF282" s="231" t="str">
        <f t="shared" si="14"/>
        <v>Sk</v>
      </c>
      <c r="CI282"/>
      <c r="CJ282"/>
    </row>
    <row r="283" spans="28:88" ht="15" x14ac:dyDescent="0.25">
      <c r="AB283" s="217" t="s">
        <v>203</v>
      </c>
      <c r="AC283" s="218" t="s">
        <v>512</v>
      </c>
      <c r="AD283" s="218" t="s">
        <v>203</v>
      </c>
      <c r="AE283" s="218" t="s">
        <v>512</v>
      </c>
      <c r="AF283" s="218" t="s">
        <v>203</v>
      </c>
      <c r="AG283" s="218" t="s">
        <v>512</v>
      </c>
      <c r="AH283" s="219" t="s">
        <v>945</v>
      </c>
      <c r="AI283" s="220" t="s">
        <v>13377</v>
      </c>
      <c r="AJ283" s="220" t="s">
        <v>14154</v>
      </c>
      <c r="AK283" s="219" t="s">
        <v>945</v>
      </c>
      <c r="AL283" s="221" t="s">
        <v>12894</v>
      </c>
      <c r="AM283" s="222" t="s">
        <v>13346</v>
      </c>
      <c r="AN283" s="41">
        <v>100</v>
      </c>
      <c r="AO283" s="41">
        <v>120.3</v>
      </c>
      <c r="AP283" s="41">
        <v>27.3</v>
      </c>
      <c r="AQ283" s="41">
        <v>0</v>
      </c>
      <c r="AR283" s="41">
        <f>INDEX(lad_payment_mff[Non-specialised payment MFF],MATCH(AB283,lad_payment_mff[LAD21],0))</f>
        <v>1.0278680788866463</v>
      </c>
      <c r="AS283" s="41">
        <f>INDEX(lad_payment_mff[Specialised payment MFF],MATCH(AB283,lad_payment_mff[LAD21],0))</f>
        <v>1.032606568956516</v>
      </c>
      <c r="AT283" s="41">
        <v>0.96462237457486832</v>
      </c>
      <c r="AU283" s="185"/>
      <c r="AV283" s="185"/>
      <c r="AW283" s="185"/>
      <c r="AX283" s="185"/>
      <c r="AY283" s="187"/>
      <c r="BB283" s="223"/>
      <c r="BC283" s="223"/>
      <c r="BD283" s="223"/>
      <c r="BE283" s="224"/>
      <c r="BF283" s="225"/>
      <c r="BG283" s="225"/>
      <c r="BH283" s="225"/>
      <c r="BI283" s="226"/>
      <c r="BJ283" s="187"/>
      <c r="BK283" s="187"/>
      <c r="BL283" s="227"/>
      <c r="BZ283" s="228">
        <f t="shared" si="12"/>
        <v>0.96462237457486832</v>
      </c>
      <c r="CA283" s="218">
        <v>278</v>
      </c>
      <c r="CB283" s="228">
        <f t="shared" si="13"/>
        <v>0.96020134518884181</v>
      </c>
      <c r="CC283" s="218"/>
      <c r="CD283" s="229" t="s">
        <v>14044</v>
      </c>
      <c r="CE283" s="230" t="s">
        <v>14062</v>
      </c>
      <c r="CF283" s="231" t="str">
        <f t="shared" si="14"/>
        <v>Hl</v>
      </c>
      <c r="CI283"/>
      <c r="CJ283"/>
    </row>
    <row r="284" spans="28:88" ht="15" x14ac:dyDescent="0.25">
      <c r="AB284" s="217" t="s">
        <v>209</v>
      </c>
      <c r="AC284" s="218" t="s">
        <v>518</v>
      </c>
      <c r="AD284" s="218" t="s">
        <v>209</v>
      </c>
      <c r="AE284" s="218" t="s">
        <v>518</v>
      </c>
      <c r="AF284" s="218" t="s">
        <v>209</v>
      </c>
      <c r="AG284" s="218" t="s">
        <v>518</v>
      </c>
      <c r="AH284" s="219" t="s">
        <v>1081</v>
      </c>
      <c r="AI284" s="220" t="s">
        <v>13382</v>
      </c>
      <c r="AJ284" s="220" t="s">
        <v>13383</v>
      </c>
      <c r="AK284" s="219" t="s">
        <v>1081</v>
      </c>
      <c r="AL284" s="221" t="s">
        <v>12898</v>
      </c>
      <c r="AM284" s="222" t="s">
        <v>12899</v>
      </c>
      <c r="AN284" s="41">
        <v>100</v>
      </c>
      <c r="AO284" s="41">
        <v>122</v>
      </c>
      <c r="AP284" s="41">
        <v>31.6</v>
      </c>
      <c r="AQ284" s="41">
        <v>0</v>
      </c>
      <c r="AR284" s="41">
        <f>INDEX(lad_payment_mff[Non-specialised payment MFF],MATCH(AB284,lad_payment_mff[LAD21],0))</f>
        <v>1.0235672419381259</v>
      </c>
      <c r="AS284" s="41">
        <f>INDEX(lad_payment_mff[Specialised payment MFF],MATCH(AB284,lad_payment_mff[LAD21],0))</f>
        <v>1.0394497042393644</v>
      </c>
      <c r="AT284" s="41">
        <v>0.96423419241168418</v>
      </c>
      <c r="AU284" s="185"/>
      <c r="AV284" s="185"/>
      <c r="AW284" s="185"/>
      <c r="AX284" s="185"/>
      <c r="AY284" s="187"/>
      <c r="BB284" s="223"/>
      <c r="BC284" s="223"/>
      <c r="BD284" s="223"/>
      <c r="BE284" s="224"/>
      <c r="BF284" s="225"/>
      <c r="BG284" s="225"/>
      <c r="BH284" s="225"/>
      <c r="BI284" s="226"/>
      <c r="BJ284" s="187"/>
      <c r="BK284" s="187"/>
      <c r="BL284" s="227"/>
      <c r="BZ284" s="228">
        <f t="shared" si="12"/>
        <v>0.96423419241168418</v>
      </c>
      <c r="CA284" s="218">
        <v>279</v>
      </c>
      <c r="CB284" s="228">
        <f t="shared" si="13"/>
        <v>0.96020134518884181</v>
      </c>
      <c r="CC284" s="218"/>
      <c r="CD284" s="229" t="s">
        <v>14059</v>
      </c>
      <c r="CE284" s="230" t="s">
        <v>14048</v>
      </c>
      <c r="CF284" s="231" t="str">
        <f t="shared" si="14"/>
        <v>Qj</v>
      </c>
      <c r="CI284"/>
      <c r="CJ284"/>
    </row>
    <row r="285" spans="28:88" ht="15" x14ac:dyDescent="0.25">
      <c r="AB285" s="217" t="s">
        <v>171</v>
      </c>
      <c r="AC285" s="218" t="s">
        <v>480</v>
      </c>
      <c r="AD285" s="218" t="s">
        <v>171</v>
      </c>
      <c r="AE285" s="218" t="s">
        <v>480</v>
      </c>
      <c r="AF285" s="218" t="s">
        <v>171</v>
      </c>
      <c r="AG285" s="218" t="s">
        <v>480</v>
      </c>
      <c r="AH285" s="219" t="s">
        <v>947</v>
      </c>
      <c r="AI285" s="220" t="s">
        <v>13406</v>
      </c>
      <c r="AJ285" s="220" t="s">
        <v>14173</v>
      </c>
      <c r="AK285" s="219" t="s">
        <v>947</v>
      </c>
      <c r="AL285" s="221" t="s">
        <v>12902</v>
      </c>
      <c r="AM285" s="222" t="s">
        <v>12903</v>
      </c>
      <c r="AN285" s="41">
        <v>100</v>
      </c>
      <c r="AO285" s="41">
        <v>94.9</v>
      </c>
      <c r="AP285" s="41">
        <v>25.2</v>
      </c>
      <c r="AQ285" s="41">
        <v>0</v>
      </c>
      <c r="AR285" s="41">
        <f>INDEX(lad_payment_mff[Non-specialised payment MFF],MATCH(AB285,lad_payment_mff[LAD21],0))</f>
        <v>1.1577224866818776</v>
      </c>
      <c r="AS285" s="41">
        <f>INDEX(lad_payment_mff[Specialised payment MFF],MATCH(AB285,lad_payment_mff[LAD21],0))</f>
        <v>1.1641387869273032</v>
      </c>
      <c r="AT285" s="41">
        <v>1.0858288808087446</v>
      </c>
      <c r="AU285" s="185"/>
      <c r="AV285" s="185"/>
      <c r="AW285" s="185"/>
      <c r="AX285" s="185"/>
      <c r="AY285" s="187"/>
      <c r="BB285" s="223"/>
      <c r="BC285" s="223"/>
      <c r="BD285" s="223"/>
      <c r="BE285" s="224"/>
      <c r="BF285" s="225"/>
      <c r="BG285" s="225"/>
      <c r="BH285" s="225"/>
      <c r="BI285" s="226"/>
      <c r="BJ285" s="187"/>
      <c r="BK285" s="187"/>
      <c r="BL285" s="227"/>
      <c r="BZ285" s="228">
        <f t="shared" si="12"/>
        <v>1.0858288808087446</v>
      </c>
      <c r="CA285" s="218">
        <v>280</v>
      </c>
      <c r="CB285" s="228">
        <f t="shared" si="13"/>
        <v>0.96020134518884181</v>
      </c>
      <c r="CC285" s="218"/>
      <c r="CD285" s="229" t="s">
        <v>14045</v>
      </c>
      <c r="CE285" s="230" t="s">
        <v>14077</v>
      </c>
      <c r="CF285" s="231" t="str">
        <f t="shared" si="14"/>
        <v>Rr</v>
      </c>
      <c r="CI285"/>
      <c r="CJ285"/>
    </row>
    <row r="286" spans="28:88" ht="15" x14ac:dyDescent="0.25">
      <c r="AB286" s="217" t="s">
        <v>170</v>
      </c>
      <c r="AC286" s="218" t="s">
        <v>479</v>
      </c>
      <c r="AD286" s="218" t="s">
        <v>170</v>
      </c>
      <c r="AE286" s="218" t="s">
        <v>479</v>
      </c>
      <c r="AF286" s="218" t="s">
        <v>170</v>
      </c>
      <c r="AG286" s="218" t="s">
        <v>479</v>
      </c>
      <c r="AH286" s="219" t="s">
        <v>968</v>
      </c>
      <c r="AI286" s="220" t="s">
        <v>13411</v>
      </c>
      <c r="AJ286" s="220" t="s">
        <v>14177</v>
      </c>
      <c r="AK286" s="219" t="s">
        <v>968</v>
      </c>
      <c r="AL286" s="221" t="s">
        <v>12902</v>
      </c>
      <c r="AM286" s="222" t="s">
        <v>12903</v>
      </c>
      <c r="AN286" s="41">
        <v>100</v>
      </c>
      <c r="AO286" s="41">
        <v>89.3</v>
      </c>
      <c r="AP286" s="41">
        <v>16.600000000000001</v>
      </c>
      <c r="AQ286" s="41">
        <v>0</v>
      </c>
      <c r="AR286" s="41">
        <f>INDEX(lad_payment_mff[Non-specialised payment MFF],MATCH(AB286,lad_payment_mff[LAD21],0))</f>
        <v>1.1549747300445949</v>
      </c>
      <c r="AS286" s="41">
        <f>INDEX(lad_payment_mff[Specialised payment MFF],MATCH(AB286,lad_payment_mff[LAD21],0))</f>
        <v>1.1568148937866805</v>
      </c>
      <c r="AT286" s="41">
        <v>1.0822307917820893</v>
      </c>
      <c r="AU286" s="185"/>
      <c r="AV286" s="185"/>
      <c r="AW286" s="185"/>
      <c r="AX286" s="185"/>
      <c r="AY286" s="187"/>
      <c r="BB286" s="223"/>
      <c r="BC286" s="223"/>
      <c r="BD286" s="223"/>
      <c r="BE286" s="224"/>
      <c r="BF286" s="225"/>
      <c r="BG286" s="225"/>
      <c r="BH286" s="225"/>
      <c r="BI286" s="226"/>
      <c r="BJ286" s="187"/>
      <c r="BK286" s="187"/>
      <c r="BL286" s="227"/>
      <c r="BZ286" s="228">
        <f t="shared" si="12"/>
        <v>1.0822307917820893</v>
      </c>
      <c r="CA286" s="218">
        <v>281</v>
      </c>
      <c r="CB286" s="228">
        <f t="shared" si="13"/>
        <v>0.96020134518884181</v>
      </c>
      <c r="CC286" s="218"/>
      <c r="CD286" s="229" t="s">
        <v>14056</v>
      </c>
      <c r="CE286" s="230" t="s">
        <v>14026</v>
      </c>
      <c r="CF286" s="231" t="str">
        <f t="shared" si="14"/>
        <v>Uo</v>
      </c>
      <c r="CI286"/>
      <c r="CJ286"/>
    </row>
    <row r="287" spans="28:88" ht="15" x14ac:dyDescent="0.25">
      <c r="AB287" s="217" t="s">
        <v>471</v>
      </c>
      <c r="AC287" s="218" t="s">
        <v>780</v>
      </c>
      <c r="AD287" s="218" t="s">
        <v>471</v>
      </c>
      <c r="AE287" s="218" t="s">
        <v>780</v>
      </c>
      <c r="AF287" s="218" t="s">
        <v>471</v>
      </c>
      <c r="AG287" s="218" t="s">
        <v>780</v>
      </c>
      <c r="AH287" s="219" t="s">
        <v>973</v>
      </c>
      <c r="AI287" s="220" t="s">
        <v>13378</v>
      </c>
      <c r="AJ287" s="220" t="s">
        <v>14155</v>
      </c>
      <c r="AK287" s="219" t="s">
        <v>973</v>
      </c>
      <c r="AL287" s="221" t="s">
        <v>12896</v>
      </c>
      <c r="AM287" s="222" t="s">
        <v>13341</v>
      </c>
      <c r="AN287" s="41">
        <v>100</v>
      </c>
      <c r="AO287" s="41">
        <v>105.2</v>
      </c>
      <c r="AP287" s="41">
        <v>18.899999999999999</v>
      </c>
      <c r="AQ287" s="41">
        <v>0</v>
      </c>
      <c r="AR287" s="41">
        <f>INDEX(lad_payment_mff[Non-specialised payment MFF],MATCH(AB287,lad_payment_mff[LAD21],0))</f>
        <v>1.0322254795497097</v>
      </c>
      <c r="AS287" s="41">
        <f>INDEX(lad_payment_mff[Specialised payment MFF],MATCH(AB287,lad_payment_mff[LAD21],0))</f>
        <v>1.0289415931063193</v>
      </c>
      <c r="AT287" s="41">
        <v>0.96823716045444397</v>
      </c>
      <c r="AU287" s="185"/>
      <c r="AV287" s="185"/>
      <c r="AW287" s="185"/>
      <c r="AX287" s="185"/>
      <c r="AY287" s="187"/>
      <c r="BB287" s="223"/>
      <c r="BC287" s="223"/>
      <c r="BD287" s="223"/>
      <c r="BE287" s="224"/>
      <c r="BF287" s="225"/>
      <c r="BG287" s="225"/>
      <c r="BH287" s="225"/>
      <c r="BI287" s="226"/>
      <c r="BJ287" s="187"/>
      <c r="BK287" s="187"/>
      <c r="BL287" s="227"/>
      <c r="BZ287" s="228">
        <f t="shared" si="12"/>
        <v>0.96823716045444397</v>
      </c>
      <c r="CA287" s="218">
        <v>282</v>
      </c>
      <c r="CB287" s="228">
        <f t="shared" si="13"/>
        <v>0.96020134518884181</v>
      </c>
      <c r="CC287" s="218"/>
      <c r="CD287" s="229" t="s">
        <v>14031</v>
      </c>
      <c r="CE287" s="230" t="s">
        <v>14069</v>
      </c>
      <c r="CF287" s="231" t="str">
        <f t="shared" si="14"/>
        <v>Ki</v>
      </c>
      <c r="CI287"/>
      <c r="CJ287"/>
    </row>
    <row r="288" spans="28:88" ht="15" x14ac:dyDescent="0.25">
      <c r="AB288" s="217" t="s">
        <v>258</v>
      </c>
      <c r="AC288" s="218" t="s">
        <v>567</v>
      </c>
      <c r="AD288" s="218" t="s">
        <v>258</v>
      </c>
      <c r="AE288" s="218" t="s">
        <v>567</v>
      </c>
      <c r="AF288" s="218" t="s">
        <v>14137</v>
      </c>
      <c r="AG288" s="218" t="s">
        <v>14138</v>
      </c>
      <c r="AH288" s="219" t="s">
        <v>962</v>
      </c>
      <c r="AI288" s="220" t="s">
        <v>13384</v>
      </c>
      <c r="AJ288" s="220" t="s">
        <v>14159</v>
      </c>
      <c r="AK288" s="219" t="s">
        <v>962</v>
      </c>
      <c r="AL288" s="221" t="s">
        <v>12898</v>
      </c>
      <c r="AM288" s="222" t="s">
        <v>12899</v>
      </c>
      <c r="AN288" s="41">
        <v>100</v>
      </c>
      <c r="AO288" s="41">
        <v>86.8</v>
      </c>
      <c r="AP288" s="41">
        <v>12</v>
      </c>
      <c r="AQ288" s="41">
        <v>0</v>
      </c>
      <c r="AR288" s="41">
        <f>INDEX(lad_payment_mff[Non-specialised payment MFF],MATCH(AB288,lad_payment_mff[LAD21],0))</f>
        <v>1.0597245494877017</v>
      </c>
      <c r="AS288" s="41">
        <f>INDEX(lad_payment_mff[Specialised payment MFF],MATCH(AB288,lad_payment_mff[LAD21],0))</f>
        <v>1.0523114839694059</v>
      </c>
      <c r="AT288" s="41">
        <v>0.98934527490296842</v>
      </c>
      <c r="AU288" s="185"/>
      <c r="AV288" s="185"/>
      <c r="AW288" s="185"/>
      <c r="AX288" s="185"/>
      <c r="AY288" s="187"/>
      <c r="BB288" s="223"/>
      <c r="BC288" s="223"/>
      <c r="BD288" s="223"/>
      <c r="BE288" s="224"/>
      <c r="BF288" s="225"/>
      <c r="BG288" s="225"/>
      <c r="BH288" s="225"/>
      <c r="BI288" s="226"/>
      <c r="BJ288" s="187"/>
      <c r="BK288" s="187"/>
      <c r="BL288" s="227"/>
      <c r="BZ288" s="228">
        <f t="shared" si="12"/>
        <v>0.98934527490296842</v>
      </c>
      <c r="CA288" s="218">
        <v>283</v>
      </c>
      <c r="CB288" s="228">
        <f t="shared" si="13"/>
        <v>0.96020134518884181</v>
      </c>
      <c r="CC288" s="218"/>
      <c r="CD288" s="229" t="s">
        <v>14059</v>
      </c>
      <c r="CE288" s="230" t="s">
        <v>14032</v>
      </c>
      <c r="CF288" s="231" t="str">
        <f t="shared" si="14"/>
        <v>Qm</v>
      </c>
      <c r="CI288"/>
      <c r="CJ288"/>
    </row>
    <row r="289" spans="28:88" ht="15" x14ac:dyDescent="0.25">
      <c r="AB289" s="217" t="s">
        <v>352</v>
      </c>
      <c r="AC289" s="218" t="s">
        <v>661</v>
      </c>
      <c r="AD289" s="218" t="s">
        <v>352</v>
      </c>
      <c r="AE289" s="218" t="s">
        <v>661</v>
      </c>
      <c r="AF289" s="218" t="s">
        <v>14085</v>
      </c>
      <c r="AG289" s="218" t="s">
        <v>14086</v>
      </c>
      <c r="AH289" s="219" t="s">
        <v>937</v>
      </c>
      <c r="AI289" s="220" t="s">
        <v>13401</v>
      </c>
      <c r="AJ289" s="220" t="s">
        <v>14170</v>
      </c>
      <c r="AK289" s="219" t="s">
        <v>13395</v>
      </c>
      <c r="AL289" s="221" t="s">
        <v>12900</v>
      </c>
      <c r="AM289" s="222" t="s">
        <v>13340</v>
      </c>
      <c r="AN289" s="41">
        <v>100</v>
      </c>
      <c r="AO289" s="41">
        <v>97.1</v>
      </c>
      <c r="AP289" s="41">
        <v>15.4</v>
      </c>
      <c r="AQ289" s="41">
        <v>0</v>
      </c>
      <c r="AR289" s="41">
        <f>INDEX(lad_payment_mff[Non-specialised payment MFF],MATCH(AB289,lad_payment_mff[LAD21],0))</f>
        <v>1.1146097123895784</v>
      </c>
      <c r="AS289" s="41">
        <f>INDEX(lad_payment_mff[Specialised payment MFF],MATCH(AB289,lad_payment_mff[LAD21],0))</f>
        <v>1.1550828658054799</v>
      </c>
      <c r="AT289" s="41">
        <v>1.0186896053225076</v>
      </c>
      <c r="AU289" s="185"/>
      <c r="AV289" s="185"/>
      <c r="AW289" s="185"/>
      <c r="AX289" s="185"/>
      <c r="AY289" s="187"/>
      <c r="BB289" s="223"/>
      <c r="BC289" s="223"/>
      <c r="BD289" s="223"/>
      <c r="BE289" s="224"/>
      <c r="BF289" s="225"/>
      <c r="BG289" s="225"/>
      <c r="BH289" s="225"/>
      <c r="BI289" s="226"/>
      <c r="BJ289" s="187"/>
      <c r="BK289" s="187"/>
      <c r="BL289" s="227"/>
      <c r="BZ289" s="228">
        <f t="shared" si="12"/>
        <v>1.0186896053225076</v>
      </c>
      <c r="CA289" s="218">
        <v>284</v>
      </c>
      <c r="CB289" s="228">
        <f t="shared" si="13"/>
        <v>0.96020134518884181</v>
      </c>
      <c r="CC289" s="218"/>
      <c r="CD289" s="229" t="s">
        <v>14059</v>
      </c>
      <c r="CE289" s="230" t="s">
        <v>14076</v>
      </c>
      <c r="CF289" s="231" t="str">
        <f t="shared" si="14"/>
        <v>Qn</v>
      </c>
      <c r="CI289"/>
      <c r="CJ289"/>
    </row>
    <row r="290" spans="28:88" ht="15" x14ac:dyDescent="0.25">
      <c r="AB290" s="217" t="s">
        <v>264</v>
      </c>
      <c r="AC290" s="218" t="s">
        <v>573</v>
      </c>
      <c r="AD290" s="218" t="s">
        <v>264</v>
      </c>
      <c r="AE290" s="218" t="s">
        <v>573</v>
      </c>
      <c r="AF290" s="218" t="s">
        <v>14119</v>
      </c>
      <c r="AG290" s="218" t="s">
        <v>14120</v>
      </c>
      <c r="AH290" s="219" t="s">
        <v>3998</v>
      </c>
      <c r="AI290" s="220" t="s">
        <v>13428</v>
      </c>
      <c r="AJ290" s="220" t="s">
        <v>13429</v>
      </c>
      <c r="AK290" s="219" t="s">
        <v>13417</v>
      </c>
      <c r="AL290" s="221" t="s">
        <v>12904</v>
      </c>
      <c r="AM290" s="222" t="s">
        <v>13338</v>
      </c>
      <c r="AN290" s="41">
        <v>65.145864281424821</v>
      </c>
      <c r="AO290" s="41">
        <v>71.8</v>
      </c>
      <c r="AP290" s="41">
        <v>7.5</v>
      </c>
      <c r="AQ290" s="41">
        <v>0</v>
      </c>
      <c r="AR290" s="41">
        <f>INDEX(lad_payment_mff[Non-specialised payment MFF],MATCH(AB290,lad_payment_mff[LAD21],0))</f>
        <v>1.1033956559778457</v>
      </c>
      <c r="AS290" s="41">
        <f>INDEX(lad_payment_mff[Specialised payment MFF],MATCH(AB290,lad_payment_mff[LAD21],0))</f>
        <v>1.1288642179425339</v>
      </c>
      <c r="AT290" s="41">
        <v>1.009879276774436</v>
      </c>
      <c r="AU290" s="185"/>
      <c r="AV290" s="185"/>
      <c r="AW290" s="185"/>
      <c r="AX290" s="185"/>
      <c r="AY290" s="187"/>
      <c r="BB290" s="223"/>
      <c r="BC290" s="223"/>
      <c r="BD290" s="223"/>
      <c r="BE290" s="224"/>
      <c r="BF290" s="225"/>
      <c r="BG290" s="225"/>
      <c r="BH290" s="225"/>
      <c r="BI290" s="226"/>
      <c r="BJ290" s="187"/>
      <c r="BK290" s="187"/>
      <c r="BL290" s="227"/>
      <c r="BZ290" s="228">
        <f t="shared" si="12"/>
        <v>1.009879276774436</v>
      </c>
      <c r="CA290" s="218">
        <v>285</v>
      </c>
      <c r="CB290" s="228">
        <f t="shared" si="13"/>
        <v>0.96020134518884181</v>
      </c>
      <c r="CC290" s="218"/>
      <c r="CD290" s="229" t="s">
        <v>13262</v>
      </c>
      <c r="CE290" s="230" t="s">
        <v>14015</v>
      </c>
      <c r="CF290" s="231" t="str">
        <f t="shared" si="14"/>
        <v>Xp</v>
      </c>
      <c r="CI290"/>
      <c r="CJ290"/>
    </row>
    <row r="291" spans="28:88" ht="15" x14ac:dyDescent="0.25">
      <c r="AB291" s="217" t="s">
        <v>387</v>
      </c>
      <c r="AC291" s="218" t="s">
        <v>696</v>
      </c>
      <c r="AD291" s="218" t="s">
        <v>387</v>
      </c>
      <c r="AE291" s="218" t="s">
        <v>696</v>
      </c>
      <c r="AF291" s="218" t="s">
        <v>14109</v>
      </c>
      <c r="AG291" s="218" t="s">
        <v>14110</v>
      </c>
      <c r="AH291" s="219" t="s">
        <v>966</v>
      </c>
      <c r="AI291" s="220" t="s">
        <v>13431</v>
      </c>
      <c r="AJ291" s="220" t="s">
        <v>13432</v>
      </c>
      <c r="AK291" s="219" t="s">
        <v>13417</v>
      </c>
      <c r="AL291" s="221" t="s">
        <v>12904</v>
      </c>
      <c r="AM291" s="222" t="s">
        <v>13338</v>
      </c>
      <c r="AN291" s="41">
        <v>100</v>
      </c>
      <c r="AO291" s="41">
        <v>76.400000000000006</v>
      </c>
      <c r="AP291" s="41">
        <v>12.3</v>
      </c>
      <c r="AQ291" s="41">
        <v>0</v>
      </c>
      <c r="AR291" s="41">
        <f>INDEX(lad_payment_mff[Non-specialised payment MFF],MATCH(AB291,lad_payment_mff[LAD21],0))</f>
        <v>1.0414366615258994</v>
      </c>
      <c r="AS291" s="41">
        <f>INDEX(lad_payment_mff[Specialised payment MFF],MATCH(AB291,lad_payment_mff[LAD21],0))</f>
        <v>1.0780439690617605</v>
      </c>
      <c r="AT291" s="41">
        <v>1.009879276774436</v>
      </c>
      <c r="AU291" s="185"/>
      <c r="AV291" s="185"/>
      <c r="AW291" s="185"/>
      <c r="AX291" s="185"/>
      <c r="AY291" s="187"/>
      <c r="BB291" s="223"/>
      <c r="BC291" s="223"/>
      <c r="BD291" s="223"/>
      <c r="BE291" s="224"/>
      <c r="BF291" s="225"/>
      <c r="BG291" s="225"/>
      <c r="BH291" s="225"/>
      <c r="BI291" s="226"/>
      <c r="BJ291" s="187"/>
      <c r="BK291" s="187"/>
      <c r="BL291" s="227"/>
      <c r="BZ291" s="228">
        <f t="shared" si="12"/>
        <v>1.009879276774436</v>
      </c>
      <c r="CA291" s="218">
        <v>286</v>
      </c>
      <c r="CB291" s="228">
        <f t="shared" si="13"/>
        <v>0.96020134518884181</v>
      </c>
      <c r="CC291" s="218"/>
      <c r="CD291" s="229" t="s">
        <v>13262</v>
      </c>
      <c r="CE291" s="230" t="s">
        <v>14058</v>
      </c>
      <c r="CF291" s="231" t="str">
        <f t="shared" si="14"/>
        <v>Xs</v>
      </c>
      <c r="CI291"/>
      <c r="CJ291"/>
    </row>
    <row r="292" spans="28:88" ht="15" x14ac:dyDescent="0.25">
      <c r="AB292" s="217" t="s">
        <v>243</v>
      </c>
      <c r="AC292" s="218" t="s">
        <v>552</v>
      </c>
      <c r="AD292" s="218" t="s">
        <v>243</v>
      </c>
      <c r="AE292" s="218" t="s">
        <v>552</v>
      </c>
      <c r="AF292" s="218" t="s">
        <v>14085</v>
      </c>
      <c r="AG292" s="218" t="s">
        <v>14086</v>
      </c>
      <c r="AH292" s="219" t="s">
        <v>937</v>
      </c>
      <c r="AI292" s="220" t="s">
        <v>13401</v>
      </c>
      <c r="AJ292" s="220" t="s">
        <v>14170</v>
      </c>
      <c r="AK292" s="219" t="s">
        <v>13395</v>
      </c>
      <c r="AL292" s="221" t="s">
        <v>12900</v>
      </c>
      <c r="AM292" s="222" t="s">
        <v>13340</v>
      </c>
      <c r="AN292" s="41">
        <v>100</v>
      </c>
      <c r="AO292" s="41">
        <v>88.1</v>
      </c>
      <c r="AP292" s="41">
        <v>14.2</v>
      </c>
      <c r="AQ292" s="41">
        <v>0</v>
      </c>
      <c r="AR292" s="41">
        <f>INDEX(lad_payment_mff[Non-specialised payment MFF],MATCH(AB292,lad_payment_mff[LAD21],0))</f>
        <v>1.1058888344150823</v>
      </c>
      <c r="AS292" s="41">
        <f>INDEX(lad_payment_mff[Specialised payment MFF],MATCH(AB292,lad_payment_mff[LAD21],0))</f>
        <v>1.1331753411211929</v>
      </c>
      <c r="AT292" s="41">
        <v>1.0186896053225076</v>
      </c>
      <c r="AU292" s="185"/>
      <c r="AV292" s="185"/>
      <c r="AW292" s="185"/>
      <c r="AX292" s="185"/>
      <c r="AY292" s="187"/>
      <c r="BB292" s="223"/>
      <c r="BC292" s="223"/>
      <c r="BD292" s="223"/>
      <c r="BE292" s="224"/>
      <c r="BF292" s="225"/>
      <c r="BG292" s="225"/>
      <c r="BH292" s="225"/>
      <c r="BI292" s="226"/>
      <c r="BJ292" s="187"/>
      <c r="BK292" s="187"/>
      <c r="BL292" s="227"/>
      <c r="BZ292" s="228">
        <f t="shared" si="12"/>
        <v>1.0186896053225076</v>
      </c>
      <c r="CA292" s="218">
        <v>287</v>
      </c>
      <c r="CB292" s="228">
        <f t="shared" si="13"/>
        <v>0.96020134518884181</v>
      </c>
      <c r="CC292" s="218"/>
      <c r="CD292" s="229" t="s">
        <v>14059</v>
      </c>
      <c r="CE292" s="230" t="s">
        <v>14015</v>
      </c>
      <c r="CF292" s="231" t="str">
        <f t="shared" si="14"/>
        <v>Qp</v>
      </c>
      <c r="CI292"/>
      <c r="CJ292"/>
    </row>
    <row r="293" spans="28:88" ht="15" x14ac:dyDescent="0.25">
      <c r="AB293" s="217" t="s">
        <v>443</v>
      </c>
      <c r="AC293" s="218" t="s">
        <v>752</v>
      </c>
      <c r="AD293" s="218" t="s">
        <v>443</v>
      </c>
      <c r="AE293" s="218" t="s">
        <v>752</v>
      </c>
      <c r="AF293" s="218" t="s">
        <v>443</v>
      </c>
      <c r="AG293" s="218" t="s">
        <v>752</v>
      </c>
      <c r="AH293" s="219" t="s">
        <v>1133</v>
      </c>
      <c r="AI293" s="220" t="s">
        <v>13419</v>
      </c>
      <c r="AJ293" s="220" t="s">
        <v>14185</v>
      </c>
      <c r="AK293" s="219" t="s">
        <v>13413</v>
      </c>
      <c r="AL293" s="221" t="s">
        <v>12904</v>
      </c>
      <c r="AM293" s="222" t="s">
        <v>13338</v>
      </c>
      <c r="AN293" s="41">
        <v>100</v>
      </c>
      <c r="AO293" s="41">
        <v>77.900000000000006</v>
      </c>
      <c r="AP293" s="41">
        <v>10</v>
      </c>
      <c r="AQ293" s="41">
        <v>0</v>
      </c>
      <c r="AR293" s="41">
        <f>INDEX(lad_payment_mff[Non-specialised payment MFF],MATCH(AB293,lad_payment_mff[LAD21],0))</f>
        <v>1.0968274102691684</v>
      </c>
      <c r="AS293" s="41">
        <f>INDEX(lad_payment_mff[Specialised payment MFF],MATCH(AB293,lad_payment_mff[LAD21],0))</f>
        <v>1.0987212939036921</v>
      </c>
      <c r="AT293" s="41">
        <v>1.0315332816591265</v>
      </c>
      <c r="AU293" s="185"/>
      <c r="AV293" s="185"/>
      <c r="AW293" s="185"/>
      <c r="AX293" s="185"/>
      <c r="AY293" s="187"/>
      <c r="BB293" s="223"/>
      <c r="BC293" s="223"/>
      <c r="BD293" s="223"/>
      <c r="BE293" s="224"/>
      <c r="BF293" s="225"/>
      <c r="BG293" s="225"/>
      <c r="BH293" s="225"/>
      <c r="BI293" s="226"/>
      <c r="BJ293" s="187"/>
      <c r="BK293" s="187"/>
      <c r="BL293" s="227"/>
      <c r="BZ293" s="228">
        <f t="shared" si="12"/>
        <v>1.0315332816591265</v>
      </c>
      <c r="CA293" s="218">
        <v>288</v>
      </c>
      <c r="CB293" s="228">
        <f t="shared" si="13"/>
        <v>0.96020134518884181</v>
      </c>
      <c r="CC293" s="218"/>
      <c r="CD293" s="229" t="s">
        <v>14064</v>
      </c>
      <c r="CE293" s="230" t="s">
        <v>14019</v>
      </c>
      <c r="CF293" s="231" t="str">
        <f t="shared" si="14"/>
        <v>Tk</v>
      </c>
      <c r="CI293"/>
      <c r="CJ293"/>
    </row>
    <row r="294" spans="28:88" ht="15" x14ac:dyDescent="0.25">
      <c r="AB294" s="217" t="s">
        <v>392</v>
      </c>
      <c r="AC294" s="218" t="s">
        <v>701</v>
      </c>
      <c r="AD294" s="218" t="s">
        <v>392</v>
      </c>
      <c r="AE294" s="218" t="s">
        <v>701</v>
      </c>
      <c r="AF294" s="218" t="s">
        <v>14101</v>
      </c>
      <c r="AG294" s="218" t="s">
        <v>13427</v>
      </c>
      <c r="AH294" s="219" t="s">
        <v>1013</v>
      </c>
      <c r="AI294" s="220" t="s">
        <v>13426</v>
      </c>
      <c r="AJ294" s="220" t="s">
        <v>13427</v>
      </c>
      <c r="AK294" s="219" t="s">
        <v>1013</v>
      </c>
      <c r="AL294" s="221" t="s">
        <v>12906</v>
      </c>
      <c r="AM294" s="222" t="s">
        <v>13339</v>
      </c>
      <c r="AN294" s="41">
        <v>100</v>
      </c>
      <c r="AO294" s="41">
        <v>85.8</v>
      </c>
      <c r="AP294" s="41">
        <v>18.100000000000001</v>
      </c>
      <c r="AQ294" s="41">
        <v>0</v>
      </c>
      <c r="AR294" s="41">
        <f>INDEX(lad_payment_mff[Non-specialised payment MFF],MATCH(AB294,lad_payment_mff[LAD21],0))</f>
        <v>1.0087856491631642</v>
      </c>
      <c r="AS294" s="41">
        <f>INDEX(lad_payment_mff[Specialised payment MFF],MATCH(AB294,lad_payment_mff[LAD21],0))</f>
        <v>1.013677755532594</v>
      </c>
      <c r="AT294" s="41">
        <v>0.95063238512158976</v>
      </c>
      <c r="AU294" s="185"/>
      <c r="AV294" s="185"/>
      <c r="AW294" s="185"/>
      <c r="AX294" s="185"/>
      <c r="AY294" s="187"/>
      <c r="BB294" s="223"/>
      <c r="BC294" s="223"/>
      <c r="BD294" s="223"/>
      <c r="BE294" s="224"/>
      <c r="BF294" s="225"/>
      <c r="BG294" s="225"/>
      <c r="BH294" s="225"/>
      <c r="BI294" s="226"/>
      <c r="BJ294" s="187"/>
      <c r="BK294" s="187"/>
      <c r="BL294" s="227"/>
      <c r="BZ294" s="228">
        <f t="shared" si="12"/>
        <v>0.95063238512158976</v>
      </c>
      <c r="CA294" s="218">
        <v>289</v>
      </c>
      <c r="CB294" s="228">
        <f t="shared" si="13"/>
        <v>0.96020134518884181</v>
      </c>
      <c r="CC294" s="218"/>
      <c r="CD294" s="229" t="s">
        <v>14066</v>
      </c>
      <c r="CE294" s="230" t="s">
        <v>14073</v>
      </c>
      <c r="CF294" s="231" t="str">
        <f t="shared" si="14"/>
        <v>Wd</v>
      </c>
      <c r="CI294"/>
      <c r="CJ294"/>
    </row>
    <row r="295" spans="28:88" ht="15" x14ac:dyDescent="0.25">
      <c r="AB295" s="217" t="s">
        <v>329</v>
      </c>
      <c r="AC295" s="218" t="s">
        <v>638</v>
      </c>
      <c r="AD295" s="218" t="s">
        <v>329</v>
      </c>
      <c r="AE295" s="218" t="s">
        <v>638</v>
      </c>
      <c r="AF295" s="218" t="s">
        <v>14087</v>
      </c>
      <c r="AG295" s="218" t="s">
        <v>14088</v>
      </c>
      <c r="AH295" s="219" t="s">
        <v>971</v>
      </c>
      <c r="AI295" s="220" t="s">
        <v>13380</v>
      </c>
      <c r="AJ295" s="220" t="s">
        <v>14157</v>
      </c>
      <c r="AK295" s="219" t="s">
        <v>971</v>
      </c>
      <c r="AL295" s="221" t="s">
        <v>12896</v>
      </c>
      <c r="AM295" s="222" t="s">
        <v>13341</v>
      </c>
      <c r="AN295" s="41">
        <v>100</v>
      </c>
      <c r="AO295" s="41">
        <v>100.7</v>
      </c>
      <c r="AP295" s="41">
        <v>18.600000000000001</v>
      </c>
      <c r="AQ295" s="41">
        <v>0</v>
      </c>
      <c r="AR295" s="41">
        <f>INDEX(lad_payment_mff[Non-specialised payment MFF],MATCH(AB295,lad_payment_mff[LAD21],0))</f>
        <v>1.0279942881012603</v>
      </c>
      <c r="AS295" s="41">
        <f>INDEX(lad_payment_mff[Specialised payment MFF],MATCH(AB295,lad_payment_mff[LAD21],0))</f>
        <v>1.0287461450655533</v>
      </c>
      <c r="AT295" s="41">
        <v>0.96020134518884181</v>
      </c>
      <c r="AU295" s="185"/>
      <c r="AV295" s="185"/>
      <c r="AW295" s="185"/>
      <c r="AX295" s="185"/>
      <c r="AY295" s="187"/>
      <c r="BB295" s="223"/>
      <c r="BC295" s="223"/>
      <c r="BD295" s="223"/>
      <c r="BE295" s="224"/>
      <c r="BF295" s="225"/>
      <c r="BG295" s="225"/>
      <c r="BH295" s="225"/>
      <c r="BI295" s="226"/>
      <c r="BJ295" s="187"/>
      <c r="BK295" s="187"/>
      <c r="BL295" s="227"/>
      <c r="BZ295" s="228">
        <f t="shared" si="12"/>
        <v>0.96020134518884181</v>
      </c>
      <c r="CA295" s="218">
        <v>290</v>
      </c>
      <c r="CB295" s="228">
        <f t="shared" si="13"/>
        <v>0.96020134518884181</v>
      </c>
      <c r="CC295" s="218"/>
      <c r="CD295" s="229" t="s">
        <v>14046</v>
      </c>
      <c r="CE295" s="230" t="s">
        <v>14065</v>
      </c>
      <c r="CF295" s="231" t="str">
        <f t="shared" si="14"/>
        <v>If</v>
      </c>
      <c r="CI295"/>
      <c r="CJ295"/>
    </row>
    <row r="296" spans="28:88" ht="15" x14ac:dyDescent="0.25">
      <c r="AB296" s="217" t="s">
        <v>314</v>
      </c>
      <c r="AC296" s="218" t="s">
        <v>623</v>
      </c>
      <c r="AD296" s="218" t="s">
        <v>314</v>
      </c>
      <c r="AE296" s="218" t="s">
        <v>623</v>
      </c>
      <c r="AF296" s="218" t="s">
        <v>14067</v>
      </c>
      <c r="AG296" s="218" t="s">
        <v>13389</v>
      </c>
      <c r="AH296" s="219" t="s">
        <v>1007</v>
      </c>
      <c r="AI296" s="220" t="s">
        <v>13388</v>
      </c>
      <c r="AJ296" s="220" t="s">
        <v>13389</v>
      </c>
      <c r="AK296" s="219" t="s">
        <v>1007</v>
      </c>
      <c r="AL296" s="221" t="s">
        <v>12898</v>
      </c>
      <c r="AM296" s="222" t="s">
        <v>12899</v>
      </c>
      <c r="AN296" s="41">
        <v>100</v>
      </c>
      <c r="AO296" s="41">
        <v>93.5</v>
      </c>
      <c r="AP296" s="41">
        <v>20.399999999999999</v>
      </c>
      <c r="AQ296" s="41">
        <v>0</v>
      </c>
      <c r="AR296" s="41">
        <f>INDEX(lad_payment_mff[Non-specialised payment MFF],MATCH(AB296,lad_payment_mff[LAD21],0))</f>
        <v>1.0144636991495697</v>
      </c>
      <c r="AS296" s="41">
        <f>INDEX(lad_payment_mff[Specialised payment MFF],MATCH(AB296,lad_payment_mff[LAD21],0))</f>
        <v>1.022052913467896</v>
      </c>
      <c r="AT296" s="41">
        <v>0.95720498193694259</v>
      </c>
      <c r="AU296" s="185"/>
      <c r="AV296" s="185"/>
      <c r="AW296" s="185"/>
      <c r="AX296" s="185"/>
      <c r="AY296" s="187"/>
      <c r="BB296" s="223"/>
      <c r="BC296" s="223"/>
      <c r="BD296" s="223"/>
      <c r="BE296" s="224"/>
      <c r="BF296" s="225"/>
      <c r="BG296" s="225"/>
      <c r="BH296" s="225"/>
      <c r="BI296" s="226"/>
      <c r="BJ296" s="187"/>
      <c r="BK296" s="187"/>
      <c r="BL296" s="227"/>
      <c r="BZ296" s="228">
        <f t="shared" si="12"/>
        <v>0.95720498193694259</v>
      </c>
      <c r="CA296" s="218">
        <v>291</v>
      </c>
      <c r="CB296" s="228">
        <f t="shared" si="13"/>
        <v>0.95720498193694259</v>
      </c>
      <c r="CC296" s="218"/>
      <c r="CD296" s="229" t="s">
        <v>14044</v>
      </c>
      <c r="CE296" s="230" t="s">
        <v>14015</v>
      </c>
      <c r="CF296" s="231" t="str">
        <f t="shared" si="14"/>
        <v>Hp</v>
      </c>
      <c r="CI296"/>
      <c r="CJ296"/>
    </row>
    <row r="297" spans="28:88" ht="15" x14ac:dyDescent="0.25">
      <c r="AB297" s="217" t="s">
        <v>419</v>
      </c>
      <c r="AC297" s="218" t="s">
        <v>728</v>
      </c>
      <c r="AD297" s="218" t="s">
        <v>419</v>
      </c>
      <c r="AE297" s="218" t="s">
        <v>728</v>
      </c>
      <c r="AF297" s="218" t="s">
        <v>419</v>
      </c>
      <c r="AG297" s="218" t="s">
        <v>728</v>
      </c>
      <c r="AH297" s="219" t="s">
        <v>1216</v>
      </c>
      <c r="AI297" s="220" t="s">
        <v>13390</v>
      </c>
      <c r="AJ297" s="220" t="s">
        <v>14163</v>
      </c>
      <c r="AK297" s="219" t="s">
        <v>1216</v>
      </c>
      <c r="AL297" s="221" t="s">
        <v>12898</v>
      </c>
      <c r="AM297" s="222" t="s">
        <v>12899</v>
      </c>
      <c r="AN297" s="41">
        <v>100</v>
      </c>
      <c r="AO297" s="41">
        <v>98.9</v>
      </c>
      <c r="AP297" s="41">
        <v>17.7</v>
      </c>
      <c r="AQ297" s="41">
        <v>0</v>
      </c>
      <c r="AR297" s="41">
        <f>INDEX(lad_payment_mff[Non-specialised payment MFF],MATCH(AB297,lad_payment_mff[LAD21],0))</f>
        <v>1.0507574257995529</v>
      </c>
      <c r="AS297" s="41">
        <f>INDEX(lad_payment_mff[Specialised payment MFF],MATCH(AB297,lad_payment_mff[LAD21],0))</f>
        <v>1.0588253745760927</v>
      </c>
      <c r="AT297" s="41">
        <v>0.98384511209148195</v>
      </c>
      <c r="AU297" s="185"/>
      <c r="AV297" s="185"/>
      <c r="AW297" s="185"/>
      <c r="AX297" s="185"/>
      <c r="AY297" s="187"/>
      <c r="BB297" s="223"/>
      <c r="BC297" s="223"/>
      <c r="BD297" s="223"/>
      <c r="BE297" s="224"/>
      <c r="BF297" s="225"/>
      <c r="BG297" s="225"/>
      <c r="BH297" s="225"/>
      <c r="BI297" s="226"/>
      <c r="BJ297" s="187"/>
      <c r="BK297" s="187"/>
      <c r="BL297" s="227"/>
      <c r="BZ297" s="228">
        <f t="shared" si="12"/>
        <v>0.98384511209148195</v>
      </c>
      <c r="CA297" s="218">
        <v>292</v>
      </c>
      <c r="CB297" s="228">
        <f t="shared" si="13"/>
        <v>0.95720498193694259</v>
      </c>
      <c r="CC297" s="218"/>
      <c r="CD297" s="229" t="s">
        <v>14054</v>
      </c>
      <c r="CE297" s="230" t="s">
        <v>14015</v>
      </c>
      <c r="CF297" s="231" t="str">
        <f t="shared" si="14"/>
        <v>Mp</v>
      </c>
      <c r="CI297"/>
      <c r="CJ297"/>
    </row>
    <row r="298" spans="28:88" ht="15" x14ac:dyDescent="0.25">
      <c r="AB298" s="217" t="s">
        <v>288</v>
      </c>
      <c r="AC298" s="218" t="s">
        <v>597</v>
      </c>
      <c r="AD298" s="218" t="s">
        <v>288</v>
      </c>
      <c r="AE298" s="218" t="s">
        <v>597</v>
      </c>
      <c r="AF298" s="218" t="s">
        <v>14095</v>
      </c>
      <c r="AG298" s="218" t="s">
        <v>14096</v>
      </c>
      <c r="AH298" s="219" t="s">
        <v>1133</v>
      </c>
      <c r="AI298" s="220" t="s">
        <v>13419</v>
      </c>
      <c r="AJ298" s="220" t="s">
        <v>14185</v>
      </c>
      <c r="AK298" s="219" t="s">
        <v>13413</v>
      </c>
      <c r="AL298" s="221" t="s">
        <v>12904</v>
      </c>
      <c r="AM298" s="222" t="s">
        <v>13338</v>
      </c>
      <c r="AN298" s="41">
        <v>100</v>
      </c>
      <c r="AO298" s="41">
        <v>76.2</v>
      </c>
      <c r="AP298" s="41">
        <v>8.6999999999999993</v>
      </c>
      <c r="AQ298" s="41">
        <v>0</v>
      </c>
      <c r="AR298" s="41">
        <f>INDEX(lad_payment_mff[Non-specialised payment MFF],MATCH(AB298,lad_payment_mff[LAD21],0))</f>
        <v>1.0786761371591591</v>
      </c>
      <c r="AS298" s="41">
        <f>INDEX(lad_payment_mff[Specialised payment MFF],MATCH(AB298,lad_payment_mff[LAD21],0))</f>
        <v>1.0816196329719305</v>
      </c>
      <c r="AT298" s="41">
        <v>1.0315332816591265</v>
      </c>
      <c r="AU298" s="185"/>
      <c r="AV298" s="185"/>
      <c r="AW298" s="185"/>
      <c r="AX298" s="185"/>
      <c r="AY298" s="187"/>
      <c r="BB298" s="223"/>
      <c r="BC298" s="223"/>
      <c r="BD298" s="223"/>
      <c r="BE298" s="224"/>
      <c r="BF298" s="225"/>
      <c r="BG298" s="225"/>
      <c r="BH298" s="225"/>
      <c r="BI298" s="226"/>
      <c r="BJ298" s="187"/>
      <c r="BK298" s="187"/>
      <c r="BL298" s="227"/>
      <c r="BZ298" s="228">
        <f t="shared" si="12"/>
        <v>1.0315332816591265</v>
      </c>
      <c r="CA298" s="218">
        <v>293</v>
      </c>
      <c r="CB298" s="228">
        <f t="shared" si="13"/>
        <v>0.95720498193694259</v>
      </c>
      <c r="CC298" s="218"/>
      <c r="CD298" s="229" t="s">
        <v>14045</v>
      </c>
      <c r="CE298" s="230" t="s">
        <v>14019</v>
      </c>
      <c r="CF298" s="231" t="str">
        <f t="shared" si="14"/>
        <v>Rk</v>
      </c>
      <c r="CI298"/>
      <c r="CJ298"/>
    </row>
    <row r="299" spans="28:88" ht="15" x14ac:dyDescent="0.25">
      <c r="AB299" s="217" t="s">
        <v>239</v>
      </c>
      <c r="AC299" s="218" t="s">
        <v>548</v>
      </c>
      <c r="AD299" s="218" t="s">
        <v>239</v>
      </c>
      <c r="AE299" s="218" t="s">
        <v>548</v>
      </c>
      <c r="AF299" s="218" t="s">
        <v>14038</v>
      </c>
      <c r="AG299" s="218" t="s">
        <v>14039</v>
      </c>
      <c r="AH299" s="219" t="s">
        <v>950</v>
      </c>
      <c r="AI299" s="220" t="s">
        <v>13408</v>
      </c>
      <c r="AJ299" s="220" t="s">
        <v>14176</v>
      </c>
      <c r="AK299" s="219" t="s">
        <v>13402</v>
      </c>
      <c r="AL299" s="221" t="s">
        <v>12900</v>
      </c>
      <c r="AM299" s="222" t="s">
        <v>13340</v>
      </c>
      <c r="AN299" s="41">
        <v>100</v>
      </c>
      <c r="AO299" s="41">
        <v>82.7</v>
      </c>
      <c r="AP299" s="41">
        <v>16.2</v>
      </c>
      <c r="AQ299" s="41">
        <v>0</v>
      </c>
      <c r="AR299" s="41">
        <f>INDEX(lad_payment_mff[Non-specialised payment MFF],MATCH(AB299,lad_payment_mff[LAD21],0))</f>
        <v>1.0432408159755107</v>
      </c>
      <c r="AS299" s="41">
        <f>INDEX(lad_payment_mff[Specialised payment MFF],MATCH(AB299,lad_payment_mff[LAD21],0))</f>
        <v>1.0887992073735635</v>
      </c>
      <c r="AT299" s="41">
        <v>0.96781310469859927</v>
      </c>
      <c r="AU299" s="185"/>
      <c r="AV299" s="185"/>
      <c r="AW299" s="185"/>
      <c r="AX299" s="185"/>
      <c r="AY299" s="187"/>
      <c r="BB299" s="223"/>
      <c r="BC299" s="223"/>
      <c r="BD299" s="223"/>
      <c r="BE299" s="224"/>
      <c r="BF299" s="225"/>
      <c r="BG299" s="225"/>
      <c r="BH299" s="225"/>
      <c r="BI299" s="226"/>
      <c r="BJ299" s="187"/>
      <c r="BK299" s="187"/>
      <c r="BL299" s="227"/>
      <c r="BZ299" s="228">
        <f t="shared" si="12"/>
        <v>0.96781310469859927</v>
      </c>
      <c r="CA299" s="218">
        <v>294</v>
      </c>
      <c r="CB299" s="228">
        <f t="shared" si="13"/>
        <v>0.95720498193694259</v>
      </c>
      <c r="CC299" s="218"/>
      <c r="CD299" s="229" t="s">
        <v>14057</v>
      </c>
      <c r="CE299" s="230" t="s">
        <v>14058</v>
      </c>
      <c r="CF299" s="231" t="str">
        <f t="shared" si="14"/>
        <v>Os</v>
      </c>
      <c r="CI299"/>
      <c r="CJ299"/>
    </row>
    <row r="300" spans="28:88" ht="15" x14ac:dyDescent="0.25">
      <c r="AB300" s="217" t="s">
        <v>169</v>
      </c>
      <c r="AC300" s="218" t="s">
        <v>478</v>
      </c>
      <c r="AD300" s="218" t="s">
        <v>169</v>
      </c>
      <c r="AE300" s="218" t="s">
        <v>478</v>
      </c>
      <c r="AF300" s="218" t="s">
        <v>169</v>
      </c>
      <c r="AG300" s="218" t="s">
        <v>478</v>
      </c>
      <c r="AH300" s="219" t="s">
        <v>952</v>
      </c>
      <c r="AI300" s="220" t="s">
        <v>13415</v>
      </c>
      <c r="AJ300" s="220" t="s">
        <v>14181</v>
      </c>
      <c r="AK300" s="219" t="s">
        <v>13405</v>
      </c>
      <c r="AL300" s="221" t="s">
        <v>12902</v>
      </c>
      <c r="AM300" s="222" t="s">
        <v>12903</v>
      </c>
      <c r="AN300" s="41">
        <v>100</v>
      </c>
      <c r="AO300" s="41">
        <v>72.599999999999994</v>
      </c>
      <c r="AP300" s="41">
        <v>20.3</v>
      </c>
      <c r="AQ300" s="41">
        <v>0</v>
      </c>
      <c r="AR300" s="41">
        <f>INDEX(lad_payment_mff[Non-specialised payment MFF],MATCH(AB300,lad_payment_mff[LAD21],0))</f>
        <v>1.1644654148644915</v>
      </c>
      <c r="AS300" s="41">
        <f>INDEX(lad_payment_mff[Specialised payment MFF],MATCH(AB300,lad_payment_mff[LAD21],0))</f>
        <v>1.1668976834957552</v>
      </c>
      <c r="AT300" s="41">
        <v>1.0880089204719068</v>
      </c>
      <c r="AU300" s="185"/>
      <c r="AV300" s="185"/>
      <c r="AW300" s="185"/>
      <c r="AX300" s="185"/>
      <c r="AY300" s="187"/>
      <c r="BB300" s="223"/>
      <c r="BC300" s="223"/>
      <c r="BD300" s="223"/>
      <c r="BE300" s="224"/>
      <c r="BF300" s="225"/>
      <c r="BG300" s="225"/>
      <c r="BH300" s="225"/>
      <c r="BI300" s="226"/>
      <c r="BJ300" s="187"/>
      <c r="BK300" s="187"/>
      <c r="BL300" s="227"/>
      <c r="BZ300" s="228">
        <f t="shared" si="12"/>
        <v>1.0880089204719068</v>
      </c>
      <c r="CA300" s="218">
        <v>295</v>
      </c>
      <c r="CB300" s="228">
        <f t="shared" si="13"/>
        <v>0.95720498193694259</v>
      </c>
      <c r="CC300" s="218"/>
      <c r="CD300" s="229" t="s">
        <v>14064</v>
      </c>
      <c r="CE300" s="230" t="s">
        <v>14015</v>
      </c>
      <c r="CF300" s="231" t="str">
        <f t="shared" si="14"/>
        <v>Tp</v>
      </c>
      <c r="CI300"/>
      <c r="CJ300"/>
    </row>
    <row r="301" spans="28:88" ht="15" x14ac:dyDescent="0.25">
      <c r="AB301" s="217" t="s">
        <v>228</v>
      </c>
      <c r="AC301" s="218" t="s">
        <v>537</v>
      </c>
      <c r="AD301" s="218" t="s">
        <v>228</v>
      </c>
      <c r="AE301" s="218" t="s">
        <v>537</v>
      </c>
      <c r="AF301" s="218" t="s">
        <v>228</v>
      </c>
      <c r="AG301" s="218" t="s">
        <v>537</v>
      </c>
      <c r="AH301" s="219" t="s">
        <v>1031</v>
      </c>
      <c r="AI301" s="220" t="s">
        <v>13379</v>
      </c>
      <c r="AJ301" s="220" t="s">
        <v>14156</v>
      </c>
      <c r="AK301" s="219" t="s">
        <v>1031</v>
      </c>
      <c r="AL301" s="221" t="s">
        <v>12896</v>
      </c>
      <c r="AM301" s="222" t="s">
        <v>13341</v>
      </c>
      <c r="AN301" s="41">
        <v>100</v>
      </c>
      <c r="AO301" s="41">
        <v>121.9</v>
      </c>
      <c r="AP301" s="41">
        <v>25.7</v>
      </c>
      <c r="AQ301" s="41">
        <v>0</v>
      </c>
      <c r="AR301" s="41">
        <f>INDEX(lad_payment_mff[Non-specialised payment MFF],MATCH(AB301,lad_payment_mff[LAD21],0))</f>
        <v>1.0332363746820807</v>
      </c>
      <c r="AS301" s="41">
        <f>INDEX(lad_payment_mff[Specialised payment MFF],MATCH(AB301,lad_payment_mff[LAD21],0))</f>
        <v>1.0369651481277133</v>
      </c>
      <c r="AT301" s="41">
        <v>0.97757508056422171</v>
      </c>
      <c r="AU301" s="185"/>
      <c r="AV301" s="185"/>
      <c r="AW301" s="185"/>
      <c r="AX301" s="185"/>
      <c r="AY301" s="187"/>
      <c r="BB301" s="223"/>
      <c r="BC301" s="223"/>
      <c r="BD301" s="223"/>
      <c r="BE301" s="224"/>
      <c r="BF301" s="225"/>
      <c r="BG301" s="225"/>
      <c r="BH301" s="225"/>
      <c r="BI301" s="226"/>
      <c r="BJ301" s="187"/>
      <c r="BK301" s="187"/>
      <c r="BL301" s="227"/>
      <c r="BZ301" s="228">
        <f t="shared" si="12"/>
        <v>0.97757508056422171</v>
      </c>
      <c r="CA301" s="218">
        <v>296</v>
      </c>
      <c r="CB301" s="228">
        <f t="shared" si="13"/>
        <v>0.95720498193694259</v>
      </c>
      <c r="CC301" s="218"/>
      <c r="CD301" s="229" t="s">
        <v>14046</v>
      </c>
      <c r="CE301" s="230" t="s">
        <v>14063</v>
      </c>
      <c r="CF301" s="231" t="str">
        <f t="shared" si="14"/>
        <v>Ih</v>
      </c>
      <c r="CI301"/>
      <c r="CJ301"/>
    </row>
    <row r="302" spans="28:88" ht="15" x14ac:dyDescent="0.25">
      <c r="AB302" s="217" t="s">
        <v>427</v>
      </c>
      <c r="AC302" s="218" t="s">
        <v>736</v>
      </c>
      <c r="AD302" s="218" t="s">
        <v>427</v>
      </c>
      <c r="AE302" s="218" t="s">
        <v>736</v>
      </c>
      <c r="AF302" s="218" t="s">
        <v>427</v>
      </c>
      <c r="AG302" s="218" t="s">
        <v>736</v>
      </c>
      <c r="AH302" s="219" t="s">
        <v>1015</v>
      </c>
      <c r="AI302" s="220" t="s">
        <v>13420</v>
      </c>
      <c r="AJ302" s="220" t="s">
        <v>14186</v>
      </c>
      <c r="AK302" s="219" t="s">
        <v>1015</v>
      </c>
      <c r="AL302" s="221" t="s">
        <v>12906</v>
      </c>
      <c r="AM302" s="222" t="s">
        <v>13339</v>
      </c>
      <c r="AN302" s="41">
        <v>100</v>
      </c>
      <c r="AO302" s="41">
        <v>82.5</v>
      </c>
      <c r="AP302" s="41">
        <v>13.4</v>
      </c>
      <c r="AQ302" s="41">
        <v>0</v>
      </c>
      <c r="AR302" s="41">
        <f>INDEX(lad_payment_mff[Non-specialised payment MFF],MATCH(AB302,lad_payment_mff[LAD21],0))</f>
        <v>1.0445595080373307</v>
      </c>
      <c r="AS302" s="41">
        <f>INDEX(lad_payment_mff[Specialised payment MFF],MATCH(AB302,lad_payment_mff[LAD21],0))</f>
        <v>1.0618655315870054</v>
      </c>
      <c r="AT302" s="41">
        <v>0.98701175028969845</v>
      </c>
      <c r="AU302" s="185"/>
      <c r="AV302" s="185"/>
      <c r="AW302" s="185"/>
      <c r="AX302" s="185"/>
      <c r="AY302" s="187"/>
      <c r="BB302" s="223"/>
      <c r="BC302" s="223"/>
      <c r="BD302" s="223"/>
      <c r="BE302" s="224"/>
      <c r="BF302" s="225"/>
      <c r="BG302" s="225"/>
      <c r="BH302" s="225"/>
      <c r="BI302" s="226"/>
      <c r="BJ302" s="187"/>
      <c r="BK302" s="187"/>
      <c r="BL302" s="227"/>
      <c r="BZ302" s="228">
        <f t="shared" si="12"/>
        <v>0.98701175028969845</v>
      </c>
      <c r="CA302" s="218">
        <v>297</v>
      </c>
      <c r="CB302" s="228">
        <f t="shared" si="13"/>
        <v>0.95720498193694259</v>
      </c>
      <c r="CC302" s="218"/>
      <c r="CD302" s="229" t="s">
        <v>14064</v>
      </c>
      <c r="CE302" s="230" t="s">
        <v>14048</v>
      </c>
      <c r="CF302" s="231" t="str">
        <f t="shared" si="14"/>
        <v>Tj</v>
      </c>
      <c r="CI302"/>
      <c r="CJ302"/>
    </row>
    <row r="303" spans="28:88" ht="15" x14ac:dyDescent="0.25">
      <c r="AB303" s="217" t="s">
        <v>358</v>
      </c>
      <c r="AC303" s="218" t="s">
        <v>667</v>
      </c>
      <c r="AD303" s="218" t="s">
        <v>358</v>
      </c>
      <c r="AE303" s="218" t="s">
        <v>667</v>
      </c>
      <c r="AF303" s="218" t="s">
        <v>14051</v>
      </c>
      <c r="AG303" s="218" t="s">
        <v>14052</v>
      </c>
      <c r="AH303" s="219" t="s">
        <v>939</v>
      </c>
      <c r="AI303" s="220" t="s">
        <v>13424</v>
      </c>
      <c r="AJ303" s="220" t="s">
        <v>14180</v>
      </c>
      <c r="AK303" s="219" t="s">
        <v>939</v>
      </c>
      <c r="AL303" s="221" t="s">
        <v>12904</v>
      </c>
      <c r="AM303" s="222" t="s">
        <v>13338</v>
      </c>
      <c r="AN303" s="41">
        <v>100</v>
      </c>
      <c r="AO303" s="41">
        <v>73.599999999999994</v>
      </c>
      <c r="AP303" s="41">
        <v>9.6</v>
      </c>
      <c r="AQ303" s="41">
        <v>0</v>
      </c>
      <c r="AR303" s="41">
        <f>INDEX(lad_payment_mff[Non-specialised payment MFF],MATCH(AB303,lad_payment_mff[LAD21],0))</f>
        <v>1.0661399310715338</v>
      </c>
      <c r="AS303" s="41">
        <f>INDEX(lad_payment_mff[Specialised payment MFF],MATCH(AB303,lad_payment_mff[LAD21],0))</f>
        <v>1.0696595292976436</v>
      </c>
      <c r="AT303" s="41">
        <v>0.99855734254881034</v>
      </c>
      <c r="AU303" s="185"/>
      <c r="AV303" s="185"/>
      <c r="AW303" s="185"/>
      <c r="AX303" s="185"/>
      <c r="AY303" s="187"/>
      <c r="BB303" s="223"/>
      <c r="BC303" s="223"/>
      <c r="BD303" s="223"/>
      <c r="BE303" s="224"/>
      <c r="BF303" s="225"/>
      <c r="BG303" s="225"/>
      <c r="BH303" s="225"/>
      <c r="BI303" s="226"/>
      <c r="BJ303" s="187"/>
      <c r="BK303" s="187"/>
      <c r="BL303" s="227"/>
      <c r="BZ303" s="228">
        <f t="shared" si="12"/>
        <v>0.99855734254881034</v>
      </c>
      <c r="CA303" s="218">
        <v>298</v>
      </c>
      <c r="CB303" s="228">
        <f t="shared" si="13"/>
        <v>0.95644340537757289</v>
      </c>
      <c r="CC303" s="218"/>
      <c r="CD303" s="229" t="s">
        <v>14066</v>
      </c>
      <c r="CE303" s="230" t="s">
        <v>14019</v>
      </c>
      <c r="CF303" s="231" t="str">
        <f t="shared" si="14"/>
        <v>Wk</v>
      </c>
      <c r="CI303"/>
      <c r="CJ303"/>
    </row>
    <row r="304" spans="28:88" ht="15" x14ac:dyDescent="0.25">
      <c r="AB304" s="217" t="s">
        <v>440</v>
      </c>
      <c r="AC304" s="218" t="s">
        <v>749</v>
      </c>
      <c r="AD304" s="218" t="s">
        <v>440</v>
      </c>
      <c r="AE304" s="218" t="s">
        <v>749</v>
      </c>
      <c r="AF304" s="218" t="s">
        <v>440</v>
      </c>
      <c r="AG304" s="218" t="s">
        <v>749</v>
      </c>
      <c r="AH304" s="219" t="s">
        <v>1211</v>
      </c>
      <c r="AI304" s="220" t="s">
        <v>13421</v>
      </c>
      <c r="AJ304" s="220" t="s">
        <v>13422</v>
      </c>
      <c r="AK304" s="219" t="s">
        <v>13413</v>
      </c>
      <c r="AL304" s="221" t="s">
        <v>12904</v>
      </c>
      <c r="AM304" s="222" t="s">
        <v>13338</v>
      </c>
      <c r="AN304" s="41">
        <v>100</v>
      </c>
      <c r="AO304" s="41">
        <v>79.900000000000006</v>
      </c>
      <c r="AP304" s="41">
        <v>8.4</v>
      </c>
      <c r="AQ304" s="41">
        <v>0</v>
      </c>
      <c r="AR304" s="41">
        <f>INDEX(lad_payment_mff[Non-specialised payment MFF],MATCH(AB304,lad_payment_mff[LAD21],0))</f>
        <v>1.1092282056585849</v>
      </c>
      <c r="AS304" s="41">
        <f>INDEX(lad_payment_mff[Specialised payment MFF],MATCH(AB304,lad_payment_mff[LAD21],0))</f>
        <v>1.1223014406552987</v>
      </c>
      <c r="AT304" s="41">
        <v>1.0315332816591265</v>
      </c>
      <c r="AU304" s="185"/>
      <c r="AV304" s="185"/>
      <c r="AW304" s="185"/>
      <c r="AX304" s="185"/>
      <c r="AY304" s="187"/>
      <c r="BB304" s="223"/>
      <c r="BC304" s="223"/>
      <c r="BD304" s="223"/>
      <c r="BE304" s="224"/>
      <c r="BF304" s="225"/>
      <c r="BG304" s="225"/>
      <c r="BH304" s="225"/>
      <c r="BI304" s="226"/>
      <c r="BJ304" s="187"/>
      <c r="BK304" s="187"/>
      <c r="BL304" s="227"/>
      <c r="BZ304" s="228">
        <f t="shared" si="12"/>
        <v>1.0315332816591265</v>
      </c>
      <c r="CA304" s="218">
        <v>299</v>
      </c>
      <c r="CB304" s="228">
        <f t="shared" si="13"/>
        <v>0.95644340537757289</v>
      </c>
      <c r="CC304" s="218"/>
      <c r="CD304" s="229" t="s">
        <v>14056</v>
      </c>
      <c r="CE304" s="230" t="s">
        <v>14032</v>
      </c>
      <c r="CF304" s="231" t="str">
        <f t="shared" si="14"/>
        <v>Um</v>
      </c>
      <c r="CI304"/>
      <c r="CJ304"/>
    </row>
    <row r="305" spans="28:88" ht="15" x14ac:dyDescent="0.25">
      <c r="AB305" s="217" t="s">
        <v>223</v>
      </c>
      <c r="AC305" s="218" t="s">
        <v>532</v>
      </c>
      <c r="AD305" s="218" t="s">
        <v>223</v>
      </c>
      <c r="AE305" s="218" t="s">
        <v>532</v>
      </c>
      <c r="AF305" s="218" t="s">
        <v>223</v>
      </c>
      <c r="AG305" s="218" t="s">
        <v>532</v>
      </c>
      <c r="AH305" s="219" t="s">
        <v>973</v>
      </c>
      <c r="AI305" s="220" t="s">
        <v>13378</v>
      </c>
      <c r="AJ305" s="220" t="s">
        <v>14155</v>
      </c>
      <c r="AK305" s="219" t="s">
        <v>973</v>
      </c>
      <c r="AL305" s="221" t="s">
        <v>12896</v>
      </c>
      <c r="AM305" s="222" t="s">
        <v>13341</v>
      </c>
      <c r="AN305" s="41">
        <v>100</v>
      </c>
      <c r="AO305" s="41">
        <v>118.4</v>
      </c>
      <c r="AP305" s="41">
        <v>29.6</v>
      </c>
      <c r="AQ305" s="41">
        <v>0</v>
      </c>
      <c r="AR305" s="41">
        <f>INDEX(lad_payment_mff[Non-specialised payment MFF],MATCH(AB305,lad_payment_mff[LAD21],0))</f>
        <v>1.0248357938999084</v>
      </c>
      <c r="AS305" s="41">
        <f>INDEX(lad_payment_mff[Specialised payment MFF],MATCH(AB305,lad_payment_mff[LAD21],0))</f>
        <v>1.0262611852569625</v>
      </c>
      <c r="AT305" s="41">
        <v>0.96823716045444397</v>
      </c>
      <c r="AU305" s="185"/>
      <c r="AV305" s="185"/>
      <c r="AW305" s="185"/>
      <c r="AX305" s="185"/>
      <c r="AY305" s="187"/>
      <c r="BB305" s="223"/>
      <c r="BC305" s="223"/>
      <c r="BD305" s="223"/>
      <c r="BE305" s="224"/>
      <c r="BF305" s="225"/>
      <c r="BG305" s="225"/>
      <c r="BH305" s="225"/>
      <c r="BI305" s="226"/>
      <c r="BJ305" s="187"/>
      <c r="BK305" s="187"/>
      <c r="BL305" s="227"/>
      <c r="BZ305" s="228">
        <f t="shared" si="12"/>
        <v>0.96823716045444397</v>
      </c>
      <c r="CA305" s="218">
        <v>300</v>
      </c>
      <c r="CB305" s="228">
        <f t="shared" si="13"/>
        <v>0.95063238512158976</v>
      </c>
      <c r="CC305" s="218"/>
      <c r="CD305" s="229" t="s">
        <v>14031</v>
      </c>
      <c r="CE305" s="230" t="s">
        <v>14075</v>
      </c>
      <c r="CF305" s="231" t="str">
        <f t="shared" si="14"/>
        <v>Kg</v>
      </c>
      <c r="CI305"/>
      <c r="CJ305"/>
    </row>
    <row r="306" spans="28:88" ht="15" x14ac:dyDescent="0.25">
      <c r="AB306" s="217" t="s">
        <v>263</v>
      </c>
      <c r="AC306" s="218" t="s">
        <v>572</v>
      </c>
      <c r="AD306" s="218" t="s">
        <v>263</v>
      </c>
      <c r="AE306" s="218" t="s">
        <v>572</v>
      </c>
      <c r="AF306" s="218" t="s">
        <v>14119</v>
      </c>
      <c r="AG306" s="218" t="s">
        <v>14120</v>
      </c>
      <c r="AH306" s="219" t="s">
        <v>3998</v>
      </c>
      <c r="AI306" s="220" t="s">
        <v>13428</v>
      </c>
      <c r="AJ306" s="220" t="s">
        <v>13429</v>
      </c>
      <c r="AK306" s="219" t="s">
        <v>13417</v>
      </c>
      <c r="AL306" s="221" t="s">
        <v>12904</v>
      </c>
      <c r="AM306" s="222" t="s">
        <v>13338</v>
      </c>
      <c r="AN306" s="41">
        <v>100</v>
      </c>
      <c r="AO306" s="41">
        <v>83.4</v>
      </c>
      <c r="AP306" s="41">
        <v>10.8</v>
      </c>
      <c r="AQ306" s="41">
        <v>0</v>
      </c>
      <c r="AR306" s="41">
        <f>INDEX(lad_payment_mff[Non-specialised payment MFF],MATCH(AB306,lad_payment_mff[LAD21],0))</f>
        <v>1.1135503592044038</v>
      </c>
      <c r="AS306" s="41">
        <f>INDEX(lad_payment_mff[Specialised payment MFF],MATCH(AB306,lad_payment_mff[LAD21],0))</f>
        <v>1.1385837219646211</v>
      </c>
      <c r="AT306" s="41">
        <v>1.009879276774436</v>
      </c>
      <c r="AU306" s="185"/>
      <c r="AV306" s="185"/>
      <c r="AW306" s="185"/>
      <c r="AX306" s="185"/>
      <c r="AY306" s="187"/>
      <c r="BB306" s="223"/>
      <c r="BC306" s="223"/>
      <c r="BD306" s="223"/>
      <c r="BE306" s="224"/>
      <c r="BF306" s="225"/>
      <c r="BG306" s="225"/>
      <c r="BH306" s="225"/>
      <c r="BI306" s="226"/>
      <c r="BJ306" s="187"/>
      <c r="BK306" s="187"/>
      <c r="BL306" s="227"/>
      <c r="BZ306" s="228">
        <f t="shared" si="12"/>
        <v>1.009879276774436</v>
      </c>
      <c r="CA306" s="218">
        <v>301</v>
      </c>
      <c r="CB306" s="228">
        <f t="shared" si="13"/>
        <v>0.95063238512158976</v>
      </c>
      <c r="CC306" s="218"/>
      <c r="CD306" s="229" t="s">
        <v>13262</v>
      </c>
      <c r="CE306" s="230" t="s">
        <v>14076</v>
      </c>
      <c r="CF306" s="231" t="str">
        <f t="shared" si="14"/>
        <v>Xn</v>
      </c>
      <c r="CI306"/>
      <c r="CJ306"/>
    </row>
    <row r="307" spans="28:88" ht="15" x14ac:dyDescent="0.25">
      <c r="AB307" s="217" t="s">
        <v>439</v>
      </c>
      <c r="AC307" s="218" t="s">
        <v>748</v>
      </c>
      <c r="AD307" s="218" t="s">
        <v>439</v>
      </c>
      <c r="AE307" s="218" t="s">
        <v>748</v>
      </c>
      <c r="AF307" s="218" t="s">
        <v>439</v>
      </c>
      <c r="AG307" s="218" t="s">
        <v>748</v>
      </c>
      <c r="AH307" s="219" t="s">
        <v>1133</v>
      </c>
      <c r="AI307" s="220" t="s">
        <v>13419</v>
      </c>
      <c r="AJ307" s="220" t="s">
        <v>14185</v>
      </c>
      <c r="AK307" s="219" t="s">
        <v>13413</v>
      </c>
      <c r="AL307" s="221" t="s">
        <v>12904</v>
      </c>
      <c r="AM307" s="222" t="s">
        <v>13338</v>
      </c>
      <c r="AN307" s="41">
        <v>100</v>
      </c>
      <c r="AO307" s="41">
        <v>73.2</v>
      </c>
      <c r="AP307" s="41">
        <v>5.8</v>
      </c>
      <c r="AQ307" s="41">
        <v>0</v>
      </c>
      <c r="AR307" s="41">
        <f>INDEX(lad_payment_mff[Non-specialised payment MFF],MATCH(AB307,lad_payment_mff[LAD21],0))</f>
        <v>1.1110627627326173</v>
      </c>
      <c r="AS307" s="41">
        <f>INDEX(lad_payment_mff[Specialised payment MFF],MATCH(AB307,lad_payment_mff[LAD21],0))</f>
        <v>1.1081697217217061</v>
      </c>
      <c r="AT307" s="41">
        <v>1.0315332816591265</v>
      </c>
      <c r="AU307" s="185"/>
      <c r="AV307" s="185"/>
      <c r="AW307" s="185"/>
      <c r="AX307" s="185"/>
      <c r="AY307" s="187"/>
      <c r="BB307" s="223"/>
      <c r="BC307" s="223"/>
      <c r="BD307" s="223"/>
      <c r="BE307" s="224"/>
      <c r="BF307" s="225"/>
      <c r="BG307" s="225"/>
      <c r="BH307" s="225"/>
      <c r="BI307" s="226"/>
      <c r="BJ307" s="187"/>
      <c r="BK307" s="187"/>
      <c r="BL307" s="227"/>
      <c r="BZ307" s="228">
        <f t="shared" si="12"/>
        <v>1.0315332816591265</v>
      </c>
      <c r="CA307" s="218">
        <v>302</v>
      </c>
      <c r="CB307" s="228">
        <f t="shared" si="13"/>
        <v>0.95063238512158976</v>
      </c>
      <c r="CC307" s="218"/>
      <c r="CD307" s="229" t="s">
        <v>14056</v>
      </c>
      <c r="CE307" s="230" t="s">
        <v>14062</v>
      </c>
      <c r="CF307" s="231" t="str">
        <f t="shared" si="14"/>
        <v>Ul</v>
      </c>
      <c r="CI307"/>
      <c r="CJ307"/>
    </row>
    <row r="308" spans="28:88" ht="15" x14ac:dyDescent="0.25">
      <c r="AB308" s="217" t="s">
        <v>208</v>
      </c>
      <c r="AC308" s="218" t="s">
        <v>517</v>
      </c>
      <c r="AD308" s="218" t="s">
        <v>208</v>
      </c>
      <c r="AE308" s="218" t="s">
        <v>517</v>
      </c>
      <c r="AF308" s="218" t="s">
        <v>208</v>
      </c>
      <c r="AG308" s="218" t="s">
        <v>517</v>
      </c>
      <c r="AH308" s="219" t="s">
        <v>1081</v>
      </c>
      <c r="AI308" s="220" t="s">
        <v>13382</v>
      </c>
      <c r="AJ308" s="220" t="s">
        <v>13383</v>
      </c>
      <c r="AK308" s="219" t="s">
        <v>1081</v>
      </c>
      <c r="AL308" s="221" t="s">
        <v>12898</v>
      </c>
      <c r="AM308" s="222" t="s">
        <v>12899</v>
      </c>
      <c r="AN308" s="41">
        <v>100</v>
      </c>
      <c r="AO308" s="41">
        <v>131</v>
      </c>
      <c r="AP308" s="41">
        <v>32.1</v>
      </c>
      <c r="AQ308" s="41">
        <v>0</v>
      </c>
      <c r="AR308" s="41">
        <f>INDEX(lad_payment_mff[Non-specialised payment MFF],MATCH(AB308,lad_payment_mff[LAD21],0))</f>
        <v>1.0191335040944767</v>
      </c>
      <c r="AS308" s="41">
        <f>INDEX(lad_payment_mff[Specialised payment MFF],MATCH(AB308,lad_payment_mff[LAD21],0))</f>
        <v>1.0358049870471575</v>
      </c>
      <c r="AT308" s="41">
        <v>0.96423419241168418</v>
      </c>
      <c r="AU308" s="185"/>
      <c r="AV308" s="185"/>
      <c r="AW308" s="185"/>
      <c r="AX308" s="185"/>
      <c r="AY308" s="187"/>
      <c r="BB308" s="223"/>
      <c r="BC308" s="223"/>
      <c r="BD308" s="223"/>
      <c r="BE308" s="224"/>
      <c r="BF308" s="225"/>
      <c r="BG308" s="225"/>
      <c r="BH308" s="225"/>
      <c r="BI308" s="226"/>
      <c r="BJ308" s="187"/>
      <c r="BK308" s="187"/>
      <c r="BL308" s="227"/>
      <c r="BZ308" s="228">
        <f t="shared" si="12"/>
        <v>0.96423419241168418</v>
      </c>
      <c r="CA308" s="218">
        <v>303</v>
      </c>
      <c r="CB308" s="228">
        <f t="shared" si="13"/>
        <v>0.95063238512158976</v>
      </c>
      <c r="CC308" s="218"/>
      <c r="CD308" s="229" t="s">
        <v>14057</v>
      </c>
      <c r="CE308" s="230" t="s">
        <v>14048</v>
      </c>
      <c r="CF308" s="231" t="str">
        <f t="shared" si="14"/>
        <v>Oj</v>
      </c>
      <c r="CI308"/>
      <c r="CJ308"/>
    </row>
    <row r="309" spans="28:88" ht="15" x14ac:dyDescent="0.25">
      <c r="AB309" s="217" t="s">
        <v>247</v>
      </c>
      <c r="AC309" s="218" t="s">
        <v>556</v>
      </c>
      <c r="AD309" s="218" t="s">
        <v>247</v>
      </c>
      <c r="AE309" s="218" t="s">
        <v>556</v>
      </c>
      <c r="AF309" s="218" t="s">
        <v>14083</v>
      </c>
      <c r="AG309" s="218" t="s">
        <v>14084</v>
      </c>
      <c r="AH309" s="219" t="s">
        <v>1002</v>
      </c>
      <c r="AI309" s="220" t="s">
        <v>13386</v>
      </c>
      <c r="AJ309" s="220" t="s">
        <v>14161</v>
      </c>
      <c r="AK309" s="219" t="s">
        <v>1002</v>
      </c>
      <c r="AL309" s="221" t="s">
        <v>12898</v>
      </c>
      <c r="AM309" s="222" t="s">
        <v>12899</v>
      </c>
      <c r="AN309" s="41">
        <v>100</v>
      </c>
      <c r="AO309" s="41">
        <v>101.7</v>
      </c>
      <c r="AP309" s="41">
        <v>20.399999999999999</v>
      </c>
      <c r="AQ309" s="41">
        <v>0</v>
      </c>
      <c r="AR309" s="41">
        <f>INDEX(lad_payment_mff[Non-specialised payment MFF],MATCH(AB309,lad_payment_mff[LAD21],0))</f>
        <v>1.0316242949471763</v>
      </c>
      <c r="AS309" s="41">
        <f>INDEX(lad_payment_mff[Specialised payment MFF],MATCH(AB309,lad_payment_mff[LAD21],0))</f>
        <v>1.0439576477511894</v>
      </c>
      <c r="AT309" s="41">
        <v>0.96680172859239544</v>
      </c>
      <c r="AU309" s="185"/>
      <c r="AV309" s="185"/>
      <c r="AW309" s="185"/>
      <c r="AX309" s="185"/>
      <c r="AY309" s="187"/>
      <c r="BB309" s="223"/>
      <c r="BC309" s="223"/>
      <c r="BD309" s="223"/>
      <c r="BE309" s="224"/>
      <c r="BF309" s="225"/>
      <c r="BG309" s="225"/>
      <c r="BH309" s="225"/>
      <c r="BI309" s="226"/>
      <c r="BJ309" s="187"/>
      <c r="BK309" s="187"/>
      <c r="BL309" s="227"/>
      <c r="BZ309" s="228">
        <f t="shared" si="12"/>
        <v>0.96680172859239544</v>
      </c>
      <c r="CA309" s="218">
        <v>304</v>
      </c>
      <c r="CB309" s="228">
        <f t="shared" si="13"/>
        <v>0.95063238512158976</v>
      </c>
      <c r="CC309" s="218"/>
      <c r="CD309" s="229" t="s">
        <v>14059</v>
      </c>
      <c r="CE309" s="230" t="s">
        <v>14063</v>
      </c>
      <c r="CF309" s="231" t="str">
        <f t="shared" si="14"/>
        <v>Qh</v>
      </c>
      <c r="CI309"/>
      <c r="CJ309"/>
    </row>
    <row r="310" spans="28:88" ht="15" x14ac:dyDescent="0.25">
      <c r="AB310" s="217" t="s">
        <v>251</v>
      </c>
      <c r="AC310" s="218" t="s">
        <v>560</v>
      </c>
      <c r="AD310" s="218" t="s">
        <v>251</v>
      </c>
      <c r="AE310" s="218" t="s">
        <v>560</v>
      </c>
      <c r="AF310" s="218" t="s">
        <v>14012</v>
      </c>
      <c r="AG310" s="218" t="s">
        <v>14013</v>
      </c>
      <c r="AH310" s="219" t="s">
        <v>966</v>
      </c>
      <c r="AI310" s="220" t="s">
        <v>13431</v>
      </c>
      <c r="AJ310" s="220" t="s">
        <v>13432</v>
      </c>
      <c r="AK310" s="219" t="s">
        <v>13417</v>
      </c>
      <c r="AL310" s="221" t="s">
        <v>12904</v>
      </c>
      <c r="AM310" s="222" t="s">
        <v>13338</v>
      </c>
      <c r="AN310" s="41">
        <v>100</v>
      </c>
      <c r="AO310" s="41">
        <v>95.6</v>
      </c>
      <c r="AP310" s="41">
        <v>17</v>
      </c>
      <c r="AQ310" s="41">
        <v>0</v>
      </c>
      <c r="AR310" s="41">
        <f>INDEX(lad_payment_mff[Non-specialised payment MFF],MATCH(AB310,lad_payment_mff[LAD21],0))</f>
        <v>1.0315530482583561</v>
      </c>
      <c r="AS310" s="41">
        <f>INDEX(lad_payment_mff[Specialised payment MFF],MATCH(AB310,lad_payment_mff[LAD21],0))</f>
        <v>1.0573161188325049</v>
      </c>
      <c r="AT310" s="41">
        <v>1.009879276774436</v>
      </c>
      <c r="AU310" s="185"/>
      <c r="AV310" s="185"/>
      <c r="AW310" s="185"/>
      <c r="AX310" s="185"/>
      <c r="AY310" s="187"/>
      <c r="BB310" s="223"/>
      <c r="BC310" s="223"/>
      <c r="BD310" s="223"/>
      <c r="BE310" s="224"/>
      <c r="BF310" s="225"/>
      <c r="BG310" s="225"/>
      <c r="BH310" s="225"/>
      <c r="BI310" s="226"/>
      <c r="BJ310" s="187"/>
      <c r="BK310" s="187"/>
      <c r="BL310" s="227"/>
      <c r="BZ310" s="228">
        <f t="shared" si="12"/>
        <v>1.009879276774436</v>
      </c>
      <c r="CA310" s="218">
        <v>305</v>
      </c>
      <c r="CB310" s="228">
        <f t="shared" si="13"/>
        <v>0.95063238512158976</v>
      </c>
      <c r="CC310" s="218"/>
      <c r="CD310" s="229" t="s">
        <v>14025</v>
      </c>
      <c r="CE310" s="230" t="s">
        <v>14015</v>
      </c>
      <c r="CF310" s="231" t="str">
        <f t="shared" si="14"/>
        <v>Yp</v>
      </c>
      <c r="CI310"/>
      <c r="CJ310"/>
    </row>
    <row r="311" spans="28:88" ht="15" x14ac:dyDescent="0.25">
      <c r="AB311" s="217" t="s">
        <v>246</v>
      </c>
      <c r="AC311" s="218" t="s">
        <v>555</v>
      </c>
      <c r="AD311" s="218" t="s">
        <v>246</v>
      </c>
      <c r="AE311" s="218" t="s">
        <v>555</v>
      </c>
      <c r="AF311" s="218" t="s">
        <v>14083</v>
      </c>
      <c r="AG311" s="218" t="s">
        <v>14084</v>
      </c>
      <c r="AH311" s="219" t="s">
        <v>1002</v>
      </c>
      <c r="AI311" s="220" t="s">
        <v>13386</v>
      </c>
      <c r="AJ311" s="220" t="s">
        <v>14161</v>
      </c>
      <c r="AK311" s="219" t="s">
        <v>1002</v>
      </c>
      <c r="AL311" s="221" t="s">
        <v>12898</v>
      </c>
      <c r="AM311" s="222" t="s">
        <v>12899</v>
      </c>
      <c r="AN311" s="41">
        <v>100</v>
      </c>
      <c r="AO311" s="41">
        <v>80.8</v>
      </c>
      <c r="AP311" s="41">
        <v>15.8</v>
      </c>
      <c r="AQ311" s="41">
        <v>0</v>
      </c>
      <c r="AR311" s="41">
        <f>INDEX(lad_payment_mff[Non-specialised payment MFF],MATCH(AB311,lad_payment_mff[LAD21],0))</f>
        <v>1.0331295275252181</v>
      </c>
      <c r="AS311" s="41">
        <f>INDEX(lad_payment_mff[Specialised payment MFF],MATCH(AB311,lad_payment_mff[LAD21],0))</f>
        <v>1.0451505396434144</v>
      </c>
      <c r="AT311" s="41">
        <v>0.96680172859239544</v>
      </c>
      <c r="AU311" s="185"/>
      <c r="AV311" s="185"/>
      <c r="AW311" s="185"/>
      <c r="AX311" s="185"/>
      <c r="AY311" s="187"/>
      <c r="BB311" s="223"/>
      <c r="BC311" s="223"/>
      <c r="BD311" s="223"/>
      <c r="BE311" s="224"/>
      <c r="BF311" s="225"/>
      <c r="BG311" s="225"/>
      <c r="BH311" s="225"/>
      <c r="BI311" s="226"/>
      <c r="BJ311" s="187"/>
      <c r="BK311" s="187"/>
      <c r="BL311" s="227"/>
      <c r="BZ311" s="228">
        <f t="shared" si="12"/>
        <v>0.96680172859239544</v>
      </c>
      <c r="CA311" s="218">
        <v>306</v>
      </c>
      <c r="CB311" s="228">
        <f t="shared" si="13"/>
        <v>0.95063238512158976</v>
      </c>
      <c r="CC311" s="218"/>
      <c r="CD311" s="229" t="s">
        <v>14059</v>
      </c>
      <c r="CE311" s="230" t="s">
        <v>14069</v>
      </c>
      <c r="CF311" s="231" t="str">
        <f t="shared" si="14"/>
        <v>Qi</v>
      </c>
      <c r="CI311"/>
      <c r="CJ311"/>
    </row>
    <row r="312" spans="28:88" ht="15" x14ac:dyDescent="0.25">
      <c r="AB312" s="217" t="s">
        <v>328</v>
      </c>
      <c r="AC312" s="218" t="s">
        <v>637</v>
      </c>
      <c r="AD312" s="218" t="s">
        <v>328</v>
      </c>
      <c r="AE312" s="218" t="s">
        <v>637</v>
      </c>
      <c r="AF312" s="218" t="s">
        <v>14087</v>
      </c>
      <c r="AG312" s="218" t="s">
        <v>14088</v>
      </c>
      <c r="AH312" s="219" t="s">
        <v>971</v>
      </c>
      <c r="AI312" s="220" t="s">
        <v>13380</v>
      </c>
      <c r="AJ312" s="220" t="s">
        <v>14157</v>
      </c>
      <c r="AK312" s="219" t="s">
        <v>971</v>
      </c>
      <c r="AL312" s="221" t="s">
        <v>12896</v>
      </c>
      <c r="AM312" s="222" t="s">
        <v>13341</v>
      </c>
      <c r="AN312" s="41">
        <v>100</v>
      </c>
      <c r="AO312" s="41">
        <v>113.1</v>
      </c>
      <c r="AP312" s="41">
        <v>20.9</v>
      </c>
      <c r="AQ312" s="41">
        <v>0</v>
      </c>
      <c r="AR312" s="41">
        <f>INDEX(lad_payment_mff[Non-specialised payment MFF],MATCH(AB312,lad_payment_mff[LAD21],0))</f>
        <v>1.0139237377231072</v>
      </c>
      <c r="AS312" s="41">
        <f>INDEX(lad_payment_mff[Specialised payment MFF],MATCH(AB312,lad_payment_mff[LAD21],0))</f>
        <v>1.018008982211168</v>
      </c>
      <c r="AT312" s="41">
        <v>0.96020134518884181</v>
      </c>
      <c r="AU312" s="185"/>
      <c r="AV312" s="185"/>
      <c r="AW312" s="185"/>
      <c r="AX312" s="185"/>
      <c r="AY312" s="187"/>
      <c r="BB312" s="223"/>
      <c r="BC312" s="223"/>
      <c r="BD312" s="223"/>
      <c r="BE312" s="224"/>
      <c r="BF312" s="225"/>
      <c r="BG312" s="225"/>
      <c r="BH312" s="225"/>
      <c r="BI312" s="226"/>
      <c r="BJ312" s="187"/>
      <c r="BK312" s="187"/>
      <c r="BL312" s="227"/>
      <c r="BZ312" s="228">
        <f t="shared" si="12"/>
        <v>0.96020134518884181</v>
      </c>
      <c r="CA312" s="218">
        <v>307</v>
      </c>
      <c r="CB312" s="228">
        <f t="shared" si="13"/>
        <v>0.95063238512158976</v>
      </c>
      <c r="CC312" s="218"/>
      <c r="CD312" s="229" t="s">
        <v>14037</v>
      </c>
      <c r="CE312" s="230" t="s">
        <v>14063</v>
      </c>
      <c r="CF312" s="231" t="str">
        <f t="shared" si="14"/>
        <v>Fh</v>
      </c>
      <c r="CI312"/>
      <c r="CJ312"/>
    </row>
    <row r="313" spans="28:88" ht="15" x14ac:dyDescent="0.25">
      <c r="AB313" s="217" t="s">
        <v>245</v>
      </c>
      <c r="AC313" s="218" t="s">
        <v>554</v>
      </c>
      <c r="AD313" s="218" t="s">
        <v>245</v>
      </c>
      <c r="AE313" s="218" t="s">
        <v>554</v>
      </c>
      <c r="AF313" s="218" t="s">
        <v>14083</v>
      </c>
      <c r="AG313" s="218" t="s">
        <v>14084</v>
      </c>
      <c r="AH313" s="219" t="s">
        <v>1002</v>
      </c>
      <c r="AI313" s="220" t="s">
        <v>13386</v>
      </c>
      <c r="AJ313" s="220" t="s">
        <v>14161</v>
      </c>
      <c r="AK313" s="219" t="s">
        <v>1002</v>
      </c>
      <c r="AL313" s="221" t="s">
        <v>12898</v>
      </c>
      <c r="AM313" s="222" t="s">
        <v>12899</v>
      </c>
      <c r="AN313" s="41">
        <v>100</v>
      </c>
      <c r="AO313" s="41">
        <v>104.4</v>
      </c>
      <c r="AP313" s="41">
        <v>22.4</v>
      </c>
      <c r="AQ313" s="41">
        <v>0</v>
      </c>
      <c r="AR313" s="41">
        <f>INDEX(lad_payment_mff[Non-specialised payment MFF],MATCH(AB313,lad_payment_mff[LAD21],0))</f>
        <v>1.0308908730241442</v>
      </c>
      <c r="AS313" s="41">
        <f>INDEX(lad_payment_mff[Specialised payment MFF],MATCH(AB313,lad_payment_mff[LAD21],0))</f>
        <v>1.0435230750724944</v>
      </c>
      <c r="AT313" s="41">
        <v>0.96680172859239544</v>
      </c>
      <c r="AU313" s="185"/>
      <c r="AV313" s="185"/>
      <c r="AW313" s="185"/>
      <c r="AX313" s="185"/>
      <c r="AY313" s="187"/>
      <c r="BB313" s="223"/>
      <c r="BC313" s="223"/>
      <c r="BD313" s="223"/>
      <c r="BE313" s="224"/>
      <c r="BF313" s="225"/>
      <c r="BG313" s="225"/>
      <c r="BH313" s="225"/>
      <c r="BI313" s="226"/>
      <c r="BJ313" s="187"/>
      <c r="BK313" s="187"/>
      <c r="BL313" s="227"/>
      <c r="BZ313" s="228">
        <f t="shared" si="12"/>
        <v>0.96680172859239544</v>
      </c>
      <c r="CA313" s="218">
        <v>308</v>
      </c>
      <c r="CB313" s="228">
        <f t="shared" si="13"/>
        <v>0.95063238512158976</v>
      </c>
      <c r="CC313" s="218"/>
      <c r="CD313" s="229" t="s">
        <v>14055</v>
      </c>
      <c r="CE313" s="230" t="s">
        <v>14063</v>
      </c>
      <c r="CF313" s="231" t="str">
        <f t="shared" si="14"/>
        <v>Nh</v>
      </c>
      <c r="CI313"/>
      <c r="CJ313"/>
    </row>
    <row r="314" spans="28:88" ht="15" x14ac:dyDescent="0.25">
      <c r="AB314" s="217" t="s">
        <v>464</v>
      </c>
      <c r="AC314" s="218" t="s">
        <v>773</v>
      </c>
      <c r="AD314" s="218" t="s">
        <v>464</v>
      </c>
      <c r="AE314" s="218" t="s">
        <v>773</v>
      </c>
      <c r="AF314" s="218" t="s">
        <v>464</v>
      </c>
      <c r="AG314" s="218" t="s">
        <v>773</v>
      </c>
      <c r="AH314" s="219" t="s">
        <v>1076</v>
      </c>
      <c r="AI314" s="220" t="s">
        <v>13374</v>
      </c>
      <c r="AJ314" s="220" t="s">
        <v>14151</v>
      </c>
      <c r="AK314" s="219" t="s">
        <v>1076</v>
      </c>
      <c r="AL314" s="221" t="s">
        <v>12894</v>
      </c>
      <c r="AM314" s="222" t="s">
        <v>13346</v>
      </c>
      <c r="AN314" s="41">
        <v>100</v>
      </c>
      <c r="AO314" s="41">
        <v>95.9</v>
      </c>
      <c r="AP314" s="41">
        <v>11.7</v>
      </c>
      <c r="AQ314" s="41">
        <v>0</v>
      </c>
      <c r="AR314" s="41">
        <f>INDEX(lad_payment_mff[Non-specialised payment MFF],MATCH(AB314,lad_payment_mff[LAD21],0))</f>
        <v>1.027183523536829</v>
      </c>
      <c r="AS314" s="41">
        <f>INDEX(lad_payment_mff[Specialised payment MFF],MATCH(AB314,lad_payment_mff[LAD21],0))</f>
        <v>1.0285781050404996</v>
      </c>
      <c r="AT314" s="41">
        <v>0.96200980836760297</v>
      </c>
      <c r="AU314" s="185"/>
      <c r="AV314" s="185"/>
      <c r="AW314" s="185"/>
      <c r="AX314" s="185"/>
      <c r="AY314" s="187"/>
      <c r="BB314" s="223"/>
      <c r="BC314" s="223"/>
      <c r="BD314" s="223"/>
      <c r="BE314" s="224"/>
      <c r="BF314" s="225"/>
      <c r="BG314" s="225"/>
      <c r="BH314" s="225"/>
      <c r="BI314" s="226"/>
      <c r="BJ314" s="187"/>
      <c r="BK314" s="187"/>
      <c r="BL314" s="227"/>
      <c r="BZ314" s="228">
        <f t="shared" si="12"/>
        <v>0.96200980836760297</v>
      </c>
      <c r="CA314" s="218">
        <v>309</v>
      </c>
      <c r="CB314" s="228">
        <f t="shared" si="13"/>
        <v>0.95063238512158976</v>
      </c>
      <c r="CC314" s="218"/>
      <c r="CD314" s="229" t="s">
        <v>14037</v>
      </c>
      <c r="CE314" s="230" t="s">
        <v>14032</v>
      </c>
      <c r="CF314" s="231" t="str">
        <f t="shared" si="14"/>
        <v>Fm</v>
      </c>
      <c r="CI314"/>
      <c r="CJ314"/>
    </row>
    <row r="315" spans="28:88" x14ac:dyDescent="0.2">
      <c r="AT315" s="41"/>
    </row>
    <row r="316" spans="28:88" x14ac:dyDescent="0.2">
      <c r="AT316" s="41"/>
    </row>
    <row r="317" spans="28:88" x14ac:dyDescent="0.2">
      <c r="AT317" s="41"/>
    </row>
    <row r="318" spans="28:88" x14ac:dyDescent="0.2">
      <c r="AT318" s="41"/>
    </row>
    <row r="319" spans="28:88" x14ac:dyDescent="0.2">
      <c r="AT319" s="41"/>
    </row>
    <row r="320" spans="28:88" x14ac:dyDescent="0.2">
      <c r="AT320" s="41"/>
    </row>
    <row r="321" spans="46:46" x14ac:dyDescent="0.2">
      <c r="AT321" s="41"/>
    </row>
    <row r="322" spans="46:46" x14ac:dyDescent="0.2">
      <c r="AT322" s="41"/>
    </row>
    <row r="323" spans="46:46" x14ac:dyDescent="0.2">
      <c r="AT323" s="41"/>
    </row>
    <row r="324" spans="46:46" x14ac:dyDescent="0.2">
      <c r="AT324" s="41"/>
    </row>
    <row r="325" spans="46:46" x14ac:dyDescent="0.2">
      <c r="AT325" s="41"/>
    </row>
  </sheetData>
  <mergeCells count="1">
    <mergeCell ref="B4:Z4"/>
  </mergeCells>
  <conditionalFormatting sqref="B118:B120">
    <cfRule type="colorScale" priority="4">
      <colorScale>
        <cfvo type="min"/>
        <cfvo type="percentile" val="50"/>
        <cfvo type="max"/>
        <color theme="0"/>
        <color rgb="FFAFD9B9"/>
        <color rgb="FF3F794D"/>
      </colorScale>
    </cfRule>
  </conditionalFormatting>
  <conditionalFormatting sqref="B113:H116">
    <cfRule type="colorScale" priority="9">
      <colorScale>
        <cfvo type="min"/>
        <cfvo type="percentile" val="50"/>
        <cfvo type="max"/>
        <color theme="0"/>
        <color rgb="FFAFD9B9"/>
        <color rgb="FF3F794D"/>
      </colorScale>
    </cfRule>
  </conditionalFormatting>
  <conditionalFormatting sqref="B7:Z33">
    <cfRule type="colorScale" priority="18">
      <colorScale>
        <cfvo type="min"/>
        <cfvo type="percentile" val="50"/>
        <cfvo type="max"/>
        <color theme="0"/>
        <color rgb="FFAFD9B9"/>
        <color rgb="FF3F794D"/>
      </colorScale>
    </cfRule>
  </conditionalFormatting>
  <conditionalFormatting sqref="B53:Z53 B57:Z79 B54:D56 H54:Z56">
    <cfRule type="colorScale" priority="20">
      <colorScale>
        <cfvo type="min"/>
        <cfvo type="percentile" val="50"/>
        <cfvo type="max"/>
        <color theme="0"/>
        <color rgb="FFAFD9B9"/>
        <color rgb="FF3F794D"/>
      </colorScale>
    </cfRule>
  </conditionalFormatting>
  <conditionalFormatting sqref="B82:Z82 B86:Z108 B83:D85 H83:Z85">
    <cfRule type="colorScale" priority="19">
      <colorScale>
        <cfvo type="min"/>
        <cfvo type="percentile" val="50"/>
        <cfvo type="max"/>
        <color theme="0"/>
        <color rgb="FFAFD9B9"/>
        <color rgb="FF3F794D"/>
      </colorScale>
    </cfRule>
  </conditionalFormatting>
  <conditionalFormatting sqref="C118:E120">
    <cfRule type="colorScale" priority="7">
      <colorScale>
        <cfvo type="min"/>
        <cfvo type="percentile" val="50"/>
        <cfvo type="max"/>
        <color theme="0"/>
        <color rgb="FFAFD9B9"/>
        <color rgb="FF3F794D"/>
      </colorScale>
    </cfRule>
  </conditionalFormatting>
  <conditionalFormatting sqref="C121:E121">
    <cfRule type="colorScale" priority="3">
      <colorScale>
        <cfvo type="min"/>
        <cfvo type="percentile" val="50"/>
        <cfvo type="max"/>
        <color theme="0"/>
        <color rgb="FFAFD9B9"/>
        <color rgb="FF3F794D"/>
      </colorScale>
    </cfRule>
  </conditionalFormatting>
  <conditionalFormatting sqref="E8:G10">
    <cfRule type="colorScale" priority="17">
      <colorScale>
        <cfvo type="min"/>
        <cfvo type="percentile" val="50"/>
        <cfvo type="max"/>
        <color theme="0"/>
        <color rgb="FFAFD9B9"/>
        <color rgb="FF3F794D"/>
      </colorScale>
    </cfRule>
  </conditionalFormatting>
  <conditionalFormatting sqref="E54:G56">
    <cfRule type="colorScale" priority="16">
      <colorScale>
        <cfvo type="min"/>
        <cfvo type="percentile" val="50"/>
        <cfvo type="max"/>
        <color theme="0"/>
        <color rgb="FFAFD9B9"/>
        <color rgb="FF3F794D"/>
      </colorScale>
    </cfRule>
  </conditionalFormatting>
  <conditionalFormatting sqref="E83:G85">
    <cfRule type="colorScale" priority="15">
      <colorScale>
        <cfvo type="min"/>
        <cfvo type="percentile" val="50"/>
        <cfvo type="max"/>
        <color theme="0"/>
        <color rgb="FFAFD9B9"/>
        <color rgb="FF3F794D"/>
      </colorScale>
    </cfRule>
  </conditionalFormatting>
  <conditionalFormatting sqref="L113:L115">
    <cfRule type="colorScale" priority="8">
      <colorScale>
        <cfvo type="min"/>
        <cfvo type="percentile" val="50"/>
        <cfvo type="max"/>
        <color theme="0"/>
        <color rgb="FFAFD9B9"/>
        <color rgb="FF3F794D"/>
      </colorScale>
    </cfRule>
  </conditionalFormatting>
  <conditionalFormatting sqref="L118">
    <cfRule type="colorScale" priority="6">
      <colorScale>
        <cfvo type="min"/>
        <cfvo type="percentile" val="50"/>
        <cfvo type="max"/>
        <color theme="0"/>
        <color rgb="FFAFD9B9"/>
        <color rgb="FF3F794D"/>
      </colorScale>
    </cfRule>
  </conditionalFormatting>
  <conditionalFormatting sqref="L119">
    <cfRule type="colorScale" priority="5">
      <colorScale>
        <cfvo type="min"/>
        <cfvo type="percentile" val="50"/>
        <cfvo type="max"/>
        <color theme="0"/>
        <color rgb="FFAFD9B9"/>
        <color rgb="FF3F794D"/>
      </colorScale>
    </cfRule>
  </conditionalFormatting>
  <conditionalFormatting sqref="P112:R119">
    <cfRule type="colorScale" priority="2">
      <colorScale>
        <cfvo type="min"/>
        <cfvo type="percentile" val="50"/>
        <cfvo type="max"/>
        <color theme="0"/>
        <color rgb="FFAFD9B9"/>
        <color rgb="FF3F794D"/>
      </colorScale>
    </cfRule>
  </conditionalFormatting>
  <conditionalFormatting sqref="AD6:AE314">
    <cfRule type="cellIs" dxfId="4" priority="14" operator="notEqual">
      <formula>AB6</formula>
    </cfRule>
  </conditionalFormatting>
  <conditionalFormatting sqref="AF6:AG314">
    <cfRule type="cellIs" dxfId="3" priority="13" operator="notEqual">
      <formula>AB6</formula>
    </cfRule>
  </conditionalFormatting>
  <conditionalFormatting sqref="AN4:AS314">
    <cfRule type="expression" dxfId="2" priority="12">
      <formula>AN$4=$B$4</formula>
    </cfRule>
  </conditionalFormatting>
  <conditionalFormatting sqref="AT4:AT325">
    <cfRule type="expression" dxfId="1" priority="1">
      <formula>AT$4=$B$4</formula>
    </cfRule>
  </conditionalFormatting>
  <conditionalFormatting sqref="AU4:BY314">
    <cfRule type="expression" dxfId="0" priority="21">
      <formula>AU$4=$B$4</formula>
    </cfRule>
  </conditionalFormatting>
  <dataValidations count="1">
    <dataValidation type="list" allowBlank="1" showInputMessage="1" showErrorMessage="1" sqref="B4:Z4" xr:uid="{108684A0-852F-44D4-B138-B107F0AB1D0F}">
      <formula1>$AN$4:$BY$4</formula1>
    </dataValidation>
  </dataValidations>
  <pageMargins left="0.7" right="0.7" top="0.75" bottom="0.75" header="0.3" footer="0.3"/>
  <pageSetup paperSize="9"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2D99C-3BDE-4974-A745-D79772933BE2}">
  <sheetPr>
    <tabColor rgb="FF005EB8"/>
    <pageSetUpPr fitToPage="1"/>
  </sheetPr>
  <dimension ref="A1:Y48"/>
  <sheetViews>
    <sheetView workbookViewId="0">
      <selection activeCell="AA30" sqref="AA30"/>
    </sheetView>
  </sheetViews>
  <sheetFormatPr defaultRowHeight="12.75" x14ac:dyDescent="0.2"/>
  <cols>
    <col min="1" max="2" width="4.85546875" style="41" customWidth="1"/>
    <col min="3" max="3" width="8.42578125" style="41" bestFit="1" customWidth="1"/>
    <col min="4" max="4" width="6.140625" style="41" bestFit="1" customWidth="1"/>
    <col min="5" max="5" width="50" style="41" customWidth="1"/>
    <col min="6" max="8" width="11.5703125" style="41" customWidth="1"/>
    <col min="9" max="9" width="11.85546875" style="41" customWidth="1"/>
    <col min="10" max="11" width="11.5703125" style="41" customWidth="1"/>
    <col min="12" max="12" width="11.140625" style="41" customWidth="1"/>
    <col min="13" max="13" width="11.5703125" style="41" customWidth="1"/>
    <col min="14" max="14" width="11.85546875" style="41" customWidth="1"/>
    <col min="15" max="15" width="11.5703125" style="41" customWidth="1"/>
    <col min="16" max="23" width="11.28515625" style="41" customWidth="1"/>
    <col min="24" max="24" width="12.140625" style="41" customWidth="1"/>
    <col min="25" max="25" width="12.42578125" style="41" customWidth="1"/>
    <col min="26" max="16384" width="9.140625" style="41"/>
  </cols>
  <sheetData>
    <row r="1" spans="1:25" ht="40.5" customHeight="1" x14ac:dyDescent="0.2">
      <c r="A1" s="64" t="s">
        <v>13342</v>
      </c>
      <c r="Y1" s="88" t="s">
        <v>12875</v>
      </c>
    </row>
    <row r="2" spans="1:25" ht="51" x14ac:dyDescent="0.2">
      <c r="A2" s="110" t="s">
        <v>13333</v>
      </c>
      <c r="B2" s="110" t="s">
        <v>13364</v>
      </c>
      <c r="C2" s="110" t="s">
        <v>13334</v>
      </c>
      <c r="D2" s="110" t="s">
        <v>13373</v>
      </c>
      <c r="E2" s="110" t="s">
        <v>13365</v>
      </c>
      <c r="F2" s="113" t="s">
        <v>13265</v>
      </c>
      <c r="G2" s="111" t="s">
        <v>13956</v>
      </c>
      <c r="H2" s="112" t="s">
        <v>13975</v>
      </c>
      <c r="I2" s="127" t="s">
        <v>13950</v>
      </c>
      <c r="J2" s="116" t="s">
        <v>14206</v>
      </c>
      <c r="K2" s="113" t="s">
        <v>13543</v>
      </c>
      <c r="L2" s="111" t="s">
        <v>13974</v>
      </c>
      <c r="M2" s="112" t="s">
        <v>13963</v>
      </c>
      <c r="N2" s="127" t="s">
        <v>13951</v>
      </c>
      <c r="O2" s="130" t="s">
        <v>13961</v>
      </c>
      <c r="P2" s="113" t="s">
        <v>13544</v>
      </c>
      <c r="Q2" s="111" t="s">
        <v>13971</v>
      </c>
      <c r="R2" s="112" t="s">
        <v>13964</v>
      </c>
      <c r="S2" s="127" t="s">
        <v>13953</v>
      </c>
      <c r="T2" s="116" t="s">
        <v>13959</v>
      </c>
      <c r="U2" s="113" t="s">
        <v>13545</v>
      </c>
      <c r="V2" s="111" t="s">
        <v>13968</v>
      </c>
      <c r="W2" s="112" t="s">
        <v>13965</v>
      </c>
      <c r="X2" s="127" t="s">
        <v>13955</v>
      </c>
      <c r="Y2" s="116" t="s">
        <v>13960</v>
      </c>
    </row>
    <row r="3" spans="1:25" x14ac:dyDescent="0.2">
      <c r="A3" s="74">
        <v>1</v>
      </c>
      <c r="B3" s="34" t="s">
        <v>12894</v>
      </c>
      <c r="C3" s="34" t="s">
        <v>12895</v>
      </c>
      <c r="D3" s="34" t="s">
        <v>1076</v>
      </c>
      <c r="E3" s="34" t="s">
        <v>13374</v>
      </c>
      <c r="F3" s="79" cm="1">
        <f t="array" ref="F3">SUMIFS(gp_mff_index[Registered population (base year)],gp_mff_index[[ICB26]:[ICB26]],icb_mff_index[[#This Row],[ICB26]:[ICB26]])</f>
        <v>1812500.083333334</v>
      </c>
      <c r="G3" s="76" cm="1">
        <f t="array" ref="G3">SUMIFS(gp_mff_index[Normalised Non-spec MFF WP (base year)],gp_mff_index[[ICB26]:[ICB26]],icb_mff_index[[#This Row],[ICB26]:[ICB26]])</f>
        <v>1743642.857833765</v>
      </c>
      <c r="H3" s="82">
        <f>icb_mff_index[[#This Row],[Normalised Non-spec MFF WP (base year)]]/icb_mff_index[[#This Row],[Registered population (base year)]]</f>
        <v>0.96200980836760297</v>
      </c>
      <c r="I3" s="128" cm="1">
        <f t="array" ref="I3">SUMIFS(gp_mff_index[Normalised Specialised MFF 
(base year)],gp_mff_index[[ICB26]:[ICB26]],icb_mff_index[[#This Row],[ICB26]:[ICB26]])</f>
        <v>1723003.0203612898</v>
      </c>
      <c r="J3" s="82">
        <f>icb_mff_index[[#This Row],[Normalised specialised MFF WP (base year)]]/icb_mff_index[[#This Row],[Registered population (base year)]]</f>
        <v>0.95062231235462802</v>
      </c>
      <c r="K3" s="79" cm="1">
        <f t="array" ref="K3">SUMIFS(gp_mff_index[Registered population 2026/27],gp_mff_index[[ICB26]:[ICB26]],icb_mff_index[[#This Row],[ICB26]:[ICB26]])</f>
        <v>1816618.6649152706</v>
      </c>
      <c r="L3" s="76" cm="1">
        <f t="array" ref="L3">SUMIFS(gp_mff_index[Normalised Non-spec MFF WP 2026/27],gp_mff_index[[ICB26]:[ICB26]],icb_mff_index[[#This Row],[ICB26]:[ICB26]])</f>
        <v>1747704.0072761334</v>
      </c>
      <c r="M3" s="82">
        <f>icb_mff_index[[#This Row],[Normalised Non-spec MFF WP 2026/27]]/icb_mff_index[[#This Row],[Registered population 2026/27]]</f>
        <v>0.96206432369649164</v>
      </c>
      <c r="N3" s="128" cm="1">
        <f t="array" ref="N3">SUMIFS(gp_mff_index[Normalised Specialised MFF 
2026/27],gp_mff_index[[ICB26]:[ICB26]],icb_mff_index[[#This Row],[ICB26]:[ICB26]])</f>
        <v>1727000.6517160782</v>
      </c>
      <c r="O3" s="82">
        <f>icb_mff_index[[#This Row],[Normalised specialised MFF WP 2026/27]]/icb_mff_index[[#This Row],[Registered population 2026/27]]</f>
        <v>0.9506676800530548</v>
      </c>
      <c r="P3" s="79" cm="1">
        <f t="array" ref="P3">SUMIFS(gp_mff_index[Registered population 2027/28],gp_mff_index[[ICB26]:[ICB26]],icb_mff_index[[#This Row],[ICB26]:[ICB26]])</f>
        <v>1820465.6740777593</v>
      </c>
      <c r="Q3" s="76" cm="1">
        <f t="array" ref="Q3">SUMIFS(gp_mff_index[Normalised Non-spec MFF WP 2027/28],gp_mff_index[[ICB26]:[ICB26]],icb_mff_index[[#This Row],[ICB26]:[ICB26]])</f>
        <v>1751500.7307860753</v>
      </c>
      <c r="R3" s="82">
        <f>icb_mff_index[[#This Row],[Normalised Non-spec MFF WP 2027/28]]/icb_mff_index[[#This Row],[Registered population 2027/28]]</f>
        <v>0.96211686697876286</v>
      </c>
      <c r="S3" s="128" cm="1">
        <f t="array" ref="S3">SUMIFS(gp_mff_index[Normalised Specialised MFF 
2027/28],gp_mff_index[[ICB26]:[ICB26]],icb_mff_index[[#This Row],[ICB26]:[ICB26]])</f>
        <v>1730738.7796449219</v>
      </c>
      <c r="T3" s="82">
        <f>icb_mff_index[[#This Row],[Normalised specialised MFF WP 2027/28]]/icb_mff_index[[#This Row],[Registered population 2027/28]]</f>
        <v>0.95071211959088842</v>
      </c>
      <c r="U3" s="79" cm="1">
        <f t="array" ref="U3">SUMIFS(gp_mff_index[Registered population 2028/29],gp_mff_index[[ICB26]:[ICB26]],icb_mff_index[[#This Row],[ICB26]:[ICB26]])</f>
        <v>1824971.5754368114</v>
      </c>
      <c r="V3" s="76" cm="1">
        <f t="array" ref="V3">SUMIFS(gp_mff_index[Normalised Non-spec MFF WP 2028/29],gp_mff_index[[ICB26]:[ICB26]],icb_mff_index[[#This Row],[ICB26]:[ICB26]])</f>
        <v>1755909.4387116355</v>
      </c>
      <c r="W3" s="82">
        <f>icb_mff_index[[#This Row],[Normalised Non-spec MFF WP 2028/29]]/icb_mff_index[[#This Row],[Registered population 2028/29]]</f>
        <v>0.96215714389488738</v>
      </c>
      <c r="X3" s="128" cm="1">
        <f t="array" ref="X3">SUMIFS(gp_mff_index[Normalised Specialised MFF 
2028/29],gp_mff_index[[ICB26]:[ICB26]],icb_mff_index[[#This Row],[ICB26]:[ICB26]])</f>
        <v>1735085.292632577</v>
      </c>
      <c r="Y3" s="82">
        <f>icb_mff_index[[#This Row],[Normalised specialised MFF WP 2028/29]]/icb_mff_index[[#This Row],[Registered population 2028/29]]</f>
        <v>0.95074647517032151</v>
      </c>
    </row>
    <row r="4" spans="1:25" x14ac:dyDescent="0.2">
      <c r="A4" s="74">
        <v>2</v>
      </c>
      <c r="B4" s="74" t="s">
        <v>12894</v>
      </c>
      <c r="C4" s="74" t="s">
        <v>12895</v>
      </c>
      <c r="D4" s="34" t="s">
        <v>1033</v>
      </c>
      <c r="E4" s="34" t="s">
        <v>13375</v>
      </c>
      <c r="F4" s="79" cm="1">
        <f t="array" ref="F4">SUMIFS(gp_mff_index[Registered population (base year)],gp_mff_index[[ICB26]:[ICB26]],icb_mff_index[[#This Row],[ICB26]:[ICB26]])</f>
        <v>3229146.9999999995</v>
      </c>
      <c r="G4" s="76" cm="1">
        <f t="array" ref="G4">SUMIFS(gp_mff_index[Normalised Non-spec MFF WP (base year)],gp_mff_index[[ICB26]:[ICB26]],icb_mff_index[[#This Row],[ICB26]:[ICB26]])</f>
        <v>3103226.2894258737</v>
      </c>
      <c r="H4" s="82">
        <f>icb_mff_index[[#This Row],[Normalised Non-spec MFF WP (base year)]]/icb_mff_index[[#This Row],[Registered population (base year)]]</f>
        <v>0.96100496181371553</v>
      </c>
      <c r="I4" s="128" cm="1">
        <f t="array" ref="I4">SUMIFS(gp_mff_index[Normalised Specialised MFF 
(base year)],gp_mff_index[[ICB26]:[ICB26]],icb_mff_index[[#This Row],[ICB26]:[ICB26]])</f>
        <v>3069244.3217852628</v>
      </c>
      <c r="J4" s="82">
        <f>icb_mff_index[[#This Row],[Normalised specialised MFF WP (base year)]]/icb_mff_index[[#This Row],[Registered population (base year)]]</f>
        <v>0.95048144967858794</v>
      </c>
      <c r="K4" s="79" cm="1">
        <f t="array" ref="K4">SUMIFS(gp_mff_index[Registered population 2026/27],gp_mff_index[[ICB26]:[ICB26]],icb_mff_index[[#This Row],[ICB26]:[ICB26]])</f>
        <v>3238899.5385852163</v>
      </c>
      <c r="L4" s="76" cm="1">
        <f t="array" ref="L4">SUMIFS(gp_mff_index[Normalised Non-spec MFF WP 2026/27],gp_mff_index[[ICB26]:[ICB26]],icb_mff_index[[#This Row],[ICB26]:[ICB26]])</f>
        <v>3112769.1949878233</v>
      </c>
      <c r="M4" s="82">
        <f>icb_mff_index[[#This Row],[Normalised Non-spec MFF WP 2026/27]]/icb_mff_index[[#This Row],[Registered population 2026/27]]</f>
        <v>0.96105765489333828</v>
      </c>
      <c r="N4" s="128" cm="1">
        <f t="array" ref="N4">SUMIFS(gp_mff_index[Normalised Specialised MFF 
2026/27],gp_mff_index[[ICB26]:[ICB26]],icb_mff_index[[#This Row],[ICB26]:[ICB26]])</f>
        <v>3078655.616700727</v>
      </c>
      <c r="O4" s="115">
        <f>icb_mff_index[[#This Row],[Normalised specialised MFF WP 2026/27]]/icb_mff_index[[#This Row],[Registered population 2026/27]]</f>
        <v>0.95052519537099156</v>
      </c>
      <c r="P4" s="79" cm="1">
        <f t="array" ref="P4">SUMIFS(gp_mff_index[Registered population 2027/28],gp_mff_index[[ICB26]:[ICB26]],icb_mff_index[[#This Row],[ICB26]:[ICB26]])</f>
        <v>3248394.5469843158</v>
      </c>
      <c r="Q4" s="76" cm="1">
        <f t="array" ref="Q4">SUMIFS(gp_mff_index[Normalised Non-spec MFF WP 2027/28],gp_mff_index[[ICB26]:[ICB26]],icb_mff_index[[#This Row],[ICB26]:[ICB26]])</f>
        <v>3122059.2357391454</v>
      </c>
      <c r="R4" s="82">
        <f>icb_mff_index[[#This Row],[Normalised Non-spec MFF WP 2027/28]]/icb_mff_index[[#This Row],[Registered population 2027/28]]</f>
        <v>0.96110838464420667</v>
      </c>
      <c r="S4" s="128" cm="1">
        <f t="array" ref="S4">SUMIFS(gp_mff_index[Normalised Specialised MFF 
2027/28],gp_mff_index[[ICB26]:[ICB26]],icb_mff_index[[#This Row],[ICB26]:[ICB26]])</f>
        <v>3087819.6329816943</v>
      </c>
      <c r="T4" s="82">
        <f>icb_mff_index[[#This Row],[Normalised specialised MFF WP 2027/28]]/icb_mff_index[[#This Row],[Registered population 2027/28]]</f>
        <v>0.95056791541788144</v>
      </c>
      <c r="U4" s="79" cm="1">
        <f t="array" ref="U4">SUMIFS(gp_mff_index[Registered population 2028/29],gp_mff_index[[ICB26]:[ICB26]],icb_mff_index[[#This Row],[ICB26]:[ICB26]])</f>
        <v>3258791.9174164501</v>
      </c>
      <c r="V4" s="76" cm="1">
        <f t="array" ref="V4">SUMIFS(gp_mff_index[Normalised Non-spec MFF WP 2028/29],gp_mff_index[[ICB26]:[ICB26]],icb_mff_index[[#This Row],[ICB26]:[ICB26]])</f>
        <v>3132177.1329686111</v>
      </c>
      <c r="W4" s="82">
        <f>icb_mff_index[[#This Row],[Normalised Non-spec MFF WP 2028/29]]/icb_mff_index[[#This Row],[Registered population 2028/29]]</f>
        <v>0.96114671091113468</v>
      </c>
      <c r="X4" s="128" cm="1">
        <f t="array" ref="X4">SUMIFS(gp_mff_index[Normalised Specialised MFF 
2028/29],gp_mff_index[[ICB26]:[ICB26]],icb_mff_index[[#This Row],[ICB26]:[ICB26]])</f>
        <v>3097808.076623925</v>
      </c>
      <c r="Y4" s="82">
        <f>icb_mff_index[[#This Row],[Normalised specialised MFF WP 2028/29]]/icb_mff_index[[#This Row],[Registered population 2028/29]]</f>
        <v>0.95060014727170672</v>
      </c>
    </row>
    <row r="5" spans="1:25" x14ac:dyDescent="0.2">
      <c r="A5" s="74">
        <v>3</v>
      </c>
      <c r="B5" s="74" t="s">
        <v>12894</v>
      </c>
      <c r="C5" s="74" t="s">
        <v>12895</v>
      </c>
      <c r="D5" s="34" t="s">
        <v>982</v>
      </c>
      <c r="E5" s="34" t="s">
        <v>13376</v>
      </c>
      <c r="F5" s="79" cm="1">
        <f t="array" ref="F5">SUMIFS(gp_mff_index[Registered population (base year)],gp_mff_index[[ICB26]:[ICB26]],icb_mff_index[[#This Row],[ICB26]:[ICB26]])</f>
        <v>1525635.3333333328</v>
      </c>
      <c r="G5" s="76" cm="1">
        <f t="array" ref="G5">SUMIFS(gp_mff_index[Normalised Non-spec MFF WP (base year)],gp_mff_index[[ICB26]:[ICB26]],icb_mff_index[[#This Row],[ICB26]:[ICB26]])</f>
        <v>1466320.9469905475</v>
      </c>
      <c r="H5" s="82">
        <f>icb_mff_index[[#This Row],[Normalised Non-spec MFF WP (base year)]]/icb_mff_index[[#This Row],[Registered population (base year)]]</f>
        <v>0.96112151767408904</v>
      </c>
      <c r="I5" s="128" cm="1">
        <f t="array" ref="I5">SUMIFS(gp_mff_index[Normalised Specialised MFF 
(base year)],gp_mff_index[[ICB26]:[ICB26]],icb_mff_index[[#This Row],[ICB26]:[ICB26]])</f>
        <v>1450193.2407441507</v>
      </c>
      <c r="J5" s="82">
        <f>icb_mff_index[[#This Row],[Normalised specialised MFF WP (base year)]]/icb_mff_index[[#This Row],[Registered population (base year)]]</f>
        <v>0.95055037665891629</v>
      </c>
      <c r="K5" s="79" cm="1">
        <f t="array" ref="K5">SUMIFS(gp_mff_index[Registered population 2026/27],gp_mff_index[[ICB26]:[ICB26]],icb_mff_index[[#This Row],[ICB26]:[ICB26]])</f>
        <v>1531451.5123265446</v>
      </c>
      <c r="L5" s="76" cm="1">
        <f t="array" ref="L5">SUMIFS(gp_mff_index[Normalised Non-spec MFF WP 2026/27],gp_mff_index[[ICB26]:[ICB26]],icb_mff_index[[#This Row],[ICB26]:[ICB26]])</f>
        <v>1471987.2873431596</v>
      </c>
      <c r="M5" s="82">
        <f>icb_mff_index[[#This Row],[Normalised Non-spec MFF WP 2026/27]]/icb_mff_index[[#This Row],[Registered population 2026/27]]</f>
        <v>0.96117133026755219</v>
      </c>
      <c r="N5" s="128" cm="1">
        <f t="array" ref="N5">SUMIFS(gp_mff_index[Normalised Specialised MFF 
2026/27],gp_mff_index[[ICB26]:[ICB26]],icb_mff_index[[#This Row],[ICB26]:[ICB26]])</f>
        <v>1455785.5312059142</v>
      </c>
      <c r="O5" s="115">
        <f>icb_mff_index[[#This Row],[Normalised specialised MFF WP 2026/27]]/icb_mff_index[[#This Row],[Registered population 2026/27]]</f>
        <v>0.95059198380647358</v>
      </c>
      <c r="P5" s="79" cm="1">
        <f t="array" ref="P5">SUMIFS(gp_mff_index[Registered population 2027/28],gp_mff_index[[ICB26]:[ICB26]],icb_mff_index[[#This Row],[ICB26]:[ICB26]])</f>
        <v>1537337.0306618453</v>
      </c>
      <c r="Q5" s="76" cm="1">
        <f t="array" ref="Q5">SUMIFS(gp_mff_index[Normalised Non-spec MFF WP 2027/28],gp_mff_index[[ICB26]:[ICB26]],icb_mff_index[[#This Row],[ICB26]:[ICB26]])</f>
        <v>1477717.7819298496</v>
      </c>
      <c r="R5" s="82">
        <f>icb_mff_index[[#This Row],[Normalised Non-spec MFF WP 2027/28]]/icb_mff_index[[#This Row],[Registered population 2027/28]]</f>
        <v>0.96121914222912541</v>
      </c>
      <c r="S5" s="128" cm="1">
        <f t="array" ref="S5">SUMIFS(gp_mff_index[Normalised Specialised MFF 
2027/28],gp_mff_index[[ICB26]:[ICB26]],icb_mff_index[[#This Row],[ICB26]:[ICB26]])</f>
        <v>1461442.5327581842</v>
      </c>
      <c r="T5" s="82">
        <f>icb_mff_index[[#This Row],[Normalised specialised MFF WP 2027/28]]/icb_mff_index[[#This Row],[Registered population 2027/28]]</f>
        <v>0.95063249216667378</v>
      </c>
      <c r="U5" s="79" cm="1">
        <f t="array" ref="U5">SUMIFS(gp_mff_index[Registered population 2028/29],gp_mff_index[[ICB26]:[ICB26]],icb_mff_index[[#This Row],[ICB26]:[ICB26]])</f>
        <v>1543774.8955859852</v>
      </c>
      <c r="V5" s="76" cm="1">
        <f t="array" ref="V5">SUMIFS(gp_mff_index[Normalised Non-spec MFF WP 2028/29],gp_mff_index[[ICB26]:[ICB26]],icb_mff_index[[#This Row],[ICB26]:[ICB26]])</f>
        <v>1483960.1155583016</v>
      </c>
      <c r="W5" s="82">
        <f>icb_mff_index[[#This Row],[Normalised Non-spec MFF WP 2028/29]]/icb_mff_index[[#This Row],[Registered population 2028/29]]</f>
        <v>0.96125420862930977</v>
      </c>
      <c r="X5" s="128" cm="1">
        <f t="array" ref="X5">SUMIFS(gp_mff_index[Normalised Specialised MFF 
2028/29],gp_mff_index[[ICB26]:[ICB26]],icb_mff_index[[#This Row],[ICB26]:[ICB26]])</f>
        <v>1467608.5181266251</v>
      </c>
      <c r="Y5" s="82">
        <f>icb_mff_index[[#This Row],[Normalised specialised MFF WP 2028/29]]/icb_mff_index[[#This Row],[Registered population 2028/29]]</f>
        <v>0.95066225155161055</v>
      </c>
    </row>
    <row r="6" spans="1:25" x14ac:dyDescent="0.2">
      <c r="A6" s="75">
        <v>4</v>
      </c>
      <c r="B6" s="75" t="s">
        <v>12894</v>
      </c>
      <c r="C6" s="75" t="s">
        <v>12895</v>
      </c>
      <c r="D6" s="73" t="s">
        <v>945</v>
      </c>
      <c r="E6" s="73" t="s">
        <v>13377</v>
      </c>
      <c r="F6" s="80" cm="1">
        <f t="array" ref="F6">SUMIFS(gp_mff_index[Registered population (base year)],gp_mff_index[[ICB26]:[ICB26]],icb_mff_index[[#This Row],[ICB26]:[ICB26]])</f>
        <v>2699100.8333333335</v>
      </c>
      <c r="G6" s="78" cm="1">
        <f t="array" ref="G6">SUMIFS(gp_mff_index[Normalised Non-spec MFF WP (base year)],gp_mff_index[[ICB26]:[ICB26]],icb_mff_index[[#This Row],[ICB26]:[ICB26]])</f>
        <v>2603613.055067006</v>
      </c>
      <c r="H6" s="83">
        <f>icb_mff_index[[#This Row],[Normalised Non-spec MFF WP (base year)]]/icb_mff_index[[#This Row],[Registered population (base year)]]</f>
        <v>0.96462237457486832</v>
      </c>
      <c r="I6" s="129" cm="1">
        <f t="array" ref="I6">SUMIFS(gp_mff_index[Normalised Specialised MFF 
(base year)],gp_mff_index[[ICB26]:[ICB26]],icb_mff_index[[#This Row],[ICB26]:[ICB26]])</f>
        <v>2587639.1169885383</v>
      </c>
      <c r="J6" s="83">
        <f>icb_mff_index[[#This Row],[Normalised specialised MFF WP (base year)]]/icb_mff_index[[#This Row],[Registered population (base year)]]</f>
        <v>0.95870413029099688</v>
      </c>
      <c r="K6" s="80" cm="1">
        <f t="array" ref="K6">SUMIFS(gp_mff_index[Registered population 2026/27],gp_mff_index[[ICB26]:[ICB26]],icb_mff_index[[#This Row],[ICB26]:[ICB26]])</f>
        <v>2708320.0496113393</v>
      </c>
      <c r="L6" s="78" cm="1">
        <f t="array" ref="L6">SUMIFS(gp_mff_index[Normalised Non-spec MFF WP 2026/27],gp_mff_index[[ICB26]:[ICB26]],icb_mff_index[[#This Row],[ICB26]:[ICB26]])</f>
        <v>2612664.2074212087</v>
      </c>
      <c r="M6" s="83">
        <f>icb_mff_index[[#This Row],[Normalised Non-spec MFF WP 2026/27]]/icb_mff_index[[#This Row],[Registered population 2026/27]]</f>
        <v>0.96468074657429881</v>
      </c>
      <c r="N6" s="129" cm="1">
        <f t="array" ref="N6">SUMIFS(gp_mff_index[Normalised Specialised MFF 
2026/27],gp_mff_index[[ICB26]:[ICB26]],icb_mff_index[[#This Row],[ICB26]:[ICB26]])</f>
        <v>2596596.8018257441</v>
      </c>
      <c r="O6" s="131">
        <f>icb_mff_index[[#This Row],[Normalised specialised MFF WP 2026/27]]/icb_mff_index[[#This Row],[Registered population 2026/27]]</f>
        <v>0.95874813694872285</v>
      </c>
      <c r="P6" s="80" cm="1">
        <f t="array" ref="P6">SUMIFS(gp_mff_index[Registered population 2027/28],gp_mff_index[[ICB26]:[ICB26]],icb_mff_index[[#This Row],[ICB26]:[ICB26]])</f>
        <v>2717320.4057877967</v>
      </c>
      <c r="Q6" s="78" cm="1">
        <f t="array" ref="Q6">SUMIFS(gp_mff_index[Normalised Non-spec MFF WP 2027/28],gp_mff_index[[ICB26]:[ICB26]],icb_mff_index[[#This Row],[ICB26]:[ICB26]])</f>
        <v>2621500.3089526002</v>
      </c>
      <c r="R6" s="83">
        <f>icb_mff_index[[#This Row],[Normalised Non-spec MFF WP 2027/28]]/icb_mff_index[[#This Row],[Registered population 2027/28]]</f>
        <v>0.96473728433676686</v>
      </c>
      <c r="S6" s="129" cm="1">
        <f t="array" ref="S6">SUMIFS(gp_mff_index[Normalised Specialised MFF 
2027/28],gp_mff_index[[ICB26]:[ICB26]],icb_mff_index[[#This Row],[ICB26]:[ICB26]])</f>
        <v>2605342.6562226466</v>
      </c>
      <c r="T6" s="83">
        <f>icb_mff_index[[#This Row],[Normalised specialised MFF WP 2027/28]]/icb_mff_index[[#This Row],[Registered population 2027/28]]</f>
        <v>0.95879111299254904</v>
      </c>
      <c r="U6" s="80" cm="1">
        <f t="array" ref="U6">SUMIFS(gp_mff_index[Registered population 2028/29],gp_mff_index[[ICB26]:[ICB26]],icb_mff_index[[#This Row],[ICB26]:[ICB26]])</f>
        <v>2727252.3265433782</v>
      </c>
      <c r="V6" s="78" cm="1">
        <f t="array" ref="V6">SUMIFS(gp_mff_index[Normalised Non-spec MFF WP 2028/29],gp_mff_index[[ICB26]:[ICB26]],icb_mff_index[[#This Row],[ICB26]:[ICB26]])</f>
        <v>2631202.7178767547</v>
      </c>
      <c r="W6" s="83">
        <f>icb_mff_index[[#This Row],[Normalised Non-spec MFF WP 2028/29]]/icb_mff_index[[#This Row],[Registered population 2028/29]]</f>
        <v>0.96478154671212235</v>
      </c>
      <c r="X6" s="129" cm="1">
        <f t="array" ref="X6">SUMIFS(gp_mff_index[Normalised Specialised MFF 
2028/29],gp_mff_index[[ICB26]:[ICB26]],icb_mff_index[[#This Row],[ICB26]:[ICB26]])</f>
        <v>2614953.3701710301</v>
      </c>
      <c r="Y6" s="83">
        <f>icb_mff_index[[#This Row],[Normalised specialised MFF WP 2028/29]]/icb_mff_index[[#This Row],[Registered population 2028/29]]</f>
        <v>0.95882340798488563</v>
      </c>
    </row>
    <row r="7" spans="1:25" x14ac:dyDescent="0.2">
      <c r="A7" s="74">
        <v>5</v>
      </c>
      <c r="B7" s="34" t="s">
        <v>12896</v>
      </c>
      <c r="C7" s="34" t="s">
        <v>12897</v>
      </c>
      <c r="D7" s="34" t="s">
        <v>973</v>
      </c>
      <c r="E7" s="34" t="s">
        <v>13378</v>
      </c>
      <c r="F7" s="79" cm="1">
        <f t="array" ref="F7">SUMIFS(gp_mff_index[Registered population (base year)],gp_mff_index[[ICB26]:[ICB26]],icb_mff_index[[#This Row],[ICB26]:[ICB26]])</f>
        <v>2797909.0000000019</v>
      </c>
      <c r="G7" s="76" cm="1">
        <f t="array" ref="G7">SUMIFS(gp_mff_index[Normalised Non-spec MFF WP (base year)],gp_mff_index[[ICB26]:[ICB26]],icb_mff_index[[#This Row],[ICB26]:[ICB26]])</f>
        <v>2709039.4653699347</v>
      </c>
      <c r="H7" s="82">
        <f>icb_mff_index[[#This Row],[Normalised Non-spec MFF WP (base year)]]/icb_mff_index[[#This Row],[Registered population (base year)]]</f>
        <v>0.96823716045444397</v>
      </c>
      <c r="I7" s="128" cm="1">
        <f t="array" ref="I7">SUMIFS(gp_mff_index[Normalised Specialised MFF 
(base year)],gp_mff_index[[ICB26]:[ICB26]],icb_mff_index[[#This Row],[ICB26]:[ICB26]])</f>
        <v>2672357.0773815061</v>
      </c>
      <c r="J7" s="82">
        <f>icb_mff_index[[#This Row],[Normalised specialised MFF WP (base year)]]/icb_mff_index[[#This Row],[Registered population (base year)]]</f>
        <v>0.9551265167600177</v>
      </c>
      <c r="K7" s="79" cm="1">
        <f t="array" ref="K7">SUMIFS(gp_mff_index[Registered population 2026/27],gp_mff_index[[ICB26]:[ICB26]],icb_mff_index[[#This Row],[ICB26]:[ICB26]])</f>
        <v>2812178.0516376127</v>
      </c>
      <c r="L7" s="76" cm="1">
        <f t="array" ref="L7">SUMIFS(gp_mff_index[Normalised Non-spec MFF WP 2026/27],gp_mff_index[[ICB26]:[ICB26]],icb_mff_index[[#This Row],[ICB26]:[ICB26]])</f>
        <v>2723009.819220487</v>
      </c>
      <c r="M7" s="82">
        <f>icb_mff_index[[#This Row],[Normalised Non-spec MFF WP 2026/27]]/icb_mff_index[[#This Row],[Registered population 2026/27]]</f>
        <v>0.96829210996608106</v>
      </c>
      <c r="N7" s="128" cm="1">
        <f t="array" ref="N7">SUMIFS(gp_mff_index[Normalised Specialised MFF 
2026/27],gp_mff_index[[ICB26]:[ICB26]],icb_mff_index[[#This Row],[ICB26]:[ICB26]])</f>
        <v>2686114.7241776939</v>
      </c>
      <c r="O7" s="115">
        <f>icb_mff_index[[#This Row],[Normalised specialised MFF WP 2026/27]]/icb_mff_index[[#This Row],[Registered population 2026/27]]</f>
        <v>0.95517235212524743</v>
      </c>
      <c r="P7" s="79" cm="1">
        <f t="array" ref="P7">SUMIFS(gp_mff_index[Registered population 2027/28],gp_mff_index[[ICB26]:[ICB26]],icb_mff_index[[#This Row],[ICB26]:[ICB26]])</f>
        <v>2826303.6143030641</v>
      </c>
      <c r="Q7" s="76" cm="1">
        <f t="array" ref="Q7">SUMIFS(gp_mff_index[Normalised Non-spec MFF WP 2027/28],gp_mff_index[[ICB26]:[ICB26]],icb_mff_index[[#This Row],[ICB26]:[ICB26]])</f>
        <v>2736834.3158055572</v>
      </c>
      <c r="R7" s="82">
        <f>icb_mff_index[[#This Row],[Normalised Non-spec MFF WP 2027/28]]/icb_mff_index[[#This Row],[Registered population 2027/28]]</f>
        <v>0.9683440596952394</v>
      </c>
      <c r="S7" s="128" cm="1">
        <f t="array" ref="S7">SUMIFS(gp_mff_index[Normalised Specialised MFF 
2027/28],gp_mff_index[[ICB26]:[ICB26]],icb_mff_index[[#This Row],[ICB26]:[ICB26]])</f>
        <v>2699731.8794208136</v>
      </c>
      <c r="T7" s="82">
        <f>icb_mff_index[[#This Row],[Normalised specialised MFF WP 2027/28]]/icb_mff_index[[#This Row],[Registered population 2027/28]]</f>
        <v>0.9552165116862501</v>
      </c>
      <c r="U7" s="79" cm="1">
        <f t="array" ref="U7">SUMIFS(gp_mff_index[Registered population 2028/29],gp_mff_index[[ICB26]:[ICB26]],icb_mff_index[[#This Row],[ICB26]:[ICB26]])</f>
        <v>2841275.4553493522</v>
      </c>
      <c r="V7" s="76" cm="1">
        <f t="array" ref="V7">SUMIFS(gp_mff_index[Normalised Non-spec MFF WP 2028/29],gp_mff_index[[ICB26]:[ICB26]],icb_mff_index[[#This Row],[ICB26]:[ICB26]])</f>
        <v>2751441.4313894929</v>
      </c>
      <c r="W7" s="82">
        <f>icb_mff_index[[#This Row],[Normalised Non-spec MFF WP 2028/29]]/icb_mff_index[[#This Row],[Registered population 2028/29]]</f>
        <v>0.96838250096775158</v>
      </c>
      <c r="X7" s="128" cm="1">
        <f t="array" ref="X7">SUMIFS(gp_mff_index[Normalised Specialised MFF 
2028/29],gp_mff_index[[ICB26]:[ICB26]],icb_mff_index[[#This Row],[ICB26]:[ICB26]])</f>
        <v>2714127.1159335724</v>
      </c>
      <c r="Y7" s="82">
        <f>icb_mff_index[[#This Row],[Normalised specialised MFF WP 2028/29]]/icb_mff_index[[#This Row],[Registered population 2028/29]]</f>
        <v>0.95524955555562419</v>
      </c>
    </row>
    <row r="8" spans="1:25" x14ac:dyDescent="0.2">
      <c r="A8" s="74">
        <v>6</v>
      </c>
      <c r="B8" s="74" t="s">
        <v>12896</v>
      </c>
      <c r="C8" s="74" t="s">
        <v>12897</v>
      </c>
      <c r="D8" s="34" t="s">
        <v>1031</v>
      </c>
      <c r="E8" s="34" t="s">
        <v>13379</v>
      </c>
      <c r="F8" s="79" cm="1">
        <f t="array" ref="F8">SUMIFS(gp_mff_index[Registered population (base year)],gp_mff_index[[ICB26]:[ICB26]],icb_mff_index[[#This Row],[ICB26]:[ICB26]])</f>
        <v>3296923.9166666665</v>
      </c>
      <c r="G8" s="76" cm="1">
        <f t="array" ref="G8">SUMIFS(gp_mff_index[Normalised Non-spec MFF WP (base year)],gp_mff_index[[ICB26]:[ICB26]],icb_mff_index[[#This Row],[ICB26]:[ICB26]])</f>
        <v>3222990.6634495258</v>
      </c>
      <c r="H8" s="82">
        <f>icb_mff_index[[#This Row],[Normalised Non-spec MFF WP (base year)]]/icb_mff_index[[#This Row],[Registered population (base year)]]</f>
        <v>0.97757508056422171</v>
      </c>
      <c r="I8" s="128" cm="1">
        <f t="array" ref="I8">SUMIFS(gp_mff_index[Normalised Specialised MFF 
(base year)],gp_mff_index[[ICB26]:[ICB26]],icb_mff_index[[#This Row],[ICB26]:[ICB26]])</f>
        <v>3184398.9946110663</v>
      </c>
      <c r="J8" s="82">
        <f>icb_mff_index[[#This Row],[Normalised specialised MFF WP (base year)]]/icb_mff_index[[#This Row],[Registered population (base year)]]</f>
        <v>0.96586972435525054</v>
      </c>
      <c r="K8" s="79" cm="1">
        <f t="array" ref="K8">SUMIFS(gp_mff_index[Registered population 2026/27],gp_mff_index[[ICB26]:[ICB26]],icb_mff_index[[#This Row],[ICB26]:[ICB26]])</f>
        <v>3312025.2861052211</v>
      </c>
      <c r="L8" s="76" cm="1">
        <f t="array" ref="L8">SUMIFS(gp_mff_index[Normalised Non-spec MFF WP 2026/27],gp_mff_index[[ICB26]:[ICB26]],icb_mff_index[[#This Row],[ICB26]:[ICB26]])</f>
        <v>3237915.657549459</v>
      </c>
      <c r="M8" s="82">
        <f>icb_mff_index[[#This Row],[Normalised Non-spec MFF WP 2026/27]]/icb_mff_index[[#This Row],[Registered population 2026/27]]</f>
        <v>0.97762407525489903</v>
      </c>
      <c r="N8" s="128" cm="1">
        <f t="array" ref="N8">SUMIFS(gp_mff_index[Normalised Specialised MFF 
2026/27],gp_mff_index[[ICB26]:[ICB26]],icb_mff_index[[#This Row],[ICB26]:[ICB26]])</f>
        <v>3199123.0354828835</v>
      </c>
      <c r="O8" s="115">
        <f>icb_mff_index[[#This Row],[Normalised specialised MFF WP 2026/27]]/icb_mff_index[[#This Row],[Registered population 2026/27]]</f>
        <v>0.96591141646895295</v>
      </c>
      <c r="P8" s="79" cm="1">
        <f t="array" ref="P8">SUMIFS(gp_mff_index[Registered population 2027/28],gp_mff_index[[ICB26]:[ICB26]],icb_mff_index[[#This Row],[ICB26]:[ICB26]])</f>
        <v>3326912.5046818587</v>
      </c>
      <c r="Q8" s="76" cm="1">
        <f t="array" ref="Q8">SUMIFS(gp_mff_index[Normalised Non-spec MFF WP 2027/28],gp_mff_index[[ICB26]:[ICB26]],icb_mff_index[[#This Row],[ICB26]:[ICB26]])</f>
        <v>3252626.8494460173</v>
      </c>
      <c r="R8" s="82">
        <f>icb_mff_index[[#This Row],[Normalised Non-spec MFF WP 2027/28]]/icb_mff_index[[#This Row],[Registered population 2027/28]]</f>
        <v>0.97767129278834308</v>
      </c>
      <c r="S8" s="128" cm="1">
        <f t="array" ref="S8">SUMIFS(gp_mff_index[Normalised Specialised MFF 
2027/28],gp_mff_index[[ICB26]:[ICB26]],icb_mff_index[[#This Row],[ICB26]:[ICB26]])</f>
        <v>3213638.3350191829</v>
      </c>
      <c r="T8" s="82">
        <f>icb_mff_index[[#This Row],[Normalised specialised MFF WP 2027/28]]/icb_mff_index[[#This Row],[Registered population 2027/28]]</f>
        <v>0.96595216450589894</v>
      </c>
      <c r="U8" s="79" cm="1">
        <f t="array" ref="U8">SUMIFS(gp_mff_index[Registered population 2028/29],gp_mff_index[[ICB26]:[ICB26]],icb_mff_index[[#This Row],[ICB26]:[ICB26]])</f>
        <v>3343108.8445854289</v>
      </c>
      <c r="V8" s="76" cm="1">
        <f t="array" ref="V8">SUMIFS(gp_mff_index[Normalised Non-spec MFF WP 2028/29],gp_mff_index[[ICB26]:[ICB26]],icb_mff_index[[#This Row],[ICB26]:[ICB26]])</f>
        <v>3268577.7929730844</v>
      </c>
      <c r="W8" s="82">
        <f>icb_mff_index[[#This Row],[Normalised Non-spec MFF WP 2028/29]]/icb_mff_index[[#This Row],[Registered population 2028/29]]</f>
        <v>0.97770606490032275</v>
      </c>
      <c r="X8" s="128" cm="1">
        <f t="array" ref="X8">SUMIFS(gp_mff_index[Normalised Specialised MFF 
2028/29],gp_mff_index[[ICB26]:[ICB26]],icb_mff_index[[#This Row],[ICB26]:[ICB26]])</f>
        <v>3229383.8212519572</v>
      </c>
      <c r="Y8" s="82">
        <f>icb_mff_index[[#This Row],[Normalised specialised MFF WP 2028/29]]/icb_mff_index[[#This Row],[Registered population 2028/29]]</f>
        <v>0.96598225525391934</v>
      </c>
    </row>
    <row r="9" spans="1:25" x14ac:dyDescent="0.2">
      <c r="A9" s="75">
        <v>7</v>
      </c>
      <c r="B9" s="75" t="s">
        <v>12896</v>
      </c>
      <c r="C9" s="75" t="s">
        <v>12897</v>
      </c>
      <c r="D9" s="73" t="s">
        <v>971</v>
      </c>
      <c r="E9" s="73" t="s">
        <v>13380</v>
      </c>
      <c r="F9" s="80" cm="1">
        <f t="array" ref="F9">SUMIFS(gp_mff_index[Registered population (base year)],gp_mff_index[[ICB26]:[ICB26]],icb_mff_index[[#This Row],[ICB26]:[ICB26]])</f>
        <v>1866631.4166666674</v>
      </c>
      <c r="G9" s="78" cm="1">
        <f t="array" ref="G9">SUMIFS(gp_mff_index[Normalised Non-spec MFF WP (base year)],gp_mff_index[[ICB26]:[ICB26]],icb_mff_index[[#This Row],[ICB26]:[ICB26]])</f>
        <v>1792341.9972550876</v>
      </c>
      <c r="H9" s="83">
        <f>icb_mff_index[[#This Row],[Normalised Non-spec MFF WP (base year)]]/icb_mff_index[[#This Row],[Registered population (base year)]]</f>
        <v>0.96020134518884181</v>
      </c>
      <c r="I9" s="129" cm="1">
        <f t="array" ref="I9">SUMIFS(gp_mff_index[Normalised Specialised MFF 
(base year)],gp_mff_index[[ICB26]:[ICB26]],icb_mff_index[[#This Row],[ICB26]:[ICB26]])</f>
        <v>1772393.1905079146</v>
      </c>
      <c r="J9" s="83">
        <f>icb_mff_index[[#This Row],[Normalised specialised MFF WP (base year)]]/icb_mff_index[[#This Row],[Registered population (base year)]]</f>
        <v>0.94951428261770154</v>
      </c>
      <c r="K9" s="80" cm="1">
        <f t="array" ref="K9">SUMIFS(gp_mff_index[Registered population 2026/27],gp_mff_index[[ICB26]:[ICB26]],icb_mff_index[[#This Row],[ICB26]:[ICB26]])</f>
        <v>1873399.4934889812</v>
      </c>
      <c r="L9" s="78" cm="1">
        <f t="array" ref="L9">SUMIFS(gp_mff_index[Normalised Non-spec MFF WP 2026/27],gp_mff_index[[ICB26]:[ICB26]],icb_mff_index[[#This Row],[ICB26]:[ICB26]])</f>
        <v>1798927.6310053053</v>
      </c>
      <c r="M9" s="83">
        <f>icb_mff_index[[#This Row],[Normalised Non-spec MFF WP 2026/27]]/icb_mff_index[[#This Row],[Registered population 2026/27]]</f>
        <v>0.96024774067543872</v>
      </c>
      <c r="N9" s="129" cm="1">
        <f t="array" ref="N9">SUMIFS(gp_mff_index[Normalised Specialised MFF 
2026/27],gp_mff_index[[ICB26]:[ICB26]],icb_mff_index[[#This Row],[ICB26]:[ICB26]])</f>
        <v>1778891.7339921768</v>
      </c>
      <c r="O9" s="131">
        <f>icb_mff_index[[#This Row],[Normalised specialised MFF WP 2026/27]]/icb_mff_index[[#This Row],[Registered population 2026/27]]</f>
        <v>0.9495527996963451</v>
      </c>
      <c r="P9" s="80" cm="1">
        <f t="array" ref="P9">SUMIFS(gp_mff_index[Registered population 2027/28],gp_mff_index[[ICB26]:[ICB26]],icb_mff_index[[#This Row],[ICB26]:[ICB26]])</f>
        <v>1880183.5535506443</v>
      </c>
      <c r="Q9" s="78" cm="1">
        <f t="array" ref="Q9">SUMIFS(gp_mff_index[Normalised Non-spec MFF WP 2027/28],gp_mff_index[[ICB26]:[ICB26]],icb_mff_index[[#This Row],[ICB26]:[ICB26]])</f>
        <v>1805526.2051328416</v>
      </c>
      <c r="R9" s="83">
        <f>icb_mff_index[[#This Row],[Normalised Non-spec MFF WP 2027/28]]/icb_mff_index[[#This Row],[Registered population 2027/28]]</f>
        <v>0.96029252129303244</v>
      </c>
      <c r="S9" s="129" cm="1">
        <f t="array" ref="S9">SUMIFS(gp_mff_index[Normalised Specialised MFF 
2027/28],gp_mff_index[[ICB26]:[ICB26]],icb_mff_index[[#This Row],[ICB26]:[ICB26]])</f>
        <v>1785404.4645621385</v>
      </c>
      <c r="T9" s="83">
        <f>icb_mff_index[[#This Row],[Normalised specialised MFF WP 2027/28]]/icb_mff_index[[#This Row],[Registered population 2027/28]]</f>
        <v>0.94959051268716843</v>
      </c>
      <c r="U9" s="80" cm="1">
        <f t="array" ref="U9">SUMIFS(gp_mff_index[Registered population 2028/29],gp_mff_index[[ICB26]:[ICB26]],icb_mff_index[[#This Row],[ICB26]:[ICB26]])</f>
        <v>1887477.320947543</v>
      </c>
      <c r="V9" s="78" cm="1">
        <f t="array" ref="V9">SUMIFS(gp_mff_index[Normalised Non-spec MFF WP 2028/29],gp_mff_index[[ICB26]:[ICB26]],icb_mff_index[[#This Row],[ICB26]:[ICB26]])</f>
        <v>1812590.6891078996</v>
      </c>
      <c r="W9" s="83">
        <f>icb_mff_index[[#This Row],[Normalised Non-spec MFF WP 2028/29]]/icb_mff_index[[#This Row],[Registered population 2028/29]]</f>
        <v>0.96032448654691693</v>
      </c>
      <c r="X9" s="129" cm="1">
        <f t="array" ref="X9">SUMIFS(gp_mff_index[Normalised Specialised MFF 
2028/29],gp_mff_index[[ICB26]:[ICB26]],icb_mff_index[[#This Row],[ICB26]:[ICB26]])</f>
        <v>1792381.1123602458</v>
      </c>
      <c r="Y9" s="83">
        <f>icb_mff_index[[#This Row],[Normalised specialised MFF WP 2028/29]]/icb_mff_index[[#This Row],[Registered population 2028/29]]</f>
        <v>0.94961729736728306</v>
      </c>
    </row>
    <row r="10" spans="1:25" x14ac:dyDescent="0.2">
      <c r="A10" s="74">
        <v>8</v>
      </c>
      <c r="B10" s="34" t="s">
        <v>12898</v>
      </c>
      <c r="C10" s="34" t="s">
        <v>12899</v>
      </c>
      <c r="D10" s="34" t="s">
        <v>956</v>
      </c>
      <c r="E10" s="34" t="s">
        <v>13381</v>
      </c>
      <c r="F10" s="79" cm="1">
        <f t="array" ref="F10">SUMIFS(gp_mff_index[Registered population (base year)],gp_mff_index[[ICB26]:[ICB26]],icb_mff_index[[#This Row],[ICB26]:[ICB26]])</f>
        <v>1643600.333333334</v>
      </c>
      <c r="G10" s="76" cm="1">
        <f t="array" ref="G10">SUMIFS(gp_mff_index[Normalised Non-spec MFF WP (base year)],gp_mff_index[[ICB26]:[ICB26]],icb_mff_index[[#This Row],[ICB26]:[ICB26]])</f>
        <v>1612828.1296817388</v>
      </c>
      <c r="H10" s="82">
        <f>icb_mff_index[[#This Row],[Normalised Non-spec MFF WP (base year)]]/icb_mff_index[[#This Row],[Registered population (base year)]]</f>
        <v>0.98127756302580749</v>
      </c>
      <c r="I10" s="128" cm="1">
        <f t="array" ref="I10">SUMIFS(gp_mff_index[Normalised Specialised MFF 
(base year)],gp_mff_index[[ICB26]:[ICB26]],icb_mff_index[[#This Row],[ICB26]:[ICB26]])</f>
        <v>1593763.9868941936</v>
      </c>
      <c r="J10" s="82">
        <f>icb_mff_index[[#This Row],[Normalised specialised MFF WP (base year)]]/icb_mff_index[[#This Row],[Registered population (base year)]]</f>
        <v>0.96967854932344233</v>
      </c>
      <c r="K10" s="79" cm="1">
        <f t="array" ref="K10">SUMIFS(gp_mff_index[Registered population 2026/27],gp_mff_index[[ICB26]:[ICB26]],icb_mff_index[[#This Row],[ICB26]:[ICB26]])</f>
        <v>1643310.3567049319</v>
      </c>
      <c r="L10" s="76" cm="1">
        <f t="array" ref="L10">SUMIFS(gp_mff_index[Normalised Non-spec MFF WP 2026/27],gp_mff_index[[ICB26]:[ICB26]],icb_mff_index[[#This Row],[ICB26]:[ICB26]])</f>
        <v>1612628.1821515288</v>
      </c>
      <c r="M10" s="82">
        <f>icb_mff_index[[#This Row],[Normalised Non-spec MFF WP 2026/27]]/icb_mff_index[[#This Row],[Registered population 2026/27]]</f>
        <v>0.98132904449350322</v>
      </c>
      <c r="N10" s="128" cm="1">
        <f t="array" ref="N10">SUMIFS(gp_mff_index[Normalised Specialised MFF 
2026/27],gp_mff_index[[ICB26]:[ICB26]],icb_mff_index[[#This Row],[ICB26]:[ICB26]])</f>
        <v>1593553.4414381273</v>
      </c>
      <c r="O10" s="115">
        <f>icb_mff_index[[#This Row],[Normalised specialised MFF WP 2026/27]]/icb_mff_index[[#This Row],[Registered population 2026/27]]</f>
        <v>0.96972153491043878</v>
      </c>
      <c r="P10" s="79" cm="1">
        <f t="array" ref="P10">SUMIFS(gp_mff_index[Registered population 2027/28],gp_mff_index[[ICB26]:[ICB26]],icb_mff_index[[#This Row],[ICB26]:[ICB26]])</f>
        <v>1643332.943075123</v>
      </c>
      <c r="Q10" s="76" cm="1">
        <f t="array" ref="Q10">SUMIFS(gp_mff_index[Normalised Non-spec MFF WP 2027/28],gp_mff_index[[ICB26]:[ICB26]],icb_mff_index[[#This Row],[ICB26]:[ICB26]])</f>
        <v>1612731.1921056367</v>
      </c>
      <c r="R10" s="82">
        <f>icb_mff_index[[#This Row],[Normalised Non-spec MFF WP 2027/28]]/icb_mff_index[[#This Row],[Registered population 2027/28]]</f>
        <v>0.98137824042386557</v>
      </c>
      <c r="S10" s="128" cm="1">
        <f t="array" ref="S10">SUMIFS(gp_mff_index[Normalised Specialised MFF 
2027/28],gp_mff_index[[ICB26]:[ICB26]],icb_mff_index[[#This Row],[ICB26]:[ICB26]])</f>
        <v>1593644.0638135839</v>
      </c>
      <c r="T10" s="82">
        <f>icb_mff_index[[#This Row],[Normalised specialised MFF WP 2027/28]]/icb_mff_index[[#This Row],[Registered population 2027/28]]</f>
        <v>0.96976335229514865</v>
      </c>
      <c r="U10" s="79" cm="1">
        <f t="array" ref="U10">SUMIFS(gp_mff_index[Registered population 2028/29],gp_mff_index[[ICB26]:[ICB26]],icb_mff_index[[#This Row],[ICB26]:[ICB26]])</f>
        <v>1644344.7851810236</v>
      </c>
      <c r="V10" s="76" cm="1">
        <f t="array" ref="V10">SUMIFS(gp_mff_index[Normalised Non-spec MFF WP 2028/29],gp_mff_index[[ICB26]:[ICB26]],icb_mff_index[[#This Row],[ICB26]:[ICB26]])</f>
        <v>1613783.2625297203</v>
      </c>
      <c r="W10" s="82">
        <f>icb_mff_index[[#This Row],[Normalised Non-spec MFF WP 2028/29]]/icb_mff_index[[#This Row],[Registered population 2028/29]]</f>
        <v>0.98141416391092284</v>
      </c>
      <c r="X10" s="128" cm="1">
        <f t="array" ref="X10">SUMIFS(gp_mff_index[Normalised Specialised MFF 
2028/29],gp_mff_index[[ICB26]:[ICB26]],icb_mff_index[[#This Row],[ICB26]:[ICB26]])</f>
        <v>1594675.9308516306</v>
      </c>
      <c r="Y10" s="82">
        <f>icb_mff_index[[#This Row],[Normalised specialised MFF WP 2028/29]]/icb_mff_index[[#This Row],[Registered population 2028/29]]</f>
        <v>0.96979413637759371</v>
      </c>
    </row>
    <row r="11" spans="1:25" x14ac:dyDescent="0.2">
      <c r="A11" s="74">
        <v>9</v>
      </c>
      <c r="B11" s="74" t="s">
        <v>12898</v>
      </c>
      <c r="C11" s="74" t="s">
        <v>12899</v>
      </c>
      <c r="D11" s="34" t="s">
        <v>1081</v>
      </c>
      <c r="E11" s="34" t="s">
        <v>13382</v>
      </c>
      <c r="F11" s="79" cm="1">
        <f t="array" ref="F11">SUMIFS(gp_mff_index[Registered population (base year)],gp_mff_index[[ICB26]:[ICB26]],icb_mff_index[[#This Row],[ICB26]:[ICB26]])</f>
        <v>1340895.5833333337</v>
      </c>
      <c r="G11" s="76" cm="1">
        <f t="array" ref="G11">SUMIFS(gp_mff_index[Normalised Non-spec MFF WP (base year)],gp_mff_index[[ICB26]:[ICB26]],icb_mff_index[[#This Row],[ICB26]:[ICB26]])</f>
        <v>1292937.3699038113</v>
      </c>
      <c r="H11" s="82">
        <f>icb_mff_index[[#This Row],[Normalised Non-spec MFF WP (base year)]]/icb_mff_index[[#This Row],[Registered population (base year)]]</f>
        <v>0.96423419241168418</v>
      </c>
      <c r="I11" s="128" cm="1">
        <f t="array" ref="I11">SUMIFS(gp_mff_index[Normalised Specialised MFF 
(base year)],gp_mff_index[[ICB26]:[ICB26]],icb_mff_index[[#This Row],[ICB26]:[ICB26]])</f>
        <v>1293568.2025438896</v>
      </c>
      <c r="J11" s="82">
        <f>icb_mff_index[[#This Row],[Normalised specialised MFF WP (base year)]]/icb_mff_index[[#This Row],[Registered population (base year)]]</f>
        <v>0.96470464861119698</v>
      </c>
      <c r="K11" s="79" cm="1">
        <f t="array" ref="K11">SUMIFS(gp_mff_index[Registered population 2026/27],gp_mff_index[[ICB26]:[ICB26]],icb_mff_index[[#This Row],[ICB26]:[ICB26]])</f>
        <v>1344122.1595453555</v>
      </c>
      <c r="L11" s="76" cm="1">
        <f t="array" ref="L11">SUMIFS(gp_mff_index[Normalised Non-spec MFF WP 2026/27],gp_mff_index[[ICB26]:[ICB26]],icb_mff_index[[#This Row],[ICB26]:[ICB26]])</f>
        <v>1296106.7389147191</v>
      </c>
      <c r="M11" s="82">
        <f>icb_mff_index[[#This Row],[Normalised Non-spec MFF WP 2026/27]]/icb_mff_index[[#This Row],[Registered population 2026/27]]</f>
        <v>0.96427748751134534</v>
      </c>
      <c r="N11" s="128" cm="1">
        <f t="array" ref="N11">SUMIFS(gp_mff_index[Normalised Specialised MFF 
2026/27],gp_mff_index[[ICB26]:[ICB26]],icb_mff_index[[#This Row],[ICB26]:[ICB26]])</f>
        <v>1296734.8425059167</v>
      </c>
      <c r="O11" s="115">
        <f>icb_mff_index[[#This Row],[Normalised specialised MFF WP 2026/27]]/icb_mff_index[[#This Row],[Registered population 2026/27]]</f>
        <v>0.96474478401913455</v>
      </c>
      <c r="P11" s="79" cm="1">
        <f t="array" ref="P11">SUMIFS(gp_mff_index[Registered population 2027/28],gp_mff_index[[ICB26]:[ICB26]],icb_mff_index[[#This Row],[ICB26]:[ICB26]])</f>
        <v>1347194.4709430162</v>
      </c>
      <c r="Q11" s="76" cm="1">
        <f t="array" ref="Q11">SUMIFS(gp_mff_index[Normalised Non-spec MFF WP 2027/28],gp_mff_index[[ICB26]:[ICB26]],icb_mff_index[[#This Row],[ICB26]:[ICB26]])</f>
        <v>1299125.2290721056</v>
      </c>
      <c r="R11" s="82">
        <f>icb_mff_index[[#This Row],[Normalised Non-spec MFF WP 2027/28]]/icb_mff_index[[#This Row],[Registered population 2027/28]]</f>
        <v>0.96431900300387752</v>
      </c>
      <c r="S11" s="128" cm="1">
        <f t="array" ref="S11">SUMIFS(gp_mff_index[Normalised Specialised MFF 
2027/28],gp_mff_index[[ICB26]:[ICB26]],icb_mff_index[[#This Row],[ICB26]:[ICB26]])</f>
        <v>1299751.5459870596</v>
      </c>
      <c r="T11" s="82">
        <f>icb_mff_index[[#This Row],[Normalised specialised MFF WP 2027/28]]/icb_mff_index[[#This Row],[Registered population 2027/28]]</f>
        <v>0.96478390761005184</v>
      </c>
      <c r="U11" s="79" cm="1">
        <f t="array" ref="U11">SUMIFS(gp_mff_index[Registered population 2028/29],gp_mff_index[[ICB26]:[ICB26]],icb_mff_index[[#This Row],[ICB26]:[ICB26]])</f>
        <v>1350568.5152113498</v>
      </c>
      <c r="V11" s="76" cm="1">
        <f t="array" ref="V11">SUMIFS(gp_mff_index[Normalised Non-spec MFF WP 2028/29],gp_mff_index[[ICB26]:[ICB26]],icb_mff_index[[#This Row],[ICB26]:[ICB26]])</f>
        <v>1302417.6874607799</v>
      </c>
      <c r="W11" s="82">
        <f>icb_mff_index[[#This Row],[Normalised Non-spec MFF WP 2028/29]]/icb_mff_index[[#This Row],[Registered population 2028/29]]</f>
        <v>0.96434773415176589</v>
      </c>
      <c r="X11" s="128" cm="1">
        <f t="array" ref="X11">SUMIFS(gp_mff_index[Normalised Specialised MFF 
2028/29],gp_mff_index[[ICB26]:[ICB26]],icb_mff_index[[#This Row],[ICB26]:[ICB26]])</f>
        <v>1303044.8631058224</v>
      </c>
      <c r="Y11" s="82">
        <f>icb_mff_index[[#This Row],[Normalised specialised MFF WP 2028/29]]/icb_mff_index[[#This Row],[Registered population 2028/29]]</f>
        <v>0.96481211314326354</v>
      </c>
    </row>
    <row r="12" spans="1:25" x14ac:dyDescent="0.2">
      <c r="A12" s="74">
        <v>10</v>
      </c>
      <c r="B12" s="74" t="s">
        <v>12898</v>
      </c>
      <c r="C12" s="74" t="s">
        <v>12899</v>
      </c>
      <c r="D12" s="34" t="s">
        <v>962</v>
      </c>
      <c r="E12" s="34" t="s">
        <v>13384</v>
      </c>
      <c r="F12" s="79" cm="1">
        <f t="array" ref="F12">SUMIFS(gp_mff_index[Registered population (base year)],gp_mff_index[[ICB26]:[ICB26]],icb_mff_index[[#This Row],[ICB26]:[ICB26]])</f>
        <v>1116910.7500000002</v>
      </c>
      <c r="G12" s="76" cm="1">
        <f t="array" ref="G12">SUMIFS(gp_mff_index[Normalised Non-spec MFF WP (base year)],gp_mff_index[[ICB26]:[ICB26]],icb_mff_index[[#This Row],[ICB26]:[ICB26]])</f>
        <v>1105010.3730008309</v>
      </c>
      <c r="H12" s="82">
        <f>icb_mff_index[[#This Row],[Normalised Non-spec MFF WP (base year)]]/icb_mff_index[[#This Row],[Registered population (base year)]]</f>
        <v>0.98934527490296842</v>
      </c>
      <c r="I12" s="128" cm="1">
        <f t="array" ref="I12">SUMIFS(gp_mff_index[Normalised Specialised MFF 
(base year)],gp_mff_index[[ICB26]:[ICB26]],icb_mff_index[[#This Row],[ICB26]:[ICB26]])</f>
        <v>1090471.7891193016</v>
      </c>
      <c r="J12" s="82">
        <f>icb_mff_index[[#This Row],[Normalised specialised MFF WP (base year)]]/icb_mff_index[[#This Row],[Registered population (base year)]]</f>
        <v>0.97632849278181033</v>
      </c>
      <c r="K12" s="79" cm="1">
        <f t="array" ref="K12">SUMIFS(gp_mff_index[Registered population 2026/27],gp_mff_index[[ICB26]:[ICB26]],icb_mff_index[[#This Row],[ICB26]:[ICB26]])</f>
        <v>1125617.7681726876</v>
      </c>
      <c r="L12" s="76" cm="1">
        <f t="array" ref="L12">SUMIFS(gp_mff_index[Normalised Non-spec MFF WP 2026/27],gp_mff_index[[ICB26]:[ICB26]],icb_mff_index[[#This Row],[ICB26]:[ICB26]])</f>
        <v>1113690.0536837289</v>
      </c>
      <c r="M12" s="82">
        <f>icb_mff_index[[#This Row],[Normalised Non-spec MFF WP 2026/27]]/icb_mff_index[[#This Row],[Registered population 2026/27]]</f>
        <v>0.98940340599960319</v>
      </c>
      <c r="N12" s="128" cm="1">
        <f t="array" ref="N12">SUMIFS(gp_mff_index[Normalised Specialised MFF 
2026/27],gp_mff_index[[ICB26]:[ICB26]],icb_mff_index[[#This Row],[ICB26]:[ICB26]])</f>
        <v>1099021.3101426212</v>
      </c>
      <c r="O12" s="115">
        <f>icb_mff_index[[#This Row],[Normalised specialised MFF WP 2026/27]]/icb_mff_index[[#This Row],[Registered population 2026/27]]</f>
        <v>0.97637167892859156</v>
      </c>
      <c r="P12" s="79" cm="1">
        <f t="array" ref="P12">SUMIFS(gp_mff_index[Registered population 2027/28],gp_mff_index[[ICB26]:[ICB26]],icb_mff_index[[#This Row],[ICB26]:[ICB26]])</f>
        <v>1134074.8946331386</v>
      </c>
      <c r="Q12" s="76" cm="1">
        <f t="array" ref="Q12">SUMIFS(gp_mff_index[Normalised Non-spec MFF WP 2027/28],gp_mff_index[[ICB26]:[ICB26]],icb_mff_index[[#This Row],[ICB26]:[ICB26]])</f>
        <v>1122121.0134130975</v>
      </c>
      <c r="R12" s="82">
        <f>icb_mff_index[[#This Row],[Normalised Non-spec MFF WP 2027/28]]/icb_mff_index[[#This Row],[Registered population 2027/28]]</f>
        <v>0.98945935468934965</v>
      </c>
      <c r="S12" s="128" cm="1">
        <f t="array" ref="S12">SUMIFS(gp_mff_index[Normalised Specialised MFF 
2027/28],gp_mff_index[[ICB26]:[ICB26]],icb_mff_index[[#This Row],[ICB26]:[ICB26]])</f>
        <v>1107326.5281306459</v>
      </c>
      <c r="T12" s="82">
        <f>icb_mff_index[[#This Row],[Normalised specialised MFF WP 2027/28]]/icb_mff_index[[#This Row],[Registered population 2027/28]]</f>
        <v>0.97641393295180434</v>
      </c>
      <c r="U12" s="79" cm="1">
        <f t="array" ref="U12">SUMIFS(gp_mff_index[Registered population 2028/29],gp_mff_index[[ICB26]:[ICB26]],icb_mff_index[[#This Row],[ICB26]:[ICB26]])</f>
        <v>1143289.0712808294</v>
      </c>
      <c r="V12" s="76" cm="1">
        <f t="array" ref="V12">SUMIFS(gp_mff_index[Normalised Non-spec MFF WP 2028/29],gp_mff_index[[ICB26]:[ICB26]],icb_mff_index[[#This Row],[ICB26]:[ICB26]])</f>
        <v>1131286.703799695</v>
      </c>
      <c r="W12" s="82">
        <f>icb_mff_index[[#This Row],[Normalised Non-spec MFF WP 2028/29]]/icb_mff_index[[#This Row],[Registered population 2028/29]]</f>
        <v>0.98950189607980066</v>
      </c>
      <c r="X12" s="128" cm="1">
        <f t="array" ref="X12">SUMIFS(gp_mff_index[Normalised Specialised MFF 
2028/29],gp_mff_index[[ICB26]:[ICB26]],icb_mff_index[[#This Row],[ICB26]:[ICB26]])</f>
        <v>1116359.6354917795</v>
      </c>
      <c r="Y12" s="82">
        <f>icb_mff_index[[#This Row],[Normalised specialised MFF WP 2028/29]]/icb_mff_index[[#This Row],[Registered population 2028/29]]</f>
        <v>0.9764456457552938</v>
      </c>
    </row>
    <row r="13" spans="1:25" x14ac:dyDescent="0.2">
      <c r="A13" s="74">
        <v>11</v>
      </c>
      <c r="B13" s="74" t="s">
        <v>12898</v>
      </c>
      <c r="C13" s="74" t="s">
        <v>12899</v>
      </c>
      <c r="D13" s="34" t="s">
        <v>975</v>
      </c>
      <c r="E13" s="34" t="s">
        <v>13385</v>
      </c>
      <c r="F13" s="79" cm="1">
        <f t="array" ref="F13">SUMIFS(gp_mff_index[Registered population (base year)],gp_mff_index[[ICB26]:[ICB26]],icb_mff_index[[#This Row],[ICB26]:[ICB26]])</f>
        <v>1141497.9166666663</v>
      </c>
      <c r="G13" s="76" cm="1">
        <f t="array" ref="G13">SUMIFS(gp_mff_index[Normalised Non-spec MFF WP (base year)],gp_mff_index[[ICB26]:[ICB26]],icb_mff_index[[#This Row],[ICB26]:[ICB26]])</f>
        <v>1108044.0074423861</v>
      </c>
      <c r="H13" s="82">
        <f>icb_mff_index[[#This Row],[Normalised Non-spec MFF WP (base year)]]/icb_mff_index[[#This Row],[Registered population (base year)]]</f>
        <v>0.97069297391100784</v>
      </c>
      <c r="I13" s="128" cm="1">
        <f t="array" ref="I13">SUMIFS(gp_mff_index[Normalised Specialised MFF 
(base year)],gp_mff_index[[ICB26]:[ICB26]],icb_mff_index[[#This Row],[ICB26]:[ICB26]])</f>
        <v>1099159.5509840962</v>
      </c>
      <c r="J13" s="82">
        <f>icb_mff_index[[#This Row],[Normalised specialised MFF WP (base year)]]/icb_mff_index[[#This Row],[Registered population (base year)]]</f>
        <v>0.96290981782410612</v>
      </c>
      <c r="K13" s="79" cm="1">
        <f t="array" ref="K13">SUMIFS(gp_mff_index[Registered population 2026/27],gp_mff_index[[ICB26]:[ICB26]],icb_mff_index[[#This Row],[ICB26]:[ICB26]])</f>
        <v>1146808.6178996956</v>
      </c>
      <c r="L13" s="76" cm="1">
        <f t="array" ref="L13">SUMIFS(gp_mff_index[Normalised Non-spec MFF WP 2026/27],gp_mff_index[[ICB26]:[ICB26]],icb_mff_index[[#This Row],[ICB26]:[ICB26]])</f>
        <v>1113251.4880316164</v>
      </c>
      <c r="M13" s="82">
        <f>icb_mff_index[[#This Row],[Normalised Non-spec MFF WP 2026/27]]/icb_mff_index[[#This Row],[Registered population 2026/27]]</f>
        <v>0.97073868355686332</v>
      </c>
      <c r="N13" s="128" cm="1">
        <f t="array" ref="N13">SUMIFS(gp_mff_index[Normalised Specialised MFF 
2026/27],gp_mff_index[[ICB26]:[ICB26]],icb_mff_index[[#This Row],[ICB26]:[ICB26]])</f>
        <v>1104319.4261483231</v>
      </c>
      <c r="O13" s="115">
        <f>icb_mff_index[[#This Row],[Normalised specialised MFF WP 2026/27]]/icb_mff_index[[#This Row],[Registered population 2026/27]]</f>
        <v>0.96295005889545138</v>
      </c>
      <c r="P13" s="79" cm="1">
        <f t="array" ref="P13">SUMIFS(gp_mff_index[Registered population 2027/28],gp_mff_index[[ICB26]:[ICB26]],icb_mff_index[[#This Row],[ICB26]:[ICB26]])</f>
        <v>1151872.3985927352</v>
      </c>
      <c r="Q13" s="76" cm="1">
        <f t="array" ref="Q13">SUMIFS(gp_mff_index[Normalised Non-spec MFF WP 2027/28],gp_mff_index[[ICB26]:[ICB26]],icb_mff_index[[#This Row],[ICB26]:[ICB26]])</f>
        <v>1118217.5247340796</v>
      </c>
      <c r="R13" s="82">
        <f>icb_mff_index[[#This Row],[Normalised Non-spec MFF WP 2027/28]]/icb_mff_index[[#This Row],[Registered population 2027/28]]</f>
        <v>0.97078246349181352</v>
      </c>
      <c r="S13" s="128" cm="1">
        <f t="array" ref="S13">SUMIFS(gp_mff_index[Normalised Specialised MFF 
2027/28],gp_mff_index[[ICB26]:[ICB26]],icb_mff_index[[#This Row],[ICB26]:[ICB26]])</f>
        <v>1109240.8576158877</v>
      </c>
      <c r="T13" s="82">
        <f>icb_mff_index[[#This Row],[Normalised specialised MFF WP 2027/28]]/icb_mff_index[[#This Row],[Registered population 2027/28]]</f>
        <v>0.96298935452491852</v>
      </c>
      <c r="U13" s="79" cm="1">
        <f t="array" ref="U13">SUMIFS(gp_mff_index[Registered population 2028/29],gp_mff_index[[ICB26]:[ICB26]],icb_mff_index[[#This Row],[ICB26]:[ICB26]])</f>
        <v>1157143.7486601649</v>
      </c>
      <c r="V13" s="76" cm="1">
        <f t="array" ref="V13">SUMIFS(gp_mff_index[Normalised Non-spec MFF WP 2028/29],gp_mff_index[[ICB26]:[ICB26]],icb_mff_index[[#This Row],[ICB26]:[ICB26]])</f>
        <v>1123371.0478842736</v>
      </c>
      <c r="W13" s="82">
        <f>icb_mff_index[[#This Row],[Normalised Non-spec MFF WP 2028/29]]/icb_mff_index[[#This Row],[Registered population 2028/29]]</f>
        <v>0.9708137378653291</v>
      </c>
      <c r="X13" s="128" cm="1">
        <f t="array" ref="X13">SUMIFS(gp_mff_index[Normalised Specialised MFF 
2028/29],gp_mff_index[[ICB26]:[ICB26]],icb_mff_index[[#This Row],[ICB26]:[ICB26]])</f>
        <v>1114350.1493175277</v>
      </c>
      <c r="Y13" s="82">
        <f>icb_mff_index[[#This Row],[Normalised specialised MFF WP 2028/29]]/icb_mff_index[[#This Row],[Registered population 2028/29]]</f>
        <v>0.96301790560404688</v>
      </c>
    </row>
    <row r="14" spans="1:25" x14ac:dyDescent="0.2">
      <c r="A14" s="74">
        <v>12</v>
      </c>
      <c r="B14" s="74" t="s">
        <v>12898</v>
      </c>
      <c r="C14" s="74" t="s">
        <v>12899</v>
      </c>
      <c r="D14" s="34" t="s">
        <v>1002</v>
      </c>
      <c r="E14" s="34" t="s">
        <v>13386</v>
      </c>
      <c r="F14" s="79" cm="1">
        <f t="array" ref="F14">SUMIFS(gp_mff_index[Registered population (base year)],gp_mff_index[[ICB26]:[ICB26]],icb_mff_index[[#This Row],[ICB26]:[ICB26]])</f>
        <v>832975.8333333336</v>
      </c>
      <c r="G14" s="76" cm="1">
        <f t="array" ref="G14">SUMIFS(gp_mff_index[Normalised Non-spec MFF WP (base year)],gp_mff_index[[ICB26]:[ICB26]],icb_mff_index[[#This Row],[ICB26]:[ICB26]])</f>
        <v>805322.47554235801</v>
      </c>
      <c r="H14" s="82">
        <f>icb_mff_index[[#This Row],[Normalised Non-spec MFF WP (base year)]]/icb_mff_index[[#This Row],[Registered population (base year)]]</f>
        <v>0.96680172859239544</v>
      </c>
      <c r="I14" s="128" cm="1">
        <f t="array" ref="I14">SUMIFS(gp_mff_index[Normalised Specialised MFF 
(base year)],gp_mff_index[[ICB26]:[ICB26]],icb_mff_index[[#This Row],[ICB26]:[ICB26]])</f>
        <v>808095.27917130583</v>
      </c>
      <c r="J14" s="82">
        <f>icb_mff_index[[#This Row],[Normalised specialised MFF WP (base year)]]/icb_mff_index[[#This Row],[Registered population (base year)]]</f>
        <v>0.97013052099907526</v>
      </c>
      <c r="K14" s="79" cm="1">
        <f t="array" ref="K14">SUMIFS(gp_mff_index[Registered population 2026/27],gp_mff_index[[ICB26]:[ICB26]],icb_mff_index[[#This Row],[ICB26]:[ICB26]])</f>
        <v>836621.42074994196</v>
      </c>
      <c r="L14" s="76" cm="1">
        <f t="array" ref="L14">SUMIFS(gp_mff_index[Normalised Non-spec MFF WP 2026/27],gp_mff_index[[ICB26]:[ICB26]],icb_mff_index[[#This Row],[ICB26]:[ICB26]])</f>
        <v>808892.50734924048</v>
      </c>
      <c r="M14" s="82">
        <f>icb_mff_index[[#This Row],[Normalised Non-spec MFF WP 2026/27]]/icb_mff_index[[#This Row],[Registered population 2026/27]]</f>
        <v>0.96685608004652157</v>
      </c>
      <c r="N14" s="128" cm="1">
        <f t="array" ref="N14">SUMIFS(gp_mff_index[Normalised Specialised MFF 
2026/27],gp_mff_index[[ICB26]:[ICB26]],icb_mff_index[[#This Row],[ICB26]:[ICB26]])</f>
        <v>811668.8076006124</v>
      </c>
      <c r="O14" s="115">
        <f>icb_mff_index[[#This Row],[Normalised specialised MFF WP 2026/27]]/icb_mff_index[[#This Row],[Registered population 2026/27]]</f>
        <v>0.97017454665819791</v>
      </c>
      <c r="P14" s="79" cm="1">
        <f t="array" ref="P14">SUMIFS(gp_mff_index[Registered population 2027/28],gp_mff_index[[ICB26]:[ICB26]],icb_mff_index[[#This Row],[ICB26]:[ICB26]])</f>
        <v>840135.49015908828</v>
      </c>
      <c r="Q14" s="76" cm="1">
        <f t="array" ref="Q14">SUMIFS(gp_mff_index[Normalised Non-spec MFF WP 2027/28],gp_mff_index[[ICB26]:[ICB26]],icb_mff_index[[#This Row],[ICB26]:[ICB26]])</f>
        <v>812334.12952145876</v>
      </c>
      <c r="R14" s="82">
        <f>icb_mff_index[[#This Row],[Normalised Non-spec MFF WP 2027/28]]/icb_mff_index[[#This Row],[Registered population 2027/28]]</f>
        <v>0.96690847968776439</v>
      </c>
      <c r="S14" s="128" cm="1">
        <f t="array" ref="S14">SUMIFS(gp_mff_index[Normalised Specialised MFF 
2027/28],gp_mff_index[[ICB26]:[ICB26]],icb_mff_index[[#This Row],[ICB26]:[ICB26]])</f>
        <v>815113.98586606677</v>
      </c>
      <c r="T14" s="82">
        <f>icb_mff_index[[#This Row],[Normalised specialised MFF WP 2027/28]]/icb_mff_index[[#This Row],[Registered population 2027/28]]</f>
        <v>0.97021729877369733</v>
      </c>
      <c r="U14" s="79" cm="1">
        <f t="array" ref="U14">SUMIFS(gp_mff_index[Registered population 2028/29],gp_mff_index[[ICB26]:[ICB26]],icb_mff_index[[#This Row],[ICB26]:[ICB26]])</f>
        <v>843811.96554921695</v>
      </c>
      <c r="V14" s="76" cm="1">
        <f t="array" ref="V14">SUMIFS(gp_mff_index[Normalised Non-spec MFF WP 2028/29],gp_mff_index[[ICB26]:[ICB26]],icb_mff_index[[#This Row],[ICB26]:[ICB26]])</f>
        <v>815921.29607254523</v>
      </c>
      <c r="W14" s="82">
        <f>icb_mff_index[[#This Row],[Normalised Non-spec MFF WP 2028/29]]/icb_mff_index[[#This Row],[Registered population 2028/29]]</f>
        <v>0.9669468191784667</v>
      </c>
      <c r="X14" s="128" cm="1">
        <f t="array" ref="X14">SUMIFS(gp_mff_index[Normalised Specialised MFF 
2028/29],gp_mff_index[[ICB26]:[ICB26]],icb_mff_index[[#This Row],[ICB26]:[ICB26]])</f>
        <v>818707.87183360045</v>
      </c>
      <c r="Y14" s="82">
        <f>icb_mff_index[[#This Row],[Normalised specialised MFF WP 2028/29]]/icb_mff_index[[#This Row],[Registered population 2028/29]]</f>
        <v>0.97024918495997281</v>
      </c>
    </row>
    <row r="15" spans="1:25" x14ac:dyDescent="0.2">
      <c r="A15" s="74">
        <v>13</v>
      </c>
      <c r="B15" s="74" t="s">
        <v>12898</v>
      </c>
      <c r="C15" s="74" t="s">
        <v>12899</v>
      </c>
      <c r="D15" s="34" t="s">
        <v>979</v>
      </c>
      <c r="E15" s="34" t="s">
        <v>13387</v>
      </c>
      <c r="F15" s="79" cm="1">
        <f t="array" ref="F15">SUMIFS(gp_mff_index[Registered population (base year)],gp_mff_index[[ICB26]:[ICB26]],icb_mff_index[[#This Row],[ICB26]:[ICB26]])</f>
        <v>1232954.5</v>
      </c>
      <c r="G15" s="76" cm="1">
        <f t="array" ref="G15">SUMIFS(gp_mff_index[Normalised Non-spec MFF WP (base year)],gp_mff_index[[ICB26]:[ICB26]],icb_mff_index[[#This Row],[ICB26]:[ICB26]])</f>
        <v>1197632.0151373965</v>
      </c>
      <c r="H15" s="82">
        <f>icb_mff_index[[#This Row],[Normalised Non-spec MFF WP (base year)]]/icb_mff_index[[#This Row],[Registered population (base year)]]</f>
        <v>0.97135134762669384</v>
      </c>
      <c r="I15" s="128" cm="1">
        <f t="array" ref="I15">SUMIFS(gp_mff_index[Normalised Specialised MFF 
(base year)],gp_mff_index[[ICB26]:[ICB26]],icb_mff_index[[#This Row],[ICB26]:[ICB26]])</f>
        <v>1197960.7024496912</v>
      </c>
      <c r="J15" s="82">
        <f>icb_mff_index[[#This Row],[Normalised specialised MFF WP (base year)]]/icb_mff_index[[#This Row],[Registered population (base year)]]</f>
        <v>0.97161793273773789</v>
      </c>
      <c r="K15" s="79" cm="1">
        <f t="array" ref="K15">SUMIFS(gp_mff_index[Registered population 2026/27],gp_mff_index[[ICB26]:[ICB26]],icb_mff_index[[#This Row],[ICB26]:[ICB26]])</f>
        <v>1239219.6500177889</v>
      </c>
      <c r="L15" s="76" cm="1">
        <f t="array" ref="L15">SUMIFS(gp_mff_index[Normalised Non-spec MFF WP 2026/27],gp_mff_index[[ICB26]:[ICB26]],icb_mff_index[[#This Row],[ICB26]:[ICB26]])</f>
        <v>1203784.3748752419</v>
      </c>
      <c r="M15" s="82">
        <f>icb_mff_index[[#This Row],[Normalised Non-spec MFF WP 2026/27]]/icb_mff_index[[#This Row],[Registered population 2026/27]]</f>
        <v>0.9714051700664702</v>
      </c>
      <c r="N15" s="128" cm="1">
        <f t="array" ref="N15">SUMIFS(gp_mff_index[Normalised Specialised MFF 
2026/27],gp_mff_index[[ICB26]:[ICB26]],icb_mff_index[[#This Row],[ICB26]:[ICB26]])</f>
        <v>1204102.3698041157</v>
      </c>
      <c r="O15" s="115">
        <f>icb_mff_index[[#This Row],[Normalised specialised MFF WP 2026/27]]/icb_mff_index[[#This Row],[Registered population 2026/27]]</f>
        <v>0.97166177907752749</v>
      </c>
      <c r="P15" s="79" cm="1">
        <f t="array" ref="P15">SUMIFS(gp_mff_index[Registered population 2027/28],gp_mff_index[[ICB26]:[ICB26]],icb_mff_index[[#This Row],[ICB26]:[ICB26]])</f>
        <v>1245334.0751052909</v>
      </c>
      <c r="Q15" s="76" cm="1">
        <f t="array" ref="Q15">SUMIFS(gp_mff_index[Normalised Non-spec MFF WP 2027/28],gp_mff_index[[ICB26]:[ICB26]],icb_mff_index[[#This Row],[ICB26]:[ICB26]])</f>
        <v>1209787.9011098284</v>
      </c>
      <c r="R15" s="82">
        <f>icb_mff_index[[#This Row],[Normalised Non-spec MFF WP 2027/28]]/icb_mff_index[[#This Row],[Registered population 2027/28]]</f>
        <v>0.97145651539932598</v>
      </c>
      <c r="S15" s="128" cm="1">
        <f t="array" ref="S15">SUMIFS(gp_mff_index[Normalised Specialised MFF 
2027/28],gp_mff_index[[ICB26]:[ICB26]],icb_mff_index[[#This Row],[ICB26]:[ICB26]])</f>
        <v>1210096.8249522003</v>
      </c>
      <c r="T15" s="82">
        <f>icb_mff_index[[#This Row],[Normalised specialised MFF WP 2027/28]]/icb_mff_index[[#This Row],[Registered population 2027/28]]</f>
        <v>0.97170458043548569</v>
      </c>
      <c r="U15" s="79" cm="1">
        <f t="array" ref="U15">SUMIFS(gp_mff_index[Registered population 2028/29],gp_mff_index[[ICB26]:[ICB26]],icb_mff_index[[#This Row],[ICB26]:[ICB26]])</f>
        <v>1252119.6636590469</v>
      </c>
      <c r="V15" s="76" cm="1">
        <f t="array" ref="V15">SUMIFS(gp_mff_index[Normalised Non-spec MFF WP 2028/29],gp_mff_index[[ICB26]:[ICB26]],icb_mff_index[[#This Row],[ICB26]:[ICB26]])</f>
        <v>1216427.5621129172</v>
      </c>
      <c r="W15" s="82">
        <f>icb_mff_index[[#This Row],[Normalised Non-spec MFF WP 2028/29]]/icb_mff_index[[#This Row],[Registered population 2028/29]]</f>
        <v>0.97149465615624364</v>
      </c>
      <c r="X15" s="128" cm="1">
        <f t="array" ref="X15">SUMIFS(gp_mff_index[Normalised Specialised MFF 
2028/29],gp_mff_index[[ICB26]:[ICB26]],icb_mff_index[[#This Row],[ICB26]:[ICB26]])</f>
        <v>1216730.8342153963</v>
      </c>
      <c r="Y15" s="82">
        <f>icb_mff_index[[#This Row],[Normalised specialised MFF WP 2028/29]]/icb_mff_index[[#This Row],[Registered population 2028/29]]</f>
        <v>0.9717368631203871</v>
      </c>
    </row>
    <row r="16" spans="1:25" x14ac:dyDescent="0.2">
      <c r="A16" s="74">
        <v>14</v>
      </c>
      <c r="B16" s="74" t="s">
        <v>12898</v>
      </c>
      <c r="C16" s="74" t="s">
        <v>12899</v>
      </c>
      <c r="D16" s="34" t="s">
        <v>1007</v>
      </c>
      <c r="E16" s="34" t="s">
        <v>13388</v>
      </c>
      <c r="F16" s="79" cm="1">
        <f t="array" ref="F16">SUMIFS(gp_mff_index[Registered population (base year)],gp_mff_index[[ICB26]:[ICB26]],icb_mff_index[[#This Row],[ICB26]:[ICB26]])</f>
        <v>824402.58333333349</v>
      </c>
      <c r="G16" s="76" cm="1">
        <f t="array" ref="G16">SUMIFS(gp_mff_index[Normalised Non-spec MFF WP (base year)],gp_mff_index[[ICB26]:[ICB26]],icb_mff_index[[#This Row],[ICB26]:[ICB26]])</f>
        <v>789122.25988835224</v>
      </c>
      <c r="H16" s="82">
        <f>icb_mff_index[[#This Row],[Normalised Non-spec MFF WP (base year)]]/icb_mff_index[[#This Row],[Registered population (base year)]]</f>
        <v>0.95720498193694259</v>
      </c>
      <c r="I16" s="128" cm="1">
        <f t="array" ref="I16">SUMIFS(gp_mff_index[Normalised Specialised MFF 
(base year)],gp_mff_index[[ICB26]:[ICB26]],icb_mff_index[[#This Row],[ICB26]:[ICB26]])</f>
        <v>791309.62889965915</v>
      </c>
      <c r="J16" s="82">
        <f>icb_mff_index[[#This Row],[Normalised specialised MFF WP (base year)]]/icb_mff_index[[#This Row],[Registered population (base year)]]</f>
        <v>0.95985825966256855</v>
      </c>
      <c r="K16" s="79" cm="1">
        <f t="array" ref="K16">SUMIFS(gp_mff_index[Registered population 2026/27],gp_mff_index[[ICB26]:[ICB26]],icb_mff_index[[#This Row],[ICB26]:[ICB26]])</f>
        <v>827630.74903472839</v>
      </c>
      <c r="L16" s="76" cm="1">
        <f t="array" ref="L16">SUMIFS(gp_mff_index[Normalised Non-spec MFF WP 2026/27],gp_mff_index[[ICB26]:[ICB26]],icb_mff_index[[#This Row],[ICB26]:[ICB26]])</f>
        <v>792258.28082203318</v>
      </c>
      <c r="M16" s="82">
        <f>icb_mff_index[[#This Row],[Normalised Non-spec MFF WP 2026/27]]/icb_mff_index[[#This Row],[Registered population 2026/27]]</f>
        <v>0.95726056788736957</v>
      </c>
      <c r="N16" s="128" cm="1">
        <f t="array" ref="N16">SUMIFS(gp_mff_index[Normalised Specialised MFF 
2026/27],gp_mff_index[[ICB26]:[ICB26]],icb_mff_index[[#This Row],[ICB26]:[ICB26]])</f>
        <v>794459.26772349363</v>
      </c>
      <c r="O16" s="115">
        <f>icb_mff_index[[#This Row],[Normalised specialised MFF WP 2026/27]]/icb_mff_index[[#This Row],[Registered population 2026/27]]</f>
        <v>0.95991995059400237</v>
      </c>
      <c r="P16" s="79" cm="1">
        <f t="array" ref="P16">SUMIFS(gp_mff_index[Registered population 2027/28],gp_mff_index[[ICB26]:[ICB26]],icb_mff_index[[#This Row],[ICB26]:[ICB26]])</f>
        <v>830674.51339405531</v>
      </c>
      <c r="Q16" s="76" cm="1">
        <f t="array" ref="Q16">SUMIFS(gp_mff_index[Normalised Non-spec MFF WP 2027/28],gp_mff_index[[ICB26]:[ICB26]],icb_mff_index[[#This Row],[ICB26]:[ICB26]])</f>
        <v>795215.47563523194</v>
      </c>
      <c r="R16" s="82">
        <f>icb_mff_index[[#This Row],[Normalised Non-spec MFF WP 2027/28]]/icb_mff_index[[#This Row],[Registered population 2027/28]]</f>
        <v>0.9573129580996278</v>
      </c>
      <c r="S16" s="128" cm="1">
        <f t="array" ref="S16">SUMIFS(gp_mff_index[Normalised Specialised MFF 
2027/28],gp_mff_index[[ICB26]:[ICB26]],icb_mff_index[[#This Row],[ICB26]:[ICB26]])</f>
        <v>797428.34978537122</v>
      </c>
      <c r="T16" s="82">
        <f>icb_mff_index[[#This Row],[Normalised specialised MFF WP 2027/28]]/icb_mff_index[[#This Row],[Registered population 2027/28]]</f>
        <v>0.95997690663116231</v>
      </c>
      <c r="U16" s="79" cm="1">
        <f t="array" ref="U16">SUMIFS(gp_mff_index[Registered population 2028/29],gp_mff_index[[ICB26]:[ICB26]],icb_mff_index[[#This Row],[ICB26]:[ICB26]])</f>
        <v>834049.49259352917</v>
      </c>
      <c r="V16" s="76" cm="1">
        <f t="array" ref="V16">SUMIFS(gp_mff_index[Normalised Non-spec MFF WP 2028/29],gp_mff_index[[ICB26]:[ICB26]],icb_mff_index[[#This Row],[ICB26]:[ICB26]])</f>
        <v>798479.09084733122</v>
      </c>
      <c r="W16" s="82">
        <f>icb_mff_index[[#This Row],[Normalised Non-spec MFF WP 2028/29]]/icb_mff_index[[#This Row],[Registered population 2028/29]]</f>
        <v>0.95735216907141862</v>
      </c>
      <c r="X16" s="128" cm="1">
        <f t="array" ref="X16">SUMIFS(gp_mff_index[Normalised Specialised MFF 
2028/29],gp_mff_index[[ICB26]:[ICB26]],icb_mff_index[[#This Row],[ICB26]:[ICB26]])</f>
        <v>800705.65019321803</v>
      </c>
      <c r="Y16" s="82">
        <f>icb_mff_index[[#This Row],[Normalised specialised MFF WP 2028/29]]/icb_mff_index[[#This Row],[Registered population 2028/29]]</f>
        <v>0.96002174607573176</v>
      </c>
    </row>
    <row r="17" spans="1:25" x14ac:dyDescent="0.2">
      <c r="A17" s="74">
        <v>15</v>
      </c>
      <c r="B17" s="74" t="s">
        <v>12898</v>
      </c>
      <c r="C17" s="74" t="s">
        <v>12899</v>
      </c>
      <c r="D17" s="34" t="s">
        <v>1216</v>
      </c>
      <c r="E17" s="34" t="s">
        <v>13390</v>
      </c>
      <c r="F17" s="79" cm="1">
        <f t="array" ref="F17">SUMIFS(gp_mff_index[Registered population (base year)],gp_mff_index[[ICB26]:[ICB26]],icb_mff_index[[#This Row],[ICB26]:[ICB26]])</f>
        <v>848655.99999999988</v>
      </c>
      <c r="G17" s="76" cm="1">
        <f t="array" ref="G17">SUMIFS(gp_mff_index[Normalised Non-spec MFF WP (base year)],gp_mff_index[[ICB26]:[ICB26]],icb_mff_index[[#This Row],[ICB26]:[ICB26]])</f>
        <v>834946.05744710856</v>
      </c>
      <c r="H17" s="82">
        <f>icb_mff_index[[#This Row],[Normalised Non-spec MFF WP (base year)]]/icb_mff_index[[#This Row],[Registered population (base year)]]</f>
        <v>0.98384511209148195</v>
      </c>
      <c r="I17" s="128" cm="1">
        <f t="array" ref="I17">SUMIFS(gp_mff_index[Normalised Specialised MFF 
(base year)],gp_mff_index[[ICB26]:[ICB26]],icb_mff_index[[#This Row],[ICB26]:[ICB26]])</f>
        <v>832338.0954653963</v>
      </c>
      <c r="J17" s="82">
        <f>icb_mff_index[[#This Row],[Normalised specialised MFF WP (base year)]]/icb_mff_index[[#This Row],[Registered population (base year)]]</f>
        <v>0.98077206249104043</v>
      </c>
      <c r="K17" s="79" cm="1">
        <f t="array" ref="K17">SUMIFS(gp_mff_index[Registered population 2026/27],gp_mff_index[[ICB26]:[ICB26]],icb_mff_index[[#This Row],[ICB26]:[ICB26]])</f>
        <v>852726.73040349758</v>
      </c>
      <c r="L17" s="76" cm="1">
        <f t="array" ref="L17">SUMIFS(gp_mff_index[Normalised Non-spec MFF WP 2026/27],gp_mff_index[[ICB26]:[ICB26]],icb_mff_index[[#This Row],[ICB26]:[ICB26]])</f>
        <v>838991.65241187031</v>
      </c>
      <c r="M17" s="82">
        <f>icb_mff_index[[#This Row],[Normalised Non-spec MFF WP 2026/27]]/icb_mff_index[[#This Row],[Registered population 2026/27]]</f>
        <v>0.98389275543745647</v>
      </c>
      <c r="N17" s="128" cm="1">
        <f t="array" ref="N17">SUMIFS(gp_mff_index[Normalised Specialised MFF 
2026/27],gp_mff_index[[ICB26]:[ICB26]],icb_mff_index[[#This Row],[ICB26]:[ICB26]])</f>
        <v>836365.91246128932</v>
      </c>
      <c r="O17" s="115">
        <f>icb_mff_index[[#This Row],[Normalised specialised MFF WP 2026/27]]/icb_mff_index[[#This Row],[Registered population 2026/27]]</f>
        <v>0.98081352752426731</v>
      </c>
      <c r="P17" s="79" cm="1">
        <f t="array" ref="P17">SUMIFS(gp_mff_index[Registered population 2027/28],gp_mff_index[[ICB26]:[ICB26]],icb_mff_index[[#This Row],[ICB26]:[ICB26]])</f>
        <v>856514.68914807891</v>
      </c>
      <c r="Q17" s="76" cm="1">
        <f t="array" ref="Q17">SUMIFS(gp_mff_index[Normalised Non-spec MFF WP 2027/28],gp_mff_index[[ICB26]:[ICB26]],icb_mff_index[[#This Row],[ICB26]:[ICB26]])</f>
        <v>842757.37059282418</v>
      </c>
      <c r="R17" s="82">
        <f>icb_mff_index[[#This Row],[Normalised Non-spec MFF WP 2027/28]]/icb_mff_index[[#This Row],[Registered population 2027/28]]</f>
        <v>0.98393802379625472</v>
      </c>
      <c r="S17" s="128" cm="1">
        <f t="array" ref="S17">SUMIFS(gp_mff_index[Normalised Specialised MFF 
2027/28],gp_mff_index[[ICB26]:[ICB26]],icb_mff_index[[#This Row],[ICB26]:[ICB26]])</f>
        <v>840115.6330299644</v>
      </c>
      <c r="T17" s="82">
        <f>icb_mff_index[[#This Row],[Normalised specialised MFF WP 2027/28]]/icb_mff_index[[#This Row],[Registered population 2027/28]]</f>
        <v>0.98085373628043016</v>
      </c>
      <c r="U17" s="79" cm="1">
        <f t="array" ref="U17">SUMIFS(gp_mff_index[Registered population 2028/29],gp_mff_index[[ICB26]:[ICB26]],icb_mff_index[[#This Row],[ICB26]:[ICB26]])</f>
        <v>860588.42443565687</v>
      </c>
      <c r="V17" s="76" cm="1">
        <f t="array" ref="V17">SUMIFS(gp_mff_index[Normalised Non-spec MFF WP 2028/29],gp_mff_index[[ICB26]:[ICB26]],icb_mff_index[[#This Row],[ICB26]:[ICB26]])</f>
        <v>846793.38739451102</v>
      </c>
      <c r="W17" s="82">
        <f>icb_mff_index[[#This Row],[Normalised Non-spec MFF WP 2028/29]]/icb_mff_index[[#This Row],[Registered population 2028/29]]</f>
        <v>0.98397022705692083</v>
      </c>
      <c r="X17" s="128" cm="1">
        <f t="array" ref="X17">SUMIFS(gp_mff_index[Normalised Specialised MFF 
2028/29],gp_mff_index[[ICB26]:[ICB26]],icb_mff_index[[#This Row],[ICB26]:[ICB26]])</f>
        <v>844136.46006649826</v>
      </c>
      <c r="Y17" s="82">
        <f>icb_mff_index[[#This Row],[Normalised specialised MFF WP 2028/29]]/icb_mff_index[[#This Row],[Registered population 2028/29]]</f>
        <v>0.98088288907679977</v>
      </c>
    </row>
    <row r="18" spans="1:25" x14ac:dyDescent="0.2">
      <c r="A18" s="74">
        <v>16</v>
      </c>
      <c r="B18" s="74" t="s">
        <v>12898</v>
      </c>
      <c r="C18" s="74" t="s">
        <v>12899</v>
      </c>
      <c r="D18" s="34" t="s">
        <v>943</v>
      </c>
      <c r="E18" s="34" t="s">
        <v>13391</v>
      </c>
      <c r="F18" s="79" cm="1">
        <f t="array" ref="F18">SUMIFS(gp_mff_index[Registered population (base year)],gp_mff_index[[ICB26]:[ICB26]],icb_mff_index[[#This Row],[ICB26]:[ICB26]])</f>
        <v>1281280.2500000002</v>
      </c>
      <c r="G18" s="76" cm="1">
        <f t="array" ref="G18">SUMIFS(gp_mff_index[Normalised Non-spec MFF WP (base year)],gp_mff_index[[ICB26]:[ICB26]],icb_mff_index[[#This Row],[ICB26]:[ICB26]])</f>
        <v>1238539.7410926491</v>
      </c>
      <c r="H18" s="82">
        <f>icb_mff_index[[#This Row],[Normalised Non-spec MFF WP (base year)]]/icb_mff_index[[#This Row],[Registered population (base year)]]</f>
        <v>0.96664234158970985</v>
      </c>
      <c r="I18" s="128" cm="1">
        <f t="array" ref="I18">SUMIFS(gp_mff_index[Normalised Specialised MFF 
(base year)],gp_mff_index[[ICB26]:[ICB26]],icb_mff_index[[#This Row],[ICB26]:[ICB26]])</f>
        <v>1233363.3654731989</v>
      </c>
      <c r="J18" s="82">
        <f>icb_mff_index[[#This Row],[Normalised specialised MFF WP (base year)]]/icb_mff_index[[#This Row],[Registered population (base year)]]</f>
        <v>0.96260233892873848</v>
      </c>
      <c r="K18" s="79" cm="1">
        <f t="array" ref="K18">SUMIFS(gp_mff_index[Registered population 2026/27],gp_mff_index[[ICB26]:[ICB26]],icb_mff_index[[#This Row],[ICB26]:[ICB26]])</f>
        <v>1284964.5346692621</v>
      </c>
      <c r="L18" s="76" cm="1">
        <f t="array" ref="L18">SUMIFS(gp_mff_index[Normalised Non-spec MFF WP 2026/27],gp_mff_index[[ICB26]:[ICB26]],icb_mff_index[[#This Row],[ICB26]:[ICB26]])</f>
        <v>1242152.7225508564</v>
      </c>
      <c r="M18" s="82">
        <f>icb_mff_index[[#This Row],[Normalised Non-spec MFF WP 2026/27]]/icb_mff_index[[#This Row],[Registered population 2026/27]]</f>
        <v>0.96668249514806648</v>
      </c>
      <c r="N18" s="128" cm="1">
        <f t="array" ref="N18">SUMIFS(gp_mff_index[Normalised Specialised MFF 
2026/27],gp_mff_index[[ICB26]:[ICB26]],icb_mff_index[[#This Row],[ICB26]:[ICB26]])</f>
        <v>1236957.9674620726</v>
      </c>
      <c r="O18" s="115">
        <f>icb_mff_index[[#This Row],[Normalised specialised MFF WP 2026/27]]/icb_mff_index[[#This Row],[Registered population 2026/27]]</f>
        <v>0.96263977260699574</v>
      </c>
      <c r="P18" s="79" cm="1">
        <f t="array" ref="P18">SUMIFS(gp_mff_index[Registered population 2027/28],gp_mff_index[[ICB26]:[ICB26]],icb_mff_index[[#This Row],[ICB26]:[ICB26]])</f>
        <v>1289054.3481801681</v>
      </c>
      <c r="Q18" s="76" cm="1">
        <f t="array" ref="Q18">SUMIFS(gp_mff_index[Normalised Non-spec MFF WP 2027/28],gp_mff_index[[ICB26]:[ICB26]],icb_mff_index[[#This Row],[ICB26]:[ICB26]])</f>
        <v>1246158.021247281</v>
      </c>
      <c r="R18" s="82">
        <f>icb_mff_index[[#This Row],[Normalised Non-spec MFF WP 2027/28]]/icb_mff_index[[#This Row],[Registered population 2027/28]]</f>
        <v>0.96672263896906574</v>
      </c>
      <c r="S18" s="128" cm="1">
        <f t="array" ref="S18">SUMIFS(gp_mff_index[Normalised Specialised MFF 
2027/28],gp_mff_index[[ICB26]:[ICB26]],icb_mff_index[[#This Row],[ICB26]:[ICB26]])</f>
        <v>1240943.5854319711</v>
      </c>
      <c r="T18" s="82">
        <f>icb_mff_index[[#This Row],[Normalised specialised MFF WP 2027/28]]/icb_mff_index[[#This Row],[Registered population 2027/28]]</f>
        <v>0.96267747530108594</v>
      </c>
      <c r="U18" s="79" cm="1">
        <f t="array" ref="U18">SUMIFS(gp_mff_index[Registered population 2028/29],gp_mff_index[[ICB26]:[ICB26]],icb_mff_index[[#This Row],[ICB26]:[ICB26]])</f>
        <v>1293837.851572145</v>
      </c>
      <c r="V18" s="76" cm="1">
        <f t="array" ref="V18">SUMIFS(gp_mff_index[Normalised Non-spec MFF WP 2028/29],gp_mff_index[[ICB26]:[ICB26]],icb_mff_index[[#This Row],[ICB26]:[ICB26]])</f>
        <v>1250820.5071821671</v>
      </c>
      <c r="W18" s="82">
        <f>icb_mff_index[[#This Row],[Normalised Non-spec MFF WP 2028/29]]/icb_mff_index[[#This Row],[Registered population 2028/29]]</f>
        <v>0.96675213641515634</v>
      </c>
      <c r="X18" s="128" cm="1">
        <f t="array" ref="X18">SUMIFS(gp_mff_index[Normalised Specialised MFF 
2028/29],gp_mff_index[[ICB26]:[ICB26]],icb_mff_index[[#This Row],[ICB26]:[ICB26]])</f>
        <v>1245584.9885352757</v>
      </c>
      <c r="Y18" s="82">
        <f>icb_mff_index[[#This Row],[Normalised specialised MFF WP 2028/29]]/icb_mff_index[[#This Row],[Registered population 2028/29]]</f>
        <v>0.96270563349322547</v>
      </c>
    </row>
    <row r="19" spans="1:25" x14ac:dyDescent="0.2">
      <c r="A19" s="74">
        <v>17</v>
      </c>
      <c r="B19" s="74" t="s">
        <v>12898</v>
      </c>
      <c r="C19" s="74" t="s">
        <v>12899</v>
      </c>
      <c r="D19" s="34" t="s">
        <v>1131</v>
      </c>
      <c r="E19" s="34" t="s">
        <v>13392</v>
      </c>
      <c r="F19" s="79" cm="1">
        <f t="array" ref="F19">SUMIFS(gp_mff_index[Registered population (base year)],gp_mff_index[[ICB26]:[ICB26]],icb_mff_index[[#This Row],[ICB26]:[ICB26]])</f>
        <v>536234.41666666663</v>
      </c>
      <c r="G19" s="76" cm="1">
        <f t="array" ref="G19">SUMIFS(gp_mff_index[Normalised Non-spec MFF WP (base year)],gp_mff_index[[ICB26]:[ICB26]],icb_mff_index[[#This Row],[ICB26]:[ICB26]])</f>
        <v>515230.97529594641</v>
      </c>
      <c r="H19" s="82">
        <f>icb_mff_index[[#This Row],[Normalised Non-spec MFF WP (base year)]]/icb_mff_index[[#This Row],[Registered population (base year)]]</f>
        <v>0.960831605137765</v>
      </c>
      <c r="I19" s="128" cm="1">
        <f t="array" ref="I19">SUMIFS(gp_mff_index[Normalised Specialised MFF 
(base year)],gp_mff_index[[ICB26]:[ICB26]],icb_mff_index[[#This Row],[ICB26]:[ICB26]])</f>
        <v>512889.10728686489</v>
      </c>
      <c r="J19" s="82">
        <f>icb_mff_index[[#This Row],[Normalised specialised MFF WP (base year)]]/icb_mff_index[[#This Row],[Registered population (base year)]]</f>
        <v>0.95646435839586619</v>
      </c>
      <c r="K19" s="79" cm="1">
        <f t="array" ref="K19">SUMIFS(gp_mff_index[Registered population 2026/27],gp_mff_index[[ICB26]:[ICB26]],icb_mff_index[[#This Row],[ICB26]:[ICB26]])</f>
        <v>540660.36677830725</v>
      </c>
      <c r="L19" s="76" cm="1">
        <f t="array" ref="L19">SUMIFS(gp_mff_index[Normalised Non-spec MFF WP 2026/27],gp_mff_index[[ICB26]:[ICB26]],icb_mff_index[[#This Row],[ICB26]:[ICB26]])</f>
        <v>519510.0197250038</v>
      </c>
      <c r="M19" s="82">
        <f>icb_mff_index[[#This Row],[Normalised Non-spec MFF WP 2026/27]]/icb_mff_index[[#This Row],[Registered population 2026/27]]</f>
        <v>0.96088052989840123</v>
      </c>
      <c r="N19" s="128" cm="1">
        <f t="array" ref="N19">SUMIFS(gp_mff_index[Normalised Specialised MFF 
2026/27],gp_mff_index[[ICB26]:[ICB26]],icb_mff_index[[#This Row],[ICB26]:[ICB26]])</f>
        <v>517145.27958449716</v>
      </c>
      <c r="O19" s="115">
        <f>icb_mff_index[[#This Row],[Normalised specialised MFF WP 2026/27]]/icb_mff_index[[#This Row],[Registered population 2026/27]]</f>
        <v>0.9565067302159912</v>
      </c>
      <c r="P19" s="79" cm="1">
        <f t="array" ref="P19">SUMIFS(gp_mff_index[Registered population 2027/28],gp_mff_index[[ICB26]:[ICB26]],icb_mff_index[[#This Row],[ICB26]:[ICB26]])</f>
        <v>544857.72866862419</v>
      </c>
      <c r="Q19" s="76" cm="1">
        <f t="array" ref="Q19">SUMIFS(gp_mff_index[Normalised Non-spec MFF WP 2027/28],gp_mff_index[[ICB26]:[ICB26]],icb_mff_index[[#This Row],[ICB26]:[ICB26]])</f>
        <v>523568.70850674098</v>
      </c>
      <c r="R19" s="82">
        <f>icb_mff_index[[#This Row],[Normalised Non-spec MFF WP 2027/28]]/icb_mff_index[[#This Row],[Registered population 2027/28]]</f>
        <v>0.96092737784246252</v>
      </c>
      <c r="S19" s="128" cm="1">
        <f t="array" ref="S19">SUMIFS(gp_mff_index[Normalised Specialised MFF 
2027/28],gp_mff_index[[ICB26]:[ICB26]],icb_mff_index[[#This Row],[ICB26]:[ICB26]])</f>
        <v>521182.54958300898</v>
      </c>
      <c r="T19" s="82">
        <f>icb_mff_index[[#This Row],[Normalised specialised MFF WP 2027/28]]/icb_mff_index[[#This Row],[Registered population 2027/28]]</f>
        <v>0.95654796134861442</v>
      </c>
      <c r="U19" s="79" cm="1">
        <f t="array" ref="U19">SUMIFS(gp_mff_index[Registered population 2028/29],gp_mff_index[[ICB26]:[ICB26]],icb_mff_index[[#This Row],[ICB26]:[ICB26]])</f>
        <v>549102.11804078973</v>
      </c>
      <c r="V19" s="76" cm="1">
        <f t="array" ref="V19">SUMIFS(gp_mff_index[Normalised Non-spec MFF WP 2028/29],gp_mff_index[[ICB26]:[ICB26]],icb_mff_index[[#This Row],[ICB26]:[ICB26]])</f>
        <v>527665.98451669223</v>
      </c>
      <c r="W19" s="82">
        <f>icb_mff_index[[#This Row],[Normalised Non-spec MFF WP 2028/29]]/icb_mff_index[[#This Row],[Registered population 2028/29]]</f>
        <v>0.96096148089797551</v>
      </c>
      <c r="X19" s="128" cm="1">
        <f t="array" ref="X19">SUMIFS(gp_mff_index[Normalised Specialised MFF 
2028/29],gp_mff_index[[ICB26]:[ICB26]],icb_mff_index[[#This Row],[ICB26]:[ICB26]])</f>
        <v>525259.13352846634</v>
      </c>
      <c r="Y19" s="82">
        <f>icb_mff_index[[#This Row],[Normalised specialised MFF WP 2028/29]]/icb_mff_index[[#This Row],[Registered population 2028/29]]</f>
        <v>0.95657823248361207</v>
      </c>
    </row>
    <row r="20" spans="1:25" x14ac:dyDescent="0.2">
      <c r="A20" s="75">
        <v>18</v>
      </c>
      <c r="B20" s="75" t="s">
        <v>12898</v>
      </c>
      <c r="C20" s="75" t="s">
        <v>12899</v>
      </c>
      <c r="D20" s="73" t="s">
        <v>1065</v>
      </c>
      <c r="E20" s="73" t="s">
        <v>13393</v>
      </c>
      <c r="F20" s="80" cm="1">
        <f t="array" ref="F20">SUMIFS(gp_mff_index[Registered population (base year)],gp_mff_index[[ICB26]:[ICB26]],icb_mff_index[[#This Row],[ICB26]:[ICB26]])</f>
        <v>1205709.3333333328</v>
      </c>
      <c r="G20" s="78" cm="1">
        <f t="array" ref="G20">SUMIFS(gp_mff_index[Normalised Non-spec MFF WP (base year)],gp_mff_index[[ICB26]:[ICB26]],icb_mff_index[[#This Row],[ICB26]:[ICB26]])</f>
        <v>1165049.0395506734</v>
      </c>
      <c r="H20" s="83">
        <f>icb_mff_index[[#This Row],[Normalised Non-spec MFF WP (base year)]]/icb_mff_index[[#This Row],[Registered population (base year)]]</f>
        <v>0.96627686901100041</v>
      </c>
      <c r="I20" s="129" cm="1">
        <f t="array" ref="I20">SUMIFS(gp_mff_index[Normalised Specialised MFF 
(base year)],gp_mff_index[[ICB26]:[ICB26]],icb_mff_index[[#This Row],[ICB26]:[ICB26]])</f>
        <v>1152570.1981089595</v>
      </c>
      <c r="J20" s="83">
        <f>icb_mff_index[[#This Row],[Normalised specialised MFF WP (base year)]]/icb_mff_index[[#This Row],[Registered population (base year)]]</f>
        <v>0.95592707648910402</v>
      </c>
      <c r="K20" s="80" cm="1">
        <f t="array" ref="K20">SUMIFS(gp_mff_index[Registered population 2026/27],gp_mff_index[[ICB26]:[ICB26]],icb_mff_index[[#This Row],[ICB26]:[ICB26]])</f>
        <v>1210222.9598273768</v>
      </c>
      <c r="L20" s="78" cm="1">
        <f t="array" ref="L20">SUMIFS(gp_mff_index[Normalised Non-spec MFF WP 2026/27],gp_mff_index[[ICB26]:[ICB26]],icb_mff_index[[#This Row],[ICB26]:[ICB26]])</f>
        <v>1169482.3187023203</v>
      </c>
      <c r="M20" s="83">
        <f>icb_mff_index[[#This Row],[Normalised Non-spec MFF WP 2026/27]]/icb_mff_index[[#This Row],[Registered population 2026/27]]</f>
        <v>0.96633625168467507</v>
      </c>
      <c r="N20" s="129" cm="1">
        <f t="array" ref="N20">SUMIFS(gp_mff_index[Normalised Specialised MFF 
2026/27],gp_mff_index[[ICB26]:[ICB26]],icb_mff_index[[#This Row],[ICB26]:[ICB26]])</f>
        <v>1156951.3825974497</v>
      </c>
      <c r="O20" s="131">
        <f>icb_mff_index[[#This Row],[Normalised specialised MFF WP 2026/27]]/icb_mff_index[[#This Row],[Registered population 2026/27]]</f>
        <v>0.95598201406001615</v>
      </c>
      <c r="P20" s="80" cm="1">
        <f t="array" ref="P20">SUMIFS(gp_mff_index[Registered population 2027/28],gp_mff_index[[ICB26]:[ICB26]],icb_mff_index[[#This Row],[ICB26]:[ICB26]])</f>
        <v>1214556.4295477336</v>
      </c>
      <c r="Q20" s="78" cm="1">
        <f t="array" ref="Q20">SUMIFS(gp_mff_index[Normalised Non-spec MFF WP 2027/28],gp_mff_index[[ICB26]:[ICB26]],icb_mff_index[[#This Row],[ICB26]:[ICB26]])</f>
        <v>1173739.2582318273</v>
      </c>
      <c r="R20" s="83">
        <f>icb_mff_index[[#This Row],[Normalised Non-spec MFF WP 2027/28]]/icb_mff_index[[#This Row],[Registered population 2027/28]]</f>
        <v>0.9663933512491425</v>
      </c>
      <c r="S20" s="129" cm="1">
        <f t="array" ref="S20">SUMIFS(gp_mff_index[Normalised Specialised MFF 
2027/28],gp_mff_index[[ICB26]:[ICB26]],icb_mff_index[[#This Row],[ICB26]:[ICB26]])</f>
        <v>1161158.9864156118</v>
      </c>
      <c r="T20" s="83">
        <f>icb_mff_index[[#This Row],[Normalised specialised MFF WP 2027/28]]/icb_mff_index[[#This Row],[Registered population 2027/28]]</f>
        <v>0.95603543661449675</v>
      </c>
      <c r="U20" s="80" cm="1">
        <f t="array" ref="U20">SUMIFS(gp_mff_index[Registered population 2028/29],gp_mff_index[[ICB26]:[ICB26]],icb_mff_index[[#This Row],[ICB26]:[ICB26]])</f>
        <v>1218971.1617633807</v>
      </c>
      <c r="V20" s="78" cm="1">
        <f t="array" ref="V20">SUMIFS(gp_mff_index[Normalised Non-spec MFF WP 2028/29],gp_mff_index[[ICB26]:[ICB26]],icb_mff_index[[#This Row],[ICB26]:[ICB26]])</f>
        <v>1178059.0836045558</v>
      </c>
      <c r="W20" s="83">
        <f>icb_mff_index[[#This Row],[Normalised Non-spec MFF WP 2028/29]]/icb_mff_index[[#This Row],[Registered population 2028/29]]</f>
        <v>0.96643720586495174</v>
      </c>
      <c r="X20" s="129" cm="1">
        <f t="array" ref="X20">SUMIFS(gp_mff_index[Normalised Specialised MFF 
2028/29],gp_mff_index[[ICB26]:[ICB26]],icb_mff_index[[#This Row],[ICB26]:[ICB26]])</f>
        <v>1165430.7767265721</v>
      </c>
      <c r="Y20" s="83">
        <f>icb_mff_index[[#This Row],[Normalised specialised MFF WP 2028/29]]/icb_mff_index[[#This Row],[Registered population 2028/29]]</f>
        <v>0.95607739812371251</v>
      </c>
    </row>
    <row r="21" spans="1:25" x14ac:dyDescent="0.2">
      <c r="A21" s="74">
        <v>19</v>
      </c>
      <c r="B21" s="34" t="s">
        <v>12900</v>
      </c>
      <c r="C21" s="34" t="s">
        <v>12901</v>
      </c>
      <c r="D21" s="34" t="s">
        <v>13395</v>
      </c>
      <c r="E21" s="34" t="s">
        <v>13396</v>
      </c>
      <c r="F21" s="79" cm="1">
        <f t="array" ref="F21">SUMIFS(gp_mff_index[Registered population (base year)],gp_mff_index[[ICB26]:[ICB26]],icb_mff_index[[#This Row],[ICB26]:[ICB26]])</f>
        <v>3527501.5000000014</v>
      </c>
      <c r="G21" s="76" cm="1">
        <f t="array" ref="G21">SUMIFS(gp_mff_index[Normalised Non-spec MFF WP (base year)],gp_mff_index[[ICB26]:[ICB26]],icb_mff_index[[#This Row],[ICB26]:[ICB26]])</f>
        <v>3593429.1108095548</v>
      </c>
      <c r="H21" s="82">
        <f>icb_mff_index[[#This Row],[Normalised Non-spec MFF WP (base year)]]/icb_mff_index[[#This Row],[Registered population (base year)]]</f>
        <v>1.0186896053225076</v>
      </c>
      <c r="I21" s="128" cm="1">
        <f t="array" ref="I21">SUMIFS(gp_mff_index[Normalised Specialised MFF 
(base year)],gp_mff_index[[ICB26]:[ICB26]],icb_mff_index[[#This Row],[ICB26]:[ICB26]])</f>
        <v>3662499.6310549388</v>
      </c>
      <c r="J21" s="82">
        <f>icb_mff_index[[#This Row],[Normalised specialised MFF WP (base year)]]/icb_mff_index[[#This Row],[Registered population (base year)]]</f>
        <v>1.0382701838836743</v>
      </c>
      <c r="K21" s="79" cm="1">
        <f t="array" ref="K21">SUMIFS(gp_mff_index[Registered population 2026/27],gp_mff_index[[ICB26]:[ICB26]],icb_mff_index[[#This Row],[ICB26]:[ICB26]])</f>
        <v>3543687.2847015588</v>
      </c>
      <c r="L21" s="76" cm="1">
        <f t="array" ref="L21">SUMIFS(gp_mff_index[Normalised Non-spec MFF WP 2026/27],gp_mff_index[[ICB26]:[ICB26]],icb_mff_index[[#This Row],[ICB26]:[ICB26]])</f>
        <v>3610030.4920560983</v>
      </c>
      <c r="M21" s="82">
        <f>icb_mff_index[[#This Row],[Normalised Non-spec MFF WP 2026/27]]/icb_mff_index[[#This Row],[Registered population 2026/27]]</f>
        <v>1.0187215185834679</v>
      </c>
      <c r="N21" s="128" cm="1">
        <f t="array" ref="N21">SUMIFS(gp_mff_index[Normalised Specialised MFF 
2026/27],gp_mff_index[[ICB26]:[ICB26]],icb_mff_index[[#This Row],[ICB26]:[ICB26]])</f>
        <v>3679330.7871837202</v>
      </c>
      <c r="O21" s="115">
        <f>icb_mff_index[[#This Row],[Normalised specialised MFF WP 2026/27]]/icb_mff_index[[#This Row],[Registered population 2026/27]]</f>
        <v>1.0382775035110314</v>
      </c>
      <c r="P21" s="79" cm="1">
        <f t="array" ref="P21">SUMIFS(gp_mff_index[Registered population 2027/28],gp_mff_index[[ICB26]:[ICB26]],icb_mff_index[[#This Row],[ICB26]:[ICB26]])</f>
        <v>3558747.3833242003</v>
      </c>
      <c r="Q21" s="76" cm="1">
        <f t="array" ref="Q21">SUMIFS(gp_mff_index[Normalised Non-spec MFF WP 2027/28],gp_mff_index[[ICB26]:[ICB26]],icb_mff_index[[#This Row],[ICB26]:[ICB26]])</f>
        <v>3625476.3512353655</v>
      </c>
      <c r="R21" s="82">
        <f>icb_mff_index[[#This Row],[Normalised Non-spec MFF WP 2027/28]]/icb_mff_index[[#This Row],[Registered population 2027/28]]</f>
        <v>1.0187506897016203</v>
      </c>
      <c r="S21" s="128" cm="1">
        <f t="array" ref="S21">SUMIFS(gp_mff_index[Normalised Specialised MFF 
2027/28],gp_mff_index[[ICB26]:[ICB26]],icb_mff_index[[#This Row],[ICB26]:[ICB26]])</f>
        <v>3694983.8946408336</v>
      </c>
      <c r="T21" s="82">
        <f>icb_mff_index[[#This Row],[Normalised specialised MFF WP 2027/28]]/icb_mff_index[[#This Row],[Registered population 2027/28]]</f>
        <v>1.0382821528594637</v>
      </c>
      <c r="U21" s="79" cm="1">
        <f t="array" ref="U21">SUMIFS(gp_mff_index[Registered population 2028/29],gp_mff_index[[ICB26]:[ICB26]],icb_mff_index[[#This Row],[ICB26]:[ICB26]])</f>
        <v>3575183.3792823358</v>
      </c>
      <c r="V21" s="76" cm="1">
        <f t="array" ref="V21">SUMIFS(gp_mff_index[Normalised Non-spec MFF WP 2028/29],gp_mff_index[[ICB26]:[ICB26]],icb_mff_index[[#This Row],[ICB26]:[ICB26]])</f>
        <v>3642282.331531384</v>
      </c>
      <c r="W21" s="82">
        <f>icb_mff_index[[#This Row],[Normalised Non-spec MFF WP 2028/29]]/icb_mff_index[[#This Row],[Registered population 2028/29]]</f>
        <v>1.0187679749905632</v>
      </c>
      <c r="X21" s="128" cm="1">
        <f t="array" ref="X21">SUMIFS(gp_mff_index[Normalised Specialised MFF 
2028/29],gp_mff_index[[ICB26]:[ICB26]],icb_mff_index[[#This Row],[ICB26]:[ICB26]])</f>
        <v>3712028.0827684747</v>
      </c>
      <c r="Y21" s="82">
        <f>icb_mff_index[[#This Row],[Normalised specialised MFF WP 2028/29]]/icb_mff_index[[#This Row],[Registered population 2028/29]]</f>
        <v>1.0382762753595058</v>
      </c>
    </row>
    <row r="22" spans="1:25" x14ac:dyDescent="0.2">
      <c r="A22" s="74">
        <v>20</v>
      </c>
      <c r="B22" s="74" t="s">
        <v>12900</v>
      </c>
      <c r="C22" s="74" t="s">
        <v>12901</v>
      </c>
      <c r="D22" s="34" t="s">
        <v>13398</v>
      </c>
      <c r="E22" s="34" t="s">
        <v>13399</v>
      </c>
      <c r="F22" s="79" cm="1">
        <f t="array" ref="F22">SUMIFS(gp_mff_index[Registered population (base year)],gp_mff_index[[ICB26]:[ICB26]],icb_mff_index[[#This Row],[ICB26]:[ICB26]])</f>
        <v>2007688.3333333323</v>
      </c>
      <c r="G22" s="76" cm="1">
        <f t="array" ref="G22">SUMIFS(gp_mff_index[Normalised Non-spec MFF WP (base year)],gp_mff_index[[ICB26]:[ICB26]],icb_mff_index[[#This Row],[ICB26]:[ICB26]])</f>
        <v>2020695.4293951881</v>
      </c>
      <c r="H22" s="82">
        <f>icb_mff_index[[#This Row],[Normalised Non-spec MFF WP (base year)]]/icb_mff_index[[#This Row],[Registered population (base year)]]</f>
        <v>1.0064786430472803</v>
      </c>
      <c r="I22" s="128" cm="1">
        <f t="array" ref="I22">SUMIFS(gp_mff_index[Normalised Specialised MFF 
(base year)],gp_mff_index[[ICB26]:[ICB26]],icb_mff_index[[#This Row],[ICB26]:[ICB26]])</f>
        <v>2138970.039429714</v>
      </c>
      <c r="J22" s="82">
        <f>icb_mff_index[[#This Row],[Normalised specialised MFF WP (base year)]]/icb_mff_index[[#This Row],[Registered population (base year)]]</f>
        <v>1.0653894849697199</v>
      </c>
      <c r="K22" s="79" cm="1">
        <f t="array" ref="K22">SUMIFS(gp_mff_index[Registered population 2026/27],gp_mff_index[[ICB26]:[ICB26]],icb_mff_index[[#This Row],[ICB26]:[ICB26]])</f>
        <v>2018198.4825436373</v>
      </c>
      <c r="L22" s="76" cm="1">
        <f t="array" ref="L22">SUMIFS(gp_mff_index[Normalised Non-spec MFF WP 2026/27],gp_mff_index[[ICB26]:[ICB26]],icb_mff_index[[#This Row],[ICB26]:[ICB26]])</f>
        <v>2031320.4933190907</v>
      </c>
      <c r="M22" s="82">
        <f>icb_mff_index[[#This Row],[Normalised Non-spec MFF WP 2026/27]]/icb_mff_index[[#This Row],[Registered population 2026/27]]</f>
        <v>1.0065018435446027</v>
      </c>
      <c r="N22" s="128" cm="1">
        <f t="array" ref="N22">SUMIFS(gp_mff_index[Normalised Specialised MFF 
2026/27],gp_mff_index[[ICB26]:[ICB26]],icb_mff_index[[#This Row],[ICB26]:[ICB26]])</f>
        <v>2150215.8833619677</v>
      </c>
      <c r="O22" s="115">
        <f>icb_mff_index[[#This Row],[Normalised specialised MFF WP 2026/27]]/icb_mff_index[[#This Row],[Registered population 2026/27]]</f>
        <v>1.0654134873057393</v>
      </c>
      <c r="P22" s="79" cm="1">
        <f t="array" ref="P22">SUMIFS(gp_mff_index[Registered population 2027/28],gp_mff_index[[ICB26]:[ICB26]],icb_mff_index[[#This Row],[ICB26]:[ICB26]])</f>
        <v>2028294.0101040523</v>
      </c>
      <c r="Q22" s="76" cm="1">
        <f t="array" ref="Q22">SUMIFS(gp_mff_index[Normalised Non-spec MFF WP 2027/28],gp_mff_index[[ICB26]:[ICB26]],icb_mff_index[[#This Row],[ICB26]:[ICB26]])</f>
        <v>2041528.3493784657</v>
      </c>
      <c r="R22" s="82">
        <f>icb_mff_index[[#This Row],[Normalised Non-spec MFF WP 2027/28]]/icb_mff_index[[#This Row],[Registered population 2027/28]]</f>
        <v>1.0065248623762066</v>
      </c>
      <c r="S22" s="128" cm="1">
        <f t="array" ref="S22">SUMIFS(gp_mff_index[Normalised Specialised MFF 
2027/28],gp_mff_index[[ICB26]:[ICB26]],icb_mff_index[[#This Row],[ICB26]:[ICB26]])</f>
        <v>2161020.5169785209</v>
      </c>
      <c r="T22" s="82">
        <f>icb_mff_index[[#This Row],[Normalised specialised MFF WP 2027/28]]/icb_mff_index[[#This Row],[Registered population 2027/28]]</f>
        <v>1.0654375086714671</v>
      </c>
      <c r="U22" s="79" cm="1">
        <f t="array" ref="U22">SUMIFS(gp_mff_index[Registered population 2028/29],gp_mff_index[[ICB26]:[ICB26]],icb_mff_index[[#This Row],[ICB26]:[ICB26]])</f>
        <v>2038592.4044214701</v>
      </c>
      <c r="V22" s="76" cm="1">
        <f t="array" ref="V22">SUMIFS(gp_mff_index[Normalised Non-spec MFF WP 2028/29],gp_mff_index[[ICB26]:[ICB26]],icb_mff_index[[#This Row],[ICB26]:[ICB26]])</f>
        <v>2051914.8819976535</v>
      </c>
      <c r="W22" s="82">
        <f>icb_mff_index[[#This Row],[Normalised Non-spec MFF WP 2028/29]]/icb_mff_index[[#This Row],[Registered population 2028/29]]</f>
        <v>1.0065351354921603</v>
      </c>
      <c r="X22" s="128" cm="1">
        <f t="array" ref="X22">SUMIFS(gp_mff_index[Normalised Specialised MFF 
2028/29],gp_mff_index[[ICB26]:[ICB26]],icb_mff_index[[#This Row],[ICB26]:[ICB26]])</f>
        <v>2172018.1453175447</v>
      </c>
      <c r="Y22" s="82">
        <f>icb_mff_index[[#This Row],[Normalised specialised MFF WP 2028/29]]/icb_mff_index[[#This Row],[Registered population 2028/29]]</f>
        <v>1.065449935262532</v>
      </c>
    </row>
    <row r="23" spans="1:25" x14ac:dyDescent="0.2">
      <c r="A23" s="75">
        <v>21</v>
      </c>
      <c r="B23" s="75" t="s">
        <v>12900</v>
      </c>
      <c r="C23" s="75" t="s">
        <v>12901</v>
      </c>
      <c r="D23" s="73" t="s">
        <v>13402</v>
      </c>
      <c r="E23" s="73" t="s">
        <v>13403</v>
      </c>
      <c r="F23" s="80" cm="1">
        <f t="array" ref="F23">SUMIFS(gp_mff_index[Registered population (base year)],gp_mff_index[[ICB26]:[ICB26]],icb_mff_index[[#This Row],[ICB26]:[ICB26]])</f>
        <v>1798322.8333333333</v>
      </c>
      <c r="G23" s="78" cm="1">
        <f t="array" ref="G23">SUMIFS(gp_mff_index[Normalised Non-spec MFF WP (base year)],gp_mff_index[[ICB26]:[ICB26]],icb_mff_index[[#This Row],[ICB26]:[ICB26]])</f>
        <v>1740440.4045787149</v>
      </c>
      <c r="H23" s="83">
        <f>icb_mff_index[[#This Row],[Normalised Non-spec MFF WP (base year)]]/icb_mff_index[[#This Row],[Registered population (base year)]]</f>
        <v>0.96781310469859927</v>
      </c>
      <c r="I23" s="129" cm="1">
        <f t="array" ref="I23">SUMIFS(gp_mff_index[Normalised Specialised MFF 
(base year)],gp_mff_index[[ICB26]:[ICB26]],icb_mff_index[[#This Row],[ICB26]:[ICB26]])</f>
        <v>1822094.3956387679</v>
      </c>
      <c r="J23" s="83">
        <f>icb_mff_index[[#This Row],[Normalised specialised MFF WP (base year)]]/icb_mff_index[[#This Row],[Registered population (base year)]]</f>
        <v>1.0132187401865838</v>
      </c>
      <c r="K23" s="80" cm="1">
        <f t="array" ref="K23">SUMIFS(gp_mff_index[Registered population 2026/27],gp_mff_index[[ICB26]:[ICB26]],icb_mff_index[[#This Row],[ICB26]:[ICB26]])</f>
        <v>1807759.7679184377</v>
      </c>
      <c r="L23" s="78" cm="1">
        <f t="array" ref="L23">SUMIFS(gp_mff_index[Normalised Non-spec MFF WP 2026/27],gp_mff_index[[ICB26]:[ICB26]],icb_mff_index[[#This Row],[ICB26]:[ICB26]])</f>
        <v>1749659.4363357781</v>
      </c>
      <c r="M23" s="83">
        <f>icb_mff_index[[#This Row],[Normalised Non-spec MFF WP 2026/27]]/icb_mff_index[[#This Row],[Registered population 2026/27]]</f>
        <v>0.96786059043145989</v>
      </c>
      <c r="N23" s="129" cm="1">
        <f t="array" ref="N23">SUMIFS(gp_mff_index[Normalised Specialised MFF 
2026/27],gp_mff_index[[ICB26]:[ICB26]],icb_mff_index[[#This Row],[ICB26]:[ICB26]])</f>
        <v>1831735.9337734517</v>
      </c>
      <c r="O23" s="131">
        <f>icb_mff_index[[#This Row],[Normalised specialised MFF WP 2026/27]]/icb_mff_index[[#This Row],[Registered population 2026/27]]</f>
        <v>1.0132629159474114</v>
      </c>
      <c r="P23" s="80" cm="1">
        <f t="array" ref="P23">SUMIFS(gp_mff_index[Registered population 2027/28],gp_mff_index[[ICB26]:[ICB26]],icb_mff_index[[#This Row],[ICB26]:[ICB26]])</f>
        <v>1817015.9574075651</v>
      </c>
      <c r="Q23" s="78" cm="1">
        <f t="array" ref="Q23">SUMIFS(gp_mff_index[Normalised Non-spec MFF WP 2027/28],gp_mff_index[[ICB26]:[ICB26]],icb_mff_index[[#This Row],[ICB26]:[ICB26]])</f>
        <v>1758700.2041898803</v>
      </c>
      <c r="R23" s="83">
        <f>icb_mff_index[[#This Row],[Normalised Non-spec MFF WP 2027/28]]/icb_mff_index[[#This Row],[Registered population 2027/28]]</f>
        <v>0.96790575614928165</v>
      </c>
      <c r="S23" s="129" cm="1">
        <f t="array" ref="S23">SUMIFS(gp_mff_index[Normalised Specialised MFF 
2027/28],gp_mff_index[[ICB26]:[ICB26]],icb_mff_index[[#This Row],[ICB26]:[ICB26]])</f>
        <v>1841193.5400651877</v>
      </c>
      <c r="T23" s="83">
        <f>icb_mff_index[[#This Row],[Normalised specialised MFF WP 2027/28]]/icb_mff_index[[#This Row],[Registered population 2027/28]]</f>
        <v>1.0133062027105795</v>
      </c>
      <c r="U23" s="80" cm="1">
        <f t="array" ref="U23">SUMIFS(gp_mff_index[Registered population 2028/29],gp_mff_index[[ICB26]:[ICB26]],icb_mff_index[[#This Row],[ICB26]:[ICB26]])</f>
        <v>1826578.6697720846</v>
      </c>
      <c r="V23" s="78" cm="1">
        <f t="array" ref="V23">SUMIFS(gp_mff_index[Normalised Non-spec MFF WP 2028/29],gp_mff_index[[ICB26]:[ICB26]],icb_mff_index[[#This Row],[ICB26]:[ICB26]])</f>
        <v>1768013.7554341787</v>
      </c>
      <c r="W23" s="83">
        <f>icb_mff_index[[#This Row],[Normalised Non-spec MFF WP 2028/29]]/icb_mff_index[[#This Row],[Registered population 2028/29]]</f>
        <v>0.96793737093994781</v>
      </c>
      <c r="X23" s="129" cm="1">
        <f t="array" ref="X23">SUMIFS(gp_mff_index[Normalised Specialised MFF 
2028/29],gp_mff_index[[ICB26]:[ICB26]],icb_mff_index[[#This Row],[ICB26]:[ICB26]])</f>
        <v>1850941.4837825634</v>
      </c>
      <c r="Y23" s="83">
        <f>icb_mff_index[[#This Row],[Normalised specialised MFF WP 2028/29]]/icb_mff_index[[#This Row],[Registered population 2028/29]]</f>
        <v>1.0133379494755179</v>
      </c>
    </row>
    <row r="24" spans="1:25" x14ac:dyDescent="0.2">
      <c r="A24" s="74">
        <v>22</v>
      </c>
      <c r="B24" s="34" t="s">
        <v>12902</v>
      </c>
      <c r="C24" s="34" t="s">
        <v>12903</v>
      </c>
      <c r="D24" s="34" t="s">
        <v>947</v>
      </c>
      <c r="E24" s="34" t="s">
        <v>13406</v>
      </c>
      <c r="F24" s="79" cm="1">
        <f t="array" ref="F24">SUMIFS(gp_mff_index[Registered population (base year)],gp_mff_index[[ICB26]:[ICB26]],icb_mff_index[[#This Row],[ICB26]:[ICB26]])</f>
        <v>2468017.5</v>
      </c>
      <c r="G24" s="76" cm="1">
        <f t="array" ref="G24">SUMIFS(gp_mff_index[Normalised Non-spec MFF WP (base year)],gp_mff_index[[ICB26]:[ICB26]],icb_mff_index[[#This Row],[ICB26]:[ICB26]])</f>
        <v>2679844.6798413959</v>
      </c>
      <c r="H24" s="82">
        <f>icb_mff_index[[#This Row],[Normalised Non-spec MFF WP (base year)]]/icb_mff_index[[#This Row],[Registered population (base year)]]</f>
        <v>1.0858288808087446</v>
      </c>
      <c r="I24" s="128" cm="1">
        <f t="array" ref="I24">SUMIFS(gp_mff_index[Normalised Specialised MFF 
(base year)],gp_mff_index[[ICB26]:[ICB26]],icb_mff_index[[#This Row],[ICB26]:[ICB26]])</f>
        <v>2664742.1453603227</v>
      </c>
      <c r="J24" s="82">
        <f>icb_mff_index[[#This Row],[Normalised specialised MFF WP (base year)]]/icb_mff_index[[#This Row],[Registered population (base year)]]</f>
        <v>1.0797095828373675</v>
      </c>
      <c r="K24" s="79" cm="1">
        <f t="array" ref="K24">SUMIFS(gp_mff_index[Registered population 2026/27],gp_mff_index[[ICB26]:[ICB26]],icb_mff_index[[#This Row],[ICB26]:[ICB26]])</f>
        <v>2475223.3099105051</v>
      </c>
      <c r="L24" s="76" cm="1">
        <f t="array" ref="L24">SUMIFS(gp_mff_index[Normalised Non-spec MFF WP 2026/27],gp_mff_index[[ICB26]:[ICB26]],icb_mff_index[[#This Row],[ICB26]:[ICB26]])</f>
        <v>2687822.5996827418</v>
      </c>
      <c r="M24" s="82">
        <f>icb_mff_index[[#This Row],[Normalised Non-spec MFF WP 2026/27]]/icb_mff_index[[#This Row],[Registered population 2026/27]]</f>
        <v>1.0858909533216716</v>
      </c>
      <c r="N24" s="128" cm="1">
        <f t="array" ref="N24">SUMIFS(gp_mff_index[Normalised Specialised MFF 
2026/27],gp_mff_index[[ICB26]:[ICB26]],icb_mff_index[[#This Row],[ICB26]:[ICB26]])</f>
        <v>2672644.0711882287</v>
      </c>
      <c r="O24" s="115">
        <f>icb_mff_index[[#This Row],[Normalised specialised MFF WP 2026/27]]/icb_mff_index[[#This Row],[Registered population 2026/27]]</f>
        <v>1.0797587678199676</v>
      </c>
      <c r="P24" s="79" cm="1">
        <f t="array" ref="P24">SUMIFS(gp_mff_index[Registered population 2027/28],gp_mff_index[[ICB26]:[ICB26]],icb_mff_index[[#This Row],[ICB26]:[ICB26]])</f>
        <v>2482351.2398221609</v>
      </c>
      <c r="Q24" s="76" cm="1">
        <f t="array" ref="Q24">SUMIFS(gp_mff_index[Normalised Non-spec MFF WP 2027/28],gp_mff_index[[ICB26]:[ICB26]],icb_mff_index[[#This Row],[ICB26]:[ICB26]])</f>
        <v>2695709.4983571717</v>
      </c>
      <c r="R24" s="82">
        <f>icb_mff_index[[#This Row],[Normalised Non-spec MFF WP 2027/28]]/icb_mff_index[[#This Row],[Registered population 2027/28]]</f>
        <v>1.0859500682708769</v>
      </c>
      <c r="S24" s="128" cm="1">
        <f t="array" ref="S24">SUMIFS(gp_mff_index[Normalised Specialised MFF 
2027/28],gp_mff_index[[ICB26]:[ICB26]],icb_mff_index[[#This Row],[ICB26]:[ICB26]])</f>
        <v>2680458.9419789077</v>
      </c>
      <c r="T24" s="82">
        <f>icb_mff_index[[#This Row],[Normalised specialised MFF WP 2027/28]]/icb_mff_index[[#This Row],[Registered population 2027/28]]</f>
        <v>1.0798064749978491</v>
      </c>
      <c r="U24" s="79" cm="1">
        <f t="array" ref="U24">SUMIFS(gp_mff_index[Registered population 2028/29],gp_mff_index[[ICB26]:[ICB26]],icb_mff_index[[#This Row],[ICB26]:[ICB26]])</f>
        <v>2491866.6400642907</v>
      </c>
      <c r="V24" s="76" cm="1">
        <f t="array" ref="V24">SUMIFS(gp_mff_index[Normalised Non-spec MFF WP 2028/29],gp_mff_index[[ICB26]:[ICB26]],icb_mff_index[[#This Row],[ICB26]:[ICB26]])</f>
        <v>2706157.2242373559</v>
      </c>
      <c r="W24" s="82">
        <f>icb_mff_index[[#This Row],[Normalised Non-spec MFF WP 2028/29]]/icb_mff_index[[#This Row],[Registered population 2028/29]]</f>
        <v>1.0859960082645259</v>
      </c>
      <c r="X24" s="128" cm="1">
        <f t="array" ref="X24">SUMIFS(gp_mff_index[Normalised Specialised MFF 
2028/29],gp_mff_index[[ICB26]:[ICB26]],icb_mff_index[[#This Row],[ICB26]:[ICB26]])</f>
        <v>2690823.8124683211</v>
      </c>
      <c r="Y24" s="82">
        <f>icb_mff_index[[#This Row],[Normalised specialised MFF WP 2028/29]]/icb_mff_index[[#This Row],[Registered population 2028/29]]</f>
        <v>1.0798426244828645</v>
      </c>
    </row>
    <row r="25" spans="1:25" x14ac:dyDescent="0.2">
      <c r="A25" s="74">
        <v>23</v>
      </c>
      <c r="B25" s="74" t="s">
        <v>12902</v>
      </c>
      <c r="C25" s="74" t="s">
        <v>12903</v>
      </c>
      <c r="D25" s="34" t="s">
        <v>935</v>
      </c>
      <c r="E25" s="34" t="s">
        <v>13409</v>
      </c>
      <c r="F25" s="79" cm="1">
        <f t="array" ref="F25">SUMIFS(gp_mff_index[Registered population (base year)],gp_mff_index[[ICB26]:[ICB26]],icb_mff_index[[#This Row],[ICB26]:[ICB26]])</f>
        <v>2121774.4166666665</v>
      </c>
      <c r="G25" s="76" cm="1">
        <f t="array" ref="G25">SUMIFS(gp_mff_index[Normalised Non-spec MFF WP (base year)],gp_mff_index[[ICB26]:[ICB26]],icb_mff_index[[#This Row],[ICB26]:[ICB26]])</f>
        <v>2304703.3036584803</v>
      </c>
      <c r="H25" s="82">
        <f>icb_mff_index[[#This Row],[Normalised Non-spec MFF WP (base year)]]/icb_mff_index[[#This Row],[Registered population (base year)]]</f>
        <v>1.0862150497974226</v>
      </c>
      <c r="I25" s="128" cm="1">
        <f t="array" ref="I25">SUMIFS(gp_mff_index[Normalised Specialised MFF 
(base year)],gp_mff_index[[ICB26]:[ICB26]],icb_mff_index[[#This Row],[ICB26]:[ICB26]])</f>
        <v>2281937.9728709208</v>
      </c>
      <c r="J25" s="82">
        <f>icb_mff_index[[#This Row],[Normalised specialised MFF WP (base year)]]/icb_mff_index[[#This Row],[Registered population (base year)]]</f>
        <v>1.0754856665940355</v>
      </c>
      <c r="K25" s="79" cm="1">
        <f t="array" ref="K25">SUMIFS(gp_mff_index[Registered population 2026/27],gp_mff_index[[ICB26]:[ICB26]],icb_mff_index[[#This Row],[ICB26]:[ICB26]])</f>
        <v>2125488.7675531954</v>
      </c>
      <c r="L25" s="76" cm="1">
        <f t="array" ref="L25">SUMIFS(gp_mff_index[Normalised Non-spec MFF WP 2026/27],gp_mff_index[[ICB26]:[ICB26]],icb_mff_index[[#This Row],[ICB26]:[ICB26]])</f>
        <v>2308851.3784882259</v>
      </c>
      <c r="M25" s="82">
        <f>icb_mff_index[[#This Row],[Normalised Non-spec MFF WP 2026/27]]/icb_mff_index[[#This Row],[Registered population 2026/27]]</f>
        <v>1.0862684450438722</v>
      </c>
      <c r="N25" s="128" cm="1">
        <f t="array" ref="N25">SUMIFS(gp_mff_index[Normalised Specialised MFF 
2026/27],gp_mff_index[[ICB26]:[ICB26]],icb_mff_index[[#This Row],[ICB26]:[ICB26]])</f>
        <v>2286032.0534136663</v>
      </c>
      <c r="O25" s="115">
        <f>icb_mff_index[[#This Row],[Normalised specialised MFF WP 2026/27]]/icb_mff_index[[#This Row],[Registered population 2026/27]]</f>
        <v>1.0755324085035198</v>
      </c>
      <c r="P25" s="79" cm="1">
        <f t="array" ref="P25">SUMIFS(gp_mff_index[Registered population 2027/28],gp_mff_index[[ICB26]:[ICB26]],icb_mff_index[[#This Row],[ICB26]:[ICB26]])</f>
        <v>2129288.9518207214</v>
      </c>
      <c r="Q25" s="76" cm="1">
        <f t="array" ref="Q25">SUMIFS(gp_mff_index[Normalised Non-spec MFF WP 2027/28],gp_mff_index[[ICB26]:[ICB26]],icb_mff_index[[#This Row],[ICB26]:[ICB26]])</f>
        <v>2313088.4102739454</v>
      </c>
      <c r="R25" s="82">
        <f>icb_mff_index[[#This Row],[Normalised Non-spec MFF WP 2027/28]]/icb_mff_index[[#This Row],[Registered population 2027/28]]</f>
        <v>1.0863196412567961</v>
      </c>
      <c r="S25" s="128" cm="1">
        <f t="array" ref="S25">SUMIFS(gp_mff_index[Normalised Specialised MFF 
2027/28],gp_mff_index[[ICB26]:[ICB26]],icb_mff_index[[#This Row],[ICB26]:[ICB26]])</f>
        <v>2290216.3038288197</v>
      </c>
      <c r="T25" s="82">
        <f>icb_mff_index[[#This Row],[Normalised specialised MFF WP 2027/28]]/icb_mff_index[[#This Row],[Registered population 2027/28]]</f>
        <v>1.0755779772728786</v>
      </c>
      <c r="U25" s="79" cm="1">
        <f t="array" ref="U25">SUMIFS(gp_mff_index[Registered population 2028/29],gp_mff_index[[ICB26]:[ICB26]],icb_mff_index[[#This Row],[ICB26]:[ICB26]])</f>
        <v>2134663.6519651841</v>
      </c>
      <c r="V25" s="76" cm="1">
        <f t="array" ref="V25">SUMIFS(gp_mff_index[Normalised Non-spec MFF WP 2028/29],gp_mff_index[[ICB26]:[ICB26]],icb_mff_index[[#This Row],[ICB26]:[ICB26]])</f>
        <v>2319006.5662077037</v>
      </c>
      <c r="W25" s="82">
        <f>icb_mff_index[[#This Row],[Normalised Non-spec MFF WP 2028/29]]/icb_mff_index[[#This Row],[Registered population 2028/29]]</f>
        <v>1.0863568900294023</v>
      </c>
      <c r="X25" s="128" cm="1">
        <f t="array" ref="X25">SUMIFS(gp_mff_index[Normalised Specialised MFF 
2028/29],gp_mff_index[[ICB26]:[ICB26]],icb_mff_index[[#This Row],[ICB26]:[ICB26]])</f>
        <v>2296068.942019375</v>
      </c>
      <c r="Y25" s="82">
        <f>icb_mff_index[[#This Row],[Normalised specialised MFF WP 2028/29]]/icb_mff_index[[#This Row],[Registered population 2028/29]]</f>
        <v>1.0756115793256704</v>
      </c>
    </row>
    <row r="26" spans="1:25" x14ac:dyDescent="0.2">
      <c r="A26" s="74">
        <v>24</v>
      </c>
      <c r="B26" s="74" t="s">
        <v>12902</v>
      </c>
      <c r="C26" s="74" t="s">
        <v>12903</v>
      </c>
      <c r="D26" s="34" t="s">
        <v>968</v>
      </c>
      <c r="E26" s="34" t="s">
        <v>13411</v>
      </c>
      <c r="F26" s="79" cm="1">
        <f t="array" ref="F26">SUMIFS(gp_mff_index[Registered population (base year)],gp_mff_index[[ICB26]:[ICB26]],icb_mff_index[[#This Row],[ICB26]:[ICB26]])</f>
        <v>1774290.2499999995</v>
      </c>
      <c r="G26" s="76" cm="1">
        <f t="array" ref="G26">SUMIFS(gp_mff_index[Normalised Non-spec MFF WP (base year)],gp_mff_index[[ICB26]:[ICB26]],icb_mff_index[[#This Row],[ICB26]:[ICB26]])</f>
        <v>1920191.5421087404</v>
      </c>
      <c r="H26" s="82">
        <f>icb_mff_index[[#This Row],[Normalised Non-spec MFF WP (base year)]]/icb_mff_index[[#This Row],[Registered population (base year)]]</f>
        <v>1.0822307917820893</v>
      </c>
      <c r="I26" s="128" cm="1">
        <f t="array" ref="I26">SUMIFS(gp_mff_index[Normalised Specialised MFF 
(base year)],gp_mff_index[[ICB26]:[ICB26]],icb_mff_index[[#This Row],[ICB26]:[ICB26]])</f>
        <v>1905781.8457005706</v>
      </c>
      <c r="J26" s="82">
        <f>icb_mff_index[[#This Row],[Normalised specialised MFF WP (base year)]]/icb_mff_index[[#This Row],[Registered population (base year)]]</f>
        <v>1.0741094055499494</v>
      </c>
      <c r="K26" s="79" cm="1">
        <f t="array" ref="K26">SUMIFS(gp_mff_index[Registered population 2026/27],gp_mff_index[[ICB26]:[ICB26]],icb_mff_index[[#This Row],[ICB26]:[ICB26]])</f>
        <v>1776535.2819260103</v>
      </c>
      <c r="L26" s="76" cm="1">
        <f t="array" ref="L26">SUMIFS(gp_mff_index[Normalised Non-spec MFF WP 2026/27],gp_mff_index[[ICB26]:[ICB26]],icb_mff_index[[#This Row],[ICB26]:[ICB26]])</f>
        <v>1922720.0866370127</v>
      </c>
      <c r="M26" s="82">
        <f>icb_mff_index[[#This Row],[Normalised Non-spec MFF WP 2026/27]]/icb_mff_index[[#This Row],[Registered population 2026/27]]</f>
        <v>1.0822864629812012</v>
      </c>
      <c r="N26" s="128" cm="1">
        <f t="array" ref="N26">SUMIFS(gp_mff_index[Normalised Specialised MFF 
2026/27],gp_mff_index[[ICB26]:[ICB26]],icb_mff_index[[#This Row],[ICB26]:[ICB26]])</f>
        <v>1908275.439429089</v>
      </c>
      <c r="O26" s="115">
        <f>icb_mff_index[[#This Row],[Normalised specialised MFF WP 2026/27]]/icb_mff_index[[#This Row],[Registered population 2026/27]]</f>
        <v>1.0741556662810852</v>
      </c>
      <c r="P26" s="79" cm="1">
        <f t="array" ref="P26">SUMIFS(gp_mff_index[Registered population 2027/28],gp_mff_index[[ICB26]:[ICB26]],icb_mff_index[[#This Row],[ICB26]:[ICB26]])</f>
        <v>1778214.2694299994</v>
      </c>
      <c r="Q26" s="76" cm="1">
        <f t="array" ref="Q26">SUMIFS(gp_mff_index[Normalised Non-spec MFF WP 2027/28],gp_mff_index[[ICB26]:[ICB26]],icb_mff_index[[#This Row],[ICB26]:[ICB26]])</f>
        <v>1924630.7086914312</v>
      </c>
      <c r="R26" s="82">
        <f>icb_mff_index[[#This Row],[Normalised Non-spec MFF WP 2027/28]]/icb_mff_index[[#This Row],[Registered population 2027/28]]</f>
        <v>1.0823390306660654</v>
      </c>
      <c r="S26" s="128" cm="1">
        <f t="array" ref="S26">SUMIFS(gp_mff_index[Normalised Specialised MFF 
2027/28],gp_mff_index[[ICB26]:[ICB26]],icb_mff_index[[#This Row],[ICB26]:[ICB26]])</f>
        <v>1910158.4938975505</v>
      </c>
      <c r="T26" s="82">
        <f>icb_mff_index[[#This Row],[Normalised specialised MFF WP 2027/28]]/icb_mff_index[[#This Row],[Registered population 2027/28]]</f>
        <v>1.0742004080924654</v>
      </c>
      <c r="U26" s="79" cm="1">
        <f t="array" ref="U26">SUMIFS(gp_mff_index[Registered population 2028/29],gp_mff_index[[ICB26]:[ICB26]],icb_mff_index[[#This Row],[ICB26]:[ICB26]])</f>
        <v>1781187.7267182684</v>
      </c>
      <c r="V26" s="76" cm="1">
        <f t="array" ref="V26">SUMIFS(gp_mff_index[Normalised Non-spec MFF WP 2028/29],gp_mff_index[[ICB26]:[ICB26]],icb_mff_index[[#This Row],[ICB26]:[ICB26]])</f>
        <v>1927917.8474859942</v>
      </c>
      <c r="W26" s="82">
        <f>icb_mff_index[[#This Row],[Normalised Non-spec MFF WP 2028/29]]/icb_mff_index[[#This Row],[Registered population 2028/29]]</f>
        <v>1.0823776846015367</v>
      </c>
      <c r="X26" s="128" cm="1">
        <f t="array" ref="X26">SUMIFS(gp_mff_index[Normalised Specialised MFF 
2028/29],gp_mff_index[[ICB26]:[ICB26]],icb_mff_index[[#This Row],[ICB26]:[ICB26]])</f>
        <v>1913410.7945626585</v>
      </c>
      <c r="Y26" s="82">
        <f>icb_mff_index[[#This Row],[Normalised specialised MFF WP 2028/29]]/icb_mff_index[[#This Row],[Registered population 2028/29]]</f>
        <v>1.0742330894498151</v>
      </c>
    </row>
    <row r="27" spans="1:25" x14ac:dyDescent="0.2">
      <c r="A27" s="75">
        <v>25</v>
      </c>
      <c r="B27" s="75" t="s">
        <v>12902</v>
      </c>
      <c r="C27" s="75" t="s">
        <v>12903</v>
      </c>
      <c r="D27" s="73" t="s">
        <v>13405</v>
      </c>
      <c r="E27" s="73" t="s">
        <v>13949</v>
      </c>
      <c r="F27" s="80" cm="1">
        <f t="array" ref="F27">SUMIFS(gp_mff_index[Registered population (base year)],gp_mff_index[[ICB26]:[ICB26]],icb_mff_index[[#This Row],[ICB26]:[ICB26]])</f>
        <v>4737455.75</v>
      </c>
      <c r="G27" s="78" cm="1">
        <f t="array" ref="G27">SUMIFS(gp_mff_index[Normalised Non-spec MFF WP (base year)],gp_mff_index[[ICB26]:[ICB26]],icb_mff_index[[#This Row],[ICB26]:[ICB26]])</f>
        <v>5154394.1163409278</v>
      </c>
      <c r="H27" s="83">
        <f>icb_mff_index[[#This Row],[Normalised Non-spec MFF WP (base year)]]/icb_mff_index[[#This Row],[Registered population (base year)]]</f>
        <v>1.0880089204719068</v>
      </c>
      <c r="I27" s="129" cm="1">
        <f t="array" ref="I27">SUMIFS(gp_mff_index[Normalised Specialised MFF 
(base year)],gp_mff_index[[ICB26]:[ICB26]],icb_mff_index[[#This Row],[ICB26]:[ICB26]])</f>
        <v>5133695.1145731946</v>
      </c>
      <c r="J27" s="83">
        <f>icb_mff_index[[#This Row],[Normalised specialised MFF WP (base year)]]/icb_mff_index[[#This Row],[Registered population (base year)]]</f>
        <v>1.083639697230564</v>
      </c>
      <c r="K27" s="80" cm="1">
        <f t="array" ref="K27">SUMIFS(gp_mff_index[Registered population 2026/27],gp_mff_index[[ICB26]:[ICB26]],icb_mff_index[[#This Row],[ICB26]:[ICB26]])</f>
        <v>4732475.9517205833</v>
      </c>
      <c r="L27" s="78" cm="1">
        <f t="array" ref="L27">SUMIFS(gp_mff_index[Normalised Non-spec MFF WP 2026/27],gp_mff_index[[ICB26]:[ICB26]],icb_mff_index[[#This Row],[ICB26]:[ICB26]])</f>
        <v>5149236.6064263629</v>
      </c>
      <c r="M27" s="83">
        <f>icb_mff_index[[#This Row],[Normalised Non-spec MFF WP 2026/27]]/icb_mff_index[[#This Row],[Registered population 2026/27]]</f>
        <v>1.0880639772832355</v>
      </c>
      <c r="N27" s="129" cm="1">
        <f t="array" ref="N27">SUMIFS(gp_mff_index[Normalised Specialised MFF 
2026/27],gp_mff_index[[ICB26]:[ICB26]],icb_mff_index[[#This Row],[ICB26]:[ICB26]])</f>
        <v>5128534.090793482</v>
      </c>
      <c r="O27" s="131">
        <f>icb_mff_index[[#This Row],[Normalised specialised MFF WP 2026/27]]/icb_mff_index[[#This Row],[Registered population 2026/27]]</f>
        <v>1.0836894139797804</v>
      </c>
      <c r="P27" s="80" cm="1">
        <f t="array" ref="P27">SUMIFS(gp_mff_index[Registered population 2027/28],gp_mff_index[[ICB26]:[ICB26]],icb_mff_index[[#This Row],[ICB26]:[ICB26]])</f>
        <v>4728825.6310064541</v>
      </c>
      <c r="Q27" s="78" cm="1">
        <f t="array" ref="Q27">SUMIFS(gp_mff_index[Normalised Non-spec MFF WP 2027/28],gp_mff_index[[ICB26]:[ICB26]],icb_mff_index[[#This Row],[ICB26]:[ICB26]])</f>
        <v>5145522.8411292955</v>
      </c>
      <c r="R27" s="83">
        <f>icb_mff_index[[#This Row],[Normalised Non-spec MFF WP 2027/28]]/icb_mff_index[[#This Row],[Registered population 2027/28]]</f>
        <v>1.0881185399162527</v>
      </c>
      <c r="S27" s="129" cm="1">
        <f t="array" ref="S27">SUMIFS(gp_mff_index[Normalised Specialised MFF 
2027/28],gp_mff_index[[ICB26]:[ICB26]],icb_mff_index[[#This Row],[ICB26]:[ICB26]])</f>
        <v>5124810.498083055</v>
      </c>
      <c r="T27" s="83">
        <f>icb_mff_index[[#This Row],[Normalised specialised MFF WP 2027/28]]/icb_mff_index[[#This Row],[Registered population 2027/28]]</f>
        <v>1.083738521564459</v>
      </c>
      <c r="U27" s="80" cm="1">
        <f t="array" ref="U27">SUMIFS(gp_mff_index[Registered population 2028/29],gp_mff_index[[ICB26]:[ICB26]],icb_mff_index[[#This Row],[ICB26]:[ICB26]])</f>
        <v>4732581.2600485925</v>
      </c>
      <c r="V27" s="78" cm="1">
        <f t="array" ref="V27">SUMIFS(gp_mff_index[Normalised Non-spec MFF WP 2028/29],gp_mff_index[[ICB26]:[ICB26]],icb_mff_index[[#This Row],[ICB26]:[ICB26]])</f>
        <v>5149815.7761694575</v>
      </c>
      <c r="W27" s="83">
        <f>icb_mff_index[[#This Row],[Normalised Non-spec MFF WP 2028/29]]/icb_mff_index[[#This Row],[Registered population 2028/29]]</f>
        <v>1.0881621451792212</v>
      </c>
      <c r="X27" s="129" cm="1">
        <f t="array" ref="X27">SUMIFS(gp_mff_index[Normalised Specialised MFF 
2028/29],gp_mff_index[[ICB26]:[ICB26]],icb_mff_index[[#This Row],[ICB26]:[ICB26]])</f>
        <v>5129058.9981543394</v>
      </c>
      <c r="Y27" s="83">
        <f>icb_mff_index[[#This Row],[Normalised specialised MFF WP 2028/29]]/icb_mff_index[[#This Row],[Registered population 2028/29]]</f>
        <v>1.0837762135122169</v>
      </c>
    </row>
    <row r="28" spans="1:25" x14ac:dyDescent="0.2">
      <c r="A28" s="74">
        <v>26</v>
      </c>
      <c r="B28" s="34" t="s">
        <v>12904</v>
      </c>
      <c r="C28" s="34" t="s">
        <v>12905</v>
      </c>
      <c r="D28" s="34" t="s">
        <v>939</v>
      </c>
      <c r="E28" s="34" t="s">
        <v>13412</v>
      </c>
      <c r="F28" s="79" cm="1">
        <f t="array" ref="F28">SUMIFS(gp_mff_index[Registered population (base year)],gp_mff_index[[ICB26]:[ICB26]],icb_mff_index[[#This Row],[ICB26]:[ICB26]])</f>
        <v>2164863.166666666</v>
      </c>
      <c r="G28" s="76" cm="1">
        <f t="array" ref="G28">SUMIFS(gp_mff_index[Normalised Non-spec MFF WP (base year)],gp_mff_index[[ICB26]:[ICB26]],icb_mff_index[[#This Row],[ICB26]:[ICB26]])</f>
        <v>2161740.0106884683</v>
      </c>
      <c r="H28" s="82">
        <f>icb_mff_index[[#This Row],[Normalised Non-spec MFF WP (base year)]]/icb_mff_index[[#This Row],[Registered population (base year)]]</f>
        <v>0.99855734254881034</v>
      </c>
      <c r="I28" s="128" cm="1">
        <f t="array" ref="I28">SUMIFS(gp_mff_index[Normalised Specialised MFF 
(base year)],gp_mff_index[[ICB26]:[ICB26]],icb_mff_index[[#This Row],[ICB26]:[ICB26]])</f>
        <v>2154587.3504547239</v>
      </c>
      <c r="J28" s="82">
        <f>icb_mff_index[[#This Row],[Normalised specialised MFF WP (base year)]]/icb_mff_index[[#This Row],[Registered population (base year)]]</f>
        <v>0.99525336456817992</v>
      </c>
      <c r="K28" s="79" cm="1">
        <f t="array" ref="K28">SUMIFS(gp_mff_index[Registered population 2026/27],gp_mff_index[[ICB26]:[ICB26]],icb_mff_index[[#This Row],[ICB26]:[ICB26]])</f>
        <v>2171622.4563776581</v>
      </c>
      <c r="L28" s="76" cm="1">
        <f t="array" ref="L28">SUMIFS(gp_mff_index[Normalised Non-spec MFF WP 2026/27],gp_mff_index[[ICB26]:[ICB26]],icb_mff_index[[#This Row],[ICB26]:[ICB26]])</f>
        <v>2168650.1871387437</v>
      </c>
      <c r="M28" s="82">
        <f>icb_mff_index[[#This Row],[Normalised Non-spec MFF WP 2026/27]]/icb_mff_index[[#This Row],[Registered population 2026/27]]</f>
        <v>0.99863131400663807</v>
      </c>
      <c r="N28" s="128" cm="1">
        <f t="array" ref="N28">SUMIFS(gp_mff_index[Normalised Specialised MFF 
2026/27],gp_mff_index[[ICB26]:[ICB26]],icb_mff_index[[#This Row],[ICB26]:[ICB26]])</f>
        <v>2161444.9095405946</v>
      </c>
      <c r="O28" s="115">
        <f>icb_mff_index[[#This Row],[Normalised specialised MFF WP 2026/27]]/icb_mff_index[[#This Row],[Registered population 2026/27]]</f>
        <v>0.99531339031461297</v>
      </c>
      <c r="P28" s="79" cm="1">
        <f t="array" ref="P28">SUMIFS(gp_mff_index[Registered population 2027/28],gp_mff_index[[ICB26]:[ICB26]],icb_mff_index[[#This Row],[ICB26]:[ICB26]])</f>
        <v>2178074.8032693095</v>
      </c>
      <c r="Q28" s="76" cm="1">
        <f t="array" ref="Q28">SUMIFS(gp_mff_index[Normalised Non-spec MFF WP 2027/28],gp_mff_index[[ICB26]:[ICB26]],icb_mff_index[[#This Row],[ICB26]:[ICB26]])</f>
        <v>2175248.6900876332</v>
      </c>
      <c r="R28" s="82">
        <f>icb_mff_index[[#This Row],[Normalised Non-spec MFF WP 2027/28]]/icb_mff_index[[#This Row],[Registered population 2027/28]]</f>
        <v>0.99870247193648531</v>
      </c>
      <c r="S28" s="128" cm="1">
        <f t="array" ref="S28">SUMIFS(gp_mff_index[Normalised Specialised MFF 
2027/28],gp_mff_index[[ICB26]:[ICB26]],icb_mff_index[[#This Row],[ICB26]:[ICB26]])</f>
        <v>2167994.0028086104</v>
      </c>
      <c r="T28" s="82">
        <f>icb_mff_index[[#This Row],[Normalised specialised MFF WP 2027/28]]/icb_mff_index[[#This Row],[Registered population 2027/28]]</f>
        <v>0.99537169226439437</v>
      </c>
      <c r="U28" s="79" cm="1">
        <f t="array" ref="U28">SUMIFS(gp_mff_index[Registered population 2028/29],gp_mff_index[[ICB26]:[ICB26]],icb_mff_index[[#This Row],[ICB26]:[ICB26]])</f>
        <v>2185334.9091986464</v>
      </c>
      <c r="V28" s="76" cm="1">
        <f t="array" ref="V28">SUMIFS(gp_mff_index[Normalised Non-spec MFF WP 2028/29],gp_mff_index[[ICB26]:[ICB26]],icb_mff_index[[#This Row],[ICB26]:[ICB26]])</f>
        <v>2182624.5952705541</v>
      </c>
      <c r="W28" s="82">
        <f>icb_mff_index[[#This Row],[Normalised Non-spec MFF WP 2028/29]]/icb_mff_index[[#This Row],[Registered population 2028/29]]</f>
        <v>0.99875977182413367</v>
      </c>
      <c r="X28" s="128" cm="1">
        <f t="array" ref="X28">SUMIFS(gp_mff_index[Normalised Specialised MFF 
2028/29],gp_mff_index[[ICB26]:[ICB26]],icb_mff_index[[#This Row],[ICB26]:[ICB26]])</f>
        <v>2175319.290294175</v>
      </c>
      <c r="Y28" s="82">
        <f>icb_mff_index[[#This Row],[Normalised specialised MFF WP 2028/29]]/icb_mff_index[[#This Row],[Registered population 2028/29]]</f>
        <v>0.99541689520342491</v>
      </c>
    </row>
    <row r="29" spans="1:25" x14ac:dyDescent="0.2">
      <c r="A29" s="74">
        <v>27</v>
      </c>
      <c r="B29" s="74" t="s">
        <v>12904</v>
      </c>
      <c r="C29" s="74" t="s">
        <v>12905</v>
      </c>
      <c r="D29" s="34" t="s">
        <v>1130</v>
      </c>
      <c r="E29" s="34" t="s">
        <v>13416</v>
      </c>
      <c r="F29" s="79" cm="1">
        <f t="array" ref="F29">SUMIFS(gp_mff_index[Registered population (base year)],gp_mff_index[[ICB26]:[ICB26]],icb_mff_index[[#This Row],[ICB26]:[ICB26]])</f>
        <v>2034995.2499999995</v>
      </c>
      <c r="G29" s="76" cm="1">
        <f t="array" ref="G29">SUMIFS(gp_mff_index[Normalised Non-spec MFF WP (base year)],gp_mff_index[[ICB26]:[ICB26]],icb_mff_index[[#This Row],[ICB26]:[ICB26]])</f>
        <v>2040591.463139632</v>
      </c>
      <c r="H29" s="82">
        <f>icb_mff_index[[#This Row],[Normalised Non-spec MFF WP (base year)]]/icb_mff_index[[#This Row],[Registered population (base year)]]</f>
        <v>1.002749988305689</v>
      </c>
      <c r="I29" s="128" cm="1">
        <f t="array" ref="I29">SUMIFS(gp_mff_index[Normalised Specialised MFF 
(base year)],gp_mff_index[[ICB26]:[ICB26]],icb_mff_index[[#This Row],[ICB26]:[ICB26]])</f>
        <v>2105667.6875847438</v>
      </c>
      <c r="J29" s="82">
        <f>icb_mff_index[[#This Row],[Normalised specialised MFF WP (base year)]]/icb_mff_index[[#This Row],[Registered population (base year)]]</f>
        <v>1.0347285516193436</v>
      </c>
      <c r="K29" s="79" cm="1">
        <f t="array" ref="K29">SUMIFS(gp_mff_index[Registered population 2026/27],gp_mff_index[[ICB26]:[ICB26]],icb_mff_index[[#This Row],[ICB26]:[ICB26]])</f>
        <v>2046194.7024779415</v>
      </c>
      <c r="L29" s="76" cm="1">
        <f t="array" ref="L29">SUMIFS(gp_mff_index[Normalised Non-spec MFF WP 2026/27],gp_mff_index[[ICB26]:[ICB26]],icb_mff_index[[#This Row],[ICB26]:[ICB26]])</f>
        <v>2051966.0568262201</v>
      </c>
      <c r="M29" s="82">
        <f>icb_mff_index[[#This Row],[Normalised Non-spec MFF WP 2026/27]]/icb_mff_index[[#This Row],[Registered population 2026/27]]</f>
        <v>1.0028205303929727</v>
      </c>
      <c r="N29" s="128" cm="1">
        <f t="array" ref="N29">SUMIFS(gp_mff_index[Normalised Specialised MFF 
2026/27],gp_mff_index[[ICB26]:[ICB26]],icb_mff_index[[#This Row],[ICB26]:[ICB26]])</f>
        <v>2117363.9531580708</v>
      </c>
      <c r="O29" s="115">
        <f>icb_mff_index[[#This Row],[Normalised specialised MFF WP 2026/27]]/icb_mff_index[[#This Row],[Registered population 2026/27]]</f>
        <v>1.0347812701273946</v>
      </c>
      <c r="P29" s="79" cm="1">
        <f t="array" ref="P29">SUMIFS(gp_mff_index[Registered population 2027/28],gp_mff_index[[ICB26]:[ICB26]],icb_mff_index[[#This Row],[ICB26]:[ICB26]])</f>
        <v>2057033.4160072056</v>
      </c>
      <c r="Q29" s="76" cm="1">
        <f t="array" ref="Q29">SUMIFS(gp_mff_index[Normalised Non-spec MFF WP 2027/28],gp_mff_index[[ICB26]:[ICB26]],icb_mff_index[[#This Row],[ICB26]:[ICB26]])</f>
        <v>2062971.1564074347</v>
      </c>
      <c r="R29" s="82">
        <f>icb_mff_index[[#This Row],[Normalised Non-spec MFF WP 2027/28]]/icb_mff_index[[#This Row],[Registered population 2027/28]]</f>
        <v>1.0028865551497721</v>
      </c>
      <c r="S29" s="128" cm="1">
        <f t="array" ref="S29">SUMIFS(gp_mff_index[Normalised Specialised MFF 
2027/28],gp_mff_index[[ICB26]:[ICB26]],icb_mff_index[[#This Row],[ICB26]:[ICB26]])</f>
        <v>2128684.0378450304</v>
      </c>
      <c r="T29" s="82">
        <f>icb_mff_index[[#This Row],[Normalised specialised MFF WP 2027/28]]/icb_mff_index[[#This Row],[Registered population 2027/28]]</f>
        <v>1.0348320164758926</v>
      </c>
      <c r="U29" s="79" cm="1">
        <f t="array" ref="U29">SUMIFS(gp_mff_index[Registered population 2028/29],gp_mff_index[[ICB26]:[ICB26]],icb_mff_index[[#This Row],[ICB26]:[ICB26]])</f>
        <v>2068290.8210194323</v>
      </c>
      <c r="V29" s="76" cm="1">
        <f t="array" ref="V29">SUMIFS(gp_mff_index[Normalised Non-spec MFF WP 2028/29],gp_mff_index[[ICB26]:[ICB26]],icb_mff_index[[#This Row],[ICB26]:[ICB26]])</f>
        <v>2074362.6944101572</v>
      </c>
      <c r="W29" s="82">
        <f>icb_mff_index[[#This Row],[Normalised Non-spec MFF WP 2028/29]]/icb_mff_index[[#This Row],[Registered population 2028/29]]</f>
        <v>1.0029356961453477</v>
      </c>
      <c r="X29" s="128" cm="1">
        <f t="array" ref="X29">SUMIFS(gp_mff_index[Normalised Specialised MFF 
2028/29],gp_mff_index[[ICB26]:[ICB26]],icb_mff_index[[#This Row],[ICB26]:[ICB26]])</f>
        <v>2140411.3631773167</v>
      </c>
      <c r="Y29" s="82">
        <f>icb_mff_index[[#This Row],[Normalised specialised MFF WP 2028/29]]/icb_mff_index[[#This Row],[Registered population 2028/29]]</f>
        <v>1.034869633141019</v>
      </c>
    </row>
    <row r="30" spans="1:25" x14ac:dyDescent="0.2">
      <c r="A30" s="74">
        <v>28</v>
      </c>
      <c r="B30" s="74" t="s">
        <v>12904</v>
      </c>
      <c r="C30" s="74" t="s">
        <v>12905</v>
      </c>
      <c r="D30" s="34" t="s">
        <v>13417</v>
      </c>
      <c r="E30" s="34" t="s">
        <v>13418</v>
      </c>
      <c r="F30" s="79" cm="1">
        <f t="array" ref="F30">SUMIFS(gp_mff_index[Registered population (base year)],gp_mff_index[[ICB26]:[ICB26]],icb_mff_index[[#This Row],[ICB26]:[ICB26]])</f>
        <v>3160790.0833333349</v>
      </c>
      <c r="G30" s="76" cm="1">
        <f t="array" ref="G30">SUMIFS(gp_mff_index[Normalised Non-spec MFF WP (base year)],gp_mff_index[[ICB26]:[ICB26]],icb_mff_index[[#This Row],[ICB26]:[ICB26]])</f>
        <v>3192016.4033924779</v>
      </c>
      <c r="H30" s="82">
        <f>icb_mff_index[[#This Row],[Normalised Non-spec MFF WP (base year)]]/icb_mff_index[[#This Row],[Registered population (base year)]]</f>
        <v>1.009879276774436</v>
      </c>
      <c r="I30" s="128" cm="1">
        <f t="array" ref="I30">SUMIFS(gp_mff_index[Normalised Specialised MFF 
(base year)],gp_mff_index[[ICB26]:[ICB26]],icb_mff_index[[#This Row],[ICB26]:[ICB26]])</f>
        <v>3223148.1522298977</v>
      </c>
      <c r="J30" s="82">
        <f>icb_mff_index[[#This Row],[Normalised specialised MFF WP (base year)]]/icb_mff_index[[#This Row],[Registered population (base year)]]</f>
        <v>1.0197286334278803</v>
      </c>
      <c r="K30" s="79" cm="1">
        <f t="array" ref="K30">SUMIFS(gp_mff_index[Registered population 2026/27],gp_mff_index[[ICB26]:[ICB26]],icb_mff_index[[#This Row],[ICB26]:[ICB26]])</f>
        <v>3172490.2275607362</v>
      </c>
      <c r="L30" s="76" cm="1">
        <f t="array" ref="L30">SUMIFS(gp_mff_index[Normalised Non-spec MFF WP 2026/27],gp_mff_index[[ICB26]:[ICB26]],icb_mff_index[[#This Row],[ICB26]:[ICB26]])</f>
        <v>3203926.30347706</v>
      </c>
      <c r="M30" s="82">
        <f>icb_mff_index[[#This Row],[Normalised Non-spec MFF WP 2026/27]]/icb_mff_index[[#This Row],[Registered population 2026/27]]</f>
        <v>1.0099089591019779</v>
      </c>
      <c r="N30" s="128" cm="1">
        <f t="array" ref="N30">SUMIFS(gp_mff_index[Normalised Specialised MFF 
2026/27],gp_mff_index[[ICB26]:[ICB26]],icb_mff_index[[#This Row],[ICB26]:[ICB26]])</f>
        <v>3235156.2604116462</v>
      </c>
      <c r="O30" s="115">
        <f>icb_mff_index[[#This Row],[Normalised specialised MFF WP 2026/27]]/icb_mff_index[[#This Row],[Registered population 2026/27]]</f>
        <v>1.0197529474816043</v>
      </c>
      <c r="P30" s="79" cm="1">
        <f t="array" ref="P30">SUMIFS(gp_mff_index[Registered population 2027/28],gp_mff_index[[ICB26]:[ICB26]],icb_mff_index[[#This Row],[ICB26]:[ICB26]])</f>
        <v>3183709.0458840919</v>
      </c>
      <c r="Q30" s="76" cm="1">
        <f t="array" ref="Q30">SUMIFS(gp_mff_index[Normalised Non-spec MFF WP 2027/28],gp_mff_index[[ICB26]:[ICB26]],icb_mff_index[[#This Row],[ICB26]:[ICB26]])</f>
        <v>3215335.6982401903</v>
      </c>
      <c r="R30" s="82">
        <f>icb_mff_index[[#This Row],[Normalised Non-spec MFF WP 2027/28]]/icb_mff_index[[#This Row],[Registered population 2027/28]]</f>
        <v>1.0099339015909716</v>
      </c>
      <c r="S30" s="128" cm="1">
        <f t="array" ref="S30">SUMIFS(gp_mff_index[Normalised Specialised MFF 
2027/28],gp_mff_index[[ICB26]:[ICB26]],icb_mff_index[[#This Row],[ICB26]:[ICB26]])</f>
        <v>3246664.0408447464</v>
      </c>
      <c r="T30" s="82">
        <f>icb_mff_index[[#This Row],[Normalised specialised MFF WP 2027/28]]/icb_mff_index[[#This Row],[Registered population 2027/28]]</f>
        <v>1.0197741043711399</v>
      </c>
      <c r="U30" s="79" cm="1">
        <f t="array" ref="U30">SUMIFS(gp_mff_index[Registered population 2028/29],gp_mff_index[[ICB26]:[ICB26]],icb_mff_index[[#This Row],[ICB26]:[ICB26]])</f>
        <v>3196345.7038132753</v>
      </c>
      <c r="V30" s="76" cm="1">
        <f t="array" ref="V30">SUMIFS(gp_mff_index[Normalised Non-spec MFF WP 2028/29],gp_mff_index[[ICB26]:[ICB26]],icb_mff_index[[#This Row],[ICB26]:[ICB26]])</f>
        <v>3228129.0806512265</v>
      </c>
      <c r="W30" s="82">
        <f>icb_mff_index[[#This Row],[Normalised Non-spec MFF WP 2028/29]]/icb_mff_index[[#This Row],[Registered population 2028/29]]</f>
        <v>1.0099436605996759</v>
      </c>
      <c r="X30" s="128" cm="1">
        <f t="array" ref="X30">SUMIFS(gp_mff_index[Normalised Specialised MFF 
2028/29],gp_mff_index[[ICB26]:[ICB26]],icb_mff_index[[#This Row],[ICB26]:[ICB26]])</f>
        <v>3259576.1949162632</v>
      </c>
      <c r="Y30" s="82">
        <f>icb_mff_index[[#This Row],[Normalised specialised MFF WP 2028/29]]/icb_mff_index[[#This Row],[Registered population 2028/29]]</f>
        <v>1.019782119007826</v>
      </c>
    </row>
    <row r="31" spans="1:25" x14ac:dyDescent="0.2">
      <c r="A31" s="75">
        <v>29</v>
      </c>
      <c r="B31" s="75" t="s">
        <v>12904</v>
      </c>
      <c r="C31" s="75" t="s">
        <v>12905</v>
      </c>
      <c r="D31" s="73" t="s">
        <v>13413</v>
      </c>
      <c r="E31" s="73" t="s">
        <v>13414</v>
      </c>
      <c r="F31" s="80" cm="1">
        <f t="array" ref="F31">SUMIFS(gp_mff_index[Registered population (base year)],gp_mff_index[[ICB26]:[ICB26]],icb_mff_index[[#This Row],[ICB26]:[ICB26]])</f>
        <v>2512393.5000000009</v>
      </c>
      <c r="G31" s="78" cm="1">
        <f t="array" ref="G31">SUMIFS(gp_mff_index[Normalised Non-spec MFF WP (base year)],gp_mff_index[[ICB26]:[ICB26]],icb_mff_index[[#This Row],[ICB26]:[ICB26]])</f>
        <v>2591617.5118740597</v>
      </c>
      <c r="H31" s="83">
        <f>icb_mff_index[[#This Row],[Normalised Non-spec MFF WP (base year)]]/icb_mff_index[[#This Row],[Registered population (base year)]]</f>
        <v>1.0315332816591265</v>
      </c>
      <c r="I31" s="129" cm="1">
        <f t="array" ref="I31">SUMIFS(gp_mff_index[Normalised Specialised MFF 
(base year)],gp_mff_index[[ICB26]:[ICB26]],icb_mff_index[[#This Row],[ICB26]:[ICB26]])</f>
        <v>2569411.0124689559</v>
      </c>
      <c r="J31" s="83">
        <f>icb_mff_index[[#This Row],[Normalised specialised MFF WP (base year)]]/icb_mff_index[[#This Row],[Registered population (base year)]]</f>
        <v>1.022694499276867</v>
      </c>
      <c r="K31" s="80" cm="1">
        <f t="array" ref="K31">SUMIFS(gp_mff_index[Registered population 2026/27],gp_mff_index[[ICB26]:[ICB26]],icb_mff_index[[#This Row],[ICB26]:[ICB26]])</f>
        <v>2522149.6741510374</v>
      </c>
      <c r="L31" s="78" cm="1">
        <f t="array" ref="L31">SUMIFS(gp_mff_index[Normalised Non-spec MFF WP 2026/27],gp_mff_index[[ICB26]:[ICB26]],icb_mff_index[[#This Row],[ICB26]:[ICB26]])</f>
        <v>2601773.8131053159</v>
      </c>
      <c r="M31" s="83">
        <f>icb_mff_index[[#This Row],[Normalised Non-spec MFF WP 2026/27]]/icb_mff_index[[#This Row],[Registered population 2026/27]]</f>
        <v>1.0315699499400568</v>
      </c>
      <c r="N31" s="129" cm="1">
        <f t="array" ref="N31">SUMIFS(gp_mff_index[Normalised Specialised MFF 
2026/27],gp_mff_index[[ICB26]:[ICB26]],icb_mff_index[[#This Row],[ICB26]:[ICB26]])</f>
        <v>2579460.6344662327</v>
      </c>
      <c r="O31" s="131">
        <f>icb_mff_index[[#This Row],[Normalised specialised MFF WP 2026/27]]/icb_mff_index[[#This Row],[Registered population 2026/27]]</f>
        <v>1.0227230607693758</v>
      </c>
      <c r="P31" s="80" cm="1">
        <f t="array" ref="P31">SUMIFS(gp_mff_index[Registered population 2027/28],gp_mff_index[[ICB26]:[ICB26]],icb_mff_index[[#This Row],[ICB26]:[ICB26]])</f>
        <v>2531591.2594986618</v>
      </c>
      <c r="Q31" s="78" cm="1">
        <f t="array" ref="Q31">SUMIFS(gp_mff_index[Normalised Non-spec MFF WP 2027/28],gp_mff_index[[ICB26]:[ICB26]],icb_mff_index[[#This Row],[ICB26]:[ICB26]])</f>
        <v>2611595.0010657948</v>
      </c>
      <c r="R31" s="83">
        <f>icb_mff_index[[#This Row],[Normalised Non-spec MFF WP 2027/28]]/icb_mff_index[[#This Row],[Registered population 2027/28]]</f>
        <v>1.0316021558642039</v>
      </c>
      <c r="S31" s="129" cm="1">
        <f t="array" ref="S31">SUMIFS(gp_mff_index[Normalised Specialised MFF 
2027/28],gp_mff_index[[ICB26]:[ICB26]],icb_mff_index[[#This Row],[ICB26]:[ICB26]])</f>
        <v>2589179.7612465322</v>
      </c>
      <c r="T31" s="83">
        <f>icb_mff_index[[#This Row],[Normalised specialised MFF WP 2027/28]]/icb_mff_index[[#This Row],[Registered population 2027/28]]</f>
        <v>1.0227479461906797</v>
      </c>
      <c r="U31" s="80" cm="1">
        <f t="array" ref="U31">SUMIFS(gp_mff_index[Registered population 2028/29],gp_mff_index[[ICB26]:[ICB26]],icb_mff_index[[#This Row],[ICB26]:[ICB26]])</f>
        <v>2542613.5763567719</v>
      </c>
      <c r="V31" s="78" cm="1">
        <f t="array" ref="V31">SUMIFS(gp_mff_index[Normalised Non-spec MFF WP 2028/29],gp_mff_index[[ICB26]:[ICB26]],icb_mff_index[[#This Row],[ICB26]:[ICB26]])</f>
        <v>2623008.4403922041</v>
      </c>
      <c r="W31" s="83">
        <f>icb_mff_index[[#This Row],[Normalised Non-spec MFF WP 2028/29]]/icb_mff_index[[#This Row],[Registered population 2028/29]]</f>
        <v>1.0316189863780352</v>
      </c>
      <c r="X31" s="129" cm="1">
        <f t="array" ref="X31">SUMIFS(gp_mff_index[Normalised Specialised MFF 
2028/29],gp_mff_index[[ICB26]:[ICB26]],icb_mff_index[[#This Row],[ICB26]:[ICB26]])</f>
        <v>2600481.1132992068</v>
      </c>
      <c r="Y31" s="83">
        <f>icb_mff_index[[#This Row],[Normalised specialised MFF WP 2028/29]]/icb_mff_index[[#This Row],[Registered population 2028/29]]</f>
        <v>1.022759076518954</v>
      </c>
    </row>
    <row r="32" spans="1:25" x14ac:dyDescent="0.2">
      <c r="A32" s="74">
        <v>30</v>
      </c>
      <c r="B32" s="34" t="s">
        <v>12906</v>
      </c>
      <c r="C32" s="34" t="s">
        <v>12907</v>
      </c>
      <c r="D32" s="34" t="s">
        <v>1015</v>
      </c>
      <c r="E32" s="34" t="s">
        <v>13420</v>
      </c>
      <c r="F32" s="79" cm="1">
        <f t="array" ref="F32">SUMIFS(gp_mff_index[Registered population (base year)],gp_mff_index[[ICB26]:[ICB26]],icb_mff_index[[#This Row],[ICB26]:[ICB26]])</f>
        <v>1011574.0000000005</v>
      </c>
      <c r="G32" s="76" cm="1">
        <f t="array" ref="G32">SUMIFS(gp_mff_index[Normalised Non-spec MFF WP (base year)],gp_mff_index[[ICB26]:[ICB26]],icb_mff_index[[#This Row],[ICB26]:[ICB26]])</f>
        <v>998435.4242875519</v>
      </c>
      <c r="H32" s="82">
        <f>icb_mff_index[[#This Row],[Normalised Non-spec MFF WP (base year)]]/icb_mff_index[[#This Row],[Registered population (base year)]]</f>
        <v>0.98701175028969845</v>
      </c>
      <c r="I32" s="128" cm="1">
        <f t="array" ref="I32">SUMIFS(gp_mff_index[Normalised Specialised MFF 
(base year)],gp_mff_index[[ICB26]:[ICB26]],icb_mff_index[[#This Row],[ICB26]:[ICB26]])</f>
        <v>999575.13558516873</v>
      </c>
      <c r="J32" s="82">
        <f>icb_mff_index[[#This Row],[Normalised specialised MFF WP (base year)]]/icb_mff_index[[#This Row],[Registered population (base year)]]</f>
        <v>0.98813842149478759</v>
      </c>
      <c r="K32" s="79" cm="1">
        <f t="array" ref="K32">SUMIFS(gp_mff_index[Registered population 2026/27],gp_mff_index[[ICB26]:[ICB26]],icb_mff_index[[#This Row],[ICB26]:[ICB26]])</f>
        <v>1016303.6509231351</v>
      </c>
      <c r="L32" s="76" cm="1">
        <f t="array" ref="L32">SUMIFS(gp_mff_index[Normalised Non-spec MFF WP 2026/27],gp_mff_index[[ICB26]:[ICB26]],icb_mff_index[[#This Row],[ICB26]:[ICB26]])</f>
        <v>1003151.6111338984</v>
      </c>
      <c r="M32" s="82">
        <f>icb_mff_index[[#This Row],[Normalised Non-spec MFF WP 2026/27]]/icb_mff_index[[#This Row],[Registered population 2026/27]]</f>
        <v>0.9870589466275258</v>
      </c>
      <c r="N32" s="128" cm="1">
        <f t="array" ref="N32">SUMIFS(gp_mff_index[Normalised Specialised MFF 
2026/27],gp_mff_index[[ICB26]:[ICB26]],icb_mff_index[[#This Row],[ICB26]:[ICB26]])</f>
        <v>1004288.8813990548</v>
      </c>
      <c r="O32" s="115">
        <f>icb_mff_index[[#This Row],[Normalised specialised MFF WP 2026/27]]/icb_mff_index[[#This Row],[Registered population 2026/27]]</f>
        <v>0.98817797268250784</v>
      </c>
      <c r="P32" s="79" cm="1">
        <f t="array" ref="P32">SUMIFS(gp_mff_index[Registered population 2027/28],gp_mff_index[[ICB26]:[ICB26]],icb_mff_index[[#This Row],[ICB26]:[ICB26]])</f>
        <v>1020835.781580238</v>
      </c>
      <c r="Q32" s="76" cm="1">
        <f t="array" ref="Q32">SUMIFS(gp_mff_index[Normalised Non-spec MFF WP 2027/28],gp_mff_index[[ICB26]:[ICB26]],icb_mff_index[[#This Row],[ICB26]:[ICB26]])</f>
        <v>1007670.4264655811</v>
      </c>
      <c r="R32" s="82">
        <f>icb_mff_index[[#This Row],[Normalised Non-spec MFF WP 2027/28]]/icb_mff_index[[#This Row],[Registered population 2027/28]]</f>
        <v>0.9871033565317654</v>
      </c>
      <c r="S32" s="128" cm="1">
        <f t="array" ref="S32">SUMIFS(gp_mff_index[Normalised Specialised MFF 
2027/28],gp_mff_index[[ICB26]:[ICB26]],icb_mff_index[[#This Row],[ICB26]:[ICB26]])</f>
        <v>1008805.1391676479</v>
      </c>
      <c r="T32" s="82">
        <f>icb_mff_index[[#This Row],[Normalised specialised MFF WP 2027/28]]/icb_mff_index[[#This Row],[Registered population 2027/28]]</f>
        <v>0.9882149091659318</v>
      </c>
      <c r="U32" s="79" cm="1">
        <f t="array" ref="U32">SUMIFS(gp_mff_index[Registered population 2028/29],gp_mff_index[[ICB26]:[ICB26]],icb_mff_index[[#This Row],[ICB26]:[ICB26]])</f>
        <v>1025679.3334743336</v>
      </c>
      <c r="V32" s="76" cm="1">
        <f t="array" ref="V32">SUMIFS(gp_mff_index[Normalised Non-spec MFF WP 2028/29],gp_mff_index[[ICB26]:[ICB26]],icb_mff_index[[#This Row],[ICB26]:[ICB26]])</f>
        <v>1012483.220437373</v>
      </c>
      <c r="W32" s="82">
        <f>icb_mff_index[[#This Row],[Normalised Non-spec MFF WP 2028/29]]/icb_mff_index[[#This Row],[Registered population 2028/29]]</f>
        <v>0.98713427032573542</v>
      </c>
      <c r="X32" s="128" cm="1">
        <f t="array" ref="X32">SUMIFS(gp_mff_index[Normalised Specialised MFF 
2028/29],gp_mff_index[[ICB26]:[ICB26]],icb_mff_index[[#This Row],[ICB26]:[ICB26]])</f>
        <v>1013616.93484292</v>
      </c>
      <c r="Y32" s="82">
        <f>icb_mff_index[[#This Row],[Normalised specialised MFF WP 2028/29]]/icb_mff_index[[#This Row],[Registered population 2028/29]]</f>
        <v>0.98823960058690663</v>
      </c>
    </row>
    <row r="33" spans="1:25" x14ac:dyDescent="0.2">
      <c r="A33" s="74">
        <v>31</v>
      </c>
      <c r="B33" s="74" t="s">
        <v>12906</v>
      </c>
      <c r="C33" s="74" t="s">
        <v>12907</v>
      </c>
      <c r="D33" s="34" t="s">
        <v>1063</v>
      </c>
      <c r="E33" s="34" t="s">
        <v>13423</v>
      </c>
      <c r="F33" s="79" cm="1">
        <f t="array" ref="F33">SUMIFS(gp_mff_index[Registered population (base year)],gp_mff_index[[ICB26]:[ICB26]],icb_mff_index[[#This Row],[ICB26]:[ICB26]])</f>
        <v>1094366.2499999993</v>
      </c>
      <c r="G33" s="76" cm="1">
        <f t="array" ref="G33">SUMIFS(gp_mff_index[Normalised Non-spec MFF WP (base year)],gp_mff_index[[ICB26]:[ICB26]],icb_mff_index[[#This Row],[ICB26]:[ICB26]])</f>
        <v>1086962.213353283</v>
      </c>
      <c r="H33" s="82">
        <f>icb_mff_index[[#This Row],[Normalised Non-spec MFF WP (base year)]]/icb_mff_index[[#This Row],[Registered population (base year)]]</f>
        <v>0.99323440699426147</v>
      </c>
      <c r="I33" s="128" cm="1">
        <f t="array" ref="I33">SUMIFS(gp_mff_index[Normalised Specialised MFF 
(base year)],gp_mff_index[[ICB26]:[ICB26]],icb_mff_index[[#This Row],[ICB26]:[ICB26]])</f>
        <v>1073543.3096461825</v>
      </c>
      <c r="J33" s="82">
        <f>icb_mff_index[[#This Row],[Normalised specialised MFF WP (base year)]]/icb_mff_index[[#This Row],[Registered population (base year)]]</f>
        <v>0.98097260368380612</v>
      </c>
      <c r="K33" s="79" cm="1">
        <f t="array" ref="K33">SUMIFS(gp_mff_index[Registered population 2026/27],gp_mff_index[[ICB26]:[ICB26]],icb_mff_index[[#This Row],[ICB26]:[ICB26]])</f>
        <v>1101973.2698574644</v>
      </c>
      <c r="L33" s="76" cm="1">
        <f t="array" ref="L33">SUMIFS(gp_mff_index[Normalised Non-spec MFF WP 2026/27],gp_mff_index[[ICB26]:[ICB26]],icb_mff_index[[#This Row],[ICB26]:[ICB26]])</f>
        <v>1094574.0883957825</v>
      </c>
      <c r="M33" s="82">
        <f>icb_mff_index[[#This Row],[Normalised Non-spec MFF WP 2026/27]]/icb_mff_index[[#This Row],[Registered population 2026/27]]</f>
        <v>0.9932855163876716</v>
      </c>
      <c r="N33" s="128" cm="1">
        <f t="array" ref="N33">SUMIFS(gp_mff_index[Normalised Specialised MFF 
2026/27],gp_mff_index[[ICB26]:[ICB26]],icb_mff_index[[#This Row],[ICB26]:[ICB26]])</f>
        <v>1081052.750014704</v>
      </c>
      <c r="O33" s="115">
        <f>icb_mff_index[[#This Row],[Normalised specialised MFF WP 2026/27]]/icb_mff_index[[#This Row],[Registered population 2026/27]]</f>
        <v>0.98101540172070922</v>
      </c>
      <c r="P33" s="79" cm="1">
        <f t="array" ref="P33">SUMIFS(gp_mff_index[Registered population 2027/28],gp_mff_index[[ICB26]:[ICB26]],icb_mff_index[[#This Row],[ICB26]:[ICB26]])</f>
        <v>1109419.7685497815</v>
      </c>
      <c r="Q33" s="76" cm="1">
        <f t="array" ref="Q33">SUMIFS(gp_mff_index[Normalised Non-spec MFF WP 2027/28],gp_mff_index[[ICB26]:[ICB26]],icb_mff_index[[#This Row],[ICB26]:[ICB26]])</f>
        <v>1102024.8978293182</v>
      </c>
      <c r="R33" s="82">
        <f>icb_mff_index[[#This Row],[Normalised Non-spec MFF WP 2027/28]]/icb_mff_index[[#This Row],[Registered population 2027/28]]</f>
        <v>0.99333447002649877</v>
      </c>
      <c r="S33" s="128" cm="1">
        <f t="array" ref="S33">SUMIFS(gp_mff_index[Normalised Specialised MFF 
2027/28],gp_mff_index[[ICB26]:[ICB26]],icb_mff_index[[#This Row],[ICB26]:[ICB26]])</f>
        <v>1088404.1165491068</v>
      </c>
      <c r="T33" s="82">
        <f>icb_mff_index[[#This Row],[Normalised specialised MFF WP 2027/28]]/icb_mff_index[[#This Row],[Registered population 2027/28]]</f>
        <v>0.98105707812639198</v>
      </c>
      <c r="U33" s="79" cm="1">
        <f t="array" ref="U33">SUMIFS(gp_mff_index[Registered population 2028/29],gp_mff_index[[ICB26]:[ICB26]],icb_mff_index[[#This Row],[ICB26]:[ICB26]])</f>
        <v>1117400.4996607627</v>
      </c>
      <c r="V33" s="76" cm="1">
        <f t="array" ref="V33">SUMIFS(gp_mff_index[Normalised Non-spec MFF WP 2028/29],gp_mff_index[[ICB26]:[ICB26]],icb_mff_index[[#This Row],[ICB26]:[ICB26]])</f>
        <v>1109992.3480796868</v>
      </c>
      <c r="W33" s="82">
        <f>icb_mff_index[[#This Row],[Normalised Non-spec MFF WP 2028/29]]/icb_mff_index[[#This Row],[Registered population 2028/29]]</f>
        <v>0.9933701912758004</v>
      </c>
      <c r="X33" s="128" cm="1">
        <f t="array" ref="X33">SUMIFS(gp_mff_index[Normalised Specialised MFF 
2028/29],gp_mff_index[[ICB26]:[ICB26]],icb_mff_index[[#This Row],[ICB26]:[ICB26]])</f>
        <v>1096267.8545899978</v>
      </c>
      <c r="Y33" s="82">
        <f>icb_mff_index[[#This Row],[Normalised specialised MFF WP 2028/29]]/icb_mff_index[[#This Row],[Registered population 2028/29]]</f>
        <v>0.98108767171915467</v>
      </c>
    </row>
    <row r="34" spans="1:25" x14ac:dyDescent="0.2">
      <c r="A34" s="74">
        <v>32</v>
      </c>
      <c r="B34" s="74" t="s">
        <v>12906</v>
      </c>
      <c r="C34" s="74" t="s">
        <v>12907</v>
      </c>
      <c r="D34" s="34" t="s">
        <v>1005</v>
      </c>
      <c r="E34" s="34" t="s">
        <v>13425</v>
      </c>
      <c r="F34" s="79" cm="1">
        <f t="array" ref="F34">SUMIFS(gp_mff_index[Registered population (base year)],gp_mff_index[[ICB26]:[ICB26]],icb_mff_index[[#This Row],[ICB26]:[ICB26]])</f>
        <v>606089.33333333349</v>
      </c>
      <c r="G34" s="76" cm="1">
        <f t="array" ref="G34">SUMIFS(gp_mff_index[Normalised Non-spec MFF WP (base year)],gp_mff_index[[ICB26]:[ICB26]],icb_mff_index[[#This Row],[ICB26]:[ICB26]])</f>
        <v>579690.14593635639</v>
      </c>
      <c r="H34" s="82">
        <f>icb_mff_index[[#This Row],[Normalised Non-spec MFF WP (base year)]]/icb_mff_index[[#This Row],[Registered population (base year)]]</f>
        <v>0.95644340537757289</v>
      </c>
      <c r="I34" s="128" cm="1">
        <f t="array" ref="I34">SUMIFS(gp_mff_index[Normalised Specialised MFF 
(base year)],gp_mff_index[[ICB26]:[ICB26]],icb_mff_index[[#This Row],[ICB26]:[ICB26]])</f>
        <v>574155.48775017983</v>
      </c>
      <c r="J34" s="82">
        <f>icb_mff_index[[#This Row],[Normalised specialised MFF WP (base year)]]/icb_mff_index[[#This Row],[Registered population (base year)]]</f>
        <v>0.94731165221548141</v>
      </c>
      <c r="K34" s="79" cm="1">
        <f t="array" ref="K34">SUMIFS(gp_mff_index[Registered population 2026/27],gp_mff_index[[ICB26]:[ICB26]],icb_mff_index[[#This Row],[ICB26]:[ICB26]])</f>
        <v>610994.72261703655</v>
      </c>
      <c r="L34" s="76" cm="1">
        <f t="array" ref="L34">SUMIFS(gp_mff_index[Normalised Non-spec MFF WP 2026/27],gp_mff_index[[ICB26]:[ICB26]],icb_mff_index[[#This Row],[ICB26]:[ICB26]])</f>
        <v>584411.65878519614</v>
      </c>
      <c r="M34" s="82">
        <f>icb_mff_index[[#This Row],[Normalised Non-spec MFF WP 2026/27]]/icb_mff_index[[#This Row],[Registered population 2026/27]]</f>
        <v>0.95649215476366345</v>
      </c>
      <c r="N34" s="128" cm="1">
        <f t="array" ref="N34">SUMIFS(gp_mff_index[Normalised Specialised MFF 
2026/27],gp_mff_index[[ICB26]:[ICB26]],icb_mff_index[[#This Row],[ICB26]:[ICB26]])</f>
        <v>578827.98015973181</v>
      </c>
      <c r="O34" s="115">
        <f>icb_mff_index[[#This Row],[Normalised specialised MFF WP 2026/27]]/icb_mff_index[[#This Row],[Registered population 2026/27]]</f>
        <v>0.94735348560863686</v>
      </c>
      <c r="P34" s="79" cm="1">
        <f t="array" ref="P34">SUMIFS(gp_mff_index[Registered population 2027/28],gp_mff_index[[ICB26]:[ICB26]],icb_mff_index[[#This Row],[ICB26]:[ICB26]])</f>
        <v>615645.59515099949</v>
      </c>
      <c r="Q34" s="76" cm="1">
        <f t="array" ref="Q34">SUMIFS(gp_mff_index[Normalised Non-spec MFF WP 2027/28],gp_mff_index[[ICB26]:[ICB26]],icb_mff_index[[#This Row],[ICB26]:[ICB26]])</f>
        <v>588888.92290475988</v>
      </c>
      <c r="R34" s="82">
        <f>icb_mff_index[[#This Row],[Normalised Non-spec MFF WP 2027/28]]/icb_mff_index[[#This Row],[Registered population 2027/28]]</f>
        <v>0.95653883913572546</v>
      </c>
      <c r="S34" s="128" cm="1">
        <f t="array" ref="S34">SUMIFS(gp_mff_index[Normalised Specialised MFF 
2027/28],gp_mff_index[[ICB26]:[ICB26]],icb_mff_index[[#This Row],[ICB26]:[ICB26]])</f>
        <v>583259.05979096424</v>
      </c>
      <c r="T34" s="82">
        <f>icb_mff_index[[#This Row],[Normalised specialised MFF WP 2027/28]]/icb_mff_index[[#This Row],[Registered population 2027/28]]</f>
        <v>0.9473941897495558</v>
      </c>
      <c r="U34" s="79" cm="1">
        <f t="array" ref="U34">SUMIFS(gp_mff_index[Registered population 2028/29],gp_mff_index[[ICB26]:[ICB26]],icb_mff_index[[#This Row],[ICB26]:[ICB26]])</f>
        <v>620344.71553470183</v>
      </c>
      <c r="V34" s="76" cm="1">
        <f t="array" ref="V34">SUMIFS(gp_mff_index[Normalised Non-spec MFF WP 2028/29],gp_mff_index[[ICB26]:[ICB26]],icb_mff_index[[#This Row],[ICB26]:[ICB26]])</f>
        <v>593404.88438352908</v>
      </c>
      <c r="W34" s="82">
        <f>icb_mff_index[[#This Row],[Normalised Non-spec MFF WP 2028/29]]/icb_mff_index[[#This Row],[Registered population 2028/29]]</f>
        <v>0.95657280464144501</v>
      </c>
      <c r="X34" s="128" cm="1">
        <f t="array" ref="X34">SUMIFS(gp_mff_index[Normalised Specialised MFF 
2028/29],gp_mff_index[[ICB26]:[ICB26]],icb_mff_index[[#This Row],[ICB26]:[ICB26]])</f>
        <v>587729.54045069276</v>
      </c>
      <c r="Y34" s="82">
        <f>icb_mff_index[[#This Row],[Normalised specialised MFF WP 2028/29]]/icb_mff_index[[#This Row],[Registered population 2028/29]]</f>
        <v>0.94742411071254695</v>
      </c>
    </row>
    <row r="35" spans="1:25" x14ac:dyDescent="0.2">
      <c r="A35" s="74">
        <v>33</v>
      </c>
      <c r="B35" s="74" t="s">
        <v>12906</v>
      </c>
      <c r="C35" s="74" t="s">
        <v>12907</v>
      </c>
      <c r="D35" s="34" t="s">
        <v>1013</v>
      </c>
      <c r="E35" s="34" t="s">
        <v>13426</v>
      </c>
      <c r="F35" s="79" cm="1">
        <f t="array" ref="F35">SUMIFS(gp_mff_index[Registered population (base year)],gp_mff_index[[ICB26]:[ICB26]],icb_mff_index[[#This Row],[ICB26]:[ICB26]])</f>
        <v>1296871.6666666665</v>
      </c>
      <c r="G35" s="76" cm="1">
        <f t="array" ref="G35">SUMIFS(gp_mff_index[Normalised Non-spec MFF WP (base year)],gp_mff_index[[ICB26]:[ICB26]],icb_mff_index[[#This Row],[ICB26]:[ICB26]])</f>
        <v>1232848.2056799445</v>
      </c>
      <c r="H35" s="82">
        <f>icb_mff_index[[#This Row],[Normalised Non-spec MFF WP (base year)]]/icb_mff_index[[#This Row],[Registered population (base year)]]</f>
        <v>0.95063238512158976</v>
      </c>
      <c r="I35" s="128" cm="1">
        <f t="array" ref="I35">SUMIFS(gp_mff_index[Normalised Specialised MFF 
(base year)],gp_mff_index[[ICB26]:[ICB26]],icb_mff_index[[#This Row],[ICB26]:[ICB26]])</f>
        <v>1225605.6547085319</v>
      </c>
      <c r="J35" s="82">
        <f>icb_mff_index[[#This Row],[Normalised specialised MFF WP (base year)]]/icb_mff_index[[#This Row],[Registered population (base year)]]</f>
        <v>0.94504775315100475</v>
      </c>
      <c r="K35" s="79" cm="1">
        <f t="array" ref="K35">SUMIFS(gp_mff_index[Registered population 2026/27],gp_mff_index[[ICB26]:[ICB26]],icb_mff_index[[#This Row],[ICB26]:[ICB26]])</f>
        <v>1304058.9940373632</v>
      </c>
      <c r="L35" s="76" cm="1">
        <f t="array" ref="L35">SUMIFS(gp_mff_index[Normalised Non-spec MFF WP 2026/27],gp_mff_index[[ICB26]:[ICB26]],icb_mff_index[[#This Row],[ICB26]:[ICB26]])</f>
        <v>1239756.3717840752</v>
      </c>
      <c r="M35" s="82">
        <f>icb_mff_index[[#This Row],[Normalised Non-spec MFF WP 2026/27]]/icb_mff_index[[#This Row],[Registered population 2026/27]]</f>
        <v>0.95069040392551007</v>
      </c>
      <c r="N35" s="128" cm="1">
        <f t="array" ref="N35">SUMIFS(gp_mff_index[Normalised Specialised MFF 
2026/27],gp_mff_index[[ICB26]:[ICB26]],icb_mff_index[[#This Row],[ICB26]:[ICB26]])</f>
        <v>1232465.5271681298</v>
      </c>
      <c r="O35" s="115">
        <f>icb_mff_index[[#This Row],[Normalised specialised MFF WP 2026/27]]/icb_mff_index[[#This Row],[Registered population 2026/27]]</f>
        <v>0.94509951835263206</v>
      </c>
      <c r="P35" s="79" cm="1">
        <f t="array" ref="P35">SUMIFS(gp_mff_index[Registered population 2027/28],gp_mff_index[[ICB26]:[ICB26]],icb_mff_index[[#This Row],[ICB26]:[ICB26]])</f>
        <v>1311324.7169343464</v>
      </c>
      <c r="Q35" s="76" cm="1">
        <f t="array" ref="Q35">SUMIFS(gp_mff_index[Normalised Non-spec MFF WP 2027/28],gp_mff_index[[ICB26]:[ICB26]],icb_mff_index[[#This Row],[ICB26]:[ICB26]])</f>
        <v>1246738.0353271777</v>
      </c>
      <c r="R35" s="82">
        <f>icb_mff_index[[#This Row],[Normalised Non-spec MFF WP 2027/28]]/icb_mff_index[[#This Row],[Registered population 2027/28]]</f>
        <v>0.95074699593998258</v>
      </c>
      <c r="S35" s="128" cm="1">
        <f t="array" ref="S35">SUMIFS(gp_mff_index[Normalised Specialised MFF 
2027/28],gp_mff_index[[ICB26]:[ICB26]],icb_mff_index[[#This Row],[ICB26]:[ICB26]])</f>
        <v>1239399.1411943021</v>
      </c>
      <c r="T35" s="82">
        <f>icb_mff_index[[#This Row],[Normalised specialised MFF WP 2027/28]]/icb_mff_index[[#This Row],[Registered population 2027/28]]</f>
        <v>0.94515044610140964</v>
      </c>
      <c r="U35" s="79" cm="1">
        <f t="array" ref="U35">SUMIFS(gp_mff_index[Registered population 2028/29],gp_mff_index[[ICB26]:[ICB26]],icb_mff_index[[#This Row],[ICB26]:[ICB26]])</f>
        <v>1319204.4845960506</v>
      </c>
      <c r="V35" s="76" cm="1">
        <f t="array" ref="V35">SUMIFS(gp_mff_index[Normalised Non-spec MFF WP 2028/29],gp_mff_index[[ICB26]:[ICB26]],icb_mff_index[[#This Row],[ICB26]:[ICB26]])</f>
        <v>1254287.6082827798</v>
      </c>
      <c r="W35" s="82">
        <f>icb_mff_index[[#This Row],[Normalised Non-spec MFF WP 2028/29]]/icb_mff_index[[#This Row],[Registered population 2028/29]]</f>
        <v>0.95079089172961029</v>
      </c>
      <c r="X35" s="128" cm="1">
        <f t="array" ref="X35">SUMIFS(gp_mff_index[Normalised Specialised MFF 
2028/29],gp_mff_index[[ICB26]:[ICB26]],icb_mff_index[[#This Row],[ICB26]:[ICB26]])</f>
        <v>1246899.1602770078</v>
      </c>
      <c r="Y35" s="82">
        <f>icb_mff_index[[#This Row],[Normalised specialised MFF WP 2028/29]]/icb_mff_index[[#This Row],[Registered population 2028/29]]</f>
        <v>0.94519020730801784</v>
      </c>
    </row>
    <row r="36" spans="1:25" x14ac:dyDescent="0.2">
      <c r="A36" s="74">
        <v>34</v>
      </c>
      <c r="B36" s="74" t="s">
        <v>12906</v>
      </c>
      <c r="C36" s="74" t="s">
        <v>12907</v>
      </c>
      <c r="D36" s="34" t="s">
        <v>3688</v>
      </c>
      <c r="E36" s="34" t="s">
        <v>13430</v>
      </c>
      <c r="F36" s="79" cm="1">
        <f t="array" ref="F36">SUMIFS(gp_mff_index[Registered population (base year)],gp_mff_index[[ICB26]:[ICB26]],icb_mff_index[[#This Row],[ICB26]:[ICB26]])</f>
        <v>832310.41666666674</v>
      </c>
      <c r="G36" s="76" cm="1">
        <f t="array" ref="G36">SUMIFS(gp_mff_index[Normalised Non-spec MFF WP (base year)],gp_mff_index[[ICB26]:[ICB26]],icb_mff_index[[#This Row],[ICB26]:[ICB26]])</f>
        <v>809666.29276650236</v>
      </c>
      <c r="H36" s="82">
        <f>icb_mff_index[[#This Row],[Normalised Non-spec MFF WP (base year)]]/icb_mff_index[[#This Row],[Registered population (base year)]]</f>
        <v>0.97279365553196828</v>
      </c>
      <c r="I36" s="128" cm="1">
        <f t="array" ref="I36">SUMIFS(gp_mff_index[Normalised Specialised MFF 
(base year)],gp_mff_index[[ICB26]:[ICB26]],icb_mff_index[[#This Row],[ICB26]:[ICB26]])</f>
        <v>814357.29444234469</v>
      </c>
      <c r="J36" s="82">
        <f>icb_mff_index[[#This Row],[Normalised specialised MFF WP (base year)]]/icb_mff_index[[#This Row],[Registered population (base year)]]</f>
        <v>0.97842977588070712</v>
      </c>
      <c r="K36" s="79" cm="1">
        <f t="array" ref="K36">SUMIFS(gp_mff_index[Registered population 2026/27],gp_mff_index[[ICB26]:[ICB26]],icb_mff_index[[#This Row],[ICB26]:[ICB26]])</f>
        <v>834855.54509341507</v>
      </c>
      <c r="L36" s="76" cm="1">
        <f t="array" ref="L36">SUMIFS(gp_mff_index[Normalised Non-spec MFF WP 2026/27],gp_mff_index[[ICB26]:[ICB26]],icb_mff_index[[#This Row],[ICB26]:[ICB26]])</f>
        <v>812177.12761342188</v>
      </c>
      <c r="M36" s="82">
        <f>icb_mff_index[[#This Row],[Normalised Non-spec MFF WP 2026/27]]/icb_mff_index[[#This Row],[Registered population 2026/27]]</f>
        <v>0.9728355191346838</v>
      </c>
      <c r="N36" s="128" cm="1">
        <f t="array" ref="N36">SUMIFS(gp_mff_index[Normalised Specialised MFF 
2026/27],gp_mff_index[[ICB26]:[ICB26]],icb_mff_index[[#This Row],[ICB26]:[ICB26]])</f>
        <v>816881.59740024479</v>
      </c>
      <c r="O36" s="115">
        <f>icb_mff_index[[#This Row],[Normalised specialised MFF WP 2026/27]]/icb_mff_index[[#This Row],[Registered population 2026/27]]</f>
        <v>0.97847058955431732</v>
      </c>
      <c r="P36" s="79" cm="1">
        <f t="array" ref="P36">SUMIFS(gp_mff_index[Registered population 2027/28],gp_mff_index[[ICB26]:[ICB26]],icb_mff_index[[#This Row],[ICB26]:[ICB26]])</f>
        <v>837304.34327371081</v>
      </c>
      <c r="Q36" s="76" cm="1">
        <f t="array" ref="Q36">SUMIFS(gp_mff_index[Normalised Non-spec MFF WP 2027/28],gp_mff_index[[ICB26]:[ICB26]],icb_mff_index[[#This Row],[ICB26]:[ICB26]])</f>
        <v>814593.10599650443</v>
      </c>
      <c r="R36" s="82">
        <f>icb_mff_index[[#This Row],[Normalised Non-spec MFF WP 2027/28]]/icb_mff_index[[#This Row],[Registered population 2027/28]]</f>
        <v>0.97287576798131792</v>
      </c>
      <c r="S36" s="128" cm="1">
        <f t="array" ref="S36">SUMIFS(gp_mff_index[Normalised Specialised MFF 
2027/28],gp_mff_index[[ICB26]:[ICB26]],icb_mff_index[[#This Row],[ICB26]:[ICB26]])</f>
        <v>819311.01804966072</v>
      </c>
      <c r="T36" s="82">
        <f>icb_mff_index[[#This Row],[Normalised specialised MFF WP 2027/28]]/icb_mff_index[[#This Row],[Registered population 2027/28]]</f>
        <v>0.97851041217139834</v>
      </c>
      <c r="U36" s="79" cm="1">
        <f t="array" ref="U36">SUMIFS(gp_mff_index[Registered population 2028/29],gp_mff_index[[ICB26]:[ICB26]],icb_mff_index[[#This Row],[ICB26]:[ICB26]])</f>
        <v>840104.42010550085</v>
      </c>
      <c r="V36" s="76" cm="1">
        <f t="array" ref="V36">SUMIFS(gp_mff_index[Normalised Non-spec MFF WP 2028/29],gp_mff_index[[ICB26]:[ICB26]],icb_mff_index[[#This Row],[ICB26]:[ICB26]])</f>
        <v>817341.00263873639</v>
      </c>
      <c r="W36" s="82">
        <f>icb_mff_index[[#This Row],[Normalised Non-spec MFF WP 2028/29]]/icb_mff_index[[#This Row],[Registered population 2028/29]]</f>
        <v>0.97290406177852773</v>
      </c>
      <c r="X36" s="128" cm="1">
        <f t="array" ref="X36">SUMIFS(gp_mff_index[Normalised Specialised MFF 
2028/29],gp_mff_index[[ICB26]:[ICB26]],icb_mff_index[[#This Row],[ICB26]:[ICB26]])</f>
        <v>822075.30843340862</v>
      </c>
      <c r="Y36" s="82">
        <f>icb_mff_index[[#This Row],[Normalised specialised MFF WP 2028/29]]/icb_mff_index[[#This Row],[Registered population 2028/29]]</f>
        <v>0.9785394395736805</v>
      </c>
    </row>
    <row r="37" spans="1:25" x14ac:dyDescent="0.2">
      <c r="A37" s="74">
        <v>35</v>
      </c>
      <c r="B37" s="74" t="s">
        <v>12906</v>
      </c>
      <c r="C37" s="74" t="s">
        <v>12907</v>
      </c>
      <c r="D37" s="34" t="s">
        <v>994</v>
      </c>
      <c r="E37" s="34" t="s">
        <v>13433</v>
      </c>
      <c r="F37" s="79" cm="1">
        <f t="array" ref="F37">SUMIFS(gp_mff_index[Registered population (base year)],gp_mff_index[[ICB26]:[ICB26]],icb_mff_index[[#This Row],[ICB26]:[ICB26]])</f>
        <v>695855.91666666674</v>
      </c>
      <c r="G37" s="76" cm="1">
        <f t="array" ref="G37">SUMIFS(gp_mff_index[Normalised Non-spec MFF WP (base year)],gp_mff_index[[ICB26]:[ICB26]],icb_mff_index[[#This Row],[ICB26]:[ICB26]])</f>
        <v>682689.9590563107</v>
      </c>
      <c r="H37" s="82">
        <f>icb_mff_index[[#This Row],[Normalised Non-spec MFF WP (base year)]]/icb_mff_index[[#This Row],[Registered population (base year)]]</f>
        <v>0.98107947738171941</v>
      </c>
      <c r="I37" s="128" cm="1">
        <f t="array" ref="I37">SUMIFS(gp_mff_index[Normalised Specialised MFF 
(base year)],gp_mff_index[[ICB26]:[ICB26]],icb_mff_index[[#This Row],[ICB26]:[ICB26]])</f>
        <v>680342.43346888095</v>
      </c>
      <c r="J37" s="82">
        <f>icb_mff_index[[#This Row],[Normalised specialised MFF WP (base year)]]/icb_mff_index[[#This Row],[Registered population (base year)]]</f>
        <v>0.97770589740459568</v>
      </c>
      <c r="K37" s="79" cm="1">
        <f t="array" ref="K37">SUMIFS(gp_mff_index[Registered population 2026/27],gp_mff_index[[ICB26]:[ICB26]],icb_mff_index[[#This Row],[ICB26]:[ICB26]])</f>
        <v>700376.42341349123</v>
      </c>
      <c r="L37" s="76" cm="1">
        <f t="array" ref="L37">SUMIFS(gp_mff_index[Normalised Non-spec MFF WP 2026/27],gp_mff_index[[ICB26]:[ICB26]],icb_mff_index[[#This Row],[ICB26]:[ICB26]])</f>
        <v>687161.62683008879</v>
      </c>
      <c r="M37" s="82">
        <f>icb_mff_index[[#This Row],[Normalised Non-spec MFF WP 2026/27]]/icb_mff_index[[#This Row],[Registered population 2026/27]]</f>
        <v>0.98113186546315168</v>
      </c>
      <c r="N37" s="128" cm="1">
        <f t="array" ref="N37">SUMIFS(gp_mff_index[Normalised Specialised MFF 
2026/27],gp_mff_index[[ICB26]:[ICB26]],icb_mff_index[[#This Row],[ICB26]:[ICB26]])</f>
        <v>684796.13055173412</v>
      </c>
      <c r="O37" s="115">
        <f>icb_mff_index[[#This Row],[Normalised specialised MFF WP 2026/27]]/icb_mff_index[[#This Row],[Registered population 2026/27]]</f>
        <v>0.97775440128920676</v>
      </c>
      <c r="P37" s="79" cm="1">
        <f t="array" ref="P37">SUMIFS(gp_mff_index[Registered population 2027/28],gp_mff_index[[ICB26]:[ICB26]],icb_mff_index[[#This Row],[ICB26]:[ICB26]])</f>
        <v>704702.01756846753</v>
      </c>
      <c r="Q37" s="76" cm="1">
        <f t="array" ref="Q37">SUMIFS(gp_mff_index[Normalised Non-spec MFF WP 2027/28],gp_mff_index[[ICB26]:[ICB26]],icb_mff_index[[#This Row],[ICB26]:[ICB26]])</f>
        <v>691441.1913041888</v>
      </c>
      <c r="R37" s="82">
        <f>icb_mff_index[[#This Row],[Normalised Non-spec MFF WP 2027/28]]/icb_mff_index[[#This Row],[Registered population 2027/28]]</f>
        <v>0.98118236370312317</v>
      </c>
      <c r="S37" s="128" cm="1">
        <f t="array" ref="S37">SUMIFS(gp_mff_index[Normalised Specialised MFF 
2027/28],gp_mff_index[[ICB26]:[ICB26]],icb_mff_index[[#This Row],[ICB26]:[ICB26]])</f>
        <v>689058.95913338836</v>
      </c>
      <c r="T37" s="82">
        <f>icb_mff_index[[#This Row],[Normalised specialised MFF WP 2027/28]]/icb_mff_index[[#This Row],[Registered population 2027/28]]</f>
        <v>0.97780188215005459</v>
      </c>
      <c r="U37" s="79" cm="1">
        <f t="array" ref="U37">SUMIFS(gp_mff_index[Registered population 2028/29],gp_mff_index[[ICB26]:[ICB26]],icb_mff_index[[#This Row],[ICB26]:[ICB26]])</f>
        <v>709116.47876311303</v>
      </c>
      <c r="V37" s="76" cm="1">
        <f t="array" ref="V37">SUMIFS(gp_mff_index[Normalised Non-spec MFF WP 2028/29],gp_mff_index[[ICB26]:[ICB26]],icb_mff_index[[#This Row],[ICB26]:[ICB26]])</f>
        <v>695799.05670476484</v>
      </c>
      <c r="W37" s="82">
        <f>icb_mff_index[[#This Row],[Normalised Non-spec MFF WP 2028/29]]/icb_mff_index[[#This Row],[Registered population 2028/29]]</f>
        <v>0.98121969738797032</v>
      </c>
      <c r="X37" s="128" cm="1">
        <f t="array" ref="X37">SUMIFS(gp_mff_index[Normalised Specialised MFF 
2028/29],gp_mff_index[[ICB26]:[ICB26]],icb_mff_index[[#This Row],[ICB26]:[ICB26]])</f>
        <v>693401.04754619824</v>
      </c>
      <c r="Y37" s="82">
        <f>icb_mff_index[[#This Row],[Normalised specialised MFF WP 2028/29]]/icb_mff_index[[#This Row],[Registered population 2028/29]]</f>
        <v>0.97783801154314354</v>
      </c>
    </row>
    <row r="38" spans="1:25" x14ac:dyDescent="0.2">
      <c r="A38" s="74">
        <v>36</v>
      </c>
      <c r="B38" s="74" t="s">
        <v>12906</v>
      </c>
      <c r="C38" s="74" t="s">
        <v>12907</v>
      </c>
      <c r="D38" s="34" t="s">
        <v>1177</v>
      </c>
      <c r="E38" s="34" t="s">
        <v>13435</v>
      </c>
      <c r="F38" s="79" cm="1">
        <f t="array" ref="F38">SUMIFS(gp_mff_index[Registered population (base year)],gp_mff_index[[ICB26]:[ICB26]],icb_mff_index[[#This Row],[ICB26]:[ICB26]])</f>
        <v>607934.00000000012</v>
      </c>
      <c r="G38" s="76" cm="1">
        <f t="array" ref="G38">SUMIFS(gp_mff_index[Normalised Non-spec MFF WP (base year)],gp_mff_index[[ICB26]:[ICB26]],icb_mff_index[[#This Row],[ICB26]:[ICB26]])</f>
        <v>590265.31371742301</v>
      </c>
      <c r="H38" s="82">
        <f>icb_mff_index[[#This Row],[Normalised Non-spec MFF WP (base year)]]/icb_mff_index[[#This Row],[Registered population (base year)]]</f>
        <v>0.97093650580066737</v>
      </c>
      <c r="I38" s="128" cm="1">
        <f t="array" ref="I38">SUMIFS(gp_mff_index[Normalised Specialised MFF 
(base year)],gp_mff_index[[ICB26]:[ICB26]],icb_mff_index[[#This Row],[ICB26]:[ICB26]])</f>
        <v>591225.71825567633</v>
      </c>
      <c r="J38" s="82">
        <f>icb_mff_index[[#This Row],[Normalised specialised MFF WP (base year)]]/icb_mff_index[[#This Row],[Registered population (base year)]]</f>
        <v>0.97251629001779172</v>
      </c>
      <c r="K38" s="79" cm="1">
        <f t="array" ref="K38">SUMIFS(gp_mff_index[Registered population 2026/27],gp_mff_index[[ICB26]:[ICB26]],icb_mff_index[[#This Row],[ICB26]:[ICB26]])</f>
        <v>611064.5200338068</v>
      </c>
      <c r="L38" s="76" cm="1">
        <f t="array" ref="L38">SUMIFS(gp_mff_index[Normalised Non-spec MFF WP 2026/27],gp_mff_index[[ICB26]:[ICB26]],icb_mff_index[[#This Row],[ICB26]:[ICB26]])</f>
        <v>593334.86123390181</v>
      </c>
      <c r="M38" s="82">
        <f>icb_mff_index[[#This Row],[Normalised Non-spec MFF WP 2026/27]]/icb_mff_index[[#This Row],[Registered population 2026/27]]</f>
        <v>0.97098561899989855</v>
      </c>
      <c r="N38" s="128" cm="1">
        <f t="array" ref="N38">SUMIFS(gp_mff_index[Normalised Specialised MFF 
2026/27],gp_mff_index[[ICB26]:[ICB26]],icb_mff_index[[#This Row],[ICB26]:[ICB26]])</f>
        <v>594295.95730727492</v>
      </c>
      <c r="O38" s="115">
        <f>icb_mff_index[[#This Row],[Normalised specialised MFF WP 2026/27]]/icb_mff_index[[#This Row],[Registered population 2026/27]]</f>
        <v>0.97255844157732452</v>
      </c>
      <c r="P38" s="79" cm="1">
        <f t="array" ref="P38">SUMIFS(gp_mff_index[Registered population 2027/28],gp_mff_index[[ICB26]:[ICB26]],icb_mff_index[[#This Row],[ICB26]:[ICB26]])</f>
        <v>614044.37420959433</v>
      </c>
      <c r="Q38" s="76" cm="1">
        <f t="array" ref="Q38">SUMIFS(gp_mff_index[Normalised Non-spec MFF WP 2027/28],gp_mff_index[[ICB26]:[ICB26]],icb_mff_index[[#This Row],[ICB26]:[ICB26]])</f>
        <v>596257.13548955566</v>
      </c>
      <c r="R38" s="82">
        <f>icb_mff_index[[#This Row],[Normalised Non-spec MFF WP 2027/28]]/icb_mff_index[[#This Row],[Registered population 2027/28]]</f>
        <v>0.97103264932125688</v>
      </c>
      <c r="S38" s="128" cm="1">
        <f t="array" ref="S38">SUMIFS(gp_mff_index[Normalised Specialised MFF 
2027/28],gp_mff_index[[ICB26]:[ICB26]],icb_mff_index[[#This Row],[ICB26]:[ICB26]])</f>
        <v>597219.21901208616</v>
      </c>
      <c r="T38" s="82">
        <f>icb_mff_index[[#This Row],[Normalised specialised MFF WP 2027/28]]/icb_mff_index[[#This Row],[Registered population 2027/28]]</f>
        <v>0.97259944736214587</v>
      </c>
      <c r="U38" s="79" cm="1">
        <f t="array" ref="U38">SUMIFS(gp_mff_index[Registered population 2028/29],gp_mff_index[[ICB26]:[ICB26]],icb_mff_index[[#This Row],[ICB26]:[ICB26]])</f>
        <v>617227.96393179928</v>
      </c>
      <c r="V38" s="76" cm="1">
        <f t="array" ref="V38">SUMIFS(gp_mff_index[Normalised Non-spec MFF WP 2028/29],gp_mff_index[[ICB26]:[ICB26]],icb_mff_index[[#This Row],[ICB26]:[ICB26]])</f>
        <v>599369.52623298636</v>
      </c>
      <c r="W38" s="82">
        <f>icb_mff_index[[#This Row],[Normalised Non-spec MFF WP 2028/29]]/icb_mff_index[[#This Row],[Registered population 2028/29]]</f>
        <v>0.97106670672363415</v>
      </c>
      <c r="X38" s="128" cm="1">
        <f t="array" ref="X38">SUMIFS(gp_mff_index[Normalised Specialised MFF 
2028/29],gp_mff_index[[ICB26]:[ICB26]],icb_mff_index[[#This Row],[ICB26]:[ICB26]])</f>
        <v>600334.10467252275</v>
      </c>
      <c r="Y38" s="82">
        <f>icb_mff_index[[#This Row],[Normalised specialised MFF WP 2028/29]]/icb_mff_index[[#This Row],[Registered population 2028/29]]</f>
        <v>0.97262946553545448</v>
      </c>
    </row>
    <row r="40" spans="1:25" ht="51" x14ac:dyDescent="0.2">
      <c r="A40" s="106" t="s">
        <v>13333</v>
      </c>
      <c r="B40" s="107" t="s">
        <v>13336</v>
      </c>
      <c r="C40" s="107" t="s">
        <v>13337</v>
      </c>
      <c r="D40" s="108" t="s">
        <v>13235</v>
      </c>
      <c r="E40" s="109" t="s">
        <v>13334</v>
      </c>
      <c r="F40" s="117" t="s">
        <v>13265</v>
      </c>
      <c r="G40" s="114" t="s">
        <v>13956</v>
      </c>
      <c r="H40" s="114" t="s">
        <v>13975</v>
      </c>
      <c r="I40" s="127" t="s">
        <v>13950</v>
      </c>
      <c r="J40" s="118" t="s">
        <v>14206</v>
      </c>
      <c r="K40" s="117" t="s">
        <v>13543</v>
      </c>
      <c r="L40" s="114" t="s">
        <v>13974</v>
      </c>
      <c r="M40" s="114" t="s">
        <v>13963</v>
      </c>
      <c r="N40" s="127" t="s">
        <v>13951</v>
      </c>
      <c r="O40" s="118" t="s">
        <v>13961</v>
      </c>
      <c r="P40" s="117" t="s">
        <v>13544</v>
      </c>
      <c r="Q40" s="114" t="s">
        <v>13971</v>
      </c>
      <c r="R40" s="133" t="s">
        <v>13964</v>
      </c>
      <c r="S40" s="114" t="s">
        <v>13953</v>
      </c>
      <c r="T40" s="118" t="s">
        <v>13959</v>
      </c>
      <c r="U40" s="117" t="s">
        <v>13545</v>
      </c>
      <c r="V40" s="114" t="s">
        <v>13968</v>
      </c>
      <c r="W40" s="114" t="s">
        <v>13965</v>
      </c>
      <c r="X40" s="127" t="s">
        <v>13955</v>
      </c>
      <c r="Y40" s="114" t="s">
        <v>13960</v>
      </c>
    </row>
    <row r="41" spans="1:25" x14ac:dyDescent="0.2">
      <c r="A41" s="103">
        <v>1</v>
      </c>
      <c r="B41" s="104"/>
      <c r="C41" s="104"/>
      <c r="D41" s="104" t="s">
        <v>12894</v>
      </c>
      <c r="E41" s="105" t="s">
        <v>13346</v>
      </c>
      <c r="F41" s="79" cm="1">
        <f t="array" ref="F41">SUMIFS(icb_mff_index[Registered population (base year)],icb_mff_index[[R23]:[R23]],region_mff_index[[#This Row],[R24]:[R24]])</f>
        <v>9266383.25</v>
      </c>
      <c r="G41" s="119" cm="1">
        <f t="array" ref="G41">SUMIFS(icb_mff_index[Normalised Non-spec MFF WP (base year)],icb_mff_index[[R23]:[R23]],region_mff_index[[#This Row],[R24]:[R24]])</f>
        <v>8916803.1493171919</v>
      </c>
      <c r="H41" s="120">
        <f>region_mff_index[[#This Row],[Normalised Non-spec MFF WP (base year)]]/region_mff_index[[#This Row],[Registered population (base year)]]</f>
        <v>0.96227437488269141</v>
      </c>
      <c r="I41" s="132" cm="1">
        <f t="array" ref="I41">SUMIFS(icb_mff_index[Normalised specialised MFF WP (base year)],icb_mff_index[[R23]:[R23]],region_mff_index[[#This Row],[R24]:[R24]])</f>
        <v>8830079.6998792421</v>
      </c>
      <c r="J41" s="121">
        <f>region_mff_index[[#This Row],[Normalised specialised MFF WP (base year)]]/region_mff_index[[#This Row],[Registered population (base year)]]</f>
        <v>0.95291544302133657</v>
      </c>
      <c r="K41" s="79" cm="1">
        <f t="array" ref="K41">SUMIFS(icb_mff_index[Registered population 2026/27],icb_mff_index[[R23]:[R23]],region_mff_index[[#This Row],[R24]:[R24]])</f>
        <v>9295289.7654383704</v>
      </c>
      <c r="L41" s="119" cm="1">
        <f t="array" ref="L41">SUMIFS(icb_mff_index[Normalised Non-spec MFF WP 2026/27],icb_mff_index[[R23]:[R23]],region_mff_index[[#This Row],[R24]:[R24]])</f>
        <v>8945124.697028324</v>
      </c>
      <c r="M41" s="120">
        <f>region_mff_index[[#This Row],[Normalised Non-spec MFF WP 2026/27]]/region_mff_index[[#This Row],[Registered population 2026/27]]</f>
        <v>0.96232876249732147</v>
      </c>
      <c r="N41" s="132" cm="1">
        <f t="array" ref="N41">SUMIFS(icb_mff_index[Normalised specialised MFF WP 2026/27],icb_mff_index[[R23]:[R23]],region_mff_index[[#This Row],[R24]:[R24]])</f>
        <v>8858038.6014484633</v>
      </c>
      <c r="O41" s="120">
        <f>region_mff_index[[#This Row],[Normalised specialised MFF WP 2026/27]]/region_mff_index[[#This Row],[Registered population 2026/27]]</f>
        <v>0.95295992109727568</v>
      </c>
      <c r="P41" s="79" cm="1">
        <f t="array" ref="P41">SUMIFS(icb_mff_index[Registered population 2027/28],icb_mff_index[[R23]:[R23]],region_mff_index[[#This Row],[R24]:[R24]])</f>
        <v>9323517.6575117186</v>
      </c>
      <c r="Q41" s="119" cm="1">
        <f t="array" ref="Q41">SUMIFS(icb_mff_index[Normalised Non-spec MFF WP 2027/28],icb_mff_index[[R23]:[R23]],region_mff_index[[#This Row],[R24]:[R24]])</f>
        <v>8972778.0574076716</v>
      </c>
      <c r="R41" s="134">
        <f>region_mff_index[[#This Row],[Normalised Non-spec MFF WP 2027/28]]/region_mff_index[[#This Row],[Registered population 2027/28]]</f>
        <v>0.96238119420286983</v>
      </c>
      <c r="S41" s="119" cm="1">
        <f t="array" ref="S41">SUMIFS(icb_mff_index[Normalised specialised MFF WP 2027/28],icb_mff_index[[R23]:[R23]],region_mff_index[[#This Row],[R24]:[R24]])</f>
        <v>8885343.6016074475</v>
      </c>
      <c r="T41" s="120">
        <f>region_mff_index[[#This Row],[Normalised specialised MFF WP 2027/28]]/region_mff_index[[#This Row],[Registered population 2027/28]]</f>
        <v>0.95300335431324623</v>
      </c>
      <c r="U41" s="79" cm="1">
        <f t="array" ref="U41">SUMIFS(icb_mff_index[Registered population 2028/29],icb_mff_index[[R23]:[R23]],region_mff_index[[#This Row],[R24]:[R24]])</f>
        <v>9354790.7149826251</v>
      </c>
      <c r="V41" s="119" cm="1">
        <f t="array" ref="V41">SUMIFS(icb_mff_index[Normalised Non-spec MFF WP 2028/29],icb_mff_index[[R23]:[R23]],region_mff_index[[#This Row],[R24]:[R24]])</f>
        <v>9003249.4051153027</v>
      </c>
      <c r="W41" s="120">
        <f>region_mff_index[[#This Row],[Normalised Non-spec MFF WP 2028/29]]/region_mff_index[[#This Row],[Registered population 2028/29]]</f>
        <v>0.96242125339006313</v>
      </c>
      <c r="X41" s="132" cm="1">
        <f t="array" ref="X41">SUMIFS(icb_mff_index[Normalised specialised MFF WP 2028/29],icb_mff_index[[R23]:[R23]],region_mff_index[[#This Row],[R24]:[R24]])</f>
        <v>8915455.2575541586</v>
      </c>
      <c r="Y41" s="120">
        <f>region_mff_index[[#This Row],[Normalised specialised MFF WP 2028/29]]/region_mff_index[[#This Row],[Registered population 2028/29]]</f>
        <v>0.95303631360508934</v>
      </c>
    </row>
    <row r="42" spans="1:25" x14ac:dyDescent="0.2">
      <c r="A42" s="81">
        <v>2</v>
      </c>
      <c r="D42" s="41" t="s">
        <v>12896</v>
      </c>
      <c r="E42" s="41" t="s">
        <v>13341</v>
      </c>
      <c r="F42" s="79" cm="1">
        <f t="array" ref="F42">SUMIFS(icb_mff_index[Registered population (base year)],icb_mff_index[[R23]:[R23]],region_mff_index[[#This Row],[R24]:[R24]])</f>
        <v>7961464.3333333358</v>
      </c>
      <c r="G42" s="119" cm="1">
        <f t="array" ref="G42">SUMIFS(icb_mff_index[Normalised Non-spec MFF WP (base year)],icb_mff_index[[R23]:[R23]],region_mff_index[[#This Row],[R24]:[R24]])</f>
        <v>7724372.1260745479</v>
      </c>
      <c r="H42" s="82">
        <f>region_mff_index[[#This Row],[Normalised Non-spec MFF WP (base year)]]/region_mff_index[[#This Row],[Registered population (base year)]]</f>
        <v>0.9702200251948474</v>
      </c>
      <c r="I42" s="132" cm="1">
        <f t="array" ref="I42">SUMIFS(icb_mff_index[Normalised specialised MFF WP (base year)],icb_mff_index[[R23]:[R23]],region_mff_index[[#This Row],[R24]:[R24]])</f>
        <v>7629149.2625004873</v>
      </c>
      <c r="J42" s="115">
        <f>region_mff_index[[#This Row],[Normalised specialised MFF WP (base year)]]/region_mff_index[[#This Row],[Registered population (base year)]]</f>
        <v>0.95825955415745567</v>
      </c>
      <c r="K42" s="79" cm="1">
        <f t="array" ref="K42">SUMIFS(icb_mff_index[Registered population 2026/27],icb_mff_index[[R23]:[R23]],region_mff_index[[#This Row],[R24]:[R24]])</f>
        <v>7997602.8312318148</v>
      </c>
      <c r="L42" s="119" cm="1">
        <f t="array" ref="L42">SUMIFS(icb_mff_index[Normalised Non-spec MFF WP 2026/27],icb_mff_index[[R23]:[R23]],region_mff_index[[#This Row],[R24]:[R24]])</f>
        <v>7759853.1077752523</v>
      </c>
      <c r="M42" s="82">
        <f>region_mff_index[[#This Row],[Normalised Non-spec MFF WP 2026/27]]/region_mff_index[[#This Row],[Registered population 2026/27]]</f>
        <v>0.97027237680169431</v>
      </c>
      <c r="N42" s="132" cm="1">
        <f t="array" ref="N42">SUMIFS(icb_mff_index[Normalised specialised MFF WP 2026/27],icb_mff_index[[R23]:[R23]],region_mff_index[[#This Row],[R24]:[R24]])</f>
        <v>7664129.4936527545</v>
      </c>
      <c r="O42" s="82">
        <f>region_mff_index[[#This Row],[Normalised specialised MFF WP 2026/27]]/region_mff_index[[#This Row],[Registered population 2026/27]]</f>
        <v>0.95830333856079997</v>
      </c>
      <c r="P42" s="79" cm="1">
        <f t="array" ref="P42">SUMIFS(icb_mff_index[Registered population 2027/28],icb_mff_index[[R23]:[R23]],region_mff_index[[#This Row],[R24]:[R24]])</f>
        <v>8033399.6725355666</v>
      </c>
      <c r="Q42" s="119" cm="1">
        <f t="array" ref="Q42">SUMIFS(icb_mff_index[Normalised Non-spec MFF WP 2027/28],icb_mff_index[[R23]:[R23]],region_mff_index[[#This Row],[R24]:[R24]])</f>
        <v>7794987.3703844156</v>
      </c>
      <c r="R42" s="135">
        <f>region_mff_index[[#This Row],[Normalised Non-spec MFF WP 2027/28]]/region_mff_index[[#This Row],[Registered population 2027/28]]</f>
        <v>0.97032236514184267</v>
      </c>
      <c r="S42" s="119" cm="1">
        <f t="array" ref="S42">SUMIFS(icb_mff_index[Normalised specialised MFF WP 2027/28],icb_mff_index[[R23]:[R23]],region_mff_index[[#This Row],[R24]:[R24]])</f>
        <v>7698774.6790021351</v>
      </c>
      <c r="T42" s="82">
        <f>region_mff_index[[#This Row],[Normalised specialised MFF WP 2027/28]]/region_mff_index[[#This Row],[Registered population 2027/28]]</f>
        <v>0.9583457804698251</v>
      </c>
      <c r="U42" s="79" cm="1">
        <f t="array" ref="U42">SUMIFS(icb_mff_index[Registered population 2028/29],icb_mff_index[[R23]:[R23]],region_mff_index[[#This Row],[R24]:[R24]])</f>
        <v>8071861.6208823239</v>
      </c>
      <c r="V42" s="119" cm="1">
        <f t="array" ref="V42">SUMIFS(icb_mff_index[Normalised Non-spec MFF WP 2028/29],icb_mff_index[[R23]:[R23]],region_mff_index[[#This Row],[R24]:[R24]])</f>
        <v>7832609.9134704769</v>
      </c>
      <c r="W42" s="82">
        <f>region_mff_index[[#This Row],[Normalised Non-spec MFF WP 2028/29]]/region_mff_index[[#This Row],[Registered population 2028/29]]</f>
        <v>0.97035978580295645</v>
      </c>
      <c r="X42" s="132" cm="1">
        <f t="array" ref="X42">SUMIFS(icb_mff_index[Normalised specialised MFF WP 2028/29],icb_mff_index[[R23]:[R23]],region_mff_index[[#This Row],[R24]:[R24]])</f>
        <v>7735892.0495457752</v>
      </c>
      <c r="Y42" s="82">
        <f>region_mff_index[[#This Row],[Normalised specialised MFF WP 2028/29]]/region_mff_index[[#This Row],[Registered population 2028/29]]</f>
        <v>0.958377684465331</v>
      </c>
    </row>
    <row r="43" spans="1:25" x14ac:dyDescent="0.2">
      <c r="A43" s="81">
        <v>3</v>
      </c>
      <c r="D43" s="41" t="s">
        <v>12898</v>
      </c>
      <c r="E43" s="41" t="s">
        <v>12899</v>
      </c>
      <c r="F43" s="79" cm="1">
        <f t="array" ref="F43">SUMIFS(icb_mff_index[Registered population (base year)],icb_mff_index[[R23]:[R23]],region_mff_index[[#This Row],[R24]:[R24]])</f>
        <v>12005117.5</v>
      </c>
      <c r="G43" s="119" cm="1">
        <f t="array" ref="G43">SUMIFS(icb_mff_index[Normalised Non-spec MFF WP (base year)],icb_mff_index[[R23]:[R23]],region_mff_index[[#This Row],[R24]:[R24]])</f>
        <v>11664662.443983251</v>
      </c>
      <c r="H43" s="82">
        <f>region_mff_index[[#This Row],[Normalised Non-spec MFF WP (base year)]]/region_mff_index[[#This Row],[Registered population (base year)]]</f>
        <v>0.9716408393323307</v>
      </c>
      <c r="I43" s="132" cm="1">
        <f t="array" ref="I43">SUMIFS(icb_mff_index[Normalised specialised MFF WP (base year)],icb_mff_index[[R23]:[R23]],region_mff_index[[#This Row],[R24]:[R24]])</f>
        <v>11605489.906396559</v>
      </c>
      <c r="J43" s="115">
        <f>region_mff_index[[#This Row],[Normalised specialised MFF WP (base year)]]/region_mff_index[[#This Row],[Registered population (base year)]]</f>
        <v>0.96671189652217548</v>
      </c>
      <c r="K43" s="79" cm="1">
        <f t="array" ref="K43">SUMIFS(icb_mff_index[Registered population 2026/27],icb_mff_index[[R23]:[R23]],region_mff_index[[#This Row],[R24]:[R24]])</f>
        <v>12051905.313803572</v>
      </c>
      <c r="L43" s="119" cm="1">
        <f t="array" ref="L43">SUMIFS(icb_mff_index[Normalised Non-spec MFF WP 2026/27],icb_mff_index[[R23]:[R23]],region_mff_index[[#This Row],[R24]:[R24]])</f>
        <v>11710748.339218158</v>
      </c>
      <c r="M43" s="82">
        <f>region_mff_index[[#This Row],[Normalised Non-spec MFF WP 2026/27]]/region_mff_index[[#This Row],[Registered population 2026/27]]</f>
        <v>0.97169269375235867</v>
      </c>
      <c r="N43" s="132" cm="1">
        <f t="array" ref="N43">SUMIFS(icb_mff_index[Normalised specialised MFF WP 2026/27],icb_mff_index[[R23]:[R23]],region_mff_index[[#This Row],[R24]:[R24]])</f>
        <v>11651280.00746852</v>
      </c>
      <c r="O43" s="82">
        <f>region_mff_index[[#This Row],[Normalised specialised MFF WP 2026/27]]/region_mff_index[[#This Row],[Registered population 2026/27]]</f>
        <v>0.9667583426932338</v>
      </c>
      <c r="P43" s="79" cm="1">
        <f t="array" ref="P43">SUMIFS(icb_mff_index[Registered population 2027/28],icb_mff_index[[R23]:[R23]],region_mff_index[[#This Row],[R24]:[R24]])</f>
        <v>12097601.981447052</v>
      </c>
      <c r="Q43" s="119" cm="1">
        <f t="array" ref="Q43">SUMIFS(icb_mff_index[Normalised Non-spec MFF WP 2027/28],icb_mff_index[[R23]:[R23]],region_mff_index[[#This Row],[R24]:[R24]])</f>
        <v>11755755.824170113</v>
      </c>
      <c r="R43" s="135">
        <f>region_mff_index[[#This Row],[Normalised Non-spec MFF WP 2027/28]]/region_mff_index[[#This Row],[Registered population 2027/28]]</f>
        <v>0.97174265132865201</v>
      </c>
      <c r="S43" s="119" cm="1">
        <f t="array" ref="S43">SUMIFS(icb_mff_index[Normalised specialised MFF WP 2027/28],icb_mff_index[[R23]:[R23]],region_mff_index[[#This Row],[R24]:[R24]])</f>
        <v>11696002.910611371</v>
      </c>
      <c r="T43" s="82">
        <f>region_mff_index[[#This Row],[Normalised specialised MFF WP 2027/28]]/region_mff_index[[#This Row],[Registered population 2027/28]]</f>
        <v>0.96680341513536516</v>
      </c>
      <c r="U43" s="79" cm="1">
        <f t="array" ref="U43">SUMIFS(icb_mff_index[Registered population 2028/29],icb_mff_index[[R23]:[R23]],region_mff_index[[#This Row],[R24]:[R24]])</f>
        <v>12147826.797947131</v>
      </c>
      <c r="V43" s="119" cm="1">
        <f t="array" ref="V43">SUMIFS(icb_mff_index[Normalised Non-spec MFF WP 2028/29],icb_mff_index[[R23]:[R23]],region_mff_index[[#This Row],[R24]:[R24]])</f>
        <v>11805025.613405189</v>
      </c>
      <c r="W43" s="82">
        <f>region_mff_index[[#This Row],[Normalised Non-spec MFF WP 2028/29]]/region_mff_index[[#This Row],[Registered population 2028/29]]</f>
        <v>0.97178086333928693</v>
      </c>
      <c r="X43" s="132" cm="1">
        <f t="array" ref="X43">SUMIFS(icb_mff_index[Normalised specialised MFF WP 2028/29],icb_mff_index[[R23]:[R23]],region_mff_index[[#This Row],[R24]:[R24]])</f>
        <v>11744986.293865787</v>
      </c>
      <c r="Y43" s="82">
        <f>region_mff_index[[#This Row],[Normalised specialised MFF WP 2028/29]]/region_mff_index[[#This Row],[Registered population 2028/29]]</f>
        <v>0.96683847154048819</v>
      </c>
    </row>
    <row r="44" spans="1:25" x14ac:dyDescent="0.2">
      <c r="A44" s="81">
        <v>4</v>
      </c>
      <c r="D44" s="41" t="s">
        <v>12900</v>
      </c>
      <c r="E44" s="41" t="s">
        <v>13340</v>
      </c>
      <c r="F44" s="79" cm="1">
        <f t="array" ref="F44">SUMIFS(icb_mff_index[Registered population (base year)],icb_mff_index[[R23]:[R23]],region_mff_index[[#This Row],[R24]:[R24]])</f>
        <v>7333512.666666667</v>
      </c>
      <c r="G44" s="119" cm="1">
        <f t="array" ref="G44">SUMIFS(icb_mff_index[Normalised Non-spec MFF WP (base year)],icb_mff_index[[R23]:[R23]],region_mff_index[[#This Row],[R24]:[R24]])</f>
        <v>7354564.9447834576</v>
      </c>
      <c r="H44" s="82">
        <f>region_mff_index[[#This Row],[Normalised Non-spec MFF WP (base year)]]/region_mff_index[[#This Row],[Registered population (base year)]]</f>
        <v>1.002870694996203</v>
      </c>
      <c r="I44" s="132" cm="1">
        <f t="array" ref="I44">SUMIFS(icb_mff_index[Normalised specialised MFF WP (base year)],icb_mff_index[[R23]:[R23]],region_mff_index[[#This Row],[R24]:[R24]])</f>
        <v>7623564.0661234204</v>
      </c>
      <c r="J44" s="115">
        <f>region_mff_index[[#This Row],[Normalised specialised MFF WP (base year)]]/region_mff_index[[#This Row],[Registered population (base year)]]</f>
        <v>1.0395514963484194</v>
      </c>
      <c r="K44" s="79" cm="1">
        <f t="array" ref="K44">SUMIFS(icb_mff_index[Registered population 2026/27],icb_mff_index[[R23]:[R23]],region_mff_index[[#This Row],[R24]:[R24]])</f>
        <v>7369645.5351636335</v>
      </c>
      <c r="L44" s="119" cm="1">
        <f t="array" ref="L44">SUMIFS(icb_mff_index[Normalised Non-spec MFF WP 2026/27],icb_mff_index[[R23]:[R23]],region_mff_index[[#This Row],[R24]:[R24]])</f>
        <v>7391010.4217109671</v>
      </c>
      <c r="M44" s="82">
        <f>region_mff_index[[#This Row],[Normalised Non-spec MFF WP 2026/27]]/region_mff_index[[#This Row],[Registered population 2026/27]]</f>
        <v>1.0028990385555714</v>
      </c>
      <c r="N44" s="132" cm="1">
        <f t="array" ref="N44">SUMIFS(icb_mff_index[Normalised specialised MFF WP 2026/27],icb_mff_index[[R23]:[R23]],region_mff_index[[#This Row],[R24]:[R24]])</f>
        <v>7661282.6043191394</v>
      </c>
      <c r="O44" s="82">
        <f>region_mff_index[[#This Row],[Normalised specialised MFF WP 2026/27]]/region_mff_index[[#This Row],[Registered population 2026/27]]</f>
        <v>1.0395727403392721</v>
      </c>
      <c r="P44" s="79" cm="1">
        <f t="array" ref="P44">SUMIFS(icb_mff_index[Registered population 2027/28],icb_mff_index[[R23]:[R23]],region_mff_index[[#This Row],[R24]:[R24]])</f>
        <v>7404057.3508358179</v>
      </c>
      <c r="Q44" s="119" cm="1">
        <f t="array" ref="Q44">SUMIFS(icb_mff_index[Normalised Non-spec MFF WP 2027/28],icb_mff_index[[R23]:[R23]],region_mff_index[[#This Row],[R24]:[R24]])</f>
        <v>7425704.9048037119</v>
      </c>
      <c r="R44" s="135">
        <f>region_mff_index[[#This Row],[Normalised Non-spec MFF WP 2027/28]]/region_mff_index[[#This Row],[Registered population 2027/28]]</f>
        <v>1.0029237420703461</v>
      </c>
      <c r="S44" s="119" cm="1">
        <f t="array" ref="S44">SUMIFS(icb_mff_index[Normalised specialised MFF WP 2027/28],icb_mff_index[[R23]:[R23]],region_mff_index[[#This Row],[R24]:[R24]])</f>
        <v>7697197.951684542</v>
      </c>
      <c r="T44" s="82">
        <f>region_mff_index[[#This Row],[Normalised specialised MFF WP 2027/28]]/region_mff_index[[#This Row],[Registered population 2027/28]]</f>
        <v>1.0395918868477745</v>
      </c>
      <c r="U44" s="79" cm="1">
        <f t="array" ref="U44">SUMIFS(icb_mff_index[Registered population 2028/29],icb_mff_index[[R23]:[R23]],region_mff_index[[#This Row],[R24]:[R24]])</f>
        <v>7440354.4534758907</v>
      </c>
      <c r="V44" s="119" cm="1">
        <f t="array" ref="V44">SUMIFS(icb_mff_index[Normalised Non-spec MFF WP 2028/29],icb_mff_index[[R23]:[R23]],region_mff_index[[#This Row],[R24]:[R24]])</f>
        <v>7462210.9689632161</v>
      </c>
      <c r="W44" s="82">
        <f>region_mff_index[[#This Row],[Normalised Non-spec MFF WP 2028/29]]/region_mff_index[[#This Row],[Registered population 2028/29]]</f>
        <v>1.0029375637443072</v>
      </c>
      <c r="X44" s="132" cm="1">
        <f t="array" ref="X44">SUMIFS(icb_mff_index[Normalised specialised MFF WP 2028/29],icb_mff_index[[R23]:[R23]],region_mff_index[[#This Row],[R24]:[R24]])</f>
        <v>7734987.7118685823</v>
      </c>
      <c r="Y44" s="82">
        <f>region_mff_index[[#This Row],[Normalised specialised MFF WP 2028/29]]/region_mff_index[[#This Row],[Registered population 2028/29]]</f>
        <v>1.0395993578310034</v>
      </c>
    </row>
    <row r="45" spans="1:25" x14ac:dyDescent="0.2">
      <c r="A45" s="81">
        <v>5</v>
      </c>
      <c r="D45" s="41" t="s">
        <v>12902</v>
      </c>
      <c r="E45" s="41" t="s">
        <v>12903</v>
      </c>
      <c r="F45" s="79" cm="1">
        <f t="array" ref="F45">SUMIFS(icb_mff_index[Registered population (base year)],icb_mff_index[[R23]:[R23]],region_mff_index[[#This Row],[R24]:[R24]])</f>
        <v>11101537.916666666</v>
      </c>
      <c r="G45" s="119" cm="1">
        <f t="array" ref="G45">SUMIFS(icb_mff_index[Normalised Non-spec MFF WP (base year)],icb_mff_index[[R23]:[R23]],region_mff_index[[#This Row],[R24]:[R24]])</f>
        <v>12059133.641949546</v>
      </c>
      <c r="H45" s="82">
        <f>region_mff_index[[#This Row],[Normalised Non-spec MFF WP (base year)]]/region_mff_index[[#This Row],[Registered population (base year)]]</f>
        <v>1.0862579340331979</v>
      </c>
      <c r="I45" s="132" cm="1">
        <f t="array" ref="I45">SUMIFS(icb_mff_index[Normalised specialised MFF WP (base year)],icb_mff_index[[R23]:[R23]],region_mff_index[[#This Row],[R24]:[R24]])</f>
        <v>11986157.078505009</v>
      </c>
      <c r="J45" s="115">
        <f>region_mff_index[[#This Row],[Normalised specialised MFF WP (base year)]]/region_mff_index[[#This Row],[Registered population (base year)]]</f>
        <v>1.0796843796308861</v>
      </c>
      <c r="K45" s="79" cm="1">
        <f t="array" ref="K45">SUMIFS(icb_mff_index[Registered population 2026/27],icb_mff_index[[R23]:[R23]],region_mff_index[[#This Row],[R24]:[R24]])</f>
        <v>11109723.311110295</v>
      </c>
      <c r="L45" s="119" cm="1">
        <f t="array" ref="L45">SUMIFS(icb_mff_index[Normalised Non-spec MFF WP 2026/27],icb_mff_index[[R23]:[R23]],region_mff_index[[#This Row],[R24]:[R24]])</f>
        <v>12068630.671234343</v>
      </c>
      <c r="M45" s="82">
        <f>region_mff_index[[#This Row],[Normalised Non-spec MFF WP 2026/27]]/region_mff_index[[#This Row],[Registered population 2026/27]]</f>
        <v>1.0863124430079272</v>
      </c>
      <c r="N45" s="132" cm="1">
        <f t="array" ref="N45">SUMIFS(icb_mff_index[Normalised specialised MFF WP 2026/27],icb_mff_index[[R23]:[R23]],region_mff_index[[#This Row],[R24]:[R24]])</f>
        <v>11995485.654824466</v>
      </c>
      <c r="O45" s="82">
        <f>region_mff_index[[#This Row],[Normalised specialised MFF WP 2026/27]]/region_mff_index[[#This Row],[Registered population 2026/27]]</f>
        <v>1.0797285691920304</v>
      </c>
      <c r="P45" s="79" cm="1">
        <f t="array" ref="P45">SUMIFS(icb_mff_index[Registered population 2027/28],icb_mff_index[[R23]:[R23]],region_mff_index[[#This Row],[R24]:[R24]])</f>
        <v>11118680.092079336</v>
      </c>
      <c r="Q45" s="119" cm="1">
        <f t="array" ref="Q45">SUMIFS(icb_mff_index[Normalised Non-spec MFF WP 2027/28],icb_mff_index[[R23]:[R23]],region_mff_index[[#This Row],[R24]:[R24]])</f>
        <v>12078951.458451845</v>
      </c>
      <c r="R45" s="135">
        <f>region_mff_index[[#This Row],[Normalised Non-spec MFF WP 2027/28]]/region_mff_index[[#This Row],[Registered population 2027/28]]</f>
        <v>1.0863655900178819</v>
      </c>
      <c r="S45" s="119" cm="1">
        <f t="array" ref="S45">SUMIFS(icb_mff_index[Normalised specialised MFF WP 2027/28],icb_mff_index[[R23]:[R23]],region_mff_index[[#This Row],[R24]:[R24]])</f>
        <v>12005644.237788334</v>
      </c>
      <c r="T45" s="82">
        <f>region_mff_index[[#This Row],[Normalised specialised MFF WP 2027/28]]/region_mff_index[[#This Row],[Registered population 2027/28]]</f>
        <v>1.0797724314724055</v>
      </c>
      <c r="U45" s="79" cm="1">
        <f t="array" ref="U45">SUMIFS(icb_mff_index[Registered population 2028/29],icb_mff_index[[R23]:[R23]],region_mff_index[[#This Row],[R24]:[R24]])</f>
        <v>11140299.278796336</v>
      </c>
      <c r="V45" s="119" cm="1">
        <f t="array" ref="V45">SUMIFS(icb_mff_index[Normalised Non-spec MFF WP 2028/29],icb_mff_index[[R23]:[R23]],region_mff_index[[#This Row],[R24]:[R24]])</f>
        <v>12102897.414100511</v>
      </c>
      <c r="W45" s="82">
        <f>region_mff_index[[#This Row],[Normalised Non-spec MFF WP 2028/29]]/region_mff_index[[#This Row],[Registered population 2028/29]]</f>
        <v>1.0864068469988339</v>
      </c>
      <c r="X45" s="132" cm="1">
        <f t="array" ref="X45">SUMIFS(icb_mff_index[Normalised specialised MFF WP 2028/29],icb_mff_index[[R23]:[R23]],region_mff_index[[#This Row],[R24]:[R24]])</f>
        <v>12029362.547204694</v>
      </c>
      <c r="Y45" s="82">
        <f>region_mff_index[[#This Row],[Normalised specialised MFF WP 2028/29]]/region_mff_index[[#This Row],[Registered population 2028/29]]</f>
        <v>1.0798060488465098</v>
      </c>
    </row>
    <row r="46" spans="1:25" x14ac:dyDescent="0.2">
      <c r="A46" s="81">
        <v>6</v>
      </c>
      <c r="D46" s="41" t="s">
        <v>12904</v>
      </c>
      <c r="E46" s="41" t="s">
        <v>13338</v>
      </c>
      <c r="F46" s="79" cm="1">
        <f t="array" ref="F46">SUMIFS(icb_mff_index[Registered population (base year)],icb_mff_index[[R23]:[R23]],region_mff_index[[#This Row],[R24]:[R24]])</f>
        <v>9873042.0000000019</v>
      </c>
      <c r="G46" s="119" cm="1">
        <f t="array" ref="G46">SUMIFS(icb_mff_index[Normalised Non-spec MFF WP (base year)],icb_mff_index[[R23]:[R23]],region_mff_index[[#This Row],[R24]:[R24]])</f>
        <v>9985965.3890946377</v>
      </c>
      <c r="H46" s="82">
        <f>region_mff_index[[#This Row],[Normalised Non-spec MFF WP (base year)]]/region_mff_index[[#This Row],[Registered population (base year)]]</f>
        <v>1.0114375477279076</v>
      </c>
      <c r="I46" s="132" cm="1">
        <f t="array" ref="I46">SUMIFS(icb_mff_index[Normalised specialised MFF WP (base year)],icb_mff_index[[R23]:[R23]],region_mff_index[[#This Row],[R24]:[R24]])</f>
        <v>10052814.202738322</v>
      </c>
      <c r="J46" s="115">
        <f>region_mff_index[[#This Row],[Normalised specialised MFF WP (base year)]]/region_mff_index[[#This Row],[Registered population (base year)]]</f>
        <v>1.0182083903561152</v>
      </c>
      <c r="K46" s="79" cm="1">
        <f t="array" ref="K46">SUMIFS(icb_mff_index[Registered population 2026/27],icb_mff_index[[R23]:[R23]],region_mff_index[[#This Row],[R24]:[R24]])</f>
        <v>9912457.0605673734</v>
      </c>
      <c r="L46" s="119" cm="1">
        <f t="array" ref="L46">SUMIFS(icb_mff_index[Normalised Non-spec MFF WP 2026/27],icb_mff_index[[R23]:[R23]],region_mff_index[[#This Row],[R24]:[R24]])</f>
        <v>10026316.36054734</v>
      </c>
      <c r="M46" s="82">
        <f>region_mff_index[[#This Row],[Normalised Non-spec MFF WP 2026/27]]/region_mff_index[[#This Row],[Registered population 2026/27]]</f>
        <v>1.0114864860734589</v>
      </c>
      <c r="N46" s="132" cm="1">
        <f t="array" ref="N46">SUMIFS(icb_mff_index[Normalised specialised MFF WP 2026/27],icb_mff_index[[R23]:[R23]],region_mff_index[[#This Row],[R24]:[R24]])</f>
        <v>10093425.757576544</v>
      </c>
      <c r="O46" s="82">
        <f>region_mff_index[[#This Row],[Normalised specialised MFF WP 2026/27]]/region_mff_index[[#This Row],[Registered population 2026/27]]</f>
        <v>1.0182566941680968</v>
      </c>
      <c r="P46" s="79" cm="1">
        <f t="array" ref="P46">SUMIFS(icb_mff_index[Registered population 2027/28],icb_mff_index[[R23]:[R23]],region_mff_index[[#This Row],[R24]:[R24]])</f>
        <v>9950408.5246592686</v>
      </c>
      <c r="Q46" s="119" cm="1">
        <f t="array" ref="Q46">SUMIFS(icb_mff_index[Normalised Non-spec MFF WP 2027/28],icb_mff_index[[R23]:[R23]],region_mff_index[[#This Row],[R24]:[R24]])</f>
        <v>10065150.545801053</v>
      </c>
      <c r="R46" s="135">
        <f>region_mff_index[[#This Row],[Normalised Non-spec MFF WP 2027/28]]/region_mff_index[[#This Row],[Registered population 2027/28]]</f>
        <v>1.0115313879683863</v>
      </c>
      <c r="S46" s="119" cm="1">
        <f t="array" ref="S46">SUMIFS(icb_mff_index[Normalised specialised MFF WP 2027/28],icb_mff_index[[R23]:[R23]],region_mff_index[[#This Row],[R24]:[R24]])</f>
        <v>10132521.842744919</v>
      </c>
      <c r="T46" s="82">
        <f>region_mff_index[[#This Row],[Normalised specialised MFF WP 2027/28]]/region_mff_index[[#This Row],[Registered population 2027/28]]</f>
        <v>1.0183020945958483</v>
      </c>
      <c r="U46" s="79" cm="1">
        <f t="array" ref="U46">SUMIFS(icb_mff_index[Registered population 2028/29],icb_mff_index[[R23]:[R23]],region_mff_index[[#This Row],[R24]:[R24]])</f>
        <v>9992585.0103881266</v>
      </c>
      <c r="V46" s="119" cm="1">
        <f t="array" ref="V46">SUMIFS(icb_mff_index[Normalised Non-spec MFF WP 2028/29],icb_mff_index[[R23]:[R23]],region_mff_index[[#This Row],[R24]:[R24]])</f>
        <v>10108124.810724141</v>
      </c>
      <c r="W46" s="82">
        <f>region_mff_index[[#This Row],[Normalised Non-spec MFF WP 2028/29]]/region_mff_index[[#This Row],[Registered population 2028/29]]</f>
        <v>1.0115625536551254</v>
      </c>
      <c r="X46" s="132" cm="1">
        <f t="array" ref="X46">SUMIFS(icb_mff_index[Normalised specialised MFF WP 2028/29],icb_mff_index[[R23]:[R23]],region_mff_index[[#This Row],[R24]:[R24]])</f>
        <v>10175787.961686961</v>
      </c>
      <c r="Y46" s="82">
        <f>region_mff_index[[#This Row],[Normalised specialised MFF WP 2028/29]]/region_mff_index[[#This Row],[Registered population 2028/29]]</f>
        <v>1.0183338896900431</v>
      </c>
    </row>
    <row r="47" spans="1:25" x14ac:dyDescent="0.2">
      <c r="A47" s="81">
        <v>7</v>
      </c>
      <c r="D47" s="41" t="s">
        <v>12906</v>
      </c>
      <c r="E47" s="41" t="s">
        <v>13339</v>
      </c>
      <c r="F47" s="79" cm="1">
        <f t="array" ref="F47">SUMIFS(icb_mff_index[Registered population (base year)],icb_mff_index[[R23]:[R23]],region_mff_index[[#This Row],[R24]:[R24]])</f>
        <v>6145001.583333334</v>
      </c>
      <c r="G47" s="119" cm="1">
        <f t="array" ref="G47">SUMIFS(icb_mff_index[Normalised Non-spec MFF WP (base year)],icb_mff_index[[R23]:[R23]],region_mff_index[[#This Row],[R24]:[R24]])</f>
        <v>5980557.5547973709</v>
      </c>
      <c r="H47" s="82">
        <f>region_mff_index[[#This Row],[Normalised Non-spec MFF WP (base year)]]/region_mff_index[[#This Row],[Registered population (base year)]]</f>
        <v>0.97323938386249187</v>
      </c>
      <c r="I47" s="132" cm="1">
        <f t="array" ref="I47">SUMIFS(icb_mff_index[Normalised specialised MFF WP (base year)],icb_mff_index[[R23]:[R23]],region_mff_index[[#This Row],[R24]:[R24]])</f>
        <v>5958805.0338569647</v>
      </c>
      <c r="J47" s="115">
        <f>region_mff_index[[#This Row],[Normalised specialised MFF WP (base year)]]/region_mff_index[[#This Row],[Registered population (base year)]]</f>
        <v>0.96969951155401202</v>
      </c>
      <c r="K47" s="79" cm="1">
        <f t="array" ref="K47">SUMIFS(icb_mff_index[Registered population 2026/27],icb_mff_index[[R23]:[R23]],region_mff_index[[#This Row],[R24]:[R24]])</f>
        <v>6179627.1259757122</v>
      </c>
      <c r="L47" s="119" cm="1">
        <f t="array" ref="L47">SUMIFS(icb_mff_index[Normalised Non-spec MFF WP 2026/27],icb_mff_index[[R23]:[R23]],region_mff_index[[#This Row],[R24]:[R24]])</f>
        <v>6014567.3457763651</v>
      </c>
      <c r="M47" s="82">
        <f>region_mff_index[[#This Row],[Normalised Non-spec MFF WP 2026/27]]/region_mff_index[[#This Row],[Registered population 2026/27]]</f>
        <v>0.97328968611948641</v>
      </c>
      <c r="N47" s="132" cm="1">
        <f t="array" ref="N47">SUMIFS(icb_mff_index[Normalised specialised MFF WP 2026/27],icb_mff_index[[R23]:[R23]],region_mff_index[[#This Row],[R24]:[R24]])</f>
        <v>5992608.8240008727</v>
      </c>
      <c r="O47" s="82">
        <f>region_mff_index[[#This Row],[Normalised specialised MFF WP 2026/27]]/region_mff_index[[#This Row],[Registered population 2026/27]]</f>
        <v>0.96973631286122119</v>
      </c>
      <c r="P47" s="79" cm="1">
        <f t="array" ref="P47">SUMIFS(icb_mff_index[Registered population 2027/28],icb_mff_index[[R23]:[R23]],region_mff_index[[#This Row],[R24]:[R24]])</f>
        <v>6213276.5972671369</v>
      </c>
      <c r="Q47" s="119" cm="1">
        <f t="array" ref="Q47">SUMIFS(icb_mff_index[Normalised Non-spec MFF WP 2027/28],icb_mff_index[[R23]:[R23]],region_mff_index[[#This Row],[R24]:[R24]])</f>
        <v>6047613.7153170863</v>
      </c>
      <c r="R47" s="135">
        <f>region_mff_index[[#This Row],[Normalised Non-spec MFF WP 2027/28]]/region_mff_index[[#This Row],[Registered population 2027/28]]</f>
        <v>0.97333727553302296</v>
      </c>
      <c r="S47" s="119" cm="1">
        <f t="array" ref="S47">SUMIFS(icb_mff_index[Normalised specialised MFF WP 2027/28],icb_mff_index[[R23]:[R23]],region_mff_index[[#This Row],[R24]:[R24]])</f>
        <v>6025456.6528971568</v>
      </c>
      <c r="T47" s="82">
        <f>region_mff_index[[#This Row],[Normalised specialised MFF WP 2027/28]]/region_mff_index[[#This Row],[Registered population 2027/28]]</f>
        <v>0.96977119215124086</v>
      </c>
      <c r="U47" s="79" cm="1">
        <f t="array" ref="U47">SUMIFS(icb_mff_index[Registered population 2028/29],icb_mff_index[[R23]:[R23]],region_mff_index[[#This Row],[R24]:[R24]])</f>
        <v>6249077.8960662615</v>
      </c>
      <c r="V47" s="119" cm="1">
        <f t="array" ref="V47">SUMIFS(icb_mff_index[Normalised Non-spec MFF WP 2028/29],icb_mff_index[[R23]:[R23]],region_mff_index[[#This Row],[R24]:[R24]])</f>
        <v>6082677.6467598574</v>
      </c>
      <c r="W47" s="82">
        <f>region_mff_index[[#This Row],[Normalised Non-spec MFF WP 2028/29]]/region_mff_index[[#This Row],[Registered population 2028/29]]</f>
        <v>0.97337203151025664</v>
      </c>
      <c r="X47" s="132" cm="1">
        <f t="array" ref="X47">SUMIFS(icb_mff_index[Normalised specialised MFF WP 2028/29],icb_mff_index[[R23]:[R23]],region_mff_index[[#This Row],[R24]:[R24]])</f>
        <v>6060323.9508127477</v>
      </c>
      <c r="Y47" s="82">
        <f>region_mff_index[[#This Row],[Normalised specialised MFF WP 2028/29]]/region_mff_index[[#This Row],[Registered population 2028/29]]</f>
        <v>0.96979491240262305</v>
      </c>
    </row>
    <row r="48" spans="1:25" x14ac:dyDescent="0.2">
      <c r="A48" s="84"/>
      <c r="D48" s="2" t="s">
        <v>13259</v>
      </c>
      <c r="E48" s="41" t="s">
        <v>13335</v>
      </c>
      <c r="F48" s="77">
        <f>SUBTOTAL(109,region_mff_index[Registered population (base year)])</f>
        <v>63686059.25</v>
      </c>
      <c r="G48" s="119">
        <f>SUBTOTAL(109,region_mff_index[Normalised Non-spec MFF WP (base year)])</f>
        <v>63686059.250000007</v>
      </c>
      <c r="H48" s="122">
        <f>region_mff_index[[#Totals],[Normalised Non-spec MFF WP (base year)]]/region_mff_index[[#Totals],[Registered population (base year)]]</f>
        <v>1.0000000000000002</v>
      </c>
      <c r="I48" s="132">
        <f>SUBTOTAL(109,region_mff_index[Normalised specialised MFF WP (base year)])</f>
        <v>63686059.250000007</v>
      </c>
      <c r="J48" s="123">
        <f>region_mff_index[[#Totals],[Normalised specialised MFF WP (base year)]]/region_mff_index[[#Totals],[Registered population (base year)]]</f>
        <v>1.0000000000000002</v>
      </c>
      <c r="K48" s="77">
        <f>SUBTOTAL(109,region_mff_index[Registered population 2026/27])</f>
        <v>63916250.94329077</v>
      </c>
      <c r="L48" s="119">
        <f>SUBTOTAL(109,region_mff_index[Normalised Non-spec MFF WP 2026/27])</f>
        <v>63916250.943290748</v>
      </c>
      <c r="M48" s="122">
        <f>region_mff_index[[#Totals],[Normalised Non-spec MFF WP 2026/27]]/region_mff_index[[#Totals],[Registered population 2026/27]]</f>
        <v>0.99999999999999967</v>
      </c>
      <c r="N48" s="132">
        <f>SUBTOTAL(109,region_mff_index[Normalised specialised MFF WP 2026/27])</f>
        <v>63916250.943290763</v>
      </c>
      <c r="O48" s="122">
        <f>region_mff_index[[#Totals],[Normalised specialised MFF WP 2026/27]]/region_mff_index[[#Totals],[Registered population 2026/27]]</f>
        <v>0.99999999999999989</v>
      </c>
      <c r="P48" s="77">
        <f>SUBTOTAL(109,region_mff_index[Registered population 2027/28])</f>
        <v>64140941.876335897</v>
      </c>
      <c r="Q48" s="119">
        <f>SUBTOTAL(109,region_mff_index[Normalised Non-spec MFF WP 2027/28])</f>
        <v>64140941.876335889</v>
      </c>
      <c r="R48" s="136">
        <f>region_mff_index[[#Totals],[Normalised Non-spec MFF WP 2027/28]]/region_mff_index[[#Totals],[Registered population 2027/28]]</f>
        <v>0.99999999999999989</v>
      </c>
      <c r="S48" s="119">
        <f>SUBTOTAL(109,region_mff_index[Normalised specialised MFF WP 2027/28])</f>
        <v>64140941.876335904</v>
      </c>
      <c r="T48" s="122">
        <f>region_mff_index[[#Totals],[Normalised specialised MFF WP 2027/28]]/region_mff_index[[#Totals],[Registered population 2027/28]]</f>
        <v>1.0000000000000002</v>
      </c>
      <c r="U48" s="77">
        <f>SUBTOTAL(109,region_mff_index[Registered population 2028/29])</f>
        <v>64396795.772538699</v>
      </c>
      <c r="V48" s="119">
        <f>SUBTOTAL(109,region_mff_index[Normalised Non-spec MFF WP 2028/29])</f>
        <v>64396795.772538692</v>
      </c>
      <c r="W48" s="122">
        <f>region_mff_index[[#Totals],[Normalised Non-spec MFF WP 2028/29]]/region_mff_index[[#Totals],[Registered population 2028/29]]</f>
        <v>0.99999999999999989</v>
      </c>
      <c r="X48" s="132">
        <f>SUBTOTAL(109,region_mff_index[Normalised specialised MFF WP 2028/29])</f>
        <v>64396795.772538714</v>
      </c>
      <c r="Y48" s="122">
        <f>region_mff_index[[#Totals],[Normalised specialised MFF WP 2028/29]]/region_mff_index[[#Totals],[Registered population 2028/29]]</f>
        <v>1.0000000000000002</v>
      </c>
    </row>
  </sheetData>
  <printOptions horizontalCentered="1" verticalCentered="1"/>
  <pageMargins left="0.23622047244094491" right="0.23622047244094491" top="0.74803149606299213" bottom="0.74803149606299213" header="0.31496062992125984" footer="0.31496062992125984"/>
  <pageSetup paperSize="9" scale="68" orientation="landscape"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BAA62-D7F0-40FD-83F2-A16489BE2B4B}">
  <sheetPr>
    <tabColor rgb="FF005EB8"/>
  </sheetPr>
  <dimension ref="A1:AK6283"/>
  <sheetViews>
    <sheetView workbookViewId="0">
      <selection activeCell="F1" sqref="F1"/>
    </sheetView>
  </sheetViews>
  <sheetFormatPr defaultColWidth="9.140625" defaultRowHeight="12.75" x14ac:dyDescent="0.2"/>
  <cols>
    <col min="1" max="1" width="8.7109375" style="35" bestFit="1" customWidth="1"/>
    <col min="2" max="2" width="49.42578125" style="35" bestFit="1" customWidth="1"/>
    <col min="3" max="3" width="6.140625" style="35" bestFit="1" customWidth="1"/>
    <col min="4" max="4" width="6.140625" style="35" customWidth="1"/>
    <col min="5" max="5" width="4.28515625" style="35" bestFit="1" customWidth="1"/>
    <col min="6" max="7" width="10.28515625" style="35" bestFit="1" customWidth="1"/>
    <col min="8" max="17" width="11.5703125" style="35" customWidth="1"/>
    <col min="18" max="18" width="11.5703125" style="38" customWidth="1"/>
    <col min="19" max="22" width="11.5703125" style="35" customWidth="1"/>
    <col min="23" max="23" width="11.5703125" style="38" customWidth="1"/>
    <col min="24" max="37" width="11.5703125" style="35" customWidth="1"/>
    <col min="38" max="16384" width="9.140625" style="35"/>
  </cols>
  <sheetData>
    <row r="1" spans="1:37" s="39" customFormat="1" ht="38.25" customHeight="1" x14ac:dyDescent="0.25">
      <c r="A1" s="64" t="s">
        <v>13238</v>
      </c>
      <c r="R1" s="40"/>
      <c r="AK1" s="88" t="s">
        <v>12875</v>
      </c>
    </row>
    <row r="2" spans="1:37" ht="51" x14ac:dyDescent="0.2">
      <c r="A2" s="36" t="s">
        <v>13236</v>
      </c>
      <c r="B2" s="36" t="s">
        <v>13237</v>
      </c>
      <c r="C2" s="36" t="s">
        <v>7296</v>
      </c>
      <c r="D2" s="36" t="s">
        <v>13373</v>
      </c>
      <c r="E2" s="36" t="s">
        <v>13364</v>
      </c>
      <c r="F2" s="36" t="s">
        <v>7242</v>
      </c>
      <c r="G2" s="36" t="s">
        <v>13438</v>
      </c>
      <c r="H2" s="42" t="s">
        <v>13979</v>
      </c>
      <c r="I2" s="42" t="s">
        <v>13957</v>
      </c>
      <c r="J2" s="60" t="s">
        <v>13265</v>
      </c>
      <c r="K2" s="42" t="s">
        <v>13966</v>
      </c>
      <c r="L2" s="42" t="s">
        <v>13956</v>
      </c>
      <c r="M2" s="42" t="s">
        <v>13975</v>
      </c>
      <c r="N2" s="137" t="s">
        <v>14211</v>
      </c>
      <c r="O2" s="42" t="s">
        <v>14207</v>
      </c>
      <c r="P2" s="100" t="s">
        <v>13976</v>
      </c>
      <c r="Q2" s="60" t="s">
        <v>13543</v>
      </c>
      <c r="R2" s="42" t="s">
        <v>13973</v>
      </c>
      <c r="S2" s="42" t="s">
        <v>13974</v>
      </c>
      <c r="T2" s="138" t="s">
        <v>13977</v>
      </c>
      <c r="U2" s="42" t="s">
        <v>14212</v>
      </c>
      <c r="V2" s="42" t="s">
        <v>14208</v>
      </c>
      <c r="W2" s="100" t="s">
        <v>13978</v>
      </c>
      <c r="X2" s="60" t="s">
        <v>13544</v>
      </c>
      <c r="Y2" s="42" t="s">
        <v>13970</v>
      </c>
      <c r="Z2" s="42" t="s">
        <v>13971</v>
      </c>
      <c r="AA2" s="42" t="s">
        <v>13952</v>
      </c>
      <c r="AB2" s="137" t="s">
        <v>14213</v>
      </c>
      <c r="AC2" s="42" t="s">
        <v>14209</v>
      </c>
      <c r="AD2" s="100" t="s">
        <v>13972</v>
      </c>
      <c r="AE2" s="42" t="s">
        <v>13545</v>
      </c>
      <c r="AF2" s="42" t="s">
        <v>13967</v>
      </c>
      <c r="AG2" s="42" t="s">
        <v>13968</v>
      </c>
      <c r="AH2" s="141" t="s">
        <v>13954</v>
      </c>
      <c r="AI2" s="42" t="s">
        <v>14214</v>
      </c>
      <c r="AJ2" s="42" t="s">
        <v>14210</v>
      </c>
      <c r="AK2" s="43" t="s">
        <v>13969</v>
      </c>
    </row>
    <row r="3" spans="1:37" x14ac:dyDescent="0.2">
      <c r="A3" s="35" t="s">
        <v>7239</v>
      </c>
      <c r="B3" s="35" t="s">
        <v>12872</v>
      </c>
      <c r="C3" s="85" t="s">
        <v>1033</v>
      </c>
      <c r="D3" s="85" t="s">
        <v>1033</v>
      </c>
      <c r="E3" s="85" t="s">
        <v>12894</v>
      </c>
      <c r="F3" s="85" t="s">
        <v>474</v>
      </c>
      <c r="G3" s="85" t="s">
        <v>474</v>
      </c>
      <c r="H3" s="840">
        <v>1.0098264638928001</v>
      </c>
      <c r="I3" s="840">
        <v>1.01501326378023</v>
      </c>
      <c r="J3" s="86">
        <v>3888.5</v>
      </c>
      <c r="K3" s="44">
        <v>3926.7102048471602</v>
      </c>
      <c r="L3" s="45">
        <v>3694.5126646575</v>
      </c>
      <c r="M3" s="46">
        <v>0.950112553595859</v>
      </c>
      <c r="N3" s="139">
        <v>3946.87907620943</v>
      </c>
      <c r="O3" s="45">
        <v>3666.040512262</v>
      </c>
      <c r="P3" s="99">
        <v>0.94279041076559</v>
      </c>
      <c r="Q3" s="86">
        <v>3894.8296945408201</v>
      </c>
      <c r="R3" s="44">
        <v>3933.1020979028299</v>
      </c>
      <c r="S3" s="45">
        <v>3700.7158901053299</v>
      </c>
      <c r="T3" s="140">
        <v>0.95016115731387196</v>
      </c>
      <c r="U3" s="44">
        <v>3953.3038001240402</v>
      </c>
      <c r="V3" s="45">
        <v>3672.16904261321</v>
      </c>
      <c r="W3" s="99">
        <v>0.94283173607315995</v>
      </c>
      <c r="X3" s="86">
        <v>3901.6667346547001</v>
      </c>
      <c r="Y3" s="44">
        <v>3940.0063219445301</v>
      </c>
      <c r="Z3" s="45">
        <v>3707.39372209676</v>
      </c>
      <c r="AA3" s="46">
        <v>0.950207686670827</v>
      </c>
      <c r="AB3" s="139">
        <v>3960.24348652463</v>
      </c>
      <c r="AC3" s="45">
        <v>3678.7722301353801</v>
      </c>
      <c r="AD3" s="99">
        <v>0.94287197762444197</v>
      </c>
      <c r="AE3" s="142">
        <v>3909.8654156621501</v>
      </c>
      <c r="AF3" s="44">
        <v>3948.2855669948699</v>
      </c>
      <c r="AG3" s="45">
        <v>3715.3165361972401</v>
      </c>
      <c r="AH3" s="140">
        <v>0.950241540620406</v>
      </c>
      <c r="AI3" s="44">
        <v>3968.56525649269</v>
      </c>
      <c r="AJ3" s="45">
        <v>3686.6181936818898</v>
      </c>
      <c r="AK3" s="46">
        <v>0.94290155843063705</v>
      </c>
    </row>
    <row r="4" spans="1:37" x14ac:dyDescent="0.2">
      <c r="A4" s="35" t="s">
        <v>7238</v>
      </c>
      <c r="B4" s="35" t="s">
        <v>12871</v>
      </c>
      <c r="C4" s="85" t="s">
        <v>1033</v>
      </c>
      <c r="D4" s="85" t="s">
        <v>1033</v>
      </c>
      <c r="E4" s="85" t="s">
        <v>12894</v>
      </c>
      <c r="F4" s="85" t="s">
        <v>474</v>
      </c>
      <c r="G4" s="85" t="s">
        <v>474</v>
      </c>
      <c r="H4" s="840">
        <v>1.0098264638928001</v>
      </c>
      <c r="I4" s="840">
        <v>1.01501326378023</v>
      </c>
      <c r="J4" s="86">
        <v>18752.166666666701</v>
      </c>
      <c r="K4" s="44">
        <v>18936.434155328501</v>
      </c>
      <c r="L4" s="45">
        <v>17816.668957121801</v>
      </c>
      <c r="M4" s="46">
        <v>0.950112553595859</v>
      </c>
      <c r="N4" s="139">
        <v>19033.697891284199</v>
      </c>
      <c r="O4" s="45">
        <v>17679.3629144115</v>
      </c>
      <c r="P4" s="99">
        <v>0.94279041076559</v>
      </c>
      <c r="Q4" s="86">
        <v>18789.001751645701</v>
      </c>
      <c r="R4" s="44">
        <v>18973.631198939998</v>
      </c>
      <c r="S4" s="45">
        <v>17852.579649116</v>
      </c>
      <c r="T4" s="140">
        <v>0.95016115731387196</v>
      </c>
      <c r="U4" s="44">
        <v>19071.085991110402</v>
      </c>
      <c r="V4" s="45">
        <v>17714.867140585699</v>
      </c>
      <c r="W4" s="99">
        <v>0.94283173607315995</v>
      </c>
      <c r="X4" s="86">
        <v>18824.510178957898</v>
      </c>
      <c r="Y4" s="44">
        <v>19009.488548531099</v>
      </c>
      <c r="Z4" s="45">
        <v>17887.194269858999</v>
      </c>
      <c r="AA4" s="46">
        <v>0.950207686670827</v>
      </c>
      <c r="AB4" s="139">
        <v>19107.127515808301</v>
      </c>
      <c r="AC4" s="45">
        <v>17749.103140245501</v>
      </c>
      <c r="AD4" s="99">
        <v>0.94287197762444197</v>
      </c>
      <c r="AE4" s="142">
        <v>18856.188362180099</v>
      </c>
      <c r="AF4" s="44">
        <v>19041.478016276898</v>
      </c>
      <c r="AG4" s="45">
        <v>17917.933479506501</v>
      </c>
      <c r="AH4" s="140">
        <v>0.950241540620406</v>
      </c>
      <c r="AI4" s="44">
        <v>19139.2812919512</v>
      </c>
      <c r="AJ4" s="45">
        <v>17779.5293927612</v>
      </c>
      <c r="AK4" s="46">
        <v>0.94290155843063705</v>
      </c>
    </row>
    <row r="5" spans="1:37" x14ac:dyDescent="0.2">
      <c r="A5" s="35" t="s">
        <v>7237</v>
      </c>
      <c r="B5" s="35" t="s">
        <v>12870</v>
      </c>
      <c r="C5" s="85" t="s">
        <v>1033</v>
      </c>
      <c r="D5" s="85" t="s">
        <v>1033</v>
      </c>
      <c r="E5" s="85" t="s">
        <v>12894</v>
      </c>
      <c r="F5" s="85" t="s">
        <v>476</v>
      </c>
      <c r="G5" s="85" t="s">
        <v>476</v>
      </c>
      <c r="H5" s="840">
        <v>1.0120802336486201</v>
      </c>
      <c r="I5" s="840">
        <v>1.0146969242210599</v>
      </c>
      <c r="J5" s="86">
        <v>11309.583333333299</v>
      </c>
      <c r="K5" s="44">
        <v>11446.205742468601</v>
      </c>
      <c r="L5" s="45">
        <v>10769.359049115699</v>
      </c>
      <c r="M5" s="46">
        <v>0.95223305153732396</v>
      </c>
      <c r="N5" s="139">
        <v>11475.799422555099</v>
      </c>
      <c r="O5" s="45">
        <v>10659.243615359101</v>
      </c>
      <c r="P5" s="99">
        <v>0.94249658021817395</v>
      </c>
      <c r="Q5" s="86">
        <v>11350.2090678594</v>
      </c>
      <c r="R5" s="44">
        <v>11487.322245359799</v>
      </c>
      <c r="S5" s="45">
        <v>10808.597109856601</v>
      </c>
      <c r="T5" s="140">
        <v>0.95228176373099405</v>
      </c>
      <c r="U5" s="44">
        <v>11517.022230422899</v>
      </c>
      <c r="V5" s="45">
        <v>10698.0021359148</v>
      </c>
      <c r="W5" s="99">
        <v>0.94253789264627796</v>
      </c>
      <c r="X5" s="86">
        <v>11395.415819968401</v>
      </c>
      <c r="Y5" s="44">
        <v>11533.075105596899</v>
      </c>
      <c r="Z5" s="45">
        <v>10852.1780802265</v>
      </c>
      <c r="AA5" s="46">
        <v>0.95232839693396698</v>
      </c>
      <c r="AB5" s="139">
        <v>11562.893382742001</v>
      </c>
      <c r="AC5" s="45">
        <v>10741.069639073299</v>
      </c>
      <c r="AD5" s="99">
        <v>0.94257812165585597</v>
      </c>
      <c r="AE5" s="142">
        <v>11438.943021216201</v>
      </c>
      <c r="AF5" s="44">
        <v>11577.128125605699</v>
      </c>
      <c r="AG5" s="45">
        <v>10894.0183877012</v>
      </c>
      <c r="AH5" s="140">
        <v>0.95236232644009999</v>
      </c>
      <c r="AI5" s="44">
        <v>11607.060299968</v>
      </c>
      <c r="AJ5" s="45">
        <v>10782.4356943653</v>
      </c>
      <c r="AK5" s="46">
        <v>0.94260769324288196</v>
      </c>
    </row>
    <row r="6" spans="1:37" x14ac:dyDescent="0.2">
      <c r="A6" s="35" t="s">
        <v>7236</v>
      </c>
      <c r="B6" s="35" t="s">
        <v>12869</v>
      </c>
      <c r="C6" s="85" t="s">
        <v>1033</v>
      </c>
      <c r="D6" s="85" t="s">
        <v>1033</v>
      </c>
      <c r="E6" s="85" t="s">
        <v>12894</v>
      </c>
      <c r="F6" s="85" t="s">
        <v>475</v>
      </c>
      <c r="G6" s="85" t="s">
        <v>475</v>
      </c>
      <c r="H6" s="840">
        <v>1.01179338863206</v>
      </c>
      <c r="I6" s="840">
        <v>1.01402987078162</v>
      </c>
      <c r="J6" s="86">
        <v>7718.5</v>
      </c>
      <c r="K6" s="44">
        <v>7809.52727015654</v>
      </c>
      <c r="L6" s="45">
        <v>7347.7277159302002</v>
      </c>
      <c r="M6" s="46">
        <v>0.95196316848224405</v>
      </c>
      <c r="N6" s="139">
        <v>7826.7895576279698</v>
      </c>
      <c r="O6" s="45">
        <v>7269.8775526637701</v>
      </c>
      <c r="P6" s="99">
        <v>0.94187699069298103</v>
      </c>
      <c r="Q6" s="86">
        <v>7742.7385327670299</v>
      </c>
      <c r="R6" s="44">
        <v>7834.05165736036</v>
      </c>
      <c r="S6" s="45">
        <v>7371.1789652646303</v>
      </c>
      <c r="T6" s="140">
        <v>0.95201186686984496</v>
      </c>
      <c r="U6" s="44">
        <v>7851.36815387766</v>
      </c>
      <c r="V6" s="45">
        <v>7293.0269300133696</v>
      </c>
      <c r="W6" s="99">
        <v>0.941918275962633</v>
      </c>
      <c r="X6" s="86">
        <v>7767.9770050878196</v>
      </c>
      <c r="Y6" s="44">
        <v>7859.58777679371</v>
      </c>
      <c r="Z6" s="45">
        <v>7395.5684333959498</v>
      </c>
      <c r="AA6" s="46">
        <v>0.95205848685597905</v>
      </c>
      <c r="AB6" s="139">
        <v>7876.96071870383</v>
      </c>
      <c r="AC6" s="45">
        <v>7317.1118009374104</v>
      </c>
      <c r="AD6" s="99">
        <v>0.94195847852599102</v>
      </c>
      <c r="AE6" s="142">
        <v>7796.9390463993504</v>
      </c>
      <c r="AF6" s="44">
        <v>7888.891378714</v>
      </c>
      <c r="AG6" s="45">
        <v>7423.4064619364199</v>
      </c>
      <c r="AH6" s="140">
        <v>0.952092406745769</v>
      </c>
      <c r="AI6" s="44">
        <v>7906.3290937125303</v>
      </c>
      <c r="AJ6" s="45">
        <v>7344.6232575943404</v>
      </c>
      <c r="AK6" s="46">
        <v>0.94198803067289805</v>
      </c>
    </row>
    <row r="7" spans="1:37" x14ac:dyDescent="0.2">
      <c r="A7" s="35" t="s">
        <v>7235</v>
      </c>
      <c r="B7" s="35" t="s">
        <v>12868</v>
      </c>
      <c r="C7" s="85" t="s">
        <v>1033</v>
      </c>
      <c r="D7" s="85" t="s">
        <v>1033</v>
      </c>
      <c r="E7" s="85" t="s">
        <v>12894</v>
      </c>
      <c r="F7" s="85" t="s">
        <v>474</v>
      </c>
      <c r="G7" s="85" t="s">
        <v>474</v>
      </c>
      <c r="H7" s="840">
        <v>1.0098264638928001</v>
      </c>
      <c r="I7" s="840">
        <v>1.01501326378023</v>
      </c>
      <c r="J7" s="86">
        <v>14705.416666666701</v>
      </c>
      <c r="K7" s="44">
        <v>14849.9189125703</v>
      </c>
      <c r="L7" s="45">
        <v>13971.800980857801</v>
      </c>
      <c r="M7" s="46">
        <v>0.950112553595859</v>
      </c>
      <c r="N7" s="139">
        <v>14926.1929660815</v>
      </c>
      <c r="O7" s="45">
        <v>13864.1258196458</v>
      </c>
      <c r="P7" s="99">
        <v>0.94279041076559</v>
      </c>
      <c r="Q7" s="86">
        <v>14723.2089742059</v>
      </c>
      <c r="R7" s="44">
        <v>14867.886055577101</v>
      </c>
      <c r="S7" s="45">
        <v>13989.421278305501</v>
      </c>
      <c r="T7" s="140">
        <v>0.95016115731387196</v>
      </c>
      <c r="U7" s="44">
        <v>14944.2523942272</v>
      </c>
      <c r="V7" s="45">
        <v>13881.508677718501</v>
      </c>
      <c r="W7" s="99">
        <v>0.94283173607315995</v>
      </c>
      <c r="X7" s="86">
        <v>14739.508588193199</v>
      </c>
      <c r="Y7" s="44">
        <v>14884.3458371327</v>
      </c>
      <c r="Z7" s="45">
        <v>14005.594358251799</v>
      </c>
      <c r="AA7" s="46">
        <v>0.950207686670827</v>
      </c>
      <c r="AB7" s="139">
        <v>14960.7967186187</v>
      </c>
      <c r="AC7" s="45">
        <v>13897.469611762201</v>
      </c>
      <c r="AD7" s="99">
        <v>0.94287197762444197</v>
      </c>
      <c r="AE7" s="142">
        <v>14755.4493426508</v>
      </c>
      <c r="AF7" s="44">
        <v>14900.443232838399</v>
      </c>
      <c r="AG7" s="45">
        <v>14021.240915906799</v>
      </c>
      <c r="AH7" s="140">
        <v>0.950241540620406</v>
      </c>
      <c r="AI7" s="44">
        <v>14976.976795827801</v>
      </c>
      <c r="AJ7" s="45">
        <v>13912.936180529699</v>
      </c>
      <c r="AK7" s="46">
        <v>0.94290155843063705</v>
      </c>
    </row>
    <row r="8" spans="1:37" x14ac:dyDescent="0.2">
      <c r="A8" s="35" t="s">
        <v>7234</v>
      </c>
      <c r="B8" s="35" t="s">
        <v>12867</v>
      </c>
      <c r="C8" s="85" t="s">
        <v>1033</v>
      </c>
      <c r="D8" s="85" t="s">
        <v>1033</v>
      </c>
      <c r="E8" s="85" t="s">
        <v>12894</v>
      </c>
      <c r="F8" s="85" t="s">
        <v>477</v>
      </c>
      <c r="G8" s="85" t="s">
        <v>477</v>
      </c>
      <c r="H8" s="840">
        <v>1.00986369147201</v>
      </c>
      <c r="I8" s="840">
        <v>1.01614574361322</v>
      </c>
      <c r="J8" s="86">
        <v>10558.583333333299</v>
      </c>
      <c r="K8" s="44">
        <v>10662.729941714801</v>
      </c>
      <c r="L8" s="45">
        <v>10032.212400309099</v>
      </c>
      <c r="M8" s="46">
        <v>0.95014757980244702</v>
      </c>
      <c r="N8" s="139">
        <v>10729.059512752099</v>
      </c>
      <c r="O8" s="45">
        <v>9965.6376779586299</v>
      </c>
      <c r="P8" s="99">
        <v>0.94384230945994596</v>
      </c>
      <c r="Q8" s="86">
        <v>10586.587511374801</v>
      </c>
      <c r="R8" s="44">
        <v>10691.010344328401</v>
      </c>
      <c r="S8" s="45">
        <v>10059.335068782701</v>
      </c>
      <c r="T8" s="140">
        <v>0.95019618531225103</v>
      </c>
      <c r="U8" s="44">
        <v>10757.515839072399</v>
      </c>
      <c r="V8" s="45">
        <v>9992.5071881456406</v>
      </c>
      <c r="W8" s="99">
        <v>0.94388368087536501</v>
      </c>
      <c r="X8" s="86">
        <v>10610.7697856043</v>
      </c>
      <c r="Y8" s="44">
        <v>10715.431145050001</v>
      </c>
      <c r="Z8" s="45">
        <v>10082.8067040035</v>
      </c>
      <c r="AA8" s="46">
        <v>0.95024271638452595</v>
      </c>
      <c r="AB8" s="139">
        <v>10782.0885541015</v>
      </c>
      <c r="AC8" s="45">
        <v>10015.7599124032</v>
      </c>
      <c r="AD8" s="99">
        <v>0.94392396732531603</v>
      </c>
      <c r="AE8" s="142">
        <v>10637.663515870299</v>
      </c>
      <c r="AF8" s="44">
        <v>10742.5901467739</v>
      </c>
      <c r="AG8" s="45">
        <v>10108.722415505699</v>
      </c>
      <c r="AH8" s="140">
        <v>0.95027657158214196</v>
      </c>
      <c r="AI8" s="44">
        <v>10809.4165036412</v>
      </c>
      <c r="AJ8" s="45">
        <v>10041.4605707221</v>
      </c>
      <c r="AK8" s="46">
        <v>0.94395358113567696</v>
      </c>
    </row>
    <row r="9" spans="1:37" x14ac:dyDescent="0.2">
      <c r="A9" s="35" t="s">
        <v>7233</v>
      </c>
      <c r="B9" s="35" t="s">
        <v>12866</v>
      </c>
      <c r="C9" s="85" t="s">
        <v>1033</v>
      </c>
      <c r="D9" s="85" t="s">
        <v>1033</v>
      </c>
      <c r="E9" s="85" t="s">
        <v>12894</v>
      </c>
      <c r="F9" s="85" t="s">
        <v>476</v>
      </c>
      <c r="G9" s="85" t="s">
        <v>476</v>
      </c>
      <c r="H9" s="840">
        <v>1.0120802336486201</v>
      </c>
      <c r="I9" s="840">
        <v>1.0146969242210599</v>
      </c>
      <c r="J9" s="86">
        <v>8202.9166666666697</v>
      </c>
      <c r="K9" s="44">
        <v>8302.0098166001899</v>
      </c>
      <c r="L9" s="45">
        <v>7811.0883690063702</v>
      </c>
      <c r="M9" s="46">
        <v>0.95223305153732396</v>
      </c>
      <c r="N9" s="139">
        <v>8323.4743113083496</v>
      </c>
      <c r="O9" s="45">
        <v>7731.2209061479898</v>
      </c>
      <c r="P9" s="99">
        <v>0.94249658021817395</v>
      </c>
      <c r="Q9" s="86">
        <v>8224.05504254066</v>
      </c>
      <c r="R9" s="44">
        <v>8323.4035489936905</v>
      </c>
      <c r="S9" s="45">
        <v>7831.6176409314003</v>
      </c>
      <c r="T9" s="140">
        <v>0.95228176373099405</v>
      </c>
      <c r="U9" s="44">
        <v>8344.9233562907302</v>
      </c>
      <c r="V9" s="45">
        <v>7751.4835088032696</v>
      </c>
      <c r="W9" s="99">
        <v>0.94253789264627796</v>
      </c>
      <c r="X9" s="86">
        <v>8246.0080591550595</v>
      </c>
      <c r="Y9" s="44">
        <v>8345.6217631780801</v>
      </c>
      <c r="Z9" s="45">
        <v>7852.9076360797098</v>
      </c>
      <c r="AA9" s="46">
        <v>0.95232839693396698</v>
      </c>
      <c r="AB9" s="139">
        <v>8367.1990147267297</v>
      </c>
      <c r="AC9" s="45">
        <v>7772.5067875574296</v>
      </c>
      <c r="AD9" s="99">
        <v>0.94257812165585597</v>
      </c>
      <c r="AE9" s="142">
        <v>8266.4913602340494</v>
      </c>
      <c r="AF9" s="44">
        <v>8366.3525073200108</v>
      </c>
      <c r="AG9" s="45">
        <v>7872.6949433294903</v>
      </c>
      <c r="AH9" s="140">
        <v>0.95236232644009999</v>
      </c>
      <c r="AI9" s="44">
        <v>8387.98335732948</v>
      </c>
      <c r="AJ9" s="45">
        <v>7792.05835228244</v>
      </c>
      <c r="AK9" s="46">
        <v>0.94260769324288196</v>
      </c>
    </row>
    <row r="10" spans="1:37" x14ac:dyDescent="0.2">
      <c r="A10" s="35" t="s">
        <v>7232</v>
      </c>
      <c r="B10" s="35" t="s">
        <v>12865</v>
      </c>
      <c r="C10" s="85" t="s">
        <v>1033</v>
      </c>
      <c r="D10" s="85" t="s">
        <v>1033</v>
      </c>
      <c r="E10" s="85" t="s">
        <v>12894</v>
      </c>
      <c r="F10" s="85" t="s">
        <v>477</v>
      </c>
      <c r="G10" s="85" t="s">
        <v>477</v>
      </c>
      <c r="H10" s="840">
        <v>1.00986369147201</v>
      </c>
      <c r="I10" s="840">
        <v>1.01614574361322</v>
      </c>
      <c r="J10" s="86">
        <v>11836.166666666701</v>
      </c>
      <c r="K10" s="44">
        <v>11952.9149628779</v>
      </c>
      <c r="L10" s="45">
        <v>11246.1051124717</v>
      </c>
      <c r="M10" s="46">
        <v>0.95014757980244702</v>
      </c>
      <c r="N10" s="139">
        <v>12027.27037903</v>
      </c>
      <c r="O10" s="45">
        <v>11171.4748818195</v>
      </c>
      <c r="P10" s="99">
        <v>0.94384230945994596</v>
      </c>
      <c r="Q10" s="86">
        <v>11868.0877200306</v>
      </c>
      <c r="R10" s="44">
        <v>11985.150875663699</v>
      </c>
      <c r="S10" s="45">
        <v>11277.011678524201</v>
      </c>
      <c r="T10" s="140">
        <v>0.95019618531225103</v>
      </c>
      <c r="U10" s="44">
        <v>12059.7068215374</v>
      </c>
      <c r="V10" s="45">
        <v>11202.0943221342</v>
      </c>
      <c r="W10" s="99">
        <v>0.94388368087536501</v>
      </c>
      <c r="X10" s="86">
        <v>11897.2358074516</v>
      </c>
      <c r="Y10" s="44">
        <v>12014.586470826</v>
      </c>
      <c r="Z10" s="45">
        <v>11305.261671140101</v>
      </c>
      <c r="AA10" s="46">
        <v>0.95024271638452595</v>
      </c>
      <c r="AB10" s="139">
        <v>12089.325526504699</v>
      </c>
      <c r="AC10" s="45">
        <v>11230.0860235745</v>
      </c>
      <c r="AD10" s="99">
        <v>0.94392396732531603</v>
      </c>
      <c r="AE10" s="142">
        <v>11925.8411047809</v>
      </c>
      <c r="AF10" s="44">
        <v>12043.473921982701</v>
      </c>
      <c r="AG10" s="45">
        <v>11332.847398284601</v>
      </c>
      <c r="AH10" s="140">
        <v>0.95027657158214196</v>
      </c>
      <c r="AI10" s="44">
        <v>12118.3926776307</v>
      </c>
      <c r="AJ10" s="45">
        <v>11257.440418913</v>
      </c>
      <c r="AK10" s="46">
        <v>0.94395358113567696</v>
      </c>
    </row>
    <row r="11" spans="1:37" x14ac:dyDescent="0.2">
      <c r="A11" s="35" t="s">
        <v>7231</v>
      </c>
      <c r="B11" s="35" t="s">
        <v>9881</v>
      </c>
      <c r="C11" s="85" t="s">
        <v>1033</v>
      </c>
      <c r="D11" s="85" t="s">
        <v>1033</v>
      </c>
      <c r="E11" s="85" t="s">
        <v>12894</v>
      </c>
      <c r="F11" s="85" t="s">
        <v>476</v>
      </c>
      <c r="G11" s="85" t="s">
        <v>476</v>
      </c>
      <c r="H11" s="840">
        <v>1.0120802336486201</v>
      </c>
      <c r="I11" s="840">
        <v>1.0146969242210599</v>
      </c>
      <c r="J11" s="86">
        <v>5601</v>
      </c>
      <c r="K11" s="44">
        <v>5668.6613886659397</v>
      </c>
      <c r="L11" s="45">
        <v>5333.4573216605504</v>
      </c>
      <c r="M11" s="46">
        <v>0.95223305153732396</v>
      </c>
      <c r="N11" s="139">
        <v>5683.3174725621702</v>
      </c>
      <c r="O11" s="45">
        <v>5278.9233458019899</v>
      </c>
      <c r="P11" s="99">
        <v>0.94249658021817395</v>
      </c>
      <c r="Q11" s="86">
        <v>5609.6750944814103</v>
      </c>
      <c r="R11" s="44">
        <v>5677.4412803156101</v>
      </c>
      <c r="S11" s="45">
        <v>5341.9912929305901</v>
      </c>
      <c r="T11" s="140">
        <v>0.95228176373099405</v>
      </c>
      <c r="U11" s="44">
        <v>5692.1200642497897</v>
      </c>
      <c r="V11" s="45">
        <v>5287.33134198282</v>
      </c>
      <c r="W11" s="99">
        <v>0.94253789264627796</v>
      </c>
      <c r="X11" s="86">
        <v>5618.2647847998296</v>
      </c>
      <c r="Y11" s="44">
        <v>5686.1347361000398</v>
      </c>
      <c r="Z11" s="45">
        <v>5350.4330960589796</v>
      </c>
      <c r="AA11" s="46">
        <v>0.95232839693396698</v>
      </c>
      <c r="AB11" s="139">
        <v>5700.8359965958898</v>
      </c>
      <c r="AC11" s="45">
        <v>5295.6534678218704</v>
      </c>
      <c r="AD11" s="99">
        <v>0.94257812165585597</v>
      </c>
      <c r="AE11" s="142">
        <v>5627.3560595955096</v>
      </c>
      <c r="AF11" s="44">
        <v>5695.3358356194203</v>
      </c>
      <c r="AG11" s="45">
        <v>5359.2819086231702</v>
      </c>
      <c r="AH11" s="140">
        <v>0.95236232644009999</v>
      </c>
      <c r="AI11" s="44">
        <v>5710.0608851683201</v>
      </c>
      <c r="AJ11" s="45">
        <v>5304.3891143916799</v>
      </c>
      <c r="AK11" s="46">
        <v>0.94260769324288196</v>
      </c>
    </row>
    <row r="12" spans="1:37" x14ac:dyDescent="0.2">
      <c r="A12" s="35" t="s">
        <v>7230</v>
      </c>
      <c r="B12" s="35" t="s">
        <v>12864</v>
      </c>
      <c r="C12" s="85" t="s">
        <v>1033</v>
      </c>
      <c r="D12" s="85" t="s">
        <v>1033</v>
      </c>
      <c r="E12" s="85" t="s">
        <v>12894</v>
      </c>
      <c r="F12" s="85" t="s">
        <v>475</v>
      </c>
      <c r="G12" s="85" t="s">
        <v>475</v>
      </c>
      <c r="H12" s="840">
        <v>1.01179338863206</v>
      </c>
      <c r="I12" s="840">
        <v>1.01402987078162</v>
      </c>
      <c r="J12" s="86">
        <v>7600.25</v>
      </c>
      <c r="K12" s="44">
        <v>7689.8827019507899</v>
      </c>
      <c r="L12" s="45">
        <v>7235.1580712571704</v>
      </c>
      <c r="M12" s="46">
        <v>0.95196316848224405</v>
      </c>
      <c r="N12" s="139">
        <v>7706.8805254080398</v>
      </c>
      <c r="O12" s="45">
        <v>7158.5005985143298</v>
      </c>
      <c r="P12" s="99">
        <v>0.94187699069298103</v>
      </c>
      <c r="Q12" s="86">
        <v>7604.2983519162999</v>
      </c>
      <c r="R12" s="44">
        <v>7693.9787976545604</v>
      </c>
      <c r="S12" s="45">
        <v>7239.3822702431198</v>
      </c>
      <c r="T12" s="140">
        <v>0.95201186686984496</v>
      </c>
      <c r="U12" s="44">
        <v>7710.9856751786001</v>
      </c>
      <c r="V12" s="45">
        <v>7162.6275935424901</v>
      </c>
      <c r="W12" s="99">
        <v>0.941918275962633</v>
      </c>
      <c r="X12" s="86">
        <v>7603.4680065387602</v>
      </c>
      <c r="Y12" s="44">
        <v>7693.1386596912798</v>
      </c>
      <c r="Z12" s="45">
        <v>7238.9462451631298</v>
      </c>
      <c r="AA12" s="46">
        <v>0.95205848685597905</v>
      </c>
      <c r="AB12" s="139">
        <v>7710.1436801627096</v>
      </c>
      <c r="AC12" s="45">
        <v>7162.1511549602901</v>
      </c>
      <c r="AD12" s="99">
        <v>0.94195847852599002</v>
      </c>
      <c r="AE12" s="142">
        <v>7606.6703520313004</v>
      </c>
      <c r="AF12" s="44">
        <v>7696.37877168876</v>
      </c>
      <c r="AG12" s="45">
        <v>7242.2530827871697</v>
      </c>
      <c r="AH12" s="140">
        <v>0.952092406745769</v>
      </c>
      <c r="AI12" s="44">
        <v>7713.3909541487101</v>
      </c>
      <c r="AJ12" s="45">
        <v>7165.3924248878802</v>
      </c>
      <c r="AK12" s="46">
        <v>0.94198803067289805</v>
      </c>
    </row>
    <row r="13" spans="1:37" x14ac:dyDescent="0.2">
      <c r="A13" s="35" t="s">
        <v>7229</v>
      </c>
      <c r="B13" s="35" t="s">
        <v>12863</v>
      </c>
      <c r="C13" s="85" t="s">
        <v>1033</v>
      </c>
      <c r="D13" s="85" t="s">
        <v>1033</v>
      </c>
      <c r="E13" s="85" t="s">
        <v>12894</v>
      </c>
      <c r="F13" s="85" t="s">
        <v>474</v>
      </c>
      <c r="G13" s="85" t="s">
        <v>474</v>
      </c>
      <c r="H13" s="840">
        <v>1.0098264638928001</v>
      </c>
      <c r="I13" s="840">
        <v>1.01501326378023</v>
      </c>
      <c r="J13" s="86">
        <v>4149.0833333333303</v>
      </c>
      <c r="K13" s="44">
        <v>4189.85415089656</v>
      </c>
      <c r="L13" s="45">
        <v>3942.0961609153501</v>
      </c>
      <c r="M13" s="46">
        <v>0.950112553595859</v>
      </c>
      <c r="N13" s="139">
        <v>4211.3746158628301</v>
      </c>
      <c r="O13" s="45">
        <v>3911.7159801339999</v>
      </c>
      <c r="P13" s="99">
        <v>0.94279041076559</v>
      </c>
      <c r="Q13" s="86">
        <v>4161.4444681192399</v>
      </c>
      <c r="R13" s="44">
        <v>4202.3367519271096</v>
      </c>
      <c r="S13" s="45">
        <v>3954.0428919255901</v>
      </c>
      <c r="T13" s="140">
        <v>0.95016115731387196</v>
      </c>
      <c r="U13" s="44">
        <v>4223.9213316259002</v>
      </c>
      <c r="V13" s="45">
        <v>3923.5419124489099</v>
      </c>
      <c r="W13" s="99">
        <v>0.94283173607315995</v>
      </c>
      <c r="X13" s="86">
        <v>4174.8595729758899</v>
      </c>
      <c r="Y13" s="44">
        <v>4215.8836798272596</v>
      </c>
      <c r="Z13" s="45">
        <v>3966.9836570129801</v>
      </c>
      <c r="AA13" s="46">
        <v>0.950207686670827</v>
      </c>
      <c r="AB13" s="139">
        <v>4237.5378409904097</v>
      </c>
      <c r="AC13" s="45">
        <v>3936.3581018761101</v>
      </c>
      <c r="AD13" s="99">
        <v>0.94287197762444197</v>
      </c>
      <c r="AE13" s="142">
        <v>4187.0183869871998</v>
      </c>
      <c r="AF13" s="44">
        <v>4228.1619719854298</v>
      </c>
      <c r="AG13" s="45">
        <v>3978.6788026566801</v>
      </c>
      <c r="AH13" s="140">
        <v>0.950241540620406</v>
      </c>
      <c r="AI13" s="44">
        <v>4249.8791984837198</v>
      </c>
      <c r="AJ13" s="45">
        <v>3947.9461622679601</v>
      </c>
      <c r="AK13" s="46">
        <v>0.94290155843063705</v>
      </c>
    </row>
    <row r="14" spans="1:37" x14ac:dyDescent="0.2">
      <c r="A14" s="35" t="s">
        <v>7228</v>
      </c>
      <c r="B14" s="35" t="s">
        <v>9747</v>
      </c>
      <c r="C14" s="85" t="s">
        <v>1033</v>
      </c>
      <c r="D14" s="85" t="s">
        <v>1033</v>
      </c>
      <c r="E14" s="85" t="s">
        <v>12894</v>
      </c>
      <c r="F14" s="85" t="s">
        <v>476</v>
      </c>
      <c r="G14" s="85" t="s">
        <v>476</v>
      </c>
      <c r="H14" s="840">
        <v>1.0120802336486201</v>
      </c>
      <c r="I14" s="840">
        <v>1.0146969242210599</v>
      </c>
      <c r="J14" s="86">
        <v>12223.833333333299</v>
      </c>
      <c r="K14" s="44">
        <v>12371.5000960818</v>
      </c>
      <c r="L14" s="45">
        <v>11639.9381164837</v>
      </c>
      <c r="M14" s="46">
        <v>0.95223305153732396</v>
      </c>
      <c r="N14" s="139">
        <v>12403.4860855242</v>
      </c>
      <c r="O14" s="45">
        <v>11520.921113823601</v>
      </c>
      <c r="P14" s="99">
        <v>0.94249658021817395</v>
      </c>
      <c r="Q14" s="86">
        <v>12249.0191895836</v>
      </c>
      <c r="R14" s="44">
        <v>12396.990203360199</v>
      </c>
      <c r="S14" s="45">
        <v>11664.5175978314</v>
      </c>
      <c r="T14" s="140">
        <v>0.95228176373099405</v>
      </c>
      <c r="U14" s="44">
        <v>12429.0420963952</v>
      </c>
      <c r="V14" s="45">
        <v>11545.1647339339</v>
      </c>
      <c r="W14" s="99">
        <v>0.94253789264627796</v>
      </c>
      <c r="X14" s="86">
        <v>12276.033537605501</v>
      </c>
      <c r="Y14" s="44">
        <v>12424.3308910181</v>
      </c>
      <c r="Z14" s="45">
        <v>11690.8153395755</v>
      </c>
      <c r="AA14" s="46">
        <v>0.95232839693396698</v>
      </c>
      <c r="AB14" s="139">
        <v>12456.4534722429</v>
      </c>
      <c r="AC14" s="45">
        <v>11571.1206332605</v>
      </c>
      <c r="AD14" s="99">
        <v>0.94257812165585597</v>
      </c>
      <c r="AE14" s="142">
        <v>12307.721128487399</v>
      </c>
      <c r="AF14" s="44">
        <v>12456.4012754017</v>
      </c>
      <c r="AG14" s="45">
        <v>11721.409927102301</v>
      </c>
      <c r="AH14" s="140">
        <v>0.95236232644009999</v>
      </c>
      <c r="AI14" s="44">
        <v>12488.6067732468</v>
      </c>
      <c r="AJ14" s="45">
        <v>11601.3526220002</v>
      </c>
      <c r="AK14" s="46">
        <v>0.94260769324288196</v>
      </c>
    </row>
    <row r="15" spans="1:37" x14ac:dyDescent="0.2">
      <c r="A15" s="35" t="s">
        <v>7227</v>
      </c>
      <c r="B15" s="35" t="s">
        <v>12862</v>
      </c>
      <c r="C15" s="85" t="s">
        <v>1033</v>
      </c>
      <c r="D15" s="85" t="s">
        <v>1033</v>
      </c>
      <c r="E15" s="85" t="s">
        <v>12894</v>
      </c>
      <c r="F15" s="85" t="s">
        <v>474</v>
      </c>
      <c r="G15" s="85" t="s">
        <v>474</v>
      </c>
      <c r="H15" s="840">
        <v>1.0098264638928001</v>
      </c>
      <c r="I15" s="840">
        <v>1.01501326378023</v>
      </c>
      <c r="J15" s="86">
        <v>18393.75</v>
      </c>
      <c r="K15" s="44">
        <v>18574.4955202282</v>
      </c>
      <c r="L15" s="45">
        <v>17476.1327827038</v>
      </c>
      <c r="M15" s="46">
        <v>0.950112553595859</v>
      </c>
      <c r="N15" s="139">
        <v>18669.900220657601</v>
      </c>
      <c r="O15" s="45">
        <v>17341.451118019599</v>
      </c>
      <c r="P15" s="99">
        <v>0.94279041076559</v>
      </c>
      <c r="Q15" s="86">
        <v>18411.922473251001</v>
      </c>
      <c r="R15" s="44">
        <v>18592.846564631502</v>
      </c>
      <c r="S15" s="45">
        <v>17494.293565557498</v>
      </c>
      <c r="T15" s="140">
        <v>0.95016115731387196</v>
      </c>
      <c r="U15" s="44">
        <v>18688.345522043099</v>
      </c>
      <c r="V15" s="45">
        <v>17359.344829899699</v>
      </c>
      <c r="W15" s="99">
        <v>0.94283173607315995</v>
      </c>
      <c r="X15" s="86">
        <v>18424.028220023702</v>
      </c>
      <c r="Y15" s="44">
        <v>18605.071268087799</v>
      </c>
      <c r="Z15" s="45">
        <v>17506.653234106801</v>
      </c>
      <c r="AA15" s="46">
        <v>0.950207686670827</v>
      </c>
      <c r="AB15" s="139">
        <v>18700.633015585401</v>
      </c>
      <c r="AC15" s="45">
        <v>17371.499923622301</v>
      </c>
      <c r="AD15" s="99">
        <v>0.94287197762444197</v>
      </c>
      <c r="AE15" s="142">
        <v>18444.289603538102</v>
      </c>
      <c r="AF15" s="44">
        <v>18625.531749355701</v>
      </c>
      <c r="AG15" s="45">
        <v>17526.530168515001</v>
      </c>
      <c r="AH15" s="140">
        <v>0.950241540620406</v>
      </c>
      <c r="AI15" s="44">
        <v>18721.198588595002</v>
      </c>
      <c r="AJ15" s="45">
        <v>17391.149411322102</v>
      </c>
      <c r="AK15" s="46">
        <v>0.94290155843063705</v>
      </c>
    </row>
    <row r="16" spans="1:37" x14ac:dyDescent="0.2">
      <c r="A16" s="35" t="s">
        <v>7226</v>
      </c>
      <c r="B16" s="35" t="s">
        <v>12861</v>
      </c>
      <c r="C16" s="85" t="s">
        <v>1033</v>
      </c>
      <c r="D16" s="85" t="s">
        <v>1033</v>
      </c>
      <c r="E16" s="85" t="s">
        <v>12894</v>
      </c>
      <c r="F16" s="85" t="s">
        <v>475</v>
      </c>
      <c r="G16" s="85" t="s">
        <v>475</v>
      </c>
      <c r="H16" s="840">
        <v>1.01179338863206</v>
      </c>
      <c r="I16" s="840">
        <v>1.01402987078162</v>
      </c>
      <c r="J16" s="86">
        <v>10188.916666666701</v>
      </c>
      <c r="K16" s="44">
        <v>10309.0785206563</v>
      </c>
      <c r="L16" s="45">
        <v>9699.4733934015494</v>
      </c>
      <c r="M16" s="46">
        <v>0.95196316848224405</v>
      </c>
      <c r="N16" s="139">
        <v>10331.8658509047</v>
      </c>
      <c r="O16" s="45">
        <v>9596.7061684215605</v>
      </c>
      <c r="P16" s="99">
        <v>0.94187699069298103</v>
      </c>
      <c r="Q16" s="86">
        <v>10204.642778797701</v>
      </c>
      <c r="R16" s="44">
        <v>10324.9900969394</v>
      </c>
      <c r="S16" s="45">
        <v>9714.9410225831107</v>
      </c>
      <c r="T16" s="140">
        <v>0.95201186686984496</v>
      </c>
      <c r="U16" s="44">
        <v>10347.812598356901</v>
      </c>
      <c r="V16" s="45">
        <v>9611.9395330196894</v>
      </c>
      <c r="W16" s="99">
        <v>0.941918275962633</v>
      </c>
      <c r="X16" s="86">
        <v>10221.995682906299</v>
      </c>
      <c r="Y16" s="44">
        <v>10342.547650590101</v>
      </c>
      <c r="Z16" s="45">
        <v>9731.9377425161601</v>
      </c>
      <c r="AA16" s="46">
        <v>0.95205848685597905</v>
      </c>
      <c r="AB16" s="139">
        <v>10365.4089614678</v>
      </c>
      <c r="AC16" s="45">
        <v>9628.6955009696994</v>
      </c>
      <c r="AD16" s="99">
        <v>0.94195847852599102</v>
      </c>
      <c r="AE16" s="142">
        <v>10235.487578869001</v>
      </c>
      <c r="AF16" s="44">
        <v>10356.198661725201</v>
      </c>
      <c r="AG16" s="45">
        <v>9745.13000318179</v>
      </c>
      <c r="AH16" s="140">
        <v>0.95209240674577</v>
      </c>
      <c r="AI16" s="44">
        <v>10379.090146987401</v>
      </c>
      <c r="AJ16" s="45">
        <v>9641.7067873956894</v>
      </c>
      <c r="AK16" s="46">
        <v>0.94198803067289705</v>
      </c>
    </row>
    <row r="17" spans="1:37" x14ac:dyDescent="0.2">
      <c r="A17" s="35" t="s">
        <v>7225</v>
      </c>
      <c r="B17" s="35" t="s">
        <v>12860</v>
      </c>
      <c r="C17" s="85" t="s">
        <v>1033</v>
      </c>
      <c r="D17" s="85" t="s">
        <v>1033</v>
      </c>
      <c r="E17" s="85" t="s">
        <v>12894</v>
      </c>
      <c r="F17" s="85" t="s">
        <v>476</v>
      </c>
      <c r="G17" s="85" t="s">
        <v>476</v>
      </c>
      <c r="H17" s="840">
        <v>1.0120802336486201</v>
      </c>
      <c r="I17" s="840">
        <v>1.0146969242210599</v>
      </c>
      <c r="J17" s="86">
        <v>8933.5</v>
      </c>
      <c r="K17" s="44">
        <v>9041.4187672999797</v>
      </c>
      <c r="L17" s="45">
        <v>8506.7739659086892</v>
      </c>
      <c r="M17" s="46">
        <v>0.95223305153732396</v>
      </c>
      <c r="N17" s="139">
        <v>9064.7949725288599</v>
      </c>
      <c r="O17" s="45">
        <v>8419.7931993790608</v>
      </c>
      <c r="P17" s="99">
        <v>0.94249658021817395</v>
      </c>
      <c r="Q17" s="86">
        <v>8948.4086732728192</v>
      </c>
      <c r="R17" s="44">
        <v>9056.5075408293305</v>
      </c>
      <c r="S17" s="45">
        <v>8521.4063939699699</v>
      </c>
      <c r="T17" s="140">
        <v>0.95228176373099405</v>
      </c>
      <c r="U17" s="44">
        <v>9079.9227574430097</v>
      </c>
      <c r="V17" s="45">
        <v>8434.2142534442391</v>
      </c>
      <c r="W17" s="99">
        <v>0.94253789264627796</v>
      </c>
      <c r="X17" s="86">
        <v>8961.5051942596201</v>
      </c>
      <c r="Y17" s="44">
        <v>9069.7622708496292</v>
      </c>
      <c r="Z17" s="45">
        <v>8534.2958757646793</v>
      </c>
      <c r="AA17" s="46">
        <v>0.95232839693396698</v>
      </c>
      <c r="AB17" s="139">
        <v>9093.2117570063092</v>
      </c>
      <c r="AC17" s="45">
        <v>8446.9187332144302</v>
      </c>
      <c r="AD17" s="99">
        <v>0.94257812165585597</v>
      </c>
      <c r="AE17" s="142">
        <v>8977.0783020895506</v>
      </c>
      <c r="AF17" s="44">
        <v>9085.5235054607801</v>
      </c>
      <c r="AG17" s="45">
        <v>8549.4311764129507</v>
      </c>
      <c r="AH17" s="140">
        <v>0.95236232644009999</v>
      </c>
      <c r="AI17" s="44">
        <v>9109.0137416219004</v>
      </c>
      <c r="AJ17" s="45">
        <v>8461.8630703933595</v>
      </c>
      <c r="AK17" s="46">
        <v>0.94260769324288196</v>
      </c>
    </row>
    <row r="18" spans="1:37" x14ac:dyDescent="0.2">
      <c r="A18" s="35" t="s">
        <v>7224</v>
      </c>
      <c r="B18" s="35" t="s">
        <v>12859</v>
      </c>
      <c r="C18" s="85" t="s">
        <v>1033</v>
      </c>
      <c r="D18" s="85" t="s">
        <v>1033</v>
      </c>
      <c r="E18" s="85" t="s">
        <v>12894</v>
      </c>
      <c r="F18" s="85" t="s">
        <v>476</v>
      </c>
      <c r="G18" s="85" t="s">
        <v>476</v>
      </c>
      <c r="H18" s="840">
        <v>1.0120802336486201</v>
      </c>
      <c r="I18" s="840">
        <v>1.0146969242210599</v>
      </c>
      <c r="J18" s="86">
        <v>7905.75</v>
      </c>
      <c r="K18" s="44">
        <v>8001.2533071675998</v>
      </c>
      <c r="L18" s="45">
        <v>7528.1164471911998</v>
      </c>
      <c r="M18" s="46">
        <v>0.95223305153732396</v>
      </c>
      <c r="N18" s="139">
        <v>8021.9402086606597</v>
      </c>
      <c r="O18" s="45">
        <v>7451.1423390598302</v>
      </c>
      <c r="P18" s="99">
        <v>0.94249658021817395</v>
      </c>
      <c r="Q18" s="86">
        <v>7932.7989877976697</v>
      </c>
      <c r="R18" s="44">
        <v>8028.6290530578299</v>
      </c>
      <c r="S18" s="45">
        <v>7554.2598114234097</v>
      </c>
      <c r="T18" s="140">
        <v>0.95228176373099405</v>
      </c>
      <c r="U18" s="44">
        <v>8049.38673338226</v>
      </c>
      <c r="V18" s="45">
        <v>7476.9636407453399</v>
      </c>
      <c r="W18" s="99">
        <v>0.94253789264627796</v>
      </c>
      <c r="X18" s="86">
        <v>7967.9336026460996</v>
      </c>
      <c r="Y18" s="44">
        <v>8064.1881022627804</v>
      </c>
      <c r="Z18" s="45">
        <v>7588.0894346842497</v>
      </c>
      <c r="AA18" s="46">
        <v>0.95232839693396698</v>
      </c>
      <c r="AB18" s="139">
        <v>8085.0377190026502</v>
      </c>
      <c r="AC18" s="45">
        <v>7510.3998886607396</v>
      </c>
      <c r="AD18" s="99">
        <v>0.94257812165585597</v>
      </c>
      <c r="AE18" s="142">
        <v>8000.8560028543898</v>
      </c>
      <c r="AF18" s="44">
        <v>8097.5082127578598</v>
      </c>
      <c r="AG18" s="45">
        <v>7619.7138363906497</v>
      </c>
      <c r="AH18" s="140">
        <v>0.95236232644009999</v>
      </c>
      <c r="AI18" s="44">
        <v>8118.4439772319702</v>
      </c>
      <c r="AJ18" s="45">
        <v>7541.66842081904</v>
      </c>
      <c r="AK18" s="46">
        <v>0.94260769324288196</v>
      </c>
    </row>
    <row r="19" spans="1:37" x14ac:dyDescent="0.2">
      <c r="A19" s="35" t="s">
        <v>7223</v>
      </c>
      <c r="B19" s="35" t="s">
        <v>12858</v>
      </c>
      <c r="C19" s="85" t="s">
        <v>1033</v>
      </c>
      <c r="D19" s="85" t="s">
        <v>1033</v>
      </c>
      <c r="E19" s="85" t="s">
        <v>12894</v>
      </c>
      <c r="F19" s="85" t="s">
        <v>475</v>
      </c>
      <c r="G19" s="85" t="s">
        <v>475</v>
      </c>
      <c r="H19" s="840">
        <v>1.01179338863206</v>
      </c>
      <c r="I19" s="840">
        <v>1.01402987078162</v>
      </c>
      <c r="J19" s="86">
        <v>22883.083333333299</v>
      </c>
      <c r="K19" s="44">
        <v>23152.9524281831</v>
      </c>
      <c r="L19" s="45">
        <v>21783.8525146432</v>
      </c>
      <c r="M19" s="46">
        <v>0.95196316848224405</v>
      </c>
      <c r="N19" s="139">
        <v>23204.130035585102</v>
      </c>
      <c r="O19" s="45">
        <v>21553.049667776701</v>
      </c>
      <c r="P19" s="99">
        <v>0.94187699069298103</v>
      </c>
      <c r="Q19" s="86">
        <v>22897.667602760201</v>
      </c>
      <c r="R19" s="44">
        <v>23167.7086955673</v>
      </c>
      <c r="S19" s="45">
        <v>21798.851281468898</v>
      </c>
      <c r="T19" s="140">
        <v>0.95201186686984496</v>
      </c>
      <c r="U19" s="44">
        <v>23218.918920427601</v>
      </c>
      <c r="V19" s="45">
        <v>21567.731591957399</v>
      </c>
      <c r="W19" s="99">
        <v>0.941918275962633</v>
      </c>
      <c r="X19" s="86">
        <v>22909.913981755599</v>
      </c>
      <c r="Y19" s="44">
        <v>23180.099500869499</v>
      </c>
      <c r="Z19" s="45">
        <v>21811.5780394709</v>
      </c>
      <c r="AA19" s="46">
        <v>0.95205848685597905</v>
      </c>
      <c r="AB19" s="139">
        <v>23231.337114537801</v>
      </c>
      <c r="AC19" s="45">
        <v>21580.187717415902</v>
      </c>
      <c r="AD19" s="99">
        <v>0.94195847852599002</v>
      </c>
      <c r="AE19" s="142">
        <v>22923.7352816649</v>
      </c>
      <c r="AF19" s="44">
        <v>23194.083800740002</v>
      </c>
      <c r="AG19" s="45">
        <v>21825.514295923302</v>
      </c>
      <c r="AH19" s="140">
        <v>0.952092406745769</v>
      </c>
      <c r="AI19" s="44">
        <v>23245.352325498799</v>
      </c>
      <c r="AJ19" s="45">
        <v>21593.884253642402</v>
      </c>
      <c r="AK19" s="46">
        <v>0.94198803067289805</v>
      </c>
    </row>
    <row r="20" spans="1:37" x14ac:dyDescent="0.2">
      <c r="A20" s="35" t="s">
        <v>7222</v>
      </c>
      <c r="B20" s="35" t="s">
        <v>12857</v>
      </c>
      <c r="C20" s="85" t="s">
        <v>1033</v>
      </c>
      <c r="D20" s="85" t="s">
        <v>1033</v>
      </c>
      <c r="E20" s="85" t="s">
        <v>12894</v>
      </c>
      <c r="F20" s="85" t="s">
        <v>475</v>
      </c>
      <c r="G20" s="85" t="s">
        <v>475</v>
      </c>
      <c r="H20" s="840">
        <v>1.01179338863206</v>
      </c>
      <c r="I20" s="840">
        <v>1.01402987078162</v>
      </c>
      <c r="J20" s="86">
        <v>9399.0833333333303</v>
      </c>
      <c r="K20" s="44">
        <v>9509.9303758684291</v>
      </c>
      <c r="L20" s="45">
        <v>8947.5811508286497</v>
      </c>
      <c r="M20" s="46">
        <v>0.95196316848224405</v>
      </c>
      <c r="N20" s="139">
        <v>9530.9512579657203</v>
      </c>
      <c r="O20" s="45">
        <v>8852.7803252725498</v>
      </c>
      <c r="P20" s="99">
        <v>0.94187699069298103</v>
      </c>
      <c r="Q20" s="86">
        <v>9412.4687158146298</v>
      </c>
      <c r="R20" s="44">
        <v>9523.4736173673191</v>
      </c>
      <c r="S20" s="45">
        <v>8960.7819139966996</v>
      </c>
      <c r="T20" s="140">
        <v>0.95201186686984496</v>
      </c>
      <c r="U20" s="44">
        <v>9544.5244356335897</v>
      </c>
      <c r="V20" s="45">
        <v>8865.7763053523395</v>
      </c>
      <c r="W20" s="99">
        <v>0.941918275962633</v>
      </c>
      <c r="X20" s="86">
        <v>9420.0744314305502</v>
      </c>
      <c r="Y20" s="44">
        <v>9531.1690301433191</v>
      </c>
      <c r="Z20" s="45">
        <v>8968.4618092584697</v>
      </c>
      <c r="AA20" s="46">
        <v>0.95205848685597905</v>
      </c>
      <c r="AB20" s="139">
        <v>9552.2368584568103</v>
      </c>
      <c r="AC20" s="45">
        <v>8873.3189790319102</v>
      </c>
      <c r="AD20" s="99">
        <v>0.94195847852599102</v>
      </c>
      <c r="AE20" s="142">
        <v>9433.5250601805492</v>
      </c>
      <c r="AF20" s="44">
        <v>9544.7782873855103</v>
      </c>
      <c r="AG20" s="45">
        <v>8981.5875786438301</v>
      </c>
      <c r="AH20" s="140">
        <v>0.952092406745769</v>
      </c>
      <c r="AI20" s="44">
        <v>9565.8761977900995</v>
      </c>
      <c r="AJ20" s="45">
        <v>8886.2676937429005</v>
      </c>
      <c r="AK20" s="46">
        <v>0.94198803067289705</v>
      </c>
    </row>
    <row r="21" spans="1:37" x14ac:dyDescent="0.2">
      <c r="A21" s="35" t="s">
        <v>7221</v>
      </c>
      <c r="B21" s="35" t="s">
        <v>12856</v>
      </c>
      <c r="C21" s="85" t="s">
        <v>1033</v>
      </c>
      <c r="D21" s="85" t="s">
        <v>1033</v>
      </c>
      <c r="E21" s="85" t="s">
        <v>12894</v>
      </c>
      <c r="F21" s="85" t="s">
        <v>476</v>
      </c>
      <c r="G21" s="85" t="s">
        <v>476</v>
      </c>
      <c r="H21" s="840">
        <v>1.0120802336486201</v>
      </c>
      <c r="I21" s="840">
        <v>1.0146969242210599</v>
      </c>
      <c r="J21" s="86">
        <v>8868.4166666666697</v>
      </c>
      <c r="K21" s="44">
        <v>8975.5492120933504</v>
      </c>
      <c r="L21" s="45">
        <v>8444.7994648044605</v>
      </c>
      <c r="M21" s="46">
        <v>0.95223305153732396</v>
      </c>
      <c r="N21" s="139">
        <v>8998.7551143774708</v>
      </c>
      <c r="O21" s="45">
        <v>8358.45238028319</v>
      </c>
      <c r="P21" s="99">
        <v>0.94249658021817395</v>
      </c>
      <c r="Q21" s="86">
        <v>8863.9517768407495</v>
      </c>
      <c r="R21" s="44">
        <v>8971.0303853551195</v>
      </c>
      <c r="S21" s="45">
        <v>8440.9796316763895</v>
      </c>
      <c r="T21" s="140">
        <v>0.95228176373099405</v>
      </c>
      <c r="U21" s="44">
        <v>8994.2246044041294</v>
      </c>
      <c r="V21" s="45">
        <v>8354.6104282617107</v>
      </c>
      <c r="W21" s="99">
        <v>0.94253789264627796</v>
      </c>
      <c r="X21" s="86">
        <v>8853.3163237405606</v>
      </c>
      <c r="Y21" s="44">
        <v>8960.2664534965206</v>
      </c>
      <c r="Z21" s="45">
        <v>8431.2645421371708</v>
      </c>
      <c r="AA21" s="46">
        <v>0.95232839693396698</v>
      </c>
      <c r="AB21" s="139">
        <v>8983.4328428556692</v>
      </c>
      <c r="AC21" s="45">
        <v>8344.9422708565107</v>
      </c>
      <c r="AD21" s="99">
        <v>0.94257812165585597</v>
      </c>
      <c r="AE21" s="142">
        <v>8853.8870713910492</v>
      </c>
      <c r="AF21" s="44">
        <v>8960.8440959119798</v>
      </c>
      <c r="AG21" s="45">
        <v>8432.1084893479001</v>
      </c>
      <c r="AH21" s="140">
        <v>0.95236232644009999</v>
      </c>
      <c r="AI21" s="44">
        <v>8984.0119787411295</v>
      </c>
      <c r="AJ21" s="45">
        <v>8345.7420685968991</v>
      </c>
      <c r="AK21" s="46">
        <v>0.94260769324288196</v>
      </c>
    </row>
    <row r="22" spans="1:37" x14ac:dyDescent="0.2">
      <c r="A22" s="35" t="s">
        <v>7220</v>
      </c>
      <c r="B22" s="35" t="s">
        <v>12855</v>
      </c>
      <c r="C22" s="85" t="s">
        <v>1033</v>
      </c>
      <c r="D22" s="85" t="s">
        <v>1033</v>
      </c>
      <c r="E22" s="85" t="s">
        <v>12894</v>
      </c>
      <c r="F22" s="85" t="s">
        <v>474</v>
      </c>
      <c r="G22" s="85" t="s">
        <v>474</v>
      </c>
      <c r="H22" s="840">
        <v>1.0098264638928001</v>
      </c>
      <c r="I22" s="840">
        <v>1.01501326378023</v>
      </c>
      <c r="J22" s="86">
        <v>4140.6666666666697</v>
      </c>
      <c r="K22" s="44">
        <v>4181.3547781587904</v>
      </c>
      <c r="L22" s="45">
        <v>3934.0993802559201</v>
      </c>
      <c r="M22" s="46">
        <v>0.950112553595859</v>
      </c>
      <c r="N22" s="139">
        <v>4202.8315875593498</v>
      </c>
      <c r="O22" s="45">
        <v>3903.7808275100501</v>
      </c>
      <c r="P22" s="99">
        <v>0.94279041076559</v>
      </c>
      <c r="Q22" s="86">
        <v>4145.5512751625001</v>
      </c>
      <c r="R22" s="44">
        <v>4186.2873850836404</v>
      </c>
      <c r="S22" s="45">
        <v>3938.9417973124</v>
      </c>
      <c r="T22" s="140">
        <v>0.95016115731387196</v>
      </c>
      <c r="U22" s="44">
        <v>4207.7895299709899</v>
      </c>
      <c r="V22" s="45">
        <v>3908.55730574176</v>
      </c>
      <c r="W22" s="99">
        <v>0.94283173607315995</v>
      </c>
      <c r="X22" s="86">
        <v>4152.9868725121696</v>
      </c>
      <c r="Y22" s="44">
        <v>4193.7960480621896</v>
      </c>
      <c r="Z22" s="45">
        <v>3946.2000489041002</v>
      </c>
      <c r="AA22" s="46">
        <v>0.950207686670827</v>
      </c>
      <c r="AB22" s="139">
        <v>4215.3367599050298</v>
      </c>
      <c r="AC22" s="45">
        <v>3915.7349455338899</v>
      </c>
      <c r="AD22" s="99">
        <v>0.94287197762444197</v>
      </c>
      <c r="AE22" s="142">
        <v>4159.38250528759</v>
      </c>
      <c r="AF22" s="44">
        <v>4200.2545272921498</v>
      </c>
      <c r="AG22" s="45">
        <v>3952.4180398540402</v>
      </c>
      <c r="AH22" s="140">
        <v>0.950241540620406</v>
      </c>
      <c r="AI22" s="44">
        <v>4221.82841200235</v>
      </c>
      <c r="AJ22" s="45">
        <v>3921.8882463447899</v>
      </c>
      <c r="AK22" s="46">
        <v>0.94290155843063705</v>
      </c>
    </row>
    <row r="23" spans="1:37" x14ac:dyDescent="0.2">
      <c r="A23" s="35" t="s">
        <v>7219</v>
      </c>
      <c r="B23" s="35" t="s">
        <v>12854</v>
      </c>
      <c r="C23" s="85" t="s">
        <v>1033</v>
      </c>
      <c r="D23" s="85" t="s">
        <v>1033</v>
      </c>
      <c r="E23" s="85" t="s">
        <v>12894</v>
      </c>
      <c r="F23" s="85" t="s">
        <v>476</v>
      </c>
      <c r="G23" s="85" t="s">
        <v>476</v>
      </c>
      <c r="H23" s="840">
        <v>1.0120802336486201</v>
      </c>
      <c r="I23" s="840">
        <v>1.0146969242210599</v>
      </c>
      <c r="J23" s="86">
        <v>20943.416666666701</v>
      </c>
      <c r="K23" s="44">
        <v>21196.4180334005</v>
      </c>
      <c r="L23" s="45">
        <v>19943.013562117601</v>
      </c>
      <c r="M23" s="46">
        <v>0.95223305153732396</v>
      </c>
      <c r="N23" s="139">
        <v>21251.220474346799</v>
      </c>
      <c r="O23" s="45">
        <v>19739.0985864176</v>
      </c>
      <c r="P23" s="99">
        <v>0.94249658021817395</v>
      </c>
      <c r="Q23" s="86">
        <v>20992.879123103299</v>
      </c>
      <c r="R23" s="44">
        <v>21246.478007867699</v>
      </c>
      <c r="S23" s="45">
        <v>19991.135957140399</v>
      </c>
      <c r="T23" s="140">
        <v>0.95228176373099405</v>
      </c>
      <c r="U23" s="44">
        <v>21301.409876757501</v>
      </c>
      <c r="V23" s="45">
        <v>19786.5840492678</v>
      </c>
      <c r="W23" s="99">
        <v>0.94253789264627796</v>
      </c>
      <c r="X23" s="86">
        <v>21038.9087307724</v>
      </c>
      <c r="Y23" s="44">
        <v>21293.063663952202</v>
      </c>
      <c r="Z23" s="45">
        <v>20035.950224816501</v>
      </c>
      <c r="AA23" s="46">
        <v>0.95232839693396698</v>
      </c>
      <c r="AB23" s="139">
        <v>21348.115978082398</v>
      </c>
      <c r="AC23" s="45">
        <v>19830.8150731405</v>
      </c>
      <c r="AD23" s="99">
        <v>0.94257812165585597</v>
      </c>
      <c r="AE23" s="142">
        <v>21093.846899672099</v>
      </c>
      <c r="AF23" s="44">
        <v>21348.665498768401</v>
      </c>
      <c r="AG23" s="45">
        <v>20088.985106943001</v>
      </c>
      <c r="AH23" s="140">
        <v>0.95236232644009999</v>
      </c>
      <c r="AI23" s="44">
        <v>21403.861569087199</v>
      </c>
      <c r="AJ23" s="45">
        <v>19883.222367718401</v>
      </c>
      <c r="AK23" s="46">
        <v>0.94260769324288196</v>
      </c>
    </row>
    <row r="24" spans="1:37" x14ac:dyDescent="0.2">
      <c r="A24" s="35" t="s">
        <v>7218</v>
      </c>
      <c r="B24" s="35" t="s">
        <v>12853</v>
      </c>
      <c r="C24" s="85" t="s">
        <v>1033</v>
      </c>
      <c r="D24" s="85" t="s">
        <v>1033</v>
      </c>
      <c r="E24" s="85" t="s">
        <v>12894</v>
      </c>
      <c r="F24" s="85" t="s">
        <v>474</v>
      </c>
      <c r="G24" s="85" t="s">
        <v>474</v>
      </c>
      <c r="H24" s="840">
        <v>1.0098264638928001</v>
      </c>
      <c r="I24" s="840">
        <v>1.01501326378023</v>
      </c>
      <c r="J24" s="86">
        <v>14688.166666666701</v>
      </c>
      <c r="K24" s="44">
        <v>14832.4994060681</v>
      </c>
      <c r="L24" s="45">
        <v>13955.411539308199</v>
      </c>
      <c r="M24" s="46">
        <v>0.950112553595859</v>
      </c>
      <c r="N24" s="139">
        <v>14908.6839872813</v>
      </c>
      <c r="O24" s="45">
        <v>13847.862685060099</v>
      </c>
      <c r="P24" s="99">
        <v>0.94279041076559</v>
      </c>
      <c r="Q24" s="86">
        <v>14732.176433369599</v>
      </c>
      <c r="R24" s="44">
        <v>14876.9416331545</v>
      </c>
      <c r="S24" s="45">
        <v>13997.941809682599</v>
      </c>
      <c r="T24" s="140">
        <v>0.95016115731387196</v>
      </c>
      <c r="U24" s="44">
        <v>14953.354484220699</v>
      </c>
      <c r="V24" s="45">
        <v>13889.963482810001</v>
      </c>
      <c r="W24" s="99">
        <v>0.94283173607315995</v>
      </c>
      <c r="X24" s="86">
        <v>14782.786620050299</v>
      </c>
      <c r="Y24" s="44">
        <v>14928.0491390072</v>
      </c>
      <c r="Z24" s="45">
        <v>14046.7174767864</v>
      </c>
      <c r="AA24" s="46">
        <v>0.950207686670827</v>
      </c>
      <c r="AB24" s="139">
        <v>15004.724494983901</v>
      </c>
      <c r="AC24" s="45">
        <v>13938.275255246899</v>
      </c>
      <c r="AD24" s="99">
        <v>0.94287197762444197</v>
      </c>
      <c r="AE24" s="142">
        <v>14835.141805916701</v>
      </c>
      <c r="AF24" s="44">
        <v>14980.9187912171</v>
      </c>
      <c r="AG24" s="45">
        <v>14096.968004976499</v>
      </c>
      <c r="AH24" s="140">
        <v>0.950241540620406</v>
      </c>
      <c r="AI24" s="44">
        <v>15057.8657030661</v>
      </c>
      <c r="AJ24" s="45">
        <v>13988.078328338401</v>
      </c>
      <c r="AK24" s="46">
        <v>0.94290155843063705</v>
      </c>
    </row>
    <row r="25" spans="1:37" x14ac:dyDescent="0.2">
      <c r="A25" s="35" t="s">
        <v>7217</v>
      </c>
      <c r="B25" s="35" t="s">
        <v>12852</v>
      </c>
      <c r="C25" s="85" t="s">
        <v>1033</v>
      </c>
      <c r="D25" s="85" t="s">
        <v>1033</v>
      </c>
      <c r="E25" s="85" t="s">
        <v>12894</v>
      </c>
      <c r="F25" s="85" t="s">
        <v>476</v>
      </c>
      <c r="G25" s="85" t="s">
        <v>476</v>
      </c>
      <c r="H25" s="840">
        <v>1.0120802336486201</v>
      </c>
      <c r="I25" s="840">
        <v>1.0146969242210599</v>
      </c>
      <c r="J25" s="86">
        <v>7241</v>
      </c>
      <c r="K25" s="44">
        <v>7328.4729718496801</v>
      </c>
      <c r="L25" s="45">
        <v>6895.1195261817602</v>
      </c>
      <c r="M25" s="46">
        <v>0.95223305153732396</v>
      </c>
      <c r="N25" s="139">
        <v>7347.4204282847104</v>
      </c>
      <c r="O25" s="45">
        <v>6824.6177373598002</v>
      </c>
      <c r="P25" s="99">
        <v>0.94249658021817395</v>
      </c>
      <c r="Q25" s="86">
        <v>7232.1872849585698</v>
      </c>
      <c r="R25" s="44">
        <v>7319.5537971514796</v>
      </c>
      <c r="S25" s="45">
        <v>6887.0800633532199</v>
      </c>
      <c r="T25" s="140">
        <v>0.95228176373099405</v>
      </c>
      <c r="U25" s="44">
        <v>7338.4781934381399</v>
      </c>
      <c r="V25" s="45">
        <v>6816.6105627880597</v>
      </c>
      <c r="W25" s="99">
        <v>0.94253789264627796</v>
      </c>
      <c r="X25" s="86">
        <v>7219.2720633110102</v>
      </c>
      <c r="Y25" s="44">
        <v>7306.4825566087802</v>
      </c>
      <c r="Z25" s="45">
        <v>6875.1177910831402</v>
      </c>
      <c r="AA25" s="46">
        <v>0.95232839693396698</v>
      </c>
      <c r="AB25" s="139">
        <v>7325.3731577567196</v>
      </c>
      <c r="AC25" s="45">
        <v>6804.7279011582896</v>
      </c>
      <c r="AD25" s="99">
        <v>0.94257812165585597</v>
      </c>
      <c r="AE25" s="142">
        <v>7216.2913771745798</v>
      </c>
      <c r="AF25" s="44">
        <v>7303.4658630873901</v>
      </c>
      <c r="AG25" s="45">
        <v>6872.5240442356198</v>
      </c>
      <c r="AH25" s="140">
        <v>0.95236232644009999</v>
      </c>
      <c r="AI25" s="44">
        <v>7322.34866470202</v>
      </c>
      <c r="AJ25" s="45">
        <v>6802.1317688070303</v>
      </c>
      <c r="AK25" s="46">
        <v>0.94260769324288196</v>
      </c>
    </row>
    <row r="26" spans="1:37" x14ac:dyDescent="0.2">
      <c r="A26" s="35" t="s">
        <v>7216</v>
      </c>
      <c r="B26" s="35" t="s">
        <v>12851</v>
      </c>
      <c r="C26" s="85" t="s">
        <v>1033</v>
      </c>
      <c r="D26" s="85" t="s">
        <v>1033</v>
      </c>
      <c r="E26" s="85" t="s">
        <v>12894</v>
      </c>
      <c r="F26" s="85" t="s">
        <v>476</v>
      </c>
      <c r="G26" s="85" t="s">
        <v>476</v>
      </c>
      <c r="H26" s="840">
        <v>1.0120802336486201</v>
      </c>
      <c r="I26" s="840">
        <v>1.0146969242210599</v>
      </c>
      <c r="J26" s="86">
        <v>16558.25</v>
      </c>
      <c r="K26" s="44">
        <v>16758.277528812301</v>
      </c>
      <c r="L26" s="45">
        <v>15767.3129256179</v>
      </c>
      <c r="M26" s="46">
        <v>0.95223305153732396</v>
      </c>
      <c r="N26" s="139">
        <v>16801.6053454834</v>
      </c>
      <c r="O26" s="45">
        <v>15606.093999397601</v>
      </c>
      <c r="P26" s="99">
        <v>0.94249658021817395</v>
      </c>
      <c r="Q26" s="86">
        <v>16601.5126988048</v>
      </c>
      <c r="R26" s="44">
        <v>16802.062851126899</v>
      </c>
      <c r="S26" s="45">
        <v>15809.317793420299</v>
      </c>
      <c r="T26" s="140">
        <v>0.95228176373099405</v>
      </c>
      <c r="U26" s="44">
        <v>16845.5038728941</v>
      </c>
      <c r="V26" s="45">
        <v>15647.554793871899</v>
      </c>
      <c r="W26" s="99">
        <v>0.94253789264627796</v>
      </c>
      <c r="X26" s="86">
        <v>16647.248395300201</v>
      </c>
      <c r="Y26" s="44">
        <v>16848.3510455221</v>
      </c>
      <c r="Z26" s="45">
        <v>15853.6473776578</v>
      </c>
      <c r="AA26" s="46">
        <v>0.95232839693396698</v>
      </c>
      <c r="AB26" s="139">
        <v>16891.911743455101</v>
      </c>
      <c r="AC26" s="45">
        <v>15691.3321231805</v>
      </c>
      <c r="AD26" s="99">
        <v>0.94257812165585597</v>
      </c>
      <c r="AE26" s="142">
        <v>16699.3775035779</v>
      </c>
      <c r="AF26" s="44">
        <v>16901.109885607701</v>
      </c>
      <c r="AG26" s="45">
        <v>15903.858009408899</v>
      </c>
      <c r="AH26" s="140">
        <v>0.95236232644009999</v>
      </c>
      <c r="AI26" s="44">
        <v>16944.806989286899</v>
      </c>
      <c r="AJ26" s="45">
        <v>15740.9617072397</v>
      </c>
      <c r="AK26" s="46">
        <v>0.94260769324288196</v>
      </c>
    </row>
    <row r="27" spans="1:37" x14ac:dyDescent="0.2">
      <c r="A27" s="35" t="s">
        <v>7215</v>
      </c>
      <c r="B27" s="35" t="s">
        <v>12850</v>
      </c>
      <c r="C27" s="85" t="s">
        <v>1033</v>
      </c>
      <c r="D27" s="85" t="s">
        <v>1033</v>
      </c>
      <c r="E27" s="85" t="s">
        <v>12894</v>
      </c>
      <c r="F27" s="85" t="s">
        <v>477</v>
      </c>
      <c r="G27" s="85" t="s">
        <v>477</v>
      </c>
      <c r="H27" s="840">
        <v>1.00986369147201</v>
      </c>
      <c r="I27" s="840">
        <v>1.01614574361322</v>
      </c>
      <c r="J27" s="86">
        <v>13703.75</v>
      </c>
      <c r="K27" s="44">
        <v>13838.9195620095</v>
      </c>
      <c r="L27" s="45">
        <v>13020.584896717801</v>
      </c>
      <c r="M27" s="46">
        <v>0.95014757980244702</v>
      </c>
      <c r="N27" s="139">
        <v>13925.0072340396</v>
      </c>
      <c r="O27" s="45">
        <v>12934.1790482617</v>
      </c>
      <c r="P27" s="99">
        <v>0.94384230945994596</v>
      </c>
      <c r="Q27" s="86">
        <v>13736.8260322155</v>
      </c>
      <c r="R27" s="44">
        <v>13872.3218460019</v>
      </c>
      <c r="S27" s="45">
        <v>13052.6796941092</v>
      </c>
      <c r="T27" s="140">
        <v>0.95019618531225103</v>
      </c>
      <c r="U27" s="44">
        <v>13958.617303391</v>
      </c>
      <c r="V27" s="45">
        <v>12965.9659188321</v>
      </c>
      <c r="W27" s="99">
        <v>0.94388368087536501</v>
      </c>
      <c r="X27" s="86">
        <v>13773.453949210099</v>
      </c>
      <c r="Y27" s="44">
        <v>13909.311049469001</v>
      </c>
      <c r="Z27" s="45">
        <v>13088.1242946946</v>
      </c>
      <c r="AA27" s="46">
        <v>0.95024271638452595</v>
      </c>
      <c r="AB27" s="139">
        <v>13995.8366053425</v>
      </c>
      <c r="AC27" s="45">
        <v>13001.0932955109</v>
      </c>
      <c r="AD27" s="99">
        <v>0.94392396732531603</v>
      </c>
      <c r="AE27" s="142">
        <v>13806.501888251099</v>
      </c>
      <c r="AF27" s="44">
        <v>13942.6849631845</v>
      </c>
      <c r="AG27" s="45">
        <v>13119.995279909601</v>
      </c>
      <c r="AH27" s="140">
        <v>0.95027657158214196</v>
      </c>
      <c r="AI27" s="44">
        <v>14029.418127934199</v>
      </c>
      <c r="AJ27" s="45">
        <v>13032.6969003711</v>
      </c>
      <c r="AK27" s="46">
        <v>0.94395358113567696</v>
      </c>
    </row>
    <row r="28" spans="1:37" x14ac:dyDescent="0.2">
      <c r="A28" s="35" t="s">
        <v>7214</v>
      </c>
      <c r="B28" s="35" t="s">
        <v>12849</v>
      </c>
      <c r="C28" s="85" t="s">
        <v>1033</v>
      </c>
      <c r="D28" s="85" t="s">
        <v>1033</v>
      </c>
      <c r="E28" s="85" t="s">
        <v>12894</v>
      </c>
      <c r="F28" s="85" t="s">
        <v>475</v>
      </c>
      <c r="G28" s="85" t="s">
        <v>475</v>
      </c>
      <c r="H28" s="840">
        <v>1.01179338863206</v>
      </c>
      <c r="I28" s="840">
        <v>1.01402987078162</v>
      </c>
      <c r="J28" s="86">
        <v>11529.416666666701</v>
      </c>
      <c r="K28" s="44">
        <v>11665.3875581176</v>
      </c>
      <c r="L28" s="45">
        <v>10975.580020752001</v>
      </c>
      <c r="M28" s="46">
        <v>0.95196316848224405</v>
      </c>
      <c r="N28" s="139">
        <v>11691.1728926875</v>
      </c>
      <c r="O28" s="45">
        <v>10859.292274445501</v>
      </c>
      <c r="P28" s="99">
        <v>0.94187699069298103</v>
      </c>
      <c r="Q28" s="86">
        <v>11555.602331148801</v>
      </c>
      <c r="R28" s="44">
        <v>11691.8820403175</v>
      </c>
      <c r="S28" s="45">
        <v>11001.0705480825</v>
      </c>
      <c r="T28" s="140">
        <v>0.95201186686984496</v>
      </c>
      <c r="U28" s="44">
        <v>11717.725938658599</v>
      </c>
      <c r="V28" s="45">
        <v>10884.4330254654</v>
      </c>
      <c r="W28" s="99">
        <v>0.941918275962633</v>
      </c>
      <c r="X28" s="86">
        <v>11579.002042854599</v>
      </c>
      <c r="Y28" s="44">
        <v>11715.5577139174</v>
      </c>
      <c r="Z28" s="45">
        <v>11023.8871642225</v>
      </c>
      <c r="AA28" s="46">
        <v>0.95205848685597905</v>
      </c>
      <c r="AB28" s="139">
        <v>11741.453945296</v>
      </c>
      <c r="AC28" s="45">
        <v>10906.9391471367</v>
      </c>
      <c r="AD28" s="99">
        <v>0.94195847852599002</v>
      </c>
      <c r="AE28" s="142">
        <v>11604.104591212599</v>
      </c>
      <c r="AF28" s="44">
        <v>11740.9563063838</v>
      </c>
      <c r="AG28" s="45">
        <v>11048.179868377199</v>
      </c>
      <c r="AH28" s="140">
        <v>0.952092406745769</v>
      </c>
      <c r="AI28" s="44">
        <v>11766.9086791637</v>
      </c>
      <c r="AJ28" s="45">
        <v>10930.927631598701</v>
      </c>
      <c r="AK28" s="46">
        <v>0.94198803067289805</v>
      </c>
    </row>
    <row r="29" spans="1:37" x14ac:dyDescent="0.2">
      <c r="A29" s="35" t="s">
        <v>7213</v>
      </c>
      <c r="B29" s="35" t="s">
        <v>12848</v>
      </c>
      <c r="C29" s="85" t="s">
        <v>1033</v>
      </c>
      <c r="D29" s="85" t="s">
        <v>1033</v>
      </c>
      <c r="E29" s="85" t="s">
        <v>12894</v>
      </c>
      <c r="F29" s="85" t="s">
        <v>474</v>
      </c>
      <c r="G29" s="85" t="s">
        <v>474</v>
      </c>
      <c r="H29" s="840">
        <v>1.0098264638928001</v>
      </c>
      <c r="I29" s="840">
        <v>1.01501326378023</v>
      </c>
      <c r="J29" s="86">
        <v>20965.333333333299</v>
      </c>
      <c r="K29" s="44">
        <v>21171.348424333901</v>
      </c>
      <c r="L29" s="45">
        <v>19919.4263903217</v>
      </c>
      <c r="M29" s="46">
        <v>0.950112553595859</v>
      </c>
      <c r="N29" s="139">
        <v>21280.091412907099</v>
      </c>
      <c r="O29" s="45">
        <v>19765.9152251708</v>
      </c>
      <c r="P29" s="99">
        <v>0.94279041076559</v>
      </c>
      <c r="Q29" s="86">
        <v>20973.490100508101</v>
      </c>
      <c r="R29" s="44">
        <v>21179.585343686798</v>
      </c>
      <c r="S29" s="45">
        <v>19928.1956268098</v>
      </c>
      <c r="T29" s="140">
        <v>0.95016115731387196</v>
      </c>
      <c r="U29" s="44">
        <v>21288.370639779099</v>
      </c>
      <c r="V29" s="45">
        <v>19774.472082975299</v>
      </c>
      <c r="W29" s="99">
        <v>0.94283173607315995</v>
      </c>
      <c r="X29" s="86">
        <v>20978.554560048098</v>
      </c>
      <c r="Y29" s="44">
        <v>21184.699568955599</v>
      </c>
      <c r="Z29" s="45">
        <v>19933.983798201101</v>
      </c>
      <c r="AA29" s="46">
        <v>0.950207686670827</v>
      </c>
      <c r="AB29" s="139">
        <v>21293.511133386099</v>
      </c>
      <c r="AC29" s="45">
        <v>19780.091225734799</v>
      </c>
      <c r="AD29" s="99">
        <v>0.94287197762444197</v>
      </c>
      <c r="AE29" s="142">
        <v>20986.962627032601</v>
      </c>
      <c r="AF29" s="44">
        <v>21193.1902575067</v>
      </c>
      <c r="AG29" s="45">
        <v>19942.683699654299</v>
      </c>
      <c r="AH29" s="140">
        <v>0.950241540620405</v>
      </c>
      <c r="AI29" s="44">
        <v>21302.0454328981</v>
      </c>
      <c r="AJ29" s="45">
        <v>19788.639767754499</v>
      </c>
      <c r="AK29" s="46">
        <v>0.94290155843063705</v>
      </c>
    </row>
    <row r="30" spans="1:37" x14ac:dyDescent="0.2">
      <c r="A30" s="35" t="s">
        <v>7212</v>
      </c>
      <c r="B30" s="35" t="s">
        <v>12847</v>
      </c>
      <c r="C30" s="85" t="s">
        <v>1033</v>
      </c>
      <c r="D30" s="85" t="s">
        <v>1033</v>
      </c>
      <c r="E30" s="85" t="s">
        <v>12894</v>
      </c>
      <c r="F30" s="85" t="s">
        <v>476</v>
      </c>
      <c r="G30" s="85" t="s">
        <v>476</v>
      </c>
      <c r="H30" s="840">
        <v>1.0120802336486201</v>
      </c>
      <c r="I30" s="840">
        <v>1.0146969242210599</v>
      </c>
      <c r="J30" s="86">
        <v>9811.25</v>
      </c>
      <c r="K30" s="44">
        <v>9929.7721923850604</v>
      </c>
      <c r="L30" s="45">
        <v>9342.5965268955697</v>
      </c>
      <c r="M30" s="46">
        <v>0.95223305153732396</v>
      </c>
      <c r="N30" s="139">
        <v>9955.4451977639001</v>
      </c>
      <c r="O30" s="45">
        <v>9247.0695726655595</v>
      </c>
      <c r="P30" s="99">
        <v>0.94249658021817395</v>
      </c>
      <c r="Q30" s="86">
        <v>9839.6177982262998</v>
      </c>
      <c r="R30" s="44">
        <v>9958.4826802420193</v>
      </c>
      <c r="S30" s="45">
        <v>9370.0885913338207</v>
      </c>
      <c r="T30" s="140">
        <v>0.95228176373099405</v>
      </c>
      <c r="U30" s="44">
        <v>9984.2299153710392</v>
      </c>
      <c r="V30" s="45">
        <v>9274.2126239850204</v>
      </c>
      <c r="W30" s="99">
        <v>0.94253789264627796</v>
      </c>
      <c r="X30" s="86">
        <v>9864.4774159966892</v>
      </c>
      <c r="Y30" s="44">
        <v>9983.6426080034998</v>
      </c>
      <c r="Z30" s="45">
        <v>9394.2219641674492</v>
      </c>
      <c r="AA30" s="46">
        <v>0.95232839693396698</v>
      </c>
      <c r="AB30" s="139">
        <v>10009.454893059999</v>
      </c>
      <c r="AC30" s="45">
        <v>9298.0405938867807</v>
      </c>
      <c r="AD30" s="99">
        <v>0.94257812165585597</v>
      </c>
      <c r="AE30" s="142">
        <v>9894.6259455706695</v>
      </c>
      <c r="AF30" s="44">
        <v>10014.1553388589</v>
      </c>
      <c r="AG30" s="45">
        <v>9423.2689847782603</v>
      </c>
      <c r="AH30" s="140">
        <v>0.95236232644009999</v>
      </c>
      <c r="AI30" s="44">
        <v>10040.0465132885</v>
      </c>
      <c r="AJ30" s="45">
        <v>9326.7505380555394</v>
      </c>
      <c r="AK30" s="46">
        <v>0.94260769324288196</v>
      </c>
    </row>
    <row r="31" spans="1:37" x14ac:dyDescent="0.2">
      <c r="A31" s="35" t="s">
        <v>7211</v>
      </c>
      <c r="B31" s="35" t="s">
        <v>12846</v>
      </c>
      <c r="C31" s="85" t="s">
        <v>1033</v>
      </c>
      <c r="D31" s="85" t="s">
        <v>1033</v>
      </c>
      <c r="E31" s="85" t="s">
        <v>12894</v>
      </c>
      <c r="F31" s="85" t="s">
        <v>474</v>
      </c>
      <c r="G31" s="85" t="s">
        <v>474</v>
      </c>
      <c r="H31" s="840">
        <v>1.0098264638928001</v>
      </c>
      <c r="I31" s="840">
        <v>1.01501326378023</v>
      </c>
      <c r="J31" s="86">
        <v>16454.333333333299</v>
      </c>
      <c r="K31" s="44">
        <v>16616.021245713499</v>
      </c>
      <c r="L31" s="45">
        <v>15633.4686610508</v>
      </c>
      <c r="M31" s="46">
        <v>0.950112553595859</v>
      </c>
      <c r="N31" s="139">
        <v>16701.366579994501</v>
      </c>
      <c r="O31" s="45">
        <v>15512.9876822073</v>
      </c>
      <c r="P31" s="99">
        <v>0.94279041076559</v>
      </c>
      <c r="Q31" s="86">
        <v>16480.268882616601</v>
      </c>
      <c r="R31" s="44">
        <v>16642.211649735302</v>
      </c>
      <c r="S31" s="45">
        <v>15658.911354350799</v>
      </c>
      <c r="T31" s="140">
        <v>0.95016115731387196</v>
      </c>
      <c r="U31" s="44">
        <v>16727.691506520499</v>
      </c>
      <c r="V31" s="45">
        <v>15538.120521549899</v>
      </c>
      <c r="W31" s="99">
        <v>0.94283173607315995</v>
      </c>
      <c r="X31" s="86">
        <v>16511.1179317321</v>
      </c>
      <c r="Y31" s="44">
        <v>16673.363835918099</v>
      </c>
      <c r="Z31" s="45">
        <v>15688.9911742604</v>
      </c>
      <c r="AA31" s="46">
        <v>0.950207686670827</v>
      </c>
      <c r="AB31" s="139">
        <v>16759.003700547699</v>
      </c>
      <c r="AC31" s="45">
        <v>15567.8704170826</v>
      </c>
      <c r="AD31" s="99">
        <v>0.94287197762444197</v>
      </c>
      <c r="AE31" s="142">
        <v>16546.248002226599</v>
      </c>
      <c r="AF31" s="44">
        <v>16708.839110781799</v>
      </c>
      <c r="AG31" s="45">
        <v>15722.932193123101</v>
      </c>
      <c r="AH31" s="140">
        <v>0.950241540620406</v>
      </c>
      <c r="AI31" s="44">
        <v>16794.661188057202</v>
      </c>
      <c r="AJ31" s="45">
        <v>15601.4830274793</v>
      </c>
      <c r="AK31" s="46">
        <v>0.94290155843063705</v>
      </c>
    </row>
    <row r="32" spans="1:37" x14ac:dyDescent="0.2">
      <c r="A32" s="35" t="s">
        <v>7210</v>
      </c>
      <c r="B32" s="35" t="s">
        <v>12845</v>
      </c>
      <c r="C32" s="85" t="s">
        <v>1033</v>
      </c>
      <c r="D32" s="85" t="s">
        <v>1033</v>
      </c>
      <c r="E32" s="85" t="s">
        <v>12894</v>
      </c>
      <c r="F32" s="85" t="s">
        <v>476</v>
      </c>
      <c r="G32" s="85" t="s">
        <v>476</v>
      </c>
      <c r="H32" s="840">
        <v>1.0120802336486201</v>
      </c>
      <c r="I32" s="840">
        <v>1.0146969242210599</v>
      </c>
      <c r="J32" s="86">
        <v>6715.8333333333303</v>
      </c>
      <c r="K32" s="44">
        <v>6796.9621691452103</v>
      </c>
      <c r="L32" s="45">
        <v>6395.0384686160796</v>
      </c>
      <c r="M32" s="46">
        <v>0.95223305153732396</v>
      </c>
      <c r="N32" s="139">
        <v>6814.5354269146201</v>
      </c>
      <c r="O32" s="45">
        <v>6329.6499499818901</v>
      </c>
      <c r="P32" s="99">
        <v>0.94249658021817395</v>
      </c>
      <c r="Q32" s="86">
        <v>6714.7659549602604</v>
      </c>
      <c r="R32" s="44">
        <v>6795.881896592</v>
      </c>
      <c r="S32" s="45">
        <v>6394.3491666303898</v>
      </c>
      <c r="T32" s="140">
        <v>0.95228176373099405</v>
      </c>
      <c r="U32" s="44">
        <v>6813.4523613624797</v>
      </c>
      <c r="V32" s="45">
        <v>6328.9213528012097</v>
      </c>
      <c r="W32" s="99">
        <v>0.94253789264627796</v>
      </c>
      <c r="X32" s="86">
        <v>6712.4895354357104</v>
      </c>
      <c r="Y32" s="44">
        <v>6793.5779773877202</v>
      </c>
      <c r="Z32" s="45">
        <v>6392.4943987175202</v>
      </c>
      <c r="AA32" s="46">
        <v>0.95232839693396698</v>
      </c>
      <c r="AB32" s="139">
        <v>6811.1424854726902</v>
      </c>
      <c r="AC32" s="45">
        <v>6327.0457779455901</v>
      </c>
      <c r="AD32" s="99">
        <v>0.94257812165585597</v>
      </c>
      <c r="AE32" s="142">
        <v>6717.0558123287401</v>
      </c>
      <c r="AF32" s="44">
        <v>6798.19941597252</v>
      </c>
      <c r="AG32" s="45">
        <v>6397.0709002573903</v>
      </c>
      <c r="AH32" s="140">
        <v>0.95236232644009999</v>
      </c>
      <c r="AI32" s="44">
        <v>6815.7758725911799</v>
      </c>
      <c r="AJ32" s="45">
        <v>6331.5484846428899</v>
      </c>
      <c r="AK32" s="46">
        <v>0.94260769324288196</v>
      </c>
    </row>
    <row r="33" spans="1:37" x14ac:dyDescent="0.2">
      <c r="A33" s="35" t="s">
        <v>7209</v>
      </c>
      <c r="B33" s="35" t="s">
        <v>12844</v>
      </c>
      <c r="C33" s="85" t="s">
        <v>1033</v>
      </c>
      <c r="D33" s="85" t="s">
        <v>1033</v>
      </c>
      <c r="E33" s="85" t="s">
        <v>12894</v>
      </c>
      <c r="F33" s="85" t="s">
        <v>476</v>
      </c>
      <c r="G33" s="85" t="s">
        <v>476</v>
      </c>
      <c r="H33" s="840">
        <v>1.0120802336486201</v>
      </c>
      <c r="I33" s="840">
        <v>1.0146969242210599</v>
      </c>
      <c r="J33" s="86">
        <v>3796.6666666666702</v>
      </c>
      <c r="K33" s="44">
        <v>3842.5312870859402</v>
      </c>
      <c r="L33" s="45">
        <v>3615.3114856700399</v>
      </c>
      <c r="M33" s="46">
        <v>0.95223305153732396</v>
      </c>
      <c r="N33" s="139">
        <v>3852.4659889592999</v>
      </c>
      <c r="O33" s="45">
        <v>3578.34534956167</v>
      </c>
      <c r="P33" s="99">
        <v>0.94249658021817395</v>
      </c>
      <c r="Q33" s="86">
        <v>3804.5287545112801</v>
      </c>
      <c r="R33" s="44">
        <v>3850.4883507886798</v>
      </c>
      <c r="S33" s="45">
        <v>3622.9833525112799</v>
      </c>
      <c r="T33" s="140">
        <v>0.95228176373099405</v>
      </c>
      <c r="U33" s="44">
        <v>3860.4436253131898</v>
      </c>
      <c r="V33" s="45">
        <v>3585.91251478923</v>
      </c>
      <c r="W33" s="99">
        <v>0.94253789264627796</v>
      </c>
      <c r="X33" s="86">
        <v>3814.13870585424</v>
      </c>
      <c r="Y33" s="44">
        <v>3860.2143925892101</v>
      </c>
      <c r="Z33" s="45">
        <v>3632.3125994299598</v>
      </c>
      <c r="AA33" s="46">
        <v>0.95232839693396698</v>
      </c>
      <c r="AB33" s="139">
        <v>3870.1948133828</v>
      </c>
      <c r="AC33" s="45">
        <v>3595.1236970989798</v>
      </c>
      <c r="AD33" s="99">
        <v>0.94257812165585597</v>
      </c>
      <c r="AE33" s="142">
        <v>3823.6034900948298</v>
      </c>
      <c r="AF33" s="44">
        <v>3869.7935136348701</v>
      </c>
      <c r="AG33" s="45">
        <v>3641.4559152112001</v>
      </c>
      <c r="AH33" s="140">
        <v>0.95236232644009999</v>
      </c>
      <c r="AI33" s="44">
        <v>3879.7987008401401</v>
      </c>
      <c r="AJ33" s="45">
        <v>3604.1580656737201</v>
      </c>
      <c r="AK33" s="46">
        <v>0.94260769324288196</v>
      </c>
    </row>
    <row r="34" spans="1:37" x14ac:dyDescent="0.2">
      <c r="A34" s="35" t="s">
        <v>7208</v>
      </c>
      <c r="B34" s="35" t="s">
        <v>12843</v>
      </c>
      <c r="C34" s="85" t="s">
        <v>1033</v>
      </c>
      <c r="D34" s="85" t="s">
        <v>1033</v>
      </c>
      <c r="E34" s="85" t="s">
        <v>12894</v>
      </c>
      <c r="F34" s="85" t="s">
        <v>474</v>
      </c>
      <c r="G34" s="85" t="s">
        <v>474</v>
      </c>
      <c r="H34" s="840">
        <v>1.0098264638928001</v>
      </c>
      <c r="I34" s="840">
        <v>1.01501326378023</v>
      </c>
      <c r="J34" s="86">
        <v>12513.916666666701</v>
      </c>
      <c r="K34" s="44">
        <v>12636.8842169492</v>
      </c>
      <c r="L34" s="45">
        <v>11889.6293196524</v>
      </c>
      <c r="M34" s="46">
        <v>0.950112553595859</v>
      </c>
      <c r="N34" s="139">
        <v>12701.791398507199</v>
      </c>
      <c r="O34" s="45">
        <v>11798.000634452999</v>
      </c>
      <c r="P34" s="99">
        <v>0.94279041076559</v>
      </c>
      <c r="Q34" s="86">
        <v>12535.280441687701</v>
      </c>
      <c r="R34" s="44">
        <v>12658.457922334101</v>
      </c>
      <c r="S34" s="45">
        <v>11910.536571728</v>
      </c>
      <c r="T34" s="140">
        <v>0.95016115731387196</v>
      </c>
      <c r="U34" s="44">
        <v>12723.475913517999</v>
      </c>
      <c r="V34" s="45">
        <v>11818.6602210004</v>
      </c>
      <c r="W34" s="99">
        <v>0.94283173607315995</v>
      </c>
      <c r="X34" s="86">
        <v>12554.5701608693</v>
      </c>
      <c r="Y34" s="44">
        <v>12677.9371912448</v>
      </c>
      <c r="Z34" s="45">
        <v>11929.449069706199</v>
      </c>
      <c r="AA34" s="46">
        <v>0.950207686670827</v>
      </c>
      <c r="AB34" s="139">
        <v>12743.0552343419</v>
      </c>
      <c r="AC34" s="45">
        <v>11837.3523958037</v>
      </c>
      <c r="AD34" s="99">
        <v>0.94287197762444197</v>
      </c>
      <c r="AE34" s="142">
        <v>12577.088005690999</v>
      </c>
      <c r="AF34" s="44">
        <v>12700.676306855499</v>
      </c>
      <c r="AG34" s="45">
        <v>11951.271483046299</v>
      </c>
      <c r="AH34" s="140">
        <v>0.950241540620406</v>
      </c>
      <c r="AI34" s="44">
        <v>12765.9111455077</v>
      </c>
      <c r="AJ34" s="45">
        <v>11858.9558810853</v>
      </c>
      <c r="AK34" s="46">
        <v>0.94290155843063705</v>
      </c>
    </row>
    <row r="35" spans="1:37" x14ac:dyDescent="0.2">
      <c r="A35" s="35" t="s">
        <v>7207</v>
      </c>
      <c r="B35" s="35" t="s">
        <v>12842</v>
      </c>
      <c r="C35" s="85" t="s">
        <v>1033</v>
      </c>
      <c r="D35" s="85" t="s">
        <v>1033</v>
      </c>
      <c r="E35" s="85" t="s">
        <v>12894</v>
      </c>
      <c r="F35" s="85" t="s">
        <v>474</v>
      </c>
      <c r="G35" s="85" t="s">
        <v>474</v>
      </c>
      <c r="H35" s="840">
        <v>1.0098264638928001</v>
      </c>
      <c r="I35" s="840">
        <v>1.01501326378023</v>
      </c>
      <c r="J35" s="86">
        <v>8529.8333333333303</v>
      </c>
      <c r="K35" s="44">
        <v>8613.6514325949502</v>
      </c>
      <c r="L35" s="45">
        <v>8104.3017300804104</v>
      </c>
      <c r="M35" s="46">
        <v>0.950112553595859</v>
      </c>
      <c r="N35" s="139">
        <v>8657.8939711680796</v>
      </c>
      <c r="O35" s="45">
        <v>8041.8450720953497</v>
      </c>
      <c r="P35" s="99">
        <v>0.94279041076559</v>
      </c>
      <c r="Q35" s="86">
        <v>8546.3140798383902</v>
      </c>
      <c r="R35" s="44">
        <v>8630.2941265604695</v>
      </c>
      <c r="S35" s="45">
        <v>8120.3756768670901</v>
      </c>
      <c r="T35" s="140">
        <v>0.95016115731387196</v>
      </c>
      <c r="U35" s="44">
        <v>8674.6221474677204</v>
      </c>
      <c r="V35" s="45">
        <v>8057.7361409205296</v>
      </c>
      <c r="W35" s="99">
        <v>0.94283173607315995</v>
      </c>
      <c r="X35" s="86">
        <v>8562.0297532793393</v>
      </c>
      <c r="Y35" s="44">
        <v>8646.1642294990306</v>
      </c>
      <c r="Z35" s="45">
        <v>8135.70648507035</v>
      </c>
      <c r="AA35" s="46">
        <v>0.950207686670827</v>
      </c>
      <c r="AB35" s="139">
        <v>8690.5737644595101</v>
      </c>
      <c r="AC35" s="45">
        <v>8072.8979259538</v>
      </c>
      <c r="AD35" s="99">
        <v>0.94287197762444197</v>
      </c>
      <c r="AE35" s="142">
        <v>8576.7391554543992</v>
      </c>
      <c r="AF35" s="44">
        <v>8661.0181730834502</v>
      </c>
      <c r="AG35" s="45">
        <v>8149.9738285783496</v>
      </c>
      <c r="AH35" s="140">
        <v>0.950241540620406</v>
      </c>
      <c r="AI35" s="44">
        <v>8705.5040027694795</v>
      </c>
      <c r="AJ35" s="45">
        <v>8087.0207159310203</v>
      </c>
      <c r="AK35" s="46">
        <v>0.94290155843063705</v>
      </c>
    </row>
    <row r="36" spans="1:37" x14ac:dyDescent="0.2">
      <c r="A36" s="35" t="s">
        <v>7206</v>
      </c>
      <c r="B36" s="35" t="s">
        <v>12841</v>
      </c>
      <c r="C36" s="85" t="s">
        <v>1033</v>
      </c>
      <c r="D36" s="85" t="s">
        <v>1033</v>
      </c>
      <c r="E36" s="85" t="s">
        <v>12894</v>
      </c>
      <c r="F36" s="85" t="s">
        <v>477</v>
      </c>
      <c r="G36" s="85" t="s">
        <v>477</v>
      </c>
      <c r="H36" s="840">
        <v>1.00986369147201</v>
      </c>
      <c r="I36" s="840">
        <v>1.01614574361322</v>
      </c>
      <c r="J36" s="86">
        <v>9422</v>
      </c>
      <c r="K36" s="44">
        <v>9514.9357010492404</v>
      </c>
      <c r="L36" s="45">
        <v>8952.2904968986495</v>
      </c>
      <c r="M36" s="46">
        <v>0.95014757980244702</v>
      </c>
      <c r="N36" s="139">
        <v>9574.1251963237391</v>
      </c>
      <c r="O36" s="45">
        <v>8892.8822397316108</v>
      </c>
      <c r="P36" s="99">
        <v>0.94384230945994596</v>
      </c>
      <c r="Q36" s="86">
        <v>9453.8173785193303</v>
      </c>
      <c r="R36" s="44">
        <v>9547.0669163737293</v>
      </c>
      <c r="S36" s="45">
        <v>8982.9812097077302</v>
      </c>
      <c r="T36" s="140">
        <v>0.95019618531225103</v>
      </c>
      <c r="U36" s="44">
        <v>9606.4562900790806</v>
      </c>
      <c r="V36" s="45">
        <v>8923.3039455603102</v>
      </c>
      <c r="W36" s="99">
        <v>0.94388368087536501</v>
      </c>
      <c r="X36" s="86">
        <v>9481.3802332420692</v>
      </c>
      <c r="Y36" s="44">
        <v>9574.9016425915506</v>
      </c>
      <c r="Z36" s="45">
        <v>9009.6125079105004</v>
      </c>
      <c r="AA36" s="46">
        <v>0.95024271638452595</v>
      </c>
      <c r="AB36" s="139">
        <v>9634.46416758743</v>
      </c>
      <c r="AC36" s="45">
        <v>8949.7020454816793</v>
      </c>
      <c r="AD36" s="99">
        <v>0.94392396732531603</v>
      </c>
      <c r="AE36" s="142">
        <v>9507.61250868561</v>
      </c>
      <c r="AF36" s="44">
        <v>9601.3926651066704</v>
      </c>
      <c r="AG36" s="45">
        <v>9034.8614186852501</v>
      </c>
      <c r="AH36" s="140">
        <v>0.95027657158214196</v>
      </c>
      <c r="AI36" s="44">
        <v>9661.1199826246702</v>
      </c>
      <c r="AJ36" s="45">
        <v>8974.7448756241392</v>
      </c>
      <c r="AK36" s="46">
        <v>0.94395358113567696</v>
      </c>
    </row>
    <row r="37" spans="1:37" x14ac:dyDescent="0.2">
      <c r="A37" s="35" t="s">
        <v>7205</v>
      </c>
      <c r="B37" s="35" t="s">
        <v>12840</v>
      </c>
      <c r="C37" s="85" t="s">
        <v>1033</v>
      </c>
      <c r="D37" s="85" t="s">
        <v>1033</v>
      </c>
      <c r="E37" s="85" t="s">
        <v>12894</v>
      </c>
      <c r="F37" s="85" t="s">
        <v>475</v>
      </c>
      <c r="G37" s="85" t="s">
        <v>475</v>
      </c>
      <c r="H37" s="840">
        <v>1.01179338863206</v>
      </c>
      <c r="I37" s="840">
        <v>1.01402987078162</v>
      </c>
      <c r="J37" s="86">
        <v>15342</v>
      </c>
      <c r="K37" s="44">
        <v>15522.934168393</v>
      </c>
      <c r="L37" s="45">
        <v>14605.0189308546</v>
      </c>
      <c r="M37" s="46">
        <v>0.95196316848224405</v>
      </c>
      <c r="N37" s="139">
        <v>15557.2462775317</v>
      </c>
      <c r="O37" s="45">
        <v>14450.2767912117</v>
      </c>
      <c r="P37" s="99">
        <v>0.94187699069298103</v>
      </c>
      <c r="Q37" s="86">
        <v>15347.731317965399</v>
      </c>
      <c r="R37" s="44">
        <v>15528.7330780186</v>
      </c>
      <c r="S37" s="45">
        <v>14611.222344233</v>
      </c>
      <c r="T37" s="140">
        <v>0.95201186686984496</v>
      </c>
      <c r="U37" s="44">
        <v>15563.058005147601</v>
      </c>
      <c r="V37" s="45">
        <v>14456.308622955699</v>
      </c>
      <c r="W37" s="99">
        <v>0.941918275962633</v>
      </c>
      <c r="X37" s="86">
        <v>15352.6959025542</v>
      </c>
      <c r="Y37" s="44">
        <v>15533.756211882899</v>
      </c>
      <c r="Z37" s="45">
        <v>14616.6644301458</v>
      </c>
      <c r="AA37" s="46">
        <v>0.95205848685597905</v>
      </c>
      <c r="AB37" s="139">
        <v>15568.0922422166</v>
      </c>
      <c r="AC37" s="45">
        <v>14461.6020736422</v>
      </c>
      <c r="AD37" s="99">
        <v>0.94195847852599102</v>
      </c>
      <c r="AE37" s="142">
        <v>15357.191792068101</v>
      </c>
      <c r="AF37" s="44">
        <v>15538.305123169001</v>
      </c>
      <c r="AG37" s="45">
        <v>14621.4656941665</v>
      </c>
      <c r="AH37" s="140">
        <v>0.952092406745769</v>
      </c>
      <c r="AI37" s="44">
        <v>15572.651208479399</v>
      </c>
      <c r="AJ37" s="45">
        <v>14466.2908528762</v>
      </c>
      <c r="AK37" s="46">
        <v>0.94198803067289805</v>
      </c>
    </row>
    <row r="38" spans="1:37" x14ac:dyDescent="0.2">
      <c r="A38" s="35" t="s">
        <v>7204</v>
      </c>
      <c r="B38" s="35" t="s">
        <v>12839</v>
      </c>
      <c r="C38" s="85" t="s">
        <v>1033</v>
      </c>
      <c r="D38" s="85" t="s">
        <v>1033</v>
      </c>
      <c r="E38" s="85" t="s">
        <v>12894</v>
      </c>
      <c r="F38" s="85" t="s">
        <v>477</v>
      </c>
      <c r="G38" s="85" t="s">
        <v>477</v>
      </c>
      <c r="H38" s="840">
        <v>1.00986369147201</v>
      </c>
      <c r="I38" s="840">
        <v>1.01614574361322</v>
      </c>
      <c r="J38" s="86">
        <v>18939.833333333299</v>
      </c>
      <c r="K38" s="44">
        <v>19126.6500058645</v>
      </c>
      <c r="L38" s="45">
        <v>17995.636803528399</v>
      </c>
      <c r="M38" s="46">
        <v>0.95014757980244702</v>
      </c>
      <c r="N38" s="139">
        <v>19245.631026410399</v>
      </c>
      <c r="O38" s="45">
        <v>17876.2160341198</v>
      </c>
      <c r="P38" s="99">
        <v>0.94384230945994596</v>
      </c>
      <c r="Q38" s="86">
        <v>18990.728344391999</v>
      </c>
      <c r="R38" s="44">
        <v>19178.047029609701</v>
      </c>
      <c r="S38" s="45">
        <v>18044.917629142499</v>
      </c>
      <c r="T38" s="140">
        <v>0.95019618531225103</v>
      </c>
      <c r="U38" s="44">
        <v>19297.347775268801</v>
      </c>
      <c r="V38" s="45">
        <v>17925.038572208799</v>
      </c>
      <c r="W38" s="99">
        <v>0.94388368087536501</v>
      </c>
      <c r="X38" s="86">
        <v>19037.399590251898</v>
      </c>
      <c r="Y38" s="44">
        <v>19225.178626239402</v>
      </c>
      <c r="Z38" s="45">
        <v>18090.1502995386</v>
      </c>
      <c r="AA38" s="46">
        <v>0.95024271638452595</v>
      </c>
      <c r="AB38" s="139">
        <v>19344.772563098501</v>
      </c>
      <c r="AC38" s="45">
        <v>17969.857748787901</v>
      </c>
      <c r="AD38" s="99">
        <v>0.94392396732531603</v>
      </c>
      <c r="AE38" s="142">
        <v>19085.754378732901</v>
      </c>
      <c r="AF38" s="44">
        <v>19274.010371435201</v>
      </c>
      <c r="AG38" s="45">
        <v>18136.745237081101</v>
      </c>
      <c r="AH38" s="140">
        <v>0.95027657158214196</v>
      </c>
      <c r="AI38" s="44">
        <v>19393.908075596799</v>
      </c>
      <c r="AJ38" s="45">
        <v>18016.0661944809</v>
      </c>
      <c r="AK38" s="46">
        <v>0.94395358113567696</v>
      </c>
    </row>
    <row r="39" spans="1:37" x14ac:dyDescent="0.2">
      <c r="A39" s="35" t="s">
        <v>7203</v>
      </c>
      <c r="B39" s="35" t="s">
        <v>12838</v>
      </c>
      <c r="C39" s="85" t="s">
        <v>1033</v>
      </c>
      <c r="D39" s="85" t="s">
        <v>1033</v>
      </c>
      <c r="E39" s="85" t="s">
        <v>12894</v>
      </c>
      <c r="F39" s="85" t="s">
        <v>475</v>
      </c>
      <c r="G39" s="85" t="s">
        <v>475</v>
      </c>
      <c r="H39" s="840">
        <v>1.01179338863206</v>
      </c>
      <c r="I39" s="840">
        <v>1.01402987078162</v>
      </c>
      <c r="J39" s="86">
        <v>6203.0833333333303</v>
      </c>
      <c r="K39" s="44">
        <v>6276.2387058003696</v>
      </c>
      <c r="L39" s="45">
        <v>5905.1068643593999</v>
      </c>
      <c r="M39" s="46">
        <v>0.95196316848224405</v>
      </c>
      <c r="N39" s="139">
        <v>6290.1117909476498</v>
      </c>
      <c r="O39" s="45">
        <v>5842.5414630177802</v>
      </c>
      <c r="P39" s="99">
        <v>0.94187699069298103</v>
      </c>
      <c r="Q39" s="86">
        <v>6210.5086731414203</v>
      </c>
      <c r="R39" s="44">
        <v>6283.7516155265403</v>
      </c>
      <c r="S39" s="45">
        <v>5912.4779561287296</v>
      </c>
      <c r="T39" s="140">
        <v>0.95201186686984496</v>
      </c>
      <c r="U39" s="44">
        <v>6297.6413073137501</v>
      </c>
      <c r="V39" s="45">
        <v>5849.7916222563499</v>
      </c>
      <c r="W39" s="99">
        <v>0.941918275962633</v>
      </c>
      <c r="X39" s="86">
        <v>6218.5063262219101</v>
      </c>
      <c r="Y39" s="44">
        <v>6291.8435880379602</v>
      </c>
      <c r="Z39" s="45">
        <v>5920.3817234471699</v>
      </c>
      <c r="AA39" s="46">
        <v>0.95205848685597905</v>
      </c>
      <c r="AB39" s="139">
        <v>6305.7511664335198</v>
      </c>
      <c r="AC39" s="45">
        <v>5857.5747577522397</v>
      </c>
      <c r="AD39" s="99">
        <v>0.94195847852599002</v>
      </c>
      <c r="AE39" s="142">
        <v>6227.0098671107799</v>
      </c>
      <c r="AF39" s="44">
        <v>6300.4474144892802</v>
      </c>
      <c r="AG39" s="45">
        <v>5928.6888112071601</v>
      </c>
      <c r="AH39" s="140">
        <v>0.952092406745769</v>
      </c>
      <c r="AI39" s="44">
        <v>6314.3740109022501</v>
      </c>
      <c r="AJ39" s="45">
        <v>5865.7687617003903</v>
      </c>
      <c r="AK39" s="46">
        <v>0.94198803067289805</v>
      </c>
    </row>
    <row r="40" spans="1:37" x14ac:dyDescent="0.2">
      <c r="A40" s="35" t="s">
        <v>7202</v>
      </c>
      <c r="B40" s="35" t="s">
        <v>12837</v>
      </c>
      <c r="C40" s="85" t="s">
        <v>1033</v>
      </c>
      <c r="D40" s="85" t="s">
        <v>1033</v>
      </c>
      <c r="E40" s="85" t="s">
        <v>12894</v>
      </c>
      <c r="F40" s="85" t="s">
        <v>474</v>
      </c>
      <c r="G40" s="85" t="s">
        <v>474</v>
      </c>
      <c r="H40" s="840">
        <v>1.0098264638928001</v>
      </c>
      <c r="I40" s="840">
        <v>1.01501326378023</v>
      </c>
      <c r="J40" s="86">
        <v>12361.333333333299</v>
      </c>
      <c r="K40" s="44">
        <v>12482.8015290002</v>
      </c>
      <c r="L40" s="45">
        <v>11744.657979182901</v>
      </c>
      <c r="M40" s="46">
        <v>0.950112553595859</v>
      </c>
      <c r="N40" s="139">
        <v>12546.917291342001</v>
      </c>
      <c r="O40" s="45">
        <v>11654.146530943701</v>
      </c>
      <c r="P40" s="99">
        <v>0.94279041076559</v>
      </c>
      <c r="Q40" s="86">
        <v>12383.3681265306</v>
      </c>
      <c r="R40" s="44">
        <v>12505.0528462972</v>
      </c>
      <c r="S40" s="45">
        <v>11766.195390548</v>
      </c>
      <c r="T40" s="140">
        <v>0.95016115731387196</v>
      </c>
      <c r="U40" s="44">
        <v>12569.2828987019</v>
      </c>
      <c r="V40" s="45">
        <v>11675.4324691698</v>
      </c>
      <c r="W40" s="99">
        <v>0.94283173607315995</v>
      </c>
      <c r="X40" s="86">
        <v>12411.8659518526</v>
      </c>
      <c r="Y40" s="44">
        <v>12533.8307044708</v>
      </c>
      <c r="Z40" s="45">
        <v>11793.8504333783</v>
      </c>
      <c r="AA40" s="46">
        <v>0.950207686670827</v>
      </c>
      <c r="AB40" s="139">
        <v>12598.2085693927</v>
      </c>
      <c r="AC40" s="45">
        <v>11702.800596032799</v>
      </c>
      <c r="AD40" s="99">
        <v>0.94287197762444197</v>
      </c>
      <c r="AE40" s="142">
        <v>12436.859195937601</v>
      </c>
      <c r="AF40" s="44">
        <v>12559.0695437663</v>
      </c>
      <c r="AG40" s="45">
        <v>11818.0202428268</v>
      </c>
      <c r="AH40" s="140">
        <v>0.950241540620405</v>
      </c>
      <c r="AI40" s="44">
        <v>12623.5770436438</v>
      </c>
      <c r="AJ40" s="45">
        <v>11726.733917832</v>
      </c>
      <c r="AK40" s="46">
        <v>0.94290155843063705</v>
      </c>
    </row>
    <row r="41" spans="1:37" x14ac:dyDescent="0.2">
      <c r="A41" s="35" t="s">
        <v>7201</v>
      </c>
      <c r="B41" s="35" t="s">
        <v>12836</v>
      </c>
      <c r="C41" s="85" t="s">
        <v>1033</v>
      </c>
      <c r="D41" s="85" t="s">
        <v>1033</v>
      </c>
      <c r="E41" s="85" t="s">
        <v>12894</v>
      </c>
      <c r="F41" s="85" t="s">
        <v>475</v>
      </c>
      <c r="G41" s="85" t="s">
        <v>475</v>
      </c>
      <c r="H41" s="840">
        <v>1.01179338863206</v>
      </c>
      <c r="I41" s="840">
        <v>1.01402987078162</v>
      </c>
      <c r="J41" s="86">
        <v>6971.9166666666697</v>
      </c>
      <c r="K41" s="44">
        <v>7054.13918942699</v>
      </c>
      <c r="L41" s="45">
        <v>6637.0078803941697</v>
      </c>
      <c r="M41" s="46">
        <v>0.95196316848224405</v>
      </c>
      <c r="N41" s="139">
        <v>7069.7317566002503</v>
      </c>
      <c r="O41" s="45">
        <v>6566.6878893622397</v>
      </c>
      <c r="P41" s="99">
        <v>0.94187699069298103</v>
      </c>
      <c r="Q41" s="86">
        <v>6992.9626444048299</v>
      </c>
      <c r="R41" s="44">
        <v>7075.4333705597601</v>
      </c>
      <c r="S41" s="45">
        <v>6657.3834220509298</v>
      </c>
      <c r="T41" s="140">
        <v>0.95201186686984496</v>
      </c>
      <c r="U41" s="44">
        <v>7091.0730066865599</v>
      </c>
      <c r="V41" s="45">
        <v>6586.7993178888901</v>
      </c>
      <c r="W41" s="99">
        <v>0.941918275962633</v>
      </c>
      <c r="X41" s="86">
        <v>7018.2675450332899</v>
      </c>
      <c r="Y41" s="44">
        <v>7101.0367017156204</v>
      </c>
      <c r="Z41" s="45">
        <v>6681.8011792748202</v>
      </c>
      <c r="AA41" s="46">
        <v>0.95205848685597905</v>
      </c>
      <c r="AB41" s="139">
        <v>7116.7329318009697</v>
      </c>
      <c r="AC41" s="45">
        <v>6610.9166186079001</v>
      </c>
      <c r="AD41" s="99">
        <v>0.94195847852599102</v>
      </c>
      <c r="AE41" s="142">
        <v>7044.22850890676</v>
      </c>
      <c r="AF41" s="44">
        <v>7127.3038333253198</v>
      </c>
      <c r="AG41" s="45">
        <v>6706.7564747121996</v>
      </c>
      <c r="AH41" s="140">
        <v>0.95209240674577</v>
      </c>
      <c r="AI41" s="44">
        <v>7143.0581246429601</v>
      </c>
      <c r="AJ41" s="45">
        <v>6635.5789407149596</v>
      </c>
      <c r="AK41" s="46">
        <v>0.94198803067289805</v>
      </c>
    </row>
    <row r="42" spans="1:37" x14ac:dyDescent="0.2">
      <c r="A42" s="35" t="s">
        <v>7200</v>
      </c>
      <c r="B42" s="35" t="s">
        <v>10922</v>
      </c>
      <c r="C42" s="85" t="s">
        <v>1033</v>
      </c>
      <c r="D42" s="85" t="s">
        <v>1033</v>
      </c>
      <c r="E42" s="85" t="s">
        <v>12894</v>
      </c>
      <c r="F42" s="85" t="s">
        <v>476</v>
      </c>
      <c r="G42" s="85" t="s">
        <v>476</v>
      </c>
      <c r="H42" s="840">
        <v>1.0120802336486201</v>
      </c>
      <c r="I42" s="840">
        <v>1.0146969242210599</v>
      </c>
      <c r="J42" s="86">
        <v>6502.0833333333303</v>
      </c>
      <c r="K42" s="44">
        <v>6580.6300192028202</v>
      </c>
      <c r="L42" s="45">
        <v>6191.4986538499797</v>
      </c>
      <c r="M42" s="46">
        <v>0.95223305153732396</v>
      </c>
      <c r="N42" s="139">
        <v>6597.64395936237</v>
      </c>
      <c r="O42" s="45">
        <v>6128.1913059602502</v>
      </c>
      <c r="P42" s="99">
        <v>0.94249658021817395</v>
      </c>
      <c r="Q42" s="86">
        <v>6519.7580650382497</v>
      </c>
      <c r="R42" s="44">
        <v>6598.5182657964097</v>
      </c>
      <c r="S42" s="45">
        <v>6208.6467092740004</v>
      </c>
      <c r="T42" s="140">
        <v>0.95228176373099405</v>
      </c>
      <c r="U42" s="44">
        <v>6615.5784552597797</v>
      </c>
      <c r="V42" s="45">
        <v>6145.1190271847299</v>
      </c>
      <c r="W42" s="99">
        <v>0.94253789264627796</v>
      </c>
      <c r="X42" s="86">
        <v>6536.1538124793396</v>
      </c>
      <c r="Y42" s="44">
        <v>6615.1120776974303</v>
      </c>
      <c r="Z42" s="45">
        <v>6224.5648823522797</v>
      </c>
      <c r="AA42" s="46">
        <v>0.95232839693396698</v>
      </c>
      <c r="AB42" s="139">
        <v>6632.2151697585496</v>
      </c>
      <c r="AC42" s="45">
        <v>6160.8355834205404</v>
      </c>
      <c r="AD42" s="99">
        <v>0.94257812165585597</v>
      </c>
      <c r="AE42" s="142">
        <v>6552.7798063374003</v>
      </c>
      <c r="AF42" s="44">
        <v>6631.9389174459302</v>
      </c>
      <c r="AG42" s="45">
        <v>6240.6206210131904</v>
      </c>
      <c r="AH42" s="140">
        <v>0.95236232644009999</v>
      </c>
      <c r="AI42" s="44">
        <v>6649.0855145884398</v>
      </c>
      <c r="AJ42" s="45">
        <v>6176.7006575802297</v>
      </c>
      <c r="AK42" s="46">
        <v>0.94260769324288196</v>
      </c>
    </row>
    <row r="43" spans="1:37" x14ac:dyDescent="0.2">
      <c r="A43" s="35" t="s">
        <v>7199</v>
      </c>
      <c r="B43" s="35" t="s">
        <v>12835</v>
      </c>
      <c r="C43" s="85" t="s">
        <v>1033</v>
      </c>
      <c r="D43" s="85" t="s">
        <v>1033</v>
      </c>
      <c r="E43" s="85" t="s">
        <v>12894</v>
      </c>
      <c r="F43" s="85" t="s">
        <v>476</v>
      </c>
      <c r="G43" s="85" t="s">
        <v>476</v>
      </c>
      <c r="H43" s="840">
        <v>1.0120802336486201</v>
      </c>
      <c r="I43" s="840">
        <v>1.0146969242210599</v>
      </c>
      <c r="J43" s="86">
        <v>7313.5</v>
      </c>
      <c r="K43" s="44">
        <v>7401.8487887892097</v>
      </c>
      <c r="L43" s="45">
        <v>6964.1564224182202</v>
      </c>
      <c r="M43" s="46">
        <v>0.95223305153732396</v>
      </c>
      <c r="N43" s="139">
        <v>7420.9859552907401</v>
      </c>
      <c r="O43" s="45">
        <v>6892.9487394256103</v>
      </c>
      <c r="P43" s="99">
        <v>0.94249658021817395</v>
      </c>
      <c r="Q43" s="86">
        <v>7330.8966640928702</v>
      </c>
      <c r="R43" s="44">
        <v>7419.4556086490302</v>
      </c>
      <c r="S43" s="45">
        <v>6981.0792050120199</v>
      </c>
      <c r="T43" s="140">
        <v>0.95228176373099405</v>
      </c>
      <c r="U43" s="44">
        <v>7438.6382968374801</v>
      </c>
      <c r="V43" s="45">
        <v>6909.6478929817204</v>
      </c>
      <c r="W43" s="99">
        <v>0.94253789264627796</v>
      </c>
      <c r="X43" s="86">
        <v>7346.6111048867097</v>
      </c>
      <c r="Y43" s="44">
        <v>7435.3598835593202</v>
      </c>
      <c r="Z43" s="45">
        <v>6996.3863764140497</v>
      </c>
      <c r="AA43" s="46">
        <v>0.95232839693396698</v>
      </c>
      <c r="AB43" s="139">
        <v>7454.5836915768496</v>
      </c>
      <c r="AC43" s="45">
        <v>6924.75489578017</v>
      </c>
      <c r="AD43" s="99">
        <v>0.94257812165585597</v>
      </c>
      <c r="AE43" s="142">
        <v>7365.6946909778699</v>
      </c>
      <c r="AF43" s="44">
        <v>7454.6740038293001</v>
      </c>
      <c r="AG43" s="45">
        <v>7014.8101317471701</v>
      </c>
      <c r="AH43" s="140">
        <v>0.95236232644009999</v>
      </c>
      <c r="AI43" s="44">
        <v>7473.9477476866496</v>
      </c>
      <c r="AJ43" s="45">
        <v>6942.9604817939899</v>
      </c>
      <c r="AK43" s="46">
        <v>0.94260769324288196</v>
      </c>
    </row>
    <row r="44" spans="1:37" x14ac:dyDescent="0.2">
      <c r="A44" s="35" t="s">
        <v>7198</v>
      </c>
      <c r="B44" s="35" t="s">
        <v>12834</v>
      </c>
      <c r="C44" s="85" t="s">
        <v>1033</v>
      </c>
      <c r="D44" s="85" t="s">
        <v>1033</v>
      </c>
      <c r="E44" s="85" t="s">
        <v>12894</v>
      </c>
      <c r="F44" s="85" t="s">
        <v>475</v>
      </c>
      <c r="G44" s="85" t="s">
        <v>475</v>
      </c>
      <c r="H44" s="840">
        <v>1.01179338863206</v>
      </c>
      <c r="I44" s="840">
        <v>1.01402987078162</v>
      </c>
      <c r="J44" s="86">
        <v>10128.083333333299</v>
      </c>
      <c r="K44" s="44">
        <v>10247.5277561812</v>
      </c>
      <c r="L44" s="45">
        <v>9641.5623006522092</v>
      </c>
      <c r="M44" s="46">
        <v>0.95196316848224405</v>
      </c>
      <c r="N44" s="139">
        <v>10270.1790337655</v>
      </c>
      <c r="O44" s="45">
        <v>9539.4086514877308</v>
      </c>
      <c r="P44" s="99">
        <v>0.94187699069298103</v>
      </c>
      <c r="Q44" s="86">
        <v>10141.0853586797</v>
      </c>
      <c r="R44" s="44">
        <v>10260.683119465401</v>
      </c>
      <c r="S44" s="45">
        <v>9654.4336044030806</v>
      </c>
      <c r="T44" s="140">
        <v>0.95201186686984496</v>
      </c>
      <c r="U44" s="44">
        <v>10283.3634758474</v>
      </c>
      <c r="V44" s="45">
        <v>9552.0736374374501</v>
      </c>
      <c r="W44" s="99">
        <v>0.941918275962633</v>
      </c>
      <c r="X44" s="86">
        <v>10150.0228411223</v>
      </c>
      <c r="Y44" s="44">
        <v>10269.726005111899</v>
      </c>
      <c r="Z44" s="45">
        <v>9663.4153876725104</v>
      </c>
      <c r="AA44" s="46">
        <v>0.95205848685597905</v>
      </c>
      <c r="AB44" s="139">
        <v>10292.4263500138</v>
      </c>
      <c r="AC44" s="45">
        <v>9560.9000724276102</v>
      </c>
      <c r="AD44" s="99">
        <v>0.94195847852599102</v>
      </c>
      <c r="AE44" s="142">
        <v>10157.6444804904</v>
      </c>
      <c r="AF44" s="44">
        <v>10277.437529435099</v>
      </c>
      <c r="AG44" s="45">
        <v>9671.0161802979801</v>
      </c>
      <c r="AH44" s="140">
        <v>0.952092406745769</v>
      </c>
      <c r="AI44" s="44">
        <v>10300.1549199974</v>
      </c>
      <c r="AJ44" s="45">
        <v>9568.3795204525795</v>
      </c>
      <c r="AK44" s="46">
        <v>0.94198803067289805</v>
      </c>
    </row>
    <row r="45" spans="1:37" x14ac:dyDescent="0.2">
      <c r="A45" s="35" t="s">
        <v>7197</v>
      </c>
      <c r="B45" s="35" t="s">
        <v>12833</v>
      </c>
      <c r="C45" s="85" t="s">
        <v>1033</v>
      </c>
      <c r="D45" s="85" t="s">
        <v>1033</v>
      </c>
      <c r="E45" s="85" t="s">
        <v>12894</v>
      </c>
      <c r="F45" s="85" t="s">
        <v>475</v>
      </c>
      <c r="G45" s="85" t="s">
        <v>475</v>
      </c>
      <c r="H45" s="840">
        <v>1.01179338863206</v>
      </c>
      <c r="I45" s="840">
        <v>1.01402987078162</v>
      </c>
      <c r="J45" s="86">
        <v>5898.3333333333303</v>
      </c>
      <c r="K45" s="44">
        <v>5967.8946706147499</v>
      </c>
      <c r="L45" s="45">
        <v>5614.9960887644402</v>
      </c>
      <c r="M45" s="46">
        <v>0.95196316848224405</v>
      </c>
      <c r="N45" s="139">
        <v>5981.0861878269498</v>
      </c>
      <c r="O45" s="45">
        <v>5555.5044501041002</v>
      </c>
      <c r="P45" s="99">
        <v>0.94187699069298103</v>
      </c>
      <c r="Q45" s="86">
        <v>5907.1648669547403</v>
      </c>
      <c r="R45" s="44">
        <v>5976.83035794437</v>
      </c>
      <c r="S45" s="45">
        <v>5623.6910528975404</v>
      </c>
      <c r="T45" s="140">
        <v>0.95201186686984496</v>
      </c>
      <c r="U45" s="44">
        <v>5990.0416267238597</v>
      </c>
      <c r="V45" s="45">
        <v>5564.0665473090403</v>
      </c>
      <c r="W45" s="99">
        <v>0.941918275962633</v>
      </c>
      <c r="X45" s="86">
        <v>5917.0801890521498</v>
      </c>
      <c r="Y45" s="44">
        <v>5986.86261528869</v>
      </c>
      <c r="Z45" s="45">
        <v>5633.4064113944796</v>
      </c>
      <c r="AA45" s="46">
        <v>0.95205848685597905</v>
      </c>
      <c r="AB45" s="139">
        <v>6000.0960595090601</v>
      </c>
      <c r="AC45" s="45">
        <v>5573.6438521958398</v>
      </c>
      <c r="AD45" s="99">
        <v>0.94195847852599002</v>
      </c>
      <c r="AE45" s="142">
        <v>5927.8685194597201</v>
      </c>
      <c r="AF45" s="44">
        <v>5997.7781766694497</v>
      </c>
      <c r="AG45" s="45">
        <v>5643.8786055648898</v>
      </c>
      <c r="AH45" s="140">
        <v>0.952092406745769</v>
      </c>
      <c r="AI45" s="44">
        <v>6011.0357487982001</v>
      </c>
      <c r="AJ45" s="45">
        <v>5583.9811927337296</v>
      </c>
      <c r="AK45" s="46">
        <v>0.94198803067289805</v>
      </c>
    </row>
    <row r="46" spans="1:37" x14ac:dyDescent="0.2">
      <c r="A46" s="35" t="s">
        <v>7196</v>
      </c>
      <c r="B46" s="35" t="s">
        <v>12832</v>
      </c>
      <c r="C46" s="85" t="s">
        <v>1033</v>
      </c>
      <c r="D46" s="85" t="s">
        <v>1033</v>
      </c>
      <c r="E46" s="85" t="s">
        <v>12894</v>
      </c>
      <c r="F46" s="85" t="s">
        <v>475</v>
      </c>
      <c r="G46" s="85" t="s">
        <v>475</v>
      </c>
      <c r="H46" s="840">
        <v>1.01179338863206</v>
      </c>
      <c r="I46" s="840">
        <v>1.01402987078162</v>
      </c>
      <c r="J46" s="86">
        <v>8554.1666666666697</v>
      </c>
      <c r="K46" s="44">
        <v>8655.0492785900606</v>
      </c>
      <c r="L46" s="45">
        <v>8143.2516037251999</v>
      </c>
      <c r="M46" s="46">
        <v>0.95196316848224405</v>
      </c>
      <c r="N46" s="139">
        <v>8674.1805196444802</v>
      </c>
      <c r="O46" s="45">
        <v>8056.9727578862103</v>
      </c>
      <c r="P46" s="99">
        <v>0.94187699069298103</v>
      </c>
      <c r="Q46" s="86">
        <v>8566.2132714924192</v>
      </c>
      <c r="R46" s="44">
        <v>8667.2379537082197</v>
      </c>
      <c r="S46" s="45">
        <v>8155.13668859874</v>
      </c>
      <c r="T46" s="140">
        <v>0.95201186686984496</v>
      </c>
      <c r="U46" s="44">
        <v>8686.3961367792999</v>
      </c>
      <c r="V46" s="45">
        <v>8068.6728362123704</v>
      </c>
      <c r="W46" s="99">
        <v>0.941918275962633</v>
      </c>
      <c r="X46" s="86">
        <v>8573.2191924002109</v>
      </c>
      <c r="Y46" s="44">
        <v>8674.3264981640004</v>
      </c>
      <c r="Z46" s="45">
        <v>8162.2060918011803</v>
      </c>
      <c r="AA46" s="46">
        <v>0.95205848685597905</v>
      </c>
      <c r="AB46" s="139">
        <v>8693.5003498521291</v>
      </c>
      <c r="AC46" s="45">
        <v>8075.6165065431196</v>
      </c>
      <c r="AD46" s="99">
        <v>0.94195847852599102</v>
      </c>
      <c r="AE46" s="142">
        <v>8583.7119444188593</v>
      </c>
      <c r="AF46" s="44">
        <v>8684.9429952850296</v>
      </c>
      <c r="AG46" s="45">
        <v>8172.4869639741701</v>
      </c>
      <c r="AH46" s="140">
        <v>0.952092406745769</v>
      </c>
      <c r="AI46" s="44">
        <v>8704.1403138257501</v>
      </c>
      <c r="AJ46" s="45">
        <v>8085.7539103865602</v>
      </c>
      <c r="AK46" s="46">
        <v>0.94198803067289805</v>
      </c>
    </row>
    <row r="47" spans="1:37" x14ac:dyDescent="0.2">
      <c r="A47" s="35" t="s">
        <v>7195</v>
      </c>
      <c r="B47" s="35" t="s">
        <v>9576</v>
      </c>
      <c r="C47" s="85" t="s">
        <v>1033</v>
      </c>
      <c r="D47" s="85" t="s">
        <v>1033</v>
      </c>
      <c r="E47" s="85" t="s">
        <v>12894</v>
      </c>
      <c r="F47" s="85" t="s">
        <v>474</v>
      </c>
      <c r="G47" s="85" t="s">
        <v>474</v>
      </c>
      <c r="H47" s="840">
        <v>1.0098264638928001</v>
      </c>
      <c r="I47" s="840">
        <v>1.01501326378023</v>
      </c>
      <c r="J47" s="86">
        <v>2404.25</v>
      </c>
      <c r="K47" s="44">
        <v>2427.87527581427</v>
      </c>
      <c r="L47" s="45">
        <v>2284.3081069828399</v>
      </c>
      <c r="M47" s="46">
        <v>0.950112553595859</v>
      </c>
      <c r="N47" s="139">
        <v>2440.3456394436198</v>
      </c>
      <c r="O47" s="45">
        <v>2266.7038450831701</v>
      </c>
      <c r="P47" s="99">
        <v>0.94279041076559</v>
      </c>
      <c r="Q47" s="86">
        <v>2411.0854508818302</v>
      </c>
      <c r="R47" s="44">
        <v>2434.7778950073798</v>
      </c>
      <c r="S47" s="45">
        <v>2290.9197423925202</v>
      </c>
      <c r="T47" s="140">
        <v>0.95016115731387196</v>
      </c>
      <c r="U47" s="44">
        <v>2447.2837127526</v>
      </c>
      <c r="V47" s="45">
        <v>2273.24788147565</v>
      </c>
      <c r="W47" s="99">
        <v>0.94283173607315995</v>
      </c>
      <c r="X47" s="86">
        <v>2417.9658561143301</v>
      </c>
      <c r="Y47" s="44">
        <v>2441.72591029347</v>
      </c>
      <c r="Z47" s="45">
        <v>2297.56974258744</v>
      </c>
      <c r="AA47" s="46">
        <v>0.950207686670827</v>
      </c>
      <c r="AB47" s="139">
        <v>2454.2674153237699</v>
      </c>
      <c r="AC47" s="45">
        <v>2279.8322485828999</v>
      </c>
      <c r="AD47" s="99">
        <v>0.94287197762444197</v>
      </c>
      <c r="AE47" s="142">
        <v>2423.7113952279401</v>
      </c>
      <c r="AF47" s="44">
        <v>2447.5279077397199</v>
      </c>
      <c r="AG47" s="45">
        <v>2303.1112502206302</v>
      </c>
      <c r="AH47" s="140">
        <v>0.950241540620406</v>
      </c>
      <c r="AI47" s="44">
        <v>2460.0992137316498</v>
      </c>
      <c r="AJ47" s="45">
        <v>2285.3212517465199</v>
      </c>
      <c r="AK47" s="46">
        <v>0.94290155843063705</v>
      </c>
    </row>
    <row r="48" spans="1:37" x14ac:dyDescent="0.2">
      <c r="A48" s="35" t="s">
        <v>7194</v>
      </c>
      <c r="B48" s="35" t="s">
        <v>12831</v>
      </c>
      <c r="C48" s="85" t="s">
        <v>1033</v>
      </c>
      <c r="D48" s="85" t="s">
        <v>1033</v>
      </c>
      <c r="E48" s="85" t="s">
        <v>12894</v>
      </c>
      <c r="F48" s="85" t="s">
        <v>474</v>
      </c>
      <c r="G48" s="85" t="s">
        <v>474</v>
      </c>
      <c r="H48" s="840">
        <v>1.0098264638928001</v>
      </c>
      <c r="I48" s="840">
        <v>1.01501326378023</v>
      </c>
      <c r="J48" s="86">
        <v>9809.3333333333303</v>
      </c>
      <c r="K48" s="44">
        <v>9905.7243931457906</v>
      </c>
      <c r="L48" s="45">
        <v>9319.9707424063108</v>
      </c>
      <c r="M48" s="46">
        <v>0.950112553595859</v>
      </c>
      <c r="N48" s="139">
        <v>9956.60344217489</v>
      </c>
      <c r="O48" s="45">
        <v>9248.1454026699193</v>
      </c>
      <c r="P48" s="99">
        <v>0.94279041076559</v>
      </c>
      <c r="Q48" s="86">
        <v>9817.3542427262</v>
      </c>
      <c r="R48" s="44">
        <v>9913.8241197151892</v>
      </c>
      <c r="S48" s="45">
        <v>9328.0686690289804</v>
      </c>
      <c r="T48" s="140">
        <v>0.95016115731387196</v>
      </c>
      <c r="U48" s="44">
        <v>9964.7447715962298</v>
      </c>
      <c r="V48" s="45">
        <v>9256.1131443147497</v>
      </c>
      <c r="W48" s="99">
        <v>0.94283173607315995</v>
      </c>
      <c r="X48" s="86">
        <v>9827.2225835440495</v>
      </c>
      <c r="Y48" s="44">
        <v>9923.7894314277692</v>
      </c>
      <c r="Z48" s="45">
        <v>9337.9024375086992</v>
      </c>
      <c r="AA48" s="46">
        <v>0.950207686670827</v>
      </c>
      <c r="AB48" s="139">
        <v>9974.7612684178494</v>
      </c>
      <c r="AC48" s="45">
        <v>9265.8127919017606</v>
      </c>
      <c r="AD48" s="99">
        <v>0.94287197762444197</v>
      </c>
      <c r="AE48" s="142">
        <v>9835.3847528668903</v>
      </c>
      <c r="AF48" s="44">
        <v>9932.0318060127393</v>
      </c>
      <c r="AG48" s="45">
        <v>9345.9911601586791</v>
      </c>
      <c r="AH48" s="140">
        <v>0.950241540620406</v>
      </c>
      <c r="AI48" s="44">
        <v>9983.0459785417497</v>
      </c>
      <c r="AJ48" s="45">
        <v>9273.7996112431192</v>
      </c>
      <c r="AK48" s="46">
        <v>0.94290155843063705</v>
      </c>
    </row>
    <row r="49" spans="1:37" x14ac:dyDescent="0.2">
      <c r="A49" s="35" t="s">
        <v>7193</v>
      </c>
      <c r="B49" s="35" t="s">
        <v>12830</v>
      </c>
      <c r="C49" s="85" t="s">
        <v>1033</v>
      </c>
      <c r="D49" s="85" t="s">
        <v>1033</v>
      </c>
      <c r="E49" s="85" t="s">
        <v>12894</v>
      </c>
      <c r="F49" s="85" t="s">
        <v>476</v>
      </c>
      <c r="G49" s="85" t="s">
        <v>476</v>
      </c>
      <c r="H49" s="840">
        <v>1.0120802336486201</v>
      </c>
      <c r="I49" s="840">
        <v>1.0146969242210599</v>
      </c>
      <c r="J49" s="86">
        <v>9264.1666666666697</v>
      </c>
      <c r="K49" s="44">
        <v>9376.0799645597908</v>
      </c>
      <c r="L49" s="45">
        <v>8821.6456949503608</v>
      </c>
      <c r="M49" s="46">
        <v>0.95223305153732396</v>
      </c>
      <c r="N49" s="139">
        <v>9400.3214221379603</v>
      </c>
      <c r="O49" s="45">
        <v>8731.4454019045406</v>
      </c>
      <c r="P49" s="99">
        <v>0.94249658021817395</v>
      </c>
      <c r="Q49" s="86">
        <v>9294.1874629678605</v>
      </c>
      <c r="R49" s="44">
        <v>9406.4634190946199</v>
      </c>
      <c r="S49" s="45">
        <v>8850.6852296815305</v>
      </c>
      <c r="T49" s="140">
        <v>0.95228176373099405</v>
      </c>
      <c r="U49" s="44">
        <v>9430.7834318074492</v>
      </c>
      <c r="V49" s="45">
        <v>8760.1238652051798</v>
      </c>
      <c r="W49" s="99">
        <v>0.94253789264627796</v>
      </c>
      <c r="X49" s="86">
        <v>9325.2831847729394</v>
      </c>
      <c r="Y49" s="44">
        <v>9437.9347844845797</v>
      </c>
      <c r="Z49" s="45">
        <v>8880.7319863100893</v>
      </c>
      <c r="AA49" s="46">
        <v>0.95232839693396698</v>
      </c>
      <c r="AB49" s="139">
        <v>9462.3361650794905</v>
      </c>
      <c r="AC49" s="45">
        <v>8789.8079082122204</v>
      </c>
      <c r="AD49" s="99">
        <v>0.94257812165585597</v>
      </c>
      <c r="AE49" s="142">
        <v>9358.3720453225997</v>
      </c>
      <c r="AF49" s="44">
        <v>9471.4233662008392</v>
      </c>
      <c r="AG49" s="45">
        <v>8912.5609727754309</v>
      </c>
      <c r="AH49" s="140">
        <v>0.95236232644009999</v>
      </c>
      <c r="AI49" s="44">
        <v>9495.9113301052093</v>
      </c>
      <c r="AJ49" s="45">
        <v>8821.2734861502104</v>
      </c>
      <c r="AK49" s="46">
        <v>0.94260769324288196</v>
      </c>
    </row>
    <row r="50" spans="1:37" x14ac:dyDescent="0.2">
      <c r="A50" s="35" t="s">
        <v>7192</v>
      </c>
      <c r="B50" s="35" t="s">
        <v>12908</v>
      </c>
      <c r="C50" s="85" t="s">
        <v>1033</v>
      </c>
      <c r="D50" s="85" t="s">
        <v>1033</v>
      </c>
      <c r="E50" s="85" t="s">
        <v>12894</v>
      </c>
      <c r="F50" s="85" t="s">
        <v>477</v>
      </c>
      <c r="G50" s="85" t="s">
        <v>477</v>
      </c>
      <c r="H50" s="840">
        <v>1.00986369147201</v>
      </c>
      <c r="I50" s="840">
        <v>1.01614574361322</v>
      </c>
      <c r="J50" s="86">
        <v>6242.25</v>
      </c>
      <c r="K50" s="44">
        <v>6303.8216280911302</v>
      </c>
      <c r="L50" s="45">
        <v>5931.0587300218203</v>
      </c>
      <c r="M50" s="46">
        <v>0.95014757980244702</v>
      </c>
      <c r="N50" s="139">
        <v>6343.0357680696097</v>
      </c>
      <c r="O50" s="45">
        <v>5891.6996562263503</v>
      </c>
      <c r="P50" s="99">
        <v>0.94384230945994596</v>
      </c>
      <c r="Q50" s="86">
        <v>6261.25132388152</v>
      </c>
      <c r="R50" s="44">
        <v>6323.0103751689703</v>
      </c>
      <c r="S50" s="45">
        <v>5949.4171232335002</v>
      </c>
      <c r="T50" s="140">
        <v>0.95019618531225103</v>
      </c>
      <c r="U50" s="44">
        <v>6362.3438824548302</v>
      </c>
      <c r="V50" s="45">
        <v>5909.89294647103</v>
      </c>
      <c r="W50" s="99">
        <v>0.94388368087536501</v>
      </c>
      <c r="X50" s="86">
        <v>6276.1680587532301</v>
      </c>
      <c r="Y50" s="44">
        <v>6338.0742441112297</v>
      </c>
      <c r="Z50" s="45">
        <v>5963.8829846354702</v>
      </c>
      <c r="AA50" s="46">
        <v>0.95024271638452595</v>
      </c>
      <c r="AB50" s="139">
        <v>6377.5014591033296</v>
      </c>
      <c r="AC50" s="45">
        <v>5924.2254536187802</v>
      </c>
      <c r="AD50" s="99">
        <v>0.94392396732531603</v>
      </c>
      <c r="AE50" s="142">
        <v>6292.2892100094105</v>
      </c>
      <c r="AF50" s="44">
        <v>6354.3544094295703</v>
      </c>
      <c r="AG50" s="45">
        <v>5979.4150178910404</v>
      </c>
      <c r="AH50" s="140">
        <v>0.95027657158214196</v>
      </c>
      <c r="AI50" s="44">
        <v>6393.8828983344401</v>
      </c>
      <c r="AJ50" s="45">
        <v>5939.62893332976</v>
      </c>
      <c r="AK50" s="46">
        <v>0.94395358113567696</v>
      </c>
    </row>
    <row r="51" spans="1:37" x14ac:dyDescent="0.2">
      <c r="A51" s="35" t="s">
        <v>7191</v>
      </c>
      <c r="B51" s="35" t="s">
        <v>12829</v>
      </c>
      <c r="C51" s="85" t="s">
        <v>1033</v>
      </c>
      <c r="D51" s="85" t="s">
        <v>1033</v>
      </c>
      <c r="E51" s="85" t="s">
        <v>12894</v>
      </c>
      <c r="F51" s="85" t="s">
        <v>477</v>
      </c>
      <c r="G51" s="85" t="s">
        <v>477</v>
      </c>
      <c r="H51" s="840">
        <v>1.00986369147201</v>
      </c>
      <c r="I51" s="840">
        <v>1.01614574361322</v>
      </c>
      <c r="J51" s="86">
        <v>5369.8333333333303</v>
      </c>
      <c r="K51" s="44">
        <v>5422.7997125894299</v>
      </c>
      <c r="L51" s="45">
        <v>5102.1341456091704</v>
      </c>
      <c r="M51" s="46">
        <v>0.95014757980244702</v>
      </c>
      <c r="N51" s="139">
        <v>5456.5332855790402</v>
      </c>
      <c r="O51" s="45">
        <v>5068.2758947483298</v>
      </c>
      <c r="P51" s="99">
        <v>0.94384230945994596</v>
      </c>
      <c r="Q51" s="86">
        <v>5384.9487597340603</v>
      </c>
      <c r="R51" s="44">
        <v>5438.0642328926397</v>
      </c>
      <c r="S51" s="45">
        <v>5116.7577696012404</v>
      </c>
      <c r="T51" s="140">
        <v>0.95019618531225103</v>
      </c>
      <c r="U51" s="44">
        <v>5471.8927617790396</v>
      </c>
      <c r="V51" s="45">
        <v>5082.7652566630104</v>
      </c>
      <c r="W51" s="99">
        <v>0.94388368087536501</v>
      </c>
      <c r="X51" s="86">
        <v>5398.1530396792796</v>
      </c>
      <c r="Y51" s="44">
        <v>5451.3987557813398</v>
      </c>
      <c r="Z51" s="45">
        <v>5129.5556078842201</v>
      </c>
      <c r="AA51" s="46">
        <v>0.95024271638452595</v>
      </c>
      <c r="AB51" s="139">
        <v>5485.3102346428504</v>
      </c>
      <c r="AC51" s="45">
        <v>5095.4460334432797</v>
      </c>
      <c r="AD51" s="99">
        <v>0.94392396732531603</v>
      </c>
      <c r="AE51" s="142">
        <v>5411.8540406761804</v>
      </c>
      <c r="AF51" s="44">
        <v>5465.2348992249399</v>
      </c>
      <c r="AG51" s="45">
        <v>5142.7581036767197</v>
      </c>
      <c r="AH51" s="140">
        <v>0.95027657158214196</v>
      </c>
      <c r="AI51" s="44">
        <v>5499.2324484890996</v>
      </c>
      <c r="AJ51" s="45">
        <v>5108.5390022798701</v>
      </c>
      <c r="AK51" s="46">
        <v>0.94395358113567696</v>
      </c>
    </row>
    <row r="52" spans="1:37" x14ac:dyDescent="0.2">
      <c r="A52" s="35" t="s">
        <v>7190</v>
      </c>
      <c r="B52" s="35" t="s">
        <v>12828</v>
      </c>
      <c r="C52" s="85" t="s">
        <v>1033</v>
      </c>
      <c r="D52" s="85" t="s">
        <v>1033</v>
      </c>
      <c r="E52" s="85" t="s">
        <v>12894</v>
      </c>
      <c r="F52" s="85" t="s">
        <v>476</v>
      </c>
      <c r="G52" s="85" t="s">
        <v>476</v>
      </c>
      <c r="H52" s="840">
        <v>1.0120802336486201</v>
      </c>
      <c r="I52" s="840">
        <v>1.0146969242210599</v>
      </c>
      <c r="J52" s="86">
        <v>8673.75</v>
      </c>
      <c r="K52" s="44">
        <v>8778.5309266097502</v>
      </c>
      <c r="L52" s="45">
        <v>8259.4314307718596</v>
      </c>
      <c r="M52" s="46">
        <v>0.95223305153732396</v>
      </c>
      <c r="N52" s="139">
        <v>8801.2274464624406</v>
      </c>
      <c r="O52" s="45">
        <v>8174.9797126673902</v>
      </c>
      <c r="P52" s="99">
        <v>0.94249658021817395</v>
      </c>
      <c r="Q52" s="86">
        <v>8667.8211793171195</v>
      </c>
      <c r="R52" s="44">
        <v>8772.5304843877602</v>
      </c>
      <c r="S52" s="45">
        <v>8254.2080403449709</v>
      </c>
      <c r="T52" s="140">
        <v>0.95228176373099405</v>
      </c>
      <c r="U52" s="44">
        <v>8795.2114903512593</v>
      </c>
      <c r="V52" s="45">
        <v>8169.7499081883298</v>
      </c>
      <c r="W52" s="99">
        <v>0.94253789264627796</v>
      </c>
      <c r="X52" s="86">
        <v>8660.2151864507505</v>
      </c>
      <c r="Y52" s="44">
        <v>8764.8326093504293</v>
      </c>
      <c r="Z52" s="45">
        <v>8247.3688456158397</v>
      </c>
      <c r="AA52" s="46">
        <v>0.95232839693396698</v>
      </c>
      <c r="AB52" s="139">
        <v>8787.4937127841094</v>
      </c>
      <c r="AC52" s="45">
        <v>8162.9293635802696</v>
      </c>
      <c r="AD52" s="99">
        <v>0.94257812165585597</v>
      </c>
      <c r="AE52" s="142">
        <v>8663.8993315139505</v>
      </c>
      <c r="AF52" s="44">
        <v>8768.5612597467898</v>
      </c>
      <c r="AG52" s="45">
        <v>8251.1713234034505</v>
      </c>
      <c r="AH52" s="140">
        <v>0.95236232644009999</v>
      </c>
      <c r="AI52" s="44">
        <v>8791.2320034481199</v>
      </c>
      <c r="AJ52" s="45">
        <v>8166.6581633669202</v>
      </c>
      <c r="AK52" s="46">
        <v>0.94260769324288196</v>
      </c>
    </row>
    <row r="53" spans="1:37" x14ac:dyDescent="0.2">
      <c r="A53" s="35" t="s">
        <v>7189</v>
      </c>
      <c r="B53" s="35" t="s">
        <v>12827</v>
      </c>
      <c r="C53" s="85" t="s">
        <v>1033</v>
      </c>
      <c r="D53" s="85" t="s">
        <v>1033</v>
      </c>
      <c r="E53" s="85" t="s">
        <v>12894</v>
      </c>
      <c r="F53" s="85" t="s">
        <v>475</v>
      </c>
      <c r="G53" s="85" t="s">
        <v>475</v>
      </c>
      <c r="H53" s="840">
        <v>1.01179338863206</v>
      </c>
      <c r="I53" s="840">
        <v>1.01402987078162</v>
      </c>
      <c r="J53" s="86">
        <v>3737.1666666666702</v>
      </c>
      <c r="K53" s="44">
        <v>3781.24052554944</v>
      </c>
      <c r="L53" s="45">
        <v>3557.6450211462302</v>
      </c>
      <c r="M53" s="46">
        <v>0.95196316848224405</v>
      </c>
      <c r="N53" s="139">
        <v>3789.5986320893899</v>
      </c>
      <c r="O53" s="45">
        <v>3519.9512937181198</v>
      </c>
      <c r="P53" s="99">
        <v>0.94187699069298103</v>
      </c>
      <c r="Q53" s="86">
        <v>3734.9708608246201</v>
      </c>
      <c r="R53" s="44">
        <v>3779.0188237157399</v>
      </c>
      <c r="S53" s="45">
        <v>3555.73658191812</v>
      </c>
      <c r="T53" s="140">
        <v>0.95201186686984496</v>
      </c>
      <c r="U53" s="44">
        <v>3787.3720193751201</v>
      </c>
      <c r="V53" s="45">
        <v>3518.0373139986</v>
      </c>
      <c r="W53" s="99">
        <v>0.941918275962633</v>
      </c>
      <c r="X53" s="86">
        <v>3733.9542944694199</v>
      </c>
      <c r="Y53" s="44">
        <v>3777.9902685984398</v>
      </c>
      <c r="Z53" s="45">
        <v>3554.9428755819399</v>
      </c>
      <c r="AA53" s="46">
        <v>0.95205848685597905</v>
      </c>
      <c r="AB53" s="139">
        <v>3786.3411907253198</v>
      </c>
      <c r="AC53" s="45">
        <v>3517.2299061040098</v>
      </c>
      <c r="AD53" s="99">
        <v>0.94195847852599102</v>
      </c>
      <c r="AE53" s="142">
        <v>3731.4987303365901</v>
      </c>
      <c r="AF53" s="44">
        <v>3775.5057450434801</v>
      </c>
      <c r="AG53" s="45">
        <v>3552.7316069349499</v>
      </c>
      <c r="AH53" s="140">
        <v>0.95209240674577</v>
      </c>
      <c r="AI53" s="44">
        <v>3783.8511753450098</v>
      </c>
      <c r="AJ53" s="45">
        <v>3515.02714044819</v>
      </c>
      <c r="AK53" s="46">
        <v>0.94198803067289805</v>
      </c>
    </row>
    <row r="54" spans="1:37" x14ac:dyDescent="0.2">
      <c r="A54" s="35" t="s">
        <v>7188</v>
      </c>
      <c r="B54" s="35" t="s">
        <v>8322</v>
      </c>
      <c r="C54" s="85" t="s">
        <v>1033</v>
      </c>
      <c r="D54" s="85" t="s">
        <v>1033</v>
      </c>
      <c r="E54" s="85" t="s">
        <v>12894</v>
      </c>
      <c r="F54" s="85" t="s">
        <v>474</v>
      </c>
      <c r="G54" s="85" t="s">
        <v>474</v>
      </c>
      <c r="H54" s="840">
        <v>1.0098264638928001</v>
      </c>
      <c r="I54" s="840">
        <v>1.01501326378023</v>
      </c>
      <c r="J54" s="86">
        <v>5376.75</v>
      </c>
      <c r="K54" s="44">
        <v>5429.5844397356204</v>
      </c>
      <c r="L54" s="45">
        <v>5108.5176725465399</v>
      </c>
      <c r="M54" s="46">
        <v>0.950112553595859</v>
      </c>
      <c r="N54" s="139">
        <v>5457.4725660303602</v>
      </c>
      <c r="O54" s="45">
        <v>5069.14834108388</v>
      </c>
      <c r="P54" s="99">
        <v>0.94279041076559</v>
      </c>
      <c r="Q54" s="86">
        <v>5385.0624281395603</v>
      </c>
      <c r="R54" s="44">
        <v>5437.9785496501599</v>
      </c>
      <c r="S54" s="45">
        <v>5116.6771489285402</v>
      </c>
      <c r="T54" s="140">
        <v>0.95016115731387196</v>
      </c>
      <c r="U54" s="44">
        <v>5465.90979084624</v>
      </c>
      <c r="V54" s="45">
        <v>5077.2077579851702</v>
      </c>
      <c r="W54" s="99">
        <v>0.94283173607315995</v>
      </c>
      <c r="X54" s="86">
        <v>5392.3057942332498</v>
      </c>
      <c r="Y54" s="44">
        <v>5445.2930924192196</v>
      </c>
      <c r="Z54" s="45">
        <v>5123.8104145600701</v>
      </c>
      <c r="AA54" s="46">
        <v>0.950207686670827</v>
      </c>
      <c r="AB54" s="139">
        <v>5473.2619035057396</v>
      </c>
      <c r="AC54" s="45">
        <v>5084.2540281644397</v>
      </c>
      <c r="AD54" s="99">
        <v>0.94287197762444197</v>
      </c>
      <c r="AE54" s="142">
        <v>5402.1792447622602</v>
      </c>
      <c r="AF54" s="44">
        <v>5455.2635640533599</v>
      </c>
      <c r="AG54" s="45">
        <v>5133.37512825047</v>
      </c>
      <c r="AH54" s="140">
        <v>0.950241540620406</v>
      </c>
      <c r="AI54" s="44">
        <v>5483.2835867519698</v>
      </c>
      <c r="AJ54" s="45">
        <v>5093.7232288079804</v>
      </c>
      <c r="AK54" s="46">
        <v>0.94290155843063705</v>
      </c>
    </row>
    <row r="55" spans="1:37" x14ac:dyDescent="0.2">
      <c r="A55" s="35" t="s">
        <v>7187</v>
      </c>
      <c r="B55" s="35" t="s">
        <v>12826</v>
      </c>
      <c r="C55" s="85" t="s">
        <v>1033</v>
      </c>
      <c r="D55" s="85" t="s">
        <v>1033</v>
      </c>
      <c r="E55" s="85" t="s">
        <v>12894</v>
      </c>
      <c r="F55" s="85" t="s">
        <v>474</v>
      </c>
      <c r="G55" s="85" t="s">
        <v>474</v>
      </c>
      <c r="H55" s="840">
        <v>1.0098264638928001</v>
      </c>
      <c r="I55" s="840">
        <v>1.01501326378023</v>
      </c>
      <c r="J55" s="86">
        <v>11032.75</v>
      </c>
      <c r="K55" s="44">
        <v>11141.162919513299</v>
      </c>
      <c r="L55" s="45">
        <v>10482.3542756847</v>
      </c>
      <c r="M55" s="46">
        <v>0.950112553595859</v>
      </c>
      <c r="N55" s="139">
        <v>11198.387585971401</v>
      </c>
      <c r="O55" s="45">
        <v>10401.570904374101</v>
      </c>
      <c r="P55" s="99">
        <v>0.94279041076559</v>
      </c>
      <c r="Q55" s="86">
        <v>11028.0400004437</v>
      </c>
      <c r="R55" s="44">
        <v>11136.406637316501</v>
      </c>
      <c r="S55" s="45">
        <v>10478.4152497253</v>
      </c>
      <c r="T55" s="140">
        <v>0.95016115731387196</v>
      </c>
      <c r="U55" s="44">
        <v>11193.6068739493</v>
      </c>
      <c r="V55" s="45">
        <v>10397.5860991026</v>
      </c>
      <c r="W55" s="99">
        <v>0.94283173607315995</v>
      </c>
      <c r="X55" s="86">
        <v>11023.5068477275</v>
      </c>
      <c r="Y55" s="44">
        <v>11131.8289397388</v>
      </c>
      <c r="Z55" s="45">
        <v>10474.620940779199</v>
      </c>
      <c r="AA55" s="46">
        <v>0.950207686670827</v>
      </c>
      <c r="AB55" s="139">
        <v>11189.0056638157</v>
      </c>
      <c r="AC55" s="45">
        <v>10393.755701873401</v>
      </c>
      <c r="AD55" s="99">
        <v>0.94287197762444197</v>
      </c>
      <c r="AE55" s="142">
        <v>11024.4838116787</v>
      </c>
      <c r="AF55" s="44">
        <v>11132.8155037909</v>
      </c>
      <c r="AG55" s="45">
        <v>10475.9224817543</v>
      </c>
      <c r="AH55" s="140">
        <v>0.950241540620405</v>
      </c>
      <c r="AI55" s="44">
        <v>11189.997295184299</v>
      </c>
      <c r="AJ55" s="45">
        <v>10395.0029669252</v>
      </c>
      <c r="AK55" s="46">
        <v>0.94290155843063705</v>
      </c>
    </row>
    <row r="56" spans="1:37" x14ac:dyDescent="0.2">
      <c r="A56" s="35" t="s">
        <v>7186</v>
      </c>
      <c r="B56" s="35" t="s">
        <v>12825</v>
      </c>
      <c r="C56" s="85" t="s">
        <v>1033</v>
      </c>
      <c r="D56" s="85" t="s">
        <v>1033</v>
      </c>
      <c r="E56" s="85" t="s">
        <v>12894</v>
      </c>
      <c r="F56" s="85" t="s">
        <v>477</v>
      </c>
      <c r="G56" s="85" t="s">
        <v>477</v>
      </c>
      <c r="H56" s="840">
        <v>1.00986369147201</v>
      </c>
      <c r="I56" s="840">
        <v>1.01614574361322</v>
      </c>
      <c r="J56" s="86">
        <v>6198.5833333333303</v>
      </c>
      <c r="K56" s="44">
        <v>6259.7242468968498</v>
      </c>
      <c r="L56" s="45">
        <v>5889.5689523704496</v>
      </c>
      <c r="M56" s="46">
        <v>0.95014757980244702</v>
      </c>
      <c r="N56" s="139">
        <v>6298.6640705985001</v>
      </c>
      <c r="O56" s="45">
        <v>5850.4852087132604</v>
      </c>
      <c r="P56" s="99">
        <v>0.94384230945994596</v>
      </c>
      <c r="Q56" s="86">
        <v>6206.1754538212099</v>
      </c>
      <c r="R56" s="44">
        <v>6267.3912537188398</v>
      </c>
      <c r="S56" s="45">
        <v>5897.0842415994402</v>
      </c>
      <c r="T56" s="140">
        <v>0.95019618531225103</v>
      </c>
      <c r="U56" s="44">
        <v>6306.3787715172502</v>
      </c>
      <c r="V56" s="45">
        <v>5857.9077315110999</v>
      </c>
      <c r="W56" s="99">
        <v>0.94388368087536501</v>
      </c>
      <c r="X56" s="86">
        <v>6212.3474051802996</v>
      </c>
      <c r="Y56" s="44">
        <v>6273.6240833019101</v>
      </c>
      <c r="Z56" s="45">
        <v>5903.2378734228896</v>
      </c>
      <c r="AA56" s="46">
        <v>0.95024271638452595</v>
      </c>
      <c r="AB56" s="139">
        <v>6312.6503736205796</v>
      </c>
      <c r="AC56" s="45">
        <v>5863.9836091009201</v>
      </c>
      <c r="AD56" s="99">
        <v>0.94392396732531603</v>
      </c>
      <c r="AE56" s="142">
        <v>6217.7963937682898</v>
      </c>
      <c r="AF56" s="44">
        <v>6279.1268190321698</v>
      </c>
      <c r="AG56" s="45">
        <v>5908.6262398659301</v>
      </c>
      <c r="AH56" s="140">
        <v>0.95027657158214196</v>
      </c>
      <c r="AI56" s="44">
        <v>6318.18734018126</v>
      </c>
      <c r="AJ56" s="45">
        <v>5869.3111726700699</v>
      </c>
      <c r="AK56" s="46">
        <v>0.94395358113567696</v>
      </c>
    </row>
    <row r="57" spans="1:37" x14ac:dyDescent="0.2">
      <c r="A57" s="35" t="s">
        <v>7185</v>
      </c>
      <c r="B57" s="35" t="s">
        <v>12824</v>
      </c>
      <c r="C57" s="85" t="s">
        <v>1033</v>
      </c>
      <c r="D57" s="85" t="s">
        <v>1033</v>
      </c>
      <c r="E57" s="85" t="s">
        <v>12894</v>
      </c>
      <c r="F57" s="85" t="s">
        <v>474</v>
      </c>
      <c r="G57" s="85" t="s">
        <v>474</v>
      </c>
      <c r="H57" s="840">
        <v>1.0098264638928001</v>
      </c>
      <c r="I57" s="840">
        <v>1.01501326378023</v>
      </c>
      <c r="J57" s="86">
        <v>2218.75</v>
      </c>
      <c r="K57" s="44">
        <v>2240.5524667621498</v>
      </c>
      <c r="L57" s="45">
        <v>2108.0622282908098</v>
      </c>
      <c r="M57" s="46">
        <v>0.950112553595859</v>
      </c>
      <c r="N57" s="139">
        <v>2252.0606790123902</v>
      </c>
      <c r="O57" s="45">
        <v>2091.8162238861501</v>
      </c>
      <c r="P57" s="99">
        <v>0.94279041076559</v>
      </c>
      <c r="Q57" s="86">
        <v>2226.9128083052301</v>
      </c>
      <c r="R57" s="44">
        <v>2248.7954866084601</v>
      </c>
      <c r="S57" s="45">
        <v>2115.92605117638</v>
      </c>
      <c r="T57" s="140">
        <v>0.95016115731387196</v>
      </c>
      <c r="U57" s="44">
        <v>2260.3460377118899</v>
      </c>
      <c r="V57" s="45">
        <v>2099.6040691379799</v>
      </c>
      <c r="W57" s="99">
        <v>0.94283173607315995</v>
      </c>
      <c r="X57" s="86">
        <v>2236.1532889789501</v>
      </c>
      <c r="Y57" s="44">
        <v>2258.1267685318699</v>
      </c>
      <c r="Z57" s="45">
        <v>2124.8100437620501</v>
      </c>
      <c r="AA57" s="46">
        <v>0.950207686670827</v>
      </c>
      <c r="AB57" s="139">
        <v>2269.7252481594201</v>
      </c>
      <c r="AC57" s="45">
        <v>2108.4062738509801</v>
      </c>
      <c r="AD57" s="99">
        <v>0.94287197762444197</v>
      </c>
      <c r="AE57" s="142">
        <v>2245.1297569281201</v>
      </c>
      <c r="AF57" s="44">
        <v>2267.1914434192199</v>
      </c>
      <c r="AG57" s="45">
        <v>2133.4155591160902</v>
      </c>
      <c r="AH57" s="140">
        <v>0.950241540620406</v>
      </c>
      <c r="AI57" s="44">
        <v>2278.8364821897198</v>
      </c>
      <c r="AJ57" s="45">
        <v>2116.9363466865202</v>
      </c>
      <c r="AK57" s="46">
        <v>0.94290155843063705</v>
      </c>
    </row>
    <row r="58" spans="1:37" x14ac:dyDescent="0.2">
      <c r="A58" s="35" t="s">
        <v>7184</v>
      </c>
      <c r="B58" s="35" t="s">
        <v>9447</v>
      </c>
      <c r="C58" s="85" t="s">
        <v>1033</v>
      </c>
      <c r="D58" s="85" t="s">
        <v>1033</v>
      </c>
      <c r="E58" s="85" t="s">
        <v>12894</v>
      </c>
      <c r="F58" s="85" t="s">
        <v>474</v>
      </c>
      <c r="G58" s="85" t="s">
        <v>474</v>
      </c>
      <c r="H58" s="840">
        <v>1.0098264638928001</v>
      </c>
      <c r="I58" s="840">
        <v>1.01501326378023</v>
      </c>
      <c r="J58" s="86">
        <v>14267.833333333299</v>
      </c>
      <c r="K58" s="44">
        <v>14408.035682411801</v>
      </c>
      <c r="L58" s="45">
        <v>13556.047562613499</v>
      </c>
      <c r="M58" s="46">
        <v>0.950112553595859</v>
      </c>
      <c r="N58" s="139">
        <v>14482.040078739101</v>
      </c>
      <c r="O58" s="45">
        <v>13451.5764490683</v>
      </c>
      <c r="P58" s="99">
        <v>0.94279041076559</v>
      </c>
      <c r="Q58" s="86">
        <v>14219.245665673099</v>
      </c>
      <c r="R58" s="44">
        <v>14358.970569789701</v>
      </c>
      <c r="S58" s="45">
        <v>13510.574917826199</v>
      </c>
      <c r="T58" s="140">
        <v>0.95016115731387196</v>
      </c>
      <c r="U58" s="44">
        <v>14432.7229516077</v>
      </c>
      <c r="V58" s="45">
        <v>13406.3560766173</v>
      </c>
      <c r="W58" s="99">
        <v>0.94283173607315995</v>
      </c>
      <c r="X58" s="86">
        <v>14172.2309392403</v>
      </c>
      <c r="Y58" s="44">
        <v>14311.493854845199</v>
      </c>
      <c r="Z58" s="45">
        <v>13466.5627757402</v>
      </c>
      <c r="AA58" s="46">
        <v>0.950207686670827</v>
      </c>
      <c r="AB58" s="139">
        <v>14385.002380685501</v>
      </c>
      <c r="AC58" s="45">
        <v>13362.599413031799</v>
      </c>
      <c r="AD58" s="99">
        <v>0.94287197762444197</v>
      </c>
      <c r="AE58" s="142">
        <v>14163.6229139144</v>
      </c>
      <c r="AF58" s="44">
        <v>14302.8012430692</v>
      </c>
      <c r="AG58" s="45">
        <v>13458.862858484499</v>
      </c>
      <c r="AH58" s="140">
        <v>0.950241540620406</v>
      </c>
      <c r="AI58" s="44">
        <v>14376.265120804699</v>
      </c>
      <c r="AJ58" s="45">
        <v>13354.9021185537</v>
      </c>
      <c r="AK58" s="46">
        <v>0.94290155843063705</v>
      </c>
    </row>
    <row r="59" spans="1:37" x14ac:dyDescent="0.2">
      <c r="A59" s="35" t="s">
        <v>7183</v>
      </c>
      <c r="B59" s="35" t="s">
        <v>12823</v>
      </c>
      <c r="C59" s="85" t="s">
        <v>1033</v>
      </c>
      <c r="D59" s="85" t="s">
        <v>1033</v>
      </c>
      <c r="E59" s="85" t="s">
        <v>12894</v>
      </c>
      <c r="F59" s="85" t="s">
        <v>474</v>
      </c>
      <c r="G59" s="85" t="s">
        <v>474</v>
      </c>
      <c r="H59" s="840">
        <v>1.0098264638928001</v>
      </c>
      <c r="I59" s="840">
        <v>1.01501326378023</v>
      </c>
      <c r="J59" s="86">
        <v>7954.75</v>
      </c>
      <c r="K59" s="44">
        <v>8032.9170636512599</v>
      </c>
      <c r="L59" s="45">
        <v>7557.90783571666</v>
      </c>
      <c r="M59" s="46">
        <v>0.950112553595859</v>
      </c>
      <c r="N59" s="139">
        <v>8074.1767600557996</v>
      </c>
      <c r="O59" s="45">
        <v>7499.6620200375801</v>
      </c>
      <c r="P59" s="99">
        <v>0.94279041076559</v>
      </c>
      <c r="Q59" s="86">
        <v>7959.63860503662</v>
      </c>
      <c r="R59" s="44">
        <v>8037.8537063887597</v>
      </c>
      <c r="S59" s="45">
        <v>7562.9394287617597</v>
      </c>
      <c r="T59" s="140">
        <v>0.95016115731387196</v>
      </c>
      <c r="U59" s="44">
        <v>8079.13875900935</v>
      </c>
      <c r="V59" s="45">
        <v>7504.5998845016202</v>
      </c>
      <c r="W59" s="99">
        <v>0.94283173607315995</v>
      </c>
      <c r="X59" s="86">
        <v>7965.0386232200299</v>
      </c>
      <c r="Y59" s="44">
        <v>8043.3067876558698</v>
      </c>
      <c r="Z59" s="45">
        <v>7568.4409244136896</v>
      </c>
      <c r="AA59" s="46">
        <v>0.950207686670827</v>
      </c>
      <c r="AB59" s="139">
        <v>8084.6198490901597</v>
      </c>
      <c r="AC59" s="45">
        <v>7510.0117185305298</v>
      </c>
      <c r="AD59" s="99">
        <v>0.94287197762444197</v>
      </c>
      <c r="AE59" s="142">
        <v>7969.3670566697101</v>
      </c>
      <c r="AF59" s="44">
        <v>8047.6777543005501</v>
      </c>
      <c r="AG59" s="45">
        <v>7572.82362969933</v>
      </c>
      <c r="AH59" s="140">
        <v>0.950241540620405</v>
      </c>
      <c r="AI59" s="44">
        <v>8089.0132664529801</v>
      </c>
      <c r="AJ59" s="45">
        <v>7514.3286174396499</v>
      </c>
      <c r="AK59" s="46">
        <v>0.94290155843063705</v>
      </c>
    </row>
    <row r="60" spans="1:37" x14ac:dyDescent="0.2">
      <c r="A60" s="35" t="s">
        <v>7182</v>
      </c>
      <c r="B60" s="35" t="s">
        <v>12822</v>
      </c>
      <c r="C60" s="85" t="s">
        <v>1033</v>
      </c>
      <c r="D60" s="85" t="s">
        <v>1033</v>
      </c>
      <c r="E60" s="85" t="s">
        <v>12894</v>
      </c>
      <c r="F60" s="85" t="s">
        <v>476</v>
      </c>
      <c r="G60" s="85" t="s">
        <v>476</v>
      </c>
      <c r="H60" s="840">
        <v>1.0120802336486201</v>
      </c>
      <c r="I60" s="840">
        <v>1.0146969242210599</v>
      </c>
      <c r="J60" s="86">
        <v>9253.25</v>
      </c>
      <c r="K60" s="44">
        <v>9365.0314220091204</v>
      </c>
      <c r="L60" s="45">
        <v>8811.2504841377395</v>
      </c>
      <c r="M60" s="46">
        <v>0.95223305153732396</v>
      </c>
      <c r="N60" s="139">
        <v>9389.2443140485393</v>
      </c>
      <c r="O60" s="45">
        <v>8721.1564809038191</v>
      </c>
      <c r="P60" s="99">
        <v>0.94249658021817395</v>
      </c>
      <c r="Q60" s="86">
        <v>9282.72779011885</v>
      </c>
      <c r="R60" s="44">
        <v>9394.8653107200607</v>
      </c>
      <c r="S60" s="45">
        <v>8839.77239220909</v>
      </c>
      <c r="T60" s="140">
        <v>0.95228176373099405</v>
      </c>
      <c r="U60" s="44">
        <v>9419.1553370149795</v>
      </c>
      <c r="V60" s="45">
        <v>8749.3226893076608</v>
      </c>
      <c r="W60" s="99">
        <v>0.94253789264627796</v>
      </c>
      <c r="X60" s="86">
        <v>9314.5167895312406</v>
      </c>
      <c r="Y60" s="44">
        <v>9427.0383286727993</v>
      </c>
      <c r="Z60" s="45">
        <v>8870.4788423888003</v>
      </c>
      <c r="AA60" s="46">
        <v>0.95232839693396698</v>
      </c>
      <c r="AB60" s="139">
        <v>9451.4115369427891</v>
      </c>
      <c r="AC60" s="45">
        <v>8779.6597396082907</v>
      </c>
      <c r="AD60" s="99">
        <v>0.94257812165585597</v>
      </c>
      <c r="AE60" s="142">
        <v>9347.6411388653796</v>
      </c>
      <c r="AF60" s="44">
        <v>9460.5628278863496</v>
      </c>
      <c r="AG60" s="45">
        <v>8902.3412617370104</v>
      </c>
      <c r="AH60" s="140">
        <v>0.95236232644009999</v>
      </c>
      <c r="AI60" s="44">
        <v>9485.0227123289606</v>
      </c>
      <c r="AJ60" s="45">
        <v>8811.1584511681594</v>
      </c>
      <c r="AK60" s="46">
        <v>0.94260769324288196</v>
      </c>
    </row>
    <row r="61" spans="1:37" x14ac:dyDescent="0.2">
      <c r="A61" s="35" t="s">
        <v>7181</v>
      </c>
      <c r="B61" s="35" t="s">
        <v>12821</v>
      </c>
      <c r="C61" s="85" t="s">
        <v>1033</v>
      </c>
      <c r="D61" s="85" t="s">
        <v>1033</v>
      </c>
      <c r="E61" s="85" t="s">
        <v>12894</v>
      </c>
      <c r="F61" s="85" t="s">
        <v>477</v>
      </c>
      <c r="G61" s="85" t="s">
        <v>477</v>
      </c>
      <c r="H61" s="840">
        <v>1.00986369147201</v>
      </c>
      <c r="I61" s="840">
        <v>1.01614574361322</v>
      </c>
      <c r="J61" s="86">
        <v>4000.6666666666702</v>
      </c>
      <c r="K61" s="44">
        <v>4040.1280083490001</v>
      </c>
      <c r="L61" s="45">
        <v>3801.2237509296601</v>
      </c>
      <c r="M61" s="46">
        <v>0.95014757980244702</v>
      </c>
      <c r="N61" s="139">
        <v>4065.2604049486099</v>
      </c>
      <c r="O61" s="45">
        <v>3775.99846604609</v>
      </c>
      <c r="P61" s="99">
        <v>0.94384230945994596</v>
      </c>
      <c r="Q61" s="86">
        <v>4013.2647033968001</v>
      </c>
      <c r="R61" s="44">
        <v>4052.8503082265902</v>
      </c>
      <c r="S61" s="45">
        <v>3813.3888118159398</v>
      </c>
      <c r="T61" s="140">
        <v>0.95019618531225103</v>
      </c>
      <c r="U61" s="44">
        <v>4078.0618463498199</v>
      </c>
      <c r="V61" s="45">
        <v>3788.0550605693502</v>
      </c>
      <c r="W61" s="99">
        <v>0.94388368087536501</v>
      </c>
      <c r="X61" s="86">
        <v>4022.73048967966</v>
      </c>
      <c r="Y61" s="44">
        <v>4062.4094621048898</v>
      </c>
      <c r="Z61" s="45">
        <v>3822.5703477960501</v>
      </c>
      <c r="AA61" s="46">
        <v>0.95024271638452595</v>
      </c>
      <c r="AB61" s="139">
        <v>4087.6804647910999</v>
      </c>
      <c r="AC61" s="45">
        <v>3797.1517232989299</v>
      </c>
      <c r="AD61" s="99">
        <v>0.94392396732531603</v>
      </c>
      <c r="AE61" s="142">
        <v>4032.5274137309498</v>
      </c>
      <c r="AF61" s="44">
        <v>4072.3030199924001</v>
      </c>
      <c r="AG61" s="45">
        <v>3832.01632553125</v>
      </c>
      <c r="AH61" s="140">
        <v>0.95027657158214196</v>
      </c>
      <c r="AI61" s="44">
        <v>4097.63556746633</v>
      </c>
      <c r="AJ61" s="45">
        <v>3806.51869321912</v>
      </c>
      <c r="AK61" s="46">
        <v>0.94395358113567696</v>
      </c>
    </row>
    <row r="62" spans="1:37" x14ac:dyDescent="0.2">
      <c r="A62" s="35" t="s">
        <v>7180</v>
      </c>
      <c r="B62" s="35" t="s">
        <v>12820</v>
      </c>
      <c r="C62" s="85" t="s">
        <v>1033</v>
      </c>
      <c r="D62" s="85" t="s">
        <v>1033</v>
      </c>
      <c r="E62" s="85" t="s">
        <v>12894</v>
      </c>
      <c r="F62" s="85" t="s">
        <v>475</v>
      </c>
      <c r="G62" s="85" t="s">
        <v>475</v>
      </c>
      <c r="H62" s="840">
        <v>1.01179338863206</v>
      </c>
      <c r="I62" s="840">
        <v>1.01402987078162</v>
      </c>
      <c r="J62" s="86">
        <v>10056.333333333299</v>
      </c>
      <c r="K62" s="44">
        <v>10174.9315805469</v>
      </c>
      <c r="L62" s="45">
        <v>9573.2589433136109</v>
      </c>
      <c r="M62" s="46">
        <v>0.95196316848224405</v>
      </c>
      <c r="N62" s="139">
        <v>10197.4223905369</v>
      </c>
      <c r="O62" s="45">
        <v>9471.8289774055193</v>
      </c>
      <c r="P62" s="99">
        <v>0.94187699069298103</v>
      </c>
      <c r="Q62" s="86">
        <v>10083.403772097799</v>
      </c>
      <c r="R62" s="44">
        <v>10202.321271516101</v>
      </c>
      <c r="S62" s="45">
        <v>9599.5200494772198</v>
      </c>
      <c r="T62" s="140">
        <v>0.95201186686984496</v>
      </c>
      <c r="U62" s="44">
        <v>10224.8726240592</v>
      </c>
      <c r="V62" s="45">
        <v>9497.7422968494193</v>
      </c>
      <c r="W62" s="99">
        <v>0.941918275962633</v>
      </c>
      <c r="X62" s="86">
        <v>10110.384489370699</v>
      </c>
      <c r="Y62" s="44">
        <v>10229.620182873399</v>
      </c>
      <c r="Z62" s="45">
        <v>9625.6773584824696</v>
      </c>
      <c r="AA62" s="46">
        <v>0.95205848685597905</v>
      </c>
      <c r="AB62" s="139">
        <v>10252.231877309199</v>
      </c>
      <c r="AC62" s="45">
        <v>9523.5623909204405</v>
      </c>
      <c r="AD62" s="99">
        <v>0.94195847852599102</v>
      </c>
      <c r="AE62" s="142">
        <v>10137.227947794399</v>
      </c>
      <c r="AF62" s="44">
        <v>10256.780216634501</v>
      </c>
      <c r="AG62" s="45">
        <v>9651.5777545460096</v>
      </c>
      <c r="AH62" s="140">
        <v>0.952092406745769</v>
      </c>
      <c r="AI62" s="44">
        <v>10279.4519459858</v>
      </c>
      <c r="AJ62" s="45">
        <v>9549.1473910250697</v>
      </c>
      <c r="AK62" s="46">
        <v>0.94198803067289805</v>
      </c>
    </row>
    <row r="63" spans="1:37" x14ac:dyDescent="0.2">
      <c r="A63" s="35" t="s">
        <v>7179</v>
      </c>
      <c r="B63" s="35" t="s">
        <v>12819</v>
      </c>
      <c r="C63" s="85" t="s">
        <v>1033</v>
      </c>
      <c r="D63" s="85" t="s">
        <v>1033</v>
      </c>
      <c r="E63" s="85" t="s">
        <v>12894</v>
      </c>
      <c r="F63" s="85" t="s">
        <v>476</v>
      </c>
      <c r="G63" s="85" t="s">
        <v>476</v>
      </c>
      <c r="H63" s="840">
        <v>1.0120802336486201</v>
      </c>
      <c r="I63" s="840">
        <v>1.0146969242210599</v>
      </c>
      <c r="J63" s="86">
        <v>2749.5833333333298</v>
      </c>
      <c r="K63" s="44">
        <v>2782.79894243636</v>
      </c>
      <c r="L63" s="45">
        <v>2618.2441279561699</v>
      </c>
      <c r="M63" s="46">
        <v>0.95223305153732396</v>
      </c>
      <c r="N63" s="139">
        <v>2789.9937512228298</v>
      </c>
      <c r="O63" s="45">
        <v>2591.47288869155</v>
      </c>
      <c r="P63" s="99">
        <v>0.94249658021817395</v>
      </c>
      <c r="Q63" s="86">
        <v>2753.3436181871798</v>
      </c>
      <c r="R63" s="44">
        <v>2786.6046524098301</v>
      </c>
      <c r="S63" s="45">
        <v>2621.9589168847601</v>
      </c>
      <c r="T63" s="140">
        <v>0.95228176373099405</v>
      </c>
      <c r="U63" s="44">
        <v>2793.8093006982199</v>
      </c>
      <c r="V63" s="45">
        <v>2595.1306916172198</v>
      </c>
      <c r="W63" s="99">
        <v>0.94253789264627696</v>
      </c>
      <c r="X63" s="86">
        <v>2759.2905654174501</v>
      </c>
      <c r="Y63" s="44">
        <v>2792.6234401521401</v>
      </c>
      <c r="Z63" s="45">
        <v>2627.7507608390201</v>
      </c>
      <c r="AA63" s="46">
        <v>0.95232839693396698</v>
      </c>
      <c r="AB63" s="139">
        <v>2799.8436497612802</v>
      </c>
      <c r="AC63" s="45">
        <v>2600.8469182539102</v>
      </c>
      <c r="AD63" s="99">
        <v>0.94257812165585597</v>
      </c>
      <c r="AE63" s="142">
        <v>2764.4583092975399</v>
      </c>
      <c r="AF63" s="44">
        <v>2797.8536115857401</v>
      </c>
      <c r="AG63" s="45">
        <v>2632.7659467892699</v>
      </c>
      <c r="AH63" s="140">
        <v>0.95236232644009999</v>
      </c>
      <c r="AI63" s="44">
        <v>2805.0873435815702</v>
      </c>
      <c r="AJ63" s="45">
        <v>2605.79966999307</v>
      </c>
      <c r="AK63" s="46">
        <v>0.94260769324288196</v>
      </c>
    </row>
    <row r="64" spans="1:37" x14ac:dyDescent="0.2">
      <c r="A64" s="35" t="s">
        <v>7178</v>
      </c>
      <c r="B64" s="35" t="s">
        <v>12129</v>
      </c>
      <c r="C64" s="85" t="s">
        <v>1033</v>
      </c>
      <c r="D64" s="85" t="s">
        <v>1033</v>
      </c>
      <c r="E64" s="85" t="s">
        <v>12894</v>
      </c>
      <c r="F64" s="85" t="s">
        <v>477</v>
      </c>
      <c r="G64" s="85" t="s">
        <v>477</v>
      </c>
      <c r="H64" s="840">
        <v>1.00986369147201</v>
      </c>
      <c r="I64" s="840">
        <v>1.01614574361322</v>
      </c>
      <c r="J64" s="86">
        <v>5706.6666666666697</v>
      </c>
      <c r="K64" s="44">
        <v>5762.9554660002505</v>
      </c>
      <c r="L64" s="45">
        <v>5422.17552207263</v>
      </c>
      <c r="M64" s="46">
        <v>0.95014757980244702</v>
      </c>
      <c r="N64" s="139">
        <v>5798.8050435527603</v>
      </c>
      <c r="O64" s="45">
        <v>5386.1934459847598</v>
      </c>
      <c r="P64" s="99">
        <v>0.94384230945994596</v>
      </c>
      <c r="Q64" s="86">
        <v>5712.7854584332999</v>
      </c>
      <c r="R64" s="44">
        <v>5769.1346116410496</v>
      </c>
      <c r="S64" s="45">
        <v>5428.2669501106302</v>
      </c>
      <c r="T64" s="140">
        <v>0.95019618531225103</v>
      </c>
      <c r="U64" s="44">
        <v>5805.0226277624897</v>
      </c>
      <c r="V64" s="45">
        <v>5392.2049665572804</v>
      </c>
      <c r="W64" s="99">
        <v>0.94388368087536501</v>
      </c>
      <c r="X64" s="86">
        <v>5717.6446274817399</v>
      </c>
      <c r="Y64" s="44">
        <v>5774.04171003379</v>
      </c>
      <c r="Z64" s="45">
        <v>5433.1501621396401</v>
      </c>
      <c r="AA64" s="46">
        <v>0.95024271638452595</v>
      </c>
      <c r="AB64" s="139">
        <v>5809.9602517085596</v>
      </c>
      <c r="AC64" s="45">
        <v>5397.0218005288398</v>
      </c>
      <c r="AD64" s="99">
        <v>0.94392396732531603</v>
      </c>
      <c r="AE64" s="142">
        <v>5721.4508779214602</v>
      </c>
      <c r="AF64" s="44">
        <v>5777.8855041535098</v>
      </c>
      <c r="AG64" s="45">
        <v>5436.9607247468402</v>
      </c>
      <c r="AH64" s="140">
        <v>0.95027657158214196</v>
      </c>
      <c r="AI64" s="44">
        <v>5813.8279568919997</v>
      </c>
      <c r="AJ64" s="45">
        <v>5400.7840455058204</v>
      </c>
      <c r="AK64" s="46">
        <v>0.94395358113567696</v>
      </c>
    </row>
    <row r="65" spans="1:37" x14ac:dyDescent="0.2">
      <c r="A65" s="35" t="s">
        <v>7177</v>
      </c>
      <c r="B65" s="35" t="s">
        <v>10418</v>
      </c>
      <c r="C65" s="85" t="s">
        <v>1033</v>
      </c>
      <c r="D65" s="85" t="s">
        <v>1033</v>
      </c>
      <c r="E65" s="85" t="s">
        <v>12894</v>
      </c>
      <c r="F65" s="85" t="s">
        <v>474</v>
      </c>
      <c r="G65" s="85" t="s">
        <v>474</v>
      </c>
      <c r="H65" s="840">
        <v>1.0098264638928001</v>
      </c>
      <c r="I65" s="840">
        <v>1.01501326378023</v>
      </c>
      <c r="J65" s="86">
        <v>7220.0833333333303</v>
      </c>
      <c r="K65" s="44">
        <v>7291.0312215113499</v>
      </c>
      <c r="L65" s="45">
        <v>6859.8918130082302</v>
      </c>
      <c r="M65" s="46">
        <v>0.950112553595859</v>
      </c>
      <c r="N65" s="139">
        <v>7328.4803489319202</v>
      </c>
      <c r="O65" s="45">
        <v>6807.0253315951204</v>
      </c>
      <c r="P65" s="99">
        <v>0.94279041076559</v>
      </c>
      <c r="Q65" s="86">
        <v>7217.1056362400504</v>
      </c>
      <c r="R65" s="44">
        <v>7288.0242641851</v>
      </c>
      <c r="S65" s="45">
        <v>6857.4134437863104</v>
      </c>
      <c r="T65" s="140">
        <v>0.95016115731387196</v>
      </c>
      <c r="U65" s="44">
        <v>7325.4579468867196</v>
      </c>
      <c r="V65" s="45">
        <v>6804.5162364396001</v>
      </c>
      <c r="W65" s="99">
        <v>0.94283173607315995</v>
      </c>
      <c r="X65" s="86">
        <v>7209.7808944988301</v>
      </c>
      <c r="Y65" s="44">
        <v>7280.6275461336299</v>
      </c>
      <c r="Z65" s="45">
        <v>6850.7892251652502</v>
      </c>
      <c r="AA65" s="46">
        <v>0.950207686670827</v>
      </c>
      <c r="AB65" s="139">
        <v>7318.0232368656098</v>
      </c>
      <c r="AC65" s="45">
        <v>6797.9003702350201</v>
      </c>
      <c r="AD65" s="99">
        <v>0.94287197762444197</v>
      </c>
      <c r="AE65" s="142">
        <v>7206.7055573123898</v>
      </c>
      <c r="AF65" s="44">
        <v>7277.5219892573696</v>
      </c>
      <c r="AG65" s="45">
        <v>6848.1109915781599</v>
      </c>
      <c r="AH65" s="140">
        <v>0.950241540620406</v>
      </c>
      <c r="AI65" s="44">
        <v>7314.9017288307796</v>
      </c>
      <c r="AJ65" s="45">
        <v>6795.2139011405798</v>
      </c>
      <c r="AK65" s="46">
        <v>0.94290155843063705</v>
      </c>
    </row>
    <row r="66" spans="1:37" x14ac:dyDescent="0.2">
      <c r="A66" s="35" t="s">
        <v>7176</v>
      </c>
      <c r="B66" s="35" t="s">
        <v>12818</v>
      </c>
      <c r="C66" s="85" t="s">
        <v>1033</v>
      </c>
      <c r="D66" s="85" t="s">
        <v>1033</v>
      </c>
      <c r="E66" s="85" t="s">
        <v>12894</v>
      </c>
      <c r="F66" s="85" t="s">
        <v>477</v>
      </c>
      <c r="G66" s="85" t="s">
        <v>477</v>
      </c>
      <c r="H66" s="840">
        <v>1.00986369147201</v>
      </c>
      <c r="I66" s="840">
        <v>1.01614574361322</v>
      </c>
      <c r="J66" s="86">
        <v>7525.1666666666697</v>
      </c>
      <c r="K66" s="44">
        <v>7599.3925889420898</v>
      </c>
      <c r="L66" s="45">
        <v>7150.0188959433799</v>
      </c>
      <c r="M66" s="46">
        <v>0.95014757980244702</v>
      </c>
      <c r="N66" s="139">
        <v>7646.6660783134002</v>
      </c>
      <c r="O66" s="45">
        <v>7102.5706857376699</v>
      </c>
      <c r="P66" s="99">
        <v>0.94384230945994596</v>
      </c>
      <c r="Q66" s="86">
        <v>7540.7807592091503</v>
      </c>
      <c r="R66" s="44">
        <v>7615.1606940760303</v>
      </c>
      <c r="S66" s="45">
        <v>7165.2211116765602</v>
      </c>
      <c r="T66" s="140">
        <v>0.95019618531225103</v>
      </c>
      <c r="U66" s="44">
        <v>7662.5322719908299</v>
      </c>
      <c r="V66" s="45">
        <v>7117.6198996764597</v>
      </c>
      <c r="W66" s="99">
        <v>0.94388368087536501</v>
      </c>
      <c r="X66" s="86">
        <v>7551.8672780086399</v>
      </c>
      <c r="Y66" s="44">
        <v>7626.3565668764604</v>
      </c>
      <c r="Z66" s="45">
        <v>7176.1068760303497</v>
      </c>
      <c r="AA66" s="46">
        <v>0.95024271638452595</v>
      </c>
      <c r="AB66" s="139">
        <v>7673.7977908804196</v>
      </c>
      <c r="AC66" s="45">
        <v>7128.3885217721499</v>
      </c>
      <c r="AD66" s="99">
        <v>0.94392396732531603</v>
      </c>
      <c r="AE66" s="142">
        <v>7564.5149007337704</v>
      </c>
      <c r="AF66" s="44">
        <v>7639.12894185</v>
      </c>
      <c r="AG66" s="45">
        <v>7188.3812855513097</v>
      </c>
      <c r="AH66" s="140">
        <v>0.95027657158214196</v>
      </c>
      <c r="AI66" s="44">
        <v>7686.6496188793899</v>
      </c>
      <c r="AJ66" s="45">
        <v>7140.5509301018401</v>
      </c>
      <c r="AK66" s="46">
        <v>0.94395358113567696</v>
      </c>
    </row>
    <row r="67" spans="1:37" x14ac:dyDescent="0.2">
      <c r="A67" s="35" t="s">
        <v>7175</v>
      </c>
      <c r="B67" s="35" t="s">
        <v>12817</v>
      </c>
      <c r="C67" s="85" t="s">
        <v>1033</v>
      </c>
      <c r="D67" s="85" t="s">
        <v>1033</v>
      </c>
      <c r="E67" s="85" t="s">
        <v>12894</v>
      </c>
      <c r="F67" s="85" t="s">
        <v>474</v>
      </c>
      <c r="G67" s="85" t="s">
        <v>474</v>
      </c>
      <c r="H67" s="840">
        <v>1.0098264638928001</v>
      </c>
      <c r="I67" s="840">
        <v>1.01501326378023</v>
      </c>
      <c r="J67" s="86">
        <v>2989.8333333333298</v>
      </c>
      <c r="K67" s="44">
        <v>3019.2128226288301</v>
      </c>
      <c r="L67" s="45">
        <v>2840.6781831593498</v>
      </c>
      <c r="M67" s="46">
        <v>0.950112553595859</v>
      </c>
      <c r="N67" s="139">
        <v>3034.7204898256</v>
      </c>
      <c r="O67" s="45">
        <v>2818.7861964539902</v>
      </c>
      <c r="P67" s="99">
        <v>0.94279041076559</v>
      </c>
      <c r="Q67" s="86">
        <v>2976.9919600480798</v>
      </c>
      <c r="R67" s="44">
        <v>3006.2452640526599</v>
      </c>
      <c r="S67" s="45">
        <v>2828.6221260733801</v>
      </c>
      <c r="T67" s="140">
        <v>0.95016115731387196</v>
      </c>
      <c r="U67" s="44">
        <v>3021.6863256159199</v>
      </c>
      <c r="V67" s="45">
        <v>2806.8024979679799</v>
      </c>
      <c r="W67" s="99">
        <v>0.94283173607315995</v>
      </c>
      <c r="X67" s="86">
        <v>2964.1837204069102</v>
      </c>
      <c r="Y67" s="44">
        <v>2993.31116470712</v>
      </c>
      <c r="Z67" s="45">
        <v>2816.5901558351802</v>
      </c>
      <c r="AA67" s="46">
        <v>0.950207686670826</v>
      </c>
      <c r="AB67" s="139">
        <v>3008.6857924944502</v>
      </c>
      <c r="AC67" s="45">
        <v>2794.8457665022402</v>
      </c>
      <c r="AD67" s="99">
        <v>0.94287197762444197</v>
      </c>
      <c r="AE67" s="142">
        <v>2954.5655724667999</v>
      </c>
      <c r="AF67" s="44">
        <v>2983.5985043835599</v>
      </c>
      <c r="AG67" s="45">
        <v>2807.5509414448602</v>
      </c>
      <c r="AH67" s="140">
        <v>0.950241540620406</v>
      </c>
      <c r="AI67" s="44">
        <v>2998.9232447622298</v>
      </c>
      <c r="AJ67" s="45">
        <v>2785.8644827644498</v>
      </c>
      <c r="AK67" s="46">
        <v>0.94290155843063705</v>
      </c>
    </row>
    <row r="68" spans="1:37" x14ac:dyDescent="0.2">
      <c r="A68" s="35" t="s">
        <v>7174</v>
      </c>
      <c r="B68" s="35" t="s">
        <v>13439</v>
      </c>
      <c r="C68" s="85" t="s">
        <v>971</v>
      </c>
      <c r="D68" s="85" t="s">
        <v>971</v>
      </c>
      <c r="E68" s="85" t="s">
        <v>12896</v>
      </c>
      <c r="F68" s="85" t="s">
        <v>408</v>
      </c>
      <c r="G68" s="85" t="s">
        <v>13440</v>
      </c>
      <c r="H68" s="840">
        <v>1.0226941102195599</v>
      </c>
      <c r="I68" s="840">
        <v>1.0210991111674499</v>
      </c>
      <c r="J68" s="86">
        <v>11947.666666666701</v>
      </c>
      <c r="K68" s="44">
        <v>12218.808330866599</v>
      </c>
      <c r="L68" s="45">
        <v>11496.2754495315</v>
      </c>
      <c r="M68" s="46">
        <v>0.96221929940559003</v>
      </c>
      <c r="N68" s="139">
        <v>12199.7518138582</v>
      </c>
      <c r="O68" s="45">
        <v>11331.683470804401</v>
      </c>
      <c r="P68" s="99">
        <v>0.948443222174851</v>
      </c>
      <c r="Q68" s="86">
        <v>11966.2659743641</v>
      </c>
      <c r="R68" s="44">
        <v>12237.8297333029</v>
      </c>
      <c r="S68" s="45">
        <v>11514.761078433699</v>
      </c>
      <c r="T68" s="140">
        <v>0.96226852245323502</v>
      </c>
      <c r="U68" s="44">
        <v>12218.7435504164</v>
      </c>
      <c r="V68" s="45">
        <v>11349.821332744799</v>
      </c>
      <c r="W68" s="99">
        <v>0.94848479526195695</v>
      </c>
      <c r="X68" s="86">
        <v>11983.637888965</v>
      </c>
      <c r="Y68" s="44">
        <v>12255.5958880486</v>
      </c>
      <c r="Z68" s="45">
        <v>11532.042221059601</v>
      </c>
      <c r="AA68" s="46">
        <v>0.96231564470741604</v>
      </c>
      <c r="AB68" s="139">
        <v>12236.4819969747</v>
      </c>
      <c r="AC68" s="45">
        <v>11366.783461217399</v>
      </c>
      <c r="AD68" s="99">
        <v>0.94852527809475495</v>
      </c>
      <c r="AE68" s="142">
        <v>12006.644762063701</v>
      </c>
      <c r="AF68" s="44">
        <v>12279.124881661201</v>
      </c>
      <c r="AG68" s="45">
        <v>11554.593746771399</v>
      </c>
      <c r="AH68" s="140">
        <v>0.96234993003868896</v>
      </c>
      <c r="AI68" s="44">
        <v>12259.974294646599</v>
      </c>
      <c r="AJ68" s="45">
        <v>11388.9633576697</v>
      </c>
      <c r="AK68" s="46">
        <v>0.94855503626244697</v>
      </c>
    </row>
    <row r="69" spans="1:37" x14ac:dyDescent="0.2">
      <c r="A69" s="35" t="s">
        <v>7173</v>
      </c>
      <c r="B69" s="35" t="s">
        <v>12816</v>
      </c>
      <c r="C69" s="85" t="s">
        <v>1033</v>
      </c>
      <c r="D69" s="85" t="s">
        <v>1033</v>
      </c>
      <c r="E69" s="85" t="s">
        <v>12894</v>
      </c>
      <c r="F69" s="85" t="s">
        <v>409</v>
      </c>
      <c r="G69" s="85" t="s">
        <v>13440</v>
      </c>
      <c r="H69" s="840">
        <v>1.0276745412197601</v>
      </c>
      <c r="I69" s="840">
        <v>1.0283867185317499</v>
      </c>
      <c r="J69" s="86">
        <v>2215</v>
      </c>
      <c r="K69" s="44">
        <v>2276.2991088017802</v>
      </c>
      <c r="L69" s="45">
        <v>2141.69506973945</v>
      </c>
      <c r="M69" s="46">
        <v>0.96690522335866802</v>
      </c>
      <c r="N69" s="139">
        <v>2277.87658154782</v>
      </c>
      <c r="O69" s="45">
        <v>2115.7952064513902</v>
      </c>
      <c r="P69" s="99">
        <v>0.95521228282229598</v>
      </c>
      <c r="Q69" s="86">
        <v>2232.1981677470899</v>
      </c>
      <c r="R69" s="44">
        <v>2293.9732279510799</v>
      </c>
      <c r="S69" s="45">
        <v>2158.4344786476299</v>
      </c>
      <c r="T69" s="140">
        <v>0.96695468611825697</v>
      </c>
      <c r="U69" s="44">
        <v>2295.56294884201</v>
      </c>
      <c r="V69" s="45">
        <v>2132.3165692054899</v>
      </c>
      <c r="W69" s="99">
        <v>0.95525415261746105</v>
      </c>
      <c r="X69" s="86">
        <v>2249.9314479017398</v>
      </c>
      <c r="Y69" s="44">
        <v>2312.1972684983398</v>
      </c>
      <c r="Z69" s="45">
        <v>2175.6882951521102</v>
      </c>
      <c r="AA69" s="46">
        <v>0.96700203785369998</v>
      </c>
      <c r="AB69" s="139">
        <v>2313.7996186290602</v>
      </c>
      <c r="AC69" s="45">
        <v>2149.3480923770599</v>
      </c>
      <c r="AD69" s="99">
        <v>0.95529492437714902</v>
      </c>
      <c r="AE69" s="142">
        <v>2265.8283333867898</v>
      </c>
      <c r="AF69" s="44">
        <v>2328.5340929960098</v>
      </c>
      <c r="AG69" s="45">
        <v>2191.1386788042701</v>
      </c>
      <c r="AH69" s="140">
        <v>0.96703649015154103</v>
      </c>
      <c r="AI69" s="44">
        <v>2330.1477645279001</v>
      </c>
      <c r="AJ69" s="45">
        <v>2164.60221452114</v>
      </c>
      <c r="AK69" s="46">
        <v>0.95532489492955497</v>
      </c>
    </row>
    <row r="70" spans="1:37" x14ac:dyDescent="0.2">
      <c r="A70" s="35" t="s">
        <v>7172</v>
      </c>
      <c r="B70" s="35" t="s">
        <v>12815</v>
      </c>
      <c r="C70" s="85" t="s">
        <v>971</v>
      </c>
      <c r="D70" s="85" t="s">
        <v>971</v>
      </c>
      <c r="E70" s="85" t="s">
        <v>12896</v>
      </c>
      <c r="F70" s="85" t="s">
        <v>408</v>
      </c>
      <c r="G70" s="85" t="s">
        <v>13440</v>
      </c>
      <c r="H70" s="840">
        <v>1.0226941102195599</v>
      </c>
      <c r="I70" s="840">
        <v>1.0210991111674499</v>
      </c>
      <c r="J70" s="86">
        <v>5891.1666666666697</v>
      </c>
      <c r="K70" s="44">
        <v>6024.8614523218203</v>
      </c>
      <c r="L70" s="45">
        <v>5668.5942626815604</v>
      </c>
      <c r="M70" s="46">
        <v>0.96221929940559003</v>
      </c>
      <c r="N70" s="139">
        <v>6015.4650470726201</v>
      </c>
      <c r="O70" s="45">
        <v>5587.4370957024103</v>
      </c>
      <c r="P70" s="99">
        <v>0.948443222174851</v>
      </c>
      <c r="Q70" s="86">
        <v>5908.2202323024203</v>
      </c>
      <c r="R70" s="44">
        <v>6042.3020334557496</v>
      </c>
      <c r="S70" s="45">
        <v>5685.2943532659601</v>
      </c>
      <c r="T70" s="140">
        <v>0.96226852245323602</v>
      </c>
      <c r="U70" s="44">
        <v>6032.8784277855202</v>
      </c>
      <c r="V70" s="45">
        <v>5603.8570573979096</v>
      </c>
      <c r="W70" s="99">
        <v>0.94848479526195595</v>
      </c>
      <c r="X70" s="86">
        <v>5930.5503062980597</v>
      </c>
      <c r="Y70" s="44">
        <v>6065.1388686118598</v>
      </c>
      <c r="Z70" s="45">
        <v>5707.0613414749896</v>
      </c>
      <c r="AA70" s="46">
        <v>0.96231564470741604</v>
      </c>
      <c r="AB70" s="139">
        <v>6055.6796464947702</v>
      </c>
      <c r="AC70" s="45">
        <v>5625.2768785362996</v>
      </c>
      <c r="AD70" s="99">
        <v>0.94852527809475495</v>
      </c>
      <c r="AE70" s="142">
        <v>5952.2364312151103</v>
      </c>
      <c r="AF70" s="44">
        <v>6087.3171408380204</v>
      </c>
      <c r="AG70" s="45">
        <v>5728.1343131535996</v>
      </c>
      <c r="AH70" s="140">
        <v>0.96234993003868896</v>
      </c>
      <c r="AI70" s="44">
        <v>6077.8233293722396</v>
      </c>
      <c r="AJ70" s="45">
        <v>5646.02384385391</v>
      </c>
      <c r="AK70" s="46">
        <v>0.94855503626244697</v>
      </c>
    </row>
    <row r="71" spans="1:37" x14ac:dyDescent="0.2">
      <c r="A71" s="35" t="s">
        <v>7171</v>
      </c>
      <c r="B71" s="35" t="s">
        <v>12814</v>
      </c>
      <c r="C71" s="85" t="s">
        <v>1033</v>
      </c>
      <c r="D71" s="85" t="s">
        <v>1033</v>
      </c>
      <c r="E71" s="85" t="s">
        <v>12894</v>
      </c>
      <c r="F71" s="85" t="s">
        <v>409</v>
      </c>
      <c r="G71" s="85" t="s">
        <v>13440</v>
      </c>
      <c r="H71" s="840">
        <v>1.0276745412197601</v>
      </c>
      <c r="I71" s="840">
        <v>1.0283867185317499</v>
      </c>
      <c r="J71" s="86">
        <v>5108.1666666666697</v>
      </c>
      <c r="K71" s="44">
        <v>5249.5328356407599</v>
      </c>
      <c r="L71" s="45">
        <v>4939.11303178663</v>
      </c>
      <c r="M71" s="46">
        <v>0.96690522335866802</v>
      </c>
      <c r="N71" s="139">
        <v>5253.1707560466002</v>
      </c>
      <c r="O71" s="45">
        <v>4879.3835427034301</v>
      </c>
      <c r="P71" s="99">
        <v>0.95521228282229598</v>
      </c>
      <c r="Q71" s="86">
        <v>5148.0101749938303</v>
      </c>
      <c r="R71" s="44">
        <v>5290.4789947814597</v>
      </c>
      <c r="S71" s="45">
        <v>4977.89256289475</v>
      </c>
      <c r="T71" s="140">
        <v>0.96695468611825697</v>
      </c>
      <c r="U71" s="44">
        <v>5294.1452908299598</v>
      </c>
      <c r="V71" s="45">
        <v>4917.6580973798</v>
      </c>
      <c r="W71" s="99">
        <v>0.95525415261746105</v>
      </c>
      <c r="X71" s="86">
        <v>5186.0583222635296</v>
      </c>
      <c r="Y71" s="44">
        <v>5329.5801070711104</v>
      </c>
      <c r="Z71" s="45">
        <v>5014.9289660569702</v>
      </c>
      <c r="AA71" s="46">
        <v>0.96700203785369998</v>
      </c>
      <c r="AB71" s="139">
        <v>5333.27350014685</v>
      </c>
      <c r="AC71" s="45">
        <v>4954.2151927822197</v>
      </c>
      <c r="AD71" s="99">
        <v>0.95529492437715002</v>
      </c>
      <c r="AE71" s="142">
        <v>5227.19532318246</v>
      </c>
      <c r="AF71" s="44">
        <v>5371.8555556176298</v>
      </c>
      <c r="AG71" s="45">
        <v>5054.8886186669197</v>
      </c>
      <c r="AH71" s="140">
        <v>0.96703649015154103</v>
      </c>
      <c r="AI71" s="44">
        <v>5375.5782455321196</v>
      </c>
      <c r="AJ71" s="45">
        <v>4993.6698228955502</v>
      </c>
      <c r="AK71" s="46">
        <v>0.95532489492955497</v>
      </c>
    </row>
    <row r="72" spans="1:37" x14ac:dyDescent="0.2">
      <c r="A72" s="35" t="s">
        <v>7170</v>
      </c>
      <c r="B72" s="35" t="s">
        <v>12813</v>
      </c>
      <c r="C72" s="85" t="s">
        <v>971</v>
      </c>
      <c r="D72" s="85" t="s">
        <v>971</v>
      </c>
      <c r="E72" s="85" t="s">
        <v>12896</v>
      </c>
      <c r="F72" s="85" t="s">
        <v>412</v>
      </c>
      <c r="G72" s="85" t="s">
        <v>13440</v>
      </c>
      <c r="H72" s="840">
        <v>1.0223367873640199</v>
      </c>
      <c r="I72" s="840">
        <v>1.02086994425772</v>
      </c>
      <c r="J72" s="86">
        <v>11421.333333333299</v>
      </c>
      <c r="K72" s="44">
        <v>11676.449227413599</v>
      </c>
      <c r="L72" s="45">
        <v>10985.987582088201</v>
      </c>
      <c r="M72" s="46">
        <v>0.96188310606656002</v>
      </c>
      <c r="N72" s="139">
        <v>11659.6959233489</v>
      </c>
      <c r="O72" s="45">
        <v>10830.055035966499</v>
      </c>
      <c r="P72" s="99">
        <v>0.948230361542716</v>
      </c>
      <c r="Q72" s="86">
        <v>11387.3859036471</v>
      </c>
      <c r="R72" s="44">
        <v>11641.7435212089</v>
      </c>
      <c r="S72" s="45">
        <v>10953.894448974699</v>
      </c>
      <c r="T72" s="140">
        <v>0.96193231191598405</v>
      </c>
      <c r="U72" s="44">
        <v>11625.0400126973</v>
      </c>
      <c r="V72" s="45">
        <v>10798.3383549799</v>
      </c>
      <c r="W72" s="99">
        <v>0.94827192529950699</v>
      </c>
      <c r="X72" s="86">
        <v>11351.7617527357</v>
      </c>
      <c r="Y72" s="44">
        <v>11605.323641213599</v>
      </c>
      <c r="Z72" s="45">
        <v>10920.161160833301</v>
      </c>
      <c r="AA72" s="46">
        <v>0.96197941770594697</v>
      </c>
      <c r="AB72" s="139">
        <v>11588.672387742199</v>
      </c>
      <c r="AC72" s="45">
        <v>10765.0164211431</v>
      </c>
      <c r="AD72" s="99">
        <v>0.94831239904667797</v>
      </c>
      <c r="AE72" s="142">
        <v>11318.7504657523</v>
      </c>
      <c r="AF72" s="44">
        <v>11571.574988132301</v>
      </c>
      <c r="AG72" s="45">
        <v>10888.792913724499</v>
      </c>
      <c r="AH72" s="140">
        <v>0.96201369105814105</v>
      </c>
      <c r="AI72" s="44">
        <v>11554.9721570396</v>
      </c>
      <c r="AJ72" s="45">
        <v>10734.048158068499</v>
      </c>
      <c r="AK72" s="46">
        <v>0.94834215053569804</v>
      </c>
    </row>
    <row r="73" spans="1:37" x14ac:dyDescent="0.2">
      <c r="A73" s="35" t="s">
        <v>7169</v>
      </c>
      <c r="B73" s="35" t="s">
        <v>11753</v>
      </c>
      <c r="C73" s="85" t="s">
        <v>971</v>
      </c>
      <c r="D73" s="85" t="s">
        <v>971</v>
      </c>
      <c r="E73" s="85" t="s">
        <v>12896</v>
      </c>
      <c r="F73" s="85" t="s">
        <v>412</v>
      </c>
      <c r="G73" s="85" t="s">
        <v>13440</v>
      </c>
      <c r="H73" s="840">
        <v>1.0223367873640199</v>
      </c>
      <c r="I73" s="840">
        <v>1.02086994425772</v>
      </c>
      <c r="J73" s="86">
        <v>12021.333333333299</v>
      </c>
      <c r="K73" s="44">
        <v>12289.851299832</v>
      </c>
      <c r="L73" s="45">
        <v>11563.117445728099</v>
      </c>
      <c r="M73" s="46">
        <v>0.96188310606656002</v>
      </c>
      <c r="N73" s="139">
        <v>12272.217889903501</v>
      </c>
      <c r="O73" s="45">
        <v>11398.9932528922</v>
      </c>
      <c r="P73" s="99">
        <v>0.948230361542716</v>
      </c>
      <c r="Q73" s="86">
        <v>11996.3211089417</v>
      </c>
      <c r="R73" s="44">
        <v>12264.2803827027</v>
      </c>
      <c r="S73" s="45">
        <v>11539.648898810899</v>
      </c>
      <c r="T73" s="140">
        <v>0.96193231191598405</v>
      </c>
      <c r="U73" s="44">
        <v>12246.6836617831</v>
      </c>
      <c r="V73" s="45">
        <v>11375.774514487301</v>
      </c>
      <c r="W73" s="99">
        <v>0.94827192529950699</v>
      </c>
      <c r="X73" s="86">
        <v>11974.575127435501</v>
      </c>
      <c r="Y73" s="44">
        <v>12242.0486658316</v>
      </c>
      <c r="Z73" s="45">
        <v>11519.2948083665</v>
      </c>
      <c r="AA73" s="46">
        <v>0.96197941770594697</v>
      </c>
      <c r="AB73" s="139">
        <v>12224.483842854999</v>
      </c>
      <c r="AC73" s="45">
        <v>11355.638066663099</v>
      </c>
      <c r="AD73" s="99">
        <v>0.94831239904667797</v>
      </c>
      <c r="AE73" s="142">
        <v>11953.803833322399</v>
      </c>
      <c r="AF73" s="44">
        <v>12220.8134077385</v>
      </c>
      <c r="AG73" s="45">
        <v>11499.7229478794</v>
      </c>
      <c r="AH73" s="140">
        <v>0.96201369105814205</v>
      </c>
      <c r="AI73" s="44">
        <v>12203.2790529915</v>
      </c>
      <c r="AJ73" s="45">
        <v>11336.2960343748</v>
      </c>
      <c r="AK73" s="46">
        <v>0.94834215053569804</v>
      </c>
    </row>
    <row r="74" spans="1:37" x14ac:dyDescent="0.2">
      <c r="A74" s="35" t="s">
        <v>7168</v>
      </c>
      <c r="B74" s="35" t="s">
        <v>12812</v>
      </c>
      <c r="C74" s="85" t="s">
        <v>971</v>
      </c>
      <c r="D74" s="85" t="s">
        <v>971</v>
      </c>
      <c r="E74" s="85" t="s">
        <v>12896</v>
      </c>
      <c r="F74" s="85" t="s">
        <v>412</v>
      </c>
      <c r="G74" s="85" t="s">
        <v>13440</v>
      </c>
      <c r="H74" s="840">
        <v>1.0223367873640199</v>
      </c>
      <c r="I74" s="840">
        <v>1.02086994425772</v>
      </c>
      <c r="J74" s="86">
        <v>9239.25</v>
      </c>
      <c r="K74" s="44">
        <v>9445.6251626530502</v>
      </c>
      <c r="L74" s="45">
        <v>8887.0784877254591</v>
      </c>
      <c r="M74" s="46">
        <v>0.96188310606656002</v>
      </c>
      <c r="N74" s="139">
        <v>9432.0726324831503</v>
      </c>
      <c r="O74" s="45">
        <v>8760.93736788354</v>
      </c>
      <c r="P74" s="99">
        <v>0.948230361542716</v>
      </c>
      <c r="Q74" s="86">
        <v>9214.6098225496899</v>
      </c>
      <c r="R74" s="44">
        <v>9420.4346027984193</v>
      </c>
      <c r="S74" s="45">
        <v>8863.8309300089604</v>
      </c>
      <c r="T74" s="140">
        <v>0.96193231191598405</v>
      </c>
      <c r="U74" s="44">
        <v>9406.9182159029497</v>
      </c>
      <c r="V74" s="45">
        <v>8737.9557973129504</v>
      </c>
      <c r="W74" s="99">
        <v>0.94827192529950699</v>
      </c>
      <c r="X74" s="86">
        <v>9191.9008753940398</v>
      </c>
      <c r="Y74" s="44">
        <v>9397.2184107189005</v>
      </c>
      <c r="Z74" s="45">
        <v>8842.4194517223495</v>
      </c>
      <c r="AA74" s="46">
        <v>0.96197941770594697</v>
      </c>
      <c r="AB74" s="139">
        <v>9383.7353342860097</v>
      </c>
      <c r="AC74" s="45">
        <v>8716.7935709441899</v>
      </c>
      <c r="AD74" s="99">
        <v>0.94831239904667797</v>
      </c>
      <c r="AE74" s="142">
        <v>9171.1357491912895</v>
      </c>
      <c r="AF74" s="44">
        <v>9375.9894583075602</v>
      </c>
      <c r="AG74" s="45">
        <v>8822.7581532747899</v>
      </c>
      <c r="AH74" s="140">
        <v>0.96201369105814205</v>
      </c>
      <c r="AI74" s="44">
        <v>9362.5368410569008</v>
      </c>
      <c r="AJ74" s="45">
        <v>8697.3745992428794</v>
      </c>
      <c r="AK74" s="46">
        <v>0.94834215053569704</v>
      </c>
    </row>
    <row r="75" spans="1:37" x14ac:dyDescent="0.2">
      <c r="A75" s="35" t="s">
        <v>7167</v>
      </c>
      <c r="B75" s="35" t="s">
        <v>11415</v>
      </c>
      <c r="C75" s="85" t="s">
        <v>971</v>
      </c>
      <c r="D75" s="85" t="s">
        <v>971</v>
      </c>
      <c r="E75" s="85" t="s">
        <v>12896</v>
      </c>
      <c r="F75" s="85" t="s">
        <v>412</v>
      </c>
      <c r="G75" s="85" t="s">
        <v>13440</v>
      </c>
      <c r="H75" s="840">
        <v>1.0223367873640199</v>
      </c>
      <c r="I75" s="840">
        <v>1.02086994425772</v>
      </c>
      <c r="J75" s="86">
        <v>6753.0833333333303</v>
      </c>
      <c r="K75" s="44">
        <v>6903.9255198015298</v>
      </c>
      <c r="L75" s="45">
        <v>6495.67677219298</v>
      </c>
      <c r="M75" s="46">
        <v>0.96188310606656002</v>
      </c>
      <c r="N75" s="139">
        <v>6894.0198060677403</v>
      </c>
      <c r="O75" s="45">
        <v>6403.4786506947603</v>
      </c>
      <c r="P75" s="99">
        <v>0.948230361542716</v>
      </c>
      <c r="Q75" s="86">
        <v>6739.7157649614701</v>
      </c>
      <c r="R75" s="44">
        <v>6890.25936289736</v>
      </c>
      <c r="S75" s="45">
        <v>6483.15036744599</v>
      </c>
      <c r="T75" s="140">
        <v>0.96193231191598405</v>
      </c>
      <c r="U75" s="44">
        <v>6880.3732572890904</v>
      </c>
      <c r="V75" s="45">
        <v>6391.0832444114503</v>
      </c>
      <c r="W75" s="99">
        <v>0.94827192529950699</v>
      </c>
      <c r="X75" s="86">
        <v>6724.0007804083398</v>
      </c>
      <c r="Y75" s="44">
        <v>6874.1933560758398</v>
      </c>
      <c r="Z75" s="45">
        <v>6468.3503553915498</v>
      </c>
      <c r="AA75" s="46">
        <v>0.96197941770594697</v>
      </c>
      <c r="AB75" s="139">
        <v>6864.3303018843299</v>
      </c>
      <c r="AC75" s="45">
        <v>6376.4533112607696</v>
      </c>
      <c r="AD75" s="99">
        <v>0.94831239904667797</v>
      </c>
      <c r="AE75" s="142">
        <v>6709.6496758346902</v>
      </c>
      <c r="AF75" s="44">
        <v>6859.5216939309003</v>
      </c>
      <c r="AG75" s="45">
        <v>6454.7748503568</v>
      </c>
      <c r="AH75" s="140">
        <v>0.96201369105814105</v>
      </c>
      <c r="AI75" s="44">
        <v>6849.6796905581996</v>
      </c>
      <c r="AJ75" s="45">
        <v>6363.0436029222201</v>
      </c>
      <c r="AK75" s="46">
        <v>0.94834215053569804</v>
      </c>
    </row>
    <row r="76" spans="1:37" x14ac:dyDescent="0.2">
      <c r="A76" s="35" t="s">
        <v>7166</v>
      </c>
      <c r="B76" s="35" t="s">
        <v>12811</v>
      </c>
      <c r="C76" s="85" t="s">
        <v>1033</v>
      </c>
      <c r="D76" s="85" t="s">
        <v>1033</v>
      </c>
      <c r="E76" s="85" t="s">
        <v>12894</v>
      </c>
      <c r="F76" s="85" t="s">
        <v>411</v>
      </c>
      <c r="G76" s="85" t="s">
        <v>13441</v>
      </c>
      <c r="H76" s="840">
        <v>1.0279822169545201</v>
      </c>
      <c r="I76" s="840">
        <v>1.0277629501169501</v>
      </c>
      <c r="J76" s="86">
        <v>16743.166666666701</v>
      </c>
      <c r="K76" s="44">
        <v>17211.677588839</v>
      </c>
      <c r="L76" s="45">
        <v>16193.9021508318</v>
      </c>
      <c r="M76" s="46">
        <v>0.96719470535233898</v>
      </c>
      <c r="N76" s="139">
        <v>17208.006367633101</v>
      </c>
      <c r="O76" s="45">
        <v>15983.5777232862</v>
      </c>
      <c r="P76" s="99">
        <v>0.95463289839354404</v>
      </c>
      <c r="Q76" s="86">
        <v>16842.9213531854</v>
      </c>
      <c r="R76" s="44">
        <v>17314.223632638201</v>
      </c>
      <c r="S76" s="45">
        <v>16291.2177022577</v>
      </c>
      <c r="T76" s="140">
        <v>0.967244182920596</v>
      </c>
      <c r="U76" s="44">
        <v>17310.530538537601</v>
      </c>
      <c r="V76" s="45">
        <v>16079.511610727701</v>
      </c>
      <c r="W76" s="99">
        <v>0.95467474279256703</v>
      </c>
      <c r="X76" s="86">
        <v>16938.244110125601</v>
      </c>
      <c r="Y76" s="44">
        <v>17412.213731643798</v>
      </c>
      <c r="Z76" s="45">
        <v>16384.220379789502</v>
      </c>
      <c r="AA76" s="46">
        <v>0.96729154883268698</v>
      </c>
      <c r="AB76" s="139">
        <v>17408.499736423699</v>
      </c>
      <c r="AC76" s="45">
        <v>16171.204022325301</v>
      </c>
      <c r="AD76" s="99">
        <v>0.95471548982212595</v>
      </c>
      <c r="AE76" s="142">
        <v>17032.434695271499</v>
      </c>
      <c r="AF76" s="44">
        <v>17509.039978178302</v>
      </c>
      <c r="AG76" s="45">
        <v>16475.917118977999</v>
      </c>
      <c r="AH76" s="140">
        <v>0.96732601144521002</v>
      </c>
      <c r="AI76" s="44">
        <v>17505.305330086601</v>
      </c>
      <c r="AJ76" s="45">
        <v>16261.639394809499</v>
      </c>
      <c r="AK76" s="46">
        <v>0.95474544219587998</v>
      </c>
    </row>
    <row r="77" spans="1:37" x14ac:dyDescent="0.2">
      <c r="A77" s="35" t="s">
        <v>7165</v>
      </c>
      <c r="B77" s="35" t="s">
        <v>12810</v>
      </c>
      <c r="C77" s="85" t="s">
        <v>1033</v>
      </c>
      <c r="D77" s="85" t="s">
        <v>1033</v>
      </c>
      <c r="E77" s="85" t="s">
        <v>12894</v>
      </c>
      <c r="F77" s="85" t="s">
        <v>409</v>
      </c>
      <c r="G77" s="85" t="s">
        <v>13440</v>
      </c>
      <c r="H77" s="840">
        <v>1.0276745412197601</v>
      </c>
      <c r="I77" s="840">
        <v>1.0283867185317499</v>
      </c>
      <c r="J77" s="86">
        <v>6577.5</v>
      </c>
      <c r="K77" s="44">
        <v>6759.5292948730003</v>
      </c>
      <c r="L77" s="45">
        <v>6359.8191066416402</v>
      </c>
      <c r="M77" s="46">
        <v>0.96690522335866802</v>
      </c>
      <c r="N77" s="139">
        <v>6764.2136411425799</v>
      </c>
      <c r="O77" s="45">
        <v>6282.9087902636502</v>
      </c>
      <c r="P77" s="99">
        <v>0.95521228282229598</v>
      </c>
      <c r="Q77" s="86">
        <v>6629.3319265049204</v>
      </c>
      <c r="R77" s="44">
        <v>6812.7956461644799</v>
      </c>
      <c r="S77" s="45">
        <v>6410.2635721673096</v>
      </c>
      <c r="T77" s="140">
        <v>0.96695468611825697</v>
      </c>
      <c r="U77" s="44">
        <v>6817.5169059561504</v>
      </c>
      <c r="V77" s="45">
        <v>6332.6968518733402</v>
      </c>
      <c r="W77" s="99">
        <v>0.95525415261746105</v>
      </c>
      <c r="X77" s="86">
        <v>6678.7041543764699</v>
      </c>
      <c r="Y77" s="44">
        <v>6863.5342277913696</v>
      </c>
      <c r="Z77" s="45">
        <v>6458.32052750402</v>
      </c>
      <c r="AA77" s="46">
        <v>0.96700203785369998</v>
      </c>
      <c r="AB77" s="139">
        <v>6868.2906493635801</v>
      </c>
      <c r="AC77" s="45">
        <v>6380.1321800924197</v>
      </c>
      <c r="AD77" s="99">
        <v>0.95529492437714902</v>
      </c>
      <c r="AE77" s="142">
        <v>6728.8910019226796</v>
      </c>
      <c r="AF77" s="44">
        <v>6915.1099733186802</v>
      </c>
      <c r="AG77" s="45">
        <v>6507.0831371115901</v>
      </c>
      <c r="AH77" s="140">
        <v>0.96703649015154103</v>
      </c>
      <c r="AI77" s="44">
        <v>6919.9021368250696</v>
      </c>
      <c r="AJ77" s="45">
        <v>6428.2770894042096</v>
      </c>
      <c r="AK77" s="46">
        <v>0.95532489492955497</v>
      </c>
    </row>
    <row r="78" spans="1:37" x14ac:dyDescent="0.2">
      <c r="A78" s="35" t="s">
        <v>7164</v>
      </c>
      <c r="B78" s="35" t="s">
        <v>12809</v>
      </c>
      <c r="C78" s="85" t="s">
        <v>1033</v>
      </c>
      <c r="D78" s="85" t="s">
        <v>1033</v>
      </c>
      <c r="E78" s="85" t="s">
        <v>12894</v>
      </c>
      <c r="F78" s="85" t="s">
        <v>413</v>
      </c>
      <c r="G78" s="85" t="s">
        <v>13441</v>
      </c>
      <c r="H78" s="840">
        <v>1.0280257412806899</v>
      </c>
      <c r="I78" s="840">
        <v>1.0270219387842801</v>
      </c>
      <c r="J78" s="86">
        <v>4306.8333333333303</v>
      </c>
      <c r="K78" s="44">
        <v>4427.5355300723604</v>
      </c>
      <c r="L78" s="45">
        <v>4165.7227642828002</v>
      </c>
      <c r="M78" s="46">
        <v>0.96723565596133398</v>
      </c>
      <c r="N78" s="139">
        <v>4423.2123200207798</v>
      </c>
      <c r="O78" s="45">
        <v>4108.4804592255296</v>
      </c>
      <c r="P78" s="99">
        <v>0.95394461341872205</v>
      </c>
      <c r="Q78" s="86">
        <v>4321.47533351531</v>
      </c>
      <c r="R78" s="44">
        <v>4442.5878831632799</v>
      </c>
      <c r="S78" s="45">
        <v>4180.0988540770804</v>
      </c>
      <c r="T78" s="140">
        <v>0.96728513562444995</v>
      </c>
      <c r="U78" s="44">
        <v>4438.2499754353603</v>
      </c>
      <c r="V78" s="45">
        <v>4122.6288155899501</v>
      </c>
      <c r="W78" s="99">
        <v>0.95398642764816699</v>
      </c>
      <c r="X78" s="86">
        <v>4335.7448964387104</v>
      </c>
      <c r="Y78" s="44">
        <v>4457.2573611653497</v>
      </c>
      <c r="Z78" s="45">
        <v>4194.1069653914801</v>
      </c>
      <c r="AA78" s="46">
        <v>0.96733250354199296</v>
      </c>
      <c r="AB78" s="139">
        <v>4452.9051296145499</v>
      </c>
      <c r="AC78" s="45">
        <v>4136.4183262956303</v>
      </c>
      <c r="AD78" s="99">
        <v>0.95402714529934596</v>
      </c>
      <c r="AE78" s="142">
        <v>4349.81673605989</v>
      </c>
      <c r="AF78" s="44">
        <v>4471.7235745231001</v>
      </c>
      <c r="AG78" s="45">
        <v>4207.8690256373602</v>
      </c>
      <c r="AH78" s="140">
        <v>0.96736696761364904</v>
      </c>
      <c r="AI78" s="44">
        <v>4467.3572176245598</v>
      </c>
      <c r="AJ78" s="45">
        <v>4149.9734366787397</v>
      </c>
      <c r="AK78" s="46">
        <v>0.95405707607760704</v>
      </c>
    </row>
    <row r="79" spans="1:37" x14ac:dyDescent="0.2">
      <c r="A79" s="35" t="s">
        <v>7163</v>
      </c>
      <c r="B79" s="35" t="s">
        <v>12909</v>
      </c>
      <c r="C79" s="85" t="s">
        <v>1033</v>
      </c>
      <c r="D79" s="85" t="s">
        <v>1033</v>
      </c>
      <c r="E79" s="85" t="s">
        <v>12894</v>
      </c>
      <c r="F79" s="85" t="s">
        <v>411</v>
      </c>
      <c r="G79" s="85" t="s">
        <v>13441</v>
      </c>
      <c r="H79" s="840">
        <v>1.0279822169545201</v>
      </c>
      <c r="I79" s="840">
        <v>1.0277629501169501</v>
      </c>
      <c r="J79" s="86">
        <v>13634.166666666701</v>
      </c>
      <c r="K79" s="44">
        <v>14015.6808763274</v>
      </c>
      <c r="L79" s="45">
        <v>13186.893811891399</v>
      </c>
      <c r="M79" s="46">
        <v>0.96719470535233898</v>
      </c>
      <c r="N79" s="139">
        <v>14012.6913557195</v>
      </c>
      <c r="O79" s="45">
        <v>13015.6240421806</v>
      </c>
      <c r="P79" s="99">
        <v>0.95463289839354404</v>
      </c>
      <c r="Q79" s="86">
        <v>13667.106241637</v>
      </c>
      <c r="R79" s="44">
        <v>14049.542173631</v>
      </c>
      <c r="S79" s="45">
        <v>13219.429009581199</v>
      </c>
      <c r="T79" s="140">
        <v>0.967244182920596</v>
      </c>
      <c r="U79" s="44">
        <v>14046.5454304666</v>
      </c>
      <c r="V79" s="45">
        <v>13047.6411359535</v>
      </c>
      <c r="W79" s="99">
        <v>0.95467474279256703</v>
      </c>
      <c r="X79" s="86">
        <v>13692.688952373999</v>
      </c>
      <c r="Y79" s="44">
        <v>14075.840745330101</v>
      </c>
      <c r="Z79" s="45">
        <v>13244.822304425999</v>
      </c>
      <c r="AA79" s="46">
        <v>0.96729154883268698</v>
      </c>
      <c r="AB79" s="139">
        <v>14072.8383927256</v>
      </c>
      <c r="AC79" s="45">
        <v>13072.622240147701</v>
      </c>
      <c r="AD79" s="99">
        <v>0.95471548982212595</v>
      </c>
      <c r="AE79" s="142">
        <v>13722.841921629601</v>
      </c>
      <c r="AF79" s="44">
        <v>14106.8374615133</v>
      </c>
      <c r="AG79" s="45">
        <v>13274.4619417431</v>
      </c>
      <c r="AH79" s="140">
        <v>0.96732601144521002</v>
      </c>
      <c r="AI79" s="44">
        <v>14103.8284973626</v>
      </c>
      <c r="AJ79" s="45">
        <v>13101.820778650501</v>
      </c>
      <c r="AK79" s="46">
        <v>0.95474544219587998</v>
      </c>
    </row>
    <row r="80" spans="1:37" x14ac:dyDescent="0.2">
      <c r="A80" s="35" t="s">
        <v>7162</v>
      </c>
      <c r="B80" s="35" t="s">
        <v>12808</v>
      </c>
      <c r="C80" s="85" t="s">
        <v>1033</v>
      </c>
      <c r="D80" s="85" t="s">
        <v>1033</v>
      </c>
      <c r="E80" s="85" t="s">
        <v>12894</v>
      </c>
      <c r="F80" s="85" t="s">
        <v>411</v>
      </c>
      <c r="G80" s="85" t="s">
        <v>13441</v>
      </c>
      <c r="H80" s="840">
        <v>1.0279822169545201</v>
      </c>
      <c r="I80" s="840">
        <v>1.0277629501169501</v>
      </c>
      <c r="J80" s="86">
        <v>39608.083333333299</v>
      </c>
      <c r="K80" s="44">
        <v>40716.405314319403</v>
      </c>
      <c r="L80" s="45">
        <v>38308.7284891542</v>
      </c>
      <c r="M80" s="46">
        <v>0.96719470535233898</v>
      </c>
      <c r="N80" s="139">
        <v>40707.720575144704</v>
      </c>
      <c r="O80" s="45">
        <v>37811.179392313003</v>
      </c>
      <c r="P80" s="99">
        <v>0.95463289839354404</v>
      </c>
      <c r="Q80" s="86">
        <v>39744.819037011403</v>
      </c>
      <c r="R80" s="44">
        <v>40856.9671861233</v>
      </c>
      <c r="S80" s="45">
        <v>38442.9450147811</v>
      </c>
      <c r="T80" s="140">
        <v>0.967244182920596</v>
      </c>
      <c r="U80" s="44">
        <v>40848.252465343197</v>
      </c>
      <c r="V80" s="45">
        <v>37943.374891496002</v>
      </c>
      <c r="W80" s="99">
        <v>0.95467474279256703</v>
      </c>
      <c r="X80" s="86">
        <v>39882.299671926397</v>
      </c>
      <c r="Y80" s="44">
        <v>40998.2948339914</v>
      </c>
      <c r="Z80" s="45">
        <v>38577.811420667</v>
      </c>
      <c r="AA80" s="46">
        <v>0.96729154883268698</v>
      </c>
      <c r="AB80" s="139">
        <v>40989.549968267303</v>
      </c>
      <c r="AC80" s="45">
        <v>38076.249266516003</v>
      </c>
      <c r="AD80" s="99">
        <v>0.95471548982212595</v>
      </c>
      <c r="AE80" s="142">
        <v>40018.159860558299</v>
      </c>
      <c r="AF80" s="44">
        <v>41137.956691897198</v>
      </c>
      <c r="AG80" s="45">
        <v>38710.606963290702</v>
      </c>
      <c r="AH80" s="140">
        <v>0.96732601144521002</v>
      </c>
      <c r="AI80" s="44">
        <v>41129.182036539103</v>
      </c>
      <c r="AJ80" s="45">
        <v>38207.155731934203</v>
      </c>
      <c r="AK80" s="46">
        <v>0.95474544219587998</v>
      </c>
    </row>
    <row r="81" spans="1:37" x14ac:dyDescent="0.2">
      <c r="A81" s="35" t="s">
        <v>7161</v>
      </c>
      <c r="B81" s="35" t="s">
        <v>12807</v>
      </c>
      <c r="C81" s="85" t="s">
        <v>1033</v>
      </c>
      <c r="D81" s="85" t="s">
        <v>1033</v>
      </c>
      <c r="E81" s="85" t="s">
        <v>12894</v>
      </c>
      <c r="F81" s="85" t="s">
        <v>411</v>
      </c>
      <c r="G81" s="85" t="s">
        <v>13441</v>
      </c>
      <c r="H81" s="840">
        <v>1.0279822169545201</v>
      </c>
      <c r="I81" s="840">
        <v>1.0277629501169501</v>
      </c>
      <c r="J81" s="86">
        <v>13518.916666666701</v>
      </c>
      <c r="K81" s="44">
        <v>13897.2059258234</v>
      </c>
      <c r="L81" s="45">
        <v>13075.424622099499</v>
      </c>
      <c r="M81" s="46">
        <v>0.96719470535233898</v>
      </c>
      <c r="N81" s="139">
        <v>13894.2416757185</v>
      </c>
      <c r="O81" s="45">
        <v>12905.602600640799</v>
      </c>
      <c r="P81" s="99">
        <v>0.95463289839354404</v>
      </c>
      <c r="Q81" s="86">
        <v>13568.173023732301</v>
      </c>
      <c r="R81" s="44">
        <v>13947.8405849588</v>
      </c>
      <c r="S81" s="45">
        <v>13123.736430065201</v>
      </c>
      <c r="T81" s="140">
        <v>0.967244182920596</v>
      </c>
      <c r="U81" s="44">
        <v>13944.8655345683</v>
      </c>
      <c r="V81" s="45">
        <v>12953.1920915966</v>
      </c>
      <c r="W81" s="99">
        <v>0.95467474279256703</v>
      </c>
      <c r="X81" s="86">
        <v>13613.714763566901</v>
      </c>
      <c r="Y81" s="44">
        <v>13994.656683638001</v>
      </c>
      <c r="Z81" s="45">
        <v>13168.4312390171</v>
      </c>
      <c r="AA81" s="46">
        <v>0.96729154883268698</v>
      </c>
      <c r="AB81" s="139">
        <v>13991.671647454201</v>
      </c>
      <c r="AC81" s="45">
        <v>12997.224358797501</v>
      </c>
      <c r="AD81" s="99">
        <v>0.95471548982212595</v>
      </c>
      <c r="AE81" s="142">
        <v>13655.405684006</v>
      </c>
      <c r="AF81" s="44">
        <v>14037.5142084579</v>
      </c>
      <c r="AG81" s="45">
        <v>13209.2291149758</v>
      </c>
      <c r="AH81" s="140">
        <v>0.96732601144521002</v>
      </c>
      <c r="AI81" s="44">
        <v>14034.520030837801</v>
      </c>
      <c r="AJ81" s="45">
        <v>13037.4363381404</v>
      </c>
      <c r="AK81" s="46">
        <v>0.95474544219587998</v>
      </c>
    </row>
    <row r="82" spans="1:37" x14ac:dyDescent="0.2">
      <c r="A82" s="35" t="s">
        <v>7160</v>
      </c>
      <c r="B82" s="35" t="s">
        <v>12806</v>
      </c>
      <c r="C82" s="85" t="s">
        <v>1033</v>
      </c>
      <c r="D82" s="85" t="s">
        <v>1033</v>
      </c>
      <c r="E82" s="85" t="s">
        <v>12894</v>
      </c>
      <c r="F82" s="85" t="s">
        <v>411</v>
      </c>
      <c r="G82" s="85" t="s">
        <v>13441</v>
      </c>
      <c r="H82" s="840">
        <v>1.0279822169545201</v>
      </c>
      <c r="I82" s="840">
        <v>1.0277629501169501</v>
      </c>
      <c r="J82" s="86">
        <v>0.66666666666666696</v>
      </c>
      <c r="K82" s="44">
        <v>0.68532147796968101</v>
      </c>
      <c r="L82" s="45">
        <v>0.64479647023489295</v>
      </c>
      <c r="M82" s="46">
        <v>0.96719470535233898</v>
      </c>
      <c r="N82" s="139">
        <v>0.68517530007796701</v>
      </c>
      <c r="O82" s="45">
        <v>0.63642193226236299</v>
      </c>
      <c r="P82" s="99">
        <v>0.95463289839354404</v>
      </c>
      <c r="Q82" s="86">
        <v>0.67904728064928699</v>
      </c>
      <c r="R82" s="44">
        <v>0.69804852897879299</v>
      </c>
      <c r="S82" s="45">
        <v>0.65680453213607204</v>
      </c>
      <c r="T82" s="140">
        <v>0.967244182920596</v>
      </c>
      <c r="U82" s="44">
        <v>0.69789963642900399</v>
      </c>
      <c r="V82" s="45">
        <v>0.64826928799785</v>
      </c>
      <c r="W82" s="99">
        <v>0.95467474279256703</v>
      </c>
      <c r="X82" s="86">
        <v>0.69956755333269605</v>
      </c>
      <c r="Y82" s="44">
        <v>0.71914300438439505</v>
      </c>
      <c r="Z82" s="45">
        <v>0.67668578217627695</v>
      </c>
      <c r="AA82" s="46">
        <v>0.96729154883268698</v>
      </c>
      <c r="AB82" s="139">
        <v>0.71898961241930803</v>
      </c>
      <c r="AC82" s="45">
        <v>0.66788797934369104</v>
      </c>
      <c r="AD82" s="99">
        <v>0.95471548982212595</v>
      </c>
      <c r="AE82" s="142">
        <v>0.71260389684216097</v>
      </c>
      <c r="AF82" s="44">
        <v>0.73254413368623605</v>
      </c>
      <c r="AG82" s="45">
        <v>0.689320285272642</v>
      </c>
      <c r="AH82" s="140">
        <v>0.96732601144521002</v>
      </c>
      <c r="AI82" s="44">
        <v>0.73238788328333404</v>
      </c>
      <c r="AJ82" s="45">
        <v>0.68035532260107701</v>
      </c>
      <c r="AK82" s="46">
        <v>0.95474544219587998</v>
      </c>
    </row>
    <row r="83" spans="1:37" x14ac:dyDescent="0.2">
      <c r="A83" s="35" t="s">
        <v>7159</v>
      </c>
      <c r="B83" s="35" t="s">
        <v>12805</v>
      </c>
      <c r="C83" s="85" t="s">
        <v>1033</v>
      </c>
      <c r="D83" s="85" t="s">
        <v>1033</v>
      </c>
      <c r="E83" s="85" t="s">
        <v>12894</v>
      </c>
      <c r="F83" s="85" t="s">
        <v>411</v>
      </c>
      <c r="G83" s="85" t="s">
        <v>13441</v>
      </c>
      <c r="H83" s="840">
        <v>1.0279822169545201</v>
      </c>
      <c r="I83" s="840">
        <v>1.0277629501169501</v>
      </c>
      <c r="J83" s="86">
        <v>15950.5</v>
      </c>
      <c r="K83" s="44">
        <v>16396.830351533099</v>
      </c>
      <c r="L83" s="45">
        <v>15427.239147722499</v>
      </c>
      <c r="M83" s="46">
        <v>0.96719470535233898</v>
      </c>
      <c r="N83" s="139">
        <v>16393.332935840401</v>
      </c>
      <c r="O83" s="45">
        <v>15226.8720458262</v>
      </c>
      <c r="P83" s="99">
        <v>0.95463289839354404</v>
      </c>
      <c r="Q83" s="86">
        <v>16001.371092638499</v>
      </c>
      <c r="R83" s="44">
        <v>16449.1249301225</v>
      </c>
      <c r="S83" s="45">
        <v>15477.233108108299</v>
      </c>
      <c r="T83" s="140">
        <v>0.967244182920596</v>
      </c>
      <c r="U83" s="44">
        <v>16445.616360086198</v>
      </c>
      <c r="V83" s="45">
        <v>15276.104832192999</v>
      </c>
      <c r="W83" s="99">
        <v>0.95467474279256703</v>
      </c>
      <c r="X83" s="86">
        <v>16052.238762093701</v>
      </c>
      <c r="Y83" s="44">
        <v>16501.415989740399</v>
      </c>
      <c r="Z83" s="45">
        <v>15527.1948944177</v>
      </c>
      <c r="AA83" s="46">
        <v>0.96729154883268698</v>
      </c>
      <c r="AB83" s="139">
        <v>16497.8962661111</v>
      </c>
      <c r="AC83" s="45">
        <v>15325.320992494</v>
      </c>
      <c r="AD83" s="99">
        <v>0.95471548982212595</v>
      </c>
      <c r="AE83" s="142">
        <v>16098.5109512745</v>
      </c>
      <c r="AF83" s="44">
        <v>16548.982977357799</v>
      </c>
      <c r="AG83" s="45">
        <v>15572.5083887034</v>
      </c>
      <c r="AH83" s="140">
        <v>0.96732601144521002</v>
      </c>
      <c r="AI83" s="44">
        <v>16545.4531077719</v>
      </c>
      <c r="AJ83" s="45">
        <v>15369.9799568698</v>
      </c>
      <c r="AK83" s="46">
        <v>0.95474544219587998</v>
      </c>
    </row>
    <row r="84" spans="1:37" x14ac:dyDescent="0.2">
      <c r="A84" s="35" t="s">
        <v>7158</v>
      </c>
      <c r="B84" s="35" t="s">
        <v>12804</v>
      </c>
      <c r="C84" s="85" t="s">
        <v>1033</v>
      </c>
      <c r="D84" s="85" t="s">
        <v>1033</v>
      </c>
      <c r="E84" s="85" t="s">
        <v>12894</v>
      </c>
      <c r="F84" s="85" t="s">
        <v>413</v>
      </c>
      <c r="G84" s="85" t="s">
        <v>13441</v>
      </c>
      <c r="H84" s="840">
        <v>1.0280257412806899</v>
      </c>
      <c r="I84" s="840">
        <v>1.0270219387842801</v>
      </c>
      <c r="J84" s="86">
        <v>18206.083333333299</v>
      </c>
      <c r="K84" s="44">
        <v>18716.3223145679</v>
      </c>
      <c r="L84" s="45">
        <v>17609.572955403401</v>
      </c>
      <c r="M84" s="46">
        <v>0.96723565596133398</v>
      </c>
      <c r="N84" s="139">
        <v>18698.0470026683</v>
      </c>
      <c r="O84" s="45">
        <v>17367.595127285698</v>
      </c>
      <c r="P84" s="99">
        <v>0.95394461341872205</v>
      </c>
      <c r="Q84" s="86">
        <v>18248.604830235599</v>
      </c>
      <c r="R84" s="44">
        <v>18760.035507941298</v>
      </c>
      <c r="S84" s="45">
        <v>17651.604198171499</v>
      </c>
      <c r="T84" s="140">
        <v>0.96728513562444995</v>
      </c>
      <c r="U84" s="44">
        <v>18741.7175128569</v>
      </c>
      <c r="V84" s="45">
        <v>17408.921331559599</v>
      </c>
      <c r="W84" s="99">
        <v>0.95398642764816699</v>
      </c>
      <c r="X84" s="86">
        <v>18284.818472661998</v>
      </c>
      <c r="Y84" s="44">
        <v>18797.264064541101</v>
      </c>
      <c r="Z84" s="45">
        <v>17687.499229970999</v>
      </c>
      <c r="AA84" s="46">
        <v>0.96733250354199296</v>
      </c>
      <c r="AB84" s="139">
        <v>18778.909718112001</v>
      </c>
      <c r="AC84" s="45">
        <v>17444.213169790401</v>
      </c>
      <c r="AD84" s="99">
        <v>0.95402714529934596</v>
      </c>
      <c r="AE84" s="142">
        <v>18322.8315981005</v>
      </c>
      <c r="AF84" s="44">
        <v>18836.342535998399</v>
      </c>
      <c r="AG84" s="45">
        <v>17724.902041149999</v>
      </c>
      <c r="AH84" s="140">
        <v>0.96736696761364904</v>
      </c>
      <c r="AI84" s="44">
        <v>18817.950031899101</v>
      </c>
      <c r="AJ84" s="45">
        <v>17481.0271399462</v>
      </c>
      <c r="AK84" s="46">
        <v>0.95405707607760704</v>
      </c>
    </row>
    <row r="85" spans="1:37" x14ac:dyDescent="0.2">
      <c r="A85" s="35" t="s">
        <v>7157</v>
      </c>
      <c r="B85" s="35" t="s">
        <v>12803</v>
      </c>
      <c r="C85" s="85" t="s">
        <v>1033</v>
      </c>
      <c r="D85" s="85" t="s">
        <v>1033</v>
      </c>
      <c r="E85" s="85" t="s">
        <v>12894</v>
      </c>
      <c r="F85" s="85" t="s">
        <v>411</v>
      </c>
      <c r="G85" s="85" t="s">
        <v>13441</v>
      </c>
      <c r="H85" s="840">
        <v>1.0279822169545201</v>
      </c>
      <c r="I85" s="840">
        <v>1.0277629501169501</v>
      </c>
      <c r="J85" s="86">
        <v>5121.1666666666697</v>
      </c>
      <c r="K85" s="44">
        <v>5264.46826339359</v>
      </c>
      <c r="L85" s="45">
        <v>4953.1652852268899</v>
      </c>
      <c r="M85" s="46">
        <v>0.96719470535233898</v>
      </c>
      <c r="N85" s="139">
        <v>5263.3453613739202</v>
      </c>
      <c r="O85" s="45">
        <v>4888.8341781564004</v>
      </c>
      <c r="P85" s="99">
        <v>0.95463289839354404</v>
      </c>
      <c r="Q85" s="86">
        <v>5148.0014605835504</v>
      </c>
      <c r="R85" s="44">
        <v>5292.05395433579</v>
      </c>
      <c r="S85" s="45">
        <v>4979.3744664161704</v>
      </c>
      <c r="T85" s="140">
        <v>0.967244182920596</v>
      </c>
      <c r="U85" s="44">
        <v>5290.9251683357197</v>
      </c>
      <c r="V85" s="45">
        <v>4914.6669702783602</v>
      </c>
      <c r="W85" s="99">
        <v>0.95467474279256703</v>
      </c>
      <c r="X85" s="86">
        <v>5177.7223411049599</v>
      </c>
      <c r="Y85" s="44">
        <v>5322.6064909840297</v>
      </c>
      <c r="Z85" s="45">
        <v>5008.36706275302</v>
      </c>
      <c r="AA85" s="46">
        <v>0.96729154883268698</v>
      </c>
      <c r="AB85" s="139">
        <v>5321.4711881804697</v>
      </c>
      <c r="AC85" s="45">
        <v>4943.2517210509905</v>
      </c>
      <c r="AD85" s="99">
        <v>0.95471548982212595</v>
      </c>
      <c r="AE85" s="142">
        <v>5205.0113487180497</v>
      </c>
      <c r="AF85" s="44">
        <v>5350.6591055286299</v>
      </c>
      <c r="AG85" s="45">
        <v>5034.9428674824903</v>
      </c>
      <c r="AH85" s="140">
        <v>0.96732601144521002</v>
      </c>
      <c r="AI85" s="44">
        <v>5349.5178191506702</v>
      </c>
      <c r="AJ85" s="45">
        <v>4969.4608617663898</v>
      </c>
      <c r="AK85" s="46">
        <v>0.95474544219587998</v>
      </c>
    </row>
    <row r="86" spans="1:37" x14ac:dyDescent="0.2">
      <c r="A86" s="35" t="s">
        <v>7156</v>
      </c>
      <c r="B86" s="35" t="s">
        <v>12802</v>
      </c>
      <c r="C86" s="85" t="s">
        <v>1033</v>
      </c>
      <c r="D86" s="85" t="s">
        <v>1033</v>
      </c>
      <c r="E86" s="85" t="s">
        <v>12894</v>
      </c>
      <c r="F86" s="85" t="s">
        <v>410</v>
      </c>
      <c r="G86" s="85" t="s">
        <v>13441</v>
      </c>
      <c r="H86" s="840">
        <v>1.0273245532634301</v>
      </c>
      <c r="I86" s="840">
        <v>1.0260690645039501</v>
      </c>
      <c r="J86" s="86">
        <v>6311.9166666666697</v>
      </c>
      <c r="K86" s="44">
        <v>6484.3869698193503</v>
      </c>
      <c r="L86" s="45">
        <v>6100.9467296479897</v>
      </c>
      <c r="M86" s="46">
        <v>0.96657593118540097</v>
      </c>
      <c r="N86" s="139">
        <v>6476.4624293935603</v>
      </c>
      <c r="O86" s="45">
        <v>6015.6323981180103</v>
      </c>
      <c r="P86" s="99">
        <v>0.95305954051748798</v>
      </c>
      <c r="Q86" s="86">
        <v>6302.1957326746297</v>
      </c>
      <c r="R86" s="44">
        <v>6474.4004156486699</v>
      </c>
      <c r="S86" s="45">
        <v>6091.8623266533796</v>
      </c>
      <c r="T86" s="140">
        <v>0.96662537709980201</v>
      </c>
      <c r="U86" s="44">
        <v>6466.4880797462401</v>
      </c>
      <c r="V86" s="45">
        <v>6006.6310461964704</v>
      </c>
      <c r="W86" s="99">
        <v>0.95310131595155601</v>
      </c>
      <c r="X86" s="86">
        <v>6290.20604827037</v>
      </c>
      <c r="Y86" s="44">
        <v>6462.0831184743001</v>
      </c>
      <c r="Z86" s="45">
        <v>6080.5705441800501</v>
      </c>
      <c r="AA86" s="46">
        <v>0.96667271270899502</v>
      </c>
      <c r="AB86" s="139">
        <v>6454.1858354858696</v>
      </c>
      <c r="AC86" s="45">
        <v>5995.4595469974402</v>
      </c>
      <c r="AD86" s="99">
        <v>0.953141995824767</v>
      </c>
      <c r="AE86" s="142">
        <v>6279.0813304496796</v>
      </c>
      <c r="AF86" s="44">
        <v>6450.6544227089698</v>
      </c>
      <c r="AG86" s="45">
        <v>6070.0328381327699</v>
      </c>
      <c r="AH86" s="140">
        <v>0.96670715327365697</v>
      </c>
      <c r="AI86" s="44">
        <v>6442.7711066787197</v>
      </c>
      <c r="AJ86" s="45">
        <v>5985.0438746725204</v>
      </c>
      <c r="AK86" s="46">
        <v>0.95317189883315401</v>
      </c>
    </row>
    <row r="87" spans="1:37" x14ac:dyDescent="0.2">
      <c r="A87" s="35" t="s">
        <v>7155</v>
      </c>
      <c r="B87" s="35" t="s">
        <v>12801</v>
      </c>
      <c r="C87" s="85" t="s">
        <v>1033</v>
      </c>
      <c r="D87" s="85" t="s">
        <v>1033</v>
      </c>
      <c r="E87" s="85" t="s">
        <v>12894</v>
      </c>
      <c r="F87" s="85" t="s">
        <v>410</v>
      </c>
      <c r="G87" s="85" t="s">
        <v>13441</v>
      </c>
      <c r="H87" s="840">
        <v>1.0273245532634301</v>
      </c>
      <c r="I87" s="840">
        <v>1.0260690645039501</v>
      </c>
      <c r="J87" s="86">
        <v>5936.75</v>
      </c>
      <c r="K87" s="44">
        <v>6098.9690415866799</v>
      </c>
      <c r="L87" s="45">
        <v>5738.3196594649298</v>
      </c>
      <c r="M87" s="46">
        <v>0.96657593118540097</v>
      </c>
      <c r="N87" s="139">
        <v>6091.51551869383</v>
      </c>
      <c r="O87" s="45">
        <v>5658.0762271672002</v>
      </c>
      <c r="P87" s="99">
        <v>0.95305954051748798</v>
      </c>
      <c r="Q87" s="86">
        <v>5933.9202459042899</v>
      </c>
      <c r="R87" s="44">
        <v>6096.0619657244597</v>
      </c>
      <c r="S87" s="45">
        <v>5735.8778953773899</v>
      </c>
      <c r="T87" s="140">
        <v>0.96662537709980201</v>
      </c>
      <c r="U87" s="44">
        <v>6088.6119955560698</v>
      </c>
      <c r="V87" s="45">
        <v>5655.6271951229601</v>
      </c>
      <c r="W87" s="99">
        <v>0.95310131595155601</v>
      </c>
      <c r="X87" s="86">
        <v>5933.0967961099304</v>
      </c>
      <c r="Y87" s="44">
        <v>6095.2160155323299</v>
      </c>
      <c r="Z87" s="45">
        <v>5735.3627746606298</v>
      </c>
      <c r="AA87" s="46">
        <v>0.96667271270899502</v>
      </c>
      <c r="AB87" s="139">
        <v>6087.7670791958999</v>
      </c>
      <c r="AC87" s="45">
        <v>5655.0837216657401</v>
      </c>
      <c r="AD87" s="99">
        <v>0.953141995824767</v>
      </c>
      <c r="AE87" s="142">
        <v>5931.64908343554</v>
      </c>
      <c r="AF87" s="44">
        <v>6093.7287447558701</v>
      </c>
      <c r="AG87" s="45">
        <v>5734.1675996662698</v>
      </c>
      <c r="AH87" s="140">
        <v>0.96670715327365697</v>
      </c>
      <c r="AI87" s="44">
        <v>6086.2816260064201</v>
      </c>
      <c r="AJ87" s="45">
        <v>5653.8812200701996</v>
      </c>
      <c r="AK87" s="46">
        <v>0.95317189883315401</v>
      </c>
    </row>
    <row r="88" spans="1:37" x14ac:dyDescent="0.2">
      <c r="A88" s="35" t="s">
        <v>7154</v>
      </c>
      <c r="B88" s="35" t="s">
        <v>12800</v>
      </c>
      <c r="C88" s="85" t="s">
        <v>971</v>
      </c>
      <c r="D88" s="85" t="s">
        <v>971</v>
      </c>
      <c r="E88" s="85" t="s">
        <v>12896</v>
      </c>
      <c r="F88" s="85" t="s">
        <v>408</v>
      </c>
      <c r="G88" s="85" t="s">
        <v>13440</v>
      </c>
      <c r="H88" s="840">
        <v>1.0226941102195599</v>
      </c>
      <c r="I88" s="840">
        <v>1.0210991111674499</v>
      </c>
      <c r="J88" s="86">
        <v>11566</v>
      </c>
      <c r="K88" s="44">
        <v>11828.480078799499</v>
      </c>
      <c r="L88" s="45">
        <v>11129.028416925001</v>
      </c>
      <c r="M88" s="46">
        <v>0.96221929940559003</v>
      </c>
      <c r="N88" s="139">
        <v>11810.0323197627</v>
      </c>
      <c r="O88" s="45">
        <v>10969.694307674299</v>
      </c>
      <c r="P88" s="99">
        <v>0.948443222174851</v>
      </c>
      <c r="Q88" s="86">
        <v>11584.4338277683</v>
      </c>
      <c r="R88" s="44">
        <v>11847.332245886901</v>
      </c>
      <c r="S88" s="45">
        <v>11147.336022903901</v>
      </c>
      <c r="T88" s="140">
        <v>0.96226852245323602</v>
      </c>
      <c r="U88" s="44">
        <v>11828.8550849123</v>
      </c>
      <c r="V88" s="45">
        <v>10987.659347356501</v>
      </c>
      <c r="W88" s="99">
        <v>0.94848479526195695</v>
      </c>
      <c r="X88" s="86">
        <v>11597.5978867991</v>
      </c>
      <c r="Y88" s="44">
        <v>11860.795051524299</v>
      </c>
      <c r="Z88" s="45">
        <v>11160.5498874924</v>
      </c>
      <c r="AA88" s="46">
        <v>0.96231564470741604</v>
      </c>
      <c r="AB88" s="139">
        <v>11842.296893888</v>
      </c>
      <c r="AC88" s="45">
        <v>11000.614760807201</v>
      </c>
      <c r="AD88" s="99">
        <v>0.94852527809475495</v>
      </c>
      <c r="AE88" s="142">
        <v>11616.298777197901</v>
      </c>
      <c r="AF88" s="44">
        <v>11879.920341991001</v>
      </c>
      <c r="AG88" s="45">
        <v>11178.944315544901</v>
      </c>
      <c r="AH88" s="140">
        <v>0.96234993003868896</v>
      </c>
      <c r="AI88" s="44">
        <v>11861.392356452299</v>
      </c>
      <c r="AJ88" s="45">
        <v>11018.6987078404</v>
      </c>
      <c r="AK88" s="46">
        <v>0.94855503626244697</v>
      </c>
    </row>
    <row r="89" spans="1:37" x14ac:dyDescent="0.2">
      <c r="A89" s="35" t="s">
        <v>7153</v>
      </c>
      <c r="B89" s="35" t="s">
        <v>12799</v>
      </c>
      <c r="C89" s="85" t="s">
        <v>971</v>
      </c>
      <c r="D89" s="85" t="s">
        <v>971</v>
      </c>
      <c r="E89" s="85" t="s">
        <v>12896</v>
      </c>
      <c r="F89" s="85" t="s">
        <v>408</v>
      </c>
      <c r="G89" s="85" t="s">
        <v>13440</v>
      </c>
      <c r="H89" s="840">
        <v>1.0226941102195599</v>
      </c>
      <c r="I89" s="840">
        <v>1.0210991111674499</v>
      </c>
      <c r="J89" s="86">
        <v>17324.666666666701</v>
      </c>
      <c r="K89" s="44">
        <v>17717.8345615172</v>
      </c>
      <c r="L89" s="45">
        <v>16670.128622435401</v>
      </c>
      <c r="M89" s="46">
        <v>0.96221929940559003</v>
      </c>
      <c r="N89" s="139">
        <v>17690.201734605602</v>
      </c>
      <c r="O89" s="45">
        <v>16431.462676438601</v>
      </c>
      <c r="P89" s="99">
        <v>0.948443222174851</v>
      </c>
      <c r="Q89" s="86">
        <v>17357.718036415001</v>
      </c>
      <c r="R89" s="44">
        <v>17751.6360026935</v>
      </c>
      <c r="S89" s="45">
        <v>16702.7856880609</v>
      </c>
      <c r="T89" s="140">
        <v>0.96226852245323502</v>
      </c>
      <c r="U89" s="44">
        <v>17723.950458878498</v>
      </c>
      <c r="V89" s="45">
        <v>16463.5316379838</v>
      </c>
      <c r="W89" s="99">
        <v>0.94848479526195695</v>
      </c>
      <c r="X89" s="86">
        <v>17391.733332321699</v>
      </c>
      <c r="Y89" s="44">
        <v>17786.4232454747</v>
      </c>
      <c r="Z89" s="45">
        <v>16736.3370742726</v>
      </c>
      <c r="AA89" s="46">
        <v>0.96231564470741604</v>
      </c>
      <c r="AB89" s="139">
        <v>17758.683447294901</v>
      </c>
      <c r="AC89" s="45">
        <v>16496.4986955903</v>
      </c>
      <c r="AD89" s="99">
        <v>0.94852527809475395</v>
      </c>
      <c r="AE89" s="142">
        <v>17434.4961191609</v>
      </c>
      <c r="AF89" s="44">
        <v>17830.156495711701</v>
      </c>
      <c r="AG89" s="45">
        <v>16778.086120534299</v>
      </c>
      <c r="AH89" s="140">
        <v>0.96234993003868896</v>
      </c>
      <c r="AI89" s="44">
        <v>17802.348490927499</v>
      </c>
      <c r="AJ89" s="45">
        <v>16537.5790985282</v>
      </c>
      <c r="AK89" s="46">
        <v>0.94855503626244697</v>
      </c>
    </row>
    <row r="90" spans="1:37" x14ac:dyDescent="0.2">
      <c r="A90" s="35" t="s">
        <v>7152</v>
      </c>
      <c r="B90" s="35" t="s">
        <v>12798</v>
      </c>
      <c r="C90" s="85" t="s">
        <v>971</v>
      </c>
      <c r="D90" s="85" t="s">
        <v>971</v>
      </c>
      <c r="E90" s="85" t="s">
        <v>12896</v>
      </c>
      <c r="F90" s="85" t="s">
        <v>408</v>
      </c>
      <c r="G90" s="85" t="s">
        <v>13440</v>
      </c>
      <c r="H90" s="840">
        <v>1.0226941102195599</v>
      </c>
      <c r="I90" s="840">
        <v>1.0210991111674499</v>
      </c>
      <c r="J90" s="86">
        <v>10003.583333333299</v>
      </c>
      <c r="K90" s="44">
        <v>10230.605756090599</v>
      </c>
      <c r="L90" s="45">
        <v>9625.6409465454308</v>
      </c>
      <c r="M90" s="46">
        <v>0.96221929940558903</v>
      </c>
      <c r="N90" s="139">
        <v>10214.6500501561</v>
      </c>
      <c r="O90" s="45">
        <v>9487.8308099613005</v>
      </c>
      <c r="P90" s="99">
        <v>0.94844322217485</v>
      </c>
      <c r="Q90" s="86">
        <v>10022.5347119116</v>
      </c>
      <c r="R90" s="44">
        <v>10249.9872193431</v>
      </c>
      <c r="S90" s="45">
        <v>9644.3696684674196</v>
      </c>
      <c r="T90" s="140">
        <v>0.96226852245323602</v>
      </c>
      <c r="U90" s="44">
        <v>10234.0012859778</v>
      </c>
      <c r="V90" s="45">
        <v>9506.2217842333102</v>
      </c>
      <c r="W90" s="99">
        <v>0.94848479526195695</v>
      </c>
      <c r="X90" s="86">
        <v>10043.776255664099</v>
      </c>
      <c r="Y90" s="44">
        <v>10271.7108210308</v>
      </c>
      <c r="Z90" s="45">
        <v>9665.2830227664199</v>
      </c>
      <c r="AA90" s="46">
        <v>0.96231564470741604</v>
      </c>
      <c r="AB90" s="139">
        <v>10255.6910074233</v>
      </c>
      <c r="AC90" s="45">
        <v>9526.7756660252599</v>
      </c>
      <c r="AD90" s="99">
        <v>0.94852527809475495</v>
      </c>
      <c r="AE90" s="142">
        <v>10069.472708008199</v>
      </c>
      <c r="AF90" s="44">
        <v>10297.990431496601</v>
      </c>
      <c r="AG90" s="45">
        <v>9690.3563560781804</v>
      </c>
      <c r="AH90" s="140">
        <v>0.96234993003868896</v>
      </c>
      <c r="AI90" s="44">
        <v>10281.929632072</v>
      </c>
      <c r="AJ90" s="45">
        <v>9551.44904968845</v>
      </c>
      <c r="AK90" s="46">
        <v>0.94855503626244697</v>
      </c>
    </row>
    <row r="91" spans="1:37" x14ac:dyDescent="0.2">
      <c r="A91" s="35" t="s">
        <v>7151</v>
      </c>
      <c r="B91" s="35" t="s">
        <v>12797</v>
      </c>
      <c r="C91" s="85" t="s">
        <v>1033</v>
      </c>
      <c r="D91" s="85" t="s">
        <v>1033</v>
      </c>
      <c r="E91" s="85" t="s">
        <v>12894</v>
      </c>
      <c r="F91" s="85" t="s">
        <v>413</v>
      </c>
      <c r="G91" s="85" t="s">
        <v>13441</v>
      </c>
      <c r="H91" s="840">
        <v>1.0280257412806899</v>
      </c>
      <c r="I91" s="840">
        <v>1.0270219387842801</v>
      </c>
      <c r="J91" s="86">
        <v>8325.4166666666606</v>
      </c>
      <c r="K91" s="44">
        <v>8558.7426402205692</v>
      </c>
      <c r="L91" s="45">
        <v>8052.6398507347503</v>
      </c>
      <c r="M91" s="46">
        <v>0.96723565596133398</v>
      </c>
      <c r="N91" s="139">
        <v>8550.3855661870002</v>
      </c>
      <c r="O91" s="45">
        <v>7941.9863836331197</v>
      </c>
      <c r="P91" s="99">
        <v>0.95394461341872205</v>
      </c>
      <c r="Q91" s="86">
        <v>8350.82430969505</v>
      </c>
      <c r="R91" s="44">
        <v>8584.86235127902</v>
      </c>
      <c r="S91" s="45">
        <v>8077.6282249793303</v>
      </c>
      <c r="T91" s="140">
        <v>0.96728513562444995</v>
      </c>
      <c r="U91" s="44">
        <v>8576.4797729899492</v>
      </c>
      <c r="V91" s="45">
        <v>7966.5730511234497</v>
      </c>
      <c r="W91" s="99">
        <v>0.95398642764816699</v>
      </c>
      <c r="X91" s="86">
        <v>8369.7113998002096</v>
      </c>
      <c r="Y91" s="44">
        <v>8604.2787660850099</v>
      </c>
      <c r="Z91" s="45">
        <v>8096.2938822926999</v>
      </c>
      <c r="AA91" s="46">
        <v>0.96733250354199296</v>
      </c>
      <c r="AB91" s="139">
        <v>8595.8772288877408</v>
      </c>
      <c r="AC91" s="45">
        <v>7984.9318737307904</v>
      </c>
      <c r="AD91" s="99">
        <v>0.95402714529934596</v>
      </c>
      <c r="AE91" s="142">
        <v>8391.3652244976292</v>
      </c>
      <c r="AF91" s="44">
        <v>8626.5394552711405</v>
      </c>
      <c r="AG91" s="45">
        <v>8117.5295313609004</v>
      </c>
      <c r="AH91" s="140">
        <v>0.96736696761364904</v>
      </c>
      <c r="AI91" s="44">
        <v>8618.1161819105891</v>
      </c>
      <c r="AJ91" s="45">
        <v>8005.8413703835204</v>
      </c>
      <c r="AK91" s="46">
        <v>0.95405707607760704</v>
      </c>
    </row>
    <row r="92" spans="1:37" x14ac:dyDescent="0.2">
      <c r="A92" s="35" t="s">
        <v>7150</v>
      </c>
      <c r="B92" s="35" t="s">
        <v>10008</v>
      </c>
      <c r="C92" s="85" t="s">
        <v>1033</v>
      </c>
      <c r="D92" s="85" t="s">
        <v>1033</v>
      </c>
      <c r="E92" s="85" t="s">
        <v>12894</v>
      </c>
      <c r="F92" s="85" t="s">
        <v>413</v>
      </c>
      <c r="G92" s="85" t="s">
        <v>13441</v>
      </c>
      <c r="H92" s="840">
        <v>1.0280257412806899</v>
      </c>
      <c r="I92" s="840">
        <v>1.0270219387842801</v>
      </c>
      <c r="J92" s="86">
        <v>3501.1666666666702</v>
      </c>
      <c r="K92" s="44">
        <v>3599.2894578472301</v>
      </c>
      <c r="L92" s="45">
        <v>3386.45323746329</v>
      </c>
      <c r="M92" s="46">
        <v>0.96723565596133398</v>
      </c>
      <c r="N92" s="139">
        <v>3595.7749780069098</v>
      </c>
      <c r="O92" s="45">
        <v>3339.9190823478498</v>
      </c>
      <c r="P92" s="99">
        <v>0.95394461341872205</v>
      </c>
      <c r="Q92" s="86">
        <v>3512.4952619636701</v>
      </c>
      <c r="R92" s="44">
        <v>3610.9355454250999</v>
      </c>
      <c r="S92" s="45">
        <v>3397.5844558487702</v>
      </c>
      <c r="T92" s="140">
        <v>0.96728513562444995</v>
      </c>
      <c r="U92" s="44">
        <v>3607.4096939125502</v>
      </c>
      <c r="V92" s="45">
        <v>3350.8728070918401</v>
      </c>
      <c r="W92" s="99">
        <v>0.95398642764816699</v>
      </c>
      <c r="X92" s="86">
        <v>3519.6480271545802</v>
      </c>
      <c r="Y92" s="44">
        <v>3618.2887721626898</v>
      </c>
      <c r="Z92" s="45">
        <v>3404.6699376940801</v>
      </c>
      <c r="AA92" s="46">
        <v>0.96733250354199296</v>
      </c>
      <c r="AB92" s="139">
        <v>3614.7557406865799</v>
      </c>
      <c r="AC92" s="45">
        <v>3357.83975980476</v>
      </c>
      <c r="AD92" s="99">
        <v>0.95402714529934596</v>
      </c>
      <c r="AE92" s="142">
        <v>3525.6907823585402</v>
      </c>
      <c r="AF92" s="44">
        <v>3624.5008800606201</v>
      </c>
      <c r="AG92" s="45">
        <v>3410.6368008735699</v>
      </c>
      <c r="AH92" s="140">
        <v>0.96736696761364904</v>
      </c>
      <c r="AI92" s="44">
        <v>3620.9617828517498</v>
      </c>
      <c r="AJ92" s="45">
        <v>3363.7102389707602</v>
      </c>
      <c r="AK92" s="46">
        <v>0.95405707607760704</v>
      </c>
    </row>
    <row r="93" spans="1:37" x14ac:dyDescent="0.2">
      <c r="A93" s="35" t="s">
        <v>7149</v>
      </c>
      <c r="B93" s="35" t="s">
        <v>12796</v>
      </c>
      <c r="C93" s="85" t="s">
        <v>971</v>
      </c>
      <c r="D93" s="85" t="s">
        <v>971</v>
      </c>
      <c r="E93" s="85" t="s">
        <v>12896</v>
      </c>
      <c r="F93" s="85" t="s">
        <v>408</v>
      </c>
      <c r="G93" s="85" t="s">
        <v>13440</v>
      </c>
      <c r="H93" s="840">
        <v>1.0226941102195599</v>
      </c>
      <c r="I93" s="840">
        <v>1.0210991111674499</v>
      </c>
      <c r="J93" s="86">
        <v>6547.4166666666697</v>
      </c>
      <c r="K93" s="44">
        <v>6696.0044621534098</v>
      </c>
      <c r="L93" s="45">
        <v>6300.0506779164798</v>
      </c>
      <c r="M93" s="46">
        <v>0.96221929940559003</v>
      </c>
      <c r="N93" s="139">
        <v>6685.5613387762496</v>
      </c>
      <c r="O93" s="45">
        <v>6209.8529602546496</v>
      </c>
      <c r="P93" s="99">
        <v>0.948443222174851</v>
      </c>
      <c r="Q93" s="86">
        <v>6567.4145794490896</v>
      </c>
      <c r="R93" s="44">
        <v>6716.4562097726803</v>
      </c>
      <c r="S93" s="45">
        <v>6319.6163237043102</v>
      </c>
      <c r="T93" s="140">
        <v>0.96226852245323602</v>
      </c>
      <c r="U93" s="44">
        <v>6705.9811897435902</v>
      </c>
      <c r="V93" s="45">
        <v>6229.0928727891596</v>
      </c>
      <c r="W93" s="99">
        <v>0.94848479526195695</v>
      </c>
      <c r="X93" s="86">
        <v>6587.9446555368404</v>
      </c>
      <c r="Y93" s="44">
        <v>6737.4521976699898</v>
      </c>
      <c r="Z93" s="45">
        <v>6339.6822084897103</v>
      </c>
      <c r="AA93" s="46">
        <v>0.96231564470741604</v>
      </c>
      <c r="AB93" s="139">
        <v>6726.9444321889896</v>
      </c>
      <c r="AC93" s="45">
        <v>6248.8320364659403</v>
      </c>
      <c r="AD93" s="99">
        <v>0.94852527809475495</v>
      </c>
      <c r="AE93" s="142">
        <v>6606.2485230145403</v>
      </c>
      <c r="AF93" s="44">
        <v>6756.17145513367</v>
      </c>
      <c r="AG93" s="45">
        <v>6357.5228039412304</v>
      </c>
      <c r="AH93" s="140">
        <v>0.96234993003868896</v>
      </c>
      <c r="AI93" s="44">
        <v>6745.6344950014</v>
      </c>
      <c r="AJ93" s="45">
        <v>6266.3903073067904</v>
      </c>
      <c r="AK93" s="46">
        <v>0.94855503626244697</v>
      </c>
    </row>
    <row r="94" spans="1:37" x14ac:dyDescent="0.2">
      <c r="A94" s="35" t="s">
        <v>7148</v>
      </c>
      <c r="B94" s="35" t="s">
        <v>12795</v>
      </c>
      <c r="C94" s="85" t="s">
        <v>1033</v>
      </c>
      <c r="D94" s="85" t="s">
        <v>1033</v>
      </c>
      <c r="E94" s="85" t="s">
        <v>12894</v>
      </c>
      <c r="F94" s="85" t="s">
        <v>409</v>
      </c>
      <c r="G94" s="85" t="s">
        <v>13440</v>
      </c>
      <c r="H94" s="840">
        <v>1.0276745412197601</v>
      </c>
      <c r="I94" s="840">
        <v>1.0283867185317499</v>
      </c>
      <c r="J94" s="86">
        <v>3289.5833333333298</v>
      </c>
      <c r="K94" s="44">
        <v>3380.6210428875202</v>
      </c>
      <c r="L94" s="45">
        <v>3180.7153076736199</v>
      </c>
      <c r="M94" s="46">
        <v>0.96690522335866802</v>
      </c>
      <c r="N94" s="139">
        <v>3382.9638095034002</v>
      </c>
      <c r="O94" s="45">
        <v>3142.2504053675102</v>
      </c>
      <c r="P94" s="99">
        <v>0.95521228282229598</v>
      </c>
      <c r="Q94" s="86">
        <v>3313.5832819521702</v>
      </c>
      <c r="R94" s="44">
        <v>3405.28517907367</v>
      </c>
      <c r="S94" s="45">
        <v>3204.0848823267602</v>
      </c>
      <c r="T94" s="140">
        <v>0.96695468611825697</v>
      </c>
      <c r="U94" s="44">
        <v>3407.6450379084499</v>
      </c>
      <c r="V94" s="45">
        <v>3165.3141901285999</v>
      </c>
      <c r="W94" s="99">
        <v>0.95525415261746105</v>
      </c>
      <c r="X94" s="86">
        <v>3337.0150865494802</v>
      </c>
      <c r="Y94" s="44">
        <v>3429.3654481131698</v>
      </c>
      <c r="Z94" s="45">
        <v>3226.9003890418899</v>
      </c>
      <c r="AA94" s="46">
        <v>0.96700203785369998</v>
      </c>
      <c r="AB94" s="139">
        <v>3431.7419945475599</v>
      </c>
      <c r="AC94" s="45">
        <v>3187.8335747506899</v>
      </c>
      <c r="AD94" s="99">
        <v>0.95529492437714902</v>
      </c>
      <c r="AE94" s="142">
        <v>3360.6156443580999</v>
      </c>
      <c r="AF94" s="44">
        <v>3453.6191405316699</v>
      </c>
      <c r="AG94" s="45">
        <v>3249.83795746842</v>
      </c>
      <c r="AH94" s="140">
        <v>0.96703649015154103</v>
      </c>
      <c r="AI94" s="44">
        <v>3456.0124947478798</v>
      </c>
      <c r="AJ94" s="45">
        <v>3210.4797873450202</v>
      </c>
      <c r="AK94" s="46">
        <v>0.95532489492955497</v>
      </c>
    </row>
    <row r="95" spans="1:37" x14ac:dyDescent="0.2">
      <c r="A95" s="35" t="s">
        <v>7147</v>
      </c>
      <c r="B95" s="35" t="s">
        <v>12794</v>
      </c>
      <c r="C95" s="85" t="s">
        <v>1033</v>
      </c>
      <c r="D95" s="85" t="s">
        <v>1033</v>
      </c>
      <c r="E95" s="85" t="s">
        <v>12894</v>
      </c>
      <c r="F95" s="85" t="s">
        <v>413</v>
      </c>
      <c r="G95" s="85" t="s">
        <v>13441</v>
      </c>
      <c r="H95" s="840">
        <v>1.0280257412806899</v>
      </c>
      <c r="I95" s="840">
        <v>1.0270219387842801</v>
      </c>
      <c r="J95" s="86">
        <v>13816.583333333299</v>
      </c>
      <c r="K95" s="44">
        <v>14203.8033232164</v>
      </c>
      <c r="L95" s="45">
        <v>13363.8920435611</v>
      </c>
      <c r="M95" s="46">
        <v>0.96723565596133398</v>
      </c>
      <c r="N95" s="139">
        <v>14189.934202374599</v>
      </c>
      <c r="O95" s="45">
        <v>13180.255246684201</v>
      </c>
      <c r="P95" s="99">
        <v>0.95394461341872205</v>
      </c>
      <c r="Q95" s="86">
        <v>13829.333949134099</v>
      </c>
      <c r="R95" s="44">
        <v>14216.911284476701</v>
      </c>
      <c r="S95" s="45">
        <v>13376.909164584</v>
      </c>
      <c r="T95" s="140">
        <v>0.96728513562444995</v>
      </c>
      <c r="U95" s="44">
        <v>14203.029364534999</v>
      </c>
      <c r="V95" s="45">
        <v>13192.996890888</v>
      </c>
      <c r="W95" s="99">
        <v>0.95398642764816699</v>
      </c>
      <c r="X95" s="86">
        <v>13839.121782820701</v>
      </c>
      <c r="Y95" s="44">
        <v>14226.973429457999</v>
      </c>
      <c r="Z95" s="45">
        <v>13387.0323209985</v>
      </c>
      <c r="AA95" s="46">
        <v>0.96733250354199296</v>
      </c>
      <c r="AB95" s="139">
        <v>14213.0816844644</v>
      </c>
      <c r="AC95" s="45">
        <v>13202.897847914501</v>
      </c>
      <c r="AD95" s="99">
        <v>0.95402714529934596</v>
      </c>
      <c r="AE95" s="142">
        <v>13851.694072653199</v>
      </c>
      <c r="AF95" s="44">
        <v>14239.8980670326</v>
      </c>
      <c r="AG95" s="45">
        <v>13399.6712913745</v>
      </c>
      <c r="AH95" s="140">
        <v>0.96736696761364904</v>
      </c>
      <c r="AI95" s="44">
        <v>14225.9937019431</v>
      </c>
      <c r="AJ95" s="45">
        <v>13215.306745677</v>
      </c>
      <c r="AK95" s="46">
        <v>0.95405707607760704</v>
      </c>
    </row>
    <row r="96" spans="1:37" x14ac:dyDescent="0.2">
      <c r="A96" s="35" t="s">
        <v>7146</v>
      </c>
      <c r="B96" s="35" t="s">
        <v>12793</v>
      </c>
      <c r="C96" s="85" t="s">
        <v>971</v>
      </c>
      <c r="D96" s="85" t="s">
        <v>971</v>
      </c>
      <c r="E96" s="85" t="s">
        <v>12896</v>
      </c>
      <c r="F96" s="85" t="s">
        <v>410</v>
      </c>
      <c r="G96" s="85" t="s">
        <v>13441</v>
      </c>
      <c r="H96" s="840">
        <v>1.0273245532634301</v>
      </c>
      <c r="I96" s="840">
        <v>1.0260690645039501</v>
      </c>
      <c r="J96" s="86">
        <v>7938.3333333333303</v>
      </c>
      <c r="K96" s="44">
        <v>8155.2447453228797</v>
      </c>
      <c r="L96" s="45">
        <v>7673.0019337267704</v>
      </c>
      <c r="M96" s="46">
        <v>0.96657593118540097</v>
      </c>
      <c r="N96" s="139">
        <v>8145.2782570538602</v>
      </c>
      <c r="O96" s="45">
        <v>7565.7043191413304</v>
      </c>
      <c r="P96" s="99">
        <v>0.95305954051748798</v>
      </c>
      <c r="Q96" s="86">
        <v>7928.4637627318998</v>
      </c>
      <c r="R96" s="44">
        <v>8145.1054931138597</v>
      </c>
      <c r="S96" s="45">
        <v>7663.8542744728402</v>
      </c>
      <c r="T96" s="140">
        <v>0.96662537709980201</v>
      </c>
      <c r="U96" s="44">
        <v>8135.1513959797903</v>
      </c>
      <c r="V96" s="45">
        <v>7556.6292457339996</v>
      </c>
      <c r="W96" s="99">
        <v>0.95310131595155601</v>
      </c>
      <c r="X96" s="86">
        <v>7917.36756558054</v>
      </c>
      <c r="Y96" s="44">
        <v>8133.7060973324096</v>
      </c>
      <c r="Z96" s="45">
        <v>7653.5031821339498</v>
      </c>
      <c r="AA96" s="46">
        <v>0.96667271270899502</v>
      </c>
      <c r="AB96" s="139">
        <v>8123.7659313491404</v>
      </c>
      <c r="AC96" s="45">
        <v>7546.37552313571</v>
      </c>
      <c r="AD96" s="99">
        <v>0.953141995824767</v>
      </c>
      <c r="AE96" s="142">
        <v>7906.9754175179396</v>
      </c>
      <c r="AF96" s="44">
        <v>8123.0299884665501</v>
      </c>
      <c r="AG96" s="45">
        <v>7643.72969687355</v>
      </c>
      <c r="AH96" s="140">
        <v>0.96670715327365697</v>
      </c>
      <c r="AI96" s="44">
        <v>8113.1028697083602</v>
      </c>
      <c r="AJ96" s="45">
        <v>7536.7067727426402</v>
      </c>
      <c r="AK96" s="46">
        <v>0.95317189883315401</v>
      </c>
    </row>
    <row r="97" spans="1:37" x14ac:dyDescent="0.2">
      <c r="A97" s="35" t="s">
        <v>7145</v>
      </c>
      <c r="B97" s="35" t="s">
        <v>12792</v>
      </c>
      <c r="C97" s="85" t="s">
        <v>1033</v>
      </c>
      <c r="D97" s="85" t="s">
        <v>1033</v>
      </c>
      <c r="E97" s="85" t="s">
        <v>12894</v>
      </c>
      <c r="F97" s="85" t="s">
        <v>409</v>
      </c>
      <c r="G97" s="85" t="s">
        <v>13440</v>
      </c>
      <c r="H97" s="840">
        <v>1.0276745412197601</v>
      </c>
      <c r="I97" s="840">
        <v>1.0283867185317499</v>
      </c>
      <c r="J97" s="86">
        <v>14555.5</v>
      </c>
      <c r="K97" s="44">
        <v>14958.3167847243</v>
      </c>
      <c r="L97" s="45">
        <v>14073.7889785971</v>
      </c>
      <c r="M97" s="46">
        <v>0.96690522335866802</v>
      </c>
      <c r="N97" s="139">
        <v>14968.6828815889</v>
      </c>
      <c r="O97" s="45">
        <v>13903.5923826199</v>
      </c>
      <c r="P97" s="99">
        <v>0.95521228282229598</v>
      </c>
      <c r="Q97" s="86">
        <v>14659.6747204817</v>
      </c>
      <c r="R97" s="44">
        <v>15065.374492802001</v>
      </c>
      <c r="S97" s="45">
        <v>14175.241167939101</v>
      </c>
      <c r="T97" s="140">
        <v>0.96695468611825697</v>
      </c>
      <c r="U97" s="44">
        <v>15075.814780539</v>
      </c>
      <c r="V97" s="45">
        <v>14003.715152761401</v>
      </c>
      <c r="W97" s="99">
        <v>0.95525415261746105</v>
      </c>
      <c r="X97" s="86">
        <v>14755.0910856713</v>
      </c>
      <c r="Y97" s="44">
        <v>15163.431462123101</v>
      </c>
      <c r="Z97" s="45">
        <v>14268.203148561101</v>
      </c>
      <c r="AA97" s="46">
        <v>0.96700203785369998</v>
      </c>
      <c r="AB97" s="139">
        <v>15173.939703230601</v>
      </c>
      <c r="AC97" s="45">
        <v>14095.463622864299</v>
      </c>
      <c r="AD97" s="99">
        <v>0.95529492437714902</v>
      </c>
      <c r="AE97" s="142">
        <v>14859.958071917699</v>
      </c>
      <c r="AF97" s="44">
        <v>15271.200594103</v>
      </c>
      <c r="AG97" s="45">
        <v>14370.1216976664</v>
      </c>
      <c r="AH97" s="140">
        <v>0.96703649015154103</v>
      </c>
      <c r="AI97" s="44">
        <v>15281.783519098901</v>
      </c>
      <c r="AJ97" s="45">
        <v>14196.0878837124</v>
      </c>
      <c r="AK97" s="46">
        <v>0.95532489492955497</v>
      </c>
    </row>
    <row r="98" spans="1:37" x14ac:dyDescent="0.2">
      <c r="A98" s="35" t="s">
        <v>7144</v>
      </c>
      <c r="B98" s="35" t="s">
        <v>7722</v>
      </c>
      <c r="C98" s="85" t="s">
        <v>1033</v>
      </c>
      <c r="D98" s="85" t="s">
        <v>1033</v>
      </c>
      <c r="E98" s="85" t="s">
        <v>12894</v>
      </c>
      <c r="F98" s="85" t="s">
        <v>409</v>
      </c>
      <c r="G98" s="85" t="s">
        <v>13440</v>
      </c>
      <c r="H98" s="840">
        <v>1.0276745412197601</v>
      </c>
      <c r="I98" s="840">
        <v>1.0283867185317499</v>
      </c>
      <c r="J98" s="86">
        <v>11445.083333333299</v>
      </c>
      <c r="K98" s="44">
        <v>11761.820763805301</v>
      </c>
      <c r="L98" s="45">
        <v>11066.310856775201</v>
      </c>
      <c r="M98" s="46">
        <v>0.96690522335866802</v>
      </c>
      <c r="N98" s="139">
        <v>11769.9716924891</v>
      </c>
      <c r="O98" s="45">
        <v>10932.4841779247</v>
      </c>
      <c r="P98" s="99">
        <v>0.95521228282229598</v>
      </c>
      <c r="Q98" s="86">
        <v>11512.992034962001</v>
      </c>
      <c r="R98" s="44">
        <v>11831.6088075964</v>
      </c>
      <c r="S98" s="45">
        <v>11132.541599448699</v>
      </c>
      <c r="T98" s="140">
        <v>0.96695468611825697</v>
      </c>
      <c r="U98" s="44">
        <v>11839.8080993167</v>
      </c>
      <c r="V98" s="45">
        <v>10997.8334504492</v>
      </c>
      <c r="W98" s="99">
        <v>0.95525415261746105</v>
      </c>
      <c r="X98" s="86">
        <v>11578.6791699851</v>
      </c>
      <c r="Y98" s="44">
        <v>11899.1138039453</v>
      </c>
      <c r="Z98" s="45">
        <v>11196.6063530298</v>
      </c>
      <c r="AA98" s="46">
        <v>0.96700203785369998</v>
      </c>
      <c r="AB98" s="139">
        <v>11907.3598765529</v>
      </c>
      <c r="AC98" s="45">
        <v>11061.053442078201</v>
      </c>
      <c r="AD98" s="99">
        <v>0.95529492437714902</v>
      </c>
      <c r="AE98" s="142">
        <v>11644.019349251999</v>
      </c>
      <c r="AF98" s="44">
        <v>11966.262242696601</v>
      </c>
      <c r="AG98" s="45">
        <v>11260.191602757301</v>
      </c>
      <c r="AH98" s="140">
        <v>0.96703649015154103</v>
      </c>
      <c r="AI98" s="44">
        <v>11974.5548490975</v>
      </c>
      <c r="AJ98" s="45">
        <v>11123.821561381899</v>
      </c>
      <c r="AK98" s="46">
        <v>0.95532489492955497</v>
      </c>
    </row>
    <row r="99" spans="1:37" x14ac:dyDescent="0.2">
      <c r="A99" s="35" t="s">
        <v>7143</v>
      </c>
      <c r="B99" s="35" t="s">
        <v>12791</v>
      </c>
      <c r="C99" s="85" t="s">
        <v>1033</v>
      </c>
      <c r="D99" s="85" t="s">
        <v>1033</v>
      </c>
      <c r="E99" s="85" t="s">
        <v>12894</v>
      </c>
      <c r="F99" s="85" t="s">
        <v>413</v>
      </c>
      <c r="G99" s="85" t="s">
        <v>13441</v>
      </c>
      <c r="H99" s="840">
        <v>1.0280257412806899</v>
      </c>
      <c r="I99" s="840">
        <v>1.0270219387842801</v>
      </c>
      <c r="J99" s="86">
        <v>4400.1666666666697</v>
      </c>
      <c r="K99" s="44">
        <v>4523.4845992585597</v>
      </c>
      <c r="L99" s="45">
        <v>4255.9980921725301</v>
      </c>
      <c r="M99" s="46">
        <v>0.96723565596133398</v>
      </c>
      <c r="N99" s="139">
        <v>4519.0677009739802</v>
      </c>
      <c r="O99" s="45">
        <v>4197.5152898112801</v>
      </c>
      <c r="P99" s="99">
        <v>0.95394461341872205</v>
      </c>
      <c r="Q99" s="86">
        <v>4416.7561708937101</v>
      </c>
      <c r="R99" s="44">
        <v>4540.5390366390502</v>
      </c>
      <c r="S99" s="45">
        <v>4272.2625917830501</v>
      </c>
      <c r="T99" s="140">
        <v>0.96728513562444995</v>
      </c>
      <c r="U99" s="44">
        <v>4536.1054857687104</v>
      </c>
      <c r="V99" s="45">
        <v>4213.5254412638897</v>
      </c>
      <c r="W99" s="99">
        <v>0.95398642764816699</v>
      </c>
      <c r="X99" s="86">
        <v>4435.1772456032304</v>
      </c>
      <c r="Y99" s="44">
        <v>4559.4763756224802</v>
      </c>
      <c r="Z99" s="45">
        <v>4290.2911086418499</v>
      </c>
      <c r="AA99" s="46">
        <v>0.96733250354199296</v>
      </c>
      <c r="AB99" s="139">
        <v>4555.0243336313697</v>
      </c>
      <c r="AC99" s="45">
        <v>4231.2794865194601</v>
      </c>
      <c r="AD99" s="99">
        <v>0.95402714529934596</v>
      </c>
      <c r="AE99" s="142">
        <v>4451.4833580146496</v>
      </c>
      <c r="AF99" s="44">
        <v>4576.2394789216496</v>
      </c>
      <c r="AG99" s="45">
        <v>4306.2179574252496</v>
      </c>
      <c r="AH99" s="140">
        <v>0.96736696761364904</v>
      </c>
      <c r="AI99" s="44">
        <v>4571.7710688141797</v>
      </c>
      <c r="AJ99" s="45">
        <v>4246.96919675558</v>
      </c>
      <c r="AK99" s="46">
        <v>0.95405707607760604</v>
      </c>
    </row>
    <row r="100" spans="1:37" x14ac:dyDescent="0.2">
      <c r="A100" s="35" t="s">
        <v>7142</v>
      </c>
      <c r="B100" s="35" t="s">
        <v>12790</v>
      </c>
      <c r="C100" s="85" t="s">
        <v>1033</v>
      </c>
      <c r="D100" s="85" t="s">
        <v>1033</v>
      </c>
      <c r="E100" s="85" t="s">
        <v>12894</v>
      </c>
      <c r="F100" s="85" t="s">
        <v>409</v>
      </c>
      <c r="G100" s="85" t="s">
        <v>13440</v>
      </c>
      <c r="H100" s="840">
        <v>1.0276745412197601</v>
      </c>
      <c r="I100" s="840">
        <v>1.0283867185317499</v>
      </c>
      <c r="J100" s="86">
        <v>4676.1666666666697</v>
      </c>
      <c r="K100" s="44">
        <v>4805.5774338338197</v>
      </c>
      <c r="L100" s="45">
        <v>4521.4099752956899</v>
      </c>
      <c r="M100" s="46">
        <v>0.96690522335866802</v>
      </c>
      <c r="N100" s="139">
        <v>4808.9076936408801</v>
      </c>
      <c r="O100" s="45">
        <v>4466.7318365241899</v>
      </c>
      <c r="P100" s="99">
        <v>0.95521228282229598</v>
      </c>
      <c r="Q100" s="86">
        <v>4704.4891564028903</v>
      </c>
      <c r="R100" s="44">
        <v>4834.6837354796899</v>
      </c>
      <c r="S100" s="45">
        <v>4549.0278355763003</v>
      </c>
      <c r="T100" s="140">
        <v>0.96695468611825697</v>
      </c>
      <c r="U100" s="44">
        <v>4838.03416592136</v>
      </c>
      <c r="V100" s="45">
        <v>4493.9828025976803</v>
      </c>
      <c r="W100" s="99">
        <v>0.95525415261746105</v>
      </c>
      <c r="X100" s="86">
        <v>4729.1447548042497</v>
      </c>
      <c r="Y100" s="44">
        <v>4860.0216662553103</v>
      </c>
      <c r="Z100" s="45">
        <v>4573.0926152008497</v>
      </c>
      <c r="AA100" s="46">
        <v>0.96700203785369998</v>
      </c>
      <c r="AB100" s="139">
        <v>4863.3896558547804</v>
      </c>
      <c r="AC100" s="45">
        <v>4517.7279809093197</v>
      </c>
      <c r="AD100" s="99">
        <v>0.95529492437714902</v>
      </c>
      <c r="AE100" s="142">
        <v>4756.5397154104103</v>
      </c>
      <c r="AF100" s="44">
        <v>4888.1747698279796</v>
      </c>
      <c r="AG100" s="45">
        <v>4599.7474716568904</v>
      </c>
      <c r="AH100" s="140">
        <v>0.96703649015154103</v>
      </c>
      <c r="AI100" s="44">
        <v>4891.5622694968497</v>
      </c>
      <c r="AJ100" s="45">
        <v>4544.0408038527003</v>
      </c>
      <c r="AK100" s="46">
        <v>0.95532489492955497</v>
      </c>
    </row>
    <row r="101" spans="1:37" x14ac:dyDescent="0.2">
      <c r="A101" s="35" t="s">
        <v>7141</v>
      </c>
      <c r="B101" s="35" t="s">
        <v>12351</v>
      </c>
      <c r="C101" s="85" t="s">
        <v>971</v>
      </c>
      <c r="D101" s="85" t="s">
        <v>971</v>
      </c>
      <c r="E101" s="85" t="s">
        <v>12896</v>
      </c>
      <c r="F101" s="85" t="s">
        <v>412</v>
      </c>
      <c r="G101" s="85" t="s">
        <v>13440</v>
      </c>
      <c r="H101" s="840">
        <v>1.0223367873640199</v>
      </c>
      <c r="I101" s="840">
        <v>1.02086994425772</v>
      </c>
      <c r="J101" s="86">
        <v>8809.3333333333303</v>
      </c>
      <c r="K101" s="44">
        <v>9006.1055388187997</v>
      </c>
      <c r="L101" s="45">
        <v>8473.5489090423507</v>
      </c>
      <c r="M101" s="46">
        <v>0.96188310606656002</v>
      </c>
      <c r="N101" s="139">
        <v>8993.1836289476796</v>
      </c>
      <c r="O101" s="45">
        <v>8353.2773316169696</v>
      </c>
      <c r="P101" s="99">
        <v>0.948230361542716</v>
      </c>
      <c r="Q101" s="86">
        <v>8793.3522213685301</v>
      </c>
      <c r="R101" s="44">
        <v>8989.7674601541894</v>
      </c>
      <c r="S101" s="45">
        <v>8458.6096317925803</v>
      </c>
      <c r="T101" s="140">
        <v>0.96193231191598405</v>
      </c>
      <c r="U101" s="44">
        <v>8976.8689920669894</v>
      </c>
      <c r="V101" s="45">
        <v>8338.4890407938292</v>
      </c>
      <c r="W101" s="99">
        <v>0.94827192529950699</v>
      </c>
      <c r="X101" s="86">
        <v>8772.5308386242596</v>
      </c>
      <c r="Y101" s="44">
        <v>8968.4809946109399</v>
      </c>
      <c r="Z101" s="45">
        <v>8438.9941079472301</v>
      </c>
      <c r="AA101" s="46">
        <v>0.96197941770594697</v>
      </c>
      <c r="AB101" s="139">
        <v>8955.6130682254807</v>
      </c>
      <c r="AC101" s="45">
        <v>8319.0997652867409</v>
      </c>
      <c r="AD101" s="99">
        <v>0.94831239904667897</v>
      </c>
      <c r="AE101" s="142">
        <v>8757.0746426666501</v>
      </c>
      <c r="AF101" s="44">
        <v>8952.6795568907692</v>
      </c>
      <c r="AG101" s="45">
        <v>8424.4256998633991</v>
      </c>
      <c r="AH101" s="140">
        <v>0.96201369105814205</v>
      </c>
      <c r="AI101" s="44">
        <v>8939.8343023197995</v>
      </c>
      <c r="AJ101" s="45">
        <v>8304.7029990281208</v>
      </c>
      <c r="AK101" s="46">
        <v>0.94834215053569804</v>
      </c>
    </row>
    <row r="102" spans="1:37" x14ac:dyDescent="0.2">
      <c r="A102" s="35" t="s">
        <v>7140</v>
      </c>
      <c r="B102" s="35" t="s">
        <v>12789</v>
      </c>
      <c r="C102" s="85" t="s">
        <v>1033</v>
      </c>
      <c r="D102" s="85" t="s">
        <v>1033</v>
      </c>
      <c r="E102" s="85" t="s">
        <v>12894</v>
      </c>
      <c r="F102" s="85" t="s">
        <v>410</v>
      </c>
      <c r="G102" s="85" t="s">
        <v>13441</v>
      </c>
      <c r="H102" s="840">
        <v>1.0273245532634301</v>
      </c>
      <c r="I102" s="840">
        <v>1.0260690645039501</v>
      </c>
      <c r="J102" s="86">
        <v>13879.25</v>
      </c>
      <c r="K102" s="44">
        <v>14258.494305881501</v>
      </c>
      <c r="L102" s="45">
        <v>13415.348992904999</v>
      </c>
      <c r="M102" s="46">
        <v>0.96657593118540097</v>
      </c>
      <c r="N102" s="139">
        <v>14241.069063516499</v>
      </c>
      <c r="O102" s="45">
        <v>13227.751627727301</v>
      </c>
      <c r="P102" s="99">
        <v>0.95305954051748798</v>
      </c>
      <c r="Q102" s="86">
        <v>13843.448229606</v>
      </c>
      <c r="R102" s="44">
        <v>14221.714268105399</v>
      </c>
      <c r="S102" s="45">
        <v>13381.4283653045</v>
      </c>
      <c r="T102" s="140">
        <v>0.96662537709980201</v>
      </c>
      <c r="U102" s="44">
        <v>14204.3339744607</v>
      </c>
      <c r="V102" s="45">
        <v>13194.208724944699</v>
      </c>
      <c r="W102" s="99">
        <v>0.95310131595155601</v>
      </c>
      <c r="X102" s="86">
        <v>13809.757781186199</v>
      </c>
      <c r="Y102" s="44">
        <v>14187.1032432334</v>
      </c>
      <c r="Z102" s="45">
        <v>13349.5160161935</v>
      </c>
      <c r="AA102" s="46">
        <v>0.96667271270899502</v>
      </c>
      <c r="AB102" s="139">
        <v>14169.765247567901</v>
      </c>
      <c r="AC102" s="45">
        <v>13162.6600934164</v>
      </c>
      <c r="AD102" s="99">
        <v>0.953141995824767</v>
      </c>
      <c r="AE102" s="142">
        <v>13777.8435632616</v>
      </c>
      <c r="AF102" s="44">
        <v>14154.316983561201</v>
      </c>
      <c r="AG102" s="45">
        <v>13319.139929290401</v>
      </c>
      <c r="AH102" s="140">
        <v>0.96670715327365697</v>
      </c>
      <c r="AI102" s="44">
        <v>14137.0190558376</v>
      </c>
      <c r="AJ102" s="45">
        <v>13132.6533110202</v>
      </c>
      <c r="AK102" s="46">
        <v>0.95317189883315401</v>
      </c>
    </row>
    <row r="103" spans="1:37" x14ac:dyDescent="0.2">
      <c r="A103" s="35" t="s">
        <v>7139</v>
      </c>
      <c r="B103" s="35" t="s">
        <v>12788</v>
      </c>
      <c r="C103" s="85" t="s">
        <v>1033</v>
      </c>
      <c r="D103" s="85" t="s">
        <v>1033</v>
      </c>
      <c r="E103" s="85" t="s">
        <v>12894</v>
      </c>
      <c r="F103" s="85" t="s">
        <v>410</v>
      </c>
      <c r="G103" s="85" t="s">
        <v>13441</v>
      </c>
      <c r="H103" s="840">
        <v>1.0273245532634301</v>
      </c>
      <c r="I103" s="840">
        <v>1.0260690645039501</v>
      </c>
      <c r="J103" s="86">
        <v>23212.75</v>
      </c>
      <c r="K103" s="44">
        <v>23847.028023765699</v>
      </c>
      <c r="L103" s="45">
        <v>22436.885446623899</v>
      </c>
      <c r="M103" s="46">
        <v>0.96657593118540097</v>
      </c>
      <c r="N103" s="139">
        <v>23817.884677064099</v>
      </c>
      <c r="O103" s="45">
        <v>22123.1328491473</v>
      </c>
      <c r="P103" s="99">
        <v>0.95305954051748798</v>
      </c>
      <c r="Q103" s="86">
        <v>23147.454111131199</v>
      </c>
      <c r="R103" s="44">
        <v>23779.9479539036</v>
      </c>
      <c r="S103" s="45">
        <v>22374.916559072499</v>
      </c>
      <c r="T103" s="140">
        <v>0.96662537709980201</v>
      </c>
      <c r="U103" s="44">
        <v>23750.886585456501</v>
      </c>
      <c r="V103" s="45">
        <v>22061.868974247402</v>
      </c>
      <c r="W103" s="99">
        <v>0.95310131595155601</v>
      </c>
      <c r="X103" s="86">
        <v>23087.5315276945</v>
      </c>
      <c r="Y103" s="44">
        <v>23718.388012644202</v>
      </c>
      <c r="Z103" s="45">
        <v>22318.086731630901</v>
      </c>
      <c r="AA103" s="46">
        <v>0.96667271270899502</v>
      </c>
      <c r="AB103" s="139">
        <v>23689.401876326901</v>
      </c>
      <c r="AC103" s="45">
        <v>22005.6958789739</v>
      </c>
      <c r="AD103" s="99">
        <v>0.953141995824767</v>
      </c>
      <c r="AE103" s="142">
        <v>23032.442339811201</v>
      </c>
      <c r="AF103" s="44">
        <v>23661.7935373123</v>
      </c>
      <c r="AG103" s="45">
        <v>22265.6267672586</v>
      </c>
      <c r="AH103" s="140">
        <v>0.96670715327365697</v>
      </c>
      <c r="AI103" s="44">
        <v>23632.8765648513</v>
      </c>
      <c r="AJ103" s="45">
        <v>21953.876799803002</v>
      </c>
      <c r="AK103" s="46">
        <v>0.95317189883315401</v>
      </c>
    </row>
    <row r="104" spans="1:37" x14ac:dyDescent="0.2">
      <c r="A104" s="35" t="s">
        <v>7138</v>
      </c>
      <c r="B104" s="35" t="s">
        <v>12787</v>
      </c>
      <c r="C104" s="85" t="s">
        <v>1033</v>
      </c>
      <c r="D104" s="85" t="s">
        <v>1033</v>
      </c>
      <c r="E104" s="85" t="s">
        <v>12894</v>
      </c>
      <c r="F104" s="85" t="s">
        <v>413</v>
      </c>
      <c r="G104" s="85" t="s">
        <v>13441</v>
      </c>
      <c r="H104" s="840">
        <v>1.0280257412806899</v>
      </c>
      <c r="I104" s="840">
        <v>1.0270219387842801</v>
      </c>
      <c r="J104" s="86">
        <v>9095.1666666666697</v>
      </c>
      <c r="K104" s="44">
        <v>9350.0654545713805</v>
      </c>
      <c r="L104" s="45">
        <v>8797.1694969109903</v>
      </c>
      <c r="M104" s="46">
        <v>0.96723565596133398</v>
      </c>
      <c r="N104" s="139">
        <v>9340.9357035661997</v>
      </c>
      <c r="O104" s="45">
        <v>8676.2852498121792</v>
      </c>
      <c r="P104" s="99">
        <v>0.95394461341872205</v>
      </c>
      <c r="Q104" s="86">
        <v>9102.1053559720694</v>
      </c>
      <c r="R104" s="44">
        <v>9357.1986057880895</v>
      </c>
      <c r="S104" s="45">
        <v>8804.3312137194807</v>
      </c>
      <c r="T104" s="140">
        <v>0.96728513562444995</v>
      </c>
      <c r="U104" s="44">
        <v>9348.0618897092609</v>
      </c>
      <c r="V104" s="45">
        <v>8683.2849726210497</v>
      </c>
      <c r="W104" s="99">
        <v>0.95398642764816699</v>
      </c>
      <c r="X104" s="86">
        <v>9100.3070773747695</v>
      </c>
      <c r="Y104" s="44">
        <v>9355.3499291000608</v>
      </c>
      <c r="Z104" s="45">
        <v>8803.0228281578493</v>
      </c>
      <c r="AA104" s="46">
        <v>0.96733250354199296</v>
      </c>
      <c r="AB104" s="139">
        <v>9346.2150181377801</v>
      </c>
      <c r="AC104" s="45">
        <v>8681.9399823752901</v>
      </c>
      <c r="AD104" s="99">
        <v>0.95402714529934596</v>
      </c>
      <c r="AE104" s="142">
        <v>9104.0350947281204</v>
      </c>
      <c r="AF104" s="44">
        <v>9359.1824269032495</v>
      </c>
      <c r="AG104" s="45">
        <v>8806.9428226353793</v>
      </c>
      <c r="AH104" s="140">
        <v>0.96736696761364904</v>
      </c>
      <c r="AI104" s="44">
        <v>9350.0437737478496</v>
      </c>
      <c r="AJ104" s="45">
        <v>8685.7691029842299</v>
      </c>
      <c r="AK104" s="46">
        <v>0.95405707607760704</v>
      </c>
    </row>
    <row r="105" spans="1:37" x14ac:dyDescent="0.2">
      <c r="A105" s="35" t="s">
        <v>7137</v>
      </c>
      <c r="B105" s="35" t="s">
        <v>12786</v>
      </c>
      <c r="C105" s="85" t="s">
        <v>971</v>
      </c>
      <c r="D105" s="85" t="s">
        <v>971</v>
      </c>
      <c r="E105" s="85" t="s">
        <v>12896</v>
      </c>
      <c r="F105" s="85" t="s">
        <v>408</v>
      </c>
      <c r="G105" s="85" t="s">
        <v>13440</v>
      </c>
      <c r="H105" s="840">
        <v>1.0226941102195599</v>
      </c>
      <c r="I105" s="840">
        <v>1.0210991111674499</v>
      </c>
      <c r="J105" s="86">
        <v>4868.25</v>
      </c>
      <c r="K105" s="44">
        <v>4978.7306020763899</v>
      </c>
      <c r="L105" s="45">
        <v>4684.3241043312601</v>
      </c>
      <c r="M105" s="46">
        <v>0.96221929940559003</v>
      </c>
      <c r="N105" s="139">
        <v>4970.9657479409198</v>
      </c>
      <c r="O105" s="45">
        <v>4617.2587163527196</v>
      </c>
      <c r="P105" s="99">
        <v>0.948443222174851</v>
      </c>
      <c r="Q105" s="86">
        <v>4879.9183235140899</v>
      </c>
      <c r="R105" s="44">
        <v>4990.6637278103899</v>
      </c>
      <c r="S105" s="45">
        <v>4695.7917948603699</v>
      </c>
      <c r="T105" s="140">
        <v>0.96226852245323502</v>
      </c>
      <c r="U105" s="44">
        <v>4982.8802627099603</v>
      </c>
      <c r="V105" s="45">
        <v>4628.5283319733298</v>
      </c>
      <c r="W105" s="99">
        <v>0.94848479526195695</v>
      </c>
      <c r="X105" s="86">
        <v>4891.7431675157004</v>
      </c>
      <c r="Y105" s="44">
        <v>5002.7569261251101</v>
      </c>
      <c r="Z105" s="45">
        <v>4707.40097999097</v>
      </c>
      <c r="AA105" s="46">
        <v>0.96231564470741604</v>
      </c>
      <c r="AB105" s="139">
        <v>4994.9546004097101</v>
      </c>
      <c r="AC105" s="45">
        <v>4639.9420483359499</v>
      </c>
      <c r="AD105" s="99">
        <v>0.94852527809475395</v>
      </c>
      <c r="AE105" s="142">
        <v>4905.2448607603801</v>
      </c>
      <c r="AF105" s="44">
        <v>5016.5650282844299</v>
      </c>
      <c r="AG105" s="45">
        <v>4720.5620485753898</v>
      </c>
      <c r="AH105" s="140">
        <v>0.96234993003868896</v>
      </c>
      <c r="AI105" s="44">
        <v>5008.7411673811002</v>
      </c>
      <c r="AJ105" s="45">
        <v>4652.8947167747401</v>
      </c>
      <c r="AK105" s="46">
        <v>0.94855503626244697</v>
      </c>
    </row>
    <row r="106" spans="1:37" x14ac:dyDescent="0.2">
      <c r="A106" s="35" t="s">
        <v>7136</v>
      </c>
      <c r="B106" s="35" t="s">
        <v>12785</v>
      </c>
      <c r="C106" s="85" t="s">
        <v>1033</v>
      </c>
      <c r="D106" s="85" t="s">
        <v>1033</v>
      </c>
      <c r="E106" s="85" t="s">
        <v>12894</v>
      </c>
      <c r="F106" s="85" t="s">
        <v>413</v>
      </c>
      <c r="G106" s="85" t="s">
        <v>13441</v>
      </c>
      <c r="H106" s="840">
        <v>1.0280257412806899</v>
      </c>
      <c r="I106" s="840">
        <v>1.0270219387842801</v>
      </c>
      <c r="J106" s="86">
        <v>33208</v>
      </c>
      <c r="K106" s="44">
        <v>34138.678816448999</v>
      </c>
      <c r="L106" s="45">
        <v>32119.961663163998</v>
      </c>
      <c r="M106" s="46">
        <v>0.96723565596133398</v>
      </c>
      <c r="N106" s="139">
        <v>34105.344543148502</v>
      </c>
      <c r="O106" s="45">
        <v>31678.592722408899</v>
      </c>
      <c r="P106" s="99">
        <v>0.95394461341872205</v>
      </c>
      <c r="Q106" s="86">
        <v>33238.438069171098</v>
      </c>
      <c r="R106" s="44">
        <v>34169.9699350718</v>
      </c>
      <c r="S106" s="45">
        <v>32151.047075683098</v>
      </c>
      <c r="T106" s="140">
        <v>0.96728513562444995</v>
      </c>
      <c r="U106" s="44">
        <v>34136.605107961499</v>
      </c>
      <c r="V106" s="45">
        <v>31709.0187942134</v>
      </c>
      <c r="W106" s="99">
        <v>0.95398642764816699</v>
      </c>
      <c r="X106" s="86">
        <v>33267.606135756301</v>
      </c>
      <c r="Y106" s="44">
        <v>34199.955458344797</v>
      </c>
      <c r="Z106" s="45">
        <v>32180.8367301502</v>
      </c>
      <c r="AA106" s="46">
        <v>0.96733250354199296</v>
      </c>
      <c r="AB106" s="139">
        <v>34166.561352256504</v>
      </c>
      <c r="AC106" s="45">
        <v>31738.199312638601</v>
      </c>
      <c r="AD106" s="99">
        <v>0.95402714529934596</v>
      </c>
      <c r="AE106" s="142">
        <v>33297.747120631597</v>
      </c>
      <c r="AF106" s="44">
        <v>34230.941166664103</v>
      </c>
      <c r="AG106" s="45">
        <v>32211.1406604515</v>
      </c>
      <c r="AH106" s="140">
        <v>0.96736696761364904</v>
      </c>
      <c r="AI106" s="44">
        <v>34197.516804979903</v>
      </c>
      <c r="AJ106" s="45">
        <v>31767.951257881301</v>
      </c>
      <c r="AK106" s="46">
        <v>0.95405707607760704</v>
      </c>
    </row>
    <row r="107" spans="1:37" x14ac:dyDescent="0.2">
      <c r="A107" s="35" t="s">
        <v>7135</v>
      </c>
      <c r="B107" s="35" t="s">
        <v>12784</v>
      </c>
      <c r="C107" s="85" t="s">
        <v>971</v>
      </c>
      <c r="D107" s="85" t="s">
        <v>971</v>
      </c>
      <c r="E107" s="85" t="s">
        <v>12896</v>
      </c>
      <c r="F107" s="85" t="s">
        <v>408</v>
      </c>
      <c r="G107" s="85" t="s">
        <v>13440</v>
      </c>
      <c r="H107" s="840">
        <v>1.0226941102195599</v>
      </c>
      <c r="I107" s="840">
        <v>1.0210991111674499</v>
      </c>
      <c r="J107" s="86">
        <v>7514.25</v>
      </c>
      <c r="K107" s="44">
        <v>7684.7792177173596</v>
      </c>
      <c r="L107" s="45">
        <v>7230.3563705584502</v>
      </c>
      <c r="M107" s="46">
        <v>0.96221929940559003</v>
      </c>
      <c r="N107" s="139">
        <v>7672.7939960899803</v>
      </c>
      <c r="O107" s="45">
        <v>7126.8394822273704</v>
      </c>
      <c r="P107" s="99">
        <v>0.948443222174851</v>
      </c>
      <c r="Q107" s="86">
        <v>7549.6659498771896</v>
      </c>
      <c r="R107" s="44">
        <v>7720.9989010646004</v>
      </c>
      <c r="S107" s="45">
        <v>7264.8058986038304</v>
      </c>
      <c r="T107" s="140">
        <v>0.96226852245323602</v>
      </c>
      <c r="U107" s="44">
        <v>7708.9571910307304</v>
      </c>
      <c r="V107" s="45">
        <v>7160.74336276543</v>
      </c>
      <c r="W107" s="99">
        <v>0.94848479526195595</v>
      </c>
      <c r="X107" s="86">
        <v>7587.1667861762098</v>
      </c>
      <c r="Y107" s="44">
        <v>7759.35078547591</v>
      </c>
      <c r="Z107" s="45">
        <v>7301.2492973418603</v>
      </c>
      <c r="AA107" s="46">
        <v>0.96231564470741604</v>
      </c>
      <c r="AB107" s="139">
        <v>7747.2492616436903</v>
      </c>
      <c r="AC107" s="45">
        <v>7196.6194858090803</v>
      </c>
      <c r="AD107" s="99">
        <v>0.94852527809475495</v>
      </c>
      <c r="AE107" s="142">
        <v>7622.5103093830203</v>
      </c>
      <c r="AF107" s="44">
        <v>7795.4963984939304</v>
      </c>
      <c r="AG107" s="45">
        <v>7335.5222629539303</v>
      </c>
      <c r="AH107" s="140">
        <v>0.96234993003868896</v>
      </c>
      <c r="AI107" s="44">
        <v>7783.33850177569</v>
      </c>
      <c r="AJ107" s="45">
        <v>7230.3705429276897</v>
      </c>
      <c r="AK107" s="46">
        <v>0.94855503626244697</v>
      </c>
    </row>
    <row r="108" spans="1:37" x14ac:dyDescent="0.2">
      <c r="A108" s="35" t="s">
        <v>7134</v>
      </c>
      <c r="B108" s="35" t="s">
        <v>12783</v>
      </c>
      <c r="C108" s="85" t="s">
        <v>1033</v>
      </c>
      <c r="D108" s="85" t="s">
        <v>1033</v>
      </c>
      <c r="E108" s="85" t="s">
        <v>12894</v>
      </c>
      <c r="F108" s="85" t="s">
        <v>413</v>
      </c>
      <c r="G108" s="85" t="s">
        <v>13441</v>
      </c>
      <c r="H108" s="840">
        <v>1.0280257412806899</v>
      </c>
      <c r="I108" s="840">
        <v>1.0270219387842801</v>
      </c>
      <c r="J108" s="86">
        <v>7140.5</v>
      </c>
      <c r="K108" s="44">
        <v>7340.6178056147301</v>
      </c>
      <c r="L108" s="45">
        <v>6906.5462013918996</v>
      </c>
      <c r="M108" s="46">
        <v>0.96723565596133398</v>
      </c>
      <c r="N108" s="139">
        <v>7333.45015388919</v>
      </c>
      <c r="O108" s="45">
        <v>6811.64151211638</v>
      </c>
      <c r="P108" s="99">
        <v>0.95394461341872205</v>
      </c>
      <c r="Q108" s="86">
        <v>7155.3174388144098</v>
      </c>
      <c r="R108" s="44">
        <v>7355.8505141358</v>
      </c>
      <c r="S108" s="45">
        <v>6921.23219923959</v>
      </c>
      <c r="T108" s="140">
        <v>0.96728513562444995</v>
      </c>
      <c r="U108" s="44">
        <v>7348.66798862818</v>
      </c>
      <c r="V108" s="45">
        <v>6826.0757221431904</v>
      </c>
      <c r="W108" s="99">
        <v>0.95398642764816699</v>
      </c>
      <c r="X108" s="86">
        <v>7163.9945999165502</v>
      </c>
      <c r="Y108" s="44">
        <v>7364.77085911004</v>
      </c>
      <c r="Z108" s="45">
        <v>6929.9648316986004</v>
      </c>
      <c r="AA108" s="46">
        <v>0.96733250354199296</v>
      </c>
      <c r="AB108" s="139">
        <v>7357.5796234464397</v>
      </c>
      <c r="AC108" s="45">
        <v>6834.6453170983204</v>
      </c>
      <c r="AD108" s="99">
        <v>0.95402714529934596</v>
      </c>
      <c r="AE108" s="142">
        <v>7172.0620014371498</v>
      </c>
      <c r="AF108" s="44">
        <v>7373.0643555384604</v>
      </c>
      <c r="AG108" s="45">
        <v>6938.0158698673304</v>
      </c>
      <c r="AH108" s="140">
        <v>0.96736696761364904</v>
      </c>
      <c r="AI108" s="44">
        <v>7365.8650217970799</v>
      </c>
      <c r="AJ108" s="45">
        <v>6842.5565025384303</v>
      </c>
      <c r="AK108" s="46">
        <v>0.95405707607760704</v>
      </c>
    </row>
    <row r="109" spans="1:37" x14ac:dyDescent="0.2">
      <c r="A109" s="35" t="s">
        <v>7133</v>
      </c>
      <c r="B109" s="35" t="s">
        <v>12782</v>
      </c>
      <c r="C109" s="85" t="s">
        <v>971</v>
      </c>
      <c r="D109" s="85" t="s">
        <v>971</v>
      </c>
      <c r="E109" s="85" t="s">
        <v>12896</v>
      </c>
      <c r="F109" s="85" t="s">
        <v>412</v>
      </c>
      <c r="G109" s="85" t="s">
        <v>13440</v>
      </c>
      <c r="H109" s="840">
        <v>1.0223367873640199</v>
      </c>
      <c r="I109" s="840">
        <v>1.02086994425772</v>
      </c>
      <c r="J109" s="86">
        <v>6277.5833333333303</v>
      </c>
      <c r="K109" s="44">
        <v>6417.8043774099297</v>
      </c>
      <c r="L109" s="45">
        <v>6038.3013552583398</v>
      </c>
      <c r="M109" s="46">
        <v>0.96188310606656002</v>
      </c>
      <c r="N109" s="139">
        <v>6408.5961475732001</v>
      </c>
      <c r="O109" s="45">
        <v>5952.5951137811999</v>
      </c>
      <c r="P109" s="99">
        <v>0.948230361542716</v>
      </c>
      <c r="Q109" s="86">
        <v>6256.7855657851496</v>
      </c>
      <c r="R109" s="44">
        <v>6396.5420545503703</v>
      </c>
      <c r="S109" s="45">
        <v>6018.60420445826</v>
      </c>
      <c r="T109" s="140">
        <v>0.96193231191598405</v>
      </c>
      <c r="U109" s="44">
        <v>6387.3643317755896</v>
      </c>
      <c r="V109" s="45">
        <v>5933.13409465325</v>
      </c>
      <c r="W109" s="99">
        <v>0.94827192529950699</v>
      </c>
      <c r="X109" s="86">
        <v>6236.0469234862603</v>
      </c>
      <c r="Y109" s="44">
        <v>6375.3401776082401</v>
      </c>
      <c r="Z109" s="45">
        <v>5998.94878824228</v>
      </c>
      <c r="AA109" s="46">
        <v>0.96197941770594697</v>
      </c>
      <c r="AB109" s="139">
        <v>6366.1928751679498</v>
      </c>
      <c r="AC109" s="45">
        <v>5913.72061857892</v>
      </c>
      <c r="AD109" s="99">
        <v>0.94831239904667797</v>
      </c>
      <c r="AE109" s="142">
        <v>6216.76685939648</v>
      </c>
      <c r="AF109" s="44">
        <v>6355.62945882652</v>
      </c>
      <c r="AG109" s="45">
        <v>5980.6148328559402</v>
      </c>
      <c r="AH109" s="140">
        <v>0.96201369105814205</v>
      </c>
      <c r="AI109" s="44">
        <v>6346.5104372153301</v>
      </c>
      <c r="AJ109" s="45">
        <v>5895.6220528191097</v>
      </c>
      <c r="AK109" s="46">
        <v>0.94834215053569804</v>
      </c>
    </row>
    <row r="110" spans="1:37" x14ac:dyDescent="0.2">
      <c r="A110" s="35" t="s">
        <v>7132</v>
      </c>
      <c r="B110" s="35" t="s">
        <v>12781</v>
      </c>
      <c r="C110" s="85" t="s">
        <v>1033</v>
      </c>
      <c r="D110" s="85" t="s">
        <v>1033</v>
      </c>
      <c r="E110" s="85" t="s">
        <v>12894</v>
      </c>
      <c r="F110" s="85" t="s">
        <v>410</v>
      </c>
      <c r="G110" s="85" t="s">
        <v>13441</v>
      </c>
      <c r="H110" s="840">
        <v>1.0273245532634301</v>
      </c>
      <c r="I110" s="840">
        <v>1.0260690645039501</v>
      </c>
      <c r="J110" s="86">
        <v>6123.8333333333303</v>
      </c>
      <c r="K110" s="44">
        <v>6291.1643434263797</v>
      </c>
      <c r="L110" s="45">
        <v>5919.1499065908602</v>
      </c>
      <c r="M110" s="46">
        <v>0.96657593118540097</v>
      </c>
      <c r="N110" s="139">
        <v>6283.4759395114397</v>
      </c>
      <c r="O110" s="45">
        <v>5836.3777828723496</v>
      </c>
      <c r="P110" s="99">
        <v>0.95305954051748798</v>
      </c>
      <c r="Q110" s="86">
        <v>6116.6164699993296</v>
      </c>
      <c r="R110" s="44">
        <v>6283.7502825258098</v>
      </c>
      <c r="S110" s="45">
        <v>5912.4767018879602</v>
      </c>
      <c r="T110" s="140">
        <v>0.96662537709980201</v>
      </c>
      <c r="U110" s="44">
        <v>6276.0709393016696</v>
      </c>
      <c r="V110" s="45">
        <v>5829.75520672732</v>
      </c>
      <c r="W110" s="99">
        <v>0.95310131595155601</v>
      </c>
      <c r="X110" s="86">
        <v>6106.5460396326798</v>
      </c>
      <c r="Y110" s="44">
        <v>6273.4046821482198</v>
      </c>
      <c r="Z110" s="45">
        <v>5903.0314254140903</v>
      </c>
      <c r="AA110" s="46">
        <v>0.96667271270899502</v>
      </c>
      <c r="AB110" s="139">
        <v>6265.7379822362</v>
      </c>
      <c r="AC110" s="45">
        <v>5820.4054798113102</v>
      </c>
      <c r="AD110" s="99">
        <v>0.953141995824767</v>
      </c>
      <c r="AE110" s="142">
        <v>6100.0281264930099</v>
      </c>
      <c r="AF110" s="44">
        <v>6266.7086699437996</v>
      </c>
      <c r="AG110" s="45">
        <v>5896.9408250512997</v>
      </c>
      <c r="AH110" s="140">
        <v>0.96670715327365697</v>
      </c>
      <c r="AI110" s="44">
        <v>6259.0501531984601</v>
      </c>
      <c r="AJ110" s="45">
        <v>5814.3753922649903</v>
      </c>
      <c r="AK110" s="46">
        <v>0.95317189883315401</v>
      </c>
    </row>
    <row r="111" spans="1:37" x14ac:dyDescent="0.2">
      <c r="A111" s="35" t="s">
        <v>7131</v>
      </c>
      <c r="B111" s="35" t="s">
        <v>12780</v>
      </c>
      <c r="C111" s="85" t="s">
        <v>971</v>
      </c>
      <c r="D111" s="85" t="s">
        <v>971</v>
      </c>
      <c r="E111" s="85" t="s">
        <v>12896</v>
      </c>
      <c r="F111" s="85" t="s">
        <v>408</v>
      </c>
      <c r="G111" s="85" t="s">
        <v>13440</v>
      </c>
      <c r="H111" s="840">
        <v>1.0226941102195599</v>
      </c>
      <c r="I111" s="840">
        <v>1.0210991111674499</v>
      </c>
      <c r="J111" s="86">
        <v>4671.25</v>
      </c>
      <c r="K111" s="44">
        <v>4777.2598623631402</v>
      </c>
      <c r="L111" s="45">
        <v>4494.7669023483604</v>
      </c>
      <c r="M111" s="46">
        <v>0.96221929940559003</v>
      </c>
      <c r="N111" s="139">
        <v>4769.8092230409302</v>
      </c>
      <c r="O111" s="45">
        <v>4430.4154015842696</v>
      </c>
      <c r="P111" s="99">
        <v>0.948443222174851</v>
      </c>
      <c r="Q111" s="86">
        <v>4676.3087840272501</v>
      </c>
      <c r="R111" s="44">
        <v>4782.4334509926803</v>
      </c>
      <c r="S111" s="45">
        <v>4499.8647441409903</v>
      </c>
      <c r="T111" s="140">
        <v>0.96226852245323602</v>
      </c>
      <c r="U111" s="44">
        <v>4774.9747429147401</v>
      </c>
      <c r="V111" s="45">
        <v>4435.40777959978</v>
      </c>
      <c r="W111" s="99">
        <v>0.94848479526195595</v>
      </c>
      <c r="X111" s="86">
        <v>4680.1809436337899</v>
      </c>
      <c r="Y111" s="44">
        <v>4786.3934858161201</v>
      </c>
      <c r="Z111" s="45">
        <v>4503.8113421203097</v>
      </c>
      <c r="AA111" s="46">
        <v>0.96231564470741604</v>
      </c>
      <c r="AB111" s="139">
        <v>4778.9286016472797</v>
      </c>
      <c r="AC111" s="45">
        <v>4439.2699310940097</v>
      </c>
      <c r="AD111" s="99">
        <v>0.94852527809475495</v>
      </c>
      <c r="AE111" s="142">
        <v>4687.0871194258798</v>
      </c>
      <c r="AF111" s="44">
        <v>4793.4563911228397</v>
      </c>
      <c r="AG111" s="45">
        <v>4510.6179614647399</v>
      </c>
      <c r="AH111" s="140">
        <v>0.96234993003868896</v>
      </c>
      <c r="AI111" s="44">
        <v>4785.9804916101502</v>
      </c>
      <c r="AJ111" s="45">
        <v>4445.9600925322702</v>
      </c>
      <c r="AK111" s="46">
        <v>0.94855503626244697</v>
      </c>
    </row>
    <row r="112" spans="1:37" x14ac:dyDescent="0.2">
      <c r="A112" s="35" t="s">
        <v>7130</v>
      </c>
      <c r="B112" s="35" t="s">
        <v>9324</v>
      </c>
      <c r="C112" s="85" t="s">
        <v>971</v>
      </c>
      <c r="D112" s="85" t="s">
        <v>971</v>
      </c>
      <c r="E112" s="85" t="s">
        <v>12896</v>
      </c>
      <c r="F112" s="85" t="s">
        <v>408</v>
      </c>
      <c r="G112" s="85" t="s">
        <v>13440</v>
      </c>
      <c r="H112" s="840">
        <v>1.0226941102195599</v>
      </c>
      <c r="I112" s="840">
        <v>1.0210991111674499</v>
      </c>
      <c r="J112" s="86">
        <v>6653.75</v>
      </c>
      <c r="K112" s="44">
        <v>6804.7509358734296</v>
      </c>
      <c r="L112" s="45">
        <v>6402.3666634199399</v>
      </c>
      <c r="M112" s="46">
        <v>0.96221929940559003</v>
      </c>
      <c r="N112" s="139">
        <v>6794.1382109303904</v>
      </c>
      <c r="O112" s="45">
        <v>6310.7040895459104</v>
      </c>
      <c r="P112" s="99">
        <v>0.948443222174851</v>
      </c>
      <c r="Q112" s="86">
        <v>6672.1737212996204</v>
      </c>
      <c r="R112" s="44">
        <v>6823.59276713487</v>
      </c>
      <c r="S112" s="45">
        <v>6420.4227483462901</v>
      </c>
      <c r="T112" s="140">
        <v>0.96226852245323602</v>
      </c>
      <c r="U112" s="44">
        <v>6812.9506563738296</v>
      </c>
      <c r="V112" s="45">
        <v>6328.4553259990698</v>
      </c>
      <c r="W112" s="99">
        <v>0.94848479526195695</v>
      </c>
      <c r="X112" s="86">
        <v>6688.0982336554998</v>
      </c>
      <c r="Y112" s="44">
        <v>6839.87867212935</v>
      </c>
      <c r="Z112" s="45">
        <v>6436.0615635867198</v>
      </c>
      <c r="AA112" s="46">
        <v>0.96231564470741604</v>
      </c>
      <c r="AB112" s="139">
        <v>6829.2111617861901</v>
      </c>
      <c r="AC112" s="45">
        <v>6343.8302370031197</v>
      </c>
      <c r="AD112" s="99">
        <v>0.94852527809475495</v>
      </c>
      <c r="AE112" s="142">
        <v>6706.79595951185</v>
      </c>
      <c r="AF112" s="44">
        <v>6859.00072623714</v>
      </c>
      <c r="AG112" s="45">
        <v>6454.2846224199902</v>
      </c>
      <c r="AH112" s="140">
        <v>0.96234993003868896</v>
      </c>
      <c r="AI112" s="44">
        <v>6848.3033930389702</v>
      </c>
      <c r="AJ112" s="45">
        <v>6361.7650845795997</v>
      </c>
      <c r="AK112" s="46">
        <v>0.94855503626244697</v>
      </c>
    </row>
    <row r="113" spans="1:37" x14ac:dyDescent="0.2">
      <c r="A113" s="35" t="s">
        <v>7129</v>
      </c>
      <c r="B113" s="35" t="s">
        <v>12779</v>
      </c>
      <c r="C113" s="85" t="s">
        <v>971</v>
      </c>
      <c r="D113" s="85" t="s">
        <v>971</v>
      </c>
      <c r="E113" s="85" t="s">
        <v>12896</v>
      </c>
      <c r="F113" s="85" t="s">
        <v>412</v>
      </c>
      <c r="G113" s="85" t="s">
        <v>13440</v>
      </c>
      <c r="H113" s="840">
        <v>1.0223367873640199</v>
      </c>
      <c r="I113" s="840">
        <v>1.02086994425772</v>
      </c>
      <c r="J113" s="86">
        <v>4178.4166666666697</v>
      </c>
      <c r="K113" s="44">
        <v>4271.7490712682902</v>
      </c>
      <c r="L113" s="45">
        <v>4019.1484017736102</v>
      </c>
      <c r="M113" s="46">
        <v>0.96188310606656002</v>
      </c>
      <c r="N113" s="139">
        <v>4265.6199895855298</v>
      </c>
      <c r="O113" s="45">
        <v>3962.1015465094401</v>
      </c>
      <c r="P113" s="99">
        <v>0.948230361542716</v>
      </c>
      <c r="Q113" s="86">
        <v>4172.19452074944</v>
      </c>
      <c r="R113" s="44">
        <v>4265.3879426007597</v>
      </c>
      <c r="S113" s="45">
        <v>4013.3687211077099</v>
      </c>
      <c r="T113" s="140">
        <v>0.96193231191598405</v>
      </c>
      <c r="U113" s="44">
        <v>4259.2679878298404</v>
      </c>
      <c r="V113" s="45">
        <v>3956.3749309151199</v>
      </c>
      <c r="W113" s="99">
        <v>0.94827192529950699</v>
      </c>
      <c r="X113" s="86">
        <v>4168.5056353255104</v>
      </c>
      <c r="Y113" s="44">
        <v>4261.6166593275102</v>
      </c>
      <c r="Z113" s="45">
        <v>4010.0166237744002</v>
      </c>
      <c r="AA113" s="46">
        <v>0.96197941770594697</v>
      </c>
      <c r="AB113" s="139">
        <v>4255.50211557275</v>
      </c>
      <c r="AC113" s="45">
        <v>3953.0455794751301</v>
      </c>
      <c r="AD113" s="99">
        <v>0.94831239904667797</v>
      </c>
      <c r="AE113" s="142">
        <v>4164.9459447689896</v>
      </c>
      <c r="AF113" s="44">
        <v>4257.9774567199402</v>
      </c>
      <c r="AG113" s="45">
        <v>4006.7350213848499</v>
      </c>
      <c r="AH113" s="140">
        <v>0.96201369105814205</v>
      </c>
      <c r="AI113" s="44">
        <v>4251.8681344727302</v>
      </c>
      <c r="AJ113" s="45">
        <v>3949.7937941271498</v>
      </c>
      <c r="AK113" s="46">
        <v>0.94834215053569804</v>
      </c>
    </row>
    <row r="114" spans="1:37" x14ac:dyDescent="0.2">
      <c r="A114" s="35" t="s">
        <v>7128</v>
      </c>
      <c r="B114" s="35" t="s">
        <v>12778</v>
      </c>
      <c r="C114" s="85" t="s">
        <v>971</v>
      </c>
      <c r="D114" s="85" t="s">
        <v>971</v>
      </c>
      <c r="E114" s="85" t="s">
        <v>12896</v>
      </c>
      <c r="F114" s="85" t="s">
        <v>412</v>
      </c>
      <c r="G114" s="85" t="s">
        <v>13440</v>
      </c>
      <c r="H114" s="840">
        <v>1.0223367873640199</v>
      </c>
      <c r="I114" s="840">
        <v>1.02086994425772</v>
      </c>
      <c r="J114" s="86">
        <v>7390.5833333333303</v>
      </c>
      <c r="K114" s="44">
        <v>7555.6652217460896</v>
      </c>
      <c r="L114" s="45">
        <v>7108.8772523104199</v>
      </c>
      <c r="M114" s="46">
        <v>0.96188310606656002</v>
      </c>
      <c r="N114" s="139">
        <v>7544.8243955320404</v>
      </c>
      <c r="O114" s="45">
        <v>7007.9755061782398</v>
      </c>
      <c r="P114" s="99">
        <v>0.948230361542716</v>
      </c>
      <c r="Q114" s="86">
        <v>7371.8653266118699</v>
      </c>
      <c r="R114" s="44">
        <v>7536.5291148886099</v>
      </c>
      <c r="S114" s="45">
        <v>7091.23545676104</v>
      </c>
      <c r="T114" s="140">
        <v>0.96193231191598405</v>
      </c>
      <c r="U114" s="44">
        <v>7525.7157450536897</v>
      </c>
      <c r="V114" s="45">
        <v>6990.5329263149197</v>
      </c>
      <c r="W114" s="99">
        <v>0.94827192529950699</v>
      </c>
      <c r="X114" s="86">
        <v>7351.9612388446703</v>
      </c>
      <c r="Y114" s="44">
        <v>7516.1804337452804</v>
      </c>
      <c r="Z114" s="45">
        <v>7072.4353915404899</v>
      </c>
      <c r="AA114" s="46">
        <v>0.96197941770594697</v>
      </c>
      <c r="AB114" s="139">
        <v>7505.3962600842797</v>
      </c>
      <c r="AC114" s="45">
        <v>6971.9560001069804</v>
      </c>
      <c r="AD114" s="99">
        <v>0.94831239904667797</v>
      </c>
      <c r="AE114" s="142">
        <v>7334.4885974896197</v>
      </c>
      <c r="AF114" s="44">
        <v>7498.3175097155899</v>
      </c>
      <c r="AG114" s="45">
        <v>7055.8784476948404</v>
      </c>
      <c r="AH114" s="140">
        <v>0.96201369105814205</v>
      </c>
      <c r="AI114" s="44">
        <v>7487.5589656781103</v>
      </c>
      <c r="AJ114" s="45">
        <v>6955.60468962286</v>
      </c>
      <c r="AK114" s="46">
        <v>0.94834215053569804</v>
      </c>
    </row>
    <row r="115" spans="1:37" x14ac:dyDescent="0.2">
      <c r="A115" s="35" t="s">
        <v>7127</v>
      </c>
      <c r="B115" s="35" t="s">
        <v>8868</v>
      </c>
      <c r="C115" s="85" t="s">
        <v>1033</v>
      </c>
      <c r="D115" s="85" t="s">
        <v>1033</v>
      </c>
      <c r="E115" s="85" t="s">
        <v>12894</v>
      </c>
      <c r="F115" s="85" t="s">
        <v>410</v>
      </c>
      <c r="G115" s="85" t="s">
        <v>13441</v>
      </c>
      <c r="H115" s="840">
        <v>1.0273245532634301</v>
      </c>
      <c r="I115" s="840">
        <v>1.0260690645039501</v>
      </c>
      <c r="J115" s="86">
        <v>7523.6666666666697</v>
      </c>
      <c r="K115" s="44">
        <v>7729.2474972363098</v>
      </c>
      <c r="L115" s="45">
        <v>7272.19511426189</v>
      </c>
      <c r="M115" s="46">
        <v>0.96657593118540097</v>
      </c>
      <c r="N115" s="139">
        <v>7719.80161830622</v>
      </c>
      <c r="O115" s="45">
        <v>7170.5022963400797</v>
      </c>
      <c r="P115" s="99">
        <v>0.95305954051748798</v>
      </c>
      <c r="Q115" s="86">
        <v>7505.1538810703196</v>
      </c>
      <c r="R115" s="44">
        <v>7710.2288580438799</v>
      </c>
      <c r="S115" s="45">
        <v>7254.6722004816402</v>
      </c>
      <c r="T115" s="140">
        <v>0.96662537709980201</v>
      </c>
      <c r="U115" s="44">
        <v>7700.8062217080096</v>
      </c>
      <c r="V115" s="45">
        <v>7153.1720404670496</v>
      </c>
      <c r="W115" s="99">
        <v>0.95310131595155601</v>
      </c>
      <c r="X115" s="86">
        <v>7489.4288098668403</v>
      </c>
      <c r="Y115" s="44">
        <v>7694.07410629473</v>
      </c>
      <c r="Z115" s="45">
        <v>7239.82646427488</v>
      </c>
      <c r="AA115" s="46">
        <v>0.96667271270899502</v>
      </c>
      <c r="AB115" s="139">
        <v>7684.6712126089997</v>
      </c>
      <c r="AC115" s="45">
        <v>7138.4891234239803</v>
      </c>
      <c r="AD115" s="99">
        <v>0.953141995824767</v>
      </c>
      <c r="AE115" s="142">
        <v>7476.8536006244203</v>
      </c>
      <c r="AF115" s="44">
        <v>7681.1552850775697</v>
      </c>
      <c r="AG115" s="45">
        <v>7227.92785970353</v>
      </c>
      <c r="AH115" s="140">
        <v>0.96670715327365697</v>
      </c>
      <c r="AI115" s="44">
        <v>7671.7681794256896</v>
      </c>
      <c r="AJ115" s="45">
        <v>7126.7267438046802</v>
      </c>
      <c r="AK115" s="46">
        <v>0.95317189883315401</v>
      </c>
    </row>
    <row r="116" spans="1:37" x14ac:dyDescent="0.2">
      <c r="A116" s="35" t="s">
        <v>7126</v>
      </c>
      <c r="B116" s="35" t="s">
        <v>12777</v>
      </c>
      <c r="C116" s="85" t="s">
        <v>971</v>
      </c>
      <c r="D116" s="85" t="s">
        <v>971</v>
      </c>
      <c r="E116" s="85" t="s">
        <v>12896</v>
      </c>
      <c r="F116" s="85" t="s">
        <v>408</v>
      </c>
      <c r="G116" s="85" t="s">
        <v>13440</v>
      </c>
      <c r="H116" s="840">
        <v>1.0226941102195599</v>
      </c>
      <c r="I116" s="840">
        <v>1.0210991111674499</v>
      </c>
      <c r="J116" s="86">
        <v>4658.8333333333303</v>
      </c>
      <c r="K116" s="44">
        <v>4764.5614104945798</v>
      </c>
      <c r="L116" s="45">
        <v>4482.8193460474104</v>
      </c>
      <c r="M116" s="46">
        <v>0.96221929940559003</v>
      </c>
      <c r="N116" s="139">
        <v>4757.1305757439304</v>
      </c>
      <c r="O116" s="45">
        <v>4418.6388982422704</v>
      </c>
      <c r="P116" s="99">
        <v>0.948443222174851</v>
      </c>
      <c r="Q116" s="86">
        <v>4664.3437500054697</v>
      </c>
      <c r="R116" s="44">
        <v>4770.1968811700299</v>
      </c>
      <c r="S116" s="45">
        <v>4488.3511685317499</v>
      </c>
      <c r="T116" s="140">
        <v>0.96226852245323602</v>
      </c>
      <c r="U116" s="44">
        <v>4762.7572573100197</v>
      </c>
      <c r="V116" s="45">
        <v>4424.05912675533</v>
      </c>
      <c r="W116" s="99">
        <v>0.94848479526195595</v>
      </c>
      <c r="X116" s="86">
        <v>4664.6955777657804</v>
      </c>
      <c r="Y116" s="44">
        <v>4770.5566933483096</v>
      </c>
      <c r="Z116" s="45">
        <v>4488.9095322815101</v>
      </c>
      <c r="AA116" s="46">
        <v>0.96231564470741604</v>
      </c>
      <c r="AB116" s="139">
        <v>4763.11650832335</v>
      </c>
      <c r="AC116" s="45">
        <v>4424.5816701276599</v>
      </c>
      <c r="AD116" s="99">
        <v>0.94852527809475495</v>
      </c>
      <c r="AE116" s="142">
        <v>4666.4729040828197</v>
      </c>
      <c r="AF116" s="44">
        <v>4772.37435450468</v>
      </c>
      <c r="AG116" s="45">
        <v>4490.7798727715399</v>
      </c>
      <c r="AH116" s="140">
        <v>0.96234993003868896</v>
      </c>
      <c r="AI116" s="44">
        <v>4764.9313346459303</v>
      </c>
      <c r="AJ116" s="45">
        <v>4426.4063747500004</v>
      </c>
      <c r="AK116" s="46">
        <v>0.94855503626244697</v>
      </c>
    </row>
    <row r="117" spans="1:37" x14ac:dyDescent="0.2">
      <c r="A117" s="35" t="s">
        <v>7125</v>
      </c>
      <c r="B117" s="35" t="s">
        <v>12776</v>
      </c>
      <c r="C117" s="85" t="s">
        <v>971</v>
      </c>
      <c r="D117" s="85" t="s">
        <v>971</v>
      </c>
      <c r="E117" s="85" t="s">
        <v>12896</v>
      </c>
      <c r="F117" s="85" t="s">
        <v>408</v>
      </c>
      <c r="G117" s="85" t="s">
        <v>13440</v>
      </c>
      <c r="H117" s="840">
        <v>1.0226941102195599</v>
      </c>
      <c r="I117" s="840">
        <v>1.0210991111674499</v>
      </c>
      <c r="J117" s="86">
        <v>1083.3333333333301</v>
      </c>
      <c r="K117" s="44">
        <v>1107.9186194045301</v>
      </c>
      <c r="L117" s="45">
        <v>1042.40424102272</v>
      </c>
      <c r="M117" s="46">
        <v>0.96221929940559003</v>
      </c>
      <c r="N117" s="139">
        <v>1106.19070376473</v>
      </c>
      <c r="O117" s="45">
        <v>1027.4801573560901</v>
      </c>
      <c r="P117" s="99">
        <v>0.948443222174851</v>
      </c>
      <c r="Q117" s="86">
        <v>1086.43257223924</v>
      </c>
      <c r="R117" s="44">
        <v>1111.08819277976</v>
      </c>
      <c r="S117" s="45">
        <v>1045.4398660337199</v>
      </c>
      <c r="T117" s="140">
        <v>0.96226852245323502</v>
      </c>
      <c r="U117" s="44">
        <v>1109.3553338568499</v>
      </c>
      <c r="V117" s="45">
        <v>1030.4647758462499</v>
      </c>
      <c r="W117" s="99">
        <v>0.94848479526195695</v>
      </c>
      <c r="X117" s="86">
        <v>1089.1555347481601</v>
      </c>
      <c r="Y117" s="44">
        <v>1113.8729504999801</v>
      </c>
      <c r="Z117" s="45">
        <v>1048.1114106078301</v>
      </c>
      <c r="AA117" s="46">
        <v>0.96231564470741604</v>
      </c>
      <c r="AB117" s="139">
        <v>1112.1357484544501</v>
      </c>
      <c r="AC117" s="45">
        <v>1033.0915564854399</v>
      </c>
      <c r="AD117" s="99">
        <v>0.94852527809475495</v>
      </c>
      <c r="AE117" s="142">
        <v>1092.25612462973</v>
      </c>
      <c r="AF117" s="44">
        <v>1117.0439055100701</v>
      </c>
      <c r="AG117" s="45">
        <v>1051.13260512175</v>
      </c>
      <c r="AH117" s="140">
        <v>0.96234993003868896</v>
      </c>
      <c r="AI117" s="44">
        <v>1115.3017580266201</v>
      </c>
      <c r="AJ117" s="45">
        <v>1036.06504790603</v>
      </c>
      <c r="AK117" s="46">
        <v>0.94855503626244697</v>
      </c>
    </row>
    <row r="118" spans="1:37" x14ac:dyDescent="0.2">
      <c r="A118" s="35" t="s">
        <v>7124</v>
      </c>
      <c r="B118" s="35" t="s">
        <v>12775</v>
      </c>
      <c r="C118" s="85" t="s">
        <v>1033</v>
      </c>
      <c r="D118" s="85" t="s">
        <v>1033</v>
      </c>
      <c r="E118" s="85" t="s">
        <v>12894</v>
      </c>
      <c r="F118" s="85" t="s">
        <v>409</v>
      </c>
      <c r="G118" s="85" t="s">
        <v>13440</v>
      </c>
      <c r="H118" s="840">
        <v>1.0276745412197601</v>
      </c>
      <c r="I118" s="840">
        <v>1.0283867185317499</v>
      </c>
      <c r="J118" s="86">
        <v>2756.0833333333298</v>
      </c>
      <c r="K118" s="44">
        <v>2832.3566751467702</v>
      </c>
      <c r="L118" s="45">
        <v>2664.87137101177</v>
      </c>
      <c r="M118" s="46">
        <v>0.96690522335866802</v>
      </c>
      <c r="N118" s="139">
        <v>2834.3194951667101</v>
      </c>
      <c r="O118" s="45">
        <v>2632.6446524818198</v>
      </c>
      <c r="P118" s="99">
        <v>0.95521228282229598</v>
      </c>
      <c r="Q118" s="86">
        <v>2776.4444900949602</v>
      </c>
      <c r="R118" s="44">
        <v>2853.2813175804799</v>
      </c>
      <c r="S118" s="45">
        <v>2684.6960104445402</v>
      </c>
      <c r="T118" s="140">
        <v>0.96695468611825697</v>
      </c>
      <c r="U118" s="44">
        <v>2855.2586383543098</v>
      </c>
      <c r="V118" s="45">
        <v>2652.2101286750799</v>
      </c>
      <c r="W118" s="99">
        <v>0.95525415261746105</v>
      </c>
      <c r="X118" s="86">
        <v>2797.84882821568</v>
      </c>
      <c r="Y118" s="44">
        <v>2875.2780109388</v>
      </c>
      <c r="Z118" s="45">
        <v>2705.5255184911498</v>
      </c>
      <c r="AA118" s="46">
        <v>0.96700203785369998</v>
      </c>
      <c r="AB118" s="139">
        <v>2877.2705753966202</v>
      </c>
      <c r="AC118" s="45">
        <v>2672.7707847689899</v>
      </c>
      <c r="AD118" s="99">
        <v>0.95529492437714902</v>
      </c>
      <c r="AE118" s="142">
        <v>2818.0363715519902</v>
      </c>
      <c r="AF118" s="44">
        <v>2896.0242352752998</v>
      </c>
      <c r="AG118" s="45">
        <v>2725.1440018650201</v>
      </c>
      <c r="AH118" s="140">
        <v>0.96703649015154103</v>
      </c>
      <c r="AI118" s="44">
        <v>2898.0311768434699</v>
      </c>
      <c r="AJ118" s="45">
        <v>2692.1403005605698</v>
      </c>
      <c r="AK118" s="46">
        <v>0.95532489492955497</v>
      </c>
    </row>
    <row r="119" spans="1:37" x14ac:dyDescent="0.2">
      <c r="A119" s="35" t="s">
        <v>7123</v>
      </c>
      <c r="B119" s="35" t="s">
        <v>12774</v>
      </c>
      <c r="C119" s="85" t="s">
        <v>1033</v>
      </c>
      <c r="D119" s="85" t="s">
        <v>1033</v>
      </c>
      <c r="E119" s="85" t="s">
        <v>12894</v>
      </c>
      <c r="F119" s="85" t="s">
        <v>409</v>
      </c>
      <c r="G119" s="85" t="s">
        <v>13440</v>
      </c>
      <c r="H119" s="840">
        <v>1.0276745412197601</v>
      </c>
      <c r="I119" s="840">
        <v>1.0283867185317499</v>
      </c>
      <c r="J119" s="86">
        <v>957.91666666666697</v>
      </c>
      <c r="K119" s="44">
        <v>984.42657094343201</v>
      </c>
      <c r="L119" s="45">
        <v>926.21462854232402</v>
      </c>
      <c r="M119" s="46">
        <v>0.96690522335866802</v>
      </c>
      <c r="N119" s="139">
        <v>985.10877746020503</v>
      </c>
      <c r="O119" s="45">
        <v>915.01376592019096</v>
      </c>
      <c r="P119" s="99">
        <v>0.95521228282229598</v>
      </c>
      <c r="Q119" s="86">
        <v>964.25570311468005</v>
      </c>
      <c r="R119" s="44">
        <v>990.94103731691996</v>
      </c>
      <c r="S119" s="45">
        <v>932.39157074299499</v>
      </c>
      <c r="T119" s="140">
        <v>0.96695468611825697</v>
      </c>
      <c r="U119" s="44">
        <v>991.62775835162995</v>
      </c>
      <c r="V119" s="45">
        <v>921.10926458536801</v>
      </c>
      <c r="W119" s="99">
        <v>0.95525415261746105</v>
      </c>
      <c r="X119" s="86">
        <v>970.98527154826297</v>
      </c>
      <c r="Y119" s="44">
        <v>997.85684346950904</v>
      </c>
      <c r="Z119" s="45">
        <v>938.94473631309904</v>
      </c>
      <c r="AA119" s="46">
        <v>0.96700203785369998</v>
      </c>
      <c r="AB119" s="139">
        <v>998.54835715017703</v>
      </c>
      <c r="AC119" s="45">
        <v>927.57730155502395</v>
      </c>
      <c r="AD119" s="99">
        <v>0.95529492437714902</v>
      </c>
      <c r="AE119" s="142">
        <v>977.20581146913901</v>
      </c>
      <c r="AF119" s="44">
        <v>1004.24953397883</v>
      </c>
      <c r="AG119" s="45">
        <v>944.99367807880503</v>
      </c>
      <c r="AH119" s="140">
        <v>0.96703649015154103</v>
      </c>
      <c r="AI119" s="44">
        <v>1004.9454777869</v>
      </c>
      <c r="AJ119" s="45">
        <v>933.54903916630599</v>
      </c>
      <c r="AK119" s="46">
        <v>0.95532489492955497</v>
      </c>
    </row>
    <row r="120" spans="1:37" x14ac:dyDescent="0.2">
      <c r="A120" s="35" t="s">
        <v>7122</v>
      </c>
      <c r="B120" s="35" t="s">
        <v>9332</v>
      </c>
      <c r="C120" s="85" t="s">
        <v>971</v>
      </c>
      <c r="D120" s="85" t="s">
        <v>971</v>
      </c>
      <c r="E120" s="85" t="s">
        <v>12896</v>
      </c>
      <c r="F120" s="85" t="s">
        <v>412</v>
      </c>
      <c r="G120" s="85" t="s">
        <v>13440</v>
      </c>
      <c r="H120" s="840">
        <v>1.0223367873640199</v>
      </c>
      <c r="I120" s="840">
        <v>1.02086994425772</v>
      </c>
      <c r="J120" s="86">
        <v>3080.9166666666702</v>
      </c>
      <c r="K120" s="44">
        <v>3149.7344471362699</v>
      </c>
      <c r="L120" s="45">
        <v>2963.48169286556</v>
      </c>
      <c r="M120" s="46">
        <v>0.96188310606656002</v>
      </c>
      <c r="N120" s="139">
        <v>3145.2152257626799</v>
      </c>
      <c r="O120" s="45">
        <v>2921.41872471631</v>
      </c>
      <c r="P120" s="99">
        <v>0.948230361542716</v>
      </c>
      <c r="Q120" s="86">
        <v>3072.9026648388199</v>
      </c>
      <c r="R120" s="44">
        <v>3141.5414382536601</v>
      </c>
      <c r="S120" s="45">
        <v>2955.9243646811901</v>
      </c>
      <c r="T120" s="140">
        <v>0.96193231191598405</v>
      </c>
      <c r="U120" s="44">
        <v>3137.0339721634</v>
      </c>
      <c r="V120" s="45">
        <v>2913.94732624469</v>
      </c>
      <c r="W120" s="99">
        <v>0.94827192529950699</v>
      </c>
      <c r="X120" s="86">
        <v>3063.8796109899599</v>
      </c>
      <c r="Y120" s="44">
        <v>3132.3168383696102</v>
      </c>
      <c r="Z120" s="45">
        <v>2947.3891241012402</v>
      </c>
      <c r="AA120" s="46">
        <v>0.96197941770594697</v>
      </c>
      <c r="AB120" s="139">
        <v>3127.82260768368</v>
      </c>
      <c r="AC120" s="45">
        <v>2905.51502428809</v>
      </c>
      <c r="AD120" s="99">
        <v>0.94831239904667797</v>
      </c>
      <c r="AE120" s="142">
        <v>3056.27335433703</v>
      </c>
      <c r="AF120" s="44">
        <v>3124.54068237919</v>
      </c>
      <c r="AG120" s="45">
        <v>2940.17681048842</v>
      </c>
      <c r="AH120" s="140">
        <v>0.96201369105814205</v>
      </c>
      <c r="AI120" s="44">
        <v>3120.0576088784001</v>
      </c>
      <c r="AJ120" s="45">
        <v>2898.3928454769298</v>
      </c>
      <c r="AK120" s="46">
        <v>0.94834215053569804</v>
      </c>
    </row>
    <row r="121" spans="1:37" x14ac:dyDescent="0.2">
      <c r="A121" s="35" t="s">
        <v>7121</v>
      </c>
      <c r="B121" s="35" t="s">
        <v>12773</v>
      </c>
      <c r="C121" s="85" t="s">
        <v>1033</v>
      </c>
      <c r="D121" s="85" t="s">
        <v>1033</v>
      </c>
      <c r="E121" s="85" t="s">
        <v>12894</v>
      </c>
      <c r="F121" s="85" t="s">
        <v>409</v>
      </c>
      <c r="G121" s="85" t="s">
        <v>13440</v>
      </c>
      <c r="H121" s="840">
        <v>1.0276745412197601</v>
      </c>
      <c r="I121" s="840">
        <v>1.0283867185317499</v>
      </c>
      <c r="J121" s="86">
        <v>3757.0833333333298</v>
      </c>
      <c r="K121" s="44">
        <v>3861.0588909077601</v>
      </c>
      <c r="L121" s="45">
        <v>3632.7434995938002</v>
      </c>
      <c r="M121" s="46">
        <v>0.96690522335866802</v>
      </c>
      <c r="N121" s="139">
        <v>3863.7346004169899</v>
      </c>
      <c r="O121" s="45">
        <v>3588.8121475869398</v>
      </c>
      <c r="P121" s="99">
        <v>0.95521228282229598</v>
      </c>
      <c r="Q121" s="86">
        <v>3782.3468030883</v>
      </c>
      <c r="R121" s="44">
        <v>3887.0215155977999</v>
      </c>
      <c r="S121" s="45">
        <v>3657.35796577064</v>
      </c>
      <c r="T121" s="140">
        <v>0.96695468611825697</v>
      </c>
      <c r="U121" s="44">
        <v>3889.7152171770199</v>
      </c>
      <c r="V121" s="45">
        <v>3613.1024902894701</v>
      </c>
      <c r="W121" s="99">
        <v>0.95525415261746105</v>
      </c>
      <c r="X121" s="86">
        <v>3806.7678950283998</v>
      </c>
      <c r="Y121" s="44">
        <v>3912.11845005343</v>
      </c>
      <c r="Z121" s="45">
        <v>3681.1523121284999</v>
      </c>
      <c r="AA121" s="46">
        <v>0.96700203785369998</v>
      </c>
      <c r="AB121" s="139">
        <v>3914.8295437802699</v>
      </c>
      <c r="AC121" s="45">
        <v>3636.5860484025102</v>
      </c>
      <c r="AD121" s="99">
        <v>0.95529492437714902</v>
      </c>
      <c r="AE121" s="142">
        <v>3830.4897372538198</v>
      </c>
      <c r="AF121" s="44">
        <v>3936.4967833793298</v>
      </c>
      <c r="AG121" s="45">
        <v>3704.2233510754299</v>
      </c>
      <c r="AH121" s="140">
        <v>0.96703649015154103</v>
      </c>
      <c r="AI121" s="44">
        <v>3939.2247712640001</v>
      </c>
      <c r="AJ121" s="45">
        <v>3659.3622057707398</v>
      </c>
      <c r="AK121" s="46">
        <v>0.95532489492955497</v>
      </c>
    </row>
    <row r="122" spans="1:37" x14ac:dyDescent="0.2">
      <c r="A122" s="35" t="s">
        <v>7120</v>
      </c>
      <c r="B122" s="35" t="s">
        <v>12772</v>
      </c>
      <c r="C122" s="85" t="s">
        <v>1033</v>
      </c>
      <c r="D122" s="85" t="s">
        <v>1033</v>
      </c>
      <c r="E122" s="85" t="s">
        <v>12894</v>
      </c>
      <c r="F122" s="85" t="s">
        <v>411</v>
      </c>
      <c r="G122" s="85" t="s">
        <v>13441</v>
      </c>
      <c r="H122" s="840">
        <v>1.0279822169545201</v>
      </c>
      <c r="I122" s="840">
        <v>1.0277629501169501</v>
      </c>
      <c r="J122" s="86">
        <v>3838.25</v>
      </c>
      <c r="K122" s="44">
        <v>3945.6527442256902</v>
      </c>
      <c r="L122" s="45">
        <v>3712.33507781861</v>
      </c>
      <c r="M122" s="46">
        <v>0.96719470535233898</v>
      </c>
      <c r="N122" s="139">
        <v>3944.8111432863798</v>
      </c>
      <c r="O122" s="45">
        <v>3664.1197222590199</v>
      </c>
      <c r="P122" s="99">
        <v>0.95463289839354404</v>
      </c>
      <c r="Q122" s="86">
        <v>3857.9657365072399</v>
      </c>
      <c r="R122" s="44">
        <v>3965.9201707492998</v>
      </c>
      <c r="S122" s="45">
        <v>3731.5949165436</v>
      </c>
      <c r="T122" s="140">
        <v>0.967244182920596</v>
      </c>
      <c r="U122" s="44">
        <v>3965.0742468027902</v>
      </c>
      <c r="V122" s="45">
        <v>3683.1024472025902</v>
      </c>
      <c r="W122" s="99">
        <v>0.95467474279256703</v>
      </c>
      <c r="X122" s="86">
        <v>3876.3732510301902</v>
      </c>
      <c r="Y122" s="44">
        <v>3984.8427683372201</v>
      </c>
      <c r="Z122" s="45">
        <v>3749.5830858425902</v>
      </c>
      <c r="AA122" s="46">
        <v>0.96729154883268698</v>
      </c>
      <c r="AB122" s="139">
        <v>3983.9928082332199</v>
      </c>
      <c r="AC122" s="45">
        <v>3700.8335870906699</v>
      </c>
      <c r="AD122" s="99">
        <v>0.95471548982212595</v>
      </c>
      <c r="AE122" s="142">
        <v>3893.6250846339599</v>
      </c>
      <c r="AF122" s="44">
        <v>4002.5773464917502</v>
      </c>
      <c r="AG122" s="45">
        <v>3766.4048231819802</v>
      </c>
      <c r="AH122" s="140">
        <v>0.96732601144521002</v>
      </c>
      <c r="AI122" s="44">
        <v>4001.7236036327499</v>
      </c>
      <c r="AJ122" s="45">
        <v>3717.4208031738199</v>
      </c>
      <c r="AK122" s="46">
        <v>0.95474544219587998</v>
      </c>
    </row>
    <row r="123" spans="1:37" x14ac:dyDescent="0.2">
      <c r="A123" s="35" t="s">
        <v>7119</v>
      </c>
      <c r="B123" s="35" t="s">
        <v>12771</v>
      </c>
      <c r="C123" s="85" t="s">
        <v>971</v>
      </c>
      <c r="D123" s="85" t="s">
        <v>971</v>
      </c>
      <c r="E123" s="85" t="s">
        <v>12896</v>
      </c>
      <c r="F123" s="85" t="s">
        <v>408</v>
      </c>
      <c r="G123" s="85" t="s">
        <v>13440</v>
      </c>
      <c r="H123" s="840">
        <v>1.0226941102195599</v>
      </c>
      <c r="I123" s="840">
        <v>1.0210991111674499</v>
      </c>
      <c r="J123" s="86">
        <v>3241.3333333333298</v>
      </c>
      <c r="K123" s="44">
        <v>3314.8925092583499</v>
      </c>
      <c r="L123" s="45">
        <v>3118.8734891399799</v>
      </c>
      <c r="M123" s="46">
        <v>0.96221929940559003</v>
      </c>
      <c r="N123" s="139">
        <v>3309.7225856640798</v>
      </c>
      <c r="O123" s="45">
        <v>3074.2206308094201</v>
      </c>
      <c r="P123" s="99">
        <v>0.94844322217485</v>
      </c>
      <c r="Q123" s="86">
        <v>3251.9240087205399</v>
      </c>
      <c r="R123" s="44">
        <v>3325.7235306000998</v>
      </c>
      <c r="S123" s="45">
        <v>3129.2241110017198</v>
      </c>
      <c r="T123" s="140">
        <v>0.96226852245323602</v>
      </c>
      <c r="U123" s="44">
        <v>3320.5367148886198</v>
      </c>
      <c r="V123" s="45">
        <v>3084.4004776187498</v>
      </c>
      <c r="W123" s="99">
        <v>0.94848479526195595</v>
      </c>
      <c r="X123" s="86">
        <v>3260.9984276088699</v>
      </c>
      <c r="Y123" s="44">
        <v>3335.0038853508499</v>
      </c>
      <c r="Z123" s="45">
        <v>3138.1098042542999</v>
      </c>
      <c r="AA123" s="46">
        <v>0.96231564470741604</v>
      </c>
      <c r="AB123" s="139">
        <v>3329.80259594985</v>
      </c>
      <c r="AC123" s="45">
        <v>3093.1394404142602</v>
      </c>
      <c r="AD123" s="99">
        <v>0.94852527809475495</v>
      </c>
      <c r="AE123" s="142">
        <v>3270.3388831175498</v>
      </c>
      <c r="AF123" s="44">
        <v>3344.5563141863499</v>
      </c>
      <c r="AG123" s="45">
        <v>3147.2103953709802</v>
      </c>
      <c r="AH123" s="140">
        <v>0.96234993003868896</v>
      </c>
      <c r="AI123" s="44">
        <v>3339.34012676767</v>
      </c>
      <c r="AJ123" s="45">
        <v>3102.0964178660602</v>
      </c>
      <c r="AK123" s="46">
        <v>0.94855503626244697</v>
      </c>
    </row>
    <row r="124" spans="1:37" x14ac:dyDescent="0.2">
      <c r="A124" s="35" t="s">
        <v>7118</v>
      </c>
      <c r="B124" s="35" t="s">
        <v>12770</v>
      </c>
      <c r="C124" s="85" t="s">
        <v>971</v>
      </c>
      <c r="D124" s="85" t="s">
        <v>971</v>
      </c>
      <c r="E124" s="85" t="s">
        <v>12896</v>
      </c>
      <c r="F124" s="85" t="s">
        <v>408</v>
      </c>
      <c r="G124" s="85" t="s">
        <v>13440</v>
      </c>
      <c r="H124" s="840">
        <v>1.0226941102195599</v>
      </c>
      <c r="I124" s="840">
        <v>1.0210991111674499</v>
      </c>
      <c r="J124" s="86">
        <v>2927.3333333333298</v>
      </c>
      <c r="K124" s="44">
        <v>2993.7665586493999</v>
      </c>
      <c r="L124" s="45">
        <v>2816.7366291266299</v>
      </c>
      <c r="M124" s="46">
        <v>0.96221929940559003</v>
      </c>
      <c r="N124" s="139">
        <v>2989.0974647574999</v>
      </c>
      <c r="O124" s="45">
        <v>2776.4094590465102</v>
      </c>
      <c r="P124" s="99">
        <v>0.948443222174851</v>
      </c>
      <c r="Q124" s="86">
        <v>2934.2598982811801</v>
      </c>
      <c r="R124" s="44">
        <v>3000.8503158256199</v>
      </c>
      <c r="S124" s="45">
        <v>2823.5459368128199</v>
      </c>
      <c r="T124" s="140">
        <v>0.96226852245323502</v>
      </c>
      <c r="U124" s="44">
        <v>2996.1701740692001</v>
      </c>
      <c r="V124" s="45">
        <v>2783.1008988665999</v>
      </c>
      <c r="W124" s="99">
        <v>0.94848479526195595</v>
      </c>
      <c r="X124" s="86">
        <v>2940.2381654535802</v>
      </c>
      <c r="Y124" s="44">
        <v>3006.9642544521498</v>
      </c>
      <c r="Z124" s="45">
        <v>2829.4371857818101</v>
      </c>
      <c r="AA124" s="46">
        <v>0.96231564470741604</v>
      </c>
      <c r="AB124" s="139">
        <v>3002.27457736525</v>
      </c>
      <c r="AC124" s="45">
        <v>2788.8902235516698</v>
      </c>
      <c r="AD124" s="99">
        <v>0.94852527809475495</v>
      </c>
      <c r="AE124" s="142">
        <v>2945.9857927317798</v>
      </c>
      <c r="AF124" s="44">
        <v>3012.8423190172998</v>
      </c>
      <c r="AG124" s="45">
        <v>2835.0692215303998</v>
      </c>
      <c r="AH124" s="140">
        <v>0.96234993003868896</v>
      </c>
      <c r="AI124" s="44">
        <v>3008.1434744703402</v>
      </c>
      <c r="AJ124" s="45">
        <v>2794.4296604533401</v>
      </c>
      <c r="AK124" s="46">
        <v>0.94855503626244697</v>
      </c>
    </row>
    <row r="125" spans="1:37" x14ac:dyDescent="0.2">
      <c r="A125" s="35" t="s">
        <v>7117</v>
      </c>
      <c r="B125" s="35" t="s">
        <v>12769</v>
      </c>
      <c r="C125" s="85" t="s">
        <v>971</v>
      </c>
      <c r="D125" s="85" t="s">
        <v>971</v>
      </c>
      <c r="E125" s="85" t="s">
        <v>12896</v>
      </c>
      <c r="F125" s="85" t="s">
        <v>408</v>
      </c>
      <c r="G125" s="85" t="s">
        <v>13440</v>
      </c>
      <c r="H125" s="840">
        <v>1.0226941102195599</v>
      </c>
      <c r="I125" s="840">
        <v>1.0210991111674499</v>
      </c>
      <c r="J125" s="86">
        <v>4936.75</v>
      </c>
      <c r="K125" s="44">
        <v>5048.7851486264299</v>
      </c>
      <c r="L125" s="45">
        <v>4750.2361263405401</v>
      </c>
      <c r="M125" s="46">
        <v>0.96221929940559003</v>
      </c>
      <c r="N125" s="139">
        <v>5040.9110370558901</v>
      </c>
      <c r="O125" s="45">
        <v>4682.2270770716896</v>
      </c>
      <c r="P125" s="99">
        <v>0.948443222174851</v>
      </c>
      <c r="Q125" s="86">
        <v>4949.1968737378802</v>
      </c>
      <c r="R125" s="44">
        <v>5061.51449308882</v>
      </c>
      <c r="S125" s="45">
        <v>4762.45636302193</v>
      </c>
      <c r="T125" s="140">
        <v>0.96226852245323502</v>
      </c>
      <c r="U125" s="44">
        <v>5053.6205287664498</v>
      </c>
      <c r="V125" s="45">
        <v>4694.2379834983903</v>
      </c>
      <c r="W125" s="99">
        <v>0.94848479526195695</v>
      </c>
      <c r="X125" s="86">
        <v>4962.0913611431797</v>
      </c>
      <c r="Y125" s="44">
        <v>5074.7016094125102</v>
      </c>
      <c r="Z125" s="45">
        <v>4775.0981472956</v>
      </c>
      <c r="AA125" s="46">
        <v>0.96231564470741604</v>
      </c>
      <c r="AB125" s="139">
        <v>5066.7870783949602</v>
      </c>
      <c r="AC125" s="45">
        <v>4706.6690882599096</v>
      </c>
      <c r="AD125" s="99">
        <v>0.94852527809475495</v>
      </c>
      <c r="AE125" s="142">
        <v>4972.7243625948504</v>
      </c>
      <c r="AF125" s="44">
        <v>5085.5759173711003</v>
      </c>
      <c r="AG125" s="45">
        <v>4785.5009424448399</v>
      </c>
      <c r="AH125" s="140">
        <v>0.96234993003868896</v>
      </c>
      <c r="AI125" s="44">
        <v>5077.6444267263096</v>
      </c>
      <c r="AJ125" s="45">
        <v>4716.9027380843199</v>
      </c>
      <c r="AK125" s="46">
        <v>0.94855503626244697</v>
      </c>
    </row>
    <row r="126" spans="1:37" x14ac:dyDescent="0.2">
      <c r="A126" s="35" t="s">
        <v>7116</v>
      </c>
      <c r="B126" s="35" t="s">
        <v>12768</v>
      </c>
      <c r="C126" s="85" t="s">
        <v>1033</v>
      </c>
      <c r="D126" s="85" t="s">
        <v>1033</v>
      </c>
      <c r="E126" s="85" t="s">
        <v>12894</v>
      </c>
      <c r="F126" s="85" t="s">
        <v>411</v>
      </c>
      <c r="G126" s="85" t="s">
        <v>13441</v>
      </c>
      <c r="H126" s="840">
        <v>1.0279822169545201</v>
      </c>
      <c r="I126" s="840">
        <v>1.0277629501169501</v>
      </c>
      <c r="J126" s="86">
        <v>7773.5</v>
      </c>
      <c r="K126" s="44">
        <v>7991.0197634959704</v>
      </c>
      <c r="L126" s="45">
        <v>7518.4880420564104</v>
      </c>
      <c r="M126" s="46">
        <v>0.96719470535233898</v>
      </c>
      <c r="N126" s="139">
        <v>7989.3152927341098</v>
      </c>
      <c r="O126" s="45">
        <v>7420.8388356622099</v>
      </c>
      <c r="P126" s="99">
        <v>0.95463289839354404</v>
      </c>
      <c r="Q126" s="86">
        <v>7795.4673995181502</v>
      </c>
      <c r="R126" s="44">
        <v>8013.6018595533596</v>
      </c>
      <c r="S126" s="45">
        <v>7540.1204953310698</v>
      </c>
      <c r="T126" s="140">
        <v>0.967244182920596</v>
      </c>
      <c r="U126" s="44">
        <v>8011.8925720692796</v>
      </c>
      <c r="V126" s="45">
        <v>7442.1358345828303</v>
      </c>
      <c r="W126" s="99">
        <v>0.95467474279256703</v>
      </c>
      <c r="X126" s="86">
        <v>7815.2221411698001</v>
      </c>
      <c r="Y126" s="44">
        <v>8033.9093826717899</v>
      </c>
      <c r="Z126" s="45">
        <v>7559.5983294036396</v>
      </c>
      <c r="AA126" s="46">
        <v>0.96729154883268698</v>
      </c>
      <c r="AB126" s="139">
        <v>8032.1957636279803</v>
      </c>
      <c r="AC126" s="45">
        <v>7461.3136345756502</v>
      </c>
      <c r="AD126" s="99">
        <v>0.95471548982212595</v>
      </c>
      <c r="AE126" s="142">
        <v>7834.6158676182404</v>
      </c>
      <c r="AF126" s="44">
        <v>8053.8457885812704</v>
      </c>
      <c r="AG126" s="45">
        <v>7578.62771842851</v>
      </c>
      <c r="AH126" s="140">
        <v>0.96732601144521002</v>
      </c>
      <c r="AI126" s="44">
        <v>8052.1279171363904</v>
      </c>
      <c r="AJ126" s="45">
        <v>7480.06379096404</v>
      </c>
      <c r="AK126" s="46">
        <v>0.95474544219587998</v>
      </c>
    </row>
    <row r="127" spans="1:37" x14ac:dyDescent="0.2">
      <c r="A127" s="35" t="s">
        <v>7115</v>
      </c>
      <c r="B127" s="35" t="s">
        <v>12767</v>
      </c>
      <c r="C127" s="85" t="s">
        <v>1033</v>
      </c>
      <c r="D127" s="85" t="s">
        <v>1033</v>
      </c>
      <c r="E127" s="85" t="s">
        <v>12894</v>
      </c>
      <c r="F127" s="85" t="s">
        <v>433</v>
      </c>
      <c r="G127" s="85" t="s">
        <v>433</v>
      </c>
      <c r="H127" s="840">
        <v>1.02058189512727</v>
      </c>
      <c r="I127" s="840">
        <v>1.02143176597865</v>
      </c>
      <c r="J127" s="86">
        <v>15584.416666666701</v>
      </c>
      <c r="K127" s="44">
        <v>15905.1734961196</v>
      </c>
      <c r="L127" s="45">
        <v>14964.655360217999</v>
      </c>
      <c r="M127" s="46">
        <v>0.96023198559787903</v>
      </c>
      <c r="N127" s="139">
        <v>15918.418237580499</v>
      </c>
      <c r="O127" s="45">
        <v>14785.7497083865</v>
      </c>
      <c r="P127" s="99">
        <v>0.94875220706922903</v>
      </c>
      <c r="Q127" s="86">
        <v>15640.6126045152</v>
      </c>
      <c r="R127" s="44">
        <v>15962.526052867501</v>
      </c>
      <c r="S127" s="45">
        <v>15019.3847857561</v>
      </c>
      <c r="T127" s="140">
        <v>0.96028110698300195</v>
      </c>
      <c r="U127" s="44">
        <v>15975.818553617901</v>
      </c>
      <c r="V127" s="45">
        <v>14839.716168830901</v>
      </c>
      <c r="W127" s="99">
        <v>0.948793793700062</v>
      </c>
      <c r="X127" s="86">
        <v>15692.664597729799</v>
      </c>
      <c r="Y127" s="44">
        <v>16015.6493747477</v>
      </c>
      <c r="Z127" s="45">
        <v>15070.1072778833</v>
      </c>
      <c r="AA127" s="46">
        <v>0.96032813191351996</v>
      </c>
      <c r="AB127" s="139">
        <v>16028.9861129698</v>
      </c>
      <c r="AC127" s="45">
        <v>14889.738267423199</v>
      </c>
      <c r="AD127" s="99">
        <v>0.94883428972140205</v>
      </c>
      <c r="AE127" s="142">
        <v>15753.672848644799</v>
      </c>
      <c r="AF127" s="44">
        <v>16077.9132910849</v>
      </c>
      <c r="AG127" s="45">
        <v>15129.2342218748</v>
      </c>
      <c r="AH127" s="140">
        <v>0.96036234643379004</v>
      </c>
      <c r="AI127" s="44">
        <v>16091.3018784412</v>
      </c>
      <c r="AJ127" s="45">
        <v>14948.093941012001</v>
      </c>
      <c r="AK127" s="46">
        <v>0.94886405758374404</v>
      </c>
    </row>
    <row r="128" spans="1:37" x14ac:dyDescent="0.2">
      <c r="A128" s="35" t="s">
        <v>7114</v>
      </c>
      <c r="B128" s="35" t="s">
        <v>12766</v>
      </c>
      <c r="C128" s="85" t="s">
        <v>1033</v>
      </c>
      <c r="D128" s="85" t="s">
        <v>1033</v>
      </c>
      <c r="E128" s="85" t="s">
        <v>12894</v>
      </c>
      <c r="F128" s="85" t="s">
        <v>433</v>
      </c>
      <c r="G128" s="85" t="s">
        <v>433</v>
      </c>
      <c r="H128" s="840">
        <v>1.02058189512727</v>
      </c>
      <c r="I128" s="840">
        <v>1.02143176597865</v>
      </c>
      <c r="J128" s="86">
        <v>9207.25</v>
      </c>
      <c r="K128" s="44">
        <v>9396.7526539105402</v>
      </c>
      <c r="L128" s="45">
        <v>8841.0959493960709</v>
      </c>
      <c r="M128" s="46">
        <v>0.96023198559787903</v>
      </c>
      <c r="N128" s="139">
        <v>9404.5776273069605</v>
      </c>
      <c r="O128" s="45">
        <v>8735.3987585381601</v>
      </c>
      <c r="P128" s="99">
        <v>0.94875220706922903</v>
      </c>
      <c r="Q128" s="86">
        <v>9247.5858607277896</v>
      </c>
      <c r="R128" s="44">
        <v>9437.9187030936901</v>
      </c>
      <c r="S128" s="45">
        <v>8880.2819872600303</v>
      </c>
      <c r="T128" s="140">
        <v>0.96028110698300095</v>
      </c>
      <c r="U128" s="44">
        <v>9445.7779567624093</v>
      </c>
      <c r="V128" s="45">
        <v>8774.0520713669703</v>
      </c>
      <c r="W128" s="99">
        <v>0.948793793700062</v>
      </c>
      <c r="X128" s="86">
        <v>9284.0144544684208</v>
      </c>
      <c r="Y128" s="44">
        <v>9475.0970663303306</v>
      </c>
      <c r="Z128" s="45">
        <v>8915.7002577177791</v>
      </c>
      <c r="AA128" s="46">
        <v>0.96032813191351996</v>
      </c>
      <c r="AB128" s="139">
        <v>9482.9872795990195</v>
      </c>
      <c r="AC128" s="45">
        <v>8808.9912606687794</v>
      </c>
      <c r="AD128" s="99">
        <v>0.94883428972140205</v>
      </c>
      <c r="AE128" s="142">
        <v>9320.7443307960293</v>
      </c>
      <c r="AF128" s="44">
        <v>9512.5829131205501</v>
      </c>
      <c r="AG128" s="45">
        <v>8951.2918960327297</v>
      </c>
      <c r="AH128" s="140">
        <v>0.96036234643379104</v>
      </c>
      <c r="AI128" s="44">
        <v>9520.5043420405109</v>
      </c>
      <c r="AJ128" s="45">
        <v>8844.1192854197998</v>
      </c>
      <c r="AK128" s="46">
        <v>0.94886405758374404</v>
      </c>
    </row>
    <row r="129" spans="1:37" x14ac:dyDescent="0.2">
      <c r="A129" s="35" t="s">
        <v>7113</v>
      </c>
      <c r="B129" s="35" t="s">
        <v>12765</v>
      </c>
      <c r="C129" s="85" t="s">
        <v>1033</v>
      </c>
      <c r="D129" s="85" t="s">
        <v>1033</v>
      </c>
      <c r="E129" s="85" t="s">
        <v>12894</v>
      </c>
      <c r="F129" s="85" t="s">
        <v>473</v>
      </c>
      <c r="G129" s="85" t="s">
        <v>473</v>
      </c>
      <c r="H129" s="840">
        <v>1.0208225487260001</v>
      </c>
      <c r="I129" s="840">
        <v>1.0184391076760899</v>
      </c>
      <c r="J129" s="86">
        <v>12150.916666666701</v>
      </c>
      <c r="K129" s="44">
        <v>12403.9297210239</v>
      </c>
      <c r="L129" s="45">
        <v>11670.450085487801</v>
      </c>
      <c r="M129" s="46">
        <v>0.96045840866501098</v>
      </c>
      <c r="N129" s="139">
        <v>12374.9687274465</v>
      </c>
      <c r="O129" s="45">
        <v>11494.4328966786</v>
      </c>
      <c r="P129" s="99">
        <v>0.94597249014232998</v>
      </c>
      <c r="Q129" s="86">
        <v>12216.976600534699</v>
      </c>
      <c r="R129" s="44">
        <v>12471.3651910838</v>
      </c>
      <c r="S129" s="45">
        <v>11734.4981607672</v>
      </c>
      <c r="T129" s="140">
        <v>0.96050754163297403</v>
      </c>
      <c r="U129" s="44">
        <v>12442.246747548201</v>
      </c>
      <c r="V129" s="45">
        <v>11557.4303511579</v>
      </c>
      <c r="W129" s="99">
        <v>0.94601395492990303</v>
      </c>
      <c r="X129" s="86">
        <v>12268.2536097387</v>
      </c>
      <c r="Y129" s="44">
        <v>12523.7099183104</v>
      </c>
      <c r="Z129" s="45">
        <v>11784.32716463</v>
      </c>
      <c r="AA129" s="46">
        <v>0.96055457765198904</v>
      </c>
      <c r="AB129" s="139">
        <v>12494.4692590462</v>
      </c>
      <c r="AC129" s="45">
        <v>11606.4344772891</v>
      </c>
      <c r="AD129" s="99">
        <v>0.94605433230332303</v>
      </c>
      <c r="AE129" s="142">
        <v>12323.180349149001</v>
      </c>
      <c r="AF129" s="44">
        <v>12579.7803724285</v>
      </c>
      <c r="AG129" s="45">
        <v>11837.509026730901</v>
      </c>
      <c r="AH129" s="140">
        <v>0.96058880024005699</v>
      </c>
      <c r="AI129" s="44">
        <v>12550.4087985188</v>
      </c>
      <c r="AJ129" s="45">
        <v>11658.7639170272</v>
      </c>
      <c r="AK129" s="46">
        <v>0.94608401294981403</v>
      </c>
    </row>
    <row r="130" spans="1:37" x14ac:dyDescent="0.2">
      <c r="A130" s="35" t="s">
        <v>7112</v>
      </c>
      <c r="B130" s="35" t="s">
        <v>12764</v>
      </c>
      <c r="C130" s="85" t="s">
        <v>1033</v>
      </c>
      <c r="D130" s="85" t="s">
        <v>1033</v>
      </c>
      <c r="E130" s="85" t="s">
        <v>12894</v>
      </c>
      <c r="F130" s="85" t="s">
        <v>473</v>
      </c>
      <c r="G130" s="85" t="s">
        <v>473</v>
      </c>
      <c r="H130" s="840">
        <v>1.0208225487260001</v>
      </c>
      <c r="I130" s="840">
        <v>1.0184391076760899</v>
      </c>
      <c r="J130" s="86">
        <v>8628.5</v>
      </c>
      <c r="K130" s="44">
        <v>8808.16736168231</v>
      </c>
      <c r="L130" s="45">
        <v>8287.3153791660407</v>
      </c>
      <c r="M130" s="46">
        <v>0.96045840866501098</v>
      </c>
      <c r="N130" s="139">
        <v>8787.6018405831201</v>
      </c>
      <c r="O130" s="45">
        <v>8162.3236311930896</v>
      </c>
      <c r="P130" s="99">
        <v>0.94597249014232898</v>
      </c>
      <c r="Q130" s="86">
        <v>8666.0394505979493</v>
      </c>
      <c r="R130" s="44">
        <v>8846.4884793194797</v>
      </c>
      <c r="S130" s="45">
        <v>8323.7962483882093</v>
      </c>
      <c r="T130" s="140">
        <v>0.96050754163297403</v>
      </c>
      <c r="U130" s="44">
        <v>8825.8334851527507</v>
      </c>
      <c r="V130" s="45">
        <v>8198.1942542387296</v>
      </c>
      <c r="W130" s="99">
        <v>0.94601395492990303</v>
      </c>
      <c r="X130" s="86">
        <v>8704.1237057222497</v>
      </c>
      <c r="Y130" s="44">
        <v>8885.3657457017998</v>
      </c>
      <c r="Z130" s="45">
        <v>8360.7858699807002</v>
      </c>
      <c r="AA130" s="46">
        <v>0.96055457765198904</v>
      </c>
      <c r="AB130" s="139">
        <v>8864.61997995805</v>
      </c>
      <c r="AC130" s="45">
        <v>8234.5739407025903</v>
      </c>
      <c r="AD130" s="99">
        <v>0.94605433230332303</v>
      </c>
      <c r="AE130" s="142">
        <v>8740.2975115054396</v>
      </c>
      <c r="AF130" s="44">
        <v>8922.2927823185091</v>
      </c>
      <c r="AG130" s="45">
        <v>8395.8319003181605</v>
      </c>
      <c r="AH130" s="140">
        <v>0.96058880024005699</v>
      </c>
      <c r="AI130" s="44">
        <v>8901.4607984411196</v>
      </c>
      <c r="AJ130" s="45">
        <v>8269.0557440603407</v>
      </c>
      <c r="AK130" s="46">
        <v>0.94608401294981403</v>
      </c>
    </row>
    <row r="131" spans="1:37" x14ac:dyDescent="0.2">
      <c r="A131" s="35" t="s">
        <v>7111</v>
      </c>
      <c r="B131" s="35" t="s">
        <v>12763</v>
      </c>
      <c r="C131" s="85" t="s">
        <v>1033</v>
      </c>
      <c r="D131" s="85" t="s">
        <v>1033</v>
      </c>
      <c r="E131" s="85" t="s">
        <v>12894</v>
      </c>
      <c r="F131" s="85" t="s">
        <v>433</v>
      </c>
      <c r="G131" s="85" t="s">
        <v>433</v>
      </c>
      <c r="H131" s="840">
        <v>1.02058189512727</v>
      </c>
      <c r="I131" s="840">
        <v>1.02143176597865</v>
      </c>
      <c r="J131" s="86">
        <v>10217.416666666701</v>
      </c>
      <c r="K131" s="44">
        <v>10427.7104649716</v>
      </c>
      <c r="L131" s="45">
        <v>9811.0902935142003</v>
      </c>
      <c r="M131" s="46">
        <v>0.96023198559787903</v>
      </c>
      <c r="N131" s="139">
        <v>10436.393949573099</v>
      </c>
      <c r="O131" s="45">
        <v>9693.7966130459208</v>
      </c>
      <c r="P131" s="99">
        <v>0.94875220706922903</v>
      </c>
      <c r="Q131" s="86">
        <v>10262.398337839701</v>
      </c>
      <c r="R131" s="44">
        <v>10473.617944183299</v>
      </c>
      <c r="S131" s="45">
        <v>9854.7872361611808</v>
      </c>
      <c r="T131" s="140">
        <v>0.96028110698300195</v>
      </c>
      <c r="U131" s="44">
        <v>10482.339657396</v>
      </c>
      <c r="V131" s="45">
        <v>9736.8998514200994</v>
      </c>
      <c r="W131" s="99">
        <v>0.948793793700062</v>
      </c>
      <c r="X131" s="86">
        <v>10310.6082134026</v>
      </c>
      <c r="Y131" s="44">
        <v>10522.8200703492</v>
      </c>
      <c r="Z131" s="45">
        <v>9901.5671244690693</v>
      </c>
      <c r="AA131" s="46">
        <v>0.96032813191351996</v>
      </c>
      <c r="AB131" s="139">
        <v>10531.5827557298</v>
      </c>
      <c r="AC131" s="45">
        <v>9783.0586207594697</v>
      </c>
      <c r="AD131" s="99">
        <v>0.94883428972140205</v>
      </c>
      <c r="AE131" s="142">
        <v>10359.6185438585</v>
      </c>
      <c r="AF131" s="44">
        <v>10572.839126286701</v>
      </c>
      <c r="AG131" s="45">
        <v>9948.9875729389405</v>
      </c>
      <c r="AH131" s="140">
        <v>0.96036234643379004</v>
      </c>
      <c r="AI131" s="44">
        <v>10581.643464118601</v>
      </c>
      <c r="AJ131" s="45">
        <v>9829.8696865453603</v>
      </c>
      <c r="AK131" s="46">
        <v>0.94886405758374404</v>
      </c>
    </row>
    <row r="132" spans="1:37" x14ac:dyDescent="0.2">
      <c r="A132" s="35" t="s">
        <v>7110</v>
      </c>
      <c r="B132" s="35" t="s">
        <v>12762</v>
      </c>
      <c r="C132" s="85" t="s">
        <v>1033</v>
      </c>
      <c r="D132" s="85" t="s">
        <v>1033</v>
      </c>
      <c r="E132" s="85" t="s">
        <v>12894</v>
      </c>
      <c r="F132" s="85" t="s">
        <v>433</v>
      </c>
      <c r="G132" s="85" t="s">
        <v>433</v>
      </c>
      <c r="H132" s="840">
        <v>1.02058189512727</v>
      </c>
      <c r="I132" s="840">
        <v>1.02143176597865</v>
      </c>
      <c r="J132" s="86">
        <v>5374.3333333333303</v>
      </c>
      <c r="K132" s="44">
        <v>5484.9472983789801</v>
      </c>
      <c r="L132" s="45">
        <v>5160.6067679315302</v>
      </c>
      <c r="M132" s="46">
        <v>0.96023198559787903</v>
      </c>
      <c r="N132" s="139">
        <v>5489.5147876246101</v>
      </c>
      <c r="O132" s="45">
        <v>5098.91061152573</v>
      </c>
      <c r="P132" s="99">
        <v>0.94875220706922903</v>
      </c>
      <c r="Q132" s="86">
        <v>5395.3393226227399</v>
      </c>
      <c r="R132" s="44">
        <v>5506.3856307369897</v>
      </c>
      <c r="S132" s="45">
        <v>5181.0424172770799</v>
      </c>
      <c r="T132" s="140">
        <v>0.96028110698300095</v>
      </c>
      <c r="U132" s="44">
        <v>5510.9709723606202</v>
      </c>
      <c r="V132" s="45">
        <v>5119.0644642103498</v>
      </c>
      <c r="W132" s="99">
        <v>0.948793793700062</v>
      </c>
      <c r="X132" s="86">
        <v>5414.5643704150798</v>
      </c>
      <c r="Y132" s="44">
        <v>5526.0063664468098</v>
      </c>
      <c r="Z132" s="45">
        <v>5199.7584869662196</v>
      </c>
      <c r="AA132" s="46">
        <v>0.96032813191351996</v>
      </c>
      <c r="AB132" s="139">
        <v>5530.6080468781702</v>
      </c>
      <c r="AC132" s="45">
        <v>5137.5243385536096</v>
      </c>
      <c r="AD132" s="99">
        <v>0.94883428972140205</v>
      </c>
      <c r="AE132" s="142">
        <v>5436.0939724378504</v>
      </c>
      <c r="AF132" s="44">
        <v>5547.9790884805398</v>
      </c>
      <c r="AG132" s="45">
        <v>5220.6199628049999</v>
      </c>
      <c r="AH132" s="140">
        <v>0.96036234643379004</v>
      </c>
      <c r="AI132" s="44">
        <v>5552.5990662930999</v>
      </c>
      <c r="AJ132" s="45">
        <v>5158.1141840939099</v>
      </c>
      <c r="AK132" s="46">
        <v>0.94886405758374404</v>
      </c>
    </row>
    <row r="133" spans="1:37" x14ac:dyDescent="0.2">
      <c r="A133" s="35" t="s">
        <v>7109</v>
      </c>
      <c r="B133" s="35" t="s">
        <v>12761</v>
      </c>
      <c r="C133" s="85" t="s">
        <v>1033</v>
      </c>
      <c r="D133" s="85" t="s">
        <v>1033</v>
      </c>
      <c r="E133" s="85" t="s">
        <v>12894</v>
      </c>
      <c r="F133" s="85" t="s">
        <v>433</v>
      </c>
      <c r="G133" s="85" t="s">
        <v>433</v>
      </c>
      <c r="H133" s="840">
        <v>1.02058189512727</v>
      </c>
      <c r="I133" s="840">
        <v>1.02143176597865</v>
      </c>
      <c r="J133" s="86">
        <v>7790.5833333333303</v>
      </c>
      <c r="K133" s="44">
        <v>7950.9283024802398</v>
      </c>
      <c r="L133" s="45">
        <v>7480.7673031324102</v>
      </c>
      <c r="M133" s="46">
        <v>0.96023198559787903</v>
      </c>
      <c r="N133" s="139">
        <v>7957.54929217053</v>
      </c>
      <c r="O133" s="45">
        <v>7391.3331318567498</v>
      </c>
      <c r="P133" s="99">
        <v>0.94875220706922903</v>
      </c>
      <c r="Q133" s="86">
        <v>7827.8220044481604</v>
      </c>
      <c r="R133" s="44">
        <v>7988.9334160186399</v>
      </c>
      <c r="S133" s="45">
        <v>7516.9095796973797</v>
      </c>
      <c r="T133" s="140">
        <v>0.96028110698300195</v>
      </c>
      <c r="U133" s="44">
        <v>7995.5860537700501</v>
      </c>
      <c r="V133" s="45">
        <v>7426.9889360091902</v>
      </c>
      <c r="W133" s="99">
        <v>0.948793793700062</v>
      </c>
      <c r="X133" s="86">
        <v>7869.0060220471396</v>
      </c>
      <c r="Y133" s="44">
        <v>8030.9650787487499</v>
      </c>
      <c r="Z133" s="45">
        <v>7556.8278531687602</v>
      </c>
      <c r="AA133" s="46">
        <v>0.96032813191351996</v>
      </c>
      <c r="AB133" s="139">
        <v>8037.6527175962701</v>
      </c>
      <c r="AC133" s="45">
        <v>7466.3827397425302</v>
      </c>
      <c r="AD133" s="99">
        <v>0.94883428972140205</v>
      </c>
      <c r="AE133" s="142">
        <v>7910.3143800031103</v>
      </c>
      <c r="AF133" s="44">
        <v>8073.1236409960602</v>
      </c>
      <c r="AG133" s="45">
        <v>7596.7680790087397</v>
      </c>
      <c r="AH133" s="140">
        <v>0.96036234643379004</v>
      </c>
      <c r="AI133" s="44">
        <v>8079.8463866129196</v>
      </c>
      <c r="AJ133" s="45">
        <v>7505.8129993727898</v>
      </c>
      <c r="AK133" s="46">
        <v>0.94886405758374404</v>
      </c>
    </row>
    <row r="134" spans="1:37" x14ac:dyDescent="0.2">
      <c r="A134" s="35" t="s">
        <v>7108</v>
      </c>
      <c r="B134" s="35" t="s">
        <v>12760</v>
      </c>
      <c r="C134" s="85" t="s">
        <v>1033</v>
      </c>
      <c r="D134" s="85" t="s">
        <v>1033</v>
      </c>
      <c r="E134" s="85" t="s">
        <v>12894</v>
      </c>
      <c r="F134" s="85" t="s">
        <v>473</v>
      </c>
      <c r="G134" s="85" t="s">
        <v>473</v>
      </c>
      <c r="H134" s="840">
        <v>1.0208225487260001</v>
      </c>
      <c r="I134" s="840">
        <v>1.0184391076760899</v>
      </c>
      <c r="J134" s="86">
        <v>13245.25</v>
      </c>
      <c r="K134" s="44">
        <v>13521.049863513101</v>
      </c>
      <c r="L134" s="45">
        <v>12721.5117373702</v>
      </c>
      <c r="M134" s="46">
        <v>0.96045840866501098</v>
      </c>
      <c r="N134" s="139">
        <v>13489.4805909467</v>
      </c>
      <c r="O134" s="45">
        <v>12529.6421250577</v>
      </c>
      <c r="P134" s="99">
        <v>0.94597249014232898</v>
      </c>
      <c r="Q134" s="86">
        <v>13325.9907223463</v>
      </c>
      <c r="R134" s="44">
        <v>13603.471813484601</v>
      </c>
      <c r="S134" s="45">
        <v>12799.714588544701</v>
      </c>
      <c r="T134" s="140">
        <v>0.96050754163297403</v>
      </c>
      <c r="U134" s="44">
        <v>13571.710100166199</v>
      </c>
      <c r="V134" s="45">
        <v>12606.573186606</v>
      </c>
      <c r="W134" s="99">
        <v>0.94601395492990203</v>
      </c>
      <c r="X134" s="86">
        <v>13404.018430987901</v>
      </c>
      <c r="Y134" s="44">
        <v>13683.124257891401</v>
      </c>
      <c r="Z134" s="45">
        <v>12875.2912628171</v>
      </c>
      <c r="AA134" s="46">
        <v>0.96055457765198904</v>
      </c>
      <c r="AB134" s="139">
        <v>13651.176570129101</v>
      </c>
      <c r="AC134" s="45">
        <v>12680.929706909699</v>
      </c>
      <c r="AD134" s="99">
        <v>0.94605433230332303</v>
      </c>
      <c r="AE134" s="142">
        <v>13479.7505040953</v>
      </c>
      <c r="AF134" s="44">
        <v>13760.433265781199</v>
      </c>
      <c r="AG134" s="45">
        <v>12948.4973642642</v>
      </c>
      <c r="AH134" s="140">
        <v>0.96058880024005699</v>
      </c>
      <c r="AI134" s="44">
        <v>13728.305075087101</v>
      </c>
      <c r="AJ134" s="45">
        <v>12752.976450476801</v>
      </c>
      <c r="AK134" s="46">
        <v>0.94608401294981403</v>
      </c>
    </row>
    <row r="135" spans="1:37" x14ac:dyDescent="0.2">
      <c r="A135" s="35" t="s">
        <v>7107</v>
      </c>
      <c r="B135" s="35" t="s">
        <v>12759</v>
      </c>
      <c r="C135" s="85" t="s">
        <v>1033</v>
      </c>
      <c r="D135" s="85" t="s">
        <v>1033</v>
      </c>
      <c r="E135" s="85" t="s">
        <v>12894</v>
      </c>
      <c r="F135" s="85" t="s">
        <v>433</v>
      </c>
      <c r="G135" s="85" t="s">
        <v>433</v>
      </c>
      <c r="H135" s="840">
        <v>1.02058189512727</v>
      </c>
      <c r="I135" s="840">
        <v>1.02143176597865</v>
      </c>
      <c r="J135" s="86">
        <v>32638.416666666701</v>
      </c>
      <c r="K135" s="44">
        <v>33310.177135620099</v>
      </c>
      <c r="L135" s="45">
        <v>31340.451642604199</v>
      </c>
      <c r="M135" s="46">
        <v>0.96023198559787903</v>
      </c>
      <c r="N135" s="139">
        <v>33337.915574580402</v>
      </c>
      <c r="O135" s="45">
        <v>30965.769847745101</v>
      </c>
      <c r="P135" s="99">
        <v>0.94875220706922903</v>
      </c>
      <c r="Q135" s="86">
        <v>32975.076206402999</v>
      </c>
      <c r="R135" s="44">
        <v>33653.765766696903</v>
      </c>
      <c r="S135" s="45">
        <v>31665.342682333499</v>
      </c>
      <c r="T135" s="140">
        <v>0.96028110698300195</v>
      </c>
      <c r="U135" s="44">
        <v>33681.790322786903</v>
      </c>
      <c r="V135" s="45">
        <v>31286.547651421799</v>
      </c>
      <c r="W135" s="99">
        <v>0.948793793700062</v>
      </c>
      <c r="X135" s="86">
        <v>33276.5060229132</v>
      </c>
      <c r="Y135" s="44">
        <v>33961.399580078702</v>
      </c>
      <c r="Z135" s="45">
        <v>31956.364865593201</v>
      </c>
      <c r="AA135" s="46">
        <v>0.96032813191351996</v>
      </c>
      <c r="AB135" s="139">
        <v>33989.680312583499</v>
      </c>
      <c r="AC135" s="45">
        <v>31573.889956660802</v>
      </c>
      <c r="AD135" s="99">
        <v>0.94883428972140205</v>
      </c>
      <c r="AE135" s="142">
        <v>33619.255460421198</v>
      </c>
      <c r="AF135" s="44">
        <v>34311.203450564397</v>
      </c>
      <c r="AG135" s="45">
        <v>32286.667059327101</v>
      </c>
      <c r="AH135" s="140">
        <v>0.96036234643379004</v>
      </c>
      <c r="AI135" s="44">
        <v>34339.775475825503</v>
      </c>
      <c r="AJ135" s="45">
        <v>31900.103149119699</v>
      </c>
      <c r="AK135" s="46">
        <v>0.94886405758374404</v>
      </c>
    </row>
    <row r="136" spans="1:37" x14ac:dyDescent="0.2">
      <c r="A136" s="35" t="s">
        <v>7106</v>
      </c>
      <c r="B136" s="35" t="s">
        <v>12758</v>
      </c>
      <c r="C136" s="85" t="s">
        <v>1033</v>
      </c>
      <c r="D136" s="85" t="s">
        <v>1033</v>
      </c>
      <c r="E136" s="85" t="s">
        <v>12894</v>
      </c>
      <c r="F136" s="85" t="s">
        <v>433</v>
      </c>
      <c r="G136" s="85" t="s">
        <v>433</v>
      </c>
      <c r="H136" s="840">
        <v>1.02058189512727</v>
      </c>
      <c r="I136" s="840">
        <v>1.02143176597865</v>
      </c>
      <c r="J136" s="86">
        <v>15675.583333333299</v>
      </c>
      <c r="K136" s="44">
        <v>15998.2165455587</v>
      </c>
      <c r="L136" s="45">
        <v>15052.196509571701</v>
      </c>
      <c r="M136" s="46">
        <v>0.96023198559787903</v>
      </c>
      <c r="N136" s="139">
        <v>16011.538766912199</v>
      </c>
      <c r="O136" s="45">
        <v>14872.2442845976</v>
      </c>
      <c r="P136" s="99">
        <v>0.94875220706922903</v>
      </c>
      <c r="Q136" s="86">
        <v>15742.940997434</v>
      </c>
      <c r="R136" s="44">
        <v>16066.960558037999</v>
      </c>
      <c r="S136" s="45">
        <v>15117.648808184</v>
      </c>
      <c r="T136" s="140">
        <v>0.96028110698300195</v>
      </c>
      <c r="U136" s="44">
        <v>16080.3400247068</v>
      </c>
      <c r="V136" s="45">
        <v>14936.8047129517</v>
      </c>
      <c r="W136" s="99">
        <v>0.948793793700062</v>
      </c>
      <c r="X136" s="86">
        <v>15810.4627331552</v>
      </c>
      <c r="Y136" s="44">
        <v>16135.872019042599</v>
      </c>
      <c r="Z136" s="45">
        <v>15183.2321412193</v>
      </c>
      <c r="AA136" s="46">
        <v>0.96032813191351996</v>
      </c>
      <c r="AB136" s="139">
        <v>16149.308870466401</v>
      </c>
      <c r="AC136" s="45">
        <v>15001.509177579999</v>
      </c>
      <c r="AD136" s="99">
        <v>0.94883428972140205</v>
      </c>
      <c r="AE136" s="142">
        <v>15879.6275288005</v>
      </c>
      <c r="AF136" s="44">
        <v>16206.4603572583</v>
      </c>
      <c r="AG136" s="45">
        <v>15250.1963540534</v>
      </c>
      <c r="AH136" s="140">
        <v>0.96036234643379004</v>
      </c>
      <c r="AI136" s="44">
        <v>16219.955989825899</v>
      </c>
      <c r="AJ136" s="45">
        <v>15067.607809896101</v>
      </c>
      <c r="AK136" s="46">
        <v>0.94886405758374404</v>
      </c>
    </row>
    <row r="137" spans="1:37" x14ac:dyDescent="0.2">
      <c r="A137" s="35" t="s">
        <v>7105</v>
      </c>
      <c r="B137" s="35" t="s">
        <v>12757</v>
      </c>
      <c r="C137" s="85" t="s">
        <v>1033</v>
      </c>
      <c r="D137" s="85" t="s">
        <v>1033</v>
      </c>
      <c r="E137" s="85" t="s">
        <v>12894</v>
      </c>
      <c r="F137" s="85" t="s">
        <v>473</v>
      </c>
      <c r="G137" s="85" t="s">
        <v>473</v>
      </c>
      <c r="H137" s="840">
        <v>1.0208225487260001</v>
      </c>
      <c r="I137" s="840">
        <v>1.0184391076760899</v>
      </c>
      <c r="J137" s="86">
        <v>13368</v>
      </c>
      <c r="K137" s="44">
        <v>13646.355831369199</v>
      </c>
      <c r="L137" s="45">
        <v>12839.408007033901</v>
      </c>
      <c r="M137" s="46">
        <v>0.96045840866501098</v>
      </c>
      <c r="N137" s="139">
        <v>13614.493991413899</v>
      </c>
      <c r="O137" s="45">
        <v>12645.760248222699</v>
      </c>
      <c r="P137" s="99">
        <v>0.94597249014232998</v>
      </c>
      <c r="Q137" s="86">
        <v>13424.3529059509</v>
      </c>
      <c r="R137" s="44">
        <v>13703.8821484501</v>
      </c>
      <c r="S137" s="45">
        <v>12894.1922077084</v>
      </c>
      <c r="T137" s="140">
        <v>0.96050754163297403</v>
      </c>
      <c r="U137" s="44">
        <v>13671.885994665499</v>
      </c>
      <c r="V137" s="45">
        <v>12699.6251849333</v>
      </c>
      <c r="W137" s="99">
        <v>0.94601395492990203</v>
      </c>
      <c r="X137" s="86">
        <v>13475.012691726901</v>
      </c>
      <c r="Y137" s="44">
        <v>13755.5968000839</v>
      </c>
      <c r="Z137" s="45">
        <v>12943.4851249569</v>
      </c>
      <c r="AA137" s="46">
        <v>0.96055457765198904</v>
      </c>
      <c r="AB137" s="139">
        <v>13723.4799016863</v>
      </c>
      <c r="AC137" s="45">
        <v>12748.0941348505</v>
      </c>
      <c r="AD137" s="99">
        <v>0.94605433230332303</v>
      </c>
      <c r="AE137" s="142">
        <v>13524.132486512101</v>
      </c>
      <c r="AF137" s="44">
        <v>13805.739394189401</v>
      </c>
      <c r="AG137" s="45">
        <v>12991.1301995063</v>
      </c>
      <c r="AH137" s="140">
        <v>0.96058880024005699</v>
      </c>
      <c r="AI137" s="44">
        <v>13773.5054216566</v>
      </c>
      <c r="AJ137" s="45">
        <v>12794.965534504299</v>
      </c>
      <c r="AK137" s="46">
        <v>0.94608401294981403</v>
      </c>
    </row>
    <row r="138" spans="1:37" x14ac:dyDescent="0.2">
      <c r="A138" s="35" t="s">
        <v>7104</v>
      </c>
      <c r="B138" s="35" t="s">
        <v>12756</v>
      </c>
      <c r="C138" s="85" t="s">
        <v>1033</v>
      </c>
      <c r="D138" s="85" t="s">
        <v>1033</v>
      </c>
      <c r="E138" s="85" t="s">
        <v>12894</v>
      </c>
      <c r="F138" s="85" t="s">
        <v>433</v>
      </c>
      <c r="G138" s="85" t="s">
        <v>433</v>
      </c>
      <c r="H138" s="840">
        <v>1.02058189512727</v>
      </c>
      <c r="I138" s="840">
        <v>1.02143176597865</v>
      </c>
      <c r="J138" s="86">
        <v>6246.75</v>
      </c>
      <c r="K138" s="44">
        <v>6375.3199533862598</v>
      </c>
      <c r="L138" s="45">
        <v>5998.3291560335501</v>
      </c>
      <c r="M138" s="46">
        <v>0.96023198559787903</v>
      </c>
      <c r="N138" s="139">
        <v>6380.6288841271498</v>
      </c>
      <c r="O138" s="45">
        <v>5926.6178495097001</v>
      </c>
      <c r="P138" s="99">
        <v>0.94875220706922903</v>
      </c>
      <c r="Q138" s="86">
        <v>6273.5209362878204</v>
      </c>
      <c r="R138" s="44">
        <v>6402.6418862772098</v>
      </c>
      <c r="S138" s="45">
        <v>6024.3436293795003</v>
      </c>
      <c r="T138" s="140">
        <v>0.96028110698300095</v>
      </c>
      <c r="U138" s="44">
        <v>6407.9735688565197</v>
      </c>
      <c r="V138" s="45">
        <v>5952.2777289972801</v>
      </c>
      <c r="W138" s="99">
        <v>0.948793793700062</v>
      </c>
      <c r="X138" s="86">
        <v>6299.4100438568703</v>
      </c>
      <c r="Y138" s="44">
        <v>6429.0638407431898</v>
      </c>
      <c r="Z138" s="45">
        <v>6049.5006795743402</v>
      </c>
      <c r="AA138" s="46">
        <v>0.96032813191351996</v>
      </c>
      <c r="AB138" s="139">
        <v>6434.4175257203897</v>
      </c>
      <c r="AC138" s="45">
        <v>5977.0962546268102</v>
      </c>
      <c r="AD138" s="99">
        <v>0.94883428972140205</v>
      </c>
      <c r="AE138" s="142">
        <v>6327.3624273687701</v>
      </c>
      <c r="AF138" s="44">
        <v>6457.5915372810796</v>
      </c>
      <c r="AG138" s="45">
        <v>6076.5606274848697</v>
      </c>
      <c r="AH138" s="140">
        <v>0.96036234643379004</v>
      </c>
      <c r="AI138" s="44">
        <v>6462.96897817426</v>
      </c>
      <c r="AJ138" s="45">
        <v>6003.8067866360598</v>
      </c>
      <c r="AK138" s="46">
        <v>0.94886405758374404</v>
      </c>
    </row>
    <row r="139" spans="1:37" x14ac:dyDescent="0.2">
      <c r="A139" s="35" t="s">
        <v>7103</v>
      </c>
      <c r="B139" s="35" t="s">
        <v>12755</v>
      </c>
      <c r="C139" s="85" t="s">
        <v>1033</v>
      </c>
      <c r="D139" s="85" t="s">
        <v>1033</v>
      </c>
      <c r="E139" s="85" t="s">
        <v>12894</v>
      </c>
      <c r="F139" s="85" t="s">
        <v>433</v>
      </c>
      <c r="G139" s="85" t="s">
        <v>433</v>
      </c>
      <c r="H139" s="840">
        <v>1.02058189512727</v>
      </c>
      <c r="I139" s="840">
        <v>1.02143176597865</v>
      </c>
      <c r="J139" s="86">
        <v>9751</v>
      </c>
      <c r="K139" s="44">
        <v>9951.6940593859908</v>
      </c>
      <c r="L139" s="45">
        <v>9363.2220915649195</v>
      </c>
      <c r="M139" s="46">
        <v>0.96023198559787903</v>
      </c>
      <c r="N139" s="139">
        <v>9959.9811500578508</v>
      </c>
      <c r="O139" s="45">
        <v>9251.2827711320497</v>
      </c>
      <c r="P139" s="99">
        <v>0.94875220706922903</v>
      </c>
      <c r="Q139" s="86">
        <v>9794.2006128973098</v>
      </c>
      <c r="R139" s="44">
        <v>9995.7838227673892</v>
      </c>
      <c r="S139" s="45">
        <v>9405.1858065666202</v>
      </c>
      <c r="T139" s="140">
        <v>0.96028110698300195</v>
      </c>
      <c r="U139" s="44">
        <v>10004.1076283809</v>
      </c>
      <c r="V139" s="45">
        <v>9292.6767557703097</v>
      </c>
      <c r="W139" s="99">
        <v>0.948793793700062</v>
      </c>
      <c r="X139" s="86">
        <v>9834.7957756716296</v>
      </c>
      <c r="Y139" s="44">
        <v>10037.214510924599</v>
      </c>
      <c r="Z139" s="45">
        <v>9444.6310550017097</v>
      </c>
      <c r="AA139" s="46">
        <v>0.96032813191351996</v>
      </c>
      <c r="AB139" s="139">
        <v>10045.5728171837</v>
      </c>
      <c r="AC139" s="45">
        <v>9331.5914643644392</v>
      </c>
      <c r="AD139" s="99">
        <v>0.94883428972140305</v>
      </c>
      <c r="AE139" s="142">
        <v>9878.0722382093409</v>
      </c>
      <c r="AF139" s="44">
        <v>10081.381685075699</v>
      </c>
      <c r="AG139" s="45">
        <v>9486.5286329292103</v>
      </c>
      <c r="AH139" s="140">
        <v>0.96036234643379004</v>
      </c>
      <c r="AI139" s="44">
        <v>10089.776770738899</v>
      </c>
      <c r="AJ139" s="45">
        <v>9372.9477050526493</v>
      </c>
      <c r="AK139" s="46">
        <v>0.94886405758374404</v>
      </c>
    </row>
    <row r="140" spans="1:37" x14ac:dyDescent="0.2">
      <c r="A140" s="35" t="s">
        <v>7102</v>
      </c>
      <c r="B140" s="35" t="s">
        <v>12754</v>
      </c>
      <c r="C140" s="85" t="s">
        <v>1033</v>
      </c>
      <c r="D140" s="85" t="s">
        <v>1033</v>
      </c>
      <c r="E140" s="85" t="s">
        <v>12894</v>
      </c>
      <c r="F140" s="85" t="s">
        <v>433</v>
      </c>
      <c r="G140" s="85" t="s">
        <v>433</v>
      </c>
      <c r="H140" s="840">
        <v>1.02058189512727</v>
      </c>
      <c r="I140" s="840">
        <v>1.02143176597865</v>
      </c>
      <c r="J140" s="86">
        <v>10822.666666666701</v>
      </c>
      <c r="K140" s="44">
        <v>11045.417656997401</v>
      </c>
      <c r="L140" s="45">
        <v>10392.270702797299</v>
      </c>
      <c r="M140" s="46">
        <v>0.96023198559787903</v>
      </c>
      <c r="N140" s="139">
        <v>11054.6155259316</v>
      </c>
      <c r="O140" s="45">
        <v>10268.028886374599</v>
      </c>
      <c r="P140" s="99">
        <v>0.94875220706922903</v>
      </c>
      <c r="Q140" s="86">
        <v>10870.272099620001</v>
      </c>
      <c r="R140" s="44">
        <v>11094.002899979199</v>
      </c>
      <c r="S140" s="45">
        <v>10438.5169250295</v>
      </c>
      <c r="T140" s="140">
        <v>0.96028110698300095</v>
      </c>
      <c r="U140" s="44">
        <v>11103.2412273833</v>
      </c>
      <c r="V140" s="45">
        <v>10313.6467039504</v>
      </c>
      <c r="W140" s="99">
        <v>0.948793793700062</v>
      </c>
      <c r="X140" s="86">
        <v>10917.8376631546</v>
      </c>
      <c r="Y140" s="44">
        <v>11142.547452954201</v>
      </c>
      <c r="Z140" s="45">
        <v>10484.7066475923</v>
      </c>
      <c r="AA140" s="46">
        <v>0.96032813191351996</v>
      </c>
      <c r="AB140" s="139">
        <v>11151.8262049443</v>
      </c>
      <c r="AC140" s="45">
        <v>10359.218744412899</v>
      </c>
      <c r="AD140" s="99">
        <v>0.94883428972140205</v>
      </c>
      <c r="AE140" s="142">
        <v>10964.572536638099</v>
      </c>
      <c r="AF140" s="44">
        <v>11190.244218702501</v>
      </c>
      <c r="AG140" s="45">
        <v>10529.9626089292</v>
      </c>
      <c r="AH140" s="140">
        <v>0.96036234643379004</v>
      </c>
      <c r="AI140" s="44">
        <v>11199.5626892993</v>
      </c>
      <c r="AJ140" s="45">
        <v>10403.888786785699</v>
      </c>
      <c r="AK140" s="46">
        <v>0.94886405758374404</v>
      </c>
    </row>
    <row r="141" spans="1:37" x14ac:dyDescent="0.2">
      <c r="A141" s="35" t="s">
        <v>7101</v>
      </c>
      <c r="B141" s="35" t="s">
        <v>12753</v>
      </c>
      <c r="C141" s="85" t="s">
        <v>1033</v>
      </c>
      <c r="D141" s="85" t="s">
        <v>1033</v>
      </c>
      <c r="E141" s="85" t="s">
        <v>12894</v>
      </c>
      <c r="F141" s="85" t="s">
        <v>433</v>
      </c>
      <c r="G141" s="85" t="s">
        <v>433</v>
      </c>
      <c r="H141" s="840">
        <v>1.02058189512727</v>
      </c>
      <c r="I141" s="840">
        <v>1.02143176597865</v>
      </c>
      <c r="J141" s="86">
        <v>16881.833333333299</v>
      </c>
      <c r="K141" s="44">
        <v>17229.293456555999</v>
      </c>
      <c r="L141" s="45">
        <v>16210.476342199099</v>
      </c>
      <c r="M141" s="46">
        <v>0.96023198559787903</v>
      </c>
      <c r="N141" s="139">
        <v>17243.640834623999</v>
      </c>
      <c r="O141" s="45">
        <v>16016.6766343749</v>
      </c>
      <c r="P141" s="99">
        <v>0.94875220706922903</v>
      </c>
      <c r="Q141" s="86">
        <v>16955.7875668991</v>
      </c>
      <c r="R141" s="44">
        <v>17304.769808401201</v>
      </c>
      <c r="S141" s="45">
        <v>16282.3224545105</v>
      </c>
      <c r="T141" s="140">
        <v>0.96028110698300195</v>
      </c>
      <c r="U141" s="44">
        <v>17319.180038016599</v>
      </c>
      <c r="V141" s="45">
        <v>16087.5460107705</v>
      </c>
      <c r="W141" s="99">
        <v>0.948793793700062</v>
      </c>
      <c r="X141" s="86">
        <v>17030.330208821899</v>
      </c>
      <c r="Y141" s="44">
        <v>17380.846679162602</v>
      </c>
      <c r="Z141" s="45">
        <v>16354.705195308299</v>
      </c>
      <c r="AA141" s="46">
        <v>0.96032813191351996</v>
      </c>
      <c r="AB141" s="139">
        <v>17395.3202603965</v>
      </c>
      <c r="AC141" s="45">
        <v>16158.9612674085</v>
      </c>
      <c r="AD141" s="99">
        <v>0.94883428972140305</v>
      </c>
      <c r="AE141" s="142">
        <v>17107.2817532749</v>
      </c>
      <c r="AF141" s="44">
        <v>17459.3820322334</v>
      </c>
      <c r="AG141" s="45">
        <v>16429.189245679001</v>
      </c>
      <c r="AH141" s="140">
        <v>0.96036234643379004</v>
      </c>
      <c r="AI141" s="44">
        <v>17473.9210123419</v>
      </c>
      <c r="AJ141" s="45">
        <v>16232.484778640701</v>
      </c>
      <c r="AK141" s="46">
        <v>0.94886405758374404</v>
      </c>
    </row>
    <row r="142" spans="1:37" x14ac:dyDescent="0.2">
      <c r="A142" s="35" t="s">
        <v>7100</v>
      </c>
      <c r="B142" s="35" t="s">
        <v>12479</v>
      </c>
      <c r="C142" s="85" t="s">
        <v>1033</v>
      </c>
      <c r="D142" s="85" t="s">
        <v>1033</v>
      </c>
      <c r="E142" s="85" t="s">
        <v>12894</v>
      </c>
      <c r="F142" s="85" t="s">
        <v>433</v>
      </c>
      <c r="G142" s="85" t="s">
        <v>433</v>
      </c>
      <c r="H142" s="840">
        <v>1.02058189512727</v>
      </c>
      <c r="I142" s="840">
        <v>1.02143176597865</v>
      </c>
      <c r="J142" s="86">
        <v>13528.083333333299</v>
      </c>
      <c r="K142" s="44">
        <v>13806.516925772899</v>
      </c>
      <c r="L142" s="45">
        <v>12990.098320500199</v>
      </c>
      <c r="M142" s="46">
        <v>0.96023198559787903</v>
      </c>
      <c r="N142" s="139">
        <v>13818.0140494731</v>
      </c>
      <c r="O142" s="45">
        <v>12834.7989199165</v>
      </c>
      <c r="P142" s="99">
        <v>0.94875220706922903</v>
      </c>
      <c r="Q142" s="86">
        <v>13590.2842903122</v>
      </c>
      <c r="R142" s="44">
        <v>13869.9980963252</v>
      </c>
      <c r="S142" s="45">
        <v>13050.4932425147</v>
      </c>
      <c r="T142" s="140">
        <v>0.96028110698300195</v>
      </c>
      <c r="U142" s="44">
        <v>13881.548082805501</v>
      </c>
      <c r="V142" s="45">
        <v>12894.3773892677</v>
      </c>
      <c r="W142" s="99">
        <v>0.948793793700062</v>
      </c>
      <c r="X142" s="86">
        <v>13655.4674063364</v>
      </c>
      <c r="Y142" s="44">
        <v>13936.522804407399</v>
      </c>
      <c r="Z142" s="45">
        <v>13113.729504733001</v>
      </c>
      <c r="AA142" s="46">
        <v>0.96032813191351996</v>
      </c>
      <c r="AB142" s="139">
        <v>13948.1281881181</v>
      </c>
      <c r="AC142" s="45">
        <v>12956.775717304899</v>
      </c>
      <c r="AD142" s="99">
        <v>0.94883428972140205</v>
      </c>
      <c r="AE142" s="142">
        <v>13718.9596876509</v>
      </c>
      <c r="AF142" s="44">
        <v>14001.321877197301</v>
      </c>
      <c r="AG142" s="45">
        <v>13175.172316263001</v>
      </c>
      <c r="AH142" s="140">
        <v>0.96036234643379004</v>
      </c>
      <c r="AI142" s="44">
        <v>14012.9812211472</v>
      </c>
      <c r="AJ142" s="45">
        <v>13017.4277550522</v>
      </c>
      <c r="AK142" s="46">
        <v>0.94886405758374404</v>
      </c>
    </row>
    <row r="143" spans="1:37" x14ac:dyDescent="0.2">
      <c r="A143" s="35" t="s">
        <v>7099</v>
      </c>
      <c r="B143" s="35" t="s">
        <v>12752</v>
      </c>
      <c r="C143" s="85" t="s">
        <v>1033</v>
      </c>
      <c r="D143" s="85" t="s">
        <v>1033</v>
      </c>
      <c r="E143" s="85" t="s">
        <v>12894</v>
      </c>
      <c r="F143" s="85" t="s">
        <v>433</v>
      </c>
      <c r="G143" s="85" t="s">
        <v>433</v>
      </c>
      <c r="H143" s="840">
        <v>1.02058189512727</v>
      </c>
      <c r="I143" s="840">
        <v>1.02143176597865</v>
      </c>
      <c r="J143" s="86">
        <v>15867.833333333299</v>
      </c>
      <c r="K143" s="44">
        <v>16194.423414897001</v>
      </c>
      <c r="L143" s="45">
        <v>15236.8011088029</v>
      </c>
      <c r="M143" s="46">
        <v>0.96023198559787903</v>
      </c>
      <c r="N143" s="139">
        <v>16207.9090239216</v>
      </c>
      <c r="O143" s="45">
        <v>15054.6418964067</v>
      </c>
      <c r="P143" s="99">
        <v>0.94875220706922903</v>
      </c>
      <c r="Q143" s="86">
        <v>15930.667156163599</v>
      </c>
      <c r="R143" s="44">
        <v>16258.5504768791</v>
      </c>
      <c r="S143" s="45">
        <v>15297.9186916985</v>
      </c>
      <c r="T143" s="140">
        <v>0.96028110698300095</v>
      </c>
      <c r="U143" s="44">
        <v>16272.0894865383</v>
      </c>
      <c r="V143" s="45">
        <v>15114.9181272694</v>
      </c>
      <c r="W143" s="99">
        <v>0.948793793700062</v>
      </c>
      <c r="X143" s="86">
        <v>15990.6047294777</v>
      </c>
      <c r="Y143" s="44">
        <v>16319.7216790414</v>
      </c>
      <c r="Z143" s="45">
        <v>15356.227568026799</v>
      </c>
      <c r="AA143" s="46">
        <v>0.96032813191351996</v>
      </c>
      <c r="AB143" s="139">
        <v>16333.311627896999</v>
      </c>
      <c r="AC143" s="45">
        <v>15172.4340807097</v>
      </c>
      <c r="AD143" s="99">
        <v>0.94883428972140205</v>
      </c>
      <c r="AE143" s="142">
        <v>16054.4250208378</v>
      </c>
      <c r="AF143" s="44">
        <v>16384.855512945302</v>
      </c>
      <c r="AG143" s="45">
        <v>15418.065283657201</v>
      </c>
      <c r="AH143" s="140">
        <v>0.96036234643379004</v>
      </c>
      <c r="AI143" s="44">
        <v>16398.4997008063</v>
      </c>
      <c r="AJ143" s="45">
        <v>15233.466867446199</v>
      </c>
      <c r="AK143" s="46">
        <v>0.94886405758374404</v>
      </c>
    </row>
    <row r="144" spans="1:37" x14ac:dyDescent="0.2">
      <c r="A144" s="35" t="s">
        <v>7098</v>
      </c>
      <c r="B144" s="35" t="s">
        <v>12751</v>
      </c>
      <c r="C144" s="85" t="s">
        <v>1033</v>
      </c>
      <c r="D144" s="85" t="s">
        <v>1033</v>
      </c>
      <c r="E144" s="85" t="s">
        <v>12894</v>
      </c>
      <c r="F144" s="85" t="s">
        <v>433</v>
      </c>
      <c r="G144" s="85" t="s">
        <v>433</v>
      </c>
      <c r="H144" s="840">
        <v>1.02058189512727</v>
      </c>
      <c r="I144" s="840">
        <v>1.02143176597865</v>
      </c>
      <c r="J144" s="86">
        <v>26684.083333333299</v>
      </c>
      <c r="K144" s="44">
        <v>27233.292338067298</v>
      </c>
      <c r="L144" s="45">
        <v>25622.910323025899</v>
      </c>
      <c r="M144" s="46">
        <v>0.96023198559787903</v>
      </c>
      <c r="N144" s="139">
        <v>27255.9703626882</v>
      </c>
      <c r="O144" s="45">
        <v>25316.5829561192</v>
      </c>
      <c r="P144" s="99">
        <v>0.94875220706922903</v>
      </c>
      <c r="Q144" s="86">
        <v>26797.456941004799</v>
      </c>
      <c r="R144" s="44">
        <v>27348.999389442099</v>
      </c>
      <c r="S144" s="45">
        <v>25733.091615637401</v>
      </c>
      <c r="T144" s="140">
        <v>0.96028110698300195</v>
      </c>
      <c r="U144" s="44">
        <v>27371.773766987499</v>
      </c>
      <c r="V144" s="45">
        <v>25425.260832569998</v>
      </c>
      <c r="W144" s="99">
        <v>0.948793793700062</v>
      </c>
      <c r="X144" s="86">
        <v>26907.9799857711</v>
      </c>
      <c r="Y144" s="44">
        <v>27461.797207924901</v>
      </c>
      <c r="Z144" s="45">
        <v>25840.490153301998</v>
      </c>
      <c r="AA144" s="46">
        <v>0.96032813191351996</v>
      </c>
      <c r="AB144" s="139">
        <v>27484.665515784502</v>
      </c>
      <c r="AC144" s="45">
        <v>25531.214077636901</v>
      </c>
      <c r="AD144" s="99">
        <v>0.94883428972140205</v>
      </c>
      <c r="AE144" s="142">
        <v>27019.412912376702</v>
      </c>
      <c r="AF144" s="44">
        <v>27575.523635339599</v>
      </c>
      <c r="AG144" s="45">
        <v>25948.426783793599</v>
      </c>
      <c r="AH144" s="140">
        <v>0.96036234643379004</v>
      </c>
      <c r="AI144" s="44">
        <v>27598.486646795402</v>
      </c>
      <c r="AJ144" s="45">
        <v>25637.7497695684</v>
      </c>
      <c r="AK144" s="46">
        <v>0.94886405758374404</v>
      </c>
    </row>
    <row r="145" spans="1:37" x14ac:dyDescent="0.2">
      <c r="A145" s="35" t="s">
        <v>7097</v>
      </c>
      <c r="B145" s="35" t="s">
        <v>12750</v>
      </c>
      <c r="C145" s="85" t="s">
        <v>1033</v>
      </c>
      <c r="D145" s="85" t="s">
        <v>1033</v>
      </c>
      <c r="E145" s="85" t="s">
        <v>12894</v>
      </c>
      <c r="F145" s="85" t="s">
        <v>433</v>
      </c>
      <c r="G145" s="85" t="s">
        <v>433</v>
      </c>
      <c r="H145" s="840">
        <v>1.02058189512727</v>
      </c>
      <c r="I145" s="840">
        <v>1.02143176597865</v>
      </c>
      <c r="J145" s="86">
        <v>12455.166666666701</v>
      </c>
      <c r="K145" s="44">
        <v>12711.5176007926</v>
      </c>
      <c r="L145" s="45">
        <v>11959.8494192859</v>
      </c>
      <c r="M145" s="46">
        <v>0.96023198559787903</v>
      </c>
      <c r="N145" s="139">
        <v>12722.102883891799</v>
      </c>
      <c r="O145" s="45">
        <v>11816.8668644151</v>
      </c>
      <c r="P145" s="99">
        <v>0.94875220706922903</v>
      </c>
      <c r="Q145" s="86">
        <v>12500.5113770875</v>
      </c>
      <c r="R145" s="44">
        <v>12757.795591287901</v>
      </c>
      <c r="S145" s="45">
        <v>12004.0049030432</v>
      </c>
      <c r="T145" s="140">
        <v>0.96028110698300195</v>
      </c>
      <c r="U145" s="44">
        <v>12768.4194115347</v>
      </c>
      <c r="V145" s="45">
        <v>11860.4076126576</v>
      </c>
      <c r="W145" s="99">
        <v>0.948793793700062</v>
      </c>
      <c r="X145" s="86">
        <v>12544.625413485401</v>
      </c>
      <c r="Y145" s="44">
        <v>12802.817578156601</v>
      </c>
      <c r="Z145" s="45">
        <v>12046.9566888873</v>
      </c>
      <c r="AA145" s="46">
        <v>0.96032813191351996</v>
      </c>
      <c r="AB145" s="139">
        <v>12813.478889637099</v>
      </c>
      <c r="AC145" s="45">
        <v>11902.7707440255</v>
      </c>
      <c r="AD145" s="99">
        <v>0.94883428972140205</v>
      </c>
      <c r="AE145" s="142">
        <v>12591.5418908106</v>
      </c>
      <c r="AF145" s="44">
        <v>12850.699685497901</v>
      </c>
      <c r="AG145" s="45">
        <v>12092.442715478301</v>
      </c>
      <c r="AH145" s="140">
        <v>0.96036234643379004</v>
      </c>
      <c r="AI145" s="44">
        <v>12861.400869924901</v>
      </c>
      <c r="AJ145" s="45">
        <v>11947.661529750299</v>
      </c>
      <c r="AK145" s="46">
        <v>0.94886405758374404</v>
      </c>
    </row>
    <row r="146" spans="1:37" x14ac:dyDescent="0.2">
      <c r="A146" s="35" t="s">
        <v>7096</v>
      </c>
      <c r="B146" s="35" t="s">
        <v>12749</v>
      </c>
      <c r="C146" s="85" t="s">
        <v>1033</v>
      </c>
      <c r="D146" s="85" t="s">
        <v>1033</v>
      </c>
      <c r="E146" s="85" t="s">
        <v>12894</v>
      </c>
      <c r="F146" s="85" t="s">
        <v>433</v>
      </c>
      <c r="G146" s="85" t="s">
        <v>433</v>
      </c>
      <c r="H146" s="840">
        <v>1.02058189512727</v>
      </c>
      <c r="I146" s="840">
        <v>1.02143176597865</v>
      </c>
      <c r="J146" s="86">
        <v>5492.0833333333303</v>
      </c>
      <c r="K146" s="44">
        <v>5605.1208165302196</v>
      </c>
      <c r="L146" s="45">
        <v>5273.6740842356803</v>
      </c>
      <c r="M146" s="46">
        <v>0.96023198559787903</v>
      </c>
      <c r="N146" s="139">
        <v>5609.7883780685997</v>
      </c>
      <c r="O146" s="45">
        <v>5210.6261839081299</v>
      </c>
      <c r="P146" s="99">
        <v>0.94875220706922903</v>
      </c>
      <c r="Q146" s="86">
        <v>5518.2500430415002</v>
      </c>
      <c r="R146" s="44">
        <v>5631.8260867134204</v>
      </c>
      <c r="S146" s="45">
        <v>5299.0712599408898</v>
      </c>
      <c r="T146" s="140">
        <v>0.96028110698300095</v>
      </c>
      <c r="U146" s="44">
        <v>5636.5158865756603</v>
      </c>
      <c r="V146" s="45">
        <v>5235.6813929228801</v>
      </c>
      <c r="W146" s="99">
        <v>0.948793793700062</v>
      </c>
      <c r="X146" s="86">
        <v>5543.4149790555302</v>
      </c>
      <c r="Y146" s="44">
        <v>5657.50896480138</v>
      </c>
      <c r="Z146" s="45">
        <v>5323.4973512578199</v>
      </c>
      <c r="AA146" s="46">
        <v>0.96032813191351996</v>
      </c>
      <c r="AB146" s="139">
        <v>5662.22015160921</v>
      </c>
      <c r="AC146" s="45">
        <v>5259.7822142831401</v>
      </c>
      <c r="AD146" s="99">
        <v>0.94883428972140205</v>
      </c>
      <c r="AE146" s="142">
        <v>5569.95278894275</v>
      </c>
      <c r="AF146" s="44">
        <v>5684.5929731086098</v>
      </c>
      <c r="AG146" s="45">
        <v>5349.1729299144999</v>
      </c>
      <c r="AH146" s="140">
        <v>0.96036234643379004</v>
      </c>
      <c r="AI146" s="44">
        <v>5689.3267136275199</v>
      </c>
      <c r="AJ146" s="45">
        <v>5285.1280038661098</v>
      </c>
      <c r="AK146" s="46">
        <v>0.94886405758374404</v>
      </c>
    </row>
    <row r="147" spans="1:37" x14ac:dyDescent="0.2">
      <c r="A147" s="35" t="s">
        <v>7095</v>
      </c>
      <c r="B147" s="35" t="s">
        <v>12748</v>
      </c>
      <c r="C147" s="85" t="s">
        <v>1033</v>
      </c>
      <c r="D147" s="85" t="s">
        <v>1033</v>
      </c>
      <c r="E147" s="85" t="s">
        <v>12894</v>
      </c>
      <c r="F147" s="85" t="s">
        <v>433</v>
      </c>
      <c r="G147" s="85" t="s">
        <v>433</v>
      </c>
      <c r="H147" s="840">
        <v>1.02058189512727</v>
      </c>
      <c r="I147" s="840">
        <v>1.02143176597865</v>
      </c>
      <c r="J147" s="86">
        <v>13656</v>
      </c>
      <c r="K147" s="44">
        <v>13937.066359857999</v>
      </c>
      <c r="L147" s="45">
        <v>13112.9279953246</v>
      </c>
      <c r="M147" s="46">
        <v>0.96023198559787903</v>
      </c>
      <c r="N147" s="139">
        <v>13948.672196204499</v>
      </c>
      <c r="O147" s="45">
        <v>12956.1601397374</v>
      </c>
      <c r="P147" s="99">
        <v>0.94875220706922903</v>
      </c>
      <c r="Q147" s="86">
        <v>13711.1639799649</v>
      </c>
      <c r="R147" s="44">
        <v>13993.365719073299</v>
      </c>
      <c r="S147" s="45">
        <v>13166.5717247061</v>
      </c>
      <c r="T147" s="140">
        <v>0.96028110698300195</v>
      </c>
      <c r="U147" s="44">
        <v>14005.0184376784</v>
      </c>
      <c r="V147" s="45">
        <v>13009.0672885945</v>
      </c>
      <c r="W147" s="99">
        <v>0.948793793700062</v>
      </c>
      <c r="X147" s="86">
        <v>13758.5198167938</v>
      </c>
      <c r="Y147" s="44">
        <v>14041.696228769501</v>
      </c>
      <c r="Z147" s="45">
        <v>13212.693633556801</v>
      </c>
      <c r="AA147" s="46">
        <v>0.96032813191351996</v>
      </c>
      <c r="AB147" s="139">
        <v>14053.389193720001</v>
      </c>
      <c r="AC147" s="45">
        <v>13054.5553779854</v>
      </c>
      <c r="AD147" s="99">
        <v>0.94883428972140205</v>
      </c>
      <c r="AE147" s="142">
        <v>13810.3838626249</v>
      </c>
      <c r="AF147" s="44">
        <v>14094.627734952701</v>
      </c>
      <c r="AG147" s="45">
        <v>13262.9726514618</v>
      </c>
      <c r="AH147" s="140">
        <v>0.96036234643379004</v>
      </c>
      <c r="AI147" s="44">
        <v>14106.364777643999</v>
      </c>
      <c r="AJ147" s="45">
        <v>13104.1768686793</v>
      </c>
      <c r="AK147" s="46">
        <v>0.94886405758374404</v>
      </c>
    </row>
    <row r="148" spans="1:37" x14ac:dyDescent="0.2">
      <c r="A148" s="35" t="s">
        <v>7094</v>
      </c>
      <c r="B148" s="35" t="s">
        <v>12747</v>
      </c>
      <c r="C148" s="85" t="s">
        <v>1033</v>
      </c>
      <c r="D148" s="85" t="s">
        <v>1033</v>
      </c>
      <c r="E148" s="85" t="s">
        <v>12894</v>
      </c>
      <c r="F148" s="85" t="s">
        <v>433</v>
      </c>
      <c r="G148" s="85" t="s">
        <v>433</v>
      </c>
      <c r="H148" s="840">
        <v>1.02058189512727</v>
      </c>
      <c r="I148" s="840">
        <v>1.02143176597865</v>
      </c>
      <c r="J148" s="86">
        <v>10756.416666666701</v>
      </c>
      <c r="K148" s="44">
        <v>10977.804106445201</v>
      </c>
      <c r="L148" s="45">
        <v>10328.6553337515</v>
      </c>
      <c r="M148" s="46">
        <v>0.96023198559787903</v>
      </c>
      <c r="N148" s="139">
        <v>10986.9456714356</v>
      </c>
      <c r="O148" s="45">
        <v>10205.174052656201</v>
      </c>
      <c r="P148" s="99">
        <v>0.94875220706922903</v>
      </c>
      <c r="Q148" s="86">
        <v>10793.272225381699</v>
      </c>
      <c r="R148" s="44">
        <v>11015.4182224045</v>
      </c>
      <c r="S148" s="45">
        <v>10364.5754005584</v>
      </c>
      <c r="T148" s="140">
        <v>0.96028110698300195</v>
      </c>
      <c r="U148" s="44">
        <v>11024.591109860001</v>
      </c>
      <c r="V148" s="45">
        <v>10240.5897011574</v>
      </c>
      <c r="W148" s="99">
        <v>0.948793793700062</v>
      </c>
      <c r="X148" s="86">
        <v>10830.1733974705</v>
      </c>
      <c r="Y148" s="44">
        <v>11053.0788905473</v>
      </c>
      <c r="Z148" s="45">
        <v>10400.520187092299</v>
      </c>
      <c r="AA148" s="46">
        <v>0.96032813191351996</v>
      </c>
      <c r="AB148" s="139">
        <v>11062.283139233299</v>
      </c>
      <c r="AC148" s="45">
        <v>10276.0398831485</v>
      </c>
      <c r="AD148" s="99">
        <v>0.94883428972140205</v>
      </c>
      <c r="AE148" s="142">
        <v>10871.381921140201</v>
      </c>
      <c r="AF148" s="44">
        <v>11095.1355637296</v>
      </c>
      <c r="AG148" s="45">
        <v>10440.4658507641</v>
      </c>
      <c r="AH148" s="140">
        <v>0.96036234643379104</v>
      </c>
      <c r="AI148" s="44">
        <v>11104.3748343386</v>
      </c>
      <c r="AJ148" s="45">
        <v>10315.4635612357</v>
      </c>
      <c r="AK148" s="46">
        <v>0.94886405758374404</v>
      </c>
    </row>
    <row r="149" spans="1:37" x14ac:dyDescent="0.2">
      <c r="A149" s="35" t="s">
        <v>7093</v>
      </c>
      <c r="B149" s="35" t="s">
        <v>12746</v>
      </c>
      <c r="C149" s="85" t="s">
        <v>1033</v>
      </c>
      <c r="D149" s="85" t="s">
        <v>1033</v>
      </c>
      <c r="E149" s="85" t="s">
        <v>12894</v>
      </c>
      <c r="F149" s="85" t="s">
        <v>433</v>
      </c>
      <c r="G149" s="85" t="s">
        <v>433</v>
      </c>
      <c r="H149" s="840">
        <v>1.02058189512727</v>
      </c>
      <c r="I149" s="840">
        <v>1.02143176597865</v>
      </c>
      <c r="J149" s="86">
        <v>7564.1666666666697</v>
      </c>
      <c r="K149" s="44">
        <v>7719.8515517251799</v>
      </c>
      <c r="L149" s="45">
        <v>7263.3547777266203</v>
      </c>
      <c r="M149" s="46">
        <v>0.96023198559787903</v>
      </c>
      <c r="N149" s="139">
        <v>7726.2801164902003</v>
      </c>
      <c r="O149" s="45">
        <v>7176.5198196394904</v>
      </c>
      <c r="P149" s="99">
        <v>0.94875220706922903</v>
      </c>
      <c r="Q149" s="86">
        <v>7590.7738616100696</v>
      </c>
      <c r="R149" s="44">
        <v>7747.0063731645396</v>
      </c>
      <c r="S149" s="45">
        <v>7289.2767266845503</v>
      </c>
      <c r="T149" s="140">
        <v>0.96028110698300195</v>
      </c>
      <c r="U149" s="44">
        <v>7753.4575506089795</v>
      </c>
      <c r="V149" s="45">
        <v>7202.0791292762897</v>
      </c>
      <c r="W149" s="99">
        <v>0.948793793700062</v>
      </c>
      <c r="X149" s="86">
        <v>7620.0351588979802</v>
      </c>
      <c r="Y149" s="44">
        <v>7776.8699234045098</v>
      </c>
      <c r="Z149" s="45">
        <v>7317.7341292598403</v>
      </c>
      <c r="AA149" s="46">
        <v>0.96032813191351996</v>
      </c>
      <c r="AB149" s="139">
        <v>7783.3459691725902</v>
      </c>
      <c r="AC149" s="45">
        <v>7230.1506476450804</v>
      </c>
      <c r="AD149" s="99">
        <v>0.94883428972140205</v>
      </c>
      <c r="AE149" s="142">
        <v>7649.5015436686699</v>
      </c>
      <c r="AF149" s="44">
        <v>7806.9427822163398</v>
      </c>
      <c r="AG149" s="45">
        <v>7346.2932515265502</v>
      </c>
      <c r="AH149" s="140">
        <v>0.96036234643379004</v>
      </c>
      <c r="AI149" s="44">
        <v>7813.44387060593</v>
      </c>
      <c r="AJ149" s="45">
        <v>7258.3370732185704</v>
      </c>
      <c r="AK149" s="46">
        <v>0.94886405758374404</v>
      </c>
    </row>
    <row r="150" spans="1:37" x14ac:dyDescent="0.2">
      <c r="A150" s="35" t="s">
        <v>7092</v>
      </c>
      <c r="B150" s="35" t="s">
        <v>12745</v>
      </c>
      <c r="C150" s="85" t="s">
        <v>1033</v>
      </c>
      <c r="D150" s="85" t="s">
        <v>1033</v>
      </c>
      <c r="E150" s="85" t="s">
        <v>12894</v>
      </c>
      <c r="F150" s="85" t="s">
        <v>433</v>
      </c>
      <c r="G150" s="85" t="s">
        <v>433</v>
      </c>
      <c r="H150" s="840">
        <v>1.02058189512727</v>
      </c>
      <c r="I150" s="840">
        <v>1.02143176597865</v>
      </c>
      <c r="J150" s="86">
        <v>9399.5833333333303</v>
      </c>
      <c r="K150" s="44">
        <v>9593.0445717400107</v>
      </c>
      <c r="L150" s="45">
        <v>9025.7805679594003</v>
      </c>
      <c r="M150" s="46">
        <v>0.96023198559787903</v>
      </c>
      <c r="N150" s="139">
        <v>9601.0330036301802</v>
      </c>
      <c r="O150" s="45">
        <v>8917.8754330311403</v>
      </c>
      <c r="P150" s="99">
        <v>0.94875220706922903</v>
      </c>
      <c r="Q150" s="86">
        <v>9447.2757413279505</v>
      </c>
      <c r="R150" s="44">
        <v>9641.7185798743503</v>
      </c>
      <c r="S150" s="45">
        <v>9072.0404068560601</v>
      </c>
      <c r="T150" s="140">
        <v>0.96028110698300195</v>
      </c>
      <c r="U150" s="44">
        <v>9649.7475441519</v>
      </c>
      <c r="V150" s="45">
        <v>8963.5165907451101</v>
      </c>
      <c r="W150" s="99">
        <v>0.948793793700062</v>
      </c>
      <c r="X150" s="86">
        <v>9497.3436334920607</v>
      </c>
      <c r="Y150" s="44">
        <v>9692.81696414422</v>
      </c>
      <c r="Z150" s="45">
        <v>9120.56626969219</v>
      </c>
      <c r="AA150" s="46">
        <v>0.96032813191351996</v>
      </c>
      <c r="AB150" s="139">
        <v>9700.8884796639195</v>
      </c>
      <c r="AC150" s="45">
        <v>9011.4053007245202</v>
      </c>
      <c r="AD150" s="99">
        <v>0.94883428972140205</v>
      </c>
      <c r="AE150" s="142">
        <v>9545.6999801442707</v>
      </c>
      <c r="AF150" s="44">
        <v>9742.1685760519595</v>
      </c>
      <c r="AG150" s="45">
        <v>9167.3308312843401</v>
      </c>
      <c r="AH150" s="140">
        <v>0.96036234643379104</v>
      </c>
      <c r="AI150" s="44">
        <v>9750.2811882211608</v>
      </c>
      <c r="AJ150" s="45">
        <v>9057.5716156367598</v>
      </c>
      <c r="AK150" s="46">
        <v>0.94886405758374404</v>
      </c>
    </row>
    <row r="151" spans="1:37" x14ac:dyDescent="0.2">
      <c r="A151" s="35" t="s">
        <v>7091</v>
      </c>
      <c r="B151" s="35" t="s">
        <v>12744</v>
      </c>
      <c r="C151" s="85" t="s">
        <v>1033</v>
      </c>
      <c r="D151" s="85" t="s">
        <v>1033</v>
      </c>
      <c r="E151" s="85" t="s">
        <v>12894</v>
      </c>
      <c r="F151" s="85" t="s">
        <v>433</v>
      </c>
      <c r="G151" s="85" t="s">
        <v>433</v>
      </c>
      <c r="H151" s="840">
        <v>1.02058189512727</v>
      </c>
      <c r="I151" s="840">
        <v>1.02143176597865</v>
      </c>
      <c r="J151" s="86">
        <v>5279.5833333333303</v>
      </c>
      <c r="K151" s="44">
        <v>5388.2471638156703</v>
      </c>
      <c r="L151" s="45">
        <v>5069.6247872961403</v>
      </c>
      <c r="M151" s="46">
        <v>0.96023198559787903</v>
      </c>
      <c r="N151" s="139">
        <v>5392.7341277981304</v>
      </c>
      <c r="O151" s="45">
        <v>5009.0163399059202</v>
      </c>
      <c r="P151" s="99">
        <v>0.94875220706922903</v>
      </c>
      <c r="Q151" s="86">
        <v>5301.2033279895004</v>
      </c>
      <c r="R151" s="44">
        <v>5410.3121389345097</v>
      </c>
      <c r="S151" s="45">
        <v>5090.6454001437296</v>
      </c>
      <c r="T151" s="140">
        <v>0.96028110698300095</v>
      </c>
      <c r="U151" s="44">
        <v>5414.8174771202303</v>
      </c>
      <c r="V151" s="45">
        <v>5029.74881673855</v>
      </c>
      <c r="W151" s="99">
        <v>0.948793793700062</v>
      </c>
      <c r="X151" s="86">
        <v>5320.4966864347298</v>
      </c>
      <c r="Y151" s="44">
        <v>5430.0025912599103</v>
      </c>
      <c r="Z151" s="45">
        <v>5109.4226437359403</v>
      </c>
      <c r="AA151" s="46">
        <v>0.96032813191351996</v>
      </c>
      <c r="AB151" s="139">
        <v>5434.5243263086004</v>
      </c>
      <c r="AC151" s="45">
        <v>5048.2696944383697</v>
      </c>
      <c r="AD151" s="99">
        <v>0.94883428972140205</v>
      </c>
      <c r="AE151" s="142">
        <v>5341.84683895527</v>
      </c>
      <c r="AF151" s="44">
        <v>5451.7921703805796</v>
      </c>
      <c r="AG151" s="45">
        <v>5130.1085645490102</v>
      </c>
      <c r="AH151" s="140">
        <v>0.96036234643379004</v>
      </c>
      <c r="AI151" s="44">
        <v>5456.3320503015702</v>
      </c>
      <c r="AJ151" s="45">
        <v>5068.6864666020001</v>
      </c>
      <c r="AK151" s="46">
        <v>0.94886405758374404</v>
      </c>
    </row>
    <row r="152" spans="1:37" x14ac:dyDescent="0.2">
      <c r="A152" s="35" t="s">
        <v>7090</v>
      </c>
      <c r="B152" s="35" t="s">
        <v>12743</v>
      </c>
      <c r="C152" s="85" t="s">
        <v>1033</v>
      </c>
      <c r="D152" s="85" t="s">
        <v>1033</v>
      </c>
      <c r="E152" s="85" t="s">
        <v>12894</v>
      </c>
      <c r="F152" s="85" t="s">
        <v>433</v>
      </c>
      <c r="G152" s="85" t="s">
        <v>433</v>
      </c>
      <c r="H152" s="840">
        <v>1.02058189512727</v>
      </c>
      <c r="I152" s="840">
        <v>1.02143176597865</v>
      </c>
      <c r="J152" s="86">
        <v>14445.25</v>
      </c>
      <c r="K152" s="44">
        <v>14742.560620587201</v>
      </c>
      <c r="L152" s="45">
        <v>13870.7910899578</v>
      </c>
      <c r="M152" s="46">
        <v>0.96023198559787903</v>
      </c>
      <c r="N152" s="139">
        <v>14754.8372175031</v>
      </c>
      <c r="O152" s="45">
        <v>13704.9628191668</v>
      </c>
      <c r="P152" s="99">
        <v>0.94875220706922903</v>
      </c>
      <c r="Q152" s="86">
        <v>14496.058404728499</v>
      </c>
      <c r="R152" s="44">
        <v>14794.414758573301</v>
      </c>
      <c r="S152" s="45">
        <v>13920.2910117829</v>
      </c>
      <c r="T152" s="140">
        <v>0.96028110698300195</v>
      </c>
      <c r="U152" s="44">
        <v>14806.734536071501</v>
      </c>
      <c r="V152" s="45">
        <v>13753.77024752</v>
      </c>
      <c r="W152" s="99">
        <v>0.948793793700062</v>
      </c>
      <c r="X152" s="86">
        <v>14548.868277249299</v>
      </c>
      <c r="Y152" s="44">
        <v>14848.311558352099</v>
      </c>
      <c r="Z152" s="45">
        <v>13971.687494146699</v>
      </c>
      <c r="AA152" s="46">
        <v>0.96032813191351996</v>
      </c>
      <c r="AB152" s="139">
        <v>14860.6762174215</v>
      </c>
      <c r="AC152" s="45">
        <v>13804.465098094101</v>
      </c>
      <c r="AD152" s="99">
        <v>0.94883428972140205</v>
      </c>
      <c r="AE152" s="142">
        <v>14605.007669185199</v>
      </c>
      <c r="AF152" s="44">
        <v>14905.606405365301</v>
      </c>
      <c r="AG152" s="45">
        <v>14026.099434862201</v>
      </c>
      <c r="AH152" s="140">
        <v>0.96036234643379004</v>
      </c>
      <c r="AI152" s="44">
        <v>14918.0187756676</v>
      </c>
      <c r="AJ152" s="45">
        <v>13858.166838024799</v>
      </c>
      <c r="AK152" s="46">
        <v>0.94886405758374404</v>
      </c>
    </row>
    <row r="153" spans="1:37" x14ac:dyDescent="0.2">
      <c r="A153" s="35" t="s">
        <v>7089</v>
      </c>
      <c r="B153" s="35" t="s">
        <v>12742</v>
      </c>
      <c r="C153" s="85" t="s">
        <v>1033</v>
      </c>
      <c r="D153" s="85" t="s">
        <v>1033</v>
      </c>
      <c r="E153" s="85" t="s">
        <v>12894</v>
      </c>
      <c r="F153" s="85" t="s">
        <v>473</v>
      </c>
      <c r="G153" s="85" t="s">
        <v>473</v>
      </c>
      <c r="H153" s="840">
        <v>1.0208225487260001</v>
      </c>
      <c r="I153" s="840">
        <v>1.0184391076760899</v>
      </c>
      <c r="J153" s="86">
        <v>11627.333333333299</v>
      </c>
      <c r="K153" s="44">
        <v>11869.444048220101</v>
      </c>
      <c r="L153" s="45">
        <v>11167.570070350999</v>
      </c>
      <c r="M153" s="46">
        <v>0.96045840866501098</v>
      </c>
      <c r="N153" s="139">
        <v>11841.7309846524</v>
      </c>
      <c r="O153" s="45">
        <v>10999.1374670482</v>
      </c>
      <c r="P153" s="99">
        <v>0.94597249014232998</v>
      </c>
      <c r="Q153" s="86">
        <v>11697.6803896742</v>
      </c>
      <c r="R153" s="44">
        <v>11941.2559095694</v>
      </c>
      <c r="S153" s="45">
        <v>11235.7102338942</v>
      </c>
      <c r="T153" s="140">
        <v>0.96050754163297403</v>
      </c>
      <c r="U153" s="44">
        <v>11913.375177939801</v>
      </c>
      <c r="V153" s="45">
        <v>11066.1688889416</v>
      </c>
      <c r="W153" s="99">
        <v>0.94601395492990203</v>
      </c>
      <c r="X153" s="86">
        <v>11762.1803745014</v>
      </c>
      <c r="Y153" s="44">
        <v>12007.0989484735</v>
      </c>
      <c r="Z153" s="45">
        <v>11298.216201895801</v>
      </c>
      <c r="AA153" s="46">
        <v>0.96055457765198904</v>
      </c>
      <c r="AB153" s="139">
        <v>11979.0644849324</v>
      </c>
      <c r="AC153" s="45">
        <v>11127.6617006302</v>
      </c>
      <c r="AD153" s="99">
        <v>0.94605433230332303</v>
      </c>
      <c r="AE153" s="142">
        <v>11826.9402382186</v>
      </c>
      <c r="AF153" s="44">
        <v>12073.207277608401</v>
      </c>
      <c r="AG153" s="45">
        <v>11360.826333941301</v>
      </c>
      <c r="AH153" s="140">
        <v>0.96058880024005699</v>
      </c>
      <c r="AI153" s="44">
        <v>12045.0184627498</v>
      </c>
      <c r="AJ153" s="45">
        <v>11189.279081491501</v>
      </c>
      <c r="AK153" s="46">
        <v>0.94608401294981403</v>
      </c>
    </row>
    <row r="154" spans="1:37" x14ac:dyDescent="0.2">
      <c r="A154" s="35" t="s">
        <v>7088</v>
      </c>
      <c r="B154" s="35" t="s">
        <v>12741</v>
      </c>
      <c r="C154" s="85" t="s">
        <v>1033</v>
      </c>
      <c r="D154" s="85" t="s">
        <v>1033</v>
      </c>
      <c r="E154" s="85" t="s">
        <v>12894</v>
      </c>
      <c r="F154" s="85" t="s">
        <v>433</v>
      </c>
      <c r="G154" s="85" t="s">
        <v>433</v>
      </c>
      <c r="H154" s="840">
        <v>1.02058189512727</v>
      </c>
      <c r="I154" s="840">
        <v>1.02143176597865</v>
      </c>
      <c r="J154" s="86">
        <v>2581.25</v>
      </c>
      <c r="K154" s="44">
        <v>2634.3770167972598</v>
      </c>
      <c r="L154" s="45">
        <v>2478.5988128245299</v>
      </c>
      <c r="M154" s="46">
        <v>0.96023198559787903</v>
      </c>
      <c r="N154" s="139">
        <v>2636.5707459323999</v>
      </c>
      <c r="O154" s="45">
        <v>2448.9666344974498</v>
      </c>
      <c r="P154" s="99">
        <v>0.94875220706922903</v>
      </c>
      <c r="Q154" s="86">
        <v>2595.1816349058199</v>
      </c>
      <c r="R154" s="44">
        <v>2648.5953911516599</v>
      </c>
      <c r="S154" s="45">
        <v>2492.1038931893099</v>
      </c>
      <c r="T154" s="140">
        <v>0.96028110698300195</v>
      </c>
      <c r="U154" s="44">
        <v>2650.8009603772198</v>
      </c>
      <c r="V154" s="45">
        <v>2462.2922287230199</v>
      </c>
      <c r="W154" s="99">
        <v>0.948793793700062</v>
      </c>
      <c r="X154" s="86">
        <v>2610.07014505905</v>
      </c>
      <c r="Y154" s="44">
        <v>2663.7903350594702</v>
      </c>
      <c r="Z154" s="45">
        <v>2506.52378656781</v>
      </c>
      <c r="AA154" s="46">
        <v>0.96032813191351996</v>
      </c>
      <c r="AB154" s="139">
        <v>2666.0085575958301</v>
      </c>
      <c r="AC154" s="45">
        <v>2476.5240522101499</v>
      </c>
      <c r="AD154" s="99">
        <v>0.94883428972140205</v>
      </c>
      <c r="AE154" s="142">
        <v>2624.6379060081799</v>
      </c>
      <c r="AF154" s="44">
        <v>2678.6579281366899</v>
      </c>
      <c r="AG154" s="45">
        <v>2520.6034179530802</v>
      </c>
      <c r="AH154" s="140">
        <v>0.96036234643379004</v>
      </c>
      <c r="AI154" s="44">
        <v>2680.8885313884498</v>
      </c>
      <c r="AJ154" s="45">
        <v>2490.4245731830201</v>
      </c>
      <c r="AK154" s="46">
        <v>0.94886405758374404</v>
      </c>
    </row>
    <row r="155" spans="1:37" x14ac:dyDescent="0.2">
      <c r="A155" s="35" t="s">
        <v>7087</v>
      </c>
      <c r="B155" s="35" t="s">
        <v>12740</v>
      </c>
      <c r="C155" s="85" t="s">
        <v>1033</v>
      </c>
      <c r="D155" s="85" t="s">
        <v>1033</v>
      </c>
      <c r="E155" s="85" t="s">
        <v>12894</v>
      </c>
      <c r="F155" s="85" t="s">
        <v>433</v>
      </c>
      <c r="G155" s="85" t="s">
        <v>433</v>
      </c>
      <c r="H155" s="840">
        <v>1.02058189512727</v>
      </c>
      <c r="I155" s="840">
        <v>1.02143176597865</v>
      </c>
      <c r="J155" s="86">
        <v>9989.75</v>
      </c>
      <c r="K155" s="44">
        <v>10195.357986847601</v>
      </c>
      <c r="L155" s="45">
        <v>9592.4774781264205</v>
      </c>
      <c r="M155" s="46">
        <v>0.96023198559787903</v>
      </c>
      <c r="N155" s="139">
        <v>10203.8479841853</v>
      </c>
      <c r="O155" s="45">
        <v>9477.7973605698298</v>
      </c>
      <c r="P155" s="99">
        <v>0.94875220706922903</v>
      </c>
      <c r="Q155" s="86">
        <v>10026.7157955892</v>
      </c>
      <c r="R155" s="44">
        <v>10233.084608564899</v>
      </c>
      <c r="S155" s="45">
        <v>9628.4657435923109</v>
      </c>
      <c r="T155" s="140">
        <v>0.96028110698300095</v>
      </c>
      <c r="U155" s="44">
        <v>10241.606022054701</v>
      </c>
      <c r="V155" s="45">
        <v>9513.2857180493793</v>
      </c>
      <c r="W155" s="99">
        <v>0.948793793700062</v>
      </c>
      <c r="X155" s="86">
        <v>10065.6725053009</v>
      </c>
      <c r="Y155" s="44">
        <v>10272.843121190501</v>
      </c>
      <c r="Z155" s="45">
        <v>9666.3484734689391</v>
      </c>
      <c r="AA155" s="46">
        <v>0.96032813191351996</v>
      </c>
      <c r="AB155" s="139">
        <v>10281.3976428523</v>
      </c>
      <c r="AC155" s="45">
        <v>9550.6552221354705</v>
      </c>
      <c r="AD155" s="99">
        <v>0.94883428972140205</v>
      </c>
      <c r="AE155" s="142">
        <v>10107.014376630301</v>
      </c>
      <c r="AF155" s="44">
        <v>10315.035886579901</v>
      </c>
      <c r="AG155" s="45">
        <v>9706.3960421807205</v>
      </c>
      <c r="AH155" s="140">
        <v>0.96036234643379004</v>
      </c>
      <c r="AI155" s="44">
        <v>10323.625543493101</v>
      </c>
      <c r="AJ155" s="45">
        <v>9590.1826714666604</v>
      </c>
      <c r="AK155" s="46">
        <v>0.94886405758374404</v>
      </c>
    </row>
    <row r="156" spans="1:37" x14ac:dyDescent="0.2">
      <c r="A156" s="35" t="s">
        <v>7086</v>
      </c>
      <c r="B156" s="35" t="s">
        <v>12739</v>
      </c>
      <c r="C156" s="85" t="s">
        <v>1033</v>
      </c>
      <c r="D156" s="85" t="s">
        <v>1033</v>
      </c>
      <c r="E156" s="85" t="s">
        <v>12894</v>
      </c>
      <c r="F156" s="85" t="s">
        <v>473</v>
      </c>
      <c r="G156" s="85" t="s">
        <v>473</v>
      </c>
      <c r="H156" s="840">
        <v>1.0208225487260001</v>
      </c>
      <c r="I156" s="840">
        <v>1.0184391076760899</v>
      </c>
      <c r="J156" s="86">
        <v>11334</v>
      </c>
      <c r="K156" s="44">
        <v>11570.002767260499</v>
      </c>
      <c r="L156" s="45">
        <v>10885.835603809201</v>
      </c>
      <c r="M156" s="46">
        <v>0.96045840866501098</v>
      </c>
      <c r="N156" s="139">
        <v>11542.9888464008</v>
      </c>
      <c r="O156" s="45">
        <v>10721.652203273199</v>
      </c>
      <c r="P156" s="99">
        <v>0.94597249014232998</v>
      </c>
      <c r="Q156" s="86">
        <v>11391.0510876546</v>
      </c>
      <c r="R156" s="44">
        <v>11628.241803967599</v>
      </c>
      <c r="S156" s="45">
        <v>10941.1904768187</v>
      </c>
      <c r="T156" s="140">
        <v>0.96050754163297403</v>
      </c>
      <c r="U156" s="44">
        <v>11601.091905203601</v>
      </c>
      <c r="V156" s="45">
        <v>10776.0932902407</v>
      </c>
      <c r="W156" s="99">
        <v>0.94601395492990303</v>
      </c>
      <c r="X156" s="86">
        <v>11444.3788635572</v>
      </c>
      <c r="Y156" s="44">
        <v>11682.680000082501</v>
      </c>
      <c r="Z156" s="45">
        <v>10992.950505773601</v>
      </c>
      <c r="AA156" s="46">
        <v>0.96055457765198904</v>
      </c>
      <c r="AB156" s="139">
        <v>11655.402997708299</v>
      </c>
      <c r="AC156" s="45">
        <v>10827.004204388901</v>
      </c>
      <c r="AD156" s="99">
        <v>0.94605433230332303</v>
      </c>
      <c r="AE156" s="142">
        <v>11495.993529683299</v>
      </c>
      <c r="AF156" s="44">
        <v>11735.369415109</v>
      </c>
      <c r="AG156" s="45">
        <v>11042.922632246</v>
      </c>
      <c r="AH156" s="140">
        <v>0.96058880024005699</v>
      </c>
      <c r="AI156" s="44">
        <v>11707.969392220801</v>
      </c>
      <c r="AJ156" s="45">
        <v>10876.1756914079</v>
      </c>
      <c r="AK156" s="46">
        <v>0.94608401294981403</v>
      </c>
    </row>
    <row r="157" spans="1:37" x14ac:dyDescent="0.2">
      <c r="A157" s="35" t="s">
        <v>7085</v>
      </c>
      <c r="B157" s="35" t="s">
        <v>12738</v>
      </c>
      <c r="C157" s="85" t="s">
        <v>1033</v>
      </c>
      <c r="D157" s="85" t="s">
        <v>1033</v>
      </c>
      <c r="E157" s="85" t="s">
        <v>12894</v>
      </c>
      <c r="F157" s="85" t="s">
        <v>433</v>
      </c>
      <c r="G157" s="85" t="s">
        <v>433</v>
      </c>
      <c r="H157" s="840">
        <v>1.02058189512727</v>
      </c>
      <c r="I157" s="840">
        <v>1.02143176597865</v>
      </c>
      <c r="J157" s="86">
        <v>7191.1666666666697</v>
      </c>
      <c r="K157" s="44">
        <v>7339.1745048427001</v>
      </c>
      <c r="L157" s="45">
        <v>6905.1882470986202</v>
      </c>
      <c r="M157" s="46">
        <v>0.96023198559787903</v>
      </c>
      <c r="N157" s="139">
        <v>7345.28606778016</v>
      </c>
      <c r="O157" s="45">
        <v>6822.6352464026704</v>
      </c>
      <c r="P157" s="99">
        <v>0.94875220706922903</v>
      </c>
      <c r="Q157" s="86">
        <v>7231.0321619624401</v>
      </c>
      <c r="R157" s="44">
        <v>7379.8605075818496</v>
      </c>
      <c r="S157" s="45">
        <v>6943.8235691189802</v>
      </c>
      <c r="T157" s="140">
        <v>0.96028110698300195</v>
      </c>
      <c r="U157" s="44">
        <v>7386.0059510417304</v>
      </c>
      <c r="V157" s="45">
        <v>6860.7584373154996</v>
      </c>
      <c r="W157" s="99">
        <v>0.948793793700062</v>
      </c>
      <c r="X157" s="86">
        <v>7267.7885964308998</v>
      </c>
      <c r="Y157" s="44">
        <v>7417.3734591297998</v>
      </c>
      <c r="Z157" s="45">
        <v>6979.4618459528701</v>
      </c>
      <c r="AA157" s="46">
        <v>0.96032813191351996</v>
      </c>
      <c r="AB157" s="139">
        <v>7423.5501408119399</v>
      </c>
      <c r="AC157" s="45">
        <v>6895.9270307398301</v>
      </c>
      <c r="AD157" s="99">
        <v>0.94883428972140205</v>
      </c>
      <c r="AE157" s="142">
        <v>7305.2007165371397</v>
      </c>
      <c r="AF157" s="44">
        <v>7455.55559156855</v>
      </c>
      <c r="AG157" s="45">
        <v>7015.6397013034102</v>
      </c>
      <c r="AH157" s="140">
        <v>0.96036234643379104</v>
      </c>
      <c r="AI157" s="44">
        <v>7461.7640687210496</v>
      </c>
      <c r="AJ157" s="45">
        <v>6931.6423933571004</v>
      </c>
      <c r="AK157" s="46">
        <v>0.94886405758374404</v>
      </c>
    </row>
    <row r="158" spans="1:37" x14ac:dyDescent="0.2">
      <c r="A158" s="35" t="s">
        <v>7084</v>
      </c>
      <c r="B158" s="35" t="s">
        <v>12737</v>
      </c>
      <c r="C158" s="85" t="s">
        <v>1033</v>
      </c>
      <c r="D158" s="85" t="s">
        <v>1033</v>
      </c>
      <c r="E158" s="85" t="s">
        <v>12894</v>
      </c>
      <c r="F158" s="85" t="s">
        <v>433</v>
      </c>
      <c r="G158" s="85" t="s">
        <v>433</v>
      </c>
      <c r="H158" s="840">
        <v>1.02058189512727</v>
      </c>
      <c r="I158" s="840">
        <v>1.02143176597865</v>
      </c>
      <c r="J158" s="86">
        <v>10438.5</v>
      </c>
      <c r="K158" s="44">
        <v>10653.344112286</v>
      </c>
      <c r="L158" s="45">
        <v>10023.3815816635</v>
      </c>
      <c r="M158" s="46">
        <v>0.96023198559787903</v>
      </c>
      <c r="N158" s="139">
        <v>10662.2154891682</v>
      </c>
      <c r="O158" s="45">
        <v>9903.5499134921502</v>
      </c>
      <c r="P158" s="99">
        <v>0.94875220706922903</v>
      </c>
      <c r="Q158" s="86">
        <v>10501.951579345399</v>
      </c>
      <c r="R158" s="44">
        <v>10718.1016453831</v>
      </c>
      <c r="S158" s="45">
        <v>10084.8256880957</v>
      </c>
      <c r="T158" s="140">
        <v>0.96028110698300095</v>
      </c>
      <c r="U158" s="44">
        <v>10727.0269479131</v>
      </c>
      <c r="V158" s="45">
        <v>9964.1864802214805</v>
      </c>
      <c r="W158" s="99">
        <v>0.948793793700062</v>
      </c>
      <c r="X158" s="86">
        <v>10567.3476228909</v>
      </c>
      <c r="Y158" s="44">
        <v>10784.8436634387</v>
      </c>
      <c r="Z158" s="45">
        <v>10148.1212019716</v>
      </c>
      <c r="AA158" s="46">
        <v>0.96032813191351996</v>
      </c>
      <c r="AB158" s="139">
        <v>10793.824544159799</v>
      </c>
      <c r="AC158" s="45">
        <v>10026.661776004899</v>
      </c>
      <c r="AD158" s="99">
        <v>0.94883428972140205</v>
      </c>
      <c r="AE158" s="142">
        <v>10632.457307114901</v>
      </c>
      <c r="AF158" s="44">
        <v>10851.2934283551</v>
      </c>
      <c r="AG158" s="45">
        <v>10211.011647818001</v>
      </c>
      <c r="AH158" s="140">
        <v>0.96036234643379004</v>
      </c>
      <c r="AI158" s="44">
        <v>10860.329643899</v>
      </c>
      <c r="AJ158" s="45">
        <v>10088.756582515</v>
      </c>
      <c r="AK158" s="46">
        <v>0.94886405758374404</v>
      </c>
    </row>
    <row r="159" spans="1:37" x14ac:dyDescent="0.2">
      <c r="A159" s="35" t="s">
        <v>7083</v>
      </c>
      <c r="B159" s="35" t="s">
        <v>12736</v>
      </c>
      <c r="C159" s="85" t="s">
        <v>1033</v>
      </c>
      <c r="D159" s="85" t="s">
        <v>1033</v>
      </c>
      <c r="E159" s="85" t="s">
        <v>12894</v>
      </c>
      <c r="F159" s="85" t="s">
        <v>433</v>
      </c>
      <c r="G159" s="85" t="s">
        <v>433</v>
      </c>
      <c r="H159" s="840">
        <v>1.02058189512727</v>
      </c>
      <c r="I159" s="840">
        <v>1.02143176597865</v>
      </c>
      <c r="J159" s="86">
        <v>13101.416666666701</v>
      </c>
      <c r="K159" s="44">
        <v>13371.0686505186</v>
      </c>
      <c r="L159" s="45">
        <v>12580.399339978499</v>
      </c>
      <c r="M159" s="46">
        <v>0.96023198559787903</v>
      </c>
      <c r="N159" s="139">
        <v>13382.2031626555</v>
      </c>
      <c r="O159" s="45">
        <v>12429.997978233599</v>
      </c>
      <c r="P159" s="99">
        <v>0.94875220706922903</v>
      </c>
      <c r="Q159" s="86">
        <v>13167.4670150906</v>
      </c>
      <c r="R159" s="44">
        <v>13438.478440286999</v>
      </c>
      <c r="S159" s="45">
        <v>12644.469801413399</v>
      </c>
      <c r="T159" s="140">
        <v>0.96028110698300195</v>
      </c>
      <c r="U159" s="44">
        <v>13449.669086689701</v>
      </c>
      <c r="V159" s="45">
        <v>12493.210982668301</v>
      </c>
      <c r="W159" s="99">
        <v>0.948793793700062</v>
      </c>
      <c r="X159" s="86">
        <v>13233.1254378631</v>
      </c>
      <c r="Y159" s="44">
        <v>13505.4882378312</v>
      </c>
      <c r="Z159" s="45">
        <v>12708.1426311204</v>
      </c>
      <c r="AA159" s="46">
        <v>0.96032813191351996</v>
      </c>
      <c r="AB159" s="139">
        <v>13516.734685413599</v>
      </c>
      <c r="AC159" s="45">
        <v>12556.0431756291</v>
      </c>
      <c r="AD159" s="99">
        <v>0.94883428972140205</v>
      </c>
      <c r="AE159" s="142">
        <v>13296.794086219101</v>
      </c>
      <c r="AF159" s="44">
        <v>13570.467307630601</v>
      </c>
      <c r="AG159" s="45">
        <v>12769.740368688401</v>
      </c>
      <c r="AH159" s="140">
        <v>0.96036234643379104</v>
      </c>
      <c r="AI159" s="44">
        <v>13581.7678653413</v>
      </c>
      <c r="AJ159" s="45">
        <v>12616.849989505399</v>
      </c>
      <c r="AK159" s="46">
        <v>0.94886405758374404</v>
      </c>
    </row>
    <row r="160" spans="1:37" x14ac:dyDescent="0.2">
      <c r="A160" s="35" t="s">
        <v>7082</v>
      </c>
      <c r="B160" s="35" t="s">
        <v>12735</v>
      </c>
      <c r="C160" s="85" t="s">
        <v>1033</v>
      </c>
      <c r="D160" s="85" t="s">
        <v>1033</v>
      </c>
      <c r="E160" s="85" t="s">
        <v>12894</v>
      </c>
      <c r="F160" s="85" t="s">
        <v>433</v>
      </c>
      <c r="G160" s="85" t="s">
        <v>433</v>
      </c>
      <c r="H160" s="840">
        <v>1.02058189512727</v>
      </c>
      <c r="I160" s="840">
        <v>1.02143176597865</v>
      </c>
      <c r="J160" s="86">
        <v>6151.0833333333303</v>
      </c>
      <c r="K160" s="44">
        <v>6277.68428541908</v>
      </c>
      <c r="L160" s="45">
        <v>5906.4669627446901</v>
      </c>
      <c r="M160" s="46">
        <v>0.96023198559787903</v>
      </c>
      <c r="N160" s="139">
        <v>6282.9119118485296</v>
      </c>
      <c r="O160" s="45">
        <v>5835.8538883667497</v>
      </c>
      <c r="P160" s="99">
        <v>0.94875220706922903</v>
      </c>
      <c r="Q160" s="86">
        <v>6173.7802194246296</v>
      </c>
      <c r="R160" s="44">
        <v>6300.8483164396303</v>
      </c>
      <c r="S160" s="45">
        <v>5928.5645033788496</v>
      </c>
      <c r="T160" s="140">
        <v>0.96028110698300195</v>
      </c>
      <c r="U160" s="44">
        <v>6306.0952322909798</v>
      </c>
      <c r="V160" s="45">
        <v>5857.6443558582996</v>
      </c>
      <c r="W160" s="99">
        <v>0.948793793700062</v>
      </c>
      <c r="X160" s="86">
        <v>6198.08839628642</v>
      </c>
      <c r="Y160" s="44">
        <v>6325.6568016483197</v>
      </c>
      <c r="Z160" s="45">
        <v>5952.1986510406005</v>
      </c>
      <c r="AA160" s="46">
        <v>0.96032813191351996</v>
      </c>
      <c r="AB160" s="139">
        <v>6330.9243763106397</v>
      </c>
      <c r="AC160" s="45">
        <v>5880.9588011208898</v>
      </c>
      <c r="AD160" s="99">
        <v>0.94883428972140205</v>
      </c>
      <c r="AE160" s="142">
        <v>6221.4246614261901</v>
      </c>
      <c r="AF160" s="44">
        <v>6349.4733713498599</v>
      </c>
      <c r="AG160" s="45">
        <v>5974.8219860083</v>
      </c>
      <c r="AH160" s="140">
        <v>0.96036234643379004</v>
      </c>
      <c r="AI160" s="44">
        <v>6354.7607788237001</v>
      </c>
      <c r="AJ160" s="45">
        <v>5903.2862481924203</v>
      </c>
      <c r="AK160" s="46">
        <v>0.94886405758374404</v>
      </c>
    </row>
    <row r="161" spans="1:37" x14ac:dyDescent="0.2">
      <c r="A161" s="35" t="s">
        <v>7081</v>
      </c>
      <c r="B161" s="35" t="s">
        <v>12734</v>
      </c>
      <c r="C161" s="85" t="s">
        <v>1033</v>
      </c>
      <c r="D161" s="85" t="s">
        <v>1033</v>
      </c>
      <c r="E161" s="85" t="s">
        <v>12894</v>
      </c>
      <c r="F161" s="85" t="s">
        <v>473</v>
      </c>
      <c r="G161" s="85" t="s">
        <v>473</v>
      </c>
      <c r="H161" s="840">
        <v>1.0208225487260001</v>
      </c>
      <c r="I161" s="840">
        <v>1.0184391076760899</v>
      </c>
      <c r="J161" s="86">
        <v>12281.25</v>
      </c>
      <c r="K161" s="44">
        <v>12536.9769265412</v>
      </c>
      <c r="L161" s="45">
        <v>11795.6298314172</v>
      </c>
      <c r="M161" s="46">
        <v>0.96045840866501098</v>
      </c>
      <c r="N161" s="139">
        <v>12507.7052911469</v>
      </c>
      <c r="O161" s="45">
        <v>11617.7246445605</v>
      </c>
      <c r="P161" s="99">
        <v>0.94597249014232998</v>
      </c>
      <c r="Q161" s="86">
        <v>12337.090093082201</v>
      </c>
      <c r="R161" s="44">
        <v>12593.9797526825</v>
      </c>
      <c r="S161" s="45">
        <v>11849.8680762109</v>
      </c>
      <c r="T161" s="140">
        <v>0.96050754163297403</v>
      </c>
      <c r="U161" s="44">
        <v>12564.575025718101</v>
      </c>
      <c r="V161" s="45">
        <v>11671.059391283199</v>
      </c>
      <c r="W161" s="99">
        <v>0.94601395492990303</v>
      </c>
      <c r="X161" s="86">
        <v>12390.3057425757</v>
      </c>
      <c r="Y161" s="44">
        <v>12648.303487630599</v>
      </c>
      <c r="Z161" s="45">
        <v>11901.5648995389</v>
      </c>
      <c r="AA161" s="46">
        <v>0.96055457765198904</v>
      </c>
      <c r="AB161" s="139">
        <v>12618.7719243027</v>
      </c>
      <c r="AC161" s="45">
        <v>11721.9024263265</v>
      </c>
      <c r="AD161" s="99">
        <v>0.94605433230332303</v>
      </c>
      <c r="AE161" s="142">
        <v>12442.109955099801</v>
      </c>
      <c r="AF161" s="44">
        <v>12701.186395894099</v>
      </c>
      <c r="AG161" s="45">
        <v>11951.7514742242</v>
      </c>
      <c r="AH161" s="140">
        <v>0.96058880024005699</v>
      </c>
      <c r="AI161" s="44">
        <v>12671.5313602796</v>
      </c>
      <c r="AJ161" s="45">
        <v>11771.2813158836</v>
      </c>
      <c r="AK161" s="46">
        <v>0.94608401294981403</v>
      </c>
    </row>
    <row r="162" spans="1:37" x14ac:dyDescent="0.2">
      <c r="A162" s="35" t="s">
        <v>7080</v>
      </c>
      <c r="B162" s="35" t="s">
        <v>12733</v>
      </c>
      <c r="C162" s="85" t="s">
        <v>1033</v>
      </c>
      <c r="D162" s="85" t="s">
        <v>1033</v>
      </c>
      <c r="E162" s="85" t="s">
        <v>12894</v>
      </c>
      <c r="F162" s="85" t="s">
        <v>433</v>
      </c>
      <c r="G162" s="85" t="s">
        <v>433</v>
      </c>
      <c r="H162" s="840">
        <v>1.02058189512727</v>
      </c>
      <c r="I162" s="840">
        <v>1.02143176597865</v>
      </c>
      <c r="J162" s="86">
        <v>7344.1666666666697</v>
      </c>
      <c r="K162" s="44">
        <v>7495.3235347971804</v>
      </c>
      <c r="L162" s="45">
        <v>7052.1037408950897</v>
      </c>
      <c r="M162" s="46">
        <v>0.96023198559787903</v>
      </c>
      <c r="N162" s="139">
        <v>7501.5651279748899</v>
      </c>
      <c r="O162" s="45">
        <v>6967.7943340842603</v>
      </c>
      <c r="P162" s="99">
        <v>0.94875220706922903</v>
      </c>
      <c r="Q162" s="86">
        <v>7373.8964401979101</v>
      </c>
      <c r="R162" s="44">
        <v>7525.6652034094004</v>
      </c>
      <c r="S162" s="45">
        <v>7081.0134363712596</v>
      </c>
      <c r="T162" s="140">
        <v>0.96028110698300095</v>
      </c>
      <c r="U162" s="44">
        <v>7531.9320630550601</v>
      </c>
      <c r="V162" s="45">
        <v>6996.3071778467602</v>
      </c>
      <c r="W162" s="99">
        <v>0.948793793700062</v>
      </c>
      <c r="X162" s="86">
        <v>7404.8358464658804</v>
      </c>
      <c r="Y162" s="44">
        <v>7557.2414012924701</v>
      </c>
      <c r="Z162" s="45">
        <v>7111.0721755628401</v>
      </c>
      <c r="AA162" s="46">
        <v>0.96032813191351996</v>
      </c>
      <c r="AB162" s="139">
        <v>7563.53455543768</v>
      </c>
      <c r="AC162" s="45">
        <v>7025.9621608850302</v>
      </c>
      <c r="AD162" s="99">
        <v>0.94883428972140205</v>
      </c>
      <c r="AE162" s="142">
        <v>7436.6808776929902</v>
      </c>
      <c r="AF162" s="44">
        <v>7589.7418636126304</v>
      </c>
      <c r="AG162" s="45">
        <v>7141.9082973805398</v>
      </c>
      <c r="AH162" s="140">
        <v>0.96036234643379004</v>
      </c>
      <c r="AI162" s="44">
        <v>7596.0620819216401</v>
      </c>
      <c r="AJ162" s="45">
        <v>7056.3991925632099</v>
      </c>
      <c r="AK162" s="46">
        <v>0.94886405758374404</v>
      </c>
    </row>
    <row r="163" spans="1:37" x14ac:dyDescent="0.2">
      <c r="A163" s="35" t="s">
        <v>7079</v>
      </c>
      <c r="B163" s="35" t="s">
        <v>12732</v>
      </c>
      <c r="C163" s="85" t="s">
        <v>1033</v>
      </c>
      <c r="D163" s="85" t="s">
        <v>1033</v>
      </c>
      <c r="E163" s="85" t="s">
        <v>12894</v>
      </c>
      <c r="F163" s="85" t="s">
        <v>433</v>
      </c>
      <c r="G163" s="85" t="s">
        <v>433</v>
      </c>
      <c r="H163" s="840">
        <v>1.02058189512727</v>
      </c>
      <c r="I163" s="840">
        <v>1.02143176597865</v>
      </c>
      <c r="J163" s="86">
        <v>2672.1666666666702</v>
      </c>
      <c r="K163" s="44">
        <v>2727.1649207625801</v>
      </c>
      <c r="L163" s="45">
        <v>2565.8999041818001</v>
      </c>
      <c r="M163" s="46">
        <v>0.96023198559787903</v>
      </c>
      <c r="N163" s="139">
        <v>2729.4359173226198</v>
      </c>
      <c r="O163" s="45">
        <v>2535.2240226568201</v>
      </c>
      <c r="P163" s="99">
        <v>0.94875220706922903</v>
      </c>
      <c r="Q163" s="86">
        <v>2690.4694719464801</v>
      </c>
      <c r="R163" s="44">
        <v>2745.8444324612001</v>
      </c>
      <c r="S163" s="45">
        <v>2583.60700282473</v>
      </c>
      <c r="T163" s="140">
        <v>0.96028110698300195</v>
      </c>
      <c r="U163" s="44">
        <v>2748.1309840419399</v>
      </c>
      <c r="V163" s="45">
        <v>2552.7007371222999</v>
      </c>
      <c r="W163" s="99">
        <v>0.948793793700062</v>
      </c>
      <c r="X163" s="86">
        <v>2705.2533142304701</v>
      </c>
      <c r="Y163" s="44">
        <v>2760.9325542366601</v>
      </c>
      <c r="Z163" s="45">
        <v>2597.9308616078101</v>
      </c>
      <c r="AA163" s="46">
        <v>0.96032813191351996</v>
      </c>
      <c r="AB163" s="139">
        <v>2763.2316701740401</v>
      </c>
      <c r="AC163" s="45">
        <v>2566.8371069243399</v>
      </c>
      <c r="AD163" s="99">
        <v>0.94883428972140205</v>
      </c>
      <c r="AE163" s="142">
        <v>2720.1233602122402</v>
      </c>
      <c r="AF163" s="44">
        <v>2776.1086539453599</v>
      </c>
      <c r="AG163" s="45">
        <v>2612.30405280279</v>
      </c>
      <c r="AH163" s="140">
        <v>0.96036234643379104</v>
      </c>
      <c r="AI163" s="44">
        <v>2778.4204075013699</v>
      </c>
      <c r="AJ163" s="45">
        <v>2581.0272886993098</v>
      </c>
      <c r="AK163" s="46">
        <v>0.94886405758374404</v>
      </c>
    </row>
    <row r="164" spans="1:37" x14ac:dyDescent="0.2">
      <c r="A164" s="35" t="s">
        <v>7078</v>
      </c>
      <c r="B164" s="35" t="s">
        <v>12731</v>
      </c>
      <c r="C164" s="85" t="s">
        <v>1033</v>
      </c>
      <c r="D164" s="85" t="s">
        <v>1033</v>
      </c>
      <c r="E164" s="85" t="s">
        <v>12894</v>
      </c>
      <c r="F164" s="85" t="s">
        <v>433</v>
      </c>
      <c r="G164" s="85" t="s">
        <v>433</v>
      </c>
      <c r="H164" s="840">
        <v>1.02058189512727</v>
      </c>
      <c r="I164" s="840">
        <v>1.02143176597865</v>
      </c>
      <c r="J164" s="86">
        <v>8265.25</v>
      </c>
      <c r="K164" s="44">
        <v>8435.3645087006498</v>
      </c>
      <c r="L164" s="45">
        <v>7936.5574189628696</v>
      </c>
      <c r="M164" s="46">
        <v>0.96023198559787903</v>
      </c>
      <c r="N164" s="139">
        <v>8442.3889037550707</v>
      </c>
      <c r="O164" s="45">
        <v>7841.6741794789496</v>
      </c>
      <c r="P164" s="99">
        <v>0.94875220706922903</v>
      </c>
      <c r="Q164" s="86">
        <v>8296.7767918828595</v>
      </c>
      <c r="R164" s="44">
        <v>8467.54018170774</v>
      </c>
      <c r="S164" s="45">
        <v>7967.23800210015</v>
      </c>
      <c r="T164" s="140">
        <v>0.96028110698300095</v>
      </c>
      <c r="U164" s="44">
        <v>8474.5913704636205</v>
      </c>
      <c r="V164" s="45">
        <v>7871.9303278531697</v>
      </c>
      <c r="W164" s="99">
        <v>0.948793793700062</v>
      </c>
      <c r="X164" s="86">
        <v>8330.4129763600904</v>
      </c>
      <c r="Y164" s="44">
        <v>8501.8686626063609</v>
      </c>
      <c r="Z164" s="45">
        <v>7999.92993165603</v>
      </c>
      <c r="AA164" s="46">
        <v>0.96032813191351996</v>
      </c>
      <c r="AB164" s="139">
        <v>8508.9484377749795</v>
      </c>
      <c r="AC164" s="45">
        <v>7904.1814795105802</v>
      </c>
      <c r="AD164" s="99">
        <v>0.94883428972140205</v>
      </c>
      <c r="AE164" s="142">
        <v>8364.2832357131101</v>
      </c>
      <c r="AF164" s="44">
        <v>8536.4360360853207</v>
      </c>
      <c r="AG164" s="45">
        <v>8032.7426744862596</v>
      </c>
      <c r="AH164" s="140">
        <v>0.96036234643379104</v>
      </c>
      <c r="AI164" s="44">
        <v>8543.5445966000898</v>
      </c>
      <c r="AJ164" s="45">
        <v>7936.5677298184301</v>
      </c>
      <c r="AK164" s="46">
        <v>0.94886405758374404</v>
      </c>
    </row>
    <row r="165" spans="1:37" x14ac:dyDescent="0.2">
      <c r="A165" s="35" t="s">
        <v>7077</v>
      </c>
      <c r="B165" s="35" t="s">
        <v>12730</v>
      </c>
      <c r="C165" s="85" t="s">
        <v>1033</v>
      </c>
      <c r="D165" s="85" t="s">
        <v>1033</v>
      </c>
      <c r="E165" s="85" t="s">
        <v>12894</v>
      </c>
      <c r="F165" s="85" t="s">
        <v>433</v>
      </c>
      <c r="G165" s="85" t="s">
        <v>433</v>
      </c>
      <c r="H165" s="840">
        <v>1.02058189512727</v>
      </c>
      <c r="I165" s="840">
        <v>1.02143176597865</v>
      </c>
      <c r="J165" s="86">
        <v>14902.25</v>
      </c>
      <c r="K165" s="44">
        <v>15208.9665466603</v>
      </c>
      <c r="L165" s="45">
        <v>14309.617107376</v>
      </c>
      <c r="M165" s="46">
        <v>0.96023198559787903</v>
      </c>
      <c r="N165" s="139">
        <v>15221.631534555399</v>
      </c>
      <c r="O165" s="45">
        <v>14138.5425777974</v>
      </c>
      <c r="P165" s="99">
        <v>0.94875220706922903</v>
      </c>
      <c r="Q165" s="86">
        <v>14962.9235397187</v>
      </c>
      <c r="R165" s="44">
        <v>15270.8888628106</v>
      </c>
      <c r="S165" s="45">
        <v>14368.6127804231</v>
      </c>
      <c r="T165" s="140">
        <v>0.96028110698300095</v>
      </c>
      <c r="U165" s="44">
        <v>15283.605415378501</v>
      </c>
      <c r="V165" s="45">
        <v>14196.728990093699</v>
      </c>
      <c r="W165" s="99">
        <v>0.948793793700062</v>
      </c>
      <c r="X165" s="86">
        <v>15022.308342975</v>
      </c>
      <c r="Y165" s="44">
        <v>15331.4959178595</v>
      </c>
      <c r="Z165" s="45">
        <v>14426.345308038</v>
      </c>
      <c r="AA165" s="46">
        <v>0.96032813191351996</v>
      </c>
      <c r="AB165" s="139">
        <v>15344.262939840801</v>
      </c>
      <c r="AC165" s="45">
        <v>14253.6812665825</v>
      </c>
      <c r="AD165" s="99">
        <v>0.94883428972140205</v>
      </c>
      <c r="AE165" s="142">
        <v>15083.8715378212</v>
      </c>
      <c r="AF165" s="44">
        <v>15394.326199925799</v>
      </c>
      <c r="AG165" s="45">
        <v>14485.9822633678</v>
      </c>
      <c r="AH165" s="140">
        <v>0.96036234643379104</v>
      </c>
      <c r="AI165" s="44">
        <v>15407.1455426718</v>
      </c>
      <c r="AJ165" s="45">
        <v>14312.5435514489</v>
      </c>
      <c r="AK165" s="46">
        <v>0.94886405758374404</v>
      </c>
    </row>
    <row r="166" spans="1:37" x14ac:dyDescent="0.2">
      <c r="A166" s="35" t="s">
        <v>7076</v>
      </c>
      <c r="B166" s="35" t="s">
        <v>12729</v>
      </c>
      <c r="C166" s="85" t="s">
        <v>1033</v>
      </c>
      <c r="D166" s="85" t="s">
        <v>1033</v>
      </c>
      <c r="E166" s="85" t="s">
        <v>12894</v>
      </c>
      <c r="F166" s="85" t="s">
        <v>433</v>
      </c>
      <c r="G166" s="85" t="s">
        <v>433</v>
      </c>
      <c r="H166" s="840">
        <v>1.02058189512727</v>
      </c>
      <c r="I166" s="840">
        <v>1.02143176597865</v>
      </c>
      <c r="J166" s="86">
        <v>10925.166666666701</v>
      </c>
      <c r="K166" s="44">
        <v>11150.027301247899</v>
      </c>
      <c r="L166" s="45">
        <v>10490.694481321099</v>
      </c>
      <c r="M166" s="46">
        <v>0.96023198559787903</v>
      </c>
      <c r="N166" s="139">
        <v>11159.3122819445</v>
      </c>
      <c r="O166" s="45">
        <v>10365.2759875992</v>
      </c>
      <c r="P166" s="99">
        <v>0.94875220706922903</v>
      </c>
      <c r="Q166" s="86">
        <v>10986.190169789999</v>
      </c>
      <c r="R166" s="44">
        <v>11212.3067837128</v>
      </c>
      <c r="S166" s="45">
        <v>10549.8308577717</v>
      </c>
      <c r="T166" s="140">
        <v>0.96028110698300195</v>
      </c>
      <c r="U166" s="44">
        <v>11221.6436265059</v>
      </c>
      <c r="V166" s="45">
        <v>10423.6290495054</v>
      </c>
      <c r="W166" s="99">
        <v>0.948793793700062</v>
      </c>
      <c r="X166" s="86">
        <v>11045.658458318199</v>
      </c>
      <c r="Y166" s="44">
        <v>11272.999042318899</v>
      </c>
      <c r="Z166" s="45">
        <v>10607.456553031499</v>
      </c>
      <c r="AA166" s="46">
        <v>0.96032813191351996</v>
      </c>
      <c r="AB166" s="139">
        <v>11282.386425477</v>
      </c>
      <c r="AC166" s="45">
        <v>10480.499497803599</v>
      </c>
      <c r="AD166" s="99">
        <v>0.94883428972140205</v>
      </c>
      <c r="AE166" s="142">
        <v>11106.6376005517</v>
      </c>
      <c r="AF166" s="44">
        <v>11335.233250862901</v>
      </c>
      <c r="AG166" s="45">
        <v>10666.3965470556</v>
      </c>
      <c r="AH166" s="140">
        <v>0.96036234643379004</v>
      </c>
      <c r="AI166" s="44">
        <v>11344.6724584165</v>
      </c>
      <c r="AJ166" s="45">
        <v>10538.689219771701</v>
      </c>
      <c r="AK166" s="46">
        <v>0.94886405758374404</v>
      </c>
    </row>
    <row r="167" spans="1:37" x14ac:dyDescent="0.2">
      <c r="A167" s="35" t="s">
        <v>7075</v>
      </c>
      <c r="B167" s="35" t="s">
        <v>12728</v>
      </c>
      <c r="C167" s="85" t="s">
        <v>1033</v>
      </c>
      <c r="D167" s="85" t="s">
        <v>1033</v>
      </c>
      <c r="E167" s="85" t="s">
        <v>12894</v>
      </c>
      <c r="F167" s="85" t="s">
        <v>473</v>
      </c>
      <c r="G167" s="85" t="s">
        <v>473</v>
      </c>
      <c r="H167" s="840">
        <v>1.0208225487260001</v>
      </c>
      <c r="I167" s="840">
        <v>1.0184391076760899</v>
      </c>
      <c r="J167" s="86">
        <v>15090.25</v>
      </c>
      <c r="K167" s="44">
        <v>15404.467465912599</v>
      </c>
      <c r="L167" s="45">
        <v>14493.5575013572</v>
      </c>
      <c r="M167" s="46">
        <v>0.96045840866501098</v>
      </c>
      <c r="N167" s="139">
        <v>15368.5007446091</v>
      </c>
      <c r="O167" s="45">
        <v>14274.9613693703</v>
      </c>
      <c r="P167" s="99">
        <v>0.94597249014232998</v>
      </c>
      <c r="Q167" s="86">
        <v>15158.7188341481</v>
      </c>
      <c r="R167" s="44">
        <v>15474.361995695899</v>
      </c>
      <c r="S167" s="45">
        <v>14560.063761693</v>
      </c>
      <c r="T167" s="140">
        <v>0.96050754163297403</v>
      </c>
      <c r="U167" s="44">
        <v>15438.2320829625</v>
      </c>
      <c r="V167" s="45">
        <v>14340.359555962799</v>
      </c>
      <c r="W167" s="99">
        <v>0.94601395492990203</v>
      </c>
      <c r="X167" s="86">
        <v>15224.640639273201</v>
      </c>
      <c r="Y167" s="44">
        <v>15541.656460820301</v>
      </c>
      <c r="Z167" s="45">
        <v>14624.098259160401</v>
      </c>
      <c r="AA167" s="46">
        <v>0.96055457765198904</v>
      </c>
      <c r="AB167" s="139">
        <v>15505.369427350501</v>
      </c>
      <c r="AC167" s="45">
        <v>14403.337234545599</v>
      </c>
      <c r="AD167" s="99">
        <v>0.94605433230332303</v>
      </c>
      <c r="AE167" s="142">
        <v>15290.2812651272</v>
      </c>
      <c r="AF167" s="44">
        <v>15608.663891804499</v>
      </c>
      <c r="AG167" s="45">
        <v>14687.6729358015</v>
      </c>
      <c r="AH167" s="140">
        <v>0.96058880024005699</v>
      </c>
      <c r="AI167" s="44">
        <v>15572.2204077725</v>
      </c>
      <c r="AJ167" s="45">
        <v>14465.890658442901</v>
      </c>
      <c r="AK167" s="46">
        <v>0.94608401294981403</v>
      </c>
    </row>
    <row r="168" spans="1:37" x14ac:dyDescent="0.2">
      <c r="A168" s="35" t="s">
        <v>7074</v>
      </c>
      <c r="B168" s="35" t="s">
        <v>12727</v>
      </c>
      <c r="C168" s="85" t="s">
        <v>1033</v>
      </c>
      <c r="D168" s="85" t="s">
        <v>1033</v>
      </c>
      <c r="E168" s="85" t="s">
        <v>12894</v>
      </c>
      <c r="F168" s="85" t="s">
        <v>473</v>
      </c>
      <c r="G168" s="85" t="s">
        <v>473</v>
      </c>
      <c r="H168" s="840">
        <v>1.0208225487260001</v>
      </c>
      <c r="I168" s="840">
        <v>1.0184391076760899</v>
      </c>
      <c r="J168" s="86">
        <v>6231.25</v>
      </c>
      <c r="K168" s="44">
        <v>6361.0005067489001</v>
      </c>
      <c r="L168" s="45">
        <v>5984.8564589938496</v>
      </c>
      <c r="M168" s="46">
        <v>0.96045840866501098</v>
      </c>
      <c r="N168" s="139">
        <v>6346.1486897066197</v>
      </c>
      <c r="O168" s="45">
        <v>5894.5910791993902</v>
      </c>
      <c r="P168" s="99">
        <v>0.94597249014232998</v>
      </c>
      <c r="Q168" s="86">
        <v>6270.9124760077602</v>
      </c>
      <c r="R168" s="44">
        <v>6401.48885659593</v>
      </c>
      <c r="S168" s="45">
        <v>6023.2587261257604</v>
      </c>
      <c r="T168" s="140">
        <v>0.96050754163297403</v>
      </c>
      <c r="U168" s="44">
        <v>6386.5425063801904</v>
      </c>
      <c r="V168" s="45">
        <v>5932.3707124473704</v>
      </c>
      <c r="W168" s="99">
        <v>0.94601395492990203</v>
      </c>
      <c r="X168" s="86">
        <v>6304.5376778518803</v>
      </c>
      <c r="Y168" s="44">
        <v>6435.8142208438603</v>
      </c>
      <c r="Z168" s="45">
        <v>6055.8525264400596</v>
      </c>
      <c r="AA168" s="46">
        <v>0.96055457765198904</v>
      </c>
      <c r="AB168" s="139">
        <v>6420.7877269417404</v>
      </c>
      <c r="AC168" s="45">
        <v>5964.4351833012997</v>
      </c>
      <c r="AD168" s="99">
        <v>0.94605433230332303</v>
      </c>
      <c r="AE168" s="142">
        <v>6338.4410811519901</v>
      </c>
      <c r="AF168" s="44">
        <v>6470.4235794111701</v>
      </c>
      <c r="AG168" s="45">
        <v>6088.63551353607</v>
      </c>
      <c r="AH168" s="140">
        <v>0.96058880024005699</v>
      </c>
      <c r="AI168" s="44">
        <v>6455.3162787458796</v>
      </c>
      <c r="AJ168" s="45">
        <v>5996.6977739022304</v>
      </c>
      <c r="AK168" s="46">
        <v>0.94608401294981403</v>
      </c>
    </row>
    <row r="169" spans="1:37" x14ac:dyDescent="0.2">
      <c r="A169" s="35" t="s">
        <v>7073</v>
      </c>
      <c r="B169" s="35" t="s">
        <v>8739</v>
      </c>
      <c r="C169" s="85" t="s">
        <v>1033</v>
      </c>
      <c r="D169" s="85" t="s">
        <v>1033</v>
      </c>
      <c r="E169" s="85" t="s">
        <v>12894</v>
      </c>
      <c r="F169" s="85" t="s">
        <v>433</v>
      </c>
      <c r="G169" s="85" t="s">
        <v>433</v>
      </c>
      <c r="H169" s="840">
        <v>1.02058189512727</v>
      </c>
      <c r="I169" s="840">
        <v>1.02143176597865</v>
      </c>
      <c r="J169" s="86">
        <v>16162.416666666701</v>
      </c>
      <c r="K169" s="44">
        <v>16495.069831503199</v>
      </c>
      <c r="L169" s="45">
        <v>15519.669447893601</v>
      </c>
      <c r="M169" s="46">
        <v>0.96023198559787903</v>
      </c>
      <c r="N169" s="139">
        <v>16508.8057983162</v>
      </c>
      <c r="O169" s="45">
        <v>15334.1284840725</v>
      </c>
      <c r="P169" s="99">
        <v>0.94875220706922903</v>
      </c>
      <c r="Q169" s="86">
        <v>16219.0044404614</v>
      </c>
      <c r="R169" s="44">
        <v>16552.822288923599</v>
      </c>
      <c r="S169" s="45">
        <v>15574.8035382485</v>
      </c>
      <c r="T169" s="140">
        <v>0.96028110698300095</v>
      </c>
      <c r="U169" s="44">
        <v>16566.606348036101</v>
      </c>
      <c r="V169" s="45">
        <v>15388.490753103501</v>
      </c>
      <c r="W169" s="99">
        <v>0.948793793700062</v>
      </c>
      <c r="X169" s="86">
        <v>16278.6856872468</v>
      </c>
      <c r="Y169" s="44">
        <v>16613.7318888714</v>
      </c>
      <c r="Z169" s="45">
        <v>15632.879816041001</v>
      </c>
      <c r="AA169" s="46">
        <v>0.96032813191351996</v>
      </c>
      <c r="AB169" s="139">
        <v>16627.566669335902</v>
      </c>
      <c r="AC169" s="45">
        <v>15445.7751716567</v>
      </c>
      <c r="AD169" s="99">
        <v>0.94883428972140205</v>
      </c>
      <c r="AE169" s="142">
        <v>16340.635639695</v>
      </c>
      <c r="AF169" s="44">
        <v>16676.956888744098</v>
      </c>
      <c r="AG169" s="45">
        <v>15692.9311851572</v>
      </c>
      <c r="AH169" s="140">
        <v>0.96036234643379004</v>
      </c>
      <c r="AI169" s="44">
        <v>16690.844318667401</v>
      </c>
      <c r="AJ169" s="45">
        <v>15505.041836578601</v>
      </c>
      <c r="AK169" s="46">
        <v>0.94886405758374404</v>
      </c>
    </row>
    <row r="170" spans="1:37" x14ac:dyDescent="0.2">
      <c r="A170" s="35" t="s">
        <v>7072</v>
      </c>
      <c r="B170" s="35" t="s">
        <v>12726</v>
      </c>
      <c r="C170" s="85" t="s">
        <v>1033</v>
      </c>
      <c r="D170" s="85" t="s">
        <v>1033</v>
      </c>
      <c r="E170" s="85" t="s">
        <v>12894</v>
      </c>
      <c r="F170" s="85" t="s">
        <v>433</v>
      </c>
      <c r="G170" s="85" t="s">
        <v>433</v>
      </c>
      <c r="H170" s="840">
        <v>1.02058189512727</v>
      </c>
      <c r="I170" s="840">
        <v>1.02143176597865</v>
      </c>
      <c r="J170" s="86">
        <v>12710.083333333299</v>
      </c>
      <c r="K170" s="44">
        <v>12971.680935558799</v>
      </c>
      <c r="L170" s="45">
        <v>12204.628556281201</v>
      </c>
      <c r="M170" s="46">
        <v>0.96023198559787903</v>
      </c>
      <c r="N170" s="139">
        <v>12982.4828649025</v>
      </c>
      <c r="O170" s="45">
        <v>12058.7196145338</v>
      </c>
      <c r="P170" s="99">
        <v>0.94875220706922903</v>
      </c>
      <c r="Q170" s="86">
        <v>12761.1207837573</v>
      </c>
      <c r="R170" s="44">
        <v>13023.7688334349</v>
      </c>
      <c r="S170" s="45">
        <v>12254.263192570201</v>
      </c>
      <c r="T170" s="140">
        <v>0.96028110698300195</v>
      </c>
      <c r="U170" s="44">
        <v>13034.614138020101</v>
      </c>
      <c r="V170" s="45">
        <v>12107.6722002857</v>
      </c>
      <c r="W170" s="99">
        <v>0.948793793700062</v>
      </c>
      <c r="X170" s="86">
        <v>12806.832995664499</v>
      </c>
      <c r="Y170" s="44">
        <v>13070.421889293701</v>
      </c>
      <c r="Z170" s="45">
        <v>12298.762006454899</v>
      </c>
      <c r="AA170" s="46">
        <v>0.96032813191351996</v>
      </c>
      <c r="AB170" s="139">
        <v>13081.3060433553</v>
      </c>
      <c r="AC170" s="45">
        <v>12151.562289022</v>
      </c>
      <c r="AD170" s="99">
        <v>0.94883428972140205</v>
      </c>
      <c r="AE170" s="142">
        <v>12856.218958368499</v>
      </c>
      <c r="AF170" s="44">
        <v>13120.8243087028</v>
      </c>
      <c r="AG170" s="45">
        <v>12346.628605125399</v>
      </c>
      <c r="AH170" s="140">
        <v>0.96036234643379004</v>
      </c>
      <c r="AI170" s="44">
        <v>13131.7504344546</v>
      </c>
      <c r="AJ170" s="45">
        <v>12198.804086022599</v>
      </c>
      <c r="AK170" s="46">
        <v>0.94886405758374404</v>
      </c>
    </row>
    <row r="171" spans="1:37" x14ac:dyDescent="0.2">
      <c r="A171" s="35" t="s">
        <v>7071</v>
      </c>
      <c r="B171" s="35" t="s">
        <v>12725</v>
      </c>
      <c r="C171" s="85" t="s">
        <v>1033</v>
      </c>
      <c r="D171" s="85" t="s">
        <v>1033</v>
      </c>
      <c r="E171" s="85" t="s">
        <v>12894</v>
      </c>
      <c r="F171" s="85" t="s">
        <v>433</v>
      </c>
      <c r="G171" s="85" t="s">
        <v>433</v>
      </c>
      <c r="H171" s="840">
        <v>1.02058189512727</v>
      </c>
      <c r="I171" s="840">
        <v>1.02143176597865</v>
      </c>
      <c r="J171" s="86">
        <v>11349.166666666701</v>
      </c>
      <c r="K171" s="44">
        <v>11582.7540247819</v>
      </c>
      <c r="L171" s="45">
        <v>10897.832843214601</v>
      </c>
      <c r="M171" s="46">
        <v>0.96023198559787903</v>
      </c>
      <c r="N171" s="139">
        <v>11592.399350719401</v>
      </c>
      <c r="O171" s="45">
        <v>10767.5469233965</v>
      </c>
      <c r="P171" s="99">
        <v>0.94875220706922903</v>
      </c>
      <c r="Q171" s="86">
        <v>11396.4532543974</v>
      </c>
      <c r="R171" s="44">
        <v>11631.013860102301</v>
      </c>
      <c r="S171" s="45">
        <v>10943.798746812799</v>
      </c>
      <c r="T171" s="140">
        <v>0.96028110698300195</v>
      </c>
      <c r="U171" s="44">
        <v>11640.699373532399</v>
      </c>
      <c r="V171" s="45">
        <v>10812.884117965201</v>
      </c>
      <c r="W171" s="99">
        <v>0.948793793700062</v>
      </c>
      <c r="X171" s="86">
        <v>11449.247829487</v>
      </c>
      <c r="Y171" s="44">
        <v>11684.895047599601</v>
      </c>
      <c r="Z171" s="45">
        <v>10995.0347799062</v>
      </c>
      <c r="AA171" s="46">
        <v>0.96032813191351996</v>
      </c>
      <c r="AB171" s="139">
        <v>11694.625429600201</v>
      </c>
      <c r="AC171" s="45">
        <v>10863.438932135599</v>
      </c>
      <c r="AD171" s="99">
        <v>0.94883428972140205</v>
      </c>
      <c r="AE171" s="142">
        <v>11501.909215194901</v>
      </c>
      <c r="AF171" s="44">
        <v>11738.6403044254</v>
      </c>
      <c r="AG171" s="45">
        <v>11046.000522373</v>
      </c>
      <c r="AH171" s="140">
        <v>0.96036234643379004</v>
      </c>
      <c r="AI171" s="44">
        <v>11748.415441802699</v>
      </c>
      <c r="AJ171" s="45">
        <v>10913.7482478897</v>
      </c>
      <c r="AK171" s="46">
        <v>0.94886405758374404</v>
      </c>
    </row>
    <row r="172" spans="1:37" x14ac:dyDescent="0.2">
      <c r="A172" s="35" t="s">
        <v>7070</v>
      </c>
      <c r="B172" s="35" t="s">
        <v>12724</v>
      </c>
      <c r="C172" s="85" t="s">
        <v>1033</v>
      </c>
      <c r="D172" s="85" t="s">
        <v>1033</v>
      </c>
      <c r="E172" s="85" t="s">
        <v>12894</v>
      </c>
      <c r="F172" s="85" t="s">
        <v>433</v>
      </c>
      <c r="G172" s="85" t="s">
        <v>433</v>
      </c>
      <c r="H172" s="840">
        <v>1.02058189512727</v>
      </c>
      <c r="I172" s="840">
        <v>1.02143176597865</v>
      </c>
      <c r="J172" s="86">
        <v>8663.1666666666697</v>
      </c>
      <c r="K172" s="44">
        <v>8841.4710544700392</v>
      </c>
      <c r="L172" s="45">
        <v>8318.6497298986906</v>
      </c>
      <c r="M172" s="46">
        <v>0.96023198559787903</v>
      </c>
      <c r="N172" s="139">
        <v>8848.8336273007408</v>
      </c>
      <c r="O172" s="45">
        <v>8219.1984952085695</v>
      </c>
      <c r="P172" s="99">
        <v>0.94875220706922903</v>
      </c>
      <c r="Q172" s="86">
        <v>8701.1260795520793</v>
      </c>
      <c r="R172" s="44">
        <v>8880.2117440105594</v>
      </c>
      <c r="S172" s="45">
        <v>8355.5269836709394</v>
      </c>
      <c r="T172" s="140">
        <v>0.96028110698300195</v>
      </c>
      <c r="U172" s="44">
        <v>8887.6065774397994</v>
      </c>
      <c r="V172" s="45">
        <v>8255.5744224807604</v>
      </c>
      <c r="W172" s="99">
        <v>0.948793793700062</v>
      </c>
      <c r="X172" s="86">
        <v>8734.9376529292895</v>
      </c>
      <c r="Y172" s="44">
        <v>8914.7192236450992</v>
      </c>
      <c r="Z172" s="45">
        <v>8388.4063586186494</v>
      </c>
      <c r="AA172" s="46">
        <v>0.96032813191351996</v>
      </c>
      <c r="AB172" s="139">
        <v>8922.1427925450007</v>
      </c>
      <c r="AC172" s="45">
        <v>8288.0083636779</v>
      </c>
      <c r="AD172" s="99">
        <v>0.94883428972140205</v>
      </c>
      <c r="AE172" s="142">
        <v>8773.4766518649794</v>
      </c>
      <c r="AF172" s="44">
        <v>8954.0514282151998</v>
      </c>
      <c r="AG172" s="45">
        <v>8425.7166237671299</v>
      </c>
      <c r="AH172" s="140">
        <v>0.96036234643379104</v>
      </c>
      <c r="AI172" s="44">
        <v>8961.5077502869299</v>
      </c>
      <c r="AJ172" s="45">
        <v>8324.8366550048504</v>
      </c>
      <c r="AK172" s="46">
        <v>0.94886405758374404</v>
      </c>
    </row>
    <row r="173" spans="1:37" x14ac:dyDescent="0.2">
      <c r="A173" s="35" t="s">
        <v>7069</v>
      </c>
      <c r="B173" s="35" t="s">
        <v>12723</v>
      </c>
      <c r="C173" s="85" t="s">
        <v>1033</v>
      </c>
      <c r="D173" s="85" t="s">
        <v>1033</v>
      </c>
      <c r="E173" s="85" t="s">
        <v>12894</v>
      </c>
      <c r="F173" s="85" t="s">
        <v>433</v>
      </c>
      <c r="G173" s="85" t="s">
        <v>433</v>
      </c>
      <c r="H173" s="840">
        <v>1.02058189512727</v>
      </c>
      <c r="I173" s="840">
        <v>1.02143176597865</v>
      </c>
      <c r="J173" s="86">
        <v>16762.75</v>
      </c>
      <c r="K173" s="44">
        <v>17107.7591625446</v>
      </c>
      <c r="L173" s="45">
        <v>16096.128716580801</v>
      </c>
      <c r="M173" s="46">
        <v>0.96023198559787903</v>
      </c>
      <c r="N173" s="139">
        <v>17122.005335158701</v>
      </c>
      <c r="O173" s="45">
        <v>15903.6960590497</v>
      </c>
      <c r="P173" s="99">
        <v>0.94875220706922903</v>
      </c>
      <c r="Q173" s="86">
        <v>16832.215585975398</v>
      </c>
      <c r="R173" s="44">
        <v>17178.6544819255</v>
      </c>
      <c r="S173" s="45">
        <v>16163.658615877001</v>
      </c>
      <c r="T173" s="140">
        <v>0.96028110698300095</v>
      </c>
      <c r="U173" s="44">
        <v>17192.9596913163</v>
      </c>
      <c r="V173" s="45">
        <v>15970.3016821949</v>
      </c>
      <c r="W173" s="99">
        <v>0.948793793700062</v>
      </c>
      <c r="X173" s="86">
        <v>16899.805561367601</v>
      </c>
      <c r="Y173" s="44">
        <v>17247.635587102901</v>
      </c>
      <c r="Z173" s="45">
        <v>16229.3587044499</v>
      </c>
      <c r="AA173" s="46">
        <v>0.96032813191351996</v>
      </c>
      <c r="AB173" s="139">
        <v>17261.9982392436</v>
      </c>
      <c r="AC173" s="45">
        <v>16035.1150062501</v>
      </c>
      <c r="AD173" s="99">
        <v>0.94883428972140205</v>
      </c>
      <c r="AE173" s="142">
        <v>16967.447420823399</v>
      </c>
      <c r="AF173" s="44">
        <v>17316.669644216199</v>
      </c>
      <c r="AG173" s="45">
        <v>16294.897618053899</v>
      </c>
      <c r="AH173" s="140">
        <v>0.96036234643379104</v>
      </c>
      <c r="AI173" s="44">
        <v>17331.089783201602</v>
      </c>
      <c r="AJ173" s="45">
        <v>16099.8010065613</v>
      </c>
      <c r="AK173" s="46">
        <v>0.94886405758374404</v>
      </c>
    </row>
    <row r="174" spans="1:37" x14ac:dyDescent="0.2">
      <c r="A174" s="35" t="s">
        <v>7068</v>
      </c>
      <c r="B174" s="35" t="s">
        <v>12722</v>
      </c>
      <c r="C174" s="85" t="s">
        <v>1033</v>
      </c>
      <c r="D174" s="85" t="s">
        <v>1033</v>
      </c>
      <c r="E174" s="85" t="s">
        <v>12894</v>
      </c>
      <c r="F174" s="85" t="s">
        <v>433</v>
      </c>
      <c r="G174" s="85" t="s">
        <v>433</v>
      </c>
      <c r="H174" s="840">
        <v>1.02058189512727</v>
      </c>
      <c r="I174" s="840">
        <v>1.02143176597865</v>
      </c>
      <c r="J174" s="86">
        <v>5035.25</v>
      </c>
      <c r="K174" s="44">
        <v>5138.8849874395801</v>
      </c>
      <c r="L174" s="45">
        <v>4835.0081054817201</v>
      </c>
      <c r="M174" s="46">
        <v>0.96023198559787903</v>
      </c>
      <c r="N174" s="139">
        <v>5143.1642996440096</v>
      </c>
      <c r="O174" s="45">
        <v>4777.2045506453396</v>
      </c>
      <c r="P174" s="99">
        <v>0.94875220706922903</v>
      </c>
      <c r="Q174" s="86">
        <v>5061.6678916492901</v>
      </c>
      <c r="R174" s="44">
        <v>5165.8466093642701</v>
      </c>
      <c r="S174" s="45">
        <v>4860.6240461732896</v>
      </c>
      <c r="T174" s="140">
        <v>0.96028110698300195</v>
      </c>
      <c r="U174" s="44">
        <v>5170.1483733647801</v>
      </c>
      <c r="V174" s="45">
        <v>4802.47908136772</v>
      </c>
      <c r="W174" s="99">
        <v>0.948793793700062</v>
      </c>
      <c r="X174" s="86">
        <v>5088.2354090359304</v>
      </c>
      <c r="Y174" s="44">
        <v>5192.9609366075501</v>
      </c>
      <c r="Z174" s="45">
        <v>4886.3756050956899</v>
      </c>
      <c r="AA174" s="46">
        <v>0.96032813191351996</v>
      </c>
      <c r="AB174" s="139">
        <v>5197.2852795666804</v>
      </c>
      <c r="AC174" s="45">
        <v>4827.8922302678902</v>
      </c>
      <c r="AD174" s="99">
        <v>0.94883428972140205</v>
      </c>
      <c r="AE174" s="142">
        <v>5115.8112694710298</v>
      </c>
      <c r="AF174" s="44">
        <v>5221.1043605101804</v>
      </c>
      <c r="AG174" s="45">
        <v>4913.0325146616296</v>
      </c>
      <c r="AH174" s="140">
        <v>0.96036234643379104</v>
      </c>
      <c r="AI174" s="44">
        <v>5225.4521393892901</v>
      </c>
      <c r="AJ174" s="45">
        <v>4854.2094389829299</v>
      </c>
      <c r="AK174" s="46">
        <v>0.94886405758374404</v>
      </c>
    </row>
    <row r="175" spans="1:37" x14ac:dyDescent="0.2">
      <c r="A175" s="35" t="s">
        <v>7067</v>
      </c>
      <c r="B175" s="35" t="s">
        <v>12721</v>
      </c>
      <c r="C175" s="85" t="s">
        <v>1033</v>
      </c>
      <c r="D175" s="85" t="s">
        <v>1033</v>
      </c>
      <c r="E175" s="85" t="s">
        <v>12894</v>
      </c>
      <c r="F175" s="85" t="s">
        <v>433</v>
      </c>
      <c r="G175" s="85" t="s">
        <v>433</v>
      </c>
      <c r="H175" s="840">
        <v>1.02058189512727</v>
      </c>
      <c r="I175" s="840">
        <v>1.02143176597865</v>
      </c>
      <c r="J175" s="86">
        <v>18280.416666666701</v>
      </c>
      <c r="K175" s="44">
        <v>18656.662285382801</v>
      </c>
      <c r="L175" s="45">
        <v>17553.440793389898</v>
      </c>
      <c r="M175" s="46">
        <v>0.96023198559787903</v>
      </c>
      <c r="N175" s="139">
        <v>18672.1982786589</v>
      </c>
      <c r="O175" s="45">
        <v>17343.585658645101</v>
      </c>
      <c r="P175" s="99">
        <v>0.94875220706922903</v>
      </c>
      <c r="Q175" s="86">
        <v>18343.852030600599</v>
      </c>
      <c r="R175" s="44">
        <v>18721.403269324601</v>
      </c>
      <c r="S175" s="45">
        <v>17615.254534277599</v>
      </c>
      <c r="T175" s="140">
        <v>0.96028110698300195</v>
      </c>
      <c r="U175" s="44">
        <v>18736.993174467501</v>
      </c>
      <c r="V175" s="45">
        <v>17404.532959186199</v>
      </c>
      <c r="W175" s="99">
        <v>0.948793793700062</v>
      </c>
      <c r="X175" s="86">
        <v>18409.5758798401</v>
      </c>
      <c r="Y175" s="44">
        <v>18788.479839936499</v>
      </c>
      <c r="Z175" s="45">
        <v>17679.233614007098</v>
      </c>
      <c r="AA175" s="46">
        <v>0.96032813191351996</v>
      </c>
      <c r="AB175" s="139">
        <v>18804.125601863099</v>
      </c>
      <c r="AC175" s="45">
        <v>17467.636854020398</v>
      </c>
      <c r="AD175" s="99">
        <v>0.94883428972140205</v>
      </c>
      <c r="AE175" s="142">
        <v>18477.060994392399</v>
      </c>
      <c r="AF175" s="44">
        <v>18857.353926039101</v>
      </c>
      <c r="AG175" s="45">
        <v>17744.673651774901</v>
      </c>
      <c r="AH175" s="140">
        <v>0.96036234643379004</v>
      </c>
      <c r="AI175" s="44">
        <v>18873.057041597502</v>
      </c>
      <c r="AJ175" s="45">
        <v>17532.2190673615</v>
      </c>
      <c r="AK175" s="46">
        <v>0.94886405758374404</v>
      </c>
    </row>
    <row r="176" spans="1:37" x14ac:dyDescent="0.2">
      <c r="A176" s="35" t="s">
        <v>7066</v>
      </c>
      <c r="B176" s="35" t="s">
        <v>12109</v>
      </c>
      <c r="C176" s="85" t="s">
        <v>1033</v>
      </c>
      <c r="D176" s="85" t="s">
        <v>1033</v>
      </c>
      <c r="E176" s="85" t="s">
        <v>12894</v>
      </c>
      <c r="F176" s="85" t="s">
        <v>433</v>
      </c>
      <c r="G176" s="85" t="s">
        <v>433</v>
      </c>
      <c r="H176" s="840">
        <v>1.02058189512727</v>
      </c>
      <c r="I176" s="840">
        <v>1.02143176597865</v>
      </c>
      <c r="J176" s="86">
        <v>2895</v>
      </c>
      <c r="K176" s="44">
        <v>2954.5845863934401</v>
      </c>
      <c r="L176" s="45">
        <v>2779.8715983058601</v>
      </c>
      <c r="M176" s="46">
        <v>0.96023198559787903</v>
      </c>
      <c r="N176" s="139">
        <v>2957.0449625082001</v>
      </c>
      <c r="O176" s="45">
        <v>2746.6376394654199</v>
      </c>
      <c r="P176" s="99">
        <v>0.94875220706922903</v>
      </c>
      <c r="Q176" s="86">
        <v>2908.0351264364899</v>
      </c>
      <c r="R176" s="44">
        <v>2967.88800043521</v>
      </c>
      <c r="S176" s="45">
        <v>2792.5311903598799</v>
      </c>
      <c r="T176" s="140">
        <v>0.96028110698300195</v>
      </c>
      <c r="U176" s="44">
        <v>2970.35945472398</v>
      </c>
      <c r="V176" s="45">
        <v>2759.12567982471</v>
      </c>
      <c r="W176" s="99">
        <v>0.948793793700062</v>
      </c>
      <c r="X176" s="86">
        <v>2919.8186537013198</v>
      </c>
      <c r="Y176" s="44">
        <v>2979.9140550224402</v>
      </c>
      <c r="Z176" s="45">
        <v>2803.9839932352402</v>
      </c>
      <c r="AA176" s="46">
        <v>0.96032813191351996</v>
      </c>
      <c r="AB176" s="139">
        <v>2982.3955237875598</v>
      </c>
      <c r="AC176" s="45">
        <v>2770.4240583999999</v>
      </c>
      <c r="AD176" s="99">
        <v>0.94883428972140205</v>
      </c>
      <c r="AE176" s="142">
        <v>2931.0737895638199</v>
      </c>
      <c r="AF176" s="44">
        <v>2991.4008429108999</v>
      </c>
      <c r="AG176" s="45">
        <v>2814.8929021160902</v>
      </c>
      <c r="AH176" s="140">
        <v>0.96036234643379004</v>
      </c>
      <c r="AI176" s="44">
        <v>2993.89187708791</v>
      </c>
      <c r="AJ176" s="45">
        <v>2781.1905690428798</v>
      </c>
      <c r="AK176" s="46">
        <v>0.94886405758374404</v>
      </c>
    </row>
    <row r="177" spans="1:37" x14ac:dyDescent="0.2">
      <c r="A177" s="35" t="s">
        <v>7065</v>
      </c>
      <c r="B177" s="35" t="s">
        <v>12720</v>
      </c>
      <c r="C177" s="85" t="s">
        <v>1033</v>
      </c>
      <c r="D177" s="85" t="s">
        <v>1033</v>
      </c>
      <c r="E177" s="85" t="s">
        <v>12894</v>
      </c>
      <c r="F177" s="85" t="s">
        <v>433</v>
      </c>
      <c r="G177" s="85" t="s">
        <v>433</v>
      </c>
      <c r="H177" s="840">
        <v>1.02058189512727</v>
      </c>
      <c r="I177" s="840">
        <v>1.02143176597865</v>
      </c>
      <c r="J177" s="86">
        <v>3672.0833333333298</v>
      </c>
      <c r="K177" s="44">
        <v>3747.6617673985902</v>
      </c>
      <c r="L177" s="45">
        <v>3526.0518704475398</v>
      </c>
      <c r="M177" s="46">
        <v>0.96023198559787903</v>
      </c>
      <c r="N177" s="139">
        <v>3750.78256398745</v>
      </c>
      <c r="O177" s="45">
        <v>3483.8971670421301</v>
      </c>
      <c r="P177" s="99">
        <v>0.94875220706922903</v>
      </c>
      <c r="Q177" s="86">
        <v>3693.1876201310401</v>
      </c>
      <c r="R177" s="44">
        <v>3769.2004204138998</v>
      </c>
      <c r="S177" s="45">
        <v>3546.4982961553501</v>
      </c>
      <c r="T177" s="140">
        <v>0.96028110698300195</v>
      </c>
      <c r="U177" s="44">
        <v>3772.3391529209498</v>
      </c>
      <c r="V177" s="45">
        <v>3504.07349295023</v>
      </c>
      <c r="W177" s="99">
        <v>0.948793793700062</v>
      </c>
      <c r="X177" s="86">
        <v>3712.3465548778199</v>
      </c>
      <c r="Y177" s="44">
        <v>3788.7536823463902</v>
      </c>
      <c r="Z177" s="45">
        <v>3565.0708320614099</v>
      </c>
      <c r="AA177" s="46">
        <v>0.96032813191351996</v>
      </c>
      <c r="AB177" s="139">
        <v>3791.9086974736301</v>
      </c>
      <c r="AC177" s="45">
        <v>3522.4017065971998</v>
      </c>
      <c r="AD177" s="99">
        <v>0.94883428972140205</v>
      </c>
      <c r="AE177" s="142">
        <v>3731.3150201231701</v>
      </c>
      <c r="AF177" s="44">
        <v>3808.1125545541499</v>
      </c>
      <c r="AG177" s="45">
        <v>3583.41444800914</v>
      </c>
      <c r="AH177" s="140">
        <v>0.96036234643379004</v>
      </c>
      <c r="AI177" s="44">
        <v>3811.2836904270898</v>
      </c>
      <c r="AJ177" s="45">
        <v>3540.5107101172398</v>
      </c>
      <c r="AK177" s="46">
        <v>0.94886405758374404</v>
      </c>
    </row>
    <row r="178" spans="1:37" x14ac:dyDescent="0.2">
      <c r="A178" s="35" t="s">
        <v>7064</v>
      </c>
      <c r="B178" s="35" t="s">
        <v>12719</v>
      </c>
      <c r="C178" s="85" t="s">
        <v>1033</v>
      </c>
      <c r="D178" s="85" t="s">
        <v>1033</v>
      </c>
      <c r="E178" s="85" t="s">
        <v>12894</v>
      </c>
      <c r="F178" s="85" t="s">
        <v>433</v>
      </c>
      <c r="G178" s="85" t="s">
        <v>433</v>
      </c>
      <c r="H178" s="840">
        <v>1.02058189512727</v>
      </c>
      <c r="I178" s="840">
        <v>1.02143176597865</v>
      </c>
      <c r="J178" s="86">
        <v>12569.083333333299</v>
      </c>
      <c r="K178" s="44">
        <v>12827.7788883459</v>
      </c>
      <c r="L178" s="45">
        <v>12069.2358463119</v>
      </c>
      <c r="M178" s="46">
        <v>0.96023198559787903</v>
      </c>
      <c r="N178" s="139">
        <v>12838.460985899501</v>
      </c>
      <c r="O178" s="45">
        <v>11924.9455533371</v>
      </c>
      <c r="P178" s="99">
        <v>0.94875220706922903</v>
      </c>
      <c r="Q178" s="86">
        <v>12608.7501331643</v>
      </c>
      <c r="R178" s="44">
        <v>12868.262106091001</v>
      </c>
      <c r="S178" s="45">
        <v>12107.9445355471</v>
      </c>
      <c r="T178" s="140">
        <v>0.96028110698300095</v>
      </c>
      <c r="U178" s="44">
        <v>12878.977915301601</v>
      </c>
      <c r="V178" s="45">
        <v>11963.1038726611</v>
      </c>
      <c r="W178" s="99">
        <v>0.948793793700062</v>
      </c>
      <c r="X178" s="86">
        <v>12649.036913588299</v>
      </c>
      <c r="Y178" s="44">
        <v>12909.3780648048</v>
      </c>
      <c r="Z178" s="45">
        <v>12147.2259897314</v>
      </c>
      <c r="AA178" s="46">
        <v>0.96032813191351996</v>
      </c>
      <c r="AB178" s="139">
        <v>12920.1281125757</v>
      </c>
      <c r="AC178" s="45">
        <v>12001.839955564399</v>
      </c>
      <c r="AD178" s="99">
        <v>0.94883428972140205</v>
      </c>
      <c r="AE178" s="142">
        <v>12693.5701238693</v>
      </c>
      <c r="AF178" s="44">
        <v>12954.8278529494</v>
      </c>
      <c r="AG178" s="45">
        <v>12190.426788781</v>
      </c>
      <c r="AH178" s="140">
        <v>0.96036234643379104</v>
      </c>
      <c r="AI178" s="44">
        <v>12965.615748197701</v>
      </c>
      <c r="AJ178" s="45">
        <v>12044.4724529584</v>
      </c>
      <c r="AK178" s="46">
        <v>0.94886405758374404</v>
      </c>
    </row>
    <row r="179" spans="1:37" x14ac:dyDescent="0.2">
      <c r="A179" s="35" t="s">
        <v>7063</v>
      </c>
      <c r="B179" s="35" t="s">
        <v>12910</v>
      </c>
      <c r="C179" s="85" t="s">
        <v>1033</v>
      </c>
      <c r="D179" s="85" t="s">
        <v>1033</v>
      </c>
      <c r="E179" s="85" t="s">
        <v>12894</v>
      </c>
      <c r="F179" s="85" t="s">
        <v>473</v>
      </c>
      <c r="G179" s="85" t="s">
        <v>473</v>
      </c>
      <c r="H179" s="840">
        <v>1.0208225487260001</v>
      </c>
      <c r="I179" s="840">
        <v>1.0184391076760899</v>
      </c>
      <c r="J179" s="86">
        <v>5869.0833333333303</v>
      </c>
      <c r="K179" s="44">
        <v>5991.2926070186304</v>
      </c>
      <c r="L179" s="45">
        <v>5637.0104386556704</v>
      </c>
      <c r="M179" s="46">
        <v>0.96045840866501098</v>
      </c>
      <c r="N179" s="139">
        <v>5977.3039928766002</v>
      </c>
      <c r="O179" s="45">
        <v>5551.9913756861797</v>
      </c>
      <c r="P179" s="99">
        <v>0.94597249014232998</v>
      </c>
      <c r="Q179" s="86">
        <v>5905.5733150705801</v>
      </c>
      <c r="R179" s="44">
        <v>6028.5424031786097</v>
      </c>
      <c r="S179" s="45">
        <v>5672.3477067917402</v>
      </c>
      <c r="T179" s="140">
        <v>0.96050754163297403</v>
      </c>
      <c r="U179" s="44">
        <v>6014.4668173161899</v>
      </c>
      <c r="V179" s="45">
        <v>5586.7547679184199</v>
      </c>
      <c r="W179" s="99">
        <v>0.94601395492990303</v>
      </c>
      <c r="X179" s="86">
        <v>5938.9741183829401</v>
      </c>
      <c r="Y179" s="44">
        <v>6062.6386963454297</v>
      </c>
      <c r="Z179" s="45">
        <v>5704.7087759694195</v>
      </c>
      <c r="AA179" s="46">
        <v>0.96055457765198904</v>
      </c>
      <c r="AB179" s="139">
        <v>6048.4835016372999</v>
      </c>
      <c r="AC179" s="45">
        <v>5618.59219413349</v>
      </c>
      <c r="AD179" s="99">
        <v>0.94605433230332303</v>
      </c>
      <c r="AE179" s="142">
        <v>5973.4567587636402</v>
      </c>
      <c r="AF179" s="44">
        <v>6097.83935318566</v>
      </c>
      <c r="AG179" s="45">
        <v>5738.03566118662</v>
      </c>
      <c r="AH179" s="140">
        <v>0.96058880024005699</v>
      </c>
      <c r="AI179" s="44">
        <v>6083.6019711369399</v>
      </c>
      <c r="AJ179" s="45">
        <v>5651.3919415132996</v>
      </c>
      <c r="AK179" s="46">
        <v>0.94608401294981403</v>
      </c>
    </row>
    <row r="180" spans="1:37" x14ac:dyDescent="0.2">
      <c r="A180" s="35" t="s">
        <v>7062</v>
      </c>
      <c r="B180" s="35" t="s">
        <v>12718</v>
      </c>
      <c r="C180" s="85" t="s">
        <v>1033</v>
      </c>
      <c r="D180" s="85" t="s">
        <v>1033</v>
      </c>
      <c r="E180" s="85" t="s">
        <v>12894</v>
      </c>
      <c r="F180" s="85" t="s">
        <v>433</v>
      </c>
      <c r="G180" s="85" t="s">
        <v>433</v>
      </c>
      <c r="H180" s="840">
        <v>1.02058189512727</v>
      </c>
      <c r="I180" s="840">
        <v>1.02143176597865</v>
      </c>
      <c r="J180" s="86">
        <v>4659.8333333333303</v>
      </c>
      <c r="K180" s="44">
        <v>4755.7415343105504</v>
      </c>
      <c r="L180" s="45">
        <v>4474.5210142218502</v>
      </c>
      <c r="M180" s="46">
        <v>0.96023198559787903</v>
      </c>
      <c r="N180" s="139">
        <v>4759.7017908328598</v>
      </c>
      <c r="O180" s="45">
        <v>4421.0271595747599</v>
      </c>
      <c r="P180" s="99">
        <v>0.94875220706922903</v>
      </c>
      <c r="Q180" s="86">
        <v>4677.7377121835998</v>
      </c>
      <c r="R180" s="44">
        <v>4774.01441920862</v>
      </c>
      <c r="S180" s="45">
        <v>4491.9431484318002</v>
      </c>
      <c r="T180" s="140">
        <v>0.96028110698300195</v>
      </c>
      <c r="U180" s="44">
        <v>4777.9898921406402</v>
      </c>
      <c r="V180" s="45">
        <v>4438.2085098765201</v>
      </c>
      <c r="W180" s="99">
        <v>0.948793793700062</v>
      </c>
      <c r="X180" s="86">
        <v>4695.7587672300797</v>
      </c>
      <c r="Y180" s="44">
        <v>4792.4063817201604</v>
      </c>
      <c r="Z180" s="45">
        <v>4509.4692448505903</v>
      </c>
      <c r="AA180" s="46">
        <v>0.96032813191351996</v>
      </c>
      <c r="AB180" s="139">
        <v>4796.3971702215604</v>
      </c>
      <c r="AC180" s="45">
        <v>4455.4969346077996</v>
      </c>
      <c r="AD180" s="99">
        <v>0.94883428972140205</v>
      </c>
      <c r="AE180" s="142">
        <v>4714.0469284301398</v>
      </c>
      <c r="AF180" s="44">
        <v>4811.0709479361103</v>
      </c>
      <c r="AG180" s="45">
        <v>4527.1931693861698</v>
      </c>
      <c r="AH180" s="140">
        <v>0.96036234643379004</v>
      </c>
      <c r="AI180" s="44">
        <v>4815.0772790126503</v>
      </c>
      <c r="AJ180" s="45">
        <v>4472.9896961504101</v>
      </c>
      <c r="AK180" s="46">
        <v>0.94886405758374404</v>
      </c>
    </row>
    <row r="181" spans="1:37" x14ac:dyDescent="0.2">
      <c r="A181" s="35" t="s">
        <v>7061</v>
      </c>
      <c r="B181" s="35" t="s">
        <v>12717</v>
      </c>
      <c r="C181" s="85" t="s">
        <v>1033</v>
      </c>
      <c r="D181" s="85" t="s">
        <v>1033</v>
      </c>
      <c r="E181" s="85" t="s">
        <v>12894</v>
      </c>
      <c r="F181" s="85" t="s">
        <v>433</v>
      </c>
      <c r="G181" s="85" t="s">
        <v>433</v>
      </c>
      <c r="H181" s="840">
        <v>1.02058189512727</v>
      </c>
      <c r="I181" s="840">
        <v>1.02143176597865</v>
      </c>
      <c r="J181" s="86">
        <v>4156.6666666666697</v>
      </c>
      <c r="K181" s="44">
        <v>4242.2187440790103</v>
      </c>
      <c r="L181" s="45">
        <v>3991.3642868018501</v>
      </c>
      <c r="M181" s="46">
        <v>0.96023198559787903</v>
      </c>
      <c r="N181" s="139">
        <v>4245.7513739179403</v>
      </c>
      <c r="O181" s="45">
        <v>3943.6466740511</v>
      </c>
      <c r="P181" s="99">
        <v>0.94875220706922903</v>
      </c>
      <c r="Q181" s="86">
        <v>4178.0809589278297</v>
      </c>
      <c r="R181" s="44">
        <v>4264.07378305772</v>
      </c>
      <c r="S181" s="45">
        <v>4012.1322083038199</v>
      </c>
      <c r="T181" s="140">
        <v>0.96028110698300195</v>
      </c>
      <c r="U181" s="44">
        <v>4267.62461227944</v>
      </c>
      <c r="V181" s="45">
        <v>3964.1372834071299</v>
      </c>
      <c r="W181" s="99">
        <v>0.948793793700062</v>
      </c>
      <c r="X181" s="86">
        <v>4198.3497978842897</v>
      </c>
      <c r="Y181" s="44">
        <v>4284.7597931319297</v>
      </c>
      <c r="Z181" s="45">
        <v>4031.79341852172</v>
      </c>
      <c r="AA181" s="46">
        <v>0.96032813191351996</v>
      </c>
      <c r="AB181" s="139">
        <v>4288.3278482490696</v>
      </c>
      <c r="AC181" s="45">
        <v>3983.53824847753</v>
      </c>
      <c r="AD181" s="99">
        <v>0.94883428972140205</v>
      </c>
      <c r="AE181" s="142">
        <v>4218.9927461119496</v>
      </c>
      <c r="AF181" s="44">
        <v>4305.8276123551304</v>
      </c>
      <c r="AG181" s="45">
        <v>4051.76177324322</v>
      </c>
      <c r="AH181" s="140">
        <v>0.96036234643379004</v>
      </c>
      <c r="AI181" s="44">
        <v>4309.4132113122596</v>
      </c>
      <c r="AJ181" s="45">
        <v>4003.2505759921701</v>
      </c>
      <c r="AK181" s="46">
        <v>0.94886405758374404</v>
      </c>
    </row>
    <row r="182" spans="1:37" x14ac:dyDescent="0.2">
      <c r="A182" s="35" t="s">
        <v>7060</v>
      </c>
      <c r="B182" s="35" t="s">
        <v>12716</v>
      </c>
      <c r="C182" s="85" t="s">
        <v>1033</v>
      </c>
      <c r="D182" s="85" t="s">
        <v>1033</v>
      </c>
      <c r="E182" s="85" t="s">
        <v>12894</v>
      </c>
      <c r="F182" s="85" t="s">
        <v>433</v>
      </c>
      <c r="G182" s="85" t="s">
        <v>433</v>
      </c>
      <c r="H182" s="840">
        <v>1.02058189512727</v>
      </c>
      <c r="I182" s="840">
        <v>1.02143176597865</v>
      </c>
      <c r="J182" s="86">
        <v>5286.1666666666697</v>
      </c>
      <c r="K182" s="44">
        <v>5394.9659946252596</v>
      </c>
      <c r="L182" s="45">
        <v>5075.9463145346599</v>
      </c>
      <c r="M182" s="46">
        <v>0.96023198559787903</v>
      </c>
      <c r="N182" s="139">
        <v>5399.45855359083</v>
      </c>
      <c r="O182" s="45">
        <v>5015.26229193579</v>
      </c>
      <c r="P182" s="99">
        <v>0.94875220706922903</v>
      </c>
      <c r="Q182" s="86">
        <v>5310.9488677566596</v>
      </c>
      <c r="R182" s="44">
        <v>5420.2582603791097</v>
      </c>
      <c r="S182" s="45">
        <v>5100.0038578594804</v>
      </c>
      <c r="T182" s="140">
        <v>0.96028110698300095</v>
      </c>
      <c r="U182" s="44">
        <v>5424.77188101501</v>
      </c>
      <c r="V182" s="45">
        <v>5038.9953243858899</v>
      </c>
      <c r="W182" s="99">
        <v>0.948793793700062</v>
      </c>
      <c r="X182" s="86">
        <v>5336.1624909845495</v>
      </c>
      <c r="Y182" s="44">
        <v>5445.9908277560598</v>
      </c>
      <c r="Z182" s="45">
        <v>5124.4669565541899</v>
      </c>
      <c r="AA182" s="46">
        <v>0.96032813191351996</v>
      </c>
      <c r="AB182" s="139">
        <v>5450.5258767154</v>
      </c>
      <c r="AC182" s="45">
        <v>5063.1339469713203</v>
      </c>
      <c r="AD182" s="99">
        <v>0.94883428972140205</v>
      </c>
      <c r="AE182" s="142">
        <v>5361.4247891752202</v>
      </c>
      <c r="AF182" s="44">
        <v>5471.7730719187603</v>
      </c>
      <c r="AG182" s="45">
        <v>5148.9104907605997</v>
      </c>
      <c r="AH182" s="140">
        <v>0.96036234643379004</v>
      </c>
      <c r="AI182" s="44">
        <v>5476.3295905689702</v>
      </c>
      <c r="AJ182" s="45">
        <v>5087.2632798868699</v>
      </c>
      <c r="AK182" s="46">
        <v>0.94886405758374404</v>
      </c>
    </row>
    <row r="183" spans="1:37" x14ac:dyDescent="0.2">
      <c r="A183" s="35" t="s">
        <v>7059</v>
      </c>
      <c r="B183" s="35" t="s">
        <v>12715</v>
      </c>
      <c r="C183" s="85" t="s">
        <v>1033</v>
      </c>
      <c r="D183" s="85" t="s">
        <v>1033</v>
      </c>
      <c r="E183" s="85" t="s">
        <v>12894</v>
      </c>
      <c r="F183" s="85" t="s">
        <v>433</v>
      </c>
      <c r="G183" s="85" t="s">
        <v>433</v>
      </c>
      <c r="H183" s="840">
        <v>1.02058189512727</v>
      </c>
      <c r="I183" s="840">
        <v>1.02143176597865</v>
      </c>
      <c r="J183" s="86">
        <v>12109.833333333299</v>
      </c>
      <c r="K183" s="44">
        <v>12359.0766530087</v>
      </c>
      <c r="L183" s="45">
        <v>11628.249306926</v>
      </c>
      <c r="M183" s="46">
        <v>0.96023198559787903</v>
      </c>
      <c r="N183" s="139">
        <v>12369.368447373799</v>
      </c>
      <c r="O183" s="45">
        <v>11489.231102240499</v>
      </c>
      <c r="P183" s="99">
        <v>0.94875220706922903</v>
      </c>
      <c r="Q183" s="86">
        <v>12158.3644184524</v>
      </c>
      <c r="R183" s="44">
        <v>12408.606599832099</v>
      </c>
      <c r="S183" s="45">
        <v>11675.4476428542</v>
      </c>
      <c r="T183" s="140">
        <v>0.96028110698300195</v>
      </c>
      <c r="U183" s="44">
        <v>12418.9396393518</v>
      </c>
      <c r="V183" s="45">
        <v>11535.7807017713</v>
      </c>
      <c r="W183" s="99">
        <v>0.948793793700062</v>
      </c>
      <c r="X183" s="86">
        <v>12202.065485778499</v>
      </c>
      <c r="Y183" s="44">
        <v>12453.2071179428</v>
      </c>
      <c r="Z183" s="45">
        <v>11717.9867534441</v>
      </c>
      <c r="AA183" s="46">
        <v>0.96032813191351996</v>
      </c>
      <c r="AB183" s="139">
        <v>12463.5772977259</v>
      </c>
      <c r="AC183" s="45">
        <v>11577.738138332699</v>
      </c>
      <c r="AD183" s="99">
        <v>0.94883428972140205</v>
      </c>
      <c r="AE183" s="142">
        <v>12247.293267884999</v>
      </c>
      <c r="AF183" s="44">
        <v>12499.3657735175</v>
      </c>
      <c r="AG183" s="45">
        <v>11761.8393002088</v>
      </c>
      <c r="AH183" s="140">
        <v>0.96036234643379104</v>
      </c>
      <c r="AI183" s="44">
        <v>12509.774391074299</v>
      </c>
      <c r="AJ183" s="45">
        <v>11621.0163845835</v>
      </c>
      <c r="AK183" s="46">
        <v>0.94886405758374404</v>
      </c>
    </row>
    <row r="184" spans="1:37" x14ac:dyDescent="0.2">
      <c r="A184" s="35" t="s">
        <v>7058</v>
      </c>
      <c r="B184" s="35" t="s">
        <v>12714</v>
      </c>
      <c r="C184" s="85" t="s">
        <v>1033</v>
      </c>
      <c r="D184" s="85" t="s">
        <v>1033</v>
      </c>
      <c r="E184" s="85" t="s">
        <v>12894</v>
      </c>
      <c r="F184" s="85" t="s">
        <v>433</v>
      </c>
      <c r="G184" s="85" t="s">
        <v>433</v>
      </c>
      <c r="H184" s="840">
        <v>1.02058189512727</v>
      </c>
      <c r="I184" s="840">
        <v>1.02143176597865</v>
      </c>
      <c r="J184" s="86">
        <v>8328.3333333333303</v>
      </c>
      <c r="K184" s="44">
        <v>8499.7462165849302</v>
      </c>
      <c r="L184" s="45">
        <v>7997.1320533876697</v>
      </c>
      <c r="M184" s="46">
        <v>0.96023198559787903</v>
      </c>
      <c r="N184" s="139">
        <v>8506.8242243255499</v>
      </c>
      <c r="O184" s="45">
        <v>7901.5246312082299</v>
      </c>
      <c r="P184" s="99">
        <v>0.94875220706922903</v>
      </c>
      <c r="Q184" s="86">
        <v>8365.6019882318706</v>
      </c>
      <c r="R184" s="44">
        <v>8537.7819310301202</v>
      </c>
      <c r="S184" s="45">
        <v>8033.3295378385001</v>
      </c>
      <c r="T184" s="140">
        <v>0.96028110698300195</v>
      </c>
      <c r="U184" s="44">
        <v>8544.8916123142099</v>
      </c>
      <c r="V184" s="45">
        <v>7937.2312469992903</v>
      </c>
      <c r="W184" s="99">
        <v>0.948793793700062</v>
      </c>
      <c r="X184" s="86">
        <v>8402.1050667379404</v>
      </c>
      <c r="Y184" s="44">
        <v>8575.0363120698294</v>
      </c>
      <c r="Z184" s="45">
        <v>8068.7778628815704</v>
      </c>
      <c r="AA184" s="46">
        <v>0.96032813191351996</v>
      </c>
      <c r="AB184" s="139">
        <v>8582.1770162563298</v>
      </c>
      <c r="AC184" s="45">
        <v>7972.2053931628898</v>
      </c>
      <c r="AD184" s="99">
        <v>0.94883428972140205</v>
      </c>
      <c r="AE184" s="142">
        <v>8439.9212073399503</v>
      </c>
      <c r="AF184" s="44">
        <v>8613.6307805118304</v>
      </c>
      <c r="AG184" s="45">
        <v>8105.3825343973103</v>
      </c>
      <c r="AH184" s="140">
        <v>0.96036234643379004</v>
      </c>
      <c r="AI184" s="44">
        <v>8620.8036235339405</v>
      </c>
      <c r="AJ184" s="45">
        <v>8008.33788248368</v>
      </c>
      <c r="AK184" s="46">
        <v>0.94886405758374404</v>
      </c>
    </row>
    <row r="185" spans="1:37" x14ac:dyDescent="0.2">
      <c r="A185" s="35" t="s">
        <v>7057</v>
      </c>
      <c r="B185" s="35" t="s">
        <v>12713</v>
      </c>
      <c r="C185" s="85" t="s">
        <v>1033</v>
      </c>
      <c r="D185" s="85" t="s">
        <v>1033</v>
      </c>
      <c r="E185" s="85" t="s">
        <v>12894</v>
      </c>
      <c r="F185" s="85" t="s">
        <v>433</v>
      </c>
      <c r="G185" s="85" t="s">
        <v>433</v>
      </c>
      <c r="H185" s="840">
        <v>1.02058189512727</v>
      </c>
      <c r="I185" s="840">
        <v>1.02143176597865</v>
      </c>
      <c r="J185" s="86">
        <v>3509</v>
      </c>
      <c r="K185" s="44">
        <v>3581.2218700015801</v>
      </c>
      <c r="L185" s="45">
        <v>3369.4540374629601</v>
      </c>
      <c r="M185" s="46">
        <v>0.96023198559787903</v>
      </c>
      <c r="N185" s="139">
        <v>3584.2040668190898</v>
      </c>
      <c r="O185" s="45">
        <v>3329.1714946059201</v>
      </c>
      <c r="P185" s="99">
        <v>0.94875220706922903</v>
      </c>
      <c r="Q185" s="86">
        <v>3519.6541506916001</v>
      </c>
      <c r="R185" s="44">
        <v>3592.0953033053902</v>
      </c>
      <c r="S185" s="45">
        <v>3379.8573840234499</v>
      </c>
      <c r="T185" s="140">
        <v>0.96028110698300095</v>
      </c>
      <c r="U185" s="44">
        <v>3595.08655477502</v>
      </c>
      <c r="V185" s="45">
        <v>3339.4260141468499</v>
      </c>
      <c r="W185" s="99">
        <v>0.948793793700062</v>
      </c>
      <c r="X185" s="86">
        <v>3529.8807799677202</v>
      </c>
      <c r="Y185" s="44">
        <v>3602.53241599278</v>
      </c>
      <c r="Z185" s="45">
        <v>3389.8438153038401</v>
      </c>
      <c r="AA185" s="46">
        <v>0.96032813191351996</v>
      </c>
      <c r="AB185" s="139">
        <v>3605.5323587765401</v>
      </c>
      <c r="AC185" s="45">
        <v>3349.2719226619001</v>
      </c>
      <c r="AD185" s="99">
        <v>0.94883428972140205</v>
      </c>
      <c r="AE185" s="142">
        <v>3541.45613883333</v>
      </c>
      <c r="AF185" s="44">
        <v>3614.3460176806202</v>
      </c>
      <c r="AG185" s="45">
        <v>3401.0811272823298</v>
      </c>
      <c r="AH185" s="140">
        <v>0.96036234643379004</v>
      </c>
      <c r="AI185" s="44">
        <v>3617.35579802447</v>
      </c>
      <c r="AJ185" s="45">
        <v>3360.3604416482499</v>
      </c>
      <c r="AK185" s="46">
        <v>0.94886405758374404</v>
      </c>
    </row>
    <row r="186" spans="1:37" x14ac:dyDescent="0.2">
      <c r="A186" s="35" t="s">
        <v>7056</v>
      </c>
      <c r="B186" s="35" t="s">
        <v>12712</v>
      </c>
      <c r="C186" s="85" t="s">
        <v>1033</v>
      </c>
      <c r="D186" s="85" t="s">
        <v>1033</v>
      </c>
      <c r="E186" s="85" t="s">
        <v>12894</v>
      </c>
      <c r="F186" s="85" t="s">
        <v>433</v>
      </c>
      <c r="G186" s="85" t="s">
        <v>433</v>
      </c>
      <c r="H186" s="840">
        <v>1.02058189512727</v>
      </c>
      <c r="I186" s="840">
        <v>1.02143176597865</v>
      </c>
      <c r="J186" s="86">
        <v>8556.0833333333303</v>
      </c>
      <c r="K186" s="44">
        <v>8732.1837432001594</v>
      </c>
      <c r="L186" s="45">
        <v>8215.8248881075906</v>
      </c>
      <c r="M186" s="46">
        <v>0.96023198559787903</v>
      </c>
      <c r="N186" s="139">
        <v>8739.4553090271893</v>
      </c>
      <c r="O186" s="45">
        <v>8117.6029463682498</v>
      </c>
      <c r="P186" s="99">
        <v>0.94875220706922903</v>
      </c>
      <c r="Q186" s="86">
        <v>8586.6462084588802</v>
      </c>
      <c r="R186" s="44">
        <v>8763.3756602163303</v>
      </c>
      <c r="S186" s="45">
        <v>8245.5941263302793</v>
      </c>
      <c r="T186" s="140">
        <v>0.96028110698300095</v>
      </c>
      <c r="U186" s="44">
        <v>8770.6732005400609</v>
      </c>
      <c r="V186" s="45">
        <v>8146.9566312839497</v>
      </c>
      <c r="W186" s="99">
        <v>0.948793793700062</v>
      </c>
      <c r="X186" s="86">
        <v>8616.9270931569299</v>
      </c>
      <c r="Y186" s="44">
        <v>8794.2797829076007</v>
      </c>
      <c r="Z186" s="45">
        <v>8275.0774982063904</v>
      </c>
      <c r="AA186" s="46">
        <v>0.96032813191351996</v>
      </c>
      <c r="AB186" s="139">
        <v>8801.6030580725892</v>
      </c>
      <c r="AC186" s="45">
        <v>8176.0358980166602</v>
      </c>
      <c r="AD186" s="99">
        <v>0.94883428972140205</v>
      </c>
      <c r="AE186" s="142">
        <v>8648.7396707554508</v>
      </c>
      <c r="AF186" s="44">
        <v>8826.7471236419806</v>
      </c>
      <c r="AG186" s="45">
        <v>8305.9239239017206</v>
      </c>
      <c r="AH186" s="140">
        <v>0.96036234643379004</v>
      </c>
      <c r="AI186" s="44">
        <v>8834.0974353893798</v>
      </c>
      <c r="AJ186" s="45">
        <v>8206.4782169785194</v>
      </c>
      <c r="AK186" s="46">
        <v>0.94886405758374404</v>
      </c>
    </row>
    <row r="187" spans="1:37" x14ac:dyDescent="0.2">
      <c r="A187" s="35" t="s">
        <v>7055</v>
      </c>
      <c r="B187" s="35" t="s">
        <v>12711</v>
      </c>
      <c r="C187" s="85" t="s">
        <v>1033</v>
      </c>
      <c r="D187" s="85" t="s">
        <v>1033</v>
      </c>
      <c r="E187" s="85" t="s">
        <v>12894</v>
      </c>
      <c r="F187" s="85" t="s">
        <v>433</v>
      </c>
      <c r="G187" s="85" t="s">
        <v>433</v>
      </c>
      <c r="H187" s="840">
        <v>1.02058189512727</v>
      </c>
      <c r="I187" s="840">
        <v>1.02143176597865</v>
      </c>
      <c r="J187" s="86">
        <v>2659</v>
      </c>
      <c r="K187" s="44">
        <v>2713.7272591434098</v>
      </c>
      <c r="L187" s="45">
        <v>2553.25684970476</v>
      </c>
      <c r="M187" s="46">
        <v>0.96023198559787903</v>
      </c>
      <c r="N187" s="139">
        <v>2715.9870657372398</v>
      </c>
      <c r="O187" s="45">
        <v>2522.73211859708</v>
      </c>
      <c r="P187" s="99">
        <v>0.94875220706922903</v>
      </c>
      <c r="Q187" s="86">
        <v>2669.4686371805701</v>
      </c>
      <c r="R187" s="44">
        <v>2724.41136071656</v>
      </c>
      <c r="S187" s="45">
        <v>2563.4402979681699</v>
      </c>
      <c r="T187" s="140">
        <v>0.96028110698300195</v>
      </c>
      <c r="U187" s="44">
        <v>2726.6800642999801</v>
      </c>
      <c r="V187" s="45">
        <v>2532.7752754338899</v>
      </c>
      <c r="W187" s="99">
        <v>0.948793793700062</v>
      </c>
      <c r="X187" s="86">
        <v>2679.3516631009202</v>
      </c>
      <c r="Y187" s="44">
        <v>2734.4977980399399</v>
      </c>
      <c r="Z187" s="45">
        <v>2573.0567773650901</v>
      </c>
      <c r="AA187" s="46">
        <v>0.96032813191351996</v>
      </c>
      <c r="AB187" s="139">
        <v>2736.7749009190202</v>
      </c>
      <c r="AC187" s="45">
        <v>2542.2607321722198</v>
      </c>
      <c r="AD187" s="99">
        <v>0.94883428972140205</v>
      </c>
      <c r="AE187" s="142">
        <v>2690.0383135729999</v>
      </c>
      <c r="AF187" s="44">
        <v>2745.4044000312902</v>
      </c>
      <c r="AG187" s="45">
        <v>2583.4115068197598</v>
      </c>
      <c r="AH187" s="140">
        <v>0.96036234643379004</v>
      </c>
      <c r="AI187" s="44">
        <v>2747.6905851831002</v>
      </c>
      <c r="AJ187" s="45">
        <v>2552.4806692726102</v>
      </c>
      <c r="AK187" s="46">
        <v>0.94886405758374404</v>
      </c>
    </row>
    <row r="188" spans="1:37" x14ac:dyDescent="0.2">
      <c r="A188" s="35" t="s">
        <v>7054</v>
      </c>
      <c r="B188" s="35" t="s">
        <v>12710</v>
      </c>
      <c r="C188" s="85" t="s">
        <v>1033</v>
      </c>
      <c r="D188" s="85" t="s">
        <v>1033</v>
      </c>
      <c r="E188" s="85" t="s">
        <v>12894</v>
      </c>
      <c r="F188" s="85" t="s">
        <v>433</v>
      </c>
      <c r="G188" s="85" t="s">
        <v>433</v>
      </c>
      <c r="H188" s="840">
        <v>1.02058189512727</v>
      </c>
      <c r="I188" s="840">
        <v>1.02143176597865</v>
      </c>
      <c r="J188" s="86">
        <v>7656.8333333333303</v>
      </c>
      <c r="K188" s="44">
        <v>7814.42547400697</v>
      </c>
      <c r="L188" s="45">
        <v>7352.3362750586903</v>
      </c>
      <c r="M188" s="46">
        <v>0.96023198559787903</v>
      </c>
      <c r="N188" s="139">
        <v>7820.9327934708899</v>
      </c>
      <c r="O188" s="45">
        <v>7264.4375241612397</v>
      </c>
      <c r="P188" s="99">
        <v>0.94875220706922903</v>
      </c>
      <c r="Q188" s="86">
        <v>7690.99814720431</v>
      </c>
      <c r="R188" s="44">
        <v>7849.2934644940797</v>
      </c>
      <c r="S188" s="45">
        <v>7385.5202146015699</v>
      </c>
      <c r="T188" s="140">
        <v>0.96028110698300195</v>
      </c>
      <c r="U188" s="44">
        <v>7855.8298196374499</v>
      </c>
      <c r="V188" s="45">
        <v>7297.1713094261204</v>
      </c>
      <c r="W188" s="99">
        <v>0.948793793700062</v>
      </c>
      <c r="X188" s="86">
        <v>7722.2395953811401</v>
      </c>
      <c r="Y188" s="44">
        <v>7881.1779208809103</v>
      </c>
      <c r="Z188" s="45">
        <v>7415.8839248209897</v>
      </c>
      <c r="AA188" s="46">
        <v>0.96032813191351996</v>
      </c>
      <c r="AB188" s="139">
        <v>7887.7408272204402</v>
      </c>
      <c r="AC188" s="45">
        <v>7327.12572154196</v>
      </c>
      <c r="AD188" s="99">
        <v>0.94883428972140205</v>
      </c>
      <c r="AE188" s="142">
        <v>7754.9893200105798</v>
      </c>
      <c r="AF188" s="44">
        <v>7914.6016969081202</v>
      </c>
      <c r="AG188" s="45">
        <v>7447.5997399343496</v>
      </c>
      <c r="AH188" s="140">
        <v>0.96036234643379004</v>
      </c>
      <c r="AI188" s="44">
        <v>7921.19243628401</v>
      </c>
      <c r="AJ188" s="45">
        <v>7358.4306327038403</v>
      </c>
      <c r="AK188" s="46">
        <v>0.94886405758374404</v>
      </c>
    </row>
    <row r="189" spans="1:37" x14ac:dyDescent="0.2">
      <c r="A189" s="35" t="s">
        <v>7053</v>
      </c>
      <c r="B189" s="35" t="s">
        <v>12709</v>
      </c>
      <c r="C189" s="85" t="s">
        <v>1033</v>
      </c>
      <c r="D189" s="85" t="s">
        <v>1033</v>
      </c>
      <c r="E189" s="85" t="s">
        <v>12894</v>
      </c>
      <c r="F189" s="85" t="s">
        <v>433</v>
      </c>
      <c r="G189" s="85" t="s">
        <v>433</v>
      </c>
      <c r="H189" s="840">
        <v>1.02058189512727</v>
      </c>
      <c r="I189" s="840">
        <v>1.02143176597865</v>
      </c>
      <c r="J189" s="86">
        <v>3406.8333333333298</v>
      </c>
      <c r="K189" s="44">
        <v>3476.9524197160799</v>
      </c>
      <c r="L189" s="45">
        <v>3271.3503362677102</v>
      </c>
      <c r="M189" s="46">
        <v>0.96023198559787903</v>
      </c>
      <c r="N189" s="139">
        <v>3479.8477880616101</v>
      </c>
      <c r="O189" s="45">
        <v>3232.2406441170201</v>
      </c>
      <c r="P189" s="99">
        <v>0.94875220706922903</v>
      </c>
      <c r="Q189" s="86">
        <v>3418.3670816119602</v>
      </c>
      <c r="R189" s="44">
        <v>3488.7235543922002</v>
      </c>
      <c r="S189" s="45">
        <v>3282.5933252045902</v>
      </c>
      <c r="T189" s="140">
        <v>0.96028110698300195</v>
      </c>
      <c r="U189" s="44">
        <v>3491.6287249341999</v>
      </c>
      <c r="V189" s="45">
        <v>3243.3254716220199</v>
      </c>
      <c r="W189" s="99">
        <v>0.948793793700062</v>
      </c>
      <c r="X189" s="86">
        <v>3429.4630650333202</v>
      </c>
      <c r="Y189" s="44">
        <v>3500.04791418068</v>
      </c>
      <c r="Z189" s="45">
        <v>3293.4098587098601</v>
      </c>
      <c r="AA189" s="46">
        <v>0.96032813191351996</v>
      </c>
      <c r="AB189" s="139">
        <v>3502.9625148755499</v>
      </c>
      <c r="AC189" s="45">
        <v>3253.9921514366802</v>
      </c>
      <c r="AD189" s="99">
        <v>0.94883428972140205</v>
      </c>
      <c r="AE189" s="142">
        <v>3440.50647460563</v>
      </c>
      <c r="AF189" s="44">
        <v>3511.31861805065</v>
      </c>
      <c r="AG189" s="45">
        <v>3304.1328708729102</v>
      </c>
      <c r="AH189" s="140">
        <v>0.96036234643379104</v>
      </c>
      <c r="AI189" s="44">
        <v>3514.2426042174202</v>
      </c>
      <c r="AJ189" s="45">
        <v>3264.5729336374402</v>
      </c>
      <c r="AK189" s="46">
        <v>0.94886405758374404</v>
      </c>
    </row>
    <row r="190" spans="1:37" x14ac:dyDescent="0.2">
      <c r="A190" s="35" t="s">
        <v>7052</v>
      </c>
      <c r="B190" s="35" t="s">
        <v>12708</v>
      </c>
      <c r="C190" s="85" t="s">
        <v>1033</v>
      </c>
      <c r="D190" s="85" t="s">
        <v>1033</v>
      </c>
      <c r="E190" s="85" t="s">
        <v>12894</v>
      </c>
      <c r="F190" s="85" t="s">
        <v>433</v>
      </c>
      <c r="G190" s="85" t="s">
        <v>433</v>
      </c>
      <c r="H190" s="840">
        <v>1.02058189512727</v>
      </c>
      <c r="I190" s="840">
        <v>1.02143176597865</v>
      </c>
      <c r="J190" s="86">
        <v>1727.1666666666699</v>
      </c>
      <c r="K190" s="44">
        <v>1762.71502986731</v>
      </c>
      <c r="L190" s="45">
        <v>1658.4806777918</v>
      </c>
      <c r="M190" s="46">
        <v>0.96023198559787903</v>
      </c>
      <c r="N190" s="139">
        <v>1764.1828984727999</v>
      </c>
      <c r="O190" s="45">
        <v>1638.6531869764001</v>
      </c>
      <c r="P190" s="99">
        <v>0.94875220706922903</v>
      </c>
      <c r="Q190" s="86">
        <v>1735.1358686297699</v>
      </c>
      <c r="R190" s="44">
        <v>1770.8482531094701</v>
      </c>
      <c r="S190" s="45">
        <v>1666.2181926937101</v>
      </c>
      <c r="T190" s="140">
        <v>0.96028110698300095</v>
      </c>
      <c r="U190" s="44">
        <v>1772.32289450741</v>
      </c>
      <c r="V190" s="45">
        <v>1646.28614338229</v>
      </c>
      <c r="W190" s="99">
        <v>0.948793793700062</v>
      </c>
      <c r="X190" s="86">
        <v>1742.92783476101</v>
      </c>
      <c r="Y190" s="44">
        <v>1778.80059267046</v>
      </c>
      <c r="Z190" s="45">
        <v>1673.7826316161199</v>
      </c>
      <c r="AA190" s="46">
        <v>0.96032813191351996</v>
      </c>
      <c r="AB190" s="139">
        <v>1780.28185623329</v>
      </c>
      <c r="AC190" s="45">
        <v>1653.7496941311299</v>
      </c>
      <c r="AD190" s="99">
        <v>0.94883428972140205</v>
      </c>
      <c r="AE190" s="142">
        <v>1750.12528036307</v>
      </c>
      <c r="AF190" s="44">
        <v>1786.1461753430799</v>
      </c>
      <c r="AG190" s="45">
        <v>1680.7544208025699</v>
      </c>
      <c r="AH190" s="140">
        <v>0.96036234643379004</v>
      </c>
      <c r="AI190" s="44">
        <v>1787.6335558051301</v>
      </c>
      <c r="AJ190" s="45">
        <v>1660.6309748051899</v>
      </c>
      <c r="AK190" s="46">
        <v>0.94886405758374404</v>
      </c>
    </row>
    <row r="191" spans="1:37" x14ac:dyDescent="0.2">
      <c r="A191" s="35" t="s">
        <v>7051</v>
      </c>
      <c r="B191" s="35" t="s">
        <v>12707</v>
      </c>
      <c r="C191" s="85" t="s">
        <v>1033</v>
      </c>
      <c r="D191" s="85" t="s">
        <v>1033</v>
      </c>
      <c r="E191" s="85" t="s">
        <v>12894</v>
      </c>
      <c r="F191" s="85" t="s">
        <v>433</v>
      </c>
      <c r="G191" s="85" t="s">
        <v>433</v>
      </c>
      <c r="H191" s="840">
        <v>1.02058189512727</v>
      </c>
      <c r="I191" s="840">
        <v>1.02143176597865</v>
      </c>
      <c r="J191" s="86">
        <v>2255.75</v>
      </c>
      <c r="K191" s="44">
        <v>2302.1776099333301</v>
      </c>
      <c r="L191" s="45">
        <v>2166.0433015124199</v>
      </c>
      <c r="M191" s="46">
        <v>0.96023198559787903</v>
      </c>
      <c r="N191" s="139">
        <v>2304.0947061063498</v>
      </c>
      <c r="O191" s="45">
        <v>2140.1477910964099</v>
      </c>
      <c r="P191" s="99">
        <v>0.94875220706922903</v>
      </c>
      <c r="Q191" s="86">
        <v>2263.6006104713802</v>
      </c>
      <c r="R191" s="44">
        <v>2310.1898008461299</v>
      </c>
      <c r="S191" s="45">
        <v>2173.69289999086</v>
      </c>
      <c r="T191" s="140">
        <v>0.96028110698300095</v>
      </c>
      <c r="U191" s="44">
        <v>2312.1135690241399</v>
      </c>
      <c r="V191" s="45">
        <v>2147.6902106309199</v>
      </c>
      <c r="W191" s="99">
        <v>0.948793793700062</v>
      </c>
      <c r="X191" s="86">
        <v>2270.6776933166102</v>
      </c>
      <c r="Y191" s="44">
        <v>2317.4125434682701</v>
      </c>
      <c r="Z191" s="45">
        <v>2180.5956674004401</v>
      </c>
      <c r="AA191" s="46">
        <v>0.96032813191351996</v>
      </c>
      <c r="AB191" s="139">
        <v>2319.3423262527199</v>
      </c>
      <c r="AC191" s="45">
        <v>2154.4968563242901</v>
      </c>
      <c r="AD191" s="99">
        <v>0.94883428972140205</v>
      </c>
      <c r="AE191" s="142">
        <v>2279.69479837787</v>
      </c>
      <c r="AF191" s="44">
        <v>2326.6152376402601</v>
      </c>
      <c r="AG191" s="45">
        <v>2189.33304572308</v>
      </c>
      <c r="AH191" s="140">
        <v>0.96036234643379004</v>
      </c>
      <c r="AI191" s="44">
        <v>2328.5526837994598</v>
      </c>
      <c r="AJ191" s="45">
        <v>2163.1204564413802</v>
      </c>
      <c r="AK191" s="46">
        <v>0.94886405758374404</v>
      </c>
    </row>
    <row r="192" spans="1:37" x14ac:dyDescent="0.2">
      <c r="A192" s="35" t="s">
        <v>7050</v>
      </c>
      <c r="B192" s="35" t="s">
        <v>12706</v>
      </c>
      <c r="C192" s="85" t="s">
        <v>1033</v>
      </c>
      <c r="D192" s="85" t="s">
        <v>1033</v>
      </c>
      <c r="E192" s="85" t="s">
        <v>12894</v>
      </c>
      <c r="F192" s="85" t="s">
        <v>433</v>
      </c>
      <c r="G192" s="85" t="s">
        <v>433</v>
      </c>
      <c r="H192" s="840">
        <v>1.02058189512727</v>
      </c>
      <c r="I192" s="840">
        <v>1.02143176597865</v>
      </c>
      <c r="J192" s="86">
        <v>6615.0833333333303</v>
      </c>
      <c r="K192" s="44">
        <v>6751.2342847581403</v>
      </c>
      <c r="L192" s="45">
        <v>6352.0146040621003</v>
      </c>
      <c r="M192" s="46">
        <v>0.96023198559787903</v>
      </c>
      <c r="N192" s="139">
        <v>6756.8562512626204</v>
      </c>
      <c r="O192" s="45">
        <v>6276.0749124468703</v>
      </c>
      <c r="P192" s="99">
        <v>0.94875220706922903</v>
      </c>
      <c r="Q192" s="86">
        <v>6633.4301014503399</v>
      </c>
      <c r="R192" s="44">
        <v>6769.9586641324504</v>
      </c>
      <c r="S192" s="45">
        <v>6369.9576009150996</v>
      </c>
      <c r="T192" s="140">
        <v>0.96028110698300195</v>
      </c>
      <c r="U192" s="44">
        <v>6775.5962230203804</v>
      </c>
      <c r="V192" s="45">
        <v>6293.7573111992497</v>
      </c>
      <c r="W192" s="99">
        <v>0.948793793700062</v>
      </c>
      <c r="X192" s="86">
        <v>6652.2544056001998</v>
      </c>
      <c r="Y192" s="44">
        <v>6789.1704081361604</v>
      </c>
      <c r="Z192" s="45">
        <v>6388.3470463435197</v>
      </c>
      <c r="AA192" s="46">
        <v>0.96032813191351996</v>
      </c>
      <c r="AB192" s="139">
        <v>6794.8239652514803</v>
      </c>
      <c r="AC192" s="45">
        <v>6311.88708398373</v>
      </c>
      <c r="AD192" s="99">
        <v>0.94883428972140205</v>
      </c>
      <c r="AE192" s="142">
        <v>6672.48181679563</v>
      </c>
      <c r="AF192" s="44">
        <v>6809.8141377875199</v>
      </c>
      <c r="AG192" s="45">
        <v>6408.0002941146604</v>
      </c>
      <c r="AH192" s="140">
        <v>0.96036234643379004</v>
      </c>
      <c r="AI192" s="44">
        <v>6815.48488559002</v>
      </c>
      <c r="AJ192" s="45">
        <v>6331.27817083846</v>
      </c>
      <c r="AK192" s="46">
        <v>0.94886405758374404</v>
      </c>
    </row>
    <row r="193" spans="1:37" x14ac:dyDescent="0.2">
      <c r="A193" s="35" t="s">
        <v>7049</v>
      </c>
      <c r="B193" s="35" t="s">
        <v>12705</v>
      </c>
      <c r="C193" s="85" t="s">
        <v>1033</v>
      </c>
      <c r="D193" s="85" t="s">
        <v>1033</v>
      </c>
      <c r="E193" s="85" t="s">
        <v>12894</v>
      </c>
      <c r="F193" s="85" t="s">
        <v>433</v>
      </c>
      <c r="G193" s="85" t="s">
        <v>433</v>
      </c>
      <c r="H193" s="840">
        <v>1.02058189512727</v>
      </c>
      <c r="I193" s="840">
        <v>1.02143176597865</v>
      </c>
      <c r="J193" s="86">
        <v>2738.1666666666702</v>
      </c>
      <c r="K193" s="44">
        <v>2794.5233258409799</v>
      </c>
      <c r="L193" s="45">
        <v>2629.2752152312601</v>
      </c>
      <c r="M193" s="46">
        <v>0.96023198559787903</v>
      </c>
      <c r="N193" s="139">
        <v>2796.85041387722</v>
      </c>
      <c r="O193" s="45">
        <v>2597.84166832339</v>
      </c>
      <c r="P193" s="99">
        <v>0.94875220706922903</v>
      </c>
      <c r="Q193" s="86">
        <v>2750.3932640954699</v>
      </c>
      <c r="R193" s="44">
        <v>2807.00156981583</v>
      </c>
      <c r="S193" s="45">
        <v>2641.15068828419</v>
      </c>
      <c r="T193" s="140">
        <v>0.96028110698300195</v>
      </c>
      <c r="U193" s="44">
        <v>2809.33904888083</v>
      </c>
      <c r="V193" s="45">
        <v>2609.5560592082402</v>
      </c>
      <c r="W193" s="99">
        <v>0.948793793700062</v>
      </c>
      <c r="X193" s="86">
        <v>2763.1064165800399</v>
      </c>
      <c r="Y193" s="44">
        <v>2819.9763830715701</v>
      </c>
      <c r="Z193" s="45">
        <v>2653.4888233125698</v>
      </c>
      <c r="AA193" s="46">
        <v>0.96032813191351996</v>
      </c>
      <c r="AB193" s="139">
        <v>2822.3246666742998</v>
      </c>
      <c r="AC193" s="45">
        <v>2621.7301142003798</v>
      </c>
      <c r="AD193" s="99">
        <v>0.94883428972140205</v>
      </c>
      <c r="AE193" s="142">
        <v>2775.4934299787501</v>
      </c>
      <c r="AF193" s="44">
        <v>2832.61834468099</v>
      </c>
      <c r="AG193" s="45">
        <v>2665.4793829259602</v>
      </c>
      <c r="AH193" s="140">
        <v>0.96036234643379004</v>
      </c>
      <c r="AI193" s="44">
        <v>2834.9771556453402</v>
      </c>
      <c r="AJ193" s="45">
        <v>2633.5659577666602</v>
      </c>
      <c r="AK193" s="46">
        <v>0.94886405758374404</v>
      </c>
    </row>
    <row r="194" spans="1:37" x14ac:dyDescent="0.2">
      <c r="A194" s="35" t="s">
        <v>7048</v>
      </c>
      <c r="B194" s="35" t="s">
        <v>12704</v>
      </c>
      <c r="C194" s="85" t="s">
        <v>1033</v>
      </c>
      <c r="D194" s="85" t="s">
        <v>1033</v>
      </c>
      <c r="E194" s="85" t="s">
        <v>12894</v>
      </c>
      <c r="F194" s="85" t="s">
        <v>433</v>
      </c>
      <c r="G194" s="85" t="s">
        <v>433</v>
      </c>
      <c r="H194" s="840">
        <v>1.02058189512727</v>
      </c>
      <c r="I194" s="840">
        <v>1.02143176597865</v>
      </c>
      <c r="J194" s="86">
        <v>4487</v>
      </c>
      <c r="K194" s="44">
        <v>4579.3509634360498</v>
      </c>
      <c r="L194" s="45">
        <v>4308.56091937768</v>
      </c>
      <c r="M194" s="46">
        <v>0.96023198559787903</v>
      </c>
      <c r="N194" s="139">
        <v>4583.1643339462198</v>
      </c>
      <c r="O194" s="45">
        <v>4257.0511531196298</v>
      </c>
      <c r="P194" s="99">
        <v>0.94875220706922903</v>
      </c>
      <c r="Q194" s="86">
        <v>4501.3178780276203</v>
      </c>
      <c r="R194" s="44">
        <v>4593.9635305276797</v>
      </c>
      <c r="S194" s="45">
        <v>4322.5305147947402</v>
      </c>
      <c r="T194" s="140">
        <v>0.96028110698300195</v>
      </c>
      <c r="U194" s="44">
        <v>4597.7890693850404</v>
      </c>
      <c r="V194" s="45">
        <v>4270.8224661437398</v>
      </c>
      <c r="W194" s="99">
        <v>0.948793793700062</v>
      </c>
      <c r="X194" s="86">
        <v>4519.52669503166</v>
      </c>
      <c r="Y194" s="44">
        <v>4612.5471194936899</v>
      </c>
      <c r="Z194" s="45">
        <v>4340.2286281730403</v>
      </c>
      <c r="AA194" s="46">
        <v>0.96032813191351996</v>
      </c>
      <c r="AB194" s="139">
        <v>4616.3881334938496</v>
      </c>
      <c r="AC194" s="45">
        <v>4288.2819015572804</v>
      </c>
      <c r="AD194" s="99">
        <v>0.94883428972140205</v>
      </c>
      <c r="AE194" s="142">
        <v>4536.3366726354598</v>
      </c>
      <c r="AF194" s="44">
        <v>4629.7030782936299</v>
      </c>
      <c r="AG194" s="45">
        <v>4356.5269311458496</v>
      </c>
      <c r="AH194" s="140">
        <v>0.96036234643379004</v>
      </c>
      <c r="AI194" s="44">
        <v>4633.5583786037696</v>
      </c>
      <c r="AJ194" s="45">
        <v>4304.3668217628301</v>
      </c>
      <c r="AK194" s="46">
        <v>0.94886405758374404</v>
      </c>
    </row>
    <row r="195" spans="1:37" x14ac:dyDescent="0.2">
      <c r="A195" s="35" t="s">
        <v>7047</v>
      </c>
      <c r="B195" s="35" t="s">
        <v>12703</v>
      </c>
      <c r="C195" s="85" t="s">
        <v>1033</v>
      </c>
      <c r="D195" s="85" t="s">
        <v>1033</v>
      </c>
      <c r="E195" s="85" t="s">
        <v>12894</v>
      </c>
      <c r="F195" s="85" t="s">
        <v>433</v>
      </c>
      <c r="G195" s="85" t="s">
        <v>433</v>
      </c>
      <c r="H195" s="840">
        <v>1.02058189512727</v>
      </c>
      <c r="I195" s="840">
        <v>1.02143176597865</v>
      </c>
      <c r="J195" s="86">
        <v>5870.0833333333303</v>
      </c>
      <c r="K195" s="44">
        <v>5990.9007728883198</v>
      </c>
      <c r="L195" s="45">
        <v>5636.6417747916803</v>
      </c>
      <c r="M195" s="46">
        <v>0.96023198559787903</v>
      </c>
      <c r="N195" s="139">
        <v>5995.8895856085301</v>
      </c>
      <c r="O195" s="45">
        <v>5569.2545181802998</v>
      </c>
      <c r="P195" s="99">
        <v>0.94875220706922903</v>
      </c>
      <c r="Q195" s="86">
        <v>5894.6950775904597</v>
      </c>
      <c r="R195" s="44">
        <v>6016.0190734846501</v>
      </c>
      <c r="S195" s="45">
        <v>5660.5643144358201</v>
      </c>
      <c r="T195" s="140">
        <v>0.96028110698300195</v>
      </c>
      <c r="U195" s="44">
        <v>6021.0288030088996</v>
      </c>
      <c r="V195" s="45">
        <v>5592.8501053721402</v>
      </c>
      <c r="W195" s="99">
        <v>0.948793793700062</v>
      </c>
      <c r="X195" s="86">
        <v>5919.1213679399998</v>
      </c>
      <c r="Y195" s="44">
        <v>6040.9481031805099</v>
      </c>
      <c r="Z195" s="45">
        <v>5684.2987658432203</v>
      </c>
      <c r="AA195" s="46">
        <v>0.96032813191351996</v>
      </c>
      <c r="AB195" s="139">
        <v>6045.9785918969401</v>
      </c>
      <c r="AC195" s="45">
        <v>5616.26531892413</v>
      </c>
      <c r="AD195" s="99">
        <v>0.94883428972140205</v>
      </c>
      <c r="AE195" s="142">
        <v>5943.3083248031398</v>
      </c>
      <c r="AF195" s="44">
        <v>6065.6328734532499</v>
      </c>
      <c r="AG195" s="45">
        <v>5707.72952838742</v>
      </c>
      <c r="AH195" s="140">
        <v>0.96036234643379104</v>
      </c>
      <c r="AI195" s="44">
        <v>6070.6839179592998</v>
      </c>
      <c r="AJ195" s="45">
        <v>5639.3916525439499</v>
      </c>
      <c r="AK195" s="46">
        <v>0.94886405758374404</v>
      </c>
    </row>
    <row r="196" spans="1:37" x14ac:dyDescent="0.2">
      <c r="A196" s="35" t="s">
        <v>7046</v>
      </c>
      <c r="B196" s="35" t="s">
        <v>12702</v>
      </c>
      <c r="C196" s="85" t="s">
        <v>1033</v>
      </c>
      <c r="D196" s="85" t="s">
        <v>1033</v>
      </c>
      <c r="E196" s="85" t="s">
        <v>12894</v>
      </c>
      <c r="F196" s="85" t="s">
        <v>433</v>
      </c>
      <c r="G196" s="85" t="s">
        <v>433</v>
      </c>
      <c r="H196" s="840">
        <v>1.02058189512727</v>
      </c>
      <c r="I196" s="840">
        <v>1.02143176597865</v>
      </c>
      <c r="J196" s="86">
        <v>4162.1666666666697</v>
      </c>
      <c r="K196" s="44">
        <v>4247.8319445022098</v>
      </c>
      <c r="L196" s="45">
        <v>3996.6455627226401</v>
      </c>
      <c r="M196" s="46">
        <v>0.96023198559787903</v>
      </c>
      <c r="N196" s="139">
        <v>4251.36924863082</v>
      </c>
      <c r="O196" s="45">
        <v>3948.8648111899802</v>
      </c>
      <c r="P196" s="99">
        <v>0.94875220706922903</v>
      </c>
      <c r="Q196" s="86">
        <v>4179.9032044765499</v>
      </c>
      <c r="R196" s="44">
        <v>4265.9335338732199</v>
      </c>
      <c r="S196" s="45">
        <v>4013.8820762765299</v>
      </c>
      <c r="T196" s="140">
        <v>0.96028110698300195</v>
      </c>
      <c r="U196" s="44">
        <v>4269.48591176831</v>
      </c>
      <c r="V196" s="45">
        <v>3965.86621867435</v>
      </c>
      <c r="W196" s="99">
        <v>0.948793793700062</v>
      </c>
      <c r="X196" s="86">
        <v>4196.6195892647202</v>
      </c>
      <c r="Y196" s="44">
        <v>4282.9939735400103</v>
      </c>
      <c r="Z196" s="45">
        <v>4030.1318505102699</v>
      </c>
      <c r="AA196" s="46">
        <v>0.96032813191351996</v>
      </c>
      <c r="AB196" s="139">
        <v>4286.5605582032804</v>
      </c>
      <c r="AC196" s="45">
        <v>3981.8965672109198</v>
      </c>
      <c r="AD196" s="99">
        <v>0.94883428972140205</v>
      </c>
      <c r="AE196" s="142">
        <v>4214.2031335420297</v>
      </c>
      <c r="AF196" s="44">
        <v>4300.9394204815899</v>
      </c>
      <c r="AG196" s="45">
        <v>4047.1620096770598</v>
      </c>
      <c r="AH196" s="140">
        <v>0.96036234643379004</v>
      </c>
      <c r="AI196" s="44">
        <v>4304.5209488866103</v>
      </c>
      <c r="AJ196" s="45">
        <v>3998.7058847748199</v>
      </c>
      <c r="AK196" s="46">
        <v>0.94886405758374404</v>
      </c>
    </row>
    <row r="197" spans="1:37" x14ac:dyDescent="0.2">
      <c r="A197" s="35" t="s">
        <v>7045</v>
      </c>
      <c r="B197" s="35" t="s">
        <v>8050</v>
      </c>
      <c r="C197" s="85" t="s">
        <v>1033</v>
      </c>
      <c r="D197" s="85" t="s">
        <v>1033</v>
      </c>
      <c r="E197" s="85" t="s">
        <v>12894</v>
      </c>
      <c r="F197" s="85" t="s">
        <v>473</v>
      </c>
      <c r="G197" s="85" t="s">
        <v>473</v>
      </c>
      <c r="H197" s="840">
        <v>1.0208225487260001</v>
      </c>
      <c r="I197" s="840">
        <v>1.0184391076760899</v>
      </c>
      <c r="J197" s="86">
        <v>4837.1666666666697</v>
      </c>
      <c r="K197" s="44">
        <v>4937.8888052791199</v>
      </c>
      <c r="L197" s="45">
        <v>4645.8973991141002</v>
      </c>
      <c r="M197" s="46">
        <v>0.96045840866501098</v>
      </c>
      <c r="N197" s="139">
        <v>4926.3597036805104</v>
      </c>
      <c r="O197" s="45">
        <v>4575.8265969001404</v>
      </c>
      <c r="P197" s="99">
        <v>0.94597249014232998</v>
      </c>
      <c r="Q197" s="86">
        <v>4859.2148733332597</v>
      </c>
      <c r="R197" s="44">
        <v>4960.3961118033503</v>
      </c>
      <c r="S197" s="45">
        <v>4667.3125322517099</v>
      </c>
      <c r="T197" s="140">
        <v>0.96050754163297403</v>
      </c>
      <c r="U197" s="44">
        <v>4948.8144596038901</v>
      </c>
      <c r="V197" s="45">
        <v>4596.8850801762001</v>
      </c>
      <c r="W197" s="99">
        <v>0.94601395492990303</v>
      </c>
      <c r="X197" s="86">
        <v>4877.9988901280603</v>
      </c>
      <c r="Y197" s="44">
        <v>4979.5712597031297</v>
      </c>
      <c r="Z197" s="45">
        <v>4685.5841636938303</v>
      </c>
      <c r="AA197" s="46">
        <v>0.96055457765198904</v>
      </c>
      <c r="AB197" s="139">
        <v>4967.9448369069596</v>
      </c>
      <c r="AC197" s="45">
        <v>4614.85198297645</v>
      </c>
      <c r="AD197" s="99">
        <v>0.94605433230332303</v>
      </c>
      <c r="AE197" s="142">
        <v>4895.3184868757098</v>
      </c>
      <c r="AF197" s="44">
        <v>4997.2514945979801</v>
      </c>
      <c r="AG197" s="45">
        <v>4702.3881121009099</v>
      </c>
      <c r="AH197" s="140">
        <v>0.96058880024005699</v>
      </c>
      <c r="AI197" s="44">
        <v>4985.5837915639504</v>
      </c>
      <c r="AJ197" s="45">
        <v>4631.3825587307801</v>
      </c>
      <c r="AK197" s="46">
        <v>0.94608401294981403</v>
      </c>
    </row>
    <row r="198" spans="1:37" x14ac:dyDescent="0.2">
      <c r="A198" s="35" t="s">
        <v>7044</v>
      </c>
      <c r="B198" s="35" t="s">
        <v>12701</v>
      </c>
      <c r="C198" s="85" t="s">
        <v>1033</v>
      </c>
      <c r="D198" s="85" t="s">
        <v>1033</v>
      </c>
      <c r="E198" s="85" t="s">
        <v>12894</v>
      </c>
      <c r="F198" s="85" t="s">
        <v>433</v>
      </c>
      <c r="G198" s="85" t="s">
        <v>433</v>
      </c>
      <c r="H198" s="840">
        <v>1.02058189512727</v>
      </c>
      <c r="I198" s="840">
        <v>1.02143176597865</v>
      </c>
      <c r="J198" s="86">
        <v>3586.8333333333298</v>
      </c>
      <c r="K198" s="44">
        <v>3660.65716083899</v>
      </c>
      <c r="L198" s="45">
        <v>3444.1920936753299</v>
      </c>
      <c r="M198" s="46">
        <v>0.96023198559787903</v>
      </c>
      <c r="N198" s="139">
        <v>3663.7055059377699</v>
      </c>
      <c r="O198" s="45">
        <v>3403.0160413894801</v>
      </c>
      <c r="P198" s="99">
        <v>0.94875220706922903</v>
      </c>
      <c r="Q198" s="86">
        <v>3603.2636706738799</v>
      </c>
      <c r="R198" s="44">
        <v>3677.4256656595799</v>
      </c>
      <c r="S198" s="45">
        <v>3460.1460264263501</v>
      </c>
      <c r="T198" s="140">
        <v>0.96028110698300195</v>
      </c>
      <c r="U198" s="44">
        <v>3680.4879744231498</v>
      </c>
      <c r="V198" s="45">
        <v>3418.7542078002798</v>
      </c>
      <c r="W198" s="99">
        <v>0.948793793700062</v>
      </c>
      <c r="X198" s="86">
        <v>3619.77745302018</v>
      </c>
      <c r="Y198" s="44">
        <v>3694.2793329422898</v>
      </c>
      <c r="Z198" s="45">
        <v>3476.1741194015499</v>
      </c>
      <c r="AA198" s="46">
        <v>0.96032813191351996</v>
      </c>
      <c r="AB198" s="139">
        <v>3697.3556762881199</v>
      </c>
      <c r="AC198" s="45">
        <v>3434.5689685859502</v>
      </c>
      <c r="AD198" s="99">
        <v>0.94883428972140205</v>
      </c>
      <c r="AE198" s="142">
        <v>3635.7843736884201</v>
      </c>
      <c r="AF198" s="44">
        <v>3710.6157063730302</v>
      </c>
      <c r="AG198" s="45">
        <v>3491.67041224272</v>
      </c>
      <c r="AH198" s="140">
        <v>0.96036234643379104</v>
      </c>
      <c r="AI198" s="44">
        <v>3713.7056535341499</v>
      </c>
      <c r="AJ198" s="45">
        <v>3449.8651133175599</v>
      </c>
      <c r="AK198" s="46">
        <v>0.94886405758374404</v>
      </c>
    </row>
    <row r="199" spans="1:37" x14ac:dyDescent="0.2">
      <c r="A199" s="35" t="s">
        <v>7043</v>
      </c>
      <c r="B199" s="35" t="s">
        <v>12700</v>
      </c>
      <c r="C199" s="85" t="s">
        <v>1033</v>
      </c>
      <c r="D199" s="85" t="s">
        <v>1033</v>
      </c>
      <c r="E199" s="85" t="s">
        <v>12894</v>
      </c>
      <c r="F199" s="85" t="s">
        <v>424</v>
      </c>
      <c r="G199" s="85" t="s">
        <v>424</v>
      </c>
      <c r="H199" s="840">
        <v>1.02596553793324</v>
      </c>
      <c r="I199" s="840">
        <v>1.02753960645363</v>
      </c>
      <c r="J199" s="86">
        <v>6150.8333333333303</v>
      </c>
      <c r="K199" s="44">
        <v>6310.5430295710403</v>
      </c>
      <c r="L199" s="45">
        <v>5937.3826759196199</v>
      </c>
      <c r="M199" s="46">
        <v>0.96529727829610401</v>
      </c>
      <c r="N199" s="139">
        <v>6320.2248626952296</v>
      </c>
      <c r="O199" s="45">
        <v>5870.5118514800797</v>
      </c>
      <c r="P199" s="99">
        <v>0.95442544665710605</v>
      </c>
      <c r="Q199" s="86">
        <v>6206.1139127042197</v>
      </c>
      <c r="R199" s="44">
        <v>6367.2589989225598</v>
      </c>
      <c r="S199" s="45">
        <v>5991.0513297615998</v>
      </c>
      <c r="T199" s="140">
        <v>0.96534665880006199</v>
      </c>
      <c r="U199" s="44">
        <v>6377.0278474665201</v>
      </c>
      <c r="V199" s="45">
        <v>5923.5326778109502</v>
      </c>
      <c r="W199" s="99">
        <v>0.95446728196290198</v>
      </c>
      <c r="X199" s="86">
        <v>6261.2460067454904</v>
      </c>
      <c r="Y199" s="44">
        <v>6423.8226274429999</v>
      </c>
      <c r="Z199" s="45">
        <v>6044.5689003593898</v>
      </c>
      <c r="AA199" s="46">
        <v>0.96539393179046595</v>
      </c>
      <c r="AB199" s="139">
        <v>6433.67825768066</v>
      </c>
      <c r="AC199" s="45">
        <v>5976.4095294937497</v>
      </c>
      <c r="AD199" s="99">
        <v>0.95450802013770497</v>
      </c>
      <c r="AE199" s="142">
        <v>6312.7535748985902</v>
      </c>
      <c r="AF199" s="44">
        <v>6476.6676173108199</v>
      </c>
      <c r="AG199" s="45">
        <v>6094.5111212821703</v>
      </c>
      <c r="AH199" s="140">
        <v>0.96542832679478896</v>
      </c>
      <c r="AI199" s="44">
        <v>6486.60432399007</v>
      </c>
      <c r="AJ199" s="45">
        <v>6025.7629572586702</v>
      </c>
      <c r="AK199" s="46">
        <v>0.95453796600249396</v>
      </c>
    </row>
    <row r="200" spans="1:37" x14ac:dyDescent="0.2">
      <c r="A200" s="35" t="s">
        <v>7042</v>
      </c>
      <c r="B200" s="35" t="s">
        <v>12699</v>
      </c>
      <c r="C200" s="85" t="s">
        <v>1033</v>
      </c>
      <c r="D200" s="85" t="s">
        <v>1033</v>
      </c>
      <c r="E200" s="85" t="s">
        <v>12894</v>
      </c>
      <c r="F200" s="85" t="s">
        <v>424</v>
      </c>
      <c r="G200" s="85" t="s">
        <v>424</v>
      </c>
      <c r="H200" s="840">
        <v>1.02596553793324</v>
      </c>
      <c r="I200" s="840">
        <v>1.02753960645363</v>
      </c>
      <c r="J200" s="86">
        <v>12727.083333333299</v>
      </c>
      <c r="K200" s="44">
        <v>13057.548898404501</v>
      </c>
      <c r="L200" s="45">
        <v>12285.418902314401</v>
      </c>
      <c r="M200" s="46">
        <v>0.96529727829610401</v>
      </c>
      <c r="N200" s="139">
        <v>13077.582199635901</v>
      </c>
      <c r="O200" s="45">
        <v>12147.052195058901</v>
      </c>
      <c r="P200" s="99">
        <v>0.95442544665710605</v>
      </c>
      <c r="Q200" s="86">
        <v>12792.9228363354</v>
      </c>
      <c r="R200" s="44">
        <v>13125.0979595193</v>
      </c>
      <c r="S200" s="45">
        <v>12349.605316343401</v>
      </c>
      <c r="T200" s="140">
        <v>0.96534665880006199</v>
      </c>
      <c r="U200" s="44">
        <v>13145.2348966398</v>
      </c>
      <c r="V200" s="45">
        <v>12210.4262879582</v>
      </c>
      <c r="W200" s="99">
        <v>0.95446728196290198</v>
      </c>
      <c r="X200" s="86">
        <v>12851.280524305101</v>
      </c>
      <c r="Y200" s="44">
        <v>13184.9709362496</v>
      </c>
      <c r="Z200" s="45">
        <v>12406.5482339011</v>
      </c>
      <c r="AA200" s="46">
        <v>0.96539393179046595</v>
      </c>
      <c r="AB200" s="139">
        <v>13205.1997323697</v>
      </c>
      <c r="AC200" s="45">
        <v>12266.650329488701</v>
      </c>
      <c r="AD200" s="99">
        <v>0.95450802013770497</v>
      </c>
      <c r="AE200" s="142">
        <v>12910.200598576001</v>
      </c>
      <c r="AF200" s="44">
        <v>13245.420901944</v>
      </c>
      <c r="AG200" s="45">
        <v>12463.873362468299</v>
      </c>
      <c r="AH200" s="140">
        <v>0.96542832679478896</v>
      </c>
      <c r="AI200" s="44">
        <v>13265.7424422982</v>
      </c>
      <c r="AJ200" s="45">
        <v>12323.2766200489</v>
      </c>
      <c r="AK200" s="46">
        <v>0.95453796600249396</v>
      </c>
    </row>
    <row r="201" spans="1:37" x14ac:dyDescent="0.2">
      <c r="A201" s="35" t="s">
        <v>7041</v>
      </c>
      <c r="B201" s="35" t="s">
        <v>12698</v>
      </c>
      <c r="C201" s="85" t="s">
        <v>1033</v>
      </c>
      <c r="D201" s="85" t="s">
        <v>1033</v>
      </c>
      <c r="E201" s="85" t="s">
        <v>12894</v>
      </c>
      <c r="F201" s="85" t="s">
        <v>424</v>
      </c>
      <c r="G201" s="85" t="s">
        <v>424</v>
      </c>
      <c r="H201" s="840">
        <v>1.02596553793324</v>
      </c>
      <c r="I201" s="840">
        <v>1.02753960645363</v>
      </c>
      <c r="J201" s="86">
        <v>18893.416666666701</v>
      </c>
      <c r="K201" s="44">
        <v>19383.9943938135</v>
      </c>
      <c r="L201" s="45">
        <v>18237.763686047601</v>
      </c>
      <c r="M201" s="46">
        <v>0.96529727829610401</v>
      </c>
      <c r="N201" s="139">
        <v>19413.733926231202</v>
      </c>
      <c r="O201" s="45">
        <v>18032.357640962098</v>
      </c>
      <c r="P201" s="99">
        <v>0.95442544665710605</v>
      </c>
      <c r="Q201" s="86">
        <v>19037.4307960109</v>
      </c>
      <c r="R201" s="44">
        <v>19531.747927496101</v>
      </c>
      <c r="S201" s="45">
        <v>18377.720211066498</v>
      </c>
      <c r="T201" s="140">
        <v>0.96534665880006199</v>
      </c>
      <c r="U201" s="44">
        <v>19561.714148021299</v>
      </c>
      <c r="V201" s="45">
        <v>18170.604827425399</v>
      </c>
      <c r="W201" s="99">
        <v>0.95446728196290198</v>
      </c>
      <c r="X201" s="86">
        <v>19176.890494651801</v>
      </c>
      <c r="Y201" s="44">
        <v>19674.8287722323</v>
      </c>
      <c r="Z201" s="45">
        <v>18513.2537141471</v>
      </c>
      <c r="AA201" s="46">
        <v>0.96539393179046595</v>
      </c>
      <c r="AB201" s="139">
        <v>19705.014511878901</v>
      </c>
      <c r="AC201" s="45">
        <v>18304.495778447599</v>
      </c>
      <c r="AD201" s="99">
        <v>0.95450802013770497</v>
      </c>
      <c r="AE201" s="142">
        <v>19311.4456863255</v>
      </c>
      <c r="AF201" s="44">
        <v>19812.8777618395</v>
      </c>
      <c r="AG201" s="45">
        <v>18643.816696937702</v>
      </c>
      <c r="AH201" s="140">
        <v>0.96542832679478896</v>
      </c>
      <c r="AI201" s="44">
        <v>19843.275300577701</v>
      </c>
      <c r="AJ201" s="45">
        <v>18433.508085992798</v>
      </c>
      <c r="AK201" s="46">
        <v>0.95453796600249396</v>
      </c>
    </row>
    <row r="202" spans="1:37" x14ac:dyDescent="0.2">
      <c r="A202" s="35" t="s">
        <v>7040</v>
      </c>
      <c r="B202" s="35" t="s">
        <v>12697</v>
      </c>
      <c r="C202" s="85" t="s">
        <v>1033</v>
      </c>
      <c r="D202" s="85" t="s">
        <v>1033</v>
      </c>
      <c r="E202" s="85" t="s">
        <v>12894</v>
      </c>
      <c r="F202" s="85" t="s">
        <v>424</v>
      </c>
      <c r="G202" s="85" t="s">
        <v>424</v>
      </c>
      <c r="H202" s="840">
        <v>1.02596553793324</v>
      </c>
      <c r="I202" s="840">
        <v>1.02753960645363</v>
      </c>
      <c r="J202" s="86">
        <v>10791</v>
      </c>
      <c r="K202" s="44">
        <v>11071.194119837601</v>
      </c>
      <c r="L202" s="45">
        <v>10416.522930093301</v>
      </c>
      <c r="M202" s="46">
        <v>0.96529727829610401</v>
      </c>
      <c r="N202" s="139">
        <v>11088.1798932412</v>
      </c>
      <c r="O202" s="45">
        <v>10299.2049948768</v>
      </c>
      <c r="P202" s="99">
        <v>0.95442544665710605</v>
      </c>
      <c r="Q202" s="86">
        <v>10866.0571063356</v>
      </c>
      <c r="R202" s="44">
        <v>11148.200124314901</v>
      </c>
      <c r="S202" s="45">
        <v>10489.5119219317</v>
      </c>
      <c r="T202" s="140">
        <v>0.96534665880006199</v>
      </c>
      <c r="U202" s="44">
        <v>11165.3040427468</v>
      </c>
      <c r="V202" s="45">
        <v>10371.295991937801</v>
      </c>
      <c r="W202" s="99">
        <v>0.95446728196290198</v>
      </c>
      <c r="X202" s="86">
        <v>10941.237690374601</v>
      </c>
      <c r="Y202" s="44">
        <v>11225.332812660599</v>
      </c>
      <c r="Z202" s="45">
        <v>10562.604472564801</v>
      </c>
      <c r="AA202" s="46">
        <v>0.96539393179046595</v>
      </c>
      <c r="AB202" s="139">
        <v>11242.5550704832</v>
      </c>
      <c r="AC202" s="45">
        <v>10443.4991256955</v>
      </c>
      <c r="AD202" s="99">
        <v>0.95450802013770497</v>
      </c>
      <c r="AE202" s="142">
        <v>11018.888313986399</v>
      </c>
      <c r="AF202" s="44">
        <v>11304.9996764854</v>
      </c>
      <c r="AG202" s="45">
        <v>10637.9469081106</v>
      </c>
      <c r="AH202" s="140">
        <v>0.96542832679478896</v>
      </c>
      <c r="AI202" s="44">
        <v>11322.3441617102</v>
      </c>
      <c r="AJ202" s="45">
        <v>10517.9472388413</v>
      </c>
      <c r="AK202" s="46">
        <v>0.95453796600249396</v>
      </c>
    </row>
    <row r="203" spans="1:37" x14ac:dyDescent="0.2">
      <c r="A203" s="35" t="s">
        <v>7039</v>
      </c>
      <c r="B203" s="35" t="s">
        <v>12696</v>
      </c>
      <c r="C203" s="85" t="s">
        <v>1033</v>
      </c>
      <c r="D203" s="85" t="s">
        <v>1033</v>
      </c>
      <c r="E203" s="85" t="s">
        <v>12894</v>
      </c>
      <c r="F203" s="85" t="s">
        <v>424</v>
      </c>
      <c r="G203" s="85" t="s">
        <v>424</v>
      </c>
      <c r="H203" s="840">
        <v>1.02596553793324</v>
      </c>
      <c r="I203" s="840">
        <v>1.02753960645363</v>
      </c>
      <c r="J203" s="86">
        <v>4488.4166666666697</v>
      </c>
      <c r="K203" s="44">
        <v>4604.9608198851902</v>
      </c>
      <c r="L203" s="45">
        <v>4332.6563921922098</v>
      </c>
      <c r="M203" s="46">
        <v>0.96529727829610401</v>
      </c>
      <c r="N203" s="139">
        <v>4612.0258952665999</v>
      </c>
      <c r="O203" s="45">
        <v>4283.8590818665298</v>
      </c>
      <c r="P203" s="99">
        <v>0.95442544665710605</v>
      </c>
      <c r="Q203" s="86">
        <v>4531.1004324797595</v>
      </c>
      <c r="R203" s="44">
        <v>4648.7528926386403</v>
      </c>
      <c r="S203" s="45">
        <v>4374.08266318185</v>
      </c>
      <c r="T203" s="140">
        <v>0.96534665880006199</v>
      </c>
      <c r="U203" s="44">
        <v>4655.8851551921498</v>
      </c>
      <c r="V203" s="45">
        <v>4324.7871140898897</v>
      </c>
      <c r="W203" s="99">
        <v>0.95446728196290198</v>
      </c>
      <c r="X203" s="86">
        <v>4574.1407830139697</v>
      </c>
      <c r="Y203" s="44">
        <v>4692.9108090273003</v>
      </c>
      <c r="Z203" s="45">
        <v>4415.8477550769803</v>
      </c>
      <c r="AA203" s="46">
        <v>0.96539393179046595</v>
      </c>
      <c r="AB203" s="139">
        <v>4700.1108200417002</v>
      </c>
      <c r="AC203" s="45">
        <v>4366.0540626257998</v>
      </c>
      <c r="AD203" s="99">
        <v>0.95450802013770497</v>
      </c>
      <c r="AE203" s="142">
        <v>4613.7109932029198</v>
      </c>
      <c r="AF203" s="44">
        <v>4733.5084810099397</v>
      </c>
      <c r="AG203" s="45">
        <v>4454.2072844826198</v>
      </c>
      <c r="AH203" s="140">
        <v>0.96542832679478896</v>
      </c>
      <c r="AI203" s="44">
        <v>4740.7707782465404</v>
      </c>
      <c r="AJ203" s="45">
        <v>4403.9623071752603</v>
      </c>
      <c r="AK203" s="46">
        <v>0.95453796600249396</v>
      </c>
    </row>
    <row r="204" spans="1:37" x14ac:dyDescent="0.2">
      <c r="A204" s="35" t="s">
        <v>7038</v>
      </c>
      <c r="B204" s="35" t="s">
        <v>12695</v>
      </c>
      <c r="C204" s="85" t="s">
        <v>1033</v>
      </c>
      <c r="D204" s="85" t="s">
        <v>1033</v>
      </c>
      <c r="E204" s="85" t="s">
        <v>12894</v>
      </c>
      <c r="F204" s="85" t="s">
        <v>424</v>
      </c>
      <c r="G204" s="85" t="s">
        <v>424</v>
      </c>
      <c r="H204" s="840">
        <v>1.02596553793324</v>
      </c>
      <c r="I204" s="840">
        <v>1.02753960645363</v>
      </c>
      <c r="J204" s="86">
        <v>27106.583333333299</v>
      </c>
      <c r="K204" s="44">
        <v>27810.420351115601</v>
      </c>
      <c r="L204" s="45">
        <v>26165.911115573199</v>
      </c>
      <c r="M204" s="46">
        <v>0.96529727829610401</v>
      </c>
      <c r="N204" s="139">
        <v>27853.087970635999</v>
      </c>
      <c r="O204" s="45">
        <v>25871.2129052647</v>
      </c>
      <c r="P204" s="99">
        <v>0.95442544665710605</v>
      </c>
      <c r="Q204" s="86">
        <v>27237.819766645</v>
      </c>
      <c r="R204" s="44">
        <v>27945.064409014602</v>
      </c>
      <c r="S204" s="45">
        <v>26293.938304728999</v>
      </c>
      <c r="T204" s="140">
        <v>0.96534665880006199</v>
      </c>
      <c r="U204" s="44">
        <v>27987.938603673399</v>
      </c>
      <c r="V204" s="45">
        <v>25997.607799265101</v>
      </c>
      <c r="W204" s="99">
        <v>0.95446728196290198</v>
      </c>
      <c r="X204" s="86">
        <v>27350.7581127548</v>
      </c>
      <c r="Y204" s="44">
        <v>28060.935260034399</v>
      </c>
      <c r="Z204" s="45">
        <v>26404.255911922301</v>
      </c>
      <c r="AA204" s="46">
        <v>0.96539393179046595</v>
      </c>
      <c r="AB204" s="139">
        <v>28103.987227388599</v>
      </c>
      <c r="AC204" s="45">
        <v>26106.517975470801</v>
      </c>
      <c r="AD204" s="99">
        <v>0.95450802013770497</v>
      </c>
      <c r="AE204" s="142">
        <v>27468.775415902099</v>
      </c>
      <c r="AF204" s="44">
        <v>28182.016945943298</v>
      </c>
      <c r="AG204" s="45">
        <v>26519.1338888762</v>
      </c>
      <c r="AH204" s="140">
        <v>0.96542832679478896</v>
      </c>
      <c r="AI204" s="44">
        <v>28225.254680619299</v>
      </c>
      <c r="AJ204" s="45">
        <v>26219.989014074501</v>
      </c>
      <c r="AK204" s="46">
        <v>0.95453796600249396</v>
      </c>
    </row>
    <row r="205" spans="1:37" x14ac:dyDescent="0.2">
      <c r="A205" s="35" t="s">
        <v>7037</v>
      </c>
      <c r="B205" s="35" t="s">
        <v>12694</v>
      </c>
      <c r="C205" s="85" t="s">
        <v>1033</v>
      </c>
      <c r="D205" s="85" t="s">
        <v>1033</v>
      </c>
      <c r="E205" s="85" t="s">
        <v>12894</v>
      </c>
      <c r="F205" s="85" t="s">
        <v>424</v>
      </c>
      <c r="G205" s="85" t="s">
        <v>424</v>
      </c>
      <c r="H205" s="840">
        <v>1.02596553793324</v>
      </c>
      <c r="I205" s="840">
        <v>1.02753960645363</v>
      </c>
      <c r="J205" s="86">
        <v>8591.5833333333303</v>
      </c>
      <c r="K205" s="44">
        <v>8814.6684162816</v>
      </c>
      <c r="L205" s="45">
        <v>8293.4320079208392</v>
      </c>
      <c r="M205" s="46">
        <v>0.96529727829610401</v>
      </c>
      <c r="N205" s="139">
        <v>8828.1921571469393</v>
      </c>
      <c r="O205" s="45">
        <v>8200.02576040842</v>
      </c>
      <c r="P205" s="99">
        <v>0.95442544665710605</v>
      </c>
      <c r="Q205" s="86">
        <v>8646.2579882687605</v>
      </c>
      <c r="R205" s="44">
        <v>8870.7627280437391</v>
      </c>
      <c r="S205" s="45">
        <v>8346.6362600985904</v>
      </c>
      <c r="T205" s="140">
        <v>0.96534665880006199</v>
      </c>
      <c r="U205" s="44">
        <v>8884.3725305622793</v>
      </c>
      <c r="V205" s="45">
        <v>8252.57036121292</v>
      </c>
      <c r="W205" s="99">
        <v>0.95446728196290198</v>
      </c>
      <c r="X205" s="86">
        <v>8699.3819396732797</v>
      </c>
      <c r="Y205" s="44">
        <v>8925.2660714236208</v>
      </c>
      <c r="Z205" s="45">
        <v>8398.3305348881604</v>
      </c>
      <c r="AA205" s="46">
        <v>0.96539393179046595</v>
      </c>
      <c r="AB205" s="139">
        <v>8938.9594946817397</v>
      </c>
      <c r="AC205" s="45">
        <v>8303.6298316592492</v>
      </c>
      <c r="AD205" s="99">
        <v>0.95450802013770497</v>
      </c>
      <c r="AE205" s="142">
        <v>8753.8871944789607</v>
      </c>
      <c r="AF205" s="44">
        <v>8981.1865844905205</v>
      </c>
      <c r="AG205" s="45">
        <v>8451.2506671161591</v>
      </c>
      <c r="AH205" s="140">
        <v>0.96542832679478896</v>
      </c>
      <c r="AI205" s="44">
        <v>8994.9658027544301</v>
      </c>
      <c r="AJ205" s="45">
        <v>8355.9176772332303</v>
      </c>
      <c r="AK205" s="46">
        <v>0.95453796600249396</v>
      </c>
    </row>
    <row r="206" spans="1:37" x14ac:dyDescent="0.2">
      <c r="A206" s="35" t="s">
        <v>7036</v>
      </c>
      <c r="B206" s="35" t="s">
        <v>12693</v>
      </c>
      <c r="C206" s="85" t="s">
        <v>1033</v>
      </c>
      <c r="D206" s="85" t="s">
        <v>1033</v>
      </c>
      <c r="E206" s="85" t="s">
        <v>12894</v>
      </c>
      <c r="F206" s="85" t="s">
        <v>424</v>
      </c>
      <c r="G206" s="85" t="s">
        <v>424</v>
      </c>
      <c r="H206" s="840">
        <v>1.02596553793324</v>
      </c>
      <c r="I206" s="840">
        <v>1.02753960645363</v>
      </c>
      <c r="J206" s="86">
        <v>6322</v>
      </c>
      <c r="K206" s="44">
        <v>6486.1541308139504</v>
      </c>
      <c r="L206" s="45">
        <v>6102.6093933879702</v>
      </c>
      <c r="M206" s="46">
        <v>0.96529727829610401</v>
      </c>
      <c r="N206" s="139">
        <v>6496.1053919998803</v>
      </c>
      <c r="O206" s="45">
        <v>6033.8776737662201</v>
      </c>
      <c r="P206" s="99">
        <v>0.95442544665710605</v>
      </c>
      <c r="Q206" s="86">
        <v>6355.8450811850498</v>
      </c>
      <c r="R206" s="44">
        <v>6520.8780177383596</v>
      </c>
      <c r="S206" s="45">
        <v>6135.5938129727901</v>
      </c>
      <c r="T206" s="140">
        <v>0.96534665880006199</v>
      </c>
      <c r="U206" s="44">
        <v>6530.8825534011503</v>
      </c>
      <c r="V206" s="45">
        <v>6066.44617921597</v>
      </c>
      <c r="W206" s="99">
        <v>0.95446728196290198</v>
      </c>
      <c r="X206" s="86">
        <v>6387.88119753092</v>
      </c>
      <c r="Y206" s="44">
        <v>6553.7459690784499</v>
      </c>
      <c r="Z206" s="45">
        <v>6166.8217450947704</v>
      </c>
      <c r="AA206" s="46">
        <v>0.96539393179046595</v>
      </c>
      <c r="AB206" s="139">
        <v>6563.8009317835003</v>
      </c>
      <c r="AC206" s="45">
        <v>6097.2838347301104</v>
      </c>
      <c r="AD206" s="99">
        <v>0.95450802013770497</v>
      </c>
      <c r="AE206" s="142">
        <v>6418.7766547896599</v>
      </c>
      <c r="AF206" s="44">
        <v>6585.4436435046</v>
      </c>
      <c r="AG206" s="45">
        <v>6196.8688059030301</v>
      </c>
      <c r="AH206" s="140">
        <v>0.96542832679478896</v>
      </c>
      <c r="AI206" s="44">
        <v>6595.5472377763399</v>
      </c>
      <c r="AJ206" s="45">
        <v>6126.9660122872101</v>
      </c>
      <c r="AK206" s="46">
        <v>0.95453796600249396</v>
      </c>
    </row>
    <row r="207" spans="1:37" x14ac:dyDescent="0.2">
      <c r="A207" s="35" t="s">
        <v>7035</v>
      </c>
      <c r="B207" s="35" t="s">
        <v>12692</v>
      </c>
      <c r="C207" s="85" t="s">
        <v>1033</v>
      </c>
      <c r="D207" s="85" t="s">
        <v>1033</v>
      </c>
      <c r="E207" s="85" t="s">
        <v>12894</v>
      </c>
      <c r="F207" s="85" t="s">
        <v>424</v>
      </c>
      <c r="G207" s="85" t="s">
        <v>424</v>
      </c>
      <c r="H207" s="840">
        <v>1.02596553793324</v>
      </c>
      <c r="I207" s="840">
        <v>1.02753960645363</v>
      </c>
      <c r="J207" s="86">
        <v>13677.583333333299</v>
      </c>
      <c r="K207" s="44">
        <v>14032.729142210101</v>
      </c>
      <c r="L207" s="45">
        <v>13202.9339653348</v>
      </c>
      <c r="M207" s="46">
        <v>0.96529727829610401</v>
      </c>
      <c r="N207" s="139">
        <v>14054.2585955701</v>
      </c>
      <c r="O207" s="45">
        <v>13054.233582106501</v>
      </c>
      <c r="P207" s="99">
        <v>0.95442544665710605</v>
      </c>
      <c r="Q207" s="86">
        <v>13743.8836249138</v>
      </c>
      <c r="R207" s="44">
        <v>14100.750956526501</v>
      </c>
      <c r="S207" s="45">
        <v>13267.6121362474</v>
      </c>
      <c r="T207" s="140">
        <v>0.96534665880006199</v>
      </c>
      <c r="U207" s="44">
        <v>14122.3847710884</v>
      </c>
      <c r="V207" s="45">
        <v>13118.087247085899</v>
      </c>
      <c r="W207" s="99">
        <v>0.95446728196290198</v>
      </c>
      <c r="X207" s="86">
        <v>13801.9801380277</v>
      </c>
      <c r="Y207" s="44">
        <v>14160.355976855501</v>
      </c>
      <c r="Z207" s="45">
        <v>13324.347871944499</v>
      </c>
      <c r="AA207" s="46">
        <v>0.96539393179046595</v>
      </c>
      <c r="AB207" s="139">
        <v>14182.0812393099</v>
      </c>
      <c r="AC207" s="45">
        <v>13174.1007355288</v>
      </c>
      <c r="AD207" s="99">
        <v>0.95450802013770497</v>
      </c>
      <c r="AE207" s="142">
        <v>13863.3204900255</v>
      </c>
      <c r="AF207" s="44">
        <v>14223.2890640899</v>
      </c>
      <c r="AG207" s="45">
        <v>13384.042304505199</v>
      </c>
      <c r="AH207" s="140">
        <v>0.96542832679478896</v>
      </c>
      <c r="AI207" s="44">
        <v>14245.1108804614</v>
      </c>
      <c r="AJ207" s="45">
        <v>13233.065742589601</v>
      </c>
      <c r="AK207" s="46">
        <v>0.95453796600249396</v>
      </c>
    </row>
    <row r="208" spans="1:37" x14ac:dyDescent="0.2">
      <c r="A208" s="35" t="s">
        <v>7034</v>
      </c>
      <c r="B208" s="35" t="s">
        <v>12691</v>
      </c>
      <c r="C208" s="85" t="s">
        <v>1033</v>
      </c>
      <c r="D208" s="85" t="s">
        <v>1033</v>
      </c>
      <c r="E208" s="85" t="s">
        <v>12894</v>
      </c>
      <c r="F208" s="85" t="s">
        <v>424</v>
      </c>
      <c r="G208" s="85" t="s">
        <v>424</v>
      </c>
      <c r="H208" s="840">
        <v>1.02596553793324</v>
      </c>
      <c r="I208" s="840">
        <v>1.02753960645363</v>
      </c>
      <c r="J208" s="86">
        <v>6919.8333333333303</v>
      </c>
      <c r="K208" s="44">
        <v>7099.5105282416998</v>
      </c>
      <c r="L208" s="45">
        <v>6679.6962829293298</v>
      </c>
      <c r="M208" s="46">
        <v>0.96529727829610401</v>
      </c>
      <c r="N208" s="139">
        <v>7110.4028200580797</v>
      </c>
      <c r="O208" s="45">
        <v>6604.4650199593998</v>
      </c>
      <c r="P208" s="99">
        <v>0.95442544665710605</v>
      </c>
      <c r="Q208" s="86">
        <v>6954.0693181470497</v>
      </c>
      <c r="R208" s="44">
        <v>7134.6354688177798</v>
      </c>
      <c r="S208" s="45">
        <v>6713.0875813372804</v>
      </c>
      <c r="T208" s="140">
        <v>0.96534665880006199</v>
      </c>
      <c r="U208" s="44">
        <v>7145.5816504201102</v>
      </c>
      <c r="V208" s="45">
        <v>6637.4316406734297</v>
      </c>
      <c r="W208" s="99">
        <v>0.95446728196290198</v>
      </c>
      <c r="X208" s="86">
        <v>6984.4623789517</v>
      </c>
      <c r="Y208" s="44">
        <v>7165.8177017956596</v>
      </c>
      <c r="Z208" s="45">
        <v>6742.7575974587799</v>
      </c>
      <c r="AA208" s="46">
        <v>0.96539393179046595</v>
      </c>
      <c r="AB208" s="139">
        <v>7176.8117241582504</v>
      </c>
      <c r="AC208" s="45">
        <v>6666.7253570594703</v>
      </c>
      <c r="AD208" s="99">
        <v>0.95450802013770497</v>
      </c>
      <c r="AE208" s="142">
        <v>7015.5593568323102</v>
      </c>
      <c r="AF208" s="44">
        <v>7197.7221294350402</v>
      </c>
      <c r="AG208" s="45">
        <v>6773.0197313961498</v>
      </c>
      <c r="AH208" s="140">
        <v>0.96542832679478896</v>
      </c>
      <c r="AI208" s="44">
        <v>7208.7651005715898</v>
      </c>
      <c r="AJ208" s="45">
        <v>6696.6177588404798</v>
      </c>
      <c r="AK208" s="46">
        <v>0.95453796600249396</v>
      </c>
    </row>
    <row r="209" spans="1:37" x14ac:dyDescent="0.2">
      <c r="A209" s="35" t="s">
        <v>7033</v>
      </c>
      <c r="B209" s="35" t="s">
        <v>12690</v>
      </c>
      <c r="C209" s="85" t="s">
        <v>1033</v>
      </c>
      <c r="D209" s="85" t="s">
        <v>1033</v>
      </c>
      <c r="E209" s="85" t="s">
        <v>12894</v>
      </c>
      <c r="F209" s="85" t="s">
        <v>424</v>
      </c>
      <c r="G209" s="85" t="s">
        <v>424</v>
      </c>
      <c r="H209" s="840">
        <v>1.02596553793324</v>
      </c>
      <c r="I209" s="840">
        <v>1.02753960645363</v>
      </c>
      <c r="J209" s="86">
        <v>7278.9166666666697</v>
      </c>
      <c r="K209" s="44">
        <v>7467.9176534878998</v>
      </c>
      <c r="L209" s="45">
        <v>7026.3184472774901</v>
      </c>
      <c r="M209" s="46">
        <v>0.96529727829610401</v>
      </c>
      <c r="N209" s="139">
        <v>7479.37516707547</v>
      </c>
      <c r="O209" s="45">
        <v>6947.1832907631897</v>
      </c>
      <c r="P209" s="99">
        <v>0.95442544665710605</v>
      </c>
      <c r="Q209" s="86">
        <v>7338.8097824532597</v>
      </c>
      <c r="R209" s="44">
        <v>7529.3659262443898</v>
      </c>
      <c r="S209" s="45">
        <v>7084.4955030604597</v>
      </c>
      <c r="T209" s="140">
        <v>0.96534665880006199</v>
      </c>
      <c r="U209" s="44">
        <v>7540.9177157001104</v>
      </c>
      <c r="V209" s="45">
        <v>7004.6538259009203</v>
      </c>
      <c r="W209" s="99">
        <v>0.95446728196290198</v>
      </c>
      <c r="X209" s="86">
        <v>7400.3462311622297</v>
      </c>
      <c r="Y209" s="44">
        <v>7592.5002019465901</v>
      </c>
      <c r="Z209" s="45">
        <v>7144.2493447124598</v>
      </c>
      <c r="AA209" s="46">
        <v>0.96539393179046595</v>
      </c>
      <c r="AB209" s="139">
        <v>7604.1488539890797</v>
      </c>
      <c r="AC209" s="45">
        <v>7063.6898294401899</v>
      </c>
      <c r="AD209" s="99">
        <v>0.95450802013770497</v>
      </c>
      <c r="AE209" s="142">
        <v>7461.0336313057296</v>
      </c>
      <c r="AF209" s="44">
        <v>7654.7633830805898</v>
      </c>
      <c r="AG209" s="45">
        <v>7203.0932148311404</v>
      </c>
      <c r="AH209" s="140">
        <v>0.96542832679478896</v>
      </c>
      <c r="AI209" s="44">
        <v>7666.5075612492301</v>
      </c>
      <c r="AJ209" s="45">
        <v>7121.8398667027795</v>
      </c>
      <c r="AK209" s="46">
        <v>0.95453796600249396</v>
      </c>
    </row>
    <row r="210" spans="1:37" x14ac:dyDescent="0.2">
      <c r="A210" s="35" t="s">
        <v>7032</v>
      </c>
      <c r="B210" s="35" t="s">
        <v>12689</v>
      </c>
      <c r="C210" s="85" t="s">
        <v>1033</v>
      </c>
      <c r="D210" s="85" t="s">
        <v>1033</v>
      </c>
      <c r="E210" s="85" t="s">
        <v>12894</v>
      </c>
      <c r="F210" s="85" t="s">
        <v>424</v>
      </c>
      <c r="G210" s="85" t="s">
        <v>424</v>
      </c>
      <c r="H210" s="840">
        <v>1.02596553793324</v>
      </c>
      <c r="I210" s="840">
        <v>1.02753960645363</v>
      </c>
      <c r="J210" s="86">
        <v>8055.6666666666697</v>
      </c>
      <c r="K210" s="44">
        <v>8264.8363850775404</v>
      </c>
      <c r="L210" s="45">
        <v>7776.1131081939802</v>
      </c>
      <c r="M210" s="46">
        <v>0.96529727829610401</v>
      </c>
      <c r="N210" s="139">
        <v>8277.5165563883293</v>
      </c>
      <c r="O210" s="45">
        <v>7688.5332564540904</v>
      </c>
      <c r="P210" s="99">
        <v>0.95442544665710605</v>
      </c>
      <c r="Q210" s="86">
        <v>8108.36640327846</v>
      </c>
      <c r="R210" s="44">
        <v>8318.9044986993995</v>
      </c>
      <c r="S210" s="45">
        <v>7827.3844157315398</v>
      </c>
      <c r="T210" s="140">
        <v>0.96534665880006199</v>
      </c>
      <c r="U210" s="44">
        <v>8331.6676230066296</v>
      </c>
      <c r="V210" s="45">
        <v>7739.1704420965098</v>
      </c>
      <c r="W210" s="99">
        <v>0.95446728196290198</v>
      </c>
      <c r="X210" s="86">
        <v>8162.2106857796098</v>
      </c>
      <c r="Y210" s="44">
        <v>8374.1468769603307</v>
      </c>
      <c r="Z210" s="45">
        <v>7879.7486660469403</v>
      </c>
      <c r="AA210" s="46">
        <v>0.96539393179046595</v>
      </c>
      <c r="AB210" s="139">
        <v>8386.9947558576405</v>
      </c>
      <c r="AC210" s="45">
        <v>7790.8955616303201</v>
      </c>
      <c r="AD210" s="99">
        <v>0.95450802013770497</v>
      </c>
      <c r="AE210" s="142">
        <v>8214.9108451874799</v>
      </c>
      <c r="AF210" s="44">
        <v>8428.21542435638</v>
      </c>
      <c r="AG210" s="45">
        <v>7930.9076320377098</v>
      </c>
      <c r="AH210" s="140">
        <v>0.96542832679478896</v>
      </c>
      <c r="AI210" s="44">
        <v>8441.1462569156392</v>
      </c>
      <c r="AJ210" s="45">
        <v>7841.4442890570799</v>
      </c>
      <c r="AK210" s="46">
        <v>0.95453796600249396</v>
      </c>
    </row>
    <row r="211" spans="1:37" x14ac:dyDescent="0.2">
      <c r="A211" s="35" t="s">
        <v>7031</v>
      </c>
      <c r="B211" s="35" t="s">
        <v>12688</v>
      </c>
      <c r="C211" s="85" t="s">
        <v>1033</v>
      </c>
      <c r="D211" s="85" t="s">
        <v>1033</v>
      </c>
      <c r="E211" s="85" t="s">
        <v>12894</v>
      </c>
      <c r="F211" s="85" t="s">
        <v>424</v>
      </c>
      <c r="G211" s="85" t="s">
        <v>424</v>
      </c>
      <c r="H211" s="840">
        <v>1.02596553793324</v>
      </c>
      <c r="I211" s="840">
        <v>1.02753960645363</v>
      </c>
      <c r="J211" s="86">
        <v>12141.583333333299</v>
      </c>
      <c r="K211" s="44">
        <v>12456.846075944601</v>
      </c>
      <c r="L211" s="45">
        <v>11720.237345871999</v>
      </c>
      <c r="M211" s="46">
        <v>0.96529727829610401</v>
      </c>
      <c r="N211" s="139">
        <v>12475.957760057299</v>
      </c>
      <c r="O211" s="45">
        <v>11588.236096041101</v>
      </c>
      <c r="P211" s="99">
        <v>0.95442544665710605</v>
      </c>
      <c r="Q211" s="86">
        <v>12226.5533124179</v>
      </c>
      <c r="R211" s="44">
        <v>12544.022346244201</v>
      </c>
      <c r="S211" s="45">
        <v>11802.8623887834</v>
      </c>
      <c r="T211" s="140">
        <v>0.96534665880006199</v>
      </c>
      <c r="U211" s="44">
        <v>12563.2677789262</v>
      </c>
      <c r="V211" s="45">
        <v>11669.845107878</v>
      </c>
      <c r="W211" s="99">
        <v>0.95446728196290198</v>
      </c>
      <c r="X211" s="86">
        <v>12304.5695201988</v>
      </c>
      <c r="Y211" s="44">
        <v>12624.064286827699</v>
      </c>
      <c r="Z211" s="45">
        <v>11878.7567480939</v>
      </c>
      <c r="AA211" s="46">
        <v>0.96539393179046595</v>
      </c>
      <c r="AB211" s="139">
        <v>12643.4325223665</v>
      </c>
      <c r="AC211" s="45">
        <v>11744.810291371699</v>
      </c>
      <c r="AD211" s="99">
        <v>0.95450802013770497</v>
      </c>
      <c r="AE211" s="142">
        <v>12380.0784087755</v>
      </c>
      <c r="AF211" s="44">
        <v>12701.5338043151</v>
      </c>
      <c r="AG211" s="45">
        <v>11952.078383772499</v>
      </c>
      <c r="AH211" s="140">
        <v>0.96542832679478896</v>
      </c>
      <c r="AI211" s="44">
        <v>12721.020896018401</v>
      </c>
      <c r="AJ211" s="45">
        <v>11817.254863263999</v>
      </c>
      <c r="AK211" s="46">
        <v>0.95453796600249396</v>
      </c>
    </row>
    <row r="212" spans="1:37" x14ac:dyDescent="0.2">
      <c r="A212" s="35" t="s">
        <v>7030</v>
      </c>
      <c r="B212" s="35" t="s">
        <v>12687</v>
      </c>
      <c r="C212" s="85" t="s">
        <v>1033</v>
      </c>
      <c r="D212" s="85" t="s">
        <v>1033</v>
      </c>
      <c r="E212" s="85" t="s">
        <v>12894</v>
      </c>
      <c r="F212" s="85" t="s">
        <v>424</v>
      </c>
      <c r="G212" s="85" t="s">
        <v>424</v>
      </c>
      <c r="H212" s="840">
        <v>1.02596553793324</v>
      </c>
      <c r="I212" s="840">
        <v>1.02753960645363</v>
      </c>
      <c r="J212" s="86">
        <v>10408</v>
      </c>
      <c r="K212" s="44">
        <v>10678.249318809199</v>
      </c>
      <c r="L212" s="45">
        <v>10046.8140725059</v>
      </c>
      <c r="M212" s="46">
        <v>0.96529727829610401</v>
      </c>
      <c r="N212" s="139">
        <v>10694.6322239694</v>
      </c>
      <c r="O212" s="45">
        <v>9933.6600488071599</v>
      </c>
      <c r="P212" s="99">
        <v>0.95442544665710605</v>
      </c>
      <c r="Q212" s="86">
        <v>10484.532701709601</v>
      </c>
      <c r="R212" s="44">
        <v>10756.7692332881</v>
      </c>
      <c r="S212" s="45">
        <v>10121.2086126753</v>
      </c>
      <c r="T212" s="140">
        <v>0.96534665880006199</v>
      </c>
      <c r="U212" s="44">
        <v>10773.272606164899</v>
      </c>
      <c r="V212" s="45">
        <v>10007.143430451901</v>
      </c>
      <c r="W212" s="99">
        <v>0.95446728196290198</v>
      </c>
      <c r="X212" s="86">
        <v>10562.0791277506</v>
      </c>
      <c r="Y212" s="44">
        <v>10836.3291939961</v>
      </c>
      <c r="Z212" s="45">
        <v>10196.5670970212</v>
      </c>
      <c r="AA212" s="46">
        <v>0.96539393179046595</v>
      </c>
      <c r="AB212" s="139">
        <v>10852.954630261</v>
      </c>
      <c r="AC212" s="45">
        <v>10081.589236767</v>
      </c>
      <c r="AD212" s="99">
        <v>0.95450802013770497</v>
      </c>
      <c r="AE212" s="142">
        <v>10638.0057882529</v>
      </c>
      <c r="AF212" s="44">
        <v>10914.2273310818</v>
      </c>
      <c r="AG212" s="45">
        <v>10270.2321285862</v>
      </c>
      <c r="AH212" s="140">
        <v>0.96542832679478896</v>
      </c>
      <c r="AI212" s="44">
        <v>10930.972281112799</v>
      </c>
      <c r="AJ212" s="45">
        <v>10154.3804074416</v>
      </c>
      <c r="AK212" s="46">
        <v>0.95453796600249396</v>
      </c>
    </row>
    <row r="213" spans="1:37" x14ac:dyDescent="0.2">
      <c r="A213" s="35" t="s">
        <v>7029</v>
      </c>
      <c r="B213" s="35" t="s">
        <v>12686</v>
      </c>
      <c r="C213" s="85" t="s">
        <v>1033</v>
      </c>
      <c r="D213" s="85" t="s">
        <v>1033</v>
      </c>
      <c r="E213" s="85" t="s">
        <v>12894</v>
      </c>
      <c r="F213" s="85" t="s">
        <v>424</v>
      </c>
      <c r="G213" s="85" t="s">
        <v>424</v>
      </c>
      <c r="H213" s="840">
        <v>1.02596553793324</v>
      </c>
      <c r="I213" s="840">
        <v>1.02753960645363</v>
      </c>
      <c r="J213" s="86">
        <v>5369.1666666666697</v>
      </c>
      <c r="K213" s="44">
        <v>5508.5799674198897</v>
      </c>
      <c r="L213" s="45">
        <v>5182.8419700514996</v>
      </c>
      <c r="M213" s="46">
        <v>0.96529727829610401</v>
      </c>
      <c r="N213" s="139">
        <v>5517.0314036506397</v>
      </c>
      <c r="O213" s="45">
        <v>5124.4692940097802</v>
      </c>
      <c r="P213" s="99">
        <v>0.95442544665710605</v>
      </c>
      <c r="Q213" s="86">
        <v>5403.9351458302399</v>
      </c>
      <c r="R213" s="44">
        <v>5544.2512288480602</v>
      </c>
      <c r="S213" s="45">
        <v>5216.6707373994404</v>
      </c>
      <c r="T213" s="140">
        <v>0.96534665880006199</v>
      </c>
      <c r="U213" s="44">
        <v>5552.75739304737</v>
      </c>
      <c r="V213" s="45">
        <v>5157.8792905443897</v>
      </c>
      <c r="W213" s="99">
        <v>0.95446728196290198</v>
      </c>
      <c r="X213" s="86">
        <v>5435.5352719658204</v>
      </c>
      <c r="Y213" s="44">
        <v>5576.6718692575096</v>
      </c>
      <c r="Z213" s="45">
        <v>5247.4327675888399</v>
      </c>
      <c r="AA213" s="46">
        <v>0.96539393179046595</v>
      </c>
      <c r="AB213" s="139">
        <v>5585.2277742206097</v>
      </c>
      <c r="AC213" s="45">
        <v>5188.2620108327501</v>
      </c>
      <c r="AD213" s="99">
        <v>0.95450802013770497</v>
      </c>
      <c r="AE213" s="142">
        <v>5469.1916151777896</v>
      </c>
      <c r="AF213" s="44">
        <v>5611.2021175258496</v>
      </c>
      <c r="AG213" s="45">
        <v>5280.11250996118</v>
      </c>
      <c r="AH213" s="140">
        <v>0.96542832679478896</v>
      </c>
      <c r="AI213" s="44">
        <v>5619.8109998792997</v>
      </c>
      <c r="AJ213" s="45">
        <v>5220.5510400296998</v>
      </c>
      <c r="AK213" s="46">
        <v>0.95453796600249396</v>
      </c>
    </row>
    <row r="214" spans="1:37" x14ac:dyDescent="0.2">
      <c r="A214" s="35" t="s">
        <v>7028</v>
      </c>
      <c r="B214" s="35" t="s">
        <v>12685</v>
      </c>
      <c r="C214" s="85" t="s">
        <v>1033</v>
      </c>
      <c r="D214" s="85" t="s">
        <v>1033</v>
      </c>
      <c r="E214" s="85" t="s">
        <v>12894</v>
      </c>
      <c r="F214" s="85" t="s">
        <v>424</v>
      </c>
      <c r="G214" s="85" t="s">
        <v>424</v>
      </c>
      <c r="H214" s="840">
        <v>1.02596553793324</v>
      </c>
      <c r="I214" s="840">
        <v>1.02753960645363</v>
      </c>
      <c r="J214" s="86">
        <v>9179.9166666666606</v>
      </c>
      <c r="K214" s="44">
        <v>9418.2781410989792</v>
      </c>
      <c r="L214" s="45">
        <v>8861.3485733183807</v>
      </c>
      <c r="M214" s="46">
        <v>0.96529727829610401</v>
      </c>
      <c r="N214" s="139">
        <v>9432.7279589438294</v>
      </c>
      <c r="O214" s="45">
        <v>8761.5460648583394</v>
      </c>
      <c r="P214" s="99">
        <v>0.95442544665710605</v>
      </c>
      <c r="Q214" s="86">
        <v>9250.5575197452399</v>
      </c>
      <c r="R214" s="44">
        <v>9490.7532219278091</v>
      </c>
      <c r="S214" s="45">
        <v>8929.9947937238503</v>
      </c>
      <c r="T214" s="140">
        <v>0.96534665880006199</v>
      </c>
      <c r="U214" s="44">
        <v>9505.3142333157302</v>
      </c>
      <c r="V214" s="45">
        <v>8829.3544925127208</v>
      </c>
      <c r="W214" s="99">
        <v>0.95446728196290198</v>
      </c>
      <c r="X214" s="86">
        <v>9317.9377526657499</v>
      </c>
      <c r="Y214" s="44">
        <v>9559.8830188421707</v>
      </c>
      <c r="Z214" s="45">
        <v>8995.4805632248099</v>
      </c>
      <c r="AA214" s="46">
        <v>0.96539393179046595</v>
      </c>
      <c r="AB214" s="139">
        <v>9574.5500913336291</v>
      </c>
      <c r="AC214" s="45">
        <v>8894.0463160633608</v>
      </c>
      <c r="AD214" s="99">
        <v>0.95450802013770497</v>
      </c>
      <c r="AE214" s="142">
        <v>9385.2346006125608</v>
      </c>
      <c r="AF214" s="44">
        <v>9628.9272656471294</v>
      </c>
      <c r="AG214" s="45">
        <v>9060.7713370459405</v>
      </c>
      <c r="AH214" s="140">
        <v>0.96542832679478896</v>
      </c>
      <c r="AI214" s="44">
        <v>9643.7002679884608</v>
      </c>
      <c r="AJ214" s="45">
        <v>8958.5627461249405</v>
      </c>
      <c r="AK214" s="46">
        <v>0.95453796600249396</v>
      </c>
    </row>
    <row r="215" spans="1:37" x14ac:dyDescent="0.2">
      <c r="A215" s="35" t="s">
        <v>7027</v>
      </c>
      <c r="B215" s="35" t="s">
        <v>12684</v>
      </c>
      <c r="C215" s="85" t="s">
        <v>1033</v>
      </c>
      <c r="D215" s="85" t="s">
        <v>1033</v>
      </c>
      <c r="E215" s="85" t="s">
        <v>12894</v>
      </c>
      <c r="F215" s="85" t="s">
        <v>424</v>
      </c>
      <c r="G215" s="85" t="s">
        <v>424</v>
      </c>
      <c r="H215" s="840">
        <v>1.02596553793324</v>
      </c>
      <c r="I215" s="840">
        <v>1.02753960645363</v>
      </c>
      <c r="J215" s="86">
        <v>3441.9166666666702</v>
      </c>
      <c r="K215" s="44">
        <v>3531.2878844380498</v>
      </c>
      <c r="L215" s="45">
        <v>3322.4727904553301</v>
      </c>
      <c r="M215" s="46">
        <v>0.96529727829610401</v>
      </c>
      <c r="N215" s="139">
        <v>3536.70569711287</v>
      </c>
      <c r="O215" s="45">
        <v>3285.0528519398699</v>
      </c>
      <c r="P215" s="99">
        <v>0.95442544665710605</v>
      </c>
      <c r="Q215" s="86">
        <v>3465.3864011639198</v>
      </c>
      <c r="R215" s="44">
        <v>3555.3670232166801</v>
      </c>
      <c r="S215" s="45">
        <v>3345.29918381476</v>
      </c>
      <c r="T215" s="140">
        <v>0.96534665880006199</v>
      </c>
      <c r="U215" s="44">
        <v>3560.8217788617499</v>
      </c>
      <c r="V215" s="45">
        <v>3307.5979392701302</v>
      </c>
      <c r="W215" s="99">
        <v>0.95446728196290198</v>
      </c>
      <c r="X215" s="86">
        <v>3488.2224108280898</v>
      </c>
      <c r="Y215" s="44">
        <v>3578.7959821560298</v>
      </c>
      <c r="Z215" s="45">
        <v>3367.50874814895</v>
      </c>
      <c r="AA215" s="46">
        <v>0.96539393179046595</v>
      </c>
      <c r="AB215" s="139">
        <v>3584.28668324504</v>
      </c>
      <c r="AC215" s="45">
        <v>3329.5362671594899</v>
      </c>
      <c r="AD215" s="99">
        <v>0.95450802013770497</v>
      </c>
      <c r="AE215" s="142">
        <v>3509.8004330455101</v>
      </c>
      <c r="AF215" s="44">
        <v>3600.9342893278599</v>
      </c>
      <c r="AG215" s="45">
        <v>3388.4607594587501</v>
      </c>
      <c r="AH215" s="140">
        <v>0.96542832679478896</v>
      </c>
      <c r="AI215" s="44">
        <v>3606.4589557023801</v>
      </c>
      <c r="AJ215" s="45">
        <v>3350.2377664339301</v>
      </c>
      <c r="AK215" s="46">
        <v>0.95453796600249396</v>
      </c>
    </row>
    <row r="216" spans="1:37" x14ac:dyDescent="0.2">
      <c r="A216" s="35" t="s">
        <v>7026</v>
      </c>
      <c r="B216" s="35" t="s">
        <v>12683</v>
      </c>
      <c r="C216" s="85" t="s">
        <v>1033</v>
      </c>
      <c r="D216" s="85" t="s">
        <v>1033</v>
      </c>
      <c r="E216" s="85" t="s">
        <v>12894</v>
      </c>
      <c r="F216" s="85" t="s">
        <v>424</v>
      </c>
      <c r="G216" s="85" t="s">
        <v>424</v>
      </c>
      <c r="H216" s="840">
        <v>1.02596553793324</v>
      </c>
      <c r="I216" s="840">
        <v>1.02753960645363</v>
      </c>
      <c r="J216" s="86">
        <v>19643.583333333299</v>
      </c>
      <c r="K216" s="44">
        <v>20153.639541519799</v>
      </c>
      <c r="L216" s="45">
        <v>18961.897527649398</v>
      </c>
      <c r="M216" s="46">
        <v>0.96529727829610401</v>
      </c>
      <c r="N216" s="139">
        <v>20184.559887672502</v>
      </c>
      <c r="O216" s="45">
        <v>18748.335796862699</v>
      </c>
      <c r="P216" s="99">
        <v>0.95442544665710605</v>
      </c>
      <c r="Q216" s="86">
        <v>19744.401072055301</v>
      </c>
      <c r="R216" s="44">
        <v>20257.075067060901</v>
      </c>
      <c r="S216" s="45">
        <v>19060.191604916999</v>
      </c>
      <c r="T216" s="140">
        <v>0.96534665880006199</v>
      </c>
      <c r="U216" s="44">
        <v>20288.154107242401</v>
      </c>
      <c r="V216" s="45">
        <v>18845.3848252301</v>
      </c>
      <c r="W216" s="99">
        <v>0.95446728196290198</v>
      </c>
      <c r="X216" s="86">
        <v>19833.4169849756</v>
      </c>
      <c r="Y216" s="44">
        <v>20348.402326044699</v>
      </c>
      <c r="Z216" s="45">
        <v>19147.060403965399</v>
      </c>
      <c r="AA216" s="46">
        <v>0.96539393179046595</v>
      </c>
      <c r="AB216" s="139">
        <v>20379.621483372601</v>
      </c>
      <c r="AC216" s="45">
        <v>18931.155578894599</v>
      </c>
      <c r="AD216" s="99">
        <v>0.95450802013770497</v>
      </c>
      <c r="AE216" s="142">
        <v>19925.960731118601</v>
      </c>
      <c r="AF216" s="44">
        <v>20443.349020338701</v>
      </c>
      <c r="AG216" s="45">
        <v>19237.086928422501</v>
      </c>
      <c r="AH216" s="140">
        <v>0.96542832679478896</v>
      </c>
      <c r="AI216" s="44">
        <v>20474.713847864201</v>
      </c>
      <c r="AJ216" s="45">
        <v>19020.0860269275</v>
      </c>
      <c r="AK216" s="46">
        <v>0.95453796600249396</v>
      </c>
    </row>
    <row r="217" spans="1:37" x14ac:dyDescent="0.2">
      <c r="A217" s="35" t="s">
        <v>7025</v>
      </c>
      <c r="B217" s="35" t="s">
        <v>12911</v>
      </c>
      <c r="C217" s="85" t="s">
        <v>1033</v>
      </c>
      <c r="D217" s="85" t="s">
        <v>1033</v>
      </c>
      <c r="E217" s="85" t="s">
        <v>12894</v>
      </c>
      <c r="F217" s="85" t="s">
        <v>424</v>
      </c>
      <c r="G217" s="85" t="s">
        <v>424</v>
      </c>
      <c r="H217" s="840">
        <v>1.02596553793324</v>
      </c>
      <c r="I217" s="840">
        <v>1.02753960645363</v>
      </c>
      <c r="J217" s="86">
        <v>4581.3333333333303</v>
      </c>
      <c r="K217" s="44">
        <v>4700.2901177848198</v>
      </c>
      <c r="L217" s="45">
        <v>4422.3485976338898</v>
      </c>
      <c r="M217" s="46">
        <v>0.96529727829610401</v>
      </c>
      <c r="N217" s="139">
        <v>4707.5014503662496</v>
      </c>
      <c r="O217" s="45">
        <v>4372.5411129517597</v>
      </c>
      <c r="P217" s="99">
        <v>0.95442544665710605</v>
      </c>
      <c r="Q217" s="86">
        <v>4613.2627287899804</v>
      </c>
      <c r="R217" s="44">
        <v>4733.0485771703798</v>
      </c>
      <c r="S217" s="45">
        <v>4453.3977614042597</v>
      </c>
      <c r="T217" s="140">
        <v>0.96534665880006199</v>
      </c>
      <c r="U217" s="44">
        <v>4740.3101688080797</v>
      </c>
      <c r="V217" s="45">
        <v>4403.20833772893</v>
      </c>
      <c r="W217" s="99">
        <v>0.95446728196290198</v>
      </c>
      <c r="X217" s="86">
        <v>4640.9202700579199</v>
      </c>
      <c r="Y217" s="44">
        <v>4761.4242613752504</v>
      </c>
      <c r="Z217" s="45">
        <v>4480.31626663729</v>
      </c>
      <c r="AA217" s="46">
        <v>0.96539393179046595</v>
      </c>
      <c r="AB217" s="139">
        <v>4768.7293878780101</v>
      </c>
      <c r="AC217" s="45">
        <v>4429.7956185899302</v>
      </c>
      <c r="AD217" s="99">
        <v>0.95450802013770497</v>
      </c>
      <c r="AE217" s="142">
        <v>4667.9789049710098</v>
      </c>
      <c r="AF217" s="44">
        <v>4789.1854882996004</v>
      </c>
      <c r="AG217" s="45">
        <v>4506.5990637395298</v>
      </c>
      <c r="AH217" s="140">
        <v>0.96542832679478896</v>
      </c>
      <c r="AI217" s="44">
        <v>4796.5332069477799</v>
      </c>
      <c r="AJ217" s="45">
        <v>4455.7630892935804</v>
      </c>
      <c r="AK217" s="46">
        <v>0.95453796600249396</v>
      </c>
    </row>
    <row r="218" spans="1:37" x14ac:dyDescent="0.2">
      <c r="A218" s="35" t="s">
        <v>7024</v>
      </c>
      <c r="B218" s="35" t="s">
        <v>12682</v>
      </c>
      <c r="C218" s="85" t="s">
        <v>1033</v>
      </c>
      <c r="D218" s="85" t="s">
        <v>1033</v>
      </c>
      <c r="E218" s="85" t="s">
        <v>12894</v>
      </c>
      <c r="F218" s="85" t="s">
        <v>424</v>
      </c>
      <c r="G218" s="85" t="s">
        <v>424</v>
      </c>
      <c r="H218" s="840">
        <v>1.02596553793324</v>
      </c>
      <c r="I218" s="840">
        <v>1.02753960645363</v>
      </c>
      <c r="J218" s="86">
        <v>11220.75</v>
      </c>
      <c r="K218" s="44">
        <v>11512.102809764399</v>
      </c>
      <c r="L218" s="45">
        <v>10831.359435441</v>
      </c>
      <c r="M218" s="46">
        <v>0.96529727829610401</v>
      </c>
      <c r="N218" s="139">
        <v>11529.7650391146</v>
      </c>
      <c r="O218" s="45">
        <v>10709.3693305777</v>
      </c>
      <c r="P218" s="99">
        <v>0.95442544665710605</v>
      </c>
      <c r="Q218" s="86">
        <v>11282.277355636001</v>
      </c>
      <c r="R218" s="44">
        <v>11575.2277562871</v>
      </c>
      <c r="S218" s="45">
        <v>10891.3087489188</v>
      </c>
      <c r="T218" s="140">
        <v>0.96534665880006199</v>
      </c>
      <c r="U218" s="44">
        <v>11592.9868339109</v>
      </c>
      <c r="V218" s="45">
        <v>10768.564601985499</v>
      </c>
      <c r="W218" s="99">
        <v>0.95446728196290198</v>
      </c>
      <c r="X218" s="86">
        <v>11334.0106412601</v>
      </c>
      <c r="Y218" s="44">
        <v>11628.3043245015</v>
      </c>
      <c r="Z218" s="45">
        <v>10941.785095921099</v>
      </c>
      <c r="AA218" s="46">
        <v>0.96539393179046595</v>
      </c>
      <c r="AB218" s="139">
        <v>11646.144833861699</v>
      </c>
      <c r="AC218" s="45">
        <v>10818.404057408799</v>
      </c>
      <c r="AD218" s="99">
        <v>0.95450802013770497</v>
      </c>
      <c r="AE218" s="142">
        <v>11393.067667611</v>
      </c>
      <c r="AF218" s="44">
        <v>11688.894798310401</v>
      </c>
      <c r="AG218" s="45">
        <v>10999.1902554015</v>
      </c>
      <c r="AH218" s="140">
        <v>0.96542832679478896</v>
      </c>
      <c r="AI218" s="44">
        <v>11706.8282674767</v>
      </c>
      <c r="AJ218" s="45">
        <v>10875.115637970201</v>
      </c>
      <c r="AK218" s="46">
        <v>0.95453796600249396</v>
      </c>
    </row>
    <row r="219" spans="1:37" x14ac:dyDescent="0.2">
      <c r="A219" s="35" t="s">
        <v>7023</v>
      </c>
      <c r="B219" s="35" t="s">
        <v>12681</v>
      </c>
      <c r="C219" s="85" t="s">
        <v>1033</v>
      </c>
      <c r="D219" s="85" t="s">
        <v>1033</v>
      </c>
      <c r="E219" s="85" t="s">
        <v>12894</v>
      </c>
      <c r="F219" s="85" t="s">
        <v>424</v>
      </c>
      <c r="G219" s="85" t="s">
        <v>424</v>
      </c>
      <c r="H219" s="840">
        <v>1.02596553793324</v>
      </c>
      <c r="I219" s="840">
        <v>1.02753960645363</v>
      </c>
      <c r="J219" s="86">
        <v>10681.75</v>
      </c>
      <c r="K219" s="44">
        <v>10959.107384818401</v>
      </c>
      <c r="L219" s="45">
        <v>10311.0642024394</v>
      </c>
      <c r="M219" s="46">
        <v>0.96529727829610401</v>
      </c>
      <c r="N219" s="139">
        <v>10975.921191236101</v>
      </c>
      <c r="O219" s="45">
        <v>10194.9340148295</v>
      </c>
      <c r="P219" s="99">
        <v>0.95442544665710605</v>
      </c>
      <c r="Q219" s="86">
        <v>10758.026510386801</v>
      </c>
      <c r="R219" s="44">
        <v>11037.364455829</v>
      </c>
      <c r="S219" s="45">
        <v>10385.2249470844</v>
      </c>
      <c r="T219" s="140">
        <v>0.96534665880006199</v>
      </c>
      <c r="U219" s="44">
        <v>11054.2983267006</v>
      </c>
      <c r="V219" s="45">
        <v>10268.1843226537</v>
      </c>
      <c r="W219" s="99">
        <v>0.95446728196290198</v>
      </c>
      <c r="X219" s="86">
        <v>10829.792761184501</v>
      </c>
      <c r="Y219" s="44">
        <v>11110.9941559341</v>
      </c>
      <c r="Z219" s="45">
        <v>10455.016214195801</v>
      </c>
      <c r="AA219" s="46">
        <v>0.96539393179046595</v>
      </c>
      <c r="AB219" s="139">
        <v>11128.0409918019</v>
      </c>
      <c r="AC219" s="45">
        <v>10337.124046979799</v>
      </c>
      <c r="AD219" s="99">
        <v>0.95450802013770497</v>
      </c>
      <c r="AE219" s="142">
        <v>10900.835612389301</v>
      </c>
      <c r="AF219" s="44">
        <v>11183.881672986799</v>
      </c>
      <c r="AG219" s="45">
        <v>10523.975485934099</v>
      </c>
      <c r="AH219" s="140">
        <v>0.96542832679478896</v>
      </c>
      <c r="AI219" s="44">
        <v>11201.040335170301</v>
      </c>
      <c r="AJ219" s="45">
        <v>10405.2614531776</v>
      </c>
      <c r="AK219" s="46">
        <v>0.95453796600249396</v>
      </c>
    </row>
    <row r="220" spans="1:37" x14ac:dyDescent="0.2">
      <c r="A220" s="35" t="s">
        <v>7022</v>
      </c>
      <c r="B220" s="35" t="s">
        <v>12680</v>
      </c>
      <c r="C220" s="85" t="s">
        <v>1033</v>
      </c>
      <c r="D220" s="85" t="s">
        <v>1033</v>
      </c>
      <c r="E220" s="85" t="s">
        <v>12894</v>
      </c>
      <c r="F220" s="85" t="s">
        <v>424</v>
      </c>
      <c r="G220" s="85" t="s">
        <v>424</v>
      </c>
      <c r="H220" s="840">
        <v>1.02596553793324</v>
      </c>
      <c r="I220" s="840">
        <v>1.02753960645363</v>
      </c>
      <c r="J220" s="86">
        <v>5849.5</v>
      </c>
      <c r="K220" s="44">
        <v>6001.38541414049</v>
      </c>
      <c r="L220" s="45">
        <v>5646.50642939306</v>
      </c>
      <c r="M220" s="46">
        <v>0.96529727829610401</v>
      </c>
      <c r="N220" s="139">
        <v>6010.5929279505399</v>
      </c>
      <c r="O220" s="45">
        <v>5582.9116502207398</v>
      </c>
      <c r="P220" s="99">
        <v>0.95442544665710605</v>
      </c>
      <c r="Q220" s="86">
        <v>5891.6405820766104</v>
      </c>
      <c r="R220" s="44">
        <v>6044.6201990995396</v>
      </c>
      <c r="S220" s="45">
        <v>5687.4755507585096</v>
      </c>
      <c r="T220" s="140">
        <v>0.96534665880006199</v>
      </c>
      <c r="U220" s="44">
        <v>6053.8940450732598</v>
      </c>
      <c r="V220" s="45">
        <v>5623.3781726769903</v>
      </c>
      <c r="W220" s="99">
        <v>0.95446728196290198</v>
      </c>
      <c r="X220" s="86">
        <v>5931.7302679782097</v>
      </c>
      <c r="Y220" s="44">
        <v>6085.7508352611503</v>
      </c>
      <c r="Z220" s="45">
        <v>5726.4564057240004</v>
      </c>
      <c r="AA220" s="46">
        <v>0.96539393179046595</v>
      </c>
      <c r="AB220" s="139">
        <v>6095.0877851474397</v>
      </c>
      <c r="AC220" s="45">
        <v>5661.8841140787799</v>
      </c>
      <c r="AD220" s="99">
        <v>0.95450802013770497</v>
      </c>
      <c r="AE220" s="142">
        <v>5971.0628821136697</v>
      </c>
      <c r="AF220" s="44">
        <v>6126.1047418809503</v>
      </c>
      <c r="AG220" s="45">
        <v>5764.63324746547</v>
      </c>
      <c r="AH220" s="140">
        <v>0.96542832679478896</v>
      </c>
      <c r="AI220" s="44">
        <v>6135.50360399698</v>
      </c>
      <c r="AJ220" s="45">
        <v>5699.6062183657696</v>
      </c>
      <c r="AK220" s="46">
        <v>0.95453796600249396</v>
      </c>
    </row>
    <row r="221" spans="1:37" x14ac:dyDescent="0.2">
      <c r="A221" s="35" t="s">
        <v>7021</v>
      </c>
      <c r="B221" s="35" t="s">
        <v>12679</v>
      </c>
      <c r="C221" s="85" t="s">
        <v>1033</v>
      </c>
      <c r="D221" s="85" t="s">
        <v>1033</v>
      </c>
      <c r="E221" s="85" t="s">
        <v>12894</v>
      </c>
      <c r="F221" s="85" t="s">
        <v>424</v>
      </c>
      <c r="G221" s="85" t="s">
        <v>424</v>
      </c>
      <c r="H221" s="840">
        <v>1.02596553793324</v>
      </c>
      <c r="I221" s="840">
        <v>1.02753960645363</v>
      </c>
      <c r="J221" s="86">
        <v>5571.1666666666697</v>
      </c>
      <c r="K221" s="44">
        <v>5715.8250060824103</v>
      </c>
      <c r="L221" s="45">
        <v>5377.8320202673103</v>
      </c>
      <c r="M221" s="46">
        <v>0.96529727829610401</v>
      </c>
      <c r="N221" s="139">
        <v>5724.5944041542698</v>
      </c>
      <c r="O221" s="45">
        <v>5317.2632342345096</v>
      </c>
      <c r="P221" s="99">
        <v>0.95442544665710605</v>
      </c>
      <c r="Q221" s="86">
        <v>5613.11003884198</v>
      </c>
      <c r="R221" s="44">
        <v>5758.8574604789901</v>
      </c>
      <c r="S221" s="45">
        <v>5418.5970214731897</v>
      </c>
      <c r="T221" s="140">
        <v>0.96534665880006199</v>
      </c>
      <c r="U221" s="44">
        <v>5767.6928802926304</v>
      </c>
      <c r="V221" s="45">
        <v>5357.5298821321803</v>
      </c>
      <c r="W221" s="99">
        <v>0.95446728196290198</v>
      </c>
      <c r="X221" s="86">
        <v>5651.6418093960901</v>
      </c>
      <c r="Y221" s="44">
        <v>5798.3897291830499</v>
      </c>
      <c r="Z221" s="45">
        <v>5456.0607074442696</v>
      </c>
      <c r="AA221" s="46">
        <v>0.96539393179046595</v>
      </c>
      <c r="AB221" s="139">
        <v>5807.28580064376</v>
      </c>
      <c r="AC221" s="45">
        <v>5394.5374340141298</v>
      </c>
      <c r="AD221" s="99">
        <v>0.95450802013770497</v>
      </c>
      <c r="AE221" s="142">
        <v>5688.8503139744498</v>
      </c>
      <c r="AF221" s="44">
        <v>5836.5643725984801</v>
      </c>
      <c r="AG221" s="45">
        <v>5492.1772400063701</v>
      </c>
      <c r="AH221" s="140">
        <v>0.96542832679478896</v>
      </c>
      <c r="AI221" s="44">
        <v>5845.51901279494</v>
      </c>
      <c r="AJ221" s="45">
        <v>5430.2236075938199</v>
      </c>
      <c r="AK221" s="46">
        <v>0.95453796600249396</v>
      </c>
    </row>
    <row r="222" spans="1:37" x14ac:dyDescent="0.2">
      <c r="A222" s="35" t="s">
        <v>7020</v>
      </c>
      <c r="B222" s="35" t="s">
        <v>12151</v>
      </c>
      <c r="C222" s="85" t="s">
        <v>1033</v>
      </c>
      <c r="D222" s="85" t="s">
        <v>1033</v>
      </c>
      <c r="E222" s="85" t="s">
        <v>12894</v>
      </c>
      <c r="F222" s="85" t="s">
        <v>424</v>
      </c>
      <c r="G222" s="85" t="s">
        <v>424</v>
      </c>
      <c r="H222" s="840">
        <v>1.02596553793324</v>
      </c>
      <c r="I222" s="840">
        <v>1.02753960645363</v>
      </c>
      <c r="J222" s="86">
        <v>5950.9166666666697</v>
      </c>
      <c r="K222" s="44">
        <v>6105.4354191125503</v>
      </c>
      <c r="L222" s="45">
        <v>5744.4036617002603</v>
      </c>
      <c r="M222" s="46">
        <v>0.96529727829610401</v>
      </c>
      <c r="N222" s="139">
        <v>6114.8025697050398</v>
      </c>
      <c r="O222" s="45">
        <v>5679.70629760255</v>
      </c>
      <c r="P222" s="99">
        <v>0.95442544665710605</v>
      </c>
      <c r="Q222" s="86">
        <v>5993.3021837133701</v>
      </c>
      <c r="R222" s="44">
        <v>6148.9214989099601</v>
      </c>
      <c r="S222" s="45">
        <v>5785.6142382268199</v>
      </c>
      <c r="T222" s="140">
        <v>0.96534665880006199</v>
      </c>
      <c r="U222" s="44">
        <v>6158.35536721055</v>
      </c>
      <c r="V222" s="45">
        <v>5720.4108452712298</v>
      </c>
      <c r="W222" s="99">
        <v>0.95446728196290198</v>
      </c>
      <c r="X222" s="86">
        <v>6034.8789486884998</v>
      </c>
      <c r="Y222" s="44">
        <v>6191.5778269531902</v>
      </c>
      <c r="Z222" s="45">
        <v>5826.0355161539101</v>
      </c>
      <c r="AA222" s="46">
        <v>0.96539393179046595</v>
      </c>
      <c r="AB222" s="139">
        <v>6201.0771399307096</v>
      </c>
      <c r="AC222" s="45">
        <v>5760.3403570833698</v>
      </c>
      <c r="AD222" s="99">
        <v>0.95450802013770497</v>
      </c>
      <c r="AE222" s="142">
        <v>6074.7852583065496</v>
      </c>
      <c r="AF222" s="44">
        <v>6232.5203253673999</v>
      </c>
      <c r="AG222" s="45">
        <v>5864.7697675645404</v>
      </c>
      <c r="AH222" s="140">
        <v>0.96542832679478896</v>
      </c>
      <c r="AI222" s="44">
        <v>6242.0824536106502</v>
      </c>
      <c r="AJ222" s="45">
        <v>5798.61316436587</v>
      </c>
      <c r="AK222" s="46">
        <v>0.95453796600249396</v>
      </c>
    </row>
    <row r="223" spans="1:37" x14ac:dyDescent="0.2">
      <c r="A223" s="35" t="s">
        <v>7019</v>
      </c>
      <c r="B223" s="35" t="s">
        <v>12678</v>
      </c>
      <c r="C223" s="85" t="s">
        <v>1033</v>
      </c>
      <c r="D223" s="85" t="s">
        <v>1033</v>
      </c>
      <c r="E223" s="85" t="s">
        <v>12894</v>
      </c>
      <c r="F223" s="85" t="s">
        <v>424</v>
      </c>
      <c r="G223" s="85" t="s">
        <v>424</v>
      </c>
      <c r="H223" s="840">
        <v>1.02596553793324</v>
      </c>
      <c r="I223" s="840">
        <v>1.02753960645363</v>
      </c>
      <c r="J223" s="86">
        <v>49819.25</v>
      </c>
      <c r="K223" s="44">
        <v>51112.8336256806</v>
      </c>
      <c r="L223" s="45">
        <v>48090.386431753199</v>
      </c>
      <c r="M223" s="46">
        <v>0.96529727829610401</v>
      </c>
      <c r="N223" s="139">
        <v>51191.252538815199</v>
      </c>
      <c r="O223" s="45">
        <v>47548.759933371999</v>
      </c>
      <c r="P223" s="99">
        <v>0.95442544665710605</v>
      </c>
      <c r="Q223" s="86">
        <v>50071.934743728103</v>
      </c>
      <c r="R223" s="44">
        <v>51372.079464707102</v>
      </c>
      <c r="S223" s="45">
        <v>48336.774904512597</v>
      </c>
      <c r="T223" s="140">
        <v>0.96534665880006199</v>
      </c>
      <c r="U223" s="44">
        <v>51450.896120942401</v>
      </c>
      <c r="V223" s="45">
        <v>47792.023457469899</v>
      </c>
      <c r="W223" s="99">
        <v>0.95446728196290198</v>
      </c>
      <c r="X223" s="86">
        <v>50289.823130885801</v>
      </c>
      <c r="Y223" s="44">
        <v>51595.625441046701</v>
      </c>
      <c r="Z223" s="45">
        <v>48549.490081372896</v>
      </c>
      <c r="AA223" s="46">
        <v>0.96539393179046595</v>
      </c>
      <c r="AB223" s="139">
        <v>51674.785068533201</v>
      </c>
      <c r="AC223" s="45">
        <v>48002.0395097371</v>
      </c>
      <c r="AD223" s="99">
        <v>0.95450802013770497</v>
      </c>
      <c r="AE223" s="142">
        <v>50520.876337973903</v>
      </c>
      <c r="AF223" s="44">
        <v>51832.678068948102</v>
      </c>
      <c r="AG223" s="45">
        <v>48774.285111176599</v>
      </c>
      <c r="AH223" s="140">
        <v>0.96542832679478896</v>
      </c>
      <c r="AI223" s="44">
        <v>51912.201390014401</v>
      </c>
      <c r="AJ223" s="45">
        <v>48224.094540313097</v>
      </c>
      <c r="AK223" s="46">
        <v>0.95453796600249396</v>
      </c>
    </row>
    <row r="224" spans="1:37" x14ac:dyDescent="0.2">
      <c r="A224" s="35" t="s">
        <v>7018</v>
      </c>
      <c r="B224" s="35" t="s">
        <v>12677</v>
      </c>
      <c r="C224" s="85" t="s">
        <v>1033</v>
      </c>
      <c r="D224" s="85" t="s">
        <v>1033</v>
      </c>
      <c r="E224" s="85" t="s">
        <v>12894</v>
      </c>
      <c r="F224" s="85" t="s">
        <v>424</v>
      </c>
      <c r="G224" s="85" t="s">
        <v>424</v>
      </c>
      <c r="H224" s="840">
        <v>1.02596553793324</v>
      </c>
      <c r="I224" s="840">
        <v>1.02753960645363</v>
      </c>
      <c r="J224" s="86">
        <v>5998.1666666666697</v>
      </c>
      <c r="K224" s="44">
        <v>6153.9122907799001</v>
      </c>
      <c r="L224" s="45">
        <v>5790.0139580997502</v>
      </c>
      <c r="M224" s="46">
        <v>0.96529727829610401</v>
      </c>
      <c r="N224" s="139">
        <v>6163.3538161099796</v>
      </c>
      <c r="O224" s="45">
        <v>5724.8028999570997</v>
      </c>
      <c r="P224" s="99">
        <v>0.95442544665710605</v>
      </c>
      <c r="Q224" s="86">
        <v>6032.7107434673999</v>
      </c>
      <c r="R224" s="44">
        <v>6189.3533231171796</v>
      </c>
      <c r="S224" s="45">
        <v>5823.6571597134998</v>
      </c>
      <c r="T224" s="140">
        <v>0.96534665880006199</v>
      </c>
      <c r="U224" s="44">
        <v>6198.8492231911096</v>
      </c>
      <c r="V224" s="45">
        <v>5758.02502618573</v>
      </c>
      <c r="W224" s="99">
        <v>0.95446728196290198</v>
      </c>
      <c r="X224" s="86">
        <v>6062.0892293030602</v>
      </c>
      <c r="Y224" s="44">
        <v>6219.4946371412198</v>
      </c>
      <c r="Z224" s="45">
        <v>5852.3041559415196</v>
      </c>
      <c r="AA224" s="46">
        <v>0.96539393179046595</v>
      </c>
      <c r="AB224" s="139">
        <v>6229.0367809648797</v>
      </c>
      <c r="AC224" s="45">
        <v>5786.3127881601704</v>
      </c>
      <c r="AD224" s="99">
        <v>0.95450802013770497</v>
      </c>
      <c r="AE224" s="142">
        <v>6092.5762871852403</v>
      </c>
      <c r="AF224" s="44">
        <v>6250.7733078813098</v>
      </c>
      <c r="AG224" s="45">
        <v>5881.9457308068604</v>
      </c>
      <c r="AH224" s="140">
        <v>0.96542832679478896</v>
      </c>
      <c r="AI224" s="44">
        <v>6260.3634404230697</v>
      </c>
      <c r="AJ224" s="45">
        <v>5815.5953768848303</v>
      </c>
      <c r="AK224" s="46">
        <v>0.95453796600249396</v>
      </c>
    </row>
    <row r="225" spans="1:37" x14ac:dyDescent="0.2">
      <c r="A225" s="35" t="s">
        <v>7017</v>
      </c>
      <c r="B225" s="35" t="s">
        <v>12676</v>
      </c>
      <c r="C225" s="85" t="s">
        <v>1033</v>
      </c>
      <c r="D225" s="85" t="s">
        <v>1033</v>
      </c>
      <c r="E225" s="85" t="s">
        <v>12894</v>
      </c>
      <c r="F225" s="85" t="s">
        <v>424</v>
      </c>
      <c r="G225" s="85" t="s">
        <v>424</v>
      </c>
      <c r="H225" s="840">
        <v>1.02596553793324</v>
      </c>
      <c r="I225" s="840">
        <v>1.02753960645363</v>
      </c>
      <c r="J225" s="86">
        <v>8938.1666666666697</v>
      </c>
      <c r="K225" s="44">
        <v>9170.2509723036292</v>
      </c>
      <c r="L225" s="45">
        <v>8627.9879562903006</v>
      </c>
      <c r="M225" s="46">
        <v>0.96529727829610401</v>
      </c>
      <c r="N225" s="139">
        <v>9184.3202590836609</v>
      </c>
      <c r="O225" s="45">
        <v>8530.8137131289895</v>
      </c>
      <c r="P225" s="99">
        <v>0.95442544665710605</v>
      </c>
      <c r="Q225" s="86">
        <v>8988.3827963029307</v>
      </c>
      <c r="R225" s="44">
        <v>9221.7709907588196</v>
      </c>
      <c r="S225" s="45">
        <v>8676.9053004269899</v>
      </c>
      <c r="T225" s="140">
        <v>0.96534665880006199</v>
      </c>
      <c r="U225" s="44">
        <v>9235.9193211677302</v>
      </c>
      <c r="V225" s="45">
        <v>8579.1172968293704</v>
      </c>
      <c r="W225" s="99">
        <v>0.95446728196290198</v>
      </c>
      <c r="X225" s="86">
        <v>9027.7558784876601</v>
      </c>
      <c r="Y225" s="44">
        <v>9262.16641620257</v>
      </c>
      <c r="Z225" s="45">
        <v>8715.3407427777001</v>
      </c>
      <c r="AA225" s="46">
        <v>0.96539393179046595</v>
      </c>
      <c r="AB225" s="139">
        <v>9276.3767225406991</v>
      </c>
      <c r="AC225" s="45">
        <v>8617.0653898617802</v>
      </c>
      <c r="AD225" s="99">
        <v>0.95450802013770497</v>
      </c>
      <c r="AE225" s="142">
        <v>9070.9264222419206</v>
      </c>
      <c r="AF225" s="44">
        <v>9306.4579063482797</v>
      </c>
      <c r="AG225" s="45">
        <v>8757.3293183036603</v>
      </c>
      <c r="AH225" s="140">
        <v>0.96542832679478896</v>
      </c>
      <c r="AI225" s="44">
        <v>9320.7361660803399</v>
      </c>
      <c r="AJ225" s="45">
        <v>8658.5436568450896</v>
      </c>
      <c r="AK225" s="46">
        <v>0.95453796600249396</v>
      </c>
    </row>
    <row r="226" spans="1:37" x14ac:dyDescent="0.2">
      <c r="A226" s="35" t="s">
        <v>7016</v>
      </c>
      <c r="B226" s="35" t="s">
        <v>12675</v>
      </c>
      <c r="C226" s="85" t="s">
        <v>1033</v>
      </c>
      <c r="D226" s="85" t="s">
        <v>1033</v>
      </c>
      <c r="E226" s="85" t="s">
        <v>12894</v>
      </c>
      <c r="F226" s="85" t="s">
        <v>424</v>
      </c>
      <c r="G226" s="85" t="s">
        <v>424</v>
      </c>
      <c r="H226" s="840">
        <v>1.02596553793324</v>
      </c>
      <c r="I226" s="840">
        <v>1.02753960645363</v>
      </c>
      <c r="J226" s="86">
        <v>7106.3333333333303</v>
      </c>
      <c r="K226" s="44">
        <v>7290.85310106625</v>
      </c>
      <c r="L226" s="45">
        <v>6859.7242253315499</v>
      </c>
      <c r="M226" s="46">
        <v>0.96529727829610401</v>
      </c>
      <c r="N226" s="139">
        <v>7302.0389566616795</v>
      </c>
      <c r="O226" s="45">
        <v>6782.4653657609497</v>
      </c>
      <c r="P226" s="99">
        <v>0.95442544665710605</v>
      </c>
      <c r="Q226" s="86">
        <v>7151.4216362120997</v>
      </c>
      <c r="R226" s="44">
        <v>7337.1121459837696</v>
      </c>
      <c r="S226" s="45">
        <v>6903.6009821878197</v>
      </c>
      <c r="T226" s="140">
        <v>0.96534665880006199</v>
      </c>
      <c r="U226" s="44">
        <v>7348.3689736573897</v>
      </c>
      <c r="V226" s="45">
        <v>6825.7979712860597</v>
      </c>
      <c r="W226" s="99">
        <v>0.95446728196290198</v>
      </c>
      <c r="X226" s="86">
        <v>7194.4244337439504</v>
      </c>
      <c r="Y226" s="44">
        <v>7381.2315342861602</v>
      </c>
      <c r="Z226" s="45">
        <v>6945.4536910614697</v>
      </c>
      <c r="AA226" s="46">
        <v>0.96539393179046595</v>
      </c>
      <c r="AB226" s="139">
        <v>7392.5560513096698</v>
      </c>
      <c r="AC226" s="45">
        <v>6867.1358222832596</v>
      </c>
      <c r="AD226" s="99">
        <v>0.95450802013770497</v>
      </c>
      <c r="AE226" s="142">
        <v>7238.3166612721798</v>
      </c>
      <c r="AF226" s="44">
        <v>7426.2634471132496</v>
      </c>
      <c r="AG226" s="45">
        <v>6988.07594310285</v>
      </c>
      <c r="AH226" s="140">
        <v>0.96542832679478896</v>
      </c>
      <c r="AI226" s="44">
        <v>7437.6570535104001</v>
      </c>
      <c r="AJ226" s="45">
        <v>6909.2480631327098</v>
      </c>
      <c r="AK226" s="46">
        <v>0.95453796600249396</v>
      </c>
    </row>
    <row r="227" spans="1:37" x14ac:dyDescent="0.2">
      <c r="A227" s="35" t="s">
        <v>7015</v>
      </c>
      <c r="B227" s="35" t="s">
        <v>12674</v>
      </c>
      <c r="C227" s="85" t="s">
        <v>1033</v>
      </c>
      <c r="D227" s="85" t="s">
        <v>1033</v>
      </c>
      <c r="E227" s="85" t="s">
        <v>12894</v>
      </c>
      <c r="F227" s="85" t="s">
        <v>424</v>
      </c>
      <c r="G227" s="85" t="s">
        <v>424</v>
      </c>
      <c r="H227" s="840">
        <v>1.02596553793324</v>
      </c>
      <c r="I227" s="840">
        <v>1.02753960645363</v>
      </c>
      <c r="J227" s="86">
        <v>3429.5</v>
      </c>
      <c r="K227" s="44">
        <v>3518.54881234205</v>
      </c>
      <c r="L227" s="45">
        <v>3310.4870159164898</v>
      </c>
      <c r="M227" s="46">
        <v>0.96529727829610401</v>
      </c>
      <c r="N227" s="139">
        <v>3523.9470803327399</v>
      </c>
      <c r="O227" s="45">
        <v>3273.2020693105501</v>
      </c>
      <c r="P227" s="99">
        <v>0.95442544665710605</v>
      </c>
      <c r="Q227" s="86">
        <v>3454.79065840767</v>
      </c>
      <c r="R227" s="44">
        <v>3544.4961562999601</v>
      </c>
      <c r="S227" s="45">
        <v>3335.07061894751</v>
      </c>
      <c r="T227" s="140">
        <v>0.96534665880006199</v>
      </c>
      <c r="U227" s="44">
        <v>3549.9342335199099</v>
      </c>
      <c r="V227" s="45">
        <v>3297.4846494812</v>
      </c>
      <c r="W227" s="99">
        <v>0.95446728196290198</v>
      </c>
      <c r="X227" s="86">
        <v>3476.8640403446302</v>
      </c>
      <c r="Y227" s="44">
        <v>3567.1426854729202</v>
      </c>
      <c r="Z227" s="45">
        <v>3356.5434462091898</v>
      </c>
      <c r="AA227" s="46">
        <v>0.96539393179046595</v>
      </c>
      <c r="AB227" s="139">
        <v>3572.61550770851</v>
      </c>
      <c r="AC227" s="45">
        <v>3318.69461143733</v>
      </c>
      <c r="AD227" s="99">
        <v>0.95450802013770497</v>
      </c>
      <c r="AE227" s="142">
        <v>3498.9800090337599</v>
      </c>
      <c r="AF227" s="44">
        <v>3589.8329071859798</v>
      </c>
      <c r="AG227" s="45">
        <v>3378.01441560988</v>
      </c>
      <c r="AH227" s="140">
        <v>0.96542832679478896</v>
      </c>
      <c r="AI227" s="44">
        <v>3595.3405414716799</v>
      </c>
      <c r="AJ227" s="45">
        <v>3339.9092609064701</v>
      </c>
      <c r="AK227" s="46">
        <v>0.95453796600249396</v>
      </c>
    </row>
    <row r="228" spans="1:37" x14ac:dyDescent="0.2">
      <c r="A228" s="35" t="s">
        <v>7014</v>
      </c>
      <c r="B228" s="35" t="s">
        <v>12673</v>
      </c>
      <c r="C228" s="85" t="s">
        <v>1033</v>
      </c>
      <c r="D228" s="85" t="s">
        <v>1033</v>
      </c>
      <c r="E228" s="85" t="s">
        <v>12894</v>
      </c>
      <c r="F228" s="85" t="s">
        <v>424</v>
      </c>
      <c r="G228" s="85" t="s">
        <v>424</v>
      </c>
      <c r="H228" s="840">
        <v>1.02596553793324</v>
      </c>
      <c r="I228" s="840">
        <v>1.02753960645363</v>
      </c>
      <c r="J228" s="86">
        <v>2137.25</v>
      </c>
      <c r="K228" s="44">
        <v>2192.7448459478201</v>
      </c>
      <c r="L228" s="45">
        <v>2063.0816080383502</v>
      </c>
      <c r="M228" s="46">
        <v>0.96529727829610401</v>
      </c>
      <c r="N228" s="139">
        <v>2196.1090238930301</v>
      </c>
      <c r="O228" s="45">
        <v>2039.8457858679001</v>
      </c>
      <c r="P228" s="99">
        <v>0.95442544665710605</v>
      </c>
      <c r="Q228" s="86">
        <v>2153.5469853712498</v>
      </c>
      <c r="R228" s="44">
        <v>2209.4649913109201</v>
      </c>
      <c r="S228" s="45">
        <v>2078.9193868970801</v>
      </c>
      <c r="T228" s="140">
        <v>0.96534665880006199</v>
      </c>
      <c r="U228" s="44">
        <v>2212.8548218277801</v>
      </c>
      <c r="V228" s="45">
        <v>2055.4901377066999</v>
      </c>
      <c r="W228" s="99">
        <v>0.95446728196290198</v>
      </c>
      <c r="X228" s="86">
        <v>2170.5280181100802</v>
      </c>
      <c r="Y228" s="44">
        <v>2226.8869456994798</v>
      </c>
      <c r="Z228" s="45">
        <v>2095.4145774646599</v>
      </c>
      <c r="AA228" s="46">
        <v>0.96539393179046595</v>
      </c>
      <c r="AB228" s="139">
        <v>2230.30350552542</v>
      </c>
      <c r="AC228" s="45">
        <v>2071.7864012196701</v>
      </c>
      <c r="AD228" s="99">
        <v>0.95450802013770497</v>
      </c>
      <c r="AE228" s="142">
        <v>2186.4498075349002</v>
      </c>
      <c r="AF228" s="44">
        <v>2243.22215295157</v>
      </c>
      <c r="AG228" s="45">
        <v>2110.8605793092102</v>
      </c>
      <c r="AH228" s="140">
        <v>0.96542832679478896</v>
      </c>
      <c r="AI228" s="44">
        <v>2246.6637747650402</v>
      </c>
      <c r="AJ228" s="45">
        <v>2087.0493520509099</v>
      </c>
      <c r="AK228" s="46">
        <v>0.95453796600249396</v>
      </c>
    </row>
    <row r="229" spans="1:37" x14ac:dyDescent="0.2">
      <c r="A229" s="35" t="s">
        <v>7013</v>
      </c>
      <c r="B229" s="35" t="s">
        <v>12672</v>
      </c>
      <c r="C229" s="85" t="s">
        <v>1033</v>
      </c>
      <c r="D229" s="85" t="s">
        <v>1033</v>
      </c>
      <c r="E229" s="85" t="s">
        <v>12894</v>
      </c>
      <c r="F229" s="85" t="s">
        <v>424</v>
      </c>
      <c r="G229" s="85" t="s">
        <v>424</v>
      </c>
      <c r="H229" s="840">
        <v>1.02596553793324</v>
      </c>
      <c r="I229" s="840">
        <v>1.02753960645363</v>
      </c>
      <c r="J229" s="86">
        <v>7185.1666666666697</v>
      </c>
      <c r="K229" s="44">
        <v>7371.7333843066599</v>
      </c>
      <c r="L229" s="45">
        <v>6935.8218274372302</v>
      </c>
      <c r="M229" s="46">
        <v>0.96529727829610401</v>
      </c>
      <c r="N229" s="139">
        <v>7383.0433289704397</v>
      </c>
      <c r="O229" s="45">
        <v>6857.7059051390797</v>
      </c>
      <c r="P229" s="99">
        <v>0.95442544665710605</v>
      </c>
      <c r="Q229" s="86">
        <v>7236.8744130678597</v>
      </c>
      <c r="R229" s="44">
        <v>7424.78375015847</v>
      </c>
      <c r="S229" s="45">
        <v>6986.0925348107103</v>
      </c>
      <c r="T229" s="140">
        <v>0.96534665880006199</v>
      </c>
      <c r="U229" s="44">
        <v>7436.1750863581201</v>
      </c>
      <c r="V229" s="45">
        <v>6907.3598509477497</v>
      </c>
      <c r="W229" s="99">
        <v>0.95446728196290198</v>
      </c>
      <c r="X229" s="86">
        <v>7287.8302522662998</v>
      </c>
      <c r="Y229" s="44">
        <v>7477.0626851325396</v>
      </c>
      <c r="Z229" s="45">
        <v>7035.6271014568702</v>
      </c>
      <c r="AA229" s="46">
        <v>0.96539393179046595</v>
      </c>
      <c r="AB229" s="139">
        <v>7488.5342293146095</v>
      </c>
      <c r="AC229" s="45">
        <v>6956.2924251903796</v>
      </c>
      <c r="AD229" s="99">
        <v>0.95450802013770497</v>
      </c>
      <c r="AE229" s="142">
        <v>7335.5737003387603</v>
      </c>
      <c r="AF229" s="44">
        <v>7526.0458175169897</v>
      </c>
      <c r="AG229" s="45">
        <v>7081.9706435979097</v>
      </c>
      <c r="AH229" s="140">
        <v>0.96542832679478896</v>
      </c>
      <c r="AI229" s="44">
        <v>7537.5925131577296</v>
      </c>
      <c r="AJ229" s="45">
        <v>7002.0835993827504</v>
      </c>
      <c r="AK229" s="46">
        <v>0.95453796600249396</v>
      </c>
    </row>
    <row r="230" spans="1:37" x14ac:dyDescent="0.2">
      <c r="A230" s="35" t="s">
        <v>7012</v>
      </c>
      <c r="B230" s="35" t="s">
        <v>12671</v>
      </c>
      <c r="C230" s="85" t="s">
        <v>1033</v>
      </c>
      <c r="D230" s="85" t="s">
        <v>1033</v>
      </c>
      <c r="E230" s="85" t="s">
        <v>12894</v>
      </c>
      <c r="F230" s="85" t="s">
        <v>424</v>
      </c>
      <c r="G230" s="85" t="s">
        <v>424</v>
      </c>
      <c r="H230" s="840">
        <v>1.02596553793324</v>
      </c>
      <c r="I230" s="840">
        <v>1.02753960645363</v>
      </c>
      <c r="J230" s="86">
        <v>5268.0833333333303</v>
      </c>
      <c r="K230" s="44">
        <v>5404.8719509604698</v>
      </c>
      <c r="L230" s="45">
        <v>5085.2665035037398</v>
      </c>
      <c r="M230" s="46">
        <v>0.96529727829610401</v>
      </c>
      <c r="N230" s="139">
        <v>5413.1642750982901</v>
      </c>
      <c r="O230" s="45">
        <v>5027.9927884435201</v>
      </c>
      <c r="P230" s="99">
        <v>0.95442544665710605</v>
      </c>
      <c r="Q230" s="86">
        <v>5305.6609049118497</v>
      </c>
      <c r="R230" s="44">
        <v>5443.42524439925</v>
      </c>
      <c r="S230" s="45">
        <v>5121.8020272827698</v>
      </c>
      <c r="T230" s="140">
        <v>0.96534665880006199</v>
      </c>
      <c r="U230" s="44">
        <v>5451.7767182095604</v>
      </c>
      <c r="V230" s="45">
        <v>5064.0797429280501</v>
      </c>
      <c r="W230" s="99">
        <v>0.95446728196290198</v>
      </c>
      <c r="X230" s="86">
        <v>5338.6697311454</v>
      </c>
      <c r="Y230" s="44">
        <v>5477.2911625625002</v>
      </c>
      <c r="Z230" s="45">
        <v>5153.9193622812099</v>
      </c>
      <c r="AA230" s="46">
        <v>0.96539393179046595</v>
      </c>
      <c r="AB230" s="139">
        <v>5485.69459452707</v>
      </c>
      <c r="AC230" s="45">
        <v>5095.8030752446903</v>
      </c>
      <c r="AD230" s="99">
        <v>0.95450802013770497</v>
      </c>
      <c r="AE230" s="142">
        <v>5371.0454129208201</v>
      </c>
      <c r="AF230" s="44">
        <v>5510.5074963311799</v>
      </c>
      <c r="AG230" s="45">
        <v>5185.35938613498</v>
      </c>
      <c r="AH230" s="140">
        <v>0.96542832679478896</v>
      </c>
      <c r="AI230" s="44">
        <v>5518.9618898372601</v>
      </c>
      <c r="AJ230" s="45">
        <v>5126.8667637564704</v>
      </c>
      <c r="AK230" s="46">
        <v>0.95453796600249396</v>
      </c>
    </row>
    <row r="231" spans="1:37" x14ac:dyDescent="0.2">
      <c r="A231" s="35" t="s">
        <v>7011</v>
      </c>
      <c r="B231" s="35" t="s">
        <v>12670</v>
      </c>
      <c r="C231" s="85" t="s">
        <v>1033</v>
      </c>
      <c r="D231" s="85" t="s">
        <v>1033</v>
      </c>
      <c r="E231" s="85" t="s">
        <v>12894</v>
      </c>
      <c r="F231" s="85" t="s">
        <v>424</v>
      </c>
      <c r="G231" s="85" t="s">
        <v>424</v>
      </c>
      <c r="H231" s="840">
        <v>1.02596553793324</v>
      </c>
      <c r="I231" s="840">
        <v>1.02753960645363</v>
      </c>
      <c r="J231" s="86">
        <v>5384.5</v>
      </c>
      <c r="K231" s="44">
        <v>5524.3114390015298</v>
      </c>
      <c r="L231" s="45">
        <v>5197.6431949853704</v>
      </c>
      <c r="M231" s="46">
        <v>0.96529727829610401</v>
      </c>
      <c r="N231" s="139">
        <v>5532.7870109495998</v>
      </c>
      <c r="O231" s="45">
        <v>5139.1038175251897</v>
      </c>
      <c r="P231" s="99">
        <v>0.95442544665710605</v>
      </c>
      <c r="Q231" s="86">
        <v>5421.8794094406703</v>
      </c>
      <c r="R231" s="44">
        <v>5562.6614249159602</v>
      </c>
      <c r="S231" s="45">
        <v>5233.9931723204099</v>
      </c>
      <c r="T231" s="140">
        <v>0.96534665880006199</v>
      </c>
      <c r="U231" s="44">
        <v>5571.1958346157398</v>
      </c>
      <c r="V231" s="45">
        <v>5175.0065030594697</v>
      </c>
      <c r="W231" s="99">
        <v>0.95446728196290198</v>
      </c>
      <c r="X231" s="86">
        <v>5458.9348224572404</v>
      </c>
      <c r="Y231" s="44">
        <v>5600.6790016648401</v>
      </c>
      <c r="Z231" s="45">
        <v>5270.0225516398796</v>
      </c>
      <c r="AA231" s="46">
        <v>0.96539393179046595</v>
      </c>
      <c r="AB231" s="139">
        <v>5609.2717391237502</v>
      </c>
      <c r="AC231" s="45">
        <v>5210.5970694444304</v>
      </c>
      <c r="AD231" s="99">
        <v>0.95450802013770497</v>
      </c>
      <c r="AE231" s="142">
        <v>5495.1615678783501</v>
      </c>
      <c r="AF231" s="44">
        <v>5637.8463940183801</v>
      </c>
      <c r="AG231" s="45">
        <v>5305.1846379438202</v>
      </c>
      <c r="AH231" s="140">
        <v>0.96542832679478896</v>
      </c>
      <c r="AI231" s="44">
        <v>5646.4961548568499</v>
      </c>
      <c r="AJ231" s="45">
        <v>5245.3403458576704</v>
      </c>
      <c r="AK231" s="46">
        <v>0.95453796600249396</v>
      </c>
    </row>
    <row r="232" spans="1:37" x14ac:dyDescent="0.2">
      <c r="A232" s="35" t="s">
        <v>7010</v>
      </c>
      <c r="B232" s="35" t="s">
        <v>12912</v>
      </c>
      <c r="C232" s="85" t="s">
        <v>1033</v>
      </c>
      <c r="D232" s="85" t="s">
        <v>1033</v>
      </c>
      <c r="E232" s="85" t="s">
        <v>12894</v>
      </c>
      <c r="F232" s="85" t="s">
        <v>424</v>
      </c>
      <c r="G232" s="85" t="s">
        <v>424</v>
      </c>
      <c r="H232" s="840">
        <v>1.02596553793324</v>
      </c>
      <c r="I232" s="840">
        <v>1.02753960645363</v>
      </c>
      <c r="J232" s="86">
        <v>4864.25</v>
      </c>
      <c r="K232" s="44">
        <v>4990.5528678917699</v>
      </c>
      <c r="L232" s="45">
        <v>4695.4472859518301</v>
      </c>
      <c r="M232" s="46">
        <v>0.96529727829610401</v>
      </c>
      <c r="N232" s="139">
        <v>4998.2095306920901</v>
      </c>
      <c r="O232" s="45">
        <v>4642.5639789018296</v>
      </c>
      <c r="P232" s="99">
        <v>0.95442544665710605</v>
      </c>
      <c r="Q232" s="86">
        <v>4906.2456818545697</v>
      </c>
      <c r="R232" s="44">
        <v>5033.6389902165602</v>
      </c>
      <c r="S232" s="45">
        <v>4736.2278762305396</v>
      </c>
      <c r="T232" s="140">
        <v>0.96534665880006199</v>
      </c>
      <c r="U232" s="44">
        <v>5041.3617570976903</v>
      </c>
      <c r="V232" s="45">
        <v>4682.8509806019601</v>
      </c>
      <c r="W232" s="99">
        <v>0.95446728196290198</v>
      </c>
      <c r="X232" s="86">
        <v>4944.8774584533503</v>
      </c>
      <c r="Y232" s="44">
        <v>5073.2738616760498</v>
      </c>
      <c r="Z232" s="45">
        <v>4773.7546918383296</v>
      </c>
      <c r="AA232" s="46">
        <v>0.96539393179046595</v>
      </c>
      <c r="AB232" s="139">
        <v>5081.0574376206096</v>
      </c>
      <c r="AC232" s="45">
        <v>4719.9251926918796</v>
      </c>
      <c r="AD232" s="99">
        <v>0.95450802013770497</v>
      </c>
      <c r="AE232" s="142">
        <v>4980.8276203426003</v>
      </c>
      <c r="AF232" s="44">
        <v>5110.1574888575396</v>
      </c>
      <c r="AG232" s="45">
        <v>4808.6320755606203</v>
      </c>
      <c r="AH232" s="140">
        <v>0.96542832679478896</v>
      </c>
      <c r="AI232" s="44">
        <v>5117.9976528202296</v>
      </c>
      <c r="AJ232" s="45">
        <v>4754.3890657308702</v>
      </c>
      <c r="AK232" s="46">
        <v>0.95453796600249396</v>
      </c>
    </row>
    <row r="233" spans="1:37" x14ac:dyDescent="0.2">
      <c r="A233" s="35" t="s">
        <v>7009</v>
      </c>
      <c r="B233" s="35" t="s">
        <v>12669</v>
      </c>
      <c r="C233" s="85" t="s">
        <v>1033</v>
      </c>
      <c r="D233" s="85" t="s">
        <v>1033</v>
      </c>
      <c r="E233" s="85" t="s">
        <v>12894</v>
      </c>
      <c r="F233" s="85" t="s">
        <v>424</v>
      </c>
      <c r="G233" s="85" t="s">
        <v>424</v>
      </c>
      <c r="H233" s="840">
        <v>1.02596553793324</v>
      </c>
      <c r="I233" s="840">
        <v>1.02753960645363</v>
      </c>
      <c r="J233" s="86">
        <v>2167.1666666666702</v>
      </c>
      <c r="K233" s="44">
        <v>2223.4383149576502</v>
      </c>
      <c r="L233" s="45">
        <v>2091.96008494737</v>
      </c>
      <c r="M233" s="46">
        <v>0.96529727829610501</v>
      </c>
      <c r="N233" s="139">
        <v>2226.8495837861001</v>
      </c>
      <c r="O233" s="45">
        <v>2068.3990138137301</v>
      </c>
      <c r="P233" s="99">
        <v>0.95442544665710605</v>
      </c>
      <c r="Q233" s="86">
        <v>2177.8825301100401</v>
      </c>
      <c r="R233" s="44">
        <v>2234.4324215597599</v>
      </c>
      <c r="S233" s="45">
        <v>2102.4116237007502</v>
      </c>
      <c r="T233" s="140">
        <v>0.96534665880006199</v>
      </c>
      <c r="U233" s="44">
        <v>2237.8605578915199</v>
      </c>
      <c r="V233" s="45">
        <v>2078.7176189486199</v>
      </c>
      <c r="W233" s="99">
        <v>0.95446728196290198</v>
      </c>
      <c r="X233" s="86">
        <v>2188.28003625674</v>
      </c>
      <c r="Y233" s="44">
        <v>2245.0999045467202</v>
      </c>
      <c r="Z233" s="45">
        <v>2112.5522680604799</v>
      </c>
      <c r="AA233" s="46">
        <v>0.96539393179046595</v>
      </c>
      <c r="AB233" s="139">
        <v>2248.5444072656001</v>
      </c>
      <c r="AC233" s="45">
        <v>2088.7308449142902</v>
      </c>
      <c r="AD233" s="99">
        <v>0.95450802013770497</v>
      </c>
      <c r="AE233" s="142">
        <v>2197.4304950451601</v>
      </c>
      <c r="AF233" s="44">
        <v>2254.4879599199198</v>
      </c>
      <c r="AG233" s="45">
        <v>2121.4616460793</v>
      </c>
      <c r="AH233" s="140">
        <v>0.96542832679478896</v>
      </c>
      <c r="AI233" s="44">
        <v>2257.9468660879202</v>
      </c>
      <c r="AJ233" s="45">
        <v>2097.5308351722601</v>
      </c>
      <c r="AK233" s="46">
        <v>0.95453796600249396</v>
      </c>
    </row>
    <row r="234" spans="1:37" x14ac:dyDescent="0.2">
      <c r="A234" s="35" t="s">
        <v>7008</v>
      </c>
      <c r="B234" s="35" t="s">
        <v>12668</v>
      </c>
      <c r="C234" s="85" t="s">
        <v>1033</v>
      </c>
      <c r="D234" s="85" t="s">
        <v>1033</v>
      </c>
      <c r="E234" s="85" t="s">
        <v>12894</v>
      </c>
      <c r="F234" s="85" t="s">
        <v>424</v>
      </c>
      <c r="G234" s="85" t="s">
        <v>424</v>
      </c>
      <c r="H234" s="840">
        <v>1.02596553793324</v>
      </c>
      <c r="I234" s="840">
        <v>1.02753960645363</v>
      </c>
      <c r="J234" s="86">
        <v>4269.5</v>
      </c>
      <c r="K234" s="44">
        <v>4380.3598642059696</v>
      </c>
      <c r="L234" s="45">
        <v>4121.3367296852202</v>
      </c>
      <c r="M234" s="46">
        <v>0.96529727829610401</v>
      </c>
      <c r="N234" s="139">
        <v>4387.08034975379</v>
      </c>
      <c r="O234" s="45">
        <v>4074.91944450251</v>
      </c>
      <c r="P234" s="99">
        <v>0.95442544665710605</v>
      </c>
      <c r="Q234" s="86">
        <v>4292.0971170534403</v>
      </c>
      <c r="R234" s="44">
        <v>4403.5437275594504</v>
      </c>
      <c r="S234" s="45">
        <v>4143.3616111929196</v>
      </c>
      <c r="T234" s="140">
        <v>0.96534665880006199</v>
      </c>
      <c r="U234" s="44">
        <v>4410.29978251787</v>
      </c>
      <c r="V234" s="45">
        <v>4096.66626923481</v>
      </c>
      <c r="W234" s="99">
        <v>0.95446728196290198</v>
      </c>
      <c r="X234" s="86">
        <v>4315.8740096759102</v>
      </c>
      <c r="Y234" s="44">
        <v>4427.9379999892299</v>
      </c>
      <c r="Z234" s="45">
        <v>4166.5185793133096</v>
      </c>
      <c r="AA234" s="46">
        <v>0.96539393179046595</v>
      </c>
      <c r="AB234" s="139">
        <v>4434.73148140585</v>
      </c>
      <c r="AC234" s="45">
        <v>4119.5363561395297</v>
      </c>
      <c r="AD234" s="99">
        <v>0.95450802013770497</v>
      </c>
      <c r="AE234" s="142">
        <v>4340.7393576903896</v>
      </c>
      <c r="AF234" s="44">
        <v>4453.4489901408097</v>
      </c>
      <c r="AG234" s="45">
        <v>4190.6727351473201</v>
      </c>
      <c r="AH234" s="140">
        <v>0.96542832679478896</v>
      </c>
      <c r="AI234" s="44">
        <v>4460.2816113189901</v>
      </c>
      <c r="AJ234" s="45">
        <v>4143.4005174367603</v>
      </c>
      <c r="AK234" s="46">
        <v>0.95453796600249396</v>
      </c>
    </row>
    <row r="235" spans="1:37" x14ac:dyDescent="0.2">
      <c r="A235" s="35" t="s">
        <v>7007</v>
      </c>
      <c r="B235" s="35" t="s">
        <v>12667</v>
      </c>
      <c r="C235" s="85" t="s">
        <v>1033</v>
      </c>
      <c r="D235" s="85" t="s">
        <v>1033</v>
      </c>
      <c r="E235" s="85" t="s">
        <v>12894</v>
      </c>
      <c r="F235" s="85" t="s">
        <v>202</v>
      </c>
      <c r="G235" s="85" t="s">
        <v>202</v>
      </c>
      <c r="H235" s="840">
        <v>1.0259886152573101</v>
      </c>
      <c r="I235" s="840">
        <v>1.02753253850167</v>
      </c>
      <c r="J235" s="86">
        <v>7538</v>
      </c>
      <c r="K235" s="44">
        <v>7733.9021818096298</v>
      </c>
      <c r="L235" s="45">
        <v>7276.5745541005899</v>
      </c>
      <c r="M235" s="46">
        <v>0.96531899099238405</v>
      </c>
      <c r="N235" s="139">
        <v>7745.5402752255504</v>
      </c>
      <c r="O235" s="45">
        <v>7194.4095296693804</v>
      </c>
      <c r="P235" s="99">
        <v>0.95441888162236399</v>
      </c>
      <c r="Q235" s="86">
        <v>7534.8603779693503</v>
      </c>
      <c r="R235" s="44">
        <v>7730.6809653499804</v>
      </c>
      <c r="S235" s="45">
        <v>7273.9159009017703</v>
      </c>
      <c r="T235" s="140">
        <v>0.96536837260706998</v>
      </c>
      <c r="U235" s="44">
        <v>7742.3142114304701</v>
      </c>
      <c r="V235" s="45">
        <v>7191.7282361419502</v>
      </c>
      <c r="W235" s="99">
        <v>0.954460716640395</v>
      </c>
      <c r="X235" s="86">
        <v>7535.3646271413099</v>
      </c>
      <c r="Y235" s="44">
        <v>7731.1983192596599</v>
      </c>
      <c r="Z235" s="45">
        <v>7274.7589143365403</v>
      </c>
      <c r="AA235" s="46">
        <v>0.96541564666079904</v>
      </c>
      <c r="AB235" s="139">
        <v>7742.8323438621701</v>
      </c>
      <c r="AC235" s="45">
        <v>7192.5164970578098</v>
      </c>
      <c r="AD235" s="99">
        <v>0.95450145453498003</v>
      </c>
      <c r="AE235" s="142">
        <v>7537.2226598480802</v>
      </c>
      <c r="AF235" s="44">
        <v>7733.1046396635802</v>
      </c>
      <c r="AG235" s="45">
        <v>7276.81193682085</v>
      </c>
      <c r="AH235" s="140">
        <v>0.96545004243877797</v>
      </c>
      <c r="AI235" s="44">
        <v>7744.7415329259802</v>
      </c>
      <c r="AJ235" s="45">
        <v>7194.5156990771202</v>
      </c>
      <c r="AK235" s="46">
        <v>0.95453140019378602</v>
      </c>
    </row>
    <row r="236" spans="1:37" x14ac:dyDescent="0.2">
      <c r="A236" s="35" t="s">
        <v>7006</v>
      </c>
      <c r="B236" s="35" t="s">
        <v>12666</v>
      </c>
      <c r="C236" s="85" t="s">
        <v>1033</v>
      </c>
      <c r="D236" s="85" t="s">
        <v>1033</v>
      </c>
      <c r="E236" s="85" t="s">
        <v>12894</v>
      </c>
      <c r="F236" s="85" t="s">
        <v>202</v>
      </c>
      <c r="G236" s="85" t="s">
        <v>202</v>
      </c>
      <c r="H236" s="840">
        <v>1.0259886152573101</v>
      </c>
      <c r="I236" s="840">
        <v>1.02753253850167</v>
      </c>
      <c r="J236" s="86">
        <v>3881.75</v>
      </c>
      <c r="K236" s="44">
        <v>3982.63130727508</v>
      </c>
      <c r="L236" s="45">
        <v>3747.1269932846899</v>
      </c>
      <c r="M236" s="46">
        <v>0.96531899099238405</v>
      </c>
      <c r="N236" s="139">
        <v>3988.6244313288398</v>
      </c>
      <c r="O236" s="45">
        <v>3704.8154937376098</v>
      </c>
      <c r="P236" s="99">
        <v>0.95441888162236399</v>
      </c>
      <c r="Q236" s="86">
        <v>3882.6458442087001</v>
      </c>
      <c r="R236" s="44">
        <v>3983.5504332342398</v>
      </c>
      <c r="S236" s="45">
        <v>3748.1835000333499</v>
      </c>
      <c r="T236" s="140">
        <v>0.96536837260706998</v>
      </c>
      <c r="U236" s="44">
        <v>3989.5449404026999</v>
      </c>
      <c r="V236" s="45">
        <v>3705.8329349242799</v>
      </c>
      <c r="W236" s="99">
        <v>0.954460716640395</v>
      </c>
      <c r="X236" s="86">
        <v>3883.15902427829</v>
      </c>
      <c r="Y236" s="44">
        <v>3984.0769501432301</v>
      </c>
      <c r="Z236" s="45">
        <v>3748.86248051034</v>
      </c>
      <c r="AA236" s="46">
        <v>0.96541564666079904</v>
      </c>
      <c r="AB236" s="139">
        <v>3990.0722496223202</v>
      </c>
      <c r="AC236" s="45">
        <v>3706.48093686426</v>
      </c>
      <c r="AD236" s="99">
        <v>0.95450145453497903</v>
      </c>
      <c r="AE236" s="142">
        <v>3884.33575875837</v>
      </c>
      <c r="AF236" s="44">
        <v>3985.2842663229599</v>
      </c>
      <c r="AG236" s="45">
        <v>3750.1321231397301</v>
      </c>
      <c r="AH236" s="140">
        <v>0.96545004243877797</v>
      </c>
      <c r="AI236" s="44">
        <v>3991.2813825897802</v>
      </c>
      <c r="AJ236" s="45">
        <v>3707.7204506304101</v>
      </c>
      <c r="AK236" s="46">
        <v>0.95453140019378602</v>
      </c>
    </row>
    <row r="237" spans="1:37" x14ac:dyDescent="0.2">
      <c r="A237" s="35" t="s">
        <v>7005</v>
      </c>
      <c r="B237" s="35" t="s">
        <v>12665</v>
      </c>
      <c r="C237" s="85" t="s">
        <v>1033</v>
      </c>
      <c r="D237" s="85" t="s">
        <v>1033</v>
      </c>
      <c r="E237" s="85" t="s">
        <v>12894</v>
      </c>
      <c r="F237" s="85" t="s">
        <v>202</v>
      </c>
      <c r="G237" s="85" t="s">
        <v>202</v>
      </c>
      <c r="H237" s="840">
        <v>1.0259886152573101</v>
      </c>
      <c r="I237" s="840">
        <v>1.02753253850167</v>
      </c>
      <c r="J237" s="86">
        <v>10236.166666666701</v>
      </c>
      <c r="K237" s="44">
        <v>10502.190463876401</v>
      </c>
      <c r="L237" s="45">
        <v>9881.1660782965391</v>
      </c>
      <c r="M237" s="46">
        <v>0.96531899099238305</v>
      </c>
      <c r="N237" s="139">
        <v>10517.9943195261</v>
      </c>
      <c r="O237" s="45">
        <v>9769.5907421001193</v>
      </c>
      <c r="P237" s="99">
        <v>0.95441888162236399</v>
      </c>
      <c r="Q237" s="86">
        <v>10239.542048479199</v>
      </c>
      <c r="R237" s="44">
        <v>10505.653567188199</v>
      </c>
      <c r="S237" s="45">
        <v>9884.9300435820205</v>
      </c>
      <c r="T237" s="140">
        <v>0.96536837260706998</v>
      </c>
      <c r="U237" s="44">
        <v>10521.4626341684</v>
      </c>
      <c r="V237" s="45">
        <v>9773.2406416609101</v>
      </c>
      <c r="W237" s="99">
        <v>0.954460716640395</v>
      </c>
      <c r="X237" s="86">
        <v>10241.432660062699</v>
      </c>
      <c r="Y237" s="44">
        <v>10507.5933131487</v>
      </c>
      <c r="Z237" s="45">
        <v>9887.2393342474497</v>
      </c>
      <c r="AA237" s="46">
        <v>0.96541564666079904</v>
      </c>
      <c r="AB237" s="139">
        <v>10523.405299088099</v>
      </c>
      <c r="AC237" s="45">
        <v>9775.4623705518807</v>
      </c>
      <c r="AD237" s="99">
        <v>0.95450145453498003</v>
      </c>
      <c r="AE237" s="142">
        <v>10243.006775621199</v>
      </c>
      <c r="AF237" s="44">
        <v>10509.2083377909</v>
      </c>
      <c r="AG237" s="45">
        <v>9889.1113262242106</v>
      </c>
      <c r="AH237" s="140">
        <v>0.96545004243877797</v>
      </c>
      <c r="AI237" s="44">
        <v>10525.022754043801</v>
      </c>
      <c r="AJ237" s="45">
        <v>9777.2715997281593</v>
      </c>
      <c r="AK237" s="46">
        <v>0.95453140019378602</v>
      </c>
    </row>
    <row r="238" spans="1:37" x14ac:dyDescent="0.2">
      <c r="A238" s="35" t="s">
        <v>7004</v>
      </c>
      <c r="B238" s="35" t="s">
        <v>12664</v>
      </c>
      <c r="C238" s="85" t="s">
        <v>1033</v>
      </c>
      <c r="D238" s="85" t="s">
        <v>1033</v>
      </c>
      <c r="E238" s="85" t="s">
        <v>12894</v>
      </c>
      <c r="F238" s="85" t="s">
        <v>202</v>
      </c>
      <c r="G238" s="85" t="s">
        <v>202</v>
      </c>
      <c r="H238" s="840">
        <v>1.0259886152573101</v>
      </c>
      <c r="I238" s="840">
        <v>1.02753253850167</v>
      </c>
      <c r="J238" s="86">
        <v>17787.833333333299</v>
      </c>
      <c r="K238" s="44">
        <v>18250.114490094598</v>
      </c>
      <c r="L238" s="45">
        <v>17170.933325274</v>
      </c>
      <c r="M238" s="46">
        <v>0.96531899099238305</v>
      </c>
      <c r="N238" s="139">
        <v>18277.577539444501</v>
      </c>
      <c r="O238" s="45">
        <v>16977.043996485001</v>
      </c>
      <c r="P238" s="99">
        <v>0.95441888162236399</v>
      </c>
      <c r="Q238" s="86">
        <v>17781.8437287739</v>
      </c>
      <c r="R238" s="44">
        <v>18243.969224006702</v>
      </c>
      <c r="S238" s="45">
        <v>17166.029542399701</v>
      </c>
      <c r="T238" s="140">
        <v>0.96536837260706998</v>
      </c>
      <c r="U238" s="44">
        <v>18271.423025867</v>
      </c>
      <c r="V238" s="45">
        <v>16972.071308553001</v>
      </c>
      <c r="W238" s="99">
        <v>0.954460716640395</v>
      </c>
      <c r="X238" s="86">
        <v>17772.844904187201</v>
      </c>
      <c r="Y238" s="44">
        <v>18234.736532430001</v>
      </c>
      <c r="Z238" s="45">
        <v>17158.182556177999</v>
      </c>
      <c r="AA238" s="46">
        <v>0.96541564666079904</v>
      </c>
      <c r="AB238" s="139">
        <v>18262.176440795902</v>
      </c>
      <c r="AC238" s="45">
        <v>16964.206312271301</v>
      </c>
      <c r="AD238" s="99">
        <v>0.95450145453498003</v>
      </c>
      <c r="AE238" s="142">
        <v>17772.7488341264</v>
      </c>
      <c r="AF238" s="44">
        <v>18234.637965641399</v>
      </c>
      <c r="AG238" s="45">
        <v>17158.701116161101</v>
      </c>
      <c r="AH238" s="140">
        <v>0.96545004243877797</v>
      </c>
      <c r="AI238" s="44">
        <v>18262.0777256824</v>
      </c>
      <c r="AJ238" s="45">
        <v>16964.6468299312</v>
      </c>
      <c r="AK238" s="46">
        <v>0.95453140019378602</v>
      </c>
    </row>
    <row r="239" spans="1:37" x14ac:dyDescent="0.2">
      <c r="A239" s="35" t="s">
        <v>7003</v>
      </c>
      <c r="B239" s="35" t="s">
        <v>13442</v>
      </c>
      <c r="C239" s="85" t="s">
        <v>1033</v>
      </c>
      <c r="D239" s="85" t="s">
        <v>1033</v>
      </c>
      <c r="E239" s="85" t="s">
        <v>12894</v>
      </c>
      <c r="F239" s="85" t="s">
        <v>202</v>
      </c>
      <c r="G239" s="85" t="s">
        <v>202</v>
      </c>
      <c r="H239" s="840">
        <v>1.0259886152573101</v>
      </c>
      <c r="I239" s="840">
        <v>1.02753253850167</v>
      </c>
      <c r="J239" s="86">
        <v>10853.5</v>
      </c>
      <c r="K239" s="44">
        <v>11135.5674356953</v>
      </c>
      <c r="L239" s="45">
        <v>10477.0896687358</v>
      </c>
      <c r="M239" s="46">
        <v>0.96531899099238305</v>
      </c>
      <c r="N239" s="139">
        <v>11152.3244066278</v>
      </c>
      <c r="O239" s="45">
        <v>10358.785331688299</v>
      </c>
      <c r="P239" s="99">
        <v>0.95441888162236399</v>
      </c>
      <c r="Q239" s="86">
        <v>10849.6962949071</v>
      </c>
      <c r="R239" s="44">
        <v>11131.6648775741</v>
      </c>
      <c r="S239" s="45">
        <v>10473.953655495399</v>
      </c>
      <c r="T239" s="140">
        <v>0.96536837260706998</v>
      </c>
      <c r="U239" s="44">
        <v>11148.415975878001</v>
      </c>
      <c r="V239" s="45">
        <v>10355.6089009676</v>
      </c>
      <c r="W239" s="99">
        <v>0.954460716640395</v>
      </c>
      <c r="X239" s="86">
        <v>10842.162142662801</v>
      </c>
      <c r="Y239" s="44">
        <v>11123.9349231459</v>
      </c>
      <c r="Z239" s="45">
        <v>10467.19297616</v>
      </c>
      <c r="AA239" s="46">
        <v>0.96541564666079904</v>
      </c>
      <c r="AB239" s="139">
        <v>11140.674389296901</v>
      </c>
      <c r="AC239" s="45">
        <v>10348.8595354757</v>
      </c>
      <c r="AD239" s="99">
        <v>0.95450145453497903</v>
      </c>
      <c r="AE239" s="142">
        <v>10839.6318815014</v>
      </c>
      <c r="AF239" s="44">
        <v>11121.3389040007</v>
      </c>
      <c r="AG239" s="45">
        <v>10465.1230600163</v>
      </c>
      <c r="AH239" s="140">
        <v>0.96545004243877797</v>
      </c>
      <c r="AI239" s="44">
        <v>11138.074463622699</v>
      </c>
      <c r="AJ239" s="45">
        <v>10346.768997434699</v>
      </c>
      <c r="AK239" s="46">
        <v>0.95453140019378602</v>
      </c>
    </row>
    <row r="240" spans="1:37" x14ac:dyDescent="0.2">
      <c r="A240" s="35" t="s">
        <v>7002</v>
      </c>
      <c r="B240" s="35" t="s">
        <v>12663</v>
      </c>
      <c r="C240" s="85" t="s">
        <v>1033</v>
      </c>
      <c r="D240" s="85" t="s">
        <v>1033</v>
      </c>
      <c r="E240" s="85" t="s">
        <v>12894</v>
      </c>
      <c r="F240" s="85" t="s">
        <v>202</v>
      </c>
      <c r="G240" s="85" t="s">
        <v>202</v>
      </c>
      <c r="H240" s="840">
        <v>1.0259886152573101</v>
      </c>
      <c r="I240" s="840">
        <v>1.02753253850167</v>
      </c>
      <c r="J240" s="86">
        <v>8655.8333333333303</v>
      </c>
      <c r="K240" s="44">
        <v>8880.7864555647593</v>
      </c>
      <c r="L240" s="45">
        <v>8355.6402995315693</v>
      </c>
      <c r="M240" s="46">
        <v>0.96531899099238405</v>
      </c>
      <c r="N240" s="139">
        <v>8894.1503978473302</v>
      </c>
      <c r="O240" s="45">
        <v>8261.2907695095801</v>
      </c>
      <c r="P240" s="99">
        <v>0.95441888162236399</v>
      </c>
      <c r="Q240" s="86">
        <v>8656.8237900189506</v>
      </c>
      <c r="R240" s="44">
        <v>8881.8026528481096</v>
      </c>
      <c r="S240" s="45">
        <v>8357.0238941167609</v>
      </c>
      <c r="T240" s="140">
        <v>0.96536837260706998</v>
      </c>
      <c r="U240" s="44">
        <v>8895.16812431978</v>
      </c>
      <c r="V240" s="45">
        <v>8262.5982384511099</v>
      </c>
      <c r="W240" s="99">
        <v>0.954460716640395</v>
      </c>
      <c r="X240" s="86">
        <v>8659.0097017473799</v>
      </c>
      <c r="Y240" s="44">
        <v>8884.04537339544</v>
      </c>
      <c r="Z240" s="45">
        <v>8359.5434506545807</v>
      </c>
      <c r="AA240" s="46">
        <v>0.96541564666079904</v>
      </c>
      <c r="AB240" s="139">
        <v>8897.4142197470392</v>
      </c>
      <c r="AC240" s="45">
        <v>8265.0373551503799</v>
      </c>
      <c r="AD240" s="99">
        <v>0.95450145453498003</v>
      </c>
      <c r="AE240" s="142">
        <v>8662.0829098762806</v>
      </c>
      <c r="AF240" s="44">
        <v>8887.1984499480004</v>
      </c>
      <c r="AG240" s="45">
        <v>8362.8083129482693</v>
      </c>
      <c r="AH240" s="140">
        <v>0.96545004243877797</v>
      </c>
      <c r="AI240" s="44">
        <v>8900.5720410970607</v>
      </c>
      <c r="AJ240" s="45">
        <v>8268.2301285588601</v>
      </c>
      <c r="AK240" s="46">
        <v>0.95453140019378602</v>
      </c>
    </row>
    <row r="241" spans="1:37" x14ac:dyDescent="0.2">
      <c r="A241" s="35" t="s">
        <v>7001</v>
      </c>
      <c r="B241" s="35" t="s">
        <v>12662</v>
      </c>
      <c r="C241" s="85" t="s">
        <v>1033</v>
      </c>
      <c r="D241" s="85" t="s">
        <v>1033</v>
      </c>
      <c r="E241" s="85" t="s">
        <v>12894</v>
      </c>
      <c r="F241" s="85" t="s">
        <v>202</v>
      </c>
      <c r="G241" s="85" t="s">
        <v>202</v>
      </c>
      <c r="H241" s="840">
        <v>1.0259886152573101</v>
      </c>
      <c r="I241" s="840">
        <v>1.02753253850167</v>
      </c>
      <c r="J241" s="86">
        <v>15341.333333333299</v>
      </c>
      <c r="K241" s="44">
        <v>15740.0333428675</v>
      </c>
      <c r="L241" s="45">
        <v>14809.280413811201</v>
      </c>
      <c r="M241" s="46">
        <v>0.96531899099238405</v>
      </c>
      <c r="N241" s="139">
        <v>15763.7191840002</v>
      </c>
      <c r="O241" s="45">
        <v>14642.058202595899</v>
      </c>
      <c r="P241" s="99">
        <v>0.95441888162236399</v>
      </c>
      <c r="Q241" s="86">
        <v>15342.698427487199</v>
      </c>
      <c r="R241" s="44">
        <v>15741.4339139282</v>
      </c>
      <c r="S241" s="45">
        <v>14811.3558123444</v>
      </c>
      <c r="T241" s="140">
        <v>0.96536837260706998</v>
      </c>
      <c r="U241" s="44">
        <v>15765.121862661499</v>
      </c>
      <c r="V241" s="45">
        <v>14644.0029362969</v>
      </c>
      <c r="W241" s="99">
        <v>0.954460716640395</v>
      </c>
      <c r="X241" s="86">
        <v>15348.5744247743</v>
      </c>
      <c r="Y241" s="44">
        <v>15747.462620247999</v>
      </c>
      <c r="Z241" s="45">
        <v>14817.753903614899</v>
      </c>
      <c r="AA241" s="46">
        <v>0.96541564666079904</v>
      </c>
      <c r="AB241" s="139">
        <v>15771.1596410701</v>
      </c>
      <c r="AC241" s="45">
        <v>14650.2366134855</v>
      </c>
      <c r="AD241" s="99">
        <v>0.95450145453498003</v>
      </c>
      <c r="AE241" s="142">
        <v>15355.222406864101</v>
      </c>
      <c r="AF241" s="44">
        <v>15754.2833741866</v>
      </c>
      <c r="AG241" s="45">
        <v>14824.700124363801</v>
      </c>
      <c r="AH241" s="140">
        <v>0.96545004243877797</v>
      </c>
      <c r="AI241" s="44">
        <v>15777.990658982701</v>
      </c>
      <c r="AJ241" s="45">
        <v>14657.041944311</v>
      </c>
      <c r="AK241" s="46">
        <v>0.95453140019378602</v>
      </c>
    </row>
    <row r="242" spans="1:37" x14ac:dyDescent="0.2">
      <c r="A242" s="35" t="s">
        <v>7000</v>
      </c>
      <c r="B242" s="35" t="s">
        <v>12661</v>
      </c>
      <c r="C242" s="85" t="s">
        <v>1033</v>
      </c>
      <c r="D242" s="85" t="s">
        <v>1033</v>
      </c>
      <c r="E242" s="85" t="s">
        <v>12894</v>
      </c>
      <c r="F242" s="85" t="s">
        <v>202</v>
      </c>
      <c r="G242" s="85" t="s">
        <v>202</v>
      </c>
      <c r="H242" s="840">
        <v>1.0259886152573101</v>
      </c>
      <c r="I242" s="840">
        <v>1.02753253850167</v>
      </c>
      <c r="J242" s="86">
        <v>6445.1666666666697</v>
      </c>
      <c r="K242" s="44">
        <v>6612.6676234359302</v>
      </c>
      <c r="L242" s="45">
        <v>6221.6417834444101</v>
      </c>
      <c r="M242" s="46">
        <v>0.96531899099238405</v>
      </c>
      <c r="N242" s="139">
        <v>6622.6184660663203</v>
      </c>
      <c r="O242" s="45">
        <v>6151.3887618697399</v>
      </c>
      <c r="P242" s="99">
        <v>0.95441888162236399</v>
      </c>
      <c r="Q242" s="86">
        <v>6443.6050991350303</v>
      </c>
      <c r="R242" s="44">
        <v>6611.0654729265098</v>
      </c>
      <c r="S242" s="45">
        <v>6220.4525682745998</v>
      </c>
      <c r="T242" s="140">
        <v>0.96536837260706998</v>
      </c>
      <c r="U242" s="44">
        <v>6621.0139046164904</v>
      </c>
      <c r="V242" s="45">
        <v>6150.1679406681196</v>
      </c>
      <c r="W242" s="99">
        <v>0.954460716640395</v>
      </c>
      <c r="X242" s="86">
        <v>6441.1170160296397</v>
      </c>
      <c r="Y242" s="44">
        <v>6608.5127279865701</v>
      </c>
      <c r="Z242" s="45">
        <v>6218.3551492481301</v>
      </c>
      <c r="AA242" s="46">
        <v>0.96541564666079904</v>
      </c>
      <c r="AB242" s="139">
        <v>6618.4573182672102</v>
      </c>
      <c r="AC242" s="45">
        <v>6148.0555606302996</v>
      </c>
      <c r="AD242" s="99">
        <v>0.95450145453498003</v>
      </c>
      <c r="AE242" s="142">
        <v>6439.25632757941</v>
      </c>
      <c r="AF242" s="44">
        <v>6606.6036828200904</v>
      </c>
      <c r="AG242" s="45">
        <v>6216.7802947357104</v>
      </c>
      <c r="AH242" s="140">
        <v>0.96545004243877797</v>
      </c>
      <c r="AI242" s="44">
        <v>6616.5454003405803</v>
      </c>
      <c r="AJ242" s="45">
        <v>6146.4723585710599</v>
      </c>
      <c r="AK242" s="46">
        <v>0.95453140019378602</v>
      </c>
    </row>
    <row r="243" spans="1:37" x14ac:dyDescent="0.2">
      <c r="A243" s="35" t="s">
        <v>6999</v>
      </c>
      <c r="B243" s="35" t="s">
        <v>12660</v>
      </c>
      <c r="C243" s="85" t="s">
        <v>1033</v>
      </c>
      <c r="D243" s="85" t="s">
        <v>1033</v>
      </c>
      <c r="E243" s="85" t="s">
        <v>12894</v>
      </c>
      <c r="F243" s="85" t="s">
        <v>202</v>
      </c>
      <c r="G243" s="85" t="s">
        <v>202</v>
      </c>
      <c r="H243" s="840">
        <v>1.0259886152573101</v>
      </c>
      <c r="I243" s="840">
        <v>1.02753253850167</v>
      </c>
      <c r="J243" s="86">
        <v>11495.583333333299</v>
      </c>
      <c r="K243" s="44">
        <v>11794.3376257417</v>
      </c>
      <c r="L243" s="45">
        <v>11096.9049042022</v>
      </c>
      <c r="M243" s="46">
        <v>0.96531899099238405</v>
      </c>
      <c r="N243" s="139">
        <v>11812.085924057399</v>
      </c>
      <c r="O243" s="45">
        <v>10971.601788596699</v>
      </c>
      <c r="P243" s="99">
        <v>0.95441888162236399</v>
      </c>
      <c r="Q243" s="86">
        <v>11493.0346270184</v>
      </c>
      <c r="R243" s="44">
        <v>11791.7226820789</v>
      </c>
      <c r="S243" s="45">
        <v>11095.012134201401</v>
      </c>
      <c r="T243" s="140">
        <v>0.96536837260706998</v>
      </c>
      <c r="U243" s="44">
        <v>11809.467045387701</v>
      </c>
      <c r="V243" s="45">
        <v>10969.650066476799</v>
      </c>
      <c r="W243" s="99">
        <v>0.954460716640395</v>
      </c>
      <c r="X243" s="86">
        <v>11491.8493462058</v>
      </c>
      <c r="Y243" s="44">
        <v>11790.5065974593</v>
      </c>
      <c r="Z243" s="45">
        <v>11094.4111678957</v>
      </c>
      <c r="AA243" s="46">
        <v>0.96541564666079904</v>
      </c>
      <c r="AB243" s="139">
        <v>11808.2491307855</v>
      </c>
      <c r="AC243" s="45">
        <v>10968.9869162503</v>
      </c>
      <c r="AD243" s="99">
        <v>0.95450145453498003</v>
      </c>
      <c r="AE243" s="142">
        <v>11494.2434025855</v>
      </c>
      <c r="AF243" s="44">
        <v>11792.9628720492</v>
      </c>
      <c r="AG243" s="45">
        <v>11097.117780827801</v>
      </c>
      <c r="AH243" s="140">
        <v>0.96545004243877797</v>
      </c>
      <c r="AI243" s="44">
        <v>11810.709101614701</v>
      </c>
      <c r="AJ243" s="45">
        <v>10971.616249238101</v>
      </c>
      <c r="AK243" s="46">
        <v>0.95453140019378602</v>
      </c>
    </row>
    <row r="244" spans="1:37" x14ac:dyDescent="0.2">
      <c r="A244" s="35" t="s">
        <v>6998</v>
      </c>
      <c r="B244" s="35" t="s">
        <v>12659</v>
      </c>
      <c r="C244" s="85" t="s">
        <v>1033</v>
      </c>
      <c r="D244" s="85" t="s">
        <v>1033</v>
      </c>
      <c r="E244" s="85" t="s">
        <v>12894</v>
      </c>
      <c r="F244" s="85" t="s">
        <v>202</v>
      </c>
      <c r="G244" s="85" t="s">
        <v>202</v>
      </c>
      <c r="H244" s="840">
        <v>1.0259886152573101</v>
      </c>
      <c r="I244" s="840">
        <v>1.02753253850167</v>
      </c>
      <c r="J244" s="86">
        <v>7315.75</v>
      </c>
      <c r="K244" s="44">
        <v>7505.8762120686897</v>
      </c>
      <c r="L244" s="45">
        <v>7062.0324083525302</v>
      </c>
      <c r="M244" s="46">
        <v>0.96531899099238405</v>
      </c>
      <c r="N244" s="139">
        <v>7517.1711685435603</v>
      </c>
      <c r="O244" s="45">
        <v>6982.2899332288098</v>
      </c>
      <c r="P244" s="99">
        <v>0.95441888162236399</v>
      </c>
      <c r="Q244" s="86">
        <v>7319.5035477791098</v>
      </c>
      <c r="R244" s="44">
        <v>7509.7273093568801</v>
      </c>
      <c r="S244" s="45">
        <v>7066.0172282111898</v>
      </c>
      <c r="T244" s="140">
        <v>0.96536837260706998</v>
      </c>
      <c r="U244" s="44">
        <v>7521.0280610214104</v>
      </c>
      <c r="V244" s="45">
        <v>6986.1786016651604</v>
      </c>
      <c r="W244" s="99">
        <v>0.954460716640395</v>
      </c>
      <c r="X244" s="86">
        <v>7326.9883644359097</v>
      </c>
      <c r="Y244" s="44">
        <v>7517.40664603404</v>
      </c>
      <c r="Z244" s="45">
        <v>7073.58920992804</v>
      </c>
      <c r="AA244" s="46">
        <v>0.96541564666079904</v>
      </c>
      <c r="AB244" s="139">
        <v>7528.7189536809901</v>
      </c>
      <c r="AC244" s="45">
        <v>6993.6210512149401</v>
      </c>
      <c r="AD244" s="99">
        <v>0.95450145453498003</v>
      </c>
      <c r="AE244" s="142">
        <v>7331.0255097444397</v>
      </c>
      <c r="AF244" s="44">
        <v>7521.5487111587399</v>
      </c>
      <c r="AG244" s="45">
        <v>7077.7388895025397</v>
      </c>
      <c r="AH244" s="140">
        <v>0.96545004243877797</v>
      </c>
      <c r="AI244" s="44">
        <v>7532.8672518481699</v>
      </c>
      <c r="AJ244" s="45">
        <v>6997.6940446727203</v>
      </c>
      <c r="AK244" s="46">
        <v>0.95453140019378602</v>
      </c>
    </row>
    <row r="245" spans="1:37" x14ac:dyDescent="0.2">
      <c r="A245" s="35" t="s">
        <v>6997</v>
      </c>
      <c r="B245" s="35" t="s">
        <v>12658</v>
      </c>
      <c r="C245" s="85" t="s">
        <v>1033</v>
      </c>
      <c r="D245" s="85" t="s">
        <v>1033</v>
      </c>
      <c r="E245" s="85" t="s">
        <v>12894</v>
      </c>
      <c r="F245" s="85" t="s">
        <v>202</v>
      </c>
      <c r="G245" s="85" t="s">
        <v>202</v>
      </c>
      <c r="H245" s="840">
        <v>1.0259886152573101</v>
      </c>
      <c r="I245" s="840">
        <v>1.02753253850167</v>
      </c>
      <c r="J245" s="86">
        <v>3914.0833333333298</v>
      </c>
      <c r="K245" s="44">
        <v>4015.8049391683999</v>
      </c>
      <c r="L245" s="45">
        <v>3778.33897399344</v>
      </c>
      <c r="M245" s="46">
        <v>0.96531899099238305</v>
      </c>
      <c r="N245" s="139">
        <v>4021.8479834070599</v>
      </c>
      <c r="O245" s="45">
        <v>3735.6750375767401</v>
      </c>
      <c r="P245" s="99">
        <v>0.95441888162236399</v>
      </c>
      <c r="Q245" s="86">
        <v>3914.0121257768801</v>
      </c>
      <c r="R245" s="44">
        <v>4015.73188102616</v>
      </c>
      <c r="S245" s="45">
        <v>3778.4635162255699</v>
      </c>
      <c r="T245" s="140">
        <v>0.96536837260706998</v>
      </c>
      <c r="U245" s="44">
        <v>4021.7748153258199</v>
      </c>
      <c r="V245" s="45">
        <v>3735.7708185082001</v>
      </c>
      <c r="W245" s="99">
        <v>0.954460716640395</v>
      </c>
      <c r="X245" s="86">
        <v>3914.25393124845</v>
      </c>
      <c r="Y245" s="44">
        <v>4015.9799706870999</v>
      </c>
      <c r="Z245" s="45">
        <v>3778.8819902308001</v>
      </c>
      <c r="AA245" s="46">
        <v>0.96541564666079904</v>
      </c>
      <c r="AB245" s="139">
        <v>4022.0232783158499</v>
      </c>
      <c r="AC245" s="45">
        <v>3736.1610707959098</v>
      </c>
      <c r="AD245" s="99">
        <v>0.95450145453498003</v>
      </c>
      <c r="AE245" s="142">
        <v>3915.16238044081</v>
      </c>
      <c r="AF245" s="44">
        <v>4016.9120292160001</v>
      </c>
      <c r="AG245" s="45">
        <v>3779.8936863512899</v>
      </c>
      <c r="AH245" s="140">
        <v>0.96545004243877797</v>
      </c>
      <c r="AI245" s="44">
        <v>4022.9567394205701</v>
      </c>
      <c r="AJ245" s="45">
        <v>3737.1454289882099</v>
      </c>
      <c r="AK245" s="46">
        <v>0.95453140019378602</v>
      </c>
    </row>
    <row r="246" spans="1:37" x14ac:dyDescent="0.2">
      <c r="A246" s="35" t="s">
        <v>6996</v>
      </c>
      <c r="B246" s="35" t="s">
        <v>12657</v>
      </c>
      <c r="C246" s="85" t="s">
        <v>1033</v>
      </c>
      <c r="D246" s="85" t="s">
        <v>1033</v>
      </c>
      <c r="E246" s="85" t="s">
        <v>12894</v>
      </c>
      <c r="F246" s="85" t="s">
        <v>202</v>
      </c>
      <c r="G246" s="85" t="s">
        <v>202</v>
      </c>
      <c r="H246" s="840">
        <v>1.0259886152573101</v>
      </c>
      <c r="I246" s="840">
        <v>1.02753253850167</v>
      </c>
      <c r="J246" s="86">
        <v>20369.25</v>
      </c>
      <c r="K246" s="44">
        <v>20898.618601329999</v>
      </c>
      <c r="L246" s="45">
        <v>19662.8238572716</v>
      </c>
      <c r="M246" s="46">
        <v>0.96531899099238305</v>
      </c>
      <c r="N246" s="139">
        <v>20930.0671598751</v>
      </c>
      <c r="O246" s="45">
        <v>19440.796804486301</v>
      </c>
      <c r="P246" s="99">
        <v>0.95441888162236399</v>
      </c>
      <c r="Q246" s="86">
        <v>20368.430564991901</v>
      </c>
      <c r="R246" s="44">
        <v>20897.7778703408</v>
      </c>
      <c r="S246" s="45">
        <v>19663.038667086399</v>
      </c>
      <c r="T246" s="140">
        <v>0.96536837260706998</v>
      </c>
      <c r="U246" s="44">
        <v>20929.225163741099</v>
      </c>
      <c r="V246" s="45">
        <v>19440.866833902299</v>
      </c>
      <c r="W246" s="99">
        <v>0.954460716640395</v>
      </c>
      <c r="X246" s="86">
        <v>20369.119384298199</v>
      </c>
      <c r="Y246" s="44">
        <v>20898.484591107001</v>
      </c>
      <c r="Z246" s="45">
        <v>19664.6665623033</v>
      </c>
      <c r="AA246" s="46">
        <v>0.96541564666079904</v>
      </c>
      <c r="AB246" s="139">
        <v>20929.932947991401</v>
      </c>
      <c r="AC246" s="45">
        <v>19442.354079909299</v>
      </c>
      <c r="AD246" s="99">
        <v>0.95450145453497903</v>
      </c>
      <c r="AE246" s="142">
        <v>20372.6111194113</v>
      </c>
      <c r="AF246" s="44">
        <v>20902.067071580499</v>
      </c>
      <c r="AG246" s="45">
        <v>19668.738269824298</v>
      </c>
      <c r="AH246" s="140">
        <v>0.96545004243877797</v>
      </c>
      <c r="AI246" s="44">
        <v>20933.5208194359</v>
      </c>
      <c r="AJ246" s="45">
        <v>19446.297017415101</v>
      </c>
      <c r="AK246" s="46">
        <v>0.95453140019378602</v>
      </c>
    </row>
    <row r="247" spans="1:37" x14ac:dyDescent="0.2">
      <c r="A247" s="35" t="s">
        <v>6995</v>
      </c>
      <c r="B247" s="35" t="s">
        <v>12656</v>
      </c>
      <c r="C247" s="85" t="s">
        <v>1033</v>
      </c>
      <c r="D247" s="85" t="s">
        <v>1033</v>
      </c>
      <c r="E247" s="85" t="s">
        <v>12894</v>
      </c>
      <c r="F247" s="85" t="s">
        <v>202</v>
      </c>
      <c r="G247" s="85" t="s">
        <v>202</v>
      </c>
      <c r="H247" s="840">
        <v>1.0259886152573101</v>
      </c>
      <c r="I247" s="840">
        <v>1.02753253850167</v>
      </c>
      <c r="J247" s="86">
        <v>12136.75</v>
      </c>
      <c r="K247" s="44">
        <v>12452.1673262242</v>
      </c>
      <c r="L247" s="45">
        <v>11715.8352639268</v>
      </c>
      <c r="M247" s="46">
        <v>0.96531899099238405</v>
      </c>
      <c r="N247" s="139">
        <v>12470.905536660101</v>
      </c>
      <c r="O247" s="45">
        <v>11583.543361530201</v>
      </c>
      <c r="P247" s="99">
        <v>0.95441888162236399</v>
      </c>
      <c r="Q247" s="86">
        <v>12132.1071606276</v>
      </c>
      <c r="R247" s="44">
        <v>12447.4038258856</v>
      </c>
      <c r="S247" s="45">
        <v>11711.9525459496</v>
      </c>
      <c r="T247" s="140">
        <v>0.96536837260706998</v>
      </c>
      <c r="U247" s="44">
        <v>12466.1348681339</v>
      </c>
      <c r="V247" s="45">
        <v>11579.6196948907</v>
      </c>
      <c r="W247" s="99">
        <v>0.954460716640395</v>
      </c>
      <c r="X247" s="86">
        <v>12126.8492226832</v>
      </c>
      <c r="Y247" s="44">
        <v>12442.009241415</v>
      </c>
      <c r="Z247" s="45">
        <v>11707.449984274699</v>
      </c>
      <c r="AA247" s="46">
        <v>0.96541564666079904</v>
      </c>
      <c r="AB247" s="139">
        <v>12460.732165810599</v>
      </c>
      <c r="AC247" s="45">
        <v>11575.095221977501</v>
      </c>
      <c r="AD247" s="99">
        <v>0.95450145453498003</v>
      </c>
      <c r="AE247" s="142">
        <v>12123.837413871201</v>
      </c>
      <c r="AF247" s="44">
        <v>12438.9191598625</v>
      </c>
      <c r="AG247" s="45">
        <v>11704.9593457428</v>
      </c>
      <c r="AH247" s="140">
        <v>0.96545004243877797</v>
      </c>
      <c r="AI247" s="44">
        <v>12457.6374342565</v>
      </c>
      <c r="AJ247" s="45">
        <v>11572.583502384299</v>
      </c>
      <c r="AK247" s="46">
        <v>0.95453140019378602</v>
      </c>
    </row>
    <row r="248" spans="1:37" x14ac:dyDescent="0.2">
      <c r="A248" s="35" t="s">
        <v>6994</v>
      </c>
      <c r="B248" s="35" t="s">
        <v>12655</v>
      </c>
      <c r="C248" s="85" t="s">
        <v>1033</v>
      </c>
      <c r="D248" s="85" t="s">
        <v>1033</v>
      </c>
      <c r="E248" s="85" t="s">
        <v>12894</v>
      </c>
      <c r="F248" s="85" t="s">
        <v>202</v>
      </c>
      <c r="G248" s="85" t="s">
        <v>202</v>
      </c>
      <c r="H248" s="840">
        <v>1.0259886152573101</v>
      </c>
      <c r="I248" s="840">
        <v>1.02753253850167</v>
      </c>
      <c r="J248" s="86">
        <v>8166.3333333333303</v>
      </c>
      <c r="K248" s="44">
        <v>8378.5650283963096</v>
      </c>
      <c r="L248" s="45">
        <v>7883.1166534408003</v>
      </c>
      <c r="M248" s="46">
        <v>0.96531899099238305</v>
      </c>
      <c r="N248" s="139">
        <v>8391.1732202507701</v>
      </c>
      <c r="O248" s="45">
        <v>7794.1027269554297</v>
      </c>
      <c r="P248" s="99">
        <v>0.95441888162236399</v>
      </c>
      <c r="Q248" s="86">
        <v>8172.8490513553897</v>
      </c>
      <c r="R248" s="44">
        <v>8385.2500809071607</v>
      </c>
      <c r="S248" s="45">
        <v>7889.8099882701899</v>
      </c>
      <c r="T248" s="140">
        <v>0.96536837260706998</v>
      </c>
      <c r="U248" s="44">
        <v>8397.8683325301299</v>
      </c>
      <c r="V248" s="45">
        <v>7800.6633625504401</v>
      </c>
      <c r="W248" s="99">
        <v>0.954460716640395</v>
      </c>
      <c r="X248" s="86">
        <v>8167.4062638628202</v>
      </c>
      <c r="Y248" s="44">
        <v>8379.6658429045292</v>
      </c>
      <c r="Z248" s="45">
        <v>7884.9417997685896</v>
      </c>
      <c r="AA248" s="46">
        <v>0.96541564666079904</v>
      </c>
      <c r="AB248" s="139">
        <v>8392.2756912813693</v>
      </c>
      <c r="AC248" s="45">
        <v>7795.8011586351604</v>
      </c>
      <c r="AD248" s="99">
        <v>0.95450145453498003</v>
      </c>
      <c r="AE248" s="142">
        <v>8162.2630762095096</v>
      </c>
      <c r="AF248" s="44">
        <v>8374.3889909260906</v>
      </c>
      <c r="AG248" s="45">
        <v>7880.25723332294</v>
      </c>
      <c r="AH248" s="140">
        <v>0.96545004243877797</v>
      </c>
      <c r="AI248" s="44">
        <v>8386.9908986159699</v>
      </c>
      <c r="AJ248" s="45">
        <v>7791.13640288429</v>
      </c>
      <c r="AK248" s="46">
        <v>0.95453140019378602</v>
      </c>
    </row>
    <row r="249" spans="1:37" x14ac:dyDescent="0.2">
      <c r="A249" s="35" t="s">
        <v>6993</v>
      </c>
      <c r="B249" s="35" t="s">
        <v>12654</v>
      </c>
      <c r="C249" s="85" t="s">
        <v>1033</v>
      </c>
      <c r="D249" s="85" t="s">
        <v>1033</v>
      </c>
      <c r="E249" s="85" t="s">
        <v>12894</v>
      </c>
      <c r="F249" s="85" t="s">
        <v>202</v>
      </c>
      <c r="G249" s="85" t="s">
        <v>202</v>
      </c>
      <c r="H249" s="840">
        <v>1.0259886152573101</v>
      </c>
      <c r="I249" s="840">
        <v>1.02753253850167</v>
      </c>
      <c r="J249" s="86">
        <v>4765.25</v>
      </c>
      <c r="K249" s="44">
        <v>4889.0922488549104</v>
      </c>
      <c r="L249" s="45">
        <v>4599.98632182646</v>
      </c>
      <c r="M249" s="46">
        <v>0.96531899099238405</v>
      </c>
      <c r="N249" s="139">
        <v>4896.4494290950597</v>
      </c>
      <c r="O249" s="45">
        <v>4548.0445756509698</v>
      </c>
      <c r="P249" s="99">
        <v>0.95441888162236399</v>
      </c>
      <c r="Q249" s="86">
        <v>4767.2899668666396</v>
      </c>
      <c r="R249" s="44">
        <v>4891.1852316355898</v>
      </c>
      <c r="S249" s="45">
        <v>4602.1909570600601</v>
      </c>
      <c r="T249" s="140">
        <v>0.96536837260706998</v>
      </c>
      <c r="U249" s="44">
        <v>4898.5455614279999</v>
      </c>
      <c r="V249" s="45">
        <v>4550.1909982080997</v>
      </c>
      <c r="W249" s="99">
        <v>0.954460716640395</v>
      </c>
      <c r="X249" s="86">
        <v>4770.8319253146101</v>
      </c>
      <c r="Y249" s="44">
        <v>4894.8192406789203</v>
      </c>
      <c r="Z249" s="45">
        <v>4605.8357882875898</v>
      </c>
      <c r="AA249" s="46">
        <v>0.96541564666079904</v>
      </c>
      <c r="AB249" s="139">
        <v>4902.1850389833098</v>
      </c>
      <c r="AC249" s="45">
        <v>4553.7660120547098</v>
      </c>
      <c r="AD249" s="99">
        <v>0.95450145453498003</v>
      </c>
      <c r="AE249" s="142">
        <v>4772.4958896102398</v>
      </c>
      <c r="AF249" s="44">
        <v>4896.52644910244</v>
      </c>
      <c r="AG249" s="45">
        <v>4607.6063591631</v>
      </c>
      <c r="AH249" s="140">
        <v>0.96545004243877797</v>
      </c>
      <c r="AI249" s="44">
        <v>4903.8948164399799</v>
      </c>
      <c r="AJ249" s="45">
        <v>4555.49718392875</v>
      </c>
      <c r="AK249" s="46">
        <v>0.95453140019378602</v>
      </c>
    </row>
    <row r="250" spans="1:37" x14ac:dyDescent="0.2">
      <c r="A250" s="35" t="s">
        <v>6992</v>
      </c>
      <c r="B250" s="35" t="s">
        <v>12653</v>
      </c>
      <c r="C250" s="85" t="s">
        <v>1033</v>
      </c>
      <c r="D250" s="85" t="s">
        <v>1033</v>
      </c>
      <c r="E250" s="85" t="s">
        <v>12894</v>
      </c>
      <c r="F250" s="85" t="s">
        <v>202</v>
      </c>
      <c r="G250" s="85" t="s">
        <v>202</v>
      </c>
      <c r="H250" s="840">
        <v>1.0259886152573101</v>
      </c>
      <c r="I250" s="840">
        <v>1.02753253850167</v>
      </c>
      <c r="J250" s="86">
        <v>10625.583333333299</v>
      </c>
      <c r="K250" s="44">
        <v>10901.727530467901</v>
      </c>
      <c r="L250" s="45">
        <v>10257.0773820388</v>
      </c>
      <c r="M250" s="46">
        <v>0.96531899099238405</v>
      </c>
      <c r="N250" s="139">
        <v>10918.132615561</v>
      </c>
      <c r="O250" s="45">
        <v>10141.2573615852</v>
      </c>
      <c r="P250" s="99">
        <v>0.95441888162236399</v>
      </c>
      <c r="Q250" s="86">
        <v>10620.621367474199</v>
      </c>
      <c r="R250" s="44">
        <v>10896.636609987099</v>
      </c>
      <c r="S250" s="45">
        <v>10252.811965594499</v>
      </c>
      <c r="T250" s="140">
        <v>0.96536837260706998</v>
      </c>
      <c r="U250" s="44">
        <v>10913.034034185799</v>
      </c>
      <c r="V250" s="45">
        <v>10136.9658815658</v>
      </c>
      <c r="W250" s="99">
        <v>0.954460716640395</v>
      </c>
      <c r="X250" s="86">
        <v>10611.597363896</v>
      </c>
      <c r="Y250" s="44">
        <v>10887.3780850518</v>
      </c>
      <c r="Z250" s="45">
        <v>10244.6021311696</v>
      </c>
      <c r="AA250" s="46">
        <v>0.96541564666079904</v>
      </c>
      <c r="AB250" s="139">
        <v>10903.761576881599</v>
      </c>
      <c r="AC250" s="45">
        <v>10128.7851187783</v>
      </c>
      <c r="AD250" s="99">
        <v>0.95450145453498003</v>
      </c>
      <c r="AE250" s="142">
        <v>10606.4693076686</v>
      </c>
      <c r="AF250" s="44">
        <v>10882.116757744099</v>
      </c>
      <c r="AG250" s="45">
        <v>10240.016243214301</v>
      </c>
      <c r="AH250" s="140">
        <v>0.96545004243877797</v>
      </c>
      <c r="AI250" s="44">
        <v>10898.492332248699</v>
      </c>
      <c r="AJ250" s="45">
        <v>10124.207999361301</v>
      </c>
      <c r="AK250" s="46">
        <v>0.95453140019378502</v>
      </c>
    </row>
    <row r="251" spans="1:37" x14ac:dyDescent="0.2">
      <c r="A251" s="35" t="s">
        <v>6991</v>
      </c>
      <c r="B251" s="35" t="s">
        <v>12652</v>
      </c>
      <c r="C251" s="85" t="s">
        <v>1033</v>
      </c>
      <c r="D251" s="85" t="s">
        <v>1033</v>
      </c>
      <c r="E251" s="85" t="s">
        <v>12894</v>
      </c>
      <c r="F251" s="85" t="s">
        <v>202</v>
      </c>
      <c r="G251" s="85" t="s">
        <v>202</v>
      </c>
      <c r="H251" s="840">
        <v>1.0259886152573101</v>
      </c>
      <c r="I251" s="840">
        <v>1.02753253850167</v>
      </c>
      <c r="J251" s="86">
        <v>15650.083333333299</v>
      </c>
      <c r="K251" s="44">
        <v>16056.807327828201</v>
      </c>
      <c r="L251" s="45">
        <v>15107.3226522801</v>
      </c>
      <c r="M251" s="46">
        <v>0.96531899099238305</v>
      </c>
      <c r="N251" s="139">
        <v>16080.9698552626</v>
      </c>
      <c r="O251" s="45">
        <v>14936.7350322968</v>
      </c>
      <c r="P251" s="99">
        <v>0.95441888162236399</v>
      </c>
      <c r="Q251" s="86">
        <v>15664.7284265328</v>
      </c>
      <c r="R251" s="44">
        <v>16071.8330267203</v>
      </c>
      <c r="S251" s="45">
        <v>15122.2333884537</v>
      </c>
      <c r="T251" s="140">
        <v>0.96536837260706998</v>
      </c>
      <c r="U251" s="44">
        <v>16096.0181650545</v>
      </c>
      <c r="V251" s="45">
        <v>14951.3679199657</v>
      </c>
      <c r="W251" s="99">
        <v>0.954460716640395</v>
      </c>
      <c r="X251" s="86">
        <v>15686.030845061599</v>
      </c>
      <c r="Y251" s="44">
        <v>16093.6890656083</v>
      </c>
      <c r="Z251" s="45">
        <v>15143.5396118264</v>
      </c>
      <c r="AA251" s="46">
        <v>0.96541564666079904</v>
      </c>
      <c r="AB251" s="139">
        <v>16117.9070932416</v>
      </c>
      <c r="AC251" s="45">
        <v>14972.3392574919</v>
      </c>
      <c r="AD251" s="99">
        <v>0.95450145453498003</v>
      </c>
      <c r="AE251" s="142">
        <v>15714.385335032201</v>
      </c>
      <c r="AF251" s="44">
        <v>16122.780449509501</v>
      </c>
      <c r="AG251" s="45">
        <v>15171.453988606099</v>
      </c>
      <c r="AH251" s="140">
        <v>0.96545004243877797</v>
      </c>
      <c r="AI251" s="44">
        <v>16147.0422542989</v>
      </c>
      <c r="AJ251" s="45">
        <v>14999.8742370329</v>
      </c>
      <c r="AK251" s="46">
        <v>0.95453140019378602</v>
      </c>
    </row>
    <row r="252" spans="1:37" x14ac:dyDescent="0.2">
      <c r="A252" s="35" t="s">
        <v>6990</v>
      </c>
      <c r="B252" s="35" t="s">
        <v>12651</v>
      </c>
      <c r="C252" s="85" t="s">
        <v>1033</v>
      </c>
      <c r="D252" s="85" t="s">
        <v>1033</v>
      </c>
      <c r="E252" s="85" t="s">
        <v>12894</v>
      </c>
      <c r="F252" s="85" t="s">
        <v>202</v>
      </c>
      <c r="G252" s="85" t="s">
        <v>202</v>
      </c>
      <c r="H252" s="840">
        <v>1.0259886152573101</v>
      </c>
      <c r="I252" s="840">
        <v>1.02753253850167</v>
      </c>
      <c r="J252" s="86">
        <v>4709.3333333333303</v>
      </c>
      <c r="K252" s="44">
        <v>4831.7223854517797</v>
      </c>
      <c r="L252" s="45">
        <v>4546.0089015801304</v>
      </c>
      <c r="M252" s="46">
        <v>0.96531899099238405</v>
      </c>
      <c r="N252" s="139">
        <v>4838.9932346505102</v>
      </c>
      <c r="O252" s="45">
        <v>4494.6766531869198</v>
      </c>
      <c r="P252" s="99">
        <v>0.95441888162236399</v>
      </c>
      <c r="Q252" s="86">
        <v>4724.5602259140896</v>
      </c>
      <c r="R252" s="44">
        <v>4847.3450038853798</v>
      </c>
      <c r="S252" s="45">
        <v>4560.9410165747704</v>
      </c>
      <c r="T252" s="140">
        <v>0.96536837260706998</v>
      </c>
      <c r="U252" s="44">
        <v>4854.6393622375099</v>
      </c>
      <c r="V252" s="45">
        <v>4509.4071390366698</v>
      </c>
      <c r="W252" s="99">
        <v>0.954460716640395</v>
      </c>
      <c r="X252" s="86">
        <v>4737.54874312418</v>
      </c>
      <c r="Y252" s="44">
        <v>4860.67107467201</v>
      </c>
      <c r="Z252" s="45">
        <v>4573.7036834302899</v>
      </c>
      <c r="AA252" s="46">
        <v>0.96541564666079904</v>
      </c>
      <c r="AB252" s="139">
        <v>4867.98548629777</v>
      </c>
      <c r="AC252" s="45">
        <v>4521.9971662424005</v>
      </c>
      <c r="AD252" s="99">
        <v>0.95450145453498003</v>
      </c>
      <c r="AE252" s="142">
        <v>4749.7175322241701</v>
      </c>
      <c r="AF252" s="44">
        <v>4873.1561137500603</v>
      </c>
      <c r="AG252" s="45">
        <v>4585.6149930580304</v>
      </c>
      <c r="AH252" s="140">
        <v>0.96545004243877797</v>
      </c>
      <c r="AI252" s="44">
        <v>4880.4893130521696</v>
      </c>
      <c r="AJ252" s="45">
        <v>4533.7545265589097</v>
      </c>
      <c r="AK252" s="46">
        <v>0.95453140019378602</v>
      </c>
    </row>
    <row r="253" spans="1:37" x14ac:dyDescent="0.2">
      <c r="A253" s="35" t="s">
        <v>6989</v>
      </c>
      <c r="B253" s="35" t="s">
        <v>12650</v>
      </c>
      <c r="C253" s="85" t="s">
        <v>1033</v>
      </c>
      <c r="D253" s="85" t="s">
        <v>1033</v>
      </c>
      <c r="E253" s="85" t="s">
        <v>12894</v>
      </c>
      <c r="F253" s="85" t="s">
        <v>202</v>
      </c>
      <c r="G253" s="85" t="s">
        <v>202</v>
      </c>
      <c r="H253" s="840">
        <v>1.0259886152573101</v>
      </c>
      <c r="I253" s="840">
        <v>1.02753253850167</v>
      </c>
      <c r="J253" s="86">
        <v>3651.9166666666702</v>
      </c>
      <c r="K253" s="44">
        <v>3746.8249238684398</v>
      </c>
      <c r="L253" s="45">
        <v>3525.2645118549399</v>
      </c>
      <c r="M253" s="46">
        <v>0.96531899099238405</v>
      </c>
      <c r="N253" s="139">
        <v>3752.4632028965402</v>
      </c>
      <c r="O253" s="45">
        <v>3485.45822077807</v>
      </c>
      <c r="P253" s="99">
        <v>0.95441888162236399</v>
      </c>
      <c r="Q253" s="86">
        <v>3649.4340550923598</v>
      </c>
      <c r="R253" s="44">
        <v>3744.2777926570898</v>
      </c>
      <c r="S253" s="45">
        <v>3523.0482147013299</v>
      </c>
      <c r="T253" s="140">
        <v>0.96536837260706998</v>
      </c>
      <c r="U253" s="44">
        <v>3749.9122387234802</v>
      </c>
      <c r="V253" s="45">
        <v>3483.2414435553101</v>
      </c>
      <c r="W253" s="99">
        <v>0.954460716640395</v>
      </c>
      <c r="X253" s="86">
        <v>3646.6005749651099</v>
      </c>
      <c r="Y253" s="44">
        <v>3741.3706743049802</v>
      </c>
      <c r="Z253" s="45">
        <v>3520.48525219358</v>
      </c>
      <c r="AA253" s="46">
        <v>0.96541564666079904</v>
      </c>
      <c r="AB253" s="139">
        <v>3747.00074569553</v>
      </c>
      <c r="AC253" s="45">
        <v>3480.6855529122899</v>
      </c>
      <c r="AD253" s="99">
        <v>0.95450145453498003</v>
      </c>
      <c r="AE253" s="142">
        <v>3645.3267391392601</v>
      </c>
      <c r="AF253" s="44">
        <v>3740.06373324995</v>
      </c>
      <c r="AG253" s="45">
        <v>3519.3808550052099</v>
      </c>
      <c r="AH253" s="140">
        <v>0.96545004243877797</v>
      </c>
      <c r="AI253" s="44">
        <v>3745.6918379357598</v>
      </c>
      <c r="AJ253" s="45">
        <v>3479.5788364744399</v>
      </c>
      <c r="AK253" s="46">
        <v>0.95453140019378602</v>
      </c>
    </row>
    <row r="254" spans="1:37" x14ac:dyDescent="0.2">
      <c r="A254" s="35" t="s">
        <v>6988</v>
      </c>
      <c r="B254" s="35" t="s">
        <v>12649</v>
      </c>
      <c r="C254" s="85" t="s">
        <v>1033</v>
      </c>
      <c r="D254" s="85" t="s">
        <v>1033</v>
      </c>
      <c r="E254" s="85" t="s">
        <v>12894</v>
      </c>
      <c r="F254" s="85" t="s">
        <v>202</v>
      </c>
      <c r="G254" s="85" t="s">
        <v>202</v>
      </c>
      <c r="H254" s="840">
        <v>1.0259886152573101</v>
      </c>
      <c r="I254" s="840">
        <v>1.02753253850167</v>
      </c>
      <c r="J254" s="86">
        <v>2574.5</v>
      </c>
      <c r="K254" s="44">
        <v>2641.4076899799502</v>
      </c>
      <c r="L254" s="45">
        <v>2485.2137423098902</v>
      </c>
      <c r="M254" s="46">
        <v>0.96531899099238405</v>
      </c>
      <c r="N254" s="139">
        <v>2645.3825203725401</v>
      </c>
      <c r="O254" s="45">
        <v>2457.1514107367798</v>
      </c>
      <c r="P254" s="99">
        <v>0.95441888162236399</v>
      </c>
      <c r="Q254" s="86">
        <v>2576.5146431819899</v>
      </c>
      <c r="R254" s="44">
        <v>2643.4746909484802</v>
      </c>
      <c r="S254" s="45">
        <v>2487.2857480868802</v>
      </c>
      <c r="T254" s="140">
        <v>0.96536837260706998</v>
      </c>
      <c r="U254" s="44">
        <v>2647.4526317955001</v>
      </c>
      <c r="V254" s="45">
        <v>2459.1820127659498</v>
      </c>
      <c r="W254" s="99">
        <v>0.954460716640395</v>
      </c>
      <c r="X254" s="86">
        <v>2577.0760451434899</v>
      </c>
      <c r="Y254" s="44">
        <v>2644.0506829695601</v>
      </c>
      <c r="Z254" s="45">
        <v>2487.94953661626</v>
      </c>
      <c r="AA254" s="46">
        <v>0.96541564666079904</v>
      </c>
      <c r="AB254" s="139">
        <v>2648.0294905781202</v>
      </c>
      <c r="AC254" s="45">
        <v>2459.8228335367098</v>
      </c>
      <c r="AD254" s="99">
        <v>0.95450145453498003</v>
      </c>
      <c r="AE254" s="142">
        <v>2579.8224971289101</v>
      </c>
      <c r="AF254" s="44">
        <v>2646.86851143895</v>
      </c>
      <c r="AG254" s="45">
        <v>2490.6897393376198</v>
      </c>
      <c r="AH254" s="140">
        <v>0.96545004243877797</v>
      </c>
      <c r="AI254" s="44">
        <v>2650.8515593585698</v>
      </c>
      <c r="AJ254" s="45">
        <v>2462.52158043588</v>
      </c>
      <c r="AK254" s="46">
        <v>0.95453140019378602</v>
      </c>
    </row>
    <row r="255" spans="1:37" x14ac:dyDescent="0.2">
      <c r="A255" s="35" t="s">
        <v>6987</v>
      </c>
      <c r="B255" s="35" t="s">
        <v>12648</v>
      </c>
      <c r="C255" s="85" t="s">
        <v>1033</v>
      </c>
      <c r="D255" s="85" t="s">
        <v>1033</v>
      </c>
      <c r="E255" s="85" t="s">
        <v>12894</v>
      </c>
      <c r="F255" s="85" t="s">
        <v>202</v>
      </c>
      <c r="G255" s="85" t="s">
        <v>202</v>
      </c>
      <c r="H255" s="840">
        <v>1.0259886152573101</v>
      </c>
      <c r="I255" s="840">
        <v>1.02753253850167</v>
      </c>
      <c r="J255" s="86">
        <v>5691.1666666666697</v>
      </c>
      <c r="K255" s="44">
        <v>5839.07220753191</v>
      </c>
      <c r="L255" s="45">
        <v>5493.7912642361498</v>
      </c>
      <c r="M255" s="46">
        <v>0.96531899099238405</v>
      </c>
      <c r="N255" s="139">
        <v>5847.8589320360597</v>
      </c>
      <c r="O255" s="45">
        <v>5431.7569251264804</v>
      </c>
      <c r="P255" s="99">
        <v>0.95441888162236399</v>
      </c>
      <c r="Q255" s="86">
        <v>5687.7479006639296</v>
      </c>
      <c r="R255" s="44">
        <v>5835.5645925348799</v>
      </c>
      <c r="S255" s="45">
        <v>5490.7719346632202</v>
      </c>
      <c r="T255" s="140">
        <v>0.96536837260706998</v>
      </c>
      <c r="U255" s="44">
        <v>5844.3460387267296</v>
      </c>
      <c r="V255" s="45">
        <v>5428.7319373376004</v>
      </c>
      <c r="W255" s="99">
        <v>0.954460716640395</v>
      </c>
      <c r="X255" s="86">
        <v>5681.6555747245502</v>
      </c>
      <c r="Y255" s="44">
        <v>5829.3139354806399</v>
      </c>
      <c r="Z255" s="45">
        <v>5485.1591907766297</v>
      </c>
      <c r="AA255" s="46">
        <v>0.96541564666079904</v>
      </c>
      <c r="AB255" s="139">
        <v>5838.0859755888596</v>
      </c>
      <c r="AC255" s="45">
        <v>5423.1485102413599</v>
      </c>
      <c r="AD255" s="99">
        <v>0.95450145453498003</v>
      </c>
      <c r="AE255" s="142">
        <v>5676.5025326467703</v>
      </c>
      <c r="AF255" s="44">
        <v>5824.0269729748898</v>
      </c>
      <c r="AG255" s="45">
        <v>5480.3796110476496</v>
      </c>
      <c r="AH255" s="140">
        <v>0.96545004243877797</v>
      </c>
      <c r="AI255" s="44">
        <v>5832.7910571816701</v>
      </c>
      <c r="AJ255" s="45">
        <v>5418.3999106908896</v>
      </c>
      <c r="AK255" s="46">
        <v>0.95453140019378602</v>
      </c>
    </row>
    <row r="256" spans="1:37" x14ac:dyDescent="0.2">
      <c r="A256" s="35" t="s">
        <v>6986</v>
      </c>
      <c r="B256" s="35" t="s">
        <v>12647</v>
      </c>
      <c r="C256" s="85" t="s">
        <v>1033</v>
      </c>
      <c r="D256" s="85" t="s">
        <v>1033</v>
      </c>
      <c r="E256" s="85" t="s">
        <v>12894</v>
      </c>
      <c r="F256" s="85" t="s">
        <v>202</v>
      </c>
      <c r="G256" s="85" t="s">
        <v>202</v>
      </c>
      <c r="H256" s="840">
        <v>1.0259886152573101</v>
      </c>
      <c r="I256" s="840">
        <v>1.02753253850167</v>
      </c>
      <c r="J256" s="86">
        <v>5471.0833333333303</v>
      </c>
      <c r="K256" s="44">
        <v>5613.2692131240401</v>
      </c>
      <c r="L256" s="45">
        <v>5281.3406429685801</v>
      </c>
      <c r="M256" s="46">
        <v>0.96531899099238405</v>
      </c>
      <c r="N256" s="139">
        <v>5621.7161458541595</v>
      </c>
      <c r="O256" s="45">
        <v>5221.7052362627601</v>
      </c>
      <c r="P256" s="99">
        <v>0.95441888162236399</v>
      </c>
      <c r="Q256" s="86">
        <v>5469.4070839126398</v>
      </c>
      <c r="R256" s="44">
        <v>5611.5494003020704</v>
      </c>
      <c r="S256" s="45">
        <v>5279.9926157223199</v>
      </c>
      <c r="T256" s="140">
        <v>0.96536837260706998</v>
      </c>
      <c r="U256" s="44">
        <v>5619.9937450317402</v>
      </c>
      <c r="V256" s="45">
        <v>5220.3342049093098</v>
      </c>
      <c r="W256" s="99">
        <v>0.954460716640395</v>
      </c>
      <c r="X256" s="86">
        <v>5465.10417568507</v>
      </c>
      <c r="Y256" s="44">
        <v>5607.1346654480903</v>
      </c>
      <c r="Z256" s="45">
        <v>5276.09708183764</v>
      </c>
      <c r="AA256" s="46">
        <v>0.96541564666079904</v>
      </c>
      <c r="AB256" s="139">
        <v>5615.5723668177297</v>
      </c>
      <c r="AC256" s="45">
        <v>5216.4498848765897</v>
      </c>
      <c r="AD256" s="99">
        <v>0.95450145453498003</v>
      </c>
      <c r="AE256" s="142">
        <v>5462.6884340240404</v>
      </c>
      <c r="AF256" s="44">
        <v>5604.65614200647</v>
      </c>
      <c r="AG256" s="45">
        <v>5273.9527804583304</v>
      </c>
      <c r="AH256" s="140">
        <v>0.96545004243877797</v>
      </c>
      <c r="AI256" s="44">
        <v>5613.0901136564098</v>
      </c>
      <c r="AJ256" s="45">
        <v>5214.3076397513696</v>
      </c>
      <c r="AK256" s="46">
        <v>0.95453140019378602</v>
      </c>
    </row>
    <row r="257" spans="1:37" x14ac:dyDescent="0.2">
      <c r="A257" s="35" t="s">
        <v>6985</v>
      </c>
      <c r="B257" s="35" t="s">
        <v>12646</v>
      </c>
      <c r="C257" s="85" t="s">
        <v>1033</v>
      </c>
      <c r="D257" s="85" t="s">
        <v>1033</v>
      </c>
      <c r="E257" s="85" t="s">
        <v>12894</v>
      </c>
      <c r="F257" s="85" t="s">
        <v>202</v>
      </c>
      <c r="G257" s="85" t="s">
        <v>202</v>
      </c>
      <c r="H257" s="840">
        <v>1.0259886152573101</v>
      </c>
      <c r="I257" s="840">
        <v>1.02753253850167</v>
      </c>
      <c r="J257" s="86">
        <v>8117.75</v>
      </c>
      <c r="K257" s="44">
        <v>8328.7190815050599</v>
      </c>
      <c r="L257" s="45">
        <v>7836.2182391284196</v>
      </c>
      <c r="M257" s="46">
        <v>0.96531899099238405</v>
      </c>
      <c r="N257" s="139">
        <v>8341.2522644219007</v>
      </c>
      <c r="O257" s="45">
        <v>7747.7338762899499</v>
      </c>
      <c r="P257" s="99">
        <v>0.95441888162236399</v>
      </c>
      <c r="Q257" s="86">
        <v>8137.9948216991297</v>
      </c>
      <c r="R257" s="44">
        <v>8349.4900380862691</v>
      </c>
      <c r="S257" s="45">
        <v>7856.16281730845</v>
      </c>
      <c r="T257" s="140">
        <v>0.96536837260706998</v>
      </c>
      <c r="U257" s="44">
        <v>8362.0544774539103</v>
      </c>
      <c r="V257" s="45">
        <v>7767.3963695347702</v>
      </c>
      <c r="W257" s="99">
        <v>0.954460716640395</v>
      </c>
      <c r="X257" s="86">
        <v>8156.1817860319297</v>
      </c>
      <c r="Y257" s="44">
        <v>8368.1496564378194</v>
      </c>
      <c r="Z257" s="45">
        <v>7874.1055132450401</v>
      </c>
      <c r="AA257" s="46">
        <v>0.96541564666079904</v>
      </c>
      <c r="AB257" s="139">
        <v>8380.7421750824305</v>
      </c>
      <c r="AC257" s="45">
        <v>7785.0873782191802</v>
      </c>
      <c r="AD257" s="99">
        <v>0.95450145453498003</v>
      </c>
      <c r="AE257" s="142">
        <v>8174.3790840342799</v>
      </c>
      <c r="AF257" s="44">
        <v>8386.81987701668</v>
      </c>
      <c r="AG257" s="45">
        <v>7891.9546335915602</v>
      </c>
      <c r="AH257" s="140">
        <v>0.96545004243877797</v>
      </c>
      <c r="AI257" s="44">
        <v>8399.4404908926699</v>
      </c>
      <c r="AJ257" s="45">
        <v>7802.7015127980403</v>
      </c>
      <c r="AK257" s="46">
        <v>0.95453140019378602</v>
      </c>
    </row>
    <row r="258" spans="1:37" x14ac:dyDescent="0.2">
      <c r="A258" s="35" t="s">
        <v>6984</v>
      </c>
      <c r="B258" s="35" t="s">
        <v>12645</v>
      </c>
      <c r="C258" s="85" t="s">
        <v>1033</v>
      </c>
      <c r="D258" s="85" t="s">
        <v>1033</v>
      </c>
      <c r="E258" s="85" t="s">
        <v>12894</v>
      </c>
      <c r="F258" s="85" t="s">
        <v>202</v>
      </c>
      <c r="G258" s="85" t="s">
        <v>202</v>
      </c>
      <c r="H258" s="840">
        <v>1.0259886152573101</v>
      </c>
      <c r="I258" s="840">
        <v>1.02753253850167</v>
      </c>
      <c r="J258" s="86">
        <v>4848.1666666666697</v>
      </c>
      <c r="K258" s="44">
        <v>4974.1638048699997</v>
      </c>
      <c r="L258" s="45">
        <v>4680.02735482957</v>
      </c>
      <c r="M258" s="46">
        <v>0.96531899099238405</v>
      </c>
      <c r="N258" s="139">
        <v>4981.6490020791598</v>
      </c>
      <c r="O258" s="45">
        <v>4627.1818079188297</v>
      </c>
      <c r="P258" s="99">
        <v>0.95441888162236399</v>
      </c>
      <c r="Q258" s="86">
        <v>4851.3746648054503</v>
      </c>
      <c r="R258" s="44">
        <v>4977.4551744381497</v>
      </c>
      <c r="S258" s="45">
        <v>4683.3636650704002</v>
      </c>
      <c r="T258" s="140">
        <v>0.96536837260706998</v>
      </c>
      <c r="U258" s="44">
        <v>4984.94532455021</v>
      </c>
      <c r="V258" s="45">
        <v>4630.4465392612601</v>
      </c>
      <c r="W258" s="99">
        <v>0.954460716640395</v>
      </c>
      <c r="X258" s="86">
        <v>4853.6329307636397</v>
      </c>
      <c r="Y258" s="44">
        <v>4979.7721296014897</v>
      </c>
      <c r="Z258" s="45">
        <v>4685.7731745073297</v>
      </c>
      <c r="AA258" s="46">
        <v>0.96541564666079904</v>
      </c>
      <c r="AB258" s="139">
        <v>4987.2657663028403</v>
      </c>
      <c r="AC258" s="45">
        <v>4632.7996921927697</v>
      </c>
      <c r="AD258" s="99">
        <v>0.95450145453498003</v>
      </c>
      <c r="AE258" s="142">
        <v>4855.7793006972997</v>
      </c>
      <c r="AF258" s="44">
        <v>4981.9742807175398</v>
      </c>
      <c r="AG258" s="45">
        <v>4688.0123319315398</v>
      </c>
      <c r="AH258" s="140">
        <v>0.96545004243877797</v>
      </c>
      <c r="AI258" s="44">
        <v>4989.4712312493302</v>
      </c>
      <c r="AJ258" s="45">
        <v>4634.9938149265899</v>
      </c>
      <c r="AK258" s="46">
        <v>0.95453140019378602</v>
      </c>
    </row>
    <row r="259" spans="1:37" x14ac:dyDescent="0.2">
      <c r="A259" s="35" t="s">
        <v>6983</v>
      </c>
      <c r="B259" s="35" t="s">
        <v>12644</v>
      </c>
      <c r="C259" s="85" t="s">
        <v>1033</v>
      </c>
      <c r="D259" s="85" t="s">
        <v>1033</v>
      </c>
      <c r="E259" s="85" t="s">
        <v>12894</v>
      </c>
      <c r="F259" s="85" t="s">
        <v>202</v>
      </c>
      <c r="G259" s="85" t="s">
        <v>202</v>
      </c>
      <c r="H259" s="840">
        <v>1.0259886152573101</v>
      </c>
      <c r="I259" s="840">
        <v>1.02753253850167</v>
      </c>
      <c r="J259" s="86">
        <v>3828.8333333333298</v>
      </c>
      <c r="K259" s="44">
        <v>3928.3394097177102</v>
      </c>
      <c r="L259" s="45">
        <v>3696.0455300113399</v>
      </c>
      <c r="M259" s="46">
        <v>0.96531899099238405</v>
      </c>
      <c r="N259" s="139">
        <v>3934.25083449979</v>
      </c>
      <c r="O259" s="45">
        <v>3654.3108279184298</v>
      </c>
      <c r="P259" s="99">
        <v>0.95441888162236399</v>
      </c>
      <c r="Q259" s="86">
        <v>3826.01047335472</v>
      </c>
      <c r="R259" s="44">
        <v>3925.4431875171899</v>
      </c>
      <c r="S259" s="45">
        <v>3693.5095042400599</v>
      </c>
      <c r="T259" s="140">
        <v>0.96536837260706998</v>
      </c>
      <c r="U259" s="44">
        <v>3931.3502540201398</v>
      </c>
      <c r="V259" s="45">
        <v>3651.7766982718099</v>
      </c>
      <c r="W259" s="99">
        <v>0.954460716640395</v>
      </c>
      <c r="X259" s="86">
        <v>3819.5902945187099</v>
      </c>
      <c r="Y259" s="44">
        <v>3918.85615712353</v>
      </c>
      <c r="Z259" s="45">
        <v>3687.49223416209</v>
      </c>
      <c r="AA259" s="46">
        <v>0.96541564666079904</v>
      </c>
      <c r="AB259" s="139">
        <v>3924.7533113631398</v>
      </c>
      <c r="AC259" s="45">
        <v>3645.8044918457999</v>
      </c>
      <c r="AD259" s="99">
        <v>0.95450145453498003</v>
      </c>
      <c r="AE259" s="142">
        <v>3815.6410729218601</v>
      </c>
      <c r="AF259" s="44">
        <v>3914.8043007260299</v>
      </c>
      <c r="AG259" s="45">
        <v>3683.8108357835599</v>
      </c>
      <c r="AH259" s="140">
        <v>0.96545004243877797</v>
      </c>
      <c r="AI259" s="44">
        <v>3920.6953576706201</v>
      </c>
      <c r="AJ259" s="45">
        <v>3642.1492159730301</v>
      </c>
      <c r="AK259" s="46">
        <v>0.95453140019378602</v>
      </c>
    </row>
    <row r="260" spans="1:37" x14ac:dyDescent="0.2">
      <c r="A260" s="35" t="s">
        <v>6982</v>
      </c>
      <c r="B260" s="35" t="s">
        <v>12643</v>
      </c>
      <c r="C260" s="85" t="s">
        <v>1033</v>
      </c>
      <c r="D260" s="85" t="s">
        <v>1033</v>
      </c>
      <c r="E260" s="85" t="s">
        <v>12894</v>
      </c>
      <c r="F260" s="85" t="s">
        <v>218</v>
      </c>
      <c r="G260" s="85" t="s">
        <v>218</v>
      </c>
      <c r="H260" s="840">
        <v>1.0273072876816001</v>
      </c>
      <c r="I260" s="840">
        <v>1.02739445084326</v>
      </c>
      <c r="J260" s="86">
        <v>42486.333333333299</v>
      </c>
      <c r="K260" s="44">
        <v>43646.519860203203</v>
      </c>
      <c r="L260" s="45">
        <v>41065.577030027402</v>
      </c>
      <c r="M260" s="46">
        <v>0.96655968656652103</v>
      </c>
      <c r="N260" s="139">
        <v>43650.223103343902</v>
      </c>
      <c r="O260" s="45">
        <v>40544.309358425802</v>
      </c>
      <c r="P260" s="99">
        <v>0.95429061953473304</v>
      </c>
      <c r="Q260" s="86">
        <v>42407.104751498497</v>
      </c>
      <c r="R260" s="44">
        <v>43565.127760691597</v>
      </c>
      <c r="S260" s="45">
        <v>40991.094699633097</v>
      </c>
      <c r="T260" s="140">
        <v>0.96660913164991702</v>
      </c>
      <c r="U260" s="44">
        <v>43568.824098018602</v>
      </c>
      <c r="V260" s="45">
        <v>40470.476129556402</v>
      </c>
      <c r="W260" s="99">
        <v>0.95433244893065505</v>
      </c>
      <c r="X260" s="86">
        <v>42363.796393982797</v>
      </c>
      <c r="Y260" s="44">
        <v>43520.636769398203</v>
      </c>
      <c r="Z260" s="45">
        <v>40951.237728189597</v>
      </c>
      <c r="AA260" s="46">
        <v>0.96665646646357095</v>
      </c>
      <c r="AB260" s="139">
        <v>43524.329331831803</v>
      </c>
      <c r="AC260" s="45">
        <v>40430.871138613198</v>
      </c>
      <c r="AD260" s="99">
        <v>0.95437318135057003</v>
      </c>
      <c r="AE260" s="142">
        <v>42518.133370409501</v>
      </c>
      <c r="AF260" s="44">
        <v>43679.188270040097</v>
      </c>
      <c r="AG260" s="45">
        <v>41101.892888378199</v>
      </c>
      <c r="AH260" s="140">
        <v>0.96669090644941302</v>
      </c>
      <c r="AI260" s="44">
        <v>43682.894284972499</v>
      </c>
      <c r="AJ260" s="45">
        <v>40579.439272213698</v>
      </c>
      <c r="AK260" s="46">
        <v>0.95440312298505103</v>
      </c>
    </row>
    <row r="261" spans="1:37" x14ac:dyDescent="0.2">
      <c r="A261" s="35" t="s">
        <v>6981</v>
      </c>
      <c r="B261" s="35" t="s">
        <v>12642</v>
      </c>
      <c r="C261" s="85" t="s">
        <v>1033</v>
      </c>
      <c r="D261" s="85" t="s">
        <v>1033</v>
      </c>
      <c r="E261" s="85" t="s">
        <v>12894</v>
      </c>
      <c r="F261" s="85" t="s">
        <v>218</v>
      </c>
      <c r="G261" s="85" t="s">
        <v>218</v>
      </c>
      <c r="H261" s="840">
        <v>1.0273072876816001</v>
      </c>
      <c r="I261" s="840">
        <v>1.02739445084326</v>
      </c>
      <c r="J261" s="86">
        <v>14957.833333333299</v>
      </c>
      <c r="K261" s="44">
        <v>15366.291191260199</v>
      </c>
      <c r="L261" s="45">
        <v>14457.638698380901</v>
      </c>
      <c r="M261" s="46">
        <v>0.96655968656652103</v>
      </c>
      <c r="N261" s="139">
        <v>15367.5949633051</v>
      </c>
      <c r="O261" s="45">
        <v>14274.1200385639</v>
      </c>
      <c r="P261" s="99">
        <v>0.95429061953473304</v>
      </c>
      <c r="Q261" s="86">
        <v>14994.0331185338</v>
      </c>
      <c r="R261" s="44">
        <v>15403.479494409101</v>
      </c>
      <c r="S261" s="45">
        <v>14493.369332636101</v>
      </c>
      <c r="T261" s="140">
        <v>0.96660913164991702</v>
      </c>
      <c r="U261" s="44">
        <v>15404.786421741799</v>
      </c>
      <c r="V261" s="45">
        <v>14309.2923453577</v>
      </c>
      <c r="W261" s="99">
        <v>0.95433244893065505</v>
      </c>
      <c r="X261" s="86">
        <v>15047.8247857447</v>
      </c>
      <c r="Y261" s="44">
        <v>15458.7400661514</v>
      </c>
      <c r="Z261" s="45">
        <v>14546.077135350901</v>
      </c>
      <c r="AA261" s="46">
        <v>0.96665646646357095</v>
      </c>
      <c r="AB261" s="139">
        <v>15460.0516821358</v>
      </c>
      <c r="AC261" s="45">
        <v>14361.2404131771</v>
      </c>
      <c r="AD261" s="99">
        <v>0.95437318135057003</v>
      </c>
      <c r="AE261" s="142">
        <v>15104.8916414836</v>
      </c>
      <c r="AF261" s="44">
        <v>15517.365262937101</v>
      </c>
      <c r="AG261" s="45">
        <v>14601.761392726001</v>
      </c>
      <c r="AH261" s="140">
        <v>0.96669090644941302</v>
      </c>
      <c r="AI261" s="44">
        <v>15518.6818530491</v>
      </c>
      <c r="AJ261" s="45">
        <v>14416.155754982799</v>
      </c>
      <c r="AK261" s="46">
        <v>0.95440312298505003</v>
      </c>
    </row>
    <row r="262" spans="1:37" x14ac:dyDescent="0.2">
      <c r="A262" s="35" t="s">
        <v>6980</v>
      </c>
      <c r="B262" s="35" t="s">
        <v>12641</v>
      </c>
      <c r="C262" s="85" t="s">
        <v>1033</v>
      </c>
      <c r="D262" s="85" t="s">
        <v>1033</v>
      </c>
      <c r="E262" s="85" t="s">
        <v>12894</v>
      </c>
      <c r="F262" s="85" t="s">
        <v>217</v>
      </c>
      <c r="G262" s="85" t="s">
        <v>217</v>
      </c>
      <c r="H262" s="840">
        <v>1.0260379288719701</v>
      </c>
      <c r="I262" s="840">
        <v>1.02768461791984</v>
      </c>
      <c r="J262" s="86">
        <v>6021.4166666666697</v>
      </c>
      <c r="K262" s="44">
        <v>6178.2018855418501</v>
      </c>
      <c r="L262" s="45">
        <v>5812.8672400548803</v>
      </c>
      <c r="M262" s="46">
        <v>0.96536538855278398</v>
      </c>
      <c r="N262" s="139">
        <v>6188.1172864194696</v>
      </c>
      <c r="O262" s="45">
        <v>5747.80433568033</v>
      </c>
      <c r="P262" s="99">
        <v>0.95456013989182897</v>
      </c>
      <c r="Q262" s="86">
        <v>6052.2818579249997</v>
      </c>
      <c r="R262" s="44">
        <v>6209.8707424547902</v>
      </c>
      <c r="S262" s="45">
        <v>5842.9623132225197</v>
      </c>
      <c r="T262" s="140">
        <v>0.96541477254097197</v>
      </c>
      <c r="U262" s="44">
        <v>6219.8369687048098</v>
      </c>
      <c r="V262" s="45">
        <v>5777.5202517606604</v>
      </c>
      <c r="W262" s="99">
        <v>0.95460198110162997</v>
      </c>
      <c r="X262" s="86">
        <v>6083.9155133581698</v>
      </c>
      <c r="Y262" s="44">
        <v>6242.3280727580895</v>
      </c>
      <c r="Z262" s="45">
        <v>5873.7895366599196</v>
      </c>
      <c r="AA262" s="46">
        <v>0.96546204886690401</v>
      </c>
      <c r="AB262" s="139">
        <v>6252.34638980205</v>
      </c>
      <c r="AC262" s="45">
        <v>5807.9656844977999</v>
      </c>
      <c r="AD262" s="99">
        <v>0.95464272502560599</v>
      </c>
      <c r="AE262" s="142">
        <v>6115.0472200027498</v>
      </c>
      <c r="AF262" s="44">
        <v>6274.2703845659498</v>
      </c>
      <c r="AG262" s="45">
        <v>5904.0563598577301</v>
      </c>
      <c r="AH262" s="140">
        <v>0.96549644629809905</v>
      </c>
      <c r="AI262" s="44">
        <v>6284.3399658502804</v>
      </c>
      <c r="AJ262" s="45">
        <v>5837.8684879837701</v>
      </c>
      <c r="AK262" s="46">
        <v>0.954672675116503</v>
      </c>
    </row>
    <row r="263" spans="1:37" x14ac:dyDescent="0.2">
      <c r="A263" s="35" t="s">
        <v>6979</v>
      </c>
      <c r="B263" s="35" t="s">
        <v>12640</v>
      </c>
      <c r="C263" s="85" t="s">
        <v>1033</v>
      </c>
      <c r="D263" s="85" t="s">
        <v>1033</v>
      </c>
      <c r="E263" s="85" t="s">
        <v>12894</v>
      </c>
      <c r="F263" s="85" t="s">
        <v>218</v>
      </c>
      <c r="G263" s="85" t="s">
        <v>218</v>
      </c>
      <c r="H263" s="840">
        <v>1.0273072876816001</v>
      </c>
      <c r="I263" s="840">
        <v>1.02739445084326</v>
      </c>
      <c r="J263" s="86">
        <v>5830.5833333333303</v>
      </c>
      <c r="K263" s="44">
        <v>5989.8007497682302</v>
      </c>
      <c r="L263" s="45">
        <v>5635.6067991666496</v>
      </c>
      <c r="M263" s="46">
        <v>0.96655968656652103</v>
      </c>
      <c r="N263" s="139">
        <v>5990.3089618458898</v>
      </c>
      <c r="O263" s="45">
        <v>5564.0709814155498</v>
      </c>
      <c r="P263" s="99">
        <v>0.95429061953473304</v>
      </c>
      <c r="Q263" s="86">
        <v>5856.4571694773804</v>
      </c>
      <c r="R263" s="44">
        <v>6016.3811301992901</v>
      </c>
      <c r="S263" s="45">
        <v>5660.9049791334601</v>
      </c>
      <c r="T263" s="140">
        <v>0.96660913164991702</v>
      </c>
      <c r="U263" s="44">
        <v>6016.8915975223099</v>
      </c>
      <c r="V263" s="45">
        <v>5589.0071126048397</v>
      </c>
      <c r="W263" s="99">
        <v>0.95433244893065505</v>
      </c>
      <c r="X263" s="86">
        <v>5885.5034099014902</v>
      </c>
      <c r="Y263" s="44">
        <v>6046.2205446667303</v>
      </c>
      <c r="Z263" s="45">
        <v>5689.2599295746704</v>
      </c>
      <c r="AA263" s="46">
        <v>0.96665646646357095</v>
      </c>
      <c r="AB263" s="139">
        <v>6046.7335437518996</v>
      </c>
      <c r="AC263" s="45">
        <v>5616.9666131573103</v>
      </c>
      <c r="AD263" s="99">
        <v>0.95437318135057003</v>
      </c>
      <c r="AE263" s="142">
        <v>5916.8626508053003</v>
      </c>
      <c r="AF263" s="44">
        <v>6078.4361213833799</v>
      </c>
      <c r="AG263" s="45">
        <v>5719.7773192436498</v>
      </c>
      <c r="AH263" s="140">
        <v>0.96669090644941302</v>
      </c>
      <c r="AI263" s="44">
        <v>6078.9518538391303</v>
      </c>
      <c r="AJ263" s="45">
        <v>5647.0721922021803</v>
      </c>
      <c r="AK263" s="46">
        <v>0.95440312298505003</v>
      </c>
    </row>
    <row r="264" spans="1:37" x14ac:dyDescent="0.2">
      <c r="A264" s="35" t="s">
        <v>6978</v>
      </c>
      <c r="B264" s="35" t="s">
        <v>12639</v>
      </c>
      <c r="C264" s="85" t="s">
        <v>1033</v>
      </c>
      <c r="D264" s="85" t="s">
        <v>1033</v>
      </c>
      <c r="E264" s="85" t="s">
        <v>12894</v>
      </c>
      <c r="F264" s="85" t="s">
        <v>218</v>
      </c>
      <c r="G264" s="85" t="s">
        <v>218</v>
      </c>
      <c r="H264" s="840">
        <v>1.0273072876816001</v>
      </c>
      <c r="I264" s="840">
        <v>1.02739445084326</v>
      </c>
      <c r="J264" s="86">
        <v>13252.916666666701</v>
      </c>
      <c r="K264" s="44">
        <v>13614.8178747037</v>
      </c>
      <c r="L264" s="45">
        <v>12809.734979425601</v>
      </c>
      <c r="M264" s="46">
        <v>0.96655968656652103</v>
      </c>
      <c r="N264" s="139">
        <v>13615.9730408215</v>
      </c>
      <c r="O264" s="45">
        <v>12647.134056475499</v>
      </c>
      <c r="P264" s="99">
        <v>0.95429061953473304</v>
      </c>
      <c r="Q264" s="86">
        <v>13302.879618308199</v>
      </c>
      <c r="R264" s="44">
        <v>13666.1451790391</v>
      </c>
      <c r="S264" s="45">
        <v>12858.684916296201</v>
      </c>
      <c r="T264" s="140">
        <v>0.96660913164991702</v>
      </c>
      <c r="U264" s="44">
        <v>13667.304700085801</v>
      </c>
      <c r="V264" s="45">
        <v>12695.3696839697</v>
      </c>
      <c r="W264" s="99">
        <v>0.95433244893065505</v>
      </c>
      <c r="X264" s="86">
        <v>13356.4012978585</v>
      </c>
      <c r="Y264" s="44">
        <v>13721.128390490099</v>
      </c>
      <c r="Z264" s="45">
        <v>12911.051683257399</v>
      </c>
      <c r="AA264" s="46">
        <v>0.96665646646357095</v>
      </c>
      <c r="AB264" s="139">
        <v>13722.2925766556</v>
      </c>
      <c r="AC264" s="45">
        <v>12746.991198032099</v>
      </c>
      <c r="AD264" s="99">
        <v>0.95437318135057003</v>
      </c>
      <c r="AE264" s="142">
        <v>13409.189580455</v>
      </c>
      <c r="AF264" s="44">
        <v>13775.3581779056</v>
      </c>
      <c r="AG264" s="45">
        <v>12962.541630281999</v>
      </c>
      <c r="AH264" s="140">
        <v>0.96669090644941302</v>
      </c>
      <c r="AI264" s="44">
        <v>13776.5269652647</v>
      </c>
      <c r="AJ264" s="45">
        <v>12797.772412284799</v>
      </c>
      <c r="AK264" s="46">
        <v>0.95440312298505003</v>
      </c>
    </row>
    <row r="265" spans="1:37" x14ac:dyDescent="0.2">
      <c r="A265" s="35" t="s">
        <v>6977</v>
      </c>
      <c r="B265" s="35" t="s">
        <v>12638</v>
      </c>
      <c r="C265" s="85" t="s">
        <v>1033</v>
      </c>
      <c r="D265" s="85" t="s">
        <v>1033</v>
      </c>
      <c r="E265" s="85" t="s">
        <v>12894</v>
      </c>
      <c r="F265" s="85" t="s">
        <v>218</v>
      </c>
      <c r="G265" s="85" t="s">
        <v>218</v>
      </c>
      <c r="H265" s="840">
        <v>1.0273072876816001</v>
      </c>
      <c r="I265" s="840">
        <v>1.02739445084326</v>
      </c>
      <c r="J265" s="86">
        <v>10677.416666666701</v>
      </c>
      <c r="K265" s="44">
        <v>10968.987955279699</v>
      </c>
      <c r="L265" s="45">
        <v>10320.3605066735</v>
      </c>
      <c r="M265" s="46">
        <v>0.96655968656652103</v>
      </c>
      <c r="N265" s="139">
        <v>10969.9186326747</v>
      </c>
      <c r="O265" s="45">
        <v>10189.3585658638</v>
      </c>
      <c r="P265" s="99">
        <v>0.95429061953473304</v>
      </c>
      <c r="Q265" s="86">
        <v>10689.109035056001</v>
      </c>
      <c r="R265" s="44">
        <v>10980.999610536301</v>
      </c>
      <c r="S265" s="45">
        <v>10332.1904024868</v>
      </c>
      <c r="T265" s="140">
        <v>0.96660913164991702</v>
      </c>
      <c r="U265" s="44">
        <v>10981.9313070751</v>
      </c>
      <c r="V265" s="45">
        <v>10200.9636023118</v>
      </c>
      <c r="W265" s="99">
        <v>0.95433244893065505</v>
      </c>
      <c r="X265" s="86">
        <v>10707.386353284501</v>
      </c>
      <c r="Y265" s="44">
        <v>10999.776032751701</v>
      </c>
      <c r="Z265" s="45">
        <v>10350.3642573262</v>
      </c>
      <c r="AA265" s="46">
        <v>0.96665646646357095</v>
      </c>
      <c r="AB265" s="139">
        <v>11000.7093223993</v>
      </c>
      <c r="AC265" s="45">
        <v>10218.842377933801</v>
      </c>
      <c r="AD265" s="99">
        <v>0.95437318135057003</v>
      </c>
      <c r="AE265" s="142">
        <v>10742.044085052499</v>
      </c>
      <c r="AF265" s="44">
        <v>11035.380173171499</v>
      </c>
      <c r="AG265" s="45">
        <v>10384.236333699</v>
      </c>
      <c r="AH265" s="140">
        <v>0.96669090644941302</v>
      </c>
      <c r="AI265" s="44">
        <v>11036.316483696701</v>
      </c>
      <c r="AJ265" s="45">
        <v>10252.240422017199</v>
      </c>
      <c r="AK265" s="46">
        <v>0.95440312298505003</v>
      </c>
    </row>
    <row r="266" spans="1:37" x14ac:dyDescent="0.2">
      <c r="A266" s="35" t="s">
        <v>6976</v>
      </c>
      <c r="B266" s="35" t="s">
        <v>12637</v>
      </c>
      <c r="C266" s="85" t="s">
        <v>1033</v>
      </c>
      <c r="D266" s="85" t="s">
        <v>1033</v>
      </c>
      <c r="E266" s="85" t="s">
        <v>12894</v>
      </c>
      <c r="F266" s="85" t="s">
        <v>218</v>
      </c>
      <c r="G266" s="85" t="s">
        <v>218</v>
      </c>
      <c r="H266" s="840">
        <v>1.0273072876816001</v>
      </c>
      <c r="I266" s="840">
        <v>1.02739445084326</v>
      </c>
      <c r="J266" s="86">
        <v>10670.666666666701</v>
      </c>
      <c r="K266" s="44">
        <v>10962.0536310878</v>
      </c>
      <c r="L266" s="45">
        <v>10313.8362287892</v>
      </c>
      <c r="M266" s="46">
        <v>0.96655968656652103</v>
      </c>
      <c r="N266" s="139">
        <v>10962.9837201315</v>
      </c>
      <c r="O266" s="45">
        <v>10182.917104181999</v>
      </c>
      <c r="P266" s="99">
        <v>0.95429061953473304</v>
      </c>
      <c r="Q266" s="86">
        <v>10707.486681185001</v>
      </c>
      <c r="R266" s="44">
        <v>10999.8791003351</v>
      </c>
      <c r="S266" s="45">
        <v>10349.9544030533</v>
      </c>
      <c r="T266" s="140">
        <v>0.96660913164991702</v>
      </c>
      <c r="U266" s="44">
        <v>11000.812398727599</v>
      </c>
      <c r="V266" s="45">
        <v>10218.501986347699</v>
      </c>
      <c r="W266" s="99">
        <v>0.95433244893065505</v>
      </c>
      <c r="X266" s="86">
        <v>10745.544438884999</v>
      </c>
      <c r="Y266" s="44">
        <v>11038.976112173101</v>
      </c>
      <c r="Z266" s="45">
        <v>10387.2500175198</v>
      </c>
      <c r="AA266" s="46">
        <v>0.96665646646357095</v>
      </c>
      <c r="AB266" s="139">
        <v>11039.9127278001</v>
      </c>
      <c r="AC266" s="45">
        <v>10255.2594314826</v>
      </c>
      <c r="AD266" s="99">
        <v>0.95437318135057003</v>
      </c>
      <c r="AE266" s="142">
        <v>10785.008973394701</v>
      </c>
      <c r="AF266" s="44">
        <v>11079.518316079901</v>
      </c>
      <c r="AG266" s="45">
        <v>10425.770100555999</v>
      </c>
      <c r="AH266" s="140">
        <v>0.96669090644941302</v>
      </c>
      <c r="AI266" s="44">
        <v>11080.4583715606</v>
      </c>
      <c r="AJ266" s="45">
        <v>10293.2462456297</v>
      </c>
      <c r="AK266" s="46">
        <v>0.95440312298505003</v>
      </c>
    </row>
    <row r="267" spans="1:37" x14ac:dyDescent="0.2">
      <c r="A267" s="35" t="s">
        <v>6975</v>
      </c>
      <c r="B267" s="35" t="s">
        <v>12636</v>
      </c>
      <c r="C267" s="85" t="s">
        <v>1033</v>
      </c>
      <c r="D267" s="85" t="s">
        <v>1033</v>
      </c>
      <c r="E267" s="85" t="s">
        <v>12894</v>
      </c>
      <c r="F267" s="85" t="s">
        <v>218</v>
      </c>
      <c r="G267" s="85" t="s">
        <v>218</v>
      </c>
      <c r="H267" s="840">
        <v>1.0273072876816001</v>
      </c>
      <c r="I267" s="840">
        <v>1.02739445084326</v>
      </c>
      <c r="J267" s="86">
        <v>12419.25</v>
      </c>
      <c r="K267" s="44">
        <v>12758.3860325398</v>
      </c>
      <c r="L267" s="45">
        <v>12003.946387391299</v>
      </c>
      <c r="M267" s="46">
        <v>0.96655968656652103</v>
      </c>
      <c r="N267" s="139">
        <v>12759.468533635199</v>
      </c>
      <c r="O267" s="45">
        <v>11851.5737766567</v>
      </c>
      <c r="P267" s="99">
        <v>0.95429061953473304</v>
      </c>
      <c r="Q267" s="86">
        <v>12433.473139724199</v>
      </c>
      <c r="R267" s="44">
        <v>12772.997567632099</v>
      </c>
      <c r="S267" s="45">
        <v>12018.308674981399</v>
      </c>
      <c r="T267" s="140">
        <v>0.96660913164991702</v>
      </c>
      <c r="U267" s="44">
        <v>12774.0813084614</v>
      </c>
      <c r="V267" s="45">
        <v>11865.666870146501</v>
      </c>
      <c r="W267" s="99">
        <v>0.95433244893065505</v>
      </c>
      <c r="X267" s="86">
        <v>12462.176179533401</v>
      </c>
      <c r="Y267" s="44">
        <v>12802.484409606701</v>
      </c>
      <c r="Z267" s="45">
        <v>12046.6431901542</v>
      </c>
      <c r="AA267" s="46">
        <v>0.96665646646357095</v>
      </c>
      <c r="AB267" s="139">
        <v>12803.570652283701</v>
      </c>
      <c r="AC267" s="45">
        <v>11893.5667270125</v>
      </c>
      <c r="AD267" s="99">
        <v>0.95437318135057003</v>
      </c>
      <c r="AE267" s="142">
        <v>12501.706234417001</v>
      </c>
      <c r="AF267" s="44">
        <v>12843.093923071099</v>
      </c>
      <c r="AG267" s="45">
        <v>12085.2857319128</v>
      </c>
      <c r="AH267" s="140">
        <v>0.96669090644941302</v>
      </c>
      <c r="AI267" s="44">
        <v>12844.183611312599</v>
      </c>
      <c r="AJ267" s="45">
        <v>11931.667472769201</v>
      </c>
      <c r="AK267" s="46">
        <v>0.95440312298505003</v>
      </c>
    </row>
    <row r="268" spans="1:37" x14ac:dyDescent="0.2">
      <c r="A268" s="35" t="s">
        <v>6974</v>
      </c>
      <c r="B268" s="35" t="s">
        <v>12635</v>
      </c>
      <c r="C268" s="85" t="s">
        <v>1033</v>
      </c>
      <c r="D268" s="85" t="s">
        <v>1033</v>
      </c>
      <c r="E268" s="85" t="s">
        <v>12894</v>
      </c>
      <c r="F268" s="85" t="s">
        <v>218</v>
      </c>
      <c r="G268" s="85" t="s">
        <v>218</v>
      </c>
      <c r="H268" s="840">
        <v>1.0273072876816001</v>
      </c>
      <c r="I268" s="840">
        <v>1.02739445084326</v>
      </c>
      <c r="J268" s="86">
        <v>7417.5833333333303</v>
      </c>
      <c r="K268" s="44">
        <v>7620.1374153189399</v>
      </c>
      <c r="L268" s="45">
        <v>7169.5370217477202</v>
      </c>
      <c r="M268" s="46">
        <v>0.96655968656652103</v>
      </c>
      <c r="N268" s="139">
        <v>7620.7839553341501</v>
      </c>
      <c r="O268" s="45">
        <v>7078.5301946171703</v>
      </c>
      <c r="P268" s="99">
        <v>0.95429061953473304</v>
      </c>
      <c r="Q268" s="86">
        <v>7447.5837158353797</v>
      </c>
      <c r="R268" s="44">
        <v>7650.9570268965199</v>
      </c>
      <c r="S268" s="45">
        <v>7198.9024284536999</v>
      </c>
      <c r="T268" s="140">
        <v>0.96660913164991702</v>
      </c>
      <c r="U268" s="44">
        <v>7651.6061818399303</v>
      </c>
      <c r="V268" s="45">
        <v>7107.4708061492502</v>
      </c>
      <c r="W268" s="99">
        <v>0.95433244893065505</v>
      </c>
      <c r="X268" s="86">
        <v>7480.3383606784801</v>
      </c>
      <c r="Y268" s="44">
        <v>7684.6061122492702</v>
      </c>
      <c r="Z268" s="45">
        <v>7230.9174476853595</v>
      </c>
      <c r="AA268" s="46">
        <v>0.96665646646357095</v>
      </c>
      <c r="AB268" s="139">
        <v>7685.2581221910696</v>
      </c>
      <c r="AC268" s="45">
        <v>7139.0343188594297</v>
      </c>
      <c r="AD268" s="99">
        <v>0.95437318135057003</v>
      </c>
      <c r="AE268" s="142">
        <v>7511.5717196360602</v>
      </c>
      <c r="AF268" s="44">
        <v>7716.6923695251598</v>
      </c>
      <c r="AG268" s="45">
        <v>7261.3680745147603</v>
      </c>
      <c r="AH268" s="140">
        <v>0.96669090644941302</v>
      </c>
      <c r="AI268" s="44">
        <v>7717.3471018652799</v>
      </c>
      <c r="AJ268" s="45">
        <v>7169.0675077468404</v>
      </c>
      <c r="AK268" s="46">
        <v>0.95440312298505003</v>
      </c>
    </row>
    <row r="269" spans="1:37" x14ac:dyDescent="0.2">
      <c r="A269" s="35" t="s">
        <v>6973</v>
      </c>
      <c r="B269" s="35" t="s">
        <v>12634</v>
      </c>
      <c r="C269" s="85" t="s">
        <v>1033</v>
      </c>
      <c r="D269" s="85" t="s">
        <v>1033</v>
      </c>
      <c r="E269" s="85" t="s">
        <v>12894</v>
      </c>
      <c r="F269" s="85" t="s">
        <v>217</v>
      </c>
      <c r="G269" s="85" t="s">
        <v>217</v>
      </c>
      <c r="H269" s="840">
        <v>1.0260379288719701</v>
      </c>
      <c r="I269" s="840">
        <v>1.02768461791984</v>
      </c>
      <c r="J269" s="86">
        <v>9512.8333333333303</v>
      </c>
      <c r="K269" s="44">
        <v>9760.5278110376094</v>
      </c>
      <c r="L269" s="45">
        <v>9183.3600470712099</v>
      </c>
      <c r="M269" s="46">
        <v>0.96536538855278398</v>
      </c>
      <c r="N269" s="139">
        <v>9776.1924895017492</v>
      </c>
      <c r="O269" s="45">
        <v>9080.5715174343204</v>
      </c>
      <c r="P269" s="99">
        <v>0.95456013989182897</v>
      </c>
      <c r="Q269" s="86">
        <v>9570.6878113518796</v>
      </c>
      <c r="R269" s="44">
        <v>9819.8886998397393</v>
      </c>
      <c r="S269" s="45">
        <v>9239.6833964569305</v>
      </c>
      <c r="T269" s="140">
        <v>0.96541477254097197</v>
      </c>
      <c r="U269" s="44">
        <v>9835.6486466391907</v>
      </c>
      <c r="V269" s="45">
        <v>9136.1975452217303</v>
      </c>
      <c r="W269" s="99">
        <v>0.95460198110162997</v>
      </c>
      <c r="X269" s="86">
        <v>9624.5671239718195</v>
      </c>
      <c r="Y269" s="44">
        <v>9875.1709181693404</v>
      </c>
      <c r="Z269" s="45">
        <v>9292.1542949668801</v>
      </c>
      <c r="AA269" s="46">
        <v>0.96546204886690401</v>
      </c>
      <c r="AB269" s="139">
        <v>9891.01958744279</v>
      </c>
      <c r="AC269" s="45">
        <v>9188.0229864203102</v>
      </c>
      <c r="AD269" s="99">
        <v>0.95464272502560499</v>
      </c>
      <c r="AE269" s="142">
        <v>9678.7023384961303</v>
      </c>
      <c r="AF269" s="44">
        <v>9930.7157015589</v>
      </c>
      <c r="AG269" s="45">
        <v>9344.7527125951092</v>
      </c>
      <c r="AH269" s="140">
        <v>0.96549644629809905</v>
      </c>
      <c r="AI269" s="44">
        <v>9946.6535146972092</v>
      </c>
      <c r="AJ269" s="45">
        <v>9239.9926531484507</v>
      </c>
      <c r="AK269" s="46">
        <v>0.954672675116503</v>
      </c>
    </row>
    <row r="270" spans="1:37" x14ac:dyDescent="0.2">
      <c r="A270" s="35" t="s">
        <v>6972</v>
      </c>
      <c r="B270" s="35" t="s">
        <v>12633</v>
      </c>
      <c r="C270" s="85" t="s">
        <v>1033</v>
      </c>
      <c r="D270" s="85" t="s">
        <v>1033</v>
      </c>
      <c r="E270" s="85" t="s">
        <v>12894</v>
      </c>
      <c r="F270" s="85" t="s">
        <v>218</v>
      </c>
      <c r="G270" s="85" t="s">
        <v>218</v>
      </c>
      <c r="H270" s="840">
        <v>1.0273072876816001</v>
      </c>
      <c r="I270" s="840">
        <v>1.02739445084326</v>
      </c>
      <c r="J270" s="86">
        <v>11596.25</v>
      </c>
      <c r="K270" s="44">
        <v>11912.9121347778</v>
      </c>
      <c r="L270" s="45">
        <v>11208.467765347001</v>
      </c>
      <c r="M270" s="46">
        <v>0.96655968656652103</v>
      </c>
      <c r="N270" s="139">
        <v>11913.9229005912</v>
      </c>
      <c r="O270" s="45">
        <v>11066.1925967796</v>
      </c>
      <c r="P270" s="99">
        <v>0.95429061953473304</v>
      </c>
      <c r="Q270" s="86">
        <v>11621.8450452779</v>
      </c>
      <c r="R270" s="44">
        <v>11939.2061113203</v>
      </c>
      <c r="S270" s="45">
        <v>11233.781547385999</v>
      </c>
      <c r="T270" s="140">
        <v>0.96660913164991702</v>
      </c>
      <c r="U270" s="44">
        <v>11940.2191080788</v>
      </c>
      <c r="V270" s="45">
        <v>11091.103843152699</v>
      </c>
      <c r="W270" s="99">
        <v>0.95433244893065505</v>
      </c>
      <c r="X270" s="86">
        <v>11653.660641795999</v>
      </c>
      <c r="Y270" s="44">
        <v>11971.8905054853</v>
      </c>
      <c r="Z270" s="45">
        <v>11265.0864173641</v>
      </c>
      <c r="AA270" s="46">
        <v>0.96665646646357095</v>
      </c>
      <c r="AB270" s="139">
        <v>11972.906275391701</v>
      </c>
      <c r="AC270" s="45">
        <v>11121.9411810907</v>
      </c>
      <c r="AD270" s="99">
        <v>0.95437318135057003</v>
      </c>
      <c r="AE270" s="142">
        <v>11695.7615912902</v>
      </c>
      <c r="AF270" s="44">
        <v>12015.141117719</v>
      </c>
      <c r="AG270" s="45">
        <v>11306.1863743005</v>
      </c>
      <c r="AH270" s="140">
        <v>0.96669090644941302</v>
      </c>
      <c r="AI270" s="44">
        <v>12016.160557277301</v>
      </c>
      <c r="AJ270" s="45">
        <v>11162.471388415999</v>
      </c>
      <c r="AK270" s="46">
        <v>0.95440312298505103</v>
      </c>
    </row>
    <row r="271" spans="1:37" x14ac:dyDescent="0.2">
      <c r="A271" s="35" t="s">
        <v>6971</v>
      </c>
      <c r="B271" s="35" t="s">
        <v>12632</v>
      </c>
      <c r="C271" s="85" t="s">
        <v>1033</v>
      </c>
      <c r="D271" s="85" t="s">
        <v>1033</v>
      </c>
      <c r="E271" s="85" t="s">
        <v>12894</v>
      </c>
      <c r="F271" s="85" t="s">
        <v>218</v>
      </c>
      <c r="G271" s="85" t="s">
        <v>218</v>
      </c>
      <c r="H271" s="840">
        <v>1.0273072876816001</v>
      </c>
      <c r="I271" s="840">
        <v>1.02739445084326</v>
      </c>
      <c r="J271" s="86">
        <v>13246.416666666701</v>
      </c>
      <c r="K271" s="44">
        <v>13608.140377333701</v>
      </c>
      <c r="L271" s="45">
        <v>12803.4523414629</v>
      </c>
      <c r="M271" s="46">
        <v>0.96655968656652103</v>
      </c>
      <c r="N271" s="139">
        <v>13609.2949768911</v>
      </c>
      <c r="O271" s="45">
        <v>12640.9311674485</v>
      </c>
      <c r="P271" s="99">
        <v>0.95429061953473304</v>
      </c>
      <c r="Q271" s="86">
        <v>13306.7012115621</v>
      </c>
      <c r="R271" s="44">
        <v>13670.0711296394</v>
      </c>
      <c r="S271" s="45">
        <v>12862.3789032329</v>
      </c>
      <c r="T271" s="140">
        <v>0.96660913164991702</v>
      </c>
      <c r="U271" s="44">
        <v>13671.2309837882</v>
      </c>
      <c r="V271" s="45">
        <v>12699.016754418601</v>
      </c>
      <c r="W271" s="99">
        <v>0.95433244893065505</v>
      </c>
      <c r="X271" s="86">
        <v>13376.892832325</v>
      </c>
      <c r="Y271" s="44">
        <v>13742.179493183299</v>
      </c>
      <c r="Z271" s="45">
        <v>12930.859957557201</v>
      </c>
      <c r="AA271" s="46">
        <v>0.96665646646357095</v>
      </c>
      <c r="AB271" s="139">
        <v>13743.345465455801</v>
      </c>
      <c r="AC271" s="45">
        <v>12766.547768971701</v>
      </c>
      <c r="AD271" s="99">
        <v>0.95437318135057003</v>
      </c>
      <c r="AE271" s="142">
        <v>13450.3666707272</v>
      </c>
      <c r="AF271" s="44">
        <v>13817.659702827799</v>
      </c>
      <c r="AG271" s="45">
        <v>13002.3471490022</v>
      </c>
      <c r="AH271" s="140">
        <v>0.96669090644941302</v>
      </c>
      <c r="AI271" s="44">
        <v>13818.8320793123</v>
      </c>
      <c r="AJ271" s="45">
        <v>12837.071955836</v>
      </c>
      <c r="AK271" s="46">
        <v>0.95440312298505003</v>
      </c>
    </row>
    <row r="272" spans="1:37" x14ac:dyDescent="0.2">
      <c r="A272" s="35" t="s">
        <v>6970</v>
      </c>
      <c r="B272" s="35" t="s">
        <v>12913</v>
      </c>
      <c r="C272" s="85" t="s">
        <v>1033</v>
      </c>
      <c r="D272" s="85" t="s">
        <v>1033</v>
      </c>
      <c r="E272" s="85" t="s">
        <v>12894</v>
      </c>
      <c r="F272" s="85" t="s">
        <v>218</v>
      </c>
      <c r="G272" s="85" t="s">
        <v>218</v>
      </c>
      <c r="H272" s="840">
        <v>1.0273072876816001</v>
      </c>
      <c r="I272" s="840">
        <v>1.02739445084326</v>
      </c>
      <c r="J272" s="86">
        <v>24596.75</v>
      </c>
      <c r="K272" s="44">
        <v>25268.420528282499</v>
      </c>
      <c r="L272" s="45">
        <v>23774.226970555101</v>
      </c>
      <c r="M272" s="46">
        <v>0.96655968656652103</v>
      </c>
      <c r="N272" s="139">
        <v>25270.564458779099</v>
      </c>
      <c r="O272" s="45">
        <v>23472.447796040899</v>
      </c>
      <c r="P272" s="99">
        <v>0.95429061953473304</v>
      </c>
      <c r="Q272" s="86">
        <v>24664.776722431499</v>
      </c>
      <c r="R272" s="44">
        <v>25338.304875993399</v>
      </c>
      <c r="S272" s="45">
        <v>23841.198410008601</v>
      </c>
      <c r="T272" s="140">
        <v>0.96660913164991702</v>
      </c>
      <c r="U272" s="44">
        <v>25340.454735914202</v>
      </c>
      <c r="V272" s="45">
        <v>23538.396771845899</v>
      </c>
      <c r="W272" s="99">
        <v>0.95433244893065505</v>
      </c>
      <c r="X272" s="86">
        <v>24743.604525884599</v>
      </c>
      <c r="Y272" s="44">
        <v>25419.285252952701</v>
      </c>
      <c r="Z272" s="45">
        <v>23918.5653185636</v>
      </c>
      <c r="AA272" s="46">
        <v>0.96665646646357095</v>
      </c>
      <c r="AB272" s="139">
        <v>25421.441983754099</v>
      </c>
      <c r="AC272" s="45">
        <v>23614.6325694488</v>
      </c>
      <c r="AD272" s="99">
        <v>0.95437318135057003</v>
      </c>
      <c r="AE272" s="142">
        <v>24866.632067688901</v>
      </c>
      <c r="AF272" s="44">
        <v>25545.672343233899</v>
      </c>
      <c r="AG272" s="45">
        <v>24038.3470938582</v>
      </c>
      <c r="AH272" s="140">
        <v>0.96669090644941302</v>
      </c>
      <c r="AI272" s="44">
        <v>25547.839797504701</v>
      </c>
      <c r="AJ272" s="45">
        <v>23732.791303522499</v>
      </c>
      <c r="AK272" s="46">
        <v>0.95440312298505003</v>
      </c>
    </row>
    <row r="273" spans="1:37" x14ac:dyDescent="0.2">
      <c r="A273" s="35" t="s">
        <v>6969</v>
      </c>
      <c r="B273" s="35" t="s">
        <v>12631</v>
      </c>
      <c r="C273" s="85" t="s">
        <v>1033</v>
      </c>
      <c r="D273" s="85" t="s">
        <v>1033</v>
      </c>
      <c r="E273" s="85" t="s">
        <v>12894</v>
      </c>
      <c r="F273" s="85" t="s">
        <v>218</v>
      </c>
      <c r="G273" s="85" t="s">
        <v>218</v>
      </c>
      <c r="H273" s="840">
        <v>1.0273072876816001</v>
      </c>
      <c r="I273" s="840">
        <v>1.02739445084326</v>
      </c>
      <c r="J273" s="86">
        <v>10111.5</v>
      </c>
      <c r="K273" s="44">
        <v>10387.6176393925</v>
      </c>
      <c r="L273" s="45">
        <v>9773.3682707173793</v>
      </c>
      <c r="M273" s="46">
        <v>0.96655968656652103</v>
      </c>
      <c r="N273" s="139">
        <v>10388.4989897017</v>
      </c>
      <c r="O273" s="45">
        <v>9649.3095994254509</v>
      </c>
      <c r="P273" s="99">
        <v>0.95429061953473304</v>
      </c>
      <c r="Q273" s="86">
        <v>10148.6634874224</v>
      </c>
      <c r="R273" s="44">
        <v>10425.7959608572</v>
      </c>
      <c r="S273" s="45">
        <v>9809.7908009845505</v>
      </c>
      <c r="T273" s="140">
        <v>0.96660913164991702</v>
      </c>
      <c r="U273" s="44">
        <v>10426.6805504534</v>
      </c>
      <c r="V273" s="45">
        <v>9685.1988793249002</v>
      </c>
      <c r="W273" s="99">
        <v>0.95433244893065505</v>
      </c>
      <c r="X273" s="86">
        <v>10195.6555214455</v>
      </c>
      <c r="Y273" s="44">
        <v>10474.071219872099</v>
      </c>
      <c r="Z273" s="45">
        <v>9855.6963396403007</v>
      </c>
      <c r="AA273" s="46">
        <v>0.96665646646357095</v>
      </c>
      <c r="AB273" s="139">
        <v>10474.9599054426</v>
      </c>
      <c r="AC273" s="45">
        <v>9730.4601959564498</v>
      </c>
      <c r="AD273" s="99">
        <v>0.95437318135057003</v>
      </c>
      <c r="AE273" s="142">
        <v>10241.825950117</v>
      </c>
      <c r="AF273" s="44">
        <v>10521.5024377217</v>
      </c>
      <c r="AG273" s="45">
        <v>9900.6800114156904</v>
      </c>
      <c r="AH273" s="140">
        <v>0.96669090644941302</v>
      </c>
      <c r="AI273" s="44">
        <v>10522.3951476527</v>
      </c>
      <c r="AJ273" s="45">
        <v>9774.8306718609692</v>
      </c>
      <c r="AK273" s="46">
        <v>0.95440312298505003</v>
      </c>
    </row>
    <row r="274" spans="1:37" x14ac:dyDescent="0.2">
      <c r="A274" s="35" t="s">
        <v>6968</v>
      </c>
      <c r="B274" s="35" t="s">
        <v>12630</v>
      </c>
      <c r="C274" s="85" t="s">
        <v>1033</v>
      </c>
      <c r="D274" s="85" t="s">
        <v>1033</v>
      </c>
      <c r="E274" s="85" t="s">
        <v>12894</v>
      </c>
      <c r="F274" s="85" t="s">
        <v>218</v>
      </c>
      <c r="G274" s="85" t="s">
        <v>218</v>
      </c>
      <c r="H274" s="840">
        <v>1.0273072876816001</v>
      </c>
      <c r="I274" s="840">
        <v>1.02739445084326</v>
      </c>
      <c r="J274" s="86">
        <v>8449.6666666666697</v>
      </c>
      <c r="K274" s="44">
        <v>8680.4041451469893</v>
      </c>
      <c r="L274" s="45">
        <v>8167.1071649249097</v>
      </c>
      <c r="M274" s="46">
        <v>0.96655968656652103</v>
      </c>
      <c r="N274" s="139">
        <v>8681.1406448086309</v>
      </c>
      <c r="O274" s="45">
        <v>8063.4376381953098</v>
      </c>
      <c r="P274" s="99">
        <v>0.95429061953473304</v>
      </c>
      <c r="Q274" s="86">
        <v>8490.0112487517708</v>
      </c>
      <c r="R274" s="44">
        <v>8721.8504283414804</v>
      </c>
      <c r="S274" s="45">
        <v>8206.5224008539699</v>
      </c>
      <c r="T274" s="140">
        <v>0.96660913164991702</v>
      </c>
      <c r="U274" s="44">
        <v>8722.5904445644501</v>
      </c>
      <c r="V274" s="45">
        <v>8102.2932264700803</v>
      </c>
      <c r="W274" s="99">
        <v>0.95433244893065505</v>
      </c>
      <c r="X274" s="86">
        <v>8538.0676634317097</v>
      </c>
      <c r="Y274" s="44">
        <v>8771.2191333620394</v>
      </c>
      <c r="Z274" s="45">
        <v>8253.3783179597704</v>
      </c>
      <c r="AA274" s="46">
        <v>0.96665646646357095</v>
      </c>
      <c r="AB274" s="139">
        <v>8771.9633383340497</v>
      </c>
      <c r="AC274" s="45">
        <v>8148.5027985357501</v>
      </c>
      <c r="AD274" s="99">
        <v>0.95437318135057003</v>
      </c>
      <c r="AE274" s="142">
        <v>8584.1085607640307</v>
      </c>
      <c r="AF274" s="44">
        <v>8818.5172827229399</v>
      </c>
      <c r="AG274" s="45">
        <v>8298.1796856651508</v>
      </c>
      <c r="AH274" s="140">
        <v>0.96669090644941302</v>
      </c>
      <c r="AI274" s="44">
        <v>8819.2655007651301</v>
      </c>
      <c r="AJ274" s="45">
        <v>8192.7000184359003</v>
      </c>
      <c r="AK274" s="46">
        <v>0.95440312298505103</v>
      </c>
    </row>
    <row r="275" spans="1:37" x14ac:dyDescent="0.2">
      <c r="A275" s="35" t="s">
        <v>6967</v>
      </c>
      <c r="B275" s="35" t="s">
        <v>12629</v>
      </c>
      <c r="C275" s="85" t="s">
        <v>1033</v>
      </c>
      <c r="D275" s="85" t="s">
        <v>1033</v>
      </c>
      <c r="E275" s="85" t="s">
        <v>12894</v>
      </c>
      <c r="F275" s="85" t="s">
        <v>218</v>
      </c>
      <c r="G275" s="85" t="s">
        <v>218</v>
      </c>
      <c r="H275" s="840">
        <v>1.0273072876816001</v>
      </c>
      <c r="I275" s="840">
        <v>1.02739445084326</v>
      </c>
      <c r="J275" s="86">
        <v>10245.916666666701</v>
      </c>
      <c r="K275" s="44">
        <v>10525.704860645101</v>
      </c>
      <c r="L275" s="45">
        <v>9903.2900019200297</v>
      </c>
      <c r="M275" s="46">
        <v>0.96655968656652103</v>
      </c>
      <c r="N275" s="139">
        <v>10526.597927135799</v>
      </c>
      <c r="O275" s="45">
        <v>9777.5821635345692</v>
      </c>
      <c r="P275" s="99">
        <v>0.95429061953473304</v>
      </c>
      <c r="Q275" s="86">
        <v>10277.4294812065</v>
      </c>
      <c r="R275" s="44">
        <v>10558.0782046772</v>
      </c>
      <c r="S275" s="45">
        <v>9934.2571864222991</v>
      </c>
      <c r="T275" s="140">
        <v>0.96660913164991702</v>
      </c>
      <c r="U275" s="44">
        <v>10558.9740179245</v>
      </c>
      <c r="V275" s="45">
        <v>9808.0844455119295</v>
      </c>
      <c r="W275" s="99">
        <v>0.95433244893065505</v>
      </c>
      <c r="X275" s="86">
        <v>10311.8448388339</v>
      </c>
      <c r="Y275" s="44">
        <v>10593.433352376</v>
      </c>
      <c r="Z275" s="45">
        <v>9968.0114946277808</v>
      </c>
      <c r="AA275" s="46">
        <v>0.96665646646357095</v>
      </c>
      <c r="AB275" s="139">
        <v>10594.332165374701</v>
      </c>
      <c r="AC275" s="45">
        <v>9841.3481644313597</v>
      </c>
      <c r="AD275" s="99">
        <v>0.95437318135057003</v>
      </c>
      <c r="AE275" s="142">
        <v>10353.772487301399</v>
      </c>
      <c r="AF275" s="44">
        <v>10636.505931202</v>
      </c>
      <c r="AG275" s="45">
        <v>10008.897710920401</v>
      </c>
      <c r="AH275" s="140">
        <v>0.96669090644941302</v>
      </c>
      <c r="AI275" s="44">
        <v>10637.4083987471</v>
      </c>
      <c r="AJ275" s="45">
        <v>9881.6727965571408</v>
      </c>
      <c r="AK275" s="46">
        <v>0.95440312298505003</v>
      </c>
    </row>
    <row r="276" spans="1:37" x14ac:dyDescent="0.2">
      <c r="A276" s="35" t="s">
        <v>6966</v>
      </c>
      <c r="B276" s="35" t="s">
        <v>12628</v>
      </c>
      <c r="C276" s="85" t="s">
        <v>1033</v>
      </c>
      <c r="D276" s="85" t="s">
        <v>1033</v>
      </c>
      <c r="E276" s="85" t="s">
        <v>12894</v>
      </c>
      <c r="F276" s="85" t="s">
        <v>218</v>
      </c>
      <c r="G276" s="85" t="s">
        <v>218</v>
      </c>
      <c r="H276" s="840">
        <v>1.0273072876816001</v>
      </c>
      <c r="I276" s="840">
        <v>1.02739445084326</v>
      </c>
      <c r="J276" s="86">
        <v>7305.3333333333303</v>
      </c>
      <c r="K276" s="44">
        <v>7504.8221722766802</v>
      </c>
      <c r="L276" s="45">
        <v>7061.0406969306296</v>
      </c>
      <c r="M276" s="46">
        <v>0.96655968656652103</v>
      </c>
      <c r="N276" s="139">
        <v>7505.4589282269899</v>
      </c>
      <c r="O276" s="45">
        <v>6971.4110725744004</v>
      </c>
      <c r="P276" s="99">
        <v>0.95429061953473304</v>
      </c>
      <c r="Q276" s="86">
        <v>7316.0582267514601</v>
      </c>
      <c r="R276" s="44">
        <v>7515.8399334447204</v>
      </c>
      <c r="S276" s="45">
        <v>7071.76868966046</v>
      </c>
      <c r="T276" s="140">
        <v>0.96660913164991702</v>
      </c>
      <c r="U276" s="44">
        <v>7516.47762421066</v>
      </c>
      <c r="V276" s="45">
        <v>6981.9517640549802</v>
      </c>
      <c r="W276" s="99">
        <v>0.95433244893065505</v>
      </c>
      <c r="X276" s="86">
        <v>7333.66089969938</v>
      </c>
      <c r="Y276" s="44">
        <v>7533.9232876468004</v>
      </c>
      <c r="Z276" s="45">
        <v>7089.1307315454496</v>
      </c>
      <c r="AA276" s="46">
        <v>0.96665646646357095</v>
      </c>
      <c r="AB276" s="139">
        <v>7534.5625127173598</v>
      </c>
      <c r="AC276" s="45">
        <v>6999.0492837923803</v>
      </c>
      <c r="AD276" s="99">
        <v>0.95437318135057003</v>
      </c>
      <c r="AE276" s="142">
        <v>7356.45836293303</v>
      </c>
      <c r="AF276" s="44">
        <v>7557.3432877673804</v>
      </c>
      <c r="AG276" s="45">
        <v>7111.4214031210904</v>
      </c>
      <c r="AH276" s="140">
        <v>0.96669090644941302</v>
      </c>
      <c r="AI276" s="44">
        <v>7557.9844999369197</v>
      </c>
      <c r="AJ276" s="45">
        <v>7021.02683569277</v>
      </c>
      <c r="AK276" s="46">
        <v>0.95440312298505003</v>
      </c>
    </row>
    <row r="277" spans="1:37" x14ac:dyDescent="0.2">
      <c r="A277" s="35" t="s">
        <v>6965</v>
      </c>
      <c r="B277" s="35" t="s">
        <v>12627</v>
      </c>
      <c r="C277" s="85" t="s">
        <v>1033</v>
      </c>
      <c r="D277" s="85" t="s">
        <v>1033</v>
      </c>
      <c r="E277" s="85" t="s">
        <v>12894</v>
      </c>
      <c r="F277" s="85" t="s">
        <v>218</v>
      </c>
      <c r="G277" s="85" t="s">
        <v>218</v>
      </c>
      <c r="H277" s="840">
        <v>1.0273072876816001</v>
      </c>
      <c r="I277" s="840">
        <v>1.02739445084326</v>
      </c>
      <c r="J277" s="86">
        <v>13689.25</v>
      </c>
      <c r="K277" s="44">
        <v>14063.066287895401</v>
      </c>
      <c r="L277" s="45">
        <v>13231.477189330701</v>
      </c>
      <c r="M277" s="46">
        <v>0.96655968656652103</v>
      </c>
      <c r="N277" s="139">
        <v>14064.2594862062</v>
      </c>
      <c r="O277" s="45">
        <v>13063.5228634658</v>
      </c>
      <c r="P277" s="99">
        <v>0.95429061953473304</v>
      </c>
      <c r="Q277" s="86">
        <v>13734.3338690211</v>
      </c>
      <c r="R277" s="44">
        <v>14109.381275097599</v>
      </c>
      <c r="S277" s="45">
        <v>13275.7325349245</v>
      </c>
      <c r="T277" s="140">
        <v>0.96660913164991702</v>
      </c>
      <c r="U277" s="44">
        <v>14110.578403060999</v>
      </c>
      <c r="V277" s="45">
        <v>13107.120475654099</v>
      </c>
      <c r="W277" s="99">
        <v>0.95433244893065505</v>
      </c>
      <c r="X277" s="86">
        <v>13784.924416800101</v>
      </c>
      <c r="Y277" s="44">
        <v>14161.353313518801</v>
      </c>
      <c r="Z277" s="45">
        <v>13325.286327211399</v>
      </c>
      <c r="AA277" s="46">
        <v>0.96665646646357095</v>
      </c>
      <c r="AB277" s="139">
        <v>14162.554851114301</v>
      </c>
      <c r="AC277" s="45">
        <v>13155.9621703387</v>
      </c>
      <c r="AD277" s="99">
        <v>0.95437318135057003</v>
      </c>
      <c r="AE277" s="142">
        <v>13830.386350638801</v>
      </c>
      <c r="AF277" s="44">
        <v>14208.056689463399</v>
      </c>
      <c r="AG277" s="45">
        <v>13369.7087178446</v>
      </c>
      <c r="AH277" s="140">
        <v>0.96669090644941302</v>
      </c>
      <c r="AI277" s="44">
        <v>14209.2621896647</v>
      </c>
      <c r="AJ277" s="45">
        <v>13199.763925139499</v>
      </c>
      <c r="AK277" s="46">
        <v>0.95440312298505003</v>
      </c>
    </row>
    <row r="278" spans="1:37" x14ac:dyDescent="0.2">
      <c r="A278" s="35" t="s">
        <v>6964</v>
      </c>
      <c r="B278" s="35" t="s">
        <v>12626</v>
      </c>
      <c r="C278" s="85" t="s">
        <v>1033</v>
      </c>
      <c r="D278" s="85" t="s">
        <v>1033</v>
      </c>
      <c r="E278" s="85" t="s">
        <v>12894</v>
      </c>
      <c r="F278" s="85" t="s">
        <v>218</v>
      </c>
      <c r="G278" s="85" t="s">
        <v>218</v>
      </c>
      <c r="H278" s="840">
        <v>1.0273072876816001</v>
      </c>
      <c r="I278" s="840">
        <v>1.02739445084326</v>
      </c>
      <c r="J278" s="86">
        <v>7372.1666666666697</v>
      </c>
      <c r="K278" s="44">
        <v>7573.4805426700595</v>
      </c>
      <c r="L278" s="45">
        <v>7125.6391026494903</v>
      </c>
      <c r="M278" s="46">
        <v>0.96655968656652103</v>
      </c>
      <c r="N278" s="139">
        <v>7574.1231240250199</v>
      </c>
      <c r="O278" s="45">
        <v>7035.1894956466404</v>
      </c>
      <c r="P278" s="99">
        <v>0.95429061953473304</v>
      </c>
      <c r="Q278" s="86">
        <v>7402.67700291859</v>
      </c>
      <c r="R278" s="44">
        <v>7604.8240334512802</v>
      </c>
      <c r="S278" s="45">
        <v>7155.4951896759503</v>
      </c>
      <c r="T278" s="140">
        <v>0.96660913164991702</v>
      </c>
      <c r="U278" s="44">
        <v>7605.4692741835997</v>
      </c>
      <c r="V278" s="45">
        <v>7064.6148728379403</v>
      </c>
      <c r="W278" s="99">
        <v>0.95433244893065505</v>
      </c>
      <c r="X278" s="86">
        <v>7439.0419252031097</v>
      </c>
      <c r="Y278" s="44">
        <v>7642.18198313014</v>
      </c>
      <c r="Z278" s="45">
        <v>7190.9979812911997</v>
      </c>
      <c r="AA278" s="46">
        <v>0.96665646646357095</v>
      </c>
      <c r="AB278" s="139">
        <v>7642.8303935440599</v>
      </c>
      <c r="AC278" s="45">
        <v>7099.6221083563596</v>
      </c>
      <c r="AD278" s="99">
        <v>0.95437318135057003</v>
      </c>
      <c r="AE278" s="142">
        <v>7473.5906901217004</v>
      </c>
      <c r="AF278" s="44">
        <v>7677.6741811114098</v>
      </c>
      <c r="AG278" s="45">
        <v>7224.6521586656399</v>
      </c>
      <c r="AH278" s="140">
        <v>0.96669090644941302</v>
      </c>
      <c r="AI278" s="44">
        <v>7678.3256029049098</v>
      </c>
      <c r="AJ278" s="45">
        <v>7132.8182945641502</v>
      </c>
      <c r="AK278" s="46">
        <v>0.95440312298505003</v>
      </c>
    </row>
    <row r="279" spans="1:37" x14ac:dyDescent="0.2">
      <c r="A279" s="35" t="s">
        <v>6963</v>
      </c>
      <c r="B279" s="35" t="s">
        <v>12625</v>
      </c>
      <c r="C279" s="85" t="s">
        <v>1033</v>
      </c>
      <c r="D279" s="85" t="s">
        <v>1033</v>
      </c>
      <c r="E279" s="85" t="s">
        <v>12894</v>
      </c>
      <c r="F279" s="85" t="s">
        <v>218</v>
      </c>
      <c r="G279" s="85" t="s">
        <v>218</v>
      </c>
      <c r="H279" s="840">
        <v>1.0273072876816001</v>
      </c>
      <c r="I279" s="840">
        <v>1.02739445084326</v>
      </c>
      <c r="J279" s="86">
        <v>21399.5</v>
      </c>
      <c r="K279" s="44">
        <v>21983.862302742498</v>
      </c>
      <c r="L279" s="45">
        <v>20683.894012680299</v>
      </c>
      <c r="M279" s="46">
        <v>0.96655968656652103</v>
      </c>
      <c r="N279" s="139">
        <v>21985.7275508204</v>
      </c>
      <c r="O279" s="45">
        <v>20421.342112733499</v>
      </c>
      <c r="P279" s="99">
        <v>0.95429061953473304</v>
      </c>
      <c r="Q279" s="86">
        <v>21346.511810149499</v>
      </c>
      <c r="R279" s="44">
        <v>21929.427149147999</v>
      </c>
      <c r="S279" s="45">
        <v>20633.7332445633</v>
      </c>
      <c r="T279" s="140">
        <v>0.96660913164991702</v>
      </c>
      <c r="U279" s="44">
        <v>21931.287778607799</v>
      </c>
      <c r="V279" s="45">
        <v>20371.668891907098</v>
      </c>
      <c r="W279" s="99">
        <v>0.95433244893065505</v>
      </c>
      <c r="X279" s="86">
        <v>21315.560224343299</v>
      </c>
      <c r="Y279" s="44">
        <v>21897.630359483999</v>
      </c>
      <c r="Z279" s="45">
        <v>20604.824127155101</v>
      </c>
      <c r="AA279" s="46">
        <v>0.96665646646357095</v>
      </c>
      <c r="AB279" s="139">
        <v>21899.488291105699</v>
      </c>
      <c r="AC279" s="45">
        <v>20342.999023576202</v>
      </c>
      <c r="AD279" s="99">
        <v>0.95437318135057003</v>
      </c>
      <c r="AE279" s="142">
        <v>21423.044024652601</v>
      </c>
      <c r="AF279" s="44">
        <v>22008.049250849501</v>
      </c>
      <c r="AG279" s="45">
        <v>20709.4618470971</v>
      </c>
      <c r="AH279" s="140">
        <v>0.96669090644941302</v>
      </c>
      <c r="AI279" s="44">
        <v>22009.916551099101</v>
      </c>
      <c r="AJ279" s="45">
        <v>20446.2201209747</v>
      </c>
      <c r="AK279" s="46">
        <v>0.95440312298505003</v>
      </c>
    </row>
    <row r="280" spans="1:37" x14ac:dyDescent="0.2">
      <c r="A280" s="35" t="s">
        <v>6962</v>
      </c>
      <c r="B280" s="35" t="s">
        <v>12624</v>
      </c>
      <c r="C280" s="85" t="s">
        <v>1033</v>
      </c>
      <c r="D280" s="85" t="s">
        <v>1033</v>
      </c>
      <c r="E280" s="85" t="s">
        <v>12894</v>
      </c>
      <c r="F280" s="85" t="s">
        <v>218</v>
      </c>
      <c r="G280" s="85" t="s">
        <v>218</v>
      </c>
      <c r="H280" s="840">
        <v>1.0273072876816001</v>
      </c>
      <c r="I280" s="840">
        <v>1.02739445084326</v>
      </c>
      <c r="J280" s="86">
        <v>7577.0833333333303</v>
      </c>
      <c r="K280" s="44">
        <v>7783.9929277041501</v>
      </c>
      <c r="L280" s="45">
        <v>7323.7032917550796</v>
      </c>
      <c r="M280" s="46">
        <v>0.96655968656652103</v>
      </c>
      <c r="N280" s="139">
        <v>7784.65337024365</v>
      </c>
      <c r="O280" s="45">
        <v>7230.73954843296</v>
      </c>
      <c r="P280" s="99">
        <v>0.95429061953473304</v>
      </c>
      <c r="Q280" s="86">
        <v>7603.6101903477002</v>
      </c>
      <c r="R280" s="44">
        <v>7811.2441612343</v>
      </c>
      <c r="S280" s="45">
        <v>7349.7190434964596</v>
      </c>
      <c r="T280" s="140">
        <v>0.96660913164991702</v>
      </c>
      <c r="U280" s="44">
        <v>7811.9069159385199</v>
      </c>
      <c r="V280" s="45">
        <v>7256.3719336686099</v>
      </c>
      <c r="W280" s="99">
        <v>0.95433244893065505</v>
      </c>
      <c r="X280" s="86">
        <v>7632.6882765756</v>
      </c>
      <c r="Y280" s="44">
        <v>7841.1162911280599</v>
      </c>
      <c r="Z280" s="45">
        <v>7378.1874790524998</v>
      </c>
      <c r="AA280" s="46">
        <v>0.96665646646357095</v>
      </c>
      <c r="AB280" s="139">
        <v>7841.7815803702097</v>
      </c>
      <c r="AC280" s="45">
        <v>7284.4329927726603</v>
      </c>
      <c r="AD280" s="99">
        <v>0.95437318135057003</v>
      </c>
      <c r="AE280" s="142">
        <v>7664.4313087442497</v>
      </c>
      <c r="AF280" s="44">
        <v>7873.7261394080197</v>
      </c>
      <c r="AG280" s="45">
        <v>7409.1360492692402</v>
      </c>
      <c r="AH280" s="140">
        <v>0.96669090644941302</v>
      </c>
      <c r="AI280" s="44">
        <v>7874.39419547322</v>
      </c>
      <c r="AJ280" s="45">
        <v>7314.9571769699096</v>
      </c>
      <c r="AK280" s="46">
        <v>0.95440312298505003</v>
      </c>
    </row>
    <row r="281" spans="1:37" x14ac:dyDescent="0.2">
      <c r="A281" s="35" t="s">
        <v>6961</v>
      </c>
      <c r="B281" s="35" t="s">
        <v>12623</v>
      </c>
      <c r="C281" s="85" t="s">
        <v>1033</v>
      </c>
      <c r="D281" s="85" t="s">
        <v>1033</v>
      </c>
      <c r="E281" s="85" t="s">
        <v>12894</v>
      </c>
      <c r="F281" s="85" t="s">
        <v>218</v>
      </c>
      <c r="G281" s="85" t="s">
        <v>218</v>
      </c>
      <c r="H281" s="840">
        <v>1.0273072876816001</v>
      </c>
      <c r="I281" s="840">
        <v>1.02739445084326</v>
      </c>
      <c r="J281" s="86">
        <v>20359.833333333299</v>
      </c>
      <c r="K281" s="44">
        <v>20915.805159316202</v>
      </c>
      <c r="L281" s="45">
        <v>19678.994125213299</v>
      </c>
      <c r="M281" s="46">
        <v>0.96655968656652103</v>
      </c>
      <c r="N281" s="139">
        <v>20917.579786760401</v>
      </c>
      <c r="O281" s="45">
        <v>19429.197965290601</v>
      </c>
      <c r="P281" s="99">
        <v>0.95429061953473304</v>
      </c>
      <c r="Q281" s="86">
        <v>20399.5922923174</v>
      </c>
      <c r="R281" s="44">
        <v>20956.649827631099</v>
      </c>
      <c r="S281" s="45">
        <v>19718.432191689299</v>
      </c>
      <c r="T281" s="140">
        <v>0.96660913164991702</v>
      </c>
      <c r="U281" s="44">
        <v>20958.427920591901</v>
      </c>
      <c r="V281" s="45">
        <v>19467.992869514201</v>
      </c>
      <c r="W281" s="99">
        <v>0.95433244893065505</v>
      </c>
      <c r="X281" s="86">
        <v>20450.575910862201</v>
      </c>
      <c r="Y281" s="44">
        <v>21009.025670514598</v>
      </c>
      <c r="Z281" s="45">
        <v>19768.681447139101</v>
      </c>
      <c r="AA281" s="46">
        <v>0.96665646646357095</v>
      </c>
      <c r="AB281" s="139">
        <v>21010.808207368798</v>
      </c>
      <c r="AC281" s="45">
        <v>19517.481192500902</v>
      </c>
      <c r="AD281" s="99">
        <v>0.95437318135057003</v>
      </c>
      <c r="AE281" s="142">
        <v>20544.176238445401</v>
      </c>
      <c r="AF281" s="44">
        <v>21105.1819691702</v>
      </c>
      <c r="AG281" s="45">
        <v>19859.8683501993</v>
      </c>
      <c r="AH281" s="140">
        <v>0.96669090644941302</v>
      </c>
      <c r="AI281" s="44">
        <v>21106.972664524801</v>
      </c>
      <c r="AJ281" s="45">
        <v>19607.425961127599</v>
      </c>
      <c r="AK281" s="46">
        <v>0.95440312298505003</v>
      </c>
    </row>
    <row r="282" spans="1:37" x14ac:dyDescent="0.2">
      <c r="A282" s="35" t="s">
        <v>6960</v>
      </c>
      <c r="B282" s="35" t="s">
        <v>12622</v>
      </c>
      <c r="C282" s="85" t="s">
        <v>1033</v>
      </c>
      <c r="D282" s="85" t="s">
        <v>1033</v>
      </c>
      <c r="E282" s="85" t="s">
        <v>12894</v>
      </c>
      <c r="F282" s="85" t="s">
        <v>218</v>
      </c>
      <c r="G282" s="85" t="s">
        <v>218</v>
      </c>
      <c r="H282" s="840">
        <v>1.0273072876816001</v>
      </c>
      <c r="I282" s="840">
        <v>1.02739445084326</v>
      </c>
      <c r="J282" s="86">
        <v>10833.916666666701</v>
      </c>
      <c r="K282" s="44">
        <v>11129.761545801901</v>
      </c>
      <c r="L282" s="45">
        <v>10471.6270976211</v>
      </c>
      <c r="M282" s="46">
        <v>0.96655968656652103</v>
      </c>
      <c r="N282" s="139">
        <v>11130.705864231701</v>
      </c>
      <c r="O282" s="45">
        <v>10338.705047821</v>
      </c>
      <c r="P282" s="99">
        <v>0.95429061953473304</v>
      </c>
      <c r="Q282" s="86">
        <v>10870.1936231535</v>
      </c>
      <c r="R282" s="44">
        <v>11167.029127575701</v>
      </c>
      <c r="S282" s="45">
        <v>10507.228418942799</v>
      </c>
      <c r="T282" s="140">
        <v>0.96660913164991702</v>
      </c>
      <c r="U282" s="44">
        <v>11167.976608019701</v>
      </c>
      <c r="V282" s="45">
        <v>10373.778500734399</v>
      </c>
      <c r="W282" s="99">
        <v>0.95433244893065505</v>
      </c>
      <c r="X282" s="86">
        <v>10908.5811129591</v>
      </c>
      <c r="Y282" s="44">
        <v>11206.464875608801</v>
      </c>
      <c r="Z282" s="45">
        <v>10544.850472784299</v>
      </c>
      <c r="AA282" s="46">
        <v>0.96665646646357095</v>
      </c>
      <c r="AB282" s="139">
        <v>11207.4157020278</v>
      </c>
      <c r="AC282" s="45">
        <v>10410.857260795499</v>
      </c>
      <c r="AD282" s="99">
        <v>0.95437318135057003</v>
      </c>
      <c r="AE282" s="142">
        <v>10945.8478111028</v>
      </c>
      <c r="AF282" s="44">
        <v>11244.749226199599</v>
      </c>
      <c r="AG282" s="45">
        <v>10581.2515423723</v>
      </c>
      <c r="AH282" s="140">
        <v>0.96669090644941302</v>
      </c>
      <c r="AI282" s="44">
        <v>11245.7033009019</v>
      </c>
      <c r="AJ282" s="45">
        <v>10446.751334635601</v>
      </c>
      <c r="AK282" s="46">
        <v>0.95440312298505003</v>
      </c>
    </row>
    <row r="283" spans="1:37" x14ac:dyDescent="0.2">
      <c r="A283" s="35" t="s">
        <v>6959</v>
      </c>
      <c r="B283" s="35" t="s">
        <v>12621</v>
      </c>
      <c r="C283" s="85" t="s">
        <v>1033</v>
      </c>
      <c r="D283" s="85" t="s">
        <v>1033</v>
      </c>
      <c r="E283" s="85" t="s">
        <v>12894</v>
      </c>
      <c r="F283" s="85" t="s">
        <v>218</v>
      </c>
      <c r="G283" s="85" t="s">
        <v>218</v>
      </c>
      <c r="H283" s="840">
        <v>1.0273072876816001</v>
      </c>
      <c r="I283" s="840">
        <v>1.02739445084326</v>
      </c>
      <c r="J283" s="86">
        <v>10692.666666666701</v>
      </c>
      <c r="K283" s="44">
        <v>10984.6543914168</v>
      </c>
      <c r="L283" s="45">
        <v>10335.1005418936</v>
      </c>
      <c r="M283" s="46">
        <v>0.96655968656652103</v>
      </c>
      <c r="N283" s="139">
        <v>10985.5863980501</v>
      </c>
      <c r="O283" s="45">
        <v>10203.9114978117</v>
      </c>
      <c r="P283" s="99">
        <v>0.95429061953473304</v>
      </c>
      <c r="Q283" s="86">
        <v>10715.349957808001</v>
      </c>
      <c r="R283" s="44">
        <v>11007.957101714899</v>
      </c>
      <c r="S283" s="45">
        <v>10357.555118041701</v>
      </c>
      <c r="T283" s="140">
        <v>0.96660913164991702</v>
      </c>
      <c r="U283" s="44">
        <v>11008.891085495499</v>
      </c>
      <c r="V283" s="45">
        <v>10226.006166383901</v>
      </c>
      <c r="W283" s="99">
        <v>0.95433244893065505</v>
      </c>
      <c r="X283" s="86">
        <v>10747.313832886201</v>
      </c>
      <c r="Y283" s="44">
        <v>11040.7938235253</v>
      </c>
      <c r="Z283" s="45">
        <v>10388.960413672799</v>
      </c>
      <c r="AA283" s="46">
        <v>0.96665646646357095</v>
      </c>
      <c r="AB283" s="139">
        <v>11041.730593378299</v>
      </c>
      <c r="AC283" s="45">
        <v>10256.9480936646</v>
      </c>
      <c r="AD283" s="99">
        <v>0.95437318135057003</v>
      </c>
      <c r="AE283" s="142">
        <v>10782.1571926041</v>
      </c>
      <c r="AF283" s="44">
        <v>11076.5886608908</v>
      </c>
      <c r="AG283" s="45">
        <v>10423.0133099985</v>
      </c>
      <c r="AH283" s="140">
        <v>0.96669090644941302</v>
      </c>
      <c r="AI283" s="44">
        <v>11077.528467801299</v>
      </c>
      <c r="AJ283" s="45">
        <v>10290.524497137099</v>
      </c>
      <c r="AK283" s="46">
        <v>0.95440312298505003</v>
      </c>
    </row>
    <row r="284" spans="1:37" x14ac:dyDescent="0.2">
      <c r="A284" s="35" t="s">
        <v>6958</v>
      </c>
      <c r="B284" s="35" t="s">
        <v>12620</v>
      </c>
      <c r="C284" s="85" t="s">
        <v>1033</v>
      </c>
      <c r="D284" s="85" t="s">
        <v>1033</v>
      </c>
      <c r="E284" s="85" t="s">
        <v>12894</v>
      </c>
      <c r="F284" s="85" t="s">
        <v>218</v>
      </c>
      <c r="G284" s="85" t="s">
        <v>218</v>
      </c>
      <c r="H284" s="840">
        <v>1.0273072876816001</v>
      </c>
      <c r="I284" s="840">
        <v>1.02739445084326</v>
      </c>
      <c r="J284" s="86">
        <v>8251.9166666666697</v>
      </c>
      <c r="K284" s="44">
        <v>8477.2541290079498</v>
      </c>
      <c r="L284" s="45">
        <v>7975.9699869063797</v>
      </c>
      <c r="M284" s="46">
        <v>0.96655968656652103</v>
      </c>
      <c r="N284" s="139">
        <v>8477.9733921543793</v>
      </c>
      <c r="O284" s="45">
        <v>7874.7266681823203</v>
      </c>
      <c r="P284" s="99">
        <v>0.95429061953473304</v>
      </c>
      <c r="Q284" s="86">
        <v>8277.7255875515002</v>
      </c>
      <c r="R284" s="44">
        <v>8503.7678215201395</v>
      </c>
      <c r="S284" s="45">
        <v>8001.3251422194498</v>
      </c>
      <c r="T284" s="140">
        <v>0.96660913164991702</v>
      </c>
      <c r="U284" s="44">
        <v>8504.4893342537107</v>
      </c>
      <c r="V284" s="45">
        <v>7899.7021315439697</v>
      </c>
      <c r="W284" s="99">
        <v>0.95433244893065505</v>
      </c>
      <c r="X284" s="86">
        <v>8318.4047253473691</v>
      </c>
      <c r="Y284" s="44">
        <v>8545.5577962344396</v>
      </c>
      <c r="Z284" s="45">
        <v>8041.0397184181602</v>
      </c>
      <c r="AA284" s="46">
        <v>0.96665646646357095</v>
      </c>
      <c r="AB284" s="139">
        <v>8546.2828546902692</v>
      </c>
      <c r="AC284" s="45">
        <v>7938.8623814913899</v>
      </c>
      <c r="AD284" s="99">
        <v>0.95437318135057003</v>
      </c>
      <c r="AE284" s="142">
        <v>8351.5374257401909</v>
      </c>
      <c r="AF284" s="44">
        <v>8579.5952608085609</v>
      </c>
      <c r="AG284" s="45">
        <v>8073.3552843349798</v>
      </c>
      <c r="AH284" s="140">
        <v>0.96669090644941302</v>
      </c>
      <c r="AI284" s="44">
        <v>8580.3232072153096</v>
      </c>
      <c r="AJ284" s="45">
        <v>7970.7334008529697</v>
      </c>
      <c r="AK284" s="46">
        <v>0.95440312298505003</v>
      </c>
    </row>
    <row r="285" spans="1:37" x14ac:dyDescent="0.2">
      <c r="A285" s="35" t="s">
        <v>6957</v>
      </c>
      <c r="B285" s="35" t="s">
        <v>12619</v>
      </c>
      <c r="C285" s="85" t="s">
        <v>1033</v>
      </c>
      <c r="D285" s="85" t="s">
        <v>1033</v>
      </c>
      <c r="E285" s="85" t="s">
        <v>12894</v>
      </c>
      <c r="F285" s="85" t="s">
        <v>218</v>
      </c>
      <c r="G285" s="85" t="s">
        <v>218</v>
      </c>
      <c r="H285" s="840">
        <v>1.0273072876816001</v>
      </c>
      <c r="I285" s="840">
        <v>1.02739445084326</v>
      </c>
      <c r="J285" s="86">
        <v>2731.8333333333298</v>
      </c>
      <c r="K285" s="44">
        <v>2806.4322920648601</v>
      </c>
      <c r="L285" s="45">
        <v>2640.4799704186398</v>
      </c>
      <c r="M285" s="46">
        <v>0.96655968656652103</v>
      </c>
      <c r="N285" s="139">
        <v>2806.6704072953198</v>
      </c>
      <c r="O285" s="45">
        <v>2606.9629241323</v>
      </c>
      <c r="P285" s="99">
        <v>0.95429061953473304</v>
      </c>
      <c r="Q285" s="86">
        <v>2741.92499643665</v>
      </c>
      <c r="R285" s="44">
        <v>2816.7995311157301</v>
      </c>
      <c r="S285" s="45">
        <v>2650.3697398548402</v>
      </c>
      <c r="T285" s="140">
        <v>0.96660913164991702</v>
      </c>
      <c r="U285" s="44">
        <v>2817.0385259674599</v>
      </c>
      <c r="V285" s="45">
        <v>2616.70799663357</v>
      </c>
      <c r="W285" s="99">
        <v>0.95433244893065505</v>
      </c>
      <c r="X285" s="86">
        <v>2753.3562253145501</v>
      </c>
      <c r="Y285" s="44">
        <v>2828.5429158491402</v>
      </c>
      <c r="Z285" s="45">
        <v>2661.5495996780301</v>
      </c>
      <c r="AA285" s="46">
        <v>0.96665646646357095</v>
      </c>
      <c r="AB285" s="139">
        <v>2828.7829070829198</v>
      </c>
      <c r="AC285" s="45">
        <v>2627.7293401448401</v>
      </c>
      <c r="AD285" s="99">
        <v>0.95437318135057003</v>
      </c>
      <c r="AE285" s="142">
        <v>2765.0158558486501</v>
      </c>
      <c r="AF285" s="44">
        <v>2840.5209392685001</v>
      </c>
      <c r="AG285" s="45">
        <v>2672.9156840373298</v>
      </c>
      <c r="AH285" s="140">
        <v>0.96669090644941302</v>
      </c>
      <c r="AI285" s="44">
        <v>2840.7619467925401</v>
      </c>
      <c r="AJ285" s="45">
        <v>2638.9397679251301</v>
      </c>
      <c r="AK285" s="46">
        <v>0.95440312298505003</v>
      </c>
    </row>
    <row r="286" spans="1:37" x14ac:dyDescent="0.2">
      <c r="A286" s="35" t="s">
        <v>6956</v>
      </c>
      <c r="B286" s="35" t="s">
        <v>12618</v>
      </c>
      <c r="C286" s="85" t="s">
        <v>1033</v>
      </c>
      <c r="D286" s="85" t="s">
        <v>1033</v>
      </c>
      <c r="E286" s="85" t="s">
        <v>12894</v>
      </c>
      <c r="F286" s="85" t="s">
        <v>218</v>
      </c>
      <c r="G286" s="85" t="s">
        <v>218</v>
      </c>
      <c r="H286" s="840">
        <v>1.0273072876816001</v>
      </c>
      <c r="I286" s="840">
        <v>1.02739445084326</v>
      </c>
      <c r="J286" s="86">
        <v>8203.4166666666697</v>
      </c>
      <c r="K286" s="44">
        <v>8427.4297255553993</v>
      </c>
      <c r="L286" s="45">
        <v>7929.0918421079105</v>
      </c>
      <c r="M286" s="46">
        <v>0.96655968656652103</v>
      </c>
      <c r="N286" s="139">
        <v>8428.1447612884804</v>
      </c>
      <c r="O286" s="45">
        <v>7828.4435731348904</v>
      </c>
      <c r="P286" s="99">
        <v>0.95429061953473304</v>
      </c>
      <c r="Q286" s="86">
        <v>8214.0806901694104</v>
      </c>
      <c r="R286" s="44">
        <v>8438.3849546157708</v>
      </c>
      <c r="S286" s="45">
        <v>7939.8054032270102</v>
      </c>
      <c r="T286" s="140">
        <v>0.96660913164991702</v>
      </c>
      <c r="U286" s="44">
        <v>8439.1009198588599</v>
      </c>
      <c r="V286" s="45">
        <v>7838.96374076338</v>
      </c>
      <c r="W286" s="99">
        <v>0.95433244893065505</v>
      </c>
      <c r="X286" s="86">
        <v>8230.4330062663903</v>
      </c>
      <c r="Y286" s="44">
        <v>8455.1838081126807</v>
      </c>
      <c r="Z286" s="45">
        <v>7956.0012873026199</v>
      </c>
      <c r="AA286" s="46">
        <v>0.96665646646357095</v>
      </c>
      <c r="AB286" s="139">
        <v>8455.9011986753394</v>
      </c>
      <c r="AC286" s="45">
        <v>7854.9045320832001</v>
      </c>
      <c r="AD286" s="99">
        <v>0.95437318135057003</v>
      </c>
      <c r="AE286" s="142">
        <v>8257.4412838963599</v>
      </c>
      <c r="AF286" s="44">
        <v>8482.9296085496699</v>
      </c>
      <c r="AG286" s="45">
        <v>7982.3933996825699</v>
      </c>
      <c r="AH286" s="140">
        <v>0.96669090644941302</v>
      </c>
      <c r="AI286" s="44">
        <v>8483.6493532391996</v>
      </c>
      <c r="AJ286" s="45">
        <v>7880.9277492163701</v>
      </c>
      <c r="AK286" s="46">
        <v>0.95440312298505003</v>
      </c>
    </row>
    <row r="287" spans="1:37" x14ac:dyDescent="0.2">
      <c r="A287" s="35" t="s">
        <v>6955</v>
      </c>
      <c r="B287" s="35" t="s">
        <v>12617</v>
      </c>
      <c r="C287" s="85" t="s">
        <v>1033</v>
      </c>
      <c r="D287" s="85" t="s">
        <v>1033</v>
      </c>
      <c r="E287" s="85" t="s">
        <v>12894</v>
      </c>
      <c r="F287" s="85" t="s">
        <v>218</v>
      </c>
      <c r="G287" s="85" t="s">
        <v>218</v>
      </c>
      <c r="H287" s="840">
        <v>1.0273072876816001</v>
      </c>
      <c r="I287" s="840">
        <v>1.02739445084326</v>
      </c>
      <c r="J287" s="86">
        <v>6151.5833333333303</v>
      </c>
      <c r="K287" s="44">
        <v>6319.5663891140302</v>
      </c>
      <c r="L287" s="45">
        <v>5945.8724585544996</v>
      </c>
      <c r="M287" s="46">
        <v>0.96655968656652103</v>
      </c>
      <c r="N287" s="139">
        <v>6320.1025805665804</v>
      </c>
      <c r="O287" s="45">
        <v>5870.3982702862004</v>
      </c>
      <c r="P287" s="99">
        <v>0.95429061953473304</v>
      </c>
      <c r="Q287" s="86">
        <v>6172.9054294323196</v>
      </c>
      <c r="R287" s="44">
        <v>6341.4707338251601</v>
      </c>
      <c r="S287" s="45">
        <v>5966.7867569006303</v>
      </c>
      <c r="T287" s="140">
        <v>0.96660913164991702</v>
      </c>
      <c r="U287" s="44">
        <v>6342.0087837790197</v>
      </c>
      <c r="V287" s="45">
        <v>5891.0039554874802</v>
      </c>
      <c r="W287" s="99">
        <v>0.95433244893065505</v>
      </c>
      <c r="X287" s="86">
        <v>6196.7519586011103</v>
      </c>
      <c r="Y287" s="44">
        <v>6365.96844702617</v>
      </c>
      <c r="Z287" s="45">
        <v>5990.1303518525601</v>
      </c>
      <c r="AA287" s="46">
        <v>0.96665646646357095</v>
      </c>
      <c r="AB287" s="139">
        <v>6366.5085755189102</v>
      </c>
      <c r="AC287" s="45">
        <v>5914.0138807705198</v>
      </c>
      <c r="AD287" s="99">
        <v>0.95437318135057003</v>
      </c>
      <c r="AE287" s="142">
        <v>6222.6131193881301</v>
      </c>
      <c r="AF287" s="44">
        <v>6392.5358059705804</v>
      </c>
      <c r="AG287" s="45">
        <v>6015.3435168653205</v>
      </c>
      <c r="AH287" s="140">
        <v>0.96669090644941302</v>
      </c>
      <c r="AI287" s="44">
        <v>6393.0781886038603</v>
      </c>
      <c r="AJ287" s="45">
        <v>5938.8813942717798</v>
      </c>
      <c r="AK287" s="46">
        <v>0.95440312298505003</v>
      </c>
    </row>
    <row r="288" spans="1:37" x14ac:dyDescent="0.2">
      <c r="A288" s="35" t="s">
        <v>6954</v>
      </c>
      <c r="B288" s="35" t="s">
        <v>12616</v>
      </c>
      <c r="C288" s="85" t="s">
        <v>1033</v>
      </c>
      <c r="D288" s="85" t="s">
        <v>1033</v>
      </c>
      <c r="E288" s="85" t="s">
        <v>12894</v>
      </c>
      <c r="F288" s="85" t="s">
        <v>218</v>
      </c>
      <c r="G288" s="85" t="s">
        <v>218</v>
      </c>
      <c r="H288" s="840">
        <v>1.0273072876816001</v>
      </c>
      <c r="I288" s="840">
        <v>1.02739445084326</v>
      </c>
      <c r="J288" s="86">
        <v>6683.25</v>
      </c>
      <c r="K288" s="44">
        <v>6865.7514303980797</v>
      </c>
      <c r="L288" s="45">
        <v>6459.7600252456996</v>
      </c>
      <c r="M288" s="46">
        <v>0.96655968656652103</v>
      </c>
      <c r="N288" s="139">
        <v>6866.3339635982402</v>
      </c>
      <c r="O288" s="45">
        <v>6377.7627830054998</v>
      </c>
      <c r="P288" s="99">
        <v>0.95429061953473304</v>
      </c>
      <c r="Q288" s="86">
        <v>6699.6172103459103</v>
      </c>
      <c r="R288" s="44">
        <v>6882.5655848654496</v>
      </c>
      <c r="S288" s="45">
        <v>6475.9111740792996</v>
      </c>
      <c r="T288" s="140">
        <v>0.96660913164991702</v>
      </c>
      <c r="U288" s="44">
        <v>6883.1495446834097</v>
      </c>
      <c r="V288" s="45">
        <v>6393.66209924737</v>
      </c>
      <c r="W288" s="99">
        <v>0.95433244893065505</v>
      </c>
      <c r="X288" s="86">
        <v>6716.3351029035603</v>
      </c>
      <c r="Y288" s="44">
        <v>6899.7399977245996</v>
      </c>
      <c r="Z288" s="45">
        <v>6492.3887581580002</v>
      </c>
      <c r="AA288" s="46">
        <v>0.96665646646357095</v>
      </c>
      <c r="AB288" s="139">
        <v>6900.3254147269399</v>
      </c>
      <c r="AC288" s="45">
        <v>6409.8900991745804</v>
      </c>
      <c r="AD288" s="99">
        <v>0.95437318135057003</v>
      </c>
      <c r="AE288" s="142">
        <v>6732.2367561461797</v>
      </c>
      <c r="AF288" s="44">
        <v>6916.0758819869297</v>
      </c>
      <c r="AG288" s="45">
        <v>6507.9920522310003</v>
      </c>
      <c r="AH288" s="140">
        <v>0.96669090644941302</v>
      </c>
      <c r="AI288" s="44">
        <v>6916.6626850276398</v>
      </c>
      <c r="AJ288" s="45">
        <v>6425.2677847406603</v>
      </c>
      <c r="AK288" s="46">
        <v>0.95440312298505003</v>
      </c>
    </row>
    <row r="289" spans="1:37" x14ac:dyDescent="0.2">
      <c r="A289" s="35" t="s">
        <v>6953</v>
      </c>
      <c r="B289" s="35" t="s">
        <v>12615</v>
      </c>
      <c r="C289" s="85" t="s">
        <v>1033</v>
      </c>
      <c r="D289" s="85" t="s">
        <v>1033</v>
      </c>
      <c r="E289" s="85" t="s">
        <v>12894</v>
      </c>
      <c r="F289" s="85" t="s">
        <v>218</v>
      </c>
      <c r="G289" s="85" t="s">
        <v>218</v>
      </c>
      <c r="H289" s="840">
        <v>1.0273072876816001</v>
      </c>
      <c r="I289" s="840">
        <v>1.02739445084326</v>
      </c>
      <c r="J289" s="86">
        <v>6703.9166666666697</v>
      </c>
      <c r="K289" s="44">
        <v>6886.9824476768299</v>
      </c>
      <c r="L289" s="45">
        <v>6479.7355921014096</v>
      </c>
      <c r="M289" s="46">
        <v>0.96655968656652103</v>
      </c>
      <c r="N289" s="139">
        <v>6887.5667822490004</v>
      </c>
      <c r="O289" s="45">
        <v>6397.4847891425497</v>
      </c>
      <c r="P289" s="99">
        <v>0.95429061953473304</v>
      </c>
      <c r="Q289" s="86">
        <v>6731.5916217766598</v>
      </c>
      <c r="R289" s="44">
        <v>6915.41313074759</v>
      </c>
      <c r="S289" s="45">
        <v>6506.8179321473899</v>
      </c>
      <c r="T289" s="140">
        <v>0.96660913164991702</v>
      </c>
      <c r="U289" s="44">
        <v>6915.9998775563499</v>
      </c>
      <c r="V289" s="45">
        <v>6424.1763176111999</v>
      </c>
      <c r="W289" s="99">
        <v>0.95433244893065505</v>
      </c>
      <c r="X289" s="86">
        <v>6761.3261893376302</v>
      </c>
      <c r="Y289" s="44">
        <v>6945.9596686990399</v>
      </c>
      <c r="Z289" s="45">
        <v>6535.8796827927199</v>
      </c>
      <c r="AA289" s="46">
        <v>0.96665646646357095</v>
      </c>
      <c r="AB289" s="139">
        <v>6946.5490072667099</v>
      </c>
      <c r="AC289" s="45">
        <v>6452.8283854670799</v>
      </c>
      <c r="AD289" s="99">
        <v>0.95437318135057003</v>
      </c>
      <c r="AE289" s="142">
        <v>6792.0236001601697</v>
      </c>
      <c r="AF289" s="44">
        <v>6977.4953425499798</v>
      </c>
      <c r="AG289" s="45">
        <v>6565.7874506646303</v>
      </c>
      <c r="AH289" s="140">
        <v>0.96669090644941302</v>
      </c>
      <c r="AI289" s="44">
        <v>6978.0873568010402</v>
      </c>
      <c r="AJ289" s="45">
        <v>6482.3285353810297</v>
      </c>
      <c r="AK289" s="46">
        <v>0.95440312298505103</v>
      </c>
    </row>
    <row r="290" spans="1:37" x14ac:dyDescent="0.2">
      <c r="A290" s="35" t="s">
        <v>6952</v>
      </c>
      <c r="B290" s="35" t="s">
        <v>12614</v>
      </c>
      <c r="C290" s="85" t="s">
        <v>1033</v>
      </c>
      <c r="D290" s="85" t="s">
        <v>1033</v>
      </c>
      <c r="E290" s="85" t="s">
        <v>12894</v>
      </c>
      <c r="F290" s="85" t="s">
        <v>218</v>
      </c>
      <c r="G290" s="85" t="s">
        <v>218</v>
      </c>
      <c r="H290" s="840">
        <v>1.0273072876816001</v>
      </c>
      <c r="I290" s="840">
        <v>1.02739445084326</v>
      </c>
      <c r="J290" s="86">
        <v>9072.9166666666697</v>
      </c>
      <c r="K290" s="44">
        <v>9320.6734121945501</v>
      </c>
      <c r="L290" s="45">
        <v>8769.5154895774995</v>
      </c>
      <c r="M290" s="46">
        <v>0.96655968656652103</v>
      </c>
      <c r="N290" s="139">
        <v>9321.4642362967006</v>
      </c>
      <c r="O290" s="45">
        <v>8658.1992668203293</v>
      </c>
      <c r="P290" s="99">
        <v>0.95429061953473304</v>
      </c>
      <c r="Q290" s="86">
        <v>9106.6649234712295</v>
      </c>
      <c r="R290" s="44">
        <v>9355.34324235643</v>
      </c>
      <c r="S290" s="45">
        <v>8802.5854739032802</v>
      </c>
      <c r="T290" s="140">
        <v>0.96660913164991702</v>
      </c>
      <c r="U290" s="44">
        <v>9356.1370080633405</v>
      </c>
      <c r="V290" s="45">
        <v>8690.7858380071903</v>
      </c>
      <c r="W290" s="99">
        <v>0.95433244893065505</v>
      </c>
      <c r="X290" s="86">
        <v>9141.0317352871407</v>
      </c>
      <c r="Y290" s="44">
        <v>9390.6485185892998</v>
      </c>
      <c r="Z290" s="45">
        <v>8836.23743706403</v>
      </c>
      <c r="AA290" s="46">
        <v>0.96665646646357095</v>
      </c>
      <c r="AB290" s="139">
        <v>9391.4452798161801</v>
      </c>
      <c r="AC290" s="45">
        <v>8723.9555380325091</v>
      </c>
      <c r="AD290" s="99">
        <v>0.95437318135057003</v>
      </c>
      <c r="AE290" s="142">
        <v>9176.7872352816594</v>
      </c>
      <c r="AF290" s="44">
        <v>9427.3804043083601</v>
      </c>
      <c r="AG290" s="45">
        <v>8871.1167707678305</v>
      </c>
      <c r="AH290" s="140">
        <v>0.96669090644941302</v>
      </c>
      <c r="AI290" s="44">
        <v>9428.18028209767</v>
      </c>
      <c r="AJ290" s="45">
        <v>8758.35439632216</v>
      </c>
      <c r="AK290" s="46">
        <v>0.95440312298505103</v>
      </c>
    </row>
    <row r="291" spans="1:37" x14ac:dyDescent="0.2">
      <c r="A291" s="35" t="s">
        <v>6951</v>
      </c>
      <c r="B291" s="35" t="s">
        <v>12613</v>
      </c>
      <c r="C291" s="85" t="s">
        <v>1033</v>
      </c>
      <c r="D291" s="85" t="s">
        <v>1033</v>
      </c>
      <c r="E291" s="85" t="s">
        <v>12894</v>
      </c>
      <c r="F291" s="85" t="s">
        <v>217</v>
      </c>
      <c r="G291" s="85" t="s">
        <v>217</v>
      </c>
      <c r="H291" s="840">
        <v>1.0260379288719701</v>
      </c>
      <c r="I291" s="840">
        <v>1.02768461791984</v>
      </c>
      <c r="J291" s="86">
        <v>9836.9166666666697</v>
      </c>
      <c r="K291" s="44">
        <v>10093.0496031529</v>
      </c>
      <c r="L291" s="45">
        <v>9496.2188800780204</v>
      </c>
      <c r="M291" s="46">
        <v>0.96536538855278398</v>
      </c>
      <c r="N291" s="139">
        <v>10109.247946092601</v>
      </c>
      <c r="O291" s="45">
        <v>9389.9285494375999</v>
      </c>
      <c r="P291" s="99">
        <v>0.95456013989182897</v>
      </c>
      <c r="Q291" s="86">
        <v>9903.8425091723893</v>
      </c>
      <c r="R291" s="44">
        <v>10161.718055985501</v>
      </c>
      <c r="S291" s="45">
        <v>9561.3158632742798</v>
      </c>
      <c r="T291" s="140">
        <v>0.96541477254097197</v>
      </c>
      <c r="U291" s="44">
        <v>10178.0266049771</v>
      </c>
      <c r="V291" s="45">
        <v>9454.2276797745108</v>
      </c>
      <c r="W291" s="99">
        <v>0.95460198110162997</v>
      </c>
      <c r="X291" s="86">
        <v>9968.8216053332908</v>
      </c>
      <c r="Y291" s="44">
        <v>10228.389073230401</v>
      </c>
      <c r="Z291" s="45">
        <v>9624.5189318737393</v>
      </c>
      <c r="AA291" s="46">
        <v>0.96546204886690401</v>
      </c>
      <c r="AB291" s="139">
        <v>10244.804622587901</v>
      </c>
      <c r="AC291" s="45">
        <v>9516.6630226095003</v>
      </c>
      <c r="AD291" s="99">
        <v>0.95464272502560599</v>
      </c>
      <c r="AE291" s="142">
        <v>10032.223976314601</v>
      </c>
      <c r="AF291" s="44">
        <v>10293.4423106376</v>
      </c>
      <c r="AG291" s="45">
        <v>9686.0765975982995</v>
      </c>
      <c r="AH291" s="140">
        <v>0.96549644629809905</v>
      </c>
      <c r="AI291" s="44">
        <v>10309.9622639851</v>
      </c>
      <c r="AJ291" s="45">
        <v>9577.4901008361594</v>
      </c>
      <c r="AK291" s="46">
        <v>0.954672675116503</v>
      </c>
    </row>
    <row r="292" spans="1:37" x14ac:dyDescent="0.2">
      <c r="A292" s="35" t="s">
        <v>6950</v>
      </c>
      <c r="B292" s="35" t="s">
        <v>12612</v>
      </c>
      <c r="C292" s="85" t="s">
        <v>1033</v>
      </c>
      <c r="D292" s="85" t="s">
        <v>1033</v>
      </c>
      <c r="E292" s="85" t="s">
        <v>12894</v>
      </c>
      <c r="F292" s="85" t="s">
        <v>217</v>
      </c>
      <c r="G292" s="85" t="s">
        <v>217</v>
      </c>
      <c r="H292" s="840">
        <v>1.0260379288719701</v>
      </c>
      <c r="I292" s="840">
        <v>1.02768461791984</v>
      </c>
      <c r="J292" s="86">
        <v>24457.166666666701</v>
      </c>
      <c r="K292" s="44">
        <v>25093.980632743402</v>
      </c>
      <c r="L292" s="45">
        <v>23610.102202066901</v>
      </c>
      <c r="M292" s="46">
        <v>0.96536538855278398</v>
      </c>
      <c r="N292" s="139">
        <v>25134.253981235099</v>
      </c>
      <c r="O292" s="45">
        <v>23345.8364346911</v>
      </c>
      <c r="P292" s="99">
        <v>0.95456013989182897</v>
      </c>
      <c r="Q292" s="86">
        <v>24605.2464364755</v>
      </c>
      <c r="R292" s="44">
        <v>25245.916093065902</v>
      </c>
      <c r="S292" s="45">
        <v>23754.268391784601</v>
      </c>
      <c r="T292" s="140">
        <v>0.96541477254097197</v>
      </c>
      <c r="U292" s="44">
        <v>25286.4332828927</v>
      </c>
      <c r="V292" s="45">
        <v>23488.216993753402</v>
      </c>
      <c r="W292" s="99">
        <v>0.95460198110162997</v>
      </c>
      <c r="X292" s="86">
        <v>24744.325812198102</v>
      </c>
      <c r="Y292" s="44">
        <v>25388.616807681101</v>
      </c>
      <c r="Z292" s="45">
        <v>23889.707496474999</v>
      </c>
      <c r="AA292" s="46">
        <v>0.96546204886690401</v>
      </c>
      <c r="AB292" s="139">
        <v>25429.3630179928</v>
      </c>
      <c r="AC292" s="45">
        <v>23621.990622278201</v>
      </c>
      <c r="AD292" s="99">
        <v>0.95464272502560599</v>
      </c>
      <c r="AE292" s="142">
        <v>24883.9564487629</v>
      </c>
      <c r="AF292" s="44">
        <v>25531.883136829099</v>
      </c>
      <c r="AG292" s="45">
        <v>24025.371521117198</v>
      </c>
      <c r="AH292" s="140">
        <v>0.96549644629809905</v>
      </c>
      <c r="AI292" s="44">
        <v>25572.859275380699</v>
      </c>
      <c r="AJ292" s="45">
        <v>23756.033270422999</v>
      </c>
      <c r="AK292" s="46">
        <v>0.954672675116503</v>
      </c>
    </row>
    <row r="293" spans="1:37" x14ac:dyDescent="0.2">
      <c r="A293" s="35" t="s">
        <v>6949</v>
      </c>
      <c r="B293" s="35" t="s">
        <v>12611</v>
      </c>
      <c r="C293" s="85" t="s">
        <v>1033</v>
      </c>
      <c r="D293" s="85" t="s">
        <v>1033</v>
      </c>
      <c r="E293" s="85" t="s">
        <v>12894</v>
      </c>
      <c r="F293" s="85" t="s">
        <v>217</v>
      </c>
      <c r="G293" s="85" t="s">
        <v>217</v>
      </c>
      <c r="H293" s="840">
        <v>1.0260379288719701</v>
      </c>
      <c r="I293" s="840">
        <v>1.02768461791984</v>
      </c>
      <c r="J293" s="86">
        <v>13611.416666666701</v>
      </c>
      <c r="K293" s="44">
        <v>13965.829765680101</v>
      </c>
      <c r="L293" s="45">
        <v>13139.9905391705</v>
      </c>
      <c r="M293" s="46">
        <v>0.96536538855278398</v>
      </c>
      <c r="N293" s="139">
        <v>13988.243536431</v>
      </c>
      <c r="O293" s="45">
        <v>12992.9157974593</v>
      </c>
      <c r="P293" s="99">
        <v>0.95456013989182897</v>
      </c>
      <c r="Q293" s="86">
        <v>13704.258005788301</v>
      </c>
      <c r="R293" s="44">
        <v>14061.0885009862</v>
      </c>
      <c r="S293" s="45">
        <v>13230.293125500901</v>
      </c>
      <c r="T293" s="140">
        <v>0.96541477254097197</v>
      </c>
      <c r="U293" s="44">
        <v>14083.6551525534</v>
      </c>
      <c r="V293" s="45">
        <v>13082.111841853401</v>
      </c>
      <c r="W293" s="99">
        <v>0.95460198110162997</v>
      </c>
      <c r="X293" s="86">
        <v>13798.599483978</v>
      </c>
      <c r="Y293" s="44">
        <v>14157.8864358747</v>
      </c>
      <c r="Z293" s="45">
        <v>13322.0241292952</v>
      </c>
      <c r="AA293" s="46">
        <v>0.96546204886690401</v>
      </c>
      <c r="AB293" s="139">
        <v>14180.6084385208</v>
      </c>
      <c r="AC293" s="45">
        <v>13172.7326129217</v>
      </c>
      <c r="AD293" s="99">
        <v>0.95464272502560599</v>
      </c>
      <c r="AE293" s="142">
        <v>13892.3327412241</v>
      </c>
      <c r="AF293" s="44">
        <v>14254.060313005901</v>
      </c>
      <c r="AG293" s="45">
        <v>13412.9978924426</v>
      </c>
      <c r="AH293" s="140">
        <v>0.96549644629809905</v>
      </c>
      <c r="AI293" s="44">
        <v>14276.936665180099</v>
      </c>
      <c r="AJ293" s="45">
        <v>13262.630461672999</v>
      </c>
      <c r="AK293" s="46">
        <v>0.954672675116503</v>
      </c>
    </row>
    <row r="294" spans="1:37" x14ac:dyDescent="0.2">
      <c r="A294" s="35" t="s">
        <v>6948</v>
      </c>
      <c r="B294" s="35" t="s">
        <v>12610</v>
      </c>
      <c r="C294" s="85" t="s">
        <v>1033</v>
      </c>
      <c r="D294" s="85" t="s">
        <v>1033</v>
      </c>
      <c r="E294" s="85" t="s">
        <v>12894</v>
      </c>
      <c r="F294" s="85" t="s">
        <v>217</v>
      </c>
      <c r="G294" s="85" t="s">
        <v>217</v>
      </c>
      <c r="H294" s="840">
        <v>1.0260379288719701</v>
      </c>
      <c r="I294" s="840">
        <v>1.02768461791984</v>
      </c>
      <c r="J294" s="86">
        <v>4387.1666666666697</v>
      </c>
      <c r="K294" s="44">
        <v>4501.3994002828304</v>
      </c>
      <c r="L294" s="45">
        <v>4235.2188538124901</v>
      </c>
      <c r="M294" s="46">
        <v>0.96536538855278398</v>
      </c>
      <c r="N294" s="139">
        <v>4508.6236995839699</v>
      </c>
      <c r="O294" s="45">
        <v>4187.8144270620996</v>
      </c>
      <c r="P294" s="99">
        <v>0.95456013989182897</v>
      </c>
      <c r="Q294" s="86">
        <v>4416.4210249064899</v>
      </c>
      <c r="R294" s="44">
        <v>4531.4154814217</v>
      </c>
      <c r="S294" s="45">
        <v>4263.67809920527</v>
      </c>
      <c r="T294" s="140">
        <v>0.96541477254097197</v>
      </c>
      <c r="U294" s="44">
        <v>4538.6879535541602</v>
      </c>
      <c r="V294" s="45">
        <v>4215.9242597546299</v>
      </c>
      <c r="W294" s="99">
        <v>0.95460198110162997</v>
      </c>
      <c r="X294" s="86">
        <v>4444.5639108299902</v>
      </c>
      <c r="Y294" s="44">
        <v>4560.2911498071298</v>
      </c>
      <c r="Z294" s="45">
        <v>4291.0577796698299</v>
      </c>
      <c r="AA294" s="46">
        <v>0.96546204886690401</v>
      </c>
      <c r="AB294" s="139">
        <v>4567.60996452161</v>
      </c>
      <c r="AC294" s="45">
        <v>4242.9706033852099</v>
      </c>
      <c r="AD294" s="99">
        <v>0.95464272502560599</v>
      </c>
      <c r="AE294" s="142">
        <v>4475.0160353294496</v>
      </c>
      <c r="AF294" s="44">
        <v>4591.5361845583002</v>
      </c>
      <c r="AG294" s="45">
        <v>4320.6120792375896</v>
      </c>
      <c r="AH294" s="140">
        <v>0.96549644629809905</v>
      </c>
      <c r="AI294" s="44">
        <v>4598.9051444526804</v>
      </c>
      <c r="AJ294" s="45">
        <v>4272.1755296372103</v>
      </c>
      <c r="AK294" s="46">
        <v>0.954672675116503</v>
      </c>
    </row>
    <row r="295" spans="1:37" x14ac:dyDescent="0.2">
      <c r="A295" s="35" t="s">
        <v>6947</v>
      </c>
      <c r="B295" s="35" t="s">
        <v>12914</v>
      </c>
      <c r="C295" s="85" t="s">
        <v>1033</v>
      </c>
      <c r="D295" s="85" t="s">
        <v>1033</v>
      </c>
      <c r="E295" s="85" t="s">
        <v>12894</v>
      </c>
      <c r="F295" s="85" t="s">
        <v>217</v>
      </c>
      <c r="G295" s="85" t="s">
        <v>217</v>
      </c>
      <c r="H295" s="840">
        <v>1.0260379288719701</v>
      </c>
      <c r="I295" s="840">
        <v>1.02768461791984</v>
      </c>
      <c r="J295" s="86">
        <v>17884.083333333299</v>
      </c>
      <c r="K295" s="44">
        <v>18349.7478231071</v>
      </c>
      <c r="L295" s="45">
        <v>17264.675055993699</v>
      </c>
      <c r="M295" s="46">
        <v>0.96536538855278398</v>
      </c>
      <c r="N295" s="139">
        <v>18379.197347263202</v>
      </c>
      <c r="O295" s="45">
        <v>17071.4330885038</v>
      </c>
      <c r="P295" s="99">
        <v>0.95456013989182897</v>
      </c>
      <c r="Q295" s="86">
        <v>17987.581131724899</v>
      </c>
      <c r="R295" s="44">
        <v>18455.940489811699</v>
      </c>
      <c r="S295" s="45">
        <v>17365.476546846501</v>
      </c>
      <c r="T295" s="140">
        <v>0.96541477254097197</v>
      </c>
      <c r="U295" s="44">
        <v>18485.5604426588</v>
      </c>
      <c r="V295" s="45">
        <v>17170.980583570901</v>
      </c>
      <c r="W295" s="99">
        <v>0.95460198110162997</v>
      </c>
      <c r="X295" s="86">
        <v>18081.5590050182</v>
      </c>
      <c r="Y295" s="44">
        <v>18552.365352285298</v>
      </c>
      <c r="Z295" s="45">
        <v>17457.059003692699</v>
      </c>
      <c r="AA295" s="46">
        <v>0.96546204886690401</v>
      </c>
      <c r="AB295" s="139">
        <v>18582.140057467099</v>
      </c>
      <c r="AC295" s="45">
        <v>17261.428761261901</v>
      </c>
      <c r="AD295" s="99">
        <v>0.95464272502560599</v>
      </c>
      <c r="AE295" s="142">
        <v>18174.264588615399</v>
      </c>
      <c r="AF295" s="44">
        <v>18647.484797274301</v>
      </c>
      <c r="AG295" s="45">
        <v>17547.187874389601</v>
      </c>
      <c r="AH295" s="140">
        <v>0.96549644629809905</v>
      </c>
      <c r="AI295" s="44">
        <v>18677.4121597253</v>
      </c>
      <c r="AJ295" s="45">
        <v>17350.4737930886</v>
      </c>
      <c r="AK295" s="46">
        <v>0.954672675116503</v>
      </c>
    </row>
    <row r="296" spans="1:37" x14ac:dyDescent="0.2">
      <c r="A296" s="35" t="s">
        <v>6946</v>
      </c>
      <c r="B296" s="35" t="s">
        <v>12609</v>
      </c>
      <c r="C296" s="85" t="s">
        <v>1033</v>
      </c>
      <c r="D296" s="85" t="s">
        <v>1033</v>
      </c>
      <c r="E296" s="85" t="s">
        <v>12894</v>
      </c>
      <c r="F296" s="85" t="s">
        <v>217</v>
      </c>
      <c r="G296" s="85" t="s">
        <v>217</v>
      </c>
      <c r="H296" s="840">
        <v>1.0260379288719701</v>
      </c>
      <c r="I296" s="840">
        <v>1.02768461791984</v>
      </c>
      <c r="J296" s="86">
        <v>8764.0833333333303</v>
      </c>
      <c r="K296" s="44">
        <v>8992.2819117947201</v>
      </c>
      <c r="L296" s="45">
        <v>8460.5427123923091</v>
      </c>
      <c r="M296" s="46">
        <v>0.96536538855278398</v>
      </c>
      <c r="N296" s="139">
        <v>9006.7136318342691</v>
      </c>
      <c r="O296" s="45">
        <v>8365.84461269032</v>
      </c>
      <c r="P296" s="99">
        <v>0.95456013989182897</v>
      </c>
      <c r="Q296" s="86">
        <v>8814.8400502798995</v>
      </c>
      <c r="R296" s="44">
        <v>9044.3602285269208</v>
      </c>
      <c r="S296" s="45">
        <v>8509.9768021260297</v>
      </c>
      <c r="T296" s="140">
        <v>0.96541477254097197</v>
      </c>
      <c r="U296" s="44">
        <v>9058.8755290963709</v>
      </c>
      <c r="V296" s="45">
        <v>8414.6637750911905</v>
      </c>
      <c r="W296" s="99">
        <v>0.95460198110163097</v>
      </c>
      <c r="X296" s="86">
        <v>8866.8935901970708</v>
      </c>
      <c r="Y296" s="44">
        <v>9097.7691348139797</v>
      </c>
      <c r="Z296" s="45">
        <v>8560.6492526764796</v>
      </c>
      <c r="AA296" s="46">
        <v>0.96546204886690401</v>
      </c>
      <c r="AB296" s="139">
        <v>9112.3701513775104</v>
      </c>
      <c r="AC296" s="45">
        <v>8464.7154594578005</v>
      </c>
      <c r="AD296" s="99">
        <v>0.95464272502560599</v>
      </c>
      <c r="AE296" s="142">
        <v>8917.0563903101302</v>
      </c>
      <c r="AF296" s="44">
        <v>9149.2380703484105</v>
      </c>
      <c r="AG296" s="45">
        <v>8609.3862562841805</v>
      </c>
      <c r="AH296" s="140">
        <v>0.96549644629809805</v>
      </c>
      <c r="AI296" s="44">
        <v>9163.9216894455003</v>
      </c>
      <c r="AJ296" s="45">
        <v>8512.8700783020795</v>
      </c>
      <c r="AK296" s="46">
        <v>0.954672675116503</v>
      </c>
    </row>
    <row r="297" spans="1:37" x14ac:dyDescent="0.2">
      <c r="A297" s="35" t="s">
        <v>6945</v>
      </c>
      <c r="B297" s="35" t="s">
        <v>12481</v>
      </c>
      <c r="C297" s="85" t="s">
        <v>1033</v>
      </c>
      <c r="D297" s="85" t="s">
        <v>1033</v>
      </c>
      <c r="E297" s="85" t="s">
        <v>12894</v>
      </c>
      <c r="F297" s="85" t="s">
        <v>217</v>
      </c>
      <c r="G297" s="85" t="s">
        <v>217</v>
      </c>
      <c r="H297" s="840">
        <v>1.0260379288719701</v>
      </c>
      <c r="I297" s="840">
        <v>1.02768461791984</v>
      </c>
      <c r="J297" s="86">
        <v>15452.583333333299</v>
      </c>
      <c r="K297" s="44">
        <v>15854.936599054899</v>
      </c>
      <c r="L297" s="45">
        <v>14917.3891137276</v>
      </c>
      <c r="M297" s="46">
        <v>0.96536538855278398</v>
      </c>
      <c r="N297" s="139">
        <v>15880.3821987911</v>
      </c>
      <c r="O297" s="45">
        <v>14750.4201083568</v>
      </c>
      <c r="P297" s="99">
        <v>0.95456013989182897</v>
      </c>
      <c r="Q297" s="86">
        <v>15543.5162462966</v>
      </c>
      <c r="R297" s="44">
        <v>15948.237216738</v>
      </c>
      <c r="S297" s="45">
        <v>15005.940201405299</v>
      </c>
      <c r="T297" s="140">
        <v>0.96541477254097197</v>
      </c>
      <c r="U297" s="44">
        <v>15973.832554705999</v>
      </c>
      <c r="V297" s="45">
        <v>14837.871402000101</v>
      </c>
      <c r="W297" s="99">
        <v>0.95460198110163097</v>
      </c>
      <c r="X297" s="86">
        <v>15632.1385979227</v>
      </c>
      <c r="Y297" s="44">
        <v>16039.167110852301</v>
      </c>
      <c r="Z297" s="45">
        <v>15092.236558921901</v>
      </c>
      <c r="AA297" s="46">
        <v>0.96546204886690401</v>
      </c>
      <c r="AB297" s="139">
        <v>16064.9083822761</v>
      </c>
      <c r="AC297" s="45">
        <v>14923.107389098899</v>
      </c>
      <c r="AD297" s="99">
        <v>0.95464272502560599</v>
      </c>
      <c r="AE297" s="142">
        <v>15718.2927189322</v>
      </c>
      <c r="AF297" s="44">
        <v>16127.5645067366</v>
      </c>
      <c r="AG297" s="45">
        <v>15175.955762002301</v>
      </c>
      <c r="AH297" s="140">
        <v>0.96549644629809905</v>
      </c>
      <c r="AI297" s="44">
        <v>16153.447647208</v>
      </c>
      <c r="AJ297" s="45">
        <v>15005.824558247299</v>
      </c>
      <c r="AK297" s="46">
        <v>0.954672675116503</v>
      </c>
    </row>
    <row r="298" spans="1:37" x14ac:dyDescent="0.2">
      <c r="A298" s="35" t="s">
        <v>6944</v>
      </c>
      <c r="B298" s="35" t="s">
        <v>12608</v>
      </c>
      <c r="C298" s="85" t="s">
        <v>1033</v>
      </c>
      <c r="D298" s="85" t="s">
        <v>1033</v>
      </c>
      <c r="E298" s="85" t="s">
        <v>12894</v>
      </c>
      <c r="F298" s="85" t="s">
        <v>217</v>
      </c>
      <c r="G298" s="85" t="s">
        <v>217</v>
      </c>
      <c r="H298" s="840">
        <v>1.0260379288719701</v>
      </c>
      <c r="I298" s="840">
        <v>1.02768461791984</v>
      </c>
      <c r="J298" s="86">
        <v>6461.6666666666697</v>
      </c>
      <c r="K298" s="44">
        <v>6629.9150837277402</v>
      </c>
      <c r="L298" s="45">
        <v>6237.86935236524</v>
      </c>
      <c r="M298" s="46">
        <v>0.96536538855278398</v>
      </c>
      <c r="N298" s="139">
        <v>6640.5554394586698</v>
      </c>
      <c r="O298" s="45">
        <v>6168.0494372677003</v>
      </c>
      <c r="P298" s="99">
        <v>0.95456013989182897</v>
      </c>
      <c r="Q298" s="86">
        <v>6507.4736613892801</v>
      </c>
      <c r="R298" s="44">
        <v>6676.9147977207804</v>
      </c>
      <c r="S298" s="45">
        <v>6282.4112046265</v>
      </c>
      <c r="T298" s="140">
        <v>0.96541477254097197</v>
      </c>
      <c r="U298" s="44">
        <v>6687.6305833282404</v>
      </c>
      <c r="V298" s="45">
        <v>6212.0472491288901</v>
      </c>
      <c r="W298" s="99">
        <v>0.95460198110162997</v>
      </c>
      <c r="X298" s="86">
        <v>6552.9576470274496</v>
      </c>
      <c r="Y298" s="44">
        <v>6723.5830921418101</v>
      </c>
      <c r="Z298" s="45">
        <v>6326.6319160371704</v>
      </c>
      <c r="AA298" s="46">
        <v>0.96546204886690401</v>
      </c>
      <c r="AB298" s="139">
        <v>6734.3737757302697</v>
      </c>
      <c r="AC298" s="45">
        <v>6255.7333451356599</v>
      </c>
      <c r="AD298" s="99">
        <v>0.95464272502560499</v>
      </c>
      <c r="AE298" s="142">
        <v>6596.40589290148</v>
      </c>
      <c r="AF298" s="44">
        <v>6768.1626403515202</v>
      </c>
      <c r="AG298" s="45">
        <v>6368.8064479362201</v>
      </c>
      <c r="AH298" s="140">
        <v>0.96549644629809905</v>
      </c>
      <c r="AI298" s="44">
        <v>6779.0248696906101</v>
      </c>
      <c r="AJ298" s="45">
        <v>6297.4084599305297</v>
      </c>
      <c r="AK298" s="46">
        <v>0.954672675116503</v>
      </c>
    </row>
    <row r="299" spans="1:37" x14ac:dyDescent="0.2">
      <c r="A299" s="35" t="s">
        <v>6943</v>
      </c>
      <c r="B299" s="35" t="s">
        <v>12607</v>
      </c>
      <c r="C299" s="85" t="s">
        <v>1033</v>
      </c>
      <c r="D299" s="85" t="s">
        <v>1033</v>
      </c>
      <c r="E299" s="85" t="s">
        <v>12894</v>
      </c>
      <c r="F299" s="85" t="s">
        <v>217</v>
      </c>
      <c r="G299" s="85" t="s">
        <v>217</v>
      </c>
      <c r="H299" s="840">
        <v>1.0260379288719701</v>
      </c>
      <c r="I299" s="840">
        <v>1.02768461791984</v>
      </c>
      <c r="J299" s="86">
        <v>7548.9166666666697</v>
      </c>
      <c r="K299" s="44">
        <v>7745.4748218937902</v>
      </c>
      <c r="L299" s="45">
        <v>7287.4628710692496</v>
      </c>
      <c r="M299" s="46">
        <v>0.96536538855278398</v>
      </c>
      <c r="N299" s="139">
        <v>7757.9055402920103</v>
      </c>
      <c r="O299" s="45">
        <v>7205.8949493650898</v>
      </c>
      <c r="P299" s="99">
        <v>0.95456013989182897</v>
      </c>
      <c r="Q299" s="86">
        <v>7592.6969401978104</v>
      </c>
      <c r="R299" s="44">
        <v>7790.3950430731302</v>
      </c>
      <c r="S299" s="45">
        <v>7330.1017894936003</v>
      </c>
      <c r="T299" s="140">
        <v>0.96541477254097197</v>
      </c>
      <c r="U299" s="44">
        <v>7802.8978539682903</v>
      </c>
      <c r="V299" s="45">
        <v>7248.0035410171104</v>
      </c>
      <c r="W299" s="99">
        <v>0.95460198110162997</v>
      </c>
      <c r="X299" s="86">
        <v>7632.8480931056502</v>
      </c>
      <c r="Y299" s="44">
        <v>7831.59164884452</v>
      </c>
      <c r="Z299" s="45">
        <v>7369.2251586596303</v>
      </c>
      <c r="AA299" s="46">
        <v>0.96546204886690401</v>
      </c>
      <c r="AB299" s="139">
        <v>7844.1605762034296</v>
      </c>
      <c r="AC299" s="45">
        <v>7286.6429033088798</v>
      </c>
      <c r="AD299" s="99">
        <v>0.95464272502560599</v>
      </c>
      <c r="AE299" s="142">
        <v>7674.4618385501399</v>
      </c>
      <c r="AF299" s="44">
        <v>7874.2889300329898</v>
      </c>
      <c r="AG299" s="45">
        <v>7409.6656323705402</v>
      </c>
      <c r="AH299" s="140">
        <v>0.96549644629809905</v>
      </c>
      <c r="AI299" s="44">
        <v>7886.9263822907596</v>
      </c>
      <c r="AJ299" s="45">
        <v>7326.5990134881804</v>
      </c>
      <c r="AK299" s="46">
        <v>0.954672675116503</v>
      </c>
    </row>
    <row r="300" spans="1:37" x14ac:dyDescent="0.2">
      <c r="A300" s="35" t="s">
        <v>6942</v>
      </c>
      <c r="B300" s="35" t="s">
        <v>12606</v>
      </c>
      <c r="C300" s="85" t="s">
        <v>1033</v>
      </c>
      <c r="D300" s="85" t="s">
        <v>1033</v>
      </c>
      <c r="E300" s="85" t="s">
        <v>12894</v>
      </c>
      <c r="F300" s="85" t="s">
        <v>217</v>
      </c>
      <c r="G300" s="85" t="s">
        <v>217</v>
      </c>
      <c r="H300" s="840">
        <v>1.0260379288719701</v>
      </c>
      <c r="I300" s="840">
        <v>1.02768461791984</v>
      </c>
      <c r="J300" s="86">
        <v>9343.1666666666606</v>
      </c>
      <c r="K300" s="44">
        <v>9586.4433757723291</v>
      </c>
      <c r="L300" s="45">
        <v>9019.5697194800796</v>
      </c>
      <c r="M300" s="46">
        <v>0.96536538855278398</v>
      </c>
      <c r="N300" s="139">
        <v>9601.8286659946807</v>
      </c>
      <c r="O300" s="45">
        <v>8918.61448036601</v>
      </c>
      <c r="P300" s="99">
        <v>0.95456013989182897</v>
      </c>
      <c r="Q300" s="86">
        <v>9401.7081546912996</v>
      </c>
      <c r="R300" s="44">
        <v>9646.50916289821</v>
      </c>
      <c r="S300" s="45">
        <v>9076.5479396578994</v>
      </c>
      <c r="T300" s="140">
        <v>0.96541477254097197</v>
      </c>
      <c r="U300" s="44">
        <v>9661.9908527477291</v>
      </c>
      <c r="V300" s="45">
        <v>8974.8892302076692</v>
      </c>
      <c r="W300" s="99">
        <v>0.95460198110163097</v>
      </c>
      <c r="X300" s="86">
        <v>9460.6299921742993</v>
      </c>
      <c r="Y300" s="44">
        <v>9706.9652029945992</v>
      </c>
      <c r="Z300" s="45">
        <v>9133.8792158162905</v>
      </c>
      <c r="AA300" s="46">
        <v>0.96546204886690401</v>
      </c>
      <c r="AB300" s="139">
        <v>9722.5439187885895</v>
      </c>
      <c r="AC300" s="45">
        <v>9031.5215961882495</v>
      </c>
      <c r="AD300" s="99">
        <v>0.95464272502560599</v>
      </c>
      <c r="AE300" s="142">
        <v>9517.1381713381797</v>
      </c>
      <c r="AF300" s="44">
        <v>9764.9447381082391</v>
      </c>
      <c r="AG300" s="45">
        <v>9188.7630833549993</v>
      </c>
      <c r="AH300" s="140">
        <v>0.96549644629809905</v>
      </c>
      <c r="AI300" s="44">
        <v>9780.6165053019595</v>
      </c>
      <c r="AJ300" s="45">
        <v>9085.7517574848098</v>
      </c>
      <c r="AK300" s="46">
        <v>0.954672675116503</v>
      </c>
    </row>
    <row r="301" spans="1:37" x14ac:dyDescent="0.2">
      <c r="A301" s="35" t="s">
        <v>6941</v>
      </c>
      <c r="B301" s="35" t="s">
        <v>12605</v>
      </c>
      <c r="C301" s="85" t="s">
        <v>1033</v>
      </c>
      <c r="D301" s="85" t="s">
        <v>1033</v>
      </c>
      <c r="E301" s="85" t="s">
        <v>12894</v>
      </c>
      <c r="F301" s="85" t="s">
        <v>217</v>
      </c>
      <c r="G301" s="85" t="s">
        <v>217</v>
      </c>
      <c r="H301" s="840">
        <v>1.0260379288719701</v>
      </c>
      <c r="I301" s="840">
        <v>1.02768461791984</v>
      </c>
      <c r="J301" s="86">
        <v>12800.5</v>
      </c>
      <c r="K301" s="44">
        <v>13133.798508525701</v>
      </c>
      <c r="L301" s="45">
        <v>12357.159656169901</v>
      </c>
      <c r="M301" s="46">
        <v>0.96536538855278398</v>
      </c>
      <c r="N301" s="139">
        <v>13154.8769516829</v>
      </c>
      <c r="O301" s="45">
        <v>12218.8470706854</v>
      </c>
      <c r="P301" s="99">
        <v>0.95456013989182897</v>
      </c>
      <c r="Q301" s="86">
        <v>12877.0808996169</v>
      </c>
      <c r="R301" s="44">
        <v>13212.3734161597</v>
      </c>
      <c r="S301" s="45">
        <v>12431.724127695299</v>
      </c>
      <c r="T301" s="140">
        <v>0.96541477254097197</v>
      </c>
      <c r="U301" s="44">
        <v>13233.5779642456</v>
      </c>
      <c r="V301" s="45">
        <v>12292.486937580201</v>
      </c>
      <c r="W301" s="99">
        <v>0.95460198110162997</v>
      </c>
      <c r="X301" s="86">
        <v>12949.4406231295</v>
      </c>
      <c r="Y301" s="44">
        <v>13286.6172370064</v>
      </c>
      <c r="Z301" s="45">
        <v>12502.1934756869</v>
      </c>
      <c r="AA301" s="46">
        <v>0.96546204886690401</v>
      </c>
      <c r="AB301" s="139">
        <v>13307.9409390564</v>
      </c>
      <c r="AC301" s="45">
        <v>12362.0892840216</v>
      </c>
      <c r="AD301" s="99">
        <v>0.95464272502560599</v>
      </c>
      <c r="AE301" s="142">
        <v>13021.634481193199</v>
      </c>
      <c r="AF301" s="44">
        <v>13360.6908736113</v>
      </c>
      <c r="AG301" s="45">
        <v>12572.3418165848</v>
      </c>
      <c r="AH301" s="140">
        <v>0.96549644629809905</v>
      </c>
      <c r="AI301" s="44">
        <v>13382.1334564968</v>
      </c>
      <c r="AJ301" s="45">
        <v>12431.39862455</v>
      </c>
      <c r="AK301" s="46">
        <v>0.954672675116503</v>
      </c>
    </row>
    <row r="302" spans="1:37" x14ac:dyDescent="0.2">
      <c r="A302" s="35" t="s">
        <v>6940</v>
      </c>
      <c r="B302" s="35" t="s">
        <v>12604</v>
      </c>
      <c r="C302" s="85" t="s">
        <v>1033</v>
      </c>
      <c r="D302" s="85" t="s">
        <v>1033</v>
      </c>
      <c r="E302" s="85" t="s">
        <v>12894</v>
      </c>
      <c r="F302" s="85" t="s">
        <v>217</v>
      </c>
      <c r="G302" s="85" t="s">
        <v>217</v>
      </c>
      <c r="H302" s="840">
        <v>1.0260379288719701</v>
      </c>
      <c r="I302" s="840">
        <v>1.02768461791984</v>
      </c>
      <c r="J302" s="86">
        <v>6552.8333333333303</v>
      </c>
      <c r="K302" s="44">
        <v>6723.4555415765699</v>
      </c>
      <c r="L302" s="45">
        <v>6325.8784969549697</v>
      </c>
      <c r="M302" s="46">
        <v>0.96536538855278398</v>
      </c>
      <c r="N302" s="139">
        <v>6734.2460204590298</v>
      </c>
      <c r="O302" s="45">
        <v>6255.0735033545097</v>
      </c>
      <c r="P302" s="99">
        <v>0.95456013989182897</v>
      </c>
      <c r="Q302" s="86">
        <v>6590.6448241296303</v>
      </c>
      <c r="R302" s="44">
        <v>6762.2515652807597</v>
      </c>
      <c r="S302" s="45">
        <v>6362.7058737854404</v>
      </c>
      <c r="T302" s="140">
        <v>0.96541477254097197</v>
      </c>
      <c r="U302" s="44">
        <v>6773.1043079310002</v>
      </c>
      <c r="V302" s="45">
        <v>6291.44260585135</v>
      </c>
      <c r="W302" s="99">
        <v>0.95460198110162997</v>
      </c>
      <c r="X302" s="86">
        <v>6626.3724575964497</v>
      </c>
      <c r="Y302" s="44">
        <v>6798.9094723265498</v>
      </c>
      <c r="Z302" s="45">
        <v>6397.5111294662902</v>
      </c>
      <c r="AA302" s="46">
        <v>0.96546204886690401</v>
      </c>
      <c r="AB302" s="139">
        <v>6809.8210472795299</v>
      </c>
      <c r="AC302" s="45">
        <v>6325.8182599544898</v>
      </c>
      <c r="AD302" s="99">
        <v>0.95464272502560599</v>
      </c>
      <c r="AE302" s="142">
        <v>6666.2638954065496</v>
      </c>
      <c r="AF302" s="44">
        <v>6839.8396005569602</v>
      </c>
      <c r="AG302" s="45">
        <v>6436.2541011003404</v>
      </c>
      <c r="AH302" s="140">
        <v>0.96549644629809905</v>
      </c>
      <c r="AI302" s="44">
        <v>6850.8168643036797</v>
      </c>
      <c r="AJ302" s="45">
        <v>6364.0999860603297</v>
      </c>
      <c r="AK302" s="46">
        <v>0.954672675116503</v>
      </c>
    </row>
    <row r="303" spans="1:37" x14ac:dyDescent="0.2">
      <c r="A303" s="35" t="s">
        <v>6939</v>
      </c>
      <c r="B303" s="35" t="s">
        <v>12603</v>
      </c>
      <c r="C303" s="85" t="s">
        <v>1033</v>
      </c>
      <c r="D303" s="85" t="s">
        <v>1033</v>
      </c>
      <c r="E303" s="85" t="s">
        <v>12894</v>
      </c>
      <c r="F303" s="85" t="s">
        <v>217</v>
      </c>
      <c r="G303" s="85" t="s">
        <v>217</v>
      </c>
      <c r="H303" s="840">
        <v>1.0260379288719701</v>
      </c>
      <c r="I303" s="840">
        <v>1.02768461791984</v>
      </c>
      <c r="J303" s="86">
        <v>3733.1666666666702</v>
      </c>
      <c r="K303" s="44">
        <v>3830.37059480056</v>
      </c>
      <c r="L303" s="45">
        <v>3603.8698896989699</v>
      </c>
      <c r="M303" s="46">
        <v>0.96536538855278398</v>
      </c>
      <c r="N303" s="139">
        <v>3836.5179594644001</v>
      </c>
      <c r="O303" s="45">
        <v>3563.5320955728498</v>
      </c>
      <c r="P303" s="99">
        <v>0.95456013989182897</v>
      </c>
      <c r="Q303" s="86">
        <v>3755.7554001158601</v>
      </c>
      <c r="R303" s="44">
        <v>3853.54749208461</v>
      </c>
      <c r="S303" s="45">
        <v>3625.8617453223801</v>
      </c>
      <c r="T303" s="140">
        <v>0.96541477254097197</v>
      </c>
      <c r="U303" s="44">
        <v>3859.7320533684201</v>
      </c>
      <c r="V303" s="45">
        <v>3585.2515454837398</v>
      </c>
      <c r="W303" s="99">
        <v>0.95460198110162997</v>
      </c>
      <c r="X303" s="86">
        <v>3777.7168497788298</v>
      </c>
      <c r="Y303" s="44">
        <v>3876.0807724118299</v>
      </c>
      <c r="Z303" s="45">
        <v>3647.2422498265</v>
      </c>
      <c r="AA303" s="46">
        <v>0.96546204886690401</v>
      </c>
      <c r="AB303" s="139">
        <v>3882.3014973742802</v>
      </c>
      <c r="AC303" s="45">
        <v>3606.3699078480099</v>
      </c>
      <c r="AD303" s="99">
        <v>0.95464272502560599</v>
      </c>
      <c r="AE303" s="142">
        <v>3798.61780748509</v>
      </c>
      <c r="AF303" s="44">
        <v>3897.5259477681998</v>
      </c>
      <c r="AG303" s="45">
        <v>3667.55199397153</v>
      </c>
      <c r="AH303" s="140">
        <v>0.96549644629809905</v>
      </c>
      <c r="AI303" s="44">
        <v>3903.7810901088001</v>
      </c>
      <c r="AJ303" s="45">
        <v>3626.4366240169802</v>
      </c>
      <c r="AK303" s="46">
        <v>0.954672675116503</v>
      </c>
    </row>
    <row r="304" spans="1:37" x14ac:dyDescent="0.2">
      <c r="A304" s="35" t="s">
        <v>6938</v>
      </c>
      <c r="B304" s="35" t="s">
        <v>12915</v>
      </c>
      <c r="C304" s="85" t="s">
        <v>1033</v>
      </c>
      <c r="D304" s="85" t="s">
        <v>1033</v>
      </c>
      <c r="E304" s="85" t="s">
        <v>12894</v>
      </c>
      <c r="F304" s="85" t="s">
        <v>217</v>
      </c>
      <c r="G304" s="85" t="s">
        <v>217</v>
      </c>
      <c r="H304" s="840">
        <v>1.0260379288719701</v>
      </c>
      <c r="I304" s="840">
        <v>1.02768461791984</v>
      </c>
      <c r="J304" s="86">
        <v>13308.25</v>
      </c>
      <c r="K304" s="44">
        <v>13654.7692669105</v>
      </c>
      <c r="L304" s="45">
        <v>12847.323932207601</v>
      </c>
      <c r="M304" s="46">
        <v>0.96536538855278398</v>
      </c>
      <c r="N304" s="139">
        <v>13676.6838164317</v>
      </c>
      <c r="O304" s="45">
        <v>12703.5249817154</v>
      </c>
      <c r="P304" s="99">
        <v>0.95456013989182897</v>
      </c>
      <c r="Q304" s="86">
        <v>13401.4275719979</v>
      </c>
      <c r="R304" s="44">
        <v>13750.372989900499</v>
      </c>
      <c r="S304" s="45">
        <v>12937.9361511447</v>
      </c>
      <c r="T304" s="140">
        <v>0.96541477254097197</v>
      </c>
      <c r="U304" s="44">
        <v>13772.440973909001</v>
      </c>
      <c r="V304" s="45">
        <v>12793.0293098192</v>
      </c>
      <c r="W304" s="99">
        <v>0.95460198110163097</v>
      </c>
      <c r="X304" s="86">
        <v>13490.726328262899</v>
      </c>
      <c r="Y304" s="44">
        <v>13841.996900829499</v>
      </c>
      <c r="Z304" s="45">
        <v>13024.784281587399</v>
      </c>
      <c r="AA304" s="46">
        <v>0.96546204886690401</v>
      </c>
      <c r="AB304" s="139">
        <v>13864.2119321219</v>
      </c>
      <c r="AC304" s="45">
        <v>12878.8237445876</v>
      </c>
      <c r="AD304" s="99">
        <v>0.95464272502560599</v>
      </c>
      <c r="AE304" s="142">
        <v>13578.844360794499</v>
      </c>
      <c r="AF304" s="44">
        <v>13932.409344424501</v>
      </c>
      <c r="AG304" s="45">
        <v>13110.325975182101</v>
      </c>
      <c r="AH304" s="140">
        <v>0.96549644629809905</v>
      </c>
      <c r="AI304" s="44">
        <v>13954.769478716</v>
      </c>
      <c r="AJ304" s="45">
        <v>12963.351670910301</v>
      </c>
      <c r="AK304" s="46">
        <v>0.954672675116503</v>
      </c>
    </row>
    <row r="305" spans="1:37" x14ac:dyDescent="0.2">
      <c r="A305" s="35" t="s">
        <v>6937</v>
      </c>
      <c r="B305" s="35" t="s">
        <v>12602</v>
      </c>
      <c r="C305" s="85" t="s">
        <v>1033</v>
      </c>
      <c r="D305" s="85" t="s">
        <v>1033</v>
      </c>
      <c r="E305" s="85" t="s">
        <v>12894</v>
      </c>
      <c r="F305" s="85" t="s">
        <v>217</v>
      </c>
      <c r="G305" s="85" t="s">
        <v>217</v>
      </c>
      <c r="H305" s="840">
        <v>1.0260379288719701</v>
      </c>
      <c r="I305" s="840">
        <v>1.02768461791984</v>
      </c>
      <c r="J305" s="86">
        <v>9584</v>
      </c>
      <c r="K305" s="44">
        <v>9833.5475103089993</v>
      </c>
      <c r="L305" s="45">
        <v>9252.0618838898808</v>
      </c>
      <c r="M305" s="46">
        <v>0.96536538855278398</v>
      </c>
      <c r="N305" s="139">
        <v>9849.3293781437096</v>
      </c>
      <c r="O305" s="45">
        <v>9148.5043807232905</v>
      </c>
      <c r="P305" s="99">
        <v>0.95456013989182897</v>
      </c>
      <c r="Q305" s="86">
        <v>9624.9436278706107</v>
      </c>
      <c r="R305" s="44">
        <v>9875.5572254498693</v>
      </c>
      <c r="S305" s="45">
        <v>9292.0627632203905</v>
      </c>
      <c r="T305" s="140">
        <v>0.96541477254097197</v>
      </c>
      <c r="U305" s="44">
        <v>9891.4065147081692</v>
      </c>
      <c r="V305" s="45">
        <v>9187.9902551567993</v>
      </c>
      <c r="W305" s="99">
        <v>0.95460198110163097</v>
      </c>
      <c r="X305" s="86">
        <v>9662.4247604806405</v>
      </c>
      <c r="Y305" s="44">
        <v>9914.0142891248397</v>
      </c>
      <c r="Z305" s="45">
        <v>9328.7044062759505</v>
      </c>
      <c r="AA305" s="46">
        <v>0.96546204886690401</v>
      </c>
      <c r="AB305" s="139">
        <v>9929.9252981537102</v>
      </c>
      <c r="AC305" s="45">
        <v>9224.1635037001306</v>
      </c>
      <c r="AD305" s="99">
        <v>0.95464272502560599</v>
      </c>
      <c r="AE305" s="142">
        <v>9701.2312663119592</v>
      </c>
      <c r="AF305" s="44">
        <v>9953.8312359947704</v>
      </c>
      <c r="AG305" s="45">
        <v>9366.5043123401992</v>
      </c>
      <c r="AH305" s="140">
        <v>0.96549644629809905</v>
      </c>
      <c r="AI305" s="44">
        <v>9969.8061472717709</v>
      </c>
      <c r="AJ305" s="45">
        <v>9261.5004049339004</v>
      </c>
      <c r="AK305" s="46">
        <v>0.954672675116503</v>
      </c>
    </row>
    <row r="306" spans="1:37" x14ac:dyDescent="0.2">
      <c r="A306" s="35" t="s">
        <v>6936</v>
      </c>
      <c r="B306" s="35" t="s">
        <v>12916</v>
      </c>
      <c r="C306" s="85" t="s">
        <v>1033</v>
      </c>
      <c r="D306" s="85" t="s">
        <v>1033</v>
      </c>
      <c r="E306" s="85" t="s">
        <v>12894</v>
      </c>
      <c r="F306" s="85" t="s">
        <v>217</v>
      </c>
      <c r="G306" s="85" t="s">
        <v>217</v>
      </c>
      <c r="H306" s="840">
        <v>1.0260379288719701</v>
      </c>
      <c r="I306" s="840">
        <v>1.02768461791984</v>
      </c>
      <c r="J306" s="86">
        <v>20916.333333333299</v>
      </c>
      <c r="K306" s="44">
        <v>21460.951332929199</v>
      </c>
      <c r="L306" s="45">
        <v>20191.904255432899</v>
      </c>
      <c r="M306" s="46">
        <v>0.96536538855278398</v>
      </c>
      <c r="N306" s="139">
        <v>21495.394029950599</v>
      </c>
      <c r="O306" s="45">
        <v>19965.898072690801</v>
      </c>
      <c r="P306" s="99">
        <v>0.95456013989182897</v>
      </c>
      <c r="Q306" s="86">
        <v>21036.155975489</v>
      </c>
      <c r="R306" s="44">
        <v>21583.893908518501</v>
      </c>
      <c r="S306" s="45">
        <v>20308.615736213102</v>
      </c>
      <c r="T306" s="140">
        <v>0.96541477254097197</v>
      </c>
      <c r="U306" s="44">
        <v>21618.5339161724</v>
      </c>
      <c r="V306" s="45">
        <v>20081.156168964699</v>
      </c>
      <c r="W306" s="99">
        <v>0.95460198110163097</v>
      </c>
      <c r="X306" s="86">
        <v>21152.668657320999</v>
      </c>
      <c r="Y306" s="44">
        <v>21703.4403392727</v>
      </c>
      <c r="Z306" s="45">
        <v>20422.098820899901</v>
      </c>
      <c r="AA306" s="46">
        <v>0.96546204886690401</v>
      </c>
      <c r="AB306" s="139">
        <v>21738.272207083799</v>
      </c>
      <c r="AC306" s="45">
        <v>20193.241248588602</v>
      </c>
      <c r="AD306" s="99">
        <v>0.95464272502560599</v>
      </c>
      <c r="AE306" s="142">
        <v>21266.346194210899</v>
      </c>
      <c r="AF306" s="44">
        <v>21820.0778037825</v>
      </c>
      <c r="AG306" s="45">
        <v>20532.581676255701</v>
      </c>
      <c r="AH306" s="140">
        <v>0.96549644629809905</v>
      </c>
      <c r="AI306" s="44">
        <v>21855.096863148501</v>
      </c>
      <c r="AJ306" s="45">
        <v>20302.399611181001</v>
      </c>
      <c r="AK306" s="46">
        <v>0.954672675116503</v>
      </c>
    </row>
    <row r="307" spans="1:37" x14ac:dyDescent="0.2">
      <c r="A307" s="35" t="s">
        <v>6935</v>
      </c>
      <c r="B307" s="35" t="s">
        <v>12601</v>
      </c>
      <c r="C307" s="85" t="s">
        <v>1033</v>
      </c>
      <c r="D307" s="85" t="s">
        <v>1033</v>
      </c>
      <c r="E307" s="85" t="s">
        <v>12894</v>
      </c>
      <c r="F307" s="85" t="s">
        <v>217</v>
      </c>
      <c r="G307" s="85" t="s">
        <v>217</v>
      </c>
      <c r="H307" s="840">
        <v>1.0260379288719701</v>
      </c>
      <c r="I307" s="840">
        <v>1.02768461791984</v>
      </c>
      <c r="J307" s="86">
        <v>6187.0833333333303</v>
      </c>
      <c r="K307" s="44">
        <v>6348.1821690916404</v>
      </c>
      <c r="L307" s="45">
        <v>5972.7961060917896</v>
      </c>
      <c r="M307" s="46">
        <v>0.96536538855278398</v>
      </c>
      <c r="N307" s="139">
        <v>6358.3703714548501</v>
      </c>
      <c r="O307" s="45">
        <v>5905.9431321890697</v>
      </c>
      <c r="P307" s="99">
        <v>0.95456013989182897</v>
      </c>
      <c r="Q307" s="86">
        <v>6214.74194568652</v>
      </c>
      <c r="R307" s="44">
        <v>6376.5609544259796</v>
      </c>
      <c r="S307" s="45">
        <v>5999.8036818957899</v>
      </c>
      <c r="T307" s="140">
        <v>0.96541477254097197</v>
      </c>
      <c r="U307" s="44">
        <v>6386.7947019232297</v>
      </c>
      <c r="V307" s="45">
        <v>5932.6049733877599</v>
      </c>
      <c r="W307" s="99">
        <v>0.95460198110162997</v>
      </c>
      <c r="X307" s="86">
        <v>6240.7252208759201</v>
      </c>
      <c r="Y307" s="44">
        <v>6403.2207802866196</v>
      </c>
      <c r="Z307" s="45">
        <v>6025.1833581622304</v>
      </c>
      <c r="AA307" s="46">
        <v>0.96546204886690401</v>
      </c>
      <c r="AB307" s="139">
        <v>6413.4973141585497</v>
      </c>
      <c r="AC307" s="45">
        <v>5957.6629309930104</v>
      </c>
      <c r="AD307" s="99">
        <v>0.95464272502560599</v>
      </c>
      <c r="AE307" s="142">
        <v>6263.8426392008996</v>
      </c>
      <c r="AF307" s="44">
        <v>6426.9401283056504</v>
      </c>
      <c r="AG307" s="45">
        <v>6047.7178083189701</v>
      </c>
      <c r="AH307" s="140">
        <v>0.96549644629809905</v>
      </c>
      <c r="AI307" s="44">
        <v>6437.2547293771504</v>
      </c>
      <c r="AJ307" s="45">
        <v>5979.9194088747399</v>
      </c>
      <c r="AK307" s="46">
        <v>0.954672675116503</v>
      </c>
    </row>
    <row r="308" spans="1:37" x14ac:dyDescent="0.2">
      <c r="A308" s="35" t="s">
        <v>6934</v>
      </c>
      <c r="B308" s="35" t="s">
        <v>12600</v>
      </c>
      <c r="C308" s="85" t="s">
        <v>1033</v>
      </c>
      <c r="D308" s="85" t="s">
        <v>1033</v>
      </c>
      <c r="E308" s="85" t="s">
        <v>12894</v>
      </c>
      <c r="F308" s="85" t="s">
        <v>217</v>
      </c>
      <c r="G308" s="85" t="s">
        <v>217</v>
      </c>
      <c r="H308" s="840">
        <v>1.0260379288719701</v>
      </c>
      <c r="I308" s="840">
        <v>1.02768461791984</v>
      </c>
      <c r="J308" s="86">
        <v>3623.4166666666702</v>
      </c>
      <c r="K308" s="44">
        <v>3717.7629321068598</v>
      </c>
      <c r="L308" s="45">
        <v>3497.9210383053</v>
      </c>
      <c r="M308" s="46">
        <v>0.96536538855278398</v>
      </c>
      <c r="N308" s="139">
        <v>3723.7295726477</v>
      </c>
      <c r="O308" s="45">
        <v>3458.7691202197202</v>
      </c>
      <c r="P308" s="99">
        <v>0.95456013989182897</v>
      </c>
      <c r="Q308" s="86">
        <v>3646.8921820030901</v>
      </c>
      <c r="R308" s="44">
        <v>3741.8497012418402</v>
      </c>
      <c r="S308" s="45">
        <v>3520.7635863699602</v>
      </c>
      <c r="T308" s="140">
        <v>0.96541477254097197</v>
      </c>
      <c r="U308" s="44">
        <v>3747.85499865668</v>
      </c>
      <c r="V308" s="45">
        <v>3481.3305018041901</v>
      </c>
      <c r="W308" s="99">
        <v>0.95460198110163097</v>
      </c>
      <c r="X308" s="86">
        <v>3669.7077920892898</v>
      </c>
      <c r="Y308" s="44">
        <v>3765.25938256064</v>
      </c>
      <c r="Z308" s="45">
        <v>3542.9636036933698</v>
      </c>
      <c r="AA308" s="46">
        <v>0.96546204886690401</v>
      </c>
      <c r="AB308" s="139">
        <v>3771.3022501907199</v>
      </c>
      <c r="AC308" s="45">
        <v>3503.2598466878198</v>
      </c>
      <c r="AD308" s="99">
        <v>0.95464272502560599</v>
      </c>
      <c r="AE308" s="142">
        <v>3692.4516677025299</v>
      </c>
      <c r="AF308" s="44">
        <v>3788.5954615893702</v>
      </c>
      <c r="AG308" s="45">
        <v>3565.0489632942799</v>
      </c>
      <c r="AH308" s="140">
        <v>0.96549644629809905</v>
      </c>
      <c r="AI308" s="44">
        <v>3794.67578131033</v>
      </c>
      <c r="AJ308" s="45">
        <v>3525.08271134396</v>
      </c>
      <c r="AK308" s="46">
        <v>0.954672675116503</v>
      </c>
    </row>
    <row r="309" spans="1:37" x14ac:dyDescent="0.2">
      <c r="A309" s="35" t="s">
        <v>6933</v>
      </c>
      <c r="B309" s="35" t="s">
        <v>12599</v>
      </c>
      <c r="C309" s="85" t="s">
        <v>1033</v>
      </c>
      <c r="D309" s="85" t="s">
        <v>1033</v>
      </c>
      <c r="E309" s="85" t="s">
        <v>12894</v>
      </c>
      <c r="F309" s="85" t="s">
        <v>217</v>
      </c>
      <c r="G309" s="85" t="s">
        <v>217</v>
      </c>
      <c r="H309" s="840">
        <v>1.0260379288719701</v>
      </c>
      <c r="I309" s="840">
        <v>1.02768461791984</v>
      </c>
      <c r="J309" s="86">
        <v>6481.6666666666697</v>
      </c>
      <c r="K309" s="44">
        <v>6650.4358423051799</v>
      </c>
      <c r="L309" s="45">
        <v>6257.1766601362997</v>
      </c>
      <c r="M309" s="46">
        <v>0.96536538855278398</v>
      </c>
      <c r="N309" s="139">
        <v>6661.1091318170702</v>
      </c>
      <c r="O309" s="45">
        <v>6187.1406400655396</v>
      </c>
      <c r="P309" s="99">
        <v>0.95456013989182897</v>
      </c>
      <c r="Q309" s="86">
        <v>6517.6773093061602</v>
      </c>
      <c r="R309" s="44">
        <v>6687.3841274963497</v>
      </c>
      <c r="S309" s="45">
        <v>6292.2619570592597</v>
      </c>
      <c r="T309" s="140">
        <v>0.96541477254097197</v>
      </c>
      <c r="U309" s="44">
        <v>6698.1167153390797</v>
      </c>
      <c r="V309" s="45">
        <v>6221.7876716448</v>
      </c>
      <c r="W309" s="99">
        <v>0.95460198110162997</v>
      </c>
      <c r="X309" s="86">
        <v>6550.1829535254601</v>
      </c>
      <c r="Y309" s="44">
        <v>6720.7361513677697</v>
      </c>
      <c r="Z309" s="45">
        <v>6323.9530547637596</v>
      </c>
      <c r="AA309" s="46">
        <v>0.96546204886690401</v>
      </c>
      <c r="AB309" s="139">
        <v>6731.5222658988296</v>
      </c>
      <c r="AC309" s="45">
        <v>6253.0845041698103</v>
      </c>
      <c r="AD309" s="99">
        <v>0.95464272502560599</v>
      </c>
      <c r="AE309" s="142">
        <v>6583.2247282641201</v>
      </c>
      <c r="AF309" s="44">
        <v>6754.6382654868803</v>
      </c>
      <c r="AG309" s="45">
        <v>6356.0800803207703</v>
      </c>
      <c r="AH309" s="140">
        <v>0.96549644629809905</v>
      </c>
      <c r="AI309" s="44">
        <v>6765.4787895465297</v>
      </c>
      <c r="AJ309" s="45">
        <v>6284.8247622250201</v>
      </c>
      <c r="AK309" s="46">
        <v>0.954672675116503</v>
      </c>
    </row>
    <row r="310" spans="1:37" x14ac:dyDescent="0.2">
      <c r="A310" s="35" t="s">
        <v>6932</v>
      </c>
      <c r="B310" s="35" t="s">
        <v>12598</v>
      </c>
      <c r="C310" s="85" t="s">
        <v>1033</v>
      </c>
      <c r="D310" s="85" t="s">
        <v>1033</v>
      </c>
      <c r="E310" s="85" t="s">
        <v>12894</v>
      </c>
      <c r="F310" s="85" t="s">
        <v>217</v>
      </c>
      <c r="G310" s="85" t="s">
        <v>217</v>
      </c>
      <c r="H310" s="840">
        <v>1.0260379288719701</v>
      </c>
      <c r="I310" s="840">
        <v>1.02768461791984</v>
      </c>
      <c r="J310" s="86">
        <v>5435.5</v>
      </c>
      <c r="K310" s="44">
        <v>5577.0291623836101</v>
      </c>
      <c r="L310" s="45">
        <v>5247.24356947866</v>
      </c>
      <c r="M310" s="46">
        <v>0.96536538855278398</v>
      </c>
      <c r="N310" s="139">
        <v>5585.9797407032702</v>
      </c>
      <c r="O310" s="45">
        <v>5188.5116403820402</v>
      </c>
      <c r="P310" s="99">
        <v>0.95456013989182897</v>
      </c>
      <c r="Q310" s="86">
        <v>5465.6922361803399</v>
      </c>
      <c r="R310" s="44">
        <v>5608.0075418621</v>
      </c>
      <c r="S310" s="45">
        <v>5276.6600269709998</v>
      </c>
      <c r="T310" s="140">
        <v>0.96541477254097197</v>
      </c>
      <c r="U310" s="44">
        <v>5617.0078374063996</v>
      </c>
      <c r="V310" s="45">
        <v>5217.5606367495502</v>
      </c>
      <c r="W310" s="99">
        <v>0.95460198110162997</v>
      </c>
      <c r="X310" s="86">
        <v>5492.1963702863804</v>
      </c>
      <c r="Y310" s="44">
        <v>5635.2017887268203</v>
      </c>
      <c r="Z310" s="45">
        <v>5302.5071604360701</v>
      </c>
      <c r="AA310" s="46">
        <v>0.96546204886690401</v>
      </c>
      <c r="AB310" s="139">
        <v>5644.2457283384701</v>
      </c>
      <c r="AC310" s="45">
        <v>5243.0853093059304</v>
      </c>
      <c r="AD310" s="99">
        <v>0.95464272502560599</v>
      </c>
      <c r="AE310" s="142">
        <v>5520.8166417571101</v>
      </c>
      <c r="AF310" s="44">
        <v>5664.5672727903902</v>
      </c>
      <c r="AG310" s="45">
        <v>5330.3288482798898</v>
      </c>
      <c r="AH310" s="140">
        <v>0.96549644629809905</v>
      </c>
      <c r="AI310" s="44">
        <v>5673.6583410896201</v>
      </c>
      <c r="AJ310" s="45">
        <v>5270.5727922139704</v>
      </c>
      <c r="AK310" s="46">
        <v>0.954672675116503</v>
      </c>
    </row>
    <row r="311" spans="1:37" x14ac:dyDescent="0.2">
      <c r="A311" s="35" t="s">
        <v>6931</v>
      </c>
      <c r="B311" s="35" t="s">
        <v>10526</v>
      </c>
      <c r="C311" s="85" t="s">
        <v>1033</v>
      </c>
      <c r="D311" s="85" t="s">
        <v>1033</v>
      </c>
      <c r="E311" s="85" t="s">
        <v>12894</v>
      </c>
      <c r="F311" s="85" t="s">
        <v>216</v>
      </c>
      <c r="G311" s="85" t="s">
        <v>216</v>
      </c>
      <c r="H311" s="840">
        <v>1.01990017710394</v>
      </c>
      <c r="I311" s="840">
        <v>1.02583022715303</v>
      </c>
      <c r="J311" s="86">
        <v>3655.25</v>
      </c>
      <c r="K311" s="44">
        <v>3727.9901223591701</v>
      </c>
      <c r="L311" s="45">
        <v>3507.5434657165101</v>
      </c>
      <c r="M311" s="46">
        <v>0.95959057949976501</v>
      </c>
      <c r="N311" s="139">
        <v>3749.66593780112</v>
      </c>
      <c r="O311" s="45">
        <v>3482.8599939347</v>
      </c>
      <c r="P311" s="99">
        <v>0.95283769754044201</v>
      </c>
      <c r="Q311" s="86">
        <v>3663.6095201549401</v>
      </c>
      <c r="R311" s="44">
        <v>3736.5159984457</v>
      </c>
      <c r="S311" s="45">
        <v>3515.7450238715901</v>
      </c>
      <c r="T311" s="140">
        <v>0.95963966807327805</v>
      </c>
      <c r="U311" s="44">
        <v>3758.2413862605499</v>
      </c>
      <c r="V311" s="45">
        <v>3490.97827312456</v>
      </c>
      <c r="W311" s="99">
        <v>0.95287946325047201</v>
      </c>
      <c r="X311" s="86">
        <v>3671.3562828973299</v>
      </c>
      <c r="Y311" s="44">
        <v>3744.41692313864</v>
      </c>
      <c r="Z311" s="45">
        <v>3523.3516546505998</v>
      </c>
      <c r="AA311" s="46">
        <v>0.959686661592557</v>
      </c>
      <c r="AB311" s="139">
        <v>3766.1882496442799</v>
      </c>
      <c r="AC311" s="45">
        <v>3498.5093197923902</v>
      </c>
      <c r="AD311" s="99">
        <v>0.952920133654658</v>
      </c>
      <c r="AE311" s="142">
        <v>3679.2802224127199</v>
      </c>
      <c r="AF311" s="44">
        <v>3752.4985504537399</v>
      </c>
      <c r="AG311" s="45">
        <v>3531.0819544312599</v>
      </c>
      <c r="AH311" s="140">
        <v>0.95972085325855705</v>
      </c>
      <c r="AI311" s="44">
        <v>3774.3168663172901</v>
      </c>
      <c r="AJ311" s="45">
        <v>3506.1701972321798</v>
      </c>
      <c r="AK311" s="46">
        <v>0.95295002970254405</v>
      </c>
    </row>
    <row r="312" spans="1:37" x14ac:dyDescent="0.2">
      <c r="A312" s="35" t="s">
        <v>6930</v>
      </c>
      <c r="B312" s="35" t="s">
        <v>12597</v>
      </c>
      <c r="C312" s="85" t="s">
        <v>1033</v>
      </c>
      <c r="D312" s="85" t="s">
        <v>1033</v>
      </c>
      <c r="E312" s="85" t="s">
        <v>12894</v>
      </c>
      <c r="F312" s="85" t="s">
        <v>216</v>
      </c>
      <c r="G312" s="85" t="s">
        <v>216</v>
      </c>
      <c r="H312" s="840">
        <v>1.01990017710394</v>
      </c>
      <c r="I312" s="840">
        <v>1.02583022715303</v>
      </c>
      <c r="J312" s="86">
        <v>16943.416666666701</v>
      </c>
      <c r="K312" s="44">
        <v>17280.593659079099</v>
      </c>
      <c r="L312" s="45">
        <v>16258.743017872601</v>
      </c>
      <c r="M312" s="46">
        <v>0.95959057949976501</v>
      </c>
      <c r="N312" s="139">
        <v>17381.0689679151</v>
      </c>
      <c r="O312" s="45">
        <v>16144.326125135</v>
      </c>
      <c r="P312" s="99">
        <v>0.95283769754044201</v>
      </c>
      <c r="Q312" s="86">
        <v>16981.353751638599</v>
      </c>
      <c r="R312" s="44">
        <v>17319.285698760799</v>
      </c>
      <c r="S312" s="45">
        <v>16295.980677657401</v>
      </c>
      <c r="T312" s="140">
        <v>0.95963966807327805</v>
      </c>
      <c r="U312" s="44">
        <v>17419.9859764094</v>
      </c>
      <c r="V312" s="45">
        <v>16181.1832481278</v>
      </c>
      <c r="W312" s="99">
        <v>0.95287946325047201</v>
      </c>
      <c r="X312" s="86">
        <v>17014.357526878099</v>
      </c>
      <c r="Y312" s="44">
        <v>17352.9462549727</v>
      </c>
      <c r="Z312" s="45">
        <v>16328.4519741118</v>
      </c>
      <c r="AA312" s="46">
        <v>0.959686661592557</v>
      </c>
      <c r="AB312" s="139">
        <v>17453.842246660199</v>
      </c>
      <c r="AC312" s="45">
        <v>16213.3238485608</v>
      </c>
      <c r="AD312" s="99">
        <v>0.952920133654658</v>
      </c>
      <c r="AE312" s="142">
        <v>17047.1959703963</v>
      </c>
      <c r="AF312" s="44">
        <v>17386.438189332701</v>
      </c>
      <c r="AG312" s="45">
        <v>16360.5494623746</v>
      </c>
      <c r="AH312" s="140">
        <v>0.95972085325855705</v>
      </c>
      <c r="AI312" s="44">
        <v>17487.528914633898</v>
      </c>
      <c r="AJ312" s="45">
        <v>16245.1259063343</v>
      </c>
      <c r="AK312" s="46">
        <v>0.95295002970254405</v>
      </c>
    </row>
    <row r="313" spans="1:37" x14ac:dyDescent="0.2">
      <c r="A313" s="35" t="s">
        <v>6929</v>
      </c>
      <c r="B313" s="35" t="s">
        <v>12917</v>
      </c>
      <c r="C313" s="85" t="s">
        <v>1033</v>
      </c>
      <c r="D313" s="85" t="s">
        <v>1033</v>
      </c>
      <c r="E313" s="85" t="s">
        <v>12894</v>
      </c>
      <c r="F313" s="85" t="s">
        <v>216</v>
      </c>
      <c r="G313" s="85" t="s">
        <v>216</v>
      </c>
      <c r="H313" s="840">
        <v>1.01990017710394</v>
      </c>
      <c r="I313" s="840">
        <v>1.02583022715303</v>
      </c>
      <c r="J313" s="86">
        <v>22800.416666666701</v>
      </c>
      <c r="K313" s="44">
        <v>23254.148996376902</v>
      </c>
      <c r="L313" s="45">
        <v>21879.0650420028</v>
      </c>
      <c r="M313" s="46">
        <v>0.95959057949976401</v>
      </c>
      <c r="N313" s="139">
        <v>23389.356608350401</v>
      </c>
      <c r="O313" s="45">
        <v>21725.096519629398</v>
      </c>
      <c r="P313" s="99">
        <v>0.95283769754044201</v>
      </c>
      <c r="Q313" s="86">
        <v>22850.8971317754</v>
      </c>
      <c r="R313" s="44">
        <v>23305.634031681599</v>
      </c>
      <c r="S313" s="45">
        <v>21928.627338713599</v>
      </c>
      <c r="T313" s="140">
        <v>0.95963966807327805</v>
      </c>
      <c r="U313" s="44">
        <v>23441.140995339701</v>
      </c>
      <c r="V313" s="45">
        <v>21774.150593717899</v>
      </c>
      <c r="W313" s="99">
        <v>0.95287946325047201</v>
      </c>
      <c r="X313" s="86">
        <v>22901.088534243201</v>
      </c>
      <c r="Y313" s="44">
        <v>23356.824251947601</v>
      </c>
      <c r="Z313" s="45">
        <v>21977.869202263399</v>
      </c>
      <c r="AA313" s="46">
        <v>0.959686661592557</v>
      </c>
      <c r="AB313" s="139">
        <v>23492.6288531344</v>
      </c>
      <c r="AC313" s="45">
        <v>21822.908346888202</v>
      </c>
      <c r="AD313" s="99">
        <v>0.952920133654658</v>
      </c>
      <c r="AE313" s="142">
        <v>22951.178581197899</v>
      </c>
      <c r="AF313" s="44">
        <v>23407.911099707799</v>
      </c>
      <c r="AG313" s="45">
        <v>22026.724691236701</v>
      </c>
      <c r="AH313" s="140">
        <v>0.95972085325855605</v>
      </c>
      <c r="AI313" s="44">
        <v>23544.012737379999</v>
      </c>
      <c r="AJ313" s="45">
        <v>21871.326310660901</v>
      </c>
      <c r="AK313" s="46">
        <v>0.95295002970254405</v>
      </c>
    </row>
    <row r="314" spans="1:37" x14ac:dyDescent="0.2">
      <c r="A314" s="35" t="s">
        <v>6928</v>
      </c>
      <c r="B314" s="35" t="s">
        <v>12596</v>
      </c>
      <c r="C314" s="85" t="s">
        <v>1033</v>
      </c>
      <c r="D314" s="85" t="s">
        <v>1033</v>
      </c>
      <c r="E314" s="85" t="s">
        <v>12894</v>
      </c>
      <c r="F314" s="85" t="s">
        <v>216</v>
      </c>
      <c r="G314" s="85" t="s">
        <v>216</v>
      </c>
      <c r="H314" s="840">
        <v>1.01990017710394</v>
      </c>
      <c r="I314" s="840">
        <v>1.02583022715303</v>
      </c>
      <c r="J314" s="86">
        <v>9070.6666666666697</v>
      </c>
      <c r="K314" s="44">
        <v>9251.1745397841205</v>
      </c>
      <c r="L314" s="45">
        <v>8704.1262831158601</v>
      </c>
      <c r="M314" s="46">
        <v>0.95959057949976401</v>
      </c>
      <c r="N314" s="139">
        <v>9304.9640470961003</v>
      </c>
      <c r="O314" s="45">
        <v>8642.8731418235002</v>
      </c>
      <c r="P314" s="99">
        <v>0.95283769754044101</v>
      </c>
      <c r="Q314" s="86">
        <v>9092.0119046155996</v>
      </c>
      <c r="R314" s="44">
        <v>9272.9445517485601</v>
      </c>
      <c r="S314" s="45">
        <v>8725.0552862636105</v>
      </c>
      <c r="T314" s="140">
        <v>0.95963966807327805</v>
      </c>
      <c r="U314" s="44">
        <v>9326.8606373898892</v>
      </c>
      <c r="V314" s="45">
        <v>8663.5914235370092</v>
      </c>
      <c r="W314" s="99">
        <v>0.95287946325047201</v>
      </c>
      <c r="X314" s="86">
        <v>9110.2860516692599</v>
      </c>
      <c r="Y314" s="44">
        <v>9291.5823575650102</v>
      </c>
      <c r="Z314" s="45">
        <v>8743.0200070797</v>
      </c>
      <c r="AA314" s="46">
        <v>0.959686661592557</v>
      </c>
      <c r="AB314" s="139">
        <v>9345.6068098129708</v>
      </c>
      <c r="AC314" s="45">
        <v>8681.3750019888303</v>
      </c>
      <c r="AD314" s="99">
        <v>0.952920133654658</v>
      </c>
      <c r="AE314" s="142">
        <v>9128.1767585162106</v>
      </c>
      <c r="AF314" s="44">
        <v>9309.8290926467307</v>
      </c>
      <c r="AG314" s="45">
        <v>8760.5015873780994</v>
      </c>
      <c r="AH314" s="140">
        <v>0.95972085325855705</v>
      </c>
      <c r="AI314" s="44">
        <v>9363.9596376817008</v>
      </c>
      <c r="AJ314" s="45">
        <v>8698.6963131580906</v>
      </c>
      <c r="AK314" s="46">
        <v>0.95295002970254294</v>
      </c>
    </row>
    <row r="315" spans="1:37" x14ac:dyDescent="0.2">
      <c r="A315" s="35" t="s">
        <v>6927</v>
      </c>
      <c r="B315" s="35" t="s">
        <v>12595</v>
      </c>
      <c r="C315" s="85" t="s">
        <v>1033</v>
      </c>
      <c r="D315" s="85" t="s">
        <v>1033</v>
      </c>
      <c r="E315" s="85" t="s">
        <v>12894</v>
      </c>
      <c r="F315" s="85" t="s">
        <v>216</v>
      </c>
      <c r="G315" s="85" t="s">
        <v>216</v>
      </c>
      <c r="H315" s="840">
        <v>1.01990017710394</v>
      </c>
      <c r="I315" s="840">
        <v>1.02583022715303</v>
      </c>
      <c r="J315" s="86">
        <v>4442.1666666666697</v>
      </c>
      <c r="K315" s="44">
        <v>4530.5665700585396</v>
      </c>
      <c r="L315" s="45">
        <v>4262.6612859012002</v>
      </c>
      <c r="M315" s="46">
        <v>0.95959057949976401</v>
      </c>
      <c r="N315" s="139">
        <v>4556.9088407182899</v>
      </c>
      <c r="O315" s="45">
        <v>4232.6638587575599</v>
      </c>
      <c r="P315" s="99">
        <v>0.95283769754044201</v>
      </c>
      <c r="Q315" s="86">
        <v>4452.49121432015</v>
      </c>
      <c r="R315" s="44">
        <v>4541.0965780388497</v>
      </c>
      <c r="S315" s="45">
        <v>4272.78719100938</v>
      </c>
      <c r="T315" s="140">
        <v>0.95963966807327805</v>
      </c>
      <c r="U315" s="44">
        <v>4567.5000737829196</v>
      </c>
      <c r="V315" s="45">
        <v>4242.6874384288303</v>
      </c>
      <c r="W315" s="99">
        <v>0.95287946325047201</v>
      </c>
      <c r="X315" s="86">
        <v>4459.6695017819502</v>
      </c>
      <c r="Y315" s="44">
        <v>4548.4177146924403</v>
      </c>
      <c r="Z315" s="45">
        <v>4279.8853359712602</v>
      </c>
      <c r="AA315" s="46">
        <v>0.959686661592557</v>
      </c>
      <c r="AB315" s="139">
        <v>4574.8637780404297</v>
      </c>
      <c r="AC315" s="45">
        <v>4249.7088576936603</v>
      </c>
      <c r="AD315" s="99">
        <v>0.952920133654658</v>
      </c>
      <c r="AE315" s="142">
        <v>4467.5752282216899</v>
      </c>
      <c r="AF315" s="44">
        <v>4556.4807664884702</v>
      </c>
      <c r="AG315" s="45">
        <v>4287.6251100257095</v>
      </c>
      <c r="AH315" s="140">
        <v>0.95972085325855605</v>
      </c>
      <c r="AI315" s="44">
        <v>4582.9737111899203</v>
      </c>
      <c r="AJ315" s="45">
        <v>4257.3759464322102</v>
      </c>
      <c r="AK315" s="46">
        <v>0.95295002970254405</v>
      </c>
    </row>
    <row r="316" spans="1:37" x14ac:dyDescent="0.2">
      <c r="A316" s="35" t="s">
        <v>6926</v>
      </c>
      <c r="B316" s="35" t="s">
        <v>9869</v>
      </c>
      <c r="C316" s="85" t="s">
        <v>1033</v>
      </c>
      <c r="D316" s="85" t="s">
        <v>1033</v>
      </c>
      <c r="E316" s="85" t="s">
        <v>12894</v>
      </c>
      <c r="F316" s="85" t="s">
        <v>216</v>
      </c>
      <c r="G316" s="85" t="s">
        <v>216</v>
      </c>
      <c r="H316" s="840">
        <v>1.01990017710394</v>
      </c>
      <c r="I316" s="840">
        <v>1.02583022715303</v>
      </c>
      <c r="J316" s="86">
        <v>7830.1666666666697</v>
      </c>
      <c r="K316" s="44">
        <v>7985.9883700866803</v>
      </c>
      <c r="L316" s="45">
        <v>7513.7541692464101</v>
      </c>
      <c r="M316" s="46">
        <v>0.95959057949976501</v>
      </c>
      <c r="N316" s="139">
        <v>8032.42165031276</v>
      </c>
      <c r="O316" s="45">
        <v>7460.8779780245804</v>
      </c>
      <c r="P316" s="99">
        <v>0.95283769754044201</v>
      </c>
      <c r="Q316" s="86">
        <v>7850.8518432537703</v>
      </c>
      <c r="R316" s="44">
        <v>8007.0851853513004</v>
      </c>
      <c r="S316" s="45">
        <v>7533.9888569525301</v>
      </c>
      <c r="T316" s="140">
        <v>0.95963966807327805</v>
      </c>
      <c r="U316" s="44">
        <v>8053.6411297098102</v>
      </c>
      <c r="V316" s="45">
        <v>7480.9154904586303</v>
      </c>
      <c r="W316" s="99">
        <v>0.95287946325047201</v>
      </c>
      <c r="X316" s="86">
        <v>7868.0546475398296</v>
      </c>
      <c r="Y316" s="44">
        <v>8024.6303284893302</v>
      </c>
      <c r="Z316" s="45">
        <v>7550.8670979253002</v>
      </c>
      <c r="AA316" s="46">
        <v>0.959686661592557</v>
      </c>
      <c r="AB316" s="139">
        <v>8071.2882863382501</v>
      </c>
      <c r="AC316" s="45">
        <v>7497.6276863358098</v>
      </c>
      <c r="AD316" s="99">
        <v>0.952920133654658</v>
      </c>
      <c r="AE316" s="142">
        <v>7882.4309874010796</v>
      </c>
      <c r="AF316" s="44">
        <v>8039.2927600599196</v>
      </c>
      <c r="AG316" s="45">
        <v>7564.9333929802497</v>
      </c>
      <c r="AH316" s="140">
        <v>0.95972085325855605</v>
      </c>
      <c r="AI316" s="44">
        <v>8086.03597032374</v>
      </c>
      <c r="AJ316" s="45">
        <v>7511.5628435721101</v>
      </c>
      <c r="AK316" s="46">
        <v>0.95295002970254405</v>
      </c>
    </row>
    <row r="317" spans="1:37" x14ac:dyDescent="0.2">
      <c r="A317" s="35" t="s">
        <v>6925</v>
      </c>
      <c r="B317" s="35" t="s">
        <v>7733</v>
      </c>
      <c r="C317" s="85" t="s">
        <v>1033</v>
      </c>
      <c r="D317" s="85" t="s">
        <v>1033</v>
      </c>
      <c r="E317" s="85" t="s">
        <v>12894</v>
      </c>
      <c r="F317" s="85" t="s">
        <v>216</v>
      </c>
      <c r="G317" s="85" t="s">
        <v>216</v>
      </c>
      <c r="H317" s="840">
        <v>1.01990017710394</v>
      </c>
      <c r="I317" s="840">
        <v>1.02583022715303</v>
      </c>
      <c r="J317" s="86">
        <v>6454</v>
      </c>
      <c r="K317" s="44">
        <v>6582.4357430288101</v>
      </c>
      <c r="L317" s="45">
        <v>6193.1976000914801</v>
      </c>
      <c r="M317" s="46">
        <v>0.95959057949976501</v>
      </c>
      <c r="N317" s="139">
        <v>6620.7082860456703</v>
      </c>
      <c r="O317" s="45">
        <v>6149.6144999260096</v>
      </c>
      <c r="P317" s="99">
        <v>0.95283769754044201</v>
      </c>
      <c r="Q317" s="86">
        <v>6467.8574554248198</v>
      </c>
      <c r="R317" s="44">
        <v>6596.5689642708003</v>
      </c>
      <c r="S317" s="45">
        <v>6206.8125816691499</v>
      </c>
      <c r="T317" s="140">
        <v>0.95963966807327805</v>
      </c>
      <c r="U317" s="44">
        <v>6634.9236826918705</v>
      </c>
      <c r="V317" s="45">
        <v>6163.0885405057597</v>
      </c>
      <c r="W317" s="99">
        <v>0.95287946325047201</v>
      </c>
      <c r="X317" s="86">
        <v>6479.7915693615696</v>
      </c>
      <c r="Y317" s="44">
        <v>6608.7405691884696</v>
      </c>
      <c r="Z317" s="45">
        <v>6218.5695390162</v>
      </c>
      <c r="AA317" s="46">
        <v>0.959686661592557</v>
      </c>
      <c r="AB317" s="139">
        <v>6647.1660575024798</v>
      </c>
      <c r="AC317" s="45">
        <v>6174.7238483303499</v>
      </c>
      <c r="AD317" s="99">
        <v>0.952920133654658</v>
      </c>
      <c r="AE317" s="142">
        <v>6495.3725721745504</v>
      </c>
      <c r="AF317" s="44">
        <v>6624.6316367168802</v>
      </c>
      <c r="AG317" s="45">
        <v>6233.7445071995799</v>
      </c>
      <c r="AH317" s="140">
        <v>0.95972085325855705</v>
      </c>
      <c r="AI317" s="44">
        <v>6663.1495211573902</v>
      </c>
      <c r="AJ317" s="45">
        <v>6189.7654855828196</v>
      </c>
      <c r="AK317" s="46">
        <v>0.95295002970254405</v>
      </c>
    </row>
    <row r="318" spans="1:37" x14ac:dyDescent="0.2">
      <c r="A318" s="35" t="s">
        <v>6924</v>
      </c>
      <c r="B318" s="35" t="s">
        <v>12594</v>
      </c>
      <c r="C318" s="85" t="s">
        <v>1033</v>
      </c>
      <c r="D318" s="85" t="s">
        <v>1033</v>
      </c>
      <c r="E318" s="85" t="s">
        <v>12894</v>
      </c>
      <c r="F318" s="85" t="s">
        <v>216</v>
      </c>
      <c r="G318" s="85" t="s">
        <v>216</v>
      </c>
      <c r="H318" s="840">
        <v>1.01990017710394</v>
      </c>
      <c r="I318" s="840">
        <v>1.02583022715303</v>
      </c>
      <c r="J318" s="86">
        <v>6048.9166666666697</v>
      </c>
      <c r="K318" s="44">
        <v>6169.2911796202898</v>
      </c>
      <c r="L318" s="45">
        <v>5804.4834495124496</v>
      </c>
      <c r="M318" s="46">
        <v>0.95959057949976401</v>
      </c>
      <c r="N318" s="139">
        <v>6205.1615581964197</v>
      </c>
      <c r="O318" s="45">
        <v>5763.6358292806699</v>
      </c>
      <c r="P318" s="99">
        <v>0.95283769754044201</v>
      </c>
      <c r="Q318" s="86">
        <v>6061.0106975542203</v>
      </c>
      <c r="R318" s="44">
        <v>6181.6258838644098</v>
      </c>
      <c r="S318" s="45">
        <v>5816.3862939895198</v>
      </c>
      <c r="T318" s="140">
        <v>0.95963966807327805</v>
      </c>
      <c r="U318" s="44">
        <v>6217.5679806489998</v>
      </c>
      <c r="V318" s="45">
        <v>5775.4126202408297</v>
      </c>
      <c r="W318" s="99">
        <v>0.95287946325047201</v>
      </c>
      <c r="X318" s="86">
        <v>6072.5866882095897</v>
      </c>
      <c r="Y318" s="44">
        <v>6193.4322387839702</v>
      </c>
      <c r="Z318" s="45">
        <v>5827.7804460392599</v>
      </c>
      <c r="AA318" s="46">
        <v>0.959686661592557</v>
      </c>
      <c r="AB318" s="139">
        <v>6229.4429817725104</v>
      </c>
      <c r="AC318" s="45">
        <v>5786.6901185581701</v>
      </c>
      <c r="AD318" s="99">
        <v>0.952920133654658</v>
      </c>
      <c r="AE318" s="142">
        <v>6085.0254313980904</v>
      </c>
      <c r="AF318" s="44">
        <v>6206.1185151648697</v>
      </c>
      <c r="AG318" s="45">
        <v>5839.9257991213899</v>
      </c>
      <c r="AH318" s="140">
        <v>0.95972085325855705</v>
      </c>
      <c r="AI318" s="44">
        <v>6242.2030205230703</v>
      </c>
      <c r="AJ318" s="45">
        <v>5798.7251655915397</v>
      </c>
      <c r="AK318" s="46">
        <v>0.95295002970254405</v>
      </c>
    </row>
    <row r="319" spans="1:37" x14ac:dyDescent="0.2">
      <c r="A319" s="35" t="s">
        <v>6923</v>
      </c>
      <c r="B319" s="35" t="s">
        <v>12593</v>
      </c>
      <c r="C319" s="85" t="s">
        <v>1033</v>
      </c>
      <c r="D319" s="85" t="s">
        <v>1033</v>
      </c>
      <c r="E319" s="85" t="s">
        <v>12894</v>
      </c>
      <c r="F319" s="85" t="s">
        <v>216</v>
      </c>
      <c r="G319" s="85" t="s">
        <v>216</v>
      </c>
      <c r="H319" s="840">
        <v>1.01990017710394</v>
      </c>
      <c r="I319" s="840">
        <v>1.02583022715303</v>
      </c>
      <c r="J319" s="86">
        <v>3387.3333333333298</v>
      </c>
      <c r="K319" s="44">
        <v>3454.74186657674</v>
      </c>
      <c r="L319" s="45">
        <v>3250.4531562922002</v>
      </c>
      <c r="M319" s="46">
        <v>0.95959057949976501</v>
      </c>
      <c r="N319" s="139">
        <v>3474.8289227763698</v>
      </c>
      <c r="O319" s="45">
        <v>3227.5788941353198</v>
      </c>
      <c r="P319" s="99">
        <v>0.95283769754044201</v>
      </c>
      <c r="Q319" s="86">
        <v>3394.2560407017199</v>
      </c>
      <c r="R319" s="44">
        <v>3461.8023370477899</v>
      </c>
      <c r="S319" s="45">
        <v>3257.26274025472</v>
      </c>
      <c r="T319" s="140">
        <v>0.95963966807327805</v>
      </c>
      <c r="U319" s="44">
        <v>3481.9304452485899</v>
      </c>
      <c r="V319" s="45">
        <v>3234.3168741985301</v>
      </c>
      <c r="W319" s="99">
        <v>0.95287946325047201</v>
      </c>
      <c r="X319" s="86">
        <v>3402.0567576681801</v>
      </c>
      <c r="Y319" s="44">
        <v>3469.7582896634299</v>
      </c>
      <c r="Z319" s="45">
        <v>3264.9084923149799</v>
      </c>
      <c r="AA319" s="46">
        <v>0.959686661592557</v>
      </c>
      <c r="AB319" s="139">
        <v>3489.9326565062602</v>
      </c>
      <c r="AC319" s="45">
        <v>3241.8883802178998</v>
      </c>
      <c r="AD319" s="99">
        <v>0.952920133654658</v>
      </c>
      <c r="AE319" s="142">
        <v>3409.8362100834302</v>
      </c>
      <c r="AF319" s="44">
        <v>3477.69255455951</v>
      </c>
      <c r="AG319" s="45">
        <v>3272.49091701319</v>
      </c>
      <c r="AH319" s="140">
        <v>0.95972085325855605</v>
      </c>
      <c r="AI319" s="44">
        <v>3497.91305394452</v>
      </c>
      <c r="AJ319" s="45">
        <v>3249.4035176798102</v>
      </c>
      <c r="AK319" s="46">
        <v>0.95295002970254405</v>
      </c>
    </row>
    <row r="320" spans="1:37" x14ac:dyDescent="0.2">
      <c r="A320" s="35" t="s">
        <v>6922</v>
      </c>
      <c r="B320" s="35" t="s">
        <v>12592</v>
      </c>
      <c r="C320" s="85" t="s">
        <v>1033</v>
      </c>
      <c r="D320" s="85" t="s">
        <v>1033</v>
      </c>
      <c r="E320" s="85" t="s">
        <v>12894</v>
      </c>
      <c r="F320" s="85" t="s">
        <v>216</v>
      </c>
      <c r="G320" s="85" t="s">
        <v>216</v>
      </c>
      <c r="H320" s="840">
        <v>1.01990017710394</v>
      </c>
      <c r="I320" s="840">
        <v>1.02583022715303</v>
      </c>
      <c r="J320" s="86">
        <v>6081.75</v>
      </c>
      <c r="K320" s="44">
        <v>6202.7779021018696</v>
      </c>
      <c r="L320" s="45">
        <v>5835.9900068726902</v>
      </c>
      <c r="M320" s="46">
        <v>0.95959057949976401</v>
      </c>
      <c r="N320" s="139">
        <v>6238.84298398795</v>
      </c>
      <c r="O320" s="45">
        <v>5794.9206670165804</v>
      </c>
      <c r="P320" s="99">
        <v>0.95283769754044201</v>
      </c>
      <c r="Q320" s="86">
        <v>6093.7501155459004</v>
      </c>
      <c r="R320" s="44">
        <v>6215.0168220723999</v>
      </c>
      <c r="S320" s="45">
        <v>5847.8043382039696</v>
      </c>
      <c r="T320" s="140">
        <v>0.95963966807327805</v>
      </c>
      <c r="U320" s="44">
        <v>6251.1530652442598</v>
      </c>
      <c r="V320" s="45">
        <v>5806.6093392838802</v>
      </c>
      <c r="W320" s="99">
        <v>0.95287946325047201</v>
      </c>
      <c r="X320" s="86">
        <v>6103.7847198238596</v>
      </c>
      <c r="Y320" s="44">
        <v>6225.25111675266</v>
      </c>
      <c r="Z320" s="45">
        <v>5857.7207808474204</v>
      </c>
      <c r="AA320" s="46">
        <v>0.959686661592557</v>
      </c>
      <c r="AB320" s="139">
        <v>6261.4468656301096</v>
      </c>
      <c r="AC320" s="45">
        <v>5816.4193510138102</v>
      </c>
      <c r="AD320" s="99">
        <v>0.952920133654658</v>
      </c>
      <c r="AE320" s="142">
        <v>6113.4577626017799</v>
      </c>
      <c r="AF320" s="44">
        <v>6235.1166547949997</v>
      </c>
      <c r="AG320" s="45">
        <v>5867.2129002843303</v>
      </c>
      <c r="AH320" s="140">
        <v>0.95972085325855705</v>
      </c>
      <c r="AI320" s="44">
        <v>6271.36976530025</v>
      </c>
      <c r="AJ320" s="45">
        <v>5825.8197564566199</v>
      </c>
      <c r="AK320" s="46">
        <v>0.95295002970254405</v>
      </c>
    </row>
    <row r="321" spans="1:37" x14ac:dyDescent="0.2">
      <c r="A321" s="35" t="s">
        <v>6921</v>
      </c>
      <c r="B321" s="35" t="s">
        <v>8182</v>
      </c>
      <c r="C321" s="85" t="s">
        <v>1033</v>
      </c>
      <c r="D321" s="85" t="s">
        <v>1033</v>
      </c>
      <c r="E321" s="85" t="s">
        <v>12894</v>
      </c>
      <c r="F321" s="85" t="s">
        <v>216</v>
      </c>
      <c r="G321" s="85" t="s">
        <v>216</v>
      </c>
      <c r="H321" s="840">
        <v>1.01990017710394</v>
      </c>
      <c r="I321" s="840">
        <v>1.02583022715303</v>
      </c>
      <c r="J321" s="86">
        <v>19138.083333333299</v>
      </c>
      <c r="K321" s="44">
        <v>19518.934581096601</v>
      </c>
      <c r="L321" s="45">
        <v>18364.724476348099</v>
      </c>
      <c r="M321" s="46">
        <v>0.95959057949976501</v>
      </c>
      <c r="N321" s="139">
        <v>19632.424373106998</v>
      </c>
      <c r="O321" s="45">
        <v>18235.4872586704</v>
      </c>
      <c r="P321" s="99">
        <v>0.95283769754044201</v>
      </c>
      <c r="Q321" s="86">
        <v>19174.763512319601</v>
      </c>
      <c r="R321" s="44">
        <v>19556.344702140901</v>
      </c>
      <c r="S321" s="45">
        <v>18400.863692346</v>
      </c>
      <c r="T321" s="140">
        <v>0.95963966807327805</v>
      </c>
      <c r="U321" s="44">
        <v>19670.0520094485</v>
      </c>
      <c r="V321" s="45">
        <v>18271.238363573899</v>
      </c>
      <c r="W321" s="99">
        <v>0.95287946325047201</v>
      </c>
      <c r="X321" s="86">
        <v>19206.176804459301</v>
      </c>
      <c r="Y321" s="44">
        <v>19588.383124357599</v>
      </c>
      <c r="Z321" s="45">
        <v>18431.911699427899</v>
      </c>
      <c r="AA321" s="46">
        <v>0.959686661592557</v>
      </c>
      <c r="AB321" s="139">
        <v>19702.276714059801</v>
      </c>
      <c r="AC321" s="45">
        <v>18301.952567500299</v>
      </c>
      <c r="AD321" s="99">
        <v>0.952920133654658</v>
      </c>
      <c r="AE321" s="142">
        <v>19236.7082072025</v>
      </c>
      <c r="AF321" s="44">
        <v>19619.522107422599</v>
      </c>
      <c r="AG321" s="45">
        <v>18461.870014502299</v>
      </c>
      <c r="AH321" s="140">
        <v>0.95972085325855605</v>
      </c>
      <c r="AI321" s="44">
        <v>19733.5967498711</v>
      </c>
      <c r="AJ321" s="45">
        <v>18331.621657432799</v>
      </c>
      <c r="AK321" s="46">
        <v>0.95295002970254405</v>
      </c>
    </row>
    <row r="322" spans="1:37" x14ac:dyDescent="0.2">
      <c r="A322" s="35" t="s">
        <v>6920</v>
      </c>
      <c r="B322" s="35" t="s">
        <v>9345</v>
      </c>
      <c r="C322" s="85" t="s">
        <v>1033</v>
      </c>
      <c r="D322" s="85" t="s">
        <v>1033</v>
      </c>
      <c r="E322" s="85" t="s">
        <v>12894</v>
      </c>
      <c r="F322" s="85" t="s">
        <v>216</v>
      </c>
      <c r="G322" s="85" t="s">
        <v>216</v>
      </c>
      <c r="H322" s="840">
        <v>1.01990017710394</v>
      </c>
      <c r="I322" s="840">
        <v>1.02583022715303</v>
      </c>
      <c r="J322" s="86">
        <v>2885.8333333333298</v>
      </c>
      <c r="K322" s="44">
        <v>2943.2619277591102</v>
      </c>
      <c r="L322" s="45">
        <v>2769.2184806730702</v>
      </c>
      <c r="M322" s="46">
        <v>0.95959057949976501</v>
      </c>
      <c r="N322" s="139">
        <v>2960.37506385912</v>
      </c>
      <c r="O322" s="45">
        <v>2749.7307888187902</v>
      </c>
      <c r="P322" s="99">
        <v>0.95283769754044201</v>
      </c>
      <c r="Q322" s="86">
        <v>2889.9620210898502</v>
      </c>
      <c r="R322" s="44">
        <v>2947.47277713319</v>
      </c>
      <c r="S322" s="45">
        <v>2773.3221946630401</v>
      </c>
      <c r="T322" s="140">
        <v>0.95963966807327805</v>
      </c>
      <c r="U322" s="44">
        <v>2964.6103965582301</v>
      </c>
      <c r="V322" s="45">
        <v>2753.7854594703399</v>
      </c>
      <c r="W322" s="99">
        <v>0.95287946325047201</v>
      </c>
      <c r="X322" s="86">
        <v>2895.3079464225598</v>
      </c>
      <c r="Y322" s="44">
        <v>2952.9250873268102</v>
      </c>
      <c r="Z322" s="45">
        <v>2778.5884173846698</v>
      </c>
      <c r="AA322" s="46">
        <v>0.959686661592557</v>
      </c>
      <c r="AB322" s="139">
        <v>2970.0944083566301</v>
      </c>
      <c r="AC322" s="45">
        <v>2758.9972352763798</v>
      </c>
      <c r="AD322" s="99">
        <v>0.952920133654658</v>
      </c>
      <c r="AE322" s="142">
        <v>2901.1148102572201</v>
      </c>
      <c r="AF322" s="44">
        <v>2958.8475087801999</v>
      </c>
      <c r="AG322" s="45">
        <v>2784.2603811010899</v>
      </c>
      <c r="AH322" s="140">
        <v>0.95972085325855705</v>
      </c>
      <c r="AI322" s="44">
        <v>2976.05126480319</v>
      </c>
      <c r="AJ322" s="45">
        <v>2764.61744460511</v>
      </c>
      <c r="AK322" s="46">
        <v>0.95295002970254405</v>
      </c>
    </row>
    <row r="323" spans="1:37" x14ac:dyDescent="0.2">
      <c r="A323" s="35" t="s">
        <v>6919</v>
      </c>
      <c r="B323" s="35" t="s">
        <v>12591</v>
      </c>
      <c r="C323" s="85" t="s">
        <v>1033</v>
      </c>
      <c r="D323" s="85" t="s">
        <v>1033</v>
      </c>
      <c r="E323" s="85" t="s">
        <v>12894</v>
      </c>
      <c r="F323" s="85" t="s">
        <v>216</v>
      </c>
      <c r="G323" s="85" t="s">
        <v>216</v>
      </c>
      <c r="H323" s="840">
        <v>1.01990017710394</v>
      </c>
      <c r="I323" s="840">
        <v>1.02583022715303</v>
      </c>
      <c r="J323" s="86">
        <v>7402.0833333333303</v>
      </c>
      <c r="K323" s="44">
        <v>7549.3861026047698</v>
      </c>
      <c r="L323" s="45">
        <v>7102.9694353388804</v>
      </c>
      <c r="M323" s="46">
        <v>0.95959057949976401</v>
      </c>
      <c r="N323" s="139">
        <v>7593.2808272390002</v>
      </c>
      <c r="O323" s="45">
        <v>7052.9840403358103</v>
      </c>
      <c r="P323" s="99">
        <v>0.95283769754044201</v>
      </c>
      <c r="Q323" s="86">
        <v>7420.50678842859</v>
      </c>
      <c r="R323" s="44">
        <v>7568.1761877192903</v>
      </c>
      <c r="S323" s="45">
        <v>7121.0126713831196</v>
      </c>
      <c r="T323" s="140">
        <v>0.95963966807327805</v>
      </c>
      <c r="U323" s="44">
        <v>7612.1801643643203</v>
      </c>
      <c r="V323" s="45">
        <v>7070.8485256043195</v>
      </c>
      <c r="W323" s="99">
        <v>0.95287946325047201</v>
      </c>
      <c r="X323" s="86">
        <v>7440.6642098388302</v>
      </c>
      <c r="Y323" s="44">
        <v>7588.73474538556</v>
      </c>
      <c r="Z323" s="45">
        <v>7140.7061955714498</v>
      </c>
      <c r="AA323" s="46">
        <v>0.959686661592557</v>
      </c>
      <c r="AB323" s="139">
        <v>7632.8582565484003</v>
      </c>
      <c r="AC323" s="45">
        <v>7090.3587333190499</v>
      </c>
      <c r="AD323" s="99">
        <v>0.952920133654658</v>
      </c>
      <c r="AE323" s="142">
        <v>7458.5112297634296</v>
      </c>
      <c r="AF323" s="44">
        <v>7606.9369241674303</v>
      </c>
      <c r="AG323" s="45">
        <v>7158.0887614670901</v>
      </c>
      <c r="AH323" s="140">
        <v>0.95972085325855705</v>
      </c>
      <c r="AI323" s="44">
        <v>7651.1662690516596</v>
      </c>
      <c r="AJ323" s="45">
        <v>7107.5884979398197</v>
      </c>
      <c r="AK323" s="46">
        <v>0.95295002970254405</v>
      </c>
    </row>
    <row r="324" spans="1:37" x14ac:dyDescent="0.2">
      <c r="A324" s="35" t="s">
        <v>6918</v>
      </c>
      <c r="B324" s="35" t="s">
        <v>12590</v>
      </c>
      <c r="C324" s="85" t="s">
        <v>1033</v>
      </c>
      <c r="D324" s="85" t="s">
        <v>1033</v>
      </c>
      <c r="E324" s="85" t="s">
        <v>12894</v>
      </c>
      <c r="F324" s="85" t="s">
        <v>216</v>
      </c>
      <c r="G324" s="85" t="s">
        <v>216</v>
      </c>
      <c r="H324" s="840">
        <v>1.01990017710394</v>
      </c>
      <c r="I324" s="840">
        <v>1.02583022715303</v>
      </c>
      <c r="J324" s="86">
        <v>8292.75</v>
      </c>
      <c r="K324" s="44">
        <v>8457.7771936786794</v>
      </c>
      <c r="L324" s="45">
        <v>7957.6447781466704</v>
      </c>
      <c r="M324" s="46">
        <v>0.95959057949976401</v>
      </c>
      <c r="N324" s="139">
        <v>8506.9536162232998</v>
      </c>
      <c r="O324" s="45">
        <v>7901.6448162785</v>
      </c>
      <c r="P324" s="99">
        <v>0.95283769754044201</v>
      </c>
      <c r="Q324" s="86">
        <v>8314.0540968675505</v>
      </c>
      <c r="R324" s="44">
        <v>8479.5052458469308</v>
      </c>
      <c r="S324" s="45">
        <v>7978.4961138612498</v>
      </c>
      <c r="T324" s="140">
        <v>0.95963966807327805</v>
      </c>
      <c r="U324" s="44">
        <v>8528.8080027522301</v>
      </c>
      <c r="V324" s="45">
        <v>7922.2914052585402</v>
      </c>
      <c r="W324" s="99">
        <v>0.95287946325047201</v>
      </c>
      <c r="X324" s="86">
        <v>8333.5905411788208</v>
      </c>
      <c r="Y324" s="44">
        <v>8499.4304688599805</v>
      </c>
      <c r="Z324" s="45">
        <v>7997.6356855432095</v>
      </c>
      <c r="AA324" s="46">
        <v>0.959686661592557</v>
      </c>
      <c r="AB324" s="139">
        <v>8548.8490778578307</v>
      </c>
      <c r="AC324" s="45">
        <v>7941.2462123233199</v>
      </c>
      <c r="AD324" s="99">
        <v>0.952920133654658</v>
      </c>
      <c r="AE324" s="142">
        <v>8353.3619824751004</v>
      </c>
      <c r="AF324" s="44">
        <v>8519.59536533965</v>
      </c>
      <c r="AG324" s="45">
        <v>8016.8956893985896</v>
      </c>
      <c r="AH324" s="140">
        <v>0.95972085325855705</v>
      </c>
      <c r="AI324" s="44">
        <v>8569.1312199739295</v>
      </c>
      <c r="AJ324" s="45">
        <v>7960.3365493157398</v>
      </c>
      <c r="AK324" s="46">
        <v>0.95295002970254405</v>
      </c>
    </row>
    <row r="325" spans="1:37" x14ac:dyDescent="0.2">
      <c r="A325" s="35" t="s">
        <v>6917</v>
      </c>
      <c r="B325" s="35" t="s">
        <v>12589</v>
      </c>
      <c r="C325" s="85" t="s">
        <v>1033</v>
      </c>
      <c r="D325" s="85" t="s">
        <v>1033</v>
      </c>
      <c r="E325" s="85" t="s">
        <v>12894</v>
      </c>
      <c r="F325" s="85" t="s">
        <v>216</v>
      </c>
      <c r="G325" s="85" t="s">
        <v>216</v>
      </c>
      <c r="H325" s="840">
        <v>1.01990017710394</v>
      </c>
      <c r="I325" s="840">
        <v>1.02583022715303</v>
      </c>
      <c r="J325" s="86">
        <v>11144.583333333299</v>
      </c>
      <c r="K325" s="44">
        <v>11366.3625154163</v>
      </c>
      <c r="L325" s="45">
        <v>10694.237179116701</v>
      </c>
      <c r="M325" s="46">
        <v>0.95959057949976501</v>
      </c>
      <c r="N325" s="139">
        <v>11432.4504523592</v>
      </c>
      <c r="O325" s="45">
        <v>10618.979123380899</v>
      </c>
      <c r="P325" s="99">
        <v>0.95283769754044101</v>
      </c>
      <c r="Q325" s="86">
        <v>11163.2787459184</v>
      </c>
      <c r="R325" s="44">
        <v>11385.4299700228</v>
      </c>
      <c r="S325" s="45">
        <v>10712.725110342601</v>
      </c>
      <c r="T325" s="140">
        <v>0.95963966807327805</v>
      </c>
      <c r="U325" s="44">
        <v>11451.628771698101</v>
      </c>
      <c r="V325" s="45">
        <v>10637.259059526101</v>
      </c>
      <c r="W325" s="99">
        <v>0.95287946325047201</v>
      </c>
      <c r="X325" s="86">
        <v>11181.7612578096</v>
      </c>
      <c r="Y325" s="44">
        <v>11404.280287174</v>
      </c>
      <c r="Z325" s="45">
        <v>10730.9871322323</v>
      </c>
      <c r="AA325" s="46">
        <v>0.959686661592557</v>
      </c>
      <c r="AB325" s="139">
        <v>11470.588691069799</v>
      </c>
      <c r="AC325" s="45">
        <v>10655.3254322864</v>
      </c>
      <c r="AD325" s="99">
        <v>0.952920133654658</v>
      </c>
      <c r="AE325" s="142">
        <v>11198.211041929801</v>
      </c>
      <c r="AF325" s="44">
        <v>11421.0574249115</v>
      </c>
      <c r="AG325" s="45">
        <v>10747.156656130301</v>
      </c>
      <c r="AH325" s="140">
        <v>0.95972085325855605</v>
      </c>
      <c r="AI325" s="44">
        <v>11487.463376850401</v>
      </c>
      <c r="AJ325" s="45">
        <v>10671.335545022401</v>
      </c>
      <c r="AK325" s="46">
        <v>0.95295002970254405</v>
      </c>
    </row>
    <row r="326" spans="1:37" x14ac:dyDescent="0.2">
      <c r="A326" s="35" t="s">
        <v>6916</v>
      </c>
      <c r="B326" s="35" t="s">
        <v>12588</v>
      </c>
      <c r="C326" s="85" t="s">
        <v>1033</v>
      </c>
      <c r="D326" s="85" t="s">
        <v>1033</v>
      </c>
      <c r="E326" s="85" t="s">
        <v>12894</v>
      </c>
      <c r="F326" s="85" t="s">
        <v>216</v>
      </c>
      <c r="G326" s="85" t="s">
        <v>216</v>
      </c>
      <c r="H326" s="840">
        <v>1.01990017710394</v>
      </c>
      <c r="I326" s="840">
        <v>1.02583022715303</v>
      </c>
      <c r="J326" s="86">
        <v>5382.6666666666697</v>
      </c>
      <c r="K326" s="44">
        <v>5489.7826866247997</v>
      </c>
      <c r="L326" s="45">
        <v>5165.1562259207303</v>
      </c>
      <c r="M326" s="46">
        <v>0.95959057949976501</v>
      </c>
      <c r="N326" s="139">
        <v>5521.7021693557199</v>
      </c>
      <c r="O326" s="45">
        <v>5128.8077132943499</v>
      </c>
      <c r="P326" s="99">
        <v>0.95283769754044201</v>
      </c>
      <c r="Q326" s="86">
        <v>5399.1093282559004</v>
      </c>
      <c r="R326" s="44">
        <v>5506.5525600917099</v>
      </c>
      <c r="S326" s="45">
        <v>5181.1994836588301</v>
      </c>
      <c r="T326" s="140">
        <v>0.95963966807327805</v>
      </c>
      <c r="U326" s="44">
        <v>5538.5695486287996</v>
      </c>
      <c r="V326" s="45">
        <v>5144.7003987390899</v>
      </c>
      <c r="W326" s="99">
        <v>0.95287946325047201</v>
      </c>
      <c r="X326" s="86">
        <v>5412.8354693645997</v>
      </c>
      <c r="Y326" s="44">
        <v>5520.5518538394299</v>
      </c>
      <c r="Z326" s="45">
        <v>5194.6260013442898</v>
      </c>
      <c r="AA326" s="46">
        <v>0.959686661592557</v>
      </c>
      <c r="AB326" s="139">
        <v>5552.6502390802698</v>
      </c>
      <c r="AC326" s="45">
        <v>5157.9998989175901</v>
      </c>
      <c r="AD326" s="99">
        <v>0.952920133654658</v>
      </c>
      <c r="AE326" s="142">
        <v>5426.8124293667797</v>
      </c>
      <c r="AF326" s="44">
        <v>5534.8069578210298</v>
      </c>
      <c r="AG326" s="45">
        <v>5208.2250551860297</v>
      </c>
      <c r="AH326" s="140">
        <v>0.95972085325855705</v>
      </c>
      <c r="AI326" s="44">
        <v>5566.9882271342203</v>
      </c>
      <c r="AJ326" s="45">
        <v>5171.4810657552098</v>
      </c>
      <c r="AK326" s="46">
        <v>0.95295002970254405</v>
      </c>
    </row>
    <row r="327" spans="1:37" x14ac:dyDescent="0.2">
      <c r="A327" s="35" t="s">
        <v>6915</v>
      </c>
      <c r="B327" s="35" t="s">
        <v>12587</v>
      </c>
      <c r="C327" s="85" t="s">
        <v>1033</v>
      </c>
      <c r="D327" s="85" t="s">
        <v>1033</v>
      </c>
      <c r="E327" s="85" t="s">
        <v>12894</v>
      </c>
      <c r="F327" s="85" t="s">
        <v>216</v>
      </c>
      <c r="G327" s="85" t="s">
        <v>216</v>
      </c>
      <c r="H327" s="840">
        <v>1.01990017710394</v>
      </c>
      <c r="I327" s="840">
        <v>1.02583022715303</v>
      </c>
      <c r="J327" s="86">
        <v>4420.5833333333303</v>
      </c>
      <c r="K327" s="44">
        <v>4508.5537245693804</v>
      </c>
      <c r="L327" s="45">
        <v>4241.9501225603299</v>
      </c>
      <c r="M327" s="46">
        <v>0.95959057949976401</v>
      </c>
      <c r="N327" s="139">
        <v>4534.7680049822402</v>
      </c>
      <c r="O327" s="45">
        <v>4212.0984451189797</v>
      </c>
      <c r="P327" s="99">
        <v>0.95283769754044201</v>
      </c>
      <c r="Q327" s="86">
        <v>4436.4199238559204</v>
      </c>
      <c r="R327" s="44">
        <v>4524.7054660480899</v>
      </c>
      <c r="S327" s="45">
        <v>4257.3645431627801</v>
      </c>
      <c r="T327" s="140">
        <v>0.95963966807327805</v>
      </c>
      <c r="U327" s="44">
        <v>4551.0136582353498</v>
      </c>
      <c r="V327" s="45">
        <v>4227.37343579753</v>
      </c>
      <c r="W327" s="99">
        <v>0.95287946325047201</v>
      </c>
      <c r="X327" s="86">
        <v>4451.3877985690497</v>
      </c>
      <c r="Y327" s="44">
        <v>4539.9712041188805</v>
      </c>
      <c r="Z327" s="45">
        <v>4271.9374958625704</v>
      </c>
      <c r="AA327" s="46">
        <v>0.959686661592557</v>
      </c>
      <c r="AB327" s="139">
        <v>4566.3681565523202</v>
      </c>
      <c r="AC327" s="45">
        <v>4241.8170559611299</v>
      </c>
      <c r="AD327" s="99">
        <v>0.952920133654658</v>
      </c>
      <c r="AE327" s="142">
        <v>4464.3807973603198</v>
      </c>
      <c r="AF327" s="44">
        <v>4553.2227658872098</v>
      </c>
      <c r="AG327" s="45">
        <v>4284.5593481137603</v>
      </c>
      <c r="AH327" s="140">
        <v>0.95972085325855605</v>
      </c>
      <c r="AI327" s="44">
        <v>4579.69676745377</v>
      </c>
      <c r="AJ327" s="45">
        <v>4254.3318134479796</v>
      </c>
      <c r="AK327" s="46">
        <v>0.95295002970254405</v>
      </c>
    </row>
    <row r="328" spans="1:37" x14ac:dyDescent="0.2">
      <c r="A328" s="35" t="s">
        <v>6914</v>
      </c>
      <c r="B328" s="35" t="s">
        <v>12918</v>
      </c>
      <c r="C328" s="85" t="s">
        <v>1033</v>
      </c>
      <c r="D328" s="85" t="s">
        <v>1033</v>
      </c>
      <c r="E328" s="85" t="s">
        <v>12894</v>
      </c>
      <c r="F328" s="85" t="s">
        <v>216</v>
      </c>
      <c r="G328" s="85" t="s">
        <v>216</v>
      </c>
      <c r="H328" s="840">
        <v>1.01990017710394</v>
      </c>
      <c r="I328" s="840">
        <v>1.02583022715303</v>
      </c>
      <c r="J328" s="86">
        <v>4299.25</v>
      </c>
      <c r="K328" s="44">
        <v>4384.8058364140998</v>
      </c>
      <c r="L328" s="45">
        <v>4125.5197989143599</v>
      </c>
      <c r="M328" s="46">
        <v>0.95959057949976501</v>
      </c>
      <c r="N328" s="139">
        <v>4410.3006040876699</v>
      </c>
      <c r="O328" s="45">
        <v>4096.48747115074</v>
      </c>
      <c r="P328" s="99">
        <v>0.95283769754044201</v>
      </c>
      <c r="Q328" s="86">
        <v>4307.2333774005101</v>
      </c>
      <c r="R328" s="44">
        <v>4392.9480844387699</v>
      </c>
      <c r="S328" s="45">
        <v>4133.3920086027701</v>
      </c>
      <c r="T328" s="140">
        <v>0.95963966807327805</v>
      </c>
      <c r="U328" s="44">
        <v>4418.4901939398796</v>
      </c>
      <c r="V328" s="45">
        <v>4104.2742287519104</v>
      </c>
      <c r="W328" s="99">
        <v>0.95287946325047201</v>
      </c>
      <c r="X328" s="86">
        <v>4315.0004529595399</v>
      </c>
      <c r="Y328" s="44">
        <v>4400.8697261770103</v>
      </c>
      <c r="Z328" s="45">
        <v>4141.0483794711199</v>
      </c>
      <c r="AA328" s="46">
        <v>0.959686661592557</v>
      </c>
      <c r="AB328" s="139">
        <v>4426.45789482492</v>
      </c>
      <c r="AC328" s="45">
        <v>4111.8508083541201</v>
      </c>
      <c r="AD328" s="99">
        <v>0.952920133654658</v>
      </c>
      <c r="AE328" s="142">
        <v>4323.0931049465598</v>
      </c>
      <c r="AF328" s="44">
        <v>4409.1234233718096</v>
      </c>
      <c r="AG328" s="45">
        <v>4148.9626033954901</v>
      </c>
      <c r="AH328" s="140">
        <v>0.95972085325855705</v>
      </c>
      <c r="AI328" s="44">
        <v>4434.7595818510299</v>
      </c>
      <c r="AJ328" s="45">
        <v>4119.69170276568</v>
      </c>
      <c r="AK328" s="46">
        <v>0.95295002970254294</v>
      </c>
    </row>
    <row r="329" spans="1:37" x14ac:dyDescent="0.2">
      <c r="A329" s="35" t="s">
        <v>6913</v>
      </c>
      <c r="B329" s="35" t="s">
        <v>12586</v>
      </c>
      <c r="C329" s="85" t="s">
        <v>1033</v>
      </c>
      <c r="D329" s="85" t="s">
        <v>1033</v>
      </c>
      <c r="E329" s="85" t="s">
        <v>12894</v>
      </c>
      <c r="F329" s="85" t="s">
        <v>216</v>
      </c>
      <c r="G329" s="85" t="s">
        <v>216</v>
      </c>
      <c r="H329" s="840">
        <v>1.01990017710394</v>
      </c>
      <c r="I329" s="840">
        <v>1.02583022715303</v>
      </c>
      <c r="J329" s="86">
        <v>5929.0833333333303</v>
      </c>
      <c r="K329" s="44">
        <v>6047.0731417306697</v>
      </c>
      <c r="L329" s="45">
        <v>5689.4925117357297</v>
      </c>
      <c r="M329" s="46">
        <v>0.95959057949976501</v>
      </c>
      <c r="N329" s="139">
        <v>6082.2329026425896</v>
      </c>
      <c r="O329" s="45">
        <v>5649.4541118587404</v>
      </c>
      <c r="P329" s="99">
        <v>0.95283769754044101</v>
      </c>
      <c r="Q329" s="86">
        <v>5942.1685641982203</v>
      </c>
      <c r="R329" s="44">
        <v>6060.4187710072201</v>
      </c>
      <c r="S329" s="45">
        <v>5702.3406685826503</v>
      </c>
      <c r="T329" s="140">
        <v>0.95963966807327805</v>
      </c>
      <c r="U329" s="44">
        <v>6095.6561279930702</v>
      </c>
      <c r="V329" s="45">
        <v>5662.1703919970296</v>
      </c>
      <c r="W329" s="99">
        <v>0.95287946325047201</v>
      </c>
      <c r="X329" s="86">
        <v>5954.5911881407801</v>
      </c>
      <c r="Y329" s="44">
        <v>6073.0886073663296</v>
      </c>
      <c r="Z329" s="45">
        <v>5714.5417384952798</v>
      </c>
      <c r="AA329" s="46">
        <v>0.959686661592557</v>
      </c>
      <c r="AB329" s="139">
        <v>6108.3996311338897</v>
      </c>
      <c r="AC329" s="45">
        <v>5674.2498308619597</v>
      </c>
      <c r="AD329" s="99">
        <v>0.952920133654658</v>
      </c>
      <c r="AE329" s="142">
        <v>5966.3963572871899</v>
      </c>
      <c r="AF329" s="44">
        <v>6085.1287014694999</v>
      </c>
      <c r="AG329" s="45">
        <v>5726.0750028944103</v>
      </c>
      <c r="AH329" s="140">
        <v>0.95972085325855705</v>
      </c>
      <c r="AI329" s="44">
        <v>6120.5097304809397</v>
      </c>
      <c r="AJ329" s="45">
        <v>5685.67758589398</v>
      </c>
      <c r="AK329" s="46">
        <v>0.95295002970254405</v>
      </c>
    </row>
    <row r="330" spans="1:37" x14ac:dyDescent="0.2">
      <c r="A330" s="35" t="s">
        <v>6912</v>
      </c>
      <c r="B330" s="35" t="s">
        <v>12585</v>
      </c>
      <c r="C330" s="85" t="s">
        <v>1033</v>
      </c>
      <c r="D330" s="85" t="s">
        <v>1033</v>
      </c>
      <c r="E330" s="85" t="s">
        <v>12894</v>
      </c>
      <c r="F330" s="85" t="s">
        <v>216</v>
      </c>
      <c r="G330" s="85" t="s">
        <v>216</v>
      </c>
      <c r="H330" s="840">
        <v>1.01990017710394</v>
      </c>
      <c r="I330" s="840">
        <v>1.02583022715303</v>
      </c>
      <c r="J330" s="86">
        <v>4265.1666666666697</v>
      </c>
      <c r="K330" s="44">
        <v>4350.0442387111498</v>
      </c>
      <c r="L330" s="45">
        <v>4092.8137533297499</v>
      </c>
      <c r="M330" s="46">
        <v>0.95959057949976401</v>
      </c>
      <c r="N330" s="139">
        <v>4375.3368905122097</v>
      </c>
      <c r="O330" s="45">
        <v>4064.0115862929101</v>
      </c>
      <c r="P330" s="99">
        <v>0.95283769754044201</v>
      </c>
      <c r="Q330" s="86">
        <v>4271.2342566096904</v>
      </c>
      <c r="R330" s="44">
        <v>4356.23257476863</v>
      </c>
      <c r="S330" s="45">
        <v>4098.8458242761399</v>
      </c>
      <c r="T330" s="140">
        <v>0.95963966807327805</v>
      </c>
      <c r="U330" s="44">
        <v>4381.5612076817297</v>
      </c>
      <c r="V330" s="45">
        <v>4069.9714058552699</v>
      </c>
      <c r="W330" s="99">
        <v>0.95287946325047201</v>
      </c>
      <c r="X330" s="86">
        <v>4273.5783407077297</v>
      </c>
      <c r="Y330" s="44">
        <v>4358.6233065553697</v>
      </c>
      <c r="Z330" s="45">
        <v>4101.2961308480599</v>
      </c>
      <c r="AA330" s="46">
        <v>0.959686661592557</v>
      </c>
      <c r="AB330" s="139">
        <v>4383.96584000448</v>
      </c>
      <c r="AC330" s="45">
        <v>4072.3788436108598</v>
      </c>
      <c r="AD330" s="99">
        <v>0.952920133654658</v>
      </c>
      <c r="AE330" s="142">
        <v>4278.5227364585498</v>
      </c>
      <c r="AF330" s="44">
        <v>4363.6660966572999</v>
      </c>
      <c r="AG330" s="45">
        <v>4106.18749132014</v>
      </c>
      <c r="AH330" s="140">
        <v>0.95972085325855705</v>
      </c>
      <c r="AI330" s="44">
        <v>4389.03795062069</v>
      </c>
      <c r="AJ330" s="45">
        <v>4077.2183687911902</v>
      </c>
      <c r="AK330" s="46">
        <v>0.95295002970254405</v>
      </c>
    </row>
    <row r="331" spans="1:37" x14ac:dyDescent="0.2">
      <c r="A331" s="35" t="s">
        <v>6911</v>
      </c>
      <c r="B331" s="35" t="s">
        <v>12584</v>
      </c>
      <c r="C331" s="85" t="s">
        <v>1033</v>
      </c>
      <c r="D331" s="85" t="s">
        <v>1033</v>
      </c>
      <c r="E331" s="85" t="s">
        <v>12894</v>
      </c>
      <c r="F331" s="85" t="s">
        <v>215</v>
      </c>
      <c r="G331" s="85" t="s">
        <v>215</v>
      </c>
      <c r="H331" s="840">
        <v>1.01977885479332</v>
      </c>
      <c r="I331" s="840">
        <v>1.0243740689929799</v>
      </c>
      <c r="J331" s="86">
        <v>13501.583333333299</v>
      </c>
      <c r="K331" s="44">
        <v>13768.6291895633</v>
      </c>
      <c r="L331" s="45">
        <v>12954.4509938681</v>
      </c>
      <c r="M331" s="46">
        <v>0.95947643132236005</v>
      </c>
      <c r="N331" s="139">
        <v>13830.6718570144</v>
      </c>
      <c r="O331" s="45">
        <v>12846.556066347101</v>
      </c>
      <c r="P331" s="99">
        <v>0.95148515171779402</v>
      </c>
      <c r="Q331" s="86">
        <v>13507.279500218099</v>
      </c>
      <c r="R331" s="44">
        <v>13774.438020105699</v>
      </c>
      <c r="S331" s="45">
        <v>12960.5793059521</v>
      </c>
      <c r="T331" s="140">
        <v>0.95952551405653896</v>
      </c>
      <c r="U331" s="44">
        <v>13836.5068626638</v>
      </c>
      <c r="V331" s="45">
        <v>12852.5392248845</v>
      </c>
      <c r="W331" s="99">
        <v>0.951526858141718</v>
      </c>
      <c r="X331" s="86">
        <v>13512.0534532402</v>
      </c>
      <c r="Y331" s="44">
        <v>13779.3063964515</v>
      </c>
      <c r="Z331" s="45">
        <v>12965.7949390903</v>
      </c>
      <c r="AA331" s="46">
        <v>0.95957250198569899</v>
      </c>
      <c r="AB331" s="139">
        <v>13841.3971763463</v>
      </c>
      <c r="AC331" s="45">
        <v>12857.6305300112</v>
      </c>
      <c r="AD331" s="99">
        <v>0.95156747081457704</v>
      </c>
      <c r="AE331" s="142">
        <v>13518.8637223284</v>
      </c>
      <c r="AF331" s="44">
        <v>13786.251364862999</v>
      </c>
      <c r="AG331" s="45">
        <v>12972.7920635265</v>
      </c>
      <c r="AH331" s="140">
        <v>0.95960668958442696</v>
      </c>
      <c r="AI331" s="44">
        <v>13848.373439403</v>
      </c>
      <c r="AJ331" s="45">
        <v>12864.5145474373</v>
      </c>
      <c r="AK331" s="46">
        <v>0.95159732442525102</v>
      </c>
    </row>
    <row r="332" spans="1:37" x14ac:dyDescent="0.2">
      <c r="A332" s="35" t="s">
        <v>6910</v>
      </c>
      <c r="B332" s="35" t="s">
        <v>12919</v>
      </c>
      <c r="C332" s="85" t="s">
        <v>1033</v>
      </c>
      <c r="D332" s="85" t="s">
        <v>1033</v>
      </c>
      <c r="E332" s="85" t="s">
        <v>12894</v>
      </c>
      <c r="F332" s="85" t="s">
        <v>215</v>
      </c>
      <c r="G332" s="85" t="s">
        <v>215</v>
      </c>
      <c r="H332" s="840">
        <v>1.01977885479332</v>
      </c>
      <c r="I332" s="840">
        <v>1.0243740689929799</v>
      </c>
      <c r="J332" s="86">
        <v>6989.75</v>
      </c>
      <c r="K332" s="44">
        <v>7127.9992502916202</v>
      </c>
      <c r="L332" s="45">
        <v>6706.5003858354703</v>
      </c>
      <c r="M332" s="46">
        <v>0.95947643132236005</v>
      </c>
      <c r="N332" s="139">
        <v>7160.1186487436598</v>
      </c>
      <c r="O332" s="45">
        <v>6650.6433392194504</v>
      </c>
      <c r="P332" s="99">
        <v>0.95148515171779402</v>
      </c>
      <c r="Q332" s="86">
        <v>6991.1636104649997</v>
      </c>
      <c r="R332" s="44">
        <v>7129.44082035274</v>
      </c>
      <c r="S332" s="45">
        <v>6708.1998571847998</v>
      </c>
      <c r="T332" s="140">
        <v>0.95952551405653896</v>
      </c>
      <c r="U332" s="44">
        <v>7161.5667146476599</v>
      </c>
      <c r="V332" s="45">
        <v>6652.2799450204702</v>
      </c>
      <c r="W332" s="99">
        <v>0.951526858141718</v>
      </c>
      <c r="X332" s="86">
        <v>6991.4963696742598</v>
      </c>
      <c r="Y332" s="44">
        <v>7129.7801611580899</v>
      </c>
      <c r="Z332" s="45">
        <v>6708.8476640722702</v>
      </c>
      <c r="AA332" s="46">
        <v>0.95957250198569899</v>
      </c>
      <c r="AB332" s="139">
        <v>7161.9075845528496</v>
      </c>
      <c r="AC332" s="45">
        <v>6652.8805177002296</v>
      </c>
      <c r="AD332" s="99">
        <v>0.95156747081457704</v>
      </c>
      <c r="AE332" s="142">
        <v>6997.0960231897998</v>
      </c>
      <c r="AF332" s="44">
        <v>7135.4905694073996</v>
      </c>
      <c r="AG332" s="45">
        <v>6714.46015151752</v>
      </c>
      <c r="AH332" s="140">
        <v>0.95960668958442696</v>
      </c>
      <c r="AI332" s="44">
        <v>7167.6437244095096</v>
      </c>
      <c r="AJ332" s="45">
        <v>6658.4178544139804</v>
      </c>
      <c r="AK332" s="46">
        <v>0.95159732442525102</v>
      </c>
    </row>
    <row r="333" spans="1:37" x14ac:dyDescent="0.2">
      <c r="A333" s="35" t="s">
        <v>6909</v>
      </c>
      <c r="B333" s="35" t="s">
        <v>12583</v>
      </c>
      <c r="C333" s="85" t="s">
        <v>1033</v>
      </c>
      <c r="D333" s="85" t="s">
        <v>1033</v>
      </c>
      <c r="E333" s="85" t="s">
        <v>12894</v>
      </c>
      <c r="F333" s="85" t="s">
        <v>215</v>
      </c>
      <c r="G333" s="85" t="s">
        <v>215</v>
      </c>
      <c r="H333" s="840">
        <v>1.01977885479332</v>
      </c>
      <c r="I333" s="840">
        <v>1.0243740689929799</v>
      </c>
      <c r="J333" s="86">
        <v>11837.75</v>
      </c>
      <c r="K333" s="44">
        <v>12071.887138329599</v>
      </c>
      <c r="L333" s="45">
        <v>11358.0421248863</v>
      </c>
      <c r="M333" s="46">
        <v>0.95947643132236005</v>
      </c>
      <c r="N333" s="139">
        <v>12126.2841352216</v>
      </c>
      <c r="O333" s="45">
        <v>11263.4433547473</v>
      </c>
      <c r="P333" s="99">
        <v>0.95148515171779402</v>
      </c>
      <c r="Q333" s="86">
        <v>11850.514809238701</v>
      </c>
      <c r="R333" s="44">
        <v>12084.904420876701</v>
      </c>
      <c r="S333" s="45">
        <v>11370.871314169401</v>
      </c>
      <c r="T333" s="140">
        <v>0.95952551405653896</v>
      </c>
      <c r="U333" s="44">
        <v>12139.3600748013</v>
      </c>
      <c r="V333" s="45">
        <v>11276.0831237968</v>
      </c>
      <c r="W333" s="99">
        <v>0.951526858141718</v>
      </c>
      <c r="X333" s="86">
        <v>11859.132021130101</v>
      </c>
      <c r="Y333" s="44">
        <v>12093.692071350901</v>
      </c>
      <c r="Z333" s="45">
        <v>11379.696984894499</v>
      </c>
      <c r="AA333" s="46">
        <v>0.95957250198569899</v>
      </c>
      <c r="AB333" s="139">
        <v>12148.187323209901</v>
      </c>
      <c r="AC333" s="45">
        <v>11284.7642634029</v>
      </c>
      <c r="AD333" s="99">
        <v>0.95156747081457604</v>
      </c>
      <c r="AE333" s="142">
        <v>11870.732996811499</v>
      </c>
      <c r="AF333" s="44">
        <v>12105.5225010457</v>
      </c>
      <c r="AG333" s="45">
        <v>11391.234794010899</v>
      </c>
      <c r="AH333" s="140">
        <v>0.95960668958442696</v>
      </c>
      <c r="AI333" s="44">
        <v>12160.071061873001</v>
      </c>
      <c r="AJ333" s="45">
        <v>11296.157758732401</v>
      </c>
      <c r="AK333" s="46">
        <v>0.95159732442525102</v>
      </c>
    </row>
    <row r="334" spans="1:37" x14ac:dyDescent="0.2">
      <c r="A334" s="35" t="s">
        <v>6908</v>
      </c>
      <c r="B334" s="35" t="s">
        <v>12582</v>
      </c>
      <c r="C334" s="85" t="s">
        <v>1033</v>
      </c>
      <c r="D334" s="85" t="s">
        <v>1033</v>
      </c>
      <c r="E334" s="85" t="s">
        <v>12894</v>
      </c>
      <c r="F334" s="85" t="s">
        <v>215</v>
      </c>
      <c r="G334" s="85" t="s">
        <v>215</v>
      </c>
      <c r="H334" s="840">
        <v>1.01977885479332</v>
      </c>
      <c r="I334" s="840">
        <v>1.0243740689929799</v>
      </c>
      <c r="J334" s="86">
        <v>5755.75</v>
      </c>
      <c r="K334" s="44">
        <v>5869.5921434766597</v>
      </c>
      <c r="L334" s="45">
        <v>5522.50646958368</v>
      </c>
      <c r="M334" s="46">
        <v>0.95947643132236005</v>
      </c>
      <c r="N334" s="139">
        <v>5896.0410476063198</v>
      </c>
      <c r="O334" s="45">
        <v>5476.5106619996895</v>
      </c>
      <c r="P334" s="99">
        <v>0.95148515171779402</v>
      </c>
      <c r="Q334" s="86">
        <v>5764.7027156349004</v>
      </c>
      <c r="R334" s="44">
        <v>5878.7219335741102</v>
      </c>
      <c r="S334" s="45">
        <v>5531.3793366027003</v>
      </c>
      <c r="T334" s="140">
        <v>0.95952551405653896</v>
      </c>
      <c r="U334" s="44">
        <v>5905.2119773497798</v>
      </c>
      <c r="V334" s="45">
        <v>5485.2694631291097</v>
      </c>
      <c r="W334" s="99">
        <v>0.951526858141718</v>
      </c>
      <c r="X334" s="86">
        <v>5775.4935380235802</v>
      </c>
      <c r="Y334" s="44">
        <v>5889.72618607191</v>
      </c>
      <c r="Z334" s="45">
        <v>5542.0047844835199</v>
      </c>
      <c r="AA334" s="46">
        <v>0.95957250198569899</v>
      </c>
      <c r="AB334" s="139">
        <v>5916.2658159878501</v>
      </c>
      <c r="AC334" s="45">
        <v>5495.7717786830199</v>
      </c>
      <c r="AD334" s="99">
        <v>0.95156747081457704</v>
      </c>
      <c r="AE334" s="142">
        <v>5785.4494548223101</v>
      </c>
      <c r="AF334" s="44">
        <v>5899.8790195033498</v>
      </c>
      <c r="AG334" s="45">
        <v>5551.7559991000699</v>
      </c>
      <c r="AH334" s="140">
        <v>0.95960668958442696</v>
      </c>
      <c r="AI334" s="44">
        <v>5926.4643989895303</v>
      </c>
      <c r="AJ334" s="45">
        <v>5505.4182218064398</v>
      </c>
      <c r="AK334" s="46">
        <v>0.95159732442525102</v>
      </c>
    </row>
    <row r="335" spans="1:37" x14ac:dyDescent="0.2">
      <c r="A335" s="35" t="s">
        <v>6907</v>
      </c>
      <c r="B335" s="35" t="s">
        <v>12581</v>
      </c>
      <c r="C335" s="85" t="s">
        <v>1033</v>
      </c>
      <c r="D335" s="85" t="s">
        <v>1033</v>
      </c>
      <c r="E335" s="85" t="s">
        <v>12894</v>
      </c>
      <c r="F335" s="85" t="s">
        <v>215</v>
      </c>
      <c r="G335" s="85" t="s">
        <v>215</v>
      </c>
      <c r="H335" s="840">
        <v>1.01977885479332</v>
      </c>
      <c r="I335" s="840">
        <v>1.0243740689929799</v>
      </c>
      <c r="J335" s="86">
        <v>8133.75</v>
      </c>
      <c r="K335" s="44">
        <v>8294.6262601751805</v>
      </c>
      <c r="L335" s="45">
        <v>7804.14142326825</v>
      </c>
      <c r="M335" s="46">
        <v>0.95947643132236005</v>
      </c>
      <c r="N335" s="139">
        <v>8332.0025836716195</v>
      </c>
      <c r="O335" s="45">
        <v>7739.1423527846</v>
      </c>
      <c r="P335" s="99">
        <v>0.95148515171779402</v>
      </c>
      <c r="Q335" s="86">
        <v>8126.9908781283202</v>
      </c>
      <c r="R335" s="44">
        <v>8287.7334506134703</v>
      </c>
      <c r="S335" s="45">
        <v>7798.0551000688802</v>
      </c>
      <c r="T335" s="140">
        <v>0.95952551405653896</v>
      </c>
      <c r="U335" s="44">
        <v>8325.0787144971091</v>
      </c>
      <c r="V335" s="45">
        <v>7733.0500964118401</v>
      </c>
      <c r="W335" s="99">
        <v>0.951526858141718</v>
      </c>
      <c r="X335" s="86">
        <v>8120.0656343002502</v>
      </c>
      <c r="Y335" s="44">
        <v>8280.6712333933101</v>
      </c>
      <c r="Z335" s="45">
        <v>7791.7916969935804</v>
      </c>
      <c r="AA335" s="46">
        <v>0.95957250198569899</v>
      </c>
      <c r="AB335" s="139">
        <v>8317.9846742981808</v>
      </c>
      <c r="AC335" s="45">
        <v>7726.7903184794504</v>
      </c>
      <c r="AD335" s="99">
        <v>0.95156747081457604</v>
      </c>
      <c r="AE335" s="142">
        <v>8118.7198205537698</v>
      </c>
      <c r="AF335" s="44">
        <v>8279.2988009921592</v>
      </c>
      <c r="AG335" s="45">
        <v>7790.7778506650702</v>
      </c>
      <c r="AH335" s="140">
        <v>0.95960668958442696</v>
      </c>
      <c r="AI335" s="44">
        <v>8316.6060575945903</v>
      </c>
      <c r="AJ335" s="45">
        <v>7725.75205899722</v>
      </c>
      <c r="AK335" s="46">
        <v>0.95159732442525102</v>
      </c>
    </row>
    <row r="336" spans="1:37" x14ac:dyDescent="0.2">
      <c r="A336" s="35" t="s">
        <v>6906</v>
      </c>
      <c r="B336" s="35" t="s">
        <v>12580</v>
      </c>
      <c r="C336" s="85" t="s">
        <v>1033</v>
      </c>
      <c r="D336" s="85" t="s">
        <v>1033</v>
      </c>
      <c r="E336" s="85" t="s">
        <v>12894</v>
      </c>
      <c r="F336" s="85" t="s">
        <v>215</v>
      </c>
      <c r="G336" s="85" t="s">
        <v>215</v>
      </c>
      <c r="H336" s="840">
        <v>1.01977885479332</v>
      </c>
      <c r="I336" s="840">
        <v>1.0243740689929799</v>
      </c>
      <c r="J336" s="86">
        <v>10131.583333333299</v>
      </c>
      <c r="K336" s="44">
        <v>10331.974448909799</v>
      </c>
      <c r="L336" s="45">
        <v>9721.0154203117709</v>
      </c>
      <c r="M336" s="46">
        <v>0.95947643132236005</v>
      </c>
      <c r="N336" s="139">
        <v>10378.5312445081</v>
      </c>
      <c r="O336" s="45">
        <v>9640.0511050581408</v>
      </c>
      <c r="P336" s="99">
        <v>0.95148515171779402</v>
      </c>
      <c r="Q336" s="86">
        <v>10137.1505153418</v>
      </c>
      <c r="R336" s="44">
        <v>10337.651743402799</v>
      </c>
      <c r="S336" s="45">
        <v>9726.8545593018298</v>
      </c>
      <c r="T336" s="140">
        <v>0.95952551405653896</v>
      </c>
      <c r="U336" s="44">
        <v>10384.2341213949</v>
      </c>
      <c r="V336" s="45">
        <v>9645.7709803728594</v>
      </c>
      <c r="W336" s="99">
        <v>0.951526858141718</v>
      </c>
      <c r="X336" s="86">
        <v>10140.8315865165</v>
      </c>
      <c r="Y336" s="44">
        <v>10341.4056219497</v>
      </c>
      <c r="Z336" s="45">
        <v>9730.8631376892499</v>
      </c>
      <c r="AA336" s="46">
        <v>0.95957250198569899</v>
      </c>
      <c r="AB336" s="139">
        <v>10388.004915252401</v>
      </c>
      <c r="AC336" s="45">
        <v>9649.6854647380806</v>
      </c>
      <c r="AD336" s="99">
        <v>0.95156747081457704</v>
      </c>
      <c r="AE336" s="142">
        <v>10147.1948042723</v>
      </c>
      <c r="AF336" s="44">
        <v>10347.8946968656</v>
      </c>
      <c r="AG336" s="45">
        <v>9737.3160146960508</v>
      </c>
      <c r="AH336" s="140">
        <v>0.95960668958442696</v>
      </c>
      <c r="AI336" s="44">
        <v>10394.523230516799</v>
      </c>
      <c r="AJ336" s="45">
        <v>9656.0434261673399</v>
      </c>
      <c r="AK336" s="46">
        <v>0.95159732442525102</v>
      </c>
    </row>
    <row r="337" spans="1:37" x14ac:dyDescent="0.2">
      <c r="A337" s="35" t="s">
        <v>6905</v>
      </c>
      <c r="B337" s="35" t="s">
        <v>12579</v>
      </c>
      <c r="C337" s="85" t="s">
        <v>1033</v>
      </c>
      <c r="D337" s="85" t="s">
        <v>1033</v>
      </c>
      <c r="E337" s="85" t="s">
        <v>12894</v>
      </c>
      <c r="F337" s="85" t="s">
        <v>215</v>
      </c>
      <c r="G337" s="85" t="s">
        <v>215</v>
      </c>
      <c r="H337" s="840">
        <v>1.01977885479332</v>
      </c>
      <c r="I337" s="840">
        <v>1.0243740689929799</v>
      </c>
      <c r="J337" s="86">
        <v>5534.5</v>
      </c>
      <c r="K337" s="44">
        <v>5643.9660718536397</v>
      </c>
      <c r="L337" s="45">
        <v>5310.2223091535998</v>
      </c>
      <c r="M337" s="46">
        <v>0.95947643132236005</v>
      </c>
      <c r="N337" s="139">
        <v>5669.3982848416299</v>
      </c>
      <c r="O337" s="45">
        <v>5265.9945721821296</v>
      </c>
      <c r="P337" s="99">
        <v>0.95148515171779402</v>
      </c>
      <c r="Q337" s="86">
        <v>5533.7378157371804</v>
      </c>
      <c r="R337" s="44">
        <v>5643.1888124589595</v>
      </c>
      <c r="S337" s="45">
        <v>5309.7626222993304</v>
      </c>
      <c r="T337" s="140">
        <v>0.95952551405653896</v>
      </c>
      <c r="U337" s="44">
        <v>5668.6175230469998</v>
      </c>
      <c r="V337" s="45">
        <v>5265.5001575884198</v>
      </c>
      <c r="W337" s="99">
        <v>0.951526858141718</v>
      </c>
      <c r="X337" s="86">
        <v>5533.1804492810797</v>
      </c>
      <c r="Y337" s="44">
        <v>5642.6204219326601</v>
      </c>
      <c r="Z337" s="45">
        <v>5309.4878076550103</v>
      </c>
      <c r="AA337" s="46">
        <v>0.95957250198569899</v>
      </c>
      <c r="AB337" s="139">
        <v>5668.0465713024496</v>
      </c>
      <c r="AC337" s="45">
        <v>5265.1945256830604</v>
      </c>
      <c r="AD337" s="99">
        <v>0.95156747081457704</v>
      </c>
      <c r="AE337" s="142">
        <v>5533.9766050471499</v>
      </c>
      <c r="AF337" s="44">
        <v>5643.4323247480097</v>
      </c>
      <c r="AG337" s="45">
        <v>5310.4409702069597</v>
      </c>
      <c r="AH337" s="140">
        <v>0.95960668958442696</v>
      </c>
      <c r="AI337" s="44">
        <v>5668.86213262408</v>
      </c>
      <c r="AJ337" s="45">
        <v>5266.1173307948002</v>
      </c>
      <c r="AK337" s="46">
        <v>0.95159732442525102</v>
      </c>
    </row>
    <row r="338" spans="1:37" x14ac:dyDescent="0.2">
      <c r="A338" s="35" t="s">
        <v>6904</v>
      </c>
      <c r="B338" s="35" t="s">
        <v>12578</v>
      </c>
      <c r="C338" s="85" t="s">
        <v>1033</v>
      </c>
      <c r="D338" s="85" t="s">
        <v>1033</v>
      </c>
      <c r="E338" s="85" t="s">
        <v>12894</v>
      </c>
      <c r="F338" s="85" t="s">
        <v>215</v>
      </c>
      <c r="G338" s="85" t="s">
        <v>215</v>
      </c>
      <c r="H338" s="840">
        <v>1.01977885479332</v>
      </c>
      <c r="I338" s="840">
        <v>1.0243740689929799</v>
      </c>
      <c r="J338" s="86">
        <v>9563.6666666666697</v>
      </c>
      <c r="K338" s="44">
        <v>9752.8250409583998</v>
      </c>
      <c r="L338" s="45">
        <v>9176.1127636899491</v>
      </c>
      <c r="M338" s="46">
        <v>0.95947643132236005</v>
      </c>
      <c r="N338" s="139">
        <v>9796.7721378258302</v>
      </c>
      <c r="O338" s="45">
        <v>9099.6868293117404</v>
      </c>
      <c r="P338" s="99">
        <v>0.95148515171779402</v>
      </c>
      <c r="Q338" s="86">
        <v>9561.3414658676193</v>
      </c>
      <c r="R338" s="44">
        <v>9750.4538503503809</v>
      </c>
      <c r="S338" s="45">
        <v>9174.3510851067294</v>
      </c>
      <c r="T338" s="140">
        <v>0.95952551405653896</v>
      </c>
      <c r="U338" s="44">
        <v>9794.39026242209</v>
      </c>
      <c r="V338" s="45">
        <v>9097.8732046371497</v>
      </c>
      <c r="W338" s="99">
        <v>0.951526858141718</v>
      </c>
      <c r="X338" s="86">
        <v>9562.8109052168402</v>
      </c>
      <c r="Y338" s="44">
        <v>9751.9523535271092</v>
      </c>
      <c r="Z338" s="45">
        <v>9176.2103863350494</v>
      </c>
      <c r="AA338" s="46">
        <v>0.95957250198569899</v>
      </c>
      <c r="AB338" s="139">
        <v>9795.8955179873792</v>
      </c>
      <c r="AC338" s="45">
        <v>9099.6597869552406</v>
      </c>
      <c r="AD338" s="99">
        <v>0.95156747081457604</v>
      </c>
      <c r="AE338" s="142">
        <v>9566.4946903042401</v>
      </c>
      <c r="AF338" s="44">
        <v>9755.7089996648392</v>
      </c>
      <c r="AG338" s="45">
        <v>9180.0723006898406</v>
      </c>
      <c r="AH338" s="140">
        <v>0.95960668958442696</v>
      </c>
      <c r="AI338" s="44">
        <v>9799.6690919066496</v>
      </c>
      <c r="AJ338" s="45">
        <v>9103.4507514218803</v>
      </c>
      <c r="AK338" s="46">
        <v>0.95159732442525102</v>
      </c>
    </row>
    <row r="339" spans="1:37" x14ac:dyDescent="0.2">
      <c r="A339" s="35" t="s">
        <v>6903</v>
      </c>
      <c r="B339" s="35" t="s">
        <v>12920</v>
      </c>
      <c r="C339" s="85" t="s">
        <v>1033</v>
      </c>
      <c r="D339" s="85" t="s">
        <v>1033</v>
      </c>
      <c r="E339" s="85" t="s">
        <v>12894</v>
      </c>
      <c r="F339" s="85" t="s">
        <v>215</v>
      </c>
      <c r="G339" s="85" t="s">
        <v>215</v>
      </c>
      <c r="H339" s="840">
        <v>1.01977885479332</v>
      </c>
      <c r="I339" s="840">
        <v>1.0243740689929799</v>
      </c>
      <c r="J339" s="86">
        <v>12324.833333333299</v>
      </c>
      <c r="K339" s="44">
        <v>12568.604422185201</v>
      </c>
      <c r="L339" s="45">
        <v>11825.3871033095</v>
      </c>
      <c r="M339" s="46">
        <v>0.95947643132236005</v>
      </c>
      <c r="N339" s="139">
        <v>12625.239671326901</v>
      </c>
      <c r="O339" s="45">
        <v>11726.8959140632</v>
      </c>
      <c r="P339" s="99">
        <v>0.95148515171779402</v>
      </c>
      <c r="Q339" s="86">
        <v>12341.506941191499</v>
      </c>
      <c r="R339" s="44">
        <v>12585.6078149121</v>
      </c>
      <c r="S339" s="45">
        <v>11841.9907919791</v>
      </c>
      <c r="T339" s="140">
        <v>0.95952551405653896</v>
      </c>
      <c r="U339" s="44">
        <v>12642.3196828534</v>
      </c>
      <c r="V339" s="45">
        <v>11743.2753244862</v>
      </c>
      <c r="W339" s="99">
        <v>0.951526858141718</v>
      </c>
      <c r="X339" s="86">
        <v>12363.333786466999</v>
      </c>
      <c r="Y339" s="44">
        <v>12607.866370190901</v>
      </c>
      <c r="Z339" s="45">
        <v>11863.515134364399</v>
      </c>
      <c r="AA339" s="46">
        <v>0.95957250198569899</v>
      </c>
      <c r="AB339" s="139">
        <v>12664.678537161501</v>
      </c>
      <c r="AC339" s="45">
        <v>11764.5462620248</v>
      </c>
      <c r="AD339" s="99">
        <v>0.95156747081457704</v>
      </c>
      <c r="AE339" s="142">
        <v>12382.3094282191</v>
      </c>
      <c r="AF339" s="44">
        <v>12627.217328405801</v>
      </c>
      <c r="AG339" s="45">
        <v>11882.1469598234</v>
      </c>
      <c r="AH339" s="140">
        <v>0.95960668958442696</v>
      </c>
      <c r="AI339" s="44">
        <v>12684.116692514899</v>
      </c>
      <c r="AJ339" s="45">
        <v>11782.9725220989</v>
      </c>
      <c r="AK339" s="46">
        <v>0.95159732442525102</v>
      </c>
    </row>
    <row r="340" spans="1:37" x14ac:dyDescent="0.2">
      <c r="A340" s="35" t="s">
        <v>6902</v>
      </c>
      <c r="B340" s="35" t="s">
        <v>12921</v>
      </c>
      <c r="C340" s="85" t="s">
        <v>1033</v>
      </c>
      <c r="D340" s="85" t="s">
        <v>1033</v>
      </c>
      <c r="E340" s="85" t="s">
        <v>12894</v>
      </c>
      <c r="F340" s="85" t="s">
        <v>215</v>
      </c>
      <c r="G340" s="85" t="s">
        <v>215</v>
      </c>
      <c r="H340" s="840">
        <v>1.01977885479332</v>
      </c>
      <c r="I340" s="840">
        <v>1.0243740689929799</v>
      </c>
      <c r="J340" s="86">
        <v>4789.5833333333303</v>
      </c>
      <c r="K340" s="44">
        <v>4884.3158066038504</v>
      </c>
      <c r="L340" s="45">
        <v>4595.4923241877204</v>
      </c>
      <c r="M340" s="46">
        <v>0.95947643132236005</v>
      </c>
      <c r="N340" s="139">
        <v>4906.3249679476103</v>
      </c>
      <c r="O340" s="45">
        <v>4557.2174245816796</v>
      </c>
      <c r="P340" s="99">
        <v>0.95148515171779402</v>
      </c>
      <c r="Q340" s="86">
        <v>4793.5486307976898</v>
      </c>
      <c r="R340" s="44">
        <v>4888.35953311096</v>
      </c>
      <c r="S340" s="45">
        <v>4599.53221412117</v>
      </c>
      <c r="T340" s="140">
        <v>0.95952551405653896</v>
      </c>
      <c r="U340" s="44">
        <v>4910.3869158459402</v>
      </c>
      <c r="V340" s="45">
        <v>4561.1902680124604</v>
      </c>
      <c r="W340" s="99">
        <v>0.951526858141718</v>
      </c>
      <c r="X340" s="86">
        <v>4794.4763686674896</v>
      </c>
      <c r="Y340" s="44">
        <v>4889.3056205733701</v>
      </c>
      <c r="Z340" s="45">
        <v>4600.6476847935701</v>
      </c>
      <c r="AA340" s="46">
        <v>0.95957250198569899</v>
      </c>
      <c r="AB340" s="139">
        <v>4911.3372664625804</v>
      </c>
      <c r="AC340" s="45">
        <v>4562.2677520131801</v>
      </c>
      <c r="AD340" s="99">
        <v>0.95156747081457604</v>
      </c>
      <c r="AE340" s="142">
        <v>4796.8341497275696</v>
      </c>
      <c r="AF340" s="44">
        <v>4891.7100358426696</v>
      </c>
      <c r="AG340" s="45">
        <v>4603.0741389056002</v>
      </c>
      <c r="AH340" s="140">
        <v>0.95960668958442696</v>
      </c>
      <c r="AI340" s="44">
        <v>4913.7525162408901</v>
      </c>
      <c r="AJ340" s="45">
        <v>4564.6545425924296</v>
      </c>
      <c r="AK340" s="46">
        <v>0.95159732442525102</v>
      </c>
    </row>
    <row r="341" spans="1:37" x14ac:dyDescent="0.2">
      <c r="A341" s="35" t="s">
        <v>6901</v>
      </c>
      <c r="B341" s="35" t="s">
        <v>12577</v>
      </c>
      <c r="C341" s="85" t="s">
        <v>1033</v>
      </c>
      <c r="D341" s="85" t="s">
        <v>1033</v>
      </c>
      <c r="E341" s="85" t="s">
        <v>12894</v>
      </c>
      <c r="F341" s="85" t="s">
        <v>215</v>
      </c>
      <c r="G341" s="85" t="s">
        <v>215</v>
      </c>
      <c r="H341" s="840">
        <v>1.01977885479332</v>
      </c>
      <c r="I341" s="840">
        <v>1.0243740689929799</v>
      </c>
      <c r="J341" s="86">
        <v>11466.166666666701</v>
      </c>
      <c r="K341" s="44">
        <v>11692.954312202701</v>
      </c>
      <c r="L341" s="45">
        <v>11001.5166742807</v>
      </c>
      <c r="M341" s="46">
        <v>0.95947643132236005</v>
      </c>
      <c r="N341" s="139">
        <v>11745.643804085001</v>
      </c>
      <c r="O341" s="45">
        <v>10909.8873304548</v>
      </c>
      <c r="P341" s="99">
        <v>0.95148515171779402</v>
      </c>
      <c r="Q341" s="86">
        <v>11480.4342435703</v>
      </c>
      <c r="R341" s="44">
        <v>11707.5040854381</v>
      </c>
      <c r="S341" s="45">
        <v>11015.769569153999</v>
      </c>
      <c r="T341" s="140">
        <v>0.95952551405653896</v>
      </c>
      <c r="U341" s="44">
        <v>11760.2591398924</v>
      </c>
      <c r="V341" s="45">
        <v>10923.941525886999</v>
      </c>
      <c r="W341" s="99">
        <v>0.951526858141718</v>
      </c>
      <c r="X341" s="86">
        <v>11489.6141413082</v>
      </c>
      <c r="Y341" s="44">
        <v>11716.865551040401</v>
      </c>
      <c r="Z341" s="45">
        <v>11025.117788425399</v>
      </c>
      <c r="AA341" s="46">
        <v>0.95957250198569899</v>
      </c>
      <c r="AB341" s="139">
        <v>11769.6627890911</v>
      </c>
      <c r="AC341" s="45">
        <v>10933.143069080001</v>
      </c>
      <c r="AD341" s="99">
        <v>0.95156747081457604</v>
      </c>
      <c r="AE341" s="142">
        <v>11508.0485031955</v>
      </c>
      <c r="AF341" s="44">
        <v>11735.664523494799</v>
      </c>
      <c r="AG341" s="45">
        <v>11043.2003277285</v>
      </c>
      <c r="AH341" s="140">
        <v>0.95960668958442696</v>
      </c>
      <c r="AI341" s="44">
        <v>11788.546471387001</v>
      </c>
      <c r="AJ341" s="45">
        <v>10951.0281649969</v>
      </c>
      <c r="AK341" s="46">
        <v>0.95159732442525102</v>
      </c>
    </row>
    <row r="342" spans="1:37" x14ac:dyDescent="0.2">
      <c r="A342" s="35" t="s">
        <v>6900</v>
      </c>
      <c r="B342" s="35" t="s">
        <v>12576</v>
      </c>
      <c r="C342" s="85" t="s">
        <v>1033</v>
      </c>
      <c r="D342" s="85" t="s">
        <v>1033</v>
      </c>
      <c r="E342" s="85" t="s">
        <v>12894</v>
      </c>
      <c r="F342" s="85" t="s">
        <v>215</v>
      </c>
      <c r="G342" s="85" t="s">
        <v>215</v>
      </c>
      <c r="H342" s="840">
        <v>1.01977885479332</v>
      </c>
      <c r="I342" s="840">
        <v>1.0243740689929799</v>
      </c>
      <c r="J342" s="86">
        <v>5623.25</v>
      </c>
      <c r="K342" s="44">
        <v>5734.4714452165499</v>
      </c>
      <c r="L342" s="45">
        <v>5395.3758424334601</v>
      </c>
      <c r="M342" s="46">
        <v>0.95947643132236005</v>
      </c>
      <c r="N342" s="139">
        <v>5760.3114834647504</v>
      </c>
      <c r="O342" s="45">
        <v>5350.4388793970802</v>
      </c>
      <c r="P342" s="99">
        <v>0.95148515171779402</v>
      </c>
      <c r="Q342" s="86">
        <v>5630.0074362321402</v>
      </c>
      <c r="R342" s="44">
        <v>5741.3625357986903</v>
      </c>
      <c r="S342" s="45">
        <v>5402.13577939278</v>
      </c>
      <c r="T342" s="140">
        <v>0.95952551405653896</v>
      </c>
      <c r="U342" s="44">
        <v>5767.2336259138301</v>
      </c>
      <c r="V342" s="45">
        <v>5357.1032871124798</v>
      </c>
      <c r="W342" s="99">
        <v>0.951526858141718</v>
      </c>
      <c r="X342" s="86">
        <v>5639.5703967357103</v>
      </c>
      <c r="Y342" s="44">
        <v>5751.1146407094602</v>
      </c>
      <c r="Z342" s="45">
        <v>5411.57667572017</v>
      </c>
      <c r="AA342" s="46">
        <v>0.95957250198569899</v>
      </c>
      <c r="AB342" s="139">
        <v>5777.0296746764898</v>
      </c>
      <c r="AC342" s="45">
        <v>5366.43173890256</v>
      </c>
      <c r="AD342" s="99">
        <v>0.95156747081457704</v>
      </c>
      <c r="AE342" s="142">
        <v>5652.9074493600501</v>
      </c>
      <c r="AF342" s="44">
        <v>5764.7154849610297</v>
      </c>
      <c r="AG342" s="45">
        <v>5424.56780400755</v>
      </c>
      <c r="AH342" s="140">
        <v>0.95960668958442696</v>
      </c>
      <c r="AI342" s="44">
        <v>5790.69180554167</v>
      </c>
      <c r="AJ342" s="45">
        <v>5379.2916040345999</v>
      </c>
      <c r="AK342" s="46">
        <v>0.95159732442525102</v>
      </c>
    </row>
    <row r="343" spans="1:37" x14ac:dyDescent="0.2">
      <c r="A343" s="35" t="s">
        <v>6899</v>
      </c>
      <c r="B343" s="35" t="s">
        <v>12575</v>
      </c>
      <c r="C343" s="85" t="s">
        <v>1033</v>
      </c>
      <c r="D343" s="85" t="s">
        <v>1033</v>
      </c>
      <c r="E343" s="85" t="s">
        <v>12894</v>
      </c>
      <c r="F343" s="85" t="s">
        <v>215</v>
      </c>
      <c r="G343" s="85" t="s">
        <v>215</v>
      </c>
      <c r="H343" s="840">
        <v>1.01977885479332</v>
      </c>
      <c r="I343" s="840">
        <v>1.0243740689929799</v>
      </c>
      <c r="J343" s="86">
        <v>9228.0833333333303</v>
      </c>
      <c r="K343" s="44">
        <v>9410.6042536040004</v>
      </c>
      <c r="L343" s="45">
        <v>8854.1284646120203</v>
      </c>
      <c r="M343" s="46">
        <v>0.95947643132236005</v>
      </c>
      <c r="N343" s="139">
        <v>9453.0092731729292</v>
      </c>
      <c r="O343" s="45">
        <v>8780.3842704811104</v>
      </c>
      <c r="P343" s="99">
        <v>0.95148515171779402</v>
      </c>
      <c r="Q343" s="86">
        <v>9245.7954182951798</v>
      </c>
      <c r="R343" s="44">
        <v>9428.6666633223995</v>
      </c>
      <c r="S343" s="45">
        <v>8871.5766016012803</v>
      </c>
      <c r="T343" s="140">
        <v>0.95952551405653896</v>
      </c>
      <c r="U343" s="44">
        <v>9471.1530737156609</v>
      </c>
      <c r="V343" s="45">
        <v>8797.6226653915091</v>
      </c>
      <c r="W343" s="99">
        <v>0.951526858141718</v>
      </c>
      <c r="X343" s="86">
        <v>9268.0023329241303</v>
      </c>
      <c r="Y343" s="44">
        <v>9451.3128052911998</v>
      </c>
      <c r="Z343" s="45">
        <v>8893.3201870133107</v>
      </c>
      <c r="AA343" s="46">
        <v>0.95957250198569899</v>
      </c>
      <c r="AB343" s="139">
        <v>9493.9012612138904</v>
      </c>
      <c r="AC343" s="45">
        <v>8819.1295394442095</v>
      </c>
      <c r="AD343" s="99">
        <v>0.95156747081457604</v>
      </c>
      <c r="AE343" s="142">
        <v>9288.8630617089893</v>
      </c>
      <c r="AF343" s="44">
        <v>9472.5861354015797</v>
      </c>
      <c r="AG343" s="45">
        <v>8913.6551326496301</v>
      </c>
      <c r="AH343" s="140">
        <v>0.95960668958442696</v>
      </c>
      <c r="AI343" s="44">
        <v>9515.2704508414008</v>
      </c>
      <c r="AJ343" s="45">
        <v>8839.2572364748194</v>
      </c>
      <c r="AK343" s="46">
        <v>0.95159732442525102</v>
      </c>
    </row>
    <row r="344" spans="1:37" x14ac:dyDescent="0.2">
      <c r="A344" s="35" t="s">
        <v>6898</v>
      </c>
      <c r="B344" s="35" t="s">
        <v>12574</v>
      </c>
      <c r="C344" s="85" t="s">
        <v>1033</v>
      </c>
      <c r="D344" s="85" t="s">
        <v>1033</v>
      </c>
      <c r="E344" s="85" t="s">
        <v>12894</v>
      </c>
      <c r="F344" s="85" t="s">
        <v>215</v>
      </c>
      <c r="G344" s="85" t="s">
        <v>215</v>
      </c>
      <c r="H344" s="840">
        <v>1.01977885479332</v>
      </c>
      <c r="I344" s="840">
        <v>1.0243740689929799</v>
      </c>
      <c r="J344" s="86">
        <v>9299.5833333333303</v>
      </c>
      <c r="K344" s="44">
        <v>9483.5184417217206</v>
      </c>
      <c r="L344" s="45">
        <v>8922.7310294515701</v>
      </c>
      <c r="M344" s="46">
        <v>0.95947643132236005</v>
      </c>
      <c r="N344" s="139">
        <v>9526.2520191059302</v>
      </c>
      <c r="O344" s="45">
        <v>8848.4154588289293</v>
      </c>
      <c r="P344" s="99">
        <v>0.95148515171779402</v>
      </c>
      <c r="Q344" s="86">
        <v>9311.7342076383702</v>
      </c>
      <c r="R344" s="44">
        <v>9495.90964640526</v>
      </c>
      <c r="S344" s="45">
        <v>8934.8465523420691</v>
      </c>
      <c r="T344" s="140">
        <v>0.95952551405653896</v>
      </c>
      <c r="U344" s="44">
        <v>9538.6990596596097</v>
      </c>
      <c r="V344" s="45">
        <v>8860.3651944448993</v>
      </c>
      <c r="W344" s="99">
        <v>0.951526858141718</v>
      </c>
      <c r="X344" s="86">
        <v>9324.7696156414895</v>
      </c>
      <c r="Y344" s="44">
        <v>9509.2028798504398</v>
      </c>
      <c r="Z344" s="45">
        <v>8947.7925105213308</v>
      </c>
      <c r="AA344" s="46">
        <v>0.95957250198569899</v>
      </c>
      <c r="AB344" s="139">
        <v>9552.0521935967408</v>
      </c>
      <c r="AC344" s="45">
        <v>8873.1474390845797</v>
      </c>
      <c r="AD344" s="99">
        <v>0.95156747081457704</v>
      </c>
      <c r="AE344" s="142">
        <v>9340.5020391338694</v>
      </c>
      <c r="AF344" s="44">
        <v>9525.2464726626204</v>
      </c>
      <c r="AG344" s="45">
        <v>8963.2082408298393</v>
      </c>
      <c r="AH344" s="140">
        <v>0.95960668958442696</v>
      </c>
      <c r="AI344" s="44">
        <v>9568.1680802647497</v>
      </c>
      <c r="AJ344" s="45">
        <v>8888.39674922839</v>
      </c>
      <c r="AK344" s="46">
        <v>0.95159732442525102</v>
      </c>
    </row>
    <row r="345" spans="1:37" x14ac:dyDescent="0.2">
      <c r="A345" s="35" t="s">
        <v>6897</v>
      </c>
      <c r="B345" s="35" t="s">
        <v>12573</v>
      </c>
      <c r="C345" s="85" t="s">
        <v>1033</v>
      </c>
      <c r="D345" s="85" t="s">
        <v>1033</v>
      </c>
      <c r="E345" s="85" t="s">
        <v>12894</v>
      </c>
      <c r="F345" s="85" t="s">
        <v>215</v>
      </c>
      <c r="G345" s="85" t="s">
        <v>215</v>
      </c>
      <c r="H345" s="840">
        <v>1.01977885479332</v>
      </c>
      <c r="I345" s="840">
        <v>1.0243740689929799</v>
      </c>
      <c r="J345" s="86">
        <v>14563.333333333299</v>
      </c>
      <c r="K345" s="44">
        <v>14851.3793886401</v>
      </c>
      <c r="L345" s="45">
        <v>13973.175094824601</v>
      </c>
      <c r="M345" s="46">
        <v>0.95947643132236005</v>
      </c>
      <c r="N345" s="139">
        <v>14918.301024767699</v>
      </c>
      <c r="O345" s="45">
        <v>13856.7954261835</v>
      </c>
      <c r="P345" s="99">
        <v>0.95148515171779402</v>
      </c>
      <c r="Q345" s="86">
        <v>14562.3252018599</v>
      </c>
      <c r="R345" s="44">
        <v>14850.351317480699</v>
      </c>
      <c r="S345" s="45">
        <v>13972.922575173099</v>
      </c>
      <c r="T345" s="140">
        <v>0.95952551405653896</v>
      </c>
      <c r="U345" s="44">
        <v>14917.268321028199</v>
      </c>
      <c r="V345" s="45">
        <v>13856.4435465637</v>
      </c>
      <c r="W345" s="99">
        <v>0.951526858141718</v>
      </c>
      <c r="X345" s="86">
        <v>14554.7356310717</v>
      </c>
      <c r="Y345" s="44">
        <v>14842.6116336738</v>
      </c>
      <c r="Z345" s="45">
        <v>13966.324085247899</v>
      </c>
      <c r="AA345" s="46">
        <v>0.95957250198569899</v>
      </c>
      <c r="AB345" s="139">
        <v>14909.493761518001</v>
      </c>
      <c r="AC345" s="45">
        <v>13849.812972833701</v>
      </c>
      <c r="AD345" s="99">
        <v>0.95156747081457704</v>
      </c>
      <c r="AE345" s="142">
        <v>14557.755003434801</v>
      </c>
      <c r="AF345" s="44">
        <v>14845.6907257645</v>
      </c>
      <c r="AG345" s="45">
        <v>13969.719086627199</v>
      </c>
      <c r="AH345" s="140">
        <v>0.95960668958442696</v>
      </c>
      <c r="AI345" s="44">
        <v>14912.586728271401</v>
      </c>
      <c r="AJ345" s="45">
        <v>13853.1207109069</v>
      </c>
      <c r="AK345" s="46">
        <v>0.95159732442525102</v>
      </c>
    </row>
    <row r="346" spans="1:37" x14ac:dyDescent="0.2">
      <c r="A346" s="35" t="s">
        <v>6896</v>
      </c>
      <c r="B346" s="35" t="s">
        <v>12572</v>
      </c>
      <c r="C346" s="85" t="s">
        <v>1033</v>
      </c>
      <c r="D346" s="85" t="s">
        <v>1033</v>
      </c>
      <c r="E346" s="85" t="s">
        <v>12894</v>
      </c>
      <c r="F346" s="85" t="s">
        <v>215</v>
      </c>
      <c r="G346" s="85" t="s">
        <v>215</v>
      </c>
      <c r="H346" s="840">
        <v>1.01977885479332</v>
      </c>
      <c r="I346" s="840">
        <v>1.0243740689929799</v>
      </c>
      <c r="J346" s="86">
        <v>5315.25</v>
      </c>
      <c r="K346" s="44">
        <v>5420.3795579402004</v>
      </c>
      <c r="L346" s="45">
        <v>5099.8571015861799</v>
      </c>
      <c r="M346" s="46">
        <v>0.95947643132236005</v>
      </c>
      <c r="N346" s="139">
        <v>5444.8042702149196</v>
      </c>
      <c r="O346" s="45">
        <v>5057.3814526679998</v>
      </c>
      <c r="P346" s="99">
        <v>0.95148515171779402</v>
      </c>
      <c r="Q346" s="86">
        <v>5317.30677714176</v>
      </c>
      <c r="R346" s="44">
        <v>5422.4770157783896</v>
      </c>
      <c r="S346" s="45">
        <v>5102.0915187332603</v>
      </c>
      <c r="T346" s="140">
        <v>0.95952551405653896</v>
      </c>
      <c r="U346" s="44">
        <v>5446.9111793846296</v>
      </c>
      <c r="V346" s="45">
        <v>5059.5602114293597</v>
      </c>
      <c r="W346" s="99">
        <v>0.951526858141718</v>
      </c>
      <c r="X346" s="86">
        <v>5320.1722602119498</v>
      </c>
      <c r="Y346" s="44">
        <v>5425.3991748221397</v>
      </c>
      <c r="Z346" s="45">
        <v>5105.0910067265004</v>
      </c>
      <c r="AA346" s="46">
        <v>0.95957250198569899</v>
      </c>
      <c r="AB346" s="139">
        <v>5449.84650593688</v>
      </c>
      <c r="AC346" s="45">
        <v>5062.5028619477598</v>
      </c>
      <c r="AD346" s="99">
        <v>0.95156747081457704</v>
      </c>
      <c r="AE346" s="142">
        <v>5324.39375409884</v>
      </c>
      <c r="AF346" s="44">
        <v>5429.7041650236297</v>
      </c>
      <c r="AG346" s="45">
        <v>5109.3238644147896</v>
      </c>
      <c r="AH346" s="140">
        <v>0.95960668958442696</v>
      </c>
      <c r="AI346" s="44">
        <v>5454.17089480702</v>
      </c>
      <c r="AJ346" s="45">
        <v>5066.6788505869699</v>
      </c>
      <c r="AK346" s="46">
        <v>0.95159732442525102</v>
      </c>
    </row>
    <row r="347" spans="1:37" x14ac:dyDescent="0.2">
      <c r="A347" s="35" t="s">
        <v>6895</v>
      </c>
      <c r="B347" s="35" t="s">
        <v>12571</v>
      </c>
      <c r="C347" s="85" t="s">
        <v>1033</v>
      </c>
      <c r="D347" s="85" t="s">
        <v>1033</v>
      </c>
      <c r="E347" s="85" t="s">
        <v>12894</v>
      </c>
      <c r="F347" s="85" t="s">
        <v>215</v>
      </c>
      <c r="G347" s="85" t="s">
        <v>215</v>
      </c>
      <c r="H347" s="840">
        <v>1.01977885479332</v>
      </c>
      <c r="I347" s="840">
        <v>1.0243740689929799</v>
      </c>
      <c r="J347" s="86">
        <v>14949.166666666701</v>
      </c>
      <c r="K347" s="44">
        <v>15244.844063447799</v>
      </c>
      <c r="L347" s="45">
        <v>14343.3730845765</v>
      </c>
      <c r="M347" s="46">
        <v>0.95947643132236005</v>
      </c>
      <c r="N347" s="139">
        <v>15313.538686387499</v>
      </c>
      <c r="O347" s="45">
        <v>14223.9101138879</v>
      </c>
      <c r="P347" s="99">
        <v>0.95148515171779402</v>
      </c>
      <c r="Q347" s="86">
        <v>14955.9239810733</v>
      </c>
      <c r="R347" s="44">
        <v>15251.7350297949</v>
      </c>
      <c r="S347" s="45">
        <v>14350.5906461298</v>
      </c>
      <c r="T347" s="140">
        <v>0.95952551405653896</v>
      </c>
      <c r="U347" s="44">
        <v>15320.4607040417</v>
      </c>
      <c r="V347" s="45">
        <v>14230.963356316999</v>
      </c>
      <c r="W347" s="99">
        <v>0.951526858141718</v>
      </c>
      <c r="X347" s="86">
        <v>14961.3850332273</v>
      </c>
      <c r="Y347" s="44">
        <v>15257.304095306499</v>
      </c>
      <c r="Z347" s="45">
        <v>14356.533669505399</v>
      </c>
      <c r="AA347" s="46">
        <v>0.95957250198569899</v>
      </c>
      <c r="AB347" s="139">
        <v>15326.0548642577</v>
      </c>
      <c r="AC347" s="45">
        <v>14236.7673159512</v>
      </c>
      <c r="AD347" s="99">
        <v>0.95156747081457704</v>
      </c>
      <c r="AE347" s="142">
        <v>14970.351140423099</v>
      </c>
      <c r="AF347" s="44">
        <v>15266.447541834499</v>
      </c>
      <c r="AG347" s="45">
        <v>14365.6490997778</v>
      </c>
      <c r="AH347" s="140">
        <v>0.95960668958442696</v>
      </c>
      <c r="AI347" s="44">
        <v>15335.239511968801</v>
      </c>
      <c r="AJ347" s="45">
        <v>14245.7460909331</v>
      </c>
      <c r="AK347" s="46">
        <v>0.95159732442525102</v>
      </c>
    </row>
    <row r="348" spans="1:37" x14ac:dyDescent="0.2">
      <c r="A348" s="35" t="s">
        <v>6894</v>
      </c>
      <c r="B348" s="35" t="s">
        <v>12570</v>
      </c>
      <c r="C348" s="85" t="s">
        <v>1033</v>
      </c>
      <c r="D348" s="85" t="s">
        <v>1033</v>
      </c>
      <c r="E348" s="85" t="s">
        <v>12894</v>
      </c>
      <c r="F348" s="85" t="s">
        <v>215</v>
      </c>
      <c r="G348" s="85" t="s">
        <v>215</v>
      </c>
      <c r="H348" s="840">
        <v>1.01977885479332</v>
      </c>
      <c r="I348" s="840">
        <v>1.0243740689929799</v>
      </c>
      <c r="J348" s="86">
        <v>8654.6666666666697</v>
      </c>
      <c r="K348" s="44">
        <v>8825.8460619512698</v>
      </c>
      <c r="L348" s="45">
        <v>8303.9486876179199</v>
      </c>
      <c r="M348" s="46">
        <v>0.95947643132236005</v>
      </c>
      <c r="N348" s="139">
        <v>8865.6161091112099</v>
      </c>
      <c r="O348" s="45">
        <v>8234.78682640027</v>
      </c>
      <c r="P348" s="99">
        <v>0.95148515171779402</v>
      </c>
      <c r="Q348" s="86">
        <v>8662.95143848923</v>
      </c>
      <c r="R348" s="44">
        <v>8834.2946970727007</v>
      </c>
      <c r="S348" s="45">
        <v>8312.3229322632105</v>
      </c>
      <c r="T348" s="140">
        <v>0.95952551405653896</v>
      </c>
      <c r="U348" s="44">
        <v>8874.1028145337696</v>
      </c>
      <c r="V348" s="45">
        <v>8243.0309644999306</v>
      </c>
      <c r="W348" s="99">
        <v>0.951526858141718</v>
      </c>
      <c r="X348" s="86">
        <v>8673.8017871536194</v>
      </c>
      <c r="Y348" s="44">
        <v>8845.35965320779</v>
      </c>
      <c r="Z348" s="45">
        <v>8323.1416826270306</v>
      </c>
      <c r="AA348" s="46">
        <v>0.95957250198569899</v>
      </c>
      <c r="AB348" s="139">
        <v>8885.2176303451106</v>
      </c>
      <c r="AC348" s="45">
        <v>8253.7076289487304</v>
      </c>
      <c r="AD348" s="99">
        <v>0.95156747081457604</v>
      </c>
      <c r="AE348" s="142">
        <v>8683.7313945722308</v>
      </c>
      <c r="AF348" s="44">
        <v>8855.4856568896794</v>
      </c>
      <c r="AG348" s="45">
        <v>8332.9667367858092</v>
      </c>
      <c r="AH348" s="140">
        <v>0.95960668958442696</v>
      </c>
      <c r="AI348" s="44">
        <v>8895.3892627000005</v>
      </c>
      <c r="AJ348" s="45">
        <v>8263.4155611024908</v>
      </c>
      <c r="AK348" s="46">
        <v>0.95159732442525102</v>
      </c>
    </row>
    <row r="349" spans="1:37" x14ac:dyDescent="0.2">
      <c r="A349" s="35" t="s">
        <v>6893</v>
      </c>
      <c r="B349" s="35" t="s">
        <v>12569</v>
      </c>
      <c r="C349" s="85" t="s">
        <v>1033</v>
      </c>
      <c r="D349" s="85" t="s">
        <v>1033</v>
      </c>
      <c r="E349" s="85" t="s">
        <v>12894</v>
      </c>
      <c r="F349" s="85" t="s">
        <v>215</v>
      </c>
      <c r="G349" s="85" t="s">
        <v>215</v>
      </c>
      <c r="H349" s="840">
        <v>1.01977885479332</v>
      </c>
      <c r="I349" s="840">
        <v>1.0243740689929799</v>
      </c>
      <c r="J349" s="86">
        <v>8537.5833333333303</v>
      </c>
      <c r="K349" s="44">
        <v>8706.4469543692103</v>
      </c>
      <c r="L349" s="45">
        <v>8191.60998878393</v>
      </c>
      <c r="M349" s="46">
        <v>0.95947643132236005</v>
      </c>
      <c r="N349" s="139">
        <v>8745.6789785332803</v>
      </c>
      <c r="O349" s="45">
        <v>8123.38377321997</v>
      </c>
      <c r="P349" s="99">
        <v>0.95148515171779402</v>
      </c>
      <c r="Q349" s="86">
        <v>8541.1867048226104</v>
      </c>
      <c r="R349" s="44">
        <v>8710.1215964199491</v>
      </c>
      <c r="S349" s="45">
        <v>8195.4865635977894</v>
      </c>
      <c r="T349" s="140">
        <v>0.95952551405653896</v>
      </c>
      <c r="U349" s="44">
        <v>8749.3701788478502</v>
      </c>
      <c r="V349" s="45">
        <v>8127.1685500416797</v>
      </c>
      <c r="W349" s="99">
        <v>0.951526858141718</v>
      </c>
      <c r="X349" s="86">
        <v>8543.2862165827501</v>
      </c>
      <c r="Y349" s="44">
        <v>8712.2626341183295</v>
      </c>
      <c r="Z349" s="45">
        <v>8197.9025300262492</v>
      </c>
      <c r="AA349" s="46">
        <v>0.95957250198569899</v>
      </c>
      <c r="AB349" s="139">
        <v>8751.5208642524794</v>
      </c>
      <c r="AC349" s="45">
        <v>8129.5132575586804</v>
      </c>
      <c r="AD349" s="99">
        <v>0.95156747081457604</v>
      </c>
      <c r="AE349" s="142">
        <v>8547.7195237642409</v>
      </c>
      <c r="AF349" s="44">
        <v>8716.7836270388107</v>
      </c>
      <c r="AG349" s="45">
        <v>8202.4488356955699</v>
      </c>
      <c r="AH349" s="140">
        <v>0.95960668958442696</v>
      </c>
      <c r="AI349" s="44">
        <v>8756.0622291690797</v>
      </c>
      <c r="AJ349" s="45">
        <v>8133.9870287515296</v>
      </c>
      <c r="AK349" s="46">
        <v>0.95159732442525102</v>
      </c>
    </row>
    <row r="350" spans="1:37" x14ac:dyDescent="0.2">
      <c r="A350" s="35" t="s">
        <v>6892</v>
      </c>
      <c r="B350" s="35" t="s">
        <v>12568</v>
      </c>
      <c r="C350" s="85" t="s">
        <v>1033</v>
      </c>
      <c r="D350" s="85" t="s">
        <v>1033</v>
      </c>
      <c r="E350" s="85" t="s">
        <v>12894</v>
      </c>
      <c r="F350" s="85" t="s">
        <v>215</v>
      </c>
      <c r="G350" s="85" t="s">
        <v>215</v>
      </c>
      <c r="H350" s="840">
        <v>1.01977885479332</v>
      </c>
      <c r="I350" s="840">
        <v>1.0243740689929799</v>
      </c>
      <c r="J350" s="86">
        <v>5213.8333333333303</v>
      </c>
      <c r="K350" s="44">
        <v>5316.95698574991</v>
      </c>
      <c r="L350" s="45">
        <v>5002.5502001762297</v>
      </c>
      <c r="M350" s="46">
        <v>0.95947643132236005</v>
      </c>
      <c r="N350" s="139">
        <v>5340.9156667178804</v>
      </c>
      <c r="O350" s="45">
        <v>4960.8850001979599</v>
      </c>
      <c r="P350" s="99">
        <v>0.95148515171779402</v>
      </c>
      <c r="Q350" s="86">
        <v>5222.3038781570503</v>
      </c>
      <c r="R350" s="44">
        <v>5325.5950682497196</v>
      </c>
      <c r="S350" s="45">
        <v>5010.9338132480998</v>
      </c>
      <c r="T350" s="140">
        <v>0.95952551405653896</v>
      </c>
      <c r="U350" s="44">
        <v>5349.5926731855398</v>
      </c>
      <c r="V350" s="45">
        <v>4969.1624014440904</v>
      </c>
      <c r="W350" s="99">
        <v>0.951526858141718</v>
      </c>
      <c r="X350" s="86">
        <v>5228.7683897489296</v>
      </c>
      <c r="Y350" s="44">
        <v>5332.18744047769</v>
      </c>
      <c r="Z350" s="45">
        <v>5017.3823660551197</v>
      </c>
      <c r="AA350" s="46">
        <v>0.95957250198569899</v>
      </c>
      <c r="AB350" s="139">
        <v>5356.2147512289703</v>
      </c>
      <c r="AC350" s="45">
        <v>4975.5259121086001</v>
      </c>
      <c r="AD350" s="99">
        <v>0.95156747081457604</v>
      </c>
      <c r="AE350" s="142">
        <v>5238.7097052272302</v>
      </c>
      <c r="AF350" s="44">
        <v>5342.3253837912798</v>
      </c>
      <c r="AG350" s="45">
        <v>5027.1008779269096</v>
      </c>
      <c r="AH350" s="140">
        <v>0.95960668958442696</v>
      </c>
      <c r="AI350" s="44">
        <v>5366.3983770166096</v>
      </c>
      <c r="AJ350" s="45">
        <v>4985.1421389348297</v>
      </c>
      <c r="AK350" s="46">
        <v>0.95159732442525102</v>
      </c>
    </row>
    <row r="351" spans="1:37" x14ac:dyDescent="0.2">
      <c r="A351" s="35" t="s">
        <v>6891</v>
      </c>
      <c r="B351" s="35" t="s">
        <v>12567</v>
      </c>
      <c r="C351" s="85" t="s">
        <v>1033</v>
      </c>
      <c r="D351" s="85" t="s">
        <v>1033</v>
      </c>
      <c r="E351" s="85" t="s">
        <v>12894</v>
      </c>
      <c r="F351" s="85" t="s">
        <v>215</v>
      </c>
      <c r="G351" s="85" t="s">
        <v>215</v>
      </c>
      <c r="H351" s="840">
        <v>1.01977885479332</v>
      </c>
      <c r="I351" s="840">
        <v>1.0243740689929799</v>
      </c>
      <c r="J351" s="86">
        <v>8366.5833333333303</v>
      </c>
      <c r="K351" s="44">
        <v>8532.0647701995604</v>
      </c>
      <c r="L351" s="45">
        <v>8027.5395190278005</v>
      </c>
      <c r="M351" s="46">
        <v>0.95947643132236005</v>
      </c>
      <c r="N351" s="139">
        <v>8570.5110127354892</v>
      </c>
      <c r="O351" s="45">
        <v>7960.6798122762302</v>
      </c>
      <c r="P351" s="99">
        <v>0.95148515171779402</v>
      </c>
      <c r="Q351" s="86">
        <v>8376.0345276169901</v>
      </c>
      <c r="R351" s="44">
        <v>8541.7028982825705</v>
      </c>
      <c r="S351" s="45">
        <v>8037.0188358670102</v>
      </c>
      <c r="T351" s="140">
        <v>0.95952551405653896</v>
      </c>
      <c r="U351" s="44">
        <v>8580.1925710806809</v>
      </c>
      <c r="V351" s="45">
        <v>7970.0218177499401</v>
      </c>
      <c r="W351" s="99">
        <v>0.951526858141718</v>
      </c>
      <c r="X351" s="86">
        <v>8385.7110404333398</v>
      </c>
      <c r="Y351" s="44">
        <v>8551.5708014408192</v>
      </c>
      <c r="Z351" s="45">
        <v>8046.6977239977195</v>
      </c>
      <c r="AA351" s="46">
        <v>0.95957250198569899</v>
      </c>
      <c r="AB351" s="139">
        <v>8590.1049398880205</v>
      </c>
      <c r="AC351" s="45">
        <v>7979.56984572702</v>
      </c>
      <c r="AD351" s="99">
        <v>0.95156747081457704</v>
      </c>
      <c r="AE351" s="142">
        <v>8395.0730217341206</v>
      </c>
      <c r="AF351" s="44">
        <v>8561.1179520103306</v>
      </c>
      <c r="AG351" s="45">
        <v>8055.9682312058103</v>
      </c>
      <c r="AH351" s="140">
        <v>0.95960668958442696</v>
      </c>
      <c r="AI351" s="44">
        <v>8599.6951107669393</v>
      </c>
      <c r="AJ351" s="45">
        <v>7988.7290258368002</v>
      </c>
      <c r="AK351" s="46">
        <v>0.95159732442525102</v>
      </c>
    </row>
    <row r="352" spans="1:37" x14ac:dyDescent="0.2">
      <c r="A352" s="35" t="s">
        <v>6890</v>
      </c>
      <c r="B352" s="35" t="s">
        <v>12566</v>
      </c>
      <c r="C352" s="85" t="s">
        <v>1033</v>
      </c>
      <c r="D352" s="85" t="s">
        <v>1033</v>
      </c>
      <c r="E352" s="85" t="s">
        <v>12894</v>
      </c>
      <c r="F352" s="85" t="s">
        <v>215</v>
      </c>
      <c r="G352" s="85" t="s">
        <v>215</v>
      </c>
      <c r="H352" s="840">
        <v>1.01977885479332</v>
      </c>
      <c r="I352" s="840">
        <v>1.0243740689929799</v>
      </c>
      <c r="J352" s="86">
        <v>7632.6666666666697</v>
      </c>
      <c r="K352" s="44">
        <v>7783.6320723524896</v>
      </c>
      <c r="L352" s="45">
        <v>7323.3637748064702</v>
      </c>
      <c r="M352" s="46">
        <v>0.95947643132236005</v>
      </c>
      <c r="N352" s="139">
        <v>7818.7058106003897</v>
      </c>
      <c r="O352" s="45">
        <v>7262.3690013446803</v>
      </c>
      <c r="P352" s="99">
        <v>0.95148515171779402</v>
      </c>
      <c r="Q352" s="86">
        <v>7631.7675104856398</v>
      </c>
      <c r="R352" s="44">
        <v>7782.7151318919196</v>
      </c>
      <c r="S352" s="45">
        <v>7322.87564365873</v>
      </c>
      <c r="T352" s="140">
        <v>0.95952551405653896</v>
      </c>
      <c r="U352" s="44">
        <v>7817.7847383245698</v>
      </c>
      <c r="V352" s="45">
        <v>7261.8317613204399</v>
      </c>
      <c r="W352" s="99">
        <v>0.951526858141718</v>
      </c>
      <c r="X352" s="86">
        <v>7626.2580296116703</v>
      </c>
      <c r="Y352" s="44">
        <v>7777.0966797957599</v>
      </c>
      <c r="Z352" s="45">
        <v>7317.9474982629999</v>
      </c>
      <c r="AA352" s="46">
        <v>0.95957250198569899</v>
      </c>
      <c r="AB352" s="139">
        <v>7812.1409689836601</v>
      </c>
      <c r="AC352" s="45">
        <v>7256.8990650169299</v>
      </c>
      <c r="AD352" s="99">
        <v>0.95156747081457604</v>
      </c>
      <c r="AE352" s="142">
        <v>7627.2708552248196</v>
      </c>
      <c r="AF352" s="44">
        <v>7778.1295379396397</v>
      </c>
      <c r="AG352" s="45">
        <v>7319.1801359460696</v>
      </c>
      <c r="AH352" s="140">
        <v>0.95960668958442696</v>
      </c>
      <c r="AI352" s="44">
        <v>7813.1784812781898</v>
      </c>
      <c r="AJ352" s="45">
        <v>7258.0905384986399</v>
      </c>
      <c r="AK352" s="46">
        <v>0.95159732442525102</v>
      </c>
    </row>
    <row r="353" spans="1:37" x14ac:dyDescent="0.2">
      <c r="A353" s="35" t="s">
        <v>6889</v>
      </c>
      <c r="B353" s="35" t="s">
        <v>12565</v>
      </c>
      <c r="C353" s="85" t="s">
        <v>1033</v>
      </c>
      <c r="D353" s="85" t="s">
        <v>1033</v>
      </c>
      <c r="E353" s="85" t="s">
        <v>12894</v>
      </c>
      <c r="F353" s="85" t="s">
        <v>215</v>
      </c>
      <c r="G353" s="85" t="s">
        <v>215</v>
      </c>
      <c r="H353" s="840">
        <v>1.01977885479332</v>
      </c>
      <c r="I353" s="840">
        <v>1.0243740689929799</v>
      </c>
      <c r="J353" s="86">
        <v>10149.333333333299</v>
      </c>
      <c r="K353" s="44">
        <v>10350.0755235824</v>
      </c>
      <c r="L353" s="45">
        <v>9738.0461269677398</v>
      </c>
      <c r="M353" s="46">
        <v>0.95947643132236105</v>
      </c>
      <c r="N353" s="139">
        <v>10396.7138842327</v>
      </c>
      <c r="O353" s="45">
        <v>9656.9399665011297</v>
      </c>
      <c r="P353" s="99">
        <v>0.95148515171779402</v>
      </c>
      <c r="Q353" s="86">
        <v>10157.654372588</v>
      </c>
      <c r="R353" s="44">
        <v>10358.5611434642</v>
      </c>
      <c r="S353" s="45">
        <v>9746.5285334661694</v>
      </c>
      <c r="T353" s="140">
        <v>0.95952551405653896</v>
      </c>
      <c r="U353" s="44">
        <v>10405.2377410723</v>
      </c>
      <c r="V353" s="45">
        <v>9665.2809512381591</v>
      </c>
      <c r="W353" s="99">
        <v>0.951526858141718</v>
      </c>
      <c r="X353" s="86">
        <v>10161.413209992301</v>
      </c>
      <c r="Y353" s="44">
        <v>10362.394326367699</v>
      </c>
      <c r="Z353" s="45">
        <v>9750.6126976228497</v>
      </c>
      <c r="AA353" s="46">
        <v>0.95957250198569899</v>
      </c>
      <c r="AB353" s="139">
        <v>10409.088196638801</v>
      </c>
      <c r="AC353" s="45">
        <v>9669.2702681341998</v>
      </c>
      <c r="AD353" s="99">
        <v>0.95156747081457704</v>
      </c>
      <c r="AE353" s="142">
        <v>10167.8252438786</v>
      </c>
      <c r="AF353" s="44">
        <v>10368.9331829411</v>
      </c>
      <c r="AG353" s="45">
        <v>9757.1131225513</v>
      </c>
      <c r="AH353" s="140">
        <v>0.95960668958442696</v>
      </c>
      <c r="AI353" s="44">
        <v>10415.6565178814</v>
      </c>
      <c r="AJ353" s="45">
        <v>9675.6752972983904</v>
      </c>
      <c r="AK353" s="46">
        <v>0.95159732442525102</v>
      </c>
    </row>
    <row r="354" spans="1:37" x14ac:dyDescent="0.2">
      <c r="A354" s="35" t="s">
        <v>6888</v>
      </c>
      <c r="B354" s="35" t="s">
        <v>12564</v>
      </c>
      <c r="C354" s="85" t="s">
        <v>1033</v>
      </c>
      <c r="D354" s="85" t="s">
        <v>1033</v>
      </c>
      <c r="E354" s="85" t="s">
        <v>12894</v>
      </c>
      <c r="F354" s="85" t="s">
        <v>215</v>
      </c>
      <c r="G354" s="85" t="s">
        <v>215</v>
      </c>
      <c r="H354" s="840">
        <v>1.01977885479332</v>
      </c>
      <c r="I354" s="840">
        <v>1.0243740689929799</v>
      </c>
      <c r="J354" s="86">
        <v>7231.8333333333303</v>
      </c>
      <c r="K354" s="44">
        <v>7374.8707147228397</v>
      </c>
      <c r="L354" s="45">
        <v>6938.7736385847602</v>
      </c>
      <c r="M354" s="46">
        <v>0.95947643132236005</v>
      </c>
      <c r="N354" s="139">
        <v>7408.1025379457096</v>
      </c>
      <c r="O354" s="45">
        <v>6880.9820363644603</v>
      </c>
      <c r="P354" s="99">
        <v>0.95148515171779402</v>
      </c>
      <c r="Q354" s="86">
        <v>7242.1950256036898</v>
      </c>
      <c r="R354" s="44">
        <v>7385.4373494000201</v>
      </c>
      <c r="S354" s="45">
        <v>6949.0709048400904</v>
      </c>
      <c r="T354" s="140">
        <v>0.95952551405653896</v>
      </c>
      <c r="U354" s="44">
        <v>7418.7167868183496</v>
      </c>
      <c r="V354" s="45">
        <v>6891.1430787622603</v>
      </c>
      <c r="W354" s="99">
        <v>0.951526858141718</v>
      </c>
      <c r="X354" s="86">
        <v>7246.40245677447</v>
      </c>
      <c r="Y354" s="44">
        <v>7389.7279987409902</v>
      </c>
      <c r="Z354" s="45">
        <v>6953.4485358423999</v>
      </c>
      <c r="AA354" s="46">
        <v>0.95957250198569899</v>
      </c>
      <c r="AB354" s="139">
        <v>7423.0267702067704</v>
      </c>
      <c r="AC354" s="45">
        <v>6895.4408582974202</v>
      </c>
      <c r="AD354" s="99">
        <v>0.95156747081457604</v>
      </c>
      <c r="AE354" s="142">
        <v>7253.40431775862</v>
      </c>
      <c r="AF354" s="44">
        <v>7396.8683485168203</v>
      </c>
      <c r="AG354" s="45">
        <v>6960.4153055817296</v>
      </c>
      <c r="AH354" s="140">
        <v>0.95960668958442696</v>
      </c>
      <c r="AI354" s="44">
        <v>7430.1992950336198</v>
      </c>
      <c r="AJ354" s="45">
        <v>6902.3201417536602</v>
      </c>
      <c r="AK354" s="46">
        <v>0.95159732442525102</v>
      </c>
    </row>
    <row r="355" spans="1:37" x14ac:dyDescent="0.2">
      <c r="A355" s="35" t="s">
        <v>6887</v>
      </c>
      <c r="B355" s="35" t="s">
        <v>12563</v>
      </c>
      <c r="C355" s="85" t="s">
        <v>1033</v>
      </c>
      <c r="D355" s="85" t="s">
        <v>1033</v>
      </c>
      <c r="E355" s="85" t="s">
        <v>12894</v>
      </c>
      <c r="F355" s="85" t="s">
        <v>215</v>
      </c>
      <c r="G355" s="85" t="s">
        <v>215</v>
      </c>
      <c r="H355" s="840">
        <v>1.01977885479332</v>
      </c>
      <c r="I355" s="840">
        <v>1.0243740689929799</v>
      </c>
      <c r="J355" s="86">
        <v>6402.4166666666697</v>
      </c>
      <c r="K355" s="44">
        <v>6529.0491362430103</v>
      </c>
      <c r="L355" s="45">
        <v>6142.9678951721398</v>
      </c>
      <c r="M355" s="46">
        <v>0.95947643132236005</v>
      </c>
      <c r="N355" s="139">
        <v>6558.4696122217802</v>
      </c>
      <c r="O355" s="45">
        <v>6091.8043934438601</v>
      </c>
      <c r="P355" s="99">
        <v>0.95148515171779402</v>
      </c>
      <c r="Q355" s="86">
        <v>6405.77351514773</v>
      </c>
      <c r="R355" s="44">
        <v>6532.4723793427402</v>
      </c>
      <c r="S355" s="45">
        <v>6146.5031250518896</v>
      </c>
      <c r="T355" s="140">
        <v>0.95952551405653896</v>
      </c>
      <c r="U355" s="44">
        <v>6561.9082807593204</v>
      </c>
      <c r="V355" s="45">
        <v>6095.2655468359499</v>
      </c>
      <c r="W355" s="99">
        <v>0.951526858141718</v>
      </c>
      <c r="X355" s="86">
        <v>6403.7321199532098</v>
      </c>
      <c r="Y355" s="44">
        <v>6530.3906076890898</v>
      </c>
      <c r="Z355" s="45">
        <v>6144.8452523896804</v>
      </c>
      <c r="AA355" s="46">
        <v>0.95957250198569899</v>
      </c>
      <c r="AB355" s="139">
        <v>6559.8171284574901</v>
      </c>
      <c r="AC355" s="45">
        <v>6093.5831771579396</v>
      </c>
      <c r="AD355" s="99">
        <v>0.95156747081457704</v>
      </c>
      <c r="AE355" s="142">
        <v>6401.6197309769004</v>
      </c>
      <c r="AF355" s="44">
        <v>6528.23643807796</v>
      </c>
      <c r="AG355" s="45">
        <v>6143.0371180210896</v>
      </c>
      <c r="AH355" s="140">
        <v>0.95960668958442696</v>
      </c>
      <c r="AI355" s="44">
        <v>6557.6532519665298</v>
      </c>
      <c r="AJ355" s="45">
        <v>6091.7642079855104</v>
      </c>
      <c r="AK355" s="46">
        <v>0.95159732442525102</v>
      </c>
    </row>
    <row r="356" spans="1:37" x14ac:dyDescent="0.2">
      <c r="A356" s="35" t="s">
        <v>6886</v>
      </c>
      <c r="B356" s="35" t="s">
        <v>12562</v>
      </c>
      <c r="C356" s="85" t="s">
        <v>1033</v>
      </c>
      <c r="D356" s="85" t="s">
        <v>1033</v>
      </c>
      <c r="E356" s="85" t="s">
        <v>12894</v>
      </c>
      <c r="F356" s="85" t="s">
        <v>215</v>
      </c>
      <c r="G356" s="85" t="s">
        <v>215</v>
      </c>
      <c r="H356" s="840">
        <v>1.01977885479332</v>
      </c>
      <c r="I356" s="840">
        <v>1.0243740689929799</v>
      </c>
      <c r="J356" s="86">
        <v>7412.5833333333303</v>
      </c>
      <c r="K356" s="44">
        <v>7559.1957427267298</v>
      </c>
      <c r="L356" s="45">
        <v>7112.1990035462704</v>
      </c>
      <c r="M356" s="46">
        <v>0.95947643132236005</v>
      </c>
      <c r="N356" s="139">
        <v>7593.2581509161901</v>
      </c>
      <c r="O356" s="45">
        <v>7052.9629775374597</v>
      </c>
      <c r="P356" s="99">
        <v>0.95148515171779402</v>
      </c>
      <c r="Q356" s="86">
        <v>7413.6433362766502</v>
      </c>
      <c r="R356" s="44">
        <v>7560.27671131434</v>
      </c>
      <c r="S356" s="45">
        <v>7113.5799332726801</v>
      </c>
      <c r="T356" s="140">
        <v>0.95952551405653896</v>
      </c>
      <c r="U356" s="44">
        <v>7594.3439904443703</v>
      </c>
      <c r="V356" s="45">
        <v>7054.2807511505998</v>
      </c>
      <c r="W356" s="99">
        <v>0.951526858141718</v>
      </c>
      <c r="X356" s="86">
        <v>7414.28948124197</v>
      </c>
      <c r="Y356" s="44">
        <v>7560.9356362871104</v>
      </c>
      <c r="Z356" s="45">
        <v>7114.5483079616097</v>
      </c>
      <c r="AA356" s="46">
        <v>0.95957250198569899</v>
      </c>
      <c r="AB356" s="139">
        <v>7595.0058845916701</v>
      </c>
      <c r="AC356" s="45">
        <v>7055.1966895525402</v>
      </c>
      <c r="AD356" s="99">
        <v>0.95156747081457704</v>
      </c>
      <c r="AE356" s="142">
        <v>7419.3973380862999</v>
      </c>
      <c r="AF356" s="44">
        <v>7566.1445206902599</v>
      </c>
      <c r="AG356" s="45">
        <v>7119.7033183125004</v>
      </c>
      <c r="AH356" s="140">
        <v>0.95960668958442696</v>
      </c>
      <c r="AI356" s="44">
        <v>7600.2382406911202</v>
      </c>
      <c r="AJ356" s="45">
        <v>7060.2786557707504</v>
      </c>
      <c r="AK356" s="46">
        <v>0.95159732442525102</v>
      </c>
    </row>
    <row r="357" spans="1:37" x14ac:dyDescent="0.2">
      <c r="A357" s="35" t="s">
        <v>6885</v>
      </c>
      <c r="B357" s="35" t="s">
        <v>12561</v>
      </c>
      <c r="C357" s="85" t="s">
        <v>1033</v>
      </c>
      <c r="D357" s="85" t="s">
        <v>1033</v>
      </c>
      <c r="E357" s="85" t="s">
        <v>12894</v>
      </c>
      <c r="F357" s="85" t="s">
        <v>215</v>
      </c>
      <c r="G357" s="85" t="s">
        <v>215</v>
      </c>
      <c r="H357" s="840">
        <v>1.01977885479332</v>
      </c>
      <c r="I357" s="840">
        <v>1.0243740689929799</v>
      </c>
      <c r="J357" s="86">
        <v>6623</v>
      </c>
      <c r="K357" s="44">
        <v>6753.9953552961697</v>
      </c>
      <c r="L357" s="45">
        <v>6354.6124046479899</v>
      </c>
      <c r="M357" s="46">
        <v>0.95947643132236005</v>
      </c>
      <c r="N357" s="139">
        <v>6784.4294589404799</v>
      </c>
      <c r="O357" s="45">
        <v>6301.6861598269497</v>
      </c>
      <c r="P357" s="99">
        <v>0.95148515171779402</v>
      </c>
      <c r="Q357" s="86">
        <v>6630.8080658323697</v>
      </c>
      <c r="R357" s="44">
        <v>6761.9578557288596</v>
      </c>
      <c r="S357" s="45">
        <v>6362.4295179780502</v>
      </c>
      <c r="T357" s="140">
        <v>0.95952551405653896</v>
      </c>
      <c r="U357" s="44">
        <v>6792.4278391081598</v>
      </c>
      <c r="V357" s="45">
        <v>6309.3919658222403</v>
      </c>
      <c r="W357" s="99">
        <v>0.951526858141718</v>
      </c>
      <c r="X357" s="86">
        <v>6637.8481230379903</v>
      </c>
      <c r="Y357" s="44">
        <v>6769.1371572036796</v>
      </c>
      <c r="Z357" s="45">
        <v>6369.4965312246404</v>
      </c>
      <c r="AA357" s="46">
        <v>0.95957250198569899</v>
      </c>
      <c r="AB357" s="139">
        <v>6799.63949115381</v>
      </c>
      <c r="AC357" s="45">
        <v>6316.3603500905401</v>
      </c>
      <c r="AD357" s="99">
        <v>0.95156747081457704</v>
      </c>
      <c r="AE357" s="142">
        <v>6646.1591453312203</v>
      </c>
      <c r="AF357" s="44">
        <v>6777.6125620000403</v>
      </c>
      <c r="AG357" s="45">
        <v>6377.6987759025596</v>
      </c>
      <c r="AH357" s="140">
        <v>0.95960668958442696</v>
      </c>
      <c r="AI357" s="44">
        <v>6808.15308687783</v>
      </c>
      <c r="AJ357" s="45">
        <v>6324.4672604016096</v>
      </c>
      <c r="AK357" s="46">
        <v>0.95159732442525102</v>
      </c>
    </row>
    <row r="358" spans="1:37" x14ac:dyDescent="0.2">
      <c r="A358" s="35" t="s">
        <v>6884</v>
      </c>
      <c r="B358" s="35" t="s">
        <v>12560</v>
      </c>
      <c r="C358" s="85" t="s">
        <v>1033</v>
      </c>
      <c r="D358" s="85" t="s">
        <v>1033</v>
      </c>
      <c r="E358" s="85" t="s">
        <v>12894</v>
      </c>
      <c r="F358" s="85" t="s">
        <v>215</v>
      </c>
      <c r="G358" s="85" t="s">
        <v>215</v>
      </c>
      <c r="H358" s="840">
        <v>1.01977885479332</v>
      </c>
      <c r="I358" s="840">
        <v>1.0243740689929799</v>
      </c>
      <c r="J358" s="86">
        <v>7139.4166666666697</v>
      </c>
      <c r="K358" s="44">
        <v>7280.62615222569</v>
      </c>
      <c r="L358" s="45">
        <v>6850.1020250567099</v>
      </c>
      <c r="M358" s="46">
        <v>0.95947643132236005</v>
      </c>
      <c r="N358" s="139">
        <v>7313.4333010696</v>
      </c>
      <c r="O358" s="45">
        <v>6793.0489502598803</v>
      </c>
      <c r="P358" s="99">
        <v>0.95148515171779402</v>
      </c>
      <c r="Q358" s="86">
        <v>7132.1189266784804</v>
      </c>
      <c r="R358" s="44">
        <v>7273.1840712979501</v>
      </c>
      <c r="S358" s="45">
        <v>6843.4500794335399</v>
      </c>
      <c r="T358" s="140">
        <v>0.95952551405653896</v>
      </c>
      <c r="U358" s="44">
        <v>7305.9576854634497</v>
      </c>
      <c r="V358" s="45">
        <v>6786.4027141954602</v>
      </c>
      <c r="W358" s="99">
        <v>0.951526858141718</v>
      </c>
      <c r="X358" s="86">
        <v>7127.51021920318</v>
      </c>
      <c r="Y358" s="44">
        <v>7268.4842088667101</v>
      </c>
      <c r="Z358" s="45">
        <v>6839.3628139694301</v>
      </c>
      <c r="AA358" s="46">
        <v>0.95957250198569899</v>
      </c>
      <c r="AB358" s="139">
        <v>7301.2366450341797</v>
      </c>
      <c r="AC358" s="45">
        <v>6782.3068724922095</v>
      </c>
      <c r="AD358" s="99">
        <v>0.95156747081457704</v>
      </c>
      <c r="AE358" s="142">
        <v>7128.9654994667198</v>
      </c>
      <c r="AF358" s="44">
        <v>7269.9682729072701</v>
      </c>
      <c r="AG358" s="45">
        <v>6841.0029831048396</v>
      </c>
      <c r="AH358" s="140">
        <v>0.95960668958442696</v>
      </c>
      <c r="AI358" s="44">
        <v>7302.7273963992702</v>
      </c>
      <c r="AJ358" s="45">
        <v>6783.9044952124495</v>
      </c>
      <c r="AK358" s="46">
        <v>0.95159732442525102</v>
      </c>
    </row>
    <row r="359" spans="1:37" x14ac:dyDescent="0.2">
      <c r="A359" s="35" t="s">
        <v>6883</v>
      </c>
      <c r="B359" s="35" t="s">
        <v>12559</v>
      </c>
      <c r="C359" s="85" t="s">
        <v>1033</v>
      </c>
      <c r="D359" s="85" t="s">
        <v>1033</v>
      </c>
      <c r="E359" s="85" t="s">
        <v>12894</v>
      </c>
      <c r="F359" s="85" t="s">
        <v>215</v>
      </c>
      <c r="G359" s="85" t="s">
        <v>215</v>
      </c>
      <c r="H359" s="840">
        <v>1.01977885479332</v>
      </c>
      <c r="I359" s="840">
        <v>1.0243740689929799</v>
      </c>
      <c r="J359" s="86">
        <v>9193.5</v>
      </c>
      <c r="K359" s="44">
        <v>9375.3369015423996</v>
      </c>
      <c r="L359" s="45">
        <v>8820.9465713621194</v>
      </c>
      <c r="M359" s="46">
        <v>0.95947643132236005</v>
      </c>
      <c r="N359" s="139">
        <v>9417.5830032869308</v>
      </c>
      <c r="O359" s="45">
        <v>8747.4787423175294</v>
      </c>
      <c r="P359" s="99">
        <v>0.95148515171779402</v>
      </c>
      <c r="Q359" s="86">
        <v>9203.9600132932192</v>
      </c>
      <c r="R359" s="44">
        <v>9386.0038019196909</v>
      </c>
      <c r="S359" s="45">
        <v>8831.4344631110107</v>
      </c>
      <c r="T359" s="140">
        <v>0.95952551405653896</v>
      </c>
      <c r="U359" s="44">
        <v>9428.2979696658294</v>
      </c>
      <c r="V359" s="45">
        <v>8757.8151539109094</v>
      </c>
      <c r="W359" s="99">
        <v>0.951526858141718</v>
      </c>
      <c r="X359" s="86">
        <v>9217.4846873081897</v>
      </c>
      <c r="Y359" s="44">
        <v>9399.7959784981194</v>
      </c>
      <c r="Z359" s="45">
        <v>8844.8448434151906</v>
      </c>
      <c r="AA359" s="46">
        <v>0.95957250198569899</v>
      </c>
      <c r="AB359" s="139">
        <v>9442.1522950183407</v>
      </c>
      <c r="AC359" s="45">
        <v>8771.0585911739399</v>
      </c>
      <c r="AD359" s="99">
        <v>0.95156747081457604</v>
      </c>
      <c r="AE359" s="142">
        <v>9229.2588932138806</v>
      </c>
      <c r="AF359" s="44">
        <v>9411.8030647127307</v>
      </c>
      <c r="AG359" s="45">
        <v>8856.4585738345995</v>
      </c>
      <c r="AH359" s="140">
        <v>0.95960668958442696</v>
      </c>
      <c r="AI359" s="44">
        <v>9454.2134862311195</v>
      </c>
      <c r="AJ359" s="45">
        <v>8782.5380692102808</v>
      </c>
      <c r="AK359" s="46">
        <v>0.95159732442525102</v>
      </c>
    </row>
    <row r="360" spans="1:37" x14ac:dyDescent="0.2">
      <c r="A360" s="35" t="s">
        <v>6882</v>
      </c>
      <c r="B360" s="35" t="s">
        <v>9656</v>
      </c>
      <c r="C360" s="85" t="s">
        <v>1033</v>
      </c>
      <c r="D360" s="85" t="s">
        <v>1033</v>
      </c>
      <c r="E360" s="85" t="s">
        <v>12894</v>
      </c>
      <c r="F360" s="85" t="s">
        <v>215</v>
      </c>
      <c r="G360" s="85" t="s">
        <v>215</v>
      </c>
      <c r="H360" s="840">
        <v>1.01977885479332</v>
      </c>
      <c r="I360" s="840">
        <v>1.0243740689929799</v>
      </c>
      <c r="J360" s="86">
        <v>4357.75</v>
      </c>
      <c r="K360" s="44">
        <v>4443.9413044756002</v>
      </c>
      <c r="L360" s="45">
        <v>4181.1584185950196</v>
      </c>
      <c r="M360" s="46">
        <v>0.95947643132236005</v>
      </c>
      <c r="N360" s="139">
        <v>4463.9660991541396</v>
      </c>
      <c r="O360" s="45">
        <v>4146.3344198982204</v>
      </c>
      <c r="P360" s="99">
        <v>0.95148515171779402</v>
      </c>
      <c r="Q360" s="86">
        <v>4356.12177433946</v>
      </c>
      <c r="R360" s="44">
        <v>4442.2808743761398</v>
      </c>
      <c r="S360" s="45">
        <v>4179.80998481595</v>
      </c>
      <c r="T360" s="140">
        <v>0.95952551405653896</v>
      </c>
      <c r="U360" s="44">
        <v>4462.2981870090098</v>
      </c>
      <c r="V360" s="45">
        <v>4144.9668656199501</v>
      </c>
      <c r="W360" s="99">
        <v>0.951526858141718</v>
      </c>
      <c r="X360" s="86">
        <v>4354.8047798190601</v>
      </c>
      <c r="Y360" s="44">
        <v>4440.9378312123599</v>
      </c>
      <c r="Z360" s="45">
        <v>4178.7509182302601</v>
      </c>
      <c r="AA360" s="46">
        <v>0.95957250198569899</v>
      </c>
      <c r="AB360" s="139">
        <v>4460.9490919733098</v>
      </c>
      <c r="AC360" s="45">
        <v>4143.8905702236498</v>
      </c>
      <c r="AD360" s="99">
        <v>0.95156747081457604</v>
      </c>
      <c r="AE360" s="142">
        <v>4357.56398003097</v>
      </c>
      <c r="AF360" s="44">
        <v>4443.7516052446099</v>
      </c>
      <c r="AG360" s="45">
        <v>4181.5475455298601</v>
      </c>
      <c r="AH360" s="140">
        <v>0.95960668958442696</v>
      </c>
      <c r="AI360" s="44">
        <v>4463.7755451215498</v>
      </c>
      <c r="AJ360" s="45">
        <v>4146.64622440932</v>
      </c>
      <c r="AK360" s="46">
        <v>0.95159732442525102</v>
      </c>
    </row>
    <row r="361" spans="1:37" x14ac:dyDescent="0.2">
      <c r="A361" s="35" t="s">
        <v>6881</v>
      </c>
      <c r="B361" s="35" t="s">
        <v>12558</v>
      </c>
      <c r="C361" s="85" t="s">
        <v>1033</v>
      </c>
      <c r="D361" s="85" t="s">
        <v>1033</v>
      </c>
      <c r="E361" s="85" t="s">
        <v>12894</v>
      </c>
      <c r="F361" s="85" t="s">
        <v>215</v>
      </c>
      <c r="G361" s="85" t="s">
        <v>215</v>
      </c>
      <c r="H361" s="840">
        <v>1.01977885479332</v>
      </c>
      <c r="I361" s="840">
        <v>1.0243740689929799</v>
      </c>
      <c r="J361" s="86">
        <v>10471.916666666701</v>
      </c>
      <c r="K361" s="44">
        <v>10679.0391858244</v>
      </c>
      <c r="L361" s="45">
        <v>10047.557232438499</v>
      </c>
      <c r="M361" s="46">
        <v>0.95947643132236005</v>
      </c>
      <c r="N361" s="139">
        <v>10727.1598859887</v>
      </c>
      <c r="O361" s="45">
        <v>9963.8732183594293</v>
      </c>
      <c r="P361" s="99">
        <v>0.95148515171779402</v>
      </c>
      <c r="Q361" s="86">
        <v>10474.852104809201</v>
      </c>
      <c r="R361" s="44">
        <v>10682.032683571801</v>
      </c>
      <c r="S361" s="45">
        <v>10050.8878505333</v>
      </c>
      <c r="T361" s="140">
        <v>0.95952551405653896</v>
      </c>
      <c r="U361" s="44">
        <v>10730.166872703099</v>
      </c>
      <c r="V361" s="45">
        <v>9967.1031127882707</v>
      </c>
      <c r="W361" s="99">
        <v>0.951526858141718</v>
      </c>
      <c r="X361" s="86">
        <v>10474.180860546699</v>
      </c>
      <c r="Y361" s="44">
        <v>10681.348162866399</v>
      </c>
      <c r="Z361" s="45">
        <v>10050.7359346055</v>
      </c>
      <c r="AA361" s="46">
        <v>0.95957250198569899</v>
      </c>
      <c r="AB361" s="139">
        <v>10729.4792674866</v>
      </c>
      <c r="AC361" s="45">
        <v>9966.8897903248708</v>
      </c>
      <c r="AD361" s="99">
        <v>0.95156747081457604</v>
      </c>
      <c r="AE361" s="142">
        <v>10478.430838988599</v>
      </c>
      <c r="AF361" s="44">
        <v>10685.682201014801</v>
      </c>
      <c r="AG361" s="45">
        <v>10055.1723294412</v>
      </c>
      <c r="AH361" s="140">
        <v>0.95960668958442696</v>
      </c>
      <c r="AI361" s="44">
        <v>10733.832835196201</v>
      </c>
      <c r="AJ361" s="45">
        <v>9971.2467505565492</v>
      </c>
      <c r="AK361" s="46">
        <v>0.95159732442525102</v>
      </c>
    </row>
    <row r="362" spans="1:37" x14ac:dyDescent="0.2">
      <c r="A362" s="35" t="s">
        <v>6880</v>
      </c>
      <c r="B362" s="35" t="s">
        <v>12557</v>
      </c>
      <c r="C362" s="85" t="s">
        <v>1033</v>
      </c>
      <c r="D362" s="85" t="s">
        <v>1033</v>
      </c>
      <c r="E362" s="85" t="s">
        <v>12894</v>
      </c>
      <c r="F362" s="85" t="s">
        <v>215</v>
      </c>
      <c r="G362" s="85" t="s">
        <v>215</v>
      </c>
      <c r="H362" s="840">
        <v>1.01977885479332</v>
      </c>
      <c r="I362" s="840">
        <v>1.0243740689929799</v>
      </c>
      <c r="J362" s="86">
        <v>2113.8333333333298</v>
      </c>
      <c r="K362" s="44">
        <v>2155.6425358906199</v>
      </c>
      <c r="L362" s="45">
        <v>2028.17326307692</v>
      </c>
      <c r="M362" s="46">
        <v>0.95947643132236005</v>
      </c>
      <c r="N362" s="139">
        <v>2165.3560528396501</v>
      </c>
      <c r="O362" s="45">
        <v>2011.2810298728</v>
      </c>
      <c r="P362" s="99">
        <v>0.95148515171779402</v>
      </c>
      <c r="Q362" s="86">
        <v>2114.7049484035101</v>
      </c>
      <c r="R362" s="44">
        <v>2156.53139050871</v>
      </c>
      <c r="S362" s="45">
        <v>2029.1133526947899</v>
      </c>
      <c r="T362" s="140">
        <v>0.95952551405653896</v>
      </c>
      <c r="U362" s="44">
        <v>2166.24891271569</v>
      </c>
      <c r="V362" s="45">
        <v>2012.19855545114</v>
      </c>
      <c r="W362" s="99">
        <v>0.951526858141718</v>
      </c>
      <c r="X362" s="86">
        <v>2114.50761959377</v>
      </c>
      <c r="Y362" s="44">
        <v>2156.3301587610799</v>
      </c>
      <c r="Z362" s="45">
        <v>2029.02336700142</v>
      </c>
      <c r="AA362" s="46">
        <v>0.95957250198569899</v>
      </c>
      <c r="AB362" s="139">
        <v>2166.04677419992</v>
      </c>
      <c r="AC362" s="45">
        <v>2012.0966675949901</v>
      </c>
      <c r="AD362" s="99">
        <v>0.95156747081457704</v>
      </c>
      <c r="AE362" s="142">
        <v>2114.8445375996598</v>
      </c>
      <c r="AF362" s="44">
        <v>2156.6737406192901</v>
      </c>
      <c r="AG362" s="45">
        <v>2029.4189657117099</v>
      </c>
      <c r="AH362" s="140">
        <v>0.95960668958442696</v>
      </c>
      <c r="AI362" s="44">
        <v>2166.3919042685302</v>
      </c>
      <c r="AJ362" s="45">
        <v>2012.4804035551899</v>
      </c>
      <c r="AK362" s="46">
        <v>0.95159732442525102</v>
      </c>
    </row>
    <row r="363" spans="1:37" x14ac:dyDescent="0.2">
      <c r="A363" s="35" t="s">
        <v>6879</v>
      </c>
      <c r="B363" s="35" t="s">
        <v>12556</v>
      </c>
      <c r="C363" s="85" t="s">
        <v>1033</v>
      </c>
      <c r="D363" s="85" t="s">
        <v>1033</v>
      </c>
      <c r="E363" s="85" t="s">
        <v>12894</v>
      </c>
      <c r="F363" s="85" t="s">
        <v>215</v>
      </c>
      <c r="G363" s="85" t="s">
        <v>215</v>
      </c>
      <c r="H363" s="840">
        <v>1.01977885479332</v>
      </c>
      <c r="I363" s="840">
        <v>1.0243740689929799</v>
      </c>
      <c r="J363" s="86">
        <v>4652.25</v>
      </c>
      <c r="K363" s="44">
        <v>4744.2661772122301</v>
      </c>
      <c r="L363" s="45">
        <v>4463.7242276194502</v>
      </c>
      <c r="M363" s="46">
        <v>0.95947643132236005</v>
      </c>
      <c r="N363" s="139">
        <v>4765.6442624725696</v>
      </c>
      <c r="O363" s="45">
        <v>4426.5467970791096</v>
      </c>
      <c r="P363" s="99">
        <v>0.95148515171779402</v>
      </c>
      <c r="Q363" s="86">
        <v>4661.4360663931802</v>
      </c>
      <c r="R363" s="44">
        <v>4753.6339334787299</v>
      </c>
      <c r="S363" s="45">
        <v>4472.7668378476101</v>
      </c>
      <c r="T363" s="140">
        <v>0.95952551405653896</v>
      </c>
      <c r="U363" s="44">
        <v>4775.0542306817997</v>
      </c>
      <c r="V363" s="45">
        <v>4435.4816146836001</v>
      </c>
      <c r="W363" s="99">
        <v>0.951526858141718</v>
      </c>
      <c r="X363" s="86">
        <v>4672.1885901014102</v>
      </c>
      <c r="Y363" s="44">
        <v>4764.59912979204</v>
      </c>
      <c r="Z363" s="45">
        <v>4483.3036951526501</v>
      </c>
      <c r="AA363" s="46">
        <v>0.95957250198569899</v>
      </c>
      <c r="AB363" s="139">
        <v>4786.0688371447404</v>
      </c>
      <c r="AC363" s="45">
        <v>4445.9026798515197</v>
      </c>
      <c r="AD363" s="99">
        <v>0.95156747081457704</v>
      </c>
      <c r="AE363" s="142">
        <v>4683.6341523903102</v>
      </c>
      <c r="AF363" s="44">
        <v>4776.27107219548</v>
      </c>
      <c r="AG363" s="45">
        <v>4494.4466641998297</v>
      </c>
      <c r="AH363" s="140">
        <v>0.95960668958442696</v>
      </c>
      <c r="AI363" s="44">
        <v>4797.7933743585299</v>
      </c>
      <c r="AJ363" s="45">
        <v>4456.9337280013497</v>
      </c>
      <c r="AK363" s="46">
        <v>0.95159732442525102</v>
      </c>
    </row>
    <row r="364" spans="1:37" x14ac:dyDescent="0.2">
      <c r="A364" s="35" t="s">
        <v>6878</v>
      </c>
      <c r="B364" s="35" t="s">
        <v>12555</v>
      </c>
      <c r="C364" s="85" t="s">
        <v>1033</v>
      </c>
      <c r="D364" s="85" t="s">
        <v>1033</v>
      </c>
      <c r="E364" s="85" t="s">
        <v>12894</v>
      </c>
      <c r="F364" s="85" t="s">
        <v>215</v>
      </c>
      <c r="G364" s="85" t="s">
        <v>215</v>
      </c>
      <c r="H364" s="840">
        <v>1.01977885479332</v>
      </c>
      <c r="I364" s="840">
        <v>1.0243740689929799</v>
      </c>
      <c r="J364" s="86">
        <v>8209.4166666666697</v>
      </c>
      <c r="K364" s="44">
        <v>8371.7895268545399</v>
      </c>
      <c r="L364" s="45">
        <v>7876.7418065716402</v>
      </c>
      <c r="M364" s="46">
        <v>0.95947643132236005</v>
      </c>
      <c r="N364" s="139">
        <v>8409.5135548920898</v>
      </c>
      <c r="O364" s="45">
        <v>7811.13806259792</v>
      </c>
      <c r="P364" s="99">
        <v>0.95148515171779402</v>
      </c>
      <c r="Q364" s="86">
        <v>8209.1294196939998</v>
      </c>
      <c r="R364" s="44">
        <v>8371.4965984657101</v>
      </c>
      <c r="S364" s="45">
        <v>7876.8691263885403</v>
      </c>
      <c r="T364" s="140">
        <v>0.95952551405653896</v>
      </c>
      <c r="U364" s="44">
        <v>8409.2193065418905</v>
      </c>
      <c r="V364" s="45">
        <v>7811.2071248001803</v>
      </c>
      <c r="W364" s="99">
        <v>0.951526858141718</v>
      </c>
      <c r="X364" s="86">
        <v>8207.2247325732205</v>
      </c>
      <c r="Y364" s="44">
        <v>8369.5542388149406</v>
      </c>
      <c r="Z364" s="45">
        <v>7875.4271709942004</v>
      </c>
      <c r="AA364" s="46">
        <v>0.95957250198569899</v>
      </c>
      <c r="AB364" s="139">
        <v>8407.26819444582</v>
      </c>
      <c r="AC364" s="45">
        <v>7809.7280811815399</v>
      </c>
      <c r="AD364" s="99">
        <v>0.95156747081457704</v>
      </c>
      <c r="AE364" s="142">
        <v>8206.6237935216304</v>
      </c>
      <c r="AF364" s="44">
        <v>8368.9414138771099</v>
      </c>
      <c r="AG364" s="45">
        <v>7875.1310911660803</v>
      </c>
      <c r="AH364" s="140">
        <v>0.95960668958442696</v>
      </c>
      <c r="AI364" s="44">
        <v>8406.6526080643198</v>
      </c>
      <c r="AJ364" s="45">
        <v>7809.40124447978</v>
      </c>
      <c r="AK364" s="46">
        <v>0.95159732442525102</v>
      </c>
    </row>
    <row r="365" spans="1:37" x14ac:dyDescent="0.2">
      <c r="A365" s="35" t="s">
        <v>6877</v>
      </c>
      <c r="B365" s="35" t="s">
        <v>12554</v>
      </c>
      <c r="C365" s="85" t="s">
        <v>1033</v>
      </c>
      <c r="D365" s="85" t="s">
        <v>1033</v>
      </c>
      <c r="E365" s="85" t="s">
        <v>12894</v>
      </c>
      <c r="F365" s="85" t="s">
        <v>215</v>
      </c>
      <c r="G365" s="85" t="s">
        <v>215</v>
      </c>
      <c r="H365" s="840">
        <v>1.01977885479332</v>
      </c>
      <c r="I365" s="840">
        <v>1.0243740689929799</v>
      </c>
      <c r="J365" s="86">
        <v>4564.1666666666697</v>
      </c>
      <c r="K365" s="44">
        <v>4654.4406564191804</v>
      </c>
      <c r="L365" s="45">
        <v>4379.21034529381</v>
      </c>
      <c r="M365" s="46">
        <v>0.95947643132236005</v>
      </c>
      <c r="N365" s="139">
        <v>4675.4139798954402</v>
      </c>
      <c r="O365" s="45">
        <v>4342.7368132986303</v>
      </c>
      <c r="P365" s="99">
        <v>0.95148515171779402</v>
      </c>
      <c r="Q365" s="86">
        <v>4565.36306110023</v>
      </c>
      <c r="R365" s="44">
        <v>4655.66071416453</v>
      </c>
      <c r="S365" s="45">
        <v>4380.58233805693</v>
      </c>
      <c r="T365" s="140">
        <v>0.95952551405653896</v>
      </c>
      <c r="U365" s="44">
        <v>4676.6395353294702</v>
      </c>
      <c r="V365" s="45">
        <v>4344.0655698049604</v>
      </c>
      <c r="W365" s="99">
        <v>0.951526858141718</v>
      </c>
      <c r="X365" s="86">
        <v>4567.1719550439502</v>
      </c>
      <c r="Y365" s="44">
        <v>4657.5053859588897</v>
      </c>
      <c r="Z365" s="45">
        <v>4382.5326199004403</v>
      </c>
      <c r="AA365" s="46">
        <v>0.95957250198569899</v>
      </c>
      <c r="AB365" s="139">
        <v>4678.4925193789804</v>
      </c>
      <c r="AC365" s="45">
        <v>4345.9722660364396</v>
      </c>
      <c r="AD365" s="99">
        <v>0.95156747081457704</v>
      </c>
      <c r="AE365" s="142">
        <v>4568.1424671253799</v>
      </c>
      <c r="AF365" s="44">
        <v>4658.4950936578498</v>
      </c>
      <c r="AG365" s="45">
        <v>4383.6200704282201</v>
      </c>
      <c r="AH365" s="140">
        <v>0.95960668958442696</v>
      </c>
      <c r="AI365" s="44">
        <v>4679.4866867888304</v>
      </c>
      <c r="AJ365" s="45">
        <v>4347.03214930987</v>
      </c>
      <c r="AK365" s="46">
        <v>0.95159732442525102</v>
      </c>
    </row>
    <row r="366" spans="1:37" x14ac:dyDescent="0.2">
      <c r="A366" s="35" t="s">
        <v>6876</v>
      </c>
      <c r="B366" s="35" t="s">
        <v>12553</v>
      </c>
      <c r="C366" s="85" t="s">
        <v>1033</v>
      </c>
      <c r="D366" s="85" t="s">
        <v>1033</v>
      </c>
      <c r="E366" s="85" t="s">
        <v>12894</v>
      </c>
      <c r="F366" s="85" t="s">
        <v>215</v>
      </c>
      <c r="G366" s="85" t="s">
        <v>215</v>
      </c>
      <c r="H366" s="840">
        <v>1.01977885479332</v>
      </c>
      <c r="I366" s="840">
        <v>1.0243740689929799</v>
      </c>
      <c r="J366" s="86">
        <v>2748.5833333333298</v>
      </c>
      <c r="K366" s="44">
        <v>2802.9471639706799</v>
      </c>
      <c r="L366" s="45">
        <v>2637.2009278587798</v>
      </c>
      <c r="M366" s="46">
        <v>0.95947643132236005</v>
      </c>
      <c r="N366" s="139">
        <v>2815.5774931329402</v>
      </c>
      <c r="O366" s="45">
        <v>2615.2362299256702</v>
      </c>
      <c r="P366" s="99">
        <v>0.95148515171779402</v>
      </c>
      <c r="Q366" s="86">
        <v>2750.5388339224</v>
      </c>
      <c r="R366" s="44">
        <v>2804.9413421219401</v>
      </c>
      <c r="S366" s="45">
        <v>2639.21218855186</v>
      </c>
      <c r="T366" s="140">
        <v>0.95952551405653896</v>
      </c>
      <c r="U366" s="44">
        <v>2817.58065722829</v>
      </c>
      <c r="V366" s="45">
        <v>2617.2115748389701</v>
      </c>
      <c r="W366" s="99">
        <v>0.951526858141718</v>
      </c>
      <c r="X366" s="86">
        <v>2752.2725626276401</v>
      </c>
      <c r="Y366" s="44">
        <v>2806.7093619954899</v>
      </c>
      <c r="Z366" s="45">
        <v>2641.0050690671901</v>
      </c>
      <c r="AA366" s="46">
        <v>0.95957250198569899</v>
      </c>
      <c r="AB366" s="139">
        <v>2819.3566439565998</v>
      </c>
      <c r="AC366" s="45">
        <v>2618.9730414119299</v>
      </c>
      <c r="AD366" s="99">
        <v>0.95156747081457704</v>
      </c>
      <c r="AE366" s="142">
        <v>2755.2369321649799</v>
      </c>
      <c r="AF366" s="44">
        <v>2809.73236336747</v>
      </c>
      <c r="AG366" s="45">
        <v>2643.9437914955902</v>
      </c>
      <c r="AH366" s="140">
        <v>0.95960668958442696</v>
      </c>
      <c r="AI366" s="44">
        <v>2822.3932672415699</v>
      </c>
      <c r="AJ366" s="45">
        <v>2621.87609280583</v>
      </c>
      <c r="AK366" s="46">
        <v>0.95159732442525102</v>
      </c>
    </row>
    <row r="367" spans="1:37" x14ac:dyDescent="0.2">
      <c r="A367" s="35" t="s">
        <v>6875</v>
      </c>
      <c r="B367" s="35" t="s">
        <v>12552</v>
      </c>
      <c r="C367" s="85" t="s">
        <v>1033</v>
      </c>
      <c r="D367" s="85" t="s">
        <v>1033</v>
      </c>
      <c r="E367" s="85" t="s">
        <v>12894</v>
      </c>
      <c r="F367" s="85" t="s">
        <v>215</v>
      </c>
      <c r="G367" s="85" t="s">
        <v>215</v>
      </c>
      <c r="H367" s="840">
        <v>1.01977885479332</v>
      </c>
      <c r="I367" s="840">
        <v>1.0243740689929799</v>
      </c>
      <c r="J367" s="86">
        <v>3634.3333333333298</v>
      </c>
      <c r="K367" s="44">
        <v>3706.21628460386</v>
      </c>
      <c r="L367" s="45">
        <v>3487.0571769025701</v>
      </c>
      <c r="M367" s="46">
        <v>0.95947643132236005</v>
      </c>
      <c r="N367" s="139">
        <v>3722.91682474347</v>
      </c>
      <c r="O367" s="45">
        <v>3458.0142030596999</v>
      </c>
      <c r="P367" s="99">
        <v>0.95148515171779402</v>
      </c>
      <c r="Q367" s="86">
        <v>3640.4074671073499</v>
      </c>
      <c r="R367" s="44">
        <v>3712.4105577877899</v>
      </c>
      <c r="S367" s="45">
        <v>3493.0638462514398</v>
      </c>
      <c r="T367" s="140">
        <v>0.95952551405653896</v>
      </c>
      <c r="U367" s="44">
        <v>3729.1390098731699</v>
      </c>
      <c r="V367" s="45">
        <v>3463.9454795323099</v>
      </c>
      <c r="W367" s="99">
        <v>0.951526858141718</v>
      </c>
      <c r="X367" s="86">
        <v>3644.4280761788</v>
      </c>
      <c r="Y367" s="44">
        <v>3716.5106899022398</v>
      </c>
      <c r="Z367" s="45">
        <v>3497.0929673658202</v>
      </c>
      <c r="AA367" s="46">
        <v>0.95957250198569899</v>
      </c>
      <c r="AB367" s="139">
        <v>3733.2576175475201</v>
      </c>
      <c r="AC367" s="45">
        <v>3467.9192070150898</v>
      </c>
      <c r="AD367" s="99">
        <v>0.95156747081457604</v>
      </c>
      <c r="AE367" s="142">
        <v>3648.98333067359</v>
      </c>
      <c r="AF367" s="44">
        <v>3721.1560421142399</v>
      </c>
      <c r="AG367" s="45">
        <v>3501.58881429644</v>
      </c>
      <c r="AH367" s="140">
        <v>0.95960668958442696</v>
      </c>
      <c r="AI367" s="44">
        <v>3737.9239021296498</v>
      </c>
      <c r="AJ367" s="45">
        <v>3472.3627743413299</v>
      </c>
      <c r="AK367" s="46">
        <v>0.95159732442525102</v>
      </c>
    </row>
    <row r="368" spans="1:37" x14ac:dyDescent="0.2">
      <c r="A368" s="35" t="s">
        <v>6874</v>
      </c>
      <c r="B368" s="35" t="s">
        <v>12551</v>
      </c>
      <c r="C368" s="85" t="s">
        <v>1033</v>
      </c>
      <c r="D368" s="85" t="s">
        <v>1033</v>
      </c>
      <c r="E368" s="85" t="s">
        <v>12894</v>
      </c>
      <c r="F368" s="85" t="s">
        <v>215</v>
      </c>
      <c r="G368" s="85" t="s">
        <v>215</v>
      </c>
      <c r="H368" s="840">
        <v>1.01977885479332</v>
      </c>
      <c r="I368" s="840">
        <v>1.0243740689929799</v>
      </c>
      <c r="J368" s="86">
        <v>3033.8333333333298</v>
      </c>
      <c r="K368" s="44">
        <v>3093.8390823004702</v>
      </c>
      <c r="L368" s="45">
        <v>2910.89157989349</v>
      </c>
      <c r="M368" s="46">
        <v>0.95947643132236005</v>
      </c>
      <c r="N368" s="139">
        <v>3107.7801963131901</v>
      </c>
      <c r="O368" s="45">
        <v>2886.6473694531701</v>
      </c>
      <c r="P368" s="99">
        <v>0.95148515171779402</v>
      </c>
      <c r="Q368" s="86">
        <v>3035.33352111046</v>
      </c>
      <c r="R368" s="44">
        <v>3095.3689420738001</v>
      </c>
      <c r="S368" s="45">
        <v>2912.4799571765502</v>
      </c>
      <c r="T368" s="140">
        <v>0.95952551405653896</v>
      </c>
      <c r="U368" s="44">
        <v>3109.3169497706999</v>
      </c>
      <c r="V368" s="45">
        <v>2888.20136875447</v>
      </c>
      <c r="W368" s="99">
        <v>0.951526858141718</v>
      </c>
      <c r="X368" s="86">
        <v>3037.1483985663799</v>
      </c>
      <c r="Y368" s="44">
        <v>3097.2197157273899</v>
      </c>
      <c r="Z368" s="45">
        <v>2914.3640877142002</v>
      </c>
      <c r="AA368" s="46">
        <v>0.95957250198569899</v>
      </c>
      <c r="AB368" s="139">
        <v>3111.1760631749398</v>
      </c>
      <c r="AC368" s="45">
        <v>2890.0516201123501</v>
      </c>
      <c r="AD368" s="99">
        <v>0.95156747081457704</v>
      </c>
      <c r="AE368" s="142">
        <v>3040.42177349454</v>
      </c>
      <c r="AF368" s="44">
        <v>3100.5578342629401</v>
      </c>
      <c r="AG368" s="45">
        <v>2917.6090730035098</v>
      </c>
      <c r="AH368" s="140">
        <v>0.95960668958442696</v>
      </c>
      <c r="AI368" s="44">
        <v>3114.5292235694401</v>
      </c>
      <c r="AJ368" s="45">
        <v>2893.2572247816802</v>
      </c>
      <c r="AK368" s="46">
        <v>0.95159732442525102</v>
      </c>
    </row>
    <row r="369" spans="1:37" x14ac:dyDescent="0.2">
      <c r="A369" s="35" t="s">
        <v>6873</v>
      </c>
      <c r="B369" s="35" t="s">
        <v>12550</v>
      </c>
      <c r="C369" s="85" t="s">
        <v>1076</v>
      </c>
      <c r="D369" s="85" t="s">
        <v>1076</v>
      </c>
      <c r="E369" s="85" t="s">
        <v>12894</v>
      </c>
      <c r="F369" s="85" t="s">
        <v>466</v>
      </c>
      <c r="G369" s="85" t="s">
        <v>466</v>
      </c>
      <c r="H369" s="840">
        <v>1.0198830330791899</v>
      </c>
      <c r="I369" s="840">
        <v>1.0211236245028299</v>
      </c>
      <c r="J369" s="86">
        <v>12788.75</v>
      </c>
      <c r="K369" s="44">
        <v>13043.029139291501</v>
      </c>
      <c r="L369" s="45">
        <v>12271.757737845301</v>
      </c>
      <c r="M369" s="46">
        <v>0.95957444924995094</v>
      </c>
      <c r="N369" s="139">
        <v>13058.8947528606</v>
      </c>
      <c r="O369" s="45">
        <v>12129.694445904101</v>
      </c>
      <c r="P369" s="99">
        <v>0.94846599127389897</v>
      </c>
      <c r="Q369" s="86">
        <v>12785.298096143601</v>
      </c>
      <c r="R369" s="44">
        <v>13039.5086011165</v>
      </c>
      <c r="S369" s="45">
        <v>12269.072980598999</v>
      </c>
      <c r="T369" s="140">
        <v>0.95962353699830905</v>
      </c>
      <c r="U369" s="44">
        <v>13055.3699322833</v>
      </c>
      <c r="V369" s="45">
        <v>12126.9519695627</v>
      </c>
      <c r="W369" s="99">
        <v>0.94850756535904202</v>
      </c>
      <c r="X369" s="86">
        <v>12787.369577098099</v>
      </c>
      <c r="Y369" s="44">
        <v>13041.6212693954</v>
      </c>
      <c r="Z369" s="45">
        <v>12271.661735877</v>
      </c>
      <c r="AA369" s="46">
        <v>0.95967052972764999</v>
      </c>
      <c r="AB369" s="139">
        <v>13057.485170423701</v>
      </c>
      <c r="AC369" s="45">
        <v>12129.434466291699</v>
      </c>
      <c r="AD369" s="99">
        <v>0.94854804916370405</v>
      </c>
      <c r="AE369" s="142">
        <v>12790.818592907</v>
      </c>
      <c r="AF369" s="44">
        <v>13045.1388620997</v>
      </c>
      <c r="AG369" s="45">
        <v>12275.408986751099</v>
      </c>
      <c r="AH369" s="140">
        <v>0.95970472081890401</v>
      </c>
      <c r="AI369" s="44">
        <v>13061.0070419474</v>
      </c>
      <c r="AJ369" s="45">
        <v>12133.0866639711</v>
      </c>
      <c r="AK369" s="46">
        <v>0.94857780804579594</v>
      </c>
    </row>
    <row r="370" spans="1:37" x14ac:dyDescent="0.2">
      <c r="A370" s="35" t="s">
        <v>6872</v>
      </c>
      <c r="B370" s="35" t="s">
        <v>12549</v>
      </c>
      <c r="C370" s="85" t="s">
        <v>1076</v>
      </c>
      <c r="D370" s="85" t="s">
        <v>1076</v>
      </c>
      <c r="E370" s="85" t="s">
        <v>12894</v>
      </c>
      <c r="F370" s="85" t="s">
        <v>467</v>
      </c>
      <c r="G370" s="85" t="s">
        <v>467</v>
      </c>
      <c r="H370" s="840">
        <v>1.02099884519116</v>
      </c>
      <c r="I370" s="840">
        <v>1.0212655871270699</v>
      </c>
      <c r="J370" s="86">
        <v>12419.25</v>
      </c>
      <c r="K370" s="44">
        <v>12680.039908140299</v>
      </c>
      <c r="L370" s="45">
        <v>11930.233092108199</v>
      </c>
      <c r="M370" s="46">
        <v>0.96062428021887403</v>
      </c>
      <c r="N370" s="139">
        <v>12683.352642927801</v>
      </c>
      <c r="O370" s="45">
        <v>11780.873880974001</v>
      </c>
      <c r="P370" s="99">
        <v>0.94859785260575602</v>
      </c>
      <c r="Q370" s="86">
        <v>12520.647715994201</v>
      </c>
      <c r="R370" s="44">
        <v>12783.566859075399</v>
      </c>
      <c r="S370" s="45">
        <v>12028.2534828754</v>
      </c>
      <c r="T370" s="140">
        <v>0.960673421672121</v>
      </c>
      <c r="U370" s="44">
        <v>12786.906640886</v>
      </c>
      <c r="V370" s="45">
        <v>11877.580143467299</v>
      </c>
      <c r="W370" s="99">
        <v>0.94863943247077398</v>
      </c>
      <c r="X370" s="86">
        <v>12610.5178377266</v>
      </c>
      <c r="Y370" s="44">
        <v>12875.3241495813</v>
      </c>
      <c r="Z370" s="45">
        <v>12115.182571219901</v>
      </c>
      <c r="AA370" s="46">
        <v>0.96072046581427495</v>
      </c>
      <c r="AB370" s="139">
        <v>12878.687903522199</v>
      </c>
      <c r="AC370" s="45">
        <v>11963.345077460101</v>
      </c>
      <c r="AD370" s="99">
        <v>0.94867992190373296</v>
      </c>
      <c r="AE370" s="142">
        <v>12703.361351035301</v>
      </c>
      <c r="AF370" s="44">
        <v>12970.117269453</v>
      </c>
      <c r="AG370" s="45">
        <v>12204.814051556399</v>
      </c>
      <c r="AH370" s="140">
        <v>0.96075469431259697</v>
      </c>
      <c r="AI370" s="44">
        <v>12973.505788652301</v>
      </c>
      <c r="AJ370" s="45">
        <v>12051.8019448047</v>
      </c>
      <c r="AK370" s="46">
        <v>0.94870968492307906</v>
      </c>
    </row>
    <row r="371" spans="1:37" x14ac:dyDescent="0.2">
      <c r="A371" s="35" t="s">
        <v>6871</v>
      </c>
      <c r="B371" s="35" t="s">
        <v>12548</v>
      </c>
      <c r="C371" s="85" t="s">
        <v>1076</v>
      </c>
      <c r="D371" s="85" t="s">
        <v>1076</v>
      </c>
      <c r="E371" s="85" t="s">
        <v>12894</v>
      </c>
      <c r="F371" s="85" t="s">
        <v>465</v>
      </c>
      <c r="G371" s="85" t="s">
        <v>465</v>
      </c>
      <c r="H371" s="840">
        <v>1.0197444517716101</v>
      </c>
      <c r="I371" s="840">
        <v>1.02291705254531</v>
      </c>
      <c r="J371" s="86">
        <v>16956.666666666701</v>
      </c>
      <c r="K371" s="44">
        <v>17291.466753873901</v>
      </c>
      <c r="L371" s="45">
        <v>16268.973155653999</v>
      </c>
      <c r="M371" s="46">
        <v>0.95944406264914694</v>
      </c>
      <c r="N371" s="139">
        <v>17345.2634876599</v>
      </c>
      <c r="O371" s="45">
        <v>16111.068369160699</v>
      </c>
      <c r="P371" s="99">
        <v>0.950131808678636</v>
      </c>
      <c r="Q371" s="86">
        <v>16955.9629997474</v>
      </c>
      <c r="R371" s="44">
        <v>17290.749193437099</v>
      </c>
      <c r="S371" s="45">
        <v>16269.1302435545</v>
      </c>
      <c r="T371" s="140">
        <v>0.95949314372748196</v>
      </c>
      <c r="U371" s="44">
        <v>17344.543694768901</v>
      </c>
      <c r="V371" s="45">
        <v>16111.1059595734</v>
      </c>
      <c r="W371" s="99">
        <v>0.95017345578151002</v>
      </c>
      <c r="X371" s="86">
        <v>16947.448315619698</v>
      </c>
      <c r="Y371" s="44">
        <v>17282.066391539302</v>
      </c>
      <c r="Z371" s="45">
        <v>16261.7567611492</v>
      </c>
      <c r="AA371" s="46">
        <v>0.95954013007146899</v>
      </c>
      <c r="AB371" s="139">
        <v>17335.833879177699</v>
      </c>
      <c r="AC371" s="45">
        <v>16103.7028349298</v>
      </c>
      <c r="AD371" s="99">
        <v>0.95021401068901301</v>
      </c>
      <c r="AE371" s="142">
        <v>16945.629478788102</v>
      </c>
      <c r="AF371" s="44">
        <v>17280.211642771599</v>
      </c>
      <c r="AG371" s="45">
        <v>16260.5908250559</v>
      </c>
      <c r="AH371" s="140">
        <v>0.95957431651685099</v>
      </c>
      <c r="AI371" s="44">
        <v>17333.9733599668</v>
      </c>
      <c r="AJ371" s="45">
        <v>16102.479719365199</v>
      </c>
      <c r="AK371" s="46">
        <v>0.95024382183746303</v>
      </c>
    </row>
    <row r="372" spans="1:37" x14ac:dyDescent="0.2">
      <c r="A372" s="35" t="s">
        <v>6870</v>
      </c>
      <c r="B372" s="35" t="s">
        <v>12922</v>
      </c>
      <c r="C372" s="85" t="s">
        <v>1076</v>
      </c>
      <c r="D372" s="85" t="s">
        <v>1076</v>
      </c>
      <c r="E372" s="85" t="s">
        <v>12894</v>
      </c>
      <c r="F372" s="85" t="s">
        <v>467</v>
      </c>
      <c r="G372" s="85" t="s">
        <v>467</v>
      </c>
      <c r="H372" s="840">
        <v>1.02099884519116</v>
      </c>
      <c r="I372" s="840">
        <v>1.0212655871270699</v>
      </c>
      <c r="J372" s="86">
        <v>13144.25</v>
      </c>
      <c r="K372" s="44">
        <v>13420.264070903901</v>
      </c>
      <c r="L372" s="45">
        <v>12626.6856952669</v>
      </c>
      <c r="M372" s="46">
        <v>0.96062428021887403</v>
      </c>
      <c r="N372" s="139">
        <v>13423.770193594901</v>
      </c>
      <c r="O372" s="45">
        <v>12468.6073241132</v>
      </c>
      <c r="P372" s="99">
        <v>0.94859785260575602</v>
      </c>
      <c r="Q372" s="86">
        <v>13250.2287120825</v>
      </c>
      <c r="R372" s="44">
        <v>13528.468213554999</v>
      </c>
      <c r="S372" s="45">
        <v>12729.1425547745</v>
      </c>
      <c r="T372" s="140">
        <v>0.960673421672121</v>
      </c>
      <c r="U372" s="44">
        <v>13532.0026052129</v>
      </c>
      <c r="V372" s="45">
        <v>12569.689445537901</v>
      </c>
      <c r="W372" s="99">
        <v>0.94863943247077398</v>
      </c>
      <c r="X372" s="86">
        <v>13354.662855533201</v>
      </c>
      <c r="Y372" s="44">
        <v>13635.0953534167</v>
      </c>
      <c r="Z372" s="45">
        <v>12830.0979193605</v>
      </c>
      <c r="AA372" s="46">
        <v>0.96072046581427495</v>
      </c>
      <c r="AB372" s="139">
        <v>13638.657602040201</v>
      </c>
      <c r="AC372" s="45">
        <v>12669.300514838</v>
      </c>
      <c r="AD372" s="99">
        <v>0.94867992190373296</v>
      </c>
      <c r="AE372" s="142">
        <v>13455.8203020295</v>
      </c>
      <c r="AF372" s="44">
        <v>13738.376989471801</v>
      </c>
      <c r="AG372" s="45">
        <v>12927.742521001601</v>
      </c>
      <c r="AH372" s="140">
        <v>0.96075469431259697</v>
      </c>
      <c r="AI372" s="44">
        <v>13741.9662210284</v>
      </c>
      <c r="AJ372" s="45">
        <v>12765.66703912</v>
      </c>
      <c r="AK372" s="46">
        <v>0.94870968492307906</v>
      </c>
    </row>
    <row r="373" spans="1:37" x14ac:dyDescent="0.2">
      <c r="A373" s="35" t="s">
        <v>6869</v>
      </c>
      <c r="B373" s="35" t="s">
        <v>12547</v>
      </c>
      <c r="C373" s="85" t="s">
        <v>1076</v>
      </c>
      <c r="D373" s="85" t="s">
        <v>1076</v>
      </c>
      <c r="E373" s="85" t="s">
        <v>12894</v>
      </c>
      <c r="F373" s="85" t="s">
        <v>465</v>
      </c>
      <c r="G373" s="85" t="s">
        <v>465</v>
      </c>
      <c r="H373" s="840">
        <v>1.0197444517716101</v>
      </c>
      <c r="I373" s="840">
        <v>1.02291705254531</v>
      </c>
      <c r="J373" s="86">
        <v>9823.0833333333303</v>
      </c>
      <c r="K373" s="44">
        <v>10017.0347284568</v>
      </c>
      <c r="L373" s="45">
        <v>9424.6989810744599</v>
      </c>
      <c r="M373" s="46">
        <v>0.95944406264914694</v>
      </c>
      <c r="N373" s="139">
        <v>10048.199450240299</v>
      </c>
      <c r="O373" s="45">
        <v>9333.2239343009696</v>
      </c>
      <c r="P373" s="99">
        <v>0.950131808678636</v>
      </c>
      <c r="Q373" s="86">
        <v>9832.4997578709408</v>
      </c>
      <c r="R373" s="44">
        <v>10026.6370751346</v>
      </c>
      <c r="S373" s="45">
        <v>9434.2161033792909</v>
      </c>
      <c r="T373" s="140">
        <v>0.95949314372748196</v>
      </c>
      <c r="U373" s="44">
        <v>10057.831671473799</v>
      </c>
      <c r="V373" s="45">
        <v>9342.5802739070896</v>
      </c>
      <c r="W373" s="99">
        <v>0.95017345578151002</v>
      </c>
      <c r="X373" s="86">
        <v>9834.7470100229802</v>
      </c>
      <c r="Y373" s="44">
        <v>10028.928698048399</v>
      </c>
      <c r="Z373" s="45">
        <v>9436.8344252174393</v>
      </c>
      <c r="AA373" s="46">
        <v>0.95954013007146899</v>
      </c>
      <c r="AB373" s="139">
        <v>10060.130424021499</v>
      </c>
      <c r="AC373" s="45">
        <v>9345.1144005057195</v>
      </c>
      <c r="AD373" s="99">
        <v>0.95021401068901301</v>
      </c>
      <c r="AE373" s="142">
        <v>9838.9489071032804</v>
      </c>
      <c r="AF373" s="44">
        <v>10033.2135592829</v>
      </c>
      <c r="AG373" s="45">
        <v>9441.2026727778593</v>
      </c>
      <c r="AH373" s="140">
        <v>0.95957431651685099</v>
      </c>
      <c r="AI373" s="44">
        <v>10064.428616198</v>
      </c>
      <c r="AJ373" s="45">
        <v>9349.4004123493505</v>
      </c>
      <c r="AK373" s="46">
        <v>0.95024382183746303</v>
      </c>
    </row>
    <row r="374" spans="1:37" x14ac:dyDescent="0.2">
      <c r="A374" s="35" t="s">
        <v>6868</v>
      </c>
      <c r="B374" s="35" t="s">
        <v>12923</v>
      </c>
      <c r="C374" s="85" t="s">
        <v>1076</v>
      </c>
      <c r="D374" s="85" t="s">
        <v>1076</v>
      </c>
      <c r="E374" s="85" t="s">
        <v>12894</v>
      </c>
      <c r="F374" s="85" t="s">
        <v>468</v>
      </c>
      <c r="G374" s="85" t="s">
        <v>468</v>
      </c>
      <c r="H374" s="840">
        <v>1.0182690433494399</v>
      </c>
      <c r="I374" s="840">
        <v>1.0202636076585501</v>
      </c>
      <c r="J374" s="86">
        <v>37894</v>
      </c>
      <c r="K374" s="44">
        <v>38586.287128683602</v>
      </c>
      <c r="L374" s="45">
        <v>36304.570248921897</v>
      </c>
      <c r="M374" s="46">
        <v>0.95805589932237201</v>
      </c>
      <c r="N374" s="139">
        <v>38661.869148613201</v>
      </c>
      <c r="O374" s="45">
        <v>35910.899686014898</v>
      </c>
      <c r="P374" s="99">
        <v>0.94766716857589395</v>
      </c>
      <c r="Q374" s="86">
        <v>37854.0169493258</v>
      </c>
      <c r="R374" s="44">
        <v>38545.573625923498</v>
      </c>
      <c r="S374" s="45">
        <v>36268.119479212197</v>
      </c>
      <c r="T374" s="140">
        <v>0.95810490938817305</v>
      </c>
      <c r="U374" s="44">
        <v>38621.075897087198</v>
      </c>
      <c r="V374" s="45">
        <v>35874.581482265297</v>
      </c>
      <c r="W374" s="99">
        <v>0.94770870764626303</v>
      </c>
      <c r="X374" s="86">
        <v>37802.000738713003</v>
      </c>
      <c r="Y374" s="44">
        <v>38492.607128904099</v>
      </c>
      <c r="Z374" s="45">
        <v>36220.0561004189</v>
      </c>
      <c r="AA374" s="46">
        <v>0.958151827750375</v>
      </c>
      <c r="AB374" s="139">
        <v>38568.005650390602</v>
      </c>
      <c r="AC374" s="45">
        <v>35826.814346426101</v>
      </c>
      <c r="AD374" s="99">
        <v>0.94774915735441301</v>
      </c>
      <c r="AE374" s="142">
        <v>37764.530652324298</v>
      </c>
      <c r="AF374" s="44">
        <v>38454.452499882798</v>
      </c>
      <c r="AG374" s="45">
        <v>36185.443235801198</v>
      </c>
      <c r="AH374" s="140">
        <v>0.95818596473339601</v>
      </c>
      <c r="AI374" s="44">
        <v>38529.776284872401</v>
      </c>
      <c r="AJ374" s="45">
        <v>35792.424987321101</v>
      </c>
      <c r="AK374" s="46">
        <v>0.94777889117280001</v>
      </c>
    </row>
    <row r="375" spans="1:37" x14ac:dyDescent="0.2">
      <c r="A375" s="35" t="s">
        <v>6867</v>
      </c>
      <c r="B375" s="35" t="s">
        <v>12546</v>
      </c>
      <c r="C375" s="85" t="s">
        <v>1076</v>
      </c>
      <c r="D375" s="85" t="s">
        <v>1076</v>
      </c>
      <c r="E375" s="85" t="s">
        <v>12894</v>
      </c>
      <c r="F375" s="85" t="s">
        <v>467</v>
      </c>
      <c r="G375" s="85" t="s">
        <v>467</v>
      </c>
      <c r="H375" s="840">
        <v>1.02099884519116</v>
      </c>
      <c r="I375" s="840">
        <v>1.0212655871270699</v>
      </c>
      <c r="J375" s="86">
        <v>9134.3333333333303</v>
      </c>
      <c r="K375" s="44">
        <v>9326.1437849244194</v>
      </c>
      <c r="L375" s="45">
        <v>8774.6623836126</v>
      </c>
      <c r="M375" s="46">
        <v>0.96062428021887403</v>
      </c>
      <c r="N375" s="139">
        <v>9328.5802946809908</v>
      </c>
      <c r="O375" s="45">
        <v>8664.8089849851694</v>
      </c>
      <c r="P375" s="99">
        <v>0.94859785260575602</v>
      </c>
      <c r="Q375" s="86">
        <v>9186.6204994906293</v>
      </c>
      <c r="R375" s="44">
        <v>9379.5289211893396</v>
      </c>
      <c r="S375" s="45">
        <v>8825.3421488489093</v>
      </c>
      <c r="T375" s="140">
        <v>0.960673421672121</v>
      </c>
      <c r="U375" s="44">
        <v>9381.9793781258395</v>
      </c>
      <c r="V375" s="45">
        <v>8714.7904569611692</v>
      </c>
      <c r="W375" s="99">
        <v>0.94863943247077298</v>
      </c>
      <c r="X375" s="86">
        <v>9231.2242983009201</v>
      </c>
      <c r="Y375" s="44">
        <v>9425.0693482657898</v>
      </c>
      <c r="Z375" s="45">
        <v>8868.6261078997195</v>
      </c>
      <c r="AA375" s="46">
        <v>0.96072046581427495</v>
      </c>
      <c r="AB375" s="139">
        <v>9427.5317029059297</v>
      </c>
      <c r="AC375" s="45">
        <v>8757.4771463879606</v>
      </c>
      <c r="AD375" s="99">
        <v>0.94867992190373296</v>
      </c>
      <c r="AE375" s="142">
        <v>9279.6518211197108</v>
      </c>
      <c r="AF375" s="44">
        <v>9474.5137931392401</v>
      </c>
      <c r="AG375" s="45">
        <v>8915.4690487272001</v>
      </c>
      <c r="AH375" s="140">
        <v>0.96075469431259697</v>
      </c>
      <c r="AI375" s="44">
        <v>9476.9890654305691</v>
      </c>
      <c r="AJ375" s="45">
        <v>8803.6955554103606</v>
      </c>
      <c r="AK375" s="46">
        <v>0.94870968492307906</v>
      </c>
    </row>
    <row r="376" spans="1:37" x14ac:dyDescent="0.2">
      <c r="A376" s="35" t="s">
        <v>6866</v>
      </c>
      <c r="B376" s="35" t="s">
        <v>12545</v>
      </c>
      <c r="C376" s="85" t="s">
        <v>1076</v>
      </c>
      <c r="D376" s="85" t="s">
        <v>1076</v>
      </c>
      <c r="E376" s="85" t="s">
        <v>12894</v>
      </c>
      <c r="F376" s="85" t="s">
        <v>468</v>
      </c>
      <c r="G376" s="85" t="s">
        <v>468</v>
      </c>
      <c r="H376" s="840">
        <v>1.0182690433494399</v>
      </c>
      <c r="I376" s="840">
        <v>1.0202636076585501</v>
      </c>
      <c r="J376" s="86">
        <v>10468.333333333299</v>
      </c>
      <c r="K376" s="44">
        <v>10659.5797687964</v>
      </c>
      <c r="L376" s="45">
        <v>10029.248506073</v>
      </c>
      <c r="M376" s="46">
        <v>0.95805589932237201</v>
      </c>
      <c r="N376" s="139">
        <v>10680.4595328389</v>
      </c>
      <c r="O376" s="45">
        <v>9920.4958097086492</v>
      </c>
      <c r="P376" s="99">
        <v>0.94766716857589395</v>
      </c>
      <c r="Q376" s="86">
        <v>10455.250156583301</v>
      </c>
      <c r="R376" s="44">
        <v>10646.2575749232</v>
      </c>
      <c r="S376" s="45">
        <v>10017.226503903999</v>
      </c>
      <c r="T376" s="140">
        <v>0.95810490938817305</v>
      </c>
      <c r="U376" s="44">
        <v>10667.111243728399</v>
      </c>
      <c r="V376" s="45">
        <v>9908.5316140139694</v>
      </c>
      <c r="W376" s="99">
        <v>0.94770870764626303</v>
      </c>
      <c r="X376" s="86">
        <v>10440.529373113</v>
      </c>
      <c r="Y376" s="44">
        <v>10631.2678568215</v>
      </c>
      <c r="Z376" s="45">
        <v>10003.6123015297</v>
      </c>
      <c r="AA376" s="46">
        <v>0.958151827750375</v>
      </c>
      <c r="AB376" s="139">
        <v>10652.092164077299</v>
      </c>
      <c r="AC376" s="45">
        <v>9895.0029157018107</v>
      </c>
      <c r="AD376" s="99">
        <v>0.94774915735441301</v>
      </c>
      <c r="AE376" s="142">
        <v>10425.2918014513</v>
      </c>
      <c r="AF376" s="44">
        <v>10615.7519093026</v>
      </c>
      <c r="AG376" s="45">
        <v>9989.3682824008101</v>
      </c>
      <c r="AH376" s="140">
        <v>0.95818596473339601</v>
      </c>
      <c r="AI376" s="44">
        <v>10636.545824241901</v>
      </c>
      <c r="AJ376" s="45">
        <v>9880.8715037324291</v>
      </c>
      <c r="AK376" s="46">
        <v>0.94777889117280001</v>
      </c>
    </row>
    <row r="377" spans="1:37" x14ac:dyDescent="0.2">
      <c r="A377" s="35" t="s">
        <v>6865</v>
      </c>
      <c r="B377" s="35" t="s">
        <v>12544</v>
      </c>
      <c r="C377" s="85" t="s">
        <v>1076</v>
      </c>
      <c r="D377" s="85" t="s">
        <v>1076</v>
      </c>
      <c r="E377" s="85" t="s">
        <v>12894</v>
      </c>
      <c r="F377" s="85" t="s">
        <v>466</v>
      </c>
      <c r="G377" s="85" t="s">
        <v>466</v>
      </c>
      <c r="H377" s="840">
        <v>1.0198830330791899</v>
      </c>
      <c r="I377" s="840">
        <v>1.0211236245028299</v>
      </c>
      <c r="J377" s="86">
        <v>3285.9166666666702</v>
      </c>
      <c r="K377" s="44">
        <v>3351.2506564454602</v>
      </c>
      <c r="L377" s="45">
        <v>3153.0816756979002</v>
      </c>
      <c r="M377" s="46">
        <v>0.95957444924994995</v>
      </c>
      <c r="N377" s="139">
        <v>3355.3271364809302</v>
      </c>
      <c r="O377" s="45">
        <v>3116.5802084934298</v>
      </c>
      <c r="P377" s="99">
        <v>0.94846599127389897</v>
      </c>
      <c r="Q377" s="86">
        <v>3280.0792589938301</v>
      </c>
      <c r="R377" s="44">
        <v>3345.2971834027699</v>
      </c>
      <c r="S377" s="45">
        <v>3147.6412601504499</v>
      </c>
      <c r="T377" s="140">
        <v>0.95962353699830905</v>
      </c>
      <c r="U377" s="44">
        <v>3349.3664216003399</v>
      </c>
      <c r="V377" s="45">
        <v>3111.1799921329298</v>
      </c>
      <c r="W377" s="99">
        <v>0.94850756535904202</v>
      </c>
      <c r="X377" s="86">
        <v>3274.3732969554399</v>
      </c>
      <c r="Y377" s="44">
        <v>3339.4777695324201</v>
      </c>
      <c r="Z377" s="45">
        <v>3142.3195564152902</v>
      </c>
      <c r="AA377" s="46">
        <v>0.95967052972764999</v>
      </c>
      <c r="AB377" s="139">
        <v>3343.5399289624202</v>
      </c>
      <c r="AC377" s="45">
        <v>3105.9004030608098</v>
      </c>
      <c r="AD377" s="99">
        <v>0.94854804916370405</v>
      </c>
      <c r="AE377" s="142">
        <v>3269.4819506103699</v>
      </c>
      <c r="AF377" s="44">
        <v>3334.4891683861701</v>
      </c>
      <c r="AG377" s="45">
        <v>3137.7372626329702</v>
      </c>
      <c r="AH377" s="140">
        <v>0.95970472081890401</v>
      </c>
      <c r="AI377" s="44">
        <v>3338.5452596538498</v>
      </c>
      <c r="AJ377" s="45">
        <v>3101.3580221552802</v>
      </c>
      <c r="AK377" s="46">
        <v>0.94857780804579594</v>
      </c>
    </row>
    <row r="378" spans="1:37" x14ac:dyDescent="0.2">
      <c r="A378" s="35" t="s">
        <v>6864</v>
      </c>
      <c r="B378" s="35" t="s">
        <v>12543</v>
      </c>
      <c r="C378" s="85" t="s">
        <v>1076</v>
      </c>
      <c r="D378" s="85" t="s">
        <v>1076</v>
      </c>
      <c r="E378" s="85" t="s">
        <v>12894</v>
      </c>
      <c r="F378" s="85" t="s">
        <v>467</v>
      </c>
      <c r="G378" s="85" t="s">
        <v>467</v>
      </c>
      <c r="H378" s="840">
        <v>1.02099884519116</v>
      </c>
      <c r="I378" s="840">
        <v>1.0212655871270699</v>
      </c>
      <c r="J378" s="86">
        <v>8872</v>
      </c>
      <c r="K378" s="44">
        <v>9058.3017545359398</v>
      </c>
      <c r="L378" s="45">
        <v>8522.6586141018506</v>
      </c>
      <c r="M378" s="46">
        <v>0.96062428021887403</v>
      </c>
      <c r="N378" s="139">
        <v>9060.66828899133</v>
      </c>
      <c r="O378" s="45">
        <v>8415.9601483182705</v>
      </c>
      <c r="P378" s="99">
        <v>0.94859785260575602</v>
      </c>
      <c r="Q378" s="86">
        <v>8918.4067108109302</v>
      </c>
      <c r="R378" s="44">
        <v>9105.6829526830206</v>
      </c>
      <c r="S378" s="45">
        <v>8567.67629073834</v>
      </c>
      <c r="T378" s="140">
        <v>0.960673421672121</v>
      </c>
      <c r="U378" s="44">
        <v>9108.06186575428</v>
      </c>
      <c r="V378" s="45">
        <v>8460.3522806872206</v>
      </c>
      <c r="W378" s="99">
        <v>0.94863943247077398</v>
      </c>
      <c r="X378" s="86">
        <v>8962.0182811573904</v>
      </c>
      <c r="Y378" s="44">
        <v>9150.2103156437206</v>
      </c>
      <c r="Z378" s="45">
        <v>8609.9943777095705</v>
      </c>
      <c r="AA378" s="46">
        <v>0.96072046581427495</v>
      </c>
      <c r="AB378" s="139">
        <v>9152.6008617496991</v>
      </c>
      <c r="AC378" s="45">
        <v>8502.0868030682104</v>
      </c>
      <c r="AD378" s="99">
        <v>0.94867992190373296</v>
      </c>
      <c r="AE378" s="142">
        <v>9006.3922498854408</v>
      </c>
      <c r="AF378" s="44">
        <v>9195.5160864716108</v>
      </c>
      <c r="AG378" s="45">
        <v>8652.9336328980298</v>
      </c>
      <c r="AH378" s="140">
        <v>0.96075469431259697</v>
      </c>
      <c r="AI378" s="44">
        <v>9197.9184689759095</v>
      </c>
      <c r="AJ378" s="45">
        <v>8544.4515536824692</v>
      </c>
      <c r="AK378" s="46">
        <v>0.94870968492307906</v>
      </c>
    </row>
    <row r="379" spans="1:37" x14ac:dyDescent="0.2">
      <c r="A379" s="35" t="s">
        <v>6863</v>
      </c>
      <c r="B379" s="35" t="s">
        <v>12542</v>
      </c>
      <c r="C379" s="85" t="s">
        <v>1076</v>
      </c>
      <c r="D379" s="85" t="s">
        <v>1076</v>
      </c>
      <c r="E379" s="85" t="s">
        <v>12894</v>
      </c>
      <c r="F379" s="85" t="s">
        <v>466</v>
      </c>
      <c r="G379" s="85" t="s">
        <v>466</v>
      </c>
      <c r="H379" s="840">
        <v>1.0198830330791899</v>
      </c>
      <c r="I379" s="840">
        <v>1.0211236245028299</v>
      </c>
      <c r="J379" s="86">
        <v>16935.5</v>
      </c>
      <c r="K379" s="44">
        <v>17272.229106712599</v>
      </c>
      <c r="L379" s="45">
        <v>16250.8730852725</v>
      </c>
      <c r="M379" s="46">
        <v>0.95957444924994995</v>
      </c>
      <c r="N379" s="139">
        <v>17293.239142767699</v>
      </c>
      <c r="O379" s="45">
        <v>16062.7457952191</v>
      </c>
      <c r="P379" s="99">
        <v>0.94846599127389897</v>
      </c>
      <c r="Q379" s="86">
        <v>16910.603264024699</v>
      </c>
      <c r="R379" s="44">
        <v>17246.8373481124</v>
      </c>
      <c r="S379" s="45">
        <v>16227.8129169986</v>
      </c>
      <c r="T379" s="140">
        <v>0.95962353699830905</v>
      </c>
      <c r="U379" s="44">
        <v>17267.816497490399</v>
      </c>
      <c r="V379" s="45">
        <v>16039.8351307128</v>
      </c>
      <c r="W379" s="99">
        <v>0.94850756535904202</v>
      </c>
      <c r="X379" s="86">
        <v>16884.038365333701</v>
      </c>
      <c r="Y379" s="44">
        <v>17219.744258662002</v>
      </c>
      <c r="Z379" s="45">
        <v>16203.1140420018</v>
      </c>
      <c r="AA379" s="46">
        <v>0.95967052972764899</v>
      </c>
      <c r="AB379" s="139">
        <v>17240.690451854502</v>
      </c>
      <c r="AC379" s="45">
        <v>16015.321653442499</v>
      </c>
      <c r="AD379" s="99">
        <v>0.94854804916370405</v>
      </c>
      <c r="AE379" s="142">
        <v>16863.0582790886</v>
      </c>
      <c r="AF379" s="44">
        <v>17198.347024668099</v>
      </c>
      <c r="AG379" s="45">
        <v>16183.5566378857</v>
      </c>
      <c r="AH379" s="140">
        <v>0.95970472081890401</v>
      </c>
      <c r="AI379" s="44">
        <v>17219.2671901455</v>
      </c>
      <c r="AJ379" s="45">
        <v>15995.9228593264</v>
      </c>
      <c r="AK379" s="46">
        <v>0.94857780804579594</v>
      </c>
    </row>
    <row r="380" spans="1:37" x14ac:dyDescent="0.2">
      <c r="A380" s="35" t="s">
        <v>6862</v>
      </c>
      <c r="B380" s="35" t="s">
        <v>12541</v>
      </c>
      <c r="C380" s="85" t="s">
        <v>1076</v>
      </c>
      <c r="D380" s="85" t="s">
        <v>1076</v>
      </c>
      <c r="E380" s="85" t="s">
        <v>12894</v>
      </c>
      <c r="F380" s="85" t="s">
        <v>466</v>
      </c>
      <c r="G380" s="85" t="s">
        <v>466</v>
      </c>
      <c r="H380" s="840">
        <v>1.0198830330791899</v>
      </c>
      <c r="I380" s="840">
        <v>1.0211236245028299</v>
      </c>
      <c r="J380" s="86">
        <v>10243.916666666701</v>
      </c>
      <c r="K380" s="44">
        <v>10447.596800610499</v>
      </c>
      <c r="L380" s="45">
        <v>9829.8006935790509</v>
      </c>
      <c r="M380" s="46">
        <v>0.95957444924994995</v>
      </c>
      <c r="N380" s="139">
        <v>10460.3053157716</v>
      </c>
      <c r="O380" s="45">
        <v>9716.0065757772209</v>
      </c>
      <c r="P380" s="99">
        <v>0.94846599127389897</v>
      </c>
      <c r="Q380" s="86">
        <v>10216.5672524206</v>
      </c>
      <c r="R380" s="44">
        <v>10419.703597056199</v>
      </c>
      <c r="S380" s="45">
        <v>9804.0584027489404</v>
      </c>
      <c r="T380" s="140">
        <v>0.95962353699830905</v>
      </c>
      <c r="U380" s="44">
        <v>10432.3781827687</v>
      </c>
      <c r="V380" s="45">
        <v>9690.4913309203694</v>
      </c>
      <c r="W380" s="99">
        <v>0.94850756535904202</v>
      </c>
      <c r="X380" s="86">
        <v>10185.712708884599</v>
      </c>
      <c r="Y380" s="44">
        <v>10388.235571610499</v>
      </c>
      <c r="Z380" s="45">
        <v>9774.9283109889493</v>
      </c>
      <c r="AA380" s="46">
        <v>0.95967052972764999</v>
      </c>
      <c r="AB380" s="139">
        <v>10400.8718794408</v>
      </c>
      <c r="AC380" s="45">
        <v>9661.6379193544599</v>
      </c>
      <c r="AD380" s="99">
        <v>0.94854804916370405</v>
      </c>
      <c r="AE380" s="142">
        <v>10163.415341441199</v>
      </c>
      <c r="AF380" s="44">
        <v>10365.4948648726</v>
      </c>
      <c r="AG380" s="45">
        <v>9753.8776828243699</v>
      </c>
      <c r="AH380" s="140">
        <v>0.95970472081890401</v>
      </c>
      <c r="AI380" s="44">
        <v>10378.1035107801</v>
      </c>
      <c r="AJ380" s="45">
        <v>9640.7902468432803</v>
      </c>
      <c r="AK380" s="46">
        <v>0.94857780804579594</v>
      </c>
    </row>
    <row r="381" spans="1:37" x14ac:dyDescent="0.2">
      <c r="A381" s="35" t="s">
        <v>6861</v>
      </c>
      <c r="B381" s="35" t="s">
        <v>12924</v>
      </c>
      <c r="C381" s="85" t="s">
        <v>1076</v>
      </c>
      <c r="D381" s="85" t="s">
        <v>1076</v>
      </c>
      <c r="E381" s="85" t="s">
        <v>12894</v>
      </c>
      <c r="F381" s="85" t="s">
        <v>468</v>
      </c>
      <c r="G381" s="85" t="s">
        <v>468</v>
      </c>
      <c r="H381" s="840">
        <v>1.0182690433494399</v>
      </c>
      <c r="I381" s="840">
        <v>1.0202636076585501</v>
      </c>
      <c r="J381" s="86">
        <v>17251.583333333299</v>
      </c>
      <c r="K381" s="44">
        <v>17566.753257096501</v>
      </c>
      <c r="L381" s="45">
        <v>16527.981185151501</v>
      </c>
      <c r="M381" s="46">
        <v>0.95805589932237101</v>
      </c>
      <c r="N381" s="139">
        <v>17601.162649488801</v>
      </c>
      <c r="O381" s="45">
        <v>16348.759130951101</v>
      </c>
      <c r="P381" s="99">
        <v>0.94766716857589395</v>
      </c>
      <c r="Q381" s="86">
        <v>17196.644532955099</v>
      </c>
      <c r="R381" s="44">
        <v>17510.810777392599</v>
      </c>
      <c r="S381" s="45">
        <v>16476.189552027601</v>
      </c>
      <c r="T381" s="140">
        <v>0.95810490938817305</v>
      </c>
      <c r="U381" s="44">
        <v>17545.1105908145</v>
      </c>
      <c r="V381" s="45">
        <v>16297.4097661791</v>
      </c>
      <c r="W381" s="99">
        <v>0.94770870764626303</v>
      </c>
      <c r="X381" s="86">
        <v>17139.371260813001</v>
      </c>
      <c r="Y381" s="44">
        <v>17452.491177358999</v>
      </c>
      <c r="Z381" s="45">
        <v>16422.119900040299</v>
      </c>
      <c r="AA381" s="46">
        <v>0.958151827750375</v>
      </c>
      <c r="AB381" s="139">
        <v>17486.6767555564</v>
      </c>
      <c r="AC381" s="45">
        <v>16243.82467002</v>
      </c>
      <c r="AD381" s="99">
        <v>0.94774915735441301</v>
      </c>
      <c r="AE381" s="142">
        <v>17106.491779525</v>
      </c>
      <c r="AF381" s="44">
        <v>17419.0110194019</v>
      </c>
      <c r="AG381" s="45">
        <v>16391.200328968</v>
      </c>
      <c r="AH381" s="140">
        <v>0.95818596473339601</v>
      </c>
      <c r="AI381" s="44">
        <v>17453.131017359501</v>
      </c>
      <c r="AJ381" s="45">
        <v>16213.1718106548</v>
      </c>
      <c r="AK381" s="46">
        <v>0.94777889117280001</v>
      </c>
    </row>
    <row r="382" spans="1:37" x14ac:dyDescent="0.2">
      <c r="A382" s="35" t="s">
        <v>6860</v>
      </c>
      <c r="B382" s="35" t="s">
        <v>12540</v>
      </c>
      <c r="C382" s="85" t="s">
        <v>1076</v>
      </c>
      <c r="D382" s="85" t="s">
        <v>1076</v>
      </c>
      <c r="E382" s="85" t="s">
        <v>12894</v>
      </c>
      <c r="F382" s="85" t="s">
        <v>468</v>
      </c>
      <c r="G382" s="85" t="s">
        <v>468</v>
      </c>
      <c r="H382" s="840">
        <v>1.0182690433494399</v>
      </c>
      <c r="I382" s="840">
        <v>1.0202636076585501</v>
      </c>
      <c r="J382" s="86">
        <v>9304.5833333333303</v>
      </c>
      <c r="K382" s="44">
        <v>9474.5691695984697</v>
      </c>
      <c r="L382" s="45">
        <v>8914.3109532366198</v>
      </c>
      <c r="M382" s="46">
        <v>0.95805589932237101</v>
      </c>
      <c r="N382" s="139">
        <v>9493.1277594263101</v>
      </c>
      <c r="O382" s="45">
        <v>8817.6481422784509</v>
      </c>
      <c r="P382" s="99">
        <v>0.94766716857589395</v>
      </c>
      <c r="Q382" s="86">
        <v>9290.6973121005994</v>
      </c>
      <c r="R382" s="44">
        <v>9460.4294640418793</v>
      </c>
      <c r="S382" s="45">
        <v>8901.4627063630905</v>
      </c>
      <c r="T382" s="140">
        <v>0.95810490938817305</v>
      </c>
      <c r="U382" s="44">
        <v>9478.96035730738</v>
      </c>
      <c r="V382" s="45">
        <v>8804.8747427834696</v>
      </c>
      <c r="W382" s="99">
        <v>0.94770870764626303</v>
      </c>
      <c r="X382" s="86">
        <v>9273.1928936287404</v>
      </c>
      <c r="Y382" s="44">
        <v>9442.6052565901591</v>
      </c>
      <c r="Z382" s="45">
        <v>8885.12672011217</v>
      </c>
      <c r="AA382" s="46">
        <v>0.958151827750375</v>
      </c>
      <c r="AB382" s="139">
        <v>9461.1012361673093</v>
      </c>
      <c r="AC382" s="45">
        <v>8788.6607509215701</v>
      </c>
      <c r="AD382" s="99">
        <v>0.94774915735441301</v>
      </c>
      <c r="AE382" s="142">
        <v>9257.1977281120708</v>
      </c>
      <c r="AF382" s="44">
        <v>9426.3178747012807</v>
      </c>
      <c r="AG382" s="45">
        <v>8870.1169358388706</v>
      </c>
      <c r="AH382" s="140">
        <v>0.95818596473339601</v>
      </c>
      <c r="AI382" s="44">
        <v>9444.7819508921802</v>
      </c>
      <c r="AJ382" s="45">
        <v>8773.7765981174307</v>
      </c>
      <c r="AK382" s="46">
        <v>0.94777889117280001</v>
      </c>
    </row>
    <row r="383" spans="1:37" x14ac:dyDescent="0.2">
      <c r="A383" s="35" t="s">
        <v>6859</v>
      </c>
      <c r="B383" s="35" t="s">
        <v>12539</v>
      </c>
      <c r="C383" s="85" t="s">
        <v>1076</v>
      </c>
      <c r="D383" s="85" t="s">
        <v>1076</v>
      </c>
      <c r="E383" s="85" t="s">
        <v>12894</v>
      </c>
      <c r="F383" s="85" t="s">
        <v>468</v>
      </c>
      <c r="G383" s="85" t="s">
        <v>468</v>
      </c>
      <c r="H383" s="840">
        <v>1.0182690433494399</v>
      </c>
      <c r="I383" s="840">
        <v>1.0202636076585501</v>
      </c>
      <c r="J383" s="86">
        <v>8339.75</v>
      </c>
      <c r="K383" s="44">
        <v>8492.1092542734805</v>
      </c>
      <c r="L383" s="45">
        <v>7989.9466863737498</v>
      </c>
      <c r="M383" s="46">
        <v>0.95805589932237101</v>
      </c>
      <c r="N383" s="139">
        <v>8508.7434219704101</v>
      </c>
      <c r="O383" s="45">
        <v>7903.3072691308098</v>
      </c>
      <c r="P383" s="99">
        <v>0.94766716857589395</v>
      </c>
      <c r="Q383" s="86">
        <v>8341.3714073197007</v>
      </c>
      <c r="R383" s="44">
        <v>8493.7602831538006</v>
      </c>
      <c r="S383" s="45">
        <v>7991.90889638314</v>
      </c>
      <c r="T383" s="140">
        <v>0.95810490938817305</v>
      </c>
      <c r="U383" s="44">
        <v>8510.3976848518996</v>
      </c>
      <c r="V383" s="45">
        <v>7905.1903164284404</v>
      </c>
      <c r="W383" s="99">
        <v>0.94770870764626303</v>
      </c>
      <c r="X383" s="86">
        <v>8337.8904893855197</v>
      </c>
      <c r="Y383" s="44">
        <v>8490.2157721789808</v>
      </c>
      <c r="Z383" s="45">
        <v>7988.9650119872103</v>
      </c>
      <c r="AA383" s="46">
        <v>0.958151827750375</v>
      </c>
      <c r="AB383" s="139">
        <v>8506.8462309623992</v>
      </c>
      <c r="AC383" s="45">
        <v>7902.2286854285003</v>
      </c>
      <c r="AD383" s="99">
        <v>0.94774915735441301</v>
      </c>
      <c r="AE383" s="142">
        <v>8337.9421009386697</v>
      </c>
      <c r="AF383" s="44">
        <v>8490.26832662583</v>
      </c>
      <c r="AG383" s="45">
        <v>7989.2990958791197</v>
      </c>
      <c r="AH383" s="140">
        <v>0.95818596473339601</v>
      </c>
      <c r="AI383" s="44">
        <v>8506.8988883518196</v>
      </c>
      <c r="AJ383" s="45">
        <v>7902.5255190906601</v>
      </c>
      <c r="AK383" s="46">
        <v>0.94777889117280001</v>
      </c>
    </row>
    <row r="384" spans="1:37" x14ac:dyDescent="0.2">
      <c r="A384" s="35" t="s">
        <v>6858</v>
      </c>
      <c r="B384" s="35" t="s">
        <v>13443</v>
      </c>
      <c r="C384" s="85" t="s">
        <v>1076</v>
      </c>
      <c r="D384" s="85" t="s">
        <v>1076</v>
      </c>
      <c r="E384" s="85" t="s">
        <v>12894</v>
      </c>
      <c r="F384" s="85" t="s">
        <v>465</v>
      </c>
      <c r="G384" s="85" t="s">
        <v>465</v>
      </c>
      <c r="H384" s="840">
        <v>1.0197444517716101</v>
      </c>
      <c r="I384" s="840">
        <v>1.02291705254531</v>
      </c>
      <c r="J384" s="86">
        <v>12759.75</v>
      </c>
      <c r="K384" s="44">
        <v>13011.6842684928</v>
      </c>
      <c r="L384" s="45">
        <v>12242.2663783875</v>
      </c>
      <c r="M384" s="46">
        <v>0.95944406264914694</v>
      </c>
      <c r="N384" s="139">
        <v>13052.165861215</v>
      </c>
      <c r="O384" s="45">
        <v>12123.4443457872</v>
      </c>
      <c r="P384" s="99">
        <v>0.950131808678636</v>
      </c>
      <c r="Q384" s="86">
        <v>12771.450793318199</v>
      </c>
      <c r="R384" s="44">
        <v>13023.6160875604</v>
      </c>
      <c r="S384" s="45">
        <v>12254.119471641699</v>
      </c>
      <c r="T384" s="140">
        <v>0.95949314372748196</v>
      </c>
      <c r="U384" s="44">
        <v>13064.1348022285</v>
      </c>
      <c r="V384" s="45">
        <v>12135.0935356307</v>
      </c>
      <c r="W384" s="99">
        <v>0.95017345578151002</v>
      </c>
      <c r="X384" s="86">
        <v>12784.312742832701</v>
      </c>
      <c r="Y384" s="44">
        <v>13036.7319892167</v>
      </c>
      <c r="Z384" s="45">
        <v>12267.061112132</v>
      </c>
      <c r="AA384" s="46">
        <v>0.95954013007146899</v>
      </c>
      <c r="AB384" s="139">
        <v>13077.2915097159</v>
      </c>
      <c r="AC384" s="45">
        <v>12147.8330852697</v>
      </c>
      <c r="AD384" s="99">
        <v>0.95021401068901301</v>
      </c>
      <c r="AE384" s="142">
        <v>12799.730197570399</v>
      </c>
      <c r="AF384" s="44">
        <v>13052.4538531459</v>
      </c>
      <c r="AG384" s="45">
        <v>12282.2923559337</v>
      </c>
      <c r="AH384" s="140">
        <v>0.95957431651685099</v>
      </c>
      <c r="AI384" s="44">
        <v>13093.062287073901</v>
      </c>
      <c r="AJ384" s="45">
        <v>12162.8645414277</v>
      </c>
      <c r="AK384" s="46">
        <v>0.95024382183746303</v>
      </c>
    </row>
    <row r="385" spans="1:37" x14ac:dyDescent="0.2">
      <c r="A385" s="35" t="s">
        <v>6857</v>
      </c>
      <c r="B385" s="35" t="s">
        <v>12925</v>
      </c>
      <c r="C385" s="85" t="s">
        <v>1076</v>
      </c>
      <c r="D385" s="85" t="s">
        <v>1076</v>
      </c>
      <c r="E385" s="85" t="s">
        <v>12894</v>
      </c>
      <c r="F385" s="85" t="s">
        <v>467</v>
      </c>
      <c r="G385" s="85" t="s">
        <v>467</v>
      </c>
      <c r="H385" s="840">
        <v>1.02099884519116</v>
      </c>
      <c r="I385" s="840">
        <v>1.0212655871270699</v>
      </c>
      <c r="J385" s="86">
        <v>10709.416666666701</v>
      </c>
      <c r="K385" s="44">
        <v>10934.302049337601</v>
      </c>
      <c r="L385" s="45">
        <v>10287.725676980701</v>
      </c>
      <c r="M385" s="46">
        <v>0.96062428021887403</v>
      </c>
      <c r="N385" s="139">
        <v>10937.158699871699</v>
      </c>
      <c r="O385" s="45">
        <v>10158.929652660299</v>
      </c>
      <c r="P385" s="99">
        <v>0.94859785260575602</v>
      </c>
      <c r="Q385" s="86">
        <v>10783.7359762837</v>
      </c>
      <c r="R385" s="44">
        <v>11010.181978631899</v>
      </c>
      <c r="S385" s="45">
        <v>10359.648538745199</v>
      </c>
      <c r="T385" s="140">
        <v>0.960673421672121</v>
      </c>
      <c r="U385" s="44">
        <v>11013.0584532426</v>
      </c>
      <c r="V385" s="45">
        <v>10229.877176456401</v>
      </c>
      <c r="W385" s="99">
        <v>0.94863943247077298</v>
      </c>
      <c r="X385" s="86">
        <v>10859.3898702065</v>
      </c>
      <c r="Y385" s="44">
        <v>11087.4245169613</v>
      </c>
      <c r="Z385" s="45">
        <v>10432.8380945636</v>
      </c>
      <c r="AA385" s="46">
        <v>0.96072046581427495</v>
      </c>
      <c r="AB385" s="139">
        <v>11090.321171638099</v>
      </c>
      <c r="AC385" s="45">
        <v>10302.0851339896</v>
      </c>
      <c r="AD385" s="99">
        <v>0.94867992190373296</v>
      </c>
      <c r="AE385" s="142">
        <v>10940.027165748799</v>
      </c>
      <c r="AF385" s="44">
        <v>11169.755102589401</v>
      </c>
      <c r="AG385" s="45">
        <v>10510.6824554005</v>
      </c>
      <c r="AH385" s="140">
        <v>0.96075469431259697</v>
      </c>
      <c r="AI385" s="44">
        <v>11172.6732666145</v>
      </c>
      <c r="AJ385" s="45">
        <v>10378.9097254675</v>
      </c>
      <c r="AK385" s="46">
        <v>0.94870968492307906</v>
      </c>
    </row>
    <row r="386" spans="1:37" x14ac:dyDescent="0.2">
      <c r="A386" s="35" t="s">
        <v>6856</v>
      </c>
      <c r="B386" s="35" t="s">
        <v>12538</v>
      </c>
      <c r="C386" s="85" t="s">
        <v>1076</v>
      </c>
      <c r="D386" s="85" t="s">
        <v>1076</v>
      </c>
      <c r="E386" s="85" t="s">
        <v>12894</v>
      </c>
      <c r="F386" s="85" t="s">
        <v>467</v>
      </c>
      <c r="G386" s="85" t="s">
        <v>467</v>
      </c>
      <c r="H386" s="840">
        <v>1.02099884519116</v>
      </c>
      <c r="I386" s="840">
        <v>1.0212655871270699</v>
      </c>
      <c r="J386" s="86">
        <v>33797.25</v>
      </c>
      <c r="K386" s="44">
        <v>34506.953220636802</v>
      </c>
      <c r="L386" s="45">
        <v>32466.458954627298</v>
      </c>
      <c r="M386" s="46">
        <v>0.96062428021887403</v>
      </c>
      <c r="N386" s="139">
        <v>34515.968364530199</v>
      </c>
      <c r="O386" s="45">
        <v>32059.9987739799</v>
      </c>
      <c r="P386" s="99">
        <v>0.94859785260575602</v>
      </c>
      <c r="Q386" s="86">
        <v>34035.375245152201</v>
      </c>
      <c r="R386" s="44">
        <v>34750.078820948103</v>
      </c>
      <c r="S386" s="45">
        <v>32696.880394655</v>
      </c>
      <c r="T386" s="140">
        <v>0.960673421672121</v>
      </c>
      <c r="U386" s="44">
        <v>34759.1574828304</v>
      </c>
      <c r="V386" s="45">
        <v>32287.299056491</v>
      </c>
      <c r="W386" s="99">
        <v>0.94863943247077398</v>
      </c>
      <c r="X386" s="86">
        <v>34250.913427729902</v>
      </c>
      <c r="Y386" s="44">
        <v>34970.143056454399</v>
      </c>
      <c r="Z386" s="45">
        <v>32905.553502852999</v>
      </c>
      <c r="AA386" s="46">
        <v>0.96072046581427495</v>
      </c>
      <c r="AB386" s="139">
        <v>34979.279211408801</v>
      </c>
      <c r="AC386" s="45">
        <v>32493.1538757503</v>
      </c>
      <c r="AD386" s="99">
        <v>0.94867992190373296</v>
      </c>
      <c r="AE386" s="142">
        <v>34476.841258676497</v>
      </c>
      <c r="AF386" s="44">
        <v>35200.8151109475</v>
      </c>
      <c r="AG386" s="45">
        <v>33123.787084343698</v>
      </c>
      <c r="AH386" s="140">
        <v>0.96075469431259697</v>
      </c>
      <c r="AI386" s="44">
        <v>35210.011530328899</v>
      </c>
      <c r="AJ386" s="45">
        <v>32708.513207661999</v>
      </c>
      <c r="AK386" s="46">
        <v>0.94870968492307906</v>
      </c>
    </row>
    <row r="387" spans="1:37" x14ac:dyDescent="0.2">
      <c r="A387" s="35" t="s">
        <v>6855</v>
      </c>
      <c r="B387" s="35" t="s">
        <v>12537</v>
      </c>
      <c r="C387" s="85" t="s">
        <v>1076</v>
      </c>
      <c r="D387" s="85" t="s">
        <v>1076</v>
      </c>
      <c r="E387" s="85" t="s">
        <v>12894</v>
      </c>
      <c r="F387" s="85" t="s">
        <v>465</v>
      </c>
      <c r="G387" s="85" t="s">
        <v>465</v>
      </c>
      <c r="H387" s="840">
        <v>1.0197444517716101</v>
      </c>
      <c r="I387" s="840">
        <v>1.02291705254531</v>
      </c>
      <c r="J387" s="86">
        <v>20386.416666666701</v>
      </c>
      <c r="K387" s="44">
        <v>20788.935287337601</v>
      </c>
      <c r="L387" s="45">
        <v>19559.626429525</v>
      </c>
      <c r="M387" s="46">
        <v>0.95944406264914694</v>
      </c>
      <c r="N387" s="139">
        <v>20853.6132486272</v>
      </c>
      <c r="O387" s="45">
        <v>19369.7829399763</v>
      </c>
      <c r="P387" s="99">
        <v>0.950131808678636</v>
      </c>
      <c r="Q387" s="86">
        <v>20347.089500361901</v>
      </c>
      <c r="R387" s="44">
        <v>20748.831627694399</v>
      </c>
      <c r="S387" s="45">
        <v>19522.8928704067</v>
      </c>
      <c r="T387" s="140">
        <v>0.95949314372748196</v>
      </c>
      <c r="U387" s="44">
        <v>20813.384819585801</v>
      </c>
      <c r="V387" s="45">
        <v>19333.264345654599</v>
      </c>
      <c r="W387" s="99">
        <v>0.95017345578151002</v>
      </c>
      <c r="X387" s="86">
        <v>20304.467883554102</v>
      </c>
      <c r="Y387" s="44">
        <v>20705.368470429101</v>
      </c>
      <c r="Z387" s="45">
        <v>19482.9517540175</v>
      </c>
      <c r="AA387" s="46">
        <v>0.95954013007146899</v>
      </c>
      <c r="AB387" s="139">
        <v>20769.786440946002</v>
      </c>
      <c r="AC387" s="45">
        <v>19293.5898625382</v>
      </c>
      <c r="AD387" s="99">
        <v>0.95021401068901301</v>
      </c>
      <c r="AE387" s="142">
        <v>20271.693017299302</v>
      </c>
      <c r="AF387" s="44">
        <v>20671.946482408199</v>
      </c>
      <c r="AG387" s="45">
        <v>19452.195971714398</v>
      </c>
      <c r="AH387" s="140">
        <v>0.95957431651685099</v>
      </c>
      <c r="AI387" s="44">
        <v>20736.260471359099</v>
      </c>
      <c r="AJ387" s="45">
        <v>19263.051047874302</v>
      </c>
      <c r="AK387" s="46">
        <v>0.95024382183746303</v>
      </c>
    </row>
    <row r="388" spans="1:37" x14ac:dyDescent="0.2">
      <c r="A388" s="35" t="s">
        <v>6854</v>
      </c>
      <c r="B388" s="35" t="s">
        <v>12536</v>
      </c>
      <c r="C388" s="85" t="s">
        <v>1076</v>
      </c>
      <c r="D388" s="85" t="s">
        <v>1076</v>
      </c>
      <c r="E388" s="85" t="s">
        <v>12894</v>
      </c>
      <c r="F388" s="85" t="s">
        <v>468</v>
      </c>
      <c r="G388" s="85" t="s">
        <v>468</v>
      </c>
      <c r="H388" s="840">
        <v>1.0182690433494399</v>
      </c>
      <c r="I388" s="840">
        <v>1.0202636076585501</v>
      </c>
      <c r="J388" s="86">
        <v>7976.25</v>
      </c>
      <c r="K388" s="44">
        <v>8121.9684570159698</v>
      </c>
      <c r="L388" s="45">
        <v>7641.6933669700702</v>
      </c>
      <c r="M388" s="46">
        <v>0.95805589932237101</v>
      </c>
      <c r="N388" s="139">
        <v>8137.8776005865302</v>
      </c>
      <c r="O388" s="45">
        <v>7558.8302533534797</v>
      </c>
      <c r="P388" s="99">
        <v>0.94766716857589395</v>
      </c>
      <c r="Q388" s="86">
        <v>7969.8473293201296</v>
      </c>
      <c r="R388" s="44">
        <v>8115.4488156678899</v>
      </c>
      <c r="S388" s="45">
        <v>7635.9498532958396</v>
      </c>
      <c r="T388" s="140">
        <v>0.95810490938817305</v>
      </c>
      <c r="U388" s="44">
        <v>8131.3451887000301</v>
      </c>
      <c r="V388" s="45">
        <v>7553.0937126079998</v>
      </c>
      <c r="W388" s="99">
        <v>0.94770870764626303</v>
      </c>
      <c r="X388" s="86">
        <v>7962.7764985222102</v>
      </c>
      <c r="Y388" s="44">
        <v>8108.2488075556003</v>
      </c>
      <c r="Z388" s="45">
        <v>7629.5488560267904</v>
      </c>
      <c r="AA388" s="46">
        <v>0.958151827750375</v>
      </c>
      <c r="AB388" s="139">
        <v>8124.1310773610003</v>
      </c>
      <c r="AC388" s="45">
        <v>7546.7147166759396</v>
      </c>
      <c r="AD388" s="99">
        <v>0.94774915735441301</v>
      </c>
      <c r="AE388" s="142">
        <v>7955.43318835026</v>
      </c>
      <c r="AF388" s="44">
        <v>8100.7713421318003</v>
      </c>
      <c r="AG388" s="45">
        <v>7622.7844244514699</v>
      </c>
      <c r="AH388" s="140">
        <v>0.95818596473339601</v>
      </c>
      <c r="AI388" s="44">
        <v>8116.6389652328198</v>
      </c>
      <c r="AJ388" s="45">
        <v>7539.9916460539098</v>
      </c>
      <c r="AK388" s="46">
        <v>0.94777889117280001</v>
      </c>
    </row>
    <row r="389" spans="1:37" x14ac:dyDescent="0.2">
      <c r="A389" s="35" t="s">
        <v>6853</v>
      </c>
      <c r="B389" s="35" t="s">
        <v>12535</v>
      </c>
      <c r="C389" s="85" t="s">
        <v>1076</v>
      </c>
      <c r="D389" s="85" t="s">
        <v>1076</v>
      </c>
      <c r="E389" s="85" t="s">
        <v>12894</v>
      </c>
      <c r="F389" s="85" t="s">
        <v>467</v>
      </c>
      <c r="G389" s="85" t="s">
        <v>467</v>
      </c>
      <c r="H389" s="840">
        <v>1.02099884519116</v>
      </c>
      <c r="I389" s="840">
        <v>1.0212655871270699</v>
      </c>
      <c r="J389" s="86">
        <v>11771.083333333299</v>
      </c>
      <c r="K389" s="44">
        <v>12018.2624899822</v>
      </c>
      <c r="L389" s="45">
        <v>11307.588454479701</v>
      </c>
      <c r="M389" s="46">
        <v>0.96062428021887403</v>
      </c>
      <c r="N389" s="139">
        <v>12021.4023315383</v>
      </c>
      <c r="O389" s="45">
        <v>11166.0243728434</v>
      </c>
      <c r="P389" s="99">
        <v>0.94859785260575602</v>
      </c>
      <c r="Q389" s="86">
        <v>11836.952802828901</v>
      </c>
      <c r="R389" s="44">
        <v>12085.5151422705</v>
      </c>
      <c r="S389" s="45">
        <v>11371.445951265099</v>
      </c>
      <c r="T389" s="140">
        <v>0.960673421672121</v>
      </c>
      <c r="U389" s="44">
        <v>12088.672553976399</v>
      </c>
      <c r="V389" s="45">
        <v>11229.000189058999</v>
      </c>
      <c r="W389" s="99">
        <v>0.94863943247077398</v>
      </c>
      <c r="X389" s="86">
        <v>11896.447882562599</v>
      </c>
      <c r="Y389" s="44">
        <v>12146.2595499732</v>
      </c>
      <c r="Z389" s="45">
        <v>11429.1609512708</v>
      </c>
      <c r="AA389" s="46">
        <v>0.96072046581427495</v>
      </c>
      <c r="AB389" s="139">
        <v>12149.4328315119</v>
      </c>
      <c r="AC389" s="45">
        <v>11285.921248161299</v>
      </c>
      <c r="AD389" s="99">
        <v>0.94867992190373296</v>
      </c>
      <c r="AE389" s="142">
        <v>11957.322487674701</v>
      </c>
      <c r="AF389" s="44">
        <v>12208.4124514941</v>
      </c>
      <c r="AG389" s="45">
        <v>11488.053711443001</v>
      </c>
      <c r="AH389" s="140">
        <v>0.96075469431259697</v>
      </c>
      <c r="AI389" s="44">
        <v>12211.601970842699</v>
      </c>
      <c r="AJ389" s="45">
        <v>11344.027649805499</v>
      </c>
      <c r="AK389" s="46">
        <v>0.94870968492307906</v>
      </c>
    </row>
    <row r="390" spans="1:37" x14ac:dyDescent="0.2">
      <c r="A390" s="35" t="s">
        <v>6852</v>
      </c>
      <c r="B390" s="35" t="s">
        <v>12926</v>
      </c>
      <c r="C390" s="85" t="s">
        <v>1076</v>
      </c>
      <c r="D390" s="85" t="s">
        <v>1076</v>
      </c>
      <c r="E390" s="85" t="s">
        <v>12894</v>
      </c>
      <c r="F390" s="85" t="s">
        <v>466</v>
      </c>
      <c r="G390" s="85" t="s">
        <v>466</v>
      </c>
      <c r="H390" s="840">
        <v>1.0198830330791899</v>
      </c>
      <c r="I390" s="840">
        <v>1.0211236245028299</v>
      </c>
      <c r="J390" s="86">
        <v>24533.75</v>
      </c>
      <c r="K390" s="44">
        <v>25021.555362806601</v>
      </c>
      <c r="L390" s="45">
        <v>23541.959644285998</v>
      </c>
      <c r="M390" s="46">
        <v>0.95957444924995094</v>
      </c>
      <c r="N390" s="139">
        <v>25051.991722646399</v>
      </c>
      <c r="O390" s="45">
        <v>23269.427513416002</v>
      </c>
      <c r="P390" s="99">
        <v>0.94846599127389897</v>
      </c>
      <c r="Q390" s="86">
        <v>24526.522675420201</v>
      </c>
      <c r="R390" s="44">
        <v>25014.184337093098</v>
      </c>
      <c r="S390" s="45">
        <v>23536.228440055998</v>
      </c>
      <c r="T390" s="140">
        <v>0.95962353699830905</v>
      </c>
      <c r="U390" s="44">
        <v>25044.611730776</v>
      </c>
      <c r="V390" s="45">
        <v>23263.592309586202</v>
      </c>
      <c r="W390" s="99">
        <v>0.94850756535904202</v>
      </c>
      <c r="X390" s="86">
        <v>24523.3925594502</v>
      </c>
      <c r="Y390" s="44">
        <v>25010.991984923701</v>
      </c>
      <c r="Z390" s="45">
        <v>23534.377128246699</v>
      </c>
      <c r="AA390" s="46">
        <v>0.95967052972764899</v>
      </c>
      <c r="AB390" s="139">
        <v>25041.415495411598</v>
      </c>
      <c r="AC390" s="45">
        <v>23261.616171142199</v>
      </c>
      <c r="AD390" s="99">
        <v>0.94854804916370405</v>
      </c>
      <c r="AE390" s="142">
        <v>24522.848759618199</v>
      </c>
      <c r="AF390" s="44">
        <v>25010.437372701701</v>
      </c>
      <c r="AG390" s="45">
        <v>23534.693722533601</v>
      </c>
      <c r="AH390" s="140">
        <v>0.95970472081890401</v>
      </c>
      <c r="AI390" s="44">
        <v>25040.8602085561</v>
      </c>
      <c r="AJ390" s="45">
        <v>23261.830123437201</v>
      </c>
      <c r="AK390" s="46">
        <v>0.94857780804579594</v>
      </c>
    </row>
    <row r="391" spans="1:37" x14ac:dyDescent="0.2">
      <c r="A391" s="35" t="s">
        <v>6851</v>
      </c>
      <c r="B391" s="35" t="s">
        <v>12927</v>
      </c>
      <c r="C391" s="85" t="s">
        <v>1076</v>
      </c>
      <c r="D391" s="85" t="s">
        <v>1076</v>
      </c>
      <c r="E391" s="85" t="s">
        <v>12894</v>
      </c>
      <c r="F391" s="85" t="s">
        <v>466</v>
      </c>
      <c r="G391" s="85" t="s">
        <v>466</v>
      </c>
      <c r="H391" s="840">
        <v>1.0198830330791899</v>
      </c>
      <c r="I391" s="840">
        <v>1.0211236245028299</v>
      </c>
      <c r="J391" s="86">
        <v>21222</v>
      </c>
      <c r="K391" s="44">
        <v>21643.957728006601</v>
      </c>
      <c r="L391" s="45">
        <v>20364.088961982401</v>
      </c>
      <c r="M391" s="46">
        <v>0.95957444924994995</v>
      </c>
      <c r="N391" s="139">
        <v>21670.285559199099</v>
      </c>
      <c r="O391" s="45">
        <v>20128.3452668147</v>
      </c>
      <c r="P391" s="99">
        <v>0.94846599127389897</v>
      </c>
      <c r="Q391" s="86">
        <v>21206.288361496801</v>
      </c>
      <c r="R391" s="44">
        <v>21627.933694475301</v>
      </c>
      <c r="S391" s="45">
        <v>20350.053444065601</v>
      </c>
      <c r="T391" s="140">
        <v>0.95962353699830905</v>
      </c>
      <c r="U391" s="44">
        <v>21654.242033943799</v>
      </c>
      <c r="V391" s="45">
        <v>20114.324944065102</v>
      </c>
      <c r="W391" s="99">
        <v>0.94850756535904202</v>
      </c>
      <c r="X391" s="86">
        <v>21185.783354251598</v>
      </c>
      <c r="Y391" s="44">
        <v>21607.020985492702</v>
      </c>
      <c r="Z391" s="45">
        <v>20331.371934269799</v>
      </c>
      <c r="AA391" s="46">
        <v>0.95967052972764999</v>
      </c>
      <c r="AB391" s="139">
        <v>21633.303886625101</v>
      </c>
      <c r="AC391" s="45">
        <v>20095.733470680199</v>
      </c>
      <c r="AD391" s="99">
        <v>0.94854804916370405</v>
      </c>
      <c r="AE391" s="142">
        <v>21166.006457761199</v>
      </c>
      <c r="AF391" s="44">
        <v>21586.850864315202</v>
      </c>
      <c r="AG391" s="45">
        <v>20313.116318396798</v>
      </c>
      <c r="AH391" s="140">
        <v>0.95970472081890401</v>
      </c>
      <c r="AI391" s="44">
        <v>21613.109230399499</v>
      </c>
      <c r="AJ391" s="45">
        <v>20077.604010786301</v>
      </c>
      <c r="AK391" s="46">
        <v>0.94857780804579495</v>
      </c>
    </row>
    <row r="392" spans="1:37" x14ac:dyDescent="0.2">
      <c r="A392" s="35" t="s">
        <v>6850</v>
      </c>
      <c r="B392" s="35" t="s">
        <v>12534</v>
      </c>
      <c r="C392" s="85" t="s">
        <v>1076</v>
      </c>
      <c r="D392" s="85" t="s">
        <v>1076</v>
      </c>
      <c r="E392" s="85" t="s">
        <v>12894</v>
      </c>
      <c r="F392" s="85" t="s">
        <v>468</v>
      </c>
      <c r="G392" s="85" t="s">
        <v>468</v>
      </c>
      <c r="H392" s="840">
        <v>1.0182690433494399</v>
      </c>
      <c r="I392" s="840">
        <v>1.0202636076585501</v>
      </c>
      <c r="J392" s="86">
        <v>5533.6666666666697</v>
      </c>
      <c r="K392" s="44">
        <v>5634.7614628813499</v>
      </c>
      <c r="L392" s="45">
        <v>5301.5619948835601</v>
      </c>
      <c r="M392" s="46">
        <v>0.95805589932237101</v>
      </c>
      <c r="N392" s="139">
        <v>5645.7987169132102</v>
      </c>
      <c r="O392" s="45">
        <v>5244.0742218428004</v>
      </c>
      <c r="P392" s="99">
        <v>0.94766716857589395</v>
      </c>
      <c r="Q392" s="86">
        <v>5506.82310404498</v>
      </c>
      <c r="R392" s="44">
        <v>5607.4274940504702</v>
      </c>
      <c r="S392" s="45">
        <v>5276.1142511177104</v>
      </c>
      <c r="T392" s="140">
        <v>0.95810490938817305</v>
      </c>
      <c r="U392" s="44">
        <v>5618.4112068703998</v>
      </c>
      <c r="V392" s="45">
        <v>5218.8642071710501</v>
      </c>
      <c r="W392" s="99">
        <v>0.94770870764626303</v>
      </c>
      <c r="X392" s="86">
        <v>5479.3387320069996</v>
      </c>
      <c r="Y392" s="44">
        <v>5579.4410088282903</v>
      </c>
      <c r="Z392" s="45">
        <v>5250.0384209359299</v>
      </c>
      <c r="AA392" s="46">
        <v>0.958151827750375</v>
      </c>
      <c r="AB392" s="139">
        <v>5590.3699023007002</v>
      </c>
      <c r="AC392" s="45">
        <v>5193.0386661190296</v>
      </c>
      <c r="AD392" s="99">
        <v>0.94774915735441301</v>
      </c>
      <c r="AE392" s="142">
        <v>5460.2696200177998</v>
      </c>
      <c r="AF392" s="44">
        <v>5560.0235224055295</v>
      </c>
      <c r="AG392" s="45">
        <v>5231.95371356121</v>
      </c>
      <c r="AH392" s="140">
        <v>0.95818596473339601</v>
      </c>
      <c r="AI392" s="44">
        <v>5570.9143813077599</v>
      </c>
      <c r="AJ392" s="45">
        <v>5175.128285965</v>
      </c>
      <c r="AK392" s="46">
        <v>0.94777889117280001</v>
      </c>
    </row>
    <row r="393" spans="1:37" x14ac:dyDescent="0.2">
      <c r="A393" s="35" t="s">
        <v>6849</v>
      </c>
      <c r="B393" s="35" t="s">
        <v>12533</v>
      </c>
      <c r="C393" s="85" t="s">
        <v>1076</v>
      </c>
      <c r="D393" s="85" t="s">
        <v>1076</v>
      </c>
      <c r="E393" s="85" t="s">
        <v>12894</v>
      </c>
      <c r="F393" s="85" t="s">
        <v>467</v>
      </c>
      <c r="G393" s="85" t="s">
        <v>467</v>
      </c>
      <c r="H393" s="840">
        <v>1.02099884519116</v>
      </c>
      <c r="I393" s="840">
        <v>1.0212655871270699</v>
      </c>
      <c r="J393" s="86">
        <v>11484.333333333299</v>
      </c>
      <c r="K393" s="44">
        <v>11725.491071123601</v>
      </c>
      <c r="L393" s="45">
        <v>11032.129442126999</v>
      </c>
      <c r="M393" s="46">
        <v>0.96062428021887403</v>
      </c>
      <c r="N393" s="139">
        <v>11728.5544244296</v>
      </c>
      <c r="O393" s="45">
        <v>10894.013938608699</v>
      </c>
      <c r="P393" s="99">
        <v>0.94859785260575602</v>
      </c>
      <c r="Q393" s="86">
        <v>11570.525655117101</v>
      </c>
      <c r="R393" s="44">
        <v>11813.493332129199</v>
      </c>
      <c r="S393" s="45">
        <v>11115.4964716464</v>
      </c>
      <c r="T393" s="140">
        <v>0.960673421672121</v>
      </c>
      <c r="U393" s="44">
        <v>11816.5796765419</v>
      </c>
      <c r="V393" s="45">
        <v>10976.2568908588</v>
      </c>
      <c r="W393" s="99">
        <v>0.94863943247077298</v>
      </c>
      <c r="X393" s="86">
        <v>11647.3161023099</v>
      </c>
      <c r="Y393" s="44">
        <v>11891.8962900348</v>
      </c>
      <c r="Z393" s="45">
        <v>11189.8149512973</v>
      </c>
      <c r="AA393" s="46">
        <v>0.96072046581427495</v>
      </c>
      <c r="AB393" s="139">
        <v>11895.00311768</v>
      </c>
      <c r="AC393" s="45">
        <v>11049.574930327401</v>
      </c>
      <c r="AD393" s="99">
        <v>0.94867992190373296</v>
      </c>
      <c r="AE393" s="142">
        <v>11723.5998322041</v>
      </c>
      <c r="AF393" s="44">
        <v>11969.7818901636</v>
      </c>
      <c r="AG393" s="45">
        <v>11263.5035730325</v>
      </c>
      <c r="AH393" s="140">
        <v>0.96075469431259697</v>
      </c>
      <c r="AI393" s="44">
        <v>11972.909065878701</v>
      </c>
      <c r="AJ393" s="45">
        <v>11122.292702974601</v>
      </c>
      <c r="AK393" s="46">
        <v>0.94870968492307906</v>
      </c>
    </row>
    <row r="394" spans="1:37" x14ac:dyDescent="0.2">
      <c r="A394" s="35" t="s">
        <v>6848</v>
      </c>
      <c r="B394" s="35" t="s">
        <v>12532</v>
      </c>
      <c r="C394" s="85" t="s">
        <v>1076</v>
      </c>
      <c r="D394" s="85" t="s">
        <v>1076</v>
      </c>
      <c r="E394" s="85" t="s">
        <v>12894</v>
      </c>
      <c r="F394" s="85" t="s">
        <v>468</v>
      </c>
      <c r="G394" s="85" t="s">
        <v>468</v>
      </c>
      <c r="H394" s="840">
        <v>1.0182690433494399</v>
      </c>
      <c r="I394" s="840">
        <v>1.0202636076585501</v>
      </c>
      <c r="J394" s="86">
        <v>7144.5</v>
      </c>
      <c r="K394" s="44">
        <v>7275.0231802100698</v>
      </c>
      <c r="L394" s="45">
        <v>6844.8303727086804</v>
      </c>
      <c r="M394" s="46">
        <v>0.95805589932237101</v>
      </c>
      <c r="N394" s="139">
        <v>7289.2733449165298</v>
      </c>
      <c r="O394" s="45">
        <v>6770.6080858904697</v>
      </c>
      <c r="P394" s="99">
        <v>0.94766716857589395</v>
      </c>
      <c r="Q394" s="86">
        <v>7140.7232366915796</v>
      </c>
      <c r="R394" s="44">
        <v>7271.1774190490496</v>
      </c>
      <c r="S394" s="45">
        <v>6841.5619896564103</v>
      </c>
      <c r="T394" s="140">
        <v>0.95810490938817305</v>
      </c>
      <c r="U394" s="44">
        <v>7285.42005075821</v>
      </c>
      <c r="V394" s="45">
        <v>6767.3255903046202</v>
      </c>
      <c r="W394" s="99">
        <v>0.94770870764626303</v>
      </c>
      <c r="X394" s="86">
        <v>7136.8108972851796</v>
      </c>
      <c r="Y394" s="44">
        <v>7267.1936049444303</v>
      </c>
      <c r="Z394" s="45">
        <v>6838.1484055425899</v>
      </c>
      <c r="AA394" s="46">
        <v>0.958151827750375</v>
      </c>
      <c r="AB394" s="139">
        <v>7281.4284332410498</v>
      </c>
      <c r="AC394" s="45">
        <v>6763.90651409982</v>
      </c>
      <c r="AD394" s="99">
        <v>0.94774915735441301</v>
      </c>
      <c r="AE394" s="142">
        <v>7136.0616402616197</v>
      </c>
      <c r="AF394" s="44">
        <v>7266.4306597118302</v>
      </c>
      <c r="AG394" s="45">
        <v>6837.6741071710603</v>
      </c>
      <c r="AH394" s="140">
        <v>0.95818596473339601</v>
      </c>
      <c r="AI394" s="44">
        <v>7280.6639935671301</v>
      </c>
      <c r="AJ394" s="45">
        <v>6763.4085887479096</v>
      </c>
      <c r="AK394" s="46">
        <v>0.94777889117280001</v>
      </c>
    </row>
    <row r="395" spans="1:37" x14ac:dyDescent="0.2">
      <c r="A395" s="35" t="s">
        <v>6847</v>
      </c>
      <c r="B395" s="35" t="s">
        <v>12531</v>
      </c>
      <c r="C395" s="85" t="s">
        <v>1076</v>
      </c>
      <c r="D395" s="85" t="s">
        <v>1076</v>
      </c>
      <c r="E395" s="85" t="s">
        <v>12894</v>
      </c>
      <c r="F395" s="85" t="s">
        <v>467</v>
      </c>
      <c r="G395" s="85" t="s">
        <v>467</v>
      </c>
      <c r="H395" s="840">
        <v>1.02099884519116</v>
      </c>
      <c r="I395" s="840">
        <v>1.0212655871270699</v>
      </c>
      <c r="J395" s="86">
        <v>18781.833333333299</v>
      </c>
      <c r="K395" s="44">
        <v>19176.230143906101</v>
      </c>
      <c r="L395" s="45">
        <v>18042.285127024199</v>
      </c>
      <c r="M395" s="46">
        <v>0.96062428021887403</v>
      </c>
      <c r="N395" s="139">
        <v>19181.240046489402</v>
      </c>
      <c r="O395" s="45">
        <v>17816.4067679992</v>
      </c>
      <c r="P395" s="99">
        <v>0.94859785260575602</v>
      </c>
      <c r="Q395" s="86">
        <v>18902.969710273599</v>
      </c>
      <c r="R395" s="44">
        <v>19299.910244872699</v>
      </c>
      <c r="S395" s="45">
        <v>18159.580591333</v>
      </c>
      <c r="T395" s="140">
        <v>0.960673421672121</v>
      </c>
      <c r="U395" s="44">
        <v>19304.952459607699</v>
      </c>
      <c r="V395" s="45">
        <v>17932.102457966099</v>
      </c>
      <c r="W395" s="99">
        <v>0.94863943247077398</v>
      </c>
      <c r="X395" s="86">
        <v>19021.511027587701</v>
      </c>
      <c r="Y395" s="44">
        <v>19420.940792957899</v>
      </c>
      <c r="Z395" s="45">
        <v>18274.354934915398</v>
      </c>
      <c r="AA395" s="46">
        <v>0.96072046581427495</v>
      </c>
      <c r="AB395" s="139">
        <v>19426.0146276333</v>
      </c>
      <c r="AC395" s="45">
        <v>18045.325596142899</v>
      </c>
      <c r="AD395" s="99">
        <v>0.94867992190373296</v>
      </c>
      <c r="AE395" s="142">
        <v>19133.459039449401</v>
      </c>
      <c r="AF395" s="44">
        <v>19535.239583790099</v>
      </c>
      <c r="AG395" s="45">
        <v>18382.560590588801</v>
      </c>
      <c r="AH395" s="140">
        <v>0.96075469431259697</v>
      </c>
      <c r="AI395" s="44">
        <v>19540.343279695</v>
      </c>
      <c r="AJ395" s="45">
        <v>18152.097896804698</v>
      </c>
      <c r="AK395" s="46">
        <v>0.94870968492307906</v>
      </c>
    </row>
    <row r="396" spans="1:37" x14ac:dyDescent="0.2">
      <c r="A396" s="35" t="s">
        <v>6846</v>
      </c>
      <c r="B396" s="35" t="s">
        <v>11575</v>
      </c>
      <c r="C396" s="85" t="s">
        <v>1076</v>
      </c>
      <c r="D396" s="85" t="s">
        <v>1076</v>
      </c>
      <c r="E396" s="85" t="s">
        <v>12894</v>
      </c>
      <c r="F396" s="85" t="s">
        <v>467</v>
      </c>
      <c r="G396" s="85" t="s">
        <v>467</v>
      </c>
      <c r="H396" s="840">
        <v>1.02099884519116</v>
      </c>
      <c r="I396" s="840">
        <v>1.0212655871270699</v>
      </c>
      <c r="J396" s="86">
        <v>14572.75</v>
      </c>
      <c r="K396" s="44">
        <v>14878.7609212594</v>
      </c>
      <c r="L396" s="45">
        <v>13998.9374795596</v>
      </c>
      <c r="M396" s="46">
        <v>0.96062428021887403</v>
      </c>
      <c r="N396" s="139">
        <v>14882.6480848059</v>
      </c>
      <c r="O396" s="45">
        <v>13823.6793565605</v>
      </c>
      <c r="P396" s="99">
        <v>0.94859785260575602</v>
      </c>
      <c r="Q396" s="86">
        <v>14679.0103039231</v>
      </c>
      <c r="R396" s="44">
        <v>14987.252568854599</v>
      </c>
      <c r="S396" s="45">
        <v>14101.735055430099</v>
      </c>
      <c r="T396" s="140">
        <v>0.960673421672121</v>
      </c>
      <c r="U396" s="44">
        <v>14991.1680764803</v>
      </c>
      <c r="V396" s="45">
        <v>13925.088003946201</v>
      </c>
      <c r="W396" s="99">
        <v>0.94863943247077298</v>
      </c>
      <c r="X396" s="86">
        <v>14782.668742395799</v>
      </c>
      <c r="Y396" s="44">
        <v>15093.0877148295</v>
      </c>
      <c r="Z396" s="45">
        <v>14202.0124001726</v>
      </c>
      <c r="AA396" s="46">
        <v>0.96072046581427495</v>
      </c>
      <c r="AB396" s="139">
        <v>15097.030872507799</v>
      </c>
      <c r="AC396" s="45">
        <v>14024.021028064801</v>
      </c>
      <c r="AD396" s="99">
        <v>0.94867992190373296</v>
      </c>
      <c r="AE396" s="142">
        <v>14883.8914558304</v>
      </c>
      <c r="AF396" s="44">
        <v>15196.4359883533</v>
      </c>
      <c r="AG396" s="45">
        <v>14299.7685858282</v>
      </c>
      <c r="AH396" s="140">
        <v>0.96075469431259697</v>
      </c>
      <c r="AI396" s="44">
        <v>15200.4061463741</v>
      </c>
      <c r="AJ396" s="45">
        <v>14120.4919734901</v>
      </c>
      <c r="AK396" s="46">
        <v>0.94870968492307906</v>
      </c>
    </row>
    <row r="397" spans="1:37" x14ac:dyDescent="0.2">
      <c r="A397" s="35" t="s">
        <v>6845</v>
      </c>
      <c r="B397" s="35" t="s">
        <v>8701</v>
      </c>
      <c r="C397" s="85" t="s">
        <v>1076</v>
      </c>
      <c r="D397" s="85" t="s">
        <v>1076</v>
      </c>
      <c r="E397" s="85" t="s">
        <v>12894</v>
      </c>
      <c r="F397" s="85" t="s">
        <v>468</v>
      </c>
      <c r="G397" s="85" t="s">
        <v>468</v>
      </c>
      <c r="H397" s="840">
        <v>1.0182690433494399</v>
      </c>
      <c r="I397" s="840">
        <v>1.0202636076585501</v>
      </c>
      <c r="J397" s="86">
        <v>8180.5</v>
      </c>
      <c r="K397" s="44">
        <v>8329.9499091200905</v>
      </c>
      <c r="L397" s="45">
        <v>7837.3762844066596</v>
      </c>
      <c r="M397" s="46">
        <v>0.95805589932237101</v>
      </c>
      <c r="N397" s="139">
        <v>8346.2664424507893</v>
      </c>
      <c r="O397" s="45">
        <v>7752.3912725351001</v>
      </c>
      <c r="P397" s="99">
        <v>0.94766716857589395</v>
      </c>
      <c r="Q397" s="86">
        <v>8181.10699904783</v>
      </c>
      <c r="R397" s="44">
        <v>8330.5679974598297</v>
      </c>
      <c r="S397" s="45">
        <v>7838.3587800176701</v>
      </c>
      <c r="T397" s="140">
        <v>0.95810490938817305</v>
      </c>
      <c r="U397" s="44">
        <v>8346.88574148917</v>
      </c>
      <c r="V397" s="45">
        <v>7753.30634118341</v>
      </c>
      <c r="W397" s="99">
        <v>0.94770870764626303</v>
      </c>
      <c r="X397" s="86">
        <v>8179.9274636353903</v>
      </c>
      <c r="Y397" s="44">
        <v>8329.36691306381</v>
      </c>
      <c r="Z397" s="45">
        <v>7837.6124501477398</v>
      </c>
      <c r="AA397" s="46">
        <v>0.958151827750375</v>
      </c>
      <c r="AB397" s="139">
        <v>8345.6823044339108</v>
      </c>
      <c r="AC397" s="45">
        <v>7752.5193608806503</v>
      </c>
      <c r="AD397" s="99">
        <v>0.94774915735441301</v>
      </c>
      <c r="AE397" s="142">
        <v>8180.9945415983102</v>
      </c>
      <c r="AF397" s="44">
        <v>8330.4534855203001</v>
      </c>
      <c r="AG397" s="45">
        <v>7838.9141473200298</v>
      </c>
      <c r="AH397" s="140">
        <v>0.95818596473339601</v>
      </c>
      <c r="AI397" s="44">
        <v>8346.7710052460206</v>
      </c>
      <c r="AJ397" s="45">
        <v>7753.7739353267798</v>
      </c>
      <c r="AK397" s="46">
        <v>0.94777889117280001</v>
      </c>
    </row>
    <row r="398" spans="1:37" x14ac:dyDescent="0.2">
      <c r="A398" s="35" t="s">
        <v>6844</v>
      </c>
      <c r="B398" s="35" t="s">
        <v>12530</v>
      </c>
      <c r="C398" s="85" t="s">
        <v>1076</v>
      </c>
      <c r="D398" s="85" t="s">
        <v>1076</v>
      </c>
      <c r="E398" s="85" t="s">
        <v>12894</v>
      </c>
      <c r="F398" s="85" t="s">
        <v>466</v>
      </c>
      <c r="G398" s="85" t="s">
        <v>466</v>
      </c>
      <c r="H398" s="840">
        <v>1.0198830330791899</v>
      </c>
      <c r="I398" s="840">
        <v>1.0211236245028299</v>
      </c>
      <c r="J398" s="86">
        <v>34762.833333333299</v>
      </c>
      <c r="K398" s="44">
        <v>35454.0238984264</v>
      </c>
      <c r="L398" s="45">
        <v>33357.526650201202</v>
      </c>
      <c r="M398" s="46">
        <v>0.95957444924995094</v>
      </c>
      <c r="N398" s="139">
        <v>35497.150371321201</v>
      </c>
      <c r="O398" s="45">
        <v>32971.365176989297</v>
      </c>
      <c r="P398" s="99">
        <v>0.94846599127389897</v>
      </c>
      <c r="Q398" s="86">
        <v>34705.347826921097</v>
      </c>
      <c r="R398" s="44">
        <v>35395.395405788498</v>
      </c>
      <c r="S398" s="45">
        <v>33304.0686344266</v>
      </c>
      <c r="T398" s="140">
        <v>0.95962353699830905</v>
      </c>
      <c r="U398" s="44">
        <v>35438.450562657097</v>
      </c>
      <c r="V398" s="45">
        <v>32918.284972251597</v>
      </c>
      <c r="W398" s="99">
        <v>0.94850756535904202</v>
      </c>
      <c r="X398" s="86">
        <v>34654.240889115703</v>
      </c>
      <c r="Y398" s="44">
        <v>35343.272307048202</v>
      </c>
      <c r="Z398" s="45">
        <v>33256.653711367202</v>
      </c>
      <c r="AA398" s="46">
        <v>0.95967052972764899</v>
      </c>
      <c r="AB398" s="139">
        <v>35386.264061087997</v>
      </c>
      <c r="AC398" s="45">
        <v>32871.212590619703</v>
      </c>
      <c r="AD398" s="99">
        <v>0.94854804916370405</v>
      </c>
      <c r="AE398" s="142">
        <v>34605.651707079101</v>
      </c>
      <c r="AF398" s="44">
        <v>35293.717024698002</v>
      </c>
      <c r="AG398" s="45">
        <v>33211.207310298603</v>
      </c>
      <c r="AH398" s="140">
        <v>0.95970472081890401</v>
      </c>
      <c r="AI398" s="44">
        <v>35336.6484994153</v>
      </c>
      <c r="AJ398" s="45">
        <v>32826.153242297398</v>
      </c>
      <c r="AK398" s="46">
        <v>0.94857780804579594</v>
      </c>
    </row>
    <row r="399" spans="1:37" x14ac:dyDescent="0.2">
      <c r="A399" s="35" t="s">
        <v>6843</v>
      </c>
      <c r="B399" s="35" t="s">
        <v>12529</v>
      </c>
      <c r="C399" s="85" t="s">
        <v>1076</v>
      </c>
      <c r="D399" s="85" t="s">
        <v>1076</v>
      </c>
      <c r="E399" s="85" t="s">
        <v>12894</v>
      </c>
      <c r="F399" s="85" t="s">
        <v>468</v>
      </c>
      <c r="G399" s="85" t="s">
        <v>468</v>
      </c>
      <c r="H399" s="840">
        <v>1.0182690433494399</v>
      </c>
      <c r="I399" s="840">
        <v>1.0202636076585501</v>
      </c>
      <c r="J399" s="86">
        <v>15654.333333333299</v>
      </c>
      <c r="K399" s="44">
        <v>15940.323027606601</v>
      </c>
      <c r="L399" s="45">
        <v>14997.726399958799</v>
      </c>
      <c r="M399" s="46">
        <v>0.95805589932237201</v>
      </c>
      <c r="N399" s="139">
        <v>15971.546602156201</v>
      </c>
      <c r="O399" s="45">
        <v>14835.0977459432</v>
      </c>
      <c r="P399" s="99">
        <v>0.94766716857589395</v>
      </c>
      <c r="Q399" s="86">
        <v>15629.855569613401</v>
      </c>
      <c r="R399" s="44">
        <v>15915.3980785601</v>
      </c>
      <c r="S399" s="45">
        <v>14975.041354274699</v>
      </c>
      <c r="T399" s="140">
        <v>0.95810490938817305</v>
      </c>
      <c r="U399" s="44">
        <v>15946.5728306359</v>
      </c>
      <c r="V399" s="45">
        <v>14812.550222575999</v>
      </c>
      <c r="W399" s="99">
        <v>0.94770870764626303</v>
      </c>
      <c r="X399" s="86">
        <v>15602.316461627201</v>
      </c>
      <c r="Y399" s="44">
        <v>15887.3558574163</v>
      </c>
      <c r="Z399" s="45">
        <v>14949.3880348478</v>
      </c>
      <c r="AA399" s="46">
        <v>0.958151827750375</v>
      </c>
      <c r="AB399" s="139">
        <v>15918.475680970099</v>
      </c>
      <c r="AC399" s="45">
        <v>14787.082279284001</v>
      </c>
      <c r="AD399" s="99">
        <v>0.94774915735441301</v>
      </c>
      <c r="AE399" s="142">
        <v>15575.0647138106</v>
      </c>
      <c r="AF399" s="44">
        <v>15859.606246237599</v>
      </c>
      <c r="AG399" s="45">
        <v>14923.8084085877</v>
      </c>
      <c r="AH399" s="140">
        <v>0.95818596473339601</v>
      </c>
      <c r="AI399" s="44">
        <v>15890.671714427899</v>
      </c>
      <c r="AJ399" s="45">
        <v>14761.7175644001</v>
      </c>
      <c r="AK399" s="46">
        <v>0.94777889117280001</v>
      </c>
    </row>
    <row r="400" spans="1:37" x14ac:dyDescent="0.2">
      <c r="A400" s="35" t="s">
        <v>6842</v>
      </c>
      <c r="B400" s="35" t="s">
        <v>12528</v>
      </c>
      <c r="C400" s="85" t="s">
        <v>1076</v>
      </c>
      <c r="D400" s="85" t="s">
        <v>1076</v>
      </c>
      <c r="E400" s="85" t="s">
        <v>12894</v>
      </c>
      <c r="F400" s="85" t="s">
        <v>467</v>
      </c>
      <c r="G400" s="85" t="s">
        <v>467</v>
      </c>
      <c r="H400" s="840">
        <v>1.02099884519116</v>
      </c>
      <c r="I400" s="840">
        <v>1.0212655871270699</v>
      </c>
      <c r="J400" s="86">
        <v>6193.1666666666697</v>
      </c>
      <c r="K400" s="44">
        <v>6323.2160147430304</v>
      </c>
      <c r="L400" s="45">
        <v>5949.3062714421903</v>
      </c>
      <c r="M400" s="46">
        <v>0.96062428021887403</v>
      </c>
      <c r="N400" s="139">
        <v>6324.8679920091099</v>
      </c>
      <c r="O400" s="45">
        <v>5874.82460082955</v>
      </c>
      <c r="P400" s="99">
        <v>0.94859785260575602</v>
      </c>
      <c r="Q400" s="86">
        <v>6230.6926718309996</v>
      </c>
      <c r="R400" s="44">
        <v>6361.5300226804502</v>
      </c>
      <c r="S400" s="45">
        <v>5985.6608484352901</v>
      </c>
      <c r="T400" s="140">
        <v>0.960673421672121</v>
      </c>
      <c r="U400" s="44">
        <v>6363.19200970579</v>
      </c>
      <c r="V400" s="45">
        <v>5910.6807601055698</v>
      </c>
      <c r="W400" s="99">
        <v>0.94863943247077398</v>
      </c>
      <c r="X400" s="86">
        <v>6264.5875372297996</v>
      </c>
      <c r="Y400" s="44">
        <v>6396.13664111054</v>
      </c>
      <c r="Z400" s="45">
        <v>6018.5174569017199</v>
      </c>
      <c r="AA400" s="46">
        <v>0.96072046581427495</v>
      </c>
      <c r="AB400" s="139">
        <v>6397.80766931789</v>
      </c>
      <c r="AC400" s="45">
        <v>5943.0884155782696</v>
      </c>
      <c r="AD400" s="99">
        <v>0.94867992190373296</v>
      </c>
      <c r="AE400" s="142">
        <v>6299.3828009085701</v>
      </c>
      <c r="AF400" s="44">
        <v>6431.6625651446802</v>
      </c>
      <c r="AG400" s="45">
        <v>6052.1615972449499</v>
      </c>
      <c r="AH400" s="140">
        <v>0.96075469431259697</v>
      </c>
      <c r="AI400" s="44">
        <v>6433.3428747080297</v>
      </c>
      <c r="AJ400" s="45">
        <v>5976.2854722598304</v>
      </c>
      <c r="AK400" s="46">
        <v>0.94870968492307906</v>
      </c>
    </row>
    <row r="401" spans="1:37" x14ac:dyDescent="0.2">
      <c r="A401" s="35" t="s">
        <v>6841</v>
      </c>
      <c r="B401" s="35" t="s">
        <v>10274</v>
      </c>
      <c r="C401" s="85" t="s">
        <v>1076</v>
      </c>
      <c r="D401" s="85" t="s">
        <v>1076</v>
      </c>
      <c r="E401" s="85" t="s">
        <v>12894</v>
      </c>
      <c r="F401" s="85" t="s">
        <v>467</v>
      </c>
      <c r="G401" s="85" t="s">
        <v>467</v>
      </c>
      <c r="H401" s="840">
        <v>1.02099884519116</v>
      </c>
      <c r="I401" s="840">
        <v>1.0212655871270699</v>
      </c>
      <c r="J401" s="86">
        <v>13808.25</v>
      </c>
      <c r="K401" s="44">
        <v>14098.2073041108</v>
      </c>
      <c r="L401" s="45">
        <v>13264.5402173323</v>
      </c>
      <c r="M401" s="46">
        <v>0.96062428021887403</v>
      </c>
      <c r="N401" s="139">
        <v>14101.8905434473</v>
      </c>
      <c r="O401" s="45">
        <v>13098.4762982434</v>
      </c>
      <c r="P401" s="99">
        <v>0.94859785260575602</v>
      </c>
      <c r="Q401" s="86">
        <v>13903.7280944375</v>
      </c>
      <c r="R401" s="44">
        <v>14195.6903282726</v>
      </c>
      <c r="S401" s="45">
        <v>13356.9420424821</v>
      </c>
      <c r="T401" s="140">
        <v>0.960673421672121</v>
      </c>
      <c r="U401" s="44">
        <v>14199.3990356208</v>
      </c>
      <c r="V401" s="45">
        <v>13189.6247287352</v>
      </c>
      <c r="W401" s="99">
        <v>0.94863943247077298</v>
      </c>
      <c r="X401" s="86">
        <v>13993.693449274</v>
      </c>
      <c r="Y401" s="44">
        <v>14287.544851667801</v>
      </c>
      <c r="Z401" s="45">
        <v>13444.0276890487</v>
      </c>
      <c r="AA401" s="46">
        <v>0.96072046581427495</v>
      </c>
      <c r="AB401" s="139">
        <v>14291.277556548999</v>
      </c>
      <c r="AC401" s="45">
        <v>13275.536008602099</v>
      </c>
      <c r="AD401" s="99">
        <v>0.94867992190373296</v>
      </c>
      <c r="AE401" s="142">
        <v>14087.999718306401</v>
      </c>
      <c r="AF401" s="44">
        <v>14383.8314434441</v>
      </c>
      <c r="AG401" s="45">
        <v>13535.111862837401</v>
      </c>
      <c r="AH401" s="140">
        <v>0.96075469431259697</v>
      </c>
      <c r="AI401" s="44">
        <v>14387.589303762101</v>
      </c>
      <c r="AJ401" s="45">
        <v>13365.4217739509</v>
      </c>
      <c r="AK401" s="46">
        <v>0.94870968492307906</v>
      </c>
    </row>
    <row r="402" spans="1:37" x14ac:dyDescent="0.2">
      <c r="A402" s="35" t="s">
        <v>6840</v>
      </c>
      <c r="B402" s="35" t="s">
        <v>12527</v>
      </c>
      <c r="C402" s="85" t="s">
        <v>1076</v>
      </c>
      <c r="D402" s="85" t="s">
        <v>1076</v>
      </c>
      <c r="E402" s="85" t="s">
        <v>12894</v>
      </c>
      <c r="F402" s="85" t="s">
        <v>465</v>
      </c>
      <c r="G402" s="85" t="s">
        <v>465</v>
      </c>
      <c r="H402" s="840">
        <v>1.0197444517716101</v>
      </c>
      <c r="I402" s="840">
        <v>1.02291705254531</v>
      </c>
      <c r="J402" s="86">
        <v>14962.916666666701</v>
      </c>
      <c r="K402" s="44">
        <v>15258.3512531543</v>
      </c>
      <c r="L402" s="45">
        <v>14356.0815557473</v>
      </c>
      <c r="M402" s="46">
        <v>0.95944406264914694</v>
      </c>
      <c r="N402" s="139">
        <v>15305.822614147701</v>
      </c>
      <c r="O402" s="45">
        <v>14216.743075607699</v>
      </c>
      <c r="P402" s="99">
        <v>0.950131808678636</v>
      </c>
      <c r="Q402" s="86">
        <v>14976.494508039201</v>
      </c>
      <c r="R402" s="44">
        <v>15272.197181561</v>
      </c>
      <c r="S402" s="45">
        <v>14369.843797535899</v>
      </c>
      <c r="T402" s="140">
        <v>0.95949314372748196</v>
      </c>
      <c r="U402" s="44">
        <v>15319.711619624501</v>
      </c>
      <c r="V402" s="45">
        <v>14230.2675421964</v>
      </c>
      <c r="W402" s="99">
        <v>0.95017345578151002</v>
      </c>
      <c r="X402" s="86">
        <v>14983.929217635099</v>
      </c>
      <c r="Y402" s="44">
        <v>15279.778685421799</v>
      </c>
      <c r="Z402" s="45">
        <v>14377.6813904712</v>
      </c>
      <c r="AA402" s="46">
        <v>0.95954013007146899</v>
      </c>
      <c r="AB402" s="139">
        <v>15327.316710850801</v>
      </c>
      <c r="AC402" s="45">
        <v>14237.9394777693</v>
      </c>
      <c r="AD402" s="99">
        <v>0.95021401068901301</v>
      </c>
      <c r="AE402" s="142">
        <v>14994.205917871899</v>
      </c>
      <c r="AF402" s="44">
        <v>15290.258293470801</v>
      </c>
      <c r="AG402" s="45">
        <v>14388.0548953548</v>
      </c>
      <c r="AH402" s="140">
        <v>0.95957431651685099</v>
      </c>
      <c r="AI402" s="44">
        <v>15337.828922766899</v>
      </c>
      <c r="AJ402" s="45">
        <v>14248.1515368165</v>
      </c>
      <c r="AK402" s="46">
        <v>0.95024382183746303</v>
      </c>
    </row>
    <row r="403" spans="1:37" x14ac:dyDescent="0.2">
      <c r="A403" s="35" t="s">
        <v>6839</v>
      </c>
      <c r="B403" s="35" t="s">
        <v>12526</v>
      </c>
      <c r="C403" s="85" t="s">
        <v>1076</v>
      </c>
      <c r="D403" s="85" t="s">
        <v>1076</v>
      </c>
      <c r="E403" s="85" t="s">
        <v>12894</v>
      </c>
      <c r="F403" s="85" t="s">
        <v>465</v>
      </c>
      <c r="G403" s="85" t="s">
        <v>465</v>
      </c>
      <c r="H403" s="840">
        <v>1.0197444517716101</v>
      </c>
      <c r="I403" s="840">
        <v>1.02291705254531</v>
      </c>
      <c r="J403" s="86">
        <v>12470.583333333299</v>
      </c>
      <c r="K403" s="44">
        <v>12716.808164522199</v>
      </c>
      <c r="L403" s="45">
        <v>11964.8271369381</v>
      </c>
      <c r="M403" s="46">
        <v>0.95944406264914694</v>
      </c>
      <c r="N403" s="139">
        <v>12756.372346853999</v>
      </c>
      <c r="O403" s="45">
        <v>11848.6978977777</v>
      </c>
      <c r="P403" s="99">
        <v>0.950131808678636</v>
      </c>
      <c r="Q403" s="86">
        <v>12461.179435440799</v>
      </c>
      <c r="R403" s="44">
        <v>12707.2185918212</v>
      </c>
      <c r="S403" s="45">
        <v>11956.4162310633</v>
      </c>
      <c r="T403" s="140">
        <v>0.95949314372748196</v>
      </c>
      <c r="U403" s="44">
        <v>12746.7529393393</v>
      </c>
      <c r="V403" s="45">
        <v>11840.2819272862</v>
      </c>
      <c r="W403" s="99">
        <v>0.95017345578151002</v>
      </c>
      <c r="X403" s="86">
        <v>12446.470483090499</v>
      </c>
      <c r="Y403" s="44">
        <v>12692.219219270701</v>
      </c>
      <c r="Z403" s="45">
        <v>11942.8879062754</v>
      </c>
      <c r="AA403" s="46">
        <v>0.95954013007146899</v>
      </c>
      <c r="AB403" s="139">
        <v>12731.706901155099</v>
      </c>
      <c r="AC403" s="45">
        <v>11826.8106366599</v>
      </c>
      <c r="AD403" s="99">
        <v>0.95021401068901301</v>
      </c>
      <c r="AE403" s="142">
        <v>12438.0460152173</v>
      </c>
      <c r="AF403" s="44">
        <v>12683.628414897799</v>
      </c>
      <c r="AG403" s="45">
        <v>11935.229503857299</v>
      </c>
      <c r="AH403" s="140">
        <v>0.95957431651685099</v>
      </c>
      <c r="AI403" s="44">
        <v>12723.089369309</v>
      </c>
      <c r="AJ403" s="45">
        <v>11819.1763816903</v>
      </c>
      <c r="AK403" s="46">
        <v>0.95024382183746303</v>
      </c>
    </row>
    <row r="404" spans="1:37" x14ac:dyDescent="0.2">
      <c r="A404" s="35" t="s">
        <v>6838</v>
      </c>
      <c r="B404" s="35" t="s">
        <v>12525</v>
      </c>
      <c r="C404" s="85" t="s">
        <v>1076</v>
      </c>
      <c r="D404" s="85" t="s">
        <v>1076</v>
      </c>
      <c r="E404" s="85" t="s">
        <v>12894</v>
      </c>
      <c r="F404" s="85" t="s">
        <v>468</v>
      </c>
      <c r="G404" s="85" t="s">
        <v>468</v>
      </c>
      <c r="H404" s="840">
        <v>1.0182690433494399</v>
      </c>
      <c r="I404" s="840">
        <v>1.0202636076585501</v>
      </c>
      <c r="J404" s="86">
        <v>8819.25</v>
      </c>
      <c r="K404" s="44">
        <v>8980.3692605595406</v>
      </c>
      <c r="L404" s="45">
        <v>8449.3344900988195</v>
      </c>
      <c r="M404" s="46">
        <v>0.95805589932237101</v>
      </c>
      <c r="N404" s="139">
        <v>8997.9598218426909</v>
      </c>
      <c r="O404" s="45">
        <v>8357.7136764629504</v>
      </c>
      <c r="P404" s="99">
        <v>0.94766716857589395</v>
      </c>
      <c r="Q404" s="86">
        <v>8809.8192698225903</v>
      </c>
      <c r="R404" s="44">
        <v>8970.7662399636993</v>
      </c>
      <c r="S404" s="45">
        <v>8440.7310932395594</v>
      </c>
      <c r="T404" s="140">
        <v>0.95810490938817305</v>
      </c>
      <c r="U404" s="44">
        <v>8988.3379910490294</v>
      </c>
      <c r="V404" s="45">
        <v>8349.1424348007095</v>
      </c>
      <c r="W404" s="99">
        <v>0.94770870764626303</v>
      </c>
      <c r="X404" s="86">
        <v>8797.4605001301206</v>
      </c>
      <c r="Y404" s="44">
        <v>8958.1816873719799</v>
      </c>
      <c r="Z404" s="45">
        <v>8429.3028577614095</v>
      </c>
      <c r="AA404" s="46">
        <v>0.958151827750375</v>
      </c>
      <c r="AB404" s="139">
        <v>8975.7287880963704</v>
      </c>
      <c r="AC404" s="45">
        <v>8337.7857758570608</v>
      </c>
      <c r="AD404" s="99">
        <v>0.94774915735441301</v>
      </c>
      <c r="AE404" s="142">
        <v>8786.2855630840695</v>
      </c>
      <c r="AF404" s="44">
        <v>8946.8025949166004</v>
      </c>
      <c r="AG404" s="45">
        <v>8418.8955086868209</v>
      </c>
      <c r="AH404" s="140">
        <v>0.95818596473339601</v>
      </c>
      <c r="AI404" s="44">
        <v>8964.3274065104106</v>
      </c>
      <c r="AJ404" s="45">
        <v>8327.4559885073995</v>
      </c>
      <c r="AK404" s="46">
        <v>0.94777889117280001</v>
      </c>
    </row>
    <row r="405" spans="1:37" x14ac:dyDescent="0.2">
      <c r="A405" s="35" t="s">
        <v>6837</v>
      </c>
      <c r="B405" s="35" t="s">
        <v>12524</v>
      </c>
      <c r="C405" s="85" t="s">
        <v>1076</v>
      </c>
      <c r="D405" s="85" t="s">
        <v>1076</v>
      </c>
      <c r="E405" s="85" t="s">
        <v>12894</v>
      </c>
      <c r="F405" s="85" t="s">
        <v>468</v>
      </c>
      <c r="G405" s="85" t="s">
        <v>468</v>
      </c>
      <c r="H405" s="840">
        <v>1.0182690433494399</v>
      </c>
      <c r="I405" s="840">
        <v>1.0202636076585501</v>
      </c>
      <c r="J405" s="86">
        <v>7546.3333333333303</v>
      </c>
      <c r="K405" s="44">
        <v>7684.1976241293196</v>
      </c>
      <c r="L405" s="45">
        <v>7229.8091682530603</v>
      </c>
      <c r="M405" s="46">
        <v>0.95805589932237101</v>
      </c>
      <c r="N405" s="139">
        <v>7699.24927126066</v>
      </c>
      <c r="O405" s="45">
        <v>7151.4123431298904</v>
      </c>
      <c r="P405" s="99">
        <v>0.94766716857589395</v>
      </c>
      <c r="Q405" s="86">
        <v>7533.4577247407196</v>
      </c>
      <c r="R405" s="44">
        <v>7671.0867904851702</v>
      </c>
      <c r="S405" s="45">
        <v>7217.8428307423401</v>
      </c>
      <c r="T405" s="140">
        <v>0.95810490938817305</v>
      </c>
      <c r="U405" s="44">
        <v>7686.1127563871596</v>
      </c>
      <c r="V405" s="45">
        <v>7139.5234844217803</v>
      </c>
      <c r="W405" s="99">
        <v>0.94770870764626303</v>
      </c>
      <c r="X405" s="86">
        <v>7521.7324725672097</v>
      </c>
      <c r="Y405" s="44">
        <v>7659.1473291714201</v>
      </c>
      <c r="Z405" s="45">
        <v>7206.9617164396204</v>
      </c>
      <c r="AA405" s="46">
        <v>0.958151827750375</v>
      </c>
      <c r="AB405" s="139">
        <v>7674.1499083038998</v>
      </c>
      <c r="AC405" s="45">
        <v>7128.71561272089</v>
      </c>
      <c r="AD405" s="99">
        <v>0.94774915735441301</v>
      </c>
      <c r="AE405" s="142">
        <v>7512.6738928614304</v>
      </c>
      <c r="AF405" s="44">
        <v>7649.9232578803103</v>
      </c>
      <c r="AG405" s="45">
        <v>7198.5386817588196</v>
      </c>
      <c r="AH405" s="140">
        <v>0.95818596473339601</v>
      </c>
      <c r="AI405" s="44">
        <v>7664.9077690930199</v>
      </c>
      <c r="AJ405" s="45">
        <v>7120.35373191905</v>
      </c>
      <c r="AK405" s="46">
        <v>0.94777889117280001</v>
      </c>
    </row>
    <row r="406" spans="1:37" x14ac:dyDescent="0.2">
      <c r="A406" s="35" t="s">
        <v>6836</v>
      </c>
      <c r="B406" s="35" t="s">
        <v>12523</v>
      </c>
      <c r="C406" s="85" t="s">
        <v>1076</v>
      </c>
      <c r="D406" s="85" t="s">
        <v>1076</v>
      </c>
      <c r="E406" s="85" t="s">
        <v>12894</v>
      </c>
      <c r="F406" s="85" t="s">
        <v>468</v>
      </c>
      <c r="G406" s="85" t="s">
        <v>468</v>
      </c>
      <c r="H406" s="840">
        <v>1.0182690433494399</v>
      </c>
      <c r="I406" s="840">
        <v>1.0202636076585501</v>
      </c>
      <c r="J406" s="86">
        <v>56762.083333333299</v>
      </c>
      <c r="K406" s="44">
        <v>57799.072294354497</v>
      </c>
      <c r="L406" s="45">
        <v>54381.248795328102</v>
      </c>
      <c r="M406" s="46">
        <v>0.95805589932237201</v>
      </c>
      <c r="N406" s="139">
        <v>57912.287919882103</v>
      </c>
      <c r="O406" s="45">
        <v>53791.562794969002</v>
      </c>
      <c r="P406" s="99">
        <v>0.94766716857589395</v>
      </c>
      <c r="Q406" s="86">
        <v>56703.428010644398</v>
      </c>
      <c r="R406" s="44">
        <v>57739.345395032702</v>
      </c>
      <c r="S406" s="45">
        <v>54327.832756137301</v>
      </c>
      <c r="T406" s="140">
        <v>0.95810490938817305</v>
      </c>
      <c r="U406" s="44">
        <v>57852.444028747101</v>
      </c>
      <c r="V406" s="45">
        <v>53738.332479080702</v>
      </c>
      <c r="W406" s="99">
        <v>0.94770870764626303</v>
      </c>
      <c r="X406" s="86">
        <v>56648.810478583902</v>
      </c>
      <c r="Y406" s="44">
        <v>57683.730052911298</v>
      </c>
      <c r="Z406" s="45">
        <v>54278.161299939798</v>
      </c>
      <c r="AA406" s="46">
        <v>0.958151827750375</v>
      </c>
      <c r="AB406" s="139">
        <v>57796.719748445597</v>
      </c>
      <c r="AC406" s="45">
        <v>53688.862396207704</v>
      </c>
      <c r="AD406" s="99">
        <v>0.94774915735441301</v>
      </c>
      <c r="AE406" s="142">
        <v>56607.130976318498</v>
      </c>
      <c r="AF406" s="44">
        <v>57641.289106012198</v>
      </c>
      <c r="AG406" s="45">
        <v>54240.158405333401</v>
      </c>
      <c r="AH406" s="140">
        <v>0.95818596473339601</v>
      </c>
      <c r="AI406" s="44">
        <v>57754.195669098903</v>
      </c>
      <c r="AJ406" s="45">
        <v>53651.043829208596</v>
      </c>
      <c r="AK406" s="46">
        <v>0.94777889117280001</v>
      </c>
    </row>
    <row r="407" spans="1:37" x14ac:dyDescent="0.2">
      <c r="A407" s="35" t="s">
        <v>6835</v>
      </c>
      <c r="B407" s="35" t="s">
        <v>9757</v>
      </c>
      <c r="C407" s="85" t="s">
        <v>1076</v>
      </c>
      <c r="D407" s="85" t="s">
        <v>1076</v>
      </c>
      <c r="E407" s="85" t="s">
        <v>12894</v>
      </c>
      <c r="F407" s="85" t="s">
        <v>467</v>
      </c>
      <c r="G407" s="85" t="s">
        <v>467</v>
      </c>
      <c r="H407" s="840">
        <v>1.02099884519116</v>
      </c>
      <c r="I407" s="840">
        <v>1.0212655871270699</v>
      </c>
      <c r="J407" s="86">
        <v>10407.666666666701</v>
      </c>
      <c r="K407" s="44">
        <v>10626.2156478012</v>
      </c>
      <c r="L407" s="45">
        <v>9997.85730042463</v>
      </c>
      <c r="M407" s="46">
        <v>0.96062428021887403</v>
      </c>
      <c r="N407" s="139">
        <v>10628.9918089561</v>
      </c>
      <c r="O407" s="45">
        <v>9872.6902506365095</v>
      </c>
      <c r="P407" s="99">
        <v>0.94859785260575602</v>
      </c>
      <c r="Q407" s="86">
        <v>10486.6235393468</v>
      </c>
      <c r="R407" s="44">
        <v>10706.830523627499</v>
      </c>
      <c r="S407" s="45">
        <v>10074.2205173317</v>
      </c>
      <c r="T407" s="140">
        <v>0.960673421672121</v>
      </c>
      <c r="U407" s="44">
        <v>10709.627745891499</v>
      </c>
      <c r="V407" s="45">
        <v>9948.0246029005993</v>
      </c>
      <c r="W407" s="99">
        <v>0.94863943247077298</v>
      </c>
      <c r="X407" s="86">
        <v>10565.223250003801</v>
      </c>
      <c r="Y407" s="44">
        <v>10787.080737440599</v>
      </c>
      <c r="Z407" s="45">
        <v>10150.2262021754</v>
      </c>
      <c r="AA407" s="46">
        <v>0.96072046581427495</v>
      </c>
      <c r="AB407" s="139">
        <v>10789.898925543601</v>
      </c>
      <c r="AC407" s="45">
        <v>10023.0151677091</v>
      </c>
      <c r="AD407" s="99">
        <v>0.94867992190373296</v>
      </c>
      <c r="AE407" s="142">
        <v>10642.7986618829</v>
      </c>
      <c r="AF407" s="44">
        <v>10866.285143384401</v>
      </c>
      <c r="AG407" s="45">
        <v>10225.1187750278</v>
      </c>
      <c r="AH407" s="140">
        <v>0.96075469431259697</v>
      </c>
      <c r="AI407" s="44">
        <v>10869.124024102999</v>
      </c>
      <c r="AJ407" s="45">
        <v>10096.9261652147</v>
      </c>
      <c r="AK407" s="46">
        <v>0.94870968492307906</v>
      </c>
    </row>
    <row r="408" spans="1:37" x14ac:dyDescent="0.2">
      <c r="A408" s="35" t="s">
        <v>6834</v>
      </c>
      <c r="B408" s="35" t="s">
        <v>12522</v>
      </c>
      <c r="C408" s="85" t="s">
        <v>1076</v>
      </c>
      <c r="D408" s="85" t="s">
        <v>1076</v>
      </c>
      <c r="E408" s="85" t="s">
        <v>12894</v>
      </c>
      <c r="F408" s="85" t="s">
        <v>468</v>
      </c>
      <c r="G408" s="85" t="s">
        <v>468</v>
      </c>
      <c r="H408" s="840">
        <v>1.0182690433494399</v>
      </c>
      <c r="I408" s="840">
        <v>1.0202636076585501</v>
      </c>
      <c r="J408" s="86">
        <v>7927.25</v>
      </c>
      <c r="K408" s="44">
        <v>8072.0732738918396</v>
      </c>
      <c r="L408" s="45">
        <v>7594.7486279032701</v>
      </c>
      <c r="M408" s="46">
        <v>0.95805589932237101</v>
      </c>
      <c r="N408" s="139">
        <v>8087.8846838112604</v>
      </c>
      <c r="O408" s="45">
        <v>7512.39456209326</v>
      </c>
      <c r="P408" s="99">
        <v>0.94766716857589395</v>
      </c>
      <c r="Q408" s="86">
        <v>7912.3495420265999</v>
      </c>
      <c r="R408" s="44">
        <v>8056.9005988057997</v>
      </c>
      <c r="S408" s="45">
        <v>7580.8609410109502</v>
      </c>
      <c r="T408" s="140">
        <v>0.95810490938817305</v>
      </c>
      <c r="U408" s="44">
        <v>8072.6822888035604</v>
      </c>
      <c r="V408" s="45">
        <v>7498.6025589195297</v>
      </c>
      <c r="W408" s="99">
        <v>0.94770870764626303</v>
      </c>
      <c r="X408" s="86">
        <v>7896.5504461616401</v>
      </c>
      <c r="Y408" s="44">
        <v>8040.8128685736001</v>
      </c>
      <c r="Z408" s="45">
        <v>7566.0942429128199</v>
      </c>
      <c r="AA408" s="46">
        <v>0.958151827750375</v>
      </c>
      <c r="AB408" s="139">
        <v>8056.5630462586296</v>
      </c>
      <c r="AC408" s="45">
        <v>7483.9490313563001</v>
      </c>
      <c r="AD408" s="99">
        <v>0.94774915735441301</v>
      </c>
      <c r="AE408" s="142">
        <v>7887.2452845013204</v>
      </c>
      <c r="AF408" s="44">
        <v>8031.3377105115396</v>
      </c>
      <c r="AG408" s="45">
        <v>7557.4477320188298</v>
      </c>
      <c r="AH408" s="140">
        <v>0.95818596473339601</v>
      </c>
      <c r="AI408" s="44">
        <v>8047.0693284532299</v>
      </c>
      <c r="AJ408" s="45">
        <v>7475.3645901525597</v>
      </c>
      <c r="AK408" s="46">
        <v>0.94777889117280001</v>
      </c>
    </row>
    <row r="409" spans="1:37" x14ac:dyDescent="0.2">
      <c r="A409" s="35" t="s">
        <v>6833</v>
      </c>
      <c r="B409" s="35" t="s">
        <v>12521</v>
      </c>
      <c r="C409" s="85" t="s">
        <v>1076</v>
      </c>
      <c r="D409" s="85" t="s">
        <v>1076</v>
      </c>
      <c r="E409" s="85" t="s">
        <v>12894</v>
      </c>
      <c r="F409" s="85" t="s">
        <v>468</v>
      </c>
      <c r="G409" s="85" t="s">
        <v>468</v>
      </c>
      <c r="H409" s="840">
        <v>1.0182690433494399</v>
      </c>
      <c r="I409" s="840">
        <v>1.0202636076585501</v>
      </c>
      <c r="J409" s="86">
        <v>7923.8333333333303</v>
      </c>
      <c r="K409" s="44">
        <v>8068.59418799373</v>
      </c>
      <c r="L409" s="45">
        <v>7591.4752702472497</v>
      </c>
      <c r="M409" s="46">
        <v>0.95805589932237101</v>
      </c>
      <c r="N409" s="139">
        <v>8084.3987831517597</v>
      </c>
      <c r="O409" s="45">
        <v>7509.1566992672897</v>
      </c>
      <c r="P409" s="99">
        <v>0.94766716857589395</v>
      </c>
      <c r="Q409" s="86">
        <v>7923.5283069963598</v>
      </c>
      <c r="R409" s="44">
        <v>8068.28358911738</v>
      </c>
      <c r="S409" s="45">
        <v>7591.5713706093702</v>
      </c>
      <c r="T409" s="140">
        <v>0.95810490938817305</v>
      </c>
      <c r="U409" s="44">
        <v>8084.0875758807697</v>
      </c>
      <c r="V409" s="45">
        <v>7509.1967718221003</v>
      </c>
      <c r="W409" s="99">
        <v>0.94770870764626303</v>
      </c>
      <c r="X409" s="86">
        <v>7921.6461496990996</v>
      </c>
      <c r="Y409" s="44">
        <v>8066.3670466068697</v>
      </c>
      <c r="Z409" s="45">
        <v>7590.13973712592</v>
      </c>
      <c r="AA409" s="46">
        <v>0.958151827750375</v>
      </c>
      <c r="AB409" s="139">
        <v>8082.1672792864902</v>
      </c>
      <c r="AC409" s="45">
        <v>7507.7334632371503</v>
      </c>
      <c r="AD409" s="99">
        <v>0.94774915735441301</v>
      </c>
      <c r="AE409" s="142">
        <v>7922.7829557968698</v>
      </c>
      <c r="AF409" s="44">
        <v>8067.52462106452</v>
      </c>
      <c r="AG409" s="45">
        <v>7591.4994298735301</v>
      </c>
      <c r="AH409" s="140">
        <v>0.95818596473339601</v>
      </c>
      <c r="AI409" s="44">
        <v>8083.3271211770098</v>
      </c>
      <c r="AJ409" s="45">
        <v>7509.0464448479197</v>
      </c>
      <c r="AK409" s="46">
        <v>0.94777889117280001</v>
      </c>
    </row>
    <row r="410" spans="1:37" x14ac:dyDescent="0.2">
      <c r="A410" s="35" t="s">
        <v>6832</v>
      </c>
      <c r="B410" s="35" t="s">
        <v>12520</v>
      </c>
      <c r="C410" s="85" t="s">
        <v>1076</v>
      </c>
      <c r="D410" s="85" t="s">
        <v>1076</v>
      </c>
      <c r="E410" s="85" t="s">
        <v>12894</v>
      </c>
      <c r="F410" s="85" t="s">
        <v>467</v>
      </c>
      <c r="G410" s="85" t="s">
        <v>467</v>
      </c>
      <c r="H410" s="840">
        <v>1.02099884519116</v>
      </c>
      <c r="I410" s="840">
        <v>1.0212655871270699</v>
      </c>
      <c r="J410" s="86">
        <v>47580.75</v>
      </c>
      <c r="K410" s="44">
        <v>48579.890803329101</v>
      </c>
      <c r="L410" s="45">
        <v>45707.223721024202</v>
      </c>
      <c r="M410" s="46">
        <v>0.96062428021887403</v>
      </c>
      <c r="N410" s="139">
        <v>48592.582584696102</v>
      </c>
      <c r="O410" s="45">
        <v>45134.997275371301</v>
      </c>
      <c r="P410" s="99">
        <v>0.94859785260575602</v>
      </c>
      <c r="Q410" s="86">
        <v>47859.4150799704</v>
      </c>
      <c r="R410" s="44">
        <v>48864.407528174001</v>
      </c>
      <c r="S410" s="45">
        <v>45977.268044101504</v>
      </c>
      <c r="T410" s="140">
        <v>0.960673421672121</v>
      </c>
      <c r="U410" s="44">
        <v>48877.173641203997</v>
      </c>
      <c r="V410" s="45">
        <v>45401.328359846302</v>
      </c>
      <c r="W410" s="99">
        <v>0.94863943247077398</v>
      </c>
      <c r="X410" s="86">
        <v>48127.621111165397</v>
      </c>
      <c r="Y410" s="44">
        <v>49138.245576297399</v>
      </c>
      <c r="Z410" s="45">
        <v>46237.1905724518</v>
      </c>
      <c r="AA410" s="46">
        <v>0.96072046581427495</v>
      </c>
      <c r="AB410" s="139">
        <v>49151.083231123303</v>
      </c>
      <c r="AC410" s="45">
        <v>45657.707837152797</v>
      </c>
      <c r="AD410" s="99">
        <v>0.94867992190373296</v>
      </c>
      <c r="AE410" s="142">
        <v>48397.469539645899</v>
      </c>
      <c r="AF410" s="44">
        <v>49413.760510152599</v>
      </c>
      <c r="AG410" s="45">
        <v>46498.096053065703</v>
      </c>
      <c r="AH410" s="140">
        <v>0.96075469431259697</v>
      </c>
      <c r="AI410" s="44">
        <v>49426.670144870797</v>
      </c>
      <c r="AJ410" s="45">
        <v>45915.148078031802</v>
      </c>
      <c r="AK410" s="46">
        <v>0.94870968492307906</v>
      </c>
    </row>
    <row r="411" spans="1:37" x14ac:dyDescent="0.2">
      <c r="A411" s="35" t="s">
        <v>6831</v>
      </c>
      <c r="B411" s="35" t="s">
        <v>11617</v>
      </c>
      <c r="C411" s="85" t="s">
        <v>1076</v>
      </c>
      <c r="D411" s="85" t="s">
        <v>1076</v>
      </c>
      <c r="E411" s="85" t="s">
        <v>12894</v>
      </c>
      <c r="F411" s="85" t="s">
        <v>465</v>
      </c>
      <c r="G411" s="85" t="s">
        <v>465</v>
      </c>
      <c r="H411" s="840">
        <v>1.0197444517716101</v>
      </c>
      <c r="I411" s="840">
        <v>1.02291705254531</v>
      </c>
      <c r="J411" s="86">
        <v>7279.75</v>
      </c>
      <c r="K411" s="44">
        <v>7423.4846727843696</v>
      </c>
      <c r="L411" s="45">
        <v>6984.5129150701296</v>
      </c>
      <c r="M411" s="46">
        <v>0.95944406264914694</v>
      </c>
      <c r="N411" s="139">
        <v>7446.5804132667099</v>
      </c>
      <c r="O411" s="45">
        <v>6916.7220342282999</v>
      </c>
      <c r="P411" s="99">
        <v>0.950131808678636</v>
      </c>
      <c r="Q411" s="86">
        <v>7286.1388135622701</v>
      </c>
      <c r="R411" s="44">
        <v>7429.9996299678896</v>
      </c>
      <c r="S411" s="45">
        <v>6991.0002358596903</v>
      </c>
      <c r="T411" s="140">
        <v>0.95949314372748196</v>
      </c>
      <c r="U411" s="44">
        <v>7453.1156396050801</v>
      </c>
      <c r="V411" s="45">
        <v>6923.09569578626</v>
      </c>
      <c r="W411" s="99">
        <v>0.95017345578151002</v>
      </c>
      <c r="X411" s="86">
        <v>7286.3448528461604</v>
      </c>
      <c r="Y411" s="44">
        <v>7430.2097373844799</v>
      </c>
      <c r="Z411" s="45">
        <v>6991.5402878455798</v>
      </c>
      <c r="AA411" s="46">
        <v>0.95954013007146899</v>
      </c>
      <c r="AB411" s="139">
        <v>7453.3264007020598</v>
      </c>
      <c r="AC411" s="45">
        <v>6923.5869658861902</v>
      </c>
      <c r="AD411" s="99">
        <v>0.95021401068901301</v>
      </c>
      <c r="AE411" s="142">
        <v>7289.2258233883604</v>
      </c>
      <c r="AF411" s="44">
        <v>7433.1475911106099</v>
      </c>
      <c r="AG411" s="45">
        <v>6994.5538874148697</v>
      </c>
      <c r="AH411" s="140">
        <v>0.95957431651685099</v>
      </c>
      <c r="AI411" s="44">
        <v>7456.2733945975697</v>
      </c>
      <c r="AJ411" s="45">
        <v>6926.5418046528803</v>
      </c>
      <c r="AK411" s="46">
        <v>0.95024382183746303</v>
      </c>
    </row>
    <row r="412" spans="1:37" x14ac:dyDescent="0.2">
      <c r="A412" s="35" t="s">
        <v>6830</v>
      </c>
      <c r="B412" s="35" t="s">
        <v>12519</v>
      </c>
      <c r="C412" s="85" t="s">
        <v>1076</v>
      </c>
      <c r="D412" s="85" t="s">
        <v>1076</v>
      </c>
      <c r="E412" s="85" t="s">
        <v>12894</v>
      </c>
      <c r="F412" s="85" t="s">
        <v>465</v>
      </c>
      <c r="G412" s="85" t="s">
        <v>465</v>
      </c>
      <c r="H412" s="840">
        <v>1.0197444517716101</v>
      </c>
      <c r="I412" s="840">
        <v>1.02291705254531</v>
      </c>
      <c r="J412" s="86">
        <v>10522.083333333299</v>
      </c>
      <c r="K412" s="44">
        <v>10729.8361002452</v>
      </c>
      <c r="L412" s="45">
        <v>10095.350380866201</v>
      </c>
      <c r="M412" s="46">
        <v>0.95944406264914694</v>
      </c>
      <c r="N412" s="139">
        <v>10763.218469969401</v>
      </c>
      <c r="O412" s="45">
        <v>9997.3660685673294</v>
      </c>
      <c r="P412" s="99">
        <v>0.950131808678636</v>
      </c>
      <c r="Q412" s="86">
        <v>10507.8633413404</v>
      </c>
      <c r="R412" s="44">
        <v>10715.3353423062</v>
      </c>
      <c r="S412" s="45">
        <v>10082.222831241501</v>
      </c>
      <c r="T412" s="140">
        <v>0.95949314372748196</v>
      </c>
      <c r="U412" s="44">
        <v>10748.672597672799</v>
      </c>
      <c r="V412" s="45">
        <v>9984.2928239212906</v>
      </c>
      <c r="W412" s="99">
        <v>0.95017345578151002</v>
      </c>
      <c r="X412" s="86">
        <v>10494.040612852499</v>
      </c>
      <c r="Y412" s="44">
        <v>10701.239691622301</v>
      </c>
      <c r="Z412" s="45">
        <v>10069.453094631799</v>
      </c>
      <c r="AA412" s="46">
        <v>0.95954013007146899</v>
      </c>
      <c r="AB412" s="139">
        <v>10734.533092989799</v>
      </c>
      <c r="AC412" s="45">
        <v>9971.5844190719799</v>
      </c>
      <c r="AD412" s="99">
        <v>0.95021401068901301</v>
      </c>
      <c r="AE412" s="142">
        <v>10483.172009604201</v>
      </c>
      <c r="AF412" s="44">
        <v>10690.1564937613</v>
      </c>
      <c r="AG412" s="45">
        <v>10059.382616044601</v>
      </c>
      <c r="AH412" s="140">
        <v>0.95957431651685099</v>
      </c>
      <c r="AI412" s="44">
        <v>10723.415413389799</v>
      </c>
      <c r="AJ412" s="45">
        <v>9961.5694353858398</v>
      </c>
      <c r="AK412" s="46">
        <v>0.95024382183746303</v>
      </c>
    </row>
    <row r="413" spans="1:37" x14ac:dyDescent="0.2">
      <c r="A413" s="35" t="s">
        <v>6829</v>
      </c>
      <c r="B413" s="35" t="s">
        <v>12518</v>
      </c>
      <c r="C413" s="85" t="s">
        <v>1076</v>
      </c>
      <c r="D413" s="85" t="s">
        <v>1076</v>
      </c>
      <c r="E413" s="85" t="s">
        <v>12894</v>
      </c>
      <c r="F413" s="85" t="s">
        <v>465</v>
      </c>
      <c r="G413" s="85" t="s">
        <v>465</v>
      </c>
      <c r="H413" s="840">
        <v>1.0197444517716101</v>
      </c>
      <c r="I413" s="840">
        <v>1.02291705254531</v>
      </c>
      <c r="J413" s="86">
        <v>8344.75</v>
      </c>
      <c r="K413" s="44">
        <v>8509.5125139211304</v>
      </c>
      <c r="L413" s="45">
        <v>8006.3208417914702</v>
      </c>
      <c r="M413" s="46">
        <v>0.95944406264914694</v>
      </c>
      <c r="N413" s="139">
        <v>8535.9870742274597</v>
      </c>
      <c r="O413" s="45">
        <v>7928.6124104710498</v>
      </c>
      <c r="P413" s="99">
        <v>0.950131808678636</v>
      </c>
      <c r="Q413" s="86">
        <v>8347.4510180264097</v>
      </c>
      <c r="R413" s="44">
        <v>8512.2668620676905</v>
      </c>
      <c r="S413" s="45">
        <v>8009.3220193973302</v>
      </c>
      <c r="T413" s="140">
        <v>0.95949314372748196</v>
      </c>
      <c r="U413" s="44">
        <v>8538.7499916259003</v>
      </c>
      <c r="V413" s="45">
        <v>7931.5263807650399</v>
      </c>
      <c r="W413" s="99">
        <v>0.95017345578151002</v>
      </c>
      <c r="X413" s="86">
        <v>8348.8332138061905</v>
      </c>
      <c r="Y413" s="44">
        <v>8513.6763485453794</v>
      </c>
      <c r="Z413" s="45">
        <v>8011.0405079205902</v>
      </c>
      <c r="AA413" s="46">
        <v>0.95954013007146899</v>
      </c>
      <c r="AB413" s="139">
        <v>8540.1638632589893</v>
      </c>
      <c r="AC413" s="45">
        <v>7933.17829266442</v>
      </c>
      <c r="AD413" s="99">
        <v>0.95021401068901301</v>
      </c>
      <c r="AE413" s="142">
        <v>8349.8721640253407</v>
      </c>
      <c r="AF413" s="44">
        <v>8514.7358122670303</v>
      </c>
      <c r="AG413" s="45">
        <v>8012.3228747977</v>
      </c>
      <c r="AH413" s="140">
        <v>0.95957431651685099</v>
      </c>
      <c r="AI413" s="44">
        <v>8541.2266231549092</v>
      </c>
      <c r="AJ413" s="45">
        <v>7934.4144369976802</v>
      </c>
      <c r="AK413" s="46">
        <v>0.95024382183746303</v>
      </c>
    </row>
    <row r="414" spans="1:37" x14ac:dyDescent="0.2">
      <c r="A414" s="35" t="s">
        <v>6828</v>
      </c>
      <c r="B414" s="35" t="s">
        <v>12517</v>
      </c>
      <c r="C414" s="85" t="s">
        <v>1076</v>
      </c>
      <c r="D414" s="85" t="s">
        <v>1076</v>
      </c>
      <c r="E414" s="85" t="s">
        <v>12894</v>
      </c>
      <c r="F414" s="85" t="s">
        <v>467</v>
      </c>
      <c r="G414" s="85" t="s">
        <v>467</v>
      </c>
      <c r="H414" s="840">
        <v>1.02099884519116</v>
      </c>
      <c r="I414" s="840">
        <v>1.0212655871270699</v>
      </c>
      <c r="J414" s="86">
        <v>17703.25</v>
      </c>
      <c r="K414" s="44">
        <v>18074.997806130301</v>
      </c>
      <c r="L414" s="45">
        <v>17006.171788784799</v>
      </c>
      <c r="M414" s="46">
        <v>0.96062428021887403</v>
      </c>
      <c r="N414" s="139">
        <v>18079.720005307201</v>
      </c>
      <c r="O414" s="45">
        <v>16793.2649341428</v>
      </c>
      <c r="P414" s="99">
        <v>0.94859785260575602</v>
      </c>
      <c r="Q414" s="86">
        <v>17803.0249224285</v>
      </c>
      <c r="R414" s="44">
        <v>18176.8678867089</v>
      </c>
      <c r="S414" s="45">
        <v>17102.892868343399</v>
      </c>
      <c r="T414" s="140">
        <v>0.960673421672121</v>
      </c>
      <c r="U414" s="44">
        <v>18181.616700041701</v>
      </c>
      <c r="V414" s="45">
        <v>16888.651458675598</v>
      </c>
      <c r="W414" s="99">
        <v>0.94863943247077398</v>
      </c>
      <c r="X414" s="86">
        <v>17893.464534474999</v>
      </c>
      <c r="Y414" s="44">
        <v>18269.206626167899</v>
      </c>
      <c r="Z414" s="45">
        <v>17190.617582592098</v>
      </c>
      <c r="AA414" s="46">
        <v>0.96072046581427495</v>
      </c>
      <c r="AB414" s="139">
        <v>18273.979563538</v>
      </c>
      <c r="AC414" s="45">
        <v>16975.170537153001</v>
      </c>
      <c r="AD414" s="99">
        <v>0.94867992190373196</v>
      </c>
      <c r="AE414" s="142">
        <v>17986.158446956299</v>
      </c>
      <c r="AF414" s="44">
        <v>18363.8470037675</v>
      </c>
      <c r="AG414" s="45">
        <v>17280.286160563399</v>
      </c>
      <c r="AH414" s="140">
        <v>0.96075469431259697</v>
      </c>
      <c r="AI414" s="44">
        <v>18368.6446664912</v>
      </c>
      <c r="AJ414" s="45">
        <v>17063.642713188401</v>
      </c>
      <c r="AK414" s="46">
        <v>0.94870968492307906</v>
      </c>
    </row>
    <row r="415" spans="1:37" x14ac:dyDescent="0.2">
      <c r="A415" s="35" t="s">
        <v>6827</v>
      </c>
      <c r="B415" s="35" t="s">
        <v>12928</v>
      </c>
      <c r="C415" s="85" t="s">
        <v>1076</v>
      </c>
      <c r="D415" s="85" t="s">
        <v>1076</v>
      </c>
      <c r="E415" s="85" t="s">
        <v>12894</v>
      </c>
      <c r="F415" s="85" t="s">
        <v>467</v>
      </c>
      <c r="G415" s="85" t="s">
        <v>467</v>
      </c>
      <c r="H415" s="840">
        <v>1.02099884519116</v>
      </c>
      <c r="I415" s="840">
        <v>1.0212655871270699</v>
      </c>
      <c r="J415" s="86">
        <v>28587.666666666701</v>
      </c>
      <c r="K415" s="44">
        <v>29187.974653376401</v>
      </c>
      <c r="L415" s="45">
        <v>27462.0067148038</v>
      </c>
      <c r="M415" s="46">
        <v>0.96062428021887403</v>
      </c>
      <c r="N415" s="139">
        <v>29195.600182926199</v>
      </c>
      <c r="O415" s="45">
        <v>27118.199211009101</v>
      </c>
      <c r="P415" s="99">
        <v>0.94859785260575602</v>
      </c>
      <c r="Q415" s="86">
        <v>28794.443177840501</v>
      </c>
      <c r="R415" s="44">
        <v>29399.093232497598</v>
      </c>
      <c r="S415" s="45">
        <v>27662.056252799499</v>
      </c>
      <c r="T415" s="140">
        <v>0.960673421672121</v>
      </c>
      <c r="U415" s="44">
        <v>29406.773918014202</v>
      </c>
      <c r="V415" s="45">
        <v>27315.5442345386</v>
      </c>
      <c r="W415" s="99">
        <v>0.94863943247077298</v>
      </c>
      <c r="X415" s="86">
        <v>28983.891278430201</v>
      </c>
      <c r="Y415" s="44">
        <v>29592.5195244233</v>
      </c>
      <c r="Z415" s="45">
        <v>27845.417530123799</v>
      </c>
      <c r="AA415" s="46">
        <v>0.96072046581427495</v>
      </c>
      <c r="AB415" s="139">
        <v>29600.250743693101</v>
      </c>
      <c r="AC415" s="45">
        <v>27496.435714487499</v>
      </c>
      <c r="AD415" s="99">
        <v>0.94867992190373296</v>
      </c>
      <c r="AE415" s="142">
        <v>29174.875167586299</v>
      </c>
      <c r="AF415" s="44">
        <v>29787.5138547018</v>
      </c>
      <c r="AG415" s="45">
        <v>28029.898273242601</v>
      </c>
      <c r="AH415" s="140">
        <v>0.96075469431259697</v>
      </c>
      <c r="AI415" s="44">
        <v>29795.296017383898</v>
      </c>
      <c r="AJ415" s="45">
        <v>27678.486627910999</v>
      </c>
      <c r="AK415" s="46">
        <v>0.94870968492307906</v>
      </c>
    </row>
    <row r="416" spans="1:37" x14ac:dyDescent="0.2">
      <c r="A416" s="35" t="s">
        <v>6826</v>
      </c>
      <c r="B416" s="35" t="s">
        <v>12516</v>
      </c>
      <c r="C416" s="85" t="s">
        <v>1076</v>
      </c>
      <c r="D416" s="85" t="s">
        <v>1076</v>
      </c>
      <c r="E416" s="85" t="s">
        <v>12894</v>
      </c>
      <c r="F416" s="85" t="s">
        <v>468</v>
      </c>
      <c r="G416" s="85" t="s">
        <v>468</v>
      </c>
      <c r="H416" s="840">
        <v>1.0182690433494399</v>
      </c>
      <c r="I416" s="840">
        <v>1.0202636076585501</v>
      </c>
      <c r="J416" s="86">
        <v>12370.916666666701</v>
      </c>
      <c r="K416" s="44">
        <v>12596.9214795223</v>
      </c>
      <c r="L416" s="45">
        <v>11852.029692525401</v>
      </c>
      <c r="M416" s="46">
        <v>0.95805589932237101</v>
      </c>
      <c r="N416" s="139">
        <v>12621.596068376601</v>
      </c>
      <c r="O416" s="45">
        <v>11723.511570188301</v>
      </c>
      <c r="P416" s="99">
        <v>0.94766716857589395</v>
      </c>
      <c r="Q416" s="86">
        <v>12384.3320250406</v>
      </c>
      <c r="R416" s="44">
        <v>12610.5819236599</v>
      </c>
      <c r="S416" s="45">
        <v>11865.4893126845</v>
      </c>
      <c r="T416" s="140">
        <v>0.95810490938817305</v>
      </c>
      <c r="U416" s="44">
        <v>12635.283270309201</v>
      </c>
      <c r="V416" s="45">
        <v>11736.739298513399</v>
      </c>
      <c r="W416" s="99">
        <v>0.94770870764626303</v>
      </c>
      <c r="X416" s="86">
        <v>12395.768611568001</v>
      </c>
      <c r="Y416" s="44">
        <v>12622.2274456823</v>
      </c>
      <c r="Z416" s="45">
        <v>11877.028351544601</v>
      </c>
      <c r="AA416" s="46">
        <v>0.958151827750375</v>
      </c>
      <c r="AB416" s="139">
        <v>12646.951603338999</v>
      </c>
      <c r="AC416" s="45">
        <v>11748.0792563738</v>
      </c>
      <c r="AD416" s="99">
        <v>0.94774915735441201</v>
      </c>
      <c r="AE416" s="142">
        <v>12406.395568809599</v>
      </c>
      <c r="AF416" s="44">
        <v>12633.0485472665</v>
      </c>
      <c r="AG416" s="45">
        <v>11887.634106964</v>
      </c>
      <c r="AH416" s="140">
        <v>0.95818596473339601</v>
      </c>
      <c r="AI416" s="44">
        <v>12657.793901072801</v>
      </c>
      <c r="AJ416" s="45">
        <v>11758.5198356575</v>
      </c>
      <c r="AK416" s="46">
        <v>0.94777889117280001</v>
      </c>
    </row>
    <row r="417" spans="1:37" x14ac:dyDescent="0.2">
      <c r="A417" s="35" t="s">
        <v>6825</v>
      </c>
      <c r="B417" s="35" t="s">
        <v>12515</v>
      </c>
      <c r="C417" s="85" t="s">
        <v>1076</v>
      </c>
      <c r="D417" s="85" t="s">
        <v>1076</v>
      </c>
      <c r="E417" s="85" t="s">
        <v>12894</v>
      </c>
      <c r="F417" s="85" t="s">
        <v>468</v>
      </c>
      <c r="G417" s="85" t="s">
        <v>468</v>
      </c>
      <c r="H417" s="840">
        <v>1.0182690433494399</v>
      </c>
      <c r="I417" s="840">
        <v>1.0202636076585501</v>
      </c>
      <c r="J417" s="86">
        <v>3602.25</v>
      </c>
      <c r="K417" s="44">
        <v>3668.0596614055198</v>
      </c>
      <c r="L417" s="45">
        <v>3451.1568633340098</v>
      </c>
      <c r="M417" s="46">
        <v>0.95805589932237101</v>
      </c>
      <c r="N417" s="139">
        <v>3675.2445806880201</v>
      </c>
      <c r="O417" s="45">
        <v>3413.7340580025102</v>
      </c>
      <c r="P417" s="99">
        <v>0.94766716857589395</v>
      </c>
      <c r="Q417" s="86">
        <v>3605.3860717694702</v>
      </c>
      <c r="R417" s="44">
        <v>3671.25302620609</v>
      </c>
      <c r="S417" s="45">
        <v>3454.3380956020701</v>
      </c>
      <c r="T417" s="140">
        <v>0.95810490938817305</v>
      </c>
      <c r="U417" s="44">
        <v>3678.4442005854098</v>
      </c>
      <c r="V417" s="45">
        <v>3416.8557746424799</v>
      </c>
      <c r="W417" s="99">
        <v>0.94770870764626303</v>
      </c>
      <c r="X417" s="86">
        <v>3611.4378572160099</v>
      </c>
      <c r="Y417" s="44">
        <v>3677.4153719832898</v>
      </c>
      <c r="Z417" s="45">
        <v>3460.3057836984199</v>
      </c>
      <c r="AA417" s="46">
        <v>0.958151827750375</v>
      </c>
      <c r="AB417" s="139">
        <v>3684.6186170378801</v>
      </c>
      <c r="AC417" s="45">
        <v>3422.7371860142998</v>
      </c>
      <c r="AD417" s="99">
        <v>0.94774915735441301</v>
      </c>
      <c r="AE417" s="142">
        <v>3617.0538062752698</v>
      </c>
      <c r="AF417" s="44">
        <v>3683.1339190593699</v>
      </c>
      <c r="AG417" s="45">
        <v>3465.8101908584699</v>
      </c>
      <c r="AH417" s="140">
        <v>0.95818596473339601</v>
      </c>
      <c r="AI417" s="44">
        <v>3690.3483654855099</v>
      </c>
      <c r="AJ417" s="45">
        <v>3428.16724582393</v>
      </c>
      <c r="AK417" s="46">
        <v>0.94777889117280001</v>
      </c>
    </row>
    <row r="418" spans="1:37" x14ac:dyDescent="0.2">
      <c r="A418" s="35" t="s">
        <v>6824</v>
      </c>
      <c r="B418" s="35" t="s">
        <v>12514</v>
      </c>
      <c r="C418" s="85" t="s">
        <v>1076</v>
      </c>
      <c r="D418" s="85" t="s">
        <v>1076</v>
      </c>
      <c r="E418" s="85" t="s">
        <v>12894</v>
      </c>
      <c r="F418" s="85" t="s">
        <v>467</v>
      </c>
      <c r="G418" s="85" t="s">
        <v>467</v>
      </c>
      <c r="H418" s="840">
        <v>1.02099884519116</v>
      </c>
      <c r="I418" s="840">
        <v>1.0212655871270699</v>
      </c>
      <c r="J418" s="86">
        <v>6524.5</v>
      </c>
      <c r="K418" s="44">
        <v>6661.5069654497001</v>
      </c>
      <c r="L418" s="45">
        <v>6267.5931162880397</v>
      </c>
      <c r="M418" s="46">
        <v>0.96062428021887403</v>
      </c>
      <c r="N418" s="139">
        <v>6663.2473232105403</v>
      </c>
      <c r="O418" s="45">
        <v>6189.12668932625</v>
      </c>
      <c r="P418" s="99">
        <v>0.94859785260575602</v>
      </c>
      <c r="Q418" s="86">
        <v>6564.3670873416304</v>
      </c>
      <c r="R418" s="44">
        <v>6702.2112155866398</v>
      </c>
      <c r="S418" s="45">
        <v>6306.2129909083396</v>
      </c>
      <c r="T418" s="140">
        <v>0.960673421672121</v>
      </c>
      <c r="U418" s="44">
        <v>6703.9622075715397</v>
      </c>
      <c r="V418" s="45">
        <v>6227.2174682655896</v>
      </c>
      <c r="W418" s="99">
        <v>0.94863943247077398</v>
      </c>
      <c r="X418" s="86">
        <v>6602.5924524526399</v>
      </c>
      <c r="Y418" s="44">
        <v>6741.2392692219901</v>
      </c>
      <c r="Z418" s="45">
        <v>6343.2456965021202</v>
      </c>
      <c r="AA418" s="46">
        <v>0.96072046581427495</v>
      </c>
      <c r="AB418" s="139">
        <v>6743.0004575147796</v>
      </c>
      <c r="AC418" s="45">
        <v>6263.7468921549498</v>
      </c>
      <c r="AD418" s="99">
        <v>0.94867992190373196</v>
      </c>
      <c r="AE418" s="142">
        <v>6640.5932685099897</v>
      </c>
      <c r="AF418" s="44">
        <v>6780.0380585328703</v>
      </c>
      <c r="AG418" s="45">
        <v>6379.9811557416097</v>
      </c>
      <c r="AH418" s="140">
        <v>0.96075469431259697</v>
      </c>
      <c r="AI418" s="44">
        <v>6781.8093832369004</v>
      </c>
      <c r="AJ418" s="45">
        <v>6299.9951474704303</v>
      </c>
      <c r="AK418" s="46">
        <v>0.94870968492307906</v>
      </c>
    </row>
    <row r="419" spans="1:37" x14ac:dyDescent="0.2">
      <c r="A419" s="35" t="s">
        <v>6823</v>
      </c>
      <c r="B419" s="35" t="s">
        <v>7435</v>
      </c>
      <c r="C419" s="85" t="s">
        <v>1076</v>
      </c>
      <c r="D419" s="85" t="s">
        <v>1076</v>
      </c>
      <c r="E419" s="85" t="s">
        <v>12894</v>
      </c>
      <c r="F419" s="85" t="s">
        <v>468</v>
      </c>
      <c r="G419" s="85" t="s">
        <v>468</v>
      </c>
      <c r="H419" s="840">
        <v>1.0182690433494399</v>
      </c>
      <c r="I419" s="840">
        <v>1.0202636076585501</v>
      </c>
      <c r="J419" s="86">
        <v>13709</v>
      </c>
      <c r="K419" s="44">
        <v>13959.4503152775</v>
      </c>
      <c r="L419" s="45">
        <v>13133.988323810399</v>
      </c>
      <c r="M419" s="46">
        <v>0.95805589932237101</v>
      </c>
      <c r="N419" s="139">
        <v>13986.793797391099</v>
      </c>
      <c r="O419" s="45">
        <v>12991.5692140069</v>
      </c>
      <c r="P419" s="99">
        <v>0.94766716857589395</v>
      </c>
      <c r="Q419" s="86">
        <v>13680.122783298</v>
      </c>
      <c r="R419" s="44">
        <v>13930.045539451699</v>
      </c>
      <c r="S419" s="45">
        <v>13106.992799710801</v>
      </c>
      <c r="T419" s="140">
        <v>0.95810490938817305</v>
      </c>
      <c r="U419" s="44">
        <v>13957.331424099501</v>
      </c>
      <c r="V419" s="45">
        <v>12964.771483401501</v>
      </c>
      <c r="W419" s="99">
        <v>0.94770870764626303</v>
      </c>
      <c r="X419" s="86">
        <v>13647.233348612899</v>
      </c>
      <c r="Y419" s="44">
        <v>13896.5552462586</v>
      </c>
      <c r="Z419" s="45">
        <v>13076.1215767093</v>
      </c>
      <c r="AA419" s="46">
        <v>0.958151827750375</v>
      </c>
      <c r="AB419" s="139">
        <v>13923.7755308139</v>
      </c>
      <c r="AC419" s="45">
        <v>12934.153906366901</v>
      </c>
      <c r="AD419" s="99">
        <v>0.94774915735441301</v>
      </c>
      <c r="AE419" s="142">
        <v>13621.8222928423</v>
      </c>
      <c r="AF419" s="44">
        <v>13870.6799548086</v>
      </c>
      <c r="AG419" s="45">
        <v>13052.238935093999</v>
      </c>
      <c r="AH419" s="140">
        <v>0.95818596473339601</v>
      </c>
      <c r="AI419" s="44">
        <v>13897.849555379</v>
      </c>
      <c r="AJ419" s="45">
        <v>12910.475628463</v>
      </c>
      <c r="AK419" s="46">
        <v>0.94777889117280001</v>
      </c>
    </row>
    <row r="420" spans="1:37" x14ac:dyDescent="0.2">
      <c r="A420" s="35" t="s">
        <v>6822</v>
      </c>
      <c r="B420" s="35" t="s">
        <v>12513</v>
      </c>
      <c r="C420" s="85" t="s">
        <v>1076</v>
      </c>
      <c r="D420" s="85" t="s">
        <v>1076</v>
      </c>
      <c r="E420" s="85" t="s">
        <v>12894</v>
      </c>
      <c r="F420" s="85" t="s">
        <v>466</v>
      </c>
      <c r="G420" s="85" t="s">
        <v>466</v>
      </c>
      <c r="H420" s="840">
        <v>1.0198830330791899</v>
      </c>
      <c r="I420" s="840">
        <v>1.0211236245028299</v>
      </c>
      <c r="J420" s="86">
        <v>7891.75</v>
      </c>
      <c r="K420" s="44">
        <v>8048.6619263026996</v>
      </c>
      <c r="L420" s="45">
        <v>7572.7216598682999</v>
      </c>
      <c r="M420" s="46">
        <v>0.95957444924994995</v>
      </c>
      <c r="N420" s="139">
        <v>8058.4523636702297</v>
      </c>
      <c r="O420" s="45">
        <v>7485.05648663579</v>
      </c>
      <c r="P420" s="99">
        <v>0.94846599127389897</v>
      </c>
      <c r="Q420" s="86">
        <v>7886.7499221196204</v>
      </c>
      <c r="R420" s="44">
        <v>8043.5624317084303</v>
      </c>
      <c r="S420" s="45">
        <v>7568.3108556855695</v>
      </c>
      <c r="T420" s="140">
        <v>0.95962353699830905</v>
      </c>
      <c r="U420" s="44">
        <v>8053.3466660222202</v>
      </c>
      <c r="V420" s="45">
        <v>7480.6419672252996</v>
      </c>
      <c r="W420" s="99">
        <v>0.94850756535904202</v>
      </c>
      <c r="X420" s="86">
        <v>7880.7792850539099</v>
      </c>
      <c r="Y420" s="44">
        <v>8037.4730802684298</v>
      </c>
      <c r="Z420" s="45">
        <v>7562.9516311543703</v>
      </c>
      <c r="AA420" s="46">
        <v>0.95967052972764999</v>
      </c>
      <c r="AB420" s="139">
        <v>8047.2499074610796</v>
      </c>
      <c r="AC420" s="45">
        <v>7475.2978167276096</v>
      </c>
      <c r="AD420" s="99">
        <v>0.94854804916370405</v>
      </c>
      <c r="AE420" s="142">
        <v>7874.8536828281703</v>
      </c>
      <c r="AF420" s="44">
        <v>8031.4296590976301</v>
      </c>
      <c r="AG420" s="45">
        <v>7557.5342551683298</v>
      </c>
      <c r="AH420" s="140">
        <v>0.95970472081890401</v>
      </c>
      <c r="AI420" s="44">
        <v>8041.1991350389799</v>
      </c>
      <c r="AJ420" s="45">
        <v>7469.9114451385103</v>
      </c>
      <c r="AK420" s="46">
        <v>0.94857780804579594</v>
      </c>
    </row>
    <row r="421" spans="1:37" x14ac:dyDescent="0.2">
      <c r="A421" s="35" t="s">
        <v>6821</v>
      </c>
      <c r="B421" s="35" t="s">
        <v>12512</v>
      </c>
      <c r="C421" s="85" t="s">
        <v>1076</v>
      </c>
      <c r="D421" s="85" t="s">
        <v>1076</v>
      </c>
      <c r="E421" s="85" t="s">
        <v>12894</v>
      </c>
      <c r="F421" s="85" t="s">
        <v>467</v>
      </c>
      <c r="G421" s="85" t="s">
        <v>467</v>
      </c>
      <c r="H421" s="840">
        <v>1.02099884519116</v>
      </c>
      <c r="I421" s="840">
        <v>1.0212655871270699</v>
      </c>
      <c r="J421" s="86">
        <v>8157.5833333333303</v>
      </c>
      <c r="K421" s="44">
        <v>8328.8831628839598</v>
      </c>
      <c r="L421" s="45">
        <v>7836.3726179088098</v>
      </c>
      <c r="M421" s="46">
        <v>0.96062428021887403</v>
      </c>
      <c r="N421" s="139">
        <v>8331.0591324546294</v>
      </c>
      <c r="O421" s="45">
        <v>7738.2660324525004</v>
      </c>
      <c r="P421" s="99">
        <v>0.94859785260575602</v>
      </c>
      <c r="Q421" s="86">
        <v>8203.8323044638601</v>
      </c>
      <c r="R421" s="44">
        <v>8376.1033089995108</v>
      </c>
      <c r="S421" s="45">
        <v>7881.2036507535804</v>
      </c>
      <c r="T421" s="140">
        <v>0.960673421672121</v>
      </c>
      <c r="U421" s="44">
        <v>8378.29161511028</v>
      </c>
      <c r="V421" s="45">
        <v>7782.4788213920001</v>
      </c>
      <c r="W421" s="99">
        <v>0.94863943247077298</v>
      </c>
      <c r="X421" s="86">
        <v>8243.0757680099596</v>
      </c>
      <c r="Y421" s="44">
        <v>8416.1708399613799</v>
      </c>
      <c r="Z421" s="45">
        <v>7919.2915915848898</v>
      </c>
      <c r="AA421" s="46">
        <v>0.96072046581427495</v>
      </c>
      <c r="AB421" s="139">
        <v>8418.3696139495805</v>
      </c>
      <c r="AC421" s="45">
        <v>7820.0404758422401</v>
      </c>
      <c r="AD421" s="99">
        <v>0.94867992190373196</v>
      </c>
      <c r="AE421" s="142">
        <v>8285.2114032228001</v>
      </c>
      <c r="AF421" s="44">
        <v>8459.1912748550803</v>
      </c>
      <c r="AG421" s="45">
        <v>7960.0557490185702</v>
      </c>
      <c r="AH421" s="140">
        <v>0.96075469431259697</v>
      </c>
      <c r="AI421" s="44">
        <v>8461.40128818419</v>
      </c>
      <c r="AJ421" s="45">
        <v>7860.2602998725997</v>
      </c>
      <c r="AK421" s="46">
        <v>0.94870968492307906</v>
      </c>
    </row>
    <row r="422" spans="1:37" x14ac:dyDescent="0.2">
      <c r="A422" s="35" t="s">
        <v>6820</v>
      </c>
      <c r="B422" s="35" t="s">
        <v>12511</v>
      </c>
      <c r="C422" s="85" t="s">
        <v>1076</v>
      </c>
      <c r="D422" s="85" t="s">
        <v>1076</v>
      </c>
      <c r="E422" s="85" t="s">
        <v>12894</v>
      </c>
      <c r="F422" s="85" t="s">
        <v>465</v>
      </c>
      <c r="G422" s="85" t="s">
        <v>465</v>
      </c>
      <c r="H422" s="840">
        <v>1.0197444517716101</v>
      </c>
      <c r="I422" s="840">
        <v>1.02291705254531</v>
      </c>
      <c r="J422" s="86">
        <v>4656.1666666666697</v>
      </c>
      <c r="K422" s="44">
        <v>4748.1001248572402</v>
      </c>
      <c r="L422" s="45">
        <v>4467.3314630382101</v>
      </c>
      <c r="M422" s="46">
        <v>0.95944406264914806</v>
      </c>
      <c r="N422" s="139">
        <v>4762.8722828263799</v>
      </c>
      <c r="O422" s="45">
        <v>4423.9720565091802</v>
      </c>
      <c r="P422" s="99">
        <v>0.950131808678636</v>
      </c>
      <c r="Q422" s="86">
        <v>4647.0597119286604</v>
      </c>
      <c r="R422" s="44">
        <v>4738.8133582906203</v>
      </c>
      <c r="S422" s="45">
        <v>4458.8219320877597</v>
      </c>
      <c r="T422" s="140">
        <v>0.95949314372748196</v>
      </c>
      <c r="U422" s="44">
        <v>4753.5566235281103</v>
      </c>
      <c r="V422" s="45">
        <v>4415.5127857062798</v>
      </c>
      <c r="W422" s="99">
        <v>0.95017345578151002</v>
      </c>
      <c r="X422" s="86">
        <v>4638.2647407931299</v>
      </c>
      <c r="Y422" s="44">
        <v>4729.8447352716703</v>
      </c>
      <c r="Z422" s="45">
        <v>4450.6011526865404</v>
      </c>
      <c r="AA422" s="46">
        <v>0.95954013007146899</v>
      </c>
      <c r="AB422" s="139">
        <v>4744.5600975769303</v>
      </c>
      <c r="AC422" s="45">
        <v>4407.3441419864703</v>
      </c>
      <c r="AD422" s="99">
        <v>0.95021401068901301</v>
      </c>
      <c r="AE422" s="142">
        <v>4632.1232698784897</v>
      </c>
      <c r="AF422" s="44">
        <v>4723.5820043807498</v>
      </c>
      <c r="AG422" s="45">
        <v>4444.86652071545</v>
      </c>
      <c r="AH422" s="140">
        <v>0.95957431651685099</v>
      </c>
      <c r="AI422" s="44">
        <v>4738.2778822506398</v>
      </c>
      <c r="AJ422" s="45">
        <v>4401.6465191915804</v>
      </c>
      <c r="AK422" s="46">
        <v>0.95024382183746303</v>
      </c>
    </row>
    <row r="423" spans="1:37" x14ac:dyDescent="0.2">
      <c r="A423" s="35" t="s">
        <v>6819</v>
      </c>
      <c r="B423" s="35" t="s">
        <v>12510</v>
      </c>
      <c r="C423" s="85" t="s">
        <v>1076</v>
      </c>
      <c r="D423" s="85" t="s">
        <v>1076</v>
      </c>
      <c r="E423" s="85" t="s">
        <v>12894</v>
      </c>
      <c r="F423" s="85" t="s">
        <v>466</v>
      </c>
      <c r="G423" s="85" t="s">
        <v>466</v>
      </c>
      <c r="H423" s="840">
        <v>1.0198830330791899</v>
      </c>
      <c r="I423" s="840">
        <v>1.0211236245028299</v>
      </c>
      <c r="J423" s="86">
        <v>5334.3333333333303</v>
      </c>
      <c r="K423" s="44">
        <v>5440.3960594554301</v>
      </c>
      <c r="L423" s="45">
        <v>5118.6899704489797</v>
      </c>
      <c r="M423" s="46">
        <v>0.95957444924994995</v>
      </c>
      <c r="N423" s="139">
        <v>5447.0137876396102</v>
      </c>
      <c r="O423" s="45">
        <v>5059.4337527854004</v>
      </c>
      <c r="P423" s="99">
        <v>0.94846599127389897</v>
      </c>
      <c r="Q423" s="86">
        <v>5331.8160296035603</v>
      </c>
      <c r="R423" s="44">
        <v>5437.8287040923296</v>
      </c>
      <c r="S423" s="45">
        <v>5116.5361569524503</v>
      </c>
      <c r="T423" s="140">
        <v>0.95962353699830905</v>
      </c>
      <c r="U423" s="44">
        <v>5444.4433093310899</v>
      </c>
      <c r="V423" s="45">
        <v>5057.2678411815896</v>
      </c>
      <c r="W423" s="99">
        <v>0.94850756535904202</v>
      </c>
      <c r="X423" s="86">
        <v>5326.6191164645397</v>
      </c>
      <c r="Y423" s="44">
        <v>5432.5284605574598</v>
      </c>
      <c r="Z423" s="45">
        <v>5111.7993891549504</v>
      </c>
      <c r="AA423" s="46">
        <v>0.95967052972764999</v>
      </c>
      <c r="AB423" s="139">
        <v>5439.1366185503502</v>
      </c>
      <c r="AC423" s="45">
        <v>5052.5541715605405</v>
      </c>
      <c r="AD423" s="99">
        <v>0.94854804916370405</v>
      </c>
      <c r="AE423" s="142">
        <v>5321.7968075314302</v>
      </c>
      <c r="AF423" s="44">
        <v>5427.6102694963101</v>
      </c>
      <c r="AG423" s="45">
        <v>5107.3535194268798</v>
      </c>
      <c r="AH423" s="140">
        <v>0.95970472081890401</v>
      </c>
      <c r="AI423" s="44">
        <v>5434.2124449740904</v>
      </c>
      <c r="AJ423" s="45">
        <v>5048.1383505532704</v>
      </c>
      <c r="AK423" s="46">
        <v>0.94857780804579594</v>
      </c>
    </row>
    <row r="424" spans="1:37" x14ac:dyDescent="0.2">
      <c r="A424" s="35" t="s">
        <v>6818</v>
      </c>
      <c r="B424" s="35" t="s">
        <v>12509</v>
      </c>
      <c r="C424" s="85" t="s">
        <v>1076</v>
      </c>
      <c r="D424" s="85" t="s">
        <v>1076</v>
      </c>
      <c r="E424" s="85" t="s">
        <v>12894</v>
      </c>
      <c r="F424" s="85" t="s">
        <v>467</v>
      </c>
      <c r="G424" s="85" t="s">
        <v>467</v>
      </c>
      <c r="H424" s="840">
        <v>1.02099884519116</v>
      </c>
      <c r="I424" s="840">
        <v>1.0212655871270699</v>
      </c>
      <c r="J424" s="86">
        <v>12284.5</v>
      </c>
      <c r="K424" s="44">
        <v>12542.4603137508</v>
      </c>
      <c r="L424" s="45">
        <v>11800.7889703488</v>
      </c>
      <c r="M424" s="46">
        <v>0.96062428021887403</v>
      </c>
      <c r="N424" s="139">
        <v>12545.737105062401</v>
      </c>
      <c r="O424" s="45">
        <v>11653.0503203354</v>
      </c>
      <c r="P424" s="99">
        <v>0.94859785260575602</v>
      </c>
      <c r="Q424" s="86">
        <v>12369.7662378933</v>
      </c>
      <c r="R424" s="44">
        <v>12629.517044173601</v>
      </c>
      <c r="S424" s="45">
        <v>11883.305657041201</v>
      </c>
      <c r="T424" s="140">
        <v>0.960673421672121</v>
      </c>
      <c r="U424" s="44">
        <v>12632.816579566699</v>
      </c>
      <c r="V424" s="45">
        <v>11734.4480237112</v>
      </c>
      <c r="W424" s="99">
        <v>0.94863943247077298</v>
      </c>
      <c r="X424" s="86">
        <v>12448.4228693552</v>
      </c>
      <c r="Y424" s="44">
        <v>12709.825374062801</v>
      </c>
      <c r="Z424" s="45">
        <v>11959.454617699999</v>
      </c>
      <c r="AA424" s="46">
        <v>0.96072046581427495</v>
      </c>
      <c r="AB424" s="139">
        <v>12713.145890477999</v>
      </c>
      <c r="AC424" s="45">
        <v>11809.5688355245</v>
      </c>
      <c r="AD424" s="99">
        <v>0.94867992190373296</v>
      </c>
      <c r="AE424" s="142">
        <v>12526.4780795802</v>
      </c>
      <c r="AF424" s="44">
        <v>12789.519653563701</v>
      </c>
      <c r="AG424" s="45">
        <v>12034.8726181605</v>
      </c>
      <c r="AH424" s="140">
        <v>0.96075469431259697</v>
      </c>
      <c r="AI424" s="44">
        <v>12792.860990576801</v>
      </c>
      <c r="AJ424" s="45">
        <v>11883.991072074399</v>
      </c>
      <c r="AK424" s="46">
        <v>0.94870968492307906</v>
      </c>
    </row>
    <row r="425" spans="1:37" x14ac:dyDescent="0.2">
      <c r="A425" s="35" t="s">
        <v>6817</v>
      </c>
      <c r="B425" s="35" t="s">
        <v>12508</v>
      </c>
      <c r="C425" s="85" t="s">
        <v>1076</v>
      </c>
      <c r="D425" s="85" t="s">
        <v>1076</v>
      </c>
      <c r="E425" s="85" t="s">
        <v>12894</v>
      </c>
      <c r="F425" s="85" t="s">
        <v>468</v>
      </c>
      <c r="G425" s="85" t="s">
        <v>468</v>
      </c>
      <c r="H425" s="840">
        <v>1.0182690433494399</v>
      </c>
      <c r="I425" s="840">
        <v>1.0202636076585501</v>
      </c>
      <c r="J425" s="86">
        <v>2668.0833333333298</v>
      </c>
      <c r="K425" s="44">
        <v>2716.82666340992</v>
      </c>
      <c r="L425" s="45">
        <v>2556.1729773837001</v>
      </c>
      <c r="M425" s="46">
        <v>0.95805589932237101</v>
      </c>
      <c r="N425" s="139">
        <v>2722.1483272003202</v>
      </c>
      <c r="O425" s="45">
        <v>2528.4549780245302</v>
      </c>
      <c r="P425" s="99">
        <v>0.94766716857589395</v>
      </c>
      <c r="Q425" s="86">
        <v>2665.2713905391902</v>
      </c>
      <c r="R425" s="44">
        <v>2713.9633491109698</v>
      </c>
      <c r="S425" s="45">
        <v>2553.60960412744</v>
      </c>
      <c r="T425" s="140">
        <v>0.95810490938817305</v>
      </c>
      <c r="U425" s="44">
        <v>2719.2794043006402</v>
      </c>
      <c r="V425" s="45">
        <v>2525.90090505445</v>
      </c>
      <c r="W425" s="99">
        <v>0.94770870764626303</v>
      </c>
      <c r="X425" s="86">
        <v>2664.0604084040801</v>
      </c>
      <c r="Y425" s="44">
        <v>2712.7302434907401</v>
      </c>
      <c r="Z425" s="45">
        <v>2552.57434954978</v>
      </c>
      <c r="AA425" s="46">
        <v>0.958151827750375</v>
      </c>
      <c r="AB425" s="139">
        <v>2718.0438832986601</v>
      </c>
      <c r="AC425" s="45">
        <v>2524.8610072062202</v>
      </c>
      <c r="AD425" s="99">
        <v>0.94774915735441301</v>
      </c>
      <c r="AE425" s="142">
        <v>2662.9620445619698</v>
      </c>
      <c r="AF425" s="44">
        <v>2711.6118135919801</v>
      </c>
      <c r="AG425" s="45">
        <v>2551.61285571703</v>
      </c>
      <c r="AH425" s="140">
        <v>0.95818596473339601</v>
      </c>
      <c r="AI425" s="44">
        <v>2716.9232626425901</v>
      </c>
      <c r="AJ425" s="45">
        <v>2523.8992138302001</v>
      </c>
      <c r="AK425" s="46">
        <v>0.94777889117280001</v>
      </c>
    </row>
    <row r="426" spans="1:37" x14ac:dyDescent="0.2">
      <c r="A426" s="35" t="s">
        <v>6816</v>
      </c>
      <c r="B426" s="35" t="s">
        <v>12507</v>
      </c>
      <c r="C426" s="85" t="s">
        <v>1076</v>
      </c>
      <c r="D426" s="85" t="s">
        <v>1076</v>
      </c>
      <c r="E426" s="85" t="s">
        <v>12894</v>
      </c>
      <c r="F426" s="85" t="s">
        <v>465</v>
      </c>
      <c r="G426" s="85" t="s">
        <v>465</v>
      </c>
      <c r="H426" s="840">
        <v>1.0197444517716101</v>
      </c>
      <c r="I426" s="840">
        <v>1.02291705254531</v>
      </c>
      <c r="J426" s="86">
        <v>10592.166666666701</v>
      </c>
      <c r="K426" s="44">
        <v>10801.303190573501</v>
      </c>
      <c r="L426" s="45">
        <v>10162.591418923501</v>
      </c>
      <c r="M426" s="46">
        <v>0.95944406264914694</v>
      </c>
      <c r="N426" s="139">
        <v>10834.9079067353</v>
      </c>
      <c r="O426" s="45">
        <v>10063.954472825601</v>
      </c>
      <c r="P426" s="99">
        <v>0.950131808678636</v>
      </c>
      <c r="Q426" s="86">
        <v>10598.425891888901</v>
      </c>
      <c r="R426" s="44">
        <v>10807.6860007663</v>
      </c>
      <c r="S426" s="45">
        <v>10169.116977571301</v>
      </c>
      <c r="T426" s="140">
        <v>0.95949314372748196</v>
      </c>
      <c r="U426" s="44">
        <v>10841.3105749509</v>
      </c>
      <c r="V426" s="45">
        <v>10070.3429555403</v>
      </c>
      <c r="W426" s="99">
        <v>0.95017345578151002</v>
      </c>
      <c r="X426" s="86">
        <v>10601.425458416799</v>
      </c>
      <c r="Y426" s="44">
        <v>10810.7447920908</v>
      </c>
      <c r="Z426" s="45">
        <v>10172.4931633122</v>
      </c>
      <c r="AA426" s="46">
        <v>0.95954013007146899</v>
      </c>
      <c r="AB426" s="139">
        <v>10844.3788827025</v>
      </c>
      <c r="AC426" s="45">
        <v>10073.6230038628</v>
      </c>
      <c r="AD426" s="99">
        <v>0.95021401068901301</v>
      </c>
      <c r="AE426" s="142">
        <v>10606.1925997939</v>
      </c>
      <c r="AF426" s="44">
        <v>10815.606058060899</v>
      </c>
      <c r="AG426" s="45">
        <v>10177.430014793301</v>
      </c>
      <c r="AH426" s="140">
        <v>0.95957431651685099</v>
      </c>
      <c r="AI426" s="44">
        <v>10849.255272909</v>
      </c>
      <c r="AJ426" s="45">
        <v>10078.4689911724</v>
      </c>
      <c r="AK426" s="46">
        <v>0.95024382183746303</v>
      </c>
    </row>
    <row r="427" spans="1:37" x14ac:dyDescent="0.2">
      <c r="A427" s="35" t="s">
        <v>6815</v>
      </c>
      <c r="B427" s="35" t="s">
        <v>12506</v>
      </c>
      <c r="C427" s="85" t="s">
        <v>1076</v>
      </c>
      <c r="D427" s="85" t="s">
        <v>1076</v>
      </c>
      <c r="E427" s="85" t="s">
        <v>12894</v>
      </c>
      <c r="F427" s="85" t="s">
        <v>467</v>
      </c>
      <c r="G427" s="85" t="s">
        <v>467</v>
      </c>
      <c r="H427" s="840">
        <v>1.02099884519116</v>
      </c>
      <c r="I427" s="840">
        <v>1.0212655871270699</v>
      </c>
      <c r="J427" s="86">
        <v>4210.9166666666697</v>
      </c>
      <c r="K427" s="44">
        <v>4299.3410538628596</v>
      </c>
      <c r="L427" s="45">
        <v>4045.1087919783299</v>
      </c>
      <c r="M427" s="46">
        <v>0.96062428021887403</v>
      </c>
      <c r="N427" s="139">
        <v>4300.46428192648</v>
      </c>
      <c r="O427" s="45">
        <v>3994.4665075017901</v>
      </c>
      <c r="P427" s="99">
        <v>0.94859785260575602</v>
      </c>
      <c r="Q427" s="86">
        <v>4245.23853556621</v>
      </c>
      <c r="R427" s="44">
        <v>4334.3836423741004</v>
      </c>
      <c r="S427" s="45">
        <v>4078.2878297767402</v>
      </c>
      <c r="T427" s="140">
        <v>0.960673421672121</v>
      </c>
      <c r="U427" s="44">
        <v>4335.5160255194696</v>
      </c>
      <c r="V427" s="45">
        <v>4027.2006750825899</v>
      </c>
      <c r="W427" s="99">
        <v>0.94863943247077398</v>
      </c>
      <c r="X427" s="86">
        <v>4282.7250674747202</v>
      </c>
      <c r="Y427" s="44">
        <v>4372.6573481629102</v>
      </c>
      <c r="Z427" s="45">
        <v>4114.5016217787897</v>
      </c>
      <c r="AA427" s="46">
        <v>0.96072046581427495</v>
      </c>
      <c r="AB427" s="139">
        <v>4373.7997305383797</v>
      </c>
      <c r="AC427" s="45">
        <v>4062.9352825470801</v>
      </c>
      <c r="AD427" s="99">
        <v>0.94867992190373296</v>
      </c>
      <c r="AE427" s="142">
        <v>4319.8015688162404</v>
      </c>
      <c r="AF427" s="44">
        <v>4410.5124132163301</v>
      </c>
      <c r="AG427" s="45">
        <v>4150.2696357391296</v>
      </c>
      <c r="AH427" s="140">
        <v>0.96075469431259697</v>
      </c>
      <c r="AI427" s="44">
        <v>4411.6646854495402</v>
      </c>
      <c r="AJ427" s="45">
        <v>4098.2375852818795</v>
      </c>
      <c r="AK427" s="46">
        <v>0.94870968492307906</v>
      </c>
    </row>
    <row r="428" spans="1:37" x14ac:dyDescent="0.2">
      <c r="A428" s="35" t="s">
        <v>6814</v>
      </c>
      <c r="B428" s="35" t="s">
        <v>12505</v>
      </c>
      <c r="C428" s="85" t="s">
        <v>1076</v>
      </c>
      <c r="D428" s="85" t="s">
        <v>1076</v>
      </c>
      <c r="E428" s="85" t="s">
        <v>12894</v>
      </c>
      <c r="F428" s="85" t="s">
        <v>467</v>
      </c>
      <c r="G428" s="85" t="s">
        <v>467</v>
      </c>
      <c r="H428" s="840">
        <v>1.02099884519116</v>
      </c>
      <c r="I428" s="840">
        <v>1.0212655871270699</v>
      </c>
      <c r="J428" s="86">
        <v>23559.666666666701</v>
      </c>
      <c r="K428" s="44">
        <v>24054.392459755301</v>
      </c>
      <c r="L428" s="45">
        <v>22631.987833863299</v>
      </c>
      <c r="M428" s="46">
        <v>0.96062428021887403</v>
      </c>
      <c r="N428" s="139">
        <v>24060.676810851299</v>
      </c>
      <c r="O428" s="45">
        <v>22348.649208107399</v>
      </c>
      <c r="P428" s="99">
        <v>0.94859785260575602</v>
      </c>
      <c r="Q428" s="86">
        <v>23693.884974860099</v>
      </c>
      <c r="R428" s="44">
        <v>24191.429197424299</v>
      </c>
      <c r="S428" s="45">
        <v>22762.0855515045</v>
      </c>
      <c r="T428" s="140">
        <v>0.960673421672121</v>
      </c>
      <c r="U428" s="44">
        <v>24197.7493501717</v>
      </c>
      <c r="V428" s="45">
        <v>22476.9535955791</v>
      </c>
      <c r="W428" s="99">
        <v>0.94863943247077398</v>
      </c>
      <c r="X428" s="86">
        <v>23820.9615387179</v>
      </c>
      <c r="Y428" s="44">
        <v>24321.174222374</v>
      </c>
      <c r="Z428" s="45">
        <v>22885.285265621002</v>
      </c>
      <c r="AA428" s="46">
        <v>0.96072046581427495</v>
      </c>
      <c r="AB428" s="139">
        <v>24327.528271769999</v>
      </c>
      <c r="AC428" s="45">
        <v>22598.467932222698</v>
      </c>
      <c r="AD428" s="99">
        <v>0.94867992190373296</v>
      </c>
      <c r="AE428" s="142">
        <v>23951.1367066737</v>
      </c>
      <c r="AF428" s="44">
        <v>24454.082918529399</v>
      </c>
      <c r="AG428" s="45">
        <v>23011.167025059502</v>
      </c>
      <c r="AH428" s="140">
        <v>0.96075469431259697</v>
      </c>
      <c r="AI428" s="44">
        <v>24460.4716911018</v>
      </c>
      <c r="AJ428" s="45">
        <v>22722.675358537999</v>
      </c>
      <c r="AK428" s="46">
        <v>0.94870968492307906</v>
      </c>
    </row>
    <row r="429" spans="1:37" x14ac:dyDescent="0.2">
      <c r="A429" s="35" t="s">
        <v>6813</v>
      </c>
      <c r="B429" s="35" t="s">
        <v>12929</v>
      </c>
      <c r="C429" s="85" t="s">
        <v>1076</v>
      </c>
      <c r="D429" s="85" t="s">
        <v>1076</v>
      </c>
      <c r="E429" s="85" t="s">
        <v>12894</v>
      </c>
      <c r="F429" s="85" t="s">
        <v>468</v>
      </c>
      <c r="G429" s="85" t="s">
        <v>468</v>
      </c>
      <c r="H429" s="840">
        <v>1.0182690433494399</v>
      </c>
      <c r="I429" s="840">
        <v>1.0202636076585501</v>
      </c>
      <c r="J429" s="86">
        <v>7676.5833333333303</v>
      </c>
      <c r="K429" s="44">
        <v>7816.8271670255799</v>
      </c>
      <c r="L429" s="45">
        <v>7354.5959491397898</v>
      </c>
      <c r="M429" s="46">
        <v>0.95805589932237101</v>
      </c>
      <c r="N429" s="139">
        <v>7832.1386061581798</v>
      </c>
      <c r="O429" s="45">
        <v>7274.8459918368999</v>
      </c>
      <c r="P429" s="99">
        <v>0.94766716857589395</v>
      </c>
      <c r="Q429" s="86">
        <v>7675.8147474651896</v>
      </c>
      <c r="R429" s="44">
        <v>7816.0445398288903</v>
      </c>
      <c r="S429" s="45">
        <v>7354.2357931005399</v>
      </c>
      <c r="T429" s="140">
        <v>0.95810490938817305</v>
      </c>
      <c r="U429" s="44">
        <v>7831.3544459675504</v>
      </c>
      <c r="V429" s="45">
        <v>7274.43647445236</v>
      </c>
      <c r="W429" s="99">
        <v>0.94770870764626303</v>
      </c>
      <c r="X429" s="86">
        <v>7684.4915978998697</v>
      </c>
      <c r="Y429" s="44">
        <v>7824.8799080203098</v>
      </c>
      <c r="Z429" s="45">
        <v>7362.9096698601697</v>
      </c>
      <c r="AA429" s="46">
        <v>0.958151827750375</v>
      </c>
      <c r="AB429" s="139">
        <v>7840.2071206951596</v>
      </c>
      <c r="AC429" s="45">
        <v>7282.9704366066699</v>
      </c>
      <c r="AD429" s="99">
        <v>0.94774915735441301</v>
      </c>
      <c r="AE429" s="142">
        <v>7711.7692774020898</v>
      </c>
      <c r="AF429" s="44">
        <v>7852.6559246318202</v>
      </c>
      <c r="AG429" s="45">
        <v>7389.3090848688898</v>
      </c>
      <c r="AH429" s="140">
        <v>0.95818596473339601</v>
      </c>
      <c r="AI429" s="44">
        <v>7868.0375443926496</v>
      </c>
      <c r="AJ429" s="45">
        <v>7309.0521347166195</v>
      </c>
      <c r="AK429" s="46">
        <v>0.94777889117280001</v>
      </c>
    </row>
    <row r="430" spans="1:37" x14ac:dyDescent="0.2">
      <c r="A430" s="35" t="s">
        <v>6812</v>
      </c>
      <c r="B430" s="35" t="s">
        <v>12504</v>
      </c>
      <c r="C430" s="85" t="s">
        <v>1076</v>
      </c>
      <c r="D430" s="85" t="s">
        <v>1076</v>
      </c>
      <c r="E430" s="85" t="s">
        <v>12894</v>
      </c>
      <c r="F430" s="85" t="s">
        <v>466</v>
      </c>
      <c r="G430" s="85" t="s">
        <v>466</v>
      </c>
      <c r="H430" s="840">
        <v>1.0198830330791899</v>
      </c>
      <c r="I430" s="840">
        <v>1.0211236245028299</v>
      </c>
      <c r="J430" s="86">
        <v>4533.9166666666697</v>
      </c>
      <c r="K430" s="44">
        <v>4624.0646817282905</v>
      </c>
      <c r="L430" s="45">
        <v>4350.6305883618397</v>
      </c>
      <c r="M430" s="46">
        <v>0.95957444924994995</v>
      </c>
      <c r="N430" s="139">
        <v>4629.6894198604696</v>
      </c>
      <c r="O430" s="45">
        <v>4300.2657656032497</v>
      </c>
      <c r="P430" s="99">
        <v>0.94846599127389897</v>
      </c>
      <c r="Q430" s="86">
        <v>4527.0994325031297</v>
      </c>
      <c r="R430" s="44">
        <v>4617.1119002723699</v>
      </c>
      <c r="S430" s="45">
        <v>4344.3111697616896</v>
      </c>
      <c r="T430" s="140">
        <v>0.95962353699830905</v>
      </c>
      <c r="U430" s="44">
        <v>4622.7281810023096</v>
      </c>
      <c r="V430" s="45">
        <v>4293.9880608618496</v>
      </c>
      <c r="W430" s="99">
        <v>0.94850756535904202</v>
      </c>
      <c r="X430" s="86">
        <v>4520.9482451714102</v>
      </c>
      <c r="Y430" s="44">
        <v>4610.8384086794604</v>
      </c>
      <c r="Z430" s="45">
        <v>4338.6207973149303</v>
      </c>
      <c r="AA430" s="46">
        <v>0.95967052972764999</v>
      </c>
      <c r="AB430" s="139">
        <v>4616.4470582991498</v>
      </c>
      <c r="AC430" s="45">
        <v>4288.3366383274097</v>
      </c>
      <c r="AD430" s="99">
        <v>0.94854804916370405</v>
      </c>
      <c r="AE430" s="142">
        <v>4514.8351596779603</v>
      </c>
      <c r="AF430" s="44">
        <v>4604.6037765049296</v>
      </c>
      <c r="AG430" s="45">
        <v>4332.9086164621103</v>
      </c>
      <c r="AH430" s="140">
        <v>0.95970472081890401</v>
      </c>
      <c r="AI430" s="44">
        <v>4610.2048422831904</v>
      </c>
      <c r="AJ430" s="45">
        <v>4282.6724394554103</v>
      </c>
      <c r="AK430" s="46">
        <v>0.94857780804579594</v>
      </c>
    </row>
    <row r="431" spans="1:37" x14ac:dyDescent="0.2">
      <c r="A431" s="35" t="s">
        <v>6811</v>
      </c>
      <c r="B431" s="35" t="s">
        <v>8106</v>
      </c>
      <c r="C431" s="85" t="s">
        <v>1076</v>
      </c>
      <c r="D431" s="85" t="s">
        <v>1076</v>
      </c>
      <c r="E431" s="85" t="s">
        <v>12894</v>
      </c>
      <c r="F431" s="85" t="s">
        <v>465</v>
      </c>
      <c r="G431" s="85" t="s">
        <v>465</v>
      </c>
      <c r="H431" s="840">
        <v>1.0197444517716101</v>
      </c>
      <c r="I431" s="840">
        <v>1.02291705254531</v>
      </c>
      <c r="J431" s="86">
        <v>14706.583333333299</v>
      </c>
      <c r="K431" s="44">
        <v>14996.9567586835</v>
      </c>
      <c r="L431" s="45">
        <v>14110.1440610216</v>
      </c>
      <c r="M431" s="46">
        <v>0.95944406264914694</v>
      </c>
      <c r="N431" s="139">
        <v>15043.6148763453</v>
      </c>
      <c r="O431" s="45">
        <v>13973.1926219831</v>
      </c>
      <c r="P431" s="99">
        <v>0.950131808678636</v>
      </c>
      <c r="Q431" s="86">
        <v>14715.545828423599</v>
      </c>
      <c r="R431" s="44">
        <v>15006.0962133258</v>
      </c>
      <c r="S431" s="45">
        <v>14119.46532858</v>
      </c>
      <c r="T431" s="140">
        <v>0.95949314372748196</v>
      </c>
      <c r="U431" s="44">
        <v>15052.7827654064</v>
      </c>
      <c r="V431" s="45">
        <v>13982.3210335044</v>
      </c>
      <c r="W431" s="99">
        <v>0.95017345578151002</v>
      </c>
      <c r="X431" s="86">
        <v>14715.718034323099</v>
      </c>
      <c r="Y431" s="44">
        <v>15006.2718193363</v>
      </c>
      <c r="Z431" s="45">
        <v>14120.321996749401</v>
      </c>
      <c r="AA431" s="46">
        <v>0.95954013007146899</v>
      </c>
      <c r="AB431" s="139">
        <v>15052.9589177576</v>
      </c>
      <c r="AC431" s="45">
        <v>13983.0814535628</v>
      </c>
      <c r="AD431" s="99">
        <v>0.95021401068901301</v>
      </c>
      <c r="AE431" s="142">
        <v>14720.353012777499</v>
      </c>
      <c r="AF431" s="44">
        <v>15010.998312899301</v>
      </c>
      <c r="AG431" s="45">
        <v>14125.2726811227</v>
      </c>
      <c r="AH431" s="140">
        <v>0.95957431651685099</v>
      </c>
      <c r="AI431" s="44">
        <v>15057.700116256799</v>
      </c>
      <c r="AJ431" s="45">
        <v>13987.9245056583</v>
      </c>
      <c r="AK431" s="46">
        <v>0.95024382183746303</v>
      </c>
    </row>
    <row r="432" spans="1:37" x14ac:dyDescent="0.2">
      <c r="A432" s="35" t="s">
        <v>6810</v>
      </c>
      <c r="B432" s="35" t="s">
        <v>12503</v>
      </c>
      <c r="C432" s="85" t="s">
        <v>1076</v>
      </c>
      <c r="D432" s="85" t="s">
        <v>1076</v>
      </c>
      <c r="E432" s="85" t="s">
        <v>12894</v>
      </c>
      <c r="F432" s="85" t="s">
        <v>468</v>
      </c>
      <c r="G432" s="85" t="s">
        <v>468</v>
      </c>
      <c r="H432" s="840">
        <v>1.0182690433494399</v>
      </c>
      <c r="I432" s="840">
        <v>1.0202636076585501</v>
      </c>
      <c r="J432" s="86">
        <v>13399.416666666701</v>
      </c>
      <c r="K432" s="44">
        <v>13644.2111906072</v>
      </c>
      <c r="L432" s="45">
        <v>12837.3901849785</v>
      </c>
      <c r="M432" s="46">
        <v>0.95805589932237101</v>
      </c>
      <c r="N432" s="139">
        <v>13670.937188853501</v>
      </c>
      <c r="O432" s="45">
        <v>12698.1872530686</v>
      </c>
      <c r="P432" s="99">
        <v>0.94766716857589395</v>
      </c>
      <c r="Q432" s="86">
        <v>13369.5208536098</v>
      </c>
      <c r="R432" s="44">
        <v>13613.769209645599</v>
      </c>
      <c r="S432" s="45">
        <v>12809.4035660111</v>
      </c>
      <c r="T432" s="140">
        <v>0.95810490938817305</v>
      </c>
      <c r="U432" s="44">
        <v>13640.435578770201</v>
      </c>
      <c r="V432" s="45">
        <v>12670.411330024301</v>
      </c>
      <c r="W432" s="99">
        <v>0.94770870764626303</v>
      </c>
      <c r="X432" s="86">
        <v>13336.6732032255</v>
      </c>
      <c r="Y432" s="44">
        <v>13580.3214641125</v>
      </c>
      <c r="Z432" s="45">
        <v>12778.557805779999</v>
      </c>
      <c r="AA432" s="46">
        <v>0.958151827750375</v>
      </c>
      <c r="AB432" s="139">
        <v>13606.922316486</v>
      </c>
      <c r="AC432" s="45">
        <v>12639.820790268201</v>
      </c>
      <c r="AD432" s="99">
        <v>0.94774915735441301</v>
      </c>
      <c r="AE432" s="142">
        <v>13310.814315895501</v>
      </c>
      <c r="AF432" s="44">
        <v>13553.9901596489</v>
      </c>
      <c r="AG432" s="45">
        <v>12754.2354566634</v>
      </c>
      <c r="AH432" s="140">
        <v>0.95818596473339601</v>
      </c>
      <c r="AI432" s="44">
        <v>13580.539434808699</v>
      </c>
      <c r="AJ432" s="45">
        <v>12615.708832926501</v>
      </c>
      <c r="AK432" s="46">
        <v>0.94777889117280001</v>
      </c>
    </row>
    <row r="433" spans="1:37" x14ac:dyDescent="0.2">
      <c r="A433" s="35" t="s">
        <v>6809</v>
      </c>
      <c r="B433" s="35" t="s">
        <v>12502</v>
      </c>
      <c r="C433" s="85" t="s">
        <v>1076</v>
      </c>
      <c r="D433" s="85" t="s">
        <v>1076</v>
      </c>
      <c r="E433" s="85" t="s">
        <v>12894</v>
      </c>
      <c r="F433" s="85" t="s">
        <v>465</v>
      </c>
      <c r="G433" s="85" t="s">
        <v>465</v>
      </c>
      <c r="H433" s="840">
        <v>1.0197444517716101</v>
      </c>
      <c r="I433" s="840">
        <v>1.02291705254531</v>
      </c>
      <c r="J433" s="86">
        <v>9879.4166666666697</v>
      </c>
      <c r="K433" s="44">
        <v>10074.480332573299</v>
      </c>
      <c r="L433" s="45">
        <v>9478.7476632703692</v>
      </c>
      <c r="M433" s="46">
        <v>0.95944406264914806</v>
      </c>
      <c r="N433" s="139">
        <v>10105.8237775337</v>
      </c>
      <c r="O433" s="45">
        <v>9386.74802618986</v>
      </c>
      <c r="P433" s="99">
        <v>0.950131808678636</v>
      </c>
      <c r="Q433" s="86">
        <v>9856.7275549745591</v>
      </c>
      <c r="R433" s="44">
        <v>10051.3432368096</v>
      </c>
      <c r="S433" s="45">
        <v>9457.4625085878397</v>
      </c>
      <c r="T433" s="140">
        <v>0.95949314372748196</v>
      </c>
      <c r="U433" s="44">
        <v>10082.6146982767</v>
      </c>
      <c r="V433" s="45">
        <v>9365.6008836070105</v>
      </c>
      <c r="W433" s="99">
        <v>0.95017345578151002</v>
      </c>
      <c r="X433" s="86">
        <v>9829.7384207679406</v>
      </c>
      <c r="Y433" s="44">
        <v>10023.8212169443</v>
      </c>
      <c r="Z433" s="45">
        <v>9432.0284828321801</v>
      </c>
      <c r="AA433" s="46">
        <v>0.95954013007146899</v>
      </c>
      <c r="AB433" s="139">
        <v>10055.007052663301</v>
      </c>
      <c r="AC433" s="45">
        <v>9340.3551688217794</v>
      </c>
      <c r="AD433" s="99">
        <v>0.95021401068901301</v>
      </c>
      <c r="AE433" s="142">
        <v>9807.4193691286691</v>
      </c>
      <c r="AF433" s="44">
        <v>10001.0614878664</v>
      </c>
      <c r="AG433" s="45">
        <v>9410.9477379257696</v>
      </c>
      <c r="AH433" s="140">
        <v>0.95957431651685099</v>
      </c>
      <c r="AI433" s="44">
        <v>10032.1765141449</v>
      </c>
      <c r="AJ433" s="45">
        <v>9319.43966368359</v>
      </c>
      <c r="AK433" s="46">
        <v>0.95024382183746303</v>
      </c>
    </row>
    <row r="434" spans="1:37" x14ac:dyDescent="0.2">
      <c r="A434" s="35" t="s">
        <v>6808</v>
      </c>
      <c r="B434" s="35" t="s">
        <v>12501</v>
      </c>
      <c r="C434" s="85" t="s">
        <v>1076</v>
      </c>
      <c r="D434" s="85" t="s">
        <v>1076</v>
      </c>
      <c r="E434" s="85" t="s">
        <v>12894</v>
      </c>
      <c r="F434" s="85" t="s">
        <v>465</v>
      </c>
      <c r="G434" s="85" t="s">
        <v>465</v>
      </c>
      <c r="H434" s="840">
        <v>1.0197444517716101</v>
      </c>
      <c r="I434" s="840">
        <v>1.02291705254531</v>
      </c>
      <c r="J434" s="86">
        <v>7780.5</v>
      </c>
      <c r="K434" s="44">
        <v>7934.1217070089997</v>
      </c>
      <c r="L434" s="45">
        <v>7464.9545294416903</v>
      </c>
      <c r="M434" s="46">
        <v>0.95944406264914694</v>
      </c>
      <c r="N434" s="139">
        <v>7958.8061273287703</v>
      </c>
      <c r="O434" s="45">
        <v>7392.50053742413</v>
      </c>
      <c r="P434" s="99">
        <v>0.950131808678636</v>
      </c>
      <c r="Q434" s="86">
        <v>7763.1404545149499</v>
      </c>
      <c r="R434" s="44">
        <v>7916.4194068153402</v>
      </c>
      <c r="S434" s="45">
        <v>7448.6800399005497</v>
      </c>
      <c r="T434" s="140">
        <v>0.95949314372748196</v>
      </c>
      <c r="U434" s="44">
        <v>7941.0487522276699</v>
      </c>
      <c r="V434" s="45">
        <v>7376.3299933837197</v>
      </c>
      <c r="W434" s="99">
        <v>0.95017345578151002</v>
      </c>
      <c r="X434" s="86">
        <v>7744.2241432680003</v>
      </c>
      <c r="Y434" s="44">
        <v>7897.1296033732797</v>
      </c>
      <c r="Z434" s="45">
        <v>7430.8938417339896</v>
      </c>
      <c r="AA434" s="46">
        <v>0.95954013007146899</v>
      </c>
      <c r="AB434" s="139">
        <v>7921.6989348819197</v>
      </c>
      <c r="AC434" s="45">
        <v>7358.6702828493699</v>
      </c>
      <c r="AD434" s="99">
        <v>0.95021401068901301</v>
      </c>
      <c r="AE434" s="142">
        <v>7727.0619898737104</v>
      </c>
      <c r="AF434" s="44">
        <v>7879.6285926689998</v>
      </c>
      <c r="AG434" s="45">
        <v>7414.6902276164101</v>
      </c>
      <c r="AH434" s="140">
        <v>0.95957431651685099</v>
      </c>
      <c r="AI434" s="44">
        <v>7904.1434755165001</v>
      </c>
      <c r="AJ434" s="45">
        <v>7342.5929168325902</v>
      </c>
      <c r="AK434" s="46">
        <v>0.95024382183746303</v>
      </c>
    </row>
    <row r="435" spans="1:37" x14ac:dyDescent="0.2">
      <c r="A435" s="35" t="s">
        <v>6807</v>
      </c>
      <c r="B435" s="35" t="s">
        <v>12500</v>
      </c>
      <c r="C435" s="85" t="s">
        <v>1076</v>
      </c>
      <c r="D435" s="85" t="s">
        <v>1076</v>
      </c>
      <c r="E435" s="85" t="s">
        <v>12894</v>
      </c>
      <c r="F435" s="85" t="s">
        <v>468</v>
      </c>
      <c r="G435" s="85" t="s">
        <v>468</v>
      </c>
      <c r="H435" s="840">
        <v>1.0182690433494399</v>
      </c>
      <c r="I435" s="840">
        <v>1.0202636076585501</v>
      </c>
      <c r="J435" s="86">
        <v>6431.5833333333303</v>
      </c>
      <c r="K435" s="44">
        <v>6549.0822080555299</v>
      </c>
      <c r="L435" s="45">
        <v>6161.8163544834397</v>
      </c>
      <c r="M435" s="46">
        <v>0.95805589932237101</v>
      </c>
      <c r="N435" s="139">
        <v>6561.9104146232803</v>
      </c>
      <c r="O435" s="45">
        <v>6095.00036695991</v>
      </c>
      <c r="P435" s="99">
        <v>0.94766716857589395</v>
      </c>
      <c r="Q435" s="86">
        <v>6423.23128929618</v>
      </c>
      <c r="R435" s="44">
        <v>6540.5775801638101</v>
      </c>
      <c r="S435" s="45">
        <v>6154.1294324104001</v>
      </c>
      <c r="T435" s="140">
        <v>0.95810490938817305</v>
      </c>
      <c r="U435" s="44">
        <v>6553.3891280426196</v>
      </c>
      <c r="V435" s="45">
        <v>6087.3522240919201</v>
      </c>
      <c r="W435" s="99">
        <v>0.94770870764626303</v>
      </c>
      <c r="X435" s="86">
        <v>6412.6113867754202</v>
      </c>
      <c r="Y435" s="44">
        <v>6529.76366218353</v>
      </c>
      <c r="Z435" s="45">
        <v>6144.2553208917398</v>
      </c>
      <c r="AA435" s="46">
        <v>0.958151827750375</v>
      </c>
      <c r="AB435" s="139">
        <v>6542.5540279838096</v>
      </c>
      <c r="AC435" s="45">
        <v>6077.5470382577196</v>
      </c>
      <c r="AD435" s="99">
        <v>0.94774915735441201</v>
      </c>
      <c r="AE435" s="142">
        <v>6400.4997474241</v>
      </c>
      <c r="AF435" s="44">
        <v>6517.43075476787</v>
      </c>
      <c r="AG435" s="45">
        <v>6132.8690252614197</v>
      </c>
      <c r="AH435" s="140">
        <v>0.95818596473339601</v>
      </c>
      <c r="AI435" s="44">
        <v>6530.1969631245702</v>
      </c>
      <c r="AJ435" s="45">
        <v>6066.2585535653998</v>
      </c>
      <c r="AK435" s="46">
        <v>0.94777889117280001</v>
      </c>
    </row>
    <row r="436" spans="1:37" x14ac:dyDescent="0.2">
      <c r="A436" s="35" t="s">
        <v>6806</v>
      </c>
      <c r="B436" s="35" t="s">
        <v>12499</v>
      </c>
      <c r="C436" s="85" t="s">
        <v>1076</v>
      </c>
      <c r="D436" s="85" t="s">
        <v>1076</v>
      </c>
      <c r="E436" s="85" t="s">
        <v>12894</v>
      </c>
      <c r="F436" s="85" t="s">
        <v>466</v>
      </c>
      <c r="G436" s="85" t="s">
        <v>466</v>
      </c>
      <c r="H436" s="840">
        <v>1.0198830330791899</v>
      </c>
      <c r="I436" s="840">
        <v>1.0211236245028299</v>
      </c>
      <c r="J436" s="86">
        <v>4381.4166666666697</v>
      </c>
      <c r="K436" s="44">
        <v>4468.5325191837201</v>
      </c>
      <c r="L436" s="45">
        <v>4204.29548485122</v>
      </c>
      <c r="M436" s="46">
        <v>0.95957444924995094</v>
      </c>
      <c r="N436" s="139">
        <v>4473.9680671237802</v>
      </c>
      <c r="O436" s="45">
        <v>4155.6247019339798</v>
      </c>
      <c r="P436" s="99">
        <v>0.94846599127389897</v>
      </c>
      <c r="Q436" s="86">
        <v>4367.9189947885598</v>
      </c>
      <c r="R436" s="44">
        <v>4454.7664726491603</v>
      </c>
      <c r="S436" s="45">
        <v>4191.5578751010999</v>
      </c>
      <c r="T436" s="140">
        <v>0.95962353699830905</v>
      </c>
      <c r="U436" s="44">
        <v>4460.1852754932597</v>
      </c>
      <c r="V436" s="45">
        <v>4143.0042114324096</v>
      </c>
      <c r="W436" s="99">
        <v>0.94850756535904301</v>
      </c>
      <c r="X436" s="86">
        <v>4352.8648977897901</v>
      </c>
      <c r="Y436" s="44">
        <v>4439.4130545417902</v>
      </c>
      <c r="Z436" s="45">
        <v>4177.3161622948201</v>
      </c>
      <c r="AA436" s="46">
        <v>0.95967052972764999</v>
      </c>
      <c r="AB436" s="139">
        <v>4444.8131814022599</v>
      </c>
      <c r="AC436" s="45">
        <v>4128.9015070716696</v>
      </c>
      <c r="AD436" s="99">
        <v>0.94854804916370405</v>
      </c>
      <c r="AE436" s="142">
        <v>4340.1289143611002</v>
      </c>
      <c r="AF436" s="44">
        <v>4426.4238411332899</v>
      </c>
      <c r="AG436" s="45">
        <v>4165.2422080749702</v>
      </c>
      <c r="AH436" s="140">
        <v>0.95970472081890401</v>
      </c>
      <c r="AI436" s="44">
        <v>4431.8081678419503</v>
      </c>
      <c r="AJ436" s="45">
        <v>4116.9499722208302</v>
      </c>
      <c r="AK436" s="46">
        <v>0.94857780804579594</v>
      </c>
    </row>
    <row r="437" spans="1:37" x14ac:dyDescent="0.2">
      <c r="A437" s="35" t="s">
        <v>6805</v>
      </c>
      <c r="B437" s="35" t="s">
        <v>12498</v>
      </c>
      <c r="C437" s="85" t="s">
        <v>1076</v>
      </c>
      <c r="D437" s="85" t="s">
        <v>1076</v>
      </c>
      <c r="E437" s="85" t="s">
        <v>12894</v>
      </c>
      <c r="F437" s="85" t="s">
        <v>468</v>
      </c>
      <c r="G437" s="85" t="s">
        <v>468</v>
      </c>
      <c r="H437" s="840">
        <v>1.0182690433494399</v>
      </c>
      <c r="I437" s="840">
        <v>1.0202636076585501</v>
      </c>
      <c r="J437" s="86">
        <v>2887.9166666666702</v>
      </c>
      <c r="K437" s="44">
        <v>2940.6761414395701</v>
      </c>
      <c r="L437" s="45">
        <v>2766.7855992514001</v>
      </c>
      <c r="M437" s="46">
        <v>0.95805589932237101</v>
      </c>
      <c r="N437" s="139">
        <v>2946.4362769506001</v>
      </c>
      <c r="O437" s="45">
        <v>2736.7838105831302</v>
      </c>
      <c r="P437" s="99">
        <v>0.94766716857589395</v>
      </c>
      <c r="Q437" s="86">
        <v>2885.2171243868102</v>
      </c>
      <c r="R437" s="44">
        <v>2937.9272811047799</v>
      </c>
      <c r="S437" s="45">
        <v>2764.3406915258302</v>
      </c>
      <c r="T437" s="140">
        <v>0.95810490938817305</v>
      </c>
      <c r="U437" s="44">
        <v>2943.6820322051199</v>
      </c>
      <c r="V437" s="45">
        <v>2734.3453922314902</v>
      </c>
      <c r="W437" s="99">
        <v>0.94770870764626303</v>
      </c>
      <c r="X437" s="86">
        <v>2882.1182787102898</v>
      </c>
      <c r="Y437" s="44">
        <v>2934.7718224822602</v>
      </c>
      <c r="Z437" s="45">
        <v>2761.5068965390301</v>
      </c>
      <c r="AA437" s="46">
        <v>0.958151827750375</v>
      </c>
      <c r="AB437" s="139">
        <v>2940.5203927356201</v>
      </c>
      <c r="AC437" s="45">
        <v>2731.5251700434301</v>
      </c>
      <c r="AD437" s="99">
        <v>0.94774915735441301</v>
      </c>
      <c r="AE437" s="142">
        <v>2879.2496504799701</v>
      </c>
      <c r="AF437" s="44">
        <v>2931.8507871584402</v>
      </c>
      <c r="AG437" s="45">
        <v>2758.8566040534402</v>
      </c>
      <c r="AH437" s="140">
        <v>0.95818596473339601</v>
      </c>
      <c r="AI437" s="44">
        <v>2937.5936357483201</v>
      </c>
      <c r="AJ437" s="45">
        <v>2728.8920411415802</v>
      </c>
      <c r="AK437" s="46">
        <v>0.94777889117280001</v>
      </c>
    </row>
    <row r="438" spans="1:37" x14ac:dyDescent="0.2">
      <c r="A438" s="35" t="s">
        <v>6804</v>
      </c>
      <c r="B438" s="35" t="s">
        <v>12497</v>
      </c>
      <c r="C438" s="85" t="s">
        <v>1076</v>
      </c>
      <c r="D438" s="85" t="s">
        <v>1076</v>
      </c>
      <c r="E438" s="85" t="s">
        <v>12894</v>
      </c>
      <c r="F438" s="85" t="s">
        <v>465</v>
      </c>
      <c r="G438" s="85" t="s">
        <v>465</v>
      </c>
      <c r="H438" s="840">
        <v>1.0197444517716101</v>
      </c>
      <c r="I438" s="840">
        <v>1.02291705254531</v>
      </c>
      <c r="J438" s="86">
        <v>9724.5833333333303</v>
      </c>
      <c r="K438" s="44">
        <v>9916.5898999573201</v>
      </c>
      <c r="L438" s="45">
        <v>9330.1937409035199</v>
      </c>
      <c r="M438" s="46">
        <v>0.95944406264914806</v>
      </c>
      <c r="N438" s="139">
        <v>9947.4421205645594</v>
      </c>
      <c r="O438" s="45">
        <v>9239.6359511461196</v>
      </c>
      <c r="P438" s="99">
        <v>0.950131808678636</v>
      </c>
      <c r="Q438" s="86">
        <v>9686.7688022156108</v>
      </c>
      <c r="R438" s="44">
        <v>9878.0287416536794</v>
      </c>
      <c r="S438" s="45">
        <v>9294.3882505991605</v>
      </c>
      <c r="T438" s="140">
        <v>0.95949314372748196</v>
      </c>
      <c r="U438" s="44">
        <v>9908.7609918502403</v>
      </c>
      <c r="V438" s="45">
        <v>9204.1105881577296</v>
      </c>
      <c r="W438" s="99">
        <v>0.95017345578151002</v>
      </c>
      <c r="X438" s="86">
        <v>9648.1987271536109</v>
      </c>
      <c r="Y438" s="44">
        <v>9838.6971216047896</v>
      </c>
      <c r="Z438" s="45">
        <v>9257.8338616083602</v>
      </c>
      <c r="AA438" s="46">
        <v>0.95954013007146899</v>
      </c>
      <c r="AB438" s="139">
        <v>9869.3070043513599</v>
      </c>
      <c r="AC438" s="45">
        <v>9167.8536084532607</v>
      </c>
      <c r="AD438" s="99">
        <v>0.95021401068901301</v>
      </c>
      <c r="AE438" s="142">
        <v>9615.5766868891205</v>
      </c>
      <c r="AF438" s="44">
        <v>9805.4309770395994</v>
      </c>
      <c r="AG438" s="45">
        <v>9226.8604272369994</v>
      </c>
      <c r="AH438" s="140">
        <v>0.95957431651685099</v>
      </c>
      <c r="AI438" s="44">
        <v>9835.9373630760001</v>
      </c>
      <c r="AJ438" s="45">
        <v>9137.1423401207303</v>
      </c>
      <c r="AK438" s="46">
        <v>0.95024382183746303</v>
      </c>
    </row>
    <row r="439" spans="1:37" x14ac:dyDescent="0.2">
      <c r="A439" s="35" t="s">
        <v>6803</v>
      </c>
      <c r="B439" s="35" t="s">
        <v>8008</v>
      </c>
      <c r="C439" s="85" t="s">
        <v>1076</v>
      </c>
      <c r="D439" s="85" t="s">
        <v>1076</v>
      </c>
      <c r="E439" s="85" t="s">
        <v>12894</v>
      </c>
      <c r="F439" s="85" t="s">
        <v>467</v>
      </c>
      <c r="G439" s="85" t="s">
        <v>467</v>
      </c>
      <c r="H439" s="840">
        <v>1.02099884519116</v>
      </c>
      <c r="I439" s="840">
        <v>1.0212655871270699</v>
      </c>
      <c r="J439" s="86">
        <v>2755.75</v>
      </c>
      <c r="K439" s="44">
        <v>2813.6175676355301</v>
      </c>
      <c r="L439" s="45">
        <v>2647.2403602131599</v>
      </c>
      <c r="M439" s="46">
        <v>0.96062428021887403</v>
      </c>
      <c r="N439" s="139">
        <v>2814.3526417254102</v>
      </c>
      <c r="O439" s="45">
        <v>2614.0985323183099</v>
      </c>
      <c r="P439" s="99">
        <v>0.94859785260575602</v>
      </c>
      <c r="Q439" s="86">
        <v>2773.1149861757899</v>
      </c>
      <c r="R439" s="44">
        <v>2831.3471984677699</v>
      </c>
      <c r="S439" s="45">
        <v>2664.0578624597301</v>
      </c>
      <c r="T439" s="140">
        <v>0.960673421672121</v>
      </c>
      <c r="U439" s="44">
        <v>2832.08690452768</v>
      </c>
      <c r="V439" s="45">
        <v>2630.6862266619901</v>
      </c>
      <c r="W439" s="99">
        <v>0.94863943247077298</v>
      </c>
      <c r="X439" s="86">
        <v>2790.2357014794202</v>
      </c>
      <c r="Y439" s="44">
        <v>2848.82742902163</v>
      </c>
      <c r="Z439" s="45">
        <v>2680.6365428569302</v>
      </c>
      <c r="AA439" s="46">
        <v>0.96072046581427495</v>
      </c>
      <c r="AB439" s="139">
        <v>2849.5717018942801</v>
      </c>
      <c r="AC439" s="45">
        <v>2647.0405873724999</v>
      </c>
      <c r="AD439" s="99">
        <v>0.94867992190373296</v>
      </c>
      <c r="AE439" s="142">
        <v>2807.7306719427102</v>
      </c>
      <c r="AF439" s="44">
        <v>2866.68977366129</v>
      </c>
      <c r="AG439" s="45">
        <v>2697.5404234344201</v>
      </c>
      <c r="AH439" s="140">
        <v>0.96075469431259697</v>
      </c>
      <c r="AI439" s="44">
        <v>2867.4387131762401</v>
      </c>
      <c r="AJ439" s="45">
        <v>2663.7212811276299</v>
      </c>
      <c r="AK439" s="46">
        <v>0.94870968492307906</v>
      </c>
    </row>
    <row r="440" spans="1:37" x14ac:dyDescent="0.2">
      <c r="A440" s="35" t="s">
        <v>6802</v>
      </c>
      <c r="B440" s="35" t="s">
        <v>12496</v>
      </c>
      <c r="C440" s="85" t="s">
        <v>1076</v>
      </c>
      <c r="D440" s="85" t="s">
        <v>1076</v>
      </c>
      <c r="E440" s="85" t="s">
        <v>12894</v>
      </c>
      <c r="F440" s="85" t="s">
        <v>465</v>
      </c>
      <c r="G440" s="85" t="s">
        <v>465</v>
      </c>
      <c r="H440" s="840">
        <v>1.0197444517716101</v>
      </c>
      <c r="I440" s="840">
        <v>1.02291705254531</v>
      </c>
      <c r="J440" s="86">
        <v>2835.3333333333298</v>
      </c>
      <c r="K440" s="44">
        <v>2891.31543558977</v>
      </c>
      <c r="L440" s="45">
        <v>2720.3437322978798</v>
      </c>
      <c r="M440" s="46">
        <v>0.95944406264914694</v>
      </c>
      <c r="N440" s="139">
        <v>2900.3108163167999</v>
      </c>
      <c r="O440" s="45">
        <v>2693.94038820683</v>
      </c>
      <c r="P440" s="99">
        <v>0.950131808678636</v>
      </c>
      <c r="Q440" s="86">
        <v>2839.5987787540098</v>
      </c>
      <c r="R440" s="44">
        <v>2895.6650998918299</v>
      </c>
      <c r="S440" s="45">
        <v>2724.5755591513998</v>
      </c>
      <c r="T440" s="140">
        <v>0.95949314372748196</v>
      </c>
      <c r="U440" s="44">
        <v>2904.6740131742999</v>
      </c>
      <c r="V440" s="45">
        <v>2698.1113846416501</v>
      </c>
      <c r="W440" s="99">
        <v>0.95017345578151002</v>
      </c>
      <c r="X440" s="86">
        <v>2843.3010691029199</v>
      </c>
      <c r="Y440" s="44">
        <v>2899.4404899339802</v>
      </c>
      <c r="Z440" s="45">
        <v>2728.2614776793598</v>
      </c>
      <c r="AA440" s="46">
        <v>0.95954013007146899</v>
      </c>
      <c r="AB440" s="139">
        <v>2908.4611491056799</v>
      </c>
      <c r="AC440" s="45">
        <v>2701.7445124686401</v>
      </c>
      <c r="AD440" s="99">
        <v>0.95021401068901301</v>
      </c>
      <c r="AE440" s="142">
        <v>2846.1177113999101</v>
      </c>
      <c r="AF440" s="44">
        <v>2902.3127452889698</v>
      </c>
      <c r="AG440" s="45">
        <v>2731.0614576430798</v>
      </c>
      <c r="AH440" s="140">
        <v>0.95957431651685099</v>
      </c>
      <c r="AI440" s="44">
        <v>2911.3423405422</v>
      </c>
      <c r="AJ440" s="45">
        <v>2704.50577147995</v>
      </c>
      <c r="AK440" s="46">
        <v>0.95024382183746303</v>
      </c>
    </row>
    <row r="441" spans="1:37" x14ac:dyDescent="0.2">
      <c r="A441" s="35" t="s">
        <v>6801</v>
      </c>
      <c r="B441" s="35" t="s">
        <v>12495</v>
      </c>
      <c r="C441" s="85" t="s">
        <v>1076</v>
      </c>
      <c r="D441" s="85" t="s">
        <v>1076</v>
      </c>
      <c r="E441" s="85" t="s">
        <v>12894</v>
      </c>
      <c r="F441" s="85" t="s">
        <v>468</v>
      </c>
      <c r="G441" s="85" t="s">
        <v>468</v>
      </c>
      <c r="H441" s="840">
        <v>1.0182690433494399</v>
      </c>
      <c r="I441" s="840">
        <v>1.0202636076585501</v>
      </c>
      <c r="J441" s="86">
        <v>4665.25</v>
      </c>
      <c r="K441" s="44">
        <v>4750.4796544859701</v>
      </c>
      <c r="L441" s="45">
        <v>4469.5702843136896</v>
      </c>
      <c r="M441" s="46">
        <v>0.95805589932237101</v>
      </c>
      <c r="N441" s="139">
        <v>4759.7847956290598</v>
      </c>
      <c r="O441" s="45">
        <v>4421.1042581986903</v>
      </c>
      <c r="P441" s="99">
        <v>0.94766716857589395</v>
      </c>
      <c r="Q441" s="86">
        <v>4661.2547588120296</v>
      </c>
      <c r="R441" s="44">
        <v>4746.4114240635499</v>
      </c>
      <c r="S441" s="45">
        <v>4465.9710683267904</v>
      </c>
      <c r="T441" s="140">
        <v>0.95810490938817305</v>
      </c>
      <c r="U441" s="44">
        <v>4755.7085964411599</v>
      </c>
      <c r="V441" s="45">
        <v>4417.5117234837398</v>
      </c>
      <c r="W441" s="99">
        <v>0.94770870764626303</v>
      </c>
      <c r="X441" s="86">
        <v>4652.32033006045</v>
      </c>
      <c r="Y441" s="44">
        <v>4737.3137718458001</v>
      </c>
      <c r="Z441" s="45">
        <v>4457.6292275276501</v>
      </c>
      <c r="AA441" s="46">
        <v>0.958151827750375</v>
      </c>
      <c r="AB441" s="139">
        <v>4746.5931239307001</v>
      </c>
      <c r="AC441" s="45">
        <v>4409.2326725575904</v>
      </c>
      <c r="AD441" s="99">
        <v>0.94774915735441301</v>
      </c>
      <c r="AE441" s="142">
        <v>4646.2375209975698</v>
      </c>
      <c r="AF441" s="44">
        <v>4731.1198356804598</v>
      </c>
      <c r="AG441" s="45">
        <v>4451.9595814375498</v>
      </c>
      <c r="AH441" s="140">
        <v>0.95818596473339601</v>
      </c>
      <c r="AI441" s="44">
        <v>4740.3870552115104</v>
      </c>
      <c r="AJ441" s="45">
        <v>4403.6058457765303</v>
      </c>
      <c r="AK441" s="46">
        <v>0.94777889117280001</v>
      </c>
    </row>
    <row r="442" spans="1:37" x14ac:dyDescent="0.2">
      <c r="A442" s="35" t="s">
        <v>6800</v>
      </c>
      <c r="B442" s="35" t="s">
        <v>12494</v>
      </c>
      <c r="C442" s="85" t="s">
        <v>1076</v>
      </c>
      <c r="D442" s="85" t="s">
        <v>1076</v>
      </c>
      <c r="E442" s="85" t="s">
        <v>12894</v>
      </c>
      <c r="F442" s="85" t="s">
        <v>468</v>
      </c>
      <c r="G442" s="85" t="s">
        <v>468</v>
      </c>
      <c r="H442" s="840">
        <v>1.0182690433494399</v>
      </c>
      <c r="I442" s="840">
        <v>1.0202636076585501</v>
      </c>
      <c r="J442" s="86">
        <v>3589.25</v>
      </c>
      <c r="K442" s="44">
        <v>3654.82216384197</v>
      </c>
      <c r="L442" s="45">
        <v>3438.7021366428198</v>
      </c>
      <c r="M442" s="46">
        <v>0.95805589932237101</v>
      </c>
      <c r="N442" s="139">
        <v>3661.9811537884598</v>
      </c>
      <c r="O442" s="45">
        <v>3401.4143848110298</v>
      </c>
      <c r="P442" s="99">
        <v>0.94766716857589395</v>
      </c>
      <c r="Q442" s="86">
        <v>3597.4618902390898</v>
      </c>
      <c r="R442" s="44">
        <v>3663.18407745983</v>
      </c>
      <c r="S442" s="45">
        <v>3446.7458983749302</v>
      </c>
      <c r="T442" s="140">
        <v>0.95810490938817305</v>
      </c>
      <c r="U442" s="44">
        <v>3670.3594465494898</v>
      </c>
      <c r="V442" s="45">
        <v>3409.3459588051701</v>
      </c>
      <c r="W442" s="99">
        <v>0.94770870764626303</v>
      </c>
      <c r="X442" s="86">
        <v>3605.6412424165901</v>
      </c>
      <c r="Y442" s="44">
        <v>3671.5128585768198</v>
      </c>
      <c r="Z442" s="45">
        <v>3454.7517466335898</v>
      </c>
      <c r="AA442" s="46">
        <v>0.958151827750375</v>
      </c>
      <c r="AB442" s="139">
        <v>3678.7045419104202</v>
      </c>
      <c r="AC442" s="45">
        <v>3417.2434492226398</v>
      </c>
      <c r="AD442" s="99">
        <v>0.94774915735441301</v>
      </c>
      <c r="AE442" s="142">
        <v>3612.7141319124898</v>
      </c>
      <c r="AF442" s="44">
        <v>3678.7149629975402</v>
      </c>
      <c r="AG442" s="45">
        <v>3461.6519757925498</v>
      </c>
      <c r="AH442" s="140">
        <v>0.95818596473339601</v>
      </c>
      <c r="AI442" s="44">
        <v>3685.9207536640802</v>
      </c>
      <c r="AJ442" s="45">
        <v>3424.0541940683302</v>
      </c>
      <c r="AK442" s="46">
        <v>0.94777889117280001</v>
      </c>
    </row>
    <row r="443" spans="1:37" x14ac:dyDescent="0.2">
      <c r="A443" s="35" t="s">
        <v>6799</v>
      </c>
      <c r="B443" s="35" t="s">
        <v>12493</v>
      </c>
      <c r="C443" s="85" t="s">
        <v>1076</v>
      </c>
      <c r="D443" s="85" t="s">
        <v>1076</v>
      </c>
      <c r="E443" s="85" t="s">
        <v>12894</v>
      </c>
      <c r="F443" s="85" t="s">
        <v>466</v>
      </c>
      <c r="G443" s="85" t="s">
        <v>466</v>
      </c>
      <c r="H443" s="840">
        <v>1.0198830330791899</v>
      </c>
      <c r="I443" s="840">
        <v>1.0211236245028299</v>
      </c>
      <c r="J443" s="86">
        <v>4322.75</v>
      </c>
      <c r="K443" s="44">
        <v>4408.6993812430701</v>
      </c>
      <c r="L443" s="45">
        <v>4148.0004504952203</v>
      </c>
      <c r="M443" s="46">
        <v>0.95957444924994995</v>
      </c>
      <c r="N443" s="139">
        <v>4414.0621478196199</v>
      </c>
      <c r="O443" s="45">
        <v>4099.9813637792504</v>
      </c>
      <c r="P443" s="99">
        <v>0.94846599127389897</v>
      </c>
      <c r="Q443" s="86">
        <v>4324.7738250345201</v>
      </c>
      <c r="R443" s="44">
        <v>4410.7634460577001</v>
      </c>
      <c r="S443" s="45">
        <v>4150.1547546973397</v>
      </c>
      <c r="T443" s="140">
        <v>0.95962353699830905</v>
      </c>
      <c r="U443" s="44">
        <v>4416.1287233742296</v>
      </c>
      <c r="V443" s="45">
        <v>4102.0806915120102</v>
      </c>
      <c r="W443" s="99">
        <v>0.94850756535904202</v>
      </c>
      <c r="X443" s="86">
        <v>4327.6612240290997</v>
      </c>
      <c r="Y443" s="44">
        <v>4413.708255302</v>
      </c>
      <c r="Z443" s="45">
        <v>4153.1289393458101</v>
      </c>
      <c r="AA443" s="46">
        <v>0.95967052972764999</v>
      </c>
      <c r="AB443" s="139">
        <v>4419.07711470095</v>
      </c>
      <c r="AC443" s="45">
        <v>4104.9946114942104</v>
      </c>
      <c r="AD443" s="99">
        <v>0.94854804916370405</v>
      </c>
      <c r="AE443" s="142">
        <v>4330.5430109422296</v>
      </c>
      <c r="AF443" s="44">
        <v>4416.6473408796601</v>
      </c>
      <c r="AG443" s="45">
        <v>4156.0425713105697</v>
      </c>
      <c r="AH443" s="140">
        <v>0.95970472081890401</v>
      </c>
      <c r="AI443" s="44">
        <v>4422.0197753987404</v>
      </c>
      <c r="AJ443" s="45">
        <v>4107.85699696762</v>
      </c>
      <c r="AK443" s="46">
        <v>0.94857780804579594</v>
      </c>
    </row>
    <row r="444" spans="1:37" x14ac:dyDescent="0.2">
      <c r="A444" s="35" t="s">
        <v>6798</v>
      </c>
      <c r="B444" s="35" t="s">
        <v>12492</v>
      </c>
      <c r="C444" s="85" t="s">
        <v>1076</v>
      </c>
      <c r="D444" s="85" t="s">
        <v>1076</v>
      </c>
      <c r="E444" s="85" t="s">
        <v>12894</v>
      </c>
      <c r="F444" s="85" t="s">
        <v>468</v>
      </c>
      <c r="G444" s="85" t="s">
        <v>468</v>
      </c>
      <c r="H444" s="840">
        <v>1.0182690433494399</v>
      </c>
      <c r="I444" s="840">
        <v>1.0202636076585501</v>
      </c>
      <c r="J444" s="86">
        <v>2438.75</v>
      </c>
      <c r="K444" s="44">
        <v>2483.3036294684398</v>
      </c>
      <c r="L444" s="45">
        <v>2336.45882447243</v>
      </c>
      <c r="M444" s="46">
        <v>0.95805589932237101</v>
      </c>
      <c r="N444" s="139">
        <v>2488.1678731772899</v>
      </c>
      <c r="O444" s="45">
        <v>2311.1233073644598</v>
      </c>
      <c r="P444" s="99">
        <v>0.94766716857589395</v>
      </c>
      <c r="Q444" s="86">
        <v>2436.676849471</v>
      </c>
      <c r="R444" s="44">
        <v>2481.1926044625702</v>
      </c>
      <c r="S444" s="45">
        <v>2334.59205207068</v>
      </c>
      <c r="T444" s="140">
        <v>0.95810490938817305</v>
      </c>
      <c r="U444" s="44">
        <v>2486.0527131393601</v>
      </c>
      <c r="V444" s="45">
        <v>2309.2598679637299</v>
      </c>
      <c r="W444" s="99">
        <v>0.94770870764626303</v>
      </c>
      <c r="X444" s="86">
        <v>2433.0922387673099</v>
      </c>
      <c r="Y444" s="44">
        <v>2477.5425063505299</v>
      </c>
      <c r="Z444" s="45">
        <v>2331.2717756601501</v>
      </c>
      <c r="AA444" s="46">
        <v>0.958151827750375</v>
      </c>
      <c r="AB444" s="139">
        <v>2482.3954652907601</v>
      </c>
      <c r="AC444" s="45">
        <v>2305.96111905728</v>
      </c>
      <c r="AD444" s="99">
        <v>0.94774915735441301</v>
      </c>
      <c r="AE444" s="142">
        <v>2429.1149477425802</v>
      </c>
      <c r="AF444" s="44">
        <v>2473.49255402366</v>
      </c>
      <c r="AG444" s="45">
        <v>2327.5438496510401</v>
      </c>
      <c r="AH444" s="140">
        <v>0.95818596473339601</v>
      </c>
      <c r="AI444" s="44">
        <v>2478.3375800011599</v>
      </c>
      <c r="AJ444" s="45">
        <v>2302.2638717027398</v>
      </c>
      <c r="AK444" s="46">
        <v>0.94777889117280001</v>
      </c>
    </row>
    <row r="445" spans="1:37" x14ac:dyDescent="0.2">
      <c r="A445" s="35" t="s">
        <v>6797</v>
      </c>
      <c r="B445" s="35" t="s">
        <v>12491</v>
      </c>
      <c r="C445" s="85" t="s">
        <v>1076</v>
      </c>
      <c r="D445" s="85" t="s">
        <v>1076</v>
      </c>
      <c r="E445" s="85" t="s">
        <v>12894</v>
      </c>
      <c r="F445" s="85" t="s">
        <v>465</v>
      </c>
      <c r="G445" s="85" t="s">
        <v>465</v>
      </c>
      <c r="H445" s="840">
        <v>1.0197444517716101</v>
      </c>
      <c r="I445" s="840">
        <v>1.02291705254531</v>
      </c>
      <c r="J445" s="86">
        <v>3091.8333333333298</v>
      </c>
      <c r="K445" s="44">
        <v>3152.8798874691802</v>
      </c>
      <c r="L445" s="45">
        <v>2966.4411343673901</v>
      </c>
      <c r="M445" s="46">
        <v>0.95944406264914694</v>
      </c>
      <c r="N445" s="139">
        <v>3162.6890402946701</v>
      </c>
      <c r="O445" s="45">
        <v>2937.6491971329001</v>
      </c>
      <c r="P445" s="99">
        <v>0.950131808678636</v>
      </c>
      <c r="Q445" s="86">
        <v>3092.4104006295402</v>
      </c>
      <c r="R445" s="44">
        <v>3153.4683486427898</v>
      </c>
      <c r="S445" s="45">
        <v>2967.1465769955998</v>
      </c>
      <c r="T445" s="140">
        <v>0.95949314372748196</v>
      </c>
      <c r="U445" s="44">
        <v>3163.2793322724301</v>
      </c>
      <c r="V445" s="45">
        <v>2938.3262770608599</v>
      </c>
      <c r="W445" s="99">
        <v>0.95017345578151002</v>
      </c>
      <c r="X445" s="86">
        <v>3090.4495206045599</v>
      </c>
      <c r="Y445" s="44">
        <v>3151.4687521167202</v>
      </c>
      <c r="Z445" s="45">
        <v>2965.4103349802099</v>
      </c>
      <c r="AA445" s="46">
        <v>0.95954013007146899</v>
      </c>
      <c r="AB445" s="139">
        <v>3161.2735146568698</v>
      </c>
      <c r="AC445" s="45">
        <v>2936.5884338055998</v>
      </c>
      <c r="AD445" s="99">
        <v>0.95021401068901301</v>
      </c>
      <c r="AE445" s="142">
        <v>3089.2881923361601</v>
      </c>
      <c r="AF445" s="44">
        <v>3150.28449405834</v>
      </c>
      <c r="AG445" s="45">
        <v>2964.4016056845498</v>
      </c>
      <c r="AH445" s="140">
        <v>0.95957431651685099</v>
      </c>
      <c r="AI445" s="44">
        <v>3160.0855721675298</v>
      </c>
      <c r="AJ445" s="45">
        <v>2935.5770186428599</v>
      </c>
      <c r="AK445" s="46">
        <v>0.95024382183746303</v>
      </c>
    </row>
    <row r="446" spans="1:37" x14ac:dyDescent="0.2">
      <c r="A446" s="35" t="s">
        <v>6796</v>
      </c>
      <c r="B446" s="35" t="s">
        <v>12490</v>
      </c>
      <c r="C446" s="85" t="s">
        <v>1076</v>
      </c>
      <c r="D446" s="85" t="s">
        <v>1076</v>
      </c>
      <c r="E446" s="85" t="s">
        <v>12894</v>
      </c>
      <c r="F446" s="85" t="s">
        <v>465</v>
      </c>
      <c r="G446" s="85" t="s">
        <v>465</v>
      </c>
      <c r="H446" s="840">
        <v>1.0197444517716101</v>
      </c>
      <c r="I446" s="840">
        <v>1.02291705254531</v>
      </c>
      <c r="J446" s="86">
        <v>1624.8333333333301</v>
      </c>
      <c r="K446" s="44">
        <v>1656.9147767202301</v>
      </c>
      <c r="L446" s="45">
        <v>1558.9366944610899</v>
      </c>
      <c r="M446" s="46">
        <v>0.95944406264914694</v>
      </c>
      <c r="N446" s="139">
        <v>1662.0697242107001</v>
      </c>
      <c r="O446" s="45">
        <v>1543.80583380134</v>
      </c>
      <c r="P446" s="99">
        <v>0.950131808678636</v>
      </c>
      <c r="Q446" s="86">
        <v>1623.94546801142</v>
      </c>
      <c r="R446" s="44">
        <v>1656.0093809842899</v>
      </c>
      <c r="S446" s="45">
        <v>1558.1645423442701</v>
      </c>
      <c r="T446" s="140">
        <v>0.95949314372748196</v>
      </c>
      <c r="U446" s="44">
        <v>1661.1615116325499</v>
      </c>
      <c r="V446" s="45">
        <v>1543.02987734113</v>
      </c>
      <c r="W446" s="99">
        <v>0.95017345578151002</v>
      </c>
      <c r="X446" s="86">
        <v>1621.5622619205801</v>
      </c>
      <c r="Y446" s="44">
        <v>1653.5791197957301</v>
      </c>
      <c r="Z446" s="45">
        <v>1555.9540637222599</v>
      </c>
      <c r="AA446" s="46">
        <v>0.95954013007146899</v>
      </c>
      <c r="AB446" s="139">
        <v>1658.7236894825101</v>
      </c>
      <c r="AC446" s="45">
        <v>1540.83118048151</v>
      </c>
      <c r="AD446" s="99">
        <v>0.95021401068901301</v>
      </c>
      <c r="AE446" s="142">
        <v>1619.67954165027</v>
      </c>
      <c r="AF446" s="44">
        <v>1651.65922624584</v>
      </c>
      <c r="AG446" s="45">
        <v>1554.20288915538</v>
      </c>
      <c r="AH446" s="140">
        <v>0.95957431651685099</v>
      </c>
      <c r="AI446" s="44">
        <v>1656.79782281283</v>
      </c>
      <c r="AJ446" s="45">
        <v>1539.0904778096999</v>
      </c>
      <c r="AK446" s="46">
        <v>0.95024382183746303</v>
      </c>
    </row>
    <row r="447" spans="1:37" x14ac:dyDescent="0.2">
      <c r="A447" s="35" t="s">
        <v>6795</v>
      </c>
      <c r="B447" s="35" t="s">
        <v>7657</v>
      </c>
      <c r="C447" s="85" t="s">
        <v>1076</v>
      </c>
      <c r="D447" s="85" t="s">
        <v>1076</v>
      </c>
      <c r="E447" s="85" t="s">
        <v>12894</v>
      </c>
      <c r="F447" s="85" t="s">
        <v>467</v>
      </c>
      <c r="G447" s="85" t="s">
        <v>467</v>
      </c>
      <c r="H447" s="840">
        <v>1.02099884519116</v>
      </c>
      <c r="I447" s="840">
        <v>1.0212655871270699</v>
      </c>
      <c r="J447" s="86">
        <v>7472.1666666666697</v>
      </c>
      <c r="K447" s="44">
        <v>7629.0735377425199</v>
      </c>
      <c r="L447" s="45">
        <v>7177.9447258421296</v>
      </c>
      <c r="M447" s="46">
        <v>0.96062428021887403</v>
      </c>
      <c r="N447" s="139">
        <v>7631.0666779446201</v>
      </c>
      <c r="O447" s="45">
        <v>7088.0812543123102</v>
      </c>
      <c r="P447" s="99">
        <v>0.94859785260575602</v>
      </c>
      <c r="Q447" s="86">
        <v>7524.8049535063701</v>
      </c>
      <c r="R447" s="44">
        <v>7682.8171678187</v>
      </c>
      <c r="S447" s="45">
        <v>7228.8801221002896</v>
      </c>
      <c r="T447" s="140">
        <v>0.960673421672121</v>
      </c>
      <c r="U447" s="44">
        <v>7684.8243488593298</v>
      </c>
      <c r="V447" s="45">
        <v>7138.32670054755</v>
      </c>
      <c r="W447" s="99">
        <v>0.94863943247077398</v>
      </c>
      <c r="X447" s="86">
        <v>7578.2774428360099</v>
      </c>
      <c r="Y447" s="44">
        <v>7737.4125176737598</v>
      </c>
      <c r="Z447" s="45">
        <v>7280.6062349512204</v>
      </c>
      <c r="AA447" s="46">
        <v>0.96072046581427495</v>
      </c>
      <c r="AB447" s="139">
        <v>7739.4339620697201</v>
      </c>
      <c r="AC447" s="45">
        <v>7189.35965263449</v>
      </c>
      <c r="AD447" s="99">
        <v>0.94867992190373296</v>
      </c>
      <c r="AE447" s="142">
        <v>7632.8064230720202</v>
      </c>
      <c r="AF447" s="44">
        <v>7793.0865435241803</v>
      </c>
      <c r="AG447" s="45">
        <v>7333.2546017457898</v>
      </c>
      <c r="AH447" s="140">
        <v>0.96075469431259697</v>
      </c>
      <c r="AI447" s="44">
        <v>7795.1225330858897</v>
      </c>
      <c r="AJ447" s="45">
        <v>7241.3173767115104</v>
      </c>
      <c r="AK447" s="46">
        <v>0.94870968492307906</v>
      </c>
    </row>
    <row r="448" spans="1:37" x14ac:dyDescent="0.2">
      <c r="A448" s="35" t="s">
        <v>6794</v>
      </c>
      <c r="B448" s="35" t="s">
        <v>12489</v>
      </c>
      <c r="C448" s="85" t="s">
        <v>1076</v>
      </c>
      <c r="D448" s="85" t="s">
        <v>1076</v>
      </c>
      <c r="E448" s="85" t="s">
        <v>12894</v>
      </c>
      <c r="F448" s="85" t="s">
        <v>466</v>
      </c>
      <c r="G448" s="85" t="s">
        <v>466</v>
      </c>
      <c r="H448" s="840">
        <v>1.0198830330791899</v>
      </c>
      <c r="I448" s="840">
        <v>1.0211236245028299</v>
      </c>
      <c r="J448" s="86">
        <v>3204.8333333333298</v>
      </c>
      <c r="K448" s="44">
        <v>3268.5551405132901</v>
      </c>
      <c r="L448" s="45">
        <v>3075.27618077122</v>
      </c>
      <c r="M448" s="46">
        <v>0.95957444924995094</v>
      </c>
      <c r="N448" s="139">
        <v>3272.5310292608301</v>
      </c>
      <c r="O448" s="45">
        <v>3039.6754243676301</v>
      </c>
      <c r="P448" s="99">
        <v>0.94846599127389897</v>
      </c>
      <c r="Q448" s="86">
        <v>3195.5545034204602</v>
      </c>
      <c r="R448" s="44">
        <v>3259.0918193183302</v>
      </c>
      <c r="S448" s="45">
        <v>3066.52931524322</v>
      </c>
      <c r="T448" s="140">
        <v>0.95962353699830905</v>
      </c>
      <c r="U448" s="44">
        <v>3263.0561968290499</v>
      </c>
      <c r="V448" s="45">
        <v>3031.0076220114602</v>
      </c>
      <c r="W448" s="99">
        <v>0.94850756535904202</v>
      </c>
      <c r="X448" s="86">
        <v>3186.3420859190101</v>
      </c>
      <c r="Y448" s="44">
        <v>3249.6962310149502</v>
      </c>
      <c r="Z448" s="45">
        <v>3057.8385974874</v>
      </c>
      <c r="AA448" s="46">
        <v>0.95967052972764899</v>
      </c>
      <c r="AB448" s="139">
        <v>3253.6491796795299</v>
      </c>
      <c r="AC448" s="45">
        <v>3022.3985695666802</v>
      </c>
      <c r="AD448" s="99">
        <v>0.94854804916370405</v>
      </c>
      <c r="AE448" s="142">
        <v>3177.83316354302</v>
      </c>
      <c r="AF448" s="44">
        <v>3241.0181254538902</v>
      </c>
      <c r="AG448" s="45">
        <v>3049.7814890271102</v>
      </c>
      <c r="AH448" s="140">
        <v>0.95970472081890401</v>
      </c>
      <c r="AI448" s="44">
        <v>3244.9605180223498</v>
      </c>
      <c r="AJ448" s="45">
        <v>3014.4220166088699</v>
      </c>
      <c r="AK448" s="46">
        <v>0.94857780804579594</v>
      </c>
    </row>
    <row r="449" spans="1:37" x14ac:dyDescent="0.2">
      <c r="A449" s="35" t="s">
        <v>6793</v>
      </c>
      <c r="B449" s="35" t="s">
        <v>12488</v>
      </c>
      <c r="C449" s="85" t="s">
        <v>1076</v>
      </c>
      <c r="D449" s="85" t="s">
        <v>1076</v>
      </c>
      <c r="E449" s="85" t="s">
        <v>12894</v>
      </c>
      <c r="F449" s="85" t="s">
        <v>466</v>
      </c>
      <c r="G449" s="85" t="s">
        <v>466</v>
      </c>
      <c r="H449" s="840">
        <v>1.0198830330791899</v>
      </c>
      <c r="I449" s="840">
        <v>1.0211236245028299</v>
      </c>
      <c r="J449" s="86">
        <v>6794.4166666666697</v>
      </c>
      <c r="K449" s="44">
        <v>6929.5102780037996</v>
      </c>
      <c r="L449" s="45">
        <v>6519.7486308913503</v>
      </c>
      <c r="M449" s="46">
        <v>0.95957444924995094</v>
      </c>
      <c r="N449" s="139">
        <v>6937.9393730491201</v>
      </c>
      <c r="O449" s="45">
        <v>6444.2731388779002</v>
      </c>
      <c r="P449" s="99">
        <v>0.94846599127389897</v>
      </c>
      <c r="Q449" s="86">
        <v>6764.5045341246296</v>
      </c>
      <c r="R449" s="44">
        <v>6899.0034015409601</v>
      </c>
      <c r="S449" s="45">
        <v>6491.3777670777799</v>
      </c>
      <c r="T449" s="140">
        <v>0.95962353699830905</v>
      </c>
      <c r="U449" s="44">
        <v>6907.3953878511802</v>
      </c>
      <c r="V449" s="45">
        <v>6416.1837265227596</v>
      </c>
      <c r="W449" s="99">
        <v>0.94850756535904202</v>
      </c>
      <c r="X449" s="86">
        <v>6732.4073801159702</v>
      </c>
      <c r="Y449" s="44">
        <v>6866.2680587574096</v>
      </c>
      <c r="Z449" s="45">
        <v>6460.8929568182302</v>
      </c>
      <c r="AA449" s="46">
        <v>0.95967052972764999</v>
      </c>
      <c r="AB449" s="139">
        <v>6874.6202256136403</v>
      </c>
      <c r="AC449" s="45">
        <v>6386.0118865843297</v>
      </c>
      <c r="AD449" s="99">
        <v>0.94854804916370405</v>
      </c>
      <c r="AE449" s="142">
        <v>6704.2607454765803</v>
      </c>
      <c r="AF449" s="44">
        <v>6837.5617836504098</v>
      </c>
      <c r="AG449" s="45">
        <v>6434.1106870347403</v>
      </c>
      <c r="AH449" s="140">
        <v>0.95970472081890401</v>
      </c>
      <c r="AI449" s="44">
        <v>6845.8790320331</v>
      </c>
      <c r="AJ449" s="45">
        <v>6359.5129625116397</v>
      </c>
      <c r="AK449" s="46">
        <v>0.94857780804579594</v>
      </c>
    </row>
    <row r="450" spans="1:37" x14ac:dyDescent="0.2">
      <c r="A450" s="35" t="s">
        <v>6792</v>
      </c>
      <c r="B450" s="35" t="s">
        <v>12487</v>
      </c>
      <c r="C450" s="85" t="s">
        <v>1076</v>
      </c>
      <c r="D450" s="85" t="s">
        <v>1076</v>
      </c>
      <c r="E450" s="85" t="s">
        <v>12894</v>
      </c>
      <c r="F450" s="85" t="s">
        <v>466</v>
      </c>
      <c r="G450" s="85" t="s">
        <v>466</v>
      </c>
      <c r="H450" s="840">
        <v>1.0198830330791899</v>
      </c>
      <c r="I450" s="840">
        <v>1.0211236245028299</v>
      </c>
      <c r="J450" s="86">
        <v>2912.5</v>
      </c>
      <c r="K450" s="44">
        <v>2970.4093338431398</v>
      </c>
      <c r="L450" s="45">
        <v>2794.7605834404799</v>
      </c>
      <c r="M450" s="46">
        <v>0.95957444924995094</v>
      </c>
      <c r="N450" s="139">
        <v>2974.0225563644999</v>
      </c>
      <c r="O450" s="45">
        <v>2762.40719958523</v>
      </c>
      <c r="P450" s="99">
        <v>0.94846599127389897</v>
      </c>
      <c r="Q450" s="86">
        <v>2906.5894250056399</v>
      </c>
      <c r="R450" s="44">
        <v>2964.3812386906502</v>
      </c>
      <c r="S450" s="45">
        <v>2789.2316246257901</v>
      </c>
      <c r="T450" s="140">
        <v>0.95962353699830905</v>
      </c>
      <c r="U450" s="44">
        <v>2967.9871286033599</v>
      </c>
      <c r="V450" s="45">
        <v>2756.9220590104301</v>
      </c>
      <c r="W450" s="99">
        <v>0.94850756535904202</v>
      </c>
      <c r="X450" s="86">
        <v>2897.47255627291</v>
      </c>
      <c r="Y450" s="44">
        <v>2955.0830989553301</v>
      </c>
      <c r="Z450" s="45">
        <v>2780.6190229497502</v>
      </c>
      <c r="AA450" s="46">
        <v>0.95967052972764899</v>
      </c>
      <c r="AB450" s="139">
        <v>2958.67767855888</v>
      </c>
      <c r="AC450" s="45">
        <v>2748.3919407580402</v>
      </c>
      <c r="AD450" s="99">
        <v>0.94854804916370405</v>
      </c>
      <c r="AE450" s="142">
        <v>2890.6222492678098</v>
      </c>
      <c r="AF450" s="44">
        <v>2948.0965870694399</v>
      </c>
      <c r="AG450" s="45">
        <v>2774.1438187264698</v>
      </c>
      <c r="AH450" s="140">
        <v>0.95970472081890401</v>
      </c>
      <c r="AI450" s="44">
        <v>2951.68266824087</v>
      </c>
      <c r="AJ450" s="45">
        <v>2741.9801170988599</v>
      </c>
      <c r="AK450" s="46">
        <v>0.94857780804579594</v>
      </c>
    </row>
    <row r="451" spans="1:37" x14ac:dyDescent="0.2">
      <c r="A451" s="35" t="s">
        <v>6791</v>
      </c>
      <c r="B451" s="35" t="s">
        <v>12486</v>
      </c>
      <c r="C451" s="85" t="s">
        <v>1076</v>
      </c>
      <c r="D451" s="85" t="s">
        <v>1076</v>
      </c>
      <c r="E451" s="85" t="s">
        <v>12894</v>
      </c>
      <c r="F451" s="85" t="s">
        <v>466</v>
      </c>
      <c r="G451" s="85" t="s">
        <v>466</v>
      </c>
      <c r="H451" s="840">
        <v>1.0198830330791899</v>
      </c>
      <c r="I451" s="840">
        <v>1.0211236245028299</v>
      </c>
      <c r="J451" s="86">
        <v>2367.6666666666702</v>
      </c>
      <c r="K451" s="44">
        <v>2414.7430613205001</v>
      </c>
      <c r="L451" s="45">
        <v>2271.9524376741301</v>
      </c>
      <c r="M451" s="46">
        <v>0.95957444924995094</v>
      </c>
      <c r="N451" s="139">
        <v>2417.6803682812101</v>
      </c>
      <c r="O451" s="45">
        <v>2245.65131200617</v>
      </c>
      <c r="P451" s="99">
        <v>0.94846599127389897</v>
      </c>
      <c r="Q451" s="86">
        <v>2362.36887179737</v>
      </c>
      <c r="R451" s="44">
        <v>2409.3399302205598</v>
      </c>
      <c r="S451" s="45">
        <v>2266.98477244889</v>
      </c>
      <c r="T451" s="140">
        <v>0.95962353699830905</v>
      </c>
      <c r="U451" s="44">
        <v>2412.2706647823902</v>
      </c>
      <c r="V451" s="45">
        <v>2240.7247470685102</v>
      </c>
      <c r="W451" s="99">
        <v>0.94850756535904202</v>
      </c>
      <c r="X451" s="86">
        <v>2356.51280386386</v>
      </c>
      <c r="Y451" s="44">
        <v>2403.3674258946198</v>
      </c>
      <c r="Z451" s="45">
        <v>2261.47589079402</v>
      </c>
      <c r="AA451" s="46">
        <v>0.95967052972764899</v>
      </c>
      <c r="AB451" s="139">
        <v>2406.2908954688</v>
      </c>
      <c r="AC451" s="45">
        <v>2235.2656229343602</v>
      </c>
      <c r="AD451" s="99">
        <v>0.94854804916370405</v>
      </c>
      <c r="AE451" s="142">
        <v>2351.25144848113</v>
      </c>
      <c r="AF451" s="44">
        <v>2398.0014588087802</v>
      </c>
      <c r="AG451" s="45">
        <v>2256.5071149396299</v>
      </c>
      <c r="AH451" s="140">
        <v>0.95970472081890401</v>
      </c>
      <c r="AI451" s="44">
        <v>2400.91840119059</v>
      </c>
      <c r="AJ451" s="45">
        <v>2230.3449451647298</v>
      </c>
      <c r="AK451" s="46">
        <v>0.94857780804579495</v>
      </c>
    </row>
    <row r="452" spans="1:37" x14ac:dyDescent="0.2">
      <c r="A452" s="35" t="s">
        <v>6790</v>
      </c>
      <c r="B452" s="35" t="s">
        <v>12485</v>
      </c>
      <c r="C452" s="85" t="s">
        <v>1076</v>
      </c>
      <c r="D452" s="85" t="s">
        <v>1076</v>
      </c>
      <c r="E452" s="85" t="s">
        <v>12894</v>
      </c>
      <c r="F452" s="85" t="s">
        <v>467</v>
      </c>
      <c r="G452" s="85" t="s">
        <v>467</v>
      </c>
      <c r="H452" s="840">
        <v>1.02099884519116</v>
      </c>
      <c r="I452" s="840">
        <v>1.0212655871270699</v>
      </c>
      <c r="J452" s="86">
        <v>2489.1666666666702</v>
      </c>
      <c r="K452" s="44">
        <v>2541.43629215499</v>
      </c>
      <c r="L452" s="45">
        <v>2391.1539375114799</v>
      </c>
      <c r="M452" s="46">
        <v>0.96062428021887403</v>
      </c>
      <c r="N452" s="139">
        <v>2542.1002572904499</v>
      </c>
      <c r="O452" s="45">
        <v>2361.21815477783</v>
      </c>
      <c r="P452" s="99">
        <v>0.94859785260575602</v>
      </c>
      <c r="Q452" s="86">
        <v>2505.6753131558598</v>
      </c>
      <c r="R452" s="44">
        <v>2558.2916011561301</v>
      </c>
      <c r="S452" s="45">
        <v>2407.1356766888098</v>
      </c>
      <c r="T452" s="140">
        <v>0.960673421672121</v>
      </c>
      <c r="U452" s="44">
        <v>2558.9599698399202</v>
      </c>
      <c r="V452" s="45">
        <v>2376.9824070282102</v>
      </c>
      <c r="W452" s="99">
        <v>0.94863943247077298</v>
      </c>
      <c r="X452" s="86">
        <v>2521.8725675466799</v>
      </c>
      <c r="Y452" s="44">
        <v>2574.8289791844199</v>
      </c>
      <c r="Z452" s="45">
        <v>2422.8145878176902</v>
      </c>
      <c r="AA452" s="46">
        <v>0.96072046581427495</v>
      </c>
      <c r="AB452" s="139">
        <v>2575.5016683551999</v>
      </c>
      <c r="AC452" s="45">
        <v>2392.4498704313501</v>
      </c>
      <c r="AD452" s="99">
        <v>0.94867992190373296</v>
      </c>
      <c r="AE452" s="142">
        <v>2538.3435835219698</v>
      </c>
      <c r="AF452" s="44">
        <v>2591.6458674743199</v>
      </c>
      <c r="AG452" s="45">
        <v>2438.7255136469998</v>
      </c>
      <c r="AH452" s="140">
        <v>0.96075469431259697</v>
      </c>
      <c r="AI452" s="44">
        <v>2592.3229501557898</v>
      </c>
      <c r="AJ452" s="45">
        <v>2408.1511413496501</v>
      </c>
      <c r="AK452" s="46">
        <v>0.94870968492307906</v>
      </c>
    </row>
    <row r="453" spans="1:37" x14ac:dyDescent="0.2">
      <c r="A453" s="35" t="s">
        <v>6789</v>
      </c>
      <c r="B453" s="35" t="s">
        <v>12930</v>
      </c>
      <c r="C453" s="85" t="s">
        <v>1076</v>
      </c>
      <c r="D453" s="85" t="s">
        <v>1076</v>
      </c>
      <c r="E453" s="85" t="s">
        <v>12894</v>
      </c>
      <c r="F453" s="85" t="s">
        <v>468</v>
      </c>
      <c r="G453" s="85" t="s">
        <v>468</v>
      </c>
      <c r="H453" s="840">
        <v>1.0182690433494399</v>
      </c>
      <c r="I453" s="840">
        <v>1.0202636076585501</v>
      </c>
      <c r="J453" s="86">
        <v>10626.75</v>
      </c>
      <c r="K453" s="44">
        <v>10820.8905564137</v>
      </c>
      <c r="L453" s="45">
        <v>10181.020528124</v>
      </c>
      <c r="M453" s="46">
        <v>0.95805589932237101</v>
      </c>
      <c r="N453" s="139">
        <v>10842.086292685501</v>
      </c>
      <c r="O453" s="45">
        <v>10070.6220836639</v>
      </c>
      <c r="P453" s="99">
        <v>0.94766716857589395</v>
      </c>
      <c r="Q453" s="86">
        <v>10594.8026392189</v>
      </c>
      <c r="R453" s="44">
        <v>10788.3595479135</v>
      </c>
      <c r="S453" s="45">
        <v>10150.9324226344</v>
      </c>
      <c r="T453" s="140">
        <v>0.95810490938817305</v>
      </c>
      <c r="U453" s="44">
        <v>10809.4915631198</v>
      </c>
      <c r="V453" s="45">
        <v>10040.7867169814</v>
      </c>
      <c r="W453" s="99">
        <v>0.94770870764626303</v>
      </c>
      <c r="X453" s="86">
        <v>10560.378236447301</v>
      </c>
      <c r="Y453" s="44">
        <v>10753.3062442354</v>
      </c>
      <c r="Z453" s="45">
        <v>10118.445708987299</v>
      </c>
      <c r="AA453" s="46">
        <v>0.958151827750375</v>
      </c>
      <c r="AB453" s="139">
        <v>10774.3695977566</v>
      </c>
      <c r="AC453" s="45">
        <v>10008.589574936799</v>
      </c>
      <c r="AD453" s="99">
        <v>0.94774915735441301</v>
      </c>
      <c r="AE453" s="142">
        <v>10532.4508863353</v>
      </c>
      <c r="AF453" s="44">
        <v>10724.8686881536</v>
      </c>
      <c r="AG453" s="45">
        <v>10092.0466135303</v>
      </c>
      <c r="AH453" s="140">
        <v>0.95818596473339601</v>
      </c>
      <c r="AI453" s="44">
        <v>10745.876338779</v>
      </c>
      <c r="AJ453" s="45">
        <v>9982.4346223828907</v>
      </c>
      <c r="AK453" s="46">
        <v>0.94777889117280001</v>
      </c>
    </row>
    <row r="454" spans="1:37" x14ac:dyDescent="0.2">
      <c r="A454" s="35" t="s">
        <v>6788</v>
      </c>
      <c r="B454" s="35" t="s">
        <v>12484</v>
      </c>
      <c r="C454" s="85" t="s">
        <v>1076</v>
      </c>
      <c r="D454" s="85" t="s">
        <v>1076</v>
      </c>
      <c r="E454" s="85" t="s">
        <v>12894</v>
      </c>
      <c r="F454" s="85" t="s">
        <v>466</v>
      </c>
      <c r="G454" s="85" t="s">
        <v>466</v>
      </c>
      <c r="H454" s="840">
        <v>1.0198830330791899</v>
      </c>
      <c r="I454" s="840">
        <v>1.0211236245028299</v>
      </c>
      <c r="J454" s="86">
        <v>2851</v>
      </c>
      <c r="K454" s="44">
        <v>2907.6865273087701</v>
      </c>
      <c r="L454" s="45">
        <v>2735.7467548116101</v>
      </c>
      <c r="M454" s="46">
        <v>0.95957444924995094</v>
      </c>
      <c r="N454" s="139">
        <v>2911.22345345758</v>
      </c>
      <c r="O454" s="45">
        <v>2704.0765411218899</v>
      </c>
      <c r="P454" s="99">
        <v>0.94846599127389897</v>
      </c>
      <c r="Q454" s="86">
        <v>2844.5264862188601</v>
      </c>
      <c r="R454" s="44">
        <v>2901.0843004389799</v>
      </c>
      <c r="S454" s="45">
        <v>2729.6745677907202</v>
      </c>
      <c r="T454" s="140">
        <v>0.95962353699830905</v>
      </c>
      <c r="U454" s="44">
        <v>2904.61319560211</v>
      </c>
      <c r="V454" s="45">
        <v>2698.05489204276</v>
      </c>
      <c r="W454" s="99">
        <v>0.94850756535904202</v>
      </c>
      <c r="X454" s="86">
        <v>2837.9661412729001</v>
      </c>
      <c r="Y454" s="44">
        <v>2894.39351593745</v>
      </c>
      <c r="Z454" s="45">
        <v>2723.5124701444902</v>
      </c>
      <c r="AA454" s="46">
        <v>0.95967052972764899</v>
      </c>
      <c r="AB454" s="139">
        <v>2897.9142723928999</v>
      </c>
      <c r="AC454" s="45">
        <v>2691.9472468970498</v>
      </c>
      <c r="AD454" s="99">
        <v>0.94854804916370405</v>
      </c>
      <c r="AE454" s="142">
        <v>2830.45292978619</v>
      </c>
      <c r="AF454" s="44">
        <v>2886.73091901822</v>
      </c>
      <c r="AG454" s="45">
        <v>2716.3990387715098</v>
      </c>
      <c r="AH454" s="140">
        <v>0.95970472081890401</v>
      </c>
      <c r="AI454" s="44">
        <v>2890.2423546479399</v>
      </c>
      <c r="AJ454" s="45">
        <v>2684.9048359133899</v>
      </c>
      <c r="AK454" s="46">
        <v>0.94857780804579594</v>
      </c>
    </row>
    <row r="455" spans="1:37" x14ac:dyDescent="0.2">
      <c r="A455" s="35" t="s">
        <v>6787</v>
      </c>
      <c r="B455" s="35" t="s">
        <v>12483</v>
      </c>
      <c r="C455" s="85" t="s">
        <v>1076</v>
      </c>
      <c r="D455" s="85" t="s">
        <v>1076</v>
      </c>
      <c r="E455" s="85" t="s">
        <v>12894</v>
      </c>
      <c r="F455" s="85" t="s">
        <v>305</v>
      </c>
      <c r="G455" s="85" t="s">
        <v>13444</v>
      </c>
      <c r="H455" s="840">
        <v>1.01523605350839</v>
      </c>
      <c r="I455" s="840">
        <v>1.0174955318760599</v>
      </c>
      <c r="J455" s="86">
        <v>7860.9166666666697</v>
      </c>
      <c r="K455" s="44">
        <v>7980.6860136249898</v>
      </c>
      <c r="L455" s="45">
        <v>7508.7653561997804</v>
      </c>
      <c r="M455" s="46">
        <v>0.95520225879506604</v>
      </c>
      <c r="N455" s="139">
        <v>7998.4475847834001</v>
      </c>
      <c r="O455" s="45">
        <v>7429.3213232115104</v>
      </c>
      <c r="P455" s="99">
        <v>0.94509605409184805</v>
      </c>
      <c r="Q455" s="86">
        <v>7912.4300685098697</v>
      </c>
      <c r="R455" s="44">
        <v>8032.9842764150699</v>
      </c>
      <c r="S455" s="45">
        <v>7558.3577076594902</v>
      </c>
      <c r="T455" s="140">
        <v>0.95525112288075298</v>
      </c>
      <c r="U455" s="44">
        <v>8050.8622409906002</v>
      </c>
      <c r="V455" s="45">
        <v>7478.33421928811</v>
      </c>
      <c r="W455" s="99">
        <v>0.94513748046262203</v>
      </c>
      <c r="X455" s="86">
        <v>7962.8393568561196</v>
      </c>
      <c r="Y455" s="44">
        <v>8084.1616033758901</v>
      </c>
      <c r="Z455" s="45">
        <v>7606.8837275316</v>
      </c>
      <c r="AA455" s="46">
        <v>0.95529790149313498</v>
      </c>
      <c r="AB455" s="139">
        <v>8102.1534666479602</v>
      </c>
      <c r="AC455" s="45">
        <v>7526.29914772141</v>
      </c>
      <c r="AD455" s="99">
        <v>0.94517782042672505</v>
      </c>
      <c r="AE455" s="142">
        <v>8014.15807630986</v>
      </c>
      <c r="AF455" s="44">
        <v>8136.2622175852002</v>
      </c>
      <c r="AG455" s="45">
        <v>7656.1811568353696</v>
      </c>
      <c r="AH455" s="140">
        <v>0.95533193679661998</v>
      </c>
      <c r="AI455" s="44">
        <v>8154.3700343937398</v>
      </c>
      <c r="AJ455" s="45">
        <v>7575.0421081341601</v>
      </c>
      <c r="AK455" s="46">
        <v>0.94520747357433099</v>
      </c>
    </row>
    <row r="456" spans="1:37" x14ac:dyDescent="0.2">
      <c r="A456" s="35" t="s">
        <v>6786</v>
      </c>
      <c r="B456" s="35" t="s">
        <v>12482</v>
      </c>
      <c r="C456" s="85" t="s">
        <v>1076</v>
      </c>
      <c r="D456" s="85" t="s">
        <v>1076</v>
      </c>
      <c r="E456" s="85" t="s">
        <v>12894</v>
      </c>
      <c r="F456" s="85" t="s">
        <v>304</v>
      </c>
      <c r="G456" s="85" t="s">
        <v>13444</v>
      </c>
      <c r="H456" s="840">
        <v>1.0327262687727099</v>
      </c>
      <c r="I456" s="840">
        <v>1.0332793741602</v>
      </c>
      <c r="J456" s="86">
        <v>11033.666666666701</v>
      </c>
      <c r="K456" s="44">
        <v>11394.757407548501</v>
      </c>
      <c r="L456" s="45">
        <v>10720.953000535001</v>
      </c>
      <c r="M456" s="46">
        <v>0.97165822789659295</v>
      </c>
      <c r="N456" s="139">
        <v>11400.860188025499</v>
      </c>
      <c r="O456" s="45">
        <v>10589.6366513659</v>
      </c>
      <c r="P456" s="99">
        <v>0.95975680354363002</v>
      </c>
      <c r="Q456" s="86">
        <v>11102.998024967899</v>
      </c>
      <c r="R456" s="44">
        <v>11466.357722515801</v>
      </c>
      <c r="S456" s="45">
        <v>10788.871269823499</v>
      </c>
      <c r="T456" s="140">
        <v>0.97170793379968301</v>
      </c>
      <c r="U456" s="44">
        <v>11472.4988505407</v>
      </c>
      <c r="V456" s="45">
        <v>10656.644986163101</v>
      </c>
      <c r="W456" s="99">
        <v>0.95979887253865404</v>
      </c>
      <c r="X456" s="86">
        <v>11160.6413403066</v>
      </c>
      <c r="Y456" s="44">
        <v>11525.887488485299</v>
      </c>
      <c r="Z456" s="45">
        <v>10845.414810226701</v>
      </c>
      <c r="AA456" s="46">
        <v>0.97175551830148998</v>
      </c>
      <c r="AB456" s="139">
        <v>11532.0604993385</v>
      </c>
      <c r="AC456" s="45">
        <v>10712.428179116099</v>
      </c>
      <c r="AD456" s="99">
        <v>0.95983983827418395</v>
      </c>
      <c r="AE456" s="142">
        <v>11222.839139972</v>
      </c>
      <c r="AF456" s="44">
        <v>11590.1207900596</v>
      </c>
      <c r="AG456" s="45">
        <v>10906.244418538001</v>
      </c>
      <c r="AH456" s="140">
        <v>0.97179013995608399</v>
      </c>
      <c r="AI456" s="44">
        <v>11596.3282028508</v>
      </c>
      <c r="AJ456" s="45">
        <v>10772.4660600185</v>
      </c>
      <c r="AK456" s="46">
        <v>0.95986995141457598</v>
      </c>
    </row>
    <row r="457" spans="1:37" x14ac:dyDescent="0.2">
      <c r="A457" s="35" t="s">
        <v>6785</v>
      </c>
      <c r="B457" s="35" t="s">
        <v>12481</v>
      </c>
      <c r="C457" s="85" t="s">
        <v>1076</v>
      </c>
      <c r="D457" s="85" t="s">
        <v>1076</v>
      </c>
      <c r="E457" s="85" t="s">
        <v>12894</v>
      </c>
      <c r="F457" s="85" t="s">
        <v>464</v>
      </c>
      <c r="G457" s="85" t="s">
        <v>464</v>
      </c>
      <c r="H457" s="840">
        <v>1.0271835235368301</v>
      </c>
      <c r="I457" s="840">
        <v>1.0285781050405001</v>
      </c>
      <c r="J457" s="86">
        <v>58458.416666666701</v>
      </c>
      <c r="K457" s="44">
        <v>60047.522412050799</v>
      </c>
      <c r="L457" s="45">
        <v>56496.741663995999</v>
      </c>
      <c r="M457" s="46">
        <v>0.96644324094755596</v>
      </c>
      <c r="N457" s="139">
        <v>60129.047438667898</v>
      </c>
      <c r="O457" s="45">
        <v>55850.589698224401</v>
      </c>
      <c r="P457" s="99">
        <v>0.95539005130241195</v>
      </c>
      <c r="Q457" s="86">
        <v>58334.141674079197</v>
      </c>
      <c r="R457" s="44">
        <v>59919.869187277203</v>
      </c>
      <c r="S457" s="45">
        <v>56379.520926402402</v>
      </c>
      <c r="T457" s="140">
        <v>0.96649268007408995</v>
      </c>
      <c r="U457" s="44">
        <v>60001.220902288398</v>
      </c>
      <c r="V457" s="45">
        <v>55734.301499790403</v>
      </c>
      <c r="W457" s="99">
        <v>0.95543192888969897</v>
      </c>
      <c r="X457" s="86">
        <v>58244.730221863902</v>
      </c>
      <c r="Y457" s="44">
        <v>59828.027216746203</v>
      </c>
      <c r="Z457" s="45">
        <v>56295.862083624801</v>
      </c>
      <c r="AA457" s="46">
        <v>0.96654000918511396</v>
      </c>
      <c r="AB457" s="139">
        <v>59909.254240199902</v>
      </c>
      <c r="AC457" s="45">
        <v>55651.250125626997</v>
      </c>
      <c r="AD457" s="99">
        <v>0.95547270823715902</v>
      </c>
      <c r="AE457" s="142">
        <v>58206.208501536901</v>
      </c>
      <c r="AF457" s="44">
        <v>59788.458340327998</v>
      </c>
      <c r="AG457" s="45">
        <v>56260.633679197497</v>
      </c>
      <c r="AH457" s="140">
        <v>0.96657444502182199</v>
      </c>
      <c r="AI457" s="44">
        <v>59869.631642102999</v>
      </c>
      <c r="AJ457" s="45">
        <v>55616.188470055102</v>
      </c>
      <c r="AK457" s="46">
        <v>0.95550268436719399</v>
      </c>
    </row>
    <row r="458" spans="1:37" x14ac:dyDescent="0.2">
      <c r="A458" s="35" t="s">
        <v>6784</v>
      </c>
      <c r="B458" s="35" t="s">
        <v>12480</v>
      </c>
      <c r="C458" s="85" t="s">
        <v>945</v>
      </c>
      <c r="D458" s="85" t="s">
        <v>945</v>
      </c>
      <c r="E458" s="85" t="s">
        <v>12894</v>
      </c>
      <c r="F458" s="85" t="s">
        <v>306</v>
      </c>
      <c r="G458" s="85" t="s">
        <v>13444</v>
      </c>
      <c r="H458" s="840">
        <v>1.0164847492394</v>
      </c>
      <c r="I458" s="840">
        <v>1.02945112591094</v>
      </c>
      <c r="J458" s="86">
        <v>9639.75</v>
      </c>
      <c r="K458" s="44">
        <v>9798.6588614804605</v>
      </c>
      <c r="L458" s="45">
        <v>9219.2363000740206</v>
      </c>
      <c r="M458" s="46">
        <v>0.95637711559677596</v>
      </c>
      <c r="N458" s="139">
        <v>9923.6514909999605</v>
      </c>
      <c r="O458" s="45">
        <v>9217.5381340830809</v>
      </c>
      <c r="P458" s="99">
        <v>0.95620095273042105</v>
      </c>
      <c r="Q458" s="86">
        <v>9711.4192368270596</v>
      </c>
      <c r="R458" s="44">
        <v>9871.5095477047998</v>
      </c>
      <c r="S458" s="45">
        <v>9288.2542413523206</v>
      </c>
      <c r="T458" s="140">
        <v>0.956426039783141</v>
      </c>
      <c r="U458" s="44">
        <v>9997.4314675447604</v>
      </c>
      <c r="V458" s="45">
        <v>9286.4753626101792</v>
      </c>
      <c r="W458" s="99">
        <v>0.95624286586192897</v>
      </c>
      <c r="X458" s="86">
        <v>9777.9819559641892</v>
      </c>
      <c r="Y458" s="44">
        <v>9939.1695365755895</v>
      </c>
      <c r="Z458" s="45">
        <v>9352.3745222240505</v>
      </c>
      <c r="AA458" s="46">
        <v>0.95647287593116004</v>
      </c>
      <c r="AB458" s="139">
        <v>10065.9545337042</v>
      </c>
      <c r="AC458" s="45">
        <v>9350.5245660773107</v>
      </c>
      <c r="AD458" s="99">
        <v>0.95628367982146401</v>
      </c>
      <c r="AE458" s="142">
        <v>9839.0155689925305</v>
      </c>
      <c r="AF458" s="44">
        <v>10001.209273409901</v>
      </c>
      <c r="AG458" s="45">
        <v>9411.0868033667903</v>
      </c>
      <c r="AH458" s="140">
        <v>0.95650695309657296</v>
      </c>
      <c r="AI458" s="44">
        <v>10128.785655354601</v>
      </c>
      <c r="AJ458" s="45">
        <v>9409.1852000779199</v>
      </c>
      <c r="AK458" s="46">
        <v>0.95631368139418205</v>
      </c>
    </row>
    <row r="459" spans="1:37" x14ac:dyDescent="0.2">
      <c r="A459" s="35" t="s">
        <v>6783</v>
      </c>
      <c r="B459" s="35" t="s">
        <v>12479</v>
      </c>
      <c r="C459" s="85" t="s">
        <v>1076</v>
      </c>
      <c r="D459" s="85" t="s">
        <v>1076</v>
      </c>
      <c r="E459" s="85" t="s">
        <v>12894</v>
      </c>
      <c r="F459" s="85" t="s">
        <v>304</v>
      </c>
      <c r="G459" s="85" t="s">
        <v>13444</v>
      </c>
      <c r="H459" s="840">
        <v>1.0327262687727099</v>
      </c>
      <c r="I459" s="840">
        <v>1.0332793741602</v>
      </c>
      <c r="J459" s="86">
        <v>8748.25</v>
      </c>
      <c r="K459" s="44">
        <v>9034.5475807908606</v>
      </c>
      <c r="L459" s="45">
        <v>8500.3090921963703</v>
      </c>
      <c r="M459" s="46">
        <v>0.97165822789659295</v>
      </c>
      <c r="N459" s="139">
        <v>9039.38628499693</v>
      </c>
      <c r="O459" s="45">
        <v>8396.19245660056</v>
      </c>
      <c r="P459" s="99">
        <v>0.95975680354363002</v>
      </c>
      <c r="Q459" s="86">
        <v>8809.0092563402595</v>
      </c>
      <c r="R459" s="44">
        <v>9097.2952608845299</v>
      </c>
      <c r="S459" s="45">
        <v>8559.7841833006696</v>
      </c>
      <c r="T459" s="140">
        <v>0.97170793379968301</v>
      </c>
      <c r="U459" s="44">
        <v>9102.16757136263</v>
      </c>
      <c r="V459" s="45">
        <v>8454.8771524179392</v>
      </c>
      <c r="W459" s="99">
        <v>0.95979887253865404</v>
      </c>
      <c r="X459" s="86">
        <v>8867.0405883974709</v>
      </c>
      <c r="Y459" s="44">
        <v>9157.2257419118905</v>
      </c>
      <c r="Z459" s="45">
        <v>8616.5956227785391</v>
      </c>
      <c r="AA459" s="46">
        <v>0.97175551830148998</v>
      </c>
      <c r="AB459" s="139">
        <v>9162.1301498323901</v>
      </c>
      <c r="AC459" s="45">
        <v>8510.9388043380495</v>
      </c>
      <c r="AD459" s="99">
        <v>0.95983983827418395</v>
      </c>
      <c r="AE459" s="142">
        <v>8928.7040566958294</v>
      </c>
      <c r="AF459" s="44">
        <v>9220.9072254472394</v>
      </c>
      <c r="AG459" s="45">
        <v>8676.8265648829001</v>
      </c>
      <c r="AH459" s="140">
        <v>0.97179013995608399</v>
      </c>
      <c r="AI459" s="44">
        <v>9225.8457397642705</v>
      </c>
      <c r="AJ459" s="45">
        <v>8570.3947290957603</v>
      </c>
      <c r="AK459" s="46">
        <v>0.95986995141457698</v>
      </c>
    </row>
    <row r="460" spans="1:37" x14ac:dyDescent="0.2">
      <c r="A460" s="35" t="s">
        <v>6782</v>
      </c>
      <c r="B460" s="35" t="s">
        <v>12478</v>
      </c>
      <c r="C460" s="85" t="s">
        <v>1076</v>
      </c>
      <c r="D460" s="85" t="s">
        <v>1076</v>
      </c>
      <c r="E460" s="85" t="s">
        <v>12894</v>
      </c>
      <c r="F460" s="85" t="s">
        <v>304</v>
      </c>
      <c r="G460" s="85" t="s">
        <v>13444</v>
      </c>
      <c r="H460" s="840">
        <v>1.0327262687727099</v>
      </c>
      <c r="I460" s="840">
        <v>1.0332793741602</v>
      </c>
      <c r="J460" s="86">
        <v>7877.8333333333303</v>
      </c>
      <c r="K460" s="44">
        <v>8135.6454243466096</v>
      </c>
      <c r="L460" s="45">
        <v>7654.5615763313799</v>
      </c>
      <c r="M460" s="46">
        <v>0.97165822789659295</v>
      </c>
      <c r="N460" s="139">
        <v>8140.0026964050003</v>
      </c>
      <c r="O460" s="45">
        <v>7560.8041388494603</v>
      </c>
      <c r="P460" s="99">
        <v>0.95975680354363002</v>
      </c>
      <c r="Q460" s="86">
        <v>7920.03054945446</v>
      </c>
      <c r="R460" s="44">
        <v>8179.2235979039797</v>
      </c>
      <c r="S460" s="45">
        <v>7695.9565208407703</v>
      </c>
      <c r="T460" s="140">
        <v>0.97170793379968301</v>
      </c>
      <c r="U460" s="44">
        <v>8183.6042094699396</v>
      </c>
      <c r="V460" s="45">
        <v>7601.6363918380903</v>
      </c>
      <c r="W460" s="99">
        <v>0.95979887253865404</v>
      </c>
      <c r="X460" s="86">
        <v>7957.97327557055</v>
      </c>
      <c r="Y460" s="44">
        <v>8218.4080478729102</v>
      </c>
      <c r="Z460" s="45">
        <v>7733.2044450314697</v>
      </c>
      <c r="AA460" s="46">
        <v>0.97175551830148998</v>
      </c>
      <c r="AB460" s="139">
        <v>8222.8096457651009</v>
      </c>
      <c r="AC460" s="45">
        <v>7638.3797818139101</v>
      </c>
      <c r="AD460" s="99">
        <v>0.95983983827418395</v>
      </c>
      <c r="AE460" s="142">
        <v>8000.4345029898604</v>
      </c>
      <c r="AF460" s="44">
        <v>8262.2588728331593</v>
      </c>
      <c r="AG460" s="45">
        <v>7774.74336536999</v>
      </c>
      <c r="AH460" s="140">
        <v>0.97179013995608299</v>
      </c>
      <c r="AI460" s="44">
        <v>8266.6839562589994</v>
      </c>
      <c r="AJ460" s="45">
        <v>7679.3766776803805</v>
      </c>
      <c r="AK460" s="46">
        <v>0.95986995141457698</v>
      </c>
    </row>
    <row r="461" spans="1:37" x14ac:dyDescent="0.2">
      <c r="A461" s="35" t="s">
        <v>6781</v>
      </c>
      <c r="B461" s="35" t="s">
        <v>12477</v>
      </c>
      <c r="C461" s="85" t="s">
        <v>1076</v>
      </c>
      <c r="D461" s="85" t="s">
        <v>1076</v>
      </c>
      <c r="E461" s="85" t="s">
        <v>12894</v>
      </c>
      <c r="F461" s="85" t="s">
        <v>302</v>
      </c>
      <c r="G461" s="85" t="s">
        <v>13444</v>
      </c>
      <c r="H461" s="840">
        <v>1.02605004221209</v>
      </c>
      <c r="I461" s="840">
        <v>1.0247359643591201</v>
      </c>
      <c r="J461" s="86">
        <v>5634.75</v>
      </c>
      <c r="K461" s="44">
        <v>5781.5354753545998</v>
      </c>
      <c r="L461" s="45">
        <v>5439.6568426407703</v>
      </c>
      <c r="M461" s="46">
        <v>0.96537678559665796</v>
      </c>
      <c r="N461" s="139">
        <v>5774.1309751725203</v>
      </c>
      <c r="O461" s="45">
        <v>5363.2750508331301</v>
      </c>
      <c r="P461" s="99">
        <v>0.951821296567394</v>
      </c>
      <c r="Q461" s="86">
        <v>5671.8683572359696</v>
      </c>
      <c r="R461" s="44">
        <v>5819.6207673634099</v>
      </c>
      <c r="S461" s="45">
        <v>5475.7701458226502</v>
      </c>
      <c r="T461" s="140">
        <v>0.96542617016787102</v>
      </c>
      <c r="U461" s="44">
        <v>5812.1674907701499</v>
      </c>
      <c r="V461" s="45">
        <v>5398.8417306606698</v>
      </c>
      <c r="W461" s="99">
        <v>0.95186301772554704</v>
      </c>
      <c r="X461" s="86">
        <v>5706.7041750949602</v>
      </c>
      <c r="Y461" s="44">
        <v>5855.3640597481199</v>
      </c>
      <c r="Z461" s="45">
        <v>5509.6713512346596</v>
      </c>
      <c r="AA461" s="46">
        <v>0.96547344705194404</v>
      </c>
      <c r="AB461" s="139">
        <v>5847.86500617813</v>
      </c>
      <c r="AC461" s="45">
        <v>5432.23250376142</v>
      </c>
      <c r="AD461" s="99">
        <v>0.95190364474622902</v>
      </c>
      <c r="AE461" s="142">
        <v>5740.9288753214996</v>
      </c>
      <c r="AF461" s="44">
        <v>5890.4803148602596</v>
      </c>
      <c r="AG461" s="45">
        <v>5542.9118660740296</v>
      </c>
      <c r="AH461" s="140">
        <v>0.96550784488923302</v>
      </c>
      <c r="AI461" s="44">
        <v>5882.93628736967</v>
      </c>
      <c r="AJ461" s="45">
        <v>5464.9825686514696</v>
      </c>
      <c r="AK461" s="46">
        <v>0.95193350890371797</v>
      </c>
    </row>
    <row r="462" spans="1:37" x14ac:dyDescent="0.2">
      <c r="A462" s="35" t="s">
        <v>6780</v>
      </c>
      <c r="B462" s="35" t="s">
        <v>12476</v>
      </c>
      <c r="C462" s="85" t="s">
        <v>1076</v>
      </c>
      <c r="D462" s="85" t="s">
        <v>1076</v>
      </c>
      <c r="E462" s="85" t="s">
        <v>12894</v>
      </c>
      <c r="F462" s="85" t="s">
        <v>304</v>
      </c>
      <c r="G462" s="85" t="s">
        <v>13444</v>
      </c>
      <c r="H462" s="840">
        <v>1.0327262687727099</v>
      </c>
      <c r="I462" s="840">
        <v>1.0332793741602</v>
      </c>
      <c r="J462" s="86">
        <v>15412.916666666701</v>
      </c>
      <c r="K462" s="44">
        <v>15917.3239200714</v>
      </c>
      <c r="L462" s="45">
        <v>14976.0872950512</v>
      </c>
      <c r="M462" s="46">
        <v>0.97165822789659295</v>
      </c>
      <c r="N462" s="139">
        <v>15925.848887316601</v>
      </c>
      <c r="O462" s="45">
        <v>14792.6516332843</v>
      </c>
      <c r="P462" s="99">
        <v>0.95975680354363002</v>
      </c>
      <c r="Q462" s="86">
        <v>15488.905936511201</v>
      </c>
      <c r="R462" s="44">
        <v>15995.8000351846</v>
      </c>
      <c r="S462" s="45">
        <v>15050.692784384901</v>
      </c>
      <c r="T462" s="140">
        <v>0.97170793379968301</v>
      </c>
      <c r="U462" s="44">
        <v>16004.3670325044</v>
      </c>
      <c r="V462" s="45">
        <v>14866.234454720699</v>
      </c>
      <c r="W462" s="99">
        <v>0.95979887253865404</v>
      </c>
      <c r="X462" s="86">
        <v>15560.516222591699</v>
      </c>
      <c r="Y462" s="44">
        <v>16069.753858734301</v>
      </c>
      <c r="Z462" s="45">
        <v>15121.017506923299</v>
      </c>
      <c r="AA462" s="46">
        <v>0.97175551830148998</v>
      </c>
      <c r="AB462" s="139">
        <v>16078.360464089101</v>
      </c>
      <c r="AC462" s="45">
        <v>14935.603374555199</v>
      </c>
      <c r="AD462" s="99">
        <v>0.95983983827418395</v>
      </c>
      <c r="AE462" s="142">
        <v>15642.2857460219</v>
      </c>
      <c r="AF462" s="44">
        <v>16154.199393565699</v>
      </c>
      <c r="AG462" s="45">
        <v>15201.0190543597</v>
      </c>
      <c r="AH462" s="140">
        <v>0.97179013995608399</v>
      </c>
      <c r="AI462" s="44">
        <v>16162.8512260845</v>
      </c>
      <c r="AJ462" s="45">
        <v>15014.560059047</v>
      </c>
      <c r="AK462" s="46">
        <v>0.95986995141457598</v>
      </c>
    </row>
    <row r="463" spans="1:37" x14ac:dyDescent="0.2">
      <c r="A463" s="35" t="s">
        <v>6779</v>
      </c>
      <c r="B463" s="35" t="s">
        <v>12931</v>
      </c>
      <c r="C463" s="85" t="s">
        <v>1076</v>
      </c>
      <c r="D463" s="85" t="s">
        <v>1076</v>
      </c>
      <c r="E463" s="85" t="s">
        <v>12894</v>
      </c>
      <c r="F463" s="85" t="s">
        <v>304</v>
      </c>
      <c r="G463" s="85" t="s">
        <v>13444</v>
      </c>
      <c r="H463" s="840">
        <v>1.0327262687727099</v>
      </c>
      <c r="I463" s="840">
        <v>1.0332793741602</v>
      </c>
      <c r="J463" s="86">
        <v>20387</v>
      </c>
      <c r="K463" s="44">
        <v>21054.1904414692</v>
      </c>
      <c r="L463" s="45">
        <v>19809.196292127901</v>
      </c>
      <c r="M463" s="46">
        <v>0.97165822789659295</v>
      </c>
      <c r="N463" s="139">
        <v>21065.4666010039</v>
      </c>
      <c r="O463" s="45">
        <v>19566.561953844001</v>
      </c>
      <c r="P463" s="99">
        <v>0.95975680354363002</v>
      </c>
      <c r="Q463" s="86">
        <v>20475.068858822899</v>
      </c>
      <c r="R463" s="44">
        <v>21145.1414654365</v>
      </c>
      <c r="S463" s="45">
        <v>19895.786855212998</v>
      </c>
      <c r="T463" s="140">
        <v>0.97170793379968301</v>
      </c>
      <c r="U463" s="44">
        <v>21156.466336331399</v>
      </c>
      <c r="V463" s="45">
        <v>19651.948005849499</v>
      </c>
      <c r="W463" s="99">
        <v>0.95979887253865404</v>
      </c>
      <c r="X463" s="86">
        <v>20560.148426949101</v>
      </c>
      <c r="Y463" s="44">
        <v>21233.005370376199</v>
      </c>
      <c r="Z463" s="45">
        <v>19979.437690985498</v>
      </c>
      <c r="AA463" s="46">
        <v>0.97175551830148998</v>
      </c>
      <c r="AB463" s="139">
        <v>21244.377299238698</v>
      </c>
      <c r="AC463" s="45">
        <v>19734.449541016002</v>
      </c>
      <c r="AD463" s="99">
        <v>0.95983983827418395</v>
      </c>
      <c r="AE463" s="142">
        <v>20659.963549162101</v>
      </c>
      <c r="AF463" s="44">
        <v>21336.087069106401</v>
      </c>
      <c r="AG463" s="45">
        <v>20077.148868927801</v>
      </c>
      <c r="AH463" s="140">
        <v>0.97179013995608399</v>
      </c>
      <c r="AI463" s="44">
        <v>21347.5142062507</v>
      </c>
      <c r="AJ463" s="45">
        <v>19830.878208161201</v>
      </c>
      <c r="AK463" s="46">
        <v>0.95986995141457598</v>
      </c>
    </row>
    <row r="464" spans="1:37" x14ac:dyDescent="0.2">
      <c r="A464" s="35" t="s">
        <v>6778</v>
      </c>
      <c r="B464" s="35" t="s">
        <v>9557</v>
      </c>
      <c r="C464" s="85" t="s">
        <v>1076</v>
      </c>
      <c r="D464" s="85" t="s">
        <v>1076</v>
      </c>
      <c r="E464" s="85" t="s">
        <v>12894</v>
      </c>
      <c r="F464" s="85" t="s">
        <v>304</v>
      </c>
      <c r="G464" s="85" t="s">
        <v>13444</v>
      </c>
      <c r="H464" s="840">
        <v>1.0327262687727099</v>
      </c>
      <c r="I464" s="840">
        <v>1.0332793741602</v>
      </c>
      <c r="J464" s="86">
        <v>6897.25</v>
      </c>
      <c r="K464" s="44">
        <v>7122.97125729257</v>
      </c>
      <c r="L464" s="45">
        <v>6701.76971235978</v>
      </c>
      <c r="M464" s="46">
        <v>0.97165822789659295</v>
      </c>
      <c r="N464" s="139">
        <v>7126.78616342641</v>
      </c>
      <c r="O464" s="45">
        <v>6619.6826132412998</v>
      </c>
      <c r="P464" s="99">
        <v>0.95975680354363002</v>
      </c>
      <c r="Q464" s="86">
        <v>6931.63522683057</v>
      </c>
      <c r="R464" s="44">
        <v>7158.4817842982102</v>
      </c>
      <c r="S464" s="45">
        <v>6735.5249441166297</v>
      </c>
      <c r="T464" s="140">
        <v>0.97170793379968301</v>
      </c>
      <c r="U464" s="44">
        <v>7162.3157090862596</v>
      </c>
      <c r="V464" s="45">
        <v>6652.9756755611998</v>
      </c>
      <c r="W464" s="99">
        <v>0.95979887253865404</v>
      </c>
      <c r="X464" s="86">
        <v>6965.4602669701098</v>
      </c>
      <c r="Y464" s="44">
        <v>7193.4137917926</v>
      </c>
      <c r="Z464" s="45">
        <v>6768.7244519379801</v>
      </c>
      <c r="AA464" s="46">
        <v>0.97175551830148998</v>
      </c>
      <c r="AB464" s="139">
        <v>7197.2664253925896</v>
      </c>
      <c r="AC464" s="45">
        <v>6685.72625615384</v>
      </c>
      <c r="AD464" s="99">
        <v>0.95983983827418395</v>
      </c>
      <c r="AE464" s="142">
        <v>7003.75140182427</v>
      </c>
      <c r="AF464" s="44">
        <v>7232.9580526176096</v>
      </c>
      <c r="AG464" s="45">
        <v>6806.1765549964302</v>
      </c>
      <c r="AH464" s="140">
        <v>0.97179013995608399</v>
      </c>
      <c r="AI464" s="44">
        <v>7236.8318652505804</v>
      </c>
      <c r="AJ464" s="45">
        <v>6722.6905177888402</v>
      </c>
      <c r="AK464" s="46">
        <v>0.95986995141457598</v>
      </c>
    </row>
    <row r="465" spans="1:37" x14ac:dyDescent="0.2">
      <c r="A465" s="35" t="s">
        <v>6777</v>
      </c>
      <c r="B465" s="35" t="s">
        <v>13445</v>
      </c>
      <c r="C465" s="85" t="s">
        <v>1076</v>
      </c>
      <c r="D465" s="85" t="s">
        <v>1076</v>
      </c>
      <c r="E465" s="85" t="s">
        <v>12894</v>
      </c>
      <c r="F465" s="85" t="s">
        <v>304</v>
      </c>
      <c r="G465" s="85" t="s">
        <v>13444</v>
      </c>
      <c r="H465" s="840">
        <v>1.0327262687727099</v>
      </c>
      <c r="I465" s="840">
        <v>1.0332793741602</v>
      </c>
      <c r="J465" s="86">
        <v>10274.833333333299</v>
      </c>
      <c r="K465" s="44">
        <v>10611.090290594801</v>
      </c>
      <c r="L465" s="45">
        <v>9983.6263485995205</v>
      </c>
      <c r="M465" s="46">
        <v>0.97165822789659295</v>
      </c>
      <c r="N465" s="139">
        <v>10616.773356267</v>
      </c>
      <c r="O465" s="45">
        <v>9861.3411969435401</v>
      </c>
      <c r="P465" s="99">
        <v>0.95975680354363002</v>
      </c>
      <c r="Q465" s="86">
        <v>10318.1025035766</v>
      </c>
      <c r="R465" s="44">
        <v>10655.7754993331</v>
      </c>
      <c r="S465" s="45">
        <v>10026.182064483801</v>
      </c>
      <c r="T465" s="140">
        <v>0.97170793379968301</v>
      </c>
      <c r="U465" s="44">
        <v>10661.4824974164</v>
      </c>
      <c r="V465" s="45">
        <v>9903.3031496711192</v>
      </c>
      <c r="W465" s="99">
        <v>0.95979887253865404</v>
      </c>
      <c r="X465" s="86">
        <v>10360.6332096441</v>
      </c>
      <c r="Y465" s="44">
        <v>10699.6980767184</v>
      </c>
      <c r="Z465" s="45">
        <v>10068.0024945693</v>
      </c>
      <c r="AA465" s="46">
        <v>0.97175551830148998</v>
      </c>
      <c r="AB465" s="139">
        <v>10705.4285987644</v>
      </c>
      <c r="AC465" s="45">
        <v>9944.5485043629305</v>
      </c>
      <c r="AD465" s="99">
        <v>0.95983983827418395</v>
      </c>
      <c r="AE465" s="142">
        <v>10408.662950333901</v>
      </c>
      <c r="AF465" s="44">
        <v>10749.2996516111</v>
      </c>
      <c r="AG465" s="45">
        <v>10115.036025260701</v>
      </c>
      <c r="AH465" s="140">
        <v>0.97179013995608399</v>
      </c>
      <c r="AI465" s="44">
        <v>10755.0567391655</v>
      </c>
      <c r="AJ465" s="45">
        <v>9990.9628004277401</v>
      </c>
      <c r="AK465" s="46">
        <v>0.95986995141457598</v>
      </c>
    </row>
    <row r="466" spans="1:37" x14ac:dyDescent="0.2">
      <c r="A466" s="35" t="s">
        <v>6776</v>
      </c>
      <c r="B466" s="35" t="s">
        <v>12475</v>
      </c>
      <c r="C466" s="85" t="s">
        <v>1076</v>
      </c>
      <c r="D466" s="85" t="s">
        <v>1076</v>
      </c>
      <c r="E466" s="85" t="s">
        <v>12894</v>
      </c>
      <c r="F466" s="85" t="s">
        <v>301</v>
      </c>
      <c r="G466" s="85" t="s">
        <v>13444</v>
      </c>
      <c r="H466" s="840">
        <v>1.0247953971447701</v>
      </c>
      <c r="I466" s="840">
        <v>1.02057037525653</v>
      </c>
      <c r="J466" s="86">
        <v>13553.166666666701</v>
      </c>
      <c r="K466" s="44">
        <v>13889.222816735901</v>
      </c>
      <c r="L466" s="45">
        <v>13067.9135769527</v>
      </c>
      <c r="M466" s="46">
        <v>0.96419633125980497</v>
      </c>
      <c r="N466" s="139">
        <v>13831.960390914301</v>
      </c>
      <c r="O466" s="45">
        <v>12847.7529151451</v>
      </c>
      <c r="P466" s="99">
        <v>0.94795210825109499</v>
      </c>
      <c r="Q466" s="86">
        <v>13576.715099429401</v>
      </c>
      <c r="R466" s="44">
        <v>13913.3551422412</v>
      </c>
      <c r="S466" s="45">
        <v>13091.2885498257</v>
      </c>
      <c r="T466" s="140">
        <v>0.96424565544399399</v>
      </c>
      <c r="U466" s="44">
        <v>13855.9932237757</v>
      </c>
      <c r="V466" s="45">
        <v>12870.639835322299</v>
      </c>
      <c r="W466" s="99">
        <v>0.94799365981121697</v>
      </c>
      <c r="X466" s="86">
        <v>13595.555966293599</v>
      </c>
      <c r="Y466" s="44">
        <v>13932.6631758818</v>
      </c>
      <c r="Z466" s="45">
        <v>13110.097743411699</v>
      </c>
      <c r="AA466" s="46">
        <v>0.96429287451830403</v>
      </c>
      <c r="AB466" s="139">
        <v>13875.2216543414</v>
      </c>
      <c r="AC466" s="45">
        <v>12889.0509592779</v>
      </c>
      <c r="AD466" s="99">
        <v>0.94803412168157697</v>
      </c>
      <c r="AE466" s="142">
        <v>13617.1214288234</v>
      </c>
      <c r="AF466" s="44">
        <v>13954.7633626196</v>
      </c>
      <c r="AG466" s="45">
        <v>13131.3609920373</v>
      </c>
      <c r="AH466" s="140">
        <v>0.96432723029421696</v>
      </c>
      <c r="AI466" s="44">
        <v>13897.230726528</v>
      </c>
      <c r="AJ466" s="45">
        <v>12909.9007643614</v>
      </c>
      <c r="AK466" s="46">
        <v>0.94806386444017599</v>
      </c>
    </row>
    <row r="467" spans="1:37" x14ac:dyDescent="0.2">
      <c r="A467" s="35" t="s">
        <v>6775</v>
      </c>
      <c r="B467" s="35" t="s">
        <v>12474</v>
      </c>
      <c r="C467" s="85" t="s">
        <v>1076</v>
      </c>
      <c r="D467" s="85" t="s">
        <v>1076</v>
      </c>
      <c r="E467" s="85" t="s">
        <v>12894</v>
      </c>
      <c r="F467" s="85" t="s">
        <v>300</v>
      </c>
      <c r="G467" s="85" t="s">
        <v>13444</v>
      </c>
      <c r="H467" s="840">
        <v>1.0274681485347199</v>
      </c>
      <c r="I467" s="840">
        <v>1.0290289001795101</v>
      </c>
      <c r="J467" s="86">
        <v>6705</v>
      </c>
      <c r="K467" s="44">
        <v>6889.1739359253097</v>
      </c>
      <c r="L467" s="45">
        <v>6481.7974914181596</v>
      </c>
      <c r="M467" s="46">
        <v>0.96671103525997903</v>
      </c>
      <c r="N467" s="139">
        <v>6899.63877570359</v>
      </c>
      <c r="O467" s="45">
        <v>6408.6978048478104</v>
      </c>
      <c r="P467" s="99">
        <v>0.95580877029795797</v>
      </c>
      <c r="Q467" s="86">
        <v>6789.1408229813396</v>
      </c>
      <c r="R467" s="44">
        <v>6975.6259515301399</v>
      </c>
      <c r="S467" s="45">
        <v>6563.4730957082002</v>
      </c>
      <c r="T467" s="140">
        <v>0.96676048808573101</v>
      </c>
      <c r="U467" s="44">
        <v>6986.2221142362796</v>
      </c>
      <c r="V467" s="45">
        <v>6489.4047788367197</v>
      </c>
      <c r="W467" s="99">
        <v>0.95585066623894299</v>
      </c>
      <c r="X467" s="86">
        <v>6867.0456894470299</v>
      </c>
      <c r="Y467" s="44">
        <v>7055.6707204394797</v>
      </c>
      <c r="Z467" s="45">
        <v>6639.1135436628701</v>
      </c>
      <c r="AA467" s="46">
        <v>0.96680783031130302</v>
      </c>
      <c r="AB467" s="139">
        <v>7066.3884732940996</v>
      </c>
      <c r="AC467" s="45">
        <v>6564.1503537238004</v>
      </c>
      <c r="AD467" s="99">
        <v>0.95589146345877696</v>
      </c>
      <c r="AE467" s="142">
        <v>6940.28539401133</v>
      </c>
      <c r="AF467" s="44">
        <v>7130.9221840873997</v>
      </c>
      <c r="AG467" s="45">
        <v>6710.1613242834901</v>
      </c>
      <c r="AH467" s="140">
        <v>0.96684227568992898</v>
      </c>
      <c r="AI467" s="44">
        <v>7141.75424593137</v>
      </c>
      <c r="AJ467" s="45">
        <v>6634.36769617952</v>
      </c>
      <c r="AK467" s="46">
        <v>0.95592145272645601</v>
      </c>
    </row>
    <row r="468" spans="1:37" x14ac:dyDescent="0.2">
      <c r="A468" s="35" t="s">
        <v>6774</v>
      </c>
      <c r="B468" s="35" t="s">
        <v>12473</v>
      </c>
      <c r="C468" s="85" t="s">
        <v>1076</v>
      </c>
      <c r="D468" s="85" t="s">
        <v>1076</v>
      </c>
      <c r="E468" s="85" t="s">
        <v>12894</v>
      </c>
      <c r="F468" s="85" t="s">
        <v>305</v>
      </c>
      <c r="G468" s="85" t="s">
        <v>13444</v>
      </c>
      <c r="H468" s="840">
        <v>1.01523605350839</v>
      </c>
      <c r="I468" s="840">
        <v>1.0174955318760599</v>
      </c>
      <c r="J468" s="86">
        <v>4205.4166666666697</v>
      </c>
      <c r="K468" s="44">
        <v>4269.4906200250698</v>
      </c>
      <c r="L468" s="45">
        <v>4017.0234991744201</v>
      </c>
      <c r="M468" s="46">
        <v>0.95520225879506604</v>
      </c>
      <c r="N468" s="139">
        <v>4278.99266801046</v>
      </c>
      <c r="O468" s="45">
        <v>3974.5226974787602</v>
      </c>
      <c r="P468" s="99">
        <v>0.94509605409184805</v>
      </c>
      <c r="Q468" s="86">
        <v>4226.4866617940397</v>
      </c>
      <c r="R468" s="44">
        <v>4290.8816387256302</v>
      </c>
      <c r="S468" s="45">
        <v>4037.3561295192799</v>
      </c>
      <c r="T468" s="140">
        <v>0.95525112288075298</v>
      </c>
      <c r="U468" s="44">
        <v>4300.4312939092097</v>
      </c>
      <c r="V468" s="45">
        <v>3994.6109547369001</v>
      </c>
      <c r="W468" s="99">
        <v>0.94513748046262203</v>
      </c>
      <c r="X468" s="86">
        <v>4243.80050867917</v>
      </c>
      <c r="Y468" s="44">
        <v>4308.4592803083297</v>
      </c>
      <c r="Z468" s="45">
        <v>4054.0937202967102</v>
      </c>
      <c r="AA468" s="46">
        <v>0.95529790149313498</v>
      </c>
      <c r="AB468" s="139">
        <v>4318.0480557544097</v>
      </c>
      <c r="AC468" s="45">
        <v>4011.1461151192002</v>
      </c>
      <c r="AD468" s="99">
        <v>0.94517782042672505</v>
      </c>
      <c r="AE468" s="142">
        <v>4260.8664186891301</v>
      </c>
      <c r="AF468" s="44">
        <v>4325.78520743637</v>
      </c>
      <c r="AG468" s="45">
        <v>4070.5417681979602</v>
      </c>
      <c r="AH468" s="140">
        <v>0.95533193679661998</v>
      </c>
      <c r="AI468" s="44">
        <v>4335.4125429369496</v>
      </c>
      <c r="AJ468" s="45">
        <v>4027.4027828468602</v>
      </c>
      <c r="AK468" s="46">
        <v>0.94520747357433099</v>
      </c>
    </row>
    <row r="469" spans="1:37" x14ac:dyDescent="0.2">
      <c r="A469" s="35" t="s">
        <v>6773</v>
      </c>
      <c r="B469" s="35" t="s">
        <v>12472</v>
      </c>
      <c r="C469" s="85" t="s">
        <v>1076</v>
      </c>
      <c r="D469" s="85" t="s">
        <v>1076</v>
      </c>
      <c r="E469" s="85" t="s">
        <v>12894</v>
      </c>
      <c r="F469" s="85" t="s">
        <v>464</v>
      </c>
      <c r="G469" s="85" t="s">
        <v>464</v>
      </c>
      <c r="H469" s="840">
        <v>1.0271835235368301</v>
      </c>
      <c r="I469" s="840">
        <v>1.0285781050405001</v>
      </c>
      <c r="J469" s="86">
        <v>9864.3333333333303</v>
      </c>
      <c r="K469" s="44">
        <v>10132.480670675101</v>
      </c>
      <c r="L469" s="45">
        <v>9533.3182764536796</v>
      </c>
      <c r="M469" s="46">
        <v>0.96644324094755596</v>
      </c>
      <c r="N469" s="139">
        <v>10146.2372874878</v>
      </c>
      <c r="O469" s="45">
        <v>9424.2859293974307</v>
      </c>
      <c r="P469" s="99">
        <v>0.95539005130241195</v>
      </c>
      <c r="Q469" s="86">
        <v>9854.8084997129808</v>
      </c>
      <c r="R469" s="44">
        <v>10122.6969185159</v>
      </c>
      <c r="S469" s="45">
        <v>9524.6002785045202</v>
      </c>
      <c r="T469" s="140">
        <v>0.96649268007408995</v>
      </c>
      <c r="U469" s="44">
        <v>10136.4402521718</v>
      </c>
      <c r="V469" s="45">
        <v>9415.5986937193702</v>
      </c>
      <c r="W469" s="99">
        <v>0.95543192888969897</v>
      </c>
      <c r="X469" s="86">
        <v>9852.6038709848708</v>
      </c>
      <c r="Y469" s="44">
        <v>10120.4323602108</v>
      </c>
      <c r="Z469" s="45">
        <v>9522.9358359590096</v>
      </c>
      <c r="AA469" s="46">
        <v>0.96654000918511396</v>
      </c>
      <c r="AB469" s="139">
        <v>10134.172619332299</v>
      </c>
      <c r="AC469" s="45">
        <v>9413.8941037978402</v>
      </c>
      <c r="AD469" s="99">
        <v>0.95547270823715902</v>
      </c>
      <c r="AE469" s="142">
        <v>9856.9219943710505</v>
      </c>
      <c r="AF469" s="44">
        <v>10124.8678654057</v>
      </c>
      <c r="AG469" s="45">
        <v>9527.4489063325891</v>
      </c>
      <c r="AH469" s="140">
        <v>0.96657444502182199</v>
      </c>
      <c r="AI469" s="44">
        <v>10138.614146502199</v>
      </c>
      <c r="AJ469" s="45">
        <v>9418.3154252195709</v>
      </c>
      <c r="AK469" s="46">
        <v>0.95550268436719399</v>
      </c>
    </row>
    <row r="470" spans="1:37" x14ac:dyDescent="0.2">
      <c r="A470" s="35" t="s">
        <v>6772</v>
      </c>
      <c r="B470" s="35" t="s">
        <v>12471</v>
      </c>
      <c r="C470" s="85" t="s">
        <v>1076</v>
      </c>
      <c r="D470" s="85" t="s">
        <v>1076</v>
      </c>
      <c r="E470" s="85" t="s">
        <v>12894</v>
      </c>
      <c r="F470" s="85" t="s">
        <v>305</v>
      </c>
      <c r="G470" s="85" t="s">
        <v>13444</v>
      </c>
      <c r="H470" s="840">
        <v>1.01523605350839</v>
      </c>
      <c r="I470" s="840">
        <v>1.0174955318760599</v>
      </c>
      <c r="J470" s="86">
        <v>5672.5833333333303</v>
      </c>
      <c r="K470" s="44">
        <v>5759.0111165307999</v>
      </c>
      <c r="L470" s="45">
        <v>5418.4644132032399</v>
      </c>
      <c r="M470" s="46">
        <v>0.95520225879506604</v>
      </c>
      <c r="N470" s="139">
        <v>5771.8281958612897</v>
      </c>
      <c r="O470" s="45">
        <v>5361.1361248405101</v>
      </c>
      <c r="P470" s="99">
        <v>0.94509605409184805</v>
      </c>
      <c r="Q470" s="86">
        <v>5715.59989248482</v>
      </c>
      <c r="R470" s="44">
        <v>5802.6830782792604</v>
      </c>
      <c r="S470" s="45">
        <v>5459.8332152332396</v>
      </c>
      <c r="T470" s="140">
        <v>0.95525112288075298</v>
      </c>
      <c r="U470" s="44">
        <v>5815.5973525946101</v>
      </c>
      <c r="V470" s="45">
        <v>5402.02768171554</v>
      </c>
      <c r="W470" s="99">
        <v>0.94513748046262203</v>
      </c>
      <c r="X470" s="86">
        <v>5758.5101719424201</v>
      </c>
      <c r="Y470" s="44">
        <v>5846.2471410507396</v>
      </c>
      <c r="Z470" s="45">
        <v>5501.0926829834698</v>
      </c>
      <c r="AA470" s="46">
        <v>0.95529790149313498</v>
      </c>
      <c r="AB470" s="139">
        <v>5859.2583702142701</v>
      </c>
      <c r="AC470" s="45">
        <v>5442.8160932216597</v>
      </c>
      <c r="AD470" s="99">
        <v>0.94517782042672505</v>
      </c>
      <c r="AE470" s="142">
        <v>5802.8113880194196</v>
      </c>
      <c r="AF470" s="44">
        <v>5891.2233328263701</v>
      </c>
      <c r="AG470" s="45">
        <v>5543.6110421820704</v>
      </c>
      <c r="AH470" s="140">
        <v>0.95533193679661998</v>
      </c>
      <c r="AI470" s="44">
        <v>5904.3346596292804</v>
      </c>
      <c r="AJ470" s="45">
        <v>5484.8606916981898</v>
      </c>
      <c r="AK470" s="46">
        <v>0.94520747357433099</v>
      </c>
    </row>
    <row r="471" spans="1:37" x14ac:dyDescent="0.2">
      <c r="A471" s="35" t="s">
        <v>6771</v>
      </c>
      <c r="B471" s="35" t="s">
        <v>12470</v>
      </c>
      <c r="C471" s="85" t="s">
        <v>1076</v>
      </c>
      <c r="D471" s="85" t="s">
        <v>1076</v>
      </c>
      <c r="E471" s="85" t="s">
        <v>12894</v>
      </c>
      <c r="F471" s="85" t="s">
        <v>303</v>
      </c>
      <c r="G471" s="85" t="s">
        <v>13444</v>
      </c>
      <c r="H471" s="840">
        <v>1.01518139351085</v>
      </c>
      <c r="I471" s="840">
        <v>1.0164189570061199</v>
      </c>
      <c r="J471" s="86">
        <v>6251.6666666666697</v>
      </c>
      <c r="K471" s="44">
        <v>6346.5756784319901</v>
      </c>
      <c r="L471" s="45">
        <v>5971.2846117929703</v>
      </c>
      <c r="M471" s="46">
        <v>0.95515083099860898</v>
      </c>
      <c r="N471" s="139">
        <v>6354.3125128832598</v>
      </c>
      <c r="O471" s="45">
        <v>5902.1740088819697</v>
      </c>
      <c r="P471" s="99">
        <v>0.94409608246579002</v>
      </c>
      <c r="Q471" s="86">
        <v>6228.13986505298</v>
      </c>
      <c r="R471" s="44">
        <v>6322.6917071849603</v>
      </c>
      <c r="S471" s="45">
        <v>5949.1172836557998</v>
      </c>
      <c r="T471" s="140">
        <v>0.95519969245346903</v>
      </c>
      <c r="U471" s="44">
        <v>6330.3994257253898</v>
      </c>
      <c r="V471" s="45">
        <v>5880.2201838866704</v>
      </c>
      <c r="W471" s="99">
        <v>0.94413746500483398</v>
      </c>
      <c r="X471" s="86">
        <v>6206.2485672476596</v>
      </c>
      <c r="Y471" s="44">
        <v>6300.4680689731904</v>
      </c>
      <c r="Z471" s="45">
        <v>5928.4970267900899</v>
      </c>
      <c r="AA471" s="46">
        <v>0.955246468547304</v>
      </c>
      <c r="AB471" s="139">
        <v>6308.1486956425997</v>
      </c>
      <c r="AC471" s="45">
        <v>5859.8018844189</v>
      </c>
      <c r="AD471" s="99">
        <v>0.94417776228669403</v>
      </c>
      <c r="AE471" s="142">
        <v>6189.8445699259501</v>
      </c>
      <c r="AF471" s="44">
        <v>6283.8150361129901</v>
      </c>
      <c r="AG471" s="45">
        <v>5913.0378281743497</v>
      </c>
      <c r="AH471" s="140">
        <v>0.95528050201833903</v>
      </c>
      <c r="AI471" s="44">
        <v>6291.4753617941296</v>
      </c>
      <c r="AJ471" s="45">
        <v>5844.4969491039801</v>
      </c>
      <c r="AK471" s="46">
        <v>0.94420738405938698</v>
      </c>
    </row>
    <row r="472" spans="1:37" x14ac:dyDescent="0.2">
      <c r="A472" s="35" t="s">
        <v>6770</v>
      </c>
      <c r="B472" s="35" t="s">
        <v>12469</v>
      </c>
      <c r="C472" s="85" t="s">
        <v>1076</v>
      </c>
      <c r="D472" s="85" t="s">
        <v>1076</v>
      </c>
      <c r="E472" s="85" t="s">
        <v>12894</v>
      </c>
      <c r="F472" s="85" t="s">
        <v>301</v>
      </c>
      <c r="G472" s="85" t="s">
        <v>13444</v>
      </c>
      <c r="H472" s="840">
        <v>1.0247953971447701</v>
      </c>
      <c r="I472" s="840">
        <v>1.02057037525653</v>
      </c>
      <c r="J472" s="86">
        <v>9312.5833333333303</v>
      </c>
      <c r="K472" s="44">
        <v>9543.4925355271098</v>
      </c>
      <c r="L472" s="45">
        <v>8979.1586845512102</v>
      </c>
      <c r="M472" s="46">
        <v>0.96419633125980497</v>
      </c>
      <c r="N472" s="139">
        <v>9504.1466671076996</v>
      </c>
      <c r="O472" s="45">
        <v>8827.8830040973407</v>
      </c>
      <c r="P472" s="99">
        <v>0.94795210825109499</v>
      </c>
      <c r="Q472" s="86">
        <v>9305.0949145903196</v>
      </c>
      <c r="R472" s="44">
        <v>9535.8184384673805</v>
      </c>
      <c r="S472" s="45">
        <v>8972.3973448877096</v>
      </c>
      <c r="T472" s="140">
        <v>0.96424565544399399</v>
      </c>
      <c r="U472" s="44">
        <v>9496.5042087810707</v>
      </c>
      <c r="V472" s="45">
        <v>8821.1709829732208</v>
      </c>
      <c r="W472" s="99">
        <v>0.94799365981121697</v>
      </c>
      <c r="X472" s="86">
        <v>9297.3641157423208</v>
      </c>
      <c r="Y472" s="44">
        <v>9527.8959513916907</v>
      </c>
      <c r="Z472" s="45">
        <v>8965.3819686124898</v>
      </c>
      <c r="AA472" s="46">
        <v>0.96429287451830403</v>
      </c>
      <c r="AB472" s="139">
        <v>9488.6143844997296</v>
      </c>
      <c r="AC472" s="45">
        <v>8814.2184234215692</v>
      </c>
      <c r="AD472" s="99">
        <v>0.94803412168157697</v>
      </c>
      <c r="AE472" s="142">
        <v>9290.5800545138009</v>
      </c>
      <c r="AF472" s="44">
        <v>9520.9436766707604</v>
      </c>
      <c r="AG472" s="45">
        <v>8959.1593317959905</v>
      </c>
      <c r="AH472" s="140">
        <v>0.96432723029421696</v>
      </c>
      <c r="AI472" s="44">
        <v>9481.6907725859801</v>
      </c>
      <c r="AJ472" s="45">
        <v>8808.0632293731705</v>
      </c>
      <c r="AK472" s="46">
        <v>0.94806386444017499</v>
      </c>
    </row>
    <row r="473" spans="1:37" x14ac:dyDescent="0.2">
      <c r="A473" s="35" t="s">
        <v>6769</v>
      </c>
      <c r="B473" s="35" t="s">
        <v>12468</v>
      </c>
      <c r="C473" s="85" t="s">
        <v>1076</v>
      </c>
      <c r="D473" s="85" t="s">
        <v>1076</v>
      </c>
      <c r="E473" s="85" t="s">
        <v>12894</v>
      </c>
      <c r="F473" s="85" t="s">
        <v>302</v>
      </c>
      <c r="G473" s="85" t="s">
        <v>13444</v>
      </c>
      <c r="H473" s="840">
        <v>1.02605004221209</v>
      </c>
      <c r="I473" s="840">
        <v>1.0247359643591201</v>
      </c>
      <c r="J473" s="86">
        <v>21185.166666666701</v>
      </c>
      <c r="K473" s="44">
        <v>21737.0411526036</v>
      </c>
      <c r="L473" s="45">
        <v>20451.668098996099</v>
      </c>
      <c r="M473" s="46">
        <v>0.96537678559665796</v>
      </c>
      <c r="N473" s="139">
        <v>21709.202194275302</v>
      </c>
      <c r="O473" s="45">
        <v>20164.492804663001</v>
      </c>
      <c r="P473" s="99">
        <v>0.951821296567395</v>
      </c>
      <c r="Q473" s="86">
        <v>21322.337175328401</v>
      </c>
      <c r="R473" s="44">
        <v>21877.784958806202</v>
      </c>
      <c r="S473" s="45">
        <v>20585.1423182053</v>
      </c>
      <c r="T473" s="140">
        <v>0.96542617016787102</v>
      </c>
      <c r="U473" s="44">
        <v>21849.765747750302</v>
      </c>
      <c r="V473" s="45">
        <v>20295.944208669702</v>
      </c>
      <c r="W473" s="99">
        <v>0.95186301772554704</v>
      </c>
      <c r="X473" s="86">
        <v>21452.279062437799</v>
      </c>
      <c r="Y473" s="44">
        <v>22011.111837560002</v>
      </c>
      <c r="Z473" s="45">
        <v>20711.6058135321</v>
      </c>
      <c r="AA473" s="46">
        <v>0.96547344705194404</v>
      </c>
      <c r="AB473" s="139">
        <v>21982.921872748098</v>
      </c>
      <c r="AC473" s="45">
        <v>20420.502627647798</v>
      </c>
      <c r="AD473" s="99">
        <v>0.95190364474622902</v>
      </c>
      <c r="AE473" s="142">
        <v>21582.911768920701</v>
      </c>
      <c r="AF473" s="44">
        <v>22145.147531561001</v>
      </c>
      <c r="AG473" s="45">
        <v>20838.470628445099</v>
      </c>
      <c r="AH473" s="140">
        <v>0.96550784488923302</v>
      </c>
      <c r="AI473" s="44">
        <v>22116.7859052026</v>
      </c>
      <c r="AJ473" s="45">
        <v>20545.496932548001</v>
      </c>
      <c r="AK473" s="46">
        <v>0.95193350890371797</v>
      </c>
    </row>
    <row r="474" spans="1:37" x14ac:dyDescent="0.2">
      <c r="A474" s="35" t="s">
        <v>6768</v>
      </c>
      <c r="B474" s="35" t="s">
        <v>12467</v>
      </c>
      <c r="C474" s="85" t="s">
        <v>1076</v>
      </c>
      <c r="D474" s="85" t="s">
        <v>1076</v>
      </c>
      <c r="E474" s="85" t="s">
        <v>12894</v>
      </c>
      <c r="F474" s="85" t="s">
        <v>464</v>
      </c>
      <c r="G474" s="85" t="s">
        <v>464</v>
      </c>
      <c r="H474" s="840">
        <v>1.0271835235368301</v>
      </c>
      <c r="I474" s="840">
        <v>1.0285781050405001</v>
      </c>
      <c r="J474" s="86">
        <v>32404</v>
      </c>
      <c r="K474" s="44">
        <v>33284.8548966874</v>
      </c>
      <c r="L474" s="45">
        <v>31316.626779664599</v>
      </c>
      <c r="M474" s="46">
        <v>0.96644324094755596</v>
      </c>
      <c r="N474" s="139">
        <v>33330.044915732302</v>
      </c>
      <c r="O474" s="45">
        <v>30958.459222403399</v>
      </c>
      <c r="P474" s="99">
        <v>0.95539005130241195</v>
      </c>
      <c r="Q474" s="86">
        <v>32415.939825932001</v>
      </c>
      <c r="R474" s="44">
        <v>33297.119289158698</v>
      </c>
      <c r="S474" s="45">
        <v>31329.768559485401</v>
      </c>
      <c r="T474" s="140">
        <v>0.96649268007408995</v>
      </c>
      <c r="U474" s="44">
        <v>33342.325959264002</v>
      </c>
      <c r="V474" s="45">
        <v>30971.223914662602</v>
      </c>
      <c r="W474" s="99">
        <v>0.95543192888969897</v>
      </c>
      <c r="X474" s="86">
        <v>32442.321659712699</v>
      </c>
      <c r="Y474" s="44">
        <v>33324.218274138897</v>
      </c>
      <c r="Z474" s="45">
        <v>31356.801874965098</v>
      </c>
      <c r="AA474" s="46">
        <v>0.96654000918511396</v>
      </c>
      <c r="AB474" s="139">
        <v>33369.461735861601</v>
      </c>
      <c r="AC474" s="45">
        <v>30997.7529377067</v>
      </c>
      <c r="AD474" s="99">
        <v>0.95547270823715902</v>
      </c>
      <c r="AE474" s="142">
        <v>32489.8114983622</v>
      </c>
      <c r="AF474" s="44">
        <v>33372.999053934996</v>
      </c>
      <c r="AG474" s="45">
        <v>31403.821517893</v>
      </c>
      <c r="AH474" s="140">
        <v>0.96657444502182199</v>
      </c>
      <c r="AI474" s="44">
        <v>33418.308744108399</v>
      </c>
      <c r="AJ474" s="45">
        <v>31044.1021012692</v>
      </c>
      <c r="AK474" s="46">
        <v>0.95550268436719399</v>
      </c>
    </row>
    <row r="475" spans="1:37" x14ac:dyDescent="0.2">
      <c r="A475" s="35" t="s">
        <v>6767</v>
      </c>
      <c r="B475" s="35" t="s">
        <v>12466</v>
      </c>
      <c r="C475" s="85" t="s">
        <v>1076</v>
      </c>
      <c r="D475" s="85" t="s">
        <v>1076</v>
      </c>
      <c r="E475" s="85" t="s">
        <v>12894</v>
      </c>
      <c r="F475" s="85" t="s">
        <v>304</v>
      </c>
      <c r="G475" s="85" t="s">
        <v>13444</v>
      </c>
      <c r="H475" s="840">
        <v>1.0327262687727099</v>
      </c>
      <c r="I475" s="840">
        <v>1.0332793741602</v>
      </c>
      <c r="J475" s="86">
        <v>14145.083333333299</v>
      </c>
      <c r="K475" s="44">
        <v>14607.9991323124</v>
      </c>
      <c r="L475" s="45">
        <v>13744.1866051163</v>
      </c>
      <c r="M475" s="46">
        <v>0.97165822789659295</v>
      </c>
      <c r="N475" s="139">
        <v>14615.8228541105</v>
      </c>
      <c r="O475" s="45">
        <v>13575.8399658583</v>
      </c>
      <c r="P475" s="99">
        <v>0.95975680354363002</v>
      </c>
      <c r="Q475" s="86">
        <v>14212.8544870609</v>
      </c>
      <c r="R475" s="44">
        <v>14677.988183031801</v>
      </c>
      <c r="S475" s="45">
        <v>13810.743467017501</v>
      </c>
      <c r="T475" s="140">
        <v>0.97170793379968301</v>
      </c>
      <c r="U475" s="44">
        <v>14685.8493894202</v>
      </c>
      <c r="V475" s="45">
        <v>13641.481712237</v>
      </c>
      <c r="W475" s="99">
        <v>0.95979887253865404</v>
      </c>
      <c r="X475" s="86">
        <v>14276.2957196511</v>
      </c>
      <c r="Y475" s="44">
        <v>14743.5056104511</v>
      </c>
      <c r="Z475" s="45">
        <v>13873.0691464749</v>
      </c>
      <c r="AA475" s="46">
        <v>0.97175551830149098</v>
      </c>
      <c r="AB475" s="139">
        <v>14751.4019065269</v>
      </c>
      <c r="AC475" s="45">
        <v>13702.9573747043</v>
      </c>
      <c r="AD475" s="99">
        <v>0.95983983827418395</v>
      </c>
      <c r="AE475" s="142">
        <v>14347.9311020881</v>
      </c>
      <c r="AF475" s="44">
        <v>14817.485351667399</v>
      </c>
      <c r="AG475" s="45">
        <v>13943.1779737785</v>
      </c>
      <c r="AH475" s="140">
        <v>0.97179013995608399</v>
      </c>
      <c r="AI475" s="44">
        <v>14825.4212696592</v>
      </c>
      <c r="AJ475" s="45">
        <v>13772.147929860999</v>
      </c>
      <c r="AK475" s="46">
        <v>0.95986995141457598</v>
      </c>
    </row>
    <row r="476" spans="1:37" x14ac:dyDescent="0.2">
      <c r="A476" s="35" t="s">
        <v>6766</v>
      </c>
      <c r="B476" s="35" t="s">
        <v>12465</v>
      </c>
      <c r="C476" s="85" t="s">
        <v>1076</v>
      </c>
      <c r="D476" s="85" t="s">
        <v>1076</v>
      </c>
      <c r="E476" s="85" t="s">
        <v>12894</v>
      </c>
      <c r="F476" s="85" t="s">
        <v>303</v>
      </c>
      <c r="G476" s="85" t="s">
        <v>13444</v>
      </c>
      <c r="H476" s="840">
        <v>1.01518139351085</v>
      </c>
      <c r="I476" s="840">
        <v>1.0164189570061199</v>
      </c>
      <c r="J476" s="86">
        <v>3237.9166666666702</v>
      </c>
      <c r="K476" s="44">
        <v>3287.0727537386701</v>
      </c>
      <c r="L476" s="45">
        <v>3092.6987948709102</v>
      </c>
      <c r="M476" s="46">
        <v>0.95515083099860898</v>
      </c>
      <c r="N476" s="139">
        <v>3291.0798812060698</v>
      </c>
      <c r="O476" s="45">
        <v>3056.90444035069</v>
      </c>
      <c r="P476" s="99">
        <v>0.94409608246579002</v>
      </c>
      <c r="Q476" s="86">
        <v>3239.3898843329498</v>
      </c>
      <c r="R476" s="44">
        <v>3288.5683369020799</v>
      </c>
      <c r="S476" s="45">
        <v>3094.2642212517098</v>
      </c>
      <c r="T476" s="140">
        <v>0.95519969245346903</v>
      </c>
      <c r="U476" s="44">
        <v>3292.5772875698799</v>
      </c>
      <c r="V476" s="45">
        <v>3058.4293535564202</v>
      </c>
      <c r="W476" s="99">
        <v>0.94413746500483398</v>
      </c>
      <c r="X476" s="86">
        <v>3243.8227712175899</v>
      </c>
      <c r="Y476" s="44">
        <v>3293.0685211868999</v>
      </c>
      <c r="Z476" s="45">
        <v>3098.6502467989399</v>
      </c>
      <c r="AA476" s="46">
        <v>0.955246468547304</v>
      </c>
      <c r="AB476" s="139">
        <v>3297.0829578336902</v>
      </c>
      <c r="AC476" s="45">
        <v>3062.7453253828498</v>
      </c>
      <c r="AD476" s="99">
        <v>0.94417776228669403</v>
      </c>
      <c r="AE476" s="142">
        <v>3248.0944848446802</v>
      </c>
      <c r="AF476" s="44">
        <v>3297.4050853795302</v>
      </c>
      <c r="AG476" s="45">
        <v>3102.8413300854299</v>
      </c>
      <c r="AH476" s="140">
        <v>0.95528050201833903</v>
      </c>
      <c r="AI476" s="44">
        <v>3301.42480854317</v>
      </c>
      <c r="AJ476" s="45">
        <v>3066.8747967129202</v>
      </c>
      <c r="AK476" s="46">
        <v>0.94420738405938798</v>
      </c>
    </row>
    <row r="477" spans="1:37" x14ac:dyDescent="0.2">
      <c r="A477" s="35" t="s">
        <v>6765</v>
      </c>
      <c r="B477" s="35" t="s">
        <v>12464</v>
      </c>
      <c r="C477" s="85" t="s">
        <v>1076</v>
      </c>
      <c r="D477" s="85" t="s">
        <v>1076</v>
      </c>
      <c r="E477" s="85" t="s">
        <v>12894</v>
      </c>
      <c r="F477" s="85" t="s">
        <v>304</v>
      </c>
      <c r="G477" s="85" t="s">
        <v>13444</v>
      </c>
      <c r="H477" s="840">
        <v>1.0327262687727099</v>
      </c>
      <c r="I477" s="840">
        <v>1.0332793741602</v>
      </c>
      <c r="J477" s="86">
        <v>5874.6666666666697</v>
      </c>
      <c r="K477" s="44">
        <v>6066.9225869500797</v>
      </c>
      <c r="L477" s="45">
        <v>5708.1682028165196</v>
      </c>
      <c r="M477" s="46">
        <v>0.97165822789659295</v>
      </c>
      <c r="N477" s="139">
        <v>6070.1718967330999</v>
      </c>
      <c r="O477" s="45">
        <v>5638.2513018843101</v>
      </c>
      <c r="P477" s="99">
        <v>0.95975680354363002</v>
      </c>
      <c r="Q477" s="86">
        <v>5917.5620383328896</v>
      </c>
      <c r="R477" s="44">
        <v>6111.2217640785602</v>
      </c>
      <c r="S477" s="45">
        <v>5750.14198139989</v>
      </c>
      <c r="T477" s="140">
        <v>0.97170793379968301</v>
      </c>
      <c r="U477" s="44">
        <v>6114.4947995227403</v>
      </c>
      <c r="V477" s="45">
        <v>5679.6693725694504</v>
      </c>
      <c r="W477" s="99">
        <v>0.95979887253865404</v>
      </c>
      <c r="X477" s="86">
        <v>5954.8833294206897</v>
      </c>
      <c r="Y477" s="44">
        <v>6149.7644417694401</v>
      </c>
      <c r="Z477" s="45">
        <v>5786.6907362061102</v>
      </c>
      <c r="AA477" s="46">
        <v>0.97175551830148998</v>
      </c>
      <c r="AB477" s="139">
        <v>6153.0581198207901</v>
      </c>
      <c r="AC477" s="45">
        <v>5715.7342518527903</v>
      </c>
      <c r="AD477" s="99">
        <v>0.95983983827418395</v>
      </c>
      <c r="AE477" s="142">
        <v>5992.9308543959596</v>
      </c>
      <c r="AF477" s="44">
        <v>6189.0571202731899</v>
      </c>
      <c r="AG477" s="45">
        <v>5823.8711137405799</v>
      </c>
      <c r="AH477" s="140">
        <v>0.97179013995608399</v>
      </c>
      <c r="AI477" s="44">
        <v>6192.3718426155901</v>
      </c>
      <c r="AJ477" s="45">
        <v>5752.43424803997</v>
      </c>
      <c r="AK477" s="46">
        <v>0.95986995141457698</v>
      </c>
    </row>
    <row r="478" spans="1:37" x14ac:dyDescent="0.2">
      <c r="A478" s="35" t="s">
        <v>6764</v>
      </c>
      <c r="B478" s="35" t="s">
        <v>12463</v>
      </c>
      <c r="C478" s="85" t="s">
        <v>1076</v>
      </c>
      <c r="D478" s="85" t="s">
        <v>1076</v>
      </c>
      <c r="E478" s="85" t="s">
        <v>12894</v>
      </c>
      <c r="F478" s="85" t="s">
        <v>300</v>
      </c>
      <c r="G478" s="85" t="s">
        <v>13444</v>
      </c>
      <c r="H478" s="840">
        <v>1.0274681485347199</v>
      </c>
      <c r="I478" s="840">
        <v>1.0290289001795101</v>
      </c>
      <c r="J478" s="86">
        <v>11005.666666666701</v>
      </c>
      <c r="K478" s="44">
        <v>11307.971953390301</v>
      </c>
      <c r="L478" s="45">
        <v>10639.299417059599</v>
      </c>
      <c r="M478" s="46">
        <v>0.96671103525997903</v>
      </c>
      <c r="N478" s="139">
        <v>11325.1490657423</v>
      </c>
      <c r="O478" s="45">
        <v>10519.312722975899</v>
      </c>
      <c r="P478" s="99">
        <v>0.95580877029795797</v>
      </c>
      <c r="Q478" s="86">
        <v>11124.965476928999</v>
      </c>
      <c r="R478" s="44">
        <v>11430.547681092999</v>
      </c>
      <c r="S478" s="45">
        <v>10755.177054412799</v>
      </c>
      <c r="T478" s="140">
        <v>0.96676048808573101</v>
      </c>
      <c r="U478" s="44">
        <v>11447.910989259301</v>
      </c>
      <c r="V478" s="45">
        <v>10633.805663007901</v>
      </c>
      <c r="W478" s="99">
        <v>0.95585066623894299</v>
      </c>
      <c r="X478" s="86">
        <v>11239.2457270784</v>
      </c>
      <c r="Y478" s="44">
        <v>11547.966998128</v>
      </c>
      <c r="Z478" s="45">
        <v>10866.190775732201</v>
      </c>
      <c r="AA478" s="46">
        <v>0.96680783031130302</v>
      </c>
      <c r="AB478" s="139">
        <v>11565.5086693827</v>
      </c>
      <c r="AC478" s="45">
        <v>10743.499046229799</v>
      </c>
      <c r="AD478" s="99">
        <v>0.95589146345877696</v>
      </c>
      <c r="AE478" s="142">
        <v>11353.260451439701</v>
      </c>
      <c r="AF478" s="44">
        <v>11665.1134958733</v>
      </c>
      <c r="AG478" s="45">
        <v>10976.8121713705</v>
      </c>
      <c r="AH478" s="140">
        <v>0.96684227568992898</v>
      </c>
      <c r="AI478" s="44">
        <v>11682.8331157965</v>
      </c>
      <c r="AJ478" s="45">
        <v>10852.8252239221</v>
      </c>
      <c r="AK478" s="46">
        <v>0.95592145272645601</v>
      </c>
    </row>
    <row r="479" spans="1:37" x14ac:dyDescent="0.2">
      <c r="A479" s="35" t="s">
        <v>6763</v>
      </c>
      <c r="B479" s="35" t="s">
        <v>11020</v>
      </c>
      <c r="C479" s="85" t="s">
        <v>1076</v>
      </c>
      <c r="D479" s="85" t="s">
        <v>1076</v>
      </c>
      <c r="E479" s="85" t="s">
        <v>12894</v>
      </c>
      <c r="F479" s="85" t="s">
        <v>304</v>
      </c>
      <c r="G479" s="85" t="s">
        <v>13444</v>
      </c>
      <c r="H479" s="840">
        <v>1.0327262687727099</v>
      </c>
      <c r="I479" s="840">
        <v>1.0332793741602</v>
      </c>
      <c r="J479" s="86">
        <v>12302.5</v>
      </c>
      <c r="K479" s="44">
        <v>12705.1149215763</v>
      </c>
      <c r="L479" s="45">
        <v>11953.825348697799</v>
      </c>
      <c r="M479" s="46">
        <v>0.97165822789659295</v>
      </c>
      <c r="N479" s="139">
        <v>12711.9195006058</v>
      </c>
      <c r="O479" s="45">
        <v>11807.4080755955</v>
      </c>
      <c r="P479" s="99">
        <v>0.95975680354363002</v>
      </c>
      <c r="Q479" s="86">
        <v>12371.397245902701</v>
      </c>
      <c r="R479" s="44">
        <v>12776.266917266101</v>
      </c>
      <c r="S479" s="45">
        <v>12021.3848560312</v>
      </c>
      <c r="T479" s="140">
        <v>0.97170793379968301</v>
      </c>
      <c r="U479" s="44">
        <v>12783.109603733499</v>
      </c>
      <c r="V479" s="45">
        <v>11874.0531283452</v>
      </c>
      <c r="W479" s="99">
        <v>0.95979887253865404</v>
      </c>
      <c r="X479" s="86">
        <v>12431.8668997475</v>
      </c>
      <c r="Y479" s="44">
        <v>12838.715517255199</v>
      </c>
      <c r="Z479" s="45">
        <v>12080.735262619301</v>
      </c>
      <c r="AA479" s="46">
        <v>0.97175551830149098</v>
      </c>
      <c r="AB479" s="139">
        <v>12845.591649814</v>
      </c>
      <c r="AC479" s="45">
        <v>11932.601114499899</v>
      </c>
      <c r="AD479" s="99">
        <v>0.95983983827418395</v>
      </c>
      <c r="AE479" s="142">
        <v>12497.998195361601</v>
      </c>
      <c r="AF479" s="44">
        <v>12907.011043423799</v>
      </c>
      <c r="AG479" s="45">
        <v>12145.4314154413</v>
      </c>
      <c r="AH479" s="140">
        <v>0.97179013995608399</v>
      </c>
      <c r="AI479" s="44">
        <v>12913.9237535585</v>
      </c>
      <c r="AJ479" s="45">
        <v>11996.4529205612</v>
      </c>
      <c r="AK479" s="46">
        <v>0.95986995141457698</v>
      </c>
    </row>
    <row r="480" spans="1:37" x14ac:dyDescent="0.2">
      <c r="A480" s="35" t="s">
        <v>6762</v>
      </c>
      <c r="B480" s="35" t="s">
        <v>12462</v>
      </c>
      <c r="C480" s="85" t="s">
        <v>1076</v>
      </c>
      <c r="D480" s="85" t="s">
        <v>1076</v>
      </c>
      <c r="E480" s="85" t="s">
        <v>12894</v>
      </c>
      <c r="F480" s="85" t="s">
        <v>302</v>
      </c>
      <c r="G480" s="85" t="s">
        <v>13444</v>
      </c>
      <c r="H480" s="840">
        <v>1.02605004221209</v>
      </c>
      <c r="I480" s="840">
        <v>1.0247359643591201</v>
      </c>
      <c r="J480" s="86">
        <v>10965.916666666701</v>
      </c>
      <c r="K480" s="44">
        <v>11251.579258727599</v>
      </c>
      <c r="L480" s="45">
        <v>10586.241382787501</v>
      </c>
      <c r="M480" s="46">
        <v>0.96537678559665796</v>
      </c>
      <c r="N480" s="139">
        <v>11237.1691904984</v>
      </c>
      <c r="O480" s="45">
        <v>10437.5930197167</v>
      </c>
      <c r="P480" s="99">
        <v>0.951821296567395</v>
      </c>
      <c r="Q480" s="86">
        <v>11054.133261155999</v>
      </c>
      <c r="R480" s="44">
        <v>11342.0938992273</v>
      </c>
      <c r="S480" s="45">
        <v>10671.949538843101</v>
      </c>
      <c r="T480" s="140">
        <v>0.96542617016787102</v>
      </c>
      <c r="U480" s="44">
        <v>11327.567907524901</v>
      </c>
      <c r="V480" s="45">
        <v>10522.020644304301</v>
      </c>
      <c r="W480" s="99">
        <v>0.95186301772554804</v>
      </c>
      <c r="X480" s="86">
        <v>11139.7422291533</v>
      </c>
      <c r="Y480" s="44">
        <v>11429.932984454599</v>
      </c>
      <c r="Z480" s="45">
        <v>10755.125329250801</v>
      </c>
      <c r="AA480" s="46">
        <v>0.96547344705194404</v>
      </c>
      <c r="AB480" s="139">
        <v>11415.294495903399</v>
      </c>
      <c r="AC480" s="45">
        <v>10603.961229464499</v>
      </c>
      <c r="AD480" s="99">
        <v>0.95190364474622902</v>
      </c>
      <c r="AE480" s="142">
        <v>11228.0250038954</v>
      </c>
      <c r="AF480" s="44">
        <v>11520.5155292053</v>
      </c>
      <c r="AG480" s="45">
        <v>10840.746223873501</v>
      </c>
      <c r="AH480" s="140">
        <v>0.96550784488923302</v>
      </c>
      <c r="AI480" s="44">
        <v>11505.761030215001</v>
      </c>
      <c r="AJ480" s="45">
        <v>10688.3332400168</v>
      </c>
      <c r="AK480" s="46">
        <v>0.95193350890371797</v>
      </c>
    </row>
    <row r="481" spans="1:37" x14ac:dyDescent="0.2">
      <c r="A481" s="35" t="s">
        <v>6761</v>
      </c>
      <c r="B481" s="35" t="s">
        <v>12461</v>
      </c>
      <c r="C481" s="85" t="s">
        <v>1076</v>
      </c>
      <c r="D481" s="85" t="s">
        <v>1076</v>
      </c>
      <c r="E481" s="85" t="s">
        <v>12894</v>
      </c>
      <c r="F481" s="85" t="s">
        <v>303</v>
      </c>
      <c r="G481" s="85" t="s">
        <v>13444</v>
      </c>
      <c r="H481" s="840">
        <v>1.01518139351085</v>
      </c>
      <c r="I481" s="840">
        <v>1.0164189570061199</v>
      </c>
      <c r="J481" s="86">
        <v>6432.0833333333303</v>
      </c>
      <c r="K481" s="44">
        <v>6529.7313215112399</v>
      </c>
      <c r="L481" s="45">
        <v>6143.6097408856303</v>
      </c>
      <c r="M481" s="46">
        <v>0.95515083099860898</v>
      </c>
      <c r="N481" s="139">
        <v>6537.69143304312</v>
      </c>
      <c r="O481" s="45">
        <v>6072.5046770934996</v>
      </c>
      <c r="P481" s="99">
        <v>0.94409608246579102</v>
      </c>
      <c r="Q481" s="86">
        <v>6435.1130227015101</v>
      </c>
      <c r="R481" s="44">
        <v>6532.8070057859404</v>
      </c>
      <c r="S481" s="45">
        <v>6146.8179801877995</v>
      </c>
      <c r="T481" s="140">
        <v>0.95519969245346903</v>
      </c>
      <c r="U481" s="44">
        <v>6540.7708667507804</v>
      </c>
      <c r="V481" s="45">
        <v>6075.6312962729999</v>
      </c>
      <c r="W481" s="99">
        <v>0.94413746500483497</v>
      </c>
      <c r="X481" s="86">
        <v>6441.4502928173397</v>
      </c>
      <c r="Y481" s="44">
        <v>6539.2404844931698</v>
      </c>
      <c r="Z481" s="45">
        <v>6153.1726445367603</v>
      </c>
      <c r="AA481" s="46">
        <v>0.955246468547304</v>
      </c>
      <c r="AB481" s="139">
        <v>6547.2121882321699</v>
      </c>
      <c r="AC481" s="45">
        <v>6081.8741233532401</v>
      </c>
      <c r="AD481" s="99">
        <v>0.94417776228669403</v>
      </c>
      <c r="AE481" s="142">
        <v>6449.3166995990696</v>
      </c>
      <c r="AF481" s="44">
        <v>6547.22631429178</v>
      </c>
      <c r="AG481" s="45">
        <v>6160.9064944682596</v>
      </c>
      <c r="AH481" s="140">
        <v>0.95528050201833903</v>
      </c>
      <c r="AI481" s="44">
        <v>6555.2077532086496</v>
      </c>
      <c r="AJ481" s="45">
        <v>6089.4924498989603</v>
      </c>
      <c r="AK481" s="46">
        <v>0.94420738405938698</v>
      </c>
    </row>
    <row r="482" spans="1:37" x14ac:dyDescent="0.2">
      <c r="A482" s="35" t="s">
        <v>6760</v>
      </c>
      <c r="B482" s="35" t="s">
        <v>12460</v>
      </c>
      <c r="C482" s="85" t="s">
        <v>1076</v>
      </c>
      <c r="D482" s="85" t="s">
        <v>1076</v>
      </c>
      <c r="E482" s="85" t="s">
        <v>12894</v>
      </c>
      <c r="F482" s="85" t="s">
        <v>303</v>
      </c>
      <c r="G482" s="85" t="s">
        <v>13444</v>
      </c>
      <c r="H482" s="840">
        <v>1.01518139351085</v>
      </c>
      <c r="I482" s="840">
        <v>1.0164189570061199</v>
      </c>
      <c r="J482" s="86">
        <v>3581.3333333333298</v>
      </c>
      <c r="K482" s="44">
        <v>3635.7029639601901</v>
      </c>
      <c r="L482" s="45">
        <v>3420.71350941635</v>
      </c>
      <c r="M482" s="46">
        <v>0.95515083099860898</v>
      </c>
      <c r="N482" s="139">
        <v>3640.1350913579199</v>
      </c>
      <c r="O482" s="45">
        <v>3381.12277000415</v>
      </c>
      <c r="P482" s="99">
        <v>0.94409608246579002</v>
      </c>
      <c r="Q482" s="86">
        <v>3575.8883554731301</v>
      </c>
      <c r="R482" s="44">
        <v>3630.1753237484299</v>
      </c>
      <c r="S482" s="45">
        <v>3415.6874573958698</v>
      </c>
      <c r="T482" s="140">
        <v>0.95519969245346903</v>
      </c>
      <c r="U482" s="44">
        <v>3634.6007126403301</v>
      </c>
      <c r="V482" s="45">
        <v>3376.1301670767002</v>
      </c>
      <c r="W482" s="99">
        <v>0.94413746500483398</v>
      </c>
      <c r="X482" s="86">
        <v>3570.20523921219</v>
      </c>
      <c r="Y482" s="44">
        <v>3624.4059298631701</v>
      </c>
      <c r="Z482" s="45">
        <v>3410.4259467465299</v>
      </c>
      <c r="AA482" s="46">
        <v>0.955246468547304</v>
      </c>
      <c r="AB482" s="139">
        <v>3628.8242855378398</v>
      </c>
      <c r="AC482" s="45">
        <v>3370.9083936635998</v>
      </c>
      <c r="AD482" s="99">
        <v>0.94417776228669403</v>
      </c>
      <c r="AE482" s="142">
        <v>3566.8530953394502</v>
      </c>
      <c r="AF482" s="44">
        <v>3621.0028957751902</v>
      </c>
      <c r="AG482" s="45">
        <v>3407.3452155415398</v>
      </c>
      <c r="AH482" s="140">
        <v>0.95528050201833903</v>
      </c>
      <c r="AI482" s="44">
        <v>3625.4171029589802</v>
      </c>
      <c r="AJ482" s="45">
        <v>3367.8490304745901</v>
      </c>
      <c r="AK482" s="46">
        <v>0.94420738405938698</v>
      </c>
    </row>
    <row r="483" spans="1:37" x14ac:dyDescent="0.2">
      <c r="A483" s="35" t="s">
        <v>6759</v>
      </c>
      <c r="B483" s="35" t="s">
        <v>12932</v>
      </c>
      <c r="C483" s="85" t="s">
        <v>1076</v>
      </c>
      <c r="D483" s="85" t="s">
        <v>1076</v>
      </c>
      <c r="E483" s="85" t="s">
        <v>12894</v>
      </c>
      <c r="F483" s="85" t="s">
        <v>304</v>
      </c>
      <c r="G483" s="85" t="s">
        <v>13444</v>
      </c>
      <c r="H483" s="840">
        <v>1.0327262687727099</v>
      </c>
      <c r="I483" s="840">
        <v>1.0332793741602</v>
      </c>
      <c r="J483" s="86">
        <v>7742.1666666666697</v>
      </c>
      <c r="K483" s="44">
        <v>7995.5388938831102</v>
      </c>
      <c r="L483" s="45">
        <v>7522.7399434134104</v>
      </c>
      <c r="M483" s="46">
        <v>0.97165822789659295</v>
      </c>
      <c r="N483" s="139">
        <v>7999.8211279772604</v>
      </c>
      <c r="O483" s="45">
        <v>7430.59713250204</v>
      </c>
      <c r="P483" s="99">
        <v>0.95975680354363002</v>
      </c>
      <c r="Q483" s="86">
        <v>7782.5880267280199</v>
      </c>
      <c r="R483" s="44">
        <v>8037.2830942379896</v>
      </c>
      <c r="S483" s="45">
        <v>7562.40253106603</v>
      </c>
      <c r="T483" s="140">
        <v>0.97170793379968301</v>
      </c>
      <c r="U483" s="44">
        <v>8041.5876856041596</v>
      </c>
      <c r="V483" s="45">
        <v>7469.7192134863799</v>
      </c>
      <c r="W483" s="99">
        <v>0.95979887253865404</v>
      </c>
      <c r="X483" s="86">
        <v>7818.5297544241603</v>
      </c>
      <c r="Y483" s="44">
        <v>8074.4010605748699</v>
      </c>
      <c r="Z483" s="45">
        <v>7597.6994338660797</v>
      </c>
      <c r="AA483" s="46">
        <v>0.97175551830149098</v>
      </c>
      <c r="AB483" s="139">
        <v>8078.7255315042703</v>
      </c>
      <c r="AC483" s="45">
        <v>7504.5363350283797</v>
      </c>
      <c r="AD483" s="99">
        <v>0.95983983827418395</v>
      </c>
      <c r="AE483" s="142">
        <v>7858.8103798330803</v>
      </c>
      <c r="AF483" s="44">
        <v>8115.9999205572603</v>
      </c>
      <c r="AG483" s="45">
        <v>7637.1144389063102</v>
      </c>
      <c r="AH483" s="140">
        <v>0.97179013995608399</v>
      </c>
      <c r="AI483" s="44">
        <v>8120.34667091758</v>
      </c>
      <c r="AJ483" s="45">
        <v>7543.4359374667501</v>
      </c>
      <c r="AK483" s="46">
        <v>0.95986995141457598</v>
      </c>
    </row>
    <row r="484" spans="1:37" x14ac:dyDescent="0.2">
      <c r="A484" s="35" t="s">
        <v>6758</v>
      </c>
      <c r="B484" s="35" t="s">
        <v>12459</v>
      </c>
      <c r="C484" s="85" t="s">
        <v>1076</v>
      </c>
      <c r="D484" s="85" t="s">
        <v>1076</v>
      </c>
      <c r="E484" s="85" t="s">
        <v>12894</v>
      </c>
      <c r="F484" s="85" t="s">
        <v>301</v>
      </c>
      <c r="G484" s="85" t="s">
        <v>13444</v>
      </c>
      <c r="H484" s="840">
        <v>1.0247953971447701</v>
      </c>
      <c r="I484" s="840">
        <v>1.02057037525653</v>
      </c>
      <c r="J484" s="86">
        <v>8850</v>
      </c>
      <c r="K484" s="44">
        <v>9069.4392647312307</v>
      </c>
      <c r="L484" s="45">
        <v>8533.1375316492795</v>
      </c>
      <c r="M484" s="46">
        <v>0.96419633125980497</v>
      </c>
      <c r="N484" s="139">
        <v>9032.0478210202891</v>
      </c>
      <c r="O484" s="45">
        <v>8389.3761580221908</v>
      </c>
      <c r="P484" s="99">
        <v>0.94795210825109499</v>
      </c>
      <c r="Q484" s="86">
        <v>8884.5580508701805</v>
      </c>
      <c r="R484" s="44">
        <v>9104.8541961972805</v>
      </c>
      <c r="S484" s="45">
        <v>8566.8965010915199</v>
      </c>
      <c r="T484" s="140">
        <v>0.96424565544399399</v>
      </c>
      <c r="U484" s="44">
        <v>9067.3167439650006</v>
      </c>
      <c r="V484" s="45">
        <v>8422.5047024496307</v>
      </c>
      <c r="W484" s="99">
        <v>0.94799365981121697</v>
      </c>
      <c r="X484" s="86">
        <v>8920.1299377548894</v>
      </c>
      <c r="Y484" s="44">
        <v>9141.3081021444796</v>
      </c>
      <c r="Z484" s="45">
        <v>8601.6177387544394</v>
      </c>
      <c r="AA484" s="46">
        <v>0.96429287451830403</v>
      </c>
      <c r="AB484" s="139">
        <v>9103.6203579115099</v>
      </c>
      <c r="AC484" s="45">
        <v>8456.5875508249901</v>
      </c>
      <c r="AD484" s="99">
        <v>0.94803412168157697</v>
      </c>
      <c r="AE484" s="142">
        <v>8953.1728810337609</v>
      </c>
      <c r="AF484" s="44">
        <v>9175.1703583247909</v>
      </c>
      <c r="AG484" s="45">
        <v>8633.7884067125706</v>
      </c>
      <c r="AH484" s="140">
        <v>0.96432723029421696</v>
      </c>
      <c r="AI484" s="44">
        <v>9137.3430069332007</v>
      </c>
      <c r="AJ484" s="45">
        <v>8488.1796805938393</v>
      </c>
      <c r="AK484" s="46">
        <v>0.94806386444017499</v>
      </c>
    </row>
    <row r="485" spans="1:37" x14ac:dyDescent="0.2">
      <c r="A485" s="35" t="s">
        <v>6757</v>
      </c>
      <c r="B485" s="35" t="s">
        <v>12933</v>
      </c>
      <c r="C485" s="85" t="s">
        <v>1076</v>
      </c>
      <c r="D485" s="85" t="s">
        <v>1076</v>
      </c>
      <c r="E485" s="85" t="s">
        <v>12894</v>
      </c>
      <c r="F485" s="85" t="s">
        <v>301</v>
      </c>
      <c r="G485" s="85" t="s">
        <v>13444</v>
      </c>
      <c r="H485" s="840">
        <v>1.0247953971447701</v>
      </c>
      <c r="I485" s="840">
        <v>1.02057037525653</v>
      </c>
      <c r="J485" s="86">
        <v>24779.25</v>
      </c>
      <c r="K485" s="44">
        <v>25393.661344699602</v>
      </c>
      <c r="L485" s="45">
        <v>23892.061941369499</v>
      </c>
      <c r="M485" s="46">
        <v>0.96419633125980497</v>
      </c>
      <c r="N485" s="139">
        <v>25288.968471075401</v>
      </c>
      <c r="O485" s="45">
        <v>23489.542278380901</v>
      </c>
      <c r="P485" s="99">
        <v>0.94795210825109499</v>
      </c>
      <c r="Q485" s="86">
        <v>24774.072388855599</v>
      </c>
      <c r="R485" s="44">
        <v>25388.355352630599</v>
      </c>
      <c r="S485" s="45">
        <v>23888.291668608999</v>
      </c>
      <c r="T485" s="140">
        <v>0.96424565544399399</v>
      </c>
      <c r="U485" s="44">
        <v>25283.684354526798</v>
      </c>
      <c r="V485" s="45">
        <v>23485.663552339302</v>
      </c>
      <c r="W485" s="99">
        <v>0.94799365981121697</v>
      </c>
      <c r="X485" s="86">
        <v>24770.584921054</v>
      </c>
      <c r="Y485" s="44">
        <v>25384.7814116798</v>
      </c>
      <c r="Z485" s="45">
        <v>23886.098537022899</v>
      </c>
      <c r="AA485" s="46">
        <v>0.96429287451830503</v>
      </c>
      <c r="AB485" s="139">
        <v>25280.125148203799</v>
      </c>
      <c r="AC485" s="45">
        <v>23483.359719170301</v>
      </c>
      <c r="AD485" s="99">
        <v>0.94803412168157697</v>
      </c>
      <c r="AE485" s="142">
        <v>24769.726059073899</v>
      </c>
      <c r="AF485" s="44">
        <v>25383.9012538758</v>
      </c>
      <c r="AG485" s="45">
        <v>23886.121325693199</v>
      </c>
      <c r="AH485" s="140">
        <v>0.96432723029421696</v>
      </c>
      <c r="AI485" s="44">
        <v>25279.248619110502</v>
      </c>
      <c r="AJ485" s="45">
        <v>23483.2822086901</v>
      </c>
      <c r="AK485" s="46">
        <v>0.94806386444017499</v>
      </c>
    </row>
    <row r="486" spans="1:37" x14ac:dyDescent="0.2">
      <c r="A486" s="35" t="s">
        <v>6756</v>
      </c>
      <c r="B486" s="35" t="s">
        <v>12458</v>
      </c>
      <c r="C486" s="85" t="s">
        <v>1076</v>
      </c>
      <c r="D486" s="85" t="s">
        <v>1076</v>
      </c>
      <c r="E486" s="85" t="s">
        <v>12894</v>
      </c>
      <c r="F486" s="85" t="s">
        <v>300</v>
      </c>
      <c r="G486" s="85" t="s">
        <v>13444</v>
      </c>
      <c r="H486" s="840">
        <v>1.0274681485347199</v>
      </c>
      <c r="I486" s="840">
        <v>1.0290289001795101</v>
      </c>
      <c r="J486" s="86">
        <v>15932.833333333299</v>
      </c>
      <c r="K486" s="44">
        <v>16370.478765912299</v>
      </c>
      <c r="L486" s="45">
        <v>15402.4458062914</v>
      </c>
      <c r="M486" s="46">
        <v>0.96671103525997903</v>
      </c>
      <c r="N486" s="139">
        <v>16395.345961743398</v>
      </c>
      <c r="O486" s="45">
        <v>15228.7418356956</v>
      </c>
      <c r="P486" s="99">
        <v>0.95580877029795797</v>
      </c>
      <c r="Q486" s="86">
        <v>16127.715784480701</v>
      </c>
      <c r="R486" s="44">
        <v>16570.7142771746</v>
      </c>
      <c r="S486" s="45">
        <v>15591.6383835125</v>
      </c>
      <c r="T486" s="140">
        <v>0.96676048808573101</v>
      </c>
      <c r="U486" s="44">
        <v>16595.885636111801</v>
      </c>
      <c r="V486" s="45">
        <v>15415.6878775082</v>
      </c>
      <c r="W486" s="99">
        <v>0.95585066623894299</v>
      </c>
      <c r="X486" s="86">
        <v>16313.303932541699</v>
      </c>
      <c r="Y486" s="44">
        <v>16761.400188052801</v>
      </c>
      <c r="Z486" s="45">
        <v>15771.829980229501</v>
      </c>
      <c r="AA486" s="46">
        <v>0.96680783031130302</v>
      </c>
      <c r="AB486" s="139">
        <v>16786.8612039974</v>
      </c>
      <c r="AC486" s="45">
        <v>15593.7479699251</v>
      </c>
      <c r="AD486" s="99">
        <v>0.95589146345877696</v>
      </c>
      <c r="AE486" s="142">
        <v>16494.5339039176</v>
      </c>
      <c r="AF486" s="44">
        <v>16947.608211201401</v>
      </c>
      <c r="AG486" s="45">
        <v>15947.612696108399</v>
      </c>
      <c r="AH486" s="140">
        <v>0.96684227568992898</v>
      </c>
      <c r="AI486" s="44">
        <v>16973.352082121899</v>
      </c>
      <c r="AJ486" s="45">
        <v>15767.478811478701</v>
      </c>
      <c r="AK486" s="46">
        <v>0.95592145272645601</v>
      </c>
    </row>
    <row r="487" spans="1:37" x14ac:dyDescent="0.2">
      <c r="A487" s="35" t="s">
        <v>6755</v>
      </c>
      <c r="B487" s="35" t="s">
        <v>12457</v>
      </c>
      <c r="C487" s="85" t="s">
        <v>1076</v>
      </c>
      <c r="D487" s="85" t="s">
        <v>1076</v>
      </c>
      <c r="E487" s="85" t="s">
        <v>12894</v>
      </c>
      <c r="F487" s="85" t="s">
        <v>305</v>
      </c>
      <c r="G487" s="85" t="s">
        <v>13444</v>
      </c>
      <c r="H487" s="840">
        <v>1.01523605350839</v>
      </c>
      <c r="I487" s="840">
        <v>1.0174955318760599</v>
      </c>
      <c r="J487" s="86">
        <v>8577.3333333333394</v>
      </c>
      <c r="K487" s="44">
        <v>8708.0180429592892</v>
      </c>
      <c r="L487" s="45">
        <v>8193.0881744382095</v>
      </c>
      <c r="M487" s="46">
        <v>0.95520225879506604</v>
      </c>
      <c r="N487" s="139">
        <v>8727.3983420782806</v>
      </c>
      <c r="O487" s="45">
        <v>8106.4038879638101</v>
      </c>
      <c r="P487" s="99">
        <v>0.94509605409184805</v>
      </c>
      <c r="Q487" s="86">
        <v>8637.1996302253992</v>
      </c>
      <c r="R487" s="44">
        <v>8768.7964659541594</v>
      </c>
      <c r="S487" s="45">
        <v>8250.6946453180408</v>
      </c>
      <c r="T487" s="140">
        <v>0.95525112288075298</v>
      </c>
      <c r="U487" s="44">
        <v>8788.3120316759196</v>
      </c>
      <c r="V487" s="45">
        <v>8163.3410967639302</v>
      </c>
      <c r="W487" s="99">
        <v>0.94513748046262203</v>
      </c>
      <c r="X487" s="86">
        <v>8689.9742526456193</v>
      </c>
      <c r="Y487" s="44">
        <v>8822.3751653454492</v>
      </c>
      <c r="Z487" s="45">
        <v>8301.5141675817304</v>
      </c>
      <c r="AA487" s="46">
        <v>0.95529790149313498</v>
      </c>
      <c r="AB487" s="139">
        <v>8842.0099741849408</v>
      </c>
      <c r="AC487" s="45">
        <v>8213.5709236799503</v>
      </c>
      <c r="AD487" s="99">
        <v>0.94517782042672505</v>
      </c>
      <c r="AE487" s="142">
        <v>8744.9895379036898</v>
      </c>
      <c r="AF487" s="44">
        <v>8878.2286664334897</v>
      </c>
      <c r="AG487" s="45">
        <v>8354.3677925117099</v>
      </c>
      <c r="AH487" s="140">
        <v>0.95533193679661998</v>
      </c>
      <c r="AI487" s="44">
        <v>8897.9877811199094</v>
      </c>
      <c r="AJ487" s="45">
        <v>8265.8294675558991</v>
      </c>
      <c r="AK487" s="46">
        <v>0.94520747357433099</v>
      </c>
    </row>
    <row r="488" spans="1:37" x14ac:dyDescent="0.2">
      <c r="A488" s="35" t="s">
        <v>6754</v>
      </c>
      <c r="B488" s="35" t="s">
        <v>12456</v>
      </c>
      <c r="C488" s="85" t="s">
        <v>1076</v>
      </c>
      <c r="D488" s="85" t="s">
        <v>1076</v>
      </c>
      <c r="E488" s="85" t="s">
        <v>12894</v>
      </c>
      <c r="F488" s="85" t="s">
        <v>305</v>
      </c>
      <c r="G488" s="85" t="s">
        <v>13444</v>
      </c>
      <c r="H488" s="840">
        <v>1.01523605350839</v>
      </c>
      <c r="I488" s="840">
        <v>1.0174955318760599</v>
      </c>
      <c r="J488" s="86">
        <v>9431.25</v>
      </c>
      <c r="K488" s="44">
        <v>9574.9450296509895</v>
      </c>
      <c r="L488" s="45">
        <v>9008.7513032609604</v>
      </c>
      <c r="M488" s="46">
        <v>0.95520225879506604</v>
      </c>
      <c r="N488" s="139">
        <v>9596.2547350061104</v>
      </c>
      <c r="O488" s="45">
        <v>8913.4371601537405</v>
      </c>
      <c r="P488" s="99">
        <v>0.94509605409184805</v>
      </c>
      <c r="Q488" s="86">
        <v>9508.9993832208402</v>
      </c>
      <c r="R488" s="44">
        <v>9653.8790066348301</v>
      </c>
      <c r="S488" s="45">
        <v>9083.4823382940904</v>
      </c>
      <c r="T488" s="140">
        <v>0.95525112288075298</v>
      </c>
      <c r="U488" s="44">
        <v>9675.3643850394292</v>
      </c>
      <c r="V488" s="45">
        <v>8987.3117187779699</v>
      </c>
      <c r="W488" s="99">
        <v>0.94513748046262203</v>
      </c>
      <c r="X488" s="86">
        <v>9584.4293308485594</v>
      </c>
      <c r="Y488" s="44">
        <v>9730.4582089807409</v>
      </c>
      <c r="Z488" s="45">
        <v>9155.9852267688802</v>
      </c>
      <c r="AA488" s="46">
        <v>0.95529790149313498</v>
      </c>
      <c r="AB488" s="139">
        <v>9752.1140197202894</v>
      </c>
      <c r="AC488" s="45">
        <v>9058.9900249654202</v>
      </c>
      <c r="AD488" s="99">
        <v>0.94517782042672505</v>
      </c>
      <c r="AE488" s="142">
        <v>9659.0264382661608</v>
      </c>
      <c r="AF488" s="44">
        <v>9806.1918819185194</v>
      </c>
      <c r="AG488" s="45">
        <v>9227.5764348385692</v>
      </c>
      <c r="AH488" s="140">
        <v>0.95533193679661998</v>
      </c>
      <c r="AI488" s="44">
        <v>9828.0162432085708</v>
      </c>
      <c r="AJ488" s="45">
        <v>9129.7839769012207</v>
      </c>
      <c r="AK488" s="46">
        <v>0.94520747357433099</v>
      </c>
    </row>
    <row r="489" spans="1:37" x14ac:dyDescent="0.2">
      <c r="A489" s="35" t="s">
        <v>6753</v>
      </c>
      <c r="B489" s="35" t="s">
        <v>12455</v>
      </c>
      <c r="C489" s="85" t="s">
        <v>1076</v>
      </c>
      <c r="D489" s="85" t="s">
        <v>1076</v>
      </c>
      <c r="E489" s="85" t="s">
        <v>12894</v>
      </c>
      <c r="F489" s="85" t="s">
        <v>303</v>
      </c>
      <c r="G489" s="85" t="s">
        <v>13444</v>
      </c>
      <c r="H489" s="840">
        <v>1.01518139351085</v>
      </c>
      <c r="I489" s="840">
        <v>1.0164189570061199</v>
      </c>
      <c r="J489" s="86">
        <v>4131.5833333333303</v>
      </c>
      <c r="K489" s="44">
        <v>4194.3065257395301</v>
      </c>
      <c r="L489" s="45">
        <v>3946.28525417333</v>
      </c>
      <c r="M489" s="46">
        <v>0.95515083099860898</v>
      </c>
      <c r="N489" s="139">
        <v>4199.4196224505404</v>
      </c>
      <c r="O489" s="45">
        <v>3900.6116393809498</v>
      </c>
      <c r="P489" s="99">
        <v>0.94409608246579002</v>
      </c>
      <c r="Q489" s="86">
        <v>4136.3239042287496</v>
      </c>
      <c r="R489" s="44">
        <v>4199.1190651071702</v>
      </c>
      <c r="S489" s="45">
        <v>3951.01532120723</v>
      </c>
      <c r="T489" s="140">
        <v>0.95519969245346903</v>
      </c>
      <c r="U489" s="44">
        <v>4204.2380285756699</v>
      </c>
      <c r="V489" s="45">
        <v>3905.25836537743</v>
      </c>
      <c r="W489" s="99">
        <v>0.94413746500483398</v>
      </c>
      <c r="X489" s="86">
        <v>4141.9455226534601</v>
      </c>
      <c r="Y489" s="44">
        <v>4204.8260275333696</v>
      </c>
      <c r="Z489" s="45">
        <v>3956.57883343004</v>
      </c>
      <c r="AA489" s="46">
        <v>0.955246468547304</v>
      </c>
      <c r="AB489" s="139">
        <v>4209.9519481116004</v>
      </c>
      <c r="AC489" s="45">
        <v>3910.7328550923398</v>
      </c>
      <c r="AD489" s="99">
        <v>0.94417776228669403</v>
      </c>
      <c r="AE489" s="142">
        <v>4148.7299580380604</v>
      </c>
      <c r="AF489" s="44">
        <v>4211.7134601012904</v>
      </c>
      <c r="AG489" s="45">
        <v>3963.2008370531198</v>
      </c>
      <c r="AH489" s="140">
        <v>0.95528050201833903</v>
      </c>
      <c r="AI489" s="44">
        <v>4216.8477768490902</v>
      </c>
      <c r="AJ489" s="45">
        <v>3917.2614608479298</v>
      </c>
      <c r="AK489" s="46">
        <v>0.94420738405938798</v>
      </c>
    </row>
    <row r="490" spans="1:37" x14ac:dyDescent="0.2">
      <c r="A490" s="35" t="s">
        <v>6752</v>
      </c>
      <c r="B490" s="35" t="s">
        <v>12454</v>
      </c>
      <c r="C490" s="85" t="s">
        <v>1076</v>
      </c>
      <c r="D490" s="85" t="s">
        <v>1076</v>
      </c>
      <c r="E490" s="85" t="s">
        <v>12894</v>
      </c>
      <c r="F490" s="85" t="s">
        <v>301</v>
      </c>
      <c r="G490" s="85" t="s">
        <v>13444</v>
      </c>
      <c r="H490" s="840">
        <v>1.0247953971447701</v>
      </c>
      <c r="I490" s="840">
        <v>1.02057037525653</v>
      </c>
      <c r="J490" s="86">
        <v>3099.4166666666702</v>
      </c>
      <c r="K490" s="44">
        <v>3176.2679338337898</v>
      </c>
      <c r="L490" s="45">
        <v>2988.4461790454902</v>
      </c>
      <c r="M490" s="46">
        <v>0.96419633125980497</v>
      </c>
      <c r="N490" s="139">
        <v>3163.1728305763399</v>
      </c>
      <c r="O490" s="45">
        <v>2938.0985635152501</v>
      </c>
      <c r="P490" s="99">
        <v>0.94795210825109499</v>
      </c>
      <c r="Q490" s="86">
        <v>3101.8256640875702</v>
      </c>
      <c r="R490" s="44">
        <v>3178.7366633024699</v>
      </c>
      <c r="S490" s="45">
        <v>2990.92192054112</v>
      </c>
      <c r="T490" s="140">
        <v>0.96424565544399399</v>
      </c>
      <c r="U490" s="44">
        <v>3165.6313819781899</v>
      </c>
      <c r="V490" s="45">
        <v>2940.5110633947402</v>
      </c>
      <c r="W490" s="99">
        <v>0.94799365981121697</v>
      </c>
      <c r="X490" s="86">
        <v>3101.5138681450298</v>
      </c>
      <c r="Y490" s="44">
        <v>3178.4171362557099</v>
      </c>
      <c r="Z490" s="45">
        <v>2990.7677232719602</v>
      </c>
      <c r="AA490" s="46">
        <v>0.96429287451830403</v>
      </c>
      <c r="AB490" s="139">
        <v>3165.31317227611</v>
      </c>
      <c r="AC490" s="45">
        <v>2940.34097587011</v>
      </c>
      <c r="AD490" s="99">
        <v>0.94803412168157697</v>
      </c>
      <c r="AE490" s="142">
        <v>3104.89805274943</v>
      </c>
      <c r="AF490" s="44">
        <v>3181.8852330613799</v>
      </c>
      <c r="AG490" s="45">
        <v>2994.1377395537602</v>
      </c>
      <c r="AH490" s="140">
        <v>0.96432723029421696</v>
      </c>
      <c r="AI490" s="44">
        <v>3168.7669708277499</v>
      </c>
      <c r="AJ490" s="45">
        <v>2943.6416465824</v>
      </c>
      <c r="AK490" s="46">
        <v>0.94806386444017499</v>
      </c>
    </row>
    <row r="491" spans="1:37" x14ac:dyDescent="0.2">
      <c r="A491" s="35" t="s">
        <v>6751</v>
      </c>
      <c r="B491" s="35" t="s">
        <v>9539</v>
      </c>
      <c r="C491" s="85" t="s">
        <v>1076</v>
      </c>
      <c r="D491" s="85" t="s">
        <v>1076</v>
      </c>
      <c r="E491" s="85" t="s">
        <v>12894</v>
      </c>
      <c r="F491" s="85" t="s">
        <v>464</v>
      </c>
      <c r="G491" s="85" t="s">
        <v>464</v>
      </c>
      <c r="H491" s="840">
        <v>1.0271835235368301</v>
      </c>
      <c r="I491" s="840">
        <v>1.0285781050405001</v>
      </c>
      <c r="J491" s="86">
        <v>18967.666666666701</v>
      </c>
      <c r="K491" s="44">
        <v>19483.274679938699</v>
      </c>
      <c r="L491" s="45">
        <v>18331.173246546299</v>
      </c>
      <c r="M491" s="46">
        <v>0.96644324094755596</v>
      </c>
      <c r="N491" s="139">
        <v>19509.726637039799</v>
      </c>
      <c r="O491" s="45">
        <v>18121.520029753701</v>
      </c>
      <c r="P491" s="99">
        <v>0.95539005130241195</v>
      </c>
      <c r="Q491" s="86">
        <v>18966.4172529303</v>
      </c>
      <c r="R491" s="44">
        <v>19481.991302734699</v>
      </c>
      <c r="S491" s="45">
        <v>18330.903442188101</v>
      </c>
      <c r="T491" s="140">
        <v>0.96649268007408995</v>
      </c>
      <c r="U491" s="44">
        <v>19508.441517426501</v>
      </c>
      <c r="V491" s="45">
        <v>18121.120620094101</v>
      </c>
      <c r="W491" s="99">
        <v>0.95543192888969897</v>
      </c>
      <c r="X491" s="86">
        <v>19012.730572837201</v>
      </c>
      <c r="Y491" s="44">
        <v>19529.563581863302</v>
      </c>
      <c r="Z491" s="45">
        <v>18376.5647825042</v>
      </c>
      <c r="AA491" s="46">
        <v>0.96654000918511396</v>
      </c>
      <c r="AB491" s="139">
        <v>19556.078384254499</v>
      </c>
      <c r="AC491" s="45">
        <v>18166.145171412201</v>
      </c>
      <c r="AD491" s="99">
        <v>0.95547270823715902</v>
      </c>
      <c r="AE491" s="142">
        <v>19113.445213266499</v>
      </c>
      <c r="AF491" s="44">
        <v>19633.016001091299</v>
      </c>
      <c r="AG491" s="45">
        <v>18474.567699468102</v>
      </c>
      <c r="AH491" s="140">
        <v>0.96657444502182199</v>
      </c>
      <c r="AI491" s="44">
        <v>19659.671258257102</v>
      </c>
      <c r="AJ491" s="45">
        <v>18262.948208781501</v>
      </c>
      <c r="AK491" s="46">
        <v>0.95550268436719399</v>
      </c>
    </row>
    <row r="492" spans="1:37" x14ac:dyDescent="0.2">
      <c r="A492" s="35" t="s">
        <v>6750</v>
      </c>
      <c r="B492" s="35" t="s">
        <v>12453</v>
      </c>
      <c r="C492" s="85" t="s">
        <v>1076</v>
      </c>
      <c r="D492" s="85" t="s">
        <v>1076</v>
      </c>
      <c r="E492" s="85" t="s">
        <v>12894</v>
      </c>
      <c r="F492" s="85" t="s">
        <v>305</v>
      </c>
      <c r="G492" s="85" t="s">
        <v>13444</v>
      </c>
      <c r="H492" s="840">
        <v>1.01523605350839</v>
      </c>
      <c r="I492" s="840">
        <v>1.0174955318760599</v>
      </c>
      <c r="J492" s="86">
        <v>8073.8333333333303</v>
      </c>
      <c r="K492" s="44">
        <v>8196.8466900178191</v>
      </c>
      <c r="L492" s="45">
        <v>7712.1438371348904</v>
      </c>
      <c r="M492" s="46">
        <v>0.95520225879506604</v>
      </c>
      <c r="N492" s="139">
        <v>8215.0893417786792</v>
      </c>
      <c r="O492" s="45">
        <v>7630.5480247285604</v>
      </c>
      <c r="P492" s="99">
        <v>0.94509605409184805</v>
      </c>
      <c r="Q492" s="86">
        <v>8127.9576927665003</v>
      </c>
      <c r="R492" s="44">
        <v>8251.79569108742</v>
      </c>
      <c r="S492" s="45">
        <v>7764.2407127424603</v>
      </c>
      <c r="T492" s="140">
        <v>0.95525112288075298</v>
      </c>
      <c r="U492" s="44">
        <v>8270.1606356675802</v>
      </c>
      <c r="V492" s="45">
        <v>7682.0374550481201</v>
      </c>
      <c r="W492" s="99">
        <v>0.94513748046262203</v>
      </c>
      <c r="X492" s="86">
        <v>8179.5494113823797</v>
      </c>
      <c r="Y492" s="44">
        <v>8304.1734638887101</v>
      </c>
      <c r="Z492" s="45">
        <v>7813.9063878529896</v>
      </c>
      <c r="AA492" s="46">
        <v>0.95529790149313498</v>
      </c>
      <c r="AB492" s="139">
        <v>8322.6549788410393</v>
      </c>
      <c r="AC492" s="45">
        <v>7731.1286847230904</v>
      </c>
      <c r="AD492" s="99">
        <v>0.94517782042672505</v>
      </c>
      <c r="AE492" s="142">
        <v>8232.1431209758703</v>
      </c>
      <c r="AF492" s="44">
        <v>8357.5684940557694</v>
      </c>
      <c r="AG492" s="45">
        <v>7864.4292317488498</v>
      </c>
      <c r="AH492" s="140">
        <v>0.95533193679661998</v>
      </c>
      <c r="AI492" s="44">
        <v>8376.1688433572108</v>
      </c>
      <c r="AJ492" s="45">
        <v>7781.0832014799098</v>
      </c>
      <c r="AK492" s="46">
        <v>0.94520747357433099</v>
      </c>
    </row>
    <row r="493" spans="1:37" x14ac:dyDescent="0.2">
      <c r="A493" s="35" t="s">
        <v>6749</v>
      </c>
      <c r="B493" s="35" t="s">
        <v>12452</v>
      </c>
      <c r="C493" s="85" t="s">
        <v>1076</v>
      </c>
      <c r="D493" s="85" t="s">
        <v>1076</v>
      </c>
      <c r="E493" s="85" t="s">
        <v>12894</v>
      </c>
      <c r="F493" s="85" t="s">
        <v>305</v>
      </c>
      <c r="G493" s="85" t="s">
        <v>13444</v>
      </c>
      <c r="H493" s="840">
        <v>1.01523605350839</v>
      </c>
      <c r="I493" s="840">
        <v>1.0174955318760599</v>
      </c>
      <c r="J493" s="86">
        <v>21452.583333333299</v>
      </c>
      <c r="K493" s="44">
        <v>21779.436040893201</v>
      </c>
      <c r="L493" s="45">
        <v>20491.556056989401</v>
      </c>
      <c r="M493" s="46">
        <v>0.95520225879506604</v>
      </c>
      <c r="N493" s="139">
        <v>21827.9076888655</v>
      </c>
      <c r="O493" s="45">
        <v>20274.751858409902</v>
      </c>
      <c r="P493" s="99">
        <v>0.94509605409184805</v>
      </c>
      <c r="Q493" s="86">
        <v>21606.4118107139</v>
      </c>
      <c r="R493" s="44">
        <v>21935.608257186199</v>
      </c>
      <c r="S493" s="45">
        <v>20639.549143608401</v>
      </c>
      <c r="T493" s="140">
        <v>0.95525112288075298</v>
      </c>
      <c r="U493" s="44">
        <v>21984.4274772756</v>
      </c>
      <c r="V493" s="45">
        <v>20421.029620615998</v>
      </c>
      <c r="W493" s="99">
        <v>0.94513748046262203</v>
      </c>
      <c r="X493" s="86">
        <v>21745.992905077299</v>
      </c>
      <c r="Y493" s="44">
        <v>22077.316016572098</v>
      </c>
      <c r="Z493" s="45">
        <v>20773.9013881049</v>
      </c>
      <c r="AA493" s="46">
        <v>0.95529790149313498</v>
      </c>
      <c r="AB493" s="139">
        <v>22126.450617124701</v>
      </c>
      <c r="AC493" s="45">
        <v>20553.830177036001</v>
      </c>
      <c r="AD493" s="99">
        <v>0.94517782042672505</v>
      </c>
      <c r="AE493" s="142">
        <v>21887.9777463139</v>
      </c>
      <c r="AF493" s="44">
        <v>22221.464146447201</v>
      </c>
      <c r="AG493" s="45">
        <v>20910.284172947398</v>
      </c>
      <c r="AH493" s="140">
        <v>0.95533193679661998</v>
      </c>
      <c r="AI493" s="44">
        <v>22270.919558677098</v>
      </c>
      <c r="AJ493" s="45">
        <v>20688.6801472445</v>
      </c>
      <c r="AK493" s="46">
        <v>0.94520747357433099</v>
      </c>
    </row>
    <row r="494" spans="1:37" x14ac:dyDescent="0.2">
      <c r="A494" s="35" t="s">
        <v>6748</v>
      </c>
      <c r="B494" s="35" t="s">
        <v>12451</v>
      </c>
      <c r="C494" s="85" t="s">
        <v>945</v>
      </c>
      <c r="D494" s="85" t="s">
        <v>945</v>
      </c>
      <c r="E494" s="85" t="s">
        <v>12894</v>
      </c>
      <c r="F494" s="85" t="s">
        <v>306</v>
      </c>
      <c r="G494" s="85" t="s">
        <v>13444</v>
      </c>
      <c r="H494" s="840">
        <v>1.0164847492394</v>
      </c>
      <c r="I494" s="840">
        <v>1.02945112591094</v>
      </c>
      <c r="J494" s="86">
        <v>15144.5</v>
      </c>
      <c r="K494" s="44">
        <v>15394.153284856</v>
      </c>
      <c r="L494" s="45">
        <v>14483.8532271554</v>
      </c>
      <c r="M494" s="46">
        <v>0.95637711559677496</v>
      </c>
      <c r="N494" s="139">
        <v>15590.5225763582</v>
      </c>
      <c r="O494" s="45">
        <v>14481.185328625899</v>
      </c>
      <c r="P494" s="99">
        <v>0.95620095273042105</v>
      </c>
      <c r="Q494" s="86">
        <v>15219.4634791509</v>
      </c>
      <c r="R494" s="44">
        <v>15470.352518162799</v>
      </c>
      <c r="S494" s="45">
        <v>14556.2911829884</v>
      </c>
      <c r="T494" s="140">
        <v>0.956426039783141</v>
      </c>
      <c r="U494" s="44">
        <v>15667.6938143723</v>
      </c>
      <c r="V494" s="45">
        <v>14553.5033741842</v>
      </c>
      <c r="W494" s="99">
        <v>0.95624286586192897</v>
      </c>
      <c r="X494" s="86">
        <v>15291.718780011</v>
      </c>
      <c r="Y494" s="44">
        <v>15543.7989295389</v>
      </c>
      <c r="Z494" s="45">
        <v>14626.114239447699</v>
      </c>
      <c r="AA494" s="46">
        <v>0.95647287593116004</v>
      </c>
      <c r="AB494" s="139">
        <v>15742.0771151958</v>
      </c>
      <c r="AC494" s="45">
        <v>14623.2211057439</v>
      </c>
      <c r="AD494" s="99">
        <v>0.95628367982146401</v>
      </c>
      <c r="AE494" s="142">
        <v>15361.9127807476</v>
      </c>
      <c r="AF494" s="44">
        <v>15615.150060775701</v>
      </c>
      <c r="AG494" s="45">
        <v>14693.7763876482</v>
      </c>
      <c r="AH494" s="140">
        <v>0.95650695309657296</v>
      </c>
      <c r="AI494" s="44">
        <v>15814.338408286299</v>
      </c>
      <c r="AJ494" s="45">
        <v>14690.8073646131</v>
      </c>
      <c r="AK494" s="46">
        <v>0.95631368139418205</v>
      </c>
    </row>
    <row r="495" spans="1:37" x14ac:dyDescent="0.2">
      <c r="A495" s="35" t="s">
        <v>6747</v>
      </c>
      <c r="B495" s="35" t="s">
        <v>12450</v>
      </c>
      <c r="C495" s="85" t="s">
        <v>1076</v>
      </c>
      <c r="D495" s="85" t="s">
        <v>1076</v>
      </c>
      <c r="E495" s="85" t="s">
        <v>12894</v>
      </c>
      <c r="F495" s="85" t="s">
        <v>301</v>
      </c>
      <c r="G495" s="85" t="s">
        <v>13444</v>
      </c>
      <c r="H495" s="840">
        <v>1.0247953971447701</v>
      </c>
      <c r="I495" s="840">
        <v>1.02057037525653</v>
      </c>
      <c r="J495" s="86">
        <v>15964</v>
      </c>
      <c r="K495" s="44">
        <v>16359.8337200191</v>
      </c>
      <c r="L495" s="45">
        <v>15392.4302322315</v>
      </c>
      <c r="M495" s="46">
        <v>0.96419633125980497</v>
      </c>
      <c r="N495" s="139">
        <v>16292.3854705952</v>
      </c>
      <c r="O495" s="45">
        <v>15133.107456120501</v>
      </c>
      <c r="P495" s="99">
        <v>0.94795210825109499</v>
      </c>
      <c r="Q495" s="86">
        <v>15999.934255669799</v>
      </c>
      <c r="R495" s="44">
        <v>16396.658979829299</v>
      </c>
      <c r="S495" s="45">
        <v>15427.8670934191</v>
      </c>
      <c r="T495" s="140">
        <v>0.96424565544399399</v>
      </c>
      <c r="U495" s="44">
        <v>16329.0589073887</v>
      </c>
      <c r="V495" s="45">
        <v>15167.8362317712</v>
      </c>
      <c r="W495" s="99">
        <v>0.94799365981121697</v>
      </c>
      <c r="X495" s="86">
        <v>16035.0887767</v>
      </c>
      <c r="Y495" s="44">
        <v>16432.685171169898</v>
      </c>
      <c r="Z495" s="45">
        <v>15462.521849640199</v>
      </c>
      <c r="AA495" s="46">
        <v>0.96429287451830403</v>
      </c>
      <c r="AB495" s="139">
        <v>16364.936570108401</v>
      </c>
      <c r="AC495" s="45">
        <v>15201.811304504799</v>
      </c>
      <c r="AD495" s="99">
        <v>0.94803412168157697</v>
      </c>
      <c r="AE495" s="142">
        <v>16075.6857192801</v>
      </c>
      <c r="AF495" s="44">
        <v>16474.288731064102</v>
      </c>
      <c r="AG495" s="45">
        <v>15502.2214847536</v>
      </c>
      <c r="AH495" s="140">
        <v>0.96432723029421696</v>
      </c>
      <c r="AI495" s="44">
        <v>16406.368607031702</v>
      </c>
      <c r="AJ495" s="45">
        <v>15240.776726546401</v>
      </c>
      <c r="AK495" s="46">
        <v>0.94806386444017499</v>
      </c>
    </row>
    <row r="496" spans="1:37" x14ac:dyDescent="0.2">
      <c r="A496" s="35" t="s">
        <v>6746</v>
      </c>
      <c r="B496" s="35" t="s">
        <v>12449</v>
      </c>
      <c r="C496" s="85" t="s">
        <v>1076</v>
      </c>
      <c r="D496" s="85" t="s">
        <v>1076</v>
      </c>
      <c r="E496" s="85" t="s">
        <v>12894</v>
      </c>
      <c r="F496" s="85" t="s">
        <v>304</v>
      </c>
      <c r="G496" s="85" t="s">
        <v>13444</v>
      </c>
      <c r="H496" s="840">
        <v>1.0327262687727099</v>
      </c>
      <c r="I496" s="840">
        <v>1.0332793741602</v>
      </c>
      <c r="J496" s="86">
        <v>7451.5833333333303</v>
      </c>
      <c r="K496" s="44">
        <v>7695.4458522822397</v>
      </c>
      <c r="L496" s="45">
        <v>7240.3922566904603</v>
      </c>
      <c r="M496" s="46">
        <v>0.97165822789659295</v>
      </c>
      <c r="N496" s="139">
        <v>7699.5673631692098</v>
      </c>
      <c r="O496" s="45">
        <v>7151.7078013389901</v>
      </c>
      <c r="P496" s="99">
        <v>0.95975680354363002</v>
      </c>
      <c r="Q496" s="86">
        <v>7485.0845960069701</v>
      </c>
      <c r="R496" s="44">
        <v>7730.0434862823604</v>
      </c>
      <c r="S496" s="45">
        <v>7273.3160871017599</v>
      </c>
      <c r="T496" s="140">
        <v>0.97170793379968301</v>
      </c>
      <c r="U496" s="44">
        <v>7734.1835268982004</v>
      </c>
      <c r="V496" s="45">
        <v>7184.1757561039303</v>
      </c>
      <c r="W496" s="99">
        <v>0.95979887253865404</v>
      </c>
      <c r="X496" s="86">
        <v>7516.5888683173098</v>
      </c>
      <c r="Y496" s="44">
        <v>7762.5787758758197</v>
      </c>
      <c r="Z496" s="45">
        <v>7304.2867115909003</v>
      </c>
      <c r="AA496" s="46">
        <v>0.97175551830148998</v>
      </c>
      <c r="AB496" s="139">
        <v>7766.7362416744099</v>
      </c>
      <c r="AC496" s="45">
        <v>7214.7214437392204</v>
      </c>
      <c r="AD496" s="99">
        <v>0.95983983827418395</v>
      </c>
      <c r="AE496" s="142">
        <v>7552.3358538381999</v>
      </c>
      <c r="AF496" s="44">
        <v>7799.4956268526803</v>
      </c>
      <c r="AG496" s="45">
        <v>7339.2855163967697</v>
      </c>
      <c r="AH496" s="140">
        <v>0.97179013995608399</v>
      </c>
      <c r="AI496" s="44">
        <v>7803.6728645015401</v>
      </c>
      <c r="AJ496" s="45">
        <v>7249.26024909024</v>
      </c>
      <c r="AK496" s="46">
        <v>0.95986995141457598</v>
      </c>
    </row>
    <row r="497" spans="1:37" x14ac:dyDescent="0.2">
      <c r="A497" s="35" t="s">
        <v>6745</v>
      </c>
      <c r="B497" s="35" t="s">
        <v>12448</v>
      </c>
      <c r="C497" s="85" t="s">
        <v>1076</v>
      </c>
      <c r="D497" s="85" t="s">
        <v>1076</v>
      </c>
      <c r="E497" s="85" t="s">
        <v>12894</v>
      </c>
      <c r="F497" s="85" t="s">
        <v>304</v>
      </c>
      <c r="G497" s="85" t="s">
        <v>13444</v>
      </c>
      <c r="H497" s="840">
        <v>1.0327262687727099</v>
      </c>
      <c r="I497" s="840">
        <v>1.0332793741602</v>
      </c>
      <c r="J497" s="86">
        <v>11266.083333333299</v>
      </c>
      <c r="K497" s="44">
        <v>11634.7802045157</v>
      </c>
      <c r="L497" s="45">
        <v>10946.782567001999</v>
      </c>
      <c r="M497" s="46">
        <v>0.97165822789659295</v>
      </c>
      <c r="N497" s="139">
        <v>11641.011535903301</v>
      </c>
      <c r="O497" s="45">
        <v>10812.700128456199</v>
      </c>
      <c r="P497" s="99">
        <v>0.95975680354363002</v>
      </c>
      <c r="Q497" s="86">
        <v>11328.0425732393</v>
      </c>
      <c r="R497" s="44">
        <v>11698.7671391598</v>
      </c>
      <c r="S497" s="45">
        <v>11007.548842837199</v>
      </c>
      <c r="T497" s="140">
        <v>0.97170793379968301</v>
      </c>
      <c r="U497" s="44">
        <v>11705.032740536801</v>
      </c>
      <c r="V497" s="45">
        <v>10872.6424898649</v>
      </c>
      <c r="W497" s="99">
        <v>0.95979887253865404</v>
      </c>
      <c r="X497" s="86">
        <v>11384.803573779</v>
      </c>
      <c r="Y497" s="44">
        <v>11757.385715459</v>
      </c>
      <c r="Z497" s="45">
        <v>11063.2456975983</v>
      </c>
      <c r="AA497" s="46">
        <v>0.97175551830148998</v>
      </c>
      <c r="AB497" s="139">
        <v>11763.682711651199</v>
      </c>
      <c r="AC497" s="45">
        <v>10927.588021039401</v>
      </c>
      <c r="AD497" s="99">
        <v>0.95983983827418395</v>
      </c>
      <c r="AE497" s="142">
        <v>11449.5282441332</v>
      </c>
      <c r="AF497" s="44">
        <v>11824.2285827714</v>
      </c>
      <c r="AG497" s="45">
        <v>11126.538654797299</v>
      </c>
      <c r="AH497" s="140">
        <v>0.97179013995608399</v>
      </c>
      <c r="AI497" s="44">
        <v>11830.5613785274</v>
      </c>
      <c r="AJ497" s="45">
        <v>10990.0581194159</v>
      </c>
      <c r="AK497" s="46">
        <v>0.95986995141457598</v>
      </c>
    </row>
    <row r="498" spans="1:37" x14ac:dyDescent="0.2">
      <c r="A498" s="35" t="s">
        <v>6744</v>
      </c>
      <c r="B498" s="35" t="s">
        <v>12447</v>
      </c>
      <c r="C498" s="85" t="s">
        <v>1076</v>
      </c>
      <c r="D498" s="85" t="s">
        <v>1076</v>
      </c>
      <c r="E498" s="85" t="s">
        <v>12894</v>
      </c>
      <c r="F498" s="85" t="s">
        <v>304</v>
      </c>
      <c r="G498" s="85" t="s">
        <v>13444</v>
      </c>
      <c r="H498" s="840">
        <v>1.0327262687727099</v>
      </c>
      <c r="I498" s="840">
        <v>1.0332793741602</v>
      </c>
      <c r="J498" s="86">
        <v>12894.083333333299</v>
      </c>
      <c r="K498" s="44">
        <v>13316.058570077699</v>
      </c>
      <c r="L498" s="45">
        <v>12528.642162017701</v>
      </c>
      <c r="M498" s="46">
        <v>0.97165822789659295</v>
      </c>
      <c r="N498" s="139">
        <v>13323.190357036099</v>
      </c>
      <c r="O498" s="45">
        <v>12375.1842046252</v>
      </c>
      <c r="P498" s="99">
        <v>0.95975680354363002</v>
      </c>
      <c r="Q498" s="86">
        <v>12962.315331208199</v>
      </c>
      <c r="R498" s="44">
        <v>13386.5235466539</v>
      </c>
      <c r="S498" s="45">
        <v>12595.584647748299</v>
      </c>
      <c r="T498" s="140">
        <v>0.97170793379968301</v>
      </c>
      <c r="U498" s="44">
        <v>13393.6930730979</v>
      </c>
      <c r="V498" s="45">
        <v>12441.2156403841</v>
      </c>
      <c r="W498" s="99">
        <v>0.95979887253865404</v>
      </c>
      <c r="X498" s="86">
        <v>13025.944055775801</v>
      </c>
      <c r="Y498" s="44">
        <v>13452.234601963401</v>
      </c>
      <c r="Z498" s="45">
        <v>12658.0330172867</v>
      </c>
      <c r="AA498" s="46">
        <v>0.97175551830148998</v>
      </c>
      <c r="AB498" s="139">
        <v>13459.439321797799</v>
      </c>
      <c r="AC498" s="45">
        <v>12502.820035864401</v>
      </c>
      <c r="AD498" s="99">
        <v>0.95983983827418395</v>
      </c>
      <c r="AE498" s="142">
        <v>13097.4144407845</v>
      </c>
      <c r="AF498" s="44">
        <v>13526.0439460012</v>
      </c>
      <c r="AG498" s="45">
        <v>12727.9382124728</v>
      </c>
      <c r="AH498" s="140">
        <v>0.97179013995608399</v>
      </c>
      <c r="AI498" s="44">
        <v>13533.288196490499</v>
      </c>
      <c r="AJ498" s="45">
        <v>12571.814562932401</v>
      </c>
      <c r="AK498" s="46">
        <v>0.95986995141457698</v>
      </c>
    </row>
    <row r="499" spans="1:37" x14ac:dyDescent="0.2">
      <c r="A499" s="35" t="s">
        <v>6743</v>
      </c>
      <c r="B499" s="35" t="s">
        <v>12446</v>
      </c>
      <c r="C499" s="85" t="s">
        <v>971</v>
      </c>
      <c r="D499" s="85" t="s">
        <v>971</v>
      </c>
      <c r="E499" s="85" t="s">
        <v>12896</v>
      </c>
      <c r="F499" s="85" t="s">
        <v>306</v>
      </c>
      <c r="G499" s="85" t="s">
        <v>13444</v>
      </c>
      <c r="H499" s="840">
        <v>1.0164847492394</v>
      </c>
      <c r="I499" s="840">
        <v>1.02945112591094</v>
      </c>
      <c r="J499" s="86">
        <v>7443.1666666666697</v>
      </c>
      <c r="K499" s="44">
        <v>7565.8654027137</v>
      </c>
      <c r="L499" s="45">
        <v>7118.4742675727302</v>
      </c>
      <c r="M499" s="46">
        <v>0.95637711559677496</v>
      </c>
      <c r="N499" s="139">
        <v>7662.3763053427601</v>
      </c>
      <c r="O499" s="45">
        <v>7117.1630579979801</v>
      </c>
      <c r="P499" s="99">
        <v>0.95620095273042105</v>
      </c>
      <c r="Q499" s="86">
        <v>7493.1470871269603</v>
      </c>
      <c r="R499" s="44">
        <v>7616.6697378721501</v>
      </c>
      <c r="S499" s="45">
        <v>7166.6409940534104</v>
      </c>
      <c r="T499" s="140">
        <v>0.956426039783141</v>
      </c>
      <c r="U499" s="44">
        <v>7713.8287054591101</v>
      </c>
      <c r="V499" s="45">
        <v>7165.2684449192502</v>
      </c>
      <c r="W499" s="99">
        <v>0.95624286586192897</v>
      </c>
      <c r="X499" s="86">
        <v>7541.3393097787102</v>
      </c>
      <c r="Y499" s="44">
        <v>7665.6563972296099</v>
      </c>
      <c r="Z499" s="45">
        <v>7213.08649799675</v>
      </c>
      <c r="AA499" s="46">
        <v>0.95647287593116004</v>
      </c>
      <c r="AB499" s="139">
        <v>7763.4402433281102</v>
      </c>
      <c r="AC499" s="45">
        <v>7211.6597059374399</v>
      </c>
      <c r="AD499" s="99">
        <v>0.95628367982146401</v>
      </c>
      <c r="AE499" s="142">
        <v>7588.2638328360899</v>
      </c>
      <c r="AF499" s="44">
        <v>7713.3544592827602</v>
      </c>
      <c r="AG499" s="45">
        <v>7258.2271180389698</v>
      </c>
      <c r="AH499" s="140">
        <v>0.95650695309657296</v>
      </c>
      <c r="AI499" s="44">
        <v>7811.74674642236</v>
      </c>
      <c r="AJ499" s="45">
        <v>7256.7605213697998</v>
      </c>
      <c r="AK499" s="46">
        <v>0.95631368139418205</v>
      </c>
    </row>
    <row r="500" spans="1:37" x14ac:dyDescent="0.2">
      <c r="A500" s="35" t="s">
        <v>6742</v>
      </c>
      <c r="B500" s="35" t="s">
        <v>12445</v>
      </c>
      <c r="C500" s="85" t="s">
        <v>1076</v>
      </c>
      <c r="D500" s="85" t="s">
        <v>1076</v>
      </c>
      <c r="E500" s="85" t="s">
        <v>12894</v>
      </c>
      <c r="F500" s="85" t="s">
        <v>301</v>
      </c>
      <c r="G500" s="85" t="s">
        <v>13444</v>
      </c>
      <c r="H500" s="840">
        <v>1.0247953971447701</v>
      </c>
      <c r="I500" s="840">
        <v>1.02057037525653</v>
      </c>
      <c r="J500" s="86">
        <v>9569.6666666666697</v>
      </c>
      <c r="K500" s="44">
        <v>9806.9503522097493</v>
      </c>
      <c r="L500" s="45">
        <v>9227.0374913792493</v>
      </c>
      <c r="M500" s="46">
        <v>0.96419633125980497</v>
      </c>
      <c r="N500" s="139">
        <v>9766.5183010798992</v>
      </c>
      <c r="O500" s="45">
        <v>9071.5856919269008</v>
      </c>
      <c r="P500" s="99">
        <v>0.94795210825109499</v>
      </c>
      <c r="Q500" s="86">
        <v>9594.7823226034798</v>
      </c>
      <c r="R500" s="44">
        <v>9832.6887608100697</v>
      </c>
      <c r="S500" s="45">
        <v>9251.7271695012405</v>
      </c>
      <c r="T500" s="140">
        <v>0.96424565544399399</v>
      </c>
      <c r="U500" s="44">
        <v>9792.1505954841505</v>
      </c>
      <c r="V500" s="45">
        <v>9095.7928090968508</v>
      </c>
      <c r="W500" s="99">
        <v>0.94799365981121697</v>
      </c>
      <c r="X500" s="86">
        <v>9612.4392961163394</v>
      </c>
      <c r="Y500" s="44">
        <v>9850.7835459935504</v>
      </c>
      <c r="Z500" s="45">
        <v>9269.2067199847406</v>
      </c>
      <c r="AA500" s="46">
        <v>0.96429287451830403</v>
      </c>
      <c r="AB500" s="139">
        <v>9810.1707795680704</v>
      </c>
      <c r="AC500" s="45">
        <v>9112.9204453111306</v>
      </c>
      <c r="AD500" s="99">
        <v>0.94803412168157697</v>
      </c>
      <c r="AE500" s="142">
        <v>9634.4018955077208</v>
      </c>
      <c r="AF500" s="44">
        <v>9873.2907167591802</v>
      </c>
      <c r="AG500" s="45">
        <v>9290.7160954363208</v>
      </c>
      <c r="AH500" s="140">
        <v>0.96432723029421696</v>
      </c>
      <c r="AI500" s="44">
        <v>9832.5851578705406</v>
      </c>
      <c r="AJ500" s="45">
        <v>9134.0282926248092</v>
      </c>
      <c r="AK500" s="46">
        <v>0.94806386444017599</v>
      </c>
    </row>
    <row r="501" spans="1:37" x14ac:dyDescent="0.2">
      <c r="A501" s="35" t="s">
        <v>6741</v>
      </c>
      <c r="B501" s="35" t="s">
        <v>12444</v>
      </c>
      <c r="C501" s="85" t="s">
        <v>1076</v>
      </c>
      <c r="D501" s="85" t="s">
        <v>1076</v>
      </c>
      <c r="E501" s="85" t="s">
        <v>12894</v>
      </c>
      <c r="F501" s="85" t="s">
        <v>305</v>
      </c>
      <c r="G501" s="85" t="s">
        <v>13444</v>
      </c>
      <c r="H501" s="840">
        <v>1.01523605350839</v>
      </c>
      <c r="I501" s="840">
        <v>1.0174955318760599</v>
      </c>
      <c r="J501" s="86">
        <v>3566.25</v>
      </c>
      <c r="K501" s="44">
        <v>3620.5855758242901</v>
      </c>
      <c r="L501" s="45">
        <v>3406.4900554279002</v>
      </c>
      <c r="M501" s="46">
        <v>0.95520225879506604</v>
      </c>
      <c r="N501" s="139">
        <v>3628.6434405530099</v>
      </c>
      <c r="O501" s="45">
        <v>3370.4488029050499</v>
      </c>
      <c r="P501" s="99">
        <v>0.94509605409184805</v>
      </c>
      <c r="Q501" s="86">
        <v>3584.80937437895</v>
      </c>
      <c r="R501" s="44">
        <v>3639.4277218243601</v>
      </c>
      <c r="S501" s="45">
        <v>3424.3931801889398</v>
      </c>
      <c r="T501" s="140">
        <v>0.95525112288075298</v>
      </c>
      <c r="U501" s="44">
        <v>3647.5275210579998</v>
      </c>
      <c r="V501" s="45">
        <v>3388.1377000393099</v>
      </c>
      <c r="W501" s="99">
        <v>0.94513748046262203</v>
      </c>
      <c r="X501" s="86">
        <v>3600.2941274457398</v>
      </c>
      <c r="Y501" s="44">
        <v>3655.1484014174398</v>
      </c>
      <c r="Z501" s="45">
        <v>3439.3534247069701</v>
      </c>
      <c r="AA501" s="46">
        <v>0.95529790149313498</v>
      </c>
      <c r="AB501" s="139">
        <v>3663.2831881156699</v>
      </c>
      <c r="AC501" s="45">
        <v>3402.9181562743001</v>
      </c>
      <c r="AD501" s="99">
        <v>0.94517782042672505</v>
      </c>
      <c r="AE501" s="142">
        <v>3614.97249873377</v>
      </c>
      <c r="AF501" s="44">
        <v>3670.05041315583</v>
      </c>
      <c r="AG501" s="45">
        <v>3453.4986786818499</v>
      </c>
      <c r="AH501" s="140">
        <v>0.95533193679661998</v>
      </c>
      <c r="AI501" s="44">
        <v>3678.2183653164602</v>
      </c>
      <c r="AJ501" s="45">
        <v>3416.8990225688299</v>
      </c>
      <c r="AK501" s="46">
        <v>0.94520747357433099</v>
      </c>
    </row>
    <row r="502" spans="1:37" x14ac:dyDescent="0.2">
      <c r="A502" s="35" t="s">
        <v>6740</v>
      </c>
      <c r="B502" s="35" t="s">
        <v>12443</v>
      </c>
      <c r="C502" s="85" t="s">
        <v>1076</v>
      </c>
      <c r="D502" s="85" t="s">
        <v>1076</v>
      </c>
      <c r="E502" s="85" t="s">
        <v>12894</v>
      </c>
      <c r="F502" s="85" t="s">
        <v>305</v>
      </c>
      <c r="G502" s="85" t="s">
        <v>13444</v>
      </c>
      <c r="H502" s="840">
        <v>1.01523605350839</v>
      </c>
      <c r="I502" s="840">
        <v>1.0174955318760599</v>
      </c>
      <c r="J502" s="86">
        <v>9927.5</v>
      </c>
      <c r="K502" s="44">
        <v>10078.7559212045</v>
      </c>
      <c r="L502" s="45">
        <v>9482.7704241880092</v>
      </c>
      <c r="M502" s="46">
        <v>0.95520225879506604</v>
      </c>
      <c r="N502" s="139">
        <v>10101.186892699599</v>
      </c>
      <c r="O502" s="45">
        <v>9382.4410769968199</v>
      </c>
      <c r="P502" s="99">
        <v>0.94509605409184805</v>
      </c>
      <c r="Q502" s="86">
        <v>10000.0992285578</v>
      </c>
      <c r="R502" s="44">
        <v>10152.4612754933</v>
      </c>
      <c r="S502" s="45">
        <v>9552.6060169987795</v>
      </c>
      <c r="T502" s="140">
        <v>0.95525112288075298</v>
      </c>
      <c r="U502" s="44">
        <v>10175.056283374801</v>
      </c>
      <c r="V502" s="45">
        <v>9451.4685892553207</v>
      </c>
      <c r="W502" s="99">
        <v>0.94513748046262203</v>
      </c>
      <c r="X502" s="86">
        <v>10066.4513696913</v>
      </c>
      <c r="Y502" s="44">
        <v>10219.8243613995</v>
      </c>
      <c r="Z502" s="45">
        <v>9616.4598689488103</v>
      </c>
      <c r="AA502" s="46">
        <v>0.95529790149313498</v>
      </c>
      <c r="AB502" s="139">
        <v>10242.5692905086</v>
      </c>
      <c r="AC502" s="45">
        <v>9514.5865650364594</v>
      </c>
      <c r="AD502" s="99">
        <v>0.94517782042672505</v>
      </c>
      <c r="AE502" s="142">
        <v>10133.7668635473</v>
      </c>
      <c r="AF502" s="44">
        <v>10288.165477721899</v>
      </c>
      <c r="AG502" s="45">
        <v>9681.1111247980898</v>
      </c>
      <c r="AH502" s="140">
        <v>0.95533193679661998</v>
      </c>
      <c r="AI502" s="44">
        <v>10311.0625047331</v>
      </c>
      <c r="AJ502" s="45">
        <v>9578.5121748848505</v>
      </c>
      <c r="AK502" s="46">
        <v>0.94520747357433099</v>
      </c>
    </row>
    <row r="503" spans="1:37" x14ac:dyDescent="0.2">
      <c r="A503" s="35" t="s">
        <v>6739</v>
      </c>
      <c r="B503" s="35" t="s">
        <v>12442</v>
      </c>
      <c r="C503" s="85" t="s">
        <v>1076</v>
      </c>
      <c r="D503" s="85" t="s">
        <v>1076</v>
      </c>
      <c r="E503" s="85" t="s">
        <v>12894</v>
      </c>
      <c r="F503" s="85" t="s">
        <v>304</v>
      </c>
      <c r="G503" s="85" t="s">
        <v>13444</v>
      </c>
      <c r="H503" s="840">
        <v>1.0327262687727099</v>
      </c>
      <c r="I503" s="840">
        <v>1.0332793741602</v>
      </c>
      <c r="J503" s="86">
        <v>8366.4166666666697</v>
      </c>
      <c r="K503" s="44">
        <v>8640.2182671644805</v>
      </c>
      <c r="L503" s="45">
        <v>8129.2975921778598</v>
      </c>
      <c r="M503" s="46">
        <v>0.97165822789659295</v>
      </c>
      <c r="N503" s="139">
        <v>8644.8457772967595</v>
      </c>
      <c r="O503" s="45">
        <v>8029.7253171141501</v>
      </c>
      <c r="P503" s="99">
        <v>0.95975680354363002</v>
      </c>
      <c r="Q503" s="86">
        <v>8409.5367154901905</v>
      </c>
      <c r="R503" s="44">
        <v>8684.7494742952895</v>
      </c>
      <c r="S503" s="45">
        <v>8171.6135460215501</v>
      </c>
      <c r="T503" s="140">
        <v>0.97170793379968301</v>
      </c>
      <c r="U503" s="44">
        <v>8689.4008343588994</v>
      </c>
      <c r="V503" s="45">
        <v>8071.4638580998999</v>
      </c>
      <c r="W503" s="99">
        <v>0.95979887253865404</v>
      </c>
      <c r="X503" s="86">
        <v>8445.1875638477904</v>
      </c>
      <c r="Y503" s="44">
        <v>8721.5670418982209</v>
      </c>
      <c r="Z503" s="45">
        <v>8206.6576182602093</v>
      </c>
      <c r="AA503" s="46">
        <v>0.97175551830148998</v>
      </c>
      <c r="AB503" s="139">
        <v>8726.2381206381106</v>
      </c>
      <c r="AC503" s="45">
        <v>8106.02746547881</v>
      </c>
      <c r="AD503" s="99">
        <v>0.95983983827418395</v>
      </c>
      <c r="AE503" s="142">
        <v>8487.8547966783099</v>
      </c>
      <c r="AF503" s="44">
        <v>8765.6306140581291</v>
      </c>
      <c r="AG503" s="45">
        <v>8248.4136007909292</v>
      </c>
      <c r="AH503" s="140">
        <v>0.97179013995608299</v>
      </c>
      <c r="AI503" s="44">
        <v>8770.3252922743795</v>
      </c>
      <c r="AJ503" s="45">
        <v>8147.2367713015901</v>
      </c>
      <c r="AK503" s="46">
        <v>0.95986995141457598</v>
      </c>
    </row>
    <row r="504" spans="1:37" x14ac:dyDescent="0.2">
      <c r="A504" s="35" t="s">
        <v>6738</v>
      </c>
      <c r="B504" s="35" t="s">
        <v>12441</v>
      </c>
      <c r="C504" s="85" t="s">
        <v>1076</v>
      </c>
      <c r="D504" s="85" t="s">
        <v>1076</v>
      </c>
      <c r="E504" s="85" t="s">
        <v>12894</v>
      </c>
      <c r="F504" s="85" t="s">
        <v>302</v>
      </c>
      <c r="G504" s="85" t="s">
        <v>13444</v>
      </c>
      <c r="H504" s="840">
        <v>1.02605004221209</v>
      </c>
      <c r="I504" s="840">
        <v>1.0247359643591201</v>
      </c>
      <c r="J504" s="86">
        <v>3638.0833333333298</v>
      </c>
      <c r="K504" s="44">
        <v>3732.8555577377901</v>
      </c>
      <c r="L504" s="45">
        <v>3512.1211940661101</v>
      </c>
      <c r="M504" s="46">
        <v>0.96537678559665796</v>
      </c>
      <c r="N504" s="139">
        <v>3728.0748330021602</v>
      </c>
      <c r="O504" s="45">
        <v>3462.8051953535601</v>
      </c>
      <c r="P504" s="99">
        <v>0.951821296567394</v>
      </c>
      <c r="Q504" s="86">
        <v>3667.9274351941799</v>
      </c>
      <c r="R504" s="44">
        <v>3763.4770997118899</v>
      </c>
      <c r="S504" s="45">
        <v>3541.11313621318</v>
      </c>
      <c r="T504" s="140">
        <v>0.96542617016787102</v>
      </c>
      <c r="U504" s="44">
        <v>3758.6571575029702</v>
      </c>
      <c r="V504" s="45">
        <v>3491.3644772622602</v>
      </c>
      <c r="W504" s="99">
        <v>0.95186301772554704</v>
      </c>
      <c r="X504" s="86">
        <v>3699.8771162995899</v>
      </c>
      <c r="Y504" s="44">
        <v>3796.2590713587601</v>
      </c>
      <c r="Z504" s="45">
        <v>3572.1331131423699</v>
      </c>
      <c r="AA504" s="46">
        <v>0.96547344705194404</v>
      </c>
      <c r="AB504" s="139">
        <v>3791.3971447814802</v>
      </c>
      <c r="AC504" s="45">
        <v>3521.92651211874</v>
      </c>
      <c r="AD504" s="99">
        <v>0.95190364474622902</v>
      </c>
      <c r="AE504" s="142">
        <v>3731.1656488354902</v>
      </c>
      <c r="AF504" s="44">
        <v>3828.3626714879701</v>
      </c>
      <c r="AG504" s="45">
        <v>3602.4697045318899</v>
      </c>
      <c r="AH504" s="140">
        <v>0.96550784488923302</v>
      </c>
      <c r="AI504" s="44">
        <v>3823.45962934304</v>
      </c>
      <c r="AJ504" s="45">
        <v>3551.8216083969901</v>
      </c>
      <c r="AK504" s="46">
        <v>0.95193350890371797</v>
      </c>
    </row>
    <row r="505" spans="1:37" x14ac:dyDescent="0.2">
      <c r="A505" s="35" t="s">
        <v>6737</v>
      </c>
      <c r="B505" s="35" t="s">
        <v>12440</v>
      </c>
      <c r="C505" s="85" t="s">
        <v>1076</v>
      </c>
      <c r="D505" s="85" t="s">
        <v>1076</v>
      </c>
      <c r="E505" s="85" t="s">
        <v>12894</v>
      </c>
      <c r="F505" s="85" t="s">
        <v>304</v>
      </c>
      <c r="G505" s="85" t="s">
        <v>13444</v>
      </c>
      <c r="H505" s="840">
        <v>1.0327262687727099</v>
      </c>
      <c r="I505" s="840">
        <v>1.0332793741602</v>
      </c>
      <c r="J505" s="86">
        <v>7538.0833333333303</v>
      </c>
      <c r="K505" s="44">
        <v>7784.7766745310801</v>
      </c>
      <c r="L505" s="45">
        <v>7324.4406934035096</v>
      </c>
      <c r="M505" s="46">
        <v>0.97165822789659295</v>
      </c>
      <c r="N505" s="139">
        <v>7788.9460290340703</v>
      </c>
      <c r="O505" s="45">
        <v>7234.7267648455099</v>
      </c>
      <c r="P505" s="99">
        <v>0.95975680354363002</v>
      </c>
      <c r="Q505" s="86">
        <v>7585.9140675383396</v>
      </c>
      <c r="R505" s="44">
        <v>7834.1727301992796</v>
      </c>
      <c r="S505" s="45">
        <v>7371.2928845496299</v>
      </c>
      <c r="T505" s="140">
        <v>0.97170793379968301</v>
      </c>
      <c r="U505" s="44">
        <v>7838.3685401390403</v>
      </c>
      <c r="V505" s="45">
        <v>7280.9517691984101</v>
      </c>
      <c r="W505" s="99">
        <v>0.95979887253865404</v>
      </c>
      <c r="X505" s="86">
        <v>7628.1726590130202</v>
      </c>
      <c r="Y505" s="44">
        <v>7877.8142876965103</v>
      </c>
      <c r="Z505" s="45">
        <v>7412.7188759524597</v>
      </c>
      <c r="AA505" s="46">
        <v>0.97175551830148998</v>
      </c>
      <c r="AB505" s="139">
        <v>7882.0334710908901</v>
      </c>
      <c r="AC505" s="45">
        <v>7321.8240113546099</v>
      </c>
      <c r="AD505" s="99">
        <v>0.95983983827418395</v>
      </c>
      <c r="AE505" s="142">
        <v>7673.4112771685895</v>
      </c>
      <c r="AF505" s="44">
        <v>7924.5333970287502</v>
      </c>
      <c r="AG505" s="45">
        <v>7456.94541898025</v>
      </c>
      <c r="AH505" s="140">
        <v>0.97179013995608399</v>
      </c>
      <c r="AI505" s="44">
        <v>7928.7776021465497</v>
      </c>
      <c r="AJ505" s="45">
        <v>7365.4769097998796</v>
      </c>
      <c r="AK505" s="46">
        <v>0.95986995141457598</v>
      </c>
    </row>
    <row r="506" spans="1:37" x14ac:dyDescent="0.2">
      <c r="A506" s="35" t="s">
        <v>6736</v>
      </c>
      <c r="B506" s="35" t="s">
        <v>12439</v>
      </c>
      <c r="C506" s="85" t="s">
        <v>1076</v>
      </c>
      <c r="D506" s="85" t="s">
        <v>1076</v>
      </c>
      <c r="E506" s="85" t="s">
        <v>12894</v>
      </c>
      <c r="F506" s="85" t="s">
        <v>464</v>
      </c>
      <c r="G506" s="85" t="s">
        <v>464</v>
      </c>
      <c r="H506" s="840">
        <v>1.0271835235368301</v>
      </c>
      <c r="I506" s="840">
        <v>1.0285781050405001</v>
      </c>
      <c r="J506" s="86">
        <v>7468.5833333333303</v>
      </c>
      <c r="K506" s="44">
        <v>7671.6057441617704</v>
      </c>
      <c r="L506" s="45">
        <v>7217.9618819535699</v>
      </c>
      <c r="M506" s="46">
        <v>0.96644324094755596</v>
      </c>
      <c r="N506" s="139">
        <v>7682.02129233706</v>
      </c>
      <c r="O506" s="45">
        <v>7135.4102139896704</v>
      </c>
      <c r="P506" s="99">
        <v>0.95539005130241195</v>
      </c>
      <c r="Q506" s="86">
        <v>7475.8465524222602</v>
      </c>
      <c r="R506" s="44">
        <v>7679.0664031377501</v>
      </c>
      <c r="S506" s="45">
        <v>7225.3509702732299</v>
      </c>
      <c r="T506" s="140">
        <v>0.96649268007408995</v>
      </c>
      <c r="U506" s="44">
        <v>7689.4920804640296</v>
      </c>
      <c r="V506" s="45">
        <v>7142.6624916642004</v>
      </c>
      <c r="W506" s="99">
        <v>0.95543192888969897</v>
      </c>
      <c r="X506" s="86">
        <v>7482.16179686344</v>
      </c>
      <c r="Y506" s="44">
        <v>7685.5533181748497</v>
      </c>
      <c r="Z506" s="45">
        <v>7231.8087318649004</v>
      </c>
      <c r="AA506" s="46">
        <v>0.96654000918511396</v>
      </c>
      <c r="AB506" s="139">
        <v>7695.9878026242204</v>
      </c>
      <c r="AC506" s="45">
        <v>7149.0013955177301</v>
      </c>
      <c r="AD506" s="99">
        <v>0.95547270823715902</v>
      </c>
      <c r="AE506" s="142">
        <v>7488.9711692966503</v>
      </c>
      <c r="AF506" s="44">
        <v>7692.5477933438697</v>
      </c>
      <c r="AG506" s="45">
        <v>7238.6481517473403</v>
      </c>
      <c r="AH506" s="140">
        <v>0.96657444502182199</v>
      </c>
      <c r="AI506" s="44">
        <v>7702.9917740180899</v>
      </c>
      <c r="AJ506" s="45">
        <v>7155.7320554114804</v>
      </c>
      <c r="AK506" s="46">
        <v>0.95550268436719399</v>
      </c>
    </row>
    <row r="507" spans="1:37" x14ac:dyDescent="0.2">
      <c r="A507" s="35" t="s">
        <v>6735</v>
      </c>
      <c r="B507" s="35" t="s">
        <v>12438</v>
      </c>
      <c r="C507" s="85" t="s">
        <v>1076</v>
      </c>
      <c r="D507" s="85" t="s">
        <v>1076</v>
      </c>
      <c r="E507" s="85" t="s">
        <v>12894</v>
      </c>
      <c r="F507" s="85" t="s">
        <v>303</v>
      </c>
      <c r="G507" s="85" t="s">
        <v>13444</v>
      </c>
      <c r="H507" s="840">
        <v>1.01518139351085</v>
      </c>
      <c r="I507" s="840">
        <v>1.0164189570061199</v>
      </c>
      <c r="J507" s="86">
        <v>5036.0833333333303</v>
      </c>
      <c r="K507" s="44">
        <v>5112.5380961701003</v>
      </c>
      <c r="L507" s="45">
        <v>4810.2191808115804</v>
      </c>
      <c r="M507" s="46">
        <v>0.95515083099860898</v>
      </c>
      <c r="N507" s="139">
        <v>5118.7705690625698</v>
      </c>
      <c r="O507" s="45">
        <v>4754.5465459712595</v>
      </c>
      <c r="P507" s="99">
        <v>0.94409608246579002</v>
      </c>
      <c r="Q507" s="86">
        <v>5033.9925986481403</v>
      </c>
      <c r="R507" s="44">
        <v>5110.41562121892</v>
      </c>
      <c r="S507" s="45">
        <v>4808.46818204174</v>
      </c>
      <c r="T507" s="140">
        <v>0.95519969245346903</v>
      </c>
      <c r="U507" s="44">
        <v>5116.64550669447</v>
      </c>
      <c r="V507" s="45">
        <v>4752.7810109407501</v>
      </c>
      <c r="W507" s="99">
        <v>0.94413746500483497</v>
      </c>
      <c r="X507" s="86">
        <v>5037.6398817555901</v>
      </c>
      <c r="Y507" s="44">
        <v>5114.1182751664701</v>
      </c>
      <c r="Z507" s="45">
        <v>4812.1877068600897</v>
      </c>
      <c r="AA507" s="46">
        <v>0.955246468547304</v>
      </c>
      <c r="AB507" s="139">
        <v>5120.3526743864504</v>
      </c>
      <c r="AC507" s="45">
        <v>4756.4275507621996</v>
      </c>
      <c r="AD507" s="99">
        <v>0.94417776228669403</v>
      </c>
      <c r="AE507" s="142">
        <v>5042.4976823362504</v>
      </c>
      <c r="AF507" s="44">
        <v>5119.0498239293402</v>
      </c>
      <c r="AG507" s="45">
        <v>4816.9997174084801</v>
      </c>
      <c r="AH507" s="140">
        <v>0.95528050201833903</v>
      </c>
      <c r="AI507" s="44">
        <v>5125.2902349859896</v>
      </c>
      <c r="AJ507" s="45">
        <v>4761.1635457642296</v>
      </c>
      <c r="AK507" s="46">
        <v>0.94420738405938798</v>
      </c>
    </row>
    <row r="508" spans="1:37" x14ac:dyDescent="0.2">
      <c r="A508" s="35" t="s">
        <v>6734</v>
      </c>
      <c r="B508" s="35" t="s">
        <v>12437</v>
      </c>
      <c r="C508" s="85" t="s">
        <v>1076</v>
      </c>
      <c r="D508" s="85" t="s">
        <v>1076</v>
      </c>
      <c r="E508" s="85" t="s">
        <v>12894</v>
      </c>
      <c r="F508" s="85" t="s">
        <v>300</v>
      </c>
      <c r="G508" s="85" t="s">
        <v>13444</v>
      </c>
      <c r="H508" s="840">
        <v>1.0274681485347199</v>
      </c>
      <c r="I508" s="840">
        <v>1.0290289001795101</v>
      </c>
      <c r="J508" s="86">
        <v>10789.916666666701</v>
      </c>
      <c r="K508" s="44">
        <v>11086.295700343901</v>
      </c>
      <c r="L508" s="45">
        <v>10430.731511202201</v>
      </c>
      <c r="M508" s="46">
        <v>0.96671103525997903</v>
      </c>
      <c r="N508" s="139">
        <v>11103.1360805285</v>
      </c>
      <c r="O508" s="45">
        <v>10313.096980784099</v>
      </c>
      <c r="P508" s="99">
        <v>0.95580877029795797</v>
      </c>
      <c r="Q508" s="86">
        <v>10919.6376179213</v>
      </c>
      <c r="R508" s="44">
        <v>11219.579845955701</v>
      </c>
      <c r="S508" s="45">
        <v>10556.674193220901</v>
      </c>
      <c r="T508" s="140">
        <v>0.96676048808573101</v>
      </c>
      <c r="U508" s="44">
        <v>11236.6226883283</v>
      </c>
      <c r="V508" s="45">
        <v>10437.5428921779</v>
      </c>
      <c r="W508" s="99">
        <v>0.95585066623894299</v>
      </c>
      <c r="X508" s="86">
        <v>11041.8810358263</v>
      </c>
      <c r="Y508" s="44">
        <v>11345.1810642211</v>
      </c>
      <c r="Z508" s="45">
        <v>10675.3770468027</v>
      </c>
      <c r="AA508" s="46">
        <v>0.96680783031130302</v>
      </c>
      <c r="AB508" s="139">
        <v>11362.414698209201</v>
      </c>
      <c r="AC508" s="45">
        <v>10554.839822673701</v>
      </c>
      <c r="AD508" s="99">
        <v>0.95589146345877696</v>
      </c>
      <c r="AE508" s="142">
        <v>11160.1985815762</v>
      </c>
      <c r="AF508" s="44">
        <v>11466.7485738919</v>
      </c>
      <c r="AG508" s="45">
        <v>10790.1517937627</v>
      </c>
      <c r="AH508" s="140">
        <v>0.96684227568992898</v>
      </c>
      <c r="AI508" s="44">
        <v>11484.1668721843</v>
      </c>
      <c r="AJ508" s="45">
        <v>10668.273240816099</v>
      </c>
      <c r="AK508" s="46">
        <v>0.95592145272645601</v>
      </c>
    </row>
    <row r="509" spans="1:37" x14ac:dyDescent="0.2">
      <c r="A509" s="35" t="s">
        <v>6733</v>
      </c>
      <c r="B509" s="35" t="s">
        <v>12436</v>
      </c>
      <c r="C509" s="85" t="s">
        <v>1076</v>
      </c>
      <c r="D509" s="85" t="s">
        <v>1076</v>
      </c>
      <c r="E509" s="85" t="s">
        <v>12894</v>
      </c>
      <c r="F509" s="85" t="s">
        <v>300</v>
      </c>
      <c r="G509" s="85" t="s">
        <v>13444</v>
      </c>
      <c r="H509" s="840">
        <v>1.0274681485347199</v>
      </c>
      <c r="I509" s="840">
        <v>1.0290289001795101</v>
      </c>
      <c r="J509" s="86">
        <v>18621.166666666701</v>
      </c>
      <c r="K509" s="44">
        <v>19132.655638556502</v>
      </c>
      <c r="L509" s="45">
        <v>18001.287306081998</v>
      </c>
      <c r="M509" s="46">
        <v>0.96671103525997903</v>
      </c>
      <c r="N509" s="139">
        <v>19161.7186550593</v>
      </c>
      <c r="O509" s="45">
        <v>17798.274413179999</v>
      </c>
      <c r="P509" s="99">
        <v>0.95580877029795797</v>
      </c>
      <c r="Q509" s="86">
        <v>18837.398537165202</v>
      </c>
      <c r="R509" s="44">
        <v>19354.826998191798</v>
      </c>
      <c r="S509" s="45">
        <v>18211.2526040552</v>
      </c>
      <c r="T509" s="140">
        <v>0.96676048808573101</v>
      </c>
      <c r="U509" s="44">
        <v>19384.227498942098</v>
      </c>
      <c r="V509" s="45">
        <v>18005.7399419578</v>
      </c>
      <c r="W509" s="99">
        <v>0.95585066623894299</v>
      </c>
      <c r="X509" s="86">
        <v>19039.179508584199</v>
      </c>
      <c r="Y509" s="44">
        <v>19562.1505193052</v>
      </c>
      <c r="Z509" s="45">
        <v>18407.2278316017</v>
      </c>
      <c r="AA509" s="46">
        <v>0.96680783031130302</v>
      </c>
      <c r="AB509" s="139">
        <v>19591.865950038598</v>
      </c>
      <c r="AC509" s="45">
        <v>18199.389163514901</v>
      </c>
      <c r="AD509" s="99">
        <v>0.95589146345877696</v>
      </c>
      <c r="AE509" s="142">
        <v>19238.944432666201</v>
      </c>
      <c r="AF509" s="44">
        <v>19767.402615993899</v>
      </c>
      <c r="AG509" s="45">
        <v>18601.024817151101</v>
      </c>
      <c r="AH509" s="140">
        <v>0.96684227568992898</v>
      </c>
      <c r="AI509" s="44">
        <v>19797.429830161102</v>
      </c>
      <c r="AJ509" s="45">
        <v>18390.919710997801</v>
      </c>
      <c r="AK509" s="46">
        <v>0.95592145272645601</v>
      </c>
    </row>
    <row r="510" spans="1:37" x14ac:dyDescent="0.2">
      <c r="A510" s="35" t="s">
        <v>6732</v>
      </c>
      <c r="B510" s="35" t="s">
        <v>12435</v>
      </c>
      <c r="C510" s="85" t="s">
        <v>1076</v>
      </c>
      <c r="D510" s="85" t="s">
        <v>1076</v>
      </c>
      <c r="E510" s="85" t="s">
        <v>12894</v>
      </c>
      <c r="F510" s="85" t="s">
        <v>305</v>
      </c>
      <c r="G510" s="85" t="s">
        <v>13444</v>
      </c>
      <c r="H510" s="840">
        <v>1.01523605350839</v>
      </c>
      <c r="I510" s="840">
        <v>1.0174955318760599</v>
      </c>
      <c r="J510" s="86">
        <v>9619.8333333333303</v>
      </c>
      <c r="K510" s="44">
        <v>9766.4016287417908</v>
      </c>
      <c r="L510" s="45">
        <v>9188.8865292320697</v>
      </c>
      <c r="M510" s="46">
        <v>0.95520225879506604</v>
      </c>
      <c r="N510" s="139">
        <v>9788.1374340590701</v>
      </c>
      <c r="O510" s="45">
        <v>9091.6665243545594</v>
      </c>
      <c r="P510" s="99">
        <v>0.94509605409184805</v>
      </c>
      <c r="Q510" s="86">
        <v>9682.6241116701403</v>
      </c>
      <c r="R510" s="44">
        <v>9830.1490907371608</v>
      </c>
      <c r="S510" s="45">
        <v>9249.3375551051504</v>
      </c>
      <c r="T510" s="140">
        <v>0.95525112288075298</v>
      </c>
      <c r="U510" s="44">
        <v>9852.02677045979</v>
      </c>
      <c r="V510" s="45">
        <v>9151.4109571705503</v>
      </c>
      <c r="W510" s="99">
        <v>0.94513748046262203</v>
      </c>
      <c r="X510" s="86">
        <v>9738.9090814040392</v>
      </c>
      <c r="Y510" s="44">
        <v>9887.2916212816508</v>
      </c>
      <c r="Z510" s="45">
        <v>9303.5594082977095</v>
      </c>
      <c r="AA510" s="46">
        <v>0.95529790149313498</v>
      </c>
      <c r="AB510" s="139">
        <v>9909.2964756758101</v>
      </c>
      <c r="AC510" s="45">
        <v>9205.0008588955097</v>
      </c>
      <c r="AD510" s="99">
        <v>0.94517782042672505</v>
      </c>
      <c r="AE510" s="142">
        <v>9797.3354207494103</v>
      </c>
      <c r="AF510" s="44">
        <v>9946.6081474595794</v>
      </c>
      <c r="AG510" s="45">
        <v>9359.7074229506597</v>
      </c>
      <c r="AH510" s="140">
        <v>0.95533193679661998</v>
      </c>
      <c r="AI510" s="44">
        <v>9968.7450149035994</v>
      </c>
      <c r="AJ510" s="45">
        <v>9260.5146608068608</v>
      </c>
      <c r="AK510" s="46">
        <v>0.94520747357433099</v>
      </c>
    </row>
    <row r="511" spans="1:37" x14ac:dyDescent="0.2">
      <c r="A511" s="35" t="s">
        <v>6731</v>
      </c>
      <c r="B511" s="35" t="s">
        <v>12434</v>
      </c>
      <c r="C511" s="85" t="s">
        <v>1076</v>
      </c>
      <c r="D511" s="85" t="s">
        <v>1076</v>
      </c>
      <c r="E511" s="85" t="s">
        <v>12894</v>
      </c>
      <c r="F511" s="85" t="s">
        <v>302</v>
      </c>
      <c r="G511" s="85" t="s">
        <v>13444</v>
      </c>
      <c r="H511" s="840">
        <v>1.02605004221209</v>
      </c>
      <c r="I511" s="840">
        <v>1.0247359643591201</v>
      </c>
      <c r="J511" s="86">
        <v>6130.0833333333303</v>
      </c>
      <c r="K511" s="44">
        <v>6289.7722629303298</v>
      </c>
      <c r="L511" s="45">
        <v>5917.8401437729799</v>
      </c>
      <c r="M511" s="46">
        <v>0.96537678559665796</v>
      </c>
      <c r="N511" s="139">
        <v>6281.7168561850704</v>
      </c>
      <c r="O511" s="45">
        <v>5834.7438663995099</v>
      </c>
      <c r="P511" s="99">
        <v>0.951821296567394</v>
      </c>
      <c r="Q511" s="86">
        <v>6177.7283890304197</v>
      </c>
      <c r="R511" s="44">
        <v>6338.6584743395197</v>
      </c>
      <c r="S511" s="45">
        <v>5964.1406589589697</v>
      </c>
      <c r="T511" s="140">
        <v>0.96542617016787102</v>
      </c>
      <c r="U511" s="44">
        <v>6330.54045828177</v>
      </c>
      <c r="V511" s="45">
        <v>5880.35118707128</v>
      </c>
      <c r="W511" s="99">
        <v>0.95186301772554704</v>
      </c>
      <c r="X511" s="86">
        <v>6220.1732786337298</v>
      </c>
      <c r="Y511" s="44">
        <v>6382.2090551086903</v>
      </c>
      <c r="Z511" s="45">
        <v>6005.4121365829096</v>
      </c>
      <c r="AA511" s="46">
        <v>0.96547344705194404</v>
      </c>
      <c r="AB511" s="139">
        <v>6374.0352631615397</v>
      </c>
      <c r="AC511" s="45">
        <v>5921.0056148845497</v>
      </c>
      <c r="AD511" s="99">
        <v>0.95190364474622902</v>
      </c>
      <c r="AE511" s="142">
        <v>6263.0565305240298</v>
      </c>
      <c r="AF511" s="44">
        <v>6426.2094175209204</v>
      </c>
      <c r="AG511" s="45">
        <v>6047.0302132056904</v>
      </c>
      <c r="AH511" s="140">
        <v>0.96550784488923302</v>
      </c>
      <c r="AI511" s="44">
        <v>6417.9792736421996</v>
      </c>
      <c r="AJ511" s="45">
        <v>5962.0133795640904</v>
      </c>
      <c r="AK511" s="46">
        <v>0.95193350890371797</v>
      </c>
    </row>
    <row r="512" spans="1:37" x14ac:dyDescent="0.2">
      <c r="A512" s="35" t="s">
        <v>6730</v>
      </c>
      <c r="B512" s="35" t="s">
        <v>12433</v>
      </c>
      <c r="C512" s="85" t="s">
        <v>1076</v>
      </c>
      <c r="D512" s="85" t="s">
        <v>1076</v>
      </c>
      <c r="E512" s="85" t="s">
        <v>12894</v>
      </c>
      <c r="F512" s="85" t="s">
        <v>303</v>
      </c>
      <c r="G512" s="85" t="s">
        <v>13444</v>
      </c>
      <c r="H512" s="840">
        <v>1.01518139351085</v>
      </c>
      <c r="I512" s="840">
        <v>1.0164189570061199</v>
      </c>
      <c r="J512" s="86">
        <v>6145.25</v>
      </c>
      <c r="K512" s="44">
        <v>6238.5434584725499</v>
      </c>
      <c r="L512" s="45">
        <v>5869.6406441941999</v>
      </c>
      <c r="M512" s="46">
        <v>0.95515083099860898</v>
      </c>
      <c r="N512" s="139">
        <v>6246.1485955418602</v>
      </c>
      <c r="O512" s="45">
        <v>5801.7064507729001</v>
      </c>
      <c r="P512" s="99">
        <v>0.94409608246579002</v>
      </c>
      <c r="Q512" s="86">
        <v>6158.1105995093403</v>
      </c>
      <c r="R512" s="44">
        <v>6251.59929980383</v>
      </c>
      <c r="S512" s="45">
        <v>5882.2253507457699</v>
      </c>
      <c r="T512" s="140">
        <v>0.95519969245346903</v>
      </c>
      <c r="U512" s="44">
        <v>6259.2203526816202</v>
      </c>
      <c r="V512" s="45">
        <v>5814.1029306401497</v>
      </c>
      <c r="W512" s="99">
        <v>0.94413746500483497</v>
      </c>
      <c r="X512" s="86">
        <v>6175.3310778475998</v>
      </c>
      <c r="Y512" s="44">
        <v>6269.08120900018</v>
      </c>
      <c r="Z512" s="45">
        <v>5898.9632042243402</v>
      </c>
      <c r="AA512" s="46">
        <v>0.955246468547304</v>
      </c>
      <c r="AB512" s="139">
        <v>6276.7235733133402</v>
      </c>
      <c r="AC512" s="45">
        <v>5830.6102784616296</v>
      </c>
      <c r="AD512" s="99">
        <v>0.94417776228669403</v>
      </c>
      <c r="AE512" s="142">
        <v>6191.5884083354904</v>
      </c>
      <c r="AF512" s="44">
        <v>6285.5853484196496</v>
      </c>
      <c r="AG512" s="45">
        <v>5914.7036830056604</v>
      </c>
      <c r="AH512" s="140">
        <v>0.95528050201833903</v>
      </c>
      <c r="AI512" s="44">
        <v>6293.2478322115503</v>
      </c>
      <c r="AJ512" s="45">
        <v>5846.14349420688</v>
      </c>
      <c r="AK512" s="46">
        <v>0.94420738405938798</v>
      </c>
    </row>
    <row r="513" spans="1:37" x14ac:dyDescent="0.2">
      <c r="A513" s="35" t="s">
        <v>6729</v>
      </c>
      <c r="B513" s="35" t="s">
        <v>12432</v>
      </c>
      <c r="C513" s="85" t="s">
        <v>1076</v>
      </c>
      <c r="D513" s="85" t="s">
        <v>1076</v>
      </c>
      <c r="E513" s="85" t="s">
        <v>12894</v>
      </c>
      <c r="F513" s="85" t="s">
        <v>305</v>
      </c>
      <c r="G513" s="85" t="s">
        <v>13444</v>
      </c>
      <c r="H513" s="840">
        <v>1.01523605350839</v>
      </c>
      <c r="I513" s="840">
        <v>1.0174955318760599</v>
      </c>
      <c r="J513" s="86">
        <v>3711.5</v>
      </c>
      <c r="K513" s="44">
        <v>3768.0486125963898</v>
      </c>
      <c r="L513" s="45">
        <v>3545.2331835178902</v>
      </c>
      <c r="M513" s="46">
        <v>0.95520225879506604</v>
      </c>
      <c r="N513" s="139">
        <v>3776.4346665580001</v>
      </c>
      <c r="O513" s="45">
        <v>3507.7240047618898</v>
      </c>
      <c r="P513" s="99">
        <v>0.94509605409184805</v>
      </c>
      <c r="Q513" s="86">
        <v>3741.8978413571399</v>
      </c>
      <c r="R513" s="44">
        <v>3798.9095970909798</v>
      </c>
      <c r="S513" s="45">
        <v>3574.4521146614702</v>
      </c>
      <c r="T513" s="140">
        <v>0.95525112288075298</v>
      </c>
      <c r="U513" s="44">
        <v>3807.36433431757</v>
      </c>
      <c r="V513" s="45">
        <v>3536.60789792881</v>
      </c>
      <c r="W513" s="99">
        <v>0.94513748046262203</v>
      </c>
      <c r="X513" s="86">
        <v>3769.7888967327599</v>
      </c>
      <c r="Y513" s="44">
        <v>3827.2256020787099</v>
      </c>
      <c r="Z513" s="45">
        <v>3601.2714221209299</v>
      </c>
      <c r="AA513" s="46">
        <v>0.95529790149313498</v>
      </c>
      <c r="AB513" s="139">
        <v>3835.7433585415702</v>
      </c>
      <c r="AC513" s="45">
        <v>3563.1208528827401</v>
      </c>
      <c r="AD513" s="99">
        <v>0.94517782042672505</v>
      </c>
      <c r="AE513" s="142">
        <v>3799.09360907675</v>
      </c>
      <c r="AF513" s="44">
        <v>3856.9768025880298</v>
      </c>
      <c r="AG513" s="45">
        <v>3629.39545563096</v>
      </c>
      <c r="AH513" s="140">
        <v>0.95533193679661998</v>
      </c>
      <c r="AI513" s="44">
        <v>3865.5607724145002</v>
      </c>
      <c r="AJ513" s="45">
        <v>3590.9316721078198</v>
      </c>
      <c r="AK513" s="46">
        <v>0.94520747357433099</v>
      </c>
    </row>
    <row r="514" spans="1:37" x14ac:dyDescent="0.2">
      <c r="A514" s="35" t="s">
        <v>6728</v>
      </c>
      <c r="B514" s="35" t="s">
        <v>12431</v>
      </c>
      <c r="C514" s="85" t="s">
        <v>1076</v>
      </c>
      <c r="D514" s="85" t="s">
        <v>1076</v>
      </c>
      <c r="E514" s="85" t="s">
        <v>12894</v>
      </c>
      <c r="F514" s="85" t="s">
        <v>464</v>
      </c>
      <c r="G514" s="85" t="s">
        <v>464</v>
      </c>
      <c r="H514" s="840">
        <v>1.0271835235368301</v>
      </c>
      <c r="I514" s="840">
        <v>1.0285781050405001</v>
      </c>
      <c r="J514" s="86">
        <v>18860.416666666701</v>
      </c>
      <c r="K514" s="44">
        <v>19373.1092470394</v>
      </c>
      <c r="L514" s="45">
        <v>18227.522208954601</v>
      </c>
      <c r="M514" s="46">
        <v>0.96644324094755596</v>
      </c>
      <c r="N514" s="139">
        <v>19399.411635274198</v>
      </c>
      <c r="O514" s="45">
        <v>18019.054446751499</v>
      </c>
      <c r="P514" s="99">
        <v>0.95539005130241195</v>
      </c>
      <c r="Q514" s="86">
        <v>18857.257700313301</v>
      </c>
      <c r="R514" s="44">
        <v>19369.864408849899</v>
      </c>
      <c r="S514" s="45">
        <v>18225.401533623601</v>
      </c>
      <c r="T514" s="140">
        <v>0.96649268007408995</v>
      </c>
      <c r="U514" s="44">
        <v>19396.162391648599</v>
      </c>
      <c r="V514" s="45">
        <v>18016.8260981805</v>
      </c>
      <c r="W514" s="99">
        <v>0.95543192888969897</v>
      </c>
      <c r="X514" s="86">
        <v>18857.190448600599</v>
      </c>
      <c r="Y514" s="44">
        <v>19369.7953289986</v>
      </c>
      <c r="Z514" s="45">
        <v>18226.229029395799</v>
      </c>
      <c r="AA514" s="46">
        <v>0.96654000918511396</v>
      </c>
      <c r="AB514" s="139">
        <v>19396.093218009399</v>
      </c>
      <c r="AC514" s="45">
        <v>18017.530827668299</v>
      </c>
      <c r="AD514" s="99">
        <v>0.95547270823716002</v>
      </c>
      <c r="AE514" s="142">
        <v>18864.9494669778</v>
      </c>
      <c r="AF514" s="44">
        <v>19377.765264834499</v>
      </c>
      <c r="AG514" s="45">
        <v>18234.378061408799</v>
      </c>
      <c r="AH514" s="140">
        <v>0.96657444502182199</v>
      </c>
      <c r="AI514" s="44">
        <v>19404.0739744288</v>
      </c>
      <c r="AJ514" s="45">
        <v>18025.509856148801</v>
      </c>
      <c r="AK514" s="46">
        <v>0.95550268436719399</v>
      </c>
    </row>
    <row r="515" spans="1:37" x14ac:dyDescent="0.2">
      <c r="A515" s="35" t="s">
        <v>6727</v>
      </c>
      <c r="B515" s="35" t="s">
        <v>12430</v>
      </c>
      <c r="C515" s="85" t="s">
        <v>1076</v>
      </c>
      <c r="D515" s="85" t="s">
        <v>1076</v>
      </c>
      <c r="E515" s="85" t="s">
        <v>12894</v>
      </c>
      <c r="F515" s="85" t="s">
        <v>464</v>
      </c>
      <c r="G515" s="85" t="s">
        <v>464</v>
      </c>
      <c r="H515" s="840">
        <v>1.0271835235368301</v>
      </c>
      <c r="I515" s="840">
        <v>1.0285781050405001</v>
      </c>
      <c r="J515" s="86">
        <v>7257.9166666666697</v>
      </c>
      <c r="K515" s="44">
        <v>7455.2124152033502</v>
      </c>
      <c r="L515" s="45">
        <v>7014.3645058606198</v>
      </c>
      <c r="M515" s="46">
        <v>0.96644324094755596</v>
      </c>
      <c r="N515" s="139">
        <v>7465.3341715418601</v>
      </c>
      <c r="O515" s="45">
        <v>6934.1413765153002</v>
      </c>
      <c r="P515" s="99">
        <v>0.95539005130241195</v>
      </c>
      <c r="Q515" s="86">
        <v>7257.58316326561</v>
      </c>
      <c r="R515" s="44">
        <v>7454.8698460047299</v>
      </c>
      <c r="S515" s="45">
        <v>7014.4010023251603</v>
      </c>
      <c r="T515" s="140">
        <v>0.96649268007408995</v>
      </c>
      <c r="U515" s="44">
        <v>7464.9911372455699</v>
      </c>
      <c r="V515" s="45">
        <v>6934.1266807562597</v>
      </c>
      <c r="W515" s="99">
        <v>0.95543192888969897</v>
      </c>
      <c r="X515" s="86">
        <v>7256.0809962462099</v>
      </c>
      <c r="Y515" s="44">
        <v>7453.3268447928103</v>
      </c>
      <c r="Z515" s="45">
        <v>7013.2925927597498</v>
      </c>
      <c r="AA515" s="46">
        <v>0.96654000918511396</v>
      </c>
      <c r="AB515" s="139">
        <v>7463.4460411393102</v>
      </c>
      <c r="AC515" s="45">
        <v>6932.9873606715601</v>
      </c>
      <c r="AD515" s="99">
        <v>0.95547270823715902</v>
      </c>
      <c r="AE515" s="142">
        <v>7254.8180305238202</v>
      </c>
      <c r="AF515" s="44">
        <v>7452.0295472119797</v>
      </c>
      <c r="AG515" s="45">
        <v>7012.3217115878697</v>
      </c>
      <c r="AH515" s="140">
        <v>0.96657444502182199</v>
      </c>
      <c r="AI515" s="44">
        <v>7462.1469822498402</v>
      </c>
      <c r="AJ515" s="45">
        <v>6931.9981027610302</v>
      </c>
      <c r="AK515" s="46">
        <v>0.95550268436719399</v>
      </c>
    </row>
    <row r="516" spans="1:37" x14ac:dyDescent="0.2">
      <c r="A516" s="35" t="s">
        <v>6726</v>
      </c>
      <c r="B516" s="35" t="s">
        <v>12429</v>
      </c>
      <c r="C516" s="85" t="s">
        <v>1076</v>
      </c>
      <c r="D516" s="85" t="s">
        <v>1076</v>
      </c>
      <c r="E516" s="85" t="s">
        <v>12894</v>
      </c>
      <c r="F516" s="85" t="s">
        <v>464</v>
      </c>
      <c r="G516" s="85" t="s">
        <v>464</v>
      </c>
      <c r="H516" s="840">
        <v>1.0271835235368301</v>
      </c>
      <c r="I516" s="840">
        <v>1.0285781050405001</v>
      </c>
      <c r="J516" s="86">
        <v>44761.166666666701</v>
      </c>
      <c r="K516" s="44">
        <v>45977.932894285899</v>
      </c>
      <c r="L516" s="45">
        <v>43259.126981927096</v>
      </c>
      <c r="M516" s="46">
        <v>0.96644324094755596</v>
      </c>
      <c r="N516" s="139">
        <v>46040.355989402</v>
      </c>
      <c r="O516" s="45">
        <v>42764.373318022503</v>
      </c>
      <c r="P516" s="99">
        <v>0.95539005130241195</v>
      </c>
      <c r="Q516" s="86">
        <v>44669.746687361097</v>
      </c>
      <c r="R516" s="44">
        <v>45884.027797821203</v>
      </c>
      <c r="S516" s="45">
        <v>43172.983194098299</v>
      </c>
      <c r="T516" s="140">
        <v>0.96649268007408995</v>
      </c>
      <c r="U516" s="44">
        <v>45946.323400325004</v>
      </c>
      <c r="V516" s="45">
        <v>42678.902240519703</v>
      </c>
      <c r="W516" s="99">
        <v>0.95543192888969897</v>
      </c>
      <c r="X516" s="86">
        <v>44621.622856682501</v>
      </c>
      <c r="Y516" s="44">
        <v>45834.595791858599</v>
      </c>
      <c r="Z516" s="45">
        <v>43128.583765752599</v>
      </c>
      <c r="AA516" s="46">
        <v>0.96654000918511396</v>
      </c>
      <c r="AB516" s="139">
        <v>45896.824281758301</v>
      </c>
      <c r="AC516" s="45">
        <v>42634.742836811602</v>
      </c>
      <c r="AD516" s="99">
        <v>0.95547270823715902</v>
      </c>
      <c r="AE516" s="142">
        <v>44640.312333356902</v>
      </c>
      <c r="AF516" s="44">
        <v>45853.793314362098</v>
      </c>
      <c r="AG516" s="45">
        <v>43148.185119215203</v>
      </c>
      <c r="AH516" s="140">
        <v>0.96657444502182199</v>
      </c>
      <c r="AI516" s="44">
        <v>45916.047868260299</v>
      </c>
      <c r="AJ516" s="45">
        <v>42653.938265512501</v>
      </c>
      <c r="AK516" s="46">
        <v>0.95550268436719399</v>
      </c>
    </row>
    <row r="517" spans="1:37" x14ac:dyDescent="0.2">
      <c r="A517" s="35" t="s">
        <v>6725</v>
      </c>
      <c r="B517" s="35" t="s">
        <v>12934</v>
      </c>
      <c r="C517" s="85" t="s">
        <v>1076</v>
      </c>
      <c r="D517" s="85" t="s">
        <v>1076</v>
      </c>
      <c r="E517" s="85" t="s">
        <v>12894</v>
      </c>
      <c r="F517" s="85" t="s">
        <v>301</v>
      </c>
      <c r="G517" s="85" t="s">
        <v>13444</v>
      </c>
      <c r="H517" s="840">
        <v>1.0247953971447701</v>
      </c>
      <c r="I517" s="840">
        <v>1.02057037525653</v>
      </c>
      <c r="J517" s="86">
        <v>5078.25</v>
      </c>
      <c r="K517" s="44">
        <v>5204.16722555044</v>
      </c>
      <c r="L517" s="45">
        <v>4896.4300192201099</v>
      </c>
      <c r="M517" s="46">
        <v>0.96419633125980497</v>
      </c>
      <c r="N517" s="139">
        <v>5182.7115081464699</v>
      </c>
      <c r="O517" s="45">
        <v>4813.9377937261197</v>
      </c>
      <c r="P517" s="99">
        <v>0.94795210825109499</v>
      </c>
      <c r="Q517" s="86">
        <v>5085.1317434029097</v>
      </c>
      <c r="R517" s="44">
        <v>5211.2196045140699</v>
      </c>
      <c r="S517" s="45">
        <v>4903.3161909365999</v>
      </c>
      <c r="T517" s="140">
        <v>0.96424565544399399</v>
      </c>
      <c r="U517" s="44">
        <v>5189.7348115936002</v>
      </c>
      <c r="V517" s="45">
        <v>4820.67265205072</v>
      </c>
      <c r="W517" s="99">
        <v>0.94799365981121697</v>
      </c>
      <c r="X517" s="86">
        <v>5090.3331727535297</v>
      </c>
      <c r="Y517" s="44">
        <v>5216.5500053711603</v>
      </c>
      <c r="Z517" s="45">
        <v>4908.5720074103801</v>
      </c>
      <c r="AA517" s="46">
        <v>0.96429287451830403</v>
      </c>
      <c r="AB517" s="139">
        <v>5195.0432362978299</v>
      </c>
      <c r="AC517" s="45">
        <v>4825.8095384979897</v>
      </c>
      <c r="AD517" s="99">
        <v>0.94803412168157697</v>
      </c>
      <c r="AE517" s="142">
        <v>5096.3024961621804</v>
      </c>
      <c r="AF517" s="44">
        <v>5222.6673405244101</v>
      </c>
      <c r="AG517" s="45">
        <v>4914.5032708655799</v>
      </c>
      <c r="AH517" s="140">
        <v>0.96432723029421696</v>
      </c>
      <c r="AI517" s="44">
        <v>5201.1353509290202</v>
      </c>
      <c r="AJ517" s="45">
        <v>4831.6202388676302</v>
      </c>
      <c r="AK517" s="46">
        <v>0.94806386444017499</v>
      </c>
    </row>
    <row r="518" spans="1:37" x14ac:dyDescent="0.2">
      <c r="A518" s="35" t="s">
        <v>6724</v>
      </c>
      <c r="B518" s="35" t="s">
        <v>12428</v>
      </c>
      <c r="C518" s="85" t="s">
        <v>1076</v>
      </c>
      <c r="D518" s="85" t="s">
        <v>1076</v>
      </c>
      <c r="E518" s="85" t="s">
        <v>12894</v>
      </c>
      <c r="F518" s="85" t="s">
        <v>301</v>
      </c>
      <c r="G518" s="85" t="s">
        <v>13444</v>
      </c>
      <c r="H518" s="840">
        <v>1.0247953971447701</v>
      </c>
      <c r="I518" s="840">
        <v>1.02057037525653</v>
      </c>
      <c r="J518" s="86">
        <v>10558</v>
      </c>
      <c r="K518" s="44">
        <v>10819.7898030545</v>
      </c>
      <c r="L518" s="45">
        <v>10179.984865441</v>
      </c>
      <c r="M518" s="46">
        <v>0.96419633125980497</v>
      </c>
      <c r="N518" s="139">
        <v>10775.182021958401</v>
      </c>
      <c r="O518" s="45">
        <v>10008.478358915099</v>
      </c>
      <c r="P518" s="99">
        <v>0.94795210825109499</v>
      </c>
      <c r="Q518" s="86">
        <v>10552.9380490105</v>
      </c>
      <c r="R518" s="44">
        <v>10814.602338979899</v>
      </c>
      <c r="S518" s="45">
        <v>10175.624665928</v>
      </c>
      <c r="T518" s="140">
        <v>0.96424565544399399</v>
      </c>
      <c r="U518" s="44">
        <v>10770.015944737601</v>
      </c>
      <c r="V518" s="45">
        <v>10004.118362842501</v>
      </c>
      <c r="W518" s="99">
        <v>0.94799365981121697</v>
      </c>
      <c r="X518" s="86">
        <v>10549.555714350599</v>
      </c>
      <c r="Y518" s="44">
        <v>10811.1361379888</v>
      </c>
      <c r="Z518" s="45">
        <v>10172.8614046821</v>
      </c>
      <c r="AA518" s="46">
        <v>0.96429287451830503</v>
      </c>
      <c r="AB518" s="139">
        <v>10766.564034184399</v>
      </c>
      <c r="AC518" s="45">
        <v>10001.338785785199</v>
      </c>
      <c r="AD518" s="99">
        <v>0.94803412168157697</v>
      </c>
      <c r="AE518" s="142">
        <v>10547.8979742867</v>
      </c>
      <c r="AF518" s="44">
        <v>10809.437293601701</v>
      </c>
      <c r="AG518" s="45">
        <v>10171.6252389699</v>
      </c>
      <c r="AH518" s="140">
        <v>0.96432723029421696</v>
      </c>
      <c r="AI518" s="44">
        <v>10764.872193785401</v>
      </c>
      <c r="AJ518" s="45">
        <v>10000.080915222999</v>
      </c>
      <c r="AK518" s="46">
        <v>0.94806386444017499</v>
      </c>
    </row>
    <row r="519" spans="1:37" x14ac:dyDescent="0.2">
      <c r="A519" s="35" t="s">
        <v>6723</v>
      </c>
      <c r="B519" s="35" t="s">
        <v>12427</v>
      </c>
      <c r="C519" s="85" t="s">
        <v>1076</v>
      </c>
      <c r="D519" s="85" t="s">
        <v>1076</v>
      </c>
      <c r="E519" s="85" t="s">
        <v>12894</v>
      </c>
      <c r="F519" s="85" t="s">
        <v>304</v>
      </c>
      <c r="G519" s="85" t="s">
        <v>13444</v>
      </c>
      <c r="H519" s="840">
        <v>1.0327262687727099</v>
      </c>
      <c r="I519" s="840">
        <v>1.0332793741602</v>
      </c>
      <c r="J519" s="86">
        <v>5791.4166666666697</v>
      </c>
      <c r="K519" s="44">
        <v>5980.9481250747504</v>
      </c>
      <c r="L519" s="45">
        <v>5627.2776553441299</v>
      </c>
      <c r="M519" s="46">
        <v>0.97165822789659295</v>
      </c>
      <c r="N519" s="139">
        <v>5984.1513888342597</v>
      </c>
      <c r="O519" s="45">
        <v>5558.3515479893003</v>
      </c>
      <c r="P519" s="99">
        <v>0.95975680354363002</v>
      </c>
      <c r="Q519" s="86">
        <v>5818.5785716025603</v>
      </c>
      <c r="R519" s="44">
        <v>6008.9989378119599</v>
      </c>
      <c r="S519" s="45">
        <v>5653.9589614630404</v>
      </c>
      <c r="T519" s="140">
        <v>0.97170793379968301</v>
      </c>
      <c r="U519" s="44">
        <v>6012.2172249674204</v>
      </c>
      <c r="V519" s="45">
        <v>5584.6651528017101</v>
      </c>
      <c r="W519" s="99">
        <v>0.95979887253865404</v>
      </c>
      <c r="X519" s="86">
        <v>5846.6866420475098</v>
      </c>
      <c r="Y519" s="44">
        <v>6038.0268805249698</v>
      </c>
      <c r="Z519" s="45">
        <v>5681.5500081892797</v>
      </c>
      <c r="AA519" s="46">
        <v>0.97175551830148998</v>
      </c>
      <c r="AB519" s="139">
        <v>6041.2607144056301</v>
      </c>
      <c r="AC519" s="45">
        <v>5611.8827609427099</v>
      </c>
      <c r="AD519" s="99">
        <v>0.95983983827418395</v>
      </c>
      <c r="AE519" s="142">
        <v>5877.6913415003601</v>
      </c>
      <c r="AF519" s="44">
        <v>6070.0462481053301</v>
      </c>
      <c r="AG519" s="45">
        <v>5711.8824913752997</v>
      </c>
      <c r="AH519" s="140">
        <v>0.97179013995608399</v>
      </c>
      <c r="AI519" s="44">
        <v>6073.2972308523003</v>
      </c>
      <c r="AJ519" s="45">
        <v>5641.8193023958302</v>
      </c>
      <c r="AK519" s="46">
        <v>0.95986995141457698</v>
      </c>
    </row>
    <row r="520" spans="1:37" x14ac:dyDescent="0.2">
      <c r="A520" s="35" t="s">
        <v>6722</v>
      </c>
      <c r="B520" s="35" t="s">
        <v>12426</v>
      </c>
      <c r="C520" s="85" t="s">
        <v>1076</v>
      </c>
      <c r="D520" s="85" t="s">
        <v>1076</v>
      </c>
      <c r="E520" s="85" t="s">
        <v>12894</v>
      </c>
      <c r="F520" s="85" t="s">
        <v>300</v>
      </c>
      <c r="G520" s="85" t="s">
        <v>13444</v>
      </c>
      <c r="H520" s="840">
        <v>1.0274681485347199</v>
      </c>
      <c r="I520" s="840">
        <v>1.0290289001795101</v>
      </c>
      <c r="J520" s="86">
        <v>11408.416666666701</v>
      </c>
      <c r="K520" s="44">
        <v>11721.784750212701</v>
      </c>
      <c r="L520" s="45">
        <v>11028.6422865105</v>
      </c>
      <c r="M520" s="46">
        <v>0.96671103525997903</v>
      </c>
      <c r="N520" s="139">
        <v>11739.590455289501</v>
      </c>
      <c r="O520" s="45">
        <v>10904.2647052134</v>
      </c>
      <c r="P520" s="99">
        <v>0.95580877029795797</v>
      </c>
      <c r="Q520" s="86">
        <v>11538.355500567501</v>
      </c>
      <c r="R520" s="44">
        <v>11855.2927633035</v>
      </c>
      <c r="S520" s="45">
        <v>11154.8261954353</v>
      </c>
      <c r="T520" s="140">
        <v>0.96676048808573101</v>
      </c>
      <c r="U520" s="44">
        <v>11873.301270629199</v>
      </c>
      <c r="V520" s="45">
        <v>11028.9447925192</v>
      </c>
      <c r="W520" s="99">
        <v>0.95585066623894299</v>
      </c>
      <c r="X520" s="86">
        <v>11658.3912312919</v>
      </c>
      <c r="Y520" s="44">
        <v>11978.6256533089</v>
      </c>
      <c r="Z520" s="45">
        <v>11271.423931245699</v>
      </c>
      <c r="AA520" s="46">
        <v>0.96680783031130402</v>
      </c>
      <c r="AB520" s="139">
        <v>11996.821506598701</v>
      </c>
      <c r="AC520" s="45">
        <v>11144.1566556546</v>
      </c>
      <c r="AD520" s="99">
        <v>0.95589146345877696</v>
      </c>
      <c r="AE520" s="142">
        <v>11779.554360841001</v>
      </c>
      <c r="AF520" s="44">
        <v>12103.116909697401</v>
      </c>
      <c r="AG520" s="45">
        <v>11388.9711448487</v>
      </c>
      <c r="AH520" s="140">
        <v>0.96684227568992898</v>
      </c>
      <c r="AI520" s="44">
        <v>12121.5018685409</v>
      </c>
      <c r="AJ520" s="45">
        <v>11260.3287170854</v>
      </c>
      <c r="AK520" s="46">
        <v>0.95592145272645601</v>
      </c>
    </row>
    <row r="521" spans="1:37" x14ac:dyDescent="0.2">
      <c r="A521" s="35" t="s">
        <v>6721</v>
      </c>
      <c r="B521" s="35" t="s">
        <v>12425</v>
      </c>
      <c r="C521" s="85" t="s">
        <v>1076</v>
      </c>
      <c r="D521" s="85" t="s">
        <v>1076</v>
      </c>
      <c r="E521" s="85" t="s">
        <v>12894</v>
      </c>
      <c r="F521" s="85" t="s">
        <v>464</v>
      </c>
      <c r="G521" s="85" t="s">
        <v>464</v>
      </c>
      <c r="H521" s="840">
        <v>1.0271835235368301</v>
      </c>
      <c r="I521" s="840">
        <v>1.0285781050405001</v>
      </c>
      <c r="J521" s="86">
        <v>26368.25</v>
      </c>
      <c r="K521" s="44">
        <v>27085.031944499999</v>
      </c>
      <c r="L521" s="45">
        <v>25483.416988115401</v>
      </c>
      <c r="M521" s="46">
        <v>0.96644324094755596</v>
      </c>
      <c r="N521" s="139">
        <v>27121.804618234099</v>
      </c>
      <c r="O521" s="45">
        <v>25191.9637202548</v>
      </c>
      <c r="P521" s="99">
        <v>0.95539005130241195</v>
      </c>
      <c r="Q521" s="86">
        <v>26307.7521284953</v>
      </c>
      <c r="R521" s="44">
        <v>27022.889527681298</v>
      </c>
      <c r="S521" s="45">
        <v>25426.249861394299</v>
      </c>
      <c r="T521" s="140">
        <v>0.96649268007408995</v>
      </c>
      <c r="U521" s="44">
        <v>27059.5778322029</v>
      </c>
      <c r="V521" s="45">
        <v>25135.2663608804</v>
      </c>
      <c r="W521" s="99">
        <v>0.95543192888969897</v>
      </c>
      <c r="X521" s="86">
        <v>26258.527742748902</v>
      </c>
      <c r="Y521" s="44">
        <v>26972.327049686399</v>
      </c>
      <c r="Z521" s="45">
        <v>25379.917645664002</v>
      </c>
      <c r="AA521" s="46">
        <v>0.96654000918511396</v>
      </c>
      <c r="AB521" s="139">
        <v>27008.94670679</v>
      </c>
      <c r="AC521" s="45">
        <v>25089.3066166848</v>
      </c>
      <c r="AD521" s="99">
        <v>0.95547270823715902</v>
      </c>
      <c r="AE521" s="142">
        <v>26257.334147804799</v>
      </c>
      <c r="AF521" s="44">
        <v>26971.101008626101</v>
      </c>
      <c r="AG521" s="45">
        <v>25379.668181666999</v>
      </c>
      <c r="AH521" s="140">
        <v>0.96657444502182199</v>
      </c>
      <c r="AI521" s="44">
        <v>27007.7190011643</v>
      </c>
      <c r="AJ521" s="45">
        <v>25088.9532625539</v>
      </c>
      <c r="AK521" s="46">
        <v>0.95550268436719399</v>
      </c>
    </row>
    <row r="522" spans="1:37" x14ac:dyDescent="0.2">
      <c r="A522" s="35" t="s">
        <v>6720</v>
      </c>
      <c r="B522" s="35" t="s">
        <v>12424</v>
      </c>
      <c r="C522" s="85" t="s">
        <v>1076</v>
      </c>
      <c r="D522" s="85" t="s">
        <v>1076</v>
      </c>
      <c r="E522" s="85" t="s">
        <v>12894</v>
      </c>
      <c r="F522" s="85" t="s">
        <v>464</v>
      </c>
      <c r="G522" s="85" t="s">
        <v>464</v>
      </c>
      <c r="H522" s="840">
        <v>1.0271835235368301</v>
      </c>
      <c r="I522" s="840">
        <v>1.0285781050405001</v>
      </c>
      <c r="J522" s="86">
        <v>8425.1666666666697</v>
      </c>
      <c r="K522" s="44">
        <v>8654.1923830517098</v>
      </c>
      <c r="L522" s="45">
        <v>8142.4453788566498</v>
      </c>
      <c r="M522" s="46">
        <v>0.96644324094755596</v>
      </c>
      <c r="N522" s="139">
        <v>8665.9419646503793</v>
      </c>
      <c r="O522" s="45">
        <v>8049.32041389804</v>
      </c>
      <c r="P522" s="99">
        <v>0.95539005130241195</v>
      </c>
      <c r="Q522" s="86">
        <v>8427.1072521447695</v>
      </c>
      <c r="R522" s="44">
        <v>8656.1857204808293</v>
      </c>
      <c r="S522" s="45">
        <v>8144.7374733972001</v>
      </c>
      <c r="T522" s="140">
        <v>0.96649268007408995</v>
      </c>
      <c r="U522" s="44">
        <v>8667.9380083841206</v>
      </c>
      <c r="V522" s="45">
        <v>8051.5273368770504</v>
      </c>
      <c r="W522" s="99">
        <v>0.95543192888969897</v>
      </c>
      <c r="X522" s="86">
        <v>8428.0113436216398</v>
      </c>
      <c r="Y522" s="44">
        <v>8657.1143883496406</v>
      </c>
      <c r="Z522" s="45">
        <v>8146.0101614762998</v>
      </c>
      <c r="AA522" s="46">
        <v>0.96654000918511396</v>
      </c>
      <c r="AB522" s="139">
        <v>8668.8679370821792</v>
      </c>
      <c r="AC522" s="45">
        <v>8052.7348235436602</v>
      </c>
      <c r="AD522" s="99">
        <v>0.95547270823715902</v>
      </c>
      <c r="AE522" s="142">
        <v>8434.2834428428796</v>
      </c>
      <c r="AF522" s="44">
        <v>8663.5569853276902</v>
      </c>
      <c r="AG522" s="45">
        <v>8152.3628379226002</v>
      </c>
      <c r="AH522" s="140">
        <v>0.96657444502182199</v>
      </c>
      <c r="AI522" s="44">
        <v>8675.3192810137898</v>
      </c>
      <c r="AJ522" s="45">
        <v>8058.9804703501504</v>
      </c>
      <c r="AK522" s="46">
        <v>0.95550268436719399</v>
      </c>
    </row>
    <row r="523" spans="1:37" x14ac:dyDescent="0.2">
      <c r="A523" s="35" t="s">
        <v>6719</v>
      </c>
      <c r="B523" s="35" t="s">
        <v>12423</v>
      </c>
      <c r="C523" s="85" t="s">
        <v>1076</v>
      </c>
      <c r="D523" s="85" t="s">
        <v>1076</v>
      </c>
      <c r="E523" s="85" t="s">
        <v>12894</v>
      </c>
      <c r="F523" s="85" t="s">
        <v>301</v>
      </c>
      <c r="G523" s="85" t="s">
        <v>13444</v>
      </c>
      <c r="H523" s="840">
        <v>1.0247953971447701</v>
      </c>
      <c r="I523" s="840">
        <v>1.02057037525653</v>
      </c>
      <c r="J523" s="86">
        <v>5236</v>
      </c>
      <c r="K523" s="44">
        <v>5365.8286994500204</v>
      </c>
      <c r="L523" s="45">
        <v>5048.5319904763401</v>
      </c>
      <c r="M523" s="46">
        <v>0.96419633125980497</v>
      </c>
      <c r="N523" s="139">
        <v>5343.7064848431901</v>
      </c>
      <c r="O523" s="45">
        <v>4963.4772388027304</v>
      </c>
      <c r="P523" s="99">
        <v>0.94795210825109499</v>
      </c>
      <c r="Q523" s="86">
        <v>5249.1074127804304</v>
      </c>
      <c r="R523" s="44">
        <v>5379.2611157358797</v>
      </c>
      <c r="S523" s="45">
        <v>5061.4290177323901</v>
      </c>
      <c r="T523" s="140">
        <v>0.96424565544399399</v>
      </c>
      <c r="U523" s="44">
        <v>5357.0835220231502</v>
      </c>
      <c r="V523" s="45">
        <v>4976.1205469839097</v>
      </c>
      <c r="W523" s="99">
        <v>0.94799365981121697</v>
      </c>
      <c r="X523" s="86">
        <v>5260.4206373595598</v>
      </c>
      <c r="Y523" s="44">
        <v>5390.8548562114402</v>
      </c>
      <c r="Z523" s="45">
        <v>5072.58613757486</v>
      </c>
      <c r="AA523" s="46">
        <v>0.96429287451830503</v>
      </c>
      <c r="AB523" s="139">
        <v>5368.6294638772397</v>
      </c>
      <c r="AC523" s="45">
        <v>4987.0582586148103</v>
      </c>
      <c r="AD523" s="99">
        <v>0.94803412168157697</v>
      </c>
      <c r="AE523" s="142">
        <v>5272.4335198337903</v>
      </c>
      <c r="AF523" s="44">
        <v>5403.1656028774796</v>
      </c>
      <c r="AG523" s="45">
        <v>5084.3512130917097</v>
      </c>
      <c r="AH523" s="140">
        <v>0.96432723029421696</v>
      </c>
      <c r="AI523" s="44">
        <v>5380.8894558518796</v>
      </c>
      <c r="AJ523" s="45">
        <v>4998.6036978175398</v>
      </c>
      <c r="AK523" s="46">
        <v>0.94806386444017599</v>
      </c>
    </row>
    <row r="524" spans="1:37" x14ac:dyDescent="0.2">
      <c r="A524" s="35" t="s">
        <v>6718</v>
      </c>
      <c r="B524" s="35" t="s">
        <v>12422</v>
      </c>
      <c r="C524" s="85" t="s">
        <v>1076</v>
      </c>
      <c r="D524" s="85" t="s">
        <v>1076</v>
      </c>
      <c r="E524" s="85" t="s">
        <v>12894</v>
      </c>
      <c r="F524" s="85" t="s">
        <v>303</v>
      </c>
      <c r="G524" s="85" t="s">
        <v>13444</v>
      </c>
      <c r="H524" s="840">
        <v>1.01518139351085</v>
      </c>
      <c r="I524" s="840">
        <v>1.0164189570061199</v>
      </c>
      <c r="J524" s="86">
        <v>8417</v>
      </c>
      <c r="K524" s="44">
        <v>8544.7817891808209</v>
      </c>
      <c r="L524" s="45">
        <v>8039.50454451529</v>
      </c>
      <c r="M524" s="46">
        <v>0.95515083099860898</v>
      </c>
      <c r="N524" s="139">
        <v>8555.1983611205196</v>
      </c>
      <c r="O524" s="45">
        <v>7946.4567261145603</v>
      </c>
      <c r="P524" s="99">
        <v>0.94409608246579002</v>
      </c>
      <c r="Q524" s="86">
        <v>8334.5765188317691</v>
      </c>
      <c r="R524" s="44">
        <v>8461.1070047104404</v>
      </c>
      <c r="S524" s="45">
        <v>7961.1849275180002</v>
      </c>
      <c r="T524" s="140">
        <v>0.95519969245346903</v>
      </c>
      <c r="U524" s="44">
        <v>8471.4215723586894</v>
      </c>
      <c r="V524" s="45">
        <v>7868.9859463786397</v>
      </c>
      <c r="W524" s="99">
        <v>0.94413746500483398</v>
      </c>
      <c r="X524" s="86">
        <v>8262.59357884157</v>
      </c>
      <c r="Y524" s="44">
        <v>8388.0312633821795</v>
      </c>
      <c r="Z524" s="45">
        <v>7892.8133372300399</v>
      </c>
      <c r="AA524" s="46">
        <v>0.955246468547304</v>
      </c>
      <c r="AB524" s="139">
        <v>8398.2567475716205</v>
      </c>
      <c r="AC524" s="45">
        <v>7801.3571159550402</v>
      </c>
      <c r="AD524" s="99">
        <v>0.94417776228669403</v>
      </c>
      <c r="AE524" s="142">
        <v>8196.4082934111702</v>
      </c>
      <c r="AF524" s="44">
        <v>8320.8411930890306</v>
      </c>
      <c r="AG524" s="45">
        <v>7829.8690292770998</v>
      </c>
      <c r="AH524" s="140">
        <v>0.95528050201833903</v>
      </c>
      <c r="AI524" s="44">
        <v>8330.9847687852907</v>
      </c>
      <c r="AJ524" s="45">
        <v>7739.1092334044297</v>
      </c>
      <c r="AK524" s="46">
        <v>0.94420738405938698</v>
      </c>
    </row>
    <row r="525" spans="1:37" x14ac:dyDescent="0.2">
      <c r="A525" s="35" t="s">
        <v>6717</v>
      </c>
      <c r="B525" s="35" t="s">
        <v>12421</v>
      </c>
      <c r="C525" s="85" t="s">
        <v>1076</v>
      </c>
      <c r="D525" s="85" t="s">
        <v>1076</v>
      </c>
      <c r="E525" s="85" t="s">
        <v>12894</v>
      </c>
      <c r="F525" s="85" t="s">
        <v>300</v>
      </c>
      <c r="G525" s="85" t="s">
        <v>13444</v>
      </c>
      <c r="H525" s="840">
        <v>1.0274681485347199</v>
      </c>
      <c r="I525" s="840">
        <v>1.0290289001795101</v>
      </c>
      <c r="J525" s="86">
        <v>9413</v>
      </c>
      <c r="K525" s="44">
        <v>9671.5576821573395</v>
      </c>
      <c r="L525" s="45">
        <v>9099.6509749021807</v>
      </c>
      <c r="M525" s="46">
        <v>0.96671103525997903</v>
      </c>
      <c r="N525" s="139">
        <v>9686.2490373896908</v>
      </c>
      <c r="O525" s="45">
        <v>8997.0279548146791</v>
      </c>
      <c r="P525" s="99">
        <v>0.95580877029795797</v>
      </c>
      <c r="Q525" s="86">
        <v>9527.5495303006392</v>
      </c>
      <c r="R525" s="44">
        <v>9789.2536759708491</v>
      </c>
      <c r="S525" s="45">
        <v>9210.8584341744208</v>
      </c>
      <c r="T525" s="140">
        <v>0.96676048808573101</v>
      </c>
      <c r="U525" s="44">
        <v>9804.1238145710395</v>
      </c>
      <c r="V525" s="45">
        <v>9106.9145661623897</v>
      </c>
      <c r="W525" s="99">
        <v>0.95585066623894299</v>
      </c>
      <c r="X525" s="86">
        <v>9636.8641896284698</v>
      </c>
      <c r="Y525" s="44">
        <v>9901.5710065981202</v>
      </c>
      <c r="Z525" s="45">
        <v>9316.9957581794006</v>
      </c>
      <c r="AA525" s="46">
        <v>0.96680783031130302</v>
      </c>
      <c r="AB525" s="139">
        <v>9916.6117582326497</v>
      </c>
      <c r="AC525" s="45">
        <v>9211.7962133774399</v>
      </c>
      <c r="AD525" s="99">
        <v>0.95589146345877696</v>
      </c>
      <c r="AE525" s="142">
        <v>9740.4258660528994</v>
      </c>
      <c r="AF525" s="44">
        <v>10007.9773305331</v>
      </c>
      <c r="AG525" s="45">
        <v>9417.4555105236304</v>
      </c>
      <c r="AH525" s="140">
        <v>0.96684227568992898</v>
      </c>
      <c r="AI525" s="44">
        <v>10023.1797162244</v>
      </c>
      <c r="AJ525" s="45">
        <v>9311.08204405164</v>
      </c>
      <c r="AK525" s="46">
        <v>0.95592145272645601</v>
      </c>
    </row>
    <row r="526" spans="1:37" x14ac:dyDescent="0.2">
      <c r="A526" s="35" t="s">
        <v>6716</v>
      </c>
      <c r="B526" s="35" t="s">
        <v>12420</v>
      </c>
      <c r="C526" s="85" t="s">
        <v>1076</v>
      </c>
      <c r="D526" s="85" t="s">
        <v>1076</v>
      </c>
      <c r="E526" s="85" t="s">
        <v>12894</v>
      </c>
      <c r="F526" s="85" t="s">
        <v>301</v>
      </c>
      <c r="G526" s="85" t="s">
        <v>13444</v>
      </c>
      <c r="H526" s="840">
        <v>1.0247953971447701</v>
      </c>
      <c r="I526" s="840">
        <v>1.02057037525653</v>
      </c>
      <c r="J526" s="86">
        <v>4572.6666666666697</v>
      </c>
      <c r="K526" s="44">
        <v>4686.0477526773202</v>
      </c>
      <c r="L526" s="45">
        <v>4408.9484240740003</v>
      </c>
      <c r="M526" s="46">
        <v>0.96419633125980497</v>
      </c>
      <c r="N526" s="139">
        <v>4666.7281359230201</v>
      </c>
      <c r="O526" s="45">
        <v>4334.6690069961696</v>
      </c>
      <c r="P526" s="99">
        <v>0.94795210825109499</v>
      </c>
      <c r="Q526" s="86">
        <v>4581.1662780515999</v>
      </c>
      <c r="R526" s="44">
        <v>4694.7581153021201</v>
      </c>
      <c r="S526" s="45">
        <v>4417.3696804777901</v>
      </c>
      <c r="T526" s="140">
        <v>0.96424565544399399</v>
      </c>
      <c r="U526" s="44">
        <v>4675.4025875036796</v>
      </c>
      <c r="V526" s="45">
        <v>4342.9165861338697</v>
      </c>
      <c r="W526" s="99">
        <v>0.94799365981121697</v>
      </c>
      <c r="X526" s="86">
        <v>4586.3797037690001</v>
      </c>
      <c r="Y526" s="44">
        <v>4700.1008099806704</v>
      </c>
      <c r="Z526" s="45">
        <v>4422.6132681798199</v>
      </c>
      <c r="AA526" s="46">
        <v>0.96429287451830403</v>
      </c>
      <c r="AB526" s="139">
        <v>4680.7232553444601</v>
      </c>
      <c r="AC526" s="45">
        <v>4348.0444541608504</v>
      </c>
      <c r="AD526" s="99">
        <v>0.94803412168157697</v>
      </c>
      <c r="AE526" s="142">
        <v>4594.0657849666804</v>
      </c>
      <c r="AF526" s="44">
        <v>4707.9774706141297</v>
      </c>
      <c r="AG526" s="45">
        <v>4430.1827342063398</v>
      </c>
      <c r="AH526" s="140">
        <v>0.96432723029421696</v>
      </c>
      <c r="AI526" s="44">
        <v>4688.5674421166304</v>
      </c>
      <c r="AJ526" s="45">
        <v>4355.4677615879</v>
      </c>
      <c r="AK526" s="46">
        <v>0.94806386444017499</v>
      </c>
    </row>
    <row r="527" spans="1:37" x14ac:dyDescent="0.2">
      <c r="A527" s="35" t="s">
        <v>6715</v>
      </c>
      <c r="B527" s="35" t="s">
        <v>12419</v>
      </c>
      <c r="C527" s="85" t="s">
        <v>1076</v>
      </c>
      <c r="D527" s="85" t="s">
        <v>1076</v>
      </c>
      <c r="E527" s="85" t="s">
        <v>12894</v>
      </c>
      <c r="F527" s="85" t="s">
        <v>302</v>
      </c>
      <c r="G527" s="85" t="s">
        <v>13444</v>
      </c>
      <c r="H527" s="840">
        <v>1.02605004221209</v>
      </c>
      <c r="I527" s="840">
        <v>1.0247359643591201</v>
      </c>
      <c r="J527" s="86">
        <v>4106</v>
      </c>
      <c r="K527" s="44">
        <v>4212.96147332286</v>
      </c>
      <c r="L527" s="45">
        <v>3963.8370816598799</v>
      </c>
      <c r="M527" s="46">
        <v>0.96537678559665796</v>
      </c>
      <c r="N527" s="139">
        <v>4207.5658696585297</v>
      </c>
      <c r="O527" s="45">
        <v>3908.17824370572</v>
      </c>
      <c r="P527" s="99">
        <v>0.951821296567394</v>
      </c>
      <c r="Q527" s="86">
        <v>4138.09919570492</v>
      </c>
      <c r="R527" s="44">
        <v>4245.89685443087</v>
      </c>
      <c r="S527" s="45">
        <v>3995.0292582841498</v>
      </c>
      <c r="T527" s="140">
        <v>0.96542617016787102</v>
      </c>
      <c r="U527" s="44">
        <v>4240.4590699243599</v>
      </c>
      <c r="V527" s="45">
        <v>3938.90358807135</v>
      </c>
      <c r="W527" s="99">
        <v>0.95186301772554704</v>
      </c>
      <c r="X527" s="86">
        <v>4167.8690973274997</v>
      </c>
      <c r="Y527" s="44">
        <v>4276.4422632473597</v>
      </c>
      <c r="Z527" s="45">
        <v>4023.9669442580498</v>
      </c>
      <c r="AA527" s="46">
        <v>0.96547344705194404</v>
      </c>
      <c r="AB527" s="139">
        <v>4270.9653587724497</v>
      </c>
      <c r="AC527" s="45">
        <v>3967.4097845712199</v>
      </c>
      <c r="AD527" s="99">
        <v>0.95190364474622902</v>
      </c>
      <c r="AE527" s="142">
        <v>4195.8415491351998</v>
      </c>
      <c r="AF527" s="44">
        <v>4305.1433986054299</v>
      </c>
      <c r="AG527" s="45">
        <v>4051.1179316022299</v>
      </c>
      <c r="AH527" s="140">
        <v>0.96550784488923302</v>
      </c>
      <c r="AI527" s="44">
        <v>4299.6297361510997</v>
      </c>
      <c r="AJ527" s="45">
        <v>3994.1621686722801</v>
      </c>
      <c r="AK527" s="46">
        <v>0.95193350890371797</v>
      </c>
    </row>
    <row r="528" spans="1:37" x14ac:dyDescent="0.2">
      <c r="A528" s="35" t="s">
        <v>6714</v>
      </c>
      <c r="B528" s="35" t="s">
        <v>12418</v>
      </c>
      <c r="C528" s="85" t="s">
        <v>1076</v>
      </c>
      <c r="D528" s="85" t="s">
        <v>1076</v>
      </c>
      <c r="E528" s="85" t="s">
        <v>12894</v>
      </c>
      <c r="F528" s="85" t="s">
        <v>302</v>
      </c>
      <c r="G528" s="85" t="s">
        <v>13444</v>
      </c>
      <c r="H528" s="840">
        <v>1.02605004221209</v>
      </c>
      <c r="I528" s="840">
        <v>1.0247359643591201</v>
      </c>
      <c r="J528" s="86">
        <v>1759.6666666666699</v>
      </c>
      <c r="K528" s="44">
        <v>1805.50605761255</v>
      </c>
      <c r="L528" s="45">
        <v>1698.7413503882501</v>
      </c>
      <c r="M528" s="46">
        <v>0.96537678559665796</v>
      </c>
      <c r="N528" s="139">
        <v>1803.1937186172599</v>
      </c>
      <c r="O528" s="45">
        <v>1674.8882081930899</v>
      </c>
      <c r="P528" s="99">
        <v>0.951821296567394</v>
      </c>
      <c r="Q528" s="86">
        <v>1773.3344040470799</v>
      </c>
      <c r="R528" s="44">
        <v>1819.52984012866</v>
      </c>
      <c r="S528" s="45">
        <v>1712.02344212609</v>
      </c>
      <c r="T528" s="140">
        <v>0.96542617016787102</v>
      </c>
      <c r="U528" s="44">
        <v>1817.1995406623801</v>
      </c>
      <c r="V528" s="45">
        <v>1687.9714372727899</v>
      </c>
      <c r="W528" s="99">
        <v>0.95186301772554704</v>
      </c>
      <c r="X528" s="86">
        <v>1785.55357512562</v>
      </c>
      <c r="Y528" s="44">
        <v>1832.0673211296</v>
      </c>
      <c r="Z528" s="45">
        <v>1723.9045650724499</v>
      </c>
      <c r="AA528" s="46">
        <v>0.96547344705194404</v>
      </c>
      <c r="AB528" s="139">
        <v>1829.7209647212101</v>
      </c>
      <c r="AC528" s="45">
        <v>1699.6749560517301</v>
      </c>
      <c r="AD528" s="99">
        <v>0.95190364474622902</v>
      </c>
      <c r="AE528" s="142">
        <v>1797.6887942523799</v>
      </c>
      <c r="AF528" s="44">
        <v>1844.5186632268701</v>
      </c>
      <c r="AG528" s="45">
        <v>1735.6826335201399</v>
      </c>
      <c r="AH528" s="140">
        <v>0.96550784488923302</v>
      </c>
      <c r="AI528" s="44">
        <v>1842.1563601957901</v>
      </c>
      <c r="AJ528" s="45">
        <v>1711.2802018295699</v>
      </c>
      <c r="AK528" s="46">
        <v>0.95193350890371797</v>
      </c>
    </row>
    <row r="529" spans="1:37" x14ac:dyDescent="0.2">
      <c r="A529" s="35" t="s">
        <v>6713</v>
      </c>
      <c r="B529" s="35" t="s">
        <v>12417</v>
      </c>
      <c r="C529" s="85" t="s">
        <v>1076</v>
      </c>
      <c r="D529" s="85" t="s">
        <v>1076</v>
      </c>
      <c r="E529" s="85" t="s">
        <v>12894</v>
      </c>
      <c r="F529" s="85" t="s">
        <v>303</v>
      </c>
      <c r="G529" s="85" t="s">
        <v>13444</v>
      </c>
      <c r="H529" s="840">
        <v>1.01518139351085</v>
      </c>
      <c r="I529" s="840">
        <v>1.0164189570061199</v>
      </c>
      <c r="J529" s="86">
        <v>1526.5833333333301</v>
      </c>
      <c r="K529" s="44">
        <v>1549.75899564377</v>
      </c>
      <c r="L529" s="45">
        <v>1458.11733942196</v>
      </c>
      <c r="M529" s="46">
        <v>0.95515083099860898</v>
      </c>
      <c r="N529" s="139">
        <v>1551.6482394495899</v>
      </c>
      <c r="O529" s="45">
        <v>1441.2413445575701</v>
      </c>
      <c r="P529" s="99">
        <v>0.94409608246579002</v>
      </c>
      <c r="Q529" s="86">
        <v>1528.9764623850399</v>
      </c>
      <c r="R529" s="44">
        <v>1552.1884557293299</v>
      </c>
      <c r="S529" s="45">
        <v>1460.47784663878</v>
      </c>
      <c r="T529" s="140">
        <v>0.95519969245346903</v>
      </c>
      <c r="U529" s="44">
        <v>1554.08066118431</v>
      </c>
      <c r="V529" s="45">
        <v>1443.5639612482701</v>
      </c>
      <c r="W529" s="99">
        <v>0.94413746500483497</v>
      </c>
      <c r="X529" s="86">
        <v>1530.8955293331501</v>
      </c>
      <c r="Y529" s="44">
        <v>1554.13665678796</v>
      </c>
      <c r="Z529" s="45">
        <v>1462.3825481103499</v>
      </c>
      <c r="AA529" s="46">
        <v>0.955246468547304</v>
      </c>
      <c r="AB529" s="139">
        <v>1556.03123721014</v>
      </c>
      <c r="AC529" s="45">
        <v>1445.43751518048</v>
      </c>
      <c r="AD529" s="99">
        <v>0.94417776228669403</v>
      </c>
      <c r="AE529" s="142">
        <v>1533.30243965625</v>
      </c>
      <c r="AF529" s="44">
        <v>1556.5801073638199</v>
      </c>
      <c r="AG529" s="45">
        <v>1464.73392430077</v>
      </c>
      <c r="AH529" s="140">
        <v>0.95528050201833903</v>
      </c>
      <c r="AI529" s="44">
        <v>1558.47766649035</v>
      </c>
      <c r="AJ529" s="45">
        <v>1447.75548551971</v>
      </c>
      <c r="AK529" s="46">
        <v>0.94420738405938798</v>
      </c>
    </row>
    <row r="530" spans="1:37" x14ac:dyDescent="0.2">
      <c r="A530" s="35" t="s">
        <v>6712</v>
      </c>
      <c r="B530" s="35" t="s">
        <v>12416</v>
      </c>
      <c r="C530" s="85" t="s">
        <v>1076</v>
      </c>
      <c r="D530" s="85" t="s">
        <v>1076</v>
      </c>
      <c r="E530" s="85" t="s">
        <v>12894</v>
      </c>
      <c r="F530" s="85" t="s">
        <v>301</v>
      </c>
      <c r="G530" s="85" t="s">
        <v>13444</v>
      </c>
      <c r="H530" s="840">
        <v>1.0247953971447701</v>
      </c>
      <c r="I530" s="840">
        <v>1.02057037525653</v>
      </c>
      <c r="J530" s="86">
        <v>4265.75</v>
      </c>
      <c r="K530" s="44">
        <v>4371.5209653703096</v>
      </c>
      <c r="L530" s="45">
        <v>4113.0205000715196</v>
      </c>
      <c r="M530" s="46">
        <v>0.96419633125980497</v>
      </c>
      <c r="N530" s="139">
        <v>4353.4980782505399</v>
      </c>
      <c r="O530" s="45">
        <v>4043.7267057721101</v>
      </c>
      <c r="P530" s="99">
        <v>0.94795210825109499</v>
      </c>
      <c r="Q530" s="86">
        <v>4279.7539504219303</v>
      </c>
      <c r="R530" s="44">
        <v>4385.8721493045496</v>
      </c>
      <c r="S530" s="45">
        <v>4126.7341530636204</v>
      </c>
      <c r="T530" s="140">
        <v>0.96424565544399399</v>
      </c>
      <c r="U530" s="44">
        <v>4367.79009518772</v>
      </c>
      <c r="V530" s="45">
        <v>4057.1796105520002</v>
      </c>
      <c r="W530" s="99">
        <v>0.94799365981121697</v>
      </c>
      <c r="X530" s="86">
        <v>4293.4260772959096</v>
      </c>
      <c r="Y530" s="44">
        <v>4399.8832819941799</v>
      </c>
      <c r="Z530" s="45">
        <v>4140.12017360752</v>
      </c>
      <c r="AA530" s="46">
        <v>0.96429287451830403</v>
      </c>
      <c r="AB530" s="139">
        <v>4381.7434628420597</v>
      </c>
      <c r="AC530" s="45">
        <v>4070.3144201939999</v>
      </c>
      <c r="AD530" s="99">
        <v>0.94803412168157697</v>
      </c>
      <c r="AE530" s="142">
        <v>4305.7016250884299</v>
      </c>
      <c r="AF530" s="44">
        <v>4412.46320686939</v>
      </c>
      <c r="AG530" s="45">
        <v>4152.1053225948399</v>
      </c>
      <c r="AH530" s="140">
        <v>0.96432723029421696</v>
      </c>
      <c r="AI530" s="44">
        <v>4394.2715232591499</v>
      </c>
      <c r="AJ530" s="45">
        <v>4082.0801218076799</v>
      </c>
      <c r="AK530" s="46">
        <v>0.94806386444017499</v>
      </c>
    </row>
    <row r="531" spans="1:37" x14ac:dyDescent="0.2">
      <c r="A531" s="35" t="s">
        <v>6711</v>
      </c>
      <c r="B531" s="35" t="s">
        <v>12415</v>
      </c>
      <c r="C531" s="85" t="s">
        <v>945</v>
      </c>
      <c r="D531" s="85" t="s">
        <v>945</v>
      </c>
      <c r="E531" s="85" t="s">
        <v>12894</v>
      </c>
      <c r="F531" s="85" t="s">
        <v>207</v>
      </c>
      <c r="G531" s="85" t="s">
        <v>207</v>
      </c>
      <c r="H531" s="840">
        <v>1.0158048873677401</v>
      </c>
      <c r="I531" s="840">
        <v>1.0301360732917599</v>
      </c>
      <c r="J531" s="86">
        <v>5492.8333333333303</v>
      </c>
      <c r="K531" s="44">
        <v>5579.6469454964099</v>
      </c>
      <c r="L531" s="45">
        <v>5249.7065556322104</v>
      </c>
      <c r="M531" s="46">
        <v>0.95573745589080406</v>
      </c>
      <c r="N531" s="139">
        <v>5658.3657612460602</v>
      </c>
      <c r="O531" s="45">
        <v>5255.7470632838704</v>
      </c>
      <c r="P531" s="99">
        <v>0.95683716296092503</v>
      </c>
      <c r="Q531" s="86">
        <v>5518.0226990282799</v>
      </c>
      <c r="R531" s="44">
        <v>5605.2344262790302</v>
      </c>
      <c r="S531" s="45">
        <v>5274.0507601256604</v>
      </c>
      <c r="T531" s="140">
        <v>0.95578634735489898</v>
      </c>
      <c r="U531" s="44">
        <v>5684.3142355117698</v>
      </c>
      <c r="V531" s="45">
        <v>5280.0806159842796</v>
      </c>
      <c r="W531" s="99">
        <v>0.956879103979419</v>
      </c>
      <c r="X531" s="86">
        <v>5544.9358338495904</v>
      </c>
      <c r="Y531" s="44">
        <v>5632.5729201649101</v>
      </c>
      <c r="Z531" s="45">
        <v>5300.0334966887904</v>
      </c>
      <c r="AA531" s="46">
        <v>0.95583315217720299</v>
      </c>
      <c r="AB531" s="139">
        <v>5712.0384265365701</v>
      </c>
      <c r="AC531" s="45">
        <v>5306.0596936804604</v>
      </c>
      <c r="AD531" s="99">
        <v>0.95691994509460399</v>
      </c>
      <c r="AE531" s="142">
        <v>5572.7512039000703</v>
      </c>
      <c r="AF531" s="44">
        <v>5660.8279090061196</v>
      </c>
      <c r="AG531" s="45">
        <v>5326.8101260733001</v>
      </c>
      <c r="AH531" s="140">
        <v>0.955867206550572</v>
      </c>
      <c r="AI531" s="44">
        <v>5740.6920426175202</v>
      </c>
      <c r="AJ531" s="45">
        <v>5332.8440786034998</v>
      </c>
      <c r="AK531" s="46">
        <v>0.95694996662892895</v>
      </c>
    </row>
    <row r="532" spans="1:37" x14ac:dyDescent="0.2">
      <c r="A532" s="35" t="s">
        <v>6710</v>
      </c>
      <c r="B532" s="35" t="s">
        <v>12414</v>
      </c>
      <c r="C532" s="85" t="s">
        <v>945</v>
      </c>
      <c r="D532" s="85" t="s">
        <v>945</v>
      </c>
      <c r="E532" s="85" t="s">
        <v>12894</v>
      </c>
      <c r="F532" s="85" t="s">
        <v>207</v>
      </c>
      <c r="G532" s="85" t="s">
        <v>207</v>
      </c>
      <c r="H532" s="840">
        <v>1.0158048873677401</v>
      </c>
      <c r="I532" s="840">
        <v>1.0301360732917599</v>
      </c>
      <c r="J532" s="86">
        <v>7098.4166666666697</v>
      </c>
      <c r="K532" s="44">
        <v>7210.6063425725897</v>
      </c>
      <c r="L532" s="45">
        <v>6784.2226858528802</v>
      </c>
      <c r="M532" s="46">
        <v>0.95573745589080406</v>
      </c>
      <c r="N532" s="139">
        <v>7312.33507158875</v>
      </c>
      <c r="O532" s="45">
        <v>6792.02886484788</v>
      </c>
      <c r="P532" s="99">
        <v>0.95683716296092503</v>
      </c>
      <c r="Q532" s="86">
        <v>7095.1693719590503</v>
      </c>
      <c r="R532" s="44">
        <v>7207.3077247378696</v>
      </c>
      <c r="S532" s="45">
        <v>6781.4660178890899</v>
      </c>
      <c r="T532" s="140">
        <v>0.95578634735489898</v>
      </c>
      <c r="U532" s="44">
        <v>7308.9899161698304</v>
      </c>
      <c r="V532" s="45">
        <v>6789.2193112223904</v>
      </c>
      <c r="W532" s="99">
        <v>0.956879103979419</v>
      </c>
      <c r="X532" s="86">
        <v>7091.74212069443</v>
      </c>
      <c r="Y532" s="44">
        <v>7203.8263061530297</v>
      </c>
      <c r="Z532" s="45">
        <v>6778.5222256512097</v>
      </c>
      <c r="AA532" s="46">
        <v>0.95583315217720299</v>
      </c>
      <c r="AB532" s="139">
        <v>7305.4593810099104</v>
      </c>
      <c r="AC532" s="45">
        <v>6786.2294807600101</v>
      </c>
      <c r="AD532" s="99">
        <v>0.95691994509460399</v>
      </c>
      <c r="AE532" s="142">
        <v>7091.5439362422403</v>
      </c>
      <c r="AF532" s="44">
        <v>7203.62498941789</v>
      </c>
      <c r="AG532" s="45">
        <v>6778.5742924665101</v>
      </c>
      <c r="AH532" s="140">
        <v>0.955867206550572</v>
      </c>
      <c r="AI532" s="44">
        <v>7305.2552240565401</v>
      </c>
      <c r="AJ532" s="45">
        <v>6786.25273313459</v>
      </c>
      <c r="AK532" s="46">
        <v>0.95694996662892895</v>
      </c>
    </row>
    <row r="533" spans="1:37" x14ac:dyDescent="0.2">
      <c r="A533" s="35" t="s">
        <v>6709</v>
      </c>
      <c r="B533" s="35" t="s">
        <v>12413</v>
      </c>
      <c r="C533" s="85" t="s">
        <v>945</v>
      </c>
      <c r="D533" s="85" t="s">
        <v>945</v>
      </c>
      <c r="E533" s="85" t="s">
        <v>12894</v>
      </c>
      <c r="F533" s="85" t="s">
        <v>207</v>
      </c>
      <c r="G533" s="85" t="s">
        <v>207</v>
      </c>
      <c r="H533" s="840">
        <v>1.0158048873677401</v>
      </c>
      <c r="I533" s="840">
        <v>1.0301360732917599</v>
      </c>
      <c r="J533" s="86">
        <v>20076.083333333299</v>
      </c>
      <c r="K533" s="44">
        <v>20393.383569201898</v>
      </c>
      <c r="L533" s="45">
        <v>19187.4648092518</v>
      </c>
      <c r="M533" s="46">
        <v>0.95573745589080406</v>
      </c>
      <c r="N533" s="139">
        <v>20681.097652078101</v>
      </c>
      <c r="O533" s="45">
        <v>19209.542620033801</v>
      </c>
      <c r="P533" s="99">
        <v>0.95683716296092503</v>
      </c>
      <c r="Q533" s="86">
        <v>20084.288304165999</v>
      </c>
      <c r="R533" s="44">
        <v>20401.718218674501</v>
      </c>
      <c r="S533" s="45">
        <v>19196.288557461601</v>
      </c>
      <c r="T533" s="140">
        <v>0.95578634735489898</v>
      </c>
      <c r="U533" s="44">
        <v>20689.549888513098</v>
      </c>
      <c r="V533" s="45">
        <v>19218.235796554702</v>
      </c>
      <c r="W533" s="99">
        <v>0.956879103979419</v>
      </c>
      <c r="X533" s="86">
        <v>20091.430909222199</v>
      </c>
      <c r="Y533" s="44">
        <v>20408.973711799001</v>
      </c>
      <c r="Z533" s="45">
        <v>19204.0557377123</v>
      </c>
      <c r="AA533" s="46">
        <v>0.95583315217720299</v>
      </c>
      <c r="AB533" s="139">
        <v>20696.907743638702</v>
      </c>
      <c r="AC533" s="45">
        <v>19225.8909625249</v>
      </c>
      <c r="AD533" s="99">
        <v>0.95691994509460399</v>
      </c>
      <c r="AE533" s="142">
        <v>20104.695998612799</v>
      </c>
      <c r="AF533" s="44">
        <v>20422.448454433401</v>
      </c>
      <c r="AG533" s="45">
        <v>19217.4196027424</v>
      </c>
      <c r="AH533" s="140">
        <v>0.955867206550572</v>
      </c>
      <c r="AI533" s="44">
        <v>20710.572590735399</v>
      </c>
      <c r="AJ533" s="45">
        <v>19239.188164957199</v>
      </c>
      <c r="AK533" s="46">
        <v>0.95694996662892895</v>
      </c>
    </row>
    <row r="534" spans="1:37" x14ac:dyDescent="0.2">
      <c r="A534" s="35" t="s">
        <v>6708</v>
      </c>
      <c r="B534" s="35" t="s">
        <v>12935</v>
      </c>
      <c r="C534" s="85" t="s">
        <v>945</v>
      </c>
      <c r="D534" s="85" t="s">
        <v>945</v>
      </c>
      <c r="E534" s="85" t="s">
        <v>12894</v>
      </c>
      <c r="F534" s="85" t="s">
        <v>207</v>
      </c>
      <c r="G534" s="85" t="s">
        <v>207</v>
      </c>
      <c r="H534" s="840">
        <v>1.0158048873677401</v>
      </c>
      <c r="I534" s="840">
        <v>1.0301360732917599</v>
      </c>
      <c r="J534" s="86">
        <v>15866.083333333299</v>
      </c>
      <c r="K534" s="44">
        <v>16116.8449933838</v>
      </c>
      <c r="L534" s="45">
        <v>15163.8101199515</v>
      </c>
      <c r="M534" s="46">
        <v>0.95573745589080406</v>
      </c>
      <c r="N534" s="139">
        <v>16344.2247835198</v>
      </c>
      <c r="O534" s="45">
        <v>15181.258163968299</v>
      </c>
      <c r="P534" s="99">
        <v>0.95683716296092503</v>
      </c>
      <c r="Q534" s="86">
        <v>15904.362877080701</v>
      </c>
      <c r="R534" s="44">
        <v>16155.729541008501</v>
      </c>
      <c r="S534" s="45">
        <v>15201.1729012918</v>
      </c>
      <c r="T534" s="140">
        <v>0.95578634735489898</v>
      </c>
      <c r="U534" s="44">
        <v>16383.657922403099</v>
      </c>
      <c r="V534" s="45">
        <v>15218.5524991845</v>
      </c>
      <c r="W534" s="99">
        <v>0.956879103979419</v>
      </c>
      <c r="X534" s="86">
        <v>15939.7234828154</v>
      </c>
      <c r="Y534" s="44">
        <v>16191.649017134099</v>
      </c>
      <c r="Z534" s="45">
        <v>15235.7161414124</v>
      </c>
      <c r="AA534" s="46">
        <v>0.95583315217720299</v>
      </c>
      <c r="AB534" s="139">
        <v>16420.084157943798</v>
      </c>
      <c r="AC534" s="45">
        <v>15253.039319998799</v>
      </c>
      <c r="AD534" s="99">
        <v>0.95691994509460399</v>
      </c>
      <c r="AE534" s="142">
        <v>15975.487545780999</v>
      </c>
      <c r="AF534" s="44">
        <v>16227.978327086699</v>
      </c>
      <c r="AG534" s="45">
        <v>15270.444653669199</v>
      </c>
      <c r="AH534" s="140">
        <v>0.955867206550572</v>
      </c>
      <c r="AI534" s="44">
        <v>16456.926009332201</v>
      </c>
      <c r="AJ534" s="45">
        <v>15287.742273816</v>
      </c>
      <c r="AK534" s="46">
        <v>0.95694996662892895</v>
      </c>
    </row>
    <row r="535" spans="1:37" x14ac:dyDescent="0.2">
      <c r="A535" s="35" t="s">
        <v>6707</v>
      </c>
      <c r="B535" s="35" t="s">
        <v>12412</v>
      </c>
      <c r="C535" s="85" t="s">
        <v>945</v>
      </c>
      <c r="D535" s="85" t="s">
        <v>945</v>
      </c>
      <c r="E535" s="85" t="s">
        <v>12894</v>
      </c>
      <c r="F535" s="85" t="s">
        <v>207</v>
      </c>
      <c r="G535" s="85" t="s">
        <v>207</v>
      </c>
      <c r="H535" s="840">
        <v>1.0158048873677401</v>
      </c>
      <c r="I535" s="840">
        <v>1.0301360732917599</v>
      </c>
      <c r="J535" s="86">
        <v>10110.416666666701</v>
      </c>
      <c r="K535" s="44">
        <v>10270.2106633242</v>
      </c>
      <c r="L535" s="45">
        <v>9662.9039029959895</v>
      </c>
      <c r="M535" s="46">
        <v>0.95573745589080406</v>
      </c>
      <c r="N535" s="139">
        <v>10415.104924343501</v>
      </c>
      <c r="O535" s="45">
        <v>9674.0223996861896</v>
      </c>
      <c r="P535" s="99">
        <v>0.95683716296092503</v>
      </c>
      <c r="Q535" s="86">
        <v>10128.1084931246</v>
      </c>
      <c r="R535" s="44">
        <v>10288.182107106601</v>
      </c>
      <c r="S535" s="45">
        <v>9680.3078222576896</v>
      </c>
      <c r="T535" s="140">
        <v>0.95578634735489898</v>
      </c>
      <c r="U535" s="44">
        <v>10433.3299129803</v>
      </c>
      <c r="V535" s="45">
        <v>9691.3753799074093</v>
      </c>
      <c r="W535" s="99">
        <v>0.956879103979419</v>
      </c>
      <c r="X535" s="86">
        <v>10143.712625378799</v>
      </c>
      <c r="Y535" s="44">
        <v>10304.0328609136</v>
      </c>
      <c r="Z535" s="45">
        <v>9695.6968134954805</v>
      </c>
      <c r="AA535" s="46">
        <v>0.95583315217720299</v>
      </c>
      <c r="AB535" s="139">
        <v>10449.404292507699</v>
      </c>
      <c r="AC535" s="45">
        <v>9706.72092853289</v>
      </c>
      <c r="AD535" s="99">
        <v>0.95691994509460399</v>
      </c>
      <c r="AE535" s="142">
        <v>10161.5175542166</v>
      </c>
      <c r="AF535" s="44">
        <v>10322.1191946462</v>
      </c>
      <c r="AG535" s="45">
        <v>9713.0613988635796</v>
      </c>
      <c r="AH535" s="140">
        <v>0.955867206550572</v>
      </c>
      <c r="AI535" s="44">
        <v>10467.745791985901</v>
      </c>
      <c r="AJ535" s="45">
        <v>9724.0638844068108</v>
      </c>
      <c r="AK535" s="46">
        <v>0.95694996662892895</v>
      </c>
    </row>
    <row r="536" spans="1:37" x14ac:dyDescent="0.2">
      <c r="A536" s="35" t="s">
        <v>6706</v>
      </c>
      <c r="B536" s="35" t="s">
        <v>7701</v>
      </c>
      <c r="C536" s="85" t="s">
        <v>945</v>
      </c>
      <c r="D536" s="85" t="s">
        <v>945</v>
      </c>
      <c r="E536" s="85" t="s">
        <v>12894</v>
      </c>
      <c r="F536" s="85" t="s">
        <v>207</v>
      </c>
      <c r="G536" s="85" t="s">
        <v>207</v>
      </c>
      <c r="H536" s="840">
        <v>1.0158048873677401</v>
      </c>
      <c r="I536" s="840">
        <v>1.0301360732917599</v>
      </c>
      <c r="J536" s="86">
        <v>11070.583333333299</v>
      </c>
      <c r="K536" s="44">
        <v>11245.5526560118</v>
      </c>
      <c r="L536" s="45">
        <v>10580.571150227101</v>
      </c>
      <c r="M536" s="46">
        <v>0.95573745589080406</v>
      </c>
      <c r="N536" s="139">
        <v>11404.207244049199</v>
      </c>
      <c r="O536" s="45">
        <v>10592.7455489892</v>
      </c>
      <c r="P536" s="99">
        <v>0.95683716296092503</v>
      </c>
      <c r="Q536" s="86">
        <v>11074.805121948501</v>
      </c>
      <c r="R536" s="44">
        <v>11249.8411695206</v>
      </c>
      <c r="S536" s="45">
        <v>10585.147535174499</v>
      </c>
      <c r="T536" s="140">
        <v>0.95578634735489898</v>
      </c>
      <c r="U536" s="44">
        <v>11408.5562607955</v>
      </c>
      <c r="V536" s="45">
        <v>10597.2496018368</v>
      </c>
      <c r="W536" s="99">
        <v>0.956879103979419</v>
      </c>
      <c r="X536" s="86">
        <v>11078.7452161492</v>
      </c>
      <c r="Y536" s="44">
        <v>11253.8435364663</v>
      </c>
      <c r="Z536" s="45">
        <v>10589.431962119999</v>
      </c>
      <c r="AA536" s="46">
        <v>0.95583315217720299</v>
      </c>
      <c r="AB536" s="139">
        <v>11412.615093963799</v>
      </c>
      <c r="AC536" s="45">
        <v>10601.4722639546</v>
      </c>
      <c r="AD536" s="99">
        <v>0.95691994509460399</v>
      </c>
      <c r="AE536" s="142">
        <v>11086.5207218949</v>
      </c>
      <c r="AF536" s="44">
        <v>11261.741933204599</v>
      </c>
      <c r="AG536" s="45">
        <v>10597.2415928027</v>
      </c>
      <c r="AH536" s="140">
        <v>0.955867206550572</v>
      </c>
      <c r="AI536" s="44">
        <v>11420.6249229205</v>
      </c>
      <c r="AJ536" s="45">
        <v>10609.245634848299</v>
      </c>
      <c r="AK536" s="46">
        <v>0.95694996662892895</v>
      </c>
    </row>
    <row r="537" spans="1:37" x14ac:dyDescent="0.2">
      <c r="A537" s="35" t="s">
        <v>6705</v>
      </c>
      <c r="B537" s="35" t="s">
        <v>12411</v>
      </c>
      <c r="C537" s="85" t="s">
        <v>945</v>
      </c>
      <c r="D537" s="85" t="s">
        <v>945</v>
      </c>
      <c r="E537" s="85" t="s">
        <v>12894</v>
      </c>
      <c r="F537" s="85" t="s">
        <v>207</v>
      </c>
      <c r="G537" s="85" t="s">
        <v>207</v>
      </c>
      <c r="H537" s="840">
        <v>1.0158048873677401</v>
      </c>
      <c r="I537" s="840">
        <v>1.0301360732917599</v>
      </c>
      <c r="J537" s="86">
        <v>13604.416666666701</v>
      </c>
      <c r="K537" s="44">
        <v>13819.432939787101</v>
      </c>
      <c r="L537" s="45">
        <v>13002.2505738785</v>
      </c>
      <c r="M537" s="46">
        <v>0.95573745589080406</v>
      </c>
      <c r="N537" s="139">
        <v>14014.400364424901</v>
      </c>
      <c r="O537" s="45">
        <v>13017.211447071701</v>
      </c>
      <c r="P537" s="99">
        <v>0.95683716296092503</v>
      </c>
      <c r="Q537" s="86">
        <v>13655.8624005071</v>
      </c>
      <c r="R537" s="44">
        <v>13871.691767656401</v>
      </c>
      <c r="S537" s="45">
        <v>13052.086843761799</v>
      </c>
      <c r="T537" s="140">
        <v>0.95578634735489898</v>
      </c>
      <c r="U537" s="44">
        <v>14067.396470670999</v>
      </c>
      <c r="V537" s="45">
        <v>13067.0093778635</v>
      </c>
      <c r="W537" s="99">
        <v>0.956879103979419</v>
      </c>
      <c r="X537" s="86">
        <v>13709.0305899123</v>
      </c>
      <c r="Y537" s="44">
        <v>13925.700274306701</v>
      </c>
      <c r="Z537" s="45">
        <v>13103.5459220496</v>
      </c>
      <c r="AA537" s="46">
        <v>0.95583315217720299</v>
      </c>
      <c r="AB537" s="139">
        <v>14122.166940528799</v>
      </c>
      <c r="AC537" s="45">
        <v>13118.4447993991</v>
      </c>
      <c r="AD537" s="99">
        <v>0.95691994509460399</v>
      </c>
      <c r="AE537" s="142">
        <v>13765.997306731701</v>
      </c>
      <c r="AF537" s="44">
        <v>13983.5673436691</v>
      </c>
      <c r="AG537" s="45">
        <v>13158.4653909683</v>
      </c>
      <c r="AH537" s="140">
        <v>0.955867206550572</v>
      </c>
      <c r="AI537" s="44">
        <v>14180.8504105015</v>
      </c>
      <c r="AJ537" s="45">
        <v>13173.3706632908</v>
      </c>
      <c r="AK537" s="46">
        <v>0.95694996662892895</v>
      </c>
    </row>
    <row r="538" spans="1:37" x14ac:dyDescent="0.2">
      <c r="A538" s="35" t="s">
        <v>6704</v>
      </c>
      <c r="B538" s="35" t="s">
        <v>12410</v>
      </c>
      <c r="C538" s="85" t="s">
        <v>945</v>
      </c>
      <c r="D538" s="85" t="s">
        <v>945</v>
      </c>
      <c r="E538" s="85" t="s">
        <v>12894</v>
      </c>
      <c r="F538" s="85" t="s">
        <v>207</v>
      </c>
      <c r="G538" s="85" t="s">
        <v>207</v>
      </c>
      <c r="H538" s="840">
        <v>1.0158048873677401</v>
      </c>
      <c r="I538" s="840">
        <v>1.0301360732917599</v>
      </c>
      <c r="J538" s="86">
        <v>8771.1666666666697</v>
      </c>
      <c r="K538" s="44">
        <v>8909.7939679169704</v>
      </c>
      <c r="L538" s="45">
        <v>8382.9325151942303</v>
      </c>
      <c r="M538" s="46">
        <v>0.95573745589080406</v>
      </c>
      <c r="N538" s="139">
        <v>9035.4951881875404</v>
      </c>
      <c r="O538" s="45">
        <v>8392.5782291907708</v>
      </c>
      <c r="P538" s="99">
        <v>0.95683716296092503</v>
      </c>
      <c r="Q538" s="86">
        <v>8777.20888119148</v>
      </c>
      <c r="R538" s="44">
        <v>8915.9316789617897</v>
      </c>
      <c r="S538" s="45">
        <v>8389.1364165249797</v>
      </c>
      <c r="T538" s="140">
        <v>0.95578634735489898</v>
      </c>
      <c r="U538" s="44">
        <v>9041.7194913321091</v>
      </c>
      <c r="V538" s="45">
        <v>8398.7277696747005</v>
      </c>
      <c r="W538" s="99">
        <v>0.956879103979419</v>
      </c>
      <c r="X538" s="86">
        <v>8777.0062324759692</v>
      </c>
      <c r="Y538" s="44">
        <v>8915.7258274061696</v>
      </c>
      <c r="Z538" s="45">
        <v>8389.3535338664697</v>
      </c>
      <c r="AA538" s="46">
        <v>0.95583315217720299</v>
      </c>
      <c r="AB538" s="139">
        <v>9041.5107355800592</v>
      </c>
      <c r="AC538" s="45">
        <v>8398.8923220759098</v>
      </c>
      <c r="AD538" s="99">
        <v>0.95691994509460399</v>
      </c>
      <c r="AE538" s="142">
        <v>8779.49963967861</v>
      </c>
      <c r="AF538" s="44">
        <v>8918.2586426287999</v>
      </c>
      <c r="AG538" s="45">
        <v>8392.0357954913507</v>
      </c>
      <c r="AH538" s="140">
        <v>0.955867206550572</v>
      </c>
      <c r="AI538" s="44">
        <v>9044.0792842849096</v>
      </c>
      <c r="AJ538" s="45">
        <v>8401.5418872091395</v>
      </c>
      <c r="AK538" s="46">
        <v>0.95694996662892895</v>
      </c>
    </row>
    <row r="539" spans="1:37" x14ac:dyDescent="0.2">
      <c r="A539" s="35" t="s">
        <v>6703</v>
      </c>
      <c r="B539" s="35" t="s">
        <v>12409</v>
      </c>
      <c r="C539" s="85" t="s">
        <v>945</v>
      </c>
      <c r="D539" s="85" t="s">
        <v>945</v>
      </c>
      <c r="E539" s="85" t="s">
        <v>12894</v>
      </c>
      <c r="F539" s="85" t="s">
        <v>207</v>
      </c>
      <c r="G539" s="85" t="s">
        <v>207</v>
      </c>
      <c r="H539" s="840">
        <v>1.0158048873677401</v>
      </c>
      <c r="I539" s="840">
        <v>1.0301360732917599</v>
      </c>
      <c r="J539" s="86">
        <v>8768.8333333333303</v>
      </c>
      <c r="K539" s="44">
        <v>8907.4237565131098</v>
      </c>
      <c r="L539" s="45">
        <v>8380.7024611304805</v>
      </c>
      <c r="M539" s="46">
        <v>0.95573745589080406</v>
      </c>
      <c r="N539" s="139">
        <v>9033.0915373498501</v>
      </c>
      <c r="O539" s="45">
        <v>8390.3456091438493</v>
      </c>
      <c r="P539" s="99">
        <v>0.95683716296092503</v>
      </c>
      <c r="Q539" s="86">
        <v>8762.63747032225</v>
      </c>
      <c r="R539" s="44">
        <v>8901.1299685849899</v>
      </c>
      <c r="S539" s="45">
        <v>8375.2092609544798</v>
      </c>
      <c r="T539" s="140">
        <v>0.95578634735489898</v>
      </c>
      <c r="U539" s="44">
        <v>9026.7089553569695</v>
      </c>
      <c r="V539" s="45">
        <v>8384.7846910984408</v>
      </c>
      <c r="W539" s="99">
        <v>0.956879103979419</v>
      </c>
      <c r="X539" s="86">
        <v>8754.7459315584001</v>
      </c>
      <c r="Y539" s="44">
        <v>8893.1137049398203</v>
      </c>
      <c r="Z539" s="45">
        <v>8368.0764002720098</v>
      </c>
      <c r="AA539" s="46">
        <v>0.95583315217720299</v>
      </c>
      <c r="AB539" s="139">
        <v>9018.5795966025398</v>
      </c>
      <c r="AC539" s="45">
        <v>8377.5909961440702</v>
      </c>
      <c r="AD539" s="99">
        <v>0.95691994509460399</v>
      </c>
      <c r="AE539" s="142">
        <v>8751.9708168278594</v>
      </c>
      <c r="AF539" s="44">
        <v>8890.2947298335293</v>
      </c>
      <c r="AG539" s="45">
        <v>8365.7218964933709</v>
      </c>
      <c r="AH539" s="140">
        <v>0.955867206550572</v>
      </c>
      <c r="AI539" s="44">
        <v>9015.7208508110907</v>
      </c>
      <c r="AJ539" s="45">
        <v>8375.1981811007809</v>
      </c>
      <c r="AK539" s="46">
        <v>0.95694996662892895</v>
      </c>
    </row>
    <row r="540" spans="1:37" x14ac:dyDescent="0.2">
      <c r="A540" s="35" t="s">
        <v>6702</v>
      </c>
      <c r="B540" s="35" t="s">
        <v>12408</v>
      </c>
      <c r="C540" s="85" t="s">
        <v>945</v>
      </c>
      <c r="D540" s="85" t="s">
        <v>945</v>
      </c>
      <c r="E540" s="85" t="s">
        <v>12894</v>
      </c>
      <c r="F540" s="85" t="s">
        <v>207</v>
      </c>
      <c r="G540" s="85" t="s">
        <v>207</v>
      </c>
      <c r="H540" s="840">
        <v>1.0158048873677401</v>
      </c>
      <c r="I540" s="840">
        <v>1.0301360732917599</v>
      </c>
      <c r="J540" s="86">
        <v>12551.333333333299</v>
      </c>
      <c r="K540" s="44">
        <v>12749.7057429816</v>
      </c>
      <c r="L540" s="45">
        <v>11995.779388037399</v>
      </c>
      <c r="M540" s="46">
        <v>0.95573745589080406</v>
      </c>
      <c r="N540" s="139">
        <v>12929.5812345759</v>
      </c>
      <c r="O540" s="45">
        <v>12009.5821780436</v>
      </c>
      <c r="P540" s="99">
        <v>0.95683716296092503</v>
      </c>
      <c r="Q540" s="86">
        <v>12573.276634604899</v>
      </c>
      <c r="R540" s="44">
        <v>12771.995855658201</v>
      </c>
      <c r="S540" s="45">
        <v>12017.366148871701</v>
      </c>
      <c r="T540" s="140">
        <v>0.95578634735489898</v>
      </c>
      <c r="U540" s="44">
        <v>12952.185820782801</v>
      </c>
      <c r="V540" s="45">
        <v>12031.105680206099</v>
      </c>
      <c r="W540" s="99">
        <v>0.956879103979419</v>
      </c>
      <c r="X540" s="86">
        <v>12595.2932752614</v>
      </c>
      <c r="Y540" s="44">
        <v>12794.360466840501</v>
      </c>
      <c r="Z540" s="45">
        <v>12038.998873889501</v>
      </c>
      <c r="AA540" s="46">
        <v>0.95583315217720299</v>
      </c>
      <c r="AB540" s="139">
        <v>12974.865956535899</v>
      </c>
      <c r="AC540" s="45">
        <v>12052.6873494136</v>
      </c>
      <c r="AD540" s="99">
        <v>0.95691994509460399</v>
      </c>
      <c r="AE540" s="142">
        <v>12621.323952237</v>
      </c>
      <c r="AF540" s="44">
        <v>12820.802555733801</v>
      </c>
      <c r="AG540" s="45">
        <v>12064.309669194599</v>
      </c>
      <c r="AH540" s="140">
        <v>0.955867206550572</v>
      </c>
      <c r="AI540" s="44">
        <v>13001.6810959006</v>
      </c>
      <c r="AJ540" s="45">
        <v>12077.9755349061</v>
      </c>
      <c r="AK540" s="46">
        <v>0.95694996662892895</v>
      </c>
    </row>
    <row r="541" spans="1:37" x14ac:dyDescent="0.2">
      <c r="A541" s="35" t="s">
        <v>6701</v>
      </c>
      <c r="B541" s="35" t="s">
        <v>12407</v>
      </c>
      <c r="C541" s="85" t="s">
        <v>945</v>
      </c>
      <c r="D541" s="85" t="s">
        <v>945</v>
      </c>
      <c r="E541" s="85" t="s">
        <v>12894</v>
      </c>
      <c r="F541" s="85" t="s">
        <v>207</v>
      </c>
      <c r="G541" s="85" t="s">
        <v>207</v>
      </c>
      <c r="H541" s="840">
        <v>1.0158048873677401</v>
      </c>
      <c r="I541" s="840">
        <v>1.0301360732917599</v>
      </c>
      <c r="J541" s="86">
        <v>7035.75</v>
      </c>
      <c r="K541" s="44">
        <v>7146.9492362975398</v>
      </c>
      <c r="L541" s="45">
        <v>6724.3298052837299</v>
      </c>
      <c r="M541" s="46">
        <v>0.95573745589080406</v>
      </c>
      <c r="N541" s="139">
        <v>7247.7798776624704</v>
      </c>
      <c r="O541" s="45">
        <v>6732.0670693023303</v>
      </c>
      <c r="P541" s="99">
        <v>0.95683716296092503</v>
      </c>
      <c r="Q541" s="86">
        <v>7061.3400354462901</v>
      </c>
      <c r="R541" s="44">
        <v>7172.9437193718004</v>
      </c>
      <c r="S541" s="45">
        <v>6749.1323999101196</v>
      </c>
      <c r="T541" s="140">
        <v>0.95578634735489898</v>
      </c>
      <c r="U541" s="44">
        <v>7274.1410962925002</v>
      </c>
      <c r="V541" s="45">
        <v>6756.84872601184</v>
      </c>
      <c r="W541" s="99">
        <v>0.956879103979419</v>
      </c>
      <c r="X541" s="86">
        <v>7088.0845235266197</v>
      </c>
      <c r="Y541" s="44">
        <v>7200.1109010739401</v>
      </c>
      <c r="Z541" s="45">
        <v>6775.0261730209004</v>
      </c>
      <c r="AA541" s="46">
        <v>0.95583315217720299</v>
      </c>
      <c r="AB541" s="139">
        <v>7301.6915582257698</v>
      </c>
      <c r="AC541" s="45">
        <v>6782.7294530790005</v>
      </c>
      <c r="AD541" s="99">
        <v>0.95691994509460399</v>
      </c>
      <c r="AE541" s="142">
        <v>7115.2265420986496</v>
      </c>
      <c r="AF541" s="44">
        <v>7227.68189619244</v>
      </c>
      <c r="AG541" s="45">
        <v>6801.2117187703298</v>
      </c>
      <c r="AH541" s="140">
        <v>0.955867206550572</v>
      </c>
      <c r="AI541" s="44">
        <v>7329.6515306587798</v>
      </c>
      <c r="AJ541" s="45">
        <v>6808.9158020185796</v>
      </c>
      <c r="AK541" s="46">
        <v>0.95694996662892895</v>
      </c>
    </row>
    <row r="542" spans="1:37" x14ac:dyDescent="0.2">
      <c r="A542" s="35" t="s">
        <v>6700</v>
      </c>
      <c r="B542" s="35" t="s">
        <v>7704</v>
      </c>
      <c r="C542" s="85" t="s">
        <v>945</v>
      </c>
      <c r="D542" s="85" t="s">
        <v>945</v>
      </c>
      <c r="E542" s="85" t="s">
        <v>12894</v>
      </c>
      <c r="F542" s="85" t="s">
        <v>207</v>
      </c>
      <c r="G542" s="85" t="s">
        <v>207</v>
      </c>
      <c r="H542" s="840">
        <v>1.0158048873677401</v>
      </c>
      <c r="I542" s="840">
        <v>1.0301360732917599</v>
      </c>
      <c r="J542" s="86">
        <v>18351</v>
      </c>
      <c r="K542" s="44">
        <v>18641.035488085301</v>
      </c>
      <c r="L542" s="45">
        <v>17538.7380530521</v>
      </c>
      <c r="M542" s="46">
        <v>0.95573745589080406</v>
      </c>
      <c r="N542" s="139">
        <v>18904.027080977001</v>
      </c>
      <c r="O542" s="45">
        <v>17558.918777495899</v>
      </c>
      <c r="P542" s="99">
        <v>0.95683716296092503</v>
      </c>
      <c r="Q542" s="86">
        <v>18391.1914258908</v>
      </c>
      <c r="R542" s="44">
        <v>18681.862134935502</v>
      </c>
      <c r="S542" s="45">
        <v>17578.0496764569</v>
      </c>
      <c r="T542" s="140">
        <v>0.95578634735489898</v>
      </c>
      <c r="U542" s="44">
        <v>18945.429718624098</v>
      </c>
      <c r="V542" s="45">
        <v>17598.1467727204</v>
      </c>
      <c r="W542" s="99">
        <v>0.956879103979419</v>
      </c>
      <c r="X542" s="86">
        <v>18425.1951650228</v>
      </c>
      <c r="Y542" s="44">
        <v>18716.403299334499</v>
      </c>
      <c r="Z542" s="45">
        <v>17611.412374063901</v>
      </c>
      <c r="AA542" s="46">
        <v>0.95583315217720299</v>
      </c>
      <c r="AB542" s="139">
        <v>18980.458196930798</v>
      </c>
      <c r="AC542" s="45">
        <v>17631.436745670999</v>
      </c>
      <c r="AD542" s="99">
        <v>0.95691994509460399</v>
      </c>
      <c r="AE542" s="142">
        <v>18464.039215692701</v>
      </c>
      <c r="AF542" s="44">
        <v>18755.861275850199</v>
      </c>
      <c r="AG542" s="45">
        <v>17649.1695867444</v>
      </c>
      <c r="AH542" s="140">
        <v>0.955867206550572</v>
      </c>
      <c r="AI542" s="44">
        <v>19020.4728547587</v>
      </c>
      <c r="AJ542" s="45">
        <v>17669.1617112924</v>
      </c>
      <c r="AK542" s="46">
        <v>0.95694996662892895</v>
      </c>
    </row>
    <row r="543" spans="1:37" x14ac:dyDescent="0.2">
      <c r="A543" s="35" t="s">
        <v>6699</v>
      </c>
      <c r="B543" s="35" t="s">
        <v>12406</v>
      </c>
      <c r="C543" s="85" t="s">
        <v>945</v>
      </c>
      <c r="D543" s="85" t="s">
        <v>945</v>
      </c>
      <c r="E543" s="85" t="s">
        <v>12894</v>
      </c>
      <c r="F543" s="85" t="s">
        <v>207</v>
      </c>
      <c r="G543" s="85" t="s">
        <v>207</v>
      </c>
      <c r="H543" s="840">
        <v>1.0158048873677401</v>
      </c>
      <c r="I543" s="840">
        <v>1.0301360732917599</v>
      </c>
      <c r="J543" s="86">
        <v>9709.4166666666697</v>
      </c>
      <c r="K543" s="44">
        <v>9862.8729034897497</v>
      </c>
      <c r="L543" s="45">
        <v>9279.6531831837692</v>
      </c>
      <c r="M543" s="46">
        <v>0.95573745589080406</v>
      </c>
      <c r="N543" s="139">
        <v>10002.020358953499</v>
      </c>
      <c r="O543" s="45">
        <v>9290.3306973388608</v>
      </c>
      <c r="P543" s="99">
        <v>0.95683716296092503</v>
      </c>
      <c r="Q543" s="86">
        <v>9755.6254107854293</v>
      </c>
      <c r="R543" s="44">
        <v>9909.8119716047095</v>
      </c>
      <c r="S543" s="45">
        <v>9324.2935775372498</v>
      </c>
      <c r="T543" s="140">
        <v>0.95578634735489898</v>
      </c>
      <c r="U543" s="44">
        <v>10049.6216531718</v>
      </c>
      <c r="V543" s="45">
        <v>9334.9541018312193</v>
      </c>
      <c r="W543" s="99">
        <v>0.956879103979419</v>
      </c>
      <c r="X543" s="86">
        <v>9801.1770124722407</v>
      </c>
      <c r="Y543" s="44">
        <v>9956.0835112256009</v>
      </c>
      <c r="Z543" s="45">
        <v>9368.2899188780902</v>
      </c>
      <c r="AA543" s="46">
        <v>0.95583315217720399</v>
      </c>
      <c r="AB543" s="139">
        <v>10096.5460012656</v>
      </c>
      <c r="AC543" s="45">
        <v>9378.9417686374309</v>
      </c>
      <c r="AD543" s="99">
        <v>0.95691994509460399</v>
      </c>
      <c r="AE543" s="142">
        <v>9848.6792678677302</v>
      </c>
      <c r="AF543" s="44">
        <v>10004.3365344173</v>
      </c>
      <c r="AG543" s="45">
        <v>9414.0295399892693</v>
      </c>
      <c r="AH543" s="140">
        <v>0.955867206550572</v>
      </c>
      <c r="AI543" s="44">
        <v>10145.479788111201</v>
      </c>
      <c r="AJ543" s="45">
        <v>9424.6932967250505</v>
      </c>
      <c r="AK543" s="46">
        <v>0.95694996662892895</v>
      </c>
    </row>
    <row r="544" spans="1:37" x14ac:dyDescent="0.2">
      <c r="A544" s="35" t="s">
        <v>6698</v>
      </c>
      <c r="B544" s="35" t="s">
        <v>13446</v>
      </c>
      <c r="C544" s="85" t="s">
        <v>945</v>
      </c>
      <c r="D544" s="85" t="s">
        <v>945</v>
      </c>
      <c r="E544" s="85" t="s">
        <v>12894</v>
      </c>
      <c r="F544" s="85" t="s">
        <v>207</v>
      </c>
      <c r="G544" s="85" t="s">
        <v>207</v>
      </c>
      <c r="H544" s="840">
        <v>1.0158048873677401</v>
      </c>
      <c r="I544" s="840">
        <v>1.0301360732917599</v>
      </c>
      <c r="J544" s="86">
        <v>4480.5</v>
      </c>
      <c r="K544" s="44">
        <v>4551.3137978511404</v>
      </c>
      <c r="L544" s="45">
        <v>4282.1816711187503</v>
      </c>
      <c r="M544" s="46">
        <v>0.95573745589080406</v>
      </c>
      <c r="N544" s="139">
        <v>4615.5246763837104</v>
      </c>
      <c r="O544" s="45">
        <v>4287.1089086464199</v>
      </c>
      <c r="P544" s="99">
        <v>0.95683716296092503</v>
      </c>
      <c r="Q544" s="86">
        <v>4480.8905244141897</v>
      </c>
      <c r="R544" s="44">
        <v>4551.7104944597104</v>
      </c>
      <c r="S544" s="45">
        <v>4282.7739872270204</v>
      </c>
      <c r="T544" s="140">
        <v>0.95578634735489898</v>
      </c>
      <c r="U544" s="44">
        <v>4615.9269696702704</v>
      </c>
      <c r="V544" s="45">
        <v>4287.6705100313202</v>
      </c>
      <c r="W544" s="99">
        <v>0.956879103979419</v>
      </c>
      <c r="X544" s="86">
        <v>4479.6383649360496</v>
      </c>
      <c r="Y544" s="44">
        <v>4550.43854474205</v>
      </c>
      <c r="Z544" s="45">
        <v>4281.7868589707596</v>
      </c>
      <c r="AA544" s="46">
        <v>0.95583315217720299</v>
      </c>
      <c r="AB544" s="139">
        <v>4614.6370750223296</v>
      </c>
      <c r="AC544" s="45">
        <v>4286.6552982182902</v>
      </c>
      <c r="AD544" s="99">
        <v>0.95691994509460399</v>
      </c>
      <c r="AE544" s="142">
        <v>4480.0310569189096</v>
      </c>
      <c r="AF544" s="44">
        <v>4550.83744317747</v>
      </c>
      <c r="AG544" s="45">
        <v>4282.3147716368903</v>
      </c>
      <c r="AH544" s="140">
        <v>0.955867206550572</v>
      </c>
      <c r="AI544" s="44">
        <v>4615.0416011995603</v>
      </c>
      <c r="AJ544" s="45">
        <v>4287.1655704151199</v>
      </c>
      <c r="AK544" s="46">
        <v>0.95694996662892895</v>
      </c>
    </row>
    <row r="545" spans="1:37" x14ac:dyDescent="0.2">
      <c r="A545" s="35" t="s">
        <v>6697</v>
      </c>
      <c r="B545" s="35" t="s">
        <v>7639</v>
      </c>
      <c r="C545" s="85" t="s">
        <v>945</v>
      </c>
      <c r="D545" s="85" t="s">
        <v>945</v>
      </c>
      <c r="E545" s="85" t="s">
        <v>12894</v>
      </c>
      <c r="F545" s="85" t="s">
        <v>207</v>
      </c>
      <c r="G545" s="85" t="s">
        <v>207</v>
      </c>
      <c r="H545" s="840">
        <v>1.0158048873677401</v>
      </c>
      <c r="I545" s="840">
        <v>1.0301360732917599</v>
      </c>
      <c r="J545" s="86">
        <v>5867.9166666666697</v>
      </c>
      <c r="K545" s="44">
        <v>5960.6584286665902</v>
      </c>
      <c r="L545" s="45">
        <v>5608.1877463792498</v>
      </c>
      <c r="M545" s="46">
        <v>0.95573745589080406</v>
      </c>
      <c r="N545" s="139">
        <v>6044.75263340325</v>
      </c>
      <c r="O545" s="45">
        <v>5614.6407358244596</v>
      </c>
      <c r="P545" s="99">
        <v>0.95683716296092503</v>
      </c>
      <c r="Q545" s="86">
        <v>5859.8759951522597</v>
      </c>
      <c r="R545" s="44">
        <v>5952.4906752445304</v>
      </c>
      <c r="S545" s="45">
        <v>5600.7894733592302</v>
      </c>
      <c r="T545" s="140">
        <v>0.95578634735489898</v>
      </c>
      <c r="U545" s="44">
        <v>6036.46964762277</v>
      </c>
      <c r="V545" s="45">
        <v>5607.1928916717998</v>
      </c>
      <c r="W545" s="99">
        <v>0.956879103979419</v>
      </c>
      <c r="X545" s="86">
        <v>5850.1301001521097</v>
      </c>
      <c r="Y545" s="44">
        <v>5942.5907474716096</v>
      </c>
      <c r="Z545" s="45">
        <v>5591.7482942751303</v>
      </c>
      <c r="AA545" s="46">
        <v>0.95583315217720299</v>
      </c>
      <c r="AB545" s="139">
        <v>6026.4300496165997</v>
      </c>
      <c r="AC545" s="45">
        <v>5598.1061742338497</v>
      </c>
      <c r="AD545" s="99">
        <v>0.95691994509460399</v>
      </c>
      <c r="AE545" s="142">
        <v>5844.5252914132998</v>
      </c>
      <c r="AF545" s="44">
        <v>5936.8973553619599</v>
      </c>
      <c r="AG545" s="45">
        <v>5586.5900639173997</v>
      </c>
      <c r="AH545" s="140">
        <v>0.955867206550572</v>
      </c>
      <c r="AI545" s="44">
        <v>6020.6563339508502</v>
      </c>
      <c r="AJ545" s="45">
        <v>5592.9182825798898</v>
      </c>
      <c r="AK545" s="46">
        <v>0.95694996662892895</v>
      </c>
    </row>
    <row r="546" spans="1:37" x14ac:dyDescent="0.2">
      <c r="A546" s="35" t="s">
        <v>6696</v>
      </c>
      <c r="B546" s="35" t="s">
        <v>12405</v>
      </c>
      <c r="C546" s="85" t="s">
        <v>945</v>
      </c>
      <c r="D546" s="85" t="s">
        <v>945</v>
      </c>
      <c r="E546" s="85" t="s">
        <v>12894</v>
      </c>
      <c r="F546" s="85" t="s">
        <v>207</v>
      </c>
      <c r="G546" s="85" t="s">
        <v>207</v>
      </c>
      <c r="H546" s="840">
        <v>1.0158048873677401</v>
      </c>
      <c r="I546" s="840">
        <v>1.0301360732917599</v>
      </c>
      <c r="J546" s="86">
        <v>10874.166666666701</v>
      </c>
      <c r="K546" s="44">
        <v>11046.0316460513</v>
      </c>
      <c r="L546" s="45">
        <v>10392.8483849326</v>
      </c>
      <c r="M546" s="46">
        <v>0.95573745589080406</v>
      </c>
      <c r="N546" s="139">
        <v>11201.8713503201</v>
      </c>
      <c r="O546" s="45">
        <v>10404.8067828976</v>
      </c>
      <c r="P546" s="99">
        <v>0.95683716296092503</v>
      </c>
      <c r="Q546" s="86">
        <v>10900.927191660699</v>
      </c>
      <c r="R546" s="44">
        <v>11073.215118128801</v>
      </c>
      <c r="S546" s="45">
        <v>10418.957383299099</v>
      </c>
      <c r="T546" s="140">
        <v>0.95578634735489898</v>
      </c>
      <c r="U546" s="44">
        <v>11229.438332456701</v>
      </c>
      <c r="V546" s="45">
        <v>10430.8694437012</v>
      </c>
      <c r="W546" s="99">
        <v>0.956879103979419</v>
      </c>
      <c r="X546" s="86">
        <v>10929.0151269328</v>
      </c>
      <c r="Y546" s="44">
        <v>11101.7469800543</v>
      </c>
      <c r="Z546" s="45">
        <v>10446.314978968599</v>
      </c>
      <c r="AA546" s="46">
        <v>0.95583315217720299</v>
      </c>
      <c r="AB546" s="139">
        <v>11258.372727804801</v>
      </c>
      <c r="AC546" s="45">
        <v>10458.192555202701</v>
      </c>
      <c r="AD546" s="99">
        <v>0.95691994509460399</v>
      </c>
      <c r="AE546" s="142">
        <v>10956.7359368135</v>
      </c>
      <c r="AF546" s="44">
        <v>11129.905914212901</v>
      </c>
      <c r="AG546" s="45">
        <v>10473.1845728342</v>
      </c>
      <c r="AH546" s="140">
        <v>0.955867206550572</v>
      </c>
      <c r="AI546" s="44">
        <v>11286.928934043801</v>
      </c>
      <c r="AJ546" s="45">
        <v>10485.048089095701</v>
      </c>
      <c r="AK546" s="46">
        <v>0.95694996662892895</v>
      </c>
    </row>
    <row r="547" spans="1:37" x14ac:dyDescent="0.2">
      <c r="A547" s="35" t="s">
        <v>6695</v>
      </c>
      <c r="B547" s="35" t="s">
        <v>12404</v>
      </c>
      <c r="C547" s="85" t="s">
        <v>945</v>
      </c>
      <c r="D547" s="85" t="s">
        <v>945</v>
      </c>
      <c r="E547" s="85" t="s">
        <v>12894</v>
      </c>
      <c r="F547" s="85" t="s">
        <v>207</v>
      </c>
      <c r="G547" s="85" t="s">
        <v>207</v>
      </c>
      <c r="H547" s="840">
        <v>1.0158048873677401</v>
      </c>
      <c r="I547" s="840">
        <v>1.0301360732917599</v>
      </c>
      <c r="J547" s="86">
        <v>10127.416666666701</v>
      </c>
      <c r="K547" s="44">
        <v>10287.4793464095</v>
      </c>
      <c r="L547" s="45">
        <v>9679.1514397461306</v>
      </c>
      <c r="M547" s="46">
        <v>0.95573745589080406</v>
      </c>
      <c r="N547" s="139">
        <v>10432.6172375895</v>
      </c>
      <c r="O547" s="45">
        <v>9690.2886314565203</v>
      </c>
      <c r="P547" s="99">
        <v>0.95683716296092503</v>
      </c>
      <c r="Q547" s="86">
        <v>10147.9423078047</v>
      </c>
      <c r="R547" s="44">
        <v>10308.329392993801</v>
      </c>
      <c r="S547" s="45">
        <v>9699.2647115448908</v>
      </c>
      <c r="T547" s="140">
        <v>0.95578634735489898</v>
      </c>
      <c r="U547" s="44">
        <v>10453.7614409532</v>
      </c>
      <c r="V547" s="45">
        <v>9710.3539427269898</v>
      </c>
      <c r="W547" s="99">
        <v>0.956879103979419</v>
      </c>
      <c r="X547" s="86">
        <v>10170.199578059301</v>
      </c>
      <c r="Y547" s="44">
        <v>10330.938436897901</v>
      </c>
      <c r="Z547" s="45">
        <v>9721.0139209676709</v>
      </c>
      <c r="AA547" s="46">
        <v>0.95583315217720299</v>
      </c>
      <c r="AB547" s="139">
        <v>10476.689457935499</v>
      </c>
      <c r="AC547" s="45">
        <v>9732.0668218376595</v>
      </c>
      <c r="AD547" s="99">
        <v>0.95691994509460399</v>
      </c>
      <c r="AE547" s="142">
        <v>10193.4556278938</v>
      </c>
      <c r="AF547" s="44">
        <v>10354.5620459807</v>
      </c>
      <c r="AG547" s="45">
        <v>9743.5899561321003</v>
      </c>
      <c r="AH547" s="140">
        <v>0.955867206550572</v>
      </c>
      <c r="AI547" s="44">
        <v>10500.646353792299</v>
      </c>
      <c r="AJ547" s="45">
        <v>9754.6270229464899</v>
      </c>
      <c r="AK547" s="46">
        <v>0.95694996662892895</v>
      </c>
    </row>
    <row r="548" spans="1:37" x14ac:dyDescent="0.2">
      <c r="A548" s="35" t="s">
        <v>6694</v>
      </c>
      <c r="B548" s="35" t="s">
        <v>12403</v>
      </c>
      <c r="C548" s="85" t="s">
        <v>945</v>
      </c>
      <c r="D548" s="85" t="s">
        <v>945</v>
      </c>
      <c r="E548" s="85" t="s">
        <v>12894</v>
      </c>
      <c r="F548" s="85" t="s">
        <v>207</v>
      </c>
      <c r="G548" s="85" t="s">
        <v>207</v>
      </c>
      <c r="H548" s="840">
        <v>1.0158048873677401</v>
      </c>
      <c r="I548" s="840">
        <v>1.0301360732917599</v>
      </c>
      <c r="J548" s="86">
        <v>3984.9166666666702</v>
      </c>
      <c r="K548" s="44">
        <v>4047.8978257531398</v>
      </c>
      <c r="L548" s="45">
        <v>3808.5341169368598</v>
      </c>
      <c r="M548" s="46">
        <v>0.95573745589080406</v>
      </c>
      <c r="N548" s="139">
        <v>4105.0064073948697</v>
      </c>
      <c r="O548" s="45">
        <v>3812.9163579690398</v>
      </c>
      <c r="P548" s="99">
        <v>0.95683716296092503</v>
      </c>
      <c r="Q548" s="86">
        <v>4000.7789502709602</v>
      </c>
      <c r="R548" s="44">
        <v>4064.0108109631901</v>
      </c>
      <c r="S548" s="45">
        <v>3823.8898994538399</v>
      </c>
      <c r="T548" s="140">
        <v>0.95578634735489898</v>
      </c>
      <c r="U548" s="44">
        <v>4121.3467179404297</v>
      </c>
      <c r="V548" s="45">
        <v>3828.2617771549899</v>
      </c>
      <c r="W548" s="99">
        <v>0.956879103979419</v>
      </c>
      <c r="X548" s="86">
        <v>4013.6535415779399</v>
      </c>
      <c r="Y548" s="44">
        <v>4077.0888837356902</v>
      </c>
      <c r="Z548" s="45">
        <v>3836.3831163936402</v>
      </c>
      <c r="AA548" s="46">
        <v>0.95583315217720399</v>
      </c>
      <c r="AB548" s="139">
        <v>4134.6092988746504</v>
      </c>
      <c r="AC548" s="45">
        <v>3840.7451266355301</v>
      </c>
      <c r="AD548" s="99">
        <v>0.95691994509460399</v>
      </c>
      <c r="AE548" s="142">
        <v>4027.6013434327101</v>
      </c>
      <c r="AF548" s="44">
        <v>4091.2571290278001</v>
      </c>
      <c r="AG548" s="45">
        <v>3849.8520452463499</v>
      </c>
      <c r="AH548" s="140">
        <v>0.955867206550572</v>
      </c>
      <c r="AI548" s="44">
        <v>4148.9774327083696</v>
      </c>
      <c r="AJ548" s="45">
        <v>3854.21297119256</v>
      </c>
      <c r="AK548" s="46">
        <v>0.95694996662892895</v>
      </c>
    </row>
    <row r="549" spans="1:37" x14ac:dyDescent="0.2">
      <c r="A549" s="35" t="s">
        <v>6693</v>
      </c>
      <c r="B549" s="35" t="s">
        <v>12402</v>
      </c>
      <c r="C549" s="85" t="s">
        <v>945</v>
      </c>
      <c r="D549" s="85" t="s">
        <v>945</v>
      </c>
      <c r="E549" s="85" t="s">
        <v>12894</v>
      </c>
      <c r="F549" s="85" t="s">
        <v>207</v>
      </c>
      <c r="G549" s="85" t="s">
        <v>207</v>
      </c>
      <c r="H549" s="840">
        <v>1.0158048873677401</v>
      </c>
      <c r="I549" s="840">
        <v>1.0301360732917599</v>
      </c>
      <c r="J549" s="86">
        <v>4293.8333333333303</v>
      </c>
      <c r="K549" s="44">
        <v>4361.6968855424902</v>
      </c>
      <c r="L549" s="45">
        <v>4103.7773460191302</v>
      </c>
      <c r="M549" s="46">
        <v>0.95573745589080406</v>
      </c>
      <c r="N549" s="139">
        <v>4423.23260936925</v>
      </c>
      <c r="O549" s="45">
        <v>4108.4993048937204</v>
      </c>
      <c r="P549" s="99">
        <v>0.95683716296092503</v>
      </c>
      <c r="Q549" s="86">
        <v>4293.4683610436095</v>
      </c>
      <c r="R549" s="44">
        <v>4361.3261449068405</v>
      </c>
      <c r="S549" s="45">
        <v>4103.6384422857</v>
      </c>
      <c r="T549" s="140">
        <v>0.95578634735489898</v>
      </c>
      <c r="U549" s="44">
        <v>4422.8566382478602</v>
      </c>
      <c r="V549" s="45">
        <v>4108.3301582794002</v>
      </c>
      <c r="W549" s="99">
        <v>0.956879103979419</v>
      </c>
      <c r="X549" s="86">
        <v>4292.5994170264103</v>
      </c>
      <c r="Y549" s="44">
        <v>4360.4434673273199</v>
      </c>
      <c r="Z549" s="45">
        <v>4103.0088318103799</v>
      </c>
      <c r="AA549" s="46">
        <v>0.95583315217720299</v>
      </c>
      <c r="AB549" s="139">
        <v>4421.9615076700602</v>
      </c>
      <c r="AC549" s="45">
        <v>4107.67399845404</v>
      </c>
      <c r="AD549" s="99">
        <v>0.95691994509460399</v>
      </c>
      <c r="AE549" s="142">
        <v>4293.3099489504702</v>
      </c>
      <c r="AF549" s="44">
        <v>4361.1652291284099</v>
      </c>
      <c r="AG549" s="45">
        <v>4103.8341877590601</v>
      </c>
      <c r="AH549" s="140">
        <v>0.955867206550572</v>
      </c>
      <c r="AI549" s="44">
        <v>4422.6934522362599</v>
      </c>
      <c r="AJ549" s="45">
        <v>4108.4828123757998</v>
      </c>
      <c r="AK549" s="46">
        <v>0.95694996662892895</v>
      </c>
    </row>
    <row r="550" spans="1:37" x14ac:dyDescent="0.2">
      <c r="A550" s="35" t="s">
        <v>6692</v>
      </c>
      <c r="B550" s="35" t="s">
        <v>12936</v>
      </c>
      <c r="C550" s="85" t="s">
        <v>945</v>
      </c>
      <c r="D550" s="85" t="s">
        <v>945</v>
      </c>
      <c r="E550" s="85" t="s">
        <v>12894</v>
      </c>
      <c r="F550" s="85" t="s">
        <v>207</v>
      </c>
      <c r="G550" s="85" t="s">
        <v>207</v>
      </c>
      <c r="H550" s="840">
        <v>1.0158048873677401</v>
      </c>
      <c r="I550" s="840">
        <v>1.0301360732917599</v>
      </c>
      <c r="J550" s="86">
        <v>86712.416666666701</v>
      </c>
      <c r="K550" s="44">
        <v>88082.896645467496</v>
      </c>
      <c r="L550" s="45">
        <v>82874.3044991434</v>
      </c>
      <c r="M550" s="46">
        <v>0.95573745589080406</v>
      </c>
      <c r="N550" s="139">
        <v>89325.588410638593</v>
      </c>
      <c r="O550" s="45">
        <v>82969.6627568189</v>
      </c>
      <c r="P550" s="99">
        <v>0.95683716296092503</v>
      </c>
      <c r="Q550" s="86">
        <v>86969.699719292999</v>
      </c>
      <c r="R550" s="44">
        <v>88344.246027762201</v>
      </c>
      <c r="S550" s="45">
        <v>83124.451625255402</v>
      </c>
      <c r="T550" s="140">
        <v>0.95578634735489898</v>
      </c>
      <c r="U550" s="44">
        <v>89590.624964195595</v>
      </c>
      <c r="V550" s="45">
        <v>83219.488340756201</v>
      </c>
      <c r="W550" s="99">
        <v>0.956879103979419</v>
      </c>
      <c r="X550" s="86">
        <v>87219.527615235304</v>
      </c>
      <c r="Y550" s="44">
        <v>88598.022425461095</v>
      </c>
      <c r="Z550" s="45">
        <v>83367.316011877003</v>
      </c>
      <c r="AA550" s="46">
        <v>0.95583315217720299</v>
      </c>
      <c r="AB550" s="139">
        <v>89847.9816919203</v>
      </c>
      <c r="AC550" s="45">
        <v>83462.105576748203</v>
      </c>
      <c r="AD550" s="99">
        <v>0.95691994509460399</v>
      </c>
      <c r="AE550" s="142">
        <v>87483.184134796495</v>
      </c>
      <c r="AF550" s="44">
        <v>88865.846006617794</v>
      </c>
      <c r="AG550" s="45">
        <v>83622.306839077195</v>
      </c>
      <c r="AH550" s="140">
        <v>0.955867206550572</v>
      </c>
      <c r="AI550" s="44">
        <v>90119.583783678798</v>
      </c>
      <c r="AJ550" s="45">
        <v>83717.030138385904</v>
      </c>
      <c r="AK550" s="46">
        <v>0.95694996662892895</v>
      </c>
    </row>
    <row r="551" spans="1:37" x14ac:dyDescent="0.2">
      <c r="A551" s="35" t="s">
        <v>6691</v>
      </c>
      <c r="B551" s="35" t="s">
        <v>12401</v>
      </c>
      <c r="C551" s="85" t="s">
        <v>945</v>
      </c>
      <c r="D551" s="85" t="s">
        <v>945</v>
      </c>
      <c r="E551" s="85" t="s">
        <v>12894</v>
      </c>
      <c r="F551" s="85" t="s">
        <v>207</v>
      </c>
      <c r="G551" s="85" t="s">
        <v>207</v>
      </c>
      <c r="H551" s="840">
        <v>1.0158048873677401</v>
      </c>
      <c r="I551" s="840">
        <v>1.0301360732917599</v>
      </c>
      <c r="J551" s="86">
        <v>7069.6666666666697</v>
      </c>
      <c r="K551" s="44">
        <v>7181.4019520607599</v>
      </c>
      <c r="L551" s="45">
        <v>6756.74523399602</v>
      </c>
      <c r="M551" s="46">
        <v>0.95573745589080406</v>
      </c>
      <c r="N551" s="139">
        <v>7282.7186594816103</v>
      </c>
      <c r="O551" s="45">
        <v>6764.5197964127501</v>
      </c>
      <c r="P551" s="99">
        <v>0.95683716296092503</v>
      </c>
      <c r="Q551" s="86">
        <v>7067.6987756455301</v>
      </c>
      <c r="R551" s="44">
        <v>7179.4029587436899</v>
      </c>
      <c r="S551" s="45">
        <v>6755.2099969789297</v>
      </c>
      <c r="T551" s="140">
        <v>0.95578634735489898</v>
      </c>
      <c r="U551" s="44">
        <v>7280.6914639524302</v>
      </c>
      <c r="V551" s="45">
        <v>6762.9332716361296</v>
      </c>
      <c r="W551" s="99">
        <v>0.956879103979419</v>
      </c>
      <c r="X551" s="86">
        <v>7063.9239237593702</v>
      </c>
      <c r="Y551" s="44">
        <v>7175.5684457486404</v>
      </c>
      <c r="Z551" s="45">
        <v>6751.9326707868804</v>
      </c>
      <c r="AA551" s="46">
        <v>0.95583315217720299</v>
      </c>
      <c r="AB551" s="139">
        <v>7276.8028528531704</v>
      </c>
      <c r="AC551" s="45">
        <v>6759.6096932762803</v>
      </c>
      <c r="AD551" s="99">
        <v>0.95691994509460399</v>
      </c>
      <c r="AE551" s="142">
        <v>7064.1264532796204</v>
      </c>
      <c r="AF551" s="44">
        <v>7175.7741762251399</v>
      </c>
      <c r="AG551" s="45">
        <v>6752.3668196163899</v>
      </c>
      <c r="AH551" s="140">
        <v>0.955867206550572</v>
      </c>
      <c r="AI551" s="44">
        <v>7277.0114858178804</v>
      </c>
      <c r="AJ551" s="45">
        <v>6760.0155737284704</v>
      </c>
      <c r="AK551" s="46">
        <v>0.95694996662892895</v>
      </c>
    </row>
    <row r="552" spans="1:37" x14ac:dyDescent="0.2">
      <c r="A552" s="35" t="s">
        <v>6690</v>
      </c>
      <c r="B552" s="35" t="s">
        <v>12400</v>
      </c>
      <c r="C552" s="85" t="s">
        <v>945</v>
      </c>
      <c r="D552" s="85" t="s">
        <v>945</v>
      </c>
      <c r="E552" s="85" t="s">
        <v>12894</v>
      </c>
      <c r="F552" s="85" t="s">
        <v>207</v>
      </c>
      <c r="G552" s="85" t="s">
        <v>207</v>
      </c>
      <c r="H552" s="840">
        <v>1.0158048873677401</v>
      </c>
      <c r="I552" s="840">
        <v>1.0301360732917599</v>
      </c>
      <c r="J552" s="86">
        <v>13592.083333333299</v>
      </c>
      <c r="K552" s="44">
        <v>13806.9046795095</v>
      </c>
      <c r="L552" s="45">
        <v>12990.463145255801</v>
      </c>
      <c r="M552" s="46">
        <v>0.95573745589080406</v>
      </c>
      <c r="N552" s="139">
        <v>14001.6953528543</v>
      </c>
      <c r="O552" s="45">
        <v>13005.4104553951</v>
      </c>
      <c r="P552" s="99">
        <v>0.95683716296092503</v>
      </c>
      <c r="Q552" s="86">
        <v>13586.3416352738</v>
      </c>
      <c r="R552" s="44">
        <v>13801.0722345589</v>
      </c>
      <c r="S552" s="45">
        <v>12985.639845494101</v>
      </c>
      <c r="T552" s="140">
        <v>0.95578634735489898</v>
      </c>
      <c r="U552" s="44">
        <v>13995.7806225612</v>
      </c>
      <c r="V552" s="45">
        <v>13000.486410319099</v>
      </c>
      <c r="W552" s="99">
        <v>0.956879103979419</v>
      </c>
      <c r="X552" s="86">
        <v>13577.136356638301</v>
      </c>
      <c r="Y552" s="44">
        <v>13791.721467531301</v>
      </c>
      <c r="Z552" s="45">
        <v>12977.477041305299</v>
      </c>
      <c r="AA552" s="46">
        <v>0.95583315217720299</v>
      </c>
      <c r="AB552" s="139">
        <v>13986.297932974099</v>
      </c>
      <c r="AC552" s="45">
        <v>12992.2325769363</v>
      </c>
      <c r="AD552" s="99">
        <v>0.95691994509460399</v>
      </c>
      <c r="AE552" s="142">
        <v>13573.9572676025</v>
      </c>
      <c r="AF552" s="44">
        <v>13788.492133351399</v>
      </c>
      <c r="AG552" s="45">
        <v>12974.9006152201</v>
      </c>
      <c r="AH552" s="140">
        <v>0.955867206550572</v>
      </c>
      <c r="AI552" s="44">
        <v>13983.0230386782</v>
      </c>
      <c r="AJ552" s="45">
        <v>12989.597954254699</v>
      </c>
      <c r="AK552" s="46">
        <v>0.95694996662892895</v>
      </c>
    </row>
    <row r="553" spans="1:37" x14ac:dyDescent="0.2">
      <c r="A553" s="35" t="s">
        <v>6689</v>
      </c>
      <c r="B553" s="35" t="s">
        <v>12399</v>
      </c>
      <c r="C553" s="85" t="s">
        <v>945</v>
      </c>
      <c r="D553" s="85" t="s">
        <v>945</v>
      </c>
      <c r="E553" s="85" t="s">
        <v>12894</v>
      </c>
      <c r="F553" s="85" t="s">
        <v>207</v>
      </c>
      <c r="G553" s="85" t="s">
        <v>207</v>
      </c>
      <c r="H553" s="840">
        <v>1.0158048873677401</v>
      </c>
      <c r="I553" s="840">
        <v>1.0301360732917599</v>
      </c>
      <c r="J553" s="86">
        <v>10055.583333333299</v>
      </c>
      <c r="K553" s="44">
        <v>10214.5106953335</v>
      </c>
      <c r="L553" s="45">
        <v>9610.4976324979707</v>
      </c>
      <c r="M553" s="46">
        <v>0.95573745589080406</v>
      </c>
      <c r="N553" s="139">
        <v>10358.619129658</v>
      </c>
      <c r="O553" s="45">
        <v>9621.5558285838306</v>
      </c>
      <c r="P553" s="99">
        <v>0.95683716296092503</v>
      </c>
      <c r="Q553" s="86">
        <v>10098.400440631</v>
      </c>
      <c r="R553" s="44">
        <v>10258.0045221895</v>
      </c>
      <c r="S553" s="45">
        <v>9651.9132712778301</v>
      </c>
      <c r="T553" s="140">
        <v>0.95578634735489898</v>
      </c>
      <c r="U553" s="44">
        <v>10402.7265764394</v>
      </c>
      <c r="V553" s="45">
        <v>9662.9483652563904</v>
      </c>
      <c r="W553" s="99">
        <v>0.956879103979419</v>
      </c>
      <c r="X553" s="86">
        <v>10140.4844349177</v>
      </c>
      <c r="Y553" s="44">
        <v>10300.7536492659</v>
      </c>
      <c r="Z553" s="45">
        <v>9692.6112020312594</v>
      </c>
      <c r="AA553" s="46">
        <v>0.95583315217720299</v>
      </c>
      <c r="AB553" s="139">
        <v>10446.0788170623</v>
      </c>
      <c r="AC553" s="45">
        <v>9703.6318086941392</v>
      </c>
      <c r="AD553" s="99">
        <v>0.95691994509460399</v>
      </c>
      <c r="AE553" s="142">
        <v>10183.2737259319</v>
      </c>
      <c r="AF553" s="44">
        <v>10344.219220204999</v>
      </c>
      <c r="AG553" s="45">
        <v>9733.8574099463294</v>
      </c>
      <c r="AH553" s="140">
        <v>0.955867206550572</v>
      </c>
      <c r="AI553" s="44">
        <v>10490.1576092866</v>
      </c>
      <c r="AJ553" s="45">
        <v>9744.8834522037505</v>
      </c>
      <c r="AK553" s="46">
        <v>0.95694996662892895</v>
      </c>
    </row>
    <row r="554" spans="1:37" x14ac:dyDescent="0.2">
      <c r="A554" s="35" t="s">
        <v>6688</v>
      </c>
      <c r="B554" s="35" t="s">
        <v>12398</v>
      </c>
      <c r="C554" s="85" t="s">
        <v>945</v>
      </c>
      <c r="D554" s="85" t="s">
        <v>945</v>
      </c>
      <c r="E554" s="85" t="s">
        <v>12894</v>
      </c>
      <c r="F554" s="85" t="s">
        <v>207</v>
      </c>
      <c r="G554" s="85" t="s">
        <v>207</v>
      </c>
      <c r="H554" s="840">
        <v>1.0158048873677401</v>
      </c>
      <c r="I554" s="840">
        <v>1.0301360732917599</v>
      </c>
      <c r="J554" s="86">
        <v>18739.916666666701</v>
      </c>
      <c r="K554" s="44">
        <v>19036.098938864099</v>
      </c>
      <c r="L554" s="45">
        <v>17910.4402786057</v>
      </c>
      <c r="M554" s="46">
        <v>0.95573745589080406</v>
      </c>
      <c r="N554" s="139">
        <v>19304.664168814699</v>
      </c>
      <c r="O554" s="45">
        <v>17931.0486974575</v>
      </c>
      <c r="P554" s="99">
        <v>0.95683716296092503</v>
      </c>
      <c r="Q554" s="86">
        <v>18749.3681678266</v>
      </c>
      <c r="R554" s="44">
        <v>19045.6998199353</v>
      </c>
      <c r="S554" s="45">
        <v>17920.3901163392</v>
      </c>
      <c r="T554" s="140">
        <v>0.95578634735489898</v>
      </c>
      <c r="U554" s="44">
        <v>19314.400501106302</v>
      </c>
      <c r="V554" s="45">
        <v>17940.878612610199</v>
      </c>
      <c r="W554" s="99">
        <v>0.956879103979419</v>
      </c>
      <c r="X554" s="86">
        <v>18760.2967647402</v>
      </c>
      <c r="Y554" s="44">
        <v>19056.801142092201</v>
      </c>
      <c r="Z554" s="45">
        <v>17931.713592421402</v>
      </c>
      <c r="AA554" s="46">
        <v>0.95583315217720299</v>
      </c>
      <c r="AB554" s="139">
        <v>19325.658443017499</v>
      </c>
      <c r="AC554" s="45">
        <v>17952.102150073701</v>
      </c>
      <c r="AD554" s="99">
        <v>0.95691994509460399</v>
      </c>
      <c r="AE554" s="142">
        <v>18774.931432010799</v>
      </c>
      <c r="AF554" s="44">
        <v>19071.6671086307</v>
      </c>
      <c r="AG554" s="45">
        <v>17946.341261094702</v>
      </c>
      <c r="AH554" s="140">
        <v>0.955867206550572</v>
      </c>
      <c r="AI554" s="44">
        <v>19340.7341416936</v>
      </c>
      <c r="AJ554" s="45">
        <v>17966.670007323199</v>
      </c>
      <c r="AK554" s="46">
        <v>0.95694996662892895</v>
      </c>
    </row>
    <row r="555" spans="1:37" x14ac:dyDescent="0.2">
      <c r="A555" s="35" t="s">
        <v>6687</v>
      </c>
      <c r="B555" s="35" t="s">
        <v>12397</v>
      </c>
      <c r="C555" s="85" t="s">
        <v>945</v>
      </c>
      <c r="D555" s="85" t="s">
        <v>945</v>
      </c>
      <c r="E555" s="85" t="s">
        <v>12894</v>
      </c>
      <c r="F555" s="85" t="s">
        <v>207</v>
      </c>
      <c r="G555" s="85" t="s">
        <v>207</v>
      </c>
      <c r="H555" s="840">
        <v>1.0158048873677401</v>
      </c>
      <c r="I555" s="840">
        <v>1.0301360732917599</v>
      </c>
      <c r="J555" s="86">
        <v>24261.166666666701</v>
      </c>
      <c r="K555" s="44">
        <v>24644.611673243198</v>
      </c>
      <c r="L555" s="45">
        <v>23187.3057069428</v>
      </c>
      <c r="M555" s="46">
        <v>0.95573745589080406</v>
      </c>
      <c r="N555" s="139">
        <v>24992.302963476799</v>
      </c>
      <c r="O555" s="45">
        <v>23213.985883455502</v>
      </c>
      <c r="P555" s="99">
        <v>0.95683716296092503</v>
      </c>
      <c r="Q555" s="86">
        <v>24326.5444341281</v>
      </c>
      <c r="R555" s="44">
        <v>24711.022728955701</v>
      </c>
      <c r="S555" s="45">
        <v>23250.979048461901</v>
      </c>
      <c r="T555" s="140">
        <v>0.95578634735489898</v>
      </c>
      <c r="U555" s="44">
        <v>25059.6509601301</v>
      </c>
      <c r="V555" s="45">
        <v>23277.562041043999</v>
      </c>
      <c r="W555" s="99">
        <v>0.956879103979419</v>
      </c>
      <c r="X555" s="86">
        <v>24391.5334629358</v>
      </c>
      <c r="Y555" s="44">
        <v>24777.038902043801</v>
      </c>
      <c r="Z555" s="45">
        <v>23314.2363163136</v>
      </c>
      <c r="AA555" s="46">
        <v>0.95583315217720299</v>
      </c>
      <c r="AB555" s="139">
        <v>25126.598503073099</v>
      </c>
      <c r="AC555" s="45">
        <v>23340.744862125699</v>
      </c>
      <c r="AD555" s="99">
        <v>0.95691994509460399</v>
      </c>
      <c r="AE555" s="142">
        <v>24463.0861033607</v>
      </c>
      <c r="AF555" s="44">
        <v>24849.722423891501</v>
      </c>
      <c r="AG555" s="45">
        <v>23383.461777225501</v>
      </c>
      <c r="AH555" s="140">
        <v>0.955867206550572</v>
      </c>
      <c r="AI555" s="44">
        <v>25200.307459114101</v>
      </c>
      <c r="AJ555" s="45">
        <v>23409.9494302516</v>
      </c>
      <c r="AK555" s="46">
        <v>0.95694996662892895</v>
      </c>
    </row>
    <row r="556" spans="1:37" x14ac:dyDescent="0.2">
      <c r="A556" s="35" t="s">
        <v>6686</v>
      </c>
      <c r="B556" s="35" t="s">
        <v>12396</v>
      </c>
      <c r="C556" s="85" t="s">
        <v>945</v>
      </c>
      <c r="D556" s="85" t="s">
        <v>945</v>
      </c>
      <c r="E556" s="85" t="s">
        <v>12894</v>
      </c>
      <c r="F556" s="85" t="s">
        <v>207</v>
      </c>
      <c r="G556" s="85" t="s">
        <v>207</v>
      </c>
      <c r="H556" s="840">
        <v>1.0158048873677401</v>
      </c>
      <c r="I556" s="840">
        <v>1.0301360732917599</v>
      </c>
      <c r="J556" s="86">
        <v>14864.666666666701</v>
      </c>
      <c r="K556" s="44">
        <v>15099.6010490923</v>
      </c>
      <c r="L556" s="45">
        <v>14206.718702664801</v>
      </c>
      <c r="M556" s="46">
        <v>0.95573745589080406</v>
      </c>
      <c r="N556" s="139">
        <v>15312.629350790799</v>
      </c>
      <c r="O556" s="45">
        <v>14223.0654816932</v>
      </c>
      <c r="P556" s="99">
        <v>0.95683716296092503</v>
      </c>
      <c r="Q556" s="86">
        <v>14875.410838632601</v>
      </c>
      <c r="R556" s="44">
        <v>15110.515031486</v>
      </c>
      <c r="S556" s="45">
        <v>14217.7145908601</v>
      </c>
      <c r="T556" s="140">
        <v>0.95578634735489898</v>
      </c>
      <c r="U556" s="44">
        <v>15323.6973099106</v>
      </c>
      <c r="V556" s="45">
        <v>14233.9697945965</v>
      </c>
      <c r="W556" s="99">
        <v>0.956879103979419</v>
      </c>
      <c r="X556" s="86">
        <v>14879.202568107499</v>
      </c>
      <c r="Y556" s="44">
        <v>15114.3666888181</v>
      </c>
      <c r="Z556" s="45">
        <v>14222.0350925573</v>
      </c>
      <c r="AA556" s="46">
        <v>0.95583315217720299</v>
      </c>
      <c r="AB556" s="139">
        <v>15327.6033072228</v>
      </c>
      <c r="AC556" s="45">
        <v>14238.2057045249</v>
      </c>
      <c r="AD556" s="99">
        <v>0.95691994509460399</v>
      </c>
      <c r="AE556" s="142">
        <v>14884.316939967601</v>
      </c>
      <c r="AF556" s="44">
        <v>15119.5618927495</v>
      </c>
      <c r="AG556" s="45">
        <v>14227.4304548202</v>
      </c>
      <c r="AH556" s="140">
        <v>0.955867206550572</v>
      </c>
      <c r="AI556" s="44">
        <v>15332.871806168199</v>
      </c>
      <c r="AJ556" s="45">
        <v>14243.5465989964</v>
      </c>
      <c r="AK556" s="46">
        <v>0.95694996662892895</v>
      </c>
    </row>
    <row r="557" spans="1:37" x14ac:dyDescent="0.2">
      <c r="A557" s="35" t="s">
        <v>6685</v>
      </c>
      <c r="B557" s="35" t="s">
        <v>12395</v>
      </c>
      <c r="C557" s="85" t="s">
        <v>945</v>
      </c>
      <c r="D557" s="85" t="s">
        <v>945</v>
      </c>
      <c r="E557" s="85" t="s">
        <v>12894</v>
      </c>
      <c r="F557" s="85" t="s">
        <v>207</v>
      </c>
      <c r="G557" s="85" t="s">
        <v>207</v>
      </c>
      <c r="H557" s="840">
        <v>1.0158048873677401</v>
      </c>
      <c r="I557" s="840">
        <v>1.0301360732917599</v>
      </c>
      <c r="J557" s="86">
        <v>8735.0833333333303</v>
      </c>
      <c r="K557" s="44">
        <v>8873.1403415644509</v>
      </c>
      <c r="L557" s="45">
        <v>8348.4463219941699</v>
      </c>
      <c r="M557" s="46">
        <v>0.95573745589080406</v>
      </c>
      <c r="N557" s="139">
        <v>8998.3244448762598</v>
      </c>
      <c r="O557" s="45">
        <v>8358.0523548939309</v>
      </c>
      <c r="P557" s="99">
        <v>0.95683716296092503</v>
      </c>
      <c r="Q557" s="86">
        <v>8739.8952081772804</v>
      </c>
      <c r="R557" s="44">
        <v>8878.0282675483304</v>
      </c>
      <c r="S557" s="45">
        <v>8353.47251728835</v>
      </c>
      <c r="T557" s="140">
        <v>0.95578634735489898</v>
      </c>
      <c r="U557" s="44">
        <v>9003.2813307331799</v>
      </c>
      <c r="V557" s="45">
        <v>8363.0230956747</v>
      </c>
      <c r="W557" s="99">
        <v>0.956879103979419</v>
      </c>
      <c r="X557" s="86">
        <v>8741.5177638767891</v>
      </c>
      <c r="Y557" s="44">
        <v>8879.6764675579198</v>
      </c>
      <c r="Z557" s="45">
        <v>8355.4324790593691</v>
      </c>
      <c r="AA557" s="46">
        <v>0.95583315217720299</v>
      </c>
      <c r="AB557" s="139">
        <v>9004.9527838901704</v>
      </c>
      <c r="AC557" s="45">
        <v>8364.9326986524902</v>
      </c>
      <c r="AD557" s="99">
        <v>0.95691994509460399</v>
      </c>
      <c r="AE557" s="142">
        <v>8746.2443278335504</v>
      </c>
      <c r="AF557" s="44">
        <v>8884.4777343256501</v>
      </c>
      <c r="AG557" s="45">
        <v>8360.2481334550394</v>
      </c>
      <c r="AH557" s="140">
        <v>0.955867206550572</v>
      </c>
      <c r="AI557" s="44">
        <v>9009.8217879247404</v>
      </c>
      <c r="AJ557" s="45">
        <v>8369.7182176487804</v>
      </c>
      <c r="AK557" s="46">
        <v>0.95694996662892895</v>
      </c>
    </row>
    <row r="558" spans="1:37" x14ac:dyDescent="0.2">
      <c r="A558" s="35" t="s">
        <v>6684</v>
      </c>
      <c r="B558" s="35" t="s">
        <v>13447</v>
      </c>
      <c r="C558" s="85" t="s">
        <v>945</v>
      </c>
      <c r="D558" s="85" t="s">
        <v>945</v>
      </c>
      <c r="E558" s="85" t="s">
        <v>12894</v>
      </c>
      <c r="F558" s="85" t="s">
        <v>207</v>
      </c>
      <c r="G558" s="85" t="s">
        <v>207</v>
      </c>
      <c r="H558" s="840">
        <v>1.0158048873677401</v>
      </c>
      <c r="I558" s="840">
        <v>1.0301360732917599</v>
      </c>
      <c r="J558" s="86">
        <v>12606.916666666701</v>
      </c>
      <c r="K558" s="44">
        <v>12806.167564637801</v>
      </c>
      <c r="L558" s="45">
        <v>12048.9024616274</v>
      </c>
      <c r="M558" s="46">
        <v>0.95573745589080406</v>
      </c>
      <c r="N558" s="139">
        <v>12986.839631316399</v>
      </c>
      <c r="O558" s="45">
        <v>12062.766377018101</v>
      </c>
      <c r="P558" s="99">
        <v>0.95683716296092503</v>
      </c>
      <c r="Q558" s="86">
        <v>12634.9026830488</v>
      </c>
      <c r="R558" s="44">
        <v>12834.595896856699</v>
      </c>
      <c r="S558" s="45">
        <v>12076.267484615901</v>
      </c>
      <c r="T558" s="140">
        <v>0.95578634735489898</v>
      </c>
      <c r="U558" s="44">
        <v>13015.669036339399</v>
      </c>
      <c r="V558" s="45">
        <v>12090.074358222901</v>
      </c>
      <c r="W558" s="99">
        <v>0.956879103979419</v>
      </c>
      <c r="X558" s="86">
        <v>12660.742141352501</v>
      </c>
      <c r="Y558" s="44">
        <v>12860.8437448885</v>
      </c>
      <c r="Z558" s="45">
        <v>12101.5570698717</v>
      </c>
      <c r="AA558" s="46">
        <v>0.95583315217720399</v>
      </c>
      <c r="AB558" s="139">
        <v>13042.287194452299</v>
      </c>
      <c r="AC558" s="45">
        <v>12115.316674759901</v>
      </c>
      <c r="AD558" s="99">
        <v>0.95691994509460399</v>
      </c>
      <c r="AE558" s="142">
        <v>12688.1537284721</v>
      </c>
      <c r="AF558" s="44">
        <v>12888.688569055101</v>
      </c>
      <c r="AG558" s="45">
        <v>12128.1900607188</v>
      </c>
      <c r="AH558" s="140">
        <v>0.955867206550572</v>
      </c>
      <c r="AI558" s="44">
        <v>13070.5248591704</v>
      </c>
      <c r="AJ558" s="45">
        <v>12141.9282870441</v>
      </c>
      <c r="AK558" s="46">
        <v>0.95694996662892895</v>
      </c>
    </row>
    <row r="559" spans="1:37" x14ac:dyDescent="0.2">
      <c r="A559" s="35" t="s">
        <v>6683</v>
      </c>
      <c r="B559" s="35" t="s">
        <v>12394</v>
      </c>
      <c r="C559" s="85" t="s">
        <v>945</v>
      </c>
      <c r="D559" s="85" t="s">
        <v>945</v>
      </c>
      <c r="E559" s="85" t="s">
        <v>12894</v>
      </c>
      <c r="F559" s="85" t="s">
        <v>207</v>
      </c>
      <c r="G559" s="85" t="s">
        <v>207</v>
      </c>
      <c r="H559" s="840">
        <v>1.0158048873677401</v>
      </c>
      <c r="I559" s="840">
        <v>1.0301360732917599</v>
      </c>
      <c r="J559" s="86">
        <v>10838.75</v>
      </c>
      <c r="K559" s="44">
        <v>11010.055222957</v>
      </c>
      <c r="L559" s="45">
        <v>10358.9993500365</v>
      </c>
      <c r="M559" s="46">
        <v>0.95573745589080406</v>
      </c>
      <c r="N559" s="139">
        <v>11165.387364390999</v>
      </c>
      <c r="O559" s="45">
        <v>10370.9188000427</v>
      </c>
      <c r="P559" s="99">
        <v>0.95683716296092503</v>
      </c>
      <c r="Q559" s="86">
        <v>10825.1833569599</v>
      </c>
      <c r="R559" s="44">
        <v>10996.274160651699</v>
      </c>
      <c r="S559" s="45">
        <v>10346.562460195701</v>
      </c>
      <c r="T559" s="140">
        <v>0.95578634735489898</v>
      </c>
      <c r="U559" s="44">
        <v>11151.411876001899</v>
      </c>
      <c r="V559" s="45">
        <v>10358.391751020699</v>
      </c>
      <c r="W559" s="99">
        <v>0.956879103979419</v>
      </c>
      <c r="X559" s="86">
        <v>10815.582796363</v>
      </c>
      <c r="Y559" s="44">
        <v>10986.521864275999</v>
      </c>
      <c r="Z559" s="45">
        <v>10337.8925968812</v>
      </c>
      <c r="AA559" s="46">
        <v>0.95583315217720299</v>
      </c>
      <c r="AB559" s="139">
        <v>11141.521992207299</v>
      </c>
      <c r="AC559" s="45">
        <v>10349.646895661899</v>
      </c>
      <c r="AD559" s="99">
        <v>0.95691994509460399</v>
      </c>
      <c r="AE559" s="142">
        <v>10828.393317784799</v>
      </c>
      <c r="AF559" s="44">
        <v>10999.5348545459</v>
      </c>
      <c r="AG559" s="45">
        <v>10350.5060721018</v>
      </c>
      <c r="AH559" s="140">
        <v>0.955867206550572</v>
      </c>
      <c r="AI559" s="44">
        <v>11154.718572441499</v>
      </c>
      <c r="AJ559" s="45">
        <v>10362.230624099</v>
      </c>
      <c r="AK559" s="46">
        <v>0.95694996662892895</v>
      </c>
    </row>
    <row r="560" spans="1:37" x14ac:dyDescent="0.2">
      <c r="A560" s="35" t="s">
        <v>6682</v>
      </c>
      <c r="B560" s="35" t="s">
        <v>12393</v>
      </c>
      <c r="C560" s="85" t="s">
        <v>945</v>
      </c>
      <c r="D560" s="85" t="s">
        <v>945</v>
      </c>
      <c r="E560" s="85" t="s">
        <v>12894</v>
      </c>
      <c r="F560" s="85" t="s">
        <v>207</v>
      </c>
      <c r="G560" s="85" t="s">
        <v>207</v>
      </c>
      <c r="H560" s="840">
        <v>1.0158048873677401</v>
      </c>
      <c r="I560" s="840">
        <v>1.0301360732917599</v>
      </c>
      <c r="J560" s="86">
        <v>24494.666666666701</v>
      </c>
      <c r="K560" s="44">
        <v>24881.802114443599</v>
      </c>
      <c r="L560" s="45">
        <v>23410.470402893301</v>
      </c>
      <c r="M560" s="46">
        <v>0.95573745589080406</v>
      </c>
      <c r="N560" s="139">
        <v>25232.8397365905</v>
      </c>
      <c r="O560" s="45">
        <v>23437.407361006899</v>
      </c>
      <c r="P560" s="99">
        <v>0.95683716296092503</v>
      </c>
      <c r="Q560" s="86">
        <v>24483.7612935334</v>
      </c>
      <c r="R560" s="44">
        <v>24870.724383116201</v>
      </c>
      <c r="S560" s="45">
        <v>23401.244776255498</v>
      </c>
      <c r="T560" s="140">
        <v>0.95578634735489898</v>
      </c>
      <c r="U560" s="44">
        <v>25221.605718333201</v>
      </c>
      <c r="V560" s="45">
        <v>23427.999568602201</v>
      </c>
      <c r="W560" s="99">
        <v>0.956879103979419</v>
      </c>
      <c r="X560" s="86">
        <v>24466.084579881499</v>
      </c>
      <c r="Y560" s="44">
        <v>24852.768290995999</v>
      </c>
      <c r="Z560" s="45">
        <v>23385.494745422198</v>
      </c>
      <c r="AA560" s="46">
        <v>0.95583315217720299</v>
      </c>
      <c r="AB560" s="139">
        <v>25203.396297943102</v>
      </c>
      <c r="AC560" s="45">
        <v>23412.084312860101</v>
      </c>
      <c r="AD560" s="99">
        <v>0.95691994509460399</v>
      </c>
      <c r="AE560" s="142">
        <v>24460.426871142299</v>
      </c>
      <c r="AF560" s="44">
        <v>24847.021162807399</v>
      </c>
      <c r="AG560" s="45">
        <v>23380.919904353301</v>
      </c>
      <c r="AH560" s="140">
        <v>0.955867206550572</v>
      </c>
      <c r="AI560" s="44">
        <v>25197.568088078599</v>
      </c>
      <c r="AJ560" s="45">
        <v>23407.404678068899</v>
      </c>
      <c r="AK560" s="46">
        <v>0.95694996662892895</v>
      </c>
    </row>
    <row r="561" spans="1:37" x14ac:dyDescent="0.2">
      <c r="A561" s="35" t="s">
        <v>6681</v>
      </c>
      <c r="B561" s="35" t="s">
        <v>12392</v>
      </c>
      <c r="C561" s="85" t="s">
        <v>945</v>
      </c>
      <c r="D561" s="85" t="s">
        <v>945</v>
      </c>
      <c r="E561" s="85" t="s">
        <v>12894</v>
      </c>
      <c r="F561" s="85" t="s">
        <v>207</v>
      </c>
      <c r="G561" s="85" t="s">
        <v>207</v>
      </c>
      <c r="H561" s="840">
        <v>1.0158048873677401</v>
      </c>
      <c r="I561" s="840">
        <v>1.0301360732917599</v>
      </c>
      <c r="J561" s="86">
        <v>6325.6666666666697</v>
      </c>
      <c r="K561" s="44">
        <v>6425.6431158591704</v>
      </c>
      <c r="L561" s="45">
        <v>6045.6765668132603</v>
      </c>
      <c r="M561" s="46">
        <v>0.95573745589080406</v>
      </c>
      <c r="N561" s="139">
        <v>6516.2974209525501</v>
      </c>
      <c r="O561" s="45">
        <v>6052.63294716982</v>
      </c>
      <c r="P561" s="99">
        <v>0.95683716296092503</v>
      </c>
      <c r="Q561" s="86">
        <v>6335.0490715088099</v>
      </c>
      <c r="R561" s="44">
        <v>6435.1738085530797</v>
      </c>
      <c r="S561" s="45">
        <v>6054.9534123714502</v>
      </c>
      <c r="T561" s="140">
        <v>0.95578634735489898</v>
      </c>
      <c r="U561" s="44">
        <v>6525.9625746346701</v>
      </c>
      <c r="V561" s="45">
        <v>6061.8760792109997</v>
      </c>
      <c r="W561" s="99">
        <v>0.956879103979419</v>
      </c>
      <c r="X561" s="86">
        <v>6342.03267095091</v>
      </c>
      <c r="Y561" s="44">
        <v>6442.2677829977802</v>
      </c>
      <c r="Z561" s="45">
        <v>6061.9250790858096</v>
      </c>
      <c r="AA561" s="46">
        <v>0.95583315217720299</v>
      </c>
      <c r="AB561" s="139">
        <v>6533.1566323413899</v>
      </c>
      <c r="AC561" s="45">
        <v>6068.8175552745297</v>
      </c>
      <c r="AD561" s="99">
        <v>0.95691994509460399</v>
      </c>
      <c r="AE561" s="142">
        <v>6352.0610281254103</v>
      </c>
      <c r="AF561" s="44">
        <v>6452.4546372279101</v>
      </c>
      <c r="AG561" s="45">
        <v>6071.7268307929899</v>
      </c>
      <c r="AH561" s="140">
        <v>0.955867206550572</v>
      </c>
      <c r="AI561" s="44">
        <v>6543.4872048226998</v>
      </c>
      <c r="AJ561" s="45">
        <v>6078.6045888895296</v>
      </c>
      <c r="AK561" s="46">
        <v>0.95694996662892895</v>
      </c>
    </row>
    <row r="562" spans="1:37" x14ac:dyDescent="0.2">
      <c r="A562" s="35" t="s">
        <v>6680</v>
      </c>
      <c r="B562" s="35" t="s">
        <v>12391</v>
      </c>
      <c r="C562" s="85" t="s">
        <v>945</v>
      </c>
      <c r="D562" s="85" t="s">
        <v>945</v>
      </c>
      <c r="E562" s="85" t="s">
        <v>12894</v>
      </c>
      <c r="F562" s="85" t="s">
        <v>207</v>
      </c>
      <c r="G562" s="85" t="s">
        <v>207</v>
      </c>
      <c r="H562" s="840">
        <v>1.0158048873677401</v>
      </c>
      <c r="I562" s="840">
        <v>1.0301360732917599</v>
      </c>
      <c r="J562" s="86">
        <v>32198.583333333299</v>
      </c>
      <c r="K562" s="44">
        <v>32707.478316317302</v>
      </c>
      <c r="L562" s="45">
        <v>30773.392118288</v>
      </c>
      <c r="M562" s="46">
        <v>0.95573745589080406</v>
      </c>
      <c r="N562" s="139">
        <v>33168.922200557397</v>
      </c>
      <c r="O562" s="45">
        <v>30808.8011280276</v>
      </c>
      <c r="P562" s="99">
        <v>0.95683716296092503</v>
      </c>
      <c r="Q562" s="86">
        <v>32214.858601991498</v>
      </c>
      <c r="R562" s="44">
        <v>32724.0108137635</v>
      </c>
      <c r="S562" s="45">
        <v>30790.522033752</v>
      </c>
      <c r="T562" s="140">
        <v>0.95578634735489898</v>
      </c>
      <c r="U562" s="44">
        <v>33185.687941904602</v>
      </c>
      <c r="V562" s="45">
        <v>30825.725033897299</v>
      </c>
      <c r="W562" s="99">
        <v>0.956879103979419</v>
      </c>
      <c r="X562" s="86">
        <v>32224.588942960199</v>
      </c>
      <c r="Y562" s="44">
        <v>32733.8949416752</v>
      </c>
      <c r="Z562" s="45">
        <v>30801.330426964301</v>
      </c>
      <c r="AA562" s="46">
        <v>0.95583315217720299</v>
      </c>
      <c r="AB562" s="139">
        <v>33195.711517141899</v>
      </c>
      <c r="AC562" s="45">
        <v>30836.3518819936</v>
      </c>
      <c r="AD562" s="99">
        <v>0.95691994509460399</v>
      </c>
      <c r="AE562" s="142">
        <v>32243.873399792701</v>
      </c>
      <c r="AF562" s="44">
        <v>32753.484187175902</v>
      </c>
      <c r="AG562" s="45">
        <v>30820.861195030098</v>
      </c>
      <c r="AH562" s="140">
        <v>0.955867206550572</v>
      </c>
      <c r="AI562" s="44">
        <v>33215.577131778897</v>
      </c>
      <c r="AJ562" s="45">
        <v>30855.773573918999</v>
      </c>
      <c r="AK562" s="46">
        <v>0.95694996662892895</v>
      </c>
    </row>
    <row r="563" spans="1:37" x14ac:dyDescent="0.2">
      <c r="A563" s="35" t="s">
        <v>6679</v>
      </c>
      <c r="B563" s="35" t="s">
        <v>12390</v>
      </c>
      <c r="C563" s="85" t="s">
        <v>945</v>
      </c>
      <c r="D563" s="85" t="s">
        <v>945</v>
      </c>
      <c r="E563" s="85" t="s">
        <v>12894</v>
      </c>
      <c r="F563" s="85" t="s">
        <v>207</v>
      </c>
      <c r="G563" s="85" t="s">
        <v>207</v>
      </c>
      <c r="H563" s="840">
        <v>1.0158048873677401</v>
      </c>
      <c r="I563" s="840">
        <v>1.0301360732917599</v>
      </c>
      <c r="J563" s="86">
        <v>8390</v>
      </c>
      <c r="K563" s="44">
        <v>8522.6030050153004</v>
      </c>
      <c r="L563" s="45">
        <v>8018.6372549238504</v>
      </c>
      <c r="M563" s="46">
        <v>0.95573745589080406</v>
      </c>
      <c r="N563" s="139">
        <v>8642.8416549178291</v>
      </c>
      <c r="O563" s="45">
        <v>8027.8637972421602</v>
      </c>
      <c r="P563" s="99">
        <v>0.95683716296092503</v>
      </c>
      <c r="Q563" s="86">
        <v>8401.8972031936992</v>
      </c>
      <c r="R563" s="44">
        <v>8534.6882421654609</v>
      </c>
      <c r="S563" s="45">
        <v>8030.41863869185</v>
      </c>
      <c r="T563" s="140">
        <v>0.95578634735489898</v>
      </c>
      <c r="U563" s="44">
        <v>8655.0973930989403</v>
      </c>
      <c r="V563" s="45">
        <v>8039.5998675191704</v>
      </c>
      <c r="W563" s="99">
        <v>0.956879103979419</v>
      </c>
      <c r="X563" s="86">
        <v>8416.8518653119609</v>
      </c>
      <c r="Y563" s="44">
        <v>8549.8792610341297</v>
      </c>
      <c r="Z563" s="45">
        <v>8045.1060498297002</v>
      </c>
      <c r="AA563" s="46">
        <v>0.95583315217720299</v>
      </c>
      <c r="AB563" s="139">
        <v>8670.5027300108504</v>
      </c>
      <c r="AC563" s="45">
        <v>8054.2534248237398</v>
      </c>
      <c r="AD563" s="99">
        <v>0.95691994509460399</v>
      </c>
      <c r="AE563" s="142">
        <v>8434.1938204466696</v>
      </c>
      <c r="AF563" s="44">
        <v>8567.4953038164695</v>
      </c>
      <c r="AG563" s="45">
        <v>8061.9692866564501</v>
      </c>
      <c r="AH563" s="140">
        <v>0.955867206550572</v>
      </c>
      <c r="AI563" s="44">
        <v>8688.3673035765205</v>
      </c>
      <c r="AJ563" s="45">
        <v>8071.1014950183599</v>
      </c>
      <c r="AK563" s="46">
        <v>0.95694996662892895</v>
      </c>
    </row>
    <row r="564" spans="1:37" x14ac:dyDescent="0.2">
      <c r="A564" s="35" t="s">
        <v>6678</v>
      </c>
      <c r="B564" s="35" t="s">
        <v>12389</v>
      </c>
      <c r="C564" s="85" t="s">
        <v>945</v>
      </c>
      <c r="D564" s="85" t="s">
        <v>945</v>
      </c>
      <c r="E564" s="85" t="s">
        <v>12894</v>
      </c>
      <c r="F564" s="85" t="s">
        <v>207</v>
      </c>
      <c r="G564" s="85" t="s">
        <v>207</v>
      </c>
      <c r="H564" s="840">
        <v>1.0158048873677401</v>
      </c>
      <c r="I564" s="840">
        <v>1.0301360732917599</v>
      </c>
      <c r="J564" s="86">
        <v>8756.75</v>
      </c>
      <c r="K564" s="44">
        <v>8895.1494474574192</v>
      </c>
      <c r="L564" s="45">
        <v>8369.1539668717996</v>
      </c>
      <c r="M564" s="46">
        <v>0.95573745589080406</v>
      </c>
      <c r="N564" s="139">
        <v>9020.6440597975798</v>
      </c>
      <c r="O564" s="45">
        <v>8378.7838267580792</v>
      </c>
      <c r="P564" s="99">
        <v>0.95683716296092503</v>
      </c>
      <c r="Q564" s="86">
        <v>8744.4077572517399</v>
      </c>
      <c r="R564" s="44">
        <v>8882.6121369526609</v>
      </c>
      <c r="S564" s="45">
        <v>8357.7855500854894</v>
      </c>
      <c r="T564" s="140">
        <v>0.95578634735489898</v>
      </c>
      <c r="U564" s="44">
        <v>9007.9298703172808</v>
      </c>
      <c r="V564" s="45">
        <v>8367.3410595897294</v>
      </c>
      <c r="W564" s="99">
        <v>0.956879103979419</v>
      </c>
      <c r="X564" s="86">
        <v>8729.3459513079906</v>
      </c>
      <c r="Y564" s="44">
        <v>8867.3122808624103</v>
      </c>
      <c r="Z564" s="45">
        <v>8343.7982570840195</v>
      </c>
      <c r="AA564" s="46">
        <v>0.95583315217720299</v>
      </c>
      <c r="AB564" s="139">
        <v>8992.4141606856992</v>
      </c>
      <c r="AC564" s="45">
        <v>8353.2852484374507</v>
      </c>
      <c r="AD564" s="99">
        <v>0.95691994509460399</v>
      </c>
      <c r="AE564" s="142">
        <v>8719.8511839852708</v>
      </c>
      <c r="AF564" s="44">
        <v>8857.6674498115699</v>
      </c>
      <c r="AG564" s="45">
        <v>8335.0197927727004</v>
      </c>
      <c r="AH564" s="140">
        <v>0.955867206550572</v>
      </c>
      <c r="AI564" s="44">
        <v>8982.6332583590593</v>
      </c>
      <c r="AJ564" s="45">
        <v>8344.4612995239295</v>
      </c>
      <c r="AK564" s="46">
        <v>0.95694996662892895</v>
      </c>
    </row>
    <row r="565" spans="1:37" x14ac:dyDescent="0.2">
      <c r="A565" s="35" t="s">
        <v>6677</v>
      </c>
      <c r="B565" s="35" t="s">
        <v>7819</v>
      </c>
      <c r="C565" s="85" t="s">
        <v>945</v>
      </c>
      <c r="D565" s="85" t="s">
        <v>945</v>
      </c>
      <c r="E565" s="85" t="s">
        <v>12894</v>
      </c>
      <c r="F565" s="85" t="s">
        <v>207</v>
      </c>
      <c r="G565" s="85" t="s">
        <v>207</v>
      </c>
      <c r="H565" s="840">
        <v>1.0158048873677401</v>
      </c>
      <c r="I565" s="840">
        <v>1.0301360732917599</v>
      </c>
      <c r="J565" s="86">
        <v>8962.3333333333394</v>
      </c>
      <c r="K565" s="44">
        <v>9103.9820022187705</v>
      </c>
      <c r="L565" s="45">
        <v>8565.6376588453495</v>
      </c>
      <c r="M565" s="46">
        <v>0.95573745589080406</v>
      </c>
      <c r="N565" s="139">
        <v>9232.42286753181</v>
      </c>
      <c r="O565" s="45">
        <v>8575.4936001768001</v>
      </c>
      <c r="P565" s="99">
        <v>0.95683716296092503</v>
      </c>
      <c r="Q565" s="86">
        <v>8966.2255423487495</v>
      </c>
      <c r="R565" s="44">
        <v>9107.9357271592798</v>
      </c>
      <c r="S565" s="45">
        <v>8569.7959606817094</v>
      </c>
      <c r="T565" s="140">
        <v>0.95578634735489898</v>
      </c>
      <c r="U565" s="44">
        <v>9236.4323724433798</v>
      </c>
      <c r="V565" s="45">
        <v>8579.5938630400506</v>
      </c>
      <c r="W565" s="99">
        <v>0.956879103979419</v>
      </c>
      <c r="X565" s="86">
        <v>8969.3084223176993</v>
      </c>
      <c r="Y565" s="44">
        <v>9111.0673316989105</v>
      </c>
      <c r="Z565" s="45">
        <v>8573.1623421534696</v>
      </c>
      <c r="AA565" s="46">
        <v>0.95583315217720299</v>
      </c>
      <c r="AB565" s="139">
        <v>9239.6081583090308</v>
      </c>
      <c r="AC565" s="45">
        <v>8582.9101230208307</v>
      </c>
      <c r="AD565" s="99">
        <v>0.95691994509460399</v>
      </c>
      <c r="AE565" s="142">
        <v>8974.6282913877003</v>
      </c>
      <c r="AF565" s="44">
        <v>9116.4712807003798</v>
      </c>
      <c r="AG565" s="45">
        <v>8578.5528747184999</v>
      </c>
      <c r="AH565" s="140">
        <v>0.955867206550572</v>
      </c>
      <c r="AI565" s="44">
        <v>9245.0883473432295</v>
      </c>
      <c r="AJ565" s="45">
        <v>8588.2702439504992</v>
      </c>
      <c r="AK565" s="46">
        <v>0.95694996662892895</v>
      </c>
    </row>
    <row r="566" spans="1:37" x14ac:dyDescent="0.2">
      <c r="A566" s="35" t="s">
        <v>6676</v>
      </c>
      <c r="B566" s="35" t="s">
        <v>12388</v>
      </c>
      <c r="C566" s="85" t="s">
        <v>945</v>
      </c>
      <c r="D566" s="85" t="s">
        <v>945</v>
      </c>
      <c r="E566" s="85" t="s">
        <v>12894</v>
      </c>
      <c r="F566" s="85" t="s">
        <v>207</v>
      </c>
      <c r="G566" s="85" t="s">
        <v>207</v>
      </c>
      <c r="H566" s="840">
        <v>1.0158048873677401</v>
      </c>
      <c r="I566" s="840">
        <v>1.0301360732917599</v>
      </c>
      <c r="J566" s="86">
        <v>19943.916666666701</v>
      </c>
      <c r="K566" s="44">
        <v>20259.128023254802</v>
      </c>
      <c r="L566" s="45">
        <v>19061.148175498201</v>
      </c>
      <c r="M566" s="46">
        <v>0.95573745589080406</v>
      </c>
      <c r="N566" s="139">
        <v>20544.948001058001</v>
      </c>
      <c r="O566" s="45">
        <v>19083.0806416624</v>
      </c>
      <c r="P566" s="99">
        <v>0.95683716296092503</v>
      </c>
      <c r="Q566" s="86">
        <v>19975.893915005501</v>
      </c>
      <c r="R566" s="44">
        <v>20291.610668402001</v>
      </c>
      <c r="S566" s="45">
        <v>19092.686680172101</v>
      </c>
      <c r="T566" s="140">
        <v>0.95578634735489898</v>
      </c>
      <c r="U566" s="44">
        <v>20577.8889180964</v>
      </c>
      <c r="V566" s="45">
        <v>19114.515470578401</v>
      </c>
      <c r="W566" s="99">
        <v>0.956879103979419</v>
      </c>
      <c r="X566" s="86">
        <v>20007.635044298</v>
      </c>
      <c r="Y566" s="44">
        <v>20323.853462667899</v>
      </c>
      <c r="Z566" s="45">
        <v>19123.960872002401</v>
      </c>
      <c r="AA566" s="46">
        <v>0.95583315217720299</v>
      </c>
      <c r="AB566" s="139">
        <v>20610.5866003876</v>
      </c>
      <c r="AC566" s="45">
        <v>19145.705028062501</v>
      </c>
      <c r="AD566" s="99">
        <v>0.95691994509460399</v>
      </c>
      <c r="AE566" s="142">
        <v>20046.2914829287</v>
      </c>
      <c r="AF566" s="44">
        <v>20363.120861957199</v>
      </c>
      <c r="AG566" s="45">
        <v>19161.5926414856</v>
      </c>
      <c r="AH566" s="140">
        <v>0.955867206550572</v>
      </c>
      <c r="AI566" s="44">
        <v>20650.4079922862</v>
      </c>
      <c r="AJ566" s="45">
        <v>19183.297965622402</v>
      </c>
      <c r="AK566" s="46">
        <v>0.95694996662892895</v>
      </c>
    </row>
    <row r="567" spans="1:37" x14ac:dyDescent="0.2">
      <c r="A567" s="35" t="s">
        <v>6675</v>
      </c>
      <c r="B567" s="35" t="s">
        <v>12387</v>
      </c>
      <c r="C567" s="85" t="s">
        <v>945</v>
      </c>
      <c r="D567" s="85" t="s">
        <v>945</v>
      </c>
      <c r="E567" s="85" t="s">
        <v>12894</v>
      </c>
      <c r="F567" s="85" t="s">
        <v>207</v>
      </c>
      <c r="G567" s="85" t="s">
        <v>207</v>
      </c>
      <c r="H567" s="840">
        <v>1.0158048873677401</v>
      </c>
      <c r="I567" s="840">
        <v>1.0301360732917599</v>
      </c>
      <c r="J567" s="86">
        <v>11530.916666666701</v>
      </c>
      <c r="K567" s="44">
        <v>11713.161505830099</v>
      </c>
      <c r="L567" s="45">
        <v>11020.528959088901</v>
      </c>
      <c r="M567" s="46">
        <v>0.95573745589080406</v>
      </c>
      <c r="N567" s="139">
        <v>11878.413216454501</v>
      </c>
      <c r="O567" s="45">
        <v>11033.2095896722</v>
      </c>
      <c r="P567" s="99">
        <v>0.95683716296092503</v>
      </c>
      <c r="Q567" s="86">
        <v>11540.5597315782</v>
      </c>
      <c r="R567" s="44">
        <v>11722.956978296401</v>
      </c>
      <c r="S567" s="45">
        <v>11030.309432276101</v>
      </c>
      <c r="T567" s="140">
        <v>0.95578634735489898</v>
      </c>
      <c r="U567" s="44">
        <v>11888.3468854769</v>
      </c>
      <c r="V567" s="45">
        <v>11042.9204553735</v>
      </c>
      <c r="W567" s="99">
        <v>0.956879103979419</v>
      </c>
      <c r="X567" s="86">
        <v>11548.3686215201</v>
      </c>
      <c r="Y567" s="44">
        <v>11730.8892868643</v>
      </c>
      <c r="Z567" s="45">
        <v>11038.3135820118</v>
      </c>
      <c r="AA567" s="46">
        <v>0.95583315217720299</v>
      </c>
      <c r="AB567" s="139">
        <v>11896.391104698399</v>
      </c>
      <c r="AC567" s="45">
        <v>11050.864267237201</v>
      </c>
      <c r="AD567" s="99">
        <v>0.95691994509460399</v>
      </c>
      <c r="AE567" s="142">
        <v>11558.197585052099</v>
      </c>
      <c r="AF567" s="44">
        <v>11740.8735960579</v>
      </c>
      <c r="AG567" s="45">
        <v>11048.1020383833</v>
      </c>
      <c r="AH567" s="140">
        <v>0.955867206550572</v>
      </c>
      <c r="AI567" s="44">
        <v>11906.5162745958</v>
      </c>
      <c r="AJ567" s="45">
        <v>11060.616793306201</v>
      </c>
      <c r="AK567" s="46">
        <v>0.95694996662892895</v>
      </c>
    </row>
    <row r="568" spans="1:37" x14ac:dyDescent="0.2">
      <c r="A568" s="35" t="s">
        <v>6674</v>
      </c>
      <c r="B568" s="35" t="s">
        <v>12386</v>
      </c>
      <c r="C568" s="85" t="s">
        <v>945</v>
      </c>
      <c r="D568" s="85" t="s">
        <v>945</v>
      </c>
      <c r="E568" s="85" t="s">
        <v>12894</v>
      </c>
      <c r="F568" s="85" t="s">
        <v>207</v>
      </c>
      <c r="G568" s="85" t="s">
        <v>207</v>
      </c>
      <c r="H568" s="840">
        <v>1.0158048873677401</v>
      </c>
      <c r="I568" s="840">
        <v>1.0301360732917599</v>
      </c>
      <c r="J568" s="86">
        <v>7784.0833333333303</v>
      </c>
      <c r="K568" s="44">
        <v>7907.1098936777298</v>
      </c>
      <c r="L568" s="45">
        <v>7439.5400014420102</v>
      </c>
      <c r="M568" s="46">
        <v>0.95573745589080406</v>
      </c>
      <c r="N568" s="139">
        <v>8018.6650391758003</v>
      </c>
      <c r="O568" s="45">
        <v>7448.1002129180897</v>
      </c>
      <c r="P568" s="99">
        <v>0.95683716296092503</v>
      </c>
      <c r="Q568" s="86">
        <v>7814.16400229587</v>
      </c>
      <c r="R568" s="44">
        <v>7937.6659842251602</v>
      </c>
      <c r="S568" s="45">
        <v>7468.6712693865102</v>
      </c>
      <c r="T568" s="140">
        <v>0.95578634735489898</v>
      </c>
      <c r="U568" s="44">
        <v>8049.6522213828503</v>
      </c>
      <c r="V568" s="45">
        <v>7477.2102488650999</v>
      </c>
      <c r="W568" s="99">
        <v>0.956879103979419</v>
      </c>
      <c r="X568" s="86">
        <v>7842.9715597866298</v>
      </c>
      <c r="Y568" s="44">
        <v>7966.92884191741</v>
      </c>
      <c r="Z568" s="45">
        <v>7496.5722284270196</v>
      </c>
      <c r="AA568" s="46">
        <v>0.95583315217720299</v>
      </c>
      <c r="AB568" s="139">
        <v>8079.3279255375201</v>
      </c>
      <c r="AC568" s="45">
        <v>7505.09591436957</v>
      </c>
      <c r="AD568" s="99">
        <v>0.95691994509460399</v>
      </c>
      <c r="AE568" s="142">
        <v>7872.2504752088598</v>
      </c>
      <c r="AF568" s="44">
        <v>7996.6705073001303</v>
      </c>
      <c r="AG568" s="45">
        <v>7524.8260710042996</v>
      </c>
      <c r="AH568" s="140">
        <v>0.955867206550572</v>
      </c>
      <c r="AI568" s="44">
        <v>8109.4891925008096</v>
      </c>
      <c r="AJ568" s="45">
        <v>7533.3498295456802</v>
      </c>
      <c r="AK568" s="46">
        <v>0.95694996662892895</v>
      </c>
    </row>
    <row r="569" spans="1:37" x14ac:dyDescent="0.2">
      <c r="A569" s="35" t="s">
        <v>6673</v>
      </c>
      <c r="B569" s="35" t="s">
        <v>12385</v>
      </c>
      <c r="C569" s="85" t="s">
        <v>945</v>
      </c>
      <c r="D569" s="85" t="s">
        <v>945</v>
      </c>
      <c r="E569" s="85" t="s">
        <v>12894</v>
      </c>
      <c r="F569" s="85" t="s">
        <v>207</v>
      </c>
      <c r="G569" s="85" t="s">
        <v>207</v>
      </c>
      <c r="H569" s="840">
        <v>1.0158048873677401</v>
      </c>
      <c r="I569" s="840">
        <v>1.0301360732917599</v>
      </c>
      <c r="J569" s="86">
        <v>4584.0833333333303</v>
      </c>
      <c r="K569" s="44">
        <v>4656.5342541009804</v>
      </c>
      <c r="L569" s="45">
        <v>4381.18014259144</v>
      </c>
      <c r="M569" s="46">
        <v>0.95573745589080406</v>
      </c>
      <c r="N569" s="139">
        <v>4722.2296046421798</v>
      </c>
      <c r="O569" s="45">
        <v>4386.2212914431302</v>
      </c>
      <c r="P569" s="99">
        <v>0.95683716296092503</v>
      </c>
      <c r="Q569" s="86">
        <v>4579.8282905549904</v>
      </c>
      <c r="R569" s="44">
        <v>4652.2119608507801</v>
      </c>
      <c r="S569" s="45">
        <v>4377.33735334218</v>
      </c>
      <c r="T569" s="140">
        <v>0.95578634735489898</v>
      </c>
      <c r="U569" s="44">
        <v>4717.8463315828103</v>
      </c>
      <c r="V569" s="45">
        <v>4382.3419910458497</v>
      </c>
      <c r="W569" s="99">
        <v>0.956879103979419</v>
      </c>
      <c r="X569" s="86">
        <v>4574.9680638751497</v>
      </c>
      <c r="Y569" s="44">
        <v>4647.2749188356902</v>
      </c>
      <c r="Z569" s="45">
        <v>4372.9061456038298</v>
      </c>
      <c r="AA569" s="46">
        <v>0.95583315217720299</v>
      </c>
      <c r="AB569" s="139">
        <v>4712.8396367555397</v>
      </c>
      <c r="AC569" s="45">
        <v>4377.8781884929804</v>
      </c>
      <c r="AD569" s="99">
        <v>0.95691994509460399</v>
      </c>
      <c r="AE569" s="142">
        <v>4573.0498213949104</v>
      </c>
      <c r="AF569" s="44">
        <v>4645.3263587491001</v>
      </c>
      <c r="AG569" s="45">
        <v>4371.2283581933498</v>
      </c>
      <c r="AH569" s="140">
        <v>0.955867206550572</v>
      </c>
      <c r="AI569" s="44">
        <v>4710.8635859793203</v>
      </c>
      <c r="AJ569" s="45">
        <v>4376.1798739762899</v>
      </c>
      <c r="AK569" s="46">
        <v>0.95694996662892895</v>
      </c>
    </row>
    <row r="570" spans="1:37" x14ac:dyDescent="0.2">
      <c r="A570" s="35" t="s">
        <v>6672</v>
      </c>
      <c r="B570" s="35" t="s">
        <v>12937</v>
      </c>
      <c r="C570" s="85" t="s">
        <v>945</v>
      </c>
      <c r="D570" s="85" t="s">
        <v>945</v>
      </c>
      <c r="E570" s="85" t="s">
        <v>12894</v>
      </c>
      <c r="F570" s="85" t="s">
        <v>207</v>
      </c>
      <c r="G570" s="85" t="s">
        <v>207</v>
      </c>
      <c r="H570" s="840">
        <v>1.0158048873677401</v>
      </c>
      <c r="I570" s="840">
        <v>1.0301360732917599</v>
      </c>
      <c r="J570" s="86">
        <v>11722.333333333299</v>
      </c>
      <c r="K570" s="44">
        <v>11907.603491353701</v>
      </c>
      <c r="L570" s="45">
        <v>11203.473037104</v>
      </c>
      <c r="M570" s="46">
        <v>0.95573745589080406</v>
      </c>
      <c r="N570" s="139">
        <v>12075.598429817101</v>
      </c>
      <c r="O570" s="45">
        <v>11216.3641699489</v>
      </c>
      <c r="P570" s="99">
        <v>0.95683716296092503</v>
      </c>
      <c r="Q570" s="86">
        <v>11708.486416624701</v>
      </c>
      <c r="R570" s="44">
        <v>11893.537725686099</v>
      </c>
      <c r="S570" s="45">
        <v>11190.8114652001</v>
      </c>
      <c r="T570" s="140">
        <v>0.95578634735489898</v>
      </c>
      <c r="U570" s="44">
        <v>12061.3342214116</v>
      </c>
      <c r="V570" s="45">
        <v>11203.605991295</v>
      </c>
      <c r="W570" s="99">
        <v>0.956879103979419</v>
      </c>
      <c r="X570" s="86">
        <v>11693.5884304925</v>
      </c>
      <c r="Y570" s="44">
        <v>11878.4042785611</v>
      </c>
      <c r="Z570" s="45">
        <v>11177.1194897806</v>
      </c>
      <c r="AA570" s="46">
        <v>0.95583315217720299</v>
      </c>
      <c r="AB570" s="139">
        <v>12045.9872684775</v>
      </c>
      <c r="AC570" s="45">
        <v>11189.8279988658</v>
      </c>
      <c r="AD570" s="99">
        <v>0.95691994509460399</v>
      </c>
      <c r="AE570" s="142">
        <v>11685.244647998499</v>
      </c>
      <c r="AF570" s="44">
        <v>11869.9286235245</v>
      </c>
      <c r="AG570" s="45">
        <v>11169.542159542299</v>
      </c>
      <c r="AH570" s="140">
        <v>0.955867206550572</v>
      </c>
      <c r="AI570" s="44">
        <v>12037.392037142599</v>
      </c>
      <c r="AJ570" s="45">
        <v>11182.194475953</v>
      </c>
      <c r="AK570" s="46">
        <v>0.95694996662892895</v>
      </c>
    </row>
    <row r="571" spans="1:37" x14ac:dyDescent="0.2">
      <c r="A571" s="35" t="s">
        <v>6671</v>
      </c>
      <c r="B571" s="35" t="s">
        <v>12384</v>
      </c>
      <c r="C571" s="85" t="s">
        <v>945</v>
      </c>
      <c r="D571" s="85" t="s">
        <v>945</v>
      </c>
      <c r="E571" s="85" t="s">
        <v>12894</v>
      </c>
      <c r="F571" s="85" t="s">
        <v>207</v>
      </c>
      <c r="G571" s="85" t="s">
        <v>207</v>
      </c>
      <c r="H571" s="840">
        <v>1.0158048873677401</v>
      </c>
      <c r="I571" s="840">
        <v>1.0301360732917599</v>
      </c>
      <c r="J571" s="86">
        <v>9756.25</v>
      </c>
      <c r="K571" s="44">
        <v>9910.44643238147</v>
      </c>
      <c r="L571" s="45">
        <v>9324.4135540346597</v>
      </c>
      <c r="M571" s="46">
        <v>0.95573745589080406</v>
      </c>
      <c r="N571" s="139">
        <v>10050.265065052699</v>
      </c>
      <c r="O571" s="45">
        <v>9335.1425711375305</v>
      </c>
      <c r="P571" s="99">
        <v>0.95683716296092503</v>
      </c>
      <c r="Q571" s="86">
        <v>9747.3313601504506</v>
      </c>
      <c r="R571" s="44">
        <v>9901.3868344336206</v>
      </c>
      <c r="S571" s="45">
        <v>9316.3662371760602</v>
      </c>
      <c r="T571" s="140">
        <v>0.95578634735489898</v>
      </c>
      <c r="U571" s="44">
        <v>10041.077652419001</v>
      </c>
      <c r="V571" s="45">
        <v>9327.0176980912493</v>
      </c>
      <c r="W571" s="99">
        <v>0.956879103979419</v>
      </c>
      <c r="X571" s="86">
        <v>9735.8030221834706</v>
      </c>
      <c r="Y571" s="44">
        <v>9889.6762923835304</v>
      </c>
      <c r="Z571" s="45">
        <v>9305.8032916699703</v>
      </c>
      <c r="AA571" s="46">
        <v>0.95583315217720299</v>
      </c>
      <c r="AB571" s="139">
        <v>10029.2018956141</v>
      </c>
      <c r="AC571" s="45">
        <v>9316.3840934396794</v>
      </c>
      <c r="AD571" s="99">
        <v>0.95691994509460399</v>
      </c>
      <c r="AE571" s="142">
        <v>9730.8584509173706</v>
      </c>
      <c r="AF571" s="44">
        <v>9884.6535727254995</v>
      </c>
      <c r="AG571" s="45">
        <v>9301.4084848174207</v>
      </c>
      <c r="AH571" s="140">
        <v>0.955867206550572</v>
      </c>
      <c r="AI571" s="44">
        <v>10024.1083143859</v>
      </c>
      <c r="AJ571" s="45">
        <v>9311.9446698762094</v>
      </c>
      <c r="AK571" s="46">
        <v>0.95694996662892895</v>
      </c>
    </row>
    <row r="572" spans="1:37" x14ac:dyDescent="0.2">
      <c r="A572" s="35" t="s">
        <v>6670</v>
      </c>
      <c r="B572" s="35" t="s">
        <v>12383</v>
      </c>
      <c r="C572" s="85" t="s">
        <v>945</v>
      </c>
      <c r="D572" s="85" t="s">
        <v>945</v>
      </c>
      <c r="E572" s="85" t="s">
        <v>12894</v>
      </c>
      <c r="F572" s="85" t="s">
        <v>207</v>
      </c>
      <c r="G572" s="85" t="s">
        <v>207</v>
      </c>
      <c r="H572" s="840">
        <v>1.0158048873677401</v>
      </c>
      <c r="I572" s="840">
        <v>1.0301360732917599</v>
      </c>
      <c r="J572" s="86">
        <v>3448.5833333333298</v>
      </c>
      <c r="K572" s="44">
        <v>3503.08780449492</v>
      </c>
      <c r="L572" s="45">
        <v>3295.94026142743</v>
      </c>
      <c r="M572" s="46">
        <v>0.95573745589080406</v>
      </c>
      <c r="N572" s="139">
        <v>3552.5100934193902</v>
      </c>
      <c r="O572" s="45">
        <v>3299.7326929010001</v>
      </c>
      <c r="P572" s="99">
        <v>0.95683716296092503</v>
      </c>
      <c r="Q572" s="86">
        <v>3474.26379280028</v>
      </c>
      <c r="R572" s="44">
        <v>3529.1741407312902</v>
      </c>
      <c r="S572" s="45">
        <v>3320.6539002679601</v>
      </c>
      <c r="T572" s="140">
        <v>0.95578634735489898</v>
      </c>
      <c r="U572" s="44">
        <v>3578.9644610949999</v>
      </c>
      <c r="V572" s="45">
        <v>3324.4504250428699</v>
      </c>
      <c r="W572" s="99">
        <v>0.956879103979419</v>
      </c>
      <c r="X572" s="86">
        <v>3498.9119939428801</v>
      </c>
      <c r="Y572" s="44">
        <v>3554.2119039167701</v>
      </c>
      <c r="Z572" s="45">
        <v>3344.3760803610498</v>
      </c>
      <c r="AA572" s="46">
        <v>0.95583315217720299</v>
      </c>
      <c r="AB572" s="139">
        <v>3604.3554622337501</v>
      </c>
      <c r="AC572" s="45">
        <v>3348.1786731346701</v>
      </c>
      <c r="AD572" s="99">
        <v>0.95691994509460399</v>
      </c>
      <c r="AE572" s="142">
        <v>3524.7059221333502</v>
      </c>
      <c r="AF572" s="44">
        <v>3580.4135022370601</v>
      </c>
      <c r="AG572" s="45">
        <v>3369.1508037018598</v>
      </c>
      <c r="AH572" s="140">
        <v>0.955867206550572</v>
      </c>
      <c r="AI572" s="44">
        <v>3630.9267181346499</v>
      </c>
      <c r="AJ572" s="45">
        <v>3372.9672145622999</v>
      </c>
      <c r="AK572" s="46">
        <v>0.95694996662892895</v>
      </c>
    </row>
    <row r="573" spans="1:37" x14ac:dyDescent="0.2">
      <c r="A573" s="35" t="s">
        <v>6669</v>
      </c>
      <c r="B573" s="35" t="s">
        <v>12382</v>
      </c>
      <c r="C573" s="85" t="s">
        <v>945</v>
      </c>
      <c r="D573" s="85" t="s">
        <v>945</v>
      </c>
      <c r="E573" s="85" t="s">
        <v>12894</v>
      </c>
      <c r="F573" s="85" t="s">
        <v>207</v>
      </c>
      <c r="G573" s="85" t="s">
        <v>207</v>
      </c>
      <c r="H573" s="840">
        <v>1.0158048873677401</v>
      </c>
      <c r="I573" s="840">
        <v>1.0301360732917599</v>
      </c>
      <c r="J573" s="86">
        <v>2210.9166666666702</v>
      </c>
      <c r="K573" s="44">
        <v>2245.8599555627802</v>
      </c>
      <c r="L573" s="45">
        <v>2113.0558701865798</v>
      </c>
      <c r="M573" s="46">
        <v>0.95573745589080406</v>
      </c>
      <c r="N573" s="139">
        <v>2277.5450133753002</v>
      </c>
      <c r="O573" s="45">
        <v>2115.4872308763602</v>
      </c>
      <c r="P573" s="99">
        <v>0.95683716296092503</v>
      </c>
      <c r="Q573" s="86">
        <v>2209.4294374391802</v>
      </c>
      <c r="R573" s="44">
        <v>2244.3492208448702</v>
      </c>
      <c r="S573" s="45">
        <v>2111.74249174838</v>
      </c>
      <c r="T573" s="140">
        <v>0.95578634735489898</v>
      </c>
      <c r="U573" s="44">
        <v>2276.01296489881</v>
      </c>
      <c r="V573" s="45">
        <v>2114.1568604025601</v>
      </c>
      <c r="W573" s="99">
        <v>0.956879103979419</v>
      </c>
      <c r="X573" s="86">
        <v>2208.0875671253398</v>
      </c>
      <c r="Y573" s="44">
        <v>2242.9861424218602</v>
      </c>
      <c r="Z573" s="45">
        <v>2110.5632995687101</v>
      </c>
      <c r="AA573" s="46">
        <v>0.95583315217720299</v>
      </c>
      <c r="AB573" s="139">
        <v>2274.6306558828501</v>
      </c>
      <c r="AC573" s="45">
        <v>2112.96303349766</v>
      </c>
      <c r="AD573" s="99">
        <v>0.95691994509460399</v>
      </c>
      <c r="AE573" s="142">
        <v>2207.58389760413</v>
      </c>
      <c r="AF573" s="44">
        <v>2242.4745124605902</v>
      </c>
      <c r="AG573" s="45">
        <v>2110.1570534288799</v>
      </c>
      <c r="AH573" s="140">
        <v>0.955867206550572</v>
      </c>
      <c r="AI573" s="44">
        <v>2274.1118077400301</v>
      </c>
      <c r="AJ573" s="45">
        <v>2112.5473371428302</v>
      </c>
      <c r="AK573" s="46">
        <v>0.95694996662892895</v>
      </c>
    </row>
    <row r="574" spans="1:37" x14ac:dyDescent="0.2">
      <c r="A574" s="35" t="s">
        <v>6668</v>
      </c>
      <c r="B574" s="35" t="s">
        <v>12381</v>
      </c>
      <c r="C574" s="85" t="s">
        <v>945</v>
      </c>
      <c r="D574" s="85" t="s">
        <v>945</v>
      </c>
      <c r="E574" s="85" t="s">
        <v>12894</v>
      </c>
      <c r="F574" s="85" t="s">
        <v>207</v>
      </c>
      <c r="G574" s="85" t="s">
        <v>207</v>
      </c>
      <c r="H574" s="840">
        <v>1.0158048873677401</v>
      </c>
      <c r="I574" s="840">
        <v>1.0301360732917599</v>
      </c>
      <c r="J574" s="86">
        <v>4237.25</v>
      </c>
      <c r="K574" s="44">
        <v>4304.2192589989399</v>
      </c>
      <c r="L574" s="45">
        <v>4049.69853497331</v>
      </c>
      <c r="M574" s="46">
        <v>0.95573745589080406</v>
      </c>
      <c r="N574" s="139">
        <v>4364.94407655549</v>
      </c>
      <c r="O574" s="45">
        <v>4054.3582687561802</v>
      </c>
      <c r="P574" s="99">
        <v>0.95683716296092503</v>
      </c>
      <c r="Q574" s="86">
        <v>4237.8889565105301</v>
      </c>
      <c r="R574" s="44">
        <v>4304.8683141451402</v>
      </c>
      <c r="S574" s="45">
        <v>4050.5164062388599</v>
      </c>
      <c r="T574" s="140">
        <v>0.95578634735489898</v>
      </c>
      <c r="U574" s="44">
        <v>4365.60228870625</v>
      </c>
      <c r="V574" s="45">
        <v>4055.14738747007</v>
      </c>
      <c r="W574" s="99">
        <v>0.956879103979419</v>
      </c>
      <c r="X574" s="86">
        <v>4237.0344953968197</v>
      </c>
      <c r="Y574" s="44">
        <v>4304.0003483697701</v>
      </c>
      <c r="Z574" s="45">
        <v>4049.8980376186901</v>
      </c>
      <c r="AA574" s="46">
        <v>0.95583315217720399</v>
      </c>
      <c r="AB574" s="139">
        <v>4364.7220774897896</v>
      </c>
      <c r="AC574" s="45">
        <v>4054.5028166990601</v>
      </c>
      <c r="AD574" s="99">
        <v>0.95691994509460399</v>
      </c>
      <c r="AE574" s="142">
        <v>4237.0160078688295</v>
      </c>
      <c r="AF574" s="44">
        <v>4303.9815686484799</v>
      </c>
      <c r="AG574" s="45">
        <v>4050.0246555516301</v>
      </c>
      <c r="AH574" s="140">
        <v>0.955867206550572</v>
      </c>
      <c r="AI574" s="44">
        <v>4364.7030328203</v>
      </c>
      <c r="AJ574" s="45">
        <v>4054.61232733631</v>
      </c>
      <c r="AK574" s="46">
        <v>0.95694996662892895</v>
      </c>
    </row>
    <row r="575" spans="1:37" x14ac:dyDescent="0.2">
      <c r="A575" s="35" t="s">
        <v>6667</v>
      </c>
      <c r="B575" s="35" t="s">
        <v>12380</v>
      </c>
      <c r="C575" s="85" t="s">
        <v>945</v>
      </c>
      <c r="D575" s="85" t="s">
        <v>945</v>
      </c>
      <c r="E575" s="85" t="s">
        <v>12894</v>
      </c>
      <c r="F575" s="85" t="s">
        <v>207</v>
      </c>
      <c r="G575" s="85" t="s">
        <v>207</v>
      </c>
      <c r="H575" s="840">
        <v>1.0158048873677401</v>
      </c>
      <c r="I575" s="840">
        <v>1.0301360732917599</v>
      </c>
      <c r="J575" s="86">
        <v>17120.25</v>
      </c>
      <c r="K575" s="44">
        <v>17390.8336229575</v>
      </c>
      <c r="L575" s="45">
        <v>16362.464179214499</v>
      </c>
      <c r="M575" s="46">
        <v>0.95573745589080406</v>
      </c>
      <c r="N575" s="139">
        <v>17636.1871087732</v>
      </c>
      <c r="O575" s="45">
        <v>16381.291439181799</v>
      </c>
      <c r="P575" s="99">
        <v>0.95683716296092503</v>
      </c>
      <c r="Q575" s="86">
        <v>17204.672139279301</v>
      </c>
      <c r="R575" s="44">
        <v>17476.590044639401</v>
      </c>
      <c r="S575" s="45">
        <v>16443.990741440299</v>
      </c>
      <c r="T575" s="140">
        <v>0.95578634735489898</v>
      </c>
      <c r="U575" s="44">
        <v>17723.1533998292</v>
      </c>
      <c r="V575" s="45">
        <v>16462.791260893198</v>
      </c>
      <c r="W575" s="99">
        <v>0.956879103979419</v>
      </c>
      <c r="X575" s="86">
        <v>17306.794335987099</v>
      </c>
      <c r="Y575" s="44">
        <v>17580.326271164002</v>
      </c>
      <c r="Z575" s="45">
        <v>16542.407784249201</v>
      </c>
      <c r="AA575" s="46">
        <v>0.95583315217720299</v>
      </c>
      <c r="AB575" s="139">
        <v>17828.353158541799</v>
      </c>
      <c r="AC575" s="45">
        <v>16561.216685756401</v>
      </c>
      <c r="AD575" s="99">
        <v>0.95691994509460399</v>
      </c>
      <c r="AE575" s="142">
        <v>17402.922077656</v>
      </c>
      <c r="AF575" s="44">
        <v>17677.9733009628</v>
      </c>
      <c r="AG575" s="45">
        <v>16634.882512186301</v>
      </c>
      <c r="AH575" s="140">
        <v>0.955867206550572</v>
      </c>
      <c r="AI575" s="44">
        <v>17927.377812878902</v>
      </c>
      <c r="AJ575" s="45">
        <v>16653.725701458701</v>
      </c>
      <c r="AK575" s="46">
        <v>0.95694996662892895</v>
      </c>
    </row>
    <row r="576" spans="1:37" x14ac:dyDescent="0.2">
      <c r="A576" s="35" t="s">
        <v>6666</v>
      </c>
      <c r="B576" s="35" t="s">
        <v>12379</v>
      </c>
      <c r="C576" s="85" t="s">
        <v>945</v>
      </c>
      <c r="D576" s="85" t="s">
        <v>945</v>
      </c>
      <c r="E576" s="85" t="s">
        <v>12894</v>
      </c>
      <c r="F576" s="85" t="s">
        <v>207</v>
      </c>
      <c r="G576" s="85" t="s">
        <v>207</v>
      </c>
      <c r="H576" s="840">
        <v>1.0158048873677401</v>
      </c>
      <c r="I576" s="840">
        <v>1.0301360732917599</v>
      </c>
      <c r="J576" s="86">
        <v>6486.9166666666697</v>
      </c>
      <c r="K576" s="44">
        <v>6589.4416539472204</v>
      </c>
      <c r="L576" s="45">
        <v>6199.7892315756599</v>
      </c>
      <c r="M576" s="46">
        <v>0.95573745589080406</v>
      </c>
      <c r="N576" s="139">
        <v>6682.4068627708402</v>
      </c>
      <c r="O576" s="45">
        <v>6206.9229396972696</v>
      </c>
      <c r="P576" s="99">
        <v>0.95683716296092503</v>
      </c>
      <c r="Q576" s="86">
        <v>6478.8880605430204</v>
      </c>
      <c r="R576" s="44">
        <v>6581.2861566080601</v>
      </c>
      <c r="S576" s="45">
        <v>6192.4327543076797</v>
      </c>
      <c r="T576" s="140">
        <v>0.95578634735489898</v>
      </c>
      <c r="U576" s="44">
        <v>6674.1363059846199</v>
      </c>
      <c r="V576" s="45">
        <v>6199.5126021553597</v>
      </c>
      <c r="W576" s="99">
        <v>0.956879103979419</v>
      </c>
      <c r="X576" s="86">
        <v>6469.3439683262204</v>
      </c>
      <c r="Y576" s="44">
        <v>6571.59122108876</v>
      </c>
      <c r="Z576" s="45">
        <v>6183.61343776383</v>
      </c>
      <c r="AA576" s="46">
        <v>0.95583315217720299</v>
      </c>
      <c r="AB576" s="139">
        <v>6664.3045923052796</v>
      </c>
      <c r="AC576" s="45">
        <v>6190.6442749688404</v>
      </c>
      <c r="AD576" s="99">
        <v>0.95691994509460399</v>
      </c>
      <c r="AE576" s="142">
        <v>6463.8981537705904</v>
      </c>
      <c r="AF576" s="44">
        <v>6566.0593360474404</v>
      </c>
      <c r="AG576" s="45">
        <v>6178.6282716720898</v>
      </c>
      <c r="AH576" s="140">
        <v>0.955867206550572</v>
      </c>
      <c r="AI576" s="44">
        <v>6658.6946622830601</v>
      </c>
      <c r="AJ576" s="45">
        <v>6185.6271225435603</v>
      </c>
      <c r="AK576" s="46">
        <v>0.95694996662892895</v>
      </c>
    </row>
    <row r="577" spans="1:37" x14ac:dyDescent="0.2">
      <c r="A577" s="35" t="s">
        <v>6665</v>
      </c>
      <c r="B577" s="35" t="s">
        <v>12378</v>
      </c>
      <c r="C577" s="85" t="s">
        <v>945</v>
      </c>
      <c r="D577" s="85" t="s">
        <v>945</v>
      </c>
      <c r="E577" s="85" t="s">
        <v>12894</v>
      </c>
      <c r="F577" s="85" t="s">
        <v>207</v>
      </c>
      <c r="G577" s="85" t="s">
        <v>207</v>
      </c>
      <c r="H577" s="840">
        <v>1.0158048873677401</v>
      </c>
      <c r="I577" s="840">
        <v>1.0301360732917599</v>
      </c>
      <c r="J577" s="86">
        <v>3639</v>
      </c>
      <c r="K577" s="44">
        <v>3696.5139851311901</v>
      </c>
      <c r="L577" s="45">
        <v>3477.9286019866399</v>
      </c>
      <c r="M577" s="46">
        <v>0.95573745589080406</v>
      </c>
      <c r="N577" s="139">
        <v>3748.6651707086999</v>
      </c>
      <c r="O577" s="45">
        <v>3481.9304360148099</v>
      </c>
      <c r="P577" s="99">
        <v>0.95683716296092503</v>
      </c>
      <c r="Q577" s="86">
        <v>3641.3355023005302</v>
      </c>
      <c r="R577" s="44">
        <v>3698.8863997825301</v>
      </c>
      <c r="S577" s="45">
        <v>3480.3387592375402</v>
      </c>
      <c r="T577" s="140">
        <v>0.95578634735489898</v>
      </c>
      <c r="U577" s="44">
        <v>3751.07105587773</v>
      </c>
      <c r="V577" s="45">
        <v>3484.31785272978</v>
      </c>
      <c r="W577" s="99">
        <v>0.956879103979419</v>
      </c>
      <c r="X577" s="86">
        <v>3643.5214204416402</v>
      </c>
      <c r="Y577" s="44">
        <v>3701.1068661136601</v>
      </c>
      <c r="Z577" s="45">
        <v>3482.5985643259</v>
      </c>
      <c r="AA577" s="46">
        <v>0.95583315217720299</v>
      </c>
      <c r="AB577" s="139">
        <v>3753.3228490081601</v>
      </c>
      <c r="AC577" s="45">
        <v>3486.55831760003</v>
      </c>
      <c r="AD577" s="99">
        <v>0.95691994509460399</v>
      </c>
      <c r="AE577" s="142">
        <v>3647.0902984491699</v>
      </c>
      <c r="AF577" s="44">
        <v>3704.7321498361198</v>
      </c>
      <c r="AG577" s="45">
        <v>3486.1340156163101</v>
      </c>
      <c r="AH577" s="140">
        <v>0.955867206550572</v>
      </c>
      <c r="AI577" s="44">
        <v>3756.9992789848902</v>
      </c>
      <c r="AJ577" s="45">
        <v>3490.0829393936301</v>
      </c>
      <c r="AK577" s="46">
        <v>0.95694996662892895</v>
      </c>
    </row>
    <row r="578" spans="1:37" x14ac:dyDescent="0.2">
      <c r="A578" s="35" t="s">
        <v>6664</v>
      </c>
      <c r="B578" s="35" t="s">
        <v>7665</v>
      </c>
      <c r="C578" s="85" t="s">
        <v>945</v>
      </c>
      <c r="D578" s="85" t="s">
        <v>945</v>
      </c>
      <c r="E578" s="85" t="s">
        <v>12894</v>
      </c>
      <c r="F578" s="85" t="s">
        <v>207</v>
      </c>
      <c r="G578" s="85" t="s">
        <v>207</v>
      </c>
      <c r="H578" s="840">
        <v>1.0158048873677401</v>
      </c>
      <c r="I578" s="840">
        <v>1.0301360732917599</v>
      </c>
      <c r="J578" s="86">
        <v>10003.25</v>
      </c>
      <c r="K578" s="44">
        <v>10161.3502395613</v>
      </c>
      <c r="L578" s="45">
        <v>9560.4807056396894</v>
      </c>
      <c r="M578" s="46">
        <v>0.95573745589080406</v>
      </c>
      <c r="N578" s="139">
        <v>10304.7086751558</v>
      </c>
      <c r="O578" s="45">
        <v>9571.4813503888709</v>
      </c>
      <c r="P578" s="99">
        <v>0.95683716296092503</v>
      </c>
      <c r="Q578" s="86">
        <v>9991.6054995933791</v>
      </c>
      <c r="R578" s="44">
        <v>10149.5216991373</v>
      </c>
      <c r="S578" s="45">
        <v>9549.8401246674803</v>
      </c>
      <c r="T578" s="140">
        <v>0.95578634735489898</v>
      </c>
      <c r="U578" s="44">
        <v>10292.7132552314</v>
      </c>
      <c r="V578" s="45">
        <v>9560.7585177667497</v>
      </c>
      <c r="W578" s="99">
        <v>0.956879103979419</v>
      </c>
      <c r="X578" s="86">
        <v>9979.9345476648195</v>
      </c>
      <c r="Y578" s="44">
        <v>10137.666289127999</v>
      </c>
      <c r="Z578" s="45">
        <v>9539.1522972166404</v>
      </c>
      <c r="AA578" s="46">
        <v>0.95583315217720399</v>
      </c>
      <c r="AB578" s="139">
        <v>10280.690586640199</v>
      </c>
      <c r="AC578" s="45">
        <v>9549.9984193991604</v>
      </c>
      <c r="AD578" s="99">
        <v>0.95691994509460399</v>
      </c>
      <c r="AE578" s="142">
        <v>9976.1783903795695</v>
      </c>
      <c r="AF578" s="44">
        <v>10133.850766199999</v>
      </c>
      <c r="AG578" s="45">
        <v>9535.9017700623008</v>
      </c>
      <c r="AH578" s="140">
        <v>0.955867206550572</v>
      </c>
      <c r="AI578" s="44">
        <v>10276.8212335237</v>
      </c>
      <c r="AJ578" s="45">
        <v>9546.7035777579695</v>
      </c>
      <c r="AK578" s="46">
        <v>0.95694996662892895</v>
      </c>
    </row>
    <row r="579" spans="1:37" x14ac:dyDescent="0.2">
      <c r="A579" s="35" t="s">
        <v>6663</v>
      </c>
      <c r="B579" s="35" t="s">
        <v>12377</v>
      </c>
      <c r="C579" s="85" t="s">
        <v>945</v>
      </c>
      <c r="D579" s="85" t="s">
        <v>945</v>
      </c>
      <c r="E579" s="85" t="s">
        <v>12894</v>
      </c>
      <c r="F579" s="85" t="s">
        <v>207</v>
      </c>
      <c r="G579" s="85" t="s">
        <v>207</v>
      </c>
      <c r="H579" s="840">
        <v>1.0158048873677401</v>
      </c>
      <c r="I579" s="840">
        <v>1.0301360732917599</v>
      </c>
      <c r="J579" s="86">
        <v>3173.6666666666702</v>
      </c>
      <c r="K579" s="44">
        <v>3223.8261108760698</v>
      </c>
      <c r="L579" s="45">
        <v>3033.19210584545</v>
      </c>
      <c r="M579" s="46">
        <v>0.95573745589080406</v>
      </c>
      <c r="N579" s="139">
        <v>3269.30851793694</v>
      </c>
      <c r="O579" s="45">
        <v>3036.68220951699</v>
      </c>
      <c r="P579" s="99">
        <v>0.95683716296092503</v>
      </c>
      <c r="Q579" s="86">
        <v>3173.8953761235598</v>
      </c>
      <c r="R579" s="44">
        <v>3224.0584350601598</v>
      </c>
      <c r="S579" s="45">
        <v>3033.56586843174</v>
      </c>
      <c r="T579" s="140">
        <v>0.95578634735489898</v>
      </c>
      <c r="U579" s="44">
        <v>3269.5441197987798</v>
      </c>
      <c r="V579" s="45">
        <v>3037.0341636295302</v>
      </c>
      <c r="W579" s="99">
        <v>0.956879103979419</v>
      </c>
      <c r="X579" s="86">
        <v>3172.2145252392502</v>
      </c>
      <c r="Y579" s="44">
        <v>3222.3510185169498</v>
      </c>
      <c r="Z579" s="45">
        <v>3032.10780904174</v>
      </c>
      <c r="AA579" s="46">
        <v>0.95583315217720299</v>
      </c>
      <c r="AB579" s="139">
        <v>3267.8126146690302</v>
      </c>
      <c r="AC579" s="45">
        <v>3035.5553493202501</v>
      </c>
      <c r="AD579" s="99">
        <v>0.95691994509460399</v>
      </c>
      <c r="AE579" s="142">
        <v>3172.1462105733499</v>
      </c>
      <c r="AF579" s="44">
        <v>3222.2816241454502</v>
      </c>
      <c r="AG579" s="45">
        <v>3032.15053707073</v>
      </c>
      <c r="AH579" s="140">
        <v>0.955867206550572</v>
      </c>
      <c r="AI579" s="44">
        <v>3267.74224126735</v>
      </c>
      <c r="AJ579" s="45">
        <v>3035.5852103502498</v>
      </c>
      <c r="AK579" s="46">
        <v>0.95694996662892895</v>
      </c>
    </row>
    <row r="580" spans="1:37" x14ac:dyDescent="0.2">
      <c r="A580" s="35" t="s">
        <v>6662</v>
      </c>
      <c r="B580" s="35" t="s">
        <v>12376</v>
      </c>
      <c r="C580" s="85" t="s">
        <v>945</v>
      </c>
      <c r="D580" s="85" t="s">
        <v>945</v>
      </c>
      <c r="E580" s="85" t="s">
        <v>12894</v>
      </c>
      <c r="F580" s="85" t="s">
        <v>207</v>
      </c>
      <c r="G580" s="85" t="s">
        <v>207</v>
      </c>
      <c r="H580" s="840">
        <v>1.0158048873677401</v>
      </c>
      <c r="I580" s="840">
        <v>1.0301360732917599</v>
      </c>
      <c r="J580" s="86">
        <v>9886.25</v>
      </c>
      <c r="K580" s="44">
        <v>10042.5010677393</v>
      </c>
      <c r="L580" s="45">
        <v>9448.6594233004598</v>
      </c>
      <c r="M580" s="46">
        <v>0.95573745589080406</v>
      </c>
      <c r="N580" s="139">
        <v>10184.182754580601</v>
      </c>
      <c r="O580" s="45">
        <v>9459.53140232244</v>
      </c>
      <c r="P580" s="99">
        <v>0.95683716296092503</v>
      </c>
      <c r="Q580" s="86">
        <v>9879.3649726803505</v>
      </c>
      <c r="R580" s="44">
        <v>10035.5072233383</v>
      </c>
      <c r="S580" s="45">
        <v>9442.5621614240808</v>
      </c>
      <c r="T580" s="140">
        <v>0.95578634735489898</v>
      </c>
      <c r="U580" s="44">
        <v>10177.090239573001</v>
      </c>
      <c r="V580" s="45">
        <v>9453.3579029440298</v>
      </c>
      <c r="W580" s="99">
        <v>0.956879103979419</v>
      </c>
      <c r="X580" s="86">
        <v>9870.4358418796892</v>
      </c>
      <c r="Y580" s="44">
        <v>10026.4369686311</v>
      </c>
      <c r="Z580" s="45">
        <v>9434.4898041067099</v>
      </c>
      <c r="AA580" s="46">
        <v>0.95583315217720299</v>
      </c>
      <c r="AB580" s="139">
        <v>10167.892019832099</v>
      </c>
      <c r="AC580" s="45">
        <v>9445.2169238713195</v>
      </c>
      <c r="AD580" s="99">
        <v>0.95691994509460399</v>
      </c>
      <c r="AE580" s="142">
        <v>9867.0468438842108</v>
      </c>
      <c r="AF580" s="44">
        <v>10022.994407904</v>
      </c>
      <c r="AG580" s="45">
        <v>9431.5865035672396</v>
      </c>
      <c r="AH580" s="140">
        <v>0.955867206550572</v>
      </c>
      <c r="AI580" s="44">
        <v>10164.400890744701</v>
      </c>
      <c r="AJ580" s="45">
        <v>9442.2701479810694</v>
      </c>
      <c r="AK580" s="46">
        <v>0.95694996662892895</v>
      </c>
    </row>
    <row r="581" spans="1:37" x14ac:dyDescent="0.2">
      <c r="A581" s="35" t="s">
        <v>6661</v>
      </c>
      <c r="B581" s="35" t="s">
        <v>12938</v>
      </c>
      <c r="C581" s="85" t="s">
        <v>945</v>
      </c>
      <c r="D581" s="85" t="s">
        <v>945</v>
      </c>
      <c r="E581" s="85" t="s">
        <v>12894</v>
      </c>
      <c r="F581" s="85" t="s">
        <v>207</v>
      </c>
      <c r="G581" s="85" t="s">
        <v>207</v>
      </c>
      <c r="H581" s="840">
        <v>1.0158048873677401</v>
      </c>
      <c r="I581" s="840">
        <v>1.0301360732917599</v>
      </c>
      <c r="J581" s="86">
        <v>4460.6666666666697</v>
      </c>
      <c r="K581" s="44">
        <v>4531.1670009183499</v>
      </c>
      <c r="L581" s="45">
        <v>4263.2262115769099</v>
      </c>
      <c r="M581" s="46">
        <v>0.95573745589080406</v>
      </c>
      <c r="N581" s="139">
        <v>4595.0936442634302</v>
      </c>
      <c r="O581" s="45">
        <v>4268.1316382476998</v>
      </c>
      <c r="P581" s="99">
        <v>0.95683716296092503</v>
      </c>
      <c r="Q581" s="86">
        <v>4457.8580914336198</v>
      </c>
      <c r="R581" s="44">
        <v>4528.3140364700703</v>
      </c>
      <c r="S581" s="45">
        <v>4260.7599022378199</v>
      </c>
      <c r="T581" s="140">
        <v>0.95578634735489898</v>
      </c>
      <c r="U581" s="44">
        <v>4592.2004296013101</v>
      </c>
      <c r="V581" s="45">
        <v>4265.6312561983996</v>
      </c>
      <c r="W581" s="99">
        <v>0.956879103979419</v>
      </c>
      <c r="X581" s="86">
        <v>4452.8742442933599</v>
      </c>
      <c r="Y581" s="44">
        <v>4523.2514201870999</v>
      </c>
      <c r="Z581" s="45">
        <v>4256.2048251715996</v>
      </c>
      <c r="AA581" s="46">
        <v>0.95583315217720299</v>
      </c>
      <c r="AB581" s="139">
        <v>4587.0663888783502</v>
      </c>
      <c r="AC581" s="45">
        <v>4261.0441773623797</v>
      </c>
      <c r="AD581" s="99">
        <v>0.95691994509460399</v>
      </c>
      <c r="AE581" s="142">
        <v>4451.97591071233</v>
      </c>
      <c r="AF581" s="44">
        <v>4522.3388885450104</v>
      </c>
      <c r="AG581" s="45">
        <v>4255.4977774030303</v>
      </c>
      <c r="AH581" s="140">
        <v>0.955867206550572</v>
      </c>
      <c r="AI581" s="44">
        <v>4586.14098305069</v>
      </c>
      <c r="AJ581" s="45">
        <v>4260.3181991889596</v>
      </c>
      <c r="AK581" s="46">
        <v>0.95694996662892895</v>
      </c>
    </row>
    <row r="582" spans="1:37" x14ac:dyDescent="0.2">
      <c r="A582" s="35" t="s">
        <v>6660</v>
      </c>
      <c r="B582" s="35" t="s">
        <v>12375</v>
      </c>
      <c r="C582" s="85" t="s">
        <v>945</v>
      </c>
      <c r="D582" s="85" t="s">
        <v>945</v>
      </c>
      <c r="E582" s="85" t="s">
        <v>12894</v>
      </c>
      <c r="F582" s="85" t="s">
        <v>207</v>
      </c>
      <c r="G582" s="85" t="s">
        <v>207</v>
      </c>
      <c r="H582" s="840">
        <v>1.0158048873677401</v>
      </c>
      <c r="I582" s="840">
        <v>1.0301360732917599</v>
      </c>
      <c r="J582" s="86">
        <v>7764.3333333333303</v>
      </c>
      <c r="K582" s="44">
        <v>7887.0477471522199</v>
      </c>
      <c r="L582" s="45">
        <v>7420.66418668817</v>
      </c>
      <c r="M582" s="46">
        <v>0.95573745589080406</v>
      </c>
      <c r="N582" s="139">
        <v>7998.3198517282899</v>
      </c>
      <c r="O582" s="45">
        <v>7429.2026789496103</v>
      </c>
      <c r="P582" s="99">
        <v>0.95683716296092503</v>
      </c>
      <c r="Q582" s="86">
        <v>7760.7862205363699</v>
      </c>
      <c r="R582" s="44">
        <v>7883.4445726370204</v>
      </c>
      <c r="S582" s="45">
        <v>7417.6535143286901</v>
      </c>
      <c r="T582" s="140">
        <v>0.95578634735489898</v>
      </c>
      <c r="U582" s="44">
        <v>7994.6658428801002</v>
      </c>
      <c r="V582" s="45">
        <v>7426.1341648826701</v>
      </c>
      <c r="W582" s="99">
        <v>0.956879103979419</v>
      </c>
      <c r="X582" s="86">
        <v>7754.7076237433103</v>
      </c>
      <c r="Y582" s="44">
        <v>7877.2699043062903</v>
      </c>
      <c r="Z582" s="45">
        <v>7412.2066322151604</v>
      </c>
      <c r="AA582" s="46">
        <v>0.95583315217720299</v>
      </c>
      <c r="AB582" s="139">
        <v>7988.4040610485699</v>
      </c>
      <c r="AC582" s="45">
        <v>7420.6343935371597</v>
      </c>
      <c r="AD582" s="99">
        <v>0.95691994509460399</v>
      </c>
      <c r="AE582" s="142">
        <v>7750.1237583396896</v>
      </c>
      <c r="AF582" s="44">
        <v>7872.6135914262504</v>
      </c>
      <c r="AG582" s="45">
        <v>7408.0891473053798</v>
      </c>
      <c r="AH582" s="140">
        <v>0.955867206550572</v>
      </c>
      <c r="AI582" s="44">
        <v>7983.6820559411899</v>
      </c>
      <c r="AJ582" s="45">
        <v>7416.4806719132303</v>
      </c>
      <c r="AK582" s="46">
        <v>0.95694996662892895</v>
      </c>
    </row>
    <row r="583" spans="1:37" x14ac:dyDescent="0.2">
      <c r="A583" s="35" t="s">
        <v>6659</v>
      </c>
      <c r="B583" s="35" t="s">
        <v>12939</v>
      </c>
      <c r="C583" s="85" t="s">
        <v>945</v>
      </c>
      <c r="D583" s="85" t="s">
        <v>945</v>
      </c>
      <c r="E583" s="85" t="s">
        <v>12894</v>
      </c>
      <c r="F583" s="85" t="s">
        <v>207</v>
      </c>
      <c r="G583" s="85" t="s">
        <v>207</v>
      </c>
      <c r="H583" s="840">
        <v>1.0158048873677401</v>
      </c>
      <c r="I583" s="840">
        <v>1.0301360732917599</v>
      </c>
      <c r="J583" s="86">
        <v>5985.4166666666697</v>
      </c>
      <c r="K583" s="44">
        <v>6080.0155029322996</v>
      </c>
      <c r="L583" s="45">
        <v>5720.4868974464198</v>
      </c>
      <c r="M583" s="46">
        <v>0.95573745589080406</v>
      </c>
      <c r="N583" s="139">
        <v>6165.7936220150305</v>
      </c>
      <c r="O583" s="45">
        <v>5727.0691024723701</v>
      </c>
      <c r="P583" s="99">
        <v>0.95683716296092503</v>
      </c>
      <c r="Q583" s="86">
        <v>5985.2069814770703</v>
      </c>
      <c r="R583" s="44">
        <v>6079.8025036918998</v>
      </c>
      <c r="S583" s="45">
        <v>5720.5791189890097</v>
      </c>
      <c r="T583" s="140">
        <v>0.95578634735489898</v>
      </c>
      <c r="U583" s="44">
        <v>6165.5776177371899</v>
      </c>
      <c r="V583" s="45">
        <v>5727.1194935671401</v>
      </c>
      <c r="W583" s="99">
        <v>0.956879103979419</v>
      </c>
      <c r="X583" s="86">
        <v>5984.6329144704696</v>
      </c>
      <c r="Y583" s="44">
        <v>6079.2193636209204</v>
      </c>
      <c r="Z583" s="45">
        <v>5720.3105432617504</v>
      </c>
      <c r="AA583" s="46">
        <v>0.95583315217720299</v>
      </c>
      <c r="AB583" s="139">
        <v>6164.9862506052004</v>
      </c>
      <c r="AC583" s="45">
        <v>5726.8145999264398</v>
      </c>
      <c r="AD583" s="99">
        <v>0.95691994509460399</v>
      </c>
      <c r="AE583" s="142">
        <v>5991.94169201355</v>
      </c>
      <c r="AF583" s="44">
        <v>6086.6436555698601</v>
      </c>
      <c r="AG583" s="45">
        <v>5727.5005669589</v>
      </c>
      <c r="AH583" s="140">
        <v>0.955867206550572</v>
      </c>
      <c r="AI583" s="44">
        <v>6172.5152860039998</v>
      </c>
      <c r="AJ583" s="45">
        <v>5733.9884022148599</v>
      </c>
      <c r="AK583" s="46">
        <v>0.95694996662892895</v>
      </c>
    </row>
    <row r="584" spans="1:37" x14ac:dyDescent="0.2">
      <c r="A584" s="35" t="s">
        <v>6658</v>
      </c>
      <c r="B584" s="35" t="s">
        <v>12374</v>
      </c>
      <c r="C584" s="85" t="s">
        <v>945</v>
      </c>
      <c r="D584" s="85" t="s">
        <v>945</v>
      </c>
      <c r="E584" s="85" t="s">
        <v>12894</v>
      </c>
      <c r="F584" s="85" t="s">
        <v>207</v>
      </c>
      <c r="G584" s="85" t="s">
        <v>207</v>
      </c>
      <c r="H584" s="840">
        <v>1.0158048873677401</v>
      </c>
      <c r="I584" s="840">
        <v>1.0301360732917599</v>
      </c>
      <c r="J584" s="86">
        <v>3885</v>
      </c>
      <c r="K584" s="44">
        <v>3946.4019874236501</v>
      </c>
      <c r="L584" s="45">
        <v>3713.0400161357702</v>
      </c>
      <c r="M584" s="46">
        <v>0.95573745589080406</v>
      </c>
      <c r="N584" s="139">
        <v>4002.0786447384698</v>
      </c>
      <c r="O584" s="45">
        <v>3717.31237810319</v>
      </c>
      <c r="P584" s="99">
        <v>0.95683716296092503</v>
      </c>
      <c r="Q584" s="86">
        <v>3882.8971897113802</v>
      </c>
      <c r="R584" s="44">
        <v>3944.2659424552598</v>
      </c>
      <c r="S584" s="45">
        <v>3711.2201221088399</v>
      </c>
      <c r="T584" s="140">
        <v>0.95578634735489898</v>
      </c>
      <c r="U584" s="44">
        <v>3999.9124640048699</v>
      </c>
      <c r="V584" s="45">
        <v>3715.4631837352299</v>
      </c>
      <c r="W584" s="99">
        <v>0.956879103979419</v>
      </c>
      <c r="X584" s="86">
        <v>3880.43320825515</v>
      </c>
      <c r="Y584" s="44">
        <v>3941.7630180496399</v>
      </c>
      <c r="Z584" s="45">
        <v>3709.04670525962</v>
      </c>
      <c r="AA584" s="46">
        <v>0.95583315217720299</v>
      </c>
      <c r="AB584" s="139">
        <v>3997.3742278228901</v>
      </c>
      <c r="AC584" s="45">
        <v>3713.2639325867899</v>
      </c>
      <c r="AD584" s="99">
        <v>0.95691994509460399</v>
      </c>
      <c r="AE584" s="142">
        <v>3880.1109251421399</v>
      </c>
      <c r="AF584" s="44">
        <v>3941.4356412883299</v>
      </c>
      <c r="AG584" s="45">
        <v>3708.8707911219799</v>
      </c>
      <c r="AH584" s="140">
        <v>0.955867206550572</v>
      </c>
      <c r="AI584" s="44">
        <v>3997.0422323623702</v>
      </c>
      <c r="AJ584" s="45">
        <v>3713.0720203313199</v>
      </c>
      <c r="AK584" s="46">
        <v>0.95694996662892895</v>
      </c>
    </row>
    <row r="585" spans="1:37" x14ac:dyDescent="0.2">
      <c r="A585" s="35" t="s">
        <v>6657</v>
      </c>
      <c r="B585" s="35" t="s">
        <v>12373</v>
      </c>
      <c r="C585" s="85" t="s">
        <v>945</v>
      </c>
      <c r="D585" s="85" t="s">
        <v>945</v>
      </c>
      <c r="E585" s="85" t="s">
        <v>12894</v>
      </c>
      <c r="F585" s="85" t="s">
        <v>207</v>
      </c>
      <c r="G585" s="85" t="s">
        <v>207</v>
      </c>
      <c r="H585" s="840">
        <v>1.0158048873677401</v>
      </c>
      <c r="I585" s="840">
        <v>1.0301360732917599</v>
      </c>
      <c r="J585" s="86">
        <v>6142.5833333333303</v>
      </c>
      <c r="K585" s="44">
        <v>6239.6661710635899</v>
      </c>
      <c r="L585" s="45">
        <v>5870.6969675972596</v>
      </c>
      <c r="M585" s="46">
        <v>0.95573745589080406</v>
      </c>
      <c r="N585" s="139">
        <v>6327.6966748673804</v>
      </c>
      <c r="O585" s="45">
        <v>5877.4520099177298</v>
      </c>
      <c r="P585" s="99">
        <v>0.95683716296092503</v>
      </c>
      <c r="Q585" s="86">
        <v>6139.0107951857699</v>
      </c>
      <c r="R585" s="44">
        <v>6236.0371693529896</v>
      </c>
      <c r="S585" s="45">
        <v>5867.5827043029003</v>
      </c>
      <c r="T585" s="140">
        <v>0.95578634735489898</v>
      </c>
      <c r="U585" s="44">
        <v>6324.01647444837</v>
      </c>
      <c r="V585" s="45">
        <v>5874.2911490173401</v>
      </c>
      <c r="W585" s="99">
        <v>0.956879103979419</v>
      </c>
      <c r="X585" s="86">
        <v>6135.3009741719798</v>
      </c>
      <c r="Y585" s="44">
        <v>6232.2687150359197</v>
      </c>
      <c r="Z585" s="45">
        <v>5864.3240696986704</v>
      </c>
      <c r="AA585" s="46">
        <v>0.95583315217720299</v>
      </c>
      <c r="AB585" s="139">
        <v>6320.1948539965997</v>
      </c>
      <c r="AC585" s="45">
        <v>5870.99187134352</v>
      </c>
      <c r="AD585" s="99">
        <v>0.95691994509460399</v>
      </c>
      <c r="AE585" s="142">
        <v>6135.1328611115796</v>
      </c>
      <c r="AF585" s="44">
        <v>6232.0979449675397</v>
      </c>
      <c r="AG585" s="45">
        <v>5864.3723097673401</v>
      </c>
      <c r="AH585" s="140">
        <v>0.955867206550572</v>
      </c>
      <c r="AI585" s="44">
        <v>6320.0216746686901</v>
      </c>
      <c r="AJ585" s="45">
        <v>5871.0151867047698</v>
      </c>
      <c r="AK585" s="46">
        <v>0.95694996662892895</v>
      </c>
    </row>
    <row r="586" spans="1:37" x14ac:dyDescent="0.2">
      <c r="A586" s="35" t="s">
        <v>6656</v>
      </c>
      <c r="B586" s="35" t="s">
        <v>12372</v>
      </c>
      <c r="C586" s="85" t="s">
        <v>945</v>
      </c>
      <c r="D586" s="85" t="s">
        <v>945</v>
      </c>
      <c r="E586" s="85" t="s">
        <v>12894</v>
      </c>
      <c r="F586" s="85" t="s">
        <v>207</v>
      </c>
      <c r="G586" s="85" t="s">
        <v>207</v>
      </c>
      <c r="H586" s="840">
        <v>1.0158048873677401</v>
      </c>
      <c r="I586" s="840">
        <v>1.0301360732917599</v>
      </c>
      <c r="J586" s="86">
        <v>2969.3333333333298</v>
      </c>
      <c r="K586" s="44">
        <v>3016.2633122239299</v>
      </c>
      <c r="L586" s="45">
        <v>2837.9030856917602</v>
      </c>
      <c r="M586" s="46">
        <v>0.95573745589080406</v>
      </c>
      <c r="N586" s="139">
        <v>3058.8173802943202</v>
      </c>
      <c r="O586" s="45">
        <v>2841.1684825519701</v>
      </c>
      <c r="P586" s="99">
        <v>0.95683716296092503</v>
      </c>
      <c r="Q586" s="86">
        <v>2967.6212541469899</v>
      </c>
      <c r="R586" s="44">
        <v>3014.5241738188802</v>
      </c>
      <c r="S586" s="45">
        <v>2836.4118788339101</v>
      </c>
      <c r="T586" s="140">
        <v>0.95578634735489898</v>
      </c>
      <c r="U586" s="44">
        <v>3057.05370576413</v>
      </c>
      <c r="V586" s="45">
        <v>2839.6547666184501</v>
      </c>
      <c r="W586" s="99">
        <v>0.956879103979419</v>
      </c>
      <c r="X586" s="86">
        <v>2967.1852991391702</v>
      </c>
      <c r="Y586" s="44">
        <v>3014.08132859126</v>
      </c>
      <c r="Z586" s="45">
        <v>2836.1340775700501</v>
      </c>
      <c r="AA586" s="46">
        <v>0.95583315217720299</v>
      </c>
      <c r="AB586" s="139">
        <v>3056.6046127842501</v>
      </c>
      <c r="AC586" s="45">
        <v>2839.35879353777</v>
      </c>
      <c r="AD586" s="99">
        <v>0.95691994509460399</v>
      </c>
      <c r="AE586" s="142">
        <v>2967.2544206395901</v>
      </c>
      <c r="AF586" s="44">
        <v>3014.1515425492198</v>
      </c>
      <c r="AG586" s="45">
        <v>2836.3011941816098</v>
      </c>
      <c r="AH586" s="140">
        <v>0.955867206550572</v>
      </c>
      <c r="AI586" s="44">
        <v>3056.67581733527</v>
      </c>
      <c r="AJ586" s="45">
        <v>2839.5140188106002</v>
      </c>
      <c r="AK586" s="46">
        <v>0.95694996662892895</v>
      </c>
    </row>
    <row r="587" spans="1:37" x14ac:dyDescent="0.2">
      <c r="A587" s="35" t="s">
        <v>6655</v>
      </c>
      <c r="B587" s="35" t="s">
        <v>10134</v>
      </c>
      <c r="C587" s="85" t="s">
        <v>945</v>
      </c>
      <c r="D587" s="85" t="s">
        <v>945</v>
      </c>
      <c r="E587" s="85" t="s">
        <v>12894</v>
      </c>
      <c r="F587" s="85" t="s">
        <v>206</v>
      </c>
      <c r="G587" s="85" t="s">
        <v>206</v>
      </c>
      <c r="H587" s="840">
        <v>1.0193493715589901</v>
      </c>
      <c r="I587" s="840">
        <v>1.03031520771685</v>
      </c>
      <c r="J587" s="86">
        <v>10264.166666666701</v>
      </c>
      <c r="K587" s="44">
        <v>10462.771841243401</v>
      </c>
      <c r="L587" s="45">
        <v>9844.0783909084294</v>
      </c>
      <c r="M587" s="46">
        <v>0.95907234465292801</v>
      </c>
      <c r="N587" s="139">
        <v>10575.3270112071</v>
      </c>
      <c r="O587" s="45">
        <v>9822.8439495891107</v>
      </c>
      <c r="P587" s="99">
        <v>0.95700355114938096</v>
      </c>
      <c r="Q587" s="86">
        <v>10266.781788014499</v>
      </c>
      <c r="R587" s="44">
        <v>10465.4375635459</v>
      </c>
      <c r="S587" s="45">
        <v>9847.0901909641507</v>
      </c>
      <c r="T587" s="140">
        <v>0.95912140671575097</v>
      </c>
      <c r="U587" s="44">
        <v>10578.0214105018</v>
      </c>
      <c r="V587" s="45">
        <v>9825.7773041691598</v>
      </c>
      <c r="W587" s="99">
        <v>0.95704549946116502</v>
      </c>
      <c r="X587" s="86">
        <v>10266.2977433291</v>
      </c>
      <c r="Y587" s="44">
        <v>10464.9441529</v>
      </c>
      <c r="Z587" s="45">
        <v>9847.10812225468</v>
      </c>
      <c r="AA587" s="46">
        <v>0.95916837485578998</v>
      </c>
      <c r="AB587" s="139">
        <v>10577.5226919012</v>
      </c>
      <c r="AC587" s="45">
        <v>9825.7334113416</v>
      </c>
      <c r="AD587" s="99">
        <v>0.95708634767837197</v>
      </c>
      <c r="AE587" s="142">
        <v>10268.2315524324</v>
      </c>
      <c r="AF587" s="44">
        <v>10466.9153799941</v>
      </c>
      <c r="AG587" s="45">
        <v>9849.3138691251806</v>
      </c>
      <c r="AH587" s="140">
        <v>0.95920254805629701</v>
      </c>
      <c r="AI587" s="44">
        <v>10579.5151248291</v>
      </c>
      <c r="AJ587" s="45">
        <v>9827.8925553052595</v>
      </c>
      <c r="AK587" s="46">
        <v>0.95711637443326003</v>
      </c>
    </row>
    <row r="588" spans="1:37" x14ac:dyDescent="0.2">
      <c r="A588" s="35" t="s">
        <v>6654</v>
      </c>
      <c r="B588" s="35" t="s">
        <v>12371</v>
      </c>
      <c r="C588" s="85" t="s">
        <v>945</v>
      </c>
      <c r="D588" s="85" t="s">
        <v>945</v>
      </c>
      <c r="E588" s="85" t="s">
        <v>12894</v>
      </c>
      <c r="F588" s="85" t="s">
        <v>206</v>
      </c>
      <c r="G588" s="85" t="s">
        <v>206</v>
      </c>
      <c r="H588" s="840">
        <v>1.0193493715589901</v>
      </c>
      <c r="I588" s="840">
        <v>1.03031520771685</v>
      </c>
      <c r="J588" s="86">
        <v>7865.4166666666697</v>
      </c>
      <c r="K588" s="44">
        <v>8017.6075362162601</v>
      </c>
      <c r="L588" s="45">
        <v>7543.5036041722196</v>
      </c>
      <c r="M588" s="46">
        <v>0.95907234465292801</v>
      </c>
      <c r="N588" s="139">
        <v>8103.8584066962603</v>
      </c>
      <c r="O588" s="45">
        <v>7527.2316812695299</v>
      </c>
      <c r="P588" s="99">
        <v>0.95700355114938096</v>
      </c>
      <c r="Q588" s="86">
        <v>7881.9752778105403</v>
      </c>
      <c r="R588" s="44">
        <v>8034.48654607965</v>
      </c>
      <c r="S588" s="45">
        <v>7559.7712161524096</v>
      </c>
      <c r="T588" s="140">
        <v>0.95912140671575097</v>
      </c>
      <c r="U588" s="44">
        <v>8120.9189955764596</v>
      </c>
      <c r="V588" s="45">
        <v>7543.4089664927396</v>
      </c>
      <c r="W588" s="99">
        <v>0.95704549946116502</v>
      </c>
      <c r="X588" s="86">
        <v>7898.3731057504101</v>
      </c>
      <c r="Y588" s="44">
        <v>8051.2016616850997</v>
      </c>
      <c r="Z588" s="45">
        <v>7575.8696958473001</v>
      </c>
      <c r="AA588" s="46">
        <v>0.95916837485578998</v>
      </c>
      <c r="AB588" s="139">
        <v>8137.8139270764405</v>
      </c>
      <c r="AC588" s="45">
        <v>7559.4250683837399</v>
      </c>
      <c r="AD588" s="99">
        <v>0.95708634767837197</v>
      </c>
      <c r="AE588" s="142">
        <v>7913.7924462628698</v>
      </c>
      <c r="AF588" s="44">
        <v>8066.9193567463199</v>
      </c>
      <c r="AG588" s="45">
        <v>7590.9298792440204</v>
      </c>
      <c r="AH588" s="140">
        <v>0.95920254805629701</v>
      </c>
      <c r="AI588" s="44">
        <v>8153.7007080993799</v>
      </c>
      <c r="AJ588" s="45">
        <v>7574.4203341844304</v>
      </c>
      <c r="AK588" s="46">
        <v>0.95711637443326003</v>
      </c>
    </row>
    <row r="589" spans="1:37" x14ac:dyDescent="0.2">
      <c r="A589" s="35" t="s">
        <v>6653</v>
      </c>
      <c r="B589" s="35" t="s">
        <v>12370</v>
      </c>
      <c r="C589" s="85" t="s">
        <v>945</v>
      </c>
      <c r="D589" s="85" t="s">
        <v>945</v>
      </c>
      <c r="E589" s="85" t="s">
        <v>12894</v>
      </c>
      <c r="F589" s="85" t="s">
        <v>206</v>
      </c>
      <c r="G589" s="85" t="s">
        <v>206</v>
      </c>
      <c r="H589" s="840">
        <v>1.0193493715589901</v>
      </c>
      <c r="I589" s="840">
        <v>1.03031520771685</v>
      </c>
      <c r="J589" s="86">
        <v>18531.25</v>
      </c>
      <c r="K589" s="44">
        <v>18889.8180417025</v>
      </c>
      <c r="L589" s="45">
        <v>17772.8093868496</v>
      </c>
      <c r="M589" s="46">
        <v>0.95907234465292801</v>
      </c>
      <c r="N589" s="139">
        <v>19093.0286930029</v>
      </c>
      <c r="O589" s="45">
        <v>17734.472057236999</v>
      </c>
      <c r="P589" s="99">
        <v>0.95700355114938096</v>
      </c>
      <c r="Q589" s="86">
        <v>18560.476984537701</v>
      </c>
      <c r="R589" s="44">
        <v>18919.610550023601</v>
      </c>
      <c r="S589" s="45">
        <v>17801.750794725202</v>
      </c>
      <c r="T589" s="140">
        <v>0.95912140671575097</v>
      </c>
      <c r="U589" s="44">
        <v>19123.141699647898</v>
      </c>
      <c r="V589" s="45">
        <v>17763.220965904398</v>
      </c>
      <c r="W589" s="99">
        <v>0.95704549946116402</v>
      </c>
      <c r="X589" s="86">
        <v>18578.2637094682</v>
      </c>
      <c r="Y589" s="44">
        <v>18937.741436903601</v>
      </c>
      <c r="Z589" s="45">
        <v>17819.683009852899</v>
      </c>
      <c r="AA589" s="46">
        <v>0.95916837485578998</v>
      </c>
      <c r="AB589" s="139">
        <v>19141.467632839202</v>
      </c>
      <c r="AC589" s="45">
        <v>17781.0025599006</v>
      </c>
      <c r="AD589" s="99">
        <v>0.95708634767837197</v>
      </c>
      <c r="AE589" s="142">
        <v>18599.678953908398</v>
      </c>
      <c r="AF589" s="44">
        <v>18959.5710528655</v>
      </c>
      <c r="AG589" s="45">
        <v>17840.859445618</v>
      </c>
      <c r="AH589" s="140">
        <v>0.95920254805629701</v>
      </c>
      <c r="AI589" s="44">
        <v>19163.532084862902</v>
      </c>
      <c r="AJ589" s="45">
        <v>17802.057285987401</v>
      </c>
      <c r="AK589" s="46">
        <v>0.95711637443326003</v>
      </c>
    </row>
    <row r="590" spans="1:37" x14ac:dyDescent="0.2">
      <c r="A590" s="35" t="s">
        <v>6652</v>
      </c>
      <c r="B590" s="35" t="s">
        <v>12369</v>
      </c>
      <c r="C590" s="85" t="s">
        <v>945</v>
      </c>
      <c r="D590" s="85" t="s">
        <v>945</v>
      </c>
      <c r="E590" s="85" t="s">
        <v>12894</v>
      </c>
      <c r="F590" s="85" t="s">
        <v>206</v>
      </c>
      <c r="G590" s="85" t="s">
        <v>206</v>
      </c>
      <c r="H590" s="840">
        <v>1.0193493715589901</v>
      </c>
      <c r="I590" s="840">
        <v>1.03031520771685</v>
      </c>
      <c r="J590" s="86">
        <v>16175.333333333299</v>
      </c>
      <c r="K590" s="44">
        <v>16488.3158680905</v>
      </c>
      <c r="L590" s="45">
        <v>15513.314865542699</v>
      </c>
      <c r="M590" s="46">
        <v>0.95907234465292801</v>
      </c>
      <c r="N590" s="139">
        <v>16665.691923222701</v>
      </c>
      <c r="O590" s="45">
        <v>15479.851441025001</v>
      </c>
      <c r="P590" s="99">
        <v>0.95700355114938096</v>
      </c>
      <c r="Q590" s="86">
        <v>16192.797976603601</v>
      </c>
      <c r="R590" s="44">
        <v>16506.1184412326</v>
      </c>
      <c r="S590" s="45">
        <v>15530.859173983999</v>
      </c>
      <c r="T590" s="140">
        <v>0.95912140671575097</v>
      </c>
      <c r="U590" s="44">
        <v>16683.686010781399</v>
      </c>
      <c r="V590" s="45">
        <v>15497.2444271924</v>
      </c>
      <c r="W590" s="99">
        <v>0.95704549946116402</v>
      </c>
      <c r="X590" s="86">
        <v>16204.2756477311</v>
      </c>
      <c r="Y590" s="44">
        <v>16517.8181980833</v>
      </c>
      <c r="Z590" s="45">
        <v>15542.628738749499</v>
      </c>
      <c r="AA590" s="46">
        <v>0.95916837485578998</v>
      </c>
      <c r="AB590" s="139">
        <v>16695.511629893201</v>
      </c>
      <c r="AC590" s="45">
        <v>15508.890996460599</v>
      </c>
      <c r="AD590" s="99">
        <v>0.95708634767837197</v>
      </c>
      <c r="AE590" s="142">
        <v>16216.486336105099</v>
      </c>
      <c r="AF590" s="44">
        <v>16530.265155603702</v>
      </c>
      <c r="AG590" s="45">
        <v>15554.8950141122</v>
      </c>
      <c r="AH590" s="140">
        <v>0.95920254805629701</v>
      </c>
      <c r="AI590" s="44">
        <v>16708.092487821701</v>
      </c>
      <c r="AJ590" s="45">
        <v>15521.0646080595</v>
      </c>
      <c r="AK590" s="46">
        <v>0.95711637443326003</v>
      </c>
    </row>
    <row r="591" spans="1:37" x14ac:dyDescent="0.2">
      <c r="A591" s="35" t="s">
        <v>6651</v>
      </c>
      <c r="B591" s="35" t="s">
        <v>12368</v>
      </c>
      <c r="C591" s="85" t="s">
        <v>945</v>
      </c>
      <c r="D591" s="85" t="s">
        <v>945</v>
      </c>
      <c r="E591" s="85" t="s">
        <v>12894</v>
      </c>
      <c r="F591" s="85" t="s">
        <v>206</v>
      </c>
      <c r="G591" s="85" t="s">
        <v>206</v>
      </c>
      <c r="H591" s="840">
        <v>1.0193493715589901</v>
      </c>
      <c r="I591" s="840">
        <v>1.03031520771685</v>
      </c>
      <c r="J591" s="86">
        <v>10682.333333333299</v>
      </c>
      <c r="K591" s="44">
        <v>10889.029770117</v>
      </c>
      <c r="L591" s="45">
        <v>10245.1304763641</v>
      </c>
      <c r="M591" s="46">
        <v>0.95907234465292801</v>
      </c>
      <c r="N591" s="139">
        <v>11006.170487234</v>
      </c>
      <c r="O591" s="45">
        <v>10223.0309345614</v>
      </c>
      <c r="P591" s="99">
        <v>0.95700355114938096</v>
      </c>
      <c r="Q591" s="86">
        <v>10695.979072362799</v>
      </c>
      <c r="R591" s="44">
        <v>10902.9395456211</v>
      </c>
      <c r="S591" s="45">
        <v>10258.7424940868</v>
      </c>
      <c r="T591" s="140">
        <v>0.95912140671575097</v>
      </c>
      <c r="U591" s="44">
        <v>11020.2298996766</v>
      </c>
      <c r="V591" s="45">
        <v>10236.5386335356</v>
      </c>
      <c r="W591" s="99">
        <v>0.95704549946116502</v>
      </c>
      <c r="X591" s="86">
        <v>10706.701424627499</v>
      </c>
      <c r="Y591" s="44">
        <v>10913.8693686637</v>
      </c>
      <c r="Z591" s="45">
        <v>10269.5294055261</v>
      </c>
      <c r="AA591" s="46">
        <v>0.95916837485578998</v>
      </c>
      <c r="AB591" s="139">
        <v>11031.2773022774</v>
      </c>
      <c r="AC591" s="45">
        <v>10247.2377621795</v>
      </c>
      <c r="AD591" s="99">
        <v>0.95708634767837197</v>
      </c>
      <c r="AE591" s="142">
        <v>10716.444549702201</v>
      </c>
      <c r="AF591" s="44">
        <v>10923.8010170857</v>
      </c>
      <c r="AG591" s="45">
        <v>10279.240918178401</v>
      </c>
      <c r="AH591" s="140">
        <v>0.95920254805629701</v>
      </c>
      <c r="AI591" s="44">
        <v>11041.315792212599</v>
      </c>
      <c r="AJ591" s="45">
        <v>10256.884554226101</v>
      </c>
      <c r="AK591" s="46">
        <v>0.95711637443326003</v>
      </c>
    </row>
    <row r="592" spans="1:37" x14ac:dyDescent="0.2">
      <c r="A592" s="35" t="s">
        <v>6650</v>
      </c>
      <c r="B592" s="35" t="s">
        <v>12940</v>
      </c>
      <c r="C592" s="85" t="s">
        <v>945</v>
      </c>
      <c r="D592" s="85" t="s">
        <v>945</v>
      </c>
      <c r="E592" s="85" t="s">
        <v>12894</v>
      </c>
      <c r="F592" s="85" t="s">
        <v>206</v>
      </c>
      <c r="G592" s="85" t="s">
        <v>206</v>
      </c>
      <c r="H592" s="840">
        <v>1.0193493715589901</v>
      </c>
      <c r="I592" s="840">
        <v>1.03031520771685</v>
      </c>
      <c r="J592" s="86">
        <v>16098.333333333299</v>
      </c>
      <c r="K592" s="44">
        <v>16409.825966480399</v>
      </c>
      <c r="L592" s="45">
        <v>15439.4662950044</v>
      </c>
      <c r="M592" s="46">
        <v>0.95907234465292801</v>
      </c>
      <c r="N592" s="139">
        <v>16586.3576522285</v>
      </c>
      <c r="O592" s="45">
        <v>15406.162167586501</v>
      </c>
      <c r="P592" s="99">
        <v>0.95700355114938096</v>
      </c>
      <c r="Q592" s="86">
        <v>16126.0738769995</v>
      </c>
      <c r="R592" s="44">
        <v>16438.103272233198</v>
      </c>
      <c r="S592" s="45">
        <v>15466.8626617099</v>
      </c>
      <c r="T592" s="140">
        <v>0.95912140671575097</v>
      </c>
      <c r="U592" s="44">
        <v>16614.939156238001</v>
      </c>
      <c r="V592" s="45">
        <v>15433.3864279606</v>
      </c>
      <c r="W592" s="99">
        <v>0.95704549946116402</v>
      </c>
      <c r="X592" s="86">
        <v>16154.655000634701</v>
      </c>
      <c r="Y592" s="44">
        <v>16467.237422649301</v>
      </c>
      <c r="Z592" s="45">
        <v>15495.034183314699</v>
      </c>
      <c r="AA592" s="46">
        <v>0.95916837485578899</v>
      </c>
      <c r="AB592" s="139">
        <v>16644.386722572999</v>
      </c>
      <c r="AC592" s="45">
        <v>15461.3997525616</v>
      </c>
      <c r="AD592" s="99">
        <v>0.95708634767837197</v>
      </c>
      <c r="AE592" s="142">
        <v>16185.370824493</v>
      </c>
      <c r="AF592" s="44">
        <v>16498.547578396101</v>
      </c>
      <c r="AG592" s="45">
        <v>15525.048936089701</v>
      </c>
      <c r="AH592" s="140">
        <v>0.95920254805629701</v>
      </c>
      <c r="AI592" s="44">
        <v>16676.033703011701</v>
      </c>
      <c r="AJ592" s="45">
        <v>15491.2834423966</v>
      </c>
      <c r="AK592" s="46">
        <v>0.95711637443326003</v>
      </c>
    </row>
    <row r="593" spans="1:37" x14ac:dyDescent="0.2">
      <c r="A593" s="35" t="s">
        <v>6649</v>
      </c>
      <c r="B593" s="35" t="s">
        <v>12367</v>
      </c>
      <c r="C593" s="85" t="s">
        <v>945</v>
      </c>
      <c r="D593" s="85" t="s">
        <v>945</v>
      </c>
      <c r="E593" s="85" t="s">
        <v>12894</v>
      </c>
      <c r="F593" s="85" t="s">
        <v>206</v>
      </c>
      <c r="G593" s="85" t="s">
        <v>206</v>
      </c>
      <c r="H593" s="840">
        <v>1.0193493715589901</v>
      </c>
      <c r="I593" s="840">
        <v>1.03031520771685</v>
      </c>
      <c r="J593" s="86">
        <v>11555</v>
      </c>
      <c r="K593" s="44">
        <v>11778.5819883641</v>
      </c>
      <c r="L593" s="45">
        <v>11082.0809424646</v>
      </c>
      <c r="M593" s="46">
        <v>0.95907234465292801</v>
      </c>
      <c r="N593" s="139">
        <v>11905.292225168199</v>
      </c>
      <c r="O593" s="45">
        <v>11058.176033531099</v>
      </c>
      <c r="P593" s="99">
        <v>0.95700355114938096</v>
      </c>
      <c r="Q593" s="86">
        <v>11566.3598930154</v>
      </c>
      <c r="R593" s="44">
        <v>11790.161688170399</v>
      </c>
      <c r="S593" s="45">
        <v>11093.543371169601</v>
      </c>
      <c r="T593" s="140">
        <v>0.95912140671575097</v>
      </c>
      <c r="U593" s="44">
        <v>11916.996495700099</v>
      </c>
      <c r="V593" s="45">
        <v>11069.532680758501</v>
      </c>
      <c r="W593" s="99">
        <v>0.95704549946116502</v>
      </c>
      <c r="X593" s="86">
        <v>11576.164525932199</v>
      </c>
      <c r="Y593" s="44">
        <v>11800.156034572499</v>
      </c>
      <c r="Z593" s="45">
        <v>11103.4909154017</v>
      </c>
      <c r="AA593" s="46">
        <v>0.95916837485578998</v>
      </c>
      <c r="AB593" s="139">
        <v>11927.0983581003</v>
      </c>
      <c r="AC593" s="45">
        <v>11079.3890262484</v>
      </c>
      <c r="AD593" s="99">
        <v>0.95708634767837197</v>
      </c>
      <c r="AE593" s="142">
        <v>11586.3626896472</v>
      </c>
      <c r="AF593" s="44">
        <v>11810.5515263464</v>
      </c>
      <c r="AG593" s="45">
        <v>11113.668614614</v>
      </c>
      <c r="AH593" s="140">
        <v>0.95920254805629701</v>
      </c>
      <c r="AI593" s="44">
        <v>11937.605681266699</v>
      </c>
      <c r="AJ593" s="45">
        <v>11089.497450384</v>
      </c>
      <c r="AK593" s="46">
        <v>0.95711637443326003</v>
      </c>
    </row>
    <row r="594" spans="1:37" x14ac:dyDescent="0.2">
      <c r="A594" s="35" t="s">
        <v>6648</v>
      </c>
      <c r="B594" s="35" t="s">
        <v>12366</v>
      </c>
      <c r="C594" s="85" t="s">
        <v>945</v>
      </c>
      <c r="D594" s="85" t="s">
        <v>945</v>
      </c>
      <c r="E594" s="85" t="s">
        <v>12894</v>
      </c>
      <c r="F594" s="85" t="s">
        <v>206</v>
      </c>
      <c r="G594" s="85" t="s">
        <v>206</v>
      </c>
      <c r="H594" s="840">
        <v>1.0193493715589901</v>
      </c>
      <c r="I594" s="840">
        <v>1.03031520771685</v>
      </c>
      <c r="J594" s="86">
        <v>10393.083333333299</v>
      </c>
      <c r="K594" s="44">
        <v>10594.1829643935</v>
      </c>
      <c r="L594" s="45">
        <v>9967.7188006732704</v>
      </c>
      <c r="M594" s="46">
        <v>0.95907234465292801</v>
      </c>
      <c r="N594" s="139">
        <v>10708.151813401901</v>
      </c>
      <c r="O594" s="45">
        <v>9946.2176573914494</v>
      </c>
      <c r="P594" s="99">
        <v>0.95700355114938096</v>
      </c>
      <c r="Q594" s="86">
        <v>10396.9022777302</v>
      </c>
      <c r="R594" s="44">
        <v>10598.0758029645</v>
      </c>
      <c r="S594" s="45">
        <v>9971.89153810282</v>
      </c>
      <c r="T594" s="140">
        <v>0.95912140671575097</v>
      </c>
      <c r="U594" s="44">
        <v>10712.0865298914</v>
      </c>
      <c r="V594" s="45">
        <v>9950.3085332392493</v>
      </c>
      <c r="W594" s="99">
        <v>0.95704549946116502</v>
      </c>
      <c r="X594" s="86">
        <v>10394.141081904099</v>
      </c>
      <c r="Y594" s="44">
        <v>10595.2611797344</v>
      </c>
      <c r="Z594" s="45">
        <v>9969.7314095517395</v>
      </c>
      <c r="AA594" s="46">
        <v>0.95916837485578899</v>
      </c>
      <c r="AB594" s="139">
        <v>10709.2416278403</v>
      </c>
      <c r="AC594" s="45">
        <v>9948.0905253333094</v>
      </c>
      <c r="AD594" s="99">
        <v>0.95708634767837197</v>
      </c>
      <c r="AE594" s="142">
        <v>10393.067960226599</v>
      </c>
      <c r="AF594" s="44">
        <v>10594.1672938269</v>
      </c>
      <c r="AG594" s="45">
        <v>9969.0572695716601</v>
      </c>
      <c r="AH594" s="140">
        <v>0.95920254805629701</v>
      </c>
      <c r="AI594" s="44">
        <v>10708.1359742563</v>
      </c>
      <c r="AJ594" s="45">
        <v>9947.3755253306008</v>
      </c>
      <c r="AK594" s="46">
        <v>0.95711637443326003</v>
      </c>
    </row>
    <row r="595" spans="1:37" x14ac:dyDescent="0.2">
      <c r="A595" s="35" t="s">
        <v>6647</v>
      </c>
      <c r="B595" s="35" t="s">
        <v>11020</v>
      </c>
      <c r="C595" s="85" t="s">
        <v>945</v>
      </c>
      <c r="D595" s="85" t="s">
        <v>945</v>
      </c>
      <c r="E595" s="85" t="s">
        <v>12894</v>
      </c>
      <c r="F595" s="85" t="s">
        <v>206</v>
      </c>
      <c r="G595" s="85" t="s">
        <v>206</v>
      </c>
      <c r="H595" s="840">
        <v>1.0193493715589901</v>
      </c>
      <c r="I595" s="840">
        <v>1.03031520771685</v>
      </c>
      <c r="J595" s="86">
        <v>11094.916666666701</v>
      </c>
      <c r="K595" s="44">
        <v>11309.596331666</v>
      </c>
      <c r="L595" s="45">
        <v>10640.827741228801</v>
      </c>
      <c r="M595" s="46">
        <v>0.95907234465292801</v>
      </c>
      <c r="N595" s="139">
        <v>11431.261370017801</v>
      </c>
      <c r="O595" s="45">
        <v>10617.8746497065</v>
      </c>
      <c r="P595" s="99">
        <v>0.95700355114938096</v>
      </c>
      <c r="Q595" s="86">
        <v>11121.490967042801</v>
      </c>
      <c r="R595" s="44">
        <v>11336.684828054</v>
      </c>
      <c r="S595" s="45">
        <v>10666.8600610866</v>
      </c>
      <c r="T595" s="140">
        <v>0.95912140671575097</v>
      </c>
      <c r="U595" s="44">
        <v>11458.641275829799</v>
      </c>
      <c r="V595" s="45">
        <v>10643.772877306301</v>
      </c>
      <c r="W595" s="99">
        <v>0.95704549946116402</v>
      </c>
      <c r="X595" s="86">
        <v>11147.7313456465</v>
      </c>
      <c r="Y595" s="44">
        <v>11363.4329414932</v>
      </c>
      <c r="Z595" s="45">
        <v>10692.5513581327</v>
      </c>
      <c r="AA595" s="46">
        <v>0.95916837485578998</v>
      </c>
      <c r="AB595" s="139">
        <v>11485.6771369615</v>
      </c>
      <c r="AC595" s="45">
        <v>10669.341478504601</v>
      </c>
      <c r="AD595" s="99">
        <v>0.95708634767837197</v>
      </c>
      <c r="AE595" s="142">
        <v>11173.4637423189</v>
      </c>
      <c r="AF595" s="44">
        <v>11389.6632438699</v>
      </c>
      <c r="AG595" s="45">
        <v>10717.6148922469</v>
      </c>
      <c r="AH595" s="140">
        <v>0.95920254805629701</v>
      </c>
      <c r="AI595" s="44">
        <v>11512.189616584001</v>
      </c>
      <c r="AJ595" s="45">
        <v>10694.3051069097</v>
      </c>
      <c r="AK595" s="46">
        <v>0.95711637443326003</v>
      </c>
    </row>
    <row r="596" spans="1:37" x14ac:dyDescent="0.2">
      <c r="A596" s="35" t="s">
        <v>6646</v>
      </c>
      <c r="B596" s="35" t="s">
        <v>12365</v>
      </c>
      <c r="C596" s="85" t="s">
        <v>945</v>
      </c>
      <c r="D596" s="85" t="s">
        <v>945</v>
      </c>
      <c r="E596" s="85" t="s">
        <v>12894</v>
      </c>
      <c r="F596" s="85" t="s">
        <v>206</v>
      </c>
      <c r="G596" s="85" t="s">
        <v>206</v>
      </c>
      <c r="H596" s="840">
        <v>1.0193493715589901</v>
      </c>
      <c r="I596" s="840">
        <v>1.03031520771685</v>
      </c>
      <c r="J596" s="86">
        <v>28768.25</v>
      </c>
      <c r="K596" s="44">
        <v>29324.897558351899</v>
      </c>
      <c r="L596" s="45">
        <v>27590.832979061601</v>
      </c>
      <c r="M596" s="46">
        <v>0.95907234465292801</v>
      </c>
      <c r="N596" s="139">
        <v>29640.3654744003</v>
      </c>
      <c r="O596" s="45">
        <v>27531.3174103532</v>
      </c>
      <c r="P596" s="99">
        <v>0.95700355114938096</v>
      </c>
      <c r="Q596" s="86">
        <v>28769.091315919701</v>
      </c>
      <c r="R596" s="44">
        <v>29325.755153205901</v>
      </c>
      <c r="S596" s="45">
        <v>27593.051332858799</v>
      </c>
      <c r="T596" s="140">
        <v>0.95912140671575097</v>
      </c>
      <c r="U596" s="44">
        <v>29641.232294986901</v>
      </c>
      <c r="V596" s="45">
        <v>27533.329367488299</v>
      </c>
      <c r="W596" s="99">
        <v>0.95704549946116402</v>
      </c>
      <c r="X596" s="86">
        <v>28778.1018241649</v>
      </c>
      <c r="Y596" s="44">
        <v>29334.940009123002</v>
      </c>
      <c r="Z596" s="45">
        <v>27603.045158118701</v>
      </c>
      <c r="AA596" s="46">
        <v>0.95916837485578998</v>
      </c>
      <c r="AB596" s="139">
        <v>29650.515958661199</v>
      </c>
      <c r="AC596" s="45">
        <v>27543.128368006299</v>
      </c>
      <c r="AD596" s="99">
        <v>0.95708634767837197</v>
      </c>
      <c r="AE596" s="142">
        <v>28792.661739695799</v>
      </c>
      <c r="AF596" s="44">
        <v>29349.781649869401</v>
      </c>
      <c r="AG596" s="45">
        <v>27617.9945060393</v>
      </c>
      <c r="AH596" s="140">
        <v>0.95920254805629701</v>
      </c>
      <c r="AI596" s="44">
        <v>29665.5172610558</v>
      </c>
      <c r="AJ596" s="45">
        <v>27557.928014580899</v>
      </c>
      <c r="AK596" s="46">
        <v>0.95711637443326003</v>
      </c>
    </row>
    <row r="597" spans="1:37" x14ac:dyDescent="0.2">
      <c r="A597" s="35" t="s">
        <v>6645</v>
      </c>
      <c r="B597" s="35" t="s">
        <v>12364</v>
      </c>
      <c r="C597" s="85" t="s">
        <v>945</v>
      </c>
      <c r="D597" s="85" t="s">
        <v>945</v>
      </c>
      <c r="E597" s="85" t="s">
        <v>12894</v>
      </c>
      <c r="F597" s="85" t="s">
        <v>206</v>
      </c>
      <c r="G597" s="85" t="s">
        <v>206</v>
      </c>
      <c r="H597" s="840">
        <v>1.0193493715589901</v>
      </c>
      <c r="I597" s="840">
        <v>1.03031520771685</v>
      </c>
      <c r="J597" s="86">
        <v>9173.5833333333303</v>
      </c>
      <c r="K597" s="44">
        <v>9351.0864057773397</v>
      </c>
      <c r="L597" s="45">
        <v>8798.1300763690197</v>
      </c>
      <c r="M597" s="46">
        <v>0.95907234465292801</v>
      </c>
      <c r="N597" s="139">
        <v>9451.6824175911897</v>
      </c>
      <c r="O597" s="45">
        <v>8779.1518267647807</v>
      </c>
      <c r="P597" s="99">
        <v>0.95700355114938096</v>
      </c>
      <c r="Q597" s="86">
        <v>9181.41013633068</v>
      </c>
      <c r="R597" s="44">
        <v>9359.0646524940003</v>
      </c>
      <c r="S597" s="45">
        <v>8806.0870055917294</v>
      </c>
      <c r="T597" s="140">
        <v>0.95912140671575097</v>
      </c>
      <c r="U597" s="44">
        <v>9459.7464917471607</v>
      </c>
      <c r="V597" s="45">
        <v>8787.0272496823909</v>
      </c>
      <c r="W597" s="99">
        <v>0.95704549946116502</v>
      </c>
      <c r="X597" s="86">
        <v>9191.7312023143095</v>
      </c>
      <c r="Y597" s="44">
        <v>9369.5854246182298</v>
      </c>
      <c r="Z597" s="45">
        <v>8816.4178794350701</v>
      </c>
      <c r="AA597" s="46">
        <v>0.95916837485578998</v>
      </c>
      <c r="AB597" s="139">
        <v>9470.3804429899392</v>
      </c>
      <c r="AC597" s="45">
        <v>8797.2804452643304</v>
      </c>
      <c r="AD597" s="99">
        <v>0.95708634767837197</v>
      </c>
      <c r="AE597" s="142">
        <v>9201.1373239804398</v>
      </c>
      <c r="AF597" s="44">
        <v>9379.1735488274098</v>
      </c>
      <c r="AG597" s="45">
        <v>8825.7543661779291</v>
      </c>
      <c r="AH597" s="140">
        <v>0.95920254805629701</v>
      </c>
      <c r="AI597" s="44">
        <v>9480.0717131881902</v>
      </c>
      <c r="AJ597" s="45">
        <v>8806.5591961907103</v>
      </c>
      <c r="AK597" s="46">
        <v>0.95711637443326003</v>
      </c>
    </row>
    <row r="598" spans="1:37" x14ac:dyDescent="0.2">
      <c r="A598" s="35" t="s">
        <v>6644</v>
      </c>
      <c r="B598" s="35" t="s">
        <v>12363</v>
      </c>
      <c r="C598" s="85" t="s">
        <v>945</v>
      </c>
      <c r="D598" s="85" t="s">
        <v>945</v>
      </c>
      <c r="E598" s="85" t="s">
        <v>12894</v>
      </c>
      <c r="F598" s="85" t="s">
        <v>206</v>
      </c>
      <c r="G598" s="85" t="s">
        <v>206</v>
      </c>
      <c r="H598" s="840">
        <v>1.0193493715589901</v>
      </c>
      <c r="I598" s="840">
        <v>1.03031520771685</v>
      </c>
      <c r="J598" s="86">
        <v>5325.0833333333303</v>
      </c>
      <c r="K598" s="44">
        <v>5428.1203493325802</v>
      </c>
      <c r="L598" s="45">
        <v>5107.1401579722296</v>
      </c>
      <c r="M598" s="46">
        <v>0.95907234465292801</v>
      </c>
      <c r="N598" s="139">
        <v>5486.5143406928801</v>
      </c>
      <c r="O598" s="45">
        <v>5096.1236601663804</v>
      </c>
      <c r="P598" s="99">
        <v>0.95700355114938096</v>
      </c>
      <c r="Q598" s="86">
        <v>5340.5705817234802</v>
      </c>
      <c r="R598" s="44">
        <v>5443.9072662462504</v>
      </c>
      <c r="S598" s="45">
        <v>5122.2555690073796</v>
      </c>
      <c r="T598" s="140">
        <v>0.95912140671575097</v>
      </c>
      <c r="U598" s="44">
        <v>5502.47108823494</v>
      </c>
      <c r="V598" s="45">
        <v>5111.1690397931498</v>
      </c>
      <c r="W598" s="99">
        <v>0.95704549946116402</v>
      </c>
      <c r="X598" s="86">
        <v>5355.0016153326196</v>
      </c>
      <c r="Y598" s="44">
        <v>5458.6175312866699</v>
      </c>
      <c r="Z598" s="45">
        <v>5136.3481967287098</v>
      </c>
      <c r="AA598" s="46">
        <v>0.95916837485578998</v>
      </c>
      <c r="AB598" s="139">
        <v>5517.3396016255001</v>
      </c>
      <c r="AC598" s="45">
        <v>5125.1989378304797</v>
      </c>
      <c r="AD598" s="99">
        <v>0.95708634767837197</v>
      </c>
      <c r="AE598" s="142">
        <v>5369.9578385508903</v>
      </c>
      <c r="AF598" s="44">
        <v>5473.8631480251097</v>
      </c>
      <c r="AG598" s="45">
        <v>5150.8772416928896</v>
      </c>
      <c r="AH598" s="140">
        <v>0.95920254805629701</v>
      </c>
      <c r="AI598" s="44">
        <v>5532.7492258573002</v>
      </c>
      <c r="AJ598" s="45">
        <v>5139.67457729329</v>
      </c>
      <c r="AK598" s="46">
        <v>0.95711637443326003</v>
      </c>
    </row>
    <row r="599" spans="1:37" x14ac:dyDescent="0.2">
      <c r="A599" s="35" t="s">
        <v>6643</v>
      </c>
      <c r="B599" s="35" t="s">
        <v>12362</v>
      </c>
      <c r="C599" s="85" t="s">
        <v>945</v>
      </c>
      <c r="D599" s="85" t="s">
        <v>945</v>
      </c>
      <c r="E599" s="85" t="s">
        <v>12894</v>
      </c>
      <c r="F599" s="85" t="s">
        <v>206</v>
      </c>
      <c r="G599" s="85" t="s">
        <v>206</v>
      </c>
      <c r="H599" s="840">
        <v>1.0193493715589901</v>
      </c>
      <c r="I599" s="840">
        <v>1.03031520771685</v>
      </c>
      <c r="J599" s="86">
        <v>11299.416666666701</v>
      </c>
      <c r="K599" s="44">
        <v>11518.0532781498</v>
      </c>
      <c r="L599" s="45">
        <v>10836.958035710401</v>
      </c>
      <c r="M599" s="46">
        <v>0.95907234465292801</v>
      </c>
      <c r="N599" s="139">
        <v>11641.9608299959</v>
      </c>
      <c r="O599" s="45">
        <v>10813.581875916499</v>
      </c>
      <c r="P599" s="99">
        <v>0.95700355114938096</v>
      </c>
      <c r="Q599" s="86">
        <v>11307.6055189988</v>
      </c>
      <c r="R599" s="44">
        <v>11526.4005796283</v>
      </c>
      <c r="S599" s="45">
        <v>10845.366511968899</v>
      </c>
      <c r="T599" s="140">
        <v>0.95912140671575097</v>
      </c>
      <c r="U599" s="44">
        <v>11650.3979290875</v>
      </c>
      <c r="V599" s="45">
        <v>10821.89297164</v>
      </c>
      <c r="W599" s="99">
        <v>0.95704549946116502</v>
      </c>
      <c r="X599" s="86">
        <v>11312.431597131301</v>
      </c>
      <c r="Y599" s="44">
        <v>11531.3200393398</v>
      </c>
      <c r="Z599" s="45">
        <v>10850.5266306877</v>
      </c>
      <c r="AA599" s="46">
        <v>0.95916837485578998</v>
      </c>
      <c r="AB599" s="139">
        <v>11655.370310781</v>
      </c>
      <c r="AC599" s="45">
        <v>10826.973840659801</v>
      </c>
      <c r="AD599" s="99">
        <v>0.95708634767837197</v>
      </c>
      <c r="AE599" s="142">
        <v>11319.9522032268</v>
      </c>
      <c r="AF599" s="44">
        <v>11538.986164436999</v>
      </c>
      <c r="AG599" s="45">
        <v>10858.1269972106</v>
      </c>
      <c r="AH599" s="140">
        <v>0.95920254805629701</v>
      </c>
      <c r="AI599" s="44">
        <v>11663.1189056124</v>
      </c>
      <c r="AJ599" s="45">
        <v>10834.511611510199</v>
      </c>
      <c r="AK599" s="46">
        <v>0.95711637443326003</v>
      </c>
    </row>
    <row r="600" spans="1:37" x14ac:dyDescent="0.2">
      <c r="A600" s="35" t="s">
        <v>6642</v>
      </c>
      <c r="B600" s="35" t="s">
        <v>12361</v>
      </c>
      <c r="C600" s="85" t="s">
        <v>945</v>
      </c>
      <c r="D600" s="85" t="s">
        <v>945</v>
      </c>
      <c r="E600" s="85" t="s">
        <v>12894</v>
      </c>
      <c r="F600" s="85" t="s">
        <v>206</v>
      </c>
      <c r="G600" s="85" t="s">
        <v>206</v>
      </c>
      <c r="H600" s="840">
        <v>1.0193493715589901</v>
      </c>
      <c r="I600" s="840">
        <v>1.03031520771685</v>
      </c>
      <c r="J600" s="86">
        <v>17004.583333333299</v>
      </c>
      <c r="K600" s="44">
        <v>17333.6113344558</v>
      </c>
      <c r="L600" s="45">
        <v>16308.625607346101</v>
      </c>
      <c r="M600" s="46">
        <v>0.95907234465292801</v>
      </c>
      <c r="N600" s="139">
        <v>17520.080809221901</v>
      </c>
      <c r="O600" s="45">
        <v>16273.446635815601</v>
      </c>
      <c r="P600" s="99">
        <v>0.95700355114938096</v>
      </c>
      <c r="Q600" s="86">
        <v>16995.9349957128</v>
      </c>
      <c r="R600" s="44">
        <v>17324.795656937298</v>
      </c>
      <c r="S600" s="45">
        <v>16301.1650815375</v>
      </c>
      <c r="T600" s="140">
        <v>0.95912140671575097</v>
      </c>
      <c r="U600" s="44">
        <v>17511.17029545</v>
      </c>
      <c r="V600" s="45">
        <v>16265.883096781499</v>
      </c>
      <c r="W600" s="99">
        <v>0.95704549946116402</v>
      </c>
      <c r="X600" s="86">
        <v>16991.874443185799</v>
      </c>
      <c r="Y600" s="44">
        <v>17320.656535270598</v>
      </c>
      <c r="Z600" s="45">
        <v>16298.0685954241</v>
      </c>
      <c r="AA600" s="46">
        <v>0.95916837485578998</v>
      </c>
      <c r="AB600" s="139">
        <v>17506.986646429599</v>
      </c>
      <c r="AC600" s="45">
        <v>16262.6910510381</v>
      </c>
      <c r="AD600" s="99">
        <v>0.95708634767837197</v>
      </c>
      <c r="AE600" s="142">
        <v>16990.316878645899</v>
      </c>
      <c r="AF600" s="44">
        <v>17319.068832835801</v>
      </c>
      <c r="AG600" s="45">
        <v>16297.1552422811</v>
      </c>
      <c r="AH600" s="140">
        <v>0.95920254805629701</v>
      </c>
      <c r="AI600" s="44">
        <v>17505.381863997201</v>
      </c>
      <c r="AJ600" s="45">
        <v>16261.7104913618</v>
      </c>
      <c r="AK600" s="46">
        <v>0.95711637443326003</v>
      </c>
    </row>
    <row r="601" spans="1:37" x14ac:dyDescent="0.2">
      <c r="A601" s="35" t="s">
        <v>6641</v>
      </c>
      <c r="B601" s="35" t="s">
        <v>12360</v>
      </c>
      <c r="C601" s="85" t="s">
        <v>945</v>
      </c>
      <c r="D601" s="85" t="s">
        <v>945</v>
      </c>
      <c r="E601" s="85" t="s">
        <v>12894</v>
      </c>
      <c r="F601" s="85" t="s">
        <v>206</v>
      </c>
      <c r="G601" s="85" t="s">
        <v>206</v>
      </c>
      <c r="H601" s="840">
        <v>1.0193493715589901</v>
      </c>
      <c r="I601" s="840">
        <v>1.03031520771685</v>
      </c>
      <c r="J601" s="86">
        <v>8800.6666666666697</v>
      </c>
      <c r="K601" s="44">
        <v>8970.9540359668008</v>
      </c>
      <c r="L601" s="45">
        <v>8440.4760145088694</v>
      </c>
      <c r="M601" s="46">
        <v>0.95907234465292801</v>
      </c>
      <c r="N601" s="139">
        <v>9067.4607047134505</v>
      </c>
      <c r="O601" s="45">
        <v>8422.2692524819904</v>
      </c>
      <c r="P601" s="99">
        <v>0.95700355114938096</v>
      </c>
      <c r="Q601" s="86">
        <v>8811.1751491926407</v>
      </c>
      <c r="R601" s="44">
        <v>8981.6658510256893</v>
      </c>
      <c r="S601" s="45">
        <v>8450.9867039125093</v>
      </c>
      <c r="T601" s="140">
        <v>0.95912140671575097</v>
      </c>
      <c r="U601" s="44">
        <v>9078.2877540699901</v>
      </c>
      <c r="V601" s="45">
        <v>8432.6955214988702</v>
      </c>
      <c r="W601" s="99">
        <v>0.95704549946116502</v>
      </c>
      <c r="X601" s="86">
        <v>8820.8196680736401</v>
      </c>
      <c r="Y601" s="44">
        <v>8991.4969852860304</v>
      </c>
      <c r="Z601" s="45">
        <v>8460.6512659221808</v>
      </c>
      <c r="AA601" s="46">
        <v>0.95916837485578998</v>
      </c>
      <c r="AB601" s="139">
        <v>9088.2246485441901</v>
      </c>
      <c r="AC601" s="45">
        <v>8442.28607964615</v>
      </c>
      <c r="AD601" s="99">
        <v>0.95708634767837197</v>
      </c>
      <c r="AE601" s="142">
        <v>8831.2769080714897</v>
      </c>
      <c r="AF601" s="44">
        <v>9002.1565663060701</v>
      </c>
      <c r="AG601" s="45">
        <v>8470.9833128128994</v>
      </c>
      <c r="AH601" s="140">
        <v>0.95920254805629701</v>
      </c>
      <c r="AI601" s="44">
        <v>9098.9989019447203</v>
      </c>
      <c r="AJ601" s="45">
        <v>8452.5597358695504</v>
      </c>
      <c r="AK601" s="46">
        <v>0.95711637443326003</v>
      </c>
    </row>
    <row r="602" spans="1:37" x14ac:dyDescent="0.2">
      <c r="A602" s="35" t="s">
        <v>6640</v>
      </c>
      <c r="B602" s="35" t="s">
        <v>12359</v>
      </c>
      <c r="C602" s="85" t="s">
        <v>945</v>
      </c>
      <c r="D602" s="85" t="s">
        <v>945</v>
      </c>
      <c r="E602" s="85" t="s">
        <v>12894</v>
      </c>
      <c r="F602" s="85" t="s">
        <v>206</v>
      </c>
      <c r="G602" s="85" t="s">
        <v>206</v>
      </c>
      <c r="H602" s="840">
        <v>1.0193493715589901</v>
      </c>
      <c r="I602" s="840">
        <v>1.03031520771685</v>
      </c>
      <c r="J602" s="86">
        <v>8997.8333333333303</v>
      </c>
      <c r="K602" s="44">
        <v>9171.9357537258493</v>
      </c>
      <c r="L602" s="45">
        <v>8629.5731117962696</v>
      </c>
      <c r="M602" s="46">
        <v>0.95907234465292801</v>
      </c>
      <c r="N602" s="139">
        <v>9270.6045198349493</v>
      </c>
      <c r="O602" s="45">
        <v>8610.9584526502695</v>
      </c>
      <c r="P602" s="99">
        <v>0.95700355114938096</v>
      </c>
      <c r="Q602" s="86">
        <v>8995.6929512289498</v>
      </c>
      <c r="R602" s="44">
        <v>9169.7539565728493</v>
      </c>
      <c r="S602" s="45">
        <v>8627.9616777656793</v>
      </c>
      <c r="T602" s="140">
        <v>0.95912140671575097</v>
      </c>
      <c r="U602" s="44">
        <v>9268.3992516024791</v>
      </c>
      <c r="V602" s="45">
        <v>8609.2874535081901</v>
      </c>
      <c r="W602" s="99">
        <v>0.95704549946116402</v>
      </c>
      <c r="X602" s="86">
        <v>8995.0982320527091</v>
      </c>
      <c r="Y602" s="44">
        <v>9169.1477299542894</v>
      </c>
      <c r="Z602" s="45">
        <v>8627.8137529061805</v>
      </c>
      <c r="AA602" s="46">
        <v>0.95916837485578998</v>
      </c>
      <c r="AB602" s="139">
        <v>9267.7865033908802</v>
      </c>
      <c r="AC602" s="45">
        <v>8609.0857139235104</v>
      </c>
      <c r="AD602" s="99">
        <v>0.95708634767837197</v>
      </c>
      <c r="AE602" s="142">
        <v>8995.5921321395599</v>
      </c>
      <c r="AF602" s="44">
        <v>9169.6511866974397</v>
      </c>
      <c r="AG602" s="45">
        <v>8628.5948944234406</v>
      </c>
      <c r="AH602" s="140">
        <v>0.95920254805629701</v>
      </c>
      <c r="AI602" s="44">
        <v>9268.2953761614608</v>
      </c>
      <c r="AJ602" s="45">
        <v>8609.82852739378</v>
      </c>
      <c r="AK602" s="46">
        <v>0.95711637443326003</v>
      </c>
    </row>
    <row r="603" spans="1:37" x14ac:dyDescent="0.2">
      <c r="A603" s="35" t="s">
        <v>6639</v>
      </c>
      <c r="B603" s="35" t="s">
        <v>10733</v>
      </c>
      <c r="C603" s="85" t="s">
        <v>945</v>
      </c>
      <c r="D603" s="85" t="s">
        <v>945</v>
      </c>
      <c r="E603" s="85" t="s">
        <v>12894</v>
      </c>
      <c r="F603" s="85" t="s">
        <v>206</v>
      </c>
      <c r="G603" s="85" t="s">
        <v>206</v>
      </c>
      <c r="H603" s="840">
        <v>1.0193493715589901</v>
      </c>
      <c r="I603" s="840">
        <v>1.03031520771685</v>
      </c>
      <c r="J603" s="86">
        <v>10183</v>
      </c>
      <c r="K603" s="44">
        <v>10380.034650585199</v>
      </c>
      <c r="L603" s="45">
        <v>9766.2336856007696</v>
      </c>
      <c r="M603" s="46">
        <v>0.95907234465292801</v>
      </c>
      <c r="N603" s="139">
        <v>10491.6997601807</v>
      </c>
      <c r="O603" s="45">
        <v>9745.1671613541494</v>
      </c>
      <c r="P603" s="99">
        <v>0.95700355114938096</v>
      </c>
      <c r="Q603" s="86">
        <v>10171.729228365</v>
      </c>
      <c r="R603" s="44">
        <v>10368.5457966021</v>
      </c>
      <c r="S603" s="45">
        <v>9755.9232462411692</v>
      </c>
      <c r="T603" s="140">
        <v>0.95912140671575097</v>
      </c>
      <c r="U603" s="44">
        <v>10480.0873127625</v>
      </c>
      <c r="V603" s="45">
        <v>9734.8076797443191</v>
      </c>
      <c r="W603" s="99">
        <v>0.95704549946116402</v>
      </c>
      <c r="X603" s="86">
        <v>10157.432631260999</v>
      </c>
      <c r="Y603" s="44">
        <v>10353.9725693287</v>
      </c>
      <c r="Z603" s="45">
        <v>9742.6881496338101</v>
      </c>
      <c r="AA603" s="46">
        <v>0.95916837485578998</v>
      </c>
      <c r="AB603" s="139">
        <v>10465.3573113476</v>
      </c>
      <c r="AC603" s="45">
        <v>9721.5400988427391</v>
      </c>
      <c r="AD603" s="99">
        <v>0.95708634767837197</v>
      </c>
      <c r="AE603" s="142">
        <v>10144.5390326339</v>
      </c>
      <c r="AF603" s="44">
        <v>10340.829487671001</v>
      </c>
      <c r="AG603" s="45">
        <v>9730.6676889589999</v>
      </c>
      <c r="AH603" s="140">
        <v>0.95920254805629701</v>
      </c>
      <c r="AI603" s="44">
        <v>10452.0728405999</v>
      </c>
      <c r="AJ603" s="45">
        <v>9709.5044192112491</v>
      </c>
      <c r="AK603" s="46">
        <v>0.95711637443326003</v>
      </c>
    </row>
    <row r="604" spans="1:37" x14ac:dyDescent="0.2">
      <c r="A604" s="35" t="s">
        <v>6638</v>
      </c>
      <c r="B604" s="35" t="s">
        <v>12358</v>
      </c>
      <c r="C604" s="85" t="s">
        <v>945</v>
      </c>
      <c r="D604" s="85" t="s">
        <v>945</v>
      </c>
      <c r="E604" s="85" t="s">
        <v>12894</v>
      </c>
      <c r="F604" s="85" t="s">
        <v>206</v>
      </c>
      <c r="G604" s="85" t="s">
        <v>206</v>
      </c>
      <c r="H604" s="840">
        <v>1.0193493715589901</v>
      </c>
      <c r="I604" s="840">
        <v>1.03031520771685</v>
      </c>
      <c r="J604" s="86">
        <v>8412.9166666666697</v>
      </c>
      <c r="K604" s="44">
        <v>8575.7013171448107</v>
      </c>
      <c r="L604" s="45">
        <v>8068.5957128697</v>
      </c>
      <c r="M604" s="46">
        <v>0.95907234465292801</v>
      </c>
      <c r="N604" s="139">
        <v>8667.9559829212394</v>
      </c>
      <c r="O604" s="45">
        <v>8051.1911255238201</v>
      </c>
      <c r="P604" s="99">
        <v>0.95700355114938096</v>
      </c>
      <c r="Q604" s="86">
        <v>8409.3392778324105</v>
      </c>
      <c r="R604" s="44">
        <v>8572.0547080847791</v>
      </c>
      <c r="S604" s="45">
        <v>8065.5773177046403</v>
      </c>
      <c r="T604" s="140">
        <v>0.95912140671575097</v>
      </c>
      <c r="U604" s="44">
        <v>8664.2701448013904</v>
      </c>
      <c r="V604" s="45">
        <v>8048.1203092915102</v>
      </c>
      <c r="W604" s="99">
        <v>0.95704549946116502</v>
      </c>
      <c r="X604" s="86">
        <v>8403.5403480611894</v>
      </c>
      <c r="Y604" s="44">
        <v>8566.1435726667805</v>
      </c>
      <c r="Z604" s="45">
        <v>8060.4101386849097</v>
      </c>
      <c r="AA604" s="46">
        <v>0.95916837485578998</v>
      </c>
      <c r="AB604" s="139">
        <v>8658.2954192696197</v>
      </c>
      <c r="AC604" s="45">
        <v>8042.91373929372</v>
      </c>
      <c r="AD604" s="99">
        <v>0.95708634767837197</v>
      </c>
      <c r="AE604" s="142">
        <v>8397.4202036140305</v>
      </c>
      <c r="AF604" s="44">
        <v>8559.9050072707105</v>
      </c>
      <c r="AG604" s="45">
        <v>8054.8268564060099</v>
      </c>
      <c r="AH604" s="140">
        <v>0.95920254805629701</v>
      </c>
      <c r="AI604" s="44">
        <v>8651.9897413722792</v>
      </c>
      <c r="AJ604" s="45">
        <v>8037.3083798756697</v>
      </c>
      <c r="AK604" s="46">
        <v>0.95711637443326003</v>
      </c>
    </row>
    <row r="605" spans="1:37" x14ac:dyDescent="0.2">
      <c r="A605" s="35" t="s">
        <v>6637</v>
      </c>
      <c r="B605" s="35" t="s">
        <v>12357</v>
      </c>
      <c r="C605" s="85" t="s">
        <v>945</v>
      </c>
      <c r="D605" s="85" t="s">
        <v>945</v>
      </c>
      <c r="E605" s="85" t="s">
        <v>12894</v>
      </c>
      <c r="F605" s="85" t="s">
        <v>206</v>
      </c>
      <c r="G605" s="85" t="s">
        <v>206</v>
      </c>
      <c r="H605" s="840">
        <v>1.0193493715589901</v>
      </c>
      <c r="I605" s="840">
        <v>1.03031520771685</v>
      </c>
      <c r="J605" s="86">
        <v>5003.1666666666697</v>
      </c>
      <c r="K605" s="44">
        <v>5099.9747974715401</v>
      </c>
      <c r="L605" s="45">
        <v>4798.39878568938</v>
      </c>
      <c r="M605" s="46">
        <v>0.95907234465292801</v>
      </c>
      <c r="N605" s="139">
        <v>5154.8387034087</v>
      </c>
      <c r="O605" s="45">
        <v>4788.0482669922103</v>
      </c>
      <c r="P605" s="99">
        <v>0.95700355114938096</v>
      </c>
      <c r="Q605" s="86">
        <v>5001.4885754543902</v>
      </c>
      <c r="R605" s="44">
        <v>5098.2642362488996</v>
      </c>
      <c r="S605" s="45">
        <v>4797.0347581625701</v>
      </c>
      <c r="T605" s="140">
        <v>0.95912140671575097</v>
      </c>
      <c r="U605" s="44">
        <v>5153.1097405127603</v>
      </c>
      <c r="V605" s="45">
        <v>4786.6521317450597</v>
      </c>
      <c r="W605" s="99">
        <v>0.95704549946116502</v>
      </c>
      <c r="X605" s="86">
        <v>4998.6910120275897</v>
      </c>
      <c r="Y605" s="44">
        <v>5095.4125417278801</v>
      </c>
      <c r="Z605" s="45">
        <v>4794.5863344127401</v>
      </c>
      <c r="AA605" s="46">
        <v>0.95916837485578899</v>
      </c>
      <c r="AB605" s="139">
        <v>5150.2273683695703</v>
      </c>
      <c r="AC605" s="45">
        <v>4784.1789238741903</v>
      </c>
      <c r="AD605" s="99">
        <v>0.95708634767837197</v>
      </c>
      <c r="AE605" s="142">
        <v>4996.9070646404398</v>
      </c>
      <c r="AF605" s="44">
        <v>5093.5940760799003</v>
      </c>
      <c r="AG605" s="45">
        <v>4793.0459888036203</v>
      </c>
      <c r="AH605" s="140">
        <v>0.95920254805629701</v>
      </c>
      <c r="AI605" s="44">
        <v>5148.3893402468202</v>
      </c>
      <c r="AJ605" s="45">
        <v>4782.6215730885997</v>
      </c>
      <c r="AK605" s="46">
        <v>0.95711637443326003</v>
      </c>
    </row>
    <row r="606" spans="1:37" x14ac:dyDescent="0.2">
      <c r="A606" s="35" t="s">
        <v>6636</v>
      </c>
      <c r="B606" s="35" t="s">
        <v>10200</v>
      </c>
      <c r="C606" s="85" t="s">
        <v>945</v>
      </c>
      <c r="D606" s="85" t="s">
        <v>945</v>
      </c>
      <c r="E606" s="85" t="s">
        <v>12894</v>
      </c>
      <c r="F606" s="85" t="s">
        <v>205</v>
      </c>
      <c r="G606" s="85" t="s">
        <v>205</v>
      </c>
      <c r="H606" s="840">
        <v>1.0234154640662301</v>
      </c>
      <c r="I606" s="840">
        <v>1.0317104312444001</v>
      </c>
      <c r="J606" s="86">
        <v>6910.5</v>
      </c>
      <c r="K606" s="44">
        <v>7072.3125644297197</v>
      </c>
      <c r="L606" s="45">
        <v>6654.10661205618</v>
      </c>
      <c r="M606" s="46">
        <v>0.96289799754810501</v>
      </c>
      <c r="N606" s="139">
        <v>7129.6349351144199</v>
      </c>
      <c r="O606" s="45">
        <v>6622.3286817467697</v>
      </c>
      <c r="P606" s="99">
        <v>0.95829949811833703</v>
      </c>
      <c r="Q606" s="86">
        <v>6931.27723965103</v>
      </c>
      <c r="R606" s="44">
        <v>7093.5763127891896</v>
      </c>
      <c r="S606" s="45">
        <v>6674.4543937497101</v>
      </c>
      <c r="T606" s="140">
        <v>0.96294725531506098</v>
      </c>
      <c r="U606" s="44">
        <v>7151.0710299948596</v>
      </c>
      <c r="V606" s="45">
        <v>6642.5306491880001</v>
      </c>
      <c r="W606" s="99">
        <v>0.95834150323532996</v>
      </c>
      <c r="X606" s="86">
        <v>6953.4230976790604</v>
      </c>
      <c r="Y606" s="44">
        <v>7116.2407263600899</v>
      </c>
      <c r="Z606" s="45">
        <v>6696.1075790395998</v>
      </c>
      <c r="AA606" s="46">
        <v>0.96299441080676496</v>
      </c>
      <c r="AB606" s="139">
        <v>7173.9191427312298</v>
      </c>
      <c r="AC606" s="45">
        <v>6664.0383636300703</v>
      </c>
      <c r="AD606" s="99">
        <v>0.95838240676803099</v>
      </c>
      <c r="AE606" s="142">
        <v>6975.7167273164896</v>
      </c>
      <c r="AF606" s="44">
        <v>7139.0563716812003</v>
      </c>
      <c r="AG606" s="45">
        <v>6717.8155532299597</v>
      </c>
      <c r="AH606" s="140">
        <v>0.963028720321081</v>
      </c>
      <c r="AI606" s="44">
        <v>7196.9197129784698</v>
      </c>
      <c r="AJ606" s="45">
        <v>6685.6139278361698</v>
      </c>
      <c r="AK606" s="46">
        <v>0.95841247418429498</v>
      </c>
    </row>
    <row r="607" spans="1:37" x14ac:dyDescent="0.2">
      <c r="A607" s="35" t="s">
        <v>6635</v>
      </c>
      <c r="B607" s="35" t="s">
        <v>12356</v>
      </c>
      <c r="C607" s="85" t="s">
        <v>945</v>
      </c>
      <c r="D607" s="85" t="s">
        <v>945</v>
      </c>
      <c r="E607" s="85" t="s">
        <v>12894</v>
      </c>
      <c r="F607" s="85" t="s">
        <v>205</v>
      </c>
      <c r="G607" s="85" t="s">
        <v>205</v>
      </c>
      <c r="H607" s="840">
        <v>1.0234154640662301</v>
      </c>
      <c r="I607" s="840">
        <v>1.0317104312444001</v>
      </c>
      <c r="J607" s="86">
        <v>4540</v>
      </c>
      <c r="K607" s="44">
        <v>4646.3062068607096</v>
      </c>
      <c r="L607" s="45">
        <v>4371.5569088683897</v>
      </c>
      <c r="M607" s="46">
        <v>0.96289799754810401</v>
      </c>
      <c r="N607" s="139">
        <v>4683.96535784957</v>
      </c>
      <c r="O607" s="45">
        <v>4350.6797214572498</v>
      </c>
      <c r="P607" s="99">
        <v>0.95829949811833703</v>
      </c>
      <c r="Q607" s="86">
        <v>4552.8617816021197</v>
      </c>
      <c r="R607" s="44">
        <v>4659.4691530477603</v>
      </c>
      <c r="S607" s="45">
        <v>4384.1657564225998</v>
      </c>
      <c r="T607" s="140">
        <v>0.96294725531506098</v>
      </c>
      <c r="U607" s="44">
        <v>4697.23499209287</v>
      </c>
      <c r="V607" s="45">
        <v>4363.1964038032602</v>
      </c>
      <c r="W607" s="99">
        <v>0.95834150323532996</v>
      </c>
      <c r="X607" s="86">
        <v>4565.6568977759498</v>
      </c>
      <c r="Y607" s="44">
        <v>4672.5638728045797</v>
      </c>
      <c r="Z607" s="45">
        <v>4396.7020742196</v>
      </c>
      <c r="AA607" s="46">
        <v>0.96299441080676496</v>
      </c>
      <c r="AB607" s="139">
        <v>4710.4358469183899</v>
      </c>
      <c r="AC607" s="45">
        <v>4375.6452461675799</v>
      </c>
      <c r="AD607" s="99">
        <v>0.95838240676803099</v>
      </c>
      <c r="AE607" s="142">
        <v>4578.8749283895504</v>
      </c>
      <c r="AF607" s="44">
        <v>4686.0914097390396</v>
      </c>
      <c r="AG607" s="45">
        <v>4409.5880627972701</v>
      </c>
      <c r="AH607" s="140">
        <v>0.963028720321081</v>
      </c>
      <c r="AI607" s="44">
        <v>4724.0730269829601</v>
      </c>
      <c r="AJ607" s="45">
        <v>4388.4508490982698</v>
      </c>
      <c r="AK607" s="46">
        <v>0.95841247418429498</v>
      </c>
    </row>
    <row r="608" spans="1:37" x14ac:dyDescent="0.2">
      <c r="A608" s="35" t="s">
        <v>6634</v>
      </c>
      <c r="B608" s="35" t="s">
        <v>12355</v>
      </c>
      <c r="C608" s="85" t="s">
        <v>945</v>
      </c>
      <c r="D608" s="85" t="s">
        <v>945</v>
      </c>
      <c r="E608" s="85" t="s">
        <v>12894</v>
      </c>
      <c r="F608" s="85" t="s">
        <v>205</v>
      </c>
      <c r="G608" s="85" t="s">
        <v>205</v>
      </c>
      <c r="H608" s="840">
        <v>1.0234154640662301</v>
      </c>
      <c r="I608" s="840">
        <v>1.0317104312444001</v>
      </c>
      <c r="J608" s="86">
        <v>6107.8333333333303</v>
      </c>
      <c r="K608" s="44">
        <v>6250.8510852725503</v>
      </c>
      <c r="L608" s="45">
        <v>5881.22048602423</v>
      </c>
      <c r="M608" s="46">
        <v>0.96289799754810501</v>
      </c>
      <c r="N608" s="139">
        <v>6301.5153623022497</v>
      </c>
      <c r="O608" s="45">
        <v>5853.1336179237796</v>
      </c>
      <c r="P608" s="99">
        <v>0.95829949811833703</v>
      </c>
      <c r="Q608" s="86">
        <v>6116.2520746083901</v>
      </c>
      <c r="R608" s="44">
        <v>6259.4669552814203</v>
      </c>
      <c r="S608" s="45">
        <v>5889.6281480591997</v>
      </c>
      <c r="T608" s="140">
        <v>0.96294725531506098</v>
      </c>
      <c r="U608" s="44">
        <v>6310.2010654936803</v>
      </c>
      <c r="V608" s="45">
        <v>5861.4582073464098</v>
      </c>
      <c r="W608" s="99">
        <v>0.95834150323532996</v>
      </c>
      <c r="X608" s="86">
        <v>6125.9292796966602</v>
      </c>
      <c r="Y608" s="44">
        <v>6269.3707566177</v>
      </c>
      <c r="Z608" s="45">
        <v>5899.2356573453999</v>
      </c>
      <c r="AA608" s="46">
        <v>0.96299441080676496</v>
      </c>
      <c r="AB608" s="139">
        <v>6320.1851389285403</v>
      </c>
      <c r="AC608" s="45">
        <v>5870.9828467664302</v>
      </c>
      <c r="AD608" s="99">
        <v>0.95838240676803099</v>
      </c>
      <c r="AE608" s="142">
        <v>6136.8283801667403</v>
      </c>
      <c r="AF608" s="44">
        <v>6280.5250645831902</v>
      </c>
      <c r="AG608" s="45">
        <v>5909.9419817820699</v>
      </c>
      <c r="AH608" s="140">
        <v>0.963028720321081</v>
      </c>
      <c r="AI608" s="44">
        <v>6331.4298545746997</v>
      </c>
      <c r="AJ608" s="45">
        <v>5881.6128714800097</v>
      </c>
      <c r="AK608" s="46">
        <v>0.95841247418429498</v>
      </c>
    </row>
    <row r="609" spans="1:37" x14ac:dyDescent="0.2">
      <c r="A609" s="35" t="s">
        <v>6633</v>
      </c>
      <c r="B609" s="35" t="s">
        <v>12941</v>
      </c>
      <c r="C609" s="85" t="s">
        <v>945</v>
      </c>
      <c r="D609" s="85" t="s">
        <v>945</v>
      </c>
      <c r="E609" s="85" t="s">
        <v>12894</v>
      </c>
      <c r="F609" s="85" t="s">
        <v>205</v>
      </c>
      <c r="G609" s="85" t="s">
        <v>205</v>
      </c>
      <c r="H609" s="840">
        <v>1.0234154640662301</v>
      </c>
      <c r="I609" s="840">
        <v>1.0317104312444001</v>
      </c>
      <c r="J609" s="86">
        <v>6771</v>
      </c>
      <c r="K609" s="44">
        <v>6929.5461071924801</v>
      </c>
      <c r="L609" s="45">
        <v>6519.7823413982196</v>
      </c>
      <c r="M609" s="46">
        <v>0.96289799754810401</v>
      </c>
      <c r="N609" s="139">
        <v>6985.7113299558296</v>
      </c>
      <c r="O609" s="45">
        <v>6488.6459017592597</v>
      </c>
      <c r="P609" s="99">
        <v>0.95829949811833703</v>
      </c>
      <c r="Q609" s="86">
        <v>6799.6030872285901</v>
      </c>
      <c r="R609" s="44">
        <v>6958.8189489822598</v>
      </c>
      <c r="S609" s="45">
        <v>6547.6591300785904</v>
      </c>
      <c r="T609" s="140">
        <v>0.96294725531506098</v>
      </c>
      <c r="U609" s="44">
        <v>7015.2214334153596</v>
      </c>
      <c r="V609" s="45">
        <v>6516.3418440182404</v>
      </c>
      <c r="W609" s="99">
        <v>0.95834150323532996</v>
      </c>
      <c r="X609" s="86">
        <v>6825.2854211352596</v>
      </c>
      <c r="Y609" s="44">
        <v>6985.1026466556496</v>
      </c>
      <c r="Z609" s="45">
        <v>6572.7117127141601</v>
      </c>
      <c r="AA609" s="46">
        <v>0.96299441080676496</v>
      </c>
      <c r="AB609" s="139">
        <v>7041.7181652055697</v>
      </c>
      <c r="AC609" s="45">
        <v>6541.2334687863604</v>
      </c>
      <c r="AD609" s="99">
        <v>0.95838240676803099</v>
      </c>
      <c r="AE609" s="142">
        <v>6851.9542549388198</v>
      </c>
      <c r="AF609" s="44">
        <v>7012.3959435788302</v>
      </c>
      <c r="AG609" s="45">
        <v>6598.6287378323204</v>
      </c>
      <c r="AH609" s="140">
        <v>0.963028720321081</v>
      </c>
      <c r="AI609" s="44">
        <v>7069.23267922983</v>
      </c>
      <c r="AJ609" s="45">
        <v>6566.9984304735299</v>
      </c>
      <c r="AK609" s="46">
        <v>0.95841247418429498</v>
      </c>
    </row>
    <row r="610" spans="1:37" x14ac:dyDescent="0.2">
      <c r="A610" s="35" t="s">
        <v>6632</v>
      </c>
      <c r="B610" s="35" t="s">
        <v>12354</v>
      </c>
      <c r="C610" s="85" t="s">
        <v>945</v>
      </c>
      <c r="D610" s="85" t="s">
        <v>945</v>
      </c>
      <c r="E610" s="85" t="s">
        <v>12894</v>
      </c>
      <c r="F610" s="85" t="s">
        <v>205</v>
      </c>
      <c r="G610" s="85" t="s">
        <v>205</v>
      </c>
      <c r="H610" s="840">
        <v>1.0234154640662301</v>
      </c>
      <c r="I610" s="840">
        <v>1.0317104312444001</v>
      </c>
      <c r="J610" s="86">
        <v>15366.916666666701</v>
      </c>
      <c r="K610" s="44">
        <v>15726.7401516838</v>
      </c>
      <c r="L610" s="45">
        <v>14796.773286821899</v>
      </c>
      <c r="M610" s="46">
        <v>0.96289799754810501</v>
      </c>
      <c r="N610" s="139">
        <v>15854.2082210634</v>
      </c>
      <c r="O610" s="45">
        <v>14726.108529293</v>
      </c>
      <c r="P610" s="99">
        <v>0.95829949811833703</v>
      </c>
      <c r="Q610" s="86">
        <v>15426.0379383419</v>
      </c>
      <c r="R610" s="44">
        <v>15787.245775371501</v>
      </c>
      <c r="S610" s="45">
        <v>14854.4608931123</v>
      </c>
      <c r="T610" s="140">
        <v>0.96294725531506098</v>
      </c>
      <c r="U610" s="44">
        <v>15915.204253759201</v>
      </c>
      <c r="V610" s="45">
        <v>14783.412386795801</v>
      </c>
      <c r="W610" s="99">
        <v>0.95834150323532996</v>
      </c>
      <c r="X610" s="86">
        <v>15477.782620158499</v>
      </c>
      <c r="Y610" s="44">
        <v>15840.2020829258</v>
      </c>
      <c r="Z610" s="45">
        <v>14905.0181548947</v>
      </c>
      <c r="AA610" s="46">
        <v>0.96299441080676496</v>
      </c>
      <c r="AB610" s="139">
        <v>15968.589781750799</v>
      </c>
      <c r="AC610" s="45">
        <v>14833.634558939901</v>
      </c>
      <c r="AD610" s="99">
        <v>0.95838240676803099</v>
      </c>
      <c r="AE610" s="142">
        <v>15531.235459051901</v>
      </c>
      <c r="AF610" s="44">
        <v>15894.906544847599</v>
      </c>
      <c r="AG610" s="45">
        <v>14957.025809136199</v>
      </c>
      <c r="AH610" s="140">
        <v>0.96302872032108</v>
      </c>
      <c r="AI610" s="44">
        <v>16023.737633216801</v>
      </c>
      <c r="AJ610" s="45">
        <v>14885.3298034488</v>
      </c>
      <c r="AK610" s="46">
        <v>0.95841247418429498</v>
      </c>
    </row>
    <row r="611" spans="1:37" x14ac:dyDescent="0.2">
      <c r="A611" s="35" t="s">
        <v>6631</v>
      </c>
      <c r="B611" s="35" t="s">
        <v>12353</v>
      </c>
      <c r="C611" s="85" t="s">
        <v>945</v>
      </c>
      <c r="D611" s="85" t="s">
        <v>945</v>
      </c>
      <c r="E611" s="85" t="s">
        <v>12894</v>
      </c>
      <c r="F611" s="85" t="s">
        <v>205</v>
      </c>
      <c r="G611" s="85" t="s">
        <v>205</v>
      </c>
      <c r="H611" s="840">
        <v>1.0234154640662301</v>
      </c>
      <c r="I611" s="840">
        <v>1.0317104312444001</v>
      </c>
      <c r="J611" s="86">
        <v>6224.4166666666697</v>
      </c>
      <c r="K611" s="44">
        <v>6370.1642714582704</v>
      </c>
      <c r="L611" s="45">
        <v>5993.4783442383796</v>
      </c>
      <c r="M611" s="46">
        <v>0.96289799754810401</v>
      </c>
      <c r="N611" s="139">
        <v>6421.7956034114904</v>
      </c>
      <c r="O611" s="45">
        <v>5964.8553677460804</v>
      </c>
      <c r="P611" s="99">
        <v>0.95829949811833703</v>
      </c>
      <c r="Q611" s="86">
        <v>6229.9311356949502</v>
      </c>
      <c r="R611" s="44">
        <v>6375.8078643379304</v>
      </c>
      <c r="S611" s="45">
        <v>5999.0950879192897</v>
      </c>
      <c r="T611" s="140">
        <v>0.96294725531506098</v>
      </c>
      <c r="U611" s="44">
        <v>6427.4849386307496</v>
      </c>
      <c r="V611" s="45">
        <v>5970.4015696344804</v>
      </c>
      <c r="W611" s="99">
        <v>0.95834150323532996</v>
      </c>
      <c r="X611" s="86">
        <v>6235.7055881358801</v>
      </c>
      <c r="Y611" s="44">
        <v>6381.7175282624903</v>
      </c>
      <c r="Z611" s="45">
        <v>6004.9496288113596</v>
      </c>
      <c r="AA611" s="46">
        <v>0.96299441080676595</v>
      </c>
      <c r="AB611" s="139">
        <v>6433.4425014487797</v>
      </c>
      <c r="AC611" s="45">
        <v>5976.1905294545204</v>
      </c>
      <c r="AD611" s="99">
        <v>0.95838240676803099</v>
      </c>
      <c r="AE611" s="142">
        <v>6244.31527506777</v>
      </c>
      <c r="AF611" s="44">
        <v>6390.5288150093602</v>
      </c>
      <c r="AG611" s="45">
        <v>6013.4549486298902</v>
      </c>
      <c r="AH611" s="140">
        <v>0.963028720321081</v>
      </c>
      <c r="AI611" s="44">
        <v>6442.3252052661601</v>
      </c>
      <c r="AJ611" s="45">
        <v>5984.6296523644896</v>
      </c>
      <c r="AK611" s="46">
        <v>0.95841247418429498</v>
      </c>
    </row>
    <row r="612" spans="1:37" x14ac:dyDescent="0.2">
      <c r="A612" s="35" t="s">
        <v>6630</v>
      </c>
      <c r="B612" s="35" t="s">
        <v>12352</v>
      </c>
      <c r="C612" s="85" t="s">
        <v>945</v>
      </c>
      <c r="D612" s="85" t="s">
        <v>945</v>
      </c>
      <c r="E612" s="85" t="s">
        <v>12894</v>
      </c>
      <c r="F612" s="85" t="s">
        <v>205</v>
      </c>
      <c r="G612" s="85" t="s">
        <v>205</v>
      </c>
      <c r="H612" s="840">
        <v>1.0234154640662301</v>
      </c>
      <c r="I612" s="840">
        <v>1.0317104312444001</v>
      </c>
      <c r="J612" s="86">
        <v>8671.8333333333303</v>
      </c>
      <c r="K612" s="44">
        <v>8874.8883351383793</v>
      </c>
      <c r="L612" s="45">
        <v>8350.0909517375694</v>
      </c>
      <c r="M612" s="46">
        <v>0.96289799754810401</v>
      </c>
      <c r="N612" s="139">
        <v>8946.8209080128909</v>
      </c>
      <c r="O612" s="45">
        <v>8310.2135310991998</v>
      </c>
      <c r="P612" s="99">
        <v>0.95829949811833703</v>
      </c>
      <c r="Q612" s="86">
        <v>8690.5952696960103</v>
      </c>
      <c r="R612" s="44">
        <v>8894.0895909477695</v>
      </c>
      <c r="S612" s="45">
        <v>8368.5848620078305</v>
      </c>
      <c r="T612" s="140">
        <v>0.96294725531506098</v>
      </c>
      <c r="U612" s="44">
        <v>8966.1777934686106</v>
      </c>
      <c r="V612" s="45">
        <v>8328.5581347703192</v>
      </c>
      <c r="W612" s="99">
        <v>0.95834150323532996</v>
      </c>
      <c r="X612" s="86">
        <v>8711.1860243845895</v>
      </c>
      <c r="Y612" s="44">
        <v>8915.1624877128506</v>
      </c>
      <c r="Z612" s="45">
        <v>8388.8234529803594</v>
      </c>
      <c r="AA612" s="46">
        <v>0.96299441080676496</v>
      </c>
      <c r="AB612" s="139">
        <v>8987.4214898680093</v>
      </c>
      <c r="AC612" s="45">
        <v>8348.6474278537298</v>
      </c>
      <c r="AD612" s="99">
        <v>0.95838240676802999</v>
      </c>
      <c r="AE612" s="142">
        <v>8734.2876590071101</v>
      </c>
      <c r="AF612" s="44">
        <v>8938.8050578307502</v>
      </c>
      <c r="AG612" s="45">
        <v>8411.3698671698203</v>
      </c>
      <c r="AH612" s="140">
        <v>0.963028720321081</v>
      </c>
      <c r="AI612" s="44">
        <v>9011.2556872868608</v>
      </c>
      <c r="AJ612" s="45">
        <v>8371.0502455063597</v>
      </c>
      <c r="AK612" s="46">
        <v>0.95841247418429498</v>
      </c>
    </row>
    <row r="613" spans="1:37" x14ac:dyDescent="0.2">
      <c r="A613" s="35" t="s">
        <v>6629</v>
      </c>
      <c r="B613" s="35" t="s">
        <v>12351</v>
      </c>
      <c r="C613" s="85" t="s">
        <v>945</v>
      </c>
      <c r="D613" s="85" t="s">
        <v>945</v>
      </c>
      <c r="E613" s="85" t="s">
        <v>12894</v>
      </c>
      <c r="F613" s="85" t="s">
        <v>205</v>
      </c>
      <c r="G613" s="85" t="s">
        <v>205</v>
      </c>
      <c r="H613" s="840">
        <v>1.0234154640662301</v>
      </c>
      <c r="I613" s="840">
        <v>1.0317104312444001</v>
      </c>
      <c r="J613" s="86">
        <v>6944.25</v>
      </c>
      <c r="K613" s="44">
        <v>7106.85283634195</v>
      </c>
      <c r="L613" s="45">
        <v>6686.6044194734204</v>
      </c>
      <c r="M613" s="46">
        <v>0.96289799754810401</v>
      </c>
      <c r="N613" s="139">
        <v>7164.4551621689197</v>
      </c>
      <c r="O613" s="45">
        <v>6654.6712898082596</v>
      </c>
      <c r="P613" s="99">
        <v>0.95829949811833703</v>
      </c>
      <c r="Q613" s="86">
        <v>6958.7212192316401</v>
      </c>
      <c r="R613" s="44">
        <v>7121.6629058874996</v>
      </c>
      <c r="S613" s="45">
        <v>6700.8814985617801</v>
      </c>
      <c r="T613" s="140">
        <v>0.96294725531506098</v>
      </c>
      <c r="U613" s="44">
        <v>7179.3852700030302</v>
      </c>
      <c r="V613" s="45">
        <v>6668.8313538340399</v>
      </c>
      <c r="W613" s="99">
        <v>0.95834150323532996</v>
      </c>
      <c r="X613" s="86">
        <v>6972.3154867892299</v>
      </c>
      <c r="Y613" s="44">
        <v>7135.57548952859</v>
      </c>
      <c r="Z613" s="45">
        <v>6714.3008441594802</v>
      </c>
      <c r="AA613" s="46">
        <v>0.96299441080676496</v>
      </c>
      <c r="AB613" s="139">
        <v>7193.4106176473197</v>
      </c>
      <c r="AC613" s="45">
        <v>6682.1444969750701</v>
      </c>
      <c r="AD613" s="99">
        <v>0.95838240676803099</v>
      </c>
      <c r="AE613" s="142">
        <v>6986.6962642033704</v>
      </c>
      <c r="AF613" s="44">
        <v>7150.29299951952</v>
      </c>
      <c r="AG613" s="45">
        <v>6728.3891625878496</v>
      </c>
      <c r="AH613" s="140">
        <v>0.963028720321081</v>
      </c>
      <c r="AI613" s="44">
        <v>7208.2474157148899</v>
      </c>
      <c r="AJ613" s="45">
        <v>6696.1368529493202</v>
      </c>
      <c r="AK613" s="46">
        <v>0.95841247418429498</v>
      </c>
    </row>
    <row r="614" spans="1:37" x14ac:dyDescent="0.2">
      <c r="A614" s="35" t="s">
        <v>6628</v>
      </c>
      <c r="B614" s="35" t="s">
        <v>12350</v>
      </c>
      <c r="C614" s="85" t="s">
        <v>945</v>
      </c>
      <c r="D614" s="85" t="s">
        <v>945</v>
      </c>
      <c r="E614" s="85" t="s">
        <v>12894</v>
      </c>
      <c r="F614" s="85" t="s">
        <v>205</v>
      </c>
      <c r="G614" s="85" t="s">
        <v>205</v>
      </c>
      <c r="H614" s="840">
        <v>1.0234154640662301</v>
      </c>
      <c r="I614" s="840">
        <v>1.0317104312444001</v>
      </c>
      <c r="J614" s="86">
        <v>10810.75</v>
      </c>
      <c r="K614" s="44">
        <v>11063.888728154099</v>
      </c>
      <c r="L614" s="45">
        <v>10409.6495269932</v>
      </c>
      <c r="M614" s="46">
        <v>0.96289799754810501</v>
      </c>
      <c r="N614" s="139">
        <v>11153.5635445754</v>
      </c>
      <c r="O614" s="45">
        <v>10359.936299282799</v>
      </c>
      <c r="P614" s="99">
        <v>0.95829949811833703</v>
      </c>
      <c r="Q614" s="86">
        <v>10831.7908015146</v>
      </c>
      <c r="R614" s="44">
        <v>11085.422209800399</v>
      </c>
      <c r="S614" s="45">
        <v>10430.443222465399</v>
      </c>
      <c r="T614" s="140">
        <v>0.96294725531506098</v>
      </c>
      <c r="U614" s="44">
        <v>11175.271558979701</v>
      </c>
      <c r="V614" s="45">
        <v>10380.554679454101</v>
      </c>
      <c r="W614" s="99">
        <v>0.95834150323532996</v>
      </c>
      <c r="X614" s="86">
        <v>10851.7054137618</v>
      </c>
      <c r="Y614" s="44">
        <v>11105.803131935099</v>
      </c>
      <c r="Z614" s="45">
        <v>10450.1316611741</v>
      </c>
      <c r="AA614" s="46">
        <v>0.96299441080676496</v>
      </c>
      <c r="AB614" s="139">
        <v>11195.8176721693</v>
      </c>
      <c r="AC614" s="45">
        <v>10400.0835519787</v>
      </c>
      <c r="AD614" s="99">
        <v>0.95838240676803099</v>
      </c>
      <c r="AE614" s="142">
        <v>10871.102431498801</v>
      </c>
      <c r="AF614" s="44">
        <v>11125.654339843901</v>
      </c>
      <c r="AG614" s="45">
        <v>10469.1838630856</v>
      </c>
      <c r="AH614" s="140">
        <v>0.963028720321081</v>
      </c>
      <c r="AI614" s="44">
        <v>11215.8297777036</v>
      </c>
      <c r="AJ614" s="45">
        <v>10419.0001784836</v>
      </c>
      <c r="AK614" s="46">
        <v>0.95841247418429498</v>
      </c>
    </row>
    <row r="615" spans="1:37" x14ac:dyDescent="0.2">
      <c r="A615" s="35" t="s">
        <v>6627</v>
      </c>
      <c r="B615" s="35" t="s">
        <v>12349</v>
      </c>
      <c r="C615" s="85" t="s">
        <v>945</v>
      </c>
      <c r="D615" s="85" t="s">
        <v>945</v>
      </c>
      <c r="E615" s="85" t="s">
        <v>12894</v>
      </c>
      <c r="F615" s="85" t="s">
        <v>205</v>
      </c>
      <c r="G615" s="85" t="s">
        <v>205</v>
      </c>
      <c r="H615" s="840">
        <v>1.0234154640662301</v>
      </c>
      <c r="I615" s="840">
        <v>1.0317104312444001</v>
      </c>
      <c r="J615" s="86">
        <v>9452.25</v>
      </c>
      <c r="K615" s="44">
        <v>9673.5788202200692</v>
      </c>
      <c r="L615" s="45">
        <v>9101.5525973240692</v>
      </c>
      <c r="M615" s="46">
        <v>0.96289799754810501</v>
      </c>
      <c r="N615" s="139">
        <v>9751.9849237298695</v>
      </c>
      <c r="O615" s="45">
        <v>9058.0864310890502</v>
      </c>
      <c r="P615" s="99">
        <v>0.95829949811833703</v>
      </c>
      <c r="Q615" s="86">
        <v>9481.8661772108208</v>
      </c>
      <c r="R615" s="44">
        <v>9703.8884739641398</v>
      </c>
      <c r="S615" s="45">
        <v>9130.5370106098708</v>
      </c>
      <c r="T615" s="140">
        <v>0.96294725531506098</v>
      </c>
      <c r="U615" s="44">
        <v>9782.5402426918608</v>
      </c>
      <c r="V615" s="45">
        <v>9086.8658857444407</v>
      </c>
      <c r="W615" s="99">
        <v>0.95834150323532996</v>
      </c>
      <c r="X615" s="86">
        <v>9504.2319121517394</v>
      </c>
      <c r="Y615" s="44">
        <v>9726.7779129678893</v>
      </c>
      <c r="Z615" s="45">
        <v>9152.5222104134209</v>
      </c>
      <c r="AA615" s="46">
        <v>0.96299441080676496</v>
      </c>
      <c r="AB615" s="139">
        <v>9805.6152047328505</v>
      </c>
      <c r="AC615" s="45">
        <v>9108.6886544494992</v>
      </c>
      <c r="AD615" s="99">
        <v>0.95838240676803099</v>
      </c>
      <c r="AE615" s="142">
        <v>9531.0291600090404</v>
      </c>
      <c r="AF615" s="44">
        <v>9754.2026308194709</v>
      </c>
      <c r="AG615" s="45">
        <v>9178.6548153064105</v>
      </c>
      <c r="AH615" s="140">
        <v>0.96302872032108</v>
      </c>
      <c r="AI615" s="44">
        <v>9833.2622048758694</v>
      </c>
      <c r="AJ615" s="45">
        <v>9134.6572387669294</v>
      </c>
      <c r="AK615" s="46">
        <v>0.95841247418429498</v>
      </c>
    </row>
    <row r="616" spans="1:37" x14ac:dyDescent="0.2">
      <c r="A616" s="35" t="s">
        <v>6626</v>
      </c>
      <c r="B616" s="35" t="s">
        <v>12348</v>
      </c>
      <c r="C616" s="85" t="s">
        <v>945</v>
      </c>
      <c r="D616" s="85" t="s">
        <v>945</v>
      </c>
      <c r="E616" s="85" t="s">
        <v>12894</v>
      </c>
      <c r="F616" s="85" t="s">
        <v>205</v>
      </c>
      <c r="G616" s="85" t="s">
        <v>205</v>
      </c>
      <c r="H616" s="840">
        <v>1.0234154640662301</v>
      </c>
      <c r="I616" s="840">
        <v>1.0317104312444001</v>
      </c>
      <c r="J616" s="86">
        <v>8658.0833333333303</v>
      </c>
      <c r="K616" s="44">
        <v>8860.8163725074701</v>
      </c>
      <c r="L616" s="45">
        <v>8336.8511042712908</v>
      </c>
      <c r="M616" s="46">
        <v>0.96289799754810501</v>
      </c>
      <c r="N616" s="139">
        <v>8932.6348895832798</v>
      </c>
      <c r="O616" s="45">
        <v>8297.0369130000709</v>
      </c>
      <c r="P616" s="99">
        <v>0.95829949811833703</v>
      </c>
      <c r="Q616" s="86">
        <v>8684.2230978723292</v>
      </c>
      <c r="R616" s="44">
        <v>8887.5682117637207</v>
      </c>
      <c r="S616" s="45">
        <v>8362.4487966398192</v>
      </c>
      <c r="T616" s="140">
        <v>0.96294725531506098</v>
      </c>
      <c r="U616" s="44">
        <v>8959.6035573284298</v>
      </c>
      <c r="V616" s="45">
        <v>8322.4514180459391</v>
      </c>
      <c r="W616" s="99">
        <v>0.95834150323532996</v>
      </c>
      <c r="X616" s="86">
        <v>8706.3878824437197</v>
      </c>
      <c r="Y616" s="44">
        <v>8910.2519950517799</v>
      </c>
      <c r="Z616" s="45">
        <v>8384.2028691090509</v>
      </c>
      <c r="AA616" s="46">
        <v>0.96299441080676496</v>
      </c>
      <c r="AB616" s="139">
        <v>8982.4711967770199</v>
      </c>
      <c r="AC616" s="45">
        <v>8344.0489730324298</v>
      </c>
      <c r="AD616" s="99">
        <v>0.95838240676803099</v>
      </c>
      <c r="AE616" s="142">
        <v>8729.1383243244509</v>
      </c>
      <c r="AF616" s="44">
        <v>8933.5351490868597</v>
      </c>
      <c r="AG616" s="45">
        <v>8406.4109099798807</v>
      </c>
      <c r="AH616" s="140">
        <v>0.963028720321081</v>
      </c>
      <c r="AI616" s="44">
        <v>9005.9430649807891</v>
      </c>
      <c r="AJ616" s="45">
        <v>8366.1150589127501</v>
      </c>
      <c r="AK616" s="46">
        <v>0.95841247418429498</v>
      </c>
    </row>
    <row r="617" spans="1:37" x14ac:dyDescent="0.2">
      <c r="A617" s="35" t="s">
        <v>6625</v>
      </c>
      <c r="B617" s="35" t="s">
        <v>12347</v>
      </c>
      <c r="C617" s="85" t="s">
        <v>945</v>
      </c>
      <c r="D617" s="85" t="s">
        <v>945</v>
      </c>
      <c r="E617" s="85" t="s">
        <v>12894</v>
      </c>
      <c r="F617" s="85" t="s">
        <v>205</v>
      </c>
      <c r="G617" s="85" t="s">
        <v>205</v>
      </c>
      <c r="H617" s="840">
        <v>1.0234154640662301</v>
      </c>
      <c r="I617" s="840">
        <v>1.0317104312444001</v>
      </c>
      <c r="J617" s="86">
        <v>10511.75</v>
      </c>
      <c r="K617" s="44">
        <v>10757.887504398201</v>
      </c>
      <c r="L617" s="45">
        <v>10121.7430257263</v>
      </c>
      <c r="M617" s="46">
        <v>0.96289799754810501</v>
      </c>
      <c r="N617" s="139">
        <v>10845.0821256333</v>
      </c>
      <c r="O617" s="45">
        <v>10073.4047493454</v>
      </c>
      <c r="P617" s="99">
        <v>0.95829949811833703</v>
      </c>
      <c r="Q617" s="86">
        <v>10530.2715228047</v>
      </c>
      <c r="R617" s="44">
        <v>10776.8427172547</v>
      </c>
      <c r="S617" s="45">
        <v>10140.0960606072</v>
      </c>
      <c r="T617" s="140">
        <v>0.96294725531506098</v>
      </c>
      <c r="U617" s="44">
        <v>10864.190973913501</v>
      </c>
      <c r="V617" s="45">
        <v>10091.5962406409</v>
      </c>
      <c r="W617" s="99">
        <v>0.95834150323532996</v>
      </c>
      <c r="X617" s="86">
        <v>10550.3070656453</v>
      </c>
      <c r="Y617" s="44">
        <v>10797.3474016286</v>
      </c>
      <c r="Z617" s="45">
        <v>10159.8867365115</v>
      </c>
      <c r="AA617" s="46">
        <v>0.96299441080676496</v>
      </c>
      <c r="AB617" s="139">
        <v>10884.8618524577</v>
      </c>
      <c r="AC617" s="45">
        <v>10111.2286777149</v>
      </c>
      <c r="AD617" s="99">
        <v>0.95838240676803099</v>
      </c>
      <c r="AE617" s="142">
        <v>10571.446878684599</v>
      </c>
      <c r="AF617" s="44">
        <v>10818.982213200599</v>
      </c>
      <c r="AG617" s="45">
        <v>10180.6069595219</v>
      </c>
      <c r="AH617" s="140">
        <v>0.963028720321081</v>
      </c>
      <c r="AI617" s="44">
        <v>10906.672018085001</v>
      </c>
      <c r="AJ617" s="45">
        <v>10131.806558708</v>
      </c>
      <c r="AK617" s="46">
        <v>0.95841247418429498</v>
      </c>
    </row>
    <row r="618" spans="1:37" x14ac:dyDescent="0.2">
      <c r="A618" s="35" t="s">
        <v>6624</v>
      </c>
      <c r="B618" s="35" t="s">
        <v>9053</v>
      </c>
      <c r="C618" s="85" t="s">
        <v>945</v>
      </c>
      <c r="D618" s="85" t="s">
        <v>945</v>
      </c>
      <c r="E618" s="85" t="s">
        <v>12894</v>
      </c>
      <c r="F618" s="85" t="s">
        <v>205</v>
      </c>
      <c r="G618" s="85" t="s">
        <v>205</v>
      </c>
      <c r="H618" s="840">
        <v>1.0234154640662301</v>
      </c>
      <c r="I618" s="840">
        <v>1.0317104312444001</v>
      </c>
      <c r="J618" s="86">
        <v>9321.5</v>
      </c>
      <c r="K618" s="44">
        <v>9539.7672482934104</v>
      </c>
      <c r="L618" s="45">
        <v>8975.6536841446596</v>
      </c>
      <c r="M618" s="46">
        <v>0.96289799754810401</v>
      </c>
      <c r="N618" s="139">
        <v>9617.0887848446691</v>
      </c>
      <c r="O618" s="45">
        <v>8932.7887717100803</v>
      </c>
      <c r="P618" s="99">
        <v>0.95829949811833703</v>
      </c>
      <c r="Q618" s="86">
        <v>9334.6384315324703</v>
      </c>
      <c r="R618" s="44">
        <v>9553.2133222973098</v>
      </c>
      <c r="S618" s="45">
        <v>8988.7644570026805</v>
      </c>
      <c r="T618" s="140">
        <v>0.96294725531506098</v>
      </c>
      <c r="U618" s="44">
        <v>9630.6438417069094</v>
      </c>
      <c r="V618" s="45">
        <v>8945.7714266331095</v>
      </c>
      <c r="W618" s="99">
        <v>0.95834150323532996</v>
      </c>
      <c r="X618" s="86">
        <v>9348.9010818267197</v>
      </c>
      <c r="Y618" s="44">
        <v>9567.8099391670094</v>
      </c>
      <c r="Z618" s="45">
        <v>9002.9394889844498</v>
      </c>
      <c r="AA618" s="46">
        <v>0.96299441080676496</v>
      </c>
      <c r="AB618" s="139">
        <v>9645.3587667926695</v>
      </c>
      <c r="AC618" s="45">
        <v>8959.8223194373295</v>
      </c>
      <c r="AD618" s="99">
        <v>0.95838240676803099</v>
      </c>
      <c r="AE618" s="142">
        <v>9365.7041162061105</v>
      </c>
      <c r="AF618" s="44">
        <v>9585.0064243941306</v>
      </c>
      <c r="AG618" s="45">
        <v>9019.4420499358494</v>
      </c>
      <c r="AH618" s="140">
        <v>0.963028720321081</v>
      </c>
      <c r="AI618" s="44">
        <v>9662.6946326384605</v>
      </c>
      <c r="AJ618" s="45">
        <v>8976.2076544911397</v>
      </c>
      <c r="AK618" s="46">
        <v>0.95841247418429498</v>
      </c>
    </row>
    <row r="619" spans="1:37" x14ac:dyDescent="0.2">
      <c r="A619" s="35" t="s">
        <v>6623</v>
      </c>
      <c r="B619" s="35" t="s">
        <v>12346</v>
      </c>
      <c r="C619" s="85" t="s">
        <v>945</v>
      </c>
      <c r="D619" s="85" t="s">
        <v>945</v>
      </c>
      <c r="E619" s="85" t="s">
        <v>12894</v>
      </c>
      <c r="F619" s="85" t="s">
        <v>205</v>
      </c>
      <c r="G619" s="85" t="s">
        <v>205</v>
      </c>
      <c r="H619" s="840">
        <v>1.0234154640662301</v>
      </c>
      <c r="I619" s="840">
        <v>1.0317104312444001</v>
      </c>
      <c r="J619" s="86">
        <v>17295.916666666701</v>
      </c>
      <c r="K619" s="44">
        <v>17700.908581867599</v>
      </c>
      <c r="L619" s="45">
        <v>16654.203524092201</v>
      </c>
      <c r="M619" s="46">
        <v>0.96289799754810401</v>
      </c>
      <c r="N619" s="139">
        <v>17844.377642933901</v>
      </c>
      <c r="O619" s="45">
        <v>16574.668261163199</v>
      </c>
      <c r="P619" s="99">
        <v>0.95829949811833703</v>
      </c>
      <c r="Q619" s="86">
        <v>17358.619978514798</v>
      </c>
      <c r="R619" s="44">
        <v>17765.080120861199</v>
      </c>
      <c r="S619" s="45">
        <v>16715.4354643681</v>
      </c>
      <c r="T619" s="140">
        <v>0.96294725531506098</v>
      </c>
      <c r="U619" s="44">
        <v>17909.069303841199</v>
      </c>
      <c r="V619" s="45">
        <v>16635.4859643007</v>
      </c>
      <c r="W619" s="99">
        <v>0.95834150323532996</v>
      </c>
      <c r="X619" s="86">
        <v>17418.691474298201</v>
      </c>
      <c r="Y619" s="44">
        <v>17826.558218595401</v>
      </c>
      <c r="Z619" s="45">
        <v>16774.1025333166</v>
      </c>
      <c r="AA619" s="46">
        <v>0.96299441080676496</v>
      </c>
      <c r="AB619" s="139">
        <v>17971.045692661301</v>
      </c>
      <c r="AC619" s="45">
        <v>16693.767457887599</v>
      </c>
      <c r="AD619" s="99">
        <v>0.95838240676803099</v>
      </c>
      <c r="AE619" s="142">
        <v>17479.8571593296</v>
      </c>
      <c r="AF619" s="44">
        <v>17889.156126526799</v>
      </c>
      <c r="AG619" s="45">
        <v>16833.6044715444</v>
      </c>
      <c r="AH619" s="140">
        <v>0.963028720321081</v>
      </c>
      <c r="AI619" s="44">
        <v>18034.150967942402</v>
      </c>
      <c r="AJ619" s="45">
        <v>16752.913148461099</v>
      </c>
      <c r="AK619" s="46">
        <v>0.95841247418429498</v>
      </c>
    </row>
    <row r="620" spans="1:37" x14ac:dyDescent="0.2">
      <c r="A620" s="35" t="s">
        <v>6622</v>
      </c>
      <c r="B620" s="35" t="s">
        <v>12345</v>
      </c>
      <c r="C620" s="85" t="s">
        <v>945</v>
      </c>
      <c r="D620" s="85" t="s">
        <v>945</v>
      </c>
      <c r="E620" s="85" t="s">
        <v>12894</v>
      </c>
      <c r="F620" s="85" t="s">
        <v>205</v>
      </c>
      <c r="G620" s="85" t="s">
        <v>205</v>
      </c>
      <c r="H620" s="840">
        <v>1.0234154640662301</v>
      </c>
      <c r="I620" s="840">
        <v>1.0317104312444001</v>
      </c>
      <c r="J620" s="86">
        <v>6692.25</v>
      </c>
      <c r="K620" s="44">
        <v>6848.95213939726</v>
      </c>
      <c r="L620" s="45">
        <v>6443.9541240913004</v>
      </c>
      <c r="M620" s="46">
        <v>0.96289799754810401</v>
      </c>
      <c r="N620" s="139">
        <v>6904.4641334953303</v>
      </c>
      <c r="O620" s="45">
        <v>6413.1798162824398</v>
      </c>
      <c r="P620" s="99">
        <v>0.95829949811833703</v>
      </c>
      <c r="Q620" s="86">
        <v>6704.3672742410099</v>
      </c>
      <c r="R620" s="44">
        <v>6861.3531452378402</v>
      </c>
      <c r="S620" s="45">
        <v>6455.9520653544996</v>
      </c>
      <c r="T620" s="140">
        <v>0.96294725531506098</v>
      </c>
      <c r="U620" s="44">
        <v>6916.96565172803</v>
      </c>
      <c r="V620" s="45">
        <v>6425.0734118378796</v>
      </c>
      <c r="W620" s="99">
        <v>0.95834150323532996</v>
      </c>
      <c r="X620" s="86">
        <v>6713.0009308328999</v>
      </c>
      <c r="Y620" s="44">
        <v>6870.1889629054203</v>
      </c>
      <c r="Z620" s="45">
        <v>6464.5823761327001</v>
      </c>
      <c r="AA620" s="46">
        <v>0.96299441080676496</v>
      </c>
      <c r="AB620" s="139">
        <v>6925.8730852936696</v>
      </c>
      <c r="AC620" s="45">
        <v>6433.6219887276702</v>
      </c>
      <c r="AD620" s="99">
        <v>0.95838240676803099</v>
      </c>
      <c r="AE620" s="142">
        <v>6724.3471677662901</v>
      </c>
      <c r="AF620" s="44">
        <v>6881.8008772420199</v>
      </c>
      <c r="AG620" s="45">
        <v>6475.73944796866</v>
      </c>
      <c r="AH620" s="140">
        <v>0.963028720321081</v>
      </c>
      <c r="AI620" s="44">
        <v>6937.5791162932201</v>
      </c>
      <c r="AJ620" s="45">
        <v>6444.6982063330497</v>
      </c>
      <c r="AK620" s="46">
        <v>0.95841247418429498</v>
      </c>
    </row>
    <row r="621" spans="1:37" x14ac:dyDescent="0.2">
      <c r="A621" s="35" t="s">
        <v>6621</v>
      </c>
      <c r="B621" s="35" t="s">
        <v>12344</v>
      </c>
      <c r="C621" s="85" t="s">
        <v>945</v>
      </c>
      <c r="D621" s="85" t="s">
        <v>945</v>
      </c>
      <c r="E621" s="85" t="s">
        <v>12894</v>
      </c>
      <c r="F621" s="85" t="s">
        <v>205</v>
      </c>
      <c r="G621" s="85" t="s">
        <v>205</v>
      </c>
      <c r="H621" s="840">
        <v>1.0234154640662301</v>
      </c>
      <c r="I621" s="840">
        <v>1.0317104312444001</v>
      </c>
      <c r="J621" s="86">
        <v>9007</v>
      </c>
      <c r="K621" s="44">
        <v>9217.90308484458</v>
      </c>
      <c r="L621" s="45">
        <v>8672.8222639157793</v>
      </c>
      <c r="M621" s="46">
        <v>0.96289799754810501</v>
      </c>
      <c r="N621" s="139">
        <v>9292.6158542183093</v>
      </c>
      <c r="O621" s="45">
        <v>8631.4035795518594</v>
      </c>
      <c r="P621" s="99">
        <v>0.95829949811833703</v>
      </c>
      <c r="Q621" s="86">
        <v>9036.5850581087398</v>
      </c>
      <c r="R621" s="44">
        <v>9248.1808908183593</v>
      </c>
      <c r="S621" s="45">
        <v>8701.7547791269008</v>
      </c>
      <c r="T621" s="140">
        <v>0.96294725531506098</v>
      </c>
      <c r="U621" s="44">
        <v>9323.1390672780599</v>
      </c>
      <c r="V621" s="45">
        <v>8660.1345087018508</v>
      </c>
      <c r="W621" s="99">
        <v>0.95834150323532996</v>
      </c>
      <c r="X621" s="86">
        <v>9062.13356953523</v>
      </c>
      <c r="Y621" s="44">
        <v>9274.3276324961007</v>
      </c>
      <c r="Z621" s="45">
        <v>8726.7839774467902</v>
      </c>
      <c r="AA621" s="46">
        <v>0.96299441080676496</v>
      </c>
      <c r="AB621" s="139">
        <v>9349.4977330195397</v>
      </c>
      <c r="AC621" s="45">
        <v>8684.9893808245397</v>
      </c>
      <c r="AD621" s="99">
        <v>0.95838240676803099</v>
      </c>
      <c r="AE621" s="142">
        <v>9089.5542488486608</v>
      </c>
      <c r="AF621" s="44">
        <v>9302.3903797406692</v>
      </c>
      <c r="AG621" s="45">
        <v>8753.5017965577699</v>
      </c>
      <c r="AH621" s="140">
        <v>0.963028720321081</v>
      </c>
      <c r="AI621" s="44">
        <v>9377.7879338990206</v>
      </c>
      <c r="AJ621" s="45">
        <v>8711.5421768714205</v>
      </c>
      <c r="AK621" s="46">
        <v>0.95841247418429498</v>
      </c>
    </row>
    <row r="622" spans="1:37" x14ac:dyDescent="0.2">
      <c r="A622" s="35" t="s">
        <v>6620</v>
      </c>
      <c r="B622" s="35" t="s">
        <v>12343</v>
      </c>
      <c r="C622" s="85" t="s">
        <v>945</v>
      </c>
      <c r="D622" s="85" t="s">
        <v>945</v>
      </c>
      <c r="E622" s="85" t="s">
        <v>12894</v>
      </c>
      <c r="F622" s="85" t="s">
        <v>205</v>
      </c>
      <c r="G622" s="85" t="s">
        <v>205</v>
      </c>
      <c r="H622" s="840">
        <v>1.0234154640662301</v>
      </c>
      <c r="I622" s="840">
        <v>1.0317104312444001</v>
      </c>
      <c r="J622" s="86">
        <v>7875.6666666666697</v>
      </c>
      <c r="K622" s="44">
        <v>8060.0790564976496</v>
      </c>
      <c r="L622" s="45">
        <v>7583.46366268969</v>
      </c>
      <c r="M622" s="46">
        <v>0.96289799754810501</v>
      </c>
      <c r="N622" s="139">
        <v>8125.4074530038097</v>
      </c>
      <c r="O622" s="45">
        <v>7547.2474140139802</v>
      </c>
      <c r="P622" s="99">
        <v>0.95829949811833703</v>
      </c>
      <c r="Q622" s="86">
        <v>7907.77305261933</v>
      </c>
      <c r="R622" s="44">
        <v>8092.9372283768798</v>
      </c>
      <c r="S622" s="45">
        <v>7614.7683566741898</v>
      </c>
      <c r="T622" s="140">
        <v>0.96294725531506098</v>
      </c>
      <c r="U622" s="44">
        <v>8158.5319463007299</v>
      </c>
      <c r="V622" s="45">
        <v>7578.34711449105</v>
      </c>
      <c r="W622" s="99">
        <v>0.95834150323532996</v>
      </c>
      <c r="X622" s="86">
        <v>7933.0037192452401</v>
      </c>
      <c r="Y622" s="44">
        <v>8118.75868277054</v>
      </c>
      <c r="Z622" s="45">
        <v>7639.4382425424501</v>
      </c>
      <c r="AA622" s="46">
        <v>0.96299441080676496</v>
      </c>
      <c r="AB622" s="139">
        <v>8184.5626882459301</v>
      </c>
      <c r="AC622" s="45">
        <v>7602.8511973499899</v>
      </c>
      <c r="AD622" s="99">
        <v>0.95838240676803099</v>
      </c>
      <c r="AE622" s="142">
        <v>7963.3446179710199</v>
      </c>
      <c r="AF622" s="44">
        <v>8149.8100277201602</v>
      </c>
      <c r="AG622" s="45">
        <v>7668.92957692039</v>
      </c>
      <c r="AH622" s="140">
        <v>0.963028720321081</v>
      </c>
      <c r="AI622" s="44">
        <v>8215.8657099546508</v>
      </c>
      <c r="AJ622" s="45">
        <v>7632.1688180917899</v>
      </c>
      <c r="AK622" s="46">
        <v>0.95841247418429498</v>
      </c>
    </row>
    <row r="623" spans="1:37" x14ac:dyDescent="0.2">
      <c r="A623" s="35" t="s">
        <v>6619</v>
      </c>
      <c r="B623" s="35" t="s">
        <v>12342</v>
      </c>
      <c r="C623" s="85" t="s">
        <v>945</v>
      </c>
      <c r="D623" s="85" t="s">
        <v>945</v>
      </c>
      <c r="E623" s="85" t="s">
        <v>12894</v>
      </c>
      <c r="F623" s="85" t="s">
        <v>205</v>
      </c>
      <c r="G623" s="85" t="s">
        <v>205</v>
      </c>
      <c r="H623" s="840">
        <v>1.0234154640662301</v>
      </c>
      <c r="I623" s="840">
        <v>1.0317104312444001</v>
      </c>
      <c r="J623" s="86">
        <v>6278.9166666666697</v>
      </c>
      <c r="K623" s="44">
        <v>6425.9404142498797</v>
      </c>
      <c r="L623" s="45">
        <v>6045.9562851047504</v>
      </c>
      <c r="M623" s="46">
        <v>0.96289799754810501</v>
      </c>
      <c r="N623" s="139">
        <v>6478.0238219143102</v>
      </c>
      <c r="O623" s="45">
        <v>6017.0826903935304</v>
      </c>
      <c r="P623" s="99">
        <v>0.95829949811833703</v>
      </c>
      <c r="Q623" s="86">
        <v>6298.4904837946096</v>
      </c>
      <c r="R623" s="44">
        <v>6445.9725613894298</v>
      </c>
      <c r="S623" s="45">
        <v>6065.1141239980598</v>
      </c>
      <c r="T623" s="140">
        <v>0.96294725531506098</v>
      </c>
      <c r="U623" s="44">
        <v>6498.2183332244904</v>
      </c>
      <c r="V623" s="45">
        <v>6036.1048383531497</v>
      </c>
      <c r="W623" s="99">
        <v>0.95834150323532996</v>
      </c>
      <c r="X623" s="86">
        <v>6318.9205690734098</v>
      </c>
      <c r="Y623" s="44">
        <v>6466.8810265959401</v>
      </c>
      <c r="Z623" s="45">
        <v>6085.0851903496005</v>
      </c>
      <c r="AA623" s="46">
        <v>0.96299441080676496</v>
      </c>
      <c r="AB623" s="139">
        <v>6519.2962653178301</v>
      </c>
      <c r="AC623" s="45">
        <v>6055.9423031645902</v>
      </c>
      <c r="AD623" s="99">
        <v>0.95838240676803099</v>
      </c>
      <c r="AE623" s="142">
        <v>6338.10099960761</v>
      </c>
      <c r="AF623" s="44">
        <v>6486.5105758120899</v>
      </c>
      <c r="AG623" s="45">
        <v>6103.7732949178799</v>
      </c>
      <c r="AH623" s="140">
        <v>0.963028720321081</v>
      </c>
      <c r="AI623" s="44">
        <v>6539.0849155757296</v>
      </c>
      <c r="AJ623" s="45">
        <v>6074.5150606638899</v>
      </c>
      <c r="AK623" s="46">
        <v>0.95841247418429498</v>
      </c>
    </row>
    <row r="624" spans="1:37" x14ac:dyDescent="0.2">
      <c r="A624" s="35" t="s">
        <v>6618</v>
      </c>
      <c r="B624" s="35" t="s">
        <v>12341</v>
      </c>
      <c r="C624" s="85" t="s">
        <v>945</v>
      </c>
      <c r="D624" s="85" t="s">
        <v>945</v>
      </c>
      <c r="E624" s="85" t="s">
        <v>12894</v>
      </c>
      <c r="F624" s="85" t="s">
        <v>205</v>
      </c>
      <c r="G624" s="85" t="s">
        <v>205</v>
      </c>
      <c r="H624" s="840">
        <v>1.0234154640662301</v>
      </c>
      <c r="I624" s="840">
        <v>1.0317104312444001</v>
      </c>
      <c r="J624" s="86">
        <v>9423.75</v>
      </c>
      <c r="K624" s="44">
        <v>9644.4114794941797</v>
      </c>
      <c r="L624" s="45">
        <v>9074.1100043939496</v>
      </c>
      <c r="M624" s="46">
        <v>0.96289799754810401</v>
      </c>
      <c r="N624" s="139">
        <v>9722.5811764394093</v>
      </c>
      <c r="O624" s="45">
        <v>9030.7748953926803</v>
      </c>
      <c r="P624" s="99">
        <v>0.95829949811833703</v>
      </c>
      <c r="Q624" s="86">
        <v>9451.7824657346991</v>
      </c>
      <c r="R624" s="44">
        <v>9673.1003384229807</v>
      </c>
      <c r="S624" s="45">
        <v>9101.5679832142596</v>
      </c>
      <c r="T624" s="140">
        <v>0.96294725531506098</v>
      </c>
      <c r="U624" s="44">
        <v>9751.5025637514009</v>
      </c>
      <c r="V624" s="45">
        <v>9058.0354164655291</v>
      </c>
      <c r="W624" s="99">
        <v>0.95834150323532996</v>
      </c>
      <c r="X624" s="86">
        <v>9474.9300295866597</v>
      </c>
      <c r="Y624" s="44">
        <v>9696.7899132245402</v>
      </c>
      <c r="Z624" s="45">
        <v>9124.3046612771395</v>
      </c>
      <c r="AA624" s="46">
        <v>0.96299441080676496</v>
      </c>
      <c r="AB624" s="139">
        <v>9775.3841468353694</v>
      </c>
      <c r="AC624" s="45">
        <v>9080.6062457139506</v>
      </c>
      <c r="AD624" s="99">
        <v>0.95838240676802999</v>
      </c>
      <c r="AE624" s="142">
        <v>9500.6709587091991</v>
      </c>
      <c r="AF624" s="44">
        <v>9723.1335781479793</v>
      </c>
      <c r="AG624" s="45">
        <v>9149.4189955573802</v>
      </c>
      <c r="AH624" s="140">
        <v>0.963028720321081</v>
      </c>
      <c r="AI624" s="44">
        <v>9801.9413319210107</v>
      </c>
      <c r="AJ624" s="45">
        <v>9105.5615599473695</v>
      </c>
      <c r="AK624" s="46">
        <v>0.95841247418429498</v>
      </c>
    </row>
    <row r="625" spans="1:37" x14ac:dyDescent="0.2">
      <c r="A625" s="35" t="s">
        <v>6617</v>
      </c>
      <c r="B625" s="35" t="s">
        <v>12340</v>
      </c>
      <c r="C625" s="85" t="s">
        <v>945</v>
      </c>
      <c r="D625" s="85" t="s">
        <v>945</v>
      </c>
      <c r="E625" s="85" t="s">
        <v>12894</v>
      </c>
      <c r="F625" s="85" t="s">
        <v>205</v>
      </c>
      <c r="G625" s="85" t="s">
        <v>205</v>
      </c>
      <c r="H625" s="840">
        <v>1.0234154640662301</v>
      </c>
      <c r="I625" s="840">
        <v>1.0317104312444001</v>
      </c>
      <c r="J625" s="86">
        <v>12218.5</v>
      </c>
      <c r="K625" s="44">
        <v>12504.6018476933</v>
      </c>
      <c r="L625" s="45">
        <v>11765.1691830415</v>
      </c>
      <c r="M625" s="46">
        <v>0.96289799754810401</v>
      </c>
      <c r="N625" s="139">
        <v>12605.9539041597</v>
      </c>
      <c r="O625" s="45">
        <v>11708.9824177589</v>
      </c>
      <c r="P625" s="99">
        <v>0.95829949811833703</v>
      </c>
      <c r="Q625" s="86">
        <v>12251.039155841399</v>
      </c>
      <c r="R625" s="44">
        <v>12537.902922969</v>
      </c>
      <c r="S625" s="45">
        <v>11797.104529874799</v>
      </c>
      <c r="T625" s="140">
        <v>0.96294725531506098</v>
      </c>
      <c r="U625" s="44">
        <v>12639.5248906652</v>
      </c>
      <c r="V625" s="45">
        <v>11740.679280803901</v>
      </c>
      <c r="W625" s="99">
        <v>0.95834150323532996</v>
      </c>
      <c r="X625" s="86">
        <v>12283.4677360318</v>
      </c>
      <c r="Y625" s="44">
        <v>12571.0908334136</v>
      </c>
      <c r="Z625" s="45">
        <v>11828.910775123901</v>
      </c>
      <c r="AA625" s="46">
        <v>0.96299441080676496</v>
      </c>
      <c r="AB625" s="139">
        <v>12672.981795117999</v>
      </c>
      <c r="AC625" s="45">
        <v>11772.259372315601</v>
      </c>
      <c r="AD625" s="99">
        <v>0.95838240676803099</v>
      </c>
      <c r="AE625" s="142">
        <v>12317.8761895071</v>
      </c>
      <c r="AF625" s="44">
        <v>12606.3049767949</v>
      </c>
      <c r="AG625" s="45">
        <v>11862.4685438546</v>
      </c>
      <c r="AH625" s="140">
        <v>0.963028720321081</v>
      </c>
      <c r="AI625" s="44">
        <v>12708.4813554915</v>
      </c>
      <c r="AJ625" s="45">
        <v>11805.606195481399</v>
      </c>
      <c r="AK625" s="46">
        <v>0.95841247418429498</v>
      </c>
    </row>
    <row r="626" spans="1:37" x14ac:dyDescent="0.2">
      <c r="A626" s="35" t="s">
        <v>6616</v>
      </c>
      <c r="B626" s="35" t="s">
        <v>12339</v>
      </c>
      <c r="C626" s="85" t="s">
        <v>945</v>
      </c>
      <c r="D626" s="85" t="s">
        <v>945</v>
      </c>
      <c r="E626" s="85" t="s">
        <v>12894</v>
      </c>
      <c r="F626" s="85" t="s">
        <v>205</v>
      </c>
      <c r="G626" s="85" t="s">
        <v>205</v>
      </c>
      <c r="H626" s="840">
        <v>1.0234154640662301</v>
      </c>
      <c r="I626" s="840">
        <v>1.0317104312444001</v>
      </c>
      <c r="J626" s="86">
        <v>8012.3333333333303</v>
      </c>
      <c r="K626" s="44">
        <v>8199.9458365866994</v>
      </c>
      <c r="L626" s="45">
        <v>7715.0597223546001</v>
      </c>
      <c r="M626" s="46">
        <v>0.96289799754810501</v>
      </c>
      <c r="N626" s="139">
        <v>8266.4078786072096</v>
      </c>
      <c r="O626" s="45">
        <v>7678.2150120901497</v>
      </c>
      <c r="P626" s="99">
        <v>0.95829949811833703</v>
      </c>
      <c r="Q626" s="86">
        <v>8042.2587753046901</v>
      </c>
      <c r="R626" s="44">
        <v>8230.5719966691995</v>
      </c>
      <c r="S626" s="45">
        <v>7744.27101421312</v>
      </c>
      <c r="T626" s="140">
        <v>0.96294725531506098</v>
      </c>
      <c r="U626" s="44">
        <v>8297.2822692486607</v>
      </c>
      <c r="V626" s="45">
        <v>7707.23036413302</v>
      </c>
      <c r="W626" s="99">
        <v>0.95834150323532996</v>
      </c>
      <c r="X626" s="86">
        <v>8067.3858262806598</v>
      </c>
      <c r="Y626" s="44">
        <v>8256.2874092043803</v>
      </c>
      <c r="Z626" s="45">
        <v>7768.8474605299898</v>
      </c>
      <c r="AA626" s="46">
        <v>0.96299441080676595</v>
      </c>
      <c r="AB626" s="139">
        <v>8323.2061098469694</v>
      </c>
      <c r="AC626" s="45">
        <v>7731.6406445171497</v>
      </c>
      <c r="AD626" s="99">
        <v>0.95838240676803099</v>
      </c>
      <c r="AE626" s="142">
        <v>8093.9769271310597</v>
      </c>
      <c r="AF626" s="44">
        <v>8283.5011530212396</v>
      </c>
      <c r="AG626" s="45">
        <v>7794.7322424433796</v>
      </c>
      <c r="AH626" s="140">
        <v>0.963028720321081</v>
      </c>
      <c r="AI626" s="44">
        <v>8350.6404259726096</v>
      </c>
      <c r="AJ626" s="45">
        <v>7757.3684527222804</v>
      </c>
      <c r="AK626" s="46">
        <v>0.95841247418429498</v>
      </c>
    </row>
    <row r="627" spans="1:37" x14ac:dyDescent="0.2">
      <c r="A627" s="35" t="s">
        <v>6615</v>
      </c>
      <c r="B627" s="35" t="s">
        <v>12942</v>
      </c>
      <c r="C627" s="85" t="s">
        <v>945</v>
      </c>
      <c r="D627" s="85" t="s">
        <v>945</v>
      </c>
      <c r="E627" s="85" t="s">
        <v>12894</v>
      </c>
      <c r="F627" s="85" t="s">
        <v>205</v>
      </c>
      <c r="G627" s="85" t="s">
        <v>205</v>
      </c>
      <c r="H627" s="840">
        <v>1.0234154640662301</v>
      </c>
      <c r="I627" s="840">
        <v>1.0317104312444001</v>
      </c>
      <c r="J627" s="86">
        <v>10494.916666666701</v>
      </c>
      <c r="K627" s="44">
        <v>10740.660010753099</v>
      </c>
      <c r="L627" s="45">
        <v>10105.534242767601</v>
      </c>
      <c r="M627" s="46">
        <v>0.96289799754810401</v>
      </c>
      <c r="N627" s="139">
        <v>10827.7150000407</v>
      </c>
      <c r="O627" s="45">
        <v>10057.273374460399</v>
      </c>
      <c r="P627" s="99">
        <v>0.95829949811833703</v>
      </c>
      <c r="Q627" s="86">
        <v>10522.2135567103</v>
      </c>
      <c r="R627" s="44">
        <v>10768.5960701447</v>
      </c>
      <c r="S627" s="45">
        <v>10132.3366642731</v>
      </c>
      <c r="T627" s="140">
        <v>0.96294725531506098</v>
      </c>
      <c r="U627" s="44">
        <v>10855.8774862393</v>
      </c>
      <c r="V627" s="45">
        <v>10083.873957300901</v>
      </c>
      <c r="W627" s="99">
        <v>0.95834150323532996</v>
      </c>
      <c r="X627" s="86">
        <v>10547.149709772901</v>
      </c>
      <c r="Y627" s="44">
        <v>10794.116114803301</v>
      </c>
      <c r="Z627" s="45">
        <v>10156.846220453501</v>
      </c>
      <c r="AA627" s="46">
        <v>0.96299441080676496</v>
      </c>
      <c r="AB627" s="139">
        <v>10881.604375469</v>
      </c>
      <c r="AC627" s="45">
        <v>10108.202723394899</v>
      </c>
      <c r="AD627" s="99">
        <v>0.95838240676803099</v>
      </c>
      <c r="AE627" s="142">
        <v>10575.0934837201</v>
      </c>
      <c r="AF627" s="44">
        <v>10822.714205185201</v>
      </c>
      <c r="AG627" s="45">
        <v>10184.1187449027</v>
      </c>
      <c r="AH627" s="140">
        <v>0.963028720321081</v>
      </c>
      <c r="AI627" s="44">
        <v>10910.4342585387</v>
      </c>
      <c r="AJ627" s="45">
        <v>10135.301510462399</v>
      </c>
      <c r="AK627" s="46">
        <v>0.95841247418429498</v>
      </c>
    </row>
    <row r="628" spans="1:37" x14ac:dyDescent="0.2">
      <c r="A628" s="35" t="s">
        <v>6614</v>
      </c>
      <c r="B628" s="35" t="s">
        <v>12338</v>
      </c>
      <c r="C628" s="85" t="s">
        <v>945</v>
      </c>
      <c r="D628" s="85" t="s">
        <v>945</v>
      </c>
      <c r="E628" s="85" t="s">
        <v>12894</v>
      </c>
      <c r="F628" s="85" t="s">
        <v>205</v>
      </c>
      <c r="G628" s="85" t="s">
        <v>205</v>
      </c>
      <c r="H628" s="840">
        <v>1.0234154640662301</v>
      </c>
      <c r="I628" s="840">
        <v>1.0317104312444001</v>
      </c>
      <c r="J628" s="86">
        <v>17068.166666666701</v>
      </c>
      <c r="K628" s="44">
        <v>17467.825709926499</v>
      </c>
      <c r="L628" s="45">
        <v>16434.9035051506</v>
      </c>
      <c r="M628" s="46">
        <v>0.96289799754810401</v>
      </c>
      <c r="N628" s="139">
        <v>17609.4055922179</v>
      </c>
      <c r="O628" s="45">
        <v>16356.4155504668</v>
      </c>
      <c r="P628" s="99">
        <v>0.95829949811833703</v>
      </c>
      <c r="Q628" s="86">
        <v>17096.058326800801</v>
      </c>
      <c r="R628" s="44">
        <v>17496.370466226199</v>
      </c>
      <c r="S628" s="45">
        <v>16462.602442498999</v>
      </c>
      <c r="T628" s="140">
        <v>0.96294725531506098</v>
      </c>
      <c r="U628" s="44">
        <v>17638.181708922999</v>
      </c>
      <c r="V628" s="45">
        <v>16383.8622363051</v>
      </c>
      <c r="W628" s="99">
        <v>0.95834150323532996</v>
      </c>
      <c r="X628" s="86">
        <v>17125.713571872198</v>
      </c>
      <c r="Y628" s="44">
        <v>17526.720102623</v>
      </c>
      <c r="Z628" s="45">
        <v>16491.9664507905</v>
      </c>
      <c r="AA628" s="46">
        <v>0.96299441080676496</v>
      </c>
      <c r="AB628" s="139">
        <v>17668.7773346043</v>
      </c>
      <c r="AC628" s="45">
        <v>16412.9825906308</v>
      </c>
      <c r="AD628" s="99">
        <v>0.95838240676803099</v>
      </c>
      <c r="AE628" s="142">
        <v>17156.285872813201</v>
      </c>
      <c r="AF628" s="44">
        <v>17558.008268178099</v>
      </c>
      <c r="AG628" s="45">
        <v>16521.9960295579</v>
      </c>
      <c r="AH628" s="140">
        <v>0.963028720321081</v>
      </c>
      <c r="AI628" s="44">
        <v>17700.319096392301</v>
      </c>
      <c r="AJ628" s="45">
        <v>16442.7983911759</v>
      </c>
      <c r="AK628" s="46">
        <v>0.95841247418429498</v>
      </c>
    </row>
    <row r="629" spans="1:37" x14ac:dyDescent="0.2">
      <c r="A629" s="35" t="s">
        <v>6613</v>
      </c>
      <c r="B629" s="35" t="s">
        <v>12337</v>
      </c>
      <c r="C629" s="85" t="s">
        <v>945</v>
      </c>
      <c r="D629" s="85" t="s">
        <v>945</v>
      </c>
      <c r="E629" s="85" t="s">
        <v>12894</v>
      </c>
      <c r="F629" s="85" t="s">
        <v>205</v>
      </c>
      <c r="G629" s="85" t="s">
        <v>205</v>
      </c>
      <c r="H629" s="840">
        <v>1.0234154640662301</v>
      </c>
      <c r="I629" s="840">
        <v>1.0317104312444001</v>
      </c>
      <c r="J629" s="86">
        <v>9412.5833333333303</v>
      </c>
      <c r="K629" s="44">
        <v>9632.9833401454398</v>
      </c>
      <c r="L629" s="45">
        <v>9063.3576434213301</v>
      </c>
      <c r="M629" s="46">
        <v>0.96289799754810501</v>
      </c>
      <c r="N629" s="139">
        <v>9711.0604099571792</v>
      </c>
      <c r="O629" s="45">
        <v>9020.0738843303607</v>
      </c>
      <c r="P629" s="99">
        <v>0.95829949811833703</v>
      </c>
      <c r="Q629" s="86">
        <v>9434.7632338644107</v>
      </c>
      <c r="R629" s="44">
        <v>9655.6825933403998</v>
      </c>
      <c r="S629" s="45">
        <v>9085.1793605971907</v>
      </c>
      <c r="T629" s="140">
        <v>0.96294725531506098</v>
      </c>
      <c r="U629" s="44">
        <v>9733.9436446990494</v>
      </c>
      <c r="V629" s="45">
        <v>9041.7251802110404</v>
      </c>
      <c r="W629" s="99">
        <v>0.95834150323532996</v>
      </c>
      <c r="X629" s="86">
        <v>9456.0925079448407</v>
      </c>
      <c r="Y629" s="44">
        <v>9677.5113022716196</v>
      </c>
      <c r="Z629" s="45">
        <v>9106.1642332226093</v>
      </c>
      <c r="AA629" s="46">
        <v>0.96299441080676496</v>
      </c>
      <c r="AB629" s="139">
        <v>9755.9492792587098</v>
      </c>
      <c r="AC629" s="45">
        <v>9062.5526963853208</v>
      </c>
      <c r="AD629" s="99">
        <v>0.95838240676803099</v>
      </c>
      <c r="AE629" s="142">
        <v>9477.4199330491701</v>
      </c>
      <c r="AF629" s="44">
        <v>9699.3381189321099</v>
      </c>
      <c r="AG629" s="45">
        <v>9127.0275900698507</v>
      </c>
      <c r="AH629" s="140">
        <v>0.963028720321081</v>
      </c>
      <c r="AI629" s="44">
        <v>9777.9530062104295</v>
      </c>
      <c r="AJ629" s="45">
        <v>9083.2774869172208</v>
      </c>
      <c r="AK629" s="46">
        <v>0.95841247418429498</v>
      </c>
    </row>
    <row r="630" spans="1:37" x14ac:dyDescent="0.2">
      <c r="A630" s="35" t="s">
        <v>6612</v>
      </c>
      <c r="B630" s="35" t="s">
        <v>12336</v>
      </c>
      <c r="C630" s="85" t="s">
        <v>945</v>
      </c>
      <c r="D630" s="85" t="s">
        <v>945</v>
      </c>
      <c r="E630" s="85" t="s">
        <v>12894</v>
      </c>
      <c r="F630" s="85" t="s">
        <v>205</v>
      </c>
      <c r="G630" s="85" t="s">
        <v>205</v>
      </c>
      <c r="H630" s="840">
        <v>1.0234154640662301</v>
      </c>
      <c r="I630" s="840">
        <v>1.0317104312444001</v>
      </c>
      <c r="J630" s="86">
        <v>6919.75</v>
      </c>
      <c r="K630" s="44">
        <v>7081.7791574723296</v>
      </c>
      <c r="L630" s="45">
        <v>6663.0134185335</v>
      </c>
      <c r="M630" s="46">
        <v>0.96289799754810501</v>
      </c>
      <c r="N630" s="139">
        <v>7139.1782566034299</v>
      </c>
      <c r="O630" s="45">
        <v>6631.1929521043603</v>
      </c>
      <c r="P630" s="99">
        <v>0.95829949811833703</v>
      </c>
      <c r="Q630" s="86">
        <v>6948.9003703174203</v>
      </c>
      <c r="R630" s="44">
        <v>7111.6120972384297</v>
      </c>
      <c r="S630" s="45">
        <v>6691.4245390549704</v>
      </c>
      <c r="T630" s="140">
        <v>0.96294725531506098</v>
      </c>
      <c r="U630" s="44">
        <v>7169.2529977345503</v>
      </c>
      <c r="V630" s="45">
        <v>6659.4196267225298</v>
      </c>
      <c r="W630" s="99">
        <v>0.95834150323532996</v>
      </c>
      <c r="X630" s="86">
        <v>6975.2772946325204</v>
      </c>
      <c r="Y630" s="44">
        <v>7138.6066494770103</v>
      </c>
      <c r="Z630" s="45">
        <v>6717.1530485584499</v>
      </c>
      <c r="AA630" s="46">
        <v>0.96299441080676496</v>
      </c>
      <c r="AB630" s="139">
        <v>7196.46634569459</v>
      </c>
      <c r="AC630" s="45">
        <v>6684.9830415043098</v>
      </c>
      <c r="AD630" s="99">
        <v>0.95838240676803099</v>
      </c>
      <c r="AE630" s="142">
        <v>7000.1654270607096</v>
      </c>
      <c r="AF630" s="44">
        <v>7164.0775490757496</v>
      </c>
      <c r="AG630" s="45">
        <v>6741.3603532581401</v>
      </c>
      <c r="AH630" s="140">
        <v>0.963028720321081</v>
      </c>
      <c r="AI630" s="44">
        <v>7222.1436915349404</v>
      </c>
      <c r="AJ630" s="45">
        <v>6709.0458666486202</v>
      </c>
      <c r="AK630" s="46">
        <v>0.95841247418429498</v>
      </c>
    </row>
    <row r="631" spans="1:37" x14ac:dyDescent="0.2">
      <c r="A631" s="35" t="s">
        <v>6611</v>
      </c>
      <c r="B631" s="35" t="s">
        <v>12335</v>
      </c>
      <c r="C631" s="85" t="s">
        <v>945</v>
      </c>
      <c r="D631" s="85" t="s">
        <v>945</v>
      </c>
      <c r="E631" s="85" t="s">
        <v>12894</v>
      </c>
      <c r="F631" s="85" t="s">
        <v>205</v>
      </c>
      <c r="G631" s="85" t="s">
        <v>205</v>
      </c>
      <c r="H631" s="840">
        <v>1.0234154640662301</v>
      </c>
      <c r="I631" s="840">
        <v>1.0317104312444001</v>
      </c>
      <c r="J631" s="86">
        <v>5971.75</v>
      </c>
      <c r="K631" s="44">
        <v>6111.5812975375402</v>
      </c>
      <c r="L631" s="45">
        <v>5750.1861168578898</v>
      </c>
      <c r="M631" s="46">
        <v>0.96289799754810401</v>
      </c>
      <c r="N631" s="139">
        <v>6161.1167677837402</v>
      </c>
      <c r="O631" s="45">
        <v>5722.7250278881802</v>
      </c>
      <c r="P631" s="99">
        <v>0.95829949811833703</v>
      </c>
      <c r="Q631" s="86">
        <v>5991.4964673250397</v>
      </c>
      <c r="R631" s="44">
        <v>6131.7901375586598</v>
      </c>
      <c r="S631" s="45">
        <v>5769.4950784405301</v>
      </c>
      <c r="T631" s="140">
        <v>0.96294725531506098</v>
      </c>
      <c r="U631" s="44">
        <v>6181.4894041032103</v>
      </c>
      <c r="V631" s="45">
        <v>5741.8997311254498</v>
      </c>
      <c r="W631" s="99">
        <v>0.95834150323532996</v>
      </c>
      <c r="X631" s="86">
        <v>6007.3062121360399</v>
      </c>
      <c r="Y631" s="44">
        <v>6147.9700748811802</v>
      </c>
      <c r="Z631" s="45">
        <v>5785.0023062917699</v>
      </c>
      <c r="AA631" s="46">
        <v>0.96299441080676496</v>
      </c>
      <c r="AB631" s="139">
        <v>6197.80048274003</v>
      </c>
      <c r="AC631" s="45">
        <v>5757.2965857794798</v>
      </c>
      <c r="AD631" s="99">
        <v>0.95838240676803099</v>
      </c>
      <c r="AE631" s="142">
        <v>6024.92610065182</v>
      </c>
      <c r="AF631" s="44">
        <v>6166.0025412633504</v>
      </c>
      <c r="AG631" s="45">
        <v>5802.1768727398003</v>
      </c>
      <c r="AH631" s="140">
        <v>0.963028720321081</v>
      </c>
      <c r="AI631" s="44">
        <v>6215.9791055191199</v>
      </c>
      <c r="AJ631" s="45">
        <v>5774.3643309032404</v>
      </c>
      <c r="AK631" s="46">
        <v>0.95841247418429498</v>
      </c>
    </row>
    <row r="632" spans="1:37" x14ac:dyDescent="0.2">
      <c r="A632" s="35" t="s">
        <v>6610</v>
      </c>
      <c r="B632" s="35" t="s">
        <v>12334</v>
      </c>
      <c r="C632" s="85" t="s">
        <v>945</v>
      </c>
      <c r="D632" s="85" t="s">
        <v>945</v>
      </c>
      <c r="E632" s="85" t="s">
        <v>12894</v>
      </c>
      <c r="F632" s="85" t="s">
        <v>205</v>
      </c>
      <c r="G632" s="85" t="s">
        <v>205</v>
      </c>
      <c r="H632" s="840">
        <v>1.0234154640662301</v>
      </c>
      <c r="I632" s="840">
        <v>1.0317104312444001</v>
      </c>
      <c r="J632" s="86">
        <v>5562.4166666666697</v>
      </c>
      <c r="K632" s="44">
        <v>5692.66323424643</v>
      </c>
      <c r="L632" s="45">
        <v>5356.03986986154</v>
      </c>
      <c r="M632" s="46">
        <v>0.96289799754810401</v>
      </c>
      <c r="N632" s="139">
        <v>5738.8032979277004</v>
      </c>
      <c r="O632" s="45">
        <v>5330.4610999917404</v>
      </c>
      <c r="P632" s="99">
        <v>0.95829949811833703</v>
      </c>
      <c r="Q632" s="86">
        <v>5576.0769299642898</v>
      </c>
      <c r="R632" s="44">
        <v>5706.6433589484304</v>
      </c>
      <c r="S632" s="45">
        <v>5369.4679751347403</v>
      </c>
      <c r="T632" s="140">
        <v>0.96294725531506098</v>
      </c>
      <c r="U632" s="44">
        <v>5752.8967340653999</v>
      </c>
      <c r="V632" s="45">
        <v>5343.7859472178197</v>
      </c>
      <c r="W632" s="99">
        <v>0.95834150323532996</v>
      </c>
      <c r="X632" s="86">
        <v>5592.1734826209904</v>
      </c>
      <c r="Y632" s="44">
        <v>5723.1168198554597</v>
      </c>
      <c r="Z632" s="45">
        <v>5385.2318080258201</v>
      </c>
      <c r="AA632" s="46">
        <v>0.96299441080676496</v>
      </c>
      <c r="AB632" s="139">
        <v>5769.5037153484</v>
      </c>
      <c r="AC632" s="45">
        <v>5359.4406813386704</v>
      </c>
      <c r="AD632" s="99">
        <v>0.95838240676803099</v>
      </c>
      <c r="AE632" s="142">
        <v>5607.90151775309</v>
      </c>
      <c r="AF632" s="44">
        <v>5739.2131342290204</v>
      </c>
      <c r="AG632" s="45">
        <v>5400.5702223283997</v>
      </c>
      <c r="AH632" s="140">
        <v>0.963028720321081</v>
      </c>
      <c r="AI632" s="44">
        <v>5785.7304932571597</v>
      </c>
      <c r="AJ632" s="45">
        <v>5374.6827686116003</v>
      </c>
      <c r="AK632" s="46">
        <v>0.95841247418429498</v>
      </c>
    </row>
    <row r="633" spans="1:37" x14ac:dyDescent="0.2">
      <c r="A633" s="35" t="s">
        <v>6609</v>
      </c>
      <c r="B633" s="35" t="s">
        <v>12333</v>
      </c>
      <c r="C633" s="85" t="s">
        <v>945</v>
      </c>
      <c r="D633" s="85" t="s">
        <v>945</v>
      </c>
      <c r="E633" s="85" t="s">
        <v>12894</v>
      </c>
      <c r="F633" s="85" t="s">
        <v>205</v>
      </c>
      <c r="G633" s="85" t="s">
        <v>205</v>
      </c>
      <c r="H633" s="840">
        <v>1.0234154640662301</v>
      </c>
      <c r="I633" s="840">
        <v>1.0317104312444001</v>
      </c>
      <c r="J633" s="86">
        <v>8405.4166666666606</v>
      </c>
      <c r="K633" s="44">
        <v>8602.2333985867299</v>
      </c>
      <c r="L633" s="45">
        <v>8093.5588768907901</v>
      </c>
      <c r="M633" s="46">
        <v>0.96289799754810501</v>
      </c>
      <c r="N633" s="139">
        <v>8671.9560539555296</v>
      </c>
      <c r="O633" s="45">
        <v>8054.9065731421697</v>
      </c>
      <c r="P633" s="99">
        <v>0.95829949811833703</v>
      </c>
      <c r="Q633" s="86">
        <v>8425.2853772432609</v>
      </c>
      <c r="R633" s="44">
        <v>8622.5673442418702</v>
      </c>
      <c r="S633" s="45">
        <v>8113.1054292625204</v>
      </c>
      <c r="T633" s="140">
        <v>0.96294725531506098</v>
      </c>
      <c r="U633" s="44">
        <v>8692.4548099127805</v>
      </c>
      <c r="V633" s="45">
        <v>8074.3006536139501</v>
      </c>
      <c r="W633" s="99">
        <v>0.95834150323532996</v>
      </c>
      <c r="X633" s="86">
        <v>8443.1517988516298</v>
      </c>
      <c r="Y633" s="44">
        <v>8640.8521164033991</v>
      </c>
      <c r="Z633" s="45">
        <v>8130.7079918871996</v>
      </c>
      <c r="AA633" s="46">
        <v>0.96299441080676496</v>
      </c>
      <c r="AB633" s="139">
        <v>8710.8877834551404</v>
      </c>
      <c r="AC633" s="45">
        <v>8091.7681416912501</v>
      </c>
      <c r="AD633" s="99">
        <v>0.95838240676803099</v>
      </c>
      <c r="AE633" s="142">
        <v>8464.4838463291908</v>
      </c>
      <c r="AF633" s="44">
        <v>8662.68366367214</v>
      </c>
      <c r="AG633" s="45">
        <v>8151.5410467088604</v>
      </c>
      <c r="AH633" s="140">
        <v>0.963028720321081</v>
      </c>
      <c r="AI633" s="44">
        <v>8732.8962793575392</v>
      </c>
      <c r="AJ633" s="45">
        <v>8112.46690585336</v>
      </c>
      <c r="AK633" s="46">
        <v>0.95841247418429498</v>
      </c>
    </row>
    <row r="634" spans="1:37" x14ac:dyDescent="0.2">
      <c r="A634" s="35" t="s">
        <v>6608</v>
      </c>
      <c r="B634" s="35" t="s">
        <v>12943</v>
      </c>
      <c r="C634" s="85" t="s">
        <v>945</v>
      </c>
      <c r="D634" s="85" t="s">
        <v>945</v>
      </c>
      <c r="E634" s="85" t="s">
        <v>12894</v>
      </c>
      <c r="F634" s="85" t="s">
        <v>205</v>
      </c>
      <c r="G634" s="85" t="s">
        <v>205</v>
      </c>
      <c r="H634" s="840">
        <v>1.0234154640662301</v>
      </c>
      <c r="I634" s="840">
        <v>1.0317104312444001</v>
      </c>
      <c r="J634" s="86">
        <v>5814.1666666666697</v>
      </c>
      <c r="K634" s="44">
        <v>5950.3080773251004</v>
      </c>
      <c r="L634" s="45">
        <v>5598.4494407442699</v>
      </c>
      <c r="M634" s="46">
        <v>0.96289799754810401</v>
      </c>
      <c r="N634" s="139">
        <v>5998.5363989934804</v>
      </c>
      <c r="O634" s="45">
        <v>5571.71299864303</v>
      </c>
      <c r="P634" s="99">
        <v>0.95829949811833703</v>
      </c>
      <c r="Q634" s="86">
        <v>5826.6816067641203</v>
      </c>
      <c r="R634" s="44">
        <v>5963.1160605527002</v>
      </c>
      <c r="S634" s="45">
        <v>5610.7870608282601</v>
      </c>
      <c r="T634" s="140">
        <v>0.96294725531506098</v>
      </c>
      <c r="U634" s="44">
        <v>6011.4481932384297</v>
      </c>
      <c r="V634" s="45">
        <v>5583.9508098999804</v>
      </c>
      <c r="W634" s="99">
        <v>0.95834150323532996</v>
      </c>
      <c r="X634" s="86">
        <v>5838.5173696932998</v>
      </c>
      <c r="Y634" s="44">
        <v>5975.22896336344</v>
      </c>
      <c r="Z634" s="45">
        <v>5622.4595944128696</v>
      </c>
      <c r="AA634" s="46">
        <v>0.96299441080676496</v>
      </c>
      <c r="AB634" s="139">
        <v>6023.6592733141897</v>
      </c>
      <c r="AC634" s="45">
        <v>5595.5323287236197</v>
      </c>
      <c r="AD634" s="99">
        <v>0.95838240676802999</v>
      </c>
      <c r="AE634" s="142">
        <v>5851.2122021544601</v>
      </c>
      <c r="AF634" s="44">
        <v>5988.2210512179199</v>
      </c>
      <c r="AG634" s="45">
        <v>5634.8853993679004</v>
      </c>
      <c r="AH634" s="140">
        <v>0.963028720321081</v>
      </c>
      <c r="AI634" s="44">
        <v>6036.7566643872697</v>
      </c>
      <c r="AJ634" s="45">
        <v>5607.8747636441904</v>
      </c>
      <c r="AK634" s="46">
        <v>0.95841247418429498</v>
      </c>
    </row>
    <row r="635" spans="1:37" x14ac:dyDescent="0.2">
      <c r="A635" s="35" t="s">
        <v>6607</v>
      </c>
      <c r="B635" s="35" t="s">
        <v>12332</v>
      </c>
      <c r="C635" s="85" t="s">
        <v>945</v>
      </c>
      <c r="D635" s="85" t="s">
        <v>945</v>
      </c>
      <c r="E635" s="85" t="s">
        <v>12894</v>
      </c>
      <c r="F635" s="85" t="s">
        <v>205</v>
      </c>
      <c r="G635" s="85" t="s">
        <v>205</v>
      </c>
      <c r="H635" s="840">
        <v>1.0234154640662301</v>
      </c>
      <c r="I635" s="840">
        <v>1.0317104312444001</v>
      </c>
      <c r="J635" s="86">
        <v>5890.75</v>
      </c>
      <c r="K635" s="44">
        <v>6028.68464494817</v>
      </c>
      <c r="L635" s="45">
        <v>5672.1913790565004</v>
      </c>
      <c r="M635" s="46">
        <v>0.96289799754810501</v>
      </c>
      <c r="N635" s="139">
        <v>6077.5482228529499</v>
      </c>
      <c r="O635" s="45">
        <v>5645.1027685405898</v>
      </c>
      <c r="P635" s="99">
        <v>0.95829949811833703</v>
      </c>
      <c r="Q635" s="86">
        <v>5906.1264248040297</v>
      </c>
      <c r="R635" s="44">
        <v>6044.4211158746702</v>
      </c>
      <c r="S635" s="45">
        <v>5687.2882303087999</v>
      </c>
      <c r="T635" s="140">
        <v>0.96294725531506098</v>
      </c>
      <c r="U635" s="44">
        <v>6093.4122407185096</v>
      </c>
      <c r="V635" s="45">
        <v>5660.0860762446</v>
      </c>
      <c r="W635" s="99">
        <v>0.95834150323532996</v>
      </c>
      <c r="X635" s="86">
        <v>5919.2731118042702</v>
      </c>
      <c r="Y635" s="44">
        <v>6057.8756386519599</v>
      </c>
      <c r="Z635" s="45">
        <v>5700.2269227062898</v>
      </c>
      <c r="AA635" s="46">
        <v>0.96299441080676496</v>
      </c>
      <c r="AB635" s="139">
        <v>6106.9758148329702</v>
      </c>
      <c r="AC635" s="45">
        <v>5672.9272112082699</v>
      </c>
      <c r="AD635" s="99">
        <v>0.95838240676803099</v>
      </c>
      <c r="AE635" s="142">
        <v>5934.0718366703904</v>
      </c>
      <c r="AF635" s="44">
        <v>6073.0208825283999</v>
      </c>
      <c r="AG635" s="45">
        <v>5714.6816071620497</v>
      </c>
      <c r="AH635" s="140">
        <v>0.963028720321081</v>
      </c>
      <c r="AI635" s="44">
        <v>6122.2438136464498</v>
      </c>
      <c r="AJ635" s="45">
        <v>5687.2884709706104</v>
      </c>
      <c r="AK635" s="46">
        <v>0.95841247418429498</v>
      </c>
    </row>
    <row r="636" spans="1:37" x14ac:dyDescent="0.2">
      <c r="A636" s="35" t="s">
        <v>6606</v>
      </c>
      <c r="B636" s="35" t="s">
        <v>12331</v>
      </c>
      <c r="C636" s="85" t="s">
        <v>945</v>
      </c>
      <c r="D636" s="85" t="s">
        <v>945</v>
      </c>
      <c r="E636" s="85" t="s">
        <v>12894</v>
      </c>
      <c r="F636" s="85" t="s">
        <v>205</v>
      </c>
      <c r="G636" s="85" t="s">
        <v>205</v>
      </c>
      <c r="H636" s="840">
        <v>1.0234154640662301</v>
      </c>
      <c r="I636" s="840">
        <v>1.0317104312444001</v>
      </c>
      <c r="J636" s="86">
        <v>15820.25</v>
      </c>
      <c r="K636" s="44">
        <v>16190.688495393901</v>
      </c>
      <c r="L636" s="45">
        <v>15233.2870457104</v>
      </c>
      <c r="M636" s="46">
        <v>0.96289799754810401</v>
      </c>
      <c r="N636" s="139">
        <v>16321.916949894199</v>
      </c>
      <c r="O636" s="45">
        <v>15160.537635106601</v>
      </c>
      <c r="P636" s="99">
        <v>0.95829949811833703</v>
      </c>
      <c r="Q636" s="86">
        <v>15827.1525073961</v>
      </c>
      <c r="R636" s="44">
        <v>16197.7526282039</v>
      </c>
      <c r="S636" s="45">
        <v>15240.71306645</v>
      </c>
      <c r="T636" s="140">
        <v>0.96294725531506098</v>
      </c>
      <c r="U636" s="44">
        <v>16329.0383387765</v>
      </c>
      <c r="V636" s="45">
        <v>15167.8171258728</v>
      </c>
      <c r="W636" s="99">
        <v>0.95834150323532996</v>
      </c>
      <c r="X636" s="86">
        <v>15834.193587481701</v>
      </c>
      <c r="Y636" s="44">
        <v>16204.9585784472</v>
      </c>
      <c r="Z636" s="45">
        <v>15248.2399243772</v>
      </c>
      <c r="AA636" s="46">
        <v>0.96299441080676496</v>
      </c>
      <c r="AB636" s="139">
        <v>16336.3026945481</v>
      </c>
      <c r="AC636" s="45">
        <v>15175.212559601699</v>
      </c>
      <c r="AD636" s="99">
        <v>0.95838240676803099</v>
      </c>
      <c r="AE636" s="142">
        <v>15849.394235247801</v>
      </c>
      <c r="AF636" s="44">
        <v>16220.5151564348</v>
      </c>
      <c r="AG636" s="45">
        <v>15263.421848235001</v>
      </c>
      <c r="AH636" s="140">
        <v>0.963028720321081</v>
      </c>
      <c r="AI636" s="44">
        <v>16351.985361409999</v>
      </c>
      <c r="AJ636" s="45">
        <v>15190.2571433262</v>
      </c>
      <c r="AK636" s="46">
        <v>0.95841247418429498</v>
      </c>
    </row>
    <row r="637" spans="1:37" x14ac:dyDescent="0.2">
      <c r="A637" s="35" t="s">
        <v>6605</v>
      </c>
      <c r="B637" s="35" t="s">
        <v>12330</v>
      </c>
      <c r="C637" s="85" t="s">
        <v>945</v>
      </c>
      <c r="D637" s="85" t="s">
        <v>945</v>
      </c>
      <c r="E637" s="85" t="s">
        <v>12894</v>
      </c>
      <c r="F637" s="85" t="s">
        <v>205</v>
      </c>
      <c r="G637" s="85" t="s">
        <v>205</v>
      </c>
      <c r="H637" s="840">
        <v>1.0234154640662301</v>
      </c>
      <c r="I637" s="840">
        <v>1.0317104312444001</v>
      </c>
      <c r="J637" s="86">
        <v>9025.5833333333303</v>
      </c>
      <c r="K637" s="44">
        <v>9236.9215555518094</v>
      </c>
      <c r="L637" s="45">
        <v>8690.7161183702101</v>
      </c>
      <c r="M637" s="46">
        <v>0.96289799754810501</v>
      </c>
      <c r="N637" s="139">
        <v>9311.7884730656006</v>
      </c>
      <c r="O637" s="45">
        <v>8649.2119785585601</v>
      </c>
      <c r="P637" s="99">
        <v>0.95829949811833703</v>
      </c>
      <c r="Q637" s="86">
        <v>9039.2506958047998</v>
      </c>
      <c r="R637" s="44">
        <v>9250.9089456581096</v>
      </c>
      <c r="S637" s="45">
        <v>8704.3216476299895</v>
      </c>
      <c r="T637" s="140">
        <v>0.96294725531506098</v>
      </c>
      <c r="U637" s="44">
        <v>9325.8892334950106</v>
      </c>
      <c r="V637" s="45">
        <v>8662.6890999385796</v>
      </c>
      <c r="W637" s="99">
        <v>0.95834150323532996</v>
      </c>
      <c r="X637" s="86">
        <v>9053.0663156602204</v>
      </c>
      <c r="Y637" s="44">
        <v>9265.0480646638098</v>
      </c>
      <c r="Z637" s="45">
        <v>8718.0522626437905</v>
      </c>
      <c r="AA637" s="46">
        <v>0.96299441080676496</v>
      </c>
      <c r="AB637" s="139">
        <v>9340.1429526139491</v>
      </c>
      <c r="AC637" s="45">
        <v>8676.2994842330299</v>
      </c>
      <c r="AD637" s="99">
        <v>0.95838240676803099</v>
      </c>
      <c r="AE637" s="142">
        <v>9069.2190453640906</v>
      </c>
      <c r="AF637" s="44">
        <v>9281.5790180296299</v>
      </c>
      <c r="AG637" s="45">
        <v>8733.9184115685493</v>
      </c>
      <c r="AH637" s="140">
        <v>0.96302872032108</v>
      </c>
      <c r="AI637" s="44">
        <v>9356.8078923425091</v>
      </c>
      <c r="AJ637" s="45">
        <v>8692.0526641867309</v>
      </c>
      <c r="AK637" s="46">
        <v>0.95841247418429498</v>
      </c>
    </row>
    <row r="638" spans="1:37" x14ac:dyDescent="0.2">
      <c r="A638" s="35" t="s">
        <v>6604</v>
      </c>
      <c r="B638" s="35" t="s">
        <v>12329</v>
      </c>
      <c r="C638" s="85" t="s">
        <v>945</v>
      </c>
      <c r="D638" s="85" t="s">
        <v>945</v>
      </c>
      <c r="E638" s="85" t="s">
        <v>12894</v>
      </c>
      <c r="F638" s="85" t="s">
        <v>205</v>
      </c>
      <c r="G638" s="85" t="s">
        <v>205</v>
      </c>
      <c r="H638" s="840">
        <v>1.0234154640662301</v>
      </c>
      <c r="I638" s="840">
        <v>1.0317104312444001</v>
      </c>
      <c r="J638" s="86">
        <v>3021.6666666666702</v>
      </c>
      <c r="K638" s="44">
        <v>3092.4203939201402</v>
      </c>
      <c r="L638" s="45">
        <v>2909.5567825911899</v>
      </c>
      <c r="M638" s="46">
        <v>0.96289799754810401</v>
      </c>
      <c r="N638" s="139">
        <v>3117.4850197434898</v>
      </c>
      <c r="O638" s="45">
        <v>2895.6616501475701</v>
      </c>
      <c r="P638" s="99">
        <v>0.95829949811833703</v>
      </c>
      <c r="Q638" s="86">
        <v>3021.2727587221302</v>
      </c>
      <c r="R638" s="44">
        <v>3092.0172624382899</v>
      </c>
      <c r="S638" s="45">
        <v>2909.3263105696401</v>
      </c>
      <c r="T638" s="140">
        <v>0.96294725531506098</v>
      </c>
      <c r="U638" s="44">
        <v>3117.0786208081699</v>
      </c>
      <c r="V638" s="45">
        <v>2895.4110772777199</v>
      </c>
      <c r="W638" s="99">
        <v>0.95834150323532996</v>
      </c>
      <c r="X638" s="86">
        <v>3021.9447463515498</v>
      </c>
      <c r="Y638" s="44">
        <v>3092.7049849698901</v>
      </c>
      <c r="Z638" s="45">
        <v>2910.1159005034101</v>
      </c>
      <c r="AA638" s="46">
        <v>0.96299441080676496</v>
      </c>
      <c r="AB638" s="139">
        <v>3117.7719174550998</v>
      </c>
      <c r="AC638" s="45">
        <v>2896.1786791283998</v>
      </c>
      <c r="AD638" s="99">
        <v>0.95838240676803099</v>
      </c>
      <c r="AE638" s="142">
        <v>3024.1393807788099</v>
      </c>
      <c r="AF638" s="44">
        <v>3094.9510077807299</v>
      </c>
      <c r="AG638" s="45">
        <v>2912.3330779440098</v>
      </c>
      <c r="AH638" s="140">
        <v>0.963028720321081</v>
      </c>
      <c r="AI638" s="44">
        <v>3120.0361446864799</v>
      </c>
      <c r="AJ638" s="45">
        <v>2898.3729062103898</v>
      </c>
      <c r="AK638" s="46">
        <v>0.95841247418429498</v>
      </c>
    </row>
    <row r="639" spans="1:37" x14ac:dyDescent="0.2">
      <c r="A639" s="35" t="s">
        <v>6603</v>
      </c>
      <c r="B639" s="35" t="s">
        <v>12328</v>
      </c>
      <c r="C639" s="85" t="s">
        <v>945</v>
      </c>
      <c r="D639" s="85" t="s">
        <v>945</v>
      </c>
      <c r="E639" s="85" t="s">
        <v>12894</v>
      </c>
      <c r="F639" s="85" t="s">
        <v>205</v>
      </c>
      <c r="G639" s="85" t="s">
        <v>205</v>
      </c>
      <c r="H639" s="840">
        <v>1.0234154640662301</v>
      </c>
      <c r="I639" s="840">
        <v>1.0317104312444001</v>
      </c>
      <c r="J639" s="86">
        <v>4499.8333333333303</v>
      </c>
      <c r="K639" s="44">
        <v>4605.19901905405</v>
      </c>
      <c r="L639" s="45">
        <v>4332.8805059668803</v>
      </c>
      <c r="M639" s="46">
        <v>0.96289799754810501</v>
      </c>
      <c r="N639" s="139">
        <v>4642.5249888612598</v>
      </c>
      <c r="O639" s="45">
        <v>4312.1880249494998</v>
      </c>
      <c r="P639" s="99">
        <v>0.95829949811833703</v>
      </c>
      <c r="Q639" s="86">
        <v>4501.3069612142799</v>
      </c>
      <c r="R639" s="44">
        <v>4606.7071526156897</v>
      </c>
      <c r="S639" s="45">
        <v>4334.5211836318704</v>
      </c>
      <c r="T639" s="140">
        <v>0.96294725531506098</v>
      </c>
      <c r="U639" s="44">
        <v>4644.0453461178004</v>
      </c>
      <c r="V639" s="45">
        <v>4313.7892797337499</v>
      </c>
      <c r="W639" s="99">
        <v>0.95834150323532996</v>
      </c>
      <c r="X639" s="86">
        <v>4503.8586123442801</v>
      </c>
      <c r="Y639" s="44">
        <v>4609.3185518410301</v>
      </c>
      <c r="Z639" s="45">
        <v>4337.1906707514499</v>
      </c>
      <c r="AA639" s="46">
        <v>0.96299441080676496</v>
      </c>
      <c r="AB639" s="139">
        <v>4646.6779112055201</v>
      </c>
      <c r="AC639" s="45">
        <v>4316.4188566414296</v>
      </c>
      <c r="AD639" s="99">
        <v>0.95838240676802999</v>
      </c>
      <c r="AE639" s="142">
        <v>4506.1288212129903</v>
      </c>
      <c r="AF639" s="44">
        <v>4611.6419187039301</v>
      </c>
      <c r="AG639" s="45">
        <v>4339.5314722946896</v>
      </c>
      <c r="AH639" s="140">
        <v>0.963028720321081</v>
      </c>
      <c r="AI639" s="44">
        <v>4649.0201093764699</v>
      </c>
      <c r="AJ639" s="45">
        <v>4318.7300725319101</v>
      </c>
      <c r="AK639" s="46">
        <v>0.95841247418429498</v>
      </c>
    </row>
    <row r="640" spans="1:37" x14ac:dyDescent="0.2">
      <c r="A640" s="35" t="s">
        <v>6602</v>
      </c>
      <c r="B640" s="35" t="s">
        <v>12259</v>
      </c>
      <c r="C640" s="85" t="s">
        <v>945</v>
      </c>
      <c r="D640" s="85" t="s">
        <v>945</v>
      </c>
      <c r="E640" s="85" t="s">
        <v>12894</v>
      </c>
      <c r="F640" s="85" t="s">
        <v>205</v>
      </c>
      <c r="G640" s="85" t="s">
        <v>205</v>
      </c>
      <c r="H640" s="840">
        <v>1.0234154640662301</v>
      </c>
      <c r="I640" s="840">
        <v>1.0317104312444001</v>
      </c>
      <c r="J640" s="86">
        <v>7379.8333333333303</v>
      </c>
      <c r="K640" s="44">
        <v>7552.6355555647997</v>
      </c>
      <c r="L640" s="45">
        <v>7106.0267389054197</v>
      </c>
      <c r="M640" s="46">
        <v>0.96289799754810401</v>
      </c>
      <c r="N640" s="139">
        <v>7613.8510308451296</v>
      </c>
      <c r="O640" s="45">
        <v>7072.0905795303097</v>
      </c>
      <c r="P640" s="99">
        <v>0.95829949811833703</v>
      </c>
      <c r="Q640" s="86">
        <v>7397.1573433910098</v>
      </c>
      <c r="R640" s="44">
        <v>7570.3652153574703</v>
      </c>
      <c r="S640" s="45">
        <v>7123.0723609520201</v>
      </c>
      <c r="T640" s="140">
        <v>0.96294725531506098</v>
      </c>
      <c r="U640" s="44">
        <v>7631.7243927326199</v>
      </c>
      <c r="V640" s="45">
        <v>7089.0028881336002</v>
      </c>
      <c r="W640" s="99">
        <v>0.95834150323532996</v>
      </c>
      <c r="X640" s="86">
        <v>7408.2493422109701</v>
      </c>
      <c r="Y640" s="44">
        <v>7581.7169384772196</v>
      </c>
      <c r="Z640" s="45">
        <v>7134.1027104120603</v>
      </c>
      <c r="AA640" s="46">
        <v>0.96299441080676496</v>
      </c>
      <c r="AB640" s="139">
        <v>7643.1681236185204</v>
      </c>
      <c r="AC640" s="45">
        <v>7099.9358345258297</v>
      </c>
      <c r="AD640" s="99">
        <v>0.95838240676803099</v>
      </c>
      <c r="AE640" s="142">
        <v>7422.1571822358001</v>
      </c>
      <c r="AF640" s="44">
        <v>7595.9504370303903</v>
      </c>
      <c r="AG640" s="45">
        <v>7147.75053323046</v>
      </c>
      <c r="AH640" s="140">
        <v>0.963028720321081</v>
      </c>
      <c r="AI640" s="44">
        <v>7657.5169872482102</v>
      </c>
      <c r="AJ640" s="45">
        <v>7113.48802881135</v>
      </c>
      <c r="AK640" s="46">
        <v>0.95841247418429498</v>
      </c>
    </row>
    <row r="641" spans="1:37" x14ac:dyDescent="0.2">
      <c r="A641" s="35" t="s">
        <v>6601</v>
      </c>
      <c r="B641" s="35" t="s">
        <v>12327</v>
      </c>
      <c r="C641" s="85" t="s">
        <v>945</v>
      </c>
      <c r="D641" s="85" t="s">
        <v>945</v>
      </c>
      <c r="E641" s="85" t="s">
        <v>12894</v>
      </c>
      <c r="F641" s="85" t="s">
        <v>205</v>
      </c>
      <c r="G641" s="85" t="s">
        <v>205</v>
      </c>
      <c r="H641" s="840">
        <v>1.0234154640662301</v>
      </c>
      <c r="I641" s="840">
        <v>1.0317104312444001</v>
      </c>
      <c r="J641" s="86">
        <v>10041.166666666701</v>
      </c>
      <c r="K641" s="44">
        <v>10276.2852439331</v>
      </c>
      <c r="L641" s="45">
        <v>9668.61927638011</v>
      </c>
      <c r="M641" s="46">
        <v>0.96289799754810501</v>
      </c>
      <c r="N641" s="139">
        <v>10359.5763918636</v>
      </c>
      <c r="O641" s="45">
        <v>9622.4449771892396</v>
      </c>
      <c r="P641" s="99">
        <v>0.95829949811833703</v>
      </c>
      <c r="Q641" s="86">
        <v>10075.854830906899</v>
      </c>
      <c r="R641" s="44">
        <v>10311.7856476366</v>
      </c>
      <c r="S641" s="45">
        <v>9702.5167543748303</v>
      </c>
      <c r="T641" s="140">
        <v>0.96294725531506098</v>
      </c>
      <c r="U641" s="44">
        <v>10395.364532751</v>
      </c>
      <c r="V641" s="45">
        <v>9656.1098650323092</v>
      </c>
      <c r="W641" s="99">
        <v>0.95834150323532996</v>
      </c>
      <c r="X641" s="86">
        <v>10101.5588345898</v>
      </c>
      <c r="Y641" s="44">
        <v>10338.0915224941</v>
      </c>
      <c r="Z641" s="45">
        <v>9727.7446981456796</v>
      </c>
      <c r="AA641" s="46">
        <v>0.96299441080676496</v>
      </c>
      <c r="AB641" s="139">
        <v>10421.883621475299</v>
      </c>
      <c r="AC641" s="45">
        <v>9681.1562680030402</v>
      </c>
      <c r="AD641" s="99">
        <v>0.95838240676803099</v>
      </c>
      <c r="AE641" s="142">
        <v>10133.226528643199</v>
      </c>
      <c r="AF641" s="44">
        <v>10370.5007302996</v>
      </c>
      <c r="AG641" s="45">
        <v>9758.5881766028506</v>
      </c>
      <c r="AH641" s="140">
        <v>0.963028720321081</v>
      </c>
      <c r="AI641" s="44">
        <v>10454.555511763599</v>
      </c>
      <c r="AJ641" s="45">
        <v>9711.8107087868393</v>
      </c>
      <c r="AK641" s="46">
        <v>0.95841247418429498</v>
      </c>
    </row>
    <row r="642" spans="1:37" x14ac:dyDescent="0.2">
      <c r="A642" s="35" t="s">
        <v>6600</v>
      </c>
      <c r="B642" s="35" t="s">
        <v>12326</v>
      </c>
      <c r="C642" s="85" t="s">
        <v>945</v>
      </c>
      <c r="D642" s="85" t="s">
        <v>945</v>
      </c>
      <c r="E642" s="85" t="s">
        <v>12894</v>
      </c>
      <c r="F642" s="85" t="s">
        <v>205</v>
      </c>
      <c r="G642" s="85" t="s">
        <v>205</v>
      </c>
      <c r="H642" s="840">
        <v>1.0234154640662301</v>
      </c>
      <c r="I642" s="840">
        <v>1.0317104312444001</v>
      </c>
      <c r="J642" s="86">
        <v>12683.916666666701</v>
      </c>
      <c r="K642" s="44">
        <v>12980.916461594101</v>
      </c>
      <c r="L642" s="45">
        <v>12213.3179594004</v>
      </c>
      <c r="M642" s="46">
        <v>0.96289799754810401</v>
      </c>
      <c r="N642" s="139">
        <v>13086.1291340347</v>
      </c>
      <c r="O642" s="45">
        <v>12154.9909758415</v>
      </c>
      <c r="P642" s="99">
        <v>0.95829949811833703</v>
      </c>
      <c r="Q642" s="86">
        <v>12680.5140697644</v>
      </c>
      <c r="R642" s="44">
        <v>12977.4341913064</v>
      </c>
      <c r="S642" s="45">
        <v>12210.666219463699</v>
      </c>
      <c r="T642" s="140">
        <v>0.96294725531506098</v>
      </c>
      <c r="U642" s="44">
        <v>13082.618639317299</v>
      </c>
      <c r="V642" s="45">
        <v>12152.2629154148</v>
      </c>
      <c r="W642" s="99">
        <v>0.95834150323532996</v>
      </c>
      <c r="X642" s="86">
        <v>12682.614803808699</v>
      </c>
      <c r="Y642" s="44">
        <v>12979.5841150132</v>
      </c>
      <c r="Z642" s="45">
        <v>12213.287170482999</v>
      </c>
      <c r="AA642" s="46">
        <v>0.96299441080676496</v>
      </c>
      <c r="AB642" s="139">
        <v>13084.785988544099</v>
      </c>
      <c r="AC642" s="45">
        <v>12154.7948997861</v>
      </c>
      <c r="AD642" s="99">
        <v>0.95838240676803099</v>
      </c>
      <c r="AE642" s="142">
        <v>12693.4338601289</v>
      </c>
      <c r="AF642" s="44">
        <v>12990.656504557899</v>
      </c>
      <c r="AG642" s="45">
        <v>12224.141366800201</v>
      </c>
      <c r="AH642" s="140">
        <v>0.963028720321081</v>
      </c>
      <c r="AI642" s="44">
        <v>13095.948121805801</v>
      </c>
      <c r="AJ642" s="45">
        <v>12165.5453517808</v>
      </c>
      <c r="AK642" s="46">
        <v>0.95841247418429498</v>
      </c>
    </row>
    <row r="643" spans="1:37" x14ac:dyDescent="0.2">
      <c r="A643" s="35" t="s">
        <v>6599</v>
      </c>
      <c r="B643" s="35" t="s">
        <v>12325</v>
      </c>
      <c r="C643" s="85" t="s">
        <v>945</v>
      </c>
      <c r="D643" s="85" t="s">
        <v>945</v>
      </c>
      <c r="E643" s="85" t="s">
        <v>12894</v>
      </c>
      <c r="F643" s="85" t="s">
        <v>205</v>
      </c>
      <c r="G643" s="85" t="s">
        <v>205</v>
      </c>
      <c r="H643" s="840">
        <v>1.0234154640662301</v>
      </c>
      <c r="I643" s="840">
        <v>1.0317104312444001</v>
      </c>
      <c r="J643" s="86">
        <v>3036.1666666666702</v>
      </c>
      <c r="K643" s="44">
        <v>3107.2599181491</v>
      </c>
      <c r="L643" s="45">
        <v>2923.5188035556398</v>
      </c>
      <c r="M643" s="46">
        <v>0.96289799754810401</v>
      </c>
      <c r="N643" s="139">
        <v>3132.4448209965399</v>
      </c>
      <c r="O643" s="45">
        <v>2909.5569928702898</v>
      </c>
      <c r="P643" s="99">
        <v>0.95829949811833703</v>
      </c>
      <c r="Q643" s="86">
        <v>3038.8667068314899</v>
      </c>
      <c r="R643" s="44">
        <v>3110.0231810073801</v>
      </c>
      <c r="S643" s="45">
        <v>2926.2683546117</v>
      </c>
      <c r="T643" s="140">
        <v>0.96294725531506098</v>
      </c>
      <c r="U643" s="44">
        <v>3135.2304805993599</v>
      </c>
      <c r="V643" s="45">
        <v>2912.27208795669</v>
      </c>
      <c r="W643" s="99">
        <v>0.95834150323532996</v>
      </c>
      <c r="X643" s="86">
        <v>3041.2489162460702</v>
      </c>
      <c r="Y643" s="44">
        <v>3112.4611709608998</v>
      </c>
      <c r="Z643" s="45">
        <v>2928.70570821709</v>
      </c>
      <c r="AA643" s="46">
        <v>0.96299441080676496</v>
      </c>
      <c r="AB643" s="139">
        <v>3137.6882309017901</v>
      </c>
      <c r="AC643" s="45">
        <v>2914.6794559325699</v>
      </c>
      <c r="AD643" s="99">
        <v>0.95838240676802999</v>
      </c>
      <c r="AE643" s="142">
        <v>3046.3873211097898</v>
      </c>
      <c r="AF643" s="44">
        <v>3117.7198939590699</v>
      </c>
      <c r="AG643" s="45">
        <v>2933.7584834507302</v>
      </c>
      <c r="AH643" s="140">
        <v>0.96302872032108</v>
      </c>
      <c r="AI643" s="44">
        <v>3142.98957679966</v>
      </c>
      <c r="AJ643" s="45">
        <v>2919.6956097485099</v>
      </c>
      <c r="AK643" s="46">
        <v>0.95841247418429498</v>
      </c>
    </row>
    <row r="644" spans="1:37" x14ac:dyDescent="0.2">
      <c r="A644" s="35" t="s">
        <v>6598</v>
      </c>
      <c r="B644" s="35" t="s">
        <v>12324</v>
      </c>
      <c r="C644" s="85" t="s">
        <v>945</v>
      </c>
      <c r="D644" s="85" t="s">
        <v>945</v>
      </c>
      <c r="E644" s="85" t="s">
        <v>12894</v>
      </c>
      <c r="F644" s="85" t="s">
        <v>205</v>
      </c>
      <c r="G644" s="85" t="s">
        <v>205</v>
      </c>
      <c r="H644" s="840">
        <v>1.0234154640662301</v>
      </c>
      <c r="I644" s="840">
        <v>1.0317104312444001</v>
      </c>
      <c r="J644" s="86">
        <v>8228.6666666666697</v>
      </c>
      <c r="K644" s="44">
        <v>8421.3447153130292</v>
      </c>
      <c r="L644" s="45">
        <v>7923.3666558241703</v>
      </c>
      <c r="M644" s="46">
        <v>0.96289799754810501</v>
      </c>
      <c r="N644" s="139">
        <v>8489.6012352330799</v>
      </c>
      <c r="O644" s="45">
        <v>7885.5271368497597</v>
      </c>
      <c r="P644" s="99">
        <v>0.95829949811833703</v>
      </c>
      <c r="Q644" s="86">
        <v>8247.0637388221203</v>
      </c>
      <c r="R644" s="44">
        <v>8440.1725634504601</v>
      </c>
      <c r="S644" s="45">
        <v>7941.48739170713</v>
      </c>
      <c r="T644" s="140">
        <v>0.96294725531506098</v>
      </c>
      <c r="U644" s="44">
        <v>8508.58168648022</v>
      </c>
      <c r="V644" s="45">
        <v>7903.5034607403704</v>
      </c>
      <c r="W644" s="99">
        <v>0.95834150323532996</v>
      </c>
      <c r="X644" s="86">
        <v>8260.9713038225309</v>
      </c>
      <c r="Y644" s="44">
        <v>8454.4057805393804</v>
      </c>
      <c r="Z644" s="45">
        <v>7955.2691934161703</v>
      </c>
      <c r="AA644" s="46">
        <v>0.96299441080676496</v>
      </c>
      <c r="AB644" s="139">
        <v>8522.9302663643502</v>
      </c>
      <c r="AC644" s="45">
        <v>7917.1695603990702</v>
      </c>
      <c r="AD644" s="99">
        <v>0.95838240676803099</v>
      </c>
      <c r="AE644" s="142">
        <v>8277.7350856432295</v>
      </c>
      <c r="AF644" s="44">
        <v>8471.5620940909303</v>
      </c>
      <c r="AG644" s="45">
        <v>7971.6966266839199</v>
      </c>
      <c r="AH644" s="140">
        <v>0.963028720321081</v>
      </c>
      <c r="AI644" s="44">
        <v>8540.2256349358795</v>
      </c>
      <c r="AJ644" s="45">
        <v>7933.4845640734802</v>
      </c>
      <c r="AK644" s="46">
        <v>0.95841247418429498</v>
      </c>
    </row>
    <row r="645" spans="1:37" x14ac:dyDescent="0.2">
      <c r="A645" s="35" t="s">
        <v>6597</v>
      </c>
      <c r="B645" s="35" t="s">
        <v>12323</v>
      </c>
      <c r="C645" s="85" t="s">
        <v>945</v>
      </c>
      <c r="D645" s="85" t="s">
        <v>945</v>
      </c>
      <c r="E645" s="85" t="s">
        <v>12894</v>
      </c>
      <c r="F645" s="85" t="s">
        <v>205</v>
      </c>
      <c r="G645" s="85" t="s">
        <v>205</v>
      </c>
      <c r="H645" s="840">
        <v>1.0234154640662301</v>
      </c>
      <c r="I645" s="840">
        <v>1.0317104312444001</v>
      </c>
      <c r="J645" s="86">
        <v>2459</v>
      </c>
      <c r="K645" s="44">
        <v>2516.5786261388698</v>
      </c>
      <c r="L645" s="45">
        <v>2367.7661759707898</v>
      </c>
      <c r="M645" s="46">
        <v>0.96289799754810401</v>
      </c>
      <c r="N645" s="139">
        <v>2536.97595042998</v>
      </c>
      <c r="O645" s="45">
        <v>2356.45846587299</v>
      </c>
      <c r="P645" s="99">
        <v>0.95829949811833703</v>
      </c>
      <c r="Q645" s="86">
        <v>2468.1936326171999</v>
      </c>
      <c r="R645" s="44">
        <v>2525.98753193026</v>
      </c>
      <c r="S645" s="45">
        <v>2376.7402841148501</v>
      </c>
      <c r="T645" s="140">
        <v>0.96294725531506098</v>
      </c>
      <c r="U645" s="44">
        <v>2546.4611171021802</v>
      </c>
      <c r="V645" s="45">
        <v>2365.37239615824</v>
      </c>
      <c r="W645" s="99">
        <v>0.95834150323532996</v>
      </c>
      <c r="X645" s="86">
        <v>2478.89098581195</v>
      </c>
      <c r="Y645" s="44">
        <v>2536.9353686143399</v>
      </c>
      <c r="Z645" s="45">
        <v>2387.1581643361801</v>
      </c>
      <c r="AA645" s="46">
        <v>0.96299441080676595</v>
      </c>
      <c r="AB645" s="139">
        <v>2557.4976879799001</v>
      </c>
      <c r="AC645" s="45">
        <v>2375.7255090980302</v>
      </c>
      <c r="AD645" s="99">
        <v>0.95838240676803099</v>
      </c>
      <c r="AE645" s="142">
        <v>2489.8629488705101</v>
      </c>
      <c r="AF645" s="44">
        <v>2548.16424527964</v>
      </c>
      <c r="AG645" s="45">
        <v>2397.80952942564</v>
      </c>
      <c r="AH645" s="140">
        <v>0.96302872032108</v>
      </c>
      <c r="AI645" s="44">
        <v>2568.8175767186499</v>
      </c>
      <c r="AJ645" s="45">
        <v>2386.31570920679</v>
      </c>
      <c r="AK645" s="46">
        <v>0.95841247418429498</v>
      </c>
    </row>
    <row r="646" spans="1:37" x14ac:dyDescent="0.2">
      <c r="A646" s="35" t="s">
        <v>6596</v>
      </c>
      <c r="B646" s="35" t="s">
        <v>12322</v>
      </c>
      <c r="C646" s="85" t="s">
        <v>945</v>
      </c>
      <c r="D646" s="85" t="s">
        <v>945</v>
      </c>
      <c r="E646" s="85" t="s">
        <v>12894</v>
      </c>
      <c r="F646" s="85" t="s">
        <v>205</v>
      </c>
      <c r="G646" s="85" t="s">
        <v>205</v>
      </c>
      <c r="H646" s="840">
        <v>1.0234154640662301</v>
      </c>
      <c r="I646" s="840">
        <v>1.0317104312444001</v>
      </c>
      <c r="J646" s="86">
        <v>9547.8333333333303</v>
      </c>
      <c r="K646" s="44">
        <v>9771.4002816604007</v>
      </c>
      <c r="L646" s="45">
        <v>9193.5895975897092</v>
      </c>
      <c r="M646" s="46">
        <v>0.96289799754810401</v>
      </c>
      <c r="N646" s="139">
        <v>9850.5992457829907</v>
      </c>
      <c r="O646" s="45">
        <v>9149.6838914508608</v>
      </c>
      <c r="P646" s="99">
        <v>0.95829949811833703</v>
      </c>
      <c r="Q646" s="86">
        <v>9580.3205193163903</v>
      </c>
      <c r="R646" s="44">
        <v>9804.6481701794601</v>
      </c>
      <c r="S646" s="45">
        <v>9225.3433491142805</v>
      </c>
      <c r="T646" s="140">
        <v>0.96294725531506098</v>
      </c>
      <c r="U646" s="44">
        <v>9884.1166144434792</v>
      </c>
      <c r="V646" s="45">
        <v>9181.2187679579492</v>
      </c>
      <c r="W646" s="99">
        <v>0.95834150323532996</v>
      </c>
      <c r="X646" s="86">
        <v>9609.2561345826907</v>
      </c>
      <c r="Y646" s="44">
        <v>9834.2613263052499</v>
      </c>
      <c r="Z646" s="45">
        <v>9253.6599496137496</v>
      </c>
      <c r="AA646" s="46">
        <v>0.96299441080676496</v>
      </c>
      <c r="AB646" s="139">
        <v>9913.9697905481898</v>
      </c>
      <c r="AC646" s="45">
        <v>9209.3420215118203</v>
      </c>
      <c r="AD646" s="99">
        <v>0.95838240676803099</v>
      </c>
      <c r="AE646" s="142">
        <v>9638.1469762413908</v>
      </c>
      <c r="AF646" s="44">
        <v>9863.8286604286604</v>
      </c>
      <c r="AG646" s="45">
        <v>9281.8123487962293</v>
      </c>
      <c r="AH646" s="140">
        <v>0.963028720321081</v>
      </c>
      <c r="AI646" s="44">
        <v>9943.7767732549091</v>
      </c>
      <c r="AJ646" s="45">
        <v>9237.3202900513897</v>
      </c>
      <c r="AK646" s="46">
        <v>0.95841247418429498</v>
      </c>
    </row>
    <row r="647" spans="1:37" x14ac:dyDescent="0.2">
      <c r="A647" s="35" t="s">
        <v>6595</v>
      </c>
      <c r="B647" s="35" t="s">
        <v>7370</v>
      </c>
      <c r="C647" s="85" t="s">
        <v>945</v>
      </c>
      <c r="D647" s="85" t="s">
        <v>945</v>
      </c>
      <c r="E647" s="85" t="s">
        <v>12894</v>
      </c>
      <c r="F647" s="85" t="s">
        <v>205</v>
      </c>
      <c r="G647" s="85" t="s">
        <v>205</v>
      </c>
      <c r="H647" s="840">
        <v>1.0234154640662301</v>
      </c>
      <c r="I647" s="840">
        <v>1.0317104312444001</v>
      </c>
      <c r="J647" s="86">
        <v>14727.75</v>
      </c>
      <c r="K647" s="44">
        <v>15072.6071009015</v>
      </c>
      <c r="L647" s="45">
        <v>14181.3209833891</v>
      </c>
      <c r="M647" s="46">
        <v>0.96289799754810401</v>
      </c>
      <c r="N647" s="139">
        <v>15194.773303759701</v>
      </c>
      <c r="O647" s="45">
        <v>14113.5954334123</v>
      </c>
      <c r="P647" s="99">
        <v>0.95829949811833703</v>
      </c>
      <c r="Q647" s="86">
        <v>14723.5736055778</v>
      </c>
      <c r="R647" s="44">
        <v>15068.3329142658</v>
      </c>
      <c r="S647" s="45">
        <v>14178.024791920399</v>
      </c>
      <c r="T647" s="140">
        <v>0.96294725531506098</v>
      </c>
      <c r="U647" s="44">
        <v>15190.4644740693</v>
      </c>
      <c r="V647" s="45">
        <v>14110.2116621655</v>
      </c>
      <c r="W647" s="99">
        <v>0.95834150323532996</v>
      </c>
      <c r="X647" s="86">
        <v>14711.813067957501</v>
      </c>
      <c r="Y647" s="44">
        <v>15056.296998199399</v>
      </c>
      <c r="Z647" s="45">
        <v>14167.393757276999</v>
      </c>
      <c r="AA647" s="46">
        <v>0.96299441080676496</v>
      </c>
      <c r="AB647" s="139">
        <v>15178.3310047294</v>
      </c>
      <c r="AC647" s="45">
        <v>14099.5428159905</v>
      </c>
      <c r="AD647" s="99">
        <v>0.95838240676803099</v>
      </c>
      <c r="AE647" s="142">
        <v>14746.420184787699</v>
      </c>
      <c r="AF647" s="44">
        <v>15091.7144567302</v>
      </c>
      <c r="AG647" s="45">
        <v>14201.2261598731</v>
      </c>
      <c r="AH647" s="140">
        <v>0.963028720321081</v>
      </c>
      <c r="AI647" s="44">
        <v>15214.0355281585</v>
      </c>
      <c r="AJ647" s="45">
        <v>14133.1530546637</v>
      </c>
      <c r="AK647" s="46">
        <v>0.95841247418429498</v>
      </c>
    </row>
    <row r="648" spans="1:37" x14ac:dyDescent="0.2">
      <c r="A648" s="35" t="s">
        <v>6594</v>
      </c>
      <c r="B648" s="35" t="s">
        <v>12321</v>
      </c>
      <c r="C648" s="85" t="s">
        <v>945</v>
      </c>
      <c r="D648" s="85" t="s">
        <v>945</v>
      </c>
      <c r="E648" s="85" t="s">
        <v>12894</v>
      </c>
      <c r="F648" s="85" t="s">
        <v>205</v>
      </c>
      <c r="G648" s="85" t="s">
        <v>205</v>
      </c>
      <c r="H648" s="840">
        <v>1.0234154640662301</v>
      </c>
      <c r="I648" s="840">
        <v>1.0317104312444001</v>
      </c>
      <c r="J648" s="86">
        <v>4640.5</v>
      </c>
      <c r="K648" s="44">
        <v>4749.1594609993599</v>
      </c>
      <c r="L648" s="45">
        <v>4468.3281576219797</v>
      </c>
      <c r="M648" s="46">
        <v>0.96289799754810401</v>
      </c>
      <c r="N648" s="139">
        <v>4787.65225618964</v>
      </c>
      <c r="O648" s="45">
        <v>4446.9888210181398</v>
      </c>
      <c r="P648" s="99">
        <v>0.95829949811833703</v>
      </c>
      <c r="Q648" s="86">
        <v>4649.1651551095401</v>
      </c>
      <c r="R648" s="44">
        <v>4758.0275147370003</v>
      </c>
      <c r="S648" s="45">
        <v>4476.9008256191501</v>
      </c>
      <c r="T648" s="140">
        <v>0.96294725531506098</v>
      </c>
      <c r="U648" s="44">
        <v>4796.5921871044902</v>
      </c>
      <c r="V648" s="45">
        <v>4455.4879235369899</v>
      </c>
      <c r="W648" s="99">
        <v>0.95834150323532996</v>
      </c>
      <c r="X648" s="86">
        <v>4659.5907615345104</v>
      </c>
      <c r="Y648" s="44">
        <v>4768.6972415745804</v>
      </c>
      <c r="Z648" s="45">
        <v>4487.15986000457</v>
      </c>
      <c r="AA648" s="46">
        <v>0.96299441080676496</v>
      </c>
      <c r="AB648" s="139">
        <v>4807.3483940051901</v>
      </c>
      <c r="AC648" s="45">
        <v>4465.6698085935204</v>
      </c>
      <c r="AD648" s="99">
        <v>0.95838240676802999</v>
      </c>
      <c r="AE648" s="142">
        <v>4671.2501614493003</v>
      </c>
      <c r="AF648" s="44">
        <v>4780.6296517491101</v>
      </c>
      <c r="AG648" s="45">
        <v>4498.5480652801598</v>
      </c>
      <c r="AH648" s="140">
        <v>0.963028720321081</v>
      </c>
      <c r="AI648" s="44">
        <v>4819.3775185193299</v>
      </c>
      <c r="AJ648" s="45">
        <v>4476.9844247684196</v>
      </c>
      <c r="AK648" s="46">
        <v>0.95841247418429498</v>
      </c>
    </row>
    <row r="649" spans="1:37" x14ac:dyDescent="0.2">
      <c r="A649" s="35" t="s">
        <v>6593</v>
      </c>
      <c r="B649" s="35" t="s">
        <v>10393</v>
      </c>
      <c r="C649" s="85" t="s">
        <v>945</v>
      </c>
      <c r="D649" s="85" t="s">
        <v>945</v>
      </c>
      <c r="E649" s="85" t="s">
        <v>12894</v>
      </c>
      <c r="F649" s="85" t="s">
        <v>205</v>
      </c>
      <c r="G649" s="85" t="s">
        <v>205</v>
      </c>
      <c r="H649" s="840">
        <v>1.0234154640662301</v>
      </c>
      <c r="I649" s="840">
        <v>1.0317104312444001</v>
      </c>
      <c r="J649" s="86">
        <v>10811.083333333299</v>
      </c>
      <c r="K649" s="44">
        <v>11064.229866642099</v>
      </c>
      <c r="L649" s="45">
        <v>10409.970492992399</v>
      </c>
      <c r="M649" s="46">
        <v>0.96289799754810401</v>
      </c>
      <c r="N649" s="139">
        <v>11153.9074480525</v>
      </c>
      <c r="O649" s="45">
        <v>10360.255732448801</v>
      </c>
      <c r="P649" s="99">
        <v>0.95829949811833703</v>
      </c>
      <c r="Q649" s="86">
        <v>10839.666194200099</v>
      </c>
      <c r="R649" s="44">
        <v>11093.4820084603</v>
      </c>
      <c r="S649" s="45">
        <v>10438.026810236401</v>
      </c>
      <c r="T649" s="140">
        <v>0.96294725531506098</v>
      </c>
      <c r="U649" s="44">
        <v>11183.3966837635</v>
      </c>
      <c r="V649" s="45">
        <v>10388.101995118899</v>
      </c>
      <c r="W649" s="99">
        <v>0.95834150323532996</v>
      </c>
      <c r="X649" s="86">
        <v>10862.5345066953</v>
      </c>
      <c r="Y649" s="44">
        <v>11116.885793105101</v>
      </c>
      <c r="Z649" s="45">
        <v>10460.5600171432</v>
      </c>
      <c r="AA649" s="46">
        <v>0.96299441080676496</v>
      </c>
      <c r="AB649" s="139">
        <v>11206.990160309801</v>
      </c>
      <c r="AC649" s="45">
        <v>10410.4619641274</v>
      </c>
      <c r="AD649" s="99">
        <v>0.95838240676802999</v>
      </c>
      <c r="AE649" s="142">
        <v>10887.8615943557</v>
      </c>
      <c r="AF649" s="44">
        <v>11142.8059262764</v>
      </c>
      <c r="AG649" s="45">
        <v>10485.3234182454</v>
      </c>
      <c r="AH649" s="140">
        <v>0.963028720321081</v>
      </c>
      <c r="AI649" s="44">
        <v>11233.120380842</v>
      </c>
      <c r="AJ649" s="45">
        <v>10435.0623692226</v>
      </c>
      <c r="AK649" s="46">
        <v>0.95841247418429498</v>
      </c>
    </row>
    <row r="650" spans="1:37" x14ac:dyDescent="0.2">
      <c r="A650" s="35" t="s">
        <v>6592</v>
      </c>
      <c r="B650" s="35" t="s">
        <v>12320</v>
      </c>
      <c r="C650" s="85" t="s">
        <v>945</v>
      </c>
      <c r="D650" s="85" t="s">
        <v>945</v>
      </c>
      <c r="E650" s="85" t="s">
        <v>12894</v>
      </c>
      <c r="F650" s="85" t="s">
        <v>205</v>
      </c>
      <c r="G650" s="85" t="s">
        <v>205</v>
      </c>
      <c r="H650" s="840">
        <v>1.0234154640662301</v>
      </c>
      <c r="I650" s="840">
        <v>1.0317104312444001</v>
      </c>
      <c r="J650" s="86">
        <v>3747.6666666666702</v>
      </c>
      <c r="K650" s="44">
        <v>3835.42002083223</v>
      </c>
      <c r="L650" s="45">
        <v>3608.62072881111</v>
      </c>
      <c r="M650" s="46">
        <v>0.96289799754810401</v>
      </c>
      <c r="N650" s="139">
        <v>3866.50679282693</v>
      </c>
      <c r="O650" s="45">
        <v>3591.38708578149</v>
      </c>
      <c r="P650" s="99">
        <v>0.95829949811833703</v>
      </c>
      <c r="Q650" s="86">
        <v>3754.6211728780299</v>
      </c>
      <c r="R650" s="44">
        <v>3842.5373700338801</v>
      </c>
      <c r="S650" s="45">
        <v>3615.5021531707198</v>
      </c>
      <c r="T650" s="140">
        <v>0.96294725531506098</v>
      </c>
      <c r="U650" s="44">
        <v>3873.6818294293498</v>
      </c>
      <c r="V650" s="45">
        <v>3598.2092988951299</v>
      </c>
      <c r="W650" s="99">
        <v>0.95834150323532996</v>
      </c>
      <c r="X650" s="86">
        <v>3765.10811039994</v>
      </c>
      <c r="Y650" s="44">
        <v>3853.2698640644999</v>
      </c>
      <c r="Z650" s="45">
        <v>3625.7780663983599</v>
      </c>
      <c r="AA650" s="46">
        <v>0.96299441080676496</v>
      </c>
      <c r="AB650" s="139">
        <v>3884.5013122625101</v>
      </c>
      <c r="AC650" s="45">
        <v>3608.4133725869301</v>
      </c>
      <c r="AD650" s="99">
        <v>0.95838240676803099</v>
      </c>
      <c r="AE650" s="142">
        <v>3776.4353987740401</v>
      </c>
      <c r="AF650" s="44">
        <v>3864.8623861524902</v>
      </c>
      <c r="AG650" s="45">
        <v>3636.8157494565899</v>
      </c>
      <c r="AH650" s="140">
        <v>0.963028720321081</v>
      </c>
      <c r="AI650" s="44">
        <v>3896.1877938357802</v>
      </c>
      <c r="AJ650" s="45">
        <v>3619.3827941361801</v>
      </c>
      <c r="AK650" s="46">
        <v>0.95841247418429498</v>
      </c>
    </row>
    <row r="651" spans="1:37" x14ac:dyDescent="0.2">
      <c r="A651" s="35" t="s">
        <v>6591</v>
      </c>
      <c r="B651" s="35" t="s">
        <v>12319</v>
      </c>
      <c r="C651" s="85" t="s">
        <v>945</v>
      </c>
      <c r="D651" s="85" t="s">
        <v>945</v>
      </c>
      <c r="E651" s="85" t="s">
        <v>12894</v>
      </c>
      <c r="F651" s="85" t="s">
        <v>205</v>
      </c>
      <c r="G651" s="85" t="s">
        <v>205</v>
      </c>
      <c r="H651" s="840">
        <v>1.0234154640662301</v>
      </c>
      <c r="I651" s="840">
        <v>1.0317104312444001</v>
      </c>
      <c r="J651" s="86">
        <v>4481.5833333333303</v>
      </c>
      <c r="K651" s="44">
        <v>4586.5216868348398</v>
      </c>
      <c r="L651" s="45">
        <v>4315.3076175116303</v>
      </c>
      <c r="M651" s="46">
        <v>0.96289799754810501</v>
      </c>
      <c r="N651" s="139">
        <v>4623.6962734910503</v>
      </c>
      <c r="O651" s="45">
        <v>4294.6990591088397</v>
      </c>
      <c r="P651" s="99">
        <v>0.95829949811833703</v>
      </c>
      <c r="Q651" s="86">
        <v>4488.8005345337797</v>
      </c>
      <c r="R651" s="44">
        <v>4593.90788215065</v>
      </c>
      <c r="S651" s="45">
        <v>4322.47815438609</v>
      </c>
      <c r="T651" s="140">
        <v>0.96294725531506098</v>
      </c>
      <c r="U651" s="44">
        <v>4631.1423352539396</v>
      </c>
      <c r="V651" s="45">
        <v>4301.8038519886604</v>
      </c>
      <c r="W651" s="99">
        <v>0.95834150323532996</v>
      </c>
      <c r="X651" s="86">
        <v>4495.3674602312703</v>
      </c>
      <c r="Y651" s="44">
        <v>4600.6285754608398</v>
      </c>
      <c r="Z651" s="45">
        <v>4329.0137387253199</v>
      </c>
      <c r="AA651" s="46">
        <v>0.96299441080676595</v>
      </c>
      <c r="AB651" s="139">
        <v>4637.9175009972396</v>
      </c>
      <c r="AC651" s="45">
        <v>4308.2810858431303</v>
      </c>
      <c r="AD651" s="99">
        <v>0.95838240676802999</v>
      </c>
      <c r="AE651" s="142">
        <v>4502.4460283165799</v>
      </c>
      <c r="AF651" s="44">
        <v>4607.8728915027896</v>
      </c>
      <c r="AG651" s="45">
        <v>4335.9848369644496</v>
      </c>
      <c r="AH651" s="140">
        <v>0.96302872032108</v>
      </c>
      <c r="AI651" s="44">
        <v>4645.2205335291301</v>
      </c>
      <c r="AJ651" s="45">
        <v>4315.2004378801503</v>
      </c>
      <c r="AK651" s="46">
        <v>0.95841247418429498</v>
      </c>
    </row>
    <row r="652" spans="1:37" x14ac:dyDescent="0.2">
      <c r="A652" s="35" t="s">
        <v>6590</v>
      </c>
      <c r="B652" s="35" t="s">
        <v>8471</v>
      </c>
      <c r="C652" s="85" t="s">
        <v>945</v>
      </c>
      <c r="D652" s="85" t="s">
        <v>945</v>
      </c>
      <c r="E652" s="85" t="s">
        <v>12894</v>
      </c>
      <c r="F652" s="85" t="s">
        <v>205</v>
      </c>
      <c r="G652" s="85" t="s">
        <v>205</v>
      </c>
      <c r="H652" s="840">
        <v>1.0234154640662301</v>
      </c>
      <c r="I652" s="840">
        <v>1.0317104312444001</v>
      </c>
      <c r="J652" s="86">
        <v>6866.4166666666697</v>
      </c>
      <c r="K652" s="44">
        <v>7027.1969993887997</v>
      </c>
      <c r="L652" s="45">
        <v>6611.6588586642602</v>
      </c>
      <c r="M652" s="46">
        <v>0.96289799754810401</v>
      </c>
      <c r="N652" s="139">
        <v>7084.1537002703999</v>
      </c>
      <c r="O652" s="45">
        <v>6580.0836455380504</v>
      </c>
      <c r="P652" s="99">
        <v>0.95829949811833703</v>
      </c>
      <c r="Q652" s="86">
        <v>6866.5495505935996</v>
      </c>
      <c r="R652" s="44">
        <v>7027.3329948545497</v>
      </c>
      <c r="S652" s="45">
        <v>6612.1250432289798</v>
      </c>
      <c r="T652" s="140">
        <v>0.96294725531506098</v>
      </c>
      <c r="U652" s="44">
        <v>7084.2907980039599</v>
      </c>
      <c r="V652" s="45">
        <v>6580.4994183557501</v>
      </c>
      <c r="W652" s="99">
        <v>0.95834150323532996</v>
      </c>
      <c r="X652" s="86">
        <v>6869.4210923885803</v>
      </c>
      <c r="Y652" s="44">
        <v>7030.2717751332402</v>
      </c>
      <c r="Z652" s="45">
        <v>6615.2141174483004</v>
      </c>
      <c r="AA652" s="46">
        <v>0.96299441080676496</v>
      </c>
      <c r="AB652" s="139">
        <v>7087.2533976275899</v>
      </c>
      <c r="AC652" s="45">
        <v>6583.5323196264399</v>
      </c>
      <c r="AD652" s="99">
        <v>0.95838240676802999</v>
      </c>
      <c r="AE652" s="142">
        <v>6877.2166466905101</v>
      </c>
      <c r="AF652" s="44">
        <v>7038.2498659568</v>
      </c>
      <c r="AG652" s="45">
        <v>6622.95714663319</v>
      </c>
      <c r="AH652" s="140">
        <v>0.963028720321081</v>
      </c>
      <c r="AI652" s="44">
        <v>7095.2961523182303</v>
      </c>
      <c r="AJ652" s="45">
        <v>6591.2102218560703</v>
      </c>
      <c r="AK652" s="46">
        <v>0.95841247418429498</v>
      </c>
    </row>
    <row r="653" spans="1:37" x14ac:dyDescent="0.2">
      <c r="A653" s="35" t="s">
        <v>6589</v>
      </c>
      <c r="B653" s="35" t="s">
        <v>12318</v>
      </c>
      <c r="C653" s="85" t="s">
        <v>945</v>
      </c>
      <c r="D653" s="85" t="s">
        <v>945</v>
      </c>
      <c r="E653" s="85" t="s">
        <v>12894</v>
      </c>
      <c r="F653" s="85" t="s">
        <v>205</v>
      </c>
      <c r="G653" s="85" t="s">
        <v>205</v>
      </c>
      <c r="H653" s="840">
        <v>1.0234154640662301</v>
      </c>
      <c r="I653" s="840">
        <v>1.0317104312444001</v>
      </c>
      <c r="J653" s="86">
        <v>3138.4166666666702</v>
      </c>
      <c r="K653" s="44">
        <v>3211.9041493498698</v>
      </c>
      <c r="L653" s="45">
        <v>3021.9751238049298</v>
      </c>
      <c r="M653" s="46">
        <v>0.96289799754810401</v>
      </c>
      <c r="N653" s="139">
        <v>3237.9372125912801</v>
      </c>
      <c r="O653" s="45">
        <v>3007.5431165528898</v>
      </c>
      <c r="P653" s="99">
        <v>0.95829949811833703</v>
      </c>
      <c r="Q653" s="86">
        <v>3143.23254056415</v>
      </c>
      <c r="R653" s="44">
        <v>3216.8327891695499</v>
      </c>
      <c r="S653" s="45">
        <v>3026.7671477532299</v>
      </c>
      <c r="T653" s="140">
        <v>0.96294725531506098</v>
      </c>
      <c r="U653" s="44">
        <v>3242.9057999268598</v>
      </c>
      <c r="V653" s="45">
        <v>3012.29019794245</v>
      </c>
      <c r="W653" s="99">
        <v>0.95834150323532996</v>
      </c>
      <c r="X653" s="86">
        <v>3148.1003251331199</v>
      </c>
      <c r="Y653" s="44">
        <v>3221.81455517318</v>
      </c>
      <c r="Z653" s="45">
        <v>3031.6030177621601</v>
      </c>
      <c r="AA653" s="46">
        <v>0.96299441080676496</v>
      </c>
      <c r="AB653" s="139">
        <v>3247.9279440437299</v>
      </c>
      <c r="AC653" s="45">
        <v>3017.0839663482998</v>
      </c>
      <c r="AD653" s="99">
        <v>0.95838240676803099</v>
      </c>
      <c r="AE653" s="142">
        <v>3154.8015518509901</v>
      </c>
      <c r="AF653" s="44">
        <v>3228.67269422446</v>
      </c>
      <c r="AG653" s="45">
        <v>3038.1645013460202</v>
      </c>
      <c r="AH653" s="140">
        <v>0.96302872032108</v>
      </c>
      <c r="AI653" s="44">
        <v>3254.8416695506799</v>
      </c>
      <c r="AJ653" s="45">
        <v>3023.60116086996</v>
      </c>
      <c r="AK653" s="46">
        <v>0.95841247418429498</v>
      </c>
    </row>
    <row r="654" spans="1:37" x14ac:dyDescent="0.2">
      <c r="A654" s="35" t="s">
        <v>6588</v>
      </c>
      <c r="B654" s="35" t="s">
        <v>12317</v>
      </c>
      <c r="C654" s="85" t="s">
        <v>945</v>
      </c>
      <c r="D654" s="85" t="s">
        <v>945</v>
      </c>
      <c r="E654" s="85" t="s">
        <v>12894</v>
      </c>
      <c r="F654" s="85" t="s">
        <v>205</v>
      </c>
      <c r="G654" s="85" t="s">
        <v>205</v>
      </c>
      <c r="H654" s="840">
        <v>1.0234154640662301</v>
      </c>
      <c r="I654" s="840">
        <v>1.0317104312444001</v>
      </c>
      <c r="J654" s="86">
        <v>2773.25</v>
      </c>
      <c r="K654" s="44">
        <v>2838.1869357216901</v>
      </c>
      <c r="L654" s="45">
        <v>2670.35687170028</v>
      </c>
      <c r="M654" s="46">
        <v>0.96289799754810501</v>
      </c>
      <c r="N654" s="139">
        <v>2861.1909534485299</v>
      </c>
      <c r="O654" s="45">
        <v>2657.6040831566802</v>
      </c>
      <c r="P654" s="99">
        <v>0.95829949811833703</v>
      </c>
      <c r="Q654" s="86">
        <v>2776.9083052000701</v>
      </c>
      <c r="R654" s="44">
        <v>2841.9309018357098</v>
      </c>
      <c r="S654" s="45">
        <v>2674.0162307539999</v>
      </c>
      <c r="T654" s="140">
        <v>0.96294725531506098</v>
      </c>
      <c r="U654" s="44">
        <v>2864.9652650841099</v>
      </c>
      <c r="V654" s="45">
        <v>2661.2264795521</v>
      </c>
      <c r="W654" s="99">
        <v>0.95834150323532996</v>
      </c>
      <c r="X654" s="86">
        <v>2778.5886730588199</v>
      </c>
      <c r="Y654" s="44">
        <v>2843.6506162876799</v>
      </c>
      <c r="Z654" s="45">
        <v>2675.7653620866299</v>
      </c>
      <c r="AA654" s="46">
        <v>0.96299441080676496</v>
      </c>
      <c r="AB654" s="139">
        <v>2866.6989181323202</v>
      </c>
      <c r="AC654" s="45">
        <v>2662.9504999044998</v>
      </c>
      <c r="AD654" s="99">
        <v>0.95838240676803099</v>
      </c>
      <c r="AE654" s="142">
        <v>2782.1980302188199</v>
      </c>
      <c r="AF654" s="44">
        <v>2847.3444882205599</v>
      </c>
      <c r="AG654" s="45">
        <v>2679.3366087214599</v>
      </c>
      <c r="AH654" s="140">
        <v>0.963028720321081</v>
      </c>
      <c r="AI654" s="44">
        <v>2870.42272956438</v>
      </c>
      <c r="AJ654" s="45">
        <v>2666.4932978126899</v>
      </c>
      <c r="AK654" s="46">
        <v>0.95841247418429498</v>
      </c>
    </row>
    <row r="655" spans="1:37" x14ac:dyDescent="0.2">
      <c r="A655" s="35" t="s">
        <v>6587</v>
      </c>
      <c r="B655" s="35" t="s">
        <v>12316</v>
      </c>
      <c r="C655" s="85" t="s">
        <v>945</v>
      </c>
      <c r="D655" s="85" t="s">
        <v>945</v>
      </c>
      <c r="E655" s="85" t="s">
        <v>12894</v>
      </c>
      <c r="F655" s="85" t="s">
        <v>205</v>
      </c>
      <c r="G655" s="85" t="s">
        <v>205</v>
      </c>
      <c r="H655" s="840">
        <v>1.0234154640662301</v>
      </c>
      <c r="I655" s="840">
        <v>1.0317104312444001</v>
      </c>
      <c r="J655" s="86">
        <v>3431.0833333333298</v>
      </c>
      <c r="K655" s="44">
        <v>3511.42374183326</v>
      </c>
      <c r="L655" s="45">
        <v>3303.7832710873399</v>
      </c>
      <c r="M655" s="46">
        <v>0.96289799754810401</v>
      </c>
      <c r="N655" s="139">
        <v>3539.8844654688</v>
      </c>
      <c r="O655" s="45">
        <v>3288.0054363355198</v>
      </c>
      <c r="P655" s="99">
        <v>0.95829949811833703</v>
      </c>
      <c r="Q655" s="86">
        <v>3437.0343823262601</v>
      </c>
      <c r="R655" s="44">
        <v>3517.51413740003</v>
      </c>
      <c r="S655" s="45">
        <v>3309.68282488457</v>
      </c>
      <c r="T655" s="140">
        <v>0.96294725531506098</v>
      </c>
      <c r="U655" s="44">
        <v>3546.0242247916499</v>
      </c>
      <c r="V655" s="45">
        <v>3293.8526966300601</v>
      </c>
      <c r="W655" s="99">
        <v>0.95834150323532996</v>
      </c>
      <c r="X655" s="86">
        <v>3444.6682895294698</v>
      </c>
      <c r="Y655" s="44">
        <v>3525.3267960830499</v>
      </c>
      <c r="Z655" s="45">
        <v>3317.19630990018</v>
      </c>
      <c r="AA655" s="46">
        <v>0.96299441080676496</v>
      </c>
      <c r="AB655" s="139">
        <v>3553.9002064843598</v>
      </c>
      <c r="AC655" s="45">
        <v>3301.3094858367699</v>
      </c>
      <c r="AD655" s="99">
        <v>0.95838240676803099</v>
      </c>
      <c r="AE655" s="142">
        <v>3453.7180327644701</v>
      </c>
      <c r="AF655" s="44">
        <v>3534.5884432555799</v>
      </c>
      <c r="AG655" s="45">
        <v>3326.0296574430099</v>
      </c>
      <c r="AH655" s="140">
        <v>0.963028720321081</v>
      </c>
      <c r="AI655" s="44">
        <v>3563.2369209799899</v>
      </c>
      <c r="AJ655" s="45">
        <v>3310.0864449167202</v>
      </c>
      <c r="AK655" s="46">
        <v>0.95841247418429498</v>
      </c>
    </row>
    <row r="656" spans="1:37" x14ac:dyDescent="0.2">
      <c r="A656" s="35" t="s">
        <v>6586</v>
      </c>
      <c r="B656" s="35" t="s">
        <v>12315</v>
      </c>
      <c r="C656" s="85" t="s">
        <v>945</v>
      </c>
      <c r="D656" s="85" t="s">
        <v>945</v>
      </c>
      <c r="E656" s="85" t="s">
        <v>12894</v>
      </c>
      <c r="F656" s="85" t="s">
        <v>205</v>
      </c>
      <c r="G656" s="85" t="s">
        <v>205</v>
      </c>
      <c r="H656" s="840">
        <v>1.0234154640662301</v>
      </c>
      <c r="I656" s="840">
        <v>1.0317104312444001</v>
      </c>
      <c r="J656" s="86">
        <v>3675.5833333333298</v>
      </c>
      <c r="K656" s="44">
        <v>3761.6488227974501</v>
      </c>
      <c r="L656" s="45">
        <v>3539.2118314878498</v>
      </c>
      <c r="M656" s="46">
        <v>0.96289799754810501</v>
      </c>
      <c r="N656" s="139">
        <v>3792.1376659080602</v>
      </c>
      <c r="O656" s="45">
        <v>3522.30966362546</v>
      </c>
      <c r="P656" s="99">
        <v>0.95829949811833703</v>
      </c>
      <c r="Q656" s="86">
        <v>3676.0211130940002</v>
      </c>
      <c r="R656" s="44">
        <v>3762.0968533743799</v>
      </c>
      <c r="S656" s="45">
        <v>3539.8144413340901</v>
      </c>
      <c r="T656" s="140">
        <v>0.96294725531506098</v>
      </c>
      <c r="U656" s="44">
        <v>3792.5893278537301</v>
      </c>
      <c r="V656" s="45">
        <v>3522.8835994473202</v>
      </c>
      <c r="W656" s="99">
        <v>0.95834150323532996</v>
      </c>
      <c r="X656" s="86">
        <v>3676.5378900081901</v>
      </c>
      <c r="Y656" s="44">
        <v>3762.6257308598201</v>
      </c>
      <c r="Z656" s="45">
        <v>3540.4854391971799</v>
      </c>
      <c r="AA656" s="46">
        <v>0.96299441080676496</v>
      </c>
      <c r="AB656" s="139">
        <v>3793.12249198672</v>
      </c>
      <c r="AC656" s="45">
        <v>3523.5292315999</v>
      </c>
      <c r="AD656" s="99">
        <v>0.95838240676803099</v>
      </c>
      <c r="AE656" s="142">
        <v>3678.4914095815102</v>
      </c>
      <c r="AF656" s="44">
        <v>3764.6249930005201</v>
      </c>
      <c r="AG656" s="45">
        <v>3542.49287488137</v>
      </c>
      <c r="AH656" s="140">
        <v>0.963028720321081</v>
      </c>
      <c r="AI656" s="44">
        <v>3795.13795850816</v>
      </c>
      <c r="AJ656" s="45">
        <v>3525.5120531226898</v>
      </c>
      <c r="AK656" s="46">
        <v>0.95841247418429498</v>
      </c>
    </row>
    <row r="657" spans="1:37" x14ac:dyDescent="0.2">
      <c r="A657" s="35" t="s">
        <v>6585</v>
      </c>
      <c r="B657" s="35" t="s">
        <v>12314</v>
      </c>
      <c r="C657" s="85" t="s">
        <v>945</v>
      </c>
      <c r="D657" s="85" t="s">
        <v>945</v>
      </c>
      <c r="E657" s="85" t="s">
        <v>12894</v>
      </c>
      <c r="F657" s="85" t="s">
        <v>205</v>
      </c>
      <c r="G657" s="85" t="s">
        <v>205</v>
      </c>
      <c r="H657" s="840">
        <v>1.0234154640662301</v>
      </c>
      <c r="I657" s="840">
        <v>1.0317104312444001</v>
      </c>
      <c r="J657" s="86">
        <v>4281.5833333333303</v>
      </c>
      <c r="K657" s="44">
        <v>4381.8385940215903</v>
      </c>
      <c r="L657" s="45">
        <v>4122.7280180020098</v>
      </c>
      <c r="M657" s="46">
        <v>0.96289799754810501</v>
      </c>
      <c r="N657" s="139">
        <v>4417.3541872421702</v>
      </c>
      <c r="O657" s="45">
        <v>4103.0391594851699</v>
      </c>
      <c r="P657" s="99">
        <v>0.95829949811833703</v>
      </c>
      <c r="Q657" s="86">
        <v>4293.0357179596404</v>
      </c>
      <c r="R657" s="44">
        <v>4393.5591415485897</v>
      </c>
      <c r="S657" s="45">
        <v>4133.9669615787598</v>
      </c>
      <c r="T657" s="140">
        <v>0.96294725531506098</v>
      </c>
      <c r="U657" s="44">
        <v>4429.1697319237501</v>
      </c>
      <c r="V657" s="45">
        <v>4114.1943033923999</v>
      </c>
      <c r="W657" s="99">
        <v>0.95834150323532996</v>
      </c>
      <c r="X657" s="86">
        <v>4305.9083477702598</v>
      </c>
      <c r="Y657" s="44">
        <v>4406.7331899599703</v>
      </c>
      <c r="Z657" s="45">
        <v>4146.5656723489501</v>
      </c>
      <c r="AA657" s="46">
        <v>0.96299441080676595</v>
      </c>
      <c r="AB657" s="139">
        <v>4442.4505583769096</v>
      </c>
      <c r="AC657" s="45">
        <v>4126.7068056586104</v>
      </c>
      <c r="AD657" s="99">
        <v>0.95838240676803099</v>
      </c>
      <c r="AE657" s="142">
        <v>4320.14875913999</v>
      </c>
      <c r="AF657" s="44">
        <v>4421.3070471704204</v>
      </c>
      <c r="AG657" s="45">
        <v>4160.4273311112902</v>
      </c>
      <c r="AH657" s="140">
        <v>0.963028720321081</v>
      </c>
      <c r="AI657" s="44">
        <v>4457.1425393322697</v>
      </c>
      <c r="AJ657" s="45">
        <v>4140.4844610915698</v>
      </c>
      <c r="AK657" s="46">
        <v>0.95841247418429498</v>
      </c>
    </row>
    <row r="658" spans="1:37" x14ac:dyDescent="0.2">
      <c r="A658" s="35" t="s">
        <v>6584</v>
      </c>
      <c r="B658" s="35" t="s">
        <v>12313</v>
      </c>
      <c r="C658" s="85" t="s">
        <v>945</v>
      </c>
      <c r="D658" s="85" t="s">
        <v>945</v>
      </c>
      <c r="E658" s="85" t="s">
        <v>12894</v>
      </c>
      <c r="F658" s="85" t="s">
        <v>205</v>
      </c>
      <c r="G658" s="85" t="s">
        <v>205</v>
      </c>
      <c r="H658" s="840">
        <v>1.0234154640662301</v>
      </c>
      <c r="I658" s="840">
        <v>1.0317104312444001</v>
      </c>
      <c r="J658" s="86">
        <v>3529</v>
      </c>
      <c r="K658" s="44">
        <v>3611.6331726897401</v>
      </c>
      <c r="L658" s="45">
        <v>3398.0670333472599</v>
      </c>
      <c r="M658" s="46">
        <v>0.96289799754810401</v>
      </c>
      <c r="N658" s="139">
        <v>3640.90611186149</v>
      </c>
      <c r="O658" s="45">
        <v>3381.83892885961</v>
      </c>
      <c r="P658" s="99">
        <v>0.95829949811833703</v>
      </c>
      <c r="Q658" s="86">
        <v>3538.4407807981402</v>
      </c>
      <c r="R658" s="44">
        <v>3621.2950137514199</v>
      </c>
      <c r="S658" s="45">
        <v>3407.3318379644502</v>
      </c>
      <c r="T658" s="140">
        <v>0.96294725531506098</v>
      </c>
      <c r="U658" s="44">
        <v>3650.6462638900198</v>
      </c>
      <c r="V658" s="45">
        <v>3391.03465697928</v>
      </c>
      <c r="W658" s="99">
        <v>0.95834150323532996</v>
      </c>
      <c r="X658" s="86">
        <v>3545.0673294712501</v>
      </c>
      <c r="Y658" s="44">
        <v>3628.0767261368701</v>
      </c>
      <c r="Z658" s="45">
        <v>3413.8800242144798</v>
      </c>
      <c r="AA658" s="46">
        <v>0.96299441080676496</v>
      </c>
      <c r="AB658" s="139">
        <v>3657.4829432792199</v>
      </c>
      <c r="AC658" s="45">
        <v>3397.5301593733798</v>
      </c>
      <c r="AD658" s="99">
        <v>0.95838240676803099</v>
      </c>
      <c r="AE658" s="142">
        <v>3553.3430754594101</v>
      </c>
      <c r="AF658" s="44">
        <v>3636.54625255783</v>
      </c>
      <c r="AG658" s="45">
        <v>3421.9714348214502</v>
      </c>
      <c r="AH658" s="140">
        <v>0.963028720321081</v>
      </c>
      <c r="AI658" s="44">
        <v>3666.02111674152</v>
      </c>
      <c r="AJ658" s="45">
        <v>3405.56832857668</v>
      </c>
      <c r="AK658" s="46">
        <v>0.95841247418429498</v>
      </c>
    </row>
    <row r="659" spans="1:37" x14ac:dyDescent="0.2">
      <c r="A659" s="35" t="s">
        <v>6583</v>
      </c>
      <c r="B659" s="35" t="s">
        <v>12312</v>
      </c>
      <c r="C659" s="85" t="s">
        <v>945</v>
      </c>
      <c r="D659" s="85" t="s">
        <v>945</v>
      </c>
      <c r="E659" s="85" t="s">
        <v>12894</v>
      </c>
      <c r="F659" s="85" t="s">
        <v>205</v>
      </c>
      <c r="G659" s="85" t="s">
        <v>205</v>
      </c>
      <c r="H659" s="840">
        <v>1.0234154640662301</v>
      </c>
      <c r="I659" s="840">
        <v>1.0317104312444001</v>
      </c>
      <c r="J659" s="86">
        <v>4426.9166666666697</v>
      </c>
      <c r="K659" s="44">
        <v>4530.5749747992204</v>
      </c>
      <c r="L659" s="45">
        <v>4262.66919364566</v>
      </c>
      <c r="M659" s="46">
        <v>0.96289799754810401</v>
      </c>
      <c r="N659" s="139">
        <v>4567.2961032496896</v>
      </c>
      <c r="O659" s="45">
        <v>4242.3120198783699</v>
      </c>
      <c r="P659" s="99">
        <v>0.95829949811833703</v>
      </c>
      <c r="Q659" s="86">
        <v>4436.9261695478499</v>
      </c>
      <c r="R659" s="44">
        <v>4540.8188548354401</v>
      </c>
      <c r="S659" s="45">
        <v>4272.5258770016699</v>
      </c>
      <c r="T659" s="140">
        <v>0.96294725531506098</v>
      </c>
      <c r="U659" s="44">
        <v>4577.6230117837704</v>
      </c>
      <c r="V659" s="45">
        <v>4252.0904950686599</v>
      </c>
      <c r="W659" s="99">
        <v>0.95834150323532996</v>
      </c>
      <c r="X659" s="86">
        <v>4446.3268933385398</v>
      </c>
      <c r="Y659" s="44">
        <v>4550.4397009362401</v>
      </c>
      <c r="Z659" s="45">
        <v>4281.7879469048203</v>
      </c>
      <c r="AA659" s="46">
        <v>0.96299441080676496</v>
      </c>
      <c r="AB659" s="139">
        <v>4587.3218365798703</v>
      </c>
      <c r="AC659" s="45">
        <v>4261.2814693152104</v>
      </c>
      <c r="AD659" s="99">
        <v>0.95838240676803099</v>
      </c>
      <c r="AE659" s="142">
        <v>4456.4821149141198</v>
      </c>
      <c r="AF659" s="44">
        <v>4560.8327117377103</v>
      </c>
      <c r="AG659" s="45">
        <v>4291.7202682595298</v>
      </c>
      <c r="AH659" s="140">
        <v>0.963028720321081</v>
      </c>
      <c r="AI659" s="44">
        <v>4597.7990846109997</v>
      </c>
      <c r="AJ659" s="45">
        <v>4271.1480499129002</v>
      </c>
      <c r="AK659" s="46">
        <v>0.95841247418429498</v>
      </c>
    </row>
    <row r="660" spans="1:37" x14ac:dyDescent="0.2">
      <c r="A660" s="35" t="s">
        <v>6582</v>
      </c>
      <c r="B660" s="35" t="s">
        <v>12311</v>
      </c>
      <c r="C660" s="85" t="s">
        <v>945</v>
      </c>
      <c r="D660" s="85" t="s">
        <v>945</v>
      </c>
      <c r="E660" s="85" t="s">
        <v>12894</v>
      </c>
      <c r="F660" s="85" t="s">
        <v>205</v>
      </c>
      <c r="G660" s="85" t="s">
        <v>205</v>
      </c>
      <c r="H660" s="840">
        <v>1.0234154640662301</v>
      </c>
      <c r="I660" s="840">
        <v>1.0317104312444001</v>
      </c>
      <c r="J660" s="86">
        <v>2485.75</v>
      </c>
      <c r="K660" s="44">
        <v>2543.9549898026398</v>
      </c>
      <c r="L660" s="45">
        <v>2393.5236974052</v>
      </c>
      <c r="M660" s="46">
        <v>0.96289799754810501</v>
      </c>
      <c r="N660" s="139">
        <v>2564.57420446577</v>
      </c>
      <c r="O660" s="45">
        <v>2382.0929774476599</v>
      </c>
      <c r="P660" s="99">
        <v>0.95829949811833703</v>
      </c>
      <c r="Q660" s="86">
        <v>2484.9775558270298</v>
      </c>
      <c r="R660" s="44">
        <v>2543.1644584909</v>
      </c>
      <c r="S660" s="45">
        <v>2392.9023169031698</v>
      </c>
      <c r="T660" s="140">
        <v>0.96294725531506098</v>
      </c>
      <c r="U660" s="44">
        <v>2563.7772657549599</v>
      </c>
      <c r="V660" s="45">
        <v>2381.4571263573298</v>
      </c>
      <c r="W660" s="99">
        <v>0.95834150323532996</v>
      </c>
      <c r="X660" s="86">
        <v>2484.7300004937701</v>
      </c>
      <c r="Y660" s="44">
        <v>2542.9111065346301</v>
      </c>
      <c r="Z660" s="45">
        <v>2392.7811028393899</v>
      </c>
      <c r="AA660" s="46">
        <v>0.96299441080676496</v>
      </c>
      <c r="AB660" s="139">
        <v>2563.5218603353301</v>
      </c>
      <c r="AC660" s="45">
        <v>2381.3215180419502</v>
      </c>
      <c r="AD660" s="99">
        <v>0.95838240676803099</v>
      </c>
      <c r="AE660" s="142">
        <v>2485.7566694481502</v>
      </c>
      <c r="AF660" s="44">
        <v>2543.9618154190098</v>
      </c>
      <c r="AG660" s="45">
        <v>2393.8550644082402</v>
      </c>
      <c r="AH660" s="140">
        <v>0.963028720321081</v>
      </c>
      <c r="AI660" s="44">
        <v>2564.5810854049901</v>
      </c>
      <c r="AJ660" s="45">
        <v>2382.38019978591</v>
      </c>
      <c r="AK660" s="46">
        <v>0.95841247418429498</v>
      </c>
    </row>
    <row r="661" spans="1:37" x14ac:dyDescent="0.2">
      <c r="A661" s="35" t="s">
        <v>6581</v>
      </c>
      <c r="B661" s="35" t="s">
        <v>12310</v>
      </c>
      <c r="C661" s="85" t="s">
        <v>945</v>
      </c>
      <c r="D661" s="85" t="s">
        <v>945</v>
      </c>
      <c r="E661" s="85" t="s">
        <v>12894</v>
      </c>
      <c r="F661" s="85" t="s">
        <v>205</v>
      </c>
      <c r="G661" s="85" t="s">
        <v>205</v>
      </c>
      <c r="H661" s="840">
        <v>1.0234154640662301</v>
      </c>
      <c r="I661" s="840">
        <v>1.0317104312444001</v>
      </c>
      <c r="J661" s="86">
        <v>6313.6666666666697</v>
      </c>
      <c r="K661" s="44">
        <v>6461.5041016261803</v>
      </c>
      <c r="L661" s="45">
        <v>6079.4169905195504</v>
      </c>
      <c r="M661" s="46">
        <v>0.96289799754810401</v>
      </c>
      <c r="N661" s="139">
        <v>6513.8757594000599</v>
      </c>
      <c r="O661" s="45">
        <v>6050.3835979531405</v>
      </c>
      <c r="P661" s="99">
        <v>0.95829949811833703</v>
      </c>
      <c r="Q661" s="86">
        <v>6325.5437439216803</v>
      </c>
      <c r="R661" s="44">
        <v>6473.6592861568697</v>
      </c>
      <c r="S661" s="45">
        <v>6091.1649865847403</v>
      </c>
      <c r="T661" s="140">
        <v>0.96294725531506098</v>
      </c>
      <c r="U661" s="44">
        <v>6526.1294638967502</v>
      </c>
      <c r="V661" s="45">
        <v>6062.0311003307397</v>
      </c>
      <c r="W661" s="99">
        <v>0.95834150323532996</v>
      </c>
      <c r="X661" s="86">
        <v>6339.5245733156098</v>
      </c>
      <c r="Y661" s="44">
        <v>6487.9674831591001</v>
      </c>
      <c r="Z661" s="45">
        <v>6104.9267312750799</v>
      </c>
      <c r="AA661" s="46">
        <v>0.96299441080676496</v>
      </c>
      <c r="AB661" s="139">
        <v>6540.5536314199198</v>
      </c>
      <c r="AC661" s="45">
        <v>6075.6888183392903</v>
      </c>
      <c r="AD661" s="99">
        <v>0.95838240676803099</v>
      </c>
      <c r="AE661" s="142">
        <v>6356.1979049948905</v>
      </c>
      <c r="AF661" s="44">
        <v>6505.03122863718</v>
      </c>
      <c r="AG661" s="45">
        <v>6121.2011345547699</v>
      </c>
      <c r="AH661" s="140">
        <v>0.963028720321081</v>
      </c>
      <c r="AI661" s="44">
        <v>6557.7556816370297</v>
      </c>
      <c r="AJ661" s="45">
        <v>6091.8593605311899</v>
      </c>
      <c r="AK661" s="46">
        <v>0.95841247418429498</v>
      </c>
    </row>
    <row r="662" spans="1:37" x14ac:dyDescent="0.2">
      <c r="A662" s="35" t="s">
        <v>6580</v>
      </c>
      <c r="B662" s="35" t="s">
        <v>12309</v>
      </c>
      <c r="C662" s="85" t="s">
        <v>945</v>
      </c>
      <c r="D662" s="85" t="s">
        <v>945</v>
      </c>
      <c r="E662" s="85" t="s">
        <v>12894</v>
      </c>
      <c r="F662" s="85" t="s">
        <v>205</v>
      </c>
      <c r="G662" s="85" t="s">
        <v>205</v>
      </c>
      <c r="H662" s="840">
        <v>1.0234154640662301</v>
      </c>
      <c r="I662" s="840">
        <v>1.0317104312444001</v>
      </c>
      <c r="J662" s="86">
        <v>5001.4166666666697</v>
      </c>
      <c r="K662" s="44">
        <v>5118.52715890527</v>
      </c>
      <c r="L662" s="45">
        <v>4815.8540932370497</v>
      </c>
      <c r="M662" s="46">
        <v>0.96289799754810501</v>
      </c>
      <c r="N662" s="139">
        <v>5160.0137459995904</v>
      </c>
      <c r="O662" s="45">
        <v>4792.85508154735</v>
      </c>
      <c r="P662" s="99">
        <v>0.95829949811833703</v>
      </c>
      <c r="Q662" s="86">
        <v>4996.53120618707</v>
      </c>
      <c r="R662" s="44">
        <v>5113.5273031013703</v>
      </c>
      <c r="S662" s="45">
        <v>4811.3960110938997</v>
      </c>
      <c r="T662" s="140">
        <v>0.96294725531506098</v>
      </c>
      <c r="U662" s="44">
        <v>5154.9733654613601</v>
      </c>
      <c r="V662" s="45">
        <v>4788.3832270995599</v>
      </c>
      <c r="W662" s="99">
        <v>0.95834150323532996</v>
      </c>
      <c r="X662" s="86">
        <v>4993.1235491486896</v>
      </c>
      <c r="Y662" s="44">
        <v>5110.0398541920504</v>
      </c>
      <c r="Z662" s="45">
        <v>4808.3500702978199</v>
      </c>
      <c r="AA662" s="46">
        <v>0.96299441080676496</v>
      </c>
      <c r="AB662" s="139">
        <v>5151.45765014876</v>
      </c>
      <c r="AC662" s="45">
        <v>4785.3217643232501</v>
      </c>
      <c r="AD662" s="99">
        <v>0.95838240676803099</v>
      </c>
      <c r="AE662" s="142">
        <v>4992.2408283509503</v>
      </c>
      <c r="AF662" s="44">
        <v>5109.1364640771899</v>
      </c>
      <c r="AG662" s="45">
        <v>4807.6712964614699</v>
      </c>
      <c r="AH662" s="140">
        <v>0.96302872032108</v>
      </c>
      <c r="AI662" s="44">
        <v>5150.5469378938596</v>
      </c>
      <c r="AJ662" s="45">
        <v>4784.6258840236897</v>
      </c>
      <c r="AK662" s="46">
        <v>0.95841247418429498</v>
      </c>
    </row>
    <row r="663" spans="1:37" x14ac:dyDescent="0.2">
      <c r="A663" s="35" t="s">
        <v>6579</v>
      </c>
      <c r="B663" s="35" t="s">
        <v>12308</v>
      </c>
      <c r="C663" s="85" t="s">
        <v>945</v>
      </c>
      <c r="D663" s="85" t="s">
        <v>945</v>
      </c>
      <c r="E663" s="85" t="s">
        <v>12894</v>
      </c>
      <c r="F663" s="85" t="s">
        <v>205</v>
      </c>
      <c r="G663" s="85" t="s">
        <v>205</v>
      </c>
      <c r="H663" s="840">
        <v>1.0234154640662301</v>
      </c>
      <c r="I663" s="840">
        <v>1.0317104312444001</v>
      </c>
      <c r="J663" s="86">
        <v>7698.4166666666697</v>
      </c>
      <c r="K663" s="44">
        <v>7878.6786654918997</v>
      </c>
      <c r="L663" s="45">
        <v>7412.7899926242899</v>
      </c>
      <c r="M663" s="46">
        <v>0.96289799754810401</v>
      </c>
      <c r="N663" s="139">
        <v>7942.5367790657401</v>
      </c>
      <c r="O663" s="45">
        <v>7377.3888279725097</v>
      </c>
      <c r="P663" s="99">
        <v>0.95829949811833703</v>
      </c>
      <c r="Q663" s="86">
        <v>7700.5503271685002</v>
      </c>
      <c r="R663" s="44">
        <v>7880.8622866445503</v>
      </c>
      <c r="S663" s="45">
        <v>7415.2238019624001</v>
      </c>
      <c r="T663" s="140">
        <v>0.96294725531506098</v>
      </c>
      <c r="U663" s="44">
        <v>7944.7380988622099</v>
      </c>
      <c r="V663" s="45">
        <v>7379.7569762779704</v>
      </c>
      <c r="W663" s="99">
        <v>0.95834150323532996</v>
      </c>
      <c r="X663" s="86">
        <v>7705.1560768647696</v>
      </c>
      <c r="Y663" s="44">
        <v>7885.5758821073196</v>
      </c>
      <c r="Z663" s="45">
        <v>7420.0222364145502</v>
      </c>
      <c r="AA663" s="46">
        <v>0.96299441080676496</v>
      </c>
      <c r="AB663" s="139">
        <v>7949.4898988675504</v>
      </c>
      <c r="AC663" s="45">
        <v>7384.4860254689702</v>
      </c>
      <c r="AD663" s="99">
        <v>0.95838240676802999</v>
      </c>
      <c r="AE663" s="142">
        <v>7712.31896255006</v>
      </c>
      <c r="AF663" s="44">
        <v>7892.9064900849999</v>
      </c>
      <c r="AG663" s="45">
        <v>7427.1846612125901</v>
      </c>
      <c r="AH663" s="140">
        <v>0.963028720321081</v>
      </c>
      <c r="AI663" s="44">
        <v>7956.8799227468899</v>
      </c>
      <c r="AJ663" s="45">
        <v>7391.5826985960603</v>
      </c>
      <c r="AK663" s="46">
        <v>0.95841247418429498</v>
      </c>
    </row>
    <row r="664" spans="1:37" x14ac:dyDescent="0.2">
      <c r="A664" s="35" t="s">
        <v>6578</v>
      </c>
      <c r="B664" s="35" t="s">
        <v>12307</v>
      </c>
      <c r="C664" s="85" t="s">
        <v>945</v>
      </c>
      <c r="D664" s="85" t="s">
        <v>945</v>
      </c>
      <c r="E664" s="85" t="s">
        <v>12894</v>
      </c>
      <c r="F664" s="85" t="s">
        <v>205</v>
      </c>
      <c r="G664" s="85" t="s">
        <v>205</v>
      </c>
      <c r="H664" s="840">
        <v>1.0234154640662301</v>
      </c>
      <c r="I664" s="840">
        <v>1.0317104312444001</v>
      </c>
      <c r="J664" s="86">
        <v>2704.5833333333298</v>
      </c>
      <c r="K664" s="44">
        <v>2767.9124071891401</v>
      </c>
      <c r="L664" s="45">
        <v>2604.23787586864</v>
      </c>
      <c r="M664" s="46">
        <v>0.96289799754810501</v>
      </c>
      <c r="N664" s="139">
        <v>2790.34683716975</v>
      </c>
      <c r="O664" s="45">
        <v>2591.8008509525498</v>
      </c>
      <c r="P664" s="99">
        <v>0.95829949811833703</v>
      </c>
      <c r="Q664" s="86">
        <v>2707.9827662195298</v>
      </c>
      <c r="R664" s="44">
        <v>2771.3914393739301</v>
      </c>
      <c r="S664" s="45">
        <v>2607.64457217159</v>
      </c>
      <c r="T664" s="140">
        <v>0.96294725531506098</v>
      </c>
      <c r="U664" s="44">
        <v>2793.8540675387599</v>
      </c>
      <c r="V664" s="45">
        <v>2595.17227491419</v>
      </c>
      <c r="W664" s="99">
        <v>0.95834150323532996</v>
      </c>
      <c r="X664" s="86">
        <v>2711.69227591664</v>
      </c>
      <c r="Y664" s="44">
        <v>2775.18780896205</v>
      </c>
      <c r="Z664" s="45">
        <v>2611.3445055356001</v>
      </c>
      <c r="AA664" s="46">
        <v>0.96299441080676496</v>
      </c>
      <c r="AB664" s="139">
        <v>2797.6812073880601</v>
      </c>
      <c r="AC664" s="45">
        <v>2598.8381698072699</v>
      </c>
      <c r="AD664" s="99">
        <v>0.95838240676803099</v>
      </c>
      <c r="AE664" s="142">
        <v>2715.3366330407598</v>
      </c>
      <c r="AF664" s="44">
        <v>2778.9175003994601</v>
      </c>
      <c r="AG664" s="45">
        <v>2614.9471629581999</v>
      </c>
      <c r="AH664" s="140">
        <v>0.963028720321081</v>
      </c>
      <c r="AI664" s="44">
        <v>2801.4411286482</v>
      </c>
      <c r="AJ664" s="45">
        <v>2602.41250071585</v>
      </c>
      <c r="AK664" s="46">
        <v>0.95841247418429498</v>
      </c>
    </row>
    <row r="665" spans="1:37" x14ac:dyDescent="0.2">
      <c r="A665" s="35" t="s">
        <v>6577</v>
      </c>
      <c r="B665" s="35" t="s">
        <v>12306</v>
      </c>
      <c r="C665" s="85" t="s">
        <v>945</v>
      </c>
      <c r="D665" s="85" t="s">
        <v>945</v>
      </c>
      <c r="E665" s="85" t="s">
        <v>12894</v>
      </c>
      <c r="F665" s="85" t="s">
        <v>205</v>
      </c>
      <c r="G665" s="85" t="s">
        <v>205</v>
      </c>
      <c r="H665" s="840">
        <v>1.0234154640662301</v>
      </c>
      <c r="I665" s="840">
        <v>1.0317104312444001</v>
      </c>
      <c r="J665" s="86">
        <v>1887.25</v>
      </c>
      <c r="K665" s="44">
        <v>1931.440834559</v>
      </c>
      <c r="L665" s="45">
        <v>1817.2292458726599</v>
      </c>
      <c r="M665" s="46">
        <v>0.96289799754810501</v>
      </c>
      <c r="N665" s="139">
        <v>1947.09551136599</v>
      </c>
      <c r="O665" s="45">
        <v>1808.5507278238299</v>
      </c>
      <c r="P665" s="99">
        <v>0.95829949811833703</v>
      </c>
      <c r="Q665" s="86">
        <v>1887.84054347199</v>
      </c>
      <c r="R665" s="44">
        <v>1932.0452058804401</v>
      </c>
      <c r="S665" s="45">
        <v>1817.8908698088501</v>
      </c>
      <c r="T665" s="140">
        <v>0.96294725531506098</v>
      </c>
      <c r="U665" s="44">
        <v>1947.7047812261501</v>
      </c>
      <c r="V665" s="45">
        <v>1809.1959442995501</v>
      </c>
      <c r="W665" s="99">
        <v>0.95834150323532996</v>
      </c>
      <c r="X665" s="86">
        <v>1886.9434169568999</v>
      </c>
      <c r="Y665" s="44">
        <v>1931.1270727316801</v>
      </c>
      <c r="Z665" s="45">
        <v>1817.11596403812</v>
      </c>
      <c r="AA665" s="46">
        <v>0.96299441080676496</v>
      </c>
      <c r="AB665" s="139">
        <v>1946.77920644239</v>
      </c>
      <c r="AC665" s="45">
        <v>1808.4133733782501</v>
      </c>
      <c r="AD665" s="99">
        <v>0.95838240676803099</v>
      </c>
      <c r="AE665" s="142">
        <v>1889.2345015210001</v>
      </c>
      <c r="AF665" s="44">
        <v>1933.4718041040601</v>
      </c>
      <c r="AG665" s="45">
        <v>1819.3870843862101</v>
      </c>
      <c r="AH665" s="140">
        <v>0.963028720321081</v>
      </c>
      <c r="AI665" s="44">
        <v>1949.1429422860299</v>
      </c>
      <c r="AJ665" s="45">
        <v>1810.66591291708</v>
      </c>
      <c r="AK665" s="46">
        <v>0.95841247418429498</v>
      </c>
    </row>
    <row r="666" spans="1:37" x14ac:dyDescent="0.2">
      <c r="A666" s="35" t="s">
        <v>6576</v>
      </c>
      <c r="B666" s="35" t="s">
        <v>7754</v>
      </c>
      <c r="C666" s="85" t="s">
        <v>945</v>
      </c>
      <c r="D666" s="85" t="s">
        <v>945</v>
      </c>
      <c r="E666" s="85" t="s">
        <v>12894</v>
      </c>
      <c r="F666" s="85" t="s">
        <v>205</v>
      </c>
      <c r="G666" s="85" t="s">
        <v>205</v>
      </c>
      <c r="H666" s="840">
        <v>1.0234154640662301</v>
      </c>
      <c r="I666" s="840">
        <v>1.0317104312444001</v>
      </c>
      <c r="J666" s="86">
        <v>6650</v>
      </c>
      <c r="K666" s="44">
        <v>6805.7128360404604</v>
      </c>
      <c r="L666" s="45">
        <v>6403.2716836948903</v>
      </c>
      <c r="M666" s="46">
        <v>0.96289799754810401</v>
      </c>
      <c r="N666" s="139">
        <v>6860.87436777526</v>
      </c>
      <c r="O666" s="45">
        <v>6372.69166248694</v>
      </c>
      <c r="P666" s="99">
        <v>0.95829949811833703</v>
      </c>
      <c r="Q666" s="86">
        <v>6663.37884805875</v>
      </c>
      <c r="R666" s="44">
        <v>6819.4049560351796</v>
      </c>
      <c r="S666" s="45">
        <v>6416.4823728625997</v>
      </c>
      <c r="T666" s="140">
        <v>0.96294725531506098</v>
      </c>
      <c r="U666" s="44">
        <v>6874.6774648754999</v>
      </c>
      <c r="V666" s="45">
        <v>6385.7925018751203</v>
      </c>
      <c r="W666" s="99">
        <v>0.95834150323532996</v>
      </c>
      <c r="X666" s="86">
        <v>6675.4577973702499</v>
      </c>
      <c r="Y666" s="44">
        <v>6831.7667395502403</v>
      </c>
      <c r="Z666" s="45">
        <v>6428.4285484439897</v>
      </c>
      <c r="AA666" s="46">
        <v>0.96299441080676496</v>
      </c>
      <c r="AB666" s="139">
        <v>6887.1394428786498</v>
      </c>
      <c r="AC666" s="45">
        <v>6397.6413101221196</v>
      </c>
      <c r="AD666" s="99">
        <v>0.95838240676803099</v>
      </c>
      <c r="AE666" s="142">
        <v>6689.24582444319</v>
      </c>
      <c r="AF666" s="44">
        <v>6845.8776196756498</v>
      </c>
      <c r="AG666" s="45">
        <v>6441.93584622666</v>
      </c>
      <c r="AH666" s="140">
        <v>0.963028720321081</v>
      </c>
      <c r="AI666" s="44">
        <v>6901.3646942360801</v>
      </c>
      <c r="AJ666" s="45">
        <v>6411.0566410315596</v>
      </c>
      <c r="AK666" s="46">
        <v>0.95841247418429498</v>
      </c>
    </row>
    <row r="667" spans="1:37" x14ac:dyDescent="0.2">
      <c r="A667" s="35" t="s">
        <v>6575</v>
      </c>
      <c r="B667" s="35" t="s">
        <v>12305</v>
      </c>
      <c r="C667" s="85" t="s">
        <v>945</v>
      </c>
      <c r="D667" s="85" t="s">
        <v>945</v>
      </c>
      <c r="E667" s="85" t="s">
        <v>12894</v>
      </c>
      <c r="F667" s="85" t="s">
        <v>204</v>
      </c>
      <c r="G667" s="85" t="s">
        <v>204</v>
      </c>
      <c r="H667" s="840">
        <v>1.0329773165924701</v>
      </c>
      <c r="I667" s="840">
        <v>1.03400420964101</v>
      </c>
      <c r="J667" s="86">
        <v>15336.666666666701</v>
      </c>
      <c r="K667" s="44">
        <v>15842.428778806499</v>
      </c>
      <c r="L667" s="45">
        <v>14905.620916457099</v>
      </c>
      <c r="M667" s="46">
        <v>0.97189443054490798</v>
      </c>
      <c r="N667" s="139">
        <v>15858.1778951943</v>
      </c>
      <c r="O667" s="45">
        <v>14729.7957428871</v>
      </c>
      <c r="P667" s="99">
        <v>0.96043006365271499</v>
      </c>
      <c r="Q667" s="86">
        <v>15378.7261583241</v>
      </c>
      <c r="R667" s="44">
        <v>15885.8752796361</v>
      </c>
      <c r="S667" s="45">
        <v>14947.2629014456</v>
      </c>
      <c r="T667" s="140">
        <v>0.97194414853111999</v>
      </c>
      <c r="U667" s="44">
        <v>15901.6675866234</v>
      </c>
      <c r="V667" s="45">
        <v>14770.838364532599</v>
      </c>
      <c r="W667" s="99">
        <v>0.96047216215873199</v>
      </c>
      <c r="X667" s="86">
        <v>15424.006059984</v>
      </c>
      <c r="Y667" s="44">
        <v>15932.648390948299</v>
      </c>
      <c r="Z667" s="45">
        <v>14992.006558970301</v>
      </c>
      <c r="AA667" s="46">
        <v>0.97199174460035498</v>
      </c>
      <c r="AB667" s="139">
        <v>15948.487195551999</v>
      </c>
      <c r="AC667" s="45">
        <v>14814.960748576001</v>
      </c>
      <c r="AD667" s="99">
        <v>0.96051315663132897</v>
      </c>
      <c r="AE667" s="142">
        <v>15476.4155248032</v>
      </c>
      <c r="AF667" s="44">
        <v>15986.7861792813</v>
      </c>
      <c r="AG667" s="45">
        <v>15043.484075479601</v>
      </c>
      <c r="AH667" s="140">
        <v>0.97202637467120601</v>
      </c>
      <c r="AI667" s="44">
        <v>16002.678802799999</v>
      </c>
      <c r="AJ667" s="45">
        <v>14865.7670994653</v>
      </c>
      <c r="AK667" s="46">
        <v>0.96054329089579804</v>
      </c>
    </row>
    <row r="668" spans="1:37" x14ac:dyDescent="0.2">
      <c r="A668" s="35" t="s">
        <v>6574</v>
      </c>
      <c r="B668" s="35" t="s">
        <v>12304</v>
      </c>
      <c r="C668" s="85" t="s">
        <v>945</v>
      </c>
      <c r="D668" s="85" t="s">
        <v>945</v>
      </c>
      <c r="E668" s="85" t="s">
        <v>12894</v>
      </c>
      <c r="F668" s="85" t="s">
        <v>204</v>
      </c>
      <c r="G668" s="85" t="s">
        <v>204</v>
      </c>
      <c r="H668" s="840">
        <v>1.0329773165924701</v>
      </c>
      <c r="I668" s="840">
        <v>1.03400420964101</v>
      </c>
      <c r="J668" s="86">
        <v>17177.166666666701</v>
      </c>
      <c r="K668" s="44">
        <v>17743.623529994999</v>
      </c>
      <c r="L668" s="45">
        <v>16694.392615875</v>
      </c>
      <c r="M668" s="46">
        <v>0.97189443054490798</v>
      </c>
      <c r="N668" s="139">
        <v>17761.262643038601</v>
      </c>
      <c r="O668" s="45">
        <v>16497.467275039999</v>
      </c>
      <c r="P668" s="99">
        <v>0.96043006365271499</v>
      </c>
      <c r="Q668" s="86">
        <v>17222.0350080637</v>
      </c>
      <c r="R668" s="44">
        <v>17789.9715088913</v>
      </c>
      <c r="S668" s="45">
        <v>16738.8561518856</v>
      </c>
      <c r="T668" s="140">
        <v>0.97194414853111999</v>
      </c>
      <c r="U668" s="44">
        <v>17807.656696922801</v>
      </c>
      <c r="V668" s="45">
        <v>16541.285200968301</v>
      </c>
      <c r="W668" s="99">
        <v>0.96047216215873199</v>
      </c>
      <c r="X668" s="86">
        <v>17271.301893142099</v>
      </c>
      <c r="Y668" s="44">
        <v>17840.863083636399</v>
      </c>
      <c r="Z668" s="45">
        <v>16787.562858634599</v>
      </c>
      <c r="AA668" s="46">
        <v>0.97199174460035498</v>
      </c>
      <c r="AB668" s="139">
        <v>17858.5988634897</v>
      </c>
      <c r="AC668" s="45">
        <v>16589.312700514602</v>
      </c>
      <c r="AD668" s="99">
        <v>0.96051315663132897</v>
      </c>
      <c r="AE668" s="142">
        <v>17328.698284218299</v>
      </c>
      <c r="AF668" s="44">
        <v>17900.152253672401</v>
      </c>
      <c r="AG668" s="45">
        <v>16843.9517709799</v>
      </c>
      <c r="AH668" s="140">
        <v>0.97202637467120601</v>
      </c>
      <c r="AI668" s="44">
        <v>17917.946973480699</v>
      </c>
      <c r="AJ668" s="45">
        <v>16644.964876863502</v>
      </c>
      <c r="AK668" s="46">
        <v>0.96054329089579804</v>
      </c>
    </row>
    <row r="669" spans="1:37" x14ac:dyDescent="0.2">
      <c r="A669" s="35" t="s">
        <v>6573</v>
      </c>
      <c r="B669" s="35" t="s">
        <v>8027</v>
      </c>
      <c r="C669" s="85" t="s">
        <v>945</v>
      </c>
      <c r="D669" s="85" t="s">
        <v>945</v>
      </c>
      <c r="E669" s="85" t="s">
        <v>12894</v>
      </c>
      <c r="F669" s="85" t="s">
        <v>204</v>
      </c>
      <c r="G669" s="85" t="s">
        <v>204</v>
      </c>
      <c r="H669" s="840">
        <v>1.0329773165924701</v>
      </c>
      <c r="I669" s="840">
        <v>1.03400420964101</v>
      </c>
      <c r="J669" s="86">
        <v>8430.6666666666697</v>
      </c>
      <c r="K669" s="44">
        <v>8708.6874304189405</v>
      </c>
      <c r="L669" s="45">
        <v>8193.7179791139406</v>
      </c>
      <c r="M669" s="46">
        <v>0.97189443054490798</v>
      </c>
      <c r="N669" s="139">
        <v>8717.3448234134903</v>
      </c>
      <c r="O669" s="45">
        <v>8097.0657233014899</v>
      </c>
      <c r="P669" s="99">
        <v>0.96043006365271499</v>
      </c>
      <c r="Q669" s="86">
        <v>8468.6539915497797</v>
      </c>
      <c r="R669" s="44">
        <v>8747.9274753412192</v>
      </c>
      <c r="S669" s="45">
        <v>8231.0586930215304</v>
      </c>
      <c r="T669" s="140">
        <v>0.97194414853111999</v>
      </c>
      <c r="U669" s="44">
        <v>8756.6238772556298</v>
      </c>
      <c r="V669" s="45">
        <v>8133.9064098379904</v>
      </c>
      <c r="W669" s="99">
        <v>0.96047216215873199</v>
      </c>
      <c r="X669" s="86">
        <v>8504.7178454560108</v>
      </c>
      <c r="Y669" s="44">
        <v>8785.1806183752597</v>
      </c>
      <c r="Z669" s="45">
        <v>8266.5155359385608</v>
      </c>
      <c r="AA669" s="46">
        <v>0.97199174460035498</v>
      </c>
      <c r="AB669" s="139">
        <v>8793.9140540105509</v>
      </c>
      <c r="AC669" s="45">
        <v>8168.8933839977499</v>
      </c>
      <c r="AD669" s="99">
        <v>0.96051315663132897</v>
      </c>
      <c r="AE669" s="142">
        <v>8545.4549243945294</v>
      </c>
      <c r="AF669" s="44">
        <v>8827.2610968629906</v>
      </c>
      <c r="AG669" s="45">
        <v>8306.4075700754202</v>
      </c>
      <c r="AH669" s="140">
        <v>0.97202637467120601</v>
      </c>
      <c r="AI669" s="44">
        <v>8836.0363651214502</v>
      </c>
      <c r="AJ669" s="45">
        <v>8208.2793952796201</v>
      </c>
      <c r="AK669" s="46">
        <v>0.96054329089579804</v>
      </c>
    </row>
    <row r="670" spans="1:37" x14ac:dyDescent="0.2">
      <c r="A670" s="35" t="s">
        <v>6572</v>
      </c>
      <c r="B670" s="35" t="s">
        <v>12303</v>
      </c>
      <c r="C670" s="85" t="s">
        <v>945</v>
      </c>
      <c r="D670" s="85" t="s">
        <v>945</v>
      </c>
      <c r="E670" s="85" t="s">
        <v>12894</v>
      </c>
      <c r="F670" s="85" t="s">
        <v>204</v>
      </c>
      <c r="G670" s="85" t="s">
        <v>204</v>
      </c>
      <c r="H670" s="840">
        <v>1.0329773165924701</v>
      </c>
      <c r="I670" s="840">
        <v>1.03400420964101</v>
      </c>
      <c r="J670" s="86">
        <v>5642.1666666666697</v>
      </c>
      <c r="K670" s="44">
        <v>5828.2301831008299</v>
      </c>
      <c r="L670" s="45">
        <v>5483.5903595394602</v>
      </c>
      <c r="M670" s="46">
        <v>0.97189443054490798</v>
      </c>
      <c r="N670" s="139">
        <v>5834.0240848295298</v>
      </c>
      <c r="O670" s="45">
        <v>5418.9064908058899</v>
      </c>
      <c r="P670" s="99">
        <v>0.96043006365271499</v>
      </c>
      <c r="Q670" s="86">
        <v>5658.8797353529098</v>
      </c>
      <c r="R670" s="44">
        <v>5845.4944039443699</v>
      </c>
      <c r="S670" s="45">
        <v>5500.1150460176004</v>
      </c>
      <c r="T670" s="140">
        <v>0.97194414853111999</v>
      </c>
      <c r="U670" s="44">
        <v>5851.3054682071197</v>
      </c>
      <c r="V670" s="45">
        <v>5435.1964548106398</v>
      </c>
      <c r="W670" s="99">
        <v>0.96047216215873199</v>
      </c>
      <c r="X670" s="86">
        <v>5675.5232243394603</v>
      </c>
      <c r="Y670" s="44">
        <v>5862.6867505364398</v>
      </c>
      <c r="Z670" s="45">
        <v>5516.5617203455504</v>
      </c>
      <c r="AA670" s="46">
        <v>0.97199174460035498</v>
      </c>
      <c r="AB670" s="139">
        <v>5868.5149058823299</v>
      </c>
      <c r="AC670" s="45">
        <v>5451.41472774472</v>
      </c>
      <c r="AD670" s="99">
        <v>0.96051315663132897</v>
      </c>
      <c r="AE670" s="142">
        <v>5695.3930231280201</v>
      </c>
      <c r="AF670" s="44">
        <v>5883.2118019702702</v>
      </c>
      <c r="AG670" s="45">
        <v>5536.0722325988099</v>
      </c>
      <c r="AH670" s="140">
        <v>0.97202637467120601</v>
      </c>
      <c r="AI670" s="44">
        <v>5889.0603614744196</v>
      </c>
      <c r="AJ670" s="45">
        <v>5470.6715573803504</v>
      </c>
      <c r="AK670" s="46">
        <v>0.96054329089579804</v>
      </c>
    </row>
    <row r="671" spans="1:37" x14ac:dyDescent="0.2">
      <c r="A671" s="35" t="s">
        <v>6571</v>
      </c>
      <c r="B671" s="35" t="s">
        <v>12944</v>
      </c>
      <c r="C671" s="85" t="s">
        <v>945</v>
      </c>
      <c r="D671" s="85" t="s">
        <v>945</v>
      </c>
      <c r="E671" s="85" t="s">
        <v>12894</v>
      </c>
      <c r="F671" s="85" t="s">
        <v>204</v>
      </c>
      <c r="G671" s="85" t="s">
        <v>204</v>
      </c>
      <c r="H671" s="840">
        <v>1.0329773165924701</v>
      </c>
      <c r="I671" s="840">
        <v>1.03400420964101</v>
      </c>
      <c r="J671" s="86">
        <v>15230.916666666701</v>
      </c>
      <c r="K671" s="44">
        <v>15733.1914275769</v>
      </c>
      <c r="L671" s="45">
        <v>14802.843080426899</v>
      </c>
      <c r="M671" s="46">
        <v>0.97189443054490798</v>
      </c>
      <c r="N671" s="139">
        <v>15748.8319500248</v>
      </c>
      <c r="O671" s="45">
        <v>14628.2302636559</v>
      </c>
      <c r="P671" s="99">
        <v>0.96043006365271499</v>
      </c>
      <c r="Q671" s="86">
        <v>15297.714773252799</v>
      </c>
      <c r="R671" s="44">
        <v>15802.1923564717</v>
      </c>
      <c r="S671" s="45">
        <v>14868.524359761201</v>
      </c>
      <c r="T671" s="140">
        <v>0.97194414853111999</v>
      </c>
      <c r="U671" s="44">
        <v>15817.9014734309</v>
      </c>
      <c r="V671" s="45">
        <v>14693.0291843537</v>
      </c>
      <c r="W671" s="99">
        <v>0.96047216215873199</v>
      </c>
      <c r="X671" s="86">
        <v>15368.090128580199</v>
      </c>
      <c r="Y671" s="44">
        <v>15874.8885021721</v>
      </c>
      <c r="Z671" s="45">
        <v>14937.656735254201</v>
      </c>
      <c r="AA671" s="46">
        <v>0.97199174460035498</v>
      </c>
      <c r="AB671" s="139">
        <v>15890.6698870944</v>
      </c>
      <c r="AC671" s="45">
        <v>14761.252760797401</v>
      </c>
      <c r="AD671" s="99">
        <v>0.96051315663132897</v>
      </c>
      <c r="AE671" s="142">
        <v>15441.234522696899</v>
      </c>
      <c r="AF671" s="44">
        <v>15950.4450021305</v>
      </c>
      <c r="AG671" s="45">
        <v>15009.2872135449</v>
      </c>
      <c r="AH671" s="140">
        <v>0.97202637467120601</v>
      </c>
      <c r="AI671" s="44">
        <v>15966.3014985227</v>
      </c>
      <c r="AJ671" s="45">
        <v>14831.974223925101</v>
      </c>
      <c r="AK671" s="46">
        <v>0.96054329089579804</v>
      </c>
    </row>
    <row r="672" spans="1:37" x14ac:dyDescent="0.2">
      <c r="A672" s="35" t="s">
        <v>6570</v>
      </c>
      <c r="B672" s="35" t="s">
        <v>12945</v>
      </c>
      <c r="C672" s="85" t="s">
        <v>945</v>
      </c>
      <c r="D672" s="85" t="s">
        <v>945</v>
      </c>
      <c r="E672" s="85" t="s">
        <v>12894</v>
      </c>
      <c r="F672" s="85" t="s">
        <v>204</v>
      </c>
      <c r="G672" s="85" t="s">
        <v>204</v>
      </c>
      <c r="H672" s="840">
        <v>1.0329773165924701</v>
      </c>
      <c r="I672" s="840">
        <v>1.03400420964101</v>
      </c>
      <c r="J672" s="86">
        <v>9065.9166666666697</v>
      </c>
      <c r="K672" s="44">
        <v>9364.8862707843109</v>
      </c>
      <c r="L672" s="45">
        <v>8811.1139161175906</v>
      </c>
      <c r="M672" s="46">
        <v>0.97189443054490798</v>
      </c>
      <c r="N672" s="139">
        <v>9374.1959975879399</v>
      </c>
      <c r="O672" s="45">
        <v>8707.1789212368803</v>
      </c>
      <c r="P672" s="99">
        <v>0.96043006365271499</v>
      </c>
      <c r="Q672" s="86">
        <v>9096.8602394713798</v>
      </c>
      <c r="R672" s="44">
        <v>9396.8502795859004</v>
      </c>
      <c r="S672" s="45">
        <v>8841.6400797596107</v>
      </c>
      <c r="T672" s="140">
        <v>0.97194414853111999</v>
      </c>
      <c r="U672" s="44">
        <v>9406.1917821293391</v>
      </c>
      <c r="V672" s="45">
        <v>8737.2810230608793</v>
      </c>
      <c r="W672" s="99">
        <v>0.96047216215873199</v>
      </c>
      <c r="X672" s="86">
        <v>9128.6806831052509</v>
      </c>
      <c r="Y672" s="44">
        <v>9429.7200760635897</v>
      </c>
      <c r="Z672" s="45">
        <v>8873.00226307103</v>
      </c>
      <c r="AA672" s="46">
        <v>0.97199174460035498</v>
      </c>
      <c r="AB672" s="139">
        <v>9439.0942547994091</v>
      </c>
      <c r="AC672" s="45">
        <v>8768.2178988088508</v>
      </c>
      <c r="AD672" s="99">
        <v>0.96051315663132897</v>
      </c>
      <c r="AE672" s="142">
        <v>9162.1555680510392</v>
      </c>
      <c r="AF672" s="44">
        <v>9464.2988728881392</v>
      </c>
      <c r="AG672" s="45">
        <v>8905.8568609862596</v>
      </c>
      <c r="AH672" s="140">
        <v>0.97202637467120601</v>
      </c>
      <c r="AI672" s="44">
        <v>9473.7074267506105</v>
      </c>
      <c r="AJ672" s="45">
        <v>8800.6470610350098</v>
      </c>
      <c r="AK672" s="46">
        <v>0.96054329089579804</v>
      </c>
    </row>
    <row r="673" spans="1:37" x14ac:dyDescent="0.2">
      <c r="A673" s="35" t="s">
        <v>6569</v>
      </c>
      <c r="B673" s="35" t="s">
        <v>12302</v>
      </c>
      <c r="C673" s="85" t="s">
        <v>945</v>
      </c>
      <c r="D673" s="85" t="s">
        <v>945</v>
      </c>
      <c r="E673" s="85" t="s">
        <v>12894</v>
      </c>
      <c r="F673" s="85" t="s">
        <v>204</v>
      </c>
      <c r="G673" s="85" t="s">
        <v>204</v>
      </c>
      <c r="H673" s="840">
        <v>1.0329773165924701</v>
      </c>
      <c r="I673" s="840">
        <v>1.03400420964101</v>
      </c>
      <c r="J673" s="86">
        <v>19301.083333333299</v>
      </c>
      <c r="K673" s="44">
        <v>19937.5812689944</v>
      </c>
      <c r="L673" s="45">
        <v>18758.615395149802</v>
      </c>
      <c r="M673" s="46">
        <v>0.97189443054490798</v>
      </c>
      <c r="N673" s="139">
        <v>19957.401417298599</v>
      </c>
      <c r="O673" s="45">
        <v>18537.3406943997</v>
      </c>
      <c r="P673" s="99">
        <v>0.96043006365271499</v>
      </c>
      <c r="Q673" s="86">
        <v>19381.442643545601</v>
      </c>
      <c r="R673" s="44">
        <v>20020.590613620599</v>
      </c>
      <c r="S673" s="45">
        <v>18837.679767485701</v>
      </c>
      <c r="T673" s="140">
        <v>0.97194414853112099</v>
      </c>
      <c r="U673" s="44">
        <v>20040.493282341999</v>
      </c>
      <c r="V673" s="45">
        <v>18615.3361216017</v>
      </c>
      <c r="W673" s="99">
        <v>0.96047216215873199</v>
      </c>
      <c r="X673" s="86">
        <v>19456.281295527999</v>
      </c>
      <c r="Y673" s="44">
        <v>20097.897243522901</v>
      </c>
      <c r="Z673" s="45">
        <v>18911.3447998755</v>
      </c>
      <c r="AA673" s="46">
        <v>0.97199174460035498</v>
      </c>
      <c r="AB673" s="139">
        <v>20117.8767635357</v>
      </c>
      <c r="AC673" s="45">
        <v>18688.014163474701</v>
      </c>
      <c r="AD673" s="99">
        <v>0.96051315663132897</v>
      </c>
      <c r="AE673" s="142">
        <v>19538.7169623835</v>
      </c>
      <c r="AF673" s="44">
        <v>20183.051417462801</v>
      </c>
      <c r="AG673" s="45">
        <v>18992.148214672499</v>
      </c>
      <c r="AH673" s="140">
        <v>0.97202637467120601</v>
      </c>
      <c r="AI673" s="44">
        <v>20203.115590088801</v>
      </c>
      <c r="AJ673" s="45">
        <v>18767.7834909294</v>
      </c>
      <c r="AK673" s="46">
        <v>0.96054329089579804</v>
      </c>
    </row>
    <row r="674" spans="1:37" x14ac:dyDescent="0.2">
      <c r="A674" s="35" t="s">
        <v>6568</v>
      </c>
      <c r="B674" s="35" t="s">
        <v>12301</v>
      </c>
      <c r="C674" s="85" t="s">
        <v>945</v>
      </c>
      <c r="D674" s="85" t="s">
        <v>945</v>
      </c>
      <c r="E674" s="85" t="s">
        <v>12894</v>
      </c>
      <c r="F674" s="85" t="s">
        <v>204</v>
      </c>
      <c r="G674" s="85" t="s">
        <v>204</v>
      </c>
      <c r="H674" s="840">
        <v>1.0329773165924701</v>
      </c>
      <c r="I674" s="840">
        <v>1.03400420964101</v>
      </c>
      <c r="J674" s="86">
        <v>8191.9166666666697</v>
      </c>
      <c r="K674" s="44">
        <v>8462.0640960824803</v>
      </c>
      <c r="L674" s="45">
        <v>7961.6781838213401</v>
      </c>
      <c r="M674" s="46">
        <v>0.97189443054490798</v>
      </c>
      <c r="N674" s="139">
        <v>8470.4763183616997</v>
      </c>
      <c r="O674" s="45">
        <v>7867.7630456044099</v>
      </c>
      <c r="P674" s="99">
        <v>0.96043006365271499</v>
      </c>
      <c r="Q674" s="86">
        <v>8227.4165620703006</v>
      </c>
      <c r="R674" s="44">
        <v>8498.7346827758392</v>
      </c>
      <c r="S674" s="45">
        <v>7996.58938503226</v>
      </c>
      <c r="T674" s="140">
        <v>0.97194414853112099</v>
      </c>
      <c r="U674" s="44">
        <v>8507.1833596508695</v>
      </c>
      <c r="V674" s="45">
        <v>7902.2045743522203</v>
      </c>
      <c r="W674" s="99">
        <v>0.96047216215873199</v>
      </c>
      <c r="X674" s="86">
        <v>8268.0618690389201</v>
      </c>
      <c r="Y674" s="44">
        <v>8540.7203629003707</v>
      </c>
      <c r="Z674" s="45">
        <v>8036.4878805508097</v>
      </c>
      <c r="AA674" s="46">
        <v>0.97199174460035498</v>
      </c>
      <c r="AB674" s="139">
        <v>8549.2107781585692</v>
      </c>
      <c r="AC674" s="45">
        <v>7941.5822050536999</v>
      </c>
      <c r="AD674" s="99">
        <v>0.96051315663132897</v>
      </c>
      <c r="AE674" s="142">
        <v>8311.0091392390896</v>
      </c>
      <c r="AF674" s="44">
        <v>8585.0839188267091</v>
      </c>
      <c r="AG674" s="45">
        <v>8078.5200834738298</v>
      </c>
      <c r="AH674" s="140">
        <v>0.97202637467120601</v>
      </c>
      <c r="AI674" s="44">
        <v>8593.6184363381399</v>
      </c>
      <c r="AJ674" s="45">
        <v>7983.0840692697702</v>
      </c>
      <c r="AK674" s="46">
        <v>0.96054329089579804</v>
      </c>
    </row>
    <row r="675" spans="1:37" x14ac:dyDescent="0.2">
      <c r="A675" s="35" t="s">
        <v>6567</v>
      </c>
      <c r="B675" s="35" t="s">
        <v>12300</v>
      </c>
      <c r="C675" s="85" t="s">
        <v>945</v>
      </c>
      <c r="D675" s="85" t="s">
        <v>945</v>
      </c>
      <c r="E675" s="85" t="s">
        <v>12894</v>
      </c>
      <c r="F675" s="85" t="s">
        <v>204</v>
      </c>
      <c r="G675" s="85" t="s">
        <v>204</v>
      </c>
      <c r="H675" s="840">
        <v>1.0329773165924701</v>
      </c>
      <c r="I675" s="840">
        <v>1.03400420964101</v>
      </c>
      <c r="J675" s="86">
        <v>9928.3333333333303</v>
      </c>
      <c r="K675" s="44">
        <v>10255.743124902299</v>
      </c>
      <c r="L675" s="45">
        <v>9649.2918712600294</v>
      </c>
      <c r="M675" s="46">
        <v>0.97189443054490798</v>
      </c>
      <c r="N675" s="139">
        <v>10265.9384613858</v>
      </c>
      <c r="O675" s="45">
        <v>9535.4698152987094</v>
      </c>
      <c r="P675" s="99">
        <v>0.96043006365271499</v>
      </c>
      <c r="Q675" s="86">
        <v>9986.4000147993302</v>
      </c>
      <c r="R675" s="44">
        <v>10315.7246897064</v>
      </c>
      <c r="S675" s="45">
        <v>9706.2230592753003</v>
      </c>
      <c r="T675" s="140">
        <v>0.97194414853111999</v>
      </c>
      <c r="U675" s="44">
        <v>10325.9796544616</v>
      </c>
      <c r="V675" s="45">
        <v>9591.6592143963098</v>
      </c>
      <c r="W675" s="99">
        <v>0.96047216215873199</v>
      </c>
      <c r="X675" s="86">
        <v>10042.6379438614</v>
      </c>
      <c r="Y675" s="44">
        <v>10373.8171947597</v>
      </c>
      <c r="Z675" s="45">
        <v>9761.3611754435697</v>
      </c>
      <c r="AA675" s="46">
        <v>0.97199174460035498</v>
      </c>
      <c r="AB675" s="139">
        <v>10384.1299098533</v>
      </c>
      <c r="AC675" s="45">
        <v>9646.0858723638794</v>
      </c>
      <c r="AD675" s="99">
        <v>0.96051315663132897</v>
      </c>
      <c r="AE675" s="142">
        <v>10098.2249710426</v>
      </c>
      <c r="AF675" s="44">
        <v>10431.237332934699</v>
      </c>
      <c r="AG675" s="45">
        <v>9815.7410092167793</v>
      </c>
      <c r="AH675" s="140">
        <v>0.97202637467120601</v>
      </c>
      <c r="AI675" s="44">
        <v>10441.607129960001</v>
      </c>
      <c r="AJ675" s="45">
        <v>9699.7822458913797</v>
      </c>
      <c r="AK675" s="46">
        <v>0.96054329089579804</v>
      </c>
    </row>
    <row r="676" spans="1:37" x14ac:dyDescent="0.2">
      <c r="A676" s="35" t="s">
        <v>6566</v>
      </c>
      <c r="B676" s="35" t="s">
        <v>12299</v>
      </c>
      <c r="C676" s="85" t="s">
        <v>945</v>
      </c>
      <c r="D676" s="85" t="s">
        <v>945</v>
      </c>
      <c r="E676" s="85" t="s">
        <v>12894</v>
      </c>
      <c r="F676" s="85" t="s">
        <v>204</v>
      </c>
      <c r="G676" s="85" t="s">
        <v>204</v>
      </c>
      <c r="H676" s="840">
        <v>1.0329773165924701</v>
      </c>
      <c r="I676" s="840">
        <v>1.03400420964101</v>
      </c>
      <c r="J676" s="86">
        <v>9882.9166666666697</v>
      </c>
      <c r="K676" s="44">
        <v>10208.828738440399</v>
      </c>
      <c r="L676" s="45">
        <v>9605.1516658727796</v>
      </c>
      <c r="M676" s="46">
        <v>0.97189443054490798</v>
      </c>
      <c r="N676" s="139">
        <v>10218.977436864599</v>
      </c>
      <c r="O676" s="45">
        <v>9491.8502832411505</v>
      </c>
      <c r="P676" s="99">
        <v>0.96043006365271499</v>
      </c>
      <c r="Q676" s="86">
        <v>9922.5021149041895</v>
      </c>
      <c r="R676" s="44">
        <v>10249.7196085369</v>
      </c>
      <c r="S676" s="45">
        <v>9644.1178693687998</v>
      </c>
      <c r="T676" s="140">
        <v>0.97194414853112099</v>
      </c>
      <c r="U676" s="44">
        <v>10259.908956982799</v>
      </c>
      <c r="V676" s="45">
        <v>9530.2870603266201</v>
      </c>
      <c r="W676" s="99">
        <v>0.96047216215873199</v>
      </c>
      <c r="X676" s="86">
        <v>9959.8886544626894</v>
      </c>
      <c r="Y676" s="44">
        <v>10288.3390558467</v>
      </c>
      <c r="Z676" s="45">
        <v>9680.9295492764704</v>
      </c>
      <c r="AA676" s="46">
        <v>0.97199174460035498</v>
      </c>
      <c r="AB676" s="139">
        <v>10298.566796270199</v>
      </c>
      <c r="AC676" s="45">
        <v>9566.6040911945202</v>
      </c>
      <c r="AD676" s="99">
        <v>0.96051315663132897</v>
      </c>
      <c r="AE676" s="142">
        <v>10001.387500151801</v>
      </c>
      <c r="AF676" s="44">
        <v>10331.2064221083</v>
      </c>
      <c r="AG676" s="45">
        <v>9721.6124334544293</v>
      </c>
      <c r="AH676" s="140">
        <v>0.97202637467120601</v>
      </c>
      <c r="AI676" s="44">
        <v>10341.476777407899</v>
      </c>
      <c r="AJ676" s="45">
        <v>9606.76566291987</v>
      </c>
      <c r="AK676" s="46">
        <v>0.96054329089579804</v>
      </c>
    </row>
    <row r="677" spans="1:37" x14ac:dyDescent="0.2">
      <c r="A677" s="35" t="s">
        <v>6565</v>
      </c>
      <c r="B677" s="35" t="s">
        <v>12298</v>
      </c>
      <c r="C677" s="85" t="s">
        <v>945</v>
      </c>
      <c r="D677" s="85" t="s">
        <v>945</v>
      </c>
      <c r="E677" s="85" t="s">
        <v>12894</v>
      </c>
      <c r="F677" s="85" t="s">
        <v>204</v>
      </c>
      <c r="G677" s="85" t="s">
        <v>204</v>
      </c>
      <c r="H677" s="840">
        <v>1.0329773165924701</v>
      </c>
      <c r="I677" s="840">
        <v>1.03400420964101</v>
      </c>
      <c r="J677" s="86">
        <v>19440.333333333299</v>
      </c>
      <c r="K677" s="44">
        <v>20081.4233603299</v>
      </c>
      <c r="L677" s="45">
        <v>18893.951694603202</v>
      </c>
      <c r="M677" s="46">
        <v>0.97189443054490798</v>
      </c>
      <c r="N677" s="139">
        <v>20101.3865034911</v>
      </c>
      <c r="O677" s="45">
        <v>18671.080580763301</v>
      </c>
      <c r="P677" s="99">
        <v>0.96043006365271499</v>
      </c>
      <c r="Q677" s="86">
        <v>19494.701144126899</v>
      </c>
      <c r="R677" s="44">
        <v>20137.5840756324</v>
      </c>
      <c r="S677" s="45">
        <v>18947.760704396998</v>
      </c>
      <c r="T677" s="140">
        <v>0.97194414853112099</v>
      </c>
      <c r="U677" s="44">
        <v>20157.603048720601</v>
      </c>
      <c r="V677" s="45">
        <v>18724.117758537799</v>
      </c>
      <c r="W677" s="99">
        <v>0.96047216215873199</v>
      </c>
      <c r="X677" s="86">
        <v>19552.308706005198</v>
      </c>
      <c r="Y677" s="44">
        <v>20197.091380316899</v>
      </c>
      <c r="Z677" s="45">
        <v>19004.682650114701</v>
      </c>
      <c r="AA677" s="46">
        <v>0.97199174460035498</v>
      </c>
      <c r="AB677" s="139">
        <v>20217.169510209998</v>
      </c>
      <c r="AC677" s="45">
        <v>18780.249754635301</v>
      </c>
      <c r="AD677" s="99">
        <v>0.96051315663132897</v>
      </c>
      <c r="AE677" s="142">
        <v>19621.877766359401</v>
      </c>
      <c r="AF677" s="44">
        <v>20268.954641599401</v>
      </c>
      <c r="AG677" s="45">
        <v>19072.982709475898</v>
      </c>
      <c r="AH677" s="140">
        <v>0.97202637467120601</v>
      </c>
      <c r="AI677" s="44">
        <v>20289.104211476999</v>
      </c>
      <c r="AJ677" s="45">
        <v>18847.663043254001</v>
      </c>
      <c r="AK677" s="46">
        <v>0.96054329089579804</v>
      </c>
    </row>
    <row r="678" spans="1:37" x14ac:dyDescent="0.2">
      <c r="A678" s="35" t="s">
        <v>6564</v>
      </c>
      <c r="B678" s="35" t="s">
        <v>12297</v>
      </c>
      <c r="C678" s="85" t="s">
        <v>945</v>
      </c>
      <c r="D678" s="85" t="s">
        <v>945</v>
      </c>
      <c r="E678" s="85" t="s">
        <v>12894</v>
      </c>
      <c r="F678" s="85" t="s">
        <v>204</v>
      </c>
      <c r="G678" s="85" t="s">
        <v>204</v>
      </c>
      <c r="H678" s="840">
        <v>1.0329773165924701</v>
      </c>
      <c r="I678" s="840">
        <v>1.03400420964101</v>
      </c>
      <c r="J678" s="86">
        <v>20667.25</v>
      </c>
      <c r="K678" s="44">
        <v>21348.800446345798</v>
      </c>
      <c r="L678" s="45">
        <v>20086.385169679201</v>
      </c>
      <c r="M678" s="46">
        <v>0.97189443054490798</v>
      </c>
      <c r="N678" s="139">
        <v>21370.023501703199</v>
      </c>
      <c r="O678" s="45">
        <v>19849.4482330266</v>
      </c>
      <c r="P678" s="99">
        <v>0.96043006365271499</v>
      </c>
      <c r="Q678" s="86">
        <v>20724.9292649372</v>
      </c>
      <c r="R678" s="44">
        <v>21408.381818663602</v>
      </c>
      <c r="S678" s="45">
        <v>20143.473727777098</v>
      </c>
      <c r="T678" s="140">
        <v>0.97194414853111999</v>
      </c>
      <c r="U678" s="44">
        <v>21429.664104457199</v>
      </c>
      <c r="V678" s="45">
        <v>19905.717621681</v>
      </c>
      <c r="W678" s="99">
        <v>0.96047216215873199</v>
      </c>
      <c r="X678" s="86">
        <v>20789.737677401401</v>
      </c>
      <c r="Y678" s="44">
        <v>21475.327438663498</v>
      </c>
      <c r="Z678" s="45">
        <v>20207.453394841101</v>
      </c>
      <c r="AA678" s="46">
        <v>0.97199174460035498</v>
      </c>
      <c r="AB678" s="139">
        <v>21496.6762757654</v>
      </c>
      <c r="AC678" s="45">
        <v>19968.816562058098</v>
      </c>
      <c r="AD678" s="99">
        <v>0.96051315663132897</v>
      </c>
      <c r="AE678" s="142">
        <v>20861.782805832001</v>
      </c>
      <c r="AF678" s="44">
        <v>21549.748422103301</v>
      </c>
      <c r="AG678" s="45">
        <v>20278.203109930899</v>
      </c>
      <c r="AH678" s="140">
        <v>0.97202637467120601</v>
      </c>
      <c r="AI678" s="44">
        <v>21571.1712418467</v>
      </c>
      <c r="AJ678" s="45">
        <v>20038.645510267201</v>
      </c>
      <c r="AK678" s="46">
        <v>0.96054329089579804</v>
      </c>
    </row>
    <row r="679" spans="1:37" x14ac:dyDescent="0.2">
      <c r="A679" s="35" t="s">
        <v>6563</v>
      </c>
      <c r="B679" s="35" t="s">
        <v>12296</v>
      </c>
      <c r="C679" s="85" t="s">
        <v>945</v>
      </c>
      <c r="D679" s="85" t="s">
        <v>945</v>
      </c>
      <c r="E679" s="85" t="s">
        <v>12894</v>
      </c>
      <c r="F679" s="85" t="s">
        <v>204</v>
      </c>
      <c r="G679" s="85" t="s">
        <v>204</v>
      </c>
      <c r="H679" s="840">
        <v>1.0329773165924701</v>
      </c>
      <c r="I679" s="840">
        <v>1.03400420964101</v>
      </c>
      <c r="J679" s="86">
        <v>13464.833333333299</v>
      </c>
      <c r="K679" s="44">
        <v>13908.8674050315</v>
      </c>
      <c r="L679" s="45">
        <v>13086.3965248821</v>
      </c>
      <c r="M679" s="46">
        <v>0.97189443054490798</v>
      </c>
      <c r="N679" s="139">
        <v>13922.694348781301</v>
      </c>
      <c r="O679" s="45">
        <v>12932.030735406501</v>
      </c>
      <c r="P679" s="99">
        <v>0.96043006365271499</v>
      </c>
      <c r="Q679" s="86">
        <v>13517.383021628</v>
      </c>
      <c r="R679" s="44">
        <v>13963.150041033899</v>
      </c>
      <c r="S679" s="45">
        <v>13138.1413313252</v>
      </c>
      <c r="T679" s="140">
        <v>0.97194414853112099</v>
      </c>
      <c r="U679" s="44">
        <v>13977.0309476932</v>
      </c>
      <c r="V679" s="45">
        <v>12983.070097510699</v>
      </c>
      <c r="W679" s="99">
        <v>0.96047216215873199</v>
      </c>
      <c r="X679" s="86">
        <v>13572.9464324606</v>
      </c>
      <c r="Y679" s="44">
        <v>14020.5457840565</v>
      </c>
      <c r="Z679" s="45">
        <v>13192.7918822545</v>
      </c>
      <c r="AA679" s="46">
        <v>0.97199174460035498</v>
      </c>
      <c r="AB679" s="139">
        <v>14034.4837483962</v>
      </c>
      <c r="AC679" s="45">
        <v>13036.9936226306</v>
      </c>
      <c r="AD679" s="99">
        <v>0.96051315663132897</v>
      </c>
      <c r="AE679" s="142">
        <v>13632.1028741072</v>
      </c>
      <c r="AF679" s="44">
        <v>14081.653046407801</v>
      </c>
      <c r="AG679" s="45">
        <v>13250.7635358634</v>
      </c>
      <c r="AH679" s="140">
        <v>0.97202637467120601</v>
      </c>
      <c r="AI679" s="44">
        <v>14095.6517580862</v>
      </c>
      <c r="AJ679" s="45">
        <v>13094.224956525</v>
      </c>
      <c r="AK679" s="46">
        <v>0.96054329089579804</v>
      </c>
    </row>
    <row r="680" spans="1:37" x14ac:dyDescent="0.2">
      <c r="A680" s="35" t="s">
        <v>6562</v>
      </c>
      <c r="B680" s="35" t="s">
        <v>12295</v>
      </c>
      <c r="C680" s="85" t="s">
        <v>945</v>
      </c>
      <c r="D680" s="85" t="s">
        <v>945</v>
      </c>
      <c r="E680" s="85" t="s">
        <v>12894</v>
      </c>
      <c r="F680" s="85" t="s">
        <v>204</v>
      </c>
      <c r="G680" s="85" t="s">
        <v>204</v>
      </c>
      <c r="H680" s="840">
        <v>1.0329773165924701</v>
      </c>
      <c r="I680" s="840">
        <v>1.03400420964101</v>
      </c>
      <c r="J680" s="86">
        <v>14025.916666666701</v>
      </c>
      <c r="K680" s="44">
        <v>14488.453761082999</v>
      </c>
      <c r="L680" s="45">
        <v>13631.7102916203</v>
      </c>
      <c r="M680" s="46">
        <v>0.97189443054490798</v>
      </c>
      <c r="N680" s="139">
        <v>14502.856877407399</v>
      </c>
      <c r="O680" s="45">
        <v>13470.9120369543</v>
      </c>
      <c r="P680" s="99">
        <v>0.96043006365271499</v>
      </c>
      <c r="Q680" s="86">
        <v>14076.2154177299</v>
      </c>
      <c r="R680" s="44">
        <v>14540.4112299843</v>
      </c>
      <c r="S680" s="45">
        <v>13681.2952087262</v>
      </c>
      <c r="T680" s="140">
        <v>0.97194414853112099</v>
      </c>
      <c r="U680" s="44">
        <v>14554.865997746499</v>
      </c>
      <c r="V680" s="45">
        <v>13519.8130572791</v>
      </c>
      <c r="W680" s="99">
        <v>0.96047216215873199</v>
      </c>
      <c r="X680" s="86">
        <v>14125.344012728599</v>
      </c>
      <c r="Y680" s="44">
        <v>14591.159954213899</v>
      </c>
      <c r="Z680" s="45">
        <v>13729.717770012199</v>
      </c>
      <c r="AA680" s="46">
        <v>0.97199174460035498</v>
      </c>
      <c r="AB680" s="139">
        <v>14605.6651717888</v>
      </c>
      <c r="AC680" s="45">
        <v>13567.578766169399</v>
      </c>
      <c r="AD680" s="99">
        <v>0.96051315663132897</v>
      </c>
      <c r="AE680" s="142">
        <v>14180.443082338799</v>
      </c>
      <c r="AF680" s="44">
        <v>14648.076043286601</v>
      </c>
      <c r="AG680" s="45">
        <v>13783.7646805572</v>
      </c>
      <c r="AH680" s="140">
        <v>0.97202637467120601</v>
      </c>
      <c r="AI680" s="44">
        <v>14662.6378417131</v>
      </c>
      <c r="AJ680" s="45">
        <v>13620.9294646703</v>
      </c>
      <c r="AK680" s="46">
        <v>0.96054329089579804</v>
      </c>
    </row>
    <row r="681" spans="1:37" x14ac:dyDescent="0.2">
      <c r="A681" s="35" t="s">
        <v>6561</v>
      </c>
      <c r="B681" s="35" t="s">
        <v>12294</v>
      </c>
      <c r="C681" s="85" t="s">
        <v>945</v>
      </c>
      <c r="D681" s="85" t="s">
        <v>945</v>
      </c>
      <c r="E681" s="85" t="s">
        <v>12894</v>
      </c>
      <c r="F681" s="85" t="s">
        <v>204</v>
      </c>
      <c r="G681" s="85" t="s">
        <v>204</v>
      </c>
      <c r="H681" s="840">
        <v>1.0329773165924701</v>
      </c>
      <c r="I681" s="840">
        <v>1.03400420964101</v>
      </c>
      <c r="J681" s="86">
        <v>18352.083333333299</v>
      </c>
      <c r="K681" s="44">
        <v>18957.285795548101</v>
      </c>
      <c r="L681" s="45">
        <v>17836.287580562701</v>
      </c>
      <c r="M681" s="46">
        <v>0.97189443054490798</v>
      </c>
      <c r="N681" s="139">
        <v>18976.131422349299</v>
      </c>
      <c r="O681" s="45">
        <v>17625.8925639933</v>
      </c>
      <c r="P681" s="99">
        <v>0.96043006365271499</v>
      </c>
      <c r="Q681" s="86">
        <v>18415.232120582499</v>
      </c>
      <c r="R681" s="44">
        <v>19022.5170603468</v>
      </c>
      <c r="S681" s="45">
        <v>17898.577103442502</v>
      </c>
      <c r="T681" s="140">
        <v>0.97194414853112099</v>
      </c>
      <c r="U681" s="44">
        <v>19041.427534198701</v>
      </c>
      <c r="V681" s="45">
        <v>17687.317811510798</v>
      </c>
      <c r="W681" s="99">
        <v>0.96047216215873199</v>
      </c>
      <c r="X681" s="86">
        <v>18477.007838006</v>
      </c>
      <c r="Y681" s="44">
        <v>19086.329975161501</v>
      </c>
      <c r="Z681" s="45">
        <v>17959.499083457798</v>
      </c>
      <c r="AA681" s="46">
        <v>0.97199174460035498</v>
      </c>
      <c r="AB681" s="139">
        <v>19105.303886068101</v>
      </c>
      <c r="AC681" s="45">
        <v>17747.409123584901</v>
      </c>
      <c r="AD681" s="99">
        <v>0.96051315663132897</v>
      </c>
      <c r="AE681" s="142">
        <v>18545.702030853099</v>
      </c>
      <c r="AF681" s="44">
        <v>19157.289518154201</v>
      </c>
      <c r="AG681" s="45">
        <v>18026.9115107826</v>
      </c>
      <c r="AH681" s="140">
        <v>0.97202637467120601</v>
      </c>
      <c r="AI681" s="44">
        <v>19176.333970650001</v>
      </c>
      <c r="AJ681" s="45">
        <v>17813.9496606885</v>
      </c>
      <c r="AK681" s="46">
        <v>0.96054329089579804</v>
      </c>
    </row>
    <row r="682" spans="1:37" x14ac:dyDescent="0.2">
      <c r="A682" s="35" t="s">
        <v>6560</v>
      </c>
      <c r="B682" s="35" t="s">
        <v>12293</v>
      </c>
      <c r="C682" s="85" t="s">
        <v>945</v>
      </c>
      <c r="D682" s="85" t="s">
        <v>945</v>
      </c>
      <c r="E682" s="85" t="s">
        <v>12894</v>
      </c>
      <c r="F682" s="85" t="s">
        <v>204</v>
      </c>
      <c r="G682" s="85" t="s">
        <v>204</v>
      </c>
      <c r="H682" s="840">
        <v>1.0329773165924701</v>
      </c>
      <c r="I682" s="840">
        <v>1.03400420964101</v>
      </c>
      <c r="J682" s="86">
        <v>16840.916666666701</v>
      </c>
      <c r="K682" s="44">
        <v>17396.284907290799</v>
      </c>
      <c r="L682" s="45">
        <v>16367.5931136042</v>
      </c>
      <c r="M682" s="46">
        <v>0.97189443054490798</v>
      </c>
      <c r="N682" s="139">
        <v>17413.578727546799</v>
      </c>
      <c r="O682" s="45">
        <v>16174.5226661367</v>
      </c>
      <c r="P682" s="99">
        <v>0.96043006365271499</v>
      </c>
      <c r="Q682" s="86">
        <v>16914.020038198199</v>
      </c>
      <c r="R682" s="44">
        <v>17471.799031849299</v>
      </c>
      <c r="S682" s="45">
        <v>16439.482804264899</v>
      </c>
      <c r="T682" s="140">
        <v>0.97194414853111999</v>
      </c>
      <c r="U682" s="44">
        <v>17489.1679214494</v>
      </c>
      <c r="V682" s="45">
        <v>16245.445396884401</v>
      </c>
      <c r="W682" s="99">
        <v>0.96047216215873199</v>
      </c>
      <c r="X682" s="86">
        <v>16988.0965737558</v>
      </c>
      <c r="Y682" s="44">
        <v>17548.318412772001</v>
      </c>
      <c r="Z682" s="45">
        <v>16512.289626164202</v>
      </c>
      <c r="AA682" s="46">
        <v>0.97199174460035498</v>
      </c>
      <c r="AB682" s="139">
        <v>17565.7633710515</v>
      </c>
      <c r="AC682" s="45">
        <v>16317.290265215999</v>
      </c>
      <c r="AD682" s="99">
        <v>0.96051315663132897</v>
      </c>
      <c r="AE682" s="142">
        <v>17077.809855628799</v>
      </c>
      <c r="AF682" s="44">
        <v>17640.990197943898</v>
      </c>
      <c r="AG682" s="45">
        <v>16600.081601291098</v>
      </c>
      <c r="AH682" s="140">
        <v>0.97202637467120601</v>
      </c>
      <c r="AI682" s="44">
        <v>17658.5272821689</v>
      </c>
      <c r="AJ682" s="45">
        <v>16403.9756800184</v>
      </c>
      <c r="AK682" s="46">
        <v>0.96054329089579804</v>
      </c>
    </row>
    <row r="683" spans="1:37" x14ac:dyDescent="0.2">
      <c r="A683" s="35" t="s">
        <v>6559</v>
      </c>
      <c r="B683" s="35" t="s">
        <v>12292</v>
      </c>
      <c r="C683" s="85" t="s">
        <v>945</v>
      </c>
      <c r="D683" s="85" t="s">
        <v>945</v>
      </c>
      <c r="E683" s="85" t="s">
        <v>12894</v>
      </c>
      <c r="F683" s="85" t="s">
        <v>204</v>
      </c>
      <c r="G683" s="85" t="s">
        <v>204</v>
      </c>
      <c r="H683" s="840">
        <v>1.0329773165924701</v>
      </c>
      <c r="I683" s="840">
        <v>1.03400420964101</v>
      </c>
      <c r="J683" s="86">
        <v>7635.75</v>
      </c>
      <c r="K683" s="44">
        <v>7887.5565451709699</v>
      </c>
      <c r="L683" s="45">
        <v>7421.1428980332803</v>
      </c>
      <c r="M683" s="46">
        <v>0.97189443054490798</v>
      </c>
      <c r="N683" s="139">
        <v>7895.3976437663496</v>
      </c>
      <c r="O683" s="45">
        <v>7333.6038585362203</v>
      </c>
      <c r="P683" s="99">
        <v>0.96043006365271499</v>
      </c>
      <c r="Q683" s="86">
        <v>7669.6922682070299</v>
      </c>
      <c r="R683" s="44">
        <v>7922.6181383025296</v>
      </c>
      <c r="S683" s="45">
        <v>7454.5125211182003</v>
      </c>
      <c r="T683" s="140">
        <v>0.97194414853112099</v>
      </c>
      <c r="U683" s="44">
        <v>7930.4940919771798</v>
      </c>
      <c r="V683" s="45">
        <v>7366.5259159369098</v>
      </c>
      <c r="W683" s="99">
        <v>0.96047216215873199</v>
      </c>
      <c r="X683" s="86">
        <v>7703.3997908613101</v>
      </c>
      <c r="Y683" s="44">
        <v>7957.4372446029301</v>
      </c>
      <c r="Z683" s="45">
        <v>7487.6410020732901</v>
      </c>
      <c r="AA683" s="46">
        <v>0.97199174460035498</v>
      </c>
      <c r="AB683" s="139">
        <v>7965.3478122982797</v>
      </c>
      <c r="AC683" s="45">
        <v>7399.2168499133104</v>
      </c>
      <c r="AD683" s="99">
        <v>0.96051315663132897</v>
      </c>
      <c r="AE683" s="142">
        <v>7740.4820232087504</v>
      </c>
      <c r="AF683" s="44">
        <v>7995.7423494664499</v>
      </c>
      <c r="AG683" s="45">
        <v>7523.95267922725</v>
      </c>
      <c r="AH683" s="140">
        <v>0.97202637467120601</v>
      </c>
      <c r="AI683" s="44">
        <v>8003.69099664842</v>
      </c>
      <c r="AJ683" s="45">
        <v>7435.0680756927004</v>
      </c>
      <c r="AK683" s="46">
        <v>0.96054329089579804</v>
      </c>
    </row>
    <row r="684" spans="1:37" x14ac:dyDescent="0.2">
      <c r="A684" s="35" t="s">
        <v>6558</v>
      </c>
      <c r="B684" s="35" t="s">
        <v>12946</v>
      </c>
      <c r="C684" s="85" t="s">
        <v>945</v>
      </c>
      <c r="D684" s="85" t="s">
        <v>945</v>
      </c>
      <c r="E684" s="85" t="s">
        <v>12894</v>
      </c>
      <c r="F684" s="85" t="s">
        <v>204</v>
      </c>
      <c r="G684" s="85" t="s">
        <v>204</v>
      </c>
      <c r="H684" s="840">
        <v>1.0329773165924701</v>
      </c>
      <c r="I684" s="840">
        <v>1.03400420964101</v>
      </c>
      <c r="J684" s="86">
        <v>20059.916666666701</v>
      </c>
      <c r="K684" s="44">
        <v>20721.438889401899</v>
      </c>
      <c r="L684" s="45">
        <v>19496.121285528301</v>
      </c>
      <c r="M684" s="46">
        <v>0.97189443054490798</v>
      </c>
      <c r="N684" s="139">
        <v>20742.038278381198</v>
      </c>
      <c r="O684" s="45">
        <v>19266.147041034801</v>
      </c>
      <c r="P684" s="99">
        <v>0.96043006365271499</v>
      </c>
      <c r="Q684" s="86">
        <v>20131.1073233188</v>
      </c>
      <c r="R684" s="44">
        <v>20794.9772228769</v>
      </c>
      <c r="S684" s="45">
        <v>19566.311966351699</v>
      </c>
      <c r="T684" s="140">
        <v>0.97194414853112099</v>
      </c>
      <c r="U684" s="44">
        <v>20815.649717046599</v>
      </c>
      <c r="V684" s="45">
        <v>19335.3681774775</v>
      </c>
      <c r="W684" s="99">
        <v>0.96047216215873199</v>
      </c>
      <c r="X684" s="86">
        <v>20208.2847888172</v>
      </c>
      <c r="Y684" s="44">
        <v>20874.6997940888</v>
      </c>
      <c r="Z684" s="45">
        <v>19642.2859872632</v>
      </c>
      <c r="AA684" s="46">
        <v>0.97199174460035498</v>
      </c>
      <c r="AB684" s="139">
        <v>20895.451541261398</v>
      </c>
      <c r="AC684" s="45">
        <v>19410.3234126116</v>
      </c>
      <c r="AD684" s="99">
        <v>0.96051315663132897</v>
      </c>
      <c r="AE684" s="142">
        <v>20293.602827288199</v>
      </c>
      <c r="AF684" s="44">
        <v>20962.831392525601</v>
      </c>
      <c r="AG684" s="45">
        <v>19725.917185226299</v>
      </c>
      <c r="AH684" s="140">
        <v>0.97202637467120601</v>
      </c>
      <c r="AI684" s="44">
        <v>20983.670752198701</v>
      </c>
      <c r="AJ684" s="45">
        <v>19492.884043855702</v>
      </c>
      <c r="AK684" s="46">
        <v>0.96054329089579804</v>
      </c>
    </row>
    <row r="685" spans="1:37" x14ac:dyDescent="0.2">
      <c r="A685" s="35" t="s">
        <v>6557</v>
      </c>
      <c r="B685" s="35" t="s">
        <v>12291</v>
      </c>
      <c r="C685" s="85" t="s">
        <v>945</v>
      </c>
      <c r="D685" s="85" t="s">
        <v>945</v>
      </c>
      <c r="E685" s="85" t="s">
        <v>12894</v>
      </c>
      <c r="F685" s="85" t="s">
        <v>204</v>
      </c>
      <c r="G685" s="85" t="s">
        <v>204</v>
      </c>
      <c r="H685" s="840">
        <v>1.0329773165924701</v>
      </c>
      <c r="I685" s="840">
        <v>1.03400420964101</v>
      </c>
      <c r="J685" s="86">
        <v>11187</v>
      </c>
      <c r="K685" s="44">
        <v>11555.91724072</v>
      </c>
      <c r="L685" s="45">
        <v>10872.582994505899</v>
      </c>
      <c r="M685" s="46">
        <v>0.97189443054490798</v>
      </c>
      <c r="N685" s="139">
        <v>11567.405093253999</v>
      </c>
      <c r="O685" s="45">
        <v>10744.3311220829</v>
      </c>
      <c r="P685" s="99">
        <v>0.96043006365271499</v>
      </c>
      <c r="Q685" s="86">
        <v>11233.2114296243</v>
      </c>
      <c r="R685" s="44">
        <v>11603.6525992892</v>
      </c>
      <c r="S685" s="45">
        <v>10918.054118236299</v>
      </c>
      <c r="T685" s="140">
        <v>0.97194414853111999</v>
      </c>
      <c r="U685" s="44">
        <v>11615.1879060191</v>
      </c>
      <c r="V685" s="45">
        <v>10789.186869797401</v>
      </c>
      <c r="W685" s="99">
        <v>0.96047216215873199</v>
      </c>
      <c r="X685" s="86">
        <v>11277.6873072658</v>
      </c>
      <c r="Y685" s="44">
        <v>11649.595172028399</v>
      </c>
      <c r="Z685" s="45">
        <v>10961.8189608466</v>
      </c>
      <c r="AA685" s="46">
        <v>0.97199174460035498</v>
      </c>
      <c r="AB685" s="139">
        <v>11661.176150727801</v>
      </c>
      <c r="AC685" s="45">
        <v>10832.367035002901</v>
      </c>
      <c r="AD685" s="99">
        <v>0.96051315663132897</v>
      </c>
      <c r="AE685" s="142">
        <v>11325.6908645889</v>
      </c>
      <c r="AF685" s="44">
        <v>11699.1817578589</v>
      </c>
      <c r="AG685" s="45">
        <v>11008.870231753201</v>
      </c>
      <c r="AH685" s="140">
        <v>0.97202637467120601</v>
      </c>
      <c r="AI685" s="44">
        <v>11710.812031077699</v>
      </c>
      <c r="AJ685" s="45">
        <v>10878.8163747407</v>
      </c>
      <c r="AK685" s="46">
        <v>0.96054329089579804</v>
      </c>
    </row>
    <row r="686" spans="1:37" x14ac:dyDescent="0.2">
      <c r="A686" s="35" t="s">
        <v>6556</v>
      </c>
      <c r="B686" s="35" t="s">
        <v>12290</v>
      </c>
      <c r="C686" s="85" t="s">
        <v>945</v>
      </c>
      <c r="D686" s="85" t="s">
        <v>945</v>
      </c>
      <c r="E686" s="85" t="s">
        <v>12894</v>
      </c>
      <c r="F686" s="85" t="s">
        <v>204</v>
      </c>
      <c r="G686" s="85" t="s">
        <v>204</v>
      </c>
      <c r="H686" s="840">
        <v>1.0329773165924701</v>
      </c>
      <c r="I686" s="840">
        <v>1.03400420964101</v>
      </c>
      <c r="J686" s="86">
        <v>14215.333333333299</v>
      </c>
      <c r="K686" s="44">
        <v>14684.1168811342</v>
      </c>
      <c r="L686" s="45">
        <v>13815.803295006001</v>
      </c>
      <c r="M686" s="46">
        <v>0.97189443054490798</v>
      </c>
      <c r="N686" s="139">
        <v>14698.7145081169</v>
      </c>
      <c r="O686" s="45">
        <v>13652.833498177901</v>
      </c>
      <c r="P686" s="99">
        <v>0.96043006365271499</v>
      </c>
      <c r="Q686" s="86">
        <v>14265.3101515203</v>
      </c>
      <c r="R686" s="44">
        <v>14735.7418006768</v>
      </c>
      <c r="S686" s="45">
        <v>13865.084728751801</v>
      </c>
      <c r="T686" s="140">
        <v>0.97194414853112099</v>
      </c>
      <c r="U686" s="44">
        <v>14750.390748506699</v>
      </c>
      <c r="V686" s="45">
        <v>13701.4332850956</v>
      </c>
      <c r="W686" s="99">
        <v>0.96047216215873199</v>
      </c>
      <c r="X686" s="86">
        <v>14317.2749383996</v>
      </c>
      <c r="Y686" s="44">
        <v>14789.420246784701</v>
      </c>
      <c r="Z686" s="45">
        <v>13916.273045297999</v>
      </c>
      <c r="AA686" s="46">
        <v>0.97199174460035498</v>
      </c>
      <c r="AB686" s="139">
        <v>14804.122556893</v>
      </c>
      <c r="AC686" s="45">
        <v>13751.930945440799</v>
      </c>
      <c r="AD686" s="99">
        <v>0.96051315663132897</v>
      </c>
      <c r="AE686" s="142">
        <v>14373.2132621276</v>
      </c>
      <c r="AF686" s="44">
        <v>14847.203266323901</v>
      </c>
      <c r="AG686" s="45">
        <v>13971.142379561999</v>
      </c>
      <c r="AH686" s="140">
        <v>0.97202637467120601</v>
      </c>
      <c r="AI686" s="44">
        <v>14861.963019108</v>
      </c>
      <c r="AJ686" s="45">
        <v>13806.093567551199</v>
      </c>
      <c r="AK686" s="46">
        <v>0.96054329089579804</v>
      </c>
    </row>
    <row r="687" spans="1:37" x14ac:dyDescent="0.2">
      <c r="A687" s="35" t="s">
        <v>6555</v>
      </c>
      <c r="B687" s="35" t="s">
        <v>12289</v>
      </c>
      <c r="C687" s="85" t="s">
        <v>945</v>
      </c>
      <c r="D687" s="85" t="s">
        <v>945</v>
      </c>
      <c r="E687" s="85" t="s">
        <v>12894</v>
      </c>
      <c r="F687" s="85" t="s">
        <v>204</v>
      </c>
      <c r="G687" s="85" t="s">
        <v>204</v>
      </c>
      <c r="H687" s="840">
        <v>1.0329773165924701</v>
      </c>
      <c r="I687" s="840">
        <v>1.03400420964101</v>
      </c>
      <c r="J687" s="86">
        <v>9353.5</v>
      </c>
      <c r="K687" s="44">
        <v>9661.9533307476904</v>
      </c>
      <c r="L687" s="45">
        <v>9090.6145561017893</v>
      </c>
      <c r="M687" s="46">
        <v>0.97189443054490798</v>
      </c>
      <c r="N687" s="139">
        <v>9671.5583748772005</v>
      </c>
      <c r="O687" s="45">
        <v>8983.3826003756694</v>
      </c>
      <c r="P687" s="99">
        <v>0.96043006365271499</v>
      </c>
      <c r="Q687" s="86">
        <v>9387.9648059078099</v>
      </c>
      <c r="R687" s="44">
        <v>9697.5546934712202</v>
      </c>
      <c r="S687" s="45">
        <v>9124.5774597181899</v>
      </c>
      <c r="T687" s="140">
        <v>0.97194414853112099</v>
      </c>
      <c r="U687" s="44">
        <v>9707.1951292703397</v>
      </c>
      <c r="V687" s="45">
        <v>9016.8788554003495</v>
      </c>
      <c r="W687" s="99">
        <v>0.96047216215873199</v>
      </c>
      <c r="X687" s="86">
        <v>9421.2121767712197</v>
      </c>
      <c r="Y687" s="44">
        <v>9731.8984734094593</v>
      </c>
      <c r="Z687" s="45">
        <v>9157.34045994997</v>
      </c>
      <c r="AA687" s="46">
        <v>0.97199174460035498</v>
      </c>
      <c r="AB687" s="139">
        <v>9741.5730507026001</v>
      </c>
      <c r="AC687" s="45">
        <v>9049.1982472040399</v>
      </c>
      <c r="AD687" s="99">
        <v>0.96051315663132897</v>
      </c>
      <c r="AE687" s="142">
        <v>9459.9816675360107</v>
      </c>
      <c r="AF687" s="44">
        <v>9771.9464779453301</v>
      </c>
      <c r="AG687" s="45">
        <v>9195.3516847511</v>
      </c>
      <c r="AH687" s="140">
        <v>0.97202637467120601</v>
      </c>
      <c r="AI687" s="44">
        <v>9781.6608673590308</v>
      </c>
      <c r="AJ687" s="45">
        <v>9086.7219227489604</v>
      </c>
      <c r="AK687" s="46">
        <v>0.96054329089579804</v>
      </c>
    </row>
    <row r="688" spans="1:37" x14ac:dyDescent="0.2">
      <c r="A688" s="35" t="s">
        <v>6554</v>
      </c>
      <c r="B688" s="35" t="s">
        <v>12288</v>
      </c>
      <c r="C688" s="85" t="s">
        <v>945</v>
      </c>
      <c r="D688" s="85" t="s">
        <v>945</v>
      </c>
      <c r="E688" s="85" t="s">
        <v>12894</v>
      </c>
      <c r="F688" s="85" t="s">
        <v>204</v>
      </c>
      <c r="G688" s="85" t="s">
        <v>204</v>
      </c>
      <c r="H688" s="840">
        <v>1.0329773165924701</v>
      </c>
      <c r="I688" s="840">
        <v>1.03400420964101</v>
      </c>
      <c r="J688" s="86">
        <v>10582</v>
      </c>
      <c r="K688" s="44">
        <v>10930.9659641815</v>
      </c>
      <c r="L688" s="45">
        <v>10284.5868640262</v>
      </c>
      <c r="M688" s="46">
        <v>0.97189443054490798</v>
      </c>
      <c r="N688" s="139">
        <v>10941.832546421199</v>
      </c>
      <c r="O688" s="45">
        <v>10163.270933573</v>
      </c>
      <c r="P688" s="99">
        <v>0.96043006365271499</v>
      </c>
      <c r="Q688" s="86">
        <v>10632.071194943301</v>
      </c>
      <c r="R688" s="44">
        <v>10982.6883727727</v>
      </c>
      <c r="S688" s="45">
        <v>10333.779384691399</v>
      </c>
      <c r="T688" s="140">
        <v>0.97194414853112099</v>
      </c>
      <c r="U688" s="44">
        <v>10993.6063727743</v>
      </c>
      <c r="V688" s="45">
        <v>10211.8084088328</v>
      </c>
      <c r="W688" s="99">
        <v>0.96047216215873199</v>
      </c>
      <c r="X688" s="86">
        <v>10685.261939544</v>
      </c>
      <c r="Y688" s="44">
        <v>11037.6332053979</v>
      </c>
      <c r="Z688" s="45">
        <v>10385.986394129201</v>
      </c>
      <c r="AA688" s="46">
        <v>0.97199174460035498</v>
      </c>
      <c r="AB688" s="139">
        <v>11048.605826605401</v>
      </c>
      <c r="AC688" s="45">
        <v>10263.334674984</v>
      </c>
      <c r="AD688" s="99">
        <v>0.96051315663132897</v>
      </c>
      <c r="AE688" s="142">
        <v>10752.065317435499</v>
      </c>
      <c r="AF688" s="44">
        <v>11106.639579431499</v>
      </c>
      <c r="AG688" s="45">
        <v>10451.2910707348</v>
      </c>
      <c r="AH688" s="140">
        <v>0.97202637467120601</v>
      </c>
      <c r="AI688" s="44">
        <v>11117.680800563399</v>
      </c>
      <c r="AJ688" s="45">
        <v>10327.824203936099</v>
      </c>
      <c r="AK688" s="46">
        <v>0.96054329089579804</v>
      </c>
    </row>
    <row r="689" spans="1:37" x14ac:dyDescent="0.2">
      <c r="A689" s="35" t="s">
        <v>6553</v>
      </c>
      <c r="B689" s="35" t="s">
        <v>12947</v>
      </c>
      <c r="C689" s="85" t="s">
        <v>945</v>
      </c>
      <c r="D689" s="85" t="s">
        <v>945</v>
      </c>
      <c r="E689" s="85" t="s">
        <v>12894</v>
      </c>
      <c r="F689" s="85" t="s">
        <v>204</v>
      </c>
      <c r="G689" s="85" t="s">
        <v>204</v>
      </c>
      <c r="H689" s="840">
        <v>1.0329773165924701</v>
      </c>
      <c r="I689" s="840">
        <v>1.03400420964101</v>
      </c>
      <c r="J689" s="86">
        <v>5188.0833333333303</v>
      </c>
      <c r="K689" s="44">
        <v>5359.1723999247997</v>
      </c>
      <c r="L689" s="45">
        <v>5042.2692968695301</v>
      </c>
      <c r="M689" s="46">
        <v>0.97189443054490798</v>
      </c>
      <c r="N689" s="139">
        <v>5364.5000066350403</v>
      </c>
      <c r="O689" s="45">
        <v>4982.7912060689196</v>
      </c>
      <c r="P689" s="99">
        <v>0.96043006365271499</v>
      </c>
      <c r="Q689" s="86">
        <v>5205.2008492073001</v>
      </c>
      <c r="R689" s="44">
        <v>5376.8544055390103</v>
      </c>
      <c r="S689" s="45">
        <v>5059.1645073162499</v>
      </c>
      <c r="T689" s="140">
        <v>0.97194414853111999</v>
      </c>
      <c r="U689" s="44">
        <v>5382.1995901073096</v>
      </c>
      <c r="V689" s="45">
        <v>4999.4505141086001</v>
      </c>
      <c r="W689" s="99">
        <v>0.96047216215873199</v>
      </c>
      <c r="X689" s="86">
        <v>5223.3978189409199</v>
      </c>
      <c r="Y689" s="44">
        <v>5395.6514625045602</v>
      </c>
      <c r="Z689" s="45">
        <v>5077.0995587740699</v>
      </c>
      <c r="AA689" s="46">
        <v>0.97199174460035498</v>
      </c>
      <c r="AB689" s="139">
        <v>5401.0153334145798</v>
      </c>
      <c r="AC689" s="45">
        <v>5017.1423274121398</v>
      </c>
      <c r="AD689" s="99">
        <v>0.96051315663132897</v>
      </c>
      <c r="AE689" s="142">
        <v>5244.4581478823102</v>
      </c>
      <c r="AF689" s="44">
        <v>5417.4063045809999</v>
      </c>
      <c r="AG689" s="45">
        <v>5097.7516406009099</v>
      </c>
      <c r="AH689" s="140">
        <v>0.97202637467120601</v>
      </c>
      <c r="AI689" s="44">
        <v>5422.7918021964097</v>
      </c>
      <c r="AJ689" s="45">
        <v>5037.5290883321604</v>
      </c>
      <c r="AK689" s="46">
        <v>0.96054329089579804</v>
      </c>
    </row>
    <row r="690" spans="1:37" x14ac:dyDescent="0.2">
      <c r="A690" s="35" t="s">
        <v>6552</v>
      </c>
      <c r="B690" s="35" t="s">
        <v>10436</v>
      </c>
      <c r="C690" s="85" t="s">
        <v>945</v>
      </c>
      <c r="D690" s="85" t="s">
        <v>945</v>
      </c>
      <c r="E690" s="85" t="s">
        <v>12894</v>
      </c>
      <c r="F690" s="85" t="s">
        <v>204</v>
      </c>
      <c r="G690" s="85" t="s">
        <v>204</v>
      </c>
      <c r="H690" s="840">
        <v>1.0329773165924701</v>
      </c>
      <c r="I690" s="840">
        <v>1.03400420964101</v>
      </c>
      <c r="J690" s="86">
        <v>5732.1666666666697</v>
      </c>
      <c r="K690" s="44">
        <v>5921.19814159415</v>
      </c>
      <c r="L690" s="45">
        <v>5571.0608582884997</v>
      </c>
      <c r="M690" s="46">
        <v>0.97189443054490798</v>
      </c>
      <c r="N690" s="139">
        <v>5927.0844636972197</v>
      </c>
      <c r="O690" s="45">
        <v>5505.3451965346403</v>
      </c>
      <c r="P690" s="99">
        <v>0.96043006365271499</v>
      </c>
      <c r="Q690" s="86">
        <v>5759.2608111912004</v>
      </c>
      <c r="R690" s="44">
        <v>5949.1857783004798</v>
      </c>
      <c r="S690" s="45">
        <v>5597.6798453018901</v>
      </c>
      <c r="T690" s="140">
        <v>0.97194414853112099</v>
      </c>
      <c r="U690" s="44">
        <v>5955.0999231922096</v>
      </c>
      <c r="V690" s="45">
        <v>5531.6096837608702</v>
      </c>
      <c r="W690" s="99">
        <v>0.96047216215873199</v>
      </c>
      <c r="X690" s="86">
        <v>5783.3506422022101</v>
      </c>
      <c r="Y690" s="44">
        <v>5974.07002729539</v>
      </c>
      <c r="Z690" s="45">
        <v>5621.3690803497002</v>
      </c>
      <c r="AA690" s="46">
        <v>0.97199174460035498</v>
      </c>
      <c r="AB690" s="139">
        <v>5980.0089098671297</v>
      </c>
      <c r="AC690" s="45">
        <v>5554.9843812474601</v>
      </c>
      <c r="AD690" s="99">
        <v>0.96051315663132897</v>
      </c>
      <c r="AE690" s="142">
        <v>5809.6007188541998</v>
      </c>
      <c r="AF690" s="44">
        <v>6001.1857610357101</v>
      </c>
      <c r="AG690" s="45">
        <v>5647.0851250350797</v>
      </c>
      <c r="AH690" s="140">
        <v>0.97202637467120601</v>
      </c>
      <c r="AI690" s="44">
        <v>6007.1515996286898</v>
      </c>
      <c r="AJ690" s="45">
        <v>5580.3729932788101</v>
      </c>
      <c r="AK690" s="46">
        <v>0.96054329089579804</v>
      </c>
    </row>
    <row r="691" spans="1:37" x14ac:dyDescent="0.2">
      <c r="A691" s="35" t="s">
        <v>6551</v>
      </c>
      <c r="B691" s="35" t="s">
        <v>12287</v>
      </c>
      <c r="C691" s="85" t="s">
        <v>945</v>
      </c>
      <c r="D691" s="85" t="s">
        <v>945</v>
      </c>
      <c r="E691" s="85" t="s">
        <v>12894</v>
      </c>
      <c r="F691" s="85" t="s">
        <v>204</v>
      </c>
      <c r="G691" s="85" t="s">
        <v>204</v>
      </c>
      <c r="H691" s="840">
        <v>1.0329773165924701</v>
      </c>
      <c r="I691" s="840">
        <v>1.03400420964101</v>
      </c>
      <c r="J691" s="86">
        <v>11310.333333333299</v>
      </c>
      <c r="K691" s="44">
        <v>11683.317776433099</v>
      </c>
      <c r="L691" s="45">
        <v>10992.4499742731</v>
      </c>
      <c r="M691" s="46">
        <v>0.97189443054490798</v>
      </c>
      <c r="N691" s="139">
        <v>11694.9322791097</v>
      </c>
      <c r="O691" s="45">
        <v>10862.784163266801</v>
      </c>
      <c r="P691" s="99">
        <v>0.96043006365271499</v>
      </c>
      <c r="Q691" s="86">
        <v>11369.4514112992</v>
      </c>
      <c r="R691" s="44">
        <v>11744.385409972399</v>
      </c>
      <c r="S691" s="45">
        <v>11050.4717712212</v>
      </c>
      <c r="T691" s="140">
        <v>0.97194414853111999</v>
      </c>
      <c r="U691" s="44">
        <v>11756.0606205923</v>
      </c>
      <c r="V691" s="45">
        <v>10920.041579569201</v>
      </c>
      <c r="W691" s="99">
        <v>0.96047216215873199</v>
      </c>
      <c r="X691" s="86">
        <v>11431.978685128701</v>
      </c>
      <c r="Y691" s="44">
        <v>11808.974665506599</v>
      </c>
      <c r="Z691" s="45">
        <v>11111.788906392299</v>
      </c>
      <c r="AA691" s="46">
        <v>0.97199174460035498</v>
      </c>
      <c r="AB691" s="139">
        <v>11820.714084949401</v>
      </c>
      <c r="AC691" s="45">
        <v>10980.565933395001</v>
      </c>
      <c r="AD691" s="99">
        <v>0.96051315663132897</v>
      </c>
      <c r="AE691" s="142">
        <v>11509.4167649517</v>
      </c>
      <c r="AF691" s="44">
        <v>11888.966445404199</v>
      </c>
      <c r="AG691" s="45">
        <v>11187.456652616</v>
      </c>
      <c r="AH691" s="140">
        <v>0.97202637467120601</v>
      </c>
      <c r="AI691" s="44">
        <v>11900.7853854729</v>
      </c>
      <c r="AJ691" s="45">
        <v>11055.293055698001</v>
      </c>
      <c r="AK691" s="46">
        <v>0.96054329089579804</v>
      </c>
    </row>
    <row r="692" spans="1:37" x14ac:dyDescent="0.2">
      <c r="A692" s="35" t="s">
        <v>6550</v>
      </c>
      <c r="B692" s="35" t="s">
        <v>12286</v>
      </c>
      <c r="C692" s="85" t="s">
        <v>945</v>
      </c>
      <c r="D692" s="85" t="s">
        <v>945</v>
      </c>
      <c r="E692" s="85" t="s">
        <v>12894</v>
      </c>
      <c r="F692" s="85" t="s">
        <v>204</v>
      </c>
      <c r="G692" s="85" t="s">
        <v>204</v>
      </c>
      <c r="H692" s="840">
        <v>1.0329773165924701</v>
      </c>
      <c r="I692" s="840">
        <v>1.03400420964101</v>
      </c>
      <c r="J692" s="86">
        <v>18850.916666666701</v>
      </c>
      <c r="K692" s="44">
        <v>19472.569313641601</v>
      </c>
      <c r="L692" s="45">
        <v>18321.100918999498</v>
      </c>
      <c r="M692" s="46">
        <v>0.97189443054490798</v>
      </c>
      <c r="N692" s="139">
        <v>19491.927188925201</v>
      </c>
      <c r="O692" s="45">
        <v>18104.9870940787</v>
      </c>
      <c r="P692" s="99">
        <v>0.96043006365271499</v>
      </c>
      <c r="Q692" s="86">
        <v>18949.987003944701</v>
      </c>
      <c r="R692" s="44">
        <v>19574.906724797002</v>
      </c>
      <c r="S692" s="45">
        <v>18418.328983224801</v>
      </c>
      <c r="T692" s="140">
        <v>0.97194414853112099</v>
      </c>
      <c r="U692" s="44">
        <v>19594.366334721199</v>
      </c>
      <c r="V692" s="45">
        <v>18200.934990558599</v>
      </c>
      <c r="W692" s="99">
        <v>0.96047216215873199</v>
      </c>
      <c r="X692" s="86">
        <v>19050.963851255499</v>
      </c>
      <c r="Y692" s="44">
        <v>19679.213517570101</v>
      </c>
      <c r="Z692" s="45">
        <v>18517.379590100099</v>
      </c>
      <c r="AA692" s="46">
        <v>0.97199174460035498</v>
      </c>
      <c r="AB692" s="139">
        <v>19698.7768199169</v>
      </c>
      <c r="AC692" s="45">
        <v>18298.701425638701</v>
      </c>
      <c r="AD692" s="99">
        <v>0.96051315663132897</v>
      </c>
      <c r="AE692" s="142">
        <v>19153.662733331999</v>
      </c>
      <c r="AF692" s="44">
        <v>19785.299133194501</v>
      </c>
      <c r="AG692" s="45">
        <v>18617.865348355699</v>
      </c>
      <c r="AH692" s="140">
        <v>0.97202637467120601</v>
      </c>
      <c r="AI692" s="44">
        <v>19804.967896309499</v>
      </c>
      <c r="AJ692" s="45">
        <v>18397.9222345829</v>
      </c>
      <c r="AK692" s="46">
        <v>0.96054329089579804</v>
      </c>
    </row>
    <row r="693" spans="1:37" x14ac:dyDescent="0.2">
      <c r="A693" s="35" t="s">
        <v>6549</v>
      </c>
      <c r="B693" s="35" t="s">
        <v>12948</v>
      </c>
      <c r="C693" s="85" t="s">
        <v>945</v>
      </c>
      <c r="D693" s="85" t="s">
        <v>945</v>
      </c>
      <c r="E693" s="85" t="s">
        <v>12894</v>
      </c>
      <c r="F693" s="85" t="s">
        <v>204</v>
      </c>
      <c r="G693" s="85" t="s">
        <v>204</v>
      </c>
      <c r="H693" s="840">
        <v>1.0329773165924701</v>
      </c>
      <c r="I693" s="840">
        <v>1.03400420964101</v>
      </c>
      <c r="J693" s="86">
        <v>11874.5</v>
      </c>
      <c r="K693" s="44">
        <v>12266.0891458773</v>
      </c>
      <c r="L693" s="45">
        <v>11540.7604155055</v>
      </c>
      <c r="M693" s="46">
        <v>0.97189443054490798</v>
      </c>
      <c r="N693" s="139">
        <v>12278.282987382199</v>
      </c>
      <c r="O693" s="45">
        <v>11404.626790844201</v>
      </c>
      <c r="P693" s="99">
        <v>0.96043006365271499</v>
      </c>
      <c r="Q693" s="86">
        <v>11944.2391588392</v>
      </c>
      <c r="R693" s="44">
        <v>12338.128115036399</v>
      </c>
      <c r="S693" s="45">
        <v>11609.133359089999</v>
      </c>
      <c r="T693" s="140">
        <v>0.97194414853112099</v>
      </c>
      <c r="U693" s="44">
        <v>12350.3935711987</v>
      </c>
      <c r="V693" s="45">
        <v>11472.1092102312</v>
      </c>
      <c r="W693" s="99">
        <v>0.96047216215873199</v>
      </c>
      <c r="X693" s="86">
        <v>12018.465444396301</v>
      </c>
      <c r="Y693" s="44">
        <v>12414.8021843118</v>
      </c>
      <c r="Z693" s="45">
        <v>11681.849194717801</v>
      </c>
      <c r="AA693" s="46">
        <v>0.97199174460035498</v>
      </c>
      <c r="AB693" s="139">
        <v>12427.1438629308</v>
      </c>
      <c r="AC693" s="45">
        <v>11543.8941818616</v>
      </c>
      <c r="AD693" s="99">
        <v>0.96051315663132897</v>
      </c>
      <c r="AE693" s="142">
        <v>12092.6698657818</v>
      </c>
      <c r="AF693" s="44">
        <v>12491.4536683939</v>
      </c>
      <c r="AG693" s="45">
        <v>11754.3940497316</v>
      </c>
      <c r="AH693" s="140">
        <v>0.97202637467120601</v>
      </c>
      <c r="AI693" s="44">
        <v>12503.871547017299</v>
      </c>
      <c r="AJ693" s="45">
        <v>11615.5329085945</v>
      </c>
      <c r="AK693" s="46">
        <v>0.96054329089579804</v>
      </c>
    </row>
    <row r="694" spans="1:37" x14ac:dyDescent="0.2">
      <c r="A694" s="35" t="s">
        <v>6548</v>
      </c>
      <c r="B694" s="35" t="s">
        <v>12285</v>
      </c>
      <c r="C694" s="85" t="s">
        <v>945</v>
      </c>
      <c r="D694" s="85" t="s">
        <v>945</v>
      </c>
      <c r="E694" s="85" t="s">
        <v>12894</v>
      </c>
      <c r="F694" s="85" t="s">
        <v>204</v>
      </c>
      <c r="G694" s="85" t="s">
        <v>204</v>
      </c>
      <c r="H694" s="840">
        <v>1.0329773165924701</v>
      </c>
      <c r="I694" s="840">
        <v>1.03400420964101</v>
      </c>
      <c r="J694" s="86">
        <v>6816.3333333333303</v>
      </c>
      <c r="K694" s="44">
        <v>7041.1177156664899</v>
      </c>
      <c r="L694" s="45">
        <v>6624.7564034042698</v>
      </c>
      <c r="M694" s="46">
        <v>0.97189443054490798</v>
      </c>
      <c r="N694" s="139">
        <v>7048.1173609830103</v>
      </c>
      <c r="O694" s="45">
        <v>6546.6114572114602</v>
      </c>
      <c r="P694" s="99">
        <v>0.96043006365271499</v>
      </c>
      <c r="Q694" s="86">
        <v>6852.9665651056603</v>
      </c>
      <c r="R694" s="44">
        <v>7078.9590131207697</v>
      </c>
      <c r="S694" s="45">
        <v>6660.7007530338597</v>
      </c>
      <c r="T694" s="140">
        <v>0.97194414853112099</v>
      </c>
      <c r="U694" s="44">
        <v>7085.9962768483501</v>
      </c>
      <c r="V694" s="45">
        <v>6582.0836139885296</v>
      </c>
      <c r="W694" s="99">
        <v>0.96047216215873199</v>
      </c>
      <c r="X694" s="86">
        <v>6891.1097017254096</v>
      </c>
      <c r="Y694" s="44">
        <v>7118.3600080326696</v>
      </c>
      <c r="Z694" s="45">
        <v>6698.1017412125102</v>
      </c>
      <c r="AA694" s="46">
        <v>0.97199174460035498</v>
      </c>
      <c r="AB694" s="139">
        <v>7125.4364406820896</v>
      </c>
      <c r="AC694" s="45">
        <v>6619.0015322970503</v>
      </c>
      <c r="AD694" s="99">
        <v>0.96051315663132897</v>
      </c>
      <c r="AE694" s="142">
        <v>6929.3066580941304</v>
      </c>
      <c r="AF694" s="44">
        <v>7157.8165975244301</v>
      </c>
      <c r="AG694" s="45">
        <v>6735.4688298522897</v>
      </c>
      <c r="AH694" s="140">
        <v>0.97202637467120601</v>
      </c>
      <c r="AI694" s="44">
        <v>7164.9322543628195</v>
      </c>
      <c r="AJ694" s="45">
        <v>6655.8990209919002</v>
      </c>
      <c r="AK694" s="46">
        <v>0.96054329089579804</v>
      </c>
    </row>
    <row r="695" spans="1:37" x14ac:dyDescent="0.2">
      <c r="A695" s="35" t="s">
        <v>6547</v>
      </c>
      <c r="B695" s="35" t="s">
        <v>12284</v>
      </c>
      <c r="C695" s="85" t="s">
        <v>945</v>
      </c>
      <c r="D695" s="85" t="s">
        <v>945</v>
      </c>
      <c r="E695" s="85" t="s">
        <v>12894</v>
      </c>
      <c r="F695" s="85" t="s">
        <v>204</v>
      </c>
      <c r="G695" s="85" t="s">
        <v>204</v>
      </c>
      <c r="H695" s="840">
        <v>1.0329773165924701</v>
      </c>
      <c r="I695" s="840">
        <v>1.03400420964101</v>
      </c>
      <c r="J695" s="86">
        <v>9403.0833333333303</v>
      </c>
      <c r="K695" s="44">
        <v>9713.1717893620607</v>
      </c>
      <c r="L695" s="45">
        <v>9138.8043216163096</v>
      </c>
      <c r="M695" s="46">
        <v>0.97189443054490798</v>
      </c>
      <c r="N695" s="139">
        <v>9722.8277502718993</v>
      </c>
      <c r="O695" s="45">
        <v>9031.0039243651208</v>
      </c>
      <c r="P695" s="99">
        <v>0.96043006365271499</v>
      </c>
      <c r="Q695" s="86">
        <v>9440.0029307563</v>
      </c>
      <c r="R695" s="44">
        <v>9751.3088960377208</v>
      </c>
      <c r="S695" s="45">
        <v>9175.1556106652206</v>
      </c>
      <c r="T695" s="140">
        <v>0.97194414853112099</v>
      </c>
      <c r="U695" s="44">
        <v>9761.0027694255004</v>
      </c>
      <c r="V695" s="45">
        <v>9066.8600256882692</v>
      </c>
      <c r="W695" s="99">
        <v>0.96047216215873199</v>
      </c>
      <c r="X695" s="86">
        <v>9477.4390367317301</v>
      </c>
      <c r="Y695" s="44">
        <v>9789.9795443318908</v>
      </c>
      <c r="Z695" s="45">
        <v>9211.99250365638</v>
      </c>
      <c r="AA695" s="46">
        <v>0.97199174460035498</v>
      </c>
      <c r="AB695" s="139">
        <v>9799.7118605966607</v>
      </c>
      <c r="AC695" s="45">
        <v>9103.2048859521801</v>
      </c>
      <c r="AD695" s="99">
        <v>0.96051315663132897</v>
      </c>
      <c r="AE695" s="142">
        <v>9517.07614635965</v>
      </c>
      <c r="AF695" s="44">
        <v>9830.9237794728197</v>
      </c>
      <c r="AG695" s="45">
        <v>9250.8490240157898</v>
      </c>
      <c r="AH695" s="140">
        <v>0.97202637467120601</v>
      </c>
      <c r="AI695" s="44">
        <v>9840.6967988099295</v>
      </c>
      <c r="AJ695" s="45">
        <v>9141.5636413302</v>
      </c>
      <c r="AK695" s="46">
        <v>0.96054329089579804</v>
      </c>
    </row>
    <row r="696" spans="1:37" x14ac:dyDescent="0.2">
      <c r="A696" s="35" t="s">
        <v>6546</v>
      </c>
      <c r="B696" s="35" t="s">
        <v>12283</v>
      </c>
      <c r="C696" s="85" t="s">
        <v>945</v>
      </c>
      <c r="D696" s="85" t="s">
        <v>945</v>
      </c>
      <c r="E696" s="85" t="s">
        <v>12894</v>
      </c>
      <c r="F696" s="85" t="s">
        <v>204</v>
      </c>
      <c r="G696" s="85" t="s">
        <v>204</v>
      </c>
      <c r="H696" s="840">
        <v>1.0329773165924701</v>
      </c>
      <c r="I696" s="840">
        <v>1.03400420964101</v>
      </c>
      <c r="J696" s="86">
        <v>11185.166666666701</v>
      </c>
      <c r="K696" s="44">
        <v>11554.023448972899</v>
      </c>
      <c r="L696" s="45">
        <v>10870.8011880499</v>
      </c>
      <c r="M696" s="46">
        <v>0.97189443054490798</v>
      </c>
      <c r="N696" s="139">
        <v>11565.5094188697</v>
      </c>
      <c r="O696" s="45">
        <v>10742.570333632901</v>
      </c>
      <c r="P696" s="99">
        <v>0.96043006365271499</v>
      </c>
      <c r="Q696" s="86">
        <v>11245.482378666</v>
      </c>
      <c r="R696" s="44">
        <v>11616.3282113023</v>
      </c>
      <c r="S696" s="45">
        <v>10929.9807953542</v>
      </c>
      <c r="T696" s="140">
        <v>0.97194414853111999</v>
      </c>
      <c r="U696" s="44">
        <v>11627.876118984401</v>
      </c>
      <c r="V696" s="45">
        <v>10800.972774755201</v>
      </c>
      <c r="W696" s="99">
        <v>0.96047216215873199</v>
      </c>
      <c r="X696" s="86">
        <v>11302.8432005617</v>
      </c>
      <c r="Y696" s="44">
        <v>11675.5806391817</v>
      </c>
      <c r="Z696" s="45">
        <v>10986.270281458201</v>
      </c>
      <c r="AA696" s="46">
        <v>0.97199174460035498</v>
      </c>
      <c r="AB696" s="139">
        <v>11687.1874502931</v>
      </c>
      <c r="AC696" s="45">
        <v>10856.529601480501</v>
      </c>
      <c r="AD696" s="99">
        <v>0.96051315663132897</v>
      </c>
      <c r="AE696" s="142">
        <v>11361.228485191101</v>
      </c>
      <c r="AF696" s="44">
        <v>11735.8913138267</v>
      </c>
      <c r="AG696" s="45">
        <v>11043.413736271599</v>
      </c>
      <c r="AH696" s="140">
        <v>0.97202637467120601</v>
      </c>
      <c r="AI696" s="44">
        <v>11747.558080381001</v>
      </c>
      <c r="AJ696" s="45">
        <v>10912.951797784601</v>
      </c>
      <c r="AK696" s="46">
        <v>0.96054329089579804</v>
      </c>
    </row>
    <row r="697" spans="1:37" x14ac:dyDescent="0.2">
      <c r="A697" s="35" t="s">
        <v>6545</v>
      </c>
      <c r="B697" s="35" t="s">
        <v>12282</v>
      </c>
      <c r="C697" s="85" t="s">
        <v>945</v>
      </c>
      <c r="D697" s="85" t="s">
        <v>945</v>
      </c>
      <c r="E697" s="85" t="s">
        <v>12894</v>
      </c>
      <c r="F697" s="85" t="s">
        <v>204</v>
      </c>
      <c r="G697" s="85" t="s">
        <v>204</v>
      </c>
      <c r="H697" s="840">
        <v>1.0329773165924701</v>
      </c>
      <c r="I697" s="840">
        <v>1.03400420964101</v>
      </c>
      <c r="J697" s="86">
        <v>11042.333333333299</v>
      </c>
      <c r="K697" s="44">
        <v>11406.4798555863</v>
      </c>
      <c r="L697" s="45">
        <v>10731.9822668871</v>
      </c>
      <c r="M697" s="46">
        <v>0.97189443054490798</v>
      </c>
      <c r="N697" s="139">
        <v>11417.8191509259</v>
      </c>
      <c r="O697" s="45">
        <v>10605.3889062078</v>
      </c>
      <c r="P697" s="99">
        <v>0.96043006365271499</v>
      </c>
      <c r="Q697" s="86">
        <v>11093.7480042852</v>
      </c>
      <c r="R697" s="44">
        <v>11459.5900444197</v>
      </c>
      <c r="S697" s="45">
        <v>10782.5034580438</v>
      </c>
      <c r="T697" s="140">
        <v>0.97194414853111999</v>
      </c>
      <c r="U697" s="44">
        <v>11470.982137127499</v>
      </c>
      <c r="V697" s="45">
        <v>10655.236132120001</v>
      </c>
      <c r="W697" s="99">
        <v>0.96047216215873199</v>
      </c>
      <c r="X697" s="86">
        <v>11140.2229561682</v>
      </c>
      <c r="Y697" s="44">
        <v>11507.597615504499</v>
      </c>
      <c r="Z697" s="45">
        <v>10828.2047464028</v>
      </c>
      <c r="AA697" s="46">
        <v>0.97199174460035498</v>
      </c>
      <c r="AB697" s="139">
        <v>11519.0374330173</v>
      </c>
      <c r="AC697" s="45">
        <v>10700.330717205899</v>
      </c>
      <c r="AD697" s="99">
        <v>0.96051315663132897</v>
      </c>
      <c r="AE697" s="142">
        <v>11192.579978461799</v>
      </c>
      <c r="AF697" s="44">
        <v>11561.681231898099</v>
      </c>
      <c r="AG697" s="45">
        <v>10879.4829396817</v>
      </c>
      <c r="AH697" s="140">
        <v>0.97202637467120601</v>
      </c>
      <c r="AI697" s="44">
        <v>11573.174814473199</v>
      </c>
      <c r="AJ697" s="45">
        <v>10750.9576061261</v>
      </c>
      <c r="AK697" s="46">
        <v>0.96054329089579804</v>
      </c>
    </row>
    <row r="698" spans="1:37" x14ac:dyDescent="0.2">
      <c r="A698" s="35" t="s">
        <v>6544</v>
      </c>
      <c r="B698" s="35" t="s">
        <v>12281</v>
      </c>
      <c r="C698" s="85" t="s">
        <v>945</v>
      </c>
      <c r="D698" s="85" t="s">
        <v>945</v>
      </c>
      <c r="E698" s="85" t="s">
        <v>12894</v>
      </c>
      <c r="F698" s="85" t="s">
        <v>204</v>
      </c>
      <c r="G698" s="85" t="s">
        <v>204</v>
      </c>
      <c r="H698" s="840">
        <v>1.0329773165924701</v>
      </c>
      <c r="I698" s="840">
        <v>1.03400420964101</v>
      </c>
      <c r="J698" s="86">
        <v>9628.1666666666697</v>
      </c>
      <c r="K698" s="44">
        <v>9945.6777670384199</v>
      </c>
      <c r="L698" s="45">
        <v>9357.5615596914595</v>
      </c>
      <c r="M698" s="46">
        <v>0.97189443054490798</v>
      </c>
      <c r="N698" s="139">
        <v>9955.5648644585999</v>
      </c>
      <c r="O698" s="45">
        <v>9247.1807245256205</v>
      </c>
      <c r="P698" s="99">
        <v>0.96043006365271499</v>
      </c>
      <c r="Q698" s="86">
        <v>9662.4482184011595</v>
      </c>
      <c r="R698" s="44">
        <v>9981.0898323577494</v>
      </c>
      <c r="S698" s="45">
        <v>9391.3600063599606</v>
      </c>
      <c r="T698" s="140">
        <v>0.97194414853111999</v>
      </c>
      <c r="U698" s="44">
        <v>9991.0121332650906</v>
      </c>
      <c r="V698" s="45">
        <v>9280.5125320745501</v>
      </c>
      <c r="W698" s="99">
        <v>0.96047216215873199</v>
      </c>
      <c r="X698" s="86">
        <v>9696.4118028493594</v>
      </c>
      <c r="Y698" s="44">
        <v>10016.1734446829</v>
      </c>
      <c r="Z698" s="45">
        <v>9424.8322246150201</v>
      </c>
      <c r="AA698" s="46">
        <v>0.97199174460035498</v>
      </c>
      <c r="AB698" s="139">
        <v>10026.130622559</v>
      </c>
      <c r="AC698" s="45">
        <v>9313.5311087521095</v>
      </c>
      <c r="AD698" s="99">
        <v>0.96051315663132897</v>
      </c>
      <c r="AE698" s="142">
        <v>9735.2436021040903</v>
      </c>
      <c r="AF698" s="44">
        <v>10056.2858124755</v>
      </c>
      <c r="AG698" s="45">
        <v>9462.9135450942904</v>
      </c>
      <c r="AH698" s="140">
        <v>0.97202637467120601</v>
      </c>
      <c r="AI698" s="44">
        <v>10066.2828664564</v>
      </c>
      <c r="AJ698" s="45">
        <v>9351.1229272373293</v>
      </c>
      <c r="AK698" s="46">
        <v>0.96054329089579804</v>
      </c>
    </row>
    <row r="699" spans="1:37" x14ac:dyDescent="0.2">
      <c r="A699" s="35" t="s">
        <v>6543</v>
      </c>
      <c r="B699" s="35" t="s">
        <v>12280</v>
      </c>
      <c r="C699" s="85" t="s">
        <v>945</v>
      </c>
      <c r="D699" s="85" t="s">
        <v>945</v>
      </c>
      <c r="E699" s="85" t="s">
        <v>12894</v>
      </c>
      <c r="F699" s="85" t="s">
        <v>204</v>
      </c>
      <c r="G699" s="85" t="s">
        <v>204</v>
      </c>
      <c r="H699" s="840">
        <v>1.0329773165924701</v>
      </c>
      <c r="I699" s="840">
        <v>1.03400420964101</v>
      </c>
      <c r="J699" s="86">
        <v>7932.5</v>
      </c>
      <c r="K699" s="44">
        <v>8194.09256386979</v>
      </c>
      <c r="L699" s="45">
        <v>7709.5525702974801</v>
      </c>
      <c r="M699" s="46">
        <v>0.97189443054490798</v>
      </c>
      <c r="N699" s="139">
        <v>8202.2383929773205</v>
      </c>
      <c r="O699" s="45">
        <v>7618.61147992516</v>
      </c>
      <c r="P699" s="99">
        <v>0.96043006365271499</v>
      </c>
      <c r="Q699" s="86">
        <v>7955.5056550109202</v>
      </c>
      <c r="R699" s="44">
        <v>8217.8568836494105</v>
      </c>
      <c r="S699" s="45">
        <v>7732.3071699941001</v>
      </c>
      <c r="T699" s="140">
        <v>0.97194414853111999</v>
      </c>
      <c r="U699" s="44">
        <v>8226.0263371041601</v>
      </c>
      <c r="V699" s="45">
        <v>7641.04171753435</v>
      </c>
      <c r="W699" s="99">
        <v>0.96047216215873199</v>
      </c>
      <c r="X699" s="86">
        <v>7979.5384029358902</v>
      </c>
      <c r="Y699" s="44">
        <v>8242.6821671112993</v>
      </c>
      <c r="Z699" s="45">
        <v>7756.0454533751799</v>
      </c>
      <c r="AA699" s="46">
        <v>0.97199174460035498</v>
      </c>
      <c r="AB699" s="139">
        <v>8250.8762996278201</v>
      </c>
      <c r="AC699" s="45">
        <v>7664.4516198648698</v>
      </c>
      <c r="AD699" s="99">
        <v>0.96051315663132897</v>
      </c>
      <c r="AE699" s="142">
        <v>8010.1269853895201</v>
      </c>
      <c r="AF699" s="44">
        <v>8274.2794789326108</v>
      </c>
      <c r="AG699" s="45">
        <v>7786.0546942641704</v>
      </c>
      <c r="AH699" s="140">
        <v>0.97202637467120601</v>
      </c>
      <c r="AI699" s="44">
        <v>8282.5050226518306</v>
      </c>
      <c r="AJ699" s="45">
        <v>7694.0737350392901</v>
      </c>
      <c r="AK699" s="46">
        <v>0.96054329089579804</v>
      </c>
    </row>
    <row r="700" spans="1:37" x14ac:dyDescent="0.2">
      <c r="A700" s="35" t="s">
        <v>6542</v>
      </c>
      <c r="B700" s="35" t="s">
        <v>12279</v>
      </c>
      <c r="C700" s="85" t="s">
        <v>945</v>
      </c>
      <c r="D700" s="85" t="s">
        <v>945</v>
      </c>
      <c r="E700" s="85" t="s">
        <v>12894</v>
      </c>
      <c r="F700" s="85" t="s">
        <v>204</v>
      </c>
      <c r="G700" s="85" t="s">
        <v>204</v>
      </c>
      <c r="H700" s="840">
        <v>1.0329773165924701</v>
      </c>
      <c r="I700" s="840">
        <v>1.03400420964101</v>
      </c>
      <c r="J700" s="86">
        <v>15726.416666666701</v>
      </c>
      <c r="K700" s="44">
        <v>16245.0316879485</v>
      </c>
      <c r="L700" s="45">
        <v>15284.4167707619</v>
      </c>
      <c r="M700" s="46">
        <v>0.97189443054490798</v>
      </c>
      <c r="N700" s="139">
        <v>16261.1810359019</v>
      </c>
      <c r="O700" s="45">
        <v>15104.123360195799</v>
      </c>
      <c r="P700" s="99">
        <v>0.96043006365271499</v>
      </c>
      <c r="Q700" s="86">
        <v>15778.6669749796</v>
      </c>
      <c r="R700" s="44">
        <v>16299.005071220699</v>
      </c>
      <c r="S700" s="45">
        <v>15335.983037952699</v>
      </c>
      <c r="T700" s="140">
        <v>0.97194414853112099</v>
      </c>
      <c r="U700" s="44">
        <v>16315.208074652601</v>
      </c>
      <c r="V700" s="45">
        <v>15154.9703854413</v>
      </c>
      <c r="W700" s="99">
        <v>0.96047216215873199</v>
      </c>
      <c r="X700" s="86">
        <v>15831.041685718499</v>
      </c>
      <c r="Y700" s="44">
        <v>16353.106959377101</v>
      </c>
      <c r="Z700" s="45">
        <v>15387.641826942499</v>
      </c>
      <c r="AA700" s="46">
        <v>0.97199174460035498</v>
      </c>
      <c r="AB700" s="139">
        <v>16369.3637460353</v>
      </c>
      <c r="AC700" s="45">
        <v>15205.923822311701</v>
      </c>
      <c r="AD700" s="99">
        <v>0.96051315663132897</v>
      </c>
      <c r="AE700" s="142">
        <v>15886.6513095925</v>
      </c>
      <c r="AF700" s="44">
        <v>16410.550439423099</v>
      </c>
      <c r="AG700" s="45">
        <v>15442.244078128801</v>
      </c>
      <c r="AH700" s="140">
        <v>0.97202637467120601</v>
      </c>
      <c r="AI700" s="44">
        <v>16426.864331217501</v>
      </c>
      <c r="AJ700" s="45">
        <v>15259.81633023</v>
      </c>
      <c r="AK700" s="46">
        <v>0.96054329089579804</v>
      </c>
    </row>
    <row r="701" spans="1:37" x14ac:dyDescent="0.2">
      <c r="A701" s="35" t="s">
        <v>6541</v>
      </c>
      <c r="B701" s="35" t="s">
        <v>12278</v>
      </c>
      <c r="C701" s="85" t="s">
        <v>945</v>
      </c>
      <c r="D701" s="85" t="s">
        <v>945</v>
      </c>
      <c r="E701" s="85" t="s">
        <v>12894</v>
      </c>
      <c r="F701" s="85" t="s">
        <v>204</v>
      </c>
      <c r="G701" s="85" t="s">
        <v>204</v>
      </c>
      <c r="H701" s="840">
        <v>1.0329773165924701</v>
      </c>
      <c r="I701" s="840">
        <v>1.03400420964101</v>
      </c>
      <c r="J701" s="86">
        <v>10209.833333333299</v>
      </c>
      <c r="K701" s="44">
        <v>10546.526239523</v>
      </c>
      <c r="L701" s="45">
        <v>9922.88015345842</v>
      </c>
      <c r="M701" s="46">
        <v>0.97189443054490798</v>
      </c>
      <c r="N701" s="139">
        <v>10557.0106463998</v>
      </c>
      <c r="O701" s="45">
        <v>9805.8308782169497</v>
      </c>
      <c r="P701" s="99">
        <v>0.96043006365271499</v>
      </c>
      <c r="Q701" s="86">
        <v>10237.135803677</v>
      </c>
      <c r="R701" s="44">
        <v>10574.729072075001</v>
      </c>
      <c r="S701" s="45">
        <v>9949.9242421023391</v>
      </c>
      <c r="T701" s="140">
        <v>0.97194414853112099</v>
      </c>
      <c r="U701" s="44">
        <v>10585.2415156688</v>
      </c>
      <c r="V701" s="45">
        <v>9832.4839596702604</v>
      </c>
      <c r="W701" s="99">
        <v>0.96047216215873199</v>
      </c>
      <c r="X701" s="86">
        <v>10266.7187987651</v>
      </c>
      <c r="Y701" s="44">
        <v>10605.2876349578</v>
      </c>
      <c r="Z701" s="45">
        <v>9979.1659165329293</v>
      </c>
      <c r="AA701" s="46">
        <v>0.97199174460035498</v>
      </c>
      <c r="AB701" s="139">
        <v>10615.8304571236</v>
      </c>
      <c r="AC701" s="45">
        <v>9861.3184816480498</v>
      </c>
      <c r="AD701" s="99">
        <v>0.96051315663132897</v>
      </c>
      <c r="AE701" s="142">
        <v>10300.877096346099</v>
      </c>
      <c r="AF701" s="44">
        <v>10640.5723815325</v>
      </c>
      <c r="AG701" s="45">
        <v>10012.724219895001</v>
      </c>
      <c r="AH701" s="140">
        <v>0.97202637467120601</v>
      </c>
      <c r="AI701" s="44">
        <v>10651.150280616601</v>
      </c>
      <c r="AJ701" s="45">
        <v>9894.4383852374795</v>
      </c>
      <c r="AK701" s="46">
        <v>0.96054329089579804</v>
      </c>
    </row>
    <row r="702" spans="1:37" x14ac:dyDescent="0.2">
      <c r="A702" s="35" t="s">
        <v>6540</v>
      </c>
      <c r="B702" s="35" t="s">
        <v>12277</v>
      </c>
      <c r="C702" s="85" t="s">
        <v>945</v>
      </c>
      <c r="D702" s="85" t="s">
        <v>945</v>
      </c>
      <c r="E702" s="85" t="s">
        <v>12894</v>
      </c>
      <c r="F702" s="85" t="s">
        <v>204</v>
      </c>
      <c r="G702" s="85" t="s">
        <v>204</v>
      </c>
      <c r="H702" s="840">
        <v>1.0329773165924701</v>
      </c>
      <c r="I702" s="840">
        <v>1.03400420964101</v>
      </c>
      <c r="J702" s="86">
        <v>28358.916666666701</v>
      </c>
      <c r="K702" s="44">
        <v>29294.117639802898</v>
      </c>
      <c r="L702" s="45">
        <v>27561.873164620501</v>
      </c>
      <c r="M702" s="46">
        <v>0.97189443054490798</v>
      </c>
      <c r="N702" s="139">
        <v>29323.239214191999</v>
      </c>
      <c r="O702" s="45">
        <v>27236.7561392887</v>
      </c>
      <c r="P702" s="99">
        <v>0.96043006365271499</v>
      </c>
      <c r="Q702" s="86">
        <v>28466.171209410099</v>
      </c>
      <c r="R702" s="44">
        <v>29404.9091495584</v>
      </c>
      <c r="S702" s="45">
        <v>27667.528538071201</v>
      </c>
      <c r="T702" s="140">
        <v>0.97194414853111999</v>
      </c>
      <c r="U702" s="44">
        <v>29434.1408628918</v>
      </c>
      <c r="V702" s="45">
        <v>27340.965009882799</v>
      </c>
      <c r="W702" s="99">
        <v>0.96047216215873199</v>
      </c>
      <c r="X702" s="86">
        <v>28580.1460116948</v>
      </c>
      <c r="Y702" s="44">
        <v>29522.6425349815</v>
      </c>
      <c r="Z702" s="45">
        <v>27779.665982840099</v>
      </c>
      <c r="AA702" s="46">
        <v>0.97199174460035498</v>
      </c>
      <c r="AB702" s="139">
        <v>29551.9912882471</v>
      </c>
      <c r="AC702" s="45">
        <v>27451.6062626772</v>
      </c>
      <c r="AD702" s="99">
        <v>0.96051315663132897</v>
      </c>
      <c r="AE702" s="142">
        <v>28711.1296681727</v>
      </c>
      <c r="AF702" s="44">
        <v>29657.945680967499</v>
      </c>
      <c r="AG702" s="45">
        <v>27907.975284068802</v>
      </c>
      <c r="AH702" s="140">
        <v>0.97202637467120601</v>
      </c>
      <c r="AI702" s="44">
        <v>29687.428940439499</v>
      </c>
      <c r="AJ702" s="45">
        <v>27578.282976802599</v>
      </c>
      <c r="AK702" s="46">
        <v>0.96054329089579804</v>
      </c>
    </row>
    <row r="703" spans="1:37" x14ac:dyDescent="0.2">
      <c r="A703" s="35" t="s">
        <v>6539</v>
      </c>
      <c r="B703" s="35" t="s">
        <v>12276</v>
      </c>
      <c r="C703" s="85" t="s">
        <v>945</v>
      </c>
      <c r="D703" s="85" t="s">
        <v>945</v>
      </c>
      <c r="E703" s="85" t="s">
        <v>12894</v>
      </c>
      <c r="F703" s="85" t="s">
        <v>204</v>
      </c>
      <c r="G703" s="85" t="s">
        <v>204</v>
      </c>
      <c r="H703" s="840">
        <v>1.0329773165924701</v>
      </c>
      <c r="I703" s="840">
        <v>1.03400420964101</v>
      </c>
      <c r="J703" s="86">
        <v>14536.416666666701</v>
      </c>
      <c r="K703" s="44">
        <v>15015.788681203399</v>
      </c>
      <c r="L703" s="45">
        <v>14127.862398413499</v>
      </c>
      <c r="M703" s="46">
        <v>0.97189443054490798</v>
      </c>
      <c r="N703" s="139">
        <v>15030.7160264291</v>
      </c>
      <c r="O703" s="45">
        <v>13961.2115844491</v>
      </c>
      <c r="P703" s="99">
        <v>0.96043006365271499</v>
      </c>
      <c r="Q703" s="86">
        <v>14607.4487794005</v>
      </c>
      <c r="R703" s="44">
        <v>15089.163242407099</v>
      </c>
      <c r="S703" s="45">
        <v>14197.6243661064</v>
      </c>
      <c r="T703" s="140">
        <v>0.97194414853111999</v>
      </c>
      <c r="U703" s="44">
        <v>15104.163530015599</v>
      </c>
      <c r="V703" s="45">
        <v>14030.0479127737</v>
      </c>
      <c r="W703" s="99">
        <v>0.96047216215873199</v>
      </c>
      <c r="X703" s="86">
        <v>14682.562617690501</v>
      </c>
      <c r="Y703" s="44">
        <v>15166.7541335229</v>
      </c>
      <c r="Z703" s="45">
        <v>14271.329653973</v>
      </c>
      <c r="AA703" s="46">
        <v>0.97199174460035498</v>
      </c>
      <c r="AB703" s="139">
        <v>15181.8315550097</v>
      </c>
      <c r="AC703" s="45">
        <v>14102.7945673551</v>
      </c>
      <c r="AD703" s="99">
        <v>0.96051315663132897</v>
      </c>
      <c r="AE703" s="142">
        <v>14761.341133599</v>
      </c>
      <c r="AF703" s="44">
        <v>15248.130553491201</v>
      </c>
      <c r="AG703" s="45">
        <v>14348.4129073772</v>
      </c>
      <c r="AH703" s="140">
        <v>0.97202637467120601</v>
      </c>
      <c r="AI703" s="44">
        <v>15263.2888720884</v>
      </c>
      <c r="AJ703" s="45">
        <v>14178.907190502699</v>
      </c>
      <c r="AK703" s="46">
        <v>0.96054329089579804</v>
      </c>
    </row>
    <row r="704" spans="1:37" x14ac:dyDescent="0.2">
      <c r="A704" s="35" t="s">
        <v>6538</v>
      </c>
      <c r="B704" s="35" t="s">
        <v>12275</v>
      </c>
      <c r="C704" s="85" t="s">
        <v>945</v>
      </c>
      <c r="D704" s="85" t="s">
        <v>945</v>
      </c>
      <c r="E704" s="85" t="s">
        <v>12894</v>
      </c>
      <c r="F704" s="85" t="s">
        <v>204</v>
      </c>
      <c r="G704" s="85" t="s">
        <v>204</v>
      </c>
      <c r="H704" s="840">
        <v>1.0329773165924701</v>
      </c>
      <c r="I704" s="840">
        <v>1.03400420964101</v>
      </c>
      <c r="J704" s="86">
        <v>10255.666666666701</v>
      </c>
      <c r="K704" s="44">
        <v>10593.871033200199</v>
      </c>
      <c r="L704" s="45">
        <v>9967.4253148583903</v>
      </c>
      <c r="M704" s="46">
        <v>0.97189443054490798</v>
      </c>
      <c r="N704" s="139">
        <v>10604.4025060083</v>
      </c>
      <c r="O704" s="45">
        <v>9849.8505894676891</v>
      </c>
      <c r="P704" s="99">
        <v>0.96043006365271499</v>
      </c>
      <c r="Q704" s="86">
        <v>10292.4547153975</v>
      </c>
      <c r="R704" s="44">
        <v>10631.872253060799</v>
      </c>
      <c r="S704" s="45">
        <v>10003.691134652099</v>
      </c>
      <c r="T704" s="140">
        <v>0.97194414853112099</v>
      </c>
      <c r="U704" s="44">
        <v>10642.441503260499</v>
      </c>
      <c r="V704" s="45">
        <v>9885.6162344186396</v>
      </c>
      <c r="W704" s="99">
        <v>0.96047216215873199</v>
      </c>
      <c r="X704" s="86">
        <v>10329.588378992999</v>
      </c>
      <c r="Y704" s="44">
        <v>10670.230485237</v>
      </c>
      <c r="Z704" s="45">
        <v>10040.274629501</v>
      </c>
      <c r="AA704" s="46">
        <v>0.97199174460035498</v>
      </c>
      <c r="AB704" s="139">
        <v>10680.8378677377</v>
      </c>
      <c r="AC704" s="45">
        <v>9921.7055406088894</v>
      </c>
      <c r="AD704" s="99">
        <v>0.96051315663132897</v>
      </c>
      <c r="AE704" s="142">
        <v>10374.898246826901</v>
      </c>
      <c r="AF704" s="44">
        <v>10717.034550927199</v>
      </c>
      <c r="AG704" s="45">
        <v>10084.6747304458</v>
      </c>
      <c r="AH704" s="140">
        <v>0.97202637467120601</v>
      </c>
      <c r="AI704" s="44">
        <v>10727.6884618162</v>
      </c>
      <c r="AJ704" s="45">
        <v>9965.5389047162007</v>
      </c>
      <c r="AK704" s="46">
        <v>0.96054329089579804</v>
      </c>
    </row>
    <row r="705" spans="1:37" x14ac:dyDescent="0.2">
      <c r="A705" s="35" t="s">
        <v>6537</v>
      </c>
      <c r="B705" s="35" t="s">
        <v>12274</v>
      </c>
      <c r="C705" s="85" t="s">
        <v>945</v>
      </c>
      <c r="D705" s="85" t="s">
        <v>945</v>
      </c>
      <c r="E705" s="85" t="s">
        <v>12894</v>
      </c>
      <c r="F705" s="85" t="s">
        <v>204</v>
      </c>
      <c r="G705" s="85" t="s">
        <v>204</v>
      </c>
      <c r="H705" s="840">
        <v>1.0329773165924701</v>
      </c>
      <c r="I705" s="840">
        <v>1.03400420964101</v>
      </c>
      <c r="J705" s="86">
        <v>20468.416666666701</v>
      </c>
      <c r="K705" s="44">
        <v>21143.410123230002</v>
      </c>
      <c r="L705" s="45">
        <v>19893.140160405899</v>
      </c>
      <c r="M705" s="46">
        <v>0.97189443054490798</v>
      </c>
      <c r="N705" s="139">
        <v>21164.428998019601</v>
      </c>
      <c r="O705" s="45">
        <v>19658.482722036999</v>
      </c>
      <c r="P705" s="99">
        <v>0.96043006365271499</v>
      </c>
      <c r="Q705" s="86">
        <v>20544.4379739947</v>
      </c>
      <c r="R705" s="44">
        <v>21221.9384092775</v>
      </c>
      <c r="S705" s="45">
        <v>19968.0462736847</v>
      </c>
      <c r="T705" s="140">
        <v>0.97194414853112099</v>
      </c>
      <c r="U705" s="44">
        <v>21243.0353498191</v>
      </c>
      <c r="V705" s="45">
        <v>19732.360761218599</v>
      </c>
      <c r="W705" s="99">
        <v>0.96047216215873199</v>
      </c>
      <c r="X705" s="86">
        <v>20615.889722513599</v>
      </c>
      <c r="Y705" s="44">
        <v>21295.746444728498</v>
      </c>
      <c r="Z705" s="45">
        <v>20038.474617874599</v>
      </c>
      <c r="AA705" s="46">
        <v>0.97199174460035498</v>
      </c>
      <c r="AB705" s="139">
        <v>21316.916758574</v>
      </c>
      <c r="AC705" s="45">
        <v>19801.833314134899</v>
      </c>
      <c r="AD705" s="99">
        <v>0.96051315663132897</v>
      </c>
      <c r="AE705" s="142">
        <v>20697.156241878602</v>
      </c>
      <c r="AF705" s="44">
        <v>21379.692915830899</v>
      </c>
      <c r="AG705" s="45">
        <v>20118.1817477968</v>
      </c>
      <c r="AH705" s="140">
        <v>0.97202637467120601</v>
      </c>
      <c r="AI705" s="44">
        <v>21400.946681700199</v>
      </c>
      <c r="AJ705" s="45">
        <v>19880.514568758601</v>
      </c>
      <c r="AK705" s="46">
        <v>0.96054329089579804</v>
      </c>
    </row>
    <row r="706" spans="1:37" x14ac:dyDescent="0.2">
      <c r="A706" s="35" t="s">
        <v>6536</v>
      </c>
      <c r="B706" s="35" t="s">
        <v>12273</v>
      </c>
      <c r="C706" s="85" t="s">
        <v>945</v>
      </c>
      <c r="D706" s="85" t="s">
        <v>945</v>
      </c>
      <c r="E706" s="85" t="s">
        <v>12894</v>
      </c>
      <c r="F706" s="85" t="s">
        <v>204</v>
      </c>
      <c r="G706" s="85" t="s">
        <v>204</v>
      </c>
      <c r="H706" s="840">
        <v>1.0329773165924701</v>
      </c>
      <c r="I706" s="840">
        <v>1.03400420964101</v>
      </c>
      <c r="J706" s="86">
        <v>14949.833333333299</v>
      </c>
      <c r="K706" s="44">
        <v>15442.838720171399</v>
      </c>
      <c r="L706" s="45">
        <v>14529.6597542413</v>
      </c>
      <c r="M706" s="46">
        <v>0.97189443054490798</v>
      </c>
      <c r="N706" s="139">
        <v>15458.1906000982</v>
      </c>
      <c r="O706" s="45">
        <v>14358.2693799308</v>
      </c>
      <c r="P706" s="99">
        <v>0.96043006365271499</v>
      </c>
      <c r="Q706" s="86">
        <v>15015.5292699906</v>
      </c>
      <c r="R706" s="44">
        <v>15510.701132530699</v>
      </c>
      <c r="S706" s="45">
        <v>14594.255811065201</v>
      </c>
      <c r="T706" s="140">
        <v>0.97194414853111999</v>
      </c>
      <c r="U706" s="44">
        <v>15526.120475158201</v>
      </c>
      <c r="V706" s="45">
        <v>14421.997863905601</v>
      </c>
      <c r="W706" s="99">
        <v>0.96047216215873199</v>
      </c>
      <c r="X706" s="86">
        <v>15080.2337559355</v>
      </c>
      <c r="Y706" s="44">
        <v>15577.5393987935</v>
      </c>
      <c r="Z706" s="45">
        <v>14657.8627174129</v>
      </c>
      <c r="AA706" s="46">
        <v>0.97199174460035498</v>
      </c>
      <c r="AB706" s="139">
        <v>15593.025186007801</v>
      </c>
      <c r="AC706" s="45">
        <v>14484.7629276519</v>
      </c>
      <c r="AD706" s="99">
        <v>0.96051315663132897</v>
      </c>
      <c r="AE706" s="142">
        <v>15149.063041904399</v>
      </c>
      <c r="AF706" s="44">
        <v>15648.638489916601</v>
      </c>
      <c r="AG706" s="45">
        <v>14725.288828287899</v>
      </c>
      <c r="AH706" s="140">
        <v>0.97202637467120601</v>
      </c>
      <c r="AI706" s="44">
        <v>15664.1949574463</v>
      </c>
      <c r="AJ706" s="45">
        <v>14551.330868258799</v>
      </c>
      <c r="AK706" s="46">
        <v>0.96054329089579804</v>
      </c>
    </row>
    <row r="707" spans="1:37" x14ac:dyDescent="0.2">
      <c r="A707" s="35" t="s">
        <v>6535</v>
      </c>
      <c r="B707" s="35" t="s">
        <v>12272</v>
      </c>
      <c r="C707" s="85" t="s">
        <v>945</v>
      </c>
      <c r="D707" s="85" t="s">
        <v>945</v>
      </c>
      <c r="E707" s="85" t="s">
        <v>12894</v>
      </c>
      <c r="F707" s="85" t="s">
        <v>204</v>
      </c>
      <c r="G707" s="85" t="s">
        <v>204</v>
      </c>
      <c r="H707" s="840">
        <v>1.0329773165924701</v>
      </c>
      <c r="I707" s="840">
        <v>1.03400420964101</v>
      </c>
      <c r="J707" s="86">
        <v>11817.583333333299</v>
      </c>
      <c r="K707" s="44">
        <v>12207.2955202746</v>
      </c>
      <c r="L707" s="45">
        <v>11485.443424167001</v>
      </c>
      <c r="M707" s="46">
        <v>0.97189443054490798</v>
      </c>
      <c r="N707" s="139">
        <v>12219.4309144501</v>
      </c>
      <c r="O707" s="45">
        <v>11349.962313054601</v>
      </c>
      <c r="P707" s="99">
        <v>0.96043006365271499</v>
      </c>
      <c r="Q707" s="86">
        <v>11874.748579022</v>
      </c>
      <c r="R707" s="44">
        <v>12266.3459223684</v>
      </c>
      <c r="S707" s="45">
        <v>11541.5923966587</v>
      </c>
      <c r="T707" s="140">
        <v>0.97194414853112099</v>
      </c>
      <c r="U707" s="44">
        <v>12278.540019137299</v>
      </c>
      <c r="V707" s="45">
        <v>11405.3654427846</v>
      </c>
      <c r="W707" s="99">
        <v>0.96047216215873199</v>
      </c>
      <c r="X707" s="86">
        <v>11932.5048216757</v>
      </c>
      <c r="Y707" s="44">
        <v>12326.006810921301</v>
      </c>
      <c r="Z707" s="45">
        <v>11598.2961790727</v>
      </c>
      <c r="AA707" s="46">
        <v>0.97199174460035498</v>
      </c>
      <c r="AB707" s="139">
        <v>12338.2602171743</v>
      </c>
      <c r="AC707" s="45">
        <v>11461.3278727863</v>
      </c>
      <c r="AD707" s="99">
        <v>0.96051315663132897</v>
      </c>
      <c r="AE707" s="142">
        <v>11994.4522891122</v>
      </c>
      <c r="AF707" s="44">
        <v>12389.9971396035</v>
      </c>
      <c r="AG707" s="45">
        <v>11658.923974752401</v>
      </c>
      <c r="AH707" s="140">
        <v>0.97202637467120601</v>
      </c>
      <c r="AI707" s="44">
        <v>12402.3141592802</v>
      </c>
      <c r="AJ707" s="45">
        <v>11521.1906742764</v>
      </c>
      <c r="AK707" s="46">
        <v>0.96054329089579804</v>
      </c>
    </row>
    <row r="708" spans="1:37" x14ac:dyDescent="0.2">
      <c r="A708" s="35" t="s">
        <v>6534</v>
      </c>
      <c r="B708" s="35" t="s">
        <v>12271</v>
      </c>
      <c r="C708" s="85" t="s">
        <v>945</v>
      </c>
      <c r="D708" s="85" t="s">
        <v>945</v>
      </c>
      <c r="E708" s="85" t="s">
        <v>12894</v>
      </c>
      <c r="F708" s="85" t="s">
        <v>204</v>
      </c>
      <c r="G708" s="85" t="s">
        <v>204</v>
      </c>
      <c r="H708" s="840">
        <v>1.0329773165924701</v>
      </c>
      <c r="I708" s="840">
        <v>1.03400420964101</v>
      </c>
      <c r="J708" s="86">
        <v>6314</v>
      </c>
      <c r="K708" s="44">
        <v>6522.2187769648699</v>
      </c>
      <c r="L708" s="45">
        <v>6136.5414344605497</v>
      </c>
      <c r="M708" s="46">
        <v>0.97189443054490798</v>
      </c>
      <c r="N708" s="139">
        <v>6528.7025796733496</v>
      </c>
      <c r="O708" s="45">
        <v>6064.1554219032396</v>
      </c>
      <c r="P708" s="99">
        <v>0.96043006365271499</v>
      </c>
      <c r="Q708" s="86">
        <v>6337.7418157370003</v>
      </c>
      <c r="R708" s="44">
        <v>6546.7435340759102</v>
      </c>
      <c r="S708" s="45">
        <v>6159.9310727065804</v>
      </c>
      <c r="T708" s="140">
        <v>0.97194414853111999</v>
      </c>
      <c r="U708" s="44">
        <v>6553.25171708993</v>
      </c>
      <c r="V708" s="45">
        <v>6087.2245849647297</v>
      </c>
      <c r="W708" s="99">
        <v>0.96047216215873199</v>
      </c>
      <c r="X708" s="86">
        <v>6361.0383052850102</v>
      </c>
      <c r="Y708" s="44">
        <v>6570.8082793352396</v>
      </c>
      <c r="Z708" s="45">
        <v>6182.8767198236701</v>
      </c>
      <c r="AA708" s="46">
        <v>0.97199174460035498</v>
      </c>
      <c r="AB708" s="139">
        <v>6577.3403853524296</v>
      </c>
      <c r="AC708" s="45">
        <v>6109.8609820621105</v>
      </c>
      <c r="AD708" s="99">
        <v>0.96051315663132897</v>
      </c>
      <c r="AE708" s="142">
        <v>6387.3001198170896</v>
      </c>
      <c r="AF708" s="44">
        <v>6597.9361380394403</v>
      </c>
      <c r="AG708" s="45">
        <v>6208.6241794027701</v>
      </c>
      <c r="AH708" s="140">
        <v>0.97202637467120601</v>
      </c>
      <c r="AI708" s="44">
        <v>6604.49521213141</v>
      </c>
      <c r="AJ708" s="45">
        <v>6135.2782770282402</v>
      </c>
      <c r="AK708" s="46">
        <v>0.96054329089579804</v>
      </c>
    </row>
    <row r="709" spans="1:37" x14ac:dyDescent="0.2">
      <c r="A709" s="35" t="s">
        <v>6533</v>
      </c>
      <c r="B709" s="35" t="s">
        <v>9535</v>
      </c>
      <c r="C709" s="85" t="s">
        <v>945</v>
      </c>
      <c r="D709" s="85" t="s">
        <v>945</v>
      </c>
      <c r="E709" s="85" t="s">
        <v>12894</v>
      </c>
      <c r="F709" s="85" t="s">
        <v>204</v>
      </c>
      <c r="G709" s="85" t="s">
        <v>204</v>
      </c>
      <c r="H709" s="840">
        <v>1.0329773165924701</v>
      </c>
      <c r="I709" s="840">
        <v>1.03400420964101</v>
      </c>
      <c r="J709" s="86">
        <v>6416.9166666666697</v>
      </c>
      <c r="K709" s="44">
        <v>6628.52935913084</v>
      </c>
      <c r="L709" s="45">
        <v>6236.5655696041304</v>
      </c>
      <c r="M709" s="46">
        <v>0.97189443054490798</v>
      </c>
      <c r="N709" s="139">
        <v>6635.1188462488999</v>
      </c>
      <c r="O709" s="45">
        <v>6162.9996826208298</v>
      </c>
      <c r="P709" s="99">
        <v>0.96043006365271499</v>
      </c>
      <c r="Q709" s="86">
        <v>6447.1615576101003</v>
      </c>
      <c r="R709" s="44">
        <v>6659.77164541823</v>
      </c>
      <c r="S709" s="45">
        <v>6266.2809505539199</v>
      </c>
      <c r="T709" s="140">
        <v>0.97194414853112099</v>
      </c>
      <c r="U709" s="44">
        <v>6666.3921908045504</v>
      </c>
      <c r="V709" s="45">
        <v>6192.3192010244302</v>
      </c>
      <c r="W709" s="99">
        <v>0.96047216215873199</v>
      </c>
      <c r="X709" s="86">
        <v>6477.2918334265496</v>
      </c>
      <c r="Y709" s="44">
        <v>6690.8955368792904</v>
      </c>
      <c r="Z709" s="45">
        <v>6295.8741894578998</v>
      </c>
      <c r="AA709" s="46">
        <v>0.97199174460035498</v>
      </c>
      <c r="AB709" s="139">
        <v>6697.5470228364002</v>
      </c>
      <c r="AC709" s="45">
        <v>6221.5240253468601</v>
      </c>
      <c r="AD709" s="99">
        <v>0.96051315663132897</v>
      </c>
      <c r="AE709" s="142">
        <v>6509.0382488882797</v>
      </c>
      <c r="AF709" s="44">
        <v>6723.6888639343797</v>
      </c>
      <c r="AG709" s="45">
        <v>6326.9568516630898</v>
      </c>
      <c r="AH709" s="140">
        <v>0.97202637467120601</v>
      </c>
      <c r="AI709" s="44">
        <v>6730.3729500648296</v>
      </c>
      <c r="AJ709" s="45">
        <v>6252.2130201537702</v>
      </c>
      <c r="AK709" s="46">
        <v>0.96054329089579804</v>
      </c>
    </row>
    <row r="710" spans="1:37" x14ac:dyDescent="0.2">
      <c r="A710" s="35" t="s">
        <v>6532</v>
      </c>
      <c r="B710" s="35" t="s">
        <v>12270</v>
      </c>
      <c r="C710" s="85" t="s">
        <v>945</v>
      </c>
      <c r="D710" s="85" t="s">
        <v>945</v>
      </c>
      <c r="E710" s="85" t="s">
        <v>12894</v>
      </c>
      <c r="F710" s="85" t="s">
        <v>204</v>
      </c>
      <c r="G710" s="85" t="s">
        <v>204</v>
      </c>
      <c r="H710" s="840">
        <v>1.0329773165924701</v>
      </c>
      <c r="I710" s="840">
        <v>1.03400420964101</v>
      </c>
      <c r="J710" s="86">
        <v>19652.666666666701</v>
      </c>
      <c r="K710" s="44">
        <v>20300.758877219701</v>
      </c>
      <c r="L710" s="45">
        <v>19100.317278688901</v>
      </c>
      <c r="M710" s="46">
        <v>0.97189443054490798</v>
      </c>
      <c r="N710" s="139">
        <v>20320.940064004899</v>
      </c>
      <c r="O710" s="45">
        <v>18875.011897612301</v>
      </c>
      <c r="P710" s="99">
        <v>0.96043006365271499</v>
      </c>
      <c r="Q710" s="86">
        <v>19726.167212083499</v>
      </c>
      <c r="R710" s="44">
        <v>20376.683273392398</v>
      </c>
      <c r="S710" s="45">
        <v>19172.732794731</v>
      </c>
      <c r="T710" s="140">
        <v>0.97194414853112099</v>
      </c>
      <c r="U710" s="44">
        <v>20396.939937376799</v>
      </c>
      <c r="V710" s="45">
        <v>18946.434473294499</v>
      </c>
      <c r="W710" s="99">
        <v>0.96047216215873199</v>
      </c>
      <c r="X710" s="86">
        <v>19800.2711496335</v>
      </c>
      <c r="Y710" s="44">
        <v>20453.230959951699</v>
      </c>
      <c r="Z710" s="45">
        <v>19245.700098292298</v>
      </c>
      <c r="AA710" s="46">
        <v>0.97199174460035498</v>
      </c>
      <c r="AB710" s="139">
        <v>20473.563720754501</v>
      </c>
      <c r="AC710" s="45">
        <v>19018.4209440907</v>
      </c>
      <c r="AD710" s="99">
        <v>0.96051315663132897</v>
      </c>
      <c r="AE710" s="142">
        <v>19883.387554488199</v>
      </c>
      <c r="AF710" s="44">
        <v>20539.088320803399</v>
      </c>
      <c r="AG710" s="45">
        <v>19327.177120771801</v>
      </c>
      <c r="AH710" s="140">
        <v>0.97202637467120601</v>
      </c>
      <c r="AI710" s="44">
        <v>20559.506433264502</v>
      </c>
      <c r="AJ710" s="45">
        <v>19098.854515744701</v>
      </c>
      <c r="AK710" s="46">
        <v>0.96054329089579804</v>
      </c>
    </row>
    <row r="711" spans="1:37" x14ac:dyDescent="0.2">
      <c r="A711" s="35" t="s">
        <v>6531</v>
      </c>
      <c r="B711" s="35" t="s">
        <v>12269</v>
      </c>
      <c r="C711" s="85" t="s">
        <v>945</v>
      </c>
      <c r="D711" s="85" t="s">
        <v>945</v>
      </c>
      <c r="E711" s="85" t="s">
        <v>12894</v>
      </c>
      <c r="F711" s="85" t="s">
        <v>204</v>
      </c>
      <c r="G711" s="85" t="s">
        <v>204</v>
      </c>
      <c r="H711" s="840">
        <v>1.0329773165924701</v>
      </c>
      <c r="I711" s="840">
        <v>1.03400420964101</v>
      </c>
      <c r="J711" s="86">
        <v>16185.583333333299</v>
      </c>
      <c r="K711" s="44">
        <v>16719.340439150499</v>
      </c>
      <c r="L711" s="45">
        <v>15730.6782967871</v>
      </c>
      <c r="M711" s="46">
        <v>0.97189443054490798</v>
      </c>
      <c r="N711" s="139">
        <v>16735.961302162101</v>
      </c>
      <c r="O711" s="45">
        <v>15545.1208310897</v>
      </c>
      <c r="P711" s="99">
        <v>0.96043006365271499</v>
      </c>
      <c r="Q711" s="86">
        <v>16239.6734816607</v>
      </c>
      <c r="R711" s="44">
        <v>16775.2143354238</v>
      </c>
      <c r="S711" s="45">
        <v>15784.0556145561</v>
      </c>
      <c r="T711" s="140">
        <v>0.97194414853112099</v>
      </c>
      <c r="U711" s="44">
        <v>16791.890743232601</v>
      </c>
      <c r="V711" s="45">
        <v>15597.7543016824</v>
      </c>
      <c r="W711" s="99">
        <v>0.96047216215873199</v>
      </c>
      <c r="X711" s="86">
        <v>16295.542788557301</v>
      </c>
      <c r="Y711" s="44">
        <v>16832.926062141702</v>
      </c>
      <c r="Z711" s="45">
        <v>15839.1330642595</v>
      </c>
      <c r="AA711" s="46">
        <v>0.97199174460035498</v>
      </c>
      <c r="AB711" s="139">
        <v>16849.659841753499</v>
      </c>
      <c r="AC711" s="45">
        <v>15652.083242858</v>
      </c>
      <c r="AD711" s="99">
        <v>0.96051315663132897</v>
      </c>
      <c r="AE711" s="142">
        <v>16363.7588893023</v>
      </c>
      <c r="AF711" s="44">
        <v>16903.3917468377</v>
      </c>
      <c r="AG711" s="45">
        <v>15906.0052291622</v>
      </c>
      <c r="AH711" s="140">
        <v>0.97202637467120601</v>
      </c>
      <c r="AI711" s="44">
        <v>16920.1955770891</v>
      </c>
      <c r="AJ711" s="45">
        <v>15718.0988149558</v>
      </c>
      <c r="AK711" s="46">
        <v>0.96054329089579804</v>
      </c>
    </row>
    <row r="712" spans="1:37" x14ac:dyDescent="0.2">
      <c r="A712" s="35" t="s">
        <v>6530</v>
      </c>
      <c r="B712" s="35" t="s">
        <v>12268</v>
      </c>
      <c r="C712" s="85" t="s">
        <v>945</v>
      </c>
      <c r="D712" s="85" t="s">
        <v>945</v>
      </c>
      <c r="E712" s="85" t="s">
        <v>12894</v>
      </c>
      <c r="F712" s="85" t="s">
        <v>204</v>
      </c>
      <c r="G712" s="85" t="s">
        <v>204</v>
      </c>
      <c r="H712" s="840">
        <v>1.0329773165924701</v>
      </c>
      <c r="I712" s="840">
        <v>1.03400420964101</v>
      </c>
      <c r="J712" s="86">
        <v>10904.583333333299</v>
      </c>
      <c r="K712" s="44">
        <v>11264.1872302257</v>
      </c>
      <c r="L712" s="45">
        <v>10598.103809079499</v>
      </c>
      <c r="M712" s="46">
        <v>0.97189443054490798</v>
      </c>
      <c r="N712" s="139">
        <v>11275.3850710479</v>
      </c>
      <c r="O712" s="45">
        <v>10473.0896649397</v>
      </c>
      <c r="P712" s="99">
        <v>0.96043006365271499</v>
      </c>
      <c r="Q712" s="86">
        <v>10938.704425667</v>
      </c>
      <c r="R712" s="44">
        <v>11299.4335446237</v>
      </c>
      <c r="S712" s="45">
        <v>10631.8097590385</v>
      </c>
      <c r="T712" s="140">
        <v>0.97194414853112099</v>
      </c>
      <c r="U712" s="44">
        <v>11310.6664241584</v>
      </c>
      <c r="V712" s="45">
        <v>10506.3210909357</v>
      </c>
      <c r="W712" s="99">
        <v>0.96047216215873199</v>
      </c>
      <c r="X712" s="86">
        <v>10972.6603191697</v>
      </c>
      <c r="Y712" s="44">
        <v>11334.509212376601</v>
      </c>
      <c r="Z712" s="45">
        <v>10665.335246536801</v>
      </c>
      <c r="AA712" s="46">
        <v>0.97199174460035498</v>
      </c>
      <c r="AB712" s="139">
        <v>11345.776960982301</v>
      </c>
      <c r="AC712" s="45">
        <v>10539.384599809</v>
      </c>
      <c r="AD712" s="99">
        <v>0.96051315663132897</v>
      </c>
      <c r="AE712" s="142">
        <v>11015.9029928856</v>
      </c>
      <c r="AF712" s="44">
        <v>11379.177913433899</v>
      </c>
      <c r="AG712" s="45">
        <v>10707.7482499043</v>
      </c>
      <c r="AH712" s="140">
        <v>0.97202637467120601</v>
      </c>
      <c r="AI712" s="44">
        <v>11390.4900676407</v>
      </c>
      <c r="AJ712" s="45">
        <v>10581.2517129752</v>
      </c>
      <c r="AK712" s="46">
        <v>0.96054329089579804</v>
      </c>
    </row>
    <row r="713" spans="1:37" x14ac:dyDescent="0.2">
      <c r="A713" s="35" t="s">
        <v>6529</v>
      </c>
      <c r="B713" s="35" t="s">
        <v>12267</v>
      </c>
      <c r="C713" s="85" t="s">
        <v>945</v>
      </c>
      <c r="D713" s="85" t="s">
        <v>945</v>
      </c>
      <c r="E713" s="85" t="s">
        <v>12894</v>
      </c>
      <c r="F713" s="85" t="s">
        <v>204</v>
      </c>
      <c r="G713" s="85" t="s">
        <v>204</v>
      </c>
      <c r="H713" s="840">
        <v>1.0329773165924701</v>
      </c>
      <c r="I713" s="840">
        <v>1.03400420964101</v>
      </c>
      <c r="J713" s="86">
        <v>5342.5</v>
      </c>
      <c r="K713" s="44">
        <v>5518.6813138952803</v>
      </c>
      <c r="L713" s="45">
        <v>5192.3459951861696</v>
      </c>
      <c r="M713" s="46">
        <v>0.97189443054490798</v>
      </c>
      <c r="N713" s="139">
        <v>5524.1674900071002</v>
      </c>
      <c r="O713" s="45">
        <v>5131.0976150646302</v>
      </c>
      <c r="P713" s="99">
        <v>0.96043006365271499</v>
      </c>
      <c r="Q713" s="86">
        <v>5356.4909240382303</v>
      </c>
      <c r="R713" s="44">
        <v>5533.1336210649397</v>
      </c>
      <c r="S713" s="45">
        <v>5206.21001027901</v>
      </c>
      <c r="T713" s="140">
        <v>0.97194414853112099</v>
      </c>
      <c r="U713" s="44">
        <v>5538.6341643593996</v>
      </c>
      <c r="V713" s="45">
        <v>5144.7604193946199</v>
      </c>
      <c r="W713" s="99">
        <v>0.96047216215873199</v>
      </c>
      <c r="X713" s="86">
        <v>5373.7242368282496</v>
      </c>
      <c r="Y713" s="44">
        <v>5550.9352422667798</v>
      </c>
      <c r="Z713" s="45">
        <v>5223.2155959559004</v>
      </c>
      <c r="AA713" s="46">
        <v>0.97199174460035498</v>
      </c>
      <c r="AB713" s="139">
        <v>5556.4534823303402</v>
      </c>
      <c r="AC713" s="45">
        <v>5161.5328295821801</v>
      </c>
      <c r="AD713" s="99">
        <v>0.96051315663132897</v>
      </c>
      <c r="AE713" s="142">
        <v>5394.1081996912299</v>
      </c>
      <c r="AF713" s="44">
        <v>5571.9914135264999</v>
      </c>
      <c r="AG713" s="45">
        <v>5243.2154379301001</v>
      </c>
      <c r="AH713" s="140">
        <v>0.97202637467120601</v>
      </c>
      <c r="AI713" s="44">
        <v>5577.5305857398298</v>
      </c>
      <c r="AJ713" s="45">
        <v>5181.2744415794295</v>
      </c>
      <c r="AK713" s="46">
        <v>0.96054329089579804</v>
      </c>
    </row>
    <row r="714" spans="1:37" x14ac:dyDescent="0.2">
      <c r="A714" s="35" t="s">
        <v>6528</v>
      </c>
      <c r="B714" s="35" t="s">
        <v>10759</v>
      </c>
      <c r="C714" s="85" t="s">
        <v>945</v>
      </c>
      <c r="D714" s="85" t="s">
        <v>945</v>
      </c>
      <c r="E714" s="85" t="s">
        <v>12894</v>
      </c>
      <c r="F714" s="85" t="s">
        <v>204</v>
      </c>
      <c r="G714" s="85" t="s">
        <v>204</v>
      </c>
      <c r="H714" s="840">
        <v>1.0329773165924701</v>
      </c>
      <c r="I714" s="840">
        <v>1.03400420964101</v>
      </c>
      <c r="J714" s="86">
        <v>8310.4166666666697</v>
      </c>
      <c r="K714" s="44">
        <v>8584.4719080986906</v>
      </c>
      <c r="L714" s="45">
        <v>8076.8476738409099</v>
      </c>
      <c r="M714" s="46">
        <v>0.97189443054490798</v>
      </c>
      <c r="N714" s="139">
        <v>8593.0058172041608</v>
      </c>
      <c r="O714" s="45">
        <v>7981.5740081472504</v>
      </c>
      <c r="P714" s="99">
        <v>0.96043006365271499</v>
      </c>
      <c r="Q714" s="86">
        <v>8350.7618823496105</v>
      </c>
      <c r="R714" s="44">
        <v>8626.1476007321999</v>
      </c>
      <c r="S714" s="45">
        <v>8116.4741473264303</v>
      </c>
      <c r="T714" s="140">
        <v>0.97194414853112099</v>
      </c>
      <c r="U714" s="44">
        <v>8634.7229400591896</v>
      </c>
      <c r="V714" s="45">
        <v>8020.6743208130501</v>
      </c>
      <c r="W714" s="99">
        <v>0.96047216215873199</v>
      </c>
      <c r="X714" s="86">
        <v>8384.9233977160693</v>
      </c>
      <c r="Y714" s="44">
        <v>8661.4356712061799</v>
      </c>
      <c r="Z714" s="45">
        <v>8150.0763216863697</v>
      </c>
      <c r="AA714" s="46">
        <v>0.97199174460035498</v>
      </c>
      <c r="AB714" s="139">
        <v>8670.0460907558208</v>
      </c>
      <c r="AC714" s="45">
        <v>8053.8292408521502</v>
      </c>
      <c r="AD714" s="99">
        <v>0.96051315663132897</v>
      </c>
      <c r="AE714" s="142">
        <v>8420.5974279184902</v>
      </c>
      <c r="AF714" s="44">
        <v>8698.2861351967204</v>
      </c>
      <c r="AG714" s="45">
        <v>8185.0427904252901</v>
      </c>
      <c r="AH714" s="140">
        <v>0.97202637467120601</v>
      </c>
      <c r="AI714" s="44">
        <v>8706.9331881599901</v>
      </c>
      <c r="AJ714" s="45">
        <v>8088.3483647215198</v>
      </c>
      <c r="AK714" s="46">
        <v>0.96054329089579804</v>
      </c>
    </row>
    <row r="715" spans="1:37" x14ac:dyDescent="0.2">
      <c r="A715" s="35" t="s">
        <v>6527</v>
      </c>
      <c r="B715" s="35" t="s">
        <v>12266</v>
      </c>
      <c r="C715" s="85" t="s">
        <v>945</v>
      </c>
      <c r="D715" s="85" t="s">
        <v>945</v>
      </c>
      <c r="E715" s="85" t="s">
        <v>12894</v>
      </c>
      <c r="F715" s="85" t="s">
        <v>204</v>
      </c>
      <c r="G715" s="85" t="s">
        <v>204</v>
      </c>
      <c r="H715" s="840">
        <v>1.0329773165924701</v>
      </c>
      <c r="I715" s="840">
        <v>1.03400420964101</v>
      </c>
      <c r="J715" s="86">
        <v>16827.833333333299</v>
      </c>
      <c r="K715" s="44">
        <v>17382.770120731999</v>
      </c>
      <c r="L715" s="45">
        <v>16354.877494804599</v>
      </c>
      <c r="M715" s="46">
        <v>0.97189443054490798</v>
      </c>
      <c r="N715" s="139">
        <v>17400.050505804</v>
      </c>
      <c r="O715" s="45">
        <v>16161.957039470601</v>
      </c>
      <c r="P715" s="99">
        <v>0.96043006365271499</v>
      </c>
      <c r="Q715" s="86">
        <v>16898.239574312702</v>
      </c>
      <c r="R715" s="44">
        <v>17455.498170610299</v>
      </c>
      <c r="S715" s="45">
        <v>16424.145074730299</v>
      </c>
      <c r="T715" s="140">
        <v>0.97194414853111999</v>
      </c>
      <c r="U715" s="44">
        <v>17472.850855361699</v>
      </c>
      <c r="V715" s="45">
        <v>16230.2887006164</v>
      </c>
      <c r="W715" s="99">
        <v>0.96047216215873199</v>
      </c>
      <c r="X715" s="86">
        <v>16967.330818021299</v>
      </c>
      <c r="Y715" s="44">
        <v>17526.8678581364</v>
      </c>
      <c r="Z715" s="45">
        <v>16492.105483019899</v>
      </c>
      <c r="AA715" s="46">
        <v>0.97199174460035498</v>
      </c>
      <c r="AB715" s="139">
        <v>17544.291492205699</v>
      </c>
      <c r="AC715" s="45">
        <v>16297.3444836257</v>
      </c>
      <c r="AD715" s="99">
        <v>0.96051315663132897</v>
      </c>
      <c r="AE715" s="142">
        <v>17038.425737158701</v>
      </c>
      <c r="AF715" s="44">
        <v>17600.307296930299</v>
      </c>
      <c r="AG715" s="45">
        <v>16561.7991993949</v>
      </c>
      <c r="AH715" s="140">
        <v>0.97202637467120601</v>
      </c>
      <c r="AI715" s="44">
        <v>17617.803937877801</v>
      </c>
      <c r="AJ715" s="45">
        <v>16366.1455292541</v>
      </c>
      <c r="AK715" s="46">
        <v>0.96054329089579804</v>
      </c>
    </row>
    <row r="716" spans="1:37" x14ac:dyDescent="0.2">
      <c r="A716" s="35" t="s">
        <v>6526</v>
      </c>
      <c r="B716" s="35" t="s">
        <v>12265</v>
      </c>
      <c r="C716" s="85" t="s">
        <v>945</v>
      </c>
      <c r="D716" s="85" t="s">
        <v>945</v>
      </c>
      <c r="E716" s="85" t="s">
        <v>12894</v>
      </c>
      <c r="F716" s="85" t="s">
        <v>204</v>
      </c>
      <c r="G716" s="85" t="s">
        <v>204</v>
      </c>
      <c r="H716" s="840">
        <v>1.0329773165924701</v>
      </c>
      <c r="I716" s="840">
        <v>1.03400420964101</v>
      </c>
      <c r="J716" s="86">
        <v>14362.416666666701</v>
      </c>
      <c r="K716" s="44">
        <v>14836.0506281163</v>
      </c>
      <c r="L716" s="45">
        <v>13958.7527674987</v>
      </c>
      <c r="M716" s="46">
        <v>0.97189443054490798</v>
      </c>
      <c r="N716" s="139">
        <v>14850.799293951601</v>
      </c>
      <c r="O716" s="45">
        <v>13794.0967533735</v>
      </c>
      <c r="P716" s="99">
        <v>0.96043006365271499</v>
      </c>
      <c r="Q716" s="86">
        <v>14417.877672774201</v>
      </c>
      <c r="R716" s="44">
        <v>14893.340589380799</v>
      </c>
      <c r="S716" s="45">
        <v>14013.371838290301</v>
      </c>
      <c r="T716" s="140">
        <v>0.97194414853112099</v>
      </c>
      <c r="U716" s="44">
        <v>14908.1462077376</v>
      </c>
      <c r="V716" s="45">
        <v>13847.9701421095</v>
      </c>
      <c r="W716" s="99">
        <v>0.96047216215873199</v>
      </c>
      <c r="X716" s="86">
        <v>14479.1620950007</v>
      </c>
      <c r="Y716" s="44">
        <v>14956.646007401299</v>
      </c>
      <c r="Z716" s="45">
        <v>14073.6260250711</v>
      </c>
      <c r="AA716" s="46">
        <v>0.97199174460035498</v>
      </c>
      <c r="AB716" s="139">
        <v>14971.5145583053</v>
      </c>
      <c r="AC716" s="45">
        <v>13907.4256892458</v>
      </c>
      <c r="AD716" s="99">
        <v>0.96051315663132897</v>
      </c>
      <c r="AE716" s="142">
        <v>14545.94169311</v>
      </c>
      <c r="AF716" s="44">
        <v>15025.627817459301</v>
      </c>
      <c r="AG716" s="45">
        <v>14139.0389701324</v>
      </c>
      <c r="AH716" s="140">
        <v>0.97202637467120601</v>
      </c>
      <c r="AI716" s="44">
        <v>15040.564943868399</v>
      </c>
      <c r="AJ716" s="45">
        <v>13972.006703078299</v>
      </c>
      <c r="AK716" s="46">
        <v>0.96054329089579804</v>
      </c>
    </row>
    <row r="717" spans="1:37" x14ac:dyDescent="0.2">
      <c r="A717" s="35" t="s">
        <v>6525</v>
      </c>
      <c r="B717" s="35" t="s">
        <v>12264</v>
      </c>
      <c r="C717" s="85" t="s">
        <v>945</v>
      </c>
      <c r="D717" s="85" t="s">
        <v>945</v>
      </c>
      <c r="E717" s="85" t="s">
        <v>12894</v>
      </c>
      <c r="F717" s="85" t="s">
        <v>204</v>
      </c>
      <c r="G717" s="85" t="s">
        <v>204</v>
      </c>
      <c r="H717" s="840">
        <v>1.0329773165924701</v>
      </c>
      <c r="I717" s="840">
        <v>1.03400420964101</v>
      </c>
      <c r="J717" s="86">
        <v>16982.333333333299</v>
      </c>
      <c r="K717" s="44">
        <v>17542.3651161456</v>
      </c>
      <c r="L717" s="45">
        <v>16505.035184323799</v>
      </c>
      <c r="M717" s="46">
        <v>0.97189443054490798</v>
      </c>
      <c r="N717" s="139">
        <v>17559.804156193499</v>
      </c>
      <c r="O717" s="45">
        <v>16310.343484305</v>
      </c>
      <c r="P717" s="99">
        <v>0.96043006365271499</v>
      </c>
      <c r="Q717" s="86">
        <v>17056.916170120501</v>
      </c>
      <c r="R717" s="44">
        <v>17619.407494753799</v>
      </c>
      <c r="S717" s="45">
        <v>16578.369863534401</v>
      </c>
      <c r="T717" s="140">
        <v>0.97194414853112099</v>
      </c>
      <c r="U717" s="44">
        <v>17636.923123398399</v>
      </c>
      <c r="V717" s="45">
        <v>16382.6931536758</v>
      </c>
      <c r="W717" s="99">
        <v>0.96047216215873199</v>
      </c>
      <c r="X717" s="86">
        <v>17122.131280141799</v>
      </c>
      <c r="Y717" s="44">
        <v>17686.773224104902</v>
      </c>
      <c r="Z717" s="45">
        <v>16642.570254261402</v>
      </c>
      <c r="AA717" s="46">
        <v>0.97199174460035498</v>
      </c>
      <c r="AB717" s="139">
        <v>17704.355821692701</v>
      </c>
      <c r="AC717" s="45">
        <v>16446.032364145001</v>
      </c>
      <c r="AD717" s="99">
        <v>0.96051315663132897</v>
      </c>
      <c r="AE717" s="142">
        <v>17192.681331124499</v>
      </c>
      <c r="AF717" s="44">
        <v>17759.649826454399</v>
      </c>
      <c r="AG717" s="45">
        <v>16711.739705170199</v>
      </c>
      <c r="AH717" s="140">
        <v>0.97202637467120601</v>
      </c>
      <c r="AI717" s="44">
        <v>17777.304871399101</v>
      </c>
      <c r="AJ717" s="45">
        <v>16514.314705121</v>
      </c>
      <c r="AK717" s="46">
        <v>0.96054329089579804</v>
      </c>
    </row>
    <row r="718" spans="1:37" x14ac:dyDescent="0.2">
      <c r="A718" s="35" t="s">
        <v>6524</v>
      </c>
      <c r="B718" s="35" t="s">
        <v>12263</v>
      </c>
      <c r="C718" s="85" t="s">
        <v>945</v>
      </c>
      <c r="D718" s="85" t="s">
        <v>945</v>
      </c>
      <c r="E718" s="85" t="s">
        <v>12894</v>
      </c>
      <c r="F718" s="85" t="s">
        <v>204</v>
      </c>
      <c r="G718" s="85" t="s">
        <v>204</v>
      </c>
      <c r="H718" s="840">
        <v>1.0329773165924701</v>
      </c>
      <c r="I718" s="840">
        <v>1.03400420964101</v>
      </c>
      <c r="J718" s="86">
        <v>7790.1666666666697</v>
      </c>
      <c r="K718" s="44">
        <v>8047.0654591414605</v>
      </c>
      <c r="L718" s="45">
        <v>7571.2195963499198</v>
      </c>
      <c r="M718" s="46">
        <v>0.97189443054490798</v>
      </c>
      <c r="N718" s="139">
        <v>8055.0651271384204</v>
      </c>
      <c r="O718" s="45">
        <v>7481.91026753193</v>
      </c>
      <c r="P718" s="99">
        <v>0.96043006365271499</v>
      </c>
      <c r="Q718" s="86">
        <v>7823.0127271005804</v>
      </c>
      <c r="R718" s="44">
        <v>8080.9946945091197</v>
      </c>
      <c r="S718" s="45">
        <v>7603.5314439898902</v>
      </c>
      <c r="T718" s="140">
        <v>0.97194414853112099</v>
      </c>
      <c r="U718" s="44">
        <v>8089.0280918972103</v>
      </c>
      <c r="V718" s="45">
        <v>7513.7859485935696</v>
      </c>
      <c r="W718" s="99">
        <v>0.96047216215873199</v>
      </c>
      <c r="X718" s="86">
        <v>7857.5120719299402</v>
      </c>
      <c r="Y718" s="44">
        <v>8116.6317351551497</v>
      </c>
      <c r="Z718" s="45">
        <v>7637.43686701353</v>
      </c>
      <c r="AA718" s="46">
        <v>0.97199174460035498</v>
      </c>
      <c r="AB718" s="139">
        <v>8124.7005596806202</v>
      </c>
      <c r="AC718" s="45">
        <v>7547.2437234782001</v>
      </c>
      <c r="AD718" s="99">
        <v>0.96051315663132897</v>
      </c>
      <c r="AE718" s="142">
        <v>7896.6264454462398</v>
      </c>
      <c r="AF718" s="44">
        <v>8157.0359957502096</v>
      </c>
      <c r="AG718" s="45">
        <v>7675.7291758998799</v>
      </c>
      <c r="AH718" s="140">
        <v>0.97202637467120601</v>
      </c>
      <c r="AI718" s="44">
        <v>8165.1449865539498</v>
      </c>
      <c r="AJ718" s="45">
        <v>7585.0515528837204</v>
      </c>
      <c r="AK718" s="46">
        <v>0.96054329089579804</v>
      </c>
    </row>
    <row r="719" spans="1:37" x14ac:dyDescent="0.2">
      <c r="A719" s="35" t="s">
        <v>6523</v>
      </c>
      <c r="B719" s="35" t="s">
        <v>12262</v>
      </c>
      <c r="C719" s="85" t="s">
        <v>945</v>
      </c>
      <c r="D719" s="85" t="s">
        <v>945</v>
      </c>
      <c r="E719" s="85" t="s">
        <v>12894</v>
      </c>
      <c r="F719" s="85" t="s">
        <v>204</v>
      </c>
      <c r="G719" s="85" t="s">
        <v>204</v>
      </c>
      <c r="H719" s="840">
        <v>1.0329773165924701</v>
      </c>
      <c r="I719" s="840">
        <v>1.03400420964101</v>
      </c>
      <c r="J719" s="86">
        <v>14154.333333333299</v>
      </c>
      <c r="K719" s="44">
        <v>14621.105264821999</v>
      </c>
      <c r="L719" s="45">
        <v>13756.5177347428</v>
      </c>
      <c r="M719" s="46">
        <v>0.97189443054490798</v>
      </c>
      <c r="N719" s="139">
        <v>14635.640251328799</v>
      </c>
      <c r="O719" s="45">
        <v>13594.2472642951</v>
      </c>
      <c r="P719" s="99">
        <v>0.96043006365271499</v>
      </c>
      <c r="Q719" s="86">
        <v>14204.8066180067</v>
      </c>
      <c r="R719" s="44">
        <v>14673.243022983601</v>
      </c>
      <c r="S719" s="45">
        <v>13806.2786733878</v>
      </c>
      <c r="T719" s="140">
        <v>0.97194414853111999</v>
      </c>
      <c r="U719" s="44">
        <v>14687.8298401555</v>
      </c>
      <c r="V719" s="45">
        <v>13643.3213254436</v>
      </c>
      <c r="W719" s="99">
        <v>0.96047216215873199</v>
      </c>
      <c r="X719" s="86">
        <v>14256.450925868499</v>
      </c>
      <c r="Y719" s="44">
        <v>14726.590421535901</v>
      </c>
      <c r="Z719" s="45">
        <v>13857.152607244199</v>
      </c>
      <c r="AA719" s="46">
        <v>0.97199174460035498</v>
      </c>
      <c r="AB719" s="139">
        <v>14741.2302718885</v>
      </c>
      <c r="AC719" s="45">
        <v>13693.5086811655</v>
      </c>
      <c r="AD719" s="99">
        <v>0.96051315663132897</v>
      </c>
      <c r="AE719" s="142">
        <v>14335.6979460076</v>
      </c>
      <c r="AF719" s="44">
        <v>14808.4507957472</v>
      </c>
      <c r="AG719" s="45">
        <v>13934.6765028393</v>
      </c>
      <c r="AH719" s="140">
        <v>0.97202637467120601</v>
      </c>
      <c r="AI719" s="44">
        <v>14823.172024313901</v>
      </c>
      <c r="AJ719" s="45">
        <v>13770.0584823463</v>
      </c>
      <c r="AK719" s="46">
        <v>0.96054329089579804</v>
      </c>
    </row>
    <row r="720" spans="1:37" x14ac:dyDescent="0.2">
      <c r="A720" s="35" t="s">
        <v>6522</v>
      </c>
      <c r="B720" s="35" t="s">
        <v>12261</v>
      </c>
      <c r="C720" s="85" t="s">
        <v>945</v>
      </c>
      <c r="D720" s="85" t="s">
        <v>945</v>
      </c>
      <c r="E720" s="85" t="s">
        <v>12894</v>
      </c>
      <c r="F720" s="85" t="s">
        <v>204</v>
      </c>
      <c r="G720" s="85" t="s">
        <v>204</v>
      </c>
      <c r="H720" s="840">
        <v>1.0329773165924701</v>
      </c>
      <c r="I720" s="840">
        <v>1.03400420964101</v>
      </c>
      <c r="J720" s="86">
        <v>4582.9166666666697</v>
      </c>
      <c r="K720" s="44">
        <v>4734.0489605002504</v>
      </c>
      <c r="L720" s="45">
        <v>4454.1111839847699</v>
      </c>
      <c r="M720" s="46">
        <v>0.97189443054490798</v>
      </c>
      <c r="N720" s="139">
        <v>4738.7551257672803</v>
      </c>
      <c r="O720" s="45">
        <v>4401.5709458817601</v>
      </c>
      <c r="P720" s="99">
        <v>0.96043006365271499</v>
      </c>
      <c r="Q720" s="86">
        <v>4604.6060996112701</v>
      </c>
      <c r="R720" s="44">
        <v>4756.4536527417804</v>
      </c>
      <c r="S720" s="45">
        <v>4475.4199548078795</v>
      </c>
      <c r="T720" s="140">
        <v>0.97194414853111999</v>
      </c>
      <c r="U720" s="44">
        <v>4761.1820907367301</v>
      </c>
      <c r="V720" s="45">
        <v>4422.5959763829196</v>
      </c>
      <c r="W720" s="99">
        <v>0.96047216215873199</v>
      </c>
      <c r="X720" s="86">
        <v>4626.5942889736898</v>
      </c>
      <c r="Y720" s="44">
        <v>4779.1669535861001</v>
      </c>
      <c r="Z720" s="45">
        <v>4497.0114544975704</v>
      </c>
      <c r="AA720" s="46">
        <v>0.97199174460035498</v>
      </c>
      <c r="AB720" s="139">
        <v>4783.9179710998496</v>
      </c>
      <c r="AC720" s="45">
        <v>4443.9046849545903</v>
      </c>
      <c r="AD720" s="99">
        <v>0.96051315663132897</v>
      </c>
      <c r="AE720" s="142">
        <v>4651.1878696825197</v>
      </c>
      <c r="AF720" s="44">
        <v>4804.5715645921</v>
      </c>
      <c r="AG720" s="45">
        <v>4521.07728288219</v>
      </c>
      <c r="AH720" s="140">
        <v>0.97202637467120601</v>
      </c>
      <c r="AI720" s="44">
        <v>4809.3478370829298</v>
      </c>
      <c r="AJ720" s="45">
        <v>4467.6673029194599</v>
      </c>
      <c r="AK720" s="46">
        <v>0.96054329089579804</v>
      </c>
    </row>
    <row r="721" spans="1:37" x14ac:dyDescent="0.2">
      <c r="A721" s="35" t="s">
        <v>6521</v>
      </c>
      <c r="B721" s="35" t="s">
        <v>12260</v>
      </c>
      <c r="C721" s="85" t="s">
        <v>945</v>
      </c>
      <c r="D721" s="85" t="s">
        <v>945</v>
      </c>
      <c r="E721" s="85" t="s">
        <v>12894</v>
      </c>
      <c r="F721" s="85" t="s">
        <v>204</v>
      </c>
      <c r="G721" s="85" t="s">
        <v>204</v>
      </c>
      <c r="H721" s="840">
        <v>1.0329773165924701</v>
      </c>
      <c r="I721" s="840">
        <v>1.03400420964101</v>
      </c>
      <c r="J721" s="86">
        <v>8575.25</v>
      </c>
      <c r="K721" s="44">
        <v>8858.0387341095993</v>
      </c>
      <c r="L721" s="45">
        <v>8334.2377155302202</v>
      </c>
      <c r="M721" s="46">
        <v>0.97189443054490798</v>
      </c>
      <c r="N721" s="139">
        <v>8866.8445987240793</v>
      </c>
      <c r="O721" s="45">
        <v>8235.9279033379498</v>
      </c>
      <c r="P721" s="99">
        <v>0.96043006365271499</v>
      </c>
      <c r="Q721" s="86">
        <v>8607.8636380296593</v>
      </c>
      <c r="R721" s="44">
        <v>8891.7278824057903</v>
      </c>
      <c r="S721" s="45">
        <v>8366.3626943367308</v>
      </c>
      <c r="T721" s="140">
        <v>0.97194414853112099</v>
      </c>
      <c r="U721" s="44">
        <v>8900.5672377384508</v>
      </c>
      <c r="V721" s="45">
        <v>8267.6133999858703</v>
      </c>
      <c r="W721" s="99">
        <v>0.96047216215873199</v>
      </c>
      <c r="X721" s="86">
        <v>8641.2582336975393</v>
      </c>
      <c r="Y721" s="44">
        <v>8926.2237422274993</v>
      </c>
      <c r="Z721" s="45">
        <v>8399.2316661138593</v>
      </c>
      <c r="AA721" s="46">
        <v>0.97199174460035498</v>
      </c>
      <c r="AB721" s="139">
        <v>8935.0973902383103</v>
      </c>
      <c r="AC721" s="45">
        <v>8300.0422233152894</v>
      </c>
      <c r="AD721" s="99">
        <v>0.96051315663132897</v>
      </c>
      <c r="AE721" s="142">
        <v>8674.8283553587207</v>
      </c>
      <c r="AF721" s="44">
        <v>8960.9009164187391</v>
      </c>
      <c r="AG721" s="45">
        <v>8432.1619571543197</v>
      </c>
      <c r="AH721" s="140">
        <v>0.97202637467120601</v>
      </c>
      <c r="AI721" s="44">
        <v>8969.8090373541309</v>
      </c>
      <c r="AJ721" s="45">
        <v>8332.5481764124506</v>
      </c>
      <c r="AK721" s="46">
        <v>0.96054329089579804</v>
      </c>
    </row>
    <row r="722" spans="1:37" x14ac:dyDescent="0.2">
      <c r="A722" s="35" t="s">
        <v>6520</v>
      </c>
      <c r="B722" s="35" t="s">
        <v>12258</v>
      </c>
      <c r="C722" s="85" t="s">
        <v>945</v>
      </c>
      <c r="D722" s="85" t="s">
        <v>945</v>
      </c>
      <c r="E722" s="85" t="s">
        <v>12894</v>
      </c>
      <c r="F722" s="85" t="s">
        <v>204</v>
      </c>
      <c r="G722" s="85" t="s">
        <v>204</v>
      </c>
      <c r="H722" s="840">
        <v>1.0329773165924701</v>
      </c>
      <c r="I722" s="840">
        <v>1.03400420964101</v>
      </c>
      <c r="J722" s="86">
        <v>13228.083333333299</v>
      </c>
      <c r="K722" s="44">
        <v>13664.310025328299</v>
      </c>
      <c r="L722" s="45">
        <v>12856.3005184506</v>
      </c>
      <c r="M722" s="46">
        <v>0.97189443054490798</v>
      </c>
      <c r="N722" s="139">
        <v>13677.8938521488</v>
      </c>
      <c r="O722" s="45">
        <v>12704.648917836799</v>
      </c>
      <c r="P722" s="99">
        <v>0.96043006365271499</v>
      </c>
      <c r="Q722" s="86">
        <v>13283.8290414162</v>
      </c>
      <c r="R722" s="44">
        <v>13721.894077275199</v>
      </c>
      <c r="S722" s="45">
        <v>12911.1399068922</v>
      </c>
      <c r="T722" s="140">
        <v>0.97194414853111999</v>
      </c>
      <c r="U722" s="44">
        <v>13735.5351489758</v>
      </c>
      <c r="V722" s="45">
        <v>12758.7480011559</v>
      </c>
      <c r="W722" s="99">
        <v>0.96047216215873199</v>
      </c>
      <c r="X722" s="86">
        <v>13340.9323380733</v>
      </c>
      <c r="Y722" s="44">
        <v>13780.8804874247</v>
      </c>
      <c r="Z722" s="45">
        <v>12967.276097879199</v>
      </c>
      <c r="AA722" s="46">
        <v>0.97199174460035498</v>
      </c>
      <c r="AB722" s="139">
        <v>13794.5801981037</v>
      </c>
      <c r="AC722" s="45">
        <v>12814.1410324478</v>
      </c>
      <c r="AD722" s="99">
        <v>0.96051315663132897</v>
      </c>
      <c r="AE722" s="142">
        <v>13400.608166771301</v>
      </c>
      <c r="AF722" s="44">
        <v>13842.524264818599</v>
      </c>
      <c r="AG722" s="45">
        <v>13025.7445747361</v>
      </c>
      <c r="AH722" s="140">
        <v>0.97202637467120601</v>
      </c>
      <c r="AI722" s="44">
        <v>13856.2852561912</v>
      </c>
      <c r="AJ722" s="45">
        <v>12871.864268515599</v>
      </c>
      <c r="AK722" s="46">
        <v>0.96054329089579804</v>
      </c>
    </row>
    <row r="723" spans="1:37" x14ac:dyDescent="0.2">
      <c r="A723" s="35" t="s">
        <v>6519</v>
      </c>
      <c r="B723" s="35" t="s">
        <v>12257</v>
      </c>
      <c r="C723" s="85" t="s">
        <v>945</v>
      </c>
      <c r="D723" s="85" t="s">
        <v>945</v>
      </c>
      <c r="E723" s="85" t="s">
        <v>12894</v>
      </c>
      <c r="F723" s="85" t="s">
        <v>204</v>
      </c>
      <c r="G723" s="85" t="s">
        <v>204</v>
      </c>
      <c r="H723" s="840">
        <v>1.0329773165924701</v>
      </c>
      <c r="I723" s="840">
        <v>1.03400420964101</v>
      </c>
      <c r="J723" s="86">
        <v>14966.666666666701</v>
      </c>
      <c r="K723" s="44">
        <v>15460.2271716673</v>
      </c>
      <c r="L723" s="45">
        <v>14546.0199771555</v>
      </c>
      <c r="M723" s="46">
        <v>0.97189443054490798</v>
      </c>
      <c r="N723" s="139">
        <v>15475.596337627099</v>
      </c>
      <c r="O723" s="45">
        <v>14374.4366193356</v>
      </c>
      <c r="P723" s="99">
        <v>0.96043006365271499</v>
      </c>
      <c r="Q723" s="86">
        <v>15003.4130546898</v>
      </c>
      <c r="R723" s="44">
        <v>15498.185356962</v>
      </c>
      <c r="S723" s="45">
        <v>14582.4795265012</v>
      </c>
      <c r="T723" s="140">
        <v>0.97194414853112099</v>
      </c>
      <c r="U723" s="44">
        <v>15513.5922575322</v>
      </c>
      <c r="V723" s="45">
        <v>14410.3605763985</v>
      </c>
      <c r="W723" s="99">
        <v>0.96047216215873199</v>
      </c>
      <c r="X723" s="86">
        <v>15042.2056641893</v>
      </c>
      <c r="Y723" s="44">
        <v>15538.2572426264</v>
      </c>
      <c r="Z723" s="45">
        <v>14620.8997261727</v>
      </c>
      <c r="AA723" s="46">
        <v>0.97199174460035498</v>
      </c>
      <c r="AB723" s="139">
        <v>15553.7039790576</v>
      </c>
      <c r="AC723" s="45">
        <v>14448.2364452082</v>
      </c>
      <c r="AD723" s="99">
        <v>0.96051315663132897</v>
      </c>
      <c r="AE723" s="142">
        <v>15085.170356151</v>
      </c>
      <c r="AF723" s="44">
        <v>15582.638794837199</v>
      </c>
      <c r="AG723" s="45">
        <v>14663.183452587</v>
      </c>
      <c r="AH723" s="140">
        <v>0.97202637467120601</v>
      </c>
      <c r="AI723" s="44">
        <v>15598.129651412</v>
      </c>
      <c r="AJ723" s="45">
        <v>14489.959177621</v>
      </c>
      <c r="AK723" s="46">
        <v>0.96054329089579804</v>
      </c>
    </row>
    <row r="724" spans="1:37" x14ac:dyDescent="0.2">
      <c r="A724" s="35" t="s">
        <v>6518</v>
      </c>
      <c r="B724" s="35" t="s">
        <v>8360</v>
      </c>
      <c r="C724" s="85" t="s">
        <v>945</v>
      </c>
      <c r="D724" s="85" t="s">
        <v>945</v>
      </c>
      <c r="E724" s="85" t="s">
        <v>12894</v>
      </c>
      <c r="F724" s="85" t="s">
        <v>204</v>
      </c>
      <c r="G724" s="85" t="s">
        <v>204</v>
      </c>
      <c r="H724" s="840">
        <v>1.0329773165924701</v>
      </c>
      <c r="I724" s="840">
        <v>1.03400420964101</v>
      </c>
      <c r="J724" s="86">
        <v>7431.5833333333303</v>
      </c>
      <c r="K724" s="44">
        <v>7676.6570097000103</v>
      </c>
      <c r="L724" s="45">
        <v>7222.7144517970301</v>
      </c>
      <c r="M724" s="46">
        <v>0.97189443054490798</v>
      </c>
      <c r="N724" s="139">
        <v>7684.2884509646501</v>
      </c>
      <c r="O724" s="45">
        <v>7137.51605387379</v>
      </c>
      <c r="P724" s="99">
        <v>0.96043006365271499</v>
      </c>
      <c r="Q724" s="86">
        <v>7466.5581612884998</v>
      </c>
      <c r="R724" s="44">
        <v>7712.7852136294196</v>
      </c>
      <c r="S724" s="45">
        <v>7257.0775145316402</v>
      </c>
      <c r="T724" s="140">
        <v>0.97194414853112099</v>
      </c>
      <c r="U724" s="44">
        <v>7720.4525703017598</v>
      </c>
      <c r="V724" s="45">
        <v>7171.4212610566901</v>
      </c>
      <c r="W724" s="99">
        <v>0.96047216215873199</v>
      </c>
      <c r="X724" s="86">
        <v>7500.7636964734902</v>
      </c>
      <c r="Y724" s="44">
        <v>7748.1187555774204</v>
      </c>
      <c r="Z724" s="45">
        <v>7290.68039117028</v>
      </c>
      <c r="AA724" s="46">
        <v>0.97199174460035498</v>
      </c>
      <c r="AB724" s="139">
        <v>7755.8212376760703</v>
      </c>
      <c r="AC724" s="45">
        <v>7204.5822152454302</v>
      </c>
      <c r="AD724" s="99">
        <v>0.96051315663132897</v>
      </c>
      <c r="AE724" s="142">
        <v>7546.6914842549604</v>
      </c>
      <c r="AF724" s="44">
        <v>7795.5611185569496</v>
      </c>
      <c r="AG724" s="45">
        <v>7335.5831642024104</v>
      </c>
      <c r="AH724" s="140">
        <v>0.97202637467120601</v>
      </c>
      <c r="AI724" s="44">
        <v>7803.3107635816004</v>
      </c>
      <c r="AJ724" s="45">
        <v>7248.9238736615498</v>
      </c>
      <c r="AK724" s="46">
        <v>0.96054329089579804</v>
      </c>
    </row>
    <row r="725" spans="1:37" x14ac:dyDescent="0.2">
      <c r="A725" s="35" t="s">
        <v>6517</v>
      </c>
      <c r="B725" s="35" t="s">
        <v>12256</v>
      </c>
      <c r="C725" s="85" t="s">
        <v>945</v>
      </c>
      <c r="D725" s="85" t="s">
        <v>945</v>
      </c>
      <c r="E725" s="85" t="s">
        <v>12894</v>
      </c>
      <c r="F725" s="85" t="s">
        <v>204</v>
      </c>
      <c r="G725" s="85" t="s">
        <v>204</v>
      </c>
      <c r="H725" s="840">
        <v>1.0329773165924701</v>
      </c>
      <c r="I725" s="840">
        <v>1.03400420964101</v>
      </c>
      <c r="J725" s="86">
        <v>5971.75</v>
      </c>
      <c r="K725" s="44">
        <v>6168.6822903611001</v>
      </c>
      <c r="L725" s="45">
        <v>5803.9105656065503</v>
      </c>
      <c r="M725" s="46">
        <v>0.97189443054490798</v>
      </c>
      <c r="N725" s="139">
        <v>6174.8146389237099</v>
      </c>
      <c r="O725" s="45">
        <v>5735.4482326180996</v>
      </c>
      <c r="P725" s="99">
        <v>0.96043006365271499</v>
      </c>
      <c r="Q725" s="86">
        <v>5998.9333710651199</v>
      </c>
      <c r="R725" s="44">
        <v>6196.7620960598897</v>
      </c>
      <c r="S725" s="45">
        <v>5830.6281874348197</v>
      </c>
      <c r="T725" s="140">
        <v>0.97194414853112099</v>
      </c>
      <c r="U725" s="44">
        <v>6202.9223590372803</v>
      </c>
      <c r="V725" s="45">
        <v>5761.8085055530901</v>
      </c>
      <c r="W725" s="99">
        <v>0.96047216215873199</v>
      </c>
      <c r="X725" s="86">
        <v>6025.79414763772</v>
      </c>
      <c r="Y725" s="44">
        <v>6224.5086689654399</v>
      </c>
      <c r="Z725" s="45">
        <v>5857.0221661650003</v>
      </c>
      <c r="AA725" s="46">
        <v>0.97199174460035498</v>
      </c>
      <c r="AB725" s="139">
        <v>6230.6965150875703</v>
      </c>
      <c r="AC725" s="45">
        <v>5787.8545579580996</v>
      </c>
      <c r="AD725" s="99">
        <v>0.96051315663132897</v>
      </c>
      <c r="AE725" s="142">
        <v>6052.1868814051104</v>
      </c>
      <c r="AF725" s="44">
        <v>6251.77176427002</v>
      </c>
      <c r="AG725" s="45">
        <v>5882.8852731648403</v>
      </c>
      <c r="AH725" s="140">
        <v>0.97202637467120601</v>
      </c>
      <c r="AI725" s="44">
        <v>6257.9867129069899</v>
      </c>
      <c r="AJ725" s="45">
        <v>5813.3875041812398</v>
      </c>
      <c r="AK725" s="46">
        <v>0.96054329089579804</v>
      </c>
    </row>
    <row r="726" spans="1:37" x14ac:dyDescent="0.2">
      <c r="A726" s="35" t="s">
        <v>6516</v>
      </c>
      <c r="B726" s="35" t="s">
        <v>12255</v>
      </c>
      <c r="C726" s="85" t="s">
        <v>945</v>
      </c>
      <c r="D726" s="85" t="s">
        <v>945</v>
      </c>
      <c r="E726" s="85" t="s">
        <v>12894</v>
      </c>
      <c r="F726" s="85" t="s">
        <v>204</v>
      </c>
      <c r="G726" s="85" t="s">
        <v>204</v>
      </c>
      <c r="H726" s="840">
        <v>1.0329773165924701</v>
      </c>
      <c r="I726" s="840">
        <v>1.03400420964101</v>
      </c>
      <c r="J726" s="86">
        <v>6799.6666666666697</v>
      </c>
      <c r="K726" s="44">
        <v>7023.9014270566104</v>
      </c>
      <c r="L726" s="45">
        <v>6608.5581628951904</v>
      </c>
      <c r="M726" s="46">
        <v>0.97189443054490798</v>
      </c>
      <c r="N726" s="139">
        <v>7030.8839574889998</v>
      </c>
      <c r="O726" s="45">
        <v>6530.6042894839102</v>
      </c>
      <c r="P726" s="99">
        <v>0.96043006365271499</v>
      </c>
      <c r="Q726" s="86">
        <v>6829.3081418227403</v>
      </c>
      <c r="R726" s="44">
        <v>7054.5203985231801</v>
      </c>
      <c r="S726" s="45">
        <v>6637.7060869605502</v>
      </c>
      <c r="T726" s="140">
        <v>0.97194414853112099</v>
      </c>
      <c r="U726" s="44">
        <v>7061.5333675803504</v>
      </c>
      <c r="V726" s="45">
        <v>6559.3603570247196</v>
      </c>
      <c r="W726" s="99">
        <v>0.96047216215873199</v>
      </c>
      <c r="X726" s="86">
        <v>6855.13295435486</v>
      </c>
      <c r="Y726" s="44">
        <v>7081.1968440741102</v>
      </c>
      <c r="Z726" s="45">
        <v>6663.1326397707599</v>
      </c>
      <c r="AA726" s="46">
        <v>0.97199174460035498</v>
      </c>
      <c r="AB726" s="139">
        <v>7088.2363324517501</v>
      </c>
      <c r="AC726" s="45">
        <v>6584.44539311483</v>
      </c>
      <c r="AD726" s="99">
        <v>0.96051315663132897</v>
      </c>
      <c r="AE726" s="142">
        <v>6883.6462203095698</v>
      </c>
      <c r="AF726" s="44">
        <v>7110.6504010272902</v>
      </c>
      <c r="AG726" s="45">
        <v>6691.0856800466599</v>
      </c>
      <c r="AH726" s="140">
        <v>0.97202637467120601</v>
      </c>
      <c r="AI726" s="44">
        <v>7117.7191694795301</v>
      </c>
      <c r="AJ726" s="45">
        <v>6612.0401938185696</v>
      </c>
      <c r="AK726" s="46">
        <v>0.96054329089579804</v>
      </c>
    </row>
    <row r="727" spans="1:37" x14ac:dyDescent="0.2">
      <c r="A727" s="35" t="s">
        <v>6515</v>
      </c>
      <c r="B727" s="35" t="s">
        <v>12254</v>
      </c>
      <c r="C727" s="85" t="s">
        <v>945</v>
      </c>
      <c r="D727" s="85" t="s">
        <v>945</v>
      </c>
      <c r="E727" s="85" t="s">
        <v>12894</v>
      </c>
      <c r="F727" s="85" t="s">
        <v>204</v>
      </c>
      <c r="G727" s="85" t="s">
        <v>204</v>
      </c>
      <c r="H727" s="840">
        <v>1.0329773165924701</v>
      </c>
      <c r="I727" s="840">
        <v>1.03400420964101</v>
      </c>
      <c r="J727" s="86">
        <v>5824.25</v>
      </c>
      <c r="K727" s="44">
        <v>6016.3181361637098</v>
      </c>
      <c r="L727" s="45">
        <v>5660.55613710118</v>
      </c>
      <c r="M727" s="46">
        <v>0.97189443054490798</v>
      </c>
      <c r="N727" s="139">
        <v>6022.2990180016604</v>
      </c>
      <c r="O727" s="45">
        <v>5593.7847982293297</v>
      </c>
      <c r="P727" s="99">
        <v>0.96043006365271499</v>
      </c>
      <c r="Q727" s="86">
        <v>5847.4894373572697</v>
      </c>
      <c r="R727" s="44">
        <v>6040.3239478041396</v>
      </c>
      <c r="S727" s="45">
        <v>5683.4331422369296</v>
      </c>
      <c r="T727" s="140">
        <v>0.97194414853111999</v>
      </c>
      <c r="U727" s="44">
        <v>6046.3286940587604</v>
      </c>
      <c r="V727" s="45">
        <v>5616.35082309888</v>
      </c>
      <c r="W727" s="99">
        <v>0.96047216215873199</v>
      </c>
      <c r="X727" s="86">
        <v>5871.2726065668603</v>
      </c>
      <c r="Y727" s="44">
        <v>6064.8914221143305</v>
      </c>
      <c r="Z727" s="45">
        <v>5706.8285038812</v>
      </c>
      <c r="AA727" s="46">
        <v>0.97199174460035498</v>
      </c>
      <c r="AB727" s="139">
        <v>6070.9205911400904</v>
      </c>
      <c r="AC727" s="45">
        <v>5639.4345847765899</v>
      </c>
      <c r="AD727" s="99">
        <v>0.96051315663132897</v>
      </c>
      <c r="AE727" s="142">
        <v>5895.7372584945197</v>
      </c>
      <c r="AF727" s="44">
        <v>6090.1628526139302</v>
      </c>
      <c r="AG727" s="45">
        <v>5730.8121133883897</v>
      </c>
      <c r="AH727" s="140">
        <v>0.97202637467120601</v>
      </c>
      <c r="AI727" s="44">
        <v>6096.21714422069</v>
      </c>
      <c r="AJ727" s="45">
        <v>5663.1108685313002</v>
      </c>
      <c r="AK727" s="46">
        <v>0.96054329089579804</v>
      </c>
    </row>
    <row r="728" spans="1:37" x14ac:dyDescent="0.2">
      <c r="A728" s="35" t="s">
        <v>6514</v>
      </c>
      <c r="B728" s="35" t="s">
        <v>12253</v>
      </c>
      <c r="C728" s="85" t="s">
        <v>945</v>
      </c>
      <c r="D728" s="85" t="s">
        <v>945</v>
      </c>
      <c r="E728" s="85" t="s">
        <v>12894</v>
      </c>
      <c r="F728" s="85" t="s">
        <v>204</v>
      </c>
      <c r="G728" s="85" t="s">
        <v>204</v>
      </c>
      <c r="H728" s="840">
        <v>1.0329773165924701</v>
      </c>
      <c r="I728" s="840">
        <v>1.03400420964101</v>
      </c>
      <c r="J728" s="86">
        <v>4934.6666666666697</v>
      </c>
      <c r="K728" s="44">
        <v>5097.39873161165</v>
      </c>
      <c r="L728" s="45">
        <v>4795.9750499289403</v>
      </c>
      <c r="M728" s="46">
        <v>0.97189443054490798</v>
      </c>
      <c r="N728" s="139">
        <v>5102.4661065085102</v>
      </c>
      <c r="O728" s="45">
        <v>4739.4022207715998</v>
      </c>
      <c r="P728" s="99">
        <v>0.96043006365271499</v>
      </c>
      <c r="Q728" s="86">
        <v>4951.2949132992098</v>
      </c>
      <c r="R728" s="44">
        <v>5114.5753331977703</v>
      </c>
      <c r="S728" s="45">
        <v>4812.3821186330697</v>
      </c>
      <c r="T728" s="140">
        <v>0.97194414853112099</v>
      </c>
      <c r="U728" s="44">
        <v>5119.6597835255097</v>
      </c>
      <c r="V728" s="45">
        <v>4755.5809308620201</v>
      </c>
      <c r="W728" s="99">
        <v>0.96047216215873199</v>
      </c>
      <c r="X728" s="86">
        <v>4965.9667749034797</v>
      </c>
      <c r="Y728" s="44">
        <v>5129.7310334271697</v>
      </c>
      <c r="Z728" s="45">
        <v>4826.8787091658296</v>
      </c>
      <c r="AA728" s="46">
        <v>0.97199174460035498</v>
      </c>
      <c r="AB728" s="139">
        <v>5134.8305501876002</v>
      </c>
      <c r="AC728" s="45">
        <v>4769.8764226888397</v>
      </c>
      <c r="AD728" s="99">
        <v>0.96051315663132897</v>
      </c>
      <c r="AE728" s="142">
        <v>4984.2004040049296</v>
      </c>
      <c r="AF728" s="44">
        <v>5148.5659586881302</v>
      </c>
      <c r="AG728" s="45">
        <v>4844.77424933967</v>
      </c>
      <c r="AH728" s="140">
        <v>0.97202637467120601</v>
      </c>
      <c r="AI728" s="44">
        <v>5153.68419943553</v>
      </c>
      <c r="AJ728" s="45">
        <v>4787.5402585470601</v>
      </c>
      <c r="AK728" s="46">
        <v>0.96054329089579804</v>
      </c>
    </row>
    <row r="729" spans="1:37" x14ac:dyDescent="0.2">
      <c r="A729" s="35" t="s">
        <v>6513</v>
      </c>
      <c r="B729" s="35" t="s">
        <v>12252</v>
      </c>
      <c r="C729" s="85" t="s">
        <v>945</v>
      </c>
      <c r="D729" s="85" t="s">
        <v>945</v>
      </c>
      <c r="E729" s="85" t="s">
        <v>12894</v>
      </c>
      <c r="F729" s="85" t="s">
        <v>204</v>
      </c>
      <c r="G729" s="85" t="s">
        <v>204</v>
      </c>
      <c r="H729" s="840">
        <v>1.0329773165924701</v>
      </c>
      <c r="I729" s="840">
        <v>1.03400420964101</v>
      </c>
      <c r="J729" s="86">
        <v>5630</v>
      </c>
      <c r="K729" s="44">
        <v>5815.66229241562</v>
      </c>
      <c r="L729" s="45">
        <v>5471.7656439678303</v>
      </c>
      <c r="M729" s="46">
        <v>0.97189443054490798</v>
      </c>
      <c r="N729" s="139">
        <v>5821.44370027889</v>
      </c>
      <c r="O729" s="45">
        <v>5407.2212583647897</v>
      </c>
      <c r="P729" s="99">
        <v>0.96043006365271499</v>
      </c>
      <c r="Q729" s="86">
        <v>5649.7127673524601</v>
      </c>
      <c r="R729" s="44">
        <v>5836.0251339379702</v>
      </c>
      <c r="S729" s="45">
        <v>5491.2052651097802</v>
      </c>
      <c r="T729" s="140">
        <v>0.97194414853112099</v>
      </c>
      <c r="U729" s="44">
        <v>5841.8267847050101</v>
      </c>
      <c r="V729" s="45">
        <v>5426.3918372348098</v>
      </c>
      <c r="W729" s="99">
        <v>0.96047216215873199</v>
      </c>
      <c r="X729" s="86">
        <v>5667.5287890480004</v>
      </c>
      <c r="Y729" s="44">
        <v>5854.4286802213801</v>
      </c>
      <c r="Z729" s="45">
        <v>5508.7911952394998</v>
      </c>
      <c r="AA729" s="46">
        <v>0.97199174460035498</v>
      </c>
      <c r="AB729" s="139">
        <v>5860.2486261372496</v>
      </c>
      <c r="AC729" s="45">
        <v>5443.7359674674199</v>
      </c>
      <c r="AD729" s="99">
        <v>0.96051315663132897</v>
      </c>
      <c r="AE729" s="142">
        <v>5688.6082816657499</v>
      </c>
      <c r="AF729" s="44">
        <v>5876.2033179407999</v>
      </c>
      <c r="AG729" s="45">
        <v>5529.4772849521596</v>
      </c>
      <c r="AH729" s="140">
        <v>0.97202637467120601</v>
      </c>
      <c r="AI729" s="44">
        <v>5882.0449102411103</v>
      </c>
      <c r="AJ729" s="45">
        <v>5464.1545194883101</v>
      </c>
      <c r="AK729" s="46">
        <v>0.96054329089579804</v>
      </c>
    </row>
    <row r="730" spans="1:37" x14ac:dyDescent="0.2">
      <c r="A730" s="35" t="s">
        <v>6512</v>
      </c>
      <c r="B730" s="35" t="s">
        <v>12251</v>
      </c>
      <c r="C730" s="85" t="s">
        <v>945</v>
      </c>
      <c r="D730" s="85" t="s">
        <v>945</v>
      </c>
      <c r="E730" s="85" t="s">
        <v>12894</v>
      </c>
      <c r="F730" s="85" t="s">
        <v>204</v>
      </c>
      <c r="G730" s="85" t="s">
        <v>204</v>
      </c>
      <c r="H730" s="840">
        <v>1.0329773165924701</v>
      </c>
      <c r="I730" s="840">
        <v>1.03400420964101</v>
      </c>
      <c r="J730" s="86">
        <v>7776.75</v>
      </c>
      <c r="K730" s="44">
        <v>8033.2063468105098</v>
      </c>
      <c r="L730" s="45">
        <v>7558.1800127401102</v>
      </c>
      <c r="M730" s="46">
        <v>0.97189443054490798</v>
      </c>
      <c r="N730" s="139">
        <v>8041.1922373257303</v>
      </c>
      <c r="O730" s="45">
        <v>7469.02449751125</v>
      </c>
      <c r="P730" s="99">
        <v>0.96043006365271499</v>
      </c>
      <c r="Q730" s="86">
        <v>7804.1488594999601</v>
      </c>
      <c r="R730" s="44">
        <v>8061.50874717447</v>
      </c>
      <c r="S730" s="45">
        <v>7585.1968182568098</v>
      </c>
      <c r="T730" s="140">
        <v>0.97194414853111999</v>
      </c>
      <c r="U730" s="44">
        <v>8069.5227733880602</v>
      </c>
      <c r="V730" s="45">
        <v>7495.6677288925302</v>
      </c>
      <c r="W730" s="99">
        <v>0.96047216215873199</v>
      </c>
      <c r="X730" s="86">
        <v>7833.3344437667402</v>
      </c>
      <c r="Y730" s="44">
        <v>8091.6567936935498</v>
      </c>
      <c r="Z730" s="45">
        <v>7613.93641203488</v>
      </c>
      <c r="AA730" s="46">
        <v>0.97199174460035498</v>
      </c>
      <c r="AB730" s="139">
        <v>8099.7007903807398</v>
      </c>
      <c r="AC730" s="45">
        <v>7524.0207935313101</v>
      </c>
      <c r="AD730" s="99">
        <v>0.96051315663132897</v>
      </c>
      <c r="AE730" s="142">
        <v>7867.1474909659901</v>
      </c>
      <c r="AF730" s="44">
        <v>8126.5849044552497</v>
      </c>
      <c r="AG730" s="45">
        <v>7647.0748546473496</v>
      </c>
      <c r="AH730" s="140">
        <v>0.97202637467120601</v>
      </c>
      <c r="AI730" s="44">
        <v>8134.6636235255601</v>
      </c>
      <c r="AJ730" s="45">
        <v>7556.7357409350998</v>
      </c>
      <c r="AK730" s="46">
        <v>0.96054329089579804</v>
      </c>
    </row>
    <row r="731" spans="1:37" x14ac:dyDescent="0.2">
      <c r="A731" s="35" t="s">
        <v>6511</v>
      </c>
      <c r="B731" s="35" t="s">
        <v>12250</v>
      </c>
      <c r="C731" s="85" t="s">
        <v>945</v>
      </c>
      <c r="D731" s="85" t="s">
        <v>945</v>
      </c>
      <c r="E731" s="85" t="s">
        <v>12894</v>
      </c>
      <c r="F731" s="85" t="s">
        <v>204</v>
      </c>
      <c r="G731" s="85" t="s">
        <v>204</v>
      </c>
      <c r="H731" s="840">
        <v>1.0329773165924701</v>
      </c>
      <c r="I731" s="840">
        <v>1.03400420964101</v>
      </c>
      <c r="J731" s="86">
        <v>3480.6666666666702</v>
      </c>
      <c r="K731" s="44">
        <v>3595.4497132862002</v>
      </c>
      <c r="L731" s="45">
        <v>3382.8405479166399</v>
      </c>
      <c r="M731" s="46">
        <v>0.97189443054490798</v>
      </c>
      <c r="N731" s="139">
        <v>3599.02398569048</v>
      </c>
      <c r="O731" s="45">
        <v>3342.9369082205499</v>
      </c>
      <c r="P731" s="99">
        <v>0.96043006365271499</v>
      </c>
      <c r="Q731" s="86">
        <v>3496.6060668119499</v>
      </c>
      <c r="R731" s="44">
        <v>3611.91475207637</v>
      </c>
      <c r="S731" s="45">
        <v>3398.5058063562901</v>
      </c>
      <c r="T731" s="140">
        <v>0.97194414853112099</v>
      </c>
      <c r="U731" s="44">
        <v>3615.5053925398502</v>
      </c>
      <c r="V731" s="45">
        <v>3358.3927892082102</v>
      </c>
      <c r="W731" s="99">
        <v>0.96047216215873199</v>
      </c>
      <c r="X731" s="86">
        <v>3513.57975614204</v>
      </c>
      <c r="Y731" s="44">
        <v>3629.4481881332399</v>
      </c>
      <c r="Z731" s="45">
        <v>3415.1705169649899</v>
      </c>
      <c r="AA731" s="46">
        <v>0.97199174460035498</v>
      </c>
      <c r="AB731" s="139">
        <v>3633.0562587603099</v>
      </c>
      <c r="AC731" s="45">
        <v>3374.83958264793</v>
      </c>
      <c r="AD731" s="99">
        <v>0.96051315663132897</v>
      </c>
      <c r="AE731" s="142">
        <v>3531.2718502919001</v>
      </c>
      <c r="AF731" s="44">
        <v>3647.7237200730601</v>
      </c>
      <c r="AG731" s="45">
        <v>3432.4893746177199</v>
      </c>
      <c r="AH731" s="140">
        <v>0.97202637467120601</v>
      </c>
      <c r="AI731" s="44">
        <v>3651.3499585886302</v>
      </c>
      <c r="AJ731" s="45">
        <v>3391.93948412708</v>
      </c>
      <c r="AK731" s="46">
        <v>0.96054329089579804</v>
      </c>
    </row>
    <row r="732" spans="1:37" x14ac:dyDescent="0.2">
      <c r="A732" s="35" t="s">
        <v>6510</v>
      </c>
      <c r="B732" s="35" t="s">
        <v>12249</v>
      </c>
      <c r="C732" s="85" t="s">
        <v>945</v>
      </c>
      <c r="D732" s="85" t="s">
        <v>945</v>
      </c>
      <c r="E732" s="85" t="s">
        <v>12894</v>
      </c>
      <c r="F732" s="85" t="s">
        <v>204</v>
      </c>
      <c r="G732" s="85" t="s">
        <v>204</v>
      </c>
      <c r="H732" s="840">
        <v>1.0329773165924701</v>
      </c>
      <c r="I732" s="840">
        <v>1.03400420964101</v>
      </c>
      <c r="J732" s="86">
        <v>4611</v>
      </c>
      <c r="K732" s="44">
        <v>4763.0584068078897</v>
      </c>
      <c r="L732" s="45">
        <v>4481.4052192425697</v>
      </c>
      <c r="M732" s="46">
        <v>0.97189443054490798</v>
      </c>
      <c r="N732" s="139">
        <v>4767.7934106547</v>
      </c>
      <c r="O732" s="45">
        <v>4428.5430235026697</v>
      </c>
      <c r="P732" s="99">
        <v>0.96043006365271499</v>
      </c>
      <c r="Q732" s="86">
        <v>4621.1370352901004</v>
      </c>
      <c r="R732" s="44">
        <v>4773.52973432006</v>
      </c>
      <c r="S732" s="45">
        <v>4491.4871010106699</v>
      </c>
      <c r="T732" s="140">
        <v>0.97194414853112099</v>
      </c>
      <c r="U732" s="44">
        <v>4778.2751478179498</v>
      </c>
      <c r="V732" s="45">
        <v>4438.47347991688</v>
      </c>
      <c r="W732" s="99">
        <v>0.96047216215873199</v>
      </c>
      <c r="X732" s="86">
        <v>4631.3242924063397</v>
      </c>
      <c r="Y732" s="44">
        <v>4784.0529398394301</v>
      </c>
      <c r="Z732" s="45">
        <v>4501.6089787860401</v>
      </c>
      <c r="AA732" s="46">
        <v>0.97199174460035498</v>
      </c>
      <c r="AB732" s="139">
        <v>4788.8088145608399</v>
      </c>
      <c r="AC732" s="45">
        <v>4448.4479154825704</v>
      </c>
      <c r="AD732" s="99">
        <v>0.96051315663132897</v>
      </c>
      <c r="AE732" s="142">
        <v>4644.8276408764004</v>
      </c>
      <c r="AF732" s="44">
        <v>4798.0015925070402</v>
      </c>
      <c r="AG732" s="45">
        <v>4514.8949727336903</v>
      </c>
      <c r="AH732" s="140">
        <v>0.97202637467120601</v>
      </c>
      <c r="AI732" s="44">
        <v>4802.7713337231198</v>
      </c>
      <c r="AJ732" s="45">
        <v>4461.5580278111802</v>
      </c>
      <c r="AK732" s="46">
        <v>0.96054329089579804</v>
      </c>
    </row>
    <row r="733" spans="1:37" x14ac:dyDescent="0.2">
      <c r="A733" s="35" t="s">
        <v>6509</v>
      </c>
      <c r="B733" s="35" t="s">
        <v>12248</v>
      </c>
      <c r="C733" s="85" t="s">
        <v>945</v>
      </c>
      <c r="D733" s="85" t="s">
        <v>945</v>
      </c>
      <c r="E733" s="85" t="s">
        <v>12894</v>
      </c>
      <c r="F733" s="85" t="s">
        <v>204</v>
      </c>
      <c r="G733" s="85" t="s">
        <v>204</v>
      </c>
      <c r="H733" s="840">
        <v>1.0329773165924701</v>
      </c>
      <c r="I733" s="840">
        <v>1.03400420964101</v>
      </c>
      <c r="J733" s="86">
        <v>16945.083333333299</v>
      </c>
      <c r="K733" s="44">
        <v>17503.886711102499</v>
      </c>
      <c r="L733" s="45">
        <v>16468.832116786001</v>
      </c>
      <c r="M733" s="46">
        <v>0.97189443054490798</v>
      </c>
      <c r="N733" s="139">
        <v>17521.287499384402</v>
      </c>
      <c r="O733" s="45">
        <v>16274.5674644339</v>
      </c>
      <c r="P733" s="99">
        <v>0.96043006365271499</v>
      </c>
      <c r="Q733" s="86">
        <v>16978.152125001699</v>
      </c>
      <c r="R733" s="44">
        <v>17538.046022783001</v>
      </c>
      <c r="S733" s="45">
        <v>16501.8156107666</v>
      </c>
      <c r="T733" s="140">
        <v>0.97194414853112099</v>
      </c>
      <c r="U733" s="44">
        <v>17555.4807691772</v>
      </c>
      <c r="V733" s="45">
        <v>16307.042480960299</v>
      </c>
      <c r="W733" s="99">
        <v>0.96047216215873199</v>
      </c>
      <c r="X733" s="86">
        <v>17012.6124727635</v>
      </c>
      <c r="Y733" s="44">
        <v>17573.6427803429</v>
      </c>
      <c r="Z733" s="45">
        <v>16536.118877611101</v>
      </c>
      <c r="AA733" s="46">
        <v>0.97199174460035498</v>
      </c>
      <c r="AB733" s="139">
        <v>17591.112913828601</v>
      </c>
      <c r="AC733" s="45">
        <v>16340.838108759601</v>
      </c>
      <c r="AD733" s="99">
        <v>0.96051315663132897</v>
      </c>
      <c r="AE733" s="142">
        <v>17057.5586862419</v>
      </c>
      <c r="AF733" s="44">
        <v>17620.0711993328</v>
      </c>
      <c r="AG733" s="45">
        <v>16580.396930529001</v>
      </c>
      <c r="AH733" s="140">
        <v>0.97202637467120601</v>
      </c>
      <c r="AI733" s="44">
        <v>17637.5874877727</v>
      </c>
      <c r="AJ733" s="45">
        <v>16384.523555131</v>
      </c>
      <c r="AK733" s="46">
        <v>0.96054329089579804</v>
      </c>
    </row>
    <row r="734" spans="1:37" x14ac:dyDescent="0.2">
      <c r="A734" s="35" t="s">
        <v>6508</v>
      </c>
      <c r="B734" s="35" t="s">
        <v>12247</v>
      </c>
      <c r="C734" s="85" t="s">
        <v>945</v>
      </c>
      <c r="D734" s="85" t="s">
        <v>945</v>
      </c>
      <c r="E734" s="85" t="s">
        <v>12894</v>
      </c>
      <c r="F734" s="85" t="s">
        <v>204</v>
      </c>
      <c r="G734" s="85" t="s">
        <v>204</v>
      </c>
      <c r="H734" s="840">
        <v>1.0329773165924701</v>
      </c>
      <c r="I734" s="840">
        <v>1.03400420964101</v>
      </c>
      <c r="J734" s="86">
        <v>7598</v>
      </c>
      <c r="K734" s="44">
        <v>7848.5616514696003</v>
      </c>
      <c r="L734" s="45">
        <v>7384.45388328021</v>
      </c>
      <c r="M734" s="46">
        <v>0.97189443054490798</v>
      </c>
      <c r="N734" s="139">
        <v>7856.3639848523999</v>
      </c>
      <c r="O734" s="45">
        <v>7297.3476236333299</v>
      </c>
      <c r="P734" s="99">
        <v>0.96043006365271499</v>
      </c>
      <c r="Q734" s="86">
        <v>7618.1019900452702</v>
      </c>
      <c r="R734" s="44">
        <v>7869.3265512047401</v>
      </c>
      <c r="S734" s="45">
        <v>7404.3696521377897</v>
      </c>
      <c r="T734" s="140">
        <v>0.97194414853112099</v>
      </c>
      <c r="U734" s="44">
        <v>7877.1495271813801</v>
      </c>
      <c r="V734" s="45">
        <v>7316.9748899245196</v>
      </c>
      <c r="W734" s="99">
        <v>0.96047216215873199</v>
      </c>
      <c r="X734" s="86">
        <v>7636.4177805763902</v>
      </c>
      <c r="Y734" s="44">
        <v>7888.2463473588396</v>
      </c>
      <c r="Z734" s="45">
        <v>7422.5350410396104</v>
      </c>
      <c r="AA734" s="46">
        <v>0.97199174460035498</v>
      </c>
      <c r="AB734" s="139">
        <v>7896.0881316934601</v>
      </c>
      <c r="AC734" s="45">
        <v>7334.8797477770304</v>
      </c>
      <c r="AD734" s="99">
        <v>0.96051315663132897</v>
      </c>
      <c r="AE734" s="142">
        <v>7657.0022402019003</v>
      </c>
      <c r="AF734" s="44">
        <v>7909.5096272263099</v>
      </c>
      <c r="AG734" s="45">
        <v>7442.8081283927604</v>
      </c>
      <c r="AH734" s="140">
        <v>0.97202637467120601</v>
      </c>
      <c r="AI734" s="44">
        <v>7917.3725495994204</v>
      </c>
      <c r="AJ734" s="45">
        <v>7354.8821302000297</v>
      </c>
      <c r="AK734" s="46">
        <v>0.96054329089579804</v>
      </c>
    </row>
    <row r="735" spans="1:37" x14ac:dyDescent="0.2">
      <c r="A735" s="35" t="s">
        <v>6507</v>
      </c>
      <c r="B735" s="35" t="s">
        <v>12246</v>
      </c>
      <c r="C735" s="85" t="s">
        <v>945</v>
      </c>
      <c r="D735" s="85" t="s">
        <v>945</v>
      </c>
      <c r="E735" s="85" t="s">
        <v>12894</v>
      </c>
      <c r="F735" s="85" t="s">
        <v>204</v>
      </c>
      <c r="G735" s="85" t="s">
        <v>204</v>
      </c>
      <c r="H735" s="840">
        <v>1.0329773165924701</v>
      </c>
      <c r="I735" s="840">
        <v>1.03400420964101</v>
      </c>
      <c r="J735" s="86">
        <v>6472.3333333333303</v>
      </c>
      <c r="K735" s="44">
        <v>6685.7735187586804</v>
      </c>
      <c r="L735" s="45">
        <v>6290.4247192968296</v>
      </c>
      <c r="M735" s="46">
        <v>0.97189443054490798</v>
      </c>
      <c r="N735" s="139">
        <v>6692.4199128665095</v>
      </c>
      <c r="O735" s="45">
        <v>6216.2235153149204</v>
      </c>
      <c r="P735" s="99">
        <v>0.96043006365271499</v>
      </c>
      <c r="Q735" s="86">
        <v>6490.87957596668</v>
      </c>
      <c r="R735" s="44">
        <v>6704.93136670694</v>
      </c>
      <c r="S735" s="45">
        <v>6308.7724226809696</v>
      </c>
      <c r="T735" s="140">
        <v>0.97194414853112099</v>
      </c>
      <c r="U735" s="44">
        <v>6711.5968058224098</v>
      </c>
      <c r="V735" s="45">
        <v>6234.3091406406702</v>
      </c>
      <c r="W735" s="99">
        <v>0.96047216215873199</v>
      </c>
      <c r="X735" s="86">
        <v>6510.4949770169897</v>
      </c>
      <c r="Y735" s="44">
        <v>6725.1936310477804</v>
      </c>
      <c r="Z735" s="45">
        <v>6328.1473709225902</v>
      </c>
      <c r="AA735" s="46">
        <v>0.97199174460035498</v>
      </c>
      <c r="AB735" s="139">
        <v>6731.8792130822203</v>
      </c>
      <c r="AC735" s="45">
        <v>6253.4160816069998</v>
      </c>
      <c r="AD735" s="99">
        <v>0.96051315663132897</v>
      </c>
      <c r="AE735" s="142">
        <v>6532.9244136977804</v>
      </c>
      <c r="AF735" s="44">
        <v>6748.3627303629901</v>
      </c>
      <c r="AG735" s="45">
        <v>6350.17483384767</v>
      </c>
      <c r="AH735" s="140">
        <v>0.97202637467120601</v>
      </c>
      <c r="AI735" s="44">
        <v>6755.07134503004</v>
      </c>
      <c r="AJ735" s="45">
        <v>6275.1567155067696</v>
      </c>
      <c r="AK735" s="46">
        <v>0.96054329089579804</v>
      </c>
    </row>
    <row r="736" spans="1:37" x14ac:dyDescent="0.2">
      <c r="A736" s="35" t="s">
        <v>6506</v>
      </c>
      <c r="B736" s="35" t="s">
        <v>12245</v>
      </c>
      <c r="C736" s="85" t="s">
        <v>945</v>
      </c>
      <c r="D736" s="85" t="s">
        <v>945</v>
      </c>
      <c r="E736" s="85" t="s">
        <v>12894</v>
      </c>
      <c r="F736" s="85" t="s">
        <v>204</v>
      </c>
      <c r="G736" s="85" t="s">
        <v>204</v>
      </c>
      <c r="H736" s="840">
        <v>1.0329773165924701</v>
      </c>
      <c r="I736" s="840">
        <v>1.03400420964101</v>
      </c>
      <c r="J736" s="86">
        <v>7794.0833333333303</v>
      </c>
      <c r="K736" s="44">
        <v>8051.1112869647804</v>
      </c>
      <c r="L736" s="45">
        <v>7575.0261828695502</v>
      </c>
      <c r="M736" s="46">
        <v>0.97189443054490798</v>
      </c>
      <c r="N736" s="139">
        <v>8059.1149769595104</v>
      </c>
      <c r="O736" s="45">
        <v>7485.6719519479002</v>
      </c>
      <c r="P736" s="99">
        <v>0.96043006365271499</v>
      </c>
      <c r="Q736" s="86">
        <v>7823.8552606533704</v>
      </c>
      <c r="R736" s="44">
        <v>8081.8650125576096</v>
      </c>
      <c r="S736" s="45">
        <v>7604.3503395464704</v>
      </c>
      <c r="T736" s="140">
        <v>0.97194414853111999</v>
      </c>
      <c r="U736" s="44">
        <v>8089.8992751375599</v>
      </c>
      <c r="V736" s="45">
        <v>7514.5951786167097</v>
      </c>
      <c r="W736" s="99">
        <v>0.96047216215873199</v>
      </c>
      <c r="X736" s="86">
        <v>7856.2472889479004</v>
      </c>
      <c r="Y736" s="44">
        <v>8115.3252430242901</v>
      </c>
      <c r="Z736" s="45">
        <v>7636.20750839628</v>
      </c>
      <c r="AA736" s="46">
        <v>0.97199174460035498</v>
      </c>
      <c r="AB736" s="139">
        <v>8123.3927687529103</v>
      </c>
      <c r="AC736" s="45">
        <v>7546.0288827836703</v>
      </c>
      <c r="AD736" s="99">
        <v>0.96051315663132897</v>
      </c>
      <c r="AE736" s="142">
        <v>7899.3459041020997</v>
      </c>
      <c r="AF736" s="44">
        <v>8159.8451348551198</v>
      </c>
      <c r="AG736" s="45">
        <v>7678.3725614382001</v>
      </c>
      <c r="AH736" s="140">
        <v>0.97202637467120601</v>
      </c>
      <c r="AI736" s="44">
        <v>8167.9569182520499</v>
      </c>
      <c r="AJ736" s="45">
        <v>7587.6637106504704</v>
      </c>
      <c r="AK736" s="46">
        <v>0.96054329089579804</v>
      </c>
    </row>
    <row r="737" spans="1:37" x14ac:dyDescent="0.2">
      <c r="A737" s="35" t="s">
        <v>6505</v>
      </c>
      <c r="B737" s="35" t="s">
        <v>12244</v>
      </c>
      <c r="C737" s="85" t="s">
        <v>945</v>
      </c>
      <c r="D737" s="85" t="s">
        <v>945</v>
      </c>
      <c r="E737" s="85" t="s">
        <v>12894</v>
      </c>
      <c r="F737" s="85" t="s">
        <v>204</v>
      </c>
      <c r="G737" s="85" t="s">
        <v>204</v>
      </c>
      <c r="H737" s="840">
        <v>1.0329773165924701</v>
      </c>
      <c r="I737" s="840">
        <v>1.03400420964101</v>
      </c>
      <c r="J737" s="86">
        <v>42450.833333333299</v>
      </c>
      <c r="K737" s="44">
        <v>43850.747903780903</v>
      </c>
      <c r="L737" s="45">
        <v>41257.728488656801</v>
      </c>
      <c r="M737" s="46">
        <v>0.97189443054490798</v>
      </c>
      <c r="N737" s="139">
        <v>43894.340369435602</v>
      </c>
      <c r="O737" s="45">
        <v>40771.0565604441</v>
      </c>
      <c r="P737" s="99">
        <v>0.96043006365271499</v>
      </c>
      <c r="Q737" s="86">
        <v>42808.814724393204</v>
      </c>
      <c r="R737" s="44">
        <v>44220.534560508</v>
      </c>
      <c r="S737" s="45">
        <v>41607.776976926798</v>
      </c>
      <c r="T737" s="140">
        <v>0.97194414853112099</v>
      </c>
      <c r="U737" s="44">
        <v>44264.494634764698</v>
      </c>
      <c r="V737" s="45">
        <v>41116.674837790502</v>
      </c>
      <c r="W737" s="99">
        <v>0.96047216215873199</v>
      </c>
      <c r="X737" s="86">
        <v>43150.993557462803</v>
      </c>
      <c r="Y737" s="44">
        <v>44573.997533287002</v>
      </c>
      <c r="Z737" s="45">
        <v>41942.409509156903</v>
      </c>
      <c r="AA737" s="46">
        <v>0.97199174460035498</v>
      </c>
      <c r="AB737" s="139">
        <v>44618.308988608696</v>
      </c>
      <c r="AC737" s="45">
        <v>41447.097033656697</v>
      </c>
      <c r="AD737" s="99">
        <v>0.96051315663132897</v>
      </c>
      <c r="AE737" s="142">
        <v>43581.980871633699</v>
      </c>
      <c r="AF737" s="44">
        <v>45019.197652564602</v>
      </c>
      <c r="AG737" s="45">
        <v>42362.834867643898</v>
      </c>
      <c r="AH737" s="140">
        <v>0.97202637467120601</v>
      </c>
      <c r="AI737" s="44">
        <v>45063.951685763197</v>
      </c>
      <c r="AJ737" s="45">
        <v>41862.379330196702</v>
      </c>
      <c r="AK737" s="46">
        <v>0.96054329089579804</v>
      </c>
    </row>
    <row r="738" spans="1:37" x14ac:dyDescent="0.2">
      <c r="A738" s="35" t="s">
        <v>6504</v>
      </c>
      <c r="B738" s="35" t="s">
        <v>12243</v>
      </c>
      <c r="C738" s="85" t="s">
        <v>945</v>
      </c>
      <c r="D738" s="85" t="s">
        <v>945</v>
      </c>
      <c r="E738" s="85" t="s">
        <v>12894</v>
      </c>
      <c r="F738" s="85" t="s">
        <v>204</v>
      </c>
      <c r="G738" s="85" t="s">
        <v>204</v>
      </c>
      <c r="H738" s="840">
        <v>1.0329773165924701</v>
      </c>
      <c r="I738" s="840">
        <v>1.03400420964101</v>
      </c>
      <c r="J738" s="86">
        <v>5332.3333333333303</v>
      </c>
      <c r="K738" s="44">
        <v>5508.1793778432602</v>
      </c>
      <c r="L738" s="45">
        <v>5182.4650684756298</v>
      </c>
      <c r="M738" s="46">
        <v>0.97189443054490798</v>
      </c>
      <c r="N738" s="139">
        <v>5513.6551138757504</v>
      </c>
      <c r="O738" s="45">
        <v>5121.3332427508303</v>
      </c>
      <c r="P738" s="99">
        <v>0.96043006365271499</v>
      </c>
      <c r="Q738" s="86">
        <v>5338.9165153696204</v>
      </c>
      <c r="R738" s="44">
        <v>5514.9796555577404</v>
      </c>
      <c r="S738" s="45">
        <v>5189.1286666096603</v>
      </c>
      <c r="T738" s="140">
        <v>0.97194414853112099</v>
      </c>
      <c r="U738" s="44">
        <v>5520.4621518141103</v>
      </c>
      <c r="V738" s="45">
        <v>5127.8806891020204</v>
      </c>
      <c r="W738" s="99">
        <v>0.96047216215873199</v>
      </c>
      <c r="X738" s="86">
        <v>5348.2472292620196</v>
      </c>
      <c r="Y738" s="44">
        <v>5524.6180713561998</v>
      </c>
      <c r="Z738" s="45">
        <v>5198.4521549244</v>
      </c>
      <c r="AA738" s="46">
        <v>0.97199174460035498</v>
      </c>
      <c r="AB738" s="139">
        <v>5530.1101492578</v>
      </c>
      <c r="AC738" s="45">
        <v>5137.0618286232202</v>
      </c>
      <c r="AD738" s="99">
        <v>0.96051315663132897</v>
      </c>
      <c r="AE738" s="142">
        <v>5360.62407323138</v>
      </c>
      <c r="AF738" s="44">
        <v>5537.4030704275601</v>
      </c>
      <c r="AG738" s="45">
        <v>5210.6679838782902</v>
      </c>
      <c r="AH738" s="140">
        <v>0.97202637467120601</v>
      </c>
      <c r="AI738" s="44">
        <v>5542.9078580241903</v>
      </c>
      <c r="AJ738" s="45">
        <v>5149.1114885569104</v>
      </c>
      <c r="AK738" s="46">
        <v>0.96054329089579804</v>
      </c>
    </row>
    <row r="739" spans="1:37" x14ac:dyDescent="0.2">
      <c r="A739" s="35" t="s">
        <v>6503</v>
      </c>
      <c r="B739" s="35" t="s">
        <v>12242</v>
      </c>
      <c r="C739" s="85" t="s">
        <v>945</v>
      </c>
      <c r="D739" s="85" t="s">
        <v>945</v>
      </c>
      <c r="E739" s="85" t="s">
        <v>12894</v>
      </c>
      <c r="F739" s="85" t="s">
        <v>204</v>
      </c>
      <c r="G739" s="85" t="s">
        <v>204</v>
      </c>
      <c r="H739" s="840">
        <v>1.0329773165924701</v>
      </c>
      <c r="I739" s="840">
        <v>1.03400420964101</v>
      </c>
      <c r="J739" s="86">
        <v>0.83333333333333304</v>
      </c>
      <c r="K739" s="44">
        <v>0.86081443049372697</v>
      </c>
      <c r="L739" s="45">
        <v>0.80991202545409002</v>
      </c>
      <c r="M739" s="46">
        <v>0.97189443054490798</v>
      </c>
      <c r="N739" s="139">
        <v>0.86167017470084295</v>
      </c>
      <c r="O739" s="45">
        <v>0.80035838637726298</v>
      </c>
      <c r="P739" s="99">
        <v>0.96043006365271499</v>
      </c>
      <c r="Q739" s="86">
        <v>0.82712550020832998</v>
      </c>
      <c r="R739" s="44">
        <v>0.85440187969040704</v>
      </c>
      <c r="S739" s="45">
        <v>0.803919790028363</v>
      </c>
      <c r="T739" s="140">
        <v>0.97194414853111999</v>
      </c>
      <c r="U739" s="44">
        <v>0.85525124911684103</v>
      </c>
      <c r="V739" s="45">
        <v>0.79443101756171797</v>
      </c>
      <c r="W739" s="99">
        <v>0.96047216215873199</v>
      </c>
      <c r="X739" s="86">
        <v>0.82849848187599995</v>
      </c>
      <c r="Y739" s="44">
        <v>0.85582013860920803</v>
      </c>
      <c r="Z739" s="45">
        <v>0.80529368479739905</v>
      </c>
      <c r="AA739" s="46">
        <v>0.97199174460035498</v>
      </c>
      <c r="AB739" s="139">
        <v>0.85667091794097106</v>
      </c>
      <c r="AC739" s="45">
        <v>0.79578369209098099</v>
      </c>
      <c r="AD739" s="99">
        <v>0.96051315663132897</v>
      </c>
      <c r="AE739" s="142">
        <v>0.83021269990403301</v>
      </c>
      <c r="AF739" s="44">
        <v>0.85759088694786001</v>
      </c>
      <c r="AG739" s="45">
        <v>0.80698864089371103</v>
      </c>
      <c r="AH739" s="140">
        <v>0.97202637467120601</v>
      </c>
      <c r="AI739" s="44">
        <v>0.85844342659820005</v>
      </c>
      <c r="AJ739" s="45">
        <v>0.79745523890930603</v>
      </c>
      <c r="AK739" s="46">
        <v>0.96054329089579804</v>
      </c>
    </row>
    <row r="740" spans="1:37" x14ac:dyDescent="0.2">
      <c r="A740" s="35" t="s">
        <v>6502</v>
      </c>
      <c r="B740" s="35" t="s">
        <v>12241</v>
      </c>
      <c r="C740" s="85" t="s">
        <v>945</v>
      </c>
      <c r="D740" s="85" t="s">
        <v>945</v>
      </c>
      <c r="E740" s="85" t="s">
        <v>12894</v>
      </c>
      <c r="F740" s="85" t="s">
        <v>204</v>
      </c>
      <c r="G740" s="85" t="s">
        <v>204</v>
      </c>
      <c r="H740" s="840">
        <v>1.0329773165924701</v>
      </c>
      <c r="I740" s="840">
        <v>1.03400420964101</v>
      </c>
      <c r="J740" s="86">
        <v>3061.9166666666702</v>
      </c>
      <c r="K740" s="44">
        <v>3162.8904619630998</v>
      </c>
      <c r="L740" s="45">
        <v>2975.85975512596</v>
      </c>
      <c r="M740" s="46">
        <v>0.97189443054490798</v>
      </c>
      <c r="N740" s="139">
        <v>3166.03472290331</v>
      </c>
      <c r="O740" s="45">
        <v>2940.7568190659799</v>
      </c>
      <c r="P740" s="99">
        <v>0.96043006365271499</v>
      </c>
      <c r="Q740" s="86">
        <v>3067.4161642650902</v>
      </c>
      <c r="R740" s="44">
        <v>3168.57131823493</v>
      </c>
      <c r="S740" s="45">
        <v>2981.3571919672299</v>
      </c>
      <c r="T740" s="140">
        <v>0.97194414853111999</v>
      </c>
      <c r="U740" s="44">
        <v>3171.72122657099</v>
      </c>
      <c r="V740" s="45">
        <v>2946.1678355323402</v>
      </c>
      <c r="W740" s="99">
        <v>0.96047216215873199</v>
      </c>
      <c r="X740" s="86">
        <v>3074.3667050684899</v>
      </c>
      <c r="Y740" s="44">
        <v>3175.7510692228898</v>
      </c>
      <c r="Z740" s="45">
        <v>2988.2590572007698</v>
      </c>
      <c r="AA740" s="46">
        <v>0.97199174460035498</v>
      </c>
      <c r="AB740" s="139">
        <v>3178.90811502099</v>
      </c>
      <c r="AC740" s="45">
        <v>2952.9696685275899</v>
      </c>
      <c r="AD740" s="99">
        <v>0.96051315663132897</v>
      </c>
      <c r="AE740" s="142">
        <v>3083.9852114502901</v>
      </c>
      <c r="AF740" s="44">
        <v>3185.6867681347899</v>
      </c>
      <c r="AG740" s="45">
        <v>2997.7149646256398</v>
      </c>
      <c r="AH740" s="140">
        <v>0.97202637467120601</v>
      </c>
      <c r="AI740" s="44">
        <v>3188.8536911102201</v>
      </c>
      <c r="AJ740" s="45">
        <v>2962.3013040804299</v>
      </c>
      <c r="AK740" s="46">
        <v>0.96054329089579804</v>
      </c>
    </row>
    <row r="741" spans="1:37" x14ac:dyDescent="0.2">
      <c r="A741" s="35" t="s">
        <v>6501</v>
      </c>
      <c r="B741" s="35" t="s">
        <v>12240</v>
      </c>
      <c r="C741" s="85" t="s">
        <v>945</v>
      </c>
      <c r="D741" s="85" t="s">
        <v>945</v>
      </c>
      <c r="E741" s="85" t="s">
        <v>12894</v>
      </c>
      <c r="F741" s="85" t="s">
        <v>204</v>
      </c>
      <c r="G741" s="85" t="s">
        <v>204</v>
      </c>
      <c r="H741" s="840">
        <v>1.0329773165924701</v>
      </c>
      <c r="I741" s="840">
        <v>1.03400420964101</v>
      </c>
      <c r="J741" s="86">
        <v>3769.5833333333298</v>
      </c>
      <c r="K741" s="44">
        <v>3893.8940763383698</v>
      </c>
      <c r="L741" s="45">
        <v>3663.6370471415798</v>
      </c>
      <c r="M741" s="46">
        <v>0.97189443054490798</v>
      </c>
      <c r="N741" s="139">
        <v>3897.76503525926</v>
      </c>
      <c r="O741" s="45">
        <v>3620.4211607775501</v>
      </c>
      <c r="P741" s="99">
        <v>0.96043006365271499</v>
      </c>
      <c r="Q741" s="86">
        <v>3779.8341628336998</v>
      </c>
      <c r="R741" s="44">
        <v>3904.4829506885098</v>
      </c>
      <c r="S741" s="45">
        <v>3673.78769698424</v>
      </c>
      <c r="T741" s="140">
        <v>0.97194414853111999</v>
      </c>
      <c r="U741" s="44">
        <v>3908.36443611495</v>
      </c>
      <c r="V741" s="45">
        <v>3630.4254909783199</v>
      </c>
      <c r="W741" s="99">
        <v>0.96047216215873199</v>
      </c>
      <c r="X741" s="86">
        <v>3791.7339790697802</v>
      </c>
      <c r="Y741" s="44">
        <v>3916.775190932</v>
      </c>
      <c r="Z741" s="45">
        <v>3685.53412537648</v>
      </c>
      <c r="AA741" s="46">
        <v>0.97199174460035498</v>
      </c>
      <c r="AB741" s="139">
        <v>3920.6688961970199</v>
      </c>
      <c r="AC741" s="45">
        <v>3642.0103733425899</v>
      </c>
      <c r="AD741" s="99">
        <v>0.96051315663132897</v>
      </c>
      <c r="AE741" s="142">
        <v>3805.8000045281101</v>
      </c>
      <c r="AF741" s="44">
        <v>3931.3050761650602</v>
      </c>
      <c r="AG741" s="45">
        <v>3699.3379811251202</v>
      </c>
      <c r="AH741" s="140">
        <v>0.97202637467120601</v>
      </c>
      <c r="AI741" s="44">
        <v>3935.2132257338399</v>
      </c>
      <c r="AJ741" s="45">
        <v>3655.63566084067</v>
      </c>
      <c r="AK741" s="46">
        <v>0.96054329089579804</v>
      </c>
    </row>
    <row r="742" spans="1:37" x14ac:dyDescent="0.2">
      <c r="A742" s="35" t="s">
        <v>6500</v>
      </c>
      <c r="B742" s="35" t="s">
        <v>12239</v>
      </c>
      <c r="C742" s="85" t="s">
        <v>945</v>
      </c>
      <c r="D742" s="85" t="s">
        <v>945</v>
      </c>
      <c r="E742" s="85" t="s">
        <v>12894</v>
      </c>
      <c r="F742" s="85" t="s">
        <v>204</v>
      </c>
      <c r="G742" s="85" t="s">
        <v>204</v>
      </c>
      <c r="H742" s="840">
        <v>1.0329773165924701</v>
      </c>
      <c r="I742" s="840">
        <v>1.03400420964101</v>
      </c>
      <c r="J742" s="86">
        <v>2406.9166666666702</v>
      </c>
      <c r="K742" s="44">
        <v>2486.2903195950298</v>
      </c>
      <c r="L742" s="45">
        <v>2339.2689031190498</v>
      </c>
      <c r="M742" s="46">
        <v>0.97189443054490798</v>
      </c>
      <c r="N742" s="139">
        <v>2488.76196558844</v>
      </c>
      <c r="O742" s="45">
        <v>2311.6751273734499</v>
      </c>
      <c r="P742" s="99">
        <v>0.96043006365271499</v>
      </c>
      <c r="Q742" s="86">
        <v>2420.5272622775201</v>
      </c>
      <c r="R742" s="44">
        <v>2500.3497561263598</v>
      </c>
      <c r="S742" s="45">
        <v>2352.6173089306899</v>
      </c>
      <c r="T742" s="140">
        <v>0.97194414853112099</v>
      </c>
      <c r="U742" s="44">
        <v>2502.83537874579</v>
      </c>
      <c r="V742" s="45">
        <v>2324.8490531638499</v>
      </c>
      <c r="W742" s="99">
        <v>0.96047216215873199</v>
      </c>
      <c r="X742" s="86">
        <v>2434.94483474956</v>
      </c>
      <c r="Y742" s="44">
        <v>2515.2427814502998</v>
      </c>
      <c r="Z742" s="45">
        <v>2366.7462779338398</v>
      </c>
      <c r="AA742" s="46">
        <v>0.97199174460035498</v>
      </c>
      <c r="AB742" s="139">
        <v>2517.7432093746802</v>
      </c>
      <c r="AC742" s="45">
        <v>2338.7965494484502</v>
      </c>
      <c r="AD742" s="99">
        <v>0.96051315663132897</v>
      </c>
      <c r="AE742" s="142">
        <v>2449.5656592151399</v>
      </c>
      <c r="AF742" s="44">
        <v>2530.3457614731301</v>
      </c>
      <c r="AG742" s="45">
        <v>2381.04242724598</v>
      </c>
      <c r="AH742" s="140">
        <v>0.97202637467120601</v>
      </c>
      <c r="AI742" s="44">
        <v>2532.8612034205198</v>
      </c>
      <c r="AJ742" s="45">
        <v>2352.9138595678501</v>
      </c>
      <c r="AK742" s="46">
        <v>0.96054329089579804</v>
      </c>
    </row>
    <row r="743" spans="1:37" x14ac:dyDescent="0.2">
      <c r="A743" s="35" t="s">
        <v>6499</v>
      </c>
      <c r="B743" s="35" t="s">
        <v>12238</v>
      </c>
      <c r="C743" s="85" t="s">
        <v>945</v>
      </c>
      <c r="D743" s="85" t="s">
        <v>945</v>
      </c>
      <c r="E743" s="85" t="s">
        <v>12894</v>
      </c>
      <c r="F743" s="85" t="s">
        <v>204</v>
      </c>
      <c r="G743" s="85" t="s">
        <v>204</v>
      </c>
      <c r="H743" s="840">
        <v>1.0329773165924701</v>
      </c>
      <c r="I743" s="840">
        <v>1.03400420964101</v>
      </c>
      <c r="J743" s="86">
        <v>2074.3333333333298</v>
      </c>
      <c r="K743" s="44">
        <v>2142.7392803849898</v>
      </c>
      <c r="L743" s="45">
        <v>2016.03301376032</v>
      </c>
      <c r="M743" s="46">
        <v>0.97189443054490798</v>
      </c>
      <c r="N743" s="139">
        <v>2144.8693988653399</v>
      </c>
      <c r="O743" s="45">
        <v>1992.2520953702799</v>
      </c>
      <c r="P743" s="99">
        <v>0.96043006365271499</v>
      </c>
      <c r="Q743" s="86">
        <v>2081.8420102566101</v>
      </c>
      <c r="R743" s="44">
        <v>2150.4955733243501</v>
      </c>
      <c r="S743" s="45">
        <v>2023.43416003517</v>
      </c>
      <c r="T743" s="140">
        <v>0.97194414853111999</v>
      </c>
      <c r="U743" s="44">
        <v>2152.63340241284</v>
      </c>
      <c r="V743" s="45">
        <v>1999.5512968640401</v>
      </c>
      <c r="W743" s="99">
        <v>0.96047216215873199</v>
      </c>
      <c r="X743" s="86">
        <v>2089.67960123995</v>
      </c>
      <c r="Y743" s="44">
        <v>2158.5916270268699</v>
      </c>
      <c r="Z743" s="45">
        <v>2031.15132126499</v>
      </c>
      <c r="AA743" s="46">
        <v>0.97199174460035498</v>
      </c>
      <c r="AB743" s="139">
        <v>2160.7375044830601</v>
      </c>
      <c r="AC743" s="45">
        <v>2007.1647501350801</v>
      </c>
      <c r="AD743" s="99">
        <v>0.96051315663132897</v>
      </c>
      <c r="AE743" s="142">
        <v>2097.8591046165998</v>
      </c>
      <c r="AF743" s="44">
        <v>2167.04086847594</v>
      </c>
      <c r="AG743" s="45">
        <v>2039.17438003146</v>
      </c>
      <c r="AH743" s="140">
        <v>0.97202637467120601</v>
      </c>
      <c r="AI743" s="44">
        <v>2169.1951454072901</v>
      </c>
      <c r="AJ743" s="45">
        <v>2015.0844881841399</v>
      </c>
      <c r="AK743" s="46">
        <v>0.96054329089579804</v>
      </c>
    </row>
    <row r="744" spans="1:37" x14ac:dyDescent="0.2">
      <c r="A744" s="35" t="s">
        <v>6498</v>
      </c>
      <c r="B744" s="35" t="s">
        <v>12237</v>
      </c>
      <c r="C744" s="85" t="s">
        <v>945</v>
      </c>
      <c r="D744" s="85" t="s">
        <v>945</v>
      </c>
      <c r="E744" s="85" t="s">
        <v>12894</v>
      </c>
      <c r="F744" s="85" t="s">
        <v>204</v>
      </c>
      <c r="G744" s="85" t="s">
        <v>204</v>
      </c>
      <c r="H744" s="840">
        <v>1.0329773165924701</v>
      </c>
      <c r="I744" s="840">
        <v>1.03400420964101</v>
      </c>
      <c r="J744" s="86">
        <v>10872.583333333299</v>
      </c>
      <c r="K744" s="44">
        <v>11231.131956094699</v>
      </c>
      <c r="L744" s="45">
        <v>10567.0031873021</v>
      </c>
      <c r="M744" s="46">
        <v>0.97189443054490798</v>
      </c>
      <c r="N744" s="139">
        <v>11242.2969363394</v>
      </c>
      <c r="O744" s="45">
        <v>10442.3559029028</v>
      </c>
      <c r="P744" s="99">
        <v>0.96043006365271499</v>
      </c>
      <c r="Q744" s="86">
        <v>10921.006141146499</v>
      </c>
      <c r="R744" s="44">
        <v>11281.1516181715</v>
      </c>
      <c r="S744" s="45">
        <v>10614.6080149598</v>
      </c>
      <c r="T744" s="140">
        <v>0.97194414853112099</v>
      </c>
      <c r="U744" s="44">
        <v>11292.366323460899</v>
      </c>
      <c r="V744" s="45">
        <v>10489.3223813358</v>
      </c>
      <c r="W744" s="99">
        <v>0.96047216215873199</v>
      </c>
      <c r="X744" s="86">
        <v>10966.2041935695</v>
      </c>
      <c r="Y744" s="44">
        <v>11327.8401810785</v>
      </c>
      <c r="Z744" s="45">
        <v>10659.0599457513</v>
      </c>
      <c r="AA744" s="46">
        <v>0.97199174460035498</v>
      </c>
      <c r="AB744" s="139">
        <v>11339.1012999337</v>
      </c>
      <c r="AC744" s="45">
        <v>10533.1834062291</v>
      </c>
      <c r="AD744" s="99">
        <v>0.96051315663132897</v>
      </c>
      <c r="AE744" s="142">
        <v>11016.088174736</v>
      </c>
      <c r="AF744" s="44">
        <v>11379.369202084899</v>
      </c>
      <c r="AG744" s="45">
        <v>10707.928251547</v>
      </c>
      <c r="AH744" s="140">
        <v>0.97202637467120601</v>
      </c>
      <c r="AI744" s="44">
        <v>11390.681546453599</v>
      </c>
      <c r="AJ744" s="45">
        <v>10581.429588159201</v>
      </c>
      <c r="AK744" s="46">
        <v>0.96054329089579804</v>
      </c>
    </row>
    <row r="745" spans="1:37" x14ac:dyDescent="0.2">
      <c r="A745" s="35" t="s">
        <v>6497</v>
      </c>
      <c r="B745" s="35" t="s">
        <v>12236</v>
      </c>
      <c r="C745" s="85" t="s">
        <v>945</v>
      </c>
      <c r="D745" s="85" t="s">
        <v>945</v>
      </c>
      <c r="E745" s="85" t="s">
        <v>12894</v>
      </c>
      <c r="F745" s="85" t="s">
        <v>204</v>
      </c>
      <c r="G745" s="85" t="s">
        <v>204</v>
      </c>
      <c r="H745" s="840">
        <v>1.0329773165924701</v>
      </c>
      <c r="I745" s="840">
        <v>1.03400420964101</v>
      </c>
      <c r="J745" s="86">
        <v>5525.9166666666697</v>
      </c>
      <c r="K745" s="44">
        <v>5708.1465700469498</v>
      </c>
      <c r="L745" s="45">
        <v>5370.6076319886097</v>
      </c>
      <c r="M745" s="46">
        <v>0.97189443054490798</v>
      </c>
      <c r="N745" s="139">
        <v>5713.8210954587603</v>
      </c>
      <c r="O745" s="45">
        <v>5307.2564959062702</v>
      </c>
      <c r="P745" s="99">
        <v>0.96043006365271499</v>
      </c>
      <c r="Q745" s="86">
        <v>5540.9939160512804</v>
      </c>
      <c r="R745" s="44">
        <v>5723.7210266578704</v>
      </c>
      <c r="S745" s="45">
        <v>5385.5366137525798</v>
      </c>
      <c r="T745" s="140">
        <v>0.97194414853111999</v>
      </c>
      <c r="U745" s="44">
        <v>5729.4110347922597</v>
      </c>
      <c r="V745" s="45">
        <v>5321.9704070581602</v>
      </c>
      <c r="W745" s="99">
        <v>0.96047216215873199</v>
      </c>
      <c r="X745" s="86">
        <v>5557.71496341886</v>
      </c>
      <c r="Y745" s="44">
        <v>5740.9934892982401</v>
      </c>
      <c r="Z745" s="45">
        <v>5402.0530632849895</v>
      </c>
      <c r="AA745" s="46">
        <v>0.97199174460035498</v>
      </c>
      <c r="AB745" s="139">
        <v>5746.7006681599396</v>
      </c>
      <c r="AC745" s="45">
        <v>5338.2583431706198</v>
      </c>
      <c r="AD745" s="99">
        <v>0.96051315663132897</v>
      </c>
      <c r="AE745" s="142">
        <v>5578.0758422477702</v>
      </c>
      <c r="AF745" s="44">
        <v>5762.0258152744</v>
      </c>
      <c r="AG745" s="45">
        <v>5422.0368385811398</v>
      </c>
      <c r="AH745" s="140">
        <v>0.97202637467120601</v>
      </c>
      <c r="AI745" s="44">
        <v>5767.7539025810302</v>
      </c>
      <c r="AJ745" s="45">
        <v>5357.9833263790297</v>
      </c>
      <c r="AK745" s="46">
        <v>0.96054329089579804</v>
      </c>
    </row>
    <row r="746" spans="1:37" x14ac:dyDescent="0.2">
      <c r="A746" s="35" t="s">
        <v>6496</v>
      </c>
      <c r="B746" s="35" t="s">
        <v>12235</v>
      </c>
      <c r="C746" s="85" t="s">
        <v>945</v>
      </c>
      <c r="D746" s="85" t="s">
        <v>945</v>
      </c>
      <c r="E746" s="85" t="s">
        <v>12894</v>
      </c>
      <c r="F746" s="85" t="s">
        <v>204</v>
      </c>
      <c r="G746" s="85" t="s">
        <v>204</v>
      </c>
      <c r="H746" s="840">
        <v>1.0329773165924701</v>
      </c>
      <c r="I746" s="840">
        <v>1.03400420964101</v>
      </c>
      <c r="J746" s="86">
        <v>8064.8333333333303</v>
      </c>
      <c r="K746" s="44">
        <v>8330.78989543219</v>
      </c>
      <c r="L746" s="45">
        <v>7838.16659993959</v>
      </c>
      <c r="M746" s="46">
        <v>0.97189443054490798</v>
      </c>
      <c r="N746" s="139">
        <v>8339.0716167198207</v>
      </c>
      <c r="O746" s="45">
        <v>7745.7083916818701</v>
      </c>
      <c r="P746" s="99">
        <v>0.96043006365271499</v>
      </c>
      <c r="Q746" s="86">
        <v>8083.3262081807297</v>
      </c>
      <c r="R746" s="44">
        <v>8349.8926156681391</v>
      </c>
      <c r="S746" s="45">
        <v>7856.54160870951</v>
      </c>
      <c r="T746" s="140">
        <v>0.97194414853111999</v>
      </c>
      <c r="U746" s="44">
        <v>8358.1933271603903</v>
      </c>
      <c r="V746" s="45">
        <v>7763.8098006056898</v>
      </c>
      <c r="W746" s="99">
        <v>0.96047216215873199</v>
      </c>
      <c r="X746" s="86">
        <v>8105.04952124387</v>
      </c>
      <c r="Y746" s="44">
        <v>8372.3323053036002</v>
      </c>
      <c r="Z746" s="45">
        <v>7878.0412242261</v>
      </c>
      <c r="AA746" s="46">
        <v>0.97199174460035498</v>
      </c>
      <c r="AB746" s="139">
        <v>8380.6553243150302</v>
      </c>
      <c r="AC746" s="45">
        <v>7785.00670030319</v>
      </c>
      <c r="AD746" s="99">
        <v>0.96051315663132897</v>
      </c>
      <c r="AE746" s="142">
        <v>8129.4905610155902</v>
      </c>
      <c r="AF746" s="44">
        <v>8397.5793449817193</v>
      </c>
      <c r="AG746" s="45">
        <v>7902.0792379477798</v>
      </c>
      <c r="AH746" s="140">
        <v>0.97202637467120601</v>
      </c>
      <c r="AI746" s="44">
        <v>8405.9274623269903</v>
      </c>
      <c r="AJ746" s="45">
        <v>7808.7276167842501</v>
      </c>
      <c r="AK746" s="46">
        <v>0.96054329089579804</v>
      </c>
    </row>
    <row r="747" spans="1:37" x14ac:dyDescent="0.2">
      <c r="A747" s="35" t="s">
        <v>6495</v>
      </c>
      <c r="B747" s="35" t="s">
        <v>12234</v>
      </c>
      <c r="C747" s="85" t="s">
        <v>945</v>
      </c>
      <c r="D747" s="85" t="s">
        <v>945</v>
      </c>
      <c r="E747" s="85" t="s">
        <v>12894</v>
      </c>
      <c r="F747" s="85" t="s">
        <v>204</v>
      </c>
      <c r="G747" s="85" t="s">
        <v>204</v>
      </c>
      <c r="H747" s="840">
        <v>1.0329773165924701</v>
      </c>
      <c r="I747" s="840">
        <v>1.03400420964101</v>
      </c>
      <c r="J747" s="86">
        <v>2840.8333333333298</v>
      </c>
      <c r="K747" s="44">
        <v>2934.51639355312</v>
      </c>
      <c r="L747" s="45">
        <v>2760.9900947729898</v>
      </c>
      <c r="M747" s="46">
        <v>0.97189443054490798</v>
      </c>
      <c r="N747" s="139">
        <v>2937.4336255551698</v>
      </c>
      <c r="O747" s="45">
        <v>2728.4217391600901</v>
      </c>
      <c r="P747" s="99">
        <v>0.96043006365271499</v>
      </c>
      <c r="Q747" s="86">
        <v>2856.7082114367699</v>
      </c>
      <c r="R747" s="44">
        <v>2950.9147825376299</v>
      </c>
      <c r="S747" s="45">
        <v>2776.5608301667698</v>
      </c>
      <c r="T747" s="140">
        <v>0.97194414853111999</v>
      </c>
      <c r="U747" s="44">
        <v>2953.8483163416599</v>
      </c>
      <c r="V747" s="45">
        <v>2743.7887124952799</v>
      </c>
      <c r="W747" s="99">
        <v>0.96047216215873199</v>
      </c>
      <c r="X747" s="86">
        <v>2874.8416445768498</v>
      </c>
      <c r="Y747" s="44">
        <v>2969.6462076432899</v>
      </c>
      <c r="Z747" s="45">
        <v>2794.32234556201</v>
      </c>
      <c r="AA747" s="46">
        <v>0.97199174460035498</v>
      </c>
      <c r="AB747" s="139">
        <v>2972.5983625437598</v>
      </c>
      <c r="AC747" s="45">
        <v>2761.32322284772</v>
      </c>
      <c r="AD747" s="99">
        <v>0.96051315663132897</v>
      </c>
      <c r="AE747" s="142">
        <v>2896.22336823867</v>
      </c>
      <c r="AF747" s="44">
        <v>2991.7330431756</v>
      </c>
      <c r="AG747" s="45">
        <v>2815.20550086707</v>
      </c>
      <c r="AH747" s="140">
        <v>0.97202637467120601</v>
      </c>
      <c r="AI747" s="44">
        <v>2994.7071548194599</v>
      </c>
      <c r="AJ747" s="45">
        <v>2781.9479252972901</v>
      </c>
      <c r="AK747" s="46">
        <v>0.96054329089579804</v>
      </c>
    </row>
    <row r="748" spans="1:37" x14ac:dyDescent="0.2">
      <c r="A748" s="35" t="s">
        <v>6494</v>
      </c>
      <c r="B748" s="35" t="s">
        <v>12233</v>
      </c>
      <c r="C748" s="85" t="s">
        <v>945</v>
      </c>
      <c r="D748" s="85" t="s">
        <v>945</v>
      </c>
      <c r="E748" s="85" t="s">
        <v>12894</v>
      </c>
      <c r="F748" s="85" t="s">
        <v>204</v>
      </c>
      <c r="G748" s="85" t="s">
        <v>204</v>
      </c>
      <c r="H748" s="840">
        <v>1.0329773165924701</v>
      </c>
      <c r="I748" s="840">
        <v>1.03400420964101</v>
      </c>
      <c r="J748" s="86">
        <v>6796.4166666666697</v>
      </c>
      <c r="K748" s="44">
        <v>7020.5442507776897</v>
      </c>
      <c r="L748" s="45">
        <v>6605.3995059959198</v>
      </c>
      <c r="M748" s="46">
        <v>0.97189443054490798</v>
      </c>
      <c r="N748" s="139">
        <v>7027.5234438076604</v>
      </c>
      <c r="O748" s="45">
        <v>6527.4828917770401</v>
      </c>
      <c r="P748" s="99">
        <v>0.96043006365271499</v>
      </c>
      <c r="Q748" s="86">
        <v>6817.3877996461397</v>
      </c>
      <c r="R748" s="44">
        <v>7042.2069554487298</v>
      </c>
      <c r="S748" s="45">
        <v>6626.1201801335201</v>
      </c>
      <c r="T748" s="140">
        <v>0.97194414853112099</v>
      </c>
      <c r="U748" s="44">
        <v>7049.2076835893804</v>
      </c>
      <c r="V748" s="45">
        <v>6547.9112002006896</v>
      </c>
      <c r="W748" s="99">
        <v>0.96047216215873199</v>
      </c>
      <c r="X748" s="86">
        <v>6839.5542553095402</v>
      </c>
      <c r="Y748" s="44">
        <v>7065.1044013382698</v>
      </c>
      <c r="Z748" s="45">
        <v>6647.9902729071</v>
      </c>
      <c r="AA748" s="46">
        <v>0.97199174460035498</v>
      </c>
      <c r="AB748" s="139">
        <v>7072.1278920581499</v>
      </c>
      <c r="AC748" s="45">
        <v>6569.4818477186</v>
      </c>
      <c r="AD748" s="99">
        <v>0.96051315663132897</v>
      </c>
      <c r="AE748" s="142">
        <v>6865.1412014999696</v>
      </c>
      <c r="AF748" s="44">
        <v>7091.5351363538603</v>
      </c>
      <c r="AG748" s="45">
        <v>6673.0983136999503</v>
      </c>
      <c r="AH748" s="140">
        <v>0.97202637467120601</v>
      </c>
      <c r="AI748" s="44">
        <v>7098.5849021309205</v>
      </c>
      <c r="AJ748" s="45">
        <v>6594.26532215312</v>
      </c>
      <c r="AK748" s="46">
        <v>0.96054329089579804</v>
      </c>
    </row>
    <row r="749" spans="1:37" x14ac:dyDescent="0.2">
      <c r="A749" s="35" t="s">
        <v>6493</v>
      </c>
      <c r="B749" s="35" t="s">
        <v>12949</v>
      </c>
      <c r="C749" s="85" t="s">
        <v>945</v>
      </c>
      <c r="D749" s="85" t="s">
        <v>945</v>
      </c>
      <c r="E749" s="85" t="s">
        <v>12894</v>
      </c>
      <c r="F749" s="85" t="s">
        <v>204</v>
      </c>
      <c r="G749" s="85" t="s">
        <v>204</v>
      </c>
      <c r="H749" s="840">
        <v>1.0329773165924701</v>
      </c>
      <c r="I749" s="840">
        <v>1.03400420964101</v>
      </c>
      <c r="J749" s="86">
        <v>7346.3333333333303</v>
      </c>
      <c r="K749" s="44">
        <v>7588.5956934605001</v>
      </c>
      <c r="L749" s="45">
        <v>7139.8604515930701</v>
      </c>
      <c r="M749" s="46">
        <v>0.97189443054490798</v>
      </c>
      <c r="N749" s="139">
        <v>7596.1395920927498</v>
      </c>
      <c r="O749" s="45">
        <v>7055.6393909474</v>
      </c>
      <c r="P749" s="99">
        <v>0.96043006365271499</v>
      </c>
      <c r="Q749" s="86">
        <v>7386.5170687255804</v>
      </c>
      <c r="R749" s="44">
        <v>7630.1045806166403</v>
      </c>
      <c r="S749" s="45">
        <v>7179.28204297307</v>
      </c>
      <c r="T749" s="140">
        <v>0.97194414853112099</v>
      </c>
      <c r="U749" s="44">
        <v>7637.6897436474301</v>
      </c>
      <c r="V749" s="45">
        <v>7094.54401982123</v>
      </c>
      <c r="W749" s="99">
        <v>0.96047216215873199</v>
      </c>
      <c r="X749" s="86">
        <v>7427.6807920021502</v>
      </c>
      <c r="Y749" s="44">
        <v>7672.6257730278303</v>
      </c>
      <c r="Z749" s="45">
        <v>7219.6444113527104</v>
      </c>
      <c r="AA749" s="46">
        <v>0.97199174460035498</v>
      </c>
      <c r="AB749" s="139">
        <v>7680.2532067999</v>
      </c>
      <c r="AC749" s="45">
        <v>7134.3851239758696</v>
      </c>
      <c r="AD749" s="99">
        <v>0.96051315663132897</v>
      </c>
      <c r="AE749" s="142">
        <v>7469.0292571543496</v>
      </c>
      <c r="AF749" s="44">
        <v>7715.3377996059698</v>
      </c>
      <c r="AG749" s="45">
        <v>7260.09343114491</v>
      </c>
      <c r="AH749" s="140">
        <v>0.97202637467120601</v>
      </c>
      <c r="AI749" s="44">
        <v>7723.0076938294696</v>
      </c>
      <c r="AJ749" s="45">
        <v>7174.3259424640401</v>
      </c>
      <c r="AK749" s="46">
        <v>0.96054329089579804</v>
      </c>
    </row>
    <row r="750" spans="1:37" x14ac:dyDescent="0.2">
      <c r="A750" s="35" t="s">
        <v>6492</v>
      </c>
      <c r="B750" s="35" t="s">
        <v>12232</v>
      </c>
      <c r="C750" s="85" t="s">
        <v>945</v>
      </c>
      <c r="D750" s="85" t="s">
        <v>945</v>
      </c>
      <c r="E750" s="85" t="s">
        <v>12894</v>
      </c>
      <c r="F750" s="85" t="s">
        <v>204</v>
      </c>
      <c r="G750" s="85" t="s">
        <v>204</v>
      </c>
      <c r="H750" s="840">
        <v>1.0329773165924701</v>
      </c>
      <c r="I750" s="840">
        <v>1.03400420964101</v>
      </c>
      <c r="J750" s="86">
        <v>4745.8333333333303</v>
      </c>
      <c r="K750" s="44">
        <v>4902.3381816617702</v>
      </c>
      <c r="L750" s="45">
        <v>4612.44898496104</v>
      </c>
      <c r="M750" s="46">
        <v>0.97189443054490798</v>
      </c>
      <c r="N750" s="139">
        <v>4907.2116449212999</v>
      </c>
      <c r="O750" s="45">
        <v>4558.0410104185103</v>
      </c>
      <c r="P750" s="99">
        <v>0.96043006365271499</v>
      </c>
      <c r="Q750" s="86">
        <v>4756.37768872365</v>
      </c>
      <c r="R750" s="44">
        <v>4913.2302615980598</v>
      </c>
      <c r="S750" s="45">
        <v>4622.9334627589296</v>
      </c>
      <c r="T750" s="140">
        <v>0.97194414853112099</v>
      </c>
      <c r="U750" s="44">
        <v>4918.1145527828403</v>
      </c>
      <c r="V750" s="45">
        <v>4568.3683627319597</v>
      </c>
      <c r="W750" s="99">
        <v>0.96047216215873199</v>
      </c>
      <c r="X750" s="86">
        <v>4767.8963950041198</v>
      </c>
      <c r="Y750" s="44">
        <v>4925.1288239022697</v>
      </c>
      <c r="Z750" s="45">
        <v>4634.3559350537898</v>
      </c>
      <c r="AA750" s="46">
        <v>0.97199174460035498</v>
      </c>
      <c r="AB750" s="139">
        <v>4930.02494356646</v>
      </c>
      <c r="AC750" s="45">
        <v>4579.6272168565401</v>
      </c>
      <c r="AD750" s="99">
        <v>0.96051315663132897</v>
      </c>
      <c r="AE750" s="142">
        <v>4783.9133471708401</v>
      </c>
      <c r="AF750" s="44">
        <v>4941.6739721714503</v>
      </c>
      <c r="AG750" s="45">
        <v>4650.0899475916704</v>
      </c>
      <c r="AH750" s="140">
        <v>0.97202637467120601</v>
      </c>
      <c r="AI750" s="44">
        <v>4946.5865395324699</v>
      </c>
      <c r="AJ750" s="45">
        <v>4595.1558698518202</v>
      </c>
      <c r="AK750" s="46">
        <v>0.96054329089579804</v>
      </c>
    </row>
    <row r="751" spans="1:37" x14ac:dyDescent="0.2">
      <c r="A751" s="35" t="s">
        <v>6491</v>
      </c>
      <c r="B751" s="35" t="s">
        <v>12950</v>
      </c>
      <c r="C751" s="85" t="s">
        <v>945</v>
      </c>
      <c r="D751" s="85" t="s">
        <v>945</v>
      </c>
      <c r="E751" s="85" t="s">
        <v>12894</v>
      </c>
      <c r="F751" s="85" t="s">
        <v>204</v>
      </c>
      <c r="G751" s="85" t="s">
        <v>204</v>
      </c>
      <c r="H751" s="840">
        <v>1.0329773165924701</v>
      </c>
      <c r="I751" s="840">
        <v>1.03400420964101</v>
      </c>
      <c r="J751" s="86">
        <v>2890.9166666666702</v>
      </c>
      <c r="K751" s="44">
        <v>2986.2513408257901</v>
      </c>
      <c r="L751" s="45">
        <v>2809.6658075027799</v>
      </c>
      <c r="M751" s="46">
        <v>0.97189443054490798</v>
      </c>
      <c r="N751" s="139">
        <v>2989.2200030546901</v>
      </c>
      <c r="O751" s="45">
        <v>2776.5232781813602</v>
      </c>
      <c r="P751" s="99">
        <v>0.96043006365271499</v>
      </c>
      <c r="Q751" s="86">
        <v>2904.6799809437898</v>
      </c>
      <c r="R751" s="44">
        <v>3000.4685322751898</v>
      </c>
      <c r="S751" s="45">
        <v>2823.1867108338001</v>
      </c>
      <c r="T751" s="140">
        <v>0.97194414853111999</v>
      </c>
      <c r="U751" s="44">
        <v>3003.45132795585</v>
      </c>
      <c r="V751" s="45">
        <v>2789.86426167627</v>
      </c>
      <c r="W751" s="99">
        <v>0.96047216215873199</v>
      </c>
      <c r="X751" s="86">
        <v>2917.6443889782099</v>
      </c>
      <c r="Y751" s="44">
        <v>3013.8604716978002</v>
      </c>
      <c r="Z751" s="45">
        <v>2835.9262597663701</v>
      </c>
      <c r="AA751" s="46">
        <v>0.97199174460035498</v>
      </c>
      <c r="AB751" s="139">
        <v>3016.85658043895</v>
      </c>
      <c r="AC751" s="45">
        <v>2802.4358219851501</v>
      </c>
      <c r="AD751" s="99">
        <v>0.96051315663132897</v>
      </c>
      <c r="AE751" s="142">
        <v>2932.1547245215202</v>
      </c>
      <c r="AF751" s="44">
        <v>3028.84931917018</v>
      </c>
      <c r="AG751" s="45">
        <v>2850.13172685171</v>
      </c>
      <c r="AH751" s="140">
        <v>0.97202637467120601</v>
      </c>
      <c r="AI751" s="44">
        <v>3031.8603284740402</v>
      </c>
      <c r="AJ751" s="45">
        <v>2816.4615485075701</v>
      </c>
      <c r="AK751" s="46">
        <v>0.96054329089579804</v>
      </c>
    </row>
    <row r="752" spans="1:37" x14ac:dyDescent="0.2">
      <c r="A752" s="35" t="s">
        <v>6490</v>
      </c>
      <c r="B752" s="35" t="s">
        <v>12231</v>
      </c>
      <c r="C752" s="85" t="s">
        <v>945</v>
      </c>
      <c r="D752" s="85" t="s">
        <v>945</v>
      </c>
      <c r="E752" s="85" t="s">
        <v>12894</v>
      </c>
      <c r="F752" s="85" t="s">
        <v>203</v>
      </c>
      <c r="G752" s="85" t="s">
        <v>203</v>
      </c>
      <c r="H752" s="840">
        <v>1.0278680788866501</v>
      </c>
      <c r="I752" s="840">
        <v>1.03260656895652</v>
      </c>
      <c r="J752" s="86">
        <v>9675.9166666666697</v>
      </c>
      <c r="K752" s="44">
        <v>9945.5658756339508</v>
      </c>
      <c r="L752" s="45">
        <v>9357.4562847439101</v>
      </c>
      <c r="M752" s="46">
        <v>0.96708731659297498</v>
      </c>
      <c r="N752" s="139">
        <v>9991.41511067584</v>
      </c>
      <c r="O752" s="45">
        <v>9280.4800611582396</v>
      </c>
      <c r="P752" s="99">
        <v>0.959131871518624</v>
      </c>
      <c r="Q752" s="86">
        <v>9757.3798209703691</v>
      </c>
      <c r="R752" s="44">
        <v>10029.2992515482</v>
      </c>
      <c r="S752" s="45">
        <v>9436.7209858640999</v>
      </c>
      <c r="T752" s="140">
        <v>0.96713678866767905</v>
      </c>
      <c r="U752" s="44">
        <v>10075.534498937801</v>
      </c>
      <c r="V752" s="45">
        <v>9359.02418468822</v>
      </c>
      <c r="W752" s="99">
        <v>0.95917391312101796</v>
      </c>
      <c r="X752" s="86">
        <v>9831.8645588357303</v>
      </c>
      <c r="Y752" s="44">
        <v>10105.859735964201</v>
      </c>
      <c r="Z752" s="45">
        <v>9509.2235595736602</v>
      </c>
      <c r="AA752" s="46">
        <v>0.96718414932067798</v>
      </c>
      <c r="AB752" s="139">
        <v>10152.4479285445</v>
      </c>
      <c r="AC752" s="45">
        <v>9430.8705094799207</v>
      </c>
      <c r="AD752" s="99">
        <v>0.95921485218229097</v>
      </c>
      <c r="AE752" s="142">
        <v>9908.9624459688494</v>
      </c>
      <c r="AF752" s="44">
        <v>10185.106193097899</v>
      </c>
      <c r="AG752" s="45">
        <v>9584.1328647723203</v>
      </c>
      <c r="AH752" s="140">
        <v>0.96721860810677696</v>
      </c>
      <c r="AI752" s="44">
        <v>10232.059713250899</v>
      </c>
      <c r="AJ752" s="45">
        <v>9505.1221435747702</v>
      </c>
      <c r="AK752" s="46">
        <v>0.95924494571494001</v>
      </c>
    </row>
    <row r="753" spans="1:37" x14ac:dyDescent="0.2">
      <c r="A753" s="35" t="s">
        <v>6489</v>
      </c>
      <c r="B753" s="35" t="s">
        <v>12230</v>
      </c>
      <c r="C753" s="85" t="s">
        <v>945</v>
      </c>
      <c r="D753" s="85" t="s">
        <v>945</v>
      </c>
      <c r="E753" s="85" t="s">
        <v>12894</v>
      </c>
      <c r="F753" s="85" t="s">
        <v>203</v>
      </c>
      <c r="G753" s="85" t="s">
        <v>203</v>
      </c>
      <c r="H753" s="840">
        <v>1.0278680788866501</v>
      </c>
      <c r="I753" s="840">
        <v>1.03260656895652</v>
      </c>
      <c r="J753" s="86">
        <v>10762.166666666701</v>
      </c>
      <c r="K753" s="44">
        <v>11062.0875763246</v>
      </c>
      <c r="L753" s="45">
        <v>10407.954882393</v>
      </c>
      <c r="M753" s="46">
        <v>0.96708731659297498</v>
      </c>
      <c r="N753" s="139">
        <v>11113.083996204899</v>
      </c>
      <c r="O753" s="45">
        <v>10322.337056595299</v>
      </c>
      <c r="P753" s="99">
        <v>0.959131871518624</v>
      </c>
      <c r="Q753" s="86">
        <v>10856.9611254349</v>
      </c>
      <c r="R753" s="44">
        <v>11159.523774547801</v>
      </c>
      <c r="S753" s="45">
        <v>10500.166517543001</v>
      </c>
      <c r="T753" s="140">
        <v>0.96713678866767905</v>
      </c>
      <c r="U753" s="44">
        <v>11210.9693770296</v>
      </c>
      <c r="V753" s="45">
        <v>10413.7138872862</v>
      </c>
      <c r="W753" s="99">
        <v>0.95917391312101896</v>
      </c>
      <c r="X753" s="86">
        <v>10944.8980378455</v>
      </c>
      <c r="Y753" s="44">
        <v>11249.911319770399</v>
      </c>
      <c r="Z753" s="45">
        <v>10585.7318981351</v>
      </c>
      <c r="AA753" s="46">
        <v>0.96718414932067798</v>
      </c>
      <c r="AB753" s="139">
        <v>11301.7736104385</v>
      </c>
      <c r="AC753" s="45">
        <v>10498.508753522199</v>
      </c>
      <c r="AD753" s="99">
        <v>0.95921485218229097</v>
      </c>
      <c r="AE753" s="142">
        <v>11035.642059347299</v>
      </c>
      <c r="AF753" s="44">
        <v>11343.184202822</v>
      </c>
      <c r="AG753" s="45">
        <v>10673.8783522065</v>
      </c>
      <c r="AH753" s="140">
        <v>0.96721860810677696</v>
      </c>
      <c r="AI753" s="44">
        <v>11395.4764831349</v>
      </c>
      <c r="AJ753" s="45">
        <v>10585.883868148099</v>
      </c>
      <c r="AK753" s="46">
        <v>0.95924494571493901</v>
      </c>
    </row>
    <row r="754" spans="1:37" x14ac:dyDescent="0.2">
      <c r="A754" s="35" t="s">
        <v>6488</v>
      </c>
      <c r="B754" s="35" t="s">
        <v>12229</v>
      </c>
      <c r="C754" s="85" t="s">
        <v>945</v>
      </c>
      <c r="D754" s="85" t="s">
        <v>945</v>
      </c>
      <c r="E754" s="85" t="s">
        <v>12894</v>
      </c>
      <c r="F754" s="85" t="s">
        <v>203</v>
      </c>
      <c r="G754" s="85" t="s">
        <v>203</v>
      </c>
      <c r="H754" s="840">
        <v>1.0278680788866501</v>
      </c>
      <c r="I754" s="840">
        <v>1.03260656895652</v>
      </c>
      <c r="J754" s="86">
        <v>10896.333333333299</v>
      </c>
      <c r="K754" s="44">
        <v>11199.993210241901</v>
      </c>
      <c r="L754" s="45">
        <v>10537.7057640359</v>
      </c>
      <c r="M754" s="46">
        <v>0.96708731659297498</v>
      </c>
      <c r="N754" s="139">
        <v>11251.6253775398</v>
      </c>
      <c r="O754" s="45">
        <v>10451.0205826908</v>
      </c>
      <c r="P754" s="99">
        <v>0.959131871518624</v>
      </c>
      <c r="Q754" s="86">
        <v>10997.6766914499</v>
      </c>
      <c r="R754" s="44">
        <v>11304.1608130571</v>
      </c>
      <c r="S754" s="45">
        <v>10636.2577181743</v>
      </c>
      <c r="T754" s="140">
        <v>0.96713678866767905</v>
      </c>
      <c r="U754" s="44">
        <v>11356.273194851199</v>
      </c>
      <c r="V754" s="45">
        <v>10548.6845873778</v>
      </c>
      <c r="W754" s="99">
        <v>0.95917391312101796</v>
      </c>
      <c r="X754" s="86">
        <v>11099.782427497301</v>
      </c>
      <c r="Y754" s="44">
        <v>11409.1120398114</v>
      </c>
      <c r="Z754" s="45">
        <v>10735.5336247836</v>
      </c>
      <c r="AA754" s="46">
        <v>0.96718414932067798</v>
      </c>
      <c r="AB754" s="139">
        <v>11461.708248621801</v>
      </c>
      <c r="AC754" s="45">
        <v>10647.076160447399</v>
      </c>
      <c r="AD754" s="99">
        <v>0.95921485218229097</v>
      </c>
      <c r="AE754" s="142">
        <v>11199.687268834599</v>
      </c>
      <c r="AF754" s="44">
        <v>11511.8010371482</v>
      </c>
      <c r="AG754" s="45">
        <v>10832.545931393401</v>
      </c>
      <c r="AH754" s="140">
        <v>0.96721860810677696</v>
      </c>
      <c r="AI754" s="44">
        <v>11564.870644057301</v>
      </c>
      <c r="AJ754" s="45">
        <v>10743.2434062175</v>
      </c>
      <c r="AK754" s="46">
        <v>0.95924494571494001</v>
      </c>
    </row>
    <row r="755" spans="1:37" x14ac:dyDescent="0.2">
      <c r="A755" s="35" t="s">
        <v>6487</v>
      </c>
      <c r="B755" s="35" t="s">
        <v>12228</v>
      </c>
      <c r="C755" s="85" t="s">
        <v>945</v>
      </c>
      <c r="D755" s="85" t="s">
        <v>945</v>
      </c>
      <c r="E755" s="85" t="s">
        <v>12894</v>
      </c>
      <c r="F755" s="85" t="s">
        <v>203</v>
      </c>
      <c r="G755" s="85" t="s">
        <v>203</v>
      </c>
      <c r="H755" s="840">
        <v>1.0278680788866501</v>
      </c>
      <c r="I755" s="840">
        <v>1.03260656895652</v>
      </c>
      <c r="J755" s="86">
        <v>11589.666666666701</v>
      </c>
      <c r="K755" s="44">
        <v>11912.648411603301</v>
      </c>
      <c r="L755" s="45">
        <v>11208.2196368737</v>
      </c>
      <c r="M755" s="46">
        <v>0.96708731659297498</v>
      </c>
      <c r="N755" s="139">
        <v>11967.5659320164</v>
      </c>
      <c r="O755" s="45">
        <v>11116.018680277</v>
      </c>
      <c r="P755" s="99">
        <v>0.959131871518624</v>
      </c>
      <c r="Q755" s="86">
        <v>11684.635728205199</v>
      </c>
      <c r="R755" s="44">
        <v>12010.264078440599</v>
      </c>
      <c r="S755" s="45">
        <v>11300.641074928</v>
      </c>
      <c r="T755" s="140">
        <v>0.96713678866767905</v>
      </c>
      <c r="U755" s="44">
        <v>12065.631608808701</v>
      </c>
      <c r="V755" s="45">
        <v>11207.5977748163</v>
      </c>
      <c r="W755" s="99">
        <v>0.95917391312101796</v>
      </c>
      <c r="X755" s="86">
        <v>11778.089213175899</v>
      </c>
      <c r="Y755" s="44">
        <v>12106.3219325026</v>
      </c>
      <c r="Z755" s="45">
        <v>11391.5811962685</v>
      </c>
      <c r="AA755" s="46">
        <v>0.96718414932067798</v>
      </c>
      <c r="AB755" s="139">
        <v>12162.132291281299</v>
      </c>
      <c r="AC755" s="45">
        <v>11297.718103606299</v>
      </c>
      <c r="AD755" s="99">
        <v>0.95921485218229097</v>
      </c>
      <c r="AE755" s="142">
        <v>11872.0764383238</v>
      </c>
      <c r="AF755" s="44">
        <v>12202.9284010553</v>
      </c>
      <c r="AG755" s="45">
        <v>11482.893248012801</v>
      </c>
      <c r="AH755" s="140">
        <v>0.96721860810677696</v>
      </c>
      <c r="AI755" s="44">
        <v>12259.184117367</v>
      </c>
      <c r="AJ755" s="45">
        <v>11388.2293186035</v>
      </c>
      <c r="AK755" s="46">
        <v>0.95924494571493901</v>
      </c>
    </row>
    <row r="756" spans="1:37" x14ac:dyDescent="0.2">
      <c r="A756" s="35" t="s">
        <v>6486</v>
      </c>
      <c r="B756" s="35" t="s">
        <v>7972</v>
      </c>
      <c r="C756" s="85" t="s">
        <v>945</v>
      </c>
      <c r="D756" s="85" t="s">
        <v>945</v>
      </c>
      <c r="E756" s="85" t="s">
        <v>12894</v>
      </c>
      <c r="F756" s="85" t="s">
        <v>203</v>
      </c>
      <c r="G756" s="85" t="s">
        <v>203</v>
      </c>
      <c r="H756" s="840">
        <v>1.0278680788866501</v>
      </c>
      <c r="I756" s="840">
        <v>1.03260656895652</v>
      </c>
      <c r="J756" s="86">
        <v>11583.333333333299</v>
      </c>
      <c r="K756" s="44">
        <v>11906.138580437</v>
      </c>
      <c r="L756" s="45">
        <v>11202.0947505353</v>
      </c>
      <c r="M756" s="46">
        <v>0.96708731659297498</v>
      </c>
      <c r="N756" s="139">
        <v>11961.026090412999</v>
      </c>
      <c r="O756" s="45">
        <v>11109.944178424101</v>
      </c>
      <c r="P756" s="99">
        <v>0.959131871518624</v>
      </c>
      <c r="Q756" s="86">
        <v>11682.484675187799</v>
      </c>
      <c r="R756" s="44">
        <v>12008.053079707999</v>
      </c>
      <c r="S756" s="45">
        <v>11298.5607124205</v>
      </c>
      <c r="T756" s="140">
        <v>0.96713678866767905</v>
      </c>
      <c r="U756" s="44">
        <v>12063.4104173328</v>
      </c>
      <c r="V756" s="45">
        <v>11205.5345408762</v>
      </c>
      <c r="W756" s="99">
        <v>0.95917391312101896</v>
      </c>
      <c r="X756" s="86">
        <v>11777.9527428563</v>
      </c>
      <c r="Y756" s="44">
        <v>12106.1816590174</v>
      </c>
      <c r="Z756" s="45">
        <v>11391.4492043386</v>
      </c>
      <c r="AA756" s="46">
        <v>0.96718414932067798</v>
      </c>
      <c r="AB756" s="139">
        <v>12161.991371132801</v>
      </c>
      <c r="AC756" s="45">
        <v>11297.587199248899</v>
      </c>
      <c r="AD756" s="99">
        <v>0.95921485218229097</v>
      </c>
      <c r="AE756" s="142">
        <v>11872.5208220476</v>
      </c>
      <c r="AF756" s="44">
        <v>12203.3851688998</v>
      </c>
      <c r="AG756" s="45">
        <v>11483.323064219599</v>
      </c>
      <c r="AH756" s="140">
        <v>0.96721860810677696</v>
      </c>
      <c r="AI756" s="44">
        <v>12259.642990919299</v>
      </c>
      <c r="AJ756" s="45">
        <v>11388.6555914445</v>
      </c>
      <c r="AK756" s="46">
        <v>0.95924494571493901</v>
      </c>
    </row>
    <row r="757" spans="1:37" x14ac:dyDescent="0.2">
      <c r="A757" s="35" t="s">
        <v>6485</v>
      </c>
      <c r="B757" s="35" t="s">
        <v>8319</v>
      </c>
      <c r="C757" s="85" t="s">
        <v>945</v>
      </c>
      <c r="D757" s="85" t="s">
        <v>945</v>
      </c>
      <c r="E757" s="85" t="s">
        <v>12894</v>
      </c>
      <c r="F757" s="85" t="s">
        <v>203</v>
      </c>
      <c r="G757" s="85" t="s">
        <v>203</v>
      </c>
      <c r="H757" s="840">
        <v>1.0278680788866501</v>
      </c>
      <c r="I757" s="840">
        <v>1.03260656895652</v>
      </c>
      <c r="J757" s="86">
        <v>10865.416666666701</v>
      </c>
      <c r="K757" s="44">
        <v>11168.214955469601</v>
      </c>
      <c r="L757" s="45">
        <v>10507.806647831299</v>
      </c>
      <c r="M757" s="46">
        <v>0.96708731659297498</v>
      </c>
      <c r="N757" s="139">
        <v>11219.700624449601</v>
      </c>
      <c r="O757" s="45">
        <v>10421.3674223296</v>
      </c>
      <c r="P757" s="99">
        <v>0.959131871518624</v>
      </c>
      <c r="Q757" s="86">
        <v>10962.211987205699</v>
      </c>
      <c r="R757" s="44">
        <v>11267.7077756373</v>
      </c>
      <c r="S757" s="45">
        <v>10601.9584980004</v>
      </c>
      <c r="T757" s="140">
        <v>0.96713678866767905</v>
      </c>
      <c r="U757" s="44">
        <v>11319.6521082825</v>
      </c>
      <c r="V757" s="45">
        <v>10514.6677682302</v>
      </c>
      <c r="W757" s="99">
        <v>0.95917391312101796</v>
      </c>
      <c r="X757" s="86">
        <v>11057.9144031899</v>
      </c>
      <c r="Y757" s="44">
        <v>11366.077234099799</v>
      </c>
      <c r="Z757" s="45">
        <v>10695.039535310099</v>
      </c>
      <c r="AA757" s="46">
        <v>0.96718414932067798</v>
      </c>
      <c r="AB757" s="139">
        <v>11418.4750516928</v>
      </c>
      <c r="AC757" s="45">
        <v>10606.9157297003</v>
      </c>
      <c r="AD757" s="99">
        <v>0.95921485218229097</v>
      </c>
      <c r="AE757" s="142">
        <v>11148.8710101948</v>
      </c>
      <c r="AF757" s="44">
        <v>11459.568627004001</v>
      </c>
      <c r="AG757" s="45">
        <v>10783.395500442601</v>
      </c>
      <c r="AH757" s="140">
        <v>0.96721860810677696</v>
      </c>
      <c r="AI757" s="44">
        <v>11512.397441576</v>
      </c>
      <c r="AJ757" s="45">
        <v>10694.498166957201</v>
      </c>
      <c r="AK757" s="46">
        <v>0.95924494571493901</v>
      </c>
    </row>
    <row r="758" spans="1:37" x14ac:dyDescent="0.2">
      <c r="A758" s="35" t="s">
        <v>6484</v>
      </c>
      <c r="B758" s="35" t="s">
        <v>8813</v>
      </c>
      <c r="C758" s="85" t="s">
        <v>945</v>
      </c>
      <c r="D758" s="85" t="s">
        <v>945</v>
      </c>
      <c r="E758" s="85" t="s">
        <v>12894</v>
      </c>
      <c r="F758" s="85" t="s">
        <v>203</v>
      </c>
      <c r="G758" s="85" t="s">
        <v>203</v>
      </c>
      <c r="H758" s="840">
        <v>1.0278680788866501</v>
      </c>
      <c r="I758" s="840">
        <v>1.03260656895652</v>
      </c>
      <c r="J758" s="86">
        <v>15448.916666666701</v>
      </c>
      <c r="K758" s="44">
        <v>15879.448295046601</v>
      </c>
      <c r="L758" s="45">
        <v>14940.451363435101</v>
      </c>
      <c r="M758" s="46">
        <v>0.96708731659297498</v>
      </c>
      <c r="N758" s="139">
        <v>15952.6528332618</v>
      </c>
      <c r="O758" s="45">
        <v>14817.5483554353</v>
      </c>
      <c r="P758" s="99">
        <v>0.959131871518624</v>
      </c>
      <c r="Q758" s="86">
        <v>15575.3619939032</v>
      </c>
      <c r="R758" s="44">
        <v>16009.417410637299</v>
      </c>
      <c r="S758" s="45">
        <v>15063.5055811201</v>
      </c>
      <c r="T758" s="140">
        <v>0.96713678866767905</v>
      </c>
      <c r="U758" s="44">
        <v>16083.221108780101</v>
      </c>
      <c r="V758" s="45">
        <v>14939.4809119685</v>
      </c>
      <c r="W758" s="99">
        <v>0.95917391312101796</v>
      </c>
      <c r="X758" s="86">
        <v>15699.724141364601</v>
      </c>
      <c r="Y758" s="44">
        <v>16137.2452922347</v>
      </c>
      <c r="Z758" s="45">
        <v>15184.524338235</v>
      </c>
      <c r="AA758" s="46">
        <v>0.96718414932067798</v>
      </c>
      <c r="AB758" s="139">
        <v>16211.6382791783</v>
      </c>
      <c r="AC758" s="45">
        <v>15059.4085715618</v>
      </c>
      <c r="AD758" s="99">
        <v>0.95921485218229097</v>
      </c>
      <c r="AE758" s="142">
        <v>15825.1667667157</v>
      </c>
      <c r="AF758" s="44">
        <v>16266.1837625649</v>
      </c>
      <c r="AG758" s="45">
        <v>15306.3957731604</v>
      </c>
      <c r="AH758" s="140">
        <v>0.96721860810677696</v>
      </c>
      <c r="AI758" s="44">
        <v>16341.171158143001</v>
      </c>
      <c r="AJ758" s="45">
        <v>15180.2112360681</v>
      </c>
      <c r="AK758" s="46">
        <v>0.95924494571493901</v>
      </c>
    </row>
    <row r="759" spans="1:37" x14ac:dyDescent="0.2">
      <c r="A759" s="35" t="s">
        <v>6483</v>
      </c>
      <c r="B759" s="35" t="s">
        <v>12227</v>
      </c>
      <c r="C759" s="85" t="s">
        <v>945</v>
      </c>
      <c r="D759" s="85" t="s">
        <v>945</v>
      </c>
      <c r="E759" s="85" t="s">
        <v>12894</v>
      </c>
      <c r="F759" s="85" t="s">
        <v>203</v>
      </c>
      <c r="G759" s="85" t="s">
        <v>203</v>
      </c>
      <c r="H759" s="840">
        <v>1.0278680788866501</v>
      </c>
      <c r="I759" s="840">
        <v>1.03260656895652</v>
      </c>
      <c r="J759" s="86">
        <v>13536.666666666701</v>
      </c>
      <c r="K759" s="44">
        <v>13913.9075611956</v>
      </c>
      <c r="L759" s="45">
        <v>13091.138642280201</v>
      </c>
      <c r="M759" s="46">
        <v>0.96708731659297498</v>
      </c>
      <c r="N759" s="139">
        <v>13978.0509217747</v>
      </c>
      <c r="O759" s="45">
        <v>12983.4484341238</v>
      </c>
      <c r="P759" s="99">
        <v>0.959131871518624</v>
      </c>
      <c r="Q759" s="86">
        <v>13657.6240455267</v>
      </c>
      <c r="R759" s="44">
        <v>14038.2357898316</v>
      </c>
      <c r="S759" s="45">
        <v>13208.790660221101</v>
      </c>
      <c r="T759" s="140">
        <v>0.96713678866767905</v>
      </c>
      <c r="U759" s="44">
        <v>14102.952305749301</v>
      </c>
      <c r="V759" s="45">
        <v>13100.0366996835</v>
      </c>
      <c r="W759" s="99">
        <v>0.95917391312101796</v>
      </c>
      <c r="X759" s="86">
        <v>13774.63769492</v>
      </c>
      <c r="Y759" s="44">
        <v>14158.510384837</v>
      </c>
      <c r="Z759" s="45">
        <v>13322.6112411618</v>
      </c>
      <c r="AA759" s="46">
        <v>0.96718414932067798</v>
      </c>
      <c r="AB759" s="139">
        <v>14223.7813687705</v>
      </c>
      <c r="AC759" s="45">
        <v>13212.8370603973</v>
      </c>
      <c r="AD759" s="99">
        <v>0.95921485218229097</v>
      </c>
      <c r="AE759" s="142">
        <v>13890.3885635069</v>
      </c>
      <c r="AF759" s="44">
        <v>14277.487007760799</v>
      </c>
      <c r="AG759" s="45">
        <v>13435.0422924574</v>
      </c>
      <c r="AH759" s="140">
        <v>0.96721860810677696</v>
      </c>
      <c r="AI759" s="44">
        <v>14343.306476035599</v>
      </c>
      <c r="AJ759" s="45">
        <v>13324.2850235605</v>
      </c>
      <c r="AK759" s="46">
        <v>0.95924494571493901</v>
      </c>
    </row>
    <row r="760" spans="1:37" x14ac:dyDescent="0.2">
      <c r="A760" s="35" t="s">
        <v>6482</v>
      </c>
      <c r="B760" s="35" t="s">
        <v>7480</v>
      </c>
      <c r="C760" s="85" t="s">
        <v>945</v>
      </c>
      <c r="D760" s="85" t="s">
        <v>945</v>
      </c>
      <c r="E760" s="85" t="s">
        <v>12894</v>
      </c>
      <c r="F760" s="85" t="s">
        <v>203</v>
      </c>
      <c r="G760" s="85" t="s">
        <v>203</v>
      </c>
      <c r="H760" s="840">
        <v>1.0278680788866501</v>
      </c>
      <c r="I760" s="840">
        <v>1.03260656895652</v>
      </c>
      <c r="J760" s="86">
        <v>6286.6666666666697</v>
      </c>
      <c r="K760" s="44">
        <v>6461.86398926738</v>
      </c>
      <c r="L760" s="45">
        <v>6079.7555969811701</v>
      </c>
      <c r="M760" s="46">
        <v>0.96708731659297498</v>
      </c>
      <c r="N760" s="139">
        <v>6491.6532968399597</v>
      </c>
      <c r="O760" s="45">
        <v>6029.7423656137498</v>
      </c>
      <c r="P760" s="99">
        <v>0.959131871518624</v>
      </c>
      <c r="Q760" s="86">
        <v>6343.07550715653</v>
      </c>
      <c r="R760" s="44">
        <v>6519.8448357739198</v>
      </c>
      <c r="S760" s="45">
        <v>6134.6216762679796</v>
      </c>
      <c r="T760" s="140">
        <v>0.96713678866767905</v>
      </c>
      <c r="U760" s="44">
        <v>6549.9014360770198</v>
      </c>
      <c r="V760" s="45">
        <v>6084.1125554214204</v>
      </c>
      <c r="W760" s="99">
        <v>0.95917391312101796</v>
      </c>
      <c r="X760" s="86">
        <v>6398.4522839740202</v>
      </c>
      <c r="Y760" s="44">
        <v>6576.7648569762496</v>
      </c>
      <c r="Z760" s="45">
        <v>6188.4816292443602</v>
      </c>
      <c r="AA760" s="46">
        <v>0.96718414932067798</v>
      </c>
      <c r="AB760" s="139">
        <v>6607.0838595863997</v>
      </c>
      <c r="AC760" s="45">
        <v>6137.4904617675802</v>
      </c>
      <c r="AD760" s="99">
        <v>0.95921485218229097</v>
      </c>
      <c r="AE760" s="142">
        <v>6452.4537803501398</v>
      </c>
      <c r="AF760" s="44">
        <v>6632.2712713133797</v>
      </c>
      <c r="AG760" s="45">
        <v>6240.9333643035698</v>
      </c>
      <c r="AH760" s="140">
        <v>0.96721860810677696</v>
      </c>
      <c r="AI760" s="44">
        <v>6662.8461594778601</v>
      </c>
      <c r="AJ760" s="45">
        <v>6189.4836762601199</v>
      </c>
      <c r="AK760" s="46">
        <v>0.95924494571493901</v>
      </c>
    </row>
    <row r="761" spans="1:37" x14ac:dyDescent="0.2">
      <c r="A761" s="35" t="s">
        <v>6481</v>
      </c>
      <c r="B761" s="35" t="s">
        <v>12226</v>
      </c>
      <c r="C761" s="85" t="s">
        <v>945</v>
      </c>
      <c r="D761" s="85" t="s">
        <v>945</v>
      </c>
      <c r="E761" s="85" t="s">
        <v>12894</v>
      </c>
      <c r="F761" s="85" t="s">
        <v>203</v>
      </c>
      <c r="G761" s="85" t="s">
        <v>203</v>
      </c>
      <c r="H761" s="840">
        <v>1.0278680788866501</v>
      </c>
      <c r="I761" s="840">
        <v>1.03260656895652</v>
      </c>
      <c r="J761" s="86">
        <v>13263.5</v>
      </c>
      <c r="K761" s="44">
        <v>13633.128264313</v>
      </c>
      <c r="L761" s="45">
        <v>12826.9626236309</v>
      </c>
      <c r="M761" s="46">
        <v>0.96708731659297498</v>
      </c>
      <c r="N761" s="139">
        <v>13695.977227354701</v>
      </c>
      <c r="O761" s="45">
        <v>12721.4455778873</v>
      </c>
      <c r="P761" s="99">
        <v>0.959131871518624</v>
      </c>
      <c r="Q761" s="86">
        <v>13383.1194606355</v>
      </c>
      <c r="R761" s="44">
        <v>13756.081289513901</v>
      </c>
      <c r="S761" s="45">
        <v>12943.3071775149</v>
      </c>
      <c r="T761" s="140">
        <v>0.96713678866767905</v>
      </c>
      <c r="U761" s="44">
        <v>13819.497068182</v>
      </c>
      <c r="V761" s="45">
        <v>12836.739062823801</v>
      </c>
      <c r="W761" s="99">
        <v>0.95917391312101796</v>
      </c>
      <c r="X761" s="86">
        <v>13497.667625522599</v>
      </c>
      <c r="Y761" s="44">
        <v>13873.821691696399</v>
      </c>
      <c r="Z761" s="45">
        <v>13054.7301802043</v>
      </c>
      <c r="AA761" s="46">
        <v>0.96718414932067798</v>
      </c>
      <c r="AB761" s="139">
        <v>13937.780255706301</v>
      </c>
      <c r="AC761" s="45">
        <v>12947.1632562213</v>
      </c>
      <c r="AD761" s="99">
        <v>0.95921485218229097</v>
      </c>
      <c r="AE761" s="142">
        <v>13614.1812757073</v>
      </c>
      <c r="AF761" s="44">
        <v>13993.5823534758</v>
      </c>
      <c r="AG761" s="45">
        <v>13167.889464002899</v>
      </c>
      <c r="AH761" s="140">
        <v>0.96721860810677696</v>
      </c>
      <c r="AI761" s="44">
        <v>14058.0930162601</v>
      </c>
      <c r="AJ761" s="45">
        <v>13059.3345787692</v>
      </c>
      <c r="AK761" s="46">
        <v>0.95924494571493901</v>
      </c>
    </row>
    <row r="762" spans="1:37" x14ac:dyDescent="0.2">
      <c r="A762" s="35" t="s">
        <v>6480</v>
      </c>
      <c r="B762" s="35" t="s">
        <v>12225</v>
      </c>
      <c r="C762" s="85" t="s">
        <v>945</v>
      </c>
      <c r="D762" s="85" t="s">
        <v>945</v>
      </c>
      <c r="E762" s="85" t="s">
        <v>12894</v>
      </c>
      <c r="F762" s="85" t="s">
        <v>203</v>
      </c>
      <c r="G762" s="85" t="s">
        <v>203</v>
      </c>
      <c r="H762" s="840">
        <v>1.0278680788866501</v>
      </c>
      <c r="I762" s="840">
        <v>1.03260656895652</v>
      </c>
      <c r="J762" s="86">
        <v>9685.3333333333303</v>
      </c>
      <c r="K762" s="44">
        <v>9955.24496671013</v>
      </c>
      <c r="L762" s="45">
        <v>9366.5630236418201</v>
      </c>
      <c r="M762" s="46">
        <v>0.96708731659297498</v>
      </c>
      <c r="N762" s="139">
        <v>10001.138822533499</v>
      </c>
      <c r="O762" s="45">
        <v>9289.5118862817108</v>
      </c>
      <c r="P762" s="99">
        <v>0.959131871518624</v>
      </c>
      <c r="Q762" s="86">
        <v>9766.8750609451308</v>
      </c>
      <c r="R762" s="44">
        <v>10039.059105619601</v>
      </c>
      <c r="S762" s="45">
        <v>9445.9041817609195</v>
      </c>
      <c r="T762" s="140">
        <v>0.96713678866767905</v>
      </c>
      <c r="U762" s="44">
        <v>10085.3393461095</v>
      </c>
      <c r="V762" s="45">
        <v>9368.1317711708307</v>
      </c>
      <c r="W762" s="99">
        <v>0.95917391312101896</v>
      </c>
      <c r="X762" s="86">
        <v>9846.1318220952799</v>
      </c>
      <c r="Y762" s="44">
        <v>10120.5246004418</v>
      </c>
      <c r="Z762" s="45">
        <v>9523.0226304524804</v>
      </c>
      <c r="AA762" s="46">
        <v>0.96718414932067798</v>
      </c>
      <c r="AB762" s="139">
        <v>10167.180398307401</v>
      </c>
      <c r="AC762" s="45">
        <v>9444.5558802984797</v>
      </c>
      <c r="AD762" s="99">
        <v>0.95921485218229097</v>
      </c>
      <c r="AE762" s="142">
        <v>9928.8984309860407</v>
      </c>
      <c r="AF762" s="44">
        <v>10205.5977557183</v>
      </c>
      <c r="AG762" s="45">
        <v>9603.4153204518807</v>
      </c>
      <c r="AH762" s="140">
        <v>0.96721860810677696</v>
      </c>
      <c r="AI762" s="44">
        <v>10252.6457423382</v>
      </c>
      <c r="AJ762" s="45">
        <v>9524.2456364403497</v>
      </c>
      <c r="AK762" s="46">
        <v>0.95924494571493901</v>
      </c>
    </row>
    <row r="763" spans="1:37" x14ac:dyDescent="0.2">
      <c r="A763" s="35" t="s">
        <v>6479</v>
      </c>
      <c r="B763" s="35" t="s">
        <v>12224</v>
      </c>
      <c r="C763" s="85" t="s">
        <v>945</v>
      </c>
      <c r="D763" s="85" t="s">
        <v>945</v>
      </c>
      <c r="E763" s="85" t="s">
        <v>12894</v>
      </c>
      <c r="F763" s="85" t="s">
        <v>203</v>
      </c>
      <c r="G763" s="85" t="s">
        <v>203</v>
      </c>
      <c r="H763" s="840">
        <v>1.0278680788866501</v>
      </c>
      <c r="I763" s="840">
        <v>1.03260656895652</v>
      </c>
      <c r="J763" s="86">
        <v>14318.166666666701</v>
      </c>
      <c r="K763" s="44">
        <v>14717.186464845499</v>
      </c>
      <c r="L763" s="45">
        <v>13846.917380197599</v>
      </c>
      <c r="M763" s="46">
        <v>0.96708731659297498</v>
      </c>
      <c r="N763" s="139">
        <v>14785.032955414201</v>
      </c>
      <c r="O763" s="45">
        <v>13733.0099917156</v>
      </c>
      <c r="P763" s="99">
        <v>0.959131871518624</v>
      </c>
      <c r="Q763" s="86">
        <v>14446.6571384733</v>
      </c>
      <c r="R763" s="44">
        <v>14849.2577192566</v>
      </c>
      <c r="S763" s="45">
        <v>13971.893591886101</v>
      </c>
      <c r="T763" s="140">
        <v>0.96713678866767905</v>
      </c>
      <c r="U763" s="44">
        <v>14917.7130606501</v>
      </c>
      <c r="V763" s="45">
        <v>13856.8566590271</v>
      </c>
      <c r="W763" s="99">
        <v>0.95917391312101796</v>
      </c>
      <c r="X763" s="86">
        <v>14565.4645290565</v>
      </c>
      <c r="Y763" s="44">
        <v>14971.3760435729</v>
      </c>
      <c r="Z763" s="45">
        <v>14087.486419995999</v>
      </c>
      <c r="AA763" s="46">
        <v>0.96718414932067798</v>
      </c>
      <c r="AB763" s="139">
        <v>15040.3943526069</v>
      </c>
      <c r="AC763" s="45">
        <v>13971.409905205301</v>
      </c>
      <c r="AD763" s="99">
        <v>0.95921485218229097</v>
      </c>
      <c r="AE763" s="142">
        <v>14688.262461025801</v>
      </c>
      <c r="AF763" s="44">
        <v>15097.5961179975</v>
      </c>
      <c r="AG763" s="45">
        <v>14206.7607730604</v>
      </c>
      <c r="AH763" s="140">
        <v>0.96721860810677696</v>
      </c>
      <c r="AI763" s="44">
        <v>15167.1963038127</v>
      </c>
      <c r="AJ763" s="45">
        <v>14089.6415270735</v>
      </c>
      <c r="AK763" s="46">
        <v>0.95924494571493901</v>
      </c>
    </row>
    <row r="764" spans="1:37" x14ac:dyDescent="0.2">
      <c r="A764" s="35" t="s">
        <v>6478</v>
      </c>
      <c r="B764" s="35" t="s">
        <v>12223</v>
      </c>
      <c r="C764" s="85" t="s">
        <v>945</v>
      </c>
      <c r="D764" s="85" t="s">
        <v>945</v>
      </c>
      <c r="E764" s="85" t="s">
        <v>12894</v>
      </c>
      <c r="F764" s="85" t="s">
        <v>203</v>
      </c>
      <c r="G764" s="85" t="s">
        <v>203</v>
      </c>
      <c r="H764" s="840">
        <v>1.0278680788866501</v>
      </c>
      <c r="I764" s="840">
        <v>1.03260656895652</v>
      </c>
      <c r="J764" s="86">
        <v>7671.1666666666697</v>
      </c>
      <c r="K764" s="44">
        <v>7884.9473444859505</v>
      </c>
      <c r="L764" s="45">
        <v>7418.6879868041397</v>
      </c>
      <c r="M764" s="46">
        <v>0.96708731659297498</v>
      </c>
      <c r="N764" s="139">
        <v>7921.29709156026</v>
      </c>
      <c r="O764" s="45">
        <v>7357.6604417312801</v>
      </c>
      <c r="P764" s="99">
        <v>0.959131871518624</v>
      </c>
      <c r="Q764" s="86">
        <v>7738.1298611062402</v>
      </c>
      <c r="R764" s="44">
        <v>7953.7766745106601</v>
      </c>
      <c r="S764" s="45">
        <v>7483.8300641637597</v>
      </c>
      <c r="T764" s="140">
        <v>0.96713678866767905</v>
      </c>
      <c r="U764" s="44">
        <v>7990.4437260168697</v>
      </c>
      <c r="V764" s="45">
        <v>7422.2122991158703</v>
      </c>
      <c r="W764" s="99">
        <v>0.95917391312101896</v>
      </c>
      <c r="X764" s="86">
        <v>7801.8218956467099</v>
      </c>
      <c r="Y764" s="44">
        <v>8019.2436836941597</v>
      </c>
      <c r="Z764" s="45">
        <v>7545.7984732924997</v>
      </c>
      <c r="AA764" s="46">
        <v>0.96718414932067798</v>
      </c>
      <c r="AB764" s="139">
        <v>8056.2125392735697</v>
      </c>
      <c r="AC764" s="45">
        <v>7483.62343638532</v>
      </c>
      <c r="AD764" s="99">
        <v>0.95921485218229097</v>
      </c>
      <c r="AE764" s="142">
        <v>7865.9709498614302</v>
      </c>
      <c r="AF764" s="44">
        <v>8085.1804488122398</v>
      </c>
      <c r="AG764" s="45">
        <v>7608.1134735333098</v>
      </c>
      <c r="AH764" s="140">
        <v>0.96721860810677696</v>
      </c>
      <c r="AI764" s="44">
        <v>8122.4532740480399</v>
      </c>
      <c r="AJ764" s="45">
        <v>7545.3928767951202</v>
      </c>
      <c r="AK764" s="46">
        <v>0.95924494571493901</v>
      </c>
    </row>
    <row r="765" spans="1:37" x14ac:dyDescent="0.2">
      <c r="A765" s="35" t="s">
        <v>6477</v>
      </c>
      <c r="B765" s="35" t="s">
        <v>12222</v>
      </c>
      <c r="C765" s="85" t="s">
        <v>945</v>
      </c>
      <c r="D765" s="85" t="s">
        <v>945</v>
      </c>
      <c r="E765" s="85" t="s">
        <v>12894</v>
      </c>
      <c r="F765" s="85" t="s">
        <v>203</v>
      </c>
      <c r="G765" s="85" t="s">
        <v>203</v>
      </c>
      <c r="H765" s="840">
        <v>1.0278680788866501</v>
      </c>
      <c r="I765" s="840">
        <v>1.03260656895652</v>
      </c>
      <c r="J765" s="86">
        <v>24488.166666666701</v>
      </c>
      <c r="K765" s="44">
        <v>25170.604827122701</v>
      </c>
      <c r="L765" s="45">
        <v>23682.1953899482</v>
      </c>
      <c r="M765" s="46">
        <v>0.96708731659297498</v>
      </c>
      <c r="N765" s="139">
        <v>25286.641761702002</v>
      </c>
      <c r="O765" s="45">
        <v>23487.381125060001</v>
      </c>
      <c r="P765" s="99">
        <v>0.959131871518624</v>
      </c>
      <c r="Q765" s="86">
        <v>24696.9993459004</v>
      </c>
      <c r="R765" s="44">
        <v>25385.257271935399</v>
      </c>
      <c r="S765" s="45">
        <v>23885.376637121899</v>
      </c>
      <c r="T765" s="140">
        <v>0.96713678866767905</v>
      </c>
      <c r="U765" s="44">
        <v>25502.283758091598</v>
      </c>
      <c r="V765" s="45">
        <v>23688.717504954599</v>
      </c>
      <c r="W765" s="99">
        <v>0.95917391312101796</v>
      </c>
      <c r="X765" s="86">
        <v>24898.158215978001</v>
      </c>
      <c r="Y765" s="44">
        <v>25592.0220532731</v>
      </c>
      <c r="Z765" s="45">
        <v>24081.1039737723</v>
      </c>
      <c r="AA765" s="46">
        <v>0.96718414932067798</v>
      </c>
      <c r="AB765" s="139">
        <v>25710.001728737501</v>
      </c>
      <c r="AC765" s="45">
        <v>23882.6831527506</v>
      </c>
      <c r="AD765" s="99">
        <v>0.95921485218229097</v>
      </c>
      <c r="AE765" s="142">
        <v>25097.690301604001</v>
      </c>
      <c r="AF765" s="44">
        <v>25797.114714801799</v>
      </c>
      <c r="AG765" s="45">
        <v>24274.953080212399</v>
      </c>
      <c r="AH765" s="140">
        <v>0.96721860810677696</v>
      </c>
      <c r="AI765" s="44">
        <v>25916.0398710726</v>
      </c>
      <c r="AJ765" s="45">
        <v>24074.8325709325</v>
      </c>
      <c r="AK765" s="46">
        <v>0.95924494571493901</v>
      </c>
    </row>
    <row r="766" spans="1:37" x14ac:dyDescent="0.2">
      <c r="A766" s="35" t="s">
        <v>6476</v>
      </c>
      <c r="B766" s="35" t="s">
        <v>7733</v>
      </c>
      <c r="C766" s="85" t="s">
        <v>945</v>
      </c>
      <c r="D766" s="85" t="s">
        <v>945</v>
      </c>
      <c r="E766" s="85" t="s">
        <v>12894</v>
      </c>
      <c r="F766" s="85" t="s">
        <v>203</v>
      </c>
      <c r="G766" s="85" t="s">
        <v>203</v>
      </c>
      <c r="H766" s="840">
        <v>1.0278680788866501</v>
      </c>
      <c r="I766" s="840">
        <v>1.03260656895652</v>
      </c>
      <c r="J766" s="86">
        <v>27748.416666666701</v>
      </c>
      <c r="K766" s="44">
        <v>28521.711731312898</v>
      </c>
      <c r="L766" s="45">
        <v>26835.141813870399</v>
      </c>
      <c r="M766" s="46">
        <v>0.96708731659297498</v>
      </c>
      <c r="N766" s="139">
        <v>28653.197328142502</v>
      </c>
      <c r="O766" s="45">
        <v>26614.3908091786</v>
      </c>
      <c r="P766" s="99">
        <v>0.959131871518624</v>
      </c>
      <c r="Q766" s="86">
        <v>27987.418145352902</v>
      </c>
      <c r="R766" s="44">
        <v>28767.3737220611</v>
      </c>
      <c r="S766" s="45">
        <v>27067.661708196101</v>
      </c>
      <c r="T766" s="140">
        <v>0.96713678866767905</v>
      </c>
      <c r="U766" s="44">
        <v>28899.991825024201</v>
      </c>
      <c r="V766" s="45">
        <v>26844.8013806323</v>
      </c>
      <c r="W766" s="99">
        <v>0.95917391312101796</v>
      </c>
      <c r="X766" s="86">
        <v>28227.776309616402</v>
      </c>
      <c r="Y766" s="44">
        <v>29014.4302066075</v>
      </c>
      <c r="Z766" s="45">
        <v>27301.457817230799</v>
      </c>
      <c r="AA766" s="46">
        <v>0.96718414932067798</v>
      </c>
      <c r="AB766" s="139">
        <v>29148.187244345099</v>
      </c>
      <c r="AC766" s="45">
        <v>27076.502280263499</v>
      </c>
      <c r="AD766" s="99">
        <v>0.95921485218229097</v>
      </c>
      <c r="AE766" s="142">
        <v>28469.162872613299</v>
      </c>
      <c r="AF766" s="44">
        <v>29262.543749384</v>
      </c>
      <c r="AG766" s="45">
        <v>27535.904087614101</v>
      </c>
      <c r="AH766" s="140">
        <v>0.96721860810677696</v>
      </c>
      <c r="AI766" s="44">
        <v>29397.444594953398</v>
      </c>
      <c r="AJ766" s="45">
        <v>27308.900594289698</v>
      </c>
      <c r="AK766" s="46">
        <v>0.95924494571493901</v>
      </c>
    </row>
    <row r="767" spans="1:37" x14ac:dyDescent="0.2">
      <c r="A767" s="35" t="s">
        <v>6475</v>
      </c>
      <c r="B767" s="35" t="s">
        <v>12221</v>
      </c>
      <c r="C767" s="85" t="s">
        <v>945</v>
      </c>
      <c r="D767" s="85" t="s">
        <v>945</v>
      </c>
      <c r="E767" s="85" t="s">
        <v>12894</v>
      </c>
      <c r="F767" s="85" t="s">
        <v>203</v>
      </c>
      <c r="G767" s="85" t="s">
        <v>203</v>
      </c>
      <c r="H767" s="840">
        <v>1.0278680788866501</v>
      </c>
      <c r="I767" s="840">
        <v>1.03260656895652</v>
      </c>
      <c r="J767" s="86">
        <v>11535.083333333299</v>
      </c>
      <c r="K767" s="44">
        <v>11856.543945630699</v>
      </c>
      <c r="L767" s="45">
        <v>11155.432787509701</v>
      </c>
      <c r="M767" s="46">
        <v>0.96708731659297498</v>
      </c>
      <c r="N767" s="139">
        <v>11911.202823460801</v>
      </c>
      <c r="O767" s="45">
        <v>11063.6660656233</v>
      </c>
      <c r="P767" s="99">
        <v>0.959131871518624</v>
      </c>
      <c r="Q767" s="86">
        <v>11632.4872371523</v>
      </c>
      <c r="R767" s="44">
        <v>11956.6623091252</v>
      </c>
      <c r="S767" s="45">
        <v>11250.2063507573</v>
      </c>
      <c r="T767" s="140">
        <v>0.96713678866767905</v>
      </c>
      <c r="U767" s="44">
        <v>12011.782734386299</v>
      </c>
      <c r="V767" s="45">
        <v>11157.5783025897</v>
      </c>
      <c r="W767" s="99">
        <v>0.95917391312101796</v>
      </c>
      <c r="X767" s="86">
        <v>11727.0757012947</v>
      </c>
      <c r="Y767" s="44">
        <v>12053.886772047999</v>
      </c>
      <c r="Z767" s="45">
        <v>11342.2417361759</v>
      </c>
      <c r="AA767" s="46">
        <v>0.96718414932067798</v>
      </c>
      <c r="AB767" s="139">
        <v>12109.4554038072</v>
      </c>
      <c r="AC767" s="45">
        <v>11248.785185347901</v>
      </c>
      <c r="AD767" s="99">
        <v>0.95921485218229097</v>
      </c>
      <c r="AE767" s="142">
        <v>11818.7098086265</v>
      </c>
      <c r="AF767" s="44">
        <v>12148.074545911701</v>
      </c>
      <c r="AG767" s="45">
        <v>11431.276050717701</v>
      </c>
      <c r="AH767" s="140">
        <v>0.96721860810677696</v>
      </c>
      <c r="AI767" s="44">
        <v>12204.0773849786</v>
      </c>
      <c r="AJ767" s="45">
        <v>11337.0376487966</v>
      </c>
      <c r="AK767" s="46">
        <v>0.95924494571493901</v>
      </c>
    </row>
    <row r="768" spans="1:37" x14ac:dyDescent="0.2">
      <c r="A768" s="35" t="s">
        <v>6474</v>
      </c>
      <c r="B768" s="35" t="s">
        <v>12220</v>
      </c>
      <c r="C768" s="85" t="s">
        <v>945</v>
      </c>
      <c r="D768" s="85" t="s">
        <v>945</v>
      </c>
      <c r="E768" s="85" t="s">
        <v>12894</v>
      </c>
      <c r="F768" s="85" t="s">
        <v>203</v>
      </c>
      <c r="G768" s="85" t="s">
        <v>203</v>
      </c>
      <c r="H768" s="840">
        <v>1.0278680788866501</v>
      </c>
      <c r="I768" s="840">
        <v>1.03260656895652</v>
      </c>
      <c r="J768" s="86">
        <v>7289.1666666666697</v>
      </c>
      <c r="K768" s="44">
        <v>7492.3017383512497</v>
      </c>
      <c r="L768" s="45">
        <v>7049.2606318656199</v>
      </c>
      <c r="M768" s="46">
        <v>0.96708731659297498</v>
      </c>
      <c r="N768" s="139">
        <v>7526.8413822188704</v>
      </c>
      <c r="O768" s="45">
        <v>6991.2720668111697</v>
      </c>
      <c r="P768" s="99">
        <v>0.959131871518624</v>
      </c>
      <c r="Q768" s="86">
        <v>7353.8551447796899</v>
      </c>
      <c r="R768" s="44">
        <v>7558.7929600753896</v>
      </c>
      <c r="S768" s="45">
        <v>7112.1838490495202</v>
      </c>
      <c r="T768" s="140">
        <v>0.96713678866767905</v>
      </c>
      <c r="U768" s="44">
        <v>7593.6391296541797</v>
      </c>
      <c r="V768" s="45">
        <v>7053.6260157434699</v>
      </c>
      <c r="W768" s="99">
        <v>0.95917391312101796</v>
      </c>
      <c r="X768" s="86">
        <v>7416.3406324932703</v>
      </c>
      <c r="Y768" s="44">
        <v>7623.0197982898299</v>
      </c>
      <c r="Z768" s="45">
        <v>7172.9671057103797</v>
      </c>
      <c r="AA768" s="46">
        <v>0.96718414932067798</v>
      </c>
      <c r="AB768" s="139">
        <v>7658.1620547316697</v>
      </c>
      <c r="AC768" s="45">
        <v>7113.8640835305496</v>
      </c>
      <c r="AD768" s="99">
        <v>0.95921485218229097</v>
      </c>
      <c r="AE768" s="142">
        <v>7476.6949891225204</v>
      </c>
      <c r="AF768" s="44">
        <v>7685.05611489078</v>
      </c>
      <c r="AG768" s="45">
        <v>7231.5985206180003</v>
      </c>
      <c r="AH768" s="140">
        <v>0.96721860810677696</v>
      </c>
      <c r="AI768" s="44">
        <v>7720.4843598521802</v>
      </c>
      <c r="AJ768" s="45">
        <v>7171.9818789679903</v>
      </c>
      <c r="AK768" s="46">
        <v>0.95924494571493901</v>
      </c>
    </row>
    <row r="769" spans="1:37" x14ac:dyDescent="0.2">
      <c r="A769" s="35" t="s">
        <v>6473</v>
      </c>
      <c r="B769" s="35" t="s">
        <v>12219</v>
      </c>
      <c r="C769" s="85" t="s">
        <v>945</v>
      </c>
      <c r="D769" s="85" t="s">
        <v>945</v>
      </c>
      <c r="E769" s="85" t="s">
        <v>12894</v>
      </c>
      <c r="F769" s="85" t="s">
        <v>203</v>
      </c>
      <c r="G769" s="85" t="s">
        <v>203</v>
      </c>
      <c r="H769" s="840">
        <v>1.0278680788866501</v>
      </c>
      <c r="I769" s="840">
        <v>1.03260656895652</v>
      </c>
      <c r="J769" s="86">
        <v>13723.166666666701</v>
      </c>
      <c r="K769" s="44">
        <v>14105.604957907901</v>
      </c>
      <c r="L769" s="45">
        <v>13271.500426824799</v>
      </c>
      <c r="M769" s="46">
        <v>0.96708731659297498</v>
      </c>
      <c r="N769" s="139">
        <v>14170.632046885101</v>
      </c>
      <c r="O769" s="45">
        <v>13162.326528162001</v>
      </c>
      <c r="P769" s="99">
        <v>0.959131871518624</v>
      </c>
      <c r="Q769" s="86">
        <v>13856.4837897949</v>
      </c>
      <c r="R769" s="44">
        <v>14242.6373731404</v>
      </c>
      <c r="S769" s="45">
        <v>13401.115234688001</v>
      </c>
      <c r="T769" s="140">
        <v>0.96713678866767905</v>
      </c>
      <c r="U769" s="44">
        <v>14308.2961839817</v>
      </c>
      <c r="V769" s="45">
        <v>13290.777778755501</v>
      </c>
      <c r="W769" s="99">
        <v>0.95917391312101896</v>
      </c>
      <c r="X769" s="86">
        <v>13986.3664598428</v>
      </c>
      <c r="Y769" s="44">
        <v>14376.139623683301</v>
      </c>
      <c r="Z769" s="45">
        <v>13527.3919465503</v>
      </c>
      <c r="AA769" s="46">
        <v>0.96718414932067798</v>
      </c>
      <c r="AB769" s="139">
        <v>14442.413882266799</v>
      </c>
      <c r="AC769" s="45">
        <v>13415.930436345499</v>
      </c>
      <c r="AD769" s="99">
        <v>0.95921485218229097</v>
      </c>
      <c r="AE769" s="142">
        <v>14116.6915734509</v>
      </c>
      <c r="AF769" s="44">
        <v>14510.0966478383</v>
      </c>
      <c r="AG769" s="45">
        <v>13653.9267747459</v>
      </c>
      <c r="AH769" s="140">
        <v>0.96721860810677696</v>
      </c>
      <c r="AI769" s="44">
        <v>14576.9884506785</v>
      </c>
      <c r="AJ769" s="45">
        <v>13541.3650420495</v>
      </c>
      <c r="AK769" s="46">
        <v>0.95924494571493901</v>
      </c>
    </row>
    <row r="770" spans="1:37" x14ac:dyDescent="0.2">
      <c r="A770" s="35" t="s">
        <v>6472</v>
      </c>
      <c r="B770" s="35" t="s">
        <v>12218</v>
      </c>
      <c r="C770" s="85" t="s">
        <v>945</v>
      </c>
      <c r="D770" s="85" t="s">
        <v>945</v>
      </c>
      <c r="E770" s="85" t="s">
        <v>12894</v>
      </c>
      <c r="F770" s="85" t="s">
        <v>203</v>
      </c>
      <c r="G770" s="85" t="s">
        <v>203</v>
      </c>
      <c r="H770" s="840">
        <v>1.0278680788866501</v>
      </c>
      <c r="I770" s="840">
        <v>1.03260656895652</v>
      </c>
      <c r="J770" s="86">
        <v>12834.083333333299</v>
      </c>
      <c r="K770" s="44">
        <v>13191.7445801045</v>
      </c>
      <c r="L770" s="45">
        <v>12411.679211764</v>
      </c>
      <c r="M770" s="46">
        <v>0.96708731659297498</v>
      </c>
      <c r="N770" s="139">
        <v>13252.5587565353</v>
      </c>
      <c r="O770" s="45">
        <v>12309.578366726</v>
      </c>
      <c r="P770" s="99">
        <v>0.959131871518624</v>
      </c>
      <c r="Q770" s="86">
        <v>12940.4614778184</v>
      </c>
      <c r="R770" s="44">
        <v>13301.0872791118</v>
      </c>
      <c r="S770" s="45">
        <v>12515.1963575351</v>
      </c>
      <c r="T770" s="140">
        <v>0.96713678866767905</v>
      </c>
      <c r="U770" s="44">
        <v>13362.405527323999</v>
      </c>
      <c r="V770" s="45">
        <v>12412.1530732708</v>
      </c>
      <c r="W770" s="99">
        <v>0.95917391312101896</v>
      </c>
      <c r="X770" s="86">
        <v>13042.4395881371</v>
      </c>
      <c r="Y770" s="44">
        <v>13405.907323453701</v>
      </c>
      <c r="Z770" s="45">
        <v>12614.4408381188</v>
      </c>
      <c r="AA770" s="46">
        <v>0.96718414932067798</v>
      </c>
      <c r="AB770" s="139">
        <v>13467.708793928899</v>
      </c>
      <c r="AC770" s="45">
        <v>12510.5017616314</v>
      </c>
      <c r="AD770" s="99">
        <v>0.95921485218229097</v>
      </c>
      <c r="AE770" s="142">
        <v>13144.6625602882</v>
      </c>
      <c r="AF770" s="44">
        <v>13510.9790534567</v>
      </c>
      <c r="AG770" s="45">
        <v>12713.762225595199</v>
      </c>
      <c r="AH770" s="140">
        <v>0.96721860810677696</v>
      </c>
      <c r="AI770" s="44">
        <v>13573.2649064704</v>
      </c>
      <c r="AJ770" s="45">
        <v>12608.951124084901</v>
      </c>
      <c r="AK770" s="46">
        <v>0.95924494571493901</v>
      </c>
    </row>
    <row r="771" spans="1:37" x14ac:dyDescent="0.2">
      <c r="A771" s="35" t="s">
        <v>6471</v>
      </c>
      <c r="B771" s="35" t="s">
        <v>12217</v>
      </c>
      <c r="C771" s="85" t="s">
        <v>945</v>
      </c>
      <c r="D771" s="85" t="s">
        <v>945</v>
      </c>
      <c r="E771" s="85" t="s">
        <v>12894</v>
      </c>
      <c r="F771" s="85" t="s">
        <v>203</v>
      </c>
      <c r="G771" s="85" t="s">
        <v>203</v>
      </c>
      <c r="H771" s="840">
        <v>1.0278680788866501</v>
      </c>
      <c r="I771" s="840">
        <v>1.03260656895652</v>
      </c>
      <c r="J771" s="86">
        <v>8930.5</v>
      </c>
      <c r="K771" s="44">
        <v>9179.3758784971997</v>
      </c>
      <c r="L771" s="45">
        <v>8636.5732808335597</v>
      </c>
      <c r="M771" s="46">
        <v>0.96708731659297498</v>
      </c>
      <c r="N771" s="139">
        <v>9221.6929640661692</v>
      </c>
      <c r="O771" s="45">
        <v>8565.5271785970708</v>
      </c>
      <c r="P771" s="99">
        <v>0.959131871518623</v>
      </c>
      <c r="Q771" s="86">
        <v>9002.92243055986</v>
      </c>
      <c r="R771" s="44">
        <v>9253.8165830650596</v>
      </c>
      <c r="S771" s="45">
        <v>8707.0574881158791</v>
      </c>
      <c r="T771" s="140">
        <v>0.96713678866767905</v>
      </c>
      <c r="U771" s="44">
        <v>9296.4768416020797</v>
      </c>
      <c r="V771" s="45">
        <v>8635.3683372450905</v>
      </c>
      <c r="W771" s="99">
        <v>0.95917391312101796</v>
      </c>
      <c r="X771" s="86">
        <v>9075.3348531661304</v>
      </c>
      <c r="Y771" s="44">
        <v>9328.2470007769007</v>
      </c>
      <c r="Z771" s="45">
        <v>8777.5200197597806</v>
      </c>
      <c r="AA771" s="46">
        <v>0.96718414932067798</v>
      </c>
      <c r="AB771" s="139">
        <v>9371.2503848593606</v>
      </c>
      <c r="AC771" s="45">
        <v>8705.1959796845404</v>
      </c>
      <c r="AD771" s="99">
        <v>0.95921485218229097</v>
      </c>
      <c r="AE771" s="142">
        <v>9144.8736954137294</v>
      </c>
      <c r="AF771" s="44">
        <v>9399.7237569659392</v>
      </c>
      <c r="AG771" s="45">
        <v>8845.0920069903495</v>
      </c>
      <c r="AH771" s="140">
        <v>0.96721860810677696</v>
      </c>
      <c r="AI771" s="44">
        <v>9443.0566501618705</v>
      </c>
      <c r="AJ771" s="45">
        <v>8772.1738715271294</v>
      </c>
      <c r="AK771" s="46">
        <v>0.95924494571493901</v>
      </c>
    </row>
    <row r="772" spans="1:37" x14ac:dyDescent="0.2">
      <c r="A772" s="35" t="s">
        <v>6470</v>
      </c>
      <c r="B772" s="35" t="s">
        <v>12216</v>
      </c>
      <c r="C772" s="85" t="s">
        <v>945</v>
      </c>
      <c r="D772" s="85" t="s">
        <v>945</v>
      </c>
      <c r="E772" s="85" t="s">
        <v>12894</v>
      </c>
      <c r="F772" s="85" t="s">
        <v>203</v>
      </c>
      <c r="G772" s="85" t="s">
        <v>203</v>
      </c>
      <c r="H772" s="840">
        <v>1.0278680788866501</v>
      </c>
      <c r="I772" s="840">
        <v>1.03260656895652</v>
      </c>
      <c r="J772" s="86">
        <v>8342.9166666666697</v>
      </c>
      <c r="K772" s="44">
        <v>8575.4177264780501</v>
      </c>
      <c r="L772" s="45">
        <v>8068.3288917254704</v>
      </c>
      <c r="M772" s="46">
        <v>0.96708731659297498</v>
      </c>
      <c r="N772" s="139">
        <v>8614.9505542568004</v>
      </c>
      <c r="O772" s="45">
        <v>8001.9572764239201</v>
      </c>
      <c r="P772" s="99">
        <v>0.959131871518624</v>
      </c>
      <c r="Q772" s="86">
        <v>8404.1636206059502</v>
      </c>
      <c r="R772" s="44">
        <v>8638.3715153612793</v>
      </c>
      <c r="S772" s="45">
        <v>8127.9758154705696</v>
      </c>
      <c r="T772" s="140">
        <v>0.96713678866767905</v>
      </c>
      <c r="U772" s="44">
        <v>8678.1945612230793</v>
      </c>
      <c r="V772" s="45">
        <v>8061.0545064859098</v>
      </c>
      <c r="W772" s="99">
        <v>0.95917391312101796</v>
      </c>
      <c r="X772" s="86">
        <v>8461.5274659181505</v>
      </c>
      <c r="Y772" s="44">
        <v>8697.3339808398796</v>
      </c>
      <c r="Z772" s="45">
        <v>8183.8552440775902</v>
      </c>
      <c r="AA772" s="46">
        <v>0.96718414932067798</v>
      </c>
      <c r="AB772" s="139">
        <v>8737.4288447130602</v>
      </c>
      <c r="AC772" s="45">
        <v>8116.4228174570699</v>
      </c>
      <c r="AD772" s="99">
        <v>0.95921485218229097</v>
      </c>
      <c r="AE772" s="142">
        <v>8522.5417167052401</v>
      </c>
      <c r="AF772" s="44">
        <v>8760.0485815811207</v>
      </c>
      <c r="AG772" s="45">
        <v>8243.1609367635792</v>
      </c>
      <c r="AH772" s="140">
        <v>0.96721860810677696</v>
      </c>
      <c r="AI772" s="44">
        <v>8800.4325608757699</v>
      </c>
      <c r="AJ772" s="45">
        <v>8175.20506639422</v>
      </c>
      <c r="AK772" s="46">
        <v>0.95924494571493901</v>
      </c>
    </row>
    <row r="773" spans="1:37" x14ac:dyDescent="0.2">
      <c r="A773" s="35" t="s">
        <v>6469</v>
      </c>
      <c r="B773" s="35" t="s">
        <v>8767</v>
      </c>
      <c r="C773" s="85" t="s">
        <v>945</v>
      </c>
      <c r="D773" s="85" t="s">
        <v>945</v>
      </c>
      <c r="E773" s="85" t="s">
        <v>12894</v>
      </c>
      <c r="F773" s="85" t="s">
        <v>203</v>
      </c>
      <c r="G773" s="85" t="s">
        <v>203</v>
      </c>
      <c r="H773" s="840">
        <v>1.0278680788866501</v>
      </c>
      <c r="I773" s="840">
        <v>1.03260656895652</v>
      </c>
      <c r="J773" s="86">
        <v>14601.083333333299</v>
      </c>
      <c r="K773" s="44">
        <v>15007.987475497201</v>
      </c>
      <c r="L773" s="45">
        <v>14120.522500183701</v>
      </c>
      <c r="M773" s="46">
        <v>0.96708731659297498</v>
      </c>
      <c r="N773" s="139">
        <v>15077.174563881499</v>
      </c>
      <c r="O773" s="45">
        <v>14004.3643836994</v>
      </c>
      <c r="P773" s="99">
        <v>0.959131871518624</v>
      </c>
      <c r="Q773" s="86">
        <v>14725.6631059052</v>
      </c>
      <c r="R773" s="44">
        <v>15136.0390469987</v>
      </c>
      <c r="S773" s="45">
        <v>14241.7305272473</v>
      </c>
      <c r="T773" s="140">
        <v>0.96713678866767905</v>
      </c>
      <c r="U773" s="44">
        <v>15205.816455398301</v>
      </c>
      <c r="V773" s="45">
        <v>14124.4719045929</v>
      </c>
      <c r="W773" s="99">
        <v>0.95917391312101796</v>
      </c>
      <c r="X773" s="86">
        <v>14846.1788287903</v>
      </c>
      <c r="Y773" s="44">
        <v>15259.9133115563</v>
      </c>
      <c r="Z773" s="45">
        <v>14358.988841186199</v>
      </c>
      <c r="AA773" s="46">
        <v>0.96718414932067798</v>
      </c>
      <c r="AB773" s="139">
        <v>15330.2617825121</v>
      </c>
      <c r="AC773" s="45">
        <v>14240.675230729999</v>
      </c>
      <c r="AD773" s="99">
        <v>0.95921485218229097</v>
      </c>
      <c r="AE773" s="142">
        <v>14963.402069100899</v>
      </c>
      <c r="AF773" s="44">
        <v>15380.403338375199</v>
      </c>
      <c r="AG773" s="45">
        <v>14472.880921817799</v>
      </c>
      <c r="AH773" s="140">
        <v>0.96721860810677696</v>
      </c>
      <c r="AI773" s="44">
        <v>15451.307270491099</v>
      </c>
      <c r="AJ773" s="45">
        <v>14353.5678054855</v>
      </c>
      <c r="AK773" s="46">
        <v>0.95924494571494001</v>
      </c>
    </row>
    <row r="774" spans="1:37" x14ac:dyDescent="0.2">
      <c r="A774" s="35" t="s">
        <v>6468</v>
      </c>
      <c r="B774" s="35" t="s">
        <v>12215</v>
      </c>
      <c r="C774" s="85" t="s">
        <v>945</v>
      </c>
      <c r="D774" s="85" t="s">
        <v>945</v>
      </c>
      <c r="E774" s="85" t="s">
        <v>12894</v>
      </c>
      <c r="F774" s="85" t="s">
        <v>203</v>
      </c>
      <c r="G774" s="85" t="s">
        <v>203</v>
      </c>
      <c r="H774" s="840">
        <v>1.0278680788866501</v>
      </c>
      <c r="I774" s="840">
        <v>1.03260656895652</v>
      </c>
      <c r="J774" s="86">
        <v>13991.166666666701</v>
      </c>
      <c r="K774" s="44">
        <v>14381.073603049599</v>
      </c>
      <c r="L774" s="45">
        <v>13530.6798276717</v>
      </c>
      <c r="M774" s="46">
        <v>0.96708731659297498</v>
      </c>
      <c r="N774" s="139">
        <v>14447.370607365399</v>
      </c>
      <c r="O774" s="45">
        <v>13419.373869728999</v>
      </c>
      <c r="P774" s="99">
        <v>0.959131871518624</v>
      </c>
      <c r="Q774" s="86">
        <v>14113.6535713185</v>
      </c>
      <c r="R774" s="44">
        <v>14506.9739824229</v>
      </c>
      <c r="S774" s="45">
        <v>13649.833591333099</v>
      </c>
      <c r="T774" s="140">
        <v>0.96713678866767905</v>
      </c>
      <c r="U774" s="44">
        <v>14573.851389720099</v>
      </c>
      <c r="V774" s="45">
        <v>13537.448324436</v>
      </c>
      <c r="W774" s="99">
        <v>0.95917391312101896</v>
      </c>
      <c r="X774" s="86">
        <v>14232.541060232999</v>
      </c>
      <c r="Y774" s="44">
        <v>14629.174637257</v>
      </c>
      <c r="Z774" s="45">
        <v>13765.488118013</v>
      </c>
      <c r="AA774" s="46">
        <v>0.96718414932067798</v>
      </c>
      <c r="AB774" s="139">
        <v>14696.615391739901</v>
      </c>
      <c r="AC774" s="45">
        <v>13652.0647692697</v>
      </c>
      <c r="AD774" s="99">
        <v>0.95921485218229097</v>
      </c>
      <c r="AE774" s="142">
        <v>14352.471479280701</v>
      </c>
      <c r="AF774" s="44">
        <v>14752.4472866836</v>
      </c>
      <c r="AG774" s="45">
        <v>13881.9774870821</v>
      </c>
      <c r="AH774" s="140">
        <v>0.96721860810677696</v>
      </c>
      <c r="AI774" s="44">
        <v>14820.456330266299</v>
      </c>
      <c r="AJ774" s="45">
        <v>13767.5357250178</v>
      </c>
      <c r="AK774" s="46">
        <v>0.95924494571493901</v>
      </c>
    </row>
    <row r="775" spans="1:37" x14ac:dyDescent="0.2">
      <c r="A775" s="35" t="s">
        <v>6467</v>
      </c>
      <c r="B775" s="35" t="s">
        <v>12214</v>
      </c>
      <c r="C775" s="85" t="s">
        <v>945</v>
      </c>
      <c r="D775" s="85" t="s">
        <v>945</v>
      </c>
      <c r="E775" s="85" t="s">
        <v>12894</v>
      </c>
      <c r="F775" s="85" t="s">
        <v>203</v>
      </c>
      <c r="G775" s="85" t="s">
        <v>203</v>
      </c>
      <c r="H775" s="840">
        <v>1.0278680788866501</v>
      </c>
      <c r="I775" s="840">
        <v>1.03260656895652</v>
      </c>
      <c r="J775" s="86">
        <v>10963.916666666701</v>
      </c>
      <c r="K775" s="44">
        <v>11269.45996124</v>
      </c>
      <c r="L775" s="45">
        <v>10603.064748515701</v>
      </c>
      <c r="M775" s="46">
        <v>0.96708731659297498</v>
      </c>
      <c r="N775" s="139">
        <v>11321.412371491801</v>
      </c>
      <c r="O775" s="45">
        <v>10515.841911674201</v>
      </c>
      <c r="P775" s="99">
        <v>0.959131871518624</v>
      </c>
      <c r="Q775" s="86">
        <v>11063.631738661101</v>
      </c>
      <c r="R775" s="44">
        <v>11371.953900727</v>
      </c>
      <c r="S775" s="45">
        <v>10700.045270730599</v>
      </c>
      <c r="T775" s="140">
        <v>0.96713678866767905</v>
      </c>
      <c r="U775" s="44">
        <v>11424.3788098573</v>
      </c>
      <c r="V775" s="45">
        <v>10611.9469481015</v>
      </c>
      <c r="W775" s="99">
        <v>0.95917391312101796</v>
      </c>
      <c r="X775" s="86">
        <v>11159.0094872722</v>
      </c>
      <c r="Y775" s="44">
        <v>11469.9896439604</v>
      </c>
      <c r="Z775" s="45">
        <v>10792.8170982088</v>
      </c>
      <c r="AA775" s="46">
        <v>0.96718414932067798</v>
      </c>
      <c r="AB775" s="139">
        <v>11522.866499605399</v>
      </c>
      <c r="AC775" s="45">
        <v>10703.887635834601</v>
      </c>
      <c r="AD775" s="99">
        <v>0.95921485218229097</v>
      </c>
      <c r="AE775" s="142">
        <v>11252.471210747801</v>
      </c>
      <c r="AF775" s="44">
        <v>11566.0559661186</v>
      </c>
      <c r="AG775" s="45">
        <v>10883.5995422211</v>
      </c>
      <c r="AH775" s="140">
        <v>0.96721860810677696</v>
      </c>
      <c r="AI775" s="44">
        <v>11619.3756892123</v>
      </c>
      <c r="AJ775" s="45">
        <v>10793.8761357127</v>
      </c>
      <c r="AK775" s="46">
        <v>0.95924494571493901</v>
      </c>
    </row>
    <row r="776" spans="1:37" x14ac:dyDescent="0.2">
      <c r="A776" s="35" t="s">
        <v>6466</v>
      </c>
      <c r="B776" s="35" t="s">
        <v>12213</v>
      </c>
      <c r="C776" s="85" t="s">
        <v>945</v>
      </c>
      <c r="D776" s="85" t="s">
        <v>945</v>
      </c>
      <c r="E776" s="85" t="s">
        <v>12894</v>
      </c>
      <c r="F776" s="85" t="s">
        <v>204</v>
      </c>
      <c r="G776" s="85" t="s">
        <v>204</v>
      </c>
      <c r="H776" s="840">
        <v>1.0329773165924701</v>
      </c>
      <c r="I776" s="840">
        <v>1.03400420964101</v>
      </c>
      <c r="J776" s="86">
        <v>30605.75</v>
      </c>
      <c r="K776" s="44">
        <v>31615.045507300099</v>
      </c>
      <c r="L776" s="45">
        <v>29745.557967649798</v>
      </c>
      <c r="M776" s="46">
        <v>0.97189443054490798</v>
      </c>
      <c r="N776" s="139">
        <v>31646.4743392204</v>
      </c>
      <c r="O776" s="45">
        <v>29394.682420639099</v>
      </c>
      <c r="P776" s="99">
        <v>0.96043006365271499</v>
      </c>
      <c r="Q776" s="86">
        <v>30724.791429121298</v>
      </c>
      <c r="R776" s="44">
        <v>31738.0126033171</v>
      </c>
      <c r="S776" s="45">
        <v>29862.7812443736</v>
      </c>
      <c r="T776" s="140">
        <v>0.97194414853112099</v>
      </c>
      <c r="U776" s="44">
        <v>31769.563678053499</v>
      </c>
      <c r="V776" s="45">
        <v>29510.3068558042</v>
      </c>
      <c r="W776" s="99">
        <v>0.96047216215873199</v>
      </c>
      <c r="X776" s="86">
        <v>30837.819403030499</v>
      </c>
      <c r="Y776" s="44">
        <v>31854.767936505701</v>
      </c>
      <c r="Z776" s="45">
        <v>29974.105881222298</v>
      </c>
      <c r="AA776" s="46">
        <v>0.97199174460035498</v>
      </c>
      <c r="AB776" s="139">
        <v>31886.435078882801</v>
      </c>
      <c r="AC776" s="45">
        <v>29620.1312584316</v>
      </c>
      <c r="AD776" s="99">
        <v>0.96051315663132897</v>
      </c>
      <c r="AE776" s="142">
        <v>30954.135154925301</v>
      </c>
      <c r="AF776" s="44">
        <v>31974.919469775399</v>
      </c>
      <c r="AG776" s="45">
        <v>30088.235775724599</v>
      </c>
      <c r="AH776" s="140">
        <v>0.97202637467120601</v>
      </c>
      <c r="AI776" s="44">
        <v>32006.706055989602</v>
      </c>
      <c r="AJ776" s="45">
        <v>29732.7868485453</v>
      </c>
      <c r="AK776" s="46">
        <v>0.96054329089579804</v>
      </c>
    </row>
    <row r="777" spans="1:37" x14ac:dyDescent="0.2">
      <c r="A777" s="35" t="s">
        <v>6465</v>
      </c>
      <c r="B777" s="35" t="s">
        <v>12212</v>
      </c>
      <c r="C777" s="85" t="s">
        <v>945</v>
      </c>
      <c r="D777" s="85" t="s">
        <v>945</v>
      </c>
      <c r="E777" s="85" t="s">
        <v>12894</v>
      </c>
      <c r="F777" s="85" t="s">
        <v>203</v>
      </c>
      <c r="G777" s="85" t="s">
        <v>203</v>
      </c>
      <c r="H777" s="840">
        <v>1.0278680788866501</v>
      </c>
      <c r="I777" s="840">
        <v>1.03260656895652</v>
      </c>
      <c r="J777" s="86">
        <v>22014.666666666701</v>
      </c>
      <c r="K777" s="44">
        <v>22628.173133996599</v>
      </c>
      <c r="L777" s="45">
        <v>21290.104912355499</v>
      </c>
      <c r="M777" s="46">
        <v>0.96708731659297498</v>
      </c>
      <c r="N777" s="139">
        <v>22732.489413388001</v>
      </c>
      <c r="O777" s="45">
        <v>21114.968440858702</v>
      </c>
      <c r="P777" s="99">
        <v>0.959131871518623</v>
      </c>
      <c r="Q777" s="86">
        <v>22203.6700870594</v>
      </c>
      <c r="R777" s="44">
        <v>22822.4437166186</v>
      </c>
      <c r="S777" s="45">
        <v>21473.9861846352</v>
      </c>
      <c r="T777" s="140">
        <v>0.96713678866767905</v>
      </c>
      <c r="U777" s="44">
        <v>22927.6555868408</v>
      </c>
      <c r="V777" s="45">
        <v>21297.1811230528</v>
      </c>
      <c r="W777" s="99">
        <v>0.95917391312101796</v>
      </c>
      <c r="X777" s="86">
        <v>22384.590033382799</v>
      </c>
      <c r="Y777" s="44">
        <v>23008.405554278401</v>
      </c>
      <c r="Z777" s="45">
        <v>21650.0206693295</v>
      </c>
      <c r="AA777" s="46">
        <v>0.96718414932067798</v>
      </c>
      <c r="AB777" s="139">
        <v>23114.4747118696</v>
      </c>
      <c r="AC777" s="45">
        <v>21471.631220032501</v>
      </c>
      <c r="AD777" s="99">
        <v>0.95921485218229097</v>
      </c>
      <c r="AE777" s="142">
        <v>22569.196791844901</v>
      </c>
      <c r="AF777" s="44">
        <v>23198.156948448301</v>
      </c>
      <c r="AG777" s="45">
        <v>21829.347107096099</v>
      </c>
      <c r="AH777" s="140">
        <v>0.96721860810677696</v>
      </c>
      <c r="AI777" s="44">
        <v>23305.100863331401</v>
      </c>
      <c r="AJ777" s="45">
        <v>21649.387951422999</v>
      </c>
      <c r="AK777" s="46">
        <v>0.95924494571493901</v>
      </c>
    </row>
    <row r="778" spans="1:37" x14ac:dyDescent="0.2">
      <c r="A778" s="35" t="s">
        <v>6464</v>
      </c>
      <c r="B778" s="35" t="s">
        <v>12211</v>
      </c>
      <c r="C778" s="85" t="s">
        <v>945</v>
      </c>
      <c r="D778" s="85" t="s">
        <v>945</v>
      </c>
      <c r="E778" s="85" t="s">
        <v>12894</v>
      </c>
      <c r="F778" s="85" t="s">
        <v>203</v>
      </c>
      <c r="G778" s="85" t="s">
        <v>203</v>
      </c>
      <c r="H778" s="840">
        <v>1.0278680788866501</v>
      </c>
      <c r="I778" s="840">
        <v>1.03260656895652</v>
      </c>
      <c r="J778" s="86">
        <v>8055</v>
      </c>
      <c r="K778" s="44">
        <v>8279.4773754319394</v>
      </c>
      <c r="L778" s="45">
        <v>7789.88833515641</v>
      </c>
      <c r="M778" s="46">
        <v>0.96708731659297498</v>
      </c>
      <c r="N778" s="139">
        <v>8317.6459129447394</v>
      </c>
      <c r="O778" s="45">
        <v>7725.8072250825098</v>
      </c>
      <c r="P778" s="99">
        <v>0.959131871518624</v>
      </c>
      <c r="Q778" s="86">
        <v>8120.3648700823196</v>
      </c>
      <c r="R778" s="44">
        <v>8346.6638388701303</v>
      </c>
      <c r="S778" s="45">
        <v>7853.5036032612497</v>
      </c>
      <c r="T778" s="140">
        <v>0.96713678866767905</v>
      </c>
      <c r="U778" s="44">
        <v>8385.14210717073</v>
      </c>
      <c r="V778" s="45">
        <v>7788.8421484073097</v>
      </c>
      <c r="W778" s="99">
        <v>0.95917391312101796</v>
      </c>
      <c r="X778" s="86">
        <v>8184.5801413625904</v>
      </c>
      <c r="Y778" s="44">
        <v>8412.6686663961591</v>
      </c>
      <c r="Z778" s="45">
        <v>7915.9961815706902</v>
      </c>
      <c r="AA778" s="46">
        <v>0.96718414932067798</v>
      </c>
      <c r="AB778" s="139">
        <v>8451.4512181220598</v>
      </c>
      <c r="AC778" s="45">
        <v>7850.7708304712296</v>
      </c>
      <c r="AD778" s="99">
        <v>0.95921485218229097</v>
      </c>
      <c r="AE778" s="142">
        <v>8245.79066950384</v>
      </c>
      <c r="AF778" s="44">
        <v>8475.5850143643493</v>
      </c>
      <c r="AG778" s="45">
        <v>7975.4821740973503</v>
      </c>
      <c r="AH778" s="140">
        <v>0.96721860810677696</v>
      </c>
      <c r="AI778" s="44">
        <v>8514.6576115700209</v>
      </c>
      <c r="AJ778" s="45">
        <v>7909.7330231449696</v>
      </c>
      <c r="AK778" s="46">
        <v>0.95924494571493901</v>
      </c>
    </row>
    <row r="779" spans="1:37" x14ac:dyDescent="0.2">
      <c r="A779" s="35" t="s">
        <v>6463</v>
      </c>
      <c r="B779" s="35" t="s">
        <v>12210</v>
      </c>
      <c r="C779" s="85" t="s">
        <v>945</v>
      </c>
      <c r="D779" s="85" t="s">
        <v>945</v>
      </c>
      <c r="E779" s="85" t="s">
        <v>12894</v>
      </c>
      <c r="F779" s="85" t="s">
        <v>203</v>
      </c>
      <c r="G779" s="85" t="s">
        <v>203</v>
      </c>
      <c r="H779" s="840">
        <v>1.0278680788866501</v>
      </c>
      <c r="I779" s="840">
        <v>1.03260656895652</v>
      </c>
      <c r="J779" s="86">
        <v>5404.0833333333303</v>
      </c>
      <c r="K779" s="44">
        <v>5554.6847539766804</v>
      </c>
      <c r="L779" s="45">
        <v>5226.2204494781499</v>
      </c>
      <c r="M779" s="46">
        <v>0.96708731659297498</v>
      </c>
      <c r="N779" s="139">
        <v>5580.2919491884304</v>
      </c>
      <c r="O779" s="45">
        <v>5183.2285613426002</v>
      </c>
      <c r="P779" s="99">
        <v>0.959131871518624</v>
      </c>
      <c r="Q779" s="86">
        <v>5450.06400536602</v>
      </c>
      <c r="R779" s="44">
        <v>5601.9468190048301</v>
      </c>
      <c r="S779" s="45">
        <v>5270.9574001829997</v>
      </c>
      <c r="T779" s="140">
        <v>0.96713678866767905</v>
      </c>
      <c r="U779" s="44">
        <v>5627.7718931744103</v>
      </c>
      <c r="V779" s="45">
        <v>5227.5592187869397</v>
      </c>
      <c r="W779" s="99">
        <v>0.95917391312101796</v>
      </c>
      <c r="X779" s="86">
        <v>5492.28160033515</v>
      </c>
      <c r="Y779" s="44">
        <v>5645.3409372409697</v>
      </c>
      <c r="Z779" s="45">
        <v>5312.0477074497603</v>
      </c>
      <c r="AA779" s="46">
        <v>0.96718414932067798</v>
      </c>
      <c r="AB779" s="139">
        <v>5671.3660590650898</v>
      </c>
      <c r="AC779" s="45">
        <v>5268.2780834089999</v>
      </c>
      <c r="AD779" s="99">
        <v>0.95921485218229097</v>
      </c>
      <c r="AE779" s="142">
        <v>5534.1560679546301</v>
      </c>
      <c r="AF779" s="44">
        <v>5688.3823658274096</v>
      </c>
      <c r="AG779" s="45">
        <v>5352.73872909275</v>
      </c>
      <c r="AH779" s="140">
        <v>0.96721860810677696</v>
      </c>
      <c r="AI779" s="44">
        <v>5714.6059094005204</v>
      </c>
      <c r="AJ779" s="45">
        <v>5308.6112369831399</v>
      </c>
      <c r="AK779" s="46">
        <v>0.95924494571493901</v>
      </c>
    </row>
    <row r="780" spans="1:37" x14ac:dyDescent="0.2">
      <c r="A780" s="35" t="s">
        <v>6462</v>
      </c>
      <c r="B780" s="35" t="s">
        <v>12951</v>
      </c>
      <c r="C780" s="85" t="s">
        <v>945</v>
      </c>
      <c r="D780" s="85" t="s">
        <v>945</v>
      </c>
      <c r="E780" s="85" t="s">
        <v>12894</v>
      </c>
      <c r="F780" s="85" t="s">
        <v>203</v>
      </c>
      <c r="G780" s="85" t="s">
        <v>203</v>
      </c>
      <c r="H780" s="840">
        <v>1.0278680788866501</v>
      </c>
      <c r="I780" s="840">
        <v>1.03260656895652</v>
      </c>
      <c r="J780" s="86">
        <v>4141.5833333333303</v>
      </c>
      <c r="K780" s="44">
        <v>4257.0013043822901</v>
      </c>
      <c r="L780" s="45">
        <v>4005.27271227952</v>
      </c>
      <c r="M780" s="46">
        <v>0.96708731659297498</v>
      </c>
      <c r="N780" s="139">
        <v>4276.6261558808201</v>
      </c>
      <c r="O780" s="45">
        <v>3972.3245735503401</v>
      </c>
      <c r="P780" s="99">
        <v>0.959131871518624</v>
      </c>
      <c r="Q780" s="86">
        <v>4180.7557359042903</v>
      </c>
      <c r="R780" s="44">
        <v>4297.2653665582702</v>
      </c>
      <c r="S780" s="45">
        <v>4043.3626766264501</v>
      </c>
      <c r="T780" s="140">
        <v>0.96713678866767905</v>
      </c>
      <c r="U780" s="44">
        <v>4317.0758360973996</v>
      </c>
      <c r="V780" s="45">
        <v>4010.0718390104598</v>
      </c>
      <c r="W780" s="99">
        <v>0.95917391312101796</v>
      </c>
      <c r="X780" s="86">
        <v>4219.3289043162504</v>
      </c>
      <c r="Y780" s="44">
        <v>4336.9134950704401</v>
      </c>
      <c r="Z780" s="45">
        <v>4080.86803702526</v>
      </c>
      <c r="AA780" s="46">
        <v>0.96718414932067798</v>
      </c>
      <c r="AB780" s="139">
        <v>4356.9067431850499</v>
      </c>
      <c r="AC780" s="45">
        <v>4047.2429512621702</v>
      </c>
      <c r="AD780" s="99">
        <v>0.95921485218229097</v>
      </c>
      <c r="AE780" s="142">
        <v>4255.6015132496304</v>
      </c>
      <c r="AF780" s="44">
        <v>4374.1969519310096</v>
      </c>
      <c r="AG780" s="45">
        <v>4116.09697230241</v>
      </c>
      <c r="AH780" s="140">
        <v>0.96721860810677696</v>
      </c>
      <c r="AI780" s="44">
        <v>4394.36207744286</v>
      </c>
      <c r="AJ780" s="45">
        <v>4082.1642425615601</v>
      </c>
      <c r="AK780" s="46">
        <v>0.95924494571493901</v>
      </c>
    </row>
    <row r="781" spans="1:37" x14ac:dyDescent="0.2">
      <c r="A781" s="35" t="s">
        <v>6461</v>
      </c>
      <c r="B781" s="35" t="s">
        <v>12209</v>
      </c>
      <c r="C781" s="85" t="s">
        <v>945</v>
      </c>
      <c r="D781" s="85" t="s">
        <v>945</v>
      </c>
      <c r="E781" s="85" t="s">
        <v>12894</v>
      </c>
      <c r="F781" s="85" t="s">
        <v>203</v>
      </c>
      <c r="G781" s="85" t="s">
        <v>203</v>
      </c>
      <c r="H781" s="840">
        <v>1.0278680788866501</v>
      </c>
      <c r="I781" s="840">
        <v>1.03260656895652</v>
      </c>
      <c r="J781" s="86">
        <v>15024.25</v>
      </c>
      <c r="K781" s="44">
        <v>15442.9469842127</v>
      </c>
      <c r="L781" s="45">
        <v>14529.761616321999</v>
      </c>
      <c r="M781" s="46">
        <v>0.96708731659297498</v>
      </c>
      <c r="N781" s="139">
        <v>15514.1392436449</v>
      </c>
      <c r="O781" s="45">
        <v>14410.237020663701</v>
      </c>
      <c r="P781" s="99">
        <v>0.959131871518624</v>
      </c>
      <c r="Q781" s="86">
        <v>15149.905096849099</v>
      </c>
      <c r="R781" s="44">
        <v>15572.1038472133</v>
      </c>
      <c r="S781" s="45">
        <v>14652.0305639868</v>
      </c>
      <c r="T781" s="140">
        <v>0.96713678866767905</v>
      </c>
      <c r="U781" s="44">
        <v>15643.8915220742</v>
      </c>
      <c r="V781" s="45">
        <v>14531.3937551568</v>
      </c>
      <c r="W781" s="99">
        <v>0.95917391312101796</v>
      </c>
      <c r="X781" s="86">
        <v>15274.3996003016</v>
      </c>
      <c r="Y781" s="44">
        <v>15700.0677733089</v>
      </c>
      <c r="Z781" s="45">
        <v>14773.157183801801</v>
      </c>
      <c r="AA781" s="46">
        <v>0.96718414932067798</v>
      </c>
      <c r="AB781" s="139">
        <v>15772.445364138201</v>
      </c>
      <c r="AC781" s="45">
        <v>14651.430954776501</v>
      </c>
      <c r="AD781" s="99">
        <v>0.95921485218229097</v>
      </c>
      <c r="AE781" s="142">
        <v>15396.1395294086</v>
      </c>
      <c r="AF781" s="44">
        <v>15825.200360364001</v>
      </c>
      <c r="AG781" s="45">
        <v>14891.432645852299</v>
      </c>
      <c r="AH781" s="140">
        <v>0.96721860810677696</v>
      </c>
      <c r="AI781" s="44">
        <v>15898.154814638399</v>
      </c>
      <c r="AJ781" s="45">
        <v>14768.6690271072</v>
      </c>
      <c r="AK781" s="46">
        <v>0.95924494571493901</v>
      </c>
    </row>
    <row r="782" spans="1:37" x14ac:dyDescent="0.2">
      <c r="A782" s="35" t="s">
        <v>6460</v>
      </c>
      <c r="B782" s="35" t="s">
        <v>12208</v>
      </c>
      <c r="C782" s="85" t="s">
        <v>945</v>
      </c>
      <c r="D782" s="85" t="s">
        <v>945</v>
      </c>
      <c r="E782" s="85" t="s">
        <v>12894</v>
      </c>
      <c r="F782" s="85" t="s">
        <v>203</v>
      </c>
      <c r="G782" s="85" t="s">
        <v>203</v>
      </c>
      <c r="H782" s="840">
        <v>1.0278680788866501</v>
      </c>
      <c r="I782" s="840">
        <v>1.03260656895652</v>
      </c>
      <c r="J782" s="86">
        <v>5614.1666666666697</v>
      </c>
      <c r="K782" s="44">
        <v>5770.6227062161197</v>
      </c>
      <c r="L782" s="45">
        <v>5429.3893765723897</v>
      </c>
      <c r="M782" s="46">
        <v>0.96708731659297498</v>
      </c>
      <c r="N782" s="139">
        <v>5797.2253792167103</v>
      </c>
      <c r="O782" s="45">
        <v>5384.7261820174699</v>
      </c>
      <c r="P782" s="99">
        <v>0.959131871518624</v>
      </c>
      <c r="Q782" s="86">
        <v>5658.3593607514404</v>
      </c>
      <c r="R782" s="44">
        <v>5816.0469657858603</v>
      </c>
      <c r="S782" s="45">
        <v>5472.4075012848598</v>
      </c>
      <c r="T782" s="140">
        <v>0.96713678866767905</v>
      </c>
      <c r="U782" s="44">
        <v>5842.8590454285304</v>
      </c>
      <c r="V782" s="45">
        <v>5427.3506898969099</v>
      </c>
      <c r="W782" s="99">
        <v>0.95917391312101896</v>
      </c>
      <c r="X782" s="86">
        <v>5698.60770776957</v>
      </c>
      <c r="Y782" s="44">
        <v>5857.4169569137403</v>
      </c>
      <c r="Z782" s="45">
        <v>5511.6030481513699</v>
      </c>
      <c r="AA782" s="46">
        <v>0.96718414932067798</v>
      </c>
      <c r="AB782" s="139">
        <v>5884.4197529490903</v>
      </c>
      <c r="AC782" s="45">
        <v>5466.1891500530501</v>
      </c>
      <c r="AD782" s="99">
        <v>0.95921485218229097</v>
      </c>
      <c r="AE782" s="142">
        <v>5738.2544412735497</v>
      </c>
      <c r="AF782" s="44">
        <v>5898.16856871461</v>
      </c>
      <c r="AG782" s="45">
        <v>5550.1464736511298</v>
      </c>
      <c r="AH782" s="140">
        <v>0.96721860810677696</v>
      </c>
      <c r="AI782" s="44">
        <v>5925.3592304029698</v>
      </c>
      <c r="AJ782" s="45">
        <v>5504.3915700179496</v>
      </c>
      <c r="AK782" s="46">
        <v>0.95924494571493901</v>
      </c>
    </row>
    <row r="783" spans="1:37" x14ac:dyDescent="0.2">
      <c r="A783" s="35" t="s">
        <v>6459</v>
      </c>
      <c r="B783" s="35" t="s">
        <v>12207</v>
      </c>
      <c r="C783" s="85" t="s">
        <v>945</v>
      </c>
      <c r="D783" s="85" t="s">
        <v>945</v>
      </c>
      <c r="E783" s="85" t="s">
        <v>12894</v>
      </c>
      <c r="F783" s="85" t="s">
        <v>203</v>
      </c>
      <c r="G783" s="85" t="s">
        <v>203</v>
      </c>
      <c r="H783" s="840">
        <v>1.0278680788866501</v>
      </c>
      <c r="I783" s="840">
        <v>1.03260656895652</v>
      </c>
      <c r="J783" s="86">
        <v>2445.5</v>
      </c>
      <c r="K783" s="44">
        <v>2513.65138691729</v>
      </c>
      <c r="L783" s="45">
        <v>2365.0120327281202</v>
      </c>
      <c r="M783" s="46">
        <v>0.96708731659297498</v>
      </c>
      <c r="N783" s="139">
        <v>2525.2393643831601</v>
      </c>
      <c r="O783" s="45">
        <v>2345.55699179879</v>
      </c>
      <c r="P783" s="99">
        <v>0.959131871518624</v>
      </c>
      <c r="Q783" s="86">
        <v>2468.1587676733898</v>
      </c>
      <c r="R783" s="44">
        <v>2536.94161091568</v>
      </c>
      <c r="S783" s="45">
        <v>2387.0471444896202</v>
      </c>
      <c r="T783" s="140">
        <v>0.96713678866767905</v>
      </c>
      <c r="U783" s="44">
        <v>2548.6369567271599</v>
      </c>
      <c r="V783" s="45">
        <v>2367.3935033932298</v>
      </c>
      <c r="W783" s="99">
        <v>0.95917391312101896</v>
      </c>
      <c r="X783" s="86">
        <v>2490.1808452558498</v>
      </c>
      <c r="Y783" s="44">
        <v>2559.57740149345</v>
      </c>
      <c r="Z783" s="45">
        <v>2408.4634424734199</v>
      </c>
      <c r="AA783" s="46">
        <v>0.96718414932067798</v>
      </c>
      <c r="AB783" s="139">
        <v>2571.3770987008802</v>
      </c>
      <c r="AC783" s="45">
        <v>2388.6184513892599</v>
      </c>
      <c r="AD783" s="99">
        <v>0.95921485218229097</v>
      </c>
      <c r="AE783" s="142">
        <v>2511.6675623835499</v>
      </c>
      <c r="AF783" s="44">
        <v>2581.6629121490901</v>
      </c>
      <c r="AG783" s="45">
        <v>2429.33160371556</v>
      </c>
      <c r="AH783" s="140">
        <v>0.96721860810677696</v>
      </c>
      <c r="AI783" s="44">
        <v>2593.5644239522599</v>
      </c>
      <c r="AJ783" s="45">
        <v>2409.3044145325898</v>
      </c>
      <c r="AK783" s="46">
        <v>0.95924494571493901</v>
      </c>
    </row>
    <row r="784" spans="1:37" x14ac:dyDescent="0.2">
      <c r="A784" s="35" t="s">
        <v>6458</v>
      </c>
      <c r="B784" s="35" t="s">
        <v>12206</v>
      </c>
      <c r="C784" s="85" t="s">
        <v>945</v>
      </c>
      <c r="D784" s="85" t="s">
        <v>945</v>
      </c>
      <c r="E784" s="85" t="s">
        <v>12894</v>
      </c>
      <c r="F784" s="85" t="s">
        <v>203</v>
      </c>
      <c r="G784" s="85" t="s">
        <v>203</v>
      </c>
      <c r="H784" s="840">
        <v>1.0278680788866501</v>
      </c>
      <c r="I784" s="840">
        <v>1.03260656895652</v>
      </c>
      <c r="J784" s="86">
        <v>3444.5</v>
      </c>
      <c r="K784" s="44">
        <v>3540.4915977250498</v>
      </c>
      <c r="L784" s="45">
        <v>3331.1322620044998</v>
      </c>
      <c r="M784" s="46">
        <v>0.96708731659297498</v>
      </c>
      <c r="N784" s="139">
        <v>3556.8133267707199</v>
      </c>
      <c r="O784" s="45">
        <v>3303.7297314459001</v>
      </c>
      <c r="P784" s="99">
        <v>0.959131871518624</v>
      </c>
      <c r="Q784" s="86">
        <v>3472.2490970484801</v>
      </c>
      <c r="R784" s="44">
        <v>3569.0140087991099</v>
      </c>
      <c r="S784" s="45">
        <v>3358.13984117371</v>
      </c>
      <c r="T784" s="140">
        <v>0.96713678866767905</v>
      </c>
      <c r="U784" s="44">
        <v>3585.4672266655898</v>
      </c>
      <c r="V784" s="45">
        <v>3330.4907537469098</v>
      </c>
      <c r="W784" s="99">
        <v>0.95917391312101796</v>
      </c>
      <c r="X784" s="86">
        <v>3499.33465734007</v>
      </c>
      <c r="Y784" s="44">
        <v>3596.8543916215999</v>
      </c>
      <c r="Z784" s="45">
        <v>3384.5010137478198</v>
      </c>
      <c r="AA784" s="46">
        <v>0.96718414932067798</v>
      </c>
      <c r="AB784" s="139">
        <v>3613.4359541465501</v>
      </c>
      <c r="AC784" s="45">
        <v>3356.6137760768202</v>
      </c>
      <c r="AD784" s="99">
        <v>0.95921485218229097</v>
      </c>
      <c r="AE784" s="142">
        <v>3526.6172245550101</v>
      </c>
      <c r="AF784" s="44">
        <v>3624.8972715719201</v>
      </c>
      <c r="AG784" s="45">
        <v>3411.0098032594801</v>
      </c>
      <c r="AH784" s="140">
        <v>0.96721860810677696</v>
      </c>
      <c r="AI784" s="44">
        <v>3641.6081122707001</v>
      </c>
      <c r="AJ784" s="45">
        <v>3382.8897481256399</v>
      </c>
      <c r="AK784" s="46">
        <v>0.95924494571493901</v>
      </c>
    </row>
    <row r="785" spans="1:37" x14ac:dyDescent="0.2">
      <c r="A785" s="35" t="s">
        <v>6457</v>
      </c>
      <c r="B785" s="35" t="s">
        <v>12205</v>
      </c>
      <c r="C785" s="85" t="s">
        <v>945</v>
      </c>
      <c r="D785" s="85" t="s">
        <v>945</v>
      </c>
      <c r="E785" s="85" t="s">
        <v>12894</v>
      </c>
      <c r="F785" s="85" t="s">
        <v>203</v>
      </c>
      <c r="G785" s="85" t="s">
        <v>203</v>
      </c>
      <c r="H785" s="840">
        <v>1.0278680788866501</v>
      </c>
      <c r="I785" s="840">
        <v>1.03260656895652</v>
      </c>
      <c r="J785" s="86">
        <v>2757.75</v>
      </c>
      <c r="K785" s="44">
        <v>2834.6031945496502</v>
      </c>
      <c r="L785" s="45">
        <v>2666.9850473342799</v>
      </c>
      <c r="M785" s="46">
        <v>0.96708731659297498</v>
      </c>
      <c r="N785" s="139">
        <v>2847.67076553983</v>
      </c>
      <c r="O785" s="45">
        <v>2645.0459186804801</v>
      </c>
      <c r="P785" s="99">
        <v>0.959131871518624</v>
      </c>
      <c r="Q785" s="86">
        <v>2779.15143999057</v>
      </c>
      <c r="R785" s="44">
        <v>2856.6010515581702</v>
      </c>
      <c r="S785" s="45">
        <v>2687.81959889364</v>
      </c>
      <c r="T785" s="140">
        <v>0.96713678866767905</v>
      </c>
      <c r="U785" s="44">
        <v>2869.7700330592302</v>
      </c>
      <c r="V785" s="45">
        <v>2665.6895618516701</v>
      </c>
      <c r="W785" s="99">
        <v>0.95917391312101796</v>
      </c>
      <c r="X785" s="86">
        <v>2800.0226691661801</v>
      </c>
      <c r="Y785" s="44">
        <v>2878.0539217948999</v>
      </c>
      <c r="Z785" s="45">
        <v>2708.1375433561002</v>
      </c>
      <c r="AA785" s="46">
        <v>0.96718414932067798</v>
      </c>
      <c r="AB785" s="139">
        <v>2891.3218014081499</v>
      </c>
      <c r="AC785" s="45">
        <v>2685.8233307113001</v>
      </c>
      <c r="AD785" s="99">
        <v>0.95921485218229097</v>
      </c>
      <c r="AE785" s="142">
        <v>2820.8989575216401</v>
      </c>
      <c r="AF785" s="44">
        <v>2899.5119922011099</v>
      </c>
      <c r="AG785" s="45">
        <v>2728.4259633039401</v>
      </c>
      <c r="AH785" s="140">
        <v>0.96721860810677696</v>
      </c>
      <c r="AI785" s="44">
        <v>2912.8787938994301</v>
      </c>
      <c r="AJ785" s="45">
        <v>2705.9330673751701</v>
      </c>
      <c r="AK785" s="46">
        <v>0.95924494571493901</v>
      </c>
    </row>
    <row r="786" spans="1:37" x14ac:dyDescent="0.2">
      <c r="A786" s="35" t="s">
        <v>6456</v>
      </c>
      <c r="B786" s="35" t="s">
        <v>12204</v>
      </c>
      <c r="C786" s="85" t="s">
        <v>975</v>
      </c>
      <c r="D786" s="85" t="s">
        <v>975</v>
      </c>
      <c r="E786" s="85" t="s">
        <v>12898</v>
      </c>
      <c r="F786" s="85" t="s">
        <v>406</v>
      </c>
      <c r="G786" s="85" t="s">
        <v>406</v>
      </c>
      <c r="H786" s="840">
        <v>1.0215507477555299</v>
      </c>
      <c r="I786" s="840">
        <v>1.03556750016142</v>
      </c>
      <c r="J786" s="86">
        <v>11464.916666666701</v>
      </c>
      <c r="K786" s="44">
        <v>11711.994193788099</v>
      </c>
      <c r="L786" s="45">
        <v>11019.4306735273</v>
      </c>
      <c r="M786" s="46">
        <v>0.96114354721525297</v>
      </c>
      <c r="N786" s="139">
        <v>11872.695092058901</v>
      </c>
      <c r="O786" s="45">
        <v>11027.898336075799</v>
      </c>
      <c r="P786" s="99">
        <v>0.961882118876494</v>
      </c>
      <c r="Q786" s="86">
        <v>11559.1017218855</v>
      </c>
      <c r="R786" s="44">
        <v>11808.2090073744</v>
      </c>
      <c r="S786" s="45">
        <v>11110.524369702</v>
      </c>
      <c r="T786" s="140">
        <v>0.96119271523199201</v>
      </c>
      <c r="U786" s="44">
        <v>11970.2300742445</v>
      </c>
      <c r="V786" s="45">
        <v>11118.980613182101</v>
      </c>
      <c r="W786" s="99">
        <v>0.96192428103041006</v>
      </c>
      <c r="X786" s="86">
        <v>11647.1664182272</v>
      </c>
      <c r="Y786" s="44">
        <v>11898.171563772999</v>
      </c>
      <c r="Z786" s="45">
        <v>11195.7197414323</v>
      </c>
      <c r="AA786" s="46">
        <v>0.96123978480393202</v>
      </c>
      <c r="AB786" s="139">
        <v>12061.4270116875</v>
      </c>
      <c r="AC786" s="45">
        <v>11204.170374215901</v>
      </c>
      <c r="AD786" s="99">
        <v>0.96196533748173996</v>
      </c>
      <c r="AE786" s="142">
        <v>11733.7903936576</v>
      </c>
      <c r="AF786" s="44">
        <v>11986.662350647501</v>
      </c>
      <c r="AG786" s="45">
        <v>11279.3880000604</v>
      </c>
      <c r="AH786" s="140">
        <v>0.96127403180452498</v>
      </c>
      <c r="AI786" s="44">
        <v>12151.131985378001</v>
      </c>
      <c r="AJ786" s="45">
        <v>11287.8537597022</v>
      </c>
      <c r="AK786" s="46">
        <v>0.96199551730560795</v>
      </c>
    </row>
    <row r="787" spans="1:37" x14ac:dyDescent="0.2">
      <c r="A787" s="35" t="s">
        <v>6455</v>
      </c>
      <c r="B787" s="35" t="s">
        <v>12203</v>
      </c>
      <c r="C787" s="85" t="s">
        <v>975</v>
      </c>
      <c r="D787" s="85" t="s">
        <v>975</v>
      </c>
      <c r="E787" s="85" t="s">
        <v>12898</v>
      </c>
      <c r="F787" s="85" t="s">
        <v>401</v>
      </c>
      <c r="G787" s="85" t="s">
        <v>401</v>
      </c>
      <c r="H787" s="840">
        <v>1.02134915750274</v>
      </c>
      <c r="I787" s="840">
        <v>1.0293424775532001</v>
      </c>
      <c r="J787" s="86">
        <v>12369.083333333299</v>
      </c>
      <c r="K787" s="44">
        <v>12633.152841581201</v>
      </c>
      <c r="L787" s="45">
        <v>11886.118591120299</v>
      </c>
      <c r="M787" s="46">
        <v>0.96095387756734896</v>
      </c>
      <c r="N787" s="139">
        <v>12732.022883395301</v>
      </c>
      <c r="O787" s="45">
        <v>11826.0810104174</v>
      </c>
      <c r="P787" s="99">
        <v>0.95610003520207498</v>
      </c>
      <c r="Q787" s="86">
        <v>12467.1867227982</v>
      </c>
      <c r="R787" s="44">
        <v>12733.350655759399</v>
      </c>
      <c r="S787" s="45">
        <v>11981.004289509299</v>
      </c>
      <c r="T787" s="140">
        <v>0.96100303588139502</v>
      </c>
      <c r="U787" s="44">
        <v>12833.0048693635</v>
      </c>
      <c r="V787" s="45">
        <v>11920.400148226099</v>
      </c>
      <c r="W787" s="99">
        <v>0.95614194391006702</v>
      </c>
      <c r="X787" s="86">
        <v>12560.068806781699</v>
      </c>
      <c r="Y787" s="44">
        <v>12828.215693983</v>
      </c>
      <c r="Z787" s="45">
        <v>12070.8553345933</v>
      </c>
      <c r="AA787" s="46">
        <v>0.96105009616474402</v>
      </c>
      <c r="AB787" s="139">
        <v>12928.612343811301</v>
      </c>
      <c r="AC787" s="45">
        <v>12009.721176597801</v>
      </c>
      <c r="AD787" s="99">
        <v>0.95618275356209304</v>
      </c>
      <c r="AE787" s="142">
        <v>12655.5554893508</v>
      </c>
      <c r="AF787" s="44">
        <v>12925.7409367777</v>
      </c>
      <c r="AG787" s="45">
        <v>12163.056149346199</v>
      </c>
      <c r="AH787" s="140">
        <v>0.96108433640711999</v>
      </c>
      <c r="AI787" s="44">
        <v>13026.900842220401</v>
      </c>
      <c r="AJ787" s="45">
        <v>12101.403542161501</v>
      </c>
      <c r="AK787" s="46">
        <v>0.95621275196844202</v>
      </c>
    </row>
    <row r="788" spans="1:37" x14ac:dyDescent="0.2">
      <c r="A788" s="35" t="s">
        <v>6454</v>
      </c>
      <c r="B788" s="35" t="s">
        <v>12202</v>
      </c>
      <c r="C788" s="85" t="s">
        <v>975</v>
      </c>
      <c r="D788" s="85" t="s">
        <v>975</v>
      </c>
      <c r="E788" s="85" t="s">
        <v>12898</v>
      </c>
      <c r="F788" s="85" t="s">
        <v>402</v>
      </c>
      <c r="G788" s="85" t="s">
        <v>402</v>
      </c>
      <c r="H788" s="840">
        <v>1.0375144582609599</v>
      </c>
      <c r="I788" s="840">
        <v>1.0401480404713599</v>
      </c>
      <c r="J788" s="86">
        <v>10054.166666666701</v>
      </c>
      <c r="K788" s="44">
        <v>10431.343282432101</v>
      </c>
      <c r="L788" s="45">
        <v>9814.5082921481899</v>
      </c>
      <c r="M788" s="46">
        <v>0.97616327812497505</v>
      </c>
      <c r="N788" s="139">
        <v>10457.8217569058</v>
      </c>
      <c r="O788" s="45">
        <v>9713.6997335251999</v>
      </c>
      <c r="P788" s="99">
        <v>0.96613673271696998</v>
      </c>
      <c r="Q788" s="86">
        <v>10092.2617161619</v>
      </c>
      <c r="R788" s="44">
        <v>10470.8674470716</v>
      </c>
      <c r="S788" s="45">
        <v>9852.1992513812802</v>
      </c>
      <c r="T788" s="140">
        <v>0.97621321448727705</v>
      </c>
      <c r="U788" s="44">
        <v>10497.446247989999</v>
      </c>
      <c r="V788" s="45">
        <v>9750.9321537989308</v>
      </c>
      <c r="W788" s="99">
        <v>0.96617908136326403</v>
      </c>
      <c r="X788" s="86">
        <v>10127.917579339201</v>
      </c>
      <c r="Y788" s="44">
        <v>10507.8609206398</v>
      </c>
      <c r="Z788" s="45">
        <v>9887.49114255723</v>
      </c>
      <c r="AA788" s="46">
        <v>0.97626101961251499</v>
      </c>
      <c r="AB788" s="139">
        <v>10534.5336242052</v>
      </c>
      <c r="AC788" s="45">
        <v>9785.79975853018</v>
      </c>
      <c r="AD788" s="99">
        <v>0.96622031941620801</v>
      </c>
      <c r="AE788" s="142">
        <v>10166.869493964499</v>
      </c>
      <c r="AF788" s="44">
        <v>10548.2740952405</v>
      </c>
      <c r="AG788" s="45">
        <v>9925.8720042928599</v>
      </c>
      <c r="AH788" s="140">
        <v>0.97629580178887199</v>
      </c>
      <c r="AI788" s="44">
        <v>10575.0493818752</v>
      </c>
      <c r="AJ788" s="45">
        <v>9823.74408144685</v>
      </c>
      <c r="AK788" s="46">
        <v>0.96625063273200096</v>
      </c>
    </row>
    <row r="789" spans="1:37" x14ac:dyDescent="0.2">
      <c r="A789" s="35" t="s">
        <v>6453</v>
      </c>
      <c r="B789" s="35" t="s">
        <v>12201</v>
      </c>
      <c r="C789" s="85" t="s">
        <v>975</v>
      </c>
      <c r="D789" s="85" t="s">
        <v>975</v>
      </c>
      <c r="E789" s="85" t="s">
        <v>12898</v>
      </c>
      <c r="F789" s="85" t="s">
        <v>407</v>
      </c>
      <c r="G789" s="85" t="s">
        <v>407</v>
      </c>
      <c r="H789" s="840">
        <v>1.0325912861111699</v>
      </c>
      <c r="I789" s="840">
        <v>1.0381844684413799</v>
      </c>
      <c r="J789" s="86">
        <v>10334.166666666701</v>
      </c>
      <c r="K789" s="44">
        <v>10670.9704492205</v>
      </c>
      <c r="L789" s="45">
        <v>10039.965623173801</v>
      </c>
      <c r="M789" s="46">
        <v>0.97153122714366302</v>
      </c>
      <c r="N789" s="139">
        <v>10728.771327618</v>
      </c>
      <c r="O789" s="45">
        <v>9965.3699985196599</v>
      </c>
      <c r="P789" s="99">
        <v>0.96431287785046305</v>
      </c>
      <c r="Q789" s="86">
        <v>10403.5895348741</v>
      </c>
      <c r="R789" s="44">
        <v>10742.655897988399</v>
      </c>
      <c r="S789" s="45">
        <v>10107.9291597382</v>
      </c>
      <c r="T789" s="140">
        <v>0.971580926549934</v>
      </c>
      <c r="U789" s="44">
        <v>10800.845071145601</v>
      </c>
      <c r="V789" s="45">
        <v>10032.7551105681</v>
      </c>
      <c r="W789" s="99">
        <v>0.96435514655177301</v>
      </c>
      <c r="X789" s="86">
        <v>10471.9542394235</v>
      </c>
      <c r="Y789" s="44">
        <v>10813.2486961836</v>
      </c>
      <c r="Z789" s="45">
        <v>10174.849240322301</v>
      </c>
      <c r="AA789" s="46">
        <v>0.97162850483220098</v>
      </c>
      <c r="AB789" s="139">
        <v>10871.820245598299</v>
      </c>
      <c r="AC789" s="45">
        <v>10099.113993020899</v>
      </c>
      <c r="AD789" s="99">
        <v>0.96439630675629195</v>
      </c>
      <c r="AE789" s="142">
        <v>10537.4296187255</v>
      </c>
      <c r="AF789" s="44">
        <v>10880.8580023057</v>
      </c>
      <c r="AG789" s="45">
        <v>10238.8317607811</v>
      </c>
      <c r="AH789" s="140">
        <v>0.97166312196156501</v>
      </c>
      <c r="AI789" s="44">
        <v>10939.795767455</v>
      </c>
      <c r="AJ789" s="45">
        <v>10162.5770284314</v>
      </c>
      <c r="AK789" s="46">
        <v>0.96442656284717498</v>
      </c>
    </row>
    <row r="790" spans="1:37" x14ac:dyDescent="0.2">
      <c r="A790" s="35" t="s">
        <v>6452</v>
      </c>
      <c r="B790" s="35" t="s">
        <v>12200</v>
      </c>
      <c r="C790" s="85" t="s">
        <v>975</v>
      </c>
      <c r="D790" s="85" t="s">
        <v>975</v>
      </c>
      <c r="E790" s="85" t="s">
        <v>12898</v>
      </c>
      <c r="F790" s="85" t="s">
        <v>407</v>
      </c>
      <c r="G790" s="85" t="s">
        <v>407</v>
      </c>
      <c r="H790" s="840">
        <v>1.0325912861111699</v>
      </c>
      <c r="I790" s="840">
        <v>1.0381844684413799</v>
      </c>
      <c r="J790" s="86">
        <v>16900.25</v>
      </c>
      <c r="K790" s="44">
        <v>17451.050883100299</v>
      </c>
      <c r="L790" s="45">
        <v>16419.120621534701</v>
      </c>
      <c r="M790" s="46">
        <v>0.97153122714366202</v>
      </c>
      <c r="N790" s="139">
        <v>17545.577062776501</v>
      </c>
      <c r="O790" s="45">
        <v>16297.1287138923</v>
      </c>
      <c r="P790" s="99">
        <v>0.96431287785046305</v>
      </c>
      <c r="Q790" s="86">
        <v>17002.753879085099</v>
      </c>
      <c r="R790" s="44">
        <v>17556.8954954363</v>
      </c>
      <c r="S790" s="45">
        <v>16519.551367741999</v>
      </c>
      <c r="T790" s="140">
        <v>0.971580926549934</v>
      </c>
      <c r="U790" s="44">
        <v>17651.994997997601</v>
      </c>
      <c r="V790" s="45">
        <v>16396.693208848901</v>
      </c>
      <c r="W790" s="99">
        <v>0.96435514655177301</v>
      </c>
      <c r="X790" s="86">
        <v>17094.741143969899</v>
      </c>
      <c r="Y790" s="44">
        <v>17651.8807435895</v>
      </c>
      <c r="Z790" s="45">
        <v>16609.737778209001</v>
      </c>
      <c r="AA790" s="46">
        <v>0.97162850483220098</v>
      </c>
      <c r="AB790" s="139">
        <v>17747.494747695499</v>
      </c>
      <c r="AC790" s="45">
        <v>16486.1052241994</v>
      </c>
      <c r="AD790" s="99">
        <v>0.96439630675629195</v>
      </c>
      <c r="AE790" s="142">
        <v>17185.4770373346</v>
      </c>
      <c r="AF790" s="44">
        <v>17745.573836415399</v>
      </c>
      <c r="AG790" s="45">
        <v>16698.494270495299</v>
      </c>
      <c r="AH790" s="140">
        <v>0.97166312196156501</v>
      </c>
      <c r="AI790" s="44">
        <v>17841.695342916799</v>
      </c>
      <c r="AJ790" s="45">
        <v>16574.130550005699</v>
      </c>
      <c r="AK790" s="46">
        <v>0.96442656284717398</v>
      </c>
    </row>
    <row r="791" spans="1:37" x14ac:dyDescent="0.2">
      <c r="A791" s="35" t="s">
        <v>6451</v>
      </c>
      <c r="B791" s="35" t="s">
        <v>12058</v>
      </c>
      <c r="C791" s="85" t="s">
        <v>975</v>
      </c>
      <c r="D791" s="85" t="s">
        <v>975</v>
      </c>
      <c r="E791" s="85" t="s">
        <v>12898</v>
      </c>
      <c r="F791" s="85" t="s">
        <v>463</v>
      </c>
      <c r="G791" s="85" t="s">
        <v>463</v>
      </c>
      <c r="H791" s="840">
        <v>1.03709432787939</v>
      </c>
      <c r="I791" s="840">
        <v>1.0379485092007401</v>
      </c>
      <c r="J791" s="86">
        <v>25550.833333333299</v>
      </c>
      <c r="K791" s="44">
        <v>26498.624322591801</v>
      </c>
      <c r="L791" s="45">
        <v>24931.685316366998</v>
      </c>
      <c r="M791" s="46">
        <v>0.975767991247528</v>
      </c>
      <c r="N791" s="139">
        <v>26520.449367169898</v>
      </c>
      <c r="O791" s="45">
        <v>24633.397655753</v>
      </c>
      <c r="P791" s="99">
        <v>0.96409370819293505</v>
      </c>
      <c r="Q791" s="86">
        <v>25522.4287897307</v>
      </c>
      <c r="R791" s="44">
        <v>26469.166131535501</v>
      </c>
      <c r="S791" s="45">
        <v>24905.243053070499</v>
      </c>
      <c r="T791" s="140">
        <v>0.97581790738863405</v>
      </c>
      <c r="U791" s="44">
        <v>26490.966913483</v>
      </c>
      <c r="V791" s="45">
        <v>24607.091568710501</v>
      </c>
      <c r="W791" s="99">
        <v>0.96413596728738804</v>
      </c>
      <c r="X791" s="86">
        <v>25494.2106572009</v>
      </c>
      <c r="Y791" s="44">
        <v>26439.9012663455</v>
      </c>
      <c r="Z791" s="45">
        <v>24878.9255544468</v>
      </c>
      <c r="AA791" s="46">
        <v>0.97586569315569704</v>
      </c>
      <c r="AB791" s="139">
        <v>26461.6779448913</v>
      </c>
      <c r="AC791" s="45">
        <v>24580.934560637299</v>
      </c>
      <c r="AD791" s="99">
        <v>0.96417711813698803</v>
      </c>
      <c r="AE791" s="142">
        <v>25488.346113439002</v>
      </c>
      <c r="AF791" s="44">
        <v>26433.819181274401</v>
      </c>
      <c r="AG791" s="45">
        <v>24874.0887285381</v>
      </c>
      <c r="AH791" s="140">
        <v>0.97590046124738505</v>
      </c>
      <c r="AI791" s="44">
        <v>26455.5908504365</v>
      </c>
      <c r="AJ791" s="45">
        <v>24576.0511041764</v>
      </c>
      <c r="AK791" s="46">
        <v>0.96420736735124701</v>
      </c>
    </row>
    <row r="792" spans="1:37" x14ac:dyDescent="0.2">
      <c r="A792" s="35" t="s">
        <v>6450</v>
      </c>
      <c r="B792" s="35" t="s">
        <v>12199</v>
      </c>
      <c r="C792" s="85" t="s">
        <v>975</v>
      </c>
      <c r="D792" s="85" t="s">
        <v>975</v>
      </c>
      <c r="E792" s="85" t="s">
        <v>12898</v>
      </c>
      <c r="F792" s="85" t="s">
        <v>463</v>
      </c>
      <c r="G792" s="85" t="s">
        <v>463</v>
      </c>
      <c r="H792" s="840">
        <v>1.03709432787939</v>
      </c>
      <c r="I792" s="840">
        <v>1.0379485092007401</v>
      </c>
      <c r="J792" s="86">
        <v>11793.416666666701</v>
      </c>
      <c r="K792" s="44">
        <v>12230.885531318299</v>
      </c>
      <c r="L792" s="45">
        <v>11507.6384907784</v>
      </c>
      <c r="M792" s="46">
        <v>0.975767991247528</v>
      </c>
      <c r="N792" s="139">
        <v>12240.959247549799</v>
      </c>
      <c r="O792" s="45">
        <v>11369.958806430999</v>
      </c>
      <c r="P792" s="99">
        <v>0.96409370819293505</v>
      </c>
      <c r="Q792" s="86">
        <v>11788.8359945634</v>
      </c>
      <c r="R792" s="44">
        <v>12226.134942262201</v>
      </c>
      <c r="S792" s="45">
        <v>11503.757270762701</v>
      </c>
      <c r="T792" s="140">
        <v>0.97581790738863405</v>
      </c>
      <c r="U792" s="44">
        <v>12236.204745769101</v>
      </c>
      <c r="V792" s="45">
        <v>11366.0407948108</v>
      </c>
      <c r="W792" s="99">
        <v>0.96413596728738804</v>
      </c>
      <c r="X792" s="86">
        <v>11786.4993128888</v>
      </c>
      <c r="Y792" s="44">
        <v>12223.7115829514</v>
      </c>
      <c r="Z792" s="45">
        <v>11502.0403218514</v>
      </c>
      <c r="AA792" s="46">
        <v>0.97586569315569704</v>
      </c>
      <c r="AB792" s="139">
        <v>12233.7793905085</v>
      </c>
      <c r="AC792" s="45">
        <v>11364.2729404248</v>
      </c>
      <c r="AD792" s="99">
        <v>0.96417711813698803</v>
      </c>
      <c r="AE792" s="142">
        <v>11794.5962673962</v>
      </c>
      <c r="AF792" s="44">
        <v>12232.1088885441</v>
      </c>
      <c r="AG792" s="45">
        <v>11510.3519375786</v>
      </c>
      <c r="AH792" s="140">
        <v>0.97590046124738505</v>
      </c>
      <c r="AI792" s="44">
        <v>12242.183612368501</v>
      </c>
      <c r="AJ792" s="45">
        <v>11372.4366159569</v>
      </c>
      <c r="AK792" s="46">
        <v>0.96420736735124701</v>
      </c>
    </row>
    <row r="793" spans="1:37" x14ac:dyDescent="0.2">
      <c r="A793" s="35" t="s">
        <v>6449</v>
      </c>
      <c r="B793" s="35" t="s">
        <v>12952</v>
      </c>
      <c r="C793" s="85" t="s">
        <v>975</v>
      </c>
      <c r="D793" s="85" t="s">
        <v>975</v>
      </c>
      <c r="E793" s="85" t="s">
        <v>12898</v>
      </c>
      <c r="F793" s="85" t="s">
        <v>401</v>
      </c>
      <c r="G793" s="85" t="s">
        <v>401</v>
      </c>
      <c r="H793" s="840">
        <v>1.02134915750274</v>
      </c>
      <c r="I793" s="840">
        <v>1.0293424775532001</v>
      </c>
      <c r="J793" s="86">
        <v>9748.1666666666697</v>
      </c>
      <c r="K793" s="44">
        <v>9956.2818121963392</v>
      </c>
      <c r="L793" s="45">
        <v>9367.53855750611</v>
      </c>
      <c r="M793" s="46">
        <v>0.96095387756734896</v>
      </c>
      <c r="N793" s="139">
        <v>10034.202028268201</v>
      </c>
      <c r="O793" s="45">
        <v>9320.2224931556902</v>
      </c>
      <c r="P793" s="99">
        <v>0.95610003520207498</v>
      </c>
      <c r="Q793" s="86">
        <v>9827.3200941259001</v>
      </c>
      <c r="R793" s="44">
        <v>10037.1250986453</v>
      </c>
      <c r="S793" s="45">
        <v>9444.0844450332206</v>
      </c>
      <c r="T793" s="140">
        <v>0.96100303588139502</v>
      </c>
      <c r="U793" s="44">
        <v>10115.6780133959</v>
      </c>
      <c r="V793" s="45">
        <v>9396.3129382240004</v>
      </c>
      <c r="W793" s="99">
        <v>0.95614194391006702</v>
      </c>
      <c r="X793" s="86">
        <v>9901.67353225435</v>
      </c>
      <c r="Y793" s="44">
        <v>10113.0659200352</v>
      </c>
      <c r="Z793" s="45">
        <v>9516.0043003649498</v>
      </c>
      <c r="AA793" s="46">
        <v>0.96105009616474402</v>
      </c>
      <c r="AB793" s="139">
        <v>10192.213165613701</v>
      </c>
      <c r="AC793" s="45">
        <v>9467.8094629438601</v>
      </c>
      <c r="AD793" s="99">
        <v>0.95618275356209304</v>
      </c>
      <c r="AE793" s="142">
        <v>9973.5399793383294</v>
      </c>
      <c r="AF793" s="44">
        <v>10186.4666552171</v>
      </c>
      <c r="AG793" s="45">
        <v>9585.4130526722493</v>
      </c>
      <c r="AH793" s="140">
        <v>0.96108433640711999</v>
      </c>
      <c r="AI793" s="44">
        <v>10266.188352308</v>
      </c>
      <c r="AJ793" s="45">
        <v>9536.8261105103902</v>
      </c>
      <c r="AK793" s="46">
        <v>0.95621275196844202</v>
      </c>
    </row>
    <row r="794" spans="1:37" x14ac:dyDescent="0.2">
      <c r="A794" s="35" t="s">
        <v>6448</v>
      </c>
      <c r="B794" s="35" t="s">
        <v>12198</v>
      </c>
      <c r="C794" s="85" t="s">
        <v>975</v>
      </c>
      <c r="D794" s="85" t="s">
        <v>975</v>
      </c>
      <c r="E794" s="85" t="s">
        <v>12898</v>
      </c>
      <c r="F794" s="85" t="s">
        <v>463</v>
      </c>
      <c r="G794" s="85" t="s">
        <v>463</v>
      </c>
      <c r="H794" s="840">
        <v>1.03709432787939</v>
      </c>
      <c r="I794" s="840">
        <v>1.0379485092007401</v>
      </c>
      <c r="J794" s="86">
        <v>21495.25</v>
      </c>
      <c r="K794" s="44">
        <v>22292.601851349598</v>
      </c>
      <c r="L794" s="45">
        <v>20974.376913863402</v>
      </c>
      <c r="M794" s="46">
        <v>0.975767991247528</v>
      </c>
      <c r="N794" s="139">
        <v>22310.962692397199</v>
      </c>
      <c r="O794" s="45">
        <v>20723.435281034199</v>
      </c>
      <c r="P794" s="99">
        <v>0.96409370819293505</v>
      </c>
      <c r="Q794" s="86">
        <v>21488.273990141901</v>
      </c>
      <c r="R794" s="44">
        <v>22285.367071094501</v>
      </c>
      <c r="S794" s="45">
        <v>20968.642558453899</v>
      </c>
      <c r="T794" s="140">
        <v>0.97581790738863405</v>
      </c>
      <c r="U794" s="44">
        <v>22303.721953364799</v>
      </c>
      <c r="V794" s="45">
        <v>20717.617828821902</v>
      </c>
      <c r="W794" s="99">
        <v>0.96413596728738804</v>
      </c>
      <c r="X794" s="86">
        <v>21482.6261338205</v>
      </c>
      <c r="Y794" s="44">
        <v>22279.509711338898</v>
      </c>
      <c r="Z794" s="45">
        <v>20964.157842885401</v>
      </c>
      <c r="AA794" s="46">
        <v>0.97586569315569704</v>
      </c>
      <c r="AB794" s="139">
        <v>22297.859769315801</v>
      </c>
      <c r="AC794" s="45">
        <v>20713.056555721399</v>
      </c>
      <c r="AD794" s="99">
        <v>0.96417711813698803</v>
      </c>
      <c r="AE794" s="142">
        <v>21498.084381232999</v>
      </c>
      <c r="AF794" s="44">
        <v>22295.5413720494</v>
      </c>
      <c r="AG794" s="45">
        <v>20979.9904635805</v>
      </c>
      <c r="AH794" s="140">
        <v>0.97590046124738505</v>
      </c>
      <c r="AI794" s="44">
        <v>22313.904634172501</v>
      </c>
      <c r="AJ794" s="45">
        <v>20728.611344323701</v>
      </c>
      <c r="AK794" s="46">
        <v>0.96420736735124701</v>
      </c>
    </row>
    <row r="795" spans="1:37" x14ac:dyDescent="0.2">
      <c r="A795" s="35" t="s">
        <v>6447</v>
      </c>
      <c r="B795" s="35" t="s">
        <v>12197</v>
      </c>
      <c r="C795" s="85" t="s">
        <v>975</v>
      </c>
      <c r="D795" s="85" t="s">
        <v>975</v>
      </c>
      <c r="E795" s="85" t="s">
        <v>12898</v>
      </c>
      <c r="F795" s="85" t="s">
        <v>403</v>
      </c>
      <c r="G795" s="85" t="s">
        <v>403</v>
      </c>
      <c r="H795" s="840">
        <v>1.0342903489819599</v>
      </c>
      <c r="I795" s="840">
        <v>1.0374370992889801</v>
      </c>
      <c r="J795" s="86">
        <v>13660.083333333299</v>
      </c>
      <c r="K795" s="44">
        <v>14128.492357956</v>
      </c>
      <c r="L795" s="45">
        <v>13293.034429826699</v>
      </c>
      <c r="M795" s="46">
        <v>0.97312981959553901</v>
      </c>
      <c r="N795" s="139">
        <v>14171.477229379099</v>
      </c>
      <c r="O795" s="45">
        <v>13163.1115720418</v>
      </c>
      <c r="P795" s="99">
        <v>0.96361868744396195</v>
      </c>
      <c r="Q795" s="86">
        <v>13685.687389667701</v>
      </c>
      <c r="R795" s="44">
        <v>14154.974386317401</v>
      </c>
      <c r="S795" s="45">
        <v>13318.631790263</v>
      </c>
      <c r="T795" s="140">
        <v>0.97317960077900201</v>
      </c>
      <c r="U795" s="44">
        <v>14198.039827312599</v>
      </c>
      <c r="V795" s="45">
        <v>13188.362178998401</v>
      </c>
      <c r="W795" s="99">
        <v>0.96366092571684203</v>
      </c>
      <c r="X795" s="86">
        <v>13710.0948363841</v>
      </c>
      <c r="Y795" s="44">
        <v>14180.2187728995</v>
      </c>
      <c r="Z795" s="45">
        <v>13343.037995598999</v>
      </c>
      <c r="AA795" s="46">
        <v>0.97322725734828697</v>
      </c>
      <c r="AB795" s="139">
        <v>14223.361018035101</v>
      </c>
      <c r="AC795" s="45">
        <v>13212.4465857668</v>
      </c>
      <c r="AD795" s="99">
        <v>0.96370205629091599</v>
      </c>
      <c r="AE795" s="142">
        <v>13737.6464879996</v>
      </c>
      <c r="AF795" s="44">
        <v>14208.7151802639</v>
      </c>
      <c r="AG795" s="45">
        <v>13370.3283543219</v>
      </c>
      <c r="AH795" s="140">
        <v>0.97326193143792195</v>
      </c>
      <c r="AI795" s="44">
        <v>14251.9441235678</v>
      </c>
      <c r="AJ795" s="45">
        <v>13239.4135173469</v>
      </c>
      <c r="AK795" s="46">
        <v>0.96373229060101795</v>
      </c>
    </row>
    <row r="796" spans="1:37" x14ac:dyDescent="0.2">
      <c r="A796" s="35" t="s">
        <v>6446</v>
      </c>
      <c r="B796" s="35" t="s">
        <v>12196</v>
      </c>
      <c r="C796" s="85" t="s">
        <v>975</v>
      </c>
      <c r="D796" s="85" t="s">
        <v>975</v>
      </c>
      <c r="E796" s="85" t="s">
        <v>12898</v>
      </c>
      <c r="F796" s="85" t="s">
        <v>405</v>
      </c>
      <c r="G796" s="85" t="s">
        <v>405</v>
      </c>
      <c r="H796" s="840">
        <v>1.0213252052653301</v>
      </c>
      <c r="I796" s="840">
        <v>1.03219927070974</v>
      </c>
      <c r="J796" s="86">
        <v>15915.583333333299</v>
      </c>
      <c r="K796" s="44">
        <v>16254.9864148342</v>
      </c>
      <c r="L796" s="45">
        <v>15293.7828463402</v>
      </c>
      <c r="M796" s="46">
        <v>0.96093134169384598</v>
      </c>
      <c r="N796" s="139">
        <v>16428.053509586702</v>
      </c>
      <c r="O796" s="45">
        <v>15259.1220913699</v>
      </c>
      <c r="P796" s="99">
        <v>0.95875355441175802</v>
      </c>
      <c r="Q796" s="86">
        <v>15957.2654122196</v>
      </c>
      <c r="R796" s="44">
        <v>16297.5573726086</v>
      </c>
      <c r="S796" s="45">
        <v>15334.620876197299</v>
      </c>
      <c r="T796" s="140">
        <v>0.96098049885505199</v>
      </c>
      <c r="U796" s="44">
        <v>16471.077721014801</v>
      </c>
      <c r="V796" s="45">
        <v>15299.755537049499</v>
      </c>
      <c r="W796" s="99">
        <v>0.95879557943138805</v>
      </c>
      <c r="X796" s="86">
        <v>15999.0950245024</v>
      </c>
      <c r="Y796" s="44">
        <v>16340.2790099595</v>
      </c>
      <c r="Z796" s="45">
        <v>15375.5712221637</v>
      </c>
      <c r="AA796" s="46">
        <v>0.96102755803476503</v>
      </c>
      <c r="AB796" s="139">
        <v>16514.254216307199</v>
      </c>
      <c r="AC796" s="45">
        <v>15340.516313975701</v>
      </c>
      <c r="AD796" s="99">
        <v>0.95883650234478002</v>
      </c>
      <c r="AE796" s="142">
        <v>16045.9466152923</v>
      </c>
      <c r="AF796" s="44">
        <v>16388.129720540001</v>
      </c>
      <c r="AG796" s="45">
        <v>15421.146296267099</v>
      </c>
      <c r="AH796" s="140">
        <v>0.96106179747415199</v>
      </c>
      <c r="AI796" s="44">
        <v>16562.6143941521</v>
      </c>
      <c r="AJ796" s="45">
        <v>15385.922018170801</v>
      </c>
      <c r="AK796" s="46">
        <v>0.95886658400742597</v>
      </c>
    </row>
    <row r="797" spans="1:37" x14ac:dyDescent="0.2">
      <c r="A797" s="35" t="s">
        <v>6445</v>
      </c>
      <c r="B797" s="35" t="s">
        <v>12195</v>
      </c>
      <c r="C797" s="85" t="s">
        <v>975</v>
      </c>
      <c r="D797" s="85" t="s">
        <v>975</v>
      </c>
      <c r="E797" s="85" t="s">
        <v>12898</v>
      </c>
      <c r="F797" s="85" t="s">
        <v>404</v>
      </c>
      <c r="G797" s="85" t="s">
        <v>404</v>
      </c>
      <c r="H797" s="840">
        <v>1.0285887823558799</v>
      </c>
      <c r="I797" s="840">
        <v>1.03813330310962</v>
      </c>
      <c r="J797" s="86">
        <v>4676.5833333333303</v>
      </c>
      <c r="K797" s="44">
        <v>4810.2811564191397</v>
      </c>
      <c r="L797" s="45">
        <v>4525.8355533893</v>
      </c>
      <c r="M797" s="46">
        <v>0.96776540281672097</v>
      </c>
      <c r="N797" s="139">
        <v>4854.9169031007395</v>
      </c>
      <c r="O797" s="45">
        <v>4509.4672795312199</v>
      </c>
      <c r="P797" s="99">
        <v>0.96426535316692497</v>
      </c>
      <c r="Q797" s="86">
        <v>4705.0443417839097</v>
      </c>
      <c r="R797" s="44">
        <v>4839.55583044594</v>
      </c>
      <c r="S797" s="45">
        <v>4553.6120642108199</v>
      </c>
      <c r="T797" s="140">
        <v>0.96781490957943295</v>
      </c>
      <c r="U797" s="44">
        <v>4884.4632238133599</v>
      </c>
      <c r="V797" s="45">
        <v>4537.1101102089297</v>
      </c>
      <c r="W797" s="99">
        <v>0.96430761978508694</v>
      </c>
      <c r="X797" s="86">
        <v>4731.6106579854604</v>
      </c>
      <c r="Y797" s="44">
        <v>4866.8816452793799</v>
      </c>
      <c r="Z797" s="45">
        <v>4579.5475904190098</v>
      </c>
      <c r="AA797" s="46">
        <v>0.96786230343998803</v>
      </c>
      <c r="AB797" s="139">
        <v>4912.04260140314</v>
      </c>
      <c r="AC797" s="45">
        <v>4562.9229558159404</v>
      </c>
      <c r="AD797" s="99">
        <v>0.96434877796108898</v>
      </c>
      <c r="AE797" s="142">
        <v>4759.0785909392798</v>
      </c>
      <c r="AF797" s="44">
        <v>4895.1348529901798</v>
      </c>
      <c r="AG797" s="45">
        <v>4606.2968743348601</v>
      </c>
      <c r="AH797" s="140">
        <v>0.96789678638732601</v>
      </c>
      <c r="AI797" s="44">
        <v>4940.5579773700802</v>
      </c>
      <c r="AJ797" s="45">
        <v>4589.55560741106</v>
      </c>
      <c r="AK797" s="46">
        <v>0.96437903256084601</v>
      </c>
    </row>
    <row r="798" spans="1:37" x14ac:dyDescent="0.2">
      <c r="A798" s="35" t="s">
        <v>6444</v>
      </c>
      <c r="B798" s="35" t="s">
        <v>12194</v>
      </c>
      <c r="C798" s="85" t="s">
        <v>975</v>
      </c>
      <c r="D798" s="85" t="s">
        <v>975</v>
      </c>
      <c r="E798" s="85" t="s">
        <v>12898</v>
      </c>
      <c r="F798" s="85" t="s">
        <v>463</v>
      </c>
      <c r="G798" s="85" t="s">
        <v>463</v>
      </c>
      <c r="H798" s="840">
        <v>1.03709432787939</v>
      </c>
      <c r="I798" s="840">
        <v>1.0379485092007401</v>
      </c>
      <c r="J798" s="86">
        <v>11808.083333333299</v>
      </c>
      <c r="K798" s="44">
        <v>12246.0962481272</v>
      </c>
      <c r="L798" s="45">
        <v>11521.949754650101</v>
      </c>
      <c r="M798" s="46">
        <v>0.975767991247528</v>
      </c>
      <c r="N798" s="139">
        <v>12256.1824923514</v>
      </c>
      <c r="O798" s="45">
        <v>11384.0988474845</v>
      </c>
      <c r="P798" s="99">
        <v>0.96409370819293505</v>
      </c>
      <c r="Q798" s="86">
        <v>11816.7903735691</v>
      </c>
      <c r="R798" s="44">
        <v>12255.126270168301</v>
      </c>
      <c r="S798" s="45">
        <v>11531.0356543863</v>
      </c>
      <c r="T798" s="140">
        <v>0.97581790738863405</v>
      </c>
      <c r="U798" s="44">
        <v>12265.2199517837</v>
      </c>
      <c r="V798" s="45">
        <v>11392.9926170533</v>
      </c>
      <c r="W798" s="99">
        <v>0.96413596728738804</v>
      </c>
      <c r="X798" s="86">
        <v>11825.601450167</v>
      </c>
      <c r="Y798" s="44">
        <v>12264.2641877305</v>
      </c>
      <c r="Z798" s="45">
        <v>11540.198756150199</v>
      </c>
      <c r="AA798" s="46">
        <v>0.97586569315569804</v>
      </c>
      <c r="AB798" s="139">
        <v>12274.365395602899</v>
      </c>
      <c r="AC798" s="45">
        <v>11401.9743264586</v>
      </c>
      <c r="AD798" s="99">
        <v>0.96417711813698903</v>
      </c>
      <c r="AE798" s="142">
        <v>11835.738037745499</v>
      </c>
      <c r="AF798" s="44">
        <v>12274.7767852123</v>
      </c>
      <c r="AG798" s="45">
        <v>11550.502210239099</v>
      </c>
      <c r="AH798" s="140">
        <v>0.97590046124738505</v>
      </c>
      <c r="AI798" s="44">
        <v>12284.8866515685</v>
      </c>
      <c r="AJ798" s="45">
        <v>11412.105814033601</v>
      </c>
      <c r="AK798" s="46">
        <v>0.96420736735124701</v>
      </c>
    </row>
    <row r="799" spans="1:37" x14ac:dyDescent="0.2">
      <c r="A799" s="35" t="s">
        <v>6443</v>
      </c>
      <c r="B799" s="35" t="s">
        <v>12193</v>
      </c>
      <c r="C799" s="85" t="s">
        <v>975</v>
      </c>
      <c r="D799" s="85" t="s">
        <v>975</v>
      </c>
      <c r="E799" s="85" t="s">
        <v>12898</v>
      </c>
      <c r="F799" s="85" t="s">
        <v>405</v>
      </c>
      <c r="G799" s="85" t="s">
        <v>405</v>
      </c>
      <c r="H799" s="840">
        <v>1.0213252052653301</v>
      </c>
      <c r="I799" s="840">
        <v>1.03219927070974</v>
      </c>
      <c r="J799" s="86">
        <v>12128.333333333299</v>
      </c>
      <c r="K799" s="44">
        <v>12386.9725311931</v>
      </c>
      <c r="L799" s="45">
        <v>11654.4956225102</v>
      </c>
      <c r="M799" s="46">
        <v>0.96093134169384598</v>
      </c>
      <c r="N799" s="139">
        <v>12518.8568215913</v>
      </c>
      <c r="O799" s="45">
        <v>11628.082692423901</v>
      </c>
      <c r="P799" s="99">
        <v>0.95875355441175802</v>
      </c>
      <c r="Q799" s="86">
        <v>12167.4030674038</v>
      </c>
      <c r="R799" s="44">
        <v>12426.875435362201</v>
      </c>
      <c r="S799" s="45">
        <v>11692.637069484201</v>
      </c>
      <c r="T799" s="140">
        <v>0.96098049885505199</v>
      </c>
      <c r="U799" s="44">
        <v>12559.1845726056</v>
      </c>
      <c r="V799" s="45">
        <v>11666.052274186701</v>
      </c>
      <c r="W799" s="99">
        <v>0.95879557943138904</v>
      </c>
      <c r="X799" s="86">
        <v>12200.7118649407</v>
      </c>
      <c r="Y799" s="44">
        <v>12460.894549843801</v>
      </c>
      <c r="Z799" s="45">
        <v>11725.220329849801</v>
      </c>
      <c r="AA799" s="46">
        <v>0.96102755803476503</v>
      </c>
      <c r="AB799" s="139">
        <v>12593.5658891315</v>
      </c>
      <c r="AC799" s="45">
        <v>11698.4878906962</v>
      </c>
      <c r="AD799" s="99">
        <v>0.95883650234478002</v>
      </c>
      <c r="AE799" s="142">
        <v>12236.5495950903</v>
      </c>
      <c r="AF799" s="44">
        <v>12497.4965269451</v>
      </c>
      <c r="AG799" s="45">
        <v>11760.0803487391</v>
      </c>
      <c r="AH799" s="140">
        <v>0.96106179747415199</v>
      </c>
      <c r="AI799" s="44">
        <v>12630.557568055799</v>
      </c>
      <c r="AJ799" s="45">
        <v>11733.2185102817</v>
      </c>
      <c r="AK799" s="46">
        <v>0.95886658400742597</v>
      </c>
    </row>
    <row r="800" spans="1:37" x14ac:dyDescent="0.2">
      <c r="A800" s="35" t="s">
        <v>6442</v>
      </c>
      <c r="B800" s="35" t="s">
        <v>12192</v>
      </c>
      <c r="C800" s="85" t="s">
        <v>975</v>
      </c>
      <c r="D800" s="85" t="s">
        <v>975</v>
      </c>
      <c r="E800" s="85" t="s">
        <v>12898</v>
      </c>
      <c r="F800" s="85" t="s">
        <v>404</v>
      </c>
      <c r="G800" s="85" t="s">
        <v>404</v>
      </c>
      <c r="H800" s="840">
        <v>1.0285887823558799</v>
      </c>
      <c r="I800" s="840">
        <v>1.03813330310962</v>
      </c>
      <c r="J800" s="86">
        <v>8704.8333333333303</v>
      </c>
      <c r="K800" s="44">
        <v>8953.6939189442201</v>
      </c>
      <c r="L800" s="45">
        <v>8424.2365372857494</v>
      </c>
      <c r="M800" s="46">
        <v>0.96776540281672097</v>
      </c>
      <c r="N800" s="139">
        <v>9036.7773813520707</v>
      </c>
      <c r="O800" s="45">
        <v>8393.7691884258893</v>
      </c>
      <c r="P800" s="99">
        <v>0.96426535316692497</v>
      </c>
      <c r="Q800" s="86">
        <v>8743.8134126225796</v>
      </c>
      <c r="R800" s="44">
        <v>8993.7883912364796</v>
      </c>
      <c r="S800" s="45">
        <v>8462.3929873167599</v>
      </c>
      <c r="T800" s="140">
        <v>0.96781490957943295</v>
      </c>
      <c r="U800" s="44">
        <v>9077.2438998200905</v>
      </c>
      <c r="V800" s="45">
        <v>8431.7258997709996</v>
      </c>
      <c r="W800" s="99">
        <v>0.96430761978508694</v>
      </c>
      <c r="X800" s="86">
        <v>8777.8041137545497</v>
      </c>
      <c r="Y800" s="44">
        <v>9028.7508451252397</v>
      </c>
      <c r="Z800" s="45">
        <v>8495.7057086834793</v>
      </c>
      <c r="AA800" s="46">
        <v>0.96786230343998803</v>
      </c>
      <c r="AB800" s="139">
        <v>9112.5307786612302</v>
      </c>
      <c r="AC800" s="45">
        <v>8464.8646702810092</v>
      </c>
      <c r="AD800" s="99">
        <v>0.96434877796108798</v>
      </c>
      <c r="AE800" s="142">
        <v>8816.7280214704697</v>
      </c>
      <c r="AF800" s="44">
        <v>9068.7875399672903</v>
      </c>
      <c r="AG800" s="45">
        <v>8533.6827184323502</v>
      </c>
      <c r="AH800" s="140">
        <v>0.96789678638732601</v>
      </c>
      <c r="AI800" s="44">
        <v>9152.9389835482907</v>
      </c>
      <c r="AJ800" s="45">
        <v>8502.6676396977891</v>
      </c>
      <c r="AK800" s="46">
        <v>0.96437903256084601</v>
      </c>
    </row>
    <row r="801" spans="1:37" x14ac:dyDescent="0.2">
      <c r="A801" s="35" t="s">
        <v>6441</v>
      </c>
      <c r="B801" s="35" t="s">
        <v>12191</v>
      </c>
      <c r="C801" s="85" t="s">
        <v>975</v>
      </c>
      <c r="D801" s="85" t="s">
        <v>975</v>
      </c>
      <c r="E801" s="85" t="s">
        <v>12898</v>
      </c>
      <c r="F801" s="85" t="s">
        <v>407</v>
      </c>
      <c r="G801" s="85" t="s">
        <v>407</v>
      </c>
      <c r="H801" s="840">
        <v>1.0325912861111699</v>
      </c>
      <c r="I801" s="840">
        <v>1.0381844684413799</v>
      </c>
      <c r="J801" s="86">
        <v>9063.5833333333303</v>
      </c>
      <c r="K801" s="44">
        <v>9358.9771709424604</v>
      </c>
      <c r="L801" s="45">
        <v>8805.5542381521791</v>
      </c>
      <c r="M801" s="46">
        <v>0.97153122714366302</v>
      </c>
      <c r="N801" s="139">
        <v>9409.6714450908294</v>
      </c>
      <c r="O801" s="45">
        <v>8740.1301278041501</v>
      </c>
      <c r="P801" s="99">
        <v>0.96431287785046205</v>
      </c>
      <c r="Q801" s="86">
        <v>9128.2208646295294</v>
      </c>
      <c r="R801" s="44">
        <v>9425.7213225146497</v>
      </c>
      <c r="S801" s="45">
        <v>8868.8052854092002</v>
      </c>
      <c r="T801" s="140">
        <v>0.971580926549934</v>
      </c>
      <c r="U801" s="44">
        <v>9476.7771261609396</v>
      </c>
      <c r="V801" s="45">
        <v>8802.8467696667594</v>
      </c>
      <c r="W801" s="99">
        <v>0.96435514655177301</v>
      </c>
      <c r="X801" s="86">
        <v>9195.1040670423208</v>
      </c>
      <c r="Y801" s="44">
        <v>9494.7843345133097</v>
      </c>
      <c r="Z801" s="45">
        <v>8934.2252164368201</v>
      </c>
      <c r="AA801" s="46">
        <v>0.97162850483220098</v>
      </c>
      <c r="AB801" s="139">
        <v>9546.2142281055203</v>
      </c>
      <c r="AC801" s="45">
        <v>8867.7244024953707</v>
      </c>
      <c r="AD801" s="99">
        <v>0.96439630675629195</v>
      </c>
      <c r="AE801" s="142">
        <v>9256.1741514112091</v>
      </c>
      <c r="AF801" s="44">
        <v>9557.8447714746999</v>
      </c>
      <c r="AG801" s="45">
        <v>8993.8830733801606</v>
      </c>
      <c r="AH801" s="140">
        <v>0.97166312196156501</v>
      </c>
      <c r="AI801" s="44">
        <v>9609.6162411837104</v>
      </c>
      <c r="AJ801" s="45">
        <v>8926.9002219603808</v>
      </c>
      <c r="AK801" s="46">
        <v>0.96442656284717398</v>
      </c>
    </row>
    <row r="802" spans="1:37" x14ac:dyDescent="0.2">
      <c r="A802" s="35" t="s">
        <v>6440</v>
      </c>
      <c r="B802" s="35" t="s">
        <v>12190</v>
      </c>
      <c r="C802" s="85" t="s">
        <v>1065</v>
      </c>
      <c r="D802" s="85" t="s">
        <v>1065</v>
      </c>
      <c r="E802" s="85" t="s">
        <v>12898</v>
      </c>
      <c r="F802" s="85" t="s">
        <v>283</v>
      </c>
      <c r="G802" s="85" t="s">
        <v>283</v>
      </c>
      <c r="H802" s="840">
        <v>1.03704866430006</v>
      </c>
      <c r="I802" s="840">
        <v>1.0351500242984899</v>
      </c>
      <c r="J802" s="86">
        <v>9007.5833333333303</v>
      </c>
      <c r="K802" s="44">
        <v>9341.3022644048106</v>
      </c>
      <c r="L802" s="45">
        <v>8788.9244990975003</v>
      </c>
      <c r="M802" s="46">
        <v>0.97572502788548499</v>
      </c>
      <c r="N802" s="139">
        <v>9324.2001063706794</v>
      </c>
      <c r="O802" s="45">
        <v>8660.7404671798704</v>
      </c>
      <c r="P802" s="99">
        <v>0.96149434833758995</v>
      </c>
      <c r="Q802" s="86">
        <v>9085.8193465108598</v>
      </c>
      <c r="R802" s="44">
        <v>9422.4368173707298</v>
      </c>
      <c r="S802" s="45">
        <v>8865.7148443083406</v>
      </c>
      <c r="T802" s="140">
        <v>0.975774941828769</v>
      </c>
      <c r="U802" s="44">
        <v>9405.1861173124198</v>
      </c>
      <c r="V802" s="45">
        <v>8736.3468749673593</v>
      </c>
      <c r="W802" s="99">
        <v>0.96153649349436998</v>
      </c>
      <c r="X802" s="86">
        <v>9160.9278040148693</v>
      </c>
      <c r="Y802" s="44">
        <v>9500.3279429029008</v>
      </c>
      <c r="Z802" s="45">
        <v>8939.4415377474907</v>
      </c>
      <c r="AA802" s="46">
        <v>0.97582272549181004</v>
      </c>
      <c r="AB802" s="139">
        <v>9482.9346389227194</v>
      </c>
      <c r="AC802" s="45">
        <v>8808.9423613880008</v>
      </c>
      <c r="AD802" s="99">
        <v>0.96157753339431395</v>
      </c>
      <c r="AE802" s="142">
        <v>9238.5234724967504</v>
      </c>
      <c r="AF802" s="44">
        <v>9580.7984272574995</v>
      </c>
      <c r="AG802" s="45">
        <v>9015.4823461401902</v>
      </c>
      <c r="AH802" s="140">
        <v>0.97585749205264705</v>
      </c>
      <c r="AI802" s="44">
        <v>9563.2577970371894</v>
      </c>
      <c r="AJ802" s="45">
        <v>8883.8353174985605</v>
      </c>
      <c r="AK802" s="46">
        <v>0.96160770105156901</v>
      </c>
    </row>
    <row r="803" spans="1:37" x14ac:dyDescent="0.2">
      <c r="A803" s="35" t="s">
        <v>6439</v>
      </c>
      <c r="B803" s="35" t="s">
        <v>12189</v>
      </c>
      <c r="C803" s="85" t="s">
        <v>975</v>
      </c>
      <c r="D803" s="85" t="s">
        <v>975</v>
      </c>
      <c r="E803" s="85" t="s">
        <v>12898</v>
      </c>
      <c r="F803" s="85" t="s">
        <v>400</v>
      </c>
      <c r="G803" s="85" t="s">
        <v>400</v>
      </c>
      <c r="H803" s="840">
        <v>1.0371659212936299</v>
      </c>
      <c r="I803" s="840">
        <v>1.0373642024913401</v>
      </c>
      <c r="J803" s="86">
        <v>10952.5</v>
      </c>
      <c r="K803" s="44">
        <v>11359.5597529685</v>
      </c>
      <c r="L803" s="45">
        <v>10687.8366833565</v>
      </c>
      <c r="M803" s="46">
        <v>0.97583535113959896</v>
      </c>
      <c r="N803" s="139">
        <v>11361.731427786401</v>
      </c>
      <c r="O803" s="45">
        <v>10553.2920820336</v>
      </c>
      <c r="P803" s="99">
        <v>0.96355097758809805</v>
      </c>
      <c r="Q803" s="86">
        <v>11163.318762331601</v>
      </c>
      <c r="R803" s="44">
        <v>11578.213788828099</v>
      </c>
      <c r="S803" s="45">
        <v>10894.118352584699</v>
      </c>
      <c r="T803" s="140">
        <v>0.97588527072655096</v>
      </c>
      <c r="U803" s="44">
        <v>11580.427265042699</v>
      </c>
      <c r="V803" s="45">
        <v>10756.8981927444</v>
      </c>
      <c r="W803" s="99">
        <v>0.963593212893054</v>
      </c>
      <c r="X803" s="86">
        <v>11359.808920342401</v>
      </c>
      <c r="Y803" s="44">
        <v>11782.0066845865</v>
      </c>
      <c r="Z803" s="45">
        <v>11086.4130782866</v>
      </c>
      <c r="AA803" s="46">
        <v>0.97593305979239398</v>
      </c>
      <c r="AB803" s="139">
        <v>11784.2591211049</v>
      </c>
      <c r="AC803" s="45">
        <v>10946.7019780353</v>
      </c>
      <c r="AD803" s="99">
        <v>0.96363434057703801</v>
      </c>
      <c r="AE803" s="142">
        <v>11552.535904083899</v>
      </c>
      <c r="AF803" s="44">
        <v>11981.896544236901</v>
      </c>
      <c r="AG803" s="45">
        <v>11274.903400589301</v>
      </c>
      <c r="AH803" s="140">
        <v>0.97596783028421596</v>
      </c>
      <c r="AI803" s="44">
        <v>11984.1871948926</v>
      </c>
      <c r="AJ803" s="45">
        <v>11132.7695763346</v>
      </c>
      <c r="AK803" s="46">
        <v>0.96366457276268802</v>
      </c>
    </row>
    <row r="804" spans="1:37" x14ac:dyDescent="0.2">
      <c r="A804" s="35" t="s">
        <v>6438</v>
      </c>
      <c r="B804" s="35" t="s">
        <v>12188</v>
      </c>
      <c r="C804" s="85" t="s">
        <v>975</v>
      </c>
      <c r="D804" s="85" t="s">
        <v>975</v>
      </c>
      <c r="E804" s="85" t="s">
        <v>12898</v>
      </c>
      <c r="F804" s="85" t="s">
        <v>403</v>
      </c>
      <c r="G804" s="85" t="s">
        <v>403</v>
      </c>
      <c r="H804" s="840">
        <v>1.0342903489819599</v>
      </c>
      <c r="I804" s="840">
        <v>1.0374370992889801</v>
      </c>
      <c r="J804" s="86">
        <v>15048.416666666701</v>
      </c>
      <c r="K804" s="44">
        <v>15564.4321257926</v>
      </c>
      <c r="L804" s="45">
        <v>14644.0629960318</v>
      </c>
      <c r="M804" s="46">
        <v>0.97312981959553901</v>
      </c>
      <c r="N804" s="139">
        <v>15611.7857355586</v>
      </c>
      <c r="O804" s="45">
        <v>14500.9355164432</v>
      </c>
      <c r="P804" s="99">
        <v>0.96361868744396195</v>
      </c>
      <c r="Q804" s="86">
        <v>15061.260815228199</v>
      </c>
      <c r="R804" s="44">
        <v>15577.7167046907</v>
      </c>
      <c r="S804" s="45">
        <v>14657.3117873922</v>
      </c>
      <c r="T804" s="140">
        <v>0.97317960077900201</v>
      </c>
      <c r="U804" s="44">
        <v>15625.1107317852</v>
      </c>
      <c r="V804" s="45">
        <v>14513.9485396656</v>
      </c>
      <c r="W804" s="99">
        <v>0.96366092571684203</v>
      </c>
      <c r="X804" s="86">
        <v>15068.121634490801</v>
      </c>
      <c r="Y804" s="44">
        <v>15584.8127838401</v>
      </c>
      <c r="Z804" s="45">
        <v>14664.7066917259</v>
      </c>
      <c r="AA804" s="46">
        <v>0.97322725734828797</v>
      </c>
      <c r="AB804" s="139">
        <v>15632.228400219699</v>
      </c>
      <c r="AC804" s="45">
        <v>14521.1798036004</v>
      </c>
      <c r="AD804" s="99">
        <v>0.96370205629091599</v>
      </c>
      <c r="AE804" s="142">
        <v>15079.466339824001</v>
      </c>
      <c r="AF804" s="44">
        <v>15596.5465030783</v>
      </c>
      <c r="AG804" s="45">
        <v>14676.270534950299</v>
      </c>
      <c r="AH804" s="140">
        <v>0.97326193143792195</v>
      </c>
      <c r="AI804" s="44">
        <v>15643.997818412799</v>
      </c>
      <c r="AJ804" s="45">
        <v>14532.568636719499</v>
      </c>
      <c r="AK804" s="46">
        <v>0.96373229060101795</v>
      </c>
    </row>
    <row r="805" spans="1:37" x14ac:dyDescent="0.2">
      <c r="A805" s="35" t="s">
        <v>6437</v>
      </c>
      <c r="B805" s="35" t="s">
        <v>11391</v>
      </c>
      <c r="C805" s="85" t="s">
        <v>975</v>
      </c>
      <c r="D805" s="85" t="s">
        <v>975</v>
      </c>
      <c r="E805" s="85" t="s">
        <v>12898</v>
      </c>
      <c r="F805" s="85" t="s">
        <v>403</v>
      </c>
      <c r="G805" s="85" t="s">
        <v>403</v>
      </c>
      <c r="H805" s="840">
        <v>1.0342903489819599</v>
      </c>
      <c r="I805" s="840">
        <v>1.0374370992889801</v>
      </c>
      <c r="J805" s="86">
        <v>4082.4166666666702</v>
      </c>
      <c r="K805" s="44">
        <v>4222.4041588564396</v>
      </c>
      <c r="L805" s="45">
        <v>3972.7213943471502</v>
      </c>
      <c r="M805" s="46">
        <v>0.97312981959553901</v>
      </c>
      <c r="N805" s="139">
        <v>4235.2505047556497</v>
      </c>
      <c r="O805" s="45">
        <v>3933.8929899326899</v>
      </c>
      <c r="P805" s="99">
        <v>0.96361868744396195</v>
      </c>
      <c r="Q805" s="86">
        <v>4086.6716985204298</v>
      </c>
      <c r="R805" s="44">
        <v>4226.8050972374003</v>
      </c>
      <c r="S805" s="45">
        <v>3977.0655320809601</v>
      </c>
      <c r="T805" s="140">
        <v>0.97317960077900201</v>
      </c>
      <c r="U805" s="44">
        <v>4239.6648326594004</v>
      </c>
      <c r="V805" s="45">
        <v>3938.16583209702</v>
      </c>
      <c r="W805" s="99">
        <v>0.96366092571684203</v>
      </c>
      <c r="X805" s="86">
        <v>4089.5987252979598</v>
      </c>
      <c r="Y805" s="44">
        <v>4229.8324927846097</v>
      </c>
      <c r="Z805" s="45">
        <v>3980.1089510767902</v>
      </c>
      <c r="AA805" s="46">
        <v>0.97322725734828797</v>
      </c>
      <c r="AB805" s="139">
        <v>4242.7014388290199</v>
      </c>
      <c r="AC805" s="45">
        <v>3941.1547009743599</v>
      </c>
      <c r="AD805" s="99">
        <v>0.96370205629091599</v>
      </c>
      <c r="AE805" s="142">
        <v>4094.5389738538101</v>
      </c>
      <c r="AF805" s="44">
        <v>4234.9421441875002</v>
      </c>
      <c r="AG805" s="45">
        <v>3985.0589100408101</v>
      </c>
      <c r="AH805" s="140">
        <v>0.97326193143792195</v>
      </c>
      <c r="AI805" s="44">
        <v>4247.8266359605695</v>
      </c>
      <c r="AJ805" s="45">
        <v>3946.03942422727</v>
      </c>
      <c r="AK805" s="46">
        <v>0.96373229060101795</v>
      </c>
    </row>
    <row r="806" spans="1:37" x14ac:dyDescent="0.2">
      <c r="A806" s="35" t="s">
        <v>6436</v>
      </c>
      <c r="B806" s="35" t="s">
        <v>12187</v>
      </c>
      <c r="C806" s="85" t="s">
        <v>975</v>
      </c>
      <c r="D806" s="85" t="s">
        <v>975</v>
      </c>
      <c r="E806" s="85" t="s">
        <v>12898</v>
      </c>
      <c r="F806" s="85" t="s">
        <v>403</v>
      </c>
      <c r="G806" s="85" t="s">
        <v>403</v>
      </c>
      <c r="H806" s="840">
        <v>1.0342903489819599</v>
      </c>
      <c r="I806" s="840">
        <v>1.0374370992889801</v>
      </c>
      <c r="J806" s="86">
        <v>7976.5833333333303</v>
      </c>
      <c r="K806" s="44">
        <v>8250.1031595170207</v>
      </c>
      <c r="L806" s="45">
        <v>7762.2511001554503</v>
      </c>
      <c r="M806" s="46">
        <v>0.97312981959553901</v>
      </c>
      <c r="N806" s="139">
        <v>8275.2034755701497</v>
      </c>
      <c r="O806" s="45">
        <v>7686.3847619540502</v>
      </c>
      <c r="P806" s="99">
        <v>0.96361868744396195</v>
      </c>
      <c r="Q806" s="86">
        <v>7989.0250216992599</v>
      </c>
      <c r="R806" s="44">
        <v>8262.9714777189402</v>
      </c>
      <c r="S806" s="45">
        <v>7774.7561812307404</v>
      </c>
      <c r="T806" s="140">
        <v>0.97317960077900201</v>
      </c>
      <c r="U806" s="44">
        <v>8288.1109446587507</v>
      </c>
      <c r="V806" s="45">
        <v>7698.7112479857196</v>
      </c>
      <c r="W806" s="99">
        <v>0.96366092571684203</v>
      </c>
      <c r="X806" s="86">
        <v>7997.0105979453801</v>
      </c>
      <c r="Y806" s="44">
        <v>8271.2308821613606</v>
      </c>
      <c r="Z806" s="45">
        <v>7782.9086912235698</v>
      </c>
      <c r="AA806" s="46">
        <v>0.97322725734828697</v>
      </c>
      <c r="AB806" s="139">
        <v>8296.3954777156796</v>
      </c>
      <c r="AC806" s="45">
        <v>7706.7355574202102</v>
      </c>
      <c r="AD806" s="99">
        <v>0.96370205629091599</v>
      </c>
      <c r="AE806" s="142">
        <v>8008.6189566213698</v>
      </c>
      <c r="AF806" s="44">
        <v>8283.2372955074607</v>
      </c>
      <c r="AG806" s="45">
        <v>7794.4839538716697</v>
      </c>
      <c r="AH806" s="140">
        <v>0.97326193143792195</v>
      </c>
      <c r="AI806" s="44">
        <v>8308.4384196680003</v>
      </c>
      <c r="AJ806" s="45">
        <v>7718.1646916154396</v>
      </c>
      <c r="AK806" s="46">
        <v>0.96373229060101795</v>
      </c>
    </row>
    <row r="807" spans="1:37" x14ac:dyDescent="0.2">
      <c r="A807" s="35" t="s">
        <v>6435</v>
      </c>
      <c r="B807" s="35" t="s">
        <v>12186</v>
      </c>
      <c r="C807" s="85" t="s">
        <v>975</v>
      </c>
      <c r="D807" s="85" t="s">
        <v>975</v>
      </c>
      <c r="E807" s="85" t="s">
        <v>12898</v>
      </c>
      <c r="F807" s="85" t="s">
        <v>401</v>
      </c>
      <c r="G807" s="85" t="s">
        <v>401</v>
      </c>
      <c r="H807" s="840">
        <v>1.02134915750274</v>
      </c>
      <c r="I807" s="840">
        <v>1.0293424775532001</v>
      </c>
      <c r="J807" s="86">
        <v>10340.666666666701</v>
      </c>
      <c r="K807" s="44">
        <v>10561.431188016701</v>
      </c>
      <c r="L807" s="45">
        <v>9936.9037299647607</v>
      </c>
      <c r="M807" s="46">
        <v>0.96095387756734896</v>
      </c>
      <c r="N807" s="139">
        <v>10644.0874462185</v>
      </c>
      <c r="O807" s="45">
        <v>9886.71176401292</v>
      </c>
      <c r="P807" s="99">
        <v>0.95610003520207498</v>
      </c>
      <c r="Q807" s="86">
        <v>10425.4030180788</v>
      </c>
      <c r="R807" s="44">
        <v>10647.976589141301</v>
      </c>
      <c r="S807" s="45">
        <v>10018.843950660799</v>
      </c>
      <c r="T807" s="140">
        <v>0.96100303588139502</v>
      </c>
      <c r="U807" s="44">
        <v>10731.3101721198</v>
      </c>
      <c r="V807" s="45">
        <v>9968.1651077517308</v>
      </c>
      <c r="W807" s="99">
        <v>0.95614194391006702</v>
      </c>
      <c r="X807" s="86">
        <v>10511.194856186999</v>
      </c>
      <c r="Y807" s="44">
        <v>10735.600010713701</v>
      </c>
      <c r="Z807" s="45">
        <v>10101.7848273448</v>
      </c>
      <c r="AA807" s="46">
        <v>0.96105009616474402</v>
      </c>
      <c r="AB807" s="139">
        <v>10819.619355311899</v>
      </c>
      <c r="AC807" s="45">
        <v>10050.6232408165</v>
      </c>
      <c r="AD807" s="99">
        <v>0.95618275356209304</v>
      </c>
      <c r="AE807" s="142">
        <v>10596.005613925199</v>
      </c>
      <c r="AF807" s="44">
        <v>10822.221406676799</v>
      </c>
      <c r="AG807" s="45">
        <v>10183.6550240254</v>
      </c>
      <c r="AH807" s="140">
        <v>0.96108433640711999</v>
      </c>
      <c r="AI807" s="44">
        <v>10906.9186708053</v>
      </c>
      <c r="AJ807" s="45">
        <v>10132.0356879644</v>
      </c>
      <c r="AK807" s="46">
        <v>0.95621275196844202</v>
      </c>
    </row>
    <row r="808" spans="1:37" x14ac:dyDescent="0.2">
      <c r="A808" s="35" t="s">
        <v>6434</v>
      </c>
      <c r="B808" s="35" t="s">
        <v>12185</v>
      </c>
      <c r="C808" s="85" t="s">
        <v>975</v>
      </c>
      <c r="D808" s="85" t="s">
        <v>975</v>
      </c>
      <c r="E808" s="85" t="s">
        <v>12898</v>
      </c>
      <c r="F808" s="85" t="s">
        <v>403</v>
      </c>
      <c r="G808" s="85" t="s">
        <v>403</v>
      </c>
      <c r="H808" s="840">
        <v>1.0342903489819599</v>
      </c>
      <c r="I808" s="840">
        <v>1.0374370992889801</v>
      </c>
      <c r="J808" s="86">
        <v>6484.6666666666697</v>
      </c>
      <c r="K808" s="44">
        <v>6707.0281496983498</v>
      </c>
      <c r="L808" s="45">
        <v>6310.4225034705396</v>
      </c>
      <c r="M808" s="46">
        <v>0.97312981959553901</v>
      </c>
      <c r="N808" s="139">
        <v>6727.4337765226001</v>
      </c>
      <c r="O808" s="45">
        <v>6248.7459818449397</v>
      </c>
      <c r="P808" s="99">
        <v>0.96361868744396195</v>
      </c>
      <c r="Q808" s="86">
        <v>6495.2480728427099</v>
      </c>
      <c r="R808" s="44">
        <v>6717.9723959848898</v>
      </c>
      <c r="S808" s="45">
        <v>6321.0429264896502</v>
      </c>
      <c r="T808" s="140">
        <v>0.97317960077900201</v>
      </c>
      <c r="U808" s="44">
        <v>6738.41131985227</v>
      </c>
      <c r="V808" s="45">
        <v>6259.2167706361397</v>
      </c>
      <c r="W808" s="99">
        <v>0.96366092571684203</v>
      </c>
      <c r="X808" s="86">
        <v>6506.8891856036898</v>
      </c>
      <c r="Y808" s="44">
        <v>6730.01268656498</v>
      </c>
      <c r="Z808" s="45">
        <v>6332.68191597431</v>
      </c>
      <c r="AA808" s="46">
        <v>0.97322725734828697</v>
      </c>
      <c r="AB808" s="139">
        <v>6750.4882421075199</v>
      </c>
      <c r="AC808" s="45">
        <v>6270.7024882234</v>
      </c>
      <c r="AD808" s="99">
        <v>0.96370205629091699</v>
      </c>
      <c r="AE808" s="142">
        <v>6519.9200791541698</v>
      </c>
      <c r="AF808" s="44">
        <v>6743.4904140028602</v>
      </c>
      <c r="AG808" s="45">
        <v>6345.5900090584801</v>
      </c>
      <c r="AH808" s="140">
        <v>0.97326193143792195</v>
      </c>
      <c r="AI808" s="44">
        <v>6764.0069745136798</v>
      </c>
      <c r="AJ808" s="45">
        <v>6283.4575124188204</v>
      </c>
      <c r="AK808" s="46">
        <v>0.96373229060101795</v>
      </c>
    </row>
    <row r="809" spans="1:37" x14ac:dyDescent="0.2">
      <c r="A809" s="35" t="s">
        <v>6433</v>
      </c>
      <c r="B809" s="35" t="s">
        <v>12184</v>
      </c>
      <c r="C809" s="85" t="s">
        <v>975</v>
      </c>
      <c r="D809" s="85" t="s">
        <v>975</v>
      </c>
      <c r="E809" s="85" t="s">
        <v>12898</v>
      </c>
      <c r="F809" s="85" t="s">
        <v>407</v>
      </c>
      <c r="G809" s="85" t="s">
        <v>407</v>
      </c>
      <c r="H809" s="840">
        <v>1.0325912861111699</v>
      </c>
      <c r="I809" s="840">
        <v>1.0381844684413799</v>
      </c>
      <c r="J809" s="86">
        <v>8093.4166666666697</v>
      </c>
      <c r="K809" s="44">
        <v>8357.1915248669302</v>
      </c>
      <c r="L809" s="45">
        <v>7863.0070259516397</v>
      </c>
      <c r="M809" s="46">
        <v>0.97153122714366202</v>
      </c>
      <c r="N809" s="139">
        <v>8402.4594799579609</v>
      </c>
      <c r="O809" s="45">
        <v>7804.58591747623</v>
      </c>
      <c r="P809" s="99">
        <v>0.96431287785046305</v>
      </c>
      <c r="Q809" s="86">
        <v>8140.3972973850096</v>
      </c>
      <c r="R809" s="44">
        <v>8405.7033147627008</v>
      </c>
      <c r="S809" s="45">
        <v>7909.0547486779096</v>
      </c>
      <c r="T809" s="140">
        <v>0.971580926549934</v>
      </c>
      <c r="U809" s="44">
        <v>8451.2340410873203</v>
      </c>
      <c r="V809" s="45">
        <v>7850.2340287093803</v>
      </c>
      <c r="W809" s="99">
        <v>0.96435514655177301</v>
      </c>
      <c r="X809" s="86">
        <v>8185.5254618339504</v>
      </c>
      <c r="Y809" s="44">
        <v>8452.3022641308708</v>
      </c>
      <c r="Z809" s="45">
        <v>7953.2898657476298</v>
      </c>
      <c r="AA809" s="46">
        <v>0.97162850483220098</v>
      </c>
      <c r="AB809" s="139">
        <v>8498.0854005074798</v>
      </c>
      <c r="AC809" s="45">
        <v>7894.0905242522504</v>
      </c>
      <c r="AD809" s="99">
        <v>0.96439630675629195</v>
      </c>
      <c r="AE809" s="142">
        <v>8229.4898549312093</v>
      </c>
      <c r="AF809" s="44">
        <v>8497.6995133422697</v>
      </c>
      <c r="AG809" s="45">
        <v>7996.2918045934903</v>
      </c>
      <c r="AH809" s="140">
        <v>0.97166312196156501</v>
      </c>
      <c r="AI809" s="44">
        <v>8543.7285505855107</v>
      </c>
      <c r="AJ809" s="45">
        <v>7936.7386147770003</v>
      </c>
      <c r="AK809" s="46">
        <v>0.96442656284717498</v>
      </c>
    </row>
    <row r="810" spans="1:37" x14ac:dyDescent="0.2">
      <c r="A810" s="35" t="s">
        <v>6432</v>
      </c>
      <c r="B810" s="35" t="s">
        <v>12183</v>
      </c>
      <c r="C810" s="85" t="s">
        <v>975</v>
      </c>
      <c r="D810" s="85" t="s">
        <v>975</v>
      </c>
      <c r="E810" s="85" t="s">
        <v>12898</v>
      </c>
      <c r="F810" s="85" t="s">
        <v>404</v>
      </c>
      <c r="G810" s="85" t="s">
        <v>404</v>
      </c>
      <c r="H810" s="840">
        <v>1.0285887823558799</v>
      </c>
      <c r="I810" s="840">
        <v>1.03813330310962</v>
      </c>
      <c r="J810" s="86">
        <v>6100.0833333333303</v>
      </c>
      <c r="K810" s="44">
        <v>6274.4772881027402</v>
      </c>
      <c r="L810" s="45">
        <v>5903.4496042989003</v>
      </c>
      <c r="M810" s="46">
        <v>0.96776540281672097</v>
      </c>
      <c r="N810" s="139">
        <v>6332.69966007728</v>
      </c>
      <c r="O810" s="45">
        <v>5882.0990097643398</v>
      </c>
      <c r="P810" s="99">
        <v>0.96426535316692497</v>
      </c>
      <c r="Q810" s="86">
        <v>6125.52329340694</v>
      </c>
      <c r="R810" s="44">
        <v>6300.6445456580304</v>
      </c>
      <c r="S810" s="45">
        <v>5928.3727723353404</v>
      </c>
      <c r="T810" s="140">
        <v>0.96781490957943295</v>
      </c>
      <c r="U810" s="44">
        <v>6359.1097298594696</v>
      </c>
      <c r="V810" s="45">
        <v>5906.8887870033504</v>
      </c>
      <c r="W810" s="99">
        <v>0.96430761978508694</v>
      </c>
      <c r="X810" s="86">
        <v>6149.6336269245103</v>
      </c>
      <c r="Y810" s="44">
        <v>6325.4441642530601</v>
      </c>
      <c r="Z810" s="45">
        <v>5951.9985674671598</v>
      </c>
      <c r="AA810" s="46">
        <v>0.96786230343998803</v>
      </c>
      <c r="AB810" s="139">
        <v>6384.1394700331402</v>
      </c>
      <c r="AC810" s="45">
        <v>5930.3916730330602</v>
      </c>
      <c r="AD810" s="99">
        <v>0.96434877796108798</v>
      </c>
      <c r="AE810" s="142">
        <v>6177.29592875042</v>
      </c>
      <c r="AF810" s="44">
        <v>6353.8972976053301</v>
      </c>
      <c r="AG810" s="45">
        <v>5978.9848780010398</v>
      </c>
      <c r="AH810" s="140">
        <v>0.96789678638732601</v>
      </c>
      <c r="AI810" s="44">
        <v>6412.8566267992801</v>
      </c>
      <c r="AJ810" s="45">
        <v>5957.2546716103798</v>
      </c>
      <c r="AK810" s="46">
        <v>0.96437903256084601</v>
      </c>
    </row>
    <row r="811" spans="1:37" x14ac:dyDescent="0.2">
      <c r="A811" s="35" t="s">
        <v>6431</v>
      </c>
      <c r="B811" s="35" t="s">
        <v>12182</v>
      </c>
      <c r="C811" s="85" t="s">
        <v>975</v>
      </c>
      <c r="D811" s="85" t="s">
        <v>975</v>
      </c>
      <c r="E811" s="85" t="s">
        <v>12898</v>
      </c>
      <c r="F811" s="85" t="s">
        <v>406</v>
      </c>
      <c r="G811" s="85" t="s">
        <v>406</v>
      </c>
      <c r="H811" s="840">
        <v>1.0215507477555299</v>
      </c>
      <c r="I811" s="840">
        <v>1.03556750016142</v>
      </c>
      <c r="J811" s="86">
        <v>17265.833333333299</v>
      </c>
      <c r="K811" s="44">
        <v>17637.924952288999</v>
      </c>
      <c r="L811" s="45">
        <v>16594.9442956274</v>
      </c>
      <c r="M811" s="46">
        <v>0.96114354721525397</v>
      </c>
      <c r="N811" s="139">
        <v>17879.935863203598</v>
      </c>
      <c r="O811" s="45">
        <v>16607.6963508351</v>
      </c>
      <c r="P811" s="99">
        <v>0.961882118876494</v>
      </c>
      <c r="Q811" s="86">
        <v>17408.881430163401</v>
      </c>
      <c r="R811" s="44">
        <v>17784.055842570699</v>
      </c>
      <c r="S811" s="45">
        <v>16733.290011010598</v>
      </c>
      <c r="T811" s="140">
        <v>0.96119271523199201</v>
      </c>
      <c r="U811" s="44">
        <v>18028.0718232408</v>
      </c>
      <c r="V811" s="45">
        <v>16746.025753253602</v>
      </c>
      <c r="W811" s="99">
        <v>0.96192428103041006</v>
      </c>
      <c r="X811" s="86">
        <v>17550.616845969202</v>
      </c>
      <c r="Y811" s="44">
        <v>17928.8457625706</v>
      </c>
      <c r="Z811" s="45">
        <v>16870.351160195802</v>
      </c>
      <c r="AA811" s="46">
        <v>0.96123978480393202</v>
      </c>
      <c r="AB811" s="139">
        <v>18174.848413471202</v>
      </c>
      <c r="AC811" s="45">
        <v>16883.085057245498</v>
      </c>
      <c r="AD811" s="99">
        <v>0.96196533748173996</v>
      </c>
      <c r="AE811" s="142">
        <v>17688.932373985099</v>
      </c>
      <c r="AF811" s="44">
        <v>18070.1420936414</v>
      </c>
      <c r="AG811" s="45">
        <v>17003.911341458199</v>
      </c>
      <c r="AH811" s="140">
        <v>0.96127403180452498</v>
      </c>
      <c r="AI811" s="44">
        <v>18318.0834790521</v>
      </c>
      <c r="AJ811" s="45">
        <v>17016.673649695698</v>
      </c>
      <c r="AK811" s="46">
        <v>0.96199551730560795</v>
      </c>
    </row>
    <row r="812" spans="1:37" x14ac:dyDescent="0.2">
      <c r="A812" s="35" t="s">
        <v>6430</v>
      </c>
      <c r="B812" s="35" t="s">
        <v>12181</v>
      </c>
      <c r="C812" s="85" t="s">
        <v>975</v>
      </c>
      <c r="D812" s="85" t="s">
        <v>975</v>
      </c>
      <c r="E812" s="85" t="s">
        <v>12898</v>
      </c>
      <c r="F812" s="85" t="s">
        <v>404</v>
      </c>
      <c r="G812" s="85" t="s">
        <v>404</v>
      </c>
      <c r="H812" s="840">
        <v>1.0285887823558799</v>
      </c>
      <c r="I812" s="840">
        <v>1.03813330310962</v>
      </c>
      <c r="J812" s="86">
        <v>8960.75</v>
      </c>
      <c r="K812" s="44">
        <v>9216.9269314954599</v>
      </c>
      <c r="L812" s="45">
        <v>8671.9038332899308</v>
      </c>
      <c r="M812" s="46">
        <v>0.96776540281672097</v>
      </c>
      <c r="N812" s="139">
        <v>9302.4529958395397</v>
      </c>
      <c r="O812" s="45">
        <v>8640.5407633905197</v>
      </c>
      <c r="P812" s="99">
        <v>0.96426535316692497</v>
      </c>
      <c r="Q812" s="86">
        <v>9004.5697864486992</v>
      </c>
      <c r="R812" s="44">
        <v>9261.9994722818192</v>
      </c>
      <c r="S812" s="45">
        <v>8714.7568936735406</v>
      </c>
      <c r="T812" s="140">
        <v>0.96781490957943295</v>
      </c>
      <c r="U812" s="44">
        <v>9347.9437754870796</v>
      </c>
      <c r="V812" s="45">
        <v>8683.1752579590593</v>
      </c>
      <c r="W812" s="99">
        <v>0.96430761978508694</v>
      </c>
      <c r="X812" s="86">
        <v>9044.7629730450408</v>
      </c>
      <c r="Y812" s="44">
        <v>9303.3417331419605</v>
      </c>
      <c r="Z812" s="45">
        <v>8754.0851251600798</v>
      </c>
      <c r="AA812" s="46">
        <v>0.96786230343998803</v>
      </c>
      <c r="AB812" s="139">
        <v>9389.6696610508407</v>
      </c>
      <c r="AC812" s="45">
        <v>8722.3061200036791</v>
      </c>
      <c r="AD812" s="99">
        <v>0.96434877796108798</v>
      </c>
      <c r="AE812" s="142">
        <v>9094.1972758166194</v>
      </c>
      <c r="AF812" s="44">
        <v>9354.1893024363908</v>
      </c>
      <c r="AG812" s="45">
        <v>8802.2443180352802</v>
      </c>
      <c r="AH812" s="140">
        <v>0.96789678638732601</v>
      </c>
      <c r="AI812" s="44">
        <v>9440.9890570740208</v>
      </c>
      <c r="AJ812" s="45">
        <v>8770.2531707695107</v>
      </c>
      <c r="AK812" s="46">
        <v>0.96437903256084601</v>
      </c>
    </row>
    <row r="813" spans="1:37" x14ac:dyDescent="0.2">
      <c r="A813" s="35" t="s">
        <v>6429</v>
      </c>
      <c r="B813" s="35" t="s">
        <v>9747</v>
      </c>
      <c r="C813" s="85" t="s">
        <v>975</v>
      </c>
      <c r="D813" s="85" t="s">
        <v>975</v>
      </c>
      <c r="E813" s="85" t="s">
        <v>12898</v>
      </c>
      <c r="F813" s="85" t="s">
        <v>407</v>
      </c>
      <c r="G813" s="85" t="s">
        <v>407</v>
      </c>
      <c r="H813" s="840">
        <v>1.0325912861111699</v>
      </c>
      <c r="I813" s="840">
        <v>1.0381844684413799</v>
      </c>
      <c r="J813" s="86">
        <v>9365.5833333333303</v>
      </c>
      <c r="K813" s="44">
        <v>9670.8197393480295</v>
      </c>
      <c r="L813" s="45">
        <v>9098.9566687495608</v>
      </c>
      <c r="M813" s="46">
        <v>0.97153122714366202</v>
      </c>
      <c r="N813" s="139">
        <v>9723.2031545601294</v>
      </c>
      <c r="O813" s="45">
        <v>9031.35261691499</v>
      </c>
      <c r="P813" s="99">
        <v>0.96431287785046305</v>
      </c>
      <c r="Q813" s="86">
        <v>9426.0560922896602</v>
      </c>
      <c r="R813" s="44">
        <v>9733.2633832934407</v>
      </c>
      <c r="S813" s="45">
        <v>9158.1763118584404</v>
      </c>
      <c r="T813" s="140">
        <v>0.971580926549934</v>
      </c>
      <c r="U813" s="44">
        <v>9785.9850336723903</v>
      </c>
      <c r="V813" s="45">
        <v>9090.0657042852308</v>
      </c>
      <c r="W813" s="99">
        <v>0.96435514655177301</v>
      </c>
      <c r="X813" s="86">
        <v>9484.3285456886406</v>
      </c>
      <c r="Y813" s="44">
        <v>9793.4350108935396</v>
      </c>
      <c r="Z813" s="45">
        <v>9215.2439641848196</v>
      </c>
      <c r="AA813" s="46">
        <v>0.97162850483220098</v>
      </c>
      <c r="AB813" s="139">
        <v>9846.4825897291903</v>
      </c>
      <c r="AC813" s="45">
        <v>9146.6514215253992</v>
      </c>
      <c r="AD813" s="99">
        <v>0.96439630675629195</v>
      </c>
      <c r="AE813" s="142">
        <v>9539.8317937854899</v>
      </c>
      <c r="AF813" s="44">
        <v>9850.7471812292206</v>
      </c>
      <c r="AG813" s="45">
        <v>9269.5027437378103</v>
      </c>
      <c r="AH813" s="140">
        <v>0.97166312196156501</v>
      </c>
      <c r="AI813" s="44">
        <v>9904.1051998513904</v>
      </c>
      <c r="AJ813" s="45">
        <v>9200.4671870207403</v>
      </c>
      <c r="AK813" s="46">
        <v>0.96442656284717398</v>
      </c>
    </row>
    <row r="814" spans="1:37" x14ac:dyDescent="0.2">
      <c r="A814" s="35" t="s">
        <v>6428</v>
      </c>
      <c r="B814" s="35" t="s">
        <v>12180</v>
      </c>
      <c r="C814" s="85" t="s">
        <v>975</v>
      </c>
      <c r="D814" s="85" t="s">
        <v>975</v>
      </c>
      <c r="E814" s="85" t="s">
        <v>12898</v>
      </c>
      <c r="F814" s="85" t="s">
        <v>400</v>
      </c>
      <c r="G814" s="85" t="s">
        <v>400</v>
      </c>
      <c r="H814" s="840">
        <v>1.0371659212936299</v>
      </c>
      <c r="I814" s="840">
        <v>1.0373642024913401</v>
      </c>
      <c r="J814" s="86">
        <v>13865.916666666701</v>
      </c>
      <c r="K814" s="44">
        <v>14381.256234164</v>
      </c>
      <c r="L814" s="45">
        <v>13530.851659289099</v>
      </c>
      <c r="M814" s="46">
        <v>0.97583535113959896</v>
      </c>
      <c r="N814" s="139">
        <v>14384.005584728</v>
      </c>
      <c r="O814" s="45">
        <v>13360.517559321799</v>
      </c>
      <c r="P814" s="99">
        <v>0.96355097758809805</v>
      </c>
      <c r="Q814" s="86">
        <v>14127.002600391799</v>
      </c>
      <c r="R814" s="44">
        <v>14652.045667152801</v>
      </c>
      <c r="S814" s="45">
        <v>13786.333757238001</v>
      </c>
      <c r="T814" s="140">
        <v>0.97588527072655096</v>
      </c>
      <c r="U814" s="44">
        <v>14654.846786148501</v>
      </c>
      <c r="V814" s="45">
        <v>13612.683824260001</v>
      </c>
      <c r="W814" s="99">
        <v>0.963593212893054</v>
      </c>
      <c r="X814" s="86">
        <v>14376.1921093249</v>
      </c>
      <c r="Y814" s="44">
        <v>14910.4965337621</v>
      </c>
      <c r="Z814" s="45">
        <v>14030.2011534167</v>
      </c>
      <c r="AA814" s="46">
        <v>0.97593305979239398</v>
      </c>
      <c r="AB814" s="139">
        <v>14913.347062352101</v>
      </c>
      <c r="AC814" s="45">
        <v>13853.3924032781</v>
      </c>
      <c r="AD814" s="99">
        <v>0.96363434057703801</v>
      </c>
      <c r="AE814" s="142">
        <v>14616.0113168267</v>
      </c>
      <c r="AF814" s="44">
        <v>15159.2288430547</v>
      </c>
      <c r="AG814" s="45">
        <v>14264.7568522929</v>
      </c>
      <c r="AH814" s="140">
        <v>0.97596783028421596</v>
      </c>
      <c r="AI814" s="44">
        <v>15162.126923284301</v>
      </c>
      <c r="AJ814" s="45">
        <v>14084.9323011244</v>
      </c>
      <c r="AK814" s="46">
        <v>0.96366457276268802</v>
      </c>
    </row>
    <row r="815" spans="1:37" x14ac:dyDescent="0.2">
      <c r="A815" s="35" t="s">
        <v>6427</v>
      </c>
      <c r="B815" s="35" t="s">
        <v>12179</v>
      </c>
      <c r="C815" s="85" t="s">
        <v>975</v>
      </c>
      <c r="D815" s="85" t="s">
        <v>975</v>
      </c>
      <c r="E815" s="85" t="s">
        <v>12898</v>
      </c>
      <c r="F815" s="85" t="s">
        <v>406</v>
      </c>
      <c r="G815" s="85" t="s">
        <v>406</v>
      </c>
      <c r="H815" s="840">
        <v>1.0215507477555299</v>
      </c>
      <c r="I815" s="840">
        <v>1.03556750016142</v>
      </c>
      <c r="J815" s="86">
        <v>16166.166666666701</v>
      </c>
      <c r="K815" s="44">
        <v>16514.559646673799</v>
      </c>
      <c r="L815" s="45">
        <v>15538.006774873</v>
      </c>
      <c r="M815" s="46">
        <v>0.96114354721525297</v>
      </c>
      <c r="N815" s="139">
        <v>16741.1568021928</v>
      </c>
      <c r="O815" s="45">
        <v>15549.9466474439</v>
      </c>
      <c r="P815" s="99">
        <v>0.961882118876494</v>
      </c>
      <c r="Q815" s="86">
        <v>16297.0230219408</v>
      </c>
      <c r="R815" s="44">
        <v>16648.236054252699</v>
      </c>
      <c r="S815" s="45">
        <v>15664.5798086576</v>
      </c>
      <c r="T815" s="140">
        <v>0.96119271523199201</v>
      </c>
      <c r="U815" s="44">
        <v>16876.667390904298</v>
      </c>
      <c r="V815" s="45">
        <v>15676.5021533165</v>
      </c>
      <c r="W815" s="99">
        <v>0.96192428103041006</v>
      </c>
      <c r="X815" s="86">
        <v>16425.096099563401</v>
      </c>
      <c r="Y815" s="44">
        <v>16779.069202465402</v>
      </c>
      <c r="Z815" s="45">
        <v>15788.455840128199</v>
      </c>
      <c r="AA815" s="46">
        <v>0.96123978480393202</v>
      </c>
      <c r="AB815" s="139">
        <v>17009.295707735899</v>
      </c>
      <c r="AC815" s="45">
        <v>15800.3731125865</v>
      </c>
      <c r="AD815" s="99">
        <v>0.96196533748173996</v>
      </c>
      <c r="AE815" s="142">
        <v>16546.812406003199</v>
      </c>
      <c r="AF815" s="44">
        <v>16903.408586323101</v>
      </c>
      <c r="AG815" s="45">
        <v>15906.0210750319</v>
      </c>
      <c r="AH815" s="140">
        <v>0.96127403180452398</v>
      </c>
      <c r="AI815" s="44">
        <v>17135.341158924701</v>
      </c>
      <c r="AJ815" s="45">
        <v>15917.9593602719</v>
      </c>
      <c r="AK815" s="46">
        <v>0.96199551730560795</v>
      </c>
    </row>
    <row r="816" spans="1:37" x14ac:dyDescent="0.2">
      <c r="A816" s="35" t="s">
        <v>6426</v>
      </c>
      <c r="B816" s="35" t="s">
        <v>12178</v>
      </c>
      <c r="C816" s="85" t="s">
        <v>975</v>
      </c>
      <c r="D816" s="85" t="s">
        <v>975</v>
      </c>
      <c r="E816" s="85" t="s">
        <v>12898</v>
      </c>
      <c r="F816" s="85" t="s">
        <v>402</v>
      </c>
      <c r="G816" s="85" t="s">
        <v>402</v>
      </c>
      <c r="H816" s="840">
        <v>1.0375144582609599</v>
      </c>
      <c r="I816" s="840">
        <v>1.0401480404713599</v>
      </c>
      <c r="J816" s="86">
        <v>11180.5</v>
      </c>
      <c r="K816" s="44">
        <v>11599.9304005867</v>
      </c>
      <c r="L816" s="45">
        <v>10913.993531076299</v>
      </c>
      <c r="M816" s="46">
        <v>0.97616327812497505</v>
      </c>
      <c r="N816" s="139">
        <v>11629.375166490099</v>
      </c>
      <c r="O816" s="45">
        <v>10801.8917401421</v>
      </c>
      <c r="P816" s="99">
        <v>0.96613673271696998</v>
      </c>
      <c r="Q816" s="86">
        <v>11212.7706418744</v>
      </c>
      <c r="R816" s="44">
        <v>11633.4116581088</v>
      </c>
      <c r="S816" s="45">
        <v>10946.0548716128</v>
      </c>
      <c r="T816" s="140">
        <v>0.97621321448727705</v>
      </c>
      <c r="U816" s="44">
        <v>11662.941411400499</v>
      </c>
      <c r="V816" s="45">
        <v>10833.544438303201</v>
      </c>
      <c r="W816" s="99">
        <v>0.96617908136326403</v>
      </c>
      <c r="X816" s="86">
        <v>11246.520460125401</v>
      </c>
      <c r="Y816" s="44">
        <v>11668.4275825078</v>
      </c>
      <c r="Z816" s="45">
        <v>10979.539531495</v>
      </c>
      <c r="AA816" s="46">
        <v>0.97626101961251399</v>
      </c>
      <c r="AB816" s="139">
        <v>11698.046218720499</v>
      </c>
      <c r="AC816" s="45">
        <v>10866.6165913033</v>
      </c>
      <c r="AD816" s="99">
        <v>0.96622031941620801</v>
      </c>
      <c r="AE816" s="142">
        <v>11286.2688771261</v>
      </c>
      <c r="AF816" s="44">
        <v>11709.667139839101</v>
      </c>
      <c r="AG816" s="45">
        <v>11018.7369225986</v>
      </c>
      <c r="AH816" s="140">
        <v>0.97629580178887199</v>
      </c>
      <c r="AI816" s="44">
        <v>11739.3904567757</v>
      </c>
      <c r="AJ816" s="45">
        <v>10905.3644437066</v>
      </c>
      <c r="AK816" s="46">
        <v>0.96625063273200096</v>
      </c>
    </row>
    <row r="817" spans="1:37" x14ac:dyDescent="0.2">
      <c r="A817" s="35" t="s">
        <v>6425</v>
      </c>
      <c r="B817" s="35" t="s">
        <v>7624</v>
      </c>
      <c r="C817" s="85" t="s">
        <v>975</v>
      </c>
      <c r="D817" s="85" t="s">
        <v>975</v>
      </c>
      <c r="E817" s="85" t="s">
        <v>12898</v>
      </c>
      <c r="F817" s="85" t="s">
        <v>463</v>
      </c>
      <c r="G817" s="85" t="s">
        <v>463</v>
      </c>
      <c r="H817" s="840">
        <v>1.03709432787939</v>
      </c>
      <c r="I817" s="840">
        <v>1.0379485092007401</v>
      </c>
      <c r="J817" s="86">
        <v>12129.916666666701</v>
      </c>
      <c r="K817" s="44">
        <v>12579.867772649701</v>
      </c>
      <c r="L817" s="45">
        <v>11835.984419833199</v>
      </c>
      <c r="M817" s="46">
        <v>0.975767991247528</v>
      </c>
      <c r="N817" s="139">
        <v>12590.228920895899</v>
      </c>
      <c r="O817" s="45">
        <v>11694.376339238001</v>
      </c>
      <c r="P817" s="99">
        <v>0.96409370819293505</v>
      </c>
      <c r="Q817" s="86">
        <v>12143.2788860788</v>
      </c>
      <c r="R817" s="44">
        <v>12593.7256546099</v>
      </c>
      <c r="S817" s="45">
        <v>11849.628991449999</v>
      </c>
      <c r="T817" s="140">
        <v>0.97581790738863405</v>
      </c>
      <c r="U817" s="44">
        <v>12604.0982166143</v>
      </c>
      <c r="V817" s="45">
        <v>11707.771934870099</v>
      </c>
      <c r="W817" s="99">
        <v>0.96413596728738804</v>
      </c>
      <c r="X817" s="86">
        <v>12155.2305691532</v>
      </c>
      <c r="Y817" s="44">
        <v>12606.120677335</v>
      </c>
      <c r="Z817" s="45">
        <v>11861.872504834</v>
      </c>
      <c r="AA817" s="46">
        <v>0.97586569315569704</v>
      </c>
      <c r="AB817" s="139">
        <v>12616.5034482438</v>
      </c>
      <c r="AC817" s="45">
        <v>11719.7951804568</v>
      </c>
      <c r="AD817" s="99">
        <v>0.96417711813698803</v>
      </c>
      <c r="AE817" s="142">
        <v>12172.122903223901</v>
      </c>
      <c r="AF817" s="44">
        <v>12623.6396211844</v>
      </c>
      <c r="AG817" s="45">
        <v>11878.7803556161</v>
      </c>
      <c r="AH817" s="140">
        <v>0.97590046124738505</v>
      </c>
      <c r="AI817" s="44">
        <v>12634.0368212095</v>
      </c>
      <c r="AJ817" s="45">
        <v>11736.4505795934</v>
      </c>
      <c r="AK817" s="46">
        <v>0.96420736735124701</v>
      </c>
    </row>
    <row r="818" spans="1:37" x14ac:dyDescent="0.2">
      <c r="A818" s="35" t="s">
        <v>6424</v>
      </c>
      <c r="B818" s="35" t="s">
        <v>12177</v>
      </c>
      <c r="C818" s="85" t="s">
        <v>975</v>
      </c>
      <c r="D818" s="85" t="s">
        <v>975</v>
      </c>
      <c r="E818" s="85" t="s">
        <v>12898</v>
      </c>
      <c r="F818" s="85" t="s">
        <v>463</v>
      </c>
      <c r="G818" s="85" t="s">
        <v>463</v>
      </c>
      <c r="H818" s="840">
        <v>1.03709432787939</v>
      </c>
      <c r="I818" s="840">
        <v>1.0379485092007401</v>
      </c>
      <c r="J818" s="86">
        <v>5118.3333333333303</v>
      </c>
      <c r="K818" s="44">
        <v>5308.1944681960404</v>
      </c>
      <c r="L818" s="45">
        <v>4994.3058352019298</v>
      </c>
      <c r="M818" s="46">
        <v>0.975767991247528</v>
      </c>
      <c r="N818" s="139">
        <v>5312.5664529257901</v>
      </c>
      <c r="O818" s="45">
        <v>4934.5529631008403</v>
      </c>
      <c r="P818" s="99">
        <v>0.96409370819293505</v>
      </c>
      <c r="Q818" s="86">
        <v>5121.6736547344699</v>
      </c>
      <c r="R818" s="44">
        <v>5311.65869657444</v>
      </c>
      <c r="S818" s="45">
        <v>4997.82086809049</v>
      </c>
      <c r="T818" s="140">
        <v>0.97581790738863405</v>
      </c>
      <c r="U818" s="44">
        <v>5316.03353454434</v>
      </c>
      <c r="V818" s="45">
        <v>4937.9897832377401</v>
      </c>
      <c r="W818" s="99">
        <v>0.96413596728738804</v>
      </c>
      <c r="X818" s="86">
        <v>5127.0639797253798</v>
      </c>
      <c r="Y818" s="44">
        <v>5317.2489720479498</v>
      </c>
      <c r="Z818" s="45">
        <v>5003.3258444283101</v>
      </c>
      <c r="AA818" s="46">
        <v>0.97586569315569704</v>
      </c>
      <c r="AB818" s="139">
        <v>5321.6284143327703</v>
      </c>
      <c r="AC818" s="45">
        <v>4943.3977724755696</v>
      </c>
      <c r="AD818" s="99">
        <v>0.96417711813698803</v>
      </c>
      <c r="AE818" s="142">
        <v>5139.4335426202497</v>
      </c>
      <c r="AF818" s="44">
        <v>5330.0773755645696</v>
      </c>
      <c r="AG818" s="45">
        <v>5015.5755647933902</v>
      </c>
      <c r="AH818" s="140">
        <v>0.97590046124738505</v>
      </c>
      <c r="AI818" s="44">
        <v>5334.4673836989696</v>
      </c>
      <c r="AJ818" s="45">
        <v>4955.4796858065702</v>
      </c>
      <c r="AK818" s="46">
        <v>0.96420736735124701</v>
      </c>
    </row>
    <row r="819" spans="1:37" x14ac:dyDescent="0.2">
      <c r="A819" s="35" t="s">
        <v>6423</v>
      </c>
      <c r="B819" s="35" t="s">
        <v>12176</v>
      </c>
      <c r="C819" s="85" t="s">
        <v>975</v>
      </c>
      <c r="D819" s="85" t="s">
        <v>975</v>
      </c>
      <c r="E819" s="85" t="s">
        <v>12898</v>
      </c>
      <c r="F819" s="85" t="s">
        <v>404</v>
      </c>
      <c r="G819" s="85" t="s">
        <v>404</v>
      </c>
      <c r="H819" s="840">
        <v>1.0285887823558799</v>
      </c>
      <c r="I819" s="840">
        <v>1.03813330310962</v>
      </c>
      <c r="J819" s="86">
        <v>10485.083333333299</v>
      </c>
      <c r="K819" s="44">
        <v>10784.8390987333</v>
      </c>
      <c r="L819" s="45">
        <v>10147.100895650199</v>
      </c>
      <c r="M819" s="46">
        <v>0.96776540281672097</v>
      </c>
      <c r="N819" s="139">
        <v>10884.914194213001</v>
      </c>
      <c r="O819" s="45">
        <v>10110.402583401299</v>
      </c>
      <c r="P819" s="99">
        <v>0.96426535316692497</v>
      </c>
      <c r="Q819" s="86">
        <v>10523.017570058601</v>
      </c>
      <c r="R819" s="44">
        <v>10823.8578290962</v>
      </c>
      <c r="S819" s="45">
        <v>10184.333298069099</v>
      </c>
      <c r="T819" s="140">
        <v>0.96781490957943295</v>
      </c>
      <c r="U819" s="44">
        <v>10924.2949886855</v>
      </c>
      <c r="V819" s="45">
        <v>10147.4260259399</v>
      </c>
      <c r="W819" s="99">
        <v>0.96430761978508694</v>
      </c>
      <c r="X819" s="86">
        <v>10557.7065175303</v>
      </c>
      <c r="Y819" s="44">
        <v>10859.5384913372</v>
      </c>
      <c r="Z819" s="45">
        <v>10218.406149100199</v>
      </c>
      <c r="AA819" s="46">
        <v>0.96786230343998803</v>
      </c>
      <c r="AB819" s="139">
        <v>10960.306740305699</v>
      </c>
      <c r="AC819" s="45">
        <v>10181.3113782521</v>
      </c>
      <c r="AD819" s="99">
        <v>0.96434877796108798</v>
      </c>
      <c r="AE819" s="142">
        <v>10596.7279872461</v>
      </c>
      <c r="AF819" s="44">
        <v>10899.675537358</v>
      </c>
      <c r="AG819" s="45">
        <v>10256.538965076201</v>
      </c>
      <c r="AH819" s="140">
        <v>0.96789678638732601</v>
      </c>
      <c r="AI819" s="44">
        <v>11000.816227554</v>
      </c>
      <c r="AJ819" s="45">
        <v>10219.2622846509</v>
      </c>
      <c r="AK819" s="46">
        <v>0.96437903256084601</v>
      </c>
    </row>
    <row r="820" spans="1:37" x14ac:dyDescent="0.2">
      <c r="A820" s="35" t="s">
        <v>6422</v>
      </c>
      <c r="B820" s="35" t="s">
        <v>12175</v>
      </c>
      <c r="C820" s="85" t="s">
        <v>975</v>
      </c>
      <c r="D820" s="85" t="s">
        <v>975</v>
      </c>
      <c r="E820" s="85" t="s">
        <v>12898</v>
      </c>
      <c r="F820" s="85" t="s">
        <v>407</v>
      </c>
      <c r="G820" s="85" t="s">
        <v>407</v>
      </c>
      <c r="H820" s="840">
        <v>1.0325912861111699</v>
      </c>
      <c r="I820" s="840">
        <v>1.0381844684413799</v>
      </c>
      <c r="J820" s="86">
        <v>12497.083333333299</v>
      </c>
      <c r="K820" s="44">
        <v>12904.379351805201</v>
      </c>
      <c r="L820" s="45">
        <v>12141.3067065499</v>
      </c>
      <c r="M820" s="46">
        <v>0.97153122714366302</v>
      </c>
      <c r="N820" s="139">
        <v>12974.277817484301</v>
      </c>
      <c r="O820" s="45">
        <v>12051.0983939037</v>
      </c>
      <c r="P820" s="99">
        <v>0.96431287785046205</v>
      </c>
      <c r="Q820" s="86">
        <v>12575.306036112401</v>
      </c>
      <c r="R820" s="44">
        <v>12985.1514330709</v>
      </c>
      <c r="S820" s="45">
        <v>12217.927490214999</v>
      </c>
      <c r="T820" s="140">
        <v>0.971580926549934</v>
      </c>
      <c r="U820" s="44">
        <v>13055.487412589</v>
      </c>
      <c r="V820" s="45">
        <v>12127.061095388601</v>
      </c>
      <c r="W820" s="99">
        <v>0.96435514655177301</v>
      </c>
      <c r="X820" s="86">
        <v>12651.854347390499</v>
      </c>
      <c r="Y820" s="44">
        <v>13064.1945522632</v>
      </c>
      <c r="Z820" s="45">
        <v>12292.9023229098</v>
      </c>
      <c r="AA820" s="46">
        <v>0.97162850483220098</v>
      </c>
      <c r="AB820" s="139">
        <v>13134.9586804434</v>
      </c>
      <c r="AC820" s="45">
        <v>12201.4016062419</v>
      </c>
      <c r="AD820" s="99">
        <v>0.96439630675629195</v>
      </c>
      <c r="AE820" s="142">
        <v>12726.5734812679</v>
      </c>
      <c r="AF820" s="44">
        <v>13141.348878810801</v>
      </c>
      <c r="AG820" s="45">
        <v>12365.942120682101</v>
      </c>
      <c r="AH820" s="140">
        <v>0.97166312196156501</v>
      </c>
      <c r="AI820" s="44">
        <v>13212.530924730299</v>
      </c>
      <c r="AJ820" s="45">
        <v>12273.845519361201</v>
      </c>
      <c r="AK820" s="46">
        <v>0.96442656284717398</v>
      </c>
    </row>
    <row r="821" spans="1:37" x14ac:dyDescent="0.2">
      <c r="A821" s="35" t="s">
        <v>6421</v>
      </c>
      <c r="B821" s="35" t="s">
        <v>12174</v>
      </c>
      <c r="C821" s="85" t="s">
        <v>975</v>
      </c>
      <c r="D821" s="85" t="s">
        <v>975</v>
      </c>
      <c r="E821" s="85" t="s">
        <v>12898</v>
      </c>
      <c r="F821" s="85" t="s">
        <v>404</v>
      </c>
      <c r="G821" s="85" t="s">
        <v>404</v>
      </c>
      <c r="H821" s="840">
        <v>1.0285887823558799</v>
      </c>
      <c r="I821" s="840">
        <v>1.03813330310962</v>
      </c>
      <c r="J821" s="86">
        <v>3614</v>
      </c>
      <c r="K821" s="44">
        <v>3717.3198594341502</v>
      </c>
      <c r="L821" s="45">
        <v>3497.5041657796301</v>
      </c>
      <c r="M821" s="46">
        <v>0.96776540281672097</v>
      </c>
      <c r="N821" s="139">
        <v>3751.8137574381699</v>
      </c>
      <c r="O821" s="45">
        <v>3484.8549863452699</v>
      </c>
      <c r="P821" s="99">
        <v>0.96426535316692497</v>
      </c>
      <c r="Q821" s="86">
        <v>3631.3878147338501</v>
      </c>
      <c r="R821" s="44">
        <v>3735.2047706190701</v>
      </c>
      <c r="S821" s="45">
        <v>3514.5112695644898</v>
      </c>
      <c r="T821" s="140">
        <v>0.96781490957943295</v>
      </c>
      <c r="U821" s="44">
        <v>3769.86462698168</v>
      </c>
      <c r="V821" s="45">
        <v>3501.7749401425599</v>
      </c>
      <c r="W821" s="99">
        <v>0.96430761978508694</v>
      </c>
      <c r="X821" s="86">
        <v>3647.9282357853899</v>
      </c>
      <c r="Y821" s="44">
        <v>3752.21806216814</v>
      </c>
      <c r="Z821" s="45">
        <v>3530.6922250710199</v>
      </c>
      <c r="AA821" s="46">
        <v>0.96786230343998803</v>
      </c>
      <c r="AB821" s="139">
        <v>3787.0357889227398</v>
      </c>
      <c r="AC821" s="45">
        <v>3517.8751362693902</v>
      </c>
      <c r="AD821" s="99">
        <v>0.96434877796108798</v>
      </c>
      <c r="AE821" s="142">
        <v>3665.5560736877201</v>
      </c>
      <c r="AF821" s="44">
        <v>3770.3498584916601</v>
      </c>
      <c r="AG821" s="45">
        <v>3547.8799440448902</v>
      </c>
      <c r="AH821" s="140">
        <v>0.96789678638732601</v>
      </c>
      <c r="AI821" s="44">
        <v>3805.33583451097</v>
      </c>
      <c r="AJ821" s="45">
        <v>3534.9854201405001</v>
      </c>
      <c r="AK821" s="46">
        <v>0.96437903256084601</v>
      </c>
    </row>
    <row r="822" spans="1:37" x14ac:dyDescent="0.2">
      <c r="A822" s="35" t="s">
        <v>6420</v>
      </c>
      <c r="B822" s="35" t="s">
        <v>8322</v>
      </c>
      <c r="C822" s="85" t="s">
        <v>975</v>
      </c>
      <c r="D822" s="85" t="s">
        <v>975</v>
      </c>
      <c r="E822" s="85" t="s">
        <v>12898</v>
      </c>
      <c r="F822" s="85" t="s">
        <v>463</v>
      </c>
      <c r="G822" s="85" t="s">
        <v>463</v>
      </c>
      <c r="H822" s="840">
        <v>1.03709432787939</v>
      </c>
      <c r="I822" s="840">
        <v>1.0379485092007401</v>
      </c>
      <c r="J822" s="86">
        <v>8131.3333333333303</v>
      </c>
      <c r="K822" s="44">
        <v>8432.9596780966494</v>
      </c>
      <c r="L822" s="45">
        <v>7934.2947928307303</v>
      </c>
      <c r="M822" s="46">
        <v>0.975767991247528</v>
      </c>
      <c r="N822" s="139">
        <v>8439.9053111476205</v>
      </c>
      <c r="O822" s="45">
        <v>7839.3673058861496</v>
      </c>
      <c r="P822" s="99">
        <v>0.96409370819293505</v>
      </c>
      <c r="Q822" s="86">
        <v>8153.3189336066398</v>
      </c>
      <c r="R822" s="44">
        <v>8455.7608194351305</v>
      </c>
      <c r="S822" s="45">
        <v>7956.1546200641696</v>
      </c>
      <c r="T822" s="140">
        <v>0.97581790738863405</v>
      </c>
      <c r="U822" s="44">
        <v>8462.7252321751803</v>
      </c>
      <c r="V822" s="45">
        <v>7860.9080366554099</v>
      </c>
      <c r="W822" s="99">
        <v>0.96413596728738804</v>
      </c>
      <c r="X822" s="86">
        <v>8173.1413771116804</v>
      </c>
      <c r="Y822" s="44">
        <v>8476.3185631589095</v>
      </c>
      <c r="Z822" s="45">
        <v>7975.8882752345999</v>
      </c>
      <c r="AA822" s="46">
        <v>0.97586569315569804</v>
      </c>
      <c r="AB822" s="139">
        <v>8483.2999078599496</v>
      </c>
      <c r="AC822" s="45">
        <v>7880.3558991097098</v>
      </c>
      <c r="AD822" s="99">
        <v>0.96417711813698803</v>
      </c>
      <c r="AE822" s="142">
        <v>8193.4395118204793</v>
      </c>
      <c r="AF822" s="44">
        <v>8497.3696435319398</v>
      </c>
      <c r="AG822" s="45">
        <v>7995.9813987881498</v>
      </c>
      <c r="AH822" s="140">
        <v>0.97590046124738505</v>
      </c>
      <c r="AI822" s="44">
        <v>8504.3683265205</v>
      </c>
      <c r="AJ822" s="45">
        <v>7900.17474124411</v>
      </c>
      <c r="AK822" s="46">
        <v>0.96420736735124701</v>
      </c>
    </row>
    <row r="823" spans="1:37" x14ac:dyDescent="0.2">
      <c r="A823" s="35" t="s">
        <v>6419</v>
      </c>
      <c r="B823" s="35" t="s">
        <v>12173</v>
      </c>
      <c r="C823" s="85" t="s">
        <v>975</v>
      </c>
      <c r="D823" s="85" t="s">
        <v>975</v>
      </c>
      <c r="E823" s="85" t="s">
        <v>12898</v>
      </c>
      <c r="F823" s="85" t="s">
        <v>406</v>
      </c>
      <c r="G823" s="85" t="s">
        <v>406</v>
      </c>
      <c r="H823" s="840">
        <v>1.0215507477555299</v>
      </c>
      <c r="I823" s="840">
        <v>1.03556750016142</v>
      </c>
      <c r="J823" s="86">
        <v>11855</v>
      </c>
      <c r="K823" s="44">
        <v>12110.4841146418</v>
      </c>
      <c r="L823" s="45">
        <v>11394.356752236799</v>
      </c>
      <c r="M823" s="46">
        <v>0.96114354721525297</v>
      </c>
      <c r="N823" s="139">
        <v>12276.6527144136</v>
      </c>
      <c r="O823" s="45">
        <v>11403.112519280799</v>
      </c>
      <c r="P823" s="99">
        <v>0.961882118876494</v>
      </c>
      <c r="Q823" s="86">
        <v>11950.0702991816</v>
      </c>
      <c r="R823" s="44">
        <v>12207.6032498601</v>
      </c>
      <c r="S823" s="45">
        <v>11486.320518083599</v>
      </c>
      <c r="T823" s="140">
        <v>0.96119271523199201</v>
      </c>
      <c r="U823" s="44">
        <v>12375.104426476701</v>
      </c>
      <c r="V823" s="45">
        <v>11495.0627808031</v>
      </c>
      <c r="W823" s="99">
        <v>0.96192428103041006</v>
      </c>
      <c r="X823" s="86">
        <v>12045.1581069199</v>
      </c>
      <c r="Y823" s="44">
        <v>12304.7402709576</v>
      </c>
      <c r="Z823" s="45">
        <v>11578.2851866251</v>
      </c>
      <c r="AA823" s="46">
        <v>0.96123978480393202</v>
      </c>
      <c r="AB823" s="139">
        <v>12473.574269832099</v>
      </c>
      <c r="AC823" s="45">
        <v>11587.0245833442</v>
      </c>
      <c r="AD823" s="99">
        <v>0.96196533748173996</v>
      </c>
      <c r="AE823" s="142">
        <v>12139.0868647967</v>
      </c>
      <c r="AF823" s="44">
        <v>12400.693263802401</v>
      </c>
      <c r="AG823" s="45">
        <v>11668.9889729485</v>
      </c>
      <c r="AH823" s="140">
        <v>0.96127403180452398</v>
      </c>
      <c r="AI823" s="44">
        <v>12570.843838819799</v>
      </c>
      <c r="AJ823" s="45">
        <v>11677.7471481178</v>
      </c>
      <c r="AK823" s="46">
        <v>0.96199551730560695</v>
      </c>
    </row>
    <row r="824" spans="1:37" x14ac:dyDescent="0.2">
      <c r="A824" s="35" t="s">
        <v>6418</v>
      </c>
      <c r="B824" s="35" t="s">
        <v>12172</v>
      </c>
      <c r="C824" s="85" t="s">
        <v>975</v>
      </c>
      <c r="D824" s="85" t="s">
        <v>975</v>
      </c>
      <c r="E824" s="85" t="s">
        <v>12898</v>
      </c>
      <c r="F824" s="85" t="s">
        <v>463</v>
      </c>
      <c r="G824" s="85" t="s">
        <v>463</v>
      </c>
      <c r="H824" s="840">
        <v>1.03709432787939</v>
      </c>
      <c r="I824" s="840">
        <v>1.0379485092007401</v>
      </c>
      <c r="J824" s="86">
        <v>13095.083333333299</v>
      </c>
      <c r="K824" s="44">
        <v>13580.836648107999</v>
      </c>
      <c r="L824" s="45">
        <v>12777.7631593856</v>
      </c>
      <c r="M824" s="46">
        <v>0.975767991247528</v>
      </c>
      <c r="N824" s="139">
        <v>13592.0222236928</v>
      </c>
      <c r="O824" s="45">
        <v>12624.887449928799</v>
      </c>
      <c r="P824" s="99">
        <v>0.96409370819293505</v>
      </c>
      <c r="Q824" s="86">
        <v>13111.8244417119</v>
      </c>
      <c r="R824" s="44">
        <v>13598.198756649799</v>
      </c>
      <c r="S824" s="45">
        <v>12794.7530887585</v>
      </c>
      <c r="T824" s="140">
        <v>0.97581790738863405</v>
      </c>
      <c r="U824" s="44">
        <v>13609.398632176701</v>
      </c>
      <c r="V824" s="45">
        <v>12641.5815410123</v>
      </c>
      <c r="W824" s="99">
        <v>0.96413596728738804</v>
      </c>
      <c r="X824" s="86">
        <v>13125.687630345699</v>
      </c>
      <c r="Y824" s="44">
        <v>13612.576190948301</v>
      </c>
      <c r="Z824" s="45">
        <v>12808.908257532499</v>
      </c>
      <c r="AA824" s="46">
        <v>0.97586569315569704</v>
      </c>
      <c r="AB824" s="139">
        <v>13623.7879081519</v>
      </c>
      <c r="AC824" s="45">
        <v>12655.4876729931</v>
      </c>
      <c r="AD824" s="99">
        <v>0.96417711813698803</v>
      </c>
      <c r="AE824" s="142">
        <v>13146.921763054401</v>
      </c>
      <c r="AF824" s="44">
        <v>13634.597989537901</v>
      </c>
      <c r="AG824" s="45">
        <v>12830.0870125481</v>
      </c>
      <c r="AH824" s="140">
        <v>0.97590046124738505</v>
      </c>
      <c r="AI824" s="44">
        <v>13645.8278445411</v>
      </c>
      <c r="AJ824" s="45">
        <v>12676.358821927501</v>
      </c>
      <c r="AK824" s="46">
        <v>0.96420736735124701</v>
      </c>
    </row>
    <row r="825" spans="1:37" x14ac:dyDescent="0.2">
      <c r="A825" s="35" t="s">
        <v>6417</v>
      </c>
      <c r="B825" s="35" t="s">
        <v>12171</v>
      </c>
      <c r="C825" s="85" t="s">
        <v>975</v>
      </c>
      <c r="D825" s="85" t="s">
        <v>975</v>
      </c>
      <c r="E825" s="85" t="s">
        <v>12898</v>
      </c>
      <c r="F825" s="85" t="s">
        <v>405</v>
      </c>
      <c r="G825" s="85" t="s">
        <v>405</v>
      </c>
      <c r="H825" s="840">
        <v>1.0213252052653301</v>
      </c>
      <c r="I825" s="840">
        <v>1.03219927070974</v>
      </c>
      <c r="J825" s="86">
        <v>8548.5833333333303</v>
      </c>
      <c r="K825" s="44">
        <v>8730.8836276444799</v>
      </c>
      <c r="L825" s="45">
        <v>8214.6016520816502</v>
      </c>
      <c r="M825" s="46">
        <v>0.96093134169384598</v>
      </c>
      <c r="N825" s="139">
        <v>8823.8414822680897</v>
      </c>
      <c r="O825" s="45">
        <v>8195.9846560184396</v>
      </c>
      <c r="P825" s="99">
        <v>0.95875355441175802</v>
      </c>
      <c r="Q825" s="86">
        <v>8567.4225532276905</v>
      </c>
      <c r="R825" s="44">
        <v>8750.1245977701201</v>
      </c>
      <c r="S825" s="45">
        <v>8233.1259991027691</v>
      </c>
      <c r="T825" s="140">
        <v>0.96098049885505199</v>
      </c>
      <c r="U825" s="44">
        <v>8843.2873113037804</v>
      </c>
      <c r="V825" s="45">
        <v>8214.4068711554901</v>
      </c>
      <c r="W825" s="99">
        <v>0.95879557943138904</v>
      </c>
      <c r="X825" s="86">
        <v>8584.1750608690309</v>
      </c>
      <c r="Y825" s="44">
        <v>8767.2343560756308</v>
      </c>
      <c r="Z825" s="45">
        <v>8249.6287964898893</v>
      </c>
      <c r="AA825" s="46">
        <v>0.96102755803476503</v>
      </c>
      <c r="AB825" s="139">
        <v>8860.5792374737393</v>
      </c>
      <c r="AC825" s="45">
        <v>8230.8203908789492</v>
      </c>
      <c r="AD825" s="99">
        <v>0.95883650234478002</v>
      </c>
      <c r="AE825" s="142">
        <v>8602.1779493140803</v>
      </c>
      <c r="AF825" s="44">
        <v>8785.6211598121408</v>
      </c>
      <c r="AG825" s="45">
        <v>8267.2246021603096</v>
      </c>
      <c r="AH825" s="140">
        <v>0.96106179747415199</v>
      </c>
      <c r="AI825" s="44">
        <v>8879.1618057973792</v>
      </c>
      <c r="AJ825" s="45">
        <v>8248.3409852828008</v>
      </c>
      <c r="AK825" s="46">
        <v>0.95886658400742597</v>
      </c>
    </row>
    <row r="826" spans="1:37" x14ac:dyDescent="0.2">
      <c r="A826" s="35" t="s">
        <v>6416</v>
      </c>
      <c r="B826" s="35" t="s">
        <v>12953</v>
      </c>
      <c r="C826" s="85" t="s">
        <v>975</v>
      </c>
      <c r="D826" s="85" t="s">
        <v>975</v>
      </c>
      <c r="E826" s="85" t="s">
        <v>12898</v>
      </c>
      <c r="F826" s="85" t="s">
        <v>405</v>
      </c>
      <c r="G826" s="85" t="s">
        <v>405</v>
      </c>
      <c r="H826" s="840">
        <v>1.0213252052653301</v>
      </c>
      <c r="I826" s="840">
        <v>1.03219927070974</v>
      </c>
      <c r="J826" s="86">
        <v>13189.833333333299</v>
      </c>
      <c r="K826" s="44">
        <v>13471.109236582201</v>
      </c>
      <c r="L826" s="45">
        <v>12674.5242417182</v>
      </c>
      <c r="M826" s="46">
        <v>0.96093134169384598</v>
      </c>
      <c r="N826" s="139">
        <v>13614.536347449701</v>
      </c>
      <c r="O826" s="45">
        <v>12645.799590432</v>
      </c>
      <c r="P826" s="99">
        <v>0.95875355441175802</v>
      </c>
      <c r="Q826" s="86">
        <v>13221.4398232316</v>
      </c>
      <c r="R826" s="44">
        <v>13503.389741365199</v>
      </c>
      <c r="S826" s="45">
        <v>12705.5458369111</v>
      </c>
      <c r="T826" s="140">
        <v>0.96098049885505199</v>
      </c>
      <c r="U826" s="44">
        <v>13647.160543272301</v>
      </c>
      <c r="V826" s="45">
        <v>12676.6580562325</v>
      </c>
      <c r="W826" s="99">
        <v>0.95879557943138805</v>
      </c>
      <c r="X826" s="86">
        <v>13255.597382427701</v>
      </c>
      <c r="Y826" s="44">
        <v>13538.2757175226</v>
      </c>
      <c r="Z826" s="45">
        <v>12738.9943827265</v>
      </c>
      <c r="AA826" s="46">
        <v>0.96102755803476503</v>
      </c>
      <c r="AB826" s="139">
        <v>13682.4179509638</v>
      </c>
      <c r="AC826" s="45">
        <v>12709.9506306576</v>
      </c>
      <c r="AD826" s="99">
        <v>0.95883650234478002</v>
      </c>
      <c r="AE826" s="142">
        <v>13292.046841783</v>
      </c>
      <c r="AF826" s="44">
        <v>13575.5024690804</v>
      </c>
      <c r="AG826" s="45">
        <v>12774.4784298746</v>
      </c>
      <c r="AH826" s="140">
        <v>0.96106179747415199</v>
      </c>
      <c r="AI826" s="44">
        <v>13720.041056328</v>
      </c>
      <c r="AJ826" s="45">
        <v>12745.299549647099</v>
      </c>
      <c r="AK826" s="46">
        <v>0.95886658400742597</v>
      </c>
    </row>
    <row r="827" spans="1:37" x14ac:dyDescent="0.2">
      <c r="A827" s="35" t="s">
        <v>6415</v>
      </c>
      <c r="B827" s="35" t="s">
        <v>12170</v>
      </c>
      <c r="C827" s="85" t="s">
        <v>975</v>
      </c>
      <c r="D827" s="85" t="s">
        <v>975</v>
      </c>
      <c r="E827" s="85" t="s">
        <v>12898</v>
      </c>
      <c r="F827" s="85" t="s">
        <v>403</v>
      </c>
      <c r="G827" s="85" t="s">
        <v>403</v>
      </c>
      <c r="H827" s="840">
        <v>1.0342903489819599</v>
      </c>
      <c r="I827" s="840">
        <v>1.0374370992889801</v>
      </c>
      <c r="J827" s="86">
        <v>4699.25</v>
      </c>
      <c r="K827" s="44">
        <v>4860.3889224534796</v>
      </c>
      <c r="L827" s="45">
        <v>4572.9803047343303</v>
      </c>
      <c r="M827" s="46">
        <v>0.97312981959553901</v>
      </c>
      <c r="N827" s="139">
        <v>4875.1762888337298</v>
      </c>
      <c r="O827" s="45">
        <v>4528.2851169710402</v>
      </c>
      <c r="P827" s="99">
        <v>0.96361868744396195</v>
      </c>
      <c r="Q827" s="86">
        <v>4709.4851758128998</v>
      </c>
      <c r="R827" s="44">
        <v>4870.9750660168902</v>
      </c>
      <c r="S827" s="45">
        <v>4583.17490327223</v>
      </c>
      <c r="T827" s="140">
        <v>0.97317960077900201</v>
      </c>
      <c r="U827" s="44">
        <v>4885.7946399397797</v>
      </c>
      <c r="V827" s="45">
        <v>4538.3468441736104</v>
      </c>
      <c r="W827" s="99">
        <v>0.96366092571684203</v>
      </c>
      <c r="X827" s="86">
        <v>4718.2684546332202</v>
      </c>
      <c r="Y827" s="44">
        <v>4880.0595265331704</v>
      </c>
      <c r="Z827" s="45">
        <v>4591.9474675356296</v>
      </c>
      <c r="AA827" s="46">
        <v>0.97322725734828697</v>
      </c>
      <c r="AB827" s="139">
        <v>4894.9067392413799</v>
      </c>
      <c r="AC827" s="45">
        <v>4547.0050118626004</v>
      </c>
      <c r="AD827" s="99">
        <v>0.96370205629091699</v>
      </c>
      <c r="AE827" s="142">
        <v>4729.9246892418496</v>
      </c>
      <c r="AF827" s="44">
        <v>4892.1154574943403</v>
      </c>
      <c r="AG827" s="45">
        <v>4603.4556386074401</v>
      </c>
      <c r="AH827" s="140">
        <v>0.97326193143792195</v>
      </c>
      <c r="AI827" s="44">
        <v>4906.9993494623895</v>
      </c>
      <c r="AJ827" s="45">
        <v>4558.3811551333501</v>
      </c>
      <c r="AK827" s="46">
        <v>0.96373229060101795</v>
      </c>
    </row>
    <row r="828" spans="1:37" x14ac:dyDescent="0.2">
      <c r="A828" s="35" t="s">
        <v>6414</v>
      </c>
      <c r="B828" s="35" t="s">
        <v>12169</v>
      </c>
      <c r="C828" s="85" t="s">
        <v>975</v>
      </c>
      <c r="D828" s="85" t="s">
        <v>975</v>
      </c>
      <c r="E828" s="85" t="s">
        <v>12898</v>
      </c>
      <c r="F828" s="85" t="s">
        <v>463</v>
      </c>
      <c r="G828" s="85" t="s">
        <v>463</v>
      </c>
      <c r="H828" s="840">
        <v>1.03709432787939</v>
      </c>
      <c r="I828" s="840">
        <v>1.0379485092007401</v>
      </c>
      <c r="J828" s="86">
        <v>12013.916666666701</v>
      </c>
      <c r="K828" s="44">
        <v>12459.5648306157</v>
      </c>
      <c r="L828" s="45">
        <v>11722.7953328485</v>
      </c>
      <c r="M828" s="46">
        <v>0.975767991247528</v>
      </c>
      <c r="N828" s="139">
        <v>12469.8268938286</v>
      </c>
      <c r="O828" s="45">
        <v>11582.5414690876</v>
      </c>
      <c r="P828" s="99">
        <v>0.96409370819293505</v>
      </c>
      <c r="Q828" s="86">
        <v>12038.0653140587</v>
      </c>
      <c r="R828" s="44">
        <v>12484.609255851999</v>
      </c>
      <c r="S828" s="45">
        <v>11746.9597037725</v>
      </c>
      <c r="T828" s="140">
        <v>0.97581790738863405</v>
      </c>
      <c r="U828" s="44">
        <v>12494.891946388399</v>
      </c>
      <c r="V828" s="45">
        <v>11606.331745838699</v>
      </c>
      <c r="W828" s="99">
        <v>0.96413596728738804</v>
      </c>
      <c r="X828" s="86">
        <v>12065.151706094601</v>
      </c>
      <c r="Y828" s="44">
        <v>12512.7003993951</v>
      </c>
      <c r="Z828" s="45">
        <v>11773.9676326967</v>
      </c>
      <c r="AA828" s="46">
        <v>0.97586569315569704</v>
      </c>
      <c r="AB828" s="139">
        <v>12523.006226621699</v>
      </c>
      <c r="AC828" s="45">
        <v>11632.9432018679</v>
      </c>
      <c r="AD828" s="99">
        <v>0.96417711813698803</v>
      </c>
      <c r="AE828" s="142">
        <v>12090.0684763152</v>
      </c>
      <c r="AF828" s="44">
        <v>12538.54144046</v>
      </c>
      <c r="AG828" s="45">
        <v>11798.703402548501</v>
      </c>
      <c r="AH828" s="140">
        <v>0.97590046124738505</v>
      </c>
      <c r="AI828" s="44">
        <v>12548.868551126199</v>
      </c>
      <c r="AJ828" s="45">
        <v>11657.333096644201</v>
      </c>
      <c r="AK828" s="46">
        <v>0.96420736735124701</v>
      </c>
    </row>
    <row r="829" spans="1:37" x14ac:dyDescent="0.2">
      <c r="A829" s="35" t="s">
        <v>6413</v>
      </c>
      <c r="B829" s="35" t="s">
        <v>12168</v>
      </c>
      <c r="C829" s="85" t="s">
        <v>975</v>
      </c>
      <c r="D829" s="85" t="s">
        <v>975</v>
      </c>
      <c r="E829" s="85" t="s">
        <v>12898</v>
      </c>
      <c r="F829" s="85" t="s">
        <v>407</v>
      </c>
      <c r="G829" s="85" t="s">
        <v>407</v>
      </c>
      <c r="H829" s="840">
        <v>1.0325912861111699</v>
      </c>
      <c r="I829" s="840">
        <v>1.0381844684413799</v>
      </c>
      <c r="J829" s="86">
        <v>11097.583333333299</v>
      </c>
      <c r="K829" s="44">
        <v>11459.267846892601</v>
      </c>
      <c r="L829" s="45">
        <v>10781.648754162399</v>
      </c>
      <c r="M829" s="46">
        <v>0.97153122714366202</v>
      </c>
      <c r="N829" s="139">
        <v>11521.338653900601</v>
      </c>
      <c r="O829" s="45">
        <v>10701.542521351999</v>
      </c>
      <c r="P829" s="99">
        <v>0.96431287785046205</v>
      </c>
      <c r="Q829" s="86">
        <v>11172.645613676001</v>
      </c>
      <c r="R829" s="44">
        <v>11536.77650349</v>
      </c>
      <c r="S829" s="45">
        <v>10855.1293773494</v>
      </c>
      <c r="T829" s="140">
        <v>0.971580926549934</v>
      </c>
      <c r="U829" s="44">
        <v>11599.2671475181</v>
      </c>
      <c r="V829" s="45">
        <v>10774.3982981475</v>
      </c>
      <c r="W829" s="99">
        <v>0.96435514655177301</v>
      </c>
      <c r="X829" s="86">
        <v>11255.749144601001</v>
      </c>
      <c r="Y829" s="44">
        <v>11622.5884853683</v>
      </c>
      <c r="Z829" s="45">
        <v>10936.406712135</v>
      </c>
      <c r="AA829" s="46">
        <v>0.97162850483220098</v>
      </c>
      <c r="AB829" s="139">
        <v>11685.5439425971</v>
      </c>
      <c r="AC829" s="45">
        <v>10855.0029048285</v>
      </c>
      <c r="AD829" s="99">
        <v>0.96439630675629195</v>
      </c>
      <c r="AE829" s="142">
        <v>11336.6408488615</v>
      </c>
      <c r="AF829" s="44">
        <v>11706.1165543063</v>
      </c>
      <c r="AG829" s="45">
        <v>11015.395839761801</v>
      </c>
      <c r="AH829" s="140">
        <v>0.97166312196156501</v>
      </c>
      <c r="AI829" s="44">
        <v>11769.5244535861</v>
      </c>
      <c r="AJ829" s="45">
        <v>10933.3575681004</v>
      </c>
      <c r="AK829" s="46">
        <v>0.96442656284717398</v>
      </c>
    </row>
    <row r="830" spans="1:37" x14ac:dyDescent="0.2">
      <c r="A830" s="35" t="s">
        <v>6412</v>
      </c>
      <c r="B830" s="35" t="s">
        <v>12167</v>
      </c>
      <c r="C830" s="85" t="s">
        <v>975</v>
      </c>
      <c r="D830" s="85" t="s">
        <v>975</v>
      </c>
      <c r="E830" s="85" t="s">
        <v>12898</v>
      </c>
      <c r="F830" s="85" t="s">
        <v>407</v>
      </c>
      <c r="G830" s="85" t="s">
        <v>407</v>
      </c>
      <c r="H830" s="840">
        <v>1.0325912861111699</v>
      </c>
      <c r="I830" s="840">
        <v>1.0381844684413799</v>
      </c>
      <c r="J830" s="86">
        <v>9728.5833333333303</v>
      </c>
      <c r="K830" s="44">
        <v>10045.6503762064</v>
      </c>
      <c r="L830" s="45">
        <v>9451.6225042027199</v>
      </c>
      <c r="M830" s="46">
        <v>0.97153122714366202</v>
      </c>
      <c r="N830" s="139">
        <v>10100.064116604401</v>
      </c>
      <c r="O830" s="45">
        <v>9381.3981915747099</v>
      </c>
      <c r="P830" s="99">
        <v>0.96431287785046305</v>
      </c>
      <c r="Q830" s="86">
        <v>9783.1047338348508</v>
      </c>
      <c r="R830" s="44">
        <v>10101.948699270801</v>
      </c>
      <c r="S830" s="45">
        <v>9505.0779618343004</v>
      </c>
      <c r="T830" s="140">
        <v>0.971580926549934</v>
      </c>
      <c r="U830" s="44">
        <v>10156.6673878027</v>
      </c>
      <c r="V830" s="45">
        <v>9434.3873993286506</v>
      </c>
      <c r="W830" s="99">
        <v>0.96435514655177301</v>
      </c>
      <c r="X830" s="86">
        <v>9831.4815840017</v>
      </c>
      <c r="Y830" s="44">
        <v>10151.9022132026</v>
      </c>
      <c r="Z830" s="45">
        <v>9552.5477517488907</v>
      </c>
      <c r="AA830" s="46">
        <v>0.97162850483220098</v>
      </c>
      <c r="AB830" s="139">
        <v>10206.891482278001</v>
      </c>
      <c r="AC830" s="45">
        <v>9481.4445295537407</v>
      </c>
      <c r="AD830" s="99">
        <v>0.96439630675629195</v>
      </c>
      <c r="AE830" s="142">
        <v>9879.7432472766704</v>
      </c>
      <c r="AF830" s="44">
        <v>10201.7367861536</v>
      </c>
      <c r="AG830" s="45">
        <v>9599.7821678275395</v>
      </c>
      <c r="AH830" s="140">
        <v>0.97166312196156501</v>
      </c>
      <c r="AI830" s="44">
        <v>10256.9959915113</v>
      </c>
      <c r="AJ830" s="45">
        <v>9528.2868217836203</v>
      </c>
      <c r="AK830" s="46">
        <v>0.96442656284717498</v>
      </c>
    </row>
    <row r="831" spans="1:37" x14ac:dyDescent="0.2">
      <c r="A831" s="35" t="s">
        <v>6411</v>
      </c>
      <c r="B831" s="35" t="s">
        <v>7509</v>
      </c>
      <c r="C831" s="85" t="s">
        <v>975</v>
      </c>
      <c r="D831" s="85" t="s">
        <v>975</v>
      </c>
      <c r="E831" s="85" t="s">
        <v>12898</v>
      </c>
      <c r="F831" s="85" t="s">
        <v>406</v>
      </c>
      <c r="G831" s="85" t="s">
        <v>406</v>
      </c>
      <c r="H831" s="840">
        <v>1.0215507477555299</v>
      </c>
      <c r="I831" s="840">
        <v>1.03556750016142</v>
      </c>
      <c r="J831" s="86">
        <v>9513.0833333333303</v>
      </c>
      <c r="K831" s="44">
        <v>9718.0973926273091</v>
      </c>
      <c r="L831" s="45">
        <v>9143.4386599543104</v>
      </c>
      <c r="M831" s="46">
        <v>0.96114354721525397</v>
      </c>
      <c r="N831" s="139">
        <v>9851.4399263272207</v>
      </c>
      <c r="O831" s="45">
        <v>9150.4647537153305</v>
      </c>
      <c r="P831" s="99">
        <v>0.961882118876494</v>
      </c>
      <c r="Q831" s="86">
        <v>9590.3568340256697</v>
      </c>
      <c r="R831" s="44">
        <v>9797.0361950412498</v>
      </c>
      <c r="S831" s="45">
        <v>9218.1811253408196</v>
      </c>
      <c r="T831" s="140">
        <v>0.96119271523199201</v>
      </c>
      <c r="U831" s="44">
        <v>9931.4618522678993</v>
      </c>
      <c r="V831" s="45">
        <v>9225.1971023952192</v>
      </c>
      <c r="W831" s="99">
        <v>0.96192428103041006</v>
      </c>
      <c r="X831" s="86">
        <v>9670.5984773522305</v>
      </c>
      <c r="Y831" s="44">
        <v>9879.0071057826299</v>
      </c>
      <c r="Z831" s="45">
        <v>9295.76399929529</v>
      </c>
      <c r="AA831" s="46">
        <v>0.96123978480393202</v>
      </c>
      <c r="AB831" s="139">
        <v>10014.5574902564</v>
      </c>
      <c r="AC831" s="45">
        <v>9302.7805279165295</v>
      </c>
      <c r="AD831" s="99">
        <v>0.96196533748173996</v>
      </c>
      <c r="AE831" s="142">
        <v>9747.04244672395</v>
      </c>
      <c r="AF831" s="44">
        <v>9957.0984998557196</v>
      </c>
      <c r="AG831" s="45">
        <v>9369.5787909321698</v>
      </c>
      <c r="AH831" s="140">
        <v>0.96127403180452398</v>
      </c>
      <c r="AI831" s="44">
        <v>10093.720380521099</v>
      </c>
      <c r="AJ831" s="45">
        <v>9376.6111407359203</v>
      </c>
      <c r="AK831" s="46">
        <v>0.96199551730560795</v>
      </c>
    </row>
    <row r="832" spans="1:37" x14ac:dyDescent="0.2">
      <c r="A832" s="35" t="s">
        <v>6410</v>
      </c>
      <c r="B832" s="35" t="s">
        <v>7956</v>
      </c>
      <c r="C832" s="85" t="s">
        <v>975</v>
      </c>
      <c r="D832" s="85" t="s">
        <v>975</v>
      </c>
      <c r="E832" s="85" t="s">
        <v>12898</v>
      </c>
      <c r="F832" s="85" t="s">
        <v>463</v>
      </c>
      <c r="G832" s="85" t="s">
        <v>463</v>
      </c>
      <c r="H832" s="840">
        <v>1.03709432787939</v>
      </c>
      <c r="I832" s="840">
        <v>1.0379485092007401</v>
      </c>
      <c r="J832" s="86">
        <v>27453.75</v>
      </c>
      <c r="K832" s="44">
        <v>28472.128404018898</v>
      </c>
      <c r="L832" s="45">
        <v>26788.490489711799</v>
      </c>
      <c r="M832" s="46">
        <v>0.975767991247528</v>
      </c>
      <c r="N832" s="139">
        <v>28495.5788844698</v>
      </c>
      <c r="O832" s="45">
        <v>26467.987641301799</v>
      </c>
      <c r="P832" s="99">
        <v>0.96409370819293505</v>
      </c>
      <c r="Q832" s="86">
        <v>27506.234871162</v>
      </c>
      <c r="R832" s="44">
        <v>28526.560166200499</v>
      </c>
      <c r="S832" s="45">
        <v>26841.0765521176</v>
      </c>
      <c r="T832" s="140">
        <v>0.97581790738863405</v>
      </c>
      <c r="U832" s="44">
        <v>28550.055478247999</v>
      </c>
      <c r="V832" s="45">
        <v>26519.750363941901</v>
      </c>
      <c r="W832" s="99">
        <v>0.96413596728738804</v>
      </c>
      <c r="X832" s="86">
        <v>27560.316519758398</v>
      </c>
      <c r="Y832" s="44">
        <v>28582.6479372022</v>
      </c>
      <c r="Z832" s="45">
        <v>26895.167384144501</v>
      </c>
      <c r="AA832" s="46">
        <v>0.97586569315569804</v>
      </c>
      <c r="AB832" s="139">
        <v>28606.189444783799</v>
      </c>
      <c r="AC832" s="45">
        <v>26573.026556963901</v>
      </c>
      <c r="AD832" s="99">
        <v>0.96417711813698803</v>
      </c>
      <c r="AE832" s="142">
        <v>27633.0152913897</v>
      </c>
      <c r="AF832" s="44">
        <v>28658.0434209048</v>
      </c>
      <c r="AG832" s="45">
        <v>26967.072368523201</v>
      </c>
      <c r="AH832" s="140">
        <v>0.97590046124738505</v>
      </c>
      <c r="AI832" s="44">
        <v>28681.647026419199</v>
      </c>
      <c r="AJ832" s="45">
        <v>26643.956926087601</v>
      </c>
      <c r="AK832" s="46">
        <v>0.96420736735124701</v>
      </c>
    </row>
    <row r="833" spans="1:37" x14ac:dyDescent="0.2">
      <c r="A833" s="35" t="s">
        <v>6409</v>
      </c>
      <c r="B833" s="35" t="s">
        <v>12954</v>
      </c>
      <c r="C833" s="85" t="s">
        <v>975</v>
      </c>
      <c r="D833" s="85" t="s">
        <v>975</v>
      </c>
      <c r="E833" s="85" t="s">
        <v>12898</v>
      </c>
      <c r="F833" s="85" t="s">
        <v>407</v>
      </c>
      <c r="G833" s="85" t="s">
        <v>407</v>
      </c>
      <c r="H833" s="840">
        <v>1.0325912861111699</v>
      </c>
      <c r="I833" s="840">
        <v>1.0381844684413799</v>
      </c>
      <c r="J833" s="86">
        <v>7225.5833333333303</v>
      </c>
      <c r="K833" s="44">
        <v>7461.0743870701199</v>
      </c>
      <c r="L833" s="45">
        <v>7019.8798426621297</v>
      </c>
      <c r="M833" s="46">
        <v>0.97153122714366302</v>
      </c>
      <c r="N833" s="139">
        <v>7501.4883920955799</v>
      </c>
      <c r="O833" s="45">
        <v>6967.7230583150003</v>
      </c>
      <c r="P833" s="99">
        <v>0.96431287785046205</v>
      </c>
      <c r="Q833" s="86">
        <v>7266.5940138374599</v>
      </c>
      <c r="R833" s="44">
        <v>7503.4216583961697</v>
      </c>
      <c r="S833" s="45">
        <v>7060.0841448264</v>
      </c>
      <c r="T833" s="140">
        <v>0.971580926549934</v>
      </c>
      <c r="U833" s="44">
        <v>7544.0650436351698</v>
      </c>
      <c r="V833" s="45">
        <v>7007.5773351464604</v>
      </c>
      <c r="W833" s="99">
        <v>0.96435514655177301</v>
      </c>
      <c r="X833" s="86">
        <v>7304.98897434423</v>
      </c>
      <c r="Y833" s="44">
        <v>7543.0679600460398</v>
      </c>
      <c r="Z833" s="45">
        <v>7097.7355149577998</v>
      </c>
      <c r="AA833" s="46">
        <v>0.97162850483220098</v>
      </c>
      <c r="AB833" s="139">
        <v>7583.9260952997201</v>
      </c>
      <c r="AC833" s="45">
        <v>7044.9043877530103</v>
      </c>
      <c r="AD833" s="99">
        <v>0.96439630675629195</v>
      </c>
      <c r="AE833" s="142">
        <v>7347.1733660046002</v>
      </c>
      <c r="AF833" s="44">
        <v>7586.6271952844399</v>
      </c>
      <c r="AG833" s="45">
        <v>7138.9774104048902</v>
      </c>
      <c r="AH833" s="140">
        <v>0.97166312196156501</v>
      </c>
      <c r="AI833" s="44">
        <v>7627.7212755321598</v>
      </c>
      <c r="AJ833" s="45">
        <v>7085.8091560181201</v>
      </c>
      <c r="AK833" s="46">
        <v>0.96442656284717398</v>
      </c>
    </row>
    <row r="834" spans="1:37" x14ac:dyDescent="0.2">
      <c r="A834" s="35" t="s">
        <v>6408</v>
      </c>
      <c r="B834" s="35" t="s">
        <v>7800</v>
      </c>
      <c r="C834" s="85" t="s">
        <v>975</v>
      </c>
      <c r="D834" s="85" t="s">
        <v>975</v>
      </c>
      <c r="E834" s="85" t="s">
        <v>12898</v>
      </c>
      <c r="F834" s="85" t="s">
        <v>407</v>
      </c>
      <c r="G834" s="85" t="s">
        <v>407</v>
      </c>
      <c r="H834" s="840">
        <v>1.0325912861111699</v>
      </c>
      <c r="I834" s="840">
        <v>1.0381844684413799</v>
      </c>
      <c r="J834" s="86">
        <v>10792.416666666701</v>
      </c>
      <c r="K834" s="44">
        <v>11144.155406080999</v>
      </c>
      <c r="L834" s="45">
        <v>10485.169808012401</v>
      </c>
      <c r="M834" s="46">
        <v>0.97153122714366202</v>
      </c>
      <c r="N834" s="139">
        <v>11204.5193602812</v>
      </c>
      <c r="O834" s="45">
        <v>10407.266374794601</v>
      </c>
      <c r="P834" s="99">
        <v>0.96431287785046205</v>
      </c>
      <c r="Q834" s="86">
        <v>10858.8531796525</v>
      </c>
      <c r="R834" s="44">
        <v>11212.7571704697</v>
      </c>
      <c r="S834" s="45">
        <v>10550.2546335564</v>
      </c>
      <c r="T834" s="140">
        <v>0.971580926549934</v>
      </c>
      <c r="U834" s="44">
        <v>11273.492716200501</v>
      </c>
      <c r="V834" s="45">
        <v>10471.790949447901</v>
      </c>
      <c r="W834" s="99">
        <v>0.96435514655177301</v>
      </c>
      <c r="X834" s="86">
        <v>10922.3821101254</v>
      </c>
      <c r="Y834" s="44">
        <v>11278.356590492</v>
      </c>
      <c r="Z834" s="45">
        <v>10612.4977988671</v>
      </c>
      <c r="AA834" s="46">
        <v>0.97162850483220098</v>
      </c>
      <c r="AB834" s="139">
        <v>11339.447465114201</v>
      </c>
      <c r="AC834" s="45">
        <v>10533.5049679859</v>
      </c>
      <c r="AD834" s="99">
        <v>0.96439630675629195</v>
      </c>
      <c r="AE834" s="142">
        <v>10985.2313472552</v>
      </c>
      <c r="AF834" s="44">
        <v>11343.254165091001</v>
      </c>
      <c r="AG834" s="45">
        <v>10673.944186344101</v>
      </c>
      <c r="AH834" s="140">
        <v>0.97166312196156501</v>
      </c>
      <c r="AI834" s="44">
        <v>11404.696566955799</v>
      </c>
      <c r="AJ834" s="45">
        <v>10594.448910314401</v>
      </c>
      <c r="AK834" s="46">
        <v>0.96442656284717498</v>
      </c>
    </row>
    <row r="835" spans="1:37" x14ac:dyDescent="0.2">
      <c r="A835" s="35" t="s">
        <v>6407</v>
      </c>
      <c r="B835" s="35" t="s">
        <v>12166</v>
      </c>
      <c r="C835" s="85" t="s">
        <v>975</v>
      </c>
      <c r="D835" s="85" t="s">
        <v>975</v>
      </c>
      <c r="E835" s="85" t="s">
        <v>12898</v>
      </c>
      <c r="F835" s="85" t="s">
        <v>463</v>
      </c>
      <c r="G835" s="85" t="s">
        <v>463</v>
      </c>
      <c r="H835" s="840">
        <v>1.03709432787939</v>
      </c>
      <c r="I835" s="840">
        <v>1.0379485092007401</v>
      </c>
      <c r="J835" s="86">
        <v>35204.166666666701</v>
      </c>
      <c r="K835" s="44">
        <v>36510.041567720902</v>
      </c>
      <c r="L835" s="45">
        <v>34351.098991876497</v>
      </c>
      <c r="M835" s="46">
        <v>0.975767991247528</v>
      </c>
      <c r="N835" s="139">
        <v>36540.112309321099</v>
      </c>
      <c r="O835" s="45">
        <v>33940.1155855088</v>
      </c>
      <c r="P835" s="99">
        <v>0.96409370819293505</v>
      </c>
      <c r="Q835" s="86">
        <v>35201.387192380498</v>
      </c>
      <c r="R835" s="44">
        <v>36507.1589907042</v>
      </c>
      <c r="S835" s="45">
        <v>34350.1439872458</v>
      </c>
      <c r="T835" s="140">
        <v>0.97581790738863405</v>
      </c>
      <c r="U835" s="44">
        <v>36537.227358129297</v>
      </c>
      <c r="V835" s="45">
        <v>33938.923490583598</v>
      </c>
      <c r="W835" s="99">
        <v>0.96413596728738804</v>
      </c>
      <c r="X835" s="86">
        <v>35184.164106164499</v>
      </c>
      <c r="Y835" s="44">
        <v>36489.297025681</v>
      </c>
      <c r="Z835" s="45">
        <v>34335.018693566002</v>
      </c>
      <c r="AA835" s="46">
        <v>0.97586569315569704</v>
      </c>
      <c r="AB835" s="139">
        <v>36519.3506814676</v>
      </c>
      <c r="AC835" s="45">
        <v>33923.765951940499</v>
      </c>
      <c r="AD835" s="99">
        <v>0.96417711813698803</v>
      </c>
      <c r="AE835" s="142">
        <v>35181.279376302598</v>
      </c>
      <c r="AF835" s="44">
        <v>36486.305288703697</v>
      </c>
      <c r="AG835" s="45">
        <v>34333.426770606799</v>
      </c>
      <c r="AH835" s="140">
        <v>0.97590046124738505</v>
      </c>
      <c r="AI835" s="44">
        <v>36516.356480408002</v>
      </c>
      <c r="AJ835" s="45">
        <v>33922.048767473403</v>
      </c>
      <c r="AK835" s="46">
        <v>0.96420736735124701</v>
      </c>
    </row>
    <row r="836" spans="1:37" x14ac:dyDescent="0.2">
      <c r="A836" s="35" t="s">
        <v>6406</v>
      </c>
      <c r="B836" s="35" t="s">
        <v>12165</v>
      </c>
      <c r="C836" s="85" t="s">
        <v>975</v>
      </c>
      <c r="D836" s="85" t="s">
        <v>975</v>
      </c>
      <c r="E836" s="85" t="s">
        <v>12898</v>
      </c>
      <c r="F836" s="85" t="s">
        <v>401</v>
      </c>
      <c r="G836" s="85" t="s">
        <v>401</v>
      </c>
      <c r="H836" s="840">
        <v>1.02134915750274</v>
      </c>
      <c r="I836" s="840">
        <v>1.0293424775532001</v>
      </c>
      <c r="J836" s="86">
        <v>4749.8333333333303</v>
      </c>
      <c r="K836" s="44">
        <v>4851.2382732784499</v>
      </c>
      <c r="L836" s="45">
        <v>4564.3707594653097</v>
      </c>
      <c r="M836" s="46">
        <v>0.96095387756734896</v>
      </c>
      <c r="N836" s="139">
        <v>4889.20521129811</v>
      </c>
      <c r="O836" s="45">
        <v>4541.3158172039903</v>
      </c>
      <c r="P836" s="99">
        <v>0.95610003520207498</v>
      </c>
      <c r="Q836" s="86">
        <v>4784.8674682445899</v>
      </c>
      <c r="R836" s="44">
        <v>4887.02035745391</v>
      </c>
      <c r="S836" s="45">
        <v>4598.27216327318</v>
      </c>
      <c r="T836" s="140">
        <v>0.96100303588139402</v>
      </c>
      <c r="U836" s="44">
        <v>4925.2673345266003</v>
      </c>
      <c r="V836" s="45">
        <v>4575.0124824394297</v>
      </c>
      <c r="W836" s="99">
        <v>0.95614194391006702</v>
      </c>
      <c r="X836" s="86">
        <v>4819.6239569154905</v>
      </c>
      <c r="Y836" s="44">
        <v>4922.5188678756804</v>
      </c>
      <c r="Z836" s="45">
        <v>4631.9000672715401</v>
      </c>
      <c r="AA836" s="46">
        <v>0.96105009616474402</v>
      </c>
      <c r="AB836" s="139">
        <v>4961.0436646861499</v>
      </c>
      <c r="AC836" s="45">
        <v>4608.4413062572803</v>
      </c>
      <c r="AD836" s="99">
        <v>0.95618275356209304</v>
      </c>
      <c r="AE836" s="142">
        <v>4855.9254166124301</v>
      </c>
      <c r="AF836" s="44">
        <v>4959.5953331532701</v>
      </c>
      <c r="AG836" s="45">
        <v>4666.95385666743</v>
      </c>
      <c r="AH836" s="140">
        <v>0.96108433640711999</v>
      </c>
      <c r="AI836" s="44">
        <v>4998.4102991494001</v>
      </c>
      <c r="AJ836" s="45">
        <v>4643.2978059724801</v>
      </c>
      <c r="AK836" s="46">
        <v>0.95621275196844202</v>
      </c>
    </row>
    <row r="837" spans="1:37" x14ac:dyDescent="0.2">
      <c r="A837" s="35" t="s">
        <v>6405</v>
      </c>
      <c r="B837" s="35" t="s">
        <v>12164</v>
      </c>
      <c r="C837" s="85" t="s">
        <v>975</v>
      </c>
      <c r="D837" s="85" t="s">
        <v>975</v>
      </c>
      <c r="E837" s="85" t="s">
        <v>12898</v>
      </c>
      <c r="F837" s="85" t="s">
        <v>401</v>
      </c>
      <c r="G837" s="85" t="s">
        <v>401</v>
      </c>
      <c r="H837" s="840">
        <v>1.02134915750274</v>
      </c>
      <c r="I837" s="840">
        <v>1.0293424775532001</v>
      </c>
      <c r="J837" s="86">
        <v>6618.5</v>
      </c>
      <c r="K837" s="44">
        <v>6759.7993989319102</v>
      </c>
      <c r="L837" s="45">
        <v>6360.0732386794998</v>
      </c>
      <c r="M837" s="46">
        <v>0.96095387756734896</v>
      </c>
      <c r="N837" s="139">
        <v>6812.70318768586</v>
      </c>
      <c r="O837" s="45">
        <v>6327.9480829849299</v>
      </c>
      <c r="P837" s="99">
        <v>0.95610003520207498</v>
      </c>
      <c r="Q837" s="86">
        <v>6669.4168597093203</v>
      </c>
      <c r="R837" s="44">
        <v>6811.80329069871</v>
      </c>
      <c r="S837" s="45">
        <v>6409.3298497392097</v>
      </c>
      <c r="T837" s="140">
        <v>0.96100303588139402</v>
      </c>
      <c r="U837" s="44">
        <v>6865.1140742082798</v>
      </c>
      <c r="V837" s="45">
        <v>6376.9092009890401</v>
      </c>
      <c r="W837" s="99">
        <v>0.95614194391006702</v>
      </c>
      <c r="X837" s="86">
        <v>6716.2093732425001</v>
      </c>
      <c r="Y837" s="44">
        <v>6859.5947849732702</v>
      </c>
      <c r="Z837" s="45">
        <v>6454.6136640172699</v>
      </c>
      <c r="AA837" s="46">
        <v>0.96105009616474402</v>
      </c>
      <c r="AB837" s="139">
        <v>6913.2795960194699</v>
      </c>
      <c r="AC837" s="45">
        <v>6421.9235720065599</v>
      </c>
      <c r="AD837" s="99">
        <v>0.95618275356209304</v>
      </c>
      <c r="AE837" s="142">
        <v>6764.2575152304698</v>
      </c>
      <c r="AF837" s="44">
        <v>6908.6687143122399</v>
      </c>
      <c r="AG837" s="45">
        <v>6501.0219453121399</v>
      </c>
      <c r="AH837" s="140">
        <v>0.96108433640711999</v>
      </c>
      <c r="AI837" s="44">
        <v>6962.7375895351897</v>
      </c>
      <c r="AJ837" s="45">
        <v>6468.0692936617397</v>
      </c>
      <c r="AK837" s="46">
        <v>0.95621275196844302</v>
      </c>
    </row>
    <row r="838" spans="1:37" x14ac:dyDescent="0.2">
      <c r="A838" s="35" t="s">
        <v>6404</v>
      </c>
      <c r="B838" s="35" t="s">
        <v>12163</v>
      </c>
      <c r="C838" s="85" t="s">
        <v>975</v>
      </c>
      <c r="D838" s="85" t="s">
        <v>975</v>
      </c>
      <c r="E838" s="85" t="s">
        <v>12898</v>
      </c>
      <c r="F838" s="85" t="s">
        <v>400</v>
      </c>
      <c r="G838" s="85" t="s">
        <v>400</v>
      </c>
      <c r="H838" s="840">
        <v>1.0371659212936299</v>
      </c>
      <c r="I838" s="840">
        <v>1.0373642024913401</v>
      </c>
      <c r="J838" s="86">
        <v>10450.833333333299</v>
      </c>
      <c r="K838" s="44">
        <v>10839.2481824528</v>
      </c>
      <c r="L838" s="45">
        <v>10198.2926155348</v>
      </c>
      <c r="M838" s="46">
        <v>0.97583535113959896</v>
      </c>
      <c r="N838" s="139">
        <v>10841.320386203201</v>
      </c>
      <c r="O838" s="45">
        <v>10069.9106749436</v>
      </c>
      <c r="P838" s="99">
        <v>0.96355097758809805</v>
      </c>
      <c r="Q838" s="86">
        <v>10659.775221481401</v>
      </c>
      <c r="R838" s="44">
        <v>11055.9555883707</v>
      </c>
      <c r="S838" s="45">
        <v>10402.717627899499</v>
      </c>
      <c r="T838" s="140">
        <v>0.97588527072655096</v>
      </c>
      <c r="U838" s="44">
        <v>11058.069221369</v>
      </c>
      <c r="V838" s="45">
        <v>10271.687054385</v>
      </c>
      <c r="W838" s="99">
        <v>0.963593212893054</v>
      </c>
      <c r="X838" s="86">
        <v>10855.3579596536</v>
      </c>
      <c r="Y838" s="44">
        <v>11258.807339196301</v>
      </c>
      <c r="Z838" s="45">
        <v>10594.102708706499</v>
      </c>
      <c r="AA838" s="46">
        <v>0.97593305979239398</v>
      </c>
      <c r="AB838" s="139">
        <v>11260.959752574099</v>
      </c>
      <c r="AC838" s="45">
        <v>10460.5957091785</v>
      </c>
      <c r="AD838" s="99">
        <v>0.96363434057703801</v>
      </c>
      <c r="AE838" s="142">
        <v>11046.698954784801</v>
      </c>
      <c r="AF838" s="44">
        <v>11457.2596986928</v>
      </c>
      <c r="AG838" s="45">
        <v>10781.222810704299</v>
      </c>
      <c r="AH838" s="140">
        <v>0.97596783028421596</v>
      </c>
      <c r="AI838" s="44">
        <v>11459.450051392299</v>
      </c>
      <c r="AJ838" s="45">
        <v>10645.3124287008</v>
      </c>
      <c r="AK838" s="46">
        <v>0.96366457276268802</v>
      </c>
    </row>
    <row r="839" spans="1:37" x14ac:dyDescent="0.2">
      <c r="A839" s="35" t="s">
        <v>6403</v>
      </c>
      <c r="B839" s="35" t="s">
        <v>12162</v>
      </c>
      <c r="C839" s="85" t="s">
        <v>975</v>
      </c>
      <c r="D839" s="85" t="s">
        <v>975</v>
      </c>
      <c r="E839" s="85" t="s">
        <v>12898</v>
      </c>
      <c r="F839" s="85" t="s">
        <v>405</v>
      </c>
      <c r="G839" s="85" t="s">
        <v>405</v>
      </c>
      <c r="H839" s="840">
        <v>1.0213252052653301</v>
      </c>
      <c r="I839" s="840">
        <v>1.03219927070974</v>
      </c>
      <c r="J839" s="86">
        <v>8816.9166666666697</v>
      </c>
      <c r="K839" s="44">
        <v>9004.9392243906805</v>
      </c>
      <c r="L839" s="45">
        <v>8472.4515621028295</v>
      </c>
      <c r="M839" s="46">
        <v>0.96093134169384598</v>
      </c>
      <c r="N839" s="139">
        <v>9100.8149532418702</v>
      </c>
      <c r="O839" s="45">
        <v>8453.2501931189308</v>
      </c>
      <c r="P839" s="99">
        <v>0.95875355441175703</v>
      </c>
      <c r="Q839" s="86">
        <v>8831.6917127451507</v>
      </c>
      <c r="R839" s="44">
        <v>9020.0293513595898</v>
      </c>
      <c r="S839" s="45">
        <v>8487.0835078478594</v>
      </c>
      <c r="T839" s="140">
        <v>0.96098049885505199</v>
      </c>
      <c r="U839" s="44">
        <v>9116.0657450287799</v>
      </c>
      <c r="V839" s="45">
        <v>8467.7869730808707</v>
      </c>
      <c r="W839" s="99">
        <v>0.95879557943138904</v>
      </c>
      <c r="X839" s="86">
        <v>8845.9542809831692</v>
      </c>
      <c r="Y839" s="44">
        <v>9034.5960717928992</v>
      </c>
      <c r="Z839" s="45">
        <v>8501.2058411404305</v>
      </c>
      <c r="AA839" s="46">
        <v>0.96102755803476403</v>
      </c>
      <c r="AB839" s="139">
        <v>9130.7875575625094</v>
      </c>
      <c r="AC839" s="45">
        <v>8481.8238626797392</v>
      </c>
      <c r="AD839" s="99">
        <v>0.95883650234478002</v>
      </c>
      <c r="AE839" s="142">
        <v>8867.0128720090997</v>
      </c>
      <c r="AF839" s="44">
        <v>9056.1037415950595</v>
      </c>
      <c r="AG839" s="45">
        <v>8521.7473289995105</v>
      </c>
      <c r="AH839" s="140">
        <v>0.96106179747415199</v>
      </c>
      <c r="AI839" s="44">
        <v>9152.5242198616506</v>
      </c>
      <c r="AJ839" s="45">
        <v>8502.2823429332402</v>
      </c>
      <c r="AK839" s="46">
        <v>0.95886658400742597</v>
      </c>
    </row>
    <row r="840" spans="1:37" x14ac:dyDescent="0.2">
      <c r="A840" s="35" t="s">
        <v>6402</v>
      </c>
      <c r="B840" s="35" t="s">
        <v>12161</v>
      </c>
      <c r="C840" s="85" t="s">
        <v>975</v>
      </c>
      <c r="D840" s="85" t="s">
        <v>975</v>
      </c>
      <c r="E840" s="85" t="s">
        <v>12898</v>
      </c>
      <c r="F840" s="85" t="s">
        <v>407</v>
      </c>
      <c r="G840" s="85" t="s">
        <v>407</v>
      </c>
      <c r="H840" s="840">
        <v>1.0325912861111699</v>
      </c>
      <c r="I840" s="840">
        <v>1.0381844684413799</v>
      </c>
      <c r="J840" s="86">
        <v>6168.5833333333303</v>
      </c>
      <c r="K840" s="44">
        <v>6369.6253976506096</v>
      </c>
      <c r="L840" s="45">
        <v>5992.9713355712802</v>
      </c>
      <c r="M840" s="46">
        <v>0.97153122714366302</v>
      </c>
      <c r="N840" s="139">
        <v>6404.1274089530398</v>
      </c>
      <c r="O840" s="45">
        <v>5948.4443464270698</v>
      </c>
      <c r="P840" s="99">
        <v>0.96431287785046205</v>
      </c>
      <c r="Q840" s="86">
        <v>6206.1435931570204</v>
      </c>
      <c r="R840" s="44">
        <v>6408.4097946486299</v>
      </c>
      <c r="S840" s="45">
        <v>6029.7707425414401</v>
      </c>
      <c r="T840" s="140">
        <v>0.971580926549934</v>
      </c>
      <c r="U840" s="44">
        <v>6443.1218873326097</v>
      </c>
      <c r="V840" s="45">
        <v>5984.9265143002904</v>
      </c>
      <c r="W840" s="99">
        <v>0.96435514655177301</v>
      </c>
      <c r="X840" s="86">
        <v>6244.5183918060902</v>
      </c>
      <c r="Y840" s="44">
        <v>6448.03527733992</v>
      </c>
      <c r="Z840" s="45">
        <v>6067.35206842773</v>
      </c>
      <c r="AA840" s="46">
        <v>0.97162850483220098</v>
      </c>
      <c r="AB840" s="139">
        <v>6482.9620072696398</v>
      </c>
      <c r="AC840" s="45">
        <v>6022.1904745295296</v>
      </c>
      <c r="AD840" s="99">
        <v>0.96439630675629195</v>
      </c>
      <c r="AE840" s="142">
        <v>6280.5655996360802</v>
      </c>
      <c r="AF840" s="44">
        <v>6485.2573100338104</v>
      </c>
      <c r="AG840" s="45">
        <v>6102.5939782267997</v>
      </c>
      <c r="AH840" s="140">
        <v>0.97166312196156501</v>
      </c>
      <c r="AI840" s="44">
        <v>6520.3856585694102</v>
      </c>
      <c r="AJ840" s="45">
        <v>6057.1442939932303</v>
      </c>
      <c r="AK840" s="46">
        <v>0.96442656284717398</v>
      </c>
    </row>
    <row r="841" spans="1:37" x14ac:dyDescent="0.2">
      <c r="A841" s="35" t="s">
        <v>6401</v>
      </c>
      <c r="B841" s="35" t="s">
        <v>12160</v>
      </c>
      <c r="C841" s="85" t="s">
        <v>975</v>
      </c>
      <c r="D841" s="85" t="s">
        <v>975</v>
      </c>
      <c r="E841" s="85" t="s">
        <v>12898</v>
      </c>
      <c r="F841" s="85" t="s">
        <v>400</v>
      </c>
      <c r="G841" s="85" t="s">
        <v>400</v>
      </c>
      <c r="H841" s="840">
        <v>1.0371659212936299</v>
      </c>
      <c r="I841" s="840">
        <v>1.0373642024913401</v>
      </c>
      <c r="J841" s="86">
        <v>10856.083333333299</v>
      </c>
      <c r="K841" s="44">
        <v>11259.559672057099</v>
      </c>
      <c r="L841" s="45">
        <v>10593.749891584101</v>
      </c>
      <c r="M841" s="46">
        <v>0.97583535113959896</v>
      </c>
      <c r="N841" s="139">
        <v>11261.712229262899</v>
      </c>
      <c r="O841" s="45">
        <v>10460.389708611199</v>
      </c>
      <c r="P841" s="99">
        <v>0.96355097758809805</v>
      </c>
      <c r="Q841" s="86">
        <v>11050.289108426899</v>
      </c>
      <c r="R841" s="44">
        <v>11460.983283702501</v>
      </c>
      <c r="S841" s="45">
        <v>10783.814378183801</v>
      </c>
      <c r="T841" s="140">
        <v>0.97588527072655096</v>
      </c>
      <c r="U841" s="44">
        <v>11463.174348262</v>
      </c>
      <c r="V841" s="45">
        <v>10647.983585386201</v>
      </c>
      <c r="W841" s="99">
        <v>0.963593212893054</v>
      </c>
      <c r="X841" s="86">
        <v>11236.9199903932</v>
      </c>
      <c r="Y841" s="44">
        <v>11654.550474338899</v>
      </c>
      <c r="Z841" s="45">
        <v>10966.481708866701</v>
      </c>
      <c r="AA841" s="46">
        <v>0.97593305979239398</v>
      </c>
      <c r="AB841" s="139">
        <v>11656.7785442932</v>
      </c>
      <c r="AC841" s="45">
        <v>10828.281985059501</v>
      </c>
      <c r="AD841" s="99">
        <v>0.96363434057703801</v>
      </c>
      <c r="AE841" s="142">
        <v>11416.612825428199</v>
      </c>
      <c r="AF841" s="44">
        <v>11840.9217591379</v>
      </c>
      <c r="AG841" s="45">
        <v>11142.2468484281</v>
      </c>
      <c r="AH841" s="140">
        <v>0.97596783028421596</v>
      </c>
      <c r="AI841" s="44">
        <v>11843.1854588027</v>
      </c>
      <c r="AJ841" s="45">
        <v>11001.7853208133</v>
      </c>
      <c r="AK841" s="46">
        <v>0.96366457276268802</v>
      </c>
    </row>
    <row r="842" spans="1:37" x14ac:dyDescent="0.2">
      <c r="A842" s="35" t="s">
        <v>6400</v>
      </c>
      <c r="B842" s="35" t="s">
        <v>12159</v>
      </c>
      <c r="C842" s="85" t="s">
        <v>975</v>
      </c>
      <c r="D842" s="85" t="s">
        <v>975</v>
      </c>
      <c r="E842" s="85" t="s">
        <v>12898</v>
      </c>
      <c r="F842" s="85" t="s">
        <v>403</v>
      </c>
      <c r="G842" s="85" t="s">
        <v>403</v>
      </c>
      <c r="H842" s="840">
        <v>1.0342903489819599</v>
      </c>
      <c r="I842" s="840">
        <v>1.0374370992889801</v>
      </c>
      <c r="J842" s="86">
        <v>18012</v>
      </c>
      <c r="K842" s="44">
        <v>18629.637765863099</v>
      </c>
      <c r="L842" s="45">
        <v>17528.014310554801</v>
      </c>
      <c r="M842" s="46">
        <v>0.97312981959553901</v>
      </c>
      <c r="N842" s="139">
        <v>18686.317032393101</v>
      </c>
      <c r="O842" s="45">
        <v>17356.699798240599</v>
      </c>
      <c r="P842" s="99">
        <v>0.96361868744396195</v>
      </c>
      <c r="Q842" s="86">
        <v>18033.073892664699</v>
      </c>
      <c r="R842" s="44">
        <v>18651.4342896616</v>
      </c>
      <c r="S842" s="45">
        <v>17549.419651681601</v>
      </c>
      <c r="T842" s="140">
        <v>0.97317960077900201</v>
      </c>
      <c r="U842" s="44">
        <v>18708.179870469801</v>
      </c>
      <c r="V842" s="45">
        <v>17377.768680925401</v>
      </c>
      <c r="W842" s="99">
        <v>0.96366092571684203</v>
      </c>
      <c r="X842" s="86">
        <v>18048.251296674502</v>
      </c>
      <c r="Y842" s="44">
        <v>18667.132132151499</v>
      </c>
      <c r="Z842" s="45">
        <v>17565.050109395099</v>
      </c>
      <c r="AA842" s="46">
        <v>0.97322725734828697</v>
      </c>
      <c r="AB842" s="139">
        <v>18723.925472460502</v>
      </c>
      <c r="AC842" s="45">
        <v>17393.136887060398</v>
      </c>
      <c r="AD842" s="99">
        <v>0.96370205629091599</v>
      </c>
      <c r="AE842" s="142">
        <v>18071.655426829398</v>
      </c>
      <c r="AF842" s="44">
        <v>18691.338798097098</v>
      </c>
      <c r="AG842" s="45">
        <v>17588.454264996599</v>
      </c>
      <c r="AH842" s="140">
        <v>0.97326193143792195</v>
      </c>
      <c r="AI842" s="44">
        <v>18748.205785359802</v>
      </c>
      <c r="AJ842" s="45">
        <v>17416.2378794506</v>
      </c>
      <c r="AK842" s="46">
        <v>0.96373229060101795</v>
      </c>
    </row>
    <row r="843" spans="1:37" x14ac:dyDescent="0.2">
      <c r="A843" s="35" t="s">
        <v>6399</v>
      </c>
      <c r="B843" s="35" t="s">
        <v>12158</v>
      </c>
      <c r="C843" s="85" t="s">
        <v>975</v>
      </c>
      <c r="D843" s="85" t="s">
        <v>975</v>
      </c>
      <c r="E843" s="85" t="s">
        <v>12898</v>
      </c>
      <c r="F843" s="85" t="s">
        <v>404</v>
      </c>
      <c r="G843" s="85" t="s">
        <v>404</v>
      </c>
      <c r="H843" s="840">
        <v>1.0285887823558799</v>
      </c>
      <c r="I843" s="840">
        <v>1.03813330310962</v>
      </c>
      <c r="J843" s="86">
        <v>8989.6666666666697</v>
      </c>
      <c r="K843" s="44">
        <v>9246.6702904519207</v>
      </c>
      <c r="L843" s="45">
        <v>8699.8883828547205</v>
      </c>
      <c r="M843" s="46">
        <v>0.96776540281672097</v>
      </c>
      <c r="N843" s="139">
        <v>9332.4723505211296</v>
      </c>
      <c r="O843" s="45">
        <v>8668.4241031862693</v>
      </c>
      <c r="P843" s="99">
        <v>0.96426535316692497</v>
      </c>
      <c r="Q843" s="86">
        <v>9025.3503282837191</v>
      </c>
      <c r="R843" s="44">
        <v>9283.3741045046099</v>
      </c>
      <c r="S843" s="45">
        <v>8734.8686118906207</v>
      </c>
      <c r="T843" s="140">
        <v>0.96781490957943295</v>
      </c>
      <c r="U843" s="44">
        <v>9369.5167480226792</v>
      </c>
      <c r="V843" s="45">
        <v>8703.2140927938308</v>
      </c>
      <c r="W843" s="99">
        <v>0.96430761978508694</v>
      </c>
      <c r="X843" s="86">
        <v>9051.0334908258192</v>
      </c>
      <c r="Y843" s="44">
        <v>9309.7915173908295</v>
      </c>
      <c r="Z843" s="45">
        <v>8760.1541229431496</v>
      </c>
      <c r="AA843" s="46">
        <v>0.96786230343998803</v>
      </c>
      <c r="AB843" s="139">
        <v>9396.1792943868095</v>
      </c>
      <c r="AC843" s="45">
        <v>8728.3530861627605</v>
      </c>
      <c r="AD843" s="99">
        <v>0.96434877796108798</v>
      </c>
      <c r="AE843" s="142">
        <v>9082.3797438909096</v>
      </c>
      <c r="AF843" s="44">
        <v>9342.0339216624707</v>
      </c>
      <c r="AG843" s="45">
        <v>8790.8061668613609</v>
      </c>
      <c r="AH843" s="140">
        <v>0.96789678638732601</v>
      </c>
      <c r="AI843" s="44">
        <v>9428.7208836213795</v>
      </c>
      <c r="AJ843" s="45">
        <v>8758.8565907637403</v>
      </c>
      <c r="AK843" s="46">
        <v>0.96437903256084601</v>
      </c>
    </row>
    <row r="844" spans="1:37" x14ac:dyDescent="0.2">
      <c r="A844" s="35" t="s">
        <v>6398</v>
      </c>
      <c r="B844" s="35" t="s">
        <v>12157</v>
      </c>
      <c r="C844" s="85" t="s">
        <v>975</v>
      </c>
      <c r="D844" s="85" t="s">
        <v>975</v>
      </c>
      <c r="E844" s="85" t="s">
        <v>12898</v>
      </c>
      <c r="F844" s="85" t="s">
        <v>402</v>
      </c>
      <c r="G844" s="85" t="s">
        <v>402</v>
      </c>
      <c r="H844" s="840">
        <v>1.0375144582609599</v>
      </c>
      <c r="I844" s="840">
        <v>1.0401480404713599</v>
      </c>
      <c r="J844" s="86">
        <v>9549.6666666666697</v>
      </c>
      <c r="K844" s="44">
        <v>9907.9172382394499</v>
      </c>
      <c r="L844" s="45">
        <v>9322.0339183341403</v>
      </c>
      <c r="M844" s="46">
        <v>0.97616327812497505</v>
      </c>
      <c r="N844" s="139">
        <v>9933.0670704880395</v>
      </c>
      <c r="O844" s="45">
        <v>9226.2837518694905</v>
      </c>
      <c r="P844" s="99">
        <v>0.96613673271696998</v>
      </c>
      <c r="Q844" s="86">
        <v>9593.3662471783391</v>
      </c>
      <c r="R844" s="44">
        <v>9953.2561848402493</v>
      </c>
      <c r="S844" s="45">
        <v>9365.1709019117206</v>
      </c>
      <c r="T844" s="140">
        <v>0.97621321448727705</v>
      </c>
      <c r="U844" s="44">
        <v>9978.5211035266802</v>
      </c>
      <c r="V844" s="45">
        <v>9268.9097878801094</v>
      </c>
      <c r="W844" s="99">
        <v>0.96617908136326403</v>
      </c>
      <c r="X844" s="86">
        <v>9638.4102305326105</v>
      </c>
      <c r="Y844" s="44">
        <v>9999.9899688279693</v>
      </c>
      <c r="Z844" s="45">
        <v>9409.6041991034508</v>
      </c>
      <c r="AA844" s="46">
        <v>0.97626101961251499</v>
      </c>
      <c r="AB844" s="139">
        <v>10025.3735145476</v>
      </c>
      <c r="AC844" s="45">
        <v>9312.8278116096608</v>
      </c>
      <c r="AD844" s="99">
        <v>0.96622031941620801</v>
      </c>
      <c r="AE844" s="142">
        <v>9682.8548598873404</v>
      </c>
      <c r="AF844" s="44">
        <v>10046.1019143756</v>
      </c>
      <c r="AG844" s="45">
        <v>9453.3305490389903</v>
      </c>
      <c r="AH844" s="140">
        <v>0.97629580178887199</v>
      </c>
      <c r="AI844" s="44">
        <v>10071.6025086804</v>
      </c>
      <c r="AJ844" s="45">
        <v>9356.0646350182797</v>
      </c>
      <c r="AK844" s="46">
        <v>0.96625063273200096</v>
      </c>
    </row>
    <row r="845" spans="1:37" x14ac:dyDescent="0.2">
      <c r="A845" s="35" t="s">
        <v>6397</v>
      </c>
      <c r="B845" s="35" t="s">
        <v>12156</v>
      </c>
      <c r="C845" s="85" t="s">
        <v>975</v>
      </c>
      <c r="D845" s="85" t="s">
        <v>975</v>
      </c>
      <c r="E845" s="85" t="s">
        <v>12898</v>
      </c>
      <c r="F845" s="85" t="s">
        <v>463</v>
      </c>
      <c r="G845" s="85" t="s">
        <v>463</v>
      </c>
      <c r="H845" s="840">
        <v>1.03709432787939</v>
      </c>
      <c r="I845" s="840">
        <v>1.0379485092007401</v>
      </c>
      <c r="J845" s="86">
        <v>12695.083333333299</v>
      </c>
      <c r="K845" s="44">
        <v>13165.9989169562</v>
      </c>
      <c r="L845" s="45">
        <v>12387.455962886601</v>
      </c>
      <c r="M845" s="46">
        <v>0.975767991247528</v>
      </c>
      <c r="N845" s="139">
        <v>13176.8428200125</v>
      </c>
      <c r="O845" s="45">
        <v>12239.2499666517</v>
      </c>
      <c r="P845" s="99">
        <v>0.96409370819293505</v>
      </c>
      <c r="Q845" s="86">
        <v>12716.4820913734</v>
      </c>
      <c r="R845" s="44">
        <v>13188.1914475433</v>
      </c>
      <c r="S845" s="45">
        <v>12408.970943749</v>
      </c>
      <c r="T845" s="140">
        <v>0.97581790738863405</v>
      </c>
      <c r="U845" s="44">
        <v>13199.053629018899</v>
      </c>
      <c r="V845" s="45">
        <v>12260.417761659</v>
      </c>
      <c r="W845" s="99">
        <v>0.96413596728738804</v>
      </c>
      <c r="X845" s="86">
        <v>12740.5892598706</v>
      </c>
      <c r="Y845" s="44">
        <v>13213.192855253001</v>
      </c>
      <c r="Z845" s="45">
        <v>12433.1039692957</v>
      </c>
      <c r="AA845" s="46">
        <v>0.97586569315569704</v>
      </c>
      <c r="AB845" s="139">
        <v>13224.0756286217</v>
      </c>
      <c r="AC845" s="45">
        <v>12284.184635949099</v>
      </c>
      <c r="AD845" s="99">
        <v>0.96417711813698803</v>
      </c>
      <c r="AE845" s="142">
        <v>12765.5149782463</v>
      </c>
      <c r="AF845" s="44">
        <v>13239.0431763987</v>
      </c>
      <c r="AG845" s="45">
        <v>12457.8719553309</v>
      </c>
      <c r="AH845" s="140">
        <v>0.97590046124738505</v>
      </c>
      <c r="AI845" s="44">
        <v>13249.947240850401</v>
      </c>
      <c r="AJ845" s="45">
        <v>12308.603590057801</v>
      </c>
      <c r="AK845" s="46">
        <v>0.96420736735124701</v>
      </c>
    </row>
    <row r="846" spans="1:37" x14ac:dyDescent="0.2">
      <c r="A846" s="35" t="s">
        <v>6396</v>
      </c>
      <c r="B846" s="35" t="s">
        <v>12155</v>
      </c>
      <c r="C846" s="85" t="s">
        <v>975</v>
      </c>
      <c r="D846" s="85" t="s">
        <v>975</v>
      </c>
      <c r="E846" s="85" t="s">
        <v>12898</v>
      </c>
      <c r="F846" s="85" t="s">
        <v>402</v>
      </c>
      <c r="G846" s="85" t="s">
        <v>402</v>
      </c>
      <c r="H846" s="840">
        <v>1.0375144582609599</v>
      </c>
      <c r="I846" s="840">
        <v>1.0401480404713599</v>
      </c>
      <c r="J846" s="86">
        <v>9050.5833333333303</v>
      </c>
      <c r="K846" s="44">
        <v>9390.1110640290408</v>
      </c>
      <c r="L846" s="45">
        <v>8834.84709560993</v>
      </c>
      <c r="M846" s="46">
        <v>0.97616327812497505</v>
      </c>
      <c r="N846" s="139">
        <v>9413.9465192894604</v>
      </c>
      <c r="O846" s="45">
        <v>8744.1010108493301</v>
      </c>
      <c r="P846" s="99">
        <v>0.96613673271696998</v>
      </c>
      <c r="Q846" s="86">
        <v>9073.1558068541308</v>
      </c>
      <c r="R846" s="44">
        <v>9413.5303316655809</v>
      </c>
      <c r="S846" s="45">
        <v>8857.3345957529691</v>
      </c>
      <c r="T846" s="140">
        <v>0.97621321448727705</v>
      </c>
      <c r="U846" s="44">
        <v>9437.4252333907007</v>
      </c>
      <c r="V846" s="45">
        <v>8766.2933425320807</v>
      </c>
      <c r="W846" s="99">
        <v>0.96617908136326403</v>
      </c>
      <c r="X846" s="86">
        <v>9099.5423712542797</v>
      </c>
      <c r="Y846" s="44">
        <v>9440.9067737345704</v>
      </c>
      <c r="Z846" s="45">
        <v>8883.5285133679808</v>
      </c>
      <c r="AA846" s="46">
        <v>0.97626101961251399</v>
      </c>
      <c r="AB846" s="139">
        <v>9464.8711666462896</v>
      </c>
      <c r="AC846" s="45">
        <v>8792.1627364946307</v>
      </c>
      <c r="AD846" s="99">
        <v>0.96622031941620801</v>
      </c>
      <c r="AE846" s="142">
        <v>9130.6039860090004</v>
      </c>
      <c r="AF846" s="44">
        <v>9473.1336481395301</v>
      </c>
      <c r="AG846" s="45">
        <v>8914.17033933733</v>
      </c>
      <c r="AH846" s="140">
        <v>0.97629580178887199</v>
      </c>
      <c r="AI846" s="44">
        <v>9497.1798443672997</v>
      </c>
      <c r="AJ846" s="45">
        <v>8822.4518787065408</v>
      </c>
      <c r="AK846" s="46">
        <v>0.96625063273200196</v>
      </c>
    </row>
    <row r="847" spans="1:37" x14ac:dyDescent="0.2">
      <c r="A847" s="35" t="s">
        <v>6395</v>
      </c>
      <c r="B847" s="35" t="s">
        <v>12154</v>
      </c>
      <c r="C847" s="85" t="s">
        <v>975</v>
      </c>
      <c r="D847" s="85" t="s">
        <v>975</v>
      </c>
      <c r="E847" s="85" t="s">
        <v>12898</v>
      </c>
      <c r="F847" s="85" t="s">
        <v>403</v>
      </c>
      <c r="G847" s="85" t="s">
        <v>403</v>
      </c>
      <c r="H847" s="840">
        <v>1.0342903489819599</v>
      </c>
      <c r="I847" s="840">
        <v>1.0374370992889801</v>
      </c>
      <c r="J847" s="86">
        <v>11958.75</v>
      </c>
      <c r="K847" s="44">
        <v>12368.819710887999</v>
      </c>
      <c r="L847" s="45">
        <v>11637.4162300882</v>
      </c>
      <c r="M847" s="46">
        <v>0.97312981959553901</v>
      </c>
      <c r="N847" s="139">
        <v>12406.4509111221</v>
      </c>
      <c r="O847" s="45">
        <v>11523.674978470501</v>
      </c>
      <c r="P847" s="99">
        <v>0.96361868744396195</v>
      </c>
      <c r="Q847" s="86">
        <v>11984.038412015199</v>
      </c>
      <c r="R847" s="44">
        <v>12394.975271376399</v>
      </c>
      <c r="S847" s="45">
        <v>11662.6217175252</v>
      </c>
      <c r="T847" s="140">
        <v>0.97317960077900201</v>
      </c>
      <c r="U847" s="44">
        <v>12432.686047928701</v>
      </c>
      <c r="V847" s="45">
        <v>11548.549549948801</v>
      </c>
      <c r="W847" s="99">
        <v>0.96366092571684203</v>
      </c>
      <c r="X847" s="86">
        <v>12007.257608514899</v>
      </c>
      <c r="Y847" s="44">
        <v>12418.990662227099</v>
      </c>
      <c r="Z847" s="45">
        <v>11685.7903906093</v>
      </c>
      <c r="AA847" s="46">
        <v>0.97322725734828797</v>
      </c>
      <c r="AB847" s="139">
        <v>12456.7745037932</v>
      </c>
      <c r="AC847" s="45">
        <v>11571.4188477405</v>
      </c>
      <c r="AD847" s="99">
        <v>0.96370205629091699</v>
      </c>
      <c r="AE847" s="142">
        <v>12028.924677017299</v>
      </c>
      <c r="AF847" s="44">
        <v>12441.400702069999</v>
      </c>
      <c r="AG847" s="45">
        <v>11707.294464275201</v>
      </c>
      <c r="AH847" s="140">
        <v>0.97326193143792195</v>
      </c>
      <c r="AI847" s="44">
        <v>12479.2527244905</v>
      </c>
      <c r="AJ847" s="45">
        <v>11592.663132449001</v>
      </c>
      <c r="AK847" s="46">
        <v>0.96373229060101795</v>
      </c>
    </row>
    <row r="848" spans="1:37" x14ac:dyDescent="0.2">
      <c r="A848" s="35" t="s">
        <v>6394</v>
      </c>
      <c r="B848" s="35" t="s">
        <v>12153</v>
      </c>
      <c r="C848" s="85" t="s">
        <v>975</v>
      </c>
      <c r="D848" s="85" t="s">
        <v>975</v>
      </c>
      <c r="E848" s="85" t="s">
        <v>12898</v>
      </c>
      <c r="F848" s="85" t="s">
        <v>405</v>
      </c>
      <c r="G848" s="85" t="s">
        <v>405</v>
      </c>
      <c r="H848" s="840">
        <v>1.0213252052653301</v>
      </c>
      <c r="I848" s="840">
        <v>1.03219927070974</v>
      </c>
      <c r="J848" s="86">
        <v>9731.8333333333303</v>
      </c>
      <c r="K848" s="44">
        <v>9939.3666767746909</v>
      </c>
      <c r="L848" s="45">
        <v>9351.6236621408898</v>
      </c>
      <c r="M848" s="46">
        <v>0.96093134169384598</v>
      </c>
      <c r="N848" s="139">
        <v>10045.191269335401</v>
      </c>
      <c r="O848" s="45">
        <v>9330.4297992761494</v>
      </c>
      <c r="P848" s="99">
        <v>0.95875355441175802</v>
      </c>
      <c r="Q848" s="86">
        <v>9767.9878964192994</v>
      </c>
      <c r="R848" s="44">
        <v>9976.2922433397398</v>
      </c>
      <c r="S848" s="45">
        <v>9386.8458815111298</v>
      </c>
      <c r="T848" s="140">
        <v>0.96098049885505199</v>
      </c>
      <c r="U848" s="44">
        <v>10082.509982985501</v>
      </c>
      <c r="V848" s="45">
        <v>9365.5036150261294</v>
      </c>
      <c r="W848" s="99">
        <v>0.95879557943138904</v>
      </c>
      <c r="X848" s="86">
        <v>9800.8540998369408</v>
      </c>
      <c r="Y848" s="44">
        <v>10009.8593252916</v>
      </c>
      <c r="Z848" s="45">
        <v>9418.8908822213107</v>
      </c>
      <c r="AA848" s="46">
        <v>0.96102755803476403</v>
      </c>
      <c r="AB848" s="139">
        <v>10116.4344541842</v>
      </c>
      <c r="AC848" s="45">
        <v>9397.4166650791503</v>
      </c>
      <c r="AD848" s="99">
        <v>0.95883650234478002</v>
      </c>
      <c r="AE848" s="142">
        <v>9836.7921265346304</v>
      </c>
      <c r="AF848" s="44">
        <v>10046.5637377854</v>
      </c>
      <c r="AG848" s="45">
        <v>9453.7651225069603</v>
      </c>
      <c r="AH848" s="140">
        <v>0.96106179747415199</v>
      </c>
      <c r="AI848" s="44">
        <v>10153.5296591323</v>
      </c>
      <c r="AJ848" s="45">
        <v>9432.1712639613997</v>
      </c>
      <c r="AK848" s="46">
        <v>0.95886658400742597</v>
      </c>
    </row>
    <row r="849" spans="1:37" x14ac:dyDescent="0.2">
      <c r="A849" s="35" t="s">
        <v>6393</v>
      </c>
      <c r="B849" s="35" t="s">
        <v>12152</v>
      </c>
      <c r="C849" s="85" t="s">
        <v>975</v>
      </c>
      <c r="D849" s="85" t="s">
        <v>975</v>
      </c>
      <c r="E849" s="85" t="s">
        <v>12898</v>
      </c>
      <c r="F849" s="85" t="s">
        <v>463</v>
      </c>
      <c r="G849" s="85" t="s">
        <v>463</v>
      </c>
      <c r="H849" s="840">
        <v>1.03709432787939</v>
      </c>
      <c r="I849" s="840">
        <v>1.0379485092007401</v>
      </c>
      <c r="J849" s="86">
        <v>12386.666666666701</v>
      </c>
      <c r="K849" s="44">
        <v>12846.1417413328</v>
      </c>
      <c r="L849" s="45">
        <v>12086.512851586</v>
      </c>
      <c r="M849" s="46">
        <v>0.975767991247528</v>
      </c>
      <c r="N849" s="139">
        <v>12856.722200633199</v>
      </c>
      <c r="O849" s="45">
        <v>11941.9073988165</v>
      </c>
      <c r="P849" s="99">
        <v>0.96409370819293505</v>
      </c>
      <c r="Q849" s="86">
        <v>12402.071121165</v>
      </c>
      <c r="R849" s="44">
        <v>12862.117613717</v>
      </c>
      <c r="S849" s="45">
        <v>12102.163088740201</v>
      </c>
      <c r="T849" s="140">
        <v>0.97581790738863405</v>
      </c>
      <c r="U849" s="44">
        <v>12872.7112312147</v>
      </c>
      <c r="V849" s="45">
        <v>11957.282836771399</v>
      </c>
      <c r="W849" s="99">
        <v>0.96413596728738804</v>
      </c>
      <c r="X849" s="86">
        <v>12419.278826190501</v>
      </c>
      <c r="Y849" s="44">
        <v>12879.963626994801</v>
      </c>
      <c r="Z849" s="45">
        <v>12119.5481402143</v>
      </c>
      <c r="AA849" s="46">
        <v>0.97586569315569704</v>
      </c>
      <c r="AB849" s="139">
        <v>12890.571942992799</v>
      </c>
      <c r="AC849" s="45">
        <v>11974.3844679761</v>
      </c>
      <c r="AD849" s="99">
        <v>0.96417711813698803</v>
      </c>
      <c r="AE849" s="142">
        <v>12435.635063789299</v>
      </c>
      <c r="AF849" s="44">
        <v>12896.926588234001</v>
      </c>
      <c r="AG849" s="45">
        <v>12135.941994656099</v>
      </c>
      <c r="AH849" s="140">
        <v>0.97590046124738505</v>
      </c>
      <c r="AI849" s="44">
        <v>12907.5488754245</v>
      </c>
      <c r="AJ849" s="45">
        <v>11990.530946197099</v>
      </c>
      <c r="AK849" s="46">
        <v>0.96420736735124701</v>
      </c>
    </row>
    <row r="850" spans="1:37" x14ac:dyDescent="0.2">
      <c r="A850" s="35" t="s">
        <v>6392</v>
      </c>
      <c r="B850" s="35" t="s">
        <v>12151</v>
      </c>
      <c r="C850" s="85" t="s">
        <v>975</v>
      </c>
      <c r="D850" s="85" t="s">
        <v>975</v>
      </c>
      <c r="E850" s="85" t="s">
        <v>12898</v>
      </c>
      <c r="F850" s="85" t="s">
        <v>407</v>
      </c>
      <c r="G850" s="85" t="s">
        <v>407</v>
      </c>
      <c r="H850" s="840">
        <v>1.0325912861111699</v>
      </c>
      <c r="I850" s="840">
        <v>1.0381844684413799</v>
      </c>
      <c r="J850" s="86">
        <v>13534.416666666701</v>
      </c>
      <c r="K850" s="44">
        <v>13975.5207125978</v>
      </c>
      <c r="L850" s="45">
        <v>13149.108432840299</v>
      </c>
      <c r="M850" s="46">
        <v>0.97153122714366302</v>
      </c>
      <c r="N850" s="139">
        <v>14051.221172747501</v>
      </c>
      <c r="O850" s="45">
        <v>13051.412285860601</v>
      </c>
      <c r="P850" s="99">
        <v>0.96431287785046205</v>
      </c>
      <c r="Q850" s="86">
        <v>13619.670490259199</v>
      </c>
      <c r="R850" s="44">
        <v>14063.553067947099</v>
      </c>
      <c r="S850" s="45">
        <v>13232.612074230799</v>
      </c>
      <c r="T850" s="140">
        <v>0.971580926549934</v>
      </c>
      <c r="U850" s="44">
        <v>14139.7303682765</v>
      </c>
      <c r="V850" s="45">
        <v>13134.199331620801</v>
      </c>
      <c r="W850" s="99">
        <v>0.96435514655177301</v>
      </c>
      <c r="X850" s="86">
        <v>13702.1239735156</v>
      </c>
      <c r="Y850" s="44">
        <v>14148.6938162672</v>
      </c>
      <c r="Z850" s="45">
        <v>13313.3742294124</v>
      </c>
      <c r="AA850" s="46">
        <v>0.97162850483220098</v>
      </c>
      <c r="AB850" s="139">
        <v>14225.332293962199</v>
      </c>
      <c r="AC850" s="45">
        <v>13214.277754775299</v>
      </c>
      <c r="AD850" s="99">
        <v>0.96439630675629195</v>
      </c>
      <c r="AE850" s="142">
        <v>13782.2167171862</v>
      </c>
      <c r="AF850" s="44">
        <v>14231.3968854622</v>
      </c>
      <c r="AG850" s="45">
        <v>13391.671722972</v>
      </c>
      <c r="AH850" s="140">
        <v>0.97166312196156501</v>
      </c>
      <c r="AI850" s="44">
        <v>14308.4833364758</v>
      </c>
      <c r="AJ850" s="45">
        <v>13291.935896970699</v>
      </c>
      <c r="AK850" s="46">
        <v>0.96442656284717498</v>
      </c>
    </row>
    <row r="851" spans="1:37" x14ac:dyDescent="0.2">
      <c r="A851" s="35" t="s">
        <v>6391</v>
      </c>
      <c r="B851" s="35" t="s">
        <v>12150</v>
      </c>
      <c r="C851" s="85" t="s">
        <v>975</v>
      </c>
      <c r="D851" s="85" t="s">
        <v>975</v>
      </c>
      <c r="E851" s="85" t="s">
        <v>12898</v>
      </c>
      <c r="F851" s="85" t="s">
        <v>401</v>
      </c>
      <c r="G851" s="85" t="s">
        <v>401</v>
      </c>
      <c r="H851" s="840">
        <v>1.02134915750274</v>
      </c>
      <c r="I851" s="840">
        <v>1.0293424775532001</v>
      </c>
      <c r="J851" s="86">
        <v>3919</v>
      </c>
      <c r="K851" s="44">
        <v>4002.6673482532601</v>
      </c>
      <c r="L851" s="45">
        <v>3765.9782461864402</v>
      </c>
      <c r="M851" s="46">
        <v>0.96095387756734896</v>
      </c>
      <c r="N851" s="139">
        <v>4033.9931695309901</v>
      </c>
      <c r="O851" s="45">
        <v>3746.9560379569298</v>
      </c>
      <c r="P851" s="99">
        <v>0.95610003520207498</v>
      </c>
      <c r="Q851" s="86">
        <v>3953.9500523747402</v>
      </c>
      <c r="R851" s="44">
        <v>4038.3635548008801</v>
      </c>
      <c r="S851" s="45">
        <v>3799.7580040555299</v>
      </c>
      <c r="T851" s="140">
        <v>0.96100303588139502</v>
      </c>
      <c r="U851" s="44">
        <v>4069.96874303303</v>
      </c>
      <c r="V851" s="45">
        <v>3780.5374892008999</v>
      </c>
      <c r="W851" s="99">
        <v>0.95614194391006702</v>
      </c>
      <c r="X851" s="86">
        <v>3988.9578200414599</v>
      </c>
      <c r="Y851" s="44">
        <v>4074.1187088133302</v>
      </c>
      <c r="Z851" s="45">
        <v>3833.58829654795</v>
      </c>
      <c r="AA851" s="46">
        <v>0.96105009616474402</v>
      </c>
      <c r="AB851" s="139">
        <v>4106.00372533669</v>
      </c>
      <c r="AC851" s="45">
        <v>3814.1726722102799</v>
      </c>
      <c r="AD851" s="99">
        <v>0.95618275356209304</v>
      </c>
      <c r="AE851" s="142">
        <v>4023.8102343207502</v>
      </c>
      <c r="AF851" s="44">
        <v>4109.7151927744198</v>
      </c>
      <c r="AG851" s="45">
        <v>3867.22098888033</v>
      </c>
      <c r="AH851" s="140">
        <v>0.96108433640711999</v>
      </c>
      <c r="AI851" s="44">
        <v>4141.8787957996501</v>
      </c>
      <c r="AJ851" s="45">
        <v>3847.6186575586298</v>
      </c>
      <c r="AK851" s="46">
        <v>0.95621275196844302</v>
      </c>
    </row>
    <row r="852" spans="1:37" x14ac:dyDescent="0.2">
      <c r="A852" s="35" t="s">
        <v>6390</v>
      </c>
      <c r="B852" s="35" t="s">
        <v>12149</v>
      </c>
      <c r="C852" s="85" t="s">
        <v>975</v>
      </c>
      <c r="D852" s="85" t="s">
        <v>975</v>
      </c>
      <c r="E852" s="85" t="s">
        <v>12898</v>
      </c>
      <c r="F852" s="85" t="s">
        <v>463</v>
      </c>
      <c r="G852" s="85" t="s">
        <v>463</v>
      </c>
      <c r="H852" s="840">
        <v>1.03709432787939</v>
      </c>
      <c r="I852" s="840">
        <v>1.0379485092007401</v>
      </c>
      <c r="J852" s="86">
        <v>12900.75</v>
      </c>
      <c r="K852" s="44">
        <v>13379.2946503901</v>
      </c>
      <c r="L852" s="45">
        <v>12588.138913086501</v>
      </c>
      <c r="M852" s="46">
        <v>0.975767991247528</v>
      </c>
      <c r="N852" s="139">
        <v>13390.314230071401</v>
      </c>
      <c r="O852" s="45">
        <v>12437.53190597</v>
      </c>
      <c r="P852" s="99">
        <v>0.96409370819293505</v>
      </c>
      <c r="Q852" s="86">
        <v>12898.3828681125</v>
      </c>
      <c r="R852" s="44">
        <v>13376.839711336201</v>
      </c>
      <c r="S852" s="45">
        <v>12586.472979059001</v>
      </c>
      <c r="T852" s="140">
        <v>0.97581790738863405</v>
      </c>
      <c r="U852" s="44">
        <v>13387.8572690578</v>
      </c>
      <c r="V852" s="45">
        <v>12435.794842990699</v>
      </c>
      <c r="W852" s="99">
        <v>0.96413596728738804</v>
      </c>
      <c r="X852" s="86">
        <v>12897.442901279999</v>
      </c>
      <c r="Y852" s="44">
        <v>13375.8648770658</v>
      </c>
      <c r="Z852" s="45">
        <v>12586.172056793601</v>
      </c>
      <c r="AA852" s="46">
        <v>0.97586569315569704</v>
      </c>
      <c r="AB852" s="139">
        <v>13386.8816318852</v>
      </c>
      <c r="AC852" s="45">
        <v>12435.419327892499</v>
      </c>
      <c r="AD852" s="99">
        <v>0.96417711813698803</v>
      </c>
      <c r="AE852" s="142">
        <v>12903.3774057795</v>
      </c>
      <c r="AF852" s="44">
        <v>13382.019518021099</v>
      </c>
      <c r="AG852" s="45">
        <v>12592.411961949299</v>
      </c>
      <c r="AH852" s="140">
        <v>0.97590046124738505</v>
      </c>
      <c r="AI852" s="44">
        <v>13393.0413419833</v>
      </c>
      <c r="AJ852" s="45">
        <v>12441.5315583662</v>
      </c>
      <c r="AK852" s="46">
        <v>0.96420736735124701</v>
      </c>
    </row>
    <row r="853" spans="1:37" x14ac:dyDescent="0.2">
      <c r="A853" s="35" t="s">
        <v>6389</v>
      </c>
      <c r="B853" s="35" t="s">
        <v>11426</v>
      </c>
      <c r="C853" s="85" t="s">
        <v>975</v>
      </c>
      <c r="D853" s="85" t="s">
        <v>975</v>
      </c>
      <c r="E853" s="85" t="s">
        <v>12898</v>
      </c>
      <c r="F853" s="85" t="s">
        <v>463</v>
      </c>
      <c r="G853" s="85" t="s">
        <v>463</v>
      </c>
      <c r="H853" s="840">
        <v>1.03709432787939</v>
      </c>
      <c r="I853" s="840">
        <v>1.0379485092007401</v>
      </c>
      <c r="J853" s="86">
        <v>30380.25</v>
      </c>
      <c r="K853" s="44">
        <v>31507.184954558001</v>
      </c>
      <c r="L853" s="45">
        <v>29644.075516097699</v>
      </c>
      <c r="M853" s="46">
        <v>0.975767991247528</v>
      </c>
      <c r="N853" s="139">
        <v>31533.135196645799</v>
      </c>
      <c r="O853" s="45">
        <v>29289.407878328399</v>
      </c>
      <c r="P853" s="99">
        <v>0.96409370819293505</v>
      </c>
      <c r="Q853" s="86">
        <v>30338.5649830732</v>
      </c>
      <c r="R853" s="44">
        <v>31463.953659945699</v>
      </c>
      <c r="S853" s="45">
        <v>29604.914994956602</v>
      </c>
      <c r="T853" s="140">
        <v>0.97581790738863405</v>
      </c>
      <c r="U853" s="44">
        <v>31489.868295470598</v>
      </c>
      <c r="V853" s="45">
        <v>29250.5016960666</v>
      </c>
      <c r="W853" s="99">
        <v>0.96413596728738804</v>
      </c>
      <c r="X853" s="86">
        <v>30292.0270845245</v>
      </c>
      <c r="Y853" s="44">
        <v>31415.689469329402</v>
      </c>
      <c r="Z853" s="45">
        <v>29560.9500079307</v>
      </c>
      <c r="AA853" s="46">
        <v>0.97586569315569804</v>
      </c>
      <c r="AB853" s="139">
        <v>31441.5643530507</v>
      </c>
      <c r="AC853" s="45">
        <v>29206.879376884401</v>
      </c>
      <c r="AD853" s="99">
        <v>0.96417711813698803</v>
      </c>
      <c r="AE853" s="142">
        <v>30268.473737772601</v>
      </c>
      <c r="AF853" s="44">
        <v>31391.262427010399</v>
      </c>
      <c r="AG853" s="45">
        <v>29539.017481946699</v>
      </c>
      <c r="AH853" s="140">
        <v>0.97590046124738505</v>
      </c>
      <c r="AI853" s="44">
        <v>31417.1171919029</v>
      </c>
      <c r="AJ853" s="45">
        <v>29185.085376438099</v>
      </c>
      <c r="AK853" s="46">
        <v>0.96420736735124701</v>
      </c>
    </row>
    <row r="854" spans="1:37" x14ac:dyDescent="0.2">
      <c r="A854" s="35" t="s">
        <v>6388</v>
      </c>
      <c r="B854" s="35" t="s">
        <v>12148</v>
      </c>
      <c r="C854" s="85" t="s">
        <v>975</v>
      </c>
      <c r="D854" s="85" t="s">
        <v>975</v>
      </c>
      <c r="E854" s="85" t="s">
        <v>12898</v>
      </c>
      <c r="F854" s="85" t="s">
        <v>463</v>
      </c>
      <c r="G854" s="85" t="s">
        <v>463</v>
      </c>
      <c r="H854" s="840">
        <v>1.03709432787939</v>
      </c>
      <c r="I854" s="840">
        <v>1.0379485092007401</v>
      </c>
      <c r="J854" s="86">
        <v>12686.083333333299</v>
      </c>
      <c r="K854" s="44">
        <v>13156.665068005301</v>
      </c>
      <c r="L854" s="45">
        <v>12378.674050965399</v>
      </c>
      <c r="M854" s="46">
        <v>0.975767991247528</v>
      </c>
      <c r="N854" s="139">
        <v>13167.501283429699</v>
      </c>
      <c r="O854" s="45">
        <v>12230.5731232779</v>
      </c>
      <c r="P854" s="99">
        <v>0.96409370819293505</v>
      </c>
      <c r="Q854" s="86">
        <v>12684.1928093182</v>
      </c>
      <c r="R854" s="44">
        <v>13154.7044162726</v>
      </c>
      <c r="S854" s="45">
        <v>12377.4624841029</v>
      </c>
      <c r="T854" s="140">
        <v>0.97581790738863405</v>
      </c>
      <c r="U854" s="44">
        <v>13165.5390168466</v>
      </c>
      <c r="V854" s="45">
        <v>12229.2865034718</v>
      </c>
      <c r="W854" s="99">
        <v>0.96413596728738804</v>
      </c>
      <c r="X854" s="86">
        <v>12684.0490267483</v>
      </c>
      <c r="Y854" s="44">
        <v>13154.5553001848</v>
      </c>
      <c r="Z854" s="45">
        <v>12377.9282955086</v>
      </c>
      <c r="AA854" s="46">
        <v>0.97586569315569704</v>
      </c>
      <c r="AB854" s="139">
        <v>13165.389777942501</v>
      </c>
      <c r="AC854" s="45">
        <v>12229.6698369185</v>
      </c>
      <c r="AD854" s="99">
        <v>0.96417711813698803</v>
      </c>
      <c r="AE854" s="142">
        <v>12695.934922549601</v>
      </c>
      <c r="AF854" s="44">
        <v>13166.8820953022</v>
      </c>
      <c r="AG854" s="45">
        <v>12389.968746883</v>
      </c>
      <c r="AH854" s="140">
        <v>0.97590046124738505</v>
      </c>
      <c r="AI854" s="44">
        <v>13177.72672577</v>
      </c>
      <c r="AJ854" s="45">
        <v>12241.513987734401</v>
      </c>
      <c r="AK854" s="46">
        <v>0.96420736735124701</v>
      </c>
    </row>
    <row r="855" spans="1:37" x14ac:dyDescent="0.2">
      <c r="A855" s="35" t="s">
        <v>6387</v>
      </c>
      <c r="B855" s="35" t="s">
        <v>12147</v>
      </c>
      <c r="C855" s="85" t="s">
        <v>975</v>
      </c>
      <c r="D855" s="85" t="s">
        <v>975</v>
      </c>
      <c r="E855" s="85" t="s">
        <v>12898</v>
      </c>
      <c r="F855" s="85" t="s">
        <v>402</v>
      </c>
      <c r="G855" s="85" t="s">
        <v>402</v>
      </c>
      <c r="H855" s="840">
        <v>1.0375144582609599</v>
      </c>
      <c r="I855" s="840">
        <v>1.0401480404713599</v>
      </c>
      <c r="J855" s="86">
        <v>5663.8333333333303</v>
      </c>
      <c r="K855" s="44">
        <v>5876.3089725137197</v>
      </c>
      <c r="L855" s="45">
        <v>5528.8261134201703</v>
      </c>
      <c r="M855" s="46">
        <v>0.97616327812497505</v>
      </c>
      <c r="N855" s="139">
        <v>5891.2251432230596</v>
      </c>
      <c r="O855" s="45">
        <v>5472.0374313201301</v>
      </c>
      <c r="P855" s="99">
        <v>0.96613673271696998</v>
      </c>
      <c r="Q855" s="86">
        <v>5682.7584186120403</v>
      </c>
      <c r="R855" s="44">
        <v>5895.9440221142004</v>
      </c>
      <c r="S855" s="45">
        <v>5547.5838629878899</v>
      </c>
      <c r="T855" s="140">
        <v>0.97621321448727705</v>
      </c>
      <c r="U855" s="44">
        <v>5910.91003359146</v>
      </c>
      <c r="V855" s="45">
        <v>5490.5623085039297</v>
      </c>
      <c r="W855" s="99">
        <v>0.96617908136326303</v>
      </c>
      <c r="X855" s="86">
        <v>5704.6129327899198</v>
      </c>
      <c r="Y855" s="44">
        <v>5918.6183965520204</v>
      </c>
      <c r="Z855" s="45">
        <v>5569.1912382602204</v>
      </c>
      <c r="AA855" s="46">
        <v>0.97626101961251499</v>
      </c>
      <c r="AB855" s="139">
        <v>5933.6419636890396</v>
      </c>
      <c r="AC855" s="45">
        <v>5511.9129300660998</v>
      </c>
      <c r="AD855" s="99">
        <v>0.96622031941620801</v>
      </c>
      <c r="AE855" s="142">
        <v>5726.9857481249401</v>
      </c>
      <c r="AF855" s="44">
        <v>5941.8305159341098</v>
      </c>
      <c r="AG855" s="45">
        <v>5591.2321427990801</v>
      </c>
      <c r="AH855" s="140">
        <v>0.97629580178887199</v>
      </c>
      <c r="AI855" s="44">
        <v>5956.9130037195901</v>
      </c>
      <c r="AJ855" s="45">
        <v>5533.70360277288</v>
      </c>
      <c r="AK855" s="46">
        <v>0.96625063273200196</v>
      </c>
    </row>
    <row r="856" spans="1:37" x14ac:dyDescent="0.2">
      <c r="A856" s="35" t="s">
        <v>6386</v>
      </c>
      <c r="B856" s="35" t="s">
        <v>13448</v>
      </c>
      <c r="C856" s="85" t="s">
        <v>975</v>
      </c>
      <c r="D856" s="85" t="s">
        <v>975</v>
      </c>
      <c r="E856" s="85" t="s">
        <v>12898</v>
      </c>
      <c r="F856" s="85" t="s">
        <v>404</v>
      </c>
      <c r="G856" s="85" t="s">
        <v>404</v>
      </c>
      <c r="H856" s="840">
        <v>1.0285887823558799</v>
      </c>
      <c r="I856" s="840">
        <v>1.03813330310962</v>
      </c>
      <c r="J856" s="86">
        <v>5209.5833333333303</v>
      </c>
      <c r="K856" s="44">
        <v>5358.5189774148303</v>
      </c>
      <c r="L856" s="45">
        <v>5041.6545130906097</v>
      </c>
      <c r="M856" s="46">
        <v>0.96776540281672097</v>
      </c>
      <c r="N856" s="139">
        <v>5408.2419536581601</v>
      </c>
      <c r="O856" s="45">
        <v>5023.4207127691898</v>
      </c>
      <c r="P856" s="99">
        <v>0.96426535316692497</v>
      </c>
      <c r="Q856" s="86">
        <v>5231.9840285342998</v>
      </c>
      <c r="R856" s="44">
        <v>5381.5600812155199</v>
      </c>
      <c r="S856" s="45">
        <v>5063.5921494969698</v>
      </c>
      <c r="T856" s="140">
        <v>0.96781490957943295</v>
      </c>
      <c r="U856" s="44">
        <v>5431.4968613591</v>
      </c>
      <c r="V856" s="45">
        <v>5045.2420653095096</v>
      </c>
      <c r="W856" s="99">
        <v>0.96430761978508694</v>
      </c>
      <c r="X856" s="86">
        <v>5252.3312157263999</v>
      </c>
      <c r="Y856" s="44">
        <v>5402.4889697138096</v>
      </c>
      <c r="Z856" s="45">
        <v>5083.5333888827099</v>
      </c>
      <c r="AA856" s="46">
        <v>0.96786230343998803</v>
      </c>
      <c r="AB856" s="139">
        <v>5452.6199540078196</v>
      </c>
      <c r="AC856" s="45">
        <v>5065.0791893326304</v>
      </c>
      <c r="AD856" s="99">
        <v>0.96434877796108798</v>
      </c>
      <c r="AE856" s="142">
        <v>5273.0057985699796</v>
      </c>
      <c r="AF856" s="44">
        <v>5423.7546137066001</v>
      </c>
      <c r="AG856" s="45">
        <v>5103.7253670376203</v>
      </c>
      <c r="AH856" s="140">
        <v>0.96789678638732601</v>
      </c>
      <c r="AI856" s="44">
        <v>5474.0829269856404</v>
      </c>
      <c r="AJ856" s="45">
        <v>5085.1762307126501</v>
      </c>
      <c r="AK856" s="46">
        <v>0.96437903256084601</v>
      </c>
    </row>
    <row r="857" spans="1:37" x14ac:dyDescent="0.2">
      <c r="A857" s="35" t="s">
        <v>6385</v>
      </c>
      <c r="B857" s="35" t="s">
        <v>12146</v>
      </c>
      <c r="C857" s="85" t="s">
        <v>975</v>
      </c>
      <c r="D857" s="85" t="s">
        <v>975</v>
      </c>
      <c r="E857" s="85" t="s">
        <v>12898</v>
      </c>
      <c r="F857" s="85" t="s">
        <v>402</v>
      </c>
      <c r="G857" s="85" t="s">
        <v>402</v>
      </c>
      <c r="H857" s="840">
        <v>1.0375144582609599</v>
      </c>
      <c r="I857" s="840">
        <v>1.0401480404713599</v>
      </c>
      <c r="J857" s="86">
        <v>896.16666666666697</v>
      </c>
      <c r="K857" s="44">
        <v>929.78587367820103</v>
      </c>
      <c r="L857" s="45">
        <v>874.804991079665</v>
      </c>
      <c r="M857" s="46">
        <v>0.97616327812497505</v>
      </c>
      <c r="N857" s="139">
        <v>932.14600226908794</v>
      </c>
      <c r="O857" s="45">
        <v>865.81953530319095</v>
      </c>
      <c r="P857" s="99">
        <v>0.96613673271696998</v>
      </c>
      <c r="Q857" s="86">
        <v>898.83501597719601</v>
      </c>
      <c r="R857" s="44">
        <v>932.55432466756497</v>
      </c>
      <c r="S857" s="45">
        <v>877.45462024082099</v>
      </c>
      <c r="T857" s="140">
        <v>0.97621321448727705</v>
      </c>
      <c r="U857" s="44">
        <v>934.92148057572797</v>
      </c>
      <c r="V857" s="45">
        <v>868.43559003398104</v>
      </c>
      <c r="W857" s="99">
        <v>0.96617908136326403</v>
      </c>
      <c r="X857" s="86">
        <v>901.76679967181894</v>
      </c>
      <c r="Y857" s="44">
        <v>935.59609263923096</v>
      </c>
      <c r="Z857" s="45">
        <v>880.35977530032403</v>
      </c>
      <c r="AA857" s="46">
        <v>0.97626101961251499</v>
      </c>
      <c r="AB857" s="139">
        <v>937.97096964077605</v>
      </c>
      <c r="AC857" s="45">
        <v>871.30540521783701</v>
      </c>
      <c r="AD857" s="99">
        <v>0.96622031941620801</v>
      </c>
      <c r="AE857" s="142">
        <v>904.912260719708</v>
      </c>
      <c r="AF857" s="44">
        <v>938.85955395431199</v>
      </c>
      <c r="AG857" s="45">
        <v>883.46204112792805</v>
      </c>
      <c r="AH857" s="140">
        <v>0.97629580178887199</v>
      </c>
      <c r="AI857" s="44">
        <v>941.24271478611695</v>
      </c>
      <c r="AJ857" s="45">
        <v>874.37204448736395</v>
      </c>
      <c r="AK857" s="46">
        <v>0.96625063273200196</v>
      </c>
    </row>
    <row r="858" spans="1:37" x14ac:dyDescent="0.2">
      <c r="A858" s="35" t="s">
        <v>6384</v>
      </c>
      <c r="B858" s="35" t="s">
        <v>12145</v>
      </c>
      <c r="C858" s="85" t="s">
        <v>975</v>
      </c>
      <c r="D858" s="85" t="s">
        <v>975</v>
      </c>
      <c r="E858" s="85" t="s">
        <v>12898</v>
      </c>
      <c r="F858" s="85" t="s">
        <v>402</v>
      </c>
      <c r="G858" s="85" t="s">
        <v>402</v>
      </c>
      <c r="H858" s="840">
        <v>1.0375144582609599</v>
      </c>
      <c r="I858" s="840">
        <v>1.0401480404713599</v>
      </c>
      <c r="J858" s="86">
        <v>8176.8333333333303</v>
      </c>
      <c r="K858" s="44">
        <v>8483.5828061235297</v>
      </c>
      <c r="L858" s="45">
        <v>7981.9244313482304</v>
      </c>
      <c r="M858" s="46">
        <v>0.97616327812497505</v>
      </c>
      <c r="N858" s="139">
        <v>8505.1171689275998</v>
      </c>
      <c r="O858" s="45">
        <v>7899.9390406378798</v>
      </c>
      <c r="P858" s="99">
        <v>0.96613673271696998</v>
      </c>
      <c r="Q858" s="86">
        <v>8206.5475556145993</v>
      </c>
      <c r="R858" s="44">
        <v>8514.4117413563199</v>
      </c>
      <c r="S858" s="45">
        <v>8011.3401691092404</v>
      </c>
      <c r="T858" s="140">
        <v>0.97621321448727705</v>
      </c>
      <c r="U858" s="44">
        <v>8536.0243590075897</v>
      </c>
      <c r="V858" s="45">
        <v>7928.9945784476504</v>
      </c>
      <c r="W858" s="99">
        <v>0.96617908136326403</v>
      </c>
      <c r="X858" s="86">
        <v>8237.7691003836208</v>
      </c>
      <c r="Y858" s="44">
        <v>8546.8045454634193</v>
      </c>
      <c r="Z858" s="45">
        <v>8042.2128612729803</v>
      </c>
      <c r="AA858" s="46">
        <v>0.97626101961251399</v>
      </c>
      <c r="AB858" s="139">
        <v>8568.4993876195804</v>
      </c>
      <c r="AC858" s="45">
        <v>7959.49989144963</v>
      </c>
      <c r="AD858" s="99">
        <v>0.96622031941620801</v>
      </c>
      <c r="AE858" s="142">
        <v>8270.3014120125608</v>
      </c>
      <c r="AF858" s="44">
        <v>8580.5572891391002</v>
      </c>
      <c r="AG858" s="45">
        <v>8074.2605480764396</v>
      </c>
      <c r="AH858" s="140">
        <v>0.97629580178887199</v>
      </c>
      <c r="AI858" s="44">
        <v>8602.3378078124297</v>
      </c>
      <c r="AJ858" s="45">
        <v>7991.1839722414998</v>
      </c>
      <c r="AK858" s="46">
        <v>0.96625063273200096</v>
      </c>
    </row>
    <row r="859" spans="1:37" x14ac:dyDescent="0.2">
      <c r="A859" s="35" t="s">
        <v>6383</v>
      </c>
      <c r="B859" s="35" t="s">
        <v>12047</v>
      </c>
      <c r="C859" s="85" t="s">
        <v>975</v>
      </c>
      <c r="D859" s="85" t="s">
        <v>975</v>
      </c>
      <c r="E859" s="85" t="s">
        <v>12898</v>
      </c>
      <c r="F859" s="85" t="s">
        <v>402</v>
      </c>
      <c r="G859" s="85" t="s">
        <v>402</v>
      </c>
      <c r="H859" s="840">
        <v>1.0375144582609599</v>
      </c>
      <c r="I859" s="840">
        <v>1.0401480404713599</v>
      </c>
      <c r="J859" s="86">
        <v>19426.083333333299</v>
      </c>
      <c r="K859" s="44">
        <v>20154.842325715701</v>
      </c>
      <c r="L859" s="45">
        <v>18963.029187795601</v>
      </c>
      <c r="M859" s="46">
        <v>0.97616327812497505</v>
      </c>
      <c r="N859" s="139">
        <v>20206.002513200099</v>
      </c>
      <c r="O859" s="45">
        <v>18768.252681154299</v>
      </c>
      <c r="P859" s="99">
        <v>0.96613673271696998</v>
      </c>
      <c r="Q859" s="86">
        <v>19494.942768003999</v>
      </c>
      <c r="R859" s="44">
        <v>20226.2849847742</v>
      </c>
      <c r="S859" s="45">
        <v>19031.220745798699</v>
      </c>
      <c r="T859" s="140">
        <v>0.97621321448727705</v>
      </c>
      <c r="U859" s="44">
        <v>20277.626519240799</v>
      </c>
      <c r="V859" s="45">
        <v>18835.605894819499</v>
      </c>
      <c r="W859" s="99">
        <v>0.96617908136326403</v>
      </c>
      <c r="X859" s="86">
        <v>19565.612821505601</v>
      </c>
      <c r="Y859" s="44">
        <v>20299.606187048201</v>
      </c>
      <c r="Z859" s="45">
        <v>19101.145122466802</v>
      </c>
      <c r="AA859" s="46">
        <v>0.97626101961251399</v>
      </c>
      <c r="AB859" s="139">
        <v>20351.1338369105</v>
      </c>
      <c r="AC859" s="45">
        <v>18904.692669969001</v>
      </c>
      <c r="AD859" s="99">
        <v>0.96622031941620801</v>
      </c>
      <c r="AE859" s="142">
        <v>19637.544274251199</v>
      </c>
      <c r="AF859" s="44">
        <v>20374.2361092754</v>
      </c>
      <c r="AG859" s="45">
        <v>19172.052032394498</v>
      </c>
      <c r="AH859" s="140">
        <v>0.97629580178887199</v>
      </c>
      <c r="AI859" s="44">
        <v>20425.953196531998</v>
      </c>
      <c r="AJ859" s="45">
        <v>18974.7895802979</v>
      </c>
      <c r="AK859" s="46">
        <v>0.96625063273200196</v>
      </c>
    </row>
    <row r="860" spans="1:37" x14ac:dyDescent="0.2">
      <c r="A860" s="35" t="s">
        <v>6382</v>
      </c>
      <c r="B860" s="35" t="s">
        <v>12144</v>
      </c>
      <c r="C860" s="85" t="s">
        <v>975</v>
      </c>
      <c r="D860" s="85" t="s">
        <v>975</v>
      </c>
      <c r="E860" s="85" t="s">
        <v>12898</v>
      </c>
      <c r="F860" s="85" t="s">
        <v>404</v>
      </c>
      <c r="G860" s="85" t="s">
        <v>404</v>
      </c>
      <c r="H860" s="840">
        <v>1.0285887823558799</v>
      </c>
      <c r="I860" s="840">
        <v>1.03813330310962</v>
      </c>
      <c r="J860" s="86">
        <v>3388.0833333333298</v>
      </c>
      <c r="K860" s="44">
        <v>3484.94451035359</v>
      </c>
      <c r="L860" s="45">
        <v>3278.86983185995</v>
      </c>
      <c r="M860" s="46">
        <v>0.96776540281672097</v>
      </c>
      <c r="N860" s="139">
        <v>3517.28214204399</v>
      </c>
      <c r="O860" s="45">
        <v>3267.01137197564</v>
      </c>
      <c r="P860" s="99">
        <v>0.96426535316692497</v>
      </c>
      <c r="Q860" s="86">
        <v>3405.0506946169098</v>
      </c>
      <c r="R860" s="44">
        <v>3502.39694783606</v>
      </c>
      <c r="S860" s="45">
        <v>3295.4588301240501</v>
      </c>
      <c r="T860" s="140">
        <v>0.96781490957943295</v>
      </c>
      <c r="U860" s="44">
        <v>3534.89652485836</v>
      </c>
      <c r="V860" s="45">
        <v>3283.51633057359</v>
      </c>
      <c r="W860" s="99">
        <v>0.96430761978508694</v>
      </c>
      <c r="X860" s="86">
        <v>3418.9766015596401</v>
      </c>
      <c r="Y860" s="44">
        <v>3516.7209795014701</v>
      </c>
      <c r="Z860" s="45">
        <v>3309.0985689929298</v>
      </c>
      <c r="AA860" s="46">
        <v>0.96786230343998803</v>
      </c>
      <c r="AB860" s="139">
        <v>3549.3534726316102</v>
      </c>
      <c r="AC860" s="45">
        <v>3297.0859075915901</v>
      </c>
      <c r="AD860" s="99">
        <v>0.96434877796108798</v>
      </c>
      <c r="AE860" s="142">
        <v>3434.5236065274498</v>
      </c>
      <c r="AF860" s="44">
        <v>3532.7124544106</v>
      </c>
      <c r="AG860" s="45">
        <v>3324.26436152932</v>
      </c>
      <c r="AH860" s="140">
        <v>0.96789678638732601</v>
      </c>
      <c r="AI860" s="44">
        <v>3565.4933362523102</v>
      </c>
      <c r="AJ860" s="45">
        <v>3312.1825529703301</v>
      </c>
      <c r="AK860" s="46">
        <v>0.96437903256084601</v>
      </c>
    </row>
    <row r="861" spans="1:37" x14ac:dyDescent="0.2">
      <c r="A861" s="35" t="s">
        <v>6381</v>
      </c>
      <c r="B861" s="35" t="s">
        <v>8399</v>
      </c>
      <c r="C861" s="85" t="s">
        <v>975</v>
      </c>
      <c r="D861" s="85" t="s">
        <v>975</v>
      </c>
      <c r="E861" s="85" t="s">
        <v>12898</v>
      </c>
      <c r="F861" s="85" t="s">
        <v>403</v>
      </c>
      <c r="G861" s="85" t="s">
        <v>403</v>
      </c>
      <c r="H861" s="840">
        <v>1.0342903489819599</v>
      </c>
      <c r="I861" s="840">
        <v>1.0374370992889801</v>
      </c>
      <c r="J861" s="86">
        <v>16802.5</v>
      </c>
      <c r="K861" s="44">
        <v>17378.663588769399</v>
      </c>
      <c r="L861" s="45">
        <v>16351.013793754</v>
      </c>
      <c r="M861" s="46">
        <v>0.97312981959553901</v>
      </c>
      <c r="N861" s="139">
        <v>17431.536860803099</v>
      </c>
      <c r="O861" s="45">
        <v>16191.202995777199</v>
      </c>
      <c r="P861" s="99">
        <v>0.96361868744396195</v>
      </c>
      <c r="Q861" s="86">
        <v>16818.456493341899</v>
      </c>
      <c r="R861" s="44">
        <v>17395.167235836499</v>
      </c>
      <c r="S861" s="45">
        <v>16367.378775909499</v>
      </c>
      <c r="T861" s="140">
        <v>0.97317960077900201</v>
      </c>
      <c r="U861" s="44">
        <v>17448.090718970499</v>
      </c>
      <c r="V861" s="45">
        <v>16207.289353502299</v>
      </c>
      <c r="W861" s="99">
        <v>0.96366092571684203</v>
      </c>
      <c r="X861" s="86">
        <v>16834.155151468902</v>
      </c>
      <c r="Y861" s="44">
        <v>17411.404206429201</v>
      </c>
      <c r="Z861" s="45">
        <v>16383.4586478396</v>
      </c>
      <c r="AA861" s="46">
        <v>0.97322725734828697</v>
      </c>
      <c r="AB861" s="139">
        <v>17464.3770893205</v>
      </c>
      <c r="AC861" s="45">
        <v>16223.109935390899</v>
      </c>
      <c r="AD861" s="99">
        <v>0.96370205629091599</v>
      </c>
      <c r="AE861" s="142">
        <v>16851.889873426699</v>
      </c>
      <c r="AF861" s="44">
        <v>17429.747058192101</v>
      </c>
      <c r="AG861" s="45">
        <v>16401.3028865905</v>
      </c>
      <c r="AH861" s="140">
        <v>0.97326193143792195</v>
      </c>
      <c r="AI861" s="44">
        <v>17482.775747825199</v>
      </c>
      <c r="AJ861" s="45">
        <v>16240.710428673599</v>
      </c>
      <c r="AK861" s="46">
        <v>0.96373229060101795</v>
      </c>
    </row>
    <row r="862" spans="1:37" x14ac:dyDescent="0.2">
      <c r="A862" s="35" t="s">
        <v>6380</v>
      </c>
      <c r="B862" s="35" t="s">
        <v>12955</v>
      </c>
      <c r="C862" s="85" t="s">
        <v>975</v>
      </c>
      <c r="D862" s="85" t="s">
        <v>975</v>
      </c>
      <c r="E862" s="85" t="s">
        <v>12898</v>
      </c>
      <c r="F862" s="85" t="s">
        <v>405</v>
      </c>
      <c r="G862" s="85" t="s">
        <v>405</v>
      </c>
      <c r="H862" s="840">
        <v>1.0213252052653301</v>
      </c>
      <c r="I862" s="840">
        <v>1.03219927070974</v>
      </c>
      <c r="J862" s="86">
        <v>20573.333333333299</v>
      </c>
      <c r="K862" s="44">
        <v>21012.063889658799</v>
      </c>
      <c r="L862" s="45">
        <v>19769.560803114699</v>
      </c>
      <c r="M862" s="46">
        <v>0.96093134169384598</v>
      </c>
      <c r="N862" s="139">
        <v>21235.779662735</v>
      </c>
      <c r="O862" s="45">
        <v>19724.756459431199</v>
      </c>
      <c r="P862" s="99">
        <v>0.95875355441175802</v>
      </c>
      <c r="Q862" s="86">
        <v>20621.088058482499</v>
      </c>
      <c r="R862" s="44">
        <v>21060.8369941241</v>
      </c>
      <c r="S862" s="45">
        <v>19816.463489374401</v>
      </c>
      <c r="T862" s="140">
        <v>0.96098049885505199</v>
      </c>
      <c r="U862" s="44">
        <v>21285.0720552069</v>
      </c>
      <c r="V862" s="45">
        <v>19771.408073538401</v>
      </c>
      <c r="W862" s="99">
        <v>0.95879557943138805</v>
      </c>
      <c r="X862" s="86">
        <v>20671.5018166601</v>
      </c>
      <c r="Y862" s="44">
        <v>21112.325836043099</v>
      </c>
      <c r="Z862" s="45">
        <v>19865.882911776</v>
      </c>
      <c r="AA862" s="46">
        <v>0.96102755803476503</v>
      </c>
      <c r="AB862" s="139">
        <v>21337.1090996315</v>
      </c>
      <c r="AC862" s="45">
        <v>19820.590500100101</v>
      </c>
      <c r="AD862" s="99">
        <v>0.95883650234478002</v>
      </c>
      <c r="AE862" s="142">
        <v>20728.0582872417</v>
      </c>
      <c r="AF862" s="44">
        <v>21170.088384968902</v>
      </c>
      <c r="AG862" s="45">
        <v>19920.9449556855</v>
      </c>
      <c r="AH862" s="140">
        <v>0.96106179747415199</v>
      </c>
      <c r="AI862" s="44">
        <v>21395.486647319802</v>
      </c>
      <c r="AJ862" s="45">
        <v>19875.442442994201</v>
      </c>
      <c r="AK862" s="46">
        <v>0.95886658400742597</v>
      </c>
    </row>
    <row r="863" spans="1:37" x14ac:dyDescent="0.2">
      <c r="A863" s="35" t="s">
        <v>6379</v>
      </c>
      <c r="B863" s="35" t="s">
        <v>13449</v>
      </c>
      <c r="C863" s="85" t="s">
        <v>975</v>
      </c>
      <c r="D863" s="85" t="s">
        <v>975</v>
      </c>
      <c r="E863" s="85" t="s">
        <v>12898</v>
      </c>
      <c r="F863" s="85" t="s">
        <v>404</v>
      </c>
      <c r="G863" s="85" t="s">
        <v>404</v>
      </c>
      <c r="H863" s="840">
        <v>1.0285887823558799</v>
      </c>
      <c r="I863" s="840">
        <v>1.03813330310962</v>
      </c>
      <c r="J863" s="86">
        <v>8138.8333333333303</v>
      </c>
      <c r="K863" s="44">
        <v>8371.5126681307902</v>
      </c>
      <c r="L863" s="45">
        <v>7876.4813192914899</v>
      </c>
      <c r="M863" s="46">
        <v>0.96776540281672097</v>
      </c>
      <c r="N863" s="139">
        <v>8449.1939317920205</v>
      </c>
      <c r="O863" s="45">
        <v>7847.9949985334097</v>
      </c>
      <c r="P863" s="99">
        <v>0.96426535316692497</v>
      </c>
      <c r="Q863" s="86">
        <v>8165.4589310276797</v>
      </c>
      <c r="R863" s="44">
        <v>8398.8994592427207</v>
      </c>
      <c r="S863" s="45">
        <v>7902.6528970071304</v>
      </c>
      <c r="T863" s="140">
        <v>0.96781490957943295</v>
      </c>
      <c r="U863" s="44">
        <v>8476.8348514737208</v>
      </c>
      <c r="V863" s="45">
        <v>7874.0142662321896</v>
      </c>
      <c r="W863" s="99">
        <v>0.96430761978508694</v>
      </c>
      <c r="X863" s="86">
        <v>8186.1596316016103</v>
      </c>
      <c r="Y863" s="44">
        <v>8420.1919676399702</v>
      </c>
      <c r="Z863" s="45">
        <v>7923.0753173693802</v>
      </c>
      <c r="AA863" s="46">
        <v>0.96786230343998803</v>
      </c>
      <c r="AB863" s="139">
        <v>8498.3249381372207</v>
      </c>
      <c r="AC863" s="45">
        <v>7894.3130369294104</v>
      </c>
      <c r="AD863" s="99">
        <v>0.96434877796108798</v>
      </c>
      <c r="AE863" s="142">
        <v>8210.8247923644394</v>
      </c>
      <c r="AF863" s="44">
        <v>8445.5622753156204</v>
      </c>
      <c r="AG863" s="45">
        <v>7947.2309301189198</v>
      </c>
      <c r="AH863" s="140">
        <v>0.96789678638732601</v>
      </c>
      <c r="AI863" s="44">
        <v>8523.9306629516595</v>
      </c>
      <c r="AJ863" s="45">
        <v>7918.3472697870202</v>
      </c>
      <c r="AK863" s="46">
        <v>0.96437903256084601</v>
      </c>
    </row>
    <row r="864" spans="1:37" x14ac:dyDescent="0.2">
      <c r="A864" s="35" t="s">
        <v>6378</v>
      </c>
      <c r="B864" s="35" t="s">
        <v>12143</v>
      </c>
      <c r="C864" s="85" t="s">
        <v>975</v>
      </c>
      <c r="D864" s="85" t="s">
        <v>975</v>
      </c>
      <c r="E864" s="85" t="s">
        <v>12898</v>
      </c>
      <c r="F864" s="85" t="s">
        <v>401</v>
      </c>
      <c r="G864" s="85" t="s">
        <v>401</v>
      </c>
      <c r="H864" s="840">
        <v>1.02134915750274</v>
      </c>
      <c r="I864" s="840">
        <v>1.0293424775532001</v>
      </c>
      <c r="J864" s="86">
        <v>6128.75</v>
      </c>
      <c r="K864" s="44">
        <v>6259.5936490449403</v>
      </c>
      <c r="L864" s="45">
        <v>5889.4460771408903</v>
      </c>
      <c r="M864" s="46">
        <v>0.96095387756734896</v>
      </c>
      <c r="N864" s="139">
        <v>6308.5827093041798</v>
      </c>
      <c r="O864" s="45">
        <v>5859.6980907447196</v>
      </c>
      <c r="P864" s="99">
        <v>0.95610003520207498</v>
      </c>
      <c r="Q864" s="86">
        <v>6178.3600688466104</v>
      </c>
      <c r="R864" s="44">
        <v>6310.2628510650802</v>
      </c>
      <c r="S864" s="45">
        <v>5937.4227829299698</v>
      </c>
      <c r="T864" s="140">
        <v>0.96100303588139402</v>
      </c>
      <c r="U864" s="44">
        <v>6359.6484604823299</v>
      </c>
      <c r="V864" s="45">
        <v>5907.3892064033298</v>
      </c>
      <c r="W864" s="99">
        <v>0.95614194391006702</v>
      </c>
      <c r="X864" s="86">
        <v>6222.8864798435698</v>
      </c>
      <c r="Y864" s="44">
        <v>6355.7398634234496</v>
      </c>
      <c r="Z864" s="45">
        <v>5980.5056498759504</v>
      </c>
      <c r="AA864" s="46">
        <v>0.96105009616474402</v>
      </c>
      <c r="AB864" s="139">
        <v>6405.4813866944996</v>
      </c>
      <c r="AC864" s="45">
        <v>5950.2167294011397</v>
      </c>
      <c r="AD864" s="99">
        <v>0.95618275356209304</v>
      </c>
      <c r="AE864" s="142">
        <v>6268.0894724085301</v>
      </c>
      <c r="AF864" s="44">
        <v>6401.9079017962804</v>
      </c>
      <c r="AG864" s="45">
        <v>6024.1626111302103</v>
      </c>
      <c r="AH864" s="140">
        <v>0.96108433640711999</v>
      </c>
      <c r="AI864" s="44">
        <v>6452.0107470541398</v>
      </c>
      <c r="AJ864" s="45">
        <v>5993.6270839961899</v>
      </c>
      <c r="AK864" s="46">
        <v>0.95621275196844202</v>
      </c>
    </row>
    <row r="865" spans="1:37" x14ac:dyDescent="0.2">
      <c r="A865" s="35" t="s">
        <v>6377</v>
      </c>
      <c r="B865" s="35" t="s">
        <v>12142</v>
      </c>
      <c r="C865" s="85" t="s">
        <v>975</v>
      </c>
      <c r="D865" s="85" t="s">
        <v>975</v>
      </c>
      <c r="E865" s="85" t="s">
        <v>12898</v>
      </c>
      <c r="F865" s="85" t="s">
        <v>401</v>
      </c>
      <c r="G865" s="85" t="s">
        <v>401</v>
      </c>
      <c r="H865" s="840">
        <v>1.02134915750274</v>
      </c>
      <c r="I865" s="840">
        <v>1.0293424775532001</v>
      </c>
      <c r="J865" s="86">
        <v>8501.1666666666697</v>
      </c>
      <c r="K865" s="44">
        <v>8682.6594127904209</v>
      </c>
      <c r="L865" s="45">
        <v>8169.2290721796298</v>
      </c>
      <c r="M865" s="46">
        <v>0.96095387756734896</v>
      </c>
      <c r="N865" s="139">
        <v>8750.6119587593494</v>
      </c>
      <c r="O865" s="45">
        <v>8127.9657492587003</v>
      </c>
      <c r="P865" s="99">
        <v>0.95610003520207498</v>
      </c>
      <c r="Q865" s="86">
        <v>8567.4122998101193</v>
      </c>
      <c r="R865" s="44">
        <v>8750.3193343897201</v>
      </c>
      <c r="S865" s="45">
        <v>8233.3092297651292</v>
      </c>
      <c r="T865" s="140">
        <v>0.96100303588139502</v>
      </c>
      <c r="U865" s="44">
        <v>8818.8014029063197</v>
      </c>
      <c r="V865" s="45">
        <v>8191.6622506194699</v>
      </c>
      <c r="W865" s="99">
        <v>0.95614194391006702</v>
      </c>
      <c r="X865" s="86">
        <v>8629.1441000683008</v>
      </c>
      <c r="Y865" s="44">
        <v>8813.3690565745292</v>
      </c>
      <c r="Z865" s="45">
        <v>8293.0397671900791</v>
      </c>
      <c r="AA865" s="46">
        <v>0.96105009616474402</v>
      </c>
      <c r="AB865" s="139">
        <v>8882.3445671278896</v>
      </c>
      <c r="AC865" s="45">
        <v>8251.0387664873906</v>
      </c>
      <c r="AD865" s="99">
        <v>0.95618275356209304</v>
      </c>
      <c r="AE865" s="142">
        <v>8690.4329071362499</v>
      </c>
      <c r="AF865" s="44">
        <v>8875.9663280377299</v>
      </c>
      <c r="AG865" s="45">
        <v>8352.2389436456397</v>
      </c>
      <c r="AH865" s="140">
        <v>0.96108433640711999</v>
      </c>
      <c r="AI865" s="44">
        <v>8945.4317396414899</v>
      </c>
      <c r="AJ865" s="45">
        <v>8309.9027659298608</v>
      </c>
      <c r="AK865" s="46">
        <v>0.95621275196844202</v>
      </c>
    </row>
    <row r="866" spans="1:37" x14ac:dyDescent="0.2">
      <c r="A866" s="35" t="s">
        <v>6376</v>
      </c>
      <c r="B866" s="35" t="s">
        <v>12141</v>
      </c>
      <c r="C866" s="85" t="s">
        <v>975</v>
      </c>
      <c r="D866" s="85" t="s">
        <v>975</v>
      </c>
      <c r="E866" s="85" t="s">
        <v>12898</v>
      </c>
      <c r="F866" s="85" t="s">
        <v>402</v>
      </c>
      <c r="G866" s="85" t="s">
        <v>402</v>
      </c>
      <c r="H866" s="840">
        <v>1.0375144582609599</v>
      </c>
      <c r="I866" s="840">
        <v>1.0401480404713599</v>
      </c>
      <c r="J866" s="86">
        <v>5680.5</v>
      </c>
      <c r="K866" s="44">
        <v>5893.6008801514099</v>
      </c>
      <c r="L866" s="45">
        <v>5545.0955013889197</v>
      </c>
      <c r="M866" s="46">
        <v>0.97616327812497505</v>
      </c>
      <c r="N866" s="139">
        <v>5908.5609438975898</v>
      </c>
      <c r="O866" s="45">
        <v>5488.1397101987504</v>
      </c>
      <c r="P866" s="99">
        <v>0.96613673271696998</v>
      </c>
      <c r="Q866" s="86">
        <v>5714.00406949226</v>
      </c>
      <c r="R866" s="44">
        <v>5928.3618366602104</v>
      </c>
      <c r="S866" s="45">
        <v>5578.0862802724296</v>
      </c>
      <c r="T866" s="140">
        <v>0.97621321448727705</v>
      </c>
      <c r="U866" s="44">
        <v>5943.4101361277799</v>
      </c>
      <c r="V866" s="45">
        <v>5520.7512027679804</v>
      </c>
      <c r="W866" s="99">
        <v>0.96617908136326403</v>
      </c>
      <c r="X866" s="86">
        <v>5749.75626934511</v>
      </c>
      <c r="Y866" s="44">
        <v>5965.4552609221701</v>
      </c>
      <c r="Z866" s="45">
        <v>5613.2629180343001</v>
      </c>
      <c r="AA866" s="46">
        <v>0.97626101961251499</v>
      </c>
      <c r="AB866" s="139">
        <v>5980.5977167472502</v>
      </c>
      <c r="AC866" s="45">
        <v>5555.5313391319696</v>
      </c>
      <c r="AD866" s="99">
        <v>0.96622031941620801</v>
      </c>
      <c r="AE866" s="142">
        <v>5782.6501287294896</v>
      </c>
      <c r="AF866" s="44">
        <v>5999.5831156214699</v>
      </c>
      <c r="AG866" s="45">
        <v>5645.5770438924801</v>
      </c>
      <c r="AH866" s="140">
        <v>0.97629580178887199</v>
      </c>
      <c r="AI866" s="44">
        <v>6014.8122001294696</v>
      </c>
      <c r="AJ866" s="45">
        <v>5587.4893457526596</v>
      </c>
      <c r="AK866" s="46">
        <v>0.96625063273200096</v>
      </c>
    </row>
    <row r="867" spans="1:37" x14ac:dyDescent="0.2">
      <c r="A867" s="35" t="s">
        <v>6375</v>
      </c>
      <c r="B867" s="35" t="s">
        <v>12140</v>
      </c>
      <c r="C867" s="85" t="s">
        <v>975</v>
      </c>
      <c r="D867" s="85" t="s">
        <v>975</v>
      </c>
      <c r="E867" s="85" t="s">
        <v>12898</v>
      </c>
      <c r="F867" s="85" t="s">
        <v>407</v>
      </c>
      <c r="G867" s="85" t="s">
        <v>407</v>
      </c>
      <c r="H867" s="840">
        <v>1.0325912861111699</v>
      </c>
      <c r="I867" s="840">
        <v>1.0381844684413799</v>
      </c>
      <c r="J867" s="86">
        <v>8057.5</v>
      </c>
      <c r="K867" s="44">
        <v>8320.1042878407807</v>
      </c>
      <c r="L867" s="45">
        <v>7828.1128627100597</v>
      </c>
      <c r="M867" s="46">
        <v>0.97153122714366302</v>
      </c>
      <c r="N867" s="139">
        <v>8365.1713544664308</v>
      </c>
      <c r="O867" s="45">
        <v>7769.9510132800997</v>
      </c>
      <c r="P867" s="99">
        <v>0.96431287785046205</v>
      </c>
      <c r="Q867" s="86">
        <v>8118.0628603888599</v>
      </c>
      <c r="R867" s="44">
        <v>8382.6409697402796</v>
      </c>
      <c r="S867" s="45">
        <v>7887.3550356872101</v>
      </c>
      <c r="T867" s="140">
        <v>0.971580926549934</v>
      </c>
      <c r="U867" s="44">
        <v>8428.0467754865294</v>
      </c>
      <c r="V867" s="45">
        <v>7828.6956994468001</v>
      </c>
      <c r="W867" s="99">
        <v>0.96435514655177301</v>
      </c>
      <c r="X867" s="86">
        <v>8179.6782374313498</v>
      </c>
      <c r="Y867" s="44">
        <v>8446.2644711648099</v>
      </c>
      <c r="Z867" s="45">
        <v>7947.6085358439204</v>
      </c>
      <c r="AA867" s="46">
        <v>0.97162850483220098</v>
      </c>
      <c r="AB867" s="139">
        <v>8492.0149029492095</v>
      </c>
      <c r="AC867" s="45">
        <v>7888.4514826336099</v>
      </c>
      <c r="AD867" s="99">
        <v>0.96439630675629195</v>
      </c>
      <c r="AE867" s="142">
        <v>8238.6359567608706</v>
      </c>
      <c r="AF867" s="44">
        <v>8507.14369839346</v>
      </c>
      <c r="AG867" s="45">
        <v>8005.1787344510703</v>
      </c>
      <c r="AH867" s="140">
        <v>0.97166312196156501</v>
      </c>
      <c r="AI867" s="44">
        <v>8553.2238914518402</v>
      </c>
      <c r="AJ867" s="45">
        <v>7945.5593583280297</v>
      </c>
      <c r="AK867" s="46">
        <v>0.96442656284717498</v>
      </c>
    </row>
    <row r="868" spans="1:37" x14ac:dyDescent="0.2">
      <c r="A868" s="35" t="s">
        <v>6374</v>
      </c>
      <c r="B868" s="35" t="s">
        <v>12139</v>
      </c>
      <c r="C868" s="85" t="s">
        <v>975</v>
      </c>
      <c r="D868" s="85" t="s">
        <v>975</v>
      </c>
      <c r="E868" s="85" t="s">
        <v>12898</v>
      </c>
      <c r="F868" s="85" t="s">
        <v>401</v>
      </c>
      <c r="G868" s="85" t="s">
        <v>401</v>
      </c>
      <c r="H868" s="840">
        <v>1.02134915750274</v>
      </c>
      <c r="I868" s="840">
        <v>1.0293424775532001</v>
      </c>
      <c r="J868" s="86">
        <v>4942.75</v>
      </c>
      <c r="K868" s="44">
        <v>5048.2735482466896</v>
      </c>
      <c r="L868" s="45">
        <v>4749.7547783460104</v>
      </c>
      <c r="M868" s="46">
        <v>0.96095387756734896</v>
      </c>
      <c r="N868" s="139">
        <v>5087.7825309260797</v>
      </c>
      <c r="O868" s="45">
        <v>4725.7634489950497</v>
      </c>
      <c r="P868" s="99">
        <v>0.95610003520207498</v>
      </c>
      <c r="Q868" s="86">
        <v>4979.8745607373503</v>
      </c>
      <c r="R868" s="44">
        <v>5086.1906870784396</v>
      </c>
      <c r="S868" s="45">
        <v>4785.67457117712</v>
      </c>
      <c r="T868" s="140">
        <v>0.96100303588139402</v>
      </c>
      <c r="U868" s="44">
        <v>5125.9964182535396</v>
      </c>
      <c r="V868" s="45">
        <v>4761.4669429317</v>
      </c>
      <c r="W868" s="99">
        <v>0.95614194391006702</v>
      </c>
      <c r="X868" s="86">
        <v>5013.3510692162099</v>
      </c>
      <c r="Y868" s="44">
        <v>5120.3818908094599</v>
      </c>
      <c r="Z868" s="45">
        <v>4818.0815271778602</v>
      </c>
      <c r="AA868" s="46">
        <v>0.96105009616474402</v>
      </c>
      <c r="AB868" s="139">
        <v>5160.4552104309996</v>
      </c>
      <c r="AC868" s="45">
        <v>4793.6798299366201</v>
      </c>
      <c r="AD868" s="99">
        <v>0.95618275356209304</v>
      </c>
      <c r="AE868" s="142">
        <v>5045.76437016621</v>
      </c>
      <c r="AF868" s="44">
        <v>5153.4871884266204</v>
      </c>
      <c r="AG868" s="45">
        <v>4849.40510136788</v>
      </c>
      <c r="AH868" s="140">
        <v>0.96108433640711999</v>
      </c>
      <c r="AI868" s="44">
        <v>5193.8195979365501</v>
      </c>
      <c r="AJ868" s="45">
        <v>4824.82423418094</v>
      </c>
      <c r="AK868" s="46">
        <v>0.95621275196844202</v>
      </c>
    </row>
    <row r="869" spans="1:37" x14ac:dyDescent="0.2">
      <c r="A869" s="35" t="s">
        <v>6373</v>
      </c>
      <c r="B869" s="35" t="s">
        <v>12138</v>
      </c>
      <c r="C869" s="85" t="s">
        <v>975</v>
      </c>
      <c r="D869" s="85" t="s">
        <v>975</v>
      </c>
      <c r="E869" s="85" t="s">
        <v>12898</v>
      </c>
      <c r="F869" s="85" t="s">
        <v>406</v>
      </c>
      <c r="G869" s="85" t="s">
        <v>406</v>
      </c>
      <c r="H869" s="840">
        <v>1.0215507477555299</v>
      </c>
      <c r="I869" s="840">
        <v>1.03556750016142</v>
      </c>
      <c r="J869" s="86">
        <v>5712.9166666666697</v>
      </c>
      <c r="K869" s="44">
        <v>5836.0342926983503</v>
      </c>
      <c r="L869" s="45">
        <v>5490.9329899451404</v>
      </c>
      <c r="M869" s="46">
        <v>0.96114354721525397</v>
      </c>
      <c r="N869" s="139">
        <v>5916.1108311304797</v>
      </c>
      <c r="O869" s="45">
        <v>5495.1523882981701</v>
      </c>
      <c r="P869" s="99">
        <v>0.961882118876494</v>
      </c>
      <c r="Q869" s="86">
        <v>5760.0879495579802</v>
      </c>
      <c r="R869" s="44">
        <v>5884.2221520085504</v>
      </c>
      <c r="S869" s="45">
        <v>5536.5545762107104</v>
      </c>
      <c r="T869" s="140">
        <v>0.96119271523199201</v>
      </c>
      <c r="U869" s="44">
        <v>5964.9598786336501</v>
      </c>
      <c r="V869" s="45">
        <v>5540.7684595504898</v>
      </c>
      <c r="W869" s="99">
        <v>0.96192428103041006</v>
      </c>
      <c r="X869" s="86">
        <v>5804.8396559025596</v>
      </c>
      <c r="Y869" s="44">
        <v>5929.9382910881995</v>
      </c>
      <c r="Z869" s="45">
        <v>5579.8428216611101</v>
      </c>
      <c r="AA869" s="46">
        <v>0.96123978480393202</v>
      </c>
      <c r="AB869" s="139">
        <v>6011.3032913008701</v>
      </c>
      <c r="AC869" s="45">
        <v>5584.05453861769</v>
      </c>
      <c r="AD869" s="99">
        <v>0.96196533748173996</v>
      </c>
      <c r="AE869" s="142">
        <v>5849.5389170976696</v>
      </c>
      <c r="AF869" s="44">
        <v>5975.6008547861802</v>
      </c>
      <c r="AG869" s="45">
        <v>5623.0098590359503</v>
      </c>
      <c r="AH869" s="140">
        <v>0.96127403180452498</v>
      </c>
      <c r="AI869" s="44">
        <v>6057.5923934757402</v>
      </c>
      <c r="AJ869" s="45">
        <v>5627.2302165526498</v>
      </c>
      <c r="AK869" s="46">
        <v>0.96199551730560795</v>
      </c>
    </row>
    <row r="870" spans="1:37" x14ac:dyDescent="0.2">
      <c r="A870" s="35" t="s">
        <v>6372</v>
      </c>
      <c r="B870" s="35" t="s">
        <v>12137</v>
      </c>
      <c r="C870" s="85" t="s">
        <v>975</v>
      </c>
      <c r="D870" s="85" t="s">
        <v>975</v>
      </c>
      <c r="E870" s="85" t="s">
        <v>12898</v>
      </c>
      <c r="F870" s="85" t="s">
        <v>403</v>
      </c>
      <c r="G870" s="85" t="s">
        <v>403</v>
      </c>
      <c r="H870" s="840">
        <v>1.0342903489819599</v>
      </c>
      <c r="I870" s="840">
        <v>1.0374370992889801</v>
      </c>
      <c r="J870" s="86">
        <v>6150.9166666666697</v>
      </c>
      <c r="K870" s="44">
        <v>6361.8337457256202</v>
      </c>
      <c r="L870" s="45">
        <v>5985.6404261805301</v>
      </c>
      <c r="M870" s="46">
        <v>0.97312981959553901</v>
      </c>
      <c r="N870" s="139">
        <v>6381.1891446349</v>
      </c>
      <c r="O870" s="45">
        <v>5927.1382449105204</v>
      </c>
      <c r="P870" s="99">
        <v>0.96361868744396195</v>
      </c>
      <c r="Q870" s="86">
        <v>6156.0279230078004</v>
      </c>
      <c r="R870" s="44">
        <v>6367.1202688304302</v>
      </c>
      <c r="S870" s="45">
        <v>5990.9207964971201</v>
      </c>
      <c r="T870" s="140">
        <v>0.97317960077900201</v>
      </c>
      <c r="U870" s="44">
        <v>6386.4917515871703</v>
      </c>
      <c r="V870" s="45">
        <v>5932.3235670244203</v>
      </c>
      <c r="W870" s="99">
        <v>0.96366092571684203</v>
      </c>
      <c r="X870" s="86">
        <v>6162.3545593912704</v>
      </c>
      <c r="Y870" s="44">
        <v>6373.6638477833703</v>
      </c>
      <c r="Z870" s="45">
        <v>5997.3714266440802</v>
      </c>
      <c r="AA870" s="46">
        <v>0.97322725734828697</v>
      </c>
      <c r="AB870" s="139">
        <v>6393.0552388850901</v>
      </c>
      <c r="AC870" s="45">
        <v>5938.6737604790696</v>
      </c>
      <c r="AD870" s="99">
        <v>0.96370205629091699</v>
      </c>
      <c r="AE870" s="142">
        <v>6167.6699380609498</v>
      </c>
      <c r="AF870" s="44">
        <v>6379.16149264261</v>
      </c>
      <c r="AG870" s="45">
        <v>6002.7583563888102</v>
      </c>
      <c r="AH870" s="140">
        <v>0.97326193143792195</v>
      </c>
      <c r="AI870" s="44">
        <v>6398.5696099137904</v>
      </c>
      <c r="AJ870" s="45">
        <v>5943.9826770785203</v>
      </c>
      <c r="AK870" s="46">
        <v>0.96373229060101795</v>
      </c>
    </row>
    <row r="871" spans="1:37" x14ac:dyDescent="0.2">
      <c r="A871" s="35" t="s">
        <v>6371</v>
      </c>
      <c r="B871" s="35" t="s">
        <v>12136</v>
      </c>
      <c r="C871" s="85" t="s">
        <v>975</v>
      </c>
      <c r="D871" s="85" t="s">
        <v>975</v>
      </c>
      <c r="E871" s="85" t="s">
        <v>12898</v>
      </c>
      <c r="F871" s="85" t="s">
        <v>407</v>
      </c>
      <c r="G871" s="85" t="s">
        <v>407</v>
      </c>
      <c r="H871" s="840">
        <v>1.0325912861111699</v>
      </c>
      <c r="I871" s="840">
        <v>1.0381844684413799</v>
      </c>
      <c r="J871" s="86">
        <v>10748.666666666701</v>
      </c>
      <c r="K871" s="44">
        <v>11098.9795373136</v>
      </c>
      <c r="L871" s="45">
        <v>10442.665316824799</v>
      </c>
      <c r="M871" s="46">
        <v>0.97153122714366302</v>
      </c>
      <c r="N871" s="139">
        <v>11159.0987897869</v>
      </c>
      <c r="O871" s="45">
        <v>10365.0776863887</v>
      </c>
      <c r="P871" s="99">
        <v>0.96431287785046305</v>
      </c>
      <c r="Q871" s="86">
        <v>10811.250992515201</v>
      </c>
      <c r="R871" s="44">
        <v>11163.603566832</v>
      </c>
      <c r="S871" s="45">
        <v>10504.005256471801</v>
      </c>
      <c r="T871" s="140">
        <v>0.971580926549934</v>
      </c>
      <c r="U871" s="44">
        <v>11224.072864850799</v>
      </c>
      <c r="V871" s="45">
        <v>10425.885535294999</v>
      </c>
      <c r="W871" s="99">
        <v>0.96435514655177301</v>
      </c>
      <c r="X871" s="86">
        <v>10870.1094223699</v>
      </c>
      <c r="Y871" s="44">
        <v>11224.380268614101</v>
      </c>
      <c r="Z871" s="45">
        <v>10561.708165419701</v>
      </c>
      <c r="AA871" s="46">
        <v>0.97162850483220098</v>
      </c>
      <c r="AB871" s="139">
        <v>11285.1787725627</v>
      </c>
      <c r="AC871" s="45">
        <v>10483.0933809703</v>
      </c>
      <c r="AD871" s="99">
        <v>0.96439630675629195</v>
      </c>
      <c r="AE871" s="142">
        <v>10930.894723074</v>
      </c>
      <c r="AF871" s="44">
        <v>11287.1466404448</v>
      </c>
      <c r="AG871" s="45">
        <v>10621.1472924553</v>
      </c>
      <c r="AH871" s="140">
        <v>0.97166312196156501</v>
      </c>
      <c r="AI871" s="44">
        <v>11348.285127663299</v>
      </c>
      <c r="AJ871" s="45">
        <v>10542.0452266186</v>
      </c>
      <c r="AK871" s="46">
        <v>0.96442656284717398</v>
      </c>
    </row>
    <row r="872" spans="1:37" x14ac:dyDescent="0.2">
      <c r="A872" s="35" t="s">
        <v>6370</v>
      </c>
      <c r="B872" s="35" t="s">
        <v>12135</v>
      </c>
      <c r="C872" s="85" t="s">
        <v>975</v>
      </c>
      <c r="D872" s="85" t="s">
        <v>975</v>
      </c>
      <c r="E872" s="85" t="s">
        <v>12898</v>
      </c>
      <c r="F872" s="85" t="s">
        <v>404</v>
      </c>
      <c r="G872" s="85" t="s">
        <v>404</v>
      </c>
      <c r="H872" s="840">
        <v>1.0285887823558799</v>
      </c>
      <c r="I872" s="840">
        <v>1.03813330310962</v>
      </c>
      <c r="J872" s="86">
        <v>8341.8333333333303</v>
      </c>
      <c r="K872" s="44">
        <v>8580.3161909490409</v>
      </c>
      <c r="L872" s="45">
        <v>8072.9376960632799</v>
      </c>
      <c r="M872" s="46">
        <v>0.96776540281672097</v>
      </c>
      <c r="N872" s="139">
        <v>8659.9349923232694</v>
      </c>
      <c r="O872" s="45">
        <v>8043.7408652262902</v>
      </c>
      <c r="P872" s="99">
        <v>0.96426535316692497</v>
      </c>
      <c r="Q872" s="86">
        <v>8366.6582931239609</v>
      </c>
      <c r="R872" s="44">
        <v>8605.8508661121105</v>
      </c>
      <c r="S872" s="45">
        <v>8097.3766394417798</v>
      </c>
      <c r="T872" s="140">
        <v>0.96781490957943295</v>
      </c>
      <c r="U872" s="44">
        <v>8685.7066098302894</v>
      </c>
      <c r="V872" s="45">
        <v>8068.0323441975297</v>
      </c>
      <c r="W872" s="99">
        <v>0.96430761978508694</v>
      </c>
      <c r="X872" s="86">
        <v>8389.5598772996</v>
      </c>
      <c r="Y872" s="44">
        <v>8629.4071786933491</v>
      </c>
      <c r="Z872" s="45">
        <v>8119.9387476908896</v>
      </c>
      <c r="AA872" s="46">
        <v>0.96786230343998803</v>
      </c>
      <c r="AB872" s="139">
        <v>8709.4815070569803</v>
      </c>
      <c r="AC872" s="45">
        <v>8090.4618153052497</v>
      </c>
      <c r="AD872" s="99">
        <v>0.96434877796108798</v>
      </c>
      <c r="AE872" s="142">
        <v>8418.1527979062193</v>
      </c>
      <c r="AF872" s="44">
        <v>8658.8175360841105</v>
      </c>
      <c r="AG872" s="45">
        <v>8147.9030404109099</v>
      </c>
      <c r="AH872" s="140">
        <v>0.96789678638732601</v>
      </c>
      <c r="AI872" s="44">
        <v>8739.1647701718794</v>
      </c>
      <c r="AJ872" s="45">
        <v>8118.2900511941798</v>
      </c>
      <c r="AK872" s="46">
        <v>0.96437903256084601</v>
      </c>
    </row>
    <row r="873" spans="1:37" x14ac:dyDescent="0.2">
      <c r="A873" s="35" t="s">
        <v>6369</v>
      </c>
      <c r="B873" s="35" t="s">
        <v>12134</v>
      </c>
      <c r="C873" s="85" t="s">
        <v>975</v>
      </c>
      <c r="D873" s="85" t="s">
        <v>975</v>
      </c>
      <c r="E873" s="85" t="s">
        <v>12898</v>
      </c>
      <c r="F873" s="85" t="s">
        <v>402</v>
      </c>
      <c r="G873" s="85" t="s">
        <v>402</v>
      </c>
      <c r="H873" s="840">
        <v>1.0375144582609599</v>
      </c>
      <c r="I873" s="840">
        <v>1.0401480404713599</v>
      </c>
      <c r="J873" s="86">
        <v>7237.5833333333303</v>
      </c>
      <c r="K873" s="44">
        <v>7509.09735120191</v>
      </c>
      <c r="L873" s="45">
        <v>7065.0630723693503</v>
      </c>
      <c r="M873" s="46">
        <v>0.97616327812497505</v>
      </c>
      <c r="N873" s="139">
        <v>7528.1581219148702</v>
      </c>
      <c r="O873" s="45">
        <v>6992.49511443346</v>
      </c>
      <c r="P873" s="99">
        <v>0.96613673271696998</v>
      </c>
      <c r="Q873" s="86">
        <v>7260.3075106422302</v>
      </c>
      <c r="R873" s="44">
        <v>7532.6740137119796</v>
      </c>
      <c r="S873" s="45">
        <v>7087.6081331301702</v>
      </c>
      <c r="T873" s="140">
        <v>0.97621321448727705</v>
      </c>
      <c r="U873" s="44">
        <v>7551.7946304140496</v>
      </c>
      <c r="V873" s="45">
        <v>7014.7572410471103</v>
      </c>
      <c r="W873" s="99">
        <v>0.96617908136326403</v>
      </c>
      <c r="X873" s="86">
        <v>7279.56677434826</v>
      </c>
      <c r="Y873" s="44">
        <v>7552.6557782624404</v>
      </c>
      <c r="Z873" s="45">
        <v>7106.7572814626101</v>
      </c>
      <c r="AA873" s="46">
        <v>0.97626101961251399</v>
      </c>
      <c r="AB873" s="139">
        <v>7571.8271158187899</v>
      </c>
      <c r="AC873" s="45">
        <v>7033.6653339223903</v>
      </c>
      <c r="AD873" s="99">
        <v>0.96622031941620801</v>
      </c>
      <c r="AE873" s="142">
        <v>7300.10401522763</v>
      </c>
      <c r="AF873" s="44">
        <v>7573.9634626075804</v>
      </c>
      <c r="AG873" s="45">
        <v>7127.0609026888196</v>
      </c>
      <c r="AH873" s="140">
        <v>0.97629580178887199</v>
      </c>
      <c r="AI873" s="44">
        <v>7593.1888866761601</v>
      </c>
      <c r="AJ873" s="45">
        <v>7053.7301237231204</v>
      </c>
      <c r="AK873" s="46">
        <v>0.96625063273200196</v>
      </c>
    </row>
    <row r="874" spans="1:37" x14ac:dyDescent="0.2">
      <c r="A874" s="35" t="s">
        <v>6368</v>
      </c>
      <c r="B874" s="35" t="s">
        <v>12133</v>
      </c>
      <c r="C874" s="85" t="s">
        <v>975</v>
      </c>
      <c r="D874" s="85" t="s">
        <v>975</v>
      </c>
      <c r="E874" s="85" t="s">
        <v>12898</v>
      </c>
      <c r="F874" s="85" t="s">
        <v>400</v>
      </c>
      <c r="G874" s="85" t="s">
        <v>400</v>
      </c>
      <c r="H874" s="840">
        <v>1.0371659212936299</v>
      </c>
      <c r="I874" s="840">
        <v>1.0373642024913401</v>
      </c>
      <c r="J874" s="86">
        <v>15517.333333333299</v>
      </c>
      <c r="K874" s="44">
        <v>16094.049322687</v>
      </c>
      <c r="L874" s="45">
        <v>15142.362422083501</v>
      </c>
      <c r="M874" s="46">
        <v>0.97583535113959896</v>
      </c>
      <c r="N874" s="139">
        <v>16097.1261181256</v>
      </c>
      <c r="O874" s="45">
        <v>14951.7417028937</v>
      </c>
      <c r="P874" s="99">
        <v>0.96355097758809805</v>
      </c>
      <c r="Q874" s="86">
        <v>15817.9048517806</v>
      </c>
      <c r="R874" s="44">
        <v>16405.791858532</v>
      </c>
      <c r="S874" s="45">
        <v>15436.460358606801</v>
      </c>
      <c r="T874" s="140">
        <v>0.97588527072655096</v>
      </c>
      <c r="U874" s="44">
        <v>16408.928251651301</v>
      </c>
      <c r="V874" s="45">
        <v>15242.025757363899</v>
      </c>
      <c r="W874" s="99">
        <v>0.963593212893054</v>
      </c>
      <c r="X874" s="86">
        <v>16105.4841029689</v>
      </c>
      <c r="Y874" s="44">
        <v>16704.0592575357</v>
      </c>
      <c r="Z874" s="45">
        <v>15717.874380048201</v>
      </c>
      <c r="AA874" s="46">
        <v>0.97593305979239398</v>
      </c>
      <c r="AB874" s="139">
        <v>16707.252672213301</v>
      </c>
      <c r="AC874" s="45">
        <v>15519.797553238401</v>
      </c>
      <c r="AD874" s="99">
        <v>0.96363434057703801</v>
      </c>
      <c r="AE874" s="142">
        <v>16388.019766162401</v>
      </c>
      <c r="AF874" s="44">
        <v>16997.095618949999</v>
      </c>
      <c r="AG874" s="45">
        <v>15994.180093836399</v>
      </c>
      <c r="AH874" s="140">
        <v>0.97596783028421596</v>
      </c>
      <c r="AI874" s="44">
        <v>17000.345055137401</v>
      </c>
      <c r="AJ874" s="45">
        <v>15792.554066385401</v>
      </c>
      <c r="AK874" s="46">
        <v>0.96366457276268802</v>
      </c>
    </row>
    <row r="875" spans="1:37" x14ac:dyDescent="0.2">
      <c r="A875" s="35" t="s">
        <v>6367</v>
      </c>
      <c r="B875" s="35" t="s">
        <v>12132</v>
      </c>
      <c r="C875" s="85" t="s">
        <v>975</v>
      </c>
      <c r="D875" s="85" t="s">
        <v>975</v>
      </c>
      <c r="E875" s="85" t="s">
        <v>12898</v>
      </c>
      <c r="F875" s="85" t="s">
        <v>400</v>
      </c>
      <c r="G875" s="85" t="s">
        <v>400</v>
      </c>
      <c r="H875" s="840">
        <v>1.0371659212936299</v>
      </c>
      <c r="I875" s="840">
        <v>1.0373642024913401</v>
      </c>
      <c r="J875" s="86">
        <v>11959.25</v>
      </c>
      <c r="K875" s="44">
        <v>12403.7265442308</v>
      </c>
      <c r="L875" s="45">
        <v>11670.2589231162</v>
      </c>
      <c r="M875" s="46">
        <v>0.97583535113959896</v>
      </c>
      <c r="N875" s="139">
        <v>12406.0978386445</v>
      </c>
      <c r="O875" s="45">
        <v>11523.3470287205</v>
      </c>
      <c r="P875" s="99">
        <v>0.96355097758809805</v>
      </c>
      <c r="Q875" s="86">
        <v>12175.9220618939</v>
      </c>
      <c r="R875" s="44">
        <v>12628.451422923599</v>
      </c>
      <c r="S875" s="45">
        <v>11882.302997716701</v>
      </c>
      <c r="T875" s="140">
        <v>0.97588527072655096</v>
      </c>
      <c r="U875" s="44">
        <v>12630.865679333299</v>
      </c>
      <c r="V875" s="45">
        <v>11732.635859555799</v>
      </c>
      <c r="W875" s="99">
        <v>0.963593212893054</v>
      </c>
      <c r="X875" s="86">
        <v>12384.378337759201</v>
      </c>
      <c r="Y875" s="44">
        <v>12844.655168330901</v>
      </c>
      <c r="Z875" s="45">
        <v>12086.324244796</v>
      </c>
      <c r="AA875" s="46">
        <v>0.97593305979239398</v>
      </c>
      <c r="AB875" s="139">
        <v>12847.110757700601</v>
      </c>
      <c r="AC875" s="45">
        <v>11934.012252963101</v>
      </c>
      <c r="AD875" s="99">
        <v>0.96363434057703801</v>
      </c>
      <c r="AE875" s="142">
        <v>12589.556265121601</v>
      </c>
      <c r="AF875" s="44">
        <v>13057.458722392799</v>
      </c>
      <c r="AG875" s="45">
        <v>12287.0019123118</v>
      </c>
      <c r="AH875" s="140">
        <v>0.97596783028421596</v>
      </c>
      <c r="AI875" s="44">
        <v>13059.9549946877</v>
      </c>
      <c r="AJ875" s="45">
        <v>12132.1093595002</v>
      </c>
      <c r="AK875" s="46">
        <v>0.96366457276268802</v>
      </c>
    </row>
    <row r="876" spans="1:37" x14ac:dyDescent="0.2">
      <c r="A876" s="35" t="s">
        <v>6366</v>
      </c>
      <c r="B876" s="35" t="s">
        <v>12131</v>
      </c>
      <c r="C876" s="85" t="s">
        <v>975</v>
      </c>
      <c r="D876" s="85" t="s">
        <v>975</v>
      </c>
      <c r="E876" s="85" t="s">
        <v>12898</v>
      </c>
      <c r="F876" s="85" t="s">
        <v>463</v>
      </c>
      <c r="G876" s="85" t="s">
        <v>463</v>
      </c>
      <c r="H876" s="840">
        <v>1.03709432787939</v>
      </c>
      <c r="I876" s="840">
        <v>1.0379485092007401</v>
      </c>
      <c r="J876" s="86">
        <v>6479.5</v>
      </c>
      <c r="K876" s="44">
        <v>6719.8526974945398</v>
      </c>
      <c r="L876" s="45">
        <v>6322.4886992883603</v>
      </c>
      <c r="M876" s="46">
        <v>0.975767991247528</v>
      </c>
      <c r="N876" s="139">
        <v>6725.3873653662004</v>
      </c>
      <c r="O876" s="45">
        <v>6246.8451822361203</v>
      </c>
      <c r="P876" s="99">
        <v>0.96409370819293505</v>
      </c>
      <c r="Q876" s="86">
        <v>6487.75684761915</v>
      </c>
      <c r="R876" s="44">
        <v>6728.4158273265202</v>
      </c>
      <c r="S876" s="45">
        <v>6330.86931069</v>
      </c>
      <c r="T876" s="140">
        <v>0.97581790738863405</v>
      </c>
      <c r="U876" s="44">
        <v>6733.9575480431904</v>
      </c>
      <c r="V876" s="45">
        <v>6255.0797238046598</v>
      </c>
      <c r="W876" s="99">
        <v>0.96413596728738804</v>
      </c>
      <c r="X876" s="86">
        <v>6492.3320628593801</v>
      </c>
      <c r="Y876" s="44">
        <v>6733.1607571009899</v>
      </c>
      <c r="Z876" s="45">
        <v>6335.6441287192301</v>
      </c>
      <c r="AA876" s="46">
        <v>0.97586569315569804</v>
      </c>
      <c r="AB876" s="139">
        <v>6738.7063858810598</v>
      </c>
      <c r="AC876" s="45">
        <v>6259.7580183561204</v>
      </c>
      <c r="AD876" s="99">
        <v>0.96417711813698803</v>
      </c>
      <c r="AE876" s="142">
        <v>6500.3107647077104</v>
      </c>
      <c r="AF876" s="44">
        <v>6741.4354235317396</v>
      </c>
      <c r="AG876" s="45">
        <v>6343.6562735295902</v>
      </c>
      <c r="AH876" s="140">
        <v>0.97590046124738505</v>
      </c>
      <c r="AI876" s="44">
        <v>6746.9878675698901</v>
      </c>
      <c r="AJ876" s="45">
        <v>6267.64752940379</v>
      </c>
      <c r="AK876" s="46">
        <v>0.96420736735124701</v>
      </c>
    </row>
    <row r="877" spans="1:37" x14ac:dyDescent="0.2">
      <c r="A877" s="35" t="s">
        <v>6365</v>
      </c>
      <c r="B877" s="35" t="s">
        <v>12130</v>
      </c>
      <c r="C877" s="85" t="s">
        <v>975</v>
      </c>
      <c r="D877" s="85" t="s">
        <v>975</v>
      </c>
      <c r="E877" s="85" t="s">
        <v>12898</v>
      </c>
      <c r="F877" s="85" t="s">
        <v>400</v>
      </c>
      <c r="G877" s="85" t="s">
        <v>400</v>
      </c>
      <c r="H877" s="840">
        <v>1.0371659212936299</v>
      </c>
      <c r="I877" s="840">
        <v>1.0373642024913401</v>
      </c>
      <c r="J877" s="86">
        <v>13478.833333333299</v>
      </c>
      <c r="K877" s="44">
        <v>13979.7865921299</v>
      </c>
      <c r="L877" s="45">
        <v>13153.1220587855</v>
      </c>
      <c r="M877" s="46">
        <v>0.97583535113959896</v>
      </c>
      <c r="N877" s="139">
        <v>13982.459191346999</v>
      </c>
      <c r="O877" s="45">
        <v>12987.5430350804</v>
      </c>
      <c r="P877" s="99">
        <v>0.96355097758809805</v>
      </c>
      <c r="Q877" s="86">
        <v>13718.2404525287</v>
      </c>
      <c r="R877" s="44">
        <v>14228.091497474499</v>
      </c>
      <c r="S877" s="45">
        <v>13387.4287979079</v>
      </c>
      <c r="T877" s="140">
        <v>0.97588527072655096</v>
      </c>
      <c r="U877" s="44">
        <v>14230.8115666219</v>
      </c>
      <c r="V877" s="45">
        <v>13218.803392891599</v>
      </c>
      <c r="W877" s="99">
        <v>0.963593212893054</v>
      </c>
      <c r="X877" s="86">
        <v>13945.240113334001</v>
      </c>
      <c r="Y877" s="44">
        <v>14463.527809806899</v>
      </c>
      <c r="Z877" s="45">
        <v>13609.620853345699</v>
      </c>
      <c r="AA877" s="46">
        <v>0.97593305979239398</v>
      </c>
      <c r="AB877" s="139">
        <v>14466.292888718999</v>
      </c>
      <c r="AC877" s="45">
        <v>13438.112260801099</v>
      </c>
      <c r="AD877" s="99">
        <v>0.96363434057703801</v>
      </c>
      <c r="AE877" s="142">
        <v>14164.528096874101</v>
      </c>
      <c r="AF877" s="44">
        <v>14690.965833283901</v>
      </c>
      <c r="AG877" s="45">
        <v>13824.123753706001</v>
      </c>
      <c r="AH877" s="140">
        <v>0.97596783028421596</v>
      </c>
      <c r="AI877" s="44">
        <v>14693.774392879899</v>
      </c>
      <c r="AJ877" s="45">
        <v>13649.8539168592</v>
      </c>
      <c r="AK877" s="46">
        <v>0.96366457276268802</v>
      </c>
    </row>
    <row r="878" spans="1:37" x14ac:dyDescent="0.2">
      <c r="A878" s="35" t="s">
        <v>6364</v>
      </c>
      <c r="B878" s="35" t="s">
        <v>12129</v>
      </c>
      <c r="C878" s="85" t="s">
        <v>975</v>
      </c>
      <c r="D878" s="85" t="s">
        <v>975</v>
      </c>
      <c r="E878" s="85" t="s">
        <v>12898</v>
      </c>
      <c r="F878" s="85" t="s">
        <v>403</v>
      </c>
      <c r="G878" s="85" t="s">
        <v>403</v>
      </c>
      <c r="H878" s="840">
        <v>1.0342903489819599</v>
      </c>
      <c r="I878" s="840">
        <v>1.0374370992889801</v>
      </c>
      <c r="J878" s="86">
        <v>5078.0833333333303</v>
      </c>
      <c r="K878" s="44">
        <v>5252.21258299281</v>
      </c>
      <c r="L878" s="45">
        <v>4941.6343180577796</v>
      </c>
      <c r="M878" s="46">
        <v>0.97312981959553901</v>
      </c>
      <c r="N878" s="139">
        <v>5268.1920432810402</v>
      </c>
      <c r="O878" s="45">
        <v>4893.33599639772</v>
      </c>
      <c r="P878" s="99">
        <v>0.96361868744396195</v>
      </c>
      <c r="Q878" s="86">
        <v>5083.7026097397902</v>
      </c>
      <c r="R878" s="44">
        <v>5258.0245463482697</v>
      </c>
      <c r="S878" s="45">
        <v>4947.3556762257404</v>
      </c>
      <c r="T878" s="140">
        <v>0.97317960077900201</v>
      </c>
      <c r="U878" s="44">
        <v>5274.0216890962602</v>
      </c>
      <c r="V878" s="45">
        <v>4898.9655629709696</v>
      </c>
      <c r="W878" s="99">
        <v>0.96366092571684203</v>
      </c>
      <c r="X878" s="86">
        <v>5090.8075188635603</v>
      </c>
      <c r="Y878" s="44">
        <v>5265.3730852853796</v>
      </c>
      <c r="Z878" s="45">
        <v>4954.5126392716302</v>
      </c>
      <c r="AA878" s="46">
        <v>0.97322725734828797</v>
      </c>
      <c r="AB878" s="139">
        <v>5281.39258540834</v>
      </c>
      <c r="AC878" s="45">
        <v>4906.0216741100803</v>
      </c>
      <c r="AD878" s="99">
        <v>0.96370205629091599</v>
      </c>
      <c r="AE878" s="142">
        <v>5099.2386294151102</v>
      </c>
      <c r="AF878" s="44">
        <v>5274.0933015600503</v>
      </c>
      <c r="AG878" s="45">
        <v>4962.8948373274197</v>
      </c>
      <c r="AH878" s="140">
        <v>0.97326193143792195</v>
      </c>
      <c r="AI878" s="44">
        <v>5290.1393322827298</v>
      </c>
      <c r="AJ878" s="45">
        <v>4914.3009246474203</v>
      </c>
      <c r="AK878" s="46">
        <v>0.96373229060101795</v>
      </c>
    </row>
    <row r="879" spans="1:37" x14ac:dyDescent="0.2">
      <c r="A879" s="35" t="s">
        <v>6363</v>
      </c>
      <c r="B879" s="35" t="s">
        <v>12128</v>
      </c>
      <c r="C879" s="85" t="s">
        <v>975</v>
      </c>
      <c r="D879" s="85" t="s">
        <v>975</v>
      </c>
      <c r="E879" s="85" t="s">
        <v>12898</v>
      </c>
      <c r="F879" s="85" t="s">
        <v>463</v>
      </c>
      <c r="G879" s="85" t="s">
        <v>463</v>
      </c>
      <c r="H879" s="840">
        <v>1.03709432787939</v>
      </c>
      <c r="I879" s="840">
        <v>1.0379485092007401</v>
      </c>
      <c r="J879" s="86">
        <v>8409.4166666666697</v>
      </c>
      <c r="K879" s="44">
        <v>8721.3583257744503</v>
      </c>
      <c r="L879" s="45">
        <v>8205.6396083968193</v>
      </c>
      <c r="M879" s="46">
        <v>0.975767991247528</v>
      </c>
      <c r="N879" s="139">
        <v>8728.5414924145207</v>
      </c>
      <c r="O879" s="45">
        <v>8107.4656979061401</v>
      </c>
      <c r="P879" s="99">
        <v>0.96409370819293505</v>
      </c>
      <c r="Q879" s="86">
        <v>8403.9706140643593</v>
      </c>
      <c r="R879" s="44">
        <v>8715.7102555112706</v>
      </c>
      <c r="S879" s="45">
        <v>8200.7450183718702</v>
      </c>
      <c r="T879" s="140">
        <v>0.97581790738863405</v>
      </c>
      <c r="U879" s="44">
        <v>8722.8887702349402</v>
      </c>
      <c r="V879" s="45">
        <v>8102.5703370457304</v>
      </c>
      <c r="W879" s="99">
        <v>0.96413596728738804</v>
      </c>
      <c r="X879" s="86">
        <v>8400.4135626655207</v>
      </c>
      <c r="Y879" s="44">
        <v>8712.0212576815502</v>
      </c>
      <c r="Z879" s="45">
        <v>8197.6754041251097</v>
      </c>
      <c r="AA879" s="46">
        <v>0.97586569315569804</v>
      </c>
      <c r="AB879" s="139">
        <v>8719.1967340383508</v>
      </c>
      <c r="AC879" s="45">
        <v>8099.4865400097096</v>
      </c>
      <c r="AD879" s="99">
        <v>0.96417711813698803</v>
      </c>
      <c r="AE879" s="142">
        <v>8399.1161724942904</v>
      </c>
      <c r="AF879" s="44">
        <v>8710.6757416939199</v>
      </c>
      <c r="AG879" s="45">
        <v>8196.7013468075493</v>
      </c>
      <c r="AH879" s="140">
        <v>0.97590046124738505</v>
      </c>
      <c r="AI879" s="44">
        <v>8717.8501098442794</v>
      </c>
      <c r="AJ879" s="45">
        <v>8098.4896927580003</v>
      </c>
      <c r="AK879" s="46">
        <v>0.96420736735124701</v>
      </c>
    </row>
    <row r="880" spans="1:37" x14ac:dyDescent="0.2">
      <c r="A880" s="35" t="s">
        <v>6362</v>
      </c>
      <c r="B880" s="35" t="s">
        <v>12127</v>
      </c>
      <c r="C880" s="85" t="s">
        <v>975</v>
      </c>
      <c r="D880" s="85" t="s">
        <v>975</v>
      </c>
      <c r="E880" s="85" t="s">
        <v>12898</v>
      </c>
      <c r="F880" s="85" t="s">
        <v>403</v>
      </c>
      <c r="G880" s="85" t="s">
        <v>403</v>
      </c>
      <c r="H880" s="840">
        <v>1.0342903489819599</v>
      </c>
      <c r="I880" s="840">
        <v>1.0374370992889801</v>
      </c>
      <c r="J880" s="86">
        <v>4597.3333333333303</v>
      </c>
      <c r="K880" s="44">
        <v>4754.9774977197303</v>
      </c>
      <c r="L880" s="45">
        <v>4473.8021572872203</v>
      </c>
      <c r="M880" s="46">
        <v>0.97312981959553901</v>
      </c>
      <c r="N880" s="139">
        <v>4769.4441577978696</v>
      </c>
      <c r="O880" s="45">
        <v>4430.0763124090399</v>
      </c>
      <c r="P880" s="99">
        <v>0.96361868744396195</v>
      </c>
      <c r="Q880" s="86">
        <v>4597.7238261599396</v>
      </c>
      <c r="R880" s="44">
        <v>4755.3813806816397</v>
      </c>
      <c r="S880" s="45">
        <v>4474.4110376344297</v>
      </c>
      <c r="T880" s="140">
        <v>0.97317960077900201</v>
      </c>
      <c r="U880" s="44">
        <v>4769.8492695431896</v>
      </c>
      <c r="V880" s="45">
        <v>4430.6467985076697</v>
      </c>
      <c r="W880" s="99">
        <v>0.96366092571684203</v>
      </c>
      <c r="X880" s="86">
        <v>4595.37804474112</v>
      </c>
      <c r="Y880" s="44">
        <v>4752.9551615993296</v>
      </c>
      <c r="Z880" s="45">
        <v>4472.3471709619298</v>
      </c>
      <c r="AA880" s="46">
        <v>0.97322725734828797</v>
      </c>
      <c r="AB880" s="139">
        <v>4767.4156688724797</v>
      </c>
      <c r="AC880" s="45">
        <v>4428.5752711511404</v>
      </c>
      <c r="AD880" s="99">
        <v>0.96370205629091599</v>
      </c>
      <c r="AE880" s="142">
        <v>4596.1476477184497</v>
      </c>
      <c r="AF880" s="44">
        <v>4753.75115453133</v>
      </c>
      <c r="AG880" s="45">
        <v>4473.2555367923196</v>
      </c>
      <c r="AH880" s="140">
        <v>0.97326193143792195</v>
      </c>
      <c r="AI880" s="44">
        <v>4768.2140835528899</v>
      </c>
      <c r="AJ880" s="45">
        <v>4429.4559004761804</v>
      </c>
      <c r="AK880" s="46">
        <v>0.96373229060101795</v>
      </c>
    </row>
    <row r="881" spans="1:37" x14ac:dyDescent="0.2">
      <c r="A881" s="35" t="s">
        <v>6361</v>
      </c>
      <c r="B881" s="35" t="s">
        <v>12126</v>
      </c>
      <c r="C881" s="85" t="s">
        <v>975</v>
      </c>
      <c r="D881" s="85" t="s">
        <v>975</v>
      </c>
      <c r="E881" s="85" t="s">
        <v>12898</v>
      </c>
      <c r="F881" s="85" t="s">
        <v>401</v>
      </c>
      <c r="G881" s="85" t="s">
        <v>401</v>
      </c>
      <c r="H881" s="840">
        <v>1.02134915750274</v>
      </c>
      <c r="I881" s="840">
        <v>1.0293424775532001</v>
      </c>
      <c r="J881" s="86">
        <v>3698.25</v>
      </c>
      <c r="K881" s="44">
        <v>3777.2045217345199</v>
      </c>
      <c r="L881" s="45">
        <v>3553.8476777134501</v>
      </c>
      <c r="M881" s="46">
        <v>0.96095387756734896</v>
      </c>
      <c r="N881" s="139">
        <v>3806.7658176111299</v>
      </c>
      <c r="O881" s="45">
        <v>3535.89695518607</v>
      </c>
      <c r="P881" s="99">
        <v>0.95610003520207498</v>
      </c>
      <c r="Q881" s="86">
        <v>3729.1393984620199</v>
      </c>
      <c r="R881" s="44">
        <v>3808.75338282947</v>
      </c>
      <c r="S881" s="45">
        <v>3583.71428314692</v>
      </c>
      <c r="T881" s="140">
        <v>0.96100303588139502</v>
      </c>
      <c r="U881" s="44">
        <v>3838.5615875541498</v>
      </c>
      <c r="V881" s="45">
        <v>3565.5865935570901</v>
      </c>
      <c r="W881" s="99">
        <v>0.95614194391006702</v>
      </c>
      <c r="X881" s="86">
        <v>3758.9075315589598</v>
      </c>
      <c r="Y881" s="44">
        <v>3839.1570404884601</v>
      </c>
      <c r="Z881" s="45">
        <v>3612.49844467912</v>
      </c>
      <c r="AA881" s="46">
        <v>0.96105009616474402</v>
      </c>
      <c r="AB881" s="139">
        <v>3869.2031914282802</v>
      </c>
      <c r="AC881" s="45">
        <v>3594.2025539113301</v>
      </c>
      <c r="AD881" s="99">
        <v>0.95618275356209304</v>
      </c>
      <c r="AE881" s="142">
        <v>3787.1977620386901</v>
      </c>
      <c r="AF881" s="44">
        <v>3868.0512435545002</v>
      </c>
      <c r="AG881" s="45">
        <v>3639.8164479714901</v>
      </c>
      <c r="AH881" s="140">
        <v>0.96108433640711999</v>
      </c>
      <c r="AI881" s="44">
        <v>3898.3235273608502</v>
      </c>
      <c r="AJ881" s="45">
        <v>3621.3667942877501</v>
      </c>
      <c r="AK881" s="46">
        <v>0.95621275196844202</v>
      </c>
    </row>
    <row r="882" spans="1:37" x14ac:dyDescent="0.2">
      <c r="A882" s="35" t="s">
        <v>6360</v>
      </c>
      <c r="B882" s="35" t="s">
        <v>12125</v>
      </c>
      <c r="C882" s="85" t="s">
        <v>975</v>
      </c>
      <c r="D882" s="85" t="s">
        <v>975</v>
      </c>
      <c r="E882" s="85" t="s">
        <v>12898</v>
      </c>
      <c r="F882" s="85" t="s">
        <v>402</v>
      </c>
      <c r="G882" s="85" t="s">
        <v>402</v>
      </c>
      <c r="H882" s="840">
        <v>1.0375144582609599</v>
      </c>
      <c r="I882" s="840">
        <v>1.0401480404713599</v>
      </c>
      <c r="J882" s="86">
        <v>2290.6666666666702</v>
      </c>
      <c r="K882" s="44">
        <v>2376.59978572312</v>
      </c>
      <c r="L882" s="45">
        <v>2236.0646824249402</v>
      </c>
      <c r="M882" s="46">
        <v>0.97616327812497505</v>
      </c>
      <c r="N882" s="139">
        <v>2382.6324447064098</v>
      </c>
      <c r="O882" s="45">
        <v>2213.0972090770101</v>
      </c>
      <c r="P882" s="99">
        <v>0.96613673271696998</v>
      </c>
      <c r="Q882" s="86">
        <v>2295.9827237897798</v>
      </c>
      <c r="R882" s="44">
        <v>2382.1152718492799</v>
      </c>
      <c r="S882" s="45">
        <v>2241.3686751980699</v>
      </c>
      <c r="T882" s="140">
        <v>0.97621321448727705</v>
      </c>
      <c r="U882" s="44">
        <v>2388.1619311060399</v>
      </c>
      <c r="V882" s="45">
        <v>2218.33047889713</v>
      </c>
      <c r="W882" s="99">
        <v>0.96617908136326303</v>
      </c>
      <c r="X882" s="86">
        <v>2301.4575513622099</v>
      </c>
      <c r="Y882" s="44">
        <v>2387.7954846121702</v>
      </c>
      <c r="Z882" s="45">
        <v>2246.8232956877901</v>
      </c>
      <c r="AA882" s="46">
        <v>0.97626101961251499</v>
      </c>
      <c r="AB882" s="139">
        <v>2393.8565622774299</v>
      </c>
      <c r="AC882" s="45">
        <v>2223.7150504000401</v>
      </c>
      <c r="AD882" s="99">
        <v>0.96622031941620801</v>
      </c>
      <c r="AE882" s="142">
        <v>2306.0396638857001</v>
      </c>
      <c r="AF882" s="44">
        <v>2392.5494926046699</v>
      </c>
      <c r="AG882" s="45">
        <v>2251.3768426102301</v>
      </c>
      <c r="AH882" s="140">
        <v>0.97629580178887199</v>
      </c>
      <c r="AI882" s="44">
        <v>2398.62263763996</v>
      </c>
      <c r="AJ882" s="45">
        <v>2228.2122843346501</v>
      </c>
      <c r="AK882" s="46">
        <v>0.96625063273200096</v>
      </c>
    </row>
    <row r="883" spans="1:37" x14ac:dyDescent="0.2">
      <c r="A883" s="35" t="s">
        <v>6359</v>
      </c>
      <c r="B883" s="35" t="s">
        <v>12124</v>
      </c>
      <c r="C883" s="85" t="s">
        <v>975</v>
      </c>
      <c r="D883" s="85" t="s">
        <v>975</v>
      </c>
      <c r="E883" s="85" t="s">
        <v>12898</v>
      </c>
      <c r="F883" s="85" t="s">
        <v>463</v>
      </c>
      <c r="G883" s="85" t="s">
        <v>463</v>
      </c>
      <c r="H883" s="840">
        <v>1.03709432787939</v>
      </c>
      <c r="I883" s="840">
        <v>1.0379485092007401</v>
      </c>
      <c r="J883" s="86">
        <v>5364.9166666666697</v>
      </c>
      <c r="K883" s="44">
        <v>5563.9246445456301</v>
      </c>
      <c r="L883" s="45">
        <v>5234.9139590437198</v>
      </c>
      <c r="M883" s="46">
        <v>0.975767991247528</v>
      </c>
      <c r="N883" s="139">
        <v>5568.5072561528696</v>
      </c>
      <c r="O883" s="45">
        <v>5172.2824033127499</v>
      </c>
      <c r="P883" s="99">
        <v>0.96409370819293505</v>
      </c>
      <c r="Q883" s="86">
        <v>5360.2201722256004</v>
      </c>
      <c r="R883" s="44">
        <v>5559.0539367998899</v>
      </c>
      <c r="S883" s="45">
        <v>5230.59883160353</v>
      </c>
      <c r="T883" s="140">
        <v>0.97581790738863405</v>
      </c>
      <c r="U883" s="44">
        <v>5563.6325367493</v>
      </c>
      <c r="V883" s="45">
        <v>5167.9810606220999</v>
      </c>
      <c r="W883" s="99">
        <v>0.96413596728738804</v>
      </c>
      <c r="X883" s="86">
        <v>5354.4039564856703</v>
      </c>
      <c r="Y883" s="44">
        <v>5553.0219724462704</v>
      </c>
      <c r="Z883" s="45">
        <v>5225.1791284314904</v>
      </c>
      <c r="AA883" s="46">
        <v>0.97586569315569704</v>
      </c>
      <c r="AB883" s="139">
        <v>5557.5956042928401</v>
      </c>
      <c r="AC883" s="45">
        <v>5162.5937761056402</v>
      </c>
      <c r="AD883" s="99">
        <v>0.96417711813698803</v>
      </c>
      <c r="AE883" s="142">
        <v>5352.6040601657596</v>
      </c>
      <c r="AF883" s="44">
        <v>5551.1553101821301</v>
      </c>
      <c r="AG883" s="45">
        <v>5223.6087711903901</v>
      </c>
      <c r="AH883" s="140">
        <v>0.97590046124738505</v>
      </c>
      <c r="AI883" s="44">
        <v>5555.7274045908798</v>
      </c>
      <c r="AJ883" s="45">
        <v>5161.0202693260298</v>
      </c>
      <c r="AK883" s="46">
        <v>0.96420736735124701</v>
      </c>
    </row>
    <row r="884" spans="1:37" x14ac:dyDescent="0.2">
      <c r="A884" s="35" t="s">
        <v>6358</v>
      </c>
      <c r="B884" s="35" t="s">
        <v>12123</v>
      </c>
      <c r="C884" s="85" t="s">
        <v>975</v>
      </c>
      <c r="D884" s="85" t="s">
        <v>975</v>
      </c>
      <c r="E884" s="85" t="s">
        <v>12898</v>
      </c>
      <c r="F884" s="85" t="s">
        <v>402</v>
      </c>
      <c r="G884" s="85" t="s">
        <v>402</v>
      </c>
      <c r="H884" s="840">
        <v>1.0375144582609599</v>
      </c>
      <c r="I884" s="840">
        <v>1.0401480404713599</v>
      </c>
      <c r="J884" s="86">
        <v>4628.6666666666697</v>
      </c>
      <c r="K884" s="44">
        <v>4802.3085891372502</v>
      </c>
      <c r="L884" s="45">
        <v>4518.33442668113</v>
      </c>
      <c r="M884" s="46">
        <v>0.97616327812497505</v>
      </c>
      <c r="N884" s="139">
        <v>4814.4985633284596</v>
      </c>
      <c r="O884" s="45">
        <v>4471.9248901692799</v>
      </c>
      <c r="P884" s="99">
        <v>0.96613673271696998</v>
      </c>
      <c r="Q884" s="86">
        <v>4639.8426123155596</v>
      </c>
      <c r="R884" s="44">
        <v>4813.9037943327103</v>
      </c>
      <c r="S884" s="45">
        <v>4529.4756712836197</v>
      </c>
      <c r="T884" s="140">
        <v>0.97621321448727705</v>
      </c>
      <c r="U884" s="44">
        <v>4826.1232012955597</v>
      </c>
      <c r="V884" s="45">
        <v>4482.9188728371701</v>
      </c>
      <c r="W884" s="99">
        <v>0.96617908136326403</v>
      </c>
      <c r="X884" s="86">
        <v>4650.5123575992802</v>
      </c>
      <c r="Y884" s="44">
        <v>4824.9738093305396</v>
      </c>
      <c r="Z884" s="45">
        <v>4540.1139359504796</v>
      </c>
      <c r="AA884" s="46">
        <v>0.97626101961251399</v>
      </c>
      <c r="AB884" s="139">
        <v>4837.2213159447601</v>
      </c>
      <c r="AC884" s="45">
        <v>4493.4195356086002</v>
      </c>
      <c r="AD884" s="99">
        <v>0.96622031941620801</v>
      </c>
      <c r="AE884" s="142">
        <v>4663.5942450214097</v>
      </c>
      <c r="AF884" s="44">
        <v>4838.5464566723404</v>
      </c>
      <c r="AG884" s="45">
        <v>4553.0474826611498</v>
      </c>
      <c r="AH884" s="140">
        <v>0.97629580178887199</v>
      </c>
      <c r="AI884" s="44">
        <v>4850.8284155125602</v>
      </c>
      <c r="AJ884" s="45">
        <v>4506.20089005726</v>
      </c>
      <c r="AK884" s="46">
        <v>0.96625063273200096</v>
      </c>
    </row>
    <row r="885" spans="1:37" x14ac:dyDescent="0.2">
      <c r="A885" s="35" t="s">
        <v>6357</v>
      </c>
      <c r="B885" s="35" t="s">
        <v>12122</v>
      </c>
      <c r="C885" s="85" t="s">
        <v>975</v>
      </c>
      <c r="D885" s="85" t="s">
        <v>975</v>
      </c>
      <c r="E885" s="85" t="s">
        <v>12898</v>
      </c>
      <c r="F885" s="85" t="s">
        <v>406</v>
      </c>
      <c r="G885" s="85" t="s">
        <v>406</v>
      </c>
      <c r="H885" s="840">
        <v>1.0215507477555299</v>
      </c>
      <c r="I885" s="840">
        <v>1.03556750016142</v>
      </c>
      <c r="J885" s="86">
        <v>3924.1666666666702</v>
      </c>
      <c r="K885" s="44">
        <v>4008.7353926506498</v>
      </c>
      <c r="L885" s="45">
        <v>3771.6874698638599</v>
      </c>
      <c r="M885" s="46">
        <v>0.96114354721525297</v>
      </c>
      <c r="N885" s="139">
        <v>4063.73946521675</v>
      </c>
      <c r="O885" s="45">
        <v>3774.58574815784</v>
      </c>
      <c r="P885" s="99">
        <v>0.961882118876494</v>
      </c>
      <c r="Q885" s="86">
        <v>3954.1358874351699</v>
      </c>
      <c r="R885" s="44">
        <v>4039.35047253636</v>
      </c>
      <c r="S885" s="45">
        <v>3800.6866100400698</v>
      </c>
      <c r="T885" s="140">
        <v>0.96119271523199201</v>
      </c>
      <c r="U885" s="44">
        <v>4094.7746162497701</v>
      </c>
      <c r="V885" s="45">
        <v>3803.5793206176199</v>
      </c>
      <c r="W885" s="99">
        <v>0.96192428103041006</v>
      </c>
      <c r="X885" s="86">
        <v>3983.2753557881101</v>
      </c>
      <c r="Y885" s="44">
        <v>4069.1179182215001</v>
      </c>
      <c r="Z885" s="45">
        <v>3828.8827458125702</v>
      </c>
      <c r="AA885" s="46">
        <v>0.96123978480393202</v>
      </c>
      <c r="AB885" s="139">
        <v>4124.9505026480601</v>
      </c>
      <c r="AC885" s="45">
        <v>3831.7728219134001</v>
      </c>
      <c r="AD885" s="99">
        <v>0.96196533748173996</v>
      </c>
      <c r="AE885" s="142">
        <v>4011.7874895179598</v>
      </c>
      <c r="AF885" s="44">
        <v>4098.24450975334</v>
      </c>
      <c r="AG885" s="45">
        <v>3856.4271347918798</v>
      </c>
      <c r="AH885" s="140">
        <v>0.96127403180452498</v>
      </c>
      <c r="AI885" s="44">
        <v>4154.4767416989598</v>
      </c>
      <c r="AJ885" s="45">
        <v>3859.3215812990002</v>
      </c>
      <c r="AK885" s="46">
        <v>0.96199551730560795</v>
      </c>
    </row>
    <row r="886" spans="1:37" x14ac:dyDescent="0.2">
      <c r="A886" s="35" t="s">
        <v>6356</v>
      </c>
      <c r="B886" s="35" t="s">
        <v>12121</v>
      </c>
      <c r="C886" s="85" t="s">
        <v>975</v>
      </c>
      <c r="D886" s="85" t="s">
        <v>975</v>
      </c>
      <c r="E886" s="85" t="s">
        <v>12898</v>
      </c>
      <c r="F886" s="85" t="s">
        <v>402</v>
      </c>
      <c r="G886" s="85" t="s">
        <v>402</v>
      </c>
      <c r="H886" s="840">
        <v>1.0375144582609599</v>
      </c>
      <c r="I886" s="840">
        <v>1.0401480404713599</v>
      </c>
      <c r="J886" s="86">
        <v>3758.75</v>
      </c>
      <c r="K886" s="44">
        <v>3899.7574699883999</v>
      </c>
      <c r="L886" s="45">
        <v>3669.1537216522502</v>
      </c>
      <c r="M886" s="46">
        <v>0.97616327812497505</v>
      </c>
      <c r="N886" s="139">
        <v>3909.6564471217398</v>
      </c>
      <c r="O886" s="45">
        <v>3631.4664440999099</v>
      </c>
      <c r="P886" s="99">
        <v>0.96613673271696998</v>
      </c>
      <c r="Q886" s="86">
        <v>3769.8205769977699</v>
      </c>
      <c r="R886" s="44">
        <v>3911.2433536848798</v>
      </c>
      <c r="S886" s="45">
        <v>3680.1486635112801</v>
      </c>
      <c r="T886" s="140">
        <v>0.97621321448727705</v>
      </c>
      <c r="U886" s="44">
        <v>3921.1714860928601</v>
      </c>
      <c r="V886" s="45">
        <v>3642.3217819880401</v>
      </c>
      <c r="W886" s="99">
        <v>0.96617908136326403</v>
      </c>
      <c r="X886" s="86">
        <v>3780.15231047204</v>
      </c>
      <c r="Y886" s="44">
        <v>3921.96267654333</v>
      </c>
      <c r="Z886" s="45">
        <v>3690.4153489120399</v>
      </c>
      <c r="AA886" s="46">
        <v>0.97626101961251499</v>
      </c>
      <c r="AB886" s="139">
        <v>3931.9180184207999</v>
      </c>
      <c r="AC886" s="45">
        <v>3652.4599728662101</v>
      </c>
      <c r="AD886" s="99">
        <v>0.96622031941620801</v>
      </c>
      <c r="AE886" s="142">
        <v>3792.12968057126</v>
      </c>
      <c r="AF886" s="44">
        <v>3934.3893711932101</v>
      </c>
      <c r="AG886" s="45">
        <v>3702.2402869807001</v>
      </c>
      <c r="AH886" s="140">
        <v>0.97629580178887199</v>
      </c>
      <c r="AI886" s="44">
        <v>3944.3762564594999</v>
      </c>
      <c r="AJ886" s="45">
        <v>3664.14770325378</v>
      </c>
      <c r="AK886" s="46">
        <v>0.96625063273200096</v>
      </c>
    </row>
    <row r="887" spans="1:37" x14ac:dyDescent="0.2">
      <c r="A887" s="35" t="s">
        <v>6355</v>
      </c>
      <c r="B887" s="35" t="s">
        <v>12120</v>
      </c>
      <c r="C887" s="85" t="s">
        <v>975</v>
      </c>
      <c r="D887" s="85" t="s">
        <v>975</v>
      </c>
      <c r="E887" s="85" t="s">
        <v>12898</v>
      </c>
      <c r="F887" s="85" t="s">
        <v>401</v>
      </c>
      <c r="G887" s="85" t="s">
        <v>401</v>
      </c>
      <c r="H887" s="840">
        <v>1.02134915750274</v>
      </c>
      <c r="I887" s="840">
        <v>1.0293424775532001</v>
      </c>
      <c r="J887" s="86">
        <v>4179.0833333333303</v>
      </c>
      <c r="K887" s="44">
        <v>4268.3032416337601</v>
      </c>
      <c r="L887" s="45">
        <v>4015.90633384375</v>
      </c>
      <c r="M887" s="46">
        <v>0.96095387756734896</v>
      </c>
      <c r="N887" s="139">
        <v>4301.7079922346202</v>
      </c>
      <c r="O887" s="45">
        <v>3995.6217221124002</v>
      </c>
      <c r="P887" s="99">
        <v>0.95610003520207498</v>
      </c>
      <c r="Q887" s="86">
        <v>4211.33555722857</v>
      </c>
      <c r="R887" s="44">
        <v>4301.2440233367597</v>
      </c>
      <c r="S887" s="45">
        <v>4047.10625561192</v>
      </c>
      <c r="T887" s="140">
        <v>0.96100303588139402</v>
      </c>
      <c r="U887" s="44">
        <v>4334.9065762855498</v>
      </c>
      <c r="V887" s="45">
        <v>4026.63456614611</v>
      </c>
      <c r="W887" s="99">
        <v>0.95614194391006702</v>
      </c>
      <c r="X887" s="86">
        <v>4240.3764413130903</v>
      </c>
      <c r="Y887" s="44">
        <v>4330.9049058296096</v>
      </c>
      <c r="Z887" s="45">
        <v>4075.2141866986599</v>
      </c>
      <c r="AA887" s="46">
        <v>0.96105009616474402</v>
      </c>
      <c r="AB887" s="139">
        <v>4364.7995918594397</v>
      </c>
      <c r="AC887" s="45">
        <v>4054.5748217945802</v>
      </c>
      <c r="AD887" s="99">
        <v>0.95618275356209304</v>
      </c>
      <c r="AE887" s="142">
        <v>4268.09540075938</v>
      </c>
      <c r="AF887" s="44">
        <v>4359.21564170693</v>
      </c>
      <c r="AG887" s="45">
        <v>4101.9996359611096</v>
      </c>
      <c r="AH887" s="140">
        <v>0.96108433640711999</v>
      </c>
      <c r="AI887" s="44">
        <v>4393.3318942510796</v>
      </c>
      <c r="AJ887" s="45">
        <v>4081.2072488239801</v>
      </c>
      <c r="AK887" s="46">
        <v>0.95621275196844202</v>
      </c>
    </row>
    <row r="888" spans="1:37" x14ac:dyDescent="0.2">
      <c r="A888" s="35" t="s">
        <v>6354</v>
      </c>
      <c r="B888" s="35" t="s">
        <v>12119</v>
      </c>
      <c r="C888" s="85" t="s">
        <v>975</v>
      </c>
      <c r="D888" s="85" t="s">
        <v>975</v>
      </c>
      <c r="E888" s="85" t="s">
        <v>12898</v>
      </c>
      <c r="F888" s="85" t="s">
        <v>405</v>
      </c>
      <c r="G888" s="85" t="s">
        <v>405</v>
      </c>
      <c r="H888" s="840">
        <v>1.0213252052653301</v>
      </c>
      <c r="I888" s="840">
        <v>1.03219927070974</v>
      </c>
      <c r="J888" s="86">
        <v>7849.1666666666697</v>
      </c>
      <c r="K888" s="44">
        <v>8016.5517569951498</v>
      </c>
      <c r="L888" s="45">
        <v>7542.5102561786098</v>
      </c>
      <c r="M888" s="46">
        <v>0.96093134169384598</v>
      </c>
      <c r="N888" s="139">
        <v>8101.9041090125202</v>
      </c>
      <c r="O888" s="45">
        <v>7525.4164408369597</v>
      </c>
      <c r="P888" s="99">
        <v>0.95875355441175802</v>
      </c>
      <c r="Q888" s="86">
        <v>7868.8227793845799</v>
      </c>
      <c r="R888" s="44">
        <v>8036.62704035149</v>
      </c>
      <c r="S888" s="45">
        <v>7561.7852399349904</v>
      </c>
      <c r="T888" s="140">
        <v>0.96098049885505199</v>
      </c>
      <c r="U888" s="44">
        <v>8122.19313422494</v>
      </c>
      <c r="V888" s="45">
        <v>7544.5924962029503</v>
      </c>
      <c r="W888" s="99">
        <v>0.95879557943138805</v>
      </c>
      <c r="X888" s="86">
        <v>7886.9691627250904</v>
      </c>
      <c r="Y888" s="44">
        <v>8055.1603990415697</v>
      </c>
      <c r="Z888" s="45">
        <v>7579.5947147491897</v>
      </c>
      <c r="AA888" s="46">
        <v>0.96102755803476503</v>
      </c>
      <c r="AB888" s="139">
        <v>8140.9238178750302</v>
      </c>
      <c r="AC888" s="45">
        <v>7562.31392608847</v>
      </c>
      <c r="AD888" s="99">
        <v>0.95883650234478002</v>
      </c>
      <c r="AE888" s="142">
        <v>7904.3505873144504</v>
      </c>
      <c r="AF888" s="44">
        <v>8072.9124860781003</v>
      </c>
      <c r="AG888" s="45">
        <v>7596.5693833102996</v>
      </c>
      <c r="AH888" s="140">
        <v>0.96106179747415199</v>
      </c>
      <c r="AI888" s="44">
        <v>8158.86491166007</v>
      </c>
      <c r="AJ888" s="45">
        <v>7579.2176464553004</v>
      </c>
      <c r="AK888" s="46">
        <v>0.95886658400742597</v>
      </c>
    </row>
    <row r="889" spans="1:37" x14ac:dyDescent="0.2">
      <c r="A889" s="35" t="s">
        <v>6353</v>
      </c>
      <c r="B889" s="35" t="s">
        <v>12118</v>
      </c>
      <c r="C889" s="85" t="s">
        <v>975</v>
      </c>
      <c r="D889" s="85" t="s">
        <v>975</v>
      </c>
      <c r="E889" s="85" t="s">
        <v>12898</v>
      </c>
      <c r="F889" s="85" t="s">
        <v>463</v>
      </c>
      <c r="G889" s="85" t="s">
        <v>463</v>
      </c>
      <c r="H889" s="840">
        <v>1.03709432787939</v>
      </c>
      <c r="I889" s="840">
        <v>1.0379485092007401</v>
      </c>
      <c r="J889" s="86">
        <v>4957.9166666666697</v>
      </c>
      <c r="K889" s="44">
        <v>5141.8272530987197</v>
      </c>
      <c r="L889" s="45">
        <v>4837.7763866059704</v>
      </c>
      <c r="M889" s="46">
        <v>0.975767991247528</v>
      </c>
      <c r="N889" s="139">
        <v>5146.0622129081703</v>
      </c>
      <c r="O889" s="45">
        <v>4779.8962640782202</v>
      </c>
      <c r="P889" s="99">
        <v>0.96409370819293505</v>
      </c>
      <c r="Q889" s="86">
        <v>4955.5597034175498</v>
      </c>
      <c r="R889" s="44">
        <v>5139.3828598820401</v>
      </c>
      <c r="S889" s="45">
        <v>4835.7238997283603</v>
      </c>
      <c r="T889" s="140">
        <v>0.97581790738863405</v>
      </c>
      <c r="U889" s="44">
        <v>5143.6158064175097</v>
      </c>
      <c r="V889" s="45">
        <v>4777.8333481048803</v>
      </c>
      <c r="W889" s="99">
        <v>0.96413596728738804</v>
      </c>
      <c r="X889" s="86">
        <v>4952.7223930499604</v>
      </c>
      <c r="Y889" s="44">
        <v>5136.4403013933797</v>
      </c>
      <c r="Z889" s="45">
        <v>4833.1918711014496</v>
      </c>
      <c r="AA889" s="46">
        <v>0.97586569315569704</v>
      </c>
      <c r="AB889" s="139">
        <v>5140.6708243513303</v>
      </c>
      <c r="AC889" s="45">
        <v>4775.3016038634396</v>
      </c>
      <c r="AD889" s="99">
        <v>0.96417711813698803</v>
      </c>
      <c r="AE889" s="142">
        <v>4954.5682952629604</v>
      </c>
      <c r="AF889" s="44">
        <v>5138.3546761082898</v>
      </c>
      <c r="AG889" s="45">
        <v>4835.1654846287902</v>
      </c>
      <c r="AH889" s="140">
        <v>0.97590046124738505</v>
      </c>
      <c r="AI889" s="44">
        <v>5142.5867758014401</v>
      </c>
      <c r="AJ889" s="45">
        <v>4777.2312523374503</v>
      </c>
      <c r="AK889" s="46">
        <v>0.96420736735124701</v>
      </c>
    </row>
    <row r="890" spans="1:37" x14ac:dyDescent="0.2">
      <c r="A890" s="35" t="s">
        <v>6352</v>
      </c>
      <c r="B890" s="35" t="s">
        <v>8854</v>
      </c>
      <c r="C890" s="85" t="s">
        <v>975</v>
      </c>
      <c r="D890" s="85" t="s">
        <v>975</v>
      </c>
      <c r="E890" s="85" t="s">
        <v>12898</v>
      </c>
      <c r="F890" s="85" t="s">
        <v>463</v>
      </c>
      <c r="G890" s="85" t="s">
        <v>463</v>
      </c>
      <c r="H890" s="840">
        <v>1.03709432787939</v>
      </c>
      <c r="I890" s="840">
        <v>1.0379485092007401</v>
      </c>
      <c r="J890" s="86">
        <v>4544.5</v>
      </c>
      <c r="K890" s="44">
        <v>4713.0751730479096</v>
      </c>
      <c r="L890" s="45">
        <v>4434.3776362243898</v>
      </c>
      <c r="M890" s="46">
        <v>0.975767991247528</v>
      </c>
      <c r="N890" s="139">
        <v>4716.95700006276</v>
      </c>
      <c r="O890" s="45">
        <v>4381.3238568827901</v>
      </c>
      <c r="P890" s="99">
        <v>0.96409370819293505</v>
      </c>
      <c r="Q890" s="86">
        <v>4545.21307920238</v>
      </c>
      <c r="R890" s="44">
        <v>4713.8147034440299</v>
      </c>
      <c r="S890" s="45">
        <v>4435.30031558272</v>
      </c>
      <c r="T890" s="140">
        <v>0.97581790738863405</v>
      </c>
      <c r="U890" s="44">
        <v>4717.6971395578103</v>
      </c>
      <c r="V890" s="45">
        <v>4382.2034086440699</v>
      </c>
      <c r="W890" s="99">
        <v>0.96413596728738804</v>
      </c>
      <c r="X890" s="86">
        <v>4543.9192803178403</v>
      </c>
      <c r="Y890" s="44">
        <v>4712.4729119594604</v>
      </c>
      <c r="Z890" s="45">
        <v>4434.25493813091</v>
      </c>
      <c r="AA890" s="46">
        <v>0.97586569315569804</v>
      </c>
      <c r="AB890" s="139">
        <v>4716.3542429343997</v>
      </c>
      <c r="AC890" s="45">
        <v>4381.1429967439599</v>
      </c>
      <c r="AD890" s="99">
        <v>0.96417711813698903</v>
      </c>
      <c r="AE890" s="142">
        <v>4544.6013660549497</v>
      </c>
      <c r="AF890" s="44">
        <v>4713.1802992085404</v>
      </c>
      <c r="AG890" s="45">
        <v>4435.0785693185198</v>
      </c>
      <c r="AH890" s="140">
        <v>0.97590046124738405</v>
      </c>
      <c r="AI890" s="44">
        <v>4717.0622128083796</v>
      </c>
      <c r="AJ890" s="45">
        <v>4381.9381188247198</v>
      </c>
      <c r="AK890" s="46">
        <v>0.96420736735124701</v>
      </c>
    </row>
    <row r="891" spans="1:37" x14ac:dyDescent="0.2">
      <c r="A891" s="35" t="s">
        <v>6351</v>
      </c>
      <c r="B891" s="35" t="s">
        <v>12117</v>
      </c>
      <c r="C891" s="85" t="s">
        <v>975</v>
      </c>
      <c r="D891" s="85" t="s">
        <v>975</v>
      </c>
      <c r="E891" s="85" t="s">
        <v>12898</v>
      </c>
      <c r="F891" s="85" t="s">
        <v>406</v>
      </c>
      <c r="G891" s="85" t="s">
        <v>406</v>
      </c>
      <c r="H891" s="840">
        <v>1.0215507477555299</v>
      </c>
      <c r="I891" s="840">
        <v>1.03556750016142</v>
      </c>
      <c r="J891" s="86">
        <v>3707.8333333333298</v>
      </c>
      <c r="K891" s="44">
        <v>3787.73991421953</v>
      </c>
      <c r="L891" s="45">
        <v>3563.7600824829601</v>
      </c>
      <c r="M891" s="46">
        <v>0.96114354721525297</v>
      </c>
      <c r="N891" s="139">
        <v>3839.7116960151702</v>
      </c>
      <c r="O891" s="45">
        <v>3566.4985831075601</v>
      </c>
      <c r="P891" s="99">
        <v>0.961882118876495</v>
      </c>
      <c r="Q891" s="86">
        <v>3740.0326055946398</v>
      </c>
      <c r="R891" s="44">
        <v>3820.63310487525</v>
      </c>
      <c r="S891" s="45">
        <v>3594.8920952276899</v>
      </c>
      <c r="T891" s="140">
        <v>0.96119271523199201</v>
      </c>
      <c r="U891" s="44">
        <v>3873.05621589782</v>
      </c>
      <c r="V891" s="45">
        <v>3597.6281751669098</v>
      </c>
      <c r="W891" s="99">
        <v>0.96192428103041006</v>
      </c>
      <c r="X891" s="86">
        <v>3771.8184590680899</v>
      </c>
      <c r="Y891" s="44">
        <v>3853.1039672591</v>
      </c>
      <c r="Z891" s="45">
        <v>3625.62196391411</v>
      </c>
      <c r="AA891" s="46">
        <v>0.96123978480393202</v>
      </c>
      <c r="AB891" s="139">
        <v>3905.9726127198201</v>
      </c>
      <c r="AC891" s="45">
        <v>3628.3586168972902</v>
      </c>
      <c r="AD891" s="99">
        <v>0.96196533748173996</v>
      </c>
      <c r="AE891" s="142">
        <v>3802.6600750692801</v>
      </c>
      <c r="AF891" s="44">
        <v>3884.6102431471099</v>
      </c>
      <c r="AG891" s="45">
        <v>3655.39838194394</v>
      </c>
      <c r="AH891" s="140">
        <v>0.96127403180452498</v>
      </c>
      <c r="AI891" s="44">
        <v>3937.9111879031102</v>
      </c>
      <c r="AJ891" s="45">
        <v>3658.1419460536499</v>
      </c>
      <c r="AK891" s="46">
        <v>0.96199551730560795</v>
      </c>
    </row>
    <row r="892" spans="1:37" x14ac:dyDescent="0.2">
      <c r="A892" s="35" t="s">
        <v>6350</v>
      </c>
      <c r="B892" s="35" t="s">
        <v>12116</v>
      </c>
      <c r="C892" s="85" t="s">
        <v>975</v>
      </c>
      <c r="D892" s="85" t="s">
        <v>975</v>
      </c>
      <c r="E892" s="85" t="s">
        <v>12898</v>
      </c>
      <c r="F892" s="85" t="s">
        <v>401</v>
      </c>
      <c r="G892" s="85" t="s">
        <v>401</v>
      </c>
      <c r="H892" s="840">
        <v>1.02134915750274</v>
      </c>
      <c r="I892" s="840">
        <v>1.0293424775532001</v>
      </c>
      <c r="J892" s="86">
        <v>7634.25</v>
      </c>
      <c r="K892" s="44">
        <v>7797.23480566533</v>
      </c>
      <c r="L892" s="45">
        <v>7336.1621398185298</v>
      </c>
      <c r="M892" s="46">
        <v>0.96095387756734896</v>
      </c>
      <c r="N892" s="139">
        <v>7858.2578092605299</v>
      </c>
      <c r="O892" s="45">
        <v>7299.1066937414398</v>
      </c>
      <c r="P892" s="99">
        <v>0.95610003520207498</v>
      </c>
      <c r="Q892" s="86">
        <v>7693.13343483677</v>
      </c>
      <c r="R892" s="44">
        <v>7857.3753522267298</v>
      </c>
      <c r="S892" s="45">
        <v>7393.1245863187996</v>
      </c>
      <c r="T892" s="140">
        <v>0.96100303588139402</v>
      </c>
      <c r="U892" s="44">
        <v>7918.8690299622504</v>
      </c>
      <c r="V892" s="45">
        <v>7355.7275571443597</v>
      </c>
      <c r="W892" s="99">
        <v>0.95614194391006702</v>
      </c>
      <c r="X892" s="86">
        <v>7748.6733288125197</v>
      </c>
      <c r="Y892" s="44">
        <v>7914.1009761466603</v>
      </c>
      <c r="Z892" s="45">
        <v>7446.8632478044701</v>
      </c>
      <c r="AA892" s="46">
        <v>0.96105009616474402</v>
      </c>
      <c r="AB892" s="139">
        <v>7976.0386020302903</v>
      </c>
      <c r="AC892" s="45">
        <v>7409.1477999971103</v>
      </c>
      <c r="AD892" s="99">
        <v>0.95618275356209304</v>
      </c>
      <c r="AE892" s="142">
        <v>7804.8186570902799</v>
      </c>
      <c r="AF892" s="44">
        <v>7971.4449598808596</v>
      </c>
      <c r="AG892" s="45">
        <v>7501.0889598275198</v>
      </c>
      <c r="AH892" s="140">
        <v>0.96108433640711999</v>
      </c>
      <c r="AI892" s="44">
        <v>8033.8313733427603</v>
      </c>
      <c r="AJ892" s="45">
        <v>7463.0671267109401</v>
      </c>
      <c r="AK892" s="46">
        <v>0.95621275196844202</v>
      </c>
    </row>
    <row r="893" spans="1:37" x14ac:dyDescent="0.2">
      <c r="A893" s="35" t="s">
        <v>6349</v>
      </c>
      <c r="B893" s="35" t="s">
        <v>12115</v>
      </c>
      <c r="C893" s="85" t="s">
        <v>975</v>
      </c>
      <c r="D893" s="85" t="s">
        <v>975</v>
      </c>
      <c r="E893" s="85" t="s">
        <v>12898</v>
      </c>
      <c r="F893" s="85" t="s">
        <v>406</v>
      </c>
      <c r="G893" s="85" t="s">
        <v>406</v>
      </c>
      <c r="H893" s="840">
        <v>1.0215507477555299</v>
      </c>
      <c r="I893" s="840">
        <v>1.03556750016142</v>
      </c>
      <c r="J893" s="86">
        <v>8439.0833333333303</v>
      </c>
      <c r="K893" s="44">
        <v>8620.9518895378696</v>
      </c>
      <c r="L893" s="45">
        <v>8111.1704902451302</v>
      </c>
      <c r="M893" s="46">
        <v>0.96114354721525297</v>
      </c>
      <c r="N893" s="139">
        <v>8739.2404311538594</v>
      </c>
      <c r="O893" s="45">
        <v>8117.40335804198</v>
      </c>
      <c r="P893" s="99">
        <v>0.961882118876494</v>
      </c>
      <c r="Q893" s="86">
        <v>8502.9146793311993</v>
      </c>
      <c r="R893" s="44">
        <v>8686.1588487722402</v>
      </c>
      <c r="S893" s="45">
        <v>8172.9396480123196</v>
      </c>
      <c r="T893" s="140">
        <v>0.96119271523199201</v>
      </c>
      <c r="U893" s="44">
        <v>8805.34209856081</v>
      </c>
      <c r="V893" s="45">
        <v>8179.1600895785896</v>
      </c>
      <c r="W893" s="99">
        <v>0.96192428103041006</v>
      </c>
      <c r="X893" s="86">
        <v>8565.9966771044801</v>
      </c>
      <c r="Y893" s="44">
        <v>8750.6003107674405</v>
      </c>
      <c r="Z893" s="45">
        <v>8233.9768025311096</v>
      </c>
      <c r="AA893" s="46">
        <v>0.96123978480393202</v>
      </c>
      <c r="AB893" s="139">
        <v>8870.6677653000806</v>
      </c>
      <c r="AC893" s="45">
        <v>8240.1918843582698</v>
      </c>
      <c r="AD893" s="99">
        <v>0.96196533748173996</v>
      </c>
      <c r="AE893" s="142">
        <v>8629.5261987383892</v>
      </c>
      <c r="AF893" s="44">
        <v>8815.4989410971193</v>
      </c>
      <c r="AG893" s="45">
        <v>8295.3394416240299</v>
      </c>
      <c r="AH893" s="140">
        <v>0.96127403180452498</v>
      </c>
      <c r="AI893" s="44">
        <v>8936.4568732049593</v>
      </c>
      <c r="AJ893" s="45">
        <v>8301.5655196576299</v>
      </c>
      <c r="AK893" s="46">
        <v>0.96199551730560695</v>
      </c>
    </row>
    <row r="894" spans="1:37" x14ac:dyDescent="0.2">
      <c r="A894" s="35" t="s">
        <v>6348</v>
      </c>
      <c r="B894" s="35" t="s">
        <v>13450</v>
      </c>
      <c r="C894" s="85" t="s">
        <v>979</v>
      </c>
      <c r="D894" s="85" t="s">
        <v>979</v>
      </c>
      <c r="E894" s="85" t="s">
        <v>12898</v>
      </c>
      <c r="F894" s="85" t="s">
        <v>325</v>
      </c>
      <c r="G894" s="85" t="s">
        <v>325</v>
      </c>
      <c r="H894" s="840">
        <v>1.0341248571472801</v>
      </c>
      <c r="I894" s="840">
        <v>1.0517149467634199</v>
      </c>
      <c r="J894" s="86">
        <v>25310.416666666701</v>
      </c>
      <c r="K894" s="44">
        <v>26174.131019754699</v>
      </c>
      <c r="L894" s="45">
        <v>24626.380225238001</v>
      </c>
      <c r="M894" s="46">
        <v>0.97297411376362297</v>
      </c>
      <c r="N894" s="139">
        <v>26619.343517143399</v>
      </c>
      <c r="O894" s="45">
        <v>24725.2550329941</v>
      </c>
      <c r="P894" s="99">
        <v>0.97688060052985304</v>
      </c>
      <c r="Q894" s="86">
        <v>25665.1504510909</v>
      </c>
      <c r="R894" s="44">
        <v>26540.9700438978</v>
      </c>
      <c r="S894" s="45">
        <v>24972.804451894201</v>
      </c>
      <c r="T894" s="140">
        <v>0.97302388698183795</v>
      </c>
      <c r="U894" s="44">
        <v>26992.422340344401</v>
      </c>
      <c r="V894" s="45">
        <v>25072.886556364301</v>
      </c>
      <c r="W894" s="99">
        <v>0.97692342011182598</v>
      </c>
      <c r="X894" s="86">
        <v>25999.421298080699</v>
      </c>
      <c r="Y894" s="44">
        <v>26886.647835789601</v>
      </c>
      <c r="Z894" s="45">
        <v>25299.296815705999</v>
      </c>
      <c r="AA894" s="46">
        <v>0.97307153592582496</v>
      </c>
      <c r="AB894" s="139">
        <v>27343.979986390801</v>
      </c>
      <c r="AC894" s="45">
        <v>25400.527663916</v>
      </c>
      <c r="AD894" s="99">
        <v>0.97696511675015896</v>
      </c>
      <c r="AE894" s="142">
        <v>26340.098197288498</v>
      </c>
      <c r="AF894" s="44">
        <v>27238.950285516199</v>
      </c>
      <c r="AG894" s="45">
        <v>25631.712982062701</v>
      </c>
      <c r="AH894" s="140">
        <v>0.97310620446742402</v>
      </c>
      <c r="AI894" s="44">
        <v>27702.2749733046</v>
      </c>
      <c r="AJ894" s="45">
        <v>25734.16444542</v>
      </c>
      <c r="AK894" s="46">
        <v>0.97699576716343295</v>
      </c>
    </row>
    <row r="895" spans="1:37" x14ac:dyDescent="0.2">
      <c r="A895" s="35" t="s">
        <v>6347</v>
      </c>
      <c r="B895" s="35" t="s">
        <v>12114</v>
      </c>
      <c r="C895" s="85" t="s">
        <v>979</v>
      </c>
      <c r="D895" s="85" t="s">
        <v>979</v>
      </c>
      <c r="E895" s="85" t="s">
        <v>12898</v>
      </c>
      <c r="F895" s="85" t="s">
        <v>327</v>
      </c>
      <c r="G895" s="85" t="s">
        <v>327</v>
      </c>
      <c r="H895" s="840">
        <v>1.0316706061896901</v>
      </c>
      <c r="I895" s="840">
        <v>1.0441851672607101</v>
      </c>
      <c r="J895" s="86">
        <v>10990.583333333299</v>
      </c>
      <c r="K895" s="44">
        <v>11338.661769878299</v>
      </c>
      <c r="L895" s="45">
        <v>10668.174457430699</v>
      </c>
      <c r="M895" s="46">
        <v>0.97066498964393</v>
      </c>
      <c r="N895" s="139">
        <v>11476.2040962095</v>
      </c>
      <c r="O895" s="45">
        <v>10659.6194946254</v>
      </c>
      <c r="P895" s="99">
        <v>0.96988659940331101</v>
      </c>
      <c r="Q895" s="86">
        <v>11094.588431428099</v>
      </c>
      <c r="R895" s="44">
        <v>11445.960772476599</v>
      </c>
      <c r="S895" s="45">
        <v>10769.679467718899</v>
      </c>
      <c r="T895" s="140">
        <v>0.97071464473717395</v>
      </c>
      <c r="U895" s="44">
        <v>11584.8046769596</v>
      </c>
      <c r="V895" s="45">
        <v>10760.9643099316</v>
      </c>
      <c r="W895" s="99">
        <v>0.96992911241741298</v>
      </c>
      <c r="X895" s="86">
        <v>11184.2627455206</v>
      </c>
      <c r="Y895" s="44">
        <v>11538.475126456</v>
      </c>
      <c r="Z895" s="45">
        <v>10857.259291218699</v>
      </c>
      <c r="AA895" s="46">
        <v>0.97076218059765296</v>
      </c>
      <c r="AB895" s="139">
        <v>11678.4412656192</v>
      </c>
      <c r="AC895" s="45">
        <v>10848.4050451477</v>
      </c>
      <c r="AD895" s="99">
        <v>0.96997051052761996</v>
      </c>
      <c r="AE895" s="142">
        <v>11271.6446877131</v>
      </c>
      <c r="AF895" s="44">
        <v>11628.6245077277</v>
      </c>
      <c r="AG895" s="45">
        <v>10942.476220045301</v>
      </c>
      <c r="AH895" s="140">
        <v>0.97079676686166205</v>
      </c>
      <c r="AI895" s="44">
        <v>11769.684193543</v>
      </c>
      <c r="AJ895" s="45">
        <v>10933.505959318099</v>
      </c>
      <c r="AK895" s="46">
        <v>0.97000094149849203</v>
      </c>
    </row>
    <row r="896" spans="1:37" x14ac:dyDescent="0.2">
      <c r="A896" s="35" t="s">
        <v>6346</v>
      </c>
      <c r="B896" s="35" t="s">
        <v>10726</v>
      </c>
      <c r="C896" s="85" t="s">
        <v>979</v>
      </c>
      <c r="D896" s="85" t="s">
        <v>979</v>
      </c>
      <c r="E896" s="85" t="s">
        <v>12898</v>
      </c>
      <c r="F896" s="85" t="s">
        <v>326</v>
      </c>
      <c r="G896" s="85" t="s">
        <v>326</v>
      </c>
      <c r="H896" s="840">
        <v>1.03143202053448</v>
      </c>
      <c r="I896" s="840">
        <v>1.04845277267128</v>
      </c>
      <c r="J896" s="86">
        <v>11595</v>
      </c>
      <c r="K896" s="44">
        <v>11959.454278097301</v>
      </c>
      <c r="L896" s="45">
        <v>11252.2577393874</v>
      </c>
      <c r="M896" s="46">
        <v>0.97044051223694505</v>
      </c>
      <c r="N896" s="139">
        <v>12156.8098991235</v>
      </c>
      <c r="O896" s="45">
        <v>11291.797070422699</v>
      </c>
      <c r="P896" s="99">
        <v>0.97385054509898294</v>
      </c>
      <c r="Q896" s="86">
        <v>11690.490823962</v>
      </c>
      <c r="R896" s="44">
        <v>12057.946571598901</v>
      </c>
      <c r="S896" s="45">
        <v>11345.506261673399</v>
      </c>
      <c r="T896" s="140">
        <v>0.97049015584688003</v>
      </c>
      <c r="U896" s="44">
        <v>12256.927518271101</v>
      </c>
      <c r="V896" s="45">
        <v>11385.289890632001</v>
      </c>
      <c r="W896" s="99">
        <v>0.97389323186461496</v>
      </c>
      <c r="X896" s="86">
        <v>11785.628345198</v>
      </c>
      <c r="Y896" s="44">
        <v>12156.074457356</v>
      </c>
      <c r="Z896" s="45">
        <v>11438.3963999074</v>
      </c>
      <c r="AA896" s="46">
        <v>0.97053768071414603</v>
      </c>
      <c r="AB896" s="139">
        <v>12356.674716196099</v>
      </c>
      <c r="AC896" s="45">
        <v>11478.4335754693</v>
      </c>
      <c r="AD896" s="99">
        <v>0.97393479916971604</v>
      </c>
      <c r="AE896" s="142">
        <v>11882.589383229801</v>
      </c>
      <c r="AF896" s="44">
        <v>12256.083176726301</v>
      </c>
      <c r="AG896" s="45">
        <v>11532.911620209399</v>
      </c>
      <c r="AH896" s="140">
        <v>0.97057225897968602</v>
      </c>
      <c r="AI896" s="44">
        <v>12458.333785361599</v>
      </c>
      <c r="AJ896" s="45">
        <v>11573.2303811647</v>
      </c>
      <c r="AK896" s="46">
        <v>0.97396535451256705</v>
      </c>
    </row>
    <row r="897" spans="1:37" x14ac:dyDescent="0.2">
      <c r="A897" s="35" t="s">
        <v>6345</v>
      </c>
      <c r="B897" s="35" t="s">
        <v>12113</v>
      </c>
      <c r="C897" s="85" t="s">
        <v>979</v>
      </c>
      <c r="D897" s="85" t="s">
        <v>979</v>
      </c>
      <c r="E897" s="85" t="s">
        <v>12898</v>
      </c>
      <c r="F897" s="85" t="s">
        <v>462</v>
      </c>
      <c r="G897" s="85" t="s">
        <v>462</v>
      </c>
      <c r="H897" s="840">
        <v>1.03156411387887</v>
      </c>
      <c r="I897" s="840">
        <v>1.04402695033656</v>
      </c>
      <c r="J897" s="86">
        <v>11123.25</v>
      </c>
      <c r="K897" s="44">
        <v>11474.3455297031</v>
      </c>
      <c r="L897" s="45">
        <v>10795.8348507143</v>
      </c>
      <c r="M897" s="46">
        <v>0.97056479452626498</v>
      </c>
      <c r="N897" s="139">
        <v>11612.9727753311</v>
      </c>
      <c r="O897" s="45">
        <v>10786.656454407301</v>
      </c>
      <c r="P897" s="99">
        <v>0.96973964033958704</v>
      </c>
      <c r="Q897" s="86">
        <v>11117.7254486899</v>
      </c>
      <c r="R897" s="44">
        <v>11468.6466008263</v>
      </c>
      <c r="S897" s="45">
        <v>10791.0249104164</v>
      </c>
      <c r="T897" s="140">
        <v>0.97061444449395295</v>
      </c>
      <c r="U897" s="44">
        <v>11607.204994874901</v>
      </c>
      <c r="V897" s="45">
        <v>10781.7716544091</v>
      </c>
      <c r="W897" s="99">
        <v>0.96978214691203701</v>
      </c>
      <c r="X897" s="86">
        <v>11112.5472219147</v>
      </c>
      <c r="Y897" s="44">
        <v>11463.3049279116</v>
      </c>
      <c r="Z897" s="45">
        <v>10786.5270386788</v>
      </c>
      <c r="AA897" s="46">
        <v>0.97066197544763</v>
      </c>
      <c r="AB897" s="139">
        <v>11601.7987865667</v>
      </c>
      <c r="AC897" s="45">
        <v>10777.209871278499</v>
      </c>
      <c r="AD897" s="99">
        <v>0.96982353874952298</v>
      </c>
      <c r="AE897" s="142">
        <v>11116.413167402699</v>
      </c>
      <c r="AF897" s="44">
        <v>11467.292898543101</v>
      </c>
      <c r="AG897" s="45">
        <v>10790.664000477</v>
      </c>
      <c r="AH897" s="140">
        <v>0.97069655814153499</v>
      </c>
      <c r="AI897" s="44">
        <v>11605.8349378446</v>
      </c>
      <c r="AJ897" s="45">
        <v>10781.297388200201</v>
      </c>
      <c r="AK897" s="46">
        <v>0.969853965109436</v>
      </c>
    </row>
    <row r="898" spans="1:37" x14ac:dyDescent="0.2">
      <c r="A898" s="35" t="s">
        <v>6344</v>
      </c>
      <c r="B898" s="35" t="s">
        <v>12112</v>
      </c>
      <c r="C898" s="85" t="s">
        <v>979</v>
      </c>
      <c r="D898" s="85" t="s">
        <v>979</v>
      </c>
      <c r="E898" s="85" t="s">
        <v>12898</v>
      </c>
      <c r="F898" s="85" t="s">
        <v>322</v>
      </c>
      <c r="G898" s="85" t="s">
        <v>322</v>
      </c>
      <c r="H898" s="840">
        <v>1.03364496059416</v>
      </c>
      <c r="I898" s="840">
        <v>1.03938195903106</v>
      </c>
      <c r="J898" s="86">
        <v>10604.833333333299</v>
      </c>
      <c r="K898" s="44">
        <v>10961.632532940999</v>
      </c>
      <c r="L898" s="45">
        <v>10313.4400313731</v>
      </c>
      <c r="M898" s="46">
        <v>0.97252259485830095</v>
      </c>
      <c r="N898" s="139">
        <v>11022.4724451979</v>
      </c>
      <c r="O898" s="45">
        <v>10238.172933383999</v>
      </c>
      <c r="P898" s="99">
        <v>0.96542516148775304</v>
      </c>
      <c r="Q898" s="86">
        <v>10770.609317509199</v>
      </c>
      <c r="R898" s="44">
        <v>11132.9860435719</v>
      </c>
      <c r="S898" s="45">
        <v>10475.1967607797</v>
      </c>
      <c r="T898" s="140">
        <v>0.97257234497872902</v>
      </c>
      <c r="U898" s="44">
        <v>11194.777012391</v>
      </c>
      <c r="V898" s="45">
        <v>10398.6730244638</v>
      </c>
      <c r="W898" s="99">
        <v>0.96546747894376295</v>
      </c>
      <c r="X898" s="86">
        <v>10931.0453960304</v>
      </c>
      <c r="Y898" s="44">
        <v>11298.8199876328</v>
      </c>
      <c r="Z898" s="45">
        <v>10631.7530649488</v>
      </c>
      <c r="AA898" s="46">
        <v>0.97261997181072002</v>
      </c>
      <c r="AB898" s="139">
        <v>11361.5313779835</v>
      </c>
      <c r="AC898" s="45">
        <v>10554.019283752899</v>
      </c>
      <c r="AD898" s="99">
        <v>0.96550868662438905</v>
      </c>
      <c r="AE898" s="142">
        <v>11087.105967818699</v>
      </c>
      <c r="AF898" s="44">
        <v>11460.1312112092</v>
      </c>
      <c r="AG898" s="45">
        <v>10783.924889304</v>
      </c>
      <c r="AH898" s="140">
        <v>0.97265462426401705</v>
      </c>
      <c r="AI898" s="44">
        <v>11523.7379208164</v>
      </c>
      <c r="AJ898" s="45">
        <v>10705.0329608665</v>
      </c>
      <c r="AK898" s="46">
        <v>0.96553897761406404</v>
      </c>
    </row>
    <row r="899" spans="1:37" x14ac:dyDescent="0.2">
      <c r="A899" s="35" t="s">
        <v>6343</v>
      </c>
      <c r="B899" s="35" t="s">
        <v>12956</v>
      </c>
      <c r="C899" s="85" t="s">
        <v>979</v>
      </c>
      <c r="D899" s="85" t="s">
        <v>979</v>
      </c>
      <c r="E899" s="85" t="s">
        <v>12898</v>
      </c>
      <c r="F899" s="85" t="s">
        <v>462</v>
      </c>
      <c r="G899" s="85" t="s">
        <v>462</v>
      </c>
      <c r="H899" s="840">
        <v>1.03156411387887</v>
      </c>
      <c r="I899" s="840">
        <v>1.04402695033656</v>
      </c>
      <c r="J899" s="86">
        <v>8532.5</v>
      </c>
      <c r="K899" s="44">
        <v>8801.8208016714507</v>
      </c>
      <c r="L899" s="45">
        <v>8281.3441092953599</v>
      </c>
      <c r="M899" s="46">
        <v>0.97056479452626498</v>
      </c>
      <c r="N899" s="139">
        <v>8908.1599537466991</v>
      </c>
      <c r="O899" s="45">
        <v>8274.3034811975194</v>
      </c>
      <c r="P899" s="99">
        <v>0.96973964033958704</v>
      </c>
      <c r="Q899" s="86">
        <v>8531.7556026753791</v>
      </c>
      <c r="R899" s="44">
        <v>8801.0529081049008</v>
      </c>
      <c r="S899" s="45">
        <v>8281.0452248489291</v>
      </c>
      <c r="T899" s="140">
        <v>0.97061444449395295</v>
      </c>
      <c r="U899" s="44">
        <v>8907.3827828780395</v>
      </c>
      <c r="V899" s="45">
        <v>8273.9442652913203</v>
      </c>
      <c r="W899" s="99">
        <v>0.96978214691203701</v>
      </c>
      <c r="X899" s="86">
        <v>8534.3705958623395</v>
      </c>
      <c r="Y899" s="44">
        <v>8803.7504412346098</v>
      </c>
      <c r="Z899" s="45">
        <v>8283.9890217818993</v>
      </c>
      <c r="AA899" s="46">
        <v>0.970661975447629</v>
      </c>
      <c r="AB899" s="139">
        <v>8910.1129062401706</v>
      </c>
      <c r="AC899" s="45">
        <v>8276.8334922790891</v>
      </c>
      <c r="AD899" s="99">
        <v>0.96982353874952298</v>
      </c>
      <c r="AE899" s="142">
        <v>8540.5264428775808</v>
      </c>
      <c r="AF899" s="44">
        <v>8810.1005921060605</v>
      </c>
      <c r="AG899" s="45">
        <v>8290.2596228180391</v>
      </c>
      <c r="AH899" s="140">
        <v>0.97069655814153499</v>
      </c>
      <c r="AI899" s="44">
        <v>8916.5397764262398</v>
      </c>
      <c r="AJ899" s="45">
        <v>8283.0634347468203</v>
      </c>
      <c r="AK899" s="46">
        <v>0.969853965109437</v>
      </c>
    </row>
    <row r="900" spans="1:37" x14ac:dyDescent="0.2">
      <c r="A900" s="35" t="s">
        <v>6342</v>
      </c>
      <c r="B900" s="35" t="s">
        <v>12111</v>
      </c>
      <c r="C900" s="85" t="s">
        <v>979</v>
      </c>
      <c r="D900" s="85" t="s">
        <v>979</v>
      </c>
      <c r="E900" s="85" t="s">
        <v>12898</v>
      </c>
      <c r="F900" s="85" t="s">
        <v>325</v>
      </c>
      <c r="G900" s="85" t="s">
        <v>325</v>
      </c>
      <c r="H900" s="840">
        <v>1.0341248571472801</v>
      </c>
      <c r="I900" s="840">
        <v>1.0517149467634199</v>
      </c>
      <c r="J900" s="86">
        <v>29208.916666666701</v>
      </c>
      <c r="K900" s="44">
        <v>30205.666775343401</v>
      </c>
      <c r="L900" s="45">
        <v>28419.519807745499</v>
      </c>
      <c r="M900" s="46">
        <v>0.97297411376362297</v>
      </c>
      <c r="N900" s="139">
        <v>30719.454237100599</v>
      </c>
      <c r="O900" s="45">
        <v>28533.624054159802</v>
      </c>
      <c r="P900" s="99">
        <v>0.97688060052985304</v>
      </c>
      <c r="Q900" s="86">
        <v>29617.279908995199</v>
      </c>
      <c r="R900" s="44">
        <v>30627.965354980501</v>
      </c>
      <c r="S900" s="45">
        <v>28818.320818879602</v>
      </c>
      <c r="T900" s="140">
        <v>0.97302388698183795</v>
      </c>
      <c r="U900" s="44">
        <v>31148.9359627663</v>
      </c>
      <c r="V900" s="45">
        <v>28933.8143831048</v>
      </c>
      <c r="W900" s="99">
        <v>0.97692342011182598</v>
      </c>
      <c r="X900" s="86">
        <v>30010.1084543211</v>
      </c>
      <c r="Y900" s="44">
        <v>31034.199118298999</v>
      </c>
      <c r="Z900" s="45">
        <v>29201.9823269468</v>
      </c>
      <c r="AA900" s="46">
        <v>0.97307153592582496</v>
      </c>
      <c r="AB900" s="139">
        <v>31562.0796154009</v>
      </c>
      <c r="AC900" s="45">
        <v>29318.8291097607</v>
      </c>
      <c r="AD900" s="99">
        <v>0.97696511675015896</v>
      </c>
      <c r="AE900" s="142">
        <v>30412.305921442599</v>
      </c>
      <c r="AF900" s="44">
        <v>31450.1215165311</v>
      </c>
      <c r="AG900" s="45">
        <v>29594.403584317199</v>
      </c>
      <c r="AH900" s="140">
        <v>0.97310620446742402</v>
      </c>
      <c r="AI900" s="44">
        <v>31985.076703122999</v>
      </c>
      <c r="AJ900" s="45">
        <v>29712.694154928799</v>
      </c>
      <c r="AK900" s="46">
        <v>0.97699576716343295</v>
      </c>
    </row>
    <row r="901" spans="1:37" x14ac:dyDescent="0.2">
      <c r="A901" s="35" t="s">
        <v>6341</v>
      </c>
      <c r="B901" s="35" t="s">
        <v>12110</v>
      </c>
      <c r="C901" s="85" t="s">
        <v>979</v>
      </c>
      <c r="D901" s="85" t="s">
        <v>979</v>
      </c>
      <c r="E901" s="85" t="s">
        <v>12898</v>
      </c>
      <c r="F901" s="85" t="s">
        <v>461</v>
      </c>
      <c r="G901" s="85" t="s">
        <v>461</v>
      </c>
      <c r="H901" s="840">
        <v>1.03393047361408</v>
      </c>
      <c r="I901" s="840">
        <v>1.06501306423826</v>
      </c>
      <c r="J901" s="86">
        <v>15024.5</v>
      </c>
      <c r="K901" s="44">
        <v>15534.288400814799</v>
      </c>
      <c r="L901" s="45">
        <v>14615.701755227001</v>
      </c>
      <c r="M901" s="46">
        <v>0.97279122468148704</v>
      </c>
      <c r="N901" s="139">
        <v>16001.2887836478</v>
      </c>
      <c r="O901" s="45">
        <v>14862.723634693801</v>
      </c>
      <c r="P901" s="99">
        <v>0.98923249590294404</v>
      </c>
      <c r="Q901" s="86">
        <v>15068.0600533777</v>
      </c>
      <c r="R901" s="44">
        <v>15579.326467434201</v>
      </c>
      <c r="S901" s="45">
        <v>14658.8264377664</v>
      </c>
      <c r="T901" s="140">
        <v>0.97284098854387402</v>
      </c>
      <c r="U901" s="44">
        <v>16047.6808095739</v>
      </c>
      <c r="V901" s="45">
        <v>14906.468021204601</v>
      </c>
      <c r="W901" s="99">
        <v>0.98927585690522601</v>
      </c>
      <c r="X901" s="86">
        <v>15122.8302441244</v>
      </c>
      <c r="Y901" s="44">
        <v>15635.9550366929</v>
      </c>
      <c r="Z901" s="45">
        <v>14712.8295757183</v>
      </c>
      <c r="AA901" s="46">
        <v>0.97288862853133096</v>
      </c>
      <c r="AB901" s="139">
        <v>16106.01177825</v>
      </c>
      <c r="AC901" s="45">
        <v>14961.2893928538</v>
      </c>
      <c r="AD901" s="99">
        <v>0.98931808076511896</v>
      </c>
      <c r="AE901" s="142">
        <v>15207.4864407516</v>
      </c>
      <c r="AF901" s="44">
        <v>15723.4836581661</v>
      </c>
      <c r="AG901" s="45">
        <v>14795.7177490266</v>
      </c>
      <c r="AH901" s="140">
        <v>0.97292329055631599</v>
      </c>
      <c r="AI901" s="44">
        <v>16196.171733626699</v>
      </c>
      <c r="AJ901" s="45">
        <v>15045.513308241199</v>
      </c>
      <c r="AK901" s="46">
        <v>0.98934911872902798</v>
      </c>
    </row>
    <row r="902" spans="1:37" x14ac:dyDescent="0.2">
      <c r="A902" s="35" t="s">
        <v>6340</v>
      </c>
      <c r="B902" s="35" t="s">
        <v>12109</v>
      </c>
      <c r="C902" s="85" t="s">
        <v>979</v>
      </c>
      <c r="D902" s="85" t="s">
        <v>979</v>
      </c>
      <c r="E902" s="85" t="s">
        <v>12898</v>
      </c>
      <c r="F902" s="85" t="s">
        <v>326</v>
      </c>
      <c r="G902" s="85" t="s">
        <v>326</v>
      </c>
      <c r="H902" s="840">
        <v>1.03143202053448</v>
      </c>
      <c r="I902" s="840">
        <v>1.04845277267128</v>
      </c>
      <c r="J902" s="86">
        <v>12511.166666666701</v>
      </c>
      <c r="K902" s="44">
        <v>12904.417914243701</v>
      </c>
      <c r="L902" s="45">
        <v>12141.342988681799</v>
      </c>
      <c r="M902" s="46">
        <v>0.97044051223694505</v>
      </c>
      <c r="N902" s="139">
        <v>13117.367381019199</v>
      </c>
      <c r="O902" s="45">
        <v>12184.0064781576</v>
      </c>
      <c r="P902" s="99">
        <v>0.97385054509898294</v>
      </c>
      <c r="Q902" s="86">
        <v>12594.276564608899</v>
      </c>
      <c r="R902" s="44">
        <v>12990.140124204599</v>
      </c>
      <c r="S902" s="45">
        <v>12222.621425965999</v>
      </c>
      <c r="T902" s="140">
        <v>0.97049015584688003</v>
      </c>
      <c r="U902" s="44">
        <v>13204.5041839531</v>
      </c>
      <c r="V902" s="45">
        <v>12265.4807065037</v>
      </c>
      <c r="W902" s="99">
        <v>0.97389323186461496</v>
      </c>
      <c r="X902" s="86">
        <v>12679.589643510901</v>
      </c>
      <c r="Y902" s="44">
        <v>13078.1347655545</v>
      </c>
      <c r="Z902" s="45">
        <v>12306.0195250201</v>
      </c>
      <c r="AA902" s="46">
        <v>0.97053768071414603</v>
      </c>
      <c r="AB902" s="139">
        <v>13293.950918073</v>
      </c>
      <c r="AC902" s="45">
        <v>12349.093593007199</v>
      </c>
      <c r="AD902" s="99">
        <v>0.97393479916971604</v>
      </c>
      <c r="AE902" s="142">
        <v>12765.8068418279</v>
      </c>
      <c r="AF902" s="44">
        <v>13167.0619446195</v>
      </c>
      <c r="AG902" s="45">
        <v>12390.137984171301</v>
      </c>
      <c r="AH902" s="140">
        <v>0.97057225897968602</v>
      </c>
      <c r="AI902" s="44">
        <v>13384.3455787005</v>
      </c>
      <c r="AJ902" s="45">
        <v>12433.4535863399</v>
      </c>
      <c r="AK902" s="46">
        <v>0.97396535451256705</v>
      </c>
    </row>
    <row r="903" spans="1:37" x14ac:dyDescent="0.2">
      <c r="A903" s="35" t="s">
        <v>6339</v>
      </c>
      <c r="B903" s="35" t="s">
        <v>12957</v>
      </c>
      <c r="C903" s="85" t="s">
        <v>979</v>
      </c>
      <c r="D903" s="85" t="s">
        <v>979</v>
      </c>
      <c r="E903" s="85" t="s">
        <v>12898</v>
      </c>
      <c r="F903" s="85" t="s">
        <v>322</v>
      </c>
      <c r="G903" s="85" t="s">
        <v>322</v>
      </c>
      <c r="H903" s="840">
        <v>1.03364496059416</v>
      </c>
      <c r="I903" s="840">
        <v>1.03938195903106</v>
      </c>
      <c r="J903" s="86">
        <v>11855.083333333299</v>
      </c>
      <c r="K903" s="44">
        <v>12253.947144923801</v>
      </c>
      <c r="L903" s="45">
        <v>11529.3364055947</v>
      </c>
      <c r="M903" s="46">
        <v>0.97252259485830095</v>
      </c>
      <c r="N903" s="139">
        <v>12321.959739476501</v>
      </c>
      <c r="O903" s="45">
        <v>11445.1957415341</v>
      </c>
      <c r="P903" s="99">
        <v>0.96542516148775304</v>
      </c>
      <c r="Q903" s="86">
        <v>12037.938896199599</v>
      </c>
      <c r="R903" s="44">
        <v>12442.9548759972</v>
      </c>
      <c r="S903" s="45">
        <v>11707.766460987499</v>
      </c>
      <c r="T903" s="140">
        <v>0.97257234497872902</v>
      </c>
      <c r="U903" s="44">
        <v>12512.016512628201</v>
      </c>
      <c r="V903" s="45">
        <v>11622.238517792901</v>
      </c>
      <c r="W903" s="99">
        <v>0.96546747894376295</v>
      </c>
      <c r="X903" s="86">
        <v>12215.396163240501</v>
      </c>
      <c r="Y903" s="44">
        <v>12626.382685794801</v>
      </c>
      <c r="Z903" s="45">
        <v>11880.9382719477</v>
      </c>
      <c r="AA903" s="46">
        <v>0.97261997181072002</v>
      </c>
      <c r="AB903" s="139">
        <v>12696.462394489399</v>
      </c>
      <c r="AC903" s="45">
        <v>11794.071106166901</v>
      </c>
      <c r="AD903" s="99">
        <v>0.96550868662438905</v>
      </c>
      <c r="AE903" s="142">
        <v>12387.440795341299</v>
      </c>
      <c r="AF903" s="44">
        <v>12804.215752763001</v>
      </c>
      <c r="AG903" s="45">
        <v>12048.7015723854</v>
      </c>
      <c r="AH903" s="140">
        <v>0.97265462426401705</v>
      </c>
      <c r="AI903" s="44">
        <v>12875.282481243101</v>
      </c>
      <c r="AJ903" s="45">
        <v>11960.5569207886</v>
      </c>
      <c r="AK903" s="46">
        <v>0.96553897761406404</v>
      </c>
    </row>
    <row r="904" spans="1:37" x14ac:dyDescent="0.2">
      <c r="A904" s="35" t="s">
        <v>6338</v>
      </c>
      <c r="B904" s="35" t="s">
        <v>12108</v>
      </c>
      <c r="C904" s="85" t="s">
        <v>979</v>
      </c>
      <c r="D904" s="85" t="s">
        <v>979</v>
      </c>
      <c r="E904" s="85" t="s">
        <v>12898</v>
      </c>
      <c r="F904" s="85" t="s">
        <v>321</v>
      </c>
      <c r="G904" s="85" t="s">
        <v>321</v>
      </c>
      <c r="H904" s="840">
        <v>1.03173155109776</v>
      </c>
      <c r="I904" s="840">
        <v>1.04595018961784</v>
      </c>
      <c r="J904" s="86">
        <v>13217.833333333299</v>
      </c>
      <c r="K904" s="44">
        <v>13637.255687151701</v>
      </c>
      <c r="L904" s="45">
        <v>12830.8459802206</v>
      </c>
      <c r="M904" s="46">
        <v>0.97072233070628899</v>
      </c>
      <c r="N904" s="139">
        <v>13825.195281337001</v>
      </c>
      <c r="O904" s="45">
        <v>12841.4691741687</v>
      </c>
      <c r="P904" s="99">
        <v>0.97152603231760104</v>
      </c>
      <c r="Q904" s="86">
        <v>13278.032421604101</v>
      </c>
      <c r="R904" s="44">
        <v>13699.364985868</v>
      </c>
      <c r="S904" s="45">
        <v>12889.94194038</v>
      </c>
      <c r="T904" s="140">
        <v>0.97077198873285897</v>
      </c>
      <c r="U904" s="44">
        <v>13888.1605291286</v>
      </c>
      <c r="V904" s="45">
        <v>12900.519598900701</v>
      </c>
      <c r="W904" s="99">
        <v>0.97156861719292398</v>
      </c>
      <c r="X904" s="86">
        <v>13332.0843912499</v>
      </c>
      <c r="Y904" s="44">
        <v>13755.132108350501</v>
      </c>
      <c r="Z904" s="45">
        <v>12943.047867989801</v>
      </c>
      <c r="AA904" s="46">
        <v>0.97081952740147004</v>
      </c>
      <c r="AB904" s="139">
        <v>13944.696197028899</v>
      </c>
      <c r="AC904" s="45">
        <v>12953.5876523397</v>
      </c>
      <c r="AD904" s="99">
        <v>0.97161008527979098</v>
      </c>
      <c r="AE904" s="142">
        <v>13387.2454977281</v>
      </c>
      <c r="AF904" s="44">
        <v>13812.0435622976</v>
      </c>
      <c r="AG904" s="45">
        <v>12997.062389471201</v>
      </c>
      <c r="AH904" s="140">
        <v>0.97085411570862901</v>
      </c>
      <c r="AI904" s="44">
        <v>14002.3919668093</v>
      </c>
      <c r="AJ904" s="45">
        <v>13007.590815207101</v>
      </c>
      <c r="AK904" s="46">
        <v>0.97164056768918705</v>
      </c>
    </row>
    <row r="905" spans="1:37" x14ac:dyDescent="0.2">
      <c r="A905" s="35" t="s">
        <v>6337</v>
      </c>
      <c r="B905" s="35" t="s">
        <v>12107</v>
      </c>
      <c r="C905" s="85" t="s">
        <v>979</v>
      </c>
      <c r="D905" s="85" t="s">
        <v>979</v>
      </c>
      <c r="E905" s="85" t="s">
        <v>12898</v>
      </c>
      <c r="F905" s="85" t="s">
        <v>322</v>
      </c>
      <c r="G905" s="85" t="s">
        <v>322</v>
      </c>
      <c r="H905" s="840">
        <v>1.03364496059416</v>
      </c>
      <c r="I905" s="840">
        <v>1.03938195903106</v>
      </c>
      <c r="J905" s="86">
        <v>18103</v>
      </c>
      <c r="K905" s="44">
        <v>18712.074721636101</v>
      </c>
      <c r="L905" s="45">
        <v>17605.576534719799</v>
      </c>
      <c r="M905" s="46">
        <v>0.97252259485830095</v>
      </c>
      <c r="N905" s="139">
        <v>18815.931604339399</v>
      </c>
      <c r="O905" s="45">
        <v>17477.091698412802</v>
      </c>
      <c r="P905" s="99">
        <v>0.96542516148775204</v>
      </c>
      <c r="Q905" s="86">
        <v>18382.951005629799</v>
      </c>
      <c r="R905" s="44">
        <v>19001.4446678186</v>
      </c>
      <c r="S905" s="45">
        <v>17878.749767174399</v>
      </c>
      <c r="T905" s="140">
        <v>0.97257234497872902</v>
      </c>
      <c r="U905" s="44">
        <v>19106.907629003501</v>
      </c>
      <c r="V905" s="45">
        <v>17748.141362952101</v>
      </c>
      <c r="W905" s="99">
        <v>0.96546747894376295</v>
      </c>
      <c r="X905" s="86">
        <v>18655.770742236</v>
      </c>
      <c r="Y905" s="44">
        <v>19283.443413712299</v>
      </c>
      <c r="Z905" s="45">
        <v>18144.975213420901</v>
      </c>
      <c r="AA905" s="46">
        <v>0.97261997181072002</v>
      </c>
      <c r="AB905" s="139">
        <v>19390.471541299699</v>
      </c>
      <c r="AC905" s="45">
        <v>18012.308707302</v>
      </c>
      <c r="AD905" s="99">
        <v>0.96550868662438905</v>
      </c>
      <c r="AE905" s="142">
        <v>18928.615188762298</v>
      </c>
      <c r="AF905" s="44">
        <v>19565.4677008902</v>
      </c>
      <c r="AG905" s="45">
        <v>18411.005094263699</v>
      </c>
      <c r="AH905" s="140">
        <v>0.97265462426401705</v>
      </c>
      <c r="AI905" s="44">
        <v>19674.061136640899</v>
      </c>
      <c r="AJ905" s="45">
        <v>18276.3157570076</v>
      </c>
      <c r="AK905" s="46">
        <v>0.96553897761406404</v>
      </c>
    </row>
    <row r="906" spans="1:37" x14ac:dyDescent="0.2">
      <c r="A906" s="35" t="s">
        <v>6336</v>
      </c>
      <c r="B906" s="35" t="s">
        <v>12106</v>
      </c>
      <c r="C906" s="85" t="s">
        <v>979</v>
      </c>
      <c r="D906" s="85" t="s">
        <v>979</v>
      </c>
      <c r="E906" s="85" t="s">
        <v>12898</v>
      </c>
      <c r="F906" s="85" t="s">
        <v>323</v>
      </c>
      <c r="G906" s="85" t="s">
        <v>323</v>
      </c>
      <c r="H906" s="840">
        <v>1.0293601652587201</v>
      </c>
      <c r="I906" s="840">
        <v>1.0453871216257999</v>
      </c>
      <c r="J906" s="86">
        <v>10952.583333333299</v>
      </c>
      <c r="K906" s="44">
        <v>11274.152990009899</v>
      </c>
      <c r="L906" s="45">
        <v>10607.480265149599</v>
      </c>
      <c r="M906" s="46">
        <v>0.96849117165505205</v>
      </c>
      <c r="N906" s="139">
        <v>11449.6895652</v>
      </c>
      <c r="O906" s="45">
        <v>10634.991594208999</v>
      </c>
      <c r="P906" s="99">
        <v>0.97100302919789305</v>
      </c>
      <c r="Q906" s="86">
        <v>11005.1593183925</v>
      </c>
      <c r="R906" s="44">
        <v>11328.272614678999</v>
      </c>
      <c r="S906" s="45">
        <v>10658.9448809227</v>
      </c>
      <c r="T906" s="140">
        <v>0.96854071554501198</v>
      </c>
      <c r="U906" s="44">
        <v>11504.651822887699</v>
      </c>
      <c r="V906" s="45">
        <v>10686.5114360111</v>
      </c>
      <c r="W906" s="99">
        <v>0.97104559114843403</v>
      </c>
      <c r="X906" s="86">
        <v>11058.9114697779</v>
      </c>
      <c r="Y906" s="44">
        <v>11383.602938112201</v>
      </c>
      <c r="Z906" s="45">
        <v>10711.5305456592</v>
      </c>
      <c r="AA906" s="46">
        <v>0.96858814494825796</v>
      </c>
      <c r="AB906" s="139">
        <v>11560.8436297057</v>
      </c>
      <c r="AC906" s="45">
        <v>10739.165570655699</v>
      </c>
      <c r="AD906" s="99">
        <v>0.97108703691172105</v>
      </c>
      <c r="AE906" s="142">
        <v>11107.2336123194</v>
      </c>
      <c r="AF906" s="44">
        <v>11433.3438267443</v>
      </c>
      <c r="AG906" s="45">
        <v>10758.718097450899</v>
      </c>
      <c r="AH906" s="140">
        <v>0.96862265375584</v>
      </c>
      <c r="AI906" s="44">
        <v>11611.358975208001</v>
      </c>
      <c r="AJ906" s="45">
        <v>10786.42896985</v>
      </c>
      <c r="AK906" s="46">
        <v>0.97111750291147403</v>
      </c>
    </row>
    <row r="907" spans="1:37" x14ac:dyDescent="0.2">
      <c r="A907" s="35" t="s">
        <v>6335</v>
      </c>
      <c r="B907" s="35" t="s">
        <v>12105</v>
      </c>
      <c r="C907" s="85" t="s">
        <v>979</v>
      </c>
      <c r="D907" s="85" t="s">
        <v>979</v>
      </c>
      <c r="E907" s="85" t="s">
        <v>12898</v>
      </c>
      <c r="F907" s="85" t="s">
        <v>322</v>
      </c>
      <c r="G907" s="85" t="s">
        <v>322</v>
      </c>
      <c r="H907" s="840">
        <v>1.03364496059416</v>
      </c>
      <c r="I907" s="840">
        <v>1.03938195903106</v>
      </c>
      <c r="J907" s="86">
        <v>15730.916666666701</v>
      </c>
      <c r="K907" s="44">
        <v>16260.1827380267</v>
      </c>
      <c r="L907" s="45">
        <v>15298.671896166399</v>
      </c>
      <c r="M907" s="46">
        <v>0.97252259485830095</v>
      </c>
      <c r="N907" s="139">
        <v>16350.430982354401</v>
      </c>
      <c r="O907" s="45">
        <v>15187.022763266999</v>
      </c>
      <c r="P907" s="99">
        <v>0.96542516148775304</v>
      </c>
      <c r="Q907" s="86">
        <v>15978.2954101504</v>
      </c>
      <c r="R907" s="44">
        <v>16515.884529586801</v>
      </c>
      <c r="S907" s="45">
        <v>15540.048235812899</v>
      </c>
      <c r="T907" s="140">
        <v>0.97257234497872902</v>
      </c>
      <c r="U907" s="44">
        <v>16607.551985379199</v>
      </c>
      <c r="V907" s="45">
        <v>15426.524587456601</v>
      </c>
      <c r="W907" s="99">
        <v>0.96546747894376295</v>
      </c>
      <c r="X907" s="86">
        <v>16210.4701221015</v>
      </c>
      <c r="Y907" s="44">
        <v>16755.8707505725</v>
      </c>
      <c r="Z907" s="45">
        <v>15766.6269931969</v>
      </c>
      <c r="AA907" s="46">
        <v>0.97261997181072002</v>
      </c>
      <c r="AB907" s="139">
        <v>16848.870192324401</v>
      </c>
      <c r="AC907" s="45">
        <v>15651.3497171541</v>
      </c>
      <c r="AD907" s="99">
        <v>0.96550868662438905</v>
      </c>
      <c r="AE907" s="142">
        <v>16440.680309990901</v>
      </c>
      <c r="AF907" s="44">
        <v>16993.826351161701</v>
      </c>
      <c r="AG907" s="45">
        <v>15991.103729558999</v>
      </c>
      <c r="AH907" s="140">
        <v>0.97265462426401705</v>
      </c>
      <c r="AI907" s="44">
        <v>17088.146508401798</v>
      </c>
      <c r="AJ907" s="45">
        <v>15874.1176577883</v>
      </c>
      <c r="AK907" s="46">
        <v>0.96553897761406404</v>
      </c>
    </row>
    <row r="908" spans="1:37" x14ac:dyDescent="0.2">
      <c r="A908" s="35" t="s">
        <v>6334</v>
      </c>
      <c r="B908" s="35" t="s">
        <v>12958</v>
      </c>
      <c r="C908" s="85" t="s">
        <v>979</v>
      </c>
      <c r="D908" s="85" t="s">
        <v>979</v>
      </c>
      <c r="E908" s="85" t="s">
        <v>12898</v>
      </c>
      <c r="F908" s="85" t="s">
        <v>462</v>
      </c>
      <c r="G908" s="85" t="s">
        <v>462</v>
      </c>
      <c r="H908" s="840">
        <v>1.03156411387887</v>
      </c>
      <c r="I908" s="840">
        <v>1.04402695033656</v>
      </c>
      <c r="J908" s="86">
        <v>14043.583333333299</v>
      </c>
      <c r="K908" s="44">
        <v>14486.8565969341</v>
      </c>
      <c r="L908" s="45">
        <v>13630.2075723291</v>
      </c>
      <c r="M908" s="46">
        <v>0.97056479452626498</v>
      </c>
      <c r="N908" s="139">
        <v>14661.8794792974</v>
      </c>
      <c r="O908" s="45">
        <v>13618.6194507457</v>
      </c>
      <c r="P908" s="99">
        <v>0.96973964033958704</v>
      </c>
      <c r="Q908" s="86">
        <v>14050.918236174501</v>
      </c>
      <c r="R908" s="44">
        <v>14494.4230194838</v>
      </c>
      <c r="S908" s="45">
        <v>13638.024198434499</v>
      </c>
      <c r="T908" s="140">
        <v>0.97061444449395295</v>
      </c>
      <c r="U908" s="44">
        <v>14669.5373155417</v>
      </c>
      <c r="V908" s="45">
        <v>13626.3296531628</v>
      </c>
      <c r="W908" s="99">
        <v>0.96978214691203701</v>
      </c>
      <c r="X908" s="86">
        <v>14060.680495044</v>
      </c>
      <c r="Y908" s="44">
        <v>14504.4934154039</v>
      </c>
      <c r="Z908" s="45">
        <v>13648.1679054573</v>
      </c>
      <c r="AA908" s="46">
        <v>0.970661975447629</v>
      </c>
      <c r="AB908" s="139">
        <v>14679.7293768975</v>
      </c>
      <c r="AC908" s="45">
        <v>13636.378914929899</v>
      </c>
      <c r="AD908" s="99">
        <v>0.96982353874952298</v>
      </c>
      <c r="AE908" s="142">
        <v>14079.8633789541</v>
      </c>
      <c r="AF908" s="44">
        <v>14524.2817900463</v>
      </c>
      <c r="AG908" s="45">
        <v>13667.2749210538</v>
      </c>
      <c r="AH908" s="140">
        <v>0.97069655814153499</v>
      </c>
      <c r="AI908" s="44">
        <v>14699.7568246849</v>
      </c>
      <c r="AJ908" s="45">
        <v>13655.411326277799</v>
      </c>
      <c r="AK908" s="46">
        <v>0.969853965109437</v>
      </c>
    </row>
    <row r="909" spans="1:37" x14ac:dyDescent="0.2">
      <c r="A909" s="35" t="s">
        <v>6333</v>
      </c>
      <c r="B909" s="35" t="s">
        <v>12104</v>
      </c>
      <c r="C909" s="85" t="s">
        <v>979</v>
      </c>
      <c r="D909" s="85" t="s">
        <v>979</v>
      </c>
      <c r="E909" s="85" t="s">
        <v>12898</v>
      </c>
      <c r="F909" s="85" t="s">
        <v>462</v>
      </c>
      <c r="G909" s="85" t="s">
        <v>462</v>
      </c>
      <c r="H909" s="840">
        <v>1.03156411387887</v>
      </c>
      <c r="I909" s="840">
        <v>1.04402695033656</v>
      </c>
      <c r="J909" s="86">
        <v>5939.25</v>
      </c>
      <c r="K909" s="44">
        <v>6126.7171633550697</v>
      </c>
      <c r="L909" s="45">
        <v>5764.4269558901196</v>
      </c>
      <c r="M909" s="46">
        <v>0.97056479452626498</v>
      </c>
      <c r="N909" s="139">
        <v>6200.73706478642</v>
      </c>
      <c r="O909" s="45">
        <v>5759.5261588868898</v>
      </c>
      <c r="P909" s="99">
        <v>0.96973964033958704</v>
      </c>
      <c r="Q909" s="86">
        <v>5937.6033827828296</v>
      </c>
      <c r="R909" s="44">
        <v>6125.0185721245398</v>
      </c>
      <c r="S909" s="45">
        <v>5763.1236090051698</v>
      </c>
      <c r="T909" s="140">
        <v>0.97061444449395295</v>
      </c>
      <c r="U909" s="44">
        <v>6199.0179520348001</v>
      </c>
      <c r="V909" s="45">
        <v>5758.1817560672998</v>
      </c>
      <c r="W909" s="99">
        <v>0.96978214691203701</v>
      </c>
      <c r="X909" s="86">
        <v>5935.7651544657801</v>
      </c>
      <c r="Y909" s="44">
        <v>6123.1223217595598</v>
      </c>
      <c r="Z909" s="45">
        <v>5761.6215306269596</v>
      </c>
      <c r="AA909" s="46">
        <v>0.97066197544763</v>
      </c>
      <c r="AB909" s="139">
        <v>6197.0987921309397</v>
      </c>
      <c r="AC909" s="45">
        <v>5756.6447672901204</v>
      </c>
      <c r="AD909" s="99">
        <v>0.96982353874952298</v>
      </c>
      <c r="AE909" s="142">
        <v>5937.4352658622101</v>
      </c>
      <c r="AF909" s="44">
        <v>6124.8451487422999</v>
      </c>
      <c r="AG909" s="45">
        <v>5763.4479767606199</v>
      </c>
      <c r="AH909" s="140">
        <v>0.97069655814153499</v>
      </c>
      <c r="AI909" s="44">
        <v>6198.8424334388701</v>
      </c>
      <c r="AJ909" s="45">
        <v>5758.4451351770704</v>
      </c>
      <c r="AK909" s="46">
        <v>0.969853965109437</v>
      </c>
    </row>
    <row r="910" spans="1:37" x14ac:dyDescent="0.2">
      <c r="A910" s="35" t="s">
        <v>6332</v>
      </c>
      <c r="B910" s="35" t="s">
        <v>12103</v>
      </c>
      <c r="C910" s="85" t="s">
        <v>979</v>
      </c>
      <c r="D910" s="85" t="s">
        <v>979</v>
      </c>
      <c r="E910" s="85" t="s">
        <v>12898</v>
      </c>
      <c r="F910" s="85" t="s">
        <v>462</v>
      </c>
      <c r="G910" s="85" t="s">
        <v>462</v>
      </c>
      <c r="H910" s="840">
        <v>1.03156411387887</v>
      </c>
      <c r="I910" s="840">
        <v>1.04402695033656</v>
      </c>
      <c r="J910" s="86">
        <v>20799.666666666701</v>
      </c>
      <c r="K910" s="44">
        <v>21456.1897139758</v>
      </c>
      <c r="L910" s="45">
        <v>20187.424204548101</v>
      </c>
      <c r="M910" s="46">
        <v>0.97056479452626498</v>
      </c>
      <c r="N910" s="139">
        <v>21715.412558017</v>
      </c>
      <c r="O910" s="45">
        <v>20170.2612725166</v>
      </c>
      <c r="P910" s="99">
        <v>0.96973964033958704</v>
      </c>
      <c r="Q910" s="86">
        <v>20663.080700659499</v>
      </c>
      <c r="R910" s="44">
        <v>21315.292532983301</v>
      </c>
      <c r="S910" s="45">
        <v>20055.884595804298</v>
      </c>
      <c r="T910" s="140">
        <v>0.97061444449395295</v>
      </c>
      <c r="U910" s="44">
        <v>21572.813128467798</v>
      </c>
      <c r="V910" s="45">
        <v>20038.686763702201</v>
      </c>
      <c r="W910" s="99">
        <v>0.96978214691203701</v>
      </c>
      <c r="X910" s="86">
        <v>20510.843702219699</v>
      </c>
      <c r="Y910" s="44">
        <v>21158.250308588202</v>
      </c>
      <c r="Z910" s="45">
        <v>19909.096066094098</v>
      </c>
      <c r="AA910" s="46">
        <v>0.97066197544763</v>
      </c>
      <c r="AB910" s="139">
        <v>21413.873599258299</v>
      </c>
      <c r="AC910" s="45">
        <v>19891.8990220251</v>
      </c>
      <c r="AD910" s="99">
        <v>0.96982353874952298</v>
      </c>
      <c r="AE910" s="142">
        <v>20497.552487752</v>
      </c>
      <c r="AF910" s="44">
        <v>21144.539568713499</v>
      </c>
      <c r="AG910" s="45">
        <v>19896.903650186399</v>
      </c>
      <c r="AH910" s="140">
        <v>0.97069655814153499</v>
      </c>
      <c r="AI910" s="44">
        <v>21399.997213151299</v>
      </c>
      <c r="AJ910" s="45">
        <v>19879.632555285101</v>
      </c>
      <c r="AK910" s="46">
        <v>0.969853965109437</v>
      </c>
    </row>
    <row r="911" spans="1:37" x14ac:dyDescent="0.2">
      <c r="A911" s="35" t="s">
        <v>6331</v>
      </c>
      <c r="B911" s="35" t="s">
        <v>12102</v>
      </c>
      <c r="C911" s="85" t="s">
        <v>979</v>
      </c>
      <c r="D911" s="85" t="s">
        <v>979</v>
      </c>
      <c r="E911" s="85" t="s">
        <v>12898</v>
      </c>
      <c r="F911" s="85" t="s">
        <v>321</v>
      </c>
      <c r="G911" s="85" t="s">
        <v>321</v>
      </c>
      <c r="H911" s="840">
        <v>1.03173155109776</v>
      </c>
      <c r="I911" s="840">
        <v>1.04595018961784</v>
      </c>
      <c r="J911" s="86">
        <v>7712.75</v>
      </c>
      <c r="K911" s="44">
        <v>7957.4875207292598</v>
      </c>
      <c r="L911" s="45">
        <v>7486.93865615493</v>
      </c>
      <c r="M911" s="46">
        <v>0.97072233070628899</v>
      </c>
      <c r="N911" s="139">
        <v>8067.1523249749698</v>
      </c>
      <c r="O911" s="45">
        <v>7493.1374057575804</v>
      </c>
      <c r="P911" s="99">
        <v>0.97152603231760104</v>
      </c>
      <c r="Q911" s="86">
        <v>7749.54490015801</v>
      </c>
      <c r="R911" s="44">
        <v>7995.4499801417696</v>
      </c>
      <c r="S911" s="45">
        <v>7523.0411145009703</v>
      </c>
      <c r="T911" s="140">
        <v>0.97077198873285897</v>
      </c>
      <c r="U911" s="44">
        <v>8105.63795777221</v>
      </c>
      <c r="V911" s="45">
        <v>7529.2146225209899</v>
      </c>
      <c r="W911" s="99">
        <v>0.97156861719292398</v>
      </c>
      <c r="X911" s="86">
        <v>7790.5696680985702</v>
      </c>
      <c r="Y911" s="44">
        <v>8037.7765276025102</v>
      </c>
      <c r="Z911" s="45">
        <v>7563.2371633716903</v>
      </c>
      <c r="AA911" s="46">
        <v>0.97081952740147004</v>
      </c>
      <c r="AB911" s="139">
        <v>8148.5478215786798</v>
      </c>
      <c r="AC911" s="45">
        <v>7569.3960595994104</v>
      </c>
      <c r="AD911" s="99">
        <v>0.97161008527979098</v>
      </c>
      <c r="AE911" s="142">
        <v>7826.2686285890004</v>
      </c>
      <c r="AF911" s="44">
        <v>8074.6082714818804</v>
      </c>
      <c r="AG911" s="45">
        <v>7598.1651087069604</v>
      </c>
      <c r="AH911" s="140">
        <v>0.97085411570862901</v>
      </c>
      <c r="AI911" s="44">
        <v>8185.8871560728003</v>
      </c>
      <c r="AJ911" s="45">
        <v>7604.3200931702904</v>
      </c>
      <c r="AK911" s="46">
        <v>0.97164056768918705</v>
      </c>
    </row>
    <row r="912" spans="1:37" x14ac:dyDescent="0.2">
      <c r="A912" s="35" t="s">
        <v>6330</v>
      </c>
      <c r="B912" s="35" t="s">
        <v>12101</v>
      </c>
      <c r="C912" s="85" t="s">
        <v>979</v>
      </c>
      <c r="D912" s="85" t="s">
        <v>979</v>
      </c>
      <c r="E912" s="85" t="s">
        <v>12898</v>
      </c>
      <c r="F912" s="85" t="s">
        <v>325</v>
      </c>
      <c r="G912" s="85" t="s">
        <v>325</v>
      </c>
      <c r="H912" s="840">
        <v>1.0341248571472801</v>
      </c>
      <c r="I912" s="840">
        <v>1.0517149467634199</v>
      </c>
      <c r="J912" s="86">
        <v>7323.3333333333303</v>
      </c>
      <c r="K912" s="44">
        <v>7573.2410371752203</v>
      </c>
      <c r="L912" s="45">
        <v>7125.4137597955996</v>
      </c>
      <c r="M912" s="46">
        <v>0.97297411376362297</v>
      </c>
      <c r="N912" s="139">
        <v>7702.0591267974796</v>
      </c>
      <c r="O912" s="45">
        <v>7154.0222645469603</v>
      </c>
      <c r="P912" s="99">
        <v>0.97688060052985304</v>
      </c>
      <c r="Q912" s="86">
        <v>7431.6973639678899</v>
      </c>
      <c r="R912" s="44">
        <v>7685.3029748750896</v>
      </c>
      <c r="S912" s="45">
        <v>7231.2190559607197</v>
      </c>
      <c r="T912" s="140">
        <v>0.97302388698183795</v>
      </c>
      <c r="U912" s="44">
        <v>7816.0271975073701</v>
      </c>
      <c r="V912" s="45">
        <v>7260.1992060435496</v>
      </c>
      <c r="W912" s="99">
        <v>0.97692342011182598</v>
      </c>
      <c r="X912" s="86">
        <v>7536.6787469201199</v>
      </c>
      <c r="Y912" s="44">
        <v>7793.8668325236904</v>
      </c>
      <c r="Z912" s="45">
        <v>7333.7275640450798</v>
      </c>
      <c r="AA912" s="46">
        <v>0.97307153592582396</v>
      </c>
      <c r="AB912" s="139">
        <v>7926.4376870901297</v>
      </c>
      <c r="AC912" s="45">
        <v>7363.0722318932603</v>
      </c>
      <c r="AD912" s="99">
        <v>0.97696511675015896</v>
      </c>
      <c r="AE912" s="142">
        <v>7641.0987150669298</v>
      </c>
      <c r="AF912" s="44">
        <v>7901.8501171668304</v>
      </c>
      <c r="AG912" s="45">
        <v>7435.6005685796999</v>
      </c>
      <c r="AH912" s="140">
        <v>0.97310620446742402</v>
      </c>
      <c r="AI912" s="44">
        <v>8036.25772833069</v>
      </c>
      <c r="AJ912" s="45">
        <v>7465.3211010983396</v>
      </c>
      <c r="AK912" s="46">
        <v>0.97699576716343295</v>
      </c>
    </row>
    <row r="913" spans="1:37" x14ac:dyDescent="0.2">
      <c r="A913" s="35" t="s">
        <v>6329</v>
      </c>
      <c r="B913" s="35" t="s">
        <v>12100</v>
      </c>
      <c r="C913" s="85" t="s">
        <v>979</v>
      </c>
      <c r="D913" s="85" t="s">
        <v>979</v>
      </c>
      <c r="E913" s="85" t="s">
        <v>12898</v>
      </c>
      <c r="F913" s="85" t="s">
        <v>462</v>
      </c>
      <c r="G913" s="85" t="s">
        <v>462</v>
      </c>
      <c r="H913" s="840">
        <v>1.03156411387887</v>
      </c>
      <c r="I913" s="840">
        <v>1.04402695033656</v>
      </c>
      <c r="J913" s="86">
        <v>20407.25</v>
      </c>
      <c r="K913" s="44">
        <v>21051.386762954498</v>
      </c>
      <c r="L913" s="45">
        <v>19806.5584030961</v>
      </c>
      <c r="M913" s="46">
        <v>0.97056479452626498</v>
      </c>
      <c r="N913" s="139">
        <v>21305.718982255799</v>
      </c>
      <c r="O913" s="45">
        <v>19789.71927532</v>
      </c>
      <c r="P913" s="99">
        <v>0.96973964033958704</v>
      </c>
      <c r="Q913" s="86">
        <v>20407.921939717398</v>
      </c>
      <c r="R913" s="44">
        <v>21052.0799118537</v>
      </c>
      <c r="S913" s="45">
        <v>19808.223816794802</v>
      </c>
      <c r="T913" s="140">
        <v>0.97061444449395295</v>
      </c>
      <c r="U913" s="44">
        <v>21306.420505429702</v>
      </c>
      <c r="V913" s="45">
        <v>19791.2383527124</v>
      </c>
      <c r="W913" s="99">
        <v>0.96978214691203701</v>
      </c>
      <c r="X913" s="86">
        <v>20411.410107247699</v>
      </c>
      <c r="Y913" s="44">
        <v>21055.6781803011</v>
      </c>
      <c r="Z913" s="45">
        <v>19812.5796563728</v>
      </c>
      <c r="AA913" s="46">
        <v>0.97066197544763</v>
      </c>
      <c r="AB913" s="139">
        <v>21310.062246338701</v>
      </c>
      <c r="AC913" s="45">
        <v>19795.465981078702</v>
      </c>
      <c r="AD913" s="99">
        <v>0.96982353874952298</v>
      </c>
      <c r="AE913" s="142">
        <v>20439.533765807199</v>
      </c>
      <c r="AF913" s="44">
        <v>21084.689537222101</v>
      </c>
      <c r="AG913" s="45">
        <v>19840.585076486699</v>
      </c>
      <c r="AH913" s="140">
        <v>0.97069655814153499</v>
      </c>
      <c r="AI913" s="44">
        <v>21339.4241038168</v>
      </c>
      <c r="AJ913" s="45">
        <v>19823.362867756299</v>
      </c>
      <c r="AK913" s="46">
        <v>0.969853965109437</v>
      </c>
    </row>
    <row r="914" spans="1:37" x14ac:dyDescent="0.2">
      <c r="A914" s="35" t="s">
        <v>6328</v>
      </c>
      <c r="B914" s="35" t="s">
        <v>12099</v>
      </c>
      <c r="C914" s="85" t="s">
        <v>979</v>
      </c>
      <c r="D914" s="85" t="s">
        <v>979</v>
      </c>
      <c r="E914" s="85" t="s">
        <v>12898</v>
      </c>
      <c r="F914" s="85" t="s">
        <v>325</v>
      </c>
      <c r="G914" s="85" t="s">
        <v>325</v>
      </c>
      <c r="H914" s="840">
        <v>1.0341248571472801</v>
      </c>
      <c r="I914" s="840">
        <v>1.0517149467634199</v>
      </c>
      <c r="J914" s="86">
        <v>10816.583333333299</v>
      </c>
      <c r="K914" s="44">
        <v>11185.6976944049</v>
      </c>
      <c r="L914" s="45">
        <v>10524.2555827004</v>
      </c>
      <c r="M914" s="46">
        <v>0.97297411376362297</v>
      </c>
      <c r="N914" s="139">
        <v>11375.9623645788</v>
      </c>
      <c r="O914" s="45">
        <v>10566.510422347899</v>
      </c>
      <c r="P914" s="99">
        <v>0.97688060052985304</v>
      </c>
      <c r="Q914" s="86">
        <v>10969.0445034187</v>
      </c>
      <c r="R914" s="44">
        <v>11343.361580139999</v>
      </c>
      <c r="S914" s="45">
        <v>10673.142319193201</v>
      </c>
      <c r="T914" s="140">
        <v>0.97302388698183795</v>
      </c>
      <c r="U914" s="44">
        <v>11536.3080559586</v>
      </c>
      <c r="V914" s="45">
        <v>10715.9164716386</v>
      </c>
      <c r="W914" s="99">
        <v>0.97692342011182598</v>
      </c>
      <c r="X914" s="86">
        <v>11116.1250042047</v>
      </c>
      <c r="Y914" s="44">
        <v>11495.461182004499</v>
      </c>
      <c r="Z914" s="45">
        <v>10816.784831384901</v>
      </c>
      <c r="AA914" s="46">
        <v>0.97307153592582496</v>
      </c>
      <c r="AB914" s="139">
        <v>11690.994817012701</v>
      </c>
      <c r="AC914" s="45">
        <v>10860.0663625422</v>
      </c>
      <c r="AD914" s="99">
        <v>0.97696511675015896</v>
      </c>
      <c r="AE914" s="142">
        <v>11261.315475830101</v>
      </c>
      <c r="AF914" s="44">
        <v>11645.6062577332</v>
      </c>
      <c r="AG914" s="45">
        <v>10958.455959995301</v>
      </c>
      <c r="AH914" s="140">
        <v>0.97310620446742402</v>
      </c>
      <c r="AI914" s="44">
        <v>11843.6938061488</v>
      </c>
      <c r="AJ914" s="45">
        <v>11002.257552578099</v>
      </c>
      <c r="AK914" s="46">
        <v>0.97699576716343295</v>
      </c>
    </row>
    <row r="915" spans="1:37" x14ac:dyDescent="0.2">
      <c r="A915" s="35" t="s">
        <v>6327</v>
      </c>
      <c r="B915" s="35" t="s">
        <v>12098</v>
      </c>
      <c r="C915" s="85" t="s">
        <v>979</v>
      </c>
      <c r="D915" s="85" t="s">
        <v>979</v>
      </c>
      <c r="E915" s="85" t="s">
        <v>12898</v>
      </c>
      <c r="F915" s="85" t="s">
        <v>326</v>
      </c>
      <c r="G915" s="85" t="s">
        <v>326</v>
      </c>
      <c r="H915" s="840">
        <v>1.03143202053448</v>
      </c>
      <c r="I915" s="840">
        <v>1.04845277267128</v>
      </c>
      <c r="J915" s="86">
        <v>8241.5833333333303</v>
      </c>
      <c r="K915" s="44">
        <v>8500.6329499033109</v>
      </c>
      <c r="L915" s="45">
        <v>7997.9663516434703</v>
      </c>
      <c r="M915" s="46">
        <v>0.97044051223694605</v>
      </c>
      <c r="N915" s="139">
        <v>8640.9108970347406</v>
      </c>
      <c r="O915" s="45">
        <v>8026.0704216453696</v>
      </c>
      <c r="P915" s="99">
        <v>0.97385054509898294</v>
      </c>
      <c r="Q915" s="86">
        <v>8303.8650967670001</v>
      </c>
      <c r="R915" s="44">
        <v>8564.8723550041504</v>
      </c>
      <c r="S915" s="45">
        <v>8058.8193318928697</v>
      </c>
      <c r="T915" s="140">
        <v>0.97049015584688003</v>
      </c>
      <c r="U915" s="44">
        <v>8706.2103845936199</v>
      </c>
      <c r="V915" s="45">
        <v>8087.0780160581799</v>
      </c>
      <c r="W915" s="99">
        <v>0.97389323186461496</v>
      </c>
      <c r="X915" s="86">
        <v>8368.23016381868</v>
      </c>
      <c r="Y915" s="44">
        <v>8631.2605461651092</v>
      </c>
      <c r="Z915" s="45">
        <v>8121.6826948747403</v>
      </c>
      <c r="AA915" s="46">
        <v>0.97053768071414603</v>
      </c>
      <c r="AB915" s="139">
        <v>8773.6941176071305</v>
      </c>
      <c r="AC915" s="45">
        <v>8150.1105640047099</v>
      </c>
      <c r="AD915" s="99">
        <v>0.97393479916971604</v>
      </c>
      <c r="AE915" s="142">
        <v>8432.5275511829095</v>
      </c>
      <c r="AF915" s="44">
        <v>8697.5789303292804</v>
      </c>
      <c r="AG915" s="45">
        <v>8184.3773142600403</v>
      </c>
      <c r="AH915" s="140">
        <v>0.97057225897968602</v>
      </c>
      <c r="AI915" s="44">
        <v>8841.10689166468</v>
      </c>
      <c r="AJ915" s="45">
        <v>8212.9896858248594</v>
      </c>
      <c r="AK915" s="46">
        <v>0.97396535451256705</v>
      </c>
    </row>
    <row r="916" spans="1:37" x14ac:dyDescent="0.2">
      <c r="A916" s="35" t="s">
        <v>6326</v>
      </c>
      <c r="B916" s="35" t="s">
        <v>9344</v>
      </c>
      <c r="C916" s="85" t="s">
        <v>979</v>
      </c>
      <c r="D916" s="85" t="s">
        <v>979</v>
      </c>
      <c r="E916" s="85" t="s">
        <v>12898</v>
      </c>
      <c r="F916" s="85" t="s">
        <v>327</v>
      </c>
      <c r="G916" s="85" t="s">
        <v>327</v>
      </c>
      <c r="H916" s="840">
        <v>1.0316706061896901</v>
      </c>
      <c r="I916" s="840">
        <v>1.0441851672607101</v>
      </c>
      <c r="J916" s="86">
        <v>7584.3333333333303</v>
      </c>
      <c r="K916" s="44">
        <v>7824.5337675446599</v>
      </c>
      <c r="L916" s="45">
        <v>7361.8468364561104</v>
      </c>
      <c r="M916" s="46">
        <v>0.97066498964393</v>
      </c>
      <c r="N916" s="139">
        <v>7919.4483702276702</v>
      </c>
      <c r="O916" s="45">
        <v>7355.94326540784</v>
      </c>
      <c r="P916" s="99">
        <v>0.96988659940331101</v>
      </c>
      <c r="Q916" s="86">
        <v>7652.5120154623601</v>
      </c>
      <c r="R916" s="44">
        <v>7894.8717098659199</v>
      </c>
      <c r="S916" s="45">
        <v>7428.4054824365003</v>
      </c>
      <c r="T916" s="140">
        <v>0.97071464473717395</v>
      </c>
      <c r="U916" s="44">
        <v>7990.6395388301898</v>
      </c>
      <c r="V916" s="45">
        <v>7422.3941869210003</v>
      </c>
      <c r="W916" s="99">
        <v>0.96992911241741298</v>
      </c>
      <c r="X916" s="86">
        <v>7718.0729087977898</v>
      </c>
      <c r="Y916" s="44">
        <v>7962.5089564356304</v>
      </c>
      <c r="Z916" s="45">
        <v>7492.41328695621</v>
      </c>
      <c r="AA916" s="46">
        <v>0.97076218059765196</v>
      </c>
      <c r="AB916" s="139">
        <v>8059.0972512034105</v>
      </c>
      <c r="AC916" s="45">
        <v>7486.3031196359898</v>
      </c>
      <c r="AD916" s="99">
        <v>0.96997051052761996</v>
      </c>
      <c r="AE916" s="142">
        <v>7780.4128474443696</v>
      </c>
      <c r="AF916" s="44">
        <v>8026.82323872896</v>
      </c>
      <c r="AG916" s="45">
        <v>7553.1996371479299</v>
      </c>
      <c r="AH916" s="140">
        <v>0.97079676686166205</v>
      </c>
      <c r="AI916" s="44">
        <v>8124.1916904661002</v>
      </c>
      <c r="AJ916" s="45">
        <v>7547.0077872680004</v>
      </c>
      <c r="AK916" s="46">
        <v>0.97000094149849203</v>
      </c>
    </row>
    <row r="917" spans="1:37" x14ac:dyDescent="0.2">
      <c r="A917" s="35" t="s">
        <v>6325</v>
      </c>
      <c r="B917" s="35" t="s">
        <v>12097</v>
      </c>
      <c r="C917" s="85" t="s">
        <v>979</v>
      </c>
      <c r="D917" s="85" t="s">
        <v>979</v>
      </c>
      <c r="E917" s="85" t="s">
        <v>12898</v>
      </c>
      <c r="F917" s="85" t="s">
        <v>324</v>
      </c>
      <c r="G917" s="85" t="s">
        <v>324</v>
      </c>
      <c r="H917" s="840">
        <v>1.0364957831944599</v>
      </c>
      <c r="I917" s="840">
        <v>1.04615795090562</v>
      </c>
      <c r="J917" s="86">
        <v>7247.0833333333303</v>
      </c>
      <c r="K917" s="44">
        <v>7511.5713154588202</v>
      </c>
      <c r="L917" s="45">
        <v>7067.3907440849098</v>
      </c>
      <c r="M917" s="46">
        <v>0.97520484021179699</v>
      </c>
      <c r="N917" s="139">
        <v>7581.5938500422699</v>
      </c>
      <c r="O917" s="45">
        <v>7042.1286452142904</v>
      </c>
      <c r="P917" s="99">
        <v>0.97171901043605502</v>
      </c>
      <c r="Q917" s="86">
        <v>7301.1919872291901</v>
      </c>
      <c r="R917" s="44">
        <v>7567.6547070562001</v>
      </c>
      <c r="S917" s="45">
        <v>7120.5220022552203</v>
      </c>
      <c r="T917" s="140">
        <v>0.97525472754449205</v>
      </c>
      <c r="U917" s="44">
        <v>7638.2000485282197</v>
      </c>
      <c r="V917" s="45">
        <v>7095.0180349438397</v>
      </c>
      <c r="W917" s="99">
        <v>0.97176160377018295</v>
      </c>
      <c r="X917" s="86">
        <v>7352.7396552013497</v>
      </c>
      <c r="Y917" s="44">
        <v>7621.0836475428596</v>
      </c>
      <c r="Z917" s="45">
        <v>7171.1452626629698</v>
      </c>
      <c r="AA917" s="46">
        <v>0.97530248573265899</v>
      </c>
      <c r="AB917" s="139">
        <v>7692.1270512279498</v>
      </c>
      <c r="AC917" s="45">
        <v>7145.4150440541398</v>
      </c>
      <c r="AD917" s="99">
        <v>0.97180308009402205</v>
      </c>
      <c r="AE917" s="142">
        <v>7404.2948035693798</v>
      </c>
      <c r="AF917" s="44">
        <v>7674.5203414282796</v>
      </c>
      <c r="AG917" s="45">
        <v>7221.6844116452103</v>
      </c>
      <c r="AH917" s="140">
        <v>0.97533723375842096</v>
      </c>
      <c r="AI917" s="44">
        <v>7746.0618796032804</v>
      </c>
      <c r="AJ917" s="45">
        <v>7195.7422416102299</v>
      </c>
      <c r="AK917" s="46">
        <v>0.97183356855826197</v>
      </c>
    </row>
    <row r="918" spans="1:37" x14ac:dyDescent="0.2">
      <c r="A918" s="35" t="s">
        <v>6324</v>
      </c>
      <c r="B918" s="35" t="s">
        <v>13451</v>
      </c>
      <c r="C918" s="85" t="s">
        <v>979</v>
      </c>
      <c r="D918" s="85" t="s">
        <v>979</v>
      </c>
      <c r="E918" s="85" t="s">
        <v>12898</v>
      </c>
      <c r="F918" s="85" t="s">
        <v>462</v>
      </c>
      <c r="G918" s="85" t="s">
        <v>462</v>
      </c>
      <c r="H918" s="840">
        <v>1.03156411387887</v>
      </c>
      <c r="I918" s="840">
        <v>1.04402695033656</v>
      </c>
      <c r="J918" s="86">
        <v>6877.5833333333303</v>
      </c>
      <c r="K918" s="44">
        <v>7094.6681568780796</v>
      </c>
      <c r="L918" s="45">
        <v>6675.1402547539301</v>
      </c>
      <c r="M918" s="46">
        <v>0.97056479452626498</v>
      </c>
      <c r="N918" s="139">
        <v>7180.3823531855596</v>
      </c>
      <c r="O918" s="45">
        <v>6669.4651880722004</v>
      </c>
      <c r="P918" s="99">
        <v>0.96973964033958704</v>
      </c>
      <c r="Q918" s="86">
        <v>6895.2412497274199</v>
      </c>
      <c r="R918" s="44">
        <v>7112.8834297560898</v>
      </c>
      <c r="S918" s="45">
        <v>6692.6207552559699</v>
      </c>
      <c r="T918" s="140">
        <v>0.97061444449395295</v>
      </c>
      <c r="U918" s="44">
        <v>7198.8176937877797</v>
      </c>
      <c r="V918" s="45">
        <v>6686.8818626370903</v>
      </c>
      <c r="W918" s="99">
        <v>0.96978214691203701</v>
      </c>
      <c r="X918" s="86">
        <v>6917.1397070387802</v>
      </c>
      <c r="Y918" s="44">
        <v>7135.4730924677997</v>
      </c>
      <c r="Z918" s="45">
        <v>6714.2044924815</v>
      </c>
      <c r="AA918" s="46">
        <v>0.97066197544763</v>
      </c>
      <c r="AB918" s="139">
        <v>7221.6802733916302</v>
      </c>
      <c r="AC918" s="45">
        <v>6708.4049087051899</v>
      </c>
      <c r="AD918" s="99">
        <v>0.96982353874952298</v>
      </c>
      <c r="AE918" s="142">
        <v>6945.1271529982496</v>
      </c>
      <c r="AF918" s="44">
        <v>7164.3439373587098</v>
      </c>
      <c r="AG918" s="45">
        <v>6741.6110232707197</v>
      </c>
      <c r="AH918" s="140">
        <v>0.97069655814153499</v>
      </c>
      <c r="AI918" s="44">
        <v>7250.8999212443996</v>
      </c>
      <c r="AJ918" s="45">
        <v>6735.75910752456</v>
      </c>
      <c r="AK918" s="46">
        <v>0.969853965109437</v>
      </c>
    </row>
    <row r="919" spans="1:37" x14ac:dyDescent="0.2">
      <c r="A919" s="35" t="s">
        <v>6323</v>
      </c>
      <c r="B919" s="35" t="s">
        <v>12096</v>
      </c>
      <c r="C919" s="85" t="s">
        <v>979</v>
      </c>
      <c r="D919" s="85" t="s">
        <v>979</v>
      </c>
      <c r="E919" s="85" t="s">
        <v>12898</v>
      </c>
      <c r="F919" s="85" t="s">
        <v>462</v>
      </c>
      <c r="G919" s="85" t="s">
        <v>462</v>
      </c>
      <c r="H919" s="840">
        <v>1.03156411387887</v>
      </c>
      <c r="I919" s="840">
        <v>1.04402695033656</v>
      </c>
      <c r="J919" s="86">
        <v>14932.083333333299</v>
      </c>
      <c r="K919" s="44">
        <v>15403.4013121154</v>
      </c>
      <c r="L919" s="45">
        <v>14492.5543922657</v>
      </c>
      <c r="M919" s="46">
        <v>0.97056479452626498</v>
      </c>
      <c r="N919" s="139">
        <v>15589.497424671399</v>
      </c>
      <c r="O919" s="45">
        <v>14480.233121187401</v>
      </c>
      <c r="P919" s="99">
        <v>0.96973964033958704</v>
      </c>
      <c r="Q919" s="86">
        <v>14910.315195371</v>
      </c>
      <c r="R919" s="44">
        <v>15380.9460821675</v>
      </c>
      <c r="S919" s="45">
        <v>14472.167300584701</v>
      </c>
      <c r="T919" s="140">
        <v>0.97061444449395295</v>
      </c>
      <c r="U919" s="44">
        <v>15566.77090198</v>
      </c>
      <c r="V919" s="45">
        <v>14459.757481302</v>
      </c>
      <c r="W919" s="99">
        <v>0.96978214691203701</v>
      </c>
      <c r="X919" s="86">
        <v>14896.0278892606</v>
      </c>
      <c r="Y919" s="44">
        <v>15366.207809900099</v>
      </c>
      <c r="Z919" s="45">
        <v>14459.007857312699</v>
      </c>
      <c r="AA919" s="46">
        <v>0.97066197544763</v>
      </c>
      <c r="AB919" s="139">
        <v>15551.8545693531</v>
      </c>
      <c r="AC919" s="45">
        <v>14446.5184808743</v>
      </c>
      <c r="AD919" s="99">
        <v>0.96982353874952298</v>
      </c>
      <c r="AE919" s="142">
        <v>14887.198784595599</v>
      </c>
      <c r="AF919" s="44">
        <v>15357.100022369899</v>
      </c>
      <c r="AG919" s="45">
        <v>14450.952620575799</v>
      </c>
      <c r="AH919" s="140">
        <v>0.97069655814153499</v>
      </c>
      <c r="AI919" s="44">
        <v>15542.6367461355</v>
      </c>
      <c r="AJ919" s="45">
        <v>14438.408770612399</v>
      </c>
      <c r="AK919" s="46">
        <v>0.969853965109437</v>
      </c>
    </row>
    <row r="920" spans="1:37" x14ac:dyDescent="0.2">
      <c r="A920" s="35" t="s">
        <v>6322</v>
      </c>
      <c r="B920" s="35" t="s">
        <v>12959</v>
      </c>
      <c r="C920" s="85" t="s">
        <v>979</v>
      </c>
      <c r="D920" s="85" t="s">
        <v>979</v>
      </c>
      <c r="E920" s="85" t="s">
        <v>12898</v>
      </c>
      <c r="F920" s="85" t="s">
        <v>326</v>
      </c>
      <c r="G920" s="85" t="s">
        <v>326</v>
      </c>
      <c r="H920" s="840">
        <v>1.03143202053448</v>
      </c>
      <c r="I920" s="840">
        <v>1.04845277267128</v>
      </c>
      <c r="J920" s="86">
        <v>7445.0833333333303</v>
      </c>
      <c r="K920" s="44">
        <v>7679.0973455475996</v>
      </c>
      <c r="L920" s="45">
        <v>7225.0104836467499</v>
      </c>
      <c r="M920" s="46">
        <v>0.97044051223694505</v>
      </c>
      <c r="N920" s="139">
        <v>7805.8182636020601</v>
      </c>
      <c r="O920" s="45">
        <v>7250.3984624740197</v>
      </c>
      <c r="P920" s="99">
        <v>0.97385054509898294</v>
      </c>
      <c r="Q920" s="86">
        <v>7504.0484827806904</v>
      </c>
      <c r="R920" s="44">
        <v>7739.91588878321</v>
      </c>
      <c r="S920" s="45">
        <v>7282.6051815363799</v>
      </c>
      <c r="T920" s="140">
        <v>0.97049015584688003</v>
      </c>
      <c r="U920" s="44">
        <v>7867.6404380311196</v>
      </c>
      <c r="V920" s="45">
        <v>7308.14202896405</v>
      </c>
      <c r="W920" s="99">
        <v>0.97389323186461496</v>
      </c>
      <c r="X920" s="86">
        <v>7560.1428291017901</v>
      </c>
      <c r="Y920" s="44">
        <v>7797.7733937497396</v>
      </c>
      <c r="Z920" s="45">
        <v>7337.40348722414</v>
      </c>
      <c r="AA920" s="46">
        <v>0.97053768071414603</v>
      </c>
      <c r="AB920" s="139">
        <v>7926.4527109626697</v>
      </c>
      <c r="AC920" s="45">
        <v>7363.0861879556296</v>
      </c>
      <c r="AD920" s="99">
        <v>0.97393479916971604</v>
      </c>
      <c r="AE920" s="142">
        <v>7615.6124103797301</v>
      </c>
      <c r="AF920" s="44">
        <v>7854.9864960454397</v>
      </c>
      <c r="AG920" s="45">
        <v>7391.5021406559799</v>
      </c>
      <c r="AH920" s="140">
        <v>0.97057225897968602</v>
      </c>
      <c r="AI920" s="44">
        <v>7984.6099472524302</v>
      </c>
      <c r="AJ920" s="45">
        <v>7417.3426411057999</v>
      </c>
      <c r="AK920" s="46">
        <v>0.97396535451256705</v>
      </c>
    </row>
    <row r="921" spans="1:37" x14ac:dyDescent="0.2">
      <c r="A921" s="35" t="s">
        <v>6321</v>
      </c>
      <c r="B921" s="35" t="s">
        <v>12095</v>
      </c>
      <c r="C921" s="85" t="s">
        <v>979</v>
      </c>
      <c r="D921" s="85" t="s">
        <v>979</v>
      </c>
      <c r="E921" s="85" t="s">
        <v>12898</v>
      </c>
      <c r="F921" s="85" t="s">
        <v>462</v>
      </c>
      <c r="G921" s="85" t="s">
        <v>462</v>
      </c>
      <c r="H921" s="840">
        <v>1.03156411387887</v>
      </c>
      <c r="I921" s="840">
        <v>1.04402695033656</v>
      </c>
      <c r="J921" s="86">
        <v>11674.166666666701</v>
      </c>
      <c r="K921" s="44">
        <v>12042.6513927742</v>
      </c>
      <c r="L921" s="45">
        <v>11330.5351720987</v>
      </c>
      <c r="M921" s="46">
        <v>0.97056479452626498</v>
      </c>
      <c r="N921" s="139">
        <v>12188.1446227207</v>
      </c>
      <c r="O921" s="45">
        <v>11320.9021845977</v>
      </c>
      <c r="P921" s="99">
        <v>0.96973964033958704</v>
      </c>
      <c r="Q921" s="86">
        <v>11662.3230756589</v>
      </c>
      <c r="R921" s="44">
        <v>12030.4339693111</v>
      </c>
      <c r="S921" s="45">
        <v>11319.619233589699</v>
      </c>
      <c r="T921" s="140">
        <v>0.97061444449395295</v>
      </c>
      <c r="U921" s="44">
        <v>12175.7795945198</v>
      </c>
      <c r="V921" s="45">
        <v>11309.9127102943</v>
      </c>
      <c r="W921" s="99">
        <v>0.96978214691203701</v>
      </c>
      <c r="X921" s="86">
        <v>11656.2475278198</v>
      </c>
      <c r="Y921" s="44">
        <v>12024.1666521882</v>
      </c>
      <c r="Z921" s="45">
        <v>11314.2762516601</v>
      </c>
      <c r="AA921" s="46">
        <v>0.97066197544763</v>
      </c>
      <c r="AB921" s="139">
        <v>12169.4365588378</v>
      </c>
      <c r="AC921" s="45">
        <v>11304.5032259706</v>
      </c>
      <c r="AD921" s="99">
        <v>0.96982353874952298</v>
      </c>
      <c r="AE921" s="142">
        <v>11659.017494526101</v>
      </c>
      <c r="AF921" s="44">
        <v>12027.024050439</v>
      </c>
      <c r="AG921" s="45">
        <v>11317.368153248401</v>
      </c>
      <c r="AH921" s="140">
        <v>0.97069655814153499</v>
      </c>
      <c r="AI921" s="44">
        <v>12172.3284787307</v>
      </c>
      <c r="AJ921" s="45">
        <v>11307.5443463464</v>
      </c>
      <c r="AK921" s="46">
        <v>0.969853965109436</v>
      </c>
    </row>
    <row r="922" spans="1:37" x14ac:dyDescent="0.2">
      <c r="A922" s="35" t="s">
        <v>6320</v>
      </c>
      <c r="B922" s="35" t="s">
        <v>12094</v>
      </c>
      <c r="C922" s="85" t="s">
        <v>979</v>
      </c>
      <c r="D922" s="85" t="s">
        <v>979</v>
      </c>
      <c r="E922" s="85" t="s">
        <v>12898</v>
      </c>
      <c r="F922" s="85" t="s">
        <v>326</v>
      </c>
      <c r="G922" s="85" t="s">
        <v>326</v>
      </c>
      <c r="H922" s="840">
        <v>1.03143202053448</v>
      </c>
      <c r="I922" s="840">
        <v>1.04845277267128</v>
      </c>
      <c r="J922" s="86">
        <v>9793.8333333333394</v>
      </c>
      <c r="K922" s="44">
        <v>10101.673303778</v>
      </c>
      <c r="L922" s="45">
        <v>9504.3326367632708</v>
      </c>
      <c r="M922" s="46">
        <v>0.97044051223694505</v>
      </c>
      <c r="N922" s="139">
        <v>10268.3717134137</v>
      </c>
      <c r="O922" s="45">
        <v>9537.7299302752599</v>
      </c>
      <c r="P922" s="99">
        <v>0.97385054509898294</v>
      </c>
      <c r="Q922" s="86">
        <v>9870.8976407827395</v>
      </c>
      <c r="R922" s="44">
        <v>10181.159898121599</v>
      </c>
      <c r="S922" s="45">
        <v>9579.6089897518395</v>
      </c>
      <c r="T922" s="140">
        <v>0.97049015584688003</v>
      </c>
      <c r="U922" s="44">
        <v>10349.1700002331</v>
      </c>
      <c r="V922" s="45">
        <v>9613.2004047866994</v>
      </c>
      <c r="W922" s="99">
        <v>0.97389323186461496</v>
      </c>
      <c r="X922" s="86">
        <v>9949.7183568083892</v>
      </c>
      <c r="Y922" s="44">
        <v>10262.458108511901</v>
      </c>
      <c r="Z922" s="45">
        <v>9656.5765777757806</v>
      </c>
      <c r="AA922" s="46">
        <v>0.97053768071414603</v>
      </c>
      <c r="AB922" s="139">
        <v>10431.8097984941</v>
      </c>
      <c r="AC922" s="45">
        <v>9690.3769496334207</v>
      </c>
      <c r="AD922" s="99">
        <v>0.97393479916971604</v>
      </c>
      <c r="AE922" s="142">
        <v>10030.424131423601</v>
      </c>
      <c r="AF922" s="44">
        <v>10345.700628692101</v>
      </c>
      <c r="AG922" s="45">
        <v>9735.2514077601409</v>
      </c>
      <c r="AH922" s="140">
        <v>0.97057225897968602</v>
      </c>
      <c r="AI922" s="44">
        <v>10516.42599166</v>
      </c>
      <c r="AJ922" s="45">
        <v>9769.2855950733901</v>
      </c>
      <c r="AK922" s="46">
        <v>0.97396535451256705</v>
      </c>
    </row>
    <row r="923" spans="1:37" x14ac:dyDescent="0.2">
      <c r="A923" s="35" t="s">
        <v>6319</v>
      </c>
      <c r="B923" s="35" t="s">
        <v>8008</v>
      </c>
      <c r="C923" s="85" t="s">
        <v>979</v>
      </c>
      <c r="D923" s="85" t="s">
        <v>979</v>
      </c>
      <c r="E923" s="85" t="s">
        <v>12898</v>
      </c>
      <c r="F923" s="85" t="s">
        <v>326</v>
      </c>
      <c r="G923" s="85" t="s">
        <v>326</v>
      </c>
      <c r="H923" s="840">
        <v>1.03143202053448</v>
      </c>
      <c r="I923" s="840">
        <v>1.04845277267128</v>
      </c>
      <c r="J923" s="86">
        <v>8005</v>
      </c>
      <c r="K923" s="44">
        <v>8256.6133243785298</v>
      </c>
      <c r="L923" s="45">
        <v>7768.37630045675</v>
      </c>
      <c r="M923" s="46">
        <v>0.97044051223694505</v>
      </c>
      <c r="N923" s="139">
        <v>8392.8644452335902</v>
      </c>
      <c r="O923" s="45">
        <v>7795.6736135173696</v>
      </c>
      <c r="P923" s="99">
        <v>0.97385054509898294</v>
      </c>
      <c r="Q923" s="86">
        <v>8061.7102112023404</v>
      </c>
      <c r="R923" s="44">
        <v>8315.1060521038999</v>
      </c>
      <c r="S923" s="45">
        <v>7823.81039926214</v>
      </c>
      <c r="T923" s="140">
        <v>0.97049015584688003</v>
      </c>
      <c r="U923" s="44">
        <v>8452.3224234074605</v>
      </c>
      <c r="V923" s="45">
        <v>7851.2450119438099</v>
      </c>
      <c r="W923" s="99">
        <v>0.97389323186461496</v>
      </c>
      <c r="X923" s="86">
        <v>8118.1300887554098</v>
      </c>
      <c r="Y923" s="44">
        <v>8373.2993204067698</v>
      </c>
      <c r="Z923" s="45">
        <v>7878.9511480764004</v>
      </c>
      <c r="AA923" s="46">
        <v>0.97053768071414603</v>
      </c>
      <c r="AB923" s="139">
        <v>8511.4760004617492</v>
      </c>
      <c r="AC923" s="45">
        <v>7906.5293976256298</v>
      </c>
      <c r="AD923" s="99">
        <v>0.97393479916971604</v>
      </c>
      <c r="AE923" s="142">
        <v>8177.1073617364</v>
      </c>
      <c r="AF923" s="44">
        <v>8434.1303682431699</v>
      </c>
      <c r="AG923" s="45">
        <v>7936.4735639999199</v>
      </c>
      <c r="AH923" s="140">
        <v>0.97057225897968602</v>
      </c>
      <c r="AI923" s="44">
        <v>8573.3108858432606</v>
      </c>
      <c r="AJ923" s="45">
        <v>7964.2192704609197</v>
      </c>
      <c r="AK923" s="46">
        <v>0.97396535451256705</v>
      </c>
    </row>
    <row r="924" spans="1:37" x14ac:dyDescent="0.2">
      <c r="A924" s="35" t="s">
        <v>6318</v>
      </c>
      <c r="B924" s="35" t="s">
        <v>12093</v>
      </c>
      <c r="C924" s="85" t="s">
        <v>979</v>
      </c>
      <c r="D924" s="85" t="s">
        <v>979</v>
      </c>
      <c r="E924" s="85" t="s">
        <v>12898</v>
      </c>
      <c r="F924" s="85" t="s">
        <v>462</v>
      </c>
      <c r="G924" s="85" t="s">
        <v>462</v>
      </c>
      <c r="H924" s="840">
        <v>1.03156411387887</v>
      </c>
      <c r="I924" s="840">
        <v>1.04402695033656</v>
      </c>
      <c r="J924" s="86">
        <v>10505.833333333299</v>
      </c>
      <c r="K924" s="44">
        <v>10837.4406530591</v>
      </c>
      <c r="L924" s="45">
        <v>10196.591970493901</v>
      </c>
      <c r="M924" s="46">
        <v>0.97056479452626498</v>
      </c>
      <c r="N924" s="139">
        <v>10968.373135744199</v>
      </c>
      <c r="O924" s="45">
        <v>10187.9230381343</v>
      </c>
      <c r="P924" s="99">
        <v>0.96973964033958704</v>
      </c>
      <c r="Q924" s="86">
        <v>10513.6165294726</v>
      </c>
      <c r="R924" s="44">
        <v>10845.469518887599</v>
      </c>
      <c r="S924" s="45">
        <v>10204.6680673765</v>
      </c>
      <c r="T924" s="140">
        <v>0.97061444449395295</v>
      </c>
      <c r="U924" s="44">
        <v>10976.4990022733</v>
      </c>
      <c r="V924" s="45">
        <v>10195.9176097618</v>
      </c>
      <c r="W924" s="99">
        <v>0.96978214691203701</v>
      </c>
      <c r="X924" s="86">
        <v>10522.0102136966</v>
      </c>
      <c r="Y924" s="44">
        <v>10854.1281423164</v>
      </c>
      <c r="Z924" s="45">
        <v>10213.315219706899</v>
      </c>
      <c r="AA924" s="46">
        <v>0.97066197544763</v>
      </c>
      <c r="AB924" s="139">
        <v>10985.2622348158</v>
      </c>
      <c r="AC924" s="45">
        <v>10204.4931802059</v>
      </c>
      <c r="AD924" s="99">
        <v>0.96982353874952298</v>
      </c>
      <c r="AE924" s="142">
        <v>10544.826960329199</v>
      </c>
      <c r="AF924" s="44">
        <v>10877.665079337999</v>
      </c>
      <c r="AG924" s="45">
        <v>10235.827236589599</v>
      </c>
      <c r="AH924" s="140">
        <v>0.97069655814153499</v>
      </c>
      <c r="AI924" s="44">
        <v>11009.0835332192</v>
      </c>
      <c r="AJ924" s="45">
        <v>10226.9422388682</v>
      </c>
      <c r="AK924" s="46">
        <v>0.969853965109436</v>
      </c>
    </row>
    <row r="925" spans="1:37" x14ac:dyDescent="0.2">
      <c r="A925" s="35" t="s">
        <v>6317</v>
      </c>
      <c r="B925" s="35" t="s">
        <v>12092</v>
      </c>
      <c r="C925" s="85" t="s">
        <v>979</v>
      </c>
      <c r="D925" s="85" t="s">
        <v>979</v>
      </c>
      <c r="E925" s="85" t="s">
        <v>12898</v>
      </c>
      <c r="F925" s="85" t="s">
        <v>323</v>
      </c>
      <c r="G925" s="85" t="s">
        <v>323</v>
      </c>
      <c r="H925" s="840">
        <v>1.0293601652587201</v>
      </c>
      <c r="I925" s="840">
        <v>1.0453871216257999</v>
      </c>
      <c r="J925" s="86">
        <v>36999.666666666701</v>
      </c>
      <c r="K925" s="44">
        <v>38085.982994517501</v>
      </c>
      <c r="L925" s="45">
        <v>35833.850520846398</v>
      </c>
      <c r="M925" s="46">
        <v>0.96849117165505205</v>
      </c>
      <c r="N925" s="139">
        <v>38678.975037780699</v>
      </c>
      <c r="O925" s="45">
        <v>35926.788412645597</v>
      </c>
      <c r="P925" s="99">
        <v>0.97100302919789305</v>
      </c>
      <c r="Q925" s="86">
        <v>37170.406696425802</v>
      </c>
      <c r="R925" s="44">
        <v>38261.735979766599</v>
      </c>
      <c r="S925" s="45">
        <v>36001.052298855298</v>
      </c>
      <c r="T925" s="140">
        <v>0.96854071554501198</v>
      </c>
      <c r="U925" s="44">
        <v>38857.464466036901</v>
      </c>
      <c r="V925" s="45">
        <v>36094.159543758396</v>
      </c>
      <c r="W925" s="99">
        <v>0.97104559114843403</v>
      </c>
      <c r="X925" s="86">
        <v>37351.705693969299</v>
      </c>
      <c r="Y925" s="44">
        <v>38448.3579458393</v>
      </c>
      <c r="Z925" s="45">
        <v>36178.419328775002</v>
      </c>
      <c r="AA925" s="46">
        <v>0.96858814494825796</v>
      </c>
      <c r="AB925" s="139">
        <v>39046.9921032325</v>
      </c>
      <c r="AC925" s="45">
        <v>36271.757205955299</v>
      </c>
      <c r="AD925" s="99">
        <v>0.97108703691172105</v>
      </c>
      <c r="AE925" s="142">
        <v>37532.021494517197</v>
      </c>
      <c r="AF925" s="44">
        <v>38633.967848090098</v>
      </c>
      <c r="AG925" s="45">
        <v>36354.366260840499</v>
      </c>
      <c r="AH925" s="140">
        <v>0.96862265375584</v>
      </c>
      <c r="AI925" s="44">
        <v>39235.491918950996</v>
      </c>
      <c r="AJ925" s="45">
        <v>36448.0029929753</v>
      </c>
      <c r="AK925" s="46">
        <v>0.97111750291147403</v>
      </c>
    </row>
    <row r="926" spans="1:37" x14ac:dyDescent="0.2">
      <c r="A926" s="35" t="s">
        <v>6316</v>
      </c>
      <c r="B926" s="35" t="s">
        <v>8122</v>
      </c>
      <c r="C926" s="85" t="s">
        <v>979</v>
      </c>
      <c r="D926" s="85" t="s">
        <v>979</v>
      </c>
      <c r="E926" s="85" t="s">
        <v>12898</v>
      </c>
      <c r="F926" s="85" t="s">
        <v>327</v>
      </c>
      <c r="G926" s="85" t="s">
        <v>327</v>
      </c>
      <c r="H926" s="840">
        <v>1.0316706061896901</v>
      </c>
      <c r="I926" s="840">
        <v>1.0441851672607101</v>
      </c>
      <c r="J926" s="86">
        <v>11012.333333333299</v>
      </c>
      <c r="K926" s="44">
        <v>11361.1006055629</v>
      </c>
      <c r="L926" s="45">
        <v>10689.286420955499</v>
      </c>
      <c r="M926" s="46">
        <v>0.97066498964393</v>
      </c>
      <c r="N926" s="139">
        <v>11498.9151235974</v>
      </c>
      <c r="O926" s="45">
        <v>10680.7145281624</v>
      </c>
      <c r="P926" s="99">
        <v>0.96988659940331101</v>
      </c>
      <c r="Q926" s="86">
        <v>11118.0004752554</v>
      </c>
      <c r="R926" s="44">
        <v>11470.114289924</v>
      </c>
      <c r="S926" s="45">
        <v>10792.405881525299</v>
      </c>
      <c r="T926" s="140">
        <v>0.97071464473717395</v>
      </c>
      <c r="U926" s="44">
        <v>11609.251185859301</v>
      </c>
      <c r="V926" s="45">
        <v>10783.672332820899</v>
      </c>
      <c r="W926" s="99">
        <v>0.96992911241741298</v>
      </c>
      <c r="X926" s="86">
        <v>11216.318089775699</v>
      </c>
      <c r="Y926" s="44">
        <v>11571.545682895199</v>
      </c>
      <c r="Z926" s="45">
        <v>10888.3774071075</v>
      </c>
      <c r="AA926" s="46">
        <v>0.97076218059765296</v>
      </c>
      <c r="AB926" s="139">
        <v>11711.912980621801</v>
      </c>
      <c r="AC926" s="45">
        <v>10879.4977837799</v>
      </c>
      <c r="AD926" s="99">
        <v>0.96997051052761996</v>
      </c>
      <c r="AE926" s="142">
        <v>11311.2481458946</v>
      </c>
      <c r="AF926" s="44">
        <v>11669.482231436999</v>
      </c>
      <c r="AG926" s="45">
        <v>10980.923129204401</v>
      </c>
      <c r="AH926" s="140">
        <v>0.97079676686166205</v>
      </c>
      <c r="AI926" s="44">
        <v>11811.037537148401</v>
      </c>
      <c r="AJ926" s="45">
        <v>10971.921351040801</v>
      </c>
      <c r="AK926" s="46">
        <v>0.97000094149849203</v>
      </c>
    </row>
    <row r="927" spans="1:37" x14ac:dyDescent="0.2">
      <c r="A927" s="35" t="s">
        <v>6315</v>
      </c>
      <c r="B927" s="35" t="s">
        <v>8091</v>
      </c>
      <c r="C927" s="85" t="s">
        <v>943</v>
      </c>
      <c r="D927" s="85" t="s">
        <v>943</v>
      </c>
      <c r="E927" s="85" t="s">
        <v>12898</v>
      </c>
      <c r="F927" s="85" t="s">
        <v>322</v>
      </c>
      <c r="G927" s="85" t="s">
        <v>322</v>
      </c>
      <c r="H927" s="840">
        <v>1.03364496059416</v>
      </c>
      <c r="I927" s="840">
        <v>1.03938195903106</v>
      </c>
      <c r="J927" s="86">
        <v>9135.6666666666697</v>
      </c>
      <c r="K927" s="44">
        <v>9443.03581166806</v>
      </c>
      <c r="L927" s="45">
        <v>8884.6422524271493</v>
      </c>
      <c r="M927" s="46">
        <v>0.97252259485830095</v>
      </c>
      <c r="N927" s="139">
        <v>9495.4471170548004</v>
      </c>
      <c r="O927" s="45">
        <v>8819.8024669649494</v>
      </c>
      <c r="P927" s="99">
        <v>0.96542516148775304</v>
      </c>
      <c r="Q927" s="86">
        <v>9267.1275613285907</v>
      </c>
      <c r="R927" s="44">
        <v>9578.9197029505503</v>
      </c>
      <c r="S927" s="45">
        <v>9012.9519835383508</v>
      </c>
      <c r="T927" s="140">
        <v>0.97257234497872902</v>
      </c>
      <c r="U927" s="44">
        <v>9632.08519928448</v>
      </c>
      <c r="V927" s="45">
        <v>8947.1102836861701</v>
      </c>
      <c r="W927" s="99">
        <v>0.96546747894376295</v>
      </c>
      <c r="X927" s="86">
        <v>9397.6751442606892</v>
      </c>
      <c r="Y927" s="44">
        <v>9713.8595541660707</v>
      </c>
      <c r="Z927" s="45">
        <v>9140.3665338971296</v>
      </c>
      <c r="AA927" s="46">
        <v>0.97261997181072002</v>
      </c>
      <c r="AB927" s="139">
        <v>9767.7740017792203</v>
      </c>
      <c r="AC927" s="45">
        <v>9073.5369858578106</v>
      </c>
      <c r="AD927" s="99">
        <v>0.96550868662438905</v>
      </c>
      <c r="AE927" s="142">
        <v>9542.3971515303292</v>
      </c>
      <c r="AF927" s="44">
        <v>9863.4507276673994</v>
      </c>
      <c r="AG927" s="45">
        <v>9281.4567159997605</v>
      </c>
      <c r="AH927" s="140">
        <v>0.97265462426401705</v>
      </c>
      <c r="AI927" s="44">
        <v>9918.1954452100399</v>
      </c>
      <c r="AJ927" s="45">
        <v>9213.5563896759504</v>
      </c>
      <c r="AK927" s="46">
        <v>0.96553897761406404</v>
      </c>
    </row>
    <row r="928" spans="1:37" x14ac:dyDescent="0.2">
      <c r="A928" s="35" t="s">
        <v>6314</v>
      </c>
      <c r="B928" s="35" t="s">
        <v>12091</v>
      </c>
      <c r="C928" s="85" t="s">
        <v>979</v>
      </c>
      <c r="D928" s="85" t="s">
        <v>979</v>
      </c>
      <c r="E928" s="85" t="s">
        <v>12898</v>
      </c>
      <c r="F928" s="85" t="s">
        <v>326</v>
      </c>
      <c r="G928" s="85" t="s">
        <v>326</v>
      </c>
      <c r="H928" s="840">
        <v>1.03143202053448</v>
      </c>
      <c r="I928" s="840">
        <v>1.04845277267128</v>
      </c>
      <c r="J928" s="86">
        <v>12846.416666666701</v>
      </c>
      <c r="K928" s="44">
        <v>13250.2054991278</v>
      </c>
      <c r="L928" s="45">
        <v>12466.6831704092</v>
      </c>
      <c r="M928" s="46">
        <v>0.97044051223694505</v>
      </c>
      <c r="N928" s="139">
        <v>13468.861173057199</v>
      </c>
      <c r="O928" s="45">
        <v>12510.489873402001</v>
      </c>
      <c r="P928" s="99">
        <v>0.97385054509898294</v>
      </c>
      <c r="Q928" s="86">
        <v>12951.500504396199</v>
      </c>
      <c r="R928" s="44">
        <v>13358.5923342028</v>
      </c>
      <c r="S928" s="45">
        <v>12569.3037429624</v>
      </c>
      <c r="T928" s="140">
        <v>0.97049015584688003</v>
      </c>
      <c r="U928" s="44">
        <v>13579.036614087699</v>
      </c>
      <c r="V928" s="45">
        <v>12613.3786837226</v>
      </c>
      <c r="W928" s="99">
        <v>0.97389323186461496</v>
      </c>
      <c r="X928" s="86">
        <v>13051.700046271801</v>
      </c>
      <c r="Y928" s="44">
        <v>13461.9413501361</v>
      </c>
      <c r="Z928" s="45">
        <v>12667.1666922854</v>
      </c>
      <c r="AA928" s="46">
        <v>0.97053768071414603</v>
      </c>
      <c r="AB928" s="139">
        <v>13684.091101587501</v>
      </c>
      <c r="AC928" s="45">
        <v>12711.5048633891</v>
      </c>
      <c r="AD928" s="99">
        <v>0.97393479916971604</v>
      </c>
      <c r="AE928" s="142">
        <v>13149.8720243719</v>
      </c>
      <c r="AF928" s="44">
        <v>13563.199071867801</v>
      </c>
      <c r="AG928" s="45">
        <v>12762.900995988401</v>
      </c>
      <c r="AH928" s="140">
        <v>0.97057225897968602</v>
      </c>
      <c r="AI928" s="44">
        <v>13787.0197842252</v>
      </c>
      <c r="AJ928" s="45">
        <v>12807.5197680123</v>
      </c>
      <c r="AK928" s="46">
        <v>0.97396535451256705</v>
      </c>
    </row>
    <row r="929" spans="1:37" x14ac:dyDescent="0.2">
      <c r="A929" s="35" t="s">
        <v>6313</v>
      </c>
      <c r="B929" s="35" t="s">
        <v>12090</v>
      </c>
      <c r="C929" s="85" t="s">
        <v>979</v>
      </c>
      <c r="D929" s="85" t="s">
        <v>979</v>
      </c>
      <c r="E929" s="85" t="s">
        <v>12898</v>
      </c>
      <c r="F929" s="85" t="s">
        <v>326</v>
      </c>
      <c r="G929" s="85" t="s">
        <v>326</v>
      </c>
      <c r="H929" s="840">
        <v>1.03143202053448</v>
      </c>
      <c r="I929" s="840">
        <v>1.04845277267128</v>
      </c>
      <c r="J929" s="86">
        <v>12675.333333333299</v>
      </c>
      <c r="K929" s="44">
        <v>13073.744670948099</v>
      </c>
      <c r="L929" s="45">
        <v>12300.656972774001</v>
      </c>
      <c r="M929" s="46">
        <v>0.97044051223694505</v>
      </c>
      <c r="N929" s="139">
        <v>13289.488377866001</v>
      </c>
      <c r="O929" s="45">
        <v>12343.880275977999</v>
      </c>
      <c r="P929" s="99">
        <v>0.97385054509898294</v>
      </c>
      <c r="Q929" s="86">
        <v>12781.7434181026</v>
      </c>
      <c r="R929" s="44">
        <v>13183.499439686901</v>
      </c>
      <c r="S929" s="45">
        <v>12404.556161829199</v>
      </c>
      <c r="T929" s="140">
        <v>0.97049015584688003</v>
      </c>
      <c r="U929" s="44">
        <v>13401.054326282499</v>
      </c>
      <c r="V929" s="45">
        <v>12448.053406320199</v>
      </c>
      <c r="W929" s="99">
        <v>0.97389323186461496</v>
      </c>
      <c r="X929" s="86">
        <v>12881.700834315199</v>
      </c>
      <c r="Y929" s="44">
        <v>13286.5987194584</v>
      </c>
      <c r="Z929" s="45">
        <v>12502.176051389701</v>
      </c>
      <c r="AA929" s="46">
        <v>0.97053768071414603</v>
      </c>
      <c r="AB929" s="139">
        <v>13505.8549564597</v>
      </c>
      <c r="AC929" s="45">
        <v>12545.9367150331</v>
      </c>
      <c r="AD929" s="99">
        <v>0.97393479916971604</v>
      </c>
      <c r="AE929" s="142">
        <v>12982.9418591472</v>
      </c>
      <c r="AF929" s="44">
        <v>13391.0219542619</v>
      </c>
      <c r="AG929" s="45">
        <v>12600.883208434399</v>
      </c>
      <c r="AH929" s="140">
        <v>0.97057225897968602</v>
      </c>
      <c r="AI929" s="44">
        <v>13612.0013896529</v>
      </c>
      <c r="AJ929" s="45">
        <v>12644.9355704604</v>
      </c>
      <c r="AK929" s="46">
        <v>0.97396535451256705</v>
      </c>
    </row>
    <row r="930" spans="1:37" x14ac:dyDescent="0.2">
      <c r="A930" s="35" t="s">
        <v>6312</v>
      </c>
      <c r="B930" s="35" t="s">
        <v>12089</v>
      </c>
      <c r="C930" s="85" t="s">
        <v>979</v>
      </c>
      <c r="D930" s="85" t="s">
        <v>979</v>
      </c>
      <c r="E930" s="85" t="s">
        <v>12898</v>
      </c>
      <c r="F930" s="85" t="s">
        <v>324</v>
      </c>
      <c r="G930" s="85" t="s">
        <v>324</v>
      </c>
      <c r="H930" s="840">
        <v>1.0364957831944599</v>
      </c>
      <c r="I930" s="840">
        <v>1.04615795090562</v>
      </c>
      <c r="J930" s="86">
        <v>11176.75</v>
      </c>
      <c r="K930" s="44">
        <v>11584.654244818599</v>
      </c>
      <c r="L930" s="45">
        <v>10899.620697837199</v>
      </c>
      <c r="M930" s="46">
        <v>0.97520484021179799</v>
      </c>
      <c r="N930" s="139">
        <v>11692.6458777844</v>
      </c>
      <c r="O930" s="45">
        <v>10860.6604498912</v>
      </c>
      <c r="P930" s="99">
        <v>0.97171901043605502</v>
      </c>
      <c r="Q930" s="86">
        <v>11262.0971141831</v>
      </c>
      <c r="R930" s="44">
        <v>11673.1161687772</v>
      </c>
      <c r="S930" s="45">
        <v>10983.413452672299</v>
      </c>
      <c r="T930" s="140">
        <v>0.97525472754449205</v>
      </c>
      <c r="U930" s="44">
        <v>11781.932439873901</v>
      </c>
      <c r="V930" s="45">
        <v>10944.0735534941</v>
      </c>
      <c r="W930" s="99">
        <v>0.97176160377018295</v>
      </c>
      <c r="X930" s="86">
        <v>11350.0014663247</v>
      </c>
      <c r="Y930" s="44">
        <v>11764.228659096399</v>
      </c>
      <c r="Z930" s="45">
        <v>11069.6846431758</v>
      </c>
      <c r="AA930" s="46">
        <v>0.97530248573265899</v>
      </c>
      <c r="AB930" s="139">
        <v>11873.894276786001</v>
      </c>
      <c r="AC930" s="45">
        <v>11029.966384046</v>
      </c>
      <c r="AD930" s="99">
        <v>0.97180308009402205</v>
      </c>
      <c r="AE930" s="142">
        <v>11437.076035158299</v>
      </c>
      <c r="AF930" s="44">
        <v>11854.481082516</v>
      </c>
      <c r="AG930" s="45">
        <v>11155.0061024161</v>
      </c>
      <c r="AH930" s="140">
        <v>0.97533723375842096</v>
      </c>
      <c r="AI930" s="44">
        <v>11964.988029292999</v>
      </c>
      <c r="AJ930" s="45">
        <v>11114.934417120099</v>
      </c>
      <c r="AK930" s="46">
        <v>0.97183356855826197</v>
      </c>
    </row>
    <row r="931" spans="1:37" x14ac:dyDescent="0.2">
      <c r="A931" s="35" t="s">
        <v>6311</v>
      </c>
      <c r="B931" s="35" t="s">
        <v>12088</v>
      </c>
      <c r="C931" s="85" t="s">
        <v>979</v>
      </c>
      <c r="D931" s="85" t="s">
        <v>979</v>
      </c>
      <c r="E931" s="85" t="s">
        <v>12898</v>
      </c>
      <c r="F931" s="85" t="s">
        <v>461</v>
      </c>
      <c r="G931" s="85" t="s">
        <v>461</v>
      </c>
      <c r="H931" s="840">
        <v>1.03393047361408</v>
      </c>
      <c r="I931" s="840">
        <v>1.06501306423826</v>
      </c>
      <c r="J931" s="86">
        <v>9485.25</v>
      </c>
      <c r="K931" s="44">
        <v>9807.08902484799</v>
      </c>
      <c r="L931" s="45">
        <v>9227.1679639100694</v>
      </c>
      <c r="M931" s="46">
        <v>0.97279122468148704</v>
      </c>
      <c r="N931" s="139">
        <v>10101.915167566</v>
      </c>
      <c r="O931" s="45">
        <v>9383.1175317634006</v>
      </c>
      <c r="P931" s="99">
        <v>0.98923249590294404</v>
      </c>
      <c r="Q931" s="86">
        <v>9516.7716892144108</v>
      </c>
      <c r="R931" s="44">
        <v>9839.6802599065595</v>
      </c>
      <c r="S931" s="45">
        <v>9258.3055778816997</v>
      </c>
      <c r="T931" s="140">
        <v>0.97284098854387402</v>
      </c>
      <c r="U931" s="44">
        <v>10135.4861783862</v>
      </c>
      <c r="V931" s="45">
        <v>9414.7124678189703</v>
      </c>
      <c r="W931" s="99">
        <v>0.98927585690522601</v>
      </c>
      <c r="X931" s="86">
        <v>9543.2146473464309</v>
      </c>
      <c r="Y931" s="44">
        <v>9867.0204401317606</v>
      </c>
      <c r="Z931" s="45">
        <v>9284.4850100369804</v>
      </c>
      <c r="AA931" s="46">
        <v>0.97288862853133096</v>
      </c>
      <c r="AB931" s="139">
        <v>10163.648274253899</v>
      </c>
      <c r="AC931" s="45">
        <v>9441.2747992423392</v>
      </c>
      <c r="AD931" s="99">
        <v>0.98931808076511896</v>
      </c>
      <c r="AE931" s="142">
        <v>9581.6180855888306</v>
      </c>
      <c r="AF931" s="44">
        <v>9906.7269252221395</v>
      </c>
      <c r="AG931" s="45">
        <v>9322.1793966849891</v>
      </c>
      <c r="AH931" s="140">
        <v>0.97292329055631599</v>
      </c>
      <c r="AI931" s="44">
        <v>10204.5484376937</v>
      </c>
      <c r="AJ931" s="45">
        <v>9479.5654089754298</v>
      </c>
      <c r="AK931" s="46">
        <v>0.98934911872902798</v>
      </c>
    </row>
    <row r="932" spans="1:37" x14ac:dyDescent="0.2">
      <c r="A932" s="35" t="s">
        <v>6310</v>
      </c>
      <c r="B932" s="35" t="s">
        <v>13452</v>
      </c>
      <c r="C932" s="85" t="s">
        <v>979</v>
      </c>
      <c r="D932" s="85" t="s">
        <v>979</v>
      </c>
      <c r="E932" s="85" t="s">
        <v>12898</v>
      </c>
      <c r="F932" s="85" t="s">
        <v>322</v>
      </c>
      <c r="G932" s="85" t="s">
        <v>322</v>
      </c>
      <c r="H932" s="840">
        <v>1.03364496059416</v>
      </c>
      <c r="I932" s="840">
        <v>1.03938195903106</v>
      </c>
      <c r="J932" s="86">
        <v>8102.6666666666697</v>
      </c>
      <c r="K932" s="44">
        <v>8375.2805673742896</v>
      </c>
      <c r="L932" s="45">
        <v>7880.0264119385301</v>
      </c>
      <c r="M932" s="46">
        <v>0.97252259485830095</v>
      </c>
      <c r="N932" s="139">
        <v>8421.7655533757097</v>
      </c>
      <c r="O932" s="45">
        <v>7822.5182751480997</v>
      </c>
      <c r="P932" s="99">
        <v>0.96542516148775304</v>
      </c>
      <c r="Q932" s="86">
        <v>8227.5030938401997</v>
      </c>
      <c r="R932" s="44">
        <v>8504.3171112207892</v>
      </c>
      <c r="S932" s="45">
        <v>8001.8419772959096</v>
      </c>
      <c r="T932" s="140">
        <v>0.97257234497872902</v>
      </c>
      <c r="U932" s="44">
        <v>8551.5182836097792</v>
      </c>
      <c r="V932" s="45">
        <v>7943.3866700119097</v>
      </c>
      <c r="W932" s="99">
        <v>0.96546747894376295</v>
      </c>
      <c r="X932" s="86">
        <v>8344.4187567059998</v>
      </c>
      <c r="Y932" s="44">
        <v>8625.1663969565507</v>
      </c>
      <c r="Z932" s="45">
        <v>8115.9483359242304</v>
      </c>
      <c r="AA932" s="46">
        <v>0.97261997181072002</v>
      </c>
      <c r="AB932" s="139">
        <v>8673.03831432064</v>
      </c>
      <c r="AC932" s="45">
        <v>8056.6087944311303</v>
      </c>
      <c r="AD932" s="99">
        <v>0.96550868662438905</v>
      </c>
      <c r="AE932" s="142">
        <v>8459.5279124384397</v>
      </c>
      <c r="AF932" s="44">
        <v>8744.1483956976408</v>
      </c>
      <c r="AG932" s="45">
        <v>8228.1989431237798</v>
      </c>
      <c r="AH932" s="140">
        <v>0.97265462426401705</v>
      </c>
      <c r="AI932" s="44">
        <v>8792.6806941082395</v>
      </c>
      <c r="AJ932" s="45">
        <v>8168.0039316734501</v>
      </c>
      <c r="AK932" s="46">
        <v>0.96553897761406404</v>
      </c>
    </row>
    <row r="933" spans="1:37" x14ac:dyDescent="0.2">
      <c r="A933" s="35" t="s">
        <v>6309</v>
      </c>
      <c r="B933" s="35" t="s">
        <v>12087</v>
      </c>
      <c r="C933" s="85" t="s">
        <v>979</v>
      </c>
      <c r="D933" s="85" t="s">
        <v>979</v>
      </c>
      <c r="E933" s="85" t="s">
        <v>12898</v>
      </c>
      <c r="F933" s="85" t="s">
        <v>462</v>
      </c>
      <c r="G933" s="85" t="s">
        <v>462</v>
      </c>
      <c r="H933" s="840">
        <v>1.03156411387887</v>
      </c>
      <c r="I933" s="840">
        <v>1.04402695033656</v>
      </c>
      <c r="J933" s="86">
        <v>17432.166666666701</v>
      </c>
      <c r="K933" s="44">
        <v>17982.3975604888</v>
      </c>
      <c r="L933" s="45">
        <v>16919.0472589809</v>
      </c>
      <c r="M933" s="46">
        <v>0.97056479452626498</v>
      </c>
      <c r="N933" s="139">
        <v>18199.651802758599</v>
      </c>
      <c r="O933" s="45">
        <v>16904.6630336731</v>
      </c>
      <c r="P933" s="99">
        <v>0.96973964033958704</v>
      </c>
      <c r="Q933" s="86">
        <v>17419.798540713698</v>
      </c>
      <c r="R933" s="44">
        <v>17969.639045599801</v>
      </c>
      <c r="S933" s="45">
        <v>16907.908083791401</v>
      </c>
      <c r="T933" s="140">
        <v>0.97061444449395295</v>
      </c>
      <c r="U933" s="44">
        <v>18186.739145938602</v>
      </c>
      <c r="V933" s="45">
        <v>16893.409627588499</v>
      </c>
      <c r="W933" s="99">
        <v>0.96978214691203701</v>
      </c>
      <c r="X933" s="86">
        <v>17415.288915497698</v>
      </c>
      <c r="Y933" s="44">
        <v>17964.987078059799</v>
      </c>
      <c r="Z933" s="45">
        <v>16904.358741708202</v>
      </c>
      <c r="AA933" s="46">
        <v>0.97066197544763</v>
      </c>
      <c r="AB933" s="139">
        <v>18182.030975677098</v>
      </c>
      <c r="AC933" s="45">
        <v>16889.7571243733</v>
      </c>
      <c r="AD933" s="99">
        <v>0.96982353874952298</v>
      </c>
      <c r="AE933" s="142">
        <v>17418.2403472117</v>
      </c>
      <c r="AF933" s="44">
        <v>17968.031669100601</v>
      </c>
      <c r="AG933" s="45">
        <v>16907.825953920401</v>
      </c>
      <c r="AH933" s="140">
        <v>0.97069655814153499</v>
      </c>
      <c r="AI933" s="44">
        <v>18185.112349928699</v>
      </c>
      <c r="AJ933" s="45">
        <v>16893.149465972401</v>
      </c>
      <c r="AK933" s="46">
        <v>0.969853965109437</v>
      </c>
    </row>
    <row r="934" spans="1:37" x14ac:dyDescent="0.2">
      <c r="A934" s="35" t="s">
        <v>6308</v>
      </c>
      <c r="B934" s="35" t="s">
        <v>12086</v>
      </c>
      <c r="C934" s="85" t="s">
        <v>979</v>
      </c>
      <c r="D934" s="85" t="s">
        <v>979</v>
      </c>
      <c r="E934" s="85" t="s">
        <v>12898</v>
      </c>
      <c r="F934" s="85" t="s">
        <v>324</v>
      </c>
      <c r="G934" s="85" t="s">
        <v>324</v>
      </c>
      <c r="H934" s="840">
        <v>1.0364957831944599</v>
      </c>
      <c r="I934" s="840">
        <v>1.04615795090562</v>
      </c>
      <c r="J934" s="86">
        <v>10696.416666666701</v>
      </c>
      <c r="K934" s="44">
        <v>11086.7907702909</v>
      </c>
      <c r="L934" s="45">
        <v>10431.197306255501</v>
      </c>
      <c r="M934" s="46">
        <v>0.97520484021179699</v>
      </c>
      <c r="N934" s="139">
        <v>11190.141342032701</v>
      </c>
      <c r="O934" s="45">
        <v>10393.9114185451</v>
      </c>
      <c r="P934" s="99">
        <v>0.97171901043605502</v>
      </c>
      <c r="Q934" s="86">
        <v>10767.342726291299</v>
      </c>
      <c r="R934" s="44">
        <v>11160.305332010401</v>
      </c>
      <c r="S934" s="45">
        <v>10500.9018969074</v>
      </c>
      <c r="T934" s="140">
        <v>0.97525472754449205</v>
      </c>
      <c r="U934" s="44">
        <v>11264.341203235401</v>
      </c>
      <c r="V934" s="45">
        <v>10463.290236044</v>
      </c>
      <c r="W934" s="99">
        <v>0.97176160377018295</v>
      </c>
      <c r="X934" s="86">
        <v>10832.8747842661</v>
      </c>
      <c r="Y934" s="44">
        <v>11228.229033765399</v>
      </c>
      <c r="Z934" s="45">
        <v>10565.3297047254</v>
      </c>
      <c r="AA934" s="46">
        <v>0.97530248573265899</v>
      </c>
      <c r="AB934" s="139">
        <v>11332.898086724999</v>
      </c>
      <c r="AC934" s="45">
        <v>10527.421081622701</v>
      </c>
      <c r="AD934" s="99">
        <v>0.97180308009402205</v>
      </c>
      <c r="AE934" s="142">
        <v>10901.1517832996</v>
      </c>
      <c r="AF934" s="44">
        <v>11298.9978553527</v>
      </c>
      <c r="AG934" s="45">
        <v>10632.2992251041</v>
      </c>
      <c r="AH934" s="140">
        <v>0.97533723375842096</v>
      </c>
      <c r="AI934" s="44">
        <v>11404.326612127899</v>
      </c>
      <c r="AJ934" s="45">
        <v>10594.105238959301</v>
      </c>
      <c r="AK934" s="46">
        <v>0.97183356855826197</v>
      </c>
    </row>
    <row r="935" spans="1:37" x14ac:dyDescent="0.2">
      <c r="A935" s="35" t="s">
        <v>6307</v>
      </c>
      <c r="B935" s="35" t="s">
        <v>12085</v>
      </c>
      <c r="C935" s="85" t="s">
        <v>979</v>
      </c>
      <c r="D935" s="85" t="s">
        <v>979</v>
      </c>
      <c r="E935" s="85" t="s">
        <v>12898</v>
      </c>
      <c r="F935" s="85" t="s">
        <v>321</v>
      </c>
      <c r="G935" s="85" t="s">
        <v>321</v>
      </c>
      <c r="H935" s="840">
        <v>1.03173155109776</v>
      </c>
      <c r="I935" s="840">
        <v>1.04595018961784</v>
      </c>
      <c r="J935" s="86">
        <v>4857.5833333333303</v>
      </c>
      <c r="K935" s="44">
        <v>5011.7219870866302</v>
      </c>
      <c r="L935" s="45">
        <v>4715.3646149333599</v>
      </c>
      <c r="M935" s="46">
        <v>0.97072233070628899</v>
      </c>
      <c r="N935" s="139">
        <v>5080.7902085844498</v>
      </c>
      <c r="O935" s="45">
        <v>4719.2686624854396</v>
      </c>
      <c r="P935" s="99">
        <v>0.97152603231760104</v>
      </c>
      <c r="Q935" s="86">
        <v>4884.9294359265896</v>
      </c>
      <c r="R935" s="44">
        <v>5039.9358239316498</v>
      </c>
      <c r="S935" s="45">
        <v>4742.15266333413</v>
      </c>
      <c r="T935" s="140">
        <v>0.97077198873285897</v>
      </c>
      <c r="U935" s="44">
        <v>5109.3928697771698</v>
      </c>
      <c r="V935" s="45">
        <v>4746.0441371482002</v>
      </c>
      <c r="W935" s="99">
        <v>0.97156861719292398</v>
      </c>
      <c r="X935" s="86">
        <v>4911.6423676824597</v>
      </c>
      <c r="Y935" s="44">
        <v>5067.4963984465103</v>
      </c>
      <c r="Z935" s="45">
        <v>4768.3183221585296</v>
      </c>
      <c r="AA935" s="46">
        <v>0.97081952740147004</v>
      </c>
      <c r="AB935" s="139">
        <v>5137.33326581248</v>
      </c>
      <c r="AC935" s="45">
        <v>4772.2012597277899</v>
      </c>
      <c r="AD935" s="99">
        <v>0.97161008527979098</v>
      </c>
      <c r="AE935" s="142">
        <v>4936.0769976927304</v>
      </c>
      <c r="AF935" s="44">
        <v>5092.7063771675002</v>
      </c>
      <c r="AG935" s="45">
        <v>4792.2106686646803</v>
      </c>
      <c r="AH935" s="140">
        <v>0.97085411570862901</v>
      </c>
      <c r="AI935" s="44">
        <v>5162.8906717049504</v>
      </c>
      <c r="AJ935" s="45">
        <v>4796.0926561957003</v>
      </c>
      <c r="AK935" s="46">
        <v>0.97164056768918705</v>
      </c>
    </row>
    <row r="936" spans="1:37" x14ac:dyDescent="0.2">
      <c r="A936" s="35" t="s">
        <v>6306</v>
      </c>
      <c r="B936" s="35" t="s">
        <v>12960</v>
      </c>
      <c r="C936" s="85" t="s">
        <v>979</v>
      </c>
      <c r="D936" s="85" t="s">
        <v>979</v>
      </c>
      <c r="E936" s="85" t="s">
        <v>12898</v>
      </c>
      <c r="F936" s="85" t="s">
        <v>322</v>
      </c>
      <c r="G936" s="85" t="s">
        <v>322</v>
      </c>
      <c r="H936" s="840">
        <v>1.03364496059416</v>
      </c>
      <c r="I936" s="840">
        <v>1.03938195903106</v>
      </c>
      <c r="J936" s="86">
        <v>14082.25</v>
      </c>
      <c r="K936" s="44">
        <v>14556.0467463271</v>
      </c>
      <c r="L936" s="45">
        <v>13695.306311443301</v>
      </c>
      <c r="M936" s="46">
        <v>0.97252259485830095</v>
      </c>
      <c r="N936" s="139">
        <v>14636.8365925652</v>
      </c>
      <c r="O936" s="45">
        <v>13595.358480360899</v>
      </c>
      <c r="P936" s="99">
        <v>0.96542516148775304</v>
      </c>
      <c r="Q936" s="86">
        <v>14300.5746998127</v>
      </c>
      <c r="R936" s="44">
        <v>14781.7169720617</v>
      </c>
      <c r="S936" s="45">
        <v>13908.3434703403</v>
      </c>
      <c r="T936" s="140">
        <v>0.97257234497872902</v>
      </c>
      <c r="U936" s="44">
        <v>14863.759346761401</v>
      </c>
      <c r="V936" s="45">
        <v>13806.739802875099</v>
      </c>
      <c r="W936" s="99">
        <v>0.96546747894376295</v>
      </c>
      <c r="X936" s="86">
        <v>14513.240828887499</v>
      </c>
      <c r="Y936" s="44">
        <v>15001.538244669</v>
      </c>
      <c r="Z936" s="45">
        <v>14115.867885874701</v>
      </c>
      <c r="AA936" s="46">
        <v>0.97261997181072002</v>
      </c>
      <c r="AB936" s="139">
        <v>15084.8006846187</v>
      </c>
      <c r="AC936" s="45">
        <v>14012.660091362601</v>
      </c>
      <c r="AD936" s="99">
        <v>0.96550868662438905</v>
      </c>
      <c r="AE936" s="142">
        <v>14721.3007296002</v>
      </c>
      <c r="AF936" s="44">
        <v>15216.598312542401</v>
      </c>
      <c r="AG936" s="45">
        <v>14318.741229826899</v>
      </c>
      <c r="AH936" s="140">
        <v>0.97265462426401705</v>
      </c>
      <c r="AI936" s="44">
        <v>15301.054391817301</v>
      </c>
      <c r="AJ936" s="45">
        <v>14213.9896556073</v>
      </c>
      <c r="AK936" s="46">
        <v>0.96553897761406404</v>
      </c>
    </row>
    <row r="937" spans="1:37" x14ac:dyDescent="0.2">
      <c r="A937" s="35" t="s">
        <v>6305</v>
      </c>
      <c r="B937" s="35" t="s">
        <v>12084</v>
      </c>
      <c r="C937" s="85" t="s">
        <v>979</v>
      </c>
      <c r="D937" s="85" t="s">
        <v>979</v>
      </c>
      <c r="E937" s="85" t="s">
        <v>12898</v>
      </c>
      <c r="F937" s="85" t="s">
        <v>324</v>
      </c>
      <c r="G937" s="85" t="s">
        <v>324</v>
      </c>
      <c r="H937" s="840">
        <v>1.0364957831944599</v>
      </c>
      <c r="I937" s="840">
        <v>1.04615795090562</v>
      </c>
      <c r="J937" s="86">
        <v>11913.5</v>
      </c>
      <c r="K937" s="44">
        <v>12348.292513087101</v>
      </c>
      <c r="L937" s="45">
        <v>11618.1028638632</v>
      </c>
      <c r="M937" s="46">
        <v>0.97520484021179699</v>
      </c>
      <c r="N937" s="139">
        <v>12463.4027481141</v>
      </c>
      <c r="O937" s="45">
        <v>11576.5744308299</v>
      </c>
      <c r="P937" s="99">
        <v>0.97171901043605502</v>
      </c>
      <c r="Q937" s="86">
        <v>12000.0512838618</v>
      </c>
      <c r="R937" s="44">
        <v>12438.0025538399</v>
      </c>
      <c r="S937" s="45">
        <v>11703.1067453625</v>
      </c>
      <c r="T937" s="140">
        <v>0.97525472754449205</v>
      </c>
      <c r="U937" s="44">
        <v>12553.949061887201</v>
      </c>
      <c r="V937" s="45">
        <v>11661.1890809299</v>
      </c>
      <c r="W937" s="99">
        <v>0.97176160377018295</v>
      </c>
      <c r="X937" s="86">
        <v>12079.1356821592</v>
      </c>
      <c r="Y937" s="44">
        <v>12519.9731991917</v>
      </c>
      <c r="Z937" s="45">
        <v>11780.811056311901</v>
      </c>
      <c r="AA937" s="46">
        <v>0.97530248573265899</v>
      </c>
      <c r="AB937" s="139">
        <v>12636.683833958699</v>
      </c>
      <c r="AC937" s="45">
        <v>11738.541260796001</v>
      </c>
      <c r="AD937" s="99">
        <v>0.97180308009402205</v>
      </c>
      <c r="AE937" s="142">
        <v>12158.7794057253</v>
      </c>
      <c r="AF937" s="44">
        <v>12602.523582825899</v>
      </c>
      <c r="AG937" s="45">
        <v>11858.910271459001</v>
      </c>
      <c r="AH937" s="140">
        <v>0.97533723375842096</v>
      </c>
      <c r="AI937" s="44">
        <v>12720.003748607</v>
      </c>
      <c r="AJ937" s="45">
        <v>11816.309979178701</v>
      </c>
      <c r="AK937" s="46">
        <v>0.97183356855826197</v>
      </c>
    </row>
    <row r="938" spans="1:37" x14ac:dyDescent="0.2">
      <c r="A938" s="35" t="s">
        <v>6304</v>
      </c>
      <c r="B938" s="35" t="s">
        <v>12083</v>
      </c>
      <c r="C938" s="85" t="s">
        <v>979</v>
      </c>
      <c r="D938" s="85" t="s">
        <v>979</v>
      </c>
      <c r="E938" s="85" t="s">
        <v>12898</v>
      </c>
      <c r="F938" s="85" t="s">
        <v>322</v>
      </c>
      <c r="G938" s="85" t="s">
        <v>322</v>
      </c>
      <c r="H938" s="840">
        <v>1.03364496059416</v>
      </c>
      <c r="I938" s="840">
        <v>1.03938195903106</v>
      </c>
      <c r="J938" s="86">
        <v>3768</v>
      </c>
      <c r="K938" s="44">
        <v>3894.7742115187998</v>
      </c>
      <c r="L938" s="45">
        <v>3664.4651374260802</v>
      </c>
      <c r="M938" s="46">
        <v>0.97252259485830095</v>
      </c>
      <c r="N938" s="139">
        <v>3916.3912216290501</v>
      </c>
      <c r="O938" s="45">
        <v>3637.72200848585</v>
      </c>
      <c r="P938" s="99">
        <v>0.96542516148775304</v>
      </c>
      <c r="Q938" s="86">
        <v>3828.4158523271999</v>
      </c>
      <c r="R938" s="44">
        <v>3957.22275281681</v>
      </c>
      <c r="S938" s="45">
        <v>3723.4113830515998</v>
      </c>
      <c r="T938" s="140">
        <v>0.97257234497872902</v>
      </c>
      <c r="U938" s="44">
        <v>3979.1863685774301</v>
      </c>
      <c r="V938" s="45">
        <v>3696.21100129468</v>
      </c>
      <c r="W938" s="99">
        <v>0.96546747894376295</v>
      </c>
      <c r="X938" s="86">
        <v>3887.0018210542398</v>
      </c>
      <c r="Y938" s="44">
        <v>4017.7798441530399</v>
      </c>
      <c r="Z938" s="45">
        <v>3780.5756016219898</v>
      </c>
      <c r="AA938" s="46">
        <v>0.97261997181072002</v>
      </c>
      <c r="AB938" s="139">
        <v>4040.07956752467</v>
      </c>
      <c r="AC938" s="45">
        <v>3752.9340231526899</v>
      </c>
      <c r="AD938" s="99">
        <v>0.96550868662438905</v>
      </c>
      <c r="AE938" s="142">
        <v>3944.24287595233</v>
      </c>
      <c r="AF938" s="44">
        <v>4076.94677208754</v>
      </c>
      <c r="AG938" s="45">
        <v>3836.38607251544</v>
      </c>
      <c r="AH938" s="140">
        <v>0.97265462426401705</v>
      </c>
      <c r="AI938" s="44">
        <v>4099.5748873016501</v>
      </c>
      <c r="AJ938" s="45">
        <v>3808.3202339085601</v>
      </c>
      <c r="AK938" s="46">
        <v>0.96553897761406404</v>
      </c>
    </row>
    <row r="939" spans="1:37" x14ac:dyDescent="0.2">
      <c r="A939" s="35" t="s">
        <v>6303</v>
      </c>
      <c r="B939" s="35" t="s">
        <v>12082</v>
      </c>
      <c r="C939" s="85" t="s">
        <v>979</v>
      </c>
      <c r="D939" s="85" t="s">
        <v>979</v>
      </c>
      <c r="E939" s="85" t="s">
        <v>12898</v>
      </c>
      <c r="F939" s="85" t="s">
        <v>462</v>
      </c>
      <c r="G939" s="85" t="s">
        <v>462</v>
      </c>
      <c r="H939" s="840">
        <v>1.03156411387887</v>
      </c>
      <c r="I939" s="840">
        <v>1.04402695033656</v>
      </c>
      <c r="J939" s="86">
        <v>11120.583333333299</v>
      </c>
      <c r="K939" s="44">
        <v>11471.594692066101</v>
      </c>
      <c r="L939" s="45">
        <v>10793.246677928901</v>
      </c>
      <c r="M939" s="46">
        <v>0.97056479452626498</v>
      </c>
      <c r="N939" s="139">
        <v>11610.1887034636</v>
      </c>
      <c r="O939" s="45">
        <v>10784.070482033099</v>
      </c>
      <c r="P939" s="99">
        <v>0.96973964033958704</v>
      </c>
      <c r="Q939" s="86">
        <v>11116.4557600894</v>
      </c>
      <c r="R939" s="44">
        <v>11467.3368356303</v>
      </c>
      <c r="S939" s="45">
        <v>10789.7925323208</v>
      </c>
      <c r="T939" s="140">
        <v>0.97061444449395295</v>
      </c>
      <c r="U939" s="44">
        <v>11605.8794057574</v>
      </c>
      <c r="V939" s="45">
        <v>10780.5403330722</v>
      </c>
      <c r="W939" s="99">
        <v>0.96978214691203701</v>
      </c>
      <c r="X939" s="86">
        <v>11115.205485746201</v>
      </c>
      <c r="Y939" s="44">
        <v>11466.0470974854</v>
      </c>
      <c r="Z939" s="45">
        <v>10789.1073143008</v>
      </c>
      <c r="AA939" s="46">
        <v>0.97066197544763</v>
      </c>
      <c r="AB939" s="139">
        <v>11604.574085647901</v>
      </c>
      <c r="AC939" s="45">
        <v>10779.7879181145</v>
      </c>
      <c r="AD939" s="99">
        <v>0.96982353874952298</v>
      </c>
      <c r="AE939" s="142">
        <v>11114.9317212446</v>
      </c>
      <c r="AF939" s="44">
        <v>11465.764691849799</v>
      </c>
      <c r="AG939" s="45">
        <v>10789.2259657903</v>
      </c>
      <c r="AH939" s="140">
        <v>0.97069655814153499</v>
      </c>
      <c r="AI939" s="44">
        <v>11604.2882681301</v>
      </c>
      <c r="AJ939" s="45">
        <v>10779.8606017697</v>
      </c>
      <c r="AK939" s="46">
        <v>0.969853965109437</v>
      </c>
    </row>
    <row r="940" spans="1:37" x14ac:dyDescent="0.2">
      <c r="A940" s="35" t="s">
        <v>6302</v>
      </c>
      <c r="B940" s="35" t="s">
        <v>12081</v>
      </c>
      <c r="C940" s="85" t="s">
        <v>979</v>
      </c>
      <c r="D940" s="85" t="s">
        <v>979</v>
      </c>
      <c r="E940" s="85" t="s">
        <v>12898</v>
      </c>
      <c r="F940" s="85" t="s">
        <v>324</v>
      </c>
      <c r="G940" s="85" t="s">
        <v>324</v>
      </c>
      <c r="H940" s="840">
        <v>1.0364957831944599</v>
      </c>
      <c r="I940" s="840">
        <v>1.04615795090562</v>
      </c>
      <c r="J940" s="86">
        <v>12152.833333333299</v>
      </c>
      <c r="K940" s="44">
        <v>12596.360503865</v>
      </c>
      <c r="L940" s="45">
        <v>11851.501888953901</v>
      </c>
      <c r="M940" s="46">
        <v>0.97520484021179799</v>
      </c>
      <c r="N940" s="139">
        <v>12713.783217697501</v>
      </c>
      <c r="O940" s="45">
        <v>11809.139180661001</v>
      </c>
      <c r="P940" s="99">
        <v>0.97171901043605502</v>
      </c>
      <c r="Q940" s="86">
        <v>12239.6933049372</v>
      </c>
      <c r="R940" s="44">
        <v>12686.390498160899</v>
      </c>
      <c r="S940" s="45">
        <v>11936.818759334699</v>
      </c>
      <c r="T940" s="140">
        <v>0.97525472754449205</v>
      </c>
      <c r="U940" s="44">
        <v>12804.6524676064</v>
      </c>
      <c r="V940" s="45">
        <v>11894.063995660999</v>
      </c>
      <c r="W940" s="99">
        <v>0.97176160377018295</v>
      </c>
      <c r="X940" s="86">
        <v>12324.017514384101</v>
      </c>
      <c r="Y940" s="44">
        <v>12773.792185673799</v>
      </c>
      <c r="Z940" s="45">
        <v>12019.644915991699</v>
      </c>
      <c r="AA940" s="46">
        <v>0.97530248573265899</v>
      </c>
      <c r="AB940" s="139">
        <v>12892.8689097731</v>
      </c>
      <c r="AC940" s="45">
        <v>11976.518179611199</v>
      </c>
      <c r="AD940" s="99">
        <v>0.97180308009402205</v>
      </c>
      <c r="AE940" s="142">
        <v>12412.7408093432</v>
      </c>
      <c r="AF940" s="44">
        <v>12865.753506769899</v>
      </c>
      <c r="AG940" s="45">
        <v>12106.608284345</v>
      </c>
      <c r="AH940" s="140">
        <v>0.97533723375842096</v>
      </c>
      <c r="AI940" s="44">
        <v>12985.687490225</v>
      </c>
      <c r="AJ940" s="45">
        <v>12063.1181963327</v>
      </c>
      <c r="AK940" s="46">
        <v>0.97183356855826197</v>
      </c>
    </row>
    <row r="941" spans="1:37" x14ac:dyDescent="0.2">
      <c r="A941" s="35" t="s">
        <v>6301</v>
      </c>
      <c r="B941" s="35" t="s">
        <v>8452</v>
      </c>
      <c r="C941" s="85" t="s">
        <v>979</v>
      </c>
      <c r="D941" s="85" t="s">
        <v>979</v>
      </c>
      <c r="E941" s="85" t="s">
        <v>12898</v>
      </c>
      <c r="F941" s="85" t="s">
        <v>327</v>
      </c>
      <c r="G941" s="85" t="s">
        <v>327</v>
      </c>
      <c r="H941" s="840">
        <v>1.0316706061896901</v>
      </c>
      <c r="I941" s="840">
        <v>1.0441851672607101</v>
      </c>
      <c r="J941" s="86">
        <v>14465.083333333299</v>
      </c>
      <c r="K941" s="44">
        <v>14923.2012910843</v>
      </c>
      <c r="L941" s="45">
        <v>14040.7499639486</v>
      </c>
      <c r="M941" s="46">
        <v>0.970664989643929</v>
      </c>
      <c r="N941" s="139">
        <v>15104.2254598568</v>
      </c>
      <c r="O941" s="45">
        <v>14029.490484252199</v>
      </c>
      <c r="P941" s="99">
        <v>0.96988659940331101</v>
      </c>
      <c r="Q941" s="86">
        <v>14602.7618299265</v>
      </c>
      <c r="R941" s="44">
        <v>15065.2401491239</v>
      </c>
      <c r="S941" s="45">
        <v>14175.1147619187</v>
      </c>
      <c r="T941" s="140">
        <v>0.97071464473717395</v>
      </c>
      <c r="U941" s="44">
        <v>15247.987303850199</v>
      </c>
      <c r="V941" s="45">
        <v>14163.643820543501</v>
      </c>
      <c r="W941" s="99">
        <v>0.96992911241741298</v>
      </c>
      <c r="X941" s="86">
        <v>14729.1721991099</v>
      </c>
      <c r="Y941" s="44">
        <v>15195.654011328001</v>
      </c>
      <c r="Z941" s="45">
        <v>14298.523322406299</v>
      </c>
      <c r="AA941" s="46">
        <v>0.97076218059765296</v>
      </c>
      <c r="AB941" s="139">
        <v>15379.983136339401</v>
      </c>
      <c r="AC941" s="45">
        <v>14286.8626776199</v>
      </c>
      <c r="AD941" s="99">
        <v>0.96997051052761996</v>
      </c>
      <c r="AE941" s="142">
        <v>14849.770685360199</v>
      </c>
      <c r="AF941" s="44">
        <v>15320.071924743401</v>
      </c>
      <c r="AG941" s="45">
        <v>14416.109369984801</v>
      </c>
      <c r="AH941" s="140">
        <v>0.97079676686166205</v>
      </c>
      <c r="AI941" s="44">
        <v>15505.9102868761</v>
      </c>
      <c r="AJ941" s="45">
        <v>14404.2915458361</v>
      </c>
      <c r="AK941" s="46">
        <v>0.97000094149849203</v>
      </c>
    </row>
    <row r="942" spans="1:37" x14ac:dyDescent="0.2">
      <c r="A942" s="35" t="s">
        <v>6300</v>
      </c>
      <c r="B942" s="35" t="s">
        <v>12080</v>
      </c>
      <c r="C942" s="85" t="s">
        <v>979</v>
      </c>
      <c r="D942" s="85" t="s">
        <v>979</v>
      </c>
      <c r="E942" s="85" t="s">
        <v>12898</v>
      </c>
      <c r="F942" s="85" t="s">
        <v>327</v>
      </c>
      <c r="G942" s="85" t="s">
        <v>327</v>
      </c>
      <c r="H942" s="840">
        <v>1.0316706061896901</v>
      </c>
      <c r="I942" s="840">
        <v>1.0441851672607101</v>
      </c>
      <c r="J942" s="86">
        <v>14042</v>
      </c>
      <c r="K942" s="44">
        <v>14486.7186521156</v>
      </c>
      <c r="L942" s="45">
        <v>13630.0777845801</v>
      </c>
      <c r="M942" s="46">
        <v>0.97066498964393</v>
      </c>
      <c r="N942" s="139">
        <v>14662.4481186749</v>
      </c>
      <c r="O942" s="45">
        <v>13619.1476288213</v>
      </c>
      <c r="P942" s="99">
        <v>0.96988659940331101</v>
      </c>
      <c r="Q942" s="86">
        <v>14177.7024333103</v>
      </c>
      <c r="R942" s="44">
        <v>14626.7188637502</v>
      </c>
      <c r="S942" s="45">
        <v>13762.5033807402</v>
      </c>
      <c r="T942" s="140">
        <v>0.97071464473717395</v>
      </c>
      <c r="U942" s="44">
        <v>14804.1465866987</v>
      </c>
      <c r="V942" s="45">
        <v>13751.3663372588</v>
      </c>
      <c r="W942" s="99">
        <v>0.96992911241741298</v>
      </c>
      <c r="X942" s="86">
        <v>14304.8206236324</v>
      </c>
      <c r="Y942" s="44">
        <v>14757.8629642176</v>
      </c>
      <c r="Z942" s="45">
        <v>13886.5788616557</v>
      </c>
      <c r="AA942" s="46">
        <v>0.97076218059765296</v>
      </c>
      <c r="AB942" s="139">
        <v>14936.8815155221</v>
      </c>
      <c r="AC942" s="45">
        <v>13875.254163310799</v>
      </c>
      <c r="AD942" s="99">
        <v>0.96997051052761996</v>
      </c>
      <c r="AE942" s="142">
        <v>14426.485398474701</v>
      </c>
      <c r="AF942" s="44">
        <v>14883.3809362311</v>
      </c>
      <c r="AG942" s="45">
        <v>14005.1853820162</v>
      </c>
      <c r="AH942" s="140">
        <v>0.97079676686166205</v>
      </c>
      <c r="AI942" s="44">
        <v>15063.9220687906</v>
      </c>
      <c r="AJ942" s="45">
        <v>13993.704419034701</v>
      </c>
      <c r="AK942" s="46">
        <v>0.97000094149849203</v>
      </c>
    </row>
    <row r="943" spans="1:37" x14ac:dyDescent="0.2">
      <c r="A943" s="35" t="s">
        <v>6299</v>
      </c>
      <c r="B943" s="35" t="s">
        <v>12079</v>
      </c>
      <c r="C943" s="85" t="s">
        <v>979</v>
      </c>
      <c r="D943" s="85" t="s">
        <v>979</v>
      </c>
      <c r="E943" s="85" t="s">
        <v>12898</v>
      </c>
      <c r="F943" s="85" t="s">
        <v>462</v>
      </c>
      <c r="G943" s="85" t="s">
        <v>462</v>
      </c>
      <c r="H943" s="840">
        <v>1.03156411387887</v>
      </c>
      <c r="I943" s="840">
        <v>1.04402695033656</v>
      </c>
      <c r="J943" s="86">
        <v>1888.1666666666699</v>
      </c>
      <c r="K943" s="44">
        <v>1947.7649743556201</v>
      </c>
      <c r="L943" s="45">
        <v>1832.58809286468</v>
      </c>
      <c r="M943" s="46">
        <v>0.97056479452626498</v>
      </c>
      <c r="N943" s="139">
        <v>1971.29688672715</v>
      </c>
      <c r="O943" s="45">
        <v>1831.0300642345301</v>
      </c>
      <c r="P943" s="99">
        <v>0.96973964033958704</v>
      </c>
      <c r="Q943" s="86">
        <v>1883.01154252744</v>
      </c>
      <c r="R943" s="44">
        <v>1942.447133291</v>
      </c>
      <c r="S943" s="45">
        <v>1827.67820232597</v>
      </c>
      <c r="T943" s="140">
        <v>0.97061444449395295</v>
      </c>
      <c r="U943" s="44">
        <v>1965.91479819346</v>
      </c>
      <c r="V943" s="45">
        <v>1826.1109763724</v>
      </c>
      <c r="W943" s="99">
        <v>0.96978214691203601</v>
      </c>
      <c r="X943" s="86">
        <v>1879.0205031872199</v>
      </c>
      <c r="Y943" s="44">
        <v>1938.33012033055</v>
      </c>
      <c r="Z943" s="45">
        <v>1823.8937535303101</v>
      </c>
      <c r="AA943" s="46">
        <v>0.97066197544763</v>
      </c>
      <c r="AB943" s="139">
        <v>1961.74804556242</v>
      </c>
      <c r="AC943" s="45">
        <v>1822.3183137839401</v>
      </c>
      <c r="AD943" s="99">
        <v>0.96982353874952298</v>
      </c>
      <c r="AE943" s="142">
        <v>1877.8385858062099</v>
      </c>
      <c r="AF943" s="44">
        <v>1937.11089677473</v>
      </c>
      <c r="AG943" s="45">
        <v>1822.81145198746</v>
      </c>
      <c r="AH943" s="140">
        <v>0.97069655814153499</v>
      </c>
      <c r="AI943" s="44">
        <v>1960.5140919635801</v>
      </c>
      <c r="AJ943" s="45">
        <v>1821.2291982796501</v>
      </c>
      <c r="AK943" s="46">
        <v>0.969853965109437</v>
      </c>
    </row>
    <row r="944" spans="1:37" x14ac:dyDescent="0.2">
      <c r="A944" s="35" t="s">
        <v>6298</v>
      </c>
      <c r="B944" s="35" t="s">
        <v>12078</v>
      </c>
      <c r="C944" s="85" t="s">
        <v>979</v>
      </c>
      <c r="D944" s="85" t="s">
        <v>979</v>
      </c>
      <c r="E944" s="85" t="s">
        <v>12898</v>
      </c>
      <c r="F944" s="85" t="s">
        <v>462</v>
      </c>
      <c r="G944" s="85" t="s">
        <v>462</v>
      </c>
      <c r="H944" s="840">
        <v>1.03156411387887</v>
      </c>
      <c r="I944" s="840">
        <v>1.04402695033656</v>
      </c>
      <c r="J944" s="86">
        <v>4203.75</v>
      </c>
      <c r="K944" s="44">
        <v>4336.4376437183</v>
      </c>
      <c r="L944" s="45">
        <v>4080.01175498979</v>
      </c>
      <c r="M944" s="46">
        <v>0.97056479452626498</v>
      </c>
      <c r="N944" s="139">
        <v>4388.8282924773202</v>
      </c>
      <c r="O944" s="45">
        <v>4076.5430130775399</v>
      </c>
      <c r="P944" s="99">
        <v>0.96973964033958704</v>
      </c>
      <c r="Q944" s="86">
        <v>4194.4383565746703</v>
      </c>
      <c r="R944" s="44">
        <v>4326.8320865194901</v>
      </c>
      <c r="S944" s="45">
        <v>4071.18245543085</v>
      </c>
      <c r="T944" s="140">
        <v>0.97061444449395295</v>
      </c>
      <c r="U944" s="44">
        <v>4379.1066857893502</v>
      </c>
      <c r="V944" s="45">
        <v>4067.6914345291798</v>
      </c>
      <c r="W944" s="99">
        <v>0.96978214691203701</v>
      </c>
      <c r="X944" s="86">
        <v>4187.6200687251903</v>
      </c>
      <c r="Y944" s="44">
        <v>4319.7985854558701</v>
      </c>
      <c r="Z944" s="45">
        <v>4064.7635683329299</v>
      </c>
      <c r="AA944" s="46">
        <v>0.97066197544763</v>
      </c>
      <c r="AB944" s="139">
        <v>4371.9882095193398</v>
      </c>
      <c r="AC944" s="45">
        <v>4061.2525139895902</v>
      </c>
      <c r="AD944" s="99">
        <v>0.96982353874952298</v>
      </c>
      <c r="AE944" s="142">
        <v>4184.8618211586199</v>
      </c>
      <c r="AF944" s="44">
        <v>4316.9532762489998</v>
      </c>
      <c r="AG944" s="45">
        <v>4062.2309660965898</v>
      </c>
      <c r="AH944" s="140">
        <v>0.97069655814153499</v>
      </c>
      <c r="AI944" s="44">
        <v>4369.1085247241399</v>
      </c>
      <c r="AJ944" s="45">
        <v>4058.7048306857901</v>
      </c>
      <c r="AK944" s="46">
        <v>0.969853965109437</v>
      </c>
    </row>
    <row r="945" spans="1:37" x14ac:dyDescent="0.2">
      <c r="A945" s="35" t="s">
        <v>6297</v>
      </c>
      <c r="B945" s="35" t="s">
        <v>12077</v>
      </c>
      <c r="C945" s="85" t="s">
        <v>979</v>
      </c>
      <c r="D945" s="85" t="s">
        <v>979</v>
      </c>
      <c r="E945" s="85" t="s">
        <v>12898</v>
      </c>
      <c r="F945" s="85" t="s">
        <v>324</v>
      </c>
      <c r="G945" s="85" t="s">
        <v>324</v>
      </c>
      <c r="H945" s="840">
        <v>1.0364957831944599</v>
      </c>
      <c r="I945" s="840">
        <v>1.04615795090562</v>
      </c>
      <c r="J945" s="86">
        <v>14908.25</v>
      </c>
      <c r="K945" s="44">
        <v>15452.338259808699</v>
      </c>
      <c r="L945" s="45">
        <v>14538.5975590875</v>
      </c>
      <c r="M945" s="46">
        <v>0.97520484021179699</v>
      </c>
      <c r="N945" s="139">
        <v>15596.3842715887</v>
      </c>
      <c r="O945" s="45">
        <v>14486.6299373333</v>
      </c>
      <c r="P945" s="99">
        <v>0.97171901043605502</v>
      </c>
      <c r="Q945" s="86">
        <v>15002.3056975903</v>
      </c>
      <c r="R945" s="44">
        <v>15549.8265937465</v>
      </c>
      <c r="S945" s="45">
        <v>14631.0695556426</v>
      </c>
      <c r="T945" s="140">
        <v>0.97525472754449205</v>
      </c>
      <c r="U945" s="44">
        <v>15694.781387450799</v>
      </c>
      <c r="V945" s="45">
        <v>14578.6646449409</v>
      </c>
      <c r="W945" s="99">
        <v>0.97176160377018295</v>
      </c>
      <c r="X945" s="86">
        <v>15085.1977361065</v>
      </c>
      <c r="Y945" s="44">
        <v>15635.743842129001</v>
      </c>
      <c r="Z945" s="45">
        <v>14712.630849793401</v>
      </c>
      <c r="AA945" s="46">
        <v>0.97530248573265899</v>
      </c>
      <c r="AB945" s="139">
        <v>15781.4995526113</v>
      </c>
      <c r="AC945" s="45">
        <v>14659.841623775699</v>
      </c>
      <c r="AD945" s="99">
        <v>0.97180308009402205</v>
      </c>
      <c r="AE945" s="142">
        <v>15175.347010708099</v>
      </c>
      <c r="AF945" s="44">
        <v>15729.1831851115</v>
      </c>
      <c r="AG945" s="45">
        <v>14801.0809747481</v>
      </c>
      <c r="AH945" s="140">
        <v>0.97533723375842096</v>
      </c>
      <c r="AI945" s="44">
        <v>15875.8099330041</v>
      </c>
      <c r="AJ945" s="45">
        <v>14747.911639526401</v>
      </c>
      <c r="AK945" s="46">
        <v>0.97183356855826197</v>
      </c>
    </row>
    <row r="946" spans="1:37" x14ac:dyDescent="0.2">
      <c r="A946" s="35" t="s">
        <v>6296</v>
      </c>
      <c r="B946" s="35" t="s">
        <v>12076</v>
      </c>
      <c r="C946" s="85" t="s">
        <v>979</v>
      </c>
      <c r="D946" s="85" t="s">
        <v>979</v>
      </c>
      <c r="E946" s="85" t="s">
        <v>12898</v>
      </c>
      <c r="F946" s="85" t="s">
        <v>326</v>
      </c>
      <c r="G946" s="85" t="s">
        <v>326</v>
      </c>
      <c r="H946" s="840">
        <v>1.03143202053448</v>
      </c>
      <c r="I946" s="840">
        <v>1.04845277267128</v>
      </c>
      <c r="J946" s="86">
        <v>8955.9166666666697</v>
      </c>
      <c r="K946" s="44">
        <v>9237.4192232384394</v>
      </c>
      <c r="L946" s="45">
        <v>8691.1843575513994</v>
      </c>
      <c r="M946" s="46">
        <v>0.97044051223694605</v>
      </c>
      <c r="N946" s="139">
        <v>9389.8556609795905</v>
      </c>
      <c r="O946" s="45">
        <v>8721.7243276943991</v>
      </c>
      <c r="P946" s="99">
        <v>0.97385054509898406</v>
      </c>
      <c r="Q946" s="86">
        <v>9032.2587406684706</v>
      </c>
      <c r="R946" s="44">
        <v>9316.1608828779208</v>
      </c>
      <c r="S946" s="45">
        <v>8765.7181928806895</v>
      </c>
      <c r="T946" s="140">
        <v>0.97049015584688003</v>
      </c>
      <c r="U946" s="44">
        <v>9469.8967201382493</v>
      </c>
      <c r="V946" s="45">
        <v>8796.4556559870307</v>
      </c>
      <c r="W946" s="99">
        <v>0.97389323186461496</v>
      </c>
      <c r="X946" s="86">
        <v>9101.6263612844505</v>
      </c>
      <c r="Y946" s="44">
        <v>9387.7088679695207</v>
      </c>
      <c r="Z946" s="45">
        <v>8833.4713394077407</v>
      </c>
      <c r="AA946" s="46">
        <v>0.97053768071414603</v>
      </c>
      <c r="AB946" s="139">
        <v>9542.6253943066804</v>
      </c>
      <c r="AC946" s="45">
        <v>8864.3906422953605</v>
      </c>
      <c r="AD946" s="99">
        <v>0.97393479916971604</v>
      </c>
      <c r="AE946" s="142">
        <v>9170.0629602238696</v>
      </c>
      <c r="AF946" s="44">
        <v>9458.2965674921197</v>
      </c>
      <c r="AG946" s="45">
        <v>8900.2087222904192</v>
      </c>
      <c r="AH946" s="140">
        <v>0.97057225897968602</v>
      </c>
      <c r="AI946" s="44">
        <v>9614.3779362169207</v>
      </c>
      <c r="AJ946" s="45">
        <v>8931.3236219570008</v>
      </c>
      <c r="AK946" s="46">
        <v>0.97396535451256705</v>
      </c>
    </row>
    <row r="947" spans="1:37" x14ac:dyDescent="0.2">
      <c r="A947" s="35" t="s">
        <v>6295</v>
      </c>
      <c r="B947" s="35" t="s">
        <v>12075</v>
      </c>
      <c r="C947" s="85" t="s">
        <v>979</v>
      </c>
      <c r="D947" s="85" t="s">
        <v>979</v>
      </c>
      <c r="E947" s="85" t="s">
        <v>12898</v>
      </c>
      <c r="F947" s="85" t="s">
        <v>462</v>
      </c>
      <c r="G947" s="85" t="s">
        <v>462</v>
      </c>
      <c r="H947" s="840">
        <v>1.03156411387887</v>
      </c>
      <c r="I947" s="840">
        <v>1.04402695033656</v>
      </c>
      <c r="J947" s="86">
        <v>12539</v>
      </c>
      <c r="K947" s="44">
        <v>12934.782423927099</v>
      </c>
      <c r="L947" s="45">
        <v>12169.9119585648</v>
      </c>
      <c r="M947" s="46">
        <v>0.97056479452626498</v>
      </c>
      <c r="N947" s="139">
        <v>13091.0539302701</v>
      </c>
      <c r="O947" s="45">
        <v>12159.565350218099</v>
      </c>
      <c r="P947" s="99">
        <v>0.96973964033958704</v>
      </c>
      <c r="Q947" s="86">
        <v>12527.0656601468</v>
      </c>
      <c r="R947" s="44">
        <v>12922.471387211801</v>
      </c>
      <c r="S947" s="45">
        <v>12158.9508768627</v>
      </c>
      <c r="T947" s="140">
        <v>0.97061444449395295</v>
      </c>
      <c r="U947" s="44">
        <v>13078.594157829</v>
      </c>
      <c r="V947" s="45">
        <v>12148.5246304053</v>
      </c>
      <c r="W947" s="99">
        <v>0.96978214691203701</v>
      </c>
      <c r="X947" s="86">
        <v>12516.3930262631</v>
      </c>
      <c r="Y947" s="44">
        <v>12911.4618810967</v>
      </c>
      <c r="Z947" s="45">
        <v>12149.1867803515</v>
      </c>
      <c r="AA947" s="46">
        <v>0.970661975447629</v>
      </c>
      <c r="AB947" s="139">
        <v>13067.4516404232</v>
      </c>
      <c r="AC947" s="45">
        <v>12138.6925771103</v>
      </c>
      <c r="AD947" s="99">
        <v>0.96982353874952298</v>
      </c>
      <c r="AE947" s="142">
        <v>12522.288552562401</v>
      </c>
      <c r="AF947" s="44">
        <v>12917.5434944595</v>
      </c>
      <c r="AG947" s="45">
        <v>12155.3423980275</v>
      </c>
      <c r="AH947" s="140">
        <v>0.97069655814153499</v>
      </c>
      <c r="AI947" s="44">
        <v>13073.606728766101</v>
      </c>
      <c r="AJ947" s="45">
        <v>12144.7912049472</v>
      </c>
      <c r="AK947" s="46">
        <v>0.969853965109437</v>
      </c>
    </row>
    <row r="948" spans="1:37" x14ac:dyDescent="0.2">
      <c r="A948" s="35" t="s">
        <v>6294</v>
      </c>
      <c r="B948" s="35" t="s">
        <v>12074</v>
      </c>
      <c r="C948" s="85" t="s">
        <v>979</v>
      </c>
      <c r="D948" s="85" t="s">
        <v>979</v>
      </c>
      <c r="E948" s="85" t="s">
        <v>12898</v>
      </c>
      <c r="F948" s="85" t="s">
        <v>326</v>
      </c>
      <c r="G948" s="85" t="s">
        <v>326</v>
      </c>
      <c r="H948" s="840">
        <v>1.03143202053448</v>
      </c>
      <c r="I948" s="840">
        <v>1.04845277267128</v>
      </c>
      <c r="J948" s="86">
        <v>12323.833333333299</v>
      </c>
      <c r="K948" s="44">
        <v>12711.1963157302</v>
      </c>
      <c r="L948" s="45">
        <v>11959.547132722701</v>
      </c>
      <c r="M948" s="46">
        <v>0.97044051223694505</v>
      </c>
      <c r="N948" s="139">
        <v>12920.9572282721</v>
      </c>
      <c r="O948" s="45">
        <v>12001.5718093757</v>
      </c>
      <c r="P948" s="99">
        <v>0.97385054509898294</v>
      </c>
      <c r="Q948" s="86">
        <v>12419.508171310201</v>
      </c>
      <c r="R948" s="44">
        <v>12809.878407179</v>
      </c>
      <c r="S948" s="45">
        <v>12053.0104207165</v>
      </c>
      <c r="T948" s="140">
        <v>0.97049015584688003</v>
      </c>
      <c r="U948" s="44">
        <v>13021.2677774238</v>
      </c>
      <c r="V948" s="45">
        <v>12095.274951126299</v>
      </c>
      <c r="W948" s="99">
        <v>0.97389323186461496</v>
      </c>
      <c r="X948" s="86">
        <v>12513.192385113</v>
      </c>
      <c r="Y948" s="44">
        <v>12906.507305113801</v>
      </c>
      <c r="Z948" s="45">
        <v>12144.524715777499</v>
      </c>
      <c r="AA948" s="46">
        <v>0.97053768071414603</v>
      </c>
      <c r="AB948" s="139">
        <v>13119.4912511409</v>
      </c>
      <c r="AC948" s="45">
        <v>12187.033512567101</v>
      </c>
      <c r="AD948" s="99">
        <v>0.97393479916971604</v>
      </c>
      <c r="AE948" s="142">
        <v>12608.1127583119</v>
      </c>
      <c r="AF948" s="44">
        <v>13004.4112174322</v>
      </c>
      <c r="AG948" s="45">
        <v>12237.084481305399</v>
      </c>
      <c r="AH948" s="140">
        <v>0.97057225897968602</v>
      </c>
      <c r="AI948" s="44">
        <v>13219.010779604299</v>
      </c>
      <c r="AJ948" s="45">
        <v>12279.8650123837</v>
      </c>
      <c r="AK948" s="46">
        <v>0.97396535451256705</v>
      </c>
    </row>
    <row r="949" spans="1:37" x14ac:dyDescent="0.2">
      <c r="A949" s="35" t="s">
        <v>6293</v>
      </c>
      <c r="B949" s="35" t="s">
        <v>12073</v>
      </c>
      <c r="C949" s="85" t="s">
        <v>979</v>
      </c>
      <c r="D949" s="85" t="s">
        <v>979</v>
      </c>
      <c r="E949" s="85" t="s">
        <v>12898</v>
      </c>
      <c r="F949" s="85" t="s">
        <v>327</v>
      </c>
      <c r="G949" s="85" t="s">
        <v>327</v>
      </c>
      <c r="H949" s="840">
        <v>1.0316706061896901</v>
      </c>
      <c r="I949" s="840">
        <v>1.0441851672607101</v>
      </c>
      <c r="J949" s="86">
        <v>16896</v>
      </c>
      <c r="K949" s="44">
        <v>17431.106562181001</v>
      </c>
      <c r="L949" s="45">
        <v>16400.355665023799</v>
      </c>
      <c r="M949" s="46">
        <v>0.970664989643929</v>
      </c>
      <c r="N949" s="139">
        <v>17642.552586037</v>
      </c>
      <c r="O949" s="45">
        <v>16387.203983518299</v>
      </c>
      <c r="P949" s="99">
        <v>0.96988659940331101</v>
      </c>
      <c r="Q949" s="86">
        <v>17055.796060046701</v>
      </c>
      <c r="R949" s="44">
        <v>17595.963460316001</v>
      </c>
      <c r="S949" s="45">
        <v>16556.3110131379</v>
      </c>
      <c r="T949" s="140">
        <v>0.97071464473717395</v>
      </c>
      <c r="U949" s="44">
        <v>17809.409261724399</v>
      </c>
      <c r="V949" s="45">
        <v>16542.913134093498</v>
      </c>
      <c r="W949" s="99">
        <v>0.96992911241741298</v>
      </c>
      <c r="X949" s="86">
        <v>17211.719766537499</v>
      </c>
      <c r="Y949" s="44">
        <v>17756.825365110701</v>
      </c>
      <c r="Z949" s="45">
        <v>16708.4866123996</v>
      </c>
      <c r="AA949" s="46">
        <v>0.97076218059765296</v>
      </c>
      <c r="AB949" s="139">
        <v>17972.2224832664</v>
      </c>
      <c r="AC949" s="45">
        <v>16694.860609006701</v>
      </c>
      <c r="AD949" s="99">
        <v>0.96997051052761996</v>
      </c>
      <c r="AE949" s="142">
        <v>17362.7509992821</v>
      </c>
      <c r="AF949" s="44">
        <v>17912.639848549999</v>
      </c>
      <c r="AG949" s="45">
        <v>16855.7025339272</v>
      </c>
      <c r="AH949" s="140">
        <v>0.97079676686166205</v>
      </c>
      <c r="AI949" s="44">
        <v>18129.927056291501</v>
      </c>
      <c r="AJ949" s="45">
        <v>16841.884816307502</v>
      </c>
      <c r="AK949" s="46">
        <v>0.97000094149849203</v>
      </c>
    </row>
    <row r="950" spans="1:37" x14ac:dyDescent="0.2">
      <c r="A950" s="35" t="s">
        <v>6292</v>
      </c>
      <c r="B950" s="35" t="s">
        <v>12072</v>
      </c>
      <c r="C950" s="85" t="s">
        <v>979</v>
      </c>
      <c r="D950" s="85" t="s">
        <v>979</v>
      </c>
      <c r="E950" s="85" t="s">
        <v>12898</v>
      </c>
      <c r="F950" s="85" t="s">
        <v>321</v>
      </c>
      <c r="G950" s="85" t="s">
        <v>321</v>
      </c>
      <c r="H950" s="840">
        <v>1.03173155109776</v>
      </c>
      <c r="I950" s="840">
        <v>1.04595018961784</v>
      </c>
      <c r="J950" s="86">
        <v>8880.75</v>
      </c>
      <c r="K950" s="44">
        <v>9162.5499724114507</v>
      </c>
      <c r="L950" s="45">
        <v>8620.7423384198792</v>
      </c>
      <c r="M950" s="46">
        <v>0.97072233070628899</v>
      </c>
      <c r="N950" s="139">
        <v>9288.8221464486105</v>
      </c>
      <c r="O950" s="45">
        <v>8627.8798115045392</v>
      </c>
      <c r="P950" s="99">
        <v>0.97152603231760104</v>
      </c>
      <c r="Q950" s="86">
        <v>8927.7594221358504</v>
      </c>
      <c r="R950" s="44">
        <v>9211.0510764278697</v>
      </c>
      <c r="S950" s="45">
        <v>8666.8187691553303</v>
      </c>
      <c r="T950" s="140">
        <v>0.97077198873285897</v>
      </c>
      <c r="U950" s="44">
        <v>9337.9916604454193</v>
      </c>
      <c r="V950" s="45">
        <v>8673.9308763956305</v>
      </c>
      <c r="W950" s="99">
        <v>0.97156861719292398</v>
      </c>
      <c r="X950" s="86">
        <v>8970.8762313847292</v>
      </c>
      <c r="Y950" s="44">
        <v>9255.5360489126106</v>
      </c>
      <c r="Z950" s="45">
        <v>8709.1018233300092</v>
      </c>
      <c r="AA950" s="46">
        <v>0.97081952740147004</v>
      </c>
      <c r="AB950" s="139">
        <v>9383.0896952550102</v>
      </c>
      <c r="AC950" s="45">
        <v>8716.1938202101701</v>
      </c>
      <c r="AD950" s="99">
        <v>0.97161008527979098</v>
      </c>
      <c r="AE950" s="142">
        <v>9011.4812457230091</v>
      </c>
      <c r="AF950" s="44">
        <v>9297.4295233381908</v>
      </c>
      <c r="AG950" s="45">
        <v>8748.83365604131</v>
      </c>
      <c r="AH950" s="140">
        <v>0.97085411570862901</v>
      </c>
      <c r="AI950" s="44">
        <v>9425.5605177015605</v>
      </c>
      <c r="AJ950" s="45">
        <v>8755.9207533147692</v>
      </c>
      <c r="AK950" s="46">
        <v>0.97164056768918705</v>
      </c>
    </row>
    <row r="951" spans="1:37" x14ac:dyDescent="0.2">
      <c r="A951" s="35" t="s">
        <v>6291</v>
      </c>
      <c r="B951" s="35" t="s">
        <v>12071</v>
      </c>
      <c r="C951" s="85" t="s">
        <v>979</v>
      </c>
      <c r="D951" s="85" t="s">
        <v>979</v>
      </c>
      <c r="E951" s="85" t="s">
        <v>12898</v>
      </c>
      <c r="F951" s="85" t="s">
        <v>327</v>
      </c>
      <c r="G951" s="85" t="s">
        <v>327</v>
      </c>
      <c r="H951" s="840">
        <v>1.0316706061896901</v>
      </c>
      <c r="I951" s="840">
        <v>1.0441851672607101</v>
      </c>
      <c r="J951" s="86">
        <v>12385.333333333299</v>
      </c>
      <c r="K951" s="44">
        <v>12777.584347861301</v>
      </c>
      <c r="L951" s="45">
        <v>12022.0094517366</v>
      </c>
      <c r="M951" s="46">
        <v>0.97066498964393</v>
      </c>
      <c r="N951" s="139">
        <v>12932.5813582464</v>
      </c>
      <c r="O951" s="45">
        <v>12012.368829143101</v>
      </c>
      <c r="P951" s="99">
        <v>0.96988659940331101</v>
      </c>
      <c r="Q951" s="86">
        <v>12503.5180499406</v>
      </c>
      <c r="R951" s="44">
        <v>12899.5120460859</v>
      </c>
      <c r="S951" s="45">
        <v>12137.348081812899</v>
      </c>
      <c r="T951" s="140">
        <v>0.97071464473717395</v>
      </c>
      <c r="U951" s="44">
        <v>13055.9880863246</v>
      </c>
      <c r="V951" s="45">
        <v>12127.526164274001</v>
      </c>
      <c r="W951" s="99">
        <v>0.96992911241741298</v>
      </c>
      <c r="X951" s="86">
        <v>12616.307505304099</v>
      </c>
      <c r="Y951" s="44">
        <v>13015.873611872599</v>
      </c>
      <c r="Z951" s="45">
        <v>12247.4341849395</v>
      </c>
      <c r="AA951" s="46">
        <v>0.97076218059765196</v>
      </c>
      <c r="AB951" s="139">
        <v>13173.761162638501</v>
      </c>
      <c r="AC951" s="45">
        <v>12237.4462318932</v>
      </c>
      <c r="AD951" s="99">
        <v>0.96997051052761996</v>
      </c>
      <c r="AE951" s="142">
        <v>12725.267645842199</v>
      </c>
      <c r="AF951" s="44">
        <v>13128.284586112</v>
      </c>
      <c r="AG951" s="45">
        <v>12353.648688032899</v>
      </c>
      <c r="AH951" s="140">
        <v>0.97079676686166205</v>
      </c>
      <c r="AI951" s="44">
        <v>13287.535725211101</v>
      </c>
      <c r="AJ951" s="45">
        <v>12343.521597287199</v>
      </c>
      <c r="AK951" s="46">
        <v>0.97000094149849203</v>
      </c>
    </row>
    <row r="952" spans="1:37" x14ac:dyDescent="0.2">
      <c r="A952" s="35" t="s">
        <v>6290</v>
      </c>
      <c r="B952" s="35" t="s">
        <v>12070</v>
      </c>
      <c r="C952" s="85" t="s">
        <v>979</v>
      </c>
      <c r="D952" s="85" t="s">
        <v>979</v>
      </c>
      <c r="E952" s="85" t="s">
        <v>12898</v>
      </c>
      <c r="F952" s="85" t="s">
        <v>326</v>
      </c>
      <c r="G952" s="85" t="s">
        <v>326</v>
      </c>
      <c r="H952" s="840">
        <v>1.03143202053448</v>
      </c>
      <c r="I952" s="840">
        <v>1.04845277267128</v>
      </c>
      <c r="J952" s="86">
        <v>10679.833333333299</v>
      </c>
      <c r="K952" s="44">
        <v>11015.522073971501</v>
      </c>
      <c r="L952" s="45">
        <v>10364.1429306052</v>
      </c>
      <c r="M952" s="46">
        <v>0.97044051223694505</v>
      </c>
      <c r="N952" s="139">
        <v>11197.300870000499</v>
      </c>
      <c r="O952" s="45">
        <v>10400.561513233</v>
      </c>
      <c r="P952" s="99">
        <v>0.97385054509898294</v>
      </c>
      <c r="Q952" s="86">
        <v>10752.486168453001</v>
      </c>
      <c r="R952" s="44">
        <v>11090.4585344966</v>
      </c>
      <c r="S952" s="45">
        <v>10435.1819773634</v>
      </c>
      <c r="T952" s="140">
        <v>0.97049015584688003</v>
      </c>
      <c r="U952" s="44">
        <v>11273.4739364242</v>
      </c>
      <c r="V952" s="45">
        <v>10471.7735051743</v>
      </c>
      <c r="W952" s="99">
        <v>0.97389323186461496</v>
      </c>
      <c r="X952" s="86">
        <v>10828.331961670399</v>
      </c>
      <c r="Y952" s="44">
        <v>11168.6883142438</v>
      </c>
      <c r="Z952" s="45">
        <v>10509.3041880824</v>
      </c>
      <c r="AA952" s="46">
        <v>0.97053768071414603</v>
      </c>
      <c r="AB952" s="139">
        <v>11352.994668618299</v>
      </c>
      <c r="AC952" s="45">
        <v>10546.0893144325</v>
      </c>
      <c r="AD952" s="99">
        <v>0.97393479916971604</v>
      </c>
      <c r="AE952" s="142">
        <v>10905.002462535</v>
      </c>
      <c r="AF952" s="44">
        <v>11247.768723866</v>
      </c>
      <c r="AG952" s="45">
        <v>10584.0928742417</v>
      </c>
      <c r="AH952" s="140">
        <v>0.97057225897968602</v>
      </c>
      <c r="AI952" s="44">
        <v>11433.380067832</v>
      </c>
      <c r="AJ952" s="45">
        <v>10621.0945893833</v>
      </c>
      <c r="AK952" s="46">
        <v>0.97396535451256705</v>
      </c>
    </row>
    <row r="953" spans="1:37" x14ac:dyDescent="0.2">
      <c r="A953" s="35" t="s">
        <v>6289</v>
      </c>
      <c r="B953" s="35" t="s">
        <v>12069</v>
      </c>
      <c r="C953" s="85" t="s">
        <v>979</v>
      </c>
      <c r="D953" s="85" t="s">
        <v>979</v>
      </c>
      <c r="E953" s="85" t="s">
        <v>12898</v>
      </c>
      <c r="F953" s="85" t="s">
        <v>321</v>
      </c>
      <c r="G953" s="85" t="s">
        <v>321</v>
      </c>
      <c r="H953" s="840">
        <v>1.03173155109776</v>
      </c>
      <c r="I953" s="840">
        <v>1.04595018961784</v>
      </c>
      <c r="J953" s="86">
        <v>13994.583333333299</v>
      </c>
      <c r="K953" s="44">
        <v>14438.653169466899</v>
      </c>
      <c r="L953" s="45">
        <v>13584.854550596699</v>
      </c>
      <c r="M953" s="46">
        <v>0.97072233070628899</v>
      </c>
      <c r="N953" s="139">
        <v>14637.6370911226</v>
      </c>
      <c r="O953" s="45">
        <v>13596.102019771401</v>
      </c>
      <c r="P953" s="99">
        <v>0.97152603231760104</v>
      </c>
      <c r="Q953" s="86">
        <v>14054.283053680199</v>
      </c>
      <c r="R953" s="44">
        <v>14500.2472545405</v>
      </c>
      <c r="S953" s="45">
        <v>13643.504310235699</v>
      </c>
      <c r="T953" s="140">
        <v>0.97077198873285897</v>
      </c>
      <c r="U953" s="44">
        <v>14700.0800249396</v>
      </c>
      <c r="V953" s="45">
        <v>13654.7003521021</v>
      </c>
      <c r="W953" s="99">
        <v>0.97156861719292398</v>
      </c>
      <c r="X953" s="86">
        <v>14114.128496081499</v>
      </c>
      <c r="Y953" s="44">
        <v>14561.991685655301</v>
      </c>
      <c r="Z953" s="45">
        <v>13702.2715562494</v>
      </c>
      <c r="AA953" s="46">
        <v>0.97081952740147104</v>
      </c>
      <c r="AB953" s="139">
        <v>14762.6753767669</v>
      </c>
      <c r="AC953" s="45">
        <v>13713.4295917277</v>
      </c>
      <c r="AD953" s="99">
        <v>0.97161008527979098</v>
      </c>
      <c r="AE953" s="142">
        <v>14170.073900353</v>
      </c>
      <c r="AF953" s="44">
        <v>14619.7123243811</v>
      </c>
      <c r="AG953" s="45">
        <v>13757.074566053099</v>
      </c>
      <c r="AH953" s="140">
        <v>0.97085411570862901</v>
      </c>
      <c r="AI953" s="44">
        <v>14821.191482972999</v>
      </c>
      <c r="AJ953" s="45">
        <v>13768.2186487367</v>
      </c>
      <c r="AK953" s="46">
        <v>0.97164056768918705</v>
      </c>
    </row>
    <row r="954" spans="1:37" x14ac:dyDescent="0.2">
      <c r="A954" s="35" t="s">
        <v>6288</v>
      </c>
      <c r="B954" s="35" t="s">
        <v>12068</v>
      </c>
      <c r="C954" s="85" t="s">
        <v>979</v>
      </c>
      <c r="D954" s="85" t="s">
        <v>979</v>
      </c>
      <c r="E954" s="85" t="s">
        <v>12898</v>
      </c>
      <c r="F954" s="85" t="s">
        <v>322</v>
      </c>
      <c r="G954" s="85" t="s">
        <v>322</v>
      </c>
      <c r="H954" s="840">
        <v>1.03364496059416</v>
      </c>
      <c r="I954" s="840">
        <v>1.03938195903106</v>
      </c>
      <c r="J954" s="86">
        <v>8491.5833333333303</v>
      </c>
      <c r="K954" s="44">
        <v>8777.2823199653703</v>
      </c>
      <c r="L954" s="45">
        <v>8258.2566577888301</v>
      </c>
      <c r="M954" s="46">
        <v>0.97252259485830095</v>
      </c>
      <c r="N954" s="139">
        <v>8825.9985202755397</v>
      </c>
      <c r="O954" s="45">
        <v>8197.9882108700403</v>
      </c>
      <c r="P954" s="99">
        <v>0.96542516148775304</v>
      </c>
      <c r="Q954" s="86">
        <v>8620.9485391276103</v>
      </c>
      <c r="R954" s="44">
        <v>8911.0000130108492</v>
      </c>
      <c r="S954" s="45">
        <v>8384.4961366402895</v>
      </c>
      <c r="T954" s="140">
        <v>0.97257234497872902</v>
      </c>
      <c r="U954" s="44">
        <v>8960.4583813044501</v>
      </c>
      <c r="V954" s="45">
        <v>8323.2454521754498</v>
      </c>
      <c r="W954" s="99">
        <v>0.96546747894376295</v>
      </c>
      <c r="X954" s="86">
        <v>8747.3729731696494</v>
      </c>
      <c r="Y954" s="44">
        <v>9041.6779921543693</v>
      </c>
      <c r="Z954" s="45">
        <v>8507.8696545821094</v>
      </c>
      <c r="AA954" s="46">
        <v>0.97261997181072002</v>
      </c>
      <c r="AB954" s="139">
        <v>9091.8616572284609</v>
      </c>
      <c r="AC954" s="45">
        <v>8445.6645907386992</v>
      </c>
      <c r="AD954" s="99">
        <v>0.96550868662438905</v>
      </c>
      <c r="AE954" s="142">
        <v>8873.9091263993996</v>
      </c>
      <c r="AF954" s="44">
        <v>9172.4714492732801</v>
      </c>
      <c r="AG954" s="45">
        <v>8631.2487470910492</v>
      </c>
      <c r="AH954" s="140">
        <v>0.97265462426401705</v>
      </c>
      <c r="AI954" s="44">
        <v>9223.3810520606494</v>
      </c>
      <c r="AJ954" s="45">
        <v>8568.1051453437904</v>
      </c>
      <c r="AK954" s="46">
        <v>0.96553897761406404</v>
      </c>
    </row>
    <row r="955" spans="1:37" x14ac:dyDescent="0.2">
      <c r="A955" s="35" t="s">
        <v>6287</v>
      </c>
      <c r="B955" s="35" t="s">
        <v>12067</v>
      </c>
      <c r="C955" s="85" t="s">
        <v>979</v>
      </c>
      <c r="D955" s="85" t="s">
        <v>979</v>
      </c>
      <c r="E955" s="85" t="s">
        <v>12898</v>
      </c>
      <c r="F955" s="85" t="s">
        <v>462</v>
      </c>
      <c r="G955" s="85" t="s">
        <v>462</v>
      </c>
      <c r="H955" s="840">
        <v>1.03156411387887</v>
      </c>
      <c r="I955" s="840">
        <v>1.04402695033656</v>
      </c>
      <c r="J955" s="86">
        <v>14779.666666666701</v>
      </c>
      <c r="K955" s="44">
        <v>15246.173748425101</v>
      </c>
      <c r="L955" s="45">
        <v>14344.6241415</v>
      </c>
      <c r="M955" s="46">
        <v>0.97056479452626498</v>
      </c>
      <c r="N955" s="139">
        <v>15430.3703169909</v>
      </c>
      <c r="O955" s="45">
        <v>14332.428637672299</v>
      </c>
      <c r="P955" s="99">
        <v>0.96973964033958704</v>
      </c>
      <c r="Q955" s="86">
        <v>14765.7682798399</v>
      </c>
      <c r="R955" s="44">
        <v>15231.8366713337</v>
      </c>
      <c r="S955" s="45">
        <v>14331.8679764632</v>
      </c>
      <c r="T955" s="140">
        <v>0.97061444449395295</v>
      </c>
      <c r="U955" s="44">
        <v>15415.8600265775</v>
      </c>
      <c r="V955" s="45">
        <v>14319.5784632288</v>
      </c>
      <c r="W955" s="99">
        <v>0.96978214691203701</v>
      </c>
      <c r="X955" s="86">
        <v>14756.847493982101</v>
      </c>
      <c r="Y955" s="44">
        <v>15222.634308775299</v>
      </c>
      <c r="Z955" s="45">
        <v>14323.910739888101</v>
      </c>
      <c r="AA955" s="46">
        <v>0.97066197544763</v>
      </c>
      <c r="AB955" s="139">
        <v>15406.5464857239</v>
      </c>
      <c r="AC955" s="45">
        <v>14311.5380574008</v>
      </c>
      <c r="AD955" s="99">
        <v>0.96982353874952298</v>
      </c>
      <c r="AE955" s="142">
        <v>14755.4953935878</v>
      </c>
      <c r="AF955" s="44">
        <v>15221.2395305301</v>
      </c>
      <c r="AG955" s="45">
        <v>14323.1085922289</v>
      </c>
      <c r="AH955" s="140">
        <v>0.97069655814153499</v>
      </c>
      <c r="AI955" s="44">
        <v>15405.134856472599</v>
      </c>
      <c r="AJ955" s="45">
        <v>14310.6757146251</v>
      </c>
      <c r="AK955" s="46">
        <v>0.969853965109437</v>
      </c>
    </row>
    <row r="956" spans="1:37" x14ac:dyDescent="0.2">
      <c r="A956" s="35" t="s">
        <v>6286</v>
      </c>
      <c r="B956" s="35" t="s">
        <v>12066</v>
      </c>
      <c r="C956" s="85" t="s">
        <v>979</v>
      </c>
      <c r="D956" s="85" t="s">
        <v>979</v>
      </c>
      <c r="E956" s="85" t="s">
        <v>12898</v>
      </c>
      <c r="F956" s="85" t="s">
        <v>324</v>
      </c>
      <c r="G956" s="85" t="s">
        <v>324</v>
      </c>
      <c r="H956" s="840">
        <v>1.0364957831944599</v>
      </c>
      <c r="I956" s="840">
        <v>1.04615795090562</v>
      </c>
      <c r="J956" s="86">
        <v>10807</v>
      </c>
      <c r="K956" s="44">
        <v>11201.409928982501</v>
      </c>
      <c r="L956" s="45">
        <v>10539.0387081689</v>
      </c>
      <c r="M956" s="46">
        <v>0.97520484021179699</v>
      </c>
      <c r="N956" s="139">
        <v>11305.828975437</v>
      </c>
      <c r="O956" s="45">
        <v>10501.367345782401</v>
      </c>
      <c r="P956" s="99">
        <v>0.97171901043605502</v>
      </c>
      <c r="Q956" s="86">
        <v>10881.0512551706</v>
      </c>
      <c r="R956" s="44">
        <v>11278.163742707</v>
      </c>
      <c r="S956" s="45">
        <v>10611.796677259001</v>
      </c>
      <c r="T956" s="140">
        <v>0.97525472754449205</v>
      </c>
      <c r="U956" s="44">
        <v>11383.298284808299</v>
      </c>
      <c r="V956" s="45">
        <v>10573.787818430101</v>
      </c>
      <c r="W956" s="99">
        <v>0.97176160377018295</v>
      </c>
      <c r="X956" s="86">
        <v>10949.668358409401</v>
      </c>
      <c r="Y956" s="44">
        <v>11349.2850808691</v>
      </c>
      <c r="Z956" s="45">
        <v>10679.238767905001</v>
      </c>
      <c r="AA956" s="46">
        <v>0.97530248573265899</v>
      </c>
      <c r="AB956" s="139">
        <v>11455.0826129297</v>
      </c>
      <c r="AC956" s="45">
        <v>10640.9214367104</v>
      </c>
      <c r="AD956" s="99">
        <v>0.97180308009402205</v>
      </c>
      <c r="AE956" s="142">
        <v>11021.2009836942</v>
      </c>
      <c r="AF956" s="44">
        <v>11423.428345337599</v>
      </c>
      <c r="AG956" s="45">
        <v>10749.3876801319</v>
      </c>
      <c r="AH956" s="140">
        <v>0.97533723375842096</v>
      </c>
      <c r="AI956" s="44">
        <v>11529.9170376206</v>
      </c>
      <c r="AJ956" s="45">
        <v>10710.773081781401</v>
      </c>
      <c r="AK956" s="46">
        <v>0.97183356855826197</v>
      </c>
    </row>
    <row r="957" spans="1:37" x14ac:dyDescent="0.2">
      <c r="A957" s="35" t="s">
        <v>6285</v>
      </c>
      <c r="B957" s="35" t="s">
        <v>12065</v>
      </c>
      <c r="C957" s="85" t="s">
        <v>1007</v>
      </c>
      <c r="D957" s="85" t="s">
        <v>1007</v>
      </c>
      <c r="E957" s="85" t="s">
        <v>12898</v>
      </c>
      <c r="F957" s="85" t="s">
        <v>323</v>
      </c>
      <c r="G957" s="85" t="s">
        <v>323</v>
      </c>
      <c r="H957" s="840">
        <v>1.0293601652587201</v>
      </c>
      <c r="I957" s="840">
        <v>1.0453871216257999</v>
      </c>
      <c r="J957" s="86">
        <v>6960.3333333333303</v>
      </c>
      <c r="K957" s="44">
        <v>7164.6898702557701</v>
      </c>
      <c r="L957" s="45">
        <v>6741.0213851097196</v>
      </c>
      <c r="M957" s="46">
        <v>0.96849117165505205</v>
      </c>
      <c r="N957" s="139">
        <v>7276.2428288894398</v>
      </c>
      <c r="O957" s="45">
        <v>6758.5047508937296</v>
      </c>
      <c r="P957" s="99">
        <v>0.97100302919789305</v>
      </c>
      <c r="Q957" s="86">
        <v>6999.9345126326298</v>
      </c>
      <c r="R957" s="44">
        <v>7205.4537467237396</v>
      </c>
      <c r="S957" s="45">
        <v>6779.7215816334301</v>
      </c>
      <c r="T957" s="140">
        <v>0.96854071554501198</v>
      </c>
      <c r="U957" s="44">
        <v>7317.6413917301197</v>
      </c>
      <c r="V957" s="45">
        <v>6797.2555468196797</v>
      </c>
      <c r="W957" s="99">
        <v>0.97104559114843403</v>
      </c>
      <c r="X957" s="86">
        <v>7039.2966176317996</v>
      </c>
      <c r="Y957" s="44">
        <v>7245.9715296306103</v>
      </c>
      <c r="Z957" s="45">
        <v>6818.17925261253</v>
      </c>
      <c r="AA957" s="46">
        <v>0.96858814494825796</v>
      </c>
      <c r="AB957" s="139">
        <v>7358.7900293763296</v>
      </c>
      <c r="AC957" s="45">
        <v>6835.7696943587598</v>
      </c>
      <c r="AD957" s="99">
        <v>0.97108703691172105</v>
      </c>
      <c r="AE957" s="142">
        <v>7080.5572576796503</v>
      </c>
      <c r="AF957" s="44">
        <v>7288.4435888889502</v>
      </c>
      <c r="AG957" s="45">
        <v>6858.3881610038297</v>
      </c>
      <c r="AH957" s="140">
        <v>0.96862265375584</v>
      </c>
      <c r="AI957" s="44">
        <v>7401.9233711123898</v>
      </c>
      <c r="AJ957" s="45">
        <v>6876.0530832995801</v>
      </c>
      <c r="AK957" s="46">
        <v>0.97111750291147403</v>
      </c>
    </row>
    <row r="958" spans="1:37" x14ac:dyDescent="0.2">
      <c r="A958" s="35" t="s">
        <v>6284</v>
      </c>
      <c r="B958" s="35" t="s">
        <v>12064</v>
      </c>
      <c r="C958" s="85" t="s">
        <v>979</v>
      </c>
      <c r="D958" s="85" t="s">
        <v>979</v>
      </c>
      <c r="E958" s="85" t="s">
        <v>12898</v>
      </c>
      <c r="F958" s="85" t="s">
        <v>461</v>
      </c>
      <c r="G958" s="85" t="s">
        <v>461</v>
      </c>
      <c r="H958" s="840">
        <v>1.03393047361408</v>
      </c>
      <c r="I958" s="840">
        <v>1.06501306423826</v>
      </c>
      <c r="J958" s="86">
        <v>12841.916666666701</v>
      </c>
      <c r="K958" s="44">
        <v>13277.648981279301</v>
      </c>
      <c r="L958" s="45">
        <v>12492.503841424301</v>
      </c>
      <c r="M958" s="46">
        <v>0.97279122468148704</v>
      </c>
      <c r="N958" s="139">
        <v>13676.8090198591</v>
      </c>
      <c r="O958" s="45">
        <v>12703.6412763443</v>
      </c>
      <c r="P958" s="99">
        <v>0.98923249590294404</v>
      </c>
      <c r="Q958" s="86">
        <v>12870.317909330999</v>
      </c>
      <c r="R958" s="44">
        <v>13307.013891558499</v>
      </c>
      <c r="S958" s="45">
        <v>12520.7727977875</v>
      </c>
      <c r="T958" s="140">
        <v>0.97284098854387402</v>
      </c>
      <c r="U958" s="44">
        <v>13707.056714337201</v>
      </c>
      <c r="V958" s="45">
        <v>12732.294778396101</v>
      </c>
      <c r="W958" s="99">
        <v>0.98927585690522601</v>
      </c>
      <c r="X958" s="86">
        <v>12899.9392447667</v>
      </c>
      <c r="Y958" s="44">
        <v>13337.6402929346</v>
      </c>
      <c r="Z958" s="45">
        <v>12550.2041999786</v>
      </c>
      <c r="AA958" s="46">
        <v>0.97288862853133096</v>
      </c>
      <c r="AB958" s="139">
        <v>13738.603823556499</v>
      </c>
      <c r="AC958" s="45">
        <v>12762.143135619301</v>
      </c>
      <c r="AD958" s="99">
        <v>0.98931808076511896</v>
      </c>
      <c r="AE958" s="142">
        <v>12958.298368194201</v>
      </c>
      <c r="AF958" s="44">
        <v>13397.9795690597</v>
      </c>
      <c r="AG958" s="45">
        <v>12607.4302883941</v>
      </c>
      <c r="AH958" s="140">
        <v>0.97292329055631599</v>
      </c>
      <c r="AI958" s="44">
        <v>13800.7570524242</v>
      </c>
      <c r="AJ958" s="45">
        <v>12820.2810708008</v>
      </c>
      <c r="AK958" s="46">
        <v>0.98934911872902798</v>
      </c>
    </row>
    <row r="959" spans="1:37" x14ac:dyDescent="0.2">
      <c r="A959" s="35" t="s">
        <v>6283</v>
      </c>
      <c r="B959" s="35" t="s">
        <v>12063</v>
      </c>
      <c r="C959" s="85" t="s">
        <v>979</v>
      </c>
      <c r="D959" s="85" t="s">
        <v>979</v>
      </c>
      <c r="E959" s="85" t="s">
        <v>12898</v>
      </c>
      <c r="F959" s="85" t="s">
        <v>326</v>
      </c>
      <c r="G959" s="85" t="s">
        <v>326</v>
      </c>
      <c r="H959" s="840">
        <v>1.03143202053448</v>
      </c>
      <c r="I959" s="840">
        <v>1.04845277267128</v>
      </c>
      <c r="J959" s="86">
        <v>12128.083333333299</v>
      </c>
      <c r="K959" s="44">
        <v>12509.2934977106</v>
      </c>
      <c r="L959" s="45">
        <v>11769.583402452399</v>
      </c>
      <c r="M959" s="46">
        <v>0.97044051223694605</v>
      </c>
      <c r="N959" s="139">
        <v>12715.722598021701</v>
      </c>
      <c r="O959" s="45">
        <v>11810.940565172599</v>
      </c>
      <c r="P959" s="99">
        <v>0.97385054509898294</v>
      </c>
      <c r="Q959" s="86">
        <v>12220.7235514731</v>
      </c>
      <c r="R959" s="44">
        <v>12604.845585089201</v>
      </c>
      <c r="S959" s="45">
        <v>11860.0919040307</v>
      </c>
      <c r="T959" s="140">
        <v>0.97049015584688003</v>
      </c>
      <c r="U959" s="44">
        <v>12812.8514915911</v>
      </c>
      <c r="V959" s="45">
        <v>11901.6799552681</v>
      </c>
      <c r="W959" s="99">
        <v>0.97389323186461496</v>
      </c>
      <c r="X959" s="86">
        <v>12309.0953361187</v>
      </c>
      <c r="Y959" s="44">
        <v>12695.995073484401</v>
      </c>
      <c r="Z959" s="45">
        <v>11946.440839205899</v>
      </c>
      <c r="AA959" s="46">
        <v>0.97053768071414603</v>
      </c>
      <c r="AB959" s="139">
        <v>12905.505134228701</v>
      </c>
      <c r="AC959" s="45">
        <v>11988.256294143601</v>
      </c>
      <c r="AD959" s="99">
        <v>0.97393479916971604</v>
      </c>
      <c r="AE959" s="142">
        <v>12399.019859985699</v>
      </c>
      <c r="AF959" s="44">
        <v>12788.746106832201</v>
      </c>
      <c r="AG959" s="45">
        <v>12034.144714640301</v>
      </c>
      <c r="AH959" s="140">
        <v>0.97057225897968602</v>
      </c>
      <c r="AI959" s="44">
        <v>12999.7867506082</v>
      </c>
      <c r="AJ959" s="45">
        <v>12076.215773539299</v>
      </c>
      <c r="AK959" s="46">
        <v>0.97396535451256705</v>
      </c>
    </row>
    <row r="960" spans="1:37" x14ac:dyDescent="0.2">
      <c r="A960" s="35" t="s">
        <v>6282</v>
      </c>
      <c r="B960" s="35" t="s">
        <v>12062</v>
      </c>
      <c r="C960" s="85" t="s">
        <v>979</v>
      </c>
      <c r="D960" s="85" t="s">
        <v>979</v>
      </c>
      <c r="E960" s="85" t="s">
        <v>12898</v>
      </c>
      <c r="F960" s="85" t="s">
        <v>321</v>
      </c>
      <c r="G960" s="85" t="s">
        <v>321</v>
      </c>
      <c r="H960" s="840">
        <v>1.03173155109776</v>
      </c>
      <c r="I960" s="840">
        <v>1.04595018961784</v>
      </c>
      <c r="J960" s="86">
        <v>6968.9166666666697</v>
      </c>
      <c r="K960" s="44">
        <v>7190.0512019710404</v>
      </c>
      <c r="L960" s="45">
        <v>6764.88302916457</v>
      </c>
      <c r="M960" s="46">
        <v>0.97072233070628899</v>
      </c>
      <c r="N960" s="139">
        <v>7289.1397089309103</v>
      </c>
      <c r="O960" s="45">
        <v>6770.4839587186698</v>
      </c>
      <c r="P960" s="99">
        <v>0.97152603231760104</v>
      </c>
      <c r="Q960" s="86">
        <v>7000.4270690547501</v>
      </c>
      <c r="R960" s="44">
        <v>7222.5614783026103</v>
      </c>
      <c r="S960" s="45">
        <v>6795.8185078056104</v>
      </c>
      <c r="T960" s="140">
        <v>0.97077198873285897</v>
      </c>
      <c r="U960" s="44">
        <v>7322.0980202836499</v>
      </c>
      <c r="V960" s="45">
        <v>6801.3952472414403</v>
      </c>
      <c r="W960" s="99">
        <v>0.97156861719292398</v>
      </c>
      <c r="X960" s="86">
        <v>7033.6164340020396</v>
      </c>
      <c r="Y960" s="44">
        <v>7256.80399327963</v>
      </c>
      <c r="Z960" s="45">
        <v>6828.3721823810802</v>
      </c>
      <c r="AA960" s="46">
        <v>0.97081952740147104</v>
      </c>
      <c r="AB960" s="139">
        <v>7356.8124428435704</v>
      </c>
      <c r="AC960" s="45">
        <v>6833.9326632660604</v>
      </c>
      <c r="AD960" s="99">
        <v>0.97161008527979098</v>
      </c>
      <c r="AE960" s="142">
        <v>7060.0888345059602</v>
      </c>
      <c r="AF960" s="44">
        <v>7284.1164041128204</v>
      </c>
      <c r="AG960" s="45">
        <v>6854.3163022486497</v>
      </c>
      <c r="AH960" s="140">
        <v>0.97085411570862901</v>
      </c>
      <c r="AI960" s="44">
        <v>7384.5012551702803</v>
      </c>
      <c r="AJ960" s="45">
        <v>6859.8687230954602</v>
      </c>
      <c r="AK960" s="46">
        <v>0.97164056768918705</v>
      </c>
    </row>
    <row r="961" spans="1:37" x14ac:dyDescent="0.2">
      <c r="A961" s="35" t="s">
        <v>6281</v>
      </c>
      <c r="B961" s="35" t="s">
        <v>12061</v>
      </c>
      <c r="C961" s="85" t="s">
        <v>979</v>
      </c>
      <c r="D961" s="85" t="s">
        <v>979</v>
      </c>
      <c r="E961" s="85" t="s">
        <v>12898</v>
      </c>
      <c r="F961" s="85" t="s">
        <v>462</v>
      </c>
      <c r="G961" s="85" t="s">
        <v>462</v>
      </c>
      <c r="H961" s="840">
        <v>1.03156411387887</v>
      </c>
      <c r="I961" s="840">
        <v>1.04402695033656</v>
      </c>
      <c r="J961" s="86">
        <v>4766.1666666666697</v>
      </c>
      <c r="K961" s="44">
        <v>4916.606494099</v>
      </c>
      <c r="L961" s="45">
        <v>4625.8735715112698</v>
      </c>
      <c r="M961" s="46">
        <v>0.97056479452626498</v>
      </c>
      <c r="N961" s="139">
        <v>4976.0064497957701</v>
      </c>
      <c r="O961" s="45">
        <v>4621.9407491318598</v>
      </c>
      <c r="P961" s="99">
        <v>0.96973964033958704</v>
      </c>
      <c r="Q961" s="86">
        <v>4758.9853254219297</v>
      </c>
      <c r="R961" s="44">
        <v>4909.1984801814096</v>
      </c>
      <c r="S961" s="45">
        <v>4619.1398979892801</v>
      </c>
      <c r="T961" s="140">
        <v>0.97061444449395295</v>
      </c>
      <c r="U961" s="44">
        <v>4968.5089359966996</v>
      </c>
      <c r="V961" s="45">
        <v>4615.1790060105604</v>
      </c>
      <c r="W961" s="99">
        <v>0.96978214691203701</v>
      </c>
      <c r="X961" s="86">
        <v>4753.7066734230402</v>
      </c>
      <c r="Y961" s="44">
        <v>4903.75321220971</v>
      </c>
      <c r="Z961" s="45">
        <v>4614.2423103233896</v>
      </c>
      <c r="AA961" s="46">
        <v>0.97066197544763</v>
      </c>
      <c r="AB961" s="139">
        <v>4962.9978810484199</v>
      </c>
      <c r="AC961" s="45">
        <v>4610.25662819636</v>
      </c>
      <c r="AD961" s="99">
        <v>0.96982353874952298</v>
      </c>
      <c r="AE961" s="142">
        <v>4751.8564819313797</v>
      </c>
      <c r="AF961" s="44">
        <v>4901.8446210631</v>
      </c>
      <c r="AG961" s="45">
        <v>4612.6107317933402</v>
      </c>
      <c r="AH961" s="140">
        <v>0.97069655814153499</v>
      </c>
      <c r="AI961" s="44">
        <v>4961.0662312678396</v>
      </c>
      <c r="AJ961" s="45">
        <v>4608.6068506321299</v>
      </c>
      <c r="AK961" s="46">
        <v>0.969853965109437</v>
      </c>
    </row>
    <row r="962" spans="1:37" x14ac:dyDescent="0.2">
      <c r="A962" s="35" t="s">
        <v>6280</v>
      </c>
      <c r="B962" s="35" t="s">
        <v>12060</v>
      </c>
      <c r="C962" s="85" t="s">
        <v>979</v>
      </c>
      <c r="D962" s="85" t="s">
        <v>979</v>
      </c>
      <c r="E962" s="85" t="s">
        <v>12898</v>
      </c>
      <c r="F962" s="85" t="s">
        <v>324</v>
      </c>
      <c r="G962" s="85" t="s">
        <v>324</v>
      </c>
      <c r="H962" s="840">
        <v>1.0364957831944599</v>
      </c>
      <c r="I962" s="840">
        <v>1.04615795090562</v>
      </c>
      <c r="J962" s="86">
        <v>5511.5</v>
      </c>
      <c r="K962" s="44">
        <v>5712.6465090762404</v>
      </c>
      <c r="L962" s="45">
        <v>5374.8414768273196</v>
      </c>
      <c r="M962" s="46">
        <v>0.97520484021179799</v>
      </c>
      <c r="N962" s="139">
        <v>5765.8995464163299</v>
      </c>
      <c r="O962" s="45">
        <v>5355.6293260183202</v>
      </c>
      <c r="P962" s="99">
        <v>0.97171901043605502</v>
      </c>
      <c r="Q962" s="86">
        <v>5551.4549677888799</v>
      </c>
      <c r="R962" s="44">
        <v>5754.0596647070897</v>
      </c>
      <c r="S962" s="45">
        <v>5414.0827020864599</v>
      </c>
      <c r="T962" s="140">
        <v>0.97525472754449205</v>
      </c>
      <c r="U962" s="44">
        <v>5807.6987536468396</v>
      </c>
      <c r="V962" s="45">
        <v>5394.6907827564701</v>
      </c>
      <c r="W962" s="99">
        <v>0.97176160377018295</v>
      </c>
      <c r="X962" s="86">
        <v>5591.9113535349798</v>
      </c>
      <c r="Y962" s="44">
        <v>5795.9925379362103</v>
      </c>
      <c r="Z962" s="45">
        <v>5453.8050430993499</v>
      </c>
      <c r="AA962" s="46">
        <v>0.97530248573265899</v>
      </c>
      <c r="AB962" s="139">
        <v>5850.0225232600296</v>
      </c>
      <c r="AC962" s="45">
        <v>5434.2366769780301</v>
      </c>
      <c r="AD962" s="99">
        <v>0.97180308009402205</v>
      </c>
      <c r="AE962" s="142">
        <v>5632.5268901009104</v>
      </c>
      <c r="AF962" s="44">
        <v>5838.0903703189797</v>
      </c>
      <c r="AG962" s="45">
        <v>5493.61319606095</v>
      </c>
      <c r="AH962" s="140">
        <v>0.97533723375842096</v>
      </c>
      <c r="AI962" s="44">
        <v>5892.5127897687798</v>
      </c>
      <c r="AJ962" s="45">
        <v>5473.8787076071403</v>
      </c>
      <c r="AK962" s="46">
        <v>0.97183356855826197</v>
      </c>
    </row>
    <row r="963" spans="1:37" x14ac:dyDescent="0.2">
      <c r="A963" s="35" t="s">
        <v>6279</v>
      </c>
      <c r="B963" s="35" t="s">
        <v>12059</v>
      </c>
      <c r="C963" s="85" t="s">
        <v>979</v>
      </c>
      <c r="D963" s="85" t="s">
        <v>979</v>
      </c>
      <c r="E963" s="85" t="s">
        <v>12898</v>
      </c>
      <c r="F963" s="85" t="s">
        <v>462</v>
      </c>
      <c r="G963" s="85" t="s">
        <v>462</v>
      </c>
      <c r="H963" s="840">
        <v>1.03156411387887</v>
      </c>
      <c r="I963" s="840">
        <v>1.04402695033656</v>
      </c>
      <c r="J963" s="86">
        <v>3643.75</v>
      </c>
      <c r="K963" s="44">
        <v>3758.7617399461301</v>
      </c>
      <c r="L963" s="45">
        <v>3536.4954700550802</v>
      </c>
      <c r="M963" s="46">
        <v>0.97056479452626498</v>
      </c>
      <c r="N963" s="139">
        <v>3804.1732002888398</v>
      </c>
      <c r="O963" s="45">
        <v>3533.4888144873698</v>
      </c>
      <c r="P963" s="99">
        <v>0.96973964033958704</v>
      </c>
      <c r="Q963" s="86">
        <v>3641.06966550881</v>
      </c>
      <c r="R963" s="44">
        <v>3755.9968030718301</v>
      </c>
      <c r="S963" s="45">
        <v>3534.0748107516201</v>
      </c>
      <c r="T963" s="140">
        <v>0.97061444449395295</v>
      </c>
      <c r="U963" s="44">
        <v>3801.3748588441199</v>
      </c>
      <c r="V963" s="45">
        <v>3531.0443572734298</v>
      </c>
      <c r="W963" s="99">
        <v>0.96978214691203701</v>
      </c>
      <c r="X963" s="86">
        <v>3638.48381800581</v>
      </c>
      <c r="Y963" s="44">
        <v>3753.32933558377</v>
      </c>
      <c r="Z963" s="45">
        <v>3531.7378904197599</v>
      </c>
      <c r="AA963" s="46">
        <v>0.970661975447629</v>
      </c>
      <c r="AB963" s="139">
        <v>3798.6751643615298</v>
      </c>
      <c r="AC963" s="45">
        <v>3528.6872520612701</v>
      </c>
      <c r="AD963" s="99">
        <v>0.96982353874952298</v>
      </c>
      <c r="AE963" s="142">
        <v>3639.2723891488499</v>
      </c>
      <c r="AF963" s="44">
        <v>3754.1427972761699</v>
      </c>
      <c r="AG963" s="45">
        <v>3532.62918228631</v>
      </c>
      <c r="AH963" s="140">
        <v>0.97069655814153499</v>
      </c>
      <c r="AI963" s="44">
        <v>3799.4984538871199</v>
      </c>
      <c r="AJ963" s="45">
        <v>3529.56275672931</v>
      </c>
      <c r="AK963" s="46">
        <v>0.969853965109437</v>
      </c>
    </row>
    <row r="964" spans="1:37" x14ac:dyDescent="0.2">
      <c r="A964" s="35" t="s">
        <v>6278</v>
      </c>
      <c r="B964" s="35" t="s">
        <v>12961</v>
      </c>
      <c r="C964" s="85" t="s">
        <v>979</v>
      </c>
      <c r="D964" s="85" t="s">
        <v>979</v>
      </c>
      <c r="E964" s="85" t="s">
        <v>12898</v>
      </c>
      <c r="F964" s="85" t="s">
        <v>462</v>
      </c>
      <c r="G964" s="85" t="s">
        <v>462</v>
      </c>
      <c r="H964" s="840">
        <v>1.03156411387887</v>
      </c>
      <c r="I964" s="840">
        <v>1.04402695033656</v>
      </c>
      <c r="J964" s="86">
        <v>10652.416666666701</v>
      </c>
      <c r="K964" s="44">
        <v>10988.6507594185</v>
      </c>
      <c r="L964" s="45">
        <v>10338.8605932915</v>
      </c>
      <c r="M964" s="46">
        <v>0.97056479452626498</v>
      </c>
      <c r="N964" s="139">
        <v>11121.410086214401</v>
      </c>
      <c r="O964" s="45">
        <v>10330.0707070808</v>
      </c>
      <c r="P964" s="99">
        <v>0.96973964033958704</v>
      </c>
      <c r="Q964" s="86">
        <v>10631.408450368201</v>
      </c>
      <c r="R964" s="44">
        <v>10966.9794373884</v>
      </c>
      <c r="S964" s="45">
        <v>10318.9986072425</v>
      </c>
      <c r="T964" s="140">
        <v>0.97061444449395295</v>
      </c>
      <c r="U964" s="44">
        <v>11099.476942220301</v>
      </c>
      <c r="V964" s="45">
        <v>10310.150111696899</v>
      </c>
      <c r="W964" s="99">
        <v>0.96978214691203601</v>
      </c>
      <c r="X964" s="86">
        <v>10610.113402255</v>
      </c>
      <c r="Y964" s="44">
        <v>10945.012229951401</v>
      </c>
      <c r="Z964" s="45">
        <v>10298.8336347562</v>
      </c>
      <c r="AA964" s="46">
        <v>0.97066197544763</v>
      </c>
      <c r="AB964" s="139">
        <v>11077.2443380813</v>
      </c>
      <c r="AC964" s="45">
        <v>10289.937726308601</v>
      </c>
      <c r="AD964" s="99">
        <v>0.96982353874952298</v>
      </c>
      <c r="AE964" s="142">
        <v>10600.179711609</v>
      </c>
      <c r="AF964" s="44">
        <v>10934.7649911627</v>
      </c>
      <c r="AG964" s="45">
        <v>10289.5579617406</v>
      </c>
      <c r="AH964" s="140">
        <v>0.97069655814153499</v>
      </c>
      <c r="AI964" s="44">
        <v>11066.8732973307</v>
      </c>
      <c r="AJ964" s="45">
        <v>10280.626324176599</v>
      </c>
      <c r="AK964" s="46">
        <v>0.969853965109436</v>
      </c>
    </row>
    <row r="965" spans="1:37" x14ac:dyDescent="0.2">
      <c r="A965" s="35" t="s">
        <v>6277</v>
      </c>
      <c r="B965" s="35" t="s">
        <v>12058</v>
      </c>
      <c r="C965" s="85" t="s">
        <v>979</v>
      </c>
      <c r="D965" s="85" t="s">
        <v>979</v>
      </c>
      <c r="E965" s="85" t="s">
        <v>12898</v>
      </c>
      <c r="F965" s="85" t="s">
        <v>462</v>
      </c>
      <c r="G965" s="85" t="s">
        <v>462</v>
      </c>
      <c r="H965" s="840">
        <v>1.03156411387887</v>
      </c>
      <c r="I965" s="840">
        <v>1.04402695033656</v>
      </c>
      <c r="J965" s="86">
        <v>10294.333333333299</v>
      </c>
      <c r="K965" s="44">
        <v>10619.2648429737</v>
      </c>
      <c r="L965" s="45">
        <v>9991.3175164515505</v>
      </c>
      <c r="M965" s="46">
        <v>0.97056479452626498</v>
      </c>
      <c r="N965" s="139">
        <v>10747.561435748001</v>
      </c>
      <c r="O965" s="45">
        <v>9982.82310420248</v>
      </c>
      <c r="P965" s="99">
        <v>0.96973964033958704</v>
      </c>
      <c r="Q965" s="86">
        <v>10291.6991633079</v>
      </c>
      <c r="R965" s="44">
        <v>10616.547527705599</v>
      </c>
      <c r="S965" s="45">
        <v>9989.2718662929692</v>
      </c>
      <c r="T965" s="140">
        <v>0.97061444449395295</v>
      </c>
      <c r="U965" s="44">
        <v>10744.8112912497</v>
      </c>
      <c r="V965" s="45">
        <v>9980.7061099655402</v>
      </c>
      <c r="W965" s="99">
        <v>0.96978214691203701</v>
      </c>
      <c r="X965" s="86">
        <v>10291.044215538501</v>
      </c>
      <c r="Y965" s="44">
        <v>10615.871907090201</v>
      </c>
      <c r="Z965" s="45">
        <v>9989.1253076734793</v>
      </c>
      <c r="AA965" s="46">
        <v>0.97066197544763</v>
      </c>
      <c r="AB965" s="139">
        <v>10744.1275081273</v>
      </c>
      <c r="AC965" s="45">
        <v>9980.4969185413393</v>
      </c>
      <c r="AD965" s="99">
        <v>0.96982353874952298</v>
      </c>
      <c r="AE965" s="142">
        <v>10299.0400390492</v>
      </c>
      <c r="AF965" s="44">
        <v>10624.120111684701</v>
      </c>
      <c r="AG965" s="45">
        <v>9997.2427180668801</v>
      </c>
      <c r="AH965" s="140">
        <v>0.97069655814153499</v>
      </c>
      <c r="AI965" s="44">
        <v>10752.475363362601</v>
      </c>
      <c r="AJ965" s="45">
        <v>9988.5648186926701</v>
      </c>
      <c r="AK965" s="46">
        <v>0.969853965109436</v>
      </c>
    </row>
    <row r="966" spans="1:37" x14ac:dyDescent="0.2">
      <c r="A966" s="35" t="s">
        <v>6276</v>
      </c>
      <c r="B966" s="35" t="s">
        <v>12057</v>
      </c>
      <c r="C966" s="85" t="s">
        <v>979</v>
      </c>
      <c r="D966" s="85" t="s">
        <v>979</v>
      </c>
      <c r="E966" s="85" t="s">
        <v>12898</v>
      </c>
      <c r="F966" s="85" t="s">
        <v>326</v>
      </c>
      <c r="G966" s="85" t="s">
        <v>326</v>
      </c>
      <c r="H966" s="840">
        <v>1.03143202053448</v>
      </c>
      <c r="I966" s="840">
        <v>1.04845277267128</v>
      </c>
      <c r="J966" s="86">
        <v>9618.6666666666697</v>
      </c>
      <c r="K966" s="44">
        <v>9921.0007948476705</v>
      </c>
      <c r="L966" s="45">
        <v>9334.34380703643</v>
      </c>
      <c r="M966" s="46">
        <v>0.97044051223694505</v>
      </c>
      <c r="N966" s="139">
        <v>10084.7177360675</v>
      </c>
      <c r="O966" s="45">
        <v>9367.1437764587608</v>
      </c>
      <c r="P966" s="99">
        <v>0.97385054509898294</v>
      </c>
      <c r="Q966" s="86">
        <v>9680.7425786214408</v>
      </c>
      <c r="R966" s="44">
        <v>9985.0278781417092</v>
      </c>
      <c r="S966" s="45">
        <v>9395.0653738398505</v>
      </c>
      <c r="T966" s="140">
        <v>0.97049015584688003</v>
      </c>
      <c r="U966" s="44">
        <v>10149.801398072599</v>
      </c>
      <c r="V966" s="45">
        <v>9428.0096767430205</v>
      </c>
      <c r="W966" s="99">
        <v>0.97389323186461496</v>
      </c>
      <c r="X966" s="86">
        <v>9742.7452160541707</v>
      </c>
      <c r="Y966" s="44">
        <v>10048.979383747401</v>
      </c>
      <c r="Z966" s="45">
        <v>9455.7013457780595</v>
      </c>
      <c r="AA966" s="46">
        <v>0.97053768071414603</v>
      </c>
      <c r="AB966" s="139">
        <v>10214.808235201799</v>
      </c>
      <c r="AC966" s="45">
        <v>9488.7986053594304</v>
      </c>
      <c r="AD966" s="99">
        <v>0.97393479916971604</v>
      </c>
      <c r="AE966" s="142">
        <v>9806.0880892390906</v>
      </c>
      <c r="AF966" s="44">
        <v>10114.313251423</v>
      </c>
      <c r="AG966" s="45">
        <v>9517.5170685265693</v>
      </c>
      <c r="AH966" s="140">
        <v>0.97057225897968602</v>
      </c>
      <c r="AI966" s="44">
        <v>10281.220246221499</v>
      </c>
      <c r="AJ966" s="45">
        <v>9550.7900622172092</v>
      </c>
      <c r="AK966" s="46">
        <v>0.97396535451256705</v>
      </c>
    </row>
    <row r="967" spans="1:37" x14ac:dyDescent="0.2">
      <c r="A967" s="35" t="s">
        <v>6275</v>
      </c>
      <c r="B967" s="35" t="s">
        <v>12056</v>
      </c>
      <c r="C967" s="85" t="s">
        <v>979</v>
      </c>
      <c r="D967" s="85" t="s">
        <v>979</v>
      </c>
      <c r="E967" s="85" t="s">
        <v>12898</v>
      </c>
      <c r="F967" s="85" t="s">
        <v>462</v>
      </c>
      <c r="G967" s="85" t="s">
        <v>462</v>
      </c>
      <c r="H967" s="840">
        <v>1.03156411387887</v>
      </c>
      <c r="I967" s="840">
        <v>1.04402695033656</v>
      </c>
      <c r="J967" s="86">
        <v>4665.25</v>
      </c>
      <c r="K967" s="44">
        <v>4812.5044822733898</v>
      </c>
      <c r="L967" s="45">
        <v>4527.9274076636602</v>
      </c>
      <c r="M967" s="46">
        <v>0.97056479452626498</v>
      </c>
      <c r="N967" s="139">
        <v>4870.6467300576396</v>
      </c>
      <c r="O967" s="45">
        <v>4524.0778570942603</v>
      </c>
      <c r="P967" s="99">
        <v>0.96973964033958704</v>
      </c>
      <c r="Q967" s="86">
        <v>4660.9216990082004</v>
      </c>
      <c r="R967" s="44">
        <v>4808.0395622961896</v>
      </c>
      <c r="S967" s="45">
        <v>4523.9579257126597</v>
      </c>
      <c r="T967" s="140">
        <v>0.97061444449395295</v>
      </c>
      <c r="U967" s="44">
        <v>4866.1278671730297</v>
      </c>
      <c r="V967" s="45">
        <v>4520.0786518530704</v>
      </c>
      <c r="W967" s="99">
        <v>0.96978214691203701</v>
      </c>
      <c r="X967" s="86">
        <v>4655.8563670901704</v>
      </c>
      <c r="Y967" s="44">
        <v>4802.8143476646601</v>
      </c>
      <c r="Z967" s="45">
        <v>4519.2627386801696</v>
      </c>
      <c r="AA967" s="46">
        <v>0.97066197544763</v>
      </c>
      <c r="AB967" s="139">
        <v>4860.8395241382004</v>
      </c>
      <c r="AC967" s="45">
        <v>4515.3590978408802</v>
      </c>
      <c r="AD967" s="99">
        <v>0.96982353874952298</v>
      </c>
      <c r="AE967" s="142">
        <v>4655.8881482164397</v>
      </c>
      <c r="AF967" s="44">
        <v>4802.8471319340197</v>
      </c>
      <c r="AG967" s="45">
        <v>4519.4546005656603</v>
      </c>
      <c r="AH967" s="140">
        <v>0.97069655814153499</v>
      </c>
      <c r="AI967" s="44">
        <v>4860.8727044905499</v>
      </c>
      <c r="AJ967" s="45">
        <v>4515.5315816537404</v>
      </c>
      <c r="AK967" s="46">
        <v>0.969853965109437</v>
      </c>
    </row>
    <row r="968" spans="1:37" x14ac:dyDescent="0.2">
      <c r="A968" s="35" t="s">
        <v>6274</v>
      </c>
      <c r="B968" s="35" t="s">
        <v>12055</v>
      </c>
      <c r="C968" s="85" t="s">
        <v>979</v>
      </c>
      <c r="D968" s="85" t="s">
        <v>979</v>
      </c>
      <c r="E968" s="85" t="s">
        <v>12898</v>
      </c>
      <c r="F968" s="85" t="s">
        <v>325</v>
      </c>
      <c r="G968" s="85" t="s">
        <v>325</v>
      </c>
      <c r="H968" s="840">
        <v>1.0341248571472801</v>
      </c>
      <c r="I968" s="840">
        <v>1.0517149467634199</v>
      </c>
      <c r="J968" s="86">
        <v>12579</v>
      </c>
      <c r="K968" s="44">
        <v>13008.2565780556</v>
      </c>
      <c r="L968" s="45">
        <v>12239.041377032599</v>
      </c>
      <c r="M968" s="46">
        <v>0.97297411376362297</v>
      </c>
      <c r="N968" s="139">
        <v>13229.522315337101</v>
      </c>
      <c r="O968" s="45">
        <v>12288.181074065</v>
      </c>
      <c r="P968" s="99">
        <v>0.97688060052985304</v>
      </c>
      <c r="Q968" s="86">
        <v>12743.0718517807</v>
      </c>
      <c r="R968" s="44">
        <v>13177.927358340199</v>
      </c>
      <c r="S968" s="45">
        <v>12399.3133053085</v>
      </c>
      <c r="T968" s="140">
        <v>0.97302388698183795</v>
      </c>
      <c r="U968" s="44">
        <v>13402.0791341981</v>
      </c>
      <c r="V968" s="45">
        <v>12449.0053361724</v>
      </c>
      <c r="W968" s="99">
        <v>0.97692342011182598</v>
      </c>
      <c r="X968" s="86">
        <v>12892.606474432199</v>
      </c>
      <c r="Y968" s="44">
        <v>13332.564828628199</v>
      </c>
      <c r="Z968" s="45">
        <v>12545.4283841629</v>
      </c>
      <c r="AA968" s="46">
        <v>0.97307153592582496</v>
      </c>
      <c r="AB968" s="139">
        <v>13559.346931899199</v>
      </c>
      <c r="AC968" s="45">
        <v>12595.6267895075</v>
      </c>
      <c r="AD968" s="99">
        <v>0.97696511675015896</v>
      </c>
      <c r="AE968" s="142">
        <v>13044.2939612223</v>
      </c>
      <c r="AF968" s="44">
        <v>13489.428629236099</v>
      </c>
      <c r="AG968" s="45">
        <v>12693.4833865623</v>
      </c>
      <c r="AH968" s="140">
        <v>0.97310620446742402</v>
      </c>
      <c r="AI968" s="44">
        <v>13718.878928993299</v>
      </c>
      <c r="AJ968" s="45">
        <v>12744.2199857497</v>
      </c>
      <c r="AK968" s="46">
        <v>0.97699576716343295</v>
      </c>
    </row>
    <row r="969" spans="1:37" x14ac:dyDescent="0.2">
      <c r="A969" s="35" t="s">
        <v>6273</v>
      </c>
      <c r="B969" s="35" t="s">
        <v>12054</v>
      </c>
      <c r="C969" s="85" t="s">
        <v>979</v>
      </c>
      <c r="D969" s="85" t="s">
        <v>979</v>
      </c>
      <c r="E969" s="85" t="s">
        <v>12898</v>
      </c>
      <c r="F969" s="85" t="s">
        <v>462</v>
      </c>
      <c r="G969" s="85" t="s">
        <v>462</v>
      </c>
      <c r="H969" s="840">
        <v>1.03156411387887</v>
      </c>
      <c r="I969" s="840">
        <v>1.04402695033656</v>
      </c>
      <c r="J969" s="86">
        <v>6862.5</v>
      </c>
      <c r="K969" s="44">
        <v>7079.1087314937404</v>
      </c>
      <c r="L969" s="45">
        <v>6660.5009024364899</v>
      </c>
      <c r="M969" s="46">
        <v>0.97056479452626498</v>
      </c>
      <c r="N969" s="139">
        <v>7164.6349466846495</v>
      </c>
      <c r="O969" s="45">
        <v>6654.8382818304099</v>
      </c>
      <c r="P969" s="99">
        <v>0.96973964033958704</v>
      </c>
      <c r="Q969" s="86">
        <v>6859.5102414582398</v>
      </c>
      <c r="R969" s="44">
        <v>7076.0246038729001</v>
      </c>
      <c r="S969" s="45">
        <v>6657.9397225135699</v>
      </c>
      <c r="T969" s="140">
        <v>0.97061444449395295</v>
      </c>
      <c r="U969" s="44">
        <v>7161.5135581920504</v>
      </c>
      <c r="V969" s="45">
        <v>6652.2305687264798</v>
      </c>
      <c r="W969" s="99">
        <v>0.96978214691203701</v>
      </c>
      <c r="X969" s="86">
        <v>6859.3039941698898</v>
      </c>
      <c r="Y969" s="44">
        <v>7075.8118465716498</v>
      </c>
      <c r="Z969" s="45">
        <v>6658.0655651767602</v>
      </c>
      <c r="AA969" s="46">
        <v>0.97066197544763</v>
      </c>
      <c r="AB969" s="139">
        <v>7161.2982304645802</v>
      </c>
      <c r="AC969" s="45">
        <v>6652.3144729845899</v>
      </c>
      <c r="AD969" s="99">
        <v>0.96982353874952298</v>
      </c>
      <c r="AE969" s="142">
        <v>6859.9681125185098</v>
      </c>
      <c r="AF969" s="44">
        <v>7076.4969272274502</v>
      </c>
      <c r="AG969" s="45">
        <v>6658.9474357824001</v>
      </c>
      <c r="AH969" s="140">
        <v>0.97069655814153499</v>
      </c>
      <c r="AI969" s="44">
        <v>7161.9915879187502</v>
      </c>
      <c r="AJ969" s="45">
        <v>6653.1672744503803</v>
      </c>
      <c r="AK969" s="46">
        <v>0.969853965109437</v>
      </c>
    </row>
    <row r="970" spans="1:37" x14ac:dyDescent="0.2">
      <c r="A970" s="35" t="s">
        <v>6272</v>
      </c>
      <c r="B970" s="35" t="s">
        <v>12053</v>
      </c>
      <c r="C970" s="85" t="s">
        <v>979</v>
      </c>
      <c r="D970" s="85" t="s">
        <v>979</v>
      </c>
      <c r="E970" s="85" t="s">
        <v>12898</v>
      </c>
      <c r="F970" s="85" t="s">
        <v>326</v>
      </c>
      <c r="G970" s="85" t="s">
        <v>326</v>
      </c>
      <c r="H970" s="840">
        <v>1.03143202053448</v>
      </c>
      <c r="I970" s="840">
        <v>1.04845277267128</v>
      </c>
      <c r="J970" s="86">
        <v>9069.8333333333303</v>
      </c>
      <c r="K970" s="44">
        <v>9354.9165209109997</v>
      </c>
      <c r="L970" s="45">
        <v>8801.73370590372</v>
      </c>
      <c r="M970" s="46">
        <v>0.97044051223694505</v>
      </c>
      <c r="N970" s="139">
        <v>9509.2919059997203</v>
      </c>
      <c r="O970" s="45">
        <v>8832.6621356235992</v>
      </c>
      <c r="P970" s="99">
        <v>0.97385054509898294</v>
      </c>
      <c r="Q970" s="86">
        <v>9138.7519756196598</v>
      </c>
      <c r="R970" s="44">
        <v>9426.0014153768698</v>
      </c>
      <c r="S970" s="45">
        <v>8869.0688290651105</v>
      </c>
      <c r="T970" s="140">
        <v>0.97049015584688003</v>
      </c>
      <c r="U970" s="44">
        <v>9581.5498475935601</v>
      </c>
      <c r="V970" s="45">
        <v>8900.1686967453606</v>
      </c>
      <c r="W970" s="99">
        <v>0.97389323186461496</v>
      </c>
      <c r="X970" s="86">
        <v>9207.5187350269007</v>
      </c>
      <c r="Y970" s="44">
        <v>9496.9296529778894</v>
      </c>
      <c r="Z970" s="45">
        <v>8936.2438782250501</v>
      </c>
      <c r="AA970" s="46">
        <v>0.97053768071414603</v>
      </c>
      <c r="AB970" s="139">
        <v>9653.6485471616998</v>
      </c>
      <c r="AC970" s="45">
        <v>8967.52291004982</v>
      </c>
      <c r="AD970" s="99">
        <v>0.97393479916971604</v>
      </c>
      <c r="AE970" s="142">
        <v>9274.8267457352704</v>
      </c>
      <c r="AF970" s="44">
        <v>9566.3532904609892</v>
      </c>
      <c r="AG970" s="45">
        <v>9001.8895462534892</v>
      </c>
      <c r="AH970" s="140">
        <v>0.97057225897968602</v>
      </c>
      <c r="AI970" s="44">
        <v>9724.2178176118905</v>
      </c>
      <c r="AJ970" s="45">
        <v>9033.3599194526996</v>
      </c>
      <c r="AK970" s="46">
        <v>0.97396535451256705</v>
      </c>
    </row>
    <row r="971" spans="1:37" x14ac:dyDescent="0.2">
      <c r="A971" s="35" t="s">
        <v>6271</v>
      </c>
      <c r="B971" s="35" t="s">
        <v>12052</v>
      </c>
      <c r="C971" s="85" t="s">
        <v>979</v>
      </c>
      <c r="D971" s="85" t="s">
        <v>979</v>
      </c>
      <c r="E971" s="85" t="s">
        <v>12898</v>
      </c>
      <c r="F971" s="85" t="s">
        <v>322</v>
      </c>
      <c r="G971" s="85" t="s">
        <v>322</v>
      </c>
      <c r="H971" s="840">
        <v>1.03364496059416</v>
      </c>
      <c r="I971" s="840">
        <v>1.03938195903106</v>
      </c>
      <c r="J971" s="86">
        <v>10055</v>
      </c>
      <c r="K971" s="44">
        <v>10393.3000787743</v>
      </c>
      <c r="L971" s="45">
        <v>9778.7146913002198</v>
      </c>
      <c r="M971" s="46">
        <v>0.97252259485830095</v>
      </c>
      <c r="N971" s="139">
        <v>10450.985598057399</v>
      </c>
      <c r="O971" s="45">
        <v>9707.3499987593495</v>
      </c>
      <c r="P971" s="99">
        <v>0.96542516148775304</v>
      </c>
      <c r="Q971" s="86">
        <v>10206.444132893301</v>
      </c>
      <c r="R971" s="44">
        <v>10549.839543551099</v>
      </c>
      <c r="S971" s="45">
        <v>9926.5053042224699</v>
      </c>
      <c r="T971" s="140">
        <v>0.97257234497872902</v>
      </c>
      <c r="U971" s="44">
        <v>10608.393897587801</v>
      </c>
      <c r="V971" s="45">
        <v>9853.9898859649002</v>
      </c>
      <c r="W971" s="99">
        <v>0.96546747894376295</v>
      </c>
      <c r="X971" s="86">
        <v>10352.272522687301</v>
      </c>
      <c r="Y971" s="44">
        <v>10700.5743237731</v>
      </c>
      <c r="Z971" s="45">
        <v>10068.827009193001</v>
      </c>
      <c r="AA971" s="46">
        <v>0.97261997181072002</v>
      </c>
      <c r="AB971" s="139">
        <v>10759.9652950542</v>
      </c>
      <c r="AC971" s="45">
        <v>9995.2090469575705</v>
      </c>
      <c r="AD971" s="99">
        <v>0.96550868662438905</v>
      </c>
      <c r="AE971" s="142">
        <v>10495.3530500163</v>
      </c>
      <c r="AF971" s="44">
        <v>10848.4687898059</v>
      </c>
      <c r="AG971" s="45">
        <v>10208.3536773818</v>
      </c>
      <c r="AH971" s="140">
        <v>0.97265462426401705</v>
      </c>
      <c r="AI971" s="44">
        <v>10908.680613848601</v>
      </c>
      <c r="AJ971" s="45">
        <v>10133.6724536114</v>
      </c>
      <c r="AK971" s="46">
        <v>0.96553897761406404</v>
      </c>
    </row>
    <row r="972" spans="1:37" x14ac:dyDescent="0.2">
      <c r="A972" s="35" t="s">
        <v>6270</v>
      </c>
      <c r="B972" s="35" t="s">
        <v>12051</v>
      </c>
      <c r="C972" s="85" t="s">
        <v>979</v>
      </c>
      <c r="D972" s="85" t="s">
        <v>979</v>
      </c>
      <c r="E972" s="85" t="s">
        <v>12898</v>
      </c>
      <c r="F972" s="85" t="s">
        <v>326</v>
      </c>
      <c r="G972" s="85" t="s">
        <v>326</v>
      </c>
      <c r="H972" s="840">
        <v>1.03143202053448</v>
      </c>
      <c r="I972" s="840">
        <v>1.04845277267128</v>
      </c>
      <c r="J972" s="86">
        <v>2708.3333333333298</v>
      </c>
      <c r="K972" s="44">
        <v>2793.4617222808902</v>
      </c>
      <c r="L972" s="45">
        <v>2628.27638730839</v>
      </c>
      <c r="M972" s="46">
        <v>0.97044051223694605</v>
      </c>
      <c r="N972" s="139">
        <v>2839.5595926513802</v>
      </c>
      <c r="O972" s="45">
        <v>2637.5118929764099</v>
      </c>
      <c r="P972" s="99">
        <v>0.97385054509898294</v>
      </c>
      <c r="Q972" s="86">
        <v>2723.80116239065</v>
      </c>
      <c r="R972" s="44">
        <v>2809.41573645876</v>
      </c>
      <c r="S972" s="45">
        <v>2643.4222145844101</v>
      </c>
      <c r="T972" s="140">
        <v>0.97049015584688003</v>
      </c>
      <c r="U972" s="44">
        <v>2855.7768809137301</v>
      </c>
      <c r="V972" s="45">
        <v>2652.6915169972199</v>
      </c>
      <c r="W972" s="99">
        <v>0.97389323186461496</v>
      </c>
      <c r="X972" s="86">
        <v>2740.6888975445599</v>
      </c>
      <c r="Y972" s="44">
        <v>2826.8342872508001</v>
      </c>
      <c r="Z972" s="45">
        <v>2659.9418461819</v>
      </c>
      <c r="AA972" s="46">
        <v>0.97053768071414603</v>
      </c>
      <c r="AB972" s="139">
        <v>2873.4828736599802</v>
      </c>
      <c r="AC972" s="45">
        <v>2669.2522910167299</v>
      </c>
      <c r="AD972" s="99">
        <v>0.97393479916971604</v>
      </c>
      <c r="AE972" s="142">
        <v>2757.3144442156699</v>
      </c>
      <c r="AF972" s="44">
        <v>2843.9824084462798</v>
      </c>
      <c r="AG972" s="45">
        <v>2676.1729088397201</v>
      </c>
      <c r="AH972" s="140">
        <v>0.97057225897968602</v>
      </c>
      <c r="AI972" s="44">
        <v>2890.9139741644899</v>
      </c>
      <c r="AJ972" s="45">
        <v>2685.5287401631399</v>
      </c>
      <c r="AK972" s="46">
        <v>0.97396535451256705</v>
      </c>
    </row>
    <row r="973" spans="1:37" x14ac:dyDescent="0.2">
      <c r="A973" s="35" t="s">
        <v>6269</v>
      </c>
      <c r="B973" s="35" t="s">
        <v>12050</v>
      </c>
      <c r="C973" s="85" t="s">
        <v>979</v>
      </c>
      <c r="D973" s="85" t="s">
        <v>979</v>
      </c>
      <c r="E973" s="85" t="s">
        <v>12898</v>
      </c>
      <c r="F973" s="85" t="s">
        <v>327</v>
      </c>
      <c r="G973" s="85" t="s">
        <v>327</v>
      </c>
      <c r="H973" s="840">
        <v>1.0316706061896901</v>
      </c>
      <c r="I973" s="840">
        <v>1.0441851672607101</v>
      </c>
      <c r="J973" s="86">
        <v>7314.3333333333303</v>
      </c>
      <c r="K973" s="44">
        <v>7545.9827038734402</v>
      </c>
      <c r="L973" s="45">
        <v>7099.7672892522496</v>
      </c>
      <c r="M973" s="46">
        <v>0.97066498964393</v>
      </c>
      <c r="N973" s="139">
        <v>7637.5183750672804</v>
      </c>
      <c r="O973" s="45">
        <v>7094.0738835689499</v>
      </c>
      <c r="P973" s="99">
        <v>0.96988659940331101</v>
      </c>
      <c r="Q973" s="86">
        <v>7383.9811382425796</v>
      </c>
      <c r="R973" s="44">
        <v>7617.83629698394</v>
      </c>
      <c r="S973" s="45">
        <v>7167.7386273551401</v>
      </c>
      <c r="T973" s="140">
        <v>0.97071464473717395</v>
      </c>
      <c r="U973" s="44">
        <v>7710.2435798857796</v>
      </c>
      <c r="V973" s="45">
        <v>7161.9382715225402</v>
      </c>
      <c r="W973" s="99">
        <v>0.96992911241741298</v>
      </c>
      <c r="X973" s="86">
        <v>7446.9250787227102</v>
      </c>
      <c r="Y973" s="44">
        <v>7682.7737102150404</v>
      </c>
      <c r="Z973" s="45">
        <v>7229.1932281682002</v>
      </c>
      <c r="AA973" s="46">
        <v>0.97076218059765296</v>
      </c>
      <c r="AB973" s="139">
        <v>7775.9687089040699</v>
      </c>
      <c r="AC973" s="45">
        <v>7223.2977204695999</v>
      </c>
      <c r="AD973" s="99">
        <v>0.96997051052761996</v>
      </c>
      <c r="AE973" s="142">
        <v>7507.0740401818102</v>
      </c>
      <c r="AF973" s="44">
        <v>7744.8276257452399</v>
      </c>
      <c r="AG973" s="45">
        <v>7287.84320679962</v>
      </c>
      <c r="AH973" s="140">
        <v>0.97079676686166205</v>
      </c>
      <c r="AI973" s="44">
        <v>7838.7753622858099</v>
      </c>
      <c r="AJ973" s="45">
        <v>7281.8688868752497</v>
      </c>
      <c r="AK973" s="46">
        <v>0.97000094149849203</v>
      </c>
    </row>
    <row r="974" spans="1:37" x14ac:dyDescent="0.2">
      <c r="A974" s="35" t="s">
        <v>6268</v>
      </c>
      <c r="B974" s="35" t="s">
        <v>12049</v>
      </c>
      <c r="C974" s="85" t="s">
        <v>979</v>
      </c>
      <c r="D974" s="85" t="s">
        <v>979</v>
      </c>
      <c r="E974" s="85" t="s">
        <v>12898</v>
      </c>
      <c r="F974" s="85" t="s">
        <v>462</v>
      </c>
      <c r="G974" s="85" t="s">
        <v>462</v>
      </c>
      <c r="H974" s="840">
        <v>1.03156411387887</v>
      </c>
      <c r="I974" s="840">
        <v>1.04402695033656</v>
      </c>
      <c r="J974" s="86">
        <v>4629</v>
      </c>
      <c r="K974" s="44">
        <v>4775.1102831452799</v>
      </c>
      <c r="L974" s="45">
        <v>4492.7444338620799</v>
      </c>
      <c r="M974" s="46">
        <v>0.97056479452626498</v>
      </c>
      <c r="N974" s="139">
        <v>4832.8007531079402</v>
      </c>
      <c r="O974" s="45">
        <v>4488.9247951319503</v>
      </c>
      <c r="P974" s="99">
        <v>0.96973964033958704</v>
      </c>
      <c r="Q974" s="86">
        <v>4621.4532817047002</v>
      </c>
      <c r="R974" s="44">
        <v>4767.3253593743002</v>
      </c>
      <c r="S974" s="45">
        <v>4485.6493097765597</v>
      </c>
      <c r="T974" s="140">
        <v>0.97061444449395295</v>
      </c>
      <c r="U974" s="44">
        <v>4824.9217758210498</v>
      </c>
      <c r="V974" s="45">
        <v>4481.8028853852602</v>
      </c>
      <c r="W974" s="99">
        <v>0.96978214691203701</v>
      </c>
      <c r="X974" s="86">
        <v>4614.8376856730101</v>
      </c>
      <c r="Y974" s="44">
        <v>4760.5009479160899</v>
      </c>
      <c r="Z974" s="45">
        <v>4479.4474643455296</v>
      </c>
      <c r="AA974" s="46">
        <v>0.97066197544763</v>
      </c>
      <c r="AB974" s="139">
        <v>4818.0149152714203</v>
      </c>
      <c r="AC974" s="45">
        <v>4475.5782150740597</v>
      </c>
      <c r="AD974" s="99">
        <v>0.96982353874952298</v>
      </c>
      <c r="AE974" s="142">
        <v>4611.9742620011102</v>
      </c>
      <c r="AF974" s="44">
        <v>4757.5471428133296</v>
      </c>
      <c r="AG974" s="45">
        <v>4476.8275423618297</v>
      </c>
      <c r="AH974" s="140">
        <v>0.97069655814153499</v>
      </c>
      <c r="AI974" s="44">
        <v>4815.0254237877298</v>
      </c>
      <c r="AJ974" s="45">
        <v>4472.9415249844396</v>
      </c>
      <c r="AK974" s="46">
        <v>0.969853965109437</v>
      </c>
    </row>
    <row r="975" spans="1:37" x14ac:dyDescent="0.2">
      <c r="A975" s="35" t="s">
        <v>6267</v>
      </c>
      <c r="B975" s="35" t="s">
        <v>12048</v>
      </c>
      <c r="C975" s="85" t="s">
        <v>979</v>
      </c>
      <c r="D975" s="85" t="s">
        <v>979</v>
      </c>
      <c r="E975" s="85" t="s">
        <v>12898</v>
      </c>
      <c r="F975" s="85" t="s">
        <v>462</v>
      </c>
      <c r="G975" s="85" t="s">
        <v>462</v>
      </c>
      <c r="H975" s="840">
        <v>1.03156411387887</v>
      </c>
      <c r="I975" s="840">
        <v>1.04402695033656</v>
      </c>
      <c r="J975" s="86">
        <v>6056.8333333333303</v>
      </c>
      <c r="K975" s="44">
        <v>6248.0119104119904</v>
      </c>
      <c r="L975" s="45">
        <v>5878.5491996464998</v>
      </c>
      <c r="M975" s="46">
        <v>0.97056479452626498</v>
      </c>
      <c r="N975" s="139">
        <v>6323.4972336968203</v>
      </c>
      <c r="O975" s="45">
        <v>5873.5513782634898</v>
      </c>
      <c r="P975" s="99">
        <v>0.96973964033958704</v>
      </c>
      <c r="Q975" s="86">
        <v>6056.8198024441999</v>
      </c>
      <c r="R975" s="44">
        <v>6247.9979524323398</v>
      </c>
      <c r="S975" s="45">
        <v>5878.8367879493599</v>
      </c>
      <c r="T975" s="140">
        <v>0.97061444449395295</v>
      </c>
      <c r="U975" s="44">
        <v>6323.48310708391</v>
      </c>
      <c r="V975" s="45">
        <v>5873.7957114736801</v>
      </c>
      <c r="W975" s="99">
        <v>0.96978214691203701</v>
      </c>
      <c r="X975" s="86">
        <v>6060.0712885350804</v>
      </c>
      <c r="Y975" s="44">
        <v>6251.3520688004701</v>
      </c>
      <c r="Z975" s="45">
        <v>5882.2807682829298</v>
      </c>
      <c r="AA975" s="46">
        <v>0.97066197544763</v>
      </c>
      <c r="AB975" s="139">
        <v>6326.8777461914397</v>
      </c>
      <c r="AC975" s="45">
        <v>5877.19978212148</v>
      </c>
      <c r="AD975" s="99">
        <v>0.96982353874952298</v>
      </c>
      <c r="AE975" s="142">
        <v>6065.9989884271499</v>
      </c>
      <c r="AF975" s="44">
        <v>6257.4668712869598</v>
      </c>
      <c r="AG975" s="45">
        <v>5888.2443397562602</v>
      </c>
      <c r="AH975" s="140">
        <v>0.97069655814153499</v>
      </c>
      <c r="AI975" s="44">
        <v>6333.0664246322503</v>
      </c>
      <c r="AJ975" s="45">
        <v>5883.1331712759002</v>
      </c>
      <c r="AK975" s="46">
        <v>0.969853965109437</v>
      </c>
    </row>
    <row r="976" spans="1:37" x14ac:dyDescent="0.2">
      <c r="A976" s="35" t="s">
        <v>6266</v>
      </c>
      <c r="B976" s="35" t="s">
        <v>12047</v>
      </c>
      <c r="C976" s="85" t="s">
        <v>979</v>
      </c>
      <c r="D976" s="85" t="s">
        <v>979</v>
      </c>
      <c r="E976" s="85" t="s">
        <v>12898</v>
      </c>
      <c r="F976" s="85" t="s">
        <v>322</v>
      </c>
      <c r="G976" s="85" t="s">
        <v>322</v>
      </c>
      <c r="H976" s="840">
        <v>1.03364496059416</v>
      </c>
      <c r="I976" s="840">
        <v>1.03938195903106</v>
      </c>
      <c r="J976" s="86">
        <v>4895.6666666666697</v>
      </c>
      <c r="K976" s="44">
        <v>5060.3811787488103</v>
      </c>
      <c r="L976" s="45">
        <v>4761.1464502279596</v>
      </c>
      <c r="M976" s="46">
        <v>0.97252259485830095</v>
      </c>
      <c r="N976" s="139">
        <v>5088.4676107630803</v>
      </c>
      <c r="O976" s="45">
        <v>4726.3997822568699</v>
      </c>
      <c r="P976" s="99">
        <v>0.96542516148775304</v>
      </c>
      <c r="Q976" s="86">
        <v>4972.7242830607602</v>
      </c>
      <c r="R976" s="44">
        <v>5140.0313956099699</v>
      </c>
      <c r="S976" s="45">
        <v>4836.33411690907</v>
      </c>
      <c r="T976" s="140">
        <v>0.97257234497872902</v>
      </c>
      <c r="U976" s="44">
        <v>5168.5599070490398</v>
      </c>
      <c r="V976" s="45">
        <v>4801.0035770491004</v>
      </c>
      <c r="W976" s="99">
        <v>0.96546747894376295</v>
      </c>
      <c r="X976" s="86">
        <v>5044.0747187278002</v>
      </c>
      <c r="Y976" s="44">
        <v>5213.7824138734004</v>
      </c>
      <c r="Z976" s="45">
        <v>4905.9678107401996</v>
      </c>
      <c r="AA976" s="46">
        <v>0.97261997181072002</v>
      </c>
      <c r="AB976" s="139">
        <v>5242.7202626503704</v>
      </c>
      <c r="AC976" s="45">
        <v>4870.09795691417</v>
      </c>
      <c r="AD976" s="99">
        <v>0.96550868662438905</v>
      </c>
      <c r="AE976" s="142">
        <v>5115.2817878595197</v>
      </c>
      <c r="AF976" s="44">
        <v>5287.3852420400899</v>
      </c>
      <c r="AG976" s="45">
        <v>4975.4024853750698</v>
      </c>
      <c r="AH976" s="140">
        <v>0.97265462426401705</v>
      </c>
      <c r="AI976" s="44">
        <v>5316.7316056613599</v>
      </c>
      <c r="AJ976" s="45">
        <v>4939.0039476577203</v>
      </c>
      <c r="AK976" s="46">
        <v>0.96553897761406404</v>
      </c>
    </row>
    <row r="977" spans="1:37" x14ac:dyDescent="0.2">
      <c r="A977" s="35" t="s">
        <v>6265</v>
      </c>
      <c r="B977" s="35" t="s">
        <v>12046</v>
      </c>
      <c r="C977" s="85" t="s">
        <v>979</v>
      </c>
      <c r="D977" s="85" t="s">
        <v>979</v>
      </c>
      <c r="E977" s="85" t="s">
        <v>12898</v>
      </c>
      <c r="F977" s="85" t="s">
        <v>326</v>
      </c>
      <c r="G977" s="85" t="s">
        <v>326</v>
      </c>
      <c r="H977" s="840">
        <v>1.03143202053448</v>
      </c>
      <c r="I977" s="840">
        <v>1.04845277267128</v>
      </c>
      <c r="J977" s="86">
        <v>7269.4166666666697</v>
      </c>
      <c r="K977" s="44">
        <v>7497.9091206070398</v>
      </c>
      <c r="L977" s="45">
        <v>7054.5364336637904</v>
      </c>
      <c r="M977" s="46">
        <v>0.97044051223694505</v>
      </c>
      <c r="N977" s="139">
        <v>7621.64005986948</v>
      </c>
      <c r="O977" s="45">
        <v>7079.3253833849703</v>
      </c>
      <c r="P977" s="99">
        <v>0.97385054509898294</v>
      </c>
      <c r="Q977" s="86">
        <v>7324.6974530916204</v>
      </c>
      <c r="R977" s="44">
        <v>7554.9274938460703</v>
      </c>
      <c r="S977" s="45">
        <v>7108.5467727821397</v>
      </c>
      <c r="T977" s="140">
        <v>0.97049015584688003</v>
      </c>
      <c r="U977" s="44">
        <v>7679.5993536721699</v>
      </c>
      <c r="V977" s="45">
        <v>7133.47327502191</v>
      </c>
      <c r="W977" s="99">
        <v>0.97389323186461496</v>
      </c>
      <c r="X977" s="86">
        <v>7380.16933510135</v>
      </c>
      <c r="Y977" s="44">
        <v>7612.1429691902104</v>
      </c>
      <c r="Z977" s="45">
        <v>7162.7324297669302</v>
      </c>
      <c r="AA977" s="46">
        <v>0.97053768071414603</v>
      </c>
      <c r="AB977" s="139">
        <v>7737.7590021705601</v>
      </c>
      <c r="AC977" s="45">
        <v>7187.8037392204296</v>
      </c>
      <c r="AD977" s="99">
        <v>0.97393479916971604</v>
      </c>
      <c r="AE977" s="142">
        <v>7432.2344813557202</v>
      </c>
      <c r="AF977" s="44">
        <v>7665.84462819078</v>
      </c>
      <c r="AG977" s="45">
        <v>7213.5206098361296</v>
      </c>
      <c r="AH977" s="140">
        <v>0.97057225897968602</v>
      </c>
      <c r="AI977" s="44">
        <v>7792.3468491204903</v>
      </c>
      <c r="AJ977" s="45">
        <v>7238.7388914541498</v>
      </c>
      <c r="AK977" s="46">
        <v>0.97396535451256705</v>
      </c>
    </row>
    <row r="978" spans="1:37" x14ac:dyDescent="0.2">
      <c r="A978" s="35" t="s">
        <v>6264</v>
      </c>
      <c r="B978" s="35" t="s">
        <v>12045</v>
      </c>
      <c r="C978" s="85" t="s">
        <v>979</v>
      </c>
      <c r="D978" s="85" t="s">
        <v>979</v>
      </c>
      <c r="E978" s="85" t="s">
        <v>12898</v>
      </c>
      <c r="F978" s="85" t="s">
        <v>462</v>
      </c>
      <c r="G978" s="85" t="s">
        <v>462</v>
      </c>
      <c r="H978" s="840">
        <v>1.03156411387887</v>
      </c>
      <c r="I978" s="840">
        <v>1.04402695033656</v>
      </c>
      <c r="J978" s="86">
        <v>7956.1666666666697</v>
      </c>
      <c r="K978" s="44">
        <v>8207.2960173725896</v>
      </c>
      <c r="L978" s="45">
        <v>7721.9752660500499</v>
      </c>
      <c r="M978" s="46">
        <v>0.97056479452626498</v>
      </c>
      <c r="N978" s="139">
        <v>8306.4524213694003</v>
      </c>
      <c r="O978" s="45">
        <v>7715.4102018151398</v>
      </c>
      <c r="P978" s="99">
        <v>0.96973964033958704</v>
      </c>
      <c r="Q978" s="86">
        <v>7947.02202053564</v>
      </c>
      <c r="R978" s="44">
        <v>8197.8627285897001</v>
      </c>
      <c r="S978" s="45">
        <v>7713.4943638434097</v>
      </c>
      <c r="T978" s="140">
        <v>0.97061444449395295</v>
      </c>
      <c r="U978" s="44">
        <v>8296.9051643573093</v>
      </c>
      <c r="V978" s="45">
        <v>7706.8800766322802</v>
      </c>
      <c r="W978" s="99">
        <v>0.96978214691203701</v>
      </c>
      <c r="X978" s="86">
        <v>7940.8169558568097</v>
      </c>
      <c r="Y978" s="44">
        <v>8191.4618065427203</v>
      </c>
      <c r="Z978" s="45">
        <v>7707.8490730399999</v>
      </c>
      <c r="AA978" s="46">
        <v>0.97066197544763</v>
      </c>
      <c r="AB978" s="139">
        <v>8290.4269096040298</v>
      </c>
      <c r="AC978" s="45">
        <v>7701.1912006912598</v>
      </c>
      <c r="AD978" s="99">
        <v>0.96982353874952298</v>
      </c>
      <c r="AE978" s="142">
        <v>7941.8334588277603</v>
      </c>
      <c r="AF978" s="44">
        <v>8192.5103945292103</v>
      </c>
      <c r="AG978" s="45">
        <v>7709.1104038173899</v>
      </c>
      <c r="AH978" s="140">
        <v>0.97069655814153499</v>
      </c>
      <c r="AI978" s="44">
        <v>8291.4881661008003</v>
      </c>
      <c r="AJ978" s="45">
        <v>7702.4186702828902</v>
      </c>
      <c r="AK978" s="46">
        <v>0.969853965109437</v>
      </c>
    </row>
    <row r="979" spans="1:37" x14ac:dyDescent="0.2">
      <c r="A979" s="35" t="s">
        <v>6263</v>
      </c>
      <c r="B979" s="35" t="s">
        <v>12044</v>
      </c>
      <c r="C979" s="85" t="s">
        <v>979</v>
      </c>
      <c r="D979" s="85" t="s">
        <v>979</v>
      </c>
      <c r="E979" s="85" t="s">
        <v>12898</v>
      </c>
      <c r="F979" s="85" t="s">
        <v>325</v>
      </c>
      <c r="G979" s="85" t="s">
        <v>325</v>
      </c>
      <c r="H979" s="840">
        <v>1.0341248571472801</v>
      </c>
      <c r="I979" s="840">
        <v>1.0517149467634199</v>
      </c>
      <c r="J979" s="86">
        <v>5108.5833333333303</v>
      </c>
      <c r="K979" s="44">
        <v>5282.9130098082896</v>
      </c>
      <c r="L979" s="45">
        <v>4970.5193413376201</v>
      </c>
      <c r="M979" s="46">
        <v>0.97297411376362297</v>
      </c>
      <c r="N979" s="139">
        <v>5372.7734484531802</v>
      </c>
      <c r="O979" s="45">
        <v>4990.4759545234701</v>
      </c>
      <c r="P979" s="99">
        <v>0.97688060052985304</v>
      </c>
      <c r="Q979" s="86">
        <v>5180.9477956329802</v>
      </c>
      <c r="R979" s="44">
        <v>5357.7468990464504</v>
      </c>
      <c r="S979" s="45">
        <v>5041.1859623567898</v>
      </c>
      <c r="T979" s="140">
        <v>0.97302388698183795</v>
      </c>
      <c r="U979" s="44">
        <v>5448.8802350682199</v>
      </c>
      <c r="V979" s="45">
        <v>5061.3892399305896</v>
      </c>
      <c r="W979" s="99">
        <v>0.97692342011182598</v>
      </c>
      <c r="X979" s="86">
        <v>5249.4045050643899</v>
      </c>
      <c r="Y979" s="44">
        <v>5428.5396839079804</v>
      </c>
      <c r="Z979" s="45">
        <v>5108.0461044389504</v>
      </c>
      <c r="AA979" s="46">
        <v>0.97307153592582496</v>
      </c>
      <c r="AB979" s="139">
        <v>5520.87717958348</v>
      </c>
      <c r="AC979" s="45">
        <v>5128.48508515904</v>
      </c>
      <c r="AD979" s="99">
        <v>0.97696511675015896</v>
      </c>
      <c r="AE979" s="142">
        <v>5314.8982315473104</v>
      </c>
      <c r="AF979" s="44">
        <v>5496.2683744511796</v>
      </c>
      <c r="AG979" s="45">
        <v>5171.9604452316298</v>
      </c>
      <c r="AH979" s="140">
        <v>0.97310620446742402</v>
      </c>
      <c r="AI979" s="44">
        <v>5589.7579106448002</v>
      </c>
      <c r="AJ979" s="45">
        <v>5192.6330751261403</v>
      </c>
      <c r="AK979" s="46">
        <v>0.97699576716343295</v>
      </c>
    </row>
    <row r="980" spans="1:37" x14ac:dyDescent="0.2">
      <c r="A980" s="35" t="s">
        <v>6262</v>
      </c>
      <c r="B980" s="35" t="s">
        <v>12962</v>
      </c>
      <c r="C980" s="85" t="s">
        <v>979</v>
      </c>
      <c r="D980" s="85" t="s">
        <v>979</v>
      </c>
      <c r="E980" s="85" t="s">
        <v>12898</v>
      </c>
      <c r="F980" s="85" t="s">
        <v>326</v>
      </c>
      <c r="G980" s="85" t="s">
        <v>326</v>
      </c>
      <c r="H980" s="840">
        <v>1.03143202053448</v>
      </c>
      <c r="I980" s="840">
        <v>1.04845277267128</v>
      </c>
      <c r="J980" s="86">
        <v>17030.666666666701</v>
      </c>
      <c r="K980" s="44">
        <v>17565.974931049299</v>
      </c>
      <c r="L980" s="45">
        <v>16527.248883736698</v>
      </c>
      <c r="M980" s="46">
        <v>0.97044051223694505</v>
      </c>
      <c r="N980" s="139">
        <v>17855.849687106998</v>
      </c>
      <c r="O980" s="45">
        <v>16585.3240167324</v>
      </c>
      <c r="P980" s="99">
        <v>0.97385054509898294</v>
      </c>
      <c r="Q980" s="86">
        <v>17106.266744959899</v>
      </c>
      <c r="R980" s="44">
        <v>17643.951272555802</v>
      </c>
      <c r="S980" s="45">
        <v>16601.4634792744</v>
      </c>
      <c r="T980" s="140">
        <v>0.97049015584688003</v>
      </c>
      <c r="U980" s="44">
        <v>17935.112798807699</v>
      </c>
      <c r="V980" s="45">
        <v>16659.677405387101</v>
      </c>
      <c r="W980" s="99">
        <v>0.97389323186461496</v>
      </c>
      <c r="X980" s="86">
        <v>17198.151541277999</v>
      </c>
      <c r="Y980" s="44">
        <v>17738.724193678601</v>
      </c>
      <c r="Z980" s="45">
        <v>16691.454109442398</v>
      </c>
      <c r="AA980" s="46">
        <v>0.97053768071414603</v>
      </c>
      <c r="AB980" s="139">
        <v>18031.449668273799</v>
      </c>
      <c r="AC980" s="45">
        <v>16749.878267445001</v>
      </c>
      <c r="AD980" s="99">
        <v>0.97393479916971604</v>
      </c>
      <c r="AE980" s="142">
        <v>17329.489136479599</v>
      </c>
      <c r="AF980" s="44">
        <v>17874.189994869499</v>
      </c>
      <c r="AG980" s="45">
        <v>16819.521418156899</v>
      </c>
      <c r="AH980" s="140">
        <v>0.97057225897968602</v>
      </c>
      <c r="AI980" s="44">
        <v>18169.150934118799</v>
      </c>
      <c r="AJ980" s="45">
        <v>16878.322030333002</v>
      </c>
      <c r="AK980" s="46">
        <v>0.97396535451256805</v>
      </c>
    </row>
    <row r="981" spans="1:37" x14ac:dyDescent="0.2">
      <c r="A981" s="35" t="s">
        <v>6261</v>
      </c>
      <c r="B981" s="35" t="s">
        <v>12963</v>
      </c>
      <c r="C981" s="85" t="s">
        <v>979</v>
      </c>
      <c r="D981" s="85" t="s">
        <v>979</v>
      </c>
      <c r="E981" s="85" t="s">
        <v>12898</v>
      </c>
      <c r="F981" s="85" t="s">
        <v>321</v>
      </c>
      <c r="G981" s="85" t="s">
        <v>321</v>
      </c>
      <c r="H981" s="840">
        <v>1.03173155109776</v>
      </c>
      <c r="I981" s="840">
        <v>1.04595018961784</v>
      </c>
      <c r="J981" s="86">
        <v>10059.25</v>
      </c>
      <c r="K981" s="44">
        <v>10378.445605380201</v>
      </c>
      <c r="L981" s="45">
        <v>9764.7386051572394</v>
      </c>
      <c r="M981" s="46">
        <v>0.97072233070628899</v>
      </c>
      <c r="N981" s="139">
        <v>10521.474444913199</v>
      </c>
      <c r="O981" s="45">
        <v>9772.8232405908293</v>
      </c>
      <c r="P981" s="99">
        <v>0.97152603231760104</v>
      </c>
      <c r="Q981" s="86">
        <v>10102.155321739099</v>
      </c>
      <c r="R981" s="44">
        <v>10422.712379528401</v>
      </c>
      <c r="S981" s="45">
        <v>9806.8894121728699</v>
      </c>
      <c r="T981" s="140">
        <v>0.97077198873285797</v>
      </c>
      <c r="U981" s="44">
        <v>10566.3512743218</v>
      </c>
      <c r="V981" s="45">
        <v>9814.9370766101692</v>
      </c>
      <c r="W981" s="99">
        <v>0.97156861719292398</v>
      </c>
      <c r="X981" s="86">
        <v>10144.88878096</v>
      </c>
      <c r="Y981" s="44">
        <v>10466.8018376942</v>
      </c>
      <c r="Z981" s="45">
        <v>9848.8561318720895</v>
      </c>
      <c r="AA981" s="46">
        <v>0.97081952740147104</v>
      </c>
      <c r="AB981" s="139">
        <v>10611.048344097</v>
      </c>
      <c r="AC981" s="45">
        <v>9856.8762536225695</v>
      </c>
      <c r="AD981" s="99">
        <v>0.97161008527979098</v>
      </c>
      <c r="AE981" s="142">
        <v>10179.4154551715</v>
      </c>
      <c r="AF981" s="44">
        <v>10502.424096832599</v>
      </c>
      <c r="AG981" s="45">
        <v>9882.7273901612807</v>
      </c>
      <c r="AH981" s="140">
        <v>0.97085411570862901</v>
      </c>
      <c r="AI981" s="44">
        <v>10647.161525535401</v>
      </c>
      <c r="AJ981" s="45">
        <v>9890.7330116069206</v>
      </c>
      <c r="AK981" s="46">
        <v>0.97164056768918705</v>
      </c>
    </row>
    <row r="982" spans="1:37" x14ac:dyDescent="0.2">
      <c r="A982" s="35" t="s">
        <v>6260</v>
      </c>
      <c r="B982" s="35" t="s">
        <v>12043</v>
      </c>
      <c r="C982" s="85" t="s">
        <v>979</v>
      </c>
      <c r="D982" s="85" t="s">
        <v>979</v>
      </c>
      <c r="E982" s="85" t="s">
        <v>12898</v>
      </c>
      <c r="F982" s="85" t="s">
        <v>462</v>
      </c>
      <c r="G982" s="85" t="s">
        <v>462</v>
      </c>
      <c r="H982" s="840">
        <v>1.03156411387887</v>
      </c>
      <c r="I982" s="840">
        <v>1.04402695033656</v>
      </c>
      <c r="J982" s="86">
        <v>2507.5833333333298</v>
      </c>
      <c r="K982" s="44">
        <v>2586.7329792274199</v>
      </c>
      <c r="L982" s="45">
        <v>2433.7721026741501</v>
      </c>
      <c r="M982" s="46">
        <v>0.97056479452626498</v>
      </c>
      <c r="N982" s="139">
        <v>2617.9845802147902</v>
      </c>
      <c r="O982" s="45">
        <v>2431.7029597882101</v>
      </c>
      <c r="P982" s="99">
        <v>0.96973964033958704</v>
      </c>
      <c r="Q982" s="86">
        <v>2505.3887067107698</v>
      </c>
      <c r="R982" s="44">
        <v>2584.46908116022</v>
      </c>
      <c r="S982" s="45">
        <v>2431.7664678054898</v>
      </c>
      <c r="T982" s="140">
        <v>0.97061444449395295</v>
      </c>
      <c r="U982" s="44">
        <v>2615.6933308748999</v>
      </c>
      <c r="V982" s="45">
        <v>2429.6812388431399</v>
      </c>
      <c r="W982" s="99">
        <v>0.96978214691203701</v>
      </c>
      <c r="X982" s="86">
        <v>2503.9278935156799</v>
      </c>
      <c r="Y982" s="44">
        <v>2582.9621586910898</v>
      </c>
      <c r="Z982" s="45">
        <v>2430.46759549836</v>
      </c>
      <c r="AA982" s="46">
        <v>0.97066197544763</v>
      </c>
      <c r="AB982" s="139">
        <v>2614.1682025298301</v>
      </c>
      <c r="AC982" s="45">
        <v>2428.3682104630202</v>
      </c>
      <c r="AD982" s="99">
        <v>0.96982353874952298</v>
      </c>
      <c r="AE982" s="142">
        <v>2504.5159063784499</v>
      </c>
      <c r="AF982" s="44">
        <v>2583.5687316588201</v>
      </c>
      <c r="AG982" s="45">
        <v>2431.1249701322899</v>
      </c>
      <c r="AH982" s="140">
        <v>0.97069655814153499</v>
      </c>
      <c r="AI982" s="44">
        <v>2614.7821038057</v>
      </c>
      <c r="AJ982" s="45">
        <v>2429.0146824807898</v>
      </c>
      <c r="AK982" s="46">
        <v>0.969853965109436</v>
      </c>
    </row>
    <row r="983" spans="1:37" x14ac:dyDescent="0.2">
      <c r="A983" s="35" t="s">
        <v>6259</v>
      </c>
      <c r="B983" s="35" t="s">
        <v>12042</v>
      </c>
      <c r="C983" s="85" t="s">
        <v>979</v>
      </c>
      <c r="D983" s="85" t="s">
        <v>979</v>
      </c>
      <c r="E983" s="85" t="s">
        <v>12898</v>
      </c>
      <c r="F983" s="85" t="s">
        <v>462</v>
      </c>
      <c r="G983" s="85" t="s">
        <v>462</v>
      </c>
      <c r="H983" s="840">
        <v>1.03156411387887</v>
      </c>
      <c r="I983" s="840">
        <v>1.04402695033656</v>
      </c>
      <c r="J983" s="86">
        <v>5070.6666666666697</v>
      </c>
      <c r="K983" s="44">
        <v>5230.7177667751203</v>
      </c>
      <c r="L983" s="45">
        <v>4921.41055144451</v>
      </c>
      <c r="M983" s="46">
        <v>0.97056479452626498</v>
      </c>
      <c r="N983" s="139">
        <v>5293.9126561732501</v>
      </c>
      <c r="O983" s="45">
        <v>4917.2264696152597</v>
      </c>
      <c r="P983" s="99">
        <v>0.96973964033958704</v>
      </c>
      <c r="Q983" s="86">
        <v>5058.2762716594198</v>
      </c>
      <c r="R983" s="44">
        <v>5217.9362799288601</v>
      </c>
      <c r="S983" s="45">
        <v>4909.6360135136501</v>
      </c>
      <c r="T983" s="140">
        <v>0.97061444449395295</v>
      </c>
      <c r="U983" s="44">
        <v>5280.9767498603796</v>
      </c>
      <c r="V983" s="45">
        <v>4905.42602240409</v>
      </c>
      <c r="W983" s="99">
        <v>0.96978214691203601</v>
      </c>
      <c r="X983" s="86">
        <v>5047.50919043879</v>
      </c>
      <c r="Y983" s="44">
        <v>5206.8293453304404</v>
      </c>
      <c r="Z983" s="45">
        <v>4899.4252418813803</v>
      </c>
      <c r="AA983" s="46">
        <v>0.97066197544763</v>
      </c>
      <c r="AB983" s="139">
        <v>5269.7356268895701</v>
      </c>
      <c r="AC983" s="45">
        <v>4895.1932249420897</v>
      </c>
      <c r="AD983" s="99">
        <v>0.96982353874952298</v>
      </c>
      <c r="AE983" s="142">
        <v>5046.9086788633003</v>
      </c>
      <c r="AF983" s="44">
        <v>5206.20987913919</v>
      </c>
      <c r="AG983" s="45">
        <v>4899.0168838272402</v>
      </c>
      <c r="AH983" s="140">
        <v>0.97069655814153499</v>
      </c>
      <c r="AI983" s="44">
        <v>5269.10867662077</v>
      </c>
      <c r="AJ983" s="45">
        <v>4894.7643937408002</v>
      </c>
      <c r="AK983" s="46">
        <v>0.969853965109437</v>
      </c>
    </row>
    <row r="984" spans="1:37" x14ac:dyDescent="0.2">
      <c r="A984" s="35" t="s">
        <v>6258</v>
      </c>
      <c r="B984" s="35" t="s">
        <v>12041</v>
      </c>
      <c r="C984" s="85" t="s">
        <v>979</v>
      </c>
      <c r="D984" s="85" t="s">
        <v>979</v>
      </c>
      <c r="E984" s="85" t="s">
        <v>12898</v>
      </c>
      <c r="F984" s="85" t="s">
        <v>462</v>
      </c>
      <c r="G984" s="85" t="s">
        <v>462</v>
      </c>
      <c r="H984" s="840">
        <v>1.03156411387887</v>
      </c>
      <c r="I984" s="840">
        <v>1.04402695033656</v>
      </c>
      <c r="J984" s="86">
        <v>3264.4166666666702</v>
      </c>
      <c r="K984" s="44">
        <v>3367.4550860814102</v>
      </c>
      <c r="L984" s="45">
        <v>3168.3278913314498</v>
      </c>
      <c r="M984" s="46">
        <v>0.97056479452626498</v>
      </c>
      <c r="N984" s="139">
        <v>3408.13897712784</v>
      </c>
      <c r="O984" s="45">
        <v>3165.6342442518899</v>
      </c>
      <c r="P984" s="99">
        <v>0.96973964033958704</v>
      </c>
      <c r="Q984" s="86">
        <v>3258.48738672938</v>
      </c>
      <c r="R984" s="44">
        <v>3361.3386536769599</v>
      </c>
      <c r="S984" s="45">
        <v>3162.73492476089</v>
      </c>
      <c r="T984" s="140">
        <v>0.97061444449395295</v>
      </c>
      <c r="U984" s="44">
        <v>3401.9486490772201</v>
      </c>
      <c r="V984" s="45">
        <v>3160.0228935882101</v>
      </c>
      <c r="W984" s="99">
        <v>0.96978214691203701</v>
      </c>
      <c r="X984" s="86">
        <v>3252.3444058244099</v>
      </c>
      <c r="Y984" s="44">
        <v>3355.00177502316</v>
      </c>
      <c r="Z984" s="45">
        <v>3156.92704579357</v>
      </c>
      <c r="AA984" s="46">
        <v>0.97066197544763</v>
      </c>
      <c r="AB984" s="139">
        <v>3395.5352114570301</v>
      </c>
      <c r="AC984" s="45">
        <v>3154.20016088885</v>
      </c>
      <c r="AD984" s="99">
        <v>0.96982353874952298</v>
      </c>
      <c r="AE984" s="142">
        <v>3251.7040496261202</v>
      </c>
      <c r="AF984" s="44">
        <v>3354.3412065488901</v>
      </c>
      <c r="AG984" s="45">
        <v>3156.4179290669599</v>
      </c>
      <c r="AH984" s="140">
        <v>0.97069655814153499</v>
      </c>
      <c r="AI984" s="44">
        <v>3394.8666623282002</v>
      </c>
      <c r="AJ984" s="45">
        <v>3153.6780658922999</v>
      </c>
      <c r="AK984" s="46">
        <v>0.969853965109437</v>
      </c>
    </row>
    <row r="985" spans="1:37" x14ac:dyDescent="0.2">
      <c r="A985" s="35" t="s">
        <v>6257</v>
      </c>
      <c r="B985" s="35" t="s">
        <v>12040</v>
      </c>
      <c r="C985" s="85" t="s">
        <v>979</v>
      </c>
      <c r="D985" s="85" t="s">
        <v>979</v>
      </c>
      <c r="E985" s="85" t="s">
        <v>12898</v>
      </c>
      <c r="F985" s="85" t="s">
        <v>322</v>
      </c>
      <c r="G985" s="85" t="s">
        <v>322</v>
      </c>
      <c r="H985" s="840">
        <v>1.03364496059416</v>
      </c>
      <c r="I985" s="840">
        <v>1.03938195903106</v>
      </c>
      <c r="J985" s="86">
        <v>3829.8333333333298</v>
      </c>
      <c r="K985" s="44">
        <v>3958.68792491554</v>
      </c>
      <c r="L985" s="45">
        <v>3724.5994512081502</v>
      </c>
      <c r="M985" s="46">
        <v>0.97252259485830095</v>
      </c>
      <c r="N985" s="139">
        <v>3980.6596727624701</v>
      </c>
      <c r="O985" s="45">
        <v>3697.4174643045098</v>
      </c>
      <c r="P985" s="99">
        <v>0.96542516148775304</v>
      </c>
      <c r="Q985" s="86">
        <v>3891.3256963034701</v>
      </c>
      <c r="R985" s="44">
        <v>4022.2491960146399</v>
      </c>
      <c r="S985" s="45">
        <v>3784.5957575298498</v>
      </c>
      <c r="T985" s="140">
        <v>0.97257234497872902</v>
      </c>
      <c r="U985" s="44">
        <v>4044.5737254518199</v>
      </c>
      <c r="V985" s="45">
        <v>3756.9484097591899</v>
      </c>
      <c r="W985" s="99">
        <v>0.96546747894376295</v>
      </c>
      <c r="X985" s="86">
        <v>3949.1722067762998</v>
      </c>
      <c r="Y985" s="44">
        <v>4082.0419500528501</v>
      </c>
      <c r="Z985" s="45">
        <v>3841.0437604304402</v>
      </c>
      <c r="AA985" s="46">
        <v>0.97261997181072002</v>
      </c>
      <c r="AB985" s="139">
        <v>4104.6983448301899</v>
      </c>
      <c r="AC985" s="45">
        <v>3812.96007061813</v>
      </c>
      <c r="AD985" s="99">
        <v>0.96550868662438905</v>
      </c>
      <c r="AE985" s="142">
        <v>4007.12063791334</v>
      </c>
      <c r="AF985" s="44">
        <v>4141.9400538719801</v>
      </c>
      <c r="AG985" s="45">
        <v>3897.5444184501898</v>
      </c>
      <c r="AH985" s="140">
        <v>0.97265462426401705</v>
      </c>
      <c r="AI985" s="44">
        <v>4164.92889870818</v>
      </c>
      <c r="AJ985" s="45">
        <v>3869.0311639070601</v>
      </c>
      <c r="AK985" s="46">
        <v>0.96553897761406404</v>
      </c>
    </row>
    <row r="986" spans="1:37" x14ac:dyDescent="0.2">
      <c r="A986" s="35" t="s">
        <v>6256</v>
      </c>
      <c r="B986" s="35" t="s">
        <v>12039</v>
      </c>
      <c r="C986" s="85" t="s">
        <v>979</v>
      </c>
      <c r="D986" s="85" t="s">
        <v>979</v>
      </c>
      <c r="E986" s="85" t="s">
        <v>12898</v>
      </c>
      <c r="F986" s="85" t="s">
        <v>324</v>
      </c>
      <c r="G986" s="85" t="s">
        <v>324</v>
      </c>
      <c r="H986" s="840">
        <v>1.0364957831944599</v>
      </c>
      <c r="I986" s="840">
        <v>1.04615795090562</v>
      </c>
      <c r="J986" s="86">
        <v>14908.583333333299</v>
      </c>
      <c r="K986" s="44">
        <v>15452.6837584031</v>
      </c>
      <c r="L986" s="45">
        <v>14538.922627367599</v>
      </c>
      <c r="M986" s="46">
        <v>0.97520484021179799</v>
      </c>
      <c r="N986" s="139">
        <v>15596.732990905701</v>
      </c>
      <c r="O986" s="45">
        <v>14486.9538436701</v>
      </c>
      <c r="P986" s="99">
        <v>0.97171901043605502</v>
      </c>
      <c r="Q986" s="86">
        <v>15013.8004401416</v>
      </c>
      <c r="R986" s="44">
        <v>15561.7408459299</v>
      </c>
      <c r="S986" s="45">
        <v>14642.279857657701</v>
      </c>
      <c r="T986" s="140">
        <v>0.97525472754449205</v>
      </c>
      <c r="U986" s="44">
        <v>15706.8067037645</v>
      </c>
      <c r="V986" s="45">
        <v>14589.8347943975</v>
      </c>
      <c r="W986" s="99">
        <v>0.97176160377018295</v>
      </c>
      <c r="X986" s="86">
        <v>15111.6548019641</v>
      </c>
      <c r="Y986" s="44">
        <v>15663.166479326101</v>
      </c>
      <c r="Z986" s="45">
        <v>14738.4344918895</v>
      </c>
      <c r="AA986" s="46">
        <v>0.97530248573265899</v>
      </c>
      <c r="AB986" s="139">
        <v>15809.177822415901</v>
      </c>
      <c r="AC986" s="45">
        <v>14685.5526818664</v>
      </c>
      <c r="AD986" s="99">
        <v>0.97180308009402205</v>
      </c>
      <c r="AE986" s="142">
        <v>15212.684946142601</v>
      </c>
      <c r="AF986" s="44">
        <v>15767.883797742599</v>
      </c>
      <c r="AG986" s="45">
        <v>14837.498053409099</v>
      </c>
      <c r="AH986" s="140">
        <v>0.97533723375842096</v>
      </c>
      <c r="AI986" s="44">
        <v>15914.871311029299</v>
      </c>
      <c r="AJ986" s="45">
        <v>14784.197898562301</v>
      </c>
      <c r="AK986" s="46">
        <v>0.97183356855826197</v>
      </c>
    </row>
    <row r="987" spans="1:37" x14ac:dyDescent="0.2">
      <c r="A987" s="35" t="s">
        <v>6255</v>
      </c>
      <c r="B987" s="35" t="s">
        <v>12038</v>
      </c>
      <c r="C987" s="85" t="s">
        <v>979</v>
      </c>
      <c r="D987" s="85" t="s">
        <v>979</v>
      </c>
      <c r="E987" s="85" t="s">
        <v>12898</v>
      </c>
      <c r="F987" s="85" t="s">
        <v>462</v>
      </c>
      <c r="G987" s="85" t="s">
        <v>462</v>
      </c>
      <c r="H987" s="840">
        <v>1.03156411387887</v>
      </c>
      <c r="I987" s="840">
        <v>1.04402695033656</v>
      </c>
      <c r="J987" s="86">
        <v>25110.666666666701</v>
      </c>
      <c r="K987" s="44">
        <v>25903.2626089076</v>
      </c>
      <c r="L987" s="45">
        <v>24371.5290337509</v>
      </c>
      <c r="M987" s="46">
        <v>0.97056479452626498</v>
      </c>
      <c r="N987" s="139">
        <v>26216.212740917901</v>
      </c>
      <c r="O987" s="45">
        <v>24350.8088620206</v>
      </c>
      <c r="P987" s="99">
        <v>0.96973964033958704</v>
      </c>
      <c r="Q987" s="86">
        <v>25000.033129222898</v>
      </c>
      <c r="R987" s="44">
        <v>25789.137021889099</v>
      </c>
      <c r="S987" s="45">
        <v>24265.393268051099</v>
      </c>
      <c r="T987" s="140">
        <v>0.97061444449395295</v>
      </c>
      <c r="U987" s="44">
        <v>26100.708346215499</v>
      </c>
      <c r="V987" s="45">
        <v>24244.585800929799</v>
      </c>
      <c r="W987" s="99">
        <v>0.96978214691203701</v>
      </c>
      <c r="X987" s="86">
        <v>24881.921716772002</v>
      </c>
      <c r="Y987" s="44">
        <v>25667.297527365299</v>
      </c>
      <c r="Z987" s="45">
        <v>24151.935286535201</v>
      </c>
      <c r="AA987" s="46">
        <v>0.97066197544763</v>
      </c>
      <c r="AB987" s="139">
        <v>25977.396848474498</v>
      </c>
      <c r="AC987" s="45">
        <v>24131.073370248501</v>
      </c>
      <c r="AD987" s="99">
        <v>0.96982353874952298</v>
      </c>
      <c r="AE987" s="142">
        <v>24870.455338294199</v>
      </c>
      <c r="AF987" s="44">
        <v>25655.4692228114</v>
      </c>
      <c r="AG987" s="45">
        <v>24141.665396294899</v>
      </c>
      <c r="AH987" s="140">
        <v>0.97069655814153499</v>
      </c>
      <c r="AI987" s="44">
        <v>25965.4256403209</v>
      </c>
      <c r="AJ987" s="45">
        <v>24120.709723921798</v>
      </c>
      <c r="AK987" s="46">
        <v>0.969853965109437</v>
      </c>
    </row>
    <row r="988" spans="1:37" x14ac:dyDescent="0.2">
      <c r="A988" s="35" t="s">
        <v>6254</v>
      </c>
      <c r="B988" s="35" t="s">
        <v>12037</v>
      </c>
      <c r="C988" s="85" t="s">
        <v>979</v>
      </c>
      <c r="D988" s="85" t="s">
        <v>979</v>
      </c>
      <c r="E988" s="85" t="s">
        <v>12898</v>
      </c>
      <c r="F988" s="85" t="s">
        <v>326</v>
      </c>
      <c r="G988" s="85" t="s">
        <v>326</v>
      </c>
      <c r="H988" s="840">
        <v>1.03143202053448</v>
      </c>
      <c r="I988" s="840">
        <v>1.04845277267128</v>
      </c>
      <c r="J988" s="86">
        <v>6230.0833333333303</v>
      </c>
      <c r="K988" s="44">
        <v>6425.9074405982001</v>
      </c>
      <c r="L988" s="45">
        <v>6045.9252612788596</v>
      </c>
      <c r="M988" s="46">
        <v>0.97044051223694505</v>
      </c>
      <c r="N988" s="139">
        <v>6531.9481448064598</v>
      </c>
      <c r="O988" s="45">
        <v>6067.17005017876</v>
      </c>
      <c r="P988" s="99">
        <v>0.97385054509898294</v>
      </c>
      <c r="Q988" s="86">
        <v>6270.3343979101901</v>
      </c>
      <c r="R988" s="44">
        <v>6467.42367746337</v>
      </c>
      <c r="S988" s="45">
        <v>6085.2978070399104</v>
      </c>
      <c r="T988" s="140">
        <v>0.97049015584688003</v>
      </c>
      <c r="U988" s="44">
        <v>6574.1494850650397</v>
      </c>
      <c r="V988" s="45">
        <v>6106.6362316526202</v>
      </c>
      <c r="W988" s="99">
        <v>0.97389323186461496</v>
      </c>
      <c r="X988" s="86">
        <v>6308.73854477861</v>
      </c>
      <c r="Y988" s="44">
        <v>6507.0349442647703</v>
      </c>
      <c r="Z988" s="45">
        <v>6122.8684754813703</v>
      </c>
      <c r="AA988" s="46">
        <v>0.97053768071414603</v>
      </c>
      <c r="AB988" s="139">
        <v>6614.4144193313005</v>
      </c>
      <c r="AC988" s="45">
        <v>6144.3000076232001</v>
      </c>
      <c r="AD988" s="99">
        <v>0.97393479916971604</v>
      </c>
      <c r="AE988" s="142">
        <v>6346.6558301642399</v>
      </c>
      <c r="AF988" s="44">
        <v>6546.1440465432597</v>
      </c>
      <c r="AG988" s="45">
        <v>6159.8880860490999</v>
      </c>
      <c r="AH988" s="140">
        <v>0.97057225897968602</v>
      </c>
      <c r="AI988" s="44">
        <v>6654.1689023260396</v>
      </c>
      <c r="AJ988" s="45">
        <v>6181.4228955951703</v>
      </c>
      <c r="AK988" s="46">
        <v>0.97396535451256805</v>
      </c>
    </row>
    <row r="989" spans="1:37" x14ac:dyDescent="0.2">
      <c r="A989" s="35" t="s">
        <v>6253</v>
      </c>
      <c r="B989" s="35" t="s">
        <v>12036</v>
      </c>
      <c r="C989" s="85" t="s">
        <v>979</v>
      </c>
      <c r="D989" s="85" t="s">
        <v>979</v>
      </c>
      <c r="E989" s="85" t="s">
        <v>12898</v>
      </c>
      <c r="F989" s="85" t="s">
        <v>462</v>
      </c>
      <c r="G989" s="85" t="s">
        <v>462</v>
      </c>
      <c r="H989" s="840">
        <v>1.03156411387887</v>
      </c>
      <c r="I989" s="840">
        <v>1.04402695033656</v>
      </c>
      <c r="J989" s="86">
        <v>6580</v>
      </c>
      <c r="K989" s="44">
        <v>6787.69186932296</v>
      </c>
      <c r="L989" s="45">
        <v>6386.3163479828199</v>
      </c>
      <c r="M989" s="46">
        <v>0.97056479452626498</v>
      </c>
      <c r="N989" s="139">
        <v>6869.6973332145699</v>
      </c>
      <c r="O989" s="45">
        <v>6380.8868334344797</v>
      </c>
      <c r="P989" s="99">
        <v>0.96973964033958704</v>
      </c>
      <c r="Q989" s="86">
        <v>6568.3164999699202</v>
      </c>
      <c r="R989" s="44">
        <v>6775.6395899674299</v>
      </c>
      <c r="S989" s="45">
        <v>6375.3028708787797</v>
      </c>
      <c r="T989" s="140">
        <v>0.97061444449395295</v>
      </c>
      <c r="U989" s="44">
        <v>6857.4994443089099</v>
      </c>
      <c r="V989" s="45">
        <v>6369.8360769385899</v>
      </c>
      <c r="W989" s="99">
        <v>0.96978214691203701</v>
      </c>
      <c r="X989" s="86">
        <v>6558.7524992763701</v>
      </c>
      <c r="Y989" s="44">
        <v>6765.7737100668501</v>
      </c>
      <c r="Z989" s="45">
        <v>6366.3316574196797</v>
      </c>
      <c r="AA989" s="46">
        <v>0.97066197544763</v>
      </c>
      <c r="AB989" s="139">
        <v>6847.5143698318097</v>
      </c>
      <c r="AC989" s="45">
        <v>6360.83255863049</v>
      </c>
      <c r="AD989" s="99">
        <v>0.96982353874952298</v>
      </c>
      <c r="AE989" s="142">
        <v>6549.0842930950002</v>
      </c>
      <c r="AF989" s="44">
        <v>6755.8003355245601</v>
      </c>
      <c r="AG989" s="45">
        <v>6357.1735822861101</v>
      </c>
      <c r="AH989" s="140">
        <v>0.97069655814153499</v>
      </c>
      <c r="AI989" s="44">
        <v>6837.4205020170502</v>
      </c>
      <c r="AJ989" s="45">
        <v>6351.6553694941204</v>
      </c>
      <c r="AK989" s="46">
        <v>0.969853965109437</v>
      </c>
    </row>
    <row r="990" spans="1:37" x14ac:dyDescent="0.2">
      <c r="A990" s="35" t="s">
        <v>6252</v>
      </c>
      <c r="B990" s="35" t="s">
        <v>12035</v>
      </c>
      <c r="C990" s="85" t="s">
        <v>979</v>
      </c>
      <c r="D990" s="85" t="s">
        <v>979</v>
      </c>
      <c r="E990" s="85" t="s">
        <v>12898</v>
      </c>
      <c r="F990" s="85" t="s">
        <v>325</v>
      </c>
      <c r="G990" s="85" t="s">
        <v>325</v>
      </c>
      <c r="H990" s="840">
        <v>1.0341248571472801</v>
      </c>
      <c r="I990" s="840">
        <v>1.0517149467634199</v>
      </c>
      <c r="J990" s="86">
        <v>6832.5833333333303</v>
      </c>
      <c r="K990" s="44">
        <v>7065.7442635301904</v>
      </c>
      <c r="L990" s="45">
        <v>6647.9267134661004</v>
      </c>
      <c r="M990" s="46">
        <v>0.97297411376362297</v>
      </c>
      <c r="N990" s="139">
        <v>7185.9300166733301</v>
      </c>
      <c r="O990" s="45">
        <v>6674.6181098369398</v>
      </c>
      <c r="P990" s="99">
        <v>0.97688060052985304</v>
      </c>
      <c r="Q990" s="86">
        <v>6920.2829176846299</v>
      </c>
      <c r="R990" s="44">
        <v>7156.4365836693496</v>
      </c>
      <c r="S990" s="45">
        <v>6733.6005835795104</v>
      </c>
      <c r="T990" s="140">
        <v>0.97302388698183795</v>
      </c>
      <c r="U990" s="44">
        <v>7278.1649803605196</v>
      </c>
      <c r="V990" s="45">
        <v>6760.58645608591</v>
      </c>
      <c r="W990" s="99">
        <v>0.97692342011182598</v>
      </c>
      <c r="X990" s="86">
        <v>7005.86530370541</v>
      </c>
      <c r="Y990" s="44">
        <v>7244.9394563874203</v>
      </c>
      <c r="Z990" s="45">
        <v>6817.2081115660703</v>
      </c>
      <c r="AA990" s="46">
        <v>0.97307153592582496</v>
      </c>
      <c r="AB990" s="139">
        <v>7368.1732549182598</v>
      </c>
      <c r="AC990" s="45">
        <v>6844.48601437045</v>
      </c>
      <c r="AD990" s="99">
        <v>0.97696511675015896</v>
      </c>
      <c r="AE990" s="142">
        <v>7091.6513897676796</v>
      </c>
      <c r="AF990" s="44">
        <v>7333.6529803817803</v>
      </c>
      <c r="AG990" s="45">
        <v>6900.92996730296</v>
      </c>
      <c r="AH990" s="140">
        <v>0.97310620446742402</v>
      </c>
      <c r="AI990" s="44">
        <v>7458.3957638542797</v>
      </c>
      <c r="AJ990" s="45">
        <v>6928.5133900016899</v>
      </c>
      <c r="AK990" s="46">
        <v>0.97699576716343295</v>
      </c>
    </row>
    <row r="991" spans="1:37" x14ac:dyDescent="0.2">
      <c r="A991" s="35" t="s">
        <v>6251</v>
      </c>
      <c r="B991" s="35" t="s">
        <v>12964</v>
      </c>
      <c r="C991" s="85" t="s">
        <v>979</v>
      </c>
      <c r="D991" s="85" t="s">
        <v>979</v>
      </c>
      <c r="E991" s="85" t="s">
        <v>12898</v>
      </c>
      <c r="F991" s="85" t="s">
        <v>462</v>
      </c>
      <c r="G991" s="85" t="s">
        <v>462</v>
      </c>
      <c r="H991" s="840">
        <v>1.03156411387887</v>
      </c>
      <c r="I991" s="840">
        <v>1.04402695033656</v>
      </c>
      <c r="J991" s="86">
        <v>4596.5833333333303</v>
      </c>
      <c r="K991" s="44">
        <v>4741.6704131203796</v>
      </c>
      <c r="L991" s="45">
        <v>4461.2819584395202</v>
      </c>
      <c r="M991" s="46">
        <v>0.97056479452626498</v>
      </c>
      <c r="N991" s="139">
        <v>4798.9568794678598</v>
      </c>
      <c r="O991" s="45">
        <v>4457.4890684576103</v>
      </c>
      <c r="P991" s="99">
        <v>0.96973964033958704</v>
      </c>
      <c r="Q991" s="86">
        <v>4595.8152919966296</v>
      </c>
      <c r="R991" s="44">
        <v>4740.8781292394597</v>
      </c>
      <c r="S991" s="45">
        <v>4460.7647066381196</v>
      </c>
      <c r="T991" s="140">
        <v>0.97061444449395295</v>
      </c>
      <c r="U991" s="44">
        <v>4798.1550236133698</v>
      </c>
      <c r="V991" s="45">
        <v>4456.93962068366</v>
      </c>
      <c r="W991" s="99">
        <v>0.96978214691203701</v>
      </c>
      <c r="X991" s="86">
        <v>4597.7879245920403</v>
      </c>
      <c r="Y991" s="44">
        <v>4742.9130262347499</v>
      </c>
      <c r="Z991" s="45">
        <v>4462.8979095737704</v>
      </c>
      <c r="AA991" s="46">
        <v>0.97066197544763</v>
      </c>
      <c r="AB991" s="139">
        <v>4800.2145052060896</v>
      </c>
      <c r="AC991" s="45">
        <v>4459.0429554476796</v>
      </c>
      <c r="AD991" s="99">
        <v>0.96982353874952298</v>
      </c>
      <c r="AE991" s="142">
        <v>4603.5698623108601</v>
      </c>
      <c r="AF991" s="44">
        <v>4748.8774656941696</v>
      </c>
      <c r="AG991" s="45">
        <v>4468.6694205092599</v>
      </c>
      <c r="AH991" s="140">
        <v>0.97069655814153499</v>
      </c>
      <c r="AI991" s="44">
        <v>4806.2510040097104</v>
      </c>
      <c r="AJ991" s="45">
        <v>4464.7904846204901</v>
      </c>
      <c r="AK991" s="46">
        <v>0.969853965109436</v>
      </c>
    </row>
    <row r="992" spans="1:37" x14ac:dyDescent="0.2">
      <c r="A992" s="35" t="s">
        <v>6250</v>
      </c>
      <c r="B992" s="35" t="s">
        <v>12034</v>
      </c>
      <c r="C992" s="85" t="s">
        <v>979</v>
      </c>
      <c r="D992" s="85" t="s">
        <v>979</v>
      </c>
      <c r="E992" s="85" t="s">
        <v>12898</v>
      </c>
      <c r="F992" s="85" t="s">
        <v>462</v>
      </c>
      <c r="G992" s="85" t="s">
        <v>462</v>
      </c>
      <c r="H992" s="840">
        <v>1.03156411387887</v>
      </c>
      <c r="I992" s="840">
        <v>1.04402695033656</v>
      </c>
      <c r="J992" s="86">
        <v>2343.0833333333298</v>
      </c>
      <c r="K992" s="44">
        <v>2417.0406824943502</v>
      </c>
      <c r="L992" s="45">
        <v>2274.1141939745798</v>
      </c>
      <c r="M992" s="46">
        <v>0.97056479452626498</v>
      </c>
      <c r="N992" s="139">
        <v>2446.24214688442</v>
      </c>
      <c r="O992" s="45">
        <v>2272.1807889523502</v>
      </c>
      <c r="P992" s="99">
        <v>0.96973964033958704</v>
      </c>
      <c r="Q992" s="86">
        <v>2339.4681708667799</v>
      </c>
      <c r="R992" s="44">
        <v>2413.31141062801</v>
      </c>
      <c r="S992" s="45">
        <v>2270.7215990771401</v>
      </c>
      <c r="T992" s="140">
        <v>0.97061444449395295</v>
      </c>
      <c r="U992" s="44">
        <v>2442.4678198394899</v>
      </c>
      <c r="V992" s="45">
        <v>2268.7744653755599</v>
      </c>
      <c r="W992" s="99">
        <v>0.96978214691203601</v>
      </c>
      <c r="X992" s="86">
        <v>2336.01717854564</v>
      </c>
      <c r="Y992" s="44">
        <v>2409.75149079225</v>
      </c>
      <c r="Z992" s="45">
        <v>2267.4830492067099</v>
      </c>
      <c r="AA992" s="46">
        <v>0.97066197544763</v>
      </c>
      <c r="AB992" s="139">
        <v>2438.8648908508198</v>
      </c>
      <c r="AC992" s="45">
        <v>2265.5244466768099</v>
      </c>
      <c r="AD992" s="99">
        <v>0.96982353874952298</v>
      </c>
      <c r="AE992" s="142">
        <v>2336.7987871595501</v>
      </c>
      <c r="AF992" s="44">
        <v>2410.5577701894599</v>
      </c>
      <c r="AG992" s="45">
        <v>2268.3225397650899</v>
      </c>
      <c r="AH992" s="140">
        <v>0.97069655814153499</v>
      </c>
      <c r="AI992" s="44">
        <v>2439.68091130836</v>
      </c>
      <c r="AJ992" s="45">
        <v>2266.3535693896101</v>
      </c>
      <c r="AK992" s="46">
        <v>0.969853965109437</v>
      </c>
    </row>
    <row r="993" spans="1:37" x14ac:dyDescent="0.2">
      <c r="A993" s="35" t="s">
        <v>6249</v>
      </c>
      <c r="B993" s="35" t="s">
        <v>12965</v>
      </c>
      <c r="C993" s="85" t="s">
        <v>979</v>
      </c>
      <c r="D993" s="85" t="s">
        <v>979</v>
      </c>
      <c r="E993" s="85" t="s">
        <v>12898</v>
      </c>
      <c r="F993" s="85" t="s">
        <v>462</v>
      </c>
      <c r="G993" s="85" t="s">
        <v>462</v>
      </c>
      <c r="H993" s="840">
        <v>1.03156411387887</v>
      </c>
      <c r="I993" s="840">
        <v>1.04402695033656</v>
      </c>
      <c r="J993" s="86">
        <v>8495.75</v>
      </c>
      <c r="K993" s="44">
        <v>8763.9108204864006</v>
      </c>
      <c r="L993" s="45">
        <v>8245.6758530965199</v>
      </c>
      <c r="M993" s="46">
        <v>0.97056479452626498</v>
      </c>
      <c r="N993" s="139">
        <v>8869.7919633218407</v>
      </c>
      <c r="O993" s="45">
        <v>8238.66554941504</v>
      </c>
      <c r="P993" s="99">
        <v>0.96973964033958704</v>
      </c>
      <c r="Q993" s="86">
        <v>8474.6971991865903</v>
      </c>
      <c r="R993" s="44">
        <v>8742.1935066706501</v>
      </c>
      <c r="S993" s="45">
        <v>8225.6635142429604</v>
      </c>
      <c r="T993" s="140">
        <v>0.97061444449395295</v>
      </c>
      <c r="U993" s="44">
        <v>8847.8122718925697</v>
      </c>
      <c r="V993" s="45">
        <v>8218.6100442566003</v>
      </c>
      <c r="W993" s="99">
        <v>0.96978214691203701</v>
      </c>
      <c r="X993" s="86">
        <v>8456.9485432198198</v>
      </c>
      <c r="Y993" s="44">
        <v>8723.8846301057401</v>
      </c>
      <c r="Z993" s="45">
        <v>8208.8383792207005</v>
      </c>
      <c r="AA993" s="46">
        <v>0.97066197544763</v>
      </c>
      <c r="AB993" s="139">
        <v>8829.2821967309992</v>
      </c>
      <c r="AC993" s="45">
        <v>8201.74776320807</v>
      </c>
      <c r="AD993" s="99">
        <v>0.96982353874952298</v>
      </c>
      <c r="AE993" s="142">
        <v>8444.04121756106</v>
      </c>
      <c r="AF993" s="44">
        <v>8710.5698961500093</v>
      </c>
      <c r="AG993" s="45">
        <v>8196.6017466917801</v>
      </c>
      <c r="AH993" s="140">
        <v>0.97069655814153499</v>
      </c>
      <c r="AI993" s="44">
        <v>8815.8066008864898</v>
      </c>
      <c r="AJ993" s="45">
        <v>8189.4868563991004</v>
      </c>
      <c r="AK993" s="46">
        <v>0.969853965109437</v>
      </c>
    </row>
    <row r="994" spans="1:37" x14ac:dyDescent="0.2">
      <c r="A994" s="35" t="s">
        <v>6248</v>
      </c>
      <c r="B994" s="35" t="s">
        <v>8893</v>
      </c>
      <c r="C994" s="85" t="s">
        <v>979</v>
      </c>
      <c r="D994" s="85" t="s">
        <v>979</v>
      </c>
      <c r="E994" s="85" t="s">
        <v>12898</v>
      </c>
      <c r="F994" s="85" t="s">
        <v>326</v>
      </c>
      <c r="G994" s="85" t="s">
        <v>326</v>
      </c>
      <c r="H994" s="840">
        <v>1.03143202053448</v>
      </c>
      <c r="I994" s="840">
        <v>1.04845277267128</v>
      </c>
      <c r="J994" s="86">
        <v>7778.25</v>
      </c>
      <c r="K994" s="44">
        <v>8022.7361137223397</v>
      </c>
      <c r="L994" s="45">
        <v>7548.3289143070197</v>
      </c>
      <c r="M994" s="46">
        <v>0.97044051223694505</v>
      </c>
      <c r="N994" s="139">
        <v>8155.1277790303802</v>
      </c>
      <c r="O994" s="45">
        <v>7574.8530024161701</v>
      </c>
      <c r="P994" s="99">
        <v>0.97385054509898294</v>
      </c>
      <c r="Q994" s="86">
        <v>7836.6307812227496</v>
      </c>
      <c r="R994" s="44">
        <v>8082.9519208592901</v>
      </c>
      <c r="S994" s="45">
        <v>7605.3730281833195</v>
      </c>
      <c r="T994" s="140">
        <v>0.97049015584688003</v>
      </c>
      <c r="U994" s="44">
        <v>8216.3372709740797</v>
      </c>
      <c r="V994" s="45">
        <v>7632.0416784547397</v>
      </c>
      <c r="W994" s="99">
        <v>0.97389323186461496</v>
      </c>
      <c r="X994" s="86">
        <v>7897.1461365647401</v>
      </c>
      <c r="Y994" s="44">
        <v>8145.3693960930505</v>
      </c>
      <c r="Z994" s="45">
        <v>7664.4778956422297</v>
      </c>
      <c r="AA994" s="46">
        <v>0.97053768071414603</v>
      </c>
      <c r="AB994" s="139">
        <v>8279.7847630715896</v>
      </c>
      <c r="AC994" s="45">
        <v>7691.30543652908</v>
      </c>
      <c r="AD994" s="99">
        <v>0.97393479916971604</v>
      </c>
      <c r="AE994" s="142">
        <v>7956.4440637481002</v>
      </c>
      <c r="AF994" s="44">
        <v>8206.5311769412892</v>
      </c>
      <c r="AG994" s="45">
        <v>7722.3038883974996</v>
      </c>
      <c r="AH994" s="140">
        <v>0.97057225897968602</v>
      </c>
      <c r="AI994" s="44">
        <v>8341.9558392406398</v>
      </c>
      <c r="AJ994" s="45">
        <v>7749.3008632078299</v>
      </c>
      <c r="AK994" s="46">
        <v>0.97396535451256705</v>
      </c>
    </row>
    <row r="995" spans="1:37" x14ac:dyDescent="0.2">
      <c r="A995" s="35" t="s">
        <v>6247</v>
      </c>
      <c r="B995" s="35" t="s">
        <v>12033</v>
      </c>
      <c r="C995" s="85" t="s">
        <v>979</v>
      </c>
      <c r="D995" s="85" t="s">
        <v>979</v>
      </c>
      <c r="E995" s="85" t="s">
        <v>12898</v>
      </c>
      <c r="F995" s="85" t="s">
        <v>324</v>
      </c>
      <c r="G995" s="85" t="s">
        <v>324</v>
      </c>
      <c r="H995" s="840">
        <v>1.0364957831944599</v>
      </c>
      <c r="I995" s="840">
        <v>1.04615795090562</v>
      </c>
      <c r="J995" s="86">
        <v>3529.8333333333298</v>
      </c>
      <c r="K995" s="44">
        <v>3658.6573653792302</v>
      </c>
      <c r="L995" s="45">
        <v>3442.31055180761</v>
      </c>
      <c r="M995" s="46">
        <v>0.97520484021179699</v>
      </c>
      <c r="N995" s="139">
        <v>3692.7632070383502</v>
      </c>
      <c r="O995" s="45">
        <v>3430.0061536708699</v>
      </c>
      <c r="P995" s="99">
        <v>0.97171901043605502</v>
      </c>
      <c r="Q995" s="86">
        <v>3554.79899082054</v>
      </c>
      <c r="R995" s="44">
        <v>3684.5341640893898</v>
      </c>
      <c r="S995" s="45">
        <v>3466.8345212681202</v>
      </c>
      <c r="T995" s="140">
        <v>0.97525472754449205</v>
      </c>
      <c r="U995" s="44">
        <v>3718.8812281181799</v>
      </c>
      <c r="V995" s="45">
        <v>3454.41716840039</v>
      </c>
      <c r="W995" s="99">
        <v>0.97176160377018295</v>
      </c>
      <c r="X995" s="86">
        <v>3577.7777588963299</v>
      </c>
      <c r="Y995" s="44">
        <v>3708.35156030295</v>
      </c>
      <c r="Z995" s="45">
        <v>3489.4155416506101</v>
      </c>
      <c r="AA995" s="46">
        <v>0.97530248573265799</v>
      </c>
      <c r="AB995" s="139">
        <v>3742.92064904268</v>
      </c>
      <c r="AC995" s="45">
        <v>3476.8954459873398</v>
      </c>
      <c r="AD995" s="99">
        <v>0.97180308009402205</v>
      </c>
      <c r="AE995" s="142">
        <v>3603.0402479875202</v>
      </c>
      <c r="AF995" s="44">
        <v>3734.5360237189698</v>
      </c>
      <c r="AG995" s="45">
        <v>3514.1793085924101</v>
      </c>
      <c r="AH995" s="140">
        <v>0.97533723375842096</v>
      </c>
      <c r="AI995" s="44">
        <v>3769.3492028650999</v>
      </c>
      <c r="AJ995" s="45">
        <v>3501.5554618607598</v>
      </c>
      <c r="AK995" s="46">
        <v>0.97183356855826197</v>
      </c>
    </row>
    <row r="996" spans="1:37" x14ac:dyDescent="0.2">
      <c r="A996" s="35" t="s">
        <v>6246</v>
      </c>
      <c r="B996" s="35" t="s">
        <v>12032</v>
      </c>
      <c r="C996" s="85" t="s">
        <v>979</v>
      </c>
      <c r="D996" s="85" t="s">
        <v>979</v>
      </c>
      <c r="E996" s="85" t="s">
        <v>12898</v>
      </c>
      <c r="F996" s="85" t="s">
        <v>327</v>
      </c>
      <c r="G996" s="85" t="s">
        <v>327</v>
      </c>
      <c r="H996" s="840">
        <v>1.0316706061896901</v>
      </c>
      <c r="I996" s="840">
        <v>1.0441851672607101</v>
      </c>
      <c r="J996" s="86">
        <v>7169.75</v>
      </c>
      <c r="K996" s="44">
        <v>7396.8203287285096</v>
      </c>
      <c r="L996" s="45">
        <v>6959.4253094995602</v>
      </c>
      <c r="M996" s="46">
        <v>0.97066498964393</v>
      </c>
      <c r="N996" s="139">
        <v>7486.5466029674999</v>
      </c>
      <c r="O996" s="45">
        <v>6953.8444460718902</v>
      </c>
      <c r="P996" s="99">
        <v>0.96988659940331101</v>
      </c>
      <c r="Q996" s="86">
        <v>7231.3482529797502</v>
      </c>
      <c r="R996" s="44">
        <v>7460.3694357203603</v>
      </c>
      <c r="S996" s="45">
        <v>7019.5756503620196</v>
      </c>
      <c r="T996" s="140">
        <v>0.97071464473717395</v>
      </c>
      <c r="U996" s="44">
        <v>7550.8665850581401</v>
      </c>
      <c r="V996" s="45">
        <v>7013.89519259387</v>
      </c>
      <c r="W996" s="99">
        <v>0.96992911241741298</v>
      </c>
      <c r="X996" s="86">
        <v>7284.2074911629097</v>
      </c>
      <c r="Y996" s="44">
        <v>7514.9027580194997</v>
      </c>
      <c r="Z996" s="45">
        <v>7071.2331480470602</v>
      </c>
      <c r="AA996" s="46">
        <v>0.97076218059765196</v>
      </c>
      <c r="AB996" s="139">
        <v>7606.0614175216897</v>
      </c>
      <c r="AC996" s="45">
        <v>7065.4664589923996</v>
      </c>
      <c r="AD996" s="99">
        <v>0.96997051052761996</v>
      </c>
      <c r="AE996" s="142">
        <v>7335.4925179293105</v>
      </c>
      <c r="AF996" s="44">
        <v>7567.8120126720496</v>
      </c>
      <c r="AG996" s="45">
        <v>7121.2724197436801</v>
      </c>
      <c r="AH996" s="140">
        <v>0.97079676686166205</v>
      </c>
      <c r="AI996" s="44">
        <v>7659.61248177373</v>
      </c>
      <c r="AJ996" s="45">
        <v>7115.43464874657</v>
      </c>
      <c r="AK996" s="46">
        <v>0.97000094149849203</v>
      </c>
    </row>
    <row r="997" spans="1:37" x14ac:dyDescent="0.2">
      <c r="A997" s="35" t="s">
        <v>6245</v>
      </c>
      <c r="B997" s="35" t="s">
        <v>12966</v>
      </c>
      <c r="C997" s="85" t="s">
        <v>979</v>
      </c>
      <c r="D997" s="85" t="s">
        <v>979</v>
      </c>
      <c r="E997" s="85" t="s">
        <v>12898</v>
      </c>
      <c r="F997" s="85" t="s">
        <v>324</v>
      </c>
      <c r="G997" s="85" t="s">
        <v>324</v>
      </c>
      <c r="H997" s="840">
        <v>1.0364957831944599</v>
      </c>
      <c r="I997" s="840">
        <v>1.04615795090562</v>
      </c>
      <c r="J997" s="86">
        <v>6013.25</v>
      </c>
      <c r="K997" s="44">
        <v>6232.70826829406</v>
      </c>
      <c r="L997" s="45">
        <v>5864.1505054035897</v>
      </c>
      <c r="M997" s="46">
        <v>0.97520484021179799</v>
      </c>
      <c r="N997" s="139">
        <v>6290.8092982832204</v>
      </c>
      <c r="O997" s="45">
        <v>5843.18933950461</v>
      </c>
      <c r="P997" s="99">
        <v>0.97171901043605502</v>
      </c>
      <c r="Q997" s="86">
        <v>6051.4334316383001</v>
      </c>
      <c r="R997" s="44">
        <v>6272.2852341750504</v>
      </c>
      <c r="S997" s="45">
        <v>5901.6890626260401</v>
      </c>
      <c r="T997" s="140">
        <v>0.97525472754449205</v>
      </c>
      <c r="U997" s="44">
        <v>6330.7551988844898</v>
      </c>
      <c r="V997" s="45">
        <v>5880.5506566373397</v>
      </c>
      <c r="W997" s="99">
        <v>0.97176160377018295</v>
      </c>
      <c r="X997" s="86">
        <v>6086.5837963233798</v>
      </c>
      <c r="Y997" s="44">
        <v>6308.7184389488802</v>
      </c>
      <c r="Z997" s="45">
        <v>5936.2603061743102</v>
      </c>
      <c r="AA997" s="46">
        <v>0.97530248573265899</v>
      </c>
      <c r="AB997" s="139">
        <v>6367.5280323770103</v>
      </c>
      <c r="AC997" s="45">
        <v>5914.9608805174203</v>
      </c>
      <c r="AD997" s="99">
        <v>0.97180308009402205</v>
      </c>
      <c r="AE997" s="142">
        <v>6123.6358790387003</v>
      </c>
      <c r="AF997" s="44">
        <v>6347.1227664418802</v>
      </c>
      <c r="AG997" s="45">
        <v>5972.61007880542</v>
      </c>
      <c r="AH997" s="140">
        <v>0.97533723375842096</v>
      </c>
      <c r="AI997" s="44">
        <v>6406.2903633072601</v>
      </c>
      <c r="AJ997" s="45">
        <v>5951.1549088775801</v>
      </c>
      <c r="AK997" s="46">
        <v>0.97183356855826197</v>
      </c>
    </row>
    <row r="998" spans="1:37" x14ac:dyDescent="0.2">
      <c r="A998" s="35" t="s">
        <v>6244</v>
      </c>
      <c r="B998" s="35" t="s">
        <v>12967</v>
      </c>
      <c r="C998" s="85" t="s">
        <v>979</v>
      </c>
      <c r="D998" s="85" t="s">
        <v>979</v>
      </c>
      <c r="E998" s="85" t="s">
        <v>12898</v>
      </c>
      <c r="F998" s="85" t="s">
        <v>462</v>
      </c>
      <c r="G998" s="85" t="s">
        <v>462</v>
      </c>
      <c r="H998" s="840">
        <v>1.03156411387887</v>
      </c>
      <c r="I998" s="840">
        <v>1.04402695033656</v>
      </c>
      <c r="J998" s="86">
        <v>10695.416666666701</v>
      </c>
      <c r="K998" s="44">
        <v>11033.0080163153</v>
      </c>
      <c r="L998" s="45">
        <v>10380.594879456101</v>
      </c>
      <c r="M998" s="46">
        <v>0.97056479452626498</v>
      </c>
      <c r="N998" s="139">
        <v>11166.3032450788</v>
      </c>
      <c r="O998" s="45">
        <v>10371.769511615399</v>
      </c>
      <c r="P998" s="99">
        <v>0.96973964033958704</v>
      </c>
      <c r="Q998" s="86">
        <v>10696.5240363168</v>
      </c>
      <c r="R998" s="44">
        <v>11034.1503391072</v>
      </c>
      <c r="S998" s="45">
        <v>10382.200735525899</v>
      </c>
      <c r="T998" s="140">
        <v>0.97061444449395295</v>
      </c>
      <c r="U998" s="44">
        <v>11167.459368837601</v>
      </c>
      <c r="V998" s="45">
        <v>10373.2980444356</v>
      </c>
      <c r="W998" s="99">
        <v>0.96978214691203701</v>
      </c>
      <c r="X998" s="86">
        <v>10701.094211981699</v>
      </c>
      <c r="Y998" s="44">
        <v>11038.8647683172</v>
      </c>
      <c r="Z998" s="45">
        <v>10387.1452472533</v>
      </c>
      <c r="AA998" s="46">
        <v>0.970661975447629</v>
      </c>
      <c r="AB998" s="139">
        <v>11172.2307553994</v>
      </c>
      <c r="AC998" s="45">
        <v>10378.1730571561</v>
      </c>
      <c r="AD998" s="99">
        <v>0.96982353874952298</v>
      </c>
      <c r="AE998" s="142">
        <v>10714.271778321099</v>
      </c>
      <c r="AF998" s="44">
        <v>11052.4582728612</v>
      </c>
      <c r="AG998" s="45">
        <v>10400.3067382093</v>
      </c>
      <c r="AH998" s="140">
        <v>0.97069655814153499</v>
      </c>
      <c r="AI998" s="44">
        <v>11185.988489797601</v>
      </c>
      <c r="AJ998" s="45">
        <v>10391.278967464799</v>
      </c>
      <c r="AK998" s="46">
        <v>0.969853965109437</v>
      </c>
    </row>
    <row r="999" spans="1:37" x14ac:dyDescent="0.2">
      <c r="A999" s="35" t="s">
        <v>6243</v>
      </c>
      <c r="B999" s="35" t="s">
        <v>12031</v>
      </c>
      <c r="C999" s="85" t="s">
        <v>979</v>
      </c>
      <c r="D999" s="85" t="s">
        <v>979</v>
      </c>
      <c r="E999" s="85" t="s">
        <v>12898</v>
      </c>
      <c r="F999" s="85" t="s">
        <v>462</v>
      </c>
      <c r="G999" s="85" t="s">
        <v>462</v>
      </c>
      <c r="H999" s="840">
        <v>1.03156411387887</v>
      </c>
      <c r="I999" s="840">
        <v>1.04402695033656</v>
      </c>
      <c r="J999" s="86">
        <v>9834.3333333333303</v>
      </c>
      <c r="K999" s="44">
        <v>10144.745350589399</v>
      </c>
      <c r="L999" s="45">
        <v>9544.8577109694597</v>
      </c>
      <c r="M999" s="46">
        <v>0.97056479452626498</v>
      </c>
      <c r="N999" s="139">
        <v>10267.309038593199</v>
      </c>
      <c r="O999" s="45">
        <v>9536.7428696462794</v>
      </c>
      <c r="P999" s="99">
        <v>0.96973964033958704</v>
      </c>
      <c r="Q999" s="86">
        <v>9815.7909560553508</v>
      </c>
      <c r="R999" s="44">
        <v>10125.617699603399</v>
      </c>
      <c r="S999" s="45">
        <v>9527.3484860804292</v>
      </c>
      <c r="T999" s="140">
        <v>0.97061444449395295</v>
      </c>
      <c r="U999" s="44">
        <v>10247.950296991699</v>
      </c>
      <c r="V999" s="45">
        <v>9519.1788270030993</v>
      </c>
      <c r="W999" s="99">
        <v>0.96978214691203701</v>
      </c>
      <c r="X999" s="86">
        <v>9801.58677374941</v>
      </c>
      <c r="Y999" s="44">
        <v>10110.9651748697</v>
      </c>
      <c r="Z999" s="45">
        <v>9514.0275803289605</v>
      </c>
      <c r="AA999" s="46">
        <v>0.97066197544763</v>
      </c>
      <c r="AB999" s="139">
        <v>10233.120747856799</v>
      </c>
      <c r="AC999" s="45">
        <v>9505.8095702781793</v>
      </c>
      <c r="AD999" s="99">
        <v>0.96982353874952298</v>
      </c>
      <c r="AE999" s="142">
        <v>9796.2669272136991</v>
      </c>
      <c r="AF999" s="44">
        <v>10105.477412092099</v>
      </c>
      <c r="AG999" s="45">
        <v>9509.2025888820899</v>
      </c>
      <c r="AH999" s="140">
        <v>0.97069655814153499</v>
      </c>
      <c r="AI999" s="44">
        <v>10227.5666847018</v>
      </c>
      <c r="AJ999" s="45">
        <v>9500.9483226286393</v>
      </c>
      <c r="AK999" s="46">
        <v>0.969853965109437</v>
      </c>
    </row>
    <row r="1000" spans="1:37" x14ac:dyDescent="0.2">
      <c r="A1000" s="35" t="s">
        <v>6242</v>
      </c>
      <c r="B1000" s="35" t="s">
        <v>12030</v>
      </c>
      <c r="C1000" s="85" t="s">
        <v>979</v>
      </c>
      <c r="D1000" s="85" t="s">
        <v>979</v>
      </c>
      <c r="E1000" s="85" t="s">
        <v>12898</v>
      </c>
      <c r="F1000" s="85" t="s">
        <v>462</v>
      </c>
      <c r="G1000" s="85" t="s">
        <v>462</v>
      </c>
      <c r="H1000" s="840">
        <v>1.03156411387887</v>
      </c>
      <c r="I1000" s="840">
        <v>1.04402695033656</v>
      </c>
      <c r="J1000" s="86">
        <v>14143.166666666701</v>
      </c>
      <c r="K1000" s="44">
        <v>14589.583189941201</v>
      </c>
      <c r="L1000" s="45">
        <v>13726.859649784101</v>
      </c>
      <c r="M1000" s="46">
        <v>0.97056479452626498</v>
      </c>
      <c r="N1000" s="139">
        <v>14765.8471631017</v>
      </c>
      <c r="O1000" s="45">
        <v>13715.1893565962</v>
      </c>
      <c r="P1000" s="99">
        <v>0.96973964033958704</v>
      </c>
      <c r="Q1000" s="86">
        <v>14111.115685438301</v>
      </c>
      <c r="R1000" s="44">
        <v>14556.520547891399</v>
      </c>
      <c r="S1000" s="45">
        <v>13696.4527122117</v>
      </c>
      <c r="T1000" s="140">
        <v>0.97061444449395295</v>
      </c>
      <c r="U1000" s="44">
        <v>14732.3850749146</v>
      </c>
      <c r="V1000" s="45">
        <v>13684.7080647485</v>
      </c>
      <c r="W1000" s="99">
        <v>0.96978214691203601</v>
      </c>
      <c r="X1000" s="86">
        <v>14083.573176751799</v>
      </c>
      <c r="Y1000" s="44">
        <v>14528.108684324199</v>
      </c>
      <c r="Z1000" s="45">
        <v>13670.388961107101</v>
      </c>
      <c r="AA1000" s="46">
        <v>0.97066197544763</v>
      </c>
      <c r="AB1000" s="139">
        <v>14703.629953566</v>
      </c>
      <c r="AC1000" s="45">
        <v>13658.5807765153</v>
      </c>
      <c r="AD1000" s="99">
        <v>0.96982353874952298</v>
      </c>
      <c r="AE1000" s="142">
        <v>14065.744251906601</v>
      </c>
      <c r="AF1000" s="44">
        <v>14509.7170052648</v>
      </c>
      <c r="AG1000" s="45">
        <v>13653.5695330248</v>
      </c>
      <c r="AH1000" s="140">
        <v>0.97069655814153499</v>
      </c>
      <c r="AI1000" s="44">
        <v>14685.016075531999</v>
      </c>
      <c r="AJ1000" s="45">
        <v>13641.7178349268</v>
      </c>
      <c r="AK1000" s="46">
        <v>0.969853965109437</v>
      </c>
    </row>
    <row r="1001" spans="1:37" x14ac:dyDescent="0.2">
      <c r="A1001" s="35" t="s">
        <v>6241</v>
      </c>
      <c r="B1001" s="35" t="s">
        <v>12029</v>
      </c>
      <c r="C1001" s="85" t="s">
        <v>979</v>
      </c>
      <c r="D1001" s="85" t="s">
        <v>979</v>
      </c>
      <c r="E1001" s="85" t="s">
        <v>12898</v>
      </c>
      <c r="F1001" s="85" t="s">
        <v>326</v>
      </c>
      <c r="G1001" s="85" t="s">
        <v>326</v>
      </c>
      <c r="H1001" s="840">
        <v>1.03143202053448</v>
      </c>
      <c r="I1001" s="840">
        <v>1.04845277267128</v>
      </c>
      <c r="J1001" s="86">
        <v>4970.25</v>
      </c>
      <c r="K1001" s="44">
        <v>5126.4750000615104</v>
      </c>
      <c r="L1001" s="45">
        <v>4823.3319559456804</v>
      </c>
      <c r="M1001" s="46">
        <v>0.97044051223694505</v>
      </c>
      <c r="N1001" s="139">
        <v>5211.0723933694298</v>
      </c>
      <c r="O1001" s="45">
        <v>4840.2806717782196</v>
      </c>
      <c r="P1001" s="99">
        <v>0.97385054509898294</v>
      </c>
      <c r="Q1001" s="86">
        <v>5000.3515240868701</v>
      </c>
      <c r="R1001" s="44">
        <v>5157.5226758715999</v>
      </c>
      <c r="S1001" s="45">
        <v>4852.7919299002497</v>
      </c>
      <c r="T1001" s="140">
        <v>0.97049015584688003</v>
      </c>
      <c r="U1001" s="44">
        <v>5242.6324197599397</v>
      </c>
      <c r="V1001" s="45">
        <v>4869.8085062521104</v>
      </c>
      <c r="W1001" s="99">
        <v>0.97389323186461496</v>
      </c>
      <c r="X1001" s="86">
        <v>5029.8760632412004</v>
      </c>
      <c r="Y1001" s="44">
        <v>5187.9752309469004</v>
      </c>
      <c r="Z1001" s="45">
        <v>4881.6842486977202</v>
      </c>
      <c r="AA1001" s="46">
        <v>0.97053768071414603</v>
      </c>
      <c r="AB1001" s="139">
        <v>5273.58750469814</v>
      </c>
      <c r="AC1001" s="45">
        <v>4898.7713335013796</v>
      </c>
      <c r="AD1001" s="99">
        <v>0.97393479916971604</v>
      </c>
      <c r="AE1001" s="142">
        <v>5057.9351502750496</v>
      </c>
      <c r="AF1001" s="44">
        <v>5216.9162717805802</v>
      </c>
      <c r="AG1001" s="45">
        <v>4909.0915445752098</v>
      </c>
      <c r="AH1001" s="140">
        <v>0.97057225897968602</v>
      </c>
      <c r="AI1001" s="44">
        <v>5303.0061322973997</v>
      </c>
      <c r="AJ1001" s="45">
        <v>4926.2536017392204</v>
      </c>
      <c r="AK1001" s="46">
        <v>0.97396535451256705</v>
      </c>
    </row>
    <row r="1002" spans="1:37" x14ac:dyDescent="0.2">
      <c r="A1002" s="35" t="s">
        <v>6240</v>
      </c>
      <c r="B1002" s="35" t="s">
        <v>12028</v>
      </c>
      <c r="C1002" s="85" t="s">
        <v>979</v>
      </c>
      <c r="D1002" s="85" t="s">
        <v>979</v>
      </c>
      <c r="E1002" s="85" t="s">
        <v>12898</v>
      </c>
      <c r="F1002" s="85" t="s">
        <v>461</v>
      </c>
      <c r="G1002" s="85" t="s">
        <v>461</v>
      </c>
      <c r="H1002" s="840">
        <v>1.03393047361408</v>
      </c>
      <c r="I1002" s="840">
        <v>1.06501306423826</v>
      </c>
      <c r="J1002" s="86">
        <v>5627.5833333333303</v>
      </c>
      <c r="K1002" s="44">
        <v>5818.5299011360603</v>
      </c>
      <c r="L1002" s="45">
        <v>5474.4636828304601</v>
      </c>
      <c r="M1002" s="46">
        <v>0.97279122468148704</v>
      </c>
      <c r="N1002" s="139">
        <v>5993.4497700895199</v>
      </c>
      <c r="O1002" s="45">
        <v>5566.9883067351402</v>
      </c>
      <c r="P1002" s="99">
        <v>0.98923249590294504</v>
      </c>
      <c r="Q1002" s="86">
        <v>5647.2479829193599</v>
      </c>
      <c r="R1002" s="44">
        <v>5838.8617815959897</v>
      </c>
      <c r="S1002" s="45">
        <v>5493.87431025567</v>
      </c>
      <c r="T1002" s="140">
        <v>0.97284098854387402</v>
      </c>
      <c r="U1002" s="44">
        <v>6014.3928788023004</v>
      </c>
      <c r="V1002" s="45">
        <v>5586.6860874588501</v>
      </c>
      <c r="W1002" s="99">
        <v>0.98927585690522601</v>
      </c>
      <c r="X1002" s="86">
        <v>5665.7016818163302</v>
      </c>
      <c r="Y1002" s="44">
        <v>5857.9416232364702</v>
      </c>
      <c r="Z1002" s="45">
        <v>5512.0967388899498</v>
      </c>
      <c r="AA1002" s="46">
        <v>0.97288862853133096</v>
      </c>
      <c r="AB1002" s="139">
        <v>6034.0463092111004</v>
      </c>
      <c r="AC1002" s="45">
        <v>5605.1811140422396</v>
      </c>
      <c r="AD1002" s="99">
        <v>0.98931808076511896</v>
      </c>
      <c r="AE1002" s="142">
        <v>5691.3449677559702</v>
      </c>
      <c r="AF1002" s="44">
        <v>5884.4549980130596</v>
      </c>
      <c r="AG1002" s="45">
        <v>5537.2420737202601</v>
      </c>
      <c r="AH1002" s="140">
        <v>0.97292329055631599</v>
      </c>
      <c r="AI1002" s="44">
        <v>6061.3567437468</v>
      </c>
      <c r="AJ1002" s="45">
        <v>5630.7271282322599</v>
      </c>
      <c r="AK1002" s="46">
        <v>0.98934911872902798</v>
      </c>
    </row>
    <row r="1003" spans="1:37" x14ac:dyDescent="0.2">
      <c r="A1003" s="35" t="s">
        <v>6239</v>
      </c>
      <c r="B1003" s="35" t="s">
        <v>12027</v>
      </c>
      <c r="C1003" s="85" t="s">
        <v>979</v>
      </c>
      <c r="D1003" s="85" t="s">
        <v>979</v>
      </c>
      <c r="E1003" s="85" t="s">
        <v>12898</v>
      </c>
      <c r="F1003" s="85" t="s">
        <v>324</v>
      </c>
      <c r="G1003" s="85" t="s">
        <v>324</v>
      </c>
      <c r="H1003" s="840">
        <v>1.0364957831944599</v>
      </c>
      <c r="I1003" s="840">
        <v>1.04615795090562</v>
      </c>
      <c r="J1003" s="86">
        <v>5302.4166666666697</v>
      </c>
      <c r="K1003" s="44">
        <v>5495.9325157399999</v>
      </c>
      <c r="L1003" s="45">
        <v>5170.9423981530399</v>
      </c>
      <c r="M1003" s="46">
        <v>0.97520484021179799</v>
      </c>
      <c r="N1003" s="139">
        <v>5547.1653548478098</v>
      </c>
      <c r="O1003" s="45">
        <v>5152.4590762529797</v>
      </c>
      <c r="P1003" s="99">
        <v>0.97171901043605502</v>
      </c>
      <c r="Q1003" s="86">
        <v>5340.1454897437698</v>
      </c>
      <c r="R1003" s="44">
        <v>5535.0382817643003</v>
      </c>
      <c r="S1003" s="45">
        <v>5208.0021346479998</v>
      </c>
      <c r="T1003" s="140">
        <v>0.97525472754449205</v>
      </c>
      <c r="U1003" s="44">
        <v>5586.6356630882301</v>
      </c>
      <c r="V1003" s="45">
        <v>5189.3483454795096</v>
      </c>
      <c r="W1003" s="99">
        <v>0.97176160377018295</v>
      </c>
      <c r="X1003" s="86">
        <v>5377.0650855351496</v>
      </c>
      <c r="Y1003" s="44">
        <v>5573.3052871193204</v>
      </c>
      <c r="Z1003" s="45">
        <v>5244.2649438687204</v>
      </c>
      <c r="AA1003" s="46">
        <v>0.97530248573265899</v>
      </c>
      <c r="AB1003" s="139">
        <v>5625.2593917696104</v>
      </c>
      <c r="AC1003" s="45">
        <v>5225.4484119890903</v>
      </c>
      <c r="AD1003" s="99">
        <v>0.97180308009402205</v>
      </c>
      <c r="AE1003" s="142">
        <v>5413.8276250346098</v>
      </c>
      <c r="AF1003" s="44">
        <v>5611.4095042900199</v>
      </c>
      <c r="AG1003" s="45">
        <v>5280.3076598461803</v>
      </c>
      <c r="AH1003" s="140">
        <v>0.97533723375842096</v>
      </c>
      <c r="AI1003" s="44">
        <v>5663.7188147624502</v>
      </c>
      <c r="AJ1003" s="45">
        <v>5261.33942039668</v>
      </c>
      <c r="AK1003" s="46">
        <v>0.97183356855826197</v>
      </c>
    </row>
    <row r="1004" spans="1:37" x14ac:dyDescent="0.2">
      <c r="A1004" s="35" t="s">
        <v>6238</v>
      </c>
      <c r="B1004" s="35" t="s">
        <v>12026</v>
      </c>
      <c r="C1004" s="85" t="s">
        <v>979</v>
      </c>
      <c r="D1004" s="85" t="s">
        <v>979</v>
      </c>
      <c r="E1004" s="85" t="s">
        <v>12898</v>
      </c>
      <c r="F1004" s="85" t="s">
        <v>462</v>
      </c>
      <c r="G1004" s="85" t="s">
        <v>462</v>
      </c>
      <c r="H1004" s="840">
        <v>1.03156411387887</v>
      </c>
      <c r="I1004" s="840">
        <v>1.04402695033656</v>
      </c>
      <c r="J1004" s="86">
        <v>3822.8333333333298</v>
      </c>
      <c r="K1004" s="44">
        <v>3943.4976800066001</v>
      </c>
      <c r="L1004" s="45">
        <v>3710.3074486748201</v>
      </c>
      <c r="M1004" s="46">
        <v>0.97056479452626498</v>
      </c>
      <c r="N1004" s="139">
        <v>3991.1410266449502</v>
      </c>
      <c r="O1004" s="45">
        <v>3707.1530217448499</v>
      </c>
      <c r="P1004" s="99">
        <v>0.96973964033958704</v>
      </c>
      <c r="Q1004" s="86">
        <v>3823.8888767174899</v>
      </c>
      <c r="R1004" s="44">
        <v>3944.58654068235</v>
      </c>
      <c r="S1004" s="45">
        <v>3711.52177788176</v>
      </c>
      <c r="T1004" s="140">
        <v>0.97061444449395295</v>
      </c>
      <c r="U1004" s="44">
        <v>3992.2430423852602</v>
      </c>
      <c r="V1004" s="45">
        <v>3708.3391644161502</v>
      </c>
      <c r="W1004" s="99">
        <v>0.96978214691203701</v>
      </c>
      <c r="X1004" s="86">
        <v>3825.6567051376301</v>
      </c>
      <c r="Y1004" s="44">
        <v>3946.4101690400598</v>
      </c>
      <c r="Z1004" s="45">
        <v>3713.4194947933702</v>
      </c>
      <c r="AA1004" s="46">
        <v>0.97066197544763</v>
      </c>
      <c r="AB1004" s="139">
        <v>3994.0887028994598</v>
      </c>
      <c r="AC1004" s="45">
        <v>3710.21192381742</v>
      </c>
      <c r="AD1004" s="99">
        <v>0.96982353874952298</v>
      </c>
      <c r="AE1004" s="142">
        <v>3832.68942476349</v>
      </c>
      <c r="AF1004" s="44">
        <v>3953.6648702290599</v>
      </c>
      <c r="AG1004" s="45">
        <v>3720.37843304338</v>
      </c>
      <c r="AH1004" s="140">
        <v>0.97069655814153499</v>
      </c>
      <c r="AI1004" s="44">
        <v>4001.4310517230101</v>
      </c>
      <c r="AJ1004" s="45">
        <v>3717.1490356398699</v>
      </c>
      <c r="AK1004" s="46">
        <v>0.969853965109437</v>
      </c>
    </row>
    <row r="1005" spans="1:37" x14ac:dyDescent="0.2">
      <c r="A1005" s="35" t="s">
        <v>6237</v>
      </c>
      <c r="B1005" s="35" t="s">
        <v>12025</v>
      </c>
      <c r="C1005" s="85" t="s">
        <v>979</v>
      </c>
      <c r="D1005" s="85" t="s">
        <v>979</v>
      </c>
      <c r="E1005" s="85" t="s">
        <v>12898</v>
      </c>
      <c r="F1005" s="85" t="s">
        <v>462</v>
      </c>
      <c r="G1005" s="85" t="s">
        <v>462</v>
      </c>
      <c r="H1005" s="840">
        <v>1.03156411387887</v>
      </c>
      <c r="I1005" s="840">
        <v>1.04402695033656</v>
      </c>
      <c r="J1005" s="86">
        <v>1923.4166666666699</v>
      </c>
      <c r="K1005" s="44">
        <v>1984.12760936985</v>
      </c>
      <c r="L1005" s="45">
        <v>1866.8005018717299</v>
      </c>
      <c r="M1005" s="46">
        <v>0.97056479452626498</v>
      </c>
      <c r="N1005" s="139">
        <v>2008.0988367265099</v>
      </c>
      <c r="O1005" s="45">
        <v>1865.2133865564999</v>
      </c>
      <c r="P1005" s="99">
        <v>0.96973964033958704</v>
      </c>
      <c r="Q1005" s="86">
        <v>1919.48630575776</v>
      </c>
      <c r="R1005" s="44">
        <v>1980.07319010163</v>
      </c>
      <c r="S1005" s="45">
        <v>1863.08113437682</v>
      </c>
      <c r="T1005" s="140">
        <v>0.97061444449395295</v>
      </c>
      <c r="U1005" s="44">
        <v>2003.9954340130701</v>
      </c>
      <c r="V1005" s="45">
        <v>1861.4835505660101</v>
      </c>
      <c r="W1005" s="99">
        <v>0.96978214691203701</v>
      </c>
      <c r="X1005" s="86">
        <v>1915.75688818761</v>
      </c>
      <c r="Y1005" s="44">
        <v>1976.22605677059</v>
      </c>
      <c r="Z1005" s="45">
        <v>1859.55236556558</v>
      </c>
      <c r="AA1005" s="46">
        <v>0.97066197544763</v>
      </c>
      <c r="AB1005" s="139">
        <v>2000.1018215607701</v>
      </c>
      <c r="AC1005" s="45">
        <v>1857.94612468588</v>
      </c>
      <c r="AD1005" s="99">
        <v>0.96982353874952298</v>
      </c>
      <c r="AE1005" s="142">
        <v>1914.41701386508</v>
      </c>
      <c r="AF1005" s="44">
        <v>1974.84389050236</v>
      </c>
      <c r="AG1005" s="45">
        <v>1858.31800620643</v>
      </c>
      <c r="AH1005" s="140">
        <v>0.97069655814153499</v>
      </c>
      <c r="AI1005" s="44">
        <v>1998.7029566579799</v>
      </c>
      <c r="AJ1005" s="45">
        <v>1856.70493177001</v>
      </c>
      <c r="AK1005" s="46">
        <v>0.969853965109437</v>
      </c>
    </row>
    <row r="1006" spans="1:37" x14ac:dyDescent="0.2">
      <c r="A1006" s="35" t="s">
        <v>6236</v>
      </c>
      <c r="B1006" s="35" t="s">
        <v>12024</v>
      </c>
      <c r="C1006" s="85" t="s">
        <v>979</v>
      </c>
      <c r="D1006" s="85" t="s">
        <v>979</v>
      </c>
      <c r="E1006" s="85" t="s">
        <v>12898</v>
      </c>
      <c r="F1006" s="85" t="s">
        <v>326</v>
      </c>
      <c r="G1006" s="85" t="s">
        <v>326</v>
      </c>
      <c r="H1006" s="840">
        <v>1.03143202053448</v>
      </c>
      <c r="I1006" s="840">
        <v>1.04845277267128</v>
      </c>
      <c r="J1006" s="86">
        <v>2916.1666666666702</v>
      </c>
      <c r="K1006" s="44">
        <v>3007.8276772153099</v>
      </c>
      <c r="L1006" s="45">
        <v>2829.9662737683102</v>
      </c>
      <c r="M1006" s="46">
        <v>0.97044051223694505</v>
      </c>
      <c r="N1006" s="139">
        <v>3057.4630272382301</v>
      </c>
      <c r="O1006" s="45">
        <v>2839.9104979328199</v>
      </c>
      <c r="P1006" s="99">
        <v>0.97385054509898294</v>
      </c>
      <c r="Q1006" s="86">
        <v>2934.7621942885999</v>
      </c>
      <c r="R1006" s="44">
        <v>3027.0076998433001</v>
      </c>
      <c r="S1006" s="45">
        <v>2848.1578193086798</v>
      </c>
      <c r="T1006" s="140">
        <v>0.97049015584688003</v>
      </c>
      <c r="U1006" s="44">
        <v>3076.9595597327302</v>
      </c>
      <c r="V1006" s="45">
        <v>2858.1450381498098</v>
      </c>
      <c r="W1006" s="99">
        <v>0.97389323186461496</v>
      </c>
      <c r="X1006" s="86">
        <v>2951.03086523308</v>
      </c>
      <c r="Y1006" s="44">
        <v>3043.7877279869699</v>
      </c>
      <c r="Z1006" s="45">
        <v>2864.08665165917</v>
      </c>
      <c r="AA1006" s="46">
        <v>0.97053768071414603</v>
      </c>
      <c r="AB1006" s="139">
        <v>3094.0164928921399</v>
      </c>
      <c r="AC1006" s="45">
        <v>2874.1116530744098</v>
      </c>
      <c r="AD1006" s="99">
        <v>0.97393479916971604</v>
      </c>
      <c r="AE1006" s="142">
        <v>2968.4268507258598</v>
      </c>
      <c r="AF1006" s="44">
        <v>3061.7305044529899</v>
      </c>
      <c r="AG1006" s="45">
        <v>2881.0727541249498</v>
      </c>
      <c r="AH1006" s="140">
        <v>0.97057225897968602</v>
      </c>
      <c r="AI1006" s="44">
        <v>3112.2553621154002</v>
      </c>
      <c r="AJ1006" s="45">
        <v>2891.1449100118398</v>
      </c>
      <c r="AK1006" s="46">
        <v>0.97396535451256705</v>
      </c>
    </row>
    <row r="1007" spans="1:37" x14ac:dyDescent="0.2">
      <c r="A1007" s="35" t="s">
        <v>6235</v>
      </c>
      <c r="B1007" s="35" t="s">
        <v>12023</v>
      </c>
      <c r="C1007" s="85" t="s">
        <v>979</v>
      </c>
      <c r="D1007" s="85" t="s">
        <v>979</v>
      </c>
      <c r="E1007" s="85" t="s">
        <v>12898</v>
      </c>
      <c r="F1007" s="85" t="s">
        <v>462</v>
      </c>
      <c r="G1007" s="85" t="s">
        <v>462</v>
      </c>
      <c r="H1007" s="840">
        <v>1.03156411387887</v>
      </c>
      <c r="I1007" s="840">
        <v>1.04402695033656</v>
      </c>
      <c r="J1007" s="86">
        <v>2955.3333333333298</v>
      </c>
      <c r="K1007" s="44">
        <v>3048.61581121668</v>
      </c>
      <c r="L1007" s="45">
        <v>2868.3424894232899</v>
      </c>
      <c r="M1007" s="46">
        <v>0.97056479452626498</v>
      </c>
      <c r="N1007" s="139">
        <v>3085.4476472279798</v>
      </c>
      <c r="O1007" s="45">
        <v>2865.9038837502599</v>
      </c>
      <c r="P1007" s="99">
        <v>0.96973964033958704</v>
      </c>
      <c r="Q1007" s="86">
        <v>2950.2237567014299</v>
      </c>
      <c r="R1007" s="44">
        <v>3043.3449553260898</v>
      </c>
      <c r="S1007" s="45">
        <v>2863.52979274362</v>
      </c>
      <c r="T1007" s="140">
        <v>0.97061444449395295</v>
      </c>
      <c r="U1007" s="44">
        <v>3080.1131115194598</v>
      </c>
      <c r="V1007" s="45">
        <v>2861.0743286448001</v>
      </c>
      <c r="W1007" s="99">
        <v>0.96978214691203601</v>
      </c>
      <c r="X1007" s="86">
        <v>2945.3013344912601</v>
      </c>
      <c r="Y1007" s="44">
        <v>3038.26716122072</v>
      </c>
      <c r="Z1007" s="45">
        <v>2858.89201162582</v>
      </c>
      <c r="AA1007" s="46">
        <v>0.970661975447629</v>
      </c>
      <c r="AB1007" s="139">
        <v>3074.9739700711102</v>
      </c>
      <c r="AC1007" s="45">
        <v>2856.4225628999998</v>
      </c>
      <c r="AD1007" s="99">
        <v>0.96982353874952298</v>
      </c>
      <c r="AE1007" s="142">
        <v>2943.3701130770901</v>
      </c>
      <c r="AF1007" s="44">
        <v>3036.2749825139099</v>
      </c>
      <c r="AG1007" s="45">
        <v>2857.1192381005899</v>
      </c>
      <c r="AH1007" s="140">
        <v>0.97069655814153499</v>
      </c>
      <c r="AI1007" s="44">
        <v>3072.9577228676499</v>
      </c>
      <c r="AJ1007" s="45">
        <v>2854.63917495242</v>
      </c>
      <c r="AK1007" s="46">
        <v>0.969853965109437</v>
      </c>
    </row>
    <row r="1008" spans="1:37" x14ac:dyDescent="0.2">
      <c r="A1008" s="35" t="s">
        <v>6234</v>
      </c>
      <c r="B1008" s="35" t="s">
        <v>12022</v>
      </c>
      <c r="C1008" s="85" t="s">
        <v>979</v>
      </c>
      <c r="D1008" s="85" t="s">
        <v>979</v>
      </c>
      <c r="E1008" s="85" t="s">
        <v>12898</v>
      </c>
      <c r="F1008" s="85" t="s">
        <v>462</v>
      </c>
      <c r="G1008" s="85" t="s">
        <v>462</v>
      </c>
      <c r="H1008" s="840">
        <v>1.03156411387887</v>
      </c>
      <c r="I1008" s="840">
        <v>1.04402695033656</v>
      </c>
      <c r="J1008" s="86">
        <v>7058.25</v>
      </c>
      <c r="K1008" s="44">
        <v>7281.03740678552</v>
      </c>
      <c r="L1008" s="45">
        <v>6850.4889609650099</v>
      </c>
      <c r="M1008" s="46">
        <v>0.97056479452626498</v>
      </c>
      <c r="N1008" s="139">
        <v>7369.0032222130303</v>
      </c>
      <c r="O1008" s="45">
        <v>6844.66481642689</v>
      </c>
      <c r="P1008" s="99">
        <v>0.96973964033958704</v>
      </c>
      <c r="Q1008" s="86">
        <v>7052.1245644720802</v>
      </c>
      <c r="R1008" s="44">
        <v>7274.7186273130401</v>
      </c>
      <c r="S1008" s="45">
        <v>6844.8939666472297</v>
      </c>
      <c r="T1008" s="140">
        <v>0.97061444449395295</v>
      </c>
      <c r="U1008" s="44">
        <v>7362.6081024393297</v>
      </c>
      <c r="V1008" s="45">
        <v>6839.02450042485</v>
      </c>
      <c r="W1008" s="99">
        <v>0.96978214691203701</v>
      </c>
      <c r="X1008" s="86">
        <v>7049.5216816234497</v>
      </c>
      <c r="Y1008" s="44">
        <v>7272.0335867737704</v>
      </c>
      <c r="Z1008" s="45">
        <v>6842.7026414455104</v>
      </c>
      <c r="AA1008" s="46">
        <v>0.97066197544763</v>
      </c>
      <c r="AB1008" s="139">
        <v>7359.8906225967903</v>
      </c>
      <c r="AC1008" s="45">
        <v>6836.7920637635398</v>
      </c>
      <c r="AD1008" s="99">
        <v>0.96982353874952298</v>
      </c>
      <c r="AE1008" s="142">
        <v>7055.5408281418504</v>
      </c>
      <c r="AF1008" s="44">
        <v>7278.2427223183204</v>
      </c>
      <c r="AG1008" s="45">
        <v>6848.7891977043701</v>
      </c>
      <c r="AH1008" s="140">
        <v>0.97069655814153499</v>
      </c>
      <c r="AI1008" s="44">
        <v>7366.1747737800297</v>
      </c>
      <c r="AJ1008" s="45">
        <v>6842.8442481648899</v>
      </c>
      <c r="AK1008" s="46">
        <v>0.969853965109437</v>
      </c>
    </row>
    <row r="1009" spans="1:37" x14ac:dyDescent="0.2">
      <c r="A1009" s="35" t="s">
        <v>6233</v>
      </c>
      <c r="B1009" s="35" t="s">
        <v>12968</v>
      </c>
      <c r="C1009" s="85" t="s">
        <v>979</v>
      </c>
      <c r="D1009" s="85" t="s">
        <v>979</v>
      </c>
      <c r="E1009" s="85" t="s">
        <v>12898</v>
      </c>
      <c r="F1009" s="85" t="s">
        <v>462</v>
      </c>
      <c r="G1009" s="85" t="s">
        <v>462</v>
      </c>
      <c r="H1009" s="840">
        <v>1.03156411387887</v>
      </c>
      <c r="I1009" s="840">
        <v>1.04402695033656</v>
      </c>
      <c r="J1009" s="86">
        <v>8461.25</v>
      </c>
      <c r="K1009" s="44">
        <v>8728.3218585575796</v>
      </c>
      <c r="L1009" s="45">
        <v>8212.1913676853601</v>
      </c>
      <c r="M1009" s="46">
        <v>0.97056479452626498</v>
      </c>
      <c r="N1009" s="139">
        <v>8833.7730335352207</v>
      </c>
      <c r="O1009" s="45">
        <v>8205.2095318233296</v>
      </c>
      <c r="P1009" s="99">
        <v>0.96973964033958704</v>
      </c>
      <c r="Q1009" s="86">
        <v>8428.1580103940505</v>
      </c>
      <c r="R1009" s="44">
        <v>8694.1853496232306</v>
      </c>
      <c r="S1009" s="45">
        <v>8180.4919053658796</v>
      </c>
      <c r="T1009" s="140">
        <v>0.97061444449395295</v>
      </c>
      <c r="U1009" s="44">
        <v>8799.2241045463506</v>
      </c>
      <c r="V1009" s="45">
        <v>8173.47716983382</v>
      </c>
      <c r="W1009" s="99">
        <v>0.96978214691203701</v>
      </c>
      <c r="X1009" s="86">
        <v>8395.4793824784992</v>
      </c>
      <c r="Y1009" s="44">
        <v>8660.4752497747395</v>
      </c>
      <c r="Z1009" s="45">
        <v>8149.1726022264202</v>
      </c>
      <c r="AA1009" s="46">
        <v>0.97066197544763</v>
      </c>
      <c r="AB1009" s="139">
        <v>8765.1067363024995</v>
      </c>
      <c r="AC1009" s="45">
        <v>8142.1335242139603</v>
      </c>
      <c r="AD1009" s="99">
        <v>0.96982353874952298</v>
      </c>
      <c r="AE1009" s="142">
        <v>8375.1033596554698</v>
      </c>
      <c r="AF1009" s="44">
        <v>8639.4560758469306</v>
      </c>
      <c r="AG1009" s="45">
        <v>8129.6840052971702</v>
      </c>
      <c r="AH1009" s="140">
        <v>0.97069655814153499</v>
      </c>
      <c r="AI1009" s="44">
        <v>8743.8336193345804</v>
      </c>
      <c r="AJ1009" s="45">
        <v>8122.6272015632203</v>
      </c>
      <c r="AK1009" s="46">
        <v>0.969853965109437</v>
      </c>
    </row>
    <row r="1010" spans="1:37" x14ac:dyDescent="0.2">
      <c r="A1010" s="35" t="s">
        <v>6232</v>
      </c>
      <c r="B1010" s="35" t="s">
        <v>12021</v>
      </c>
      <c r="C1010" s="85" t="s">
        <v>979</v>
      </c>
      <c r="D1010" s="85" t="s">
        <v>979</v>
      </c>
      <c r="E1010" s="85" t="s">
        <v>12898</v>
      </c>
      <c r="F1010" s="85" t="s">
        <v>462</v>
      </c>
      <c r="G1010" s="85" t="s">
        <v>462</v>
      </c>
      <c r="H1010" s="840">
        <v>1.03156411387887</v>
      </c>
      <c r="I1010" s="840">
        <v>1.04402695033656</v>
      </c>
      <c r="J1010" s="86">
        <v>8000.9166666666697</v>
      </c>
      <c r="K1010" s="44">
        <v>8253.4585114686706</v>
      </c>
      <c r="L1010" s="45">
        <v>7765.4080406050998</v>
      </c>
      <c r="M1010" s="46">
        <v>0.97056479452626498</v>
      </c>
      <c r="N1010" s="139">
        <v>8353.1726273969598</v>
      </c>
      <c r="O1010" s="45">
        <v>7758.80605072034</v>
      </c>
      <c r="P1010" s="99">
        <v>0.96973964033958704</v>
      </c>
      <c r="Q1010" s="86">
        <v>7990.3821259174401</v>
      </c>
      <c r="R1010" s="44">
        <v>8242.5914572755792</v>
      </c>
      <c r="S1010" s="45">
        <v>7755.5803084417703</v>
      </c>
      <c r="T1010" s="140">
        <v>0.97061444449395295</v>
      </c>
      <c r="U1010" s="44">
        <v>8342.1742829453506</v>
      </c>
      <c r="V1010" s="45">
        <v>7748.9299327197796</v>
      </c>
      <c r="W1010" s="99">
        <v>0.96978214691203701</v>
      </c>
      <c r="X1010" s="86">
        <v>7982.1179679516199</v>
      </c>
      <c r="Y1010" s="44">
        <v>8234.0664484866102</v>
      </c>
      <c r="Z1010" s="45">
        <v>7747.9383950279398</v>
      </c>
      <c r="AA1010" s="46">
        <v>0.97066197544763</v>
      </c>
      <c r="AB1010" s="139">
        <v>8333.5462793071893</v>
      </c>
      <c r="AC1010" s="45">
        <v>7741.2458943949896</v>
      </c>
      <c r="AD1010" s="99">
        <v>0.96982353874952298</v>
      </c>
      <c r="AE1010" s="142">
        <v>7979.2029049176599</v>
      </c>
      <c r="AF1010" s="44">
        <v>8231.0593740710792</v>
      </c>
      <c r="AG1010" s="45">
        <v>7745.3847965165096</v>
      </c>
      <c r="AH1010" s="140">
        <v>0.97069655814153499</v>
      </c>
      <c r="AI1010" s="44">
        <v>8330.5028749378107</v>
      </c>
      <c r="AJ1010" s="45">
        <v>7738.66157574713</v>
      </c>
      <c r="AK1010" s="46">
        <v>0.969853965109436</v>
      </c>
    </row>
    <row r="1011" spans="1:37" x14ac:dyDescent="0.2">
      <c r="A1011" s="35" t="s">
        <v>6231</v>
      </c>
      <c r="B1011" s="35" t="s">
        <v>12020</v>
      </c>
      <c r="C1011" s="85" t="s">
        <v>979</v>
      </c>
      <c r="D1011" s="85" t="s">
        <v>979</v>
      </c>
      <c r="E1011" s="85" t="s">
        <v>12898</v>
      </c>
      <c r="F1011" s="85" t="s">
        <v>462</v>
      </c>
      <c r="G1011" s="85" t="s">
        <v>462</v>
      </c>
      <c r="H1011" s="840">
        <v>1.03156411387887</v>
      </c>
      <c r="I1011" s="840">
        <v>1.04402695033656</v>
      </c>
      <c r="J1011" s="86">
        <v>4149</v>
      </c>
      <c r="K1011" s="44">
        <v>4279.95950848343</v>
      </c>
      <c r="L1011" s="45">
        <v>4026.8733324894702</v>
      </c>
      <c r="M1011" s="46">
        <v>0.97056479452626498</v>
      </c>
      <c r="N1011" s="139">
        <v>4331.6678169463903</v>
      </c>
      <c r="O1011" s="45">
        <v>4023.4497677689501</v>
      </c>
      <c r="P1011" s="99">
        <v>0.96973964033958704</v>
      </c>
      <c r="Q1011" s="86">
        <v>4145.3544832646103</v>
      </c>
      <c r="R1011" s="44">
        <v>4276.1989242426498</v>
      </c>
      <c r="S1011" s="45">
        <v>4023.5409390044001</v>
      </c>
      <c r="T1011" s="140">
        <v>0.97061444449395295</v>
      </c>
      <c r="U1011" s="44">
        <v>4327.86179922674</v>
      </c>
      <c r="V1011" s="45">
        <v>4020.09077049179</v>
      </c>
      <c r="W1011" s="99">
        <v>0.96978214691203601</v>
      </c>
      <c r="X1011" s="86">
        <v>4143.6669224195102</v>
      </c>
      <c r="Y1011" s="44">
        <v>4274.4580970348597</v>
      </c>
      <c r="Z1011" s="45">
        <v>4022.09992051272</v>
      </c>
      <c r="AA1011" s="46">
        <v>0.970661975447629</v>
      </c>
      <c r="AB1011" s="139">
        <v>4326.0999402241196</v>
      </c>
      <c r="AC1011" s="45">
        <v>4018.6257181002302</v>
      </c>
      <c r="AD1011" s="99">
        <v>0.96982353874952298</v>
      </c>
      <c r="AE1011" s="142">
        <v>4144.2706148344096</v>
      </c>
      <c r="AF1011" s="44">
        <v>4275.0808444658996</v>
      </c>
      <c r="AG1011" s="45">
        <v>4022.8292218268698</v>
      </c>
      <c r="AH1011" s="140">
        <v>0.97069655814153499</v>
      </c>
      <c r="AI1011" s="44">
        <v>4326.7302113749902</v>
      </c>
      <c r="AJ1011" s="45">
        <v>4019.3372882836802</v>
      </c>
      <c r="AK1011" s="46">
        <v>0.969853965109436</v>
      </c>
    </row>
    <row r="1012" spans="1:37" x14ac:dyDescent="0.2">
      <c r="A1012" s="35" t="s">
        <v>6230</v>
      </c>
      <c r="B1012" s="35" t="s">
        <v>12019</v>
      </c>
      <c r="C1012" s="85" t="s">
        <v>979</v>
      </c>
      <c r="D1012" s="85" t="s">
        <v>979</v>
      </c>
      <c r="E1012" s="85" t="s">
        <v>12898</v>
      </c>
      <c r="F1012" s="85" t="s">
        <v>462</v>
      </c>
      <c r="G1012" s="85" t="s">
        <v>462</v>
      </c>
      <c r="H1012" s="840">
        <v>1.03156411387887</v>
      </c>
      <c r="I1012" s="840">
        <v>1.04402695033656</v>
      </c>
      <c r="J1012" s="86">
        <v>926.5</v>
      </c>
      <c r="K1012" s="44">
        <v>955.74415150877201</v>
      </c>
      <c r="L1012" s="45">
        <v>899.22828212858496</v>
      </c>
      <c r="M1012" s="46">
        <v>0.97056479452626498</v>
      </c>
      <c r="N1012" s="139">
        <v>967.29096948682297</v>
      </c>
      <c r="O1012" s="45">
        <v>898.46377677462704</v>
      </c>
      <c r="P1012" s="99">
        <v>0.96973964033958704</v>
      </c>
      <c r="Q1012" s="86">
        <v>927.04477535985905</v>
      </c>
      <c r="R1012" s="44">
        <v>956.30612222012803</v>
      </c>
      <c r="S1012" s="45">
        <v>899.80304965693097</v>
      </c>
      <c r="T1012" s="140">
        <v>0.97061444449395295</v>
      </c>
      <c r="U1012" s="44">
        <v>967.859729644396</v>
      </c>
      <c r="V1012" s="45">
        <v>899.03147253207101</v>
      </c>
      <c r="W1012" s="99">
        <v>0.96978214691203701</v>
      </c>
      <c r="X1012" s="86">
        <v>927.89222622396505</v>
      </c>
      <c r="Y1012" s="44">
        <v>957.18032211981495</v>
      </c>
      <c r="Z1012" s="45">
        <v>900.66970130905304</v>
      </c>
      <c r="AA1012" s="46">
        <v>0.97066197544763</v>
      </c>
      <c r="AB1012" s="139">
        <v>968.74449118560801</v>
      </c>
      <c r="AC1012" s="45">
        <v>899.89172241469896</v>
      </c>
      <c r="AD1012" s="99">
        <v>0.96982353874952298</v>
      </c>
      <c r="AE1012" s="142">
        <v>930.65614450452301</v>
      </c>
      <c r="AF1012" s="44">
        <v>960.03148103173305</v>
      </c>
      <c r="AG1012" s="45">
        <v>903.38471628381205</v>
      </c>
      <c r="AH1012" s="140">
        <v>0.97069655814153499</v>
      </c>
      <c r="AI1012" s="44">
        <v>971.63009635903904</v>
      </c>
      <c r="AJ1012" s="45">
        <v>902.60055190117203</v>
      </c>
      <c r="AK1012" s="46">
        <v>0.969853965109437</v>
      </c>
    </row>
    <row r="1013" spans="1:37" x14ac:dyDescent="0.2">
      <c r="A1013" s="35" t="s">
        <v>6229</v>
      </c>
      <c r="B1013" s="35" t="s">
        <v>12969</v>
      </c>
      <c r="C1013" s="85" t="s">
        <v>979</v>
      </c>
      <c r="D1013" s="85" t="s">
        <v>979</v>
      </c>
      <c r="E1013" s="85" t="s">
        <v>12898</v>
      </c>
      <c r="F1013" s="85" t="s">
        <v>462</v>
      </c>
      <c r="G1013" s="85" t="s">
        <v>462</v>
      </c>
      <c r="H1013" s="840">
        <v>1.03156411387887</v>
      </c>
      <c r="I1013" s="840">
        <v>1.04402695033656</v>
      </c>
      <c r="J1013" s="86">
        <v>8001.6666666666697</v>
      </c>
      <c r="K1013" s="44">
        <v>8254.2321845540791</v>
      </c>
      <c r="L1013" s="45">
        <v>7766.1359642010002</v>
      </c>
      <c r="M1013" s="46">
        <v>0.97056479452626498</v>
      </c>
      <c r="N1013" s="139">
        <v>8353.9556476097096</v>
      </c>
      <c r="O1013" s="45">
        <v>7759.5333554505896</v>
      </c>
      <c r="P1013" s="99">
        <v>0.96973964033958704</v>
      </c>
      <c r="Q1013" s="86">
        <v>7979.4580501318696</v>
      </c>
      <c r="R1013" s="44">
        <v>8231.3225727178906</v>
      </c>
      <c r="S1013" s="45">
        <v>7744.9772426915497</v>
      </c>
      <c r="T1013" s="140">
        <v>0.97061444449395295</v>
      </c>
      <c r="U1013" s="44">
        <v>8330.7692534177004</v>
      </c>
      <c r="V1013" s="45">
        <v>7738.3359590514201</v>
      </c>
      <c r="W1013" s="99">
        <v>0.96978214691203701</v>
      </c>
      <c r="X1013" s="86">
        <v>7959.6252636979198</v>
      </c>
      <c r="Y1013" s="44">
        <v>8210.8637819544001</v>
      </c>
      <c r="Z1013" s="45">
        <v>7726.1055822838798</v>
      </c>
      <c r="AA1013" s="46">
        <v>0.97066197544763</v>
      </c>
      <c r="AB1013" s="139">
        <v>8310.0632898803797</v>
      </c>
      <c r="AC1013" s="45">
        <v>7719.4319403596201</v>
      </c>
      <c r="AD1013" s="99">
        <v>0.96982353874952298</v>
      </c>
      <c r="AE1013" s="142">
        <v>7950.6211644037903</v>
      </c>
      <c r="AF1013" s="44">
        <v>8201.5754762447796</v>
      </c>
      <c r="AG1013" s="45">
        <v>7717.64059937401</v>
      </c>
      <c r="AH1013" s="140">
        <v>0.97069655814153499</v>
      </c>
      <c r="AI1013" s="44">
        <v>8300.6627675538093</v>
      </c>
      <c r="AJ1013" s="45">
        <v>7710.94146138002</v>
      </c>
      <c r="AK1013" s="46">
        <v>0.969853965109436</v>
      </c>
    </row>
    <row r="1014" spans="1:37" x14ac:dyDescent="0.2">
      <c r="A1014" s="35" t="s">
        <v>6228</v>
      </c>
      <c r="B1014" s="35" t="s">
        <v>12018</v>
      </c>
      <c r="C1014" s="85" t="s">
        <v>979</v>
      </c>
      <c r="D1014" s="85" t="s">
        <v>979</v>
      </c>
      <c r="E1014" s="85" t="s">
        <v>12898</v>
      </c>
      <c r="F1014" s="85" t="s">
        <v>462</v>
      </c>
      <c r="G1014" s="85" t="s">
        <v>462</v>
      </c>
      <c r="H1014" s="840">
        <v>1.03156411387887</v>
      </c>
      <c r="I1014" s="840">
        <v>1.04402695033656</v>
      </c>
      <c r="J1014" s="86">
        <v>7250.25</v>
      </c>
      <c r="K1014" s="44">
        <v>7479.0977166502698</v>
      </c>
      <c r="L1014" s="45">
        <v>7036.8374015140498</v>
      </c>
      <c r="M1014" s="46">
        <v>0.97056479452626498</v>
      </c>
      <c r="N1014" s="139">
        <v>7569.4563966776504</v>
      </c>
      <c r="O1014" s="45">
        <v>7030.8548273720899</v>
      </c>
      <c r="P1014" s="99">
        <v>0.96973964033958704</v>
      </c>
      <c r="Q1014" s="86">
        <v>7244.8942284788</v>
      </c>
      <c r="R1014" s="44">
        <v>7473.5728949468603</v>
      </c>
      <c r="S1014" s="45">
        <v>7031.9989869924002</v>
      </c>
      <c r="T1014" s="140">
        <v>0.97061444449395295</v>
      </c>
      <c r="U1014" s="44">
        <v>7563.8648268696697</v>
      </c>
      <c r="V1014" s="45">
        <v>7025.9690790447903</v>
      </c>
      <c r="W1014" s="99">
        <v>0.96978214691203701</v>
      </c>
      <c r="X1014" s="86">
        <v>7244.1979749271304</v>
      </c>
      <c r="Y1014" s="44">
        <v>7472.8546647687999</v>
      </c>
      <c r="Z1014" s="45">
        <v>7031.6675168764896</v>
      </c>
      <c r="AA1014" s="46">
        <v>0.97066197544763</v>
      </c>
      <c r="AB1014" s="139">
        <v>7563.1379193974599</v>
      </c>
      <c r="AC1014" s="45">
        <v>7025.5937154459598</v>
      </c>
      <c r="AD1014" s="99">
        <v>0.96982353874952298</v>
      </c>
      <c r="AE1014" s="142">
        <v>7247.9276186404004</v>
      </c>
      <c r="AF1014" s="44">
        <v>7476.7020313809699</v>
      </c>
      <c r="AG1014" s="45">
        <v>7035.5383930732096</v>
      </c>
      <c r="AH1014" s="140">
        <v>0.97069655814153499</v>
      </c>
      <c r="AI1014" s="44">
        <v>7567.03176794927</v>
      </c>
      <c r="AJ1014" s="45">
        <v>7029.4313397645901</v>
      </c>
      <c r="AK1014" s="46">
        <v>0.969853965109437</v>
      </c>
    </row>
    <row r="1015" spans="1:37" x14ac:dyDescent="0.2">
      <c r="A1015" s="35" t="s">
        <v>6227</v>
      </c>
      <c r="B1015" s="35" t="s">
        <v>12017</v>
      </c>
      <c r="C1015" s="85" t="s">
        <v>979</v>
      </c>
      <c r="D1015" s="85" t="s">
        <v>979</v>
      </c>
      <c r="E1015" s="85" t="s">
        <v>12898</v>
      </c>
      <c r="F1015" s="85" t="s">
        <v>326</v>
      </c>
      <c r="G1015" s="85" t="s">
        <v>326</v>
      </c>
      <c r="H1015" s="840">
        <v>1.03143202053448</v>
      </c>
      <c r="I1015" s="840">
        <v>1.04845277267128</v>
      </c>
      <c r="J1015" s="86">
        <v>5883.3333333333303</v>
      </c>
      <c r="K1015" s="44">
        <v>6068.2583874778702</v>
      </c>
      <c r="L1015" s="45">
        <v>5709.4250136606997</v>
      </c>
      <c r="M1015" s="46">
        <v>0.97044051223694605</v>
      </c>
      <c r="N1015" s="139">
        <v>6168.39714588269</v>
      </c>
      <c r="O1015" s="45">
        <v>5729.48737366569</v>
      </c>
      <c r="P1015" s="99">
        <v>0.97385054509898406</v>
      </c>
      <c r="Q1015" s="86">
        <v>5928.6312711434402</v>
      </c>
      <c r="R1015" s="44">
        <v>6114.98013099939</v>
      </c>
      <c r="S1015" s="45">
        <v>5753.6782862906803</v>
      </c>
      <c r="T1015" s="140">
        <v>0.97049015584688003</v>
      </c>
      <c r="U1015" s="44">
        <v>6215.8898943759896</v>
      </c>
      <c r="V1015" s="45">
        <v>5773.8538691875001</v>
      </c>
      <c r="W1015" s="99">
        <v>0.97389323186461496</v>
      </c>
      <c r="X1015" s="86">
        <v>5973.21889311412</v>
      </c>
      <c r="Y1015" s="44">
        <v>6160.9692320194399</v>
      </c>
      <c r="Z1015" s="45">
        <v>5797.2340109208999</v>
      </c>
      <c r="AA1015" s="46">
        <v>0.97053768071414603</v>
      </c>
      <c r="AB1015" s="139">
        <v>6262.6379102579704</v>
      </c>
      <c r="AC1015" s="45">
        <v>5817.5257430618603</v>
      </c>
      <c r="AD1015" s="99">
        <v>0.97393479916971604</v>
      </c>
      <c r="AE1015" s="142">
        <v>6019.5062580480799</v>
      </c>
      <c r="AF1015" s="44">
        <v>6208.7115023584902</v>
      </c>
      <c r="AG1015" s="45">
        <v>5842.3657868160799</v>
      </c>
      <c r="AH1015" s="140">
        <v>0.97057225897968602</v>
      </c>
      <c r="AI1015" s="44">
        <v>6311.1680263626204</v>
      </c>
      <c r="AJ1015" s="45">
        <v>5862.7905466104103</v>
      </c>
      <c r="AK1015" s="46">
        <v>0.97396535451256705</v>
      </c>
    </row>
    <row r="1016" spans="1:37" x14ac:dyDescent="0.2">
      <c r="A1016" s="35" t="s">
        <v>6226</v>
      </c>
      <c r="B1016" s="35" t="s">
        <v>12970</v>
      </c>
      <c r="C1016" s="85" t="s">
        <v>979</v>
      </c>
      <c r="D1016" s="85" t="s">
        <v>979</v>
      </c>
      <c r="E1016" s="85" t="s">
        <v>12898</v>
      </c>
      <c r="F1016" s="85" t="s">
        <v>462</v>
      </c>
      <c r="G1016" s="85" t="s">
        <v>462</v>
      </c>
      <c r="H1016" s="840">
        <v>1.03156411387887</v>
      </c>
      <c r="I1016" s="840">
        <v>1.04402695033656</v>
      </c>
      <c r="J1016" s="86">
        <v>4970.4166666666697</v>
      </c>
      <c r="K1016" s="44">
        <v>5127.3034643587598</v>
      </c>
      <c r="L1016" s="45">
        <v>4824.1114307932603</v>
      </c>
      <c r="M1016" s="46">
        <v>0.97056479452626498</v>
      </c>
      <c r="N1016" s="139">
        <v>5189.24895440201</v>
      </c>
      <c r="O1016" s="45">
        <v>4820.0100706712201</v>
      </c>
      <c r="P1016" s="99">
        <v>0.96973964033958704</v>
      </c>
      <c r="Q1016" s="86">
        <v>4971.5051391635598</v>
      </c>
      <c r="R1016" s="44">
        <v>5128.4262935255001</v>
      </c>
      <c r="S1016" s="45">
        <v>4825.4146989480696</v>
      </c>
      <c r="T1016" s="140">
        <v>0.97061444449395295</v>
      </c>
      <c r="U1016" s="44">
        <v>5190.3853490234696</v>
      </c>
      <c r="V1016" s="45">
        <v>4821.2769272422602</v>
      </c>
      <c r="W1016" s="99">
        <v>0.96978214691203701</v>
      </c>
      <c r="X1016" s="86">
        <v>4973.4978787558102</v>
      </c>
      <c r="Y1016" s="44">
        <v>5130.4819321771702</v>
      </c>
      <c r="Z1016" s="45">
        <v>4827.58527587771</v>
      </c>
      <c r="AA1016" s="46">
        <v>0.970661975447629</v>
      </c>
      <c r="AB1016" s="139">
        <v>5192.4658228627804</v>
      </c>
      <c r="AC1016" s="45">
        <v>4823.4153127382096</v>
      </c>
      <c r="AD1016" s="99">
        <v>0.96982353874952298</v>
      </c>
      <c r="AE1016" s="142">
        <v>4980.4538634544397</v>
      </c>
      <c r="AF1016" s="44">
        <v>5137.6574763689696</v>
      </c>
      <c r="AG1016" s="45">
        <v>4834.5094232379397</v>
      </c>
      <c r="AH1016" s="140">
        <v>0.97069655814153499</v>
      </c>
      <c r="AI1016" s="44">
        <v>5199.7280583542797</v>
      </c>
      <c r="AJ1016" s="45">
        <v>4830.3129275158999</v>
      </c>
      <c r="AK1016" s="46">
        <v>0.969853965109436</v>
      </c>
    </row>
    <row r="1017" spans="1:37" x14ac:dyDescent="0.2">
      <c r="A1017" s="35" t="s">
        <v>6225</v>
      </c>
      <c r="B1017" s="35" t="s">
        <v>12971</v>
      </c>
      <c r="C1017" s="85" t="s">
        <v>1007</v>
      </c>
      <c r="D1017" s="85" t="s">
        <v>1007</v>
      </c>
      <c r="E1017" s="85" t="s">
        <v>12898</v>
      </c>
      <c r="F1017" s="85" t="s">
        <v>318</v>
      </c>
      <c r="G1017" s="85" t="s">
        <v>318</v>
      </c>
      <c r="H1017" s="840">
        <v>1.0132838385432501</v>
      </c>
      <c r="I1017" s="840">
        <v>1.02359630558352</v>
      </c>
      <c r="J1017" s="86">
        <v>28926.083333333299</v>
      </c>
      <c r="K1017" s="44">
        <v>29310.3327540221</v>
      </c>
      <c r="L1017" s="45">
        <v>27577.129433027501</v>
      </c>
      <c r="M1017" s="46">
        <v>0.95336548385203002</v>
      </c>
      <c r="N1017" s="139">
        <v>29608.632035000999</v>
      </c>
      <c r="O1017" s="45">
        <v>27501.841950835598</v>
      </c>
      <c r="P1017" s="99">
        <v>0.95076272974514897</v>
      </c>
      <c r="Q1017" s="86">
        <v>28817.7025964774</v>
      </c>
      <c r="R1017" s="44">
        <v>29200.512304956501</v>
      </c>
      <c r="S1017" s="45">
        <v>27475.208422326301</v>
      </c>
      <c r="T1017" s="140">
        <v>0.95341425397612201</v>
      </c>
      <c r="U1017" s="44">
        <v>29497.693913158801</v>
      </c>
      <c r="V1017" s="45">
        <v>27399.9985563931</v>
      </c>
      <c r="W1017" s="99">
        <v>0.95080440450317005</v>
      </c>
      <c r="X1017" s="86">
        <v>28727.9678512028</v>
      </c>
      <c r="Y1017" s="44">
        <v>29109.585537814</v>
      </c>
      <c r="Z1017" s="45">
        <v>27390.995307456102</v>
      </c>
      <c r="AA1017" s="46">
        <v>0.95346094263710102</v>
      </c>
      <c r="AB1017" s="139">
        <v>29405.841759413299</v>
      </c>
      <c r="AC1017" s="45">
        <v>27315.844199069001</v>
      </c>
      <c r="AD1017" s="99">
        <v>0.95084498634056303</v>
      </c>
      <c r="AE1017" s="142">
        <v>28725.2968531755</v>
      </c>
      <c r="AF1017" s="44">
        <v>29106.879058680199</v>
      </c>
      <c r="AG1017" s="45">
        <v>27389.424409368799</v>
      </c>
      <c r="AH1017" s="140">
        <v>0.95349491249351304</v>
      </c>
      <c r="AI1017" s="44">
        <v>29403.1077357004</v>
      </c>
      <c r="AJ1017" s="45">
        <v>27314.161396711101</v>
      </c>
      <c r="AK1017" s="46">
        <v>0.95087481728466805</v>
      </c>
    </row>
    <row r="1018" spans="1:37" x14ac:dyDescent="0.2">
      <c r="A1018" s="35" t="s">
        <v>6224</v>
      </c>
      <c r="B1018" s="35" t="s">
        <v>12016</v>
      </c>
      <c r="C1018" s="85" t="s">
        <v>1007</v>
      </c>
      <c r="D1018" s="85" t="s">
        <v>1007</v>
      </c>
      <c r="E1018" s="85" t="s">
        <v>12898</v>
      </c>
      <c r="F1018" s="85" t="s">
        <v>317</v>
      </c>
      <c r="G1018" s="85" t="s">
        <v>317</v>
      </c>
      <c r="H1018" s="840">
        <v>1.0133413856514499</v>
      </c>
      <c r="I1018" s="840">
        <v>1.02439454665303</v>
      </c>
      <c r="J1018" s="86">
        <v>9129.6666666666697</v>
      </c>
      <c r="K1018" s="44">
        <v>9251.4690705358607</v>
      </c>
      <c r="L1018" s="45">
        <v>8704.4033974267404</v>
      </c>
      <c r="M1018" s="46">
        <v>0.95341962803608105</v>
      </c>
      <c r="N1018" s="139">
        <v>9352.3807460932403</v>
      </c>
      <c r="O1018" s="45">
        <v>8686.9159250263201</v>
      </c>
      <c r="P1018" s="99">
        <v>0.95150417229832995</v>
      </c>
      <c r="Q1018" s="86">
        <v>9191.4833252324606</v>
      </c>
      <c r="R1018" s="44">
        <v>9314.1104489832596</v>
      </c>
      <c r="S1018" s="45">
        <v>8763.7889082837792</v>
      </c>
      <c r="T1018" s="140">
        <v>0.95346840092995899</v>
      </c>
      <c r="U1018" s="44">
        <v>9415.7053940203496</v>
      </c>
      <c r="V1018" s="45">
        <v>8746.1180851324807</v>
      </c>
      <c r="W1018" s="99">
        <v>0.95154587955598302</v>
      </c>
      <c r="X1018" s="86">
        <v>9247.0925245481594</v>
      </c>
      <c r="Y1018" s="44">
        <v>9370.4615520728003</v>
      </c>
      <c r="Z1018" s="45">
        <v>8817.2422815195805</v>
      </c>
      <c r="AA1018" s="46">
        <v>0.95351509224251196</v>
      </c>
      <c r="AB1018" s="139">
        <v>9472.6711545431008</v>
      </c>
      <c r="AC1018" s="45">
        <v>8799.4083462577091</v>
      </c>
      <c r="AD1018" s="99">
        <v>0.95158649304070597</v>
      </c>
      <c r="AE1018" s="142">
        <v>9297.8693171504892</v>
      </c>
      <c r="AF1018" s="44">
        <v>9421.9157774473697</v>
      </c>
      <c r="AG1018" s="45">
        <v>8865.9745848250204</v>
      </c>
      <c r="AH1018" s="140">
        <v>0.95354906402816297</v>
      </c>
      <c r="AI1018" s="44">
        <v>9524.6866239814499</v>
      </c>
      <c r="AJ1018" s="45">
        <v>8848.0044367775499</v>
      </c>
      <c r="AK1018" s="46">
        <v>0.95161634724816602</v>
      </c>
    </row>
    <row r="1019" spans="1:37" x14ac:dyDescent="0.2">
      <c r="A1019" s="35" t="s">
        <v>6223</v>
      </c>
      <c r="B1019" s="35" t="s">
        <v>12015</v>
      </c>
      <c r="C1019" s="85" t="s">
        <v>1007</v>
      </c>
      <c r="D1019" s="85" t="s">
        <v>1007</v>
      </c>
      <c r="E1019" s="85" t="s">
        <v>12898</v>
      </c>
      <c r="F1019" s="85" t="s">
        <v>316</v>
      </c>
      <c r="G1019" s="85" t="s">
        <v>316</v>
      </c>
      <c r="H1019" s="840">
        <v>1.02147591943226</v>
      </c>
      <c r="I1019" s="840">
        <v>1.0542055481705701</v>
      </c>
      <c r="J1019" s="86">
        <v>21518.666666666701</v>
      </c>
      <c r="K1019" s="44">
        <v>21980.799818289699</v>
      </c>
      <c r="L1019" s="45">
        <v>20681.012621641501</v>
      </c>
      <c r="M1019" s="46">
        <v>0.96107314370352004</v>
      </c>
      <c r="N1019" s="139">
        <v>22685.097789233201</v>
      </c>
      <c r="O1019" s="45">
        <v>21070.948948308</v>
      </c>
      <c r="P1019" s="99">
        <v>0.97919398421407799</v>
      </c>
      <c r="Q1019" s="86">
        <v>21693.357648500001</v>
      </c>
      <c r="R1019" s="44">
        <v>22159.242449574402</v>
      </c>
      <c r="S1019" s="45">
        <v>20849.9699739711</v>
      </c>
      <c r="T1019" s="140">
        <v>0.96112230811871402</v>
      </c>
      <c r="U1019" s="44">
        <v>22869.257991497299</v>
      </c>
      <c r="V1019" s="45">
        <v>21242.936407082201</v>
      </c>
      <c r="W1019" s="99">
        <v>0.97923690519853701</v>
      </c>
      <c r="X1019" s="86">
        <v>21857.009074063899</v>
      </c>
      <c r="Y1019" s="44">
        <v>22326.408439968702</v>
      </c>
      <c r="Z1019" s="45">
        <v>21008.287734537698</v>
      </c>
      <c r="AA1019" s="46">
        <v>0.96116937424282101</v>
      </c>
      <c r="AB1019" s="139">
        <v>23041.7802322928</v>
      </c>
      <c r="AC1019" s="45">
        <v>21404.103444616299</v>
      </c>
      <c r="AD1019" s="99">
        <v>0.97927870058007704</v>
      </c>
      <c r="AE1019" s="142">
        <v>22016.966635507899</v>
      </c>
      <c r="AF1019" s="44">
        <v>22489.801237114902</v>
      </c>
      <c r="AG1019" s="45">
        <v>21162.788003614201</v>
      </c>
      <c r="AH1019" s="140">
        <v>0.96120361873482996</v>
      </c>
      <c r="AI1019" s="44">
        <v>23210.408381038898</v>
      </c>
      <c r="AJ1019" s="45">
        <v>21561.422904747</v>
      </c>
      <c r="AK1019" s="46">
        <v>0.97930942357762096</v>
      </c>
    </row>
    <row r="1020" spans="1:37" x14ac:dyDescent="0.2">
      <c r="A1020" s="35" t="s">
        <v>6222</v>
      </c>
      <c r="B1020" s="35" t="s">
        <v>12014</v>
      </c>
      <c r="C1020" s="85" t="s">
        <v>1007</v>
      </c>
      <c r="D1020" s="85" t="s">
        <v>1007</v>
      </c>
      <c r="E1020" s="85" t="s">
        <v>12898</v>
      </c>
      <c r="F1020" s="85" t="s">
        <v>320</v>
      </c>
      <c r="G1020" s="85" t="s">
        <v>320</v>
      </c>
      <c r="H1020" s="840">
        <v>1.01306927353641</v>
      </c>
      <c r="I1020" s="840">
        <v>1.01949016581742</v>
      </c>
      <c r="J1020" s="86">
        <v>11613.083333333299</v>
      </c>
      <c r="K1020" s="44">
        <v>11764.8578960178</v>
      </c>
      <c r="L1020" s="45">
        <v>11069.1683947238</v>
      </c>
      <c r="M1020" s="46">
        <v>0.953163606684166</v>
      </c>
      <c r="N1020" s="139">
        <v>11839.424253151499</v>
      </c>
      <c r="O1020" s="45">
        <v>10996.994870082401</v>
      </c>
      <c r="P1020" s="99">
        <v>0.94694876067214795</v>
      </c>
      <c r="Q1020" s="86">
        <v>11621.5254275894</v>
      </c>
      <c r="R1020" s="44">
        <v>11773.4103223129</v>
      </c>
      <c r="S1020" s="45">
        <v>11077.781754952601</v>
      </c>
      <c r="T1020" s="140">
        <v>0.95321236648107999</v>
      </c>
      <c r="U1020" s="44">
        <v>11848.0308852245</v>
      </c>
      <c r="V1020" s="45">
        <v>11005.471482176899</v>
      </c>
      <c r="W1020" s="99">
        <v>0.94699026825256205</v>
      </c>
      <c r="X1020" s="86">
        <v>11631.019851478</v>
      </c>
      <c r="Y1020" s="44">
        <v>11783.028831424401</v>
      </c>
      <c r="Z1020" s="45">
        <v>11087.3748789693</v>
      </c>
      <c r="AA1020" s="46">
        <v>0.95325904525563598</v>
      </c>
      <c r="AB1020" s="139">
        <v>11857.710357009</v>
      </c>
      <c r="AC1020" s="45">
        <v>11014.9327239054</v>
      </c>
      <c r="AD1020" s="99">
        <v>0.94703068729658102</v>
      </c>
      <c r="AE1020" s="142">
        <v>11652.779481133</v>
      </c>
      <c r="AF1020" s="44">
        <v>11805.0728436314</v>
      </c>
      <c r="AG1020" s="45">
        <v>11108.5132021845</v>
      </c>
      <c r="AH1020" s="140">
        <v>0.95329300791885796</v>
      </c>
      <c r="AI1020" s="44">
        <v>11879.8940854541</v>
      </c>
      <c r="AJ1020" s="45">
        <v>11035.885979900801</v>
      </c>
      <c r="AK1020" s="46">
        <v>0.94706039857434399</v>
      </c>
    </row>
    <row r="1021" spans="1:37" x14ac:dyDescent="0.2">
      <c r="A1021" s="35" t="s">
        <v>6221</v>
      </c>
      <c r="B1021" s="35" t="s">
        <v>12013</v>
      </c>
      <c r="C1021" s="85" t="s">
        <v>1007</v>
      </c>
      <c r="D1021" s="85" t="s">
        <v>1007</v>
      </c>
      <c r="E1021" s="85" t="s">
        <v>12898</v>
      </c>
      <c r="F1021" s="85" t="s">
        <v>319</v>
      </c>
      <c r="G1021" s="85" t="s">
        <v>319</v>
      </c>
      <c r="H1021" s="840">
        <v>1.01482455818494</v>
      </c>
      <c r="I1021" s="840">
        <v>1.01789402311021</v>
      </c>
      <c r="J1021" s="86">
        <v>7482</v>
      </c>
      <c r="K1021" s="44">
        <v>7592.9173443397303</v>
      </c>
      <c r="L1021" s="45">
        <v>7143.9265509670104</v>
      </c>
      <c r="M1021" s="46">
        <v>0.95481509636019901</v>
      </c>
      <c r="N1021" s="139">
        <v>7615.8830809105602</v>
      </c>
      <c r="O1021" s="45">
        <v>7073.9780399056999</v>
      </c>
      <c r="P1021" s="99">
        <v>0.94546619084545602</v>
      </c>
      <c r="Q1021" s="86">
        <v>7523.01945568459</v>
      </c>
      <c r="R1021" s="44">
        <v>7634.5448953318401</v>
      </c>
      <c r="S1021" s="45">
        <v>7183.4600029686599</v>
      </c>
      <c r="T1021" s="140">
        <v>0.954863940640303</v>
      </c>
      <c r="U1021" s="44">
        <v>7657.6365396831497</v>
      </c>
      <c r="V1021" s="45">
        <v>7113.0723218706198</v>
      </c>
      <c r="W1021" s="99">
        <v>0.94550763344042599</v>
      </c>
      <c r="X1021" s="86">
        <v>7565.3994658991096</v>
      </c>
      <c r="Y1021" s="44">
        <v>7677.5531704736604</v>
      </c>
      <c r="Z1021" s="45">
        <v>7224.2809019733504</v>
      </c>
      <c r="AA1021" s="46">
        <v>0.95491070029238401</v>
      </c>
      <c r="AB1021" s="139">
        <v>7700.7748987798504</v>
      </c>
      <c r="AC1021" s="45">
        <v>7153.4482525002004</v>
      </c>
      <c r="AD1021" s="99">
        <v>0.94554798920324301</v>
      </c>
      <c r="AE1021" s="142">
        <v>7608.7782689578498</v>
      </c>
      <c r="AF1021" s="44">
        <v>7721.5750451223303</v>
      </c>
      <c r="AG1021" s="45">
        <v>7265.9626472930504</v>
      </c>
      <c r="AH1021" s="140">
        <v>0.95494472180068601</v>
      </c>
      <c r="AI1021" s="44">
        <v>7744.9299231430196</v>
      </c>
      <c r="AJ1021" s="45">
        <v>7194.6907050948503</v>
      </c>
      <c r="AK1021" s="46">
        <v>0.94557765396418703</v>
      </c>
    </row>
    <row r="1022" spans="1:37" x14ac:dyDescent="0.2">
      <c r="A1022" s="35" t="s">
        <v>6220</v>
      </c>
      <c r="B1022" s="35" t="s">
        <v>12012</v>
      </c>
      <c r="C1022" s="85" t="s">
        <v>1007</v>
      </c>
      <c r="D1022" s="85" t="s">
        <v>1007</v>
      </c>
      <c r="E1022" s="85" t="s">
        <v>12898</v>
      </c>
      <c r="F1022" s="85" t="s">
        <v>315</v>
      </c>
      <c r="G1022" s="85" t="s">
        <v>315</v>
      </c>
      <c r="H1022" s="840">
        <v>1.02596988549264</v>
      </c>
      <c r="I1022" s="840">
        <v>1.06089799860808</v>
      </c>
      <c r="J1022" s="86">
        <v>27142.75</v>
      </c>
      <c r="K1022" s="44">
        <v>27847.644109455301</v>
      </c>
      <c r="L1022" s="45">
        <v>26200.9337272349</v>
      </c>
      <c r="M1022" s="46">
        <v>0.96530136877195305</v>
      </c>
      <c r="N1022" s="139">
        <v>28795.689151719602</v>
      </c>
      <c r="O1022" s="45">
        <v>26746.743685416499</v>
      </c>
      <c r="P1022" s="99">
        <v>0.98541023608206701</v>
      </c>
      <c r="Q1022" s="86">
        <v>27267.945055769698</v>
      </c>
      <c r="R1022" s="44">
        <v>27976.0904664876</v>
      </c>
      <c r="S1022" s="45">
        <v>26323.131196507398</v>
      </c>
      <c r="T1022" s="140">
        <v>0.96535074948516097</v>
      </c>
      <c r="U1022" s="44">
        <v>28928.5083358212</v>
      </c>
      <c r="V1022" s="45">
        <v>26871.2899718074</v>
      </c>
      <c r="W1022" s="99">
        <v>0.98545342954333204</v>
      </c>
      <c r="X1022" s="86">
        <v>27387.3637719949</v>
      </c>
      <c r="Y1022" s="44">
        <v>28098.610473098801</v>
      </c>
      <c r="Z1022" s="45">
        <v>26439.706831789099</v>
      </c>
      <c r="AA1022" s="46">
        <v>0.96539802267588704</v>
      </c>
      <c r="AB1022" s="139">
        <v>29055.1994128609</v>
      </c>
      <c r="AC1022" s="45">
        <v>26990.1234873008</v>
      </c>
      <c r="AD1022" s="99">
        <v>0.98549549025597405</v>
      </c>
      <c r="AE1022" s="142">
        <v>27520.363728182801</v>
      </c>
      <c r="AF1022" s="44">
        <v>28235.064422919499</v>
      </c>
      <c r="AG1022" s="45">
        <v>26569.051293549401</v>
      </c>
      <c r="AH1022" s="140">
        <v>0.96543241782595901</v>
      </c>
      <c r="AI1022" s="44">
        <v>29196.2988001956</v>
      </c>
      <c r="AJ1022" s="45">
        <v>27122.0452199643</v>
      </c>
      <c r="AK1022" s="46">
        <v>0.98552640829341198</v>
      </c>
    </row>
    <row r="1023" spans="1:37" x14ac:dyDescent="0.2">
      <c r="A1023" s="35" t="s">
        <v>6219</v>
      </c>
      <c r="B1023" s="35" t="s">
        <v>12011</v>
      </c>
      <c r="C1023" s="85" t="s">
        <v>1007</v>
      </c>
      <c r="D1023" s="85" t="s">
        <v>1007</v>
      </c>
      <c r="E1023" s="85" t="s">
        <v>12898</v>
      </c>
      <c r="F1023" s="85" t="s">
        <v>315</v>
      </c>
      <c r="G1023" s="85" t="s">
        <v>315</v>
      </c>
      <c r="H1023" s="840">
        <v>1.02596988549264</v>
      </c>
      <c r="I1023" s="840">
        <v>1.06089799860808</v>
      </c>
      <c r="J1023" s="86">
        <v>7438</v>
      </c>
      <c r="K1023" s="44">
        <v>7631.1640082942504</v>
      </c>
      <c r="L1023" s="45">
        <v>7179.9115809257801</v>
      </c>
      <c r="M1023" s="46">
        <v>0.96530136877195305</v>
      </c>
      <c r="N1023" s="139">
        <v>7890.9593136469302</v>
      </c>
      <c r="O1023" s="45">
        <v>7329.4813359784102</v>
      </c>
      <c r="P1023" s="99">
        <v>0.98541023608206701</v>
      </c>
      <c r="Q1023" s="86">
        <v>7450.5324946698302</v>
      </c>
      <c r="R1023" s="44">
        <v>7644.0219704155897</v>
      </c>
      <c r="S1023" s="45">
        <v>7192.37712779307</v>
      </c>
      <c r="T1023" s="140">
        <v>0.96535074948516097</v>
      </c>
      <c r="U1023" s="44">
        <v>7904.2550121597096</v>
      </c>
      <c r="V1023" s="45">
        <v>7342.15279879642</v>
      </c>
      <c r="W1023" s="99">
        <v>0.98545342954333304</v>
      </c>
      <c r="X1023" s="86">
        <v>7462.26139052701</v>
      </c>
      <c r="Y1023" s="44">
        <v>7656.0554643551304</v>
      </c>
      <c r="Z1023" s="45">
        <v>7204.0523911053797</v>
      </c>
      <c r="AA1023" s="46">
        <v>0.96539802267588704</v>
      </c>
      <c r="AB1023" s="139">
        <v>7916.6981743004799</v>
      </c>
      <c r="AC1023" s="45">
        <v>7354.0249474756401</v>
      </c>
      <c r="AD1023" s="99">
        <v>0.98549549025597405</v>
      </c>
      <c r="AE1023" s="142">
        <v>7479.67924777798</v>
      </c>
      <c r="AF1023" s="44">
        <v>7673.9256613644402</v>
      </c>
      <c r="AG1023" s="45">
        <v>7221.1248207449498</v>
      </c>
      <c r="AH1023" s="140">
        <v>0.96543241782595901</v>
      </c>
      <c r="AI1023" s="44">
        <v>7935.1767441980801</v>
      </c>
      <c r="AJ1023" s="45">
        <v>7371.4214242494099</v>
      </c>
      <c r="AK1023" s="46">
        <v>0.98552640829341198</v>
      </c>
    </row>
    <row r="1024" spans="1:37" x14ac:dyDescent="0.2">
      <c r="A1024" s="35" t="s">
        <v>6218</v>
      </c>
      <c r="B1024" s="35" t="s">
        <v>12010</v>
      </c>
      <c r="C1024" s="85" t="s">
        <v>1007</v>
      </c>
      <c r="D1024" s="85" t="s">
        <v>1007</v>
      </c>
      <c r="E1024" s="85" t="s">
        <v>12898</v>
      </c>
      <c r="F1024" s="85" t="s">
        <v>318</v>
      </c>
      <c r="G1024" s="85" t="s">
        <v>318</v>
      </c>
      <c r="H1024" s="840">
        <v>1.0132838385432501</v>
      </c>
      <c r="I1024" s="840">
        <v>1.02359630558352</v>
      </c>
      <c r="J1024" s="86">
        <v>8751.0833333333303</v>
      </c>
      <c r="K1024" s="44">
        <v>8867.3313114118992</v>
      </c>
      <c r="L1024" s="45">
        <v>8342.9807963127696</v>
      </c>
      <c r="M1024" s="46">
        <v>0.95336548385203002</v>
      </c>
      <c r="N1024" s="139">
        <v>8957.5765698534997</v>
      </c>
      <c r="O1024" s="45">
        <v>8320.2038782272703</v>
      </c>
      <c r="P1024" s="99">
        <v>0.95076272974514897</v>
      </c>
      <c r="Q1024" s="86">
        <v>8711.1803662738293</v>
      </c>
      <c r="R1024" s="44">
        <v>8826.8982797805802</v>
      </c>
      <c r="S1024" s="45">
        <v>8305.3635301624108</v>
      </c>
      <c r="T1024" s="140">
        <v>0.95341425397612201</v>
      </c>
      <c r="U1024" s="44">
        <v>8916.7320401895795</v>
      </c>
      <c r="V1024" s="45">
        <v>8282.6286606746999</v>
      </c>
      <c r="W1024" s="99">
        <v>0.95080440450317005</v>
      </c>
      <c r="X1024" s="86">
        <v>8677.7250208536607</v>
      </c>
      <c r="Y1024" s="44">
        <v>8792.9985189534309</v>
      </c>
      <c r="Z1024" s="45">
        <v>8273.8718783286804</v>
      </c>
      <c r="AA1024" s="46">
        <v>0.95346094263710102</v>
      </c>
      <c r="AB1024" s="139">
        <v>8882.4872722154596</v>
      </c>
      <c r="AC1024" s="45">
        <v>8251.1713289207491</v>
      </c>
      <c r="AD1024" s="99">
        <v>0.95084498634056303</v>
      </c>
      <c r="AE1024" s="142">
        <v>8647.94613445922</v>
      </c>
      <c r="AF1024" s="44">
        <v>8762.8240546401303</v>
      </c>
      <c r="AG1024" s="45">
        <v>8245.7726427247999</v>
      </c>
      <c r="AH1024" s="140">
        <v>0.95349491249351304</v>
      </c>
      <c r="AI1024" s="44">
        <v>8852.0057141177294</v>
      </c>
      <c r="AJ1024" s="45">
        <v>8223.11420049156</v>
      </c>
      <c r="AK1024" s="46">
        <v>0.95087481728466805</v>
      </c>
    </row>
    <row r="1025" spans="1:37" x14ac:dyDescent="0.2">
      <c r="A1025" s="35" t="s">
        <v>6217</v>
      </c>
      <c r="B1025" s="35" t="s">
        <v>9563</v>
      </c>
      <c r="C1025" s="85" t="s">
        <v>1007</v>
      </c>
      <c r="D1025" s="85" t="s">
        <v>1007</v>
      </c>
      <c r="E1025" s="85" t="s">
        <v>12898</v>
      </c>
      <c r="F1025" s="85" t="s">
        <v>320</v>
      </c>
      <c r="G1025" s="85" t="s">
        <v>320</v>
      </c>
      <c r="H1025" s="840">
        <v>1.01306927353641</v>
      </c>
      <c r="I1025" s="840">
        <v>1.01949016581742</v>
      </c>
      <c r="J1025" s="86">
        <v>19578.25</v>
      </c>
      <c r="K1025" s="44">
        <v>19834.123504614199</v>
      </c>
      <c r="L1025" s="45">
        <v>18661.275382564301</v>
      </c>
      <c r="M1025" s="46">
        <v>0.953163606684166</v>
      </c>
      <c r="N1025" s="139">
        <v>19959.833338914901</v>
      </c>
      <c r="O1025" s="45">
        <v>18539.599573629501</v>
      </c>
      <c r="P1025" s="99">
        <v>0.94694876067214795</v>
      </c>
      <c r="Q1025" s="86">
        <v>19573.416052316701</v>
      </c>
      <c r="R1025" s="44">
        <v>19829.226380746401</v>
      </c>
      <c r="S1025" s="45">
        <v>18657.622235347601</v>
      </c>
      <c r="T1025" s="140">
        <v>0.95321236648107999</v>
      </c>
      <c r="U1025" s="44">
        <v>19954.9051767897</v>
      </c>
      <c r="V1025" s="45">
        <v>18535.834518002401</v>
      </c>
      <c r="W1025" s="99">
        <v>0.94699026825256205</v>
      </c>
      <c r="X1025" s="86">
        <v>19560.496422420099</v>
      </c>
      <c r="Y1025" s="44">
        <v>19816.1379006727</v>
      </c>
      <c r="Z1025" s="45">
        <v>18646.220144362502</v>
      </c>
      <c r="AA1025" s="46">
        <v>0.95325904525563598</v>
      </c>
      <c r="AB1025" s="139">
        <v>19941.733741164098</v>
      </c>
      <c r="AC1025" s="45">
        <v>18524.390370786801</v>
      </c>
      <c r="AD1025" s="99">
        <v>0.94703068729658102</v>
      </c>
      <c r="AE1025" s="142">
        <v>19574.7294372053</v>
      </c>
      <c r="AF1025" s="44">
        <v>19830.556930621398</v>
      </c>
      <c r="AG1025" s="45">
        <v>18660.4527043913</v>
      </c>
      <c r="AH1025" s="140">
        <v>0.95329300791885796</v>
      </c>
      <c r="AI1025" s="44">
        <v>19956.244159767499</v>
      </c>
      <c r="AJ1025" s="45">
        <v>18538.451062784599</v>
      </c>
      <c r="AK1025" s="46">
        <v>0.94706039857434399</v>
      </c>
    </row>
    <row r="1026" spans="1:37" x14ac:dyDescent="0.2">
      <c r="A1026" s="35" t="s">
        <v>6216</v>
      </c>
      <c r="B1026" s="35" t="s">
        <v>12009</v>
      </c>
      <c r="C1026" s="85" t="s">
        <v>1007</v>
      </c>
      <c r="D1026" s="85" t="s">
        <v>1007</v>
      </c>
      <c r="E1026" s="85" t="s">
        <v>12898</v>
      </c>
      <c r="F1026" s="85" t="s">
        <v>317</v>
      </c>
      <c r="G1026" s="85" t="s">
        <v>317</v>
      </c>
      <c r="H1026" s="840">
        <v>1.0133413856514499</v>
      </c>
      <c r="I1026" s="840">
        <v>1.02439454665303</v>
      </c>
      <c r="J1026" s="86">
        <v>12247.083333333299</v>
      </c>
      <c r="K1026" s="44">
        <v>12410.4763951888</v>
      </c>
      <c r="L1026" s="45">
        <v>11676.6096361936</v>
      </c>
      <c r="M1026" s="46">
        <v>0.95341962803608105</v>
      </c>
      <c r="N1026" s="139">
        <v>12545.845379071799</v>
      </c>
      <c r="O1026" s="45">
        <v>11653.150890151999</v>
      </c>
      <c r="P1026" s="99">
        <v>0.95150417229832995</v>
      </c>
      <c r="Q1026" s="86">
        <v>12320.784472679999</v>
      </c>
      <c r="R1026" s="44">
        <v>12485.1608098585</v>
      </c>
      <c r="S1026" s="45">
        <v>11747.4786693689</v>
      </c>
      <c r="T1026" s="140">
        <v>0.95346840092995899</v>
      </c>
      <c r="U1026" s="44">
        <v>12621.3444243007</v>
      </c>
      <c r="V1026" s="45">
        <v>11723.791697876</v>
      </c>
      <c r="W1026" s="99">
        <v>0.95154587955598302</v>
      </c>
      <c r="X1026" s="86">
        <v>12385.5725797865</v>
      </c>
      <c r="Y1026" s="44">
        <v>12550.813280087499</v>
      </c>
      <c r="Z1026" s="45">
        <v>11809.830380891501</v>
      </c>
      <c r="AA1026" s="46">
        <v>0.95351509224251196</v>
      </c>
      <c r="AB1026" s="139">
        <v>12687.7130079086</v>
      </c>
      <c r="AC1026" s="45">
        <v>11785.9435755002</v>
      </c>
      <c r="AD1026" s="99">
        <v>0.95158649304070597</v>
      </c>
      <c r="AE1026" s="142">
        <v>12445.650951420999</v>
      </c>
      <c r="AF1026" s="44">
        <v>12611.693180447201</v>
      </c>
      <c r="AG1026" s="45">
        <v>11867.538815948699</v>
      </c>
      <c r="AH1026" s="140">
        <v>0.95354906402816297</v>
      </c>
      <c r="AI1026" s="44">
        <v>12749.256964182699</v>
      </c>
      <c r="AJ1026" s="45">
        <v>11843.484897516901</v>
      </c>
      <c r="AK1026" s="46">
        <v>0.95161634724816602</v>
      </c>
    </row>
    <row r="1027" spans="1:37" x14ac:dyDescent="0.2">
      <c r="A1027" s="35" t="s">
        <v>6215</v>
      </c>
      <c r="B1027" s="35" t="s">
        <v>12008</v>
      </c>
      <c r="C1027" s="85" t="s">
        <v>1007</v>
      </c>
      <c r="D1027" s="85" t="s">
        <v>1007</v>
      </c>
      <c r="E1027" s="85" t="s">
        <v>12898</v>
      </c>
      <c r="F1027" s="85" t="s">
        <v>317</v>
      </c>
      <c r="G1027" s="85" t="s">
        <v>317</v>
      </c>
      <c r="H1027" s="840">
        <v>1.0133413856514499</v>
      </c>
      <c r="I1027" s="840">
        <v>1.02439454665303</v>
      </c>
      <c r="J1027" s="86">
        <v>7976.75</v>
      </c>
      <c r="K1027" s="44">
        <v>8083.1708979952</v>
      </c>
      <c r="L1027" s="45">
        <v>7605.1900179368104</v>
      </c>
      <c r="M1027" s="46">
        <v>0.95341962803608105</v>
      </c>
      <c r="N1027" s="139">
        <v>8171.3392000145204</v>
      </c>
      <c r="O1027" s="45">
        <v>7589.91090638071</v>
      </c>
      <c r="P1027" s="99">
        <v>0.95150417229832995</v>
      </c>
      <c r="Q1027" s="86">
        <v>8030.7052212668596</v>
      </c>
      <c r="R1027" s="44">
        <v>8137.8459566768997</v>
      </c>
      <c r="S1027" s="45">
        <v>7657.0236656611896</v>
      </c>
      <c r="T1027" s="140">
        <v>0.95346840092995899</v>
      </c>
      <c r="U1027" s="44">
        <v>8226.6106344437503</v>
      </c>
      <c r="V1027" s="45">
        <v>7641.5844632252001</v>
      </c>
      <c r="W1027" s="99">
        <v>0.95154587955598302</v>
      </c>
      <c r="X1027" s="86">
        <v>8084.9428426890199</v>
      </c>
      <c r="Y1027" s="44">
        <v>8192.8071831232592</v>
      </c>
      <c r="Z1027" s="45">
        <v>7709.1150204220503</v>
      </c>
      <c r="AA1027" s="46">
        <v>0.95351509224251196</v>
      </c>
      <c r="AB1027" s="139">
        <v>8282.1713580520409</v>
      </c>
      <c r="AC1027" s="45">
        <v>7693.5224061090003</v>
      </c>
      <c r="AD1027" s="99">
        <v>0.95158649304070597</v>
      </c>
      <c r="AE1027" s="142">
        <v>8134.9518139740503</v>
      </c>
      <c r="AF1027" s="44">
        <v>8243.4833433802396</v>
      </c>
      <c r="AG1027" s="45">
        <v>7757.07568812916</v>
      </c>
      <c r="AH1027" s="140">
        <v>0.95354906402816297</v>
      </c>
      <c r="AI1027" s="44">
        <v>8333.4002755201509</v>
      </c>
      <c r="AJ1027" s="45">
        <v>7741.3531302538304</v>
      </c>
      <c r="AK1027" s="46">
        <v>0.95161634724816602</v>
      </c>
    </row>
    <row r="1028" spans="1:37" x14ac:dyDescent="0.2">
      <c r="A1028" s="35" t="s">
        <v>6214</v>
      </c>
      <c r="B1028" s="35" t="s">
        <v>12007</v>
      </c>
      <c r="C1028" s="85" t="s">
        <v>1007</v>
      </c>
      <c r="D1028" s="85" t="s">
        <v>1007</v>
      </c>
      <c r="E1028" s="85" t="s">
        <v>12898</v>
      </c>
      <c r="F1028" s="85" t="s">
        <v>318</v>
      </c>
      <c r="G1028" s="85" t="s">
        <v>318</v>
      </c>
      <c r="H1028" s="840">
        <v>1.0132838385432501</v>
      </c>
      <c r="I1028" s="840">
        <v>1.02359630558352</v>
      </c>
      <c r="J1028" s="86">
        <v>10406.333333333299</v>
      </c>
      <c r="K1028" s="44">
        <v>10544.569385160599</v>
      </c>
      <c r="L1028" s="45">
        <v>9921.0390134588506</v>
      </c>
      <c r="M1028" s="46">
        <v>0.95336548385203002</v>
      </c>
      <c r="N1028" s="139">
        <v>10651.884354670599</v>
      </c>
      <c r="O1028" s="45">
        <v>9893.9538866379298</v>
      </c>
      <c r="P1028" s="99">
        <v>0.95076272974514897</v>
      </c>
      <c r="Q1028" s="86">
        <v>10365.9404654422</v>
      </c>
      <c r="R1028" s="44">
        <v>10503.639944934101</v>
      </c>
      <c r="S1028" s="45">
        <v>9883.0353956204799</v>
      </c>
      <c r="T1028" s="140">
        <v>0.95341425397612201</v>
      </c>
      <c r="U1028" s="44">
        <v>10610.538364325301</v>
      </c>
      <c r="V1028" s="45">
        <v>9855.9818513600803</v>
      </c>
      <c r="W1028" s="99">
        <v>0.95080440450316905</v>
      </c>
      <c r="X1028" s="86">
        <v>10334.3872219924</v>
      </c>
      <c r="Y1028" s="44">
        <v>10471.6675532928</v>
      </c>
      <c r="Z1028" s="45">
        <v>9853.4345822576797</v>
      </c>
      <c r="AA1028" s="46">
        <v>0.95346094263710102</v>
      </c>
      <c r="AB1028" s="139">
        <v>10578.2405809009</v>
      </c>
      <c r="AC1028" s="45">
        <v>9826.4002769334493</v>
      </c>
      <c r="AD1028" s="99">
        <v>0.95084498634056303</v>
      </c>
      <c r="AE1028" s="142">
        <v>10304.6560498215</v>
      </c>
      <c r="AF1028" s="44">
        <v>10441.541437031099</v>
      </c>
      <c r="AG1028" s="45">
        <v>9825.4371185002801</v>
      </c>
      <c r="AH1028" s="140">
        <v>0.95349491249351304</v>
      </c>
      <c r="AI1028" s="44">
        <v>10547.8078629061</v>
      </c>
      <c r="AJ1028" s="45">
        <v>9798.4379385553402</v>
      </c>
      <c r="AK1028" s="46">
        <v>0.95087481728466805</v>
      </c>
    </row>
    <row r="1029" spans="1:37" x14ac:dyDescent="0.2">
      <c r="A1029" s="35" t="s">
        <v>6213</v>
      </c>
      <c r="B1029" s="35" t="s">
        <v>12006</v>
      </c>
      <c r="C1029" s="85" t="s">
        <v>1007</v>
      </c>
      <c r="D1029" s="85" t="s">
        <v>1007</v>
      </c>
      <c r="E1029" s="85" t="s">
        <v>12898</v>
      </c>
      <c r="F1029" s="85" t="s">
        <v>320</v>
      </c>
      <c r="G1029" s="85" t="s">
        <v>320</v>
      </c>
      <c r="H1029" s="840">
        <v>1.01306927353641</v>
      </c>
      <c r="I1029" s="840">
        <v>1.01949016581742</v>
      </c>
      <c r="J1029" s="86">
        <v>8634.6666666666697</v>
      </c>
      <c r="K1029" s="44">
        <v>8747.5154872290495</v>
      </c>
      <c r="L1029" s="45">
        <v>8230.25002251554</v>
      </c>
      <c r="M1029" s="46">
        <v>0.953163606684166</v>
      </c>
      <c r="N1029" s="139">
        <v>8802.9577517781308</v>
      </c>
      <c r="O1029" s="45">
        <v>8176.5868988171096</v>
      </c>
      <c r="P1029" s="99">
        <v>0.94694876067214795</v>
      </c>
      <c r="Q1029" s="86">
        <v>8660.8025217304203</v>
      </c>
      <c r="R1029" s="44">
        <v>8773.9929189317409</v>
      </c>
      <c r="S1029" s="45">
        <v>8255.5840673639595</v>
      </c>
      <c r="T1029" s="140">
        <v>0.95321236648107999</v>
      </c>
      <c r="U1029" s="44">
        <v>8829.6029989908602</v>
      </c>
      <c r="V1029" s="45">
        <v>8201.6957033359595</v>
      </c>
      <c r="W1029" s="99">
        <v>0.94699026825256205</v>
      </c>
      <c r="X1029" s="86">
        <v>8685.8145915397799</v>
      </c>
      <c r="Y1029" s="44">
        <v>8799.3318783231607</v>
      </c>
      <c r="Z1029" s="45">
        <v>8279.8313247986807</v>
      </c>
      <c r="AA1029" s="46">
        <v>0.95325904525563598</v>
      </c>
      <c r="AB1029" s="139">
        <v>8855.1025581882404</v>
      </c>
      <c r="AC1029" s="45">
        <v>8225.7329623565893</v>
      </c>
      <c r="AD1029" s="99">
        <v>0.94703068729658102</v>
      </c>
      <c r="AE1029" s="142">
        <v>8716.5086332192495</v>
      </c>
      <c r="AF1029" s="44">
        <v>8830.4270688292709</v>
      </c>
      <c r="AG1029" s="45">
        <v>8309.3867335122704</v>
      </c>
      <c r="AH1029" s="140">
        <v>0.95329300791885796</v>
      </c>
      <c r="AI1029" s="44">
        <v>8886.3948318296498</v>
      </c>
      <c r="AJ1029" s="45">
        <v>8255.0601403533292</v>
      </c>
      <c r="AK1029" s="46">
        <v>0.94706039857434399</v>
      </c>
    </row>
    <row r="1030" spans="1:37" x14ac:dyDescent="0.2">
      <c r="A1030" s="35" t="s">
        <v>6212</v>
      </c>
      <c r="B1030" s="35" t="s">
        <v>12005</v>
      </c>
      <c r="C1030" s="85" t="s">
        <v>1007</v>
      </c>
      <c r="D1030" s="85" t="s">
        <v>1007</v>
      </c>
      <c r="E1030" s="85" t="s">
        <v>12898</v>
      </c>
      <c r="F1030" s="85" t="s">
        <v>314</v>
      </c>
      <c r="G1030" s="85" t="s">
        <v>314</v>
      </c>
      <c r="H1030" s="840">
        <v>1.0144636991495699</v>
      </c>
      <c r="I1030" s="840">
        <v>1.0220529134678999</v>
      </c>
      <c r="J1030" s="86">
        <v>12255.916666666701</v>
      </c>
      <c r="K1030" s="44">
        <v>12433.182558135501</v>
      </c>
      <c r="L1030" s="45">
        <v>11697.9731191593</v>
      </c>
      <c r="M1030" s="46">
        <v>0.95447557594570798</v>
      </c>
      <c r="N1030" s="139">
        <v>12526.1953363864</v>
      </c>
      <c r="O1030" s="45">
        <v>11634.8990382048</v>
      </c>
      <c r="P1030" s="99">
        <v>0.949329157063309</v>
      </c>
      <c r="Q1030" s="86">
        <v>12323.6024200907</v>
      </c>
      <c r="R1030" s="44">
        <v>12501.8472979338</v>
      </c>
      <c r="S1030" s="45">
        <v>11763.179241088999</v>
      </c>
      <c r="T1030" s="140">
        <v>0.95452440285739104</v>
      </c>
      <c r="U1030" s="44">
        <v>12595.3737578737</v>
      </c>
      <c r="V1030" s="45">
        <v>11699.667906209401</v>
      </c>
      <c r="W1030" s="99">
        <v>0.94937076898357597</v>
      </c>
      <c r="X1030" s="86">
        <v>12387.3347948391</v>
      </c>
      <c r="Y1030" s="44">
        <v>12566.5014785767</v>
      </c>
      <c r="Z1030" s="45">
        <v>11824.5923695375</v>
      </c>
      <c r="AA1030" s="46">
        <v>0.95457114588231995</v>
      </c>
      <c r="AB1030" s="139">
        <v>12660.5116171676</v>
      </c>
      <c r="AC1030" s="45">
        <v>11760.675502660801</v>
      </c>
      <c r="AD1030" s="99">
        <v>0.94941128963113497</v>
      </c>
      <c r="AE1030" s="142">
        <v>12451.8212087433</v>
      </c>
      <c r="AF1030" s="44">
        <v>12631.9206045708</v>
      </c>
      <c r="AG1030" s="45">
        <v>11886.572718653</v>
      </c>
      <c r="AH1030" s="140">
        <v>0.95460515529299494</v>
      </c>
      <c r="AI1030" s="44">
        <v>12726.4201443774</v>
      </c>
      <c r="AJ1030" s="45">
        <v>11822.2705215551</v>
      </c>
      <c r="AK1030" s="46">
        <v>0.94944107559574598</v>
      </c>
    </row>
    <row r="1031" spans="1:37" x14ac:dyDescent="0.2">
      <c r="A1031" s="35" t="s">
        <v>6211</v>
      </c>
      <c r="B1031" s="35" t="s">
        <v>12004</v>
      </c>
      <c r="C1031" s="85" t="s">
        <v>1007</v>
      </c>
      <c r="D1031" s="85" t="s">
        <v>1007</v>
      </c>
      <c r="E1031" s="85" t="s">
        <v>12898</v>
      </c>
      <c r="F1031" s="85" t="s">
        <v>319</v>
      </c>
      <c r="G1031" s="85" t="s">
        <v>319</v>
      </c>
      <c r="H1031" s="840">
        <v>1.01482455818494</v>
      </c>
      <c r="I1031" s="840">
        <v>1.01789402311021</v>
      </c>
      <c r="J1031" s="86">
        <v>22089.666666666701</v>
      </c>
      <c r="K1031" s="44">
        <v>22417.1362154526</v>
      </c>
      <c r="L1031" s="45">
        <v>21091.547206898002</v>
      </c>
      <c r="M1031" s="46">
        <v>0.95481509636019901</v>
      </c>
      <c r="N1031" s="139">
        <v>22484.939672496799</v>
      </c>
      <c r="O1031" s="45">
        <v>20885.033000379201</v>
      </c>
      <c r="P1031" s="99">
        <v>0.94546619084545702</v>
      </c>
      <c r="Q1031" s="86">
        <v>22206.562164397201</v>
      </c>
      <c r="R1031" s="44">
        <v>22535.764637290798</v>
      </c>
      <c r="S1031" s="45">
        <v>21204.245456370201</v>
      </c>
      <c r="T1031" s="140">
        <v>0.954863940640303</v>
      </c>
      <c r="U1031" s="44">
        <v>22603.926900965202</v>
      </c>
      <c r="V1031" s="45">
        <v>20996.474038906901</v>
      </c>
      <c r="W1031" s="99">
        <v>0.94550763344042599</v>
      </c>
      <c r="X1031" s="86">
        <v>22314.328705176398</v>
      </c>
      <c r="Y1031" s="44">
        <v>22645.128769424198</v>
      </c>
      <c r="Z1031" s="45">
        <v>21308.1912504145</v>
      </c>
      <c r="AA1031" s="46">
        <v>0.95491070029238401</v>
      </c>
      <c r="AB1031" s="139">
        <v>22713.621818715601</v>
      </c>
      <c r="AC1031" s="45">
        <v>21099.268637599798</v>
      </c>
      <c r="AD1031" s="99">
        <v>0.94554798920324301</v>
      </c>
      <c r="AE1031" s="142">
        <v>22432.0685567006</v>
      </c>
      <c r="AF1031" s="44">
        <v>22764.614062228</v>
      </c>
      <c r="AG1031" s="45">
        <v>21421.385467292301</v>
      </c>
      <c r="AH1031" s="140">
        <v>0.95494472180068601</v>
      </c>
      <c r="AI1031" s="44">
        <v>22833.468509863898</v>
      </c>
      <c r="AJ1031" s="45">
        <v>21211.262759408699</v>
      </c>
      <c r="AK1031" s="46">
        <v>0.94557765396418703</v>
      </c>
    </row>
    <row r="1032" spans="1:37" x14ac:dyDescent="0.2">
      <c r="A1032" s="35" t="s">
        <v>6210</v>
      </c>
      <c r="B1032" s="35" t="s">
        <v>12003</v>
      </c>
      <c r="C1032" s="85" t="s">
        <v>1007</v>
      </c>
      <c r="D1032" s="85" t="s">
        <v>1007</v>
      </c>
      <c r="E1032" s="85" t="s">
        <v>12898</v>
      </c>
      <c r="F1032" s="85" t="s">
        <v>315</v>
      </c>
      <c r="G1032" s="85" t="s">
        <v>315</v>
      </c>
      <c r="H1032" s="840">
        <v>1.02596988549264</v>
      </c>
      <c r="I1032" s="840">
        <v>1.06089799860808</v>
      </c>
      <c r="J1032" s="86">
        <v>9963.1666666666697</v>
      </c>
      <c r="K1032" s="44">
        <v>10221.908964144101</v>
      </c>
      <c r="L1032" s="45">
        <v>9617.4584206364307</v>
      </c>
      <c r="M1032" s="46">
        <v>0.96530136877195305</v>
      </c>
      <c r="N1032" s="139">
        <v>10569.9035764654</v>
      </c>
      <c r="O1032" s="45">
        <v>9817.8064171249807</v>
      </c>
      <c r="P1032" s="99">
        <v>0.98541023608206701</v>
      </c>
      <c r="Q1032" s="86">
        <v>10018.833436905799</v>
      </c>
      <c r="R1032" s="44">
        <v>10279.021394032001</v>
      </c>
      <c r="S1032" s="45">
        <v>9671.6883672839795</v>
      </c>
      <c r="T1032" s="140">
        <v>0.96535074948516097</v>
      </c>
      <c r="U1032" s="44">
        <v>10628.9603416011</v>
      </c>
      <c r="V1032" s="45">
        <v>9873.0937704222106</v>
      </c>
      <c r="W1032" s="99">
        <v>0.98545342954333304</v>
      </c>
      <c r="X1032" s="86">
        <v>10066.825390755301</v>
      </c>
      <c r="Y1032" s="44">
        <v>10328.259693427601</v>
      </c>
      <c r="Z1032" s="45">
        <v>9718.4933268585992</v>
      </c>
      <c r="AA1032" s="46">
        <v>0.96539802267588704</v>
      </c>
      <c r="AB1032" s="139">
        <v>10679.8749093894</v>
      </c>
      <c r="AC1032" s="45">
        <v>9920.81102378371</v>
      </c>
      <c r="AD1032" s="99">
        <v>0.98549549025597405</v>
      </c>
      <c r="AE1032" s="142">
        <v>10116.3818598864</v>
      </c>
      <c r="AF1032" s="44">
        <v>10379.1031383875</v>
      </c>
      <c r="AG1032" s="45">
        <v>9766.6829986408502</v>
      </c>
      <c r="AH1032" s="140">
        <v>0.96543241782595901</v>
      </c>
      <c r="AI1032" s="44">
        <v>10732.449268308699</v>
      </c>
      <c r="AJ1032" s="45">
        <v>9969.9614792985194</v>
      </c>
      <c r="AK1032" s="46">
        <v>0.98552640829341198</v>
      </c>
    </row>
    <row r="1033" spans="1:37" x14ac:dyDescent="0.2">
      <c r="A1033" s="35" t="s">
        <v>6209</v>
      </c>
      <c r="B1033" s="35" t="s">
        <v>12002</v>
      </c>
      <c r="C1033" s="85" t="s">
        <v>1007</v>
      </c>
      <c r="D1033" s="85" t="s">
        <v>1007</v>
      </c>
      <c r="E1033" s="85" t="s">
        <v>12898</v>
      </c>
      <c r="F1033" s="85" t="s">
        <v>316</v>
      </c>
      <c r="G1033" s="85" t="s">
        <v>316</v>
      </c>
      <c r="H1033" s="840">
        <v>1.02147591943226</v>
      </c>
      <c r="I1033" s="840">
        <v>1.0542055481705701</v>
      </c>
      <c r="J1033" s="86">
        <v>22707.416666666701</v>
      </c>
      <c r="K1033" s="44">
        <v>23195.079317514799</v>
      </c>
      <c r="L1033" s="45">
        <v>21823.488321219</v>
      </c>
      <c r="M1033" s="46">
        <v>0.96107314370352004</v>
      </c>
      <c r="N1033" s="139">
        <v>23938.284634620999</v>
      </c>
      <c r="O1033" s="45">
        <v>22234.9657970425</v>
      </c>
      <c r="P1033" s="99">
        <v>0.97919398421407799</v>
      </c>
      <c r="Q1033" s="86">
        <v>22898.879762469202</v>
      </c>
      <c r="R1033" s="44">
        <v>23390.654259337</v>
      </c>
      <c r="S1033" s="45">
        <v>22008.6241706373</v>
      </c>
      <c r="T1033" s="140">
        <v>0.96112230811871402</v>
      </c>
      <c r="U1033" s="44">
        <v>24140.126092485902</v>
      </c>
      <c r="V1033" s="45">
        <v>22423.428151113701</v>
      </c>
      <c r="W1033" s="99">
        <v>0.97923690519853701</v>
      </c>
      <c r="X1033" s="86">
        <v>23076.623608336598</v>
      </c>
      <c r="Y1033" s="44">
        <v>23572.215317717801</v>
      </c>
      <c r="Z1033" s="45">
        <v>22180.543873261999</v>
      </c>
      <c r="AA1033" s="46">
        <v>0.96116937424282101</v>
      </c>
      <c r="AB1033" s="139">
        <v>24327.504640952498</v>
      </c>
      <c r="AC1033" s="45">
        <v>22598.445980947399</v>
      </c>
      <c r="AD1033" s="99">
        <v>0.97927870058007704</v>
      </c>
      <c r="AE1033" s="142">
        <v>23257.3519645286</v>
      </c>
      <c r="AF1033" s="44">
        <v>23756.824981526599</v>
      </c>
      <c r="AG1033" s="45">
        <v>22355.050870494499</v>
      </c>
      <c r="AH1033" s="140">
        <v>0.96120361873482996</v>
      </c>
      <c r="AI1033" s="44">
        <v>24518.029476761902</v>
      </c>
      <c r="AJ1033" s="45">
        <v>22776.143946324399</v>
      </c>
      <c r="AK1033" s="46">
        <v>0.97930942357762196</v>
      </c>
    </row>
    <row r="1034" spans="1:37" x14ac:dyDescent="0.2">
      <c r="A1034" s="35" t="s">
        <v>6208</v>
      </c>
      <c r="B1034" s="35" t="s">
        <v>12001</v>
      </c>
      <c r="C1034" s="85" t="s">
        <v>1007</v>
      </c>
      <c r="D1034" s="85" t="s">
        <v>1007</v>
      </c>
      <c r="E1034" s="85" t="s">
        <v>12898</v>
      </c>
      <c r="F1034" s="85" t="s">
        <v>317</v>
      </c>
      <c r="G1034" s="85" t="s">
        <v>317</v>
      </c>
      <c r="H1034" s="840">
        <v>1.0133413856514499</v>
      </c>
      <c r="I1034" s="840">
        <v>1.02439454665303</v>
      </c>
      <c r="J1034" s="86">
        <v>17530.75</v>
      </c>
      <c r="K1034" s="44">
        <v>17764.634496509199</v>
      </c>
      <c r="L1034" s="45">
        <v>16714.161144193498</v>
      </c>
      <c r="M1034" s="46">
        <v>0.95341962803608105</v>
      </c>
      <c r="N1034" s="139">
        <v>17958.4046987375</v>
      </c>
      <c r="O1034" s="45">
        <v>16680.581768519001</v>
      </c>
      <c r="P1034" s="99">
        <v>0.95150417229832995</v>
      </c>
      <c r="Q1034" s="86">
        <v>17648.7705641748</v>
      </c>
      <c r="R1034" s="44">
        <v>17884.2296185454</v>
      </c>
      <c r="S1034" s="45">
        <v>16827.545048203501</v>
      </c>
      <c r="T1034" s="140">
        <v>0.95346840092995899</v>
      </c>
      <c r="U1034" s="44">
        <v>18079.3043210711</v>
      </c>
      <c r="V1034" s="45">
        <v>16793.6149095695</v>
      </c>
      <c r="W1034" s="99">
        <v>0.95154587955598302</v>
      </c>
      <c r="X1034" s="86">
        <v>17753.862141352602</v>
      </c>
      <c r="Y1034" s="44">
        <v>17990.723262983101</v>
      </c>
      <c r="Z1034" s="45">
        <v>16928.575497372702</v>
      </c>
      <c r="AA1034" s="46">
        <v>0.95351509224251196</v>
      </c>
      <c r="AB1034" s="139">
        <v>18186.959559631301</v>
      </c>
      <c r="AC1034" s="45">
        <v>16894.3354130179</v>
      </c>
      <c r="AD1034" s="99">
        <v>0.95158649304070597</v>
      </c>
      <c r="AE1034" s="142">
        <v>17853.050095790401</v>
      </c>
      <c r="AF1034" s="44">
        <v>18091.234522172999</v>
      </c>
      <c r="AG1034" s="45">
        <v>17023.759208888801</v>
      </c>
      <c r="AH1034" s="140">
        <v>0.95354906402816297</v>
      </c>
      <c r="AI1034" s="44">
        <v>18288.567159251001</v>
      </c>
      <c r="AJ1034" s="45">
        <v>16989.2543193946</v>
      </c>
      <c r="AK1034" s="46">
        <v>0.95161634724816602</v>
      </c>
    </row>
    <row r="1035" spans="1:37" x14ac:dyDescent="0.2">
      <c r="A1035" s="35" t="s">
        <v>6207</v>
      </c>
      <c r="B1035" s="35" t="s">
        <v>12000</v>
      </c>
      <c r="C1035" s="85" t="s">
        <v>1007</v>
      </c>
      <c r="D1035" s="85" t="s">
        <v>1007</v>
      </c>
      <c r="E1035" s="85" t="s">
        <v>12898</v>
      </c>
      <c r="F1035" s="85" t="s">
        <v>315</v>
      </c>
      <c r="G1035" s="85" t="s">
        <v>315</v>
      </c>
      <c r="H1035" s="840">
        <v>1.02596988549264</v>
      </c>
      <c r="I1035" s="840">
        <v>1.06089799860808</v>
      </c>
      <c r="J1035" s="86">
        <v>3759</v>
      </c>
      <c r="K1035" s="44">
        <v>3856.6207995668301</v>
      </c>
      <c r="L1035" s="45">
        <v>3628.5678452137699</v>
      </c>
      <c r="M1035" s="46">
        <v>0.96530136877195305</v>
      </c>
      <c r="N1035" s="139">
        <v>3987.9155767677898</v>
      </c>
      <c r="O1035" s="45">
        <v>3704.15707743249</v>
      </c>
      <c r="P1035" s="99">
        <v>0.98541023608206701</v>
      </c>
      <c r="Q1035" s="86">
        <v>3777.43591569512</v>
      </c>
      <c r="R1035" s="44">
        <v>3875.5354938814999</v>
      </c>
      <c r="S1035" s="45">
        <v>3646.5505923484502</v>
      </c>
      <c r="T1035" s="140">
        <v>0.96535074948516097</v>
      </c>
      <c r="U1035" s="44">
        <v>4007.4742028312498</v>
      </c>
      <c r="V1035" s="45">
        <v>3722.4871780019098</v>
      </c>
      <c r="W1035" s="99">
        <v>0.98545342954333304</v>
      </c>
      <c r="X1035" s="86">
        <v>3791.8737827570299</v>
      </c>
      <c r="Y1035" s="44">
        <v>3890.3483106977701</v>
      </c>
      <c r="Z1035" s="45">
        <v>3660.66745211017</v>
      </c>
      <c r="AA1035" s="46">
        <v>0.96539802267588704</v>
      </c>
      <c r="AB1035" s="139">
        <v>4022.7913071014</v>
      </c>
      <c r="AC1035" s="45">
        <v>3736.8745125269202</v>
      </c>
      <c r="AD1035" s="99">
        <v>0.98549549025597405</v>
      </c>
      <c r="AE1035" s="142">
        <v>3807.6998207116599</v>
      </c>
      <c r="AF1035" s="44">
        <v>3906.5853490458799</v>
      </c>
      <c r="AG1035" s="45">
        <v>3676.0768442651301</v>
      </c>
      <c r="AH1035" s="140">
        <v>0.96543241782595901</v>
      </c>
      <c r="AI1035" s="44">
        <v>4039.58111909336</v>
      </c>
      <c r="AJ1035" s="45">
        <v>3752.58872816543</v>
      </c>
      <c r="AK1035" s="46">
        <v>0.98552640829341198</v>
      </c>
    </row>
    <row r="1036" spans="1:37" x14ac:dyDescent="0.2">
      <c r="A1036" s="35" t="s">
        <v>6206</v>
      </c>
      <c r="B1036" s="35" t="s">
        <v>7974</v>
      </c>
      <c r="C1036" s="85" t="s">
        <v>1007</v>
      </c>
      <c r="D1036" s="85" t="s">
        <v>1007</v>
      </c>
      <c r="E1036" s="85" t="s">
        <v>12898</v>
      </c>
      <c r="F1036" s="85" t="s">
        <v>317</v>
      </c>
      <c r="G1036" s="85" t="s">
        <v>317</v>
      </c>
      <c r="H1036" s="840">
        <v>1.0133413856514499</v>
      </c>
      <c r="I1036" s="840">
        <v>1.02439454665303</v>
      </c>
      <c r="J1036" s="86">
        <v>18407.083333333299</v>
      </c>
      <c r="K1036" s="44">
        <v>18652.6593308017</v>
      </c>
      <c r="L1036" s="45">
        <v>17549.674544895799</v>
      </c>
      <c r="M1036" s="46">
        <v>0.95341962803608005</v>
      </c>
      <c r="N1036" s="139">
        <v>18856.115786454498</v>
      </c>
      <c r="O1036" s="45">
        <v>17514.4165915097</v>
      </c>
      <c r="P1036" s="99">
        <v>0.95150417229832995</v>
      </c>
      <c r="Q1036" s="86">
        <v>18521.086242428599</v>
      </c>
      <c r="R1036" s="44">
        <v>18768.183196672599</v>
      </c>
      <c r="S1036" s="45">
        <v>17659.270483054199</v>
      </c>
      <c r="T1036" s="140">
        <v>0.95346840092995899</v>
      </c>
      <c r="U1036" s="44">
        <v>18972.899744834202</v>
      </c>
      <c r="V1036" s="45">
        <v>17623.663298883901</v>
      </c>
      <c r="W1036" s="99">
        <v>0.95154587955598302</v>
      </c>
      <c r="X1036" s="86">
        <v>18628.689317589</v>
      </c>
      <c r="Y1036" s="44">
        <v>18877.221845955999</v>
      </c>
      <c r="Z1036" s="45">
        <v>17762.736413017999</v>
      </c>
      <c r="AA1036" s="46">
        <v>0.95351509224251196</v>
      </c>
      <c r="AB1036" s="139">
        <v>19083.1277482316</v>
      </c>
      <c r="AC1036" s="45">
        <v>17726.809137669399</v>
      </c>
      <c r="AD1036" s="99">
        <v>0.95158649304070597</v>
      </c>
      <c r="AE1036" s="142">
        <v>18729.929069318099</v>
      </c>
      <c r="AF1036" s="44">
        <v>18979.812276256202</v>
      </c>
      <c r="AG1036" s="45">
        <v>17859.9063333622</v>
      </c>
      <c r="AH1036" s="140">
        <v>0.95354906402816297</v>
      </c>
      <c r="AI1036" s="44">
        <v>19186.837197807501</v>
      </c>
      <c r="AJ1036" s="45">
        <v>17823.7066851618</v>
      </c>
      <c r="AK1036" s="46">
        <v>0.95161634724816602</v>
      </c>
    </row>
    <row r="1037" spans="1:37" x14ac:dyDescent="0.2">
      <c r="A1037" s="35" t="s">
        <v>6205</v>
      </c>
      <c r="B1037" s="35" t="s">
        <v>11999</v>
      </c>
      <c r="C1037" s="85" t="s">
        <v>1007</v>
      </c>
      <c r="D1037" s="85" t="s">
        <v>1007</v>
      </c>
      <c r="E1037" s="85" t="s">
        <v>12898</v>
      </c>
      <c r="F1037" s="85" t="s">
        <v>315</v>
      </c>
      <c r="G1037" s="85" t="s">
        <v>315</v>
      </c>
      <c r="H1037" s="840">
        <v>1.02596988549264</v>
      </c>
      <c r="I1037" s="840">
        <v>1.06089799860808</v>
      </c>
      <c r="J1037" s="86">
        <v>23754.083333333299</v>
      </c>
      <c r="K1037" s="44">
        <v>24370.9741574826</v>
      </c>
      <c r="L1037" s="45">
        <v>22929.849155589702</v>
      </c>
      <c r="M1037" s="46">
        <v>0.96530136877195305</v>
      </c>
      <c r="N1037" s="139">
        <v>25200.659467103</v>
      </c>
      <c r="O1037" s="45">
        <v>23407.516865413101</v>
      </c>
      <c r="P1037" s="99">
        <v>0.98541023608206701</v>
      </c>
      <c r="Q1037" s="86">
        <v>23872.385948590902</v>
      </c>
      <c r="R1037" s="44">
        <v>24492.3490781119</v>
      </c>
      <c r="S1037" s="45">
        <v>23045.225667471299</v>
      </c>
      <c r="T1037" s="140">
        <v>0.96535074948516097</v>
      </c>
      <c r="U1037" s="44">
        <v>25326.1664748599</v>
      </c>
      <c r="V1037" s="45">
        <v>23525.124604420998</v>
      </c>
      <c r="W1037" s="99">
        <v>0.98545342954333304</v>
      </c>
      <c r="X1037" s="86">
        <v>23972.5321219707</v>
      </c>
      <c r="Y1037" s="44">
        <v>24595.096036146901</v>
      </c>
      <c r="Z1037" s="45">
        <v>23143.0351090847</v>
      </c>
      <c r="AA1037" s="46">
        <v>0.96539802267588704</v>
      </c>
      <c r="AB1037" s="139">
        <v>25432.411349766699</v>
      </c>
      <c r="AC1037" s="45">
        <v>23624.822296218601</v>
      </c>
      <c r="AD1037" s="99">
        <v>0.98549549025597405</v>
      </c>
      <c r="AE1037" s="142">
        <v>24084.420089011099</v>
      </c>
      <c r="AF1037" s="44">
        <v>24709.889720879401</v>
      </c>
      <c r="AG1037" s="45">
        <v>23251.879918470098</v>
      </c>
      <c r="AH1037" s="140">
        <v>0.96543241782595901</v>
      </c>
      <c r="AI1037" s="44">
        <v>25551.113070068299</v>
      </c>
      <c r="AJ1037" s="45">
        <v>23735.832026152901</v>
      </c>
      <c r="AK1037" s="46">
        <v>0.98552640829341198</v>
      </c>
    </row>
    <row r="1038" spans="1:37" x14ac:dyDescent="0.2">
      <c r="A1038" s="35" t="s">
        <v>6204</v>
      </c>
      <c r="B1038" s="35" t="s">
        <v>11998</v>
      </c>
      <c r="C1038" s="85" t="s">
        <v>1007</v>
      </c>
      <c r="D1038" s="85" t="s">
        <v>1007</v>
      </c>
      <c r="E1038" s="85" t="s">
        <v>12898</v>
      </c>
      <c r="F1038" s="85" t="s">
        <v>319</v>
      </c>
      <c r="G1038" s="85" t="s">
        <v>319</v>
      </c>
      <c r="H1038" s="840">
        <v>1.01482455818494</v>
      </c>
      <c r="I1038" s="840">
        <v>1.01789402311021</v>
      </c>
      <c r="J1038" s="86">
        <v>10285</v>
      </c>
      <c r="K1038" s="44">
        <v>10437.4705809321</v>
      </c>
      <c r="L1038" s="45">
        <v>9820.2732660646507</v>
      </c>
      <c r="M1038" s="46">
        <v>0.95481509636019901</v>
      </c>
      <c r="N1038" s="139">
        <v>10469.040027688499</v>
      </c>
      <c r="O1038" s="45">
        <v>9724.1197728455209</v>
      </c>
      <c r="P1038" s="99">
        <v>0.94546619084545702</v>
      </c>
      <c r="Q1038" s="86">
        <v>10340.4232141634</v>
      </c>
      <c r="R1038" s="44">
        <v>10493.715419758701</v>
      </c>
      <c r="S1038" s="45">
        <v>9873.6972581645696</v>
      </c>
      <c r="T1038" s="140">
        <v>0.954863940640303</v>
      </c>
      <c r="U1038" s="44">
        <v>10525.454986127001</v>
      </c>
      <c r="V1038" s="45">
        <v>9776.9490819961193</v>
      </c>
      <c r="W1038" s="99">
        <v>0.94550763344042599</v>
      </c>
      <c r="X1038" s="86">
        <v>10395.6357920433</v>
      </c>
      <c r="Y1038" s="44">
        <v>10549.746499712001</v>
      </c>
      <c r="Z1038" s="45">
        <v>9926.9038541646896</v>
      </c>
      <c r="AA1038" s="46">
        <v>0.95491070029238401</v>
      </c>
      <c r="AB1038" s="139">
        <v>10581.655539151499</v>
      </c>
      <c r="AC1038" s="45">
        <v>9829.5725196558506</v>
      </c>
      <c r="AD1038" s="99">
        <v>0.94554798920324301</v>
      </c>
      <c r="AE1038" s="142">
        <v>10451.015679046001</v>
      </c>
      <c r="AF1038" s="44">
        <v>10605.9473690718</v>
      </c>
      <c r="AG1038" s="45">
        <v>9980.1422601611994</v>
      </c>
      <c r="AH1038" s="140">
        <v>0.95494472180068601</v>
      </c>
      <c r="AI1038" s="44">
        <v>10638.026395131999</v>
      </c>
      <c r="AJ1038" s="45">
        <v>9882.24688733527</v>
      </c>
      <c r="AK1038" s="46">
        <v>0.94557765396418703</v>
      </c>
    </row>
    <row r="1039" spans="1:37" x14ac:dyDescent="0.2">
      <c r="A1039" s="35" t="s">
        <v>6203</v>
      </c>
      <c r="B1039" s="35" t="s">
        <v>11997</v>
      </c>
      <c r="C1039" s="85" t="s">
        <v>1007</v>
      </c>
      <c r="D1039" s="85" t="s">
        <v>1007</v>
      </c>
      <c r="E1039" s="85" t="s">
        <v>12898</v>
      </c>
      <c r="F1039" s="85" t="s">
        <v>316</v>
      </c>
      <c r="G1039" s="85" t="s">
        <v>316</v>
      </c>
      <c r="H1039" s="840">
        <v>1.02147591943226</v>
      </c>
      <c r="I1039" s="840">
        <v>1.0542055481705701</v>
      </c>
      <c r="J1039" s="86">
        <v>7892.5833333333303</v>
      </c>
      <c r="K1039" s="44">
        <v>8062.0838171124096</v>
      </c>
      <c r="L1039" s="45">
        <v>7585.3498761086803</v>
      </c>
      <c r="M1039" s="46">
        <v>0.96107314370352004</v>
      </c>
      <c r="N1039" s="139">
        <v>8320.4051393986101</v>
      </c>
      <c r="O1039" s="45">
        <v>7728.3701199082998</v>
      </c>
      <c r="P1039" s="99">
        <v>0.97919398421407799</v>
      </c>
      <c r="Q1039" s="86">
        <v>7963.16358963112</v>
      </c>
      <c r="R1039" s="44">
        <v>8134.1798493079596</v>
      </c>
      <c r="S1039" s="45">
        <v>7653.5741691931698</v>
      </c>
      <c r="T1039" s="140">
        <v>0.96112230811871402</v>
      </c>
      <c r="U1039" s="44">
        <v>8394.8112371790394</v>
      </c>
      <c r="V1039" s="45">
        <v>7797.8236691000502</v>
      </c>
      <c r="W1039" s="99">
        <v>0.97923690519853701</v>
      </c>
      <c r="X1039" s="86">
        <v>8028.5369580009201</v>
      </c>
      <c r="Y1039" s="44">
        <v>8200.9571708698895</v>
      </c>
      <c r="Z1039" s="45">
        <v>7716.78384400711</v>
      </c>
      <c r="AA1039" s="46">
        <v>0.96116937424282101</v>
      </c>
      <c r="AB1039" s="139">
        <v>8463.72820481708</v>
      </c>
      <c r="AC1039" s="45">
        <v>7862.1752397902701</v>
      </c>
      <c r="AD1039" s="99">
        <v>0.97927870058007704</v>
      </c>
      <c r="AE1039" s="142">
        <v>8095.6559040443999</v>
      </c>
      <c r="AF1039" s="44">
        <v>8269.5175579909701</v>
      </c>
      <c r="AG1039" s="45">
        <v>7781.5737509994597</v>
      </c>
      <c r="AH1039" s="140">
        <v>0.96120361873482996</v>
      </c>
      <c r="AI1039" s="44">
        <v>8534.4853701234806</v>
      </c>
      <c r="AJ1039" s="45">
        <v>7928.1521168724903</v>
      </c>
      <c r="AK1039" s="46">
        <v>0.97930942357762196</v>
      </c>
    </row>
    <row r="1040" spans="1:37" x14ac:dyDescent="0.2">
      <c r="A1040" s="35" t="s">
        <v>6202</v>
      </c>
      <c r="B1040" s="35" t="s">
        <v>11996</v>
      </c>
      <c r="C1040" s="85" t="s">
        <v>1007</v>
      </c>
      <c r="D1040" s="85" t="s">
        <v>1007</v>
      </c>
      <c r="E1040" s="85" t="s">
        <v>12898</v>
      </c>
      <c r="F1040" s="85" t="s">
        <v>317</v>
      </c>
      <c r="G1040" s="85" t="s">
        <v>317</v>
      </c>
      <c r="H1040" s="840">
        <v>1.0133413856514499</v>
      </c>
      <c r="I1040" s="840">
        <v>1.02439454665303</v>
      </c>
      <c r="J1040" s="86">
        <v>4778.75</v>
      </c>
      <c r="K1040" s="44">
        <v>4842.5051466818704</v>
      </c>
      <c r="L1040" s="45">
        <v>4556.1540474774201</v>
      </c>
      <c r="M1040" s="46">
        <v>0.95341962803608105</v>
      </c>
      <c r="N1040" s="139">
        <v>4895.3254398181498</v>
      </c>
      <c r="O1040" s="45">
        <v>4547.0005633706496</v>
      </c>
      <c r="P1040" s="99">
        <v>0.95150417229832995</v>
      </c>
      <c r="Q1040" s="86">
        <v>4809.0102989642301</v>
      </c>
      <c r="R1040" s="44">
        <v>4873.1691599645101</v>
      </c>
      <c r="S1040" s="45">
        <v>4585.2393598091303</v>
      </c>
      <c r="T1040" s="140">
        <v>0.95346840092995899</v>
      </c>
      <c r="U1040" s="44">
        <v>4926.3239250571896</v>
      </c>
      <c r="V1040" s="45">
        <v>4575.9939347216996</v>
      </c>
      <c r="W1040" s="99">
        <v>0.95154587955598302</v>
      </c>
      <c r="X1040" s="86">
        <v>4835.3879742525396</v>
      </c>
      <c r="Y1040" s="44">
        <v>4899.8987499914301</v>
      </c>
      <c r="Z1040" s="45">
        <v>4610.6154102977398</v>
      </c>
      <c r="AA1040" s="46">
        <v>0.95351509224251196</v>
      </c>
      <c r="AB1040" s="139">
        <v>4953.3450717759197</v>
      </c>
      <c r="AC1040" s="45">
        <v>4601.2898849101803</v>
      </c>
      <c r="AD1040" s="99">
        <v>0.95158649304070597</v>
      </c>
      <c r="AE1040" s="142">
        <v>4858.3010806356797</v>
      </c>
      <c r="AF1040" s="44">
        <v>4923.1175489632897</v>
      </c>
      <c r="AG1040" s="45">
        <v>4632.6284482071596</v>
      </c>
      <c r="AH1040" s="140">
        <v>0.95354906402816297</v>
      </c>
      <c r="AI1040" s="44">
        <v>4976.8171330016903</v>
      </c>
      <c r="AJ1040" s="45">
        <v>4623.2387281863403</v>
      </c>
      <c r="AK1040" s="46">
        <v>0.95161634724816602</v>
      </c>
    </row>
    <row r="1041" spans="1:37" x14ac:dyDescent="0.2">
      <c r="A1041" s="35" t="s">
        <v>6201</v>
      </c>
      <c r="B1041" s="35" t="s">
        <v>11995</v>
      </c>
      <c r="C1041" s="85" t="s">
        <v>1007</v>
      </c>
      <c r="D1041" s="85" t="s">
        <v>1007</v>
      </c>
      <c r="E1041" s="85" t="s">
        <v>12898</v>
      </c>
      <c r="F1041" s="85" t="s">
        <v>317</v>
      </c>
      <c r="G1041" s="85" t="s">
        <v>317</v>
      </c>
      <c r="H1041" s="840">
        <v>1.0133413856514499</v>
      </c>
      <c r="I1041" s="840">
        <v>1.02439454665303</v>
      </c>
      <c r="J1041" s="86">
        <v>5184.5833333333303</v>
      </c>
      <c r="K1041" s="44">
        <v>5253.7528590254096</v>
      </c>
      <c r="L1041" s="45">
        <v>4943.0835131887297</v>
      </c>
      <c r="M1041" s="46">
        <v>0.95341962803608105</v>
      </c>
      <c r="N1041" s="139">
        <v>5311.0588933348299</v>
      </c>
      <c r="O1041" s="45">
        <v>4933.1526732950497</v>
      </c>
      <c r="P1041" s="99">
        <v>0.95150417229832995</v>
      </c>
      <c r="Q1041" s="86">
        <v>5217.9445095521996</v>
      </c>
      <c r="R1041" s="44">
        <v>5287.559119562</v>
      </c>
      <c r="S1041" s="45">
        <v>4975.1452076639898</v>
      </c>
      <c r="T1041" s="140">
        <v>0.95346840092995899</v>
      </c>
      <c r="U1041" s="44">
        <v>5345.2339003233601</v>
      </c>
      <c r="V1041" s="45">
        <v>4965.1135978161601</v>
      </c>
      <c r="W1041" s="99">
        <v>0.95154587955598302</v>
      </c>
      <c r="X1041" s="86">
        <v>5246.9048612595298</v>
      </c>
      <c r="Y1041" s="44">
        <v>5316.9058424900604</v>
      </c>
      <c r="Z1041" s="45">
        <v>5003.0029727715601</v>
      </c>
      <c r="AA1041" s="46">
        <v>0.95351509224251196</v>
      </c>
      <c r="AB1041" s="139">
        <v>5374.9007266815097</v>
      </c>
      <c r="AC1041" s="45">
        <v>4992.8837962441803</v>
      </c>
      <c r="AD1041" s="99">
        <v>0.95158649304070597</v>
      </c>
      <c r="AE1041" s="142">
        <v>5272.5671999506403</v>
      </c>
      <c r="AF1041" s="44">
        <v>5342.9105523383696</v>
      </c>
      <c r="AG1041" s="45">
        <v>5027.6515185385297</v>
      </c>
      <c r="AH1041" s="140">
        <v>0.95354906402816297</v>
      </c>
      <c r="AI1041" s="44">
        <v>5401.1890864910501</v>
      </c>
      <c r="AJ1041" s="45">
        <v>5017.4611394375197</v>
      </c>
      <c r="AK1041" s="46">
        <v>0.95161634724816602</v>
      </c>
    </row>
    <row r="1042" spans="1:37" x14ac:dyDescent="0.2">
      <c r="A1042" s="35" t="s">
        <v>6200</v>
      </c>
      <c r="B1042" s="35" t="s">
        <v>11994</v>
      </c>
      <c r="C1042" s="85" t="s">
        <v>1007</v>
      </c>
      <c r="D1042" s="85" t="s">
        <v>1007</v>
      </c>
      <c r="E1042" s="85" t="s">
        <v>12898</v>
      </c>
      <c r="F1042" s="85" t="s">
        <v>314</v>
      </c>
      <c r="G1042" s="85" t="s">
        <v>314</v>
      </c>
      <c r="H1042" s="840">
        <v>1.0144636991495699</v>
      </c>
      <c r="I1042" s="840">
        <v>1.0220529134678999</v>
      </c>
      <c r="J1042" s="86">
        <v>12455.833333333299</v>
      </c>
      <c r="K1042" s="44">
        <v>12635.9907593239</v>
      </c>
      <c r="L1042" s="45">
        <v>11888.788694717099</v>
      </c>
      <c r="M1042" s="46">
        <v>0.95447557594570798</v>
      </c>
      <c r="N1042" s="139">
        <v>12730.520748003901</v>
      </c>
      <c r="O1042" s="45">
        <v>11824.685758854401</v>
      </c>
      <c r="P1042" s="99">
        <v>0.949329157063309</v>
      </c>
      <c r="Q1042" s="86">
        <v>12562.276932762299</v>
      </c>
      <c r="R1042" s="44">
        <v>12743.973926951399</v>
      </c>
      <c r="S1042" s="45">
        <v>11990.9998877741</v>
      </c>
      <c r="T1042" s="140">
        <v>0.95452440285739104</v>
      </c>
      <c r="U1042" s="44">
        <v>12839.3117389203</v>
      </c>
      <c r="V1042" s="45">
        <v>11926.258511841201</v>
      </c>
      <c r="W1042" s="99">
        <v>0.94937076898357597</v>
      </c>
      <c r="X1042" s="86">
        <v>12669.6523773803</v>
      </c>
      <c r="Y1042" s="44">
        <v>12852.902417696299</v>
      </c>
      <c r="Z1042" s="45">
        <v>12094.084587806499</v>
      </c>
      <c r="AA1042" s="46">
        <v>0.95457114588231995</v>
      </c>
      <c r="AB1042" s="139">
        <v>12949.055124926999</v>
      </c>
      <c r="AC1042" s="45">
        <v>12028.7110027868</v>
      </c>
      <c r="AD1042" s="99">
        <v>0.94941128963113497</v>
      </c>
      <c r="AE1042" s="142">
        <v>12778.297821926801</v>
      </c>
      <c r="AF1042" s="44">
        <v>12963.1192772668</v>
      </c>
      <c r="AG1042" s="45">
        <v>12198.228976680601</v>
      </c>
      <c r="AH1042" s="140">
        <v>0.95460515529299494</v>
      </c>
      <c r="AI1042" s="44">
        <v>13060.0965180608</v>
      </c>
      <c r="AJ1042" s="45">
        <v>12132.240828333001</v>
      </c>
      <c r="AK1042" s="46">
        <v>0.94944107559574598</v>
      </c>
    </row>
    <row r="1043" spans="1:37" x14ac:dyDescent="0.2">
      <c r="A1043" s="35" t="s">
        <v>6199</v>
      </c>
      <c r="B1043" s="35" t="s">
        <v>11993</v>
      </c>
      <c r="C1043" s="85" t="s">
        <v>1007</v>
      </c>
      <c r="D1043" s="85" t="s">
        <v>1007</v>
      </c>
      <c r="E1043" s="85" t="s">
        <v>12898</v>
      </c>
      <c r="F1043" s="85" t="s">
        <v>319</v>
      </c>
      <c r="G1043" s="85" t="s">
        <v>319</v>
      </c>
      <c r="H1043" s="840">
        <v>1.01482455818494</v>
      </c>
      <c r="I1043" s="840">
        <v>1.01789402311021</v>
      </c>
      <c r="J1043" s="86">
        <v>6979.0833333333303</v>
      </c>
      <c r="K1043" s="44">
        <v>7082.5451602858902</v>
      </c>
      <c r="L1043" s="45">
        <v>6663.7341254225303</v>
      </c>
      <c r="M1043" s="46">
        <v>0.95481509636019901</v>
      </c>
      <c r="N1043" s="139">
        <v>7103.96721178806</v>
      </c>
      <c r="O1043" s="45">
        <v>6598.4873347596804</v>
      </c>
      <c r="P1043" s="99">
        <v>0.94546619084545602</v>
      </c>
      <c r="Q1043" s="86">
        <v>7025.6574105808104</v>
      </c>
      <c r="R1043" s="44">
        <v>7129.8096776514303</v>
      </c>
      <c r="S1043" s="45">
        <v>6708.5469206559401</v>
      </c>
      <c r="T1043" s="140">
        <v>0.954863940640303</v>
      </c>
      <c r="U1043" s="44">
        <v>7151.3746866501397</v>
      </c>
      <c r="V1043" s="45">
        <v>6642.8127116414498</v>
      </c>
      <c r="W1043" s="99">
        <v>0.94550763344042599</v>
      </c>
      <c r="X1043" s="86">
        <v>7070.7486361328401</v>
      </c>
      <c r="Y1043" s="44">
        <v>7175.5693607002904</v>
      </c>
      <c r="Z1043" s="45">
        <v>6751.9335317210298</v>
      </c>
      <c r="AA1043" s="46">
        <v>0.95491070029238401</v>
      </c>
      <c r="AB1043" s="139">
        <v>7197.2727756342601</v>
      </c>
      <c r="AC1043" s="45">
        <v>6685.7321550569804</v>
      </c>
      <c r="AD1043" s="99">
        <v>0.94554798920324301</v>
      </c>
      <c r="AE1043" s="142">
        <v>7117.3557615994896</v>
      </c>
      <c r="AF1043" s="44">
        <v>7222.8674162102498</v>
      </c>
      <c r="AG1043" s="45">
        <v>6796.6813177171298</v>
      </c>
      <c r="AH1043" s="140">
        <v>0.95494472180068601</v>
      </c>
      <c r="AI1043" s="44">
        <v>7244.7138900811096</v>
      </c>
      <c r="AJ1043" s="45">
        <v>6730.0125634817396</v>
      </c>
      <c r="AK1043" s="46">
        <v>0.94557765396418703</v>
      </c>
    </row>
    <row r="1044" spans="1:37" x14ac:dyDescent="0.2">
      <c r="A1044" s="35" t="s">
        <v>6198</v>
      </c>
      <c r="B1044" s="35" t="s">
        <v>11992</v>
      </c>
      <c r="C1044" s="85" t="s">
        <v>1007</v>
      </c>
      <c r="D1044" s="85" t="s">
        <v>1007</v>
      </c>
      <c r="E1044" s="85" t="s">
        <v>12898</v>
      </c>
      <c r="F1044" s="85" t="s">
        <v>465</v>
      </c>
      <c r="G1044" s="85" t="s">
        <v>465</v>
      </c>
      <c r="H1044" s="840">
        <v>1.0197444517716101</v>
      </c>
      <c r="I1044" s="840">
        <v>1.02291705254531</v>
      </c>
      <c r="J1044" s="86">
        <v>3740.4166666666702</v>
      </c>
      <c r="K1044" s="44">
        <v>3814.26914314739</v>
      </c>
      <c r="L1044" s="45">
        <v>3588.7205626672499</v>
      </c>
      <c r="M1044" s="46">
        <v>0.95944406264914694</v>
      </c>
      <c r="N1044" s="139">
        <v>3826.13599195801</v>
      </c>
      <c r="O1044" s="45">
        <v>3553.8888527117201</v>
      </c>
      <c r="P1044" s="99">
        <v>0.950131808678636</v>
      </c>
      <c r="Q1044" s="86">
        <v>3746.47760321446</v>
      </c>
      <c r="R1044" s="44">
        <v>3820.4497495645301</v>
      </c>
      <c r="S1044" s="45">
        <v>3594.71957341284</v>
      </c>
      <c r="T1044" s="140">
        <v>0.95949314372748196</v>
      </c>
      <c r="U1044" s="44">
        <v>3832.3358273071399</v>
      </c>
      <c r="V1044" s="45">
        <v>3559.8035712543101</v>
      </c>
      <c r="W1044" s="99">
        <v>0.95017345578151002</v>
      </c>
      <c r="X1044" s="86">
        <v>3752.51731848606</v>
      </c>
      <c r="Y1044" s="44">
        <v>3826.6087157030302</v>
      </c>
      <c r="Z1044" s="45">
        <v>3600.6909558755601</v>
      </c>
      <c r="AA1044" s="46">
        <v>0.95954013007146899</v>
      </c>
      <c r="AB1044" s="139">
        <v>3838.5139550509798</v>
      </c>
      <c r="AC1044" s="45">
        <v>3565.69453137862</v>
      </c>
      <c r="AD1044" s="99">
        <v>0.95021401068901301</v>
      </c>
      <c r="AE1044" s="142">
        <v>3757.5670219778799</v>
      </c>
      <c r="AF1044" s="44">
        <v>3831.7581228219101</v>
      </c>
      <c r="AG1044" s="45">
        <v>3605.6648068806899</v>
      </c>
      <c r="AH1044" s="140">
        <v>0.95957431651685099</v>
      </c>
      <c r="AI1044" s="44">
        <v>3843.6793828630698</v>
      </c>
      <c r="AJ1044" s="45">
        <v>3570.6048477746799</v>
      </c>
      <c r="AK1044" s="46">
        <v>0.95024382183746303</v>
      </c>
    </row>
    <row r="1045" spans="1:37" x14ac:dyDescent="0.2">
      <c r="A1045" s="35" t="s">
        <v>6197</v>
      </c>
      <c r="B1045" s="35" t="s">
        <v>11991</v>
      </c>
      <c r="C1045" s="85" t="s">
        <v>1007</v>
      </c>
      <c r="D1045" s="85" t="s">
        <v>1007</v>
      </c>
      <c r="E1045" s="85" t="s">
        <v>12898</v>
      </c>
      <c r="F1045" s="85" t="s">
        <v>315</v>
      </c>
      <c r="G1045" s="85" t="s">
        <v>315</v>
      </c>
      <c r="H1045" s="840">
        <v>1.02596988549264</v>
      </c>
      <c r="I1045" s="840">
        <v>1.06089799860808</v>
      </c>
      <c r="J1045" s="86">
        <v>12339.916666666701</v>
      </c>
      <c r="K1045" s="44">
        <v>12660.382889488699</v>
      </c>
      <c r="L1045" s="45">
        <v>11911.738448865201</v>
      </c>
      <c r="M1045" s="46">
        <v>0.96530136877195305</v>
      </c>
      <c r="N1045" s="139">
        <v>13091.3928946572</v>
      </c>
      <c r="O1045" s="45">
        <v>12159.880195733</v>
      </c>
      <c r="P1045" s="99">
        <v>0.98541023608206701</v>
      </c>
      <c r="Q1045" s="86">
        <v>12387.729743534501</v>
      </c>
      <c r="R1045" s="44">
        <v>12709.4376664878</v>
      </c>
      <c r="S1045" s="45">
        <v>11958.504192340601</v>
      </c>
      <c r="T1045" s="140">
        <v>0.96535074948516097</v>
      </c>
      <c r="U1045" s="44">
        <v>13142.1176922136</v>
      </c>
      <c r="V1045" s="45">
        <v>12207.530760022</v>
      </c>
      <c r="W1045" s="99">
        <v>0.98545342954333304</v>
      </c>
      <c r="X1045" s="86">
        <v>12432.530648828701</v>
      </c>
      <c r="Y1045" s="44">
        <v>12755.4020461625</v>
      </c>
      <c r="Z1045" s="45">
        <v>12002.3405052366</v>
      </c>
      <c r="AA1045" s="46">
        <v>0.96539802267588704</v>
      </c>
      <c r="AB1045" s="139">
        <v>13189.646882976</v>
      </c>
      <c r="AC1045" s="45">
        <v>12252.2028868898</v>
      </c>
      <c r="AD1045" s="99">
        <v>0.98549549025597405</v>
      </c>
      <c r="AE1045" s="142">
        <v>12483.765163325999</v>
      </c>
      <c r="AF1045" s="44">
        <v>12807.967115134499</v>
      </c>
      <c r="AG1045" s="45">
        <v>12052.2315852013</v>
      </c>
      <c r="AH1045" s="140">
        <v>0.96543241782595901</v>
      </c>
      <c r="AI1045" s="44">
        <v>13244.0014768658</v>
      </c>
      <c r="AJ1045" s="45">
        <v>12303.080243391099</v>
      </c>
      <c r="AK1045" s="46">
        <v>0.98552640829341198</v>
      </c>
    </row>
    <row r="1046" spans="1:37" x14ac:dyDescent="0.2">
      <c r="A1046" s="35" t="s">
        <v>6196</v>
      </c>
      <c r="B1046" s="35" t="s">
        <v>11990</v>
      </c>
      <c r="C1046" s="85" t="s">
        <v>1007</v>
      </c>
      <c r="D1046" s="85" t="s">
        <v>1007</v>
      </c>
      <c r="E1046" s="85" t="s">
        <v>12898</v>
      </c>
      <c r="F1046" s="85" t="s">
        <v>316</v>
      </c>
      <c r="G1046" s="85" t="s">
        <v>316</v>
      </c>
      <c r="H1046" s="840">
        <v>1.02147591943226</v>
      </c>
      <c r="I1046" s="840">
        <v>1.0542055481705701</v>
      </c>
      <c r="J1046" s="86">
        <v>8175.5</v>
      </c>
      <c r="K1046" s="44">
        <v>8351.0763793184506</v>
      </c>
      <c r="L1046" s="45">
        <v>7857.2534863481296</v>
      </c>
      <c r="M1046" s="46">
        <v>0.96107314370352004</v>
      </c>
      <c r="N1046" s="139">
        <v>8618.6574590685395</v>
      </c>
      <c r="O1046" s="45">
        <v>8005.4004179422</v>
      </c>
      <c r="P1046" s="99">
        <v>0.97919398421407799</v>
      </c>
      <c r="Q1046" s="86">
        <v>8260.2925431709209</v>
      </c>
      <c r="R1046" s="44">
        <v>8437.6899203149696</v>
      </c>
      <c r="S1046" s="45">
        <v>7939.1514348282399</v>
      </c>
      <c r="T1046" s="140">
        <v>0.96112230811871402</v>
      </c>
      <c r="U1046" s="44">
        <v>8708.0462285228095</v>
      </c>
      <c r="V1046" s="45">
        <v>8088.7833060092498</v>
      </c>
      <c r="W1046" s="99">
        <v>0.97923690519853701</v>
      </c>
      <c r="X1046" s="86">
        <v>8338.6939771983307</v>
      </c>
      <c r="Y1046" s="44">
        <v>8517.7750972229296</v>
      </c>
      <c r="Z1046" s="45">
        <v>8014.8972720661004</v>
      </c>
      <c r="AA1046" s="46">
        <v>0.96116937424282101</v>
      </c>
      <c r="AB1046" s="139">
        <v>8790.69745525904</v>
      </c>
      <c r="AC1046" s="45">
        <v>8165.9054025257001</v>
      </c>
      <c r="AD1046" s="99">
        <v>0.97927870058007704</v>
      </c>
      <c r="AE1046" s="142">
        <v>8417.0380229760995</v>
      </c>
      <c r="AF1046" s="44">
        <v>8597.8016534158196</v>
      </c>
      <c r="AG1046" s="45">
        <v>8090.4874067132796</v>
      </c>
      <c r="AH1046" s="140">
        <v>0.96120361873482996</v>
      </c>
      <c r="AI1046" s="44">
        <v>8873.2881829840899</v>
      </c>
      <c r="AJ1046" s="45">
        <v>8242.8846545116503</v>
      </c>
      <c r="AK1046" s="46">
        <v>0.97930942357762196</v>
      </c>
    </row>
    <row r="1047" spans="1:37" x14ac:dyDescent="0.2">
      <c r="A1047" s="35" t="s">
        <v>6195</v>
      </c>
      <c r="B1047" s="35" t="s">
        <v>11989</v>
      </c>
      <c r="C1047" s="85" t="s">
        <v>1007</v>
      </c>
      <c r="D1047" s="85" t="s">
        <v>1007</v>
      </c>
      <c r="E1047" s="85" t="s">
        <v>12898</v>
      </c>
      <c r="F1047" s="85" t="s">
        <v>314</v>
      </c>
      <c r="G1047" s="85" t="s">
        <v>314</v>
      </c>
      <c r="H1047" s="840">
        <v>1.0144636991495699</v>
      </c>
      <c r="I1047" s="840">
        <v>1.0220529134678999</v>
      </c>
      <c r="J1047" s="86">
        <v>9804.8333333333394</v>
      </c>
      <c r="K1047" s="44">
        <v>9946.64749287835</v>
      </c>
      <c r="L1047" s="45">
        <v>9358.4739428850098</v>
      </c>
      <c r="M1047" s="46">
        <v>0.95447557594570798</v>
      </c>
      <c r="N1047" s="139">
        <v>10021.058474400499</v>
      </c>
      <c r="O1047" s="45">
        <v>9308.0141634795691</v>
      </c>
      <c r="P1047" s="99">
        <v>0.949329157063309</v>
      </c>
      <c r="Q1047" s="86">
        <v>9872.7064788537791</v>
      </c>
      <c r="R1047" s="44">
        <v>10015.502335155899</v>
      </c>
      <c r="S1047" s="45">
        <v>9423.7392563142002</v>
      </c>
      <c r="T1047" s="140">
        <v>0.95452440285739104</v>
      </c>
      <c r="U1047" s="44">
        <v>10090.428420525899</v>
      </c>
      <c r="V1047" s="45">
        <v>9372.8589417785406</v>
      </c>
      <c r="W1047" s="99">
        <v>0.94937076898357597</v>
      </c>
      <c r="X1047" s="86">
        <v>9938.7444097161897</v>
      </c>
      <c r="Y1047" s="44">
        <v>10082.495418782801</v>
      </c>
      <c r="Z1047" s="45">
        <v>9487.2386398142808</v>
      </c>
      <c r="AA1047" s="46">
        <v>0.95457114588231995</v>
      </c>
      <c r="AB1047" s="139">
        <v>10157.922680163199</v>
      </c>
      <c r="AC1047" s="45">
        <v>9435.9561473428803</v>
      </c>
      <c r="AD1047" s="99">
        <v>0.94941128963113497</v>
      </c>
      <c r="AE1047" s="142">
        <v>10004.994595669499</v>
      </c>
      <c r="AF1047" s="44">
        <v>10149.703827494301</v>
      </c>
      <c r="AG1047" s="45">
        <v>9550.8194197046396</v>
      </c>
      <c r="AH1047" s="140">
        <v>0.95460515529299395</v>
      </c>
      <c r="AI1047" s="44">
        <v>10225.6338757346</v>
      </c>
      <c r="AJ1047" s="45">
        <v>9499.1528302420593</v>
      </c>
      <c r="AK1047" s="46">
        <v>0.94944107559574598</v>
      </c>
    </row>
    <row r="1048" spans="1:37" x14ac:dyDescent="0.2">
      <c r="A1048" s="35" t="s">
        <v>6194</v>
      </c>
      <c r="B1048" s="35" t="s">
        <v>11988</v>
      </c>
      <c r="C1048" s="85" t="s">
        <v>1007</v>
      </c>
      <c r="D1048" s="85" t="s">
        <v>1007</v>
      </c>
      <c r="E1048" s="85" t="s">
        <v>12898</v>
      </c>
      <c r="F1048" s="85" t="s">
        <v>314</v>
      </c>
      <c r="G1048" s="85" t="s">
        <v>314</v>
      </c>
      <c r="H1048" s="840">
        <v>1.0144636991495699</v>
      </c>
      <c r="I1048" s="840">
        <v>1.0220529134678999</v>
      </c>
      <c r="J1048" s="86">
        <v>8197.8333333333303</v>
      </c>
      <c r="K1048" s="44">
        <v>8316.4043283449791</v>
      </c>
      <c r="L1048" s="45">
        <v>7824.6316923402601</v>
      </c>
      <c r="M1048" s="46">
        <v>0.95447557594570798</v>
      </c>
      <c r="N1048" s="139">
        <v>8378.6194424575697</v>
      </c>
      <c r="O1048" s="45">
        <v>7782.4422080788299</v>
      </c>
      <c r="P1048" s="99">
        <v>0.949329157063309</v>
      </c>
      <c r="Q1048" s="86">
        <v>8259.1422647289492</v>
      </c>
      <c r="R1048" s="44">
        <v>8378.6000136794901</v>
      </c>
      <c r="S1048" s="45">
        <v>7883.5528383546398</v>
      </c>
      <c r="T1048" s="140">
        <v>0.95452440285739104</v>
      </c>
      <c r="U1048" s="44">
        <v>8441.2804144120601</v>
      </c>
      <c r="V1048" s="45">
        <v>7840.9882430104699</v>
      </c>
      <c r="W1048" s="99">
        <v>0.94937076898357597</v>
      </c>
      <c r="X1048" s="86">
        <v>8319.9640781260296</v>
      </c>
      <c r="Y1048" s="44">
        <v>8440.3015354872696</v>
      </c>
      <c r="Z1048" s="45">
        <v>7941.9976437565001</v>
      </c>
      <c r="AA1048" s="46">
        <v>0.95457114588231995</v>
      </c>
      <c r="AB1048" s="139">
        <v>8503.4435259969396</v>
      </c>
      <c r="AC1048" s="45">
        <v>7899.0678250983501</v>
      </c>
      <c r="AD1048" s="99">
        <v>0.94941128963113497</v>
      </c>
      <c r="AE1048" s="142">
        <v>8379.5960675206297</v>
      </c>
      <c r="AF1048" s="44">
        <v>8500.7960240361699</v>
      </c>
      <c r="AG1048" s="45">
        <v>7999.2056053281003</v>
      </c>
      <c r="AH1048" s="140">
        <v>0.95460515529299494</v>
      </c>
      <c r="AI1048" s="44">
        <v>8564.3905744935801</v>
      </c>
      <c r="AJ1048" s="45">
        <v>7955.9327034046701</v>
      </c>
      <c r="AK1048" s="46">
        <v>0.94944107559574598</v>
      </c>
    </row>
    <row r="1049" spans="1:37" x14ac:dyDescent="0.2">
      <c r="A1049" s="35" t="s">
        <v>6193</v>
      </c>
      <c r="B1049" s="35" t="s">
        <v>11987</v>
      </c>
      <c r="C1049" s="85" t="s">
        <v>1007</v>
      </c>
      <c r="D1049" s="85" t="s">
        <v>1007</v>
      </c>
      <c r="E1049" s="85" t="s">
        <v>12898</v>
      </c>
      <c r="F1049" s="85" t="s">
        <v>316</v>
      </c>
      <c r="G1049" s="85" t="s">
        <v>316</v>
      </c>
      <c r="H1049" s="840">
        <v>1.02147591943226</v>
      </c>
      <c r="I1049" s="840">
        <v>1.0542055481705701</v>
      </c>
      <c r="J1049" s="86">
        <v>5608</v>
      </c>
      <c r="K1049" s="44">
        <v>5728.4369561761196</v>
      </c>
      <c r="L1049" s="45">
        <v>5389.69818988934</v>
      </c>
      <c r="M1049" s="46">
        <v>0.96107314370352004</v>
      </c>
      <c r="N1049" s="139">
        <v>5911.9847141405799</v>
      </c>
      <c r="O1049" s="45">
        <v>5491.3198634725504</v>
      </c>
      <c r="P1049" s="99">
        <v>0.97919398421407799</v>
      </c>
      <c r="Q1049" s="86">
        <v>5667.1790533421399</v>
      </c>
      <c r="R1049" s="44">
        <v>5788.8869340999199</v>
      </c>
      <c r="S1049" s="45">
        <v>5446.8522122702298</v>
      </c>
      <c r="T1049" s="140">
        <v>0.96112230811871402</v>
      </c>
      <c r="U1049" s="44">
        <v>5974.3716005093502</v>
      </c>
      <c r="V1049" s="45">
        <v>5549.5108774007304</v>
      </c>
      <c r="W1049" s="99">
        <v>0.97923690519853701</v>
      </c>
      <c r="X1049" s="86">
        <v>5717.7424811230303</v>
      </c>
      <c r="Y1049" s="44">
        <v>5840.5362579820503</v>
      </c>
      <c r="Z1049" s="45">
        <v>5495.7189626626196</v>
      </c>
      <c r="AA1049" s="46">
        <v>0.96116937424282101</v>
      </c>
      <c r="AB1049" s="139">
        <v>6027.6758466104902</v>
      </c>
      <c r="AC1049" s="45">
        <v>5599.2634271656698</v>
      </c>
      <c r="AD1049" s="99">
        <v>0.97927870058007704</v>
      </c>
      <c r="AE1049" s="142">
        <v>5771.4928789742999</v>
      </c>
      <c r="AF1049" s="44">
        <v>5895.4409950470199</v>
      </c>
      <c r="AG1049" s="45">
        <v>5547.5798407723996</v>
      </c>
      <c r="AH1049" s="140">
        <v>0.96120361873482996</v>
      </c>
      <c r="AI1049" s="44">
        <v>6084.33981424167</v>
      </c>
      <c r="AJ1049" s="45">
        <v>5652.0773644906703</v>
      </c>
      <c r="AK1049" s="46">
        <v>0.97930942357762096</v>
      </c>
    </row>
    <row r="1050" spans="1:37" x14ac:dyDescent="0.2">
      <c r="A1050" s="35" t="s">
        <v>6192</v>
      </c>
      <c r="B1050" s="35" t="s">
        <v>11986</v>
      </c>
      <c r="C1050" s="85" t="s">
        <v>1007</v>
      </c>
      <c r="D1050" s="85" t="s">
        <v>1007</v>
      </c>
      <c r="E1050" s="85" t="s">
        <v>12898</v>
      </c>
      <c r="F1050" s="85" t="s">
        <v>315</v>
      </c>
      <c r="G1050" s="85" t="s">
        <v>315</v>
      </c>
      <c r="H1050" s="840">
        <v>1.02596988549264</v>
      </c>
      <c r="I1050" s="840">
        <v>1.06089799860808</v>
      </c>
      <c r="J1050" s="86">
        <v>14673.833333333299</v>
      </c>
      <c r="K1050" s="44">
        <v>15054.911104738099</v>
      </c>
      <c r="L1050" s="45">
        <v>14164.671401798199</v>
      </c>
      <c r="M1050" s="46">
        <v>0.96530136877195305</v>
      </c>
      <c r="N1050" s="139">
        <v>15567.440415241899</v>
      </c>
      <c r="O1050" s="45">
        <v>14459.7455692289</v>
      </c>
      <c r="P1050" s="99">
        <v>0.98541023608206701</v>
      </c>
      <c r="Q1050" s="86">
        <v>14736.953878947401</v>
      </c>
      <c r="R1050" s="44">
        <v>15119.670883694</v>
      </c>
      <c r="S1050" s="45">
        <v>14226.3294721701</v>
      </c>
      <c r="T1050" s="140">
        <v>0.96535074948516097</v>
      </c>
      <c r="U1050" s="44">
        <v>15634.404875754901</v>
      </c>
      <c r="V1050" s="45">
        <v>14522.581741030601</v>
      </c>
      <c r="W1050" s="99">
        <v>0.98545342954333204</v>
      </c>
      <c r="X1050" s="86">
        <v>14796.7149609727</v>
      </c>
      <c r="Y1050" s="44">
        <v>15180.983954176399</v>
      </c>
      <c r="Z1050" s="45">
        <v>14284.719365421801</v>
      </c>
      <c r="AA1050" s="46">
        <v>0.96539802267588704</v>
      </c>
      <c r="AB1050" s="139">
        <v>15697.8052880703</v>
      </c>
      <c r="AC1050" s="45">
        <v>14582.0958646417</v>
      </c>
      <c r="AD1050" s="99">
        <v>0.98549549025597405</v>
      </c>
      <c r="AE1050" s="142">
        <v>14862.3060800038</v>
      </c>
      <c r="AF1050" s="44">
        <v>15248.278467058</v>
      </c>
      <c r="AG1050" s="45">
        <v>14348.552093287501</v>
      </c>
      <c r="AH1050" s="140">
        <v>0.96543241782595901</v>
      </c>
      <c r="AI1050" s="44">
        <v>15767.3907749768</v>
      </c>
      <c r="AJ1050" s="45">
        <v>14647.1951299835</v>
      </c>
      <c r="AK1050" s="46">
        <v>0.98552640829341198</v>
      </c>
    </row>
    <row r="1051" spans="1:37" x14ac:dyDescent="0.2">
      <c r="A1051" s="35" t="s">
        <v>6191</v>
      </c>
      <c r="B1051" s="35" t="s">
        <v>11985</v>
      </c>
      <c r="C1051" s="85" t="s">
        <v>1007</v>
      </c>
      <c r="D1051" s="85" t="s">
        <v>1007</v>
      </c>
      <c r="E1051" s="85" t="s">
        <v>12898</v>
      </c>
      <c r="F1051" s="85" t="s">
        <v>318</v>
      </c>
      <c r="G1051" s="85" t="s">
        <v>318</v>
      </c>
      <c r="H1051" s="840">
        <v>1.0132838385432501</v>
      </c>
      <c r="I1051" s="840">
        <v>1.02359630558352</v>
      </c>
      <c r="J1051" s="86">
        <v>7781</v>
      </c>
      <c r="K1051" s="44">
        <v>7884.3615477050598</v>
      </c>
      <c r="L1051" s="45">
        <v>7418.1368298526504</v>
      </c>
      <c r="M1051" s="46">
        <v>0.95336548385203002</v>
      </c>
      <c r="N1051" s="139">
        <v>7964.6028537453603</v>
      </c>
      <c r="O1051" s="45">
        <v>7397.8848001469996</v>
      </c>
      <c r="P1051" s="99">
        <v>0.95076272974514897</v>
      </c>
      <c r="Q1051" s="86">
        <v>7762.5206301724002</v>
      </c>
      <c r="R1051" s="44">
        <v>7865.6367009122896</v>
      </c>
      <c r="S1051" s="45">
        <v>7400.8978155900804</v>
      </c>
      <c r="T1051" s="140">
        <v>0.95341425397612201</v>
      </c>
      <c r="U1051" s="44">
        <v>7945.6874390603098</v>
      </c>
      <c r="V1051" s="45">
        <v>7380.6388052146303</v>
      </c>
      <c r="W1051" s="99">
        <v>0.95080440450317005</v>
      </c>
      <c r="X1051" s="86">
        <v>7752.12184694609</v>
      </c>
      <c r="Y1051" s="44">
        <v>7855.0997819285603</v>
      </c>
      <c r="Z1051" s="45">
        <v>7391.3454036268904</v>
      </c>
      <c r="AA1051" s="46">
        <v>0.95346094263710102</v>
      </c>
      <c r="AB1051" s="139">
        <v>7935.0432829673</v>
      </c>
      <c r="AC1051" s="45">
        <v>7371.06619166984</v>
      </c>
      <c r="AD1051" s="99">
        <v>0.95084498634056303</v>
      </c>
      <c r="AE1051" s="142">
        <v>7741.0741013116403</v>
      </c>
      <c r="AF1051" s="44">
        <v>7843.9052798248304</v>
      </c>
      <c r="AG1051" s="45">
        <v>7381.0747728359402</v>
      </c>
      <c r="AH1051" s="140">
        <v>0.95349491249351304</v>
      </c>
      <c r="AI1051" s="44">
        <v>7923.7348513508496</v>
      </c>
      <c r="AJ1051" s="45">
        <v>7360.7924216717802</v>
      </c>
      <c r="AK1051" s="46">
        <v>0.95087481728466805</v>
      </c>
    </row>
    <row r="1052" spans="1:37" x14ac:dyDescent="0.2">
      <c r="A1052" s="35" t="s">
        <v>6190</v>
      </c>
      <c r="B1052" s="35" t="s">
        <v>11984</v>
      </c>
      <c r="C1052" s="85" t="s">
        <v>1007</v>
      </c>
      <c r="D1052" s="85" t="s">
        <v>1007</v>
      </c>
      <c r="E1052" s="85" t="s">
        <v>12898</v>
      </c>
      <c r="F1052" s="85" t="s">
        <v>319</v>
      </c>
      <c r="G1052" s="85" t="s">
        <v>319</v>
      </c>
      <c r="H1052" s="840">
        <v>1.01482455818494</v>
      </c>
      <c r="I1052" s="840">
        <v>1.01789402311021</v>
      </c>
      <c r="J1052" s="86">
        <v>6853.5</v>
      </c>
      <c r="K1052" s="44">
        <v>6955.1001095205002</v>
      </c>
      <c r="L1052" s="45">
        <v>6543.8252629046301</v>
      </c>
      <c r="M1052" s="46">
        <v>0.95481509636019901</v>
      </c>
      <c r="N1052" s="139">
        <v>6976.1366873857996</v>
      </c>
      <c r="O1052" s="45">
        <v>6479.7525389593402</v>
      </c>
      <c r="P1052" s="99">
        <v>0.94546619084545702</v>
      </c>
      <c r="Q1052" s="86">
        <v>6896.3851022253502</v>
      </c>
      <c r="R1052" s="44">
        <v>6998.6209644390501</v>
      </c>
      <c r="S1052" s="45">
        <v>6585.1094548839701</v>
      </c>
      <c r="T1052" s="140">
        <v>0.954863940640303</v>
      </c>
      <c r="U1052" s="44">
        <v>7019.7891766214498</v>
      </c>
      <c r="V1052" s="45">
        <v>6520.5847572988896</v>
      </c>
      <c r="W1052" s="99">
        <v>0.94550763344042599</v>
      </c>
      <c r="X1052" s="86">
        <v>6936.1689533223098</v>
      </c>
      <c r="Y1052" s="44">
        <v>7038.9945935514197</v>
      </c>
      <c r="Z1052" s="45">
        <v>6623.4219525632998</v>
      </c>
      <c r="AA1052" s="46">
        <v>0.95491070029238401</v>
      </c>
      <c r="AB1052" s="139">
        <v>7060.2849208693597</v>
      </c>
      <c r="AC1052" s="45">
        <v>6558.4806065878802</v>
      </c>
      <c r="AD1052" s="99">
        <v>0.94554798920324301</v>
      </c>
      <c r="AE1052" s="142">
        <v>6977.1170778074202</v>
      </c>
      <c r="AF1052" s="44">
        <v>7080.5497558905199</v>
      </c>
      <c r="AG1052" s="45">
        <v>6662.7611268376204</v>
      </c>
      <c r="AH1052" s="140">
        <v>0.95494472180068601</v>
      </c>
      <c r="AI1052" s="44">
        <v>7101.9657720403202</v>
      </c>
      <c r="AJ1052" s="45">
        <v>6597.4059978666</v>
      </c>
      <c r="AK1052" s="46">
        <v>0.94557765396418703</v>
      </c>
    </row>
    <row r="1053" spans="1:37" x14ac:dyDescent="0.2">
      <c r="A1053" s="35" t="s">
        <v>6189</v>
      </c>
      <c r="B1053" s="35" t="s">
        <v>11983</v>
      </c>
      <c r="C1053" s="85" t="s">
        <v>1007</v>
      </c>
      <c r="D1053" s="85" t="s">
        <v>1007</v>
      </c>
      <c r="E1053" s="85" t="s">
        <v>12898</v>
      </c>
      <c r="F1053" s="85" t="s">
        <v>314</v>
      </c>
      <c r="G1053" s="85" t="s">
        <v>314</v>
      </c>
      <c r="H1053" s="840">
        <v>1.0144636991495699</v>
      </c>
      <c r="I1053" s="840">
        <v>1.0220529134678999</v>
      </c>
      <c r="J1053" s="86">
        <v>10559.583333333299</v>
      </c>
      <c r="K1053" s="44">
        <v>10712.313969811499</v>
      </c>
      <c r="L1053" s="45">
        <v>10078.864383829999</v>
      </c>
      <c r="M1053" s="46">
        <v>0.95447557594570798</v>
      </c>
      <c r="N1053" s="139">
        <v>10792.4529108404</v>
      </c>
      <c r="O1053" s="45">
        <v>10024.5203447731</v>
      </c>
      <c r="P1053" s="99">
        <v>0.949329157063309</v>
      </c>
      <c r="Q1053" s="86">
        <v>10641.502458115199</v>
      </c>
      <c r="R1053" s="44">
        <v>10795.417948168801</v>
      </c>
      <c r="S1053" s="45">
        <v>10157.573779337899</v>
      </c>
      <c r="T1053" s="140">
        <v>0.95452440285739104</v>
      </c>
      <c r="U1053" s="44">
        <v>10876.1785909924</v>
      </c>
      <c r="V1053" s="45">
        <v>10102.731371801399</v>
      </c>
      <c r="W1053" s="99">
        <v>0.94937076898357498</v>
      </c>
      <c r="X1053" s="86">
        <v>10718.9982840421</v>
      </c>
      <c r="Y1053" s="44">
        <v>10874.0346504073</v>
      </c>
      <c r="Z1053" s="45">
        <v>10232.046474708701</v>
      </c>
      <c r="AA1053" s="46">
        <v>0.95457114588231995</v>
      </c>
      <c r="AB1053" s="139">
        <v>10955.3834256626</v>
      </c>
      <c r="AC1053" s="45">
        <v>10176.7379844063</v>
      </c>
      <c r="AD1053" s="99">
        <v>0.94941128963113497</v>
      </c>
      <c r="AE1053" s="142">
        <v>10794.926358713899</v>
      </c>
      <c r="AF1053" s="44">
        <v>10951.060925908099</v>
      </c>
      <c r="AG1053" s="45">
        <v>10304.892353036499</v>
      </c>
      <c r="AH1053" s="140">
        <v>0.95460515529299494</v>
      </c>
      <c r="AI1053" s="44">
        <v>11032.985935594899</v>
      </c>
      <c r="AJ1053" s="45">
        <v>10249.146492994199</v>
      </c>
      <c r="AK1053" s="46">
        <v>0.94944107559574598</v>
      </c>
    </row>
    <row r="1054" spans="1:37" x14ac:dyDescent="0.2">
      <c r="A1054" s="35" t="s">
        <v>6188</v>
      </c>
      <c r="B1054" s="35" t="s">
        <v>11982</v>
      </c>
      <c r="C1054" s="85" t="s">
        <v>1007</v>
      </c>
      <c r="D1054" s="85" t="s">
        <v>1007</v>
      </c>
      <c r="E1054" s="85" t="s">
        <v>12898</v>
      </c>
      <c r="F1054" s="85" t="s">
        <v>314</v>
      </c>
      <c r="G1054" s="85" t="s">
        <v>314</v>
      </c>
      <c r="H1054" s="840">
        <v>1.0144636991495699</v>
      </c>
      <c r="I1054" s="840">
        <v>1.0220529134678999</v>
      </c>
      <c r="J1054" s="86">
        <v>12143.916666666701</v>
      </c>
      <c r="K1054" s="44">
        <v>12319.5626238308</v>
      </c>
      <c r="L1054" s="45">
        <v>11591.071854653401</v>
      </c>
      <c r="M1054" s="46">
        <v>0.95447557594570798</v>
      </c>
      <c r="N1054" s="139">
        <v>12411.725410077999</v>
      </c>
      <c r="O1054" s="45">
        <v>11528.5741726137</v>
      </c>
      <c r="P1054" s="99">
        <v>0.949329157063309</v>
      </c>
      <c r="Q1054" s="86">
        <v>12210.9673087013</v>
      </c>
      <c r="R1054" s="44">
        <v>12387.583066179601</v>
      </c>
      <c r="S1054" s="45">
        <v>11655.6662786492</v>
      </c>
      <c r="T1054" s="140">
        <v>0.95452440285739104</v>
      </c>
      <c r="U1054" s="44">
        <v>12480.254714119401</v>
      </c>
      <c r="V1054" s="45">
        <v>11592.735423894999</v>
      </c>
      <c r="W1054" s="99">
        <v>0.94937076898357498</v>
      </c>
      <c r="X1054" s="86">
        <v>12271.990054824701</v>
      </c>
      <c r="Y1054" s="44">
        <v>12449.488426944199</v>
      </c>
      <c r="Z1054" s="45">
        <v>11714.4876088905</v>
      </c>
      <c r="AA1054" s="46">
        <v>0.95457114588231995</v>
      </c>
      <c r="AB1054" s="139">
        <v>12542.6231895827</v>
      </c>
      <c r="AC1054" s="45">
        <v>11651.1659042916</v>
      </c>
      <c r="AD1054" s="99">
        <v>0.94941128963113497</v>
      </c>
      <c r="AE1054" s="142">
        <v>12333.159568286301</v>
      </c>
      <c r="AF1054" s="44">
        <v>12511.5426778456</v>
      </c>
      <c r="AG1054" s="45">
        <v>11773.2977049372</v>
      </c>
      <c r="AH1054" s="140">
        <v>0.95460515529299494</v>
      </c>
      <c r="AI1054" s="44">
        <v>12605.1416690315</v>
      </c>
      <c r="AJ1054" s="45">
        <v>11709.6082860077</v>
      </c>
      <c r="AK1054" s="46">
        <v>0.94944107559574598</v>
      </c>
    </row>
    <row r="1055" spans="1:37" x14ac:dyDescent="0.2">
      <c r="A1055" s="35" t="s">
        <v>6187</v>
      </c>
      <c r="B1055" s="35" t="s">
        <v>11981</v>
      </c>
      <c r="C1055" s="85" t="s">
        <v>1007</v>
      </c>
      <c r="D1055" s="85" t="s">
        <v>1007</v>
      </c>
      <c r="E1055" s="85" t="s">
        <v>12898</v>
      </c>
      <c r="F1055" s="85" t="s">
        <v>319</v>
      </c>
      <c r="G1055" s="85" t="s">
        <v>319</v>
      </c>
      <c r="H1055" s="840">
        <v>1.01482455818494</v>
      </c>
      <c r="I1055" s="840">
        <v>1.01789402311021</v>
      </c>
      <c r="J1055" s="86">
        <v>16803.416666666701</v>
      </c>
      <c r="K1055" s="44">
        <v>17052.5198947475</v>
      </c>
      <c r="L1055" s="45">
        <v>16044.1559037639</v>
      </c>
      <c r="M1055" s="46">
        <v>0.95481509636019901</v>
      </c>
      <c r="N1055" s="139">
        <v>17104.097392830401</v>
      </c>
      <c r="O1055" s="45">
        <v>15887.062349022401</v>
      </c>
      <c r="P1055" s="99">
        <v>0.94546619084545702</v>
      </c>
      <c r="Q1055" s="86">
        <v>16893.192214251001</v>
      </c>
      <c r="R1055" s="44">
        <v>17143.6263251606</v>
      </c>
      <c r="S1055" s="45">
        <v>16130.7000876938</v>
      </c>
      <c r="T1055" s="140">
        <v>0.954863940640303</v>
      </c>
      <c r="U1055" s="44">
        <v>17195.479386137999</v>
      </c>
      <c r="V1055" s="45">
        <v>15972.6421917507</v>
      </c>
      <c r="W1055" s="99">
        <v>0.94550763344042599</v>
      </c>
      <c r="X1055" s="86">
        <v>16978.527793738202</v>
      </c>
      <c r="Y1055" s="44">
        <v>17230.226966911199</v>
      </c>
      <c r="Z1055" s="45">
        <v>16212.9778654523</v>
      </c>
      <c r="AA1055" s="46">
        <v>0.95491070029238401</v>
      </c>
      <c r="AB1055" s="139">
        <v>17282.3419624567</v>
      </c>
      <c r="AC1055" s="45">
        <v>16054.0128150006</v>
      </c>
      <c r="AD1055" s="99">
        <v>0.94554798920324301</v>
      </c>
      <c r="AE1055" s="142">
        <v>17070.6612515585</v>
      </c>
      <c r="AF1055" s="44">
        <v>17323.726262537701</v>
      </c>
      <c r="AG1055" s="45">
        <v>16301.5378598233</v>
      </c>
      <c r="AH1055" s="140">
        <v>0.95494472180068601</v>
      </c>
      <c r="AI1055" s="44">
        <v>17376.124058500402</v>
      </c>
      <c r="AJ1055" s="45">
        <v>16141.635817866099</v>
      </c>
      <c r="AK1055" s="46">
        <v>0.94557765396418703</v>
      </c>
    </row>
    <row r="1056" spans="1:37" x14ac:dyDescent="0.2">
      <c r="A1056" s="35" t="s">
        <v>6186</v>
      </c>
      <c r="B1056" s="35" t="s">
        <v>11980</v>
      </c>
      <c r="C1056" s="85" t="s">
        <v>1007</v>
      </c>
      <c r="D1056" s="85" t="s">
        <v>1007</v>
      </c>
      <c r="E1056" s="85" t="s">
        <v>12898</v>
      </c>
      <c r="F1056" s="85" t="s">
        <v>317</v>
      </c>
      <c r="G1056" s="85" t="s">
        <v>317</v>
      </c>
      <c r="H1056" s="840">
        <v>1.0133413856514499</v>
      </c>
      <c r="I1056" s="840">
        <v>1.02439454665303</v>
      </c>
      <c r="J1056" s="86">
        <v>6099.75</v>
      </c>
      <c r="K1056" s="44">
        <v>6181.1291171274297</v>
      </c>
      <c r="L1056" s="45">
        <v>5815.6213761130803</v>
      </c>
      <c r="M1056" s="46">
        <v>0.95341962803608105</v>
      </c>
      <c r="N1056" s="139">
        <v>6248.55063594679</v>
      </c>
      <c r="O1056" s="45">
        <v>5803.9375749767396</v>
      </c>
      <c r="P1056" s="99">
        <v>0.95150417229832995</v>
      </c>
      <c r="Q1056" s="86">
        <v>6135.27188524952</v>
      </c>
      <c r="R1056" s="44">
        <v>6217.1249135471298</v>
      </c>
      <c r="S1056" s="45">
        <v>5849.7878736993898</v>
      </c>
      <c r="T1056" s="140">
        <v>0.95346840092995899</v>
      </c>
      <c r="U1056" s="44">
        <v>6284.93906148323</v>
      </c>
      <c r="V1056" s="45">
        <v>5837.9926823648502</v>
      </c>
      <c r="W1056" s="99">
        <v>0.95154587955598302</v>
      </c>
      <c r="X1056" s="86">
        <v>6166.2835655783801</v>
      </c>
      <c r="Y1056" s="44">
        <v>6248.5503326629596</v>
      </c>
      <c r="Z1056" s="45">
        <v>5879.6444428259501</v>
      </c>
      <c r="AA1056" s="46">
        <v>0.95351509224251196</v>
      </c>
      <c r="AB1056" s="139">
        <v>6316.7072576946603</v>
      </c>
      <c r="AC1056" s="45">
        <v>5867.75215326327</v>
      </c>
      <c r="AD1056" s="99">
        <v>0.95158649304070597</v>
      </c>
      <c r="AE1056" s="142">
        <v>6195.7251781370096</v>
      </c>
      <c r="AF1056" s="44">
        <v>6278.3847371289303</v>
      </c>
      <c r="AG1056" s="45">
        <v>5907.9279445882703</v>
      </c>
      <c r="AH1056" s="140">
        <v>0.95354906402816297</v>
      </c>
      <c r="AI1056" s="44">
        <v>6346.8670850443896</v>
      </c>
      <c r="AJ1056" s="45">
        <v>5895.9533625722297</v>
      </c>
      <c r="AK1056" s="46">
        <v>0.95161634724816602</v>
      </c>
    </row>
    <row r="1057" spans="1:37" x14ac:dyDescent="0.2">
      <c r="A1057" s="35" t="s">
        <v>6185</v>
      </c>
      <c r="B1057" s="35" t="s">
        <v>11979</v>
      </c>
      <c r="C1057" s="85" t="s">
        <v>1007</v>
      </c>
      <c r="D1057" s="85" t="s">
        <v>1007</v>
      </c>
      <c r="E1057" s="85" t="s">
        <v>12898</v>
      </c>
      <c r="F1057" s="85" t="s">
        <v>315</v>
      </c>
      <c r="G1057" s="85" t="s">
        <v>315</v>
      </c>
      <c r="H1057" s="840">
        <v>1.02596988549264</v>
      </c>
      <c r="I1057" s="840">
        <v>1.06089799860808</v>
      </c>
      <c r="J1057" s="86">
        <v>13466.416666666701</v>
      </c>
      <c r="K1057" s="44">
        <v>13816.1379654962</v>
      </c>
      <c r="L1057" s="45">
        <v>12999.1504407868</v>
      </c>
      <c r="M1057" s="46">
        <v>0.96530136877195305</v>
      </c>
      <c r="N1057" s="139">
        <v>14286.494490089201</v>
      </c>
      <c r="O1057" s="45">
        <v>13269.944826679501</v>
      </c>
      <c r="P1057" s="99">
        <v>0.98541023608206701</v>
      </c>
      <c r="Q1057" s="86">
        <v>13503.934450778899</v>
      </c>
      <c r="R1057" s="44">
        <v>13854.630082165701</v>
      </c>
      <c r="S1057" s="45">
        <v>13036.0332430579</v>
      </c>
      <c r="T1057" s="140">
        <v>0.96535074948516097</v>
      </c>
      <c r="U1057" s="44">
        <v>14326.2970321661</v>
      </c>
      <c r="V1057" s="45">
        <v>13307.4985168484</v>
      </c>
      <c r="W1057" s="99">
        <v>0.98545342954333204</v>
      </c>
      <c r="X1057" s="86">
        <v>13537.7658481045</v>
      </c>
      <c r="Y1057" s="44">
        <v>13889.3400770059</v>
      </c>
      <c r="Z1057" s="45">
        <v>13069.3323812092</v>
      </c>
      <c r="AA1057" s="46">
        <v>0.96539802267588604</v>
      </c>
      <c r="AB1057" s="139">
        <v>14362.188693878899</v>
      </c>
      <c r="AC1057" s="45">
        <v>13341.407191448299</v>
      </c>
      <c r="AD1057" s="99">
        <v>0.98549549025597405</v>
      </c>
      <c r="AE1057" s="142">
        <v>13578.494513326799</v>
      </c>
      <c r="AF1057" s="44">
        <v>13931.1264610003</v>
      </c>
      <c r="AG1057" s="45">
        <v>13109.1187884376</v>
      </c>
      <c r="AH1057" s="140">
        <v>0.96543241782595901</v>
      </c>
      <c r="AI1057" s="44">
        <v>14405.3976532993</v>
      </c>
      <c r="AJ1057" s="45">
        <v>13381.9649277508</v>
      </c>
      <c r="AK1057" s="46">
        <v>0.98552640829341198</v>
      </c>
    </row>
    <row r="1058" spans="1:37" x14ac:dyDescent="0.2">
      <c r="A1058" s="35" t="s">
        <v>6184</v>
      </c>
      <c r="B1058" s="35" t="s">
        <v>11978</v>
      </c>
      <c r="C1058" s="85" t="s">
        <v>1007</v>
      </c>
      <c r="D1058" s="85" t="s">
        <v>1007</v>
      </c>
      <c r="E1058" s="85" t="s">
        <v>12898</v>
      </c>
      <c r="F1058" s="85" t="s">
        <v>320</v>
      </c>
      <c r="G1058" s="85" t="s">
        <v>320</v>
      </c>
      <c r="H1058" s="840">
        <v>1.01306927353641</v>
      </c>
      <c r="I1058" s="840">
        <v>1.01949016581742</v>
      </c>
      <c r="J1058" s="86">
        <v>9741.8333333333303</v>
      </c>
      <c r="K1058" s="44">
        <v>9869.1520179127801</v>
      </c>
      <c r="L1058" s="45">
        <v>9285.5609957160304</v>
      </c>
      <c r="M1058" s="46">
        <v>0.953163606684166</v>
      </c>
      <c r="N1058" s="139">
        <v>9931.7032803656493</v>
      </c>
      <c r="O1058" s="45">
        <v>9225.0170016746197</v>
      </c>
      <c r="P1058" s="99">
        <v>0.94694876067214795</v>
      </c>
      <c r="Q1058" s="86">
        <v>9733.06723023431</v>
      </c>
      <c r="R1058" s="44">
        <v>9860.27134821451</v>
      </c>
      <c r="S1058" s="45">
        <v>9277.6800476510998</v>
      </c>
      <c r="T1058" s="140">
        <v>0.95321236648107999</v>
      </c>
      <c r="U1058" s="44">
        <v>9922.7663244636606</v>
      </c>
      <c r="V1058" s="45">
        <v>9217.1199472798107</v>
      </c>
      <c r="W1058" s="99">
        <v>0.94699026825256205</v>
      </c>
      <c r="X1058" s="86">
        <v>9732.9253663114596</v>
      </c>
      <c r="Y1058" s="44">
        <v>9860.1276302332499</v>
      </c>
      <c r="Z1058" s="45">
        <v>9277.9991422344192</v>
      </c>
      <c r="AA1058" s="46">
        <v>0.95325904525563598</v>
      </c>
      <c r="AB1058" s="139">
        <v>9922.6216955894306</v>
      </c>
      <c r="AC1058" s="45">
        <v>9217.3789990642708</v>
      </c>
      <c r="AD1058" s="99">
        <v>0.94703068729658102</v>
      </c>
      <c r="AE1058" s="142">
        <v>9761.3388966888306</v>
      </c>
      <c r="AF1058" s="44">
        <v>9888.9125048112492</v>
      </c>
      <c r="AG1058" s="45">
        <v>9305.4161181398504</v>
      </c>
      <c r="AH1058" s="140">
        <v>0.95329300791885796</v>
      </c>
      <c r="AI1058" s="44">
        <v>9951.5890103853108</v>
      </c>
      <c r="AJ1058" s="45">
        <v>9244.5775061173699</v>
      </c>
      <c r="AK1058" s="46">
        <v>0.94706039857434399</v>
      </c>
    </row>
    <row r="1059" spans="1:37" x14ac:dyDescent="0.2">
      <c r="A1059" s="35" t="s">
        <v>6183</v>
      </c>
      <c r="B1059" s="35" t="s">
        <v>8976</v>
      </c>
      <c r="C1059" s="85" t="s">
        <v>1007</v>
      </c>
      <c r="D1059" s="85" t="s">
        <v>1007</v>
      </c>
      <c r="E1059" s="85" t="s">
        <v>12898</v>
      </c>
      <c r="F1059" s="85" t="s">
        <v>318</v>
      </c>
      <c r="G1059" s="85" t="s">
        <v>318</v>
      </c>
      <c r="H1059" s="840">
        <v>1.0132838385432501</v>
      </c>
      <c r="I1059" s="840">
        <v>1.02359630558352</v>
      </c>
      <c r="J1059" s="86">
        <v>9025.5</v>
      </c>
      <c r="K1059" s="44">
        <v>9145.3932847721408</v>
      </c>
      <c r="L1059" s="45">
        <v>8604.6001745065005</v>
      </c>
      <c r="M1059" s="46">
        <v>0.95336548385203101</v>
      </c>
      <c r="N1059" s="139">
        <v>9238.4684560440492</v>
      </c>
      <c r="O1059" s="45">
        <v>8581.1090173148405</v>
      </c>
      <c r="P1059" s="99">
        <v>0.95076272974514897</v>
      </c>
      <c r="Q1059" s="86">
        <v>8952.5125357100806</v>
      </c>
      <c r="R1059" s="44">
        <v>9071.4362667909099</v>
      </c>
      <c r="S1059" s="45">
        <v>8535.4530604459105</v>
      </c>
      <c r="T1059" s="140">
        <v>0.95341425397612201</v>
      </c>
      <c r="U1059" s="44">
        <v>9163.7587572429693</v>
      </c>
      <c r="V1059" s="45">
        <v>8512.0883503229797</v>
      </c>
      <c r="W1059" s="99">
        <v>0.95080440450316905</v>
      </c>
      <c r="X1059" s="86">
        <v>8889.2790389885795</v>
      </c>
      <c r="Y1059" s="44">
        <v>9007.36278650844</v>
      </c>
      <c r="Z1059" s="45">
        <v>8475.5803718782809</v>
      </c>
      <c r="AA1059" s="46">
        <v>0.95346094263710102</v>
      </c>
      <c r="AB1059" s="139">
        <v>9099.0331836097303</v>
      </c>
      <c r="AC1059" s="45">
        <v>8452.3264064045507</v>
      </c>
      <c r="AD1059" s="99">
        <v>0.95084498634056303</v>
      </c>
      <c r="AE1059" s="142">
        <v>8836.2176146230995</v>
      </c>
      <c r="AF1059" s="44">
        <v>8953.5965027488201</v>
      </c>
      <c r="AG1059" s="45">
        <v>8425.2885412286996</v>
      </c>
      <c r="AH1059" s="140">
        <v>0.95349491249351304</v>
      </c>
      <c r="AI1059" s="44">
        <v>9044.7197056602199</v>
      </c>
      <c r="AJ1059" s="45">
        <v>8402.1368097923096</v>
      </c>
      <c r="AK1059" s="46">
        <v>0.95087481728466805</v>
      </c>
    </row>
    <row r="1060" spans="1:37" x14ac:dyDescent="0.2">
      <c r="A1060" s="35" t="s">
        <v>6182</v>
      </c>
      <c r="B1060" s="35" t="s">
        <v>11977</v>
      </c>
      <c r="C1060" s="85" t="s">
        <v>1007</v>
      </c>
      <c r="D1060" s="85" t="s">
        <v>1007</v>
      </c>
      <c r="E1060" s="85" t="s">
        <v>12898</v>
      </c>
      <c r="F1060" s="85" t="s">
        <v>314</v>
      </c>
      <c r="G1060" s="85" t="s">
        <v>314</v>
      </c>
      <c r="H1060" s="840">
        <v>1.0144636991495699</v>
      </c>
      <c r="I1060" s="840">
        <v>1.0220529134678999</v>
      </c>
      <c r="J1060" s="86">
        <v>3959.75</v>
      </c>
      <c r="K1060" s="44">
        <v>4017.0226327075102</v>
      </c>
      <c r="L1060" s="45">
        <v>3779.4846618510201</v>
      </c>
      <c r="M1060" s="46">
        <v>0.95447557594570798</v>
      </c>
      <c r="N1060" s="139">
        <v>4047.0740241045</v>
      </c>
      <c r="O1060" s="45">
        <v>3759.1061296814401</v>
      </c>
      <c r="P1060" s="99">
        <v>0.949329157063309</v>
      </c>
      <c r="Q1060" s="86">
        <v>3988.2609813327899</v>
      </c>
      <c r="R1060" s="44">
        <v>4045.9459882967599</v>
      </c>
      <c r="S1060" s="45">
        <v>3806.8924316461198</v>
      </c>
      <c r="T1060" s="140">
        <v>0.95452440285739104</v>
      </c>
      <c r="U1060" s="44">
        <v>4076.21375564151</v>
      </c>
      <c r="V1060" s="45">
        <v>3786.3383947551001</v>
      </c>
      <c r="W1060" s="99">
        <v>0.94937076898357597</v>
      </c>
      <c r="X1060" s="86">
        <v>4012.9472225593599</v>
      </c>
      <c r="Y1060" s="44">
        <v>4070.9892838895598</v>
      </c>
      <c r="Z1060" s="45">
        <v>3830.6436286037601</v>
      </c>
      <c r="AA1060" s="46">
        <v>0.95457114588231995</v>
      </c>
      <c r="AB1060" s="139">
        <v>4101.4444004097004</v>
      </c>
      <c r="AC1060" s="45">
        <v>3809.9373977917598</v>
      </c>
      <c r="AD1060" s="99">
        <v>0.94941128963113497</v>
      </c>
      <c r="AE1060" s="142">
        <v>4036.87652942357</v>
      </c>
      <c r="AF1060" s="44">
        <v>4095.2646970491101</v>
      </c>
      <c r="AG1060" s="45">
        <v>3853.6231462690298</v>
      </c>
      <c r="AH1060" s="140">
        <v>0.95460515529299395</v>
      </c>
      <c r="AI1060" s="44">
        <v>4125.9014182075198</v>
      </c>
      <c r="AJ1060" s="45">
        <v>3832.7763941431299</v>
      </c>
      <c r="AK1060" s="46">
        <v>0.94944107559574598</v>
      </c>
    </row>
    <row r="1061" spans="1:37" x14ac:dyDescent="0.2">
      <c r="A1061" s="35" t="s">
        <v>6181</v>
      </c>
      <c r="B1061" s="35" t="s">
        <v>11976</v>
      </c>
      <c r="C1061" s="85" t="s">
        <v>1007</v>
      </c>
      <c r="D1061" s="85" t="s">
        <v>1007</v>
      </c>
      <c r="E1061" s="85" t="s">
        <v>12898</v>
      </c>
      <c r="F1061" s="85" t="s">
        <v>315</v>
      </c>
      <c r="G1061" s="85" t="s">
        <v>315</v>
      </c>
      <c r="H1061" s="840">
        <v>1.02596988549264</v>
      </c>
      <c r="I1061" s="840">
        <v>1.06089799860808</v>
      </c>
      <c r="J1061" s="86">
        <v>2435.0833333333298</v>
      </c>
      <c r="K1061" s="44">
        <v>2498.3221686650299</v>
      </c>
      <c r="L1061" s="45">
        <v>2350.58927474044</v>
      </c>
      <c r="M1061" s="46">
        <v>0.96530136877195305</v>
      </c>
      <c r="N1061" s="139">
        <v>2583.3750347772302</v>
      </c>
      <c r="O1061" s="45">
        <v>2399.55604237951</v>
      </c>
      <c r="P1061" s="99">
        <v>0.98541023608206701</v>
      </c>
      <c r="Q1061" s="86">
        <v>2445.8434282107801</v>
      </c>
      <c r="R1061" s="44">
        <v>2509.3617019743401</v>
      </c>
      <c r="S1061" s="45">
        <v>2361.09678654664</v>
      </c>
      <c r="T1061" s="140">
        <v>0.96535074948516097</v>
      </c>
      <c r="U1061" s="44">
        <v>2594.7903978975501</v>
      </c>
      <c r="V1061" s="45">
        <v>2410.26479445634</v>
      </c>
      <c r="W1061" s="99">
        <v>0.98545342954333204</v>
      </c>
      <c r="X1061" s="86">
        <v>2454.9219985760301</v>
      </c>
      <c r="Y1061" s="44">
        <v>2518.6760417724099</v>
      </c>
      <c r="Z1061" s="45">
        <v>2369.9768432488399</v>
      </c>
      <c r="AA1061" s="46">
        <v>0.96539802267588704</v>
      </c>
      <c r="AB1061" s="139">
        <v>2604.4218350282699</v>
      </c>
      <c r="AC1061" s="45">
        <v>2419.3145585268599</v>
      </c>
      <c r="AD1061" s="99">
        <v>0.98549549025597405</v>
      </c>
      <c r="AE1061" s="142">
        <v>2465.3273585963102</v>
      </c>
      <c r="AF1061" s="44">
        <v>2529.3516278009201</v>
      </c>
      <c r="AG1061" s="45">
        <v>2380.1069525421199</v>
      </c>
      <c r="AH1061" s="140">
        <v>0.96543241782595901</v>
      </c>
      <c r="AI1061" s="44">
        <v>2615.4608606485699</v>
      </c>
      <c r="AJ1061" s="45">
        <v>2429.6452169848999</v>
      </c>
      <c r="AK1061" s="46">
        <v>0.98552640829341298</v>
      </c>
    </row>
    <row r="1062" spans="1:37" x14ac:dyDescent="0.2">
      <c r="A1062" s="35" t="s">
        <v>6180</v>
      </c>
      <c r="B1062" s="35" t="s">
        <v>11975</v>
      </c>
      <c r="C1062" s="85" t="s">
        <v>1007</v>
      </c>
      <c r="D1062" s="85" t="s">
        <v>1007</v>
      </c>
      <c r="E1062" s="85" t="s">
        <v>12898</v>
      </c>
      <c r="F1062" s="85" t="s">
        <v>315</v>
      </c>
      <c r="G1062" s="85" t="s">
        <v>315</v>
      </c>
      <c r="H1062" s="840">
        <v>1.02596988549264</v>
      </c>
      <c r="I1062" s="840">
        <v>1.06089799860808</v>
      </c>
      <c r="J1062" s="86">
        <v>15325.166666666701</v>
      </c>
      <c r="K1062" s="44">
        <v>15723.1594901556</v>
      </c>
      <c r="L1062" s="45">
        <v>14793.4043599916</v>
      </c>
      <c r="M1062" s="46">
        <v>0.96530136877195305</v>
      </c>
      <c r="N1062" s="139">
        <v>16258.438645001999</v>
      </c>
      <c r="O1062" s="45">
        <v>15101.576102997</v>
      </c>
      <c r="P1062" s="99">
        <v>0.98541023608206701</v>
      </c>
      <c r="Q1062" s="86">
        <v>15382.284935150999</v>
      </c>
      <c r="R1062" s="44">
        <v>15781.761113532</v>
      </c>
      <c r="S1062" s="45">
        <v>14849.300290942299</v>
      </c>
      <c r="T1062" s="140">
        <v>0.96535074948516097</v>
      </c>
      <c r="U1062" s="44">
        <v>16319.0353017209</v>
      </c>
      <c r="V1062" s="45">
        <v>15158.525443557301</v>
      </c>
      <c r="W1062" s="99">
        <v>0.98545342954333304</v>
      </c>
      <c r="X1062" s="86">
        <v>15432.9347448387</v>
      </c>
      <c r="Y1062" s="44">
        <v>15833.726292977501</v>
      </c>
      <c r="Z1062" s="45">
        <v>14898.9246867533</v>
      </c>
      <c r="AA1062" s="46">
        <v>0.96539802267588704</v>
      </c>
      <c r="AB1062" s="139">
        <v>16372.7695834485</v>
      </c>
      <c r="AC1062" s="45">
        <v>15209.087592453299</v>
      </c>
      <c r="AD1062" s="99">
        <v>0.98549549025597405</v>
      </c>
      <c r="AE1062" s="142">
        <v>15488.345599873701</v>
      </c>
      <c r="AF1062" s="44">
        <v>15890.576161572801</v>
      </c>
      <c r="AG1062" s="45">
        <v>14952.950940610101</v>
      </c>
      <c r="AH1062" s="140">
        <v>0.96543241782595901</v>
      </c>
      <c r="AI1062" s="44">
        <v>16431.554848656298</v>
      </c>
      <c r="AJ1062" s="45">
        <v>15264.1736094506</v>
      </c>
      <c r="AK1062" s="46">
        <v>0.98552640829341198</v>
      </c>
    </row>
    <row r="1063" spans="1:37" x14ac:dyDescent="0.2">
      <c r="A1063" s="35" t="s">
        <v>6179</v>
      </c>
      <c r="B1063" s="35" t="s">
        <v>11974</v>
      </c>
      <c r="C1063" s="85" t="s">
        <v>1007</v>
      </c>
      <c r="D1063" s="85" t="s">
        <v>1007</v>
      </c>
      <c r="E1063" s="85" t="s">
        <v>12898</v>
      </c>
      <c r="F1063" s="85" t="s">
        <v>319</v>
      </c>
      <c r="G1063" s="85" t="s">
        <v>319</v>
      </c>
      <c r="H1063" s="840">
        <v>1.01482455818494</v>
      </c>
      <c r="I1063" s="840">
        <v>1.01789402311021</v>
      </c>
      <c r="J1063" s="86">
        <v>6053.0833333333303</v>
      </c>
      <c r="K1063" s="44">
        <v>6142.81761940664</v>
      </c>
      <c r="L1063" s="45">
        <v>5779.5753461929799</v>
      </c>
      <c r="M1063" s="46">
        <v>0.95481509636019901</v>
      </c>
      <c r="N1063" s="139">
        <v>6161.3973463880102</v>
      </c>
      <c r="O1063" s="45">
        <v>5722.9856420367896</v>
      </c>
      <c r="P1063" s="99">
        <v>0.94546619084545602</v>
      </c>
      <c r="Q1063" s="86">
        <v>6088.0822807758695</v>
      </c>
      <c r="R1063" s="44">
        <v>6178.3354107819396</v>
      </c>
      <c r="S1063" s="45">
        <v>5813.2902375640497</v>
      </c>
      <c r="T1063" s="140">
        <v>0.954863940640303</v>
      </c>
      <c r="U1063" s="44">
        <v>6197.0225658049103</v>
      </c>
      <c r="V1063" s="45">
        <v>5756.3282694869804</v>
      </c>
      <c r="W1063" s="99">
        <v>0.94550763344042599</v>
      </c>
      <c r="X1063" s="86">
        <v>6120.3399960135202</v>
      </c>
      <c r="Y1063" s="44">
        <v>6211.0713323960499</v>
      </c>
      <c r="Z1063" s="45">
        <v>5844.37815162076</v>
      </c>
      <c r="AA1063" s="46">
        <v>0.95491070029238401</v>
      </c>
      <c r="AB1063" s="139">
        <v>6229.8575013445097</v>
      </c>
      <c r="AC1063" s="45">
        <v>5787.0751764707702</v>
      </c>
      <c r="AD1063" s="99">
        <v>0.94554798920324301</v>
      </c>
      <c r="AE1063" s="142">
        <v>6153.8414674078704</v>
      </c>
      <c r="AF1063" s="44">
        <v>6245.0694483023699</v>
      </c>
      <c r="AG1063" s="45">
        <v>5876.5784280993403</v>
      </c>
      <c r="AH1063" s="140">
        <v>0.95494472180068601</v>
      </c>
      <c r="AI1063" s="44">
        <v>6263.9584488422197</v>
      </c>
      <c r="AJ1063" s="45">
        <v>5818.9349776190702</v>
      </c>
      <c r="AK1063" s="46">
        <v>0.94557765396418703</v>
      </c>
    </row>
    <row r="1064" spans="1:37" x14ac:dyDescent="0.2">
      <c r="A1064" s="35" t="s">
        <v>6178</v>
      </c>
      <c r="B1064" s="35" t="s">
        <v>11973</v>
      </c>
      <c r="C1064" s="85" t="s">
        <v>1007</v>
      </c>
      <c r="D1064" s="85" t="s">
        <v>1007</v>
      </c>
      <c r="E1064" s="85" t="s">
        <v>12898</v>
      </c>
      <c r="F1064" s="85" t="s">
        <v>319</v>
      </c>
      <c r="G1064" s="85" t="s">
        <v>319</v>
      </c>
      <c r="H1064" s="840">
        <v>1.01482455818494</v>
      </c>
      <c r="I1064" s="840">
        <v>1.01789402311021</v>
      </c>
      <c r="J1064" s="86">
        <v>14064.416666666701</v>
      </c>
      <c r="K1064" s="44">
        <v>14272.9154298789</v>
      </c>
      <c r="L1064" s="45">
        <v>13428.9173548333</v>
      </c>
      <c r="M1064" s="46">
        <v>0.95481509636019901</v>
      </c>
      <c r="N1064" s="139">
        <v>14316.085663531599</v>
      </c>
      <c r="O1064" s="45">
        <v>13297.4304522967</v>
      </c>
      <c r="P1064" s="99">
        <v>0.94546619084545602</v>
      </c>
      <c r="Q1064" s="86">
        <v>14132.192122668401</v>
      </c>
      <c r="R1064" s="44">
        <v>14341.6956270716</v>
      </c>
      <c r="S1064" s="45">
        <v>13494.320660137</v>
      </c>
      <c r="T1064" s="140">
        <v>0.954863940640303</v>
      </c>
      <c r="U1064" s="44">
        <v>14385.073895109301</v>
      </c>
      <c r="V1064" s="45">
        <v>13362.0955292296</v>
      </c>
      <c r="W1064" s="99">
        <v>0.94550763344042599</v>
      </c>
      <c r="X1064" s="86">
        <v>14194.0694081482</v>
      </c>
      <c r="Y1064" s="44">
        <v>14404.4902159704</v>
      </c>
      <c r="Z1064" s="45">
        <v>13554.0687585335</v>
      </c>
      <c r="AA1064" s="46">
        <v>0.95491070029238401</v>
      </c>
      <c r="AB1064" s="139">
        <v>14448.0584141655</v>
      </c>
      <c r="AC1064" s="45">
        <v>13421.173787485801</v>
      </c>
      <c r="AD1064" s="99">
        <v>0.94554798920324301</v>
      </c>
      <c r="AE1064" s="142">
        <v>14261.6917055391</v>
      </c>
      <c r="AF1064" s="44">
        <v>14473.114984043499</v>
      </c>
      <c r="AG1064" s="45">
        <v>13619.1272181532</v>
      </c>
      <c r="AH1064" s="140">
        <v>0.95494472180068601</v>
      </c>
      <c r="AI1064" s="44">
        <v>14516.890746508599</v>
      </c>
      <c r="AJ1064" s="45">
        <v>13485.536984484101</v>
      </c>
      <c r="AK1064" s="46">
        <v>0.94557765396418703</v>
      </c>
    </row>
    <row r="1065" spans="1:37" x14ac:dyDescent="0.2">
      <c r="A1065" s="35" t="s">
        <v>6177</v>
      </c>
      <c r="B1065" s="35" t="s">
        <v>11972</v>
      </c>
      <c r="C1065" s="85" t="s">
        <v>1007</v>
      </c>
      <c r="D1065" s="85" t="s">
        <v>1007</v>
      </c>
      <c r="E1065" s="85" t="s">
        <v>12898</v>
      </c>
      <c r="F1065" s="85" t="s">
        <v>320</v>
      </c>
      <c r="G1065" s="85" t="s">
        <v>320</v>
      </c>
      <c r="H1065" s="840">
        <v>1.01306927353641</v>
      </c>
      <c r="I1065" s="840">
        <v>1.01949016581742</v>
      </c>
      <c r="J1065" s="86">
        <v>8229</v>
      </c>
      <c r="K1065" s="44">
        <v>8336.5470519311202</v>
      </c>
      <c r="L1065" s="45">
        <v>7843.5833194039997</v>
      </c>
      <c r="M1065" s="46">
        <v>0.953163606684166</v>
      </c>
      <c r="N1065" s="139">
        <v>8389.3845745115304</v>
      </c>
      <c r="O1065" s="45">
        <v>7792.4413515711103</v>
      </c>
      <c r="P1065" s="99">
        <v>0.94694876067214795</v>
      </c>
      <c r="Q1065" s="86">
        <v>8234.07752452362</v>
      </c>
      <c r="R1065" s="44">
        <v>8341.6909360116206</v>
      </c>
      <c r="S1065" s="45">
        <v>7848.8245229398399</v>
      </c>
      <c r="T1065" s="140">
        <v>0.95321236648107999</v>
      </c>
      <c r="U1065" s="44">
        <v>8394.5610608300594</v>
      </c>
      <c r="V1065" s="45">
        <v>7797.5912837610203</v>
      </c>
      <c r="W1065" s="99">
        <v>0.94699026825256205</v>
      </c>
      <c r="X1065" s="86">
        <v>8238.3457425073702</v>
      </c>
      <c r="Y1065" s="44">
        <v>8346.0149365037105</v>
      </c>
      <c r="Z1065" s="45">
        <v>7853.2775969884096</v>
      </c>
      <c r="AA1065" s="46">
        <v>0.95325904525563598</v>
      </c>
      <c r="AB1065" s="139">
        <v>8398.9124670900492</v>
      </c>
      <c r="AC1065" s="45">
        <v>7801.9662307136095</v>
      </c>
      <c r="AD1065" s="99">
        <v>0.94703068729658102</v>
      </c>
      <c r="AE1065" s="142">
        <v>8250.8110059968094</v>
      </c>
      <c r="AF1065" s="44">
        <v>8358.6431119314002</v>
      </c>
      <c r="AG1065" s="45">
        <v>7865.4404416767202</v>
      </c>
      <c r="AH1065" s="140">
        <v>0.95329300791885796</v>
      </c>
      <c r="AI1065" s="44">
        <v>8411.6206806318605</v>
      </c>
      <c r="AJ1065" s="45">
        <v>7814.0163599009202</v>
      </c>
      <c r="AK1065" s="46">
        <v>0.94706039857434399</v>
      </c>
    </row>
    <row r="1066" spans="1:37" x14ac:dyDescent="0.2">
      <c r="A1066" s="35" t="s">
        <v>6176</v>
      </c>
      <c r="B1066" s="35" t="s">
        <v>11971</v>
      </c>
      <c r="C1066" s="85" t="s">
        <v>1007</v>
      </c>
      <c r="D1066" s="85" t="s">
        <v>1007</v>
      </c>
      <c r="E1066" s="85" t="s">
        <v>12898</v>
      </c>
      <c r="F1066" s="85" t="s">
        <v>317</v>
      </c>
      <c r="G1066" s="85" t="s">
        <v>317</v>
      </c>
      <c r="H1066" s="840">
        <v>1.0133413856514499</v>
      </c>
      <c r="I1066" s="840">
        <v>1.02439454665303</v>
      </c>
      <c r="J1066" s="86">
        <v>8846.9166666666697</v>
      </c>
      <c r="K1066" s="44">
        <v>8964.9467937429108</v>
      </c>
      <c r="L1066" s="45">
        <v>8434.8239975995402</v>
      </c>
      <c r="M1066" s="46">
        <v>0.95341962803608105</v>
      </c>
      <c r="N1066" s="139">
        <v>9062.7331880270995</v>
      </c>
      <c r="O1066" s="45">
        <v>8417.8781203089693</v>
      </c>
      <c r="P1066" s="99">
        <v>0.95150417229832995</v>
      </c>
      <c r="Q1066" s="86">
        <v>8911.4673893134495</v>
      </c>
      <c r="R1066" s="44">
        <v>9030.3587124746009</v>
      </c>
      <c r="S1066" s="45">
        <v>8496.8025616281702</v>
      </c>
      <c r="T1066" s="140">
        <v>0.95346840092995899</v>
      </c>
      <c r="U1066" s="44">
        <v>9128.8585962889701</v>
      </c>
      <c r="V1066" s="45">
        <v>8479.6700750987293</v>
      </c>
      <c r="W1066" s="99">
        <v>0.95154587955598302</v>
      </c>
      <c r="X1066" s="86">
        <v>8975.4855267450093</v>
      </c>
      <c r="Y1066" s="44">
        <v>9095.23094056632</v>
      </c>
      <c r="Z1066" s="45">
        <v>8558.2609099555993</v>
      </c>
      <c r="AA1066" s="46">
        <v>0.95351509224251196</v>
      </c>
      <c r="AB1066" s="139">
        <v>9194.4384271607396</v>
      </c>
      <c r="AC1066" s="45">
        <v>8540.9507957328897</v>
      </c>
      <c r="AD1066" s="99">
        <v>0.95158649304070597</v>
      </c>
      <c r="AE1066" s="142">
        <v>9035.9433722553204</v>
      </c>
      <c r="AF1066" s="44">
        <v>9156.4953775092399</v>
      </c>
      <c r="AG1066" s="45">
        <v>8616.2153452255498</v>
      </c>
      <c r="AH1066" s="140">
        <v>0.95354906402816297</v>
      </c>
      <c r="AI1066" s="44">
        <v>9256.3711144039007</v>
      </c>
      <c r="AJ1066" s="45">
        <v>8598.7514258468891</v>
      </c>
      <c r="AK1066" s="46">
        <v>0.95161634724816602</v>
      </c>
    </row>
    <row r="1067" spans="1:37" x14ac:dyDescent="0.2">
      <c r="A1067" s="35" t="s">
        <v>6175</v>
      </c>
      <c r="B1067" s="35" t="s">
        <v>11970</v>
      </c>
      <c r="C1067" s="85" t="s">
        <v>1007</v>
      </c>
      <c r="D1067" s="85" t="s">
        <v>1007</v>
      </c>
      <c r="E1067" s="85" t="s">
        <v>12898</v>
      </c>
      <c r="F1067" s="85" t="s">
        <v>320</v>
      </c>
      <c r="G1067" s="85" t="s">
        <v>320</v>
      </c>
      <c r="H1067" s="840">
        <v>1.01306927353641</v>
      </c>
      <c r="I1067" s="840">
        <v>1.01949016581742</v>
      </c>
      <c r="J1067" s="86">
        <v>14042.75</v>
      </c>
      <c r="K1067" s="44">
        <v>14226.278540953401</v>
      </c>
      <c r="L1067" s="45">
        <v>13385.0382377641</v>
      </c>
      <c r="M1067" s="46">
        <v>0.953163606684166</v>
      </c>
      <c r="N1067" s="139">
        <v>14316.445526032499</v>
      </c>
      <c r="O1067" s="45">
        <v>13297.7647089288</v>
      </c>
      <c r="P1067" s="99">
        <v>0.94694876067214795</v>
      </c>
      <c r="Q1067" s="86">
        <v>14039.221620842</v>
      </c>
      <c r="R1067" s="44">
        <v>14222.7040484431</v>
      </c>
      <c r="S1067" s="45">
        <v>13382.3596647552</v>
      </c>
      <c r="T1067" s="140">
        <v>0.95321236648107999</v>
      </c>
      <c r="U1067" s="44">
        <v>14312.8483781797</v>
      </c>
      <c r="V1067" s="45">
        <v>13295.0062487784</v>
      </c>
      <c r="W1067" s="99">
        <v>0.94699026825256205</v>
      </c>
      <c r="X1067" s="86">
        <v>14032.659244794901</v>
      </c>
      <c r="Y1067" s="44">
        <v>14216.055906908299</v>
      </c>
      <c r="Z1067" s="45">
        <v>13376.7593540908</v>
      </c>
      <c r="AA1067" s="46">
        <v>0.95325904525563598</v>
      </c>
      <c r="AB1067" s="139">
        <v>14306.1581003353</v>
      </c>
      <c r="AC1067" s="45">
        <v>13289.3589291968</v>
      </c>
      <c r="AD1067" s="99">
        <v>0.94703068729658102</v>
      </c>
      <c r="AE1067" s="142">
        <v>14043.8938606063</v>
      </c>
      <c r="AF1067" s="44">
        <v>14227.4373509868</v>
      </c>
      <c r="AG1067" s="45">
        <v>13387.945821270499</v>
      </c>
      <c r="AH1067" s="140">
        <v>0.95329300791885796</v>
      </c>
      <c r="AI1067" s="44">
        <v>14317.6116806717</v>
      </c>
      <c r="AJ1067" s="45">
        <v>13300.415717161601</v>
      </c>
      <c r="AK1067" s="46">
        <v>0.94706039857434399</v>
      </c>
    </row>
    <row r="1068" spans="1:37" x14ac:dyDescent="0.2">
      <c r="A1068" s="35" t="s">
        <v>6174</v>
      </c>
      <c r="B1068" s="35" t="s">
        <v>11969</v>
      </c>
      <c r="C1068" s="85" t="s">
        <v>1007</v>
      </c>
      <c r="D1068" s="85" t="s">
        <v>1007</v>
      </c>
      <c r="E1068" s="85" t="s">
        <v>12898</v>
      </c>
      <c r="F1068" s="85" t="s">
        <v>320</v>
      </c>
      <c r="G1068" s="85" t="s">
        <v>320</v>
      </c>
      <c r="H1068" s="840">
        <v>1.01306927353641</v>
      </c>
      <c r="I1068" s="840">
        <v>1.01949016581742</v>
      </c>
      <c r="J1068" s="86">
        <v>16062.5</v>
      </c>
      <c r="K1068" s="44">
        <v>16272.425206178599</v>
      </c>
      <c r="L1068" s="45">
        <v>15310.190432364399</v>
      </c>
      <c r="M1068" s="46">
        <v>0.953163606684166</v>
      </c>
      <c r="N1068" s="139">
        <v>16375.560788442301</v>
      </c>
      <c r="O1068" s="45">
        <v>15210.3644682964</v>
      </c>
      <c r="P1068" s="99">
        <v>0.94694876067214795</v>
      </c>
      <c r="Q1068" s="86">
        <v>16073.483909771099</v>
      </c>
      <c r="R1068" s="44">
        <v>16283.552667671</v>
      </c>
      <c r="S1068" s="45">
        <v>15321.443635228499</v>
      </c>
      <c r="T1068" s="140">
        <v>0.95321236648107999</v>
      </c>
      <c r="U1068" s="44">
        <v>16386.7587764362</v>
      </c>
      <c r="V1068" s="45">
        <v>15221.432839467399</v>
      </c>
      <c r="W1068" s="99">
        <v>0.94699026825256205</v>
      </c>
      <c r="X1068" s="86">
        <v>16079.186283574099</v>
      </c>
      <c r="Y1068" s="44">
        <v>16289.329567356999</v>
      </c>
      <c r="Z1068" s="45">
        <v>15327.629765167299</v>
      </c>
      <c r="AA1068" s="46">
        <v>0.95325904525563598</v>
      </c>
      <c r="AB1068" s="139">
        <v>16392.572290450102</v>
      </c>
      <c r="AC1068" s="45">
        <v>15227.482837302899</v>
      </c>
      <c r="AD1068" s="99">
        <v>0.94703068729658102</v>
      </c>
      <c r="AE1068" s="142">
        <v>16097.9218428806</v>
      </c>
      <c r="AF1068" s="44">
        <v>16308.309986812999</v>
      </c>
      <c r="AG1068" s="45">
        <v>15346.0363348424</v>
      </c>
      <c r="AH1068" s="140">
        <v>0.95329300791885796</v>
      </c>
      <c r="AI1068" s="44">
        <v>16411.6730089142</v>
      </c>
      <c r="AJ1068" s="45">
        <v>15245.7042767372</v>
      </c>
      <c r="AK1068" s="46">
        <v>0.94706039857434399</v>
      </c>
    </row>
    <row r="1069" spans="1:37" x14ac:dyDescent="0.2">
      <c r="A1069" s="35" t="s">
        <v>6173</v>
      </c>
      <c r="B1069" s="35" t="s">
        <v>11968</v>
      </c>
      <c r="C1069" s="85" t="s">
        <v>1007</v>
      </c>
      <c r="D1069" s="85" t="s">
        <v>1007</v>
      </c>
      <c r="E1069" s="85" t="s">
        <v>12898</v>
      </c>
      <c r="F1069" s="85" t="s">
        <v>319</v>
      </c>
      <c r="G1069" s="85" t="s">
        <v>319</v>
      </c>
      <c r="H1069" s="840">
        <v>1.01482455818494</v>
      </c>
      <c r="I1069" s="840">
        <v>1.01789402311021</v>
      </c>
      <c r="J1069" s="86">
        <v>9016.4166666666697</v>
      </c>
      <c r="K1069" s="44">
        <v>9150.0810601613503</v>
      </c>
      <c r="L1069" s="45">
        <v>8609.0107484070395</v>
      </c>
      <c r="M1069" s="46">
        <v>0.95481509636019901</v>
      </c>
      <c r="N1069" s="139">
        <v>9177.7566348712498</v>
      </c>
      <c r="O1069" s="45">
        <v>8524.7171209088192</v>
      </c>
      <c r="P1069" s="99">
        <v>0.94546619084545702</v>
      </c>
      <c r="Q1069" s="86">
        <v>9068.8553191630199</v>
      </c>
      <c r="R1069" s="44">
        <v>9203.2970925127702</v>
      </c>
      <c r="S1069" s="45">
        <v>8659.5229271527696</v>
      </c>
      <c r="T1069" s="140">
        <v>0.954863940640303</v>
      </c>
      <c r="U1069" s="44">
        <v>9231.1336258272404</v>
      </c>
      <c r="V1069" s="45">
        <v>8574.6719308354404</v>
      </c>
      <c r="W1069" s="99">
        <v>0.94550763344042599</v>
      </c>
      <c r="X1069" s="86">
        <v>9116.1341655818196</v>
      </c>
      <c r="Y1069" s="44">
        <v>9251.2768269412209</v>
      </c>
      <c r="Z1069" s="45">
        <v>8705.0940600150698</v>
      </c>
      <c r="AA1069" s="46">
        <v>0.95491070029238401</v>
      </c>
      <c r="AB1069" s="139">
        <v>9279.2584810164899</v>
      </c>
      <c r="AC1069" s="45">
        <v>8619.7423295728804</v>
      </c>
      <c r="AD1069" s="99">
        <v>0.94554798920324301</v>
      </c>
      <c r="AE1069" s="142">
        <v>9166.2918848169702</v>
      </c>
      <c r="AF1069" s="44">
        <v>9302.1781122036009</v>
      </c>
      <c r="AG1069" s="45">
        <v>8753.3020538904293</v>
      </c>
      <c r="AH1069" s="140">
        <v>0.95494472180068601</v>
      </c>
      <c r="AI1069" s="44">
        <v>9330.3137236387793</v>
      </c>
      <c r="AJ1069" s="45">
        <v>8667.4407759961996</v>
      </c>
      <c r="AK1069" s="46">
        <v>0.94557765396418703</v>
      </c>
    </row>
    <row r="1070" spans="1:37" x14ac:dyDescent="0.2">
      <c r="A1070" s="35" t="s">
        <v>6172</v>
      </c>
      <c r="B1070" s="35" t="s">
        <v>11967</v>
      </c>
      <c r="C1070" s="85" t="s">
        <v>1007</v>
      </c>
      <c r="D1070" s="85" t="s">
        <v>1007</v>
      </c>
      <c r="E1070" s="85" t="s">
        <v>12898</v>
      </c>
      <c r="F1070" s="85" t="s">
        <v>317</v>
      </c>
      <c r="G1070" s="85" t="s">
        <v>317</v>
      </c>
      <c r="H1070" s="840">
        <v>1.0133413856514499</v>
      </c>
      <c r="I1070" s="840">
        <v>1.02439454665303</v>
      </c>
      <c r="J1070" s="86">
        <v>5757.25</v>
      </c>
      <c r="K1070" s="44">
        <v>5834.0596925418104</v>
      </c>
      <c r="L1070" s="45">
        <v>5489.0751535107202</v>
      </c>
      <c r="M1070" s="46">
        <v>0.95341962803608105</v>
      </c>
      <c r="N1070" s="139">
        <v>5897.6955037181297</v>
      </c>
      <c r="O1070" s="45">
        <v>5478.0473959645597</v>
      </c>
      <c r="P1070" s="99">
        <v>0.95150417229832995</v>
      </c>
      <c r="Q1070" s="86">
        <v>5795.3494108458199</v>
      </c>
      <c r="R1070" s="44">
        <v>5872.6674023208097</v>
      </c>
      <c r="S1070" s="45">
        <v>5525.6825355895398</v>
      </c>
      <c r="T1070" s="140">
        <v>0.95346840092995899</v>
      </c>
      <c r="U1070" s="44">
        <v>5936.7243324192796</v>
      </c>
      <c r="V1070" s="45">
        <v>5514.5408524775303</v>
      </c>
      <c r="W1070" s="99">
        <v>0.95154587955598302</v>
      </c>
      <c r="X1070" s="86">
        <v>5831.7269699803701</v>
      </c>
      <c r="Y1070" s="44">
        <v>5909.5302885008396</v>
      </c>
      <c r="Z1070" s="45">
        <v>5560.6396797139696</v>
      </c>
      <c r="AA1070" s="46">
        <v>0.95351509224251196</v>
      </c>
      <c r="AB1070" s="139">
        <v>5973.9893056172596</v>
      </c>
      <c r="AC1070" s="45">
        <v>5549.3926157345204</v>
      </c>
      <c r="AD1070" s="99">
        <v>0.95158649304070597</v>
      </c>
      <c r="AE1070" s="142">
        <v>5863.9796574177299</v>
      </c>
      <c r="AF1070" s="44">
        <v>5942.2132714795898</v>
      </c>
      <c r="AG1070" s="45">
        <v>5591.5923138108601</v>
      </c>
      <c r="AH1070" s="140">
        <v>0.95354906402816297</v>
      </c>
      <c r="AI1070" s="44">
        <v>6007.0287827430002</v>
      </c>
      <c r="AJ1070" s="45">
        <v>5580.2589019294101</v>
      </c>
      <c r="AK1070" s="46">
        <v>0.95161634724816602</v>
      </c>
    </row>
    <row r="1071" spans="1:37" x14ac:dyDescent="0.2">
      <c r="A1071" s="35" t="s">
        <v>6171</v>
      </c>
      <c r="B1071" s="35" t="s">
        <v>11966</v>
      </c>
      <c r="C1071" s="85" t="s">
        <v>1007</v>
      </c>
      <c r="D1071" s="85" t="s">
        <v>1007</v>
      </c>
      <c r="E1071" s="85" t="s">
        <v>12898</v>
      </c>
      <c r="F1071" s="85" t="s">
        <v>316</v>
      </c>
      <c r="G1071" s="85" t="s">
        <v>316</v>
      </c>
      <c r="H1071" s="840">
        <v>1.02147591943226</v>
      </c>
      <c r="I1071" s="840">
        <v>1.0542055481705701</v>
      </c>
      <c r="J1071" s="86">
        <v>16016.75</v>
      </c>
      <c r="K1071" s="44">
        <v>16360.7244325667</v>
      </c>
      <c r="L1071" s="45">
        <v>15393.2682744134</v>
      </c>
      <c r="M1071" s="46">
        <v>0.96107314370352004</v>
      </c>
      <c r="N1071" s="139">
        <v>16884.946713661098</v>
      </c>
      <c r="O1071" s="45">
        <v>15683.505246660799</v>
      </c>
      <c r="P1071" s="99">
        <v>0.97919398421407799</v>
      </c>
      <c r="Q1071" s="86">
        <v>16183.611978129</v>
      </c>
      <c r="R1071" s="44">
        <v>16531.169925094298</v>
      </c>
      <c r="S1071" s="45">
        <v>15554.430498117001</v>
      </c>
      <c r="T1071" s="140">
        <v>0.96112230811871402</v>
      </c>
      <c r="U1071" s="44">
        <v>17060.853536783401</v>
      </c>
      <c r="V1071" s="45">
        <v>15847.590108397</v>
      </c>
      <c r="W1071" s="99">
        <v>0.97923690519853701</v>
      </c>
      <c r="X1071" s="86">
        <v>16339.043127663699</v>
      </c>
      <c r="Y1071" s="44">
        <v>16689.939101473599</v>
      </c>
      <c r="Z1071" s="45">
        <v>15704.587858743</v>
      </c>
      <c r="AA1071" s="46">
        <v>0.96116937424282101</v>
      </c>
      <c r="AB1071" s="139">
        <v>17224.709916981399</v>
      </c>
      <c r="AC1071" s="45">
        <v>16000.476922780301</v>
      </c>
      <c r="AD1071" s="99">
        <v>0.97927870058007704</v>
      </c>
      <c r="AE1071" s="142">
        <v>16492.221594137998</v>
      </c>
      <c r="AF1071" s="44">
        <v>16846.4072163528</v>
      </c>
      <c r="AG1071" s="45">
        <v>15852.3830772622</v>
      </c>
      <c r="AH1071" s="140">
        <v>0.96120361873482996</v>
      </c>
      <c r="AI1071" s="44">
        <v>17386.191506198898</v>
      </c>
      <c r="AJ1071" s="45">
        <v>16150.9880228697</v>
      </c>
      <c r="AK1071" s="46">
        <v>0.97930942357762096</v>
      </c>
    </row>
    <row r="1072" spans="1:37" x14ac:dyDescent="0.2">
      <c r="A1072" s="35" t="s">
        <v>6170</v>
      </c>
      <c r="B1072" s="35" t="s">
        <v>11965</v>
      </c>
      <c r="C1072" s="85" t="s">
        <v>1007</v>
      </c>
      <c r="D1072" s="85" t="s">
        <v>1007</v>
      </c>
      <c r="E1072" s="85" t="s">
        <v>12898</v>
      </c>
      <c r="F1072" s="85" t="s">
        <v>319</v>
      </c>
      <c r="G1072" s="85" t="s">
        <v>319</v>
      </c>
      <c r="H1072" s="840">
        <v>1.01482455818494</v>
      </c>
      <c r="I1072" s="840">
        <v>1.01789402311021</v>
      </c>
      <c r="J1072" s="86">
        <v>14218.166666666701</v>
      </c>
      <c r="K1072" s="44">
        <v>14428.9447056999</v>
      </c>
      <c r="L1072" s="45">
        <v>13575.720175898699</v>
      </c>
      <c r="M1072" s="46">
        <v>0.95481509636019901</v>
      </c>
      <c r="N1072" s="139">
        <v>14472.5868695848</v>
      </c>
      <c r="O1072" s="45">
        <v>13442.795879139199</v>
      </c>
      <c r="P1072" s="99">
        <v>0.94546619084545702</v>
      </c>
      <c r="Q1072" s="86">
        <v>14331.557662074099</v>
      </c>
      <c r="R1072" s="44">
        <v>14544.0166725164</v>
      </c>
      <c r="S1072" s="45">
        <v>13684.687624721801</v>
      </c>
      <c r="T1072" s="140">
        <v>0.954863940640303</v>
      </c>
      <c r="U1072" s="44">
        <v>14588.0068860845</v>
      </c>
      <c r="V1072" s="45">
        <v>13550.597168582701</v>
      </c>
      <c r="W1072" s="99">
        <v>0.94550763344042499</v>
      </c>
      <c r="X1072" s="86">
        <v>14442.84656683</v>
      </c>
      <c r="Y1072" s="44">
        <v>14656.9553861162</v>
      </c>
      <c r="Z1072" s="45">
        <v>13791.6287293471</v>
      </c>
      <c r="AA1072" s="46">
        <v>0.95491070029238401</v>
      </c>
      <c r="AB1072" s="139">
        <v>14701.287197074</v>
      </c>
      <c r="AC1072" s="45">
        <v>13656.4045296371</v>
      </c>
      <c r="AD1072" s="99">
        <v>0.94554798920324301</v>
      </c>
      <c r="AE1072" s="142">
        <v>14556.5724934759</v>
      </c>
      <c r="AF1072" s="44">
        <v>14772.3672493787</v>
      </c>
      <c r="AG1072" s="45">
        <v>13900.722070153801</v>
      </c>
      <c r="AH1072" s="140">
        <v>0.95494472180068601</v>
      </c>
      <c r="AI1072" s="44">
        <v>14817.048138079501</v>
      </c>
      <c r="AJ1072" s="45">
        <v>13764.3696681405</v>
      </c>
      <c r="AK1072" s="46">
        <v>0.94557765396418703</v>
      </c>
    </row>
    <row r="1073" spans="1:37" x14ac:dyDescent="0.2">
      <c r="A1073" s="35" t="s">
        <v>6169</v>
      </c>
      <c r="B1073" s="35" t="s">
        <v>11964</v>
      </c>
      <c r="C1073" s="85" t="s">
        <v>1007</v>
      </c>
      <c r="D1073" s="85" t="s">
        <v>1007</v>
      </c>
      <c r="E1073" s="85" t="s">
        <v>12898</v>
      </c>
      <c r="F1073" s="85" t="s">
        <v>316</v>
      </c>
      <c r="G1073" s="85" t="s">
        <v>316</v>
      </c>
      <c r="H1073" s="840">
        <v>1.02147591943226</v>
      </c>
      <c r="I1073" s="840">
        <v>1.0542055481705701</v>
      </c>
      <c r="J1073" s="86">
        <v>9192.0833333333303</v>
      </c>
      <c r="K1073" s="44">
        <v>9389.4917744146405</v>
      </c>
      <c r="L1073" s="45">
        <v>8834.2644263513994</v>
      </c>
      <c r="M1073" s="46">
        <v>0.96107314370352004</v>
      </c>
      <c r="N1073" s="139">
        <v>9690.3452492462693</v>
      </c>
      <c r="O1073" s="45">
        <v>9000.8327023944894</v>
      </c>
      <c r="P1073" s="99">
        <v>0.97919398421407799</v>
      </c>
      <c r="Q1073" s="86">
        <v>9268.3262804317892</v>
      </c>
      <c r="R1073" s="44">
        <v>9467.3721089022602</v>
      </c>
      <c r="S1073" s="45">
        <v>8907.99514704594</v>
      </c>
      <c r="T1073" s="140">
        <v>0.96112230811871402</v>
      </c>
      <c r="U1073" s="44">
        <v>9770.7209870863408</v>
      </c>
      <c r="V1073" s="45">
        <v>9075.8871432202995</v>
      </c>
      <c r="W1073" s="99">
        <v>0.97923690519853701</v>
      </c>
      <c r="X1073" s="86">
        <v>9340.3456475993698</v>
      </c>
      <c r="Y1073" s="44">
        <v>9540.93815819669</v>
      </c>
      <c r="Z1073" s="45">
        <v>8977.6541813147505</v>
      </c>
      <c r="AA1073" s="46">
        <v>0.96116937424282101</v>
      </c>
      <c r="AB1073" s="139">
        <v>9846.6442035301407</v>
      </c>
      <c r="AC1073" s="45">
        <v>9146.8015487498997</v>
      </c>
      <c r="AD1073" s="99">
        <v>0.97927870058007704</v>
      </c>
      <c r="AE1073" s="142">
        <v>9414.8442759781701</v>
      </c>
      <c r="AF1073" s="44">
        <v>9617.0367131163603</v>
      </c>
      <c r="AG1073" s="45">
        <v>9049.5823878951105</v>
      </c>
      <c r="AH1073" s="140">
        <v>0.96120361873482996</v>
      </c>
      <c r="AI1073" s="44">
        <v>9925.1810708981593</v>
      </c>
      <c r="AJ1073" s="45">
        <v>9220.0457209812503</v>
      </c>
      <c r="AK1073" s="46">
        <v>0.97930942357762096</v>
      </c>
    </row>
    <row r="1074" spans="1:37" x14ac:dyDescent="0.2">
      <c r="A1074" s="35" t="s">
        <v>6168</v>
      </c>
      <c r="B1074" s="35" t="s">
        <v>12972</v>
      </c>
      <c r="C1074" s="85" t="s">
        <v>1007</v>
      </c>
      <c r="D1074" s="85" t="s">
        <v>1007</v>
      </c>
      <c r="E1074" s="85" t="s">
        <v>12898</v>
      </c>
      <c r="F1074" s="85" t="s">
        <v>315</v>
      </c>
      <c r="G1074" s="85" t="s">
        <v>315</v>
      </c>
      <c r="H1074" s="840">
        <v>1.02596988549264</v>
      </c>
      <c r="I1074" s="840">
        <v>1.06089799860808</v>
      </c>
      <c r="J1074" s="86">
        <v>6813.75</v>
      </c>
      <c r="K1074" s="44">
        <v>6990.70230727547</v>
      </c>
      <c r="L1074" s="45">
        <v>6577.3222014698904</v>
      </c>
      <c r="M1074" s="46">
        <v>0.96530136877195305</v>
      </c>
      <c r="N1074" s="139">
        <v>7228.6937380158297</v>
      </c>
      <c r="O1074" s="45">
        <v>6714.3389961041803</v>
      </c>
      <c r="P1074" s="99">
        <v>0.98541023608206701</v>
      </c>
      <c r="Q1074" s="86">
        <v>6850.7570336257204</v>
      </c>
      <c r="R1074" s="44">
        <v>7028.67040932687</v>
      </c>
      <c r="S1074" s="45">
        <v>6613.3834369513297</v>
      </c>
      <c r="T1074" s="140">
        <v>0.96535074948516097</v>
      </c>
      <c r="U1074" s="44">
        <v>7267.95442592378</v>
      </c>
      <c r="V1074" s="45">
        <v>6751.1020137545702</v>
      </c>
      <c r="W1074" s="99">
        <v>0.98545342954333304</v>
      </c>
      <c r="X1074" s="86">
        <v>6881.0787696969601</v>
      </c>
      <c r="Y1074" s="44">
        <v>7059.7795974118199</v>
      </c>
      <c r="Z1074" s="45">
        <v>6642.9798381424698</v>
      </c>
      <c r="AA1074" s="46">
        <v>0.96539802267588704</v>
      </c>
      <c r="AB1074" s="139">
        <v>7300.1226950360797</v>
      </c>
      <c r="AC1074" s="45">
        <v>6781.2720956324802</v>
      </c>
      <c r="AD1074" s="99">
        <v>0.98549549025597405</v>
      </c>
      <c r="AE1074" s="142">
        <v>6914.9229508957897</v>
      </c>
      <c r="AF1074" s="44">
        <v>7094.5027081209701</v>
      </c>
      <c r="AG1074" s="45">
        <v>6675.89078356354</v>
      </c>
      <c r="AH1074" s="140">
        <v>0.96543241782595901</v>
      </c>
      <c r="AI1074" s="44">
        <v>7336.0279191344398</v>
      </c>
      <c r="AJ1074" s="45">
        <v>6814.8391794220097</v>
      </c>
      <c r="AK1074" s="46">
        <v>0.98552640829341198</v>
      </c>
    </row>
    <row r="1075" spans="1:37" x14ac:dyDescent="0.2">
      <c r="A1075" s="35" t="s">
        <v>6167</v>
      </c>
      <c r="B1075" s="35" t="s">
        <v>11963</v>
      </c>
      <c r="C1075" s="85" t="s">
        <v>1007</v>
      </c>
      <c r="D1075" s="85" t="s">
        <v>1007</v>
      </c>
      <c r="E1075" s="85" t="s">
        <v>12898</v>
      </c>
      <c r="F1075" s="85" t="s">
        <v>318</v>
      </c>
      <c r="G1075" s="85" t="s">
        <v>318</v>
      </c>
      <c r="H1075" s="840">
        <v>1.0132838385432501</v>
      </c>
      <c r="I1075" s="840">
        <v>1.02359630558352</v>
      </c>
      <c r="J1075" s="86">
        <v>9852.5833333333303</v>
      </c>
      <c r="K1075" s="44">
        <v>9983.4634595672906</v>
      </c>
      <c r="L1075" s="45">
        <v>9393.1128767757891</v>
      </c>
      <c r="M1075" s="46">
        <v>0.95336548385203002</v>
      </c>
      <c r="N1075" s="139">
        <v>10085.0679004538</v>
      </c>
      <c r="O1075" s="45">
        <v>9367.4690250415606</v>
      </c>
      <c r="P1075" s="99">
        <v>0.95076272974514897</v>
      </c>
      <c r="Q1075" s="86">
        <v>9829.2469282955208</v>
      </c>
      <c r="R1075" s="44">
        <v>9959.8170574927699</v>
      </c>
      <c r="S1075" s="45">
        <v>9371.3441272879609</v>
      </c>
      <c r="T1075" s="140">
        <v>0.95341425397612201</v>
      </c>
      <c r="U1075" s="44">
        <v>10061.1808424714</v>
      </c>
      <c r="V1075" s="45">
        <v>9345.6912723726291</v>
      </c>
      <c r="W1075" s="99">
        <v>0.95080440450316905</v>
      </c>
      <c r="X1075" s="86">
        <v>9809.6844641488606</v>
      </c>
      <c r="Y1075" s="44">
        <v>9939.9947287308805</v>
      </c>
      <c r="Z1075" s="45">
        <v>9353.1509961599004</v>
      </c>
      <c r="AA1075" s="46">
        <v>0.95346094263710102</v>
      </c>
      <c r="AB1075" s="139">
        <v>10041.1567764428</v>
      </c>
      <c r="AC1075" s="45">
        <v>9327.4892903188502</v>
      </c>
      <c r="AD1075" s="99">
        <v>0.95084498634056303</v>
      </c>
      <c r="AE1075" s="142">
        <v>9788.0777206705407</v>
      </c>
      <c r="AF1075" s="44">
        <v>9918.1009647607498</v>
      </c>
      <c r="AG1075" s="45">
        <v>9332.8823097504592</v>
      </c>
      <c r="AH1075" s="140">
        <v>0.95349491249351304</v>
      </c>
      <c r="AI1075" s="44">
        <v>10019.040193642701</v>
      </c>
      <c r="AJ1075" s="45">
        <v>9307.2366142107203</v>
      </c>
      <c r="AK1075" s="46">
        <v>0.95087481728466805</v>
      </c>
    </row>
    <row r="1076" spans="1:37" x14ac:dyDescent="0.2">
      <c r="A1076" s="35" t="s">
        <v>6166</v>
      </c>
      <c r="B1076" s="35" t="s">
        <v>11962</v>
      </c>
      <c r="C1076" s="85" t="s">
        <v>1007</v>
      </c>
      <c r="D1076" s="85" t="s">
        <v>1007</v>
      </c>
      <c r="E1076" s="85" t="s">
        <v>12898</v>
      </c>
      <c r="F1076" s="85" t="s">
        <v>318</v>
      </c>
      <c r="G1076" s="85" t="s">
        <v>318</v>
      </c>
      <c r="H1076" s="840">
        <v>1.0132838385432501</v>
      </c>
      <c r="I1076" s="840">
        <v>1.02359630558352</v>
      </c>
      <c r="J1076" s="86">
        <v>8126.8333333333303</v>
      </c>
      <c r="K1076" s="44">
        <v>8234.7888752012695</v>
      </c>
      <c r="L1076" s="45">
        <v>7747.8423930181398</v>
      </c>
      <c r="M1076" s="46">
        <v>0.95336548385203002</v>
      </c>
      <c r="N1076" s="139">
        <v>8318.5965760929903</v>
      </c>
      <c r="O1076" s="45">
        <v>7726.6902441838702</v>
      </c>
      <c r="P1076" s="99">
        <v>0.95076272974514897</v>
      </c>
      <c r="Q1076" s="86">
        <v>8069.9400257923498</v>
      </c>
      <c r="R1076" s="44">
        <v>8177.1398061487198</v>
      </c>
      <c r="S1076" s="45">
        <v>7693.9958493228596</v>
      </c>
      <c r="T1076" s="140">
        <v>0.95341425397612201</v>
      </c>
      <c r="U1076" s="44">
        <v>8260.3607966816107</v>
      </c>
      <c r="V1076" s="45">
        <v>7672.9345205997897</v>
      </c>
      <c r="W1076" s="99">
        <v>0.95080440450316905</v>
      </c>
      <c r="X1076" s="86">
        <v>8019.3787251492204</v>
      </c>
      <c r="Y1076" s="44">
        <v>8125.9068573513096</v>
      </c>
      <c r="Z1076" s="45">
        <v>7646.1643986446898</v>
      </c>
      <c r="AA1076" s="46">
        <v>0.95346094263710102</v>
      </c>
      <c r="AB1076" s="139">
        <v>8208.6064361377994</v>
      </c>
      <c r="AC1076" s="45">
        <v>7625.1860543743096</v>
      </c>
      <c r="AD1076" s="99">
        <v>0.95084498634056303</v>
      </c>
      <c r="AE1076" s="142">
        <v>7980.3184480662403</v>
      </c>
      <c r="AF1076" s="44">
        <v>8086.3277098541103</v>
      </c>
      <c r="AG1076" s="45">
        <v>7609.1930403092902</v>
      </c>
      <c r="AH1076" s="140">
        <v>0.95349491249351304</v>
      </c>
      <c r="AI1076" s="44">
        <v>8168.6244808206002</v>
      </c>
      <c r="AJ1076" s="45">
        <v>7588.2838461784504</v>
      </c>
      <c r="AK1076" s="46">
        <v>0.95087481728466805</v>
      </c>
    </row>
    <row r="1077" spans="1:37" x14ac:dyDescent="0.2">
      <c r="A1077" s="35" t="s">
        <v>6165</v>
      </c>
      <c r="B1077" s="35" t="s">
        <v>11961</v>
      </c>
      <c r="C1077" s="85" t="s">
        <v>1007</v>
      </c>
      <c r="D1077" s="85" t="s">
        <v>1007</v>
      </c>
      <c r="E1077" s="85" t="s">
        <v>12898</v>
      </c>
      <c r="F1077" s="85" t="s">
        <v>314</v>
      </c>
      <c r="G1077" s="85" t="s">
        <v>314</v>
      </c>
      <c r="H1077" s="840">
        <v>1.0144636991495699</v>
      </c>
      <c r="I1077" s="840">
        <v>1.0220529134678999</v>
      </c>
      <c r="J1077" s="86">
        <v>4784.1666666666697</v>
      </c>
      <c r="K1077" s="44">
        <v>4853.3634140147296</v>
      </c>
      <c r="L1077" s="45">
        <v>4566.3702345869197</v>
      </c>
      <c r="M1077" s="46">
        <v>0.95447557594570798</v>
      </c>
      <c r="N1077" s="139">
        <v>4889.6714801826602</v>
      </c>
      <c r="O1077" s="45">
        <v>4541.7489089170504</v>
      </c>
      <c r="P1077" s="99">
        <v>0.949329157063309</v>
      </c>
      <c r="Q1077" s="86">
        <v>4825.5264226628296</v>
      </c>
      <c r="R1077" s="44">
        <v>4895.3213850785296</v>
      </c>
      <c r="S1077" s="45">
        <v>4606.0827270647997</v>
      </c>
      <c r="T1077" s="140">
        <v>0.95452440285739104</v>
      </c>
      <c r="U1077" s="44">
        <v>4931.9433392988603</v>
      </c>
      <c r="V1077" s="45">
        <v>4581.21373063397</v>
      </c>
      <c r="W1077" s="99">
        <v>0.94937076898357597</v>
      </c>
      <c r="X1077" s="86">
        <v>4865.41174090612</v>
      </c>
      <c r="Y1077" s="44">
        <v>4935.7835925653699</v>
      </c>
      <c r="Z1077" s="45">
        <v>4644.3816607060498</v>
      </c>
      <c r="AA1077" s="46">
        <v>0.95457114588231995</v>
      </c>
      <c r="AB1077" s="139">
        <v>4972.7082450140097</v>
      </c>
      <c r="AC1077" s="45">
        <v>4619.2768355201397</v>
      </c>
      <c r="AD1077" s="99">
        <v>0.94941128963113497</v>
      </c>
      <c r="AE1077" s="142">
        <v>4905.0505572931297</v>
      </c>
      <c r="AF1077" s="44">
        <v>4975.9957328672499</v>
      </c>
      <c r="AG1077" s="45">
        <v>4682.3865489647997</v>
      </c>
      <c r="AH1077" s="140">
        <v>0.95460515529299395</v>
      </c>
      <c r="AI1077" s="44">
        <v>5013.2212127887697</v>
      </c>
      <c r="AJ1077" s="45">
        <v>4657.0564769679004</v>
      </c>
      <c r="AK1077" s="46">
        <v>0.94944107559574598</v>
      </c>
    </row>
    <row r="1078" spans="1:37" x14ac:dyDescent="0.2">
      <c r="A1078" s="35" t="s">
        <v>6164</v>
      </c>
      <c r="B1078" s="35" t="s">
        <v>11960</v>
      </c>
      <c r="C1078" s="85" t="s">
        <v>1007</v>
      </c>
      <c r="D1078" s="85" t="s">
        <v>1007</v>
      </c>
      <c r="E1078" s="85" t="s">
        <v>12898</v>
      </c>
      <c r="F1078" s="85" t="s">
        <v>315</v>
      </c>
      <c r="G1078" s="85" t="s">
        <v>315</v>
      </c>
      <c r="H1078" s="840">
        <v>1.02596988549264</v>
      </c>
      <c r="I1078" s="840">
        <v>1.06089799860808</v>
      </c>
      <c r="J1078" s="86">
        <v>10321.416666666701</v>
      </c>
      <c r="K1078" s="44">
        <v>10589.4626756218</v>
      </c>
      <c r="L1078" s="45">
        <v>9963.2776359989803</v>
      </c>
      <c r="M1078" s="46">
        <v>0.96530136877195305</v>
      </c>
      <c r="N1078" s="139">
        <v>10949.970284466801</v>
      </c>
      <c r="O1078" s="45">
        <v>10170.8296342014</v>
      </c>
      <c r="P1078" s="99">
        <v>0.98541023608206701</v>
      </c>
      <c r="Q1078" s="86">
        <v>10359.046826751101</v>
      </c>
      <c r="R1078" s="44">
        <v>10628.070086654699</v>
      </c>
      <c r="S1078" s="45">
        <v>10000.1136181561</v>
      </c>
      <c r="T1078" s="140">
        <v>0.96535074948516097</v>
      </c>
      <c r="U1078" s="44">
        <v>10989.892045987701</v>
      </c>
      <c r="V1078" s="45">
        <v>10208.358222221899</v>
      </c>
      <c r="W1078" s="99">
        <v>0.98545342954333304</v>
      </c>
      <c r="X1078" s="86">
        <v>10393.9052136834</v>
      </c>
      <c r="Y1078" s="44">
        <v>10663.8337419041</v>
      </c>
      <c r="Z1078" s="45">
        <v>10034.2555411705</v>
      </c>
      <c r="AA1078" s="46">
        <v>0.96539802267588704</v>
      </c>
      <c r="AB1078" s="139">
        <v>11026.873238918801</v>
      </c>
      <c r="AC1078" s="45">
        <v>10243.146714233</v>
      </c>
      <c r="AD1078" s="99">
        <v>0.98549549025597405</v>
      </c>
      <c r="AE1078" s="142">
        <v>10431.998004116</v>
      </c>
      <c r="AF1078" s="44">
        <v>10702.9157977424</v>
      </c>
      <c r="AG1078" s="45">
        <v>10071.3890558693</v>
      </c>
      <c r="AH1078" s="140">
        <v>0.96543241782595901</v>
      </c>
      <c r="AI1078" s="44">
        <v>11067.2858040502</v>
      </c>
      <c r="AJ1078" s="45">
        <v>10281.0095243205</v>
      </c>
      <c r="AK1078" s="46">
        <v>0.98552640829341198</v>
      </c>
    </row>
    <row r="1079" spans="1:37" x14ac:dyDescent="0.2">
      <c r="A1079" s="35" t="s">
        <v>6163</v>
      </c>
      <c r="B1079" s="35" t="s">
        <v>11959</v>
      </c>
      <c r="C1079" s="85" t="s">
        <v>1007</v>
      </c>
      <c r="D1079" s="85" t="s">
        <v>1007</v>
      </c>
      <c r="E1079" s="85" t="s">
        <v>12898</v>
      </c>
      <c r="F1079" s="85" t="s">
        <v>318</v>
      </c>
      <c r="G1079" s="85" t="s">
        <v>318</v>
      </c>
      <c r="H1079" s="840">
        <v>1.0132838385432501</v>
      </c>
      <c r="I1079" s="840">
        <v>1.02359630558352</v>
      </c>
      <c r="J1079" s="86">
        <v>9002.4166666666697</v>
      </c>
      <c r="K1079" s="44">
        <v>9122.0033161657702</v>
      </c>
      <c r="L1079" s="45">
        <v>8582.5933212542495</v>
      </c>
      <c r="M1079" s="46">
        <v>0.95336548385203002</v>
      </c>
      <c r="N1079" s="139">
        <v>9214.8404413234894</v>
      </c>
      <c r="O1079" s="45">
        <v>8559.1622443032193</v>
      </c>
      <c r="P1079" s="99">
        <v>0.95076272974514897</v>
      </c>
      <c r="Q1079" s="86">
        <v>8965.1971257339501</v>
      </c>
      <c r="R1079" s="44">
        <v>9084.2893568606505</v>
      </c>
      <c r="S1079" s="45">
        <v>8547.5467293805104</v>
      </c>
      <c r="T1079" s="140">
        <v>0.95341425397612201</v>
      </c>
      <c r="U1079" s="44">
        <v>9176.7426567292496</v>
      </c>
      <c r="V1079" s="45">
        <v>8524.1489143870003</v>
      </c>
      <c r="W1079" s="99">
        <v>0.95080440450317005</v>
      </c>
      <c r="X1079" s="86">
        <v>8936.1117547243903</v>
      </c>
      <c r="Y1079" s="44">
        <v>9054.8176204786305</v>
      </c>
      <c r="Z1079" s="45">
        <v>8520.2335371699992</v>
      </c>
      <c r="AA1079" s="46">
        <v>0.95346094263710102</v>
      </c>
      <c r="AB1079" s="139">
        <v>9146.9709784173392</v>
      </c>
      <c r="AC1079" s="45">
        <v>8496.8570593586592</v>
      </c>
      <c r="AD1079" s="99">
        <v>0.95084498634056303</v>
      </c>
      <c r="AE1079" s="142">
        <v>8905.6609399695299</v>
      </c>
      <c r="AF1079" s="44">
        <v>9023.9623020170493</v>
      </c>
      <c r="AG1079" s="45">
        <v>8491.5023986531396</v>
      </c>
      <c r="AH1079" s="140">
        <v>0.95349491249351304</v>
      </c>
      <c r="AI1079" s="44">
        <v>9115.8016369322595</v>
      </c>
      <c r="AJ1079" s="45">
        <v>8468.1687190927296</v>
      </c>
      <c r="AK1079" s="46">
        <v>0.95087481728466805</v>
      </c>
    </row>
    <row r="1080" spans="1:37" x14ac:dyDescent="0.2">
      <c r="A1080" s="35" t="s">
        <v>6162</v>
      </c>
      <c r="B1080" s="35" t="s">
        <v>11958</v>
      </c>
      <c r="C1080" s="85" t="s">
        <v>1007</v>
      </c>
      <c r="D1080" s="85" t="s">
        <v>1007</v>
      </c>
      <c r="E1080" s="85" t="s">
        <v>12898</v>
      </c>
      <c r="F1080" s="85" t="s">
        <v>318</v>
      </c>
      <c r="G1080" s="85" t="s">
        <v>318</v>
      </c>
      <c r="H1080" s="840">
        <v>1.0132838385432501</v>
      </c>
      <c r="I1080" s="840">
        <v>1.02359630558352</v>
      </c>
      <c r="J1080" s="86">
        <v>6230.5</v>
      </c>
      <c r="K1080" s="44">
        <v>6313.2649560437403</v>
      </c>
      <c r="L1080" s="45">
        <v>5939.9436471400704</v>
      </c>
      <c r="M1080" s="46">
        <v>0.95336548385203002</v>
      </c>
      <c r="N1080" s="139">
        <v>6377.5167819381104</v>
      </c>
      <c r="O1080" s="45">
        <v>5923.7271876771501</v>
      </c>
      <c r="P1080" s="99">
        <v>0.95076272974514897</v>
      </c>
      <c r="Q1080" s="86">
        <v>6194.6762646567704</v>
      </c>
      <c r="R1080" s="44">
        <v>6276.9653439842004</v>
      </c>
      <c r="S1080" s="45">
        <v>5906.0926494913201</v>
      </c>
      <c r="T1080" s="140">
        <v>0.95341425397612201</v>
      </c>
      <c r="U1080" s="44">
        <v>6340.8477387885796</v>
      </c>
      <c r="V1080" s="45">
        <v>5889.9254769069003</v>
      </c>
      <c r="W1080" s="99">
        <v>0.95080440450316905</v>
      </c>
      <c r="X1080" s="86">
        <v>6162.1758521688598</v>
      </c>
      <c r="Y1080" s="44">
        <v>6244.0332012642202</v>
      </c>
      <c r="Z1080" s="45">
        <v>5875.3939967045098</v>
      </c>
      <c r="AA1080" s="46">
        <v>0.95346094263710102</v>
      </c>
      <c r="AB1080" s="139">
        <v>6307.5804366360198</v>
      </c>
      <c r="AC1080" s="45">
        <v>5859.2740139836496</v>
      </c>
      <c r="AD1080" s="99">
        <v>0.95084498634056303</v>
      </c>
      <c r="AE1080" s="142">
        <v>6131.4777075605298</v>
      </c>
      <c r="AF1080" s="44">
        <v>6212.9272674593203</v>
      </c>
      <c r="AG1080" s="45">
        <v>5846.3328002263497</v>
      </c>
      <c r="AH1080" s="140">
        <v>0.95349491249351304</v>
      </c>
      <c r="AI1080" s="44">
        <v>6276.1579292266597</v>
      </c>
      <c r="AJ1080" s="45">
        <v>5830.2677448616296</v>
      </c>
      <c r="AK1080" s="46">
        <v>0.95087481728466805</v>
      </c>
    </row>
    <row r="1081" spans="1:37" x14ac:dyDescent="0.2">
      <c r="A1081" s="35" t="s">
        <v>6161</v>
      </c>
      <c r="B1081" s="35" t="s">
        <v>11957</v>
      </c>
      <c r="C1081" s="85" t="s">
        <v>1007</v>
      </c>
      <c r="D1081" s="85" t="s">
        <v>1007</v>
      </c>
      <c r="E1081" s="85" t="s">
        <v>12898</v>
      </c>
      <c r="F1081" s="85" t="s">
        <v>315</v>
      </c>
      <c r="G1081" s="85" t="s">
        <v>315</v>
      </c>
      <c r="H1081" s="840">
        <v>1.02596988549264</v>
      </c>
      <c r="I1081" s="840">
        <v>1.06089799860808</v>
      </c>
      <c r="J1081" s="86">
        <v>5801.3333333333303</v>
      </c>
      <c r="K1081" s="44">
        <v>5951.9932957046303</v>
      </c>
      <c r="L1081" s="45">
        <v>5600.0350073690197</v>
      </c>
      <c r="M1081" s="46">
        <v>0.96530136877195305</v>
      </c>
      <c r="N1081" s="139">
        <v>6154.6229225917004</v>
      </c>
      <c r="O1081" s="45">
        <v>5716.6932495907604</v>
      </c>
      <c r="P1081" s="99">
        <v>0.98541023608206701</v>
      </c>
      <c r="Q1081" s="86">
        <v>5822.2783728725099</v>
      </c>
      <c r="R1081" s="44">
        <v>5973.4822755222804</v>
      </c>
      <c r="S1081" s="45">
        <v>5620.5407909637197</v>
      </c>
      <c r="T1081" s="140">
        <v>0.96535074948516097</v>
      </c>
      <c r="U1081" s="44">
        <v>6176.8434731195803</v>
      </c>
      <c r="V1081" s="45">
        <v>5737.5841903031896</v>
      </c>
      <c r="W1081" s="99">
        <v>0.98545342954333304</v>
      </c>
      <c r="X1081" s="86">
        <v>5838.9820046290197</v>
      </c>
      <c r="Y1081" s="44">
        <v>5990.6196986828199</v>
      </c>
      <c r="Z1081" s="45">
        <v>5636.9416817089405</v>
      </c>
      <c r="AA1081" s="46">
        <v>0.96539802267588704</v>
      </c>
      <c r="AB1081" s="139">
        <v>6194.5643226195498</v>
      </c>
      <c r="AC1081" s="45">
        <v>5754.2904332476901</v>
      </c>
      <c r="AD1081" s="99">
        <v>0.98549549025597405</v>
      </c>
      <c r="AE1081" s="142">
        <v>5858.3747623422996</v>
      </c>
      <c r="AF1081" s="44">
        <v>6010.5160840933004</v>
      </c>
      <c r="AG1081" s="45">
        <v>5655.86491133871</v>
      </c>
      <c r="AH1081" s="140">
        <v>0.96543241782595901</v>
      </c>
      <c r="AI1081" s="44">
        <v>6215.1380604650603</v>
      </c>
      <c r="AJ1081" s="45">
        <v>5773.5830379679801</v>
      </c>
      <c r="AK1081" s="46">
        <v>0.98552640829341198</v>
      </c>
    </row>
    <row r="1082" spans="1:37" x14ac:dyDescent="0.2">
      <c r="A1082" s="35" t="s">
        <v>6160</v>
      </c>
      <c r="B1082" s="35" t="s">
        <v>9325</v>
      </c>
      <c r="C1082" s="85" t="s">
        <v>1007</v>
      </c>
      <c r="D1082" s="85" t="s">
        <v>1007</v>
      </c>
      <c r="E1082" s="85" t="s">
        <v>12898</v>
      </c>
      <c r="F1082" s="85" t="s">
        <v>318</v>
      </c>
      <c r="G1082" s="85" t="s">
        <v>318</v>
      </c>
      <c r="H1082" s="840">
        <v>1.0132838385432501</v>
      </c>
      <c r="I1082" s="840">
        <v>1.02359630558352</v>
      </c>
      <c r="J1082" s="86">
        <v>10618</v>
      </c>
      <c r="K1082" s="44">
        <v>10759.0477976523</v>
      </c>
      <c r="L1082" s="45">
        <v>10122.8347075409</v>
      </c>
      <c r="M1082" s="46">
        <v>0.95336548385203101</v>
      </c>
      <c r="N1082" s="139">
        <v>10868.5455726858</v>
      </c>
      <c r="O1082" s="45">
        <v>10095.198664434</v>
      </c>
      <c r="P1082" s="99">
        <v>0.95076272974514897</v>
      </c>
      <c r="Q1082" s="86">
        <v>10568.824471890501</v>
      </c>
      <c r="R1082" s="44">
        <v>10709.219029767</v>
      </c>
      <c r="S1082" s="45">
        <v>10076.467899272</v>
      </c>
      <c r="T1082" s="140">
        <v>0.95341425397612201</v>
      </c>
      <c r="U1082" s="44">
        <v>10818.2096837878</v>
      </c>
      <c r="V1082" s="45">
        <v>10048.884858294299</v>
      </c>
      <c r="W1082" s="99">
        <v>0.95080440450317005</v>
      </c>
      <c r="X1082" s="86">
        <v>10526.1240154922</v>
      </c>
      <c r="Y1082" s="44">
        <v>10665.9513474003</v>
      </c>
      <c r="Z1082" s="45">
        <v>10036.2481261262</v>
      </c>
      <c r="AA1082" s="46">
        <v>0.95346094263710102</v>
      </c>
      <c r="AB1082" s="139">
        <v>10774.501654371799</v>
      </c>
      <c r="AC1082" s="45">
        <v>10008.712245729799</v>
      </c>
      <c r="AD1082" s="99">
        <v>0.95084498634056303</v>
      </c>
      <c r="AE1082" s="142">
        <v>10488.716560700301</v>
      </c>
      <c r="AF1082" s="44">
        <v>10628.046978018599</v>
      </c>
      <c r="AG1082" s="45">
        <v>10000.9378792142</v>
      </c>
      <c r="AH1082" s="140">
        <v>0.95349491249351304</v>
      </c>
      <c r="AI1082" s="44">
        <v>10736.2115218455</v>
      </c>
      <c r="AJ1082" s="45">
        <v>9973.4564432065908</v>
      </c>
      <c r="AK1082" s="46">
        <v>0.95087481728466805</v>
      </c>
    </row>
    <row r="1083" spans="1:37" x14ac:dyDescent="0.2">
      <c r="A1083" s="35" t="s">
        <v>6159</v>
      </c>
      <c r="B1083" s="35" t="s">
        <v>11956</v>
      </c>
      <c r="C1083" s="85" t="s">
        <v>1007</v>
      </c>
      <c r="D1083" s="85" t="s">
        <v>1007</v>
      </c>
      <c r="E1083" s="85" t="s">
        <v>12898</v>
      </c>
      <c r="F1083" s="85" t="s">
        <v>319</v>
      </c>
      <c r="G1083" s="85" t="s">
        <v>319</v>
      </c>
      <c r="H1083" s="840">
        <v>1.01482455818494</v>
      </c>
      <c r="I1083" s="840">
        <v>1.01789402311021</v>
      </c>
      <c r="J1083" s="86">
        <v>7758.75</v>
      </c>
      <c r="K1083" s="44">
        <v>7873.7700408174196</v>
      </c>
      <c r="L1083" s="45">
        <v>7408.1716288846901</v>
      </c>
      <c r="M1083" s="46">
        <v>0.95481509636019901</v>
      </c>
      <c r="N1083" s="139">
        <v>7897.5852518063102</v>
      </c>
      <c r="O1083" s="45">
        <v>7335.6358082221795</v>
      </c>
      <c r="P1083" s="99">
        <v>0.94546619084545702</v>
      </c>
      <c r="Q1083" s="86">
        <v>7792.9659540375997</v>
      </c>
      <c r="R1083" s="44">
        <v>7908.4932312564997</v>
      </c>
      <c r="S1083" s="45">
        <v>7441.22218014806</v>
      </c>
      <c r="T1083" s="140">
        <v>0.954863940640303</v>
      </c>
      <c r="U1083" s="44">
        <v>7932.4134669162004</v>
      </c>
      <c r="V1083" s="45">
        <v>7368.3087966839003</v>
      </c>
      <c r="W1083" s="99">
        <v>0.94550763344042599</v>
      </c>
      <c r="X1083" s="86">
        <v>7825.7900576674101</v>
      </c>
      <c r="Y1083" s="44">
        <v>7941.8039377204404</v>
      </c>
      <c r="Z1083" s="45">
        <v>7472.9306643083701</v>
      </c>
      <c r="AA1083" s="46">
        <v>0.95491070029238401</v>
      </c>
      <c r="AB1083" s="139">
        <v>7965.8249258149399</v>
      </c>
      <c r="AC1083" s="45">
        <v>7399.6600529541602</v>
      </c>
      <c r="AD1083" s="99">
        <v>0.94554798920324401</v>
      </c>
      <c r="AE1083" s="142">
        <v>7856.6232921975097</v>
      </c>
      <c r="AF1083" s="44">
        <v>7973.0942613298603</v>
      </c>
      <c r="AG1083" s="45">
        <v>7502.6409440603402</v>
      </c>
      <c r="AH1083" s="140">
        <v>0.95494472180068601</v>
      </c>
      <c r="AI1083" s="44">
        <v>7997.2098909562801</v>
      </c>
      <c r="AJ1083" s="45">
        <v>7429.0474207165098</v>
      </c>
      <c r="AK1083" s="46">
        <v>0.94557765396418703</v>
      </c>
    </row>
    <row r="1084" spans="1:37" x14ac:dyDescent="0.2">
      <c r="A1084" s="35" t="s">
        <v>6158</v>
      </c>
      <c r="B1084" s="35" t="s">
        <v>11955</v>
      </c>
      <c r="C1084" s="85" t="s">
        <v>1007</v>
      </c>
      <c r="D1084" s="85" t="s">
        <v>1007</v>
      </c>
      <c r="E1084" s="85" t="s">
        <v>12898</v>
      </c>
      <c r="F1084" s="85" t="s">
        <v>319</v>
      </c>
      <c r="G1084" s="85" t="s">
        <v>319</v>
      </c>
      <c r="H1084" s="840">
        <v>1.01482455818494</v>
      </c>
      <c r="I1084" s="840">
        <v>1.01789402311021</v>
      </c>
      <c r="J1084" s="86">
        <v>13383.25</v>
      </c>
      <c r="K1084" s="44">
        <v>13581.6507683286</v>
      </c>
      <c r="L1084" s="45">
        <v>12778.529138362601</v>
      </c>
      <c r="M1084" s="46">
        <v>0.95481509636019901</v>
      </c>
      <c r="N1084" s="139">
        <v>13622.7301847897</v>
      </c>
      <c r="O1084" s="45">
        <v>12653.410398632501</v>
      </c>
      <c r="P1084" s="99">
        <v>0.94546619084545602</v>
      </c>
      <c r="Q1084" s="86">
        <v>13437.1649488852</v>
      </c>
      <c r="R1084" s="44">
        <v>13636.3649825107</v>
      </c>
      <c r="S1084" s="45">
        <v>12830.6642741263</v>
      </c>
      <c r="T1084" s="140">
        <v>0.954863940640303</v>
      </c>
      <c r="U1084" s="44">
        <v>13677.609889016299</v>
      </c>
      <c r="V1084" s="45">
        <v>12704.9420309691</v>
      </c>
      <c r="W1084" s="99">
        <v>0.94550763344042599</v>
      </c>
      <c r="X1084" s="86">
        <v>13493.443426104401</v>
      </c>
      <c r="Y1084" s="44">
        <v>13693.4777632899</v>
      </c>
      <c r="Z1084" s="45">
        <v>12885.033511377</v>
      </c>
      <c r="AA1084" s="46">
        <v>0.95491070029238401</v>
      </c>
      <c r="AB1084" s="139">
        <v>13734.895414607399</v>
      </c>
      <c r="AC1084" s="45">
        <v>12758.6982989808</v>
      </c>
      <c r="AD1084" s="99">
        <v>0.94554798920324301</v>
      </c>
      <c r="AE1084" s="142">
        <v>13553.097558907701</v>
      </c>
      <c r="AF1084" s="44">
        <v>13754.016242255901</v>
      </c>
      <c r="AG1084" s="45">
        <v>12942.4589779287</v>
      </c>
      <c r="AH1084" s="140">
        <v>0.95494472180068601</v>
      </c>
      <c r="AI1084" s="44">
        <v>13795.616999841701</v>
      </c>
      <c r="AJ1084" s="45">
        <v>12815.506193699701</v>
      </c>
      <c r="AK1084" s="46">
        <v>0.94557765396418703</v>
      </c>
    </row>
    <row r="1085" spans="1:37" x14ac:dyDescent="0.2">
      <c r="A1085" s="35" t="s">
        <v>6157</v>
      </c>
      <c r="B1085" s="35" t="s">
        <v>11954</v>
      </c>
      <c r="C1085" s="85" t="s">
        <v>1007</v>
      </c>
      <c r="D1085" s="85" t="s">
        <v>1007</v>
      </c>
      <c r="E1085" s="85" t="s">
        <v>12898</v>
      </c>
      <c r="F1085" s="85" t="s">
        <v>317</v>
      </c>
      <c r="G1085" s="85" t="s">
        <v>317</v>
      </c>
      <c r="H1085" s="840">
        <v>1.0133413856514499</v>
      </c>
      <c r="I1085" s="840">
        <v>1.02439454665303</v>
      </c>
      <c r="J1085" s="86">
        <v>7057.1666666666697</v>
      </c>
      <c r="K1085" s="44">
        <v>7151.3190487732199</v>
      </c>
      <c r="L1085" s="45">
        <v>6728.4412183219602</v>
      </c>
      <c r="M1085" s="46">
        <v>0.95341962803608105</v>
      </c>
      <c r="N1085" s="139">
        <v>7229.3230481548399</v>
      </c>
      <c r="O1085" s="45">
        <v>6714.92352793803</v>
      </c>
      <c r="P1085" s="99">
        <v>0.95150417229832995</v>
      </c>
      <c r="Q1085" s="86">
        <v>7088.3153497651101</v>
      </c>
      <c r="R1085" s="44">
        <v>7182.88329846541</v>
      </c>
      <c r="S1085" s="45">
        <v>6758.4847018278197</v>
      </c>
      <c r="T1085" s="140">
        <v>0.95346840092995899</v>
      </c>
      <c r="U1085" s="44">
        <v>7261.2315892563101</v>
      </c>
      <c r="V1085" s="45">
        <v>6744.8572640624097</v>
      </c>
      <c r="W1085" s="99">
        <v>0.95154587955598302</v>
      </c>
      <c r="X1085" s="86">
        <v>7113.9000475804596</v>
      </c>
      <c r="Y1085" s="44">
        <v>7208.80933160109</v>
      </c>
      <c r="Z1085" s="45">
        <v>6783.2110600726901</v>
      </c>
      <c r="AA1085" s="46">
        <v>0.95351509224251196</v>
      </c>
      <c r="AB1085" s="139">
        <v>7287.4404141761197</v>
      </c>
      <c r="AC1085" s="45">
        <v>6769.4911981191899</v>
      </c>
      <c r="AD1085" s="99">
        <v>0.95158649304070597</v>
      </c>
      <c r="AE1085" s="142">
        <v>7141.2115064931304</v>
      </c>
      <c r="AF1085" s="44">
        <v>7236.4851632198297</v>
      </c>
      <c r="AG1085" s="45">
        <v>6809.4955480436702</v>
      </c>
      <c r="AH1085" s="140">
        <v>0.95354906402816297</v>
      </c>
      <c r="AI1085" s="44">
        <v>7315.4181237474004</v>
      </c>
      <c r="AJ1085" s="45">
        <v>6795.6936087355698</v>
      </c>
      <c r="AK1085" s="46">
        <v>0.95161634724816602</v>
      </c>
    </row>
    <row r="1086" spans="1:37" x14ac:dyDescent="0.2">
      <c r="A1086" s="35" t="s">
        <v>6156</v>
      </c>
      <c r="B1086" s="35" t="s">
        <v>11953</v>
      </c>
      <c r="C1086" s="85" t="s">
        <v>1007</v>
      </c>
      <c r="D1086" s="85" t="s">
        <v>1007</v>
      </c>
      <c r="E1086" s="85" t="s">
        <v>12898</v>
      </c>
      <c r="F1086" s="85" t="s">
        <v>314</v>
      </c>
      <c r="G1086" s="85" t="s">
        <v>314</v>
      </c>
      <c r="H1086" s="840">
        <v>1.0144636991495699</v>
      </c>
      <c r="I1086" s="840">
        <v>1.0220529134678999</v>
      </c>
      <c r="J1086" s="86">
        <v>5277.3333333333303</v>
      </c>
      <c r="K1086" s="44">
        <v>5353.6630949786604</v>
      </c>
      <c r="L1086" s="45">
        <v>5037.0857727908196</v>
      </c>
      <c r="M1086" s="46">
        <v>0.95447557594570798</v>
      </c>
      <c r="N1086" s="139">
        <v>5393.7139086745701</v>
      </c>
      <c r="O1086" s="45">
        <v>5009.9264048754303</v>
      </c>
      <c r="P1086" s="99">
        <v>0.949329157063309</v>
      </c>
      <c r="Q1086" s="86">
        <v>5319.78555040826</v>
      </c>
      <c r="R1086" s="44">
        <v>5396.7293281495904</v>
      </c>
      <c r="S1086" s="45">
        <v>5077.86512583282</v>
      </c>
      <c r="T1086" s="140">
        <v>0.95452440285739104</v>
      </c>
      <c r="U1086" s="44">
        <v>5437.10232081918</v>
      </c>
      <c r="V1086" s="45">
        <v>5050.4488988188004</v>
      </c>
      <c r="W1086" s="99">
        <v>0.94937076898357597</v>
      </c>
      <c r="X1086" s="86">
        <v>5359.5949673408204</v>
      </c>
      <c r="Y1086" s="44">
        <v>5437.1145365119901</v>
      </c>
      <c r="Z1086" s="45">
        <v>5116.1147094396401</v>
      </c>
      <c r="AA1086" s="46">
        <v>0.95457114588231995</v>
      </c>
      <c r="AB1086" s="139">
        <v>5477.7896513785599</v>
      </c>
      <c r="AC1086" s="45">
        <v>5088.4599698435904</v>
      </c>
      <c r="AD1086" s="99">
        <v>0.94941128963113497</v>
      </c>
      <c r="AE1086" s="142">
        <v>5399.3755663293396</v>
      </c>
      <c r="AF1086" s="44">
        <v>5477.4705101162599</v>
      </c>
      <c r="AG1086" s="45">
        <v>5154.27175098102</v>
      </c>
      <c r="AH1086" s="140">
        <v>0.95460515529299494</v>
      </c>
      <c r="AI1086" s="44">
        <v>5518.4475284742703</v>
      </c>
      <c r="AJ1086" s="45">
        <v>5126.3889452411104</v>
      </c>
      <c r="AK1086" s="46">
        <v>0.94944107559574598</v>
      </c>
    </row>
    <row r="1087" spans="1:37" x14ac:dyDescent="0.2">
      <c r="A1087" s="35" t="s">
        <v>6155</v>
      </c>
      <c r="B1087" s="35" t="s">
        <v>11952</v>
      </c>
      <c r="C1087" s="85" t="s">
        <v>1007</v>
      </c>
      <c r="D1087" s="85" t="s">
        <v>1007</v>
      </c>
      <c r="E1087" s="85" t="s">
        <v>12898</v>
      </c>
      <c r="F1087" s="85" t="s">
        <v>320</v>
      </c>
      <c r="G1087" s="85" t="s">
        <v>320</v>
      </c>
      <c r="H1087" s="840">
        <v>1.01306927353641</v>
      </c>
      <c r="I1087" s="840">
        <v>1.01949016581742</v>
      </c>
      <c r="J1087" s="86">
        <v>3634.3333333333298</v>
      </c>
      <c r="K1087" s="44">
        <v>3681.8314297891602</v>
      </c>
      <c r="L1087" s="45">
        <v>3464.1142678924898</v>
      </c>
      <c r="M1087" s="46">
        <v>0.953163606684166</v>
      </c>
      <c r="N1087" s="139">
        <v>3705.1670926357701</v>
      </c>
      <c r="O1087" s="45">
        <v>3441.5274458694798</v>
      </c>
      <c r="P1087" s="99">
        <v>0.94694876067214795</v>
      </c>
      <c r="Q1087" s="86">
        <v>3641.9941321850201</v>
      </c>
      <c r="R1087" s="44">
        <v>3689.59234971654</v>
      </c>
      <c r="S1087" s="45">
        <v>3471.5938454502898</v>
      </c>
      <c r="T1087" s="140">
        <v>0.95321236648107999</v>
      </c>
      <c r="U1087" s="44">
        <v>3712.9772017273699</v>
      </c>
      <c r="V1087" s="45">
        <v>3448.9330002121501</v>
      </c>
      <c r="W1087" s="99">
        <v>0.94699026825256205</v>
      </c>
      <c r="X1087" s="86">
        <v>3648.6699959521202</v>
      </c>
      <c r="Y1087" s="44">
        <v>3696.3554621733101</v>
      </c>
      <c r="Z1087" s="45">
        <v>3478.1276767942099</v>
      </c>
      <c r="AA1087" s="46">
        <v>0.95325904525563598</v>
      </c>
      <c r="AB1087" s="139">
        <v>3719.78317918627</v>
      </c>
      <c r="AC1087" s="45">
        <v>3455.4024539849502</v>
      </c>
      <c r="AD1087" s="99">
        <v>0.94703068729658102</v>
      </c>
      <c r="AE1087" s="142">
        <v>3660.29985354985</v>
      </c>
      <c r="AF1087" s="44">
        <v>3708.1373135611798</v>
      </c>
      <c r="AG1087" s="45">
        <v>3489.3382572754999</v>
      </c>
      <c r="AH1087" s="140">
        <v>0.95329300791885796</v>
      </c>
      <c r="AI1087" s="44">
        <v>3731.6397046370098</v>
      </c>
      <c r="AJ1087" s="45">
        <v>3466.5250382045401</v>
      </c>
      <c r="AK1087" s="46">
        <v>0.94706039857434399</v>
      </c>
    </row>
    <row r="1088" spans="1:37" x14ac:dyDescent="0.2">
      <c r="A1088" s="35" t="s">
        <v>6154</v>
      </c>
      <c r="B1088" s="35" t="s">
        <v>11951</v>
      </c>
      <c r="C1088" s="85" t="s">
        <v>1007</v>
      </c>
      <c r="D1088" s="85" t="s">
        <v>1007</v>
      </c>
      <c r="E1088" s="85" t="s">
        <v>12898</v>
      </c>
      <c r="F1088" s="85" t="s">
        <v>316</v>
      </c>
      <c r="G1088" s="85" t="s">
        <v>316</v>
      </c>
      <c r="H1088" s="840">
        <v>1.02147591943226</v>
      </c>
      <c r="I1088" s="840">
        <v>1.0542055481705701</v>
      </c>
      <c r="J1088" s="86">
        <v>9156.1666666666697</v>
      </c>
      <c r="K1088" s="44">
        <v>9352.8037643083608</v>
      </c>
      <c r="L1088" s="45">
        <v>8799.7458826067195</v>
      </c>
      <c r="M1088" s="46">
        <v>0.96107314370352004</v>
      </c>
      <c r="N1088" s="139">
        <v>9652.4816999744799</v>
      </c>
      <c r="O1088" s="45">
        <v>8965.6633184614693</v>
      </c>
      <c r="P1088" s="99">
        <v>0.97919398421407799</v>
      </c>
      <c r="Q1088" s="86">
        <v>9231.8711545256592</v>
      </c>
      <c r="R1088" s="44">
        <v>9430.13407564927</v>
      </c>
      <c r="S1088" s="45">
        <v>8872.9573122922793</v>
      </c>
      <c r="T1088" s="140">
        <v>0.96112230811871402</v>
      </c>
      <c r="U1088" s="44">
        <v>9732.2897910968404</v>
      </c>
      <c r="V1088" s="45">
        <v>9040.1889385493505</v>
      </c>
      <c r="W1088" s="99">
        <v>0.97923690519853701</v>
      </c>
      <c r="X1088" s="86">
        <v>9298.9141052053892</v>
      </c>
      <c r="Y1088" s="44">
        <v>9498.6168353362991</v>
      </c>
      <c r="Z1088" s="45">
        <v>8937.8314516380105</v>
      </c>
      <c r="AA1088" s="46">
        <v>0.96116937424282101</v>
      </c>
      <c r="AB1088" s="139">
        <v>9802.9668416691402</v>
      </c>
      <c r="AC1088" s="45">
        <v>9106.2285217512908</v>
      </c>
      <c r="AD1088" s="99">
        <v>0.97927870058007704</v>
      </c>
      <c r="AE1088" s="142">
        <v>9367.2832858648308</v>
      </c>
      <c r="AF1088" s="44">
        <v>9568.4543070112304</v>
      </c>
      <c r="AG1088" s="45">
        <v>9003.8665920875592</v>
      </c>
      <c r="AH1088" s="140">
        <v>0.96120361873482996</v>
      </c>
      <c r="AI1088" s="44">
        <v>9875.0420112441898</v>
      </c>
      <c r="AJ1088" s="45">
        <v>9173.4687951685701</v>
      </c>
      <c r="AK1088" s="46">
        <v>0.97930942357762196</v>
      </c>
    </row>
    <row r="1089" spans="1:37" x14ac:dyDescent="0.2">
      <c r="A1089" s="35" t="s">
        <v>6153</v>
      </c>
      <c r="B1089" s="35" t="s">
        <v>11950</v>
      </c>
      <c r="C1089" s="85" t="s">
        <v>1007</v>
      </c>
      <c r="D1089" s="85" t="s">
        <v>1007</v>
      </c>
      <c r="E1089" s="85" t="s">
        <v>12898</v>
      </c>
      <c r="F1089" s="85" t="s">
        <v>318</v>
      </c>
      <c r="G1089" s="85" t="s">
        <v>318</v>
      </c>
      <c r="H1089" s="840">
        <v>1.0132838385432501</v>
      </c>
      <c r="I1089" s="840">
        <v>1.02359630558352</v>
      </c>
      <c r="J1089" s="86">
        <v>10527.75</v>
      </c>
      <c r="K1089" s="44">
        <v>10667.5989312237</v>
      </c>
      <c r="L1089" s="45">
        <v>10036.7934726232</v>
      </c>
      <c r="M1089" s="46">
        <v>0.95336548385203002</v>
      </c>
      <c r="N1089" s="139">
        <v>10776.1660061069</v>
      </c>
      <c r="O1089" s="45">
        <v>10009.3923280745</v>
      </c>
      <c r="P1089" s="99">
        <v>0.95076272974514897</v>
      </c>
      <c r="Q1089" s="86">
        <v>10439.1921911602</v>
      </c>
      <c r="R1089" s="44">
        <v>10577.864734749501</v>
      </c>
      <c r="S1089" s="45">
        <v>9952.8746350483307</v>
      </c>
      <c r="T1089" s="140">
        <v>0.95341425397612201</v>
      </c>
      <c r="U1089" s="44">
        <v>10685.518560147901</v>
      </c>
      <c r="V1089" s="45">
        <v>9925.6299148101698</v>
      </c>
      <c r="W1089" s="99">
        <v>0.95080440450316905</v>
      </c>
      <c r="X1089" s="86">
        <v>10361.0319198259</v>
      </c>
      <c r="Y1089" s="44">
        <v>10498.666194990399</v>
      </c>
      <c r="Z1089" s="45">
        <v>9878.8392609703296</v>
      </c>
      <c r="AA1089" s="46">
        <v>0.95346094263710102</v>
      </c>
      <c r="AB1089" s="139">
        <v>10605.513995166701</v>
      </c>
      <c r="AC1089" s="45">
        <v>9851.7352542810295</v>
      </c>
      <c r="AD1089" s="99">
        <v>0.95084498634056303</v>
      </c>
      <c r="AE1089" s="142">
        <v>10304.626860230799</v>
      </c>
      <c r="AF1089" s="44">
        <v>10441.5118596906</v>
      </c>
      <c r="AG1089" s="45">
        <v>9825.4092863740498</v>
      </c>
      <c r="AH1089" s="140">
        <v>0.95349491249351304</v>
      </c>
      <c r="AI1089" s="44">
        <v>10547.7779845489</v>
      </c>
      <c r="AJ1089" s="45">
        <v>9798.4101829086194</v>
      </c>
      <c r="AK1089" s="46">
        <v>0.95087481728466805</v>
      </c>
    </row>
    <row r="1090" spans="1:37" x14ac:dyDescent="0.2">
      <c r="A1090" s="35" t="s">
        <v>6152</v>
      </c>
      <c r="B1090" s="35" t="s">
        <v>11949</v>
      </c>
      <c r="C1090" s="85" t="s">
        <v>1007</v>
      </c>
      <c r="D1090" s="85" t="s">
        <v>1007</v>
      </c>
      <c r="E1090" s="85" t="s">
        <v>12898</v>
      </c>
      <c r="F1090" s="85" t="s">
        <v>319</v>
      </c>
      <c r="G1090" s="85" t="s">
        <v>319</v>
      </c>
      <c r="H1090" s="840">
        <v>1.01482455818494</v>
      </c>
      <c r="I1090" s="840">
        <v>1.01789402311021</v>
      </c>
      <c r="J1090" s="86">
        <v>4782.9166666666697</v>
      </c>
      <c r="K1090" s="44">
        <v>4853.8212930853997</v>
      </c>
      <c r="L1090" s="45">
        <v>4566.80103796614</v>
      </c>
      <c r="M1090" s="46">
        <v>0.95481509636019901</v>
      </c>
      <c r="N1090" s="139">
        <v>4868.5022880341903</v>
      </c>
      <c r="O1090" s="45">
        <v>4522.0860019645797</v>
      </c>
      <c r="P1090" s="99">
        <v>0.94546619084545602</v>
      </c>
      <c r="Q1090" s="86">
        <v>4816.5018797196099</v>
      </c>
      <c r="R1090" s="44">
        <v>4887.9043920833901</v>
      </c>
      <c r="S1090" s="45">
        <v>4599.1039649704899</v>
      </c>
      <c r="T1090" s="140">
        <v>0.954863940640303</v>
      </c>
      <c r="U1090" s="44">
        <v>4902.68847566567</v>
      </c>
      <c r="V1090" s="45">
        <v>4554.0392937550496</v>
      </c>
      <c r="W1090" s="99">
        <v>0.94550763344042599</v>
      </c>
      <c r="X1090" s="86">
        <v>4851.4109868553796</v>
      </c>
      <c r="Y1090" s="44">
        <v>4923.3310113090902</v>
      </c>
      <c r="Z1090" s="45">
        <v>4632.6642628642403</v>
      </c>
      <c r="AA1090" s="46">
        <v>0.95491070029238401</v>
      </c>
      <c r="AB1090" s="139">
        <v>4938.2222471712803</v>
      </c>
      <c r="AC1090" s="45">
        <v>4587.24190341963</v>
      </c>
      <c r="AD1090" s="99">
        <v>0.94554798920324301</v>
      </c>
      <c r="AE1090" s="142">
        <v>4886.9934041762599</v>
      </c>
      <c r="AF1090" s="44">
        <v>4959.4409222458999</v>
      </c>
      <c r="AG1090" s="45">
        <v>4666.8085567928802</v>
      </c>
      <c r="AH1090" s="140">
        <v>0.95494472180068601</v>
      </c>
      <c r="AI1090" s="44">
        <v>4974.4413770900201</v>
      </c>
      <c r="AJ1090" s="45">
        <v>4621.0317580594401</v>
      </c>
      <c r="AK1090" s="46">
        <v>0.94557765396418703</v>
      </c>
    </row>
    <row r="1091" spans="1:37" x14ac:dyDescent="0.2">
      <c r="A1091" s="35" t="s">
        <v>6151</v>
      </c>
      <c r="B1091" s="35" t="s">
        <v>11948</v>
      </c>
      <c r="C1091" s="85" t="s">
        <v>1007</v>
      </c>
      <c r="D1091" s="85" t="s">
        <v>1007</v>
      </c>
      <c r="E1091" s="85" t="s">
        <v>12898</v>
      </c>
      <c r="F1091" s="85" t="s">
        <v>319</v>
      </c>
      <c r="G1091" s="85" t="s">
        <v>319</v>
      </c>
      <c r="H1091" s="840">
        <v>1.01482455818494</v>
      </c>
      <c r="I1091" s="840">
        <v>1.01789402311021</v>
      </c>
      <c r="J1091" s="86">
        <v>5341.4166666666697</v>
      </c>
      <c r="K1091" s="44">
        <v>5420.6008088316803</v>
      </c>
      <c r="L1091" s="45">
        <v>5100.06526928331</v>
      </c>
      <c r="M1091" s="46">
        <v>0.95481509636019901</v>
      </c>
      <c r="N1091" s="139">
        <v>5436.9960999412397</v>
      </c>
      <c r="O1091" s="45">
        <v>5050.1288695517696</v>
      </c>
      <c r="P1091" s="99">
        <v>0.94546619084545702</v>
      </c>
      <c r="Q1091" s="86">
        <v>5375.4749277396604</v>
      </c>
      <c r="R1091" s="44">
        <v>5455.1639685776399</v>
      </c>
      <c r="S1091" s="45">
        <v>5132.8471723146404</v>
      </c>
      <c r="T1091" s="140">
        <v>0.954863940640303</v>
      </c>
      <c r="U1091" s="44">
        <v>5471.66380032497</v>
      </c>
      <c r="V1091" s="45">
        <v>5082.5525775454698</v>
      </c>
      <c r="W1091" s="99">
        <v>0.94550763344042599</v>
      </c>
      <c r="X1091" s="86">
        <v>5407.3702385159204</v>
      </c>
      <c r="Y1091" s="44">
        <v>5487.5321132443196</v>
      </c>
      <c r="Z1091" s="45">
        <v>5163.5557012014397</v>
      </c>
      <c r="AA1091" s="46">
        <v>0.95491070029238401</v>
      </c>
      <c r="AB1091" s="139">
        <v>5504.1298465293703</v>
      </c>
      <c r="AC1091" s="45">
        <v>5112.9280559061899</v>
      </c>
      <c r="AD1091" s="99">
        <v>0.94554798920324301</v>
      </c>
      <c r="AE1091" s="142">
        <v>5442.2514580390598</v>
      </c>
      <c r="AF1091" s="44">
        <v>5522.9304314358496</v>
      </c>
      <c r="AG1091" s="45">
        <v>5197.0493045664898</v>
      </c>
      <c r="AH1091" s="140">
        <v>0.95494472180068601</v>
      </c>
      <c r="AI1091" s="44">
        <v>5539.63523140077</v>
      </c>
      <c r="AJ1091" s="45">
        <v>5146.0713659757503</v>
      </c>
      <c r="AK1091" s="46">
        <v>0.94557765396418703</v>
      </c>
    </row>
    <row r="1092" spans="1:37" x14ac:dyDescent="0.2">
      <c r="A1092" s="35" t="s">
        <v>6150</v>
      </c>
      <c r="B1092" s="35" t="s">
        <v>11947</v>
      </c>
      <c r="C1092" s="85" t="s">
        <v>1007</v>
      </c>
      <c r="D1092" s="85" t="s">
        <v>1007</v>
      </c>
      <c r="E1092" s="85" t="s">
        <v>12898</v>
      </c>
      <c r="F1092" s="85" t="s">
        <v>314</v>
      </c>
      <c r="G1092" s="85" t="s">
        <v>314</v>
      </c>
      <c r="H1092" s="840">
        <v>1.0144636991495699</v>
      </c>
      <c r="I1092" s="840">
        <v>1.0220529134678999</v>
      </c>
      <c r="J1092" s="86">
        <v>4038.75</v>
      </c>
      <c r="K1092" s="44">
        <v>4097.1652649403304</v>
      </c>
      <c r="L1092" s="45">
        <v>3854.88823235073</v>
      </c>
      <c r="M1092" s="46">
        <v>0.95447557594570798</v>
      </c>
      <c r="N1092" s="139">
        <v>4127.8162042684598</v>
      </c>
      <c r="O1092" s="45">
        <v>3834.1031330894398</v>
      </c>
      <c r="P1092" s="99">
        <v>0.949329157063309</v>
      </c>
      <c r="Q1092" s="86">
        <v>4076.0225823936698</v>
      </c>
      <c r="R1092" s="44">
        <v>4134.9769467522701</v>
      </c>
      <c r="S1092" s="45">
        <v>3890.6630214925599</v>
      </c>
      <c r="T1092" s="140">
        <v>0.95452440285739104</v>
      </c>
      <c r="U1092" s="44">
        <v>4165.91075569639</v>
      </c>
      <c r="V1092" s="45">
        <v>3869.6566934415</v>
      </c>
      <c r="W1092" s="99">
        <v>0.94937076898357597</v>
      </c>
      <c r="X1092" s="86">
        <v>4112.5138265242304</v>
      </c>
      <c r="Y1092" s="44">
        <v>4171.9959892595198</v>
      </c>
      <c r="Z1092" s="45">
        <v>3925.6870358421202</v>
      </c>
      <c r="AA1092" s="46">
        <v>0.95457114588231995</v>
      </c>
      <c r="AB1092" s="139">
        <v>4203.20673807609</v>
      </c>
      <c r="AC1092" s="45">
        <v>3904.46705566624</v>
      </c>
      <c r="AD1092" s="99">
        <v>0.94941128963113497</v>
      </c>
      <c r="AE1092" s="142">
        <v>4147.2012921677397</v>
      </c>
      <c r="AF1092" s="44">
        <v>4207.18516397036</v>
      </c>
      <c r="AG1092" s="45">
        <v>3958.9397335410899</v>
      </c>
      <c r="AH1092" s="140">
        <v>0.95460515529299494</v>
      </c>
      <c r="AI1092" s="44">
        <v>4238.6591633978596</v>
      </c>
      <c r="AJ1092" s="45">
        <v>3937.5232555478101</v>
      </c>
      <c r="AK1092" s="46">
        <v>0.94944107559574598</v>
      </c>
    </row>
    <row r="1093" spans="1:37" x14ac:dyDescent="0.2">
      <c r="A1093" s="35" t="s">
        <v>6149</v>
      </c>
      <c r="B1093" s="35" t="s">
        <v>11946</v>
      </c>
      <c r="C1093" s="85" t="s">
        <v>1007</v>
      </c>
      <c r="D1093" s="85" t="s">
        <v>1007</v>
      </c>
      <c r="E1093" s="85" t="s">
        <v>12898</v>
      </c>
      <c r="F1093" s="85" t="s">
        <v>319</v>
      </c>
      <c r="G1093" s="85" t="s">
        <v>319</v>
      </c>
      <c r="H1093" s="840">
        <v>1.01482455818494</v>
      </c>
      <c r="I1093" s="840">
        <v>1.01789402311021</v>
      </c>
      <c r="J1093" s="86">
        <v>2380.4166666666702</v>
      </c>
      <c r="K1093" s="44">
        <v>2415.7052920460701</v>
      </c>
      <c r="L1093" s="45">
        <v>2272.85776896076</v>
      </c>
      <c r="M1093" s="46">
        <v>0.95481509636019901</v>
      </c>
      <c r="N1093" s="139">
        <v>2423.0118975119199</v>
      </c>
      <c r="O1093" s="45">
        <v>2250.6034784583699</v>
      </c>
      <c r="P1093" s="99">
        <v>0.94546619084545602</v>
      </c>
      <c r="Q1093" s="86">
        <v>2395.85470540917</v>
      </c>
      <c r="R1093" s="44">
        <v>2431.37219289218</v>
      </c>
      <c r="S1093" s="45">
        <v>2287.7152652086102</v>
      </c>
      <c r="T1093" s="140">
        <v>0.954863940640303</v>
      </c>
      <c r="U1093" s="44">
        <v>2438.7261848764601</v>
      </c>
      <c r="V1093" s="45">
        <v>2265.2989125785298</v>
      </c>
      <c r="W1093" s="99">
        <v>0.94550763344042599</v>
      </c>
      <c r="X1093" s="86">
        <v>2409.6732405827402</v>
      </c>
      <c r="Y1093" s="44">
        <v>2445.3955817444598</v>
      </c>
      <c r="Z1093" s="45">
        <v>2301.0227616406801</v>
      </c>
      <c r="AA1093" s="46">
        <v>0.95491070029238401</v>
      </c>
      <c r="AB1093" s="139">
        <v>2452.7919892377699</v>
      </c>
      <c r="AC1093" s="45">
        <v>2278.4616872698698</v>
      </c>
      <c r="AD1093" s="99">
        <v>0.94554798920324301</v>
      </c>
      <c r="AE1093" s="142">
        <v>2423.2931046316098</v>
      </c>
      <c r="AF1093" s="44">
        <v>2459.21735426039</v>
      </c>
      <c r="AG1093" s="45">
        <v>2314.1109596439501</v>
      </c>
      <c r="AH1093" s="140">
        <v>0.95494472180068601</v>
      </c>
      <c r="AI1093" s="44">
        <v>2466.6555674486899</v>
      </c>
      <c r="AJ1093" s="45">
        <v>2291.4118087451502</v>
      </c>
      <c r="AK1093" s="46">
        <v>0.94557765396418703</v>
      </c>
    </row>
    <row r="1094" spans="1:37" x14ac:dyDescent="0.2">
      <c r="A1094" s="35" t="s">
        <v>6148</v>
      </c>
      <c r="B1094" s="35" t="s">
        <v>11537</v>
      </c>
      <c r="C1094" s="85" t="s">
        <v>1007</v>
      </c>
      <c r="D1094" s="85" t="s">
        <v>1007</v>
      </c>
      <c r="E1094" s="85" t="s">
        <v>12898</v>
      </c>
      <c r="F1094" s="85" t="s">
        <v>315</v>
      </c>
      <c r="G1094" s="85" t="s">
        <v>315</v>
      </c>
      <c r="H1094" s="840">
        <v>1.02596988549264</v>
      </c>
      <c r="I1094" s="840">
        <v>1.06089799860808</v>
      </c>
      <c r="J1094" s="86">
        <v>5249.8333333333303</v>
      </c>
      <c r="K1094" s="44">
        <v>5386.17090385544</v>
      </c>
      <c r="L1094" s="45">
        <v>5067.6713024912897</v>
      </c>
      <c r="M1094" s="46">
        <v>0.96530136877195305</v>
      </c>
      <c r="N1094" s="139">
        <v>5569.5376763593404</v>
      </c>
      <c r="O1094" s="45">
        <v>5173.2395043915003</v>
      </c>
      <c r="P1094" s="99">
        <v>0.98541023608206701</v>
      </c>
      <c r="Q1094" s="86">
        <v>5271.3914367275702</v>
      </c>
      <c r="R1094" s="44">
        <v>5408.2888687262603</v>
      </c>
      <c r="S1094" s="45">
        <v>5088.74167427462</v>
      </c>
      <c r="T1094" s="140">
        <v>0.96535074948516097</v>
      </c>
      <c r="U1094" s="44">
        <v>5592.4086251040699</v>
      </c>
      <c r="V1094" s="45">
        <v>5194.7107697885403</v>
      </c>
      <c r="W1094" s="99">
        <v>0.98545342954333304</v>
      </c>
      <c r="X1094" s="86">
        <v>5286.68726469175</v>
      </c>
      <c r="Y1094" s="44">
        <v>5423.9819275911896</v>
      </c>
      <c r="Z1094" s="45">
        <v>5103.7574318392099</v>
      </c>
      <c r="AA1094" s="46">
        <v>0.96539802267588704</v>
      </c>
      <c r="AB1094" s="139">
        <v>5608.6359383783301</v>
      </c>
      <c r="AC1094" s="45">
        <v>5210.0064577474104</v>
      </c>
      <c r="AD1094" s="99">
        <v>0.98549549025597405</v>
      </c>
      <c r="AE1094" s="142">
        <v>5304.8283428141704</v>
      </c>
      <c r="AF1094" s="44">
        <v>5442.5941274351599</v>
      </c>
      <c r="AG1094" s="45">
        <v>5121.4532531547702</v>
      </c>
      <c r="AH1094" s="140">
        <v>0.96543241782595901</v>
      </c>
      <c r="AI1094" s="44">
        <v>5627.8817718509999</v>
      </c>
      <c r="AJ1094" s="45">
        <v>5228.04842330675</v>
      </c>
      <c r="AK1094" s="46">
        <v>0.98552640829341198</v>
      </c>
    </row>
    <row r="1095" spans="1:37" x14ac:dyDescent="0.2">
      <c r="A1095" s="35" t="s">
        <v>6147</v>
      </c>
      <c r="B1095" s="35" t="s">
        <v>11945</v>
      </c>
      <c r="C1095" s="85" t="s">
        <v>1007</v>
      </c>
      <c r="D1095" s="85" t="s">
        <v>1007</v>
      </c>
      <c r="E1095" s="85" t="s">
        <v>12898</v>
      </c>
      <c r="F1095" s="85" t="s">
        <v>319</v>
      </c>
      <c r="G1095" s="85" t="s">
        <v>319</v>
      </c>
      <c r="H1095" s="840">
        <v>1.01482455818494</v>
      </c>
      <c r="I1095" s="840">
        <v>1.01789402311021</v>
      </c>
      <c r="J1095" s="86">
        <v>4032.6666666666702</v>
      </c>
      <c r="K1095" s="44">
        <v>4092.4491683071401</v>
      </c>
      <c r="L1095" s="45">
        <v>3850.4510119218999</v>
      </c>
      <c r="M1095" s="46">
        <v>0.95481509636019901</v>
      </c>
      <c r="N1095" s="139">
        <v>4104.8272971957604</v>
      </c>
      <c r="O1095" s="45">
        <v>3812.7499922827801</v>
      </c>
      <c r="P1095" s="99">
        <v>0.94546619084545602</v>
      </c>
      <c r="Q1095" s="86">
        <v>4055.8315607470299</v>
      </c>
      <c r="R1095" s="44">
        <v>4115.9574717076503</v>
      </c>
      <c r="S1095" s="45">
        <v>3872.76730666822</v>
      </c>
      <c r="T1095" s="140">
        <v>0.954863940640303</v>
      </c>
      <c r="U1095" s="44">
        <v>4128.4067044261401</v>
      </c>
      <c r="V1095" s="45">
        <v>3834.8197006349101</v>
      </c>
      <c r="W1095" s="99">
        <v>0.94550763344042599</v>
      </c>
      <c r="X1095" s="86">
        <v>4078.5623710402001</v>
      </c>
      <c r="Y1095" s="44">
        <v>4139.0252562205997</v>
      </c>
      <c r="Z1095" s="45">
        <v>3894.6628499161702</v>
      </c>
      <c r="AA1095" s="46">
        <v>0.95491070029238401</v>
      </c>
      <c r="AB1095" s="139">
        <v>4151.5442603640104</v>
      </c>
      <c r="AC1095" s="45">
        <v>3856.4764487770799</v>
      </c>
      <c r="AD1095" s="99">
        <v>0.94554798920324301</v>
      </c>
      <c r="AE1095" s="142">
        <v>4101.4901736174397</v>
      </c>
      <c r="AF1095" s="44">
        <v>4162.2929533411898</v>
      </c>
      <c r="AG1095" s="45">
        <v>3916.69639281335</v>
      </c>
      <c r="AH1095" s="140">
        <v>0.95494472180068601</v>
      </c>
      <c r="AI1095" s="44">
        <v>4174.8823335704301</v>
      </c>
      <c r="AJ1095" s="45">
        <v>3878.27745612634</v>
      </c>
      <c r="AK1095" s="46">
        <v>0.94557765396418703</v>
      </c>
    </row>
    <row r="1096" spans="1:37" x14ac:dyDescent="0.2">
      <c r="A1096" s="35" t="s">
        <v>6146</v>
      </c>
      <c r="B1096" s="35" t="s">
        <v>11944</v>
      </c>
      <c r="C1096" s="85" t="s">
        <v>979</v>
      </c>
      <c r="D1096" s="85" t="s">
        <v>979</v>
      </c>
      <c r="E1096" s="85" t="s">
        <v>12898</v>
      </c>
      <c r="F1096" s="85" t="s">
        <v>323</v>
      </c>
      <c r="G1096" s="85" t="s">
        <v>323</v>
      </c>
      <c r="H1096" s="840">
        <v>1.0293601652587201</v>
      </c>
      <c r="I1096" s="840">
        <v>1.0453871216257999</v>
      </c>
      <c r="J1096" s="86">
        <v>1.75</v>
      </c>
      <c r="K1096" s="44">
        <v>1.8013802892027599</v>
      </c>
      <c r="L1096" s="45">
        <v>1.69485955039634</v>
      </c>
      <c r="M1096" s="46">
        <v>0.96849117165505205</v>
      </c>
      <c r="N1096" s="139">
        <v>1.8294274628451499</v>
      </c>
      <c r="O1096" s="45">
        <v>1.6992553010963101</v>
      </c>
      <c r="P1096" s="99">
        <v>0.97100302919789305</v>
      </c>
      <c r="Q1096" s="86">
        <v>1.71173994344866</v>
      </c>
      <c r="R1096" s="44">
        <v>1.7619969110682601</v>
      </c>
      <c r="S1096" s="45">
        <v>1.65788982965474</v>
      </c>
      <c r="T1096" s="140">
        <v>0.96854071554501198</v>
      </c>
      <c r="U1096" s="44">
        <v>1.7894308924536999</v>
      </c>
      <c r="V1096" s="45">
        <v>1.6621775252784901</v>
      </c>
      <c r="W1096" s="99">
        <v>0.97104559114843403</v>
      </c>
      <c r="X1096" s="86">
        <v>1.68048499094186</v>
      </c>
      <c r="Y1096" s="44">
        <v>1.7298243079907101</v>
      </c>
      <c r="Z1096" s="45">
        <v>1.6276978399897599</v>
      </c>
      <c r="AA1096" s="46">
        <v>0.96858814494825796</v>
      </c>
      <c r="AB1096" s="139">
        <v>1.7567573676160599</v>
      </c>
      <c r="AC1096" s="45">
        <v>1.6318971904283499</v>
      </c>
      <c r="AD1096" s="99">
        <v>0.97108703691172105</v>
      </c>
      <c r="AE1096" s="142">
        <v>1.6761749196188001</v>
      </c>
      <c r="AF1096" s="44">
        <v>1.72538769226133</v>
      </c>
      <c r="AG1096" s="45">
        <v>1.62358099880014</v>
      </c>
      <c r="AH1096" s="140">
        <v>0.96862265375584</v>
      </c>
      <c r="AI1096" s="44">
        <v>1.7522516745616501</v>
      </c>
      <c r="AJ1096" s="45">
        <v>1.6277628023830499</v>
      </c>
      <c r="AK1096" s="46">
        <v>0.97111750291147403</v>
      </c>
    </row>
    <row r="1097" spans="1:37" x14ac:dyDescent="0.2">
      <c r="A1097" s="35" t="s">
        <v>6145</v>
      </c>
      <c r="B1097" s="35" t="s">
        <v>11943</v>
      </c>
      <c r="C1097" s="85" t="s">
        <v>943</v>
      </c>
      <c r="D1097" s="85" t="s">
        <v>943</v>
      </c>
      <c r="E1097" s="85" t="s">
        <v>12898</v>
      </c>
      <c r="F1097" s="85" t="s">
        <v>298</v>
      </c>
      <c r="G1097" s="85" t="s">
        <v>298</v>
      </c>
      <c r="H1097" s="840">
        <v>1.0217149874753499</v>
      </c>
      <c r="I1097" s="840">
        <v>1.0322569013581699</v>
      </c>
      <c r="J1097" s="86">
        <v>31096.333333333299</v>
      </c>
      <c r="K1097" s="44">
        <v>31771.5898221959</v>
      </c>
      <c r="L1097" s="45">
        <v>29892.845372065101</v>
      </c>
      <c r="M1097" s="46">
        <v>0.96129807497341802</v>
      </c>
      <c r="N1097" s="139">
        <v>32099.404690267402</v>
      </c>
      <c r="O1097" s="45">
        <v>29815.384698086698</v>
      </c>
      <c r="P1097" s="99">
        <v>0.95880708437500695</v>
      </c>
      <c r="Q1097" s="86">
        <v>31314.129069410101</v>
      </c>
      <c r="R1097" s="44">
        <v>31994.1149899538</v>
      </c>
      <c r="S1097" s="45">
        <v>30103.751895052999</v>
      </c>
      <c r="T1097" s="140">
        <v>0.96134725089513895</v>
      </c>
      <c r="U1097" s="44">
        <v>32324.225841919098</v>
      </c>
      <c r="V1097" s="45">
        <v>30025.524843147399</v>
      </c>
      <c r="W1097" s="99">
        <v>0.95884911174101495</v>
      </c>
      <c r="X1097" s="86">
        <v>31525.030250056399</v>
      </c>
      <c r="Y1097" s="44">
        <v>32209.5958870963</v>
      </c>
      <c r="Z1097" s="45">
        <v>30307.985273526101</v>
      </c>
      <c r="AA1097" s="46">
        <v>0.96139432803468505</v>
      </c>
      <c r="AB1097" s="139">
        <v>32541.930041145701</v>
      </c>
      <c r="AC1097" s="45">
        <v>30229.037420987501</v>
      </c>
      <c r="AD1097" s="99">
        <v>0.95889003693925001</v>
      </c>
      <c r="AE1097" s="142">
        <v>31734.8336591566</v>
      </c>
      <c r="AF1097" s="44">
        <v>32423.955174597399</v>
      </c>
      <c r="AG1097" s="45">
        <v>30510.776078638301</v>
      </c>
      <c r="AH1097" s="140">
        <v>0.96142858054133595</v>
      </c>
      <c r="AI1097" s="44">
        <v>32758.501058117901</v>
      </c>
      <c r="AJ1097" s="45">
        <v>30431.17050955</v>
      </c>
      <c r="AK1097" s="46">
        <v>0.95892012028144102</v>
      </c>
    </row>
    <row r="1098" spans="1:37" x14ac:dyDescent="0.2">
      <c r="A1098" s="35" t="s">
        <v>6144</v>
      </c>
      <c r="B1098" s="35" t="s">
        <v>9853</v>
      </c>
      <c r="C1098" s="85" t="s">
        <v>943</v>
      </c>
      <c r="D1098" s="85" t="s">
        <v>943</v>
      </c>
      <c r="E1098" s="85" t="s">
        <v>12898</v>
      </c>
      <c r="F1098" s="85" t="s">
        <v>460</v>
      </c>
      <c r="G1098" s="85" t="s">
        <v>460</v>
      </c>
      <c r="H1098" s="840">
        <v>1.03119589594422</v>
      </c>
      <c r="I1098" s="840">
        <v>1.03892049630596</v>
      </c>
      <c r="J1098" s="86">
        <v>9707.75</v>
      </c>
      <c r="K1098" s="44">
        <v>10010.591958852499</v>
      </c>
      <c r="L1098" s="45">
        <v>9418.6371907571192</v>
      </c>
      <c r="M1098" s="46">
        <v>0.97021835036513304</v>
      </c>
      <c r="N1098" s="139">
        <v>10085.5804480142</v>
      </c>
      <c r="O1098" s="45">
        <v>9367.9451024902901</v>
      </c>
      <c r="P1098" s="99">
        <v>0.96499653395383</v>
      </c>
      <c r="Q1098" s="86">
        <v>9685.6273335181995</v>
      </c>
      <c r="R1098" s="44">
        <v>9987.7791559690904</v>
      </c>
      <c r="S1098" s="45">
        <v>9397.6540932070202</v>
      </c>
      <c r="T1098" s="140">
        <v>0.97026798261021097</v>
      </c>
      <c r="U1098" s="44">
        <v>10062.596756373299</v>
      </c>
      <c r="V1098" s="45">
        <v>9347.0064951484001</v>
      </c>
      <c r="W1098" s="99">
        <v>0.965038832621821</v>
      </c>
      <c r="X1098" s="86">
        <v>9674.4932845919102</v>
      </c>
      <c r="Y1098" s="44">
        <v>9976.2977704110708</v>
      </c>
      <c r="Z1098" s="45">
        <v>9387.3107557695494</v>
      </c>
      <c r="AA1098" s="46">
        <v>0.97031549659766203</v>
      </c>
      <c r="AB1098" s="139">
        <v>10051.0293647369</v>
      </c>
      <c r="AC1098" s="45">
        <v>9336.6601920019293</v>
      </c>
      <c r="AD1098" s="99">
        <v>0.96508002200714305</v>
      </c>
      <c r="AE1098" s="142">
        <v>9666.6870321923707</v>
      </c>
      <c r="AF1098" s="44">
        <v>9968.2479949739609</v>
      </c>
      <c r="AG1098" s="45">
        <v>9380.0704088458606</v>
      </c>
      <c r="AH1098" s="140">
        <v>0.97035006694723702</v>
      </c>
      <c r="AI1098" s="44">
        <v>10042.9192891197</v>
      </c>
      <c r="AJ1098" s="45">
        <v>9329.4192172787098</v>
      </c>
      <c r="AK1098" s="46">
        <v>0.96511029954828498</v>
      </c>
    </row>
    <row r="1099" spans="1:37" x14ac:dyDescent="0.2">
      <c r="A1099" s="35" t="s">
        <v>6143</v>
      </c>
      <c r="B1099" s="35" t="s">
        <v>11942</v>
      </c>
      <c r="C1099" s="85" t="s">
        <v>943</v>
      </c>
      <c r="D1099" s="85" t="s">
        <v>943</v>
      </c>
      <c r="E1099" s="85" t="s">
        <v>12898</v>
      </c>
      <c r="F1099" s="85" t="s">
        <v>293</v>
      </c>
      <c r="G1099" s="85" t="s">
        <v>293</v>
      </c>
      <c r="H1099" s="840">
        <v>1.0307451524008699</v>
      </c>
      <c r="I1099" s="840">
        <v>1.0390598126539199</v>
      </c>
      <c r="J1099" s="86">
        <v>27754.916666666701</v>
      </c>
      <c r="K1099" s="44">
        <v>28608.245809456799</v>
      </c>
      <c r="L1099" s="45">
        <v>26916.558885910199</v>
      </c>
      <c r="M1099" s="46">
        <v>0.96979426056921503</v>
      </c>
      <c r="N1099" s="139">
        <v>28839.0185118917</v>
      </c>
      <c r="O1099" s="45">
        <v>26786.9899627142</v>
      </c>
      <c r="P1099" s="99">
        <v>0.965125937304112</v>
      </c>
      <c r="Q1099" s="86">
        <v>28075.500250458401</v>
      </c>
      <c r="R1099" s="44">
        <v>28938.685784389399</v>
      </c>
      <c r="S1099" s="45">
        <v>27228.851846525598</v>
      </c>
      <c r="T1099" s="140">
        <v>0.96984387111966197</v>
      </c>
      <c r="U1099" s="44">
        <v>29172.124030406201</v>
      </c>
      <c r="V1099" s="45">
        <v>27097.581210017201</v>
      </c>
      <c r="W1099" s="99">
        <v>0.96516824164423598</v>
      </c>
      <c r="X1099" s="86">
        <v>28369.107910769799</v>
      </c>
      <c r="Y1099" s="44">
        <v>29241.3204569632</v>
      </c>
      <c r="Z1099" s="45">
        <v>27514.9527766395</v>
      </c>
      <c r="AA1099" s="46">
        <v>0.96989136433838896</v>
      </c>
      <c r="AB1099" s="139">
        <v>29477.199950923201</v>
      </c>
      <c r="AC1099" s="45">
        <v>27382.130662063701</v>
      </c>
      <c r="AD1099" s="99">
        <v>0.965209436552941</v>
      </c>
      <c r="AE1099" s="142">
        <v>28645.490465620602</v>
      </c>
      <c r="AF1099" s="44">
        <v>29526.2004355838</v>
      </c>
      <c r="AG1099" s="45">
        <v>27784.003681601302</v>
      </c>
      <c r="AH1099" s="140">
        <v>0.96992591957700203</v>
      </c>
      <c r="AI1099" s="44">
        <v>29764.377956587199</v>
      </c>
      <c r="AJ1099" s="45">
        <v>27649.765143424898</v>
      </c>
      <c r="AK1099" s="46">
        <v>0.96523971815421705</v>
      </c>
    </row>
    <row r="1100" spans="1:37" x14ac:dyDescent="0.2">
      <c r="A1100" s="35" t="s">
        <v>6142</v>
      </c>
      <c r="B1100" s="35" t="s">
        <v>11941</v>
      </c>
      <c r="C1100" s="85" t="s">
        <v>943</v>
      </c>
      <c r="D1100" s="85" t="s">
        <v>943</v>
      </c>
      <c r="E1100" s="85" t="s">
        <v>12898</v>
      </c>
      <c r="F1100" s="85" t="s">
        <v>298</v>
      </c>
      <c r="G1100" s="85" t="s">
        <v>298</v>
      </c>
      <c r="H1100" s="840">
        <v>1.0217149874753499</v>
      </c>
      <c r="I1100" s="840">
        <v>1.0322569013581699</v>
      </c>
      <c r="J1100" s="86">
        <v>6083.8333333333303</v>
      </c>
      <c r="K1100" s="44">
        <v>6215.9436979687698</v>
      </c>
      <c r="L1100" s="45">
        <v>5848.3772717924403</v>
      </c>
      <c r="M1100" s="46">
        <v>0.96129807497341802</v>
      </c>
      <c r="N1100" s="139">
        <v>6280.0789450462098</v>
      </c>
      <c r="O1100" s="45">
        <v>5833.2225001568104</v>
      </c>
      <c r="P1100" s="99">
        <v>0.95880708437500695</v>
      </c>
      <c r="Q1100" s="86">
        <v>6134.1356876865102</v>
      </c>
      <c r="R1100" s="44">
        <v>6267.33836731671</v>
      </c>
      <c r="S1100" s="45">
        <v>5897.0344799751902</v>
      </c>
      <c r="T1100" s="140">
        <v>0.96134725089513895</v>
      </c>
      <c r="U1100" s="44">
        <v>6332.0038974818399</v>
      </c>
      <c r="V1100" s="45">
        <v>5881.7105554370701</v>
      </c>
      <c r="W1100" s="99">
        <v>0.95884911174101495</v>
      </c>
      <c r="X1100" s="86">
        <v>6181.9201483319803</v>
      </c>
      <c r="Y1100" s="44">
        <v>6316.1604669266098</v>
      </c>
      <c r="Z1100" s="45">
        <v>5943.2629669697099</v>
      </c>
      <c r="AA1100" s="46">
        <v>0.96139432803468505</v>
      </c>
      <c r="AB1100" s="139">
        <v>6381.3297367608102</v>
      </c>
      <c r="AC1100" s="45">
        <v>5927.78163938955</v>
      </c>
      <c r="AD1100" s="99">
        <v>0.95889003693925001</v>
      </c>
      <c r="AE1100" s="142">
        <v>6227.6696770445096</v>
      </c>
      <c r="AF1100" s="44">
        <v>6362.9034460821304</v>
      </c>
      <c r="AG1100" s="45">
        <v>5987.4596176812202</v>
      </c>
      <c r="AH1100" s="140">
        <v>0.96142858054133595</v>
      </c>
      <c r="AI1100" s="44">
        <v>6428.5550035081997</v>
      </c>
      <c r="AJ1100" s="45">
        <v>5971.8377557846097</v>
      </c>
      <c r="AK1100" s="46">
        <v>0.95892012028144102</v>
      </c>
    </row>
    <row r="1101" spans="1:37" x14ac:dyDescent="0.2">
      <c r="A1101" s="35" t="s">
        <v>6141</v>
      </c>
      <c r="B1101" s="35" t="s">
        <v>11940</v>
      </c>
      <c r="C1101" s="85" t="s">
        <v>943</v>
      </c>
      <c r="D1101" s="85" t="s">
        <v>943</v>
      </c>
      <c r="E1101" s="85" t="s">
        <v>12898</v>
      </c>
      <c r="F1101" s="85" t="s">
        <v>294</v>
      </c>
      <c r="G1101" s="85" t="s">
        <v>294</v>
      </c>
      <c r="H1101" s="840">
        <v>1.0219136323853799</v>
      </c>
      <c r="I1101" s="840">
        <v>1.03583749421188</v>
      </c>
      <c r="J1101" s="86">
        <v>13862.25</v>
      </c>
      <c r="K1101" s="44">
        <v>14166.022250534301</v>
      </c>
      <c r="L1101" s="45">
        <v>13328.3450731389</v>
      </c>
      <c r="M1101" s="46">
        <v>0.961484973445068</v>
      </c>
      <c r="N1101" s="139">
        <v>14359.038304138599</v>
      </c>
      <c r="O1101" s="45">
        <v>13337.3268153556</v>
      </c>
      <c r="P1101" s="99">
        <v>0.96213290161089204</v>
      </c>
      <c r="Q1101" s="86">
        <v>13973.3148161811</v>
      </c>
      <c r="R1101" s="44">
        <v>14279.5209002681</v>
      </c>
      <c r="S1101" s="45">
        <v>13435.819509208901</v>
      </c>
      <c r="T1101" s="140">
        <v>0.96153415892772098</v>
      </c>
      <c r="U1101" s="44">
        <v>14474.0834050267</v>
      </c>
      <c r="V1101" s="45">
        <v>13444.7752278672</v>
      </c>
      <c r="W1101" s="99">
        <v>0.96217507475736097</v>
      </c>
      <c r="X1101" s="86">
        <v>14083.3648402404</v>
      </c>
      <c r="Y1101" s="44">
        <v>14391.9825200986</v>
      </c>
      <c r="Z1101" s="45">
        <v>13542.299499968</v>
      </c>
      <c r="AA1101" s="46">
        <v>0.96158124522014699</v>
      </c>
      <c r="AB1101" s="139">
        <v>14588.077346186201</v>
      </c>
      <c r="AC1101" s="45">
        <v>13551.240981728801</v>
      </c>
      <c r="AD1101" s="99">
        <v>0.96221614191296401</v>
      </c>
      <c r="AE1101" s="142">
        <v>14187.0224567022</v>
      </c>
      <c r="AF1101" s="44">
        <v>14497.9116514616</v>
      </c>
      <c r="AG1101" s="45">
        <v>13642.4607554411</v>
      </c>
      <c r="AH1101" s="140">
        <v>0.96161550438627197</v>
      </c>
      <c r="AI1101" s="44">
        <v>14695.4497918781</v>
      </c>
      <c r="AJ1101" s="45">
        <v>13651.4102869903</v>
      </c>
      <c r="AK1101" s="46">
        <v>0.96224632960534096</v>
      </c>
    </row>
    <row r="1102" spans="1:37" x14ac:dyDescent="0.2">
      <c r="A1102" s="35" t="s">
        <v>6140</v>
      </c>
      <c r="B1102" s="35" t="s">
        <v>11939</v>
      </c>
      <c r="C1102" s="85" t="s">
        <v>943</v>
      </c>
      <c r="D1102" s="85" t="s">
        <v>943</v>
      </c>
      <c r="E1102" s="85" t="s">
        <v>12898</v>
      </c>
      <c r="F1102" s="85" t="s">
        <v>296</v>
      </c>
      <c r="G1102" s="85" t="s">
        <v>296</v>
      </c>
      <c r="H1102" s="840">
        <v>1.0302715864023499</v>
      </c>
      <c r="I1102" s="840">
        <v>1.0352148701584201</v>
      </c>
      <c r="J1102" s="86">
        <v>18891.5</v>
      </c>
      <c r="K1102" s="44">
        <v>19463.375674520001</v>
      </c>
      <c r="L1102" s="45">
        <v>18312.4509259017</v>
      </c>
      <c r="M1102" s="46">
        <v>0.96934869787479405</v>
      </c>
      <c r="N1102" s="139">
        <v>19556.7617195977</v>
      </c>
      <c r="O1102" s="45">
        <v>18165.208350278699</v>
      </c>
      <c r="P1102" s="99">
        <v>0.96155458011691397</v>
      </c>
      <c r="Q1102" s="86">
        <v>18963.2568295198</v>
      </c>
      <c r="R1102" s="44">
        <v>19537.304697104599</v>
      </c>
      <c r="S1102" s="45">
        <v>18382.948660538601</v>
      </c>
      <c r="T1102" s="140">
        <v>0.96939828563214903</v>
      </c>
      <c r="U1102" s="44">
        <v>19631.045456552001</v>
      </c>
      <c r="V1102" s="45">
        <v>18235.0057178559</v>
      </c>
      <c r="W1102" s="99">
        <v>0.96159672791383199</v>
      </c>
      <c r="X1102" s="86">
        <v>19028.408730813298</v>
      </c>
      <c r="Y1102" s="44">
        <v>19604.4288498073</v>
      </c>
      <c r="Z1102" s="45">
        <v>18447.010107130402</v>
      </c>
      <c r="AA1102" s="46">
        <v>0.96944575703057101</v>
      </c>
      <c r="AB1102" s="139">
        <v>19698.491673590099</v>
      </c>
      <c r="AC1102" s="45">
        <v>18298.4365458676</v>
      </c>
      <c r="AD1102" s="99">
        <v>0.96163777038467602</v>
      </c>
      <c r="AE1102" s="142">
        <v>19092.804094846098</v>
      </c>
      <c r="AF1102" s="44">
        <v>19670.7735636664</v>
      </c>
      <c r="AG1102" s="45">
        <v>18510.097372847002</v>
      </c>
      <c r="AH1102" s="140">
        <v>0.96948029639311095</v>
      </c>
      <c r="AI1102" s="44">
        <v>19765.154712006199</v>
      </c>
      <c r="AJ1102" s="45">
        <v>18360.937581411199</v>
      </c>
      <c r="AK1102" s="46">
        <v>0.96166793993175204</v>
      </c>
    </row>
    <row r="1103" spans="1:37" x14ac:dyDescent="0.2">
      <c r="A1103" s="35" t="s">
        <v>6139</v>
      </c>
      <c r="B1103" s="35" t="s">
        <v>11938</v>
      </c>
      <c r="C1103" s="85" t="s">
        <v>943</v>
      </c>
      <c r="D1103" s="85" t="s">
        <v>943</v>
      </c>
      <c r="E1103" s="85" t="s">
        <v>12898</v>
      </c>
      <c r="F1103" s="85" t="s">
        <v>460</v>
      </c>
      <c r="G1103" s="85" t="s">
        <v>460</v>
      </c>
      <c r="H1103" s="840">
        <v>1.03119589594422</v>
      </c>
      <c r="I1103" s="840">
        <v>1.03892049630596</v>
      </c>
      <c r="J1103" s="86">
        <v>9290.1666666666697</v>
      </c>
      <c r="K1103" s="44">
        <v>9579.9817393044304</v>
      </c>
      <c r="L1103" s="45">
        <v>9013.4901779504798</v>
      </c>
      <c r="M1103" s="46">
        <v>0.97021835036513304</v>
      </c>
      <c r="N1103" s="139">
        <v>9651.7445640984406</v>
      </c>
      <c r="O1103" s="45">
        <v>8964.9786331867399</v>
      </c>
      <c r="P1103" s="99">
        <v>0.96499653395383</v>
      </c>
      <c r="Q1103" s="86">
        <v>9284.6908717607093</v>
      </c>
      <c r="R1103" s="44">
        <v>9574.3351220703698</v>
      </c>
      <c r="S1103" s="45">
        <v>9008.6382813026994</v>
      </c>
      <c r="T1103" s="140">
        <v>0.97026798261021097</v>
      </c>
      <c r="U1103" s="44">
        <v>9646.0556485370707</v>
      </c>
      <c r="V1103" s="45">
        <v>8960.0872401384295</v>
      </c>
      <c r="W1103" s="99">
        <v>0.965038832621821</v>
      </c>
      <c r="X1103" s="86">
        <v>9288.9604124048401</v>
      </c>
      <c r="Y1103" s="44">
        <v>9578.73785486017</v>
      </c>
      <c r="Z1103" s="45">
        <v>9013.2222354386304</v>
      </c>
      <c r="AA1103" s="46">
        <v>0.97031549659766203</v>
      </c>
      <c r="AB1103" s="139">
        <v>9650.4913618220708</v>
      </c>
      <c r="AC1103" s="45">
        <v>8964.5901192271504</v>
      </c>
      <c r="AD1103" s="99">
        <v>0.96508002200714305</v>
      </c>
      <c r="AE1103" s="142">
        <v>9300.2763266674501</v>
      </c>
      <c r="AF1103" s="44">
        <v>9590.4067792066307</v>
      </c>
      <c r="AG1103" s="45">
        <v>9024.5237562095699</v>
      </c>
      <c r="AH1103" s="140">
        <v>0.97035006694723702</v>
      </c>
      <c r="AI1103" s="44">
        <v>9662.2476970839398</v>
      </c>
      <c r="AJ1103" s="45">
        <v>8975.7924715118497</v>
      </c>
      <c r="AK1103" s="46">
        <v>0.96511029954828498</v>
      </c>
    </row>
    <row r="1104" spans="1:37" x14ac:dyDescent="0.2">
      <c r="A1104" s="35" t="s">
        <v>6138</v>
      </c>
      <c r="B1104" s="35" t="s">
        <v>11937</v>
      </c>
      <c r="C1104" s="85" t="s">
        <v>943</v>
      </c>
      <c r="D1104" s="85" t="s">
        <v>943</v>
      </c>
      <c r="E1104" s="85" t="s">
        <v>12898</v>
      </c>
      <c r="F1104" s="85" t="s">
        <v>299</v>
      </c>
      <c r="G1104" s="85" t="s">
        <v>299</v>
      </c>
      <c r="H1104" s="840">
        <v>1.0234169768749299</v>
      </c>
      <c r="I1104" s="840">
        <v>1.03371279574734</v>
      </c>
      <c r="J1104" s="86">
        <v>12240.5</v>
      </c>
      <c r="K1104" s="44">
        <v>12527.1355054375</v>
      </c>
      <c r="L1104" s="45">
        <v>11786.370361527899</v>
      </c>
      <c r="M1104" s="46">
        <v>0.96289942090011604</v>
      </c>
      <c r="N1104" s="139">
        <v>12653.1614763454</v>
      </c>
      <c r="O1104" s="45">
        <v>11752.830954482901</v>
      </c>
      <c r="P1104" s="99">
        <v>0.96015938519528299</v>
      </c>
      <c r="Q1104" s="86">
        <v>12298.4265052266</v>
      </c>
      <c r="R1104" s="44">
        <v>12586.418474297399</v>
      </c>
      <c r="S1104" s="45">
        <v>11842.753553787499</v>
      </c>
      <c r="T1104" s="140">
        <v>0.96294867873988499</v>
      </c>
      <c r="U1104" s="44">
        <v>12713.040846010999</v>
      </c>
      <c r="V1104" s="45">
        <v>11808.9672315935</v>
      </c>
      <c r="W1104" s="99">
        <v>0.96020147183665805</v>
      </c>
      <c r="X1104" s="86">
        <v>12354.4356844992</v>
      </c>
      <c r="Y1104" s="44">
        <v>12643.739219225899</v>
      </c>
      <c r="Z1104" s="45">
        <v>11897.270099316</v>
      </c>
      <c r="AA1104" s="46">
        <v>0.96299583430129398</v>
      </c>
      <c r="AB1104" s="139">
        <v>12770.9382513045</v>
      </c>
      <c r="AC1104" s="45">
        <v>11863.253648805699</v>
      </c>
      <c r="AD1104" s="99">
        <v>0.96024245475576397</v>
      </c>
      <c r="AE1104" s="142">
        <v>12403.913043013299</v>
      </c>
      <c r="AF1104" s="44">
        <v>12694.375187900199</v>
      </c>
      <c r="AG1104" s="45">
        <v>11945.3421623185</v>
      </c>
      <c r="AH1104" s="140">
        <v>0.96303014386632602</v>
      </c>
      <c r="AI1104" s="44">
        <v>12822.0836299003</v>
      </c>
      <c r="AJ1104" s="45">
        <v>11911.1375864529</v>
      </c>
      <c r="AK1104" s="46">
        <v>0.96027258052747899</v>
      </c>
    </row>
    <row r="1105" spans="1:37" x14ac:dyDescent="0.2">
      <c r="A1105" s="35" t="s">
        <v>6137</v>
      </c>
      <c r="B1105" s="35" t="s">
        <v>11936</v>
      </c>
      <c r="C1105" s="85" t="s">
        <v>943</v>
      </c>
      <c r="D1105" s="85" t="s">
        <v>943</v>
      </c>
      <c r="E1105" s="85" t="s">
        <v>12898</v>
      </c>
      <c r="F1105" s="85" t="s">
        <v>298</v>
      </c>
      <c r="G1105" s="85" t="s">
        <v>298</v>
      </c>
      <c r="H1105" s="840">
        <v>1.0217149874753499</v>
      </c>
      <c r="I1105" s="840">
        <v>1.0322569013581699</v>
      </c>
      <c r="J1105" s="86">
        <v>15458.416666666701</v>
      </c>
      <c r="K1105" s="44">
        <v>15794.095990972</v>
      </c>
      <c r="L1105" s="45">
        <v>14860.146183803699</v>
      </c>
      <c r="M1105" s="46">
        <v>0.96129807497341802</v>
      </c>
      <c r="N1105" s="139">
        <v>15957.0572882368</v>
      </c>
      <c r="O1105" s="45">
        <v>14821.639413220701</v>
      </c>
      <c r="P1105" s="99">
        <v>0.95880708437500695</v>
      </c>
      <c r="Q1105" s="86">
        <v>15581.7053753006</v>
      </c>
      <c r="R1105" s="44">
        <v>15920.0619123698</v>
      </c>
      <c r="S1105" s="45">
        <v>14979.429626803299</v>
      </c>
      <c r="T1105" s="140">
        <v>0.96134725089513895</v>
      </c>
      <c r="U1105" s="44">
        <v>16084.322908583799</v>
      </c>
      <c r="V1105" s="45">
        <v>14940.504358517201</v>
      </c>
      <c r="W1105" s="99">
        <v>0.95884911174101495</v>
      </c>
      <c r="X1105" s="86">
        <v>15696.661469229401</v>
      </c>
      <c r="Y1105" s="44">
        <v>16037.5142764385</v>
      </c>
      <c r="Z1105" s="45">
        <v>15090.6813055977</v>
      </c>
      <c r="AA1105" s="46">
        <v>0.96139432803468505</v>
      </c>
      <c r="AB1105" s="139">
        <v>16202.9871298949</v>
      </c>
      <c r="AC1105" s="45">
        <v>15051.372296052299</v>
      </c>
      <c r="AD1105" s="99">
        <v>0.95889003693925001</v>
      </c>
      <c r="AE1105" s="142">
        <v>15809.746457892101</v>
      </c>
      <c r="AF1105" s="44">
        <v>16153.054904213601</v>
      </c>
      <c r="AG1105" s="45">
        <v>15199.942095729601</v>
      </c>
      <c r="AH1105" s="140">
        <v>0.96142858054133595</v>
      </c>
      <c r="AI1105" s="44">
        <v>16319.719889882001</v>
      </c>
      <c r="AJ1105" s="45">
        <v>15160.283975021001</v>
      </c>
      <c r="AK1105" s="46">
        <v>0.95892012028144102</v>
      </c>
    </row>
    <row r="1106" spans="1:37" x14ac:dyDescent="0.2">
      <c r="A1106" s="35" t="s">
        <v>6136</v>
      </c>
      <c r="B1106" s="35" t="s">
        <v>7553</v>
      </c>
      <c r="C1106" s="85" t="s">
        <v>943</v>
      </c>
      <c r="D1106" s="85" t="s">
        <v>943</v>
      </c>
      <c r="E1106" s="85" t="s">
        <v>12898</v>
      </c>
      <c r="F1106" s="85" t="s">
        <v>299</v>
      </c>
      <c r="G1106" s="85" t="s">
        <v>299</v>
      </c>
      <c r="H1106" s="840">
        <v>1.0234169768749299</v>
      </c>
      <c r="I1106" s="840">
        <v>1.03371279574734</v>
      </c>
      <c r="J1106" s="86">
        <v>11441.083333333299</v>
      </c>
      <c r="K1106" s="44">
        <v>11708.9989171741</v>
      </c>
      <c r="L1106" s="45">
        <v>11016.6125161366</v>
      </c>
      <c r="M1106" s="46">
        <v>0.96289942090011504</v>
      </c>
      <c r="N1106" s="139">
        <v>11826.794238878299</v>
      </c>
      <c r="O1106" s="45">
        <v>10985.263539301301</v>
      </c>
      <c r="P1106" s="99">
        <v>0.96015938519528299</v>
      </c>
      <c r="Q1106" s="86">
        <v>11487.2226505051</v>
      </c>
      <c r="R1106" s="44">
        <v>11756.2186776691</v>
      </c>
      <c r="S1106" s="45">
        <v>11061.6058736948</v>
      </c>
      <c r="T1106" s="140">
        <v>0.96294867873988499</v>
      </c>
      <c r="U1106" s="44">
        <v>11874.489041425901</v>
      </c>
      <c r="V1106" s="45">
        <v>11030.0480963304</v>
      </c>
      <c r="W1106" s="99">
        <v>0.96020147183665805</v>
      </c>
      <c r="X1106" s="86">
        <v>11525.039739263901</v>
      </c>
      <c r="Y1106" s="44">
        <v>11794.921328320799</v>
      </c>
      <c r="Z1106" s="45">
        <v>11098.565259068</v>
      </c>
      <c r="AA1106" s="46">
        <v>0.96299583430129398</v>
      </c>
      <c r="AB1106" s="139">
        <v>11913.5810499737</v>
      </c>
      <c r="AC1106" s="45">
        <v>11066.8324503885</v>
      </c>
      <c r="AD1106" s="99">
        <v>0.96024245475576397</v>
      </c>
      <c r="AE1106" s="142">
        <v>11560.6394029065</v>
      </c>
      <c r="AF1106" s="44">
        <v>11831.3546284638</v>
      </c>
      <c r="AG1106" s="45">
        <v>11133.244227367801</v>
      </c>
      <c r="AH1106" s="140">
        <v>0.96303014386632602</v>
      </c>
      <c r="AI1106" s="44">
        <v>11950.380877805401</v>
      </c>
      <c r="AJ1106" s="45">
        <v>11101.3650319767</v>
      </c>
      <c r="AK1106" s="46">
        <v>0.96027258052747899</v>
      </c>
    </row>
    <row r="1107" spans="1:37" x14ac:dyDescent="0.2">
      <c r="A1107" s="35" t="s">
        <v>6135</v>
      </c>
      <c r="B1107" s="35" t="s">
        <v>8690</v>
      </c>
      <c r="C1107" s="85" t="s">
        <v>943</v>
      </c>
      <c r="D1107" s="85" t="s">
        <v>943</v>
      </c>
      <c r="E1107" s="85" t="s">
        <v>12898</v>
      </c>
      <c r="F1107" s="85" t="s">
        <v>295</v>
      </c>
      <c r="G1107" s="85" t="s">
        <v>295</v>
      </c>
      <c r="H1107" s="840">
        <v>1.02173098684686</v>
      </c>
      <c r="I1107" s="840">
        <v>1.03103560290615</v>
      </c>
      <c r="J1107" s="86">
        <v>16073.416666666701</v>
      </c>
      <c r="K1107" s="44">
        <v>16422.707872834198</v>
      </c>
      <c r="L1107" s="45">
        <v>15451.586457605101</v>
      </c>
      <c r="M1107" s="46">
        <v>0.96131312825660098</v>
      </c>
      <c r="N1107" s="139">
        <v>16572.2648436784</v>
      </c>
      <c r="O1107" s="45">
        <v>15393.072127056101</v>
      </c>
      <c r="P1107" s="99">
        <v>0.95767268691407004</v>
      </c>
      <c r="Q1107" s="86">
        <v>16132.934605909601</v>
      </c>
      <c r="R1107" s="44">
        <v>16483.519195632001</v>
      </c>
      <c r="S1107" s="45">
        <v>15509.595198318801</v>
      </c>
      <c r="T1107" s="140">
        <v>0.96136230494838504</v>
      </c>
      <c r="U1107" s="44">
        <v>16633.6299580495</v>
      </c>
      <c r="V1107" s="45">
        <v>15450.748054403701</v>
      </c>
      <c r="W1107" s="99">
        <v>0.95771466455606402</v>
      </c>
      <c r="X1107" s="86">
        <v>16195.8455931996</v>
      </c>
      <c r="Y1107" s="44">
        <v>16547.797300759299</v>
      </c>
      <c r="Z1107" s="45">
        <v>15570.8379160891</v>
      </c>
      <c r="AA1107" s="46">
        <v>0.961409382825127</v>
      </c>
      <c r="AB1107" s="139">
        <v>16698.493425759501</v>
      </c>
      <c r="AC1107" s="45">
        <v>15511.6608634816</v>
      </c>
      <c r="AD1107" s="99">
        <v>0.95775554133429797</v>
      </c>
      <c r="AE1107" s="142">
        <v>16256.0535102505</v>
      </c>
      <c r="AF1107" s="44">
        <v>16609.313595263699</v>
      </c>
      <c r="AG1107" s="45">
        <v>15629.2791917625</v>
      </c>
      <c r="AH1107" s="140">
        <v>0.96144363586814896</v>
      </c>
      <c r="AI1107" s="44">
        <v>16760.5699318158</v>
      </c>
      <c r="AJ1107" s="45">
        <v>15569.813787494</v>
      </c>
      <c r="AK1107" s="46">
        <v>0.95778558908385703</v>
      </c>
    </row>
    <row r="1108" spans="1:37" x14ac:dyDescent="0.2">
      <c r="A1108" s="35" t="s">
        <v>6134</v>
      </c>
      <c r="B1108" s="35" t="s">
        <v>11935</v>
      </c>
      <c r="C1108" s="85" t="s">
        <v>943</v>
      </c>
      <c r="D1108" s="85" t="s">
        <v>943</v>
      </c>
      <c r="E1108" s="85" t="s">
        <v>12898</v>
      </c>
      <c r="F1108" s="85" t="s">
        <v>293</v>
      </c>
      <c r="G1108" s="85" t="s">
        <v>293</v>
      </c>
      <c r="H1108" s="840">
        <v>1.0307451524008699</v>
      </c>
      <c r="I1108" s="840">
        <v>1.0390598126539199</v>
      </c>
      <c r="J1108" s="86">
        <v>26734.916666666701</v>
      </c>
      <c r="K1108" s="44">
        <v>27556.885754007901</v>
      </c>
      <c r="L1108" s="45">
        <v>25927.368740129601</v>
      </c>
      <c r="M1108" s="46">
        <v>0.96979426056921503</v>
      </c>
      <c r="N1108" s="139">
        <v>27779.177502984701</v>
      </c>
      <c r="O1108" s="45">
        <v>25802.561506663998</v>
      </c>
      <c r="P1108" s="99">
        <v>0.965125937304112</v>
      </c>
      <c r="Q1108" s="86">
        <v>27029.802641444599</v>
      </c>
      <c r="R1108" s="44">
        <v>27860.838043021198</v>
      </c>
      <c r="S1108" s="45">
        <v>26214.688429379101</v>
      </c>
      <c r="T1108" s="140">
        <v>0.96984387111966197</v>
      </c>
      <c r="U1108" s="44">
        <v>28085.581668691699</v>
      </c>
      <c r="V1108" s="45">
        <v>26088.307087433801</v>
      </c>
      <c r="W1108" s="99">
        <v>0.96516824164423598</v>
      </c>
      <c r="X1108" s="86">
        <v>27292.387340605001</v>
      </c>
      <c r="Y1108" s="44">
        <v>28131.4959487755</v>
      </c>
      <c r="Z1108" s="45">
        <v>26470.650793831101</v>
      </c>
      <c r="AA1108" s="46">
        <v>0.96989136433838896</v>
      </c>
      <c r="AB1108" s="139">
        <v>28358.422877007099</v>
      </c>
      <c r="AC1108" s="45">
        <v>26342.8698072099</v>
      </c>
      <c r="AD1108" s="99">
        <v>0.965209436552941</v>
      </c>
      <c r="AE1108" s="142">
        <v>27540.9973752277</v>
      </c>
      <c r="AF1108" s="44">
        <v>28387.7495368011</v>
      </c>
      <c r="AG1108" s="45">
        <v>26712.727205235598</v>
      </c>
      <c r="AH1108" s="140">
        <v>0.96992591957700203</v>
      </c>
      <c r="AI1108" s="44">
        <v>28616.743573006101</v>
      </c>
      <c r="AJ1108" s="45">
        <v>26583.664544150801</v>
      </c>
      <c r="AK1108" s="46">
        <v>0.96523971815421705</v>
      </c>
    </row>
    <row r="1109" spans="1:37" x14ac:dyDescent="0.2">
      <c r="A1109" s="35" t="s">
        <v>6133</v>
      </c>
      <c r="B1109" s="35" t="s">
        <v>11934</v>
      </c>
      <c r="C1109" s="85" t="s">
        <v>943</v>
      </c>
      <c r="D1109" s="85" t="s">
        <v>943</v>
      </c>
      <c r="E1109" s="85" t="s">
        <v>12898</v>
      </c>
      <c r="F1109" s="85" t="s">
        <v>460</v>
      </c>
      <c r="G1109" s="85" t="s">
        <v>460</v>
      </c>
      <c r="H1109" s="840">
        <v>1.03119589594422</v>
      </c>
      <c r="I1109" s="840">
        <v>1.03892049630596</v>
      </c>
      <c r="J1109" s="86">
        <v>12548.833333333299</v>
      </c>
      <c r="K1109" s="44">
        <v>12940.305432221299</v>
      </c>
      <c r="L1109" s="45">
        <v>12175.108375673701</v>
      </c>
      <c r="M1109" s="46">
        <v>0.97021835036513304</v>
      </c>
      <c r="N1109" s="139">
        <v>13037.2401547275</v>
      </c>
      <c r="O1109" s="45">
        <v>12109.580671831</v>
      </c>
      <c r="P1109" s="99">
        <v>0.96499653395383</v>
      </c>
      <c r="Q1109" s="86">
        <v>12500.8625283088</v>
      </c>
      <c r="R1109" s="44">
        <v>12890.8381349549</v>
      </c>
      <c r="S1109" s="45">
        <v>12129.1866662298</v>
      </c>
      <c r="T1109" s="140">
        <v>0.97026798261021097</v>
      </c>
      <c r="U1109" s="44">
        <v>12987.4023021632</v>
      </c>
      <c r="V1109" s="45">
        <v>12063.817781084999</v>
      </c>
      <c r="W1109" s="99">
        <v>0.965038832621821</v>
      </c>
      <c r="X1109" s="86">
        <v>12466.458942400501</v>
      </c>
      <c r="Y1109" s="44">
        <v>12855.3612983605</v>
      </c>
      <c r="Z1109" s="45">
        <v>12096.398299509699</v>
      </c>
      <c r="AA1109" s="46">
        <v>0.97031549659766203</v>
      </c>
      <c r="AB1109" s="139">
        <v>12951.659711616699</v>
      </c>
      <c r="AC1109" s="45">
        <v>12031.1304704831</v>
      </c>
      <c r="AD1109" s="99">
        <v>0.96508002200714305</v>
      </c>
      <c r="AE1109" s="142">
        <v>12445.659674611999</v>
      </c>
      <c r="AF1109" s="44">
        <v>12833.913178778401</v>
      </c>
      <c r="AG1109" s="45">
        <v>12076.6466984623</v>
      </c>
      <c r="AH1109" s="140">
        <v>0.97035006694723702</v>
      </c>
      <c r="AI1109" s="44">
        <v>12930.050926002999</v>
      </c>
      <c r="AJ1109" s="45">
        <v>12011.434336640799</v>
      </c>
      <c r="AK1109" s="46">
        <v>0.96511029954828498</v>
      </c>
    </row>
    <row r="1110" spans="1:37" x14ac:dyDescent="0.2">
      <c r="A1110" s="35" t="s">
        <v>6132</v>
      </c>
      <c r="B1110" s="35" t="s">
        <v>11933</v>
      </c>
      <c r="C1110" s="85" t="s">
        <v>943</v>
      </c>
      <c r="D1110" s="85" t="s">
        <v>943</v>
      </c>
      <c r="E1110" s="85" t="s">
        <v>12898</v>
      </c>
      <c r="F1110" s="85" t="s">
        <v>294</v>
      </c>
      <c r="G1110" s="85" t="s">
        <v>294</v>
      </c>
      <c r="H1110" s="840">
        <v>1.0219136323853799</v>
      </c>
      <c r="I1110" s="840">
        <v>1.03583749421188</v>
      </c>
      <c r="J1110" s="86">
        <v>12668.916666666701</v>
      </c>
      <c r="K1110" s="44">
        <v>12946.5386492211</v>
      </c>
      <c r="L1110" s="45">
        <v>12180.9730048278</v>
      </c>
      <c r="M1110" s="46">
        <v>0.961484973445068</v>
      </c>
      <c r="N1110" s="139">
        <v>13122.9388943791</v>
      </c>
      <c r="O1110" s="45">
        <v>12189.1815527666</v>
      </c>
      <c r="P1110" s="99">
        <v>0.96213290161089204</v>
      </c>
      <c r="Q1110" s="86">
        <v>12768.147550084201</v>
      </c>
      <c r="R1110" s="44">
        <v>13047.9440417391</v>
      </c>
      <c r="S1110" s="45">
        <v>12277.0100156353</v>
      </c>
      <c r="T1110" s="140">
        <v>0.96153415892772098</v>
      </c>
      <c r="U1110" s="44">
        <v>13225.7259640068</v>
      </c>
      <c r="V1110" s="45">
        <v>12285.193323515299</v>
      </c>
      <c r="W1110" s="99">
        <v>0.96217507475736097</v>
      </c>
      <c r="X1110" s="86">
        <v>12869.352965267401</v>
      </c>
      <c r="Y1110" s="44">
        <v>13151.367235186</v>
      </c>
      <c r="Z1110" s="45">
        <v>12374.928449519401</v>
      </c>
      <c r="AA1110" s="46">
        <v>0.96158124522014699</v>
      </c>
      <c r="AB1110" s="139">
        <v>13330.5583276708</v>
      </c>
      <c r="AC1110" s="45">
        <v>12383.099159155699</v>
      </c>
      <c r="AD1110" s="99">
        <v>0.96221614191296301</v>
      </c>
      <c r="AE1110" s="142">
        <v>12967.603220430599</v>
      </c>
      <c r="AF1110" s="44">
        <v>13251.7705103226</v>
      </c>
      <c r="AG1110" s="45">
        <v>12469.8483114954</v>
      </c>
      <c r="AH1110" s="140">
        <v>0.96161550438627197</v>
      </c>
      <c r="AI1110" s="44">
        <v>13432.3296257847</v>
      </c>
      <c r="AJ1110" s="45">
        <v>12478.0286026377</v>
      </c>
      <c r="AK1110" s="46">
        <v>0.96224632960534096</v>
      </c>
    </row>
    <row r="1111" spans="1:37" x14ac:dyDescent="0.2">
      <c r="A1111" s="35" t="s">
        <v>6131</v>
      </c>
      <c r="B1111" s="35" t="s">
        <v>11932</v>
      </c>
      <c r="C1111" s="85" t="s">
        <v>943</v>
      </c>
      <c r="D1111" s="85" t="s">
        <v>943</v>
      </c>
      <c r="E1111" s="85" t="s">
        <v>12898</v>
      </c>
      <c r="F1111" s="85" t="s">
        <v>295</v>
      </c>
      <c r="G1111" s="85" t="s">
        <v>295</v>
      </c>
      <c r="H1111" s="840">
        <v>1.02173098684686</v>
      </c>
      <c r="I1111" s="840">
        <v>1.03103560290615</v>
      </c>
      <c r="J1111" s="86">
        <v>7176.1666666666697</v>
      </c>
      <c r="K1111" s="44">
        <v>7332.1118501109004</v>
      </c>
      <c r="L1111" s="45">
        <v>6898.5432272240796</v>
      </c>
      <c r="M1111" s="46">
        <v>0.96131312825660098</v>
      </c>
      <c r="N1111" s="139">
        <v>7398.8833257216702</v>
      </c>
      <c r="O1111" s="45">
        <v>6872.4188134098504</v>
      </c>
      <c r="P1111" s="99">
        <v>0.95767268691407004</v>
      </c>
      <c r="Q1111" s="86">
        <v>7184.8233702385596</v>
      </c>
      <c r="R1111" s="44">
        <v>7340.9566723942498</v>
      </c>
      <c r="S1111" s="45">
        <v>6907.2183558595598</v>
      </c>
      <c r="T1111" s="140">
        <v>0.96136230494838504</v>
      </c>
      <c r="U1111" s="44">
        <v>7407.8086953080901</v>
      </c>
      <c r="V1111" s="45">
        <v>6881.0107039225904</v>
      </c>
      <c r="W1111" s="99">
        <v>0.95771466455606402</v>
      </c>
      <c r="X1111" s="86">
        <v>7191.9866019707097</v>
      </c>
      <c r="Y1111" s="44">
        <v>7348.2755682209599</v>
      </c>
      <c r="Z1111" s="45">
        <v>6914.4434002872504</v>
      </c>
      <c r="AA1111" s="46">
        <v>0.961409382825127</v>
      </c>
      <c r="AB1111" s="139">
        <v>7415.1942422558104</v>
      </c>
      <c r="AC1111" s="45">
        <v>6888.1650212394798</v>
      </c>
      <c r="AD1111" s="99">
        <v>0.95775554133429797</v>
      </c>
      <c r="AE1111" s="142">
        <v>7203.1069017879599</v>
      </c>
      <c r="AF1111" s="44">
        <v>7359.6375231272596</v>
      </c>
      <c r="AG1111" s="45">
        <v>6925.3812892019696</v>
      </c>
      <c r="AH1111" s="140">
        <v>0.96144363586814896</v>
      </c>
      <c r="AI1111" s="44">
        <v>7426.6596672823798</v>
      </c>
      <c r="AJ1111" s="45">
        <v>6899.0319871629799</v>
      </c>
      <c r="AK1111" s="46">
        <v>0.95778558908385703</v>
      </c>
    </row>
    <row r="1112" spans="1:37" x14ac:dyDescent="0.2">
      <c r="A1112" s="35" t="s">
        <v>6130</v>
      </c>
      <c r="B1112" s="35" t="s">
        <v>11931</v>
      </c>
      <c r="C1112" s="85" t="s">
        <v>943</v>
      </c>
      <c r="D1112" s="85" t="s">
        <v>943</v>
      </c>
      <c r="E1112" s="85" t="s">
        <v>12898</v>
      </c>
      <c r="F1112" s="85" t="s">
        <v>294</v>
      </c>
      <c r="G1112" s="85" t="s">
        <v>294</v>
      </c>
      <c r="H1112" s="840">
        <v>1.0219136323853799</v>
      </c>
      <c r="I1112" s="840">
        <v>1.03583749421188</v>
      </c>
      <c r="J1112" s="86">
        <v>13285.25</v>
      </c>
      <c r="K1112" s="44">
        <v>13576.3780846479</v>
      </c>
      <c r="L1112" s="45">
        <v>12773.568243461101</v>
      </c>
      <c r="M1112" s="46">
        <v>0.961484973445068</v>
      </c>
      <c r="N1112" s="139">
        <v>13761.3600699784</v>
      </c>
      <c r="O1112" s="45">
        <v>12782.1761311261</v>
      </c>
      <c r="P1112" s="99">
        <v>0.96213290161089204</v>
      </c>
      <c r="Q1112" s="86">
        <v>13381.5123844433</v>
      </c>
      <c r="R1112" s="44">
        <v>13674.7499275965</v>
      </c>
      <c r="S1112" s="45">
        <v>12866.781255756599</v>
      </c>
      <c r="T1112" s="140">
        <v>0.96153415892772098</v>
      </c>
      <c r="U1112" s="44">
        <v>13861.072257067</v>
      </c>
      <c r="V1112" s="45">
        <v>12875.3576788683</v>
      </c>
      <c r="W1112" s="99">
        <v>0.96217507475736097</v>
      </c>
      <c r="X1112" s="86">
        <v>13467.099045347401</v>
      </c>
      <c r="Y1112" s="44">
        <v>13762.212103124701</v>
      </c>
      <c r="Z1112" s="45">
        <v>12949.7098695282</v>
      </c>
      <c r="AA1112" s="46">
        <v>0.96158124522014699</v>
      </c>
      <c r="AB1112" s="139">
        <v>13949.7261294358</v>
      </c>
      <c r="AC1112" s="45">
        <v>12958.260086173899</v>
      </c>
      <c r="AD1112" s="99">
        <v>0.96221614191296301</v>
      </c>
      <c r="AE1112" s="142">
        <v>13551.7656539698</v>
      </c>
      <c r="AF1112" s="44">
        <v>13848.7340646838</v>
      </c>
      <c r="AG1112" s="45">
        <v>13031.5879646668</v>
      </c>
      <c r="AH1112" s="140">
        <v>0.96161550438627197</v>
      </c>
      <c r="AI1112" s="44">
        <v>14037.426977154701</v>
      </c>
      <c r="AJ1112" s="45">
        <v>13040.136760204199</v>
      </c>
      <c r="AK1112" s="46">
        <v>0.96224632960534096</v>
      </c>
    </row>
    <row r="1113" spans="1:37" x14ac:dyDescent="0.2">
      <c r="A1113" s="35" t="s">
        <v>6129</v>
      </c>
      <c r="B1113" s="35" t="s">
        <v>11930</v>
      </c>
      <c r="C1113" s="85" t="s">
        <v>943</v>
      </c>
      <c r="D1113" s="85" t="s">
        <v>943</v>
      </c>
      <c r="E1113" s="85" t="s">
        <v>12898</v>
      </c>
      <c r="F1113" s="85" t="s">
        <v>460</v>
      </c>
      <c r="G1113" s="85" t="s">
        <v>460</v>
      </c>
      <c r="H1113" s="840">
        <v>1.03119589594422</v>
      </c>
      <c r="I1113" s="840">
        <v>1.03892049630596</v>
      </c>
      <c r="J1113" s="86">
        <v>40680.5</v>
      </c>
      <c r="K1113" s="44">
        <v>41949.5646449587</v>
      </c>
      <c r="L1113" s="45">
        <v>39468.967602028803</v>
      </c>
      <c r="M1113" s="46">
        <v>0.97021835036513304</v>
      </c>
      <c r="N1113" s="139">
        <v>42263.805249974699</v>
      </c>
      <c r="O1113" s="45">
        <v>39256.541499508799</v>
      </c>
      <c r="P1113" s="99">
        <v>0.96499653395383</v>
      </c>
      <c r="Q1113" s="86">
        <v>40392.816395546397</v>
      </c>
      <c r="R1113" s="44">
        <v>41652.906492715701</v>
      </c>
      <c r="S1113" s="45">
        <v>39191.856476051398</v>
      </c>
      <c r="T1113" s="140">
        <v>0.97026798261021097</v>
      </c>
      <c r="U1113" s="44">
        <v>41964.924856856604</v>
      </c>
      <c r="V1113" s="45">
        <v>38980.636380665601</v>
      </c>
      <c r="W1113" s="99">
        <v>0.965038832621821</v>
      </c>
      <c r="X1113" s="86">
        <v>40295.112939169601</v>
      </c>
      <c r="Y1113" s="44">
        <v>41552.155089480402</v>
      </c>
      <c r="Z1113" s="45">
        <v>39098.972522029202</v>
      </c>
      <c r="AA1113" s="46">
        <v>0.97031549659766203</v>
      </c>
      <c r="AB1113" s="139">
        <v>41863.418733466897</v>
      </c>
      <c r="AC1113" s="45">
        <v>38888.008482114099</v>
      </c>
      <c r="AD1113" s="99">
        <v>0.96508002200714305</v>
      </c>
      <c r="AE1113" s="142">
        <v>40505.468780900199</v>
      </c>
      <c r="AF1113" s="44">
        <v>41769.073170160897</v>
      </c>
      <c r="AG1113" s="45">
        <v>39304.484343275799</v>
      </c>
      <c r="AH1113" s="140">
        <v>0.97035006694723802</v>
      </c>
      <c r="AI1113" s="44">
        <v>42081.9617289585</v>
      </c>
      <c r="AJ1113" s="45">
        <v>39092.245108478302</v>
      </c>
      <c r="AK1113" s="46">
        <v>0.96511029954828498</v>
      </c>
    </row>
    <row r="1114" spans="1:37" x14ac:dyDescent="0.2">
      <c r="A1114" s="35" t="s">
        <v>6128</v>
      </c>
      <c r="B1114" s="35" t="s">
        <v>11929</v>
      </c>
      <c r="C1114" s="85" t="s">
        <v>943</v>
      </c>
      <c r="D1114" s="85" t="s">
        <v>943</v>
      </c>
      <c r="E1114" s="85" t="s">
        <v>12898</v>
      </c>
      <c r="F1114" s="85" t="s">
        <v>298</v>
      </c>
      <c r="G1114" s="85" t="s">
        <v>298</v>
      </c>
      <c r="H1114" s="840">
        <v>1.0217149874753499</v>
      </c>
      <c r="I1114" s="840">
        <v>1.0322569013581699</v>
      </c>
      <c r="J1114" s="86">
        <v>30218</v>
      </c>
      <c r="K1114" s="44">
        <v>30874.183491529999</v>
      </c>
      <c r="L1114" s="45">
        <v>29048.505229546699</v>
      </c>
      <c r="M1114" s="46">
        <v>0.96129807497341802</v>
      </c>
      <c r="N1114" s="139">
        <v>31192.7390452412</v>
      </c>
      <c r="O1114" s="45">
        <v>28973.232475643999</v>
      </c>
      <c r="P1114" s="99">
        <v>0.95880708437500695</v>
      </c>
      <c r="Q1114" s="86">
        <v>30436.3405160195</v>
      </c>
      <c r="R1114" s="44">
        <v>31097.2652691203</v>
      </c>
      <c r="S1114" s="45">
        <v>29259.892282383698</v>
      </c>
      <c r="T1114" s="140">
        <v>0.96134725089513895</v>
      </c>
      <c r="U1114" s="44">
        <v>31418.122549748401</v>
      </c>
      <c r="V1114" s="45">
        <v>29183.858068432401</v>
      </c>
      <c r="W1114" s="99">
        <v>0.95884911174101495</v>
      </c>
      <c r="X1114" s="86">
        <v>30654.244185537798</v>
      </c>
      <c r="Y1114" s="44">
        <v>31319.900714093001</v>
      </c>
      <c r="Z1114" s="45">
        <v>29470.816490166198</v>
      </c>
      <c r="AA1114" s="46">
        <v>0.96139432803468505</v>
      </c>
      <c r="AB1114" s="139">
        <v>31643.0551164399</v>
      </c>
      <c r="AC1114" s="45">
        <v>29394.049339415102</v>
      </c>
      <c r="AD1114" s="99">
        <v>0.95889003693925001</v>
      </c>
      <c r="AE1114" s="142">
        <v>30866.986807100799</v>
      </c>
      <c r="AF1114" s="44">
        <v>31537.263039018701</v>
      </c>
      <c r="AG1114" s="45">
        <v>29676.403311539099</v>
      </c>
      <c r="AH1114" s="140">
        <v>0.96142858054133595</v>
      </c>
      <c r="AI1114" s="44">
        <v>31862.660155761401</v>
      </c>
      <c r="AJ1114" s="45">
        <v>29598.974701790801</v>
      </c>
      <c r="AK1114" s="46">
        <v>0.95892012028144102</v>
      </c>
    </row>
    <row r="1115" spans="1:37" x14ac:dyDescent="0.2">
      <c r="A1115" s="35" t="s">
        <v>6127</v>
      </c>
      <c r="B1115" s="35" t="s">
        <v>11928</v>
      </c>
      <c r="C1115" s="85" t="s">
        <v>943</v>
      </c>
      <c r="D1115" s="85" t="s">
        <v>943</v>
      </c>
      <c r="E1115" s="85" t="s">
        <v>12898</v>
      </c>
      <c r="F1115" s="85" t="s">
        <v>293</v>
      </c>
      <c r="G1115" s="85" t="s">
        <v>293</v>
      </c>
      <c r="H1115" s="840">
        <v>1.0307451524008699</v>
      </c>
      <c r="I1115" s="840">
        <v>1.0390598126539199</v>
      </c>
      <c r="J1115" s="86">
        <v>7822.3333333333303</v>
      </c>
      <c r="K1115" s="44">
        <v>8062.8321637970803</v>
      </c>
      <c r="L1115" s="45">
        <v>7586.0539709259201</v>
      </c>
      <c r="M1115" s="46">
        <v>0.96979426056921503</v>
      </c>
      <c r="N1115" s="139">
        <v>8127.8722078498104</v>
      </c>
      <c r="O1115" s="45">
        <v>7549.5367902385296</v>
      </c>
      <c r="P1115" s="99">
        <v>0.965125937304112</v>
      </c>
      <c r="Q1115" s="86">
        <v>7911.6059433993596</v>
      </c>
      <c r="R1115" s="44">
        <v>8154.8494738648096</v>
      </c>
      <c r="S1115" s="45">
        <v>7673.0225349197599</v>
      </c>
      <c r="T1115" s="140">
        <v>0.96984387111966197</v>
      </c>
      <c r="U1115" s="44">
        <v>8220.6317893401392</v>
      </c>
      <c r="V1115" s="45">
        <v>7636.0307969728501</v>
      </c>
      <c r="W1115" s="99">
        <v>0.96516824164423598</v>
      </c>
      <c r="X1115" s="86">
        <v>7989.16765468413</v>
      </c>
      <c r="Y1115" s="44">
        <v>8234.7958317835</v>
      </c>
      <c r="Z1115" s="45">
        <v>7748.62471652971</v>
      </c>
      <c r="AA1115" s="46">
        <v>0.96989136433838896</v>
      </c>
      <c r="AB1115" s="139">
        <v>8301.2230465368102</v>
      </c>
      <c r="AC1115" s="45">
        <v>7711.2200105046504</v>
      </c>
      <c r="AD1115" s="99">
        <v>0.965209436552941</v>
      </c>
      <c r="AE1115" s="142">
        <v>8063.1351370394004</v>
      </c>
      <c r="AF1115" s="44">
        <v>8311.0374556564893</v>
      </c>
      <c r="AG1115" s="45">
        <v>7820.6437624665796</v>
      </c>
      <c r="AH1115" s="140">
        <v>0.96992591957700203</v>
      </c>
      <c r="AI1115" s="44">
        <v>8378.0796848953596</v>
      </c>
      <c r="AJ1115" s="45">
        <v>7782.8582871152703</v>
      </c>
      <c r="AK1115" s="46">
        <v>0.96523971815421605</v>
      </c>
    </row>
    <row r="1116" spans="1:37" x14ac:dyDescent="0.2">
      <c r="A1116" s="35" t="s">
        <v>6126</v>
      </c>
      <c r="B1116" s="35" t="s">
        <v>11927</v>
      </c>
      <c r="C1116" s="85" t="s">
        <v>943</v>
      </c>
      <c r="D1116" s="85" t="s">
        <v>943</v>
      </c>
      <c r="E1116" s="85" t="s">
        <v>12898</v>
      </c>
      <c r="F1116" s="85" t="s">
        <v>296</v>
      </c>
      <c r="G1116" s="85" t="s">
        <v>296</v>
      </c>
      <c r="H1116" s="840">
        <v>1.0302715864023499</v>
      </c>
      <c r="I1116" s="840">
        <v>1.0352148701584201</v>
      </c>
      <c r="J1116" s="86">
        <v>12795.583333333299</v>
      </c>
      <c r="K1116" s="44">
        <v>13182.9259397768</v>
      </c>
      <c r="L1116" s="45">
        <v>12403.3820427151</v>
      </c>
      <c r="M1116" s="46">
        <v>0.96934869787479405</v>
      </c>
      <c r="N1116" s="139">
        <v>13246.1781390179</v>
      </c>
      <c r="O1116" s="45">
        <v>12303.6517594343</v>
      </c>
      <c r="P1116" s="99">
        <v>0.96155458011691397</v>
      </c>
      <c r="Q1116" s="86">
        <v>12854.4907594868</v>
      </c>
      <c r="R1116" s="44">
        <v>13243.6165871708</v>
      </c>
      <c r="S1116" s="45">
        <v>12461.1213049208</v>
      </c>
      <c r="T1116" s="140">
        <v>0.96939828563214903</v>
      </c>
      <c r="U1116" s="44">
        <v>13307.1599825347</v>
      </c>
      <c r="V1116" s="45">
        <v>12360.8362533211</v>
      </c>
      <c r="W1116" s="99">
        <v>0.96159672791383199</v>
      </c>
      <c r="X1116" s="86">
        <v>12902.9063309991</v>
      </c>
      <c r="Y1116" s="44">
        <v>13293.497774839399</v>
      </c>
      <c r="Z1116" s="45">
        <v>12508.667795949899</v>
      </c>
      <c r="AA1116" s="46">
        <v>0.96944575703057101</v>
      </c>
      <c r="AB1116" s="139">
        <v>13357.2805021114</v>
      </c>
      <c r="AC1116" s="45">
        <v>12407.922075624299</v>
      </c>
      <c r="AD1116" s="99">
        <v>0.96163777038467602</v>
      </c>
      <c r="AE1116" s="142">
        <v>12951.698414812499</v>
      </c>
      <c r="AF1116" s="44">
        <v>13343.7668724337</v>
      </c>
      <c r="AG1116" s="45">
        <v>12556.4164179866</v>
      </c>
      <c r="AH1116" s="140">
        <v>0.96948029639311095</v>
      </c>
      <c r="AI1116" s="44">
        <v>13407.790792821101</v>
      </c>
      <c r="AJ1116" s="45">
        <v>12455.2331331901</v>
      </c>
      <c r="AK1116" s="46">
        <v>0.96166793993175204</v>
      </c>
    </row>
    <row r="1117" spans="1:37" x14ac:dyDescent="0.2">
      <c r="A1117" s="35" t="s">
        <v>6125</v>
      </c>
      <c r="B1117" s="35" t="s">
        <v>11926</v>
      </c>
      <c r="C1117" s="85" t="s">
        <v>943</v>
      </c>
      <c r="D1117" s="85" t="s">
        <v>943</v>
      </c>
      <c r="E1117" s="85" t="s">
        <v>12898</v>
      </c>
      <c r="F1117" s="85" t="s">
        <v>293</v>
      </c>
      <c r="G1117" s="85" t="s">
        <v>293</v>
      </c>
      <c r="H1117" s="840">
        <v>1.0307451524008699</v>
      </c>
      <c r="I1117" s="840">
        <v>1.0390598126539199</v>
      </c>
      <c r="J1117" s="86">
        <v>7547.9166666666697</v>
      </c>
      <c r="K1117" s="44">
        <v>7779.9785148924002</v>
      </c>
      <c r="L1117" s="45">
        <v>7319.9262625880501</v>
      </c>
      <c r="M1117" s="46">
        <v>0.96979426056921503</v>
      </c>
      <c r="N1117" s="139">
        <v>7842.7368775940304</v>
      </c>
      <c r="O1117" s="45">
        <v>7284.6901476099902</v>
      </c>
      <c r="P1117" s="99">
        <v>0.965125937304112</v>
      </c>
      <c r="Q1117" s="86">
        <v>7629.2999095555797</v>
      </c>
      <c r="R1117" s="44">
        <v>7863.8638979868201</v>
      </c>
      <c r="S1117" s="45">
        <v>7399.2297582162801</v>
      </c>
      <c r="T1117" s="140">
        <v>0.96984387111966197</v>
      </c>
      <c r="U1117" s="44">
        <v>7927.2989347033599</v>
      </c>
      <c r="V1117" s="45">
        <v>7363.55797868229</v>
      </c>
      <c r="W1117" s="99">
        <v>0.96516824164423598</v>
      </c>
      <c r="X1117" s="86">
        <v>7706.7607746085296</v>
      </c>
      <c r="Y1117" s="44">
        <v>7943.70630914092</v>
      </c>
      <c r="Z1117" s="45">
        <v>7474.7207223146497</v>
      </c>
      <c r="AA1117" s="46">
        <v>0.96989136433838896</v>
      </c>
      <c r="AB1117" s="139">
        <v>8007.7854066332802</v>
      </c>
      <c r="AC1117" s="45">
        <v>7438.6382249082098</v>
      </c>
      <c r="AD1117" s="99">
        <v>0.965209436552941</v>
      </c>
      <c r="AE1117" s="142">
        <v>7779.5280093821402</v>
      </c>
      <c r="AF1117" s="44">
        <v>8018.7107836374398</v>
      </c>
      <c r="AG1117" s="45">
        <v>7545.5658583750201</v>
      </c>
      <c r="AH1117" s="140">
        <v>0.96992591957700203</v>
      </c>
      <c r="AI1117" s="44">
        <v>8083.3949159644899</v>
      </c>
      <c r="AJ1117" s="45">
        <v>7509.1094231488496</v>
      </c>
      <c r="AK1117" s="46">
        <v>0.96523971815421705</v>
      </c>
    </row>
    <row r="1118" spans="1:37" x14ac:dyDescent="0.2">
      <c r="A1118" s="35" t="s">
        <v>6124</v>
      </c>
      <c r="B1118" s="35" t="s">
        <v>11925</v>
      </c>
      <c r="C1118" s="85" t="s">
        <v>943</v>
      </c>
      <c r="D1118" s="85" t="s">
        <v>943</v>
      </c>
      <c r="E1118" s="85" t="s">
        <v>12898</v>
      </c>
      <c r="F1118" s="85" t="s">
        <v>294</v>
      </c>
      <c r="G1118" s="85" t="s">
        <v>294</v>
      </c>
      <c r="H1118" s="840">
        <v>1.0219136323853799</v>
      </c>
      <c r="I1118" s="840">
        <v>1.03583749421188</v>
      </c>
      <c r="J1118" s="86">
        <v>22133.416666666701</v>
      </c>
      <c r="K1118" s="44">
        <v>22618.440222932499</v>
      </c>
      <c r="L1118" s="45">
        <v>21280.947535998599</v>
      </c>
      <c r="M1118" s="46">
        <v>0.961484973445068</v>
      </c>
      <c r="N1118" s="139">
        <v>22926.6228583474</v>
      </c>
      <c r="O1118" s="45">
        <v>21295.288400062898</v>
      </c>
      <c r="P1118" s="99">
        <v>0.96213290161089204</v>
      </c>
      <c r="Q1118" s="86">
        <v>22293.402080218199</v>
      </c>
      <c r="R1118" s="44">
        <v>22781.931498023601</v>
      </c>
      <c r="S1118" s="45">
        <v>21435.8676188401</v>
      </c>
      <c r="T1118" s="140">
        <v>0.96153415892772098</v>
      </c>
      <c r="U1118" s="44">
        <v>23092.341748231102</v>
      </c>
      <c r="V1118" s="45">
        <v>21450.155813129801</v>
      </c>
      <c r="W1118" s="99">
        <v>0.96217507475736097</v>
      </c>
      <c r="X1118" s="86">
        <v>22439.096897689498</v>
      </c>
      <c r="Y1118" s="44">
        <v>22930.819018165399</v>
      </c>
      <c r="Z1118" s="45">
        <v>21577.014736495799</v>
      </c>
      <c r="AA1118" s="46">
        <v>0.96158124522014699</v>
      </c>
      <c r="AB1118" s="139">
        <v>23243.257902880199</v>
      </c>
      <c r="AC1118" s="45">
        <v>21591.261244905902</v>
      </c>
      <c r="AD1118" s="99">
        <v>0.96221614191296301</v>
      </c>
      <c r="AE1118" s="142">
        <v>22582.717865705501</v>
      </c>
      <c r="AF1118" s="44">
        <v>23077.5872432775</v>
      </c>
      <c r="AG1118" s="45">
        <v>21715.8916308433</v>
      </c>
      <c r="AH1118" s="140">
        <v>0.96161550438627297</v>
      </c>
      <c r="AI1118" s="44">
        <v>23392.025886506199</v>
      </c>
      <c r="AJ1118" s="45">
        <v>21730.137378788098</v>
      </c>
      <c r="AK1118" s="46">
        <v>0.96224632960534096</v>
      </c>
    </row>
    <row r="1119" spans="1:37" x14ac:dyDescent="0.2">
      <c r="A1119" s="35" t="s">
        <v>6123</v>
      </c>
      <c r="B1119" s="35" t="s">
        <v>8701</v>
      </c>
      <c r="C1119" s="85" t="s">
        <v>943</v>
      </c>
      <c r="D1119" s="85" t="s">
        <v>943</v>
      </c>
      <c r="E1119" s="85" t="s">
        <v>12898</v>
      </c>
      <c r="F1119" s="85" t="s">
        <v>297</v>
      </c>
      <c r="G1119" s="85" t="s">
        <v>297</v>
      </c>
      <c r="H1119" s="840">
        <v>1.0304180622102601</v>
      </c>
      <c r="I1119" s="840">
        <v>1.03916491533634</v>
      </c>
      <c r="J1119" s="86">
        <v>11833.166666666701</v>
      </c>
      <c r="K1119" s="44">
        <v>12193.108666477699</v>
      </c>
      <c r="L1119" s="45">
        <v>11472.095479375999</v>
      </c>
      <c r="M1119" s="46">
        <v>0.96948651215166703</v>
      </c>
      <c r="N1119" s="139">
        <v>12296.6116373275</v>
      </c>
      <c r="O1119" s="45">
        <v>11421.6512732104</v>
      </c>
      <c r="P1119" s="99">
        <v>0.96522356144822097</v>
      </c>
      <c r="Q1119" s="86">
        <v>11876.6310211976</v>
      </c>
      <c r="R1119" s="44">
        <v>12237.895122448601</v>
      </c>
      <c r="S1119" s="45">
        <v>11514.8226040805</v>
      </c>
      <c r="T1119" s="140">
        <v>0.96953610695901404</v>
      </c>
      <c r="U1119" s="44">
        <v>12341.778269623701</v>
      </c>
      <c r="V1119" s="45">
        <v>11464.106576147</v>
      </c>
      <c r="W1119" s="99">
        <v>0.96526587006750197</v>
      </c>
      <c r="X1119" s="86">
        <v>11921.691540545</v>
      </c>
      <c r="Y1119" s="44">
        <v>12284.3262954768</v>
      </c>
      <c r="Z1119" s="45">
        <v>11559.0764244159</v>
      </c>
      <c r="AA1119" s="46">
        <v>0.96958358510654097</v>
      </c>
      <c r="AB1119" s="139">
        <v>12388.603580396401</v>
      </c>
      <c r="AC1119" s="45">
        <v>11508.093120232101</v>
      </c>
      <c r="AD1119" s="99">
        <v>0.96530706914314302</v>
      </c>
      <c r="AE1119" s="142">
        <v>11962.4023570026</v>
      </c>
      <c r="AF1119" s="44">
        <v>12326.275456081999</v>
      </c>
      <c r="AG1119" s="45">
        <v>11598.962196283101</v>
      </c>
      <c r="AH1119" s="140">
        <v>0.969618129379612</v>
      </c>
      <c r="AI1119" s="44">
        <v>12430.9088325339</v>
      </c>
      <c r="AJ1119" s="45">
        <v>11547.753836489001</v>
      </c>
      <c r="AK1119" s="46">
        <v>0.965337353807454</v>
      </c>
    </row>
    <row r="1120" spans="1:37" x14ac:dyDescent="0.2">
      <c r="A1120" s="35" t="s">
        <v>6122</v>
      </c>
      <c r="B1120" s="35" t="s">
        <v>11924</v>
      </c>
      <c r="C1120" s="85" t="s">
        <v>943</v>
      </c>
      <c r="D1120" s="85" t="s">
        <v>943</v>
      </c>
      <c r="E1120" s="85" t="s">
        <v>12898</v>
      </c>
      <c r="F1120" s="85" t="s">
        <v>297</v>
      </c>
      <c r="G1120" s="85" t="s">
        <v>297</v>
      </c>
      <c r="H1120" s="840">
        <v>1.0304180622102601</v>
      </c>
      <c r="I1120" s="840">
        <v>1.03916491533634</v>
      </c>
      <c r="J1120" s="86">
        <v>18522.583333333299</v>
      </c>
      <c r="K1120" s="44">
        <v>19086.004425461299</v>
      </c>
      <c r="L1120" s="45">
        <v>17957.394711871901</v>
      </c>
      <c r="M1120" s="46">
        <v>0.96948651215166703</v>
      </c>
      <c r="N1120" s="139">
        <v>19248.0187413936</v>
      </c>
      <c r="O1120" s="45">
        <v>17878.4338522215</v>
      </c>
      <c r="P1120" s="99">
        <v>0.96522356144822097</v>
      </c>
      <c r="Q1120" s="86">
        <v>18591.752587201001</v>
      </c>
      <c r="R1120" s="44">
        <v>19157.277673996199</v>
      </c>
      <c r="S1120" s="45">
        <v>18025.375424940001</v>
      </c>
      <c r="T1120" s="140">
        <v>0.96953610695901404</v>
      </c>
      <c r="U1120" s="44">
        <v>19319.897003232902</v>
      </c>
      <c r="V1120" s="45">
        <v>17945.984237164299</v>
      </c>
      <c r="W1120" s="99">
        <v>0.96526587006750197</v>
      </c>
      <c r="X1120" s="86">
        <v>18654.672780302099</v>
      </c>
      <c r="Y1120" s="44">
        <v>19222.111777445301</v>
      </c>
      <c r="Z1120" s="45">
        <v>18087.264513314702</v>
      </c>
      <c r="AA1120" s="46">
        <v>0.96958358510654097</v>
      </c>
      <c r="AB1120" s="139">
        <v>19385.281460369799</v>
      </c>
      <c r="AC1120" s="45">
        <v>18007.487507377798</v>
      </c>
      <c r="AD1120" s="99">
        <v>0.96530706914314302</v>
      </c>
      <c r="AE1120" s="142">
        <v>18708.2375567171</v>
      </c>
      <c r="AF1120" s="44">
        <v>19277.3058905615</v>
      </c>
      <c r="AG1120" s="45">
        <v>18139.8463037334</v>
      </c>
      <c r="AH1120" s="140">
        <v>0.969618129379612</v>
      </c>
      <c r="AI1120" s="44">
        <v>19440.944096718002</v>
      </c>
      <c r="AJ1120" s="45">
        <v>18059.760537402501</v>
      </c>
      <c r="AK1120" s="46">
        <v>0.965337353807454</v>
      </c>
    </row>
    <row r="1121" spans="1:37" x14ac:dyDescent="0.2">
      <c r="A1121" s="35" t="s">
        <v>6121</v>
      </c>
      <c r="B1121" s="35" t="s">
        <v>11923</v>
      </c>
      <c r="C1121" s="85" t="s">
        <v>943</v>
      </c>
      <c r="D1121" s="85" t="s">
        <v>943</v>
      </c>
      <c r="E1121" s="85" t="s">
        <v>12898</v>
      </c>
      <c r="F1121" s="85" t="s">
        <v>296</v>
      </c>
      <c r="G1121" s="85" t="s">
        <v>296</v>
      </c>
      <c r="H1121" s="840">
        <v>1.0302715864023499</v>
      </c>
      <c r="I1121" s="840">
        <v>1.0352148701584201</v>
      </c>
      <c r="J1121" s="86">
        <v>8971.3333333333303</v>
      </c>
      <c r="K1121" s="44">
        <v>9242.9098254776309</v>
      </c>
      <c r="L1121" s="45">
        <v>8696.3502848674107</v>
      </c>
      <c r="M1121" s="46">
        <v>0.96934869787479405</v>
      </c>
      <c r="N1121" s="139">
        <v>9287.2576718145301</v>
      </c>
      <c r="O1121" s="45">
        <v>8626.4266564222107</v>
      </c>
      <c r="P1121" s="99">
        <v>0.96155458011691397</v>
      </c>
      <c r="Q1121" s="86">
        <v>9011.6683431115707</v>
      </c>
      <c r="R1121" s="44">
        <v>9284.4658399894106</v>
      </c>
      <c r="S1121" s="45">
        <v>8735.89584249787</v>
      </c>
      <c r="T1121" s="140">
        <v>0.96939828563214903</v>
      </c>
      <c r="U1121" s="44">
        <v>9329.0130737249492</v>
      </c>
      <c r="V1121" s="45">
        <v>8665.5907917807508</v>
      </c>
      <c r="W1121" s="99">
        <v>0.96159672791383199</v>
      </c>
      <c r="X1121" s="86">
        <v>9047.6760734473792</v>
      </c>
      <c r="Y1121" s="44">
        <v>9321.5635814452307</v>
      </c>
      <c r="Z1121" s="45">
        <v>8771.2311803905704</v>
      </c>
      <c r="AA1121" s="46">
        <v>0.96944575703057101</v>
      </c>
      <c r="AB1121" s="139">
        <v>9366.2888116092308</v>
      </c>
      <c r="AC1121" s="45">
        <v>8700.5870464327108</v>
      </c>
      <c r="AD1121" s="99">
        <v>0.96163777038467602</v>
      </c>
      <c r="AE1121" s="142">
        <v>9082.2309086583191</v>
      </c>
      <c r="AF1121" s="44">
        <v>9357.1644463358807</v>
      </c>
      <c r="AG1121" s="45">
        <v>8805.0439132367392</v>
      </c>
      <c r="AH1121" s="140">
        <v>0.96948029639311095</v>
      </c>
      <c r="AI1121" s="44">
        <v>9402.0604908554706</v>
      </c>
      <c r="AJ1121" s="45">
        <v>8734.0902879139303</v>
      </c>
      <c r="AK1121" s="46">
        <v>0.96166793993175204</v>
      </c>
    </row>
    <row r="1122" spans="1:37" x14ac:dyDescent="0.2">
      <c r="A1122" s="35" t="s">
        <v>6120</v>
      </c>
      <c r="B1122" s="35" t="s">
        <v>11922</v>
      </c>
      <c r="C1122" s="85" t="s">
        <v>943</v>
      </c>
      <c r="D1122" s="85" t="s">
        <v>943</v>
      </c>
      <c r="E1122" s="85" t="s">
        <v>12898</v>
      </c>
      <c r="F1122" s="85" t="s">
        <v>460</v>
      </c>
      <c r="G1122" s="85" t="s">
        <v>460</v>
      </c>
      <c r="H1122" s="840">
        <v>1.03119589594422</v>
      </c>
      <c r="I1122" s="840">
        <v>1.03892049630596</v>
      </c>
      <c r="J1122" s="86">
        <v>8824.4166666666697</v>
      </c>
      <c r="K1122" s="44">
        <v>9099.7022507684105</v>
      </c>
      <c r="L1122" s="45">
        <v>8561.6109812679206</v>
      </c>
      <c r="M1122" s="46">
        <v>0.97021835036513304</v>
      </c>
      <c r="N1122" s="139">
        <v>9167.8673429439405</v>
      </c>
      <c r="O1122" s="45">
        <v>8515.5314974977391</v>
      </c>
      <c r="P1122" s="99">
        <v>0.96499653395383</v>
      </c>
      <c r="Q1122" s="86">
        <v>8816.0632192705798</v>
      </c>
      <c r="R1122" s="44">
        <v>9091.0882100965791</v>
      </c>
      <c r="S1122" s="45">
        <v>8553.9438743257506</v>
      </c>
      <c r="T1122" s="140">
        <v>0.97026798261021097</v>
      </c>
      <c r="U1122" s="44">
        <v>9159.1887752293205</v>
      </c>
      <c r="V1122" s="45">
        <v>8507.8433574450501</v>
      </c>
      <c r="W1122" s="99">
        <v>0.965038832621821</v>
      </c>
      <c r="X1122" s="86">
        <v>8818.2465758156504</v>
      </c>
      <c r="Y1122" s="44">
        <v>9093.3396784052402</v>
      </c>
      <c r="Z1122" s="45">
        <v>8556.4813053331909</v>
      </c>
      <c r="AA1122" s="46">
        <v>0.97031549659766203</v>
      </c>
      <c r="AB1122" s="139">
        <v>9161.4571090947393</v>
      </c>
      <c r="AC1122" s="45">
        <v>8510.3135994525801</v>
      </c>
      <c r="AD1122" s="99">
        <v>0.96508002200714305</v>
      </c>
      <c r="AE1122" s="142">
        <v>8822.6043428129506</v>
      </c>
      <c r="AF1122" s="44">
        <v>9097.8333898483306</v>
      </c>
      <c r="AG1122" s="45">
        <v>8561.0147146975305</v>
      </c>
      <c r="AH1122" s="140">
        <v>0.97035006694723702</v>
      </c>
      <c r="AI1122" s="44">
        <v>9165.9844825463606</v>
      </c>
      <c r="AJ1122" s="45">
        <v>8514.7863200882093</v>
      </c>
      <c r="AK1122" s="46">
        <v>0.96511029954828498</v>
      </c>
    </row>
    <row r="1123" spans="1:37" x14ac:dyDescent="0.2">
      <c r="A1123" s="35" t="s">
        <v>6119</v>
      </c>
      <c r="B1123" s="35" t="s">
        <v>11921</v>
      </c>
      <c r="C1123" s="85" t="s">
        <v>943</v>
      </c>
      <c r="D1123" s="85" t="s">
        <v>943</v>
      </c>
      <c r="E1123" s="85" t="s">
        <v>12898</v>
      </c>
      <c r="F1123" s="85" t="s">
        <v>298</v>
      </c>
      <c r="G1123" s="85" t="s">
        <v>298</v>
      </c>
      <c r="H1123" s="840">
        <v>1.0217149874753499</v>
      </c>
      <c r="I1123" s="840">
        <v>1.0322569013581699</v>
      </c>
      <c r="J1123" s="86">
        <v>11658.5</v>
      </c>
      <c r="K1123" s="44">
        <v>11911.664181481299</v>
      </c>
      <c r="L1123" s="45">
        <v>11207.2936070776</v>
      </c>
      <c r="M1123" s="46">
        <v>0.96129807497341802</v>
      </c>
      <c r="N1123" s="139">
        <v>12034.567084484201</v>
      </c>
      <c r="O1123" s="45">
        <v>11178.252393186</v>
      </c>
      <c r="P1123" s="99">
        <v>0.95880708437500695</v>
      </c>
      <c r="Q1123" s="86">
        <v>11753.573878380599</v>
      </c>
      <c r="R1123" s="44">
        <v>12008.802587940199</v>
      </c>
      <c r="S1123" s="45">
        <v>11299.265936174101</v>
      </c>
      <c r="T1123" s="140">
        <v>0.96134725089513895</v>
      </c>
      <c r="U1123" s="44">
        <v>12132.7077515814</v>
      </c>
      <c r="V1123" s="45">
        <v>11269.9038730676</v>
      </c>
      <c r="W1123" s="99">
        <v>0.95884911174101495</v>
      </c>
      <c r="X1123" s="86">
        <v>11844.111844867301</v>
      </c>
      <c r="Y1123" s="44">
        <v>12101.306585235199</v>
      </c>
      <c r="Z1123" s="45">
        <v>11386.861948263901</v>
      </c>
      <c r="AA1123" s="46">
        <v>0.96139432803468505</v>
      </c>
      <c r="AB1123" s="139">
        <v>12226.1661923223</v>
      </c>
      <c r="AC1123" s="45">
        <v>11357.200844437401</v>
      </c>
      <c r="AD1123" s="99">
        <v>0.95889003693925001</v>
      </c>
      <c r="AE1123" s="142">
        <v>11937.396985658301</v>
      </c>
      <c r="AF1123" s="44">
        <v>12196.6174116901</v>
      </c>
      <c r="AG1123" s="45">
        <v>11476.9546392799</v>
      </c>
      <c r="AH1123" s="140">
        <v>0.96142858054133595</v>
      </c>
      <c r="AI1123" s="44">
        <v>12322.460422697999</v>
      </c>
      <c r="AJ1123" s="45">
        <v>11447.010153334801</v>
      </c>
      <c r="AK1123" s="46">
        <v>0.95892012028144102</v>
      </c>
    </row>
    <row r="1124" spans="1:37" x14ac:dyDescent="0.2">
      <c r="A1124" s="35" t="s">
        <v>6118</v>
      </c>
      <c r="B1124" s="35" t="s">
        <v>11920</v>
      </c>
      <c r="C1124" s="85" t="s">
        <v>943</v>
      </c>
      <c r="D1124" s="85" t="s">
        <v>943</v>
      </c>
      <c r="E1124" s="85" t="s">
        <v>12898</v>
      </c>
      <c r="F1124" s="85" t="s">
        <v>295</v>
      </c>
      <c r="G1124" s="85" t="s">
        <v>295</v>
      </c>
      <c r="H1124" s="840">
        <v>1.02173098684686</v>
      </c>
      <c r="I1124" s="840">
        <v>1.03103560290615</v>
      </c>
      <c r="J1124" s="86">
        <v>18575.333333333299</v>
      </c>
      <c r="K1124" s="44">
        <v>18978.993657676099</v>
      </c>
      <c r="L1124" s="45">
        <v>17856.7117950758</v>
      </c>
      <c r="M1124" s="46">
        <v>0.96131312825660098</v>
      </c>
      <c r="N1124" s="139">
        <v>19151.830002515999</v>
      </c>
      <c r="O1124" s="45">
        <v>17789.0893836578</v>
      </c>
      <c r="P1124" s="99">
        <v>0.95767268691407004</v>
      </c>
      <c r="Q1124" s="86">
        <v>18607.801056927499</v>
      </c>
      <c r="R1124" s="44">
        <v>19012.166936944701</v>
      </c>
      <c r="S1124" s="45">
        <v>17888.8385141088</v>
      </c>
      <c r="T1124" s="140">
        <v>0.96136230494838504</v>
      </c>
      <c r="U1124" s="44">
        <v>19185.305381486902</v>
      </c>
      <c r="V1124" s="45">
        <v>17820.963947361299</v>
      </c>
      <c r="W1124" s="99">
        <v>0.95771466455606402</v>
      </c>
      <c r="X1124" s="86">
        <v>18639.234286893501</v>
      </c>
      <c r="Y1124" s="44">
        <v>19044.283242017598</v>
      </c>
      <c r="Z1124" s="45">
        <v>17919.9347320952</v>
      </c>
      <c r="AA1124" s="46">
        <v>0.961409382825127</v>
      </c>
      <c r="AB1124" s="139">
        <v>19217.714160696101</v>
      </c>
      <c r="AC1124" s="45">
        <v>17851.829924500398</v>
      </c>
      <c r="AD1124" s="99">
        <v>0.95775554133429797</v>
      </c>
      <c r="AE1124" s="142">
        <v>18674.994860205399</v>
      </c>
      <c r="AF1124" s="44">
        <v>19080.820927877801</v>
      </c>
      <c r="AG1124" s="45">
        <v>17954.954958214901</v>
      </c>
      <c r="AH1124" s="140">
        <v>0.96144363586814896</v>
      </c>
      <c r="AI1124" s="44">
        <v>19254.5845849611</v>
      </c>
      <c r="AJ1124" s="45">
        <v>17886.6409533199</v>
      </c>
      <c r="AK1124" s="46">
        <v>0.95778558908385703</v>
      </c>
    </row>
    <row r="1125" spans="1:37" x14ac:dyDescent="0.2">
      <c r="A1125" s="35" t="s">
        <v>6117</v>
      </c>
      <c r="B1125" s="35" t="s">
        <v>11919</v>
      </c>
      <c r="C1125" s="85" t="s">
        <v>943</v>
      </c>
      <c r="D1125" s="85" t="s">
        <v>943</v>
      </c>
      <c r="E1125" s="85" t="s">
        <v>12898</v>
      </c>
      <c r="F1125" s="85" t="s">
        <v>294</v>
      </c>
      <c r="G1125" s="85" t="s">
        <v>294</v>
      </c>
      <c r="H1125" s="840">
        <v>1.0219136323853799</v>
      </c>
      <c r="I1125" s="840">
        <v>1.03583749421188</v>
      </c>
      <c r="J1125" s="86">
        <v>12617.75</v>
      </c>
      <c r="K1125" s="44">
        <v>12894.250735030701</v>
      </c>
      <c r="L1125" s="45">
        <v>12131.7770236865</v>
      </c>
      <c r="M1125" s="46">
        <v>0.961484973445068</v>
      </c>
      <c r="N1125" s="139">
        <v>13069.938542591901</v>
      </c>
      <c r="O1125" s="45">
        <v>12139.9524193008</v>
      </c>
      <c r="P1125" s="99">
        <v>0.96213290161089204</v>
      </c>
      <c r="Q1125" s="86">
        <v>12722.7242706167</v>
      </c>
      <c r="R1125" s="44">
        <v>13001.5253732236</v>
      </c>
      <c r="S1125" s="45">
        <v>12233.3339808167</v>
      </c>
      <c r="T1125" s="140">
        <v>0.96153415892772098</v>
      </c>
      <c r="U1125" s="44">
        <v>13178.674828024299</v>
      </c>
      <c r="V1125" s="45">
        <v>12241.4881761979</v>
      </c>
      <c r="W1125" s="99">
        <v>0.96217507475736097</v>
      </c>
      <c r="X1125" s="86">
        <v>12827.1128090415</v>
      </c>
      <c r="Y1125" s="44">
        <v>13108.2014437047</v>
      </c>
      <c r="Z1125" s="45">
        <v>12334.3111074974</v>
      </c>
      <c r="AA1125" s="46">
        <v>0.96158124522014699</v>
      </c>
      <c r="AB1125" s="139">
        <v>13286.8043900906</v>
      </c>
      <c r="AC1125" s="45">
        <v>12342.454998998301</v>
      </c>
      <c r="AD1125" s="99">
        <v>0.96221614191296301</v>
      </c>
      <c r="AE1125" s="142">
        <v>12926.4157249616</v>
      </c>
      <c r="AF1125" s="44">
        <v>13209.680447219</v>
      </c>
      <c r="AG1125" s="45">
        <v>12430.241777265601</v>
      </c>
      <c r="AH1125" s="140">
        <v>0.96161550438627197</v>
      </c>
      <c r="AI1125" s="44">
        <v>13389.666073685201</v>
      </c>
      <c r="AJ1125" s="45">
        <v>12438.396086297</v>
      </c>
      <c r="AK1125" s="46">
        <v>0.96224632960534096</v>
      </c>
    </row>
    <row r="1126" spans="1:37" x14ac:dyDescent="0.2">
      <c r="A1126" s="35" t="s">
        <v>6116</v>
      </c>
      <c r="B1126" s="35" t="s">
        <v>11918</v>
      </c>
      <c r="C1126" s="85" t="s">
        <v>943</v>
      </c>
      <c r="D1126" s="85" t="s">
        <v>943</v>
      </c>
      <c r="E1126" s="85" t="s">
        <v>12898</v>
      </c>
      <c r="F1126" s="85" t="s">
        <v>460</v>
      </c>
      <c r="G1126" s="85" t="s">
        <v>460</v>
      </c>
      <c r="H1126" s="840">
        <v>1.03119589594422</v>
      </c>
      <c r="I1126" s="840">
        <v>1.03892049630596</v>
      </c>
      <c r="J1126" s="86">
        <v>12806.75</v>
      </c>
      <c r="K1126" s="44">
        <v>13206.2680403836</v>
      </c>
      <c r="L1126" s="45">
        <v>12425.343858538699</v>
      </c>
      <c r="M1126" s="46">
        <v>0.97021835036513304</v>
      </c>
      <c r="N1126" s="139">
        <v>13305.195066066401</v>
      </c>
      <c r="O1126" s="45">
        <v>12358.4693612132</v>
      </c>
      <c r="P1126" s="99">
        <v>0.96499653395383</v>
      </c>
      <c r="Q1126" s="86">
        <v>12753.1323410081</v>
      </c>
      <c r="R1126" s="44">
        <v>13150.977730481</v>
      </c>
      <c r="S1126" s="45">
        <v>12373.955988471</v>
      </c>
      <c r="T1126" s="140">
        <v>0.97026798261021097</v>
      </c>
      <c r="U1126" s="44">
        <v>13249.4905811758</v>
      </c>
      <c r="V1126" s="45">
        <v>12307.2679466381</v>
      </c>
      <c r="W1126" s="99">
        <v>0.965038832621821</v>
      </c>
      <c r="X1126" s="86">
        <v>12720.626670143</v>
      </c>
      <c r="Y1126" s="44">
        <v>13117.45801609</v>
      </c>
      <c r="Z1126" s="45">
        <v>12343.0211844733</v>
      </c>
      <c r="AA1126" s="46">
        <v>0.97031549659766203</v>
      </c>
      <c r="AB1126" s="139">
        <v>13215.719773467799</v>
      </c>
      <c r="AC1126" s="45">
        <v>12276.422666766201</v>
      </c>
      <c r="AD1126" s="99">
        <v>0.96508002200714305</v>
      </c>
      <c r="AE1126" s="142">
        <v>12721.4727028824</v>
      </c>
      <c r="AF1126" s="44">
        <v>13118.330441578701</v>
      </c>
      <c r="AG1126" s="45">
        <v>12344.2818889094</v>
      </c>
      <c r="AH1126" s="140">
        <v>0.97035006694723702</v>
      </c>
      <c r="AI1126" s="44">
        <v>13216.598734221299</v>
      </c>
      <c r="AJ1126" s="45">
        <v>12277.6243309742</v>
      </c>
      <c r="AK1126" s="46">
        <v>0.96511029954828498</v>
      </c>
    </row>
    <row r="1127" spans="1:37" x14ac:dyDescent="0.2">
      <c r="A1127" s="35" t="s">
        <v>6115</v>
      </c>
      <c r="B1127" s="35" t="s">
        <v>11917</v>
      </c>
      <c r="C1127" s="85" t="s">
        <v>943</v>
      </c>
      <c r="D1127" s="85" t="s">
        <v>943</v>
      </c>
      <c r="E1127" s="85" t="s">
        <v>12898</v>
      </c>
      <c r="F1127" s="85" t="s">
        <v>297</v>
      </c>
      <c r="G1127" s="85" t="s">
        <v>297</v>
      </c>
      <c r="H1127" s="840">
        <v>1.0304180622102601</v>
      </c>
      <c r="I1127" s="840">
        <v>1.03916491533634</v>
      </c>
      <c r="J1127" s="86">
        <v>7353.6666666666697</v>
      </c>
      <c r="K1127" s="44">
        <v>7577.3509568068202</v>
      </c>
      <c r="L1127" s="45">
        <v>7129.28064819264</v>
      </c>
      <c r="M1127" s="46">
        <v>0.96948651215166703</v>
      </c>
      <c r="N1127" s="139">
        <v>7641.6723990783403</v>
      </c>
      <c r="O1127" s="45">
        <v>7097.9323297030696</v>
      </c>
      <c r="P1127" s="99">
        <v>0.96522356144822097</v>
      </c>
      <c r="Q1127" s="86">
        <v>7372.5586500965601</v>
      </c>
      <c r="R1127" s="44">
        <v>7596.8175977639603</v>
      </c>
      <c r="S1127" s="45">
        <v>7147.96181194162</v>
      </c>
      <c r="T1127" s="140">
        <v>0.96953610695901404</v>
      </c>
      <c r="U1127" s="44">
        <v>7661.3042854398</v>
      </c>
      <c r="V1127" s="45">
        <v>7116.4792400091501</v>
      </c>
      <c r="W1127" s="99">
        <v>0.96526587006750197</v>
      </c>
      <c r="X1127" s="86">
        <v>7393.6807561077703</v>
      </c>
      <c r="Y1127" s="44">
        <v>7618.58219730983</v>
      </c>
      <c r="Z1127" s="45">
        <v>7168.7914946402198</v>
      </c>
      <c r="AA1127" s="46">
        <v>0.96958358510654097</v>
      </c>
      <c r="AB1127" s="139">
        <v>7683.2536369446698</v>
      </c>
      <c r="AC1127" s="45">
        <v>7137.1723008584504</v>
      </c>
      <c r="AD1127" s="99">
        <v>0.96530706914314302</v>
      </c>
      <c r="AE1127" s="142">
        <v>7407.1805940692702</v>
      </c>
      <c r="AF1127" s="44">
        <v>7632.4926741822701</v>
      </c>
      <c r="AG1127" s="45">
        <v>7182.1365915984097</v>
      </c>
      <c r="AH1127" s="140">
        <v>0.969618129379612</v>
      </c>
      <c r="AI1127" s="44">
        <v>7697.2821949169802</v>
      </c>
      <c r="AJ1127" s="45">
        <v>7150.4281138527504</v>
      </c>
      <c r="AK1127" s="46">
        <v>0.965337353807454</v>
      </c>
    </row>
    <row r="1128" spans="1:37" x14ac:dyDescent="0.2">
      <c r="A1128" s="35" t="s">
        <v>6114</v>
      </c>
      <c r="B1128" s="35" t="s">
        <v>11916</v>
      </c>
      <c r="C1128" s="85" t="s">
        <v>943</v>
      </c>
      <c r="D1128" s="85" t="s">
        <v>943</v>
      </c>
      <c r="E1128" s="85" t="s">
        <v>12898</v>
      </c>
      <c r="F1128" s="85" t="s">
        <v>460</v>
      </c>
      <c r="G1128" s="85" t="s">
        <v>460</v>
      </c>
      <c r="H1128" s="840">
        <v>1.03119589594422</v>
      </c>
      <c r="I1128" s="840">
        <v>1.03892049630596</v>
      </c>
      <c r="J1128" s="86">
        <v>12846.25</v>
      </c>
      <c r="K1128" s="44">
        <v>13247.000278273401</v>
      </c>
      <c r="L1128" s="45">
        <v>12463.6674833781</v>
      </c>
      <c r="M1128" s="46">
        <v>0.97021835036513304</v>
      </c>
      <c r="N1128" s="139">
        <v>13346.2324256705</v>
      </c>
      <c r="O1128" s="45">
        <v>12396.586724304399</v>
      </c>
      <c r="P1128" s="99">
        <v>0.96499653395383</v>
      </c>
      <c r="Q1128" s="86">
        <v>12814.700175087301</v>
      </c>
      <c r="R1128" s="44">
        <v>13214.4662283056</v>
      </c>
      <c r="S1128" s="45">
        <v>12433.693286636701</v>
      </c>
      <c r="T1128" s="140">
        <v>0.97026798261021097</v>
      </c>
      <c r="U1128" s="44">
        <v>13313.4546659138</v>
      </c>
      <c r="V1128" s="45">
        <v>12366.6832973649</v>
      </c>
      <c r="W1128" s="99">
        <v>0.965038832621821</v>
      </c>
      <c r="X1128" s="86">
        <v>12798.3254532516</v>
      </c>
      <c r="Y1128" s="44">
        <v>13197.580682351499</v>
      </c>
      <c r="Z1128" s="45">
        <v>12418.413517790301</v>
      </c>
      <c r="AA1128" s="46">
        <v>0.97031549659766203</v>
      </c>
      <c r="AB1128" s="139">
        <v>13296.4426317774</v>
      </c>
      <c r="AC1128" s="45">
        <v>12351.4082100787</v>
      </c>
      <c r="AD1128" s="99">
        <v>0.96508002200714305</v>
      </c>
      <c r="AE1128" s="142">
        <v>12785.8162368472</v>
      </c>
      <c r="AF1128" s="44">
        <v>13184.6812297338</v>
      </c>
      <c r="AG1128" s="45">
        <v>12406.7176413998</v>
      </c>
      <c r="AH1128" s="140">
        <v>0.97035006694723702</v>
      </c>
      <c r="AI1128" s="44">
        <v>13283.4465504621</v>
      </c>
      <c r="AJ1128" s="45">
        <v>12339.7229383129</v>
      </c>
      <c r="AK1128" s="46">
        <v>0.96511029954828498</v>
      </c>
    </row>
    <row r="1129" spans="1:37" x14ac:dyDescent="0.2">
      <c r="A1129" s="35" t="s">
        <v>6113</v>
      </c>
      <c r="B1129" s="35" t="s">
        <v>11915</v>
      </c>
      <c r="C1129" s="85" t="s">
        <v>943</v>
      </c>
      <c r="D1129" s="85" t="s">
        <v>943</v>
      </c>
      <c r="E1129" s="85" t="s">
        <v>12898</v>
      </c>
      <c r="F1129" s="85" t="s">
        <v>460</v>
      </c>
      <c r="G1129" s="85" t="s">
        <v>460</v>
      </c>
      <c r="H1129" s="840">
        <v>1.03119589594422</v>
      </c>
      <c r="I1129" s="840">
        <v>1.03892049630596</v>
      </c>
      <c r="J1129" s="86">
        <v>10565</v>
      </c>
      <c r="K1129" s="44">
        <v>10894.584640650601</v>
      </c>
      <c r="L1129" s="45">
        <v>10250.356871607601</v>
      </c>
      <c r="M1129" s="46">
        <v>0.97021835036513304</v>
      </c>
      <c r="N1129" s="139">
        <v>10976.1950434725</v>
      </c>
      <c r="O1129" s="45">
        <v>10195.1883812222</v>
      </c>
      <c r="P1129" s="99">
        <v>0.96499653395383</v>
      </c>
      <c r="Q1129" s="86">
        <v>10570.426374722199</v>
      </c>
      <c r="R1129" s="44">
        <v>10900.180295994</v>
      </c>
      <c r="S1129" s="45">
        <v>10256.146273931499</v>
      </c>
      <c r="T1129" s="140">
        <v>0.97026798261021097</v>
      </c>
      <c r="U1129" s="44">
        <v>10981.832615392001</v>
      </c>
      <c r="V1129" s="45">
        <v>10200.8719289768</v>
      </c>
      <c r="W1129" s="99">
        <v>0.965038832621821</v>
      </c>
      <c r="X1129" s="86">
        <v>10586.2139389679</v>
      </c>
      <c r="Y1129" s="44">
        <v>10916.4603674511</v>
      </c>
      <c r="Z1129" s="45">
        <v>10271.967435278701</v>
      </c>
      <c r="AA1129" s="46">
        <v>0.97031549659766203</v>
      </c>
      <c r="AB1129" s="139">
        <v>10998.2346394736</v>
      </c>
      <c r="AC1129" s="45">
        <v>10216.543581191499</v>
      </c>
      <c r="AD1129" s="99">
        <v>0.96508002200714305</v>
      </c>
      <c r="AE1129" s="142">
        <v>10606.3229685962</v>
      </c>
      <c r="AF1129" s="44">
        <v>10937.196716275301</v>
      </c>
      <c r="AG1129" s="45">
        <v>10291.8462026413</v>
      </c>
      <c r="AH1129" s="140">
        <v>0.97035006694723802</v>
      </c>
      <c r="AI1129" s="44">
        <v>11019.1263225153</v>
      </c>
      <c r="AJ1129" s="45">
        <v>10236.271537327701</v>
      </c>
      <c r="AK1129" s="46">
        <v>0.96511029954828498</v>
      </c>
    </row>
    <row r="1130" spans="1:37" x14ac:dyDescent="0.2">
      <c r="A1130" s="35" t="s">
        <v>6112</v>
      </c>
      <c r="B1130" s="35" t="s">
        <v>11914</v>
      </c>
      <c r="C1130" s="85" t="s">
        <v>943</v>
      </c>
      <c r="D1130" s="85" t="s">
        <v>943</v>
      </c>
      <c r="E1130" s="85" t="s">
        <v>12898</v>
      </c>
      <c r="F1130" s="85" t="s">
        <v>294</v>
      </c>
      <c r="G1130" s="85" t="s">
        <v>294</v>
      </c>
      <c r="H1130" s="840">
        <v>1.0219136323853799</v>
      </c>
      <c r="I1130" s="840">
        <v>1.03583749421188</v>
      </c>
      <c r="J1130" s="86">
        <v>7927.6666666666697</v>
      </c>
      <c r="K1130" s="44">
        <v>8101.3906396738603</v>
      </c>
      <c r="L1130" s="45">
        <v>7622.3323744813497</v>
      </c>
      <c r="M1130" s="46">
        <v>0.961484973445068</v>
      </c>
      <c r="N1130" s="139">
        <v>8211.7743749470301</v>
      </c>
      <c r="O1130" s="45">
        <v>7627.46893300395</v>
      </c>
      <c r="P1130" s="99">
        <v>0.96213290161089204</v>
      </c>
      <c r="Q1130" s="86">
        <v>8000.5962777320701</v>
      </c>
      <c r="R1130" s="44">
        <v>8175.9184034261598</v>
      </c>
      <c r="S1130" s="45">
        <v>7692.8466128293603</v>
      </c>
      <c r="T1130" s="140">
        <v>0.96153415892772098</v>
      </c>
      <c r="U1130" s="44">
        <v>8287.3176005268706</v>
      </c>
      <c r="V1130" s="45">
        <v>7697.9743216303204</v>
      </c>
      <c r="W1130" s="99">
        <v>0.96217507475736097</v>
      </c>
      <c r="X1130" s="86">
        <v>8068.9123195658303</v>
      </c>
      <c r="Y1130" s="44">
        <v>8245.7314978866907</v>
      </c>
      <c r="Z1130" s="45">
        <v>7758.9147558202903</v>
      </c>
      <c r="AA1130" s="46">
        <v>0.96158124522014699</v>
      </c>
      <c r="AB1130" s="139">
        <v>8358.0819181144198</v>
      </c>
      <c r="AC1130" s="45">
        <v>7764.0376815666104</v>
      </c>
      <c r="AD1130" s="99">
        <v>0.96221614191296301</v>
      </c>
      <c r="AE1130" s="142">
        <v>8133.7853346661304</v>
      </c>
      <c r="AF1130" s="44">
        <v>8312.0261163916293</v>
      </c>
      <c r="AG1130" s="45">
        <v>7821.5740871646403</v>
      </c>
      <c r="AH1130" s="140">
        <v>0.96161550438627197</v>
      </c>
      <c r="AI1130" s="44">
        <v>8425.2798195178893</v>
      </c>
      <c r="AJ1130" s="45">
        <v>7826.7050840802403</v>
      </c>
      <c r="AK1130" s="46">
        <v>0.96224632960534096</v>
      </c>
    </row>
    <row r="1131" spans="1:37" x14ac:dyDescent="0.2">
      <c r="A1131" s="35" t="s">
        <v>6111</v>
      </c>
      <c r="B1131" s="35" t="s">
        <v>11913</v>
      </c>
      <c r="C1131" s="85" t="s">
        <v>943</v>
      </c>
      <c r="D1131" s="85" t="s">
        <v>943</v>
      </c>
      <c r="E1131" s="85" t="s">
        <v>12898</v>
      </c>
      <c r="F1131" s="85" t="s">
        <v>460</v>
      </c>
      <c r="G1131" s="85" t="s">
        <v>460</v>
      </c>
      <c r="H1131" s="840">
        <v>1.03119589594422</v>
      </c>
      <c r="I1131" s="840">
        <v>1.03892049630596</v>
      </c>
      <c r="J1131" s="86">
        <v>8925.4166666666697</v>
      </c>
      <c r="K1131" s="44">
        <v>9203.8530362587808</v>
      </c>
      <c r="L1131" s="45">
        <v>8659.6030346547996</v>
      </c>
      <c r="M1131" s="46">
        <v>0.97021835036513304</v>
      </c>
      <c r="N1131" s="139">
        <v>9272.7983130708308</v>
      </c>
      <c r="O1131" s="45">
        <v>8612.9961474270804</v>
      </c>
      <c r="P1131" s="99">
        <v>0.96499653395383</v>
      </c>
      <c r="Q1131" s="86">
        <v>8904.5066211066005</v>
      </c>
      <c r="R1131" s="44">
        <v>9182.2906830932297</v>
      </c>
      <c r="S1131" s="45">
        <v>8639.7576754003694</v>
      </c>
      <c r="T1131" s="140">
        <v>0.97026798261021097</v>
      </c>
      <c r="U1131" s="44">
        <v>9251.0744381597997</v>
      </c>
      <c r="V1131" s="45">
        <v>8593.1946747059901</v>
      </c>
      <c r="W1131" s="99">
        <v>0.965038832621821</v>
      </c>
      <c r="X1131" s="86">
        <v>8896.4377746756309</v>
      </c>
      <c r="Y1131" s="44">
        <v>9173.9701217686106</v>
      </c>
      <c r="Z1131" s="45">
        <v>8632.3514372845802</v>
      </c>
      <c r="AA1131" s="46">
        <v>0.97031549659766203</v>
      </c>
      <c r="AB1131" s="139">
        <v>9242.6915482211098</v>
      </c>
      <c r="AC1131" s="45">
        <v>8585.7743633691407</v>
      </c>
      <c r="AD1131" s="99">
        <v>0.96508002200714305</v>
      </c>
      <c r="AE1131" s="142">
        <v>8893.7658120845408</v>
      </c>
      <c r="AF1131" s="44">
        <v>9171.2148049105708</v>
      </c>
      <c r="AG1131" s="45">
        <v>8630.0662511692899</v>
      </c>
      <c r="AH1131" s="140">
        <v>0.97035006694723702</v>
      </c>
      <c r="AI1131" s="44">
        <v>9239.9155915198698</v>
      </c>
      <c r="AJ1131" s="45">
        <v>8583.4649870132107</v>
      </c>
      <c r="AK1131" s="46">
        <v>0.96511029954828498</v>
      </c>
    </row>
    <row r="1132" spans="1:37" x14ac:dyDescent="0.2">
      <c r="A1132" s="35" t="s">
        <v>6110</v>
      </c>
      <c r="B1132" s="35" t="s">
        <v>11912</v>
      </c>
      <c r="C1132" s="85" t="s">
        <v>943</v>
      </c>
      <c r="D1132" s="85" t="s">
        <v>943</v>
      </c>
      <c r="E1132" s="85" t="s">
        <v>12898</v>
      </c>
      <c r="F1132" s="85" t="s">
        <v>296</v>
      </c>
      <c r="G1132" s="85" t="s">
        <v>296</v>
      </c>
      <c r="H1132" s="840">
        <v>1.0302715864023499</v>
      </c>
      <c r="I1132" s="840">
        <v>1.0352148701584201</v>
      </c>
      <c r="J1132" s="86">
        <v>10421.25</v>
      </c>
      <c r="K1132" s="44">
        <v>10736.717769795499</v>
      </c>
      <c r="L1132" s="45">
        <v>10101.8251177277</v>
      </c>
      <c r="M1132" s="46">
        <v>0.96934869787479505</v>
      </c>
      <c r="N1132" s="139">
        <v>10788.232965638401</v>
      </c>
      <c r="O1132" s="45">
        <v>10020.6006680434</v>
      </c>
      <c r="P1132" s="99">
        <v>0.96155458011691397</v>
      </c>
      <c r="Q1132" s="86">
        <v>10471.248276929</v>
      </c>
      <c r="R1132" s="44">
        <v>10788.2295738845</v>
      </c>
      <c r="S1132" s="45">
        <v>10150.8101280836</v>
      </c>
      <c r="T1132" s="140">
        <v>0.96939828563214903</v>
      </c>
      <c r="U1132" s="44">
        <v>10839.9919253976</v>
      </c>
      <c r="V1132" s="45">
        <v>10069.118080268299</v>
      </c>
      <c r="W1132" s="99">
        <v>0.96159672791383199</v>
      </c>
      <c r="X1132" s="86">
        <v>10512.2830412278</v>
      </c>
      <c r="Y1132" s="44">
        <v>10830.5065255963</v>
      </c>
      <c r="Z1132" s="45">
        <v>10191.0881910227</v>
      </c>
      <c r="AA1132" s="46">
        <v>0.96944575703057101</v>
      </c>
      <c r="AB1132" s="139">
        <v>10882.4717235932</v>
      </c>
      <c r="AC1132" s="45">
        <v>10109.008425419001</v>
      </c>
      <c r="AD1132" s="99">
        <v>0.96163777038467602</v>
      </c>
      <c r="AE1132" s="142">
        <v>10554.372145687599</v>
      </c>
      <c r="AF1132" s="44">
        <v>10873.869734018301</v>
      </c>
      <c r="AG1132" s="45">
        <v>10232.2558360444</v>
      </c>
      <c r="AH1132" s="140">
        <v>0.96948029639311095</v>
      </c>
      <c r="AI1132" s="44">
        <v>10926.0429904016</v>
      </c>
      <c r="AJ1132" s="45">
        <v>10149.801318616501</v>
      </c>
      <c r="AK1132" s="46">
        <v>0.96166793993175204</v>
      </c>
    </row>
    <row r="1133" spans="1:37" x14ac:dyDescent="0.2">
      <c r="A1133" s="35" t="s">
        <v>6109</v>
      </c>
      <c r="B1133" s="35" t="s">
        <v>11911</v>
      </c>
      <c r="C1133" s="85" t="s">
        <v>943</v>
      </c>
      <c r="D1133" s="85" t="s">
        <v>943</v>
      </c>
      <c r="E1133" s="85" t="s">
        <v>12898</v>
      </c>
      <c r="F1133" s="85" t="s">
        <v>294</v>
      </c>
      <c r="G1133" s="85" t="s">
        <v>294</v>
      </c>
      <c r="H1133" s="840">
        <v>1.0219136323853799</v>
      </c>
      <c r="I1133" s="840">
        <v>1.03583749421188</v>
      </c>
      <c r="J1133" s="86">
        <v>12235</v>
      </c>
      <c r="K1133" s="44">
        <v>12503.113292235201</v>
      </c>
      <c r="L1133" s="45">
        <v>11763.768650100399</v>
      </c>
      <c r="M1133" s="46">
        <v>0.961484973445068</v>
      </c>
      <c r="N1133" s="139">
        <v>12673.4717416823</v>
      </c>
      <c r="O1133" s="45">
        <v>11771.696051209299</v>
      </c>
      <c r="P1133" s="99">
        <v>0.96213290161089204</v>
      </c>
      <c r="Q1133" s="86">
        <v>12349.3012530081</v>
      </c>
      <c r="R1133" s="44">
        <v>12619.919300882901</v>
      </c>
      <c r="S1133" s="45">
        <v>11874.2749936562</v>
      </c>
      <c r="T1133" s="140">
        <v>0.96153415892772098</v>
      </c>
      <c r="U1133" s="44">
        <v>12791.869265183501</v>
      </c>
      <c r="V1133" s="45">
        <v>11882.1898563142</v>
      </c>
      <c r="W1133" s="99">
        <v>0.96217507475736097</v>
      </c>
      <c r="X1133" s="86">
        <v>12466.878345503699</v>
      </c>
      <c r="Y1133" s="44">
        <v>12740.0729345604</v>
      </c>
      <c r="Z1133" s="45">
        <v>11987.9164034776</v>
      </c>
      <c r="AA1133" s="46">
        <v>0.96158124522014699</v>
      </c>
      <c r="AB1133" s="139">
        <v>12913.6600260509</v>
      </c>
      <c r="AC1133" s="45">
        <v>11995.8315833089</v>
      </c>
      <c r="AD1133" s="99">
        <v>0.96221614191296401</v>
      </c>
      <c r="AE1133" s="142">
        <v>12581.1681392679</v>
      </c>
      <c r="AF1133" s="44">
        <v>12856.8672328506</v>
      </c>
      <c r="AG1133" s="45">
        <v>12098.246346010599</v>
      </c>
      <c r="AH1133" s="140">
        <v>0.96161550438627197</v>
      </c>
      <c r="AI1133" s="44">
        <v>13032.0456796376</v>
      </c>
      <c r="AJ1133" s="45">
        <v>12106.1828641582</v>
      </c>
      <c r="AK1133" s="46">
        <v>0.96224632960534096</v>
      </c>
    </row>
    <row r="1134" spans="1:37" x14ac:dyDescent="0.2">
      <c r="A1134" s="35" t="s">
        <v>6108</v>
      </c>
      <c r="B1134" s="35" t="s">
        <v>7710</v>
      </c>
      <c r="C1134" s="85" t="s">
        <v>943</v>
      </c>
      <c r="D1134" s="85" t="s">
        <v>943</v>
      </c>
      <c r="E1134" s="85" t="s">
        <v>12898</v>
      </c>
      <c r="F1134" s="85" t="s">
        <v>295</v>
      </c>
      <c r="G1134" s="85" t="s">
        <v>295</v>
      </c>
      <c r="H1134" s="840">
        <v>1.02173098684686</v>
      </c>
      <c r="I1134" s="840">
        <v>1.03103560290615</v>
      </c>
      <c r="J1134" s="86">
        <v>19267.5</v>
      </c>
      <c r="K1134" s="44">
        <v>19686.2017890719</v>
      </c>
      <c r="L1134" s="45">
        <v>18522.100698684098</v>
      </c>
      <c r="M1134" s="46">
        <v>0.96131312825660098</v>
      </c>
      <c r="N1134" s="139">
        <v>19865.478478994199</v>
      </c>
      <c r="O1134" s="45">
        <v>18451.958495116902</v>
      </c>
      <c r="P1134" s="99">
        <v>0.95767268691407004</v>
      </c>
      <c r="Q1134" s="86">
        <v>19318.620402786699</v>
      </c>
      <c r="R1134" s="44">
        <v>19738.4330886592</v>
      </c>
      <c r="S1134" s="45">
        <v>18572.193438845901</v>
      </c>
      <c r="T1134" s="140">
        <v>0.96136230494838504</v>
      </c>
      <c r="U1134" s="44">
        <v>19918.185434302199</v>
      </c>
      <c r="V1134" s="45">
        <v>18501.726058740802</v>
      </c>
      <c r="W1134" s="99">
        <v>0.95771466455606402</v>
      </c>
      <c r="X1134" s="86">
        <v>19369.452128618799</v>
      </c>
      <c r="Y1134" s="44">
        <v>19790.369438056699</v>
      </c>
      <c r="Z1134" s="45">
        <v>18621.973016636199</v>
      </c>
      <c r="AA1134" s="46">
        <v>0.961409382825127</v>
      </c>
      <c r="AB1134" s="139">
        <v>19970.594753392201</v>
      </c>
      <c r="AC1134" s="45">
        <v>18551.200108794001</v>
      </c>
      <c r="AD1134" s="99">
        <v>0.95775554133429797</v>
      </c>
      <c r="AE1134" s="142">
        <v>19422.599071559402</v>
      </c>
      <c r="AF1134" s="44">
        <v>19844.6713165154</v>
      </c>
      <c r="AG1134" s="45">
        <v>18673.734269369401</v>
      </c>
      <c r="AH1134" s="140">
        <v>0.96144363586814896</v>
      </c>
      <c r="AI1134" s="44">
        <v>20025.391143749599</v>
      </c>
      <c r="AJ1134" s="45">
        <v>18602.685493293098</v>
      </c>
      <c r="AK1134" s="46">
        <v>0.95778558908385802</v>
      </c>
    </row>
    <row r="1135" spans="1:37" x14ac:dyDescent="0.2">
      <c r="A1135" s="35" t="s">
        <v>6107</v>
      </c>
      <c r="B1135" s="35" t="s">
        <v>11910</v>
      </c>
      <c r="C1135" s="85" t="s">
        <v>943</v>
      </c>
      <c r="D1135" s="85" t="s">
        <v>943</v>
      </c>
      <c r="E1135" s="85" t="s">
        <v>12898</v>
      </c>
      <c r="F1135" s="85" t="s">
        <v>299</v>
      </c>
      <c r="G1135" s="85" t="s">
        <v>299</v>
      </c>
      <c r="H1135" s="840">
        <v>1.0234169768749299</v>
      </c>
      <c r="I1135" s="840">
        <v>1.03371279574734</v>
      </c>
      <c r="J1135" s="86">
        <v>16737.416666666701</v>
      </c>
      <c r="K1135" s="44">
        <v>17129.356365696</v>
      </c>
      <c r="L1135" s="45">
        <v>16116.4488156973</v>
      </c>
      <c r="M1135" s="46">
        <v>0.96289942090011504</v>
      </c>
      <c r="N1135" s="139">
        <v>17301.6817760882</v>
      </c>
      <c r="O1135" s="45">
        <v>16070.587696424</v>
      </c>
      <c r="P1135" s="99">
        <v>0.96015938519528299</v>
      </c>
      <c r="Q1135" s="86">
        <v>16798.577066088601</v>
      </c>
      <c r="R1135" s="44">
        <v>17191.9489567768</v>
      </c>
      <c r="S1135" s="45">
        <v>16176.167590500099</v>
      </c>
      <c r="T1135" s="140">
        <v>0.96294867873988499</v>
      </c>
      <c r="U1135" s="44">
        <v>17364.904063563699</v>
      </c>
      <c r="V1135" s="45">
        <v>16130.0184236198</v>
      </c>
      <c r="W1135" s="99">
        <v>0.96020147183665805</v>
      </c>
      <c r="X1135" s="86">
        <v>16856.029672499299</v>
      </c>
      <c r="Y1135" s="44">
        <v>17250.7469295433</v>
      </c>
      <c r="Z1135" s="45">
        <v>16232.286357475799</v>
      </c>
      <c r="AA1135" s="46">
        <v>0.96299583430129398</v>
      </c>
      <c r="AB1135" s="139">
        <v>17424.2935579595</v>
      </c>
      <c r="AC1135" s="45">
        <v>16185.8753101567</v>
      </c>
      <c r="AD1135" s="99">
        <v>0.96024245475576397</v>
      </c>
      <c r="AE1135" s="142">
        <v>16911.5786231854</v>
      </c>
      <c r="AF1135" s="44">
        <v>17307.596668722999</v>
      </c>
      <c r="AG1135" s="45">
        <v>16286.359994492899</v>
      </c>
      <c r="AH1135" s="140">
        <v>0.96303014386632602</v>
      </c>
      <c r="AI1135" s="44">
        <v>17481.715219074002</v>
      </c>
      <c r="AJ1135" s="45">
        <v>16239.7252452796</v>
      </c>
      <c r="AK1135" s="46">
        <v>0.96027258052747899</v>
      </c>
    </row>
    <row r="1136" spans="1:37" x14ac:dyDescent="0.2">
      <c r="A1136" s="35" t="s">
        <v>6106</v>
      </c>
      <c r="B1136" s="35" t="s">
        <v>11909</v>
      </c>
      <c r="C1136" s="85" t="s">
        <v>943</v>
      </c>
      <c r="D1136" s="85" t="s">
        <v>943</v>
      </c>
      <c r="E1136" s="85" t="s">
        <v>12898</v>
      </c>
      <c r="F1136" s="85" t="s">
        <v>296</v>
      </c>
      <c r="G1136" s="85" t="s">
        <v>296</v>
      </c>
      <c r="H1136" s="840">
        <v>1.0302715864023499</v>
      </c>
      <c r="I1136" s="840">
        <v>1.0352148701584201</v>
      </c>
      <c r="J1136" s="86">
        <v>11260.25</v>
      </c>
      <c r="K1136" s="44">
        <v>11601.115630787101</v>
      </c>
      <c r="L1136" s="45">
        <v>10915.108675244701</v>
      </c>
      <c r="M1136" s="46">
        <v>0.96934869787479405</v>
      </c>
      <c r="N1136" s="139">
        <v>11656.7782417013</v>
      </c>
      <c r="O1136" s="45">
        <v>10827.3449607615</v>
      </c>
      <c r="P1136" s="99">
        <v>0.96155458011691397</v>
      </c>
      <c r="Q1136" s="86">
        <v>11304.1675604349</v>
      </c>
      <c r="R1136" s="44">
        <v>11646.3626454473</v>
      </c>
      <c r="S1136" s="45">
        <v>10958.2406535842</v>
      </c>
      <c r="T1136" s="140">
        <v>0.96939828563214903</v>
      </c>
      <c r="U1136" s="44">
        <v>11702.2423533246</v>
      </c>
      <c r="V1136" s="45">
        <v>10870.0505379039</v>
      </c>
      <c r="W1136" s="99">
        <v>0.96159672791383199</v>
      </c>
      <c r="X1136" s="86">
        <v>11348.727380529701</v>
      </c>
      <c r="Y1136" s="44">
        <v>11692.271361986101</v>
      </c>
      <c r="Z1136" s="45">
        <v>11001.975606751201</v>
      </c>
      <c r="AA1136" s="46">
        <v>0.96944575703057101</v>
      </c>
      <c r="AB1136" s="139">
        <v>11748.371341698299</v>
      </c>
      <c r="AC1136" s="45">
        <v>10913.3648949161</v>
      </c>
      <c r="AD1136" s="99">
        <v>0.96163777038467602</v>
      </c>
      <c r="AE1136" s="142">
        <v>11390.719740731</v>
      </c>
      <c r="AF1136" s="44">
        <v>11735.534897547501</v>
      </c>
      <c r="AG1136" s="45">
        <v>11043.078350374701</v>
      </c>
      <c r="AH1136" s="140">
        <v>0.96948029639311095</v>
      </c>
      <c r="AI1136" s="44">
        <v>11791.8424574117</v>
      </c>
      <c r="AJ1136" s="45">
        <v>10954.089987408701</v>
      </c>
      <c r="AK1136" s="46">
        <v>0.96166793993175204</v>
      </c>
    </row>
    <row r="1137" spans="1:37" x14ac:dyDescent="0.2">
      <c r="A1137" s="35" t="s">
        <v>6105</v>
      </c>
      <c r="B1137" s="35" t="s">
        <v>11908</v>
      </c>
      <c r="C1137" s="85" t="s">
        <v>943</v>
      </c>
      <c r="D1137" s="85" t="s">
        <v>943</v>
      </c>
      <c r="E1137" s="85" t="s">
        <v>12898</v>
      </c>
      <c r="F1137" s="85" t="s">
        <v>406</v>
      </c>
      <c r="G1137" s="85" t="s">
        <v>406</v>
      </c>
      <c r="H1137" s="840">
        <v>1.0215507477555299</v>
      </c>
      <c r="I1137" s="840">
        <v>1.03556750016142</v>
      </c>
      <c r="J1137" s="86">
        <v>4264.75</v>
      </c>
      <c r="K1137" s="44">
        <v>4356.65855149038</v>
      </c>
      <c r="L1137" s="45">
        <v>4099.0369429862503</v>
      </c>
      <c r="M1137" s="46">
        <v>0.96114354721525297</v>
      </c>
      <c r="N1137" s="139">
        <v>4416.4364963133903</v>
      </c>
      <c r="O1137" s="45">
        <v>4102.1867664785304</v>
      </c>
      <c r="P1137" s="99">
        <v>0.961882118876494</v>
      </c>
      <c r="Q1137" s="86">
        <v>4298.9113488835301</v>
      </c>
      <c r="R1137" s="44">
        <v>4391.5561029866903</v>
      </c>
      <c r="S1137" s="45">
        <v>4132.0822719749904</v>
      </c>
      <c r="T1137" s="140">
        <v>0.96119271523199201</v>
      </c>
      <c r="U1137" s="44">
        <v>4451.8128789788598</v>
      </c>
      <c r="V1137" s="45">
        <v>4135.2272084882597</v>
      </c>
      <c r="W1137" s="99">
        <v>0.96192428103041006</v>
      </c>
      <c r="X1137" s="86">
        <v>4333.7967577519503</v>
      </c>
      <c r="Y1137" s="44">
        <v>4427.1933185019898</v>
      </c>
      <c r="Z1137" s="45">
        <v>4165.8178628054702</v>
      </c>
      <c r="AA1137" s="46">
        <v>0.96123978480393202</v>
      </c>
      <c r="AB1137" s="139">
        <v>4487.9390746328399</v>
      </c>
      <c r="AC1137" s="45">
        <v>4168.9622606481298</v>
      </c>
      <c r="AD1137" s="99">
        <v>0.96196533748173996</v>
      </c>
      <c r="AE1137" s="142">
        <v>4367.8908986222796</v>
      </c>
      <c r="AF1137" s="44">
        <v>4462.0222136021503</v>
      </c>
      <c r="AG1137" s="45">
        <v>4198.7400946009202</v>
      </c>
      <c r="AH1137" s="140">
        <v>0.96127403180452498</v>
      </c>
      <c r="AI1137" s="44">
        <v>4523.2458588640702</v>
      </c>
      <c r="AJ1137" s="45">
        <v>4201.8914645545901</v>
      </c>
      <c r="AK1137" s="46">
        <v>0.96199551730560795</v>
      </c>
    </row>
    <row r="1138" spans="1:37" x14ac:dyDescent="0.2">
      <c r="A1138" s="35" t="s">
        <v>6104</v>
      </c>
      <c r="B1138" s="35" t="s">
        <v>11907</v>
      </c>
      <c r="C1138" s="85" t="s">
        <v>943</v>
      </c>
      <c r="D1138" s="85" t="s">
        <v>943</v>
      </c>
      <c r="E1138" s="85" t="s">
        <v>12898</v>
      </c>
      <c r="F1138" s="85" t="s">
        <v>295</v>
      </c>
      <c r="G1138" s="85" t="s">
        <v>295</v>
      </c>
      <c r="H1138" s="840">
        <v>1.02173098684686</v>
      </c>
      <c r="I1138" s="840">
        <v>1.03103560290615</v>
      </c>
      <c r="J1138" s="86">
        <v>12644.833333333299</v>
      </c>
      <c r="K1138" s="44">
        <v>12919.6180401808</v>
      </c>
      <c r="L1138" s="45">
        <v>12155.644287949999</v>
      </c>
      <c r="M1138" s="46">
        <v>0.96131312825660098</v>
      </c>
      <c r="N1138" s="139">
        <v>13037.2733594811</v>
      </c>
      <c r="O1138" s="45">
        <v>12109.6115139139</v>
      </c>
      <c r="P1138" s="99">
        <v>0.95767268691407004</v>
      </c>
      <c r="Q1138" s="86">
        <v>12661.765264514001</v>
      </c>
      <c r="R1138" s="44">
        <v>12936.9179189352</v>
      </c>
      <c r="S1138" s="45">
        <v>12172.543839408499</v>
      </c>
      <c r="T1138" s="140">
        <v>0.96136230494838504</v>
      </c>
      <c r="U1138" s="44">
        <v>13054.7307833543</v>
      </c>
      <c r="V1138" s="45">
        <v>12126.3582729916</v>
      </c>
      <c r="W1138" s="99">
        <v>0.95771466455606402</v>
      </c>
      <c r="X1138" s="86">
        <v>12676.1789849497</v>
      </c>
      <c r="Y1138" s="44">
        <v>12951.644863740101</v>
      </c>
      <c r="Z1138" s="45">
        <v>12186.9974145013</v>
      </c>
      <c r="AA1138" s="46">
        <v>0.961409382825127</v>
      </c>
      <c r="AB1138" s="139">
        <v>13069.591842293899</v>
      </c>
      <c r="AC1138" s="45">
        <v>12140.680665780899</v>
      </c>
      <c r="AD1138" s="99">
        <v>0.95775554133429797</v>
      </c>
      <c r="AE1138" s="142">
        <v>12695.457196220101</v>
      </c>
      <c r="AF1138" s="44">
        <v>12971.3420095661</v>
      </c>
      <c r="AG1138" s="45">
        <v>12205.9665257424</v>
      </c>
      <c r="AH1138" s="140">
        <v>0.96144363586814896</v>
      </c>
      <c r="AI1138" s="44">
        <v>13089.468364474</v>
      </c>
      <c r="AJ1138" s="45">
        <v>12159.5259493706</v>
      </c>
      <c r="AK1138" s="46">
        <v>0.95778558908385703</v>
      </c>
    </row>
    <row r="1139" spans="1:37" x14ac:dyDescent="0.2">
      <c r="A1139" s="35" t="s">
        <v>6103</v>
      </c>
      <c r="B1139" s="35" t="s">
        <v>11906</v>
      </c>
      <c r="C1139" s="85" t="s">
        <v>943</v>
      </c>
      <c r="D1139" s="85" t="s">
        <v>943</v>
      </c>
      <c r="E1139" s="85" t="s">
        <v>12898</v>
      </c>
      <c r="F1139" s="85" t="s">
        <v>460</v>
      </c>
      <c r="G1139" s="85" t="s">
        <v>460</v>
      </c>
      <c r="H1139" s="840">
        <v>1.03119589594422</v>
      </c>
      <c r="I1139" s="840">
        <v>1.03892049630596</v>
      </c>
      <c r="J1139" s="86">
        <v>8704.0833333333303</v>
      </c>
      <c r="K1139" s="44">
        <v>8975.6150112897903</v>
      </c>
      <c r="L1139" s="45">
        <v>8444.8613731073092</v>
      </c>
      <c r="M1139" s="46">
        <v>0.97021835036513304</v>
      </c>
      <c r="N1139" s="139">
        <v>9042.8505765551108</v>
      </c>
      <c r="O1139" s="45">
        <v>8399.4102479119592</v>
      </c>
      <c r="P1139" s="99">
        <v>0.96499653395383</v>
      </c>
      <c r="Q1139" s="86">
        <v>8696.5074672635292</v>
      </c>
      <c r="R1139" s="44">
        <v>8967.8028092903805</v>
      </c>
      <c r="S1139" s="45">
        <v>8437.9427560164204</v>
      </c>
      <c r="T1139" s="140">
        <v>0.97026798261021097</v>
      </c>
      <c r="U1139" s="44">
        <v>9034.9798540179308</v>
      </c>
      <c r="V1139" s="45">
        <v>8392.4674140949392</v>
      </c>
      <c r="W1139" s="99">
        <v>0.965038832621821</v>
      </c>
      <c r="X1139" s="86">
        <v>8699.4651992579893</v>
      </c>
      <c r="Y1139" s="44">
        <v>8970.8528103843691</v>
      </c>
      <c r="Z1139" s="45">
        <v>8441.2258949520892</v>
      </c>
      <c r="AA1139" s="46">
        <v>0.97031549659766203</v>
      </c>
      <c r="AB1139" s="139">
        <v>9038.05270240955</v>
      </c>
      <c r="AC1139" s="45">
        <v>8395.6800659502806</v>
      </c>
      <c r="AD1139" s="99">
        <v>0.96508002200714305</v>
      </c>
      <c r="AE1139" s="142">
        <v>8705.60920684952</v>
      </c>
      <c r="AF1139" s="44">
        <v>8977.1884857974092</v>
      </c>
      <c r="AG1139" s="45">
        <v>8447.48847668292</v>
      </c>
      <c r="AH1139" s="140">
        <v>0.97035006694723702</v>
      </c>
      <c r="AI1139" s="44">
        <v>9044.4358378258494</v>
      </c>
      <c r="AJ1139" s="45">
        <v>8401.8731093728493</v>
      </c>
      <c r="AK1139" s="46">
        <v>0.96511029954828498</v>
      </c>
    </row>
    <row r="1140" spans="1:37" x14ac:dyDescent="0.2">
      <c r="A1140" s="35" t="s">
        <v>6102</v>
      </c>
      <c r="B1140" s="35" t="s">
        <v>11905</v>
      </c>
      <c r="C1140" s="85" t="s">
        <v>943</v>
      </c>
      <c r="D1140" s="85" t="s">
        <v>943</v>
      </c>
      <c r="E1140" s="85" t="s">
        <v>12898</v>
      </c>
      <c r="F1140" s="85" t="s">
        <v>299</v>
      </c>
      <c r="G1140" s="85" t="s">
        <v>299</v>
      </c>
      <c r="H1140" s="840">
        <v>1.0234169768749299</v>
      </c>
      <c r="I1140" s="840">
        <v>1.03371279574734</v>
      </c>
      <c r="J1140" s="86">
        <v>9768.5833333333303</v>
      </c>
      <c r="K1140" s="44">
        <v>9997.3340233507806</v>
      </c>
      <c r="L1140" s="45">
        <v>9406.1632346811894</v>
      </c>
      <c r="M1140" s="46">
        <v>0.96289942090011604</v>
      </c>
      <c r="N1140" s="139">
        <v>10097.9095879909</v>
      </c>
      <c r="O1140" s="45">
        <v>9379.3969675622193</v>
      </c>
      <c r="P1140" s="99">
        <v>0.96015938519528299</v>
      </c>
      <c r="Q1140" s="86">
        <v>9805.4770748259398</v>
      </c>
      <c r="R1140" s="44">
        <v>10035.091704734799</v>
      </c>
      <c r="S1140" s="45">
        <v>9442.1711936178708</v>
      </c>
      <c r="T1140" s="140">
        <v>0.96294867873988499</v>
      </c>
      <c r="U1140" s="44">
        <v>10136.047120654801</v>
      </c>
      <c r="V1140" s="45">
        <v>9415.23351930848</v>
      </c>
      <c r="W1140" s="99">
        <v>0.96020147183665805</v>
      </c>
      <c r="X1140" s="86">
        <v>9837.6351669296</v>
      </c>
      <c r="Y1140" s="44">
        <v>10068.002842137499</v>
      </c>
      <c r="Z1140" s="45">
        <v>9473.6016851291206</v>
      </c>
      <c r="AA1140" s="46">
        <v>0.96299583430129398</v>
      </c>
      <c r="AB1140" s="139">
        <v>10169.289351949201</v>
      </c>
      <c r="AC1140" s="45">
        <v>9446.5149416841105</v>
      </c>
      <c r="AD1140" s="99">
        <v>0.96024245475576397</v>
      </c>
      <c r="AE1140" s="142">
        <v>9868.4232265478295</v>
      </c>
      <c r="AF1140" s="44">
        <v>10099.5118650359</v>
      </c>
      <c r="AG1140" s="45">
        <v>9503.5890395961505</v>
      </c>
      <c r="AH1140" s="140">
        <v>0.96303014386632602</v>
      </c>
      <c r="AI1140" s="44">
        <v>10201.1153631328</v>
      </c>
      <c r="AJ1140" s="45">
        <v>9476.3762374943999</v>
      </c>
      <c r="AK1140" s="46">
        <v>0.96027258052747899</v>
      </c>
    </row>
    <row r="1141" spans="1:37" x14ac:dyDescent="0.2">
      <c r="A1141" s="35" t="s">
        <v>6101</v>
      </c>
      <c r="B1141" s="35" t="s">
        <v>11904</v>
      </c>
      <c r="C1141" s="85" t="s">
        <v>943</v>
      </c>
      <c r="D1141" s="85" t="s">
        <v>943</v>
      </c>
      <c r="E1141" s="85" t="s">
        <v>12898</v>
      </c>
      <c r="F1141" s="85" t="s">
        <v>460</v>
      </c>
      <c r="G1141" s="85" t="s">
        <v>460</v>
      </c>
      <c r="H1141" s="840">
        <v>1.03119589594422</v>
      </c>
      <c r="I1141" s="840">
        <v>1.03892049630596</v>
      </c>
      <c r="J1141" s="86">
        <v>8693.0833333333303</v>
      </c>
      <c r="K1141" s="44">
        <v>8964.2718564343995</v>
      </c>
      <c r="L1141" s="45">
        <v>8434.1889712532993</v>
      </c>
      <c r="M1141" s="46">
        <v>0.97021835036513304</v>
      </c>
      <c r="N1141" s="139">
        <v>9031.4224510957501</v>
      </c>
      <c r="O1141" s="45">
        <v>8388.7952860384703</v>
      </c>
      <c r="P1141" s="99">
        <v>0.96499653395383</v>
      </c>
      <c r="Q1141" s="86">
        <v>8670.1258352678306</v>
      </c>
      <c r="R1141" s="44">
        <v>8940.5981786481098</v>
      </c>
      <c r="S1141" s="45">
        <v>8412.3455031619906</v>
      </c>
      <c r="T1141" s="140">
        <v>0.97026798261021097</v>
      </c>
      <c r="U1141" s="44">
        <v>9007.5714358115893</v>
      </c>
      <c r="V1141" s="45">
        <v>8367.0081147511592</v>
      </c>
      <c r="W1141" s="99">
        <v>0.965038832621821</v>
      </c>
      <c r="X1141" s="86">
        <v>8661.5375064298805</v>
      </c>
      <c r="Y1141" s="44">
        <v>8931.7419291974002</v>
      </c>
      <c r="Z1141" s="45">
        <v>8404.42406685079</v>
      </c>
      <c r="AA1141" s="46">
        <v>0.97031549659766203</v>
      </c>
      <c r="AB1141" s="139">
        <v>8998.6488449528406</v>
      </c>
      <c r="AC1141" s="45">
        <v>8359.0768073210493</v>
      </c>
      <c r="AD1141" s="99">
        <v>0.96508002200714305</v>
      </c>
      <c r="AE1141" s="142">
        <v>8657.0860374806307</v>
      </c>
      <c r="AF1141" s="44">
        <v>8927.1515926860102</v>
      </c>
      <c r="AG1141" s="45">
        <v>8400.4040160373297</v>
      </c>
      <c r="AH1141" s="140">
        <v>0.97035006694723702</v>
      </c>
      <c r="AI1141" s="44">
        <v>8994.0241226227899</v>
      </c>
      <c r="AJ1141" s="45">
        <v>8355.0428988482108</v>
      </c>
      <c r="AK1141" s="46">
        <v>0.96511029954828498</v>
      </c>
    </row>
    <row r="1142" spans="1:37" x14ac:dyDescent="0.2">
      <c r="A1142" s="35" t="s">
        <v>6100</v>
      </c>
      <c r="B1142" s="35" t="s">
        <v>9563</v>
      </c>
      <c r="C1142" s="85" t="s">
        <v>943</v>
      </c>
      <c r="D1142" s="85" t="s">
        <v>943</v>
      </c>
      <c r="E1142" s="85" t="s">
        <v>12898</v>
      </c>
      <c r="F1142" s="85" t="s">
        <v>460</v>
      </c>
      <c r="G1142" s="85" t="s">
        <v>460</v>
      </c>
      <c r="H1142" s="840">
        <v>1.03119589594422</v>
      </c>
      <c r="I1142" s="840">
        <v>1.03892049630596</v>
      </c>
      <c r="J1142" s="86">
        <v>10399.333333333299</v>
      </c>
      <c r="K1142" s="44">
        <v>10723.7498538892</v>
      </c>
      <c r="L1142" s="45">
        <v>10089.624031563801</v>
      </c>
      <c r="M1142" s="46">
        <v>0.97021835036513304</v>
      </c>
      <c r="N1142" s="139">
        <v>10804.0805479178</v>
      </c>
      <c r="O1142" s="45">
        <v>10035.320622097201</v>
      </c>
      <c r="P1142" s="99">
        <v>0.96499653395383</v>
      </c>
      <c r="Q1142" s="86">
        <v>10356.621107024899</v>
      </c>
      <c r="R1142" s="44">
        <v>10679.705181413299</v>
      </c>
      <c r="S1142" s="45">
        <v>10048.697868171401</v>
      </c>
      <c r="T1142" s="140">
        <v>0.97026798261021097</v>
      </c>
      <c r="U1142" s="44">
        <v>10759.705940563101</v>
      </c>
      <c r="V1142" s="45">
        <v>9994.5415430298308</v>
      </c>
      <c r="W1142" s="99">
        <v>0.965038832621821</v>
      </c>
      <c r="X1142" s="86">
        <v>10324.2135558106</v>
      </c>
      <c r="Y1142" s="44">
        <v>10646.2866476035</v>
      </c>
      <c r="Z1142" s="45">
        <v>10017.7444033867</v>
      </c>
      <c r="AA1142" s="46">
        <v>0.97031549659766203</v>
      </c>
      <c r="AB1142" s="139">
        <v>10726.0370713715</v>
      </c>
      <c r="AC1142" s="45">
        <v>9963.6922456481407</v>
      </c>
      <c r="AD1142" s="99">
        <v>0.96508002200714305</v>
      </c>
      <c r="AE1142" s="142">
        <v>10302.2722731063</v>
      </c>
      <c r="AF1142" s="44">
        <v>10623.6608869272</v>
      </c>
      <c r="AG1142" s="45">
        <v>9996.8105899174097</v>
      </c>
      <c r="AH1142" s="140">
        <v>0.97035006694723702</v>
      </c>
      <c r="AI1142" s="44">
        <v>10703.241823054799</v>
      </c>
      <c r="AJ1142" s="45">
        <v>9942.8290795256507</v>
      </c>
      <c r="AK1142" s="46">
        <v>0.96511029954828498</v>
      </c>
    </row>
    <row r="1143" spans="1:37" x14ac:dyDescent="0.2">
      <c r="A1143" s="35" t="s">
        <v>6099</v>
      </c>
      <c r="B1143" s="35" t="s">
        <v>8768</v>
      </c>
      <c r="C1143" s="85" t="s">
        <v>943</v>
      </c>
      <c r="D1143" s="85" t="s">
        <v>943</v>
      </c>
      <c r="E1143" s="85" t="s">
        <v>12898</v>
      </c>
      <c r="F1143" s="85" t="s">
        <v>297</v>
      </c>
      <c r="G1143" s="85" t="s">
        <v>297</v>
      </c>
      <c r="H1143" s="840">
        <v>1.0304180622102601</v>
      </c>
      <c r="I1143" s="840">
        <v>1.03916491533634</v>
      </c>
      <c r="J1143" s="86">
        <v>5145.5833333333303</v>
      </c>
      <c r="K1143" s="44">
        <v>5302.1020072747197</v>
      </c>
      <c r="L1143" s="45">
        <v>4988.5736388190799</v>
      </c>
      <c r="M1143" s="46">
        <v>0.96948651215166703</v>
      </c>
      <c r="N1143" s="139">
        <v>5347.1096689394199</v>
      </c>
      <c r="O1143" s="45">
        <v>4966.6382707286102</v>
      </c>
      <c r="P1143" s="99">
        <v>0.96522356144822097</v>
      </c>
      <c r="Q1143" s="86">
        <v>5160.9744634692497</v>
      </c>
      <c r="R1143" s="44">
        <v>5317.9613057646002</v>
      </c>
      <c r="S1143" s="45">
        <v>5003.7510894268598</v>
      </c>
      <c r="T1143" s="140">
        <v>0.96953610695901404</v>
      </c>
      <c r="U1143" s="44">
        <v>5363.1035913840396</v>
      </c>
      <c r="V1143" s="45">
        <v>4981.7125058767997</v>
      </c>
      <c r="W1143" s="99">
        <v>0.96526587006750197</v>
      </c>
      <c r="X1143" s="86">
        <v>5176.2687574579704</v>
      </c>
      <c r="Y1143" s="44">
        <v>5333.7208225393297</v>
      </c>
      <c r="Z1143" s="45">
        <v>5018.82521933108</v>
      </c>
      <c r="AA1143" s="46">
        <v>0.96958358510654097</v>
      </c>
      <c r="AB1143" s="139">
        <v>5378.9968851019503</v>
      </c>
      <c r="AC1143" s="45">
        <v>4996.6888233589698</v>
      </c>
      <c r="AD1143" s="99">
        <v>0.96530706914314302</v>
      </c>
      <c r="AE1143" s="142">
        <v>5190.9028003757903</v>
      </c>
      <c r="AF1143" s="44">
        <v>5348.8000046850202</v>
      </c>
      <c r="AG1143" s="45">
        <v>5033.1934630917704</v>
      </c>
      <c r="AH1143" s="140">
        <v>0.969618129379612</v>
      </c>
      <c r="AI1143" s="44">
        <v>5394.2040690716804</v>
      </c>
      <c r="AJ1143" s="45">
        <v>5010.9723731864697</v>
      </c>
      <c r="AK1143" s="46">
        <v>0.965337353807454</v>
      </c>
    </row>
    <row r="1144" spans="1:37" x14ac:dyDescent="0.2">
      <c r="A1144" s="35" t="s">
        <v>6098</v>
      </c>
      <c r="B1144" s="35" t="s">
        <v>11903</v>
      </c>
      <c r="C1144" s="85" t="s">
        <v>943</v>
      </c>
      <c r="D1144" s="85" t="s">
        <v>943</v>
      </c>
      <c r="E1144" s="85" t="s">
        <v>12898</v>
      </c>
      <c r="F1144" s="85" t="s">
        <v>296</v>
      </c>
      <c r="G1144" s="85" t="s">
        <v>296</v>
      </c>
      <c r="H1144" s="840">
        <v>1.0302715864023499</v>
      </c>
      <c r="I1144" s="840">
        <v>1.0352148701584201</v>
      </c>
      <c r="J1144" s="86">
        <v>10607.416666666701</v>
      </c>
      <c r="K1144" s="44">
        <v>10928.5199967974</v>
      </c>
      <c r="L1144" s="45">
        <v>10282.285533648699</v>
      </c>
      <c r="M1144" s="46">
        <v>0.96934869787479405</v>
      </c>
      <c r="N1144" s="139">
        <v>10980.9554672995</v>
      </c>
      <c r="O1144" s="45">
        <v>10199.6100790418</v>
      </c>
      <c r="P1144" s="99">
        <v>0.96155458011691397</v>
      </c>
      <c r="Q1144" s="86">
        <v>10653.730783384</v>
      </c>
      <c r="R1144" s="44">
        <v>10976.2361153006</v>
      </c>
      <c r="S1144" s="45">
        <v>10327.708356998901</v>
      </c>
      <c r="T1144" s="140">
        <v>0.96939828563214903</v>
      </c>
      <c r="U1144" s="44">
        <v>11028.900529623599</v>
      </c>
      <c r="V1144" s="45">
        <v>10244.592661376901</v>
      </c>
      <c r="W1144" s="99">
        <v>0.96159672791383199</v>
      </c>
      <c r="X1144" s="86">
        <v>10694.1993171059</v>
      </c>
      <c r="Y1144" s="44">
        <v>11017.929695737699</v>
      </c>
      <c r="Z1144" s="45">
        <v>10367.446152807501</v>
      </c>
      <c r="AA1144" s="46">
        <v>0.96944575703057101</v>
      </c>
      <c r="AB1144" s="139">
        <v>11070.794157505999</v>
      </c>
      <c r="AC1144" s="45">
        <v>10283.945987351</v>
      </c>
      <c r="AD1144" s="99">
        <v>0.96163777038467602</v>
      </c>
      <c r="AE1144" s="142">
        <v>10734.6009953796</v>
      </c>
      <c r="AF1144" s="44">
        <v>11059.5543969061</v>
      </c>
      <c r="AG1144" s="45">
        <v>10406.984154662399</v>
      </c>
      <c r="AH1144" s="140">
        <v>0.96948029639311095</v>
      </c>
      <c r="AI1144" s="44">
        <v>11112.6185756343</v>
      </c>
      <c r="AJ1144" s="45">
        <v>10323.121625216099</v>
      </c>
      <c r="AK1144" s="46">
        <v>0.96166793993175204</v>
      </c>
    </row>
    <row r="1145" spans="1:37" x14ac:dyDescent="0.2">
      <c r="A1145" s="35" t="s">
        <v>6097</v>
      </c>
      <c r="B1145" s="35" t="s">
        <v>11902</v>
      </c>
      <c r="C1145" s="85" t="s">
        <v>943</v>
      </c>
      <c r="D1145" s="85" t="s">
        <v>943</v>
      </c>
      <c r="E1145" s="85" t="s">
        <v>12898</v>
      </c>
      <c r="F1145" s="85" t="s">
        <v>299</v>
      </c>
      <c r="G1145" s="85" t="s">
        <v>299</v>
      </c>
      <c r="H1145" s="840">
        <v>1.0234169768749299</v>
      </c>
      <c r="I1145" s="840">
        <v>1.03371279574734</v>
      </c>
      <c r="J1145" s="86">
        <v>5654.0833333333303</v>
      </c>
      <c r="K1145" s="44">
        <v>5786.4848719989004</v>
      </c>
      <c r="L1145" s="45">
        <v>5444.3135673876604</v>
      </c>
      <c r="M1145" s="46">
        <v>0.96289942090011604</v>
      </c>
      <c r="N1145" s="139">
        <v>5844.6982898884698</v>
      </c>
      <c r="O1145" s="45">
        <v>5428.8211771762299</v>
      </c>
      <c r="P1145" s="99">
        <v>0.96015938519528299</v>
      </c>
      <c r="Q1145" s="86">
        <v>5680.3885269216998</v>
      </c>
      <c r="R1145" s="44">
        <v>5813.4060536972202</v>
      </c>
      <c r="S1145" s="45">
        <v>5469.9226267284503</v>
      </c>
      <c r="T1145" s="140">
        <v>0.96294867873988499</v>
      </c>
      <c r="U1145" s="44">
        <v>5871.8903050953704</v>
      </c>
      <c r="V1145" s="45">
        <v>5454.3174241542902</v>
      </c>
      <c r="W1145" s="99">
        <v>0.96020147183665805</v>
      </c>
      <c r="X1145" s="86">
        <v>5704.7761329107898</v>
      </c>
      <c r="Y1145" s="44">
        <v>5838.36474369179</v>
      </c>
      <c r="Z1145" s="45">
        <v>5493.6756516145397</v>
      </c>
      <c r="AA1145" s="46">
        <v>0.96299583430129398</v>
      </c>
      <c r="AB1145" s="139">
        <v>5897.1000854639396</v>
      </c>
      <c r="AC1145" s="45">
        <v>5477.9682376983501</v>
      </c>
      <c r="AD1145" s="99">
        <v>0.96024245475576397</v>
      </c>
      <c r="AE1145" s="142">
        <v>5727.2985152596202</v>
      </c>
      <c r="AF1145" s="44">
        <v>5861.4145321472497</v>
      </c>
      <c r="AG1145" s="45">
        <v>5515.5611131158603</v>
      </c>
      <c r="AH1145" s="140">
        <v>0.96303014386632602</v>
      </c>
      <c r="AI1145" s="44">
        <v>5920.3817602886302</v>
      </c>
      <c r="AJ1145" s="45">
        <v>5499.7677246995499</v>
      </c>
      <c r="AK1145" s="46">
        <v>0.96027258052747899</v>
      </c>
    </row>
    <row r="1146" spans="1:37" x14ac:dyDescent="0.2">
      <c r="A1146" s="35" t="s">
        <v>6096</v>
      </c>
      <c r="B1146" s="35" t="s">
        <v>11901</v>
      </c>
      <c r="C1146" s="85" t="s">
        <v>943</v>
      </c>
      <c r="D1146" s="85" t="s">
        <v>943</v>
      </c>
      <c r="E1146" s="85" t="s">
        <v>12898</v>
      </c>
      <c r="F1146" s="85" t="s">
        <v>295</v>
      </c>
      <c r="G1146" s="85" t="s">
        <v>295</v>
      </c>
      <c r="H1146" s="840">
        <v>1.02173098684686</v>
      </c>
      <c r="I1146" s="840">
        <v>1.03103560290615</v>
      </c>
      <c r="J1146" s="86">
        <v>13534.083333333299</v>
      </c>
      <c r="K1146" s="44">
        <v>13828.192320234401</v>
      </c>
      <c r="L1146" s="45">
        <v>13010.4919872522</v>
      </c>
      <c r="M1146" s="46">
        <v>0.96131312825660098</v>
      </c>
      <c r="N1146" s="139">
        <v>13954.1217693654</v>
      </c>
      <c r="O1146" s="45">
        <v>12961.2219507523</v>
      </c>
      <c r="P1146" s="99">
        <v>0.95767268691407004</v>
      </c>
      <c r="Q1146" s="86">
        <v>13578.1971144984</v>
      </c>
      <c r="R1146" s="44">
        <v>13873.2647373977</v>
      </c>
      <c r="S1146" s="45">
        <v>13053.566875037701</v>
      </c>
      <c r="T1146" s="140">
        <v>0.96136230494838404</v>
      </c>
      <c r="U1146" s="44">
        <v>13999.604648325399</v>
      </c>
      <c r="V1146" s="45">
        <v>13004.038494787999</v>
      </c>
      <c r="W1146" s="99">
        <v>0.95771466455606402</v>
      </c>
      <c r="X1146" s="86">
        <v>13624.5014047449</v>
      </c>
      <c r="Y1146" s="44">
        <v>13920.5752655665</v>
      </c>
      <c r="Z1146" s="45">
        <v>13098.723486835899</v>
      </c>
      <c r="AA1146" s="46">
        <v>0.961409382825127</v>
      </c>
      <c r="AB1146" s="139">
        <v>14047.3460201368</v>
      </c>
      <c r="AC1146" s="45">
        <v>13048.9417183113</v>
      </c>
      <c r="AD1146" s="99">
        <v>0.95775554133429797</v>
      </c>
      <c r="AE1146" s="142">
        <v>13672.3394719067</v>
      </c>
      <c r="AF1146" s="44">
        <v>13969.452901136599</v>
      </c>
      <c r="AG1146" s="45">
        <v>13145.183772693599</v>
      </c>
      <c r="AH1146" s="140">
        <v>0.96144363586814896</v>
      </c>
      <c r="AI1146" s="44">
        <v>14096.668770554899</v>
      </c>
      <c r="AJ1146" s="45">
        <v>13095.1697152546</v>
      </c>
      <c r="AK1146" s="46">
        <v>0.95778558908385703</v>
      </c>
    </row>
    <row r="1147" spans="1:37" x14ac:dyDescent="0.2">
      <c r="A1147" s="35" t="s">
        <v>6095</v>
      </c>
      <c r="B1147" s="35" t="s">
        <v>9356</v>
      </c>
      <c r="C1147" s="85" t="s">
        <v>943</v>
      </c>
      <c r="D1147" s="85" t="s">
        <v>943</v>
      </c>
      <c r="E1147" s="85" t="s">
        <v>12898</v>
      </c>
      <c r="F1147" s="85" t="s">
        <v>460</v>
      </c>
      <c r="G1147" s="85" t="s">
        <v>460</v>
      </c>
      <c r="H1147" s="840">
        <v>1.03119589594422</v>
      </c>
      <c r="I1147" s="840">
        <v>1.03892049630596</v>
      </c>
      <c r="J1147" s="86">
        <v>10862.25</v>
      </c>
      <c r="K1147" s="44">
        <v>11201.1076207201</v>
      </c>
      <c r="L1147" s="45">
        <v>10538.7542762537</v>
      </c>
      <c r="M1147" s="46">
        <v>0.97021835036513304</v>
      </c>
      <c r="N1147" s="139">
        <v>11285.014160999401</v>
      </c>
      <c r="O1147" s="45">
        <v>10482.03360094</v>
      </c>
      <c r="P1147" s="99">
        <v>0.96499653395383</v>
      </c>
      <c r="Q1147" s="86">
        <v>10815.8083222555</v>
      </c>
      <c r="R1147" s="44">
        <v>11153.217153229099</v>
      </c>
      <c r="S1147" s="45">
        <v>10494.232521133499</v>
      </c>
      <c r="T1147" s="140">
        <v>0.97026798261021097</v>
      </c>
      <c r="U1147" s="44">
        <v>11236.764950107799</v>
      </c>
      <c r="V1147" s="45">
        <v>10437.6750371708</v>
      </c>
      <c r="W1147" s="99">
        <v>0.965038832621821</v>
      </c>
      <c r="X1147" s="86">
        <v>10785.0160669575</v>
      </c>
      <c r="Y1147" s="44">
        <v>11121.464305939</v>
      </c>
      <c r="Z1147" s="45">
        <v>10464.8682208236</v>
      </c>
      <c r="AA1147" s="46">
        <v>0.97031549659766203</v>
      </c>
      <c r="AB1147" s="139">
        <v>11204.774244951301</v>
      </c>
      <c r="AC1147" s="45">
        <v>10408.403543246701</v>
      </c>
      <c r="AD1147" s="99">
        <v>0.96508002200714305</v>
      </c>
      <c r="AE1147" s="142">
        <v>10762.7089990365</v>
      </c>
      <c r="AF1147" s="44">
        <v>11098.461349048301</v>
      </c>
      <c r="AG1147" s="45">
        <v>10443.595397748701</v>
      </c>
      <c r="AH1147" s="140">
        <v>0.97035006694723702</v>
      </c>
      <c r="AI1147" s="44">
        <v>11181.5989748756</v>
      </c>
      <c r="AJ1147" s="45">
        <v>10387.2013060111</v>
      </c>
      <c r="AK1147" s="46">
        <v>0.96511029954828498</v>
      </c>
    </row>
    <row r="1148" spans="1:37" x14ac:dyDescent="0.2">
      <c r="A1148" s="35" t="s">
        <v>6094</v>
      </c>
      <c r="B1148" s="35" t="s">
        <v>11900</v>
      </c>
      <c r="C1148" s="85" t="s">
        <v>943</v>
      </c>
      <c r="D1148" s="85" t="s">
        <v>943</v>
      </c>
      <c r="E1148" s="85" t="s">
        <v>12898</v>
      </c>
      <c r="F1148" s="85" t="s">
        <v>299</v>
      </c>
      <c r="G1148" s="85" t="s">
        <v>299</v>
      </c>
      <c r="H1148" s="840">
        <v>1.0234169768749299</v>
      </c>
      <c r="I1148" s="840">
        <v>1.03371279574734</v>
      </c>
      <c r="J1148" s="86">
        <v>5078.3333333333303</v>
      </c>
      <c r="K1148" s="44">
        <v>5197.2525475631601</v>
      </c>
      <c r="L1148" s="45">
        <v>4889.9242258044196</v>
      </c>
      <c r="M1148" s="46">
        <v>0.96289942090011504</v>
      </c>
      <c r="N1148" s="139">
        <v>5249.5381477369301</v>
      </c>
      <c r="O1148" s="45">
        <v>4876.0094111500503</v>
      </c>
      <c r="P1148" s="99">
        <v>0.96015938519528299</v>
      </c>
      <c r="Q1148" s="86">
        <v>5094.7858143532403</v>
      </c>
      <c r="R1148" s="44">
        <v>5214.0902959506502</v>
      </c>
      <c r="S1148" s="45">
        <v>4906.0172683941701</v>
      </c>
      <c r="T1148" s="140">
        <v>0.96294867873988499</v>
      </c>
      <c r="U1148" s="44">
        <v>5266.5452878890001</v>
      </c>
      <c r="V1148" s="45">
        <v>4892.0208376345099</v>
      </c>
      <c r="W1148" s="99">
        <v>0.96020147183665805</v>
      </c>
      <c r="X1148" s="86">
        <v>5109.3603034586204</v>
      </c>
      <c r="Y1148" s="44">
        <v>5229.0060755303803</v>
      </c>
      <c r="Z1148" s="45">
        <v>4920.29268817505</v>
      </c>
      <c r="AA1148" s="46">
        <v>0.96299583430129398</v>
      </c>
      <c r="AB1148" s="139">
        <v>5281.6111237687101</v>
      </c>
      <c r="AC1148" s="45">
        <v>4906.2246800247603</v>
      </c>
      <c r="AD1148" s="99">
        <v>0.96024245475576397</v>
      </c>
      <c r="AE1148" s="142">
        <v>5124.9319393634996</v>
      </c>
      <c r="AF1148" s="44">
        <v>5244.9423520731398</v>
      </c>
      <c r="AG1148" s="45">
        <v>4935.4639428703504</v>
      </c>
      <c r="AH1148" s="140">
        <v>0.96303014386632502</v>
      </c>
      <c r="AI1148" s="44">
        <v>5297.7077230543</v>
      </c>
      <c r="AJ1148" s="45">
        <v>4921.3316184402802</v>
      </c>
      <c r="AK1148" s="46">
        <v>0.96027258052747899</v>
      </c>
    </row>
    <row r="1149" spans="1:37" x14ac:dyDescent="0.2">
      <c r="A1149" s="35" t="s">
        <v>6093</v>
      </c>
      <c r="B1149" s="35" t="s">
        <v>11899</v>
      </c>
      <c r="C1149" s="85" t="s">
        <v>943</v>
      </c>
      <c r="D1149" s="85" t="s">
        <v>943</v>
      </c>
      <c r="E1149" s="85" t="s">
        <v>12898</v>
      </c>
      <c r="F1149" s="85" t="s">
        <v>299</v>
      </c>
      <c r="G1149" s="85" t="s">
        <v>299</v>
      </c>
      <c r="H1149" s="840">
        <v>1.0234169768749299</v>
      </c>
      <c r="I1149" s="840">
        <v>1.03371279574734</v>
      </c>
      <c r="J1149" s="86">
        <v>4073.0833333333298</v>
      </c>
      <c r="K1149" s="44">
        <v>4168.4626315596497</v>
      </c>
      <c r="L1149" s="45">
        <v>3921.96958294458</v>
      </c>
      <c r="M1149" s="46">
        <v>0.96289942090011604</v>
      </c>
      <c r="N1149" s="139">
        <v>4210.3983598119103</v>
      </c>
      <c r="O1149" s="45">
        <v>3910.8091891824902</v>
      </c>
      <c r="P1149" s="99">
        <v>0.96015938519528299</v>
      </c>
      <c r="Q1149" s="86">
        <v>4087.6427273897398</v>
      </c>
      <c r="R1149" s="44">
        <v>4183.3629626099801</v>
      </c>
      <c r="S1149" s="45">
        <v>3936.1901635006502</v>
      </c>
      <c r="T1149" s="140">
        <v>0.96294867873988499</v>
      </c>
      <c r="U1149" s="44">
        <v>4225.4485917463398</v>
      </c>
      <c r="V1149" s="45">
        <v>3924.96056318204</v>
      </c>
      <c r="W1149" s="99">
        <v>0.96020147183665805</v>
      </c>
      <c r="X1149" s="86">
        <v>4099.3100833211201</v>
      </c>
      <c r="Y1149" s="44">
        <v>4195.3035327453999</v>
      </c>
      <c r="Z1149" s="45">
        <v>3947.6185337475299</v>
      </c>
      <c r="AA1149" s="46">
        <v>0.96299583430129398</v>
      </c>
      <c r="AB1149" s="139">
        <v>4237.50928686515</v>
      </c>
      <c r="AC1149" s="45">
        <v>3936.3315772133301</v>
      </c>
      <c r="AD1149" s="99">
        <v>0.96024245475576397</v>
      </c>
      <c r="AE1149" s="142">
        <v>4109.7300000861196</v>
      </c>
      <c r="AF1149" s="44">
        <v>4205.9674524603197</v>
      </c>
      <c r="AG1149" s="45">
        <v>3957.7938732346902</v>
      </c>
      <c r="AH1149" s="140">
        <v>0.96303014386632502</v>
      </c>
      <c r="AI1149" s="44">
        <v>4248.2804881557504</v>
      </c>
      <c r="AJ1149" s="45">
        <v>3946.4610324538899</v>
      </c>
      <c r="AK1149" s="46">
        <v>0.96027258052747899</v>
      </c>
    </row>
    <row r="1150" spans="1:37" x14ac:dyDescent="0.2">
      <c r="A1150" s="35" t="s">
        <v>6092</v>
      </c>
      <c r="B1150" s="35" t="s">
        <v>12973</v>
      </c>
      <c r="C1150" s="85" t="s">
        <v>943</v>
      </c>
      <c r="D1150" s="85" t="s">
        <v>943</v>
      </c>
      <c r="E1150" s="85" t="s">
        <v>12898</v>
      </c>
      <c r="F1150" s="85" t="s">
        <v>299</v>
      </c>
      <c r="G1150" s="85" t="s">
        <v>299</v>
      </c>
      <c r="H1150" s="840">
        <v>1.0234169768749299</v>
      </c>
      <c r="I1150" s="840">
        <v>1.03371279574734</v>
      </c>
      <c r="J1150" s="86">
        <v>18618.333333333299</v>
      </c>
      <c r="K1150" s="44">
        <v>19054.318414449699</v>
      </c>
      <c r="L1150" s="45">
        <v>17927.582384792</v>
      </c>
      <c r="M1150" s="46">
        <v>0.96289942090011604</v>
      </c>
      <c r="N1150" s="139">
        <v>19246.009402156</v>
      </c>
      <c r="O1150" s="45">
        <v>17876.567486694199</v>
      </c>
      <c r="P1150" s="99">
        <v>0.96015938519528299</v>
      </c>
      <c r="Q1150" s="86">
        <v>18694.4766815242</v>
      </c>
      <c r="R1150" s="44">
        <v>19132.244809664298</v>
      </c>
      <c r="S1150" s="45">
        <v>18001.821620207302</v>
      </c>
      <c r="T1150" s="140">
        <v>0.96294867873988499</v>
      </c>
      <c r="U1150" s="44">
        <v>19324.7197554919</v>
      </c>
      <c r="V1150" s="45">
        <v>17950.464024815599</v>
      </c>
      <c r="W1150" s="99">
        <v>0.96020147183665805</v>
      </c>
      <c r="X1150" s="86">
        <v>18767.1324701796</v>
      </c>
      <c r="Y1150" s="44">
        <v>19206.601977242499</v>
      </c>
      <c r="Z1150" s="45">
        <v>18072.6703905635</v>
      </c>
      <c r="AA1150" s="46">
        <v>0.96299583430129398</v>
      </c>
      <c r="AB1150" s="139">
        <v>19399.824973910101</v>
      </c>
      <c r="AC1150" s="45">
        <v>18020.9973518919</v>
      </c>
      <c r="AD1150" s="99">
        <v>0.96024245475576397</v>
      </c>
      <c r="AE1150" s="142">
        <v>18837.052189281301</v>
      </c>
      <c r="AF1150" s="44">
        <v>19278.159004789501</v>
      </c>
      <c r="AG1150" s="45">
        <v>18140.649079861101</v>
      </c>
      <c r="AH1150" s="140">
        <v>0.96303014386632602</v>
      </c>
      <c r="AI1150" s="44">
        <v>19472.101882220701</v>
      </c>
      <c r="AJ1150" s="45">
        <v>18088.704715332002</v>
      </c>
      <c r="AK1150" s="46">
        <v>0.96027258052747899</v>
      </c>
    </row>
    <row r="1151" spans="1:37" x14ac:dyDescent="0.2">
      <c r="A1151" s="35" t="s">
        <v>6091</v>
      </c>
      <c r="B1151" s="35" t="s">
        <v>11898</v>
      </c>
      <c r="C1151" s="85" t="s">
        <v>943</v>
      </c>
      <c r="D1151" s="85" t="s">
        <v>943</v>
      </c>
      <c r="E1151" s="85" t="s">
        <v>12898</v>
      </c>
      <c r="F1151" s="85" t="s">
        <v>460</v>
      </c>
      <c r="G1151" s="85" t="s">
        <v>460</v>
      </c>
      <c r="H1151" s="840">
        <v>1.03119589594422</v>
      </c>
      <c r="I1151" s="840">
        <v>1.03892049630596</v>
      </c>
      <c r="J1151" s="86">
        <v>13318.916666666701</v>
      </c>
      <c r="K1151" s="44">
        <v>13734.4122050897</v>
      </c>
      <c r="L1151" s="45">
        <v>12922.257356984001</v>
      </c>
      <c r="M1151" s="46">
        <v>0.97021835036513304</v>
      </c>
      <c r="N1151" s="139">
        <v>13837.2955135911</v>
      </c>
      <c r="O1151" s="45">
        <v>12852.708419353199</v>
      </c>
      <c r="P1151" s="99">
        <v>0.96499653395383</v>
      </c>
      <c r="Q1151" s="86">
        <v>13300.218391012701</v>
      </c>
      <c r="R1151" s="44">
        <v>13715.130619974099</v>
      </c>
      <c r="S1151" s="45">
        <v>12904.7760665231</v>
      </c>
      <c r="T1151" s="140">
        <v>0.97026798261021097</v>
      </c>
      <c r="U1151" s="44">
        <v>13817.869491768601</v>
      </c>
      <c r="V1151" s="45">
        <v>12835.227229678199</v>
      </c>
      <c r="W1151" s="99">
        <v>0.965038832621821</v>
      </c>
      <c r="X1151" s="86">
        <v>13293.377362491299</v>
      </c>
      <c r="Y1151" s="44">
        <v>13708.0761794387</v>
      </c>
      <c r="Z1151" s="45">
        <v>12898.770056945799</v>
      </c>
      <c r="AA1151" s="46">
        <v>0.97031549659766203</v>
      </c>
      <c r="AB1151" s="139">
        <v>13810.7622070218</v>
      </c>
      <c r="AC1151" s="45">
        <v>12829.172917542301</v>
      </c>
      <c r="AD1151" s="99">
        <v>0.96508002200714305</v>
      </c>
      <c r="AE1151" s="142">
        <v>13290.602855966399</v>
      </c>
      <c r="AF1151" s="44">
        <v>13705.215119697101</v>
      </c>
      <c r="AG1151" s="45">
        <v>12896.5373710562</v>
      </c>
      <c r="AH1151" s="140">
        <v>0.97035006694723702</v>
      </c>
      <c r="AI1151" s="44">
        <v>13807.8797153261</v>
      </c>
      <c r="AJ1151" s="45">
        <v>12826.897703499</v>
      </c>
      <c r="AK1151" s="46">
        <v>0.96511029954828498</v>
      </c>
    </row>
    <row r="1152" spans="1:37" x14ac:dyDescent="0.2">
      <c r="A1152" s="35" t="s">
        <v>6090</v>
      </c>
      <c r="B1152" s="35" t="s">
        <v>11897</v>
      </c>
      <c r="C1152" s="85" t="s">
        <v>943</v>
      </c>
      <c r="D1152" s="85" t="s">
        <v>943</v>
      </c>
      <c r="E1152" s="85" t="s">
        <v>12898</v>
      </c>
      <c r="F1152" s="85" t="s">
        <v>297</v>
      </c>
      <c r="G1152" s="85" t="s">
        <v>297</v>
      </c>
      <c r="H1152" s="840">
        <v>1.0304180622102601</v>
      </c>
      <c r="I1152" s="840">
        <v>1.03916491533634</v>
      </c>
      <c r="J1152" s="86">
        <v>13789.416666666701</v>
      </c>
      <c r="K1152" s="44">
        <v>14208.8640006765</v>
      </c>
      <c r="L1152" s="45">
        <v>13368.6534687727</v>
      </c>
      <c r="M1152" s="46">
        <v>0.96948651215166703</v>
      </c>
      <c r="N1152" s="139">
        <v>14329.4780029542</v>
      </c>
      <c r="O1152" s="45">
        <v>13309.8698652935</v>
      </c>
      <c r="P1152" s="99">
        <v>0.96522356144822097</v>
      </c>
      <c r="Q1152" s="86">
        <v>13837.249562937801</v>
      </c>
      <c r="R1152" s="44">
        <v>14258.151880961999</v>
      </c>
      <c r="S1152" s="45">
        <v>13415.713072271001</v>
      </c>
      <c r="T1152" s="140">
        <v>0.96953610695901404</v>
      </c>
      <c r="U1152" s="44">
        <v>14379.184270558</v>
      </c>
      <c r="V1152" s="45">
        <v>13356.624738710299</v>
      </c>
      <c r="W1152" s="99">
        <v>0.96526587006750197</v>
      </c>
      <c r="X1152" s="86">
        <v>13882.7475715195</v>
      </c>
      <c r="Y1152" s="44">
        <v>14305.0338507993</v>
      </c>
      <c r="Z1152" s="45">
        <v>13460.484161523</v>
      </c>
      <c r="AA1152" s="46">
        <v>0.96958358510654097</v>
      </c>
      <c r="AB1152" s="139">
        <v>14426.4642047939</v>
      </c>
      <c r="AC1152" s="45">
        <v>13401.114369917599</v>
      </c>
      <c r="AD1152" s="99">
        <v>0.96530706914314302</v>
      </c>
      <c r="AE1152" s="142">
        <v>13923.752452460099</v>
      </c>
      <c r="AF1152" s="44">
        <v>14347.2860207592</v>
      </c>
      <c r="AG1152" s="45">
        <v>13500.722806899201</v>
      </c>
      <c r="AH1152" s="140">
        <v>0.969618129379612</v>
      </c>
      <c r="AI1152" s="44">
        <v>14469.0750384249</v>
      </c>
      <c r="AJ1152" s="45">
        <v>13441.118347527899</v>
      </c>
      <c r="AK1152" s="46">
        <v>0.965337353807454</v>
      </c>
    </row>
    <row r="1153" spans="1:37" x14ac:dyDescent="0.2">
      <c r="A1153" s="35" t="s">
        <v>6089</v>
      </c>
      <c r="B1153" s="35" t="s">
        <v>11896</v>
      </c>
      <c r="C1153" s="85" t="s">
        <v>943</v>
      </c>
      <c r="D1153" s="85" t="s">
        <v>943</v>
      </c>
      <c r="E1153" s="85" t="s">
        <v>12898</v>
      </c>
      <c r="F1153" s="85" t="s">
        <v>460</v>
      </c>
      <c r="G1153" s="85" t="s">
        <v>460</v>
      </c>
      <c r="H1153" s="840">
        <v>1.03119589594422</v>
      </c>
      <c r="I1153" s="840">
        <v>1.03892049630596</v>
      </c>
      <c r="J1153" s="86">
        <v>6893.3333333333303</v>
      </c>
      <c r="K1153" s="44">
        <v>7108.3770427088002</v>
      </c>
      <c r="L1153" s="45">
        <v>6688.0384951836504</v>
      </c>
      <c r="M1153" s="46">
        <v>0.97021835036513304</v>
      </c>
      <c r="N1153" s="139">
        <v>7161.6252878691002</v>
      </c>
      <c r="O1153" s="45">
        <v>6652.0427740550704</v>
      </c>
      <c r="P1153" s="99">
        <v>0.96499653395383</v>
      </c>
      <c r="Q1153" s="86">
        <v>6886.5674560690604</v>
      </c>
      <c r="R1153" s="44">
        <v>7101.4000978414197</v>
      </c>
      <c r="S1153" s="45">
        <v>6681.8159127092604</v>
      </c>
      <c r="T1153" s="140">
        <v>0.97026798261021097</v>
      </c>
      <c r="U1153" s="44">
        <v>7154.5960793037502</v>
      </c>
      <c r="V1153" s="45">
        <v>6645.8050185763104</v>
      </c>
      <c r="W1153" s="99">
        <v>0.965038832621821</v>
      </c>
      <c r="X1153" s="86">
        <v>6888.8552586304004</v>
      </c>
      <c r="Y1153" s="44">
        <v>7103.7592704533999</v>
      </c>
      <c r="Z1153" s="45">
        <v>6684.36301126737</v>
      </c>
      <c r="AA1153" s="46">
        <v>0.97031549659766203</v>
      </c>
      <c r="AB1153" s="139">
        <v>7156.9729242762296</v>
      </c>
      <c r="AC1153" s="45">
        <v>6648.2965846030502</v>
      </c>
      <c r="AD1153" s="99">
        <v>0.96508002200714305</v>
      </c>
      <c r="AE1153" s="142">
        <v>6892.5135337523197</v>
      </c>
      <c r="AF1153" s="44">
        <v>7107.5316687453696</v>
      </c>
      <c r="AG1153" s="45">
        <v>6688.15096891131</v>
      </c>
      <c r="AH1153" s="140">
        <v>0.97035006694723702</v>
      </c>
      <c r="AI1153" s="44">
        <v>7160.7735812815199</v>
      </c>
      <c r="AJ1153" s="45">
        <v>6652.0358012003198</v>
      </c>
      <c r="AK1153" s="46">
        <v>0.96511029954828498</v>
      </c>
    </row>
    <row r="1154" spans="1:37" x14ac:dyDescent="0.2">
      <c r="A1154" s="35" t="s">
        <v>6088</v>
      </c>
      <c r="B1154" s="35" t="s">
        <v>11895</v>
      </c>
      <c r="C1154" s="85" t="s">
        <v>943</v>
      </c>
      <c r="D1154" s="85" t="s">
        <v>943</v>
      </c>
      <c r="E1154" s="85" t="s">
        <v>12898</v>
      </c>
      <c r="F1154" s="85" t="s">
        <v>293</v>
      </c>
      <c r="G1154" s="85" t="s">
        <v>293</v>
      </c>
      <c r="H1154" s="840">
        <v>1.0307451524008699</v>
      </c>
      <c r="I1154" s="840">
        <v>1.0390598126539199</v>
      </c>
      <c r="J1154" s="86">
        <v>8428.5</v>
      </c>
      <c r="K1154" s="44">
        <v>8687.6355170107399</v>
      </c>
      <c r="L1154" s="45">
        <v>8173.9109252076296</v>
      </c>
      <c r="M1154" s="46">
        <v>0.96979426056921503</v>
      </c>
      <c r="N1154" s="139">
        <v>8757.7156309535294</v>
      </c>
      <c r="O1154" s="45">
        <v>8134.5639625677004</v>
      </c>
      <c r="P1154" s="99">
        <v>0.965125937304112</v>
      </c>
      <c r="Q1154" s="86">
        <v>8529.1229990658303</v>
      </c>
      <c r="R1154" s="44">
        <v>8791.3521855178806</v>
      </c>
      <c r="S1154" s="45">
        <v>8271.9176666697495</v>
      </c>
      <c r="T1154" s="140">
        <v>0.96984387111966197</v>
      </c>
      <c r="U1154" s="44">
        <v>8862.2689455115506</v>
      </c>
      <c r="V1154" s="45">
        <v>8232.0386477757893</v>
      </c>
      <c r="W1154" s="99">
        <v>0.96516824164423598</v>
      </c>
      <c r="X1154" s="86">
        <v>8623.2323791556191</v>
      </c>
      <c r="Y1154" s="44">
        <v>8888.3549728408907</v>
      </c>
      <c r="Z1154" s="45">
        <v>8363.5986172262201</v>
      </c>
      <c r="AA1154" s="46">
        <v>0.96989136433838896</v>
      </c>
      <c r="AB1154" s="139">
        <v>8960.0542203566201</v>
      </c>
      <c r="AC1154" s="45">
        <v>8323.2252659498699</v>
      </c>
      <c r="AD1154" s="99">
        <v>0.965209436552941</v>
      </c>
      <c r="AE1154" s="142">
        <v>8713.9813203989397</v>
      </c>
      <c r="AF1154" s="44">
        <v>8981.8940041129408</v>
      </c>
      <c r="AG1154" s="45">
        <v>8451.9163453647598</v>
      </c>
      <c r="AH1154" s="140">
        <v>0.96992591957700203</v>
      </c>
      <c r="AI1154" s="44">
        <v>9054.3477982434397</v>
      </c>
      <c r="AJ1154" s="45">
        <v>8411.0808737029802</v>
      </c>
      <c r="AK1154" s="46">
        <v>0.96523971815421705</v>
      </c>
    </row>
    <row r="1155" spans="1:37" x14ac:dyDescent="0.2">
      <c r="A1155" s="35" t="s">
        <v>6087</v>
      </c>
      <c r="B1155" s="35" t="s">
        <v>11894</v>
      </c>
      <c r="C1155" s="85" t="s">
        <v>943</v>
      </c>
      <c r="D1155" s="85" t="s">
        <v>943</v>
      </c>
      <c r="E1155" s="85" t="s">
        <v>12898</v>
      </c>
      <c r="F1155" s="85" t="s">
        <v>460</v>
      </c>
      <c r="G1155" s="85" t="s">
        <v>460</v>
      </c>
      <c r="H1155" s="840">
        <v>1.03119589594422</v>
      </c>
      <c r="I1155" s="840">
        <v>1.03892049630596</v>
      </c>
      <c r="J1155" s="86">
        <v>10389.583333333299</v>
      </c>
      <c r="K1155" s="44">
        <v>10713.695693903799</v>
      </c>
      <c r="L1155" s="45">
        <v>10080.164402647701</v>
      </c>
      <c r="M1155" s="46">
        <v>0.97021835036513304</v>
      </c>
      <c r="N1155" s="139">
        <v>10793.951073078801</v>
      </c>
      <c r="O1155" s="45">
        <v>10025.9119058911</v>
      </c>
      <c r="P1155" s="99">
        <v>0.96499653395383</v>
      </c>
      <c r="Q1155" s="86">
        <v>10358.6437259911</v>
      </c>
      <c r="R1155" s="44">
        <v>10681.790897790301</v>
      </c>
      <c r="S1155" s="45">
        <v>10050.660350595301</v>
      </c>
      <c r="T1155" s="140">
        <v>0.97026798261021097</v>
      </c>
      <c r="U1155" s="44">
        <v>10761.807280863301</v>
      </c>
      <c r="V1155" s="45">
        <v>9996.4934488758008</v>
      </c>
      <c r="W1155" s="99">
        <v>0.965038832621821</v>
      </c>
      <c r="X1155" s="86">
        <v>10338.842027417901</v>
      </c>
      <c r="Y1155" s="44">
        <v>10661.371467489</v>
      </c>
      <c r="Z1155" s="45">
        <v>10031.938636078799</v>
      </c>
      <c r="AA1155" s="46">
        <v>0.97031549659766203</v>
      </c>
      <c r="AB1155" s="139">
        <v>10741.234890354001</v>
      </c>
      <c r="AC1155" s="45">
        <v>9977.8098913488902</v>
      </c>
      <c r="AD1155" s="99">
        <v>0.96508002200714305</v>
      </c>
      <c r="AE1155" s="142">
        <v>10338.5820272358</v>
      </c>
      <c r="AF1155" s="44">
        <v>10661.103356368199</v>
      </c>
      <c r="AG1155" s="45">
        <v>10032.0437622678</v>
      </c>
      <c r="AH1155" s="140">
        <v>0.97035006694723702</v>
      </c>
      <c r="AI1155" s="44">
        <v>10740.964770835801</v>
      </c>
      <c r="AJ1155" s="45">
        <v>9977.8719972101007</v>
      </c>
      <c r="AK1155" s="46">
        <v>0.96511029954828498</v>
      </c>
    </row>
    <row r="1156" spans="1:37" x14ac:dyDescent="0.2">
      <c r="A1156" s="35" t="s">
        <v>6086</v>
      </c>
      <c r="B1156" s="35" t="s">
        <v>11893</v>
      </c>
      <c r="C1156" s="85" t="s">
        <v>943</v>
      </c>
      <c r="D1156" s="85" t="s">
        <v>943</v>
      </c>
      <c r="E1156" s="85" t="s">
        <v>12898</v>
      </c>
      <c r="F1156" s="85" t="s">
        <v>293</v>
      </c>
      <c r="G1156" s="85" t="s">
        <v>293</v>
      </c>
      <c r="H1156" s="840">
        <v>1.0307451524008699</v>
      </c>
      <c r="I1156" s="840">
        <v>1.0390598126539199</v>
      </c>
      <c r="J1156" s="86">
        <v>14976</v>
      </c>
      <c r="K1156" s="44">
        <v>15436.4394023554</v>
      </c>
      <c r="L1156" s="45">
        <v>14523.638846284601</v>
      </c>
      <c r="M1156" s="46">
        <v>0.96979426056921503</v>
      </c>
      <c r="N1156" s="139">
        <v>15560.959754305</v>
      </c>
      <c r="O1156" s="45">
        <v>14453.726037066401</v>
      </c>
      <c r="P1156" s="99">
        <v>0.965125937304112</v>
      </c>
      <c r="Q1156" s="86">
        <v>15131.151372598501</v>
      </c>
      <c r="R1156" s="44">
        <v>15596.3609275496</v>
      </c>
      <c r="S1156" s="45">
        <v>14674.854421698499</v>
      </c>
      <c r="T1156" s="140">
        <v>0.96984387111966197</v>
      </c>
      <c r="U1156" s="44">
        <v>15722.1713104502</v>
      </c>
      <c r="V1156" s="45">
        <v>14604.1067643436</v>
      </c>
      <c r="W1156" s="99">
        <v>0.96516824164423598</v>
      </c>
      <c r="X1156" s="86">
        <v>15268.6400343775</v>
      </c>
      <c r="Y1156" s="44">
        <v>15738.076699188499</v>
      </c>
      <c r="Z1156" s="45">
        <v>14808.9221145342</v>
      </c>
      <c r="AA1156" s="46">
        <v>0.96989136433838896</v>
      </c>
      <c r="AB1156" s="139">
        <v>15865.0302536004</v>
      </c>
      <c r="AC1156" s="45">
        <v>14737.4354445112</v>
      </c>
      <c r="AD1156" s="99">
        <v>0.965209436552941</v>
      </c>
      <c r="AE1156" s="142">
        <v>15404.3707390613</v>
      </c>
      <c r="AF1156" s="44">
        <v>15877.9804650732</v>
      </c>
      <c r="AG1156" s="45">
        <v>14941.098454589101</v>
      </c>
      <c r="AH1156" s="140">
        <v>0.96992591957700203</v>
      </c>
      <c r="AI1156" s="44">
        <v>16006.0625741805</v>
      </c>
      <c r="AJ1156" s="45">
        <v>14868.9104705146</v>
      </c>
      <c r="AK1156" s="46">
        <v>0.96523971815421705</v>
      </c>
    </row>
    <row r="1157" spans="1:37" x14ac:dyDescent="0.2">
      <c r="A1157" s="35" t="s">
        <v>6085</v>
      </c>
      <c r="B1157" s="35" t="s">
        <v>11892</v>
      </c>
      <c r="C1157" s="85" t="s">
        <v>943</v>
      </c>
      <c r="D1157" s="85" t="s">
        <v>943</v>
      </c>
      <c r="E1157" s="85" t="s">
        <v>12898</v>
      </c>
      <c r="F1157" s="85" t="s">
        <v>294</v>
      </c>
      <c r="G1157" s="85" t="s">
        <v>294</v>
      </c>
      <c r="H1157" s="840">
        <v>1.0219136323853799</v>
      </c>
      <c r="I1157" s="840">
        <v>1.03583749421188</v>
      </c>
      <c r="J1157" s="86">
        <v>5800.3333333333303</v>
      </c>
      <c r="K1157" s="44">
        <v>5927.4397057126898</v>
      </c>
      <c r="L1157" s="45">
        <v>5576.9333409725396</v>
      </c>
      <c r="M1157" s="46">
        <v>0.961484973445068</v>
      </c>
      <c r="N1157" s="139">
        <v>6008.2027455936304</v>
      </c>
      <c r="O1157" s="45">
        <v>5580.6915403103803</v>
      </c>
      <c r="P1157" s="99">
        <v>0.96213290161089204</v>
      </c>
      <c r="Q1157" s="86">
        <v>5844.9297947148598</v>
      </c>
      <c r="R1157" s="44">
        <v>5973.0134375546204</v>
      </c>
      <c r="S1157" s="45">
        <v>5620.0996541527302</v>
      </c>
      <c r="T1157" s="140">
        <v>0.96153415892772098</v>
      </c>
      <c r="U1157" s="44">
        <v>6054.39743240179</v>
      </c>
      <c r="V1157" s="45">
        <v>5623.8457621812904</v>
      </c>
      <c r="W1157" s="99">
        <v>0.96217507475736097</v>
      </c>
      <c r="X1157" s="86">
        <v>5888.1186202054796</v>
      </c>
      <c r="Y1157" s="44">
        <v>6017.1486870901999</v>
      </c>
      <c r="Z1157" s="45">
        <v>5661.90443482112</v>
      </c>
      <c r="AA1157" s="46">
        <v>0.96158124522014699</v>
      </c>
      <c r="AB1157" s="139">
        <v>6099.1340371759497</v>
      </c>
      <c r="AC1157" s="45">
        <v>5665.6427818599996</v>
      </c>
      <c r="AD1157" s="99">
        <v>0.96221614191296401</v>
      </c>
      <c r="AE1157" s="142">
        <v>5928.9178095462203</v>
      </c>
      <c r="AF1157" s="44">
        <v>6058.8419348677699</v>
      </c>
      <c r="AG1157" s="45">
        <v>5701.3392898915399</v>
      </c>
      <c r="AH1157" s="140">
        <v>0.96161550438627197</v>
      </c>
      <c r="AI1157" s="44">
        <v>6141.3953672285297</v>
      </c>
      <c r="AJ1157" s="45">
        <v>5705.0794007675904</v>
      </c>
      <c r="AK1157" s="46">
        <v>0.96224632960534096</v>
      </c>
    </row>
    <row r="1158" spans="1:37" x14ac:dyDescent="0.2">
      <c r="A1158" s="35" t="s">
        <v>6084</v>
      </c>
      <c r="B1158" s="35" t="s">
        <v>11891</v>
      </c>
      <c r="C1158" s="85" t="s">
        <v>943</v>
      </c>
      <c r="D1158" s="85" t="s">
        <v>943</v>
      </c>
      <c r="E1158" s="85" t="s">
        <v>12898</v>
      </c>
      <c r="F1158" s="85" t="s">
        <v>293</v>
      </c>
      <c r="G1158" s="85" t="s">
        <v>293</v>
      </c>
      <c r="H1158" s="840">
        <v>1.0307451524008699</v>
      </c>
      <c r="I1158" s="840">
        <v>1.0390598126539199</v>
      </c>
      <c r="J1158" s="86">
        <v>9646.6666666666697</v>
      </c>
      <c r="K1158" s="44">
        <v>9943.2549034937292</v>
      </c>
      <c r="L1158" s="45">
        <v>9355.2819669576893</v>
      </c>
      <c r="M1158" s="46">
        <v>0.96979426056921503</v>
      </c>
      <c r="N1158" s="139">
        <v>10023.463659401399</v>
      </c>
      <c r="O1158" s="45">
        <v>9310.2482085270003</v>
      </c>
      <c r="P1158" s="99">
        <v>0.965125937304112</v>
      </c>
      <c r="Q1158" s="86">
        <v>9749.8645576415893</v>
      </c>
      <c r="R1158" s="44">
        <v>10049.625629354099</v>
      </c>
      <c r="S1158" s="45">
        <v>9455.84638547551</v>
      </c>
      <c r="T1158" s="140">
        <v>0.96984387111966197</v>
      </c>
      <c r="U1158" s="44">
        <v>10130.692440664099</v>
      </c>
      <c r="V1158" s="45">
        <v>9410.2596313683898</v>
      </c>
      <c r="W1158" s="99">
        <v>0.96516824164423598</v>
      </c>
      <c r="X1158" s="86">
        <v>9842.8714103984803</v>
      </c>
      <c r="Y1158" s="44">
        <v>10145.4919919734</v>
      </c>
      <c r="Z1158" s="45">
        <v>9546.5159812387101</v>
      </c>
      <c r="AA1158" s="46">
        <v>0.96989136433838896</v>
      </c>
      <c r="AB1158" s="139">
        <v>10227.332123665199</v>
      </c>
      <c r="AC1158" s="45">
        <v>9500.4323680937705</v>
      </c>
      <c r="AD1158" s="99">
        <v>0.965209436552941</v>
      </c>
      <c r="AE1158" s="142">
        <v>9930.2593762062406</v>
      </c>
      <c r="AF1158" s="44">
        <v>10235.566714107899</v>
      </c>
      <c r="AG1158" s="45">
        <v>9631.6159571049902</v>
      </c>
      <c r="AH1158" s="140">
        <v>0.96992591957700203</v>
      </c>
      <c r="AI1158" s="44">
        <v>10318.1334470456</v>
      </c>
      <c r="AJ1158" s="45">
        <v>9585.0807614875794</v>
      </c>
      <c r="AK1158" s="46">
        <v>0.96523971815421705</v>
      </c>
    </row>
    <row r="1159" spans="1:37" x14ac:dyDescent="0.2">
      <c r="A1159" s="35" t="s">
        <v>6083</v>
      </c>
      <c r="B1159" s="35" t="s">
        <v>11890</v>
      </c>
      <c r="C1159" s="85" t="s">
        <v>943</v>
      </c>
      <c r="D1159" s="85" t="s">
        <v>943</v>
      </c>
      <c r="E1159" s="85" t="s">
        <v>12898</v>
      </c>
      <c r="F1159" s="85" t="s">
        <v>460</v>
      </c>
      <c r="G1159" s="85" t="s">
        <v>460</v>
      </c>
      <c r="H1159" s="840">
        <v>1.03119589594422</v>
      </c>
      <c r="I1159" s="840">
        <v>1.03892049630596</v>
      </c>
      <c r="J1159" s="86">
        <v>8934.9166666666697</v>
      </c>
      <c r="K1159" s="44">
        <v>9213.6493972702501</v>
      </c>
      <c r="L1159" s="45">
        <v>8668.8201089832692</v>
      </c>
      <c r="M1159" s="46">
        <v>0.97021835036513304</v>
      </c>
      <c r="N1159" s="139">
        <v>9282.6680577857405</v>
      </c>
      <c r="O1159" s="45">
        <v>8622.1636144996392</v>
      </c>
      <c r="P1159" s="99">
        <v>0.96499653395383</v>
      </c>
      <c r="Q1159" s="86">
        <v>8916.3231987116596</v>
      </c>
      <c r="R1159" s="44">
        <v>9194.4758894236693</v>
      </c>
      <c r="S1159" s="45">
        <v>8651.2229223145896</v>
      </c>
      <c r="T1159" s="140">
        <v>0.97026798261021097</v>
      </c>
      <c r="U1159" s="44">
        <v>9263.3509228298808</v>
      </c>
      <c r="V1159" s="45">
        <v>8604.5981309635608</v>
      </c>
      <c r="W1159" s="99">
        <v>0.965038832621821</v>
      </c>
      <c r="X1159" s="86">
        <v>8908.1567750900304</v>
      </c>
      <c r="Y1159" s="44">
        <v>9186.0547069005097</v>
      </c>
      <c r="Z1159" s="45">
        <v>8643.7225649913107</v>
      </c>
      <c r="AA1159" s="46">
        <v>0.97031549659766203</v>
      </c>
      <c r="AB1159" s="139">
        <v>9254.8666579478504</v>
      </c>
      <c r="AC1159" s="45">
        <v>8597.0841365469696</v>
      </c>
      <c r="AD1159" s="99">
        <v>0.96508002200714305</v>
      </c>
      <c r="AE1159" s="142">
        <v>8901.8681604855992</v>
      </c>
      <c r="AF1159" s="44">
        <v>9179.5699133292401</v>
      </c>
      <c r="AG1159" s="45">
        <v>8637.9283654826795</v>
      </c>
      <c r="AH1159" s="140">
        <v>0.97035006694723702</v>
      </c>
      <c r="AI1159" s="44">
        <v>9248.3332873419404</v>
      </c>
      <c r="AJ1159" s="45">
        <v>8591.2846469056003</v>
      </c>
      <c r="AK1159" s="46">
        <v>0.96511029954828498</v>
      </c>
    </row>
    <row r="1160" spans="1:37" x14ac:dyDescent="0.2">
      <c r="A1160" s="35" t="s">
        <v>6082</v>
      </c>
      <c r="B1160" s="35" t="s">
        <v>11889</v>
      </c>
      <c r="C1160" s="85" t="s">
        <v>943</v>
      </c>
      <c r="D1160" s="85" t="s">
        <v>943</v>
      </c>
      <c r="E1160" s="85" t="s">
        <v>12898</v>
      </c>
      <c r="F1160" s="85" t="s">
        <v>460</v>
      </c>
      <c r="G1160" s="85" t="s">
        <v>460</v>
      </c>
      <c r="H1160" s="840">
        <v>1.03119589594422</v>
      </c>
      <c r="I1160" s="840">
        <v>1.03892049630596</v>
      </c>
      <c r="J1160" s="86">
        <v>5411.8333333333303</v>
      </c>
      <c r="K1160" s="44">
        <v>5580.6603228674403</v>
      </c>
      <c r="L1160" s="45">
        <v>5250.6600091177097</v>
      </c>
      <c r="M1160" s="46">
        <v>0.97021835036513304</v>
      </c>
      <c r="N1160" s="139">
        <v>5622.4645725918099</v>
      </c>
      <c r="O1160" s="45">
        <v>5222.40040900247</v>
      </c>
      <c r="P1160" s="99">
        <v>0.96499653395383</v>
      </c>
      <c r="Q1160" s="86">
        <v>5380.7717991893196</v>
      </c>
      <c r="R1160" s="44">
        <v>5548.6297963364004</v>
      </c>
      <c r="S1160" s="45">
        <v>5220.7905984853296</v>
      </c>
      <c r="T1160" s="140">
        <v>0.97026798261021097</v>
      </c>
      <c r="U1160" s="44">
        <v>5590.1941081228897</v>
      </c>
      <c r="V1160" s="45">
        <v>5192.6537356940698</v>
      </c>
      <c r="W1160" s="99">
        <v>0.965038832621821</v>
      </c>
      <c r="X1160" s="86">
        <v>5358.1208715045304</v>
      </c>
      <c r="Y1160" s="44">
        <v>5525.2722526685202</v>
      </c>
      <c r="Z1160" s="45">
        <v>5199.0677142642198</v>
      </c>
      <c r="AA1160" s="46">
        <v>0.97031549659766203</v>
      </c>
      <c r="AB1160" s="139">
        <v>5566.6615950908199</v>
      </c>
      <c r="AC1160" s="45">
        <v>5171.0154085885297</v>
      </c>
      <c r="AD1160" s="99">
        <v>0.96508002200714305</v>
      </c>
      <c r="AE1160" s="142">
        <v>5345.2513687975297</v>
      </c>
      <c r="AF1160" s="44">
        <v>5512.0012742942199</v>
      </c>
      <c r="AG1160" s="45">
        <v>5186.7650235624997</v>
      </c>
      <c r="AH1160" s="140">
        <v>0.97035006694723702</v>
      </c>
      <c r="AI1160" s="44">
        <v>5553.2912049512497</v>
      </c>
      <c r="AJ1160" s="45">
        <v>5158.7571497010604</v>
      </c>
      <c r="AK1160" s="46">
        <v>0.96511029954828498</v>
      </c>
    </row>
    <row r="1161" spans="1:37" x14ac:dyDescent="0.2">
      <c r="A1161" s="35" t="s">
        <v>6081</v>
      </c>
      <c r="B1161" s="35" t="s">
        <v>11888</v>
      </c>
      <c r="C1161" s="85" t="s">
        <v>943</v>
      </c>
      <c r="D1161" s="85" t="s">
        <v>943</v>
      </c>
      <c r="E1161" s="85" t="s">
        <v>12898</v>
      </c>
      <c r="F1161" s="85" t="s">
        <v>298</v>
      </c>
      <c r="G1161" s="85" t="s">
        <v>298</v>
      </c>
      <c r="H1161" s="840">
        <v>1.0217149874753499</v>
      </c>
      <c r="I1161" s="840">
        <v>1.0322569013581699</v>
      </c>
      <c r="J1161" s="86">
        <v>23405.916666666701</v>
      </c>
      <c r="K1161" s="44">
        <v>23914.1758539324</v>
      </c>
      <c r="L1161" s="45">
        <v>22500.0626346549</v>
      </c>
      <c r="M1161" s="46">
        <v>0.96129807497341802</v>
      </c>
      <c r="N1161" s="139">
        <v>24160.919011780901</v>
      </c>
      <c r="O1161" s="45">
        <v>22441.758716290999</v>
      </c>
      <c r="P1161" s="99">
        <v>0.95880708437500695</v>
      </c>
      <c r="Q1161" s="86">
        <v>23568.3497055384</v>
      </c>
      <c r="R1161" s="44">
        <v>24080.1361242087</v>
      </c>
      <c r="S1161" s="45">
        <v>22657.368197554599</v>
      </c>
      <c r="T1161" s="140">
        <v>0.96134725089513895</v>
      </c>
      <c r="U1161" s="44">
        <v>24328.591637164802</v>
      </c>
      <c r="V1161" s="45">
        <v>22598.491180357101</v>
      </c>
      <c r="W1161" s="99">
        <v>0.95884911174101495</v>
      </c>
      <c r="X1161" s="86">
        <v>23721.590737796701</v>
      </c>
      <c r="Y1161" s="44">
        <v>24236.704783563298</v>
      </c>
      <c r="Z1161" s="45">
        <v>22805.802787277898</v>
      </c>
      <c r="AA1161" s="46">
        <v>0.96139432803468505</v>
      </c>
      <c r="AB1161" s="139">
        <v>24486.775750284702</v>
      </c>
      <c r="AC1161" s="45">
        <v>22746.3970188237</v>
      </c>
      <c r="AD1161" s="99">
        <v>0.95889003693925001</v>
      </c>
      <c r="AE1161" s="142">
        <v>23877.087488675399</v>
      </c>
      <c r="AF1161" s="44">
        <v>24395.5781444397</v>
      </c>
      <c r="AG1161" s="45">
        <v>22956.114331698402</v>
      </c>
      <c r="AH1161" s="140">
        <v>0.96142858054133595</v>
      </c>
      <c r="AI1161" s="44">
        <v>24647.288344518001</v>
      </c>
      <c r="AJ1161" s="45">
        <v>22896.219606611099</v>
      </c>
      <c r="AK1161" s="46">
        <v>0.95892012028144102</v>
      </c>
    </row>
    <row r="1162" spans="1:37" x14ac:dyDescent="0.2">
      <c r="A1162" s="35" t="s">
        <v>6080</v>
      </c>
      <c r="B1162" s="35" t="s">
        <v>11887</v>
      </c>
      <c r="C1162" s="85" t="s">
        <v>943</v>
      </c>
      <c r="D1162" s="85" t="s">
        <v>943</v>
      </c>
      <c r="E1162" s="85" t="s">
        <v>12898</v>
      </c>
      <c r="F1162" s="85" t="s">
        <v>299</v>
      </c>
      <c r="G1162" s="85" t="s">
        <v>299</v>
      </c>
      <c r="H1162" s="840">
        <v>1.0234169768749299</v>
      </c>
      <c r="I1162" s="840">
        <v>1.03371279574734</v>
      </c>
      <c r="J1162" s="86">
        <v>7170.6666666666697</v>
      </c>
      <c r="K1162" s="44">
        <v>7338.5820021778</v>
      </c>
      <c r="L1162" s="45">
        <v>6904.6307808010997</v>
      </c>
      <c r="M1162" s="46">
        <v>0.96289942090011604</v>
      </c>
      <c r="N1162" s="139">
        <v>7412.4098873722896</v>
      </c>
      <c r="O1162" s="45">
        <v>6884.9828981069804</v>
      </c>
      <c r="P1162" s="99">
        <v>0.96015938519528299</v>
      </c>
      <c r="Q1162" s="86">
        <v>7203.5448092891402</v>
      </c>
      <c r="R1162" s="44">
        <v>7372.2300515057505</v>
      </c>
      <c r="S1162" s="45">
        <v>6936.6439563485301</v>
      </c>
      <c r="T1162" s="140">
        <v>0.96294867873988499</v>
      </c>
      <c r="U1162" s="44">
        <v>7446.3964441015496</v>
      </c>
      <c r="V1162" s="45">
        <v>6916.85432832075</v>
      </c>
      <c r="W1162" s="99">
        <v>0.96020147183665805</v>
      </c>
      <c r="X1162" s="86">
        <v>7233.4957748671404</v>
      </c>
      <c r="Y1162" s="44">
        <v>7402.8823781520696</v>
      </c>
      <c r="Z1162" s="45">
        <v>6965.8262986330601</v>
      </c>
      <c r="AA1162" s="46">
        <v>0.96299583430129398</v>
      </c>
      <c r="AB1162" s="139">
        <v>7477.3571404645099</v>
      </c>
      <c r="AC1162" s="45">
        <v>6945.9097393238599</v>
      </c>
      <c r="AD1162" s="99">
        <v>0.96024245475576397</v>
      </c>
      <c r="AE1162" s="142">
        <v>7261.4659380113599</v>
      </c>
      <c r="AF1162" s="44">
        <v>7431.5075179598298</v>
      </c>
      <c r="AG1162" s="45">
        <v>6993.0105869634999</v>
      </c>
      <c r="AH1162" s="140">
        <v>0.96303014386632602</v>
      </c>
      <c r="AI1162" s="44">
        <v>7506.2702560058397</v>
      </c>
      <c r="AJ1162" s="45">
        <v>6972.9866347065599</v>
      </c>
      <c r="AK1162" s="46">
        <v>0.96027258052747899</v>
      </c>
    </row>
    <row r="1163" spans="1:37" x14ac:dyDescent="0.2">
      <c r="A1163" s="35" t="s">
        <v>6079</v>
      </c>
      <c r="B1163" s="35" t="s">
        <v>11886</v>
      </c>
      <c r="C1163" s="85" t="s">
        <v>943</v>
      </c>
      <c r="D1163" s="85" t="s">
        <v>943</v>
      </c>
      <c r="E1163" s="85" t="s">
        <v>12898</v>
      </c>
      <c r="F1163" s="85" t="s">
        <v>221</v>
      </c>
      <c r="G1163" s="85" t="s">
        <v>221</v>
      </c>
      <c r="H1163" s="840">
        <v>1.02149621057455</v>
      </c>
      <c r="I1163" s="840">
        <v>1.02406665269134</v>
      </c>
      <c r="J1163" s="86">
        <v>3748.3333333333298</v>
      </c>
      <c r="K1163" s="44">
        <v>3828.90829597026</v>
      </c>
      <c r="L1163" s="45">
        <v>3602.49406075661</v>
      </c>
      <c r="M1163" s="46">
        <v>0.961092234972863</v>
      </c>
      <c r="N1163" s="139">
        <v>3838.5431698380498</v>
      </c>
      <c r="O1163" s="45">
        <v>3565.4132029319298</v>
      </c>
      <c r="P1163" s="99">
        <v>0.95119960949717897</v>
      </c>
      <c r="Q1163" s="86">
        <v>3765.9491087984802</v>
      </c>
      <c r="R1163" s="44">
        <v>3846.9027438542398</v>
      </c>
      <c r="S1163" s="45">
        <v>3619.6096001327101</v>
      </c>
      <c r="T1163" s="140">
        <v>0.96114140036468498</v>
      </c>
      <c r="U1163" s="44">
        <v>3856.5828980532101</v>
      </c>
      <c r="V1163" s="45">
        <v>3582.32633881014</v>
      </c>
      <c r="W1163" s="99">
        <v>0.95124130340493895</v>
      </c>
      <c r="X1163" s="86">
        <v>3782.3991303655998</v>
      </c>
      <c r="Y1163" s="44">
        <v>3863.7063785489099</v>
      </c>
      <c r="Z1163" s="45">
        <v>3635.5984233009899</v>
      </c>
      <c r="AA1163" s="46">
        <v>0.96118846742373798</v>
      </c>
      <c r="AB1163" s="139">
        <v>3873.42881657614</v>
      </c>
      <c r="AC1163" s="45">
        <v>3598.1278460055701</v>
      </c>
      <c r="AD1163" s="99">
        <v>0.951281903889869</v>
      </c>
      <c r="AE1163" s="142">
        <v>3800.2557346343701</v>
      </c>
      <c r="AF1163" s="44">
        <v>3881.9468321432</v>
      </c>
      <c r="AG1163" s="45">
        <v>3652.8921258037399</v>
      </c>
      <c r="AH1163" s="140">
        <v>0.96122271259599701</v>
      </c>
      <c r="AI1163" s="44">
        <v>3891.7151695380999</v>
      </c>
      <c r="AJ1163" s="45">
        <v>3615.2279278196102</v>
      </c>
      <c r="AK1163" s="46">
        <v>0.95131174854142697</v>
      </c>
    </row>
    <row r="1164" spans="1:37" x14ac:dyDescent="0.2">
      <c r="A1164" s="35" t="s">
        <v>6078</v>
      </c>
      <c r="B1164" s="35" t="s">
        <v>10714</v>
      </c>
      <c r="C1164" s="85" t="s">
        <v>943</v>
      </c>
      <c r="D1164" s="85" t="s">
        <v>943</v>
      </c>
      <c r="E1164" s="85" t="s">
        <v>12898</v>
      </c>
      <c r="F1164" s="85" t="s">
        <v>460</v>
      </c>
      <c r="G1164" s="85" t="s">
        <v>460</v>
      </c>
      <c r="H1164" s="840">
        <v>1.03119589594422</v>
      </c>
      <c r="I1164" s="840">
        <v>1.03892049630596</v>
      </c>
      <c r="J1164" s="86">
        <v>639.58333333333303</v>
      </c>
      <c r="K1164" s="44">
        <v>659.535708447655</v>
      </c>
      <c r="L1164" s="45">
        <v>620.53548658770001</v>
      </c>
      <c r="M1164" s="46">
        <v>0.97021835036513304</v>
      </c>
      <c r="N1164" s="139">
        <v>664.47623409568803</v>
      </c>
      <c r="O1164" s="45">
        <v>617.19569984130396</v>
      </c>
      <c r="P1164" s="99">
        <v>0.96499653395383</v>
      </c>
      <c r="Q1164" s="86">
        <v>637.82516501437397</v>
      </c>
      <c r="R1164" s="44">
        <v>657.72269249276496</v>
      </c>
      <c r="S1164" s="45">
        <v>618.86133611652099</v>
      </c>
      <c r="T1164" s="140">
        <v>0.97026798261021097</v>
      </c>
      <c r="U1164" s="44">
        <v>662.64963699316502</v>
      </c>
      <c r="V1164" s="45">
        <v>615.52605266229102</v>
      </c>
      <c r="W1164" s="99">
        <v>0.965038832621821</v>
      </c>
      <c r="X1164" s="86">
        <v>636.82362285353702</v>
      </c>
      <c r="Y1164" s="44">
        <v>656.68990632689497</v>
      </c>
      <c r="Z1164" s="45">
        <v>617.91982985425204</v>
      </c>
      <c r="AA1164" s="46">
        <v>0.97031549659766203</v>
      </c>
      <c r="AB1164" s="139">
        <v>661.60911431435704</v>
      </c>
      <c r="AC1164" s="45">
        <v>614.58575595816001</v>
      </c>
      <c r="AD1164" s="99">
        <v>0.96508002200714305</v>
      </c>
      <c r="AE1164" s="142">
        <v>636.55989331288902</v>
      </c>
      <c r="AF1164" s="44">
        <v>656.41794950693998</v>
      </c>
      <c r="AG1164" s="45">
        <v>617.68593509208904</v>
      </c>
      <c r="AH1164" s="140">
        <v>0.97035006694723802</v>
      </c>
      <c r="AI1164" s="44">
        <v>661.33512028909695</v>
      </c>
      <c r="AJ1164" s="45">
        <v>614.35050931562705</v>
      </c>
      <c r="AK1164" s="46">
        <v>0.96511029954828498</v>
      </c>
    </row>
    <row r="1165" spans="1:37" x14ac:dyDescent="0.2">
      <c r="A1165" s="35" t="s">
        <v>6077</v>
      </c>
      <c r="B1165" s="35" t="s">
        <v>11885</v>
      </c>
      <c r="C1165" s="85" t="s">
        <v>943</v>
      </c>
      <c r="D1165" s="85" t="s">
        <v>943</v>
      </c>
      <c r="E1165" s="85" t="s">
        <v>12898</v>
      </c>
      <c r="F1165" s="85" t="s">
        <v>460</v>
      </c>
      <c r="G1165" s="85" t="s">
        <v>460</v>
      </c>
      <c r="H1165" s="840">
        <v>1.03119589594422</v>
      </c>
      <c r="I1165" s="840">
        <v>1.03892049630596</v>
      </c>
      <c r="J1165" s="86">
        <v>7460.8333333333303</v>
      </c>
      <c r="K1165" s="44">
        <v>7693.5807136571402</v>
      </c>
      <c r="L1165" s="45">
        <v>7238.6374090158697</v>
      </c>
      <c r="M1165" s="46">
        <v>0.97021835036513304</v>
      </c>
      <c r="N1165" s="139">
        <v>7751.2126695227298</v>
      </c>
      <c r="O1165" s="45">
        <v>7199.6783070738702</v>
      </c>
      <c r="P1165" s="99">
        <v>0.96499653395383</v>
      </c>
      <c r="Q1165" s="86">
        <v>7429.6232364427797</v>
      </c>
      <c r="R1165" s="44">
        <v>7661.39698983159</v>
      </c>
      <c r="S1165" s="45">
        <v>7208.7255491772903</v>
      </c>
      <c r="T1165" s="140">
        <v>0.97026798261021097</v>
      </c>
      <c r="U1165" s="44">
        <v>7718.7878601714401</v>
      </c>
      <c r="V1165" s="45">
        <v>7169.8749349167001</v>
      </c>
      <c r="W1165" s="99">
        <v>0.965038832621821</v>
      </c>
      <c r="X1165" s="86">
        <v>7411.4553473513097</v>
      </c>
      <c r="Y1165" s="44">
        <v>7642.6623371624901</v>
      </c>
      <c r="Z1165" s="45">
        <v>7191.4499758765796</v>
      </c>
      <c r="AA1165" s="46">
        <v>0.97031549659766203</v>
      </c>
      <c r="AB1165" s="139">
        <v>7699.9128678196903</v>
      </c>
      <c r="AC1165" s="45">
        <v>7152.6474897267599</v>
      </c>
      <c r="AD1165" s="99">
        <v>0.96508002200714305</v>
      </c>
      <c r="AE1165" s="142">
        <v>7397.2082084936001</v>
      </c>
      <c r="AF1165" s="44">
        <v>7627.9707460434802</v>
      </c>
      <c r="AG1165" s="45">
        <v>7177.8814803344203</v>
      </c>
      <c r="AH1165" s="140">
        <v>0.97035006694723702</v>
      </c>
      <c r="AI1165" s="44">
        <v>7685.1112232467103</v>
      </c>
      <c r="AJ1165" s="45">
        <v>7139.1218299203001</v>
      </c>
      <c r="AK1165" s="46">
        <v>0.96511029954828498</v>
      </c>
    </row>
    <row r="1166" spans="1:37" x14ac:dyDescent="0.2">
      <c r="A1166" s="35" t="s">
        <v>6076</v>
      </c>
      <c r="B1166" s="35" t="s">
        <v>11884</v>
      </c>
      <c r="C1166" s="85" t="s">
        <v>943</v>
      </c>
      <c r="D1166" s="85" t="s">
        <v>943</v>
      </c>
      <c r="E1166" s="85" t="s">
        <v>12898</v>
      </c>
      <c r="F1166" s="85" t="s">
        <v>295</v>
      </c>
      <c r="G1166" s="85" t="s">
        <v>295</v>
      </c>
      <c r="H1166" s="840">
        <v>1.02173098684686</v>
      </c>
      <c r="I1166" s="840">
        <v>1.03103560290615</v>
      </c>
      <c r="J1166" s="86">
        <v>8624.9166666666697</v>
      </c>
      <c r="K1166" s="44">
        <v>8812.3446173052998</v>
      </c>
      <c r="L1166" s="45">
        <v>8291.2456217858307</v>
      </c>
      <c r="M1166" s="46">
        <v>0.96131312825660098</v>
      </c>
      <c r="N1166" s="139">
        <v>8892.5961554319492</v>
      </c>
      <c r="O1166" s="45">
        <v>8259.8471185766193</v>
      </c>
      <c r="P1166" s="99">
        <v>0.95767268691407004</v>
      </c>
      <c r="Q1166" s="86">
        <v>8648.1409366537991</v>
      </c>
      <c r="R1166" s="44">
        <v>8836.0735735980397</v>
      </c>
      <c r="S1166" s="45">
        <v>8313.9967043799697</v>
      </c>
      <c r="T1166" s="140">
        <v>0.96136230494838404</v>
      </c>
      <c r="U1166" s="44">
        <v>8916.5412046401798</v>
      </c>
      <c r="V1166" s="45">
        <v>8282.4513961809607</v>
      </c>
      <c r="W1166" s="99">
        <v>0.95771466455606402</v>
      </c>
      <c r="X1166" s="86">
        <v>8670.3760498706397</v>
      </c>
      <c r="Y1166" s="44">
        <v>8858.7918777677405</v>
      </c>
      <c r="Z1166" s="45">
        <v>8335.7808869678993</v>
      </c>
      <c r="AA1166" s="46">
        <v>0.961409382825127</v>
      </c>
      <c r="AB1166" s="139">
        <v>8939.4663980013993</v>
      </c>
      <c r="AC1166" s="45">
        <v>8304.1007072157809</v>
      </c>
      <c r="AD1166" s="99">
        <v>0.95775554133429797</v>
      </c>
      <c r="AE1166" s="142">
        <v>8697.7401537153601</v>
      </c>
      <c r="AF1166" s="44">
        <v>8886.7506305931893</v>
      </c>
      <c r="AG1166" s="45">
        <v>8362.3869172244904</v>
      </c>
      <c r="AH1166" s="140">
        <v>0.96144363586814896</v>
      </c>
      <c r="AI1166" s="44">
        <v>8967.6797633069309</v>
      </c>
      <c r="AJ1166" s="45">
        <v>8330.5701768245908</v>
      </c>
      <c r="AK1166" s="46">
        <v>0.95778558908385703</v>
      </c>
    </row>
    <row r="1167" spans="1:37" x14ac:dyDescent="0.2">
      <c r="A1167" s="35" t="s">
        <v>6075</v>
      </c>
      <c r="B1167" s="35" t="s">
        <v>11883</v>
      </c>
      <c r="C1167" s="85" t="s">
        <v>943</v>
      </c>
      <c r="D1167" s="85" t="s">
        <v>943</v>
      </c>
      <c r="E1167" s="85" t="s">
        <v>12898</v>
      </c>
      <c r="F1167" s="85" t="s">
        <v>297</v>
      </c>
      <c r="G1167" s="85" t="s">
        <v>297</v>
      </c>
      <c r="H1167" s="840">
        <v>1.0304180622102601</v>
      </c>
      <c r="I1167" s="840">
        <v>1.03916491533634</v>
      </c>
      <c r="J1167" s="86">
        <v>7117.25</v>
      </c>
      <c r="K1167" s="44">
        <v>7333.7429532659498</v>
      </c>
      <c r="L1167" s="45">
        <v>6900.0778786114497</v>
      </c>
      <c r="M1167" s="46">
        <v>0.96948651215166703</v>
      </c>
      <c r="N1167" s="139">
        <v>7395.9964936775696</v>
      </c>
      <c r="O1167" s="45">
        <v>6869.7373927173503</v>
      </c>
      <c r="P1167" s="99">
        <v>0.96522356144822097</v>
      </c>
      <c r="Q1167" s="86">
        <v>7146.1190558680801</v>
      </c>
      <c r="R1167" s="44">
        <v>7363.4901498713798</v>
      </c>
      <c r="S1167" s="45">
        <v>6928.4204492919698</v>
      </c>
      <c r="T1167" s="140">
        <v>0.96953610695901404</v>
      </c>
      <c r="U1167" s="44">
        <v>7425.9962036745701</v>
      </c>
      <c r="V1167" s="45">
        <v>6897.9048280684601</v>
      </c>
      <c r="W1167" s="99">
        <v>0.96526587006750197</v>
      </c>
      <c r="X1167" s="86">
        <v>7171.11456976721</v>
      </c>
      <c r="Y1167" s="44">
        <v>7389.2459788672604</v>
      </c>
      <c r="Z1167" s="45">
        <v>6952.9949737646402</v>
      </c>
      <c r="AA1167" s="46">
        <v>0.96958358510654097</v>
      </c>
      <c r="AB1167" s="139">
        <v>7451.9706647593403</v>
      </c>
      <c r="AC1167" s="45">
        <v>6922.3275878316699</v>
      </c>
      <c r="AD1167" s="99">
        <v>0.96530706914314302</v>
      </c>
      <c r="AE1167" s="142">
        <v>7191.9656585415596</v>
      </c>
      <c r="AF1167" s="44">
        <v>7410.7313173571001</v>
      </c>
      <c r="AG1167" s="45">
        <v>6973.4602883974803</v>
      </c>
      <c r="AH1167" s="140">
        <v>0.969618129379612</v>
      </c>
      <c r="AI1167" s="44">
        <v>7473.6383846602102</v>
      </c>
      <c r="AJ1167" s="45">
        <v>6942.6730974906004</v>
      </c>
      <c r="AK1167" s="46">
        <v>0.965337353807454</v>
      </c>
    </row>
    <row r="1168" spans="1:37" x14ac:dyDescent="0.2">
      <c r="A1168" s="35" t="s">
        <v>6074</v>
      </c>
      <c r="B1168" s="35" t="s">
        <v>11882</v>
      </c>
      <c r="C1168" s="85" t="s">
        <v>943</v>
      </c>
      <c r="D1168" s="85" t="s">
        <v>943</v>
      </c>
      <c r="E1168" s="85" t="s">
        <v>12898</v>
      </c>
      <c r="F1168" s="85" t="s">
        <v>297</v>
      </c>
      <c r="G1168" s="85" t="s">
        <v>297</v>
      </c>
      <c r="H1168" s="840">
        <v>1.0304180622102601</v>
      </c>
      <c r="I1168" s="840">
        <v>1.03916491533634</v>
      </c>
      <c r="J1168" s="86">
        <v>3806.6666666666702</v>
      </c>
      <c r="K1168" s="44">
        <v>3922.4580901470399</v>
      </c>
      <c r="L1168" s="45">
        <v>3690.5119895906801</v>
      </c>
      <c r="M1168" s="46">
        <v>0.96948651215166703</v>
      </c>
      <c r="N1168" s="139">
        <v>3955.7544443803399</v>
      </c>
      <c r="O1168" s="45">
        <v>3674.2843572462298</v>
      </c>
      <c r="P1168" s="99">
        <v>0.96522356144822097</v>
      </c>
      <c r="Q1168" s="86">
        <v>3817.20247655308</v>
      </c>
      <c r="R1168" s="44">
        <v>3933.31437895401</v>
      </c>
      <c r="S1168" s="45">
        <v>3700.9156285915801</v>
      </c>
      <c r="T1168" s="140">
        <v>0.96953610695901404</v>
      </c>
      <c r="U1168" s="44">
        <v>3966.70288836895</v>
      </c>
      <c r="V1168" s="45">
        <v>3684.61526975383</v>
      </c>
      <c r="W1168" s="99">
        <v>0.96526587006750197</v>
      </c>
      <c r="X1168" s="86">
        <v>3825.65960238662</v>
      </c>
      <c r="Y1168" s="44">
        <v>3942.0287541672801</v>
      </c>
      <c r="Z1168" s="45">
        <v>3709.29675267928</v>
      </c>
      <c r="AA1168" s="46">
        <v>0.96958358510654097</v>
      </c>
      <c r="AB1168" s="139">
        <v>3975.4912368197502</v>
      </c>
      <c r="AC1168" s="45">
        <v>3692.9362583191401</v>
      </c>
      <c r="AD1168" s="99">
        <v>0.96530706914314302</v>
      </c>
      <c r="AE1168" s="142">
        <v>3832.4977677371799</v>
      </c>
      <c r="AF1168" s="44">
        <v>3949.0749232568801</v>
      </c>
      <c r="AG1168" s="45">
        <v>3716.0593164048601</v>
      </c>
      <c r="AH1168" s="140">
        <v>0.969618129379612</v>
      </c>
      <c r="AI1168" s="44">
        <v>3982.5972183373201</v>
      </c>
      <c r="AJ1168" s="45">
        <v>3699.6532535803899</v>
      </c>
      <c r="AK1168" s="46">
        <v>0.965337353807454</v>
      </c>
    </row>
    <row r="1169" spans="1:37" x14ac:dyDescent="0.2">
      <c r="A1169" s="35" t="s">
        <v>6073</v>
      </c>
      <c r="B1169" s="35" t="s">
        <v>11881</v>
      </c>
      <c r="C1169" s="85" t="s">
        <v>943</v>
      </c>
      <c r="D1169" s="85" t="s">
        <v>943</v>
      </c>
      <c r="E1169" s="85" t="s">
        <v>12898</v>
      </c>
      <c r="F1169" s="85" t="s">
        <v>294</v>
      </c>
      <c r="G1169" s="85" t="s">
        <v>294</v>
      </c>
      <c r="H1169" s="840">
        <v>1.0219136323853799</v>
      </c>
      <c r="I1169" s="840">
        <v>1.03583749421188</v>
      </c>
      <c r="J1169" s="86">
        <v>7261.6666666666697</v>
      </c>
      <c r="K1169" s="44">
        <v>7420.7961605051996</v>
      </c>
      <c r="L1169" s="45">
        <v>6981.9833821669399</v>
      </c>
      <c r="M1169" s="46">
        <v>0.961484973445068</v>
      </c>
      <c r="N1169" s="139">
        <v>7521.90660380192</v>
      </c>
      <c r="O1169" s="45">
        <v>6986.6884205310898</v>
      </c>
      <c r="P1169" s="99">
        <v>0.96213290161089204</v>
      </c>
      <c r="Q1169" s="86">
        <v>7320.4053377824202</v>
      </c>
      <c r="R1169" s="44">
        <v>7480.8220092665897</v>
      </c>
      <c r="S1169" s="45">
        <v>7038.8197894746199</v>
      </c>
      <c r="T1169" s="140">
        <v>0.96153415892772098</v>
      </c>
      <c r="U1169" s="44">
        <v>7582.7503217038002</v>
      </c>
      <c r="V1169" s="45">
        <v>7043.5115531349802</v>
      </c>
      <c r="W1169" s="99">
        <v>0.96217507475736097</v>
      </c>
      <c r="X1169" s="86">
        <v>7377.0526842462896</v>
      </c>
      <c r="Y1169" s="44">
        <v>7538.7107048564803</v>
      </c>
      <c r="Z1169" s="45">
        <v>7093.6355061721797</v>
      </c>
      <c r="AA1169" s="46">
        <v>0.96158124522014699</v>
      </c>
      <c r="AB1169" s="139">
        <v>7641.4277671186901</v>
      </c>
      <c r="AC1169" s="45">
        <v>7098.3191725241404</v>
      </c>
      <c r="AD1169" s="99">
        <v>0.96221614191296301</v>
      </c>
      <c r="AE1169" s="142">
        <v>7433.4492177164502</v>
      </c>
      <c r="AF1169" s="44">
        <v>7596.3430912289105</v>
      </c>
      <c r="AG1169" s="45">
        <v>7148.1200188241501</v>
      </c>
      <c r="AH1169" s="140">
        <v>0.96161550438627197</v>
      </c>
      <c r="AI1169" s="44">
        <v>7699.8454110306502</v>
      </c>
      <c r="AJ1169" s="45">
        <v>7152.8092260553503</v>
      </c>
      <c r="AK1169" s="46">
        <v>0.96224632960534096</v>
      </c>
    </row>
    <row r="1170" spans="1:37" x14ac:dyDescent="0.2">
      <c r="A1170" s="35" t="s">
        <v>6072</v>
      </c>
      <c r="B1170" s="35" t="s">
        <v>11880</v>
      </c>
      <c r="C1170" s="85" t="s">
        <v>943</v>
      </c>
      <c r="D1170" s="85" t="s">
        <v>943</v>
      </c>
      <c r="E1170" s="85" t="s">
        <v>12898</v>
      </c>
      <c r="F1170" s="85" t="s">
        <v>296</v>
      </c>
      <c r="G1170" s="85" t="s">
        <v>296</v>
      </c>
      <c r="H1170" s="840">
        <v>1.0302715864023499</v>
      </c>
      <c r="I1170" s="840">
        <v>1.0352148701584201</v>
      </c>
      <c r="J1170" s="86">
        <v>9290.3333333333303</v>
      </c>
      <c r="K1170" s="44">
        <v>9571.5664615399801</v>
      </c>
      <c r="L1170" s="45">
        <v>9005.5725194894694</v>
      </c>
      <c r="M1170" s="46">
        <v>0.96934869787479405</v>
      </c>
      <c r="N1170" s="139">
        <v>9617.49121539507</v>
      </c>
      <c r="O1170" s="45">
        <v>8933.1625674795105</v>
      </c>
      <c r="P1170" s="99">
        <v>0.96155458011691397</v>
      </c>
      <c r="Q1170" s="86">
        <v>9327.2494067886801</v>
      </c>
      <c r="R1170" s="44">
        <v>9609.6000431025695</v>
      </c>
      <c r="S1170" s="45">
        <v>9041.8195846044291</v>
      </c>
      <c r="T1170" s="140">
        <v>0.96939828563214903</v>
      </c>
      <c r="U1170" s="44">
        <v>9655.7072835839008</v>
      </c>
      <c r="V1170" s="45">
        <v>8969.0525100042305</v>
      </c>
      <c r="W1170" s="99">
        <v>0.96159672791383199</v>
      </c>
      <c r="X1170" s="86">
        <v>9362.2640199378002</v>
      </c>
      <c r="Y1170" s="44">
        <v>9645.6746041389797</v>
      </c>
      <c r="Z1170" s="45">
        <v>9076.2071303286793</v>
      </c>
      <c r="AA1170" s="46">
        <v>0.96944575703057101</v>
      </c>
      <c r="AB1170" s="139">
        <v>9691.9549317887195</v>
      </c>
      <c r="AC1170" s="45">
        <v>9003.1066978856597</v>
      </c>
      <c r="AD1170" s="99">
        <v>0.96163777038467602</v>
      </c>
      <c r="AE1170" s="142">
        <v>9396.5887658332103</v>
      </c>
      <c r="AF1170" s="44">
        <v>9681.0384145454991</v>
      </c>
      <c r="AG1170" s="45">
        <v>9109.8076617841598</v>
      </c>
      <c r="AH1170" s="140">
        <v>0.96948029639311095</v>
      </c>
      <c r="AI1170" s="44">
        <v>9727.4884191540605</v>
      </c>
      <c r="AJ1170" s="45">
        <v>9036.3981608246704</v>
      </c>
      <c r="AK1170" s="46">
        <v>0.96166793993175204</v>
      </c>
    </row>
    <row r="1171" spans="1:37" x14ac:dyDescent="0.2">
      <c r="A1171" s="35" t="s">
        <v>6071</v>
      </c>
      <c r="B1171" s="35" t="s">
        <v>11879</v>
      </c>
      <c r="C1171" s="85" t="s">
        <v>943</v>
      </c>
      <c r="D1171" s="85" t="s">
        <v>943</v>
      </c>
      <c r="E1171" s="85" t="s">
        <v>12898</v>
      </c>
      <c r="F1171" s="85" t="s">
        <v>460</v>
      </c>
      <c r="G1171" s="85" t="s">
        <v>460</v>
      </c>
      <c r="H1171" s="840">
        <v>1.03119589594422</v>
      </c>
      <c r="I1171" s="840">
        <v>1.03892049630596</v>
      </c>
      <c r="J1171" s="86">
        <v>8504.3333333333303</v>
      </c>
      <c r="K1171" s="44">
        <v>8769.6336310749302</v>
      </c>
      <c r="L1171" s="45">
        <v>8251.0602576218807</v>
      </c>
      <c r="M1171" s="46">
        <v>0.97021835036513304</v>
      </c>
      <c r="N1171" s="139">
        <v>8835.3262074180002</v>
      </c>
      <c r="O1171" s="45">
        <v>8206.6521902546792</v>
      </c>
      <c r="P1171" s="99">
        <v>0.96499653395383</v>
      </c>
      <c r="Q1171" s="86">
        <v>8489.7897913958004</v>
      </c>
      <c r="R1171" s="44">
        <v>8754.6363903164602</v>
      </c>
      <c r="S1171" s="45">
        <v>8237.3712136823706</v>
      </c>
      <c r="T1171" s="140">
        <v>0.97026798261021097</v>
      </c>
      <c r="U1171" s="44">
        <v>8820.2166236102094</v>
      </c>
      <c r="V1171" s="45">
        <v>8192.9768294932492</v>
      </c>
      <c r="W1171" s="99">
        <v>0.965038832621821</v>
      </c>
      <c r="X1171" s="86">
        <v>8484.8507942116503</v>
      </c>
      <c r="Y1171" s="44">
        <v>8749.5433166900802</v>
      </c>
      <c r="Z1171" s="45">
        <v>8232.9822119425407</v>
      </c>
      <c r="AA1171" s="46">
        <v>0.97031549659766203</v>
      </c>
      <c r="AB1171" s="139">
        <v>8815.0853982043991</v>
      </c>
      <c r="AC1171" s="45">
        <v>8188.5599912051102</v>
      </c>
      <c r="AD1171" s="99">
        <v>0.96508002200714305</v>
      </c>
      <c r="AE1171" s="142">
        <v>8485.6429679396897</v>
      </c>
      <c r="AF1171" s="44">
        <v>8750.3602029873091</v>
      </c>
      <c r="AG1171" s="45">
        <v>8234.0442220306304</v>
      </c>
      <c r="AH1171" s="140">
        <v>0.97035006694723802</v>
      </c>
      <c r="AI1171" s="44">
        <v>8815.9084037270895</v>
      </c>
      <c r="AJ1171" s="45">
        <v>8189.5814266480702</v>
      </c>
      <c r="AK1171" s="46">
        <v>0.96511029954828498</v>
      </c>
    </row>
    <row r="1172" spans="1:37" x14ac:dyDescent="0.2">
      <c r="A1172" s="35" t="s">
        <v>6070</v>
      </c>
      <c r="B1172" s="35" t="s">
        <v>11878</v>
      </c>
      <c r="C1172" s="85" t="s">
        <v>943</v>
      </c>
      <c r="D1172" s="85" t="s">
        <v>943</v>
      </c>
      <c r="E1172" s="85" t="s">
        <v>12898</v>
      </c>
      <c r="F1172" s="85" t="s">
        <v>460</v>
      </c>
      <c r="G1172" s="85" t="s">
        <v>460</v>
      </c>
      <c r="H1172" s="840">
        <v>1.03119589594422</v>
      </c>
      <c r="I1172" s="840">
        <v>1.03892049630596</v>
      </c>
      <c r="J1172" s="86">
        <v>20633</v>
      </c>
      <c r="K1172" s="44">
        <v>21276.664921017</v>
      </c>
      <c r="L1172" s="45">
        <v>20018.515223083799</v>
      </c>
      <c r="M1172" s="46">
        <v>0.97021835036513304</v>
      </c>
      <c r="N1172" s="139">
        <v>21436.046600280901</v>
      </c>
      <c r="O1172" s="45">
        <v>19910.7734850694</v>
      </c>
      <c r="P1172" s="99">
        <v>0.96499653395383</v>
      </c>
      <c r="Q1172" s="86">
        <v>20496.027301993199</v>
      </c>
      <c r="R1172" s="44">
        <v>21135.419236975999</v>
      </c>
      <c r="S1172" s="45">
        <v>19886.639061828701</v>
      </c>
      <c r="T1172" s="140">
        <v>0.97026798261021097</v>
      </c>
      <c r="U1172" s="44">
        <v>21293.7428568873</v>
      </c>
      <c r="V1172" s="45">
        <v>19779.462260900498</v>
      </c>
      <c r="W1172" s="99">
        <v>0.965038832621821</v>
      </c>
      <c r="X1172" s="86">
        <v>20450.319467855501</v>
      </c>
      <c r="Y1172" s="44">
        <v>21088.285506000699</v>
      </c>
      <c r="Z1172" s="45">
        <v>19843.2618900331</v>
      </c>
      <c r="AA1172" s="46">
        <v>0.97031549659766203</v>
      </c>
      <c r="AB1172" s="139">
        <v>21246.2560511599</v>
      </c>
      <c r="AC1172" s="45">
        <v>19736.194762091101</v>
      </c>
      <c r="AD1172" s="99">
        <v>0.96508002200714305</v>
      </c>
      <c r="AE1172" s="142">
        <v>20557.551369280998</v>
      </c>
      <c r="AF1172" s="44">
        <v>21198.8626026649</v>
      </c>
      <c r="AG1172" s="45">
        <v>19948.021347452999</v>
      </c>
      <c r="AH1172" s="140">
        <v>0.97035006694723702</v>
      </c>
      <c r="AI1172" s="44">
        <v>21357.661471408701</v>
      </c>
      <c r="AJ1172" s="45">
        <v>19840.304559986002</v>
      </c>
      <c r="AK1172" s="46">
        <v>0.96511029954828498</v>
      </c>
    </row>
    <row r="1173" spans="1:37" x14ac:dyDescent="0.2">
      <c r="A1173" s="35" t="s">
        <v>6069</v>
      </c>
      <c r="B1173" s="35" t="s">
        <v>11877</v>
      </c>
      <c r="C1173" s="85" t="s">
        <v>943</v>
      </c>
      <c r="D1173" s="85" t="s">
        <v>943</v>
      </c>
      <c r="E1173" s="85" t="s">
        <v>12898</v>
      </c>
      <c r="F1173" s="85" t="s">
        <v>297</v>
      </c>
      <c r="G1173" s="85" t="s">
        <v>297</v>
      </c>
      <c r="H1173" s="840">
        <v>1.0304180622102601</v>
      </c>
      <c r="I1173" s="840">
        <v>1.03916491533634</v>
      </c>
      <c r="J1173" s="86">
        <v>15852.5</v>
      </c>
      <c r="K1173" s="44">
        <v>16334.7023311881</v>
      </c>
      <c r="L1173" s="45">
        <v>15368.784933884301</v>
      </c>
      <c r="M1173" s="46">
        <v>0.96948651215166703</v>
      </c>
      <c r="N1173" s="139">
        <v>16473.3618203693</v>
      </c>
      <c r="O1173" s="45">
        <v>15301.2065078579</v>
      </c>
      <c r="P1173" s="99">
        <v>0.96522356144822097</v>
      </c>
      <c r="Q1173" s="86">
        <v>15896.7749611691</v>
      </c>
      <c r="R1173" s="44">
        <v>16380.324050880399</v>
      </c>
      <c r="S1173" s="45">
        <v>15412.497309055399</v>
      </c>
      <c r="T1173" s="140">
        <v>0.96953610695901404</v>
      </c>
      <c r="U1173" s="44">
        <v>16519.370806644201</v>
      </c>
      <c r="V1173" s="45">
        <v>15344.614314160201</v>
      </c>
      <c r="W1173" s="99">
        <v>0.96526587006750197</v>
      </c>
      <c r="X1173" s="86">
        <v>15940.4822027676</v>
      </c>
      <c r="Y1173" s="44">
        <v>16425.360782072799</v>
      </c>
      <c r="Z1173" s="45">
        <v>15455.629882486401</v>
      </c>
      <c r="AA1173" s="46">
        <v>0.96958358510654097</v>
      </c>
      <c r="AB1173" s="139">
        <v>16564.789838659399</v>
      </c>
      <c r="AC1173" s="45">
        <v>15387.460155882</v>
      </c>
      <c r="AD1173" s="99">
        <v>0.96530706914314202</v>
      </c>
      <c r="AE1173" s="142">
        <v>15974.5700838336</v>
      </c>
      <c r="AF1173" s="44">
        <v>16460.485550425699</v>
      </c>
      <c r="AG1173" s="45">
        <v>15489.232762330201</v>
      </c>
      <c r="AH1173" s="140">
        <v>0.969618129379612</v>
      </c>
      <c r="AI1173" s="44">
        <v>16600.212768701302</v>
      </c>
      <c r="AJ1173" s="45">
        <v>15420.8492129396</v>
      </c>
      <c r="AK1173" s="46">
        <v>0.965337353807454</v>
      </c>
    </row>
    <row r="1174" spans="1:37" x14ac:dyDescent="0.2">
      <c r="A1174" s="35" t="s">
        <v>6068</v>
      </c>
      <c r="B1174" s="35" t="s">
        <v>11876</v>
      </c>
      <c r="C1174" s="85" t="s">
        <v>943</v>
      </c>
      <c r="D1174" s="85" t="s">
        <v>943</v>
      </c>
      <c r="E1174" s="85" t="s">
        <v>12898</v>
      </c>
      <c r="F1174" s="85" t="s">
        <v>460</v>
      </c>
      <c r="G1174" s="85" t="s">
        <v>460</v>
      </c>
      <c r="H1174" s="840">
        <v>1.03119589594422</v>
      </c>
      <c r="I1174" s="840">
        <v>1.03892049630596</v>
      </c>
      <c r="J1174" s="86">
        <v>10635.083333333299</v>
      </c>
      <c r="K1174" s="44">
        <v>10966.854286358101</v>
      </c>
      <c r="L1174" s="45">
        <v>10318.353007662399</v>
      </c>
      <c r="M1174" s="46">
        <v>0.97021835036513304</v>
      </c>
      <c r="N1174" s="139">
        <v>11049.0060549219</v>
      </c>
      <c r="O1174" s="45">
        <v>10262.8185549768</v>
      </c>
      <c r="P1174" s="99">
        <v>0.96499653395383</v>
      </c>
      <c r="Q1174" s="86">
        <v>10616.391481028801</v>
      </c>
      <c r="R1174" s="44">
        <v>10947.5793249741</v>
      </c>
      <c r="S1174" s="45">
        <v>10300.7447448981</v>
      </c>
      <c r="T1174" s="140">
        <v>0.97026798261021097</v>
      </c>
      <c r="U1174" s="44">
        <v>11029.586706448799</v>
      </c>
      <c r="V1174" s="45">
        <v>10245.230041508299</v>
      </c>
      <c r="W1174" s="99">
        <v>0.965038832621821</v>
      </c>
      <c r="X1174" s="86">
        <v>10613.684747151099</v>
      </c>
      <c r="Y1174" s="44">
        <v>10944.7881521079</v>
      </c>
      <c r="Z1174" s="45">
        <v>10298.6227861629</v>
      </c>
      <c r="AA1174" s="46">
        <v>0.97031549659766203</v>
      </c>
      <c r="AB1174" s="139">
        <v>11026.774625145201</v>
      </c>
      <c r="AC1174" s="45">
        <v>10243.055109357399</v>
      </c>
      <c r="AD1174" s="99">
        <v>0.96508002200714305</v>
      </c>
      <c r="AE1174" s="142">
        <v>10614.3965690691</v>
      </c>
      <c r="AF1174" s="44">
        <v>10945.522179948401</v>
      </c>
      <c r="AG1174" s="45">
        <v>10299.680421400701</v>
      </c>
      <c r="AH1174" s="140">
        <v>0.97035006694723702</v>
      </c>
      <c r="AI1174" s="44">
        <v>11027.5141515256</v>
      </c>
      <c r="AJ1174" s="45">
        <v>10244.0634522986</v>
      </c>
      <c r="AK1174" s="46">
        <v>0.96511029954828498</v>
      </c>
    </row>
    <row r="1175" spans="1:37" x14ac:dyDescent="0.2">
      <c r="A1175" s="35" t="s">
        <v>6067</v>
      </c>
      <c r="B1175" s="35" t="s">
        <v>11875</v>
      </c>
      <c r="C1175" s="85" t="s">
        <v>943</v>
      </c>
      <c r="D1175" s="85" t="s">
        <v>943</v>
      </c>
      <c r="E1175" s="85" t="s">
        <v>12898</v>
      </c>
      <c r="F1175" s="85" t="s">
        <v>294</v>
      </c>
      <c r="G1175" s="85" t="s">
        <v>294</v>
      </c>
      <c r="H1175" s="840">
        <v>1.0219136323853799</v>
      </c>
      <c r="I1175" s="840">
        <v>1.03583749421188</v>
      </c>
      <c r="J1175" s="86">
        <v>4247.4166666666697</v>
      </c>
      <c r="K1175" s="44">
        <v>4340.49299408755</v>
      </c>
      <c r="L1175" s="45">
        <v>4083.8273009601398</v>
      </c>
      <c r="M1175" s="46">
        <v>0.961484973445068</v>
      </c>
      <c r="N1175" s="139">
        <v>4399.6334368737698</v>
      </c>
      <c r="O1175" s="45">
        <v>4086.57932185046</v>
      </c>
      <c r="P1175" s="99">
        <v>0.96213290161089204</v>
      </c>
      <c r="Q1175" s="86">
        <v>4277.2819638839101</v>
      </c>
      <c r="R1175" s="44">
        <v>4371.0127484491004</v>
      </c>
      <c r="S1175" s="45">
        <v>4112.7527156398301</v>
      </c>
      <c r="T1175" s="140">
        <v>0.96153415892772098</v>
      </c>
      <c r="U1175" s="44">
        <v>4430.5690315071697</v>
      </c>
      <c r="V1175" s="45">
        <v>4115.4940933583102</v>
      </c>
      <c r="W1175" s="99">
        <v>0.96217507475736097</v>
      </c>
      <c r="X1175" s="86">
        <v>4302.2453857688597</v>
      </c>
      <c r="Y1175" s="44">
        <v>4396.5232095843103</v>
      </c>
      <c r="Z1175" s="45">
        <v>4136.9584752902501</v>
      </c>
      <c r="AA1175" s="46">
        <v>0.96158124522014699</v>
      </c>
      <c r="AB1175" s="139">
        <v>4456.4270798794296</v>
      </c>
      <c r="AC1175" s="45">
        <v>4139.6899566573602</v>
      </c>
      <c r="AD1175" s="99">
        <v>0.96221614191296401</v>
      </c>
      <c r="AE1175" s="142">
        <v>4328.6188297680101</v>
      </c>
      <c r="AF1175" s="44">
        <v>4423.4745915399899</v>
      </c>
      <c r="AG1175" s="45">
        <v>4162.4669792832801</v>
      </c>
      <c r="AH1175" s="140">
        <v>0.96161550438627297</v>
      </c>
      <c r="AI1175" s="44">
        <v>4483.7456820252401</v>
      </c>
      <c r="AJ1175" s="45">
        <v>4165.1975812048304</v>
      </c>
      <c r="AK1175" s="46">
        <v>0.96224632960534096</v>
      </c>
    </row>
    <row r="1176" spans="1:37" x14ac:dyDescent="0.2">
      <c r="A1176" s="35" t="s">
        <v>6066</v>
      </c>
      <c r="B1176" s="35" t="s">
        <v>11874</v>
      </c>
      <c r="C1176" s="85" t="s">
        <v>943</v>
      </c>
      <c r="D1176" s="85" t="s">
        <v>943</v>
      </c>
      <c r="E1176" s="85" t="s">
        <v>12898</v>
      </c>
      <c r="F1176" s="85" t="s">
        <v>460</v>
      </c>
      <c r="G1176" s="85" t="s">
        <v>460</v>
      </c>
      <c r="H1176" s="840">
        <v>1.03119589594422</v>
      </c>
      <c r="I1176" s="840">
        <v>1.03892049630596</v>
      </c>
      <c r="J1176" s="86">
        <v>9635.0833333333303</v>
      </c>
      <c r="K1176" s="44">
        <v>9935.6583904138606</v>
      </c>
      <c r="L1176" s="45">
        <v>9348.1346572972598</v>
      </c>
      <c r="M1176" s="46">
        <v>0.97021835036513304</v>
      </c>
      <c r="N1176" s="139">
        <v>10010.085558616</v>
      </c>
      <c r="O1176" s="45">
        <v>9297.8220210229792</v>
      </c>
      <c r="P1176" s="99">
        <v>0.96499653395383</v>
      </c>
      <c r="Q1176" s="86">
        <v>9625.3805525702792</v>
      </c>
      <c r="R1176" s="44">
        <v>9925.6529227117499</v>
      </c>
      <c r="S1176" s="45">
        <v>9339.1985705979296</v>
      </c>
      <c r="T1176" s="140">
        <v>0.97026798261021097</v>
      </c>
      <c r="U1176" s="44">
        <v>10000.005140810101</v>
      </c>
      <c r="V1176" s="45">
        <v>9288.8660119931992</v>
      </c>
      <c r="W1176" s="99">
        <v>0.965038832621821</v>
      </c>
      <c r="X1176" s="86">
        <v>9624.6801904663407</v>
      </c>
      <c r="Y1176" s="44">
        <v>9924.9307121844904</v>
      </c>
      <c r="Z1176" s="45">
        <v>9338.9763386060204</v>
      </c>
      <c r="AA1176" s="46">
        <v>0.97031549659766203</v>
      </c>
      <c r="AB1176" s="139">
        <v>9999.2775202654393</v>
      </c>
      <c r="AC1176" s="45">
        <v>9288.5865700269696</v>
      </c>
      <c r="AD1176" s="99">
        <v>0.96508002200714305</v>
      </c>
      <c r="AE1176" s="142">
        <v>9631.5496317040506</v>
      </c>
      <c r="AF1176" s="44">
        <v>9932.0144517962508</v>
      </c>
      <c r="AG1176" s="45">
        <v>9345.9748299296698</v>
      </c>
      <c r="AH1176" s="140">
        <v>0.97035006694723702</v>
      </c>
      <c r="AI1176" s="44">
        <v>10006.414323565499</v>
      </c>
      <c r="AJ1176" s="45">
        <v>9295.5077501680807</v>
      </c>
      <c r="AK1176" s="46">
        <v>0.96511029954828498</v>
      </c>
    </row>
    <row r="1177" spans="1:37" x14ac:dyDescent="0.2">
      <c r="A1177" s="35" t="s">
        <v>6065</v>
      </c>
      <c r="B1177" s="35" t="s">
        <v>11873</v>
      </c>
      <c r="C1177" s="85" t="s">
        <v>943</v>
      </c>
      <c r="D1177" s="85" t="s">
        <v>943</v>
      </c>
      <c r="E1177" s="85" t="s">
        <v>12898</v>
      </c>
      <c r="F1177" s="85" t="s">
        <v>297</v>
      </c>
      <c r="G1177" s="85" t="s">
        <v>297</v>
      </c>
      <c r="H1177" s="840">
        <v>1.0304180622102601</v>
      </c>
      <c r="I1177" s="840">
        <v>1.03916491533634</v>
      </c>
      <c r="J1177" s="86">
        <v>8284.1666666666697</v>
      </c>
      <c r="K1177" s="44">
        <v>8536.1549636934596</v>
      </c>
      <c r="L1177" s="45">
        <v>8031.3878477497701</v>
      </c>
      <c r="M1177" s="46">
        <v>0.96948651215166703</v>
      </c>
      <c r="N1177" s="139">
        <v>8608.6153527988008</v>
      </c>
      <c r="O1177" s="45">
        <v>7996.0728536306397</v>
      </c>
      <c r="P1177" s="99">
        <v>0.96522356144822097</v>
      </c>
      <c r="Q1177" s="86">
        <v>8304.3158204470201</v>
      </c>
      <c r="R1177" s="44">
        <v>8556.9170156869895</v>
      </c>
      <c r="S1177" s="45">
        <v>8051.3340315143596</v>
      </c>
      <c r="T1177" s="140">
        <v>0.96953610695901404</v>
      </c>
      <c r="U1177" s="44">
        <v>8629.5536464810593</v>
      </c>
      <c r="V1177" s="45">
        <v>8015.8726357391197</v>
      </c>
      <c r="W1177" s="99">
        <v>0.96526587006750197</v>
      </c>
      <c r="X1177" s="86">
        <v>8314.1678713394103</v>
      </c>
      <c r="Y1177" s="44">
        <v>8567.0687468763208</v>
      </c>
      <c r="Z1177" s="45">
        <v>8061.2806918708802</v>
      </c>
      <c r="AA1177" s="46">
        <v>0.96958358510654097</v>
      </c>
      <c r="AB1177" s="139">
        <v>8639.7915521125396</v>
      </c>
      <c r="AC1177" s="45">
        <v>8025.7250202467203</v>
      </c>
      <c r="AD1177" s="99">
        <v>0.96530706914314202</v>
      </c>
      <c r="AE1177" s="142">
        <v>8323.0797426763893</v>
      </c>
      <c r="AF1177" s="44">
        <v>8576.2517000700409</v>
      </c>
      <c r="AG1177" s="45">
        <v>8070.2090107712302</v>
      </c>
      <c r="AH1177" s="140">
        <v>0.969618129379612</v>
      </c>
      <c r="AI1177" s="44">
        <v>8649.0524561359198</v>
      </c>
      <c r="AJ1177" s="45">
        <v>8034.5797743236499</v>
      </c>
      <c r="AK1177" s="46">
        <v>0.965337353807454</v>
      </c>
    </row>
    <row r="1178" spans="1:37" x14ac:dyDescent="0.2">
      <c r="A1178" s="35" t="s">
        <v>6064</v>
      </c>
      <c r="B1178" s="35" t="s">
        <v>10099</v>
      </c>
      <c r="C1178" s="85" t="s">
        <v>943</v>
      </c>
      <c r="D1178" s="85" t="s">
        <v>943</v>
      </c>
      <c r="E1178" s="85" t="s">
        <v>12898</v>
      </c>
      <c r="F1178" s="85" t="s">
        <v>460</v>
      </c>
      <c r="G1178" s="85" t="s">
        <v>460</v>
      </c>
      <c r="H1178" s="840">
        <v>1.03119589594422</v>
      </c>
      <c r="I1178" s="840">
        <v>1.03892049630596</v>
      </c>
      <c r="J1178" s="86">
        <v>5050.6666666666697</v>
      </c>
      <c r="K1178" s="44">
        <v>5208.2267384489196</v>
      </c>
      <c r="L1178" s="45">
        <v>4900.2494815774999</v>
      </c>
      <c r="M1178" s="46">
        <v>0.97021835036513304</v>
      </c>
      <c r="N1178" s="139">
        <v>5247.2411200093102</v>
      </c>
      <c r="O1178" s="45">
        <v>4873.8758274894799</v>
      </c>
      <c r="P1178" s="99">
        <v>0.96499653395383</v>
      </c>
      <c r="Q1178" s="86">
        <v>5028.4914853950904</v>
      </c>
      <c r="R1178" s="44">
        <v>5185.3597825298502</v>
      </c>
      <c r="S1178" s="45">
        <v>4878.9842891069202</v>
      </c>
      <c r="T1178" s="140">
        <v>0.97026798261021097</v>
      </c>
      <c r="U1178" s="44">
        <v>5224.2028696769703</v>
      </c>
      <c r="V1178" s="45">
        <v>4852.6895529144404</v>
      </c>
      <c r="W1178" s="99">
        <v>0.965038832621821</v>
      </c>
      <c r="X1178" s="86">
        <v>5014.9664499496603</v>
      </c>
      <c r="Y1178" s="44">
        <v>5171.4128214860302</v>
      </c>
      <c r="Z1178" s="45">
        <v>4866.0996613035204</v>
      </c>
      <c r="AA1178" s="46">
        <v>0.97031549659766203</v>
      </c>
      <c r="AB1178" s="139">
        <v>5210.1514331394501</v>
      </c>
      <c r="AC1178" s="45">
        <v>4839.8439318825103</v>
      </c>
      <c r="AD1178" s="99">
        <v>0.96508002200714305</v>
      </c>
      <c r="AE1178" s="142">
        <v>5010.8543444185698</v>
      </c>
      <c r="AF1178" s="44">
        <v>5167.1724351386802</v>
      </c>
      <c r="AG1178" s="45">
        <v>4862.2828485694199</v>
      </c>
      <c r="AH1178" s="140">
        <v>0.97035006694723702</v>
      </c>
      <c r="AI1178" s="44">
        <v>5205.8792824202301</v>
      </c>
      <c r="AJ1178" s="45">
        <v>4836.0271373346304</v>
      </c>
      <c r="AK1178" s="46">
        <v>0.96511029954828498</v>
      </c>
    </row>
    <row r="1179" spans="1:37" x14ac:dyDescent="0.2">
      <c r="A1179" s="35" t="s">
        <v>6063</v>
      </c>
      <c r="B1179" s="35" t="s">
        <v>11872</v>
      </c>
      <c r="C1179" s="85" t="s">
        <v>943</v>
      </c>
      <c r="D1179" s="85" t="s">
        <v>943</v>
      </c>
      <c r="E1179" s="85" t="s">
        <v>12898</v>
      </c>
      <c r="F1179" s="85" t="s">
        <v>299</v>
      </c>
      <c r="G1179" s="85" t="s">
        <v>299</v>
      </c>
      <c r="H1179" s="840">
        <v>1.0234169768749299</v>
      </c>
      <c r="I1179" s="840">
        <v>1.03371279574734</v>
      </c>
      <c r="J1179" s="86">
        <v>4966.9166666666697</v>
      </c>
      <c r="K1179" s="44">
        <v>5083.2268393896802</v>
      </c>
      <c r="L1179" s="45">
        <v>4782.6411819924697</v>
      </c>
      <c r="M1179" s="46">
        <v>0.96289942090011604</v>
      </c>
      <c r="N1179" s="139">
        <v>5134.3653137440797</v>
      </c>
      <c r="O1179" s="45">
        <v>4769.0316529828697</v>
      </c>
      <c r="P1179" s="99">
        <v>0.96015938519528299</v>
      </c>
      <c r="Q1179" s="86">
        <v>4991.5922879979998</v>
      </c>
      <c r="R1179" s="44">
        <v>5108.4802891750996</v>
      </c>
      <c r="S1179" s="45">
        <v>4806.6471985358703</v>
      </c>
      <c r="T1179" s="140">
        <v>0.96294867873988499</v>
      </c>
      <c r="U1179" s="44">
        <v>5159.8728192572898</v>
      </c>
      <c r="V1179" s="45">
        <v>4792.9342617441898</v>
      </c>
      <c r="W1179" s="99">
        <v>0.96020147183665805</v>
      </c>
      <c r="X1179" s="86">
        <v>5015.1302731925698</v>
      </c>
      <c r="Y1179" s="44">
        <v>5132.5694628246601</v>
      </c>
      <c r="Z1179" s="45">
        <v>4829.5495615627597</v>
      </c>
      <c r="AA1179" s="46">
        <v>0.96299583430129398</v>
      </c>
      <c r="AB1179" s="139">
        <v>5184.2043357390403</v>
      </c>
      <c r="AC1179" s="45">
        <v>4815.7410044503804</v>
      </c>
      <c r="AD1179" s="99">
        <v>0.96024245475576397</v>
      </c>
      <c r="AE1179" s="142">
        <v>5035.8740095210896</v>
      </c>
      <c r="AF1179" s="44">
        <v>5153.7989547470797</v>
      </c>
      <c r="AG1179" s="45">
        <v>4849.6984718817803</v>
      </c>
      <c r="AH1179" s="140">
        <v>0.96303014386632602</v>
      </c>
      <c r="AI1179" s="44">
        <v>5205.6474014134301</v>
      </c>
      <c r="AJ1179" s="45">
        <v>4835.8117303340796</v>
      </c>
      <c r="AK1179" s="46">
        <v>0.96027258052747899</v>
      </c>
    </row>
    <row r="1180" spans="1:37" x14ac:dyDescent="0.2">
      <c r="A1180" s="35" t="s">
        <v>6062</v>
      </c>
      <c r="B1180" s="35" t="s">
        <v>11871</v>
      </c>
      <c r="C1180" s="85" t="s">
        <v>943</v>
      </c>
      <c r="D1180" s="85" t="s">
        <v>943</v>
      </c>
      <c r="E1180" s="85" t="s">
        <v>12898</v>
      </c>
      <c r="F1180" s="85" t="s">
        <v>299</v>
      </c>
      <c r="G1180" s="85" t="s">
        <v>299</v>
      </c>
      <c r="H1180" s="840">
        <v>1.0234169768749299</v>
      </c>
      <c r="I1180" s="840">
        <v>1.03371279574734</v>
      </c>
      <c r="J1180" s="86">
        <v>5294.5</v>
      </c>
      <c r="K1180" s="44">
        <v>5418.4811840642897</v>
      </c>
      <c r="L1180" s="45">
        <v>5098.0709839556603</v>
      </c>
      <c r="M1180" s="46">
        <v>0.96289942090011604</v>
      </c>
      <c r="N1180" s="139">
        <v>5472.9923970843201</v>
      </c>
      <c r="O1180" s="45">
        <v>5083.5638649164302</v>
      </c>
      <c r="P1180" s="99">
        <v>0.96015938519528299</v>
      </c>
      <c r="Q1180" s="86">
        <v>5316.2693916286098</v>
      </c>
      <c r="R1180" s="44">
        <v>5440.7603490332503</v>
      </c>
      <c r="S1180" s="45">
        <v>5119.2945864940602</v>
      </c>
      <c r="T1180" s="140">
        <v>0.96294867873988499</v>
      </c>
      <c r="U1180" s="44">
        <v>5495.4956957664399</v>
      </c>
      <c r="V1180" s="45">
        <v>5104.6896945219696</v>
      </c>
      <c r="W1180" s="99">
        <v>0.96020147183665805</v>
      </c>
      <c r="X1180" s="86">
        <v>5335.14842139146</v>
      </c>
      <c r="Y1180" s="44">
        <v>5460.0814685994801</v>
      </c>
      <c r="Z1180" s="45">
        <v>5137.7257051791003</v>
      </c>
      <c r="AA1180" s="46">
        <v>0.96299583430129398</v>
      </c>
      <c r="AB1180" s="139">
        <v>5515.0111904036003</v>
      </c>
      <c r="AC1180" s="45">
        <v>5123.0360166432702</v>
      </c>
      <c r="AD1180" s="99">
        <v>0.96024245475576397</v>
      </c>
      <c r="AE1180" s="142">
        <v>5356.2762003901798</v>
      </c>
      <c r="AF1180" s="44">
        <v>5481.7039963104298</v>
      </c>
      <c r="AG1180" s="45">
        <v>5158.2554398495304</v>
      </c>
      <c r="AH1180" s="140">
        <v>0.96303014386632602</v>
      </c>
      <c r="AI1180" s="44">
        <v>5536.8512459002995</v>
      </c>
      <c r="AJ1180" s="45">
        <v>5143.4851689666002</v>
      </c>
      <c r="AK1180" s="46">
        <v>0.96027258052747899</v>
      </c>
    </row>
    <row r="1181" spans="1:37" x14ac:dyDescent="0.2">
      <c r="A1181" s="35" t="s">
        <v>6061</v>
      </c>
      <c r="B1181" s="35" t="s">
        <v>11870</v>
      </c>
      <c r="C1181" s="85" t="s">
        <v>943</v>
      </c>
      <c r="D1181" s="85" t="s">
        <v>943</v>
      </c>
      <c r="E1181" s="85" t="s">
        <v>12898</v>
      </c>
      <c r="F1181" s="85" t="s">
        <v>460</v>
      </c>
      <c r="G1181" s="85" t="s">
        <v>460</v>
      </c>
      <c r="H1181" s="840">
        <v>1.03119589594422</v>
      </c>
      <c r="I1181" s="840">
        <v>1.03892049630596</v>
      </c>
      <c r="J1181" s="86">
        <v>5158.0833333333303</v>
      </c>
      <c r="K1181" s="44">
        <v>5318.9943642715998</v>
      </c>
      <c r="L1181" s="45">
        <v>5004.4671027125496</v>
      </c>
      <c r="M1181" s="46">
        <v>0.97021835036513304</v>
      </c>
      <c r="N1181" s="139">
        <v>5358.8384966541798</v>
      </c>
      <c r="O1181" s="45">
        <v>4977.5325385116803</v>
      </c>
      <c r="P1181" s="99">
        <v>0.96499653395383</v>
      </c>
      <c r="Q1181" s="86">
        <v>5122.5695511148397</v>
      </c>
      <c r="R1181" s="44">
        <v>5282.3726977984297</v>
      </c>
      <c r="S1181" s="45">
        <v>4970.2652241406904</v>
      </c>
      <c r="T1181" s="140">
        <v>0.97026798261021097</v>
      </c>
      <c r="U1181" s="44">
        <v>5321.9425004060304</v>
      </c>
      <c r="V1181" s="45">
        <v>4943.4785396319503</v>
      </c>
      <c r="W1181" s="99">
        <v>0.965038832621821</v>
      </c>
      <c r="X1181" s="86">
        <v>5096.60831551908</v>
      </c>
      <c r="Y1181" s="44">
        <v>5255.6015781984397</v>
      </c>
      <c r="Z1181" s="45">
        <v>4945.3180286366696</v>
      </c>
      <c r="AA1181" s="46">
        <v>0.97031549659766203</v>
      </c>
      <c r="AB1181" s="139">
        <v>5294.9708406361697</v>
      </c>
      <c r="AC1181" s="45">
        <v>4918.6348653029399</v>
      </c>
      <c r="AD1181" s="99">
        <v>0.96508002200714305</v>
      </c>
      <c r="AE1181" s="142">
        <v>5082.9562388757204</v>
      </c>
      <c r="AF1181" s="44">
        <v>5241.5236127927001</v>
      </c>
      <c r="AG1181" s="45">
        <v>4932.2469266829403</v>
      </c>
      <c r="AH1181" s="140">
        <v>0.97035006694723802</v>
      </c>
      <c r="AI1181" s="44">
        <v>5280.7874183942504</v>
      </c>
      <c r="AJ1181" s="45">
        <v>4905.6134182921696</v>
      </c>
      <c r="AK1181" s="46">
        <v>0.96511029954828498</v>
      </c>
    </row>
    <row r="1182" spans="1:37" x14ac:dyDescent="0.2">
      <c r="A1182" s="35" t="s">
        <v>6060</v>
      </c>
      <c r="B1182" s="35" t="s">
        <v>11869</v>
      </c>
      <c r="C1182" s="85" t="s">
        <v>943</v>
      </c>
      <c r="D1182" s="85" t="s">
        <v>943</v>
      </c>
      <c r="E1182" s="85" t="s">
        <v>12898</v>
      </c>
      <c r="F1182" s="85" t="s">
        <v>296</v>
      </c>
      <c r="G1182" s="85" t="s">
        <v>296</v>
      </c>
      <c r="H1182" s="840">
        <v>1.0302715864023499</v>
      </c>
      <c r="I1182" s="840">
        <v>1.0352148701584201</v>
      </c>
      <c r="J1182" s="86">
        <v>4814.5833333333303</v>
      </c>
      <c r="K1182" s="44">
        <v>4960.32840869966</v>
      </c>
      <c r="L1182" s="45">
        <v>4667.0100849763503</v>
      </c>
      <c r="M1182" s="46">
        <v>0.96934869787479405</v>
      </c>
      <c r="N1182" s="139">
        <v>4984.1282602835399</v>
      </c>
      <c r="O1182" s="45">
        <v>4629.4846555212298</v>
      </c>
      <c r="P1182" s="99">
        <v>0.96155458011691397</v>
      </c>
      <c r="Q1182" s="86">
        <v>4835.2180739280602</v>
      </c>
      <c r="R1182" s="44">
        <v>4981.5877956271897</v>
      </c>
      <c r="S1182" s="45">
        <v>4687.2521115234504</v>
      </c>
      <c r="T1182" s="140">
        <v>0.96939828563214903</v>
      </c>
      <c r="U1182" s="44">
        <v>5005.4896505890702</v>
      </c>
      <c r="V1182" s="45">
        <v>4649.5298786390504</v>
      </c>
      <c r="W1182" s="99">
        <v>0.96159672791383199</v>
      </c>
      <c r="X1182" s="86">
        <v>4853.4646720660603</v>
      </c>
      <c r="Y1182" s="44">
        <v>5000.3867472372704</v>
      </c>
      <c r="Z1182" s="45">
        <v>4705.1707332322203</v>
      </c>
      <c r="AA1182" s="46">
        <v>0.96944575703057101</v>
      </c>
      <c r="AB1182" s="139">
        <v>5024.3788003113305</v>
      </c>
      <c r="AC1182" s="45">
        <v>4667.2749458864</v>
      </c>
      <c r="AD1182" s="99">
        <v>0.96163777038467602</v>
      </c>
      <c r="AE1182" s="142">
        <v>4870.9048478920604</v>
      </c>
      <c r="AF1182" s="44">
        <v>5018.3548648526603</v>
      </c>
      <c r="AG1182" s="45">
        <v>4722.2462756370296</v>
      </c>
      <c r="AH1182" s="140">
        <v>0.96948029639311095</v>
      </c>
      <c r="AI1182" s="44">
        <v>5042.4331296645796</v>
      </c>
      <c r="AJ1182" s="45">
        <v>4684.1930306759396</v>
      </c>
      <c r="AK1182" s="46">
        <v>0.96166793993175204</v>
      </c>
    </row>
    <row r="1183" spans="1:37" x14ac:dyDescent="0.2">
      <c r="A1183" s="35" t="s">
        <v>6059</v>
      </c>
      <c r="B1183" s="35" t="s">
        <v>11868</v>
      </c>
      <c r="C1183" s="85" t="s">
        <v>943</v>
      </c>
      <c r="D1183" s="85" t="s">
        <v>943</v>
      </c>
      <c r="E1183" s="85" t="s">
        <v>12898</v>
      </c>
      <c r="F1183" s="85" t="s">
        <v>460</v>
      </c>
      <c r="G1183" s="85" t="s">
        <v>460</v>
      </c>
      <c r="H1183" s="840">
        <v>1.03119589594422</v>
      </c>
      <c r="I1183" s="840">
        <v>1.03892049630596</v>
      </c>
      <c r="J1183" s="86">
        <v>3617.0833333333298</v>
      </c>
      <c r="K1183" s="44">
        <v>3729.92148862156</v>
      </c>
      <c r="L1183" s="45">
        <v>3509.36062479988</v>
      </c>
      <c r="M1183" s="46">
        <v>0.97021835036513304</v>
      </c>
      <c r="N1183" s="139">
        <v>3757.8620118466902</v>
      </c>
      <c r="O1183" s="45">
        <v>3490.4728796888298</v>
      </c>
      <c r="P1183" s="99">
        <v>0.96499653395383</v>
      </c>
      <c r="Q1183" s="86">
        <v>3599.1406102647802</v>
      </c>
      <c r="R1183" s="44">
        <v>3711.4190262312</v>
      </c>
      <c r="S1183" s="45">
        <v>3492.1308990520902</v>
      </c>
      <c r="T1183" s="140">
        <v>0.97026798261021097</v>
      </c>
      <c r="U1183" s="44">
        <v>3739.2209490912201</v>
      </c>
      <c r="V1183" s="45">
        <v>3473.3104529717102</v>
      </c>
      <c r="W1183" s="99">
        <v>0.965038832621821</v>
      </c>
      <c r="X1183" s="86">
        <v>3587.1083301152598</v>
      </c>
      <c r="Y1183" s="44">
        <v>3699.0113883221602</v>
      </c>
      <c r="Z1183" s="45">
        <v>3480.6268006853902</v>
      </c>
      <c r="AA1183" s="46">
        <v>0.97031549659766203</v>
      </c>
      <c r="AB1183" s="139">
        <v>3726.72036662659</v>
      </c>
      <c r="AC1183" s="45">
        <v>3461.84658616964</v>
      </c>
      <c r="AD1183" s="99">
        <v>0.96508002200714305</v>
      </c>
      <c r="AE1183" s="142">
        <v>3577.9963258750699</v>
      </c>
      <c r="AF1183" s="44">
        <v>3689.6151269458601</v>
      </c>
      <c r="AG1183" s="45">
        <v>3471.9089743498398</v>
      </c>
      <c r="AH1183" s="140">
        <v>0.97035006694723702</v>
      </c>
      <c r="AI1183" s="44">
        <v>3717.2537186590298</v>
      </c>
      <c r="AJ1183" s="45">
        <v>3453.1611058479498</v>
      </c>
      <c r="AK1183" s="46">
        <v>0.96511029954828498</v>
      </c>
    </row>
    <row r="1184" spans="1:37" x14ac:dyDescent="0.2">
      <c r="A1184" s="35" t="s">
        <v>6058</v>
      </c>
      <c r="B1184" s="35" t="s">
        <v>11867</v>
      </c>
      <c r="C1184" s="85" t="s">
        <v>943</v>
      </c>
      <c r="D1184" s="85" t="s">
        <v>943</v>
      </c>
      <c r="E1184" s="85" t="s">
        <v>12898</v>
      </c>
      <c r="F1184" s="85" t="s">
        <v>293</v>
      </c>
      <c r="G1184" s="85" t="s">
        <v>293</v>
      </c>
      <c r="H1184" s="840">
        <v>1.0307451524008699</v>
      </c>
      <c r="I1184" s="840">
        <v>1.0390598126539199</v>
      </c>
      <c r="J1184" s="86">
        <v>17422.083333333299</v>
      </c>
      <c r="K1184" s="44">
        <v>17957.727940557299</v>
      </c>
      <c r="L1184" s="45">
        <v>16895.8364238252</v>
      </c>
      <c r="M1184" s="46">
        <v>0.96979426056921503</v>
      </c>
      <c r="N1184" s="139">
        <v>18102.586644374202</v>
      </c>
      <c r="O1184" s="45">
        <v>16814.504506873702</v>
      </c>
      <c r="P1184" s="99">
        <v>0.965125937304112</v>
      </c>
      <c r="Q1184" s="86">
        <v>17608.743361817498</v>
      </c>
      <c r="R1184" s="44">
        <v>18150.126860064302</v>
      </c>
      <c r="S1184" s="45">
        <v>17077.7318275777</v>
      </c>
      <c r="T1184" s="140">
        <v>0.96984387111966197</v>
      </c>
      <c r="U1184" s="44">
        <v>18296.537578600899</v>
      </c>
      <c r="V1184" s="45">
        <v>16995.39986809</v>
      </c>
      <c r="W1184" s="99">
        <v>0.96516824164423598</v>
      </c>
      <c r="X1184" s="86">
        <v>17777.391791685099</v>
      </c>
      <c r="Y1184" s="44">
        <v>18323.9604116105</v>
      </c>
      <c r="Z1184" s="45">
        <v>17242.138779215598</v>
      </c>
      <c r="AA1184" s="46">
        <v>0.96989136433838896</v>
      </c>
      <c r="AB1184" s="139">
        <v>18471.773384543601</v>
      </c>
      <c r="AC1184" s="45">
        <v>17158.906314633299</v>
      </c>
      <c r="AD1184" s="99">
        <v>0.965209436552941</v>
      </c>
      <c r="AE1184" s="142">
        <v>17936.927522709499</v>
      </c>
      <c r="AF1184" s="44">
        <v>18488.4010929986</v>
      </c>
      <c r="AG1184" s="45">
        <v>17397.49092185</v>
      </c>
      <c r="AH1184" s="140">
        <v>0.96992591957700203</v>
      </c>
      <c r="AI1184" s="44">
        <v>18637.540551333401</v>
      </c>
      <c r="AJ1184" s="45">
        <v>17313.434866572701</v>
      </c>
      <c r="AK1184" s="46">
        <v>0.96523971815421705</v>
      </c>
    </row>
    <row r="1185" spans="1:37" x14ac:dyDescent="0.2">
      <c r="A1185" s="35" t="s">
        <v>6057</v>
      </c>
      <c r="B1185" s="35" t="s">
        <v>11866</v>
      </c>
      <c r="C1185" s="85" t="s">
        <v>943</v>
      </c>
      <c r="D1185" s="85" t="s">
        <v>943</v>
      </c>
      <c r="E1185" s="85" t="s">
        <v>12898</v>
      </c>
      <c r="F1185" s="85" t="s">
        <v>296</v>
      </c>
      <c r="G1185" s="85" t="s">
        <v>296</v>
      </c>
      <c r="H1185" s="840">
        <v>1.0302715864023499</v>
      </c>
      <c r="I1185" s="840">
        <v>1.0352148701584201</v>
      </c>
      <c r="J1185" s="86">
        <v>12253.333333333299</v>
      </c>
      <c r="K1185" s="44">
        <v>12624.261172050101</v>
      </c>
      <c r="L1185" s="45">
        <v>11877.7527112925</v>
      </c>
      <c r="M1185" s="46">
        <v>0.96934869787479405</v>
      </c>
      <c r="N1185" s="139">
        <v>12684.8328756745</v>
      </c>
      <c r="O1185" s="45">
        <v>11782.2487883659</v>
      </c>
      <c r="P1185" s="99">
        <v>0.96155458011691397</v>
      </c>
      <c r="Q1185" s="86">
        <v>12299.2674978181</v>
      </c>
      <c r="R1185" s="44">
        <v>12671.5858365639</v>
      </c>
      <c r="S1185" s="45">
        <v>11922.8888269161</v>
      </c>
      <c r="T1185" s="140">
        <v>0.96939828563214903</v>
      </c>
      <c r="U1185" s="44">
        <v>12732.384605797401</v>
      </c>
      <c r="V1185" s="45">
        <v>11826.935381638799</v>
      </c>
      <c r="W1185" s="99">
        <v>0.96159672791383199</v>
      </c>
      <c r="X1185" s="86">
        <v>12336.4618704021</v>
      </c>
      <c r="Y1185" s="44">
        <v>12709.9061418113</v>
      </c>
      <c r="Z1185" s="45">
        <v>11959.530617030799</v>
      </c>
      <c r="AA1185" s="46">
        <v>0.96944575703057101</v>
      </c>
      <c r="AB1185" s="139">
        <v>12770.8887733826</v>
      </c>
      <c r="AC1185" s="45">
        <v>11863.207687489101</v>
      </c>
      <c r="AD1185" s="99">
        <v>0.96163777038467602</v>
      </c>
      <c r="AE1185" s="142">
        <v>12373.4360476371</v>
      </c>
      <c r="AF1185" s="44">
        <v>12747.999586047201</v>
      </c>
      <c r="AG1185" s="45">
        <v>11995.8024468645</v>
      </c>
      <c r="AH1185" s="140">
        <v>0.96948029639311095</v>
      </c>
      <c r="AI1185" s="44">
        <v>12809.1649914682</v>
      </c>
      <c r="AJ1185" s="45">
        <v>11899.1367538085</v>
      </c>
      <c r="AK1185" s="46">
        <v>0.96166793993175204</v>
      </c>
    </row>
    <row r="1186" spans="1:37" x14ac:dyDescent="0.2">
      <c r="A1186" s="35" t="s">
        <v>6056</v>
      </c>
      <c r="B1186" s="35" t="s">
        <v>11865</v>
      </c>
      <c r="C1186" s="85" t="s">
        <v>943</v>
      </c>
      <c r="D1186" s="85" t="s">
        <v>943</v>
      </c>
      <c r="E1186" s="85" t="s">
        <v>12898</v>
      </c>
      <c r="F1186" s="85" t="s">
        <v>460</v>
      </c>
      <c r="G1186" s="85" t="s">
        <v>460</v>
      </c>
      <c r="H1186" s="840">
        <v>1.03119589594422</v>
      </c>
      <c r="I1186" s="840">
        <v>1.03892049630596</v>
      </c>
      <c r="J1186" s="86">
        <v>6929.8333333333303</v>
      </c>
      <c r="K1186" s="44">
        <v>7146.0156929107698</v>
      </c>
      <c r="L1186" s="45">
        <v>6723.4514649719804</v>
      </c>
      <c r="M1186" s="46">
        <v>0.97021835036513304</v>
      </c>
      <c r="N1186" s="139">
        <v>7199.5458859842602</v>
      </c>
      <c r="O1186" s="45">
        <v>6687.2651475443799</v>
      </c>
      <c r="P1186" s="99">
        <v>0.96499653395383</v>
      </c>
      <c r="Q1186" s="86">
        <v>6912.2149698562798</v>
      </c>
      <c r="R1186" s="44">
        <v>7127.84770879997</v>
      </c>
      <c r="S1186" s="45">
        <v>6706.7008741705504</v>
      </c>
      <c r="T1186" s="140">
        <v>0.97026798261021097</v>
      </c>
      <c r="U1186" s="44">
        <v>7181.24180705658</v>
      </c>
      <c r="V1186" s="45">
        <v>6670.5558653411799</v>
      </c>
      <c r="W1186" s="99">
        <v>0.965038832621821</v>
      </c>
      <c r="X1186" s="86">
        <v>6901.8639043944904</v>
      </c>
      <c r="Y1186" s="44">
        <v>7117.1737325771301</v>
      </c>
      <c r="Z1186" s="45">
        <v>6696.9855018420203</v>
      </c>
      <c r="AA1186" s="46">
        <v>0.97031549659766203</v>
      </c>
      <c r="AB1186" s="139">
        <v>7170.48787298973</v>
      </c>
      <c r="AC1186" s="45">
        <v>6660.8509687433498</v>
      </c>
      <c r="AD1186" s="99">
        <v>0.96508002200714305</v>
      </c>
      <c r="AE1186" s="142">
        <v>6894.9942212613296</v>
      </c>
      <c r="AF1186" s="44">
        <v>7110.0897435237703</v>
      </c>
      <c r="AG1186" s="45">
        <v>6690.5581042017402</v>
      </c>
      <c r="AH1186" s="140">
        <v>0.97035006694723702</v>
      </c>
      <c r="AI1186" s="44">
        <v>7163.3508183795602</v>
      </c>
      <c r="AJ1186" s="45">
        <v>6654.4299382652198</v>
      </c>
      <c r="AK1186" s="46">
        <v>0.96511029954828498</v>
      </c>
    </row>
    <row r="1187" spans="1:37" x14ac:dyDescent="0.2">
      <c r="A1187" s="35" t="s">
        <v>6055</v>
      </c>
      <c r="B1187" s="35" t="s">
        <v>11864</v>
      </c>
      <c r="C1187" s="85" t="s">
        <v>943</v>
      </c>
      <c r="D1187" s="85" t="s">
        <v>943</v>
      </c>
      <c r="E1187" s="85" t="s">
        <v>12898</v>
      </c>
      <c r="F1187" s="85" t="s">
        <v>293</v>
      </c>
      <c r="G1187" s="85" t="s">
        <v>293</v>
      </c>
      <c r="H1187" s="840">
        <v>1.0307451524008699</v>
      </c>
      <c r="I1187" s="840">
        <v>1.0390598126539199</v>
      </c>
      <c r="J1187" s="86">
        <v>5071.1666666666697</v>
      </c>
      <c r="K1187" s="44">
        <v>5227.0804586835502</v>
      </c>
      <c r="L1187" s="45">
        <v>4917.9883277232502</v>
      </c>
      <c r="M1187" s="46">
        <v>0.96979426056921503</v>
      </c>
      <c r="N1187" s="139">
        <v>5269.2454866034504</v>
      </c>
      <c r="O1187" s="45">
        <v>4894.3144823920302</v>
      </c>
      <c r="P1187" s="99">
        <v>0.965125937304112</v>
      </c>
      <c r="Q1187" s="86">
        <v>5121.4506701894597</v>
      </c>
      <c r="R1187" s="44">
        <v>5278.9104515579802</v>
      </c>
      <c r="S1187" s="45">
        <v>4967.0075437249398</v>
      </c>
      <c r="T1187" s="140">
        <v>0.96984387111966197</v>
      </c>
      <c r="U1187" s="44">
        <v>5321.4935738833301</v>
      </c>
      <c r="V1187" s="45">
        <v>4943.06153801446</v>
      </c>
      <c r="W1187" s="99">
        <v>0.96516824164423598</v>
      </c>
      <c r="X1187" s="86">
        <v>5167.7843645155899</v>
      </c>
      <c r="Y1187" s="44">
        <v>5326.6686823774598</v>
      </c>
      <c r="Z1187" s="45">
        <v>5012.18942790662</v>
      </c>
      <c r="AA1187" s="46">
        <v>0.96989136433838896</v>
      </c>
      <c r="AB1187" s="139">
        <v>5369.6370536293998</v>
      </c>
      <c r="AC1187" s="45">
        <v>4987.9942347011902</v>
      </c>
      <c r="AD1187" s="99">
        <v>0.965209436552941</v>
      </c>
      <c r="AE1187" s="142">
        <v>5212.0814671952903</v>
      </c>
      <c r="AF1187" s="44">
        <v>5372.3277062299603</v>
      </c>
      <c r="AG1187" s="45">
        <v>5055.3329099796401</v>
      </c>
      <c r="AH1187" s="140">
        <v>0.96992591957700203</v>
      </c>
      <c r="AI1187" s="44">
        <v>5415.6643928408803</v>
      </c>
      <c r="AJ1187" s="45">
        <v>5030.9080463924001</v>
      </c>
      <c r="AK1187" s="46">
        <v>0.96523971815421705</v>
      </c>
    </row>
    <row r="1188" spans="1:37" x14ac:dyDescent="0.2">
      <c r="A1188" s="35" t="s">
        <v>6054</v>
      </c>
      <c r="B1188" s="35" t="s">
        <v>11863</v>
      </c>
      <c r="C1188" s="85" t="s">
        <v>943</v>
      </c>
      <c r="D1188" s="85" t="s">
        <v>943</v>
      </c>
      <c r="E1188" s="85" t="s">
        <v>12898</v>
      </c>
      <c r="F1188" s="85" t="s">
        <v>297</v>
      </c>
      <c r="G1188" s="85" t="s">
        <v>297</v>
      </c>
      <c r="H1188" s="840">
        <v>1.0304180622102601</v>
      </c>
      <c r="I1188" s="840">
        <v>1.03916491533634</v>
      </c>
      <c r="J1188" s="86">
        <v>5606.5833333333303</v>
      </c>
      <c r="K1188" s="44">
        <v>5777.1247339536503</v>
      </c>
      <c r="L1188" s="45">
        <v>5435.5069209209996</v>
      </c>
      <c r="M1188" s="46">
        <v>0.96948651215166703</v>
      </c>
      <c r="N1188" s="139">
        <v>5826.1646949094702</v>
      </c>
      <c r="O1188" s="45">
        <v>5411.60633255624</v>
      </c>
      <c r="P1188" s="99">
        <v>0.96522356144822097</v>
      </c>
      <c r="Q1188" s="86">
        <v>5617.9848169975203</v>
      </c>
      <c r="R1188" s="44">
        <v>5788.87302865723</v>
      </c>
      <c r="S1188" s="45">
        <v>5446.8391284266299</v>
      </c>
      <c r="T1188" s="140">
        <v>0.96953610695901404</v>
      </c>
      <c r="U1188" s="44">
        <v>5838.0127167160799</v>
      </c>
      <c r="V1188" s="45">
        <v>5422.8490024051298</v>
      </c>
      <c r="W1188" s="99">
        <v>0.96526587006750197</v>
      </c>
      <c r="X1188" s="86">
        <v>5625.1867582160903</v>
      </c>
      <c r="Y1188" s="44">
        <v>5796.2940389718096</v>
      </c>
      <c r="Z1188" s="45">
        <v>5454.08874392499</v>
      </c>
      <c r="AA1188" s="46">
        <v>0.96958358510654097</v>
      </c>
      <c r="AB1188" s="139">
        <v>5845.4967213527198</v>
      </c>
      <c r="AC1188" s="45">
        <v>5430.03254295638</v>
      </c>
      <c r="AD1188" s="99">
        <v>0.96530706914314202</v>
      </c>
      <c r="AE1188" s="142">
        <v>5628.3922258852199</v>
      </c>
      <c r="AF1188" s="44">
        <v>5799.5970107559097</v>
      </c>
      <c r="AG1188" s="45">
        <v>5457.3911414775703</v>
      </c>
      <c r="AH1188" s="140">
        <v>0.969618129379612</v>
      </c>
      <c r="AI1188" s="44">
        <v>5848.8277308917304</v>
      </c>
      <c r="AJ1188" s="45">
        <v>5433.2972575264803</v>
      </c>
      <c r="AK1188" s="46">
        <v>0.965337353807454</v>
      </c>
    </row>
    <row r="1189" spans="1:37" x14ac:dyDescent="0.2">
      <c r="A1189" s="35" t="s">
        <v>6053</v>
      </c>
      <c r="B1189" s="35" t="s">
        <v>11862</v>
      </c>
      <c r="C1189" s="85" t="s">
        <v>943</v>
      </c>
      <c r="D1189" s="85" t="s">
        <v>943</v>
      </c>
      <c r="E1189" s="85" t="s">
        <v>12898</v>
      </c>
      <c r="F1189" s="85" t="s">
        <v>460</v>
      </c>
      <c r="G1189" s="85" t="s">
        <v>460</v>
      </c>
      <c r="H1189" s="840">
        <v>1.03119589594422</v>
      </c>
      <c r="I1189" s="840">
        <v>1.03892049630596</v>
      </c>
      <c r="J1189" s="86">
        <v>7872.9166666666697</v>
      </c>
      <c r="K1189" s="44">
        <v>8118.5193557774901</v>
      </c>
      <c r="L1189" s="45">
        <v>7638.4482208954996</v>
      </c>
      <c r="M1189" s="46">
        <v>0.97021835036513304</v>
      </c>
      <c r="N1189" s="139">
        <v>8179.3344907088103</v>
      </c>
      <c r="O1189" s="45">
        <v>7597.3372954406695</v>
      </c>
      <c r="P1189" s="99">
        <v>0.96499653395383</v>
      </c>
      <c r="Q1189" s="86">
        <v>7828.0330665680804</v>
      </c>
      <c r="R1189" s="44">
        <v>8072.23557156063</v>
      </c>
      <c r="S1189" s="45">
        <v>7595.2898513050404</v>
      </c>
      <c r="T1189" s="140">
        <v>0.97026798261021097</v>
      </c>
      <c r="U1189" s="44">
        <v>8132.70399861839</v>
      </c>
      <c r="V1189" s="45">
        <v>7554.3558922858701</v>
      </c>
      <c r="W1189" s="99">
        <v>0.965038832621821</v>
      </c>
      <c r="X1189" s="86">
        <v>7795.3442988552997</v>
      </c>
      <c r="Y1189" s="44">
        <v>8038.5270484517296</v>
      </c>
      <c r="Z1189" s="45">
        <v>7563.9433744935304</v>
      </c>
      <c r="AA1189" s="46">
        <v>0.97031549659766203</v>
      </c>
      <c r="AB1189" s="139">
        <v>8098.7429678425897</v>
      </c>
      <c r="AC1189" s="45">
        <v>7523.1310474925303</v>
      </c>
      <c r="AD1189" s="99">
        <v>0.96508002200714305</v>
      </c>
      <c r="AE1189" s="142">
        <v>7772.9655172607199</v>
      </c>
      <c r="AF1189" s="44">
        <v>8015.4501407151702</v>
      </c>
      <c r="AG1189" s="45">
        <v>7542.49761005251</v>
      </c>
      <c r="AH1189" s="140">
        <v>0.97035006694723702</v>
      </c>
      <c r="AI1189" s="44">
        <v>8075.4931929616296</v>
      </c>
      <c r="AJ1189" s="45">
        <v>7501.7690787419897</v>
      </c>
      <c r="AK1189" s="46">
        <v>0.96511029954828498</v>
      </c>
    </row>
    <row r="1190" spans="1:37" x14ac:dyDescent="0.2">
      <c r="A1190" s="35" t="s">
        <v>6052</v>
      </c>
      <c r="B1190" s="35" t="s">
        <v>11861</v>
      </c>
      <c r="C1190" s="85" t="s">
        <v>943</v>
      </c>
      <c r="D1190" s="85" t="s">
        <v>943</v>
      </c>
      <c r="E1190" s="85" t="s">
        <v>12898</v>
      </c>
      <c r="F1190" s="85" t="s">
        <v>299</v>
      </c>
      <c r="G1190" s="85" t="s">
        <v>299</v>
      </c>
      <c r="H1190" s="840">
        <v>1.0234169768749299</v>
      </c>
      <c r="I1190" s="840">
        <v>1.03371279574734</v>
      </c>
      <c r="J1190" s="86">
        <v>4518.6666666666697</v>
      </c>
      <c r="K1190" s="44">
        <v>4624.4801795055</v>
      </c>
      <c r="L1190" s="45">
        <v>4351.0215165739901</v>
      </c>
      <c r="M1190" s="46">
        <v>0.96289942090011604</v>
      </c>
      <c r="N1190" s="139">
        <v>4671.0035530503301</v>
      </c>
      <c r="O1190" s="45">
        <v>4338.6402085690897</v>
      </c>
      <c r="P1190" s="99">
        <v>0.96015938519528299</v>
      </c>
      <c r="Q1190" s="86">
        <v>4536.1543682707697</v>
      </c>
      <c r="R1190" s="44">
        <v>4642.37739021366</v>
      </c>
      <c r="S1190" s="45">
        <v>4368.0838554864904</v>
      </c>
      <c r="T1190" s="140">
        <v>0.96294867873988499</v>
      </c>
      <c r="U1190" s="44">
        <v>4689.0808139666997</v>
      </c>
      <c r="V1190" s="45">
        <v>4355.6221008918801</v>
      </c>
      <c r="W1190" s="99">
        <v>0.96020147183665805</v>
      </c>
      <c r="X1190" s="86">
        <v>4551.5104973761599</v>
      </c>
      <c r="Y1190" s="44">
        <v>4658.0931134392004</v>
      </c>
      <c r="Z1190" s="45">
        <v>4383.0856487518604</v>
      </c>
      <c r="AA1190" s="46">
        <v>0.96299583430129398</v>
      </c>
      <c r="AB1190" s="139">
        <v>4704.9546411161</v>
      </c>
      <c r="AC1190" s="45">
        <v>4370.5536128471103</v>
      </c>
      <c r="AD1190" s="99">
        <v>0.96024245475576397</v>
      </c>
      <c r="AE1190" s="142">
        <v>4568.0421625589397</v>
      </c>
      <c r="AF1190" s="44">
        <v>4675.0119002432702</v>
      </c>
      <c r="AG1190" s="45">
        <v>4399.1623009965797</v>
      </c>
      <c r="AH1190" s="140">
        <v>0.96303014386632602</v>
      </c>
      <c r="AI1190" s="44">
        <v>4722.0436349505499</v>
      </c>
      <c r="AJ1190" s="45">
        <v>4386.5656353987997</v>
      </c>
      <c r="AK1190" s="46">
        <v>0.96027258052747899</v>
      </c>
    </row>
    <row r="1191" spans="1:37" x14ac:dyDescent="0.2">
      <c r="A1191" s="35" t="s">
        <v>6051</v>
      </c>
      <c r="B1191" s="35" t="s">
        <v>7484</v>
      </c>
      <c r="C1191" s="85" t="s">
        <v>943</v>
      </c>
      <c r="D1191" s="85" t="s">
        <v>943</v>
      </c>
      <c r="E1191" s="85" t="s">
        <v>12898</v>
      </c>
      <c r="F1191" s="85" t="s">
        <v>295</v>
      </c>
      <c r="G1191" s="85" t="s">
        <v>295</v>
      </c>
      <c r="H1191" s="840">
        <v>1.02173098684686</v>
      </c>
      <c r="I1191" s="840">
        <v>1.03103560290615</v>
      </c>
      <c r="J1191" s="86">
        <v>9717.75</v>
      </c>
      <c r="K1191" s="44">
        <v>9928.9262974311096</v>
      </c>
      <c r="L1191" s="45">
        <v>9341.8006521155803</v>
      </c>
      <c r="M1191" s="46">
        <v>0.96131312825660098</v>
      </c>
      <c r="N1191" s="139">
        <v>10019.3462301412</v>
      </c>
      <c r="O1191" s="45">
        <v>9306.4237532592106</v>
      </c>
      <c r="P1191" s="99">
        <v>0.95767268691407004</v>
      </c>
      <c r="Q1191" s="86">
        <v>9737.4910758137903</v>
      </c>
      <c r="R1191" s="44">
        <v>9949.0963663037492</v>
      </c>
      <c r="S1191" s="45">
        <v>9361.2568650586709</v>
      </c>
      <c r="T1191" s="140">
        <v>0.96136230494838504</v>
      </c>
      <c r="U1191" s="44">
        <v>10039.699982144901</v>
      </c>
      <c r="V1191" s="45">
        <v>9325.7379992906699</v>
      </c>
      <c r="W1191" s="99">
        <v>0.95771466455606402</v>
      </c>
      <c r="X1191" s="86">
        <v>9755.7017261325309</v>
      </c>
      <c r="Y1191" s="44">
        <v>9967.7027520250394</v>
      </c>
      <c r="Z1191" s="45">
        <v>9379.2231755471093</v>
      </c>
      <c r="AA1191" s="46">
        <v>0.961409382825127</v>
      </c>
      <c r="AB1191" s="139">
        <v>10058.4758109756</v>
      </c>
      <c r="AC1191" s="45">
        <v>9343.5773878079999</v>
      </c>
      <c r="AD1191" s="99">
        <v>0.95775554133429797</v>
      </c>
      <c r="AE1191" s="142">
        <v>9776.0184543691194</v>
      </c>
      <c r="AF1191" s="44">
        <v>9988.4609828157209</v>
      </c>
      <c r="AG1191" s="45">
        <v>9399.0907270827702</v>
      </c>
      <c r="AH1191" s="140">
        <v>0.96144363586814896</v>
      </c>
      <c r="AI1191" s="44">
        <v>10079.4230811221</v>
      </c>
      <c r="AJ1191" s="45">
        <v>9363.3295942126006</v>
      </c>
      <c r="AK1191" s="46">
        <v>0.95778558908385802</v>
      </c>
    </row>
    <row r="1192" spans="1:37" x14ac:dyDescent="0.2">
      <c r="A1192" s="35" t="s">
        <v>6050</v>
      </c>
      <c r="B1192" s="35" t="s">
        <v>11860</v>
      </c>
      <c r="C1192" s="85" t="s">
        <v>943</v>
      </c>
      <c r="D1192" s="85" t="s">
        <v>943</v>
      </c>
      <c r="E1192" s="85" t="s">
        <v>12898</v>
      </c>
      <c r="F1192" s="85" t="s">
        <v>296</v>
      </c>
      <c r="G1192" s="85" t="s">
        <v>296</v>
      </c>
      <c r="H1192" s="840">
        <v>1.0302715864023499</v>
      </c>
      <c r="I1192" s="840">
        <v>1.0352148701584201</v>
      </c>
      <c r="J1192" s="86">
        <v>6539.8333333333303</v>
      </c>
      <c r="K1192" s="44">
        <v>6737.80446314031</v>
      </c>
      <c r="L1192" s="45">
        <v>6339.37892598484</v>
      </c>
      <c r="M1192" s="46">
        <v>0.96934869787479405</v>
      </c>
      <c r="N1192" s="139">
        <v>6770.1327150243496</v>
      </c>
      <c r="O1192" s="45">
        <v>6288.4066948679301</v>
      </c>
      <c r="P1192" s="99">
        <v>0.96155458011691397</v>
      </c>
      <c r="Q1192" s="86">
        <v>6568.83791842141</v>
      </c>
      <c r="R1192" s="44">
        <v>6767.6870630319399</v>
      </c>
      <c r="S1192" s="45">
        <v>6367.8202167131703</v>
      </c>
      <c r="T1192" s="140">
        <v>0.96939828563214903</v>
      </c>
      <c r="U1192" s="44">
        <v>6800.1586928102997</v>
      </c>
      <c r="V1192" s="45">
        <v>6316.57304855033</v>
      </c>
      <c r="W1192" s="99">
        <v>0.96159672791383199</v>
      </c>
      <c r="X1192" s="86">
        <v>6598.1504611363298</v>
      </c>
      <c r="Y1192" s="44">
        <v>6797.8869429163296</v>
      </c>
      <c r="Z1192" s="45">
        <v>6396.5489687979198</v>
      </c>
      <c r="AA1192" s="46">
        <v>0.96944575703057101</v>
      </c>
      <c r="AB1192" s="139">
        <v>6830.5034729109302</v>
      </c>
      <c r="AC1192" s="45">
        <v>6345.0306981097601</v>
      </c>
      <c r="AD1192" s="99">
        <v>0.96163777038467602</v>
      </c>
      <c r="AE1192" s="142">
        <v>6627.8512022934501</v>
      </c>
      <c r="AF1192" s="44">
        <v>6828.4867726256098</v>
      </c>
      <c r="AG1192" s="45">
        <v>6425.5711480488899</v>
      </c>
      <c r="AH1192" s="140">
        <v>0.96948029639311095</v>
      </c>
      <c r="AI1192" s="44">
        <v>6861.2501218115203</v>
      </c>
      <c r="AJ1192" s="45">
        <v>6373.7920118837301</v>
      </c>
      <c r="AK1192" s="46">
        <v>0.96166793993175204</v>
      </c>
    </row>
    <row r="1193" spans="1:37" x14ac:dyDescent="0.2">
      <c r="A1193" s="35" t="s">
        <v>6049</v>
      </c>
      <c r="B1193" s="35" t="s">
        <v>11859</v>
      </c>
      <c r="C1193" s="85" t="s">
        <v>943</v>
      </c>
      <c r="D1193" s="85" t="s">
        <v>943</v>
      </c>
      <c r="E1193" s="85" t="s">
        <v>12898</v>
      </c>
      <c r="F1193" s="85" t="s">
        <v>299</v>
      </c>
      <c r="G1193" s="85" t="s">
        <v>299</v>
      </c>
      <c r="H1193" s="840">
        <v>1.0234169768749299</v>
      </c>
      <c r="I1193" s="840">
        <v>1.03371279574734</v>
      </c>
      <c r="J1193" s="86">
        <v>4378.4166666666697</v>
      </c>
      <c r="K1193" s="44">
        <v>4480.9459484987901</v>
      </c>
      <c r="L1193" s="45">
        <v>4215.9748727927499</v>
      </c>
      <c r="M1193" s="46">
        <v>0.96289942090011604</v>
      </c>
      <c r="N1193" s="139">
        <v>4526.0253334467698</v>
      </c>
      <c r="O1193" s="45">
        <v>4203.9778547954502</v>
      </c>
      <c r="P1193" s="99">
        <v>0.96015938519528299</v>
      </c>
      <c r="Q1193" s="86">
        <v>4397.6532018406597</v>
      </c>
      <c r="R1193" s="44">
        <v>4500.6329451721103</v>
      </c>
      <c r="S1193" s="45">
        <v>4234.7143402686897</v>
      </c>
      <c r="T1193" s="140">
        <v>0.96294867873988499</v>
      </c>
      <c r="U1193" s="44">
        <v>4545.9103860019704</v>
      </c>
      <c r="V1193" s="45">
        <v>4222.6330770345903</v>
      </c>
      <c r="W1193" s="99">
        <v>0.96020147183665805</v>
      </c>
      <c r="X1193" s="86">
        <v>4413.1134389931804</v>
      </c>
      <c r="Y1193" s="44">
        <v>4516.4552143405099</v>
      </c>
      <c r="Z1193" s="45">
        <v>4249.8098580494898</v>
      </c>
      <c r="AA1193" s="46">
        <v>0.96299583430129398</v>
      </c>
      <c r="AB1193" s="139">
        <v>4561.8918309718201</v>
      </c>
      <c r="AC1193" s="45">
        <v>4237.6588817744596</v>
      </c>
      <c r="AD1193" s="99">
        <v>0.96024245475576397</v>
      </c>
      <c r="AE1193" s="142">
        <v>4426.9875361677196</v>
      </c>
      <c r="AF1193" s="44">
        <v>4530.65420092774</v>
      </c>
      <c r="AG1193" s="45">
        <v>4263.3224438500301</v>
      </c>
      <c r="AH1193" s="140">
        <v>0.96303014386632602</v>
      </c>
      <c r="AI1193" s="44">
        <v>4576.2336627505802</v>
      </c>
      <c r="AJ1193" s="45">
        <v>4251.1147453187596</v>
      </c>
      <c r="AK1193" s="46">
        <v>0.96027258052747899</v>
      </c>
    </row>
    <row r="1194" spans="1:37" x14ac:dyDescent="0.2">
      <c r="A1194" s="35" t="s">
        <v>6048</v>
      </c>
      <c r="B1194" s="35" t="s">
        <v>11858</v>
      </c>
      <c r="C1194" s="85" t="s">
        <v>943</v>
      </c>
      <c r="D1194" s="85" t="s">
        <v>943</v>
      </c>
      <c r="E1194" s="85" t="s">
        <v>12898</v>
      </c>
      <c r="F1194" s="85" t="s">
        <v>294</v>
      </c>
      <c r="G1194" s="85" t="s">
        <v>294</v>
      </c>
      <c r="H1194" s="840">
        <v>1.0219136323853799</v>
      </c>
      <c r="I1194" s="840">
        <v>1.03583749421188</v>
      </c>
      <c r="J1194" s="86">
        <v>8320</v>
      </c>
      <c r="K1194" s="44">
        <v>8502.3214214463896</v>
      </c>
      <c r="L1194" s="45">
        <v>7999.5549790629702</v>
      </c>
      <c r="M1194" s="46">
        <v>0.961484973445068</v>
      </c>
      <c r="N1194" s="139">
        <v>8618.1679518428191</v>
      </c>
      <c r="O1194" s="45">
        <v>8004.9457414026201</v>
      </c>
      <c r="P1194" s="99">
        <v>0.96213290161089204</v>
      </c>
      <c r="Q1194" s="86">
        <v>8386.1941242732501</v>
      </c>
      <c r="R1194" s="44">
        <v>8569.9660994250407</v>
      </c>
      <c r="S1194" s="45">
        <v>8063.6121138876697</v>
      </c>
      <c r="T1194" s="140">
        <v>0.96153415892772098</v>
      </c>
      <c r="U1194" s="44">
        <v>8686.7343076615798</v>
      </c>
      <c r="V1194" s="45">
        <v>8068.9869584523503</v>
      </c>
      <c r="W1194" s="99">
        <v>0.96217507475736097</v>
      </c>
      <c r="X1194" s="86">
        <v>8449.1485199653198</v>
      </c>
      <c r="Y1194" s="44">
        <v>8634.30005460135</v>
      </c>
      <c r="Z1194" s="45">
        <v>8124.54275487821</v>
      </c>
      <c r="AA1194" s="46">
        <v>0.96158124522014699</v>
      </c>
      <c r="AB1194" s="139">
        <v>8751.9448311448796</v>
      </c>
      <c r="AC1194" s="45">
        <v>8129.9070913306596</v>
      </c>
      <c r="AD1194" s="99">
        <v>0.96221614191296301</v>
      </c>
      <c r="AE1194" s="142">
        <v>8510.2932397404802</v>
      </c>
      <c r="AF1194" s="44">
        <v>8696.7846772879802</v>
      </c>
      <c r="AG1194" s="45">
        <v>8183.6299262081302</v>
      </c>
      <c r="AH1194" s="140">
        <v>0.96161550438627297</v>
      </c>
      <c r="AI1194" s="44">
        <v>8815.2808244610696</v>
      </c>
      <c r="AJ1194" s="45">
        <v>8188.9984338054301</v>
      </c>
      <c r="AK1194" s="46">
        <v>0.96224632960534096</v>
      </c>
    </row>
    <row r="1195" spans="1:37" x14ac:dyDescent="0.2">
      <c r="A1195" s="35" t="s">
        <v>6047</v>
      </c>
      <c r="B1195" s="35" t="s">
        <v>11857</v>
      </c>
      <c r="C1195" s="85" t="s">
        <v>943</v>
      </c>
      <c r="D1195" s="85" t="s">
        <v>943</v>
      </c>
      <c r="E1195" s="85" t="s">
        <v>12898</v>
      </c>
      <c r="F1195" s="85" t="s">
        <v>295</v>
      </c>
      <c r="G1195" s="85" t="s">
        <v>295</v>
      </c>
      <c r="H1195" s="840">
        <v>1.02173098684686</v>
      </c>
      <c r="I1195" s="840">
        <v>1.03103560290615</v>
      </c>
      <c r="J1195" s="86">
        <v>10293.583333333299</v>
      </c>
      <c r="K1195" s="44">
        <v>10517.273057357101</v>
      </c>
      <c r="L1195" s="45">
        <v>9895.3567951366804</v>
      </c>
      <c r="M1195" s="46">
        <v>0.96131312825660098</v>
      </c>
      <c r="N1195" s="139">
        <v>10613.050898148</v>
      </c>
      <c r="O1195" s="45">
        <v>9857.8836088072294</v>
      </c>
      <c r="P1195" s="99">
        <v>0.95767268691407004</v>
      </c>
      <c r="Q1195" s="86">
        <v>10319.710518698599</v>
      </c>
      <c r="R1195" s="44">
        <v>10543.9680122439</v>
      </c>
      <c r="S1195" s="45">
        <v>9920.9806906561898</v>
      </c>
      <c r="T1195" s="140">
        <v>0.96136230494838404</v>
      </c>
      <c r="U1195" s="44">
        <v>10639.988956463299</v>
      </c>
      <c r="V1195" s="45">
        <v>9883.3380977311299</v>
      </c>
      <c r="W1195" s="99">
        <v>0.95771466455606402</v>
      </c>
      <c r="X1195" s="86">
        <v>10344.9475499332</v>
      </c>
      <c r="Y1195" s="44">
        <v>10569.753469072301</v>
      </c>
      <c r="Z1195" s="45">
        <v>9945.7296393395609</v>
      </c>
      <c r="AA1195" s="46">
        <v>0.961409382825127</v>
      </c>
      <c r="AB1195" s="139">
        <v>10666.0092341778</v>
      </c>
      <c r="AC1195" s="45">
        <v>9907.9308407611607</v>
      </c>
      <c r="AD1195" s="99">
        <v>0.95775554133429797</v>
      </c>
      <c r="AE1195" s="142">
        <v>10370.497824390801</v>
      </c>
      <c r="AF1195" s="44">
        <v>10595.858976208099</v>
      </c>
      <c r="AG1195" s="45">
        <v>9970.6491340450393</v>
      </c>
      <c r="AH1195" s="140">
        <v>0.96144363586814896</v>
      </c>
      <c r="AI1195" s="44">
        <v>10692.3524768077</v>
      </c>
      <c r="AJ1195" s="45">
        <v>9932.7133678270293</v>
      </c>
      <c r="AK1195" s="46">
        <v>0.95778558908385703</v>
      </c>
    </row>
    <row r="1196" spans="1:37" x14ac:dyDescent="0.2">
      <c r="A1196" s="35" t="s">
        <v>6046</v>
      </c>
      <c r="B1196" s="35" t="s">
        <v>11856</v>
      </c>
      <c r="C1196" s="85" t="s">
        <v>943</v>
      </c>
      <c r="D1196" s="85" t="s">
        <v>943</v>
      </c>
      <c r="E1196" s="85" t="s">
        <v>12898</v>
      </c>
      <c r="F1196" s="85" t="s">
        <v>294</v>
      </c>
      <c r="G1196" s="85" t="s">
        <v>294</v>
      </c>
      <c r="H1196" s="840">
        <v>1.0219136323853799</v>
      </c>
      <c r="I1196" s="840">
        <v>1.03583749421188</v>
      </c>
      <c r="J1196" s="86">
        <v>4419.8333333333303</v>
      </c>
      <c r="K1196" s="44">
        <v>4516.6879362046702</v>
      </c>
      <c r="L1196" s="45">
        <v>4249.60333513163</v>
      </c>
      <c r="M1196" s="46">
        <v>0.961484973445068</v>
      </c>
      <c r="N1196" s="139">
        <v>4578.2290848341299</v>
      </c>
      <c r="O1196" s="45">
        <v>4252.4670696365401</v>
      </c>
      <c r="P1196" s="99">
        <v>0.96213290161089204</v>
      </c>
      <c r="Q1196" s="86">
        <v>4455.6166649203797</v>
      </c>
      <c r="R1196" s="44">
        <v>4553.25541056564</v>
      </c>
      <c r="S1196" s="45">
        <v>4284.2276224085599</v>
      </c>
      <c r="T1196" s="140">
        <v>0.96153415892772098</v>
      </c>
      <c r="U1196" s="44">
        <v>4615.2948013598098</v>
      </c>
      <c r="V1196" s="45">
        <v>4287.0832976599104</v>
      </c>
      <c r="W1196" s="99">
        <v>0.96217507475736097</v>
      </c>
      <c r="X1196" s="86">
        <v>4489.1792643129902</v>
      </c>
      <c r="Y1196" s="44">
        <v>4587.5534884232302</v>
      </c>
      <c r="Z1196" s="45">
        <v>4316.7105869945499</v>
      </c>
      <c r="AA1196" s="46">
        <v>0.96158124522014699</v>
      </c>
      <c r="AB1196" s="139">
        <v>4650.0602002138903</v>
      </c>
      <c r="AC1196" s="45">
        <v>4319.5607520629201</v>
      </c>
      <c r="AD1196" s="99">
        <v>0.96221614191296301</v>
      </c>
      <c r="AE1196" s="142">
        <v>4522.7438192884802</v>
      </c>
      <c r="AF1196" s="44">
        <v>4621.8535647176304</v>
      </c>
      <c r="AG1196" s="45">
        <v>4349.1405789949904</v>
      </c>
      <c r="AH1196" s="140">
        <v>0.96161550438627297</v>
      </c>
      <c r="AI1196" s="44">
        <v>4684.82762473404</v>
      </c>
      <c r="AJ1196" s="45">
        <v>4351.9936398555801</v>
      </c>
      <c r="AK1196" s="46">
        <v>0.96224632960534096</v>
      </c>
    </row>
    <row r="1197" spans="1:37" x14ac:dyDescent="0.2">
      <c r="A1197" s="35" t="s">
        <v>6045</v>
      </c>
      <c r="B1197" s="35" t="s">
        <v>11855</v>
      </c>
      <c r="C1197" s="85" t="s">
        <v>943</v>
      </c>
      <c r="D1197" s="85" t="s">
        <v>943</v>
      </c>
      <c r="E1197" s="85" t="s">
        <v>12898</v>
      </c>
      <c r="F1197" s="85" t="s">
        <v>460</v>
      </c>
      <c r="G1197" s="85" t="s">
        <v>460</v>
      </c>
      <c r="H1197" s="840">
        <v>1.03119589594422</v>
      </c>
      <c r="I1197" s="840">
        <v>1.03892049630596</v>
      </c>
      <c r="J1197" s="86">
        <v>5451.8333333333303</v>
      </c>
      <c r="K1197" s="44">
        <v>5621.9081587052096</v>
      </c>
      <c r="L1197" s="45">
        <v>5289.46874313231</v>
      </c>
      <c r="M1197" s="46">
        <v>0.97021835036513304</v>
      </c>
      <c r="N1197" s="139">
        <v>5664.0213924440504</v>
      </c>
      <c r="O1197" s="45">
        <v>5261.0002703606197</v>
      </c>
      <c r="P1197" s="99">
        <v>0.96499653395383</v>
      </c>
      <c r="Q1197" s="86">
        <v>5434.3601541531998</v>
      </c>
      <c r="R1197" s="44">
        <v>5603.8898880455599</v>
      </c>
      <c r="S1197" s="45">
        <v>5272.78566354754</v>
      </c>
      <c r="T1197" s="140">
        <v>0.97026798261021097</v>
      </c>
      <c r="U1197" s="44">
        <v>5645.8681484581803</v>
      </c>
      <c r="V1197" s="45">
        <v>5244.3685792105398</v>
      </c>
      <c r="W1197" s="99">
        <v>0.965038832621821</v>
      </c>
      <c r="X1197" s="86">
        <v>5421.4203747275596</v>
      </c>
      <c r="Y1197" s="44">
        <v>5590.5464406074198</v>
      </c>
      <c r="Z1197" s="45">
        <v>5260.4882031684601</v>
      </c>
      <c r="AA1197" s="46">
        <v>0.97031549659766203</v>
      </c>
      <c r="AB1197" s="139">
        <v>5632.4247463952097</v>
      </c>
      <c r="AC1197" s="45">
        <v>5232.1044945520498</v>
      </c>
      <c r="AD1197" s="99">
        <v>0.96508002200714305</v>
      </c>
      <c r="AE1197" s="142">
        <v>5415.2247315892901</v>
      </c>
      <c r="AF1197" s="44">
        <v>5584.1575188304996</v>
      </c>
      <c r="AG1197" s="45">
        <v>5254.663680832</v>
      </c>
      <c r="AH1197" s="140">
        <v>0.97035006694723702</v>
      </c>
      <c r="AI1197" s="44">
        <v>5625.9879657510601</v>
      </c>
      <c r="AJ1197" s="45">
        <v>5226.2891628254201</v>
      </c>
      <c r="AK1197" s="46">
        <v>0.96511029954828498</v>
      </c>
    </row>
    <row r="1198" spans="1:37" x14ac:dyDescent="0.2">
      <c r="A1198" s="35" t="s">
        <v>6044</v>
      </c>
      <c r="B1198" s="35" t="s">
        <v>11854</v>
      </c>
      <c r="C1198" s="85" t="s">
        <v>943</v>
      </c>
      <c r="D1198" s="85" t="s">
        <v>943</v>
      </c>
      <c r="E1198" s="85" t="s">
        <v>12898</v>
      </c>
      <c r="F1198" s="85" t="s">
        <v>297</v>
      </c>
      <c r="G1198" s="85" t="s">
        <v>297</v>
      </c>
      <c r="H1198" s="840">
        <v>1.0304180622102601</v>
      </c>
      <c r="I1198" s="840">
        <v>1.03916491533634</v>
      </c>
      <c r="J1198" s="86">
        <v>5688.4166666666697</v>
      </c>
      <c r="K1198" s="44">
        <v>5861.4472787111899</v>
      </c>
      <c r="L1198" s="45">
        <v>5514.8432338320799</v>
      </c>
      <c r="M1198" s="46">
        <v>0.96948651215166703</v>
      </c>
      <c r="N1198" s="139">
        <v>5911.2030238144998</v>
      </c>
      <c r="O1198" s="45">
        <v>5490.5937940014201</v>
      </c>
      <c r="P1198" s="99">
        <v>0.96522356144822097</v>
      </c>
      <c r="Q1198" s="86">
        <v>5699.9293749783601</v>
      </c>
      <c r="R1198" s="44">
        <v>5873.3101813005196</v>
      </c>
      <c r="S1198" s="45">
        <v>5526.2873361578404</v>
      </c>
      <c r="T1198" s="140">
        <v>0.96953610695901404</v>
      </c>
      <c r="U1198" s="44">
        <v>5923.1666263725101</v>
      </c>
      <c r="V1198" s="45">
        <v>5501.9472874618004</v>
      </c>
      <c r="W1198" s="99">
        <v>0.96526587006750197</v>
      </c>
      <c r="X1198" s="86">
        <v>5707.8419690539104</v>
      </c>
      <c r="Y1198" s="44">
        <v>5881.4634611549</v>
      </c>
      <c r="Z1198" s="45">
        <v>5534.2298795768602</v>
      </c>
      <c r="AA1198" s="46">
        <v>0.96958358510654097</v>
      </c>
      <c r="AB1198" s="139">
        <v>5931.3891165251098</v>
      </c>
      <c r="AC1198" s="45">
        <v>5509.8202022796504</v>
      </c>
      <c r="AD1198" s="99">
        <v>0.96530706914314302</v>
      </c>
      <c r="AE1198" s="142">
        <v>5715.31439007671</v>
      </c>
      <c r="AF1198" s="44">
        <v>5889.1631787452297</v>
      </c>
      <c r="AG1198" s="45">
        <v>5541.6724477225598</v>
      </c>
      <c r="AH1198" s="140">
        <v>0.969618129379612</v>
      </c>
      <c r="AI1198" s="44">
        <v>5939.1541942846297</v>
      </c>
      <c r="AJ1198" s="45">
        <v>5517.2064694943101</v>
      </c>
      <c r="AK1198" s="46">
        <v>0.965337353807454</v>
      </c>
    </row>
    <row r="1199" spans="1:37" x14ac:dyDescent="0.2">
      <c r="A1199" s="35" t="s">
        <v>6043</v>
      </c>
      <c r="B1199" s="35" t="s">
        <v>11853</v>
      </c>
      <c r="C1199" s="85" t="s">
        <v>943</v>
      </c>
      <c r="D1199" s="85" t="s">
        <v>943</v>
      </c>
      <c r="E1199" s="85" t="s">
        <v>12898</v>
      </c>
      <c r="F1199" s="85" t="s">
        <v>460</v>
      </c>
      <c r="G1199" s="85" t="s">
        <v>460</v>
      </c>
      <c r="H1199" s="840">
        <v>1.03119589594422</v>
      </c>
      <c r="I1199" s="840">
        <v>1.03892049630596</v>
      </c>
      <c r="J1199" s="86">
        <v>8310</v>
      </c>
      <c r="K1199" s="44">
        <v>8569.2378952964391</v>
      </c>
      <c r="L1199" s="45">
        <v>8062.5144915342598</v>
      </c>
      <c r="M1199" s="46">
        <v>0.97021835036513304</v>
      </c>
      <c r="N1199" s="139">
        <v>8633.4293243025404</v>
      </c>
      <c r="O1199" s="45">
        <v>8019.1211971563298</v>
      </c>
      <c r="P1199" s="99">
        <v>0.96499653395383</v>
      </c>
      <c r="Q1199" s="86">
        <v>8263.0459903466599</v>
      </c>
      <c r="R1199" s="44">
        <v>8520.8191132437896</v>
      </c>
      <c r="S1199" s="45">
        <v>8017.3689632690503</v>
      </c>
      <c r="T1199" s="140">
        <v>0.97026798261021097</v>
      </c>
      <c r="U1199" s="44">
        <v>8584.6478412899396</v>
      </c>
      <c r="V1199" s="45">
        <v>7974.1602564245604</v>
      </c>
      <c r="W1199" s="99">
        <v>0.965038832621821</v>
      </c>
      <c r="X1199" s="86">
        <v>8228.3838632370607</v>
      </c>
      <c r="Y1199" s="44">
        <v>8485.0756700236798</v>
      </c>
      <c r="Z1199" s="45">
        <v>7984.1283744530601</v>
      </c>
      <c r="AA1199" s="46">
        <v>0.97031549659766203</v>
      </c>
      <c r="AB1199" s="139">
        <v>8548.6366469902205</v>
      </c>
      <c r="AC1199" s="45">
        <v>7941.0488798160504</v>
      </c>
      <c r="AD1199" s="99">
        <v>0.96508002200714305</v>
      </c>
      <c r="AE1199" s="142">
        <v>8207.4522265974992</v>
      </c>
      <c r="AF1199" s="44">
        <v>8463.4910522255705</v>
      </c>
      <c r="AG1199" s="45">
        <v>7964.10181754514</v>
      </c>
      <c r="AH1199" s="140">
        <v>0.97035006694723702</v>
      </c>
      <c r="AI1199" s="44">
        <v>8526.8903406641493</v>
      </c>
      <c r="AJ1199" s="45">
        <v>7921.0966769397601</v>
      </c>
      <c r="AK1199" s="46">
        <v>0.96511029954828498</v>
      </c>
    </row>
    <row r="1200" spans="1:37" x14ac:dyDescent="0.2">
      <c r="A1200" s="35" t="s">
        <v>6042</v>
      </c>
      <c r="B1200" s="35" t="s">
        <v>11852</v>
      </c>
      <c r="C1200" s="85" t="s">
        <v>943</v>
      </c>
      <c r="D1200" s="85" t="s">
        <v>943</v>
      </c>
      <c r="E1200" s="85" t="s">
        <v>12898</v>
      </c>
      <c r="F1200" s="85" t="s">
        <v>295</v>
      </c>
      <c r="G1200" s="85" t="s">
        <v>295</v>
      </c>
      <c r="H1200" s="840">
        <v>1.02173098684686</v>
      </c>
      <c r="I1200" s="840">
        <v>1.03103560290615</v>
      </c>
      <c r="J1200" s="86">
        <v>4464.75</v>
      </c>
      <c r="K1200" s="44">
        <v>4561.7734235245298</v>
      </c>
      <c r="L1200" s="45">
        <v>4292.02278938366</v>
      </c>
      <c r="M1200" s="46">
        <v>0.96131312825660098</v>
      </c>
      <c r="N1200" s="139">
        <v>4603.3162080752199</v>
      </c>
      <c r="O1200" s="45">
        <v>4275.7691288996002</v>
      </c>
      <c r="P1200" s="99">
        <v>0.95767268691407004</v>
      </c>
      <c r="Q1200" s="86">
        <v>4465.8697577579696</v>
      </c>
      <c r="R1200" s="44">
        <v>4562.9175147236201</v>
      </c>
      <c r="S1200" s="45">
        <v>4293.3188439174901</v>
      </c>
      <c r="T1200" s="140">
        <v>0.96136230494838504</v>
      </c>
      <c r="U1200" s="44">
        <v>4604.4707181903204</v>
      </c>
      <c r="V1200" s="45">
        <v>4277.0289570022496</v>
      </c>
      <c r="W1200" s="99">
        <v>0.95771466455606402</v>
      </c>
      <c r="X1200" s="86">
        <v>4464.5339411904297</v>
      </c>
      <c r="Y1200" s="44">
        <v>4561.5526695438202</v>
      </c>
      <c r="Z1200" s="45">
        <v>4292.2448210017301</v>
      </c>
      <c r="AA1200" s="46">
        <v>0.961409382825127</v>
      </c>
      <c r="AB1200" s="139">
        <v>4603.0934437502401</v>
      </c>
      <c r="AC1200" s="45">
        <v>4275.9321216501903</v>
      </c>
      <c r="AD1200" s="99">
        <v>0.95775554133429797</v>
      </c>
      <c r="AE1200" s="142">
        <v>4468.2229998906896</v>
      </c>
      <c r="AF1200" s="44">
        <v>4565.3218951301697</v>
      </c>
      <c r="AG1200" s="45">
        <v>4295.9445668845901</v>
      </c>
      <c r="AH1200" s="140">
        <v>0.96144363586814896</v>
      </c>
      <c r="AI1200" s="44">
        <v>4606.8969946114103</v>
      </c>
      <c r="AJ1200" s="45">
        <v>4279.5995981083397</v>
      </c>
      <c r="AK1200" s="46">
        <v>0.95778558908385703</v>
      </c>
    </row>
    <row r="1201" spans="1:37" x14ac:dyDescent="0.2">
      <c r="A1201" s="35" t="s">
        <v>6041</v>
      </c>
      <c r="B1201" s="35" t="s">
        <v>11851</v>
      </c>
      <c r="C1201" s="85" t="s">
        <v>943</v>
      </c>
      <c r="D1201" s="85" t="s">
        <v>943</v>
      </c>
      <c r="E1201" s="85" t="s">
        <v>12898</v>
      </c>
      <c r="F1201" s="85" t="s">
        <v>460</v>
      </c>
      <c r="G1201" s="85" t="s">
        <v>460</v>
      </c>
      <c r="H1201" s="840">
        <v>1.03119589594422</v>
      </c>
      <c r="I1201" s="840">
        <v>1.03892049630596</v>
      </c>
      <c r="J1201" s="86">
        <v>4883.0833333333303</v>
      </c>
      <c r="K1201" s="44">
        <v>5035.4154928869402</v>
      </c>
      <c r="L1201" s="45">
        <v>4737.6570563621399</v>
      </c>
      <c r="M1201" s="46">
        <v>0.97021835036513304</v>
      </c>
      <c r="N1201" s="139">
        <v>5073.1353601700403</v>
      </c>
      <c r="O1201" s="45">
        <v>4712.1584916743795</v>
      </c>
      <c r="P1201" s="99">
        <v>0.96499653395383</v>
      </c>
      <c r="Q1201" s="86">
        <v>4865.36885140494</v>
      </c>
      <c r="R1201" s="44">
        <v>5017.1483918235999</v>
      </c>
      <c r="S1201" s="45">
        <v>4720.7116201072304</v>
      </c>
      <c r="T1201" s="140">
        <v>0.97026798261021097</v>
      </c>
      <c r="U1201" s="44">
        <v>5054.7314218131796</v>
      </c>
      <c r="V1201" s="45">
        <v>4695.2698766343901</v>
      </c>
      <c r="W1201" s="99">
        <v>0.965038832621821</v>
      </c>
      <c r="X1201" s="86">
        <v>4852.6735953314901</v>
      </c>
      <c r="Y1201" s="44">
        <v>5004.0570958627004</v>
      </c>
      <c r="Z1201" s="45">
        <v>4708.6243894804402</v>
      </c>
      <c r="AA1201" s="46">
        <v>0.97031549659766203</v>
      </c>
      <c r="AB1201" s="139">
        <v>5041.5420600726302</v>
      </c>
      <c r="AC1201" s="45">
        <v>4683.2183401760003</v>
      </c>
      <c r="AD1201" s="99">
        <v>0.96508002200714305</v>
      </c>
      <c r="AE1201" s="142">
        <v>4845.9317787049404</v>
      </c>
      <c r="AF1201" s="44">
        <v>4997.1049622261899</v>
      </c>
      <c r="AG1201" s="45">
        <v>4702.2502258880804</v>
      </c>
      <c r="AH1201" s="140">
        <v>0.97035006694723702</v>
      </c>
      <c r="AI1201" s="44">
        <v>5034.5378485969704</v>
      </c>
      <c r="AJ1201" s="45">
        <v>4676.8586705364796</v>
      </c>
      <c r="AK1201" s="46">
        <v>0.96511029954828498</v>
      </c>
    </row>
    <row r="1202" spans="1:37" x14ac:dyDescent="0.2">
      <c r="A1202" s="35" t="s">
        <v>6040</v>
      </c>
      <c r="B1202" s="35" t="s">
        <v>11850</v>
      </c>
      <c r="C1202" s="85" t="s">
        <v>943</v>
      </c>
      <c r="D1202" s="85" t="s">
        <v>943</v>
      </c>
      <c r="E1202" s="85" t="s">
        <v>12898</v>
      </c>
      <c r="F1202" s="85" t="s">
        <v>460</v>
      </c>
      <c r="G1202" s="85" t="s">
        <v>460</v>
      </c>
      <c r="H1202" s="840">
        <v>1.03119589594422</v>
      </c>
      <c r="I1202" s="840">
        <v>1.03892049630596</v>
      </c>
      <c r="J1202" s="86">
        <v>11373.416666666701</v>
      </c>
      <c r="K1202" s="44">
        <v>11728.2205895302</v>
      </c>
      <c r="L1202" s="45">
        <v>11034.697556348599</v>
      </c>
      <c r="M1202" s="46">
        <v>0.97021835036513304</v>
      </c>
      <c r="N1202" s="139">
        <v>11816.0756880278</v>
      </c>
      <c r="O1202" s="45">
        <v>10975.3076625461</v>
      </c>
      <c r="P1202" s="99">
        <v>0.96499653395383</v>
      </c>
      <c r="Q1202" s="86">
        <v>11295.998463244799</v>
      </c>
      <c r="R1202" s="44">
        <v>11648.3872558902</v>
      </c>
      <c r="S1202" s="45">
        <v>10960.145640500599</v>
      </c>
      <c r="T1202" s="140">
        <v>0.97026798261021097</v>
      </c>
      <c r="U1202" s="44">
        <v>11735.644329705699</v>
      </c>
      <c r="V1202" s="45">
        <v>10901.077170267599</v>
      </c>
      <c r="W1202" s="99">
        <v>0.965038832621821</v>
      </c>
      <c r="X1202" s="86">
        <v>11238.177670867301</v>
      </c>
      <c r="Y1202" s="44">
        <v>11588.7626920903</v>
      </c>
      <c r="Z1202" s="45">
        <v>10904.577947560399</v>
      </c>
      <c r="AA1202" s="46">
        <v>0.97031549659766203</v>
      </c>
      <c r="AB1202" s="139">
        <v>11675.573123392</v>
      </c>
      <c r="AC1202" s="45">
        <v>10845.7407539208</v>
      </c>
      <c r="AD1202" s="99">
        <v>0.96508002200714305</v>
      </c>
      <c r="AE1202" s="142">
        <v>11206.539138857201</v>
      </c>
      <c r="AF1202" s="44">
        <v>11556.1371677278</v>
      </c>
      <c r="AG1202" s="45">
        <v>10874.2660036369</v>
      </c>
      <c r="AH1202" s="140">
        <v>0.97035006694723702</v>
      </c>
      <c r="AI1202" s="44">
        <v>11642.7032040137</v>
      </c>
      <c r="AJ1202" s="45">
        <v>10815.546345201999</v>
      </c>
      <c r="AK1202" s="46">
        <v>0.96511029954828498</v>
      </c>
    </row>
    <row r="1203" spans="1:37" x14ac:dyDescent="0.2">
      <c r="A1203" s="35" t="s">
        <v>6039</v>
      </c>
      <c r="B1203" s="35" t="s">
        <v>11849</v>
      </c>
      <c r="C1203" s="85" t="s">
        <v>943</v>
      </c>
      <c r="D1203" s="85" t="s">
        <v>943</v>
      </c>
      <c r="E1203" s="85" t="s">
        <v>12898</v>
      </c>
      <c r="F1203" s="85" t="s">
        <v>460</v>
      </c>
      <c r="G1203" s="85" t="s">
        <v>460</v>
      </c>
      <c r="H1203" s="840">
        <v>1.03119589594422</v>
      </c>
      <c r="I1203" s="840">
        <v>1.03892049630596</v>
      </c>
      <c r="J1203" s="86">
        <v>9267.75</v>
      </c>
      <c r="K1203" s="44">
        <v>9556.8657646370102</v>
      </c>
      <c r="L1203" s="45">
        <v>8991.7411165964604</v>
      </c>
      <c r="M1203" s="46">
        <v>0.97021835036513304</v>
      </c>
      <c r="N1203" s="139">
        <v>9628.4554296395709</v>
      </c>
      <c r="O1203" s="45">
        <v>8943.3466275506107</v>
      </c>
      <c r="P1203" s="99">
        <v>0.96499653395383</v>
      </c>
      <c r="Q1203" s="86">
        <v>9221.8480009746199</v>
      </c>
      <c r="R1203" s="44">
        <v>9509.5318116264007</v>
      </c>
      <c r="S1203" s="45">
        <v>8947.6638558436498</v>
      </c>
      <c r="T1203" s="140">
        <v>0.97026798261021097</v>
      </c>
      <c r="U1203" s="44">
        <v>9580.7669020306894</v>
      </c>
      <c r="V1203" s="45">
        <v>8899.4414294764192</v>
      </c>
      <c r="W1203" s="99">
        <v>0.965038832621821</v>
      </c>
      <c r="X1203" s="86">
        <v>9191.1517748386195</v>
      </c>
      <c r="Y1203" s="44">
        <v>9477.8779892139901</v>
      </c>
      <c r="Z1203" s="45">
        <v>8918.3169987070196</v>
      </c>
      <c r="AA1203" s="46">
        <v>0.97031549659766203</v>
      </c>
      <c r="AB1203" s="139">
        <v>9548.8759635387705</v>
      </c>
      <c r="AC1203" s="45">
        <v>8870.1969571322606</v>
      </c>
      <c r="AD1203" s="99">
        <v>0.96508002200714305</v>
      </c>
      <c r="AE1203" s="142">
        <v>9171.0451137751297</v>
      </c>
      <c r="AF1203" s="44">
        <v>9457.1440828441791</v>
      </c>
      <c r="AG1203" s="45">
        <v>8899.1242401278396</v>
      </c>
      <c r="AH1203" s="140">
        <v>0.97035006694723702</v>
      </c>
      <c r="AI1203" s="44">
        <v>9527.9867412476306</v>
      </c>
      <c r="AJ1203" s="45">
        <v>8851.0700969263598</v>
      </c>
      <c r="AK1203" s="46">
        <v>0.96511029954828498</v>
      </c>
    </row>
    <row r="1204" spans="1:37" x14ac:dyDescent="0.2">
      <c r="A1204" s="35" t="s">
        <v>6038</v>
      </c>
      <c r="B1204" s="35" t="s">
        <v>11848</v>
      </c>
      <c r="C1204" s="85" t="s">
        <v>943</v>
      </c>
      <c r="D1204" s="85" t="s">
        <v>943</v>
      </c>
      <c r="E1204" s="85" t="s">
        <v>12898</v>
      </c>
      <c r="F1204" s="85" t="s">
        <v>298</v>
      </c>
      <c r="G1204" s="85" t="s">
        <v>298</v>
      </c>
      <c r="H1204" s="840">
        <v>1.0217149874753499</v>
      </c>
      <c r="I1204" s="840">
        <v>1.0322569013581699</v>
      </c>
      <c r="J1204" s="86">
        <v>2696</v>
      </c>
      <c r="K1204" s="44">
        <v>2754.5436062335398</v>
      </c>
      <c r="L1204" s="45">
        <v>2591.6596101283299</v>
      </c>
      <c r="M1204" s="46">
        <v>0.96129807497341802</v>
      </c>
      <c r="N1204" s="139">
        <v>2782.9646060616301</v>
      </c>
      <c r="O1204" s="45">
        <v>2584.9438994750199</v>
      </c>
      <c r="P1204" s="99">
        <v>0.95880708437500695</v>
      </c>
      <c r="Q1204" s="86">
        <v>2720.7987779918799</v>
      </c>
      <c r="R1204" s="44">
        <v>2779.8808893789101</v>
      </c>
      <c r="S1204" s="45">
        <v>2615.6324254613501</v>
      </c>
      <c r="T1204" s="140">
        <v>0.96134725089513895</v>
      </c>
      <c r="U1204" s="44">
        <v>2808.5633157889902</v>
      </c>
      <c r="V1204" s="45">
        <v>2608.8354915035502</v>
      </c>
      <c r="W1204" s="99">
        <v>0.95884911174101495</v>
      </c>
      <c r="X1204" s="86">
        <v>2742.8251730362899</v>
      </c>
      <c r="Y1204" s="44">
        <v>2802.38558731584</v>
      </c>
      <c r="Z1204" s="45">
        <v>2636.9365641478398</v>
      </c>
      <c r="AA1204" s="46">
        <v>0.96139432803468505</v>
      </c>
      <c r="AB1204" s="139">
        <v>2831.3002140856202</v>
      </c>
      <c r="AC1204" s="45">
        <v>2630.0677314906702</v>
      </c>
      <c r="AD1204" s="99">
        <v>0.95889003693925001</v>
      </c>
      <c r="AE1204" s="142">
        <v>2764.5050364185099</v>
      </c>
      <c r="AF1204" s="44">
        <v>2824.5362286598702</v>
      </c>
      <c r="AG1204" s="45">
        <v>2657.8741530632201</v>
      </c>
      <c r="AH1204" s="140">
        <v>0.96142858054133595</v>
      </c>
      <c r="AI1204" s="44">
        <v>2853.67940268242</v>
      </c>
      <c r="AJ1204" s="45">
        <v>2650.9395020410798</v>
      </c>
      <c r="AK1204" s="46">
        <v>0.95892012028144102</v>
      </c>
    </row>
    <row r="1205" spans="1:37" x14ac:dyDescent="0.2">
      <c r="A1205" s="35" t="s">
        <v>6037</v>
      </c>
      <c r="B1205" s="35" t="s">
        <v>11847</v>
      </c>
      <c r="C1205" s="85" t="s">
        <v>943</v>
      </c>
      <c r="D1205" s="85" t="s">
        <v>943</v>
      </c>
      <c r="E1205" s="85" t="s">
        <v>12898</v>
      </c>
      <c r="F1205" s="85" t="s">
        <v>460</v>
      </c>
      <c r="G1205" s="85" t="s">
        <v>460</v>
      </c>
      <c r="H1205" s="840">
        <v>1.03119589594422</v>
      </c>
      <c r="I1205" s="840">
        <v>1.03892049630596</v>
      </c>
      <c r="J1205" s="86">
        <v>5252.0833333333303</v>
      </c>
      <c r="K1205" s="44">
        <v>5415.9267784903504</v>
      </c>
      <c r="L1205" s="45">
        <v>5095.6676276468797</v>
      </c>
      <c r="M1205" s="46">
        <v>0.97021835036513304</v>
      </c>
      <c r="N1205" s="139">
        <v>5456.4970233069398</v>
      </c>
      <c r="O1205" s="45">
        <v>5068.2422127033396</v>
      </c>
      <c r="P1205" s="99">
        <v>0.96499653395383</v>
      </c>
      <c r="Q1205" s="86">
        <v>5246.2254040408397</v>
      </c>
      <c r="R1205" s="44">
        <v>5409.8861058452003</v>
      </c>
      <c r="S1205" s="45">
        <v>5090.2445390971398</v>
      </c>
      <c r="T1205" s="140">
        <v>0.97026798261021097</v>
      </c>
      <c r="U1205" s="44">
        <v>5450.41110049905</v>
      </c>
      <c r="V1205" s="45">
        <v>5062.8112395865101</v>
      </c>
      <c r="W1205" s="99">
        <v>0.965038832621821</v>
      </c>
      <c r="X1205" s="86">
        <v>5246.14180927708</v>
      </c>
      <c r="Y1205" s="44">
        <v>5409.7999032678899</v>
      </c>
      <c r="Z1205" s="45">
        <v>5090.4126948904404</v>
      </c>
      <c r="AA1205" s="46">
        <v>0.97031549659766203</v>
      </c>
      <c r="AB1205" s="139">
        <v>5450.3242521856</v>
      </c>
      <c r="AC1205" s="45">
        <v>5062.9466527497198</v>
      </c>
      <c r="AD1205" s="99">
        <v>0.96508002200714305</v>
      </c>
      <c r="AE1205" s="142">
        <v>5250.3604840898797</v>
      </c>
      <c r="AF1205" s="44">
        <v>5414.1501834211704</v>
      </c>
      <c r="AG1205" s="45">
        <v>5094.6876472337399</v>
      </c>
      <c r="AH1205" s="140">
        <v>0.97035006694723802</v>
      </c>
      <c r="AI1205" s="44">
        <v>5454.70711991587</v>
      </c>
      <c r="AJ1205" s="45">
        <v>5067.1769795364598</v>
      </c>
      <c r="AK1205" s="46">
        <v>0.96511029954828498</v>
      </c>
    </row>
    <row r="1206" spans="1:37" x14ac:dyDescent="0.2">
      <c r="A1206" s="35" t="s">
        <v>6036</v>
      </c>
      <c r="B1206" s="35" t="s">
        <v>10039</v>
      </c>
      <c r="C1206" s="85" t="s">
        <v>943</v>
      </c>
      <c r="D1206" s="85" t="s">
        <v>943</v>
      </c>
      <c r="E1206" s="85" t="s">
        <v>12898</v>
      </c>
      <c r="F1206" s="85" t="s">
        <v>460</v>
      </c>
      <c r="G1206" s="85" t="s">
        <v>460</v>
      </c>
      <c r="H1206" s="840">
        <v>1.03119589594422</v>
      </c>
      <c r="I1206" s="840">
        <v>1.03892049630596</v>
      </c>
      <c r="J1206" s="86">
        <v>4468.75</v>
      </c>
      <c r="K1206" s="44">
        <v>4608.15666000072</v>
      </c>
      <c r="L1206" s="45">
        <v>4335.6632531941896</v>
      </c>
      <c r="M1206" s="46">
        <v>0.97021835036513304</v>
      </c>
      <c r="N1206" s="139">
        <v>4642.6759678672697</v>
      </c>
      <c r="O1206" s="45">
        <v>4312.3282611061804</v>
      </c>
      <c r="P1206" s="99">
        <v>0.96499653395383</v>
      </c>
      <c r="Q1206" s="86">
        <v>4456.9613337159099</v>
      </c>
      <c r="R1206" s="44">
        <v>4596.0002357099102</v>
      </c>
      <c r="S1206" s="45">
        <v>4324.4468818362602</v>
      </c>
      <c r="T1206" s="140">
        <v>0.97026798261021097</v>
      </c>
      <c r="U1206" s="44">
        <v>4630.4284808406201</v>
      </c>
      <c r="V1206" s="45">
        <v>4301.1407625297998</v>
      </c>
      <c r="W1206" s="99">
        <v>0.965038832621821</v>
      </c>
      <c r="X1206" s="86">
        <v>4451.36042128197</v>
      </c>
      <c r="Y1206" s="44">
        <v>4590.2245977944904</v>
      </c>
      <c r="Z1206" s="45">
        <v>4319.2239977113904</v>
      </c>
      <c r="AA1206" s="46">
        <v>0.97031549659766203</v>
      </c>
      <c r="AB1206" s="139">
        <v>4624.6095781149797</v>
      </c>
      <c r="AC1206" s="45">
        <v>4295.9190133325301</v>
      </c>
      <c r="AD1206" s="99">
        <v>0.96508002200714305</v>
      </c>
      <c r="AE1206" s="142">
        <v>4447.5013647340202</v>
      </c>
      <c r="AF1206" s="44">
        <v>4586.2451545200302</v>
      </c>
      <c r="AG1206" s="45">
        <v>4315.6332470175903</v>
      </c>
      <c r="AH1206" s="140">
        <v>0.97035006694723802</v>
      </c>
      <c r="AI1206" s="44">
        <v>4620.6003251709099</v>
      </c>
      <c r="AJ1206" s="45">
        <v>4292.3293743598597</v>
      </c>
      <c r="AK1206" s="46">
        <v>0.96511029954828498</v>
      </c>
    </row>
    <row r="1207" spans="1:37" x14ac:dyDescent="0.2">
      <c r="A1207" s="35" t="s">
        <v>6035</v>
      </c>
      <c r="B1207" s="35" t="s">
        <v>11846</v>
      </c>
      <c r="C1207" s="85" t="s">
        <v>943</v>
      </c>
      <c r="D1207" s="85" t="s">
        <v>943</v>
      </c>
      <c r="E1207" s="85" t="s">
        <v>12898</v>
      </c>
      <c r="F1207" s="85" t="s">
        <v>460</v>
      </c>
      <c r="G1207" s="85" t="s">
        <v>460</v>
      </c>
      <c r="H1207" s="840">
        <v>1.03119589594422</v>
      </c>
      <c r="I1207" s="840">
        <v>1.03892049630596</v>
      </c>
      <c r="J1207" s="86">
        <v>4437.5</v>
      </c>
      <c r="K1207" s="44">
        <v>4575.9317882524601</v>
      </c>
      <c r="L1207" s="45">
        <v>4305.3439297452796</v>
      </c>
      <c r="M1207" s="46">
        <v>0.97021835036513304</v>
      </c>
      <c r="N1207" s="139">
        <v>4610.2097023577098</v>
      </c>
      <c r="O1207" s="45">
        <v>4282.17211942012</v>
      </c>
      <c r="P1207" s="99">
        <v>0.96499653395383</v>
      </c>
      <c r="Q1207" s="86">
        <v>4422.2155561214304</v>
      </c>
      <c r="R1207" s="44">
        <v>4560.1705324530903</v>
      </c>
      <c r="S1207" s="45">
        <v>4290.7341663054303</v>
      </c>
      <c r="T1207" s="140">
        <v>0.97026798261021097</v>
      </c>
      <c r="U1207" s="44">
        <v>4594.3303803376202</v>
      </c>
      <c r="V1207" s="45">
        <v>4267.6097378814802</v>
      </c>
      <c r="W1207" s="99">
        <v>0.965038832621821</v>
      </c>
      <c r="X1207" s="86">
        <v>4412.0930834211104</v>
      </c>
      <c r="Y1207" s="44">
        <v>4549.7322801477103</v>
      </c>
      <c r="Z1207" s="45">
        <v>4281.1222912748599</v>
      </c>
      <c r="AA1207" s="46">
        <v>0.97031549659766203</v>
      </c>
      <c r="AB1207" s="139">
        <v>4583.8139359759598</v>
      </c>
      <c r="AC1207" s="45">
        <v>4258.0228900456104</v>
      </c>
      <c r="AD1207" s="99">
        <v>0.96508002200714305</v>
      </c>
      <c r="AE1207" s="142">
        <v>4404.2020753461402</v>
      </c>
      <c r="AF1207" s="44">
        <v>4541.5951050059402</v>
      </c>
      <c r="AG1207" s="45">
        <v>4273.6177786612898</v>
      </c>
      <c r="AH1207" s="140">
        <v>0.97035006694723702</v>
      </c>
      <c r="AI1207" s="44">
        <v>4575.6158059503596</v>
      </c>
      <c r="AJ1207" s="45">
        <v>4250.5407842084896</v>
      </c>
      <c r="AK1207" s="46">
        <v>0.96511029954828498</v>
      </c>
    </row>
    <row r="1208" spans="1:37" x14ac:dyDescent="0.2">
      <c r="A1208" s="35" t="s">
        <v>6034</v>
      </c>
      <c r="B1208" s="35" t="s">
        <v>11845</v>
      </c>
      <c r="C1208" s="85" t="s">
        <v>943</v>
      </c>
      <c r="D1208" s="85" t="s">
        <v>943</v>
      </c>
      <c r="E1208" s="85" t="s">
        <v>12898</v>
      </c>
      <c r="F1208" s="85" t="s">
        <v>296</v>
      </c>
      <c r="G1208" s="85" t="s">
        <v>296</v>
      </c>
      <c r="H1208" s="840">
        <v>1.0302715864023499</v>
      </c>
      <c r="I1208" s="840">
        <v>1.0352148701584201</v>
      </c>
      <c r="J1208" s="86">
        <v>5004.1666666666697</v>
      </c>
      <c r="K1208" s="44">
        <v>5155.6507302884402</v>
      </c>
      <c r="L1208" s="45">
        <v>4850.7824422817803</v>
      </c>
      <c r="M1208" s="46">
        <v>0.96934869787479505</v>
      </c>
      <c r="N1208" s="139">
        <v>5180.3877460844096</v>
      </c>
      <c r="O1208" s="45">
        <v>4811.77937800173</v>
      </c>
      <c r="P1208" s="99">
        <v>0.96155458011691397</v>
      </c>
      <c r="Q1208" s="86">
        <v>5026.72951886588</v>
      </c>
      <c r="R1208" s="44">
        <v>5178.8965958174804</v>
      </c>
      <c r="S1208" s="45">
        <v>4872.9029779250995</v>
      </c>
      <c r="T1208" s="140">
        <v>0.96939828563214903</v>
      </c>
      <c r="U1208" s="44">
        <v>5203.7451461942201</v>
      </c>
      <c r="V1208" s="45">
        <v>4833.6866574492997</v>
      </c>
      <c r="W1208" s="99">
        <v>0.96159672791383199</v>
      </c>
      <c r="X1208" s="86">
        <v>5046.6033524676304</v>
      </c>
      <c r="Y1208" s="44">
        <v>5199.3720418902503</v>
      </c>
      <c r="Z1208" s="45">
        <v>4892.408207466</v>
      </c>
      <c r="AA1208" s="46">
        <v>0.96944575703057101</v>
      </c>
      <c r="AB1208" s="139">
        <v>5224.3188342658104</v>
      </c>
      <c r="AC1208" s="45">
        <v>4853.0043958828101</v>
      </c>
      <c r="AD1208" s="99">
        <v>0.96163777038467602</v>
      </c>
      <c r="AE1208" s="142">
        <v>5065.5809790799003</v>
      </c>
      <c r="AF1208" s="44">
        <v>5218.92415136623</v>
      </c>
      <c r="AG1208" s="45">
        <v>4910.9809490016896</v>
      </c>
      <c r="AH1208" s="140">
        <v>0.96948029639311095</v>
      </c>
      <c r="AI1208" s="44">
        <v>5243.9647555351403</v>
      </c>
      <c r="AJ1208" s="45">
        <v>4871.40682470924</v>
      </c>
      <c r="AK1208" s="46">
        <v>0.96166793993175204</v>
      </c>
    </row>
    <row r="1209" spans="1:37" x14ac:dyDescent="0.2">
      <c r="A1209" s="35" t="s">
        <v>6033</v>
      </c>
      <c r="B1209" s="35" t="s">
        <v>11844</v>
      </c>
      <c r="C1209" s="85" t="s">
        <v>943</v>
      </c>
      <c r="D1209" s="85" t="s">
        <v>943</v>
      </c>
      <c r="E1209" s="85" t="s">
        <v>12898</v>
      </c>
      <c r="F1209" s="85" t="s">
        <v>293</v>
      </c>
      <c r="G1209" s="85" t="s">
        <v>293</v>
      </c>
      <c r="H1209" s="840">
        <v>1.0307451524008699</v>
      </c>
      <c r="I1209" s="840">
        <v>1.0390598126539199</v>
      </c>
      <c r="J1209" s="86">
        <v>6766.6666666666697</v>
      </c>
      <c r="K1209" s="44">
        <v>6974.7088645792201</v>
      </c>
      <c r="L1209" s="45">
        <v>6562.2744965183501</v>
      </c>
      <c r="M1209" s="46">
        <v>0.96979426056921503</v>
      </c>
      <c r="N1209" s="139">
        <v>7030.9713989581596</v>
      </c>
      <c r="O1209" s="45">
        <v>6530.6855090911504</v>
      </c>
      <c r="P1209" s="99">
        <v>0.965125937304112</v>
      </c>
      <c r="Q1209" s="86">
        <v>6836.5572856738299</v>
      </c>
      <c r="R1209" s="44">
        <v>7046.74828131915</v>
      </c>
      <c r="S1209" s="45">
        <v>6630.39318306923</v>
      </c>
      <c r="T1209" s="140">
        <v>0.96984387111966197</v>
      </c>
      <c r="U1209" s="44">
        <v>7103.5919324500101</v>
      </c>
      <c r="V1209" s="45">
        <v>6598.4279743139004</v>
      </c>
      <c r="W1209" s="99">
        <v>0.96516824164423598</v>
      </c>
      <c r="X1209" s="86">
        <v>6899.2218737953799</v>
      </c>
      <c r="Y1209" s="44">
        <v>7111.33950175263</v>
      </c>
      <c r="Z1209" s="45">
        <v>6691.4957160486501</v>
      </c>
      <c r="AA1209" s="46">
        <v>0.96989136433838896</v>
      </c>
      <c r="AB1209" s="139">
        <v>7168.7041876436197</v>
      </c>
      <c r="AC1209" s="45">
        <v>6659.1940574597602</v>
      </c>
      <c r="AD1209" s="99">
        <v>0.965209436552941</v>
      </c>
      <c r="AE1209" s="142">
        <v>6957.7413648920401</v>
      </c>
      <c r="AF1209" s="44">
        <v>7171.6581835214902</v>
      </c>
      <c r="AG1209" s="45">
        <v>6748.4936915218595</v>
      </c>
      <c r="AH1209" s="140">
        <v>0.96992591957700203</v>
      </c>
      <c r="AI1209" s="44">
        <v>7229.5094390991198</v>
      </c>
      <c r="AJ1209" s="45">
        <v>6715.8883140383296</v>
      </c>
      <c r="AK1209" s="46">
        <v>0.96523971815421705</v>
      </c>
    </row>
    <row r="1210" spans="1:37" x14ac:dyDescent="0.2">
      <c r="A1210" s="35" t="s">
        <v>6032</v>
      </c>
      <c r="B1210" s="35" t="s">
        <v>11843</v>
      </c>
      <c r="C1210" s="85" t="s">
        <v>943</v>
      </c>
      <c r="D1210" s="85" t="s">
        <v>943</v>
      </c>
      <c r="E1210" s="85" t="s">
        <v>12898</v>
      </c>
      <c r="F1210" s="85" t="s">
        <v>460</v>
      </c>
      <c r="G1210" s="85" t="s">
        <v>460</v>
      </c>
      <c r="H1210" s="840">
        <v>1.03119589594422</v>
      </c>
      <c r="I1210" s="840">
        <v>1.03892049630596</v>
      </c>
      <c r="J1210" s="86">
        <v>7757.9166666666697</v>
      </c>
      <c r="K1210" s="44">
        <v>7999.9318277438997</v>
      </c>
      <c r="L1210" s="45">
        <v>7526.8731106035102</v>
      </c>
      <c r="M1210" s="46">
        <v>0.97021835036513304</v>
      </c>
      <c r="N1210" s="139">
        <v>8059.8586336336302</v>
      </c>
      <c r="O1210" s="45">
        <v>7486.36269403598</v>
      </c>
      <c r="P1210" s="99">
        <v>0.96499653395383</v>
      </c>
      <c r="Q1210" s="86">
        <v>7737.3754217333299</v>
      </c>
      <c r="R1210" s="44">
        <v>7978.7497802710604</v>
      </c>
      <c r="S1210" s="45">
        <v>7507.3276411430297</v>
      </c>
      <c r="T1210" s="140">
        <v>0.97026798261021097</v>
      </c>
      <c r="U1210" s="44">
        <v>8038.5179132527401</v>
      </c>
      <c r="V1210" s="45">
        <v>7466.8677445462999</v>
      </c>
      <c r="W1210" s="99">
        <v>0.965038832621821</v>
      </c>
      <c r="X1210" s="86">
        <v>7727.6561907354599</v>
      </c>
      <c r="Y1210" s="44">
        <v>7968.7273491543301</v>
      </c>
      <c r="Z1210" s="45">
        <v>7498.2645542494802</v>
      </c>
      <c r="AA1210" s="46">
        <v>0.97031549659766203</v>
      </c>
      <c r="AB1210" s="139">
        <v>8028.4204049607197</v>
      </c>
      <c r="AC1210" s="45">
        <v>7457.8066066186202</v>
      </c>
      <c r="AD1210" s="99">
        <v>0.96508002200714305</v>
      </c>
      <c r="AE1210" s="142">
        <v>7721.9798152471003</v>
      </c>
      <c r="AF1210" s="44">
        <v>7962.8738940468902</v>
      </c>
      <c r="AG1210" s="45">
        <v>7493.0236306902398</v>
      </c>
      <c r="AH1210" s="140">
        <v>0.97035006694723702</v>
      </c>
      <c r="AI1210" s="44">
        <v>8022.5231021211403</v>
      </c>
      <c r="AJ1210" s="45">
        <v>7452.5622525989402</v>
      </c>
      <c r="AK1210" s="46">
        <v>0.96511029954828498</v>
      </c>
    </row>
    <row r="1211" spans="1:37" x14ac:dyDescent="0.2">
      <c r="A1211" s="35" t="s">
        <v>6031</v>
      </c>
      <c r="B1211" s="35" t="s">
        <v>11842</v>
      </c>
      <c r="C1211" s="85" t="s">
        <v>943</v>
      </c>
      <c r="D1211" s="85" t="s">
        <v>943</v>
      </c>
      <c r="E1211" s="85" t="s">
        <v>12898</v>
      </c>
      <c r="F1211" s="85" t="s">
        <v>297</v>
      </c>
      <c r="G1211" s="85" t="s">
        <v>297</v>
      </c>
      <c r="H1211" s="840">
        <v>1.0304180622102601</v>
      </c>
      <c r="I1211" s="840">
        <v>1.03916491533634</v>
      </c>
      <c r="J1211" s="86">
        <v>7833.5</v>
      </c>
      <c r="K1211" s="44">
        <v>8071.77989032404</v>
      </c>
      <c r="L1211" s="45">
        <v>7594.4725929400802</v>
      </c>
      <c r="M1211" s="46">
        <v>0.96948651215166703</v>
      </c>
      <c r="N1211" s="139">
        <v>8140.2983642872296</v>
      </c>
      <c r="O1211" s="45">
        <v>7561.0787686046397</v>
      </c>
      <c r="P1211" s="99">
        <v>0.96522356144822097</v>
      </c>
      <c r="Q1211" s="86">
        <v>7849.1738510041496</v>
      </c>
      <c r="R1211" s="44">
        <v>8087.9305095031104</v>
      </c>
      <c r="S1211" s="45">
        <v>7610.0574583470598</v>
      </c>
      <c r="T1211" s="140">
        <v>0.96953610695901404</v>
      </c>
      <c r="U1211" s="44">
        <v>8156.5860803389496</v>
      </c>
      <c r="V1211" s="45">
        <v>7576.5396266006101</v>
      </c>
      <c r="W1211" s="99">
        <v>0.96526587006750197</v>
      </c>
      <c r="X1211" s="86">
        <v>7860.9940038035702</v>
      </c>
      <c r="Y1211" s="44">
        <v>8100.1102084457098</v>
      </c>
      <c r="Z1211" s="45">
        <v>7621.89074870888</v>
      </c>
      <c r="AA1211" s="46">
        <v>0.96958358510654097</v>
      </c>
      <c r="AB1211" s="139">
        <v>8168.8691684220203</v>
      </c>
      <c r="AC1211" s="45">
        <v>7588.2730823634402</v>
      </c>
      <c r="AD1211" s="99">
        <v>0.96530706914314302</v>
      </c>
      <c r="AE1211" s="142">
        <v>7872.9837223224504</v>
      </c>
      <c r="AF1211" s="44">
        <v>8112.4646309683903</v>
      </c>
      <c r="AG1211" s="45">
        <v>7633.7877494744398</v>
      </c>
      <c r="AH1211" s="140">
        <v>0.969618129379612</v>
      </c>
      <c r="AI1211" s="44">
        <v>8181.3284632515997</v>
      </c>
      <c r="AJ1211" s="45">
        <v>7600.0852730759198</v>
      </c>
      <c r="AK1211" s="46">
        <v>0.965337353807454</v>
      </c>
    </row>
    <row r="1212" spans="1:37" x14ac:dyDescent="0.2">
      <c r="A1212" s="35" t="s">
        <v>6030</v>
      </c>
      <c r="B1212" s="35" t="s">
        <v>11841</v>
      </c>
      <c r="C1212" s="85" t="s">
        <v>943</v>
      </c>
      <c r="D1212" s="85" t="s">
        <v>943</v>
      </c>
      <c r="E1212" s="85" t="s">
        <v>12898</v>
      </c>
      <c r="F1212" s="85" t="s">
        <v>460</v>
      </c>
      <c r="G1212" s="85" t="s">
        <v>460</v>
      </c>
      <c r="H1212" s="840">
        <v>1.03119589594422</v>
      </c>
      <c r="I1212" s="840">
        <v>1.03892049630596</v>
      </c>
      <c r="J1212" s="86">
        <v>6688.25</v>
      </c>
      <c r="K1212" s="44">
        <v>6896.8959510489103</v>
      </c>
      <c r="L1212" s="45">
        <v>6489.0628818296</v>
      </c>
      <c r="M1212" s="46">
        <v>0.97021835036513304</v>
      </c>
      <c r="N1212" s="139">
        <v>6948.5600094183501</v>
      </c>
      <c r="O1212" s="45">
        <v>6454.1380682167</v>
      </c>
      <c r="P1212" s="99">
        <v>0.96499653395383</v>
      </c>
      <c r="Q1212" s="86">
        <v>6654.7590099342897</v>
      </c>
      <c r="R1212" s="44">
        <v>6862.36017954204</v>
      </c>
      <c r="S1212" s="45">
        <v>6456.8995993260696</v>
      </c>
      <c r="T1212" s="140">
        <v>0.97026798261021097</v>
      </c>
      <c r="U1212" s="44">
        <v>6913.7655333974999</v>
      </c>
      <c r="V1212" s="45">
        <v>6422.1008663265302</v>
      </c>
      <c r="W1212" s="99">
        <v>0.965038832621821</v>
      </c>
      <c r="X1212" s="86">
        <v>6652.6832010104499</v>
      </c>
      <c r="Y1212" s="44">
        <v>6860.2196138990103</v>
      </c>
      <c r="Z1212" s="45">
        <v>6455.2016038953798</v>
      </c>
      <c r="AA1212" s="46">
        <v>0.97031549659766203</v>
      </c>
      <c r="AB1212" s="139">
        <v>6911.60893296011</v>
      </c>
      <c r="AC1212" s="45">
        <v>6420.3716500377204</v>
      </c>
      <c r="AD1212" s="99">
        <v>0.96508002200714305</v>
      </c>
      <c r="AE1212" s="142">
        <v>6699.8171609328101</v>
      </c>
      <c r="AF1212" s="44">
        <v>6908.8239599305498</v>
      </c>
      <c r="AG1212" s="45">
        <v>6501.1680306454</v>
      </c>
      <c r="AH1212" s="140">
        <v>0.97035006694723702</v>
      </c>
      <c r="AI1212" s="44">
        <v>6960.5773699955198</v>
      </c>
      <c r="AJ1212" s="45">
        <v>6466.0625471066096</v>
      </c>
      <c r="AK1212" s="46">
        <v>0.96511029954828498</v>
      </c>
    </row>
    <row r="1213" spans="1:37" x14ac:dyDescent="0.2">
      <c r="A1213" s="35" t="s">
        <v>6029</v>
      </c>
      <c r="B1213" s="35" t="s">
        <v>11840</v>
      </c>
      <c r="C1213" s="85" t="s">
        <v>943</v>
      </c>
      <c r="D1213" s="85" t="s">
        <v>943</v>
      </c>
      <c r="E1213" s="85" t="s">
        <v>12898</v>
      </c>
      <c r="F1213" s="85" t="s">
        <v>460</v>
      </c>
      <c r="G1213" s="85" t="s">
        <v>460</v>
      </c>
      <c r="H1213" s="840">
        <v>1.03119589594422</v>
      </c>
      <c r="I1213" s="840">
        <v>1.03892049630596</v>
      </c>
      <c r="J1213" s="86">
        <v>34.25</v>
      </c>
      <c r="K1213" s="44">
        <v>35.318459436089398</v>
      </c>
      <c r="L1213" s="45">
        <v>33.229978500005799</v>
      </c>
      <c r="M1213" s="46">
        <v>0.97021835036513304</v>
      </c>
      <c r="N1213" s="139">
        <v>35.583026998479198</v>
      </c>
      <c r="O1213" s="45">
        <v>33.0511312879187</v>
      </c>
      <c r="P1213" s="99">
        <v>0.96499653395383</v>
      </c>
      <c r="Q1213" s="86">
        <v>34.1970146526333</v>
      </c>
      <c r="R1213" s="44">
        <v>35.263821163339699</v>
      </c>
      <c r="S1213" s="45">
        <v>33.180268418302298</v>
      </c>
      <c r="T1213" s="140">
        <v>0.97026798261021097</v>
      </c>
      <c r="U1213" s="44">
        <v>35.527979435096</v>
      </c>
      <c r="V1213" s="45">
        <v>33.001447099528498</v>
      </c>
      <c r="W1213" s="99">
        <v>0.965038832621821</v>
      </c>
      <c r="X1213" s="86">
        <v>34.147794496585398</v>
      </c>
      <c r="Y1213" s="44">
        <v>35.213065540425397</v>
      </c>
      <c r="Z1213" s="45">
        <v>33.1341341746692</v>
      </c>
      <c r="AA1213" s="46">
        <v>0.97031549659766203</v>
      </c>
      <c r="AB1213" s="139">
        <v>35.476843606146502</v>
      </c>
      <c r="AC1213" s="45">
        <v>32.955354264260102</v>
      </c>
      <c r="AD1213" s="99">
        <v>0.96508002200714305</v>
      </c>
      <c r="AE1213" s="142">
        <v>34.240974375345601</v>
      </c>
      <c r="AF1213" s="44">
        <v>35.309152248987502</v>
      </c>
      <c r="AG1213" s="45">
        <v>33.225731777455302</v>
      </c>
      <c r="AH1213" s="140">
        <v>0.97035006694723702</v>
      </c>
      <c r="AI1213" s="44">
        <v>35.573650092033802</v>
      </c>
      <c r="AJ1213" s="45">
        <v>33.046317036215001</v>
      </c>
      <c r="AK1213" s="46">
        <v>0.96511029954828498</v>
      </c>
    </row>
    <row r="1214" spans="1:37" x14ac:dyDescent="0.2">
      <c r="A1214" s="35" t="s">
        <v>6028</v>
      </c>
      <c r="B1214" s="35" t="s">
        <v>11839</v>
      </c>
      <c r="C1214" s="85" t="s">
        <v>982</v>
      </c>
      <c r="D1214" s="85" t="s">
        <v>982</v>
      </c>
      <c r="E1214" s="85" t="s">
        <v>12894</v>
      </c>
      <c r="F1214" s="85" t="s">
        <v>222</v>
      </c>
      <c r="G1214" s="85" t="s">
        <v>222</v>
      </c>
      <c r="H1214" s="840">
        <v>1.02247860612887</v>
      </c>
      <c r="I1214" s="840">
        <v>1.0230766700705101</v>
      </c>
      <c r="J1214" s="86">
        <v>4474.0833333333303</v>
      </c>
      <c r="K1214" s="44">
        <v>4574.6544903710601</v>
      </c>
      <c r="L1214" s="45">
        <v>4304.1421621196596</v>
      </c>
      <c r="M1214" s="46">
        <v>0.96201653868457104</v>
      </c>
      <c r="N1214" s="139">
        <v>4577.3302782846104</v>
      </c>
      <c r="O1214" s="45">
        <v>4251.6322172988803</v>
      </c>
      <c r="P1214" s="99">
        <v>0.950280068684211</v>
      </c>
      <c r="Q1214" s="86">
        <v>4498.2753206569496</v>
      </c>
      <c r="R1214" s="44">
        <v>4599.3902798491999</v>
      </c>
      <c r="S1214" s="45">
        <v>4327.6366261912599</v>
      </c>
      <c r="T1214" s="140">
        <v>0.96206575135984096</v>
      </c>
      <c r="U1214" s="44">
        <v>4602.0805361180501</v>
      </c>
      <c r="V1214" s="45">
        <v>4274.8087500422498</v>
      </c>
      <c r="W1214" s="99">
        <v>0.95032172228576195</v>
      </c>
      <c r="X1214" s="86">
        <v>4521.15011371536</v>
      </c>
      <c r="Y1214" s="44">
        <v>4622.7792663710497</v>
      </c>
      <c r="Z1214" s="45">
        <v>4349.8566830534101</v>
      </c>
      <c r="AA1214" s="46">
        <v>0.96211286368432902</v>
      </c>
      <c r="AB1214" s="139">
        <v>4625.4832032288004</v>
      </c>
      <c r="AC1214" s="45">
        <v>4296.7305462140803</v>
      </c>
      <c r="AD1214" s="99">
        <v>0.95036228352151397</v>
      </c>
      <c r="AE1214" s="142">
        <v>4544.3570367865004</v>
      </c>
      <c r="AF1214" s="44">
        <v>4646.5078487253704</v>
      </c>
      <c r="AG1214" s="45">
        <v>4372.3401342216303</v>
      </c>
      <c r="AH1214" s="140">
        <v>0.96214714179092897</v>
      </c>
      <c r="AI1214" s="44">
        <v>4649.2256648069997</v>
      </c>
      <c r="AJ1214" s="45">
        <v>4318.9210242590498</v>
      </c>
      <c r="AK1214" s="46">
        <v>0.95039209932174096</v>
      </c>
    </row>
    <row r="1215" spans="1:37" x14ac:dyDescent="0.2">
      <c r="A1215" s="35" t="s">
        <v>6027</v>
      </c>
      <c r="B1215" s="35" t="s">
        <v>11838</v>
      </c>
      <c r="C1215" s="85" t="s">
        <v>982</v>
      </c>
      <c r="D1215" s="85" t="s">
        <v>982</v>
      </c>
      <c r="E1215" s="85" t="s">
        <v>12894</v>
      </c>
      <c r="F1215" s="85" t="s">
        <v>222</v>
      </c>
      <c r="G1215" s="85" t="s">
        <v>222</v>
      </c>
      <c r="H1215" s="840">
        <v>1.02247860612887</v>
      </c>
      <c r="I1215" s="840">
        <v>1.0230766700705101</v>
      </c>
      <c r="J1215" s="86">
        <v>13091.666666666701</v>
      </c>
      <c r="K1215" s="44">
        <v>13385.9490852371</v>
      </c>
      <c r="L1215" s="45">
        <v>12594.399852278801</v>
      </c>
      <c r="M1215" s="46">
        <v>0.96201653868457104</v>
      </c>
      <c r="N1215" s="139">
        <v>13393.7787390064</v>
      </c>
      <c r="O1215" s="45">
        <v>12440.7498991908</v>
      </c>
      <c r="P1215" s="99">
        <v>0.950280068684211</v>
      </c>
      <c r="Q1215" s="86">
        <v>13148.4314358802</v>
      </c>
      <c r="R1215" s="44">
        <v>13443.989847339801</v>
      </c>
      <c r="S1215" s="45">
        <v>12649.655568563399</v>
      </c>
      <c r="T1215" s="140">
        <v>0.96206575135984096</v>
      </c>
      <c r="U1215" s="44">
        <v>13451.853450070699</v>
      </c>
      <c r="V1215" s="45">
        <v>12495.2400075019</v>
      </c>
      <c r="W1215" s="99">
        <v>0.95032172228576195</v>
      </c>
      <c r="X1215" s="86">
        <v>13205.157029264799</v>
      </c>
      <c r="Y1215" s="44">
        <v>13501.990552995399</v>
      </c>
      <c r="Z1215" s="45">
        <v>12704.8514448272</v>
      </c>
      <c r="AA1215" s="46">
        <v>0.96211286368432902</v>
      </c>
      <c r="AB1215" s="139">
        <v>13509.888081258299</v>
      </c>
      <c r="AC1215" s="45">
        <v>12549.6831885922</v>
      </c>
      <c r="AD1215" s="99">
        <v>0.95036228352151397</v>
      </c>
      <c r="AE1215" s="142">
        <v>13259.7915143152</v>
      </c>
      <c r="AF1215" s="44">
        <v>13557.8531451164</v>
      </c>
      <c r="AG1215" s="45">
        <v>12757.870506241999</v>
      </c>
      <c r="AH1215" s="140">
        <v>0.96214714179092897</v>
      </c>
      <c r="AI1215" s="44">
        <v>13565.783348294701</v>
      </c>
      <c r="AJ1215" s="45">
        <v>12602.0010938586</v>
      </c>
      <c r="AK1215" s="46">
        <v>0.95039209932174096</v>
      </c>
    </row>
    <row r="1216" spans="1:37" x14ac:dyDescent="0.2">
      <c r="A1216" s="35" t="s">
        <v>6026</v>
      </c>
      <c r="B1216" s="35" t="s">
        <v>11837</v>
      </c>
      <c r="C1216" s="85" t="s">
        <v>982</v>
      </c>
      <c r="D1216" s="85" t="s">
        <v>982</v>
      </c>
      <c r="E1216" s="85" t="s">
        <v>12894</v>
      </c>
      <c r="F1216" s="85" t="s">
        <v>222</v>
      </c>
      <c r="G1216" s="85" t="s">
        <v>222</v>
      </c>
      <c r="H1216" s="840">
        <v>1.02247860612887</v>
      </c>
      <c r="I1216" s="840">
        <v>1.0230766700705101</v>
      </c>
      <c r="J1216" s="86">
        <v>16583.083333333299</v>
      </c>
      <c r="K1216" s="44">
        <v>16955.8479319855</v>
      </c>
      <c r="L1216" s="45">
        <v>15953.200429051099</v>
      </c>
      <c r="M1216" s="46">
        <v>0.96201653868457104</v>
      </c>
      <c r="N1216" s="139">
        <v>16965.765676168401</v>
      </c>
      <c r="O1216" s="45">
        <v>15758.573568996</v>
      </c>
      <c r="P1216" s="99">
        <v>0.950280068684211</v>
      </c>
      <c r="Q1216" s="86">
        <v>16673.079066717099</v>
      </c>
      <c r="R1216" s="44">
        <v>17047.866644013298</v>
      </c>
      <c r="S1216" s="45">
        <v>16040.5983398032</v>
      </c>
      <c r="T1216" s="140">
        <v>0.96206575135984096</v>
      </c>
      <c r="U1216" s="44">
        <v>17057.838211399099</v>
      </c>
      <c r="V1216" s="45">
        <v>15844.789214489199</v>
      </c>
      <c r="W1216" s="99">
        <v>0.95032172228576195</v>
      </c>
      <c r="X1216" s="86">
        <v>16763.1550473877</v>
      </c>
      <c r="Y1216" s="44">
        <v>17139.9674071751</v>
      </c>
      <c r="Z1216" s="45">
        <v>16128.047107026599</v>
      </c>
      <c r="AA1216" s="46">
        <v>0.96211286368432902</v>
      </c>
      <c r="AB1216" s="139">
        <v>17149.992845756999</v>
      </c>
      <c r="AC1216" s="45">
        <v>15931.070309860601</v>
      </c>
      <c r="AD1216" s="99">
        <v>0.95036228352151397</v>
      </c>
      <c r="AE1216" s="142">
        <v>16853.276570035101</v>
      </c>
      <c r="AF1216" s="44">
        <v>17232.114736033702</v>
      </c>
      <c r="AG1216" s="45">
        <v>16215.3318816713</v>
      </c>
      <c r="AH1216" s="140">
        <v>0.96214714179092897</v>
      </c>
      <c r="AI1216" s="44">
        <v>17242.1940730487</v>
      </c>
      <c r="AJ1216" s="45">
        <v>16017.220899845501</v>
      </c>
      <c r="AK1216" s="46">
        <v>0.95039209932174096</v>
      </c>
    </row>
    <row r="1217" spans="1:37" x14ac:dyDescent="0.2">
      <c r="A1217" s="35" t="s">
        <v>6025</v>
      </c>
      <c r="B1217" s="35" t="s">
        <v>11836</v>
      </c>
      <c r="C1217" s="85" t="s">
        <v>982</v>
      </c>
      <c r="D1217" s="85" t="s">
        <v>982</v>
      </c>
      <c r="E1217" s="85" t="s">
        <v>12894</v>
      </c>
      <c r="F1217" s="85" t="s">
        <v>222</v>
      </c>
      <c r="G1217" s="85" t="s">
        <v>222</v>
      </c>
      <c r="H1217" s="840">
        <v>1.02247860612887</v>
      </c>
      <c r="I1217" s="840">
        <v>1.0230766700705101</v>
      </c>
      <c r="J1217" s="86">
        <v>7509.0833333333303</v>
      </c>
      <c r="K1217" s="44">
        <v>7677.8770599721802</v>
      </c>
      <c r="L1217" s="45">
        <v>7223.8623570273303</v>
      </c>
      <c r="M1217" s="46">
        <v>0.96201653868457104</v>
      </c>
      <c r="N1217" s="139">
        <v>7682.3679719485999</v>
      </c>
      <c r="O1217" s="45">
        <v>7135.7322257554597</v>
      </c>
      <c r="P1217" s="99">
        <v>0.950280068684211</v>
      </c>
      <c r="Q1217" s="86">
        <v>7548.1936752650499</v>
      </c>
      <c r="R1217" s="44">
        <v>7717.8665478757403</v>
      </c>
      <c r="S1217" s="45">
        <v>7261.8586196034603</v>
      </c>
      <c r="T1217" s="140">
        <v>0.96206575135984096</v>
      </c>
      <c r="U1217" s="44">
        <v>7722.3808503374103</v>
      </c>
      <c r="V1217" s="45">
        <v>7173.2124136243701</v>
      </c>
      <c r="W1217" s="99">
        <v>0.95032172228576195</v>
      </c>
      <c r="X1217" s="86">
        <v>7586.6978882394396</v>
      </c>
      <c r="Y1217" s="44">
        <v>7757.2362818878901</v>
      </c>
      <c r="Z1217" s="45">
        <v>7299.2596311619</v>
      </c>
      <c r="AA1217" s="46">
        <v>0.96211286368432902</v>
      </c>
      <c r="AB1217" s="139">
        <v>7761.7736123309396</v>
      </c>
      <c r="AC1217" s="45">
        <v>7210.11152945508</v>
      </c>
      <c r="AD1217" s="99">
        <v>0.95036228352151397</v>
      </c>
      <c r="AE1217" s="142">
        <v>7624.4907019123202</v>
      </c>
      <c r="AF1217" s="44">
        <v>7795.8786253338203</v>
      </c>
      <c r="AG1217" s="45">
        <v>7335.8819364564597</v>
      </c>
      <c r="AH1217" s="140">
        <v>0.96214714179092897</v>
      </c>
      <c r="AI1217" s="44">
        <v>7800.4385582959903</v>
      </c>
      <c r="AJ1217" s="45">
        <v>7246.2557244495401</v>
      </c>
      <c r="AK1217" s="46">
        <v>0.95039209932174096</v>
      </c>
    </row>
    <row r="1218" spans="1:37" x14ac:dyDescent="0.2">
      <c r="A1218" s="35" t="s">
        <v>6024</v>
      </c>
      <c r="B1218" s="35" t="s">
        <v>11835</v>
      </c>
      <c r="C1218" s="85" t="s">
        <v>982</v>
      </c>
      <c r="D1218" s="85" t="s">
        <v>982</v>
      </c>
      <c r="E1218" s="85" t="s">
        <v>12894</v>
      </c>
      <c r="F1218" s="85" t="s">
        <v>222</v>
      </c>
      <c r="G1218" s="85" t="s">
        <v>222</v>
      </c>
      <c r="H1218" s="840">
        <v>1.02247860612887</v>
      </c>
      <c r="I1218" s="840">
        <v>1.0230766700705101</v>
      </c>
      <c r="J1218" s="86">
        <v>5384.0833333333303</v>
      </c>
      <c r="K1218" s="44">
        <v>5505.1100219483296</v>
      </c>
      <c r="L1218" s="45">
        <v>5179.5772123226197</v>
      </c>
      <c r="M1218" s="46">
        <v>0.96201653868457104</v>
      </c>
      <c r="N1218" s="139">
        <v>5508.3300480487796</v>
      </c>
      <c r="O1218" s="45">
        <v>5116.3870798015196</v>
      </c>
      <c r="P1218" s="99">
        <v>0.950280068684211</v>
      </c>
      <c r="Q1218" s="86">
        <v>5411.1846642006403</v>
      </c>
      <c r="R1218" s="44">
        <v>5532.8205529577799</v>
      </c>
      <c r="S1218" s="45">
        <v>5205.9154397110397</v>
      </c>
      <c r="T1218" s="140">
        <v>0.96206575135984096</v>
      </c>
      <c r="U1218" s="44">
        <v>5536.0567873869804</v>
      </c>
      <c r="V1218" s="45">
        <v>5142.3663296894601</v>
      </c>
      <c r="W1218" s="99">
        <v>0.95032172228576195</v>
      </c>
      <c r="X1218" s="86">
        <v>5438.14859537128</v>
      </c>
      <c r="Y1218" s="44">
        <v>5560.3905957168899</v>
      </c>
      <c r="Z1218" s="45">
        <v>5232.1127182335704</v>
      </c>
      <c r="AA1218" s="46">
        <v>0.96211286368432902</v>
      </c>
      <c r="AB1218" s="139">
        <v>5563.6429563010497</v>
      </c>
      <c r="AC1218" s="45">
        <v>5168.2113172263598</v>
      </c>
      <c r="AD1218" s="99">
        <v>0.95036228352151397</v>
      </c>
      <c r="AE1218" s="142">
        <v>5467.3174541568897</v>
      </c>
      <c r="AF1218" s="44">
        <v>5590.2151297903702</v>
      </c>
      <c r="AG1218" s="45">
        <v>5260.3638617807101</v>
      </c>
      <c r="AH1218" s="140">
        <v>0.96214714179092897</v>
      </c>
      <c r="AI1218" s="44">
        <v>5593.4849352171896</v>
      </c>
      <c r="AJ1218" s="45">
        <v>5196.0953129145601</v>
      </c>
      <c r="AK1218" s="46">
        <v>0.95039209932174096</v>
      </c>
    </row>
    <row r="1219" spans="1:37" x14ac:dyDescent="0.2">
      <c r="A1219" s="35" t="s">
        <v>6023</v>
      </c>
      <c r="B1219" s="35" t="s">
        <v>11834</v>
      </c>
      <c r="C1219" s="85" t="s">
        <v>982</v>
      </c>
      <c r="D1219" s="85" t="s">
        <v>982</v>
      </c>
      <c r="E1219" s="85" t="s">
        <v>12894</v>
      </c>
      <c r="F1219" s="85" t="s">
        <v>222</v>
      </c>
      <c r="G1219" s="85" t="s">
        <v>222</v>
      </c>
      <c r="H1219" s="840">
        <v>1.02247860612887</v>
      </c>
      <c r="I1219" s="840">
        <v>1.0230766700705101</v>
      </c>
      <c r="J1219" s="86">
        <v>10681.833333333299</v>
      </c>
      <c r="K1219" s="44">
        <v>10921.9460575675</v>
      </c>
      <c r="L1219" s="45">
        <v>10276.100330138799</v>
      </c>
      <c r="M1219" s="46">
        <v>0.96201653868457104</v>
      </c>
      <c r="N1219" s="139">
        <v>10928.334476914801</v>
      </c>
      <c r="O1219" s="45">
        <v>10150.7333136733</v>
      </c>
      <c r="P1219" s="99">
        <v>0.950280068684211</v>
      </c>
      <c r="Q1219" s="86">
        <v>10734.6607768546</v>
      </c>
      <c r="R1219" s="44">
        <v>10975.960988384501</v>
      </c>
      <c r="S1219" s="45">
        <v>10327.4494858776</v>
      </c>
      <c r="T1219" s="140">
        <v>0.96206575135984096</v>
      </c>
      <c r="U1219" s="44">
        <v>10982.3810019209</v>
      </c>
      <c r="V1219" s="45">
        <v>10201.381317613899</v>
      </c>
      <c r="W1219" s="99">
        <v>0.95032172228576195</v>
      </c>
      <c r="X1219" s="86">
        <v>10792.0337110535</v>
      </c>
      <c r="Y1219" s="44">
        <v>11034.623586173801</v>
      </c>
      <c r="Z1219" s="45">
        <v>10383.1544587195</v>
      </c>
      <c r="AA1219" s="46">
        <v>0.96211286368432902</v>
      </c>
      <c r="AB1219" s="139">
        <v>11041.077912393301</v>
      </c>
      <c r="AC1219" s="45">
        <v>10256.341801478</v>
      </c>
      <c r="AD1219" s="99">
        <v>0.95036228352151397</v>
      </c>
      <c r="AE1219" s="142">
        <v>10848.796141454901</v>
      </c>
      <c r="AF1219" s="44">
        <v>11092.661956890999</v>
      </c>
      <c r="AG1219" s="45">
        <v>10438.138199373299</v>
      </c>
      <c r="AH1219" s="140">
        <v>0.96214714179092897</v>
      </c>
      <c r="AI1219" s="44">
        <v>11099.1502306734</v>
      </c>
      <c r="AJ1219" s="45">
        <v>10310.6101399909</v>
      </c>
      <c r="AK1219" s="46">
        <v>0.95039209932174096</v>
      </c>
    </row>
    <row r="1220" spans="1:37" x14ac:dyDescent="0.2">
      <c r="A1220" s="35" t="s">
        <v>6022</v>
      </c>
      <c r="B1220" s="35" t="s">
        <v>11833</v>
      </c>
      <c r="C1220" s="85" t="s">
        <v>982</v>
      </c>
      <c r="D1220" s="85" t="s">
        <v>982</v>
      </c>
      <c r="E1220" s="85" t="s">
        <v>12894</v>
      </c>
      <c r="F1220" s="85" t="s">
        <v>222</v>
      </c>
      <c r="G1220" s="85" t="s">
        <v>222</v>
      </c>
      <c r="H1220" s="840">
        <v>1.02247860612887</v>
      </c>
      <c r="I1220" s="840">
        <v>1.0230766700705101</v>
      </c>
      <c r="J1220" s="86">
        <v>12919.166666666701</v>
      </c>
      <c r="K1220" s="44">
        <v>13209.571525679899</v>
      </c>
      <c r="L1220" s="45">
        <v>12428.451999355801</v>
      </c>
      <c r="M1220" s="46">
        <v>0.96201653868457104</v>
      </c>
      <c r="N1220" s="139">
        <v>13217.2980134192</v>
      </c>
      <c r="O1220" s="45">
        <v>12276.826587342801</v>
      </c>
      <c r="P1220" s="99">
        <v>0.950280068684211</v>
      </c>
      <c r="Q1220" s="86">
        <v>12993.6215188226</v>
      </c>
      <c r="R1220" s="44">
        <v>13285.7000191318</v>
      </c>
      <c r="S1220" s="45">
        <v>12500.718249391501</v>
      </c>
      <c r="T1220" s="140">
        <v>0.96206575135984096</v>
      </c>
      <c r="U1220" s="44">
        <v>13293.4710356335</v>
      </c>
      <c r="V1220" s="45">
        <v>12348.1207804969</v>
      </c>
      <c r="W1220" s="99">
        <v>0.95032172228576195</v>
      </c>
      <c r="X1220" s="86">
        <v>13069.690639914101</v>
      </c>
      <c r="Y1220" s="44">
        <v>13363.4790680349</v>
      </c>
      <c r="Z1220" s="45">
        <v>12574.517489035999</v>
      </c>
      <c r="AA1220" s="46">
        <v>0.96211286368432902</v>
      </c>
      <c r="AB1220" s="139">
        <v>13371.295578735</v>
      </c>
      <c r="AC1220" s="45">
        <v>12420.941041468501</v>
      </c>
      <c r="AD1220" s="99">
        <v>0.95036228352151397</v>
      </c>
      <c r="AE1220" s="142">
        <v>13145.8741334241</v>
      </c>
      <c r="AF1220" s="44">
        <v>13441.3750602891</v>
      </c>
      <c r="AG1220" s="45">
        <v>12648.2652238174</v>
      </c>
      <c r="AH1220" s="140">
        <v>0.96214714179092897</v>
      </c>
      <c r="AI1220" s="44">
        <v>13449.2371335896</v>
      </c>
      <c r="AJ1220" s="45">
        <v>12493.7349150843</v>
      </c>
      <c r="AK1220" s="46">
        <v>0.95039209932174096</v>
      </c>
    </row>
    <row r="1221" spans="1:37" x14ac:dyDescent="0.2">
      <c r="A1221" s="35" t="s">
        <v>6021</v>
      </c>
      <c r="B1221" s="35" t="s">
        <v>11832</v>
      </c>
      <c r="C1221" s="85" t="s">
        <v>982</v>
      </c>
      <c r="D1221" s="85" t="s">
        <v>982</v>
      </c>
      <c r="E1221" s="85" t="s">
        <v>12894</v>
      </c>
      <c r="F1221" s="85" t="s">
        <v>222</v>
      </c>
      <c r="G1221" s="85" t="s">
        <v>222</v>
      </c>
      <c r="H1221" s="840">
        <v>1.02247860612887</v>
      </c>
      <c r="I1221" s="840">
        <v>1.0230766700705101</v>
      </c>
      <c r="J1221" s="86">
        <v>7313.8333333333303</v>
      </c>
      <c r="K1221" s="44">
        <v>7478.2381121255103</v>
      </c>
      <c r="L1221" s="45">
        <v>7036.0286278491703</v>
      </c>
      <c r="M1221" s="46">
        <v>0.96201653868457104</v>
      </c>
      <c r="N1221" s="139">
        <v>7482.6122521173302</v>
      </c>
      <c r="O1221" s="45">
        <v>6950.1900423448697</v>
      </c>
      <c r="P1221" s="99">
        <v>0.950280068684211</v>
      </c>
      <c r="Q1221" s="86">
        <v>7340.8938953537699</v>
      </c>
      <c r="R1221" s="44">
        <v>7505.9069578612398</v>
      </c>
      <c r="S1221" s="45">
        <v>7062.4226010863904</v>
      </c>
      <c r="T1221" s="140">
        <v>0.96206575135984096</v>
      </c>
      <c r="U1221" s="44">
        <v>7510.2972817994396</v>
      </c>
      <c r="V1221" s="45">
        <v>6976.2109297496299</v>
      </c>
      <c r="W1221" s="99">
        <v>0.95032172228576195</v>
      </c>
      <c r="X1221" s="86">
        <v>7368.1315126736899</v>
      </c>
      <c r="Y1221" s="44">
        <v>7533.7568388527798</v>
      </c>
      <c r="Z1221" s="45">
        <v>7088.9741096612297</v>
      </c>
      <c r="AA1221" s="46">
        <v>0.96211286368432902</v>
      </c>
      <c r="AB1221" s="139">
        <v>7538.1634526277603</v>
      </c>
      <c r="AC1221" s="45">
        <v>7002.3942896713997</v>
      </c>
      <c r="AD1221" s="99">
        <v>0.95036228352151397</v>
      </c>
      <c r="AE1221" s="142">
        <v>7393.6157412207103</v>
      </c>
      <c r="AF1221" s="44">
        <v>7559.8139173358104</v>
      </c>
      <c r="AG1221" s="45">
        <v>7113.7462529159302</v>
      </c>
      <c r="AH1221" s="140">
        <v>0.96214714179092897</v>
      </c>
      <c r="AI1221" s="44">
        <v>7564.2357723089599</v>
      </c>
      <c r="AJ1221" s="45">
        <v>7026.8339858770196</v>
      </c>
      <c r="AK1221" s="46">
        <v>0.95039209932174096</v>
      </c>
    </row>
    <row r="1222" spans="1:37" x14ac:dyDescent="0.2">
      <c r="A1222" s="35" t="s">
        <v>6020</v>
      </c>
      <c r="B1222" s="35" t="s">
        <v>11831</v>
      </c>
      <c r="C1222" s="85" t="s">
        <v>982</v>
      </c>
      <c r="D1222" s="85" t="s">
        <v>982</v>
      </c>
      <c r="E1222" s="85" t="s">
        <v>12894</v>
      </c>
      <c r="F1222" s="85" t="s">
        <v>222</v>
      </c>
      <c r="G1222" s="85" t="s">
        <v>222</v>
      </c>
      <c r="H1222" s="840">
        <v>1.02247860612887</v>
      </c>
      <c r="I1222" s="840">
        <v>1.0230766700705101</v>
      </c>
      <c r="J1222" s="86">
        <v>16826.5</v>
      </c>
      <c r="K1222" s="44">
        <v>17204.736266027401</v>
      </c>
      <c r="L1222" s="45">
        <v>16187.3712881759</v>
      </c>
      <c r="M1222" s="46">
        <v>0.96201653868457104</v>
      </c>
      <c r="N1222" s="139">
        <v>17214.799588941401</v>
      </c>
      <c r="O1222" s="45">
        <v>15989.8875757149</v>
      </c>
      <c r="P1222" s="99">
        <v>0.950280068684211</v>
      </c>
      <c r="Q1222" s="86">
        <v>16910.111423369501</v>
      </c>
      <c r="R1222" s="44">
        <v>17290.227157650701</v>
      </c>
      <c r="S1222" s="45">
        <v>16268.639052102601</v>
      </c>
      <c r="T1222" s="140">
        <v>0.96206575135984096</v>
      </c>
      <c r="U1222" s="44">
        <v>17300.340485542099</v>
      </c>
      <c r="V1222" s="45">
        <v>16070.046211900701</v>
      </c>
      <c r="W1222" s="99">
        <v>0.95032172228576195</v>
      </c>
      <c r="X1222" s="86">
        <v>16992.684972935502</v>
      </c>
      <c r="Y1222" s="44">
        <v>17374.656845514099</v>
      </c>
      <c r="Z1222" s="45">
        <v>16348.8808009967</v>
      </c>
      <c r="AA1222" s="46">
        <v>0.96211286368432902</v>
      </c>
      <c r="AB1222" s="139">
        <v>17384.819557668001</v>
      </c>
      <c r="AC1222" s="45">
        <v>16149.206894040701</v>
      </c>
      <c r="AD1222" s="99">
        <v>0.95036228352151397</v>
      </c>
      <c r="AE1222" s="142">
        <v>17079.634228466399</v>
      </c>
      <c r="AF1222" s="44">
        <v>17463.560599113302</v>
      </c>
      <c r="AG1222" s="45">
        <v>16433.1212557535</v>
      </c>
      <c r="AH1222" s="140">
        <v>0.96214714179092997</v>
      </c>
      <c r="AI1222" s="44">
        <v>17473.775312481699</v>
      </c>
      <c r="AJ1222" s="45">
        <v>16232.3494300397</v>
      </c>
      <c r="AK1222" s="46">
        <v>0.95039209932174096</v>
      </c>
    </row>
    <row r="1223" spans="1:37" x14ac:dyDescent="0.2">
      <c r="A1223" s="35" t="s">
        <v>6019</v>
      </c>
      <c r="B1223" s="35" t="s">
        <v>11830</v>
      </c>
      <c r="C1223" s="85" t="s">
        <v>982</v>
      </c>
      <c r="D1223" s="85" t="s">
        <v>982</v>
      </c>
      <c r="E1223" s="85" t="s">
        <v>12894</v>
      </c>
      <c r="F1223" s="85" t="s">
        <v>222</v>
      </c>
      <c r="G1223" s="85" t="s">
        <v>222</v>
      </c>
      <c r="H1223" s="840">
        <v>1.02247860612887</v>
      </c>
      <c r="I1223" s="840">
        <v>1.0230766700705101</v>
      </c>
      <c r="J1223" s="86">
        <v>11201.583333333299</v>
      </c>
      <c r="K1223" s="44">
        <v>11453.379313103</v>
      </c>
      <c r="L1223" s="45">
        <v>10776.108426120099</v>
      </c>
      <c r="M1223" s="46">
        <v>0.96201653868457104</v>
      </c>
      <c r="N1223" s="139">
        <v>11460.0785761839</v>
      </c>
      <c r="O1223" s="45">
        <v>10644.6413793719</v>
      </c>
      <c r="P1223" s="99">
        <v>0.950280068684211</v>
      </c>
      <c r="Q1223" s="86">
        <v>11246.7303683345</v>
      </c>
      <c r="R1223" s="44">
        <v>11499.541190521901</v>
      </c>
      <c r="S1223" s="45">
        <v>10820.0941021533</v>
      </c>
      <c r="T1223" s="140">
        <v>0.96206575135984096</v>
      </c>
      <c r="U1223" s="44">
        <v>11506.2674544165</v>
      </c>
      <c r="V1223" s="45">
        <v>10688.0121737192</v>
      </c>
      <c r="W1223" s="99">
        <v>0.95032172228576195</v>
      </c>
      <c r="X1223" s="86">
        <v>11297.6111598075</v>
      </c>
      <c r="Y1223" s="44">
        <v>11551.565711265899</v>
      </c>
      <c r="Z1223" s="45">
        <v>10869.577025754401</v>
      </c>
      <c r="AA1223" s="46">
        <v>0.96211286368432902</v>
      </c>
      <c r="AB1223" s="139">
        <v>11558.322405127201</v>
      </c>
      <c r="AC1223" s="45">
        <v>10736.8235401728</v>
      </c>
      <c r="AD1223" s="99">
        <v>0.95036228352151397</v>
      </c>
      <c r="AE1223" s="142">
        <v>11348.1745329606</v>
      </c>
      <c r="AF1223" s="44">
        <v>11603.2656785687</v>
      </c>
      <c r="AG1223" s="45">
        <v>10918.6136914326</v>
      </c>
      <c r="AH1223" s="140">
        <v>0.96214714179092897</v>
      </c>
      <c r="AI1223" s="44">
        <v>11610.052612560199</v>
      </c>
      <c r="AJ1223" s="45">
        <v>10785.2154178499</v>
      </c>
      <c r="AK1223" s="46">
        <v>0.95039209932174096</v>
      </c>
    </row>
    <row r="1224" spans="1:37" x14ac:dyDescent="0.2">
      <c r="A1224" s="35" t="s">
        <v>6018</v>
      </c>
      <c r="B1224" s="35" t="s">
        <v>11829</v>
      </c>
      <c r="C1224" s="85" t="s">
        <v>982</v>
      </c>
      <c r="D1224" s="85" t="s">
        <v>982</v>
      </c>
      <c r="E1224" s="85" t="s">
        <v>12894</v>
      </c>
      <c r="F1224" s="85" t="s">
        <v>222</v>
      </c>
      <c r="G1224" s="85" t="s">
        <v>222</v>
      </c>
      <c r="H1224" s="840">
        <v>1.02247860612887</v>
      </c>
      <c r="I1224" s="840">
        <v>1.0230766700705101</v>
      </c>
      <c r="J1224" s="86">
        <v>9777.4166666666606</v>
      </c>
      <c r="K1224" s="44">
        <v>9997.1993648744901</v>
      </c>
      <c r="L1224" s="45">
        <v>9406.0365389434992</v>
      </c>
      <c r="M1224" s="46">
        <v>0.96201653868457104</v>
      </c>
      <c r="N1224" s="139">
        <v>10003.0468852252</v>
      </c>
      <c r="O1224" s="45">
        <v>9291.2841815541506</v>
      </c>
      <c r="P1224" s="99">
        <v>0.950280068684211</v>
      </c>
      <c r="Q1224" s="86">
        <v>9827.9979154675402</v>
      </c>
      <c r="R1224" s="44">
        <v>10048.917609644701</v>
      </c>
      <c r="S1224" s="45">
        <v>9455.1801989072301</v>
      </c>
      <c r="T1224" s="140">
        <v>0.96206575135984096</v>
      </c>
      <c r="U1224" s="44">
        <v>10054.7953808164</v>
      </c>
      <c r="V1224" s="45">
        <v>9339.7599056479903</v>
      </c>
      <c r="W1224" s="99">
        <v>0.95032172228576195</v>
      </c>
      <c r="X1224" s="86">
        <v>9879.6281459661295</v>
      </c>
      <c r="Y1224" s="44">
        <v>10101.708415759</v>
      </c>
      <c r="Z1224" s="45">
        <v>9505.3173276517591</v>
      </c>
      <c r="AA1224" s="46">
        <v>0.96211286368432902</v>
      </c>
      <c r="AB1224" s="139">
        <v>10107.6170651099</v>
      </c>
      <c r="AC1224" s="45">
        <v>9389.2259651437907</v>
      </c>
      <c r="AD1224" s="99">
        <v>0.95036228352151397</v>
      </c>
      <c r="AE1224" s="142">
        <v>9933.4556754491805</v>
      </c>
      <c r="AF1224" s="44">
        <v>10156.7459130762</v>
      </c>
      <c r="AG1224" s="45">
        <v>9557.4459862403201</v>
      </c>
      <c r="AH1224" s="140">
        <v>0.96214714179092897</v>
      </c>
      <c r="AI1224" s="44">
        <v>10162.6867547315</v>
      </c>
      <c r="AJ1224" s="45">
        <v>9440.6777929096097</v>
      </c>
      <c r="AK1224" s="46">
        <v>0.95039209932174096</v>
      </c>
    </row>
    <row r="1225" spans="1:37" x14ac:dyDescent="0.2">
      <c r="A1225" s="35" t="s">
        <v>6017</v>
      </c>
      <c r="B1225" s="35" t="s">
        <v>12974</v>
      </c>
      <c r="C1225" s="85" t="s">
        <v>982</v>
      </c>
      <c r="D1225" s="85" t="s">
        <v>982</v>
      </c>
      <c r="E1225" s="85" t="s">
        <v>12894</v>
      </c>
      <c r="F1225" s="85" t="s">
        <v>222</v>
      </c>
      <c r="G1225" s="85" t="s">
        <v>222</v>
      </c>
      <c r="H1225" s="840">
        <v>1.02247860612887</v>
      </c>
      <c r="I1225" s="840">
        <v>1.0230766700705101</v>
      </c>
      <c r="J1225" s="86">
        <v>11123</v>
      </c>
      <c r="K1225" s="44">
        <v>11373.0295359714</v>
      </c>
      <c r="L1225" s="45">
        <v>10700.5099597885</v>
      </c>
      <c r="M1225" s="46">
        <v>0.96201653868457104</v>
      </c>
      <c r="N1225" s="139">
        <v>11379.6818011942</v>
      </c>
      <c r="O1225" s="45">
        <v>10569.9652039745</v>
      </c>
      <c r="P1225" s="99">
        <v>0.950280068684211</v>
      </c>
      <c r="Q1225" s="86">
        <v>11181.2027066191</v>
      </c>
      <c r="R1225" s="44">
        <v>11432.540558308199</v>
      </c>
      <c r="S1225" s="45">
        <v>10757.0521830502</v>
      </c>
      <c r="T1225" s="140">
        <v>0.96206575135984096</v>
      </c>
      <c r="U1225" s="44">
        <v>11439.2276324712</v>
      </c>
      <c r="V1225" s="45">
        <v>10625.7398133805</v>
      </c>
      <c r="W1225" s="99">
        <v>0.95032172228576195</v>
      </c>
      <c r="X1225" s="86">
        <v>11240.344887827199</v>
      </c>
      <c r="Y1225" s="44">
        <v>11493.0121733133</v>
      </c>
      <c r="Z1225" s="45">
        <v>10814.480408826899</v>
      </c>
      <c r="AA1225" s="46">
        <v>0.96211286368432902</v>
      </c>
      <c r="AB1225" s="139">
        <v>11499.7346182823</v>
      </c>
      <c r="AC1225" s="45">
        <v>10682.399835164801</v>
      </c>
      <c r="AD1225" s="99">
        <v>0.95036228352151397</v>
      </c>
      <c r="AE1225" s="142">
        <v>11302.173432506799</v>
      </c>
      <c r="AF1225" s="44">
        <v>11556.2305374963</v>
      </c>
      <c r="AG1225" s="45">
        <v>10874.353864111799</v>
      </c>
      <c r="AH1225" s="140">
        <v>0.96214714179092897</v>
      </c>
      <c r="AI1225" s="44">
        <v>11562.9899598884</v>
      </c>
      <c r="AJ1225" s="45">
        <v>10741.4963354185</v>
      </c>
      <c r="AK1225" s="46">
        <v>0.95039209932174096</v>
      </c>
    </row>
    <row r="1226" spans="1:37" x14ac:dyDescent="0.2">
      <c r="A1226" s="35" t="s">
        <v>6016</v>
      </c>
      <c r="B1226" s="35" t="s">
        <v>11828</v>
      </c>
      <c r="C1226" s="85" t="s">
        <v>982</v>
      </c>
      <c r="D1226" s="85" t="s">
        <v>982</v>
      </c>
      <c r="E1226" s="85" t="s">
        <v>12894</v>
      </c>
      <c r="F1226" s="85" t="s">
        <v>222</v>
      </c>
      <c r="G1226" s="85" t="s">
        <v>222</v>
      </c>
      <c r="H1226" s="840">
        <v>1.02247860612887</v>
      </c>
      <c r="I1226" s="840">
        <v>1.0230766700705101</v>
      </c>
      <c r="J1226" s="86">
        <v>11915.75</v>
      </c>
      <c r="K1226" s="44">
        <v>12183.5994509801</v>
      </c>
      <c r="L1226" s="45">
        <v>11463.148570830699</v>
      </c>
      <c r="M1226" s="46">
        <v>0.96201653868457104</v>
      </c>
      <c r="N1226" s="139">
        <v>12190.7258313926</v>
      </c>
      <c r="O1226" s="45">
        <v>11323.299728423901</v>
      </c>
      <c r="P1226" s="99">
        <v>0.950280068684211</v>
      </c>
      <c r="Q1226" s="86">
        <v>11966.857878454401</v>
      </c>
      <c r="R1226" s="44">
        <v>12235.856163304299</v>
      </c>
      <c r="S1226" s="45">
        <v>11512.9041162516</v>
      </c>
      <c r="T1226" s="140">
        <v>0.96206575135984096</v>
      </c>
      <c r="U1226" s="44">
        <v>12243.0131094961</v>
      </c>
      <c r="V1226" s="45">
        <v>11372.3649894017</v>
      </c>
      <c r="W1226" s="99">
        <v>0.95032172228576195</v>
      </c>
      <c r="X1226" s="86">
        <v>12022.9999725323</v>
      </c>
      <c r="Y1226" s="44">
        <v>12293.260253402301</v>
      </c>
      <c r="Z1226" s="45">
        <v>11567.4829336497</v>
      </c>
      <c r="AA1226" s="46">
        <v>0.96211286368432902</v>
      </c>
      <c r="AB1226" s="139">
        <v>12300.4507761561</v>
      </c>
      <c r="AC1226" s="45">
        <v>11426.205708674899</v>
      </c>
      <c r="AD1226" s="99">
        <v>0.95036228352151397</v>
      </c>
      <c r="AE1226" s="142">
        <v>12078.599361126</v>
      </c>
      <c r="AF1226" s="44">
        <v>12350.109438753099</v>
      </c>
      <c r="AG1226" s="45">
        <v>11621.389852145099</v>
      </c>
      <c r="AH1226" s="140">
        <v>0.96214714179092897</v>
      </c>
      <c r="AI1226" s="44">
        <v>12357.3332134965</v>
      </c>
      <c r="AJ1226" s="45">
        <v>11479.4054036868</v>
      </c>
      <c r="AK1226" s="46">
        <v>0.95039209932174096</v>
      </c>
    </row>
    <row r="1227" spans="1:37" x14ac:dyDescent="0.2">
      <c r="A1227" s="35" t="s">
        <v>6015</v>
      </c>
      <c r="B1227" s="35" t="s">
        <v>11827</v>
      </c>
      <c r="C1227" s="85" t="s">
        <v>982</v>
      </c>
      <c r="D1227" s="85" t="s">
        <v>982</v>
      </c>
      <c r="E1227" s="85" t="s">
        <v>12894</v>
      </c>
      <c r="F1227" s="85" t="s">
        <v>222</v>
      </c>
      <c r="G1227" s="85" t="s">
        <v>222</v>
      </c>
      <c r="H1227" s="840">
        <v>1.02247860612887</v>
      </c>
      <c r="I1227" s="840">
        <v>1.0230766700705101</v>
      </c>
      <c r="J1227" s="86">
        <v>7386</v>
      </c>
      <c r="K1227" s="44">
        <v>7552.0269848678199</v>
      </c>
      <c r="L1227" s="45">
        <v>7105.4541547242397</v>
      </c>
      <c r="M1227" s="46">
        <v>0.96201653868457104</v>
      </c>
      <c r="N1227" s="139">
        <v>7556.4442851407603</v>
      </c>
      <c r="O1227" s="45">
        <v>7018.7685873015798</v>
      </c>
      <c r="P1227" s="99">
        <v>0.950280068684211</v>
      </c>
      <c r="Q1227" s="86">
        <v>7416.0357597357797</v>
      </c>
      <c r="R1227" s="44">
        <v>7582.7379066164804</v>
      </c>
      <c r="S1227" s="45">
        <v>7134.7140153016599</v>
      </c>
      <c r="T1227" s="140">
        <v>0.96206575135984096</v>
      </c>
      <c r="U1227" s="44">
        <v>7587.1731701942799</v>
      </c>
      <c r="V1227" s="45">
        <v>7047.6198757249103</v>
      </c>
      <c r="W1227" s="99">
        <v>0.95032172228576195</v>
      </c>
      <c r="X1227" s="86">
        <v>7446.29905266285</v>
      </c>
      <c r="Y1227" s="44">
        <v>7613.6814761854203</v>
      </c>
      <c r="Z1227" s="45">
        <v>7164.1801054073603</v>
      </c>
      <c r="AA1227" s="46">
        <v>0.96211286368432902</v>
      </c>
      <c r="AB1227" s="139">
        <v>7618.1348391474703</v>
      </c>
      <c r="AC1227" s="45">
        <v>7076.6817714727504</v>
      </c>
      <c r="AD1227" s="99">
        <v>0.95036228352151397</v>
      </c>
      <c r="AE1227" s="142">
        <v>7476.23573423378</v>
      </c>
      <c r="AF1227" s="44">
        <v>7644.2910926301802</v>
      </c>
      <c r="AG1227" s="45">
        <v>7193.2388430482397</v>
      </c>
      <c r="AH1227" s="140">
        <v>0.96214714179092897</v>
      </c>
      <c r="AI1227" s="44">
        <v>7648.7623596420199</v>
      </c>
      <c r="AJ1227" s="45">
        <v>7105.3553744826604</v>
      </c>
      <c r="AK1227" s="46">
        <v>0.95039209932174096</v>
      </c>
    </row>
    <row r="1228" spans="1:37" x14ac:dyDescent="0.2">
      <c r="A1228" s="35" t="s">
        <v>6014</v>
      </c>
      <c r="B1228" s="35" t="s">
        <v>11137</v>
      </c>
      <c r="C1228" s="85" t="s">
        <v>982</v>
      </c>
      <c r="D1228" s="85" t="s">
        <v>982</v>
      </c>
      <c r="E1228" s="85" t="s">
        <v>12894</v>
      </c>
      <c r="F1228" s="85" t="s">
        <v>222</v>
      </c>
      <c r="G1228" s="85" t="s">
        <v>222</v>
      </c>
      <c r="H1228" s="840">
        <v>1.02247860612887</v>
      </c>
      <c r="I1228" s="840">
        <v>1.0230766700705101</v>
      </c>
      <c r="J1228" s="86">
        <v>11012.416666666701</v>
      </c>
      <c r="K1228" s="44">
        <v>11259.960443443601</v>
      </c>
      <c r="L1228" s="45">
        <v>10594.1269642189</v>
      </c>
      <c r="M1228" s="46">
        <v>0.96201653868457104</v>
      </c>
      <c r="N1228" s="139">
        <v>11266.5465727623</v>
      </c>
      <c r="O1228" s="45">
        <v>10464.880066379101</v>
      </c>
      <c r="P1228" s="99">
        <v>0.950280068684211</v>
      </c>
      <c r="Q1228" s="86">
        <v>11063.2481071522</v>
      </c>
      <c r="R1228" s="44">
        <v>11311.9345038589</v>
      </c>
      <c r="S1228" s="45">
        <v>10643.5721026878</v>
      </c>
      <c r="T1228" s="140">
        <v>0.96206575135984096</v>
      </c>
      <c r="U1228" s="44">
        <v>11318.551033629101</v>
      </c>
      <c r="V1228" s="45">
        <v>10513.644995263599</v>
      </c>
      <c r="W1228" s="99">
        <v>0.95032172228576195</v>
      </c>
      <c r="X1228" s="86">
        <v>11115.2008690614</v>
      </c>
      <c r="Y1228" s="44">
        <v>11365.055091440299</v>
      </c>
      <c r="Z1228" s="45">
        <v>10694.077738559199</v>
      </c>
      <c r="AA1228" s="46">
        <v>0.96211286368432902</v>
      </c>
      <c r="AB1228" s="139">
        <v>11371.7026922841</v>
      </c>
      <c r="AC1228" s="45">
        <v>10563.4676797215</v>
      </c>
      <c r="AD1228" s="99">
        <v>0.95036228352151397</v>
      </c>
      <c r="AE1228" s="142">
        <v>11168.7679931195</v>
      </c>
      <c r="AF1228" s="44">
        <v>11419.826329781499</v>
      </c>
      <c r="AG1228" s="45">
        <v>10745.998201905901</v>
      </c>
      <c r="AH1228" s="140">
        <v>0.96214714179092897</v>
      </c>
      <c r="AI1228" s="44">
        <v>11426.5059671907</v>
      </c>
      <c r="AJ1228" s="45">
        <v>10614.7088598183</v>
      </c>
      <c r="AK1228" s="46">
        <v>0.95039209932174096</v>
      </c>
    </row>
    <row r="1229" spans="1:37" x14ac:dyDescent="0.2">
      <c r="A1229" s="35" t="s">
        <v>6013</v>
      </c>
      <c r="B1229" s="35" t="s">
        <v>11826</v>
      </c>
      <c r="C1229" s="85" t="s">
        <v>982</v>
      </c>
      <c r="D1229" s="85" t="s">
        <v>982</v>
      </c>
      <c r="E1229" s="85" t="s">
        <v>12894</v>
      </c>
      <c r="F1229" s="85" t="s">
        <v>222</v>
      </c>
      <c r="G1229" s="85" t="s">
        <v>222</v>
      </c>
      <c r="H1229" s="840">
        <v>1.02247860612887</v>
      </c>
      <c r="I1229" s="840">
        <v>1.0230766700705101</v>
      </c>
      <c r="J1229" s="86">
        <v>12474.416666666701</v>
      </c>
      <c r="K1229" s="44">
        <v>12754.824165604001</v>
      </c>
      <c r="L1229" s="45">
        <v>12000.595143775799</v>
      </c>
      <c r="M1229" s="46">
        <v>0.96201653868457104</v>
      </c>
      <c r="N1229" s="139">
        <v>12762.284664405301</v>
      </c>
      <c r="O1229" s="45">
        <v>11854.189526795501</v>
      </c>
      <c r="P1229" s="99">
        <v>0.950280068684211</v>
      </c>
      <c r="Q1229" s="86">
        <v>12542.2616728505</v>
      </c>
      <c r="R1229" s="44">
        <v>12824.1942329597</v>
      </c>
      <c r="S1229" s="45">
        <v>12066.480400042699</v>
      </c>
      <c r="T1229" s="140">
        <v>0.96206575135984096</v>
      </c>
      <c r="U1229" s="44">
        <v>12831.6953074128</v>
      </c>
      <c r="V1229" s="45">
        <v>11919.183714302</v>
      </c>
      <c r="W1229" s="99">
        <v>0.95032172228576195</v>
      </c>
      <c r="X1229" s="86">
        <v>12610.188208585399</v>
      </c>
      <c r="Y1229" s="44">
        <v>12893.6476625371</v>
      </c>
      <c r="Z1229" s="45">
        <v>12132.424288960399</v>
      </c>
      <c r="AA1229" s="46">
        <v>0.96211286368432902</v>
      </c>
      <c r="AB1229" s="139">
        <v>12901.189361401901</v>
      </c>
      <c r="AC1229" s="45">
        <v>11984.2472615473</v>
      </c>
      <c r="AD1229" s="99">
        <v>0.95036228352151397</v>
      </c>
      <c r="AE1229" s="142">
        <v>12680.4196485049</v>
      </c>
      <c r="AF1229" s="44">
        <v>12965.457807332399</v>
      </c>
      <c r="AG1229" s="45">
        <v>12200.429521518499</v>
      </c>
      <c r="AH1229" s="140">
        <v>0.96214714179092897</v>
      </c>
      <c r="AI1229" s="44">
        <v>12973.041509089</v>
      </c>
      <c r="AJ1229" s="45">
        <v>12051.3706500232</v>
      </c>
      <c r="AK1229" s="46">
        <v>0.95039209932174096</v>
      </c>
    </row>
    <row r="1230" spans="1:37" x14ac:dyDescent="0.2">
      <c r="A1230" s="35" t="s">
        <v>6012</v>
      </c>
      <c r="B1230" s="35" t="s">
        <v>11825</v>
      </c>
      <c r="C1230" s="85" t="s">
        <v>982</v>
      </c>
      <c r="D1230" s="85" t="s">
        <v>982</v>
      </c>
      <c r="E1230" s="85" t="s">
        <v>12894</v>
      </c>
      <c r="F1230" s="85" t="s">
        <v>222</v>
      </c>
      <c r="G1230" s="85" t="s">
        <v>222</v>
      </c>
      <c r="H1230" s="840">
        <v>1.02247860612887</v>
      </c>
      <c r="I1230" s="840">
        <v>1.0230766700705101</v>
      </c>
      <c r="J1230" s="86">
        <v>12945.75</v>
      </c>
      <c r="K1230" s="44">
        <v>13236.7524152928</v>
      </c>
      <c r="L1230" s="45">
        <v>12454.025605675801</v>
      </c>
      <c r="M1230" s="46">
        <v>0.96201653868457104</v>
      </c>
      <c r="N1230" s="139">
        <v>13244.494801565201</v>
      </c>
      <c r="O1230" s="45">
        <v>12302.0881991686</v>
      </c>
      <c r="P1230" s="99">
        <v>0.950280068684211</v>
      </c>
      <c r="Q1230" s="86">
        <v>12999.348064112901</v>
      </c>
      <c r="R1230" s="44">
        <v>13291.555289178201</v>
      </c>
      <c r="S1230" s="45">
        <v>12506.227562488901</v>
      </c>
      <c r="T1230" s="140">
        <v>0.96206575135984096</v>
      </c>
      <c r="U1230" s="44">
        <v>13299.329730520099</v>
      </c>
      <c r="V1230" s="45">
        <v>12353.5628408799</v>
      </c>
      <c r="W1230" s="99">
        <v>0.95032172228576195</v>
      </c>
      <c r="X1230" s="86">
        <v>13050.2477546959</v>
      </c>
      <c r="Y1230" s="44">
        <v>13343.599133857801</v>
      </c>
      <c r="Z1230" s="45">
        <v>12555.8112390604</v>
      </c>
      <c r="AA1230" s="46">
        <v>0.96211286368432902</v>
      </c>
      <c r="AB1230" s="139">
        <v>13351.4040164694</v>
      </c>
      <c r="AC1230" s="45">
        <v>12402.4632566743</v>
      </c>
      <c r="AD1230" s="99">
        <v>0.95036228352151397</v>
      </c>
      <c r="AE1230" s="142">
        <v>13102.2042598188</v>
      </c>
      <c r="AF1230" s="44">
        <v>13396.7235487953</v>
      </c>
      <c r="AG1230" s="45">
        <v>12606.248379745601</v>
      </c>
      <c r="AH1230" s="140">
        <v>0.96214714179092897</v>
      </c>
      <c r="AI1230" s="44">
        <v>13404.559504719</v>
      </c>
      <c r="AJ1230" s="45">
        <v>12452.2314122315</v>
      </c>
      <c r="AK1230" s="46">
        <v>0.95039209932174096</v>
      </c>
    </row>
    <row r="1231" spans="1:37" x14ac:dyDescent="0.2">
      <c r="A1231" s="35" t="s">
        <v>6011</v>
      </c>
      <c r="B1231" s="35" t="s">
        <v>11824</v>
      </c>
      <c r="C1231" s="85" t="s">
        <v>982</v>
      </c>
      <c r="D1231" s="85" t="s">
        <v>982</v>
      </c>
      <c r="E1231" s="85" t="s">
        <v>12894</v>
      </c>
      <c r="F1231" s="85" t="s">
        <v>222</v>
      </c>
      <c r="G1231" s="85" t="s">
        <v>222</v>
      </c>
      <c r="H1231" s="840">
        <v>1.02247860612887</v>
      </c>
      <c r="I1231" s="840">
        <v>1.0230766700705101</v>
      </c>
      <c r="J1231" s="86">
        <v>11285.583333333299</v>
      </c>
      <c r="K1231" s="44">
        <v>11539.267516017801</v>
      </c>
      <c r="L1231" s="45">
        <v>10856.917815369599</v>
      </c>
      <c r="M1231" s="46">
        <v>0.96201653868457104</v>
      </c>
      <c r="N1231" s="139">
        <v>11546.017016469899</v>
      </c>
      <c r="O1231" s="45">
        <v>10724.4649051414</v>
      </c>
      <c r="P1231" s="99">
        <v>0.950280068684211</v>
      </c>
      <c r="Q1231" s="86">
        <v>11341.4945312655</v>
      </c>
      <c r="R1231" s="44">
        <v>11596.435519746499</v>
      </c>
      <c r="S1231" s="45">
        <v>10911.263457765401</v>
      </c>
      <c r="T1231" s="140">
        <v>0.96206575135984096</v>
      </c>
      <c r="U1231" s="44">
        <v>11603.2184586699</v>
      </c>
      <c r="V1231" s="45">
        <v>10778.068616246799</v>
      </c>
      <c r="W1231" s="99">
        <v>0.95032172228576195</v>
      </c>
      <c r="X1231" s="86">
        <v>11398.2186511004</v>
      </c>
      <c r="Y1231" s="44">
        <v>11654.434718729201</v>
      </c>
      <c r="Z1231" s="45">
        <v>10966.3727873103</v>
      </c>
      <c r="AA1231" s="46">
        <v>0.96211286368432902</v>
      </c>
      <c r="AB1231" s="139">
        <v>11661.251582303301</v>
      </c>
      <c r="AC1231" s="45">
        <v>10832.4371053373</v>
      </c>
      <c r="AD1231" s="99">
        <v>0.95036228352151397</v>
      </c>
      <c r="AE1231" s="142">
        <v>11454.205764424099</v>
      </c>
      <c r="AF1231" s="44">
        <v>11711.680344321599</v>
      </c>
      <c r="AG1231" s="45">
        <v>11020.631337725899</v>
      </c>
      <c r="AH1231" s="140">
        <v>0.96214714179092897</v>
      </c>
      <c r="AI1231" s="44">
        <v>11718.5306917694</v>
      </c>
      <c r="AJ1231" s="45">
        <v>10885.9866625142</v>
      </c>
      <c r="AK1231" s="46">
        <v>0.95039209932174096</v>
      </c>
    </row>
    <row r="1232" spans="1:37" x14ac:dyDescent="0.2">
      <c r="A1232" s="35" t="s">
        <v>6010</v>
      </c>
      <c r="B1232" s="35" t="s">
        <v>11823</v>
      </c>
      <c r="C1232" s="85" t="s">
        <v>982</v>
      </c>
      <c r="D1232" s="85" t="s">
        <v>982</v>
      </c>
      <c r="E1232" s="85" t="s">
        <v>12894</v>
      </c>
      <c r="F1232" s="85" t="s">
        <v>222</v>
      </c>
      <c r="G1232" s="85" t="s">
        <v>222</v>
      </c>
      <c r="H1232" s="840">
        <v>1.02247860612887</v>
      </c>
      <c r="I1232" s="840">
        <v>1.0230766700705101</v>
      </c>
      <c r="J1232" s="86">
        <v>6418.75</v>
      </c>
      <c r="K1232" s="44">
        <v>6563.0345530896702</v>
      </c>
      <c r="L1232" s="45">
        <v>6174.9436576815897</v>
      </c>
      <c r="M1232" s="46">
        <v>0.96201653868457104</v>
      </c>
      <c r="N1232" s="139">
        <v>6566.8733760150599</v>
      </c>
      <c r="O1232" s="45">
        <v>6099.6101908667797</v>
      </c>
      <c r="P1232" s="99">
        <v>0.950280068684211</v>
      </c>
      <c r="Q1232" s="86">
        <v>6454.5151913853797</v>
      </c>
      <c r="R1232" s="44">
        <v>6599.6036961253203</v>
      </c>
      <c r="S1232" s="45">
        <v>6209.66800726368</v>
      </c>
      <c r="T1232" s="140">
        <v>0.96206575135984096</v>
      </c>
      <c r="U1232" s="44">
        <v>6603.46390892205</v>
      </c>
      <c r="V1232" s="45">
        <v>6133.8659931969696</v>
      </c>
      <c r="W1232" s="99">
        <v>0.95032172228576195</v>
      </c>
      <c r="X1232" s="86">
        <v>6488.2657123039899</v>
      </c>
      <c r="Y1232" s="44">
        <v>6634.1128817102999</v>
      </c>
      <c r="Z1232" s="45">
        <v>6242.4439048096301</v>
      </c>
      <c r="AA1232" s="46">
        <v>0.96211286368432902</v>
      </c>
      <c r="AB1232" s="139">
        <v>6637.9932794766</v>
      </c>
      <c r="AC1232" s="45">
        <v>6166.2030184395599</v>
      </c>
      <c r="AD1232" s="99">
        <v>0.95036228352151397</v>
      </c>
      <c r="AE1232" s="142">
        <v>6522.1012805544797</v>
      </c>
      <c r="AF1232" s="44">
        <v>6668.7090263726404</v>
      </c>
      <c r="AG1232" s="45">
        <v>6275.2211055564503</v>
      </c>
      <c r="AH1232" s="140">
        <v>0.96214714179092897</v>
      </c>
      <c r="AI1232" s="44">
        <v>6672.6096599722496</v>
      </c>
      <c r="AJ1232" s="45">
        <v>6198.5535280151798</v>
      </c>
      <c r="AK1232" s="46">
        <v>0.95039209932174096</v>
      </c>
    </row>
    <row r="1233" spans="1:37" x14ac:dyDescent="0.2">
      <c r="A1233" s="35" t="s">
        <v>6009</v>
      </c>
      <c r="B1233" s="35" t="s">
        <v>11822</v>
      </c>
      <c r="C1233" s="85" t="s">
        <v>982</v>
      </c>
      <c r="D1233" s="85" t="s">
        <v>982</v>
      </c>
      <c r="E1233" s="85" t="s">
        <v>12894</v>
      </c>
      <c r="F1233" s="85" t="s">
        <v>222</v>
      </c>
      <c r="G1233" s="85" t="s">
        <v>222</v>
      </c>
      <c r="H1233" s="840">
        <v>1.02247860612887</v>
      </c>
      <c r="I1233" s="840">
        <v>1.0230766700705101</v>
      </c>
      <c r="J1233" s="86">
        <v>4013.75</v>
      </c>
      <c r="K1233" s="44">
        <v>4103.9735053497398</v>
      </c>
      <c r="L1233" s="45">
        <v>3861.2938821451999</v>
      </c>
      <c r="M1233" s="46">
        <v>0.96201653868457104</v>
      </c>
      <c r="N1233" s="139">
        <v>4106.3739844954898</v>
      </c>
      <c r="O1233" s="45">
        <v>3814.18662568125</v>
      </c>
      <c r="P1233" s="99">
        <v>0.950280068684211</v>
      </c>
      <c r="Q1233" s="86">
        <v>4031.3884830204502</v>
      </c>
      <c r="R1233" s="44">
        <v>4122.0084768827101</v>
      </c>
      <c r="S1233" s="45">
        <v>3878.46078994047</v>
      </c>
      <c r="T1233" s="140">
        <v>0.96206575135984096</v>
      </c>
      <c r="U1233" s="44">
        <v>4124.4195049691398</v>
      </c>
      <c r="V1233" s="45">
        <v>3831.1160463869801</v>
      </c>
      <c r="W1233" s="99">
        <v>0.95032172228576195</v>
      </c>
      <c r="X1233" s="86">
        <v>4048.66871044462</v>
      </c>
      <c r="Y1233" s="44">
        <v>4139.6771397329703</v>
      </c>
      <c r="Z1233" s="45">
        <v>3895.2762471150099</v>
      </c>
      <c r="AA1233" s="46">
        <v>0.96211286368432902</v>
      </c>
      <c r="AB1233" s="139">
        <v>4142.0985025003301</v>
      </c>
      <c r="AC1233" s="45">
        <v>3847.70204088025</v>
      </c>
      <c r="AD1233" s="99">
        <v>0.95036228352151397</v>
      </c>
      <c r="AE1233" s="142">
        <v>4065.8934741952999</v>
      </c>
      <c r="AF1233" s="44">
        <v>4157.2890921636699</v>
      </c>
      <c r="AG1233" s="45">
        <v>3911.9877850234002</v>
      </c>
      <c r="AH1233" s="140">
        <v>0.96214714179092897</v>
      </c>
      <c r="AI1233" s="44">
        <v>4159.7207564411301</v>
      </c>
      <c r="AJ1233" s="45">
        <v>3864.1930345590399</v>
      </c>
      <c r="AK1233" s="46">
        <v>0.95039209932174096</v>
      </c>
    </row>
    <row r="1234" spans="1:37" x14ac:dyDescent="0.2">
      <c r="A1234" s="35" t="s">
        <v>6008</v>
      </c>
      <c r="B1234" s="35" t="s">
        <v>11821</v>
      </c>
      <c r="C1234" s="85" t="s">
        <v>982</v>
      </c>
      <c r="D1234" s="85" t="s">
        <v>982</v>
      </c>
      <c r="E1234" s="85" t="s">
        <v>12894</v>
      </c>
      <c r="F1234" s="85" t="s">
        <v>222</v>
      </c>
      <c r="G1234" s="85" t="s">
        <v>222</v>
      </c>
      <c r="H1234" s="840">
        <v>1.02247860612887</v>
      </c>
      <c r="I1234" s="840">
        <v>1.0230766700705101</v>
      </c>
      <c r="J1234" s="86">
        <v>10123.916666666701</v>
      </c>
      <c r="K1234" s="44">
        <v>10351.488201898101</v>
      </c>
      <c r="L1234" s="45">
        <v>9739.3752695977091</v>
      </c>
      <c r="M1234" s="46">
        <v>0.96201653868457104</v>
      </c>
      <c r="N1234" s="139">
        <v>10357.542951404601</v>
      </c>
      <c r="O1234" s="45">
        <v>9620.5562253532298</v>
      </c>
      <c r="P1234" s="99">
        <v>0.950280068684211</v>
      </c>
      <c r="Q1234" s="86">
        <v>10165.199102171</v>
      </c>
      <c r="R1234" s="44">
        <v>10393.6986090102</v>
      </c>
      <c r="S1234" s="45">
        <v>9779.5899119524802</v>
      </c>
      <c r="T1234" s="140">
        <v>0.96206575135984096</v>
      </c>
      <c r="U1234" s="44">
        <v>10399.7780480528</v>
      </c>
      <c r="V1234" s="45">
        <v>9660.2095181527893</v>
      </c>
      <c r="W1234" s="99">
        <v>0.95032172228576195</v>
      </c>
      <c r="X1234" s="86">
        <v>10201.493372869199</v>
      </c>
      <c r="Y1234" s="44">
        <v>10430.808724324201</v>
      </c>
      <c r="Z1234" s="45">
        <v>9814.9880028278603</v>
      </c>
      <c r="AA1234" s="46">
        <v>0.96211286368432902</v>
      </c>
      <c r="AB1234" s="139">
        <v>10436.9098696613</v>
      </c>
      <c r="AC1234" s="45">
        <v>9695.1145371695402</v>
      </c>
      <c r="AD1234" s="99">
        <v>0.95036228352151397</v>
      </c>
      <c r="AE1234" s="142">
        <v>10240.7412165122</v>
      </c>
      <c r="AF1234" s="44">
        <v>10470.938804785899</v>
      </c>
      <c r="AG1234" s="45">
        <v>9853.0998912878094</v>
      </c>
      <c r="AH1234" s="140">
        <v>0.96214714179092897</v>
      </c>
      <c r="AI1234" s="44">
        <v>10477.063422843101</v>
      </c>
      <c r="AJ1234" s="45">
        <v>9732.7195433717407</v>
      </c>
      <c r="AK1234" s="46">
        <v>0.95039209932174096</v>
      </c>
    </row>
    <row r="1235" spans="1:37" x14ac:dyDescent="0.2">
      <c r="A1235" s="35" t="s">
        <v>6007</v>
      </c>
      <c r="B1235" s="35" t="s">
        <v>11820</v>
      </c>
      <c r="C1235" s="85" t="s">
        <v>982</v>
      </c>
      <c r="D1235" s="85" t="s">
        <v>982</v>
      </c>
      <c r="E1235" s="85" t="s">
        <v>12894</v>
      </c>
      <c r="F1235" s="85" t="s">
        <v>222</v>
      </c>
      <c r="G1235" s="85" t="s">
        <v>222</v>
      </c>
      <c r="H1235" s="840">
        <v>1.02247860612887</v>
      </c>
      <c r="I1235" s="840">
        <v>1.0230766700705101</v>
      </c>
      <c r="J1235" s="86">
        <v>11595.25</v>
      </c>
      <c r="K1235" s="44">
        <v>11855.895057715799</v>
      </c>
      <c r="L1235" s="45">
        <v>11154.8222701823</v>
      </c>
      <c r="M1235" s="46">
        <v>0.96201653868457104</v>
      </c>
      <c r="N1235" s="139">
        <v>11862.829758635</v>
      </c>
      <c r="O1235" s="45">
        <v>11018.7349664106</v>
      </c>
      <c r="P1235" s="99">
        <v>0.950280068684211</v>
      </c>
      <c r="Q1235" s="86">
        <v>11651.4946251281</v>
      </c>
      <c r="R1235" s="44">
        <v>11913.403983619</v>
      </c>
      <c r="S1235" s="45">
        <v>11209.503930989</v>
      </c>
      <c r="T1235" s="140">
        <v>0.96206575135984096</v>
      </c>
      <c r="U1235" s="44">
        <v>11920.3723224205</v>
      </c>
      <c r="V1235" s="45">
        <v>11072.6684393551</v>
      </c>
      <c r="W1235" s="99">
        <v>0.95032172228576195</v>
      </c>
      <c r="X1235" s="86">
        <v>11710.3085642028</v>
      </c>
      <c r="Y1235" s="44">
        <v>11973.539978065</v>
      </c>
      <c r="Z1235" s="45">
        <v>11266.6385073323</v>
      </c>
      <c r="AA1235" s="46">
        <v>0.96211286368432902</v>
      </c>
      <c r="AB1235" s="139">
        <v>11980.5434913627</v>
      </c>
      <c r="AC1235" s="45">
        <v>11129.0355878173</v>
      </c>
      <c r="AD1235" s="99">
        <v>0.95036228352151397</v>
      </c>
      <c r="AE1235" s="142">
        <v>11767.8150264861</v>
      </c>
      <c r="AF1235" s="44">
        <v>12032.3391054638</v>
      </c>
      <c r="AG1235" s="45">
        <v>11322.3695928579</v>
      </c>
      <c r="AH1235" s="140">
        <v>0.96214714179092897</v>
      </c>
      <c r="AI1235" s="44">
        <v>12039.377011303</v>
      </c>
      <c r="AJ1235" s="45">
        <v>11184.038427452</v>
      </c>
      <c r="AK1235" s="46">
        <v>0.95039209932174096</v>
      </c>
    </row>
    <row r="1236" spans="1:37" x14ac:dyDescent="0.2">
      <c r="A1236" s="35" t="s">
        <v>6006</v>
      </c>
      <c r="B1236" s="35" t="s">
        <v>11819</v>
      </c>
      <c r="C1236" s="85" t="s">
        <v>982</v>
      </c>
      <c r="D1236" s="85" t="s">
        <v>982</v>
      </c>
      <c r="E1236" s="85" t="s">
        <v>12894</v>
      </c>
      <c r="F1236" s="85" t="s">
        <v>222</v>
      </c>
      <c r="G1236" s="85" t="s">
        <v>222</v>
      </c>
      <c r="H1236" s="840">
        <v>1.02247860612887</v>
      </c>
      <c r="I1236" s="840">
        <v>1.0230766700705101</v>
      </c>
      <c r="J1236" s="86">
        <v>4346</v>
      </c>
      <c r="K1236" s="44">
        <v>4443.6920222360604</v>
      </c>
      <c r="L1236" s="45">
        <v>4180.9238771231503</v>
      </c>
      <c r="M1236" s="46">
        <v>0.96201653868457104</v>
      </c>
      <c r="N1236" s="139">
        <v>4446.2912081264203</v>
      </c>
      <c r="O1236" s="45">
        <v>4129.9171785015797</v>
      </c>
      <c r="P1236" s="99">
        <v>0.950280068684211</v>
      </c>
      <c r="Q1236" s="86">
        <v>4361.0780172165296</v>
      </c>
      <c r="R1236" s="44">
        <v>4459.1089722628003</v>
      </c>
      <c r="S1236" s="45">
        <v>4195.6437993723002</v>
      </c>
      <c r="T1236" s="140">
        <v>0.96206575135984096</v>
      </c>
      <c r="U1236" s="44">
        <v>4461.7171757715696</v>
      </c>
      <c r="V1236" s="45">
        <v>4144.4271723437896</v>
      </c>
      <c r="W1236" s="99">
        <v>0.95032172228576195</v>
      </c>
      <c r="X1236" s="86">
        <v>4378.0306306204002</v>
      </c>
      <c r="Y1236" s="44">
        <v>4476.4426567862401</v>
      </c>
      <c r="Z1236" s="45">
        <v>4212.1595873239003</v>
      </c>
      <c r="AA1236" s="46">
        <v>0.96211286368432902</v>
      </c>
      <c r="AB1236" s="139">
        <v>4479.0609990417997</v>
      </c>
      <c r="AC1236" s="45">
        <v>4160.7151874435403</v>
      </c>
      <c r="AD1236" s="99">
        <v>0.95036228352151397</v>
      </c>
      <c r="AE1236" s="142">
        <v>4393.7292672304102</v>
      </c>
      <c r="AF1236" s="44">
        <v>4492.4941768653598</v>
      </c>
      <c r="AG1236" s="45">
        <v>4227.4140562688999</v>
      </c>
      <c r="AH1236" s="140">
        <v>0.96214714179092897</v>
      </c>
      <c r="AI1236" s="44">
        <v>4495.1219079094099</v>
      </c>
      <c r="AJ1236" s="45">
        <v>4175.7655821344897</v>
      </c>
      <c r="AK1236" s="46">
        <v>0.95039209932174096</v>
      </c>
    </row>
    <row r="1237" spans="1:37" x14ac:dyDescent="0.2">
      <c r="A1237" s="35" t="s">
        <v>6005</v>
      </c>
      <c r="B1237" s="35" t="s">
        <v>11818</v>
      </c>
      <c r="C1237" s="85" t="s">
        <v>982</v>
      </c>
      <c r="D1237" s="85" t="s">
        <v>982</v>
      </c>
      <c r="E1237" s="85" t="s">
        <v>12894</v>
      </c>
      <c r="F1237" s="85" t="s">
        <v>222</v>
      </c>
      <c r="G1237" s="85" t="s">
        <v>222</v>
      </c>
      <c r="H1237" s="840">
        <v>1.02247860612887</v>
      </c>
      <c r="I1237" s="840">
        <v>1.0230766700705101</v>
      </c>
      <c r="J1237" s="86">
        <v>8712.3333333333303</v>
      </c>
      <c r="K1237" s="44">
        <v>8908.1744427967405</v>
      </c>
      <c r="L1237" s="45">
        <v>8381.4087571995497</v>
      </c>
      <c r="M1237" s="46">
        <v>0.96201653868457104</v>
      </c>
      <c r="N1237" s="139">
        <v>8913.38497521094</v>
      </c>
      <c r="O1237" s="45">
        <v>8279.1567183997395</v>
      </c>
      <c r="P1237" s="99">
        <v>0.950280068684211</v>
      </c>
      <c r="Q1237" s="86">
        <v>8742.0713850429092</v>
      </c>
      <c r="R1237" s="44">
        <v>8938.5809644577403</v>
      </c>
      <c r="S1237" s="45">
        <v>8410.4474754926796</v>
      </c>
      <c r="T1237" s="140">
        <v>0.96206575135984096</v>
      </c>
      <c r="U1237" s="44">
        <v>8943.8092821283608</v>
      </c>
      <c r="V1237" s="45">
        <v>8307.7803349790593</v>
      </c>
      <c r="W1237" s="99">
        <v>0.95032172228576195</v>
      </c>
      <c r="X1237" s="86">
        <v>8769.1358671957296</v>
      </c>
      <c r="Y1237" s="44">
        <v>8966.2538184449495</v>
      </c>
      <c r="Z1237" s="45">
        <v>8436.8984212246396</v>
      </c>
      <c r="AA1237" s="46">
        <v>0.96211286368432902</v>
      </c>
      <c r="AB1237" s="139">
        <v>8971.4983224064508</v>
      </c>
      <c r="AC1237" s="45">
        <v>8333.8559872585502</v>
      </c>
      <c r="AD1237" s="99">
        <v>0.95036228352151397</v>
      </c>
      <c r="AE1237" s="142">
        <v>8799.7233511177092</v>
      </c>
      <c r="AF1237" s="44">
        <v>8997.5288663704905</v>
      </c>
      <c r="AG1237" s="45">
        <v>8466.6286708288008</v>
      </c>
      <c r="AH1237" s="140">
        <v>0.96214714179092897</v>
      </c>
      <c r="AI1237" s="44">
        <v>9002.7916636031805</v>
      </c>
      <c r="AJ1237" s="45">
        <v>8363.1875491193096</v>
      </c>
      <c r="AK1237" s="46">
        <v>0.95039209932174096</v>
      </c>
    </row>
    <row r="1238" spans="1:37" x14ac:dyDescent="0.2">
      <c r="A1238" s="35" t="s">
        <v>6004</v>
      </c>
      <c r="B1238" s="35" t="s">
        <v>11817</v>
      </c>
      <c r="C1238" s="85" t="s">
        <v>982</v>
      </c>
      <c r="D1238" s="85" t="s">
        <v>982</v>
      </c>
      <c r="E1238" s="85" t="s">
        <v>12894</v>
      </c>
      <c r="F1238" s="85" t="s">
        <v>222</v>
      </c>
      <c r="G1238" s="85" t="s">
        <v>222</v>
      </c>
      <c r="H1238" s="840">
        <v>1.02247860612887</v>
      </c>
      <c r="I1238" s="840">
        <v>1.0230766700705101</v>
      </c>
      <c r="J1238" s="86">
        <v>2247.8333333333298</v>
      </c>
      <c r="K1238" s="44">
        <v>2298.3614934766701</v>
      </c>
      <c r="L1238" s="45">
        <v>2162.4528428731401</v>
      </c>
      <c r="M1238" s="46">
        <v>0.96201653868457104</v>
      </c>
      <c r="N1238" s="139">
        <v>2299.7058415401498</v>
      </c>
      <c r="O1238" s="45">
        <v>2136.0712143906599</v>
      </c>
      <c r="P1238" s="99">
        <v>0.950280068684211</v>
      </c>
      <c r="Q1238" s="86">
        <v>2260.38460218519</v>
      </c>
      <c r="R1238" s="44">
        <v>2311.1948973574699</v>
      </c>
      <c r="S1238" s="45">
        <v>2174.63861066351</v>
      </c>
      <c r="T1238" s="140">
        <v>0.96206575135984096</v>
      </c>
      <c r="U1238" s="44">
        <v>2312.5467518822702</v>
      </c>
      <c r="V1238" s="45">
        <v>2148.0925881768499</v>
      </c>
      <c r="W1238" s="99">
        <v>0.95032172228576195</v>
      </c>
      <c r="X1238" s="86">
        <v>2272.95600317155</v>
      </c>
      <c r="Y1238" s="44">
        <v>2324.0488859150901</v>
      </c>
      <c r="Z1238" s="45">
        <v>2186.8402092398701</v>
      </c>
      <c r="AA1238" s="46">
        <v>0.96211286368432902</v>
      </c>
      <c r="AB1238" s="139">
        <v>2325.4082589415202</v>
      </c>
      <c r="AC1238" s="45">
        <v>2160.1316575180499</v>
      </c>
      <c r="AD1238" s="99">
        <v>0.95036228352151397</v>
      </c>
      <c r="AE1238" s="142">
        <v>2284.2776870799798</v>
      </c>
      <c r="AF1238" s="44">
        <v>2335.6250654968098</v>
      </c>
      <c r="AG1238" s="45">
        <v>2197.8112476808001</v>
      </c>
      <c r="AH1238" s="140">
        <v>0.96214714179092897</v>
      </c>
      <c r="AI1238" s="44">
        <v>2336.9912096141402</v>
      </c>
      <c r="AJ1238" s="45">
        <v>2170.9594664577498</v>
      </c>
      <c r="AK1238" s="46">
        <v>0.95039209932174096</v>
      </c>
    </row>
    <row r="1239" spans="1:37" x14ac:dyDescent="0.2">
      <c r="A1239" s="35" t="s">
        <v>6003</v>
      </c>
      <c r="B1239" s="35" t="s">
        <v>11816</v>
      </c>
      <c r="C1239" s="85" t="s">
        <v>982</v>
      </c>
      <c r="D1239" s="85" t="s">
        <v>982</v>
      </c>
      <c r="E1239" s="85" t="s">
        <v>12894</v>
      </c>
      <c r="F1239" s="85" t="s">
        <v>222</v>
      </c>
      <c r="G1239" s="85" t="s">
        <v>222</v>
      </c>
      <c r="H1239" s="840">
        <v>1.02247860612887</v>
      </c>
      <c r="I1239" s="840">
        <v>1.0230766700705101</v>
      </c>
      <c r="J1239" s="86">
        <v>5217.6666666666697</v>
      </c>
      <c r="K1239" s="44">
        <v>5334.9525405783897</v>
      </c>
      <c r="L1239" s="45">
        <v>5019.4816266765301</v>
      </c>
      <c r="M1239" s="46">
        <v>0.96201653868457104</v>
      </c>
      <c r="N1239" s="139">
        <v>5338.07303887121</v>
      </c>
      <c r="O1239" s="45">
        <v>4958.2446383713204</v>
      </c>
      <c r="P1239" s="99">
        <v>0.950280068684211</v>
      </c>
      <c r="Q1239" s="86">
        <v>5244.9178687754202</v>
      </c>
      <c r="R1239" s="44">
        <v>5362.81631172588</v>
      </c>
      <c r="S1239" s="45">
        <v>5045.9558502440796</v>
      </c>
      <c r="T1239" s="140">
        <v>0.96206575135984096</v>
      </c>
      <c r="U1239" s="44">
        <v>5365.9531079800499</v>
      </c>
      <c r="V1239" s="45">
        <v>4984.3593823020201</v>
      </c>
      <c r="W1239" s="99">
        <v>0.95032172228576195</v>
      </c>
      <c r="X1239" s="86">
        <v>5271.26688913619</v>
      </c>
      <c r="Y1239" s="44">
        <v>5389.7576213372204</v>
      </c>
      <c r="Z1239" s="45">
        <v>5071.5536819511999</v>
      </c>
      <c r="AA1239" s="46">
        <v>0.96211286368432902</v>
      </c>
      <c r="AB1239" s="139">
        <v>5392.9101759903597</v>
      </c>
      <c r="AC1239" s="45">
        <v>5009.6132378108096</v>
      </c>
      <c r="AD1239" s="99">
        <v>0.95036228352151397</v>
      </c>
      <c r="AE1239" s="142">
        <v>5298.2312600695304</v>
      </c>
      <c r="AF1239" s="44">
        <v>5417.32811374429</v>
      </c>
      <c r="AG1239" s="45">
        <v>5097.67806342325</v>
      </c>
      <c r="AH1239" s="140">
        <v>0.96214714179092897</v>
      </c>
      <c r="AI1239" s="44">
        <v>5420.4967948153899</v>
      </c>
      <c r="AJ1239" s="45">
        <v>5035.3971299495497</v>
      </c>
      <c r="AK1239" s="46">
        <v>0.95039209932174096</v>
      </c>
    </row>
    <row r="1240" spans="1:37" x14ac:dyDescent="0.2">
      <c r="A1240" s="35" t="s">
        <v>6002</v>
      </c>
      <c r="B1240" s="35" t="s">
        <v>11815</v>
      </c>
      <c r="C1240" s="85" t="s">
        <v>982</v>
      </c>
      <c r="D1240" s="85" t="s">
        <v>982</v>
      </c>
      <c r="E1240" s="85" t="s">
        <v>12894</v>
      </c>
      <c r="F1240" s="85" t="s">
        <v>221</v>
      </c>
      <c r="G1240" s="85" t="s">
        <v>221</v>
      </c>
      <c r="H1240" s="840">
        <v>1.02149621057455</v>
      </c>
      <c r="I1240" s="840">
        <v>1.02406665269134</v>
      </c>
      <c r="J1240" s="86">
        <v>16765.75</v>
      </c>
      <c r="K1240" s="44">
        <v>17126.150092440199</v>
      </c>
      <c r="L1240" s="45">
        <v>16113.4321384963</v>
      </c>
      <c r="M1240" s="46">
        <v>0.961092234972863</v>
      </c>
      <c r="N1240" s="139">
        <v>17169.2454823599</v>
      </c>
      <c r="O1240" s="45">
        <v>15947.574852927301</v>
      </c>
      <c r="P1240" s="99">
        <v>0.95119960949717897</v>
      </c>
      <c r="Q1240" s="86">
        <v>16821.548926846699</v>
      </c>
      <c r="R1240" s="44">
        <v>17183.1484847682</v>
      </c>
      <c r="S1240" s="45">
        <v>16167.887091852501</v>
      </c>
      <c r="T1240" s="140">
        <v>0.96114140036468498</v>
      </c>
      <c r="U1240" s="44">
        <v>17226.387302599502</v>
      </c>
      <c r="V1240" s="45">
        <v>16001.3521264636</v>
      </c>
      <c r="W1240" s="99">
        <v>0.95124130340493895</v>
      </c>
      <c r="X1240" s="86">
        <v>16872.330922357301</v>
      </c>
      <c r="Y1240" s="44">
        <v>17235.022100747701</v>
      </c>
      <c r="Z1240" s="45">
        <v>16217.489901126801</v>
      </c>
      <c r="AA1240" s="46">
        <v>0.96118846742373798</v>
      </c>
      <c r="AB1240" s="139">
        <v>17278.3914507591</v>
      </c>
      <c r="AC1240" s="45">
        <v>16050.343082879999</v>
      </c>
      <c r="AD1240" s="99">
        <v>0.951281903889869</v>
      </c>
      <c r="AE1240" s="142">
        <v>16925.894127440799</v>
      </c>
      <c r="AF1240" s="44">
        <v>17289.736711766702</v>
      </c>
      <c r="AG1240" s="45">
        <v>16269.5538662913</v>
      </c>
      <c r="AH1240" s="140">
        <v>0.96122271259599701</v>
      </c>
      <c r="AI1240" s="44">
        <v>17333.243742896298</v>
      </c>
      <c r="AJ1240" s="45">
        <v>16101.8019380028</v>
      </c>
      <c r="AK1240" s="46">
        <v>0.95131174854142697</v>
      </c>
    </row>
    <row r="1241" spans="1:37" x14ac:dyDescent="0.2">
      <c r="A1241" s="35" t="s">
        <v>6001</v>
      </c>
      <c r="B1241" s="35" t="s">
        <v>11814</v>
      </c>
      <c r="C1241" s="85" t="s">
        <v>982</v>
      </c>
      <c r="D1241" s="85" t="s">
        <v>982</v>
      </c>
      <c r="E1241" s="85" t="s">
        <v>12894</v>
      </c>
      <c r="F1241" s="85" t="s">
        <v>221</v>
      </c>
      <c r="G1241" s="85" t="s">
        <v>221</v>
      </c>
      <c r="H1241" s="840">
        <v>1.02149621057455</v>
      </c>
      <c r="I1241" s="840">
        <v>1.02406665269134</v>
      </c>
      <c r="J1241" s="86">
        <v>8286.75</v>
      </c>
      <c r="K1241" s="44">
        <v>8464.8837229786204</v>
      </c>
      <c r="L1241" s="45">
        <v>7964.33107816137</v>
      </c>
      <c r="M1241" s="46">
        <v>0.961092234972862</v>
      </c>
      <c r="N1241" s="139">
        <v>8486.1843341899894</v>
      </c>
      <c r="O1241" s="45">
        <v>7882.3533640007499</v>
      </c>
      <c r="P1241" s="99">
        <v>0.95119960949717897</v>
      </c>
      <c r="Q1241" s="86">
        <v>8308.2893785153792</v>
      </c>
      <c r="R1241" s="44">
        <v>8486.8861165102098</v>
      </c>
      <c r="S1241" s="45">
        <v>7985.4408879013099</v>
      </c>
      <c r="T1241" s="140">
        <v>0.96114140036468498</v>
      </c>
      <c r="U1241" s="44">
        <v>8508.2420934472793</v>
      </c>
      <c r="V1241" s="45">
        <v>7903.18801748438</v>
      </c>
      <c r="W1241" s="99">
        <v>0.95124130340493895</v>
      </c>
      <c r="X1241" s="86">
        <v>8327.1168210330907</v>
      </c>
      <c r="Y1241" s="44">
        <v>8506.1182776968599</v>
      </c>
      <c r="Z1241" s="45">
        <v>8003.9286552672302</v>
      </c>
      <c r="AA1241" s="46">
        <v>0.96118846742373798</v>
      </c>
      <c r="AB1241" s="139">
        <v>8527.5226494851395</v>
      </c>
      <c r="AC1241" s="45">
        <v>7921.4355434257104</v>
      </c>
      <c r="AD1241" s="99">
        <v>0.951281903889869</v>
      </c>
      <c r="AE1241" s="142">
        <v>8347.8182209662991</v>
      </c>
      <c r="AF1241" s="44">
        <v>8527.2646792822197</v>
      </c>
      <c r="AG1241" s="45">
        <v>8024.1124746155201</v>
      </c>
      <c r="AH1241" s="140">
        <v>0.96122271259599701</v>
      </c>
      <c r="AI1241" s="44">
        <v>8548.7222628207601</v>
      </c>
      <c r="AJ1241" s="45">
        <v>7941.3775482934298</v>
      </c>
      <c r="AK1241" s="46">
        <v>0.95131174854142697</v>
      </c>
    </row>
    <row r="1242" spans="1:37" x14ac:dyDescent="0.2">
      <c r="A1242" s="35" t="s">
        <v>6000</v>
      </c>
      <c r="B1242" s="35" t="s">
        <v>11813</v>
      </c>
      <c r="C1242" s="85" t="s">
        <v>982</v>
      </c>
      <c r="D1242" s="85" t="s">
        <v>982</v>
      </c>
      <c r="E1242" s="85" t="s">
        <v>12894</v>
      </c>
      <c r="F1242" s="85" t="s">
        <v>221</v>
      </c>
      <c r="G1242" s="85" t="s">
        <v>221</v>
      </c>
      <c r="H1242" s="840">
        <v>1.02149621057455</v>
      </c>
      <c r="I1242" s="840">
        <v>1.02406665269134</v>
      </c>
      <c r="J1242" s="86">
        <v>9675.5</v>
      </c>
      <c r="K1242" s="44">
        <v>9883.4865854140207</v>
      </c>
      <c r="L1242" s="45">
        <v>9299.04791947993</v>
      </c>
      <c r="M1242" s="46">
        <v>0.961092234972862</v>
      </c>
      <c r="N1242" s="139">
        <v>9908.3568981150893</v>
      </c>
      <c r="O1242" s="45">
        <v>9203.3318216899606</v>
      </c>
      <c r="P1242" s="99">
        <v>0.95119960949717897</v>
      </c>
      <c r="Q1242" s="86">
        <v>9712.0628038627401</v>
      </c>
      <c r="R1242" s="44">
        <v>9920.8353510077905</v>
      </c>
      <c r="S1242" s="45">
        <v>9334.6656437344009</v>
      </c>
      <c r="T1242" s="140">
        <v>0.96114140036468498</v>
      </c>
      <c r="U1242" s="44">
        <v>9945.7996462798201</v>
      </c>
      <c r="V1242" s="45">
        <v>9238.5152802970206</v>
      </c>
      <c r="W1242" s="99">
        <v>0.95124130340493895</v>
      </c>
      <c r="X1242" s="86">
        <v>9748.7028086172104</v>
      </c>
      <c r="Y1242" s="44">
        <v>9958.2629770199092</v>
      </c>
      <c r="Z1242" s="45">
        <v>9370.3407119842595</v>
      </c>
      <c r="AA1242" s="46">
        <v>0.96118846742373798</v>
      </c>
      <c r="AB1242" s="139">
        <v>9983.3214533033206</v>
      </c>
      <c r="AC1242" s="45">
        <v>9273.7645682378898</v>
      </c>
      <c r="AD1242" s="99">
        <v>0.951281903889869</v>
      </c>
      <c r="AE1242" s="142">
        <v>9787.8814394815508</v>
      </c>
      <c r="AF1242" s="44">
        <v>9998.2837999833391</v>
      </c>
      <c r="AG1242" s="45">
        <v>9408.3339478264697</v>
      </c>
      <c r="AH1242" s="140">
        <v>0.96122271259599701</v>
      </c>
      <c r="AI1242" s="44">
        <v>10023.4429826696</v>
      </c>
      <c r="AJ1242" s="45">
        <v>9311.3266067093791</v>
      </c>
      <c r="AK1242" s="46">
        <v>0.95131174854142697</v>
      </c>
    </row>
    <row r="1243" spans="1:37" x14ac:dyDescent="0.2">
      <c r="A1243" s="35" t="s">
        <v>5999</v>
      </c>
      <c r="B1243" s="35" t="s">
        <v>11812</v>
      </c>
      <c r="C1243" s="85" t="s">
        <v>982</v>
      </c>
      <c r="D1243" s="85" t="s">
        <v>982</v>
      </c>
      <c r="E1243" s="85" t="s">
        <v>12894</v>
      </c>
      <c r="F1243" s="85" t="s">
        <v>221</v>
      </c>
      <c r="G1243" s="85" t="s">
        <v>221</v>
      </c>
      <c r="H1243" s="840">
        <v>1.02149621057455</v>
      </c>
      <c r="I1243" s="840">
        <v>1.02406665269134</v>
      </c>
      <c r="J1243" s="86">
        <v>4824.75</v>
      </c>
      <c r="K1243" s="44">
        <v>4928.4638419695402</v>
      </c>
      <c r="L1243" s="45">
        <v>4637.0297606853201</v>
      </c>
      <c r="M1243" s="46">
        <v>0.961092234972862</v>
      </c>
      <c r="N1243" s="139">
        <v>4940.86558257256</v>
      </c>
      <c r="O1243" s="45">
        <v>4589.3003159215104</v>
      </c>
      <c r="P1243" s="99">
        <v>0.95119960949717897</v>
      </c>
      <c r="Q1243" s="86">
        <v>4843.2023334402902</v>
      </c>
      <c r="R1243" s="44">
        <v>4947.3128306550598</v>
      </c>
      <c r="S1243" s="45">
        <v>4655.0022730123101</v>
      </c>
      <c r="T1243" s="140">
        <v>0.96114140036468498</v>
      </c>
      <c r="U1243" s="44">
        <v>4959.7620019131</v>
      </c>
      <c r="V1243" s="45">
        <v>4607.0541003155804</v>
      </c>
      <c r="W1243" s="99">
        <v>0.95124130340493895</v>
      </c>
      <c r="X1243" s="86">
        <v>4861.56837595651</v>
      </c>
      <c r="Y1243" s="44">
        <v>4966.0736734886204</v>
      </c>
      <c r="Z1243" s="45">
        <v>4672.8834565613497</v>
      </c>
      <c r="AA1243" s="46">
        <v>0.96118846742373798</v>
      </c>
      <c r="AB1243" s="139">
        <v>4978.5700535958704</v>
      </c>
      <c r="AC1243" s="45">
        <v>4624.7220205706899</v>
      </c>
      <c r="AD1243" s="99">
        <v>0.951281903889869</v>
      </c>
      <c r="AE1243" s="142">
        <v>4880.5735414771098</v>
      </c>
      <c r="AF1243" s="44">
        <v>4985.4873780492599</v>
      </c>
      <c r="AG1243" s="45">
        <v>4691.3181385628804</v>
      </c>
      <c r="AH1243" s="140">
        <v>0.96122271259599701</v>
      </c>
      <c r="AI1243" s="44">
        <v>4998.0326098343903</v>
      </c>
      <c r="AJ1243" s="45">
        <v>4642.9469496276097</v>
      </c>
      <c r="AK1243" s="46">
        <v>0.95131174854142697</v>
      </c>
    </row>
    <row r="1244" spans="1:37" x14ac:dyDescent="0.2">
      <c r="A1244" s="35" t="s">
        <v>5998</v>
      </c>
      <c r="B1244" s="35" t="s">
        <v>11811</v>
      </c>
      <c r="C1244" s="85" t="s">
        <v>982</v>
      </c>
      <c r="D1244" s="85" t="s">
        <v>982</v>
      </c>
      <c r="E1244" s="85" t="s">
        <v>12894</v>
      </c>
      <c r="F1244" s="85" t="s">
        <v>221</v>
      </c>
      <c r="G1244" s="85" t="s">
        <v>221</v>
      </c>
      <c r="H1244" s="840">
        <v>1.02149621057455</v>
      </c>
      <c r="I1244" s="840">
        <v>1.02406665269134</v>
      </c>
      <c r="J1244" s="86">
        <v>10458.333333333299</v>
      </c>
      <c r="K1244" s="44">
        <v>10683.1478689255</v>
      </c>
      <c r="L1244" s="45">
        <v>10051.4229574245</v>
      </c>
      <c r="M1244" s="46">
        <v>0.961092234972862</v>
      </c>
      <c r="N1244" s="139">
        <v>10710.030409397001</v>
      </c>
      <c r="O1244" s="45">
        <v>9947.9625826579995</v>
      </c>
      <c r="P1244" s="99">
        <v>0.95119960949717897</v>
      </c>
      <c r="Q1244" s="86">
        <v>10489.8609392095</v>
      </c>
      <c r="R1244" s="44">
        <v>10715.353198856499</v>
      </c>
      <c r="S1244" s="45">
        <v>10082.2396327427</v>
      </c>
      <c r="T1244" s="140">
        <v>0.96114140036468498</v>
      </c>
      <c r="U1244" s="44">
        <v>10742.316779213999</v>
      </c>
      <c r="V1244" s="45">
        <v>9978.3889923502502</v>
      </c>
      <c r="W1244" s="99">
        <v>0.95124130340493895</v>
      </c>
      <c r="X1244" s="86">
        <v>10518.1800967155</v>
      </c>
      <c r="Y1244" s="44">
        <v>10744.281110935501</v>
      </c>
      <c r="Z1244" s="45">
        <v>10109.9534072489</v>
      </c>
      <c r="AA1244" s="46">
        <v>0.96118846742373798</v>
      </c>
      <c r="AB1244" s="139">
        <v>10771.317484048201</v>
      </c>
      <c r="AC1244" s="45">
        <v>10005.754387860101</v>
      </c>
      <c r="AD1244" s="99">
        <v>0.951281903889869</v>
      </c>
      <c r="AE1244" s="142">
        <v>10545.767101076</v>
      </c>
      <c r="AF1244" s="44">
        <v>10772.461131350899</v>
      </c>
      <c r="AG1244" s="45">
        <v>10136.830859301899</v>
      </c>
      <c r="AH1244" s="140">
        <v>0.96122271259599701</v>
      </c>
      <c r="AI1244" s="44">
        <v>10799.568415261399</v>
      </c>
      <c r="AJ1244" s="45">
        <v>10032.3121406353</v>
      </c>
      <c r="AK1244" s="46">
        <v>0.95131174854142697</v>
      </c>
    </row>
    <row r="1245" spans="1:37" x14ac:dyDescent="0.2">
      <c r="A1245" s="35" t="s">
        <v>5997</v>
      </c>
      <c r="B1245" s="35" t="s">
        <v>11810</v>
      </c>
      <c r="C1245" s="85" t="s">
        <v>982</v>
      </c>
      <c r="D1245" s="85" t="s">
        <v>982</v>
      </c>
      <c r="E1245" s="85" t="s">
        <v>12894</v>
      </c>
      <c r="F1245" s="85" t="s">
        <v>221</v>
      </c>
      <c r="G1245" s="85" t="s">
        <v>221</v>
      </c>
      <c r="H1245" s="840">
        <v>1.02149621057455</v>
      </c>
      <c r="I1245" s="840">
        <v>1.02406665269134</v>
      </c>
      <c r="J1245" s="86">
        <v>17901.666666666701</v>
      </c>
      <c r="K1245" s="44">
        <v>18286.484662968702</v>
      </c>
      <c r="L1245" s="45">
        <v>17205.152826405902</v>
      </c>
      <c r="M1245" s="46">
        <v>0.961092234972863</v>
      </c>
      <c r="N1245" s="139">
        <v>18332.4998609295</v>
      </c>
      <c r="O1245" s="45">
        <v>17028.058342682001</v>
      </c>
      <c r="P1245" s="99">
        <v>0.95119960949717897</v>
      </c>
      <c r="Q1245" s="86">
        <v>17958.3634487577</v>
      </c>
      <c r="R1245" s="44">
        <v>18344.400211026401</v>
      </c>
      <c r="S1245" s="45">
        <v>17260.526593396899</v>
      </c>
      <c r="T1245" s="140">
        <v>0.96114140036468498</v>
      </c>
      <c r="U1245" s="44">
        <v>18390.561144783798</v>
      </c>
      <c r="V1245" s="45">
        <v>17082.737054015899</v>
      </c>
      <c r="W1245" s="99">
        <v>0.95124130340493895</v>
      </c>
      <c r="X1245" s="86">
        <v>18010.252502135299</v>
      </c>
      <c r="Y1245" s="44">
        <v>18397.4046824219</v>
      </c>
      <c r="Z1245" s="45">
        <v>17311.247000441901</v>
      </c>
      <c r="AA1245" s="46">
        <v>0.96118846742373798</v>
      </c>
      <c r="AB1245" s="139">
        <v>18443.698993987498</v>
      </c>
      <c r="AC1245" s="45">
        <v>17132.827289768498</v>
      </c>
      <c r="AD1245" s="99">
        <v>0.951281903889869</v>
      </c>
      <c r="AE1245" s="142">
        <v>18068.269732836499</v>
      </c>
      <c r="AF1245" s="44">
        <v>18456.669063731199</v>
      </c>
      <c r="AG1245" s="45">
        <v>17367.631244513199</v>
      </c>
      <c r="AH1245" s="140">
        <v>0.96122271259599701</v>
      </c>
      <c r="AI1245" s="44">
        <v>18503.112505230099</v>
      </c>
      <c r="AJ1245" s="45">
        <v>17188.557272662802</v>
      </c>
      <c r="AK1245" s="46">
        <v>0.95131174854142697</v>
      </c>
    </row>
    <row r="1246" spans="1:37" x14ac:dyDescent="0.2">
      <c r="A1246" s="35" t="s">
        <v>5996</v>
      </c>
      <c r="B1246" s="35" t="s">
        <v>11809</v>
      </c>
      <c r="C1246" s="85" t="s">
        <v>982</v>
      </c>
      <c r="D1246" s="85" t="s">
        <v>982</v>
      </c>
      <c r="E1246" s="85" t="s">
        <v>12894</v>
      </c>
      <c r="F1246" s="85" t="s">
        <v>221</v>
      </c>
      <c r="G1246" s="85" t="s">
        <v>221</v>
      </c>
      <c r="H1246" s="840">
        <v>1.02149621057455</v>
      </c>
      <c r="I1246" s="840">
        <v>1.02406665269134</v>
      </c>
      <c r="J1246" s="86">
        <v>7447.25</v>
      </c>
      <c r="K1246" s="44">
        <v>7607.3376542012902</v>
      </c>
      <c r="L1246" s="45">
        <v>7157.4941469016503</v>
      </c>
      <c r="M1246" s="46">
        <v>0.961092234972863</v>
      </c>
      <c r="N1246" s="139">
        <v>7626.4803792556004</v>
      </c>
      <c r="O1246" s="45">
        <v>7083.8212918278696</v>
      </c>
      <c r="P1246" s="99">
        <v>0.95119960949717897</v>
      </c>
      <c r="Q1246" s="86">
        <v>7477.7410251281999</v>
      </c>
      <c r="R1246" s="44">
        <v>7638.4841208262796</v>
      </c>
      <c r="S1246" s="45">
        <v>7187.1664804561697</v>
      </c>
      <c r="T1246" s="140">
        <v>0.96114140036468498</v>
      </c>
      <c r="U1246" s="44">
        <v>7657.7052212957697</v>
      </c>
      <c r="V1246" s="45">
        <v>7113.1361192675304</v>
      </c>
      <c r="W1246" s="99">
        <v>0.95124130340493895</v>
      </c>
      <c r="X1246" s="86">
        <v>7508.5803237177497</v>
      </c>
      <c r="Y1246" s="44">
        <v>7669.9863474722797</v>
      </c>
      <c r="Z1246" s="45">
        <v>7217.1608138823003</v>
      </c>
      <c r="AA1246" s="46">
        <v>0.96118846742373798</v>
      </c>
      <c r="AB1246" s="139">
        <v>7689.2867185737196</v>
      </c>
      <c r="AC1246" s="45">
        <v>7142.7765858562298</v>
      </c>
      <c r="AD1246" s="99">
        <v>0.951281903889869</v>
      </c>
      <c r="AE1246" s="142">
        <v>7541.9465209810796</v>
      </c>
      <c r="AF1246" s="44">
        <v>7704.0697915380497</v>
      </c>
      <c r="AG1246" s="45">
        <v>7249.4902931513798</v>
      </c>
      <c r="AH1246" s="140">
        <v>0.96122271259599701</v>
      </c>
      <c r="AI1246" s="44">
        <v>7723.4559285182204</v>
      </c>
      <c r="AJ1246" s="45">
        <v>7174.7423322804498</v>
      </c>
      <c r="AK1246" s="46">
        <v>0.95131174854142697</v>
      </c>
    </row>
    <row r="1247" spans="1:37" x14ac:dyDescent="0.2">
      <c r="A1247" s="35" t="s">
        <v>5995</v>
      </c>
      <c r="B1247" s="35" t="s">
        <v>11808</v>
      </c>
      <c r="C1247" s="85" t="s">
        <v>982</v>
      </c>
      <c r="D1247" s="85" t="s">
        <v>982</v>
      </c>
      <c r="E1247" s="85" t="s">
        <v>12894</v>
      </c>
      <c r="F1247" s="85" t="s">
        <v>221</v>
      </c>
      <c r="G1247" s="85" t="s">
        <v>221</v>
      </c>
      <c r="H1247" s="840">
        <v>1.02149621057455</v>
      </c>
      <c r="I1247" s="840">
        <v>1.02406665269134</v>
      </c>
      <c r="J1247" s="86">
        <v>13918</v>
      </c>
      <c r="K1247" s="44">
        <v>14217.1842587765</v>
      </c>
      <c r="L1247" s="45">
        <v>13376.4817263523</v>
      </c>
      <c r="M1247" s="46">
        <v>0.961092234972862</v>
      </c>
      <c r="N1247" s="139">
        <v>14252.9596721581</v>
      </c>
      <c r="O1247" s="45">
        <v>13238.796164981701</v>
      </c>
      <c r="P1247" s="99">
        <v>0.95119960949717897</v>
      </c>
      <c r="Q1247" s="86">
        <v>13966.003470972801</v>
      </c>
      <c r="R1247" s="44">
        <v>14266.2196224697</v>
      </c>
      <c r="S1247" s="45">
        <v>13423.304133588899</v>
      </c>
      <c r="T1247" s="140">
        <v>0.96114140036468498</v>
      </c>
      <c r="U1247" s="44">
        <v>14302.1184259948</v>
      </c>
      <c r="V1247" s="45">
        <v>13285.039345086099</v>
      </c>
      <c r="W1247" s="99">
        <v>0.95124130340493895</v>
      </c>
      <c r="X1247" s="86">
        <v>14012.270712100501</v>
      </c>
      <c r="Y1247" s="44">
        <v>14313.4814339553</v>
      </c>
      <c r="Z1247" s="45">
        <v>13468.4330108904</v>
      </c>
      <c r="AA1247" s="46">
        <v>0.96118846742373798</v>
      </c>
      <c r="AB1247" s="139">
        <v>14349.499164745701</v>
      </c>
      <c r="AC1247" s="45">
        <v>13329.619560827199</v>
      </c>
      <c r="AD1247" s="99">
        <v>0.951281903889869</v>
      </c>
      <c r="AE1247" s="142">
        <v>14059.888255714301</v>
      </c>
      <c r="AF1247" s="44">
        <v>14362.1225743137</v>
      </c>
      <c r="AG1247" s="45">
        <v>13514.6839279543</v>
      </c>
      <c r="AH1247" s="140">
        <v>0.96122271259599701</v>
      </c>
      <c r="AI1247" s="44">
        <v>14398.262703243599</v>
      </c>
      <c r="AJ1247" s="45">
        <v>13375.336880840599</v>
      </c>
      <c r="AK1247" s="46">
        <v>0.95131174854142697</v>
      </c>
    </row>
    <row r="1248" spans="1:37" x14ac:dyDescent="0.2">
      <c r="A1248" s="35" t="s">
        <v>5994</v>
      </c>
      <c r="B1248" s="35" t="s">
        <v>11807</v>
      </c>
      <c r="C1248" s="85" t="s">
        <v>982</v>
      </c>
      <c r="D1248" s="85" t="s">
        <v>982</v>
      </c>
      <c r="E1248" s="85" t="s">
        <v>12894</v>
      </c>
      <c r="F1248" s="85" t="s">
        <v>221</v>
      </c>
      <c r="G1248" s="85" t="s">
        <v>221</v>
      </c>
      <c r="H1248" s="840">
        <v>1.02149621057455</v>
      </c>
      <c r="I1248" s="840">
        <v>1.02406665269134</v>
      </c>
      <c r="J1248" s="86">
        <v>5608</v>
      </c>
      <c r="K1248" s="44">
        <v>5728.5507489020501</v>
      </c>
      <c r="L1248" s="45">
        <v>5389.8052537278099</v>
      </c>
      <c r="M1248" s="46">
        <v>0.961092234972862</v>
      </c>
      <c r="N1248" s="139">
        <v>5742.9657882930496</v>
      </c>
      <c r="O1248" s="45">
        <v>5334.3274100601802</v>
      </c>
      <c r="P1248" s="99">
        <v>0.95119960949717897</v>
      </c>
      <c r="Q1248" s="86">
        <v>5631.8512586008601</v>
      </c>
      <c r="R1248" s="44">
        <v>5752.9147191802704</v>
      </c>
      <c r="S1248" s="45">
        <v>5413.0054053372396</v>
      </c>
      <c r="T1248" s="140">
        <v>0.96114140036468498</v>
      </c>
      <c r="U1248" s="44">
        <v>5767.3910668509097</v>
      </c>
      <c r="V1248" s="45">
        <v>5357.2495318142301</v>
      </c>
      <c r="W1248" s="99">
        <v>0.95124130340493895</v>
      </c>
      <c r="X1248" s="86">
        <v>5657.5147071299798</v>
      </c>
      <c r="Y1248" s="44">
        <v>5779.1298346030399</v>
      </c>
      <c r="Z1248" s="45">
        <v>5437.9378907735299</v>
      </c>
      <c r="AA1248" s="46">
        <v>0.96118846742373798</v>
      </c>
      <c r="AB1248" s="139">
        <v>5793.67214868264</v>
      </c>
      <c r="AC1248" s="45">
        <v>5381.8913618835404</v>
      </c>
      <c r="AD1248" s="99">
        <v>0.951281903889869</v>
      </c>
      <c r="AE1248" s="142">
        <v>5684.3913048901904</v>
      </c>
      <c r="AF1248" s="44">
        <v>5806.5841773682296</v>
      </c>
      <c r="AG1248" s="45">
        <v>5463.9660295436497</v>
      </c>
      <c r="AH1248" s="140">
        <v>0.96122271259599701</v>
      </c>
      <c r="AI1248" s="44">
        <v>5821.1955761866802</v>
      </c>
      <c r="AJ1248" s="45">
        <v>5407.6282316487705</v>
      </c>
      <c r="AK1248" s="46">
        <v>0.95131174854142697</v>
      </c>
    </row>
    <row r="1249" spans="1:37" x14ac:dyDescent="0.2">
      <c r="A1249" s="35" t="s">
        <v>5993</v>
      </c>
      <c r="B1249" s="35" t="s">
        <v>11806</v>
      </c>
      <c r="C1249" s="85" t="s">
        <v>982</v>
      </c>
      <c r="D1249" s="85" t="s">
        <v>982</v>
      </c>
      <c r="E1249" s="85" t="s">
        <v>12894</v>
      </c>
      <c r="F1249" s="85" t="s">
        <v>221</v>
      </c>
      <c r="G1249" s="85" t="s">
        <v>221</v>
      </c>
      <c r="H1249" s="840">
        <v>1.02149621057455</v>
      </c>
      <c r="I1249" s="840">
        <v>1.02406665269134</v>
      </c>
      <c r="J1249" s="86">
        <v>8712.5</v>
      </c>
      <c r="K1249" s="44">
        <v>8899.7857346307301</v>
      </c>
      <c r="L1249" s="45">
        <v>8373.5160972010708</v>
      </c>
      <c r="M1249" s="46">
        <v>0.961092234972863</v>
      </c>
      <c r="N1249" s="139">
        <v>8922.1807115733209</v>
      </c>
      <c r="O1249" s="45">
        <v>8287.3265977441697</v>
      </c>
      <c r="P1249" s="99">
        <v>0.95119960949717897</v>
      </c>
      <c r="Q1249" s="86">
        <v>8757.1822108787801</v>
      </c>
      <c r="R1249" s="44">
        <v>8945.4284437234892</v>
      </c>
      <c r="S1249" s="45">
        <v>8416.8903734127307</v>
      </c>
      <c r="T1249" s="140">
        <v>0.96114140036468498</v>
      </c>
      <c r="U1249" s="44">
        <v>8967.9382737028009</v>
      </c>
      <c r="V1249" s="45">
        <v>8330.1934204308709</v>
      </c>
      <c r="W1249" s="99">
        <v>0.95124130340493895</v>
      </c>
      <c r="X1249" s="86">
        <v>8801.9731216398995</v>
      </c>
      <c r="Y1249" s="44">
        <v>8991.1821893341603</v>
      </c>
      <c r="Z1249" s="45">
        <v>8460.3550550939908</v>
      </c>
      <c r="AA1249" s="46">
        <v>0.96118846742373798</v>
      </c>
      <c r="AB1249" s="139">
        <v>9013.8071517569406</v>
      </c>
      <c r="AC1249" s="45">
        <v>8373.1577491410608</v>
      </c>
      <c r="AD1249" s="99">
        <v>0.951281903889869</v>
      </c>
      <c r="AE1249" s="142">
        <v>8849.3324011658297</v>
      </c>
      <c r="AF1249" s="44">
        <v>9039.5595139054403</v>
      </c>
      <c r="AG1249" s="45">
        <v>8506.1792953122695</v>
      </c>
      <c r="AH1249" s="140">
        <v>0.96122271259599701</v>
      </c>
      <c r="AI1249" s="44">
        <v>9062.3062106149391</v>
      </c>
      <c r="AJ1249" s="45">
        <v>8418.4738799773695</v>
      </c>
      <c r="AK1249" s="46">
        <v>0.95131174854142697</v>
      </c>
    </row>
    <row r="1250" spans="1:37" x14ac:dyDescent="0.2">
      <c r="A1250" s="35" t="s">
        <v>5992</v>
      </c>
      <c r="B1250" s="35" t="s">
        <v>11805</v>
      </c>
      <c r="C1250" s="85" t="s">
        <v>982</v>
      </c>
      <c r="D1250" s="85" t="s">
        <v>982</v>
      </c>
      <c r="E1250" s="85" t="s">
        <v>12894</v>
      </c>
      <c r="F1250" s="85" t="s">
        <v>221</v>
      </c>
      <c r="G1250" s="85" t="s">
        <v>221</v>
      </c>
      <c r="H1250" s="840">
        <v>1.02149621057455</v>
      </c>
      <c r="I1250" s="840">
        <v>1.02406665269134</v>
      </c>
      <c r="J1250" s="86">
        <v>8352.8333333333303</v>
      </c>
      <c r="K1250" s="44">
        <v>8532.3875975607498</v>
      </c>
      <c r="L1250" s="45">
        <v>8027.8432566891597</v>
      </c>
      <c r="M1250" s="46">
        <v>0.961092234972862</v>
      </c>
      <c r="N1250" s="139">
        <v>8553.8580721553408</v>
      </c>
      <c r="O1250" s="45">
        <v>7945.2118048616903</v>
      </c>
      <c r="P1250" s="99">
        <v>0.95119960949717897</v>
      </c>
      <c r="Q1250" s="86">
        <v>8379.6245502882994</v>
      </c>
      <c r="R1250" s="44">
        <v>8559.75472415693</v>
      </c>
      <c r="S1250" s="45">
        <v>8054.0040747943804</v>
      </c>
      <c r="T1250" s="140">
        <v>0.96114140036468498</v>
      </c>
      <c r="U1250" s="44">
        <v>8581.2940640239303</v>
      </c>
      <c r="V1250" s="45">
        <v>7971.0449792602603</v>
      </c>
      <c r="W1250" s="99">
        <v>0.95124130340493895</v>
      </c>
      <c r="X1250" s="86">
        <v>8403.2974077018807</v>
      </c>
      <c r="Y1250" s="44">
        <v>8583.9364582983708</v>
      </c>
      <c r="Z1250" s="45">
        <v>8077.1525566148403</v>
      </c>
      <c r="AA1250" s="46">
        <v>0.96118846742373798</v>
      </c>
      <c r="AB1250" s="139">
        <v>8605.5366478751002</v>
      </c>
      <c r="AC1250" s="45">
        <v>7993.9047569514396</v>
      </c>
      <c r="AD1250" s="99">
        <v>0.951281903889869</v>
      </c>
      <c r="AE1250" s="142">
        <v>8428.6604080392699</v>
      </c>
      <c r="AF1250" s="44">
        <v>8609.8446670318208</v>
      </c>
      <c r="AG1250" s="45">
        <v>8101.8198209659904</v>
      </c>
      <c r="AH1250" s="140">
        <v>0.96122271259599701</v>
      </c>
      <c r="AI1250" s="44">
        <v>8631.5100507328298</v>
      </c>
      <c r="AJ1250" s="45">
        <v>8018.2836706337403</v>
      </c>
      <c r="AK1250" s="46">
        <v>0.95131174854142697</v>
      </c>
    </row>
    <row r="1251" spans="1:37" x14ac:dyDescent="0.2">
      <c r="A1251" s="35" t="s">
        <v>5991</v>
      </c>
      <c r="B1251" s="35" t="s">
        <v>11804</v>
      </c>
      <c r="C1251" s="85" t="s">
        <v>982</v>
      </c>
      <c r="D1251" s="85" t="s">
        <v>982</v>
      </c>
      <c r="E1251" s="85" t="s">
        <v>12894</v>
      </c>
      <c r="F1251" s="85" t="s">
        <v>221</v>
      </c>
      <c r="G1251" s="85" t="s">
        <v>221</v>
      </c>
      <c r="H1251" s="840">
        <v>1.02149621057455</v>
      </c>
      <c r="I1251" s="840">
        <v>1.02406665269134</v>
      </c>
      <c r="J1251" s="86">
        <v>9155.5</v>
      </c>
      <c r="K1251" s="44">
        <v>9352.3085559152496</v>
      </c>
      <c r="L1251" s="45">
        <v>8799.2799572940403</v>
      </c>
      <c r="M1251" s="46">
        <v>0.961092234972862</v>
      </c>
      <c r="N1251" s="139">
        <v>9375.8422387155897</v>
      </c>
      <c r="O1251" s="45">
        <v>8708.7080247514205</v>
      </c>
      <c r="P1251" s="99">
        <v>0.95119960949717897</v>
      </c>
      <c r="Q1251" s="86">
        <v>9182.9899519815008</v>
      </c>
      <c r="R1251" s="44">
        <v>9380.3894376932294</v>
      </c>
      <c r="S1251" s="45">
        <v>8826.1518219823301</v>
      </c>
      <c r="T1251" s="140">
        <v>0.96114140036468498</v>
      </c>
      <c r="U1251" s="44">
        <v>9403.9937818239305</v>
      </c>
      <c r="V1251" s="45">
        <v>8735.2393310773405</v>
      </c>
      <c r="W1251" s="99">
        <v>0.95124130340493895</v>
      </c>
      <c r="X1251" s="86">
        <v>9210.1026002338294</v>
      </c>
      <c r="Y1251" s="44">
        <v>9408.0849051416299</v>
      </c>
      <c r="Z1251" s="45">
        <v>8852.6444031341507</v>
      </c>
      <c r="AA1251" s="46">
        <v>0.96118846742373798</v>
      </c>
      <c r="AB1251" s="139">
        <v>9431.7589407652904</v>
      </c>
      <c r="AC1251" s="45">
        <v>8761.4039365714707</v>
      </c>
      <c r="AD1251" s="99">
        <v>0.951281903889869</v>
      </c>
      <c r="AE1251" s="142">
        <v>9240.5020195073794</v>
      </c>
      <c r="AF1251" s="44">
        <v>9439.1377967332301</v>
      </c>
      <c r="AG1251" s="45">
        <v>8882.1804169396801</v>
      </c>
      <c r="AH1251" s="140">
        <v>0.96122271259599701</v>
      </c>
      <c r="AI1251" s="44">
        <v>9462.8899723045197</v>
      </c>
      <c r="AJ1251" s="45">
        <v>8790.5981335781598</v>
      </c>
      <c r="AK1251" s="46">
        <v>0.95131174854142697</v>
      </c>
    </row>
    <row r="1252" spans="1:37" x14ac:dyDescent="0.2">
      <c r="A1252" s="35" t="s">
        <v>5990</v>
      </c>
      <c r="B1252" s="35" t="s">
        <v>11803</v>
      </c>
      <c r="C1252" s="85" t="s">
        <v>982</v>
      </c>
      <c r="D1252" s="85" t="s">
        <v>982</v>
      </c>
      <c r="E1252" s="85" t="s">
        <v>12894</v>
      </c>
      <c r="F1252" s="85" t="s">
        <v>221</v>
      </c>
      <c r="G1252" s="85" t="s">
        <v>221</v>
      </c>
      <c r="H1252" s="840">
        <v>1.02149621057455</v>
      </c>
      <c r="I1252" s="840">
        <v>1.02406665269134</v>
      </c>
      <c r="J1252" s="86">
        <v>15222.166666666701</v>
      </c>
      <c r="K1252" s="44">
        <v>15549.3855667342</v>
      </c>
      <c r="L1252" s="45">
        <v>14629.9061827961</v>
      </c>
      <c r="M1252" s="46">
        <v>0.961092234972862</v>
      </c>
      <c r="N1252" s="139">
        <v>15588.513265043101</v>
      </c>
      <c r="O1252" s="45">
        <v>14479.3189890343</v>
      </c>
      <c r="P1252" s="99">
        <v>0.95119960949717897</v>
      </c>
      <c r="Q1252" s="86">
        <v>15261.533581797999</v>
      </c>
      <c r="R1252" s="44">
        <v>15589.5987213628</v>
      </c>
      <c r="S1252" s="45">
        <v>14668.491758521999</v>
      </c>
      <c r="T1252" s="140">
        <v>0.96114140036468498</v>
      </c>
      <c r="U1252" s="44">
        <v>15628.8276100484</v>
      </c>
      <c r="V1252" s="45">
        <v>14517.4010963078</v>
      </c>
      <c r="W1252" s="99">
        <v>0.95124130340493895</v>
      </c>
      <c r="X1252" s="86">
        <v>15297.789573259101</v>
      </c>
      <c r="Y1252" s="44">
        <v>15626.634079251</v>
      </c>
      <c r="Z1252" s="45">
        <v>14704.058914891801</v>
      </c>
      <c r="AA1252" s="46">
        <v>0.96118846742373798</v>
      </c>
      <c r="AB1252" s="139">
        <v>15665.956161864</v>
      </c>
      <c r="AC1252" s="45">
        <v>14552.510390556499</v>
      </c>
      <c r="AD1252" s="99">
        <v>0.951281903889869</v>
      </c>
      <c r="AE1252" s="142">
        <v>15338.893448119499</v>
      </c>
      <c r="AF1252" s="44">
        <v>15668.6215316608</v>
      </c>
      <c r="AG1252" s="45">
        <v>14744.092768422401</v>
      </c>
      <c r="AH1252" s="140">
        <v>0.96122271259599701</v>
      </c>
      <c r="AI1252" s="44">
        <v>15708.049269404901</v>
      </c>
      <c r="AJ1252" s="45">
        <v>14592.0695468212</v>
      </c>
      <c r="AK1252" s="46">
        <v>0.95131174854142697</v>
      </c>
    </row>
    <row r="1253" spans="1:37" x14ac:dyDescent="0.2">
      <c r="A1253" s="35" t="s">
        <v>5989</v>
      </c>
      <c r="B1253" s="35" t="s">
        <v>11802</v>
      </c>
      <c r="C1253" s="85" t="s">
        <v>982</v>
      </c>
      <c r="D1253" s="85" t="s">
        <v>982</v>
      </c>
      <c r="E1253" s="85" t="s">
        <v>12894</v>
      </c>
      <c r="F1253" s="85" t="s">
        <v>221</v>
      </c>
      <c r="G1253" s="85" t="s">
        <v>221</v>
      </c>
      <c r="H1253" s="840">
        <v>1.02149621057455</v>
      </c>
      <c r="I1253" s="840">
        <v>1.02406665269134</v>
      </c>
      <c r="J1253" s="86">
        <v>9999.3333333333303</v>
      </c>
      <c r="K1253" s="44">
        <v>10214.2811082717</v>
      </c>
      <c r="L1253" s="45">
        <v>9610.2816215719795</v>
      </c>
      <c r="M1253" s="46">
        <v>0.961092234972862</v>
      </c>
      <c r="N1253" s="139">
        <v>10239.9838158116</v>
      </c>
      <c r="O1253" s="45">
        <v>9511.3619618987905</v>
      </c>
      <c r="P1253" s="99">
        <v>0.95119960949717897</v>
      </c>
      <c r="Q1253" s="86">
        <v>10029.669308779699</v>
      </c>
      <c r="R1253" s="44">
        <v>10245.2691922343</v>
      </c>
      <c r="S1253" s="45">
        <v>9639.9304046352408</v>
      </c>
      <c r="T1253" s="140">
        <v>0.96114140036468498</v>
      </c>
      <c r="U1253" s="44">
        <v>10271.049876643099</v>
      </c>
      <c r="V1253" s="45">
        <v>9540.63570600413</v>
      </c>
      <c r="W1253" s="99">
        <v>0.95124130340493895</v>
      </c>
      <c r="X1253" s="86">
        <v>10057.803667889501</v>
      </c>
      <c r="Y1253" s="44">
        <v>10274.0083334519</v>
      </c>
      <c r="Z1253" s="45">
        <v>9667.4448931875504</v>
      </c>
      <c r="AA1253" s="46">
        <v>0.96118846742373798</v>
      </c>
      <c r="AB1253" s="139">
        <v>10299.8613356023</v>
      </c>
      <c r="AC1253" s="45">
        <v>9567.8066221404297</v>
      </c>
      <c r="AD1253" s="99">
        <v>0.951281903889869</v>
      </c>
      <c r="AE1253" s="142">
        <v>10089.8461717515</v>
      </c>
      <c r="AF1253" s="44">
        <v>10306.739629724199</v>
      </c>
      <c r="AG1253" s="45">
        <v>9698.5893068873193</v>
      </c>
      <c r="AH1253" s="140">
        <v>0.96122271259599701</v>
      </c>
      <c r="AI1253" s="44">
        <v>10332.6749952761</v>
      </c>
      <c r="AJ1253" s="45">
        <v>9598.5892041629395</v>
      </c>
      <c r="AK1253" s="46">
        <v>0.95131174854142697</v>
      </c>
    </row>
    <row r="1254" spans="1:37" x14ac:dyDescent="0.2">
      <c r="A1254" s="35" t="s">
        <v>5988</v>
      </c>
      <c r="B1254" s="35" t="s">
        <v>11801</v>
      </c>
      <c r="C1254" s="85" t="s">
        <v>982</v>
      </c>
      <c r="D1254" s="85" t="s">
        <v>982</v>
      </c>
      <c r="E1254" s="85" t="s">
        <v>12894</v>
      </c>
      <c r="F1254" s="85" t="s">
        <v>221</v>
      </c>
      <c r="G1254" s="85" t="s">
        <v>221</v>
      </c>
      <c r="H1254" s="840">
        <v>1.02149621057455</v>
      </c>
      <c r="I1254" s="840">
        <v>1.02406665269134</v>
      </c>
      <c r="J1254" s="86">
        <v>16573.916666666701</v>
      </c>
      <c r="K1254" s="44">
        <v>16930.1930693783</v>
      </c>
      <c r="L1254" s="45">
        <v>15929.062611420601</v>
      </c>
      <c r="M1254" s="46">
        <v>0.961092234972862</v>
      </c>
      <c r="N1254" s="139">
        <v>16972.795362818601</v>
      </c>
      <c r="O1254" s="45">
        <v>15765.1030611721</v>
      </c>
      <c r="P1254" s="99">
        <v>0.95119960949717897</v>
      </c>
      <c r="Q1254" s="86">
        <v>16618.595196783801</v>
      </c>
      <c r="R1254" s="44">
        <v>16975.832018587</v>
      </c>
      <c r="S1254" s="45">
        <v>15972.8198595306</v>
      </c>
      <c r="T1254" s="140">
        <v>0.96114140036468498</v>
      </c>
      <c r="U1254" s="44">
        <v>17018.549155602901</v>
      </c>
      <c r="V1254" s="45">
        <v>15808.294155747701</v>
      </c>
      <c r="W1254" s="99">
        <v>0.95124130340493895</v>
      </c>
      <c r="X1254" s="86">
        <v>16660.657879068702</v>
      </c>
      <c r="Y1254" s="44">
        <v>17018.798889147602</v>
      </c>
      <c r="Z1254" s="45">
        <v>16014.0322130533</v>
      </c>
      <c r="AA1254" s="46">
        <v>0.96118846742373798</v>
      </c>
      <c r="AB1254" s="139">
        <v>17061.624145853501</v>
      </c>
      <c r="AC1254" s="45">
        <v>15848.982347258199</v>
      </c>
      <c r="AD1254" s="99">
        <v>0.951281903889869</v>
      </c>
      <c r="AE1254" s="142">
        <v>16704.194767680099</v>
      </c>
      <c r="AF1254" s="44">
        <v>17063.271655884299</v>
      </c>
      <c r="AG1254" s="45">
        <v>16056.451406321299</v>
      </c>
      <c r="AH1254" s="140">
        <v>0.96122271259599701</v>
      </c>
      <c r="AI1254" s="44">
        <v>17106.208821642402</v>
      </c>
      <c r="AJ1254" s="45">
        <v>15890.8967324183</v>
      </c>
      <c r="AK1254" s="46">
        <v>0.95131174854142697</v>
      </c>
    </row>
    <row r="1255" spans="1:37" x14ac:dyDescent="0.2">
      <c r="A1255" s="35" t="s">
        <v>5987</v>
      </c>
      <c r="B1255" s="35" t="s">
        <v>11800</v>
      </c>
      <c r="C1255" s="85" t="s">
        <v>982</v>
      </c>
      <c r="D1255" s="85" t="s">
        <v>982</v>
      </c>
      <c r="E1255" s="85" t="s">
        <v>12894</v>
      </c>
      <c r="F1255" s="85" t="s">
        <v>221</v>
      </c>
      <c r="G1255" s="85" t="s">
        <v>221</v>
      </c>
      <c r="H1255" s="840">
        <v>1.02149621057455</v>
      </c>
      <c r="I1255" s="840">
        <v>1.02406665269134</v>
      </c>
      <c r="J1255" s="86">
        <v>8890.9166666666697</v>
      </c>
      <c r="K1255" s="44">
        <v>9082.0376835340703</v>
      </c>
      <c r="L1255" s="45">
        <v>8544.9909701241395</v>
      </c>
      <c r="M1255" s="46">
        <v>0.961092234972863</v>
      </c>
      <c r="N1255" s="139">
        <v>9104.8912701910103</v>
      </c>
      <c r="O1255" s="45">
        <v>8457.0364614052996</v>
      </c>
      <c r="P1255" s="99">
        <v>0.95119960949717897</v>
      </c>
      <c r="Q1255" s="86">
        <v>8920.9358897753591</v>
      </c>
      <c r="R1255" s="44">
        <v>9112.7022061839907</v>
      </c>
      <c r="S1255" s="45">
        <v>8574.2808136622607</v>
      </c>
      <c r="T1255" s="140">
        <v>0.96114140036468498</v>
      </c>
      <c r="U1255" s="44">
        <v>9135.6329555163193</v>
      </c>
      <c r="V1255" s="45">
        <v>8485.9626833818093</v>
      </c>
      <c r="W1255" s="99">
        <v>0.95124130340493895</v>
      </c>
      <c r="X1255" s="86">
        <v>8951.4521826772307</v>
      </c>
      <c r="Y1255" s="44">
        <v>9143.8744837440408</v>
      </c>
      <c r="Z1255" s="45">
        <v>8604.0326046844093</v>
      </c>
      <c r="AA1255" s="46">
        <v>0.96118846742373798</v>
      </c>
      <c r="AB1255" s="139">
        <v>9166.8836734408906</v>
      </c>
      <c r="AC1255" s="45">
        <v>8515.3544749163193</v>
      </c>
      <c r="AD1255" s="99">
        <v>0.951281903889869</v>
      </c>
      <c r="AE1255" s="142">
        <v>8982.3531743957901</v>
      </c>
      <c r="AF1255" s="44">
        <v>9175.4397296875395</v>
      </c>
      <c r="AG1255" s="45">
        <v>8634.0418837879897</v>
      </c>
      <c r="AH1255" s="140">
        <v>0.96122271259599701</v>
      </c>
      <c r="AI1255" s="44">
        <v>9198.5283485949603</v>
      </c>
      <c r="AJ1255" s="45">
        <v>8545.0181043511002</v>
      </c>
      <c r="AK1255" s="46">
        <v>0.95131174854142697</v>
      </c>
    </row>
    <row r="1256" spans="1:37" x14ac:dyDescent="0.2">
      <c r="A1256" s="35" t="s">
        <v>5986</v>
      </c>
      <c r="B1256" s="35" t="s">
        <v>11799</v>
      </c>
      <c r="C1256" s="85" t="s">
        <v>982</v>
      </c>
      <c r="D1256" s="85" t="s">
        <v>982</v>
      </c>
      <c r="E1256" s="85" t="s">
        <v>12894</v>
      </c>
      <c r="F1256" s="85" t="s">
        <v>221</v>
      </c>
      <c r="G1256" s="85" t="s">
        <v>221</v>
      </c>
      <c r="H1256" s="840">
        <v>1.02149621057455</v>
      </c>
      <c r="I1256" s="840">
        <v>1.02406665269134</v>
      </c>
      <c r="J1256" s="86">
        <v>6236.4166666666697</v>
      </c>
      <c r="K1256" s="44">
        <v>6370.4759925639401</v>
      </c>
      <c r="L1256" s="45">
        <v>5993.7716323886798</v>
      </c>
      <c r="M1256" s="46">
        <v>0.961092234972862</v>
      </c>
      <c r="N1256" s="139">
        <v>6386.5063406218396</v>
      </c>
      <c r="O1256" s="45">
        <v>5932.0770979950303</v>
      </c>
      <c r="P1256" s="99">
        <v>0.95119960949717897</v>
      </c>
      <c r="Q1256" s="86">
        <v>6262.1734236164402</v>
      </c>
      <c r="R1256" s="44">
        <v>6396.7864221848204</v>
      </c>
      <c r="S1256" s="45">
        <v>6018.8341337012098</v>
      </c>
      <c r="T1256" s="140">
        <v>0.96114140036468498</v>
      </c>
      <c r="U1256" s="44">
        <v>6412.8829764955699</v>
      </c>
      <c r="V1256" s="45">
        <v>5956.8380096286701</v>
      </c>
      <c r="W1256" s="99">
        <v>0.95124130340493895</v>
      </c>
      <c r="X1256" s="86">
        <v>6292.4800298545697</v>
      </c>
      <c r="Y1256" s="44">
        <v>6427.7445056124498</v>
      </c>
      <c r="Z1256" s="45">
        <v>6048.2592361903999</v>
      </c>
      <c r="AA1256" s="46">
        <v>0.96118846742373798</v>
      </c>
      <c r="AB1256" s="139">
        <v>6443.91896130029</v>
      </c>
      <c r="AC1256" s="45">
        <v>5985.9223829890398</v>
      </c>
      <c r="AD1256" s="99">
        <v>0.951281903889869</v>
      </c>
      <c r="AE1256" s="142">
        <v>6323.6453784327005</v>
      </c>
      <c r="AF1256" s="44">
        <v>6459.5797910862402</v>
      </c>
      <c r="AG1256" s="45">
        <v>6078.4315641522198</v>
      </c>
      <c r="AH1256" s="140">
        <v>0.96122271259599701</v>
      </c>
      <c r="AI1256" s="44">
        <v>6475.8343554986604</v>
      </c>
      <c r="AJ1256" s="45">
        <v>6015.7581421127297</v>
      </c>
      <c r="AK1256" s="46">
        <v>0.95131174854142697</v>
      </c>
    </row>
    <row r="1257" spans="1:37" x14ac:dyDescent="0.2">
      <c r="A1257" s="35" t="s">
        <v>5985</v>
      </c>
      <c r="B1257" s="35" t="s">
        <v>11798</v>
      </c>
      <c r="C1257" s="85" t="s">
        <v>982</v>
      </c>
      <c r="D1257" s="85" t="s">
        <v>982</v>
      </c>
      <c r="E1257" s="85" t="s">
        <v>12894</v>
      </c>
      <c r="F1257" s="85" t="s">
        <v>221</v>
      </c>
      <c r="G1257" s="85" t="s">
        <v>221</v>
      </c>
      <c r="H1257" s="840">
        <v>1.02149621057455</v>
      </c>
      <c r="I1257" s="840">
        <v>1.02406665269134</v>
      </c>
      <c r="J1257" s="86">
        <v>14116.666666666701</v>
      </c>
      <c r="K1257" s="44">
        <v>14420.121505944</v>
      </c>
      <c r="L1257" s="45">
        <v>13567.418717033601</v>
      </c>
      <c r="M1257" s="46">
        <v>0.961092234972863</v>
      </c>
      <c r="N1257" s="139">
        <v>14456.4075804928</v>
      </c>
      <c r="O1257" s="45">
        <v>13427.7678207352</v>
      </c>
      <c r="P1257" s="99">
        <v>0.95119960949717897</v>
      </c>
      <c r="Q1257" s="86">
        <v>14152.440268688</v>
      </c>
      <c r="R1257" s="44">
        <v>14456.664104847399</v>
      </c>
      <c r="S1257" s="45">
        <v>13602.4962584243</v>
      </c>
      <c r="T1257" s="140">
        <v>0.96114140036468498</v>
      </c>
      <c r="U1257" s="44">
        <v>14493.042133369499</v>
      </c>
      <c r="V1257" s="45">
        <v>13462.3857275473</v>
      </c>
      <c r="W1257" s="99">
        <v>0.95124130340493895</v>
      </c>
      <c r="X1257" s="86">
        <v>14189.9171980343</v>
      </c>
      <c r="Y1257" s="44">
        <v>14494.9466461586</v>
      </c>
      <c r="Z1257" s="45">
        <v>13639.1847644483</v>
      </c>
      <c r="AA1257" s="46">
        <v>0.96118846742373798</v>
      </c>
      <c r="AB1257" s="139">
        <v>14531.4210069583</v>
      </c>
      <c r="AC1257" s="45">
        <v>13498.6114481857</v>
      </c>
      <c r="AD1257" s="99">
        <v>0.951281903889869</v>
      </c>
      <c r="AE1257" s="142">
        <v>14226.9896967147</v>
      </c>
      <c r="AF1257" s="44">
        <v>14532.8160630772</v>
      </c>
      <c r="AG1257" s="45">
        <v>13675.3056283514</v>
      </c>
      <c r="AH1257" s="140">
        <v>0.96122271259599701</v>
      </c>
      <c r="AI1257" s="44">
        <v>14569.3857165888</v>
      </c>
      <c r="AJ1257" s="45">
        <v>13534.3024448625</v>
      </c>
      <c r="AK1257" s="46">
        <v>0.95131174854142697</v>
      </c>
    </row>
    <row r="1258" spans="1:37" x14ac:dyDescent="0.2">
      <c r="A1258" s="35" t="s">
        <v>5984</v>
      </c>
      <c r="B1258" s="35" t="s">
        <v>11797</v>
      </c>
      <c r="C1258" s="85" t="s">
        <v>982</v>
      </c>
      <c r="D1258" s="85" t="s">
        <v>982</v>
      </c>
      <c r="E1258" s="85" t="s">
        <v>12894</v>
      </c>
      <c r="F1258" s="85" t="s">
        <v>221</v>
      </c>
      <c r="G1258" s="85" t="s">
        <v>221</v>
      </c>
      <c r="H1258" s="840">
        <v>1.02149621057455</v>
      </c>
      <c r="I1258" s="840">
        <v>1.02406665269134</v>
      </c>
      <c r="J1258" s="86">
        <v>11989.416666666701</v>
      </c>
      <c r="K1258" s="44">
        <v>12247.143691999299</v>
      </c>
      <c r="L1258" s="45">
        <v>11522.9352601876</v>
      </c>
      <c r="M1258" s="46">
        <v>0.961092234972862</v>
      </c>
      <c r="N1258" s="139">
        <v>12277.9617935551</v>
      </c>
      <c r="O1258" s="45">
        <v>11404.3284514323</v>
      </c>
      <c r="P1258" s="99">
        <v>0.95119960949717897</v>
      </c>
      <c r="Q1258" s="86">
        <v>12022.981448284399</v>
      </c>
      <c r="R1258" s="44">
        <v>12281.429989230501</v>
      </c>
      <c r="S1258" s="45">
        <v>11555.7852257626</v>
      </c>
      <c r="T1258" s="140">
        <v>0.96114140036468498</v>
      </c>
      <c r="U1258" s="44">
        <v>12312.334367114699</v>
      </c>
      <c r="V1258" s="45">
        <v>11436.756543679399</v>
      </c>
      <c r="W1258" s="99">
        <v>0.95124130340493895</v>
      </c>
      <c r="X1258" s="86">
        <v>12056.708726913799</v>
      </c>
      <c r="Y1258" s="44">
        <v>12315.8822765435</v>
      </c>
      <c r="Z1258" s="45">
        <v>11588.7693833966</v>
      </c>
      <c r="AA1258" s="46">
        <v>0.96118846742373798</v>
      </c>
      <c r="AB1258" s="139">
        <v>12346.8733484451</v>
      </c>
      <c r="AC1258" s="45">
        <v>11469.328832384101</v>
      </c>
      <c r="AD1258" s="99">
        <v>0.951281903889869</v>
      </c>
      <c r="AE1258" s="142">
        <v>12093.968396718399</v>
      </c>
      <c r="AF1258" s="44">
        <v>12353.942888056201</v>
      </c>
      <c r="AG1258" s="45">
        <v>11624.997108344</v>
      </c>
      <c r="AH1258" s="140">
        <v>0.96122271259599801</v>
      </c>
      <c r="AI1258" s="44">
        <v>12385.029733782299</v>
      </c>
      <c r="AJ1258" s="45">
        <v>11505.134222287001</v>
      </c>
      <c r="AK1258" s="46">
        <v>0.95131174854142697</v>
      </c>
    </row>
    <row r="1259" spans="1:37" x14ac:dyDescent="0.2">
      <c r="A1259" s="35" t="s">
        <v>5983</v>
      </c>
      <c r="B1259" s="35" t="s">
        <v>11796</v>
      </c>
      <c r="C1259" s="85" t="s">
        <v>982</v>
      </c>
      <c r="D1259" s="85" t="s">
        <v>982</v>
      </c>
      <c r="E1259" s="85" t="s">
        <v>12894</v>
      </c>
      <c r="F1259" s="85" t="s">
        <v>221</v>
      </c>
      <c r="G1259" s="85" t="s">
        <v>221</v>
      </c>
      <c r="H1259" s="840">
        <v>1.02149621057455</v>
      </c>
      <c r="I1259" s="840">
        <v>1.02406665269134</v>
      </c>
      <c r="J1259" s="86">
        <v>6750.75</v>
      </c>
      <c r="K1259" s="44">
        <v>6895.8655435361197</v>
      </c>
      <c r="L1259" s="45">
        <v>6488.0934052430503</v>
      </c>
      <c r="M1259" s="46">
        <v>0.961092234972863</v>
      </c>
      <c r="N1259" s="139">
        <v>6913.2179556560804</v>
      </c>
      <c r="O1259" s="45">
        <v>6421.3107638130796</v>
      </c>
      <c r="P1259" s="99">
        <v>0.95119960949717897</v>
      </c>
      <c r="Q1259" s="86">
        <v>6768.5200326441</v>
      </c>
      <c r="R1259" s="44">
        <v>6914.0175645438403</v>
      </c>
      <c r="S1259" s="45">
        <v>6505.5048225719702</v>
      </c>
      <c r="T1259" s="140">
        <v>0.96114140036468498</v>
      </c>
      <c r="U1259" s="44">
        <v>6931.4156535041402</v>
      </c>
      <c r="V1259" s="45">
        <v>6438.4958179748101</v>
      </c>
      <c r="W1259" s="99">
        <v>0.95124130340493895</v>
      </c>
      <c r="X1259" s="86">
        <v>6784.7690417479598</v>
      </c>
      <c r="Y1259" s="44">
        <v>6930.6158657690303</v>
      </c>
      <c r="Z1259" s="45">
        <v>6521.4417570617497</v>
      </c>
      <c r="AA1259" s="46">
        <v>0.96118846742373798</v>
      </c>
      <c r="AB1259" s="139">
        <v>6948.05572186668</v>
      </c>
      <c r="AC1259" s="45">
        <v>6454.22801148704</v>
      </c>
      <c r="AD1259" s="99">
        <v>0.951281903889869</v>
      </c>
      <c r="AE1259" s="142">
        <v>6801.7044539224098</v>
      </c>
      <c r="AF1259" s="44">
        <v>6947.9153251297503</v>
      </c>
      <c r="AG1259" s="45">
        <v>6537.9528054755801</v>
      </c>
      <c r="AH1259" s="140">
        <v>0.96122271259599701</v>
      </c>
      <c r="AI1259" s="44">
        <v>6965.3987127241198</v>
      </c>
      <c r="AJ1259" s="45">
        <v>6470.5413571229401</v>
      </c>
      <c r="AK1259" s="46">
        <v>0.95131174854142697</v>
      </c>
    </row>
    <row r="1260" spans="1:37" x14ac:dyDescent="0.2">
      <c r="A1260" s="35" t="s">
        <v>5982</v>
      </c>
      <c r="B1260" s="35" t="s">
        <v>11795</v>
      </c>
      <c r="C1260" s="85" t="s">
        <v>982</v>
      </c>
      <c r="D1260" s="85" t="s">
        <v>982</v>
      </c>
      <c r="E1260" s="85" t="s">
        <v>12894</v>
      </c>
      <c r="F1260" s="85" t="s">
        <v>221</v>
      </c>
      <c r="G1260" s="85" t="s">
        <v>221</v>
      </c>
      <c r="H1260" s="840">
        <v>1.02149621057455</v>
      </c>
      <c r="I1260" s="840">
        <v>1.02406665269134</v>
      </c>
      <c r="J1260" s="86">
        <v>5002.8333333333303</v>
      </c>
      <c r="K1260" s="44">
        <v>5110.3752921360201</v>
      </c>
      <c r="L1260" s="45">
        <v>4808.1842695300702</v>
      </c>
      <c r="M1260" s="46">
        <v>0.961092234972862</v>
      </c>
      <c r="N1260" s="139">
        <v>5123.2347856393399</v>
      </c>
      <c r="O1260" s="45">
        <v>4758.6931130461398</v>
      </c>
      <c r="P1260" s="99">
        <v>0.95119960949717897</v>
      </c>
      <c r="Q1260" s="86">
        <v>5014.9382843828598</v>
      </c>
      <c r="R1260" s="44">
        <v>5122.7404537622997</v>
      </c>
      <c r="S1260" s="45">
        <v>4820.0648053942105</v>
      </c>
      <c r="T1260" s="140">
        <v>0.96114140036468498</v>
      </c>
      <c r="U1260" s="44">
        <v>5135.6310623416202</v>
      </c>
      <c r="V1260" s="45">
        <v>4770.4164301316796</v>
      </c>
      <c r="W1260" s="99">
        <v>0.95124130340493895</v>
      </c>
      <c r="X1260" s="86">
        <v>5029.4459931699903</v>
      </c>
      <c r="Y1260" s="44">
        <v>5137.5600233124796</v>
      </c>
      <c r="Z1260" s="45">
        <v>4834.2454861655197</v>
      </c>
      <c r="AA1260" s="46">
        <v>0.96118846742373798</v>
      </c>
      <c r="AB1260" s="139">
        <v>5150.48792311748</v>
      </c>
      <c r="AC1260" s="45">
        <v>4784.4209598940197</v>
      </c>
      <c r="AD1260" s="99">
        <v>0.951281903889869</v>
      </c>
      <c r="AE1260" s="142">
        <v>5042.9314032845996</v>
      </c>
      <c r="AF1260" s="44">
        <v>5151.3353186425902</v>
      </c>
      <c r="AG1260" s="45">
        <v>4847.3802029007602</v>
      </c>
      <c r="AH1260" s="140">
        <v>0.96122271259599701</v>
      </c>
      <c r="AI1260" s="44">
        <v>5164.2978819137097</v>
      </c>
      <c r="AJ1260" s="45">
        <v>4797.3998910331402</v>
      </c>
      <c r="AK1260" s="46">
        <v>0.95131174854142697</v>
      </c>
    </row>
    <row r="1261" spans="1:37" x14ac:dyDescent="0.2">
      <c r="A1261" s="35" t="s">
        <v>5981</v>
      </c>
      <c r="B1261" s="35" t="s">
        <v>11794</v>
      </c>
      <c r="C1261" s="85" t="s">
        <v>982</v>
      </c>
      <c r="D1261" s="85" t="s">
        <v>982</v>
      </c>
      <c r="E1261" s="85" t="s">
        <v>12894</v>
      </c>
      <c r="F1261" s="85" t="s">
        <v>221</v>
      </c>
      <c r="G1261" s="85" t="s">
        <v>221</v>
      </c>
      <c r="H1261" s="840">
        <v>1.02149621057455</v>
      </c>
      <c r="I1261" s="840">
        <v>1.02406665269134</v>
      </c>
      <c r="J1261" s="86">
        <v>14223.666666666701</v>
      </c>
      <c r="K1261" s="44">
        <v>14529.4216004755</v>
      </c>
      <c r="L1261" s="45">
        <v>13670.255586175699</v>
      </c>
      <c r="M1261" s="46">
        <v>0.961092234972863</v>
      </c>
      <c r="N1261" s="139">
        <v>14565.9827123308</v>
      </c>
      <c r="O1261" s="45">
        <v>13529.546178951399</v>
      </c>
      <c r="P1261" s="99">
        <v>0.95119960949717897</v>
      </c>
      <c r="Q1261" s="86">
        <v>14268.5878172006</v>
      </c>
      <c r="R1261" s="44">
        <v>14575.3083855205</v>
      </c>
      <c r="S1261" s="45">
        <v>13714.130475850599</v>
      </c>
      <c r="T1261" s="140">
        <v>0.96114140036468498</v>
      </c>
      <c r="U1261" s="44">
        <v>14611.984964593101</v>
      </c>
      <c r="V1261" s="45">
        <v>13572.870072981699</v>
      </c>
      <c r="W1261" s="99">
        <v>0.95124130340493895</v>
      </c>
      <c r="X1261" s="86">
        <v>14313.194060883099</v>
      </c>
      <c r="Y1261" s="44">
        <v>14620.8734944102</v>
      </c>
      <c r="Z1261" s="45">
        <v>13757.677063318801</v>
      </c>
      <c r="AA1261" s="46">
        <v>0.96118846742373798</v>
      </c>
      <c r="AB1261" s="139">
        <v>14657.664731250199</v>
      </c>
      <c r="AC1261" s="45">
        <v>13615.8824969821</v>
      </c>
      <c r="AD1261" s="99">
        <v>0.951281903889869</v>
      </c>
      <c r="AE1261" s="142">
        <v>14360.734739596701</v>
      </c>
      <c r="AF1261" s="44">
        <v>14669.436117564301</v>
      </c>
      <c r="AG1261" s="45">
        <v>13803.864401266699</v>
      </c>
      <c r="AH1261" s="140">
        <v>0.96122271259599701</v>
      </c>
      <c r="AI1261" s="44">
        <v>14706.349554967101</v>
      </c>
      <c r="AJ1261" s="45">
        <v>13661.5356754654</v>
      </c>
      <c r="AK1261" s="46">
        <v>0.95131174854142697</v>
      </c>
    </row>
    <row r="1262" spans="1:37" x14ac:dyDescent="0.2">
      <c r="A1262" s="35" t="s">
        <v>5980</v>
      </c>
      <c r="B1262" s="35" t="s">
        <v>11793</v>
      </c>
      <c r="C1262" s="85" t="s">
        <v>982</v>
      </c>
      <c r="D1262" s="85" t="s">
        <v>982</v>
      </c>
      <c r="E1262" s="85" t="s">
        <v>12894</v>
      </c>
      <c r="F1262" s="85" t="s">
        <v>221</v>
      </c>
      <c r="G1262" s="85" t="s">
        <v>221</v>
      </c>
      <c r="H1262" s="840">
        <v>1.02149621057455</v>
      </c>
      <c r="I1262" s="840">
        <v>1.02406665269134</v>
      </c>
      <c r="J1262" s="86">
        <v>5585.1666666666697</v>
      </c>
      <c r="K1262" s="44">
        <v>5705.22658542727</v>
      </c>
      <c r="L1262" s="45">
        <v>5367.8603143625996</v>
      </c>
      <c r="M1262" s="46">
        <v>0.961092234972863</v>
      </c>
      <c r="N1262" s="139">
        <v>5719.5829330566003</v>
      </c>
      <c r="O1262" s="45">
        <v>5312.6083523099996</v>
      </c>
      <c r="P1262" s="99">
        <v>0.95119960949717897</v>
      </c>
      <c r="Q1262" s="86">
        <v>5605.0580334694596</v>
      </c>
      <c r="R1262" s="44">
        <v>5725.5455412394704</v>
      </c>
      <c r="S1262" s="45">
        <v>5387.2533274141697</v>
      </c>
      <c r="T1262" s="140">
        <v>0.96114140036468498</v>
      </c>
      <c r="U1262" s="44">
        <v>5739.9530184757896</v>
      </c>
      <c r="V1262" s="45">
        <v>5331.7627094178197</v>
      </c>
      <c r="W1262" s="99">
        <v>0.95124130340493895</v>
      </c>
      <c r="X1262" s="86">
        <v>5620.6543318761596</v>
      </c>
      <c r="Y1262" s="44">
        <v>5741.4771009609003</v>
      </c>
      <c r="Z1262" s="45">
        <v>5402.5081231746399</v>
      </c>
      <c r="AA1262" s="46">
        <v>0.96118846742373798</v>
      </c>
      <c r="AB1262" s="139">
        <v>5755.9246675795202</v>
      </c>
      <c r="AC1262" s="45">
        <v>5346.8267539339904</v>
      </c>
      <c r="AD1262" s="99">
        <v>0.951281903889869</v>
      </c>
      <c r="AE1262" s="142">
        <v>5638.3439171453101</v>
      </c>
      <c r="AF1262" s="44">
        <v>5759.5469452799798</v>
      </c>
      <c r="AG1262" s="45">
        <v>5419.7042345875598</v>
      </c>
      <c r="AH1262" s="140">
        <v>0.96122271259599701</v>
      </c>
      <c r="AI1262" s="44">
        <v>5774.0399819535896</v>
      </c>
      <c r="AJ1262" s="45">
        <v>5363.8228106974202</v>
      </c>
      <c r="AK1262" s="46">
        <v>0.95131174854142697</v>
      </c>
    </row>
    <row r="1263" spans="1:37" x14ac:dyDescent="0.2">
      <c r="A1263" s="35" t="s">
        <v>5979</v>
      </c>
      <c r="B1263" s="35" t="s">
        <v>11792</v>
      </c>
      <c r="C1263" s="85" t="s">
        <v>982</v>
      </c>
      <c r="D1263" s="85" t="s">
        <v>982</v>
      </c>
      <c r="E1263" s="85" t="s">
        <v>12894</v>
      </c>
      <c r="F1263" s="85" t="s">
        <v>221</v>
      </c>
      <c r="G1263" s="85" t="s">
        <v>221</v>
      </c>
      <c r="H1263" s="840">
        <v>1.02149621057455</v>
      </c>
      <c r="I1263" s="840">
        <v>1.02406665269134</v>
      </c>
      <c r="J1263" s="86">
        <v>5256.75</v>
      </c>
      <c r="K1263" s="44">
        <v>5369.7502049377399</v>
      </c>
      <c r="L1263" s="45">
        <v>5052.2216061935997</v>
      </c>
      <c r="M1263" s="46">
        <v>0.961092234972863</v>
      </c>
      <c r="N1263" s="139">
        <v>5383.26237653522</v>
      </c>
      <c r="O1263" s="45">
        <v>5000.2185472243</v>
      </c>
      <c r="P1263" s="99">
        <v>0.95119960949717897</v>
      </c>
      <c r="Q1263" s="86">
        <v>5268.9861029068497</v>
      </c>
      <c r="R1263" s="44">
        <v>5382.2493376892899</v>
      </c>
      <c r="S1263" s="45">
        <v>5064.24068144995</v>
      </c>
      <c r="T1263" s="140">
        <v>0.96114140036468498</v>
      </c>
      <c r="U1263" s="44">
        <v>5395.79296148102</v>
      </c>
      <c r="V1263" s="45">
        <v>5012.0772081516197</v>
      </c>
      <c r="W1263" s="99">
        <v>0.95124130340493895</v>
      </c>
      <c r="X1263" s="86">
        <v>5278.4269434792704</v>
      </c>
      <c r="Y1263" s="44">
        <v>5391.8931205586596</v>
      </c>
      <c r="Z1263" s="45">
        <v>5073.5631042110099</v>
      </c>
      <c r="AA1263" s="46">
        <v>0.96118846742373798</v>
      </c>
      <c r="AB1263" s="139">
        <v>5405.46101148461</v>
      </c>
      <c r="AC1263" s="45">
        <v>5021.2720323365402</v>
      </c>
      <c r="AD1263" s="99">
        <v>0.951281903889869</v>
      </c>
      <c r="AE1263" s="142">
        <v>5287.6374377469001</v>
      </c>
      <c r="AF1263" s="44">
        <v>5401.3016055505605</v>
      </c>
      <c r="AG1263" s="45">
        <v>5082.5972011352296</v>
      </c>
      <c r="AH1263" s="140">
        <v>0.96122271259599701</v>
      </c>
      <c r="AI1263" s="44">
        <v>5414.8931715189001</v>
      </c>
      <c r="AJ1263" s="45">
        <v>5030.1916165561197</v>
      </c>
      <c r="AK1263" s="46">
        <v>0.95131174854142697</v>
      </c>
    </row>
    <row r="1264" spans="1:37" x14ac:dyDescent="0.2">
      <c r="A1264" s="35" t="s">
        <v>5978</v>
      </c>
      <c r="B1264" s="35" t="s">
        <v>10431</v>
      </c>
      <c r="C1264" s="85" t="s">
        <v>982</v>
      </c>
      <c r="D1264" s="85" t="s">
        <v>982</v>
      </c>
      <c r="E1264" s="85" t="s">
        <v>12894</v>
      </c>
      <c r="F1264" s="85" t="s">
        <v>221</v>
      </c>
      <c r="G1264" s="85" t="s">
        <v>221</v>
      </c>
      <c r="H1264" s="840">
        <v>1.02149621057455</v>
      </c>
      <c r="I1264" s="840">
        <v>1.02406665269134</v>
      </c>
      <c r="J1264" s="86">
        <v>7812.5833333333303</v>
      </c>
      <c r="K1264" s="44">
        <v>7980.5242697978501</v>
      </c>
      <c r="L1264" s="45">
        <v>7508.6131767450697</v>
      </c>
      <c r="M1264" s="46">
        <v>0.961092234972862</v>
      </c>
      <c r="N1264" s="139">
        <v>8000.6060630388401</v>
      </c>
      <c r="O1264" s="45">
        <v>7431.3262158308398</v>
      </c>
      <c r="P1264" s="99">
        <v>0.95119960949717897</v>
      </c>
      <c r="Q1264" s="86">
        <v>7833.89859686002</v>
      </c>
      <c r="R1264" s="44">
        <v>8002.2977307177598</v>
      </c>
      <c r="S1264" s="45">
        <v>7529.4842677009801</v>
      </c>
      <c r="T1264" s="140">
        <v>0.96114140036468498</v>
      </c>
      <c r="U1264" s="44">
        <v>8022.4343136098496</v>
      </c>
      <c r="V1264" s="45">
        <v>7451.9279120192496</v>
      </c>
      <c r="W1264" s="99">
        <v>0.95124130340493895</v>
      </c>
      <c r="X1264" s="86">
        <v>7854.56201050652</v>
      </c>
      <c r="Y1264" s="44">
        <v>8023.4053294552004</v>
      </c>
      <c r="Z1264" s="45">
        <v>7549.7144211634804</v>
      </c>
      <c r="AA1264" s="46">
        <v>0.96118846742373798</v>
      </c>
      <c r="AB1264" s="139">
        <v>8043.5950264559997</v>
      </c>
      <c r="AC1264" s="45">
        <v>7471.9027035756799</v>
      </c>
      <c r="AD1264" s="99">
        <v>0.951281903889869</v>
      </c>
      <c r="AE1264" s="142">
        <v>7875.4150513519298</v>
      </c>
      <c r="AF1264" s="44">
        <v>8044.7066316577402</v>
      </c>
      <c r="AG1264" s="45">
        <v>7570.0278184798499</v>
      </c>
      <c r="AH1264" s="140">
        <v>0.96122271259599701</v>
      </c>
      <c r="AI1264" s="44">
        <v>8064.94993019299</v>
      </c>
      <c r="AJ1264" s="45">
        <v>7491.97486299108</v>
      </c>
      <c r="AK1264" s="46">
        <v>0.95131174854142697</v>
      </c>
    </row>
    <row r="1265" spans="1:37" x14ac:dyDescent="0.2">
      <c r="A1265" s="35" t="s">
        <v>5977</v>
      </c>
      <c r="B1265" s="35" t="s">
        <v>11791</v>
      </c>
      <c r="C1265" s="85" t="s">
        <v>982</v>
      </c>
      <c r="D1265" s="85" t="s">
        <v>982</v>
      </c>
      <c r="E1265" s="85" t="s">
        <v>12894</v>
      </c>
      <c r="F1265" s="85" t="s">
        <v>221</v>
      </c>
      <c r="G1265" s="85" t="s">
        <v>221</v>
      </c>
      <c r="H1265" s="840">
        <v>1.02149621057455</v>
      </c>
      <c r="I1265" s="840">
        <v>1.02406665269134</v>
      </c>
      <c r="J1265" s="86">
        <v>9472</v>
      </c>
      <c r="K1265" s="44">
        <v>9675.6121065620991</v>
      </c>
      <c r="L1265" s="45">
        <v>9103.4656496629505</v>
      </c>
      <c r="M1265" s="46">
        <v>0.961092234972863</v>
      </c>
      <c r="N1265" s="139">
        <v>9699.9593342923999</v>
      </c>
      <c r="O1265" s="45">
        <v>9009.7627011572804</v>
      </c>
      <c r="P1265" s="99">
        <v>0.95119960949717897</v>
      </c>
      <c r="Q1265" s="86">
        <v>9499.6219087398094</v>
      </c>
      <c r="R1265" s="44">
        <v>9703.8277816686495</v>
      </c>
      <c r="S1265" s="45">
        <v>9130.4799043012208</v>
      </c>
      <c r="T1265" s="140">
        <v>0.96114140036468498</v>
      </c>
      <c r="U1265" s="44">
        <v>9728.2460099165201</v>
      </c>
      <c r="V1265" s="45">
        <v>9036.4327263237701</v>
      </c>
      <c r="W1265" s="99">
        <v>0.95124130340493895</v>
      </c>
      <c r="X1265" s="86">
        <v>9524.4501192410407</v>
      </c>
      <c r="Y1265" s="44">
        <v>9729.1897046110007</v>
      </c>
      <c r="Z1265" s="45">
        <v>9154.79161316713</v>
      </c>
      <c r="AA1265" s="46">
        <v>0.96118846742373798</v>
      </c>
      <c r="AB1265" s="139">
        <v>9753.6717523368297</v>
      </c>
      <c r="AC1265" s="45">
        <v>9060.4370429357004</v>
      </c>
      <c r="AD1265" s="99">
        <v>0.951281903889869</v>
      </c>
      <c r="AE1265" s="142">
        <v>9553.6622050338501</v>
      </c>
      <c r="AF1265" s="44">
        <v>9759.0297395513408</v>
      </c>
      <c r="AG1265" s="45">
        <v>9183.1970999485002</v>
      </c>
      <c r="AH1265" s="140">
        <v>0.96122271259599701</v>
      </c>
      <c r="AI1265" s="44">
        <v>9783.5868752528095</v>
      </c>
      <c r="AJ1265" s="45">
        <v>9088.5110972449002</v>
      </c>
      <c r="AK1265" s="46">
        <v>0.95131174854142697</v>
      </c>
    </row>
    <row r="1266" spans="1:37" x14ac:dyDescent="0.2">
      <c r="A1266" s="35" t="s">
        <v>5976</v>
      </c>
      <c r="B1266" s="35" t="s">
        <v>11790</v>
      </c>
      <c r="C1266" s="85" t="s">
        <v>982</v>
      </c>
      <c r="D1266" s="85" t="s">
        <v>982</v>
      </c>
      <c r="E1266" s="85" t="s">
        <v>12894</v>
      </c>
      <c r="F1266" s="85" t="s">
        <v>221</v>
      </c>
      <c r="G1266" s="85" t="s">
        <v>221</v>
      </c>
      <c r="H1266" s="840">
        <v>1.02149621057455</v>
      </c>
      <c r="I1266" s="840">
        <v>1.02406665269134</v>
      </c>
      <c r="J1266" s="86">
        <v>9318.75</v>
      </c>
      <c r="K1266" s="44">
        <v>9519.0678122915506</v>
      </c>
      <c r="L1266" s="45">
        <v>8956.1782646533593</v>
      </c>
      <c r="M1266" s="46">
        <v>0.961092234972863</v>
      </c>
      <c r="N1266" s="139">
        <v>9543.0211197674507</v>
      </c>
      <c r="O1266" s="45">
        <v>8863.9913610018393</v>
      </c>
      <c r="P1266" s="99">
        <v>0.95119960949717897</v>
      </c>
      <c r="Q1266" s="86">
        <v>9344.3159105123304</v>
      </c>
      <c r="R1266" s="44">
        <v>9545.18329299978</v>
      </c>
      <c r="S1266" s="45">
        <v>8981.2088796798307</v>
      </c>
      <c r="T1266" s="140">
        <v>0.96114140036468498</v>
      </c>
      <c r="U1266" s="44">
        <v>9569.2023161688194</v>
      </c>
      <c r="V1266" s="45">
        <v>8888.6992461432601</v>
      </c>
      <c r="W1266" s="99">
        <v>0.95124130340493895</v>
      </c>
      <c r="X1266" s="86">
        <v>9369.2213567140006</v>
      </c>
      <c r="Y1266" s="44">
        <v>9570.6241119174501</v>
      </c>
      <c r="Z1266" s="45">
        <v>9005.5875168136899</v>
      </c>
      <c r="AA1266" s="46">
        <v>0.96118846742373798</v>
      </c>
      <c r="AB1266" s="139">
        <v>9594.7071530943504</v>
      </c>
      <c r="AC1266" s="45">
        <v>8912.7707301805094</v>
      </c>
      <c r="AD1266" s="99">
        <v>0.951281903889869</v>
      </c>
      <c r="AE1266" s="142">
        <v>9395.9368637586704</v>
      </c>
      <c r="AF1266" s="44">
        <v>9597.91390112716</v>
      </c>
      <c r="AG1266" s="45">
        <v>9031.5879195628404</v>
      </c>
      <c r="AH1266" s="140">
        <v>0.96122271259599701</v>
      </c>
      <c r="AI1266" s="44">
        <v>9622.0656129685394</v>
      </c>
      <c r="AJ1266" s="45">
        <v>8938.4651270471095</v>
      </c>
      <c r="AK1266" s="46">
        <v>0.95131174854142697</v>
      </c>
    </row>
    <row r="1267" spans="1:37" x14ac:dyDescent="0.2">
      <c r="A1267" s="35" t="s">
        <v>5975</v>
      </c>
      <c r="B1267" s="35" t="s">
        <v>11789</v>
      </c>
      <c r="C1267" s="85" t="s">
        <v>982</v>
      </c>
      <c r="D1267" s="85" t="s">
        <v>982</v>
      </c>
      <c r="E1267" s="85" t="s">
        <v>12894</v>
      </c>
      <c r="F1267" s="85" t="s">
        <v>221</v>
      </c>
      <c r="G1267" s="85" t="s">
        <v>221</v>
      </c>
      <c r="H1267" s="840">
        <v>1.02149621057455</v>
      </c>
      <c r="I1267" s="840">
        <v>1.02406665269134</v>
      </c>
      <c r="J1267" s="86">
        <v>7578.4166666666697</v>
      </c>
      <c r="K1267" s="44">
        <v>7741.3239071549797</v>
      </c>
      <c r="L1267" s="45">
        <v>7283.5574117222604</v>
      </c>
      <c r="M1267" s="46">
        <v>0.961092234972862</v>
      </c>
      <c r="N1267" s="139">
        <v>7760.8037885336198</v>
      </c>
      <c r="O1267" s="45">
        <v>7208.5869739402497</v>
      </c>
      <c r="P1267" s="99">
        <v>0.95119960949717897</v>
      </c>
      <c r="Q1267" s="86">
        <v>7597.31827990482</v>
      </c>
      <c r="R1267" s="44">
        <v>7760.6318334514999</v>
      </c>
      <c r="S1267" s="45">
        <v>7302.0971305639396</v>
      </c>
      <c r="T1267" s="140">
        <v>0.96114140036468498</v>
      </c>
      <c r="U1267" s="44">
        <v>7780.1603003328801</v>
      </c>
      <c r="V1267" s="45">
        <v>7226.8829429588304</v>
      </c>
      <c r="W1267" s="99">
        <v>0.95124130340493895</v>
      </c>
      <c r="X1267" s="86">
        <v>7614.5309926087903</v>
      </c>
      <c r="Y1267" s="44">
        <v>7778.2145542523103</v>
      </c>
      <c r="Z1267" s="45">
        <v>7318.9993749362002</v>
      </c>
      <c r="AA1267" s="46">
        <v>0.96118846742373798</v>
      </c>
      <c r="AB1267" s="139">
        <v>7797.7872654153698</v>
      </c>
      <c r="AC1267" s="45">
        <v>7243.5655398772997</v>
      </c>
      <c r="AD1267" s="99">
        <v>0.951281903889869</v>
      </c>
      <c r="AE1267" s="142">
        <v>7632.9511241993996</v>
      </c>
      <c r="AF1267" s="44">
        <v>7797.0306488704</v>
      </c>
      <c r="AG1267" s="45">
        <v>7336.9659847156099</v>
      </c>
      <c r="AH1267" s="140">
        <v>0.96122271259599701</v>
      </c>
      <c r="AI1267" s="44">
        <v>7816.6507079154999</v>
      </c>
      <c r="AJ1267" s="45">
        <v>7261.3160804933796</v>
      </c>
      <c r="AK1267" s="46">
        <v>0.95131174854142697</v>
      </c>
    </row>
    <row r="1268" spans="1:37" x14ac:dyDescent="0.2">
      <c r="A1268" s="35" t="s">
        <v>5974</v>
      </c>
      <c r="B1268" s="35" t="s">
        <v>11788</v>
      </c>
      <c r="C1268" s="85" t="s">
        <v>982</v>
      </c>
      <c r="D1268" s="85" t="s">
        <v>982</v>
      </c>
      <c r="E1268" s="85" t="s">
        <v>12894</v>
      </c>
      <c r="F1268" s="85" t="s">
        <v>221</v>
      </c>
      <c r="G1268" s="85" t="s">
        <v>221</v>
      </c>
      <c r="H1268" s="840">
        <v>1.02149621057455</v>
      </c>
      <c r="I1268" s="840">
        <v>1.02406665269134</v>
      </c>
      <c r="J1268" s="86">
        <v>2141.3333333333298</v>
      </c>
      <c r="K1268" s="44">
        <v>2187.36388557696</v>
      </c>
      <c r="L1268" s="45">
        <v>2058.0188391552201</v>
      </c>
      <c r="M1268" s="46">
        <v>0.961092234972863</v>
      </c>
      <c r="N1268" s="139">
        <v>2192.8680589630599</v>
      </c>
      <c r="O1268" s="45">
        <v>2036.8354304699601</v>
      </c>
      <c r="P1268" s="99">
        <v>0.95119960949717897</v>
      </c>
      <c r="Q1268" s="86">
        <v>2151.97289822434</v>
      </c>
      <c r="R1268" s="44">
        <v>2198.2321607952899</v>
      </c>
      <c r="S1268" s="45">
        <v>2068.3502449461998</v>
      </c>
      <c r="T1268" s="140">
        <v>0.96114140036468498</v>
      </c>
      <c r="U1268" s="44">
        <v>2203.7636825670902</v>
      </c>
      <c r="V1268" s="45">
        <v>2047.04550459903</v>
      </c>
      <c r="W1268" s="99">
        <v>0.95124130340493895</v>
      </c>
      <c r="X1268" s="86">
        <v>2162.4296737949699</v>
      </c>
      <c r="Y1268" s="44">
        <v>2208.9137174155098</v>
      </c>
      <c r="Z1268" s="45">
        <v>2078.5024640666002</v>
      </c>
      <c r="AA1268" s="46">
        <v>0.96118846742373798</v>
      </c>
      <c r="AB1268" s="139">
        <v>2214.4721177236402</v>
      </c>
      <c r="AC1268" s="45">
        <v>2057.0802171156201</v>
      </c>
      <c r="AD1268" s="99">
        <v>0.951281903889869</v>
      </c>
      <c r="AE1268" s="142">
        <v>2172.1795153415801</v>
      </c>
      <c r="AF1268" s="44">
        <v>2218.8731436090802</v>
      </c>
      <c r="AG1268" s="45">
        <v>2087.9482859820901</v>
      </c>
      <c r="AH1268" s="140">
        <v>0.96122271259599701</v>
      </c>
      <c r="AI1268" s="44">
        <v>2224.4566053205499</v>
      </c>
      <c r="AJ1268" s="45">
        <v>2066.4198928854698</v>
      </c>
      <c r="AK1268" s="46">
        <v>0.95131174854142697</v>
      </c>
    </row>
    <row r="1269" spans="1:37" x14ac:dyDescent="0.2">
      <c r="A1269" s="35" t="s">
        <v>5973</v>
      </c>
      <c r="B1269" s="35" t="s">
        <v>12975</v>
      </c>
      <c r="C1269" s="85" t="s">
        <v>982</v>
      </c>
      <c r="D1269" s="85" t="s">
        <v>982</v>
      </c>
      <c r="E1269" s="85" t="s">
        <v>12894</v>
      </c>
      <c r="F1269" s="85" t="s">
        <v>221</v>
      </c>
      <c r="G1269" s="85" t="s">
        <v>221</v>
      </c>
      <c r="H1269" s="840">
        <v>1.02149621057455</v>
      </c>
      <c r="I1269" s="840">
        <v>1.02406665269134</v>
      </c>
      <c r="J1269" s="86">
        <v>20269.666666666701</v>
      </c>
      <c r="K1269" s="44">
        <v>20705.387689609201</v>
      </c>
      <c r="L1269" s="45">
        <v>19481.019238821598</v>
      </c>
      <c r="M1269" s="46">
        <v>0.961092234972863</v>
      </c>
      <c r="N1269" s="139">
        <v>20757.489694502601</v>
      </c>
      <c r="O1269" s="45">
        <v>19280.499017971299</v>
      </c>
      <c r="P1269" s="99">
        <v>0.95119960949717897</v>
      </c>
      <c r="Q1269" s="86">
        <v>20335.882438174001</v>
      </c>
      <c r="R1269" s="44">
        <v>20773.026849284201</v>
      </c>
      <c r="S1269" s="45">
        <v>19545.658524278198</v>
      </c>
      <c r="T1269" s="140">
        <v>0.96114140036468498</v>
      </c>
      <c r="U1269" s="44">
        <v>20825.2990579855</v>
      </c>
      <c r="V1269" s="45">
        <v>19344.331316378299</v>
      </c>
      <c r="W1269" s="99">
        <v>0.95124130340493895</v>
      </c>
      <c r="X1269" s="86">
        <v>20398.823049697399</v>
      </c>
      <c r="Y1269" s="44">
        <v>20837.320445446599</v>
      </c>
      <c r="Z1269" s="45">
        <v>19607.113464386599</v>
      </c>
      <c r="AA1269" s="46">
        <v>0.96118846742373798</v>
      </c>
      <c r="AB1269" s="139">
        <v>20889.754439346601</v>
      </c>
      <c r="AC1269" s="45">
        <v>19405.031227828698</v>
      </c>
      <c r="AD1269" s="99">
        <v>0.951281903889869</v>
      </c>
      <c r="AE1269" s="142">
        <v>20461.749104867198</v>
      </c>
      <c r="AF1269" s="44">
        <v>20901.599172348899</v>
      </c>
      <c r="AG1269" s="45">
        <v>19668.297979039198</v>
      </c>
      <c r="AH1269" s="140">
        <v>0.96122271259599701</v>
      </c>
      <c r="AI1269" s="44">
        <v>20954.194914031399</v>
      </c>
      <c r="AJ1269" s="45">
        <v>19465.502319167201</v>
      </c>
      <c r="AK1269" s="46">
        <v>0.95131174854142697</v>
      </c>
    </row>
    <row r="1270" spans="1:37" x14ac:dyDescent="0.2">
      <c r="A1270" s="35" t="s">
        <v>5972</v>
      </c>
      <c r="B1270" s="35" t="s">
        <v>11787</v>
      </c>
      <c r="C1270" s="85" t="s">
        <v>982</v>
      </c>
      <c r="D1270" s="85" t="s">
        <v>982</v>
      </c>
      <c r="E1270" s="85" t="s">
        <v>12894</v>
      </c>
      <c r="F1270" s="85" t="s">
        <v>221</v>
      </c>
      <c r="G1270" s="85" t="s">
        <v>221</v>
      </c>
      <c r="H1270" s="840">
        <v>1.02149621057455</v>
      </c>
      <c r="I1270" s="840">
        <v>1.02406665269134</v>
      </c>
      <c r="J1270" s="86">
        <v>6771</v>
      </c>
      <c r="K1270" s="44">
        <v>6916.5508418002501</v>
      </c>
      <c r="L1270" s="45">
        <v>6507.5555230012496</v>
      </c>
      <c r="M1270" s="46">
        <v>0.961092234972862</v>
      </c>
      <c r="N1270" s="139">
        <v>6933.9553053730797</v>
      </c>
      <c r="O1270" s="45">
        <v>6440.5725559053999</v>
      </c>
      <c r="P1270" s="99">
        <v>0.95119960949717897</v>
      </c>
      <c r="Q1270" s="86">
        <v>6792.7808055189798</v>
      </c>
      <c r="R1270" s="44">
        <v>6938.7998521011496</v>
      </c>
      <c r="S1270" s="45">
        <v>6528.8228557868697</v>
      </c>
      <c r="T1270" s="140">
        <v>0.96114140036468498</v>
      </c>
      <c r="U1270" s="44">
        <v>6956.2603019738299</v>
      </c>
      <c r="V1270" s="45">
        <v>6461.5736671859304</v>
      </c>
      <c r="W1270" s="99">
        <v>0.95124130340493895</v>
      </c>
      <c r="X1270" s="86">
        <v>6812.2123403761798</v>
      </c>
      <c r="Y1270" s="44">
        <v>6958.6490913234302</v>
      </c>
      <c r="Z1270" s="45">
        <v>6547.8199392112601</v>
      </c>
      <c r="AA1270" s="46">
        <v>0.96118846742373798</v>
      </c>
      <c r="AB1270" s="139">
        <v>6976.1594888316904</v>
      </c>
      <c r="AC1270" s="45">
        <v>6480.33432485511</v>
      </c>
      <c r="AD1270" s="99">
        <v>0.951281903889869</v>
      </c>
      <c r="AE1270" s="142">
        <v>6831.9249063514399</v>
      </c>
      <c r="AF1270" s="44">
        <v>6978.7854027678504</v>
      </c>
      <c r="AG1270" s="45">
        <v>6567.0013907352904</v>
      </c>
      <c r="AH1270" s="140">
        <v>0.96122271259599701</v>
      </c>
      <c r="AI1270" s="44">
        <v>6996.3464702859401</v>
      </c>
      <c r="AJ1270" s="45">
        <v>6499.2904285649101</v>
      </c>
      <c r="AK1270" s="46">
        <v>0.95131174854142697</v>
      </c>
    </row>
    <row r="1271" spans="1:37" x14ac:dyDescent="0.2">
      <c r="A1271" s="35" t="s">
        <v>5971</v>
      </c>
      <c r="B1271" s="35" t="s">
        <v>11786</v>
      </c>
      <c r="C1271" s="85" t="s">
        <v>982</v>
      </c>
      <c r="D1271" s="85" t="s">
        <v>982</v>
      </c>
      <c r="E1271" s="85" t="s">
        <v>12894</v>
      </c>
      <c r="F1271" s="85" t="s">
        <v>221</v>
      </c>
      <c r="G1271" s="85" t="s">
        <v>221</v>
      </c>
      <c r="H1271" s="840">
        <v>1.02149621057455</v>
      </c>
      <c r="I1271" s="840">
        <v>1.02406665269134</v>
      </c>
      <c r="J1271" s="86">
        <v>9690.8333333333303</v>
      </c>
      <c r="K1271" s="44">
        <v>9899.1495273094897</v>
      </c>
      <c r="L1271" s="45">
        <v>9313.7846670828494</v>
      </c>
      <c r="M1271" s="46">
        <v>0.961092234972863</v>
      </c>
      <c r="N1271" s="139">
        <v>9924.0592534563493</v>
      </c>
      <c r="O1271" s="45">
        <v>9217.9168823689106</v>
      </c>
      <c r="P1271" s="99">
        <v>0.95119960949717897</v>
      </c>
      <c r="Q1271" s="86">
        <v>9725.5096878346303</v>
      </c>
      <c r="R1271" s="44">
        <v>9934.5712920291007</v>
      </c>
      <c r="S1271" s="45">
        <v>9347.5900006256797</v>
      </c>
      <c r="T1271" s="140">
        <v>0.96114140036468498</v>
      </c>
      <c r="U1271" s="44">
        <v>9959.5701517380294</v>
      </c>
      <c r="V1271" s="45">
        <v>9251.3065117331698</v>
      </c>
      <c r="W1271" s="99">
        <v>0.95124130340493895</v>
      </c>
      <c r="X1271" s="86">
        <v>9756.1872345638603</v>
      </c>
      <c r="Y1271" s="44">
        <v>9965.9082897627395</v>
      </c>
      <c r="Z1271" s="45">
        <v>9377.5346558894707</v>
      </c>
      <c r="AA1271" s="46">
        <v>0.96118846742373798</v>
      </c>
      <c r="AB1271" s="139">
        <v>9990.9860043298195</v>
      </c>
      <c r="AC1271" s="45">
        <v>9280.8843672019393</v>
      </c>
      <c r="AD1271" s="99">
        <v>0.951281903889869</v>
      </c>
      <c r="AE1271" s="142">
        <v>9787.0065172074901</v>
      </c>
      <c r="AF1271" s="44">
        <v>9997.39007019583</v>
      </c>
      <c r="AG1271" s="45">
        <v>9407.4929526648793</v>
      </c>
      <c r="AH1271" s="140">
        <v>0.96122271259599701</v>
      </c>
      <c r="AI1271" s="44">
        <v>10022.547003944999</v>
      </c>
      <c r="AJ1271" s="45">
        <v>9310.4942828710009</v>
      </c>
      <c r="AK1271" s="46">
        <v>0.95131174854142697</v>
      </c>
    </row>
    <row r="1272" spans="1:37" x14ac:dyDescent="0.2">
      <c r="A1272" s="35" t="s">
        <v>5970</v>
      </c>
      <c r="B1272" s="35" t="s">
        <v>11785</v>
      </c>
      <c r="C1272" s="85" t="s">
        <v>982</v>
      </c>
      <c r="D1272" s="85" t="s">
        <v>982</v>
      </c>
      <c r="E1272" s="85" t="s">
        <v>12894</v>
      </c>
      <c r="F1272" s="85" t="s">
        <v>221</v>
      </c>
      <c r="G1272" s="85" t="s">
        <v>221</v>
      </c>
      <c r="H1272" s="840">
        <v>1.02149621057455</v>
      </c>
      <c r="I1272" s="840">
        <v>1.02406665269134</v>
      </c>
      <c r="J1272" s="86">
        <v>3653.6666666666702</v>
      </c>
      <c r="K1272" s="44">
        <v>3732.2066547025302</v>
      </c>
      <c r="L1272" s="45">
        <v>3511.51066251252</v>
      </c>
      <c r="M1272" s="46">
        <v>0.961092234972862</v>
      </c>
      <c r="N1272" s="139">
        <v>3741.59819338327</v>
      </c>
      <c r="O1272" s="45">
        <v>3475.3663065661899</v>
      </c>
      <c r="P1272" s="99">
        <v>0.95119960949717897</v>
      </c>
      <c r="Q1272" s="86">
        <v>3661.2536758330498</v>
      </c>
      <c r="R1272" s="44">
        <v>3739.95675581559</v>
      </c>
      <c r="S1272" s="45">
        <v>3518.9824850805298</v>
      </c>
      <c r="T1272" s="140">
        <v>0.96114140036468498</v>
      </c>
      <c r="U1272" s="44">
        <v>3749.3677964642302</v>
      </c>
      <c r="V1272" s="45">
        <v>3482.7357186955601</v>
      </c>
      <c r="W1272" s="99">
        <v>0.95124130340493895</v>
      </c>
      <c r="X1272" s="86">
        <v>3667.7820278600898</v>
      </c>
      <c r="Y1272" s="44">
        <v>3746.6254426725</v>
      </c>
      <c r="Z1272" s="45">
        <v>3525.4297862031699</v>
      </c>
      <c r="AA1272" s="46">
        <v>0.96118846742373798</v>
      </c>
      <c r="AB1272" s="139">
        <v>3756.0532640721499</v>
      </c>
      <c r="AC1272" s="45">
        <v>3489.0946705157899</v>
      </c>
      <c r="AD1272" s="99">
        <v>0.951281903889869</v>
      </c>
      <c r="AE1272" s="142">
        <v>3675.5692637082798</v>
      </c>
      <c r="AF1272" s="44">
        <v>3754.5800745822798</v>
      </c>
      <c r="AG1272" s="45">
        <v>3533.04065799615</v>
      </c>
      <c r="AH1272" s="140">
        <v>0.96122271259599701</v>
      </c>
      <c r="AI1272" s="44">
        <v>3764.0279126209198</v>
      </c>
      <c r="AJ1272" s="45">
        <v>3496.6122231434501</v>
      </c>
      <c r="AK1272" s="46">
        <v>0.95131174854142697</v>
      </c>
    </row>
    <row r="1273" spans="1:37" x14ac:dyDescent="0.2">
      <c r="A1273" s="35" t="s">
        <v>5969</v>
      </c>
      <c r="B1273" s="35" t="s">
        <v>11784</v>
      </c>
      <c r="C1273" s="85" t="s">
        <v>982</v>
      </c>
      <c r="D1273" s="85" t="s">
        <v>982</v>
      </c>
      <c r="E1273" s="85" t="s">
        <v>12894</v>
      </c>
      <c r="F1273" s="85" t="s">
        <v>221</v>
      </c>
      <c r="G1273" s="85" t="s">
        <v>221</v>
      </c>
      <c r="H1273" s="840">
        <v>1.02149621057455</v>
      </c>
      <c r="I1273" s="840">
        <v>1.02406665269134</v>
      </c>
      <c r="J1273" s="86">
        <v>4586.75</v>
      </c>
      <c r="K1273" s="44">
        <v>4685.3477438527998</v>
      </c>
      <c r="L1273" s="45">
        <v>4408.2898087617796</v>
      </c>
      <c r="M1273" s="46">
        <v>0.961092234972862</v>
      </c>
      <c r="N1273" s="139">
        <v>4697.1377192320197</v>
      </c>
      <c r="O1273" s="45">
        <v>4362.9148088611901</v>
      </c>
      <c r="P1273" s="99">
        <v>0.95119960949717897</v>
      </c>
      <c r="Q1273" s="86">
        <v>4598.5725903812299</v>
      </c>
      <c r="R1273" s="44">
        <v>4697.4244751263996</v>
      </c>
      <c r="S1273" s="45">
        <v>4419.87849919768</v>
      </c>
      <c r="T1273" s="140">
        <v>0.96114140036468498</v>
      </c>
      <c r="U1273" s="44">
        <v>4709.2448397898697</v>
      </c>
      <c r="V1273" s="45">
        <v>4374.3521846764697</v>
      </c>
      <c r="W1273" s="99">
        <v>0.95124130340493895</v>
      </c>
      <c r="X1273" s="86">
        <v>4608.4655730056002</v>
      </c>
      <c r="Y1273" s="44">
        <v>4707.5301193884798</v>
      </c>
      <c r="Z1273" s="45">
        <v>4429.6039612923096</v>
      </c>
      <c r="AA1273" s="46">
        <v>0.96118846742373798</v>
      </c>
      <c r="AB1273" s="139">
        <v>4719.3759133911399</v>
      </c>
      <c r="AC1273" s="45">
        <v>4383.9499042996804</v>
      </c>
      <c r="AD1273" s="99">
        <v>0.951281903889869</v>
      </c>
      <c r="AE1273" s="142">
        <v>4620.0063137399102</v>
      </c>
      <c r="AF1273" s="44">
        <v>4719.3189423158001</v>
      </c>
      <c r="AG1273" s="45">
        <v>4440.8550011037096</v>
      </c>
      <c r="AH1273" s="140">
        <v>0.96122271259599701</v>
      </c>
      <c r="AI1273" s="44">
        <v>4731.1944011244996</v>
      </c>
      <c r="AJ1273" s="45">
        <v>4395.0662845963498</v>
      </c>
      <c r="AK1273" s="46">
        <v>0.95131174854142697</v>
      </c>
    </row>
    <row r="1274" spans="1:37" x14ac:dyDescent="0.2">
      <c r="A1274" s="35" t="s">
        <v>5968</v>
      </c>
      <c r="B1274" s="35" t="s">
        <v>11783</v>
      </c>
      <c r="C1274" s="85" t="s">
        <v>982</v>
      </c>
      <c r="D1274" s="85" t="s">
        <v>982</v>
      </c>
      <c r="E1274" s="85" t="s">
        <v>12894</v>
      </c>
      <c r="F1274" s="85" t="s">
        <v>221</v>
      </c>
      <c r="G1274" s="85" t="s">
        <v>221</v>
      </c>
      <c r="H1274" s="840">
        <v>1.02149621057455</v>
      </c>
      <c r="I1274" s="840">
        <v>1.02406665269134</v>
      </c>
      <c r="J1274" s="86">
        <v>1632.6666666666699</v>
      </c>
      <c r="K1274" s="44">
        <v>1667.76281313138</v>
      </c>
      <c r="L1274" s="45">
        <v>1569.14325563236</v>
      </c>
      <c r="M1274" s="46">
        <v>0.961092234972863</v>
      </c>
      <c r="N1274" s="139">
        <v>1671.9594882940701</v>
      </c>
      <c r="O1274" s="45">
        <v>1552.9918957723901</v>
      </c>
      <c r="P1274" s="99">
        <v>0.95119960949717897</v>
      </c>
      <c r="Q1274" s="86">
        <v>1635.5446649790799</v>
      </c>
      <c r="R1274" s="44">
        <v>1670.7026775015499</v>
      </c>
      <c r="S1274" s="45">
        <v>1571.9896896569901</v>
      </c>
      <c r="T1274" s="140">
        <v>0.96114140036468498</v>
      </c>
      <c r="U1274" s="44">
        <v>1674.90675039232</v>
      </c>
      <c r="V1274" s="45">
        <v>1555.7976388917</v>
      </c>
      <c r="W1274" s="99">
        <v>0.95124130340493895</v>
      </c>
      <c r="X1274" s="86">
        <v>1638.31679620416</v>
      </c>
      <c r="Y1274" s="44">
        <v>1673.53439904318</v>
      </c>
      <c r="Z1274" s="45">
        <v>1574.7312104980399</v>
      </c>
      <c r="AA1274" s="46">
        <v>0.96118846742373798</v>
      </c>
      <c r="AB1274" s="139">
        <v>1677.7455975368</v>
      </c>
      <c r="AC1274" s="45">
        <v>1558.5011210678399</v>
      </c>
      <c r="AD1274" s="99">
        <v>0.951281903889869</v>
      </c>
      <c r="AE1274" s="142">
        <v>1641.29431317331</v>
      </c>
      <c r="AF1274" s="44">
        <v>1676.5759213440899</v>
      </c>
      <c r="AG1274" s="45">
        <v>1577.6493718768299</v>
      </c>
      <c r="AH1274" s="140">
        <v>0.96122271259599701</v>
      </c>
      <c r="AI1274" s="44">
        <v>1680.7947733727301</v>
      </c>
      <c r="AJ1274" s="45">
        <v>1561.3825629360001</v>
      </c>
      <c r="AK1274" s="46">
        <v>0.95131174854142697</v>
      </c>
    </row>
    <row r="1275" spans="1:37" x14ac:dyDescent="0.2">
      <c r="A1275" s="35" t="s">
        <v>5967</v>
      </c>
      <c r="B1275" s="35" t="s">
        <v>8008</v>
      </c>
      <c r="C1275" s="85" t="s">
        <v>982</v>
      </c>
      <c r="D1275" s="85" t="s">
        <v>982</v>
      </c>
      <c r="E1275" s="85" t="s">
        <v>12894</v>
      </c>
      <c r="F1275" s="85" t="s">
        <v>221</v>
      </c>
      <c r="G1275" s="85" t="s">
        <v>221</v>
      </c>
      <c r="H1275" s="840">
        <v>1.02149621057455</v>
      </c>
      <c r="I1275" s="840">
        <v>1.02406665269134</v>
      </c>
      <c r="J1275" s="86">
        <v>2674.6666666666702</v>
      </c>
      <c r="K1275" s="44">
        <v>2732.1618645500498</v>
      </c>
      <c r="L1275" s="45">
        <v>2570.6013644740801</v>
      </c>
      <c r="M1275" s="46">
        <v>0.961092234972863</v>
      </c>
      <c r="N1275" s="139">
        <v>2739.03694039845</v>
      </c>
      <c r="O1275" s="45">
        <v>2544.1418888684598</v>
      </c>
      <c r="P1275" s="99">
        <v>0.95119960949717897</v>
      </c>
      <c r="Q1275" s="86">
        <v>2681.43554029594</v>
      </c>
      <c r="R1275" s="44">
        <v>2739.07624331221</v>
      </c>
      <c r="S1275" s="45">
        <v>2577.2387101876702</v>
      </c>
      <c r="T1275" s="140">
        <v>0.96114140036468498</v>
      </c>
      <c r="U1275" s="44">
        <v>2745.96871815847</v>
      </c>
      <c r="V1275" s="45">
        <v>2550.6922383474398</v>
      </c>
      <c r="W1275" s="99">
        <v>0.95124130340493895</v>
      </c>
      <c r="X1275" s="86">
        <v>2689.6452882386202</v>
      </c>
      <c r="Y1275" s="44">
        <v>2747.4624697254299</v>
      </c>
      <c r="Z1275" s="45">
        <v>2585.25603251556</v>
      </c>
      <c r="AA1275" s="46">
        <v>0.96118846742373798</v>
      </c>
      <c r="AB1275" s="139">
        <v>2754.37604725356</v>
      </c>
      <c r="AC1275" s="45">
        <v>2558.6108905840501</v>
      </c>
      <c r="AD1275" s="99">
        <v>0.951281903889869</v>
      </c>
      <c r="AE1275" s="142">
        <v>2698.9196764922399</v>
      </c>
      <c r="AF1275" s="44">
        <v>2756.9362221819001</v>
      </c>
      <c r="AG1275" s="45">
        <v>2594.26289251658</v>
      </c>
      <c r="AH1275" s="140">
        <v>0.96122271259599701</v>
      </c>
      <c r="AI1275" s="44">
        <v>2763.8736389882101</v>
      </c>
      <c r="AJ1275" s="45">
        <v>2567.5139966166898</v>
      </c>
      <c r="AK1275" s="46">
        <v>0.95131174854142697</v>
      </c>
    </row>
    <row r="1276" spans="1:37" x14ac:dyDescent="0.2">
      <c r="A1276" s="35" t="s">
        <v>5966</v>
      </c>
      <c r="B1276" s="35" t="s">
        <v>11782</v>
      </c>
      <c r="C1276" s="85" t="s">
        <v>982</v>
      </c>
      <c r="D1276" s="85" t="s">
        <v>982</v>
      </c>
      <c r="E1276" s="85" t="s">
        <v>12894</v>
      </c>
      <c r="F1276" s="85" t="s">
        <v>220</v>
      </c>
      <c r="G1276" s="85" t="s">
        <v>220</v>
      </c>
      <c r="H1276" s="840">
        <v>1.0197316317218299</v>
      </c>
      <c r="I1276" s="840">
        <v>1.02290410587626</v>
      </c>
      <c r="J1276" s="86">
        <v>20934.833333333299</v>
      </c>
      <c r="K1276" s="44">
        <v>21347.911754824599</v>
      </c>
      <c r="L1276" s="45">
        <v>20085.549029014699</v>
      </c>
      <c r="M1276" s="46">
        <v>0.95943200068536705</v>
      </c>
      <c r="N1276" s="139">
        <v>21414.326972501902</v>
      </c>
      <c r="O1276" s="45">
        <v>19890.599308508201</v>
      </c>
      <c r="P1276" s="99">
        <v>0.95011978322452395</v>
      </c>
      <c r="Q1276" s="86">
        <v>20991.523917536</v>
      </c>
      <c r="R1276" s="44">
        <v>21405.720936756799</v>
      </c>
      <c r="S1276" s="45">
        <v>20140.9700633135</v>
      </c>
      <c r="T1276" s="140">
        <v>0.95948108114666297</v>
      </c>
      <c r="U1276" s="44">
        <v>21472.316003847402</v>
      </c>
      <c r="V1276" s="45">
        <v>19945.336379172899</v>
      </c>
      <c r="W1276" s="99">
        <v>0.95016142980028695</v>
      </c>
      <c r="X1276" s="86">
        <v>21037.937469636501</v>
      </c>
      <c r="Y1276" s="44">
        <v>21453.050303974302</v>
      </c>
      <c r="Z1276" s="45">
        <v>20186.491471802299</v>
      </c>
      <c r="AA1276" s="46">
        <v>0.95952806689994496</v>
      </c>
      <c r="AB1276" s="139">
        <v>21519.7926168593</v>
      </c>
      <c r="AC1276" s="45">
        <v>19990.2899270085</v>
      </c>
      <c r="AD1276" s="99">
        <v>0.95020198419450097</v>
      </c>
      <c r="AE1276" s="142">
        <v>21087.727777914999</v>
      </c>
      <c r="AF1276" s="44">
        <v>21503.823056279001</v>
      </c>
      <c r="AG1276" s="45">
        <v>20234.987575445699</v>
      </c>
      <c r="AH1276" s="140">
        <v>0.95956225291554198</v>
      </c>
      <c r="AI1276" s="44">
        <v>21570.723327630101</v>
      </c>
      <c r="AJ1276" s="45">
        <v>20038.229418154999</v>
      </c>
      <c r="AK1276" s="46">
        <v>0.95023179496564303</v>
      </c>
    </row>
    <row r="1277" spans="1:37" x14ac:dyDescent="0.2">
      <c r="A1277" s="35" t="s">
        <v>5965</v>
      </c>
      <c r="B1277" s="35" t="s">
        <v>11781</v>
      </c>
      <c r="C1277" s="85" t="s">
        <v>982</v>
      </c>
      <c r="D1277" s="85" t="s">
        <v>982</v>
      </c>
      <c r="E1277" s="85" t="s">
        <v>12894</v>
      </c>
      <c r="F1277" s="85" t="s">
        <v>220</v>
      </c>
      <c r="G1277" s="85" t="s">
        <v>220</v>
      </c>
      <c r="H1277" s="840">
        <v>1.0197316317218299</v>
      </c>
      <c r="I1277" s="840">
        <v>1.02290410587626</v>
      </c>
      <c r="J1277" s="86">
        <v>11503.583333333299</v>
      </c>
      <c r="K1277" s="44">
        <v>11730.567803148</v>
      </c>
      <c r="L1277" s="45">
        <v>11036.9059725508</v>
      </c>
      <c r="M1277" s="46">
        <v>0.95943200068536705</v>
      </c>
      <c r="N1277" s="139">
        <v>11767.062623956401</v>
      </c>
      <c r="O1277" s="45">
        <v>10929.7821029719</v>
      </c>
      <c r="P1277" s="99">
        <v>0.95011978322452395</v>
      </c>
      <c r="Q1277" s="86">
        <v>11527.7528482295</v>
      </c>
      <c r="R1277" s="44">
        <v>11755.2142220111</v>
      </c>
      <c r="S1277" s="45">
        <v>11060.6607660108</v>
      </c>
      <c r="T1277" s="140">
        <v>0.95948108114666297</v>
      </c>
      <c r="U1277" s="44">
        <v>11791.7857199807</v>
      </c>
      <c r="V1277" s="45">
        <v>10953.2261286581</v>
      </c>
      <c r="W1277" s="99">
        <v>0.95016142980028595</v>
      </c>
      <c r="X1277" s="86">
        <v>11548.995488136001</v>
      </c>
      <c r="Y1277" s="44">
        <v>11776.8760138649</v>
      </c>
      <c r="Z1277" s="45">
        <v>11081.5853153673</v>
      </c>
      <c r="AA1277" s="46">
        <v>0.95952806689994496</v>
      </c>
      <c r="AB1277" s="139">
        <v>11813.514903560699</v>
      </c>
      <c r="AC1277" s="45">
        <v>10973.878428280101</v>
      </c>
      <c r="AD1277" s="99">
        <v>0.95020198419450097</v>
      </c>
      <c r="AE1277" s="142">
        <v>11574.0906699671</v>
      </c>
      <c r="AF1277" s="44">
        <v>11802.466364582</v>
      </c>
      <c r="AG1277" s="45">
        <v>11106.060518722399</v>
      </c>
      <c r="AH1277" s="140">
        <v>0.95956225291554198</v>
      </c>
      <c r="AI1277" s="44">
        <v>11839.1848680935</v>
      </c>
      <c r="AJ1277" s="45">
        <v>10998.0689524179</v>
      </c>
      <c r="AK1277" s="46">
        <v>0.95023179496564303</v>
      </c>
    </row>
    <row r="1278" spans="1:37" x14ac:dyDescent="0.2">
      <c r="A1278" s="35" t="s">
        <v>5964</v>
      </c>
      <c r="B1278" s="35" t="s">
        <v>11780</v>
      </c>
      <c r="C1278" s="85" t="s">
        <v>982</v>
      </c>
      <c r="D1278" s="85" t="s">
        <v>982</v>
      </c>
      <c r="E1278" s="85" t="s">
        <v>12894</v>
      </c>
      <c r="F1278" s="85" t="s">
        <v>220</v>
      </c>
      <c r="G1278" s="85" t="s">
        <v>220</v>
      </c>
      <c r="H1278" s="840">
        <v>1.0197316317218299</v>
      </c>
      <c r="I1278" s="840">
        <v>1.02290410587626</v>
      </c>
      <c r="J1278" s="86">
        <v>11898.25</v>
      </c>
      <c r="K1278" s="44">
        <v>12133.0218871343</v>
      </c>
      <c r="L1278" s="45">
        <v>11415.5618021547</v>
      </c>
      <c r="M1278" s="46">
        <v>0.95943200068536705</v>
      </c>
      <c r="N1278" s="139">
        <v>12170.7687777422</v>
      </c>
      <c r="O1278" s="45">
        <v>11304.7627107512</v>
      </c>
      <c r="P1278" s="99">
        <v>0.95011978322452395</v>
      </c>
      <c r="Q1278" s="86">
        <v>11933.473897357</v>
      </c>
      <c r="R1278" s="44">
        <v>12168.940809461699</v>
      </c>
      <c r="S1278" s="45">
        <v>11449.942436871501</v>
      </c>
      <c r="T1278" s="140">
        <v>0.95948108114666297</v>
      </c>
      <c r="U1278" s="44">
        <v>12206.7994469736</v>
      </c>
      <c r="V1278" s="45">
        <v>11338.726620797101</v>
      </c>
      <c r="W1278" s="99">
        <v>0.95016142980028595</v>
      </c>
      <c r="X1278" s="86">
        <v>11963.9134437385</v>
      </c>
      <c r="Y1278" s="44">
        <v>12199.980977762199</v>
      </c>
      <c r="Z1278" s="45">
        <v>11479.7107392287</v>
      </c>
      <c r="AA1278" s="46">
        <v>0.95952806689994596</v>
      </c>
      <c r="AB1278" s="139">
        <v>12237.936183948301</v>
      </c>
      <c r="AC1278" s="45">
        <v>11368.134292971599</v>
      </c>
      <c r="AD1278" s="99">
        <v>0.95020198419450097</v>
      </c>
      <c r="AE1278" s="142">
        <v>11994.868328145199</v>
      </c>
      <c r="AF1278" s="44">
        <v>12231.546652548001</v>
      </c>
      <c r="AG1278" s="45">
        <v>11509.8228763803</v>
      </c>
      <c r="AH1278" s="140">
        <v>0.95956225291554198</v>
      </c>
      <c r="AI1278" s="44">
        <v>12269.6000623048</v>
      </c>
      <c r="AJ1278" s="45">
        <v>11397.905261829899</v>
      </c>
      <c r="AK1278" s="46">
        <v>0.95023179496564303</v>
      </c>
    </row>
    <row r="1279" spans="1:37" x14ac:dyDescent="0.2">
      <c r="A1279" s="35" t="s">
        <v>5963</v>
      </c>
      <c r="B1279" s="35" t="s">
        <v>11779</v>
      </c>
      <c r="C1279" s="85" t="s">
        <v>982</v>
      </c>
      <c r="D1279" s="85" t="s">
        <v>982</v>
      </c>
      <c r="E1279" s="85" t="s">
        <v>12894</v>
      </c>
      <c r="F1279" s="85" t="s">
        <v>220</v>
      </c>
      <c r="G1279" s="85" t="s">
        <v>220</v>
      </c>
      <c r="H1279" s="840">
        <v>1.0197316317218299</v>
      </c>
      <c r="I1279" s="840">
        <v>1.02290410587626</v>
      </c>
      <c r="J1279" s="86">
        <v>19042.583333333299</v>
      </c>
      <c r="K1279" s="44">
        <v>19418.324574698901</v>
      </c>
      <c r="L1279" s="45">
        <v>18270.0638257178</v>
      </c>
      <c r="M1279" s="46">
        <v>0.95943200068536705</v>
      </c>
      <c r="N1279" s="139">
        <v>19478.736678157598</v>
      </c>
      <c r="O1279" s="45">
        <v>18092.735148701599</v>
      </c>
      <c r="P1279" s="99">
        <v>0.95011978322452395</v>
      </c>
      <c r="Q1279" s="86">
        <v>19091.442392186898</v>
      </c>
      <c r="R1279" s="44">
        <v>19468.147702507998</v>
      </c>
      <c r="S1279" s="45">
        <v>18317.877787104699</v>
      </c>
      <c r="T1279" s="140">
        <v>0.95948108114666297</v>
      </c>
      <c r="U1279" s="44">
        <v>19528.714810068101</v>
      </c>
      <c r="V1279" s="45">
        <v>18139.952200310101</v>
      </c>
      <c r="W1279" s="99">
        <v>0.95016142980028595</v>
      </c>
      <c r="X1279" s="86">
        <v>19143.3182963205</v>
      </c>
      <c r="Y1279" s="44">
        <v>19521.0472028773</v>
      </c>
      <c r="Z1279" s="45">
        <v>18368.551198918802</v>
      </c>
      <c r="AA1279" s="46">
        <v>0.95952806689994496</v>
      </c>
      <c r="AB1279" s="139">
        <v>19581.7788854024</v>
      </c>
      <c r="AC1279" s="45">
        <v>18190.0190292306</v>
      </c>
      <c r="AD1279" s="99">
        <v>0.95020198419450097</v>
      </c>
      <c r="AE1279" s="142">
        <v>19193.3285593861</v>
      </c>
      <c r="AF1279" s="44">
        <v>19572.044250035899</v>
      </c>
      <c r="AG1279" s="45">
        <v>18417.193593392702</v>
      </c>
      <c r="AH1279" s="140">
        <v>0.95956225291554198</v>
      </c>
      <c r="AI1279" s="44">
        <v>19632.934588828099</v>
      </c>
      <c r="AJ1279" s="45">
        <v>18238.111048350798</v>
      </c>
      <c r="AK1279" s="46">
        <v>0.95023179496564303</v>
      </c>
    </row>
    <row r="1280" spans="1:37" x14ac:dyDescent="0.2">
      <c r="A1280" s="35" t="s">
        <v>5962</v>
      </c>
      <c r="B1280" s="35" t="s">
        <v>11778</v>
      </c>
      <c r="C1280" s="85" t="s">
        <v>982</v>
      </c>
      <c r="D1280" s="85" t="s">
        <v>982</v>
      </c>
      <c r="E1280" s="85" t="s">
        <v>12894</v>
      </c>
      <c r="F1280" s="85" t="s">
        <v>220</v>
      </c>
      <c r="G1280" s="85" t="s">
        <v>220</v>
      </c>
      <c r="H1280" s="840">
        <v>1.0197316317218299</v>
      </c>
      <c r="I1280" s="840">
        <v>1.02290410587626</v>
      </c>
      <c r="J1280" s="86">
        <v>14893.666666666701</v>
      </c>
      <c r="K1280" s="44">
        <v>15187.543012321001</v>
      </c>
      <c r="L1280" s="45">
        <v>14289.460407541001</v>
      </c>
      <c r="M1280" s="46">
        <v>0.95943200068536705</v>
      </c>
      <c r="N1280" s="139">
        <v>15234.7927848858</v>
      </c>
      <c r="O1280" s="45">
        <v>14150.767344751601</v>
      </c>
      <c r="P1280" s="99">
        <v>0.95011978322452395</v>
      </c>
      <c r="Q1280" s="86">
        <v>14922.5980755783</v>
      </c>
      <c r="R1280" s="44">
        <v>15217.0452851385</v>
      </c>
      <c r="S1280" s="45">
        <v>14317.950535073</v>
      </c>
      <c r="T1280" s="140">
        <v>0.95948108114666297</v>
      </c>
      <c r="U1280" s="44">
        <v>15264.386841850301</v>
      </c>
      <c r="V1280" s="45">
        <v>14178.8771238265</v>
      </c>
      <c r="W1280" s="99">
        <v>0.95016142980028695</v>
      </c>
      <c r="X1280" s="86">
        <v>14947.235490000599</v>
      </c>
      <c r="Y1280" s="44">
        <v>15242.1688359487</v>
      </c>
      <c r="Z1280" s="45">
        <v>14342.291975218501</v>
      </c>
      <c r="AA1280" s="46">
        <v>0.95952806689994596</v>
      </c>
      <c r="AB1280" s="139">
        <v>15289.588554221</v>
      </c>
      <c r="AC1280" s="45">
        <v>14202.892820821</v>
      </c>
      <c r="AD1280" s="99">
        <v>0.95020198419450097</v>
      </c>
      <c r="AE1280" s="142">
        <v>14973.084579665199</v>
      </c>
      <c r="AF1280" s="44">
        <v>15268.527970331001</v>
      </c>
      <c r="AG1280" s="45">
        <v>14367.6067723585</v>
      </c>
      <c r="AH1280" s="140">
        <v>0.95956225291554198</v>
      </c>
      <c r="AI1280" s="44">
        <v>15316.029694172101</v>
      </c>
      <c r="AJ1280" s="45">
        <v>14227.9010363077</v>
      </c>
      <c r="AK1280" s="46">
        <v>0.95023179496564303</v>
      </c>
    </row>
    <row r="1281" spans="1:37" x14ac:dyDescent="0.2">
      <c r="A1281" s="35" t="s">
        <v>5961</v>
      </c>
      <c r="B1281" s="35" t="s">
        <v>11777</v>
      </c>
      <c r="C1281" s="85" t="s">
        <v>982</v>
      </c>
      <c r="D1281" s="85" t="s">
        <v>982</v>
      </c>
      <c r="E1281" s="85" t="s">
        <v>12894</v>
      </c>
      <c r="F1281" s="85" t="s">
        <v>220</v>
      </c>
      <c r="G1281" s="85" t="s">
        <v>220</v>
      </c>
      <c r="H1281" s="840">
        <v>1.0197316317218299</v>
      </c>
      <c r="I1281" s="840">
        <v>1.02290410587626</v>
      </c>
      <c r="J1281" s="86">
        <v>11611.583333333299</v>
      </c>
      <c r="K1281" s="44">
        <v>11840.698819374</v>
      </c>
      <c r="L1281" s="45">
        <v>11140.5246286249</v>
      </c>
      <c r="M1281" s="46">
        <v>0.95943200068536705</v>
      </c>
      <c r="N1281" s="139">
        <v>11877.536267391</v>
      </c>
      <c r="O1281" s="45">
        <v>11032.395039560201</v>
      </c>
      <c r="P1281" s="99">
        <v>0.95011978322452395</v>
      </c>
      <c r="Q1281" s="86">
        <v>11651.1418659395</v>
      </c>
      <c r="R1281" s="44">
        <v>11881.037906377</v>
      </c>
      <c r="S1281" s="45">
        <v>11179.0501941248</v>
      </c>
      <c r="T1281" s="140">
        <v>0.95948108114666297</v>
      </c>
      <c r="U1281" s="44">
        <v>11918.0008528163</v>
      </c>
      <c r="V1281" s="45">
        <v>11070.4656141471</v>
      </c>
      <c r="W1281" s="99">
        <v>0.95016142980028695</v>
      </c>
      <c r="X1281" s="86">
        <v>11695.3296177054</v>
      </c>
      <c r="Y1281" s="44">
        <v>11926.097554587301</v>
      </c>
      <c r="Z1281" s="45">
        <v>11221.9970198345</v>
      </c>
      <c r="AA1281" s="46">
        <v>0.95952806689994496</v>
      </c>
      <c r="AB1281" s="139">
        <v>11963.200685527099</v>
      </c>
      <c r="AC1281" s="45">
        <v>11112.925408552401</v>
      </c>
      <c r="AD1281" s="99">
        <v>0.95020198419450097</v>
      </c>
      <c r="AE1281" s="142">
        <v>11740.7182825788</v>
      </c>
      <c r="AF1281" s="44">
        <v>11972.381811880399</v>
      </c>
      <c r="AG1281" s="45">
        <v>11265.950086078001</v>
      </c>
      <c r="AH1281" s="140">
        <v>0.95956225291554198</v>
      </c>
      <c r="AI1281" s="44">
        <v>12009.6289371864</v>
      </c>
      <c r="AJ1281" s="45">
        <v>11156.403807840799</v>
      </c>
      <c r="AK1281" s="46">
        <v>0.95023179496564303</v>
      </c>
    </row>
    <row r="1282" spans="1:37" x14ac:dyDescent="0.2">
      <c r="A1282" s="35" t="s">
        <v>5960</v>
      </c>
      <c r="B1282" s="35" t="s">
        <v>11776</v>
      </c>
      <c r="C1282" s="85" t="s">
        <v>982</v>
      </c>
      <c r="D1282" s="85" t="s">
        <v>982</v>
      </c>
      <c r="E1282" s="85" t="s">
        <v>12894</v>
      </c>
      <c r="F1282" s="85" t="s">
        <v>220</v>
      </c>
      <c r="G1282" s="85" t="s">
        <v>220</v>
      </c>
      <c r="H1282" s="840">
        <v>1.0197316317218299</v>
      </c>
      <c r="I1282" s="840">
        <v>1.02290410587626</v>
      </c>
      <c r="J1282" s="86">
        <v>16172.916666666701</v>
      </c>
      <c r="K1282" s="44">
        <v>16492.034702201199</v>
      </c>
      <c r="L1282" s="45">
        <v>15516.8137944177</v>
      </c>
      <c r="M1282" s="46">
        <v>0.95943200068536705</v>
      </c>
      <c r="N1282" s="139">
        <v>16543.342862328002</v>
      </c>
      <c r="O1282" s="45">
        <v>15366.208077441601</v>
      </c>
      <c r="P1282" s="99">
        <v>0.95011978322452395</v>
      </c>
      <c r="Q1282" s="86">
        <v>16217.9446302873</v>
      </c>
      <c r="R1282" s="44">
        <v>16537.951141017202</v>
      </c>
      <c r="S1282" s="45">
        <v>15560.8110478448</v>
      </c>
      <c r="T1282" s="140">
        <v>0.95948108114666297</v>
      </c>
      <c r="U1282" s="44">
        <v>16589.402151194801</v>
      </c>
      <c r="V1282" s="45">
        <v>15409.665458335699</v>
      </c>
      <c r="W1282" s="99">
        <v>0.95016142980028695</v>
      </c>
      <c r="X1282" s="86">
        <v>16254.349732921</v>
      </c>
      <c r="Y1282" s="44">
        <v>16575.074575728901</v>
      </c>
      <c r="Z1282" s="45">
        <v>15596.5047779454</v>
      </c>
      <c r="AA1282" s="46">
        <v>0.95952806689994596</v>
      </c>
      <c r="AB1282" s="139">
        <v>16626.641080153699</v>
      </c>
      <c r="AC1282" s="45">
        <v>15444.9153680129</v>
      </c>
      <c r="AD1282" s="99">
        <v>0.95020198419450097</v>
      </c>
      <c r="AE1282" s="142">
        <v>16294.7399079476</v>
      </c>
      <c r="AF1282" s="44">
        <v>16616.261714814202</v>
      </c>
      <c r="AG1282" s="45">
        <v>15635.817336742901</v>
      </c>
      <c r="AH1282" s="140">
        <v>0.95956225291554198</v>
      </c>
      <c r="AI1282" s="44">
        <v>16667.956356025301</v>
      </c>
      <c r="AJ1282" s="45">
        <v>15483.7799512273</v>
      </c>
      <c r="AK1282" s="46">
        <v>0.95023179496564303</v>
      </c>
    </row>
    <row r="1283" spans="1:37" x14ac:dyDescent="0.2">
      <c r="A1283" s="35" t="s">
        <v>5959</v>
      </c>
      <c r="B1283" s="35" t="s">
        <v>11775</v>
      </c>
      <c r="C1283" s="85" t="s">
        <v>982</v>
      </c>
      <c r="D1283" s="85" t="s">
        <v>982</v>
      </c>
      <c r="E1283" s="85" t="s">
        <v>12894</v>
      </c>
      <c r="F1283" s="85" t="s">
        <v>220</v>
      </c>
      <c r="G1283" s="85" t="s">
        <v>220</v>
      </c>
      <c r="H1283" s="840">
        <v>1.0197316317218299</v>
      </c>
      <c r="I1283" s="840">
        <v>1.02290410587626</v>
      </c>
      <c r="J1283" s="86">
        <v>10663</v>
      </c>
      <c r="K1283" s="44">
        <v>10873.3983890499</v>
      </c>
      <c r="L1283" s="45">
        <v>10230.423423308101</v>
      </c>
      <c r="M1283" s="46">
        <v>0.95943200068536705</v>
      </c>
      <c r="N1283" s="139">
        <v>10907.226480958599</v>
      </c>
      <c r="O1283" s="45">
        <v>10131.1272485231</v>
      </c>
      <c r="P1283" s="99">
        <v>0.95011978322452395</v>
      </c>
      <c r="Q1283" s="86">
        <v>10687.462939729299</v>
      </c>
      <c r="R1283" s="44">
        <v>10898.3440224968</v>
      </c>
      <c r="S1283" s="45">
        <v>10254.4184961264</v>
      </c>
      <c r="T1283" s="140">
        <v>0.95948108114666297</v>
      </c>
      <c r="U1283" s="44">
        <v>10932.2497224495</v>
      </c>
      <c r="V1283" s="45">
        <v>10154.8150677508</v>
      </c>
      <c r="W1283" s="99">
        <v>0.95016142980028695</v>
      </c>
      <c r="X1283" s="86">
        <v>10710.056646023</v>
      </c>
      <c r="Y1283" s="44">
        <v>10921.3835394822</v>
      </c>
      <c r="Z1283" s="45">
        <v>10276.5999499473</v>
      </c>
      <c r="AA1283" s="46">
        <v>0.95952806689994496</v>
      </c>
      <c r="AB1283" s="139">
        <v>10955.3609173843</v>
      </c>
      <c r="AC1283" s="45">
        <v>10176.7170758865</v>
      </c>
      <c r="AD1283" s="99">
        <v>0.95020198419450097</v>
      </c>
      <c r="AE1283" s="142">
        <v>10734.9811501695</v>
      </c>
      <c r="AF1283" s="44">
        <v>10946.799844765501</v>
      </c>
      <c r="AG1283" s="45">
        <v>10300.882697462501</v>
      </c>
      <c r="AH1283" s="140">
        <v>0.95956225291554198</v>
      </c>
      <c r="AI1283" s="44">
        <v>10980.8562950127</v>
      </c>
      <c r="AJ1283" s="45">
        <v>10200.7204072479</v>
      </c>
      <c r="AK1283" s="46">
        <v>0.95023179496564303</v>
      </c>
    </row>
    <row r="1284" spans="1:37" x14ac:dyDescent="0.2">
      <c r="A1284" s="35" t="s">
        <v>5958</v>
      </c>
      <c r="B1284" s="35" t="s">
        <v>10561</v>
      </c>
      <c r="C1284" s="85" t="s">
        <v>982</v>
      </c>
      <c r="D1284" s="85" t="s">
        <v>982</v>
      </c>
      <c r="E1284" s="85" t="s">
        <v>12894</v>
      </c>
      <c r="F1284" s="85" t="s">
        <v>220</v>
      </c>
      <c r="G1284" s="85" t="s">
        <v>220</v>
      </c>
      <c r="H1284" s="840">
        <v>1.0197316317218299</v>
      </c>
      <c r="I1284" s="840">
        <v>1.02290410587626</v>
      </c>
      <c r="J1284" s="86">
        <v>4669.75</v>
      </c>
      <c r="K1284" s="44">
        <v>4761.8917872330103</v>
      </c>
      <c r="L1284" s="45">
        <v>4480.3075852004904</v>
      </c>
      <c r="M1284" s="46">
        <v>0.95943200068536705</v>
      </c>
      <c r="N1284" s="139">
        <v>4776.7064484156799</v>
      </c>
      <c r="O1284" s="45">
        <v>4436.82185771272</v>
      </c>
      <c r="P1284" s="99">
        <v>0.95011978322452395</v>
      </c>
      <c r="Q1284" s="86">
        <v>4679.6438000636199</v>
      </c>
      <c r="R1284" s="44">
        <v>4771.9808081158199</v>
      </c>
      <c r="S1284" s="45">
        <v>4490.0296926663204</v>
      </c>
      <c r="T1284" s="140">
        <v>0.95948108114666297</v>
      </c>
      <c r="U1284" s="44">
        <v>4786.8268571234703</v>
      </c>
      <c r="V1284" s="45">
        <v>4446.4170440244898</v>
      </c>
      <c r="W1284" s="99">
        <v>0.95016142980028695</v>
      </c>
      <c r="X1284" s="86">
        <v>4689.5847485965896</v>
      </c>
      <c r="Y1284" s="44">
        <v>4782.1179077842098</v>
      </c>
      <c r="Z1284" s="45">
        <v>4499.7881883843502</v>
      </c>
      <c r="AA1284" s="46">
        <v>0.95952806689994496</v>
      </c>
      <c r="AB1284" s="139">
        <v>4796.9954941941496</v>
      </c>
      <c r="AC1284" s="45">
        <v>4456.05273316475</v>
      </c>
      <c r="AD1284" s="99">
        <v>0.95020198419450097</v>
      </c>
      <c r="AE1284" s="142">
        <v>4699.5336848102497</v>
      </c>
      <c r="AF1284" s="44">
        <v>4792.2631527432604</v>
      </c>
      <c r="AG1284" s="45">
        <v>4509.4951302489999</v>
      </c>
      <c r="AH1284" s="140">
        <v>0.95956225291554198</v>
      </c>
      <c r="AI1284" s="44">
        <v>4807.1723018962002</v>
      </c>
      <c r="AJ1284" s="45">
        <v>4465.6463288187397</v>
      </c>
      <c r="AK1284" s="46">
        <v>0.95023179496564303</v>
      </c>
    </row>
    <row r="1285" spans="1:37" x14ac:dyDescent="0.2">
      <c r="A1285" s="35" t="s">
        <v>5957</v>
      </c>
      <c r="B1285" s="35" t="s">
        <v>11774</v>
      </c>
      <c r="C1285" s="85" t="s">
        <v>982</v>
      </c>
      <c r="D1285" s="85" t="s">
        <v>982</v>
      </c>
      <c r="E1285" s="85" t="s">
        <v>12894</v>
      </c>
      <c r="F1285" s="85" t="s">
        <v>220</v>
      </c>
      <c r="G1285" s="85" t="s">
        <v>220</v>
      </c>
      <c r="H1285" s="840">
        <v>1.0197316317218299</v>
      </c>
      <c r="I1285" s="840">
        <v>1.02290410587626</v>
      </c>
      <c r="J1285" s="86">
        <v>15338.416666666701</v>
      </c>
      <c r="K1285" s="44">
        <v>15641.0686555293</v>
      </c>
      <c r="L1285" s="45">
        <v>14716.1677898458</v>
      </c>
      <c r="M1285" s="46">
        <v>0.95943200068536705</v>
      </c>
      <c r="N1285" s="139">
        <v>15689.7293859742</v>
      </c>
      <c r="O1285" s="45">
        <v>14573.333118340801</v>
      </c>
      <c r="P1285" s="99">
        <v>0.95011978322452395</v>
      </c>
      <c r="Q1285" s="86">
        <v>15376.2623682302</v>
      </c>
      <c r="R1285" s="44">
        <v>15679.661114538299</v>
      </c>
      <c r="S1285" s="45">
        <v>14753.2328410642</v>
      </c>
      <c r="T1285" s="140">
        <v>0.95948108114666297</v>
      </c>
      <c r="U1285" s="44">
        <v>15728.4419094933</v>
      </c>
      <c r="V1285" s="45">
        <v>14609.931436781901</v>
      </c>
      <c r="W1285" s="99">
        <v>0.95016142980028695</v>
      </c>
      <c r="X1285" s="86">
        <v>15411.687994993899</v>
      </c>
      <c r="Y1285" s="44">
        <v>15715.785746722901</v>
      </c>
      <c r="Z1285" s="45">
        <v>14787.947189501599</v>
      </c>
      <c r="AA1285" s="46">
        <v>0.95952806689994496</v>
      </c>
      <c r="AB1285" s="139">
        <v>15764.6789285632</v>
      </c>
      <c r="AC1285" s="45">
        <v>14644.2165126298</v>
      </c>
      <c r="AD1285" s="99">
        <v>0.95020198419450097</v>
      </c>
      <c r="AE1285" s="142">
        <v>15449.2099667497</v>
      </c>
      <c r="AF1285" s="44">
        <v>15754.0480882068</v>
      </c>
      <c r="AG1285" s="45">
        <v>14824.4787214596</v>
      </c>
      <c r="AH1285" s="140">
        <v>0.95956225291554198</v>
      </c>
      <c r="AI1285" s="44">
        <v>15803.0603075327</v>
      </c>
      <c r="AJ1285" s="45">
        <v>14680.330517505699</v>
      </c>
      <c r="AK1285" s="46">
        <v>0.95023179496564303</v>
      </c>
    </row>
    <row r="1286" spans="1:37" x14ac:dyDescent="0.2">
      <c r="A1286" s="35" t="s">
        <v>5956</v>
      </c>
      <c r="B1286" s="35" t="s">
        <v>11773</v>
      </c>
      <c r="C1286" s="85" t="s">
        <v>982</v>
      </c>
      <c r="D1286" s="85" t="s">
        <v>982</v>
      </c>
      <c r="E1286" s="85" t="s">
        <v>12894</v>
      </c>
      <c r="F1286" s="85" t="s">
        <v>220</v>
      </c>
      <c r="G1286" s="85" t="s">
        <v>220</v>
      </c>
      <c r="H1286" s="840">
        <v>1.0197316317218299</v>
      </c>
      <c r="I1286" s="840">
        <v>1.02290410587626</v>
      </c>
      <c r="J1286" s="86">
        <v>6548.0833333333303</v>
      </c>
      <c r="K1286" s="44">
        <v>6677.2877021505201</v>
      </c>
      <c r="L1286" s="45">
        <v>6282.44069315451</v>
      </c>
      <c r="M1286" s="46">
        <v>0.95943200068536705</v>
      </c>
      <c r="N1286" s="139">
        <v>6698.0613272865903</v>
      </c>
      <c r="O1286" s="45">
        <v>6221.4635172027802</v>
      </c>
      <c r="P1286" s="99">
        <v>0.95011978322452395</v>
      </c>
      <c r="Q1286" s="86">
        <v>6564.45233301384</v>
      </c>
      <c r="R1286" s="44">
        <v>6693.9796889043801</v>
      </c>
      <c r="S1286" s="45">
        <v>6298.46782161585</v>
      </c>
      <c r="T1286" s="140">
        <v>0.95948108114666297</v>
      </c>
      <c r="U1286" s="44">
        <v>6714.8052442688704</v>
      </c>
      <c r="V1286" s="45">
        <v>6237.2894145922601</v>
      </c>
      <c r="W1286" s="99">
        <v>0.95016142980028695</v>
      </c>
      <c r="X1286" s="86">
        <v>6580.4272066955</v>
      </c>
      <c r="Y1286" s="44">
        <v>6710.2697729103202</v>
      </c>
      <c r="Z1286" s="45">
        <v>6314.1045970163404</v>
      </c>
      <c r="AA1286" s="46">
        <v>0.95952806689994596</v>
      </c>
      <c r="AB1286" s="139">
        <v>6731.1460081486903</v>
      </c>
      <c r="AC1286" s="45">
        <v>6252.7349886495404</v>
      </c>
      <c r="AD1286" s="99">
        <v>0.95020198419450097</v>
      </c>
      <c r="AE1286" s="142">
        <v>6595.92878531719</v>
      </c>
      <c r="AF1286" s="44">
        <v>6726.0772229724898</v>
      </c>
      <c r="AG1286" s="45">
        <v>6329.2042853094399</v>
      </c>
      <c r="AH1286" s="140">
        <v>0.95956225291554198</v>
      </c>
      <c r="AI1286" s="44">
        <v>6747.0026365683798</v>
      </c>
      <c r="AJ1286" s="45">
        <v>6267.6612491375099</v>
      </c>
      <c r="AK1286" s="46">
        <v>0.95023179496564303</v>
      </c>
    </row>
    <row r="1287" spans="1:37" x14ac:dyDescent="0.2">
      <c r="A1287" s="35" t="s">
        <v>5955</v>
      </c>
      <c r="B1287" s="35" t="s">
        <v>11772</v>
      </c>
      <c r="C1287" s="85" t="s">
        <v>982</v>
      </c>
      <c r="D1287" s="85" t="s">
        <v>982</v>
      </c>
      <c r="E1287" s="85" t="s">
        <v>12894</v>
      </c>
      <c r="F1287" s="85" t="s">
        <v>220</v>
      </c>
      <c r="G1287" s="85" t="s">
        <v>220</v>
      </c>
      <c r="H1287" s="840">
        <v>1.0197316317218299</v>
      </c>
      <c r="I1287" s="840">
        <v>1.02290410587626</v>
      </c>
      <c r="J1287" s="86">
        <v>9064.0833333333303</v>
      </c>
      <c r="K1287" s="44">
        <v>9242.9324875626407</v>
      </c>
      <c r="L1287" s="45">
        <v>8696.3716068788908</v>
      </c>
      <c r="M1287" s="46">
        <v>0.95943200068536705</v>
      </c>
      <c r="N1287" s="139">
        <v>9271.6880576712701</v>
      </c>
      <c r="O1287" s="45">
        <v>8611.9648917956802</v>
      </c>
      <c r="P1287" s="99">
        <v>0.95011978322452395</v>
      </c>
      <c r="Q1287" s="86">
        <v>9074.3374285755108</v>
      </c>
      <c r="R1287" s="44">
        <v>9253.3889128357805</v>
      </c>
      <c r="S1287" s="45">
        <v>8706.6550866592606</v>
      </c>
      <c r="T1287" s="140">
        <v>0.95948108114666297</v>
      </c>
      <c r="U1287" s="44">
        <v>9282.1770137965395</v>
      </c>
      <c r="V1287" s="45">
        <v>8622.0854256255607</v>
      </c>
      <c r="W1287" s="99">
        <v>0.95016142980028695</v>
      </c>
      <c r="X1287" s="86">
        <v>9085.4240052371206</v>
      </c>
      <c r="Y1287" s="44">
        <v>9264.6942457451296</v>
      </c>
      <c r="Z1287" s="45">
        <v>8717.7193327115292</v>
      </c>
      <c r="AA1287" s="46">
        <v>0.95952806689994496</v>
      </c>
      <c r="AB1287" s="139">
        <v>9293.5175185838107</v>
      </c>
      <c r="AC1287" s="45">
        <v>8632.9879170246695</v>
      </c>
      <c r="AD1287" s="99">
        <v>0.95020198419450097</v>
      </c>
      <c r="AE1287" s="142">
        <v>9097.2768711542703</v>
      </c>
      <c r="AF1287" s="44">
        <v>9276.7809880474106</v>
      </c>
      <c r="AG1287" s="45">
        <v>8729.4034898812406</v>
      </c>
      <c r="AH1287" s="140">
        <v>0.95956225291554198</v>
      </c>
      <c r="AI1287" s="44">
        <v>9305.64186379686</v>
      </c>
      <c r="AJ1287" s="45">
        <v>8644.5217305763508</v>
      </c>
      <c r="AK1287" s="46">
        <v>0.95023179496564303</v>
      </c>
    </row>
    <row r="1288" spans="1:37" x14ac:dyDescent="0.2">
      <c r="A1288" s="35" t="s">
        <v>5954</v>
      </c>
      <c r="B1288" s="35" t="s">
        <v>11771</v>
      </c>
      <c r="C1288" s="85" t="s">
        <v>982</v>
      </c>
      <c r="D1288" s="85" t="s">
        <v>982</v>
      </c>
      <c r="E1288" s="85" t="s">
        <v>12894</v>
      </c>
      <c r="F1288" s="85" t="s">
        <v>220</v>
      </c>
      <c r="G1288" s="85" t="s">
        <v>220</v>
      </c>
      <c r="H1288" s="840">
        <v>1.0197316317218299</v>
      </c>
      <c r="I1288" s="840">
        <v>1.02290410587626</v>
      </c>
      <c r="J1288" s="86">
        <v>6836.4166666666697</v>
      </c>
      <c r="K1288" s="44">
        <v>6971.3103226303101</v>
      </c>
      <c r="L1288" s="45">
        <v>6559.0769200187897</v>
      </c>
      <c r="M1288" s="46">
        <v>0.95943200068536705</v>
      </c>
      <c r="N1288" s="139">
        <v>6992.9986778142502</v>
      </c>
      <c r="O1288" s="45">
        <v>6495.4147213658498</v>
      </c>
      <c r="P1288" s="99">
        <v>0.95011978322452395</v>
      </c>
      <c r="Q1288" s="86">
        <v>6858.5241117861897</v>
      </c>
      <c r="R1288" s="44">
        <v>6993.8539837152503</v>
      </c>
      <c r="S1288" s="45">
        <v>6580.6241298470704</v>
      </c>
      <c r="T1288" s="140">
        <v>0.95948108114666297</v>
      </c>
      <c r="U1288" s="44">
        <v>7015.61247419744</v>
      </c>
      <c r="V1288" s="45">
        <v>6516.7050763745101</v>
      </c>
      <c r="W1288" s="99">
        <v>0.95016142980028695</v>
      </c>
      <c r="X1288" s="86">
        <v>6879.8120546836299</v>
      </c>
      <c r="Y1288" s="44">
        <v>7015.5619724620501</v>
      </c>
      <c r="Z1288" s="45">
        <v>6601.3727614655199</v>
      </c>
      <c r="AA1288" s="46">
        <v>0.95952806689994496</v>
      </c>
      <c r="AB1288" s="139">
        <v>7037.38799839289</v>
      </c>
      <c r="AC1288" s="45">
        <v>6537.2110652456304</v>
      </c>
      <c r="AD1288" s="99">
        <v>0.95020198419450097</v>
      </c>
      <c r="AE1288" s="142">
        <v>6900.8246608213103</v>
      </c>
      <c r="AF1288" s="44">
        <v>7036.9891916055603</v>
      </c>
      <c r="AG1288" s="45">
        <v>6621.7708585128303</v>
      </c>
      <c r="AH1288" s="140">
        <v>0.95956225291554198</v>
      </c>
      <c r="AI1288" s="44">
        <v>7058.88187948628</v>
      </c>
      <c r="AJ1288" s="45">
        <v>6557.3830041954097</v>
      </c>
      <c r="AK1288" s="46">
        <v>0.95023179496564303</v>
      </c>
    </row>
    <row r="1289" spans="1:37" x14ac:dyDescent="0.2">
      <c r="A1289" s="35" t="s">
        <v>5953</v>
      </c>
      <c r="B1289" s="35" t="s">
        <v>11770</v>
      </c>
      <c r="C1289" s="85" t="s">
        <v>982</v>
      </c>
      <c r="D1289" s="85" t="s">
        <v>982</v>
      </c>
      <c r="E1289" s="85" t="s">
        <v>12894</v>
      </c>
      <c r="F1289" s="85" t="s">
        <v>220</v>
      </c>
      <c r="G1289" s="85" t="s">
        <v>220</v>
      </c>
      <c r="H1289" s="840">
        <v>1.0197316317218299</v>
      </c>
      <c r="I1289" s="840">
        <v>1.02290410587626</v>
      </c>
      <c r="J1289" s="86">
        <v>12238.75</v>
      </c>
      <c r="K1289" s="44">
        <v>12480.2405077355</v>
      </c>
      <c r="L1289" s="45">
        <v>11742.248398387999</v>
      </c>
      <c r="M1289" s="46">
        <v>0.95943200068536705</v>
      </c>
      <c r="N1289" s="139">
        <v>12519.067625793101</v>
      </c>
      <c r="O1289" s="45">
        <v>11628.2784969391</v>
      </c>
      <c r="P1289" s="99">
        <v>0.95011978322452395</v>
      </c>
      <c r="Q1289" s="86">
        <v>12269.916703929601</v>
      </c>
      <c r="R1289" s="44">
        <v>12512.0221815891</v>
      </c>
      <c r="S1289" s="45">
        <v>11772.752944665899</v>
      </c>
      <c r="T1289" s="140">
        <v>0.95948108114666297</v>
      </c>
      <c r="U1289" s="44">
        <v>12550.9481752094</v>
      </c>
      <c r="V1289" s="45">
        <v>11658.4015989362</v>
      </c>
      <c r="W1289" s="99">
        <v>0.95016142980028695</v>
      </c>
      <c r="X1289" s="86">
        <v>12291.9832637708</v>
      </c>
      <c r="Y1289" s="44">
        <v>12534.524150662401</v>
      </c>
      <c r="Z1289" s="45">
        <v>11794.502939452401</v>
      </c>
      <c r="AA1289" s="46">
        <v>0.95952806689994596</v>
      </c>
      <c r="AB1289" s="139">
        <v>12573.5201498734</v>
      </c>
      <c r="AC1289" s="45">
        <v>11679.866886920599</v>
      </c>
      <c r="AD1289" s="99">
        <v>0.95020198419450097</v>
      </c>
      <c r="AE1289" s="142">
        <v>12317.8417810589</v>
      </c>
      <c r="AF1289" s="44">
        <v>12560.892898690499</v>
      </c>
      <c r="AG1289" s="45">
        <v>11819.7360104901</v>
      </c>
      <c r="AH1289" s="140">
        <v>0.95956225291554198</v>
      </c>
      <c r="AI1289" s="44">
        <v>12599.9709333793</v>
      </c>
      <c r="AJ1289" s="45">
        <v>11704.8049057184</v>
      </c>
      <c r="AK1289" s="46">
        <v>0.95023179496564303</v>
      </c>
    </row>
    <row r="1290" spans="1:37" x14ac:dyDescent="0.2">
      <c r="A1290" s="35" t="s">
        <v>5952</v>
      </c>
      <c r="B1290" s="35" t="s">
        <v>11769</v>
      </c>
      <c r="C1290" s="85" t="s">
        <v>982</v>
      </c>
      <c r="D1290" s="85" t="s">
        <v>982</v>
      </c>
      <c r="E1290" s="85" t="s">
        <v>12894</v>
      </c>
      <c r="F1290" s="85" t="s">
        <v>220</v>
      </c>
      <c r="G1290" s="85" t="s">
        <v>220</v>
      </c>
      <c r="H1290" s="840">
        <v>1.0197316317218299</v>
      </c>
      <c r="I1290" s="840">
        <v>1.02290410587626</v>
      </c>
      <c r="J1290" s="86">
        <v>13146.75</v>
      </c>
      <c r="K1290" s="44">
        <v>13406.156829338999</v>
      </c>
      <c r="L1290" s="45">
        <v>12613.412655010399</v>
      </c>
      <c r="M1290" s="46">
        <v>0.95943200068536705</v>
      </c>
      <c r="N1290" s="139">
        <v>13447.864553928801</v>
      </c>
      <c r="O1290" s="45">
        <v>12490.987260107</v>
      </c>
      <c r="P1290" s="99">
        <v>0.95011978322452395</v>
      </c>
      <c r="Q1290" s="86">
        <v>13183.8019472047</v>
      </c>
      <c r="R1290" s="44">
        <v>13443.9398719205</v>
      </c>
      <c r="S1290" s="45">
        <v>12649.6085459275</v>
      </c>
      <c r="T1290" s="140">
        <v>0.95948108114666297</v>
      </c>
      <c r="U1290" s="44">
        <v>13485.7651428552</v>
      </c>
      <c r="V1290" s="45">
        <v>12526.7401083598</v>
      </c>
      <c r="W1290" s="99">
        <v>0.95016142980028695</v>
      </c>
      <c r="X1290" s="86">
        <v>13218.763029485899</v>
      </c>
      <c r="Y1290" s="44">
        <v>13479.5907934019</v>
      </c>
      <c r="Z1290" s="45">
        <v>12683.7741364911</v>
      </c>
      <c r="AA1290" s="46">
        <v>0.95952806689994496</v>
      </c>
      <c r="AB1290" s="139">
        <v>13521.526977466499</v>
      </c>
      <c r="AC1290" s="45">
        <v>12560.494859214399</v>
      </c>
      <c r="AD1290" s="99">
        <v>0.95020198419450097</v>
      </c>
      <c r="AE1290" s="142">
        <v>13253.6567396132</v>
      </c>
      <c r="AF1290" s="44">
        <v>13515.173013366801</v>
      </c>
      <c r="AG1290" s="45">
        <v>12717.7087204325</v>
      </c>
      <c r="AH1290" s="140">
        <v>0.95956225291554198</v>
      </c>
      <c r="AI1290" s="44">
        <v>13557.219896825</v>
      </c>
      <c r="AJ1290" s="45">
        <v>12594.046033541201</v>
      </c>
      <c r="AK1290" s="46">
        <v>0.95023179496564303</v>
      </c>
    </row>
    <row r="1291" spans="1:37" x14ac:dyDescent="0.2">
      <c r="A1291" s="35" t="s">
        <v>5951</v>
      </c>
      <c r="B1291" s="35" t="s">
        <v>8379</v>
      </c>
      <c r="C1291" s="85" t="s">
        <v>982</v>
      </c>
      <c r="D1291" s="85" t="s">
        <v>982</v>
      </c>
      <c r="E1291" s="85" t="s">
        <v>12894</v>
      </c>
      <c r="F1291" s="85" t="s">
        <v>220</v>
      </c>
      <c r="G1291" s="85" t="s">
        <v>220</v>
      </c>
      <c r="H1291" s="840">
        <v>1.0197316317218299</v>
      </c>
      <c r="I1291" s="840">
        <v>1.02290410587626</v>
      </c>
      <c r="J1291" s="86">
        <v>7826.5833333333303</v>
      </c>
      <c r="K1291" s="44">
        <v>7981.0145933068798</v>
      </c>
      <c r="L1291" s="45">
        <v>7509.0745060307499</v>
      </c>
      <c r="M1291" s="46">
        <v>0.95943200068536705</v>
      </c>
      <c r="N1291" s="139">
        <v>8005.8442266493903</v>
      </c>
      <c r="O1291" s="45">
        <v>7436.1916600553404</v>
      </c>
      <c r="P1291" s="99">
        <v>0.95011978322452395</v>
      </c>
      <c r="Q1291" s="86">
        <v>7845.7073793255404</v>
      </c>
      <c r="R1291" s="44">
        <v>8000.5159879316398</v>
      </c>
      <c r="S1291" s="45">
        <v>7527.8077986756198</v>
      </c>
      <c r="T1291" s="140">
        <v>0.95948108114666297</v>
      </c>
      <c r="U1291" s="44">
        <v>8025.4062918157897</v>
      </c>
      <c r="V1291" s="45">
        <v>7454.6885413346199</v>
      </c>
      <c r="W1291" s="99">
        <v>0.95016142980028595</v>
      </c>
      <c r="X1291" s="86">
        <v>7863.7507663885499</v>
      </c>
      <c r="Y1291" s="44">
        <v>8018.91540046318</v>
      </c>
      <c r="Z1291" s="45">
        <v>7545.4895714557697</v>
      </c>
      <c r="AA1291" s="46">
        <v>0.95952806689994496</v>
      </c>
      <c r="AB1291" s="139">
        <v>8043.8629465264503</v>
      </c>
      <c r="AC1291" s="45">
        <v>7472.1515814334298</v>
      </c>
      <c r="AD1291" s="99">
        <v>0.95020198419450097</v>
      </c>
      <c r="AE1291" s="142">
        <v>7883.2395270175102</v>
      </c>
      <c r="AF1291" s="44">
        <v>8038.7887061395904</v>
      </c>
      <c r="AG1291" s="45">
        <v>7564.45908081777</v>
      </c>
      <c r="AH1291" s="140">
        <v>0.95956225291554198</v>
      </c>
      <c r="AI1291" s="44">
        <v>8063.7980797922601</v>
      </c>
      <c r="AJ1291" s="45">
        <v>7490.9048459019596</v>
      </c>
      <c r="AK1291" s="46">
        <v>0.95023179496564303</v>
      </c>
    </row>
    <row r="1292" spans="1:37" x14ac:dyDescent="0.2">
      <c r="A1292" s="35" t="s">
        <v>5950</v>
      </c>
      <c r="B1292" s="35" t="s">
        <v>11768</v>
      </c>
      <c r="C1292" s="85" t="s">
        <v>982</v>
      </c>
      <c r="D1292" s="85" t="s">
        <v>982</v>
      </c>
      <c r="E1292" s="85" t="s">
        <v>12894</v>
      </c>
      <c r="F1292" s="85" t="s">
        <v>220</v>
      </c>
      <c r="G1292" s="85" t="s">
        <v>220</v>
      </c>
      <c r="H1292" s="840">
        <v>1.0197316317218299</v>
      </c>
      <c r="I1292" s="840">
        <v>1.02290410587626</v>
      </c>
      <c r="J1292" s="86">
        <v>5203.5</v>
      </c>
      <c r="K1292" s="44">
        <v>5306.1735456645401</v>
      </c>
      <c r="L1292" s="45">
        <v>4992.4044155663096</v>
      </c>
      <c r="M1292" s="46">
        <v>0.95943200068536705</v>
      </c>
      <c r="N1292" s="139">
        <v>5322.6815149271297</v>
      </c>
      <c r="O1292" s="45">
        <v>4943.9482920088103</v>
      </c>
      <c r="P1292" s="99">
        <v>0.95011978322452395</v>
      </c>
      <c r="Q1292" s="86">
        <v>5216.2553910316901</v>
      </c>
      <c r="R1292" s="44">
        <v>5319.1806213745303</v>
      </c>
      <c r="S1292" s="45">
        <v>5004.8983621241896</v>
      </c>
      <c r="T1292" s="140">
        <v>0.95948108114666297</v>
      </c>
      <c r="U1292" s="44">
        <v>5335.7290567854998</v>
      </c>
      <c r="V1292" s="45">
        <v>4956.2846805461204</v>
      </c>
      <c r="W1292" s="99">
        <v>0.95016142980028695</v>
      </c>
      <c r="X1292" s="86">
        <v>5228.5074016204799</v>
      </c>
      <c r="Y1292" s="44">
        <v>5331.6743841241196</v>
      </c>
      <c r="Z1292" s="45">
        <v>5016.89959984896</v>
      </c>
      <c r="AA1292" s="46">
        <v>0.95952806689994496</v>
      </c>
      <c r="AB1292" s="139">
        <v>5348.2616887220202</v>
      </c>
      <c r="AC1292" s="45">
        <v>4968.1381073954199</v>
      </c>
      <c r="AD1292" s="99">
        <v>0.95020198419450097</v>
      </c>
      <c r="AE1292" s="142">
        <v>5240.0118171975701</v>
      </c>
      <c r="AF1292" s="44">
        <v>5343.4058005925499</v>
      </c>
      <c r="AG1292" s="45">
        <v>5028.1175446141597</v>
      </c>
      <c r="AH1292" s="140">
        <v>0.95956225291554198</v>
      </c>
      <c r="AI1292" s="44">
        <v>5360.0296026515298</v>
      </c>
      <c r="AJ1292" s="45">
        <v>4979.2258346968201</v>
      </c>
      <c r="AK1292" s="46">
        <v>0.95023179496564303</v>
      </c>
    </row>
    <row r="1293" spans="1:37" x14ac:dyDescent="0.2">
      <c r="A1293" s="35" t="s">
        <v>5949</v>
      </c>
      <c r="B1293" s="35" t="s">
        <v>7624</v>
      </c>
      <c r="C1293" s="85" t="s">
        <v>982</v>
      </c>
      <c r="D1293" s="85" t="s">
        <v>982</v>
      </c>
      <c r="E1293" s="85" t="s">
        <v>12894</v>
      </c>
      <c r="F1293" s="85" t="s">
        <v>220</v>
      </c>
      <c r="G1293" s="85" t="s">
        <v>220</v>
      </c>
      <c r="H1293" s="840">
        <v>1.0197316317218299</v>
      </c>
      <c r="I1293" s="840">
        <v>1.02290410587626</v>
      </c>
      <c r="J1293" s="86">
        <v>8541.4166666666697</v>
      </c>
      <c r="K1293" s="44">
        <v>8709.9527547160305</v>
      </c>
      <c r="L1293" s="45">
        <v>8194.9084811873399</v>
      </c>
      <c r="M1293" s="46">
        <v>0.95943200068536705</v>
      </c>
      <c r="N1293" s="139">
        <v>8737.0501783332802</v>
      </c>
      <c r="O1293" s="45">
        <v>8115.3689517636703</v>
      </c>
      <c r="P1293" s="99">
        <v>0.95011978322452395</v>
      </c>
      <c r="Q1293" s="86">
        <v>8558.0306860658802</v>
      </c>
      <c r="R1293" s="44">
        <v>8726.8945958274508</v>
      </c>
      <c r="S1293" s="45">
        <v>8211.2685351528107</v>
      </c>
      <c r="T1293" s="140">
        <v>0.95948108114666297</v>
      </c>
      <c r="U1293" s="44">
        <v>8754.0447269918404</v>
      </c>
      <c r="V1293" s="45">
        <v>8131.5106729470899</v>
      </c>
      <c r="W1293" s="99">
        <v>0.95016142980028695</v>
      </c>
      <c r="X1293" s="86">
        <v>8572.2132468877699</v>
      </c>
      <c r="Y1293" s="44">
        <v>8741.3570017163493</v>
      </c>
      <c r="Z1293" s="45">
        <v>8225.2792058403193</v>
      </c>
      <c r="AA1293" s="46">
        <v>0.95952806689994496</v>
      </c>
      <c r="AB1293" s="139">
        <v>8768.5521266883898</v>
      </c>
      <c r="AC1293" s="45">
        <v>8145.3340361311402</v>
      </c>
      <c r="AD1293" s="99">
        <v>0.95020198419450097</v>
      </c>
      <c r="AE1293" s="142">
        <v>8586.7827988035096</v>
      </c>
      <c r="AF1293" s="44">
        <v>8756.2140346648393</v>
      </c>
      <c r="AG1293" s="45">
        <v>8239.5526477163203</v>
      </c>
      <c r="AH1293" s="140">
        <v>0.95956225291554198</v>
      </c>
      <c r="AI1293" s="44">
        <v>8783.4553811637797</v>
      </c>
      <c r="AJ1293" s="45">
        <v>8159.43403188717</v>
      </c>
      <c r="AK1293" s="46">
        <v>0.95023179496564303</v>
      </c>
    </row>
    <row r="1294" spans="1:37" x14ac:dyDescent="0.2">
      <c r="A1294" s="35" t="s">
        <v>5948</v>
      </c>
      <c r="B1294" s="35" t="s">
        <v>11767</v>
      </c>
      <c r="C1294" s="85" t="s">
        <v>982</v>
      </c>
      <c r="D1294" s="85" t="s">
        <v>982</v>
      </c>
      <c r="E1294" s="85" t="s">
        <v>12894</v>
      </c>
      <c r="F1294" s="85" t="s">
        <v>220</v>
      </c>
      <c r="G1294" s="85" t="s">
        <v>220</v>
      </c>
      <c r="H1294" s="840">
        <v>1.0197316317218299</v>
      </c>
      <c r="I1294" s="840">
        <v>1.02290410587626</v>
      </c>
      <c r="J1294" s="86">
        <v>4001.1666666666702</v>
      </c>
      <c r="K1294" s="44">
        <v>4080.1162137910001</v>
      </c>
      <c r="L1294" s="45">
        <v>3838.8473400756002</v>
      </c>
      <c r="M1294" s="46">
        <v>0.95943200068536705</v>
      </c>
      <c r="N1294" s="139">
        <v>4092.8098116285701</v>
      </c>
      <c r="O1294" s="45">
        <v>3801.5876059785201</v>
      </c>
      <c r="P1294" s="99">
        <v>0.95011978322452395</v>
      </c>
      <c r="Q1294" s="86">
        <v>4007.8017371459</v>
      </c>
      <c r="R1294" s="44">
        <v>4086.8822050373701</v>
      </c>
      <c r="S1294" s="45">
        <v>3845.4099437782202</v>
      </c>
      <c r="T1294" s="140">
        <v>0.95948108114666297</v>
      </c>
      <c r="U1294" s="44">
        <v>4099.5968524645596</v>
      </c>
      <c r="V1294" s="45">
        <v>3808.0586289226198</v>
      </c>
      <c r="W1294" s="99">
        <v>0.95016142980028695</v>
      </c>
      <c r="X1294" s="86">
        <v>4013.56017458518</v>
      </c>
      <c r="Y1294" s="44">
        <v>4092.7542658435</v>
      </c>
      <c r="Z1294" s="45">
        <v>3851.1236357063299</v>
      </c>
      <c r="AA1294" s="46">
        <v>0.95952806689994596</v>
      </c>
      <c r="AB1294" s="139">
        <v>4105.4871817646299</v>
      </c>
      <c r="AC1294" s="45">
        <v>3813.6928415748698</v>
      </c>
      <c r="AD1294" s="99">
        <v>0.95020198419450097</v>
      </c>
      <c r="AE1294" s="142">
        <v>4018.8567031932398</v>
      </c>
      <c r="AF1294" s="44">
        <v>4098.1553036034602</v>
      </c>
      <c r="AG1294" s="45">
        <v>3856.3431922608402</v>
      </c>
      <c r="AH1294" s="140">
        <v>0.95956225291554198</v>
      </c>
      <c r="AI1294" s="44">
        <v>4110.90502262471</v>
      </c>
      <c r="AJ1294" s="45">
        <v>3818.8454187850198</v>
      </c>
      <c r="AK1294" s="46">
        <v>0.95023179496564303</v>
      </c>
    </row>
    <row r="1295" spans="1:37" x14ac:dyDescent="0.2">
      <c r="A1295" s="35" t="s">
        <v>5947</v>
      </c>
      <c r="B1295" s="35" t="s">
        <v>11616</v>
      </c>
      <c r="C1295" s="85" t="s">
        <v>982</v>
      </c>
      <c r="D1295" s="85" t="s">
        <v>982</v>
      </c>
      <c r="E1295" s="85" t="s">
        <v>12894</v>
      </c>
      <c r="F1295" s="85" t="s">
        <v>220</v>
      </c>
      <c r="G1295" s="85" t="s">
        <v>220</v>
      </c>
      <c r="H1295" s="840">
        <v>1.0197316317218299</v>
      </c>
      <c r="I1295" s="840">
        <v>1.02290410587626</v>
      </c>
      <c r="J1295" s="86">
        <v>12443</v>
      </c>
      <c r="K1295" s="44">
        <v>12688.5206935147</v>
      </c>
      <c r="L1295" s="45">
        <v>11938.212384528</v>
      </c>
      <c r="M1295" s="46">
        <v>0.95943200068536705</v>
      </c>
      <c r="N1295" s="139">
        <v>12727.995789418301</v>
      </c>
      <c r="O1295" s="45">
        <v>11822.3404626627</v>
      </c>
      <c r="P1295" s="99">
        <v>0.95011978322452395</v>
      </c>
      <c r="Q1295" s="86">
        <v>12475.2222681025</v>
      </c>
      <c r="R1295" s="44">
        <v>12721.378759544699</v>
      </c>
      <c r="S1295" s="45">
        <v>11969.7397493439</v>
      </c>
      <c r="T1295" s="140">
        <v>0.95948108114666297</v>
      </c>
      <c r="U1295" s="44">
        <v>12760.956079760999</v>
      </c>
      <c r="V1295" s="45">
        <v>11853.475027336601</v>
      </c>
      <c r="W1295" s="99">
        <v>0.95016142980028595</v>
      </c>
      <c r="X1295" s="86">
        <v>12508.786297667601</v>
      </c>
      <c r="Y1295" s="44">
        <v>12755.605062180201</v>
      </c>
      <c r="Z1295" s="45">
        <v>12002.531535465499</v>
      </c>
      <c r="AA1295" s="46">
        <v>0.95952806689994596</v>
      </c>
      <c r="AB1295" s="139">
        <v>12795.288863412899</v>
      </c>
      <c r="AC1295" s="45">
        <v>11885.873559908699</v>
      </c>
      <c r="AD1295" s="99">
        <v>0.95020198419450097</v>
      </c>
      <c r="AE1295" s="142">
        <v>12542.2047247231</v>
      </c>
      <c r="AF1295" s="44">
        <v>12789.682889331099</v>
      </c>
      <c r="AG1295" s="45">
        <v>12035.0262221832</v>
      </c>
      <c r="AH1295" s="140">
        <v>0.95956225291554198</v>
      </c>
      <c r="AI1295" s="44">
        <v>12829.4727096599</v>
      </c>
      <c r="AJ1295" s="45">
        <v>11918.001708400199</v>
      </c>
      <c r="AK1295" s="46">
        <v>0.95023179496564303</v>
      </c>
    </row>
    <row r="1296" spans="1:37" x14ac:dyDescent="0.2">
      <c r="A1296" s="35" t="s">
        <v>5946</v>
      </c>
      <c r="B1296" s="35" t="s">
        <v>11235</v>
      </c>
      <c r="C1296" s="85" t="s">
        <v>982</v>
      </c>
      <c r="D1296" s="85" t="s">
        <v>982</v>
      </c>
      <c r="E1296" s="85" t="s">
        <v>12894</v>
      </c>
      <c r="F1296" s="85" t="s">
        <v>220</v>
      </c>
      <c r="G1296" s="85" t="s">
        <v>220</v>
      </c>
      <c r="H1296" s="840">
        <v>1.0197316317218299</v>
      </c>
      <c r="I1296" s="840">
        <v>1.02290410587626</v>
      </c>
      <c r="J1296" s="86">
        <v>9486.1666666666697</v>
      </c>
      <c r="K1296" s="44">
        <v>9673.3442137852307</v>
      </c>
      <c r="L1296" s="45">
        <v>9101.3318638348392</v>
      </c>
      <c r="M1296" s="46">
        <v>0.95943200068536705</v>
      </c>
      <c r="N1296" s="139">
        <v>9703.4388323598796</v>
      </c>
      <c r="O1296" s="45">
        <v>9012.9946169650393</v>
      </c>
      <c r="P1296" s="99">
        <v>0.95011978322452395</v>
      </c>
      <c r="Q1296" s="86">
        <v>9515.0670609401604</v>
      </c>
      <c r="R1296" s="44">
        <v>9702.8148599951401</v>
      </c>
      <c r="S1296" s="45">
        <v>9129.5268308138602</v>
      </c>
      <c r="T1296" s="140">
        <v>0.95948108114666297</v>
      </c>
      <c r="U1296" s="44">
        <v>9733.0011643236703</v>
      </c>
      <c r="V1296" s="45">
        <v>9040.8497232685095</v>
      </c>
      <c r="W1296" s="99">
        <v>0.95016142980028695</v>
      </c>
      <c r="X1296" s="86">
        <v>9540.8747318723199</v>
      </c>
      <c r="Y1296" s="44">
        <v>9729.1317583857399</v>
      </c>
      <c r="Z1296" s="45">
        <v>9154.7370880079798</v>
      </c>
      <c r="AA1296" s="46">
        <v>0.95952806689994496</v>
      </c>
      <c r="AB1296" s="139">
        <v>9759.3999368832792</v>
      </c>
      <c r="AC1296" s="45">
        <v>9065.7581011762595</v>
      </c>
      <c r="AD1296" s="99">
        <v>0.95020198419450097</v>
      </c>
      <c r="AE1296" s="142">
        <v>9567.5378509922903</v>
      </c>
      <c r="AF1296" s="44">
        <v>9756.3209843527402</v>
      </c>
      <c r="AG1296" s="45">
        <v>9180.6481751528809</v>
      </c>
      <c r="AH1296" s="140">
        <v>0.95956225291554198</v>
      </c>
      <c r="AI1296" s="44">
        <v>9786.6737509065697</v>
      </c>
      <c r="AJ1296" s="45">
        <v>9091.3786655501299</v>
      </c>
      <c r="AK1296" s="46">
        <v>0.95023179496564303</v>
      </c>
    </row>
    <row r="1297" spans="1:37" x14ac:dyDescent="0.2">
      <c r="A1297" s="35" t="s">
        <v>5945</v>
      </c>
      <c r="B1297" s="35" t="s">
        <v>11766</v>
      </c>
      <c r="C1297" s="85" t="s">
        <v>982</v>
      </c>
      <c r="D1297" s="85" t="s">
        <v>982</v>
      </c>
      <c r="E1297" s="85" t="s">
        <v>12894</v>
      </c>
      <c r="F1297" s="85" t="s">
        <v>220</v>
      </c>
      <c r="G1297" s="85" t="s">
        <v>220</v>
      </c>
      <c r="H1297" s="840">
        <v>1.0197316317218299</v>
      </c>
      <c r="I1297" s="840">
        <v>1.02290410587626</v>
      </c>
      <c r="J1297" s="86">
        <v>3967.4166666666702</v>
      </c>
      <c r="K1297" s="44">
        <v>4045.7002712203798</v>
      </c>
      <c r="L1297" s="45">
        <v>3806.4665100524699</v>
      </c>
      <c r="M1297" s="46">
        <v>0.95943200068536705</v>
      </c>
      <c r="N1297" s="139">
        <v>4058.2867980552501</v>
      </c>
      <c r="O1297" s="45">
        <v>3769.5210632947001</v>
      </c>
      <c r="P1297" s="99">
        <v>0.95011978322452395</v>
      </c>
      <c r="Q1297" s="86">
        <v>3978.7953898483001</v>
      </c>
      <c r="R1297" s="44">
        <v>4057.3035151773001</v>
      </c>
      <c r="S1297" s="45">
        <v>3817.5789023130101</v>
      </c>
      <c r="T1297" s="140">
        <v>0.95948108114666297</v>
      </c>
      <c r="U1297" s="44">
        <v>4069.9261407173699</v>
      </c>
      <c r="V1297" s="45">
        <v>3780.49791650105</v>
      </c>
      <c r="W1297" s="99">
        <v>0.95016142980028695</v>
      </c>
      <c r="X1297" s="86">
        <v>3992.1226064851098</v>
      </c>
      <c r="Y1297" s="44">
        <v>4070.8936995446702</v>
      </c>
      <c r="Z1297" s="45">
        <v>3830.5536874282302</v>
      </c>
      <c r="AA1297" s="46">
        <v>0.95952806689994496</v>
      </c>
      <c r="AB1297" s="139">
        <v>4083.5586053350698</v>
      </c>
      <c r="AC1297" s="45">
        <v>3793.32282182988</v>
      </c>
      <c r="AD1297" s="99">
        <v>0.95020198419450097</v>
      </c>
      <c r="AE1297" s="142">
        <v>4003.39537853808</v>
      </c>
      <c r="AF1297" s="44">
        <v>4082.3889017842698</v>
      </c>
      <c r="AG1297" s="45">
        <v>3841.50708874167</v>
      </c>
      <c r="AH1297" s="140">
        <v>0.95956225291554198</v>
      </c>
      <c r="AI1297" s="44">
        <v>4095.0895701526601</v>
      </c>
      <c r="AJ1297" s="45">
        <v>3804.1535765054</v>
      </c>
      <c r="AK1297" s="46">
        <v>0.95023179496564303</v>
      </c>
    </row>
    <row r="1298" spans="1:37" x14ac:dyDescent="0.2">
      <c r="A1298" s="35" t="s">
        <v>5944</v>
      </c>
      <c r="B1298" s="35" t="s">
        <v>11765</v>
      </c>
      <c r="C1298" s="85" t="s">
        <v>982</v>
      </c>
      <c r="D1298" s="85" t="s">
        <v>982</v>
      </c>
      <c r="E1298" s="85" t="s">
        <v>12894</v>
      </c>
      <c r="F1298" s="85" t="s">
        <v>220</v>
      </c>
      <c r="G1298" s="85" t="s">
        <v>220</v>
      </c>
      <c r="H1298" s="840">
        <v>1.0197316317218299</v>
      </c>
      <c r="I1298" s="840">
        <v>1.02290410587626</v>
      </c>
      <c r="J1298" s="86">
        <v>4023</v>
      </c>
      <c r="K1298" s="44">
        <v>4102.3803544169205</v>
      </c>
      <c r="L1298" s="45">
        <v>3859.7949387572298</v>
      </c>
      <c r="M1298" s="46">
        <v>0.95943200068536705</v>
      </c>
      <c r="N1298" s="139">
        <v>4115.1432179402</v>
      </c>
      <c r="O1298" s="45">
        <v>3822.3318879122598</v>
      </c>
      <c r="P1298" s="99">
        <v>0.95011978322452395</v>
      </c>
      <c r="Q1298" s="86">
        <v>4029.9131814675202</v>
      </c>
      <c r="R1298" s="44">
        <v>4109.4299442351903</v>
      </c>
      <c r="S1298" s="45">
        <v>3866.6254562816498</v>
      </c>
      <c r="T1298" s="140">
        <v>0.95948108114666297</v>
      </c>
      <c r="U1298" s="44">
        <v>4122.2147396480004</v>
      </c>
      <c r="V1298" s="45">
        <v>3829.0680704741999</v>
      </c>
      <c r="W1298" s="99">
        <v>0.95016142980028595</v>
      </c>
      <c r="X1298" s="86">
        <v>4034.3255780785998</v>
      </c>
      <c r="Y1298" s="44">
        <v>4113.9294046311998</v>
      </c>
      <c r="Z1298" s="45">
        <v>3871.04862317876</v>
      </c>
      <c r="AA1298" s="46">
        <v>0.95952806689994596</v>
      </c>
      <c r="AB1298" s="139">
        <v>4126.7281982582299</v>
      </c>
      <c r="AC1298" s="45">
        <v>3833.4241691769098</v>
      </c>
      <c r="AD1298" s="99">
        <v>0.95020198419450197</v>
      </c>
      <c r="AE1298" s="142">
        <v>4041.10587225875</v>
      </c>
      <c r="AF1298" s="44">
        <v>4120.84348507909</v>
      </c>
      <c r="AG1298" s="45">
        <v>3877.6926550548301</v>
      </c>
      <c r="AH1298" s="140">
        <v>0.95956225291554198</v>
      </c>
      <c r="AI1298" s="44">
        <v>4133.6637890141501</v>
      </c>
      <c r="AJ1298" s="45">
        <v>3839.9872866426299</v>
      </c>
      <c r="AK1298" s="46">
        <v>0.95023179496564303</v>
      </c>
    </row>
    <row r="1299" spans="1:37" x14ac:dyDescent="0.2">
      <c r="A1299" s="35" t="s">
        <v>5943</v>
      </c>
      <c r="B1299" s="35" t="s">
        <v>11764</v>
      </c>
      <c r="C1299" s="85" t="s">
        <v>982</v>
      </c>
      <c r="D1299" s="85" t="s">
        <v>982</v>
      </c>
      <c r="E1299" s="85" t="s">
        <v>12894</v>
      </c>
      <c r="F1299" s="85" t="s">
        <v>220</v>
      </c>
      <c r="G1299" s="85" t="s">
        <v>220</v>
      </c>
      <c r="H1299" s="840">
        <v>1.0197316317218299</v>
      </c>
      <c r="I1299" s="840">
        <v>1.02290410587626</v>
      </c>
      <c r="J1299" s="86">
        <v>5887.9166666666697</v>
      </c>
      <c r="K1299" s="44">
        <v>6004.0948699421597</v>
      </c>
      <c r="L1299" s="45">
        <v>5649.0556673687197</v>
      </c>
      <c r="M1299" s="46">
        <v>0.95943200068536705</v>
      </c>
      <c r="N1299" s="139">
        <v>6022.7741333906097</v>
      </c>
      <c r="O1299" s="45">
        <v>5594.2261069773904</v>
      </c>
      <c r="P1299" s="99">
        <v>0.95011978322452395</v>
      </c>
      <c r="Q1299" s="86">
        <v>5903.1891567699804</v>
      </c>
      <c r="R1299" s="44">
        <v>6019.6687111956699</v>
      </c>
      <c r="S1299" s="45">
        <v>5663.9983143509198</v>
      </c>
      <c r="T1299" s="140">
        <v>0.95948108114666297</v>
      </c>
      <c r="U1299" s="44">
        <v>6038.3964262242498</v>
      </c>
      <c r="V1299" s="45">
        <v>5608.9826495781099</v>
      </c>
      <c r="W1299" s="99">
        <v>0.95016142980028695</v>
      </c>
      <c r="X1299" s="86">
        <v>5917.7557641955</v>
      </c>
      <c r="Y1299" s="44">
        <v>6034.5227415543404</v>
      </c>
      <c r="Z1299" s="45">
        <v>5678.2527488045198</v>
      </c>
      <c r="AA1299" s="46">
        <v>0.95952806689994496</v>
      </c>
      <c r="AB1299" s="139">
        <v>6053.2966687685002</v>
      </c>
      <c r="AC1299" s="45">
        <v>5623.0632691170103</v>
      </c>
      <c r="AD1299" s="99">
        <v>0.95020198419450097</v>
      </c>
      <c r="AE1299" s="142">
        <v>5933.5041905599401</v>
      </c>
      <c r="AF1299" s="44">
        <v>6050.5819100680001</v>
      </c>
      <c r="AG1299" s="45">
        <v>5693.5666487775097</v>
      </c>
      <c r="AH1299" s="140">
        <v>0.95956225291554198</v>
      </c>
      <c r="AI1299" s="44">
        <v>6069.4057987577698</v>
      </c>
      <c r="AJ1299" s="45">
        <v>5638.2043374319401</v>
      </c>
      <c r="AK1299" s="46">
        <v>0.95023179496564303</v>
      </c>
    </row>
    <row r="1300" spans="1:37" x14ac:dyDescent="0.2">
      <c r="A1300" s="35" t="s">
        <v>5942</v>
      </c>
      <c r="B1300" s="35" t="s">
        <v>11763</v>
      </c>
      <c r="C1300" s="85" t="s">
        <v>982</v>
      </c>
      <c r="D1300" s="85" t="s">
        <v>982</v>
      </c>
      <c r="E1300" s="85" t="s">
        <v>12894</v>
      </c>
      <c r="F1300" s="85" t="s">
        <v>220</v>
      </c>
      <c r="G1300" s="85" t="s">
        <v>220</v>
      </c>
      <c r="H1300" s="840">
        <v>1.0197316317218299</v>
      </c>
      <c r="I1300" s="840">
        <v>1.02290410587626</v>
      </c>
      <c r="J1300" s="86">
        <v>5912</v>
      </c>
      <c r="K1300" s="44">
        <v>6028.6534067394596</v>
      </c>
      <c r="L1300" s="45">
        <v>5672.1619880518901</v>
      </c>
      <c r="M1300" s="46">
        <v>0.95943200068536705</v>
      </c>
      <c r="N1300" s="139">
        <v>6047.4090739404701</v>
      </c>
      <c r="O1300" s="45">
        <v>5617.1081584233898</v>
      </c>
      <c r="P1300" s="99">
        <v>0.95011978322452395</v>
      </c>
      <c r="Q1300" s="86">
        <v>5924.3163120648896</v>
      </c>
      <c r="R1300" s="44">
        <v>6041.2127397381801</v>
      </c>
      <c r="S1300" s="45">
        <v>5684.2694201548302</v>
      </c>
      <c r="T1300" s="140">
        <v>0.95948108114666297</v>
      </c>
      <c r="U1300" s="44">
        <v>6060.0074801208902</v>
      </c>
      <c r="V1300" s="45">
        <v>5629.0568576607302</v>
      </c>
      <c r="W1300" s="99">
        <v>0.95016142980028595</v>
      </c>
      <c r="X1300" s="86">
        <v>5935.4513638265298</v>
      </c>
      <c r="Y1300" s="44">
        <v>6052.56750424039</v>
      </c>
      <c r="Z1300" s="45">
        <v>5695.2321733111203</v>
      </c>
      <c r="AA1300" s="46">
        <v>0.95952806689994496</v>
      </c>
      <c r="AB1300" s="139">
        <v>6071.3975702870202</v>
      </c>
      <c r="AC1300" s="45">
        <v>5639.8776629979302</v>
      </c>
      <c r="AD1300" s="99">
        <v>0.95020198419450097</v>
      </c>
      <c r="AE1300" s="142">
        <v>5946.07094149164</v>
      </c>
      <c r="AF1300" s="44">
        <v>6063.3966235010203</v>
      </c>
      <c r="AG1300" s="45">
        <v>5705.6252286133504</v>
      </c>
      <c r="AH1300" s="140">
        <v>0.95956225291554198</v>
      </c>
      <c r="AI1300" s="44">
        <v>6082.2603798833297</v>
      </c>
      <c r="AJ1300" s="45">
        <v>5650.1456637266501</v>
      </c>
      <c r="AK1300" s="46">
        <v>0.95023179496564303</v>
      </c>
    </row>
    <row r="1301" spans="1:37" x14ac:dyDescent="0.2">
      <c r="A1301" s="35" t="s">
        <v>5941</v>
      </c>
      <c r="B1301" s="35" t="s">
        <v>11762</v>
      </c>
      <c r="C1301" s="85" t="s">
        <v>982</v>
      </c>
      <c r="D1301" s="85" t="s">
        <v>982</v>
      </c>
      <c r="E1301" s="85" t="s">
        <v>12894</v>
      </c>
      <c r="F1301" s="85" t="s">
        <v>220</v>
      </c>
      <c r="G1301" s="85" t="s">
        <v>220</v>
      </c>
      <c r="H1301" s="840">
        <v>1.0197316317218299</v>
      </c>
      <c r="I1301" s="840">
        <v>1.02290410587626</v>
      </c>
      <c r="J1301" s="86">
        <v>6295.8333333333303</v>
      </c>
      <c r="K1301" s="44">
        <v>6420.0603980486903</v>
      </c>
      <c r="L1301" s="45">
        <v>6040.4239709816202</v>
      </c>
      <c r="M1301" s="46">
        <v>0.95943200068536705</v>
      </c>
      <c r="N1301" s="139">
        <v>6440.0337665793004</v>
      </c>
      <c r="O1301" s="45">
        <v>5981.7958018844001</v>
      </c>
      <c r="P1301" s="99">
        <v>0.95011978322452395</v>
      </c>
      <c r="Q1301" s="86">
        <v>6308.9289284664001</v>
      </c>
      <c r="R1301" s="44">
        <v>6433.4143906421004</v>
      </c>
      <c r="S1301" s="45">
        <v>6053.2979491624001</v>
      </c>
      <c r="T1301" s="140">
        <v>0.95948108114666297</v>
      </c>
      <c r="U1301" s="44">
        <v>6453.4293046098201</v>
      </c>
      <c r="V1301" s="45">
        <v>5994.5009311800304</v>
      </c>
      <c r="W1301" s="99">
        <v>0.95016142980028695</v>
      </c>
      <c r="X1301" s="86">
        <v>6317.5018130584504</v>
      </c>
      <c r="Y1301" s="44">
        <v>6442.1564322357199</v>
      </c>
      <c r="Z1301" s="45">
        <v>6061.8203023208798</v>
      </c>
      <c r="AA1301" s="46">
        <v>0.95952806689994496</v>
      </c>
      <c r="AB1301" s="139">
        <v>6462.1985434582302</v>
      </c>
      <c r="AC1301" s="45">
        <v>6002.9027579205003</v>
      </c>
      <c r="AD1301" s="99">
        <v>0.95020198419450097</v>
      </c>
      <c r="AE1301" s="142">
        <v>6327.0915524984803</v>
      </c>
      <c r="AF1301" s="44">
        <v>6451.9353928826804</v>
      </c>
      <c r="AG1301" s="45">
        <v>6071.2382245183398</v>
      </c>
      <c r="AH1301" s="140">
        <v>0.95956225291554198</v>
      </c>
      <c r="AI1301" s="44">
        <v>6472.0079273057099</v>
      </c>
      <c r="AJ1301" s="45">
        <v>6012.2035628425901</v>
      </c>
      <c r="AK1301" s="46">
        <v>0.95023179496564303</v>
      </c>
    </row>
    <row r="1302" spans="1:37" x14ac:dyDescent="0.2">
      <c r="A1302" s="35" t="s">
        <v>5940</v>
      </c>
      <c r="B1302" s="35" t="s">
        <v>11761</v>
      </c>
      <c r="C1302" s="85" t="s">
        <v>982</v>
      </c>
      <c r="D1302" s="85" t="s">
        <v>982</v>
      </c>
      <c r="E1302" s="85" t="s">
        <v>12894</v>
      </c>
      <c r="F1302" s="85" t="s">
        <v>220</v>
      </c>
      <c r="G1302" s="85" t="s">
        <v>220</v>
      </c>
      <c r="H1302" s="840">
        <v>1.0197316317218299</v>
      </c>
      <c r="I1302" s="840">
        <v>1.02290410587626</v>
      </c>
      <c r="J1302" s="86">
        <v>7079.8333333333303</v>
      </c>
      <c r="K1302" s="44">
        <v>7219.5299973186002</v>
      </c>
      <c r="L1302" s="45">
        <v>6792.6186595189502</v>
      </c>
      <c r="M1302" s="46">
        <v>0.95943200068536705</v>
      </c>
      <c r="N1302" s="139">
        <v>7241.9905855862899</v>
      </c>
      <c r="O1302" s="45">
        <v>6726.6897119324203</v>
      </c>
      <c r="P1302" s="99">
        <v>0.95011978322452395</v>
      </c>
      <c r="Q1302" s="86">
        <v>7096.6749955532296</v>
      </c>
      <c r="R1302" s="44">
        <v>7236.703973015</v>
      </c>
      <c r="S1302" s="45">
        <v>6809.1253972799004</v>
      </c>
      <c r="T1302" s="140">
        <v>0.95948108114666297</v>
      </c>
      <c r="U1302" s="44">
        <v>7259.2179910208097</v>
      </c>
      <c r="V1302" s="45">
        <v>6742.9868606028003</v>
      </c>
      <c r="W1302" s="99">
        <v>0.95016142980028695</v>
      </c>
      <c r="X1302" s="86">
        <v>7109.5991523449902</v>
      </c>
      <c r="Y1302" s="44">
        <v>7249.8831445088899</v>
      </c>
      <c r="Z1302" s="45">
        <v>6821.8599310830796</v>
      </c>
      <c r="AA1302" s="46">
        <v>0.95952806689994596</v>
      </c>
      <c r="AB1302" s="139">
        <v>7272.4381640680804</v>
      </c>
      <c r="AC1302" s="45">
        <v>6755.55522138575</v>
      </c>
      <c r="AD1302" s="99">
        <v>0.95020198419450097</v>
      </c>
      <c r="AE1302" s="142">
        <v>7125.2175297869699</v>
      </c>
      <c r="AF1302" s="44">
        <v>7265.8096980226501</v>
      </c>
      <c r="AG1302" s="45">
        <v>6837.0897853957003</v>
      </c>
      <c r="AH1302" s="140">
        <v>0.95956225291554198</v>
      </c>
      <c r="AI1302" s="44">
        <v>7288.4142664806104</v>
      </c>
      <c r="AJ1302" s="45">
        <v>6770.6082428501404</v>
      </c>
      <c r="AK1302" s="46">
        <v>0.95023179496564303</v>
      </c>
    </row>
    <row r="1303" spans="1:37" x14ac:dyDescent="0.2">
      <c r="A1303" s="35" t="s">
        <v>5939</v>
      </c>
      <c r="B1303" s="35" t="s">
        <v>11760</v>
      </c>
      <c r="C1303" s="85" t="s">
        <v>982</v>
      </c>
      <c r="D1303" s="85" t="s">
        <v>982</v>
      </c>
      <c r="E1303" s="85" t="s">
        <v>12894</v>
      </c>
      <c r="F1303" s="85" t="s">
        <v>220</v>
      </c>
      <c r="G1303" s="85" t="s">
        <v>220</v>
      </c>
      <c r="H1303" s="840">
        <v>1.0197316317218299</v>
      </c>
      <c r="I1303" s="840">
        <v>1.02290410587626</v>
      </c>
      <c r="J1303" s="86">
        <v>10294.083333333299</v>
      </c>
      <c r="K1303" s="44">
        <v>10497.202394580499</v>
      </c>
      <c r="L1303" s="45">
        <v>9876.4729677218893</v>
      </c>
      <c r="M1303" s="46">
        <v>0.95943200068536705</v>
      </c>
      <c r="N1303" s="139">
        <v>10529.8601078991</v>
      </c>
      <c r="O1303" s="45">
        <v>9780.6122251618508</v>
      </c>
      <c r="P1303" s="99">
        <v>0.95011978322452395</v>
      </c>
      <c r="Q1303" s="86">
        <v>10312.807788153201</v>
      </c>
      <c r="R1303" s="44">
        <v>10516.296313447099</v>
      </c>
      <c r="S1303" s="45">
        <v>9894.9439662349996</v>
      </c>
      <c r="T1303" s="140">
        <v>0.95948108114666297</v>
      </c>
      <c r="U1303" s="44">
        <v>10549.013429614601</v>
      </c>
      <c r="V1303" s="45">
        <v>9798.8321932472099</v>
      </c>
      <c r="W1303" s="99">
        <v>0.95016142980028695</v>
      </c>
      <c r="X1303" s="86">
        <v>10332.7197054482</v>
      </c>
      <c r="Y1303" s="44">
        <v>10536.601125361</v>
      </c>
      <c r="Z1303" s="45">
        <v>9914.5345647876493</v>
      </c>
      <c r="AA1303" s="46">
        <v>0.95952806689994596</v>
      </c>
      <c r="AB1303" s="139">
        <v>10569.381411571499</v>
      </c>
      <c r="AC1303" s="45">
        <v>9818.1707662424706</v>
      </c>
      <c r="AD1303" s="99">
        <v>0.95020198419450097</v>
      </c>
      <c r="AE1303" s="142">
        <v>10355.1111444526</v>
      </c>
      <c r="AF1303" s="44">
        <v>10559.434383993599</v>
      </c>
      <c r="AG1303" s="45">
        <v>9936.3737789617699</v>
      </c>
      <c r="AH1303" s="140">
        <v>0.95956225291554198</v>
      </c>
      <c r="AI1303" s="44">
        <v>10592.2857064656</v>
      </c>
      <c r="AJ1303" s="45">
        <v>9839.7558498619292</v>
      </c>
      <c r="AK1303" s="46">
        <v>0.95023179496564303</v>
      </c>
    </row>
    <row r="1304" spans="1:37" x14ac:dyDescent="0.2">
      <c r="A1304" s="35" t="s">
        <v>5938</v>
      </c>
      <c r="B1304" s="35" t="s">
        <v>12976</v>
      </c>
      <c r="C1304" s="85" t="s">
        <v>982</v>
      </c>
      <c r="D1304" s="85" t="s">
        <v>982</v>
      </c>
      <c r="E1304" s="85" t="s">
        <v>12894</v>
      </c>
      <c r="F1304" s="85" t="s">
        <v>219</v>
      </c>
      <c r="G1304" s="85" t="s">
        <v>219</v>
      </c>
      <c r="H1304" s="840">
        <v>1.0219148306967301</v>
      </c>
      <c r="I1304" s="840">
        <v>1.02331914241879</v>
      </c>
      <c r="J1304" s="86">
        <v>16150.25</v>
      </c>
      <c r="K1304" s="44">
        <v>16504.179994459799</v>
      </c>
      <c r="L1304" s="45">
        <v>15528.2409010094</v>
      </c>
      <c r="M1304" s="46">
        <v>0.96148610089685205</v>
      </c>
      <c r="N1304" s="139">
        <v>16526.859979849101</v>
      </c>
      <c r="O1304" s="45">
        <v>15350.8980277138</v>
      </c>
      <c r="P1304" s="99">
        <v>0.95050528801187495</v>
      </c>
      <c r="Q1304" s="86">
        <v>16233.4004983372</v>
      </c>
      <c r="R1304" s="44">
        <v>16589.152721890401</v>
      </c>
      <c r="S1304" s="45">
        <v>15608.9873980181</v>
      </c>
      <c r="T1304" s="140">
        <v>0.96153528643718</v>
      </c>
      <c r="U1304" s="44">
        <v>16611.949476499201</v>
      </c>
      <c r="V1304" s="45">
        <v>15430.609355937</v>
      </c>
      <c r="W1304" s="99">
        <v>0.95054695148545998</v>
      </c>
      <c r="X1304" s="86">
        <v>16320.373288635399</v>
      </c>
      <c r="Y1304" s="44">
        <v>16678.031506163199</v>
      </c>
      <c r="Z1304" s="45">
        <v>15693.3832716201</v>
      </c>
      <c r="AA1304" s="46">
        <v>0.96158237278482095</v>
      </c>
      <c r="AB1304" s="139">
        <v>16700.950397680899</v>
      </c>
      <c r="AC1304" s="45">
        <v>15513.9432080157</v>
      </c>
      <c r="AD1304" s="99">
        <v>0.95058752233435095</v>
      </c>
      <c r="AE1304" s="142">
        <v>16415.5360534514</v>
      </c>
      <c r="AF1304" s="44">
        <v>16775.279746858701</v>
      </c>
      <c r="AG1304" s="45">
        <v>15785.4524920487</v>
      </c>
      <c r="AH1304" s="140">
        <v>0.96161663199111902</v>
      </c>
      <c r="AI1304" s="44">
        <v>16798.3322765626</v>
      </c>
      <c r="AJ1304" s="45">
        <v>15604.8933031835</v>
      </c>
      <c r="AK1304" s="46">
        <v>0.95061734520101404</v>
      </c>
    </row>
    <row r="1305" spans="1:37" x14ac:dyDescent="0.2">
      <c r="A1305" s="35" t="s">
        <v>5937</v>
      </c>
      <c r="B1305" s="35" t="s">
        <v>11759</v>
      </c>
      <c r="C1305" s="85" t="s">
        <v>982</v>
      </c>
      <c r="D1305" s="85" t="s">
        <v>982</v>
      </c>
      <c r="E1305" s="85" t="s">
        <v>12894</v>
      </c>
      <c r="F1305" s="85" t="s">
        <v>219</v>
      </c>
      <c r="G1305" s="85" t="s">
        <v>219</v>
      </c>
      <c r="H1305" s="840">
        <v>1.0219148306967301</v>
      </c>
      <c r="I1305" s="840">
        <v>1.02331914241879</v>
      </c>
      <c r="J1305" s="86">
        <v>5780.0833333333303</v>
      </c>
      <c r="K1305" s="44">
        <v>5906.7528809962996</v>
      </c>
      <c r="L1305" s="45">
        <v>5557.4697870255504</v>
      </c>
      <c r="M1305" s="46">
        <v>0.96148610089685205</v>
      </c>
      <c r="N1305" s="139">
        <v>5914.8699197758096</v>
      </c>
      <c r="O1305" s="45">
        <v>5493.9997734826402</v>
      </c>
      <c r="P1305" s="99">
        <v>0.95050528801187595</v>
      </c>
      <c r="Q1305" s="86">
        <v>5806.9075844596</v>
      </c>
      <c r="R1305" s="44">
        <v>5934.1649810445697</v>
      </c>
      <c r="S1305" s="45">
        <v>5583.5465475376004</v>
      </c>
      <c r="T1305" s="140">
        <v>0.96153528643718</v>
      </c>
      <c r="U1305" s="44">
        <v>5942.31968943437</v>
      </c>
      <c r="V1305" s="45">
        <v>5519.7383019658701</v>
      </c>
      <c r="W1305" s="99">
        <v>0.95054695148545998</v>
      </c>
      <c r="X1305" s="86">
        <v>5834.9467367747702</v>
      </c>
      <c r="Y1305" s="44">
        <v>5962.8186066355902</v>
      </c>
      <c r="Z1305" s="45">
        <v>5610.7819282209202</v>
      </c>
      <c r="AA1305" s="46">
        <v>0.96158237278482095</v>
      </c>
      <c r="AB1305" s="139">
        <v>5971.0126907356798</v>
      </c>
      <c r="AC1305" s="45">
        <v>5546.6275614636297</v>
      </c>
      <c r="AD1305" s="99">
        <v>0.95058752233434995</v>
      </c>
      <c r="AE1305" s="142">
        <v>5863.4967109262197</v>
      </c>
      <c r="AF1305" s="44">
        <v>5991.99424863698</v>
      </c>
      <c r="AG1305" s="45">
        <v>5638.4359588518801</v>
      </c>
      <c r="AH1305" s="140">
        <v>0.96161663199111902</v>
      </c>
      <c r="AI1305" s="44">
        <v>6000.2284258004202</v>
      </c>
      <c r="AJ1305" s="45">
        <v>5573.9416769355703</v>
      </c>
      <c r="AK1305" s="46">
        <v>0.95061734520101404</v>
      </c>
    </row>
    <row r="1306" spans="1:37" x14ac:dyDescent="0.2">
      <c r="A1306" s="35" t="s">
        <v>5936</v>
      </c>
      <c r="B1306" s="35" t="s">
        <v>11758</v>
      </c>
      <c r="C1306" s="85" t="s">
        <v>982</v>
      </c>
      <c r="D1306" s="85" t="s">
        <v>982</v>
      </c>
      <c r="E1306" s="85" t="s">
        <v>12894</v>
      </c>
      <c r="F1306" s="85" t="s">
        <v>219</v>
      </c>
      <c r="G1306" s="85" t="s">
        <v>219</v>
      </c>
      <c r="H1306" s="840">
        <v>1.0219148306967301</v>
      </c>
      <c r="I1306" s="840">
        <v>1.02331914241879</v>
      </c>
      <c r="J1306" s="86">
        <v>27759.833333333299</v>
      </c>
      <c r="K1306" s="44">
        <v>28368.185381002699</v>
      </c>
      <c r="L1306" s="45">
        <v>26690.693913213101</v>
      </c>
      <c r="M1306" s="46">
        <v>0.96148610089685205</v>
      </c>
      <c r="N1306" s="139">
        <v>28407.1688403552</v>
      </c>
      <c r="O1306" s="45">
        <v>26385.8683776617</v>
      </c>
      <c r="P1306" s="99">
        <v>0.95050528801187595</v>
      </c>
      <c r="Q1306" s="86">
        <v>27785.714024911998</v>
      </c>
      <c r="R1306" s="44">
        <v>28394.6332435556</v>
      </c>
      <c r="S1306" s="45">
        <v>26716.9444938054</v>
      </c>
      <c r="T1306" s="140">
        <v>0.961535286437181</v>
      </c>
      <c r="U1306" s="44">
        <v>28433.653047466702</v>
      </c>
      <c r="V1306" s="45">
        <v>26411.6257612269</v>
      </c>
      <c r="W1306" s="99">
        <v>0.95054695148545998</v>
      </c>
      <c r="X1306" s="86">
        <v>27844.775215788199</v>
      </c>
      <c r="Y1306" s="44">
        <v>28454.988750430599</v>
      </c>
      <c r="Z1306" s="45">
        <v>26775.045021657599</v>
      </c>
      <c r="AA1306" s="46">
        <v>0.96158237278482095</v>
      </c>
      <c r="AB1306" s="139">
        <v>28494.091494664401</v>
      </c>
      <c r="AC1306" s="45">
        <v>26468.895882332999</v>
      </c>
      <c r="AD1306" s="99">
        <v>0.95058752233434995</v>
      </c>
      <c r="AE1306" s="142">
        <v>27991.343236637898</v>
      </c>
      <c r="AF1306" s="44">
        <v>28604.7687846427</v>
      </c>
      <c r="AG1306" s="45">
        <v>26916.941208123098</v>
      </c>
      <c r="AH1306" s="140">
        <v>0.96161663199111902</v>
      </c>
      <c r="AI1306" s="44">
        <v>28644.0773560663</v>
      </c>
      <c r="AJ1306" s="45">
        <v>26609.056396223001</v>
      </c>
      <c r="AK1306" s="46">
        <v>0.95061734520101404</v>
      </c>
    </row>
    <row r="1307" spans="1:37" x14ac:dyDescent="0.2">
      <c r="A1307" s="35" t="s">
        <v>5935</v>
      </c>
      <c r="B1307" s="35" t="s">
        <v>11757</v>
      </c>
      <c r="C1307" s="85" t="s">
        <v>982</v>
      </c>
      <c r="D1307" s="85" t="s">
        <v>982</v>
      </c>
      <c r="E1307" s="85" t="s">
        <v>12894</v>
      </c>
      <c r="F1307" s="85" t="s">
        <v>219</v>
      </c>
      <c r="G1307" s="85" t="s">
        <v>219</v>
      </c>
      <c r="H1307" s="840">
        <v>1.0219148306967301</v>
      </c>
      <c r="I1307" s="840">
        <v>1.02331914241879</v>
      </c>
      <c r="J1307" s="86">
        <v>14566.583333333299</v>
      </c>
      <c r="K1307" s="44">
        <v>14885.8075409131</v>
      </c>
      <c r="L1307" s="45">
        <v>14005.5674125557</v>
      </c>
      <c r="M1307" s="46">
        <v>0.96148610089685205</v>
      </c>
      <c r="N1307" s="139">
        <v>14906.263564638501</v>
      </c>
      <c r="O1307" s="45">
        <v>13845.614486599001</v>
      </c>
      <c r="P1307" s="99">
        <v>0.95050528801187495</v>
      </c>
      <c r="Q1307" s="86">
        <v>14628.5979756712</v>
      </c>
      <c r="R1307" s="44">
        <v>14949.181223638499</v>
      </c>
      <c r="S1307" s="45">
        <v>14065.9131447114</v>
      </c>
      <c r="T1307" s="140">
        <v>0.961535286437181</v>
      </c>
      <c r="U1307" s="44">
        <v>14969.7243352532</v>
      </c>
      <c r="V1307" s="45">
        <v>13905.169210280699</v>
      </c>
      <c r="W1307" s="99">
        <v>0.95054695148545998</v>
      </c>
      <c r="X1307" s="86">
        <v>14693.081211242799</v>
      </c>
      <c r="Y1307" s="44">
        <v>15015.077598400399</v>
      </c>
      <c r="Z1307" s="45">
        <v>14128.607894626901</v>
      </c>
      <c r="AA1307" s="46">
        <v>0.96158237278482095</v>
      </c>
      <c r="AB1307" s="139">
        <v>15035.7112645786</v>
      </c>
      <c r="AC1307" s="45">
        <v>13967.0596640527</v>
      </c>
      <c r="AD1307" s="99">
        <v>0.95058752233434995</v>
      </c>
      <c r="AE1307" s="142">
        <v>14761.1464268651</v>
      </c>
      <c r="AF1307" s="44">
        <v>15084.6344516994</v>
      </c>
      <c r="AG1307" s="45">
        <v>14194.5639113297</v>
      </c>
      <c r="AH1307" s="140">
        <v>0.96161663199111902</v>
      </c>
      <c r="AI1307" s="44">
        <v>15105.3637026578</v>
      </c>
      <c r="AJ1307" s="45">
        <v>14032.201828429899</v>
      </c>
      <c r="AK1307" s="46">
        <v>0.95061734520101404</v>
      </c>
    </row>
    <row r="1308" spans="1:37" x14ac:dyDescent="0.2">
      <c r="A1308" s="35" t="s">
        <v>5934</v>
      </c>
      <c r="B1308" s="35" t="s">
        <v>11756</v>
      </c>
      <c r="C1308" s="85" t="s">
        <v>982</v>
      </c>
      <c r="D1308" s="85" t="s">
        <v>982</v>
      </c>
      <c r="E1308" s="85" t="s">
        <v>12894</v>
      </c>
      <c r="F1308" s="85" t="s">
        <v>219</v>
      </c>
      <c r="G1308" s="85" t="s">
        <v>219</v>
      </c>
      <c r="H1308" s="840">
        <v>1.0219148306967301</v>
      </c>
      <c r="I1308" s="840">
        <v>1.02331914241879</v>
      </c>
      <c r="J1308" s="86">
        <v>6104.3333333333303</v>
      </c>
      <c r="K1308" s="44">
        <v>6238.1087648497096</v>
      </c>
      <c r="L1308" s="45">
        <v>5869.2316552413504</v>
      </c>
      <c r="M1308" s="46">
        <v>0.96148610089685205</v>
      </c>
      <c r="N1308" s="139">
        <v>6246.6811517051101</v>
      </c>
      <c r="O1308" s="45">
        <v>5802.2011131204899</v>
      </c>
      <c r="P1308" s="99">
        <v>0.95050528801187595</v>
      </c>
      <c r="Q1308" s="86">
        <v>6132.64490350712</v>
      </c>
      <c r="R1308" s="44">
        <v>6267.0407782906204</v>
      </c>
      <c r="S1308" s="45">
        <v>5896.75447391124</v>
      </c>
      <c r="T1308" s="140">
        <v>0.96153528643718</v>
      </c>
      <c r="U1308" s="44">
        <v>6275.6529234158797</v>
      </c>
      <c r="V1308" s="45">
        <v>5829.3669175715404</v>
      </c>
      <c r="W1308" s="99">
        <v>0.95054695148545998</v>
      </c>
      <c r="X1308" s="86">
        <v>6160.8915974974097</v>
      </c>
      <c r="Y1308" s="44">
        <v>6295.9064937974399</v>
      </c>
      <c r="Z1308" s="45">
        <v>5924.2047607916202</v>
      </c>
      <c r="AA1308" s="46">
        <v>0.96158237278482095</v>
      </c>
      <c r="AB1308" s="139">
        <v>6304.55830608618</v>
      </c>
      <c r="AC1308" s="45">
        <v>5856.4666790355795</v>
      </c>
      <c r="AD1308" s="99">
        <v>0.95058752233434995</v>
      </c>
      <c r="AE1308" s="142">
        <v>6190.5932831718301</v>
      </c>
      <c r="AF1308" s="44">
        <v>6326.2590868848201</v>
      </c>
      <c r="AG1308" s="45">
        <v>5952.9774629905396</v>
      </c>
      <c r="AH1308" s="140">
        <v>0.96161663199111902</v>
      </c>
      <c r="AI1308" s="44">
        <v>6334.9526095989204</v>
      </c>
      <c r="AJ1308" s="45">
        <v>5884.8853520680304</v>
      </c>
      <c r="AK1308" s="46">
        <v>0.95061734520101404</v>
      </c>
    </row>
    <row r="1309" spans="1:37" x14ac:dyDescent="0.2">
      <c r="A1309" s="35" t="s">
        <v>5933</v>
      </c>
      <c r="B1309" s="35" t="s">
        <v>11755</v>
      </c>
      <c r="C1309" s="85" t="s">
        <v>982</v>
      </c>
      <c r="D1309" s="85" t="s">
        <v>982</v>
      </c>
      <c r="E1309" s="85" t="s">
        <v>12894</v>
      </c>
      <c r="F1309" s="85" t="s">
        <v>219</v>
      </c>
      <c r="G1309" s="85" t="s">
        <v>219</v>
      </c>
      <c r="H1309" s="840">
        <v>1.0219148306967301</v>
      </c>
      <c r="I1309" s="840">
        <v>1.02331914241879</v>
      </c>
      <c r="J1309" s="86">
        <v>14220.916666666701</v>
      </c>
      <c r="K1309" s="44">
        <v>14532.565647768901</v>
      </c>
      <c r="L1309" s="45">
        <v>13673.213717012401</v>
      </c>
      <c r="M1309" s="46">
        <v>0.96148610089685205</v>
      </c>
      <c r="N1309" s="139">
        <v>14552.536247742401</v>
      </c>
      <c r="O1309" s="45">
        <v>13517.056492042901</v>
      </c>
      <c r="P1309" s="99">
        <v>0.95050528801187495</v>
      </c>
      <c r="Q1309" s="86">
        <v>14299.5701316863</v>
      </c>
      <c r="R1309" s="44">
        <v>14612.9427901582</v>
      </c>
      <c r="S1309" s="45">
        <v>13749.541262499601</v>
      </c>
      <c r="T1309" s="140">
        <v>0.961535286437181</v>
      </c>
      <c r="U1309" s="44">
        <v>14633.023844114599</v>
      </c>
      <c r="V1309" s="45">
        <v>13592.412796226999</v>
      </c>
      <c r="W1309" s="99">
        <v>0.95054695148545998</v>
      </c>
      <c r="X1309" s="86">
        <v>14378.4999032204</v>
      </c>
      <c r="Y1309" s="44">
        <v>14693.602294272399</v>
      </c>
      <c r="Z1309" s="45">
        <v>13826.112054024999</v>
      </c>
      <c r="AA1309" s="46">
        <v>0.96158237278482095</v>
      </c>
      <c r="AB1309" s="139">
        <v>14713.7941902322</v>
      </c>
      <c r="AC1309" s="45">
        <v>13668.022597887</v>
      </c>
      <c r="AD1309" s="99">
        <v>0.95058752233434995</v>
      </c>
      <c r="AE1309" s="142">
        <v>14462.5037479527</v>
      </c>
      <c r="AF1309" s="44">
        <v>14779.447069039799</v>
      </c>
      <c r="AG1309" s="45">
        <v>13907.384144265199</v>
      </c>
      <c r="AH1309" s="140">
        <v>0.96161663199111902</v>
      </c>
      <c r="AI1309" s="44">
        <v>14799.756932583499</v>
      </c>
      <c r="AJ1309" s="45">
        <v>13748.306917838499</v>
      </c>
      <c r="AK1309" s="46">
        <v>0.95061734520101404</v>
      </c>
    </row>
    <row r="1310" spans="1:37" x14ac:dyDescent="0.2">
      <c r="A1310" s="35" t="s">
        <v>5932</v>
      </c>
      <c r="B1310" s="35" t="s">
        <v>11754</v>
      </c>
      <c r="C1310" s="85" t="s">
        <v>982</v>
      </c>
      <c r="D1310" s="85" t="s">
        <v>982</v>
      </c>
      <c r="E1310" s="85" t="s">
        <v>12894</v>
      </c>
      <c r="F1310" s="85" t="s">
        <v>219</v>
      </c>
      <c r="G1310" s="85" t="s">
        <v>219</v>
      </c>
      <c r="H1310" s="840">
        <v>1.0219148306967301</v>
      </c>
      <c r="I1310" s="840">
        <v>1.02331914241879</v>
      </c>
      <c r="J1310" s="86">
        <v>4793.1666666666697</v>
      </c>
      <c r="K1310" s="44">
        <v>4898.2081026678497</v>
      </c>
      <c r="L1310" s="45">
        <v>4608.5631292820999</v>
      </c>
      <c r="M1310" s="46">
        <v>0.96148610089685205</v>
      </c>
      <c r="N1310" s="139">
        <v>4904.93920280367</v>
      </c>
      <c r="O1310" s="45">
        <v>4555.9302629889198</v>
      </c>
      <c r="P1310" s="99">
        <v>0.95050528801187595</v>
      </c>
      <c r="Q1310" s="86">
        <v>4817.1553397718499</v>
      </c>
      <c r="R1310" s="44">
        <v>4922.7224834827703</v>
      </c>
      <c r="S1310" s="45">
        <v>4631.8648394399197</v>
      </c>
      <c r="T1310" s="140">
        <v>0.961535286437181</v>
      </c>
      <c r="U1310" s="44">
        <v>4929.4872711934204</v>
      </c>
      <c r="V1310" s="45">
        <v>4578.9323230520304</v>
      </c>
      <c r="W1310" s="99">
        <v>0.95054695148545998</v>
      </c>
      <c r="X1310" s="86">
        <v>4840.28193903182</v>
      </c>
      <c r="Y1310" s="44">
        <v>4946.3558982501199</v>
      </c>
      <c r="Z1310" s="45">
        <v>4654.3297918817298</v>
      </c>
      <c r="AA1310" s="46">
        <v>0.96158237278481995</v>
      </c>
      <c r="AB1310" s="139">
        <v>4953.1531629152096</v>
      </c>
      <c r="AC1310" s="45">
        <v>4601.1116158239702</v>
      </c>
      <c r="AD1310" s="99">
        <v>0.95058752233434995</v>
      </c>
      <c r="AE1310" s="142">
        <v>4863.5730852800798</v>
      </c>
      <c r="AF1310" s="44">
        <v>4970.1574660251399</v>
      </c>
      <c r="AG1310" s="45">
        <v>4676.8927697096897</v>
      </c>
      <c r="AH1310" s="140">
        <v>0.96161663199111902</v>
      </c>
      <c r="AI1310" s="44">
        <v>4976.9874387199197</v>
      </c>
      <c r="AJ1310" s="45">
        <v>4623.3969345200503</v>
      </c>
      <c r="AK1310" s="46">
        <v>0.95061734520101404</v>
      </c>
    </row>
    <row r="1311" spans="1:37" x14ac:dyDescent="0.2">
      <c r="A1311" s="35" t="s">
        <v>5931</v>
      </c>
      <c r="B1311" s="35" t="s">
        <v>11753</v>
      </c>
      <c r="C1311" s="85" t="s">
        <v>982</v>
      </c>
      <c r="D1311" s="85" t="s">
        <v>982</v>
      </c>
      <c r="E1311" s="85" t="s">
        <v>12894</v>
      </c>
      <c r="F1311" s="85" t="s">
        <v>219</v>
      </c>
      <c r="G1311" s="85" t="s">
        <v>219</v>
      </c>
      <c r="H1311" s="840">
        <v>1.0219148306967301</v>
      </c>
      <c r="I1311" s="840">
        <v>1.02331914241879</v>
      </c>
      <c r="J1311" s="86">
        <v>9409.4166666666697</v>
      </c>
      <c r="K1311" s="44">
        <v>9615.6224398716095</v>
      </c>
      <c r="L1311" s="45">
        <v>9047.0233425471906</v>
      </c>
      <c r="M1311" s="46">
        <v>0.96148610089685305</v>
      </c>
      <c r="N1311" s="139">
        <v>9628.8361939944098</v>
      </c>
      <c r="O1311" s="45">
        <v>8943.7002987737396</v>
      </c>
      <c r="P1311" s="99">
        <v>0.95050528801187495</v>
      </c>
      <c r="Q1311" s="86">
        <v>9456.8102586705299</v>
      </c>
      <c r="R1311" s="44">
        <v>9664.0546544203498</v>
      </c>
      <c r="S1311" s="45">
        <v>9093.0567608528399</v>
      </c>
      <c r="T1311" s="140">
        <v>0.96153528643718</v>
      </c>
      <c r="U1311" s="44">
        <v>9677.3349639199496</v>
      </c>
      <c r="V1311" s="45">
        <v>8989.1421621556892</v>
      </c>
      <c r="W1311" s="99">
        <v>0.95054695148545998</v>
      </c>
      <c r="X1311" s="86">
        <v>9504.5796977556602</v>
      </c>
      <c r="Y1311" s="44">
        <v>9712.8709526755101</v>
      </c>
      <c r="Z1311" s="45">
        <v>9139.4362980903206</v>
      </c>
      <c r="AA1311" s="46">
        <v>0.96158237278481995</v>
      </c>
      <c r="AB1311" s="139">
        <v>9726.2183453583693</v>
      </c>
      <c r="AC1311" s="45">
        <v>9034.9348657189203</v>
      </c>
      <c r="AD1311" s="99">
        <v>0.95058752233434995</v>
      </c>
      <c r="AE1311" s="142">
        <v>9550.8357427064693</v>
      </c>
      <c r="AF1311" s="44">
        <v>9760.1406910201204</v>
      </c>
      <c r="AG1311" s="45">
        <v>9184.2424996017999</v>
      </c>
      <c r="AH1311" s="140">
        <v>0.96161663199111902</v>
      </c>
      <c r="AI1311" s="44">
        <v>9773.5530416091206</v>
      </c>
      <c r="AJ1311" s="45">
        <v>9079.1901181825906</v>
      </c>
      <c r="AK1311" s="46">
        <v>0.95061734520101404</v>
      </c>
    </row>
    <row r="1312" spans="1:37" x14ac:dyDescent="0.2">
      <c r="A1312" s="35" t="s">
        <v>5930</v>
      </c>
      <c r="B1312" s="35" t="s">
        <v>11752</v>
      </c>
      <c r="C1312" s="85" t="s">
        <v>982</v>
      </c>
      <c r="D1312" s="85" t="s">
        <v>982</v>
      </c>
      <c r="E1312" s="85" t="s">
        <v>12894</v>
      </c>
      <c r="F1312" s="85" t="s">
        <v>219</v>
      </c>
      <c r="G1312" s="85" t="s">
        <v>219</v>
      </c>
      <c r="H1312" s="840">
        <v>1.0219148306967301</v>
      </c>
      <c r="I1312" s="840">
        <v>1.02331914241879</v>
      </c>
      <c r="J1312" s="86">
        <v>19012.666666666701</v>
      </c>
      <c r="K1312" s="44">
        <v>19429.3260377599</v>
      </c>
      <c r="L1312" s="45">
        <v>18280.414740984899</v>
      </c>
      <c r="M1312" s="46">
        <v>0.96148610089685205</v>
      </c>
      <c r="N1312" s="139">
        <v>19456.025748427699</v>
      </c>
      <c r="O1312" s="45">
        <v>18071.640205873799</v>
      </c>
      <c r="P1312" s="99">
        <v>0.95050528801187595</v>
      </c>
      <c r="Q1312" s="86">
        <v>19103.4906257476</v>
      </c>
      <c r="R1312" s="44">
        <v>19522.140388527299</v>
      </c>
      <c r="S1312" s="45">
        <v>18368.680330778199</v>
      </c>
      <c r="T1312" s="140">
        <v>0.961535286437181</v>
      </c>
      <c r="U1312" s="44">
        <v>19548.967644345401</v>
      </c>
      <c r="V1312" s="45">
        <v>18158.764777035401</v>
      </c>
      <c r="W1312" s="99">
        <v>0.95054695148545998</v>
      </c>
      <c r="X1312" s="86">
        <v>19198.303118152198</v>
      </c>
      <c r="Y1312" s="44">
        <v>19619.0306806509</v>
      </c>
      <c r="Z1312" s="45">
        <v>18460.749865794998</v>
      </c>
      <c r="AA1312" s="46">
        <v>0.96158237278481995</v>
      </c>
      <c r="AB1312" s="139">
        <v>19645.991082763499</v>
      </c>
      <c r="AC1312" s="45">
        <v>18249.667394108099</v>
      </c>
      <c r="AD1312" s="99">
        <v>0.95058752233435095</v>
      </c>
      <c r="AE1312" s="142">
        <v>19298.014550162199</v>
      </c>
      <c r="AF1312" s="44">
        <v>19720.927271811899</v>
      </c>
      <c r="AG1312" s="45">
        <v>18557.2917558425</v>
      </c>
      <c r="AH1312" s="140">
        <v>0.96161663199111902</v>
      </c>
      <c r="AI1312" s="44">
        <v>19748.027699857299</v>
      </c>
      <c r="AJ1312" s="45">
        <v>18345.027359325701</v>
      </c>
      <c r="AK1312" s="46">
        <v>0.95061734520101404</v>
      </c>
    </row>
    <row r="1313" spans="1:37" x14ac:dyDescent="0.2">
      <c r="A1313" s="35" t="s">
        <v>5929</v>
      </c>
      <c r="B1313" s="35" t="s">
        <v>11751</v>
      </c>
      <c r="C1313" s="85" t="s">
        <v>982</v>
      </c>
      <c r="D1313" s="85" t="s">
        <v>982</v>
      </c>
      <c r="E1313" s="85" t="s">
        <v>12894</v>
      </c>
      <c r="F1313" s="85" t="s">
        <v>219</v>
      </c>
      <c r="G1313" s="85" t="s">
        <v>219</v>
      </c>
      <c r="H1313" s="840">
        <v>1.0219148306967301</v>
      </c>
      <c r="I1313" s="840">
        <v>1.02331914241879</v>
      </c>
      <c r="J1313" s="86">
        <v>13606.25</v>
      </c>
      <c r="K1313" s="44">
        <v>13904.428665167299</v>
      </c>
      <c r="L1313" s="45">
        <v>13082.2202603278</v>
      </c>
      <c r="M1313" s="46">
        <v>0.96148610089685205</v>
      </c>
      <c r="N1313" s="139">
        <v>13923.5360815357</v>
      </c>
      <c r="O1313" s="45">
        <v>12932.8125750116</v>
      </c>
      <c r="P1313" s="99">
        <v>0.95050528801187495</v>
      </c>
      <c r="Q1313" s="86">
        <v>13683.1168416321</v>
      </c>
      <c r="R1313" s="44">
        <v>13982.98003062</v>
      </c>
      <c r="S1313" s="45">
        <v>13156.799671672199</v>
      </c>
      <c r="T1313" s="140">
        <v>0.96153528643718</v>
      </c>
      <c r="U1313" s="44">
        <v>14002.195391995099</v>
      </c>
      <c r="V1313" s="45">
        <v>13006.445000632801</v>
      </c>
      <c r="W1313" s="99">
        <v>0.95054695148545998</v>
      </c>
      <c r="X1313" s="86">
        <v>13763.3964108174</v>
      </c>
      <c r="Y1313" s="44">
        <v>14065.0189129723</v>
      </c>
      <c r="Z1313" s="45">
        <v>13234.6393782918</v>
      </c>
      <c r="AA1313" s="46">
        <v>0.96158237278482095</v>
      </c>
      <c r="AB1313" s="139">
        <v>14084.347011887499</v>
      </c>
      <c r="AC1313" s="45">
        <v>13083.3128930644</v>
      </c>
      <c r="AD1313" s="99">
        <v>0.95058752233434995</v>
      </c>
      <c r="AE1313" s="142">
        <v>13847.9859526645</v>
      </c>
      <c r="AF1313" s="44">
        <v>14151.4622203078</v>
      </c>
      <c r="AG1313" s="45">
        <v>13316.4536116616</v>
      </c>
      <c r="AH1313" s="140">
        <v>0.96161663199111902</v>
      </c>
      <c r="AI1313" s="44">
        <v>14170.909109308101</v>
      </c>
      <c r="AJ1313" s="45">
        <v>13164.1356427029</v>
      </c>
      <c r="AK1313" s="46">
        <v>0.95061734520101404</v>
      </c>
    </row>
    <row r="1314" spans="1:37" x14ac:dyDescent="0.2">
      <c r="A1314" s="35" t="s">
        <v>5928</v>
      </c>
      <c r="B1314" s="35" t="s">
        <v>11750</v>
      </c>
      <c r="C1314" s="85" t="s">
        <v>982</v>
      </c>
      <c r="D1314" s="85" t="s">
        <v>982</v>
      </c>
      <c r="E1314" s="85" t="s">
        <v>12894</v>
      </c>
      <c r="F1314" s="85" t="s">
        <v>219</v>
      </c>
      <c r="G1314" s="85" t="s">
        <v>219</v>
      </c>
      <c r="H1314" s="840">
        <v>1.0219148306967301</v>
      </c>
      <c r="I1314" s="840">
        <v>1.02331914241879</v>
      </c>
      <c r="J1314" s="86">
        <v>8833.25</v>
      </c>
      <c r="K1314" s="44">
        <v>9026.82917825185</v>
      </c>
      <c r="L1314" s="45">
        <v>8493.0471007471206</v>
      </c>
      <c r="M1314" s="46">
        <v>0.96148610089685205</v>
      </c>
      <c r="N1314" s="139">
        <v>9039.2338147707906</v>
      </c>
      <c r="O1314" s="45">
        <v>8396.0508353308996</v>
      </c>
      <c r="P1314" s="99">
        <v>0.95050528801187595</v>
      </c>
      <c r="Q1314" s="86">
        <v>8875.6632446491203</v>
      </c>
      <c r="R1314" s="44">
        <v>9070.1719019767606</v>
      </c>
      <c r="S1314" s="45">
        <v>8534.2634002636496</v>
      </c>
      <c r="T1314" s="140">
        <v>0.96153528643718</v>
      </c>
      <c r="U1314" s="44">
        <v>9082.6360999123208</v>
      </c>
      <c r="V1314" s="45">
        <v>8436.7346396127705</v>
      </c>
      <c r="W1314" s="99">
        <v>0.95054695148545998</v>
      </c>
      <c r="X1314" s="86">
        <v>8918.4079615222508</v>
      </c>
      <c r="Y1314" s="44">
        <v>9113.8533620833296</v>
      </c>
      <c r="Z1314" s="45">
        <v>8575.7838891036008</v>
      </c>
      <c r="AA1314" s="46">
        <v>0.96158237278482095</v>
      </c>
      <c r="AB1314" s="139">
        <v>9126.3775869258607</v>
      </c>
      <c r="AC1314" s="45">
        <v>8477.7273273103692</v>
      </c>
      <c r="AD1314" s="99">
        <v>0.95058752233434995</v>
      </c>
      <c r="AE1314" s="142">
        <v>8965.2585284856905</v>
      </c>
      <c r="AF1314" s="44">
        <v>9161.7306512898303</v>
      </c>
      <c r="AG1314" s="45">
        <v>8621.1417110920702</v>
      </c>
      <c r="AH1314" s="140">
        <v>0.96161663199111902</v>
      </c>
      <c r="AI1314" s="44">
        <v>9174.3206689327308</v>
      </c>
      <c r="AJ1314" s="45">
        <v>8522.5302613898202</v>
      </c>
      <c r="AK1314" s="46">
        <v>0.95061734520101404</v>
      </c>
    </row>
    <row r="1315" spans="1:37" x14ac:dyDescent="0.2">
      <c r="A1315" s="35" t="s">
        <v>5927</v>
      </c>
      <c r="B1315" s="35" t="s">
        <v>11749</v>
      </c>
      <c r="C1315" s="85" t="s">
        <v>982</v>
      </c>
      <c r="D1315" s="85" t="s">
        <v>982</v>
      </c>
      <c r="E1315" s="85" t="s">
        <v>12894</v>
      </c>
      <c r="F1315" s="85" t="s">
        <v>219</v>
      </c>
      <c r="G1315" s="85" t="s">
        <v>219</v>
      </c>
      <c r="H1315" s="840">
        <v>1.0219148306967301</v>
      </c>
      <c r="I1315" s="840">
        <v>1.02331914241879</v>
      </c>
      <c r="J1315" s="86">
        <v>8736.25</v>
      </c>
      <c r="K1315" s="44">
        <v>8927.7034396742692</v>
      </c>
      <c r="L1315" s="45">
        <v>8399.7829489601299</v>
      </c>
      <c r="M1315" s="46">
        <v>0.96148610089685305</v>
      </c>
      <c r="N1315" s="139">
        <v>8939.9718579561595</v>
      </c>
      <c r="O1315" s="45">
        <v>8303.8518223937499</v>
      </c>
      <c r="P1315" s="99">
        <v>0.95050528801187495</v>
      </c>
      <c r="Q1315" s="86">
        <v>8775.0546351585399</v>
      </c>
      <c r="R1315" s="44">
        <v>8967.3584718425609</v>
      </c>
      <c r="S1315" s="45">
        <v>8437.5246721190797</v>
      </c>
      <c r="T1315" s="140">
        <v>0.961535286437181</v>
      </c>
      <c r="U1315" s="44">
        <v>8979.6813839284805</v>
      </c>
      <c r="V1315" s="45">
        <v>8341.10143256831</v>
      </c>
      <c r="W1315" s="99">
        <v>0.95054695148545998</v>
      </c>
      <c r="X1315" s="86">
        <v>8813.7570926153294</v>
      </c>
      <c r="Y1315" s="44">
        <v>9006.9090871020599</v>
      </c>
      <c r="Z1315" s="45">
        <v>8475.1534582660897</v>
      </c>
      <c r="AA1315" s="46">
        <v>0.96158237278481995</v>
      </c>
      <c r="AB1315" s="139">
        <v>9019.2863495026595</v>
      </c>
      <c r="AC1315" s="45">
        <v>8378.2475171260194</v>
      </c>
      <c r="AD1315" s="99">
        <v>0.95058752233434995</v>
      </c>
      <c r="AE1315" s="142">
        <v>8853.8078469185093</v>
      </c>
      <c r="AF1315" s="44">
        <v>9047.8375469050698</v>
      </c>
      <c r="AG1315" s="45">
        <v>8513.9688820503197</v>
      </c>
      <c r="AH1315" s="140">
        <v>0.96161663199111902</v>
      </c>
      <c r="AI1315" s="44">
        <v>9060.2710530494096</v>
      </c>
      <c r="AJ1315" s="45">
        <v>8416.5833103575806</v>
      </c>
      <c r="AK1315" s="46">
        <v>0.95061734520101404</v>
      </c>
    </row>
    <row r="1316" spans="1:37" x14ac:dyDescent="0.2">
      <c r="A1316" s="35" t="s">
        <v>5926</v>
      </c>
      <c r="B1316" s="35" t="s">
        <v>9105</v>
      </c>
      <c r="C1316" s="85" t="s">
        <v>982</v>
      </c>
      <c r="D1316" s="85" t="s">
        <v>982</v>
      </c>
      <c r="E1316" s="85" t="s">
        <v>12894</v>
      </c>
      <c r="F1316" s="85" t="s">
        <v>219</v>
      </c>
      <c r="G1316" s="85" t="s">
        <v>219</v>
      </c>
      <c r="H1316" s="840">
        <v>1.0219148306967301</v>
      </c>
      <c r="I1316" s="840">
        <v>1.02331914241879</v>
      </c>
      <c r="J1316" s="86">
        <v>7577</v>
      </c>
      <c r="K1316" s="44">
        <v>7743.0486721890902</v>
      </c>
      <c r="L1316" s="45">
        <v>7285.1801864954496</v>
      </c>
      <c r="M1316" s="46">
        <v>0.96148610089685205</v>
      </c>
      <c r="N1316" s="139">
        <v>7753.6891421071796</v>
      </c>
      <c r="O1316" s="45">
        <v>7201.97856726598</v>
      </c>
      <c r="P1316" s="99">
        <v>0.95050528801187595</v>
      </c>
      <c r="Q1316" s="86">
        <v>7612.2735282786698</v>
      </c>
      <c r="R1316" s="44">
        <v>7779.0952138680595</v>
      </c>
      <c r="S1316" s="45">
        <v>7319.4696074515896</v>
      </c>
      <c r="T1316" s="140">
        <v>0.961535286437181</v>
      </c>
      <c r="U1316" s="44">
        <v>7789.7852188153902</v>
      </c>
      <c r="V1316" s="45">
        <v>7235.82339617875</v>
      </c>
      <c r="W1316" s="99">
        <v>0.95054695148545998</v>
      </c>
      <c r="X1316" s="86">
        <v>7646.5398681841198</v>
      </c>
      <c r="Y1316" s="44">
        <v>7814.1124948111301</v>
      </c>
      <c r="Z1316" s="45">
        <v>7352.7779500422103</v>
      </c>
      <c r="AA1316" s="46">
        <v>0.96158237278482095</v>
      </c>
      <c r="AB1316" s="139">
        <v>7824.8506203812703</v>
      </c>
      <c r="AC1316" s="45">
        <v>7268.7053877279704</v>
      </c>
      <c r="AD1316" s="99">
        <v>0.95058752233434995</v>
      </c>
      <c r="AE1316" s="142">
        <v>7682.0216413204298</v>
      </c>
      <c r="AF1316" s="44">
        <v>7850.3718449985399</v>
      </c>
      <c r="AG1316" s="45">
        <v>7387.1597776094404</v>
      </c>
      <c r="AH1316" s="140">
        <v>0.96161663199111902</v>
      </c>
      <c r="AI1316" s="44">
        <v>7861.1597980386096</v>
      </c>
      <c r="AJ1316" s="45">
        <v>7302.6630184487603</v>
      </c>
      <c r="AK1316" s="46">
        <v>0.95061734520101404</v>
      </c>
    </row>
    <row r="1317" spans="1:37" x14ac:dyDescent="0.2">
      <c r="A1317" s="35" t="s">
        <v>5925</v>
      </c>
      <c r="B1317" s="35" t="s">
        <v>11748</v>
      </c>
      <c r="C1317" s="85" t="s">
        <v>982</v>
      </c>
      <c r="D1317" s="85" t="s">
        <v>982</v>
      </c>
      <c r="E1317" s="85" t="s">
        <v>12894</v>
      </c>
      <c r="F1317" s="85" t="s">
        <v>219</v>
      </c>
      <c r="G1317" s="85" t="s">
        <v>219</v>
      </c>
      <c r="H1317" s="840">
        <v>1.0219148306967301</v>
      </c>
      <c r="I1317" s="840">
        <v>1.02331914241879</v>
      </c>
      <c r="J1317" s="86">
        <v>7578.75</v>
      </c>
      <c r="K1317" s="44">
        <v>7744.8370231428098</v>
      </c>
      <c r="L1317" s="45">
        <v>7286.86278717202</v>
      </c>
      <c r="M1317" s="46">
        <v>0.96148610089685205</v>
      </c>
      <c r="N1317" s="139">
        <v>7755.4799506064101</v>
      </c>
      <c r="O1317" s="45">
        <v>7203.6419515199996</v>
      </c>
      <c r="P1317" s="99">
        <v>0.95050528801187595</v>
      </c>
      <c r="Q1317" s="86">
        <v>7618.8336627501903</v>
      </c>
      <c r="R1317" s="44">
        <v>7785.7991125758699</v>
      </c>
      <c r="S1317" s="45">
        <v>7325.7774082297401</v>
      </c>
      <c r="T1317" s="140">
        <v>0.961535286437181</v>
      </c>
      <c r="U1317" s="44">
        <v>7796.4983299969399</v>
      </c>
      <c r="V1317" s="45">
        <v>7242.0591120019899</v>
      </c>
      <c r="W1317" s="99">
        <v>0.95054695148545998</v>
      </c>
      <c r="X1317" s="86">
        <v>7657.4589919406999</v>
      </c>
      <c r="Y1317" s="44">
        <v>7825.2709093162002</v>
      </c>
      <c r="Z1317" s="45">
        <v>7363.2775869728002</v>
      </c>
      <c r="AA1317" s="46">
        <v>0.96158237278482095</v>
      </c>
      <c r="AB1317" s="139">
        <v>7836.0243687398197</v>
      </c>
      <c r="AC1317" s="45">
        <v>7279.0849705258097</v>
      </c>
      <c r="AD1317" s="99">
        <v>0.95058752233434995</v>
      </c>
      <c r="AE1317" s="142">
        <v>7698.5320514159503</v>
      </c>
      <c r="AF1317" s="44">
        <v>7867.2440779360404</v>
      </c>
      <c r="AG1317" s="45">
        <v>7403.0364625582897</v>
      </c>
      <c r="AH1317" s="140">
        <v>0.96161663199111902</v>
      </c>
      <c r="AI1317" s="44">
        <v>7878.0552167385404</v>
      </c>
      <c r="AJ1317" s="45">
        <v>7318.3581006619497</v>
      </c>
      <c r="AK1317" s="46">
        <v>0.95061734520101404</v>
      </c>
    </row>
    <row r="1318" spans="1:37" x14ac:dyDescent="0.2">
      <c r="A1318" s="35" t="s">
        <v>5924</v>
      </c>
      <c r="B1318" s="35" t="s">
        <v>11747</v>
      </c>
      <c r="C1318" s="85" t="s">
        <v>982</v>
      </c>
      <c r="D1318" s="85" t="s">
        <v>982</v>
      </c>
      <c r="E1318" s="85" t="s">
        <v>12894</v>
      </c>
      <c r="F1318" s="85" t="s">
        <v>219</v>
      </c>
      <c r="G1318" s="85" t="s">
        <v>219</v>
      </c>
      <c r="H1318" s="840">
        <v>1.0219148306967301</v>
      </c>
      <c r="I1318" s="840">
        <v>1.02331914241879</v>
      </c>
      <c r="J1318" s="86">
        <v>5121.4166666666697</v>
      </c>
      <c r="K1318" s="44">
        <v>5233.6516458440501</v>
      </c>
      <c r="L1318" s="45">
        <v>4924.1709419014896</v>
      </c>
      <c r="M1318" s="46">
        <v>0.96148610089685205</v>
      </c>
      <c r="N1318" s="139">
        <v>5240.8437113026303</v>
      </c>
      <c r="O1318" s="45">
        <v>4867.9336237788202</v>
      </c>
      <c r="P1318" s="99">
        <v>0.95050528801187495</v>
      </c>
      <c r="Q1318" s="86">
        <v>5149.0899831823199</v>
      </c>
      <c r="R1318" s="44">
        <v>5261.9314184059604</v>
      </c>
      <c r="S1318" s="45">
        <v>4951.0317118700304</v>
      </c>
      <c r="T1318" s="140">
        <v>0.96153528643718</v>
      </c>
      <c r="U1318" s="44">
        <v>5269.1623458273198</v>
      </c>
      <c r="V1318" s="45">
        <v>4894.4517864382697</v>
      </c>
      <c r="W1318" s="99">
        <v>0.95054695148545998</v>
      </c>
      <c r="X1318" s="86">
        <v>5175.8062743055198</v>
      </c>
      <c r="Y1318" s="44">
        <v>5289.2331925259796</v>
      </c>
      <c r="Z1318" s="45">
        <v>4976.9640783212699</v>
      </c>
      <c r="AA1318" s="46">
        <v>0.96158237278482095</v>
      </c>
      <c r="AB1318" s="139">
        <v>5296.5016379481203</v>
      </c>
      <c r="AC1318" s="45">
        <v>4920.0568623746703</v>
      </c>
      <c r="AD1318" s="99">
        <v>0.95058752233434995</v>
      </c>
      <c r="AE1318" s="142">
        <v>5205.2547980310301</v>
      </c>
      <c r="AF1318" s="44">
        <v>5319.3270756632</v>
      </c>
      <c r="AG1318" s="45">
        <v>5005.4595875382101</v>
      </c>
      <c r="AH1318" s="140">
        <v>0.96161663199111902</v>
      </c>
      <c r="AI1318" s="44">
        <v>5326.6368759924098</v>
      </c>
      <c r="AJ1318" s="45">
        <v>4948.2054971991001</v>
      </c>
      <c r="AK1318" s="46">
        <v>0.95061734520101404</v>
      </c>
    </row>
    <row r="1319" spans="1:37" x14ac:dyDescent="0.2">
      <c r="A1319" s="35" t="s">
        <v>5923</v>
      </c>
      <c r="B1319" s="35" t="s">
        <v>11746</v>
      </c>
      <c r="C1319" s="85" t="s">
        <v>982</v>
      </c>
      <c r="D1319" s="85" t="s">
        <v>982</v>
      </c>
      <c r="E1319" s="85" t="s">
        <v>12894</v>
      </c>
      <c r="F1319" s="85" t="s">
        <v>219</v>
      </c>
      <c r="G1319" s="85" t="s">
        <v>219</v>
      </c>
      <c r="H1319" s="840">
        <v>1.0219148306967301</v>
      </c>
      <c r="I1319" s="840">
        <v>1.02331914241879</v>
      </c>
      <c r="J1319" s="86">
        <v>9709</v>
      </c>
      <c r="K1319" s="44">
        <v>9921.7710912344992</v>
      </c>
      <c r="L1319" s="45">
        <v>9335.0685536075398</v>
      </c>
      <c r="M1319" s="46">
        <v>0.96148610089685205</v>
      </c>
      <c r="N1319" s="139">
        <v>9935.4055537440399</v>
      </c>
      <c r="O1319" s="45">
        <v>9228.4558413072991</v>
      </c>
      <c r="P1319" s="99">
        <v>0.95050528801187595</v>
      </c>
      <c r="Q1319" s="86">
        <v>9757.2792446681306</v>
      </c>
      <c r="R1319" s="44">
        <v>9971.1083673757093</v>
      </c>
      <c r="S1319" s="45">
        <v>9381.9682933695294</v>
      </c>
      <c r="T1319" s="140">
        <v>0.961535286437181</v>
      </c>
      <c r="U1319" s="44">
        <v>9984.8106289944608</v>
      </c>
      <c r="V1319" s="45">
        <v>9274.7520408116397</v>
      </c>
      <c r="W1319" s="99">
        <v>0.95054695148545998</v>
      </c>
      <c r="X1319" s="86">
        <v>9803.6798323101302</v>
      </c>
      <c r="Y1319" s="44">
        <v>10018.525816040101</v>
      </c>
      <c r="Z1319" s="45">
        <v>9427.0457151754708</v>
      </c>
      <c r="AA1319" s="46">
        <v>0.96158237278482095</v>
      </c>
      <c r="AB1319" s="139">
        <v>10032.293238548</v>
      </c>
      <c r="AC1319" s="45">
        <v>9319.2557215549296</v>
      </c>
      <c r="AD1319" s="99">
        <v>0.95058752233434995</v>
      </c>
      <c r="AE1319" s="142">
        <v>9851.38435474998</v>
      </c>
      <c r="AF1319" s="44">
        <v>10067.2757750127</v>
      </c>
      <c r="AG1319" s="45">
        <v>9473.2550436646798</v>
      </c>
      <c r="AH1319" s="140">
        <v>0.96161663199111902</v>
      </c>
      <c r="AI1319" s="44">
        <v>10081.110189540599</v>
      </c>
      <c r="AJ1319" s="45">
        <v>9364.8968418672303</v>
      </c>
      <c r="AK1319" s="46">
        <v>0.95061734520101404</v>
      </c>
    </row>
    <row r="1320" spans="1:37" x14ac:dyDescent="0.2">
      <c r="A1320" s="35" t="s">
        <v>5922</v>
      </c>
      <c r="B1320" s="35" t="s">
        <v>11745</v>
      </c>
      <c r="C1320" s="85" t="s">
        <v>982</v>
      </c>
      <c r="D1320" s="85" t="s">
        <v>982</v>
      </c>
      <c r="E1320" s="85" t="s">
        <v>12894</v>
      </c>
      <c r="F1320" s="85" t="s">
        <v>219</v>
      </c>
      <c r="G1320" s="85" t="s">
        <v>219</v>
      </c>
      <c r="H1320" s="840">
        <v>1.0219148306967301</v>
      </c>
      <c r="I1320" s="840">
        <v>1.02331914241879</v>
      </c>
      <c r="J1320" s="86">
        <v>9228.6666666666697</v>
      </c>
      <c r="K1320" s="44">
        <v>9430.9113342231794</v>
      </c>
      <c r="L1320" s="45">
        <v>8873.2347298100904</v>
      </c>
      <c r="M1320" s="46">
        <v>0.96148610089685205</v>
      </c>
      <c r="N1320" s="139">
        <v>9443.8712590022205</v>
      </c>
      <c r="O1320" s="45">
        <v>8771.8964679655892</v>
      </c>
      <c r="P1320" s="99">
        <v>0.95050528801187495</v>
      </c>
      <c r="Q1320" s="86">
        <v>9270.5776737302604</v>
      </c>
      <c r="R1320" s="44">
        <v>9473.7408139108993</v>
      </c>
      <c r="S1320" s="45">
        <v>8913.9875589483509</v>
      </c>
      <c r="T1320" s="140">
        <v>0.96153528643718</v>
      </c>
      <c r="U1320" s="44">
        <v>9486.7595948084308</v>
      </c>
      <c r="V1320" s="45">
        <v>8812.1193462734609</v>
      </c>
      <c r="W1320" s="99">
        <v>0.95054695148545998</v>
      </c>
      <c r="X1320" s="86">
        <v>9311.1988872390393</v>
      </c>
      <c r="Y1320" s="44">
        <v>9515.2522344364206</v>
      </c>
      <c r="Z1320" s="45">
        <v>8953.4847194626891</v>
      </c>
      <c r="AA1320" s="46">
        <v>0.96158237278482095</v>
      </c>
      <c r="AB1320" s="139">
        <v>9528.3280601802508</v>
      </c>
      <c r="AC1320" s="45">
        <v>8851.1094801829204</v>
      </c>
      <c r="AD1320" s="99">
        <v>0.95058752233434995</v>
      </c>
      <c r="AE1320" s="142">
        <v>9355.1610625977992</v>
      </c>
      <c r="AF1320" s="44">
        <v>9560.1778334252303</v>
      </c>
      <c r="AG1320" s="45">
        <v>8996.0784727497594</v>
      </c>
      <c r="AH1320" s="140">
        <v>0.96161663199111902</v>
      </c>
      <c r="AI1320" s="44">
        <v>9573.3153957672403</v>
      </c>
      <c r="AJ1320" s="45">
        <v>8893.1783732546191</v>
      </c>
      <c r="AK1320" s="46">
        <v>0.95061734520101404</v>
      </c>
    </row>
    <row r="1321" spans="1:37" x14ac:dyDescent="0.2">
      <c r="A1321" s="35" t="s">
        <v>5921</v>
      </c>
      <c r="B1321" s="35" t="s">
        <v>11744</v>
      </c>
      <c r="C1321" s="85" t="s">
        <v>982</v>
      </c>
      <c r="D1321" s="85" t="s">
        <v>982</v>
      </c>
      <c r="E1321" s="85" t="s">
        <v>12894</v>
      </c>
      <c r="F1321" s="85" t="s">
        <v>219</v>
      </c>
      <c r="G1321" s="85" t="s">
        <v>219</v>
      </c>
      <c r="H1321" s="840">
        <v>1.0219148306967301</v>
      </c>
      <c r="I1321" s="840">
        <v>1.02331914241879</v>
      </c>
      <c r="J1321" s="86">
        <v>13945.5</v>
      </c>
      <c r="K1321" s="44">
        <v>14251.113271481199</v>
      </c>
      <c r="L1321" s="45">
        <v>13408.404420057101</v>
      </c>
      <c r="M1321" s="46">
        <v>0.96148610089685205</v>
      </c>
      <c r="N1321" s="139">
        <v>14270.697100601201</v>
      </c>
      <c r="O1321" s="45">
        <v>13255.2714939696</v>
      </c>
      <c r="P1321" s="99">
        <v>0.95050528801187495</v>
      </c>
      <c r="Q1321" s="86">
        <v>14016.743478578101</v>
      </c>
      <c r="R1321" s="44">
        <v>14323.918038830599</v>
      </c>
      <c r="S1321" s="45">
        <v>13477.593455591101</v>
      </c>
      <c r="T1321" s="140">
        <v>0.96153528643718</v>
      </c>
      <c r="U1321" s="44">
        <v>14343.601916002801</v>
      </c>
      <c r="V1321" s="45">
        <v>13323.5727833162</v>
      </c>
      <c r="W1321" s="99">
        <v>0.95054695148545998</v>
      </c>
      <c r="X1321" s="86">
        <v>14089.6537637288</v>
      </c>
      <c r="Y1321" s="44">
        <v>14398.4261405364</v>
      </c>
      <c r="Z1321" s="45">
        <v>13548.3626978429</v>
      </c>
      <c r="AA1321" s="46">
        <v>0.96158237278482095</v>
      </c>
      <c r="AB1321" s="139">
        <v>14418.212406476599</v>
      </c>
      <c r="AC1321" s="45">
        <v>13393.4490618118</v>
      </c>
      <c r="AD1321" s="99">
        <v>0.95058752233435095</v>
      </c>
      <c r="AE1321" s="142">
        <v>14165.1250438271</v>
      </c>
      <c r="AF1321" s="44">
        <v>14475.5513609605</v>
      </c>
      <c r="AG1321" s="45">
        <v>13621.4198363781</v>
      </c>
      <c r="AH1321" s="140">
        <v>0.96161663199111902</v>
      </c>
      <c r="AI1321" s="44">
        <v>14495.4436121041</v>
      </c>
      <c r="AJ1321" s="45">
        <v>13465.6135636033</v>
      </c>
      <c r="AK1321" s="46">
        <v>0.95061734520101404</v>
      </c>
    </row>
    <row r="1322" spans="1:37" x14ac:dyDescent="0.2">
      <c r="A1322" s="35" t="s">
        <v>5920</v>
      </c>
      <c r="B1322" s="35" t="s">
        <v>11743</v>
      </c>
      <c r="C1322" s="85" t="s">
        <v>982</v>
      </c>
      <c r="D1322" s="85" t="s">
        <v>982</v>
      </c>
      <c r="E1322" s="85" t="s">
        <v>12894</v>
      </c>
      <c r="F1322" s="85" t="s">
        <v>219</v>
      </c>
      <c r="G1322" s="85" t="s">
        <v>219</v>
      </c>
      <c r="H1322" s="840">
        <v>1.0219148306967301</v>
      </c>
      <c r="I1322" s="840">
        <v>1.02331914241879</v>
      </c>
      <c r="J1322" s="86">
        <v>5032</v>
      </c>
      <c r="K1322" s="44">
        <v>5142.2754280659201</v>
      </c>
      <c r="L1322" s="45">
        <v>4838.1980597129595</v>
      </c>
      <c r="M1322" s="46">
        <v>0.96148610089685205</v>
      </c>
      <c r="N1322" s="139">
        <v>5149.3419246513604</v>
      </c>
      <c r="O1322" s="45">
        <v>4782.9426092757603</v>
      </c>
      <c r="P1322" s="99">
        <v>0.95050528801187595</v>
      </c>
      <c r="Q1322" s="86">
        <v>5052.9925824184702</v>
      </c>
      <c r="R1322" s="44">
        <v>5163.7280593739797</v>
      </c>
      <c r="S1322" s="45">
        <v>4858.6306701006997</v>
      </c>
      <c r="T1322" s="140">
        <v>0.961535286437181</v>
      </c>
      <c r="U1322" s="44">
        <v>5170.8240360889804</v>
      </c>
      <c r="V1322" s="45">
        <v>4803.1066950965196</v>
      </c>
      <c r="W1322" s="99">
        <v>0.95054695148545998</v>
      </c>
      <c r="X1322" s="86">
        <v>5076.1749992496198</v>
      </c>
      <c r="Y1322" s="44">
        <v>5187.4185149451296</v>
      </c>
      <c r="Z1322" s="45">
        <v>4881.1604004494402</v>
      </c>
      <c r="AA1322" s="46">
        <v>0.96158237278482095</v>
      </c>
      <c r="AB1322" s="139">
        <v>5194.5470469998299</v>
      </c>
      <c r="AC1322" s="45">
        <v>4825.3486154722696</v>
      </c>
      <c r="AD1322" s="99">
        <v>0.95058752233434995</v>
      </c>
      <c r="AE1322" s="142">
        <v>5099.1950482841103</v>
      </c>
      <c r="AF1322" s="44">
        <v>5210.9430444568397</v>
      </c>
      <c r="AG1322" s="45">
        <v>4903.4707681967602</v>
      </c>
      <c r="AH1322" s="140">
        <v>0.96161663199111902</v>
      </c>
      <c r="AI1322" s="44">
        <v>5218.1039038362396</v>
      </c>
      <c r="AJ1322" s="45">
        <v>4847.3832594619998</v>
      </c>
      <c r="AK1322" s="46">
        <v>0.95061734520101404</v>
      </c>
    </row>
    <row r="1323" spans="1:37" x14ac:dyDescent="0.2">
      <c r="A1323" s="35" t="s">
        <v>5919</v>
      </c>
      <c r="B1323" s="35" t="s">
        <v>11742</v>
      </c>
      <c r="C1323" s="85" t="s">
        <v>982</v>
      </c>
      <c r="D1323" s="85" t="s">
        <v>982</v>
      </c>
      <c r="E1323" s="85" t="s">
        <v>12894</v>
      </c>
      <c r="F1323" s="85" t="s">
        <v>219</v>
      </c>
      <c r="G1323" s="85" t="s">
        <v>219</v>
      </c>
      <c r="H1323" s="840">
        <v>1.0219148306967301</v>
      </c>
      <c r="I1323" s="840">
        <v>1.02331914241879</v>
      </c>
      <c r="J1323" s="86">
        <v>9743.1666666666697</v>
      </c>
      <c r="K1323" s="44">
        <v>9956.6865146166401</v>
      </c>
      <c r="L1323" s="45">
        <v>9367.9193287215094</v>
      </c>
      <c r="M1323" s="46">
        <v>0.96148610089685205</v>
      </c>
      <c r="N1323" s="139">
        <v>9970.36895777668</v>
      </c>
      <c r="O1323" s="45">
        <v>9260.9314386476999</v>
      </c>
      <c r="P1323" s="99">
        <v>0.95050528801187495</v>
      </c>
      <c r="Q1323" s="86">
        <v>9793.9646740883709</v>
      </c>
      <c r="R1323" s="44">
        <v>10008.5977517707</v>
      </c>
      <c r="S1323" s="45">
        <v>9417.2426282551805</v>
      </c>
      <c r="T1323" s="140">
        <v>0.961535286437181</v>
      </c>
      <c r="U1323" s="44">
        <v>10022.351531168</v>
      </c>
      <c r="V1323" s="45">
        <v>9309.6232639109803</v>
      </c>
      <c r="W1323" s="99">
        <v>0.95054695148545998</v>
      </c>
      <c r="X1323" s="86">
        <v>9846.0094945258097</v>
      </c>
      <c r="Y1323" s="44">
        <v>10061.783125636701</v>
      </c>
      <c r="Z1323" s="45">
        <v>9467.7491722079994</v>
      </c>
      <c r="AA1323" s="46">
        <v>0.96158237278482095</v>
      </c>
      <c r="AB1323" s="139">
        <v>10075.6099921854</v>
      </c>
      <c r="AC1323" s="45">
        <v>9359.4937702817806</v>
      </c>
      <c r="AD1323" s="99">
        <v>0.95058752233434995</v>
      </c>
      <c r="AE1323" s="142">
        <v>9901.8737763640293</v>
      </c>
      <c r="AF1323" s="44">
        <v>10118.8716637534</v>
      </c>
      <c r="AG1323" s="45">
        <v>9521.8065112283693</v>
      </c>
      <c r="AH1323" s="140">
        <v>0.96161663199111902</v>
      </c>
      <c r="AI1323" s="44">
        <v>10132.776981167999</v>
      </c>
      <c r="AJ1323" s="45">
        <v>9412.8929618027196</v>
      </c>
      <c r="AK1323" s="46">
        <v>0.95061734520101404</v>
      </c>
    </row>
    <row r="1324" spans="1:37" x14ac:dyDescent="0.2">
      <c r="A1324" s="35" t="s">
        <v>5918</v>
      </c>
      <c r="B1324" s="35" t="s">
        <v>11741</v>
      </c>
      <c r="C1324" s="85" t="s">
        <v>982</v>
      </c>
      <c r="D1324" s="85" t="s">
        <v>982</v>
      </c>
      <c r="E1324" s="85" t="s">
        <v>12894</v>
      </c>
      <c r="F1324" s="85" t="s">
        <v>219</v>
      </c>
      <c r="G1324" s="85" t="s">
        <v>219</v>
      </c>
      <c r="H1324" s="840">
        <v>1.0219148306967301</v>
      </c>
      <c r="I1324" s="840">
        <v>1.02331914241879</v>
      </c>
      <c r="J1324" s="86">
        <v>8302.1666666666606</v>
      </c>
      <c r="K1324" s="44">
        <v>8484.1072435826609</v>
      </c>
      <c r="L1324" s="45">
        <v>7982.4178573291501</v>
      </c>
      <c r="M1324" s="46">
        <v>0.96148610089685205</v>
      </c>
      <c r="N1324" s="139">
        <v>8495.7660735512</v>
      </c>
      <c r="O1324" s="45">
        <v>7891.2533186225901</v>
      </c>
      <c r="P1324" s="99">
        <v>0.95050528801187495</v>
      </c>
      <c r="Q1324" s="86">
        <v>8337.1120916403397</v>
      </c>
      <c r="R1324" s="44">
        <v>8519.8184916282607</v>
      </c>
      <c r="S1324" s="45">
        <v>8016.42746309427</v>
      </c>
      <c r="T1324" s="140">
        <v>0.961535286437181</v>
      </c>
      <c r="U1324" s="44">
        <v>8531.5263958667201</v>
      </c>
      <c r="V1324" s="45">
        <v>7924.8164829012903</v>
      </c>
      <c r="W1324" s="99">
        <v>0.95054695148545998</v>
      </c>
      <c r="X1324" s="86">
        <v>8373.2420790521901</v>
      </c>
      <c r="Y1324" s="44">
        <v>8556.7402615973206</v>
      </c>
      <c r="Z1324" s="45">
        <v>8051.5619862767098</v>
      </c>
      <c r="AA1324" s="46">
        <v>0.96158237278481995</v>
      </c>
      <c r="AB1324" s="139">
        <v>8568.4989036006209</v>
      </c>
      <c r="AC1324" s="45">
        <v>7959.4994418319502</v>
      </c>
      <c r="AD1324" s="99">
        <v>0.95058752233434995</v>
      </c>
      <c r="AE1324" s="142">
        <v>8412.3777331054007</v>
      </c>
      <c r="AF1324" s="44">
        <v>8596.7335668833093</v>
      </c>
      <c r="AG1324" s="45">
        <v>8089.4823427458996</v>
      </c>
      <c r="AH1324" s="140">
        <v>0.96161663199111902</v>
      </c>
      <c r="AI1324" s="44">
        <v>8608.5471675443496</v>
      </c>
      <c r="AJ1324" s="45">
        <v>7996.9521874727798</v>
      </c>
      <c r="AK1324" s="46">
        <v>0.95061734520101404</v>
      </c>
    </row>
    <row r="1325" spans="1:37" x14ac:dyDescent="0.2">
      <c r="A1325" s="35" t="s">
        <v>5917</v>
      </c>
      <c r="B1325" s="35" t="s">
        <v>11740</v>
      </c>
      <c r="C1325" s="85" t="s">
        <v>982</v>
      </c>
      <c r="D1325" s="85" t="s">
        <v>982</v>
      </c>
      <c r="E1325" s="85" t="s">
        <v>12894</v>
      </c>
      <c r="F1325" s="85" t="s">
        <v>219</v>
      </c>
      <c r="G1325" s="85" t="s">
        <v>219</v>
      </c>
      <c r="H1325" s="840">
        <v>1.0219148306967301</v>
      </c>
      <c r="I1325" s="840">
        <v>1.02331914241879</v>
      </c>
      <c r="J1325" s="86">
        <v>13761.583333333299</v>
      </c>
      <c r="K1325" s="44">
        <v>14063.1661022022</v>
      </c>
      <c r="L1325" s="45">
        <v>13231.5711013338</v>
      </c>
      <c r="M1325" s="46">
        <v>0.96148610089685305</v>
      </c>
      <c r="N1325" s="139">
        <v>14082.4916549914</v>
      </c>
      <c r="O1325" s="45">
        <v>13080.4577297494</v>
      </c>
      <c r="P1325" s="99">
        <v>0.95050528801187495</v>
      </c>
      <c r="Q1325" s="86">
        <v>13825.630587281101</v>
      </c>
      <c r="R1325" s="44">
        <v>14128.6169408768</v>
      </c>
      <c r="S1325" s="45">
        <v>13293.831666915899</v>
      </c>
      <c r="T1325" s="140">
        <v>0.96153528643718</v>
      </c>
      <c r="U1325" s="44">
        <v>14148.0324359755</v>
      </c>
      <c r="V1325" s="45">
        <v>13141.9110071041</v>
      </c>
      <c r="W1325" s="99">
        <v>0.95054695148545998</v>
      </c>
      <c r="X1325" s="86">
        <v>13893.007529247499</v>
      </c>
      <c r="Y1325" s="44">
        <v>14197.4704371193</v>
      </c>
      <c r="Z1325" s="45">
        <v>13359.271145091199</v>
      </c>
      <c r="AA1325" s="46">
        <v>0.96158237278482095</v>
      </c>
      <c r="AB1325" s="139">
        <v>14216.980550447401</v>
      </c>
      <c r="AC1325" s="45">
        <v>13206.519604999899</v>
      </c>
      <c r="AD1325" s="99">
        <v>0.95058752233434995</v>
      </c>
      <c r="AE1325" s="142">
        <v>13969.671767603601</v>
      </c>
      <c r="AF1325" s="44">
        <v>14275.814759279399</v>
      </c>
      <c r="AG1325" s="45">
        <v>13433.468715184399</v>
      </c>
      <c r="AH1325" s="140">
        <v>0.96161663199111902</v>
      </c>
      <c r="AI1325" s="44">
        <v>14295.4325330961</v>
      </c>
      <c r="AJ1325" s="45">
        <v>13279.812289048899</v>
      </c>
      <c r="AK1325" s="46">
        <v>0.95061734520101404</v>
      </c>
    </row>
    <row r="1326" spans="1:37" x14ac:dyDescent="0.2">
      <c r="A1326" s="35" t="s">
        <v>5916</v>
      </c>
      <c r="B1326" s="35" t="s">
        <v>11739</v>
      </c>
      <c r="C1326" s="85" t="s">
        <v>982</v>
      </c>
      <c r="D1326" s="85" t="s">
        <v>982</v>
      </c>
      <c r="E1326" s="85" t="s">
        <v>12894</v>
      </c>
      <c r="F1326" s="85" t="s">
        <v>219</v>
      </c>
      <c r="G1326" s="85" t="s">
        <v>219</v>
      </c>
      <c r="H1326" s="840">
        <v>1.0219148306967301</v>
      </c>
      <c r="I1326" s="840">
        <v>1.02331914241879</v>
      </c>
      <c r="J1326" s="86">
        <v>5614.5</v>
      </c>
      <c r="K1326" s="44">
        <v>5737.5408169467601</v>
      </c>
      <c r="L1326" s="45">
        <v>5398.2637134853803</v>
      </c>
      <c r="M1326" s="46">
        <v>0.96148610089685205</v>
      </c>
      <c r="N1326" s="139">
        <v>5745.4253251103</v>
      </c>
      <c r="O1326" s="45">
        <v>5336.6119395426704</v>
      </c>
      <c r="P1326" s="99">
        <v>0.95050528801187595</v>
      </c>
      <c r="Q1326" s="86">
        <v>5649.3493432245205</v>
      </c>
      <c r="R1326" s="44">
        <v>5773.1538776279403</v>
      </c>
      <c r="S1326" s="45">
        <v>5432.0487389210903</v>
      </c>
      <c r="T1326" s="140">
        <v>0.961535286437181</v>
      </c>
      <c r="U1326" s="44">
        <v>5781.0873251326802</v>
      </c>
      <c r="V1326" s="45">
        <v>5369.9717960784501</v>
      </c>
      <c r="W1326" s="99">
        <v>0.95054695148545998</v>
      </c>
      <c r="X1326" s="86">
        <v>5684.7508831427804</v>
      </c>
      <c r="Y1326" s="44">
        <v>5809.3312362999104</v>
      </c>
      <c r="Z1326" s="45">
        <v>5466.3562429030399</v>
      </c>
      <c r="AA1326" s="46">
        <v>0.96158237278482095</v>
      </c>
      <c r="AB1326" s="139">
        <v>5817.3143986021296</v>
      </c>
      <c r="AC1326" s="45">
        <v>5403.85325709471</v>
      </c>
      <c r="AD1326" s="99">
        <v>0.95058752233435095</v>
      </c>
      <c r="AE1326" s="142">
        <v>5720.1108871803699</v>
      </c>
      <c r="AF1326" s="44">
        <v>5845.4661488394304</v>
      </c>
      <c r="AG1326" s="45">
        <v>5500.5537659461197</v>
      </c>
      <c r="AH1326" s="140">
        <v>0.96161663199111902</v>
      </c>
      <c r="AI1326" s="44">
        <v>5853.4989676098103</v>
      </c>
      <c r="AJ1326" s="45">
        <v>5437.6366258268299</v>
      </c>
      <c r="AK1326" s="46">
        <v>0.95061734520101404</v>
      </c>
    </row>
    <row r="1327" spans="1:37" x14ac:dyDescent="0.2">
      <c r="A1327" s="35" t="s">
        <v>5915</v>
      </c>
      <c r="B1327" s="35" t="s">
        <v>11738</v>
      </c>
      <c r="C1327" s="85" t="s">
        <v>982</v>
      </c>
      <c r="D1327" s="85" t="s">
        <v>982</v>
      </c>
      <c r="E1327" s="85" t="s">
        <v>12894</v>
      </c>
      <c r="F1327" s="85" t="s">
        <v>219</v>
      </c>
      <c r="G1327" s="85" t="s">
        <v>219</v>
      </c>
      <c r="H1327" s="840">
        <v>1.0219148306967301</v>
      </c>
      <c r="I1327" s="840">
        <v>1.02331914241879</v>
      </c>
      <c r="J1327" s="86">
        <v>9144.3333333333303</v>
      </c>
      <c r="K1327" s="44">
        <v>9344.7298501677597</v>
      </c>
      <c r="L1327" s="45">
        <v>8792.1494019677793</v>
      </c>
      <c r="M1327" s="46">
        <v>0.96148610089685205</v>
      </c>
      <c r="N1327" s="139">
        <v>9357.5713446582304</v>
      </c>
      <c r="O1327" s="45">
        <v>8691.7371886765904</v>
      </c>
      <c r="P1327" s="99">
        <v>0.95050528801187595</v>
      </c>
      <c r="Q1327" s="86">
        <v>9197.4240445532396</v>
      </c>
      <c r="R1327" s="44">
        <v>9398.9840353356103</v>
      </c>
      <c r="S1327" s="45">
        <v>8843.6477631637099</v>
      </c>
      <c r="T1327" s="140">
        <v>0.961535286437181</v>
      </c>
      <c r="U1327" s="44">
        <v>9411.9000857341907</v>
      </c>
      <c r="V1327" s="45">
        <v>8742.5833870691495</v>
      </c>
      <c r="W1327" s="99">
        <v>0.95054695148545998</v>
      </c>
      <c r="X1327" s="86">
        <v>9246.8494321594208</v>
      </c>
      <c r="Y1327" s="44">
        <v>9449.4925719432995</v>
      </c>
      <c r="Z1327" s="45">
        <v>8891.6074177598202</v>
      </c>
      <c r="AA1327" s="46">
        <v>0.96158237278482095</v>
      </c>
      <c r="AB1327" s="139">
        <v>9462.4780309930593</v>
      </c>
      <c r="AC1327" s="45">
        <v>8789.9396911152107</v>
      </c>
      <c r="AD1327" s="99">
        <v>0.95058752233434995</v>
      </c>
      <c r="AE1327" s="142">
        <v>9302.2369685919803</v>
      </c>
      <c r="AF1327" s="44">
        <v>9506.0939168594905</v>
      </c>
      <c r="AG1327" s="45">
        <v>8945.1857837207008</v>
      </c>
      <c r="AH1327" s="140">
        <v>0.96161663199111902</v>
      </c>
      <c r="AI1327" s="44">
        <v>9519.1571572759203</v>
      </c>
      <c r="AJ1327" s="45">
        <v>8842.8678115136408</v>
      </c>
      <c r="AK1327" s="46">
        <v>0.95061734520101404</v>
      </c>
    </row>
    <row r="1328" spans="1:37" x14ac:dyDescent="0.2">
      <c r="A1328" s="35" t="s">
        <v>5914</v>
      </c>
      <c r="B1328" s="35" t="s">
        <v>11737</v>
      </c>
      <c r="C1328" s="85" t="s">
        <v>982</v>
      </c>
      <c r="D1328" s="85" t="s">
        <v>982</v>
      </c>
      <c r="E1328" s="85" t="s">
        <v>12894</v>
      </c>
      <c r="F1328" s="85" t="s">
        <v>219</v>
      </c>
      <c r="G1328" s="85" t="s">
        <v>219</v>
      </c>
      <c r="H1328" s="840">
        <v>1.0219148306967301</v>
      </c>
      <c r="I1328" s="840">
        <v>1.02331914241879</v>
      </c>
      <c r="J1328" s="86">
        <v>10702.833333333299</v>
      </c>
      <c r="K1328" s="44">
        <v>10937.384113808601</v>
      </c>
      <c r="L1328" s="45">
        <v>10290.6254902155</v>
      </c>
      <c r="M1328" s="46">
        <v>0.96148610089685205</v>
      </c>
      <c r="N1328" s="139">
        <v>10952.414228117899</v>
      </c>
      <c r="O1328" s="45">
        <v>10173.0996800431</v>
      </c>
      <c r="P1328" s="99">
        <v>0.95050528801187595</v>
      </c>
      <c r="Q1328" s="86">
        <v>10746.5809020447</v>
      </c>
      <c r="R1328" s="44">
        <v>10982.0904030817</v>
      </c>
      <c r="S1328" s="45">
        <v>10333.2167458679</v>
      </c>
      <c r="T1328" s="140">
        <v>0.96153528643718</v>
      </c>
      <c r="U1328" s="44">
        <v>10997.181952614499</v>
      </c>
      <c r="V1328" s="45">
        <v>10215.1297153304</v>
      </c>
      <c r="W1328" s="99">
        <v>0.95054695148545998</v>
      </c>
      <c r="X1328" s="86">
        <v>10791.4996092727</v>
      </c>
      <c r="Y1328" s="44">
        <v>11027.9934961737</v>
      </c>
      <c r="Z1328" s="45">
        <v>10376.9158001909</v>
      </c>
      <c r="AA1328" s="46">
        <v>0.96158237278482095</v>
      </c>
      <c r="AB1328" s="139">
        <v>11043.1481255736</v>
      </c>
      <c r="AC1328" s="45">
        <v>10258.2648758506</v>
      </c>
      <c r="AD1328" s="99">
        <v>0.95058752233434995</v>
      </c>
      <c r="AE1328" s="142">
        <v>10836.802652616199</v>
      </c>
      <c r="AF1328" s="44">
        <v>11074.289348042101</v>
      </c>
      <c r="AG1328" s="45">
        <v>10420.849668361199</v>
      </c>
      <c r="AH1328" s="140">
        <v>0.96161663199111902</v>
      </c>
      <c r="AI1328" s="44">
        <v>11089.5075970369</v>
      </c>
      <c r="AJ1328" s="45">
        <v>10301.652568097301</v>
      </c>
      <c r="AK1328" s="46">
        <v>0.95061734520101404</v>
      </c>
    </row>
    <row r="1329" spans="1:37" x14ac:dyDescent="0.2">
      <c r="A1329" s="35" t="s">
        <v>5913</v>
      </c>
      <c r="B1329" s="35" t="s">
        <v>10610</v>
      </c>
      <c r="C1329" s="85" t="s">
        <v>982</v>
      </c>
      <c r="D1329" s="85" t="s">
        <v>982</v>
      </c>
      <c r="E1329" s="85" t="s">
        <v>12894</v>
      </c>
      <c r="F1329" s="85" t="s">
        <v>219</v>
      </c>
      <c r="G1329" s="85" t="s">
        <v>219</v>
      </c>
      <c r="H1329" s="840">
        <v>1.0219148306967301</v>
      </c>
      <c r="I1329" s="840">
        <v>1.02331914241879</v>
      </c>
      <c r="J1329" s="86">
        <v>10611.166666666701</v>
      </c>
      <c r="K1329" s="44">
        <v>10843.7085876614</v>
      </c>
      <c r="L1329" s="45">
        <v>10202.4892643</v>
      </c>
      <c r="M1329" s="46">
        <v>0.96148610089685205</v>
      </c>
      <c r="N1329" s="139">
        <v>10858.6099733962</v>
      </c>
      <c r="O1329" s="45">
        <v>10085.970028641999</v>
      </c>
      <c r="P1329" s="99">
        <v>0.95050528801187595</v>
      </c>
      <c r="Q1329" s="86">
        <v>10663.6997156373</v>
      </c>
      <c r="R1329" s="44">
        <v>10897.3928895063</v>
      </c>
      <c r="S1329" s="45">
        <v>10253.523560555401</v>
      </c>
      <c r="T1329" s="140">
        <v>0.961535286437181</v>
      </c>
      <c r="U1329" s="44">
        <v>10912.368048017501</v>
      </c>
      <c r="V1329" s="45">
        <v>10136.3472562554</v>
      </c>
      <c r="W1329" s="99">
        <v>0.95054695148545998</v>
      </c>
      <c r="X1329" s="86">
        <v>10717.3608876125</v>
      </c>
      <c r="Y1329" s="44">
        <v>10952.2300369802</v>
      </c>
      <c r="Z1329" s="45">
        <v>10305.6253123017</v>
      </c>
      <c r="AA1329" s="46">
        <v>0.96158237278482095</v>
      </c>
      <c r="AB1329" s="139">
        <v>10967.2805525043</v>
      </c>
      <c r="AC1329" s="45">
        <v>10187.789532118701</v>
      </c>
      <c r="AD1329" s="99">
        <v>0.95058752233434995</v>
      </c>
      <c r="AE1329" s="142">
        <v>10771.982754811301</v>
      </c>
      <c r="AF1329" s="44">
        <v>11008.0489331511</v>
      </c>
      <c r="AG1329" s="45">
        <v>10358.5177765481</v>
      </c>
      <c r="AH1329" s="140">
        <v>0.96161663199111902</v>
      </c>
      <c r="AI1329" s="44">
        <v>11023.176154803499</v>
      </c>
      <c r="AJ1329" s="45">
        <v>10240.033648929901</v>
      </c>
      <c r="AK1329" s="46">
        <v>0.95061734520101404</v>
      </c>
    </row>
    <row r="1330" spans="1:37" x14ac:dyDescent="0.2">
      <c r="A1330" s="35" t="s">
        <v>5912</v>
      </c>
      <c r="B1330" s="35" t="s">
        <v>13453</v>
      </c>
      <c r="C1330" s="85" t="s">
        <v>982</v>
      </c>
      <c r="D1330" s="85" t="s">
        <v>982</v>
      </c>
      <c r="E1330" s="85" t="s">
        <v>12894</v>
      </c>
      <c r="F1330" s="85" t="s">
        <v>219</v>
      </c>
      <c r="G1330" s="85" t="s">
        <v>219</v>
      </c>
      <c r="H1330" s="840">
        <v>1.0219148306967301</v>
      </c>
      <c r="I1330" s="840">
        <v>1.02331914241879</v>
      </c>
      <c r="J1330" s="86">
        <v>14168.333333333299</v>
      </c>
      <c r="K1330" s="44">
        <v>14478.8299595881</v>
      </c>
      <c r="L1330" s="45">
        <v>13622.6555728736</v>
      </c>
      <c r="M1330" s="46">
        <v>0.96148610089685205</v>
      </c>
      <c r="N1330" s="139">
        <v>14498.7267161702</v>
      </c>
      <c r="O1330" s="45">
        <v>13467.0757556483</v>
      </c>
      <c r="P1330" s="99">
        <v>0.95050528801187495</v>
      </c>
      <c r="Q1330" s="86">
        <v>14233.470370822601</v>
      </c>
      <c r="R1330" s="44">
        <v>14545.394464225999</v>
      </c>
      <c r="S1330" s="45">
        <v>13685.984010004</v>
      </c>
      <c r="T1330" s="140">
        <v>0.96153528643718</v>
      </c>
      <c r="U1330" s="44">
        <v>14565.3826935134</v>
      </c>
      <c r="V1330" s="45">
        <v>13529.581870044</v>
      </c>
      <c r="W1330" s="99">
        <v>0.95054695148545998</v>
      </c>
      <c r="X1330" s="86">
        <v>14305.094727600601</v>
      </c>
      <c r="Y1330" s="44">
        <v>14618.5884566566</v>
      </c>
      <c r="Z1330" s="45">
        <v>13755.5269310778</v>
      </c>
      <c r="AA1330" s="46">
        <v>0.96158237278482095</v>
      </c>
      <c r="AB1330" s="139">
        <v>14638.677268867799</v>
      </c>
      <c r="AC1330" s="45">
        <v>13598.2445538681</v>
      </c>
      <c r="AD1330" s="99">
        <v>0.95058752233434995</v>
      </c>
      <c r="AE1330" s="142">
        <v>14384.067580014</v>
      </c>
      <c r="AF1330" s="44">
        <v>14699.291985760299</v>
      </c>
      <c r="AG1330" s="45">
        <v>13831.958620625701</v>
      </c>
      <c r="AH1330" s="140">
        <v>0.96161663199111902</v>
      </c>
      <c r="AI1330" s="44">
        <v>14719.4917004739</v>
      </c>
      <c r="AJ1330" s="45">
        <v>13673.7441361049</v>
      </c>
      <c r="AK1330" s="46">
        <v>0.95061734520101404</v>
      </c>
    </row>
    <row r="1331" spans="1:37" x14ac:dyDescent="0.2">
      <c r="A1331" s="35" t="s">
        <v>5911</v>
      </c>
      <c r="B1331" s="35" t="s">
        <v>11736</v>
      </c>
      <c r="C1331" s="85" t="s">
        <v>982</v>
      </c>
      <c r="D1331" s="85" t="s">
        <v>982</v>
      </c>
      <c r="E1331" s="85" t="s">
        <v>12894</v>
      </c>
      <c r="F1331" s="85" t="s">
        <v>219</v>
      </c>
      <c r="G1331" s="85" t="s">
        <v>219</v>
      </c>
      <c r="H1331" s="840">
        <v>1.0219148306967301</v>
      </c>
      <c r="I1331" s="840">
        <v>1.02331914241879</v>
      </c>
      <c r="J1331" s="86">
        <v>6299.75</v>
      </c>
      <c r="K1331" s="44">
        <v>6437.8079546816998</v>
      </c>
      <c r="L1331" s="45">
        <v>6057.1220641249502</v>
      </c>
      <c r="M1331" s="46">
        <v>0.96148610089685205</v>
      </c>
      <c r="N1331" s="139">
        <v>6446.6547674527801</v>
      </c>
      <c r="O1331" s="45">
        <v>5987.9456881528104</v>
      </c>
      <c r="P1331" s="99">
        <v>0.95050528801187495</v>
      </c>
      <c r="Q1331" s="86">
        <v>6331.8181832708897</v>
      </c>
      <c r="R1331" s="44">
        <v>6470.5789067597198</v>
      </c>
      <c r="S1331" s="45">
        <v>6088.2666105195303</v>
      </c>
      <c r="T1331" s="140">
        <v>0.961535286437181</v>
      </c>
      <c r="U1331" s="44">
        <v>6479.4707532564798</v>
      </c>
      <c r="V1331" s="45">
        <v>6018.6904714683496</v>
      </c>
      <c r="W1331" s="99">
        <v>0.95054695148545998</v>
      </c>
      <c r="X1331" s="86">
        <v>6365.26741653729</v>
      </c>
      <c r="Y1331" s="44">
        <v>6504.7611743100897</v>
      </c>
      <c r="Z1331" s="45">
        <v>6120.7289458038304</v>
      </c>
      <c r="AA1331" s="46">
        <v>0.96158237278481995</v>
      </c>
      <c r="AB1331" s="139">
        <v>6513.6999939572097</v>
      </c>
      <c r="AC1331" s="45">
        <v>6050.7437824817498</v>
      </c>
      <c r="AD1331" s="99">
        <v>0.95058752233434995</v>
      </c>
      <c r="AE1331" s="142">
        <v>6401.2034258589802</v>
      </c>
      <c r="AF1331" s="44">
        <v>6541.4847151919703</v>
      </c>
      <c r="AG1331" s="45">
        <v>6155.5036790645199</v>
      </c>
      <c r="AH1331" s="140">
        <v>0.96161663199111902</v>
      </c>
      <c r="AI1331" s="44">
        <v>6550.47400019823</v>
      </c>
      <c r="AJ1331" s="45">
        <v>6085.0950067817002</v>
      </c>
      <c r="AK1331" s="46">
        <v>0.95061734520101404</v>
      </c>
    </row>
    <row r="1332" spans="1:37" x14ac:dyDescent="0.2">
      <c r="A1332" s="35" t="s">
        <v>5910</v>
      </c>
      <c r="B1332" s="35" t="s">
        <v>11735</v>
      </c>
      <c r="C1332" s="85" t="s">
        <v>982</v>
      </c>
      <c r="D1332" s="85" t="s">
        <v>982</v>
      </c>
      <c r="E1332" s="85" t="s">
        <v>12894</v>
      </c>
      <c r="F1332" s="85" t="s">
        <v>219</v>
      </c>
      <c r="G1332" s="85" t="s">
        <v>219</v>
      </c>
      <c r="H1332" s="840">
        <v>1.0219148306967301</v>
      </c>
      <c r="I1332" s="840">
        <v>1.02331914241879</v>
      </c>
      <c r="J1332" s="86">
        <v>8793.0833333333394</v>
      </c>
      <c r="K1332" s="44">
        <v>8985.7822658855293</v>
      </c>
      <c r="L1332" s="45">
        <v>8454.4274090277704</v>
      </c>
      <c r="M1332" s="46">
        <v>0.96148610089685205</v>
      </c>
      <c r="N1332" s="139">
        <v>8998.1304958836299</v>
      </c>
      <c r="O1332" s="45">
        <v>8357.8722062624201</v>
      </c>
      <c r="P1332" s="99">
        <v>0.95050528801187495</v>
      </c>
      <c r="Q1332" s="86">
        <v>8836.38792146173</v>
      </c>
      <c r="R1332" s="44">
        <v>9030.0358667311593</v>
      </c>
      <c r="S1332" s="45">
        <v>8496.4987911327498</v>
      </c>
      <c r="T1332" s="140">
        <v>0.961535286437181</v>
      </c>
      <c r="U1332" s="44">
        <v>9042.4449098699806</v>
      </c>
      <c r="V1332" s="45">
        <v>8399.40160088839</v>
      </c>
      <c r="W1332" s="99">
        <v>0.95054695148545998</v>
      </c>
      <c r="X1332" s="86">
        <v>8879.5405517295203</v>
      </c>
      <c r="Y1332" s="44">
        <v>9074.1341795853805</v>
      </c>
      <c r="Z1332" s="45">
        <v>8538.4096729711091</v>
      </c>
      <c r="AA1332" s="46">
        <v>0.96158237278482095</v>
      </c>
      <c r="AB1332" s="139">
        <v>9086.6038224687309</v>
      </c>
      <c r="AC1332" s="45">
        <v>8440.7804525359606</v>
      </c>
      <c r="AD1332" s="99">
        <v>0.95058752233434995</v>
      </c>
      <c r="AE1332" s="142">
        <v>8925.9771955340493</v>
      </c>
      <c r="AF1332" s="44">
        <v>9121.5884745770109</v>
      </c>
      <c r="AG1332" s="45">
        <v>8583.3681279989905</v>
      </c>
      <c r="AH1332" s="140">
        <v>0.96161663199111902</v>
      </c>
      <c r="AI1332" s="44">
        <v>9134.1233289835909</v>
      </c>
      <c r="AJ1332" s="45">
        <v>8485.1887449433798</v>
      </c>
      <c r="AK1332" s="46">
        <v>0.95061734520101404</v>
      </c>
    </row>
    <row r="1333" spans="1:37" x14ac:dyDescent="0.2">
      <c r="A1333" s="35" t="s">
        <v>5909</v>
      </c>
      <c r="B1333" s="35" t="s">
        <v>11734</v>
      </c>
      <c r="C1333" s="85" t="s">
        <v>982</v>
      </c>
      <c r="D1333" s="85" t="s">
        <v>982</v>
      </c>
      <c r="E1333" s="85" t="s">
        <v>12894</v>
      </c>
      <c r="F1333" s="85" t="s">
        <v>219</v>
      </c>
      <c r="G1333" s="85" t="s">
        <v>219</v>
      </c>
      <c r="H1333" s="840">
        <v>1.0219148306967301</v>
      </c>
      <c r="I1333" s="840">
        <v>1.02331914241879</v>
      </c>
      <c r="J1333" s="86">
        <v>6037.5</v>
      </c>
      <c r="K1333" s="44">
        <v>6169.8107903314803</v>
      </c>
      <c r="L1333" s="45">
        <v>5804.9723341647496</v>
      </c>
      <c r="M1333" s="46">
        <v>0.96148610089685205</v>
      </c>
      <c r="N1333" s="139">
        <v>6178.2893223534502</v>
      </c>
      <c r="O1333" s="45">
        <v>5738.6756763717003</v>
      </c>
      <c r="P1333" s="99">
        <v>0.95050528801187595</v>
      </c>
      <c r="Q1333" s="86">
        <v>6068.5607338858799</v>
      </c>
      <c r="R1333" s="44">
        <v>6201.5522149417902</v>
      </c>
      <c r="S1333" s="45">
        <v>5835.1352835183898</v>
      </c>
      <c r="T1333" s="140">
        <v>0.961535286437181</v>
      </c>
      <c r="U1333" s="44">
        <v>6210.07436591645</v>
      </c>
      <c r="V1333" s="45">
        <v>5768.4519054995899</v>
      </c>
      <c r="W1333" s="99">
        <v>0.95054695148545998</v>
      </c>
      <c r="X1333" s="86">
        <v>6100.1094120855496</v>
      </c>
      <c r="Y1333" s="44">
        <v>6233.7922770829</v>
      </c>
      <c r="Z1333" s="45">
        <v>5865.7576827202402</v>
      </c>
      <c r="AA1333" s="46">
        <v>0.96158237278482095</v>
      </c>
      <c r="AB1333" s="139">
        <v>6242.35873223618</v>
      </c>
      <c r="AC1333" s="45">
        <v>5798.6878920028503</v>
      </c>
      <c r="AD1333" s="99">
        <v>0.95058752233434995</v>
      </c>
      <c r="AE1333" s="142">
        <v>6133.4851760235597</v>
      </c>
      <c r="AF1333" s="44">
        <v>6267.8994652369902</v>
      </c>
      <c r="AG1333" s="45">
        <v>5898.0613573352302</v>
      </c>
      <c r="AH1333" s="140">
        <v>0.96161663199111902</v>
      </c>
      <c r="AI1333" s="44">
        <v>6276.5127903667999</v>
      </c>
      <c r="AJ1333" s="45">
        <v>5830.59739486129</v>
      </c>
      <c r="AK1333" s="46">
        <v>0.95061734520101404</v>
      </c>
    </row>
    <row r="1334" spans="1:37" x14ac:dyDescent="0.2">
      <c r="A1334" s="35" t="s">
        <v>5908</v>
      </c>
      <c r="B1334" s="35" t="s">
        <v>11733</v>
      </c>
      <c r="C1334" s="85" t="s">
        <v>982</v>
      </c>
      <c r="D1334" s="85" t="s">
        <v>982</v>
      </c>
      <c r="E1334" s="85" t="s">
        <v>12894</v>
      </c>
      <c r="F1334" s="85" t="s">
        <v>219</v>
      </c>
      <c r="G1334" s="85" t="s">
        <v>219</v>
      </c>
      <c r="H1334" s="840">
        <v>1.0219148306967301</v>
      </c>
      <c r="I1334" s="840">
        <v>1.02331914241879</v>
      </c>
      <c r="J1334" s="86">
        <v>12604.666666666701</v>
      </c>
      <c r="K1334" s="44">
        <v>12880.895802655299</v>
      </c>
      <c r="L1334" s="45">
        <v>12119.211806437899</v>
      </c>
      <c r="M1334" s="46">
        <v>0.96148610089685205</v>
      </c>
      <c r="N1334" s="139">
        <v>12898.5966838081</v>
      </c>
      <c r="O1334" s="45">
        <v>11980.8023202937</v>
      </c>
      <c r="P1334" s="99">
        <v>0.95050528801187595</v>
      </c>
      <c r="Q1334" s="86">
        <v>12675.596088615999</v>
      </c>
      <c r="R1334" s="44">
        <v>12953.3796308781</v>
      </c>
      <c r="S1334" s="45">
        <v>12188.032915829401</v>
      </c>
      <c r="T1334" s="140">
        <v>0.961535286437181</v>
      </c>
      <c r="U1334" s="44">
        <v>12971.180119049501</v>
      </c>
      <c r="V1334" s="45">
        <v>12048.749220295</v>
      </c>
      <c r="W1334" s="99">
        <v>0.95054695148545998</v>
      </c>
      <c r="X1334" s="86">
        <v>12745.327591359501</v>
      </c>
      <c r="Y1334" s="44">
        <v>13024.639287698499</v>
      </c>
      <c r="Z1334" s="45">
        <v>12255.682347219299</v>
      </c>
      <c r="AA1334" s="46">
        <v>0.96158237278482095</v>
      </c>
      <c r="AB1334" s="139">
        <v>13042.5377006366</v>
      </c>
      <c r="AC1334" s="45">
        <v>12115.549376410099</v>
      </c>
      <c r="AD1334" s="99">
        <v>0.95058752233434995</v>
      </c>
      <c r="AE1334" s="142">
        <v>12820.3285828396</v>
      </c>
      <c r="AF1334" s="44">
        <v>13101.283913208899</v>
      </c>
      <c r="AG1334" s="45">
        <v>12328.2411928497</v>
      </c>
      <c r="AH1334" s="140">
        <v>0.96161663199111902</v>
      </c>
      <c r="AI1334" s="44">
        <v>13119.287650918501</v>
      </c>
      <c r="AJ1334" s="45">
        <v>12187.226722023701</v>
      </c>
      <c r="AK1334" s="46">
        <v>0.95061734520101404</v>
      </c>
    </row>
    <row r="1335" spans="1:37" x14ac:dyDescent="0.2">
      <c r="A1335" s="35" t="s">
        <v>5907</v>
      </c>
      <c r="B1335" s="35" t="s">
        <v>11732</v>
      </c>
      <c r="C1335" s="85" t="s">
        <v>982</v>
      </c>
      <c r="D1335" s="85" t="s">
        <v>982</v>
      </c>
      <c r="E1335" s="85" t="s">
        <v>12894</v>
      </c>
      <c r="F1335" s="85" t="s">
        <v>219</v>
      </c>
      <c r="G1335" s="85" t="s">
        <v>219</v>
      </c>
      <c r="H1335" s="840">
        <v>1.0219148306967301</v>
      </c>
      <c r="I1335" s="840">
        <v>1.02331914241879</v>
      </c>
      <c r="J1335" s="86">
        <v>10921.833333333299</v>
      </c>
      <c r="K1335" s="44">
        <v>11161.1834617312</v>
      </c>
      <c r="L1335" s="45">
        <v>10501.190946311899</v>
      </c>
      <c r="M1335" s="46">
        <v>0.96148610089685205</v>
      </c>
      <c r="N1335" s="139">
        <v>11176.5211203076</v>
      </c>
      <c r="O1335" s="45">
        <v>10381.2603381177</v>
      </c>
      <c r="P1335" s="99">
        <v>0.95050528801187495</v>
      </c>
      <c r="Q1335" s="86">
        <v>10974.9772163283</v>
      </c>
      <c r="R1335" s="44">
        <v>11215.491983924499</v>
      </c>
      <c r="S1335" s="45">
        <v>10552.8278613437</v>
      </c>
      <c r="T1335" s="140">
        <v>0.961535286437181</v>
      </c>
      <c r="U1335" s="44">
        <v>11230.904273078801</v>
      </c>
      <c r="V1335" s="45">
        <v>10432.231135603201</v>
      </c>
      <c r="W1335" s="99">
        <v>0.95054695148545998</v>
      </c>
      <c r="X1335" s="86">
        <v>11027.698811419499</v>
      </c>
      <c r="Y1335" s="44">
        <v>11269.3689638463</v>
      </c>
      <c r="Z1335" s="45">
        <v>10604.0407894411</v>
      </c>
      <c r="AA1335" s="46">
        <v>0.96158237278482095</v>
      </c>
      <c r="AB1335" s="139">
        <v>11284.8552905545</v>
      </c>
      <c r="AC1335" s="45">
        <v>10482.792890196701</v>
      </c>
      <c r="AD1335" s="99">
        <v>0.95058752233435095</v>
      </c>
      <c r="AE1335" s="142">
        <v>11084.5982453957</v>
      </c>
      <c r="AF1335" s="44">
        <v>11327.515339284701</v>
      </c>
      <c r="AG1335" s="45">
        <v>10659.134031711999</v>
      </c>
      <c r="AH1335" s="140">
        <v>0.96161663199111902</v>
      </c>
      <c r="AI1335" s="44">
        <v>11343.0815705351</v>
      </c>
      <c r="AJ1335" s="45">
        <v>10537.211356657799</v>
      </c>
      <c r="AK1335" s="46">
        <v>0.95061734520101404</v>
      </c>
    </row>
    <row r="1336" spans="1:37" x14ac:dyDescent="0.2">
      <c r="A1336" s="35" t="s">
        <v>5906</v>
      </c>
      <c r="B1336" s="35" t="s">
        <v>8309</v>
      </c>
      <c r="C1336" s="85" t="s">
        <v>982</v>
      </c>
      <c r="D1336" s="85" t="s">
        <v>982</v>
      </c>
      <c r="E1336" s="85" t="s">
        <v>12894</v>
      </c>
      <c r="F1336" s="85" t="s">
        <v>219</v>
      </c>
      <c r="G1336" s="85" t="s">
        <v>219</v>
      </c>
      <c r="H1336" s="840">
        <v>1.0219148306967301</v>
      </c>
      <c r="I1336" s="840">
        <v>1.02331914241879</v>
      </c>
      <c r="J1336" s="86">
        <v>5461.5</v>
      </c>
      <c r="K1336" s="44">
        <v>5581.1878478501703</v>
      </c>
      <c r="L1336" s="45">
        <v>5251.15634004816</v>
      </c>
      <c r="M1336" s="46">
        <v>0.96148610089685205</v>
      </c>
      <c r="N1336" s="139">
        <v>5588.85749632023</v>
      </c>
      <c r="O1336" s="45">
        <v>5191.1846304768596</v>
      </c>
      <c r="P1336" s="99">
        <v>0.95050528801187595</v>
      </c>
      <c r="Q1336" s="86">
        <v>5490.1176678295997</v>
      </c>
      <c r="R1336" s="44">
        <v>5610.4326670251903</v>
      </c>
      <c r="S1336" s="45">
        <v>5278.94186431036</v>
      </c>
      <c r="T1336" s="140">
        <v>0.961535286437181</v>
      </c>
      <c r="U1336" s="44">
        <v>5618.1425036216397</v>
      </c>
      <c r="V1336" s="45">
        <v>5218.61461245189</v>
      </c>
      <c r="W1336" s="99">
        <v>0.95054695148545998</v>
      </c>
      <c r="X1336" s="86">
        <v>5520.0807677882704</v>
      </c>
      <c r="Y1336" s="44">
        <v>5641.0524032466001</v>
      </c>
      <c r="Z1336" s="45">
        <v>5308.0123626536997</v>
      </c>
      <c r="AA1336" s="46">
        <v>0.96158237278482095</v>
      </c>
      <c r="AB1336" s="139">
        <v>5648.8043173755505</v>
      </c>
      <c r="AC1336" s="45">
        <v>5247.3199001373496</v>
      </c>
      <c r="AD1336" s="99">
        <v>0.95058752233434995</v>
      </c>
      <c r="AE1336" s="142">
        <v>5552.3711116155901</v>
      </c>
      <c r="AF1336" s="44">
        <v>5674.0503844920404</v>
      </c>
      <c r="AG1336" s="45">
        <v>5339.2524079165696</v>
      </c>
      <c r="AH1336" s="140">
        <v>0.96161663199111902</v>
      </c>
      <c r="AI1336" s="44">
        <v>5681.8476443293403</v>
      </c>
      <c r="AJ1336" s="45">
        <v>5278.1802856948198</v>
      </c>
      <c r="AK1336" s="46">
        <v>0.95061734520101404</v>
      </c>
    </row>
    <row r="1337" spans="1:37" x14ac:dyDescent="0.2">
      <c r="A1337" s="35" t="s">
        <v>5905</v>
      </c>
      <c r="B1337" s="35" t="s">
        <v>11731</v>
      </c>
      <c r="C1337" s="85" t="s">
        <v>982</v>
      </c>
      <c r="D1337" s="85" t="s">
        <v>982</v>
      </c>
      <c r="E1337" s="85" t="s">
        <v>12894</v>
      </c>
      <c r="F1337" s="85" t="s">
        <v>219</v>
      </c>
      <c r="G1337" s="85" t="s">
        <v>219</v>
      </c>
      <c r="H1337" s="840">
        <v>1.0219148306967301</v>
      </c>
      <c r="I1337" s="840">
        <v>1.02331914241879</v>
      </c>
      <c r="J1337" s="86">
        <v>8886.1666666666697</v>
      </c>
      <c r="K1337" s="44">
        <v>9080.9055047095499</v>
      </c>
      <c r="L1337" s="45">
        <v>8543.9257402529092</v>
      </c>
      <c r="M1337" s="46">
        <v>0.96148610089685205</v>
      </c>
      <c r="N1337" s="139">
        <v>9093.3844527237798</v>
      </c>
      <c r="O1337" s="45">
        <v>8446.3484068215294</v>
      </c>
      <c r="P1337" s="99">
        <v>0.95050528801187495</v>
      </c>
      <c r="Q1337" s="86">
        <v>8935.6353651895406</v>
      </c>
      <c r="R1337" s="44">
        <v>9131.4583013853407</v>
      </c>
      <c r="S1337" s="45">
        <v>8591.9287103657207</v>
      </c>
      <c r="T1337" s="140">
        <v>0.96153528643718</v>
      </c>
      <c r="U1337" s="44">
        <v>9144.0067188727699</v>
      </c>
      <c r="V1337" s="45">
        <v>8493.7409559665703</v>
      </c>
      <c r="W1337" s="99">
        <v>0.95054695148545998</v>
      </c>
      <c r="X1337" s="86">
        <v>8986.1097620364508</v>
      </c>
      <c r="Y1337" s="44">
        <v>9183.0388360936704</v>
      </c>
      <c r="Z1337" s="45">
        <v>8640.88474708385</v>
      </c>
      <c r="AA1337" s="46">
        <v>0.96158237278481995</v>
      </c>
      <c r="AB1337" s="139">
        <v>9195.6581353682705</v>
      </c>
      <c r="AC1337" s="45">
        <v>8542.0838141187505</v>
      </c>
      <c r="AD1337" s="99">
        <v>0.95058752233434995</v>
      </c>
      <c r="AE1337" s="142">
        <v>9035.1764253408692</v>
      </c>
      <c r="AF1337" s="44">
        <v>9233.1807870172597</v>
      </c>
      <c r="AG1337" s="45">
        <v>8688.3759235818507</v>
      </c>
      <c r="AH1337" s="140">
        <v>0.96161663199111902</v>
      </c>
      <c r="AI1337" s="44">
        <v>9245.8689911822894</v>
      </c>
      <c r="AJ1337" s="45">
        <v>8588.9954268803303</v>
      </c>
      <c r="AK1337" s="46">
        <v>0.95061734520101404</v>
      </c>
    </row>
    <row r="1338" spans="1:37" x14ac:dyDescent="0.2">
      <c r="A1338" s="35" t="s">
        <v>5904</v>
      </c>
      <c r="B1338" s="35" t="s">
        <v>11730</v>
      </c>
      <c r="C1338" s="85" t="s">
        <v>982</v>
      </c>
      <c r="D1338" s="85" t="s">
        <v>982</v>
      </c>
      <c r="E1338" s="85" t="s">
        <v>12894</v>
      </c>
      <c r="F1338" s="85" t="s">
        <v>219</v>
      </c>
      <c r="G1338" s="85" t="s">
        <v>219</v>
      </c>
      <c r="H1338" s="840">
        <v>1.0219148306967301</v>
      </c>
      <c r="I1338" s="840">
        <v>1.02331914241879</v>
      </c>
      <c r="J1338" s="86">
        <v>6969.5833333333303</v>
      </c>
      <c r="K1338" s="44">
        <v>7122.3205721100503</v>
      </c>
      <c r="L1338" s="45">
        <v>6701.1575040423504</v>
      </c>
      <c r="M1338" s="46">
        <v>0.96148610089685305</v>
      </c>
      <c r="N1338" s="139">
        <v>7132.1080396829602</v>
      </c>
      <c r="O1338" s="45">
        <v>6624.6258135727703</v>
      </c>
      <c r="P1338" s="99">
        <v>0.95050528801187595</v>
      </c>
      <c r="Q1338" s="86">
        <v>7012.7852033884101</v>
      </c>
      <c r="R1338" s="44">
        <v>7166.4692038331696</v>
      </c>
      <c r="S1338" s="45">
        <v>6743.0404292624999</v>
      </c>
      <c r="T1338" s="140">
        <v>0.96153528643718</v>
      </c>
      <c r="U1338" s="44">
        <v>7176.3173402986204</v>
      </c>
      <c r="V1338" s="45">
        <v>6665.9815965032003</v>
      </c>
      <c r="W1338" s="99">
        <v>0.95054695148545998</v>
      </c>
      <c r="X1338" s="86">
        <v>7057.5182751850398</v>
      </c>
      <c r="Y1338" s="44">
        <v>7212.1825933247701</v>
      </c>
      <c r="Z1338" s="45">
        <v>6786.3851690246702</v>
      </c>
      <c r="AA1338" s="46">
        <v>0.96158237278482095</v>
      </c>
      <c r="AB1338" s="139">
        <v>7222.0935489673002</v>
      </c>
      <c r="AC1338" s="45">
        <v>6708.7888110375497</v>
      </c>
      <c r="AD1338" s="99">
        <v>0.95058752233434995</v>
      </c>
      <c r="AE1338" s="142">
        <v>7102.86456414243</v>
      </c>
      <c r="AF1338" s="44">
        <v>7258.52263852739</v>
      </c>
      <c r="AG1338" s="45">
        <v>6830.2326996597203</v>
      </c>
      <c r="AH1338" s="140">
        <v>0.96161663199111902</v>
      </c>
      <c r="AI1338" s="44">
        <v>7268.4972744950501</v>
      </c>
      <c r="AJ1338" s="45">
        <v>6752.10625528744</v>
      </c>
      <c r="AK1338" s="46">
        <v>0.95061734520101404</v>
      </c>
    </row>
    <row r="1339" spans="1:37" x14ac:dyDescent="0.2">
      <c r="A1339" s="35" t="s">
        <v>5903</v>
      </c>
      <c r="B1339" s="35" t="s">
        <v>11729</v>
      </c>
      <c r="C1339" s="85" t="s">
        <v>982</v>
      </c>
      <c r="D1339" s="85" t="s">
        <v>982</v>
      </c>
      <c r="E1339" s="85" t="s">
        <v>12894</v>
      </c>
      <c r="F1339" s="85" t="s">
        <v>219</v>
      </c>
      <c r="G1339" s="85" t="s">
        <v>219</v>
      </c>
      <c r="H1339" s="840">
        <v>1.0219148306967301</v>
      </c>
      <c r="I1339" s="840">
        <v>1.02331914241879</v>
      </c>
      <c r="J1339" s="86">
        <v>7759.0833333333303</v>
      </c>
      <c r="K1339" s="44">
        <v>7929.1223309451198</v>
      </c>
      <c r="L1339" s="45">
        <v>7460.2507807004204</v>
      </c>
      <c r="M1339" s="46">
        <v>0.96148610089685205</v>
      </c>
      <c r="N1339" s="139">
        <v>7940.0185026226</v>
      </c>
      <c r="O1339" s="45">
        <v>7375.0497384581404</v>
      </c>
      <c r="P1339" s="99">
        <v>0.95050528801187495</v>
      </c>
      <c r="Q1339" s="86">
        <v>7797.6369073349097</v>
      </c>
      <c r="R1339" s="44">
        <v>7968.5207999936902</v>
      </c>
      <c r="S1339" s="45">
        <v>7497.7030372274003</v>
      </c>
      <c r="T1339" s="140">
        <v>0.961535286437181</v>
      </c>
      <c r="U1339" s="44">
        <v>7979.4711129070702</v>
      </c>
      <c r="V1339" s="45">
        <v>7412.0199910577103</v>
      </c>
      <c r="W1339" s="99">
        <v>0.95054695148545998</v>
      </c>
      <c r="X1339" s="86">
        <v>7835.5428884271896</v>
      </c>
      <c r="Y1339" s="44">
        <v>8007.2574842440099</v>
      </c>
      <c r="Z1339" s="45">
        <v>7534.5199227110497</v>
      </c>
      <c r="AA1339" s="46">
        <v>0.96158237278482095</v>
      </c>
      <c r="AB1339" s="139">
        <v>8018.2610289709701</v>
      </c>
      <c r="AC1339" s="45">
        <v>7448.3693004545403</v>
      </c>
      <c r="AD1339" s="99">
        <v>0.95058752233434995</v>
      </c>
      <c r="AE1339" s="142">
        <v>7875.1245465229003</v>
      </c>
      <c r="AF1339" s="44">
        <v>8047.7065676755701</v>
      </c>
      <c r="AG1339" s="45">
        <v>7572.8507429379397</v>
      </c>
      <c r="AH1339" s="140">
        <v>0.96161663199111902</v>
      </c>
      <c r="AI1339" s="44">
        <v>8058.7656973889798</v>
      </c>
      <c r="AJ1339" s="45">
        <v>7486.2299895429396</v>
      </c>
      <c r="AK1339" s="46">
        <v>0.95061734520101404</v>
      </c>
    </row>
    <row r="1340" spans="1:37" x14ac:dyDescent="0.2">
      <c r="A1340" s="35" t="s">
        <v>5902</v>
      </c>
      <c r="B1340" s="35" t="s">
        <v>11728</v>
      </c>
      <c r="C1340" s="85" t="s">
        <v>982</v>
      </c>
      <c r="D1340" s="85" t="s">
        <v>982</v>
      </c>
      <c r="E1340" s="85" t="s">
        <v>12894</v>
      </c>
      <c r="F1340" s="85" t="s">
        <v>219</v>
      </c>
      <c r="G1340" s="85" t="s">
        <v>219</v>
      </c>
      <c r="H1340" s="840">
        <v>1.0219148306967301</v>
      </c>
      <c r="I1340" s="840">
        <v>1.02331914241879</v>
      </c>
      <c r="J1340" s="86">
        <v>8011.9166666666697</v>
      </c>
      <c r="K1340" s="44">
        <v>8187.4964639729396</v>
      </c>
      <c r="L1340" s="45">
        <v>7703.3465165438402</v>
      </c>
      <c r="M1340" s="46">
        <v>0.96148610089685205</v>
      </c>
      <c r="N1340" s="139">
        <v>8198.7476924641505</v>
      </c>
      <c r="O1340" s="45">
        <v>7615.36915877715</v>
      </c>
      <c r="P1340" s="99">
        <v>0.95050528801187595</v>
      </c>
      <c r="Q1340" s="86">
        <v>8046.05702892319</v>
      </c>
      <c r="R1340" s="44">
        <v>8222.3850064882408</v>
      </c>
      <c r="S1340" s="45">
        <v>7736.56774999555</v>
      </c>
      <c r="T1340" s="140">
        <v>0.96153528643718</v>
      </c>
      <c r="U1340" s="44">
        <v>8233.6841786903606</v>
      </c>
      <c r="V1340" s="45">
        <v>7648.1549803210901</v>
      </c>
      <c r="W1340" s="99">
        <v>0.95054695148545998</v>
      </c>
      <c r="X1340" s="86">
        <v>8081.4116847731802</v>
      </c>
      <c r="Y1340" s="44">
        <v>8258.5144536355201</v>
      </c>
      <c r="Z1340" s="45">
        <v>7770.94302329517</v>
      </c>
      <c r="AA1340" s="46">
        <v>0.96158237278482095</v>
      </c>
      <c r="AB1340" s="139">
        <v>8269.8632747952906</v>
      </c>
      <c r="AC1340" s="45">
        <v>7682.0891103924096</v>
      </c>
      <c r="AD1340" s="99">
        <v>0.95058752233434995</v>
      </c>
      <c r="AE1340" s="142">
        <v>8120.0830778515301</v>
      </c>
      <c r="AF1340" s="44">
        <v>8298.0333237459909</v>
      </c>
      <c r="AG1340" s="45">
        <v>7808.4069408116702</v>
      </c>
      <c r="AH1340" s="140">
        <v>0.96161663199111902</v>
      </c>
      <c r="AI1340" s="44">
        <v>8309.4364515963607</v>
      </c>
      <c r="AJ1340" s="45">
        <v>7719.0918182789001</v>
      </c>
      <c r="AK1340" s="46">
        <v>0.95061734520101404</v>
      </c>
    </row>
    <row r="1341" spans="1:37" x14ac:dyDescent="0.2">
      <c r="A1341" s="35" t="s">
        <v>5901</v>
      </c>
      <c r="B1341" s="35" t="s">
        <v>11727</v>
      </c>
      <c r="C1341" s="85" t="s">
        <v>982</v>
      </c>
      <c r="D1341" s="85" t="s">
        <v>982</v>
      </c>
      <c r="E1341" s="85" t="s">
        <v>12894</v>
      </c>
      <c r="F1341" s="85" t="s">
        <v>219</v>
      </c>
      <c r="G1341" s="85" t="s">
        <v>219</v>
      </c>
      <c r="H1341" s="840">
        <v>1.0219148306967301</v>
      </c>
      <c r="I1341" s="840">
        <v>1.02331914241879</v>
      </c>
      <c r="J1341" s="86">
        <v>5939.3333333333303</v>
      </c>
      <c r="K1341" s="44">
        <v>6069.4928177847496</v>
      </c>
      <c r="L1341" s="45">
        <v>5710.5864485933698</v>
      </c>
      <c r="M1341" s="46">
        <v>0.96148610089685205</v>
      </c>
      <c r="N1341" s="139">
        <v>6077.8334932060097</v>
      </c>
      <c r="O1341" s="45">
        <v>5645.36774059853</v>
      </c>
      <c r="P1341" s="99">
        <v>0.95050528801187595</v>
      </c>
      <c r="Q1341" s="86">
        <v>5963.9651219380803</v>
      </c>
      <c r="R1341" s="44">
        <v>6094.6644078665304</v>
      </c>
      <c r="S1341" s="45">
        <v>5734.5629118240904</v>
      </c>
      <c r="T1341" s="140">
        <v>0.961535286437181</v>
      </c>
      <c r="U1341" s="44">
        <v>6103.0396739972502</v>
      </c>
      <c r="V1341" s="45">
        <v>5669.0288654238502</v>
      </c>
      <c r="W1341" s="99">
        <v>0.95054695148545998</v>
      </c>
      <c r="X1341" s="86">
        <v>5989.3398568940202</v>
      </c>
      <c r="Y1341" s="44">
        <v>6120.5952258430098</v>
      </c>
      <c r="Z1341" s="45">
        <v>5759.2436310068497</v>
      </c>
      <c r="AA1341" s="46">
        <v>0.96158237278482095</v>
      </c>
      <c r="AB1341" s="139">
        <v>6129.0061260114799</v>
      </c>
      <c r="AC1341" s="45">
        <v>5693.39173498326</v>
      </c>
      <c r="AD1341" s="99">
        <v>0.95058752233434995</v>
      </c>
      <c r="AE1341" s="142">
        <v>6015.9015388982098</v>
      </c>
      <c r="AF1341" s="44">
        <v>6147.7390026113299</v>
      </c>
      <c r="AG1341" s="45">
        <v>5784.9909762254902</v>
      </c>
      <c r="AH1341" s="140">
        <v>0.96161663199111902</v>
      </c>
      <c r="AI1341" s="44">
        <v>6156.1872036612003</v>
      </c>
      <c r="AJ1341" s="45">
        <v>5718.8203498981102</v>
      </c>
      <c r="AK1341" s="46">
        <v>0.95061734520101404</v>
      </c>
    </row>
    <row r="1342" spans="1:37" x14ac:dyDescent="0.2">
      <c r="A1342" s="35" t="s">
        <v>5900</v>
      </c>
      <c r="B1342" s="35" t="s">
        <v>11726</v>
      </c>
      <c r="C1342" s="85" t="s">
        <v>982</v>
      </c>
      <c r="D1342" s="85" t="s">
        <v>982</v>
      </c>
      <c r="E1342" s="85" t="s">
        <v>12894</v>
      </c>
      <c r="F1342" s="85" t="s">
        <v>219</v>
      </c>
      <c r="G1342" s="85" t="s">
        <v>219</v>
      </c>
      <c r="H1342" s="840">
        <v>1.0219148306967301</v>
      </c>
      <c r="I1342" s="840">
        <v>1.02331914241879</v>
      </c>
      <c r="J1342" s="86">
        <v>3628.6666666666702</v>
      </c>
      <c r="K1342" s="44">
        <v>3708.1882823215201</v>
      </c>
      <c r="L1342" s="45">
        <v>3488.9125647877099</v>
      </c>
      <c r="M1342" s="46">
        <v>0.96148610089685205</v>
      </c>
      <c r="N1342" s="139">
        <v>3713.28406145699</v>
      </c>
      <c r="O1342" s="45">
        <v>3449.0668550990899</v>
      </c>
      <c r="P1342" s="99">
        <v>0.95050528801187495</v>
      </c>
      <c r="Q1342" s="86">
        <v>3648.0115821902</v>
      </c>
      <c r="R1342" s="44">
        <v>3727.95713839359</v>
      </c>
      <c r="S1342" s="45">
        <v>3507.6918616073999</v>
      </c>
      <c r="T1342" s="140">
        <v>0.961535286437181</v>
      </c>
      <c r="U1342" s="44">
        <v>3733.0800838206901</v>
      </c>
      <c r="V1342" s="45">
        <v>3467.6062884345401</v>
      </c>
      <c r="W1342" s="99">
        <v>0.95054695148545998</v>
      </c>
      <c r="X1342" s="86">
        <v>3667.4644602696399</v>
      </c>
      <c r="Y1342" s="44">
        <v>3747.8363230027098</v>
      </c>
      <c r="Z1342" s="45">
        <v>3526.56917781008</v>
      </c>
      <c r="AA1342" s="46">
        <v>0.96158237278482095</v>
      </c>
      <c r="AB1342" s="139">
        <v>3752.9865863345199</v>
      </c>
      <c r="AC1342" s="45">
        <v>3486.2459545370002</v>
      </c>
      <c r="AD1342" s="99">
        <v>0.95058752233434995</v>
      </c>
      <c r="AE1342" s="142">
        <v>3687.9510090076301</v>
      </c>
      <c r="AF1342" s="44">
        <v>3768.7718309878501</v>
      </c>
      <c r="AG1342" s="45">
        <v>3546.3950282301598</v>
      </c>
      <c r="AH1342" s="140">
        <v>0.96161663199111902</v>
      </c>
      <c r="AI1342" s="44">
        <v>3773.9508638202001</v>
      </c>
      <c r="AJ1342" s="45">
        <v>3505.83019741423</v>
      </c>
      <c r="AK1342" s="46">
        <v>0.95061734520101404</v>
      </c>
    </row>
    <row r="1343" spans="1:37" x14ac:dyDescent="0.2">
      <c r="A1343" s="35" t="s">
        <v>5899</v>
      </c>
      <c r="B1343" s="35" t="s">
        <v>11725</v>
      </c>
      <c r="C1343" s="85" t="s">
        <v>982</v>
      </c>
      <c r="D1343" s="85" t="s">
        <v>982</v>
      </c>
      <c r="E1343" s="85" t="s">
        <v>12894</v>
      </c>
      <c r="F1343" s="85" t="s">
        <v>219</v>
      </c>
      <c r="G1343" s="85" t="s">
        <v>219</v>
      </c>
      <c r="H1343" s="840">
        <v>1.0219148306967301</v>
      </c>
      <c r="I1343" s="840">
        <v>1.02331914241879</v>
      </c>
      <c r="J1343" s="86">
        <v>8344.0833333333303</v>
      </c>
      <c r="K1343" s="44">
        <v>8526.9425069027002</v>
      </c>
      <c r="L1343" s="45">
        <v>8022.7201497250799</v>
      </c>
      <c r="M1343" s="46">
        <v>0.96148610089685205</v>
      </c>
      <c r="N1343" s="139">
        <v>8538.6602009375893</v>
      </c>
      <c r="O1343" s="45">
        <v>7931.09533194509</v>
      </c>
      <c r="P1343" s="99">
        <v>0.95050528801187495</v>
      </c>
      <c r="Q1343" s="86">
        <v>8379.2810237044905</v>
      </c>
      <c r="R1343" s="44">
        <v>8562.9115486992596</v>
      </c>
      <c r="S1343" s="45">
        <v>8056.9743792653298</v>
      </c>
      <c r="T1343" s="140">
        <v>0.96153528643718</v>
      </c>
      <c r="U1343" s="44">
        <v>8574.6786712633293</v>
      </c>
      <c r="V1343" s="45">
        <v>7964.9000327222602</v>
      </c>
      <c r="W1343" s="99">
        <v>0.95054695148545998</v>
      </c>
      <c r="X1343" s="86">
        <v>8416.8547892941406</v>
      </c>
      <c r="Y1343" s="44">
        <v>8601.3087370004396</v>
      </c>
      <c r="Z1343" s="45">
        <v>8093.4991996747303</v>
      </c>
      <c r="AA1343" s="46">
        <v>0.96158237278482095</v>
      </c>
      <c r="AB1343" s="139">
        <v>8613.1286248439701</v>
      </c>
      <c r="AC1343" s="45">
        <v>8000.95714000312</v>
      </c>
      <c r="AD1343" s="99">
        <v>0.95058752233434995</v>
      </c>
      <c r="AE1343" s="142">
        <v>8455.0440300693099</v>
      </c>
      <c r="AF1343" s="44">
        <v>8640.3348885216401</v>
      </c>
      <c r="AG1343" s="45">
        <v>8130.5109635318704</v>
      </c>
      <c r="AH1343" s="140">
        <v>0.96161663199111902</v>
      </c>
      <c r="AI1343" s="44">
        <v>8652.2084059636509</v>
      </c>
      <c r="AJ1343" s="45">
        <v>8037.5115094221701</v>
      </c>
      <c r="AK1343" s="46">
        <v>0.95061734520101404</v>
      </c>
    </row>
    <row r="1344" spans="1:37" x14ac:dyDescent="0.2">
      <c r="A1344" s="35" t="s">
        <v>5898</v>
      </c>
      <c r="B1344" s="35" t="s">
        <v>8165</v>
      </c>
      <c r="C1344" s="85" t="s">
        <v>982</v>
      </c>
      <c r="D1344" s="85" t="s">
        <v>982</v>
      </c>
      <c r="E1344" s="85" t="s">
        <v>12894</v>
      </c>
      <c r="F1344" s="85" t="s">
        <v>219</v>
      </c>
      <c r="G1344" s="85" t="s">
        <v>219</v>
      </c>
      <c r="H1344" s="840">
        <v>1.0219148306967301</v>
      </c>
      <c r="I1344" s="840">
        <v>1.02331914241879</v>
      </c>
      <c r="J1344" s="86">
        <v>10784.75</v>
      </c>
      <c r="K1344" s="44">
        <v>11021.0959703565</v>
      </c>
      <c r="L1344" s="45">
        <v>10369.387226647301</v>
      </c>
      <c r="M1344" s="46">
        <v>0.96148610089685205</v>
      </c>
      <c r="N1344" s="139">
        <v>11036.241121201099</v>
      </c>
      <c r="O1344" s="45">
        <v>10250.9619048861</v>
      </c>
      <c r="P1344" s="99">
        <v>0.95050528801187495</v>
      </c>
      <c r="Q1344" s="86">
        <v>10841.211687896301</v>
      </c>
      <c r="R1344" s="44">
        <v>11078.7950065839</v>
      </c>
      <c r="S1344" s="45">
        <v>10424.2075856475</v>
      </c>
      <c r="T1344" s="140">
        <v>0.961535286437181</v>
      </c>
      <c r="U1344" s="44">
        <v>11094.019447238599</v>
      </c>
      <c r="V1344" s="45">
        <v>10305.080720338299</v>
      </c>
      <c r="W1344" s="99">
        <v>0.95054695148545998</v>
      </c>
      <c r="X1344" s="86">
        <v>10898.538445423201</v>
      </c>
      <c r="Y1344" s="44">
        <v>11137.3780702964</v>
      </c>
      <c r="Z1344" s="45">
        <v>10479.842458236701</v>
      </c>
      <c r="AA1344" s="46">
        <v>0.96158237278482095</v>
      </c>
      <c r="AB1344" s="139">
        <v>11152.6830155887</v>
      </c>
      <c r="AC1344" s="45">
        <v>10360.0146579005</v>
      </c>
      <c r="AD1344" s="99">
        <v>0.95058752233435095</v>
      </c>
      <c r="AE1344" s="142">
        <v>10962.253728218</v>
      </c>
      <c r="AF1344" s="44">
        <v>11202.489662726501</v>
      </c>
      <c r="AG1344" s="45">
        <v>10541.485509161101</v>
      </c>
      <c r="AH1344" s="140">
        <v>0.96161663199111902</v>
      </c>
      <c r="AI1344" s="44">
        <v>11217.8840841373</v>
      </c>
      <c r="AJ1344" s="45">
        <v>10420.9085365386</v>
      </c>
      <c r="AK1344" s="46">
        <v>0.95061734520101404</v>
      </c>
    </row>
    <row r="1345" spans="1:37" x14ac:dyDescent="0.2">
      <c r="A1345" s="35" t="s">
        <v>5897</v>
      </c>
      <c r="B1345" s="35" t="s">
        <v>11724</v>
      </c>
      <c r="C1345" s="85" t="s">
        <v>982</v>
      </c>
      <c r="D1345" s="85" t="s">
        <v>982</v>
      </c>
      <c r="E1345" s="85" t="s">
        <v>12894</v>
      </c>
      <c r="F1345" s="85" t="s">
        <v>219</v>
      </c>
      <c r="G1345" s="85" t="s">
        <v>219</v>
      </c>
      <c r="H1345" s="840">
        <v>1.0219148306967301</v>
      </c>
      <c r="I1345" s="840">
        <v>1.02331914241879</v>
      </c>
      <c r="J1345" s="86">
        <v>4071.6666666666702</v>
      </c>
      <c r="K1345" s="44">
        <v>4160.8965523201696</v>
      </c>
      <c r="L1345" s="45">
        <v>3914.8509074850199</v>
      </c>
      <c r="M1345" s="46">
        <v>0.96148610089685205</v>
      </c>
      <c r="N1345" s="139">
        <v>4166.6144415485096</v>
      </c>
      <c r="O1345" s="45">
        <v>3870.14069768835</v>
      </c>
      <c r="P1345" s="99">
        <v>0.95050528801187495</v>
      </c>
      <c r="Q1345" s="86">
        <v>4094.2805745083701</v>
      </c>
      <c r="R1345" s="44">
        <v>4184.0060401236096</v>
      </c>
      <c r="S1345" s="45">
        <v>3936.7952449640902</v>
      </c>
      <c r="T1345" s="140">
        <v>0.961535286437181</v>
      </c>
      <c r="U1345" s="44">
        <v>4189.7556863278196</v>
      </c>
      <c r="V1345" s="45">
        <v>3891.8059186250698</v>
      </c>
      <c r="W1345" s="99">
        <v>0.95054695148545998</v>
      </c>
      <c r="X1345" s="86">
        <v>4117.4781655295601</v>
      </c>
      <c r="Y1345" s="44">
        <v>4207.7120024245996</v>
      </c>
      <c r="Z1345" s="45">
        <v>3959.2944242996</v>
      </c>
      <c r="AA1345" s="46">
        <v>0.96158237278482095</v>
      </c>
      <c r="AB1345" s="139">
        <v>4213.4942252778001</v>
      </c>
      <c r="AC1345" s="45">
        <v>3914.0233676365301</v>
      </c>
      <c r="AD1345" s="99">
        <v>0.95058752233434995</v>
      </c>
      <c r="AE1345" s="142">
        <v>4141.1292189488404</v>
      </c>
      <c r="AF1345" s="44">
        <v>4231.8813646753697</v>
      </c>
      <c r="AG1345" s="45">
        <v>3982.1787321656002</v>
      </c>
      <c r="AH1345" s="140">
        <v>0.96161663199111902</v>
      </c>
      <c r="AI1345" s="44">
        <v>4237.6968009801303</v>
      </c>
      <c r="AJ1345" s="45">
        <v>3936.6292642515</v>
      </c>
      <c r="AK1345" s="46">
        <v>0.95061734520101404</v>
      </c>
    </row>
    <row r="1346" spans="1:37" x14ac:dyDescent="0.2">
      <c r="A1346" s="35" t="s">
        <v>5896</v>
      </c>
      <c r="B1346" s="35" t="s">
        <v>11723</v>
      </c>
      <c r="C1346" s="85" t="s">
        <v>982</v>
      </c>
      <c r="D1346" s="85" t="s">
        <v>982</v>
      </c>
      <c r="E1346" s="85" t="s">
        <v>12894</v>
      </c>
      <c r="F1346" s="85" t="s">
        <v>219</v>
      </c>
      <c r="G1346" s="85" t="s">
        <v>219</v>
      </c>
      <c r="H1346" s="840">
        <v>1.0219148306967301</v>
      </c>
      <c r="I1346" s="840">
        <v>1.02331914241879</v>
      </c>
      <c r="J1346" s="86">
        <v>7916.6666666666697</v>
      </c>
      <c r="K1346" s="44">
        <v>8090.1590763490804</v>
      </c>
      <c r="L1346" s="45">
        <v>7611.76496543342</v>
      </c>
      <c r="M1346" s="46">
        <v>0.96148610089685305</v>
      </c>
      <c r="N1346" s="139">
        <v>8101.27654414876</v>
      </c>
      <c r="O1346" s="45">
        <v>7524.8335300940098</v>
      </c>
      <c r="P1346" s="99">
        <v>0.95050528801187595</v>
      </c>
      <c r="Q1346" s="86">
        <v>7955.9463500720303</v>
      </c>
      <c r="R1346" s="44">
        <v>8130.2995673660898</v>
      </c>
      <c r="S1346" s="45">
        <v>7649.9231525953501</v>
      </c>
      <c r="T1346" s="140">
        <v>0.96153528643718</v>
      </c>
      <c r="U1346" s="44">
        <v>8141.4721960856205</v>
      </c>
      <c r="V1346" s="45">
        <v>7562.50054924284</v>
      </c>
      <c r="W1346" s="99">
        <v>0.95054695148545998</v>
      </c>
      <c r="X1346" s="86">
        <v>7996.9272374198499</v>
      </c>
      <c r="Y1346" s="44">
        <v>8172.1785439219402</v>
      </c>
      <c r="Z1346" s="45">
        <v>7689.70426794574</v>
      </c>
      <c r="AA1346" s="46">
        <v>0.96158237278481995</v>
      </c>
      <c r="AB1346" s="139">
        <v>8183.4087225819503</v>
      </c>
      <c r="AC1346" s="45">
        <v>7601.7792489070198</v>
      </c>
      <c r="AD1346" s="99">
        <v>0.95058752233434995</v>
      </c>
      <c r="AE1346" s="142">
        <v>8039.4934923252804</v>
      </c>
      <c r="AF1346" s="44">
        <v>8215.6776310970199</v>
      </c>
      <c r="AG1346" s="45">
        <v>7730.9106550043598</v>
      </c>
      <c r="AH1346" s="140">
        <v>0.96161663199111902</v>
      </c>
      <c r="AI1346" s="44">
        <v>8226.9675860477601</v>
      </c>
      <c r="AJ1346" s="45">
        <v>7642.4819604350896</v>
      </c>
      <c r="AK1346" s="46">
        <v>0.95061734520101404</v>
      </c>
    </row>
    <row r="1347" spans="1:37" x14ac:dyDescent="0.2">
      <c r="A1347" s="35" t="s">
        <v>5895</v>
      </c>
      <c r="B1347" s="35" t="s">
        <v>11722</v>
      </c>
      <c r="C1347" s="85" t="s">
        <v>982</v>
      </c>
      <c r="D1347" s="85" t="s">
        <v>982</v>
      </c>
      <c r="E1347" s="85" t="s">
        <v>12894</v>
      </c>
      <c r="F1347" s="85" t="s">
        <v>219</v>
      </c>
      <c r="G1347" s="85" t="s">
        <v>219</v>
      </c>
      <c r="H1347" s="840">
        <v>1.0219148306967301</v>
      </c>
      <c r="I1347" s="840">
        <v>1.02331914241879</v>
      </c>
      <c r="J1347" s="86">
        <v>2617.1666666666702</v>
      </c>
      <c r="K1347" s="44">
        <v>2674.5214310717802</v>
      </c>
      <c r="L1347" s="45">
        <v>2516.3693737305498</v>
      </c>
      <c r="M1347" s="46">
        <v>0.96148610089685205</v>
      </c>
      <c r="N1347" s="139">
        <v>2678.19674890038</v>
      </c>
      <c r="O1347" s="45">
        <v>2487.6307562750799</v>
      </c>
      <c r="P1347" s="99">
        <v>0.95050528801187495</v>
      </c>
      <c r="Q1347" s="86">
        <v>2631.4423087811301</v>
      </c>
      <c r="R1347" s="44">
        <v>2689.10992146627</v>
      </c>
      <c r="S1347" s="45">
        <v>2530.2246341167802</v>
      </c>
      <c r="T1347" s="140">
        <v>0.96153528643718</v>
      </c>
      <c r="U1347" s="44">
        <v>2692.8052867464298</v>
      </c>
      <c r="V1347" s="45">
        <v>2501.3094646217601</v>
      </c>
      <c r="W1347" s="99">
        <v>0.95054695148545998</v>
      </c>
      <c r="X1347" s="86">
        <v>2645.2099911301402</v>
      </c>
      <c r="Y1347" s="44">
        <v>2703.1793202430399</v>
      </c>
      <c r="Z1347" s="45">
        <v>2543.5872997850302</v>
      </c>
      <c r="AA1347" s="46">
        <v>0.96158237278482095</v>
      </c>
      <c r="AB1347" s="139">
        <v>2706.8940196409098</v>
      </c>
      <c r="AC1347" s="45">
        <v>2514.5036115224698</v>
      </c>
      <c r="AD1347" s="99">
        <v>0.95058752233435095</v>
      </c>
      <c r="AE1347" s="142">
        <v>2659.8034142220899</v>
      </c>
      <c r="AF1347" s="44">
        <v>2718.0925557313399</v>
      </c>
      <c r="AG1347" s="45">
        <v>2557.7112009427301</v>
      </c>
      <c r="AH1347" s="140">
        <v>0.96161663199111902</v>
      </c>
      <c r="AI1347" s="44">
        <v>2721.82774884432</v>
      </c>
      <c r="AJ1347" s="45">
        <v>2528.4552603843999</v>
      </c>
      <c r="AK1347" s="46">
        <v>0.95061734520101404</v>
      </c>
    </row>
    <row r="1348" spans="1:37" x14ac:dyDescent="0.2">
      <c r="A1348" s="35" t="s">
        <v>5894</v>
      </c>
      <c r="B1348" s="35" t="s">
        <v>11721</v>
      </c>
      <c r="C1348" s="85" t="s">
        <v>982</v>
      </c>
      <c r="D1348" s="85" t="s">
        <v>982</v>
      </c>
      <c r="E1348" s="85" t="s">
        <v>12894</v>
      </c>
      <c r="F1348" s="85" t="s">
        <v>219</v>
      </c>
      <c r="G1348" s="85" t="s">
        <v>219</v>
      </c>
      <c r="H1348" s="840">
        <v>1.0219148306967301</v>
      </c>
      <c r="I1348" s="840">
        <v>1.02331914241879</v>
      </c>
      <c r="J1348" s="86">
        <v>4791.9166666666697</v>
      </c>
      <c r="K1348" s="44">
        <v>4896.9307091294804</v>
      </c>
      <c r="L1348" s="45">
        <v>4607.3612716559801</v>
      </c>
      <c r="M1348" s="46">
        <v>0.96148610089685305</v>
      </c>
      <c r="N1348" s="139">
        <v>4903.6600538756402</v>
      </c>
      <c r="O1348" s="45">
        <v>4554.74213137891</v>
      </c>
      <c r="P1348" s="99">
        <v>0.95050528801187495</v>
      </c>
      <c r="Q1348" s="86">
        <v>4812.48613856868</v>
      </c>
      <c r="R1348" s="44">
        <v>4917.9509575257498</v>
      </c>
      <c r="S1348" s="45">
        <v>4627.3752377235996</v>
      </c>
      <c r="T1348" s="140">
        <v>0.961535286437181</v>
      </c>
      <c r="U1348" s="44">
        <v>4924.7091882224204</v>
      </c>
      <c r="V1348" s="45">
        <v>4574.4940280824903</v>
      </c>
      <c r="W1348" s="99">
        <v>0.95054695148545998</v>
      </c>
      <c r="X1348" s="86">
        <v>4835.5717629577002</v>
      </c>
      <c r="Y1348" s="44">
        <v>4941.5424994647801</v>
      </c>
      <c r="Z1348" s="45">
        <v>4649.8005695961401</v>
      </c>
      <c r="AA1348" s="46">
        <v>0.96158237278481995</v>
      </c>
      <c r="AB1348" s="139">
        <v>4948.3331495743896</v>
      </c>
      <c r="AC1348" s="45">
        <v>4596.6341812198998</v>
      </c>
      <c r="AD1348" s="99">
        <v>0.95058752233434995</v>
      </c>
      <c r="AE1348" s="142">
        <v>4861.8564179433897</v>
      </c>
      <c r="AF1348" s="44">
        <v>4968.4031782144002</v>
      </c>
      <c r="AG1348" s="45">
        <v>4675.2419938471303</v>
      </c>
      <c r="AH1348" s="140">
        <v>0.96161663199111902</v>
      </c>
      <c r="AI1348" s="44">
        <v>4975.2307401731196</v>
      </c>
      <c r="AJ1348" s="45">
        <v>4621.7650407738502</v>
      </c>
      <c r="AK1348" s="46">
        <v>0.95061734520101404</v>
      </c>
    </row>
    <row r="1349" spans="1:37" x14ac:dyDescent="0.2">
      <c r="A1349" s="35" t="s">
        <v>5893</v>
      </c>
      <c r="B1349" s="35" t="s">
        <v>11720</v>
      </c>
      <c r="C1349" s="85" t="s">
        <v>982</v>
      </c>
      <c r="D1349" s="85" t="s">
        <v>982</v>
      </c>
      <c r="E1349" s="85" t="s">
        <v>12894</v>
      </c>
      <c r="F1349" s="85" t="s">
        <v>219</v>
      </c>
      <c r="G1349" s="85" t="s">
        <v>219</v>
      </c>
      <c r="H1349" s="840">
        <v>1.0219148306967301</v>
      </c>
      <c r="I1349" s="840">
        <v>1.02331914241879</v>
      </c>
      <c r="J1349" s="86">
        <v>4712.0833333333303</v>
      </c>
      <c r="K1349" s="44">
        <v>4815.3478418122004</v>
      </c>
      <c r="L1349" s="45">
        <v>4530.6026312677104</v>
      </c>
      <c r="M1349" s="46">
        <v>0.96148610089685305</v>
      </c>
      <c r="N1349" s="139">
        <v>4821.9650756725496</v>
      </c>
      <c r="O1349" s="45">
        <v>4478.8601258859599</v>
      </c>
      <c r="P1349" s="99">
        <v>0.95050528801187595</v>
      </c>
      <c r="Q1349" s="86">
        <v>4730.6864005134703</v>
      </c>
      <c r="R1349" s="44">
        <v>4834.3585920600299</v>
      </c>
      <c r="S1349" s="45">
        <v>4548.7219031621999</v>
      </c>
      <c r="T1349" s="140">
        <v>0.961535286437181</v>
      </c>
      <c r="U1349" s="44">
        <v>4841.0019504256798</v>
      </c>
      <c r="V1349" s="45">
        <v>4496.7395364417998</v>
      </c>
      <c r="W1349" s="99">
        <v>0.95054695148545998</v>
      </c>
      <c r="X1349" s="86">
        <v>4747.9213703647902</v>
      </c>
      <c r="Y1349" s="44">
        <v>4851.9712633577001</v>
      </c>
      <c r="Z1349" s="45">
        <v>4565.5174971111301</v>
      </c>
      <c r="AA1349" s="46">
        <v>0.96158237278482095</v>
      </c>
      <c r="AB1349" s="139">
        <v>4858.6388249935499</v>
      </c>
      <c r="AC1349" s="45">
        <v>4513.3148116933799</v>
      </c>
      <c r="AD1349" s="99">
        <v>0.95058752233434995</v>
      </c>
      <c r="AE1349" s="142">
        <v>4767.98905228273</v>
      </c>
      <c r="AF1349" s="44">
        <v>4872.4787251273401</v>
      </c>
      <c r="AG1349" s="45">
        <v>4584.9775738266399</v>
      </c>
      <c r="AH1349" s="140">
        <v>0.96161663199111902</v>
      </c>
      <c r="AI1349" s="44">
        <v>4879.1744680441398</v>
      </c>
      <c r="AJ1349" s="45">
        <v>4532.5330948285</v>
      </c>
      <c r="AK1349" s="46">
        <v>0.95061734520101404</v>
      </c>
    </row>
    <row r="1350" spans="1:37" x14ac:dyDescent="0.2">
      <c r="A1350" s="35" t="s">
        <v>5892</v>
      </c>
      <c r="B1350" s="35" t="s">
        <v>11719</v>
      </c>
      <c r="C1350" s="85" t="s">
        <v>982</v>
      </c>
      <c r="D1350" s="85" t="s">
        <v>982</v>
      </c>
      <c r="E1350" s="85" t="s">
        <v>12894</v>
      </c>
      <c r="F1350" s="85" t="s">
        <v>219</v>
      </c>
      <c r="G1350" s="85" t="s">
        <v>219</v>
      </c>
      <c r="H1350" s="840">
        <v>1.0219148306967301</v>
      </c>
      <c r="I1350" s="840">
        <v>1.02331914241879</v>
      </c>
      <c r="J1350" s="86">
        <v>15897.916666666701</v>
      </c>
      <c r="K1350" s="44">
        <v>16246.316818847299</v>
      </c>
      <c r="L1350" s="45">
        <v>15285.6259082164</v>
      </c>
      <c r="M1350" s="46">
        <v>0.96148610089685205</v>
      </c>
      <c r="N1350" s="139">
        <v>16268.6424495787</v>
      </c>
      <c r="O1350" s="45">
        <v>15111.053860038801</v>
      </c>
      <c r="P1350" s="99">
        <v>0.95050528801187495</v>
      </c>
      <c r="Q1350" s="86">
        <v>15962.448243623299</v>
      </c>
      <c r="R1350" s="44">
        <v>16312.262594387599</v>
      </c>
      <c r="S1350" s="45">
        <v>15348.457244171001</v>
      </c>
      <c r="T1350" s="140">
        <v>0.961535286437181</v>
      </c>
      <c r="U1350" s="44">
        <v>16334.678847568901</v>
      </c>
      <c r="V1350" s="45">
        <v>15173.0565162206</v>
      </c>
      <c r="W1350" s="99">
        <v>0.95054695148545998</v>
      </c>
      <c r="X1350" s="86">
        <v>16035.0092444489</v>
      </c>
      <c r="Y1350" s="44">
        <v>16386.413757261402</v>
      </c>
      <c r="Z1350" s="45">
        <v>15418.982236903699</v>
      </c>
      <c r="AA1350" s="46">
        <v>0.96158237278482095</v>
      </c>
      <c r="AB1350" s="139">
        <v>16408.9319087068</v>
      </c>
      <c r="AC1350" s="45">
        <v>15242.679708289001</v>
      </c>
      <c r="AD1350" s="99">
        <v>0.95058752233434995</v>
      </c>
      <c r="AE1350" s="142">
        <v>16116.8906880299</v>
      </c>
      <c r="AF1350" s="44">
        <v>16470.089618815698</v>
      </c>
      <c r="AG1350" s="45">
        <v>15498.2701415923</v>
      </c>
      <c r="AH1350" s="140">
        <v>0.96161663199111902</v>
      </c>
      <c r="AI1350" s="44">
        <v>16492.7227573321</v>
      </c>
      <c r="AJ1350" s="45">
        <v>15320.995838749899</v>
      </c>
      <c r="AK1350" s="46">
        <v>0.95061734520101404</v>
      </c>
    </row>
    <row r="1351" spans="1:37" x14ac:dyDescent="0.2">
      <c r="A1351" s="35" t="s">
        <v>5891</v>
      </c>
      <c r="B1351" s="35" t="s">
        <v>11718</v>
      </c>
      <c r="C1351" s="85" t="s">
        <v>982</v>
      </c>
      <c r="D1351" s="85" t="s">
        <v>982</v>
      </c>
      <c r="E1351" s="85" t="s">
        <v>12894</v>
      </c>
      <c r="F1351" s="85" t="s">
        <v>219</v>
      </c>
      <c r="G1351" s="85" t="s">
        <v>219</v>
      </c>
      <c r="H1351" s="840">
        <v>1.0219148306967301</v>
      </c>
      <c r="I1351" s="840">
        <v>1.02331914241879</v>
      </c>
      <c r="J1351" s="86">
        <v>7924.25</v>
      </c>
      <c r="K1351" s="44">
        <v>8097.9085971485301</v>
      </c>
      <c r="L1351" s="45">
        <v>7619.0562350318796</v>
      </c>
      <c r="M1351" s="46">
        <v>0.96148610089685205</v>
      </c>
      <c r="N1351" s="139">
        <v>8109.0367143121002</v>
      </c>
      <c r="O1351" s="45">
        <v>7532.0415285280997</v>
      </c>
      <c r="P1351" s="99">
        <v>0.95050528801187595</v>
      </c>
      <c r="Q1351" s="86">
        <v>7959.9650195429303</v>
      </c>
      <c r="R1351" s="44">
        <v>8134.40630529807</v>
      </c>
      <c r="S1351" s="45">
        <v>7653.7872450961504</v>
      </c>
      <c r="T1351" s="140">
        <v>0.96153528643718</v>
      </c>
      <c r="U1351" s="44">
        <v>8145.5845774822401</v>
      </c>
      <c r="V1351" s="45">
        <v>7566.3204832574302</v>
      </c>
      <c r="W1351" s="99">
        <v>0.95054695148545998</v>
      </c>
      <c r="X1351" s="86">
        <v>7997.34741853374</v>
      </c>
      <c r="Y1351" s="44">
        <v>8172.6079332338004</v>
      </c>
      <c r="Z1351" s="45">
        <v>7690.1083066982301</v>
      </c>
      <c r="AA1351" s="46">
        <v>0.96158237278482095</v>
      </c>
      <c r="AB1351" s="139">
        <v>8183.83870195907</v>
      </c>
      <c r="AC1351" s="45">
        <v>7602.178667831</v>
      </c>
      <c r="AD1351" s="99">
        <v>0.95058752233434995</v>
      </c>
      <c r="AE1351" s="142">
        <v>8033.7349786628902</v>
      </c>
      <c r="AF1351" s="44">
        <v>8209.7929205826495</v>
      </c>
      <c r="AG1351" s="45">
        <v>7725.3731724910504</v>
      </c>
      <c r="AH1351" s="140">
        <v>0.96161663199111902</v>
      </c>
      <c r="AI1351" s="44">
        <v>8221.0747887851503</v>
      </c>
      <c r="AJ1351" s="45">
        <v>7637.0078174650398</v>
      </c>
      <c r="AK1351" s="46">
        <v>0.95061734520101404</v>
      </c>
    </row>
    <row r="1352" spans="1:37" x14ac:dyDescent="0.2">
      <c r="A1352" s="35" t="s">
        <v>5890</v>
      </c>
      <c r="B1352" s="35" t="s">
        <v>11717</v>
      </c>
      <c r="C1352" s="85" t="s">
        <v>982</v>
      </c>
      <c r="D1352" s="85" t="s">
        <v>982</v>
      </c>
      <c r="E1352" s="85" t="s">
        <v>12894</v>
      </c>
      <c r="F1352" s="85" t="s">
        <v>219</v>
      </c>
      <c r="G1352" s="85" t="s">
        <v>219</v>
      </c>
      <c r="H1352" s="840">
        <v>1.0219148306967301</v>
      </c>
      <c r="I1352" s="840">
        <v>1.02331914241879</v>
      </c>
      <c r="J1352" s="86">
        <v>12044.583333333299</v>
      </c>
      <c r="K1352" s="44">
        <v>12308.5383378959</v>
      </c>
      <c r="L1352" s="45">
        <v>11580.6994660939</v>
      </c>
      <c r="M1352" s="46">
        <v>0.96148610089685205</v>
      </c>
      <c r="N1352" s="139">
        <v>12325.452687458301</v>
      </c>
      <c r="O1352" s="45">
        <v>11448.440150233</v>
      </c>
      <c r="P1352" s="99">
        <v>0.95050528801187495</v>
      </c>
      <c r="Q1352" s="86">
        <v>12101.968035624701</v>
      </c>
      <c r="R1352" s="44">
        <v>12367.1806162226</v>
      </c>
      <c r="S1352" s="45">
        <v>11636.469301588</v>
      </c>
      <c r="T1352" s="140">
        <v>0.961535286437181</v>
      </c>
      <c r="U1352" s="44">
        <v>12384.175551795101</v>
      </c>
      <c r="V1352" s="45">
        <v>11503.4888232375</v>
      </c>
      <c r="W1352" s="99">
        <v>0.95054695148545998</v>
      </c>
      <c r="X1352" s="86">
        <v>12160.1006250468</v>
      </c>
      <c r="Y1352" s="44">
        <v>12426.587171499899</v>
      </c>
      <c r="Z1352" s="45">
        <v>11692.938412334701</v>
      </c>
      <c r="AA1352" s="46">
        <v>0.96158237278481995</v>
      </c>
      <c r="AB1352" s="139">
        <v>12443.6637433491</v>
      </c>
      <c r="AC1352" s="45">
        <v>11559.2399244996</v>
      </c>
      <c r="AD1352" s="99">
        <v>0.95058752233434995</v>
      </c>
      <c r="AE1352" s="142">
        <v>12221.1119487326</v>
      </c>
      <c r="AF1352" s="44">
        <v>12488.935548014801</v>
      </c>
      <c r="AG1352" s="45">
        <v>11752.024511326599</v>
      </c>
      <c r="AH1352" s="140">
        <v>0.96161663199111902</v>
      </c>
      <c r="AI1352" s="44">
        <v>12506.0977987811</v>
      </c>
      <c r="AJ1352" s="45">
        <v>11617.6009961085</v>
      </c>
      <c r="AK1352" s="46">
        <v>0.95061734520101404</v>
      </c>
    </row>
    <row r="1353" spans="1:37" x14ac:dyDescent="0.2">
      <c r="A1353" s="35" t="s">
        <v>5889</v>
      </c>
      <c r="B1353" s="35" t="s">
        <v>11716</v>
      </c>
      <c r="C1353" s="85" t="s">
        <v>982</v>
      </c>
      <c r="D1353" s="85" t="s">
        <v>982</v>
      </c>
      <c r="E1353" s="85" t="s">
        <v>12894</v>
      </c>
      <c r="F1353" s="85" t="s">
        <v>219</v>
      </c>
      <c r="G1353" s="85" t="s">
        <v>219</v>
      </c>
      <c r="H1353" s="840">
        <v>1.0219148306967301</v>
      </c>
      <c r="I1353" s="840">
        <v>1.02331914241879</v>
      </c>
      <c r="J1353" s="86">
        <v>5448.3333333333303</v>
      </c>
      <c r="K1353" s="44">
        <v>5567.73263591266</v>
      </c>
      <c r="L1353" s="45">
        <v>5238.4967730530198</v>
      </c>
      <c r="M1353" s="46">
        <v>0.96148610089685205</v>
      </c>
      <c r="N1353" s="139">
        <v>5575.3837942783803</v>
      </c>
      <c r="O1353" s="45">
        <v>5178.6696441846998</v>
      </c>
      <c r="P1353" s="99">
        <v>0.95050528801187495</v>
      </c>
      <c r="Q1353" s="86">
        <v>5481.7358560381799</v>
      </c>
      <c r="R1353" s="44">
        <v>5601.86716924742</v>
      </c>
      <c r="S1353" s="45">
        <v>5270.8824565086297</v>
      </c>
      <c r="T1353" s="140">
        <v>0.961535286437181</v>
      </c>
      <c r="U1353" s="44">
        <v>5609.5652351673198</v>
      </c>
      <c r="V1353" s="45">
        <v>5210.6473068056303</v>
      </c>
      <c r="W1353" s="99">
        <v>0.95054695148545998</v>
      </c>
      <c r="X1353" s="86">
        <v>5514.8704842607704</v>
      </c>
      <c r="Y1353" s="44">
        <v>5635.7279372377197</v>
      </c>
      <c r="Z1353" s="45">
        <v>5303.0022458564499</v>
      </c>
      <c r="AA1353" s="46">
        <v>0.96158237278482095</v>
      </c>
      <c r="AB1353" s="139">
        <v>5643.4725345044399</v>
      </c>
      <c r="AC1353" s="45">
        <v>5242.3670696282898</v>
      </c>
      <c r="AD1353" s="99">
        <v>0.95058752233434995</v>
      </c>
      <c r="AE1353" s="142">
        <v>5548.5598089509704</v>
      </c>
      <c r="AF1353" s="44">
        <v>5670.1555577747804</v>
      </c>
      <c r="AG1353" s="45">
        <v>5335.5873958847196</v>
      </c>
      <c r="AH1353" s="140">
        <v>0.96161663199111902</v>
      </c>
      <c r="AI1353" s="44">
        <v>5677.9474653550797</v>
      </c>
      <c r="AJ1353" s="45">
        <v>5274.5571952740202</v>
      </c>
      <c r="AK1353" s="46">
        <v>0.95061734520101404</v>
      </c>
    </row>
    <row r="1354" spans="1:37" x14ac:dyDescent="0.2">
      <c r="A1354" s="35" t="s">
        <v>5888</v>
      </c>
      <c r="B1354" s="35" t="s">
        <v>11715</v>
      </c>
      <c r="C1354" s="85" t="s">
        <v>982</v>
      </c>
      <c r="D1354" s="85" t="s">
        <v>982</v>
      </c>
      <c r="E1354" s="85" t="s">
        <v>12894</v>
      </c>
      <c r="F1354" s="85" t="s">
        <v>219</v>
      </c>
      <c r="G1354" s="85" t="s">
        <v>219</v>
      </c>
      <c r="H1354" s="840">
        <v>1.0219148306967301</v>
      </c>
      <c r="I1354" s="840">
        <v>1.02331914241879</v>
      </c>
      <c r="J1354" s="86">
        <v>5175.1666666666697</v>
      </c>
      <c r="K1354" s="44">
        <v>5288.5795679940002</v>
      </c>
      <c r="L1354" s="45">
        <v>4975.85081982469</v>
      </c>
      <c r="M1354" s="46">
        <v>0.96148610089685205</v>
      </c>
      <c r="N1354" s="139">
        <v>5295.8471152076499</v>
      </c>
      <c r="O1354" s="45">
        <v>4919.0232830094601</v>
      </c>
      <c r="P1354" s="99">
        <v>0.95050528801187595</v>
      </c>
      <c r="Q1354" s="86">
        <v>5203.0379634156998</v>
      </c>
      <c r="R1354" s="44">
        <v>5317.0616594925896</v>
      </c>
      <c r="S1354" s="45">
        <v>5002.9045984964396</v>
      </c>
      <c r="T1354" s="140">
        <v>0.961535286437181</v>
      </c>
      <c r="U1354" s="44">
        <v>5324.3683466949697</v>
      </c>
      <c r="V1354" s="45">
        <v>4945.7318745879102</v>
      </c>
      <c r="W1354" s="99">
        <v>0.95054695148545998</v>
      </c>
      <c r="X1354" s="86">
        <v>5229.6408311024898</v>
      </c>
      <c r="Y1354" s="44">
        <v>5344.2475245207797</v>
      </c>
      <c r="Z1354" s="45">
        <v>5028.7304391839098</v>
      </c>
      <c r="AA1354" s="46">
        <v>0.96158237278482095</v>
      </c>
      <c r="AB1354" s="139">
        <v>5351.5915704420904</v>
      </c>
      <c r="AC1354" s="45">
        <v>4971.2313203362701</v>
      </c>
      <c r="AD1354" s="99">
        <v>0.95058752233434995</v>
      </c>
      <c r="AE1354" s="142">
        <v>5257.3475031725302</v>
      </c>
      <c r="AF1354" s="44">
        <v>5372.5613836184102</v>
      </c>
      <c r="AG1354" s="45">
        <v>5055.5527992076904</v>
      </c>
      <c r="AH1354" s="140">
        <v>0.96161663199111902</v>
      </c>
      <c r="AI1354" s="44">
        <v>5379.9443383440903</v>
      </c>
      <c r="AJ1354" s="45">
        <v>4997.7257262650601</v>
      </c>
      <c r="AK1354" s="46">
        <v>0.95061734520101404</v>
      </c>
    </row>
    <row r="1355" spans="1:37" x14ac:dyDescent="0.2">
      <c r="A1355" s="35" t="s">
        <v>5887</v>
      </c>
      <c r="B1355" s="35" t="s">
        <v>11714</v>
      </c>
      <c r="C1355" s="85" t="s">
        <v>982</v>
      </c>
      <c r="D1355" s="85" t="s">
        <v>982</v>
      </c>
      <c r="E1355" s="85" t="s">
        <v>12894</v>
      </c>
      <c r="F1355" s="85" t="s">
        <v>219</v>
      </c>
      <c r="G1355" s="85" t="s">
        <v>219</v>
      </c>
      <c r="H1355" s="840">
        <v>1.0219148306967301</v>
      </c>
      <c r="I1355" s="840">
        <v>1.02331914241879</v>
      </c>
      <c r="J1355" s="86">
        <v>8979.75</v>
      </c>
      <c r="K1355" s="44">
        <v>9176.5397009489207</v>
      </c>
      <c r="L1355" s="45">
        <v>8633.9048145285105</v>
      </c>
      <c r="M1355" s="46">
        <v>0.96148610089685305</v>
      </c>
      <c r="N1355" s="139">
        <v>9189.1500691351393</v>
      </c>
      <c r="O1355" s="45">
        <v>8535.2998600246392</v>
      </c>
      <c r="P1355" s="99">
        <v>0.95050528801187595</v>
      </c>
      <c r="Q1355" s="86">
        <v>9014.7613863577808</v>
      </c>
      <c r="R1355" s="44">
        <v>9212.3183559111894</v>
      </c>
      <c r="S1355" s="45">
        <v>8668.0111717943691</v>
      </c>
      <c r="T1355" s="140">
        <v>0.961535286437181</v>
      </c>
      <c r="U1355" s="44">
        <v>9224.9778909976794</v>
      </c>
      <c r="V1355" s="45">
        <v>8568.9539541712293</v>
      </c>
      <c r="W1355" s="99">
        <v>0.95054695148545998</v>
      </c>
      <c r="X1355" s="86">
        <v>9051.0082075252794</v>
      </c>
      <c r="Y1355" s="44">
        <v>9249.3595200278705</v>
      </c>
      <c r="Z1355" s="45">
        <v>8703.2899482870398</v>
      </c>
      <c r="AA1355" s="46">
        <v>0.96158237278482095</v>
      </c>
      <c r="AB1355" s="139">
        <v>9262.0699569501994</v>
      </c>
      <c r="AC1355" s="45">
        <v>8603.7754666193196</v>
      </c>
      <c r="AD1355" s="99">
        <v>0.95058752233434995</v>
      </c>
      <c r="AE1355" s="142">
        <v>9099.2572663811497</v>
      </c>
      <c r="AF1355" s="44">
        <v>9298.66594883984</v>
      </c>
      <c r="AG1355" s="45">
        <v>8749.9971261181599</v>
      </c>
      <c r="AH1355" s="140">
        <v>0.96161663199111902</v>
      </c>
      <c r="AI1355" s="44">
        <v>9311.4441424811102</v>
      </c>
      <c r="AJ1355" s="45">
        <v>8649.9117858682803</v>
      </c>
      <c r="AK1355" s="46">
        <v>0.95061734520101404</v>
      </c>
    </row>
    <row r="1356" spans="1:37" x14ac:dyDescent="0.2">
      <c r="A1356" s="35" t="s">
        <v>5886</v>
      </c>
      <c r="B1356" s="35" t="s">
        <v>11713</v>
      </c>
      <c r="C1356" s="85" t="s">
        <v>982</v>
      </c>
      <c r="D1356" s="85" t="s">
        <v>982</v>
      </c>
      <c r="E1356" s="85" t="s">
        <v>12894</v>
      </c>
      <c r="F1356" s="85" t="s">
        <v>219</v>
      </c>
      <c r="G1356" s="85" t="s">
        <v>219</v>
      </c>
      <c r="H1356" s="840">
        <v>1.0219148306967301</v>
      </c>
      <c r="I1356" s="840">
        <v>1.02331914241879</v>
      </c>
      <c r="J1356" s="86">
        <v>7882.5</v>
      </c>
      <c r="K1356" s="44">
        <v>8055.2436529669403</v>
      </c>
      <c r="L1356" s="45">
        <v>7578.9141903194404</v>
      </c>
      <c r="M1356" s="46">
        <v>0.96148610089685205</v>
      </c>
      <c r="N1356" s="139">
        <v>8066.3131401161199</v>
      </c>
      <c r="O1356" s="45">
        <v>7492.3579327536099</v>
      </c>
      <c r="P1356" s="99">
        <v>0.95050528801187495</v>
      </c>
      <c r="Q1356" s="86">
        <v>7918.64453770403</v>
      </c>
      <c r="R1356" s="44">
        <v>8092.1802920953596</v>
      </c>
      <c r="S1356" s="45">
        <v>7614.0561437554597</v>
      </c>
      <c r="T1356" s="140">
        <v>0.961535286437181</v>
      </c>
      <c r="U1356" s="44">
        <v>8103.3005374425302</v>
      </c>
      <c r="V1356" s="45">
        <v>7527.0434252115501</v>
      </c>
      <c r="W1356" s="99">
        <v>0.95054695148545998</v>
      </c>
      <c r="X1356" s="86">
        <v>7957.1389111007102</v>
      </c>
      <c r="Y1356" s="44">
        <v>8131.5182631678099</v>
      </c>
      <c r="Z1356" s="45">
        <v>7651.4445147146498</v>
      </c>
      <c r="AA1356" s="46">
        <v>0.96158237278482095</v>
      </c>
      <c r="AB1356" s="139">
        <v>8142.6925666147699</v>
      </c>
      <c r="AC1356" s="45">
        <v>7563.9569623734797</v>
      </c>
      <c r="AD1356" s="99">
        <v>0.95058752233434995</v>
      </c>
      <c r="AE1356" s="142">
        <v>7993.6704469288197</v>
      </c>
      <c r="AF1356" s="44">
        <v>8168.8503814186797</v>
      </c>
      <c r="AG1356" s="45">
        <v>7686.8464524226301</v>
      </c>
      <c r="AH1356" s="140">
        <v>0.96161663199111902</v>
      </c>
      <c r="AI1356" s="44">
        <v>8180.0759865296304</v>
      </c>
      <c r="AJ1356" s="45">
        <v>7598.9217786712798</v>
      </c>
      <c r="AK1356" s="46">
        <v>0.95061734520101404</v>
      </c>
    </row>
    <row r="1357" spans="1:37" x14ac:dyDescent="0.2">
      <c r="A1357" s="35" t="s">
        <v>5885</v>
      </c>
      <c r="B1357" s="35" t="s">
        <v>11712</v>
      </c>
      <c r="C1357" s="85" t="s">
        <v>982</v>
      </c>
      <c r="D1357" s="85" t="s">
        <v>982</v>
      </c>
      <c r="E1357" s="85" t="s">
        <v>12894</v>
      </c>
      <c r="F1357" s="85" t="s">
        <v>219</v>
      </c>
      <c r="G1357" s="85" t="s">
        <v>219</v>
      </c>
      <c r="H1357" s="840">
        <v>1.0219148306967301</v>
      </c>
      <c r="I1357" s="840">
        <v>1.02331914241879</v>
      </c>
      <c r="J1357" s="86">
        <v>7065.8333333333303</v>
      </c>
      <c r="K1357" s="44">
        <v>7220.6798745646101</v>
      </c>
      <c r="L1357" s="45">
        <v>6793.7005412536801</v>
      </c>
      <c r="M1357" s="46">
        <v>0.96148610089685205</v>
      </c>
      <c r="N1357" s="139">
        <v>7230.6025071407703</v>
      </c>
      <c r="O1357" s="45">
        <v>6716.11194754391</v>
      </c>
      <c r="P1357" s="99">
        <v>0.95050528801187595</v>
      </c>
      <c r="Q1357" s="86">
        <v>7100.1217192759104</v>
      </c>
      <c r="R1357" s="44">
        <v>7255.7196846799798</v>
      </c>
      <c r="S1357" s="45">
        <v>6827.0175710828098</v>
      </c>
      <c r="T1357" s="140">
        <v>0.961535286437181</v>
      </c>
      <c r="U1357" s="44">
        <v>7265.6904688384502</v>
      </c>
      <c r="V1357" s="45">
        <v>6748.9990554334099</v>
      </c>
      <c r="W1357" s="99">
        <v>0.95054695148545998</v>
      </c>
      <c r="X1357" s="86">
        <v>7134.9328207771796</v>
      </c>
      <c r="Y1357" s="44">
        <v>7291.29366557702</v>
      </c>
      <c r="Z1357" s="45">
        <v>6860.8256314632099</v>
      </c>
      <c r="AA1357" s="46">
        <v>0.96158237278482095</v>
      </c>
      <c r="AB1357" s="139">
        <v>7301.3133353733901</v>
      </c>
      <c r="AC1357" s="45">
        <v>6782.3781121246202</v>
      </c>
      <c r="AD1357" s="99">
        <v>0.95058752233434995</v>
      </c>
      <c r="AE1357" s="142">
        <v>7172.4624056147204</v>
      </c>
      <c r="AF1357" s="44">
        <v>7329.6457049124001</v>
      </c>
      <c r="AG1357" s="45">
        <v>6897.1591415701496</v>
      </c>
      <c r="AH1357" s="140">
        <v>0.96161663199111902</v>
      </c>
      <c r="AI1357" s="44">
        <v>7339.7180779446799</v>
      </c>
      <c r="AJ1357" s="45">
        <v>6818.2671705795501</v>
      </c>
      <c r="AK1357" s="46">
        <v>0.95061734520101404</v>
      </c>
    </row>
    <row r="1358" spans="1:37" x14ac:dyDescent="0.2">
      <c r="A1358" s="35" t="s">
        <v>5884</v>
      </c>
      <c r="B1358" s="35" t="s">
        <v>11711</v>
      </c>
      <c r="C1358" s="85" t="s">
        <v>982</v>
      </c>
      <c r="D1358" s="85" t="s">
        <v>982</v>
      </c>
      <c r="E1358" s="85" t="s">
        <v>12894</v>
      </c>
      <c r="F1358" s="85" t="s">
        <v>219</v>
      </c>
      <c r="G1358" s="85" t="s">
        <v>219</v>
      </c>
      <c r="H1358" s="840">
        <v>1.0219148306967301</v>
      </c>
      <c r="I1358" s="840">
        <v>1.02331914241879</v>
      </c>
      <c r="J1358" s="86">
        <v>8556.8333333333303</v>
      </c>
      <c r="K1358" s="44">
        <v>8744.3548871334297</v>
      </c>
      <c r="L1358" s="45">
        <v>8227.2763176908793</v>
      </c>
      <c r="M1358" s="46">
        <v>0.96148610089685205</v>
      </c>
      <c r="N1358" s="139">
        <v>8756.3713484871896</v>
      </c>
      <c r="O1358" s="45">
        <v>8133.3153319696203</v>
      </c>
      <c r="P1358" s="99">
        <v>0.95050528801187595</v>
      </c>
      <c r="Q1358" s="86">
        <v>8589.4903430857703</v>
      </c>
      <c r="R1358" s="44">
        <v>8777.7275697256591</v>
      </c>
      <c r="S1358" s="45">
        <v>8259.0980573883808</v>
      </c>
      <c r="T1358" s="140">
        <v>0.961535286437181</v>
      </c>
      <c r="U1358" s="44">
        <v>8789.7898917010207</v>
      </c>
      <c r="V1358" s="45">
        <v>8164.7138604339798</v>
      </c>
      <c r="W1358" s="99">
        <v>0.95054695148545998</v>
      </c>
      <c r="X1358" s="86">
        <v>8624.0580710288796</v>
      </c>
      <c r="Y1358" s="44">
        <v>8813.0528435742108</v>
      </c>
      <c r="Z1358" s="45">
        <v>8292.7422229740296</v>
      </c>
      <c r="AA1358" s="46">
        <v>0.96158237278481995</v>
      </c>
      <c r="AB1358" s="139">
        <v>8825.1637094151301</v>
      </c>
      <c r="AC1358" s="45">
        <v>8197.9219942068994</v>
      </c>
      <c r="AD1358" s="99">
        <v>0.95058752233434995</v>
      </c>
      <c r="AE1358" s="142">
        <v>8667.2595929333402</v>
      </c>
      <c r="AF1358" s="44">
        <v>8857.2011195170508</v>
      </c>
      <c r="AG1358" s="45">
        <v>8334.5809783492805</v>
      </c>
      <c r="AH1358" s="140">
        <v>0.96161663199111902</v>
      </c>
      <c r="AI1358" s="44">
        <v>8869.3726537615894</v>
      </c>
      <c r="AJ1358" s="45">
        <v>8239.2473044023209</v>
      </c>
      <c r="AK1358" s="46">
        <v>0.95061734520101404</v>
      </c>
    </row>
    <row r="1359" spans="1:37" x14ac:dyDescent="0.2">
      <c r="A1359" s="35" t="s">
        <v>5883</v>
      </c>
      <c r="B1359" s="35" t="s">
        <v>11710</v>
      </c>
      <c r="C1359" s="85" t="s">
        <v>982</v>
      </c>
      <c r="D1359" s="85" t="s">
        <v>982</v>
      </c>
      <c r="E1359" s="85" t="s">
        <v>12894</v>
      </c>
      <c r="F1359" s="85" t="s">
        <v>219</v>
      </c>
      <c r="G1359" s="85" t="s">
        <v>219</v>
      </c>
      <c r="H1359" s="840">
        <v>1.0219148306967301</v>
      </c>
      <c r="I1359" s="840">
        <v>1.02331914241879</v>
      </c>
      <c r="J1359" s="86">
        <v>5824.1666666666697</v>
      </c>
      <c r="K1359" s="44">
        <v>5951.8022931161804</v>
      </c>
      <c r="L1359" s="45">
        <v>5599.8552993067497</v>
      </c>
      <c r="M1359" s="46">
        <v>0.96148610089685305</v>
      </c>
      <c r="N1359" s="139">
        <v>5959.9812386374397</v>
      </c>
      <c r="O1359" s="45">
        <v>5535.9012149291602</v>
      </c>
      <c r="P1359" s="99">
        <v>0.95050528801187495</v>
      </c>
      <c r="Q1359" s="86">
        <v>5832.2370068048203</v>
      </c>
      <c r="R1359" s="44">
        <v>5960.04949339212</v>
      </c>
      <c r="S1359" s="45">
        <v>5607.9016809076002</v>
      </c>
      <c r="T1359" s="140">
        <v>0.961535286437181</v>
      </c>
      <c r="U1359" s="44">
        <v>5968.23977218664</v>
      </c>
      <c r="V1359" s="45">
        <v>5543.815107159</v>
      </c>
      <c r="W1359" s="99">
        <v>0.95054695148545998</v>
      </c>
      <c r="X1359" s="86">
        <v>5842.1155317441398</v>
      </c>
      <c r="Y1359" s="44">
        <v>5970.1445045330202</v>
      </c>
      <c r="Z1359" s="45">
        <v>5617.6753150975801</v>
      </c>
      <c r="AA1359" s="46">
        <v>0.96158237278482095</v>
      </c>
      <c r="AB1359" s="139">
        <v>5978.3486558559098</v>
      </c>
      <c r="AC1359" s="45">
        <v>5553.4421285116796</v>
      </c>
      <c r="AD1359" s="99">
        <v>0.95058752233435095</v>
      </c>
      <c r="AE1359" s="142">
        <v>5866.0425137266602</v>
      </c>
      <c r="AF1359" s="44">
        <v>5994.5958422747699</v>
      </c>
      <c r="AG1359" s="45">
        <v>5640.8840451665501</v>
      </c>
      <c r="AH1359" s="140">
        <v>0.96161663199111902</v>
      </c>
      <c r="AI1359" s="44">
        <v>6002.8335945389299</v>
      </c>
      <c r="AJ1359" s="45">
        <v>5576.36176123512</v>
      </c>
      <c r="AK1359" s="46">
        <v>0.95061734520101404</v>
      </c>
    </row>
    <row r="1360" spans="1:37" x14ac:dyDescent="0.2">
      <c r="A1360" s="35" t="s">
        <v>5882</v>
      </c>
      <c r="B1360" s="35" t="s">
        <v>11709</v>
      </c>
      <c r="C1360" s="85" t="s">
        <v>982</v>
      </c>
      <c r="D1360" s="85" t="s">
        <v>982</v>
      </c>
      <c r="E1360" s="85" t="s">
        <v>12894</v>
      </c>
      <c r="F1360" s="85" t="s">
        <v>219</v>
      </c>
      <c r="G1360" s="85" t="s">
        <v>219</v>
      </c>
      <c r="H1360" s="840">
        <v>1.0219148306967301</v>
      </c>
      <c r="I1360" s="840">
        <v>1.02331914241879</v>
      </c>
      <c r="J1360" s="86">
        <v>2453.6666666666702</v>
      </c>
      <c r="K1360" s="44">
        <v>2507.4383562528701</v>
      </c>
      <c r="L1360" s="45">
        <v>2359.1663962339098</v>
      </c>
      <c r="M1360" s="46">
        <v>0.96148610089685205</v>
      </c>
      <c r="N1360" s="139">
        <v>2510.8840691149098</v>
      </c>
      <c r="O1360" s="45">
        <v>2332.22314168514</v>
      </c>
      <c r="P1360" s="99">
        <v>0.95050528801187495</v>
      </c>
      <c r="Q1360" s="86">
        <v>2467.6784294937102</v>
      </c>
      <c r="R1360" s="44">
        <v>2521.7571844900299</v>
      </c>
      <c r="S1360" s="45">
        <v>2372.7598855380902</v>
      </c>
      <c r="T1360" s="140">
        <v>0.96153528643718</v>
      </c>
      <c r="U1360" s="44">
        <v>2525.2225742348601</v>
      </c>
      <c r="V1360" s="45">
        <v>2345.6442084016799</v>
      </c>
      <c r="W1360" s="99">
        <v>0.95054695148545998</v>
      </c>
      <c r="X1360" s="86">
        <v>2479.8439870995498</v>
      </c>
      <c r="Y1360" s="44">
        <v>2534.1893482311302</v>
      </c>
      <c r="Z1360" s="45">
        <v>2384.57426525135</v>
      </c>
      <c r="AA1360" s="46">
        <v>0.96158237278482095</v>
      </c>
      <c r="AB1360" s="139">
        <v>2537.6718222110999</v>
      </c>
      <c r="AC1360" s="45">
        <v>2357.3087514726999</v>
      </c>
      <c r="AD1360" s="99">
        <v>0.95058752233434995</v>
      </c>
      <c r="AE1360" s="142">
        <v>2492.74566157658</v>
      </c>
      <c r="AF1360" s="44">
        <v>2547.3737607200301</v>
      </c>
      <c r="AG1360" s="45">
        <v>2397.0656874957399</v>
      </c>
      <c r="AH1360" s="140">
        <v>0.96161663199111902</v>
      </c>
      <c r="AI1360" s="44">
        <v>2550.8743526727098</v>
      </c>
      <c r="AJ1360" s="45">
        <v>2369.6472630692701</v>
      </c>
      <c r="AK1360" s="46">
        <v>0.95061734520101404</v>
      </c>
    </row>
    <row r="1361" spans="1:37" x14ac:dyDescent="0.2">
      <c r="A1361" s="35" t="s">
        <v>5881</v>
      </c>
      <c r="B1361" s="35" t="s">
        <v>12977</v>
      </c>
      <c r="C1361" s="85" t="s">
        <v>982</v>
      </c>
      <c r="D1361" s="85" t="s">
        <v>982</v>
      </c>
      <c r="E1361" s="85" t="s">
        <v>12894</v>
      </c>
      <c r="F1361" s="85" t="s">
        <v>219</v>
      </c>
      <c r="G1361" s="85" t="s">
        <v>219</v>
      </c>
      <c r="H1361" s="840">
        <v>1.0219148306967301</v>
      </c>
      <c r="I1361" s="840">
        <v>1.02331914241879</v>
      </c>
      <c r="J1361" s="86">
        <v>3177.9166666666702</v>
      </c>
      <c r="K1361" s="44">
        <v>3247.56017238497</v>
      </c>
      <c r="L1361" s="45">
        <v>3055.5227048084598</v>
      </c>
      <c r="M1361" s="46">
        <v>0.96148610089685205</v>
      </c>
      <c r="N1361" s="139">
        <v>3252.0229580117202</v>
      </c>
      <c r="O1361" s="45">
        <v>3020.6265965277398</v>
      </c>
      <c r="P1361" s="99">
        <v>0.95050528801187495</v>
      </c>
      <c r="Q1361" s="86">
        <v>3191.50407280438</v>
      </c>
      <c r="R1361" s="44">
        <v>3261.4453442278</v>
      </c>
      <c r="S1361" s="45">
        <v>3068.7437828093898</v>
      </c>
      <c r="T1361" s="140">
        <v>0.96153528643718</v>
      </c>
      <c r="U1361" s="44">
        <v>3265.92721080826</v>
      </c>
      <c r="V1361" s="45">
        <v>3033.67446705763</v>
      </c>
      <c r="W1361" s="99">
        <v>0.95054695148545998</v>
      </c>
      <c r="X1361" s="86">
        <v>3205.9775890268702</v>
      </c>
      <c r="Y1361" s="44">
        <v>3276.2360451078898</v>
      </c>
      <c r="Z1361" s="45">
        <v>3082.81153715142</v>
      </c>
      <c r="AA1361" s="46">
        <v>0.96158237278482095</v>
      </c>
      <c r="AB1361" s="139">
        <v>3280.7382370168398</v>
      </c>
      <c r="AC1361" s="45">
        <v>3047.5622930125101</v>
      </c>
      <c r="AD1361" s="99">
        <v>0.95058752233434995</v>
      </c>
      <c r="AE1361" s="142">
        <v>3222.1247138417998</v>
      </c>
      <c r="AF1361" s="44">
        <v>3292.7370314293798</v>
      </c>
      <c r="AG1361" s="45">
        <v>3098.4487151798999</v>
      </c>
      <c r="AH1361" s="140">
        <v>0.96161663199111902</v>
      </c>
      <c r="AI1361" s="44">
        <v>3297.2618989349799</v>
      </c>
      <c r="AJ1361" s="45">
        <v>3063.0076413788702</v>
      </c>
      <c r="AK1361" s="46">
        <v>0.95061734520101404</v>
      </c>
    </row>
    <row r="1362" spans="1:37" x14ac:dyDescent="0.2">
      <c r="A1362" s="35" t="s">
        <v>5880</v>
      </c>
      <c r="B1362" s="35" t="s">
        <v>7974</v>
      </c>
      <c r="C1362" s="85" t="s">
        <v>982</v>
      </c>
      <c r="D1362" s="85" t="s">
        <v>982</v>
      </c>
      <c r="E1362" s="85" t="s">
        <v>12894</v>
      </c>
      <c r="F1362" s="85" t="s">
        <v>219</v>
      </c>
      <c r="G1362" s="85" t="s">
        <v>219</v>
      </c>
      <c r="H1362" s="840">
        <v>1.0219148306967301</v>
      </c>
      <c r="I1362" s="840">
        <v>1.02331914241879</v>
      </c>
      <c r="J1362" s="86">
        <v>9666</v>
      </c>
      <c r="K1362" s="44">
        <v>9877.82875351455</v>
      </c>
      <c r="L1362" s="45">
        <v>9293.7246512689799</v>
      </c>
      <c r="M1362" s="46">
        <v>0.96148610089685205</v>
      </c>
      <c r="N1362" s="139">
        <v>9891.4028306200307</v>
      </c>
      <c r="O1362" s="45">
        <v>9187.5841139227905</v>
      </c>
      <c r="P1362" s="99">
        <v>0.95050528801187595</v>
      </c>
      <c r="Q1362" s="86">
        <v>9705.9929716985207</v>
      </c>
      <c r="R1362" s="44">
        <v>9918.6981644169009</v>
      </c>
      <c r="S1362" s="45">
        <v>9332.6547321993894</v>
      </c>
      <c r="T1362" s="140">
        <v>0.961535286437181</v>
      </c>
      <c r="U1362" s="44">
        <v>9932.3284041213392</v>
      </c>
      <c r="V1362" s="45">
        <v>9226.0020303873207</v>
      </c>
      <c r="W1362" s="99">
        <v>0.95054695148545998</v>
      </c>
      <c r="X1362" s="86">
        <v>9745.5244361257992</v>
      </c>
      <c r="Y1362" s="44">
        <v>9959.0959541942993</v>
      </c>
      <c r="Z1362" s="45">
        <v>9371.1245113222994</v>
      </c>
      <c r="AA1362" s="46">
        <v>0.96158237278482095</v>
      </c>
      <c r="AB1362" s="139">
        <v>9972.7817083976206</v>
      </c>
      <c r="AC1362" s="45">
        <v>9263.97392758569</v>
      </c>
      <c r="AD1362" s="99">
        <v>0.95058752233434995</v>
      </c>
      <c r="AE1362" s="142">
        <v>9787.1402165103991</v>
      </c>
      <c r="AF1362" s="44">
        <v>10001.6237373603</v>
      </c>
      <c r="AG1362" s="45">
        <v>9411.4768118255597</v>
      </c>
      <c r="AH1362" s="140">
        <v>0.96161663199111902</v>
      </c>
      <c r="AI1362" s="44">
        <v>10015.3679330919</v>
      </c>
      <c r="AJ1362" s="45">
        <v>9303.8252497291905</v>
      </c>
      <c r="AK1362" s="46">
        <v>0.95061734520101404</v>
      </c>
    </row>
    <row r="1363" spans="1:37" x14ac:dyDescent="0.2">
      <c r="A1363" s="35" t="s">
        <v>5879</v>
      </c>
      <c r="B1363" s="35" t="s">
        <v>11708</v>
      </c>
      <c r="C1363" s="85" t="s">
        <v>982</v>
      </c>
      <c r="D1363" s="85" t="s">
        <v>982</v>
      </c>
      <c r="E1363" s="85" t="s">
        <v>12894</v>
      </c>
      <c r="F1363" s="85" t="s">
        <v>219</v>
      </c>
      <c r="G1363" s="85" t="s">
        <v>219</v>
      </c>
      <c r="H1363" s="840">
        <v>1.0219148306967301</v>
      </c>
      <c r="I1363" s="840">
        <v>1.02331914241879</v>
      </c>
      <c r="J1363" s="86">
        <v>2599.25</v>
      </c>
      <c r="K1363" s="44">
        <v>2656.21212368846</v>
      </c>
      <c r="L1363" s="45">
        <v>2499.1427477561401</v>
      </c>
      <c r="M1363" s="46">
        <v>0.96148610089685305</v>
      </c>
      <c r="N1363" s="139">
        <v>2659.86228093204</v>
      </c>
      <c r="O1363" s="45">
        <v>2470.6008698648702</v>
      </c>
      <c r="P1363" s="99">
        <v>0.95050528801187595</v>
      </c>
      <c r="Q1363" s="86">
        <v>2611.5452606884601</v>
      </c>
      <c r="R1363" s="44">
        <v>2668.7768329332798</v>
      </c>
      <c r="S1363" s="45">
        <v>2511.0929202797402</v>
      </c>
      <c r="T1363" s="140">
        <v>0.96153528643718</v>
      </c>
      <c r="U1363" s="44">
        <v>2672.4442565555701</v>
      </c>
      <c r="V1363" s="45">
        <v>2482.3963862137098</v>
      </c>
      <c r="W1363" s="99">
        <v>0.95054695148545998</v>
      </c>
      <c r="X1363" s="86">
        <v>2624.1977561312101</v>
      </c>
      <c r="Y1363" s="44">
        <v>2681.7066056715498</v>
      </c>
      <c r="Z1363" s="45">
        <v>2523.3823049972498</v>
      </c>
      <c r="AA1363" s="46">
        <v>0.96158237278482095</v>
      </c>
      <c r="AB1363" s="139">
        <v>2685.3917973415</v>
      </c>
      <c r="AC1363" s="45">
        <v>2494.52964311612</v>
      </c>
      <c r="AD1363" s="99">
        <v>0.95058752233434995</v>
      </c>
      <c r="AE1363" s="142">
        <v>2636.6659003270302</v>
      </c>
      <c r="AF1363" s="44">
        <v>2694.4479871365302</v>
      </c>
      <c r="AG1363" s="45">
        <v>2535.4617827583102</v>
      </c>
      <c r="AH1363" s="140">
        <v>0.96161663199111902</v>
      </c>
      <c r="AI1363" s="44">
        <v>2698.1506879675298</v>
      </c>
      <c r="AJ1363" s="45">
        <v>2506.4603383509202</v>
      </c>
      <c r="AK1363" s="46">
        <v>0.95061734520101404</v>
      </c>
    </row>
    <row r="1364" spans="1:37" x14ac:dyDescent="0.2">
      <c r="A1364" s="35" t="s">
        <v>5878</v>
      </c>
      <c r="B1364" s="35" t="s">
        <v>11707</v>
      </c>
      <c r="C1364" s="85" t="s">
        <v>982</v>
      </c>
      <c r="D1364" s="85" t="s">
        <v>982</v>
      </c>
      <c r="E1364" s="85" t="s">
        <v>12894</v>
      </c>
      <c r="F1364" s="85" t="s">
        <v>219</v>
      </c>
      <c r="G1364" s="85" t="s">
        <v>219</v>
      </c>
      <c r="H1364" s="840">
        <v>1.0219148306967301</v>
      </c>
      <c r="I1364" s="840">
        <v>1.02331914241879</v>
      </c>
      <c r="J1364" s="86">
        <v>9373.5833333333303</v>
      </c>
      <c r="K1364" s="44">
        <v>9579.0038251049791</v>
      </c>
      <c r="L1364" s="45">
        <v>9012.5700905983904</v>
      </c>
      <c r="M1364" s="46">
        <v>0.96148610089685205</v>
      </c>
      <c r="N1364" s="139">
        <v>9592.1672580577397</v>
      </c>
      <c r="O1364" s="45">
        <v>8909.6405259533094</v>
      </c>
      <c r="P1364" s="99">
        <v>0.95050528801187595</v>
      </c>
      <c r="Q1364" s="86">
        <v>9418.0366469478395</v>
      </c>
      <c r="R1364" s="44">
        <v>9624.4313255612506</v>
      </c>
      <c r="S1364" s="45">
        <v>9055.7745649988501</v>
      </c>
      <c r="T1364" s="140">
        <v>0.96153528643718</v>
      </c>
      <c r="U1364" s="44">
        <v>9637.6571848233998</v>
      </c>
      <c r="V1364" s="45">
        <v>8952.2860237345994</v>
      </c>
      <c r="W1364" s="99">
        <v>0.95054695148545998</v>
      </c>
      <c r="X1364" s="86">
        <v>9463.0346842353993</v>
      </c>
      <c r="Y1364" s="44">
        <v>9670.4154872176605</v>
      </c>
      <c r="Z1364" s="45">
        <v>9099.4873454121298</v>
      </c>
      <c r="AA1364" s="46">
        <v>0.96158237278482095</v>
      </c>
      <c r="AB1364" s="139">
        <v>9683.7045377510403</v>
      </c>
      <c r="AC1364" s="45">
        <v>8995.4426942513492</v>
      </c>
      <c r="AD1364" s="99">
        <v>0.95058752233434995</v>
      </c>
      <c r="AE1364" s="142">
        <v>9509.0624892793603</v>
      </c>
      <c r="AF1364" s="44">
        <v>9717.4519838164997</v>
      </c>
      <c r="AG1364" s="45">
        <v>9144.0726443339008</v>
      </c>
      <c r="AH1364" s="140">
        <v>0.96161663199111902</v>
      </c>
      <c r="AI1364" s="44">
        <v>9730.8056717360396</v>
      </c>
      <c r="AJ1364" s="45">
        <v>9039.4797389092892</v>
      </c>
      <c r="AK1364" s="46">
        <v>0.95061734520101404</v>
      </c>
    </row>
    <row r="1365" spans="1:37" x14ac:dyDescent="0.2">
      <c r="A1365" s="35" t="s">
        <v>5877</v>
      </c>
      <c r="B1365" s="35" t="s">
        <v>11706</v>
      </c>
      <c r="C1365" s="85" t="s">
        <v>982</v>
      </c>
      <c r="D1365" s="85" t="s">
        <v>982</v>
      </c>
      <c r="E1365" s="85" t="s">
        <v>12894</v>
      </c>
      <c r="F1365" s="85" t="s">
        <v>219</v>
      </c>
      <c r="G1365" s="85" t="s">
        <v>219</v>
      </c>
      <c r="H1365" s="840">
        <v>1.0219148306967301</v>
      </c>
      <c r="I1365" s="840">
        <v>1.02331914241879</v>
      </c>
      <c r="J1365" s="86">
        <v>7444.6666666666697</v>
      </c>
      <c r="K1365" s="44">
        <v>7607.8152762602203</v>
      </c>
      <c r="L1365" s="45">
        <v>7157.9435258101003</v>
      </c>
      <c r="M1365" s="46">
        <v>0.96148610089685305</v>
      </c>
      <c r="N1365" s="139">
        <v>7618.26990892709</v>
      </c>
      <c r="O1365" s="45">
        <v>7076.1950341524098</v>
      </c>
      <c r="P1365" s="99">
        <v>0.95050528801187495</v>
      </c>
      <c r="Q1365" s="86">
        <v>7475.6227361563697</v>
      </c>
      <c r="R1365" s="44">
        <v>7639.4497427718297</v>
      </c>
      <c r="S1365" s="45">
        <v>7188.0750489064103</v>
      </c>
      <c r="T1365" s="140">
        <v>0.961535286437181</v>
      </c>
      <c r="U1365" s="44">
        <v>7649.9478474099496</v>
      </c>
      <c r="V1365" s="45">
        <v>7105.9304023088298</v>
      </c>
      <c r="W1365" s="99">
        <v>0.95054695148545998</v>
      </c>
      <c r="X1365" s="86">
        <v>7506.6161108244196</v>
      </c>
      <c r="Y1365" s="44">
        <v>7671.1223319984501</v>
      </c>
      <c r="Z1365" s="45">
        <v>7218.22973143131</v>
      </c>
      <c r="AA1365" s="46">
        <v>0.96158237278482095</v>
      </c>
      <c r="AB1365" s="139">
        <v>7681.6639609959302</v>
      </c>
      <c r="AC1365" s="45">
        <v>7135.6956099036997</v>
      </c>
      <c r="AD1365" s="99">
        <v>0.95058752233434995</v>
      </c>
      <c r="AE1365" s="142">
        <v>7537.8700683850202</v>
      </c>
      <c r="AF1365" s="44">
        <v>7703.0612147475904</v>
      </c>
      <c r="AG1365" s="45">
        <v>7248.5412275470699</v>
      </c>
      <c r="AH1365" s="140">
        <v>0.96161663199111902</v>
      </c>
      <c r="AI1365" s="44">
        <v>7713.6467340440304</v>
      </c>
      <c r="AJ1365" s="45">
        <v>7165.63003287836</v>
      </c>
      <c r="AK1365" s="46">
        <v>0.95061734520101404</v>
      </c>
    </row>
    <row r="1366" spans="1:37" x14ac:dyDescent="0.2">
      <c r="A1366" s="35" t="s">
        <v>5876</v>
      </c>
      <c r="B1366" s="35" t="s">
        <v>11705</v>
      </c>
      <c r="C1366" s="85" t="s">
        <v>982</v>
      </c>
      <c r="D1366" s="85" t="s">
        <v>982</v>
      </c>
      <c r="E1366" s="85" t="s">
        <v>12894</v>
      </c>
      <c r="F1366" s="85" t="s">
        <v>219</v>
      </c>
      <c r="G1366" s="85" t="s">
        <v>219</v>
      </c>
      <c r="H1366" s="840">
        <v>1.0219148306967301</v>
      </c>
      <c r="I1366" s="840">
        <v>1.02331914241879</v>
      </c>
      <c r="J1366" s="86">
        <v>8142.4166666666697</v>
      </c>
      <c r="K1366" s="44">
        <v>8320.8563493788606</v>
      </c>
      <c r="L1366" s="45">
        <v>7828.8204527108801</v>
      </c>
      <c r="M1366" s="46">
        <v>0.96148610089685205</v>
      </c>
      <c r="N1366" s="139">
        <v>8332.2908405498001</v>
      </c>
      <c r="O1366" s="45">
        <v>7739.4100988626997</v>
      </c>
      <c r="P1366" s="99">
        <v>0.95050528801187595</v>
      </c>
      <c r="Q1366" s="86">
        <v>8177.8482824307903</v>
      </c>
      <c r="R1366" s="44">
        <v>8357.0644430037701</v>
      </c>
      <c r="S1366" s="45">
        <v>7863.2896906869</v>
      </c>
      <c r="T1366" s="140">
        <v>0.961535286437181</v>
      </c>
      <c r="U1366" s="44">
        <v>8368.5486912080596</v>
      </c>
      <c r="V1366" s="45">
        <v>7773.4287545751904</v>
      </c>
      <c r="W1366" s="99">
        <v>0.95054695148545998</v>
      </c>
      <c r="X1366" s="86">
        <v>8215.2090638354894</v>
      </c>
      <c r="Y1366" s="44">
        <v>8395.2439796076505</v>
      </c>
      <c r="Z1366" s="45">
        <v>7899.6002245262898</v>
      </c>
      <c r="AA1366" s="46">
        <v>0.96158237278482095</v>
      </c>
      <c r="AB1366" s="139">
        <v>8406.7806939952097</v>
      </c>
      <c r="AC1366" s="45">
        <v>7809.2752294500797</v>
      </c>
      <c r="AD1366" s="99">
        <v>0.95058752233434995</v>
      </c>
      <c r="AE1366" s="142">
        <v>8254.5288473405599</v>
      </c>
      <c r="AF1366" s="44">
        <v>8435.42544951126</v>
      </c>
      <c r="AG1366" s="45">
        <v>7937.6922288531596</v>
      </c>
      <c r="AH1366" s="140">
        <v>0.96161663199111902</v>
      </c>
      <c r="AI1366" s="44">
        <v>8447.0173811317109</v>
      </c>
      <c r="AJ1366" s="45">
        <v>7846.8982987440704</v>
      </c>
      <c r="AK1366" s="46">
        <v>0.95061734520101404</v>
      </c>
    </row>
    <row r="1367" spans="1:37" x14ac:dyDescent="0.2">
      <c r="A1367" s="35" t="s">
        <v>5875</v>
      </c>
      <c r="B1367" s="35" t="s">
        <v>11704</v>
      </c>
      <c r="C1367" s="85" t="s">
        <v>982</v>
      </c>
      <c r="D1367" s="85" t="s">
        <v>982</v>
      </c>
      <c r="E1367" s="85" t="s">
        <v>12894</v>
      </c>
      <c r="F1367" s="85" t="s">
        <v>219</v>
      </c>
      <c r="G1367" s="85" t="s">
        <v>219</v>
      </c>
      <c r="H1367" s="840">
        <v>1.0219148306967301</v>
      </c>
      <c r="I1367" s="840">
        <v>1.02331914241879</v>
      </c>
      <c r="J1367" s="86">
        <v>2438.5</v>
      </c>
      <c r="K1367" s="44">
        <v>2491.9393146539701</v>
      </c>
      <c r="L1367" s="45">
        <v>2344.5838570369801</v>
      </c>
      <c r="M1367" s="46">
        <v>0.96148610089685305</v>
      </c>
      <c r="N1367" s="139">
        <v>2495.3637287882202</v>
      </c>
      <c r="O1367" s="45">
        <v>2317.8071448169599</v>
      </c>
      <c r="P1367" s="99">
        <v>0.95050528801187595</v>
      </c>
      <c r="Q1367" s="86">
        <v>2449.59233515797</v>
      </c>
      <c r="R1367" s="44">
        <v>2503.27473645895</v>
      </c>
      <c r="S1367" s="45">
        <v>2355.3694676404398</v>
      </c>
      <c r="T1367" s="140">
        <v>0.961535286437181</v>
      </c>
      <c r="U1367" s="44">
        <v>2506.7147276894998</v>
      </c>
      <c r="V1367" s="45">
        <v>2328.4525265665602</v>
      </c>
      <c r="W1367" s="99">
        <v>0.95054695148545998</v>
      </c>
      <c r="X1367" s="86">
        <v>2460.1133107934502</v>
      </c>
      <c r="Y1367" s="44">
        <v>2514.0262774942498</v>
      </c>
      <c r="Z1367" s="45">
        <v>2365.6015947122901</v>
      </c>
      <c r="AA1367" s="46">
        <v>0.96158237278482095</v>
      </c>
      <c r="AB1367" s="139">
        <v>2517.4810434542101</v>
      </c>
      <c r="AC1367" s="45">
        <v>2338.5530167688999</v>
      </c>
      <c r="AD1367" s="99">
        <v>0.95058752233434995</v>
      </c>
      <c r="AE1367" s="142">
        <v>2470.8485097981602</v>
      </c>
      <c r="AF1367" s="44">
        <v>2524.9967365676398</v>
      </c>
      <c r="AG1367" s="45">
        <v>2376.0090221523801</v>
      </c>
      <c r="AH1367" s="140">
        <v>0.96161663199111902</v>
      </c>
      <c r="AI1367" s="44">
        <v>2528.4665780934001</v>
      </c>
      <c r="AJ1367" s="45">
        <v>2348.8314507782102</v>
      </c>
      <c r="AK1367" s="46">
        <v>0.95061734520101404</v>
      </c>
    </row>
    <row r="1368" spans="1:37" x14ac:dyDescent="0.2">
      <c r="A1368" s="35" t="s">
        <v>5874</v>
      </c>
      <c r="B1368" s="35" t="s">
        <v>11703</v>
      </c>
      <c r="C1368" s="85" t="s">
        <v>982</v>
      </c>
      <c r="D1368" s="85" t="s">
        <v>982</v>
      </c>
      <c r="E1368" s="85" t="s">
        <v>12894</v>
      </c>
      <c r="F1368" s="85" t="s">
        <v>219</v>
      </c>
      <c r="G1368" s="85" t="s">
        <v>219</v>
      </c>
      <c r="H1368" s="840">
        <v>1.0219148306967301</v>
      </c>
      <c r="I1368" s="840">
        <v>1.02331914241879</v>
      </c>
      <c r="J1368" s="86">
        <v>9480.8333333333303</v>
      </c>
      <c r="K1368" s="44">
        <v>9688.6041906972005</v>
      </c>
      <c r="L1368" s="45">
        <v>9115.6894749195799</v>
      </c>
      <c r="M1368" s="46">
        <v>0.96148610089685205</v>
      </c>
      <c r="N1368" s="139">
        <v>9701.9182360821505</v>
      </c>
      <c r="O1368" s="45">
        <v>9011.5822180925898</v>
      </c>
      <c r="P1368" s="99">
        <v>0.95050528801187595</v>
      </c>
      <c r="Q1368" s="86">
        <v>9527.2070345699394</v>
      </c>
      <c r="R1368" s="44">
        <v>9735.9941637451902</v>
      </c>
      <c r="S1368" s="45">
        <v>9160.7457449315298</v>
      </c>
      <c r="T1368" s="140">
        <v>0.961535286437181</v>
      </c>
      <c r="U1368" s="44">
        <v>9749.3733322623793</v>
      </c>
      <c r="V1368" s="45">
        <v>9056.0576028812793</v>
      </c>
      <c r="W1368" s="99">
        <v>0.95054695148545998</v>
      </c>
      <c r="X1368" s="86">
        <v>9575.7602057916592</v>
      </c>
      <c r="Y1368" s="44">
        <v>9785.6113694940195</v>
      </c>
      <c r="Z1368" s="45">
        <v>9207.8822199036003</v>
      </c>
      <c r="AA1368" s="46">
        <v>0.96158237278481995</v>
      </c>
      <c r="AB1368" s="139">
        <v>9799.0587217986995</v>
      </c>
      <c r="AC1368" s="45">
        <v>9102.5981684913604</v>
      </c>
      <c r="AD1368" s="99">
        <v>0.95058752233434995</v>
      </c>
      <c r="AE1368" s="142">
        <v>9626.6899085743098</v>
      </c>
      <c r="AF1368" s="44">
        <v>9837.6571880905904</v>
      </c>
      <c r="AG1368" s="45">
        <v>9257.1851271061205</v>
      </c>
      <c r="AH1368" s="140">
        <v>0.96161663199111902</v>
      </c>
      <c r="AI1368" s="44">
        <v>9851.1760615738895</v>
      </c>
      <c r="AJ1368" s="45">
        <v>9151.2984039623007</v>
      </c>
      <c r="AK1368" s="46">
        <v>0.95061734520101404</v>
      </c>
    </row>
    <row r="1369" spans="1:37" x14ac:dyDescent="0.2">
      <c r="A1369" s="35" t="s">
        <v>5873</v>
      </c>
      <c r="B1369" s="35" t="s">
        <v>10891</v>
      </c>
      <c r="C1369" s="85" t="s">
        <v>982</v>
      </c>
      <c r="D1369" s="85" t="s">
        <v>982</v>
      </c>
      <c r="E1369" s="85" t="s">
        <v>12894</v>
      </c>
      <c r="F1369" s="85" t="s">
        <v>219</v>
      </c>
      <c r="G1369" s="85" t="s">
        <v>219</v>
      </c>
      <c r="H1369" s="840">
        <v>1.0219148306967301</v>
      </c>
      <c r="I1369" s="840">
        <v>1.02331914241879</v>
      </c>
      <c r="J1369" s="86">
        <v>5572.25</v>
      </c>
      <c r="K1369" s="44">
        <v>5694.36491534983</v>
      </c>
      <c r="L1369" s="45">
        <v>5357.6409257224896</v>
      </c>
      <c r="M1369" s="46">
        <v>0.96148610089685305</v>
      </c>
      <c r="N1369" s="139">
        <v>5702.19009134311</v>
      </c>
      <c r="O1369" s="45">
        <v>5296.45309112417</v>
      </c>
      <c r="P1369" s="99">
        <v>0.95050528801187495</v>
      </c>
      <c r="Q1369" s="86">
        <v>5599.5986022258903</v>
      </c>
      <c r="R1369" s="44">
        <v>5722.31285756329</v>
      </c>
      <c r="S1369" s="45">
        <v>5384.2116459244999</v>
      </c>
      <c r="T1369" s="140">
        <v>0.961535286437181</v>
      </c>
      <c r="U1369" s="44">
        <v>5730.1764395192504</v>
      </c>
      <c r="V1369" s="45">
        <v>5322.6813808880597</v>
      </c>
      <c r="W1369" s="99">
        <v>0.95054695148545998</v>
      </c>
      <c r="X1369" s="86">
        <v>5625.7128790715396</v>
      </c>
      <c r="Y1369" s="44">
        <v>5748.9994243647798</v>
      </c>
      <c r="Z1369" s="45">
        <v>5409.5863388637399</v>
      </c>
      <c r="AA1369" s="46">
        <v>0.96158237278482095</v>
      </c>
      <c r="AB1369" s="139">
        <v>5756.8996789058301</v>
      </c>
      <c r="AC1369" s="45">
        <v>5347.7324670810603</v>
      </c>
      <c r="AD1369" s="99">
        <v>0.95058752233434995</v>
      </c>
      <c r="AE1369" s="142">
        <v>5655.2687654148103</v>
      </c>
      <c r="AF1369" s="44">
        <v>5779.2030229533502</v>
      </c>
      <c r="AG1369" s="45">
        <v>5438.20050320276</v>
      </c>
      <c r="AH1369" s="140">
        <v>0.96161663199111902</v>
      </c>
      <c r="AI1369" s="44">
        <v>5787.1447831720598</v>
      </c>
      <c r="AJ1369" s="45">
        <v>5375.9965801768403</v>
      </c>
      <c r="AK1369" s="46">
        <v>0.95061734520101404</v>
      </c>
    </row>
    <row r="1370" spans="1:37" x14ac:dyDescent="0.2">
      <c r="A1370" s="35" t="s">
        <v>5872</v>
      </c>
      <c r="B1370" s="35" t="s">
        <v>11702</v>
      </c>
      <c r="C1370" s="85" t="s">
        <v>982</v>
      </c>
      <c r="D1370" s="85" t="s">
        <v>982</v>
      </c>
      <c r="E1370" s="85" t="s">
        <v>12894</v>
      </c>
      <c r="F1370" s="85" t="s">
        <v>219</v>
      </c>
      <c r="G1370" s="85" t="s">
        <v>219</v>
      </c>
      <c r="H1370" s="840">
        <v>1.0219148306967301</v>
      </c>
      <c r="I1370" s="840">
        <v>1.02331914241879</v>
      </c>
      <c r="J1370" s="86">
        <v>2690.25</v>
      </c>
      <c r="K1370" s="44">
        <v>2749.2063732818701</v>
      </c>
      <c r="L1370" s="45">
        <v>2586.6379829377602</v>
      </c>
      <c r="M1370" s="46">
        <v>0.96148610089685205</v>
      </c>
      <c r="N1370" s="139">
        <v>2752.98432289215</v>
      </c>
      <c r="O1370" s="45">
        <v>2557.0968510739499</v>
      </c>
      <c r="P1370" s="99">
        <v>0.95050528801187595</v>
      </c>
      <c r="Q1370" s="86">
        <v>2697.4145013961602</v>
      </c>
      <c r="R1370" s="44">
        <v>2756.5278835131498</v>
      </c>
      <c r="S1370" s="45">
        <v>2593.65922523977</v>
      </c>
      <c r="T1370" s="140">
        <v>0.96153528643718</v>
      </c>
      <c r="U1370" s="44">
        <v>2760.31589431673</v>
      </c>
      <c r="V1370" s="45">
        <v>2564.0191311948001</v>
      </c>
      <c r="W1370" s="99">
        <v>0.95054695148545998</v>
      </c>
      <c r="X1370" s="86">
        <v>2706.3004139642198</v>
      </c>
      <c r="Y1370" s="44">
        <v>2765.6085293507199</v>
      </c>
      <c r="Z1370" s="45">
        <v>2602.3307735282501</v>
      </c>
      <c r="AA1370" s="46">
        <v>0.96158237278482095</v>
      </c>
      <c r="AB1370" s="139">
        <v>2769.4090187454799</v>
      </c>
      <c r="AC1370" s="45">
        <v>2572.57540520267</v>
      </c>
      <c r="AD1370" s="99">
        <v>0.95058752233434995</v>
      </c>
      <c r="AE1370" s="142">
        <v>2717.8344253496498</v>
      </c>
      <c r="AF1370" s="44">
        <v>2777.3953066429199</v>
      </c>
      <c r="AG1370" s="45">
        <v>2613.51478641425</v>
      </c>
      <c r="AH1370" s="140">
        <v>0.96161663199111902</v>
      </c>
      <c r="AI1370" s="44">
        <v>2781.2119933850699</v>
      </c>
      <c r="AJ1370" s="45">
        <v>2583.6205461218101</v>
      </c>
      <c r="AK1370" s="46">
        <v>0.95061734520101404</v>
      </c>
    </row>
    <row r="1371" spans="1:37" x14ac:dyDescent="0.2">
      <c r="A1371" s="35" t="s">
        <v>5871</v>
      </c>
      <c r="B1371" s="35" t="s">
        <v>11701</v>
      </c>
      <c r="C1371" s="85" t="s">
        <v>982</v>
      </c>
      <c r="D1371" s="85" t="s">
        <v>982</v>
      </c>
      <c r="E1371" s="85" t="s">
        <v>12894</v>
      </c>
      <c r="F1371" s="85" t="s">
        <v>219</v>
      </c>
      <c r="G1371" s="85" t="s">
        <v>219</v>
      </c>
      <c r="H1371" s="840">
        <v>1.0219148306967301</v>
      </c>
      <c r="I1371" s="840">
        <v>1.02331914241879</v>
      </c>
      <c r="J1371" s="86">
        <v>37861.833333333299</v>
      </c>
      <c r="K1371" s="44">
        <v>38691.569000700998</v>
      </c>
      <c r="L1371" s="45">
        <v>36403.626504473097</v>
      </c>
      <c r="M1371" s="46">
        <v>0.96148610089685205</v>
      </c>
      <c r="N1371" s="139">
        <v>38744.738817069898</v>
      </c>
      <c r="O1371" s="45">
        <v>35987.872797157601</v>
      </c>
      <c r="P1371" s="99">
        <v>0.95050528801187595</v>
      </c>
      <c r="Q1371" s="86">
        <v>37919.091251507001</v>
      </c>
      <c r="R1371" s="44">
        <v>38750.081716457498</v>
      </c>
      <c r="S1371" s="45">
        <v>36460.544267955403</v>
      </c>
      <c r="T1371" s="140">
        <v>0.961535286437181</v>
      </c>
      <c r="U1371" s="44">
        <v>38803.331940792101</v>
      </c>
      <c r="V1371" s="45">
        <v>36043.876592219</v>
      </c>
      <c r="W1371" s="99">
        <v>0.95054695148545998</v>
      </c>
      <c r="X1371" s="86">
        <v>38046.087476266701</v>
      </c>
      <c r="Y1371" s="44">
        <v>38879.861041981902</v>
      </c>
      <c r="Z1371" s="45">
        <v>36584.447070607399</v>
      </c>
      <c r="AA1371" s="46">
        <v>0.96158237278482095</v>
      </c>
      <c r="AB1371" s="139">
        <v>38933.289608603598</v>
      </c>
      <c r="AC1371" s="45">
        <v>36166.136028580302</v>
      </c>
      <c r="AD1371" s="99">
        <v>0.95058752233435095</v>
      </c>
      <c r="AE1371" s="142">
        <v>38343.132178415697</v>
      </c>
      <c r="AF1371" s="44">
        <v>39183.415428487897</v>
      </c>
      <c r="AG1371" s="45">
        <v>36871.393625398399</v>
      </c>
      <c r="AH1371" s="140">
        <v>0.96161663199111902</v>
      </c>
      <c r="AI1371" s="44">
        <v>39237.261138466703</v>
      </c>
      <c r="AJ1371" s="45">
        <v>36449.646518137102</v>
      </c>
      <c r="AK1371" s="46">
        <v>0.95061734520101404</v>
      </c>
    </row>
    <row r="1372" spans="1:37" x14ac:dyDescent="0.2">
      <c r="A1372" s="35" t="s">
        <v>5870</v>
      </c>
      <c r="B1372" s="35" t="s">
        <v>11700</v>
      </c>
      <c r="C1372" s="85" t="s">
        <v>982</v>
      </c>
      <c r="D1372" s="85" t="s">
        <v>982</v>
      </c>
      <c r="E1372" s="85" t="s">
        <v>12894</v>
      </c>
      <c r="F1372" s="85" t="s">
        <v>219</v>
      </c>
      <c r="G1372" s="85" t="s">
        <v>219</v>
      </c>
      <c r="H1372" s="840">
        <v>1.0219148306967301</v>
      </c>
      <c r="I1372" s="840">
        <v>1.02331914241879</v>
      </c>
      <c r="J1372" s="86">
        <v>1497.0833333333301</v>
      </c>
      <c r="K1372" s="44">
        <v>1529.8916611222201</v>
      </c>
      <c r="L1372" s="45">
        <v>1439.4248168843301</v>
      </c>
      <c r="M1372" s="46">
        <v>0.96148610089685305</v>
      </c>
      <c r="N1372" s="139">
        <v>1531.9940327961301</v>
      </c>
      <c r="O1372" s="45">
        <v>1422.98562492778</v>
      </c>
      <c r="P1372" s="99">
        <v>0.95050528801187595</v>
      </c>
      <c r="Q1372" s="86">
        <v>1506.8865363350201</v>
      </c>
      <c r="R1372" s="44">
        <v>1539.9096996579799</v>
      </c>
      <c r="S1372" s="45">
        <v>1448.9245773432301</v>
      </c>
      <c r="T1372" s="140">
        <v>0.96153528643718</v>
      </c>
      <c r="U1372" s="44">
        <v>1542.0258380847799</v>
      </c>
      <c r="V1372" s="45">
        <v>1432.3664033477401</v>
      </c>
      <c r="W1372" s="99">
        <v>0.95054695148545998</v>
      </c>
      <c r="X1372" s="86">
        <v>1517.56576506649</v>
      </c>
      <c r="Y1372" s="44">
        <v>1550.8229618790699</v>
      </c>
      <c r="Z1372" s="45">
        <v>1459.26448922964</v>
      </c>
      <c r="AA1372" s="46">
        <v>0.96158237278482095</v>
      </c>
      <c r="AB1372" s="139">
        <v>1552.9540972719501</v>
      </c>
      <c r="AC1372" s="45">
        <v>1442.5790805939801</v>
      </c>
      <c r="AD1372" s="99">
        <v>0.95058752233434995</v>
      </c>
      <c r="AE1372" s="142">
        <v>1527.7546973153001</v>
      </c>
      <c r="AF1372" s="44">
        <v>1561.23518285309</v>
      </c>
      <c r="AG1372" s="45">
        <v>1469.1143265409501</v>
      </c>
      <c r="AH1372" s="140">
        <v>0.96161663199111902</v>
      </c>
      <c r="AI1372" s="44">
        <v>1563.3806266829699</v>
      </c>
      <c r="AJ1372" s="45">
        <v>1452.3101144802499</v>
      </c>
      <c r="AK1372" s="46">
        <v>0.95061734520101404</v>
      </c>
    </row>
    <row r="1373" spans="1:37" x14ac:dyDescent="0.2">
      <c r="A1373" s="35" t="s">
        <v>5869</v>
      </c>
      <c r="B1373" s="35" t="s">
        <v>12978</v>
      </c>
      <c r="C1373" s="85" t="s">
        <v>982</v>
      </c>
      <c r="D1373" s="85" t="s">
        <v>982</v>
      </c>
      <c r="E1373" s="85" t="s">
        <v>12894</v>
      </c>
      <c r="F1373" s="85" t="s">
        <v>219</v>
      </c>
      <c r="G1373" s="85" t="s">
        <v>219</v>
      </c>
      <c r="H1373" s="840">
        <v>1.0219148306967301</v>
      </c>
      <c r="I1373" s="840">
        <v>1.02331914241879</v>
      </c>
      <c r="J1373" s="86">
        <v>10773.916666666701</v>
      </c>
      <c r="K1373" s="44">
        <v>11010.0252263573</v>
      </c>
      <c r="L1373" s="45">
        <v>10358.971127220901</v>
      </c>
      <c r="M1373" s="46">
        <v>0.96148610089685305</v>
      </c>
      <c r="N1373" s="139">
        <v>11025.1551638249</v>
      </c>
      <c r="O1373" s="45">
        <v>10240.664764265901</v>
      </c>
      <c r="P1373" s="99">
        <v>0.95050528801187595</v>
      </c>
      <c r="Q1373" s="86">
        <v>10828.145243851201</v>
      </c>
      <c r="R1373" s="44">
        <v>11065.4422136297</v>
      </c>
      <c r="S1373" s="45">
        <v>10411.6437386298</v>
      </c>
      <c r="T1373" s="140">
        <v>0.96153528643718</v>
      </c>
      <c r="U1373" s="44">
        <v>11080.6483049239</v>
      </c>
      <c r="V1373" s="45">
        <v>10292.660451784501</v>
      </c>
      <c r="W1373" s="99">
        <v>0.95054695148545998</v>
      </c>
      <c r="X1373" s="86">
        <v>10881.653566332599</v>
      </c>
      <c r="Y1373" s="44">
        <v>11120.1231619392</v>
      </c>
      <c r="Z1373" s="45">
        <v>10463.6062561365</v>
      </c>
      <c r="AA1373" s="46">
        <v>0.96158237278482095</v>
      </c>
      <c r="AB1373" s="139">
        <v>11135.4043955978</v>
      </c>
      <c r="AC1373" s="45">
        <v>10343.9641025208</v>
      </c>
      <c r="AD1373" s="99">
        <v>0.95058752233434995</v>
      </c>
      <c r="AE1373" s="142">
        <v>10936.4528407054</v>
      </c>
      <c r="AF1373" s="44">
        <v>11176.1233531322</v>
      </c>
      <c r="AG1373" s="45">
        <v>10516.6749466089</v>
      </c>
      <c r="AH1373" s="140">
        <v>0.96161663199111902</v>
      </c>
      <c r="AI1373" s="44">
        <v>11191.4815420542</v>
      </c>
      <c r="AJ1373" s="45">
        <v>10396.3817653475</v>
      </c>
      <c r="AK1373" s="46">
        <v>0.95061734520101404</v>
      </c>
    </row>
    <row r="1374" spans="1:37" x14ac:dyDescent="0.2">
      <c r="A1374" s="35" t="s">
        <v>5868</v>
      </c>
      <c r="B1374" s="35" t="s">
        <v>11699</v>
      </c>
      <c r="C1374" s="85" t="s">
        <v>982</v>
      </c>
      <c r="D1374" s="85" t="s">
        <v>982</v>
      </c>
      <c r="E1374" s="85" t="s">
        <v>12894</v>
      </c>
      <c r="F1374" s="85" t="s">
        <v>219</v>
      </c>
      <c r="G1374" s="85" t="s">
        <v>219</v>
      </c>
      <c r="H1374" s="840">
        <v>1.0219148306967301</v>
      </c>
      <c r="I1374" s="840">
        <v>1.02331914241879</v>
      </c>
      <c r="J1374" s="86">
        <v>7065.5833333333303</v>
      </c>
      <c r="K1374" s="44">
        <v>7220.4243958569396</v>
      </c>
      <c r="L1374" s="45">
        <v>6793.4601697284497</v>
      </c>
      <c r="M1374" s="46">
        <v>0.96148610089685205</v>
      </c>
      <c r="N1374" s="139">
        <v>7230.34667735517</v>
      </c>
      <c r="O1374" s="45">
        <v>6715.8743212219097</v>
      </c>
      <c r="P1374" s="99">
        <v>0.95050528801187595</v>
      </c>
      <c r="Q1374" s="86">
        <v>7104.0797603417104</v>
      </c>
      <c r="R1374" s="44">
        <v>7259.7644655456297</v>
      </c>
      <c r="S1374" s="45">
        <v>6830.8233672327397</v>
      </c>
      <c r="T1374" s="140">
        <v>0.961535286437181</v>
      </c>
      <c r="U1374" s="44">
        <v>7269.74080802757</v>
      </c>
      <c r="V1374" s="45">
        <v>6752.7613593023698</v>
      </c>
      <c r="W1374" s="99">
        <v>0.95054695148545998</v>
      </c>
      <c r="X1374" s="86">
        <v>7139.4019294787204</v>
      </c>
      <c r="Y1374" s="44">
        <v>7295.8607140391196</v>
      </c>
      <c r="Z1374" s="45">
        <v>6865.1230476126702</v>
      </c>
      <c r="AA1374" s="46">
        <v>0.96158237278482095</v>
      </c>
      <c r="AB1374" s="139">
        <v>7305.8866598572204</v>
      </c>
      <c r="AC1374" s="45">
        <v>6786.6263910922598</v>
      </c>
      <c r="AD1374" s="99">
        <v>0.95058752233435095</v>
      </c>
      <c r="AE1374" s="142">
        <v>7179.0149466060202</v>
      </c>
      <c r="AF1374" s="44">
        <v>7336.3418437301498</v>
      </c>
      <c r="AG1374" s="45">
        <v>6903.4601739691898</v>
      </c>
      <c r="AH1374" s="140">
        <v>0.96161663199111902</v>
      </c>
      <c r="AI1374" s="44">
        <v>7346.42341857255</v>
      </c>
      <c r="AJ1374" s="45">
        <v>6824.4961297010204</v>
      </c>
      <c r="AK1374" s="46">
        <v>0.95061734520101404</v>
      </c>
    </row>
    <row r="1375" spans="1:37" x14ac:dyDescent="0.2">
      <c r="A1375" s="35" t="s">
        <v>5867</v>
      </c>
      <c r="B1375" s="35" t="s">
        <v>11698</v>
      </c>
      <c r="C1375" s="85" t="s">
        <v>982</v>
      </c>
      <c r="D1375" s="85" t="s">
        <v>982</v>
      </c>
      <c r="E1375" s="85" t="s">
        <v>12894</v>
      </c>
      <c r="F1375" s="85" t="s">
        <v>219</v>
      </c>
      <c r="G1375" s="85" t="s">
        <v>219</v>
      </c>
      <c r="H1375" s="840">
        <v>1.0219148306967301</v>
      </c>
      <c r="I1375" s="840">
        <v>1.02331914241879</v>
      </c>
      <c r="J1375" s="86">
        <v>4047.5833333333298</v>
      </c>
      <c r="K1375" s="44">
        <v>4136.2854368142198</v>
      </c>
      <c r="L1375" s="45">
        <v>3891.69511722175</v>
      </c>
      <c r="M1375" s="46">
        <v>0.96148610089685305</v>
      </c>
      <c r="N1375" s="139">
        <v>4141.9695055352604</v>
      </c>
      <c r="O1375" s="45">
        <v>3847.24936200207</v>
      </c>
      <c r="P1375" s="99">
        <v>0.95050528801187595</v>
      </c>
      <c r="Q1375" s="86">
        <v>4065.4534644801802</v>
      </c>
      <c r="R1375" s="44">
        <v>4154.5471888596803</v>
      </c>
      <c r="S1375" s="45">
        <v>3909.0769614659798</v>
      </c>
      <c r="T1375" s="140">
        <v>0.961535286437181</v>
      </c>
      <c r="U1375" s="44">
        <v>4160.2563528153596</v>
      </c>
      <c r="V1375" s="45">
        <v>3864.4043970676298</v>
      </c>
      <c r="W1375" s="99">
        <v>0.95054695148545998</v>
      </c>
      <c r="X1375" s="86">
        <v>4084.0670189743901</v>
      </c>
      <c r="Y1375" s="44">
        <v>4173.5686562493001</v>
      </c>
      <c r="Z1375" s="45">
        <v>3927.16685471763</v>
      </c>
      <c r="AA1375" s="46">
        <v>0.96158237278482095</v>
      </c>
      <c r="AB1375" s="139">
        <v>4179.3039594377396</v>
      </c>
      <c r="AC1375" s="45">
        <v>3882.26314861431</v>
      </c>
      <c r="AD1375" s="99">
        <v>0.95058752233434995</v>
      </c>
      <c r="AE1375" s="142">
        <v>4105.8494080548198</v>
      </c>
      <c r="AF1375" s="44">
        <v>4195.8284026985903</v>
      </c>
      <c r="AG1375" s="45">
        <v>3948.2530792364</v>
      </c>
      <c r="AH1375" s="140">
        <v>0.96161663199111902</v>
      </c>
      <c r="AI1375" s="44">
        <v>4201.5942951513498</v>
      </c>
      <c r="AJ1375" s="45">
        <v>3903.0916640802202</v>
      </c>
      <c r="AK1375" s="46">
        <v>0.95061734520101404</v>
      </c>
    </row>
    <row r="1376" spans="1:37" x14ac:dyDescent="0.2">
      <c r="A1376" s="35" t="s">
        <v>5866</v>
      </c>
      <c r="B1376" s="35" t="s">
        <v>11697</v>
      </c>
      <c r="C1376" s="85" t="s">
        <v>982</v>
      </c>
      <c r="D1376" s="85" t="s">
        <v>982</v>
      </c>
      <c r="E1376" s="85" t="s">
        <v>12894</v>
      </c>
      <c r="F1376" s="85" t="s">
        <v>219</v>
      </c>
      <c r="G1376" s="85" t="s">
        <v>219</v>
      </c>
      <c r="H1376" s="840">
        <v>1.0219148306967301</v>
      </c>
      <c r="I1376" s="840">
        <v>1.02331914241879</v>
      </c>
      <c r="J1376" s="86">
        <v>1171.8333333333301</v>
      </c>
      <c r="K1376" s="44">
        <v>1197.51386243811</v>
      </c>
      <c r="L1376" s="45">
        <v>1126.70146256763</v>
      </c>
      <c r="M1376" s="46">
        <v>0.96148610089685305</v>
      </c>
      <c r="N1376" s="139">
        <v>1199.1594817244199</v>
      </c>
      <c r="O1376" s="45">
        <v>1113.8337800019201</v>
      </c>
      <c r="P1376" s="99">
        <v>0.95050528801187595</v>
      </c>
      <c r="Q1376" s="86">
        <v>1175.1806703626601</v>
      </c>
      <c r="R1376" s="44">
        <v>1200.93455579172</v>
      </c>
      <c r="S1376" s="45">
        <v>1129.9776824926</v>
      </c>
      <c r="T1376" s="140">
        <v>0.961535286437181</v>
      </c>
      <c r="U1376" s="44">
        <v>1202.58487578266</v>
      </c>
      <c r="V1376" s="45">
        <v>1117.0644036578699</v>
      </c>
      <c r="W1376" s="99">
        <v>0.95054695148545998</v>
      </c>
      <c r="X1376" s="86">
        <v>1179.0114022538701</v>
      </c>
      <c r="Y1376" s="44">
        <v>1204.8492375237699</v>
      </c>
      <c r="Z1376" s="45">
        <v>1133.7165817196301</v>
      </c>
      <c r="AA1376" s="46">
        <v>0.96158237278482095</v>
      </c>
      <c r="AB1376" s="139">
        <v>1206.5049370564</v>
      </c>
      <c r="AC1376" s="45">
        <v>1120.75352767245</v>
      </c>
      <c r="AD1376" s="99">
        <v>0.95058752233434995</v>
      </c>
      <c r="AE1376" s="142">
        <v>1183.08827116251</v>
      </c>
      <c r="AF1376" s="44">
        <v>1209.01545032432</v>
      </c>
      <c r="AG1376" s="45">
        <v>1137.6773586634899</v>
      </c>
      <c r="AH1376" s="140">
        <v>0.96161663199111902</v>
      </c>
      <c r="AI1376" s="44">
        <v>1210.6768750517499</v>
      </c>
      <c r="AJ1376" s="45">
        <v>1124.66423147096</v>
      </c>
      <c r="AK1376" s="46">
        <v>0.95061734520101404</v>
      </c>
    </row>
    <row r="1377" spans="1:37" x14ac:dyDescent="0.2">
      <c r="A1377" s="35" t="s">
        <v>5865</v>
      </c>
      <c r="B1377" s="35" t="s">
        <v>11696</v>
      </c>
      <c r="C1377" s="85" t="s">
        <v>1078</v>
      </c>
      <c r="D1377" s="85" t="s">
        <v>13395</v>
      </c>
      <c r="E1377" s="85" t="s">
        <v>12900</v>
      </c>
      <c r="F1377" s="85" t="s">
        <v>418</v>
      </c>
      <c r="G1377" s="85" t="s">
        <v>418</v>
      </c>
      <c r="H1377" s="840">
        <v>1.0822978781727</v>
      </c>
      <c r="I1377" s="840">
        <v>1.08878101838387</v>
      </c>
      <c r="J1377" s="86">
        <v>14558.25</v>
      </c>
      <c r="K1377" s="44">
        <v>15756.3630849078</v>
      </c>
      <c r="L1377" s="45">
        <v>14824.6445317702</v>
      </c>
      <c r="M1377" s="46">
        <v>1.01829852707367</v>
      </c>
      <c r="N1377" s="139">
        <v>15850.746260886999</v>
      </c>
      <c r="O1377" s="45">
        <v>14722.8929034748</v>
      </c>
      <c r="P1377" s="99">
        <v>1.01130925100715</v>
      </c>
      <c r="Q1377" s="86">
        <v>14557.2395511138</v>
      </c>
      <c r="R1377" s="44">
        <v>15755.269478222201</v>
      </c>
      <c r="S1377" s="45">
        <v>14824.373906295899</v>
      </c>
      <c r="T1377" s="140">
        <v>1.01835061889613</v>
      </c>
      <c r="U1377" s="44">
        <v>15849.646103319599</v>
      </c>
      <c r="V1377" s="45">
        <v>14722.516330558599</v>
      </c>
      <c r="W1377" s="99">
        <v>1.0113535796992601</v>
      </c>
      <c r="X1377" s="86">
        <v>14583.7001767733</v>
      </c>
      <c r="Y1377" s="44">
        <v>15783.907757228701</v>
      </c>
      <c r="Z1377" s="45">
        <v>14852.047369412299</v>
      </c>
      <c r="AA1377" s="46">
        <v>1.01840048748851</v>
      </c>
      <c r="AB1377" s="139">
        <v>15878.455930272299</v>
      </c>
      <c r="AC1377" s="45">
        <v>14749.9069015515</v>
      </c>
      <c r="AD1377" s="99">
        <v>1.01139674587132</v>
      </c>
      <c r="AE1377" s="142">
        <v>14652.122441473</v>
      </c>
      <c r="AF1377" s="44">
        <v>15857.961029132901</v>
      </c>
      <c r="AG1377" s="45">
        <v>14922.260267702</v>
      </c>
      <c r="AH1377" s="140">
        <v>1.0184367710076201</v>
      </c>
      <c r="AI1377" s="44">
        <v>15952.952793312101</v>
      </c>
      <c r="AJ1377" s="45">
        <v>14819.573878633801</v>
      </c>
      <c r="AK1377" s="46">
        <v>1.0114284765111501</v>
      </c>
    </row>
    <row r="1378" spans="1:37" x14ac:dyDescent="0.2">
      <c r="A1378" s="35" t="s">
        <v>5864</v>
      </c>
      <c r="B1378" s="35" t="s">
        <v>11695</v>
      </c>
      <c r="C1378" s="85" t="s">
        <v>1078</v>
      </c>
      <c r="D1378" s="85" t="s">
        <v>13395</v>
      </c>
      <c r="E1378" s="85" t="s">
        <v>12900</v>
      </c>
      <c r="F1378" s="85" t="s">
        <v>418</v>
      </c>
      <c r="G1378" s="85" t="s">
        <v>418</v>
      </c>
      <c r="H1378" s="840">
        <v>1.0822978781727</v>
      </c>
      <c r="I1378" s="840">
        <v>1.08878101838387</v>
      </c>
      <c r="J1378" s="86">
        <v>23115.833333333299</v>
      </c>
      <c r="K1378" s="44">
        <v>25018.2173688605</v>
      </c>
      <c r="L1378" s="45">
        <v>23538.8190354137</v>
      </c>
      <c r="M1378" s="46">
        <v>1.01829852707367</v>
      </c>
      <c r="N1378" s="139">
        <v>25168.080557458499</v>
      </c>
      <c r="O1378" s="45">
        <v>23377.256094739401</v>
      </c>
      <c r="P1378" s="99">
        <v>1.01130925100715</v>
      </c>
      <c r="Q1378" s="86">
        <v>23135.0332274578</v>
      </c>
      <c r="R1378" s="44">
        <v>25038.997373532598</v>
      </c>
      <c r="S1378" s="45">
        <v>23559.575405364201</v>
      </c>
      <c r="T1378" s="140">
        <v>1.01835061889613</v>
      </c>
      <c r="U1378" s="44">
        <v>25188.985037736202</v>
      </c>
      <c r="V1378" s="45">
        <v>23397.698671050799</v>
      </c>
      <c r="W1378" s="99">
        <v>1.0113535796992601</v>
      </c>
      <c r="X1378" s="86">
        <v>23197.3082665564</v>
      </c>
      <c r="Y1378" s="44">
        <v>25106.397516212099</v>
      </c>
      <c r="Z1378" s="45">
        <v>23624.150047082301</v>
      </c>
      <c r="AA1378" s="46">
        <v>1.01840048748851</v>
      </c>
      <c r="AB1378" s="139">
        <v>25256.7889182258</v>
      </c>
      <c r="AC1378" s="45">
        <v>23461.682093768999</v>
      </c>
      <c r="AD1378" s="99">
        <v>1.01139674587132</v>
      </c>
      <c r="AE1378" s="142">
        <v>23317.305442954501</v>
      </c>
      <c r="AF1378" s="44">
        <v>25236.270205614499</v>
      </c>
      <c r="AG1378" s="45">
        <v>23747.201263920899</v>
      </c>
      <c r="AH1378" s="140">
        <v>1.0184367710076201</v>
      </c>
      <c r="AI1378" s="44">
        <v>25387.439566147699</v>
      </c>
      <c r="AJ1378" s="45">
        <v>23583.7867205125</v>
      </c>
      <c r="AK1378" s="46">
        <v>1.0114284765111501</v>
      </c>
    </row>
    <row r="1379" spans="1:37" x14ac:dyDescent="0.2">
      <c r="A1379" s="35" t="s">
        <v>5863</v>
      </c>
      <c r="B1379" s="35" t="s">
        <v>11694</v>
      </c>
      <c r="C1379" s="85" t="s">
        <v>1078</v>
      </c>
      <c r="D1379" s="85" t="s">
        <v>13395</v>
      </c>
      <c r="E1379" s="85" t="s">
        <v>12900</v>
      </c>
      <c r="F1379" s="85" t="s">
        <v>418</v>
      </c>
      <c r="G1379" s="85" t="s">
        <v>418</v>
      </c>
      <c r="H1379" s="840">
        <v>1.0822978781727</v>
      </c>
      <c r="I1379" s="840">
        <v>1.08878101838387</v>
      </c>
      <c r="J1379" s="86">
        <v>10989.75</v>
      </c>
      <c r="K1379" s="44">
        <v>11894.183106648499</v>
      </c>
      <c r="L1379" s="45">
        <v>11190.846237907799</v>
      </c>
      <c r="M1379" s="46">
        <v>1.01829852707367</v>
      </c>
      <c r="N1379" s="139">
        <v>11965.4311967841</v>
      </c>
      <c r="O1379" s="45">
        <v>11114.0358412558</v>
      </c>
      <c r="P1379" s="99">
        <v>1.01130925100715</v>
      </c>
      <c r="Q1379" s="86">
        <v>11015.5849974502</v>
      </c>
      <c r="R1379" s="44">
        <v>11922.1442695715</v>
      </c>
      <c r="S1379" s="45">
        <v>11217.727799656401</v>
      </c>
      <c r="T1379" s="140">
        <v>1.01835061889613</v>
      </c>
      <c r="U1379" s="44">
        <v>11993.5598516179</v>
      </c>
      <c r="V1379" s="45">
        <v>11140.651319652799</v>
      </c>
      <c r="W1379" s="99">
        <v>1.0113535796992601</v>
      </c>
      <c r="X1379" s="86">
        <v>11051.8759750521</v>
      </c>
      <c r="Y1379" s="44">
        <v>11961.4219176267</v>
      </c>
      <c r="Z1379" s="45">
        <v>11255.2358806556</v>
      </c>
      <c r="AA1379" s="46">
        <v>1.01840048748851</v>
      </c>
      <c r="AB1379" s="139">
        <v>12033.072779169401</v>
      </c>
      <c r="AC1379" s="45">
        <v>11177.831396941099</v>
      </c>
      <c r="AD1379" s="99">
        <v>1.01139674587132</v>
      </c>
      <c r="AE1379" s="142">
        <v>11105.1112785246</v>
      </c>
      <c r="AF1379" s="44">
        <v>12019.0383736189</v>
      </c>
      <c r="AG1379" s="45">
        <v>11309.8536721809</v>
      </c>
      <c r="AH1379" s="140">
        <v>1.0184367710076201</v>
      </c>
      <c r="AI1379" s="44">
        <v>12091.0343670982</v>
      </c>
      <c r="AJ1379" s="45">
        <v>11232.0257819249</v>
      </c>
      <c r="AK1379" s="46">
        <v>1.0114284765111501</v>
      </c>
    </row>
    <row r="1380" spans="1:37" x14ac:dyDescent="0.2">
      <c r="A1380" s="35" t="s">
        <v>5862</v>
      </c>
      <c r="B1380" s="35" t="s">
        <v>11693</v>
      </c>
      <c r="C1380" s="85" t="s">
        <v>1078</v>
      </c>
      <c r="D1380" s="85" t="s">
        <v>13395</v>
      </c>
      <c r="E1380" s="85" t="s">
        <v>12900</v>
      </c>
      <c r="F1380" s="85" t="s">
        <v>415</v>
      </c>
      <c r="G1380" s="85" t="s">
        <v>415</v>
      </c>
      <c r="H1380" s="840">
        <v>1.04313490249981</v>
      </c>
      <c r="I1380" s="840">
        <v>1.0854245220535299</v>
      </c>
      <c r="J1380" s="86">
        <v>14149.416666666701</v>
      </c>
      <c r="K1380" s="44">
        <v>14759.7503750126</v>
      </c>
      <c r="L1380" s="45">
        <v>13886.9643653241</v>
      </c>
      <c r="M1380" s="46">
        <v>0.98145136951399503</v>
      </c>
      <c r="N1380" s="139">
        <v>15358.123822752899</v>
      </c>
      <c r="O1380" s="45">
        <v>14265.3228131382</v>
      </c>
      <c r="P1380" s="99">
        <v>1.0081915847983001</v>
      </c>
      <c r="Q1380" s="86">
        <v>14251.451873104301</v>
      </c>
      <c r="R1380" s="44">
        <v>14866.1868601315</v>
      </c>
      <c r="S1380" s="45">
        <v>13987.8224793347</v>
      </c>
      <c r="T1380" s="140">
        <v>0.98150157639256597</v>
      </c>
      <c r="U1380" s="44">
        <v>15468.875337933099</v>
      </c>
      <c r="V1380" s="45">
        <v>14368.8236502894</v>
      </c>
      <c r="W1380" s="99">
        <v>1.0082357768338399</v>
      </c>
      <c r="X1380" s="86">
        <v>14350.4811273466</v>
      </c>
      <c r="Y1380" s="44">
        <v>14969.4877316001</v>
      </c>
      <c r="Z1380" s="45">
        <v>14085.7095913868</v>
      </c>
      <c r="AA1380" s="46">
        <v>0.98154964048869098</v>
      </c>
      <c r="AB1380" s="139">
        <v>15576.364118888399</v>
      </c>
      <c r="AC1380" s="45">
        <v>14469.2860330489</v>
      </c>
      <c r="AD1380" s="99">
        <v>1.0082788099331299</v>
      </c>
      <c r="AE1380" s="142">
        <v>14443.115007361301</v>
      </c>
      <c r="AF1380" s="44">
        <v>15066.117364997401</v>
      </c>
      <c r="AG1380" s="45">
        <v>14177.1394273964</v>
      </c>
      <c r="AH1380" s="140">
        <v>0.98158461108775497</v>
      </c>
      <c r="AI1380" s="44">
        <v>15676.911203829201</v>
      </c>
      <c r="AJ1380" s="45">
        <v>14563.1436878147</v>
      </c>
      <c r="AK1380" s="46">
        <v>1.00831044275368</v>
      </c>
    </row>
    <row r="1381" spans="1:37" x14ac:dyDescent="0.2">
      <c r="A1381" s="35" t="s">
        <v>5861</v>
      </c>
      <c r="B1381" s="35" t="s">
        <v>11692</v>
      </c>
      <c r="C1381" s="85" t="s">
        <v>1078</v>
      </c>
      <c r="D1381" s="85" t="s">
        <v>13395</v>
      </c>
      <c r="E1381" s="85" t="s">
        <v>12900</v>
      </c>
      <c r="F1381" s="85" t="s">
        <v>418</v>
      </c>
      <c r="G1381" s="85" t="s">
        <v>418</v>
      </c>
      <c r="H1381" s="840">
        <v>1.0822978781727</v>
      </c>
      <c r="I1381" s="840">
        <v>1.08878101838387</v>
      </c>
      <c r="J1381" s="86">
        <v>15696.166666666701</v>
      </c>
      <c r="K1381" s="44">
        <v>16987.927878778501</v>
      </c>
      <c r="L1381" s="45">
        <v>15983.3833973694</v>
      </c>
      <c r="M1381" s="46">
        <v>1.01829852707367</v>
      </c>
      <c r="N1381" s="139">
        <v>17089.688328056302</v>
      </c>
      <c r="O1381" s="45">
        <v>15873.678555349999</v>
      </c>
      <c r="P1381" s="99">
        <v>1.01130925100715</v>
      </c>
      <c r="Q1381" s="86">
        <v>15703.1154680524</v>
      </c>
      <c r="R1381" s="44">
        <v>16995.448551773999</v>
      </c>
      <c r="S1381" s="45">
        <v>15991.277355488501</v>
      </c>
      <c r="T1381" s="140">
        <v>1.01835061889613</v>
      </c>
      <c r="U1381" s="44">
        <v>17097.254051105501</v>
      </c>
      <c r="V1381" s="45">
        <v>15881.4020410456</v>
      </c>
      <c r="W1381" s="99">
        <v>1.0113535796992601</v>
      </c>
      <c r="X1381" s="86">
        <v>15752.0491920519</v>
      </c>
      <c r="Y1381" s="44">
        <v>17048.409417429899</v>
      </c>
      <c r="Z1381" s="45">
        <v>16041.8945761287</v>
      </c>
      <c r="AA1381" s="46">
        <v>1.01840048748851</v>
      </c>
      <c r="AB1381" s="139">
        <v>17150.532160955099</v>
      </c>
      <c r="AC1381" s="45">
        <v>15931.571293646301</v>
      </c>
      <c r="AD1381" s="99">
        <v>1.01139674587132</v>
      </c>
      <c r="AE1381" s="142">
        <v>15850.269448614499</v>
      </c>
      <c r="AF1381" s="44">
        <v>17154.712992701101</v>
      </c>
      <c r="AG1381" s="45">
        <v>16142.497236847699</v>
      </c>
      <c r="AH1381" s="140">
        <v>1.0184367710076201</v>
      </c>
      <c r="AI1381" s="44">
        <v>17257.472511921202</v>
      </c>
      <c r="AJ1381" s="45">
        <v>16031.4138807034</v>
      </c>
      <c r="AK1381" s="46">
        <v>1.0114284765111501</v>
      </c>
    </row>
    <row r="1382" spans="1:37" x14ac:dyDescent="0.2">
      <c r="A1382" s="35" t="s">
        <v>5860</v>
      </c>
      <c r="B1382" s="35" t="s">
        <v>11691</v>
      </c>
      <c r="C1382" s="85" t="s">
        <v>1078</v>
      </c>
      <c r="D1382" s="85" t="s">
        <v>13395</v>
      </c>
      <c r="E1382" s="85" t="s">
        <v>12900</v>
      </c>
      <c r="F1382" s="85" t="s">
        <v>416</v>
      </c>
      <c r="G1382" s="85" t="s">
        <v>416</v>
      </c>
      <c r="H1382" s="840">
        <v>1.03507146583918</v>
      </c>
      <c r="I1382" s="840">
        <v>1.0828852199525301</v>
      </c>
      <c r="J1382" s="86">
        <v>19860.75</v>
      </c>
      <c r="K1382" s="44">
        <v>20557.2956151656</v>
      </c>
      <c r="L1382" s="45">
        <v>19341.684269846301</v>
      </c>
      <c r="M1382" s="46">
        <v>0.97386474679185298</v>
      </c>
      <c r="N1382" s="139">
        <v>21506.9126321722</v>
      </c>
      <c r="O1382" s="45">
        <v>19976.5970734896</v>
      </c>
      <c r="P1382" s="99">
        <v>1.00583296569815</v>
      </c>
      <c r="Q1382" s="86">
        <v>19918.6951314131</v>
      </c>
      <c r="R1382" s="44">
        <v>20617.272967275501</v>
      </c>
      <c r="S1382" s="45">
        <v>19399.107315652702</v>
      </c>
      <c r="T1382" s="140">
        <v>0.97391456557106704</v>
      </c>
      <c r="U1382" s="44">
        <v>21569.660558547599</v>
      </c>
      <c r="V1382" s="45">
        <v>20035.758385249501</v>
      </c>
      <c r="W1382" s="99">
        <v>1.0058770543483899</v>
      </c>
      <c r="X1382" s="86">
        <v>19983.164775834299</v>
      </c>
      <c r="Y1382" s="44">
        <v>20684.0036566288</v>
      </c>
      <c r="Z1382" s="45">
        <v>19462.848289686499</v>
      </c>
      <c r="AA1382" s="46">
        <v>0.97396225813155102</v>
      </c>
      <c r="AB1382" s="139">
        <v>21639.473783627</v>
      </c>
      <c r="AC1382" s="45">
        <v>20101.464847003499</v>
      </c>
      <c r="AD1382" s="99">
        <v>1.0059199867736801</v>
      </c>
      <c r="AE1382" s="142">
        <v>20052.652265368499</v>
      </c>
      <c r="AF1382" s="44">
        <v>20755.928174278401</v>
      </c>
      <c r="AG1382" s="45">
        <v>19531.222314477302</v>
      </c>
      <c r="AH1382" s="140">
        <v>0.97399695840775502</v>
      </c>
      <c r="AI1382" s="44">
        <v>21714.720759015199</v>
      </c>
      <c r="AJ1382" s="45">
        <v>20171.996539539501</v>
      </c>
      <c r="AK1382" s="46">
        <v>1.00595154559066</v>
      </c>
    </row>
    <row r="1383" spans="1:37" x14ac:dyDescent="0.2">
      <c r="A1383" s="35" t="s">
        <v>5859</v>
      </c>
      <c r="B1383" s="35" t="s">
        <v>11690</v>
      </c>
      <c r="C1383" s="85" t="s">
        <v>1078</v>
      </c>
      <c r="D1383" s="85" t="s">
        <v>13395</v>
      </c>
      <c r="E1383" s="85" t="s">
        <v>12900</v>
      </c>
      <c r="F1383" s="85" t="s">
        <v>415</v>
      </c>
      <c r="G1383" s="85" t="s">
        <v>415</v>
      </c>
      <c r="H1383" s="840">
        <v>1.04313490249981</v>
      </c>
      <c r="I1383" s="840">
        <v>1.0854245220535299</v>
      </c>
      <c r="J1383" s="86">
        <v>11474.833333333299</v>
      </c>
      <c r="K1383" s="44">
        <v>11969.799150368301</v>
      </c>
      <c r="L1383" s="45">
        <v>11261.9908899448</v>
      </c>
      <c r="M1383" s="46">
        <v>0.98145136951399503</v>
      </c>
      <c r="N1383" s="139">
        <v>12455.0654864772</v>
      </c>
      <c r="O1383" s="45">
        <v>11568.8304036297</v>
      </c>
      <c r="P1383" s="99">
        <v>1.0081915847983001</v>
      </c>
      <c r="Q1383" s="86">
        <v>11563.406988413701</v>
      </c>
      <c r="R1383" s="44">
        <v>12062.193421424599</v>
      </c>
      <c r="S1383" s="45">
        <v>11349.5021875969</v>
      </c>
      <c r="T1383" s="140">
        <v>0.98150157639256597</v>
      </c>
      <c r="U1383" s="44">
        <v>12551.2055037094</v>
      </c>
      <c r="V1383" s="45">
        <v>11658.6406278091</v>
      </c>
      <c r="W1383" s="99">
        <v>1.0082357768338399</v>
      </c>
      <c r="X1383" s="86">
        <v>11651.295903059499</v>
      </c>
      <c r="Y1383" s="44">
        <v>12153.8734158344</v>
      </c>
      <c r="Z1383" s="45">
        <v>11436.3253048754</v>
      </c>
      <c r="AA1383" s="46">
        <v>0.98154964048869098</v>
      </c>
      <c r="AB1383" s="139">
        <v>12646.6022868825</v>
      </c>
      <c r="AC1383" s="45">
        <v>11747.7547673155</v>
      </c>
      <c r="AD1383" s="99">
        <v>1.0082788099331299</v>
      </c>
      <c r="AE1383" s="142">
        <v>11734.9209461924</v>
      </c>
      <c r="AF1383" s="44">
        <v>12241.105617049499</v>
      </c>
      <c r="AG1383" s="45">
        <v>11518.817813113899</v>
      </c>
      <c r="AH1383" s="140">
        <v>0.98158461108775497</v>
      </c>
      <c r="AI1383" s="44">
        <v>12737.3709593569</v>
      </c>
      <c r="AJ1383" s="45">
        <v>11832.4433349347</v>
      </c>
      <c r="AK1383" s="46">
        <v>1.00831044275368</v>
      </c>
    </row>
    <row r="1384" spans="1:37" x14ac:dyDescent="0.2">
      <c r="A1384" s="35" t="s">
        <v>5858</v>
      </c>
      <c r="B1384" s="35" t="s">
        <v>11689</v>
      </c>
      <c r="C1384" s="85" t="s">
        <v>1078</v>
      </c>
      <c r="D1384" s="85" t="s">
        <v>13395</v>
      </c>
      <c r="E1384" s="85" t="s">
        <v>12900</v>
      </c>
      <c r="F1384" s="85" t="s">
        <v>416</v>
      </c>
      <c r="G1384" s="85" t="s">
        <v>416</v>
      </c>
      <c r="H1384" s="840">
        <v>1.03507146583918</v>
      </c>
      <c r="I1384" s="840">
        <v>1.0828852199525301</v>
      </c>
      <c r="J1384" s="86">
        <v>9690.6666666666697</v>
      </c>
      <c r="K1384" s="44">
        <v>10030.5325516256</v>
      </c>
      <c r="L1384" s="45">
        <v>9437.3986395775901</v>
      </c>
      <c r="M1384" s="46">
        <v>0.97386474679185298</v>
      </c>
      <c r="N1384" s="139">
        <v>10493.879704819999</v>
      </c>
      <c r="O1384" s="45">
        <v>9747.19199292556</v>
      </c>
      <c r="P1384" s="99">
        <v>1.00583296569815</v>
      </c>
      <c r="Q1384" s="86">
        <v>9732.64068125632</v>
      </c>
      <c r="R1384" s="44">
        <v>10073.978656433999</v>
      </c>
      <c r="S1384" s="45">
        <v>9478.7605209450394</v>
      </c>
      <c r="T1384" s="140">
        <v>0.97391456557106704</v>
      </c>
      <c r="U1384" s="44">
        <v>10539.3327448412</v>
      </c>
      <c r="V1384" s="45">
        <v>9789.8399394934495</v>
      </c>
      <c r="W1384" s="99">
        <v>1.0058770543483899</v>
      </c>
      <c r="X1384" s="86">
        <v>9776.1023392810694</v>
      </c>
      <c r="Y1384" s="44">
        <v>10118.9645785135</v>
      </c>
      <c r="Z1384" s="45">
        <v>9521.55471009133</v>
      </c>
      <c r="AA1384" s="46">
        <v>0.97396225813155102</v>
      </c>
      <c r="AB1384" s="139">
        <v>10586.396731950799</v>
      </c>
      <c r="AC1384" s="45">
        <v>9833.9767358277495</v>
      </c>
      <c r="AD1384" s="99">
        <v>1.0059199867736801</v>
      </c>
      <c r="AE1384" s="142">
        <v>9821.8204317444506</v>
      </c>
      <c r="AF1384" s="44">
        <v>10166.286071495</v>
      </c>
      <c r="AG1384" s="45">
        <v>9566.4232265462397</v>
      </c>
      <c r="AH1384" s="140">
        <v>0.97399695840775502</v>
      </c>
      <c r="AI1384" s="44">
        <v>10635.9041785638</v>
      </c>
      <c r="AJ1384" s="45">
        <v>9880.2754438272295</v>
      </c>
      <c r="AK1384" s="46">
        <v>1.00595154559066</v>
      </c>
    </row>
    <row r="1385" spans="1:37" x14ac:dyDescent="0.2">
      <c r="A1385" s="35" t="s">
        <v>5857</v>
      </c>
      <c r="B1385" s="35" t="s">
        <v>11688</v>
      </c>
      <c r="C1385" s="85" t="s">
        <v>1078</v>
      </c>
      <c r="D1385" s="85" t="s">
        <v>13395</v>
      </c>
      <c r="E1385" s="85" t="s">
        <v>12900</v>
      </c>
      <c r="F1385" s="85" t="s">
        <v>418</v>
      </c>
      <c r="G1385" s="85" t="s">
        <v>418</v>
      </c>
      <c r="H1385" s="840">
        <v>1.0822978781727</v>
      </c>
      <c r="I1385" s="840">
        <v>1.08878101838387</v>
      </c>
      <c r="J1385" s="86">
        <v>11197.416666666701</v>
      </c>
      <c r="K1385" s="44">
        <v>12118.940299349</v>
      </c>
      <c r="L1385" s="45">
        <v>11402.3128986968</v>
      </c>
      <c r="M1385" s="46">
        <v>1.01829852707367</v>
      </c>
      <c r="N1385" s="139">
        <v>12191.5347216018</v>
      </c>
      <c r="O1385" s="45">
        <v>11324.051062381601</v>
      </c>
      <c r="P1385" s="99">
        <v>1.01130925100715</v>
      </c>
      <c r="Q1385" s="86">
        <v>11263.4907404614</v>
      </c>
      <c r="R1385" s="44">
        <v>12190.4521292192</v>
      </c>
      <c r="S1385" s="45">
        <v>11470.1827664796</v>
      </c>
      <c r="T1385" s="140">
        <v>1.01835061889613</v>
      </c>
      <c r="U1385" s="44">
        <v>12263.474918956799</v>
      </c>
      <c r="V1385" s="45">
        <v>11391.371680275101</v>
      </c>
      <c r="W1385" s="99">
        <v>1.0113535796992601</v>
      </c>
      <c r="X1385" s="86">
        <v>11332.4703915832</v>
      </c>
      <c r="Y1385" s="44">
        <v>12265.108659265499</v>
      </c>
      <c r="Z1385" s="45">
        <v>11540.9933712374</v>
      </c>
      <c r="AA1385" s="46">
        <v>1.01840048748851</v>
      </c>
      <c r="AB1385" s="139">
        <v>12338.578653753</v>
      </c>
      <c r="AC1385" s="45">
        <v>11461.6236767303</v>
      </c>
      <c r="AD1385" s="99">
        <v>1.01139674587132</v>
      </c>
      <c r="AE1385" s="142">
        <v>11407.665825973199</v>
      </c>
      <c r="AF1385" s="44">
        <v>12346.4925183541</v>
      </c>
      <c r="AG1385" s="45">
        <v>11617.986348538099</v>
      </c>
      <c r="AH1385" s="140">
        <v>1.0184367710076201</v>
      </c>
      <c r="AI1385" s="44">
        <v>12420.450015386001</v>
      </c>
      <c r="AJ1385" s="45">
        <v>11538.038066912401</v>
      </c>
      <c r="AK1385" s="46">
        <v>1.0114284765111501</v>
      </c>
    </row>
    <row r="1386" spans="1:37" x14ac:dyDescent="0.2">
      <c r="A1386" s="35" t="s">
        <v>5856</v>
      </c>
      <c r="B1386" s="35" t="s">
        <v>11687</v>
      </c>
      <c r="C1386" s="85" t="s">
        <v>1078</v>
      </c>
      <c r="D1386" s="85" t="s">
        <v>13395</v>
      </c>
      <c r="E1386" s="85" t="s">
        <v>12900</v>
      </c>
      <c r="F1386" s="85" t="s">
        <v>418</v>
      </c>
      <c r="G1386" s="85" t="s">
        <v>418</v>
      </c>
      <c r="H1386" s="840">
        <v>1.0822978781727</v>
      </c>
      <c r="I1386" s="840">
        <v>1.08878101838387</v>
      </c>
      <c r="J1386" s="86">
        <v>21197.5</v>
      </c>
      <c r="K1386" s="44">
        <v>22942.009272565901</v>
      </c>
      <c r="L1386" s="45">
        <v>21585.383027643999</v>
      </c>
      <c r="M1386" s="46">
        <v>1.01829852707367</v>
      </c>
      <c r="N1386" s="139">
        <v>23079.435637192099</v>
      </c>
      <c r="O1386" s="45">
        <v>21437.227848224</v>
      </c>
      <c r="P1386" s="99">
        <v>1.01130925100715</v>
      </c>
      <c r="Q1386" s="86">
        <v>21216.802076236901</v>
      </c>
      <c r="R1386" s="44">
        <v>22962.899868721401</v>
      </c>
      <c r="S1386" s="45">
        <v>21606.1435253325</v>
      </c>
      <c r="T1386" s="140">
        <v>1.01835061889613</v>
      </c>
      <c r="U1386" s="44">
        <v>23100.451371414201</v>
      </c>
      <c r="V1386" s="45">
        <v>21457.688729572899</v>
      </c>
      <c r="W1386" s="99">
        <v>1.0113535796992601</v>
      </c>
      <c r="X1386" s="86">
        <v>21265.162608153401</v>
      </c>
      <c r="Y1386" s="44">
        <v>23015.240369801901</v>
      </c>
      <c r="Z1386" s="45">
        <v>21656.4519666659</v>
      </c>
      <c r="AA1386" s="46">
        <v>1.01840048748851</v>
      </c>
      <c r="AB1386" s="139">
        <v>23153.105400603799</v>
      </c>
      <c r="AC1386" s="45">
        <v>21507.516262310801</v>
      </c>
      <c r="AD1386" s="99">
        <v>1.01139674587132</v>
      </c>
      <c r="AE1386" s="142">
        <v>21353.643327319201</v>
      </c>
      <c r="AF1386" s="44">
        <v>23111.0028644142</v>
      </c>
      <c r="AG1386" s="45">
        <v>21747.335559523301</v>
      </c>
      <c r="AH1386" s="140">
        <v>1.0184367710076201</v>
      </c>
      <c r="AI1386" s="44">
        <v>23249.441528124498</v>
      </c>
      <c r="AJ1386" s="45">
        <v>21597.6829385128</v>
      </c>
      <c r="AK1386" s="46">
        <v>1.0114284765111501</v>
      </c>
    </row>
    <row r="1387" spans="1:37" x14ac:dyDescent="0.2">
      <c r="A1387" s="35" t="s">
        <v>5855</v>
      </c>
      <c r="B1387" s="35" t="s">
        <v>11686</v>
      </c>
      <c r="C1387" s="85" t="s">
        <v>1078</v>
      </c>
      <c r="D1387" s="85" t="s">
        <v>13395</v>
      </c>
      <c r="E1387" s="85" t="s">
        <v>12900</v>
      </c>
      <c r="F1387" s="85" t="s">
        <v>417</v>
      </c>
      <c r="G1387" s="85" t="s">
        <v>417</v>
      </c>
      <c r="H1387" s="840">
        <v>1.0778393499352601</v>
      </c>
      <c r="I1387" s="840">
        <v>1.08921289991792</v>
      </c>
      <c r="J1387" s="86">
        <v>23924.083333333299</v>
      </c>
      <c r="K1387" s="44">
        <v>25786.318427797101</v>
      </c>
      <c r="L1387" s="45">
        <v>24261.500094605399</v>
      </c>
      <c r="M1387" s="46">
        <v>1.01410364428893</v>
      </c>
      <c r="N1387" s="139">
        <v>26058.420185377901</v>
      </c>
      <c r="O1387" s="45">
        <v>24204.2439711351</v>
      </c>
      <c r="P1387" s="99">
        <v>1.01171040218755</v>
      </c>
      <c r="Q1387" s="86">
        <v>24119.820012534299</v>
      </c>
      <c r="R1387" s="44">
        <v>25997.291122865499</v>
      </c>
      <c r="S1387" s="45">
        <v>24461.2486437568</v>
      </c>
      <c r="T1387" s="140">
        <v>1.0141555215190301</v>
      </c>
      <c r="U1387" s="44">
        <v>26271.619101350701</v>
      </c>
      <c r="V1387" s="45">
        <v>24403.342429761899</v>
      </c>
      <c r="W1387" s="99">
        <v>1.01175474846331</v>
      </c>
      <c r="X1387" s="86">
        <v>24313.207163034898</v>
      </c>
      <c r="Y1387" s="44">
        <v>26205.731403447</v>
      </c>
      <c r="Z1387" s="45">
        <v>24658.580760891698</v>
      </c>
      <c r="AA1387" s="46">
        <v>1.0142051846776501</v>
      </c>
      <c r="AB1387" s="139">
        <v>26482.2588803543</v>
      </c>
      <c r="AC1387" s="45">
        <v>24600.052721959699</v>
      </c>
      <c r="AD1387" s="99">
        <v>1.01179793175789</v>
      </c>
      <c r="AE1387" s="142">
        <v>24511.3234936031</v>
      </c>
      <c r="AF1387" s="44">
        <v>26419.268980398199</v>
      </c>
      <c r="AG1387" s="45">
        <v>24860.397063889501</v>
      </c>
      <c r="AH1387" s="140">
        <v>1.0142413187267301</v>
      </c>
      <c r="AI1387" s="44">
        <v>26698.049743293701</v>
      </c>
      <c r="AJ1387" s="45">
        <v>24801.284483963998</v>
      </c>
      <c r="AK1387" s="46">
        <v>1.01182967498415</v>
      </c>
    </row>
    <row r="1388" spans="1:37" x14ac:dyDescent="0.2">
      <c r="A1388" s="35" t="s">
        <v>5854</v>
      </c>
      <c r="B1388" s="35" t="s">
        <v>11685</v>
      </c>
      <c r="C1388" s="85" t="s">
        <v>1078</v>
      </c>
      <c r="D1388" s="85" t="s">
        <v>13395</v>
      </c>
      <c r="E1388" s="85" t="s">
        <v>12900</v>
      </c>
      <c r="F1388" s="85" t="s">
        <v>416</v>
      </c>
      <c r="G1388" s="85" t="s">
        <v>416</v>
      </c>
      <c r="H1388" s="840">
        <v>1.03507146583918</v>
      </c>
      <c r="I1388" s="840">
        <v>1.0828852199525301</v>
      </c>
      <c r="J1388" s="86">
        <v>7322.5</v>
      </c>
      <c r="K1388" s="44">
        <v>7579.3108086074199</v>
      </c>
      <c r="L1388" s="45">
        <v>7131.1246083833503</v>
      </c>
      <c r="M1388" s="46">
        <v>0.97386474679185298</v>
      </c>
      <c r="N1388" s="139">
        <v>7929.4270231023902</v>
      </c>
      <c r="O1388" s="45">
        <v>7365.2118913247205</v>
      </c>
      <c r="P1388" s="99">
        <v>1.00583296569815</v>
      </c>
      <c r="Q1388" s="86">
        <v>7353.4458310058499</v>
      </c>
      <c r="R1388" s="44">
        <v>7611.3419552682599</v>
      </c>
      <c r="S1388" s="45">
        <v>7161.6280019544402</v>
      </c>
      <c r="T1388" s="140">
        <v>0.97391456557106704</v>
      </c>
      <c r="U1388" s="44">
        <v>7962.9378061177804</v>
      </c>
      <c r="V1388" s="45">
        <v>7396.6624318026497</v>
      </c>
      <c r="W1388" s="99">
        <v>1.0058770543483899</v>
      </c>
      <c r="X1388" s="86">
        <v>7382.6119335303001</v>
      </c>
      <c r="Y1388" s="44">
        <v>7641.5309557610499</v>
      </c>
      <c r="Z1388" s="45">
        <v>7190.3853896901001</v>
      </c>
      <c r="AA1388" s="46">
        <v>0.97396225813155102</v>
      </c>
      <c r="AB1388" s="139">
        <v>7994.52134746512</v>
      </c>
      <c r="AC1388" s="45">
        <v>7426.3168985319999</v>
      </c>
      <c r="AD1388" s="99">
        <v>1.0059199867736801</v>
      </c>
      <c r="AE1388" s="142">
        <v>7410.6557134840996</v>
      </c>
      <c r="AF1388" s="44">
        <v>7670.5582721855098</v>
      </c>
      <c r="AG1388" s="45">
        <v>7217.95612474056</v>
      </c>
      <c r="AH1388" s="140">
        <v>0.97399695840775502</v>
      </c>
      <c r="AI1388" s="44">
        <v>8024.8895422886999</v>
      </c>
      <c r="AJ1388" s="45">
        <v>7454.7605688195699</v>
      </c>
      <c r="AK1388" s="46">
        <v>1.00595154559066</v>
      </c>
    </row>
    <row r="1389" spans="1:37" x14ac:dyDescent="0.2">
      <c r="A1389" s="35" t="s">
        <v>5853</v>
      </c>
      <c r="B1389" s="35" t="s">
        <v>11684</v>
      </c>
      <c r="C1389" s="85" t="s">
        <v>1078</v>
      </c>
      <c r="D1389" s="85" t="s">
        <v>13395</v>
      </c>
      <c r="E1389" s="85" t="s">
        <v>12900</v>
      </c>
      <c r="F1389" s="85" t="s">
        <v>418</v>
      </c>
      <c r="G1389" s="85" t="s">
        <v>418</v>
      </c>
      <c r="H1389" s="840">
        <v>1.0822978781727</v>
      </c>
      <c r="I1389" s="840">
        <v>1.08878101838387</v>
      </c>
      <c r="J1389" s="86">
        <v>12976.25</v>
      </c>
      <c r="K1389" s="44">
        <v>14044.1678416386</v>
      </c>
      <c r="L1389" s="45">
        <v>13213.6962619397</v>
      </c>
      <c r="M1389" s="46">
        <v>1.01829852707367</v>
      </c>
      <c r="N1389" s="139">
        <v>14128.294689803701</v>
      </c>
      <c r="O1389" s="45">
        <v>13123.001668381499</v>
      </c>
      <c r="P1389" s="99">
        <v>1.01130925100715</v>
      </c>
      <c r="Q1389" s="86">
        <v>13003.2053297531</v>
      </c>
      <c r="R1389" s="44">
        <v>14073.3415378357</v>
      </c>
      <c r="S1389" s="45">
        <v>13241.8221951875</v>
      </c>
      <c r="T1389" s="140">
        <v>1.01835061889613</v>
      </c>
      <c r="U1389" s="44">
        <v>14157.6431411831</v>
      </c>
      <c r="V1389" s="45">
        <v>13150.838257810299</v>
      </c>
      <c r="W1389" s="99">
        <v>1.0113535796992601</v>
      </c>
      <c r="X1389" s="86">
        <v>13041.830835643699</v>
      </c>
      <c r="Y1389" s="44">
        <v>14115.145840904601</v>
      </c>
      <c r="Z1389" s="45">
        <v>13281.8068807623</v>
      </c>
      <c r="AA1389" s="46">
        <v>1.01840048748851</v>
      </c>
      <c r="AB1389" s="139">
        <v>14199.697858822299</v>
      </c>
      <c r="AC1389" s="45">
        <v>13190.4652673743</v>
      </c>
      <c r="AD1389" s="99">
        <v>1.01139674587132</v>
      </c>
      <c r="AE1389" s="142">
        <v>13098.6774509107</v>
      </c>
      <c r="AF1389" s="44">
        <v>14176.670811989299</v>
      </c>
      <c r="AG1389" s="45">
        <v>13340.1747675758</v>
      </c>
      <c r="AH1389" s="140">
        <v>1.0184367710076201</v>
      </c>
      <c r="AI1389" s="44">
        <v>14261.5913744843</v>
      </c>
      <c r="AJ1389" s="45">
        <v>13248.3753784855</v>
      </c>
      <c r="AK1389" s="46">
        <v>1.0114284765111501</v>
      </c>
    </row>
    <row r="1390" spans="1:37" x14ac:dyDescent="0.2">
      <c r="A1390" s="35" t="s">
        <v>5852</v>
      </c>
      <c r="B1390" s="35" t="s">
        <v>10891</v>
      </c>
      <c r="C1390" s="85" t="s">
        <v>1078</v>
      </c>
      <c r="D1390" s="85" t="s">
        <v>13395</v>
      </c>
      <c r="E1390" s="85" t="s">
        <v>12900</v>
      </c>
      <c r="F1390" s="85" t="s">
        <v>418</v>
      </c>
      <c r="G1390" s="85" t="s">
        <v>418</v>
      </c>
      <c r="H1390" s="840">
        <v>1.0822978781727</v>
      </c>
      <c r="I1390" s="840">
        <v>1.08878101838387</v>
      </c>
      <c r="J1390" s="86">
        <v>9106.1666666666697</v>
      </c>
      <c r="K1390" s="44">
        <v>9855.5848616203402</v>
      </c>
      <c r="L1390" s="45">
        <v>9272.7961039539805</v>
      </c>
      <c r="M1390" s="46">
        <v>1.01829852707367</v>
      </c>
      <c r="N1390" s="139">
        <v>9914.6214169065806</v>
      </c>
      <c r="O1390" s="45">
        <v>9209.1505912129105</v>
      </c>
      <c r="P1390" s="99">
        <v>1.01130925100715</v>
      </c>
      <c r="Q1390" s="86">
        <v>9102.4047897233704</v>
      </c>
      <c r="R1390" s="44">
        <v>9851.5133901866593</v>
      </c>
      <c r="S1390" s="45">
        <v>9269.4395510578906</v>
      </c>
      <c r="T1390" s="140">
        <v>1.01835061889613</v>
      </c>
      <c r="U1390" s="44">
        <v>9910.5255566972301</v>
      </c>
      <c r="V1390" s="45">
        <v>9205.7496679584292</v>
      </c>
      <c r="W1390" s="99">
        <v>1.0113535796992601</v>
      </c>
      <c r="X1390" s="86">
        <v>9112.8719946250403</v>
      </c>
      <c r="Y1390" s="44">
        <v>9862.8420238421404</v>
      </c>
      <c r="Z1390" s="45">
        <v>9280.5532817465501</v>
      </c>
      <c r="AA1390" s="46">
        <v>1.01840048748851</v>
      </c>
      <c r="AB1390" s="139">
        <v>9921.9220507096998</v>
      </c>
      <c r="AC1390" s="45">
        <v>9216.7290809056394</v>
      </c>
      <c r="AD1390" s="99">
        <v>1.01139674587132</v>
      </c>
      <c r="AE1390" s="142">
        <v>9146.0768898212009</v>
      </c>
      <c r="AF1390" s="44">
        <v>9898.7796114578905</v>
      </c>
      <c r="AG1390" s="45">
        <v>9314.7010150569095</v>
      </c>
      <c r="AH1390" s="140">
        <v>1.0184367710076201</v>
      </c>
      <c r="AI1390" s="44">
        <v>9958.0749103167109</v>
      </c>
      <c r="AJ1390" s="45">
        <v>9250.6026147256707</v>
      </c>
      <c r="AK1390" s="46">
        <v>1.0114284765111501</v>
      </c>
    </row>
    <row r="1391" spans="1:37" x14ac:dyDescent="0.2">
      <c r="A1391" s="35" t="s">
        <v>5851</v>
      </c>
      <c r="B1391" s="35" t="s">
        <v>11683</v>
      </c>
      <c r="C1391" s="85" t="s">
        <v>1078</v>
      </c>
      <c r="D1391" s="85" t="s">
        <v>13395</v>
      </c>
      <c r="E1391" s="85" t="s">
        <v>12900</v>
      </c>
      <c r="F1391" s="85" t="s">
        <v>414</v>
      </c>
      <c r="G1391" s="85" t="s">
        <v>414</v>
      </c>
      <c r="H1391" s="840">
        <v>1.0797044709709001</v>
      </c>
      <c r="I1391" s="840">
        <v>1.0878394297990099</v>
      </c>
      <c r="J1391" s="86">
        <v>8351.5833333333303</v>
      </c>
      <c r="K1391" s="44">
        <v>9017.2418646860606</v>
      </c>
      <c r="L1391" s="45">
        <v>8484.0267122944406</v>
      </c>
      <c r="M1391" s="46">
        <v>1.01585847541418</v>
      </c>
      <c r="N1391" s="139">
        <v>9085.18165125222</v>
      </c>
      <c r="O1391" s="45">
        <v>8438.72927232865</v>
      </c>
      <c r="P1391" s="99">
        <v>1.01043466077235</v>
      </c>
      <c r="Q1391" s="86">
        <v>8439.7924078229807</v>
      </c>
      <c r="R1391" s="44">
        <v>9112.4815967927407</v>
      </c>
      <c r="S1391" s="45">
        <v>8574.0732389135301</v>
      </c>
      <c r="T1391" s="140">
        <v>1.01591044241397</v>
      </c>
      <c r="U1391" s="44">
        <v>9181.1389605481399</v>
      </c>
      <c r="V1391" s="45">
        <v>8528.2325799998307</v>
      </c>
      <c r="W1391" s="99">
        <v>1.0104789511285699</v>
      </c>
      <c r="X1391" s="86">
        <v>8522.8358214269592</v>
      </c>
      <c r="Y1391" s="44">
        <v>9202.1439417456404</v>
      </c>
      <c r="Z1391" s="45">
        <v>8658.8619133537704</v>
      </c>
      <c r="AA1391" s="46">
        <v>1.0159601915109999</v>
      </c>
      <c r="AB1391" s="139">
        <v>9271.4768602516597</v>
      </c>
      <c r="AC1391" s="45">
        <v>8612.5137815120106</v>
      </c>
      <c r="AD1391" s="99">
        <v>1.0105220799701</v>
      </c>
      <c r="AE1391" s="142">
        <v>8604.2338793882009</v>
      </c>
      <c r="AF1391" s="44">
        <v>9290.0297888547393</v>
      </c>
      <c r="AG1391" s="45">
        <v>8741.8705437174103</v>
      </c>
      <c r="AH1391" s="140">
        <v>1.0159963880873699</v>
      </c>
      <c r="AI1391" s="44">
        <v>9360.0248772109608</v>
      </c>
      <c r="AJ1391" s="45">
        <v>8695.0410980862198</v>
      </c>
      <c r="AK1391" s="46">
        <v>1.0105537831689499</v>
      </c>
    </row>
    <row r="1392" spans="1:37" x14ac:dyDescent="0.2">
      <c r="A1392" s="35" t="s">
        <v>5850</v>
      </c>
      <c r="B1392" s="35" t="s">
        <v>11682</v>
      </c>
      <c r="C1392" s="85" t="s">
        <v>1078</v>
      </c>
      <c r="D1392" s="85" t="s">
        <v>13395</v>
      </c>
      <c r="E1392" s="85" t="s">
        <v>12900</v>
      </c>
      <c r="F1392" s="85" t="s">
        <v>417</v>
      </c>
      <c r="G1392" s="85" t="s">
        <v>417</v>
      </c>
      <c r="H1392" s="840">
        <v>1.0778393499352601</v>
      </c>
      <c r="I1392" s="840">
        <v>1.08921289991792</v>
      </c>
      <c r="J1392" s="86">
        <v>12734.75</v>
      </c>
      <c r="K1392" s="44">
        <v>13726.0146615881</v>
      </c>
      <c r="L1392" s="45">
        <v>12914.3563841085</v>
      </c>
      <c r="M1392" s="46">
        <v>1.01410364428893</v>
      </c>
      <c r="N1392" s="139">
        <v>13870.853977229701</v>
      </c>
      <c r="O1392" s="45">
        <v>12883.879044257899</v>
      </c>
      <c r="P1392" s="99">
        <v>1.01171040218755</v>
      </c>
      <c r="Q1392" s="86">
        <v>12835.109414082899</v>
      </c>
      <c r="R1392" s="44">
        <v>13834.1859872232</v>
      </c>
      <c r="S1392" s="45">
        <v>13016.7970815931</v>
      </c>
      <c r="T1392" s="140">
        <v>1.0141555215190301</v>
      </c>
      <c r="U1392" s="44">
        <v>13980.166745676999</v>
      </c>
      <c r="V1392" s="45">
        <v>12985.982896744499</v>
      </c>
      <c r="W1392" s="99">
        <v>1.01175474846331</v>
      </c>
      <c r="X1392" s="86">
        <v>12931.201036272199</v>
      </c>
      <c r="Y1392" s="44">
        <v>13937.757318817799</v>
      </c>
      <c r="Z1392" s="45">
        <v>13114.891135096201</v>
      </c>
      <c r="AA1392" s="46">
        <v>1.0142051846776501</v>
      </c>
      <c r="AB1392" s="139">
        <v>14084.830980139601</v>
      </c>
      <c r="AC1392" s="45">
        <v>13083.7624636456</v>
      </c>
      <c r="AD1392" s="99">
        <v>1.01179793175789</v>
      </c>
      <c r="AE1392" s="142">
        <v>13023.541287615801</v>
      </c>
      <c r="AF1392" s="44">
        <v>14037.2852752989</v>
      </c>
      <c r="AG1392" s="45">
        <v>13209.013690043401</v>
      </c>
      <c r="AH1392" s="140">
        <v>1.0142413187267301</v>
      </c>
      <c r="AI1392" s="44">
        <v>14185.409173084699</v>
      </c>
      <c r="AJ1392" s="45">
        <v>13177.605548191001</v>
      </c>
      <c r="AK1392" s="46">
        <v>1.01182967498415</v>
      </c>
    </row>
    <row r="1393" spans="1:37" x14ac:dyDescent="0.2">
      <c r="A1393" s="35" t="s">
        <v>5849</v>
      </c>
      <c r="B1393" s="35" t="s">
        <v>12979</v>
      </c>
      <c r="C1393" s="85" t="s">
        <v>1078</v>
      </c>
      <c r="D1393" s="85" t="s">
        <v>13395</v>
      </c>
      <c r="E1393" s="85" t="s">
        <v>12900</v>
      </c>
      <c r="F1393" s="85" t="s">
        <v>449</v>
      </c>
      <c r="G1393" s="85" t="s">
        <v>449</v>
      </c>
      <c r="H1393" s="840">
        <v>1.0368847891500399</v>
      </c>
      <c r="I1393" s="840">
        <v>1.0871453716510699</v>
      </c>
      <c r="J1393" s="86">
        <v>17604.75</v>
      </c>
      <c r="K1393" s="44">
        <v>18254.097491789202</v>
      </c>
      <c r="L1393" s="45">
        <v>17174.6808007527</v>
      </c>
      <c r="M1393" s="46">
        <v>0.97557084313907605</v>
      </c>
      <c r="N1393" s="139">
        <v>19138.9224815741</v>
      </c>
      <c r="O1393" s="45">
        <v>17777.100292081399</v>
      </c>
      <c r="P1393" s="99">
        <v>1.00978998804762</v>
      </c>
      <c r="Q1393" s="86">
        <v>17681.395860370601</v>
      </c>
      <c r="R1393" s="44">
        <v>18333.570418558898</v>
      </c>
      <c r="S1393" s="45">
        <v>17250.336676106799</v>
      </c>
      <c r="T1393" s="140">
        <v>0.97562074919492403</v>
      </c>
      <c r="U1393" s="44">
        <v>19222.247673932201</v>
      </c>
      <c r="V1393" s="45">
        <v>17855.2791301906</v>
      </c>
      <c r="W1393" s="99">
        <v>1.0098342501459201</v>
      </c>
      <c r="X1393" s="86">
        <v>17752.9883442516</v>
      </c>
      <c r="Y1393" s="44">
        <v>18407.803576112499</v>
      </c>
      <c r="Z1393" s="45">
        <v>17321.031957631101</v>
      </c>
      <c r="AA1393" s="46">
        <v>0.97566852530715797</v>
      </c>
      <c r="AB1393" s="139">
        <v>19300.079111428498</v>
      </c>
      <c r="AC1393" s="45">
        <v>17928.3408497811</v>
      </c>
      <c r="AD1393" s="99">
        <v>1.0098773514705901</v>
      </c>
      <c r="AE1393" s="142">
        <v>17832.394429323202</v>
      </c>
      <c r="AF1393" s="44">
        <v>18490.138537889201</v>
      </c>
      <c r="AG1393" s="45">
        <v>17399.125848610802</v>
      </c>
      <c r="AH1393" s="140">
        <v>0.97570328637415904</v>
      </c>
      <c r="AI1393" s="44">
        <v>19386.405069294899</v>
      </c>
      <c r="AJ1393" s="45">
        <v>18009.0962399124</v>
      </c>
      <c r="AK1393" s="46">
        <v>1.0099090344423201</v>
      </c>
    </row>
    <row r="1394" spans="1:37" x14ac:dyDescent="0.2">
      <c r="A1394" s="35" t="s">
        <v>5848</v>
      </c>
      <c r="B1394" s="35" t="s">
        <v>11681</v>
      </c>
      <c r="C1394" s="85" t="s">
        <v>1078</v>
      </c>
      <c r="D1394" s="85" t="s">
        <v>13395</v>
      </c>
      <c r="E1394" s="85" t="s">
        <v>12900</v>
      </c>
      <c r="F1394" s="85" t="s">
        <v>449</v>
      </c>
      <c r="G1394" s="85" t="s">
        <v>449</v>
      </c>
      <c r="H1394" s="840">
        <v>1.0368847891500399</v>
      </c>
      <c r="I1394" s="840">
        <v>1.0871453716510699</v>
      </c>
      <c r="J1394" s="86">
        <v>11493.666666666701</v>
      </c>
      <c r="K1394" s="44">
        <v>11917.608138227601</v>
      </c>
      <c r="L1394" s="45">
        <v>11212.886080759499</v>
      </c>
      <c r="M1394" s="46">
        <v>0.97557084313907605</v>
      </c>
      <c r="N1394" s="139">
        <v>12495.286519966799</v>
      </c>
      <c r="O1394" s="45">
        <v>11606.189525956701</v>
      </c>
      <c r="P1394" s="99">
        <v>1.00978998804762</v>
      </c>
      <c r="Q1394" s="86">
        <v>11526.870205822401</v>
      </c>
      <c r="R1394" s="44">
        <v>11952.0363829241</v>
      </c>
      <c r="S1394" s="45">
        <v>11245.8537460771</v>
      </c>
      <c r="T1394" s="140">
        <v>0.97562074919492403</v>
      </c>
      <c r="U1394" s="44">
        <v>12531.3835938824</v>
      </c>
      <c r="V1394" s="45">
        <v>11640.228330825999</v>
      </c>
      <c r="W1394" s="99">
        <v>1.0098342501459201</v>
      </c>
      <c r="X1394" s="86">
        <v>11549.405145471201</v>
      </c>
      <c r="Y1394" s="44">
        <v>11975.4025190703</v>
      </c>
      <c r="Z1394" s="45">
        <v>11268.391086456701</v>
      </c>
      <c r="AA1394" s="46">
        <v>0.97566852530715797</v>
      </c>
      <c r="AB1394" s="139">
        <v>12555.882349222</v>
      </c>
      <c r="AC1394" s="45">
        <v>11663.482679369199</v>
      </c>
      <c r="AD1394" s="99">
        <v>1.0098773514705901</v>
      </c>
      <c r="AE1394" s="142">
        <v>11579.251764127999</v>
      </c>
      <c r="AF1394" s="44">
        <v>12006.350023963099</v>
      </c>
      <c r="AG1394" s="45">
        <v>11297.914000013399</v>
      </c>
      <c r="AH1394" s="140">
        <v>0.97570328637415904</v>
      </c>
      <c r="AI1394" s="44">
        <v>12588.3299625542</v>
      </c>
      <c r="AJ1394" s="45">
        <v>11693.990968675</v>
      </c>
      <c r="AK1394" s="46">
        <v>1.0099090344423201</v>
      </c>
    </row>
    <row r="1395" spans="1:37" x14ac:dyDescent="0.2">
      <c r="A1395" s="35" t="s">
        <v>5847</v>
      </c>
      <c r="B1395" s="35" t="s">
        <v>11680</v>
      </c>
      <c r="C1395" s="85" t="s">
        <v>1078</v>
      </c>
      <c r="D1395" s="85" t="s">
        <v>13395</v>
      </c>
      <c r="E1395" s="85" t="s">
        <v>12900</v>
      </c>
      <c r="F1395" s="85" t="s">
        <v>418</v>
      </c>
      <c r="G1395" s="85" t="s">
        <v>418</v>
      </c>
      <c r="H1395" s="840">
        <v>1.0822978781727</v>
      </c>
      <c r="I1395" s="840">
        <v>1.08878101838387</v>
      </c>
      <c r="J1395" s="86">
        <v>9525.5</v>
      </c>
      <c r="K1395" s="44">
        <v>10309.4284385341</v>
      </c>
      <c r="L1395" s="45">
        <v>9699.8026196402006</v>
      </c>
      <c r="M1395" s="46">
        <v>1.01829852707367</v>
      </c>
      <c r="N1395" s="139">
        <v>10371.183590615599</v>
      </c>
      <c r="O1395" s="45">
        <v>9633.22627046858</v>
      </c>
      <c r="P1395" s="99">
        <v>1.01130925100715</v>
      </c>
      <c r="Q1395" s="86">
        <v>9567.5346120270697</v>
      </c>
      <c r="R1395" s="44">
        <v>10354.9224099408</v>
      </c>
      <c r="S1395" s="45">
        <v>9743.1047934679009</v>
      </c>
      <c r="T1395" s="140">
        <v>1.01835061889613</v>
      </c>
      <c r="U1395" s="44">
        <v>10416.950078305799</v>
      </c>
      <c r="V1395" s="45">
        <v>9676.1603787701497</v>
      </c>
      <c r="W1395" s="99">
        <v>1.0113535796992601</v>
      </c>
      <c r="X1395" s="86">
        <v>9611.6529016070999</v>
      </c>
      <c r="Y1395" s="44">
        <v>10402.671541141901</v>
      </c>
      <c r="Z1395" s="45">
        <v>9788.5120005670396</v>
      </c>
      <c r="AA1395" s="46">
        <v>1.01840048748851</v>
      </c>
      <c r="AB1395" s="139">
        <v>10464.985234564099</v>
      </c>
      <c r="AC1395" s="45">
        <v>9721.1944671300298</v>
      </c>
      <c r="AD1395" s="99">
        <v>1.01139674587132</v>
      </c>
      <c r="AE1395" s="142">
        <v>9667.5259873607902</v>
      </c>
      <c r="AF1395" s="44">
        <v>10463.1428633001</v>
      </c>
      <c r="AG1395" s="45">
        <v>9845.7639501999693</v>
      </c>
      <c r="AH1395" s="140">
        <v>1.0184367710076201</v>
      </c>
      <c r="AI1395" s="44">
        <v>10525.8187897712</v>
      </c>
      <c r="AJ1395" s="45">
        <v>9778.0110810282495</v>
      </c>
      <c r="AK1395" s="46">
        <v>1.0114284765111501</v>
      </c>
    </row>
    <row r="1396" spans="1:37" x14ac:dyDescent="0.2">
      <c r="A1396" s="35" t="s">
        <v>5846</v>
      </c>
      <c r="B1396" s="35" t="s">
        <v>11679</v>
      </c>
      <c r="C1396" s="85" t="s">
        <v>1078</v>
      </c>
      <c r="D1396" s="85" t="s">
        <v>13395</v>
      </c>
      <c r="E1396" s="85" t="s">
        <v>12900</v>
      </c>
      <c r="F1396" s="85" t="s">
        <v>449</v>
      </c>
      <c r="G1396" s="85" t="s">
        <v>449</v>
      </c>
      <c r="H1396" s="840">
        <v>1.0368847891500399</v>
      </c>
      <c r="I1396" s="840">
        <v>1.0871453716510699</v>
      </c>
      <c r="J1396" s="86">
        <v>35279.916666666701</v>
      </c>
      <c r="K1396" s="44">
        <v>36581.208954147798</v>
      </c>
      <c r="L1396" s="45">
        <v>34418.058048376399</v>
      </c>
      <c r="M1396" s="46">
        <v>0.97557084313907605</v>
      </c>
      <c r="N1396" s="139">
        <v>38354.398116402001</v>
      </c>
      <c r="O1396" s="45">
        <v>35625.306629154402</v>
      </c>
      <c r="P1396" s="99">
        <v>1.00978998804762</v>
      </c>
      <c r="Q1396" s="86">
        <v>35370.809553812702</v>
      </c>
      <c r="R1396" s="44">
        <v>36675.454406271499</v>
      </c>
      <c r="S1396" s="45">
        <v>34508.4957165218</v>
      </c>
      <c r="T1396" s="140">
        <v>0.97562074919492403</v>
      </c>
      <c r="U1396" s="44">
        <v>38453.211897978799</v>
      </c>
      <c r="V1396" s="45">
        <v>35718.654942828703</v>
      </c>
      <c r="W1396" s="99">
        <v>1.0098342501459201</v>
      </c>
      <c r="X1396" s="86">
        <v>35461.756999461097</v>
      </c>
      <c r="Y1396" s="44">
        <v>36769.756429276298</v>
      </c>
      <c r="Z1396" s="45">
        <v>34598.920156464999</v>
      </c>
      <c r="AA1396" s="46">
        <v>0.97566852530715797</v>
      </c>
      <c r="AB1396" s="139">
        <v>38552.084992578901</v>
      </c>
      <c r="AC1396" s="45">
        <v>35812.025237109403</v>
      </c>
      <c r="AD1396" s="99">
        <v>1.0098773514705901</v>
      </c>
      <c r="AE1396" s="142">
        <v>35573.515801428803</v>
      </c>
      <c r="AF1396" s="44">
        <v>36885.637431090297</v>
      </c>
      <c r="AG1396" s="45">
        <v>34709.196275337199</v>
      </c>
      <c r="AH1396" s="140">
        <v>0.97570328637415904</v>
      </c>
      <c r="AI1396" s="44">
        <v>38673.583056879397</v>
      </c>
      <c r="AJ1396" s="45">
        <v>35926.0149947397</v>
      </c>
      <c r="AK1396" s="46">
        <v>1.0099090344423201</v>
      </c>
    </row>
    <row r="1397" spans="1:37" x14ac:dyDescent="0.2">
      <c r="A1397" s="35" t="s">
        <v>5845</v>
      </c>
      <c r="B1397" s="35" t="s">
        <v>11678</v>
      </c>
      <c r="C1397" s="85" t="s">
        <v>1078</v>
      </c>
      <c r="D1397" s="85" t="s">
        <v>13395</v>
      </c>
      <c r="E1397" s="85" t="s">
        <v>12900</v>
      </c>
      <c r="F1397" s="85" t="s">
        <v>415</v>
      </c>
      <c r="G1397" s="85" t="s">
        <v>415</v>
      </c>
      <c r="H1397" s="840">
        <v>1.04313490249981</v>
      </c>
      <c r="I1397" s="840">
        <v>1.0854245220535299</v>
      </c>
      <c r="J1397" s="86">
        <v>7950.25</v>
      </c>
      <c r="K1397" s="44">
        <v>8293.1832585991397</v>
      </c>
      <c r="L1397" s="45">
        <v>7802.7837504786403</v>
      </c>
      <c r="M1397" s="46">
        <v>0.98145136951399503</v>
      </c>
      <c r="N1397" s="139">
        <v>8629.3963064560594</v>
      </c>
      <c r="O1397" s="45">
        <v>8015.3751470427096</v>
      </c>
      <c r="P1397" s="99">
        <v>1.0081915847983001</v>
      </c>
      <c r="Q1397" s="86">
        <v>8005.5742863342402</v>
      </c>
      <c r="R1397" s="44">
        <v>8350.8939526302693</v>
      </c>
      <c r="S1397" s="45">
        <v>7857.4837819648401</v>
      </c>
      <c r="T1397" s="140">
        <v>0.98150157639256597</v>
      </c>
      <c r="U1397" s="44">
        <v>8689.4466435083596</v>
      </c>
      <c r="V1397" s="45">
        <v>8071.5064095831704</v>
      </c>
      <c r="W1397" s="99">
        <v>1.0082357768338399</v>
      </c>
      <c r="X1397" s="86">
        <v>8055.4766565878799</v>
      </c>
      <c r="Y1397" s="44">
        <v>8402.9488567593198</v>
      </c>
      <c r="Z1397" s="45">
        <v>7906.8502162388804</v>
      </c>
      <c r="AA1397" s="46">
        <v>0.98154964048869098</v>
      </c>
      <c r="AB1397" s="139">
        <v>8743.6118998902602</v>
      </c>
      <c r="AC1397" s="45">
        <v>8122.1664167485496</v>
      </c>
      <c r="AD1397" s="99">
        <v>1.0082788099331299</v>
      </c>
      <c r="AE1397" s="142">
        <v>8105.3671942213005</v>
      </c>
      <c r="AF1397" s="44">
        <v>8454.9914178692197</v>
      </c>
      <c r="AG1397" s="45">
        <v>7956.1037050631603</v>
      </c>
      <c r="AH1397" s="140">
        <v>0.98158461108775497</v>
      </c>
      <c r="AI1397" s="44">
        <v>8797.7643128559994</v>
      </c>
      <c r="AJ1397" s="45">
        <v>8172.7263842864204</v>
      </c>
      <c r="AK1397" s="46">
        <v>1.00831044275368</v>
      </c>
    </row>
    <row r="1398" spans="1:37" x14ac:dyDescent="0.2">
      <c r="A1398" s="35" t="s">
        <v>5844</v>
      </c>
      <c r="B1398" s="35" t="s">
        <v>11677</v>
      </c>
      <c r="C1398" s="85" t="s">
        <v>1078</v>
      </c>
      <c r="D1398" s="85" t="s">
        <v>13395</v>
      </c>
      <c r="E1398" s="85" t="s">
        <v>12900</v>
      </c>
      <c r="F1398" s="85" t="s">
        <v>414</v>
      </c>
      <c r="G1398" s="85" t="s">
        <v>414</v>
      </c>
      <c r="H1398" s="840">
        <v>1.0797044709709001</v>
      </c>
      <c r="I1398" s="840">
        <v>1.0878394297990099</v>
      </c>
      <c r="J1398" s="86">
        <v>12755.333333333299</v>
      </c>
      <c r="K1398" s="44">
        <v>13771.990428724201</v>
      </c>
      <c r="L1398" s="45">
        <v>12957.6134733996</v>
      </c>
      <c r="M1398" s="46">
        <v>1.01585847541418</v>
      </c>
      <c r="N1398" s="139">
        <v>13875.7545402296</v>
      </c>
      <c r="O1398" s="45">
        <v>12888.430909704901</v>
      </c>
      <c r="P1398" s="99">
        <v>1.01043466077235</v>
      </c>
      <c r="Q1398" s="86">
        <v>12886.6059080591</v>
      </c>
      <c r="R1398" s="44">
        <v>13913.726014571401</v>
      </c>
      <c r="S1398" s="45">
        <v>13091.6375092708</v>
      </c>
      <c r="T1398" s="140">
        <v>1.01591044241397</v>
      </c>
      <c r="U1398" s="44">
        <v>14018.5580230675</v>
      </c>
      <c r="V1398" s="45">
        <v>13021.644021582801</v>
      </c>
      <c r="W1398" s="99">
        <v>1.0104789511285699</v>
      </c>
      <c r="X1398" s="86">
        <v>13007.4599154015</v>
      </c>
      <c r="Y1398" s="44">
        <v>14044.2126266338</v>
      </c>
      <c r="Z1398" s="45">
        <v>13215.061466723</v>
      </c>
      <c r="AA1398" s="46">
        <v>1.0159601915109999</v>
      </c>
      <c r="AB1398" s="139">
        <v>14150.027777503799</v>
      </c>
      <c r="AC1398" s="45">
        <v>13144.325448839199</v>
      </c>
      <c r="AD1398" s="99">
        <v>1.01052207997009</v>
      </c>
      <c r="AE1398" s="142">
        <v>13133.705338472901</v>
      </c>
      <c r="AF1398" s="44">
        <v>14180.520374363599</v>
      </c>
      <c r="AG1398" s="45">
        <v>13343.797186092301</v>
      </c>
      <c r="AH1398" s="140">
        <v>1.0159963880873699</v>
      </c>
      <c r="AI1398" s="44">
        <v>14287.362526552501</v>
      </c>
      <c r="AJ1398" s="45">
        <v>13272.3156168201</v>
      </c>
      <c r="AK1398" s="46">
        <v>1.0105537831689499</v>
      </c>
    </row>
    <row r="1399" spans="1:37" x14ac:dyDescent="0.2">
      <c r="A1399" s="35" t="s">
        <v>5843</v>
      </c>
      <c r="B1399" s="35" t="s">
        <v>11676</v>
      </c>
      <c r="C1399" s="85" t="s">
        <v>1078</v>
      </c>
      <c r="D1399" s="85" t="s">
        <v>13395</v>
      </c>
      <c r="E1399" s="85" t="s">
        <v>12900</v>
      </c>
      <c r="F1399" s="85" t="s">
        <v>449</v>
      </c>
      <c r="G1399" s="85" t="s">
        <v>449</v>
      </c>
      <c r="H1399" s="840">
        <v>1.0368847891500399</v>
      </c>
      <c r="I1399" s="840">
        <v>1.0871453716510699</v>
      </c>
      <c r="J1399" s="86">
        <v>13388</v>
      </c>
      <c r="K1399" s="44">
        <v>13881.8135571408</v>
      </c>
      <c r="L1399" s="45">
        <v>13060.942447945999</v>
      </c>
      <c r="M1399" s="46">
        <v>0.97557084313907605</v>
      </c>
      <c r="N1399" s="139">
        <v>14554.702235664499</v>
      </c>
      <c r="O1399" s="45">
        <v>13519.0683599816</v>
      </c>
      <c r="P1399" s="99">
        <v>1.00978998804762</v>
      </c>
      <c r="Q1399" s="86">
        <v>13429.077185964799</v>
      </c>
      <c r="R1399" s="44">
        <v>13924.4058664487</v>
      </c>
      <c r="S1399" s="45">
        <v>13101.6863451674</v>
      </c>
      <c r="T1399" s="140">
        <v>0.97562074919492403</v>
      </c>
      <c r="U1399" s="44">
        <v>14599.359108266501</v>
      </c>
      <c r="V1399" s="45">
        <v>13561.142090240401</v>
      </c>
      <c r="W1399" s="99">
        <v>1.0098342501459201</v>
      </c>
      <c r="X1399" s="86">
        <v>13463.112911698299</v>
      </c>
      <c r="Y1399" s="44">
        <v>13959.696992749499</v>
      </c>
      <c r="Z1399" s="45">
        <v>13135.535520600401</v>
      </c>
      <c r="AA1399" s="46">
        <v>0.97566852530715797</v>
      </c>
      <c r="AB1399" s="139">
        <v>14636.3608899685</v>
      </c>
      <c r="AC1399" s="45">
        <v>13596.0928098153</v>
      </c>
      <c r="AD1399" s="99">
        <v>1.0098773514705901</v>
      </c>
      <c r="AE1399" s="142">
        <v>13502.565377167701</v>
      </c>
      <c r="AF1399" s="44">
        <v>14000.6046540892</v>
      </c>
      <c r="AG1399" s="45">
        <v>13174.497412984399</v>
      </c>
      <c r="AH1399" s="140">
        <v>0.97570328637415904</v>
      </c>
      <c r="AI1399" s="44">
        <v>14679.251455203799</v>
      </c>
      <c r="AJ1399" s="45">
        <v>13636.362762549699</v>
      </c>
      <c r="AK1399" s="46">
        <v>1.0099090344423201</v>
      </c>
    </row>
    <row r="1400" spans="1:37" x14ac:dyDescent="0.2">
      <c r="A1400" s="35" t="s">
        <v>5842</v>
      </c>
      <c r="B1400" s="35" t="s">
        <v>7620</v>
      </c>
      <c r="C1400" s="85" t="s">
        <v>1078</v>
      </c>
      <c r="D1400" s="85" t="s">
        <v>13395</v>
      </c>
      <c r="E1400" s="85" t="s">
        <v>12900</v>
      </c>
      <c r="F1400" s="85" t="s">
        <v>415</v>
      </c>
      <c r="G1400" s="85" t="s">
        <v>415</v>
      </c>
      <c r="H1400" s="840">
        <v>1.04313490249981</v>
      </c>
      <c r="I1400" s="840">
        <v>1.0854245220535299</v>
      </c>
      <c r="J1400" s="86">
        <v>15162.083333333299</v>
      </c>
      <c r="K1400" s="44">
        <v>15816.098319610701</v>
      </c>
      <c r="L1400" s="45">
        <v>14880.8474521853</v>
      </c>
      <c r="M1400" s="46">
        <v>0.98145136951399503</v>
      </c>
      <c r="N1400" s="139">
        <v>16457.297055419102</v>
      </c>
      <c r="O1400" s="45">
        <v>15286.284824677299</v>
      </c>
      <c r="P1400" s="99">
        <v>1.0081915847983001</v>
      </c>
      <c r="Q1400" s="86">
        <v>15294.373418110699</v>
      </c>
      <c r="R1400" s="44">
        <v>15954.094724296699</v>
      </c>
      <c r="S1400" s="45">
        <v>15011.4516198122</v>
      </c>
      <c r="T1400" s="140">
        <v>0.98150157639256597</v>
      </c>
      <c r="U1400" s="44">
        <v>16600.887957461</v>
      </c>
      <c r="V1400" s="45">
        <v>15420.334464395601</v>
      </c>
      <c r="W1400" s="99">
        <v>1.0082357768338399</v>
      </c>
      <c r="X1400" s="86">
        <v>15421.829864720499</v>
      </c>
      <c r="Y1400" s="44">
        <v>16087.048992304</v>
      </c>
      <c r="Z1400" s="45">
        <v>15137.2915593942</v>
      </c>
      <c r="AA1400" s="46">
        <v>0.98154964048869098</v>
      </c>
      <c r="AB1400" s="139">
        <v>16739.232310105101</v>
      </c>
      <c r="AC1400" s="45">
        <v>15549.504262991601</v>
      </c>
      <c r="AD1400" s="99">
        <v>1.0082788099331299</v>
      </c>
      <c r="AE1400" s="142">
        <v>15547.374711226401</v>
      </c>
      <c r="AF1400" s="44">
        <v>16218.009203523199</v>
      </c>
      <c r="AG1400" s="45">
        <v>15261.0637593548</v>
      </c>
      <c r="AH1400" s="140">
        <v>0.98158461108775497</v>
      </c>
      <c r="AI1400" s="44">
        <v>16875.501765120101</v>
      </c>
      <c r="AJ1400" s="45">
        <v>15676.5802787341</v>
      </c>
      <c r="AK1400" s="46">
        <v>1.00831044275368</v>
      </c>
    </row>
    <row r="1401" spans="1:37" x14ac:dyDescent="0.2">
      <c r="A1401" s="35" t="s">
        <v>5841</v>
      </c>
      <c r="B1401" s="35" t="s">
        <v>11675</v>
      </c>
      <c r="C1401" s="85" t="s">
        <v>1078</v>
      </c>
      <c r="D1401" s="85" t="s">
        <v>13395</v>
      </c>
      <c r="E1401" s="85" t="s">
        <v>12900</v>
      </c>
      <c r="F1401" s="85" t="s">
        <v>415</v>
      </c>
      <c r="G1401" s="85" t="s">
        <v>415</v>
      </c>
      <c r="H1401" s="840">
        <v>1.04313490249981</v>
      </c>
      <c r="I1401" s="840">
        <v>1.0854245220535299</v>
      </c>
      <c r="J1401" s="86">
        <v>20380.333333333299</v>
      </c>
      <c r="K1401" s="44">
        <v>21259.437024580398</v>
      </c>
      <c r="L1401" s="45">
        <v>20002.306061151699</v>
      </c>
      <c r="M1401" s="46">
        <v>0.98145136951399503</v>
      </c>
      <c r="N1401" s="139">
        <v>22121.3135676249</v>
      </c>
      <c r="O1401" s="45">
        <v>20547.280562051001</v>
      </c>
      <c r="P1401" s="99">
        <v>1.0081915847983001</v>
      </c>
      <c r="Q1401" s="86">
        <v>20515.113869725301</v>
      </c>
      <c r="R1401" s="44">
        <v>21400.031306268502</v>
      </c>
      <c r="S1401" s="45">
        <v>20135.616603008399</v>
      </c>
      <c r="T1401" s="140">
        <v>0.98150157639256597</v>
      </c>
      <c r="U1401" s="44">
        <v>22267.607666920299</v>
      </c>
      <c r="V1401" s="45">
        <v>20684.0717692771</v>
      </c>
      <c r="W1401" s="99">
        <v>1.0082357768338399</v>
      </c>
      <c r="X1401" s="86">
        <v>20642.8256426232</v>
      </c>
      <c r="Y1401" s="44">
        <v>21533.251914038399</v>
      </c>
      <c r="Z1401" s="45">
        <v>20261.958088187501</v>
      </c>
      <c r="AA1401" s="46">
        <v>0.98154964048869098</v>
      </c>
      <c r="AB1401" s="139">
        <v>22406.229156978599</v>
      </c>
      <c r="AC1401" s="45">
        <v>20813.723672601202</v>
      </c>
      <c r="AD1401" s="99">
        <v>1.0082788099331299</v>
      </c>
      <c r="AE1401" s="142">
        <v>20767.9730411253</v>
      </c>
      <c r="AF1401" s="44">
        <v>21663.797533372901</v>
      </c>
      <c r="AG1401" s="45">
        <v>20385.522740653902</v>
      </c>
      <c r="AH1401" s="140">
        <v>0.98158461108775497</v>
      </c>
      <c r="AI1401" s="44">
        <v>22542.067212184</v>
      </c>
      <c r="AJ1401" s="45">
        <v>20940.564092193501</v>
      </c>
      <c r="AK1401" s="46">
        <v>1.00831044275368</v>
      </c>
    </row>
    <row r="1402" spans="1:37" x14ac:dyDescent="0.2">
      <c r="A1402" s="35" t="s">
        <v>5840</v>
      </c>
      <c r="B1402" s="35" t="s">
        <v>11674</v>
      </c>
      <c r="C1402" s="85" t="s">
        <v>1078</v>
      </c>
      <c r="D1402" s="85" t="s">
        <v>13395</v>
      </c>
      <c r="E1402" s="85" t="s">
        <v>12900</v>
      </c>
      <c r="F1402" s="85" t="s">
        <v>414</v>
      </c>
      <c r="G1402" s="85" t="s">
        <v>414</v>
      </c>
      <c r="H1402" s="840">
        <v>1.0797044709709001</v>
      </c>
      <c r="I1402" s="840">
        <v>1.0878394297990099</v>
      </c>
      <c r="J1402" s="86">
        <v>4976.8333333333303</v>
      </c>
      <c r="K1402" s="44">
        <v>5373.5092012770101</v>
      </c>
      <c r="L1402" s="45">
        <v>5055.7583223904503</v>
      </c>
      <c r="M1402" s="46">
        <v>1.01585847541418</v>
      </c>
      <c r="N1402" s="139">
        <v>5413.9955355380198</v>
      </c>
      <c r="O1402" s="45">
        <v>5028.7649008871704</v>
      </c>
      <c r="P1402" s="99">
        <v>1.01043466077235</v>
      </c>
      <c r="Q1402" s="86">
        <v>5027.1784119307404</v>
      </c>
      <c r="R1402" s="44">
        <v>5427.8670077300103</v>
      </c>
      <c r="S1402" s="45">
        <v>5107.1630445585297</v>
      </c>
      <c r="T1402" s="140">
        <v>1.01591044241397</v>
      </c>
      <c r="U1402" s="44">
        <v>5468.7628971326103</v>
      </c>
      <c r="V1402" s="45">
        <v>5079.8579688239597</v>
      </c>
      <c r="W1402" s="99">
        <v>1.0104789511285699</v>
      </c>
      <c r="X1402" s="86">
        <v>5070.5684998173101</v>
      </c>
      <c r="Y1402" s="44">
        <v>5474.7154796169598</v>
      </c>
      <c r="Z1402" s="45">
        <v>5151.4957441440401</v>
      </c>
      <c r="AA1402" s="46">
        <v>1.0159601915109999</v>
      </c>
      <c r="AB1402" s="139">
        <v>5515.9643455980604</v>
      </c>
      <c r="AC1402" s="45">
        <v>5123.9214270662296</v>
      </c>
      <c r="AD1402" s="99">
        <v>1.01052207997009</v>
      </c>
      <c r="AE1402" s="142">
        <v>5114.6722776229599</v>
      </c>
      <c r="AF1402" s="44">
        <v>5522.3345257004303</v>
      </c>
      <c r="AG1402" s="45">
        <v>5196.4885603155399</v>
      </c>
      <c r="AH1402" s="140">
        <v>1.0159963880873699</v>
      </c>
      <c r="AI1402" s="44">
        <v>5563.9421740981497</v>
      </c>
      <c r="AJ1402" s="45">
        <v>5168.6514198212399</v>
      </c>
      <c r="AK1402" s="46">
        <v>1.0105537831689499</v>
      </c>
    </row>
    <row r="1403" spans="1:37" x14ac:dyDescent="0.2">
      <c r="A1403" s="35" t="s">
        <v>5839</v>
      </c>
      <c r="B1403" s="35" t="s">
        <v>8436</v>
      </c>
      <c r="C1403" s="85" t="s">
        <v>1078</v>
      </c>
      <c r="D1403" s="85" t="s">
        <v>13395</v>
      </c>
      <c r="E1403" s="85" t="s">
        <v>12900</v>
      </c>
      <c r="F1403" s="85" t="s">
        <v>417</v>
      </c>
      <c r="G1403" s="85" t="s">
        <v>417</v>
      </c>
      <c r="H1403" s="840">
        <v>1.0778393499352601</v>
      </c>
      <c r="I1403" s="840">
        <v>1.08921289991792</v>
      </c>
      <c r="J1403" s="86">
        <v>18389.75</v>
      </c>
      <c r="K1403" s="44">
        <v>19821.196185471999</v>
      </c>
      <c r="L1403" s="45">
        <v>18649.112492562399</v>
      </c>
      <c r="M1403" s="46">
        <v>1.01410364428893</v>
      </c>
      <c r="N1403" s="139">
        <v>20030.352926265499</v>
      </c>
      <c r="O1403" s="45">
        <v>18605.101368628399</v>
      </c>
      <c r="P1403" s="99">
        <v>1.01171040218755</v>
      </c>
      <c r="Q1403" s="86">
        <v>18560.970770294502</v>
      </c>
      <c r="R1403" s="44">
        <v>20005.744669221702</v>
      </c>
      <c r="S1403" s="45">
        <v>18823.7109914475</v>
      </c>
      <c r="T1403" s="140">
        <v>1.0141555215190301</v>
      </c>
      <c r="U1403" s="44">
        <v>20216.848798004201</v>
      </c>
      <c r="V1403" s="45">
        <v>18779.1503129341</v>
      </c>
      <c r="W1403" s="99">
        <v>1.01175474846331</v>
      </c>
      <c r="X1403" s="86">
        <v>18719.026430304501</v>
      </c>
      <c r="Y1403" s="44">
        <v>20176.1032790604</v>
      </c>
      <c r="Z1403" s="45">
        <v>18984.933657732701</v>
      </c>
      <c r="AA1403" s="46">
        <v>1.0142051846776501</v>
      </c>
      <c r="AB1403" s="139">
        <v>20389.005061792101</v>
      </c>
      <c r="AC1403" s="45">
        <v>18939.872226703301</v>
      </c>
      <c r="AD1403" s="99">
        <v>1.01179793175789</v>
      </c>
      <c r="AE1403" s="142">
        <v>18873.907533089001</v>
      </c>
      <c r="AF1403" s="44">
        <v>20343.040226203</v>
      </c>
      <c r="AG1403" s="45">
        <v>19142.696865886501</v>
      </c>
      <c r="AH1403" s="140">
        <v>1.0142413187267301</v>
      </c>
      <c r="AI1403" s="44">
        <v>20557.703556898501</v>
      </c>
      <c r="AJ1403" s="45">
        <v>19097.1797248865</v>
      </c>
      <c r="AK1403" s="46">
        <v>1.01182967498415</v>
      </c>
    </row>
    <row r="1404" spans="1:37" x14ac:dyDescent="0.2">
      <c r="A1404" s="35" t="s">
        <v>5838</v>
      </c>
      <c r="B1404" s="35" t="s">
        <v>11673</v>
      </c>
      <c r="C1404" s="85" t="s">
        <v>1078</v>
      </c>
      <c r="D1404" s="85" t="s">
        <v>13395</v>
      </c>
      <c r="E1404" s="85" t="s">
        <v>12900</v>
      </c>
      <c r="F1404" s="85" t="s">
        <v>414</v>
      </c>
      <c r="G1404" s="85" t="s">
        <v>414</v>
      </c>
      <c r="H1404" s="840">
        <v>1.0797044709709001</v>
      </c>
      <c r="I1404" s="840">
        <v>1.0878394297990099</v>
      </c>
      <c r="J1404" s="86">
        <v>9958.5833333333303</v>
      </c>
      <c r="K1404" s="44">
        <v>10752.3269495363</v>
      </c>
      <c r="L1404" s="45">
        <v>10116.511282285001</v>
      </c>
      <c r="M1404" s="46">
        <v>1.01585847541418</v>
      </c>
      <c r="N1404" s="139">
        <v>10833.339614939199</v>
      </c>
      <c r="O1404" s="45">
        <v>10062.497772189799</v>
      </c>
      <c r="P1404" s="99">
        <v>1.01043466077235</v>
      </c>
      <c r="Q1404" s="86">
        <v>10065.6758904368</v>
      </c>
      <c r="R1404" s="44">
        <v>10867.955262248601</v>
      </c>
      <c r="S1404" s="45">
        <v>10225.825247049301</v>
      </c>
      <c r="T1404" s="140">
        <v>1.01591044241397</v>
      </c>
      <c r="U1404" s="44">
        <v>10949.8391211944</v>
      </c>
      <c r="V1404" s="45">
        <v>10171.1536161687</v>
      </c>
      <c r="W1404" s="99">
        <v>1.0104789511285699</v>
      </c>
      <c r="X1404" s="86">
        <v>10158.837352242101</v>
      </c>
      <c r="Y1404" s="44">
        <v>10968.542109082</v>
      </c>
      <c r="Z1404" s="45">
        <v>10320.974341913001</v>
      </c>
      <c r="AA1404" s="46">
        <v>1.0159601915109999</v>
      </c>
      <c r="AB1404" s="139">
        <v>11051.183832683901</v>
      </c>
      <c r="AC1404" s="45">
        <v>10265.729451265601</v>
      </c>
      <c r="AD1404" s="99">
        <v>1.01052207997009</v>
      </c>
      <c r="AE1404" s="142">
        <v>10250.418896109601</v>
      </c>
      <c r="AF1404" s="44">
        <v>11067.4231114542</v>
      </c>
      <c r="AG1404" s="45">
        <v>10414.3885748299</v>
      </c>
      <c r="AH1404" s="140">
        <v>1.0159963880873699</v>
      </c>
      <c r="AI1404" s="44">
        <v>11150.809847144899</v>
      </c>
      <c r="AJ1404" s="45">
        <v>10358.5995945301</v>
      </c>
      <c r="AK1404" s="46">
        <v>1.0105537831689499</v>
      </c>
    </row>
    <row r="1405" spans="1:37" x14ac:dyDescent="0.2">
      <c r="A1405" s="35" t="s">
        <v>5837</v>
      </c>
      <c r="B1405" s="35" t="s">
        <v>11672</v>
      </c>
      <c r="C1405" s="85" t="s">
        <v>1078</v>
      </c>
      <c r="D1405" s="85" t="s">
        <v>13395</v>
      </c>
      <c r="E1405" s="85" t="s">
        <v>12900</v>
      </c>
      <c r="F1405" s="85" t="s">
        <v>417</v>
      </c>
      <c r="G1405" s="85" t="s">
        <v>417</v>
      </c>
      <c r="H1405" s="840">
        <v>1.0778393499352601</v>
      </c>
      <c r="I1405" s="840">
        <v>1.08921289991792</v>
      </c>
      <c r="J1405" s="86">
        <v>5158.1666666666697</v>
      </c>
      <c r="K1405" s="44">
        <v>5559.6750068577503</v>
      </c>
      <c r="L1405" s="45">
        <v>5230.9156145163597</v>
      </c>
      <c r="M1405" s="46">
        <v>1.01410364428893</v>
      </c>
      <c r="N1405" s="139">
        <v>5618.3416732599399</v>
      </c>
      <c r="O1405" s="45">
        <v>5218.5708728837299</v>
      </c>
      <c r="P1405" s="99">
        <v>1.01171040218755</v>
      </c>
      <c r="Q1405" s="86">
        <v>5204.0163017261602</v>
      </c>
      <c r="R1405" s="44">
        <v>5609.0935477050398</v>
      </c>
      <c r="S1405" s="45">
        <v>5277.6818664706298</v>
      </c>
      <c r="T1405" s="140">
        <v>1.0141555215190301</v>
      </c>
      <c r="U1405" s="44">
        <v>5668.2816872232697</v>
      </c>
      <c r="V1405" s="45">
        <v>5265.1882043519099</v>
      </c>
      <c r="W1405" s="99">
        <v>1.01175474846331</v>
      </c>
      <c r="X1405" s="86">
        <v>5246.5333287625499</v>
      </c>
      <c r="Y1405" s="44">
        <v>5654.9200724871298</v>
      </c>
      <c r="Z1405" s="45">
        <v>5321.0613036150598</v>
      </c>
      <c r="AA1405" s="46">
        <v>1.0142051846776501</v>
      </c>
      <c r="AB1405" s="139">
        <v>5714.5917815374596</v>
      </c>
      <c r="AC1405" s="45">
        <v>5308.4315709407601</v>
      </c>
      <c r="AD1405" s="99">
        <v>1.01179793175789</v>
      </c>
      <c r="AE1405" s="142">
        <v>5286.3922219159303</v>
      </c>
      <c r="AF1405" s="44">
        <v>5697.88155597271</v>
      </c>
      <c r="AG1405" s="45">
        <v>5361.6774184627302</v>
      </c>
      <c r="AH1405" s="140">
        <v>1.0142413187267301</v>
      </c>
      <c r="AI1405" s="44">
        <v>5758.0066021365801</v>
      </c>
      <c r="AJ1405" s="45">
        <v>5348.9285237399599</v>
      </c>
      <c r="AK1405" s="46">
        <v>1.01182967498415</v>
      </c>
    </row>
    <row r="1406" spans="1:37" x14ac:dyDescent="0.2">
      <c r="A1406" s="35" t="s">
        <v>5836</v>
      </c>
      <c r="B1406" s="35" t="s">
        <v>11671</v>
      </c>
      <c r="C1406" s="85" t="s">
        <v>1078</v>
      </c>
      <c r="D1406" s="85" t="s">
        <v>13395</v>
      </c>
      <c r="E1406" s="85" t="s">
        <v>12900</v>
      </c>
      <c r="F1406" s="85" t="s">
        <v>418</v>
      </c>
      <c r="G1406" s="85" t="s">
        <v>418</v>
      </c>
      <c r="H1406" s="840">
        <v>1.0822978781727</v>
      </c>
      <c r="I1406" s="840">
        <v>1.08878101838387</v>
      </c>
      <c r="J1406" s="86">
        <v>11477.5</v>
      </c>
      <c r="K1406" s="44">
        <v>12422.073896727199</v>
      </c>
      <c r="L1406" s="45">
        <v>11687.521344487999</v>
      </c>
      <c r="M1406" s="46">
        <v>1.01829852707367</v>
      </c>
      <c r="N1406" s="139">
        <v>12496.4841385009</v>
      </c>
      <c r="O1406" s="45">
        <v>11607.301928434499</v>
      </c>
      <c r="P1406" s="99">
        <v>1.01130925100715</v>
      </c>
      <c r="Q1406" s="86">
        <v>11459.643374822999</v>
      </c>
      <c r="R1406" s="44">
        <v>12402.7477091868</v>
      </c>
      <c r="S1406" s="45">
        <v>11669.9349230799</v>
      </c>
      <c r="T1406" s="140">
        <v>1.01835061889613</v>
      </c>
      <c r="U1406" s="44">
        <v>12477.0421839557</v>
      </c>
      <c r="V1406" s="45">
        <v>11589.7513492041</v>
      </c>
      <c r="W1406" s="99">
        <v>1.0113535796992601</v>
      </c>
      <c r="X1406" s="86">
        <v>11469.6321167156</v>
      </c>
      <c r="Y1406" s="44">
        <v>12413.5585033428</v>
      </c>
      <c r="Z1406" s="45">
        <v>11680.6789389771</v>
      </c>
      <c r="AA1406" s="46">
        <v>1.01840048748851</v>
      </c>
      <c r="AB1406" s="139">
        <v>12487.917736526</v>
      </c>
      <c r="AC1406" s="45">
        <v>11600.3485991873</v>
      </c>
      <c r="AD1406" s="99">
        <v>1.01139674587132</v>
      </c>
      <c r="AE1406" s="142">
        <v>11520.012870844699</v>
      </c>
      <c r="AF1406" s="44">
        <v>12468.085486637399</v>
      </c>
      <c r="AG1406" s="45">
        <v>11732.4047101493</v>
      </c>
      <c r="AH1406" s="140">
        <v>1.0184367710076201</v>
      </c>
      <c r="AI1406" s="44">
        <v>12542.7713453136</v>
      </c>
      <c r="AJ1406" s="45">
        <v>11651.6690673472</v>
      </c>
      <c r="AK1406" s="46">
        <v>1.0114284765111501</v>
      </c>
    </row>
    <row r="1407" spans="1:37" x14ac:dyDescent="0.2">
      <c r="A1407" s="35" t="s">
        <v>5835</v>
      </c>
      <c r="B1407" s="35" t="s">
        <v>11670</v>
      </c>
      <c r="C1407" s="85" t="s">
        <v>1078</v>
      </c>
      <c r="D1407" s="85" t="s">
        <v>13395</v>
      </c>
      <c r="E1407" s="85" t="s">
        <v>12900</v>
      </c>
      <c r="F1407" s="85" t="s">
        <v>415</v>
      </c>
      <c r="G1407" s="85" t="s">
        <v>415</v>
      </c>
      <c r="H1407" s="840">
        <v>1.04313490249981</v>
      </c>
      <c r="I1407" s="840">
        <v>1.0854245220535299</v>
      </c>
      <c r="J1407" s="86">
        <v>7325.8333333333303</v>
      </c>
      <c r="K1407" s="44">
        <v>7641.8324398965397</v>
      </c>
      <c r="L1407" s="45">
        <v>7189.94915783127</v>
      </c>
      <c r="M1407" s="46">
        <v>0.98145136951399503</v>
      </c>
      <c r="N1407" s="139">
        <v>7951.6391444771398</v>
      </c>
      <c r="O1407" s="45">
        <v>7385.8435183015699</v>
      </c>
      <c r="P1407" s="99">
        <v>1.0081915847983001</v>
      </c>
      <c r="Q1407" s="86">
        <v>7388.5323565928202</v>
      </c>
      <c r="R1407" s="44">
        <v>7707.2359794111699</v>
      </c>
      <c r="S1407" s="45">
        <v>7251.8561552233296</v>
      </c>
      <c r="T1407" s="140">
        <v>0.98150157639256597</v>
      </c>
      <c r="U1407" s="44">
        <v>8019.6942018317995</v>
      </c>
      <c r="V1407" s="45">
        <v>7449.3826602112904</v>
      </c>
      <c r="W1407" s="99">
        <v>1.0082357768338399</v>
      </c>
      <c r="X1407" s="86">
        <v>7446.7871243399604</v>
      </c>
      <c r="Y1407" s="44">
        <v>7768.0035608852304</v>
      </c>
      <c r="Z1407" s="45">
        <v>7309.3912246916998</v>
      </c>
      <c r="AA1407" s="46">
        <v>0.98154964048869098</v>
      </c>
      <c r="AB1407" s="139">
        <v>8082.9253552710697</v>
      </c>
      <c r="AC1407" s="45">
        <v>7508.4376595548601</v>
      </c>
      <c r="AD1407" s="99">
        <v>1.0082788099331299</v>
      </c>
      <c r="AE1407" s="142">
        <v>7504.0154359551198</v>
      </c>
      <c r="AF1407" s="44">
        <v>7827.7004101421298</v>
      </c>
      <c r="AG1407" s="45">
        <v>7365.82607329852</v>
      </c>
      <c r="AH1407" s="140">
        <v>0.98158461108775497</v>
      </c>
      <c r="AI1407" s="44">
        <v>8145.0423680538897</v>
      </c>
      <c r="AJ1407" s="45">
        <v>7566.3771266583399</v>
      </c>
      <c r="AK1407" s="46">
        <v>1.00831044275368</v>
      </c>
    </row>
    <row r="1408" spans="1:37" x14ac:dyDescent="0.2">
      <c r="A1408" s="35" t="s">
        <v>5834</v>
      </c>
      <c r="B1408" s="35" t="s">
        <v>11669</v>
      </c>
      <c r="C1408" s="85" t="s">
        <v>1078</v>
      </c>
      <c r="D1408" s="85" t="s">
        <v>13395</v>
      </c>
      <c r="E1408" s="85" t="s">
        <v>12900</v>
      </c>
      <c r="F1408" s="85" t="s">
        <v>414</v>
      </c>
      <c r="G1408" s="85" t="s">
        <v>414</v>
      </c>
      <c r="H1408" s="840">
        <v>1.0797044709709001</v>
      </c>
      <c r="I1408" s="840">
        <v>1.0878394297990099</v>
      </c>
      <c r="J1408" s="86">
        <v>6830.5</v>
      </c>
      <c r="K1408" s="44">
        <v>7374.9213889667399</v>
      </c>
      <c r="L1408" s="45">
        <v>6938.8213163165301</v>
      </c>
      <c r="M1408" s="46">
        <v>1.01585847541418</v>
      </c>
      <c r="N1408" s="139">
        <v>7430.4872252421201</v>
      </c>
      <c r="O1408" s="45">
        <v>6901.7739504055098</v>
      </c>
      <c r="P1408" s="99">
        <v>1.01043466077235</v>
      </c>
      <c r="Q1408" s="86">
        <v>6902.4564443065501</v>
      </c>
      <c r="R1408" s="44">
        <v>7452.6130835996901</v>
      </c>
      <c r="S1408" s="45">
        <v>7012.2775800786403</v>
      </c>
      <c r="T1408" s="140">
        <v>1.01591044241397</v>
      </c>
      <c r="U1408" s="44">
        <v>7508.7642825869198</v>
      </c>
      <c r="V1408" s="45">
        <v>6974.7869480535201</v>
      </c>
      <c r="W1408" s="99">
        <v>1.0104789511285699</v>
      </c>
      <c r="X1408" s="86">
        <v>6966.1146975073298</v>
      </c>
      <c r="Y1408" s="44">
        <v>7521.3451841947699</v>
      </c>
      <c r="Z1408" s="45">
        <v>7077.2952221671503</v>
      </c>
      <c r="AA1408" s="46">
        <v>1.0159601915109999</v>
      </c>
      <c r="AB1408" s="139">
        <v>7578.0142404508497</v>
      </c>
      <c r="AC1408" s="45">
        <v>7039.4127134353503</v>
      </c>
      <c r="AD1408" s="99">
        <v>1.01052207997009</v>
      </c>
      <c r="AE1408" s="142">
        <v>7026.13687830242</v>
      </c>
      <c r="AF1408" s="44">
        <v>7586.1514011566496</v>
      </c>
      <c r="AG1408" s="45">
        <v>7138.5296905627401</v>
      </c>
      <c r="AH1408" s="140">
        <v>1.0159963880873699</v>
      </c>
      <c r="AI1408" s="44">
        <v>7643.3087353822802</v>
      </c>
      <c r="AJ1408" s="45">
        <v>7100.2892034314</v>
      </c>
      <c r="AK1408" s="46">
        <v>1.0105537831689499</v>
      </c>
    </row>
    <row r="1409" spans="1:37" x14ac:dyDescent="0.2">
      <c r="A1409" s="35" t="s">
        <v>5833</v>
      </c>
      <c r="B1409" s="35" t="s">
        <v>13454</v>
      </c>
      <c r="C1409" s="85" t="s">
        <v>1078</v>
      </c>
      <c r="D1409" s="85" t="s">
        <v>13395</v>
      </c>
      <c r="E1409" s="85" t="s">
        <v>12900</v>
      </c>
      <c r="F1409" s="85" t="s">
        <v>414</v>
      </c>
      <c r="G1409" s="85" t="s">
        <v>414</v>
      </c>
      <c r="H1409" s="840">
        <v>1.0797044709709001</v>
      </c>
      <c r="I1409" s="840">
        <v>1.0878394297990099</v>
      </c>
      <c r="J1409" s="86">
        <v>8808.6666666666697</v>
      </c>
      <c r="K1409" s="44">
        <v>9510.7567832923505</v>
      </c>
      <c r="L1409" s="45">
        <v>8948.3586904316708</v>
      </c>
      <c r="M1409" s="46">
        <v>1.01585847541418</v>
      </c>
      <c r="N1409" s="139">
        <v>9582.4149239561903</v>
      </c>
      <c r="O1409" s="45">
        <v>8900.5821151900109</v>
      </c>
      <c r="P1409" s="99">
        <v>1.01043466077235</v>
      </c>
      <c r="Q1409" s="86">
        <v>8894.6603003840501</v>
      </c>
      <c r="R1409" s="44">
        <v>9603.6044940920401</v>
      </c>
      <c r="S1409" s="45">
        <v>9036.1782808851603</v>
      </c>
      <c r="T1409" s="140">
        <v>1.01591044241397</v>
      </c>
      <c r="U1409" s="44">
        <v>9675.9621894256506</v>
      </c>
      <c r="V1409" s="45">
        <v>8987.8670109769992</v>
      </c>
      <c r="W1409" s="99">
        <v>1.0104789511285699</v>
      </c>
      <c r="X1409" s="86">
        <v>8970.5087920563401</v>
      </c>
      <c r="Y1409" s="44">
        <v>9685.4984496670095</v>
      </c>
      <c r="Z1409" s="45">
        <v>9113.6798303286905</v>
      </c>
      <c r="AA1409" s="46">
        <v>1.0159601915109999</v>
      </c>
      <c r="AB1409" s="139">
        <v>9758.4731693575395</v>
      </c>
      <c r="AC1409" s="45">
        <v>9064.8972029388005</v>
      </c>
      <c r="AD1409" s="99">
        <v>1.01052207997009</v>
      </c>
      <c r="AE1409" s="142">
        <v>9046.49054657345</v>
      </c>
      <c r="AF1409" s="44">
        <v>9767.5362897313407</v>
      </c>
      <c r="AG1409" s="45">
        <v>9191.2017201851795</v>
      </c>
      <c r="AH1409" s="140">
        <v>1.0159963880873699</v>
      </c>
      <c r="AI1409" s="44">
        <v>9841.1291178665706</v>
      </c>
      <c r="AJ1409" s="45">
        <v>9141.9652462419599</v>
      </c>
      <c r="AK1409" s="46">
        <v>1.0105537831689499</v>
      </c>
    </row>
    <row r="1410" spans="1:37" x14ac:dyDescent="0.2">
      <c r="A1410" s="35" t="s">
        <v>5832</v>
      </c>
      <c r="B1410" s="35" t="s">
        <v>11668</v>
      </c>
      <c r="C1410" s="85" t="s">
        <v>1078</v>
      </c>
      <c r="D1410" s="85" t="s">
        <v>13395</v>
      </c>
      <c r="E1410" s="85" t="s">
        <v>12900</v>
      </c>
      <c r="F1410" s="85" t="s">
        <v>414</v>
      </c>
      <c r="G1410" s="85" t="s">
        <v>414</v>
      </c>
      <c r="H1410" s="840">
        <v>1.0797044709709001</v>
      </c>
      <c r="I1410" s="840">
        <v>1.0878394297990099</v>
      </c>
      <c r="J1410" s="86">
        <v>58701.75</v>
      </c>
      <c r="K1410" s="44">
        <v>63380.541928816099</v>
      </c>
      <c r="L1410" s="45">
        <v>59632.670259144099</v>
      </c>
      <c r="M1410" s="46">
        <v>1.01585847541418</v>
      </c>
      <c r="N1410" s="139">
        <v>63858.078248203899</v>
      </c>
      <c r="O1410" s="45">
        <v>59314.282847993098</v>
      </c>
      <c r="P1410" s="99">
        <v>1.01043466077235</v>
      </c>
      <c r="Q1410" s="86">
        <v>59310.822549339398</v>
      </c>
      <c r="R1410" s="44">
        <v>64038.160283483499</v>
      </c>
      <c r="S1410" s="45">
        <v>60254.483976035997</v>
      </c>
      <c r="T1410" s="140">
        <v>1.01591044241397</v>
      </c>
      <c r="U1410" s="44">
        <v>64520.651382983502</v>
      </c>
      <c r="V1410" s="45">
        <v>59932.337760229202</v>
      </c>
      <c r="W1410" s="99">
        <v>1.0104789511285699</v>
      </c>
      <c r="X1410" s="86">
        <v>59869.616900439898</v>
      </c>
      <c r="Y1410" s="44">
        <v>64641.493042720002</v>
      </c>
      <c r="Z1410" s="45">
        <v>60825.147451861201</v>
      </c>
      <c r="AA1410" s="46">
        <v>1.0159601915109999</v>
      </c>
      <c r="AB1410" s="139">
        <v>65128.529911259502</v>
      </c>
      <c r="AC1410" s="45">
        <v>60499.569797245298</v>
      </c>
      <c r="AD1410" s="99">
        <v>1.0105220799701</v>
      </c>
      <c r="AE1410" s="142">
        <v>60429.7462339138</v>
      </c>
      <c r="AF1410" s="44">
        <v>65246.2671883937</v>
      </c>
      <c r="AG1410" s="45">
        <v>61396.403906692802</v>
      </c>
      <c r="AH1410" s="140">
        <v>1.0159963880873699</v>
      </c>
      <c r="AI1410" s="44">
        <v>65737.860685999403</v>
      </c>
      <c r="AJ1410" s="45">
        <v>61067.508672621298</v>
      </c>
      <c r="AK1410" s="46">
        <v>1.0105537831689499</v>
      </c>
    </row>
    <row r="1411" spans="1:37" x14ac:dyDescent="0.2">
      <c r="A1411" s="35" t="s">
        <v>5831</v>
      </c>
      <c r="B1411" s="35" t="s">
        <v>11667</v>
      </c>
      <c r="C1411" s="85" t="s">
        <v>1078</v>
      </c>
      <c r="D1411" s="85" t="s">
        <v>13395</v>
      </c>
      <c r="E1411" s="85" t="s">
        <v>12900</v>
      </c>
      <c r="F1411" s="85" t="s">
        <v>418</v>
      </c>
      <c r="G1411" s="85" t="s">
        <v>418</v>
      </c>
      <c r="H1411" s="840">
        <v>1.0822978781727</v>
      </c>
      <c r="I1411" s="840">
        <v>1.08878101838387</v>
      </c>
      <c r="J1411" s="86">
        <v>14290.166666666701</v>
      </c>
      <c r="K1411" s="44">
        <v>15466.217062067601</v>
      </c>
      <c r="L1411" s="45">
        <v>14551.6556683039</v>
      </c>
      <c r="M1411" s="46">
        <v>1.01829852707367</v>
      </c>
      <c r="N1411" s="139">
        <v>15558.862216208599</v>
      </c>
      <c r="O1411" s="45">
        <v>14451.777748434</v>
      </c>
      <c r="P1411" s="99">
        <v>1.01130925100715</v>
      </c>
      <c r="Q1411" s="86">
        <v>14332.4154978152</v>
      </c>
      <c r="R1411" s="44">
        <v>15511.9428823749</v>
      </c>
      <c r="S1411" s="45">
        <v>14595.424192476599</v>
      </c>
      <c r="T1411" s="140">
        <v>1.01835061889613</v>
      </c>
      <c r="U1411" s="44">
        <v>15604.861941612</v>
      </c>
      <c r="V1411" s="45">
        <v>14495.1397194525</v>
      </c>
      <c r="W1411" s="99">
        <v>1.0113535796992601</v>
      </c>
      <c r="X1411" s="86">
        <v>14388.727306909699</v>
      </c>
      <c r="Y1411" s="44">
        <v>15572.889033874</v>
      </c>
      <c r="Z1411" s="45">
        <v>14653.486903696101</v>
      </c>
      <c r="AA1411" s="46">
        <v>1.01840048748851</v>
      </c>
      <c r="AB1411" s="139">
        <v>15666.173170464999</v>
      </c>
      <c r="AC1411" s="45">
        <v>14552.7119754383</v>
      </c>
      <c r="AD1411" s="99">
        <v>1.01139674587132</v>
      </c>
      <c r="AE1411" s="142">
        <v>14465.351964321</v>
      </c>
      <c r="AF1411" s="44">
        <v>15655.819738005999</v>
      </c>
      <c r="AG1411" s="45">
        <v>14732.046346031801</v>
      </c>
      <c r="AH1411" s="140">
        <v>1.0184367710076201</v>
      </c>
      <c r="AI1411" s="44">
        <v>15749.600642994499</v>
      </c>
      <c r="AJ1411" s="45">
        <v>14630.6688994707</v>
      </c>
      <c r="AK1411" s="46">
        <v>1.0114284765111501</v>
      </c>
    </row>
    <row r="1412" spans="1:37" x14ac:dyDescent="0.2">
      <c r="A1412" s="35" t="s">
        <v>5830</v>
      </c>
      <c r="B1412" s="35" t="s">
        <v>11666</v>
      </c>
      <c r="C1412" s="85" t="s">
        <v>1078</v>
      </c>
      <c r="D1412" s="85" t="s">
        <v>13395</v>
      </c>
      <c r="E1412" s="85" t="s">
        <v>12900</v>
      </c>
      <c r="F1412" s="85" t="s">
        <v>415</v>
      </c>
      <c r="G1412" s="85" t="s">
        <v>415</v>
      </c>
      <c r="H1412" s="840">
        <v>1.04313490249981</v>
      </c>
      <c r="I1412" s="840">
        <v>1.0854245220535299</v>
      </c>
      <c r="J1412" s="86">
        <v>10447.333333333299</v>
      </c>
      <c r="K1412" s="44">
        <v>10897.9780380497</v>
      </c>
      <c r="L1412" s="45">
        <v>10253.549607769201</v>
      </c>
      <c r="M1412" s="46">
        <v>0.98145136951399503</v>
      </c>
      <c r="N1412" s="139">
        <v>11339.7917900672</v>
      </c>
      <c r="O1412" s="45">
        <v>10532.913550249499</v>
      </c>
      <c r="P1412" s="99">
        <v>1.0081915847983001</v>
      </c>
      <c r="Q1412" s="86">
        <v>10529.899163209901</v>
      </c>
      <c r="R1412" s="44">
        <v>10984.1053369478</v>
      </c>
      <c r="S1412" s="45">
        <v>10335.1126279453</v>
      </c>
      <c r="T1412" s="140">
        <v>0.98150157639256597</v>
      </c>
      <c r="U1412" s="44">
        <v>11429.410766499001</v>
      </c>
      <c r="V1412" s="45">
        <v>10616.621062800899</v>
      </c>
      <c r="W1412" s="99">
        <v>1.0082357768338399</v>
      </c>
      <c r="X1412" s="86">
        <v>10603.6030931023</v>
      </c>
      <c r="Y1412" s="44">
        <v>11060.98847867</v>
      </c>
      <c r="Z1412" s="45">
        <v>10407.962803919399</v>
      </c>
      <c r="AA1412" s="46">
        <v>0.98154964048869098</v>
      </c>
      <c r="AB1412" s="139">
        <v>11509.4108193759</v>
      </c>
      <c r="AC1412" s="45">
        <v>10691.388307716499</v>
      </c>
      <c r="AD1412" s="99">
        <v>1.0082788099331299</v>
      </c>
      <c r="AE1412" s="142">
        <v>10677.8969269032</v>
      </c>
      <c r="AF1412" s="44">
        <v>11138.486969748201</v>
      </c>
      <c r="AG1412" s="45">
        <v>10481.2593022294</v>
      </c>
      <c r="AH1412" s="140">
        <v>0.98158461108775497</v>
      </c>
      <c r="AI1412" s="44">
        <v>11590.0511684208</v>
      </c>
      <c r="AJ1412" s="45">
        <v>10766.6349780439</v>
      </c>
      <c r="AK1412" s="46">
        <v>1.00831044275368</v>
      </c>
    </row>
    <row r="1413" spans="1:37" x14ac:dyDescent="0.2">
      <c r="A1413" s="35" t="s">
        <v>5829</v>
      </c>
      <c r="B1413" s="35" t="s">
        <v>11665</v>
      </c>
      <c r="C1413" s="85" t="s">
        <v>1078</v>
      </c>
      <c r="D1413" s="85" t="s">
        <v>13395</v>
      </c>
      <c r="E1413" s="85" t="s">
        <v>12900</v>
      </c>
      <c r="F1413" s="85" t="s">
        <v>416</v>
      </c>
      <c r="G1413" s="85" t="s">
        <v>416</v>
      </c>
      <c r="H1413" s="840">
        <v>1.03507146583918</v>
      </c>
      <c r="I1413" s="840">
        <v>1.0828852199525301</v>
      </c>
      <c r="J1413" s="86">
        <v>19014.5</v>
      </c>
      <c r="K1413" s="44">
        <v>19681.366387199199</v>
      </c>
      <c r="L1413" s="45">
        <v>18517.551227873701</v>
      </c>
      <c r="M1413" s="46">
        <v>0.97386474679185298</v>
      </c>
      <c r="N1413" s="139">
        <v>20590.521014787399</v>
      </c>
      <c r="O1413" s="45">
        <v>19125.410926267501</v>
      </c>
      <c r="P1413" s="99">
        <v>1.00583296569815</v>
      </c>
      <c r="Q1413" s="86">
        <v>19049.987507586698</v>
      </c>
      <c r="R1413" s="44">
        <v>19718.098493695899</v>
      </c>
      <c r="S1413" s="45">
        <v>18553.060307585602</v>
      </c>
      <c r="T1413" s="140">
        <v>0.97391456557106704</v>
      </c>
      <c r="U1413" s="44">
        <v>20628.949912246</v>
      </c>
      <c r="V1413" s="45">
        <v>19161.945319505001</v>
      </c>
      <c r="W1413" s="99">
        <v>1.0058770543483899</v>
      </c>
      <c r="X1413" s="86">
        <v>19083.636021448299</v>
      </c>
      <c r="Y1413" s="44">
        <v>19752.927110261899</v>
      </c>
      <c r="Z1413" s="45">
        <v>18586.7412328104</v>
      </c>
      <c r="AA1413" s="46">
        <v>0.97396225813155102</v>
      </c>
      <c r="AB1413" s="139">
        <v>20665.387390579999</v>
      </c>
      <c r="AC1413" s="45">
        <v>19196.610894288999</v>
      </c>
      <c r="AD1413" s="99">
        <v>1.0059199867736801</v>
      </c>
      <c r="AE1413" s="142">
        <v>19122.370034282099</v>
      </c>
      <c r="AF1413" s="44">
        <v>19793.019581703698</v>
      </c>
      <c r="AG1413" s="45">
        <v>18625.1302509384</v>
      </c>
      <c r="AH1413" s="140">
        <v>0.97399695840775502</v>
      </c>
      <c r="AI1413" s="44">
        <v>20707.3318805872</v>
      </c>
      <c r="AJ1413" s="45">
        <v>19236.1776913426</v>
      </c>
      <c r="AK1413" s="46">
        <v>1.00595154559066</v>
      </c>
    </row>
    <row r="1414" spans="1:37" x14ac:dyDescent="0.2">
      <c r="A1414" s="35" t="s">
        <v>5828</v>
      </c>
      <c r="B1414" s="35" t="s">
        <v>11664</v>
      </c>
      <c r="C1414" s="85" t="s">
        <v>937</v>
      </c>
      <c r="D1414" s="85" t="s">
        <v>13395</v>
      </c>
      <c r="E1414" s="85" t="s">
        <v>12900</v>
      </c>
      <c r="F1414" s="85" t="s">
        <v>354</v>
      </c>
      <c r="G1414" s="85" t="s">
        <v>354</v>
      </c>
      <c r="H1414" s="840">
        <v>1.09452963782109</v>
      </c>
      <c r="I1414" s="840">
        <v>1.11862452194772</v>
      </c>
      <c r="J1414" s="86">
        <v>8122.4166666666697</v>
      </c>
      <c r="K1414" s="44">
        <v>8890.2257723986604</v>
      </c>
      <c r="L1414" s="45">
        <v>8364.5214427199608</v>
      </c>
      <c r="M1414" s="46">
        <v>1.02980698799248</v>
      </c>
      <c r="N1414" s="139">
        <v>9085.9344608101892</v>
      </c>
      <c r="O1414" s="45">
        <v>8439.42851603089</v>
      </c>
      <c r="P1414" s="99">
        <v>1.0390292522994</v>
      </c>
      <c r="Q1414" s="86">
        <v>8153.1202734554599</v>
      </c>
      <c r="R1414" s="44">
        <v>8923.8317800170007</v>
      </c>
      <c r="S1414" s="45">
        <v>8396.5697423783895</v>
      </c>
      <c r="T1414" s="140">
        <v>1.0298596685388699</v>
      </c>
      <c r="U1414" s="44">
        <v>9120.2802682763795</v>
      </c>
      <c r="V1414" s="45">
        <v>8471.7017852434892</v>
      </c>
      <c r="W1414" s="99">
        <v>1.03907479604161</v>
      </c>
      <c r="X1414" s="86">
        <v>8176.48310943448</v>
      </c>
      <c r="Y1414" s="44">
        <v>8949.4030964195899</v>
      </c>
      <c r="Z1414" s="45">
        <v>8421.0425428465696</v>
      </c>
      <c r="AA1414" s="46">
        <v>1.0299101007289899</v>
      </c>
      <c r="AB1414" s="139">
        <v>9146.4145095047606</v>
      </c>
      <c r="AC1414" s="45">
        <v>8496.3401410455499</v>
      </c>
      <c r="AD1414" s="99">
        <v>1.03911914539908</v>
      </c>
      <c r="AE1414" s="142">
        <v>8196.3696970028504</v>
      </c>
      <c r="AF1414" s="44">
        <v>8971.1695559082891</v>
      </c>
      <c r="AG1414" s="45">
        <v>8441.82469442406</v>
      </c>
      <c r="AH1414" s="140">
        <v>1.02994679431199</v>
      </c>
      <c r="AI1414" s="44">
        <v>9168.6601340165907</v>
      </c>
      <c r="AJ1414" s="45">
        <v>8517.2718796676909</v>
      </c>
      <c r="AK1414" s="46">
        <v>1.0391517457762101</v>
      </c>
    </row>
    <row r="1415" spans="1:37" x14ac:dyDescent="0.2">
      <c r="A1415" s="35" t="s">
        <v>5827</v>
      </c>
      <c r="B1415" s="35" t="s">
        <v>11663</v>
      </c>
      <c r="C1415" s="85" t="s">
        <v>1078</v>
      </c>
      <c r="D1415" s="85" t="s">
        <v>13395</v>
      </c>
      <c r="E1415" s="85" t="s">
        <v>12900</v>
      </c>
      <c r="F1415" s="85" t="s">
        <v>415</v>
      </c>
      <c r="G1415" s="85" t="s">
        <v>415</v>
      </c>
      <c r="H1415" s="840">
        <v>1.04313490249981</v>
      </c>
      <c r="I1415" s="840">
        <v>1.0854245220535299</v>
      </c>
      <c r="J1415" s="86">
        <v>11745.666666666701</v>
      </c>
      <c r="K1415" s="44">
        <v>12252.314853128601</v>
      </c>
      <c r="L1415" s="45">
        <v>11527.800635854899</v>
      </c>
      <c r="M1415" s="46">
        <v>0.98145136951399503</v>
      </c>
      <c r="N1415" s="139">
        <v>12749.0346278667</v>
      </c>
      <c r="O1415" s="45">
        <v>11841.8822911793</v>
      </c>
      <c r="P1415" s="99">
        <v>1.0081915847983001</v>
      </c>
      <c r="Q1415" s="86">
        <v>11837.878502924899</v>
      </c>
      <c r="R1415" s="44">
        <v>12348.504237953201</v>
      </c>
      <c r="S1415" s="45">
        <v>11618.896411764401</v>
      </c>
      <c r="T1415" s="140">
        <v>0.98150157639256597</v>
      </c>
      <c r="U1415" s="44">
        <v>12849.123616164999</v>
      </c>
      <c r="V1415" s="45">
        <v>11935.372628461</v>
      </c>
      <c r="W1415" s="99">
        <v>1.0082357768338399</v>
      </c>
      <c r="X1415" s="86">
        <v>11924.2119147747</v>
      </c>
      <c r="Y1415" s="44">
        <v>12438.561633105601</v>
      </c>
      <c r="Z1415" s="45">
        <v>11704.2059180581</v>
      </c>
      <c r="AA1415" s="46">
        <v>0.98154964048869098</v>
      </c>
      <c r="AB1415" s="139">
        <v>12942.832018459399</v>
      </c>
      <c r="AC1415" s="45">
        <v>12022.9301988195</v>
      </c>
      <c r="AD1415" s="99">
        <v>1.0082788099331299</v>
      </c>
      <c r="AE1415" s="142">
        <v>12009.081435217</v>
      </c>
      <c r="AF1415" s="44">
        <v>12527.0919920374</v>
      </c>
      <c r="AG1415" s="45">
        <v>11787.9295301087</v>
      </c>
      <c r="AH1415" s="140">
        <v>0.98158461108775497</v>
      </c>
      <c r="AI1415" s="44">
        <v>13034.9514771223</v>
      </c>
      <c r="AJ1415" s="45">
        <v>12108.882219008599</v>
      </c>
      <c r="AK1415" s="46">
        <v>1.00831044275368</v>
      </c>
    </row>
    <row r="1416" spans="1:37" x14ac:dyDescent="0.2">
      <c r="A1416" s="35" t="s">
        <v>5826</v>
      </c>
      <c r="B1416" s="35" t="s">
        <v>11662</v>
      </c>
      <c r="C1416" s="85" t="s">
        <v>1078</v>
      </c>
      <c r="D1416" s="85" t="s">
        <v>13395</v>
      </c>
      <c r="E1416" s="85" t="s">
        <v>12900</v>
      </c>
      <c r="F1416" s="85" t="s">
        <v>415</v>
      </c>
      <c r="G1416" s="85" t="s">
        <v>415</v>
      </c>
      <c r="H1416" s="840">
        <v>1.04313490249981</v>
      </c>
      <c r="I1416" s="840">
        <v>1.0854245220535299</v>
      </c>
      <c r="J1416" s="86">
        <v>17201.833333333299</v>
      </c>
      <c r="K1416" s="44">
        <v>17943.832736984699</v>
      </c>
      <c r="L1416" s="45">
        <v>16882.762883151499</v>
      </c>
      <c r="M1416" s="46">
        <v>0.98145136951399503</v>
      </c>
      <c r="N1416" s="139">
        <v>18671.291724277798</v>
      </c>
      <c r="O1416" s="45">
        <v>17342.743609769601</v>
      </c>
      <c r="P1416" s="99">
        <v>1.0081915847983001</v>
      </c>
      <c r="Q1416" s="86">
        <v>17328.2363018416</v>
      </c>
      <c r="R1416" s="44">
        <v>18075.688085215301</v>
      </c>
      <c r="S1416" s="45">
        <v>17007.691246360399</v>
      </c>
      <c r="T1416" s="140">
        <v>0.98150157639256597</v>
      </c>
      <c r="U1416" s="44">
        <v>18808.492605956999</v>
      </c>
      <c r="V1416" s="45">
        <v>17470.947788947498</v>
      </c>
      <c r="W1416" s="99">
        <v>1.0082357768338399</v>
      </c>
      <c r="X1416" s="86">
        <v>17447.088067154</v>
      </c>
      <c r="Y1416" s="44">
        <v>18199.666509836301</v>
      </c>
      <c r="Z1416" s="45">
        <v>17125.1830198895</v>
      </c>
      <c r="AA1416" s="46">
        <v>0.98154964048869098</v>
      </c>
      <c r="AB1416" s="139">
        <v>18937.4972265164</v>
      </c>
      <c r="AC1416" s="45">
        <v>17591.529193148599</v>
      </c>
      <c r="AD1416" s="99">
        <v>1.0082788099331299</v>
      </c>
      <c r="AE1416" s="142">
        <v>17561.109031704698</v>
      </c>
      <c r="AF1416" s="44">
        <v>18318.605757575799</v>
      </c>
      <c r="AG1416" s="45">
        <v>17237.714379155499</v>
      </c>
      <c r="AH1416" s="140">
        <v>0.98158461108775497</v>
      </c>
      <c r="AI1416" s="44">
        <v>19061.258377467999</v>
      </c>
      <c r="AJ1416" s="45">
        <v>17707.049623003801</v>
      </c>
      <c r="AK1416" s="46">
        <v>1.00831044275368</v>
      </c>
    </row>
    <row r="1417" spans="1:37" x14ac:dyDescent="0.2">
      <c r="A1417" s="35" t="s">
        <v>5825</v>
      </c>
      <c r="B1417" s="35" t="s">
        <v>11661</v>
      </c>
      <c r="C1417" s="85" t="s">
        <v>1078</v>
      </c>
      <c r="D1417" s="85" t="s">
        <v>13395</v>
      </c>
      <c r="E1417" s="85" t="s">
        <v>12900</v>
      </c>
      <c r="F1417" s="85" t="s">
        <v>417</v>
      </c>
      <c r="G1417" s="85" t="s">
        <v>417</v>
      </c>
      <c r="H1417" s="840">
        <v>1.0778393499352601</v>
      </c>
      <c r="I1417" s="840">
        <v>1.08921289991792</v>
      </c>
      <c r="J1417" s="86">
        <v>9521.25</v>
      </c>
      <c r="K1417" s="44">
        <v>10262.3779105711</v>
      </c>
      <c r="L1417" s="45">
        <v>9655.5343231859897</v>
      </c>
      <c r="M1417" s="46">
        <v>1.01410364428893</v>
      </c>
      <c r="N1417" s="139">
        <v>10370.6683233435</v>
      </c>
      <c r="O1417" s="45">
        <v>9632.7476668281797</v>
      </c>
      <c r="P1417" s="99">
        <v>1.01171040218755</v>
      </c>
      <c r="Q1417" s="86">
        <v>9605.6605356146301</v>
      </c>
      <c r="R1417" s="44">
        <v>10353.3589074057</v>
      </c>
      <c r="S1417" s="45">
        <v>9741.6336700310203</v>
      </c>
      <c r="T1417" s="140">
        <v>1.0141555215190301</v>
      </c>
      <c r="U1417" s="44">
        <v>10462.6093676239</v>
      </c>
      <c r="V1417" s="45">
        <v>9718.5726590347203</v>
      </c>
      <c r="W1417" s="99">
        <v>1.01175474846331</v>
      </c>
      <c r="X1417" s="86">
        <v>9682.4456110139199</v>
      </c>
      <c r="Y1417" s="44">
        <v>10436.120883158799</v>
      </c>
      <c r="Z1417" s="45">
        <v>9819.9865390496707</v>
      </c>
      <c r="AA1417" s="46">
        <v>1.0142051846776501</v>
      </c>
      <c r="AB1417" s="139">
        <v>10546.244662270001</v>
      </c>
      <c r="AC1417" s="45">
        <v>9796.67844358211</v>
      </c>
      <c r="AD1417" s="99">
        <v>1.01179793175789</v>
      </c>
      <c r="AE1417" s="142">
        <v>9754.8247091493795</v>
      </c>
      <c r="AF1417" s="44">
        <v>10514.133923242</v>
      </c>
      <c r="AG1417" s="45">
        <v>9893.7462769557296</v>
      </c>
      <c r="AH1417" s="140">
        <v>1.0142413187267301</v>
      </c>
      <c r="AI1417" s="44">
        <v>10625.080909643601</v>
      </c>
      <c r="AJ1417" s="45">
        <v>9870.2211149860195</v>
      </c>
      <c r="AK1417" s="46">
        <v>1.01182967498416</v>
      </c>
    </row>
    <row r="1418" spans="1:37" x14ac:dyDescent="0.2">
      <c r="A1418" s="35" t="s">
        <v>5824</v>
      </c>
      <c r="B1418" s="35" t="s">
        <v>11660</v>
      </c>
      <c r="C1418" s="85" t="s">
        <v>1078</v>
      </c>
      <c r="D1418" s="85" t="s">
        <v>13395</v>
      </c>
      <c r="E1418" s="85" t="s">
        <v>12900</v>
      </c>
      <c r="F1418" s="85" t="s">
        <v>416</v>
      </c>
      <c r="G1418" s="85" t="s">
        <v>416</v>
      </c>
      <c r="H1418" s="840">
        <v>1.03507146583918</v>
      </c>
      <c r="I1418" s="840">
        <v>1.0828852199525301</v>
      </c>
      <c r="J1418" s="86">
        <v>9638</v>
      </c>
      <c r="K1418" s="44">
        <v>9976.0187877580502</v>
      </c>
      <c r="L1418" s="45">
        <v>9386.1084295798792</v>
      </c>
      <c r="M1418" s="46">
        <v>0.97386474679185298</v>
      </c>
      <c r="N1418" s="139">
        <v>10436.847749902499</v>
      </c>
      <c r="O1418" s="45">
        <v>9694.2181233987903</v>
      </c>
      <c r="P1418" s="99">
        <v>1.00583296569815</v>
      </c>
      <c r="Q1418" s="86">
        <v>9678.2838765346205</v>
      </c>
      <c r="R1418" s="44">
        <v>10017.7154788924</v>
      </c>
      <c r="S1418" s="45">
        <v>9425.8216370886803</v>
      </c>
      <c r="T1418" s="140">
        <v>0.97391456557106704</v>
      </c>
      <c r="U1418" s="44">
        <v>10480.470564404201</v>
      </c>
      <c r="V1418" s="45">
        <v>9735.1636768762</v>
      </c>
      <c r="W1418" s="99">
        <v>1.0058770543483899</v>
      </c>
      <c r="X1418" s="86">
        <v>9718.7556387954792</v>
      </c>
      <c r="Y1418" s="44">
        <v>10059.6066451809</v>
      </c>
      <c r="Z1418" s="45">
        <v>9465.7011881899998</v>
      </c>
      <c r="AA1418" s="46">
        <v>0.97396225813155102</v>
      </c>
      <c r="AB1418" s="139">
        <v>10524.2968375819</v>
      </c>
      <c r="AC1418" s="45">
        <v>9776.2905436337696</v>
      </c>
      <c r="AD1418" s="99">
        <v>1.0059199867736801</v>
      </c>
      <c r="AE1418" s="142">
        <v>9763.0372058865705</v>
      </c>
      <c r="AF1418" s="44">
        <v>10105.4412317395</v>
      </c>
      <c r="AG1418" s="45">
        <v>9509.1685433552702</v>
      </c>
      <c r="AH1418" s="140">
        <v>0.97399695840775502</v>
      </c>
      <c r="AI1418" s="44">
        <v>10572.248692101201</v>
      </c>
      <c r="AJ1418" s="45">
        <v>9821.1423669206997</v>
      </c>
      <c r="AK1418" s="46">
        <v>1.00595154559066</v>
      </c>
    </row>
    <row r="1419" spans="1:37" x14ac:dyDescent="0.2">
      <c r="A1419" s="35" t="s">
        <v>5823</v>
      </c>
      <c r="B1419" s="35" t="s">
        <v>11659</v>
      </c>
      <c r="C1419" s="85" t="s">
        <v>1078</v>
      </c>
      <c r="D1419" s="85" t="s">
        <v>13395</v>
      </c>
      <c r="E1419" s="85" t="s">
        <v>12900</v>
      </c>
      <c r="F1419" s="85" t="s">
        <v>418</v>
      </c>
      <c r="G1419" s="85" t="s">
        <v>418</v>
      </c>
      <c r="H1419" s="840">
        <v>1.0822978781727</v>
      </c>
      <c r="I1419" s="840">
        <v>1.08878101838387</v>
      </c>
      <c r="J1419" s="86">
        <v>21770.416666666701</v>
      </c>
      <c r="K1419" s="44">
        <v>23562.075765269001</v>
      </c>
      <c r="L1419" s="45">
        <v>22168.783225446699</v>
      </c>
      <c r="M1419" s="46">
        <v>1.01829852707367</v>
      </c>
      <c r="N1419" s="139">
        <v>23703.216428974501</v>
      </c>
      <c r="O1419" s="45">
        <v>22016.6237732802</v>
      </c>
      <c r="P1419" s="99">
        <v>1.01130925100715</v>
      </c>
      <c r="Q1419" s="86">
        <v>21768.893750754702</v>
      </c>
      <c r="R1419" s="44">
        <v>23560.427516608899</v>
      </c>
      <c r="S1419" s="45">
        <v>22168.366423765099</v>
      </c>
      <c r="T1419" s="140">
        <v>1.01835061889613</v>
      </c>
      <c r="U1419" s="44">
        <v>23701.558307037001</v>
      </c>
      <c r="V1419" s="45">
        <v>22016.048620918598</v>
      </c>
      <c r="W1419" s="99">
        <v>1.0113535796992601</v>
      </c>
      <c r="X1419" s="86">
        <v>21809.170114113898</v>
      </c>
      <c r="Y1419" s="44">
        <v>23604.018539213099</v>
      </c>
      <c r="Z1419" s="45">
        <v>22210.4694759335</v>
      </c>
      <c r="AA1419" s="46">
        <v>1.01840048748851</v>
      </c>
      <c r="AB1419" s="139">
        <v>23745.410446951999</v>
      </c>
      <c r="AC1419" s="45">
        <v>22057.7236835689</v>
      </c>
      <c r="AD1419" s="99">
        <v>1.01139674587132</v>
      </c>
      <c r="AE1419" s="142">
        <v>21905.512581407598</v>
      </c>
      <c r="AF1419" s="44">
        <v>23708.289787142901</v>
      </c>
      <c r="AG1419" s="45">
        <v>22309.379500675499</v>
      </c>
      <c r="AH1419" s="140">
        <v>1.0184367710076201</v>
      </c>
      <c r="AI1419" s="44">
        <v>23850.306296605599</v>
      </c>
      <c r="AJ1419" s="45">
        <v>22155.859217408801</v>
      </c>
      <c r="AK1419" s="46">
        <v>1.0114284765111501</v>
      </c>
    </row>
    <row r="1420" spans="1:37" x14ac:dyDescent="0.2">
      <c r="A1420" s="35" t="s">
        <v>5822</v>
      </c>
      <c r="B1420" s="35" t="s">
        <v>11658</v>
      </c>
      <c r="C1420" s="85" t="s">
        <v>1078</v>
      </c>
      <c r="D1420" s="85" t="s">
        <v>13395</v>
      </c>
      <c r="E1420" s="85" t="s">
        <v>12900</v>
      </c>
      <c r="F1420" s="85" t="s">
        <v>417</v>
      </c>
      <c r="G1420" s="85" t="s">
        <v>417</v>
      </c>
      <c r="H1420" s="840">
        <v>1.0778393499352601</v>
      </c>
      <c r="I1420" s="840">
        <v>1.08921289991792</v>
      </c>
      <c r="J1420" s="86">
        <v>5822.75</v>
      </c>
      <c r="K1420" s="44">
        <v>6275.9890748355601</v>
      </c>
      <c r="L1420" s="45">
        <v>5904.8719947833797</v>
      </c>
      <c r="M1420" s="46">
        <v>1.01410364428893</v>
      </c>
      <c r="N1420" s="139">
        <v>6342.2144129970602</v>
      </c>
      <c r="O1420" s="45">
        <v>5890.9367443375404</v>
      </c>
      <c r="P1420" s="99">
        <v>1.01171040218755</v>
      </c>
      <c r="Q1420" s="86">
        <v>5875.5245202921196</v>
      </c>
      <c r="R1420" s="44">
        <v>6332.8715294803696</v>
      </c>
      <c r="S1420" s="45">
        <v>5958.6956340747101</v>
      </c>
      <c r="T1420" s="140">
        <v>1.0141555215190301</v>
      </c>
      <c r="U1420" s="44">
        <v>6399.6971012862105</v>
      </c>
      <c r="V1420" s="45">
        <v>5944.5898331181597</v>
      </c>
      <c r="W1420" s="99">
        <v>1.01175474846331</v>
      </c>
      <c r="X1420" s="86">
        <v>5924.84914819807</v>
      </c>
      <c r="Y1420" s="44">
        <v>6386.03555435832</v>
      </c>
      <c r="Z1420" s="45">
        <v>6009.0127245354397</v>
      </c>
      <c r="AA1420" s="46">
        <v>1.0142051846776501</v>
      </c>
      <c r="AB1420" s="139">
        <v>6453.4221222850301</v>
      </c>
      <c r="AC1420" s="45">
        <v>5994.7501141242901</v>
      </c>
      <c r="AD1420" s="99">
        <v>1.01179793175789</v>
      </c>
      <c r="AE1420" s="142">
        <v>5974.6047808415997</v>
      </c>
      <c r="AF1420" s="44">
        <v>6439.6641331024302</v>
      </c>
      <c r="AG1420" s="45">
        <v>6059.69103179179</v>
      </c>
      <c r="AH1420" s="140">
        <v>1.0142413187267301</v>
      </c>
      <c r="AI1420" s="44">
        <v>6507.6165992039296</v>
      </c>
      <c r="AJ1420" s="45">
        <v>6045.2824135577303</v>
      </c>
      <c r="AK1420" s="46">
        <v>1.01182967498416</v>
      </c>
    </row>
    <row r="1421" spans="1:37" x14ac:dyDescent="0.2">
      <c r="A1421" s="35" t="s">
        <v>5821</v>
      </c>
      <c r="B1421" s="35" t="s">
        <v>11657</v>
      </c>
      <c r="C1421" s="85" t="s">
        <v>1078</v>
      </c>
      <c r="D1421" s="85" t="s">
        <v>13395</v>
      </c>
      <c r="E1421" s="85" t="s">
        <v>12900</v>
      </c>
      <c r="F1421" s="85" t="s">
        <v>418</v>
      </c>
      <c r="G1421" s="85" t="s">
        <v>418</v>
      </c>
      <c r="H1421" s="840">
        <v>1.0822978781727</v>
      </c>
      <c r="I1421" s="840">
        <v>1.08878101838387</v>
      </c>
      <c r="J1421" s="86">
        <v>7121.9166666666697</v>
      </c>
      <c r="K1421" s="44">
        <v>7708.0352968561501</v>
      </c>
      <c r="L1421" s="45">
        <v>7252.2372516080604</v>
      </c>
      <c r="M1421" s="46">
        <v>1.01829852707367</v>
      </c>
      <c r="N1421" s="139">
        <v>7754.20768117839</v>
      </c>
      <c r="O1421" s="45">
        <v>7202.4602099019803</v>
      </c>
      <c r="P1421" s="99">
        <v>1.01130925100715</v>
      </c>
      <c r="Q1421" s="86">
        <v>7138.1977230637003</v>
      </c>
      <c r="R1421" s="44">
        <v>7725.6562496490697</v>
      </c>
      <c r="S1421" s="45">
        <v>7269.1880690848602</v>
      </c>
      <c r="T1421" s="140">
        <v>1.01835061889613</v>
      </c>
      <c r="U1421" s="44">
        <v>7771.9341863427098</v>
      </c>
      <c r="V1421" s="45">
        <v>7219.2418198215801</v>
      </c>
      <c r="W1421" s="99">
        <v>1.0113535796992601</v>
      </c>
      <c r="X1421" s="86">
        <v>7158.7371141642598</v>
      </c>
      <c r="Y1421" s="44">
        <v>7747.8859890561698</v>
      </c>
      <c r="Z1421" s="45">
        <v>7290.4613668669899</v>
      </c>
      <c r="AA1421" s="46">
        <v>1.01840048748851</v>
      </c>
      <c r="AB1421" s="139">
        <v>7794.2970855021704</v>
      </c>
      <c r="AC1421" s="45">
        <v>7240.3234218139696</v>
      </c>
      <c r="AD1421" s="99">
        <v>1.01139674587132</v>
      </c>
      <c r="AE1421" s="142">
        <v>7190.7542452112202</v>
      </c>
      <c r="AF1421" s="44">
        <v>7782.5380620534697</v>
      </c>
      <c r="AG1421" s="45">
        <v>7323.3285346022403</v>
      </c>
      <c r="AH1421" s="140">
        <v>1.0184367710076201</v>
      </c>
      <c r="AI1421" s="44">
        <v>7829.1567300492097</v>
      </c>
      <c r="AJ1421" s="45">
        <v>7272.9336112000501</v>
      </c>
      <c r="AK1421" s="46">
        <v>1.0114284765111501</v>
      </c>
    </row>
    <row r="1422" spans="1:37" x14ac:dyDescent="0.2">
      <c r="A1422" s="35" t="s">
        <v>5820</v>
      </c>
      <c r="B1422" s="35" t="s">
        <v>11656</v>
      </c>
      <c r="C1422" s="85" t="s">
        <v>1078</v>
      </c>
      <c r="D1422" s="85" t="s">
        <v>13395</v>
      </c>
      <c r="E1422" s="85" t="s">
        <v>12900</v>
      </c>
      <c r="F1422" s="85" t="s">
        <v>415</v>
      </c>
      <c r="G1422" s="85" t="s">
        <v>415</v>
      </c>
      <c r="H1422" s="840">
        <v>1.04313490249981</v>
      </c>
      <c r="I1422" s="840">
        <v>1.0854245220535299</v>
      </c>
      <c r="J1422" s="86">
        <v>21078.916666666701</v>
      </c>
      <c r="K1422" s="44">
        <v>21988.153681885</v>
      </c>
      <c r="L1422" s="45">
        <v>20687.9316303714</v>
      </c>
      <c r="M1422" s="46">
        <v>0.98145136951399503</v>
      </c>
      <c r="N1422" s="139">
        <v>22879.5730483228</v>
      </c>
      <c r="O1422" s="45">
        <v>21251.586399997999</v>
      </c>
      <c r="P1422" s="99">
        <v>1.0081915847983001</v>
      </c>
      <c r="Q1422" s="86">
        <v>21241.609967676701</v>
      </c>
      <c r="R1422" s="44">
        <v>22157.864742571499</v>
      </c>
      <c r="S1422" s="45">
        <v>20848.673668390798</v>
      </c>
      <c r="T1422" s="140">
        <v>0.98150157639256597</v>
      </c>
      <c r="U1422" s="44">
        <v>23056.164346812999</v>
      </c>
      <c r="V1422" s="45">
        <v>21416.551126961898</v>
      </c>
      <c r="W1422" s="99">
        <v>1.0082357768338399</v>
      </c>
      <c r="X1422" s="86">
        <v>21397.991858224399</v>
      </c>
      <c r="Y1422" s="44">
        <v>22320.9921507207</v>
      </c>
      <c r="Z1422" s="45">
        <v>21003.1912156201</v>
      </c>
      <c r="AA1422" s="46">
        <v>0.98154964048869098</v>
      </c>
      <c r="AB1422" s="139">
        <v>23225.905085618499</v>
      </c>
      <c r="AC1422" s="45">
        <v>21575.141765769298</v>
      </c>
      <c r="AD1422" s="99">
        <v>1.0082788099331299</v>
      </c>
      <c r="AE1422" s="142">
        <v>21556.007264975298</v>
      </c>
      <c r="AF1422" s="44">
        <v>22485.823536635198</v>
      </c>
      <c r="AG1422" s="45">
        <v>21159.045007795601</v>
      </c>
      <c r="AH1422" s="140">
        <v>0.98158461108775497</v>
      </c>
      <c r="AI1422" s="44">
        <v>23397.418882968199</v>
      </c>
      <c r="AJ1422" s="45">
        <v>21735.147229348699</v>
      </c>
      <c r="AK1422" s="46">
        <v>1.00831044275368</v>
      </c>
    </row>
    <row r="1423" spans="1:37" x14ac:dyDescent="0.2">
      <c r="A1423" s="35" t="s">
        <v>5819</v>
      </c>
      <c r="B1423" s="35" t="s">
        <v>11655</v>
      </c>
      <c r="C1423" s="85" t="s">
        <v>1078</v>
      </c>
      <c r="D1423" s="85" t="s">
        <v>13395</v>
      </c>
      <c r="E1423" s="85" t="s">
        <v>12900</v>
      </c>
      <c r="F1423" s="85" t="s">
        <v>414</v>
      </c>
      <c r="G1423" s="85" t="s">
        <v>414</v>
      </c>
      <c r="H1423" s="840">
        <v>1.0797044709709001</v>
      </c>
      <c r="I1423" s="840">
        <v>1.0878394297990099</v>
      </c>
      <c r="J1423" s="86">
        <v>7785.0833333333303</v>
      </c>
      <c r="K1423" s="44">
        <v>8405.5892818810407</v>
      </c>
      <c r="L1423" s="45">
        <v>7908.5428859722997</v>
      </c>
      <c r="M1423" s="46">
        <v>1.01585847541418</v>
      </c>
      <c r="N1423" s="139">
        <v>8468.9206142710791</v>
      </c>
      <c r="O1423" s="45">
        <v>7866.3180370011096</v>
      </c>
      <c r="P1423" s="99">
        <v>1.01043466077235</v>
      </c>
      <c r="Q1423" s="86">
        <v>7869.4841133934697</v>
      </c>
      <c r="R1423" s="44">
        <v>8496.7171814653993</v>
      </c>
      <c r="S1423" s="45">
        <v>7994.6910872072804</v>
      </c>
      <c r="T1423" s="140">
        <v>1.01591044241397</v>
      </c>
      <c r="U1423" s="44">
        <v>8560.7351107262893</v>
      </c>
      <c r="V1423" s="45">
        <v>7951.9480528247695</v>
      </c>
      <c r="W1423" s="99">
        <v>1.0104789511285699</v>
      </c>
      <c r="X1423" s="86">
        <v>7947.2144372573803</v>
      </c>
      <c r="Y1423" s="44">
        <v>8580.6429596712896</v>
      </c>
      <c r="Z1423" s="45">
        <v>8074.0535016550102</v>
      </c>
      <c r="AA1423" s="46">
        <v>1.0159601915109999</v>
      </c>
      <c r="AB1423" s="139">
        <v>8645.2932219164995</v>
      </c>
      <c r="AC1423" s="45">
        <v>8030.8356631057004</v>
      </c>
      <c r="AD1423" s="99">
        <v>1.01052207997009</v>
      </c>
      <c r="AE1423" s="142">
        <v>8023.16348780521</v>
      </c>
      <c r="AF1423" s="44">
        <v>8662.6454891137801</v>
      </c>
      <c r="AG1423" s="45">
        <v>8151.5051246445801</v>
      </c>
      <c r="AH1423" s="140">
        <v>1.0159963880873699</v>
      </c>
      <c r="AI1423" s="44">
        <v>8727.9135937582305</v>
      </c>
      <c r="AJ1423" s="45">
        <v>8107.8382155845602</v>
      </c>
      <c r="AK1423" s="46">
        <v>1.0105537831689499</v>
      </c>
    </row>
    <row r="1424" spans="1:37" x14ac:dyDescent="0.2">
      <c r="A1424" s="35" t="s">
        <v>5818</v>
      </c>
      <c r="B1424" s="35" t="s">
        <v>11654</v>
      </c>
      <c r="C1424" s="85" t="s">
        <v>1078</v>
      </c>
      <c r="D1424" s="85" t="s">
        <v>13395</v>
      </c>
      <c r="E1424" s="85" t="s">
        <v>12900</v>
      </c>
      <c r="F1424" s="85" t="s">
        <v>415</v>
      </c>
      <c r="G1424" s="85" t="s">
        <v>415</v>
      </c>
      <c r="H1424" s="840">
        <v>1.04313490249981</v>
      </c>
      <c r="I1424" s="840">
        <v>1.0854245220535299</v>
      </c>
      <c r="J1424" s="86">
        <v>7574</v>
      </c>
      <c r="K1424" s="44">
        <v>7900.7037515335796</v>
      </c>
      <c r="L1424" s="45">
        <v>7433.5126726990002</v>
      </c>
      <c r="M1424" s="46">
        <v>0.98145136951399503</v>
      </c>
      <c r="N1424" s="139">
        <v>8221.0053300334293</v>
      </c>
      <c r="O1424" s="45">
        <v>7636.0430632623502</v>
      </c>
      <c r="P1424" s="99">
        <v>1.0081915847983001</v>
      </c>
      <c r="Q1424" s="86">
        <v>7632.3485937965697</v>
      </c>
      <c r="R1424" s="44">
        <v>7961.5692062345597</v>
      </c>
      <c r="S1424" s="45">
        <v>7491.1621763889098</v>
      </c>
      <c r="T1424" s="140">
        <v>0.98150157639256597</v>
      </c>
      <c r="U1424" s="44">
        <v>8284.3383245675595</v>
      </c>
      <c r="V1424" s="45">
        <v>7695.2069135331103</v>
      </c>
      <c r="W1424" s="99">
        <v>1.0082357768338399</v>
      </c>
      <c r="X1424" s="86">
        <v>7686.0373801201504</v>
      </c>
      <c r="Y1424" s="44">
        <v>8017.5738531215502</v>
      </c>
      <c r="Z1424" s="45">
        <v>7544.2272272395703</v>
      </c>
      <c r="AA1424" s="46">
        <v>0.98154964048869098</v>
      </c>
      <c r="AB1424" s="139">
        <v>8342.6134498024694</v>
      </c>
      <c r="AC1424" s="45">
        <v>7749.6686227291002</v>
      </c>
      <c r="AD1424" s="99">
        <v>1.0082788099331299</v>
      </c>
      <c r="AE1424" s="142">
        <v>7738.2829522900602</v>
      </c>
      <c r="AF1424" s="44">
        <v>8072.0730329530597</v>
      </c>
      <c r="AG1424" s="45">
        <v>7595.7794622106503</v>
      </c>
      <c r="AH1424" s="140">
        <v>0.98158461108775497</v>
      </c>
      <c r="AI1424" s="44">
        <v>8399.3220750044093</v>
      </c>
      <c r="AJ1424" s="45">
        <v>7802.5915097768302</v>
      </c>
      <c r="AK1424" s="46">
        <v>1.00831044275368</v>
      </c>
    </row>
    <row r="1425" spans="1:37" x14ac:dyDescent="0.2">
      <c r="A1425" s="35" t="s">
        <v>5817</v>
      </c>
      <c r="B1425" s="35" t="s">
        <v>10101</v>
      </c>
      <c r="C1425" s="85" t="s">
        <v>1078</v>
      </c>
      <c r="D1425" s="85" t="s">
        <v>13395</v>
      </c>
      <c r="E1425" s="85" t="s">
        <v>12900</v>
      </c>
      <c r="F1425" s="85" t="s">
        <v>415</v>
      </c>
      <c r="G1425" s="85" t="s">
        <v>415</v>
      </c>
      <c r="H1425" s="840">
        <v>1.04313490249981</v>
      </c>
      <c r="I1425" s="840">
        <v>1.0854245220535299</v>
      </c>
      <c r="J1425" s="86">
        <v>7595.1666666666697</v>
      </c>
      <c r="K1425" s="44">
        <v>7922.7834403031602</v>
      </c>
      <c r="L1425" s="45">
        <v>7454.2867266870398</v>
      </c>
      <c r="M1425" s="46">
        <v>0.98145136951399503</v>
      </c>
      <c r="N1425" s="139">
        <v>8243.9801490835598</v>
      </c>
      <c r="O1425" s="45">
        <v>7657.3831184739101</v>
      </c>
      <c r="P1425" s="99">
        <v>1.0081915847983001</v>
      </c>
      <c r="Q1425" s="86">
        <v>7658.2897662373398</v>
      </c>
      <c r="R1425" s="44">
        <v>7988.6293486192999</v>
      </c>
      <c r="S1425" s="45">
        <v>7516.6234780329996</v>
      </c>
      <c r="T1425" s="140">
        <v>0.98150157639256597</v>
      </c>
      <c r="U1425" s="44">
        <v>8312.4955092655891</v>
      </c>
      <c r="V1425" s="45">
        <v>7721.3617316809105</v>
      </c>
      <c r="W1425" s="99">
        <v>1.0082357768338399</v>
      </c>
      <c r="X1425" s="86">
        <v>7716.1916517418704</v>
      </c>
      <c r="Y1425" s="44">
        <v>8049.0288263096299</v>
      </c>
      <c r="Z1425" s="45">
        <v>7573.8251417090696</v>
      </c>
      <c r="AA1425" s="46">
        <v>0.98154964048869098</v>
      </c>
      <c r="AB1425" s="139">
        <v>8375.3436356653492</v>
      </c>
      <c r="AC1425" s="45">
        <v>7780.0725358342497</v>
      </c>
      <c r="AD1425" s="99">
        <v>1.0082788099331299</v>
      </c>
      <c r="AE1425" s="142">
        <v>7771.3959445180599</v>
      </c>
      <c r="AF1425" s="44">
        <v>8106.6143508722898</v>
      </c>
      <c r="AG1425" s="45">
        <v>7628.2826658087197</v>
      </c>
      <c r="AH1425" s="140">
        <v>0.98158461108775497</v>
      </c>
      <c r="AI1425" s="44">
        <v>8435.2637287672496</v>
      </c>
      <c r="AJ1425" s="45">
        <v>7835.9796856311496</v>
      </c>
      <c r="AK1425" s="46">
        <v>1.00831044275368</v>
      </c>
    </row>
    <row r="1426" spans="1:37" x14ac:dyDescent="0.2">
      <c r="A1426" s="35" t="s">
        <v>5816</v>
      </c>
      <c r="B1426" s="35" t="s">
        <v>11653</v>
      </c>
      <c r="C1426" s="85" t="s">
        <v>1078</v>
      </c>
      <c r="D1426" s="85" t="s">
        <v>13395</v>
      </c>
      <c r="E1426" s="85" t="s">
        <v>12900</v>
      </c>
      <c r="F1426" s="85" t="s">
        <v>416</v>
      </c>
      <c r="G1426" s="85" t="s">
        <v>416</v>
      </c>
      <c r="H1426" s="840">
        <v>1.03507146583918</v>
      </c>
      <c r="I1426" s="840">
        <v>1.0828852199525301</v>
      </c>
      <c r="J1426" s="86">
        <v>12100.583333333299</v>
      </c>
      <c r="K1426" s="44">
        <v>12524.968528342501</v>
      </c>
      <c r="L1426" s="45">
        <v>11784.331523950401</v>
      </c>
      <c r="M1426" s="46">
        <v>0.97386474679185397</v>
      </c>
      <c r="N1426" s="139">
        <v>13103.542844470599</v>
      </c>
      <c r="O1426" s="45">
        <v>12171.1656208443</v>
      </c>
      <c r="P1426" s="99">
        <v>1.00583296569815</v>
      </c>
      <c r="Q1426" s="86">
        <v>12134.632351750501</v>
      </c>
      <c r="R1426" s="44">
        <v>12560.2116957459</v>
      </c>
      <c r="S1426" s="45">
        <v>11818.095195219699</v>
      </c>
      <c r="T1426" s="140">
        <v>0.97391456557106704</v>
      </c>
      <c r="U1426" s="44">
        <v>13140.4140232684</v>
      </c>
      <c r="V1426" s="45">
        <v>12205.948245579501</v>
      </c>
      <c r="W1426" s="99">
        <v>1.0058770543483899</v>
      </c>
      <c r="X1426" s="86">
        <v>12169.0255981311</v>
      </c>
      <c r="Y1426" s="44">
        <v>12595.8111636921</v>
      </c>
      <c r="Z1426" s="45">
        <v>11852.171650816401</v>
      </c>
      <c r="AA1426" s="46">
        <v>0.97396225813155102</v>
      </c>
      <c r="AB1426" s="139">
        <v>13177.6579614402</v>
      </c>
      <c r="AC1426" s="45">
        <v>12241.0660687206</v>
      </c>
      <c r="AD1426" s="99">
        <v>1.0059199867736801</v>
      </c>
      <c r="AE1426" s="142">
        <v>12204.004588173801</v>
      </c>
      <c r="AF1426" s="44">
        <v>12632.0169181892</v>
      </c>
      <c r="AG1426" s="45">
        <v>11886.663349275599</v>
      </c>
      <c r="AH1426" s="140">
        <v>0.97399695840775502</v>
      </c>
      <c r="AI1426" s="44">
        <v>13215.5361927663</v>
      </c>
      <c r="AJ1426" s="45">
        <v>12276.6372778689</v>
      </c>
      <c r="AK1426" s="46">
        <v>1.00595154559066</v>
      </c>
    </row>
    <row r="1427" spans="1:37" x14ac:dyDescent="0.2">
      <c r="A1427" s="35" t="s">
        <v>5815</v>
      </c>
      <c r="B1427" s="35" t="s">
        <v>11652</v>
      </c>
      <c r="C1427" s="85" t="s">
        <v>1078</v>
      </c>
      <c r="D1427" s="85" t="s">
        <v>13395</v>
      </c>
      <c r="E1427" s="85" t="s">
        <v>12900</v>
      </c>
      <c r="F1427" s="85" t="s">
        <v>417</v>
      </c>
      <c r="G1427" s="85" t="s">
        <v>417</v>
      </c>
      <c r="H1427" s="840">
        <v>1.0778393499352601</v>
      </c>
      <c r="I1427" s="840">
        <v>1.08921289991792</v>
      </c>
      <c r="J1427" s="86">
        <v>8022.5</v>
      </c>
      <c r="K1427" s="44">
        <v>8646.9661848556607</v>
      </c>
      <c r="L1427" s="45">
        <v>8135.64648630796</v>
      </c>
      <c r="M1427" s="46">
        <v>1.01410364428893</v>
      </c>
      <c r="N1427" s="139">
        <v>8738.2104895914999</v>
      </c>
      <c r="O1427" s="45">
        <v>8116.4467015496002</v>
      </c>
      <c r="P1427" s="99">
        <v>1.01171040218755</v>
      </c>
      <c r="Q1427" s="86">
        <v>8093.7300438309903</v>
      </c>
      <c r="R1427" s="44">
        <v>8723.7407289943203</v>
      </c>
      <c r="S1427" s="45">
        <v>8208.3010136356606</v>
      </c>
      <c r="T1427" s="140">
        <v>1.0141555215190301</v>
      </c>
      <c r="U1427" s="44">
        <v>8815.7951721939298</v>
      </c>
      <c r="V1427" s="45">
        <v>8188.8698046261597</v>
      </c>
      <c r="W1427" s="99">
        <v>1.01175474846331</v>
      </c>
      <c r="X1427" s="86">
        <v>8156.9273976408404</v>
      </c>
      <c r="Y1427" s="44">
        <v>8791.8573237423607</v>
      </c>
      <c r="Z1427" s="45">
        <v>8272.7980577265007</v>
      </c>
      <c r="AA1427" s="46">
        <v>1.0142051846776501</v>
      </c>
      <c r="AB1427" s="139">
        <v>8884.6305452042998</v>
      </c>
      <c r="AC1427" s="45">
        <v>8253.1622704322399</v>
      </c>
      <c r="AD1427" s="99">
        <v>1.01179793175789</v>
      </c>
      <c r="AE1427" s="142">
        <v>8214.1896587977099</v>
      </c>
      <c r="AF1427" s="44">
        <v>8853.5768420834993</v>
      </c>
      <c r="AG1427" s="45">
        <v>8331.1705518104409</v>
      </c>
      <c r="AH1427" s="140">
        <v>1.0142413187267301</v>
      </c>
      <c r="AI1427" s="44">
        <v>8947.0013387348299</v>
      </c>
      <c r="AJ1427" s="45">
        <v>8311.3608527194992</v>
      </c>
      <c r="AK1427" s="46">
        <v>1.01182967498416</v>
      </c>
    </row>
    <row r="1428" spans="1:37" x14ac:dyDescent="0.2">
      <c r="A1428" s="35" t="s">
        <v>5814</v>
      </c>
      <c r="B1428" s="35" t="s">
        <v>11651</v>
      </c>
      <c r="C1428" s="85" t="s">
        <v>1078</v>
      </c>
      <c r="D1428" s="85" t="s">
        <v>13395</v>
      </c>
      <c r="E1428" s="85" t="s">
        <v>12900</v>
      </c>
      <c r="F1428" s="85" t="s">
        <v>416</v>
      </c>
      <c r="G1428" s="85" t="s">
        <v>416</v>
      </c>
      <c r="H1428" s="840">
        <v>1.03507146583918</v>
      </c>
      <c r="I1428" s="840">
        <v>1.0828852199525301</v>
      </c>
      <c r="J1428" s="86">
        <v>6753.0833333333303</v>
      </c>
      <c r="K1428" s="44">
        <v>6989.9238647674902</v>
      </c>
      <c r="L1428" s="45">
        <v>6576.5897904809499</v>
      </c>
      <c r="M1428" s="46">
        <v>0.97386474679185298</v>
      </c>
      <c r="N1428" s="139">
        <v>7312.8141307744299</v>
      </c>
      <c r="O1428" s="45">
        <v>6792.4738367734299</v>
      </c>
      <c r="P1428" s="99">
        <v>1.00583296569815</v>
      </c>
      <c r="Q1428" s="86">
        <v>6781.5036486932404</v>
      </c>
      <c r="R1428" s="44">
        <v>7019.3409222466798</v>
      </c>
      <c r="S1428" s="45">
        <v>6604.6051799356801</v>
      </c>
      <c r="T1428" s="140">
        <v>0.97391456557106704</v>
      </c>
      <c r="U1428" s="44">
        <v>7343.5900702240597</v>
      </c>
      <c r="V1428" s="45">
        <v>6821.3589142004403</v>
      </c>
      <c r="W1428" s="99">
        <v>1.0058770543483899</v>
      </c>
      <c r="X1428" s="86">
        <v>6811.1477341957097</v>
      </c>
      <c r="Y1428" s="44">
        <v>7050.0246692811897</v>
      </c>
      <c r="Z1428" s="45">
        <v>6633.8008276648497</v>
      </c>
      <c r="AA1428" s="46">
        <v>0.97396225813155102</v>
      </c>
      <c r="AB1428" s="139">
        <v>7375.6912122736903</v>
      </c>
      <c r="AC1428" s="45">
        <v>6851.4696386957203</v>
      </c>
      <c r="AD1428" s="99">
        <v>1.0059199867736801</v>
      </c>
      <c r="AE1428" s="142">
        <v>6843.2660383590501</v>
      </c>
      <c r="AF1428" s="44">
        <v>7083.2694094518101</v>
      </c>
      <c r="AG1428" s="45">
        <v>6665.3203069368001</v>
      </c>
      <c r="AH1428" s="140">
        <v>0.97399695840775502</v>
      </c>
      <c r="AI1428" s="44">
        <v>7410.4716491421104</v>
      </c>
      <c r="AJ1428" s="45">
        <v>6883.9940481753501</v>
      </c>
      <c r="AK1428" s="46">
        <v>1.00595154559066</v>
      </c>
    </row>
    <row r="1429" spans="1:37" x14ac:dyDescent="0.2">
      <c r="A1429" s="35" t="s">
        <v>5813</v>
      </c>
      <c r="B1429" s="35" t="s">
        <v>11650</v>
      </c>
      <c r="C1429" s="85" t="s">
        <v>1078</v>
      </c>
      <c r="D1429" s="85" t="s">
        <v>13395</v>
      </c>
      <c r="E1429" s="85" t="s">
        <v>12900</v>
      </c>
      <c r="F1429" s="85" t="s">
        <v>449</v>
      </c>
      <c r="G1429" s="85" t="s">
        <v>449</v>
      </c>
      <c r="H1429" s="840">
        <v>1.0368847891500399</v>
      </c>
      <c r="I1429" s="840">
        <v>1.0871453716510699</v>
      </c>
      <c r="J1429" s="86">
        <v>7005.5</v>
      </c>
      <c r="K1429" s="44">
        <v>7263.8963903906297</v>
      </c>
      <c r="L1429" s="45">
        <v>6834.3615416107996</v>
      </c>
      <c r="M1429" s="46">
        <v>0.97557084313907605</v>
      </c>
      <c r="N1429" s="139">
        <v>7615.9969011015401</v>
      </c>
      <c r="O1429" s="45">
        <v>7074.0837612676196</v>
      </c>
      <c r="P1429" s="99">
        <v>1.00978998804762</v>
      </c>
      <c r="Q1429" s="86">
        <v>7004.2930306488497</v>
      </c>
      <c r="R1429" s="44">
        <v>7262.6449022294601</v>
      </c>
      <c r="S1429" s="45">
        <v>6833.5336141424204</v>
      </c>
      <c r="T1429" s="140">
        <v>0.97562074919492403</v>
      </c>
      <c r="U1429" s="44">
        <v>7614.6847499577198</v>
      </c>
      <c r="V1429" s="45">
        <v>7073.1750004075902</v>
      </c>
      <c r="W1429" s="99">
        <v>1.0098342501459201</v>
      </c>
      <c r="X1429" s="86">
        <v>7000.8328427639199</v>
      </c>
      <c r="Y1429" s="44">
        <v>7259.0570860439702</v>
      </c>
      <c r="Z1429" s="45">
        <v>6830.4922556213896</v>
      </c>
      <c r="AA1429" s="46">
        <v>0.97566852530715797</v>
      </c>
      <c r="AB1429" s="139">
        <v>7610.9230227135704</v>
      </c>
      <c r="AC1429" s="45">
        <v>7069.9825293387403</v>
      </c>
      <c r="AD1429" s="99">
        <v>1.0098773514705901</v>
      </c>
      <c r="AE1429" s="142">
        <v>7001.5492676020303</v>
      </c>
      <c r="AF1429" s="44">
        <v>7259.7999360611702</v>
      </c>
      <c r="AG1429" s="45">
        <v>6831.4346301098803</v>
      </c>
      <c r="AH1429" s="140">
        <v>0.97570328637415904</v>
      </c>
      <c r="AI1429" s="44">
        <v>7611.7018806604601</v>
      </c>
      <c r="AJ1429" s="45">
        <v>7070.9278604443098</v>
      </c>
      <c r="AK1429" s="46">
        <v>1.0099090344423201</v>
      </c>
    </row>
    <row r="1430" spans="1:37" x14ac:dyDescent="0.2">
      <c r="A1430" s="35" t="s">
        <v>5812</v>
      </c>
      <c r="B1430" s="35" t="s">
        <v>11649</v>
      </c>
      <c r="C1430" s="85" t="s">
        <v>1078</v>
      </c>
      <c r="D1430" s="85" t="s">
        <v>13395</v>
      </c>
      <c r="E1430" s="85" t="s">
        <v>12900</v>
      </c>
      <c r="F1430" s="85" t="s">
        <v>418</v>
      </c>
      <c r="G1430" s="85" t="s">
        <v>418</v>
      </c>
      <c r="H1430" s="840">
        <v>1.0822978781727</v>
      </c>
      <c r="I1430" s="840">
        <v>1.08878101838387</v>
      </c>
      <c r="J1430" s="86">
        <v>10690.25</v>
      </c>
      <c r="K1430" s="44">
        <v>11570.0348921358</v>
      </c>
      <c r="L1430" s="45">
        <v>10885.8658290493</v>
      </c>
      <c r="M1430" s="46">
        <v>1.01829852707367</v>
      </c>
      <c r="N1430" s="139">
        <v>11639.341281778199</v>
      </c>
      <c r="O1430" s="45">
        <v>10811.1487205792</v>
      </c>
      <c r="P1430" s="99">
        <v>1.01130925100715</v>
      </c>
      <c r="Q1430" s="86">
        <v>10717.3715004039</v>
      </c>
      <c r="R1430" s="44">
        <v>11599.388434475801</v>
      </c>
      <c r="S1430" s="45">
        <v>10914.0419003761</v>
      </c>
      <c r="T1430" s="140">
        <v>1.01835061889613</v>
      </c>
      <c r="U1430" s="44">
        <v>11668.870656608</v>
      </c>
      <c r="V1430" s="45">
        <v>10839.052031900301</v>
      </c>
      <c r="W1430" s="99">
        <v>1.0113535796992601</v>
      </c>
      <c r="X1430" s="86">
        <v>10756.43514157</v>
      </c>
      <c r="Y1430" s="44">
        <v>11641.6669304235</v>
      </c>
      <c r="Z1430" s="45">
        <v>10954.3587918134</v>
      </c>
      <c r="AA1430" s="46">
        <v>1.01840048748851</v>
      </c>
      <c r="AB1430" s="139">
        <v>11711.4024076186</v>
      </c>
      <c r="AC1430" s="45">
        <v>10879.023499359801</v>
      </c>
      <c r="AD1430" s="99">
        <v>1.01139674587132</v>
      </c>
      <c r="AE1430" s="142">
        <v>10808.470963845701</v>
      </c>
      <c r="AF1430" s="44">
        <v>11697.985190461401</v>
      </c>
      <c r="AG1430" s="45">
        <v>11007.744267948599</v>
      </c>
      <c r="AH1430" s="140">
        <v>1.0184367710076201</v>
      </c>
      <c r="AI1430" s="44">
        <v>11768.0580231884</v>
      </c>
      <c r="AJ1430" s="45">
        <v>10931.9953203774</v>
      </c>
      <c r="AK1430" s="46">
        <v>1.0114284765111501</v>
      </c>
    </row>
    <row r="1431" spans="1:37" x14ac:dyDescent="0.2">
      <c r="A1431" s="35" t="s">
        <v>5811</v>
      </c>
      <c r="B1431" s="35" t="s">
        <v>8744</v>
      </c>
      <c r="C1431" s="85" t="s">
        <v>1078</v>
      </c>
      <c r="D1431" s="85" t="s">
        <v>13395</v>
      </c>
      <c r="E1431" s="85" t="s">
        <v>12900</v>
      </c>
      <c r="F1431" s="85" t="s">
        <v>418</v>
      </c>
      <c r="G1431" s="85" t="s">
        <v>418</v>
      </c>
      <c r="H1431" s="840">
        <v>1.0822978781727</v>
      </c>
      <c r="I1431" s="840">
        <v>1.08878101838387</v>
      </c>
      <c r="J1431" s="86">
        <v>11054</v>
      </c>
      <c r="K1431" s="44">
        <v>11963.720745321099</v>
      </c>
      <c r="L1431" s="45">
        <v>11256.271918272299</v>
      </c>
      <c r="M1431" s="46">
        <v>1.01829852707367</v>
      </c>
      <c r="N1431" s="139">
        <v>12035.3853772153</v>
      </c>
      <c r="O1431" s="45">
        <v>11179.012460632999</v>
      </c>
      <c r="P1431" s="99">
        <v>1.01130925100715</v>
      </c>
      <c r="Q1431" s="86">
        <v>11059.55654698</v>
      </c>
      <c r="R1431" s="44">
        <v>11969.7345843275</v>
      </c>
      <c r="S1431" s="45">
        <v>11262.506254333801</v>
      </c>
      <c r="T1431" s="140">
        <v>1.01835061889613</v>
      </c>
      <c r="U1431" s="44">
        <v>12041.435240094899</v>
      </c>
      <c r="V1431" s="45">
        <v>11185.122103674599</v>
      </c>
      <c r="W1431" s="99">
        <v>1.0113535796992601</v>
      </c>
      <c r="X1431" s="86">
        <v>11090.447875706899</v>
      </c>
      <c r="Y1431" s="44">
        <v>12003.1682038625</v>
      </c>
      <c r="Z1431" s="45">
        <v>11294.5175230858</v>
      </c>
      <c r="AA1431" s="46">
        <v>1.01840048748851</v>
      </c>
      <c r="AB1431" s="139">
        <v>12075.0691324453</v>
      </c>
      <c r="AC1431" s="45">
        <v>11216.8428917454</v>
      </c>
      <c r="AD1431" s="99">
        <v>1.01139674587132</v>
      </c>
      <c r="AE1431" s="142">
        <v>11138.0407439915</v>
      </c>
      <c r="AF1431" s="44">
        <v>12054.6778642231</v>
      </c>
      <c r="AG1431" s="45">
        <v>11343.390250662</v>
      </c>
      <c r="AH1431" s="140">
        <v>1.0184367710076201</v>
      </c>
      <c r="AI1431" s="44">
        <v>12126.8873440441</v>
      </c>
      <c r="AJ1431" s="45">
        <v>11265.331581014399</v>
      </c>
      <c r="AK1431" s="46">
        <v>1.0114284765111501</v>
      </c>
    </row>
    <row r="1432" spans="1:37" x14ac:dyDescent="0.2">
      <c r="A1432" s="35" t="s">
        <v>5810</v>
      </c>
      <c r="B1432" s="35" t="s">
        <v>11648</v>
      </c>
      <c r="C1432" s="85" t="s">
        <v>1078</v>
      </c>
      <c r="D1432" s="85" t="s">
        <v>13395</v>
      </c>
      <c r="E1432" s="85" t="s">
        <v>12900</v>
      </c>
      <c r="F1432" s="85" t="s">
        <v>449</v>
      </c>
      <c r="G1432" s="85" t="s">
        <v>449</v>
      </c>
      <c r="H1432" s="840">
        <v>1.0368847891500399</v>
      </c>
      <c r="I1432" s="840">
        <v>1.0871453716510699</v>
      </c>
      <c r="J1432" s="86">
        <v>5861.1666666666697</v>
      </c>
      <c r="K1432" s="44">
        <v>6077.3545633399299</v>
      </c>
      <c r="L1432" s="45">
        <v>5717.9833067786503</v>
      </c>
      <c r="M1432" s="46">
        <v>0.97557084313907605</v>
      </c>
      <c r="N1432" s="139">
        <v>6371.9402141421697</v>
      </c>
      <c r="O1432" s="45">
        <v>5918.5474182784501</v>
      </c>
      <c r="P1432" s="99">
        <v>1.00978998804762</v>
      </c>
      <c r="Q1432" s="86">
        <v>5871.4488731047904</v>
      </c>
      <c r="R1432" s="44">
        <v>6088.0160267945303</v>
      </c>
      <c r="S1432" s="45">
        <v>5728.3073484381903</v>
      </c>
      <c r="T1432" s="140">
        <v>0.97562074919492403</v>
      </c>
      <c r="U1432" s="44">
        <v>6383.1184672817399</v>
      </c>
      <c r="V1432" s="45">
        <v>5929.1901700419003</v>
      </c>
      <c r="W1432" s="99">
        <v>1.0098342501459201</v>
      </c>
      <c r="X1432" s="86">
        <v>5877.9712054044203</v>
      </c>
      <c r="Y1432" s="44">
        <v>6094.7789339458004</v>
      </c>
      <c r="Z1432" s="45">
        <v>5734.9514977748704</v>
      </c>
      <c r="AA1432" s="46">
        <v>0.97566852530715797</v>
      </c>
      <c r="AB1432" s="139">
        <v>6390.2091906536598</v>
      </c>
      <c r="AC1432" s="45">
        <v>5936.02999293421</v>
      </c>
      <c r="AD1432" s="99">
        <v>1.0098773514705901</v>
      </c>
      <c r="AE1432" s="142">
        <v>5886.1921660011003</v>
      </c>
      <c r="AF1432" s="44">
        <v>6103.3031229406897</v>
      </c>
      <c r="AG1432" s="45">
        <v>5743.1770405971001</v>
      </c>
      <c r="AH1432" s="140">
        <v>0.97570328637415904</v>
      </c>
      <c r="AI1432" s="44">
        <v>6399.1465699168502</v>
      </c>
      <c r="AJ1432" s="45">
        <v>5944.51864690813</v>
      </c>
      <c r="AK1432" s="46">
        <v>1.0099090344423201</v>
      </c>
    </row>
    <row r="1433" spans="1:37" x14ac:dyDescent="0.2">
      <c r="A1433" s="35" t="s">
        <v>5809</v>
      </c>
      <c r="B1433" s="35" t="s">
        <v>11647</v>
      </c>
      <c r="C1433" s="85" t="s">
        <v>1078</v>
      </c>
      <c r="D1433" s="85" t="s">
        <v>13395</v>
      </c>
      <c r="E1433" s="85" t="s">
        <v>12900</v>
      </c>
      <c r="F1433" s="85" t="s">
        <v>414</v>
      </c>
      <c r="G1433" s="85" t="s">
        <v>414</v>
      </c>
      <c r="H1433" s="840">
        <v>1.0797044709709001</v>
      </c>
      <c r="I1433" s="840">
        <v>1.0878394297990099</v>
      </c>
      <c r="J1433" s="86">
        <v>4208.9166666666697</v>
      </c>
      <c r="K1433" s="44">
        <v>4544.3861429439403</v>
      </c>
      <c r="L1433" s="45">
        <v>4275.6636681453101</v>
      </c>
      <c r="M1433" s="46">
        <v>1.01585847541418</v>
      </c>
      <c r="N1433" s="139">
        <v>4578.6255067381999</v>
      </c>
      <c r="O1433" s="45">
        <v>4252.8352843024104</v>
      </c>
      <c r="P1433" s="99">
        <v>1.01043466077235</v>
      </c>
      <c r="Q1433" s="86">
        <v>4250.0681590865197</v>
      </c>
      <c r="R1433" s="44">
        <v>4588.8175932967797</v>
      </c>
      <c r="S1433" s="45">
        <v>4317.6886237871204</v>
      </c>
      <c r="T1433" s="140">
        <v>1.01591044241397</v>
      </c>
      <c r="U1433" s="44">
        <v>4623.39172278759</v>
      </c>
      <c r="V1433" s="45">
        <v>4294.6044156186699</v>
      </c>
      <c r="W1433" s="99">
        <v>1.0104789511285699</v>
      </c>
      <c r="X1433" s="86">
        <v>4285.40359877019</v>
      </c>
      <c r="Y1433" s="44">
        <v>4626.9694255069699</v>
      </c>
      <c r="Z1433" s="45">
        <v>4353.7994609084999</v>
      </c>
      <c r="AA1433" s="46">
        <v>1.0159601915109999</v>
      </c>
      <c r="AB1433" s="139">
        <v>4661.8310073447801</v>
      </c>
      <c r="AC1433" s="45">
        <v>4330.4949581405799</v>
      </c>
      <c r="AD1433" s="99">
        <v>1.01052207997009</v>
      </c>
      <c r="AE1433" s="142">
        <v>4321.2445086248899</v>
      </c>
      <c r="AF1433" s="44">
        <v>4665.6670161207503</v>
      </c>
      <c r="AG1433" s="45">
        <v>4390.36881280528</v>
      </c>
      <c r="AH1433" s="140">
        <v>1.0159963880873699</v>
      </c>
      <c r="AI1433" s="44">
        <v>4700.82016228459</v>
      </c>
      <c r="AJ1433" s="45">
        <v>4366.8499861889504</v>
      </c>
      <c r="AK1433" s="46">
        <v>1.0105537831689499</v>
      </c>
    </row>
    <row r="1434" spans="1:37" x14ac:dyDescent="0.2">
      <c r="A1434" s="35" t="s">
        <v>5808</v>
      </c>
      <c r="B1434" s="35" t="s">
        <v>11646</v>
      </c>
      <c r="C1434" s="85" t="s">
        <v>1078</v>
      </c>
      <c r="D1434" s="85" t="s">
        <v>13395</v>
      </c>
      <c r="E1434" s="85" t="s">
        <v>12900</v>
      </c>
      <c r="F1434" s="85" t="s">
        <v>415</v>
      </c>
      <c r="G1434" s="85" t="s">
        <v>415</v>
      </c>
      <c r="H1434" s="840">
        <v>1.04313490249981</v>
      </c>
      <c r="I1434" s="840">
        <v>1.0854245220535299</v>
      </c>
      <c r="J1434" s="86">
        <v>5319.3333333333303</v>
      </c>
      <c r="K1434" s="44">
        <v>5548.7822580306702</v>
      </c>
      <c r="L1434" s="45">
        <v>5220.6669849014397</v>
      </c>
      <c r="M1434" s="46">
        <v>0.98145136951399503</v>
      </c>
      <c r="N1434" s="139">
        <v>5773.7348409767401</v>
      </c>
      <c r="O1434" s="45">
        <v>5362.9071034037697</v>
      </c>
      <c r="P1434" s="99">
        <v>1.0081915847983001</v>
      </c>
      <c r="Q1434" s="86">
        <v>5364.8366250890704</v>
      </c>
      <c r="R1434" s="44">
        <v>5596.2483298397201</v>
      </c>
      <c r="S1434" s="45">
        <v>5265.5956046134997</v>
      </c>
      <c r="T1434" s="140">
        <v>0.98150157639256597</v>
      </c>
      <c r="U1434" s="44">
        <v>5823.1252296825696</v>
      </c>
      <c r="V1434" s="45">
        <v>5409.0202222832904</v>
      </c>
      <c r="W1434" s="99">
        <v>1.0082357768338399</v>
      </c>
      <c r="X1434" s="86">
        <v>5403.0233908451</v>
      </c>
      <c r="Y1434" s="44">
        <v>5636.0822780134104</v>
      </c>
      <c r="Z1434" s="45">
        <v>5303.3356668359902</v>
      </c>
      <c r="AA1434" s="46">
        <v>0.98154964048869098</v>
      </c>
      <c r="AB1434" s="139">
        <v>5864.5740816520702</v>
      </c>
      <c r="AC1434" s="45">
        <v>5447.7539945621602</v>
      </c>
      <c r="AD1434" s="99">
        <v>1.0082788099331299</v>
      </c>
      <c r="AE1434" s="142">
        <v>5442.5312092846998</v>
      </c>
      <c r="AF1434" s="44">
        <v>5677.29426234938</v>
      </c>
      <c r="AG1434" s="45">
        <v>5342.3048803986903</v>
      </c>
      <c r="AH1434" s="140">
        <v>0.98158461108775497</v>
      </c>
      <c r="AI1434" s="44">
        <v>5907.45683659926</v>
      </c>
      <c r="AJ1434" s="45">
        <v>5487.7610533345696</v>
      </c>
      <c r="AK1434" s="46">
        <v>1.00831044275368</v>
      </c>
    </row>
    <row r="1435" spans="1:37" x14ac:dyDescent="0.2">
      <c r="A1435" s="35" t="s">
        <v>5807</v>
      </c>
      <c r="B1435" s="35" t="s">
        <v>11645</v>
      </c>
      <c r="C1435" s="85" t="s">
        <v>1078</v>
      </c>
      <c r="D1435" s="85" t="s">
        <v>13395</v>
      </c>
      <c r="E1435" s="85" t="s">
        <v>12900</v>
      </c>
      <c r="F1435" s="85" t="s">
        <v>415</v>
      </c>
      <c r="G1435" s="85" t="s">
        <v>415</v>
      </c>
      <c r="H1435" s="840">
        <v>1.04313490249981</v>
      </c>
      <c r="I1435" s="840">
        <v>1.0854245220535299</v>
      </c>
      <c r="J1435" s="86">
        <v>7632.0833333333303</v>
      </c>
      <c r="K1435" s="44">
        <v>7961.29250378711</v>
      </c>
      <c r="L1435" s="45">
        <v>7490.5186397449397</v>
      </c>
      <c r="M1435" s="46">
        <v>0.98145136951399503</v>
      </c>
      <c r="N1435" s="139">
        <v>8284.0504043560395</v>
      </c>
      <c r="O1435" s="45">
        <v>7694.6021911460502</v>
      </c>
      <c r="P1435" s="99">
        <v>1.0081915847983001</v>
      </c>
      <c r="Q1435" s="86">
        <v>7687.3827246028704</v>
      </c>
      <c r="R1435" s="44">
        <v>8018.9772289073599</v>
      </c>
      <c r="S1435" s="45">
        <v>7545.1782625306996</v>
      </c>
      <c r="T1435" s="140">
        <v>0.98150157639256597</v>
      </c>
      <c r="U1435" s="44">
        <v>8344.0737196946302</v>
      </c>
      <c r="V1435" s="45">
        <v>7750.6942931589801</v>
      </c>
      <c r="W1435" s="99">
        <v>1.0082357768338399</v>
      </c>
      <c r="X1435" s="86">
        <v>7736.760839824</v>
      </c>
      <c r="Y1435" s="44">
        <v>8070.4852643141803</v>
      </c>
      <c r="Z1435" s="45">
        <v>7594.0148208762303</v>
      </c>
      <c r="AA1435" s="46">
        <v>0.98154964048869098</v>
      </c>
      <c r="AB1435" s="139">
        <v>8397.6699368084192</v>
      </c>
      <c r="AC1435" s="45">
        <v>7800.8120123149902</v>
      </c>
      <c r="AD1435" s="99">
        <v>1.0082788099331299</v>
      </c>
      <c r="AE1435" s="142">
        <v>7783.8521146911798</v>
      </c>
      <c r="AF1435" s="44">
        <v>8119.6078167313499</v>
      </c>
      <c r="AG1435" s="45">
        <v>7640.5094507637396</v>
      </c>
      <c r="AH1435" s="140">
        <v>0.98158461108775497</v>
      </c>
      <c r="AI1435" s="44">
        <v>8448.7839613240194</v>
      </c>
      <c r="AJ1435" s="45">
        <v>7848.5393720934198</v>
      </c>
      <c r="AK1435" s="46">
        <v>1.00831044275368</v>
      </c>
    </row>
    <row r="1436" spans="1:37" x14ac:dyDescent="0.2">
      <c r="A1436" s="35" t="s">
        <v>5806</v>
      </c>
      <c r="B1436" s="35" t="s">
        <v>11644</v>
      </c>
      <c r="C1436" s="85" t="s">
        <v>1078</v>
      </c>
      <c r="D1436" s="85" t="s">
        <v>13395</v>
      </c>
      <c r="E1436" s="85" t="s">
        <v>12900</v>
      </c>
      <c r="F1436" s="85" t="s">
        <v>414</v>
      </c>
      <c r="G1436" s="85" t="s">
        <v>414</v>
      </c>
      <c r="H1436" s="840">
        <v>1.0797044709709001</v>
      </c>
      <c r="I1436" s="840">
        <v>1.0878394297990099</v>
      </c>
      <c r="J1436" s="86">
        <v>11967.25</v>
      </c>
      <c r="K1436" s="44">
        <v>12921.0933302265</v>
      </c>
      <c r="L1436" s="45">
        <v>12157.032339900299</v>
      </c>
      <c r="M1436" s="46">
        <v>1.01585847541418</v>
      </c>
      <c r="N1436" s="139">
        <v>13018.446416262201</v>
      </c>
      <c r="O1436" s="45">
        <v>12092.1241941279</v>
      </c>
      <c r="P1436" s="99">
        <v>1.01043466077235</v>
      </c>
      <c r="Q1436" s="86">
        <v>12071.118250364099</v>
      </c>
      <c r="R1436" s="44">
        <v>13033.2403445366</v>
      </c>
      <c r="S1436" s="45">
        <v>12263.175082158799</v>
      </c>
      <c r="T1436" s="140">
        <v>1.01591044241397</v>
      </c>
      <c r="U1436" s="44">
        <v>13131.438394512499</v>
      </c>
      <c r="V1436" s="45">
        <v>12197.6109085768</v>
      </c>
      <c r="W1436" s="99">
        <v>1.0104789511285699</v>
      </c>
      <c r="X1436" s="86">
        <v>12163.9722608518</v>
      </c>
      <c r="Y1436" s="44">
        <v>13133.4952348077</v>
      </c>
      <c r="Z1436" s="45">
        <v>12358.1115876695</v>
      </c>
      <c r="AA1436" s="46">
        <v>1.0159601915109999</v>
      </c>
      <c r="AB1436" s="139">
        <v>13232.4486483359</v>
      </c>
      <c r="AC1436" s="45">
        <v>12291.9625497345</v>
      </c>
      <c r="AD1436" s="99">
        <v>1.01052207997009</v>
      </c>
      <c r="AE1436" s="142">
        <v>12257.061799937101</v>
      </c>
      <c r="AF1436" s="44">
        <v>13234.004426358801</v>
      </c>
      <c r="AG1436" s="45">
        <v>12453.1305172998</v>
      </c>
      <c r="AH1436" s="140">
        <v>1.0159963880873699</v>
      </c>
      <c r="AI1436" s="44">
        <v>13333.715119454801</v>
      </c>
      <c r="AJ1436" s="45">
        <v>12386.4201724621</v>
      </c>
      <c r="AK1436" s="46">
        <v>1.0105537831689499</v>
      </c>
    </row>
    <row r="1437" spans="1:37" x14ac:dyDescent="0.2">
      <c r="A1437" s="35" t="s">
        <v>5805</v>
      </c>
      <c r="B1437" s="35" t="s">
        <v>11643</v>
      </c>
      <c r="C1437" s="85" t="s">
        <v>1078</v>
      </c>
      <c r="D1437" s="85" t="s">
        <v>13395</v>
      </c>
      <c r="E1437" s="85" t="s">
        <v>12900</v>
      </c>
      <c r="F1437" s="85" t="s">
        <v>414</v>
      </c>
      <c r="G1437" s="85" t="s">
        <v>414</v>
      </c>
      <c r="H1437" s="840">
        <v>1.0797044709709001</v>
      </c>
      <c r="I1437" s="840">
        <v>1.0878394297990099</v>
      </c>
      <c r="J1437" s="86">
        <v>7550.5</v>
      </c>
      <c r="K1437" s="44">
        <v>8152.3086080657904</v>
      </c>
      <c r="L1437" s="45">
        <v>7670.2394186147303</v>
      </c>
      <c r="M1437" s="46">
        <v>1.01585847541418</v>
      </c>
      <c r="N1437" s="139">
        <v>8213.7316146974008</v>
      </c>
      <c r="O1437" s="45">
        <v>7629.2869061616002</v>
      </c>
      <c r="P1437" s="99">
        <v>1.01043466077235</v>
      </c>
      <c r="Q1437" s="86">
        <v>7624.9408870423104</v>
      </c>
      <c r="R1437" s="44">
        <v>8232.6827666284098</v>
      </c>
      <c r="S1437" s="45">
        <v>7746.2570699355401</v>
      </c>
      <c r="T1437" s="140">
        <v>1.01591044241397</v>
      </c>
      <c r="U1437" s="44">
        <v>8294.7113468112402</v>
      </c>
      <c r="V1437" s="45">
        <v>7704.8422699558496</v>
      </c>
      <c r="W1437" s="99">
        <v>1.0104789511285699</v>
      </c>
      <c r="X1437" s="86">
        <v>7689.5686900782102</v>
      </c>
      <c r="Y1437" s="44">
        <v>8302.4616945152993</v>
      </c>
      <c r="Z1437" s="45">
        <v>7812.2956790088701</v>
      </c>
      <c r="AA1437" s="46">
        <v>1.0159601915109999</v>
      </c>
      <c r="AB1437" s="139">
        <v>8365.0160192149797</v>
      </c>
      <c r="AC1437" s="45">
        <v>7770.4789467707496</v>
      </c>
      <c r="AD1437" s="99">
        <v>1.0105220799701</v>
      </c>
      <c r="AE1437" s="142">
        <v>7752.0346565672098</v>
      </c>
      <c r="AF1437" s="44">
        <v>8369.9064778169904</v>
      </c>
      <c r="AG1437" s="45">
        <v>7876.0392114004098</v>
      </c>
      <c r="AH1437" s="140">
        <v>1.0159963880873699</v>
      </c>
      <c r="AI1437" s="44">
        <v>8432.9689605822095</v>
      </c>
      <c r="AJ1437" s="45">
        <v>7833.8479494508201</v>
      </c>
      <c r="AK1437" s="46">
        <v>1.0105537831689499</v>
      </c>
    </row>
    <row r="1438" spans="1:37" x14ac:dyDescent="0.2">
      <c r="A1438" s="35" t="s">
        <v>5804</v>
      </c>
      <c r="B1438" s="35" t="s">
        <v>11642</v>
      </c>
      <c r="C1438" s="85" t="s">
        <v>1078</v>
      </c>
      <c r="D1438" s="85" t="s">
        <v>13395</v>
      </c>
      <c r="E1438" s="85" t="s">
        <v>12900</v>
      </c>
      <c r="F1438" s="85" t="s">
        <v>418</v>
      </c>
      <c r="G1438" s="85" t="s">
        <v>418</v>
      </c>
      <c r="H1438" s="840">
        <v>1.0822978781727</v>
      </c>
      <c r="I1438" s="840">
        <v>1.08878101838387</v>
      </c>
      <c r="J1438" s="86">
        <v>7779.5</v>
      </c>
      <c r="K1438" s="44">
        <v>8419.7363432445509</v>
      </c>
      <c r="L1438" s="45">
        <v>7921.8533913695801</v>
      </c>
      <c r="M1438" s="46">
        <v>1.01829852707367</v>
      </c>
      <c r="N1438" s="139">
        <v>8470.1719325173199</v>
      </c>
      <c r="O1438" s="45">
        <v>7867.4803182101004</v>
      </c>
      <c r="P1438" s="99">
        <v>1.01130925100715</v>
      </c>
      <c r="Q1438" s="86">
        <v>7809.1344247733196</v>
      </c>
      <c r="R1438" s="44">
        <v>8451.8096182975896</v>
      </c>
      <c r="S1438" s="45">
        <v>7952.4368745109796</v>
      </c>
      <c r="T1438" s="140">
        <v>1.01835061889613</v>
      </c>
      <c r="U1438" s="44">
        <v>8502.4373317012305</v>
      </c>
      <c r="V1438" s="45">
        <v>7897.7960548472302</v>
      </c>
      <c r="W1438" s="99">
        <v>1.0113535796992601</v>
      </c>
      <c r="X1438" s="86">
        <v>7843.4350639336899</v>
      </c>
      <c r="Y1438" s="44">
        <v>8488.9331272808195</v>
      </c>
      <c r="Z1438" s="45">
        <v>7987.7580926945602</v>
      </c>
      <c r="AA1438" s="46">
        <v>1.01840048748851</v>
      </c>
      <c r="AB1438" s="139">
        <v>8539.7832165374693</v>
      </c>
      <c r="AC1438" s="45">
        <v>7932.8247001155296</v>
      </c>
      <c r="AD1438" s="99">
        <v>1.01139674587132</v>
      </c>
      <c r="AE1438" s="142">
        <v>7884.5655923858503</v>
      </c>
      <c r="AF1438" s="44">
        <v>8533.4486109527206</v>
      </c>
      <c r="AG1438" s="45">
        <v>8029.9315227072202</v>
      </c>
      <c r="AH1438" s="140">
        <v>1.0184367710076201</v>
      </c>
      <c r="AI1438" s="44">
        <v>8584.5653551922896</v>
      </c>
      <c r="AJ1438" s="45">
        <v>7974.6741650590302</v>
      </c>
      <c r="AK1438" s="46">
        <v>1.0114284765111501</v>
      </c>
    </row>
    <row r="1439" spans="1:37" x14ac:dyDescent="0.2">
      <c r="A1439" s="35" t="s">
        <v>5803</v>
      </c>
      <c r="B1439" s="35" t="s">
        <v>11641</v>
      </c>
      <c r="C1439" s="85" t="s">
        <v>1078</v>
      </c>
      <c r="D1439" s="85" t="s">
        <v>13395</v>
      </c>
      <c r="E1439" s="85" t="s">
        <v>12900</v>
      </c>
      <c r="F1439" s="85" t="s">
        <v>414</v>
      </c>
      <c r="G1439" s="85" t="s">
        <v>414</v>
      </c>
      <c r="H1439" s="840">
        <v>1.0797044709709001</v>
      </c>
      <c r="I1439" s="840">
        <v>1.0878394297990099</v>
      </c>
      <c r="J1439" s="86">
        <v>945.16666666666697</v>
      </c>
      <c r="K1439" s="44">
        <v>1020.50067581266</v>
      </c>
      <c r="L1439" s="45">
        <v>960.15556901229797</v>
      </c>
      <c r="M1439" s="46">
        <v>1.01585847541418</v>
      </c>
      <c r="N1439" s="139">
        <v>1028.18956773169</v>
      </c>
      <c r="O1439" s="45">
        <v>955.02916020666305</v>
      </c>
      <c r="P1439" s="99">
        <v>1.01043466077235</v>
      </c>
      <c r="Q1439" s="86">
        <v>954.82743416337303</v>
      </c>
      <c r="R1439" s="44">
        <v>1030.93144967187</v>
      </c>
      <c r="S1439" s="45">
        <v>970.01916106991098</v>
      </c>
      <c r="T1439" s="140">
        <v>1.01591044241397</v>
      </c>
      <c r="U1439" s="44">
        <v>1038.69893153673</v>
      </c>
      <c r="V1439" s="45">
        <v>964.83302418218796</v>
      </c>
      <c r="W1439" s="99">
        <v>1.0104789511285699</v>
      </c>
      <c r="X1439" s="86">
        <v>963.08813982836205</v>
      </c>
      <c r="Y1439" s="44">
        <v>1039.85057051173</v>
      </c>
      <c r="Z1439" s="45">
        <v>978.45921098199801</v>
      </c>
      <c r="AA1439" s="46">
        <v>1.0159601915109999</v>
      </c>
      <c r="AB1439" s="139">
        <v>1047.6852528770701</v>
      </c>
      <c r="AC1439" s="45">
        <v>973.22183025388597</v>
      </c>
      <c r="AD1439" s="99">
        <v>1.01052207997009</v>
      </c>
      <c r="AE1439" s="142">
        <v>971.43906089956204</v>
      </c>
      <c r="AF1439" s="44">
        <v>1048.86709732903</v>
      </c>
      <c r="AG1439" s="45">
        <v>986.97857712094401</v>
      </c>
      <c r="AH1439" s="140">
        <v>1.0159963880873699</v>
      </c>
      <c r="AI1439" s="44">
        <v>1056.7697140934599</v>
      </c>
      <c r="AJ1439" s="45">
        <v>981.69141811014697</v>
      </c>
      <c r="AK1439" s="46">
        <v>1.0105537831689499</v>
      </c>
    </row>
    <row r="1440" spans="1:37" x14ac:dyDescent="0.2">
      <c r="A1440" s="35" t="s">
        <v>5802</v>
      </c>
      <c r="B1440" s="35" t="s">
        <v>11640</v>
      </c>
      <c r="C1440" s="85" t="s">
        <v>1078</v>
      </c>
      <c r="D1440" s="85" t="s">
        <v>13395</v>
      </c>
      <c r="E1440" s="85" t="s">
        <v>12900</v>
      </c>
      <c r="F1440" s="85" t="s">
        <v>416</v>
      </c>
      <c r="G1440" s="85" t="s">
        <v>416</v>
      </c>
      <c r="H1440" s="840">
        <v>1.03507146583918</v>
      </c>
      <c r="I1440" s="840">
        <v>1.0828852199525301</v>
      </c>
      <c r="J1440" s="86">
        <v>7469.3333333333303</v>
      </c>
      <c r="K1440" s="44">
        <v>7731.2938021748096</v>
      </c>
      <c r="L1440" s="45">
        <v>7274.1204153706203</v>
      </c>
      <c r="M1440" s="46">
        <v>0.97386474679185298</v>
      </c>
      <c r="N1440" s="139">
        <v>8088.4306695654204</v>
      </c>
      <c r="O1440" s="45">
        <v>7512.9016984547297</v>
      </c>
      <c r="P1440" s="99">
        <v>1.00583296569815</v>
      </c>
      <c r="Q1440" s="86">
        <v>7491.9055680299998</v>
      </c>
      <c r="R1440" s="44">
        <v>7754.6576782295597</v>
      </c>
      <c r="S1440" s="45">
        <v>7296.4759565874001</v>
      </c>
      <c r="T1440" s="140">
        <v>0.97391456557106704</v>
      </c>
      <c r="U1440" s="44">
        <v>8112.8738088997497</v>
      </c>
      <c r="V1440" s="45">
        <v>7535.9359042263504</v>
      </c>
      <c r="W1440" s="99">
        <v>1.0058770543483899</v>
      </c>
      <c r="X1440" s="86">
        <v>7513.3289833356203</v>
      </c>
      <c r="Y1440" s="44">
        <v>7776.8324441132299</v>
      </c>
      <c r="Z1440" s="45">
        <v>7317.6988626947896</v>
      </c>
      <c r="AA1440" s="46">
        <v>0.97396225813155102</v>
      </c>
      <c r="AB1440" s="139">
        <v>8136.0729086951096</v>
      </c>
      <c r="AC1440" s="45">
        <v>7557.8077915432696</v>
      </c>
      <c r="AD1440" s="99">
        <v>1.0059199867736801</v>
      </c>
      <c r="AE1440" s="142">
        <v>7534.8594304840499</v>
      </c>
      <c r="AF1440" s="44">
        <v>7799.1179956033202</v>
      </c>
      <c r="AG1440" s="45">
        <v>7338.9301673214604</v>
      </c>
      <c r="AH1440" s="140">
        <v>0.97399695840775502</v>
      </c>
      <c r="AI1440" s="44">
        <v>8159.3879116911103</v>
      </c>
      <c r="AJ1440" s="45">
        <v>7579.7034899037799</v>
      </c>
      <c r="AK1440" s="46">
        <v>1.00595154559066</v>
      </c>
    </row>
    <row r="1441" spans="1:37" x14ac:dyDescent="0.2">
      <c r="A1441" s="35" t="s">
        <v>5801</v>
      </c>
      <c r="B1441" s="35" t="s">
        <v>11639</v>
      </c>
      <c r="C1441" s="85" t="s">
        <v>1078</v>
      </c>
      <c r="D1441" s="85" t="s">
        <v>13395</v>
      </c>
      <c r="E1441" s="85" t="s">
        <v>12900</v>
      </c>
      <c r="F1441" s="85" t="s">
        <v>415</v>
      </c>
      <c r="G1441" s="85" t="s">
        <v>415</v>
      </c>
      <c r="H1441" s="840">
        <v>1.04313490249981</v>
      </c>
      <c r="I1441" s="840">
        <v>1.0854245220535299</v>
      </c>
      <c r="J1441" s="86">
        <v>13604.666666666701</v>
      </c>
      <c r="K1441" s="44">
        <v>14191.502636875801</v>
      </c>
      <c r="L1441" s="45">
        <v>13352.318731781401</v>
      </c>
      <c r="M1441" s="46">
        <v>0.98145136951399503</v>
      </c>
      <c r="N1441" s="139">
        <v>14766.838814364201</v>
      </c>
      <c r="O1441" s="45">
        <v>13716.110447319301</v>
      </c>
      <c r="P1441" s="99">
        <v>1.0081915847983001</v>
      </c>
      <c r="Q1441" s="86">
        <v>13709.675724205699</v>
      </c>
      <c r="R1441" s="44">
        <v>14301.0412498734</v>
      </c>
      <c r="S1441" s="45">
        <v>13456.0683351388</v>
      </c>
      <c r="T1441" s="140">
        <v>0.98150157639256597</v>
      </c>
      <c r="U1441" s="44">
        <v>14880.818220454799</v>
      </c>
      <c r="V1441" s="45">
        <v>13822.585553934499</v>
      </c>
      <c r="W1441" s="99">
        <v>1.0082357768338399</v>
      </c>
      <c r="X1441" s="86">
        <v>13810.463962813201</v>
      </c>
      <c r="Y1441" s="44">
        <v>14406.176979326299</v>
      </c>
      <c r="Z1441" s="45">
        <v>13555.6559376813</v>
      </c>
      <c r="AA1441" s="46">
        <v>0.98154964048869098</v>
      </c>
      <c r="AB1441" s="139">
        <v>14990.216246174001</v>
      </c>
      <c r="AC1441" s="45">
        <v>13924.7981690497</v>
      </c>
      <c r="AD1441" s="99">
        <v>1.0082788099331299</v>
      </c>
      <c r="AE1441" s="142">
        <v>13908.5486982809</v>
      </c>
      <c r="AF1441" s="44">
        <v>14508.4925902952</v>
      </c>
      <c r="AG1441" s="45">
        <v>13652.4173647972</v>
      </c>
      <c r="AH1441" s="140">
        <v>0.98158461108775497</v>
      </c>
      <c r="AI1441" s="44">
        <v>15096.6798232898</v>
      </c>
      <c r="AJ1441" s="45">
        <v>14024.1348960247</v>
      </c>
      <c r="AK1441" s="46">
        <v>1.00831044275368</v>
      </c>
    </row>
    <row r="1442" spans="1:37" x14ac:dyDescent="0.2">
      <c r="A1442" s="35" t="s">
        <v>5800</v>
      </c>
      <c r="B1442" s="35" t="s">
        <v>11638</v>
      </c>
      <c r="C1442" s="85" t="s">
        <v>1078</v>
      </c>
      <c r="D1442" s="85" t="s">
        <v>13395</v>
      </c>
      <c r="E1442" s="85" t="s">
        <v>12900</v>
      </c>
      <c r="F1442" s="85" t="s">
        <v>414</v>
      </c>
      <c r="G1442" s="85" t="s">
        <v>414</v>
      </c>
      <c r="H1442" s="840">
        <v>1.0797044709709001</v>
      </c>
      <c r="I1442" s="840">
        <v>1.0878394297990099</v>
      </c>
      <c r="J1442" s="86">
        <v>3552.4166666666702</v>
      </c>
      <c r="K1442" s="44">
        <v>3835.5601577515399</v>
      </c>
      <c r="L1442" s="45">
        <v>3608.75257903591</v>
      </c>
      <c r="M1442" s="46">
        <v>1.01585847541418</v>
      </c>
      <c r="N1442" s="139">
        <v>3864.4589210751501</v>
      </c>
      <c r="O1442" s="45">
        <v>3589.48492950536</v>
      </c>
      <c r="P1442" s="99">
        <v>1.01043466077235</v>
      </c>
      <c r="Q1442" s="86">
        <v>3588.72993497569</v>
      </c>
      <c r="R1442" s="44">
        <v>3874.76775590037</v>
      </c>
      <c r="S1442" s="45">
        <v>3645.8282159454202</v>
      </c>
      <c r="T1442" s="140">
        <v>1.01591044241397</v>
      </c>
      <c r="U1442" s="44">
        <v>3903.9619261665798</v>
      </c>
      <c r="V1442" s="45">
        <v>3626.3360605779399</v>
      </c>
      <c r="W1442" s="99">
        <v>1.0104789511285699</v>
      </c>
      <c r="X1442" s="86">
        <v>3619.8995694170098</v>
      </c>
      <c r="Y1442" s="44">
        <v>3908.4217495651801</v>
      </c>
      <c r="Z1442" s="45">
        <v>3677.6738597955</v>
      </c>
      <c r="AA1442" s="46">
        <v>1.0159601915109999</v>
      </c>
      <c r="AB1442" s="139">
        <v>3937.86948352427</v>
      </c>
      <c r="AC1442" s="45">
        <v>3657.9884421701299</v>
      </c>
      <c r="AD1442" s="99">
        <v>1.01052207997009</v>
      </c>
      <c r="AE1442" s="142">
        <v>3651.2790675787301</v>
      </c>
      <c r="AF1442" s="44">
        <v>3942.3023340272198</v>
      </c>
      <c r="AG1442" s="45">
        <v>3709.6863445590102</v>
      </c>
      <c r="AH1442" s="140">
        <v>1.0159963880873699</v>
      </c>
      <c r="AI1442" s="44">
        <v>3972.0053389118898</v>
      </c>
      <c r="AJ1442" s="45">
        <v>3689.8138751472902</v>
      </c>
      <c r="AK1442" s="46">
        <v>1.0105537831689499</v>
      </c>
    </row>
    <row r="1443" spans="1:37" x14ac:dyDescent="0.2">
      <c r="A1443" s="35" t="s">
        <v>5799</v>
      </c>
      <c r="B1443" s="35" t="s">
        <v>11637</v>
      </c>
      <c r="C1443" s="85" t="s">
        <v>1078</v>
      </c>
      <c r="D1443" s="85" t="s">
        <v>13395</v>
      </c>
      <c r="E1443" s="85" t="s">
        <v>12900</v>
      </c>
      <c r="F1443" s="85" t="s">
        <v>416</v>
      </c>
      <c r="G1443" s="85" t="s">
        <v>416</v>
      </c>
      <c r="H1443" s="840">
        <v>1.03507146583918</v>
      </c>
      <c r="I1443" s="840">
        <v>1.0828852199525301</v>
      </c>
      <c r="J1443" s="86">
        <v>13394.083333333299</v>
      </c>
      <c r="K1443" s="44">
        <v>13863.833469405499</v>
      </c>
      <c r="L1443" s="45">
        <v>13044.025573925601</v>
      </c>
      <c r="M1443" s="46">
        <v>0.97386474679185298</v>
      </c>
      <c r="N1443" s="139">
        <v>14504.254876479201</v>
      </c>
      <c r="O1443" s="45">
        <v>13472.2105619749</v>
      </c>
      <c r="P1443" s="99">
        <v>1.00583296569815</v>
      </c>
      <c r="Q1443" s="86">
        <v>13430.135486012699</v>
      </c>
      <c r="R1443" s="44">
        <v>13901.150023926</v>
      </c>
      <c r="S1443" s="45">
        <v>13079.804567420601</v>
      </c>
      <c r="T1443" s="140">
        <v>0.97391456557106704</v>
      </c>
      <c r="U1443" s="44">
        <v>14543.2952197632</v>
      </c>
      <c r="V1443" s="45">
        <v>13509.065122170299</v>
      </c>
      <c r="W1443" s="99">
        <v>1.0058770543483899</v>
      </c>
      <c r="X1443" s="86">
        <v>13459.4934913668</v>
      </c>
      <c r="Y1443" s="44">
        <v>13931.537657561899</v>
      </c>
      <c r="Z1443" s="45">
        <v>13109.038674158501</v>
      </c>
      <c r="AA1443" s="46">
        <v>0.97396225813155102</v>
      </c>
      <c r="AB1443" s="139">
        <v>14575.086569848299</v>
      </c>
      <c r="AC1443" s="45">
        <v>13539.173514816101</v>
      </c>
      <c r="AD1443" s="99">
        <v>1.0059199867736801</v>
      </c>
      <c r="AE1443" s="142">
        <v>13494.805337477501</v>
      </c>
      <c r="AF1443" s="44">
        <v>13968.0879418772</v>
      </c>
      <c r="AG1443" s="45">
        <v>13143.899353007801</v>
      </c>
      <c r="AH1443" s="140">
        <v>0.97399695840775502</v>
      </c>
      <c r="AI1443" s="44">
        <v>14613.325246090801</v>
      </c>
      <c r="AJ1443" s="45">
        <v>13575.1202866805</v>
      </c>
      <c r="AK1443" s="46">
        <v>1.00595154559066</v>
      </c>
    </row>
    <row r="1444" spans="1:37" x14ac:dyDescent="0.2">
      <c r="A1444" s="35" t="s">
        <v>5798</v>
      </c>
      <c r="B1444" s="35" t="s">
        <v>11636</v>
      </c>
      <c r="C1444" s="85" t="s">
        <v>1078</v>
      </c>
      <c r="D1444" s="85" t="s">
        <v>13395</v>
      </c>
      <c r="E1444" s="85" t="s">
        <v>12900</v>
      </c>
      <c r="F1444" s="85" t="s">
        <v>414</v>
      </c>
      <c r="G1444" s="85" t="s">
        <v>414</v>
      </c>
      <c r="H1444" s="840">
        <v>1.0797044709709001</v>
      </c>
      <c r="I1444" s="840">
        <v>1.0878394297990099</v>
      </c>
      <c r="J1444" s="86">
        <v>5016.8333333333303</v>
      </c>
      <c r="K1444" s="44">
        <v>5416.6973801158501</v>
      </c>
      <c r="L1444" s="45">
        <v>5096.3926614070197</v>
      </c>
      <c r="M1444" s="46">
        <v>1.01585847541418</v>
      </c>
      <c r="N1444" s="139">
        <v>5457.5091127299802</v>
      </c>
      <c r="O1444" s="45">
        <v>5069.1822873180699</v>
      </c>
      <c r="P1444" s="99">
        <v>1.01043466077235</v>
      </c>
      <c r="Q1444" s="86">
        <v>5069.1370814572801</v>
      </c>
      <c r="R1444" s="44">
        <v>5473.1699708138103</v>
      </c>
      <c r="S1444" s="45">
        <v>5149.7892950803298</v>
      </c>
      <c r="T1444" s="140">
        <v>1.01591044241397</v>
      </c>
      <c r="U1444" s="44">
        <v>5514.4071922654903</v>
      </c>
      <c r="V1444" s="45">
        <v>5122.2563211978804</v>
      </c>
      <c r="W1444" s="99">
        <v>1.0104789511285699</v>
      </c>
      <c r="X1444" s="86">
        <v>5116.8499830759602</v>
      </c>
      <c r="Y1444" s="44">
        <v>5524.6858040144898</v>
      </c>
      <c r="Z1444" s="45">
        <v>5198.5158887389198</v>
      </c>
      <c r="AA1444" s="46">
        <v>1.0159601915109999</v>
      </c>
      <c r="AB1444" s="139">
        <v>5566.3111679564099</v>
      </c>
      <c r="AC1444" s="45">
        <v>5170.6898877928597</v>
      </c>
      <c r="AD1444" s="99">
        <v>1.01052207997009</v>
      </c>
      <c r="AE1444" s="142">
        <v>5163.4570363805196</v>
      </c>
      <c r="AF1444" s="44">
        <v>5575.0076478462097</v>
      </c>
      <c r="AG1444" s="45">
        <v>5246.0536990069404</v>
      </c>
      <c r="AH1444" s="140">
        <v>1.0159963880873699</v>
      </c>
      <c r="AI1444" s="44">
        <v>5617.0121582478596</v>
      </c>
      <c r="AJ1444" s="45">
        <v>5217.95104234468</v>
      </c>
      <c r="AK1444" s="46">
        <v>1.0105537831689499</v>
      </c>
    </row>
    <row r="1445" spans="1:37" x14ac:dyDescent="0.2">
      <c r="A1445" s="35" t="s">
        <v>5797</v>
      </c>
      <c r="B1445" s="35" t="s">
        <v>11635</v>
      </c>
      <c r="C1445" s="85" t="s">
        <v>1078</v>
      </c>
      <c r="D1445" s="85" t="s">
        <v>13395</v>
      </c>
      <c r="E1445" s="85" t="s">
        <v>12900</v>
      </c>
      <c r="F1445" s="85" t="s">
        <v>449</v>
      </c>
      <c r="G1445" s="85" t="s">
        <v>449</v>
      </c>
      <c r="H1445" s="840">
        <v>1.0368847891500399</v>
      </c>
      <c r="I1445" s="840">
        <v>1.0871453716510699</v>
      </c>
      <c r="J1445" s="86">
        <v>11837.083333333299</v>
      </c>
      <c r="K1445" s="44">
        <v>12273.6916562348</v>
      </c>
      <c r="L1445" s="45">
        <v>11547.9133678075</v>
      </c>
      <c r="M1445" s="46">
        <v>0.97557084313907605</v>
      </c>
      <c r="N1445" s="139">
        <v>12868.6303596813</v>
      </c>
      <c r="O1445" s="45">
        <v>11952.9682376854</v>
      </c>
      <c r="P1445" s="99">
        <v>1.00978998804762</v>
      </c>
      <c r="Q1445" s="86">
        <v>11844.980042712699</v>
      </c>
      <c r="R1445" s="44">
        <v>12281.879634074599</v>
      </c>
      <c r="S1445" s="45">
        <v>11556.208303470299</v>
      </c>
      <c r="T1445" s="140">
        <v>0.97562074919492403</v>
      </c>
      <c r="U1445" s="44">
        <v>12877.2152307343</v>
      </c>
      <c r="V1445" s="45">
        <v>11961.466539426199</v>
      </c>
      <c r="W1445" s="99">
        <v>1.0098342501459201</v>
      </c>
      <c r="X1445" s="86">
        <v>11849.164628967201</v>
      </c>
      <c r="Y1445" s="44">
        <v>12286.218567910801</v>
      </c>
      <c r="Z1445" s="45">
        <v>11560.8569796662</v>
      </c>
      <c r="AA1445" s="46">
        <v>0.97566852530715797</v>
      </c>
      <c r="AB1445" s="139">
        <v>12881.7644843132</v>
      </c>
      <c r="AC1445" s="45">
        <v>11966.202992640399</v>
      </c>
      <c r="AD1445" s="99">
        <v>1.0098773514705901</v>
      </c>
      <c r="AE1445" s="142">
        <v>11863.513244199599</v>
      </c>
      <c r="AF1445" s="44">
        <v>12301.096428790601</v>
      </c>
      <c r="AG1445" s="45">
        <v>11575.268860308899</v>
      </c>
      <c r="AH1445" s="140">
        <v>0.97570328637415904</v>
      </c>
      <c r="AI1445" s="44">
        <v>12897.3635149527</v>
      </c>
      <c r="AJ1445" s="45">
        <v>11981.069205543299</v>
      </c>
      <c r="AK1445" s="46">
        <v>1.0099090344423201</v>
      </c>
    </row>
    <row r="1446" spans="1:37" x14ac:dyDescent="0.2">
      <c r="A1446" s="35" t="s">
        <v>5796</v>
      </c>
      <c r="B1446" s="35" t="s">
        <v>11634</v>
      </c>
      <c r="C1446" s="85" t="s">
        <v>1078</v>
      </c>
      <c r="D1446" s="85" t="s">
        <v>13395</v>
      </c>
      <c r="E1446" s="85" t="s">
        <v>12900</v>
      </c>
      <c r="F1446" s="85" t="s">
        <v>449</v>
      </c>
      <c r="G1446" s="85" t="s">
        <v>449</v>
      </c>
      <c r="H1446" s="840">
        <v>1.0368847891500399</v>
      </c>
      <c r="I1446" s="840">
        <v>1.0871453716510699</v>
      </c>
      <c r="J1446" s="86">
        <v>3621.3333333333298</v>
      </c>
      <c r="K1446" s="44">
        <v>3754.90544977536</v>
      </c>
      <c r="L1446" s="45">
        <v>3532.86721328764</v>
      </c>
      <c r="M1446" s="46">
        <v>0.97557084313907605</v>
      </c>
      <c r="N1446" s="139">
        <v>3936.9157725390601</v>
      </c>
      <c r="O1446" s="45">
        <v>3656.7861433831199</v>
      </c>
      <c r="P1446" s="99">
        <v>1.00978998804762</v>
      </c>
      <c r="Q1446" s="86">
        <v>3635.6140508562698</v>
      </c>
      <c r="R1446" s="44">
        <v>3769.7129085530401</v>
      </c>
      <c r="S1446" s="45">
        <v>3546.9805040799802</v>
      </c>
      <c r="T1446" s="140">
        <v>0.97562074919492403</v>
      </c>
      <c r="U1446" s="44">
        <v>3952.44098849797</v>
      </c>
      <c r="V1446" s="45">
        <v>3671.3675888664202</v>
      </c>
      <c r="W1446" s="99">
        <v>1.0098342501459201</v>
      </c>
      <c r="X1446" s="86">
        <v>3646.1209247284201</v>
      </c>
      <c r="Y1446" s="44">
        <v>3780.6073262525902</v>
      </c>
      <c r="Z1446" s="45">
        <v>3557.4054257213402</v>
      </c>
      <c r="AA1446" s="46">
        <v>0.97566852530715797</v>
      </c>
      <c r="AB1446" s="139">
        <v>3963.8634877986001</v>
      </c>
      <c r="AC1446" s="45">
        <v>3682.1349426062302</v>
      </c>
      <c r="AD1446" s="99">
        <v>1.0098773514705901</v>
      </c>
      <c r="AE1446" s="142">
        <v>3658.3452682637899</v>
      </c>
      <c r="AF1446" s="44">
        <v>3793.2825621217698</v>
      </c>
      <c r="AG1446" s="45">
        <v>3569.4595009363402</v>
      </c>
      <c r="AH1446" s="140">
        <v>0.97570328637415904</v>
      </c>
      <c r="AI1446" s="44">
        <v>3977.15312629456</v>
      </c>
      <c r="AJ1446" s="45">
        <v>3694.5959375289299</v>
      </c>
      <c r="AK1446" s="46">
        <v>1.0099090344423201</v>
      </c>
    </row>
    <row r="1447" spans="1:37" x14ac:dyDescent="0.2">
      <c r="A1447" s="35" t="s">
        <v>5795</v>
      </c>
      <c r="B1447" s="35" t="s">
        <v>11633</v>
      </c>
      <c r="C1447" s="85" t="s">
        <v>1078</v>
      </c>
      <c r="D1447" s="85" t="s">
        <v>13395</v>
      </c>
      <c r="E1447" s="85" t="s">
        <v>12900</v>
      </c>
      <c r="F1447" s="85" t="s">
        <v>416</v>
      </c>
      <c r="G1447" s="85" t="s">
        <v>416</v>
      </c>
      <c r="H1447" s="840">
        <v>1.03507146583918</v>
      </c>
      <c r="I1447" s="840">
        <v>1.0828852199525301</v>
      </c>
      <c r="J1447" s="86">
        <v>14145.166666666701</v>
      </c>
      <c r="K1447" s="44">
        <v>14641.2583962062</v>
      </c>
      <c r="L1447" s="45">
        <v>13775.4791541619</v>
      </c>
      <c r="M1447" s="46">
        <v>0.97386474679185298</v>
      </c>
      <c r="N1447" s="139">
        <v>15317.5919170985</v>
      </c>
      <c r="O1447" s="45">
        <v>14227.674938628001</v>
      </c>
      <c r="P1447" s="99">
        <v>1.00583296569815</v>
      </c>
      <c r="Q1447" s="86">
        <v>14157.407304500501</v>
      </c>
      <c r="R1447" s="44">
        <v>14653.928331151699</v>
      </c>
      <c r="S1447" s="45">
        <v>13788.105184575301</v>
      </c>
      <c r="T1447" s="140">
        <v>0.97391456557106704</v>
      </c>
      <c r="U1447" s="44">
        <v>15330.847122891601</v>
      </c>
      <c r="V1447" s="45">
        <v>14240.6111566614</v>
      </c>
      <c r="W1447" s="99">
        <v>1.0058770543483899</v>
      </c>
      <c r="X1447" s="86">
        <v>14169.167522260301</v>
      </c>
      <c r="Y1447" s="44">
        <v>14666.100996986899</v>
      </c>
      <c r="Z1447" s="45">
        <v>13800.2343958249</v>
      </c>
      <c r="AA1447" s="46">
        <v>0.97396225813155102</v>
      </c>
      <c r="AB1447" s="139">
        <v>15343.5820888871</v>
      </c>
      <c r="AC1447" s="45">
        <v>14253.048806586101</v>
      </c>
      <c r="AD1447" s="99">
        <v>1.0059199867736801</v>
      </c>
      <c r="AE1447" s="142">
        <v>14185.6816567035</v>
      </c>
      <c r="AF1447" s="44">
        <v>14683.1943063322</v>
      </c>
      <c r="AG1447" s="45">
        <v>13816.8107865699</v>
      </c>
      <c r="AH1447" s="140">
        <v>0.97399695840775502</v>
      </c>
      <c r="AI1447" s="44">
        <v>15361.465000996001</v>
      </c>
      <c r="AJ1447" s="45">
        <v>14270.108387818</v>
      </c>
      <c r="AK1447" s="46">
        <v>1.00595154559066</v>
      </c>
    </row>
    <row r="1448" spans="1:37" x14ac:dyDescent="0.2">
      <c r="A1448" s="35" t="s">
        <v>5794</v>
      </c>
      <c r="B1448" s="35" t="s">
        <v>11632</v>
      </c>
      <c r="C1448" s="85" t="s">
        <v>1078</v>
      </c>
      <c r="D1448" s="85" t="s">
        <v>13395</v>
      </c>
      <c r="E1448" s="85" t="s">
        <v>12900</v>
      </c>
      <c r="F1448" s="85" t="s">
        <v>449</v>
      </c>
      <c r="G1448" s="85" t="s">
        <v>449</v>
      </c>
      <c r="H1448" s="840">
        <v>1.0368847891500399</v>
      </c>
      <c r="I1448" s="840">
        <v>1.0871453716510699</v>
      </c>
      <c r="J1448" s="86">
        <v>31976.666666666701</v>
      </c>
      <c r="K1448" s="44">
        <v>33156.1192743879</v>
      </c>
      <c r="L1448" s="45">
        <v>31195.503660777202</v>
      </c>
      <c r="M1448" s="46">
        <v>0.97557084313907605</v>
      </c>
      <c r="N1448" s="139">
        <v>34763.285167495596</v>
      </c>
      <c r="O1448" s="45">
        <v>32289.717851136102</v>
      </c>
      <c r="P1448" s="99">
        <v>1.00978998804762</v>
      </c>
      <c r="Q1448" s="86">
        <v>31970.402538765698</v>
      </c>
      <c r="R1448" s="44">
        <v>33149.624095450097</v>
      </c>
      <c r="S1448" s="45">
        <v>31190.9880769339</v>
      </c>
      <c r="T1448" s="140">
        <v>0.97562074919492403</v>
      </c>
      <c r="U1448" s="44">
        <v>34756.475149840597</v>
      </c>
      <c r="V1448" s="45">
        <v>32284.807474597699</v>
      </c>
      <c r="W1448" s="99">
        <v>1.0098342501459201</v>
      </c>
      <c r="X1448" s="86">
        <v>31951.218450621702</v>
      </c>
      <c r="Y1448" s="44">
        <v>33129.7324062599</v>
      </c>
      <c r="Z1448" s="45">
        <v>31173.798187484899</v>
      </c>
      <c r="AA1448" s="46">
        <v>0.97566852530715797</v>
      </c>
      <c r="AB1448" s="139">
        <v>34735.619257205501</v>
      </c>
      <c r="AC1448" s="45">
        <v>32266.811865172102</v>
      </c>
      <c r="AD1448" s="99">
        <v>1.0098773514705901</v>
      </c>
      <c r="AE1448" s="142">
        <v>31945.516166869798</v>
      </c>
      <c r="AF1448" s="44">
        <v>33123.819794974101</v>
      </c>
      <c r="AG1448" s="45">
        <v>31169.3451089337</v>
      </c>
      <c r="AH1448" s="140">
        <v>0.97570328637415904</v>
      </c>
      <c r="AI1448" s="44">
        <v>34729.420045816798</v>
      </c>
      <c r="AJ1448" s="45">
        <v>32262.065386844999</v>
      </c>
      <c r="AK1448" s="46">
        <v>1.0099090344423201</v>
      </c>
    </row>
    <row r="1449" spans="1:37" x14ac:dyDescent="0.2">
      <c r="A1449" s="35" t="s">
        <v>5793</v>
      </c>
      <c r="B1449" s="35" t="s">
        <v>11098</v>
      </c>
      <c r="C1449" s="85" t="s">
        <v>1078</v>
      </c>
      <c r="D1449" s="85" t="s">
        <v>13395</v>
      </c>
      <c r="E1449" s="85" t="s">
        <v>12900</v>
      </c>
      <c r="F1449" s="85" t="s">
        <v>449</v>
      </c>
      <c r="G1449" s="85" t="s">
        <v>449</v>
      </c>
      <c r="H1449" s="840">
        <v>1.0368847891500399</v>
      </c>
      <c r="I1449" s="840">
        <v>1.0871453716510699</v>
      </c>
      <c r="J1449" s="86">
        <v>6243.8333333333303</v>
      </c>
      <c r="K1449" s="44">
        <v>6474.1358093213503</v>
      </c>
      <c r="L1449" s="45">
        <v>6091.3017494198702</v>
      </c>
      <c r="M1449" s="46">
        <v>0.97557084313907605</v>
      </c>
      <c r="N1449" s="139">
        <v>6787.9545096939801</v>
      </c>
      <c r="O1449" s="45">
        <v>6304.9603870380097</v>
      </c>
      <c r="P1449" s="99">
        <v>1.00978998804762</v>
      </c>
      <c r="Q1449" s="86">
        <v>6260.3627521837398</v>
      </c>
      <c r="R1449" s="44">
        <v>6491.2749123008298</v>
      </c>
      <c r="S1449" s="45">
        <v>6107.7397985175003</v>
      </c>
      <c r="T1449" s="140">
        <v>0.97562074919492403</v>
      </c>
      <c r="U1449" s="44">
        <v>6805.9243908932804</v>
      </c>
      <c r="V1449" s="45">
        <v>6321.9287254929304</v>
      </c>
      <c r="W1449" s="99">
        <v>1.0098342501459201</v>
      </c>
      <c r="X1449" s="86">
        <v>6273.9148990640097</v>
      </c>
      <c r="Y1449" s="44">
        <v>6505.3269272613097</v>
      </c>
      <c r="Z1449" s="45">
        <v>6121.2612974723897</v>
      </c>
      <c r="AA1449" s="46">
        <v>0.97566852530715797</v>
      </c>
      <c r="AB1449" s="139">
        <v>6820.6575446501001</v>
      </c>
      <c r="AC1449" s="45">
        <v>6335.88456161863</v>
      </c>
      <c r="AD1449" s="99">
        <v>1.0098773514705901</v>
      </c>
      <c r="AE1449" s="142">
        <v>6291.9280086527397</v>
      </c>
      <c r="AF1449" s="44">
        <v>6524.0044465991596</v>
      </c>
      <c r="AG1449" s="45">
        <v>6139.0548356721001</v>
      </c>
      <c r="AH1449" s="140">
        <v>0.97570328637415904</v>
      </c>
      <c r="AI1449" s="44">
        <v>6840.2404133685404</v>
      </c>
      <c r="AJ1449" s="45">
        <v>6354.2749399990898</v>
      </c>
      <c r="AK1449" s="46">
        <v>1.0099090344423201</v>
      </c>
    </row>
    <row r="1450" spans="1:37" x14ac:dyDescent="0.2">
      <c r="A1450" s="35" t="s">
        <v>5792</v>
      </c>
      <c r="B1450" s="35" t="s">
        <v>9954</v>
      </c>
      <c r="C1450" s="85" t="s">
        <v>1078</v>
      </c>
      <c r="D1450" s="85" t="s">
        <v>13395</v>
      </c>
      <c r="E1450" s="85" t="s">
        <v>12900</v>
      </c>
      <c r="F1450" s="85" t="s">
        <v>449</v>
      </c>
      <c r="G1450" s="85" t="s">
        <v>449</v>
      </c>
      <c r="H1450" s="840">
        <v>1.0368847891500399</v>
      </c>
      <c r="I1450" s="840">
        <v>1.0871453716510699</v>
      </c>
      <c r="J1450" s="86">
        <v>12180.75</v>
      </c>
      <c r="K1450" s="44">
        <v>12630.034395439399</v>
      </c>
      <c r="L1450" s="45">
        <v>11883.184547566299</v>
      </c>
      <c r="M1450" s="46">
        <v>0.97557084313907605</v>
      </c>
      <c r="N1450" s="139">
        <v>13242.2459857387</v>
      </c>
      <c r="O1450" s="45">
        <v>12299.9993969111</v>
      </c>
      <c r="P1450" s="99">
        <v>1.00978998804762</v>
      </c>
      <c r="Q1450" s="86">
        <v>12188.827360126699</v>
      </c>
      <c r="R1450" s="44">
        <v>12638.4096872912</v>
      </c>
      <c r="S1450" s="45">
        <v>11891.672880894401</v>
      </c>
      <c r="T1450" s="140">
        <v>0.97562074919492403</v>
      </c>
      <c r="U1450" s="44">
        <v>13251.0272504156</v>
      </c>
      <c r="V1450" s="45">
        <v>12308.695337371601</v>
      </c>
      <c r="W1450" s="99">
        <v>1.0098342501459201</v>
      </c>
      <c r="X1450" s="86">
        <v>12189.1827955154</v>
      </c>
      <c r="Y1450" s="44">
        <v>12638.778232839401</v>
      </c>
      <c r="Z1450" s="45">
        <v>11892.6020027999</v>
      </c>
      <c r="AA1450" s="46">
        <v>0.97566852530715797</v>
      </c>
      <c r="AB1450" s="139">
        <v>13251.413660353401</v>
      </c>
      <c r="AC1450" s="45">
        <v>12309.579638126001</v>
      </c>
      <c r="AD1450" s="99">
        <v>1.0098773514705901</v>
      </c>
      <c r="AE1450" s="142">
        <v>12194.649431883699</v>
      </c>
      <c r="AF1450" s="44">
        <v>12644.446504937399</v>
      </c>
      <c r="AG1450" s="45">
        <v>11898.359526869701</v>
      </c>
      <c r="AH1450" s="140">
        <v>0.97570328637415904</v>
      </c>
      <c r="AI1450" s="44">
        <v>13257.356688779701</v>
      </c>
      <c r="AJ1450" s="45">
        <v>12315.486633116299</v>
      </c>
      <c r="AK1450" s="46">
        <v>1.0099090344423201</v>
      </c>
    </row>
    <row r="1451" spans="1:37" x14ac:dyDescent="0.2">
      <c r="A1451" s="35" t="s">
        <v>5791</v>
      </c>
      <c r="B1451" s="35" t="s">
        <v>8584</v>
      </c>
      <c r="C1451" s="85" t="s">
        <v>1078</v>
      </c>
      <c r="D1451" s="85" t="s">
        <v>13395</v>
      </c>
      <c r="E1451" s="85" t="s">
        <v>12900</v>
      </c>
      <c r="F1451" s="85" t="s">
        <v>449</v>
      </c>
      <c r="G1451" s="85" t="s">
        <v>449</v>
      </c>
      <c r="H1451" s="840">
        <v>1.0368847891500399</v>
      </c>
      <c r="I1451" s="840">
        <v>1.0871453716510699</v>
      </c>
      <c r="J1451" s="86">
        <v>15457.083333333299</v>
      </c>
      <c r="K1451" s="44">
        <v>16027.214592958</v>
      </c>
      <c r="L1451" s="45">
        <v>15079.479819971</v>
      </c>
      <c r="M1451" s="46">
        <v>0.97557084313907605</v>
      </c>
      <c r="N1451" s="139">
        <v>16804.096605058199</v>
      </c>
      <c r="O1451" s="45">
        <v>15608.407994417799</v>
      </c>
      <c r="P1451" s="99">
        <v>1.00978998804762</v>
      </c>
      <c r="Q1451" s="86">
        <v>15453.854684444501</v>
      </c>
      <c r="R1451" s="44">
        <v>16023.8668560356</v>
      </c>
      <c r="S1451" s="45">
        <v>15077.1012851872</v>
      </c>
      <c r="T1451" s="140">
        <v>0.97562074919492403</v>
      </c>
      <c r="U1451" s="44">
        <v>16800.586594361899</v>
      </c>
      <c r="V1451" s="45">
        <v>15605.831757129999</v>
      </c>
      <c r="W1451" s="99">
        <v>1.0098342501459201</v>
      </c>
      <c r="X1451" s="86">
        <v>15446.888644339801</v>
      </c>
      <c r="Y1451" s="44">
        <v>16016.643875010501</v>
      </c>
      <c r="Z1451" s="45">
        <v>15071.0430642069</v>
      </c>
      <c r="AA1451" s="46">
        <v>0.97566852530715797</v>
      </c>
      <c r="AB1451" s="139">
        <v>16793.0134961035</v>
      </c>
      <c r="AC1451" s="45">
        <v>15599.462992606999</v>
      </c>
      <c r="AD1451" s="99">
        <v>1.0098773514705901</v>
      </c>
      <c r="AE1451" s="142">
        <v>15450.050793217</v>
      </c>
      <c r="AF1451" s="44">
        <v>16019.9226590823</v>
      </c>
      <c r="AG1451" s="45">
        <v>15074.665333589501</v>
      </c>
      <c r="AH1451" s="140">
        <v>0.97570328637415904</v>
      </c>
      <c r="AI1451" s="44">
        <v>16796.451211619798</v>
      </c>
      <c r="AJ1451" s="45">
        <v>15603.145878662601</v>
      </c>
      <c r="AK1451" s="46">
        <v>1.0099090344423201</v>
      </c>
    </row>
    <row r="1452" spans="1:37" x14ac:dyDescent="0.2">
      <c r="A1452" s="35" t="s">
        <v>5790</v>
      </c>
      <c r="B1452" s="35" t="s">
        <v>11631</v>
      </c>
      <c r="C1452" s="85" t="s">
        <v>1078</v>
      </c>
      <c r="D1452" s="85" t="s">
        <v>13395</v>
      </c>
      <c r="E1452" s="85" t="s">
        <v>12900</v>
      </c>
      <c r="F1452" s="85" t="s">
        <v>415</v>
      </c>
      <c r="G1452" s="85" t="s">
        <v>415</v>
      </c>
      <c r="H1452" s="840">
        <v>1.04313490249981</v>
      </c>
      <c r="I1452" s="840">
        <v>1.0854245220535299</v>
      </c>
      <c r="J1452" s="86">
        <v>11401.5</v>
      </c>
      <c r="K1452" s="44">
        <v>11893.302590851599</v>
      </c>
      <c r="L1452" s="45">
        <v>11190.0177895138</v>
      </c>
      <c r="M1452" s="46">
        <v>0.98145136951399503</v>
      </c>
      <c r="N1452" s="139">
        <v>12375.467688193299</v>
      </c>
      <c r="O1452" s="45">
        <v>11494.8963540779</v>
      </c>
      <c r="P1452" s="99">
        <v>1.0081915847983001</v>
      </c>
      <c r="Q1452" s="86">
        <v>11472.383256410199</v>
      </c>
      <c r="R1452" s="44">
        <v>11967.243389616</v>
      </c>
      <c r="S1452" s="45">
        <v>11260.162251146299</v>
      </c>
      <c r="T1452" s="140">
        <v>0.98150157639256597</v>
      </c>
      <c r="U1452" s="44">
        <v>12452.406112904</v>
      </c>
      <c r="V1452" s="45">
        <v>11566.8672446623</v>
      </c>
      <c r="W1452" s="99">
        <v>1.0082357768338399</v>
      </c>
      <c r="X1452" s="86">
        <v>11540.7789001613</v>
      </c>
      <c r="Y1452" s="44">
        <v>12038.5892727916</v>
      </c>
      <c r="Z1452" s="45">
        <v>11327.847380412801</v>
      </c>
      <c r="AA1452" s="46">
        <v>0.98154964048869098</v>
      </c>
      <c r="AB1452" s="139">
        <v>12526.644421833</v>
      </c>
      <c r="AC1452" s="45">
        <v>11636.322815156</v>
      </c>
      <c r="AD1452" s="99">
        <v>1.0082788099331299</v>
      </c>
      <c r="AE1452" s="142">
        <v>11605.1450603008</v>
      </c>
      <c r="AF1452" s="44">
        <v>12105.731860973099</v>
      </c>
      <c r="AG1452" s="45">
        <v>11391.431800632399</v>
      </c>
      <c r="AH1452" s="140">
        <v>0.98158461108775497</v>
      </c>
      <c r="AI1452" s="44">
        <v>12596.5090304389</v>
      </c>
      <c r="AJ1452" s="45">
        <v>11701.588953972599</v>
      </c>
      <c r="AK1452" s="46">
        <v>1.00831044275368</v>
      </c>
    </row>
    <row r="1453" spans="1:37" x14ac:dyDescent="0.2">
      <c r="A1453" s="35" t="s">
        <v>5789</v>
      </c>
      <c r="B1453" s="35" t="s">
        <v>11630</v>
      </c>
      <c r="C1453" s="85" t="s">
        <v>1078</v>
      </c>
      <c r="D1453" s="85" t="s">
        <v>13395</v>
      </c>
      <c r="E1453" s="85" t="s">
        <v>12900</v>
      </c>
      <c r="F1453" s="85" t="s">
        <v>414</v>
      </c>
      <c r="G1453" s="85" t="s">
        <v>414</v>
      </c>
      <c r="H1453" s="840">
        <v>1.0797044709709001</v>
      </c>
      <c r="I1453" s="840">
        <v>1.0878394297990099</v>
      </c>
      <c r="J1453" s="86">
        <v>13695.75</v>
      </c>
      <c r="K1453" s="44">
        <v>14787.3625082997</v>
      </c>
      <c r="L1453" s="45">
        <v>13912.9437146537</v>
      </c>
      <c r="M1453" s="46">
        <v>1.01585847541418</v>
      </c>
      <c r="N1453" s="139">
        <v>14898.776870669701</v>
      </c>
      <c r="O1453" s="45">
        <v>13838.660505272899</v>
      </c>
      <c r="P1453" s="99">
        <v>1.01043466077235</v>
      </c>
      <c r="Q1453" s="86">
        <v>13818.087767543</v>
      </c>
      <c r="R1453" s="44">
        <v>14919.4511428845</v>
      </c>
      <c r="S1453" s="45">
        <v>14037.9396572397</v>
      </c>
      <c r="T1453" s="140">
        <v>1.01591044241397</v>
      </c>
      <c r="U1453" s="44">
        <v>15031.860717956701</v>
      </c>
      <c r="V1453" s="45">
        <v>13962.8868339494</v>
      </c>
      <c r="W1453" s="99">
        <v>1.0104789511285699</v>
      </c>
      <c r="X1453" s="86">
        <v>13921.365250584</v>
      </c>
      <c r="Y1453" s="44">
        <v>15030.9603030745</v>
      </c>
      <c r="Z1453" s="45">
        <v>14143.552906078001</v>
      </c>
      <c r="AA1453" s="46">
        <v>1.0159601915109999</v>
      </c>
      <c r="AB1453" s="139">
        <v>15144.210036218999</v>
      </c>
      <c r="AC1453" s="45">
        <v>14067.8469690436</v>
      </c>
      <c r="AD1453" s="99">
        <v>1.01052207997009</v>
      </c>
      <c r="AE1453" s="142">
        <v>14017.9370346982</v>
      </c>
      <c r="AF1453" s="44">
        <v>15135.2292901522</v>
      </c>
      <c r="AG1453" s="45">
        <v>14242.173395689601</v>
      </c>
      <c r="AH1453" s="140">
        <v>1.0159963880873699</v>
      </c>
      <c r="AI1453" s="44">
        <v>15249.264630784401</v>
      </c>
      <c r="AJ1453" s="45">
        <v>14165.879302638399</v>
      </c>
      <c r="AK1453" s="46">
        <v>1.0105537831689499</v>
      </c>
    </row>
    <row r="1454" spans="1:37" x14ac:dyDescent="0.2">
      <c r="A1454" s="35" t="s">
        <v>5788</v>
      </c>
      <c r="B1454" s="35" t="s">
        <v>8767</v>
      </c>
      <c r="C1454" s="85" t="s">
        <v>1078</v>
      </c>
      <c r="D1454" s="85" t="s">
        <v>13395</v>
      </c>
      <c r="E1454" s="85" t="s">
        <v>12900</v>
      </c>
      <c r="F1454" s="85" t="s">
        <v>449</v>
      </c>
      <c r="G1454" s="85" t="s">
        <v>449</v>
      </c>
      <c r="H1454" s="840">
        <v>1.0368847891500399</v>
      </c>
      <c r="I1454" s="840">
        <v>1.0871453716510699</v>
      </c>
      <c r="J1454" s="86">
        <v>2960.5</v>
      </c>
      <c r="K1454" s="44">
        <v>3069.6974182787098</v>
      </c>
      <c r="L1454" s="45">
        <v>2888.17748111324</v>
      </c>
      <c r="M1454" s="46">
        <v>0.97557084313907605</v>
      </c>
      <c r="N1454" s="139">
        <v>3218.49387277298</v>
      </c>
      <c r="O1454" s="45">
        <v>2989.4832596149899</v>
      </c>
      <c r="P1454" s="99">
        <v>1.00978998804762</v>
      </c>
      <c r="Q1454" s="86">
        <v>2963.4148265302301</v>
      </c>
      <c r="R1454" s="44">
        <v>3072.7197575709101</v>
      </c>
      <c r="S1454" s="45">
        <v>2891.1689932347699</v>
      </c>
      <c r="T1454" s="140">
        <v>0.97562074919492403</v>
      </c>
      <c r="U1454" s="44">
        <v>3221.6627129444901</v>
      </c>
      <c r="V1454" s="45">
        <v>2992.5577892204601</v>
      </c>
      <c r="W1454" s="99">
        <v>1.0098342501459201</v>
      </c>
      <c r="X1454" s="86">
        <v>2963.70504423085</v>
      </c>
      <c r="Y1454" s="44">
        <v>3073.02067989022</v>
      </c>
      <c r="Z1454" s="45">
        <v>2891.5937299500902</v>
      </c>
      <c r="AA1454" s="46">
        <v>0.97566852530715797</v>
      </c>
      <c r="AB1454" s="139">
        <v>3221.9782217744801</v>
      </c>
      <c r="AC1454" s="45">
        <v>2992.9786006078698</v>
      </c>
      <c r="AD1454" s="99">
        <v>1.0098773514705901</v>
      </c>
      <c r="AE1454" s="142">
        <v>2967.17399691235</v>
      </c>
      <c r="AF1454" s="44">
        <v>3076.6175841599502</v>
      </c>
      <c r="AG1454" s="45">
        <v>2895.0814200313198</v>
      </c>
      <c r="AH1454" s="140">
        <v>0.97570328637415904</v>
      </c>
      <c r="AI1454" s="44">
        <v>3225.7494776266499</v>
      </c>
      <c r="AJ1454" s="45">
        <v>2996.57582624411</v>
      </c>
      <c r="AK1454" s="46">
        <v>1.0099090344423201</v>
      </c>
    </row>
    <row r="1455" spans="1:37" x14ac:dyDescent="0.2">
      <c r="A1455" s="35" t="s">
        <v>5787</v>
      </c>
      <c r="B1455" s="35" t="s">
        <v>11629</v>
      </c>
      <c r="C1455" s="85" t="s">
        <v>960</v>
      </c>
      <c r="D1455" s="85" t="s">
        <v>13402</v>
      </c>
      <c r="E1455" s="85" t="s">
        <v>12900</v>
      </c>
      <c r="F1455" s="85" t="s">
        <v>309</v>
      </c>
      <c r="G1455" s="85" t="s">
        <v>309</v>
      </c>
      <c r="H1455" s="840">
        <v>1.0211746561286901</v>
      </c>
      <c r="I1455" s="840">
        <v>1.0864821784807499</v>
      </c>
      <c r="J1455" s="86">
        <v>14242.916666666701</v>
      </c>
      <c r="K1455" s="44">
        <v>14544.505529353</v>
      </c>
      <c r="L1455" s="45">
        <v>13684.4475594468</v>
      </c>
      <c r="M1455" s="46">
        <v>0.96078969495574895</v>
      </c>
      <c r="N1455" s="139">
        <v>15474.6751279198</v>
      </c>
      <c r="O1455" s="45">
        <v>14373.580957927699</v>
      </c>
      <c r="P1455" s="99">
        <v>1.0091739841156799</v>
      </c>
      <c r="Q1455" s="86">
        <v>14324.491789945399</v>
      </c>
      <c r="R1455" s="44">
        <v>14627.807977815801</v>
      </c>
      <c r="S1455" s="45">
        <v>13763.528144813999</v>
      </c>
      <c r="T1455" s="140">
        <v>0.96083884487091098</v>
      </c>
      <c r="U1455" s="44">
        <v>15563.305045569499</v>
      </c>
      <c r="V1455" s="45">
        <v>14456.538095375599</v>
      </c>
      <c r="W1455" s="99">
        <v>1.0092182192126999</v>
      </c>
      <c r="X1455" s="86">
        <v>14411.4406630253</v>
      </c>
      <c r="Y1455" s="44">
        <v>14716.5979633839</v>
      </c>
      <c r="Z1455" s="45">
        <v>13847.7500901938</v>
      </c>
      <c r="AA1455" s="46">
        <v>0.96088589711383299</v>
      </c>
      <c r="AB1455" s="139">
        <v>15657.773446609801</v>
      </c>
      <c r="AC1455" s="45">
        <v>14544.909255488201</v>
      </c>
      <c r="AD1455" s="99">
        <v>1.0092612942441901</v>
      </c>
      <c r="AE1455" s="142">
        <v>14503.7501328732</v>
      </c>
      <c r="AF1455" s="44">
        <v>14810.8620545133</v>
      </c>
      <c r="AG1455" s="45">
        <v>13936.9454850126</v>
      </c>
      <c r="AH1455" s="140">
        <v>0.96092013150613298</v>
      </c>
      <c r="AI1455" s="44">
        <v>15758.0660405045</v>
      </c>
      <c r="AJ1455" s="45">
        <v>14638.532872080499</v>
      </c>
      <c r="AK1455" s="46">
        <v>1.0092929578883101</v>
      </c>
    </row>
    <row r="1456" spans="1:37" x14ac:dyDescent="0.2">
      <c r="A1456" s="35" t="s">
        <v>5786</v>
      </c>
      <c r="B1456" s="35" t="s">
        <v>7569</v>
      </c>
      <c r="C1456" s="85" t="s">
        <v>960</v>
      </c>
      <c r="D1456" s="85" t="s">
        <v>13402</v>
      </c>
      <c r="E1456" s="85" t="s">
        <v>12900</v>
      </c>
      <c r="F1456" s="85" t="s">
        <v>313</v>
      </c>
      <c r="G1456" s="85" t="s">
        <v>313</v>
      </c>
      <c r="H1456" s="840">
        <v>1.02495784405313</v>
      </c>
      <c r="I1456" s="840">
        <v>1.0885021571381699</v>
      </c>
      <c r="J1456" s="86">
        <v>12761.416666666701</v>
      </c>
      <c r="K1456" s="44">
        <v>13079.9141137303</v>
      </c>
      <c r="L1456" s="45">
        <v>12306.461598861501</v>
      </c>
      <c r="M1456" s="46">
        <v>0.96434917222054695</v>
      </c>
      <c r="N1456" s="139">
        <v>13890.829569805601</v>
      </c>
      <c r="O1456" s="45">
        <v>12902.4332817265</v>
      </c>
      <c r="P1456" s="99">
        <v>1.0110502320191599</v>
      </c>
      <c r="Q1456" s="86">
        <v>12848.2603782143</v>
      </c>
      <c r="R1456" s="44">
        <v>13168.9252570878</v>
      </c>
      <c r="S1456" s="45">
        <v>12390.843090623001</v>
      </c>
      <c r="T1456" s="140">
        <v>0.96439850422342899</v>
      </c>
      <c r="U1456" s="44">
        <v>13985.359137159099</v>
      </c>
      <c r="V1456" s="45">
        <v>12990.806037140899</v>
      </c>
      <c r="W1456" s="99">
        <v>1.0110945493576999</v>
      </c>
      <c r="X1456" s="86">
        <v>12929.647708308699</v>
      </c>
      <c r="Y1456" s="44">
        <v>13252.343839474601</v>
      </c>
      <c r="Z1456" s="45">
        <v>12469.9435328032</v>
      </c>
      <c r="AA1456" s="46">
        <v>0.96444573078273899</v>
      </c>
      <c r="AB1456" s="139">
        <v>14073.9494215306</v>
      </c>
      <c r="AC1456" s="45">
        <v>13073.6543034359</v>
      </c>
      <c r="AD1456" s="99">
        <v>1.01113770447393</v>
      </c>
      <c r="AE1456" s="142">
        <v>13018.207491743</v>
      </c>
      <c r="AF1456" s="44">
        <v>13343.113884173201</v>
      </c>
      <c r="AG1456" s="45">
        <v>12555.8019593714</v>
      </c>
      <c r="AH1456" s="140">
        <v>0.96448009200460605</v>
      </c>
      <c r="AI1456" s="44">
        <v>14170.3469368346</v>
      </c>
      <c r="AJ1456" s="45">
        <v>13163.613409821501</v>
      </c>
      <c r="AK1456" s="46">
        <v>1.0111694269868301</v>
      </c>
    </row>
    <row r="1457" spans="1:37" x14ac:dyDescent="0.2">
      <c r="A1457" s="35" t="s">
        <v>5785</v>
      </c>
      <c r="B1457" s="35" t="s">
        <v>11628</v>
      </c>
      <c r="C1457" s="85" t="s">
        <v>960</v>
      </c>
      <c r="D1457" s="85" t="s">
        <v>13402</v>
      </c>
      <c r="E1457" s="85" t="s">
        <v>12900</v>
      </c>
      <c r="F1457" s="85" t="s">
        <v>311</v>
      </c>
      <c r="G1457" s="85" t="s">
        <v>311</v>
      </c>
      <c r="H1457" s="840">
        <v>1.02358712829131</v>
      </c>
      <c r="I1457" s="840">
        <v>1.07969051525732</v>
      </c>
      <c r="J1457" s="86">
        <v>25154.083333333299</v>
      </c>
      <c r="K1457" s="44">
        <v>25747.395923967</v>
      </c>
      <c r="L1457" s="45">
        <v>24224.8791891047</v>
      </c>
      <c r="M1457" s="46">
        <v>0.96305951077941798</v>
      </c>
      <c r="N1457" s="139">
        <v>27158.625194992201</v>
      </c>
      <c r="O1457" s="45">
        <v>25226.164343956101</v>
      </c>
      <c r="P1457" s="99">
        <v>1.0028655789069201</v>
      </c>
      <c r="Q1457" s="86">
        <v>25173.8167693471</v>
      </c>
      <c r="R1457" s="44">
        <v>25767.594815067601</v>
      </c>
      <c r="S1457" s="45">
        <v>24245.123876332302</v>
      </c>
      <c r="T1457" s="140">
        <v>0.96310877680870499</v>
      </c>
      <c r="U1457" s="44">
        <v>27179.931198689701</v>
      </c>
      <c r="V1457" s="45">
        <v>25247.060932947701</v>
      </c>
      <c r="W1457" s="99">
        <v>1.0029095374877699</v>
      </c>
      <c r="X1457" s="86">
        <v>25193.311067914001</v>
      </c>
      <c r="Y1457" s="44">
        <v>25787.548928155898</v>
      </c>
      <c r="Z1457" s="45">
        <v>24265.087208622499</v>
      </c>
      <c r="AA1457" s="46">
        <v>0.96315594021011097</v>
      </c>
      <c r="AB1457" s="139">
        <v>27200.979007954</v>
      </c>
      <c r="AC1457" s="45">
        <v>25267.690369909898</v>
      </c>
      <c r="AD1457" s="99">
        <v>1.00295234325474</v>
      </c>
      <c r="AE1457" s="142">
        <v>25226.466020011401</v>
      </c>
      <c r="AF1457" s="44">
        <v>25821.4859103618</v>
      </c>
      <c r="AG1457" s="45">
        <v>24297.8862506568</v>
      </c>
      <c r="AH1457" s="140">
        <v>0.96319025547938697</v>
      </c>
      <c r="AI1457" s="44">
        <v>27236.7760952674</v>
      </c>
      <c r="AJ1457" s="45">
        <v>25301.736975542099</v>
      </c>
      <c r="AK1457" s="46">
        <v>1.00298380896757</v>
      </c>
    </row>
    <row r="1458" spans="1:37" x14ac:dyDescent="0.2">
      <c r="A1458" s="35" t="s">
        <v>5784</v>
      </c>
      <c r="B1458" s="35" t="s">
        <v>11627</v>
      </c>
      <c r="C1458" s="85" t="s">
        <v>960</v>
      </c>
      <c r="D1458" s="85" t="s">
        <v>13402</v>
      </c>
      <c r="E1458" s="85" t="s">
        <v>12900</v>
      </c>
      <c r="F1458" s="85" t="s">
        <v>309</v>
      </c>
      <c r="G1458" s="85" t="s">
        <v>309</v>
      </c>
      <c r="H1458" s="840">
        <v>1.0211746561286901</v>
      </c>
      <c r="I1458" s="840">
        <v>1.0864821784807499</v>
      </c>
      <c r="J1458" s="86">
        <v>12222.5</v>
      </c>
      <c r="K1458" s="44">
        <v>12481.307234533</v>
      </c>
      <c r="L1458" s="45">
        <v>11743.252046596601</v>
      </c>
      <c r="M1458" s="46">
        <v>0.96078969495574895</v>
      </c>
      <c r="N1458" s="139">
        <v>13279.528426481</v>
      </c>
      <c r="O1458" s="45">
        <v>12334.629020853899</v>
      </c>
      <c r="P1458" s="99">
        <v>1.0091739841156799</v>
      </c>
      <c r="Q1458" s="86">
        <v>12294.0525370255</v>
      </c>
      <c r="R1458" s="44">
        <v>12554.3748719251</v>
      </c>
      <c r="S1458" s="45">
        <v>11812.603238457799</v>
      </c>
      <c r="T1458" s="140">
        <v>0.96083884487091098</v>
      </c>
      <c r="U1458" s="44">
        <v>13357.2689827842</v>
      </c>
      <c r="V1458" s="45">
        <v>12407.3818083242</v>
      </c>
      <c r="W1458" s="99">
        <v>1.0092182192126999</v>
      </c>
      <c r="X1458" s="86">
        <v>12368.8413095552</v>
      </c>
      <c r="Y1458" s="44">
        <v>12630.7472709955</v>
      </c>
      <c r="Z1458" s="45">
        <v>11885.0451779906</v>
      </c>
      <c r="AA1458" s="46">
        <v>0.96088589711383299</v>
      </c>
      <c r="AB1458" s="139">
        <v>13438.525651288301</v>
      </c>
      <c r="AC1458" s="45">
        <v>12483.3927883827</v>
      </c>
      <c r="AD1458" s="99">
        <v>1.0092612942441901</v>
      </c>
      <c r="AE1458" s="142">
        <v>12448.159216784599</v>
      </c>
      <c r="AF1458" s="44">
        <v>12711.7447076353</v>
      </c>
      <c r="AG1458" s="45">
        <v>11961.6867916019</v>
      </c>
      <c r="AH1458" s="140">
        <v>0.96092013150613298</v>
      </c>
      <c r="AI1458" s="44">
        <v>13524.7031439274</v>
      </c>
      <c r="AJ1458" s="45">
        <v>12563.839436173101</v>
      </c>
      <c r="AK1458" s="46">
        <v>1.0092929578883101</v>
      </c>
    </row>
    <row r="1459" spans="1:37" x14ac:dyDescent="0.2">
      <c r="A1459" s="35" t="s">
        <v>5783</v>
      </c>
      <c r="B1459" s="35" t="s">
        <v>11626</v>
      </c>
      <c r="C1459" s="85" t="s">
        <v>960</v>
      </c>
      <c r="D1459" s="85" t="s">
        <v>13402</v>
      </c>
      <c r="E1459" s="85" t="s">
        <v>12900</v>
      </c>
      <c r="F1459" s="85" t="s">
        <v>309</v>
      </c>
      <c r="G1459" s="85" t="s">
        <v>309</v>
      </c>
      <c r="H1459" s="840">
        <v>1.0211746561286901</v>
      </c>
      <c r="I1459" s="840">
        <v>1.0864821784807499</v>
      </c>
      <c r="J1459" s="86">
        <v>9355.75</v>
      </c>
      <c r="K1459" s="44">
        <v>9553.8547890760401</v>
      </c>
      <c r="L1459" s="45">
        <v>8988.9081885822507</v>
      </c>
      <c r="M1459" s="46">
        <v>0.96078969495574895</v>
      </c>
      <c r="N1459" s="139">
        <v>10164.855641321299</v>
      </c>
      <c r="O1459" s="45">
        <v>9441.57950189031</v>
      </c>
      <c r="P1459" s="99">
        <v>1.0091739841156799</v>
      </c>
      <c r="Q1459" s="86">
        <v>9423.4189936889998</v>
      </c>
      <c r="R1459" s="44">
        <v>9622.9566504369795</v>
      </c>
      <c r="S1459" s="45">
        <v>9054.3870206307402</v>
      </c>
      <c r="T1459" s="140">
        <v>0.96083884487091098</v>
      </c>
      <c r="U1459" s="44">
        <v>10238.376797000101</v>
      </c>
      <c r="V1459" s="45">
        <v>9510.2861357059392</v>
      </c>
      <c r="W1459" s="99">
        <v>1.0092182192126999</v>
      </c>
      <c r="X1459" s="86">
        <v>9494.9903996091598</v>
      </c>
      <c r="Y1459" s="44">
        <v>9696.0435562661496</v>
      </c>
      <c r="Z1459" s="45">
        <v>9123.6023682156792</v>
      </c>
      <c r="AA1459" s="46">
        <v>0.96088589711383299</v>
      </c>
      <c r="AB1459" s="139">
        <v>10316.137854021201</v>
      </c>
      <c r="AC1459" s="45">
        <v>9582.9262995457102</v>
      </c>
      <c r="AD1459" s="99">
        <v>1.0092612942441901</v>
      </c>
      <c r="AE1459" s="142">
        <v>9567.6154863006905</v>
      </c>
      <c r="AF1459" s="44">
        <v>9770.2064541946802</v>
      </c>
      <c r="AG1459" s="45">
        <v>9193.7143312961707</v>
      </c>
      <c r="AH1459" s="140">
        <v>0.96092013150613298</v>
      </c>
      <c r="AI1459" s="44">
        <v>10395.0437164221</v>
      </c>
      <c r="AJ1459" s="45">
        <v>9656.5269341063795</v>
      </c>
      <c r="AK1459" s="46">
        <v>1.0092929578883101</v>
      </c>
    </row>
    <row r="1460" spans="1:37" x14ac:dyDescent="0.2">
      <c r="A1460" s="35" t="s">
        <v>5782</v>
      </c>
      <c r="B1460" s="35" t="s">
        <v>11625</v>
      </c>
      <c r="C1460" s="85" t="s">
        <v>960</v>
      </c>
      <c r="D1460" s="85" t="s">
        <v>13402</v>
      </c>
      <c r="E1460" s="85" t="s">
        <v>12900</v>
      </c>
      <c r="F1460" s="85" t="s">
        <v>307</v>
      </c>
      <c r="G1460" s="85" t="s">
        <v>307</v>
      </c>
      <c r="H1460" s="840">
        <v>1.02219178328115</v>
      </c>
      <c r="I1460" s="840">
        <v>1.09380494572312</v>
      </c>
      <c r="J1460" s="86">
        <v>9006.3333333333303</v>
      </c>
      <c r="K1460" s="44">
        <v>9206.1999308244303</v>
      </c>
      <c r="L1460" s="45">
        <v>8661.8111506712903</v>
      </c>
      <c r="M1460" s="46">
        <v>0.96174667648742995</v>
      </c>
      <c r="N1460" s="139">
        <v>9851.1719428310098</v>
      </c>
      <c r="O1460" s="45">
        <v>9150.2158384750201</v>
      </c>
      <c r="P1460" s="99">
        <v>1.01597570285448</v>
      </c>
      <c r="Q1460" s="86">
        <v>9148.6274894312301</v>
      </c>
      <c r="R1460" s="44">
        <v>9351.6518479966307</v>
      </c>
      <c r="S1460" s="45">
        <v>8799.1121845189991</v>
      </c>
      <c r="T1460" s="140">
        <v>0.96179587535769695</v>
      </c>
      <c r="U1460" s="44">
        <v>10006.813994518399</v>
      </c>
      <c r="V1460" s="45">
        <v>9295.1906617210007</v>
      </c>
      <c r="W1460" s="99">
        <v>1.01602023609105</v>
      </c>
      <c r="X1460" s="86">
        <v>9289.0613556885291</v>
      </c>
      <c r="Y1460" s="44">
        <v>9495.2021921792493</v>
      </c>
      <c r="Z1460" s="45">
        <v>8934.6184043560406</v>
      </c>
      <c r="AA1460" s="46">
        <v>0.96184297446636702</v>
      </c>
      <c r="AB1460" s="139">
        <v>10160.421251977599</v>
      </c>
      <c r="AC1460" s="45">
        <v>9438.27713508954</v>
      </c>
      <c r="AD1460" s="99">
        <v>1.0160636014433899</v>
      </c>
      <c r="AE1460" s="142">
        <v>9419.1246264164092</v>
      </c>
      <c r="AF1460" s="44">
        <v>9628.1517988239593</v>
      </c>
      <c r="AG1460" s="45">
        <v>9060.0416267292694</v>
      </c>
      <c r="AH1460" s="140">
        <v>0.96187724295736898</v>
      </c>
      <c r="AI1460" s="44">
        <v>10302.6851007567</v>
      </c>
      <c r="AJ1460" s="45">
        <v>9570.7299443004704</v>
      </c>
      <c r="AK1460" s="46">
        <v>1.0160954784968901</v>
      </c>
    </row>
    <row r="1461" spans="1:37" x14ac:dyDescent="0.2">
      <c r="A1461" s="35" t="s">
        <v>5781</v>
      </c>
      <c r="B1461" s="35" t="s">
        <v>11624</v>
      </c>
      <c r="C1461" s="85" t="s">
        <v>960</v>
      </c>
      <c r="D1461" s="85" t="s">
        <v>13402</v>
      </c>
      <c r="E1461" s="85" t="s">
        <v>12900</v>
      </c>
      <c r="F1461" s="85" t="s">
        <v>311</v>
      </c>
      <c r="G1461" s="85" t="s">
        <v>311</v>
      </c>
      <c r="H1461" s="840">
        <v>1.02358712829131</v>
      </c>
      <c r="I1461" s="840">
        <v>1.07969051525732</v>
      </c>
      <c r="J1461" s="86">
        <v>25194.583333333299</v>
      </c>
      <c r="K1461" s="44">
        <v>25788.851202662801</v>
      </c>
      <c r="L1461" s="45">
        <v>24263.883099291299</v>
      </c>
      <c r="M1461" s="46">
        <v>0.96305951077941798</v>
      </c>
      <c r="N1461" s="139">
        <v>27202.352660860099</v>
      </c>
      <c r="O1461" s="45">
        <v>25266.7803999018</v>
      </c>
      <c r="P1461" s="99">
        <v>1.0028655789069201</v>
      </c>
      <c r="Q1461" s="86">
        <v>25196.959621169201</v>
      </c>
      <c r="R1461" s="44">
        <v>25791.283540304699</v>
      </c>
      <c r="S1461" s="45">
        <v>24267.412960042599</v>
      </c>
      <c r="T1461" s="140">
        <v>0.96310877680870499</v>
      </c>
      <c r="U1461" s="44">
        <v>27204.918316298099</v>
      </c>
      <c r="V1461" s="45">
        <v>25270.271119764799</v>
      </c>
      <c r="W1461" s="99">
        <v>1.0029095374877699</v>
      </c>
      <c r="X1461" s="86">
        <v>25195.326429436402</v>
      </c>
      <c r="Y1461" s="44">
        <v>25789.611826269</v>
      </c>
      <c r="Z1461" s="45">
        <v>24267.0283160445</v>
      </c>
      <c r="AA1461" s="46">
        <v>0.96315594021010997</v>
      </c>
      <c r="AB1461" s="139">
        <v>27203.154974674599</v>
      </c>
      <c r="AC1461" s="45">
        <v>25269.711681471199</v>
      </c>
      <c r="AD1461" s="99">
        <v>1.00295234325474</v>
      </c>
      <c r="AE1461" s="142">
        <v>25212.5880376766</v>
      </c>
      <c r="AF1461" s="44">
        <v>25807.280586277298</v>
      </c>
      <c r="AG1461" s="45">
        <v>24284.519113306302</v>
      </c>
      <c r="AH1461" s="140">
        <v>0.96319025547938697</v>
      </c>
      <c r="AI1461" s="44">
        <v>27221.792169369601</v>
      </c>
      <c r="AJ1461" s="45">
        <v>25287.817583959099</v>
      </c>
      <c r="AK1461" s="46">
        <v>1.00298380896757</v>
      </c>
    </row>
    <row r="1462" spans="1:37" x14ac:dyDescent="0.2">
      <c r="A1462" s="35" t="s">
        <v>5780</v>
      </c>
      <c r="B1462" s="35" t="s">
        <v>11623</v>
      </c>
      <c r="C1462" s="85" t="s">
        <v>960</v>
      </c>
      <c r="D1462" s="85" t="s">
        <v>13402</v>
      </c>
      <c r="E1462" s="85" t="s">
        <v>12900</v>
      </c>
      <c r="F1462" s="85" t="s">
        <v>308</v>
      </c>
      <c r="G1462" s="85" t="s">
        <v>308</v>
      </c>
      <c r="H1462" s="840">
        <v>1.0215872032872699</v>
      </c>
      <c r="I1462" s="840">
        <v>1.0940935224108801</v>
      </c>
      <c r="J1462" s="86">
        <v>19282.5</v>
      </c>
      <c r="K1462" s="44">
        <v>19698.755247386802</v>
      </c>
      <c r="L1462" s="45">
        <v>18533.911835312501</v>
      </c>
      <c r="M1462" s="46">
        <v>0.961177847027743</v>
      </c>
      <c r="N1462" s="139">
        <v>21096.8583458877</v>
      </c>
      <c r="O1462" s="45">
        <v>19595.720031979301</v>
      </c>
      <c r="P1462" s="99">
        <v>1.0162437459862199</v>
      </c>
      <c r="Q1462" s="86">
        <v>19286.317459770002</v>
      </c>
      <c r="R1462" s="44">
        <v>19702.655115436999</v>
      </c>
      <c r="S1462" s="45">
        <v>18538.529396895399</v>
      </c>
      <c r="T1462" s="140">
        <v>0.96122701679911404</v>
      </c>
      <c r="U1462" s="44">
        <v>21101.035003894202</v>
      </c>
      <c r="V1462" s="45">
        <v>19600.458610331701</v>
      </c>
      <c r="W1462" s="99">
        <v>1.01628829097192</v>
      </c>
      <c r="X1462" s="86">
        <v>19300.382303391802</v>
      </c>
      <c r="Y1462" s="44">
        <v>19717.023579697201</v>
      </c>
      <c r="Z1462" s="45">
        <v>18552.9573977248</v>
      </c>
      <c r="AA1462" s="46">
        <v>0.96127408805080095</v>
      </c>
      <c r="AB1462" s="139">
        <v>21116.4232581945</v>
      </c>
      <c r="AC1462" s="45">
        <v>19615.589734913501</v>
      </c>
      <c r="AD1462" s="99">
        <v>1.0163316677652701</v>
      </c>
      <c r="AE1462" s="142">
        <v>19332.8329331399</v>
      </c>
      <c r="AF1462" s="44">
        <v>19750.1747277865</v>
      </c>
      <c r="AG1462" s="45">
        <v>18584.813462411199</v>
      </c>
      <c r="AH1462" s="140">
        <v>0.96130833627354795</v>
      </c>
      <c r="AI1462" s="44">
        <v>21151.927282000099</v>
      </c>
      <c r="AJ1462" s="45">
        <v>19649.186773905702</v>
      </c>
      <c r="AK1462" s="46">
        <v>1.01636355322884</v>
      </c>
    </row>
    <row r="1463" spans="1:37" x14ac:dyDescent="0.2">
      <c r="A1463" s="35" t="s">
        <v>5779</v>
      </c>
      <c r="B1463" s="35" t="s">
        <v>11622</v>
      </c>
      <c r="C1463" s="85" t="s">
        <v>960</v>
      </c>
      <c r="D1463" s="85" t="s">
        <v>13402</v>
      </c>
      <c r="E1463" s="85" t="s">
        <v>12900</v>
      </c>
      <c r="F1463" s="85" t="s">
        <v>309</v>
      </c>
      <c r="G1463" s="85" t="s">
        <v>309</v>
      </c>
      <c r="H1463" s="840">
        <v>1.0211746561286901</v>
      </c>
      <c r="I1463" s="840">
        <v>1.0864821784807499</v>
      </c>
      <c r="J1463" s="86">
        <v>7265.9166666666697</v>
      </c>
      <c r="K1463" s="44">
        <v>7419.7699535430902</v>
      </c>
      <c r="L1463" s="45">
        <v>6981.0178577405604</v>
      </c>
      <c r="M1463" s="46">
        <v>0.96078969495574895</v>
      </c>
      <c r="N1463" s="139">
        <v>7894.28896865959</v>
      </c>
      <c r="O1463" s="45">
        <v>7332.5740707525501</v>
      </c>
      <c r="P1463" s="99">
        <v>1.0091739841156799</v>
      </c>
      <c r="Q1463" s="86">
        <v>7304.80079343948</v>
      </c>
      <c r="R1463" s="44">
        <v>7459.4774383291797</v>
      </c>
      <c r="S1463" s="45">
        <v>7018.7363563805002</v>
      </c>
      <c r="T1463" s="140">
        <v>0.96083884487091098</v>
      </c>
      <c r="U1463" s="44">
        <v>7936.5358794240401</v>
      </c>
      <c r="V1463" s="45">
        <v>7372.1380484584997</v>
      </c>
      <c r="W1463" s="99">
        <v>1.0092182192126999</v>
      </c>
      <c r="X1463" s="86">
        <v>7342.3572596739596</v>
      </c>
      <c r="Y1463" s="44">
        <v>7497.8291498215804</v>
      </c>
      <c r="Z1463" s="45">
        <v>7055.1675423920797</v>
      </c>
      <c r="AA1463" s="46">
        <v>0.96088589711383299</v>
      </c>
      <c r="AB1463" s="139">
        <v>7977.34031067452</v>
      </c>
      <c r="AC1463" s="45">
        <v>7410.35699070177</v>
      </c>
      <c r="AD1463" s="99">
        <v>1.0092612942441901</v>
      </c>
      <c r="AE1463" s="142">
        <v>7381.5400792781202</v>
      </c>
      <c r="AF1463" s="44">
        <v>7537.8416521570098</v>
      </c>
      <c r="AG1463" s="45">
        <v>7093.0704636977198</v>
      </c>
      <c r="AH1463" s="140">
        <v>0.96092013150613298</v>
      </c>
      <c r="AI1463" s="44">
        <v>8019.9117458770597</v>
      </c>
      <c r="AJ1463" s="45">
        <v>7450.1364203856901</v>
      </c>
      <c r="AK1463" s="46">
        <v>1.0092929578883101</v>
      </c>
    </row>
    <row r="1464" spans="1:37" x14ac:dyDescent="0.2">
      <c r="A1464" s="35" t="s">
        <v>5778</v>
      </c>
      <c r="B1464" s="35" t="s">
        <v>11621</v>
      </c>
      <c r="C1464" s="85" t="s">
        <v>960</v>
      </c>
      <c r="D1464" s="85" t="s">
        <v>13402</v>
      </c>
      <c r="E1464" s="85" t="s">
        <v>12900</v>
      </c>
      <c r="F1464" s="85" t="s">
        <v>310</v>
      </c>
      <c r="G1464" s="85" t="s">
        <v>310</v>
      </c>
      <c r="H1464" s="840">
        <v>1.02401174312857</v>
      </c>
      <c r="I1464" s="840">
        <v>1.0852666134944899</v>
      </c>
      <c r="J1464" s="86">
        <v>5294.5</v>
      </c>
      <c r="K1464" s="44">
        <v>5421.6301739942201</v>
      </c>
      <c r="L1464" s="45">
        <v>5101.0337651567397</v>
      </c>
      <c r="M1464" s="46">
        <v>0.96345901693393798</v>
      </c>
      <c r="N1464" s="139">
        <v>5745.9440851465597</v>
      </c>
      <c r="O1464" s="45">
        <v>5337.0937874210504</v>
      </c>
      <c r="P1464" s="99">
        <v>1.0080449121581001</v>
      </c>
      <c r="Q1464" s="86">
        <v>5321.2033732876698</v>
      </c>
      <c r="R1464" s="44">
        <v>5448.9747418219404</v>
      </c>
      <c r="S1464" s="45">
        <v>5127.0236342441503</v>
      </c>
      <c r="T1464" s="140">
        <v>0.96350830340026095</v>
      </c>
      <c r="U1464" s="44">
        <v>5774.9243646433497</v>
      </c>
      <c r="V1464" s="45">
        <v>5364.2471075991498</v>
      </c>
      <c r="W1464" s="99">
        <v>1.00808909776453</v>
      </c>
      <c r="X1464" s="86">
        <v>5344.0150884144596</v>
      </c>
      <c r="Y1464" s="44">
        <v>5472.3342059926799</v>
      </c>
      <c r="Z1464" s="45">
        <v>5149.2550576669501</v>
      </c>
      <c r="AA1464" s="46">
        <v>0.96355548636647004</v>
      </c>
      <c r="AB1464" s="139">
        <v>5799.681157467</v>
      </c>
      <c r="AC1464" s="45">
        <v>5387.4732849955399</v>
      </c>
      <c r="AD1464" s="99">
        <v>1.0081321246033299</v>
      </c>
      <c r="AE1464" s="142">
        <v>5366.0461694903797</v>
      </c>
      <c r="AF1464" s="44">
        <v>5494.8942917282402</v>
      </c>
      <c r="AG1464" s="45">
        <v>5170.66744041321</v>
      </c>
      <c r="AH1464" s="140">
        <v>0.96358981587075498</v>
      </c>
      <c r="AI1464" s="44">
        <v>5823.5907542178902</v>
      </c>
      <c r="AJ1464" s="45">
        <v>5409.8532440490499</v>
      </c>
      <c r="AK1464" s="46">
        <v>1.0081637528219101</v>
      </c>
    </row>
    <row r="1465" spans="1:37" x14ac:dyDescent="0.2">
      <c r="A1465" s="35" t="s">
        <v>5777</v>
      </c>
      <c r="B1465" s="35" t="s">
        <v>11620</v>
      </c>
      <c r="C1465" s="85" t="s">
        <v>960</v>
      </c>
      <c r="D1465" s="85" t="s">
        <v>13402</v>
      </c>
      <c r="E1465" s="85" t="s">
        <v>12900</v>
      </c>
      <c r="F1465" s="85" t="s">
        <v>308</v>
      </c>
      <c r="G1465" s="85" t="s">
        <v>308</v>
      </c>
      <c r="H1465" s="840">
        <v>1.0215872032872699</v>
      </c>
      <c r="I1465" s="840">
        <v>1.0940935224108801</v>
      </c>
      <c r="J1465" s="86">
        <v>17748.083333333299</v>
      </c>
      <c r="K1465" s="44">
        <v>18131.214816209402</v>
      </c>
      <c r="L1465" s="45">
        <v>17059.064527202299</v>
      </c>
      <c r="M1465" s="46">
        <v>0.961177847027743</v>
      </c>
      <c r="N1465" s="139">
        <v>19418.0630102084</v>
      </c>
      <c r="O1465" s="45">
        <v>18036.378690742298</v>
      </c>
      <c r="P1465" s="99">
        <v>1.0162437459862199</v>
      </c>
      <c r="Q1465" s="86">
        <v>17739.156459501999</v>
      </c>
      <c r="R1465" s="44">
        <v>18122.095236138</v>
      </c>
      <c r="S1465" s="45">
        <v>17051.356444099802</v>
      </c>
      <c r="T1465" s="140">
        <v>0.96122701679911404</v>
      </c>
      <c r="U1465" s="44">
        <v>19408.296175374198</v>
      </c>
      <c r="V1465" s="45">
        <v>18028.0970015108</v>
      </c>
      <c r="W1465" s="99">
        <v>1.01628829097192</v>
      </c>
      <c r="X1465" s="86">
        <v>17747.300163068201</v>
      </c>
      <c r="Y1465" s="44">
        <v>18130.4147394885</v>
      </c>
      <c r="Z1465" s="45">
        <v>17060.0197796172</v>
      </c>
      <c r="AA1465" s="46">
        <v>0.96127408805080095</v>
      </c>
      <c r="AB1465" s="139">
        <v>19417.2061486944</v>
      </c>
      <c r="AC1465" s="45">
        <v>18037.143173061901</v>
      </c>
      <c r="AD1465" s="99">
        <v>1.0163316677652701</v>
      </c>
      <c r="AE1465" s="142">
        <v>17762.015761881001</v>
      </c>
      <c r="AF1465" s="44">
        <v>18145.4480069245</v>
      </c>
      <c r="AG1465" s="45">
        <v>17074.773820918399</v>
      </c>
      <c r="AH1465" s="140">
        <v>0.96130833627354795</v>
      </c>
      <c r="AI1465" s="44">
        <v>19433.3063900339</v>
      </c>
      <c r="AJ1465" s="45">
        <v>18052.665452252098</v>
      </c>
      <c r="AK1465" s="46">
        <v>1.01636355322884</v>
      </c>
    </row>
    <row r="1466" spans="1:37" x14ac:dyDescent="0.2">
      <c r="A1466" s="35" t="s">
        <v>5776</v>
      </c>
      <c r="B1466" s="35" t="s">
        <v>11619</v>
      </c>
      <c r="C1466" s="85" t="s">
        <v>960</v>
      </c>
      <c r="D1466" s="85" t="s">
        <v>13402</v>
      </c>
      <c r="E1466" s="85" t="s">
        <v>12900</v>
      </c>
      <c r="F1466" s="85" t="s">
        <v>308</v>
      </c>
      <c r="G1466" s="85" t="s">
        <v>308</v>
      </c>
      <c r="H1466" s="840">
        <v>1.0215872032872699</v>
      </c>
      <c r="I1466" s="840">
        <v>1.0940935224108801</v>
      </c>
      <c r="J1466" s="86">
        <v>14599.416666666701</v>
      </c>
      <c r="K1466" s="44">
        <v>14914.577242125601</v>
      </c>
      <c r="L1466" s="45">
        <v>14032.635879527599</v>
      </c>
      <c r="M1466" s="46">
        <v>0.961177847027743</v>
      </c>
      <c r="N1466" s="139">
        <v>15973.1272059774</v>
      </c>
      <c r="O1466" s="45">
        <v>14836.565882547</v>
      </c>
      <c r="P1466" s="99">
        <v>1.0162437459862199</v>
      </c>
      <c r="Q1466" s="86">
        <v>14588.2296125008</v>
      </c>
      <c r="R1466" s="44">
        <v>14903.148690747201</v>
      </c>
      <c r="S1466" s="45">
        <v>14022.600430804599</v>
      </c>
      <c r="T1466" s="140">
        <v>0.96122701679911404</v>
      </c>
      <c r="U1466" s="44">
        <v>15960.887522479599</v>
      </c>
      <c r="V1466" s="45">
        <v>14825.846941194401</v>
      </c>
      <c r="W1466" s="99">
        <v>1.01628829097192</v>
      </c>
      <c r="X1466" s="86">
        <v>14581.799231986801</v>
      </c>
      <c r="Y1466" s="44">
        <v>14896.5794963019</v>
      </c>
      <c r="Z1466" s="45">
        <v>14017.105758868</v>
      </c>
      <c r="AA1466" s="46">
        <v>0.96127408805080095</v>
      </c>
      <c r="AB1466" s="139">
        <v>15953.852084812601</v>
      </c>
      <c r="AC1466" s="45">
        <v>14819.944332463499</v>
      </c>
      <c r="AD1466" s="99">
        <v>1.0163316677652701</v>
      </c>
      <c r="AE1466" s="142">
        <v>14583.3570387663</v>
      </c>
      <c r="AF1466" s="44">
        <v>14898.170931773</v>
      </c>
      <c r="AG1466" s="45">
        <v>14019.1026922195</v>
      </c>
      <c r="AH1466" s="140">
        <v>0.96130833627354795</v>
      </c>
      <c r="AI1466" s="44">
        <v>15955.5564711192</v>
      </c>
      <c r="AJ1466" s="45">
        <v>14821.992577925301</v>
      </c>
      <c r="AK1466" s="46">
        <v>1.01636355322884</v>
      </c>
    </row>
    <row r="1467" spans="1:37" x14ac:dyDescent="0.2">
      <c r="A1467" s="35" t="s">
        <v>5775</v>
      </c>
      <c r="B1467" s="35" t="s">
        <v>11618</v>
      </c>
      <c r="C1467" s="85" t="s">
        <v>960</v>
      </c>
      <c r="D1467" s="85" t="s">
        <v>13402</v>
      </c>
      <c r="E1467" s="85" t="s">
        <v>12900</v>
      </c>
      <c r="F1467" s="85" t="s">
        <v>312</v>
      </c>
      <c r="G1467" s="85" t="s">
        <v>312</v>
      </c>
      <c r="H1467" s="840">
        <v>1.02092054669134</v>
      </c>
      <c r="I1467" s="840">
        <v>1.0989758523076001</v>
      </c>
      <c r="J1467" s="86">
        <v>8477.9166666666697</v>
      </c>
      <c r="K1467" s="44">
        <v>8655.2793181369198</v>
      </c>
      <c r="L1467" s="45">
        <v>8143.4680403795301</v>
      </c>
      <c r="M1467" s="46">
        <v>0.96055061173199296</v>
      </c>
      <c r="N1467" s="139">
        <v>9317.0256945427991</v>
      </c>
      <c r="O1467" s="45">
        <v>8654.07654768682</v>
      </c>
      <c r="P1467" s="99">
        <v>1.02077867569904</v>
      </c>
      <c r="Q1467" s="86">
        <v>8555.6308332735098</v>
      </c>
      <c r="R1467" s="44">
        <v>8734.6193075948395</v>
      </c>
      <c r="S1467" s="45">
        <v>8218.5368345441002</v>
      </c>
      <c r="T1467" s="140">
        <v>0.96059974941667403</v>
      </c>
      <c r="U1467" s="44">
        <v>9402.4316870259299</v>
      </c>
      <c r="V1467" s="45">
        <v>8733.7883228956107</v>
      </c>
      <c r="W1467" s="99">
        <v>1.0208234194642001</v>
      </c>
      <c r="X1467" s="86">
        <v>8632.5827755687496</v>
      </c>
      <c r="Y1467" s="44">
        <v>8813.1811265918604</v>
      </c>
      <c r="Z1467" s="45">
        <v>8292.8629323372807</v>
      </c>
      <c r="AA1467" s="46">
        <v>0.96064678995109998</v>
      </c>
      <c r="AB1467" s="139">
        <v>9487.0000133965696</v>
      </c>
      <c r="AC1467" s="45">
        <v>8812.7187925015005</v>
      </c>
      <c r="AD1467" s="99">
        <v>1.0208669898240099</v>
      </c>
      <c r="AE1467" s="142">
        <v>8705.1045843393604</v>
      </c>
      <c r="AF1467" s="44">
        <v>8887.2201312489906</v>
      </c>
      <c r="AG1467" s="45">
        <v>8362.8287149416701</v>
      </c>
      <c r="AH1467" s="140">
        <v>0.96068101582450305</v>
      </c>
      <c r="AI1467" s="44">
        <v>9566.6997300011408</v>
      </c>
      <c r="AJ1467" s="45">
        <v>8887.0327180365894</v>
      </c>
      <c r="AK1467" s="46">
        <v>1.02089901757465</v>
      </c>
    </row>
    <row r="1468" spans="1:37" x14ac:dyDescent="0.2">
      <c r="A1468" s="35" t="s">
        <v>5774</v>
      </c>
      <c r="B1468" s="35" t="s">
        <v>11617</v>
      </c>
      <c r="C1468" s="85" t="s">
        <v>960</v>
      </c>
      <c r="D1468" s="85" t="s">
        <v>13402</v>
      </c>
      <c r="E1468" s="85" t="s">
        <v>12900</v>
      </c>
      <c r="F1468" s="85" t="s">
        <v>310</v>
      </c>
      <c r="G1468" s="85" t="s">
        <v>310</v>
      </c>
      <c r="H1468" s="840">
        <v>1.02401174312857</v>
      </c>
      <c r="I1468" s="840">
        <v>1.0852666134944899</v>
      </c>
      <c r="J1468" s="86">
        <v>8499.75</v>
      </c>
      <c r="K1468" s="44">
        <v>8703.8438136570694</v>
      </c>
      <c r="L1468" s="45">
        <v>8189.1607791842398</v>
      </c>
      <c r="M1468" s="46">
        <v>0.96345901693393798</v>
      </c>
      <c r="N1468" s="139">
        <v>9224.4948980497593</v>
      </c>
      <c r="O1468" s="45">
        <v>8568.1297421157906</v>
      </c>
      <c r="P1468" s="99">
        <v>1.0080449121581001</v>
      </c>
      <c r="Q1468" s="86">
        <v>8533.3370816388397</v>
      </c>
      <c r="R1468" s="44">
        <v>8738.2373796726606</v>
      </c>
      <c r="S1468" s="45">
        <v>8221.9411338723694</v>
      </c>
      <c r="T1468" s="140">
        <v>0.96350830340026095</v>
      </c>
      <c r="U1468" s="44">
        <v>9260.9458363971098</v>
      </c>
      <c r="V1468" s="45">
        <v>8602.3640795499196</v>
      </c>
      <c r="W1468" s="99">
        <v>1.00808909776453</v>
      </c>
      <c r="X1468" s="86">
        <v>8568.4234336781192</v>
      </c>
      <c r="Y1468" s="44">
        <v>8774.1662161844306</v>
      </c>
      <c r="Z1468" s="45">
        <v>8256.1514090315704</v>
      </c>
      <c r="AA1468" s="46">
        <v>0.96355548636646904</v>
      </c>
      <c r="AB1468" s="139">
        <v>9299.0238828546499</v>
      </c>
      <c r="AC1468" s="45">
        <v>8638.1029206949006</v>
      </c>
      <c r="AD1468" s="99">
        <v>1.0081321246033299</v>
      </c>
      <c r="AE1468" s="142">
        <v>8605.0608727970503</v>
      </c>
      <c r="AF1468" s="44">
        <v>8811.6833840803702</v>
      </c>
      <c r="AG1468" s="45">
        <v>8291.7490219751508</v>
      </c>
      <c r="AH1468" s="140">
        <v>0.96358981587075498</v>
      </c>
      <c r="AI1468" s="44">
        <v>9338.7852723343603</v>
      </c>
      <c r="AJ1468" s="45">
        <v>8675.3104627800294</v>
      </c>
      <c r="AK1468" s="46">
        <v>1.0081637528219101</v>
      </c>
    </row>
    <row r="1469" spans="1:37" x14ac:dyDescent="0.2">
      <c r="A1469" s="35" t="s">
        <v>5773</v>
      </c>
      <c r="B1469" s="35" t="s">
        <v>11616</v>
      </c>
      <c r="C1469" s="85" t="s">
        <v>960</v>
      </c>
      <c r="D1469" s="85" t="s">
        <v>13402</v>
      </c>
      <c r="E1469" s="85" t="s">
        <v>12900</v>
      </c>
      <c r="F1469" s="85" t="s">
        <v>312</v>
      </c>
      <c r="G1469" s="85" t="s">
        <v>312</v>
      </c>
      <c r="H1469" s="840">
        <v>1.02092054669134</v>
      </c>
      <c r="I1469" s="840">
        <v>1.0989758523076001</v>
      </c>
      <c r="J1469" s="86">
        <v>10162.916666666701</v>
      </c>
      <c r="K1469" s="44">
        <v>10375.5304393118</v>
      </c>
      <c r="L1469" s="45">
        <v>9761.9958211479407</v>
      </c>
      <c r="M1469" s="46">
        <v>0.96055061173199296</v>
      </c>
      <c r="N1469" s="139">
        <v>11168.8000056811</v>
      </c>
      <c r="O1469" s="45">
        <v>10374.0886162397</v>
      </c>
      <c r="P1469" s="99">
        <v>1.02077867569904</v>
      </c>
      <c r="Q1469" s="86">
        <v>10260.9897222125</v>
      </c>
      <c r="R1469" s="44">
        <v>10475.655236795399</v>
      </c>
      <c r="S1469" s="45">
        <v>9856.7041559244208</v>
      </c>
      <c r="T1469" s="140">
        <v>0.96059974941667303</v>
      </c>
      <c r="U1469" s="44">
        <v>11276.579925488</v>
      </c>
      <c r="V1469" s="45">
        <v>10474.658615316001</v>
      </c>
      <c r="W1469" s="99">
        <v>1.0208234194642001</v>
      </c>
      <c r="X1469" s="86">
        <v>10351.3594669091</v>
      </c>
      <c r="Y1469" s="44">
        <v>10567.9155659553</v>
      </c>
      <c r="Z1469" s="45">
        <v>9944.0002435161205</v>
      </c>
      <c r="AA1469" s="46">
        <v>0.96064678995109998</v>
      </c>
      <c r="AB1469" s="139">
        <v>11375.894092688701</v>
      </c>
      <c r="AC1469" s="45">
        <v>10567.3611795698</v>
      </c>
      <c r="AD1469" s="99">
        <v>1.0208669898240099</v>
      </c>
      <c r="AE1469" s="142">
        <v>10442.033652013501</v>
      </c>
      <c r="AF1469" s="44">
        <v>10660.4867045829</v>
      </c>
      <c r="AG1469" s="45">
        <v>10031.4634960899</v>
      </c>
      <c r="AH1469" s="140">
        <v>0.96068101582450305</v>
      </c>
      <c r="AI1469" s="44">
        <v>11475.5428325461</v>
      </c>
      <c r="AJ1469" s="45">
        <v>10660.261896821899</v>
      </c>
      <c r="AK1469" s="46">
        <v>1.02089901757465</v>
      </c>
    </row>
    <row r="1470" spans="1:37" x14ac:dyDescent="0.2">
      <c r="A1470" s="35" t="s">
        <v>5772</v>
      </c>
      <c r="B1470" s="35" t="s">
        <v>11615</v>
      </c>
      <c r="C1470" s="85" t="s">
        <v>960</v>
      </c>
      <c r="D1470" s="85" t="s">
        <v>13402</v>
      </c>
      <c r="E1470" s="85" t="s">
        <v>12900</v>
      </c>
      <c r="F1470" s="85" t="s">
        <v>308</v>
      </c>
      <c r="G1470" s="85" t="s">
        <v>308</v>
      </c>
      <c r="H1470" s="840">
        <v>1.0215872032872699</v>
      </c>
      <c r="I1470" s="840">
        <v>1.0940935224108801</v>
      </c>
      <c r="J1470" s="86">
        <v>11376.916666666701</v>
      </c>
      <c r="K1470" s="44">
        <v>11622.512479532401</v>
      </c>
      <c r="L1470" s="45">
        <v>10935.2402674807</v>
      </c>
      <c r="M1470" s="46">
        <v>0.961177847027743</v>
      </c>
      <c r="N1470" s="139">
        <v>12447.410830008301</v>
      </c>
      <c r="O1470" s="45">
        <v>11561.7204111064</v>
      </c>
      <c r="P1470" s="99">
        <v>1.0162437459862199</v>
      </c>
      <c r="Q1470" s="86">
        <v>11358.2421994097</v>
      </c>
      <c r="R1470" s="44">
        <v>11603.4348827544</v>
      </c>
      <c r="S1470" s="45">
        <v>10917.8492654204</v>
      </c>
      <c r="T1470" s="140">
        <v>0.96122701679911404</v>
      </c>
      <c r="U1470" s="44">
        <v>12426.979216348</v>
      </c>
      <c r="V1470" s="45">
        <v>11543.2485532832</v>
      </c>
      <c r="W1470" s="99">
        <v>1.01628829097192</v>
      </c>
      <c r="X1470" s="86">
        <v>11344.7316335819</v>
      </c>
      <c r="Y1470" s="44">
        <v>11589.6326615956</v>
      </c>
      <c r="Z1470" s="45">
        <v>10905.396555252601</v>
      </c>
      <c r="AA1470" s="46">
        <v>0.96127408805080095</v>
      </c>
      <c r="AB1470" s="139">
        <v>12412.197393791799</v>
      </c>
      <c r="AC1470" s="45">
        <v>11530.0100215078</v>
      </c>
      <c r="AD1470" s="99">
        <v>1.0163316677652701</v>
      </c>
      <c r="AE1470" s="142">
        <v>11335.735581992099</v>
      </c>
      <c r="AF1470" s="44">
        <v>11580.4424104113</v>
      </c>
      <c r="AG1470" s="45">
        <v>10897.1371127616</v>
      </c>
      <c r="AH1470" s="140">
        <v>0.96130833627354795</v>
      </c>
      <c r="AI1470" s="44">
        <v>12402.35487202</v>
      </c>
      <c r="AJ1470" s="45">
        <v>11521.2284945761</v>
      </c>
      <c r="AK1470" s="46">
        <v>1.01636355322884</v>
      </c>
    </row>
    <row r="1471" spans="1:37" x14ac:dyDescent="0.2">
      <c r="A1471" s="35" t="s">
        <v>5771</v>
      </c>
      <c r="B1471" s="35" t="s">
        <v>11614</v>
      </c>
      <c r="C1471" s="85" t="s">
        <v>960</v>
      </c>
      <c r="D1471" s="85" t="s">
        <v>13402</v>
      </c>
      <c r="E1471" s="85" t="s">
        <v>12900</v>
      </c>
      <c r="F1471" s="85" t="s">
        <v>312</v>
      </c>
      <c r="G1471" s="85" t="s">
        <v>312</v>
      </c>
      <c r="H1471" s="840">
        <v>1.02092054669134</v>
      </c>
      <c r="I1471" s="840">
        <v>1.0989758523076001</v>
      </c>
      <c r="J1471" s="86">
        <v>11137.416666666701</v>
      </c>
      <c r="K1471" s="44">
        <v>11370.4175120625</v>
      </c>
      <c r="L1471" s="45">
        <v>10698.052392280801</v>
      </c>
      <c r="M1471" s="46">
        <v>0.96055061173199296</v>
      </c>
      <c r="N1471" s="139">
        <v>12239.751973754899</v>
      </c>
      <c r="O1471" s="45">
        <v>11368.837435708399</v>
      </c>
      <c r="P1471" s="99">
        <v>1.02077867569904</v>
      </c>
      <c r="Q1471" s="86">
        <v>11240.432956516899</v>
      </c>
      <c r="R1471" s="44">
        <v>11475.5889590146</v>
      </c>
      <c r="S1471" s="45">
        <v>10797.557081365099</v>
      </c>
      <c r="T1471" s="140">
        <v>0.96059974941667403</v>
      </c>
      <c r="U1471" s="44">
        <v>12352.9643886946</v>
      </c>
      <c r="V1471" s="45">
        <v>11474.4972069297</v>
      </c>
      <c r="W1471" s="99">
        <v>1.0208234194642001</v>
      </c>
      <c r="X1471" s="86">
        <v>11351.631775010001</v>
      </c>
      <c r="Y1471" s="44">
        <v>11589.114117581999</v>
      </c>
      <c r="Z1471" s="45">
        <v>10904.908625370301</v>
      </c>
      <c r="AA1471" s="46">
        <v>0.96064678995109998</v>
      </c>
      <c r="AB1471" s="139">
        <v>12475.1692050237</v>
      </c>
      <c r="AC1471" s="45">
        <v>11588.5061597451</v>
      </c>
      <c r="AD1471" s="99">
        <v>1.0208669898240099</v>
      </c>
      <c r="AE1471" s="142">
        <v>11455.8494965706</v>
      </c>
      <c r="AF1471" s="44">
        <v>11695.5121308526</v>
      </c>
      <c r="AG1471" s="45">
        <v>11005.417131498099</v>
      </c>
      <c r="AH1471" s="140">
        <v>0.96068101582450205</v>
      </c>
      <c r="AI1471" s="44">
        <v>12589.7019644013</v>
      </c>
      <c r="AJ1471" s="45">
        <v>11695.2654965319</v>
      </c>
      <c r="AK1471" s="46">
        <v>1.02089901757465</v>
      </c>
    </row>
    <row r="1472" spans="1:37" x14ac:dyDescent="0.2">
      <c r="A1472" s="35" t="s">
        <v>5770</v>
      </c>
      <c r="B1472" s="35" t="s">
        <v>11613</v>
      </c>
      <c r="C1472" s="85" t="s">
        <v>960</v>
      </c>
      <c r="D1472" s="85" t="s">
        <v>13402</v>
      </c>
      <c r="E1472" s="85" t="s">
        <v>12900</v>
      </c>
      <c r="F1472" s="85" t="s">
        <v>311</v>
      </c>
      <c r="G1472" s="85" t="s">
        <v>311</v>
      </c>
      <c r="H1472" s="840">
        <v>1.02358712829131</v>
      </c>
      <c r="I1472" s="840">
        <v>1.07969051525732</v>
      </c>
      <c r="J1472" s="86">
        <v>19538.583333333299</v>
      </c>
      <c r="K1472" s="44">
        <v>19999.442405047201</v>
      </c>
      <c r="L1472" s="45">
        <v>18816.818506322899</v>
      </c>
      <c r="M1472" s="46">
        <v>0.96305951077941798</v>
      </c>
      <c r="N1472" s="139">
        <v>21095.623106564701</v>
      </c>
      <c r="O1472" s="45">
        <v>19594.5726856043</v>
      </c>
      <c r="P1472" s="99">
        <v>1.0028655789069201</v>
      </c>
      <c r="Q1472" s="86">
        <v>19567.502155730701</v>
      </c>
      <c r="R1472" s="44">
        <v>20029.0433394184</v>
      </c>
      <c r="S1472" s="45">
        <v>18845.633066407499</v>
      </c>
      <c r="T1472" s="140">
        <v>0.96310877680870499</v>
      </c>
      <c r="U1472" s="44">
        <v>21126.846484819602</v>
      </c>
      <c r="V1472" s="45">
        <v>19624.434536794801</v>
      </c>
      <c r="W1472" s="99">
        <v>1.0029095374877699</v>
      </c>
      <c r="X1472" s="86">
        <v>19595.607606961799</v>
      </c>
      <c r="Y1472" s="44">
        <v>20057.811717533401</v>
      </c>
      <c r="Z1472" s="45">
        <v>18873.625868671701</v>
      </c>
      <c r="AA1472" s="46">
        <v>0.96315594021010997</v>
      </c>
      <c r="AB1472" s="139">
        <v>21157.191673940801</v>
      </c>
      <c r="AC1472" s="45">
        <v>19653.460566902701</v>
      </c>
      <c r="AD1472" s="99">
        <v>1.00295234325474</v>
      </c>
      <c r="AE1472" s="142">
        <v>19641.459305459299</v>
      </c>
      <c r="AF1472" s="44">
        <v>20104.744925925799</v>
      </c>
      <c r="AG1472" s="45">
        <v>18918.4622064133</v>
      </c>
      <c r="AH1472" s="140">
        <v>0.96319025547938697</v>
      </c>
      <c r="AI1472" s="44">
        <v>21206.697317917002</v>
      </c>
      <c r="AJ1472" s="45">
        <v>19700.065667871098</v>
      </c>
      <c r="AK1472" s="46">
        <v>1.00298380896757</v>
      </c>
    </row>
    <row r="1473" spans="1:37" x14ac:dyDescent="0.2">
      <c r="A1473" s="35" t="s">
        <v>5769</v>
      </c>
      <c r="B1473" s="35" t="s">
        <v>8091</v>
      </c>
      <c r="C1473" s="85" t="s">
        <v>960</v>
      </c>
      <c r="D1473" s="85" t="s">
        <v>13402</v>
      </c>
      <c r="E1473" s="85" t="s">
        <v>12900</v>
      </c>
      <c r="F1473" s="85" t="s">
        <v>313</v>
      </c>
      <c r="G1473" s="85" t="s">
        <v>313</v>
      </c>
      <c r="H1473" s="840">
        <v>1.02495784405313</v>
      </c>
      <c r="I1473" s="840">
        <v>1.0885021571381699</v>
      </c>
      <c r="J1473" s="86">
        <v>11849.5</v>
      </c>
      <c r="K1473" s="44">
        <v>12145.2379731076</v>
      </c>
      <c r="L1473" s="45">
        <v>11427.055516227399</v>
      </c>
      <c r="M1473" s="46">
        <v>0.96434917222054695</v>
      </c>
      <c r="N1473" s="139">
        <v>12898.2063110087</v>
      </c>
      <c r="O1473" s="45">
        <v>11980.439724311</v>
      </c>
      <c r="P1473" s="99">
        <v>1.0110502320191599</v>
      </c>
      <c r="Q1473" s="86">
        <v>11937.1844029474</v>
      </c>
      <c r="R1473" s="44">
        <v>12235.110789709601</v>
      </c>
      <c r="S1473" s="45">
        <v>11512.202782841699</v>
      </c>
      <c r="T1473" s="140">
        <v>0.96439850422342899</v>
      </c>
      <c r="U1473" s="44">
        <v>12993.650972764301</v>
      </c>
      <c r="V1473" s="45">
        <v>12069.6220844978</v>
      </c>
      <c r="W1473" s="99">
        <v>1.0110945493576999</v>
      </c>
      <c r="X1473" s="86">
        <v>12022.763855498801</v>
      </c>
      <c r="Y1473" s="44">
        <v>12322.826120891899</v>
      </c>
      <c r="Z1473" s="45">
        <v>11595.3032726448</v>
      </c>
      <c r="AA1473" s="46">
        <v>0.96444573078273899</v>
      </c>
      <c r="AB1473" s="139">
        <v>13086.804391473201</v>
      </c>
      <c r="AC1473" s="45">
        <v>12156.6698462812</v>
      </c>
      <c r="AD1473" s="99">
        <v>1.01113770447393</v>
      </c>
      <c r="AE1473" s="142">
        <v>12111.8738540962</v>
      </c>
      <c r="AF1473" s="44">
        <v>12414.1601129379</v>
      </c>
      <c r="AG1473" s="45">
        <v>11681.6612091469</v>
      </c>
      <c r="AH1473" s="140">
        <v>0.96448009200460605</v>
      </c>
      <c r="AI1473" s="44">
        <v>13183.8008171691</v>
      </c>
      <c r="AJ1473" s="45">
        <v>12247.1565447832</v>
      </c>
      <c r="AK1473" s="46">
        <v>1.0111694269868301</v>
      </c>
    </row>
    <row r="1474" spans="1:37" x14ac:dyDescent="0.2">
      <c r="A1474" s="35" t="s">
        <v>5768</v>
      </c>
      <c r="B1474" s="35" t="s">
        <v>11612</v>
      </c>
      <c r="C1474" s="85" t="s">
        <v>960</v>
      </c>
      <c r="D1474" s="85" t="s">
        <v>13402</v>
      </c>
      <c r="E1474" s="85" t="s">
        <v>12900</v>
      </c>
      <c r="F1474" s="85" t="s">
        <v>307</v>
      </c>
      <c r="G1474" s="85" t="s">
        <v>307</v>
      </c>
      <c r="H1474" s="840">
        <v>1.02219178328115</v>
      </c>
      <c r="I1474" s="840">
        <v>1.09380494572312</v>
      </c>
      <c r="J1474" s="86">
        <v>7200.6666666666697</v>
      </c>
      <c r="K1474" s="44">
        <v>7360.4623008131102</v>
      </c>
      <c r="L1474" s="45">
        <v>6925.2172351604904</v>
      </c>
      <c r="M1474" s="46">
        <v>0.96174667648742995</v>
      </c>
      <c r="N1474" s="139">
        <v>7876.12481250363</v>
      </c>
      <c r="O1474" s="45">
        <v>7315.7023776874603</v>
      </c>
      <c r="P1474" s="99">
        <v>1.01597570285448</v>
      </c>
      <c r="Q1474" s="86">
        <v>7315.2469598474499</v>
      </c>
      <c r="R1474" s="44">
        <v>7477.5853350284497</v>
      </c>
      <c r="S1474" s="45">
        <v>7035.7743532042095</v>
      </c>
      <c r="T1474" s="140">
        <v>0.96179587535769695</v>
      </c>
      <c r="U1474" s="44">
        <v>8001.4533038671698</v>
      </c>
      <c r="V1474" s="45">
        <v>7432.43894320855</v>
      </c>
      <c r="W1474" s="99">
        <v>1.01602023609105</v>
      </c>
      <c r="X1474" s="86">
        <v>7426.3125995402997</v>
      </c>
      <c r="Y1474" s="44">
        <v>7591.1157193273402</v>
      </c>
      <c r="Z1474" s="45">
        <v>7142.9466000589</v>
      </c>
      <c r="AA1474" s="46">
        <v>0.96184297446636702</v>
      </c>
      <c r="AB1474" s="139">
        <v>8122.9374498631096</v>
      </c>
      <c r="AC1474" s="45">
        <v>7545.6059253333597</v>
      </c>
      <c r="AD1474" s="99">
        <v>1.0160636014433899</v>
      </c>
      <c r="AE1474" s="142">
        <v>7532.7507120619803</v>
      </c>
      <c r="AF1474" s="44">
        <v>7699.9158833749598</v>
      </c>
      <c r="AG1474" s="45">
        <v>7245.5814868033303</v>
      </c>
      <c r="AH1474" s="140">
        <v>0.96187724295736898</v>
      </c>
      <c r="AI1474" s="44">
        <v>8239.3599837527599</v>
      </c>
      <c r="AJ1474" s="45">
        <v>7653.9939391704402</v>
      </c>
      <c r="AK1474" s="46">
        <v>1.0160954784968901</v>
      </c>
    </row>
    <row r="1475" spans="1:37" x14ac:dyDescent="0.2">
      <c r="A1475" s="35" t="s">
        <v>5767</v>
      </c>
      <c r="B1475" s="35" t="s">
        <v>11611</v>
      </c>
      <c r="C1475" s="85" t="s">
        <v>960</v>
      </c>
      <c r="D1475" s="85" t="s">
        <v>13402</v>
      </c>
      <c r="E1475" s="85" t="s">
        <v>12900</v>
      </c>
      <c r="F1475" s="85" t="s">
        <v>307</v>
      </c>
      <c r="G1475" s="85" t="s">
        <v>307</v>
      </c>
      <c r="H1475" s="840">
        <v>1.02219178328115</v>
      </c>
      <c r="I1475" s="840">
        <v>1.09380494572312</v>
      </c>
      <c r="J1475" s="86">
        <v>14759.5</v>
      </c>
      <c r="K1475" s="44">
        <v>15087.0396253381</v>
      </c>
      <c r="L1475" s="45">
        <v>14194.900071616201</v>
      </c>
      <c r="M1475" s="46">
        <v>0.96174667648742995</v>
      </c>
      <c r="N1475" s="139">
        <v>16144.0140964004</v>
      </c>
      <c r="O1475" s="45">
        <v>14995.2933862806</v>
      </c>
      <c r="P1475" s="99">
        <v>1.01597570285448</v>
      </c>
      <c r="Q1475" s="86">
        <v>14974.095077693601</v>
      </c>
      <c r="R1475" s="44">
        <v>15306.396950489099</v>
      </c>
      <c r="S1475" s="45">
        <v>14402.0228829397</v>
      </c>
      <c r="T1475" s="140">
        <v>0.96179587535769695</v>
      </c>
      <c r="U1475" s="44">
        <v>16378.7392537095</v>
      </c>
      <c r="V1475" s="45">
        <v>15213.9836160881</v>
      </c>
      <c r="W1475" s="99">
        <v>1.01602023609105</v>
      </c>
      <c r="X1475" s="86">
        <v>15177.955438413401</v>
      </c>
      <c r="Y1475" s="44">
        <v>15514.781336153599</v>
      </c>
      <c r="Z1475" s="45">
        <v>14598.809805201499</v>
      </c>
      <c r="AA1475" s="46">
        <v>0.96184297446636702</v>
      </c>
      <c r="AB1475" s="139">
        <v>16601.7227245018</v>
      </c>
      <c r="AC1475" s="45">
        <v>15421.7680653017</v>
      </c>
      <c r="AD1475" s="99">
        <v>1.0160636014433899</v>
      </c>
      <c r="AE1475" s="142">
        <v>15372.430870967401</v>
      </c>
      <c r="AF1475" s="44">
        <v>15713.5725253603</v>
      </c>
      <c r="AG1475" s="45">
        <v>14786.3914237188</v>
      </c>
      <c r="AH1475" s="140">
        <v>0.96187724295736898</v>
      </c>
      <c r="AI1475" s="44">
        <v>16814.440914450901</v>
      </c>
      <c r="AJ1475" s="45">
        <v>15619.857501496001</v>
      </c>
      <c r="AK1475" s="46">
        <v>1.0160954784969001</v>
      </c>
    </row>
    <row r="1476" spans="1:37" x14ac:dyDescent="0.2">
      <c r="A1476" s="35" t="s">
        <v>5766</v>
      </c>
      <c r="B1476" s="35" t="s">
        <v>12980</v>
      </c>
      <c r="C1476" s="85" t="s">
        <v>960</v>
      </c>
      <c r="D1476" s="85" t="s">
        <v>13402</v>
      </c>
      <c r="E1476" s="85" t="s">
        <v>12900</v>
      </c>
      <c r="F1476" s="85" t="s">
        <v>312</v>
      </c>
      <c r="G1476" s="85" t="s">
        <v>312</v>
      </c>
      <c r="H1476" s="840">
        <v>1.02092054669134</v>
      </c>
      <c r="I1476" s="840">
        <v>1.0989758523076001</v>
      </c>
      <c r="J1476" s="86">
        <v>8960.75</v>
      </c>
      <c r="K1476" s="44">
        <v>9148.2137887643894</v>
      </c>
      <c r="L1476" s="45">
        <v>8607.2538940774593</v>
      </c>
      <c r="M1476" s="46">
        <v>0.96055061173199296</v>
      </c>
      <c r="N1476" s="139">
        <v>9847.6478685653201</v>
      </c>
      <c r="O1476" s="45">
        <v>9146.9425182701798</v>
      </c>
      <c r="P1476" s="99">
        <v>1.02077867569904</v>
      </c>
      <c r="Q1476" s="86">
        <v>9037.4836037737405</v>
      </c>
      <c r="R1476" s="44">
        <v>9226.5527014786694</v>
      </c>
      <c r="S1476" s="45">
        <v>8681.4044851423496</v>
      </c>
      <c r="T1476" s="140">
        <v>0.96059974941667403</v>
      </c>
      <c r="U1476" s="44">
        <v>9931.9762461731898</v>
      </c>
      <c r="V1476" s="45">
        <v>9225.6749157559498</v>
      </c>
      <c r="W1476" s="99">
        <v>1.0208234194642001</v>
      </c>
      <c r="X1476" s="86">
        <v>9118.3698992040609</v>
      </c>
      <c r="Y1476" s="44">
        <v>9309.1311824292297</v>
      </c>
      <c r="Z1476" s="45">
        <v>8759.5327732571095</v>
      </c>
      <c r="AA1476" s="46">
        <v>0.96064678995109998</v>
      </c>
      <c r="AB1476" s="139">
        <v>10020.868331633699</v>
      </c>
      <c r="AC1476" s="45">
        <v>9308.6428311023392</v>
      </c>
      <c r="AD1476" s="99">
        <v>1.0208669898240099</v>
      </c>
      <c r="AE1476" s="142">
        <v>9193.0629334552505</v>
      </c>
      <c r="AF1476" s="44">
        <v>9385.3868357909905</v>
      </c>
      <c r="AG1476" s="45">
        <v>8831.6010374503694</v>
      </c>
      <c r="AH1476" s="140">
        <v>0.96068101582450305</v>
      </c>
      <c r="AI1476" s="44">
        <v>10102.9541726114</v>
      </c>
      <c r="AJ1476" s="45">
        <v>9385.1889172663505</v>
      </c>
      <c r="AK1476" s="46">
        <v>1.02089901757465</v>
      </c>
    </row>
    <row r="1477" spans="1:37" x14ac:dyDescent="0.2">
      <c r="A1477" s="35" t="s">
        <v>5765</v>
      </c>
      <c r="B1477" s="35" t="s">
        <v>11610</v>
      </c>
      <c r="C1477" s="85" t="s">
        <v>960</v>
      </c>
      <c r="D1477" s="85" t="s">
        <v>13402</v>
      </c>
      <c r="E1477" s="85" t="s">
        <v>12900</v>
      </c>
      <c r="F1477" s="85" t="s">
        <v>309</v>
      </c>
      <c r="G1477" s="85" t="s">
        <v>309</v>
      </c>
      <c r="H1477" s="840">
        <v>1.0211746561286901</v>
      </c>
      <c r="I1477" s="840">
        <v>1.0864821784807499</v>
      </c>
      <c r="J1477" s="86">
        <v>10235.25</v>
      </c>
      <c r="K1477" s="44">
        <v>10451.9778991412</v>
      </c>
      <c r="L1477" s="45">
        <v>9833.9227252958408</v>
      </c>
      <c r="M1477" s="46">
        <v>0.96078969495574995</v>
      </c>
      <c r="N1477" s="139">
        <v>11120.4167172951</v>
      </c>
      <c r="O1477" s="45">
        <v>10329.14802092</v>
      </c>
      <c r="P1477" s="99">
        <v>1.0091739841156799</v>
      </c>
      <c r="Q1477" s="86">
        <v>10281.8897862378</v>
      </c>
      <c r="R1477" s="44">
        <v>10499.6052668145</v>
      </c>
      <c r="S1477" s="45">
        <v>9879.2391052987605</v>
      </c>
      <c r="T1477" s="140">
        <v>0.96083884487091098</v>
      </c>
      <c r="U1477" s="44">
        <v>11171.0900138506</v>
      </c>
      <c r="V1477" s="45">
        <v>10376.6705002082</v>
      </c>
      <c r="W1477" s="99">
        <v>1.0092182192126999</v>
      </c>
      <c r="X1477" s="86">
        <v>10330.1687448926</v>
      </c>
      <c r="Y1477" s="44">
        <v>10548.9065158171</v>
      </c>
      <c r="Z1477" s="45">
        <v>9926.1134617734497</v>
      </c>
      <c r="AA1477" s="46">
        <v>0.96088589711383299</v>
      </c>
      <c r="AB1477" s="139">
        <v>11223.5442420247</v>
      </c>
      <c r="AC1477" s="45">
        <v>10425.8394772312</v>
      </c>
      <c r="AD1477" s="99">
        <v>1.0092612942441901</v>
      </c>
      <c r="AE1477" s="142">
        <v>10386.602501552001</v>
      </c>
      <c r="AF1477" s="44">
        <v>10606.5352378678</v>
      </c>
      <c r="AG1477" s="45">
        <v>9980.6954416932895</v>
      </c>
      <c r="AH1477" s="140">
        <v>0.96092013150613298</v>
      </c>
      <c r="AI1477" s="44">
        <v>11284.8585128998</v>
      </c>
      <c r="AJ1477" s="45">
        <v>10483.124761201499</v>
      </c>
      <c r="AK1477" s="46">
        <v>1.0092929578883101</v>
      </c>
    </row>
    <row r="1478" spans="1:37" x14ac:dyDescent="0.2">
      <c r="A1478" s="35" t="s">
        <v>5764</v>
      </c>
      <c r="B1478" s="35" t="s">
        <v>11609</v>
      </c>
      <c r="C1478" s="85" t="s">
        <v>960</v>
      </c>
      <c r="D1478" s="85" t="s">
        <v>13402</v>
      </c>
      <c r="E1478" s="85" t="s">
        <v>12900</v>
      </c>
      <c r="F1478" s="85" t="s">
        <v>308</v>
      </c>
      <c r="G1478" s="85" t="s">
        <v>308</v>
      </c>
      <c r="H1478" s="840">
        <v>1.0215872032872699</v>
      </c>
      <c r="I1478" s="840">
        <v>1.0940935224108801</v>
      </c>
      <c r="J1478" s="86">
        <v>8965.5</v>
      </c>
      <c r="K1478" s="44">
        <v>9159.0400710720405</v>
      </c>
      <c r="L1478" s="45">
        <v>8617.4399875272302</v>
      </c>
      <c r="M1478" s="46">
        <v>0.961177847027743</v>
      </c>
      <c r="N1478" s="139">
        <v>9809.0954751747104</v>
      </c>
      <c r="O1478" s="45">
        <v>9111.1333046394502</v>
      </c>
      <c r="P1478" s="99">
        <v>1.0162437459862199</v>
      </c>
      <c r="Q1478" s="86">
        <v>8953.1483908355203</v>
      </c>
      <c r="R1478" s="44">
        <v>9146.4218252095998</v>
      </c>
      <c r="S1478" s="45">
        <v>8606.0081186826192</v>
      </c>
      <c r="T1478" s="140">
        <v>0.96122701679911404</v>
      </c>
      <c r="U1478" s="44">
        <v>9795.5816595965007</v>
      </c>
      <c r="V1478" s="45">
        <v>9098.9798769402605</v>
      </c>
      <c r="W1478" s="99">
        <v>1.01628829097192</v>
      </c>
      <c r="X1478" s="86">
        <v>8944.4167790453594</v>
      </c>
      <c r="Y1478" s="44">
        <v>9137.5017223406994</v>
      </c>
      <c r="Z1478" s="45">
        <v>8598.0360824231193</v>
      </c>
      <c r="AA1478" s="46">
        <v>0.96127408805080095</v>
      </c>
      <c r="AB1478" s="139">
        <v>9786.0284596966903</v>
      </c>
      <c r="AC1478" s="45">
        <v>9090.4940222348505</v>
      </c>
      <c r="AD1478" s="99">
        <v>1.0163316677652701</v>
      </c>
      <c r="AE1478" s="142">
        <v>8944.6744432330197</v>
      </c>
      <c r="AF1478" s="44">
        <v>9137.7649487775598</v>
      </c>
      <c r="AG1478" s="45">
        <v>8598.5901075328602</v>
      </c>
      <c r="AH1478" s="140">
        <v>0.96130833627354795</v>
      </c>
      <c r="AI1478" s="44">
        <v>9786.3103684153593</v>
      </c>
      <c r="AJ1478" s="45">
        <v>9091.0410995995298</v>
      </c>
      <c r="AK1478" s="46">
        <v>1.01636355322884</v>
      </c>
    </row>
    <row r="1479" spans="1:37" x14ac:dyDescent="0.2">
      <c r="A1479" s="35" t="s">
        <v>5763</v>
      </c>
      <c r="B1479" s="35" t="s">
        <v>11608</v>
      </c>
      <c r="C1479" s="85" t="s">
        <v>960</v>
      </c>
      <c r="D1479" s="85" t="s">
        <v>13402</v>
      </c>
      <c r="E1479" s="85" t="s">
        <v>12900</v>
      </c>
      <c r="F1479" s="85" t="s">
        <v>310</v>
      </c>
      <c r="G1479" s="85" t="s">
        <v>310</v>
      </c>
      <c r="H1479" s="840">
        <v>1.02401174312857</v>
      </c>
      <c r="I1479" s="840">
        <v>1.0852666134944899</v>
      </c>
      <c r="J1479" s="86">
        <v>7617.3333333333303</v>
      </c>
      <c r="K1479" s="44">
        <v>7800.2387846580395</v>
      </c>
      <c r="L1479" s="45">
        <v>7338.9884849914497</v>
      </c>
      <c r="M1479" s="46">
        <v>0.96345901693393798</v>
      </c>
      <c r="N1479" s="139">
        <v>8266.8375505253407</v>
      </c>
      <c r="O1479" s="45">
        <v>7678.6141108789498</v>
      </c>
      <c r="P1479" s="99">
        <v>1.0080449121581001</v>
      </c>
      <c r="Q1479" s="86">
        <v>7665.9528766158501</v>
      </c>
      <c r="R1479" s="44">
        <v>7850.0257679248798</v>
      </c>
      <c r="S1479" s="45">
        <v>7386.20925009449</v>
      </c>
      <c r="T1479" s="140">
        <v>0.96350830340026095</v>
      </c>
      <c r="U1479" s="44">
        <v>8319.6027176131993</v>
      </c>
      <c r="V1479" s="45">
        <v>7727.9635188930797</v>
      </c>
      <c r="W1479" s="99">
        <v>1.00808909776453</v>
      </c>
      <c r="X1479" s="86">
        <v>7709.16041083451</v>
      </c>
      <c r="Y1479" s="44">
        <v>7894.2707903564196</v>
      </c>
      <c r="Z1479" s="45">
        <v>7428.2038091387803</v>
      </c>
      <c r="AA1479" s="46">
        <v>0.96355548636646904</v>
      </c>
      <c r="AB1479" s="139">
        <v>8366.4944119521406</v>
      </c>
      <c r="AC1479" s="45">
        <v>7771.8522638824898</v>
      </c>
      <c r="AD1479" s="99">
        <v>1.0081321246033299</v>
      </c>
      <c r="AE1479" s="142">
        <v>7755.2256735745405</v>
      </c>
      <c r="AF1479" s="44">
        <v>7941.4421603525097</v>
      </c>
      <c r="AG1479" s="45">
        <v>7472.8564788358499</v>
      </c>
      <c r="AH1479" s="140">
        <v>0.96358981587075498</v>
      </c>
      <c r="AI1479" s="44">
        <v>8416.4875036457397</v>
      </c>
      <c r="AJ1479" s="45">
        <v>7818.5374190517095</v>
      </c>
      <c r="AK1479" s="46">
        <v>1.0081637528219101</v>
      </c>
    </row>
    <row r="1480" spans="1:37" x14ac:dyDescent="0.2">
      <c r="A1480" s="35" t="s">
        <v>5762</v>
      </c>
      <c r="B1480" s="35" t="s">
        <v>11607</v>
      </c>
      <c r="C1480" s="85" t="s">
        <v>960</v>
      </c>
      <c r="D1480" s="85" t="s">
        <v>13402</v>
      </c>
      <c r="E1480" s="85" t="s">
        <v>12900</v>
      </c>
      <c r="F1480" s="85" t="s">
        <v>309</v>
      </c>
      <c r="G1480" s="85" t="s">
        <v>309</v>
      </c>
      <c r="H1480" s="840">
        <v>1.0211746561286901</v>
      </c>
      <c r="I1480" s="840">
        <v>1.0864821784807499</v>
      </c>
      <c r="J1480" s="86">
        <v>5866</v>
      </c>
      <c r="K1480" s="44">
        <v>5990.2105328509197</v>
      </c>
      <c r="L1480" s="45">
        <v>5635.9923506104296</v>
      </c>
      <c r="M1480" s="46">
        <v>0.96078969495574895</v>
      </c>
      <c r="N1480" s="139">
        <v>6373.3044589680803</v>
      </c>
      <c r="O1480" s="45">
        <v>5919.8145908225997</v>
      </c>
      <c r="P1480" s="99">
        <v>1.0091739841156799</v>
      </c>
      <c r="Q1480" s="86">
        <v>5901.0841422721196</v>
      </c>
      <c r="R1480" s="44">
        <v>6026.0375697712198</v>
      </c>
      <c r="S1480" s="45">
        <v>5669.9908707467903</v>
      </c>
      <c r="T1480" s="140">
        <v>0.96083884487091098</v>
      </c>
      <c r="U1480" s="44">
        <v>6411.4227542940198</v>
      </c>
      <c r="V1480" s="45">
        <v>5955.4816294881603</v>
      </c>
      <c r="W1480" s="99">
        <v>1.0092182192126999</v>
      </c>
      <c r="X1480" s="86">
        <v>5937.3141220973303</v>
      </c>
      <c r="Y1480" s="44">
        <v>6063.0347069607797</v>
      </c>
      <c r="Z1480" s="45">
        <v>5705.0814066581197</v>
      </c>
      <c r="AA1480" s="46">
        <v>0.96088589711383299</v>
      </c>
      <c r="AB1480" s="139">
        <v>6450.7859817008302</v>
      </c>
      <c r="AC1480" s="45">
        <v>5992.3013352022599</v>
      </c>
      <c r="AD1480" s="99">
        <v>1.0092612942441901</v>
      </c>
      <c r="AE1480" s="142">
        <v>5973.8264333185698</v>
      </c>
      <c r="AF1480" s="44">
        <v>6100.3201538166004</v>
      </c>
      <c r="AG1480" s="45">
        <v>5740.3700818993002</v>
      </c>
      <c r="AH1480" s="140">
        <v>0.96092013150613298</v>
      </c>
      <c r="AI1480" s="44">
        <v>6490.4559571378604</v>
      </c>
      <c r="AJ1480" s="45">
        <v>6029.3409507954502</v>
      </c>
      <c r="AK1480" s="46">
        <v>1.0092929578883101</v>
      </c>
    </row>
    <row r="1481" spans="1:37" x14ac:dyDescent="0.2">
      <c r="A1481" s="35" t="s">
        <v>5761</v>
      </c>
      <c r="B1481" s="35" t="s">
        <v>11606</v>
      </c>
      <c r="C1481" s="85" t="s">
        <v>960</v>
      </c>
      <c r="D1481" s="85" t="s">
        <v>13402</v>
      </c>
      <c r="E1481" s="85" t="s">
        <v>12900</v>
      </c>
      <c r="F1481" s="85" t="s">
        <v>312</v>
      </c>
      <c r="G1481" s="85" t="s">
        <v>312</v>
      </c>
      <c r="H1481" s="840">
        <v>1.02092054669134</v>
      </c>
      <c r="I1481" s="840">
        <v>1.0989758523076001</v>
      </c>
      <c r="J1481" s="86">
        <v>19043.583333333299</v>
      </c>
      <c r="K1481" s="44">
        <v>19441.985507628699</v>
      </c>
      <c r="L1481" s="45">
        <v>18292.325620402498</v>
      </c>
      <c r="M1481" s="46">
        <v>0.96055061173199296</v>
      </c>
      <c r="N1481" s="139">
        <v>20928.438224740799</v>
      </c>
      <c r="O1481" s="45">
        <v>19439.283775564301</v>
      </c>
      <c r="P1481" s="99">
        <v>1.02077867569904</v>
      </c>
      <c r="Q1481" s="86">
        <v>19210.720050903499</v>
      </c>
      <c r="R1481" s="44">
        <v>19612.618816702601</v>
      </c>
      <c r="S1481" s="45">
        <v>18453.812867011799</v>
      </c>
      <c r="T1481" s="140">
        <v>0.96059974941667303</v>
      </c>
      <c r="U1481" s="44">
        <v>21112.117441384398</v>
      </c>
      <c r="V1481" s="45">
        <v>19610.752932732801</v>
      </c>
      <c r="W1481" s="99">
        <v>1.0208234194642001</v>
      </c>
      <c r="X1481" s="86">
        <v>19364.332522643399</v>
      </c>
      <c r="Y1481" s="44">
        <v>19769.444945329898</v>
      </c>
      <c r="Z1481" s="45">
        <v>18602.283877423099</v>
      </c>
      <c r="AA1481" s="46">
        <v>0.96064678995109998</v>
      </c>
      <c r="AB1481" s="139">
        <v>21280.9338384398</v>
      </c>
      <c r="AC1481" s="45">
        <v>19768.407852342199</v>
      </c>
      <c r="AD1481" s="99">
        <v>1.0208669898240099</v>
      </c>
      <c r="AE1481" s="142">
        <v>19517.568138262199</v>
      </c>
      <c r="AF1481" s="44">
        <v>19925.886333800099</v>
      </c>
      <c r="AG1481" s="45">
        <v>18750.157185489701</v>
      </c>
      <c r="AH1481" s="140">
        <v>0.96068101582450205</v>
      </c>
      <c r="AI1481" s="44">
        <v>21449.3360797184</v>
      </c>
      <c r="AJ1481" s="45">
        <v>19925.466137798099</v>
      </c>
      <c r="AK1481" s="46">
        <v>1.02089901757465</v>
      </c>
    </row>
    <row r="1482" spans="1:37" x14ac:dyDescent="0.2">
      <c r="A1482" s="35" t="s">
        <v>5760</v>
      </c>
      <c r="B1482" s="35" t="s">
        <v>11605</v>
      </c>
      <c r="C1482" s="85" t="s">
        <v>960</v>
      </c>
      <c r="D1482" s="85" t="s">
        <v>13402</v>
      </c>
      <c r="E1482" s="85" t="s">
        <v>12900</v>
      </c>
      <c r="F1482" s="85" t="s">
        <v>312</v>
      </c>
      <c r="G1482" s="85" t="s">
        <v>312</v>
      </c>
      <c r="H1482" s="840">
        <v>1.02092054669134</v>
      </c>
      <c r="I1482" s="840">
        <v>1.0989758523076001</v>
      </c>
      <c r="J1482" s="86">
        <v>8856.5</v>
      </c>
      <c r="K1482" s="44">
        <v>9041.7828217718197</v>
      </c>
      <c r="L1482" s="45">
        <v>8507.1164928044</v>
      </c>
      <c r="M1482" s="46">
        <v>0.96055061173199296</v>
      </c>
      <c r="N1482" s="139">
        <v>9733.0796359622509</v>
      </c>
      <c r="O1482" s="45">
        <v>9040.5263413285502</v>
      </c>
      <c r="P1482" s="99">
        <v>1.02077867569904</v>
      </c>
      <c r="Q1482" s="86">
        <v>8940.9222168441993</v>
      </c>
      <c r="R1482" s="44">
        <v>9127.9711975452901</v>
      </c>
      <c r="S1482" s="45">
        <v>8588.6476410545001</v>
      </c>
      <c r="T1482" s="140">
        <v>0.96059974941667403</v>
      </c>
      <c r="U1482" s="44">
        <v>9825.8576136723004</v>
      </c>
      <c r="V1482" s="45">
        <v>9127.1027905623305</v>
      </c>
      <c r="W1482" s="99">
        <v>1.0208234194642001</v>
      </c>
      <c r="X1482" s="86">
        <v>9017.6175796046391</v>
      </c>
      <c r="Y1482" s="44">
        <v>9206.2710692233795</v>
      </c>
      <c r="Z1482" s="45">
        <v>8662.7453808538103</v>
      </c>
      <c r="AA1482" s="46">
        <v>0.96064678995109998</v>
      </c>
      <c r="AB1482" s="139">
        <v>9910.1439653300004</v>
      </c>
      <c r="AC1482" s="45">
        <v>9205.7881138751</v>
      </c>
      <c r="AD1482" s="99">
        <v>1.0208669898240099</v>
      </c>
      <c r="AE1482" s="142">
        <v>9092.6291393069205</v>
      </c>
      <c r="AF1482" s="44">
        <v>9282.8519117627893</v>
      </c>
      <c r="AG1482" s="45">
        <v>8735.1161980648394</v>
      </c>
      <c r="AH1482" s="140">
        <v>0.96068101582450205</v>
      </c>
      <c r="AI1482" s="44">
        <v>9992.5798580867304</v>
      </c>
      <c r="AJ1482" s="45">
        <v>9282.6561554890195</v>
      </c>
      <c r="AK1482" s="46">
        <v>1.02089901757465</v>
      </c>
    </row>
    <row r="1483" spans="1:37" x14ac:dyDescent="0.2">
      <c r="A1483" s="35" t="s">
        <v>5759</v>
      </c>
      <c r="B1483" s="35" t="s">
        <v>11604</v>
      </c>
      <c r="C1483" s="85" t="s">
        <v>960</v>
      </c>
      <c r="D1483" s="85" t="s">
        <v>13402</v>
      </c>
      <c r="E1483" s="85" t="s">
        <v>12900</v>
      </c>
      <c r="F1483" s="85" t="s">
        <v>307</v>
      </c>
      <c r="G1483" s="85" t="s">
        <v>307</v>
      </c>
      <c r="H1483" s="840">
        <v>1.02219178328115</v>
      </c>
      <c r="I1483" s="840">
        <v>1.09380494572312</v>
      </c>
      <c r="J1483" s="86">
        <v>8241.9166666666697</v>
      </c>
      <c r="K1483" s="44">
        <v>8424.8194951545993</v>
      </c>
      <c r="L1483" s="45">
        <v>7926.6359620530202</v>
      </c>
      <c r="M1483" s="46">
        <v>0.96174667648742995</v>
      </c>
      <c r="N1483" s="139">
        <v>9015.0492122378291</v>
      </c>
      <c r="O1483" s="45">
        <v>8373.5870782846796</v>
      </c>
      <c r="P1483" s="99">
        <v>1.01597570285447</v>
      </c>
      <c r="Q1483" s="86">
        <v>8368.4606129486601</v>
      </c>
      <c r="R1483" s="44">
        <v>8554.1716772680193</v>
      </c>
      <c r="S1483" s="45">
        <v>8048.7509006273604</v>
      </c>
      <c r="T1483" s="140">
        <v>0.96179587535769695</v>
      </c>
      <c r="U1483" s="44">
        <v>9153.4636065323903</v>
      </c>
      <c r="V1483" s="45">
        <v>8502.5253276867606</v>
      </c>
      <c r="W1483" s="99">
        <v>1.01602023609105</v>
      </c>
      <c r="X1483" s="86">
        <v>8490.4707328525601</v>
      </c>
      <c r="Y1483" s="44">
        <v>8678.8894193109409</v>
      </c>
      <c r="Z1483" s="45">
        <v>8166.4996243065398</v>
      </c>
      <c r="AA1483" s="46">
        <v>0.96184297446636702</v>
      </c>
      <c r="AB1483" s="139">
        <v>9286.9188791115503</v>
      </c>
      <c r="AC1483" s="45">
        <v>8626.8582707718997</v>
      </c>
      <c r="AD1483" s="99">
        <v>1.0160636014433899</v>
      </c>
      <c r="AE1483" s="142">
        <v>8607.3567471027909</v>
      </c>
      <c r="AF1483" s="44">
        <v>8798.3693426580103</v>
      </c>
      <c r="AG1483" s="45">
        <v>8279.2205770537403</v>
      </c>
      <c r="AH1483" s="140">
        <v>0.96187724295736898</v>
      </c>
      <c r="AI1483" s="44">
        <v>9414.7693795843097</v>
      </c>
      <c r="AJ1483" s="45">
        <v>8745.8962725408892</v>
      </c>
      <c r="AK1483" s="46">
        <v>1.0160954784969001</v>
      </c>
    </row>
    <row r="1484" spans="1:37" x14ac:dyDescent="0.2">
      <c r="A1484" s="35" t="s">
        <v>5758</v>
      </c>
      <c r="B1484" s="35" t="s">
        <v>11603</v>
      </c>
      <c r="C1484" s="85" t="s">
        <v>960</v>
      </c>
      <c r="D1484" s="85" t="s">
        <v>13402</v>
      </c>
      <c r="E1484" s="85" t="s">
        <v>12900</v>
      </c>
      <c r="F1484" s="85" t="s">
        <v>312</v>
      </c>
      <c r="G1484" s="85" t="s">
        <v>312</v>
      </c>
      <c r="H1484" s="840">
        <v>1.02092054669134</v>
      </c>
      <c r="I1484" s="840">
        <v>1.0989758523076001</v>
      </c>
      <c r="J1484" s="86">
        <v>8181.5</v>
      </c>
      <c r="K1484" s="44">
        <v>8352.6614527551701</v>
      </c>
      <c r="L1484" s="45">
        <v>7858.7448298852996</v>
      </c>
      <c r="M1484" s="46">
        <v>0.96055061173199296</v>
      </c>
      <c r="N1484" s="139">
        <v>8991.2709356546202</v>
      </c>
      <c r="O1484" s="45">
        <v>8351.5007352317007</v>
      </c>
      <c r="P1484" s="99">
        <v>1.02077867569904</v>
      </c>
      <c r="Q1484" s="86">
        <v>8261.3795286903805</v>
      </c>
      <c r="R1484" s="44">
        <v>8434.2121048551908</v>
      </c>
      <c r="S1484" s="45">
        <v>7935.8791050960099</v>
      </c>
      <c r="T1484" s="140">
        <v>0.96059974941667303</v>
      </c>
      <c r="U1484" s="44">
        <v>9079.0566087790594</v>
      </c>
      <c r="V1484" s="45">
        <v>8433.4096999692501</v>
      </c>
      <c r="W1484" s="99">
        <v>1.0208234194642001</v>
      </c>
      <c r="X1484" s="86">
        <v>8341.2639783871691</v>
      </c>
      <c r="Y1484" s="44">
        <v>8515.7677809117795</v>
      </c>
      <c r="Z1484" s="45">
        <v>8013.0084649723804</v>
      </c>
      <c r="AA1484" s="46">
        <v>0.96064678995109998</v>
      </c>
      <c r="AB1484" s="139">
        <v>9166.8476899707202</v>
      </c>
      <c r="AC1484" s="45">
        <v>8515.3210489435896</v>
      </c>
      <c r="AD1484" s="99">
        <v>1.0208669898240099</v>
      </c>
      <c r="AE1484" s="142">
        <v>8416.2062591378708</v>
      </c>
      <c r="AF1484" s="44">
        <v>8592.2778951460805</v>
      </c>
      <c r="AG1484" s="45">
        <v>8085.2895784170996</v>
      </c>
      <c r="AH1484" s="140">
        <v>0.96068101582450205</v>
      </c>
      <c r="AI1484" s="44">
        <v>9249.20744683259</v>
      </c>
      <c r="AJ1484" s="45">
        <v>8592.0967016594295</v>
      </c>
      <c r="AK1484" s="46">
        <v>1.02089901757465</v>
      </c>
    </row>
    <row r="1485" spans="1:37" x14ac:dyDescent="0.2">
      <c r="A1485" s="35" t="s">
        <v>5757</v>
      </c>
      <c r="B1485" s="35" t="s">
        <v>11602</v>
      </c>
      <c r="C1485" s="85" t="s">
        <v>960</v>
      </c>
      <c r="D1485" s="85" t="s">
        <v>13402</v>
      </c>
      <c r="E1485" s="85" t="s">
        <v>12900</v>
      </c>
      <c r="F1485" s="85" t="s">
        <v>313</v>
      </c>
      <c r="G1485" s="85" t="s">
        <v>313</v>
      </c>
      <c r="H1485" s="840">
        <v>1.02495784405313</v>
      </c>
      <c r="I1485" s="840">
        <v>1.0885021571381699</v>
      </c>
      <c r="J1485" s="86">
        <v>18647.833333333299</v>
      </c>
      <c r="K1485" s="44">
        <v>19113.243049595399</v>
      </c>
      <c r="L1485" s="45">
        <v>17983.022638706701</v>
      </c>
      <c r="M1485" s="46">
        <v>0.96434917222054695</v>
      </c>
      <c r="N1485" s="139">
        <v>20298.206809286399</v>
      </c>
      <c r="O1485" s="45">
        <v>18853.896218321199</v>
      </c>
      <c r="P1485" s="99">
        <v>1.0110502320191599</v>
      </c>
      <c r="Q1485" s="86">
        <v>18795.519480263902</v>
      </c>
      <c r="R1485" s="44">
        <v>19264.615124349799</v>
      </c>
      <c r="S1485" s="45">
        <v>18126.3708728688</v>
      </c>
      <c r="T1485" s="140">
        <v>0.96439850422342899</v>
      </c>
      <c r="U1485" s="44">
        <v>20458.963498799701</v>
      </c>
      <c r="V1485" s="45">
        <v>19004.0472988412</v>
      </c>
      <c r="W1485" s="99">
        <v>1.0110945493576999</v>
      </c>
      <c r="X1485" s="86">
        <v>18940.5612174177</v>
      </c>
      <c r="Y1485" s="44">
        <v>19413.2767905607</v>
      </c>
      <c r="Z1485" s="45">
        <v>18267.143404767601</v>
      </c>
      <c r="AA1485" s="46">
        <v>0.96444573078273899</v>
      </c>
      <c r="AB1485" s="139">
        <v>20616.841742566699</v>
      </c>
      <c r="AC1485" s="45">
        <v>19151.515590827701</v>
      </c>
      <c r="AD1485" s="99">
        <v>1.01113770447393</v>
      </c>
      <c r="AE1485" s="142">
        <v>19089.880356160498</v>
      </c>
      <c r="AF1485" s="44">
        <v>19566.3226130824</v>
      </c>
      <c r="AG1485" s="45">
        <v>18411.809562266601</v>
      </c>
      <c r="AH1485" s="140">
        <v>0.96448009200460605</v>
      </c>
      <c r="AI1485" s="44">
        <v>20779.375947190201</v>
      </c>
      <c r="AJ1485" s="45">
        <v>19303.1033809859</v>
      </c>
      <c r="AK1485" s="46">
        <v>1.0111694269868301</v>
      </c>
    </row>
    <row r="1486" spans="1:37" x14ac:dyDescent="0.2">
      <c r="A1486" s="35" t="s">
        <v>5756</v>
      </c>
      <c r="B1486" s="35" t="s">
        <v>11601</v>
      </c>
      <c r="C1486" s="85" t="s">
        <v>960</v>
      </c>
      <c r="D1486" s="85" t="s">
        <v>13402</v>
      </c>
      <c r="E1486" s="85" t="s">
        <v>12900</v>
      </c>
      <c r="F1486" s="85" t="s">
        <v>310</v>
      </c>
      <c r="G1486" s="85" t="s">
        <v>310</v>
      </c>
      <c r="H1486" s="840">
        <v>1.02401174312857</v>
      </c>
      <c r="I1486" s="840">
        <v>1.0852666134944899</v>
      </c>
      <c r="J1486" s="86">
        <v>10985.25</v>
      </c>
      <c r="K1486" s="44">
        <v>11249.025001203099</v>
      </c>
      <c r="L1486" s="45">
        <v>10583.838165773501</v>
      </c>
      <c r="M1486" s="46">
        <v>0.96345901693393798</v>
      </c>
      <c r="N1486" s="139">
        <v>11921.9250658903</v>
      </c>
      <c r="O1486" s="45">
        <v>11073.625371284699</v>
      </c>
      <c r="P1486" s="99">
        <v>1.0080449121581001</v>
      </c>
      <c r="Q1486" s="86">
        <v>11026.545829463201</v>
      </c>
      <c r="R1486" s="44">
        <v>11291.3124155157</v>
      </c>
      <c r="S1486" s="45">
        <v>10624.1684645113</v>
      </c>
      <c r="T1486" s="140">
        <v>0.96350830340026095</v>
      </c>
      <c r="U1486" s="44">
        <v>11966.7420508833</v>
      </c>
      <c r="V1486" s="45">
        <v>11115.7406366828</v>
      </c>
      <c r="W1486" s="99">
        <v>1.00808909776453</v>
      </c>
      <c r="X1486" s="86">
        <v>11058.250599991699</v>
      </c>
      <c r="Y1486" s="44">
        <v>11323.778472850099</v>
      </c>
      <c r="Z1486" s="45">
        <v>10655.2380352373</v>
      </c>
      <c r="AA1486" s="46">
        <v>0.96355548636647004</v>
      </c>
      <c r="AB1486" s="139">
        <v>12001.1501798264</v>
      </c>
      <c r="AC1486" s="45">
        <v>11148.177671765699</v>
      </c>
      <c r="AD1486" s="99">
        <v>1.0081321246033299</v>
      </c>
      <c r="AE1486" s="142">
        <v>11090.822563035101</v>
      </c>
      <c r="AF1486" s="44">
        <v>11357.1325455033</v>
      </c>
      <c r="AG1486" s="45">
        <v>10687.003671370199</v>
      </c>
      <c r="AH1486" s="140">
        <v>0.96358981587075498</v>
      </c>
      <c r="AI1486" s="44">
        <v>12036.499443853299</v>
      </c>
      <c r="AJ1486" s="45">
        <v>11181.3652970314</v>
      </c>
      <c r="AK1486" s="46">
        <v>1.0081637528219101</v>
      </c>
    </row>
    <row r="1487" spans="1:37" x14ac:dyDescent="0.2">
      <c r="A1487" s="35" t="s">
        <v>5755</v>
      </c>
      <c r="B1487" s="35" t="s">
        <v>11600</v>
      </c>
      <c r="C1487" s="85" t="s">
        <v>960</v>
      </c>
      <c r="D1487" s="85" t="s">
        <v>13402</v>
      </c>
      <c r="E1487" s="85" t="s">
        <v>12900</v>
      </c>
      <c r="F1487" s="85" t="s">
        <v>307</v>
      </c>
      <c r="G1487" s="85" t="s">
        <v>307</v>
      </c>
      <c r="H1487" s="840">
        <v>1.02219178328115</v>
      </c>
      <c r="I1487" s="840">
        <v>1.09380494572312</v>
      </c>
      <c r="J1487" s="86">
        <v>8978.75</v>
      </c>
      <c r="K1487" s="44">
        <v>9178.0044741355996</v>
      </c>
      <c r="L1487" s="45">
        <v>8635.2829715115095</v>
      </c>
      <c r="M1487" s="46">
        <v>0.96174667648742995</v>
      </c>
      <c r="N1487" s="139">
        <v>9821.0011564114793</v>
      </c>
      <c r="O1487" s="45">
        <v>9122.1918420046204</v>
      </c>
      <c r="P1487" s="99">
        <v>1.01597570285447</v>
      </c>
      <c r="Q1487" s="86">
        <v>9115.4589623391694</v>
      </c>
      <c r="R1487" s="44">
        <v>9317.7472521395794</v>
      </c>
      <c r="S1487" s="45">
        <v>8767.2108319701601</v>
      </c>
      <c r="T1487" s="140">
        <v>0.96179587535769695</v>
      </c>
      <c r="U1487" s="44">
        <v>9970.5340955427291</v>
      </c>
      <c r="V1487" s="45">
        <v>9261.4907669941294</v>
      </c>
      <c r="W1487" s="99">
        <v>1.01602023609105</v>
      </c>
      <c r="X1487" s="86">
        <v>9245.9862557413908</v>
      </c>
      <c r="Y1487" s="44">
        <v>9451.1711789492601</v>
      </c>
      <c r="Z1487" s="45">
        <v>8893.1869220974404</v>
      </c>
      <c r="AA1487" s="46">
        <v>0.96184297446636702</v>
      </c>
      <c r="AB1487" s="139">
        <v>10113.3054946179</v>
      </c>
      <c r="AC1487" s="45">
        <v>9394.5100939047097</v>
      </c>
      <c r="AD1487" s="99">
        <v>1.0160636014433899</v>
      </c>
      <c r="AE1487" s="142">
        <v>9372.2010980299892</v>
      </c>
      <c r="AF1487" s="44">
        <v>9580.1869536647991</v>
      </c>
      <c r="AG1487" s="45">
        <v>9014.9069526151106</v>
      </c>
      <c r="AH1487" s="140">
        <v>0.96187724295736898</v>
      </c>
      <c r="AI1487" s="44">
        <v>10251.359913336901</v>
      </c>
      <c r="AJ1487" s="45">
        <v>9523.0511592719104</v>
      </c>
      <c r="AK1487" s="46">
        <v>1.0160954784968901</v>
      </c>
    </row>
    <row r="1488" spans="1:37" x14ac:dyDescent="0.2">
      <c r="A1488" s="35" t="s">
        <v>5754</v>
      </c>
      <c r="B1488" s="35" t="s">
        <v>11599</v>
      </c>
      <c r="C1488" s="85" t="s">
        <v>960</v>
      </c>
      <c r="D1488" s="85" t="s">
        <v>13402</v>
      </c>
      <c r="E1488" s="85" t="s">
        <v>12900</v>
      </c>
      <c r="F1488" s="85" t="s">
        <v>307</v>
      </c>
      <c r="G1488" s="85" t="s">
        <v>307</v>
      </c>
      <c r="H1488" s="840">
        <v>1.02219178328115</v>
      </c>
      <c r="I1488" s="840">
        <v>1.09380494572312</v>
      </c>
      <c r="J1488" s="86">
        <v>11320.416666666701</v>
      </c>
      <c r="K1488" s="44">
        <v>11571.6368999856</v>
      </c>
      <c r="L1488" s="45">
        <v>10887.373105619599</v>
      </c>
      <c r="M1488" s="46">
        <v>0.96174667648742995</v>
      </c>
      <c r="N1488" s="139">
        <v>12382.327737646499</v>
      </c>
      <c r="O1488" s="45">
        <v>11501.268279522201</v>
      </c>
      <c r="P1488" s="99">
        <v>1.01597570285447</v>
      </c>
      <c r="Q1488" s="86">
        <v>11490.981070054901</v>
      </c>
      <c r="R1488" s="44">
        <v>11745.9864316493</v>
      </c>
      <c r="S1488" s="45">
        <v>11051.978196992201</v>
      </c>
      <c r="T1488" s="140">
        <v>0.96179587535769695</v>
      </c>
      <c r="U1488" s="44">
        <v>12568.891925636801</v>
      </c>
      <c r="V1488" s="45">
        <v>11675.069299715</v>
      </c>
      <c r="W1488" s="99">
        <v>1.01602023609105</v>
      </c>
      <c r="X1488" s="86">
        <v>11649.3700479907</v>
      </c>
      <c r="Y1488" s="44">
        <v>11907.8903434576</v>
      </c>
      <c r="Z1488" s="45">
        <v>11204.8647376188</v>
      </c>
      <c r="AA1488" s="46">
        <v>0.96184297446636702</v>
      </c>
      <c r="AB1488" s="139">
        <v>12742.138573050999</v>
      </c>
      <c r="AC1488" s="45">
        <v>11836.5008855082</v>
      </c>
      <c r="AD1488" s="99">
        <v>1.0160636014433899</v>
      </c>
      <c r="AE1488" s="142">
        <v>11802.3273571638</v>
      </c>
      <c r="AF1488" s="44">
        <v>12064.242048087101</v>
      </c>
      <c r="AG1488" s="45">
        <v>11352.390098788999</v>
      </c>
      <c r="AH1488" s="140">
        <v>0.96187724295736898</v>
      </c>
      <c r="AI1488" s="44">
        <v>12909.444034308999</v>
      </c>
      <c r="AJ1488" s="45">
        <v>11992.291463354301</v>
      </c>
      <c r="AK1488" s="46">
        <v>1.0160954784969001</v>
      </c>
    </row>
    <row r="1489" spans="1:37" x14ac:dyDescent="0.2">
      <c r="A1489" s="35" t="s">
        <v>5753</v>
      </c>
      <c r="B1489" s="35" t="s">
        <v>9097</v>
      </c>
      <c r="C1489" s="85" t="s">
        <v>960</v>
      </c>
      <c r="D1489" s="85" t="s">
        <v>13402</v>
      </c>
      <c r="E1489" s="85" t="s">
        <v>12900</v>
      </c>
      <c r="F1489" s="85" t="s">
        <v>309</v>
      </c>
      <c r="G1489" s="85" t="s">
        <v>309</v>
      </c>
      <c r="H1489" s="840">
        <v>1.0211746561286901</v>
      </c>
      <c r="I1489" s="840">
        <v>1.0864821784807499</v>
      </c>
      <c r="J1489" s="86">
        <v>3293.75</v>
      </c>
      <c r="K1489" s="44">
        <v>3363.4940236238899</v>
      </c>
      <c r="L1489" s="45">
        <v>3164.6010577605002</v>
      </c>
      <c r="M1489" s="46">
        <v>0.96078969495574895</v>
      </c>
      <c r="N1489" s="139">
        <v>3578.6006753709698</v>
      </c>
      <c r="O1489" s="45">
        <v>3323.9668101810298</v>
      </c>
      <c r="P1489" s="99">
        <v>1.0091739841156799</v>
      </c>
      <c r="Q1489" s="86">
        <v>3310.6201736643902</v>
      </c>
      <c r="R1489" s="44">
        <v>3380.7214174144601</v>
      </c>
      <c r="S1489" s="45">
        <v>3180.9724634700301</v>
      </c>
      <c r="T1489" s="140">
        <v>0.96083884487091098</v>
      </c>
      <c r="U1489" s="44">
        <v>3596.92981840521</v>
      </c>
      <c r="V1489" s="45">
        <v>3341.1381961552202</v>
      </c>
      <c r="W1489" s="99">
        <v>1.0092182192126999</v>
      </c>
      <c r="X1489" s="86">
        <v>3331.13280970796</v>
      </c>
      <c r="Y1489" s="44">
        <v>3401.6684014725402</v>
      </c>
      <c r="Z1489" s="45">
        <v>3200.8385382615602</v>
      </c>
      <c r="AA1489" s="46">
        <v>0.96088589711383299</v>
      </c>
      <c r="AB1489" s="139">
        <v>3619.21643190021</v>
      </c>
      <c r="AC1489" s="45">
        <v>3361.9834108251398</v>
      </c>
      <c r="AD1489" s="99">
        <v>1.0092612942441901</v>
      </c>
      <c r="AE1489" s="142">
        <v>3351.8259423230102</v>
      </c>
      <c r="AF1489" s="44">
        <v>3422.7997040549399</v>
      </c>
      <c r="AG1489" s="45">
        <v>3220.8370252826899</v>
      </c>
      <c r="AH1489" s="140">
        <v>0.96092013150613298</v>
      </c>
      <c r="AI1489" s="44">
        <v>3641.6991517033898</v>
      </c>
      <c r="AJ1489" s="45">
        <v>3382.9743196539398</v>
      </c>
      <c r="AK1489" s="46">
        <v>1.0092929578883101</v>
      </c>
    </row>
    <row r="1490" spans="1:37" x14ac:dyDescent="0.2">
      <c r="A1490" s="35" t="s">
        <v>5752</v>
      </c>
      <c r="B1490" s="35" t="s">
        <v>12981</v>
      </c>
      <c r="C1490" s="85" t="s">
        <v>960</v>
      </c>
      <c r="D1490" s="85" t="s">
        <v>13402</v>
      </c>
      <c r="E1490" s="85" t="s">
        <v>12900</v>
      </c>
      <c r="F1490" s="85" t="s">
        <v>313</v>
      </c>
      <c r="G1490" s="85" t="s">
        <v>313</v>
      </c>
      <c r="H1490" s="840">
        <v>1.02495784405313</v>
      </c>
      <c r="I1490" s="840">
        <v>1.0885021571381699</v>
      </c>
      <c r="J1490" s="86">
        <v>8654.4166666666697</v>
      </c>
      <c r="K1490" s="44">
        <v>8870.4122482041294</v>
      </c>
      <c r="L1490" s="45">
        <v>8345.8795485517003</v>
      </c>
      <c r="M1490" s="46">
        <v>0.96434917222054695</v>
      </c>
      <c r="N1490" s="139">
        <v>9420.3512104391903</v>
      </c>
      <c r="O1490" s="45">
        <v>8750.0499788237903</v>
      </c>
      <c r="P1490" s="99">
        <v>1.0110502320191599</v>
      </c>
      <c r="Q1490" s="86">
        <v>8734.4503361772895</v>
      </c>
      <c r="R1490" s="44">
        <v>8952.4433855574007</v>
      </c>
      <c r="S1490" s="45">
        <v>8423.4908394232007</v>
      </c>
      <c r="T1490" s="140">
        <v>0.96439850422342899</v>
      </c>
      <c r="U1490" s="44">
        <v>9507.4680323451903</v>
      </c>
      <c r="V1490" s="45">
        <v>8831.3551265443693</v>
      </c>
      <c r="W1490" s="99">
        <v>1.0110945493576999</v>
      </c>
      <c r="X1490" s="86">
        <v>8809.4490396710698</v>
      </c>
      <c r="Y1490" s="44">
        <v>9029.3138949971708</v>
      </c>
      <c r="Z1490" s="45">
        <v>8496.2355168588601</v>
      </c>
      <c r="AA1490" s="46">
        <v>0.96444573078273799</v>
      </c>
      <c r="AB1490" s="139">
        <v>9589.1042828807294</v>
      </c>
      <c r="AC1490" s="45">
        <v>8907.5660796530792</v>
      </c>
      <c r="AD1490" s="99">
        <v>1.01113770447393</v>
      </c>
      <c r="AE1490" s="142">
        <v>8883.9325377310506</v>
      </c>
      <c r="AF1490" s="44">
        <v>9105.6563405862598</v>
      </c>
      <c r="AG1490" s="45">
        <v>8568.3760713535503</v>
      </c>
      <c r="AH1490" s="140">
        <v>0.96448009200460605</v>
      </c>
      <c r="AI1490" s="44">
        <v>9670.1797311902192</v>
      </c>
      <c r="AJ1490" s="45">
        <v>8983.16097356717</v>
      </c>
      <c r="AK1490" s="46">
        <v>1.0111694269868301</v>
      </c>
    </row>
    <row r="1491" spans="1:37" x14ac:dyDescent="0.2">
      <c r="A1491" s="35" t="s">
        <v>5751</v>
      </c>
      <c r="B1491" s="35" t="s">
        <v>11598</v>
      </c>
      <c r="C1491" s="85" t="s">
        <v>960</v>
      </c>
      <c r="D1491" s="85" t="s">
        <v>13402</v>
      </c>
      <c r="E1491" s="85" t="s">
        <v>12900</v>
      </c>
      <c r="F1491" s="85" t="s">
        <v>308</v>
      </c>
      <c r="G1491" s="85" t="s">
        <v>308</v>
      </c>
      <c r="H1491" s="840">
        <v>1.0215872032872699</v>
      </c>
      <c r="I1491" s="840">
        <v>1.0940935224108801</v>
      </c>
      <c r="J1491" s="86">
        <v>12722.083333333299</v>
      </c>
      <c r="K1491" s="44">
        <v>12996.717532487601</v>
      </c>
      <c r="L1491" s="45">
        <v>12228.1846680409</v>
      </c>
      <c r="M1491" s="46">
        <v>0.961177847027743</v>
      </c>
      <c r="N1491" s="139">
        <v>13919.1489665714</v>
      </c>
      <c r="O1491" s="45">
        <v>12928.7376234155</v>
      </c>
      <c r="P1491" s="99">
        <v>1.0162437459862199</v>
      </c>
      <c r="Q1491" s="86">
        <v>12691.0386370916</v>
      </c>
      <c r="R1491" s="44">
        <v>12965.002668077101</v>
      </c>
      <c r="S1491" s="45">
        <v>12198.969209213899</v>
      </c>
      <c r="T1491" s="140">
        <v>0.96122701679911404</v>
      </c>
      <c r="U1491" s="44">
        <v>13885.183165508101</v>
      </c>
      <c r="V1491" s="45">
        <v>12897.753967148499</v>
      </c>
      <c r="W1491" s="99">
        <v>1.01628829097192</v>
      </c>
      <c r="X1491" s="86">
        <v>12665.7576082468</v>
      </c>
      <c r="Y1491" s="44">
        <v>12939.175892523401</v>
      </c>
      <c r="Z1491" s="45">
        <v>12175.26459434</v>
      </c>
      <c r="AA1491" s="46">
        <v>0.96127408805080095</v>
      </c>
      <c r="AB1491" s="139">
        <v>13857.523355609101</v>
      </c>
      <c r="AC1491" s="45">
        <v>12872.610553500201</v>
      </c>
      <c r="AD1491" s="99">
        <v>1.0163316677652701</v>
      </c>
      <c r="AE1491" s="142">
        <v>12645.159304077801</v>
      </c>
      <c r="AF1491" s="44">
        <v>12918.1329285749</v>
      </c>
      <c r="AG1491" s="45">
        <v>12155.897052517001</v>
      </c>
      <c r="AH1491" s="140">
        <v>0.96130833627354795</v>
      </c>
      <c r="AI1491" s="44">
        <v>13834.986884445199</v>
      </c>
      <c r="AJ1491" s="45">
        <v>12852.0790414373</v>
      </c>
      <c r="AK1491" s="46">
        <v>1.01636355322884</v>
      </c>
    </row>
    <row r="1492" spans="1:37" x14ac:dyDescent="0.2">
      <c r="A1492" s="35" t="s">
        <v>5750</v>
      </c>
      <c r="B1492" s="35" t="s">
        <v>11597</v>
      </c>
      <c r="C1492" s="85" t="s">
        <v>960</v>
      </c>
      <c r="D1492" s="85" t="s">
        <v>13402</v>
      </c>
      <c r="E1492" s="85" t="s">
        <v>12900</v>
      </c>
      <c r="F1492" s="85" t="s">
        <v>313</v>
      </c>
      <c r="G1492" s="85" t="s">
        <v>313</v>
      </c>
      <c r="H1492" s="840">
        <v>1.02495784405313</v>
      </c>
      <c r="I1492" s="840">
        <v>1.0885021571381699</v>
      </c>
      <c r="J1492" s="86">
        <v>10615.916666666701</v>
      </c>
      <c r="K1492" s="44">
        <v>10880.8670593143</v>
      </c>
      <c r="L1492" s="45">
        <v>10237.450449862299</v>
      </c>
      <c r="M1492" s="46">
        <v>0.96434917222054695</v>
      </c>
      <c r="N1492" s="139">
        <v>11555.448191665701</v>
      </c>
      <c r="O1492" s="45">
        <v>10733.225008929399</v>
      </c>
      <c r="P1492" s="99">
        <v>1.0110502320191599</v>
      </c>
      <c r="Q1492" s="86">
        <v>10700.953968395401</v>
      </c>
      <c r="R1492" s="44">
        <v>10968.0267087583</v>
      </c>
      <c r="S1492" s="45">
        <v>10319.9840008843</v>
      </c>
      <c r="T1492" s="140">
        <v>0.96439850422342899</v>
      </c>
      <c r="U1492" s="44">
        <v>11648.011478034599</v>
      </c>
      <c r="V1492" s="45">
        <v>10819.676230372201</v>
      </c>
      <c r="W1492" s="99">
        <v>1.0110945493576999</v>
      </c>
      <c r="X1492" s="86">
        <v>10783.7691781471</v>
      </c>
      <c r="Y1492" s="44">
        <v>11052.908807600301</v>
      </c>
      <c r="Z1492" s="45">
        <v>10400.360145610501</v>
      </c>
      <c r="AA1492" s="46">
        <v>0.96444573078273899</v>
      </c>
      <c r="AB1492" s="139">
        <v>11738.1560124932</v>
      </c>
      <c r="AC1492" s="45">
        <v>10903.8756123684</v>
      </c>
      <c r="AD1492" s="99">
        <v>1.01113770447393</v>
      </c>
      <c r="AE1492" s="142">
        <v>10863.9351472819</v>
      </c>
      <c r="AF1492" s="44">
        <v>11135.075546491</v>
      </c>
      <c r="AG1492" s="45">
        <v>10478.049170382499</v>
      </c>
      <c r="AH1492" s="140">
        <v>0.96448009200460605</v>
      </c>
      <c r="AI1492" s="44">
        <v>11825.4168428255</v>
      </c>
      <c r="AJ1492" s="45">
        <v>10985.279077699101</v>
      </c>
      <c r="AK1492" s="46">
        <v>1.0111694269868301</v>
      </c>
    </row>
    <row r="1493" spans="1:37" x14ac:dyDescent="0.2">
      <c r="A1493" s="35" t="s">
        <v>5749</v>
      </c>
      <c r="B1493" s="35" t="s">
        <v>11596</v>
      </c>
      <c r="C1493" s="85" t="s">
        <v>960</v>
      </c>
      <c r="D1493" s="85" t="s">
        <v>13402</v>
      </c>
      <c r="E1493" s="85" t="s">
        <v>12900</v>
      </c>
      <c r="F1493" s="85" t="s">
        <v>313</v>
      </c>
      <c r="G1493" s="85" t="s">
        <v>313</v>
      </c>
      <c r="H1493" s="840">
        <v>1.02495784405313</v>
      </c>
      <c r="I1493" s="840">
        <v>1.0885021571381699</v>
      </c>
      <c r="J1493" s="86">
        <v>8665.0833333333303</v>
      </c>
      <c r="K1493" s="44">
        <v>8881.3451318740299</v>
      </c>
      <c r="L1493" s="45">
        <v>8356.1659397220592</v>
      </c>
      <c r="M1493" s="46">
        <v>0.96434917222054695</v>
      </c>
      <c r="N1493" s="139">
        <v>9431.9619001153296</v>
      </c>
      <c r="O1493" s="45">
        <v>8760.8345146319898</v>
      </c>
      <c r="P1493" s="99">
        <v>1.0110502320191599</v>
      </c>
      <c r="Q1493" s="86">
        <v>8740.7049026757504</v>
      </c>
      <c r="R1493" s="44">
        <v>8958.8540525511507</v>
      </c>
      <c r="S1493" s="45">
        <v>8429.5227339988905</v>
      </c>
      <c r="T1493" s="140">
        <v>0.96439850422342899</v>
      </c>
      <c r="U1493" s="44">
        <v>9514.2761414707293</v>
      </c>
      <c r="V1493" s="45">
        <v>8837.6790846395597</v>
      </c>
      <c r="W1493" s="99">
        <v>1.0110945493576999</v>
      </c>
      <c r="X1493" s="86">
        <v>8811.9368821077205</v>
      </c>
      <c r="Y1493" s="44">
        <v>9031.8638286173791</v>
      </c>
      <c r="Z1493" s="45">
        <v>8498.6349058757405</v>
      </c>
      <c r="AA1493" s="46">
        <v>0.96444573078273899</v>
      </c>
      <c r="AB1493" s="139">
        <v>9591.8123047396402</v>
      </c>
      <c r="AC1493" s="45">
        <v>8910.0816309435595</v>
      </c>
      <c r="AD1493" s="99">
        <v>1.01113770447393</v>
      </c>
      <c r="AE1493" s="142">
        <v>8882.5084830353298</v>
      </c>
      <c r="AF1493" s="44">
        <v>9104.1967445555201</v>
      </c>
      <c r="AG1493" s="45">
        <v>8567.0025989496007</v>
      </c>
      <c r="AH1493" s="140">
        <v>0.96448009200460605</v>
      </c>
      <c r="AI1493" s="44">
        <v>9668.6296445820408</v>
      </c>
      <c r="AJ1493" s="45">
        <v>8981.7210129964897</v>
      </c>
      <c r="AK1493" s="46">
        <v>1.0111694269868301</v>
      </c>
    </row>
    <row r="1494" spans="1:37" x14ac:dyDescent="0.2">
      <c r="A1494" s="35" t="s">
        <v>5748</v>
      </c>
      <c r="B1494" s="35" t="s">
        <v>11595</v>
      </c>
      <c r="C1494" s="85" t="s">
        <v>960</v>
      </c>
      <c r="D1494" s="85" t="s">
        <v>13402</v>
      </c>
      <c r="E1494" s="85" t="s">
        <v>12900</v>
      </c>
      <c r="F1494" s="85" t="s">
        <v>310</v>
      </c>
      <c r="G1494" s="85" t="s">
        <v>310</v>
      </c>
      <c r="H1494" s="840">
        <v>1.02401174312857</v>
      </c>
      <c r="I1494" s="840">
        <v>1.0852666134944899</v>
      </c>
      <c r="J1494" s="86">
        <v>6786</v>
      </c>
      <c r="K1494" s="44">
        <v>6948.9436888704804</v>
      </c>
      <c r="L1494" s="45">
        <v>6538.0328889137099</v>
      </c>
      <c r="M1494" s="46">
        <v>0.96345901693393798</v>
      </c>
      <c r="N1494" s="139">
        <v>7364.6192391735904</v>
      </c>
      <c r="O1494" s="45">
        <v>6840.5927739048502</v>
      </c>
      <c r="P1494" s="99">
        <v>1.0080449121581001</v>
      </c>
      <c r="Q1494" s="86">
        <v>6811.2830880248302</v>
      </c>
      <c r="R1494" s="44">
        <v>6974.83386791046</v>
      </c>
      <c r="S1494" s="45">
        <v>6562.7278121216896</v>
      </c>
      <c r="T1494" s="140">
        <v>0.96350830340026095</v>
      </c>
      <c r="U1494" s="44">
        <v>7392.0581304929701</v>
      </c>
      <c r="V1494" s="45">
        <v>6866.38022282576</v>
      </c>
      <c r="W1494" s="99">
        <v>1.00808909776453</v>
      </c>
      <c r="X1494" s="86">
        <v>6832.6593312611103</v>
      </c>
      <c r="Y1494" s="44">
        <v>6996.72339200839</v>
      </c>
      <c r="Z1494" s="45">
        <v>6583.6463851096996</v>
      </c>
      <c r="AA1494" s="46">
        <v>0.96355548636646904</v>
      </c>
      <c r="AB1494" s="139">
        <v>7415.25705359925</v>
      </c>
      <c r="AC1494" s="45">
        <v>6888.2233683150398</v>
      </c>
      <c r="AD1494" s="99">
        <v>1.0081321246033299</v>
      </c>
      <c r="AE1494" s="142">
        <v>6853.4735555061397</v>
      </c>
      <c r="AF1494" s="44">
        <v>7018.0374020594099</v>
      </c>
      <c r="AG1494" s="45">
        <v>6603.93732142525</v>
      </c>
      <c r="AH1494" s="140">
        <v>0.96358981587075498</v>
      </c>
      <c r="AI1494" s="44">
        <v>7437.84603625816</v>
      </c>
      <c r="AJ1494" s="45">
        <v>6909.4236195847698</v>
      </c>
      <c r="AK1494" s="46">
        <v>1.0081637528219101</v>
      </c>
    </row>
    <row r="1495" spans="1:37" x14ac:dyDescent="0.2">
      <c r="A1495" s="35" t="s">
        <v>5747</v>
      </c>
      <c r="B1495" s="35" t="s">
        <v>11594</v>
      </c>
      <c r="C1495" s="85" t="s">
        <v>960</v>
      </c>
      <c r="D1495" s="85" t="s">
        <v>13402</v>
      </c>
      <c r="E1495" s="85" t="s">
        <v>12900</v>
      </c>
      <c r="F1495" s="85" t="s">
        <v>310</v>
      </c>
      <c r="G1495" s="85" t="s">
        <v>310</v>
      </c>
      <c r="H1495" s="840">
        <v>1.02401174312857</v>
      </c>
      <c r="I1495" s="840">
        <v>1.0852666134944899</v>
      </c>
      <c r="J1495" s="86">
        <v>30517.416666666701</v>
      </c>
      <c r="K1495" s="44">
        <v>31250.193036614201</v>
      </c>
      <c r="L1495" s="45">
        <v>29402.280261030101</v>
      </c>
      <c r="M1495" s="46">
        <v>0.96345901693393798</v>
      </c>
      <c r="N1495" s="139">
        <v>33119.5334384335</v>
      </c>
      <c r="O1495" s="45">
        <v>30762.926603042099</v>
      </c>
      <c r="P1495" s="99">
        <v>1.0080449121581001</v>
      </c>
      <c r="Q1495" s="86">
        <v>30627.923823409299</v>
      </c>
      <c r="R1495" s="44">
        <v>31363.353662818499</v>
      </c>
      <c r="S1495" s="45">
        <v>29510.258919765602</v>
      </c>
      <c r="T1495" s="140">
        <v>0.96350830340026095</v>
      </c>
      <c r="U1495" s="44">
        <v>33239.463166198497</v>
      </c>
      <c r="V1495" s="45">
        <v>30875.6760935415</v>
      </c>
      <c r="W1495" s="99">
        <v>1.00808909776453</v>
      </c>
      <c r="X1495" s="86">
        <v>30741.0891556596</v>
      </c>
      <c r="Y1495" s="44">
        <v>31479.236291957801</v>
      </c>
      <c r="Z1495" s="45">
        <v>29620.745112816501</v>
      </c>
      <c r="AA1495" s="46">
        <v>0.96355548636646904</v>
      </c>
      <c r="AB1495" s="139">
        <v>33362.277723094703</v>
      </c>
      <c r="AC1495" s="45">
        <v>30991.079523115499</v>
      </c>
      <c r="AD1495" s="99">
        <v>1.0081321246033299</v>
      </c>
      <c r="AE1495" s="142">
        <v>30856.3552936325</v>
      </c>
      <c r="AF1495" s="44">
        <v>31597.270170827102</v>
      </c>
      <c r="AG1495" s="45">
        <v>29732.869715833898</v>
      </c>
      <c r="AH1495" s="140">
        <v>0.96358981587075498</v>
      </c>
      <c r="AI1495" s="44">
        <v>33487.372214303199</v>
      </c>
      <c r="AJ1495" s="45">
        <v>31108.258951234598</v>
      </c>
      <c r="AK1495" s="46">
        <v>1.0081637528219101</v>
      </c>
    </row>
    <row r="1496" spans="1:37" x14ac:dyDescent="0.2">
      <c r="A1496" s="35" t="s">
        <v>5746</v>
      </c>
      <c r="B1496" s="35" t="s">
        <v>11593</v>
      </c>
      <c r="C1496" s="85" t="s">
        <v>960</v>
      </c>
      <c r="D1496" s="85" t="s">
        <v>13402</v>
      </c>
      <c r="E1496" s="85" t="s">
        <v>12900</v>
      </c>
      <c r="F1496" s="85" t="s">
        <v>307</v>
      </c>
      <c r="G1496" s="85" t="s">
        <v>307</v>
      </c>
      <c r="H1496" s="840">
        <v>1.02219178328115</v>
      </c>
      <c r="I1496" s="840">
        <v>1.09380494572312</v>
      </c>
      <c r="J1496" s="86">
        <v>19631.583333333299</v>
      </c>
      <c r="K1496" s="44">
        <v>20067.243176132401</v>
      </c>
      <c r="L1496" s="45">
        <v>18880.610025019399</v>
      </c>
      <c r="M1496" s="46">
        <v>0.96174667648742995</v>
      </c>
      <c r="N1496" s="139">
        <v>21473.122942375601</v>
      </c>
      <c r="O1496" s="45">
        <v>19945.211675229501</v>
      </c>
      <c r="P1496" s="99">
        <v>1.01597570285447</v>
      </c>
      <c r="Q1496" s="86">
        <v>19927.6956517006</v>
      </c>
      <c r="R1496" s="44">
        <v>20369.926754895801</v>
      </c>
      <c r="S1496" s="45">
        <v>19166.3754831892</v>
      </c>
      <c r="T1496" s="140">
        <v>0.96179587535769695</v>
      </c>
      <c r="U1496" s="44">
        <v>21797.012060695299</v>
      </c>
      <c r="V1496" s="45">
        <v>20246.942040791499</v>
      </c>
      <c r="W1496" s="99">
        <v>1.01602023609105</v>
      </c>
      <c r="X1496" s="86">
        <v>20210.164920282499</v>
      </c>
      <c r="Y1496" s="44">
        <v>20658.6645202697</v>
      </c>
      <c r="Z1496" s="45">
        <v>19439.005141380399</v>
      </c>
      <c r="AA1496" s="46">
        <v>0.96184297446636702</v>
      </c>
      <c r="AB1496" s="139">
        <v>22105.978343685001</v>
      </c>
      <c r="AC1496" s="45">
        <v>20534.812954667199</v>
      </c>
      <c r="AD1496" s="99">
        <v>1.0160636014433899</v>
      </c>
      <c r="AE1496" s="142">
        <v>20477.080410353301</v>
      </c>
      <c r="AF1496" s="44">
        <v>20931.503341050498</v>
      </c>
      <c r="AG1496" s="45">
        <v>19696.437648927</v>
      </c>
      <c r="AH1496" s="140">
        <v>0.96187724295736898</v>
      </c>
      <c r="AI1496" s="44">
        <v>22397.9318268145</v>
      </c>
      <c r="AJ1496" s="45">
        <v>20806.668817777401</v>
      </c>
      <c r="AK1496" s="46">
        <v>1.0160954784968901</v>
      </c>
    </row>
    <row r="1497" spans="1:37" x14ac:dyDescent="0.2">
      <c r="A1497" s="35" t="s">
        <v>5745</v>
      </c>
      <c r="B1497" s="35" t="s">
        <v>11592</v>
      </c>
      <c r="C1497" s="85" t="s">
        <v>960</v>
      </c>
      <c r="D1497" s="85" t="s">
        <v>13402</v>
      </c>
      <c r="E1497" s="85" t="s">
        <v>12900</v>
      </c>
      <c r="F1497" s="85" t="s">
        <v>307</v>
      </c>
      <c r="G1497" s="85" t="s">
        <v>307</v>
      </c>
      <c r="H1497" s="840">
        <v>1.02219178328115</v>
      </c>
      <c r="I1497" s="840">
        <v>1.09380494572312</v>
      </c>
      <c r="J1497" s="86">
        <v>4506.9166666666697</v>
      </c>
      <c r="K1497" s="44">
        <v>4606.9331845995202</v>
      </c>
      <c r="L1497" s="45">
        <v>4334.5121253724701</v>
      </c>
      <c r="M1497" s="46">
        <v>0.96174667648742995</v>
      </c>
      <c r="N1497" s="139">
        <v>4929.6877399619698</v>
      </c>
      <c r="O1497" s="45">
        <v>4578.9178281232098</v>
      </c>
      <c r="P1497" s="99">
        <v>1.01597570285448</v>
      </c>
      <c r="Q1497" s="86">
        <v>4577.4561146264105</v>
      </c>
      <c r="R1497" s="44">
        <v>4679.0380287011503</v>
      </c>
      <c r="S1497" s="45">
        <v>4402.5784106785504</v>
      </c>
      <c r="T1497" s="140">
        <v>0.96179587535769695</v>
      </c>
      <c r="U1497" s="44">
        <v>5006.8441370089104</v>
      </c>
      <c r="V1497" s="45">
        <v>4650.7880422791504</v>
      </c>
      <c r="W1497" s="99">
        <v>1.01602023609105</v>
      </c>
      <c r="X1497" s="86">
        <v>4641.2336036769702</v>
      </c>
      <c r="Y1497" s="44">
        <v>4744.2308539669502</v>
      </c>
      <c r="Z1497" s="45">
        <v>4464.1379345539199</v>
      </c>
      <c r="AA1497" s="46">
        <v>0.96184297446636702</v>
      </c>
      <c r="AB1497" s="139">
        <v>5076.6042699582204</v>
      </c>
      <c r="AC1497" s="45">
        <v>4715.7885304921201</v>
      </c>
      <c r="AD1497" s="99">
        <v>1.0160636014433899</v>
      </c>
      <c r="AE1497" s="142">
        <v>4704.1171992801601</v>
      </c>
      <c r="AF1497" s="44">
        <v>4808.5099486956997</v>
      </c>
      <c r="AG1497" s="45">
        <v>4524.7832821919401</v>
      </c>
      <c r="AH1497" s="140">
        <v>0.96187724295736898</v>
      </c>
      <c r="AI1497" s="44">
        <v>5145.3866578338402</v>
      </c>
      <c r="AJ1497" s="45">
        <v>4779.8322165080499</v>
      </c>
      <c r="AK1497" s="46">
        <v>1.0160954784968901</v>
      </c>
    </row>
    <row r="1498" spans="1:37" x14ac:dyDescent="0.2">
      <c r="A1498" s="35" t="s">
        <v>5744</v>
      </c>
      <c r="B1498" s="35" t="s">
        <v>11591</v>
      </c>
      <c r="C1498" s="85" t="s">
        <v>960</v>
      </c>
      <c r="D1498" s="85" t="s">
        <v>13402</v>
      </c>
      <c r="E1498" s="85" t="s">
        <v>12900</v>
      </c>
      <c r="F1498" s="85" t="s">
        <v>308</v>
      </c>
      <c r="G1498" s="85" t="s">
        <v>308</v>
      </c>
      <c r="H1498" s="840">
        <v>1.0215872032872699</v>
      </c>
      <c r="I1498" s="840">
        <v>1.0940935224108801</v>
      </c>
      <c r="J1498" s="86">
        <v>6953</v>
      </c>
      <c r="K1498" s="44">
        <v>7103.0958244563999</v>
      </c>
      <c r="L1498" s="45">
        <v>6683.0695703839001</v>
      </c>
      <c r="M1498" s="46">
        <v>0.961177847027743</v>
      </c>
      <c r="N1498" s="139">
        <v>7607.2322613228298</v>
      </c>
      <c r="O1498" s="45">
        <v>7065.9427658421801</v>
      </c>
      <c r="P1498" s="99">
        <v>1.0162437459862199</v>
      </c>
      <c r="Q1498" s="86">
        <v>6957.0232019504001</v>
      </c>
      <c r="R1498" s="44">
        <v>7107.2058760851696</v>
      </c>
      <c r="S1498" s="45">
        <v>6687.2786582130002</v>
      </c>
      <c r="T1498" s="140">
        <v>0.96122701679911404</v>
      </c>
      <c r="U1498" s="44">
        <v>7611.6340205161096</v>
      </c>
      <c r="V1498" s="45">
        <v>7070.3412201621904</v>
      </c>
      <c r="W1498" s="99">
        <v>1.01628829097192</v>
      </c>
      <c r="X1498" s="86">
        <v>6962.5673179811101</v>
      </c>
      <c r="Y1498" s="44">
        <v>7112.8696740756905</v>
      </c>
      <c r="Z1498" s="45">
        <v>6692.9355490846101</v>
      </c>
      <c r="AA1498" s="46">
        <v>0.96127408805080095</v>
      </c>
      <c r="AB1498" s="139">
        <v>7617.69980195281</v>
      </c>
      <c r="AC1498" s="45">
        <v>7076.2776542117199</v>
      </c>
      <c r="AD1498" s="99">
        <v>1.0163316677652701</v>
      </c>
      <c r="AE1498" s="142">
        <v>6981.8169939665904</v>
      </c>
      <c r="AF1498" s="44">
        <v>7132.5348967298796</v>
      </c>
      <c r="AG1498" s="45">
        <v>6711.6788786364104</v>
      </c>
      <c r="AH1498" s="140">
        <v>0.96130833627354795</v>
      </c>
      <c r="AI1498" s="44">
        <v>7638.76074775703</v>
      </c>
      <c r="AJ1498" s="45">
        <v>7096.0643279814003</v>
      </c>
      <c r="AK1498" s="46">
        <v>1.01636355322884</v>
      </c>
    </row>
    <row r="1499" spans="1:37" x14ac:dyDescent="0.2">
      <c r="A1499" s="35" t="s">
        <v>5743</v>
      </c>
      <c r="B1499" s="35" t="s">
        <v>11590</v>
      </c>
      <c r="C1499" s="85" t="s">
        <v>960</v>
      </c>
      <c r="D1499" s="85" t="s">
        <v>13402</v>
      </c>
      <c r="E1499" s="85" t="s">
        <v>12900</v>
      </c>
      <c r="F1499" s="85" t="s">
        <v>308</v>
      </c>
      <c r="G1499" s="85" t="s">
        <v>308</v>
      </c>
      <c r="H1499" s="840">
        <v>1.0215872032872699</v>
      </c>
      <c r="I1499" s="840">
        <v>1.0940935224108801</v>
      </c>
      <c r="J1499" s="86">
        <v>12411.166666666701</v>
      </c>
      <c r="K1499" s="44">
        <v>12679.0890445322</v>
      </c>
      <c r="L1499" s="45">
        <v>11929.338455769201</v>
      </c>
      <c r="M1499" s="46">
        <v>0.961177847027743</v>
      </c>
      <c r="N1499" s="139">
        <v>13578.9770555618</v>
      </c>
      <c r="O1499" s="45">
        <v>12612.7705053926</v>
      </c>
      <c r="P1499" s="99">
        <v>1.0162437459862199</v>
      </c>
      <c r="Q1499" s="86">
        <v>12405.228592564999</v>
      </c>
      <c r="R1499" s="44">
        <v>12673.022784017799</v>
      </c>
      <c r="S1499" s="45">
        <v>11924.240872742401</v>
      </c>
      <c r="T1499" s="140">
        <v>0.96122701679911404</v>
      </c>
      <c r="U1499" s="44">
        <v>13572.4802471516</v>
      </c>
      <c r="V1499" s="45">
        <v>12607.288565454</v>
      </c>
      <c r="W1499" s="99">
        <v>1.01628829097192</v>
      </c>
      <c r="X1499" s="86">
        <v>12405.879569932</v>
      </c>
      <c r="Y1499" s="44">
        <v>12673.6878141656</v>
      </c>
      <c r="Z1499" s="45">
        <v>11925.4505700545</v>
      </c>
      <c r="AA1499" s="46">
        <v>0.96127408805080095</v>
      </c>
      <c r="AB1499" s="139">
        <v>13573.192477272099</v>
      </c>
      <c r="AC1499" s="45">
        <v>12608.4882734041</v>
      </c>
      <c r="AD1499" s="99">
        <v>1.0163316677652701</v>
      </c>
      <c r="AE1499" s="142">
        <v>12413.9383836948</v>
      </c>
      <c r="AF1499" s="44">
        <v>12681.920595179299</v>
      </c>
      <c r="AG1499" s="45">
        <v>11933.622454232</v>
      </c>
      <c r="AH1499" s="140">
        <v>0.96130833627354795</v>
      </c>
      <c r="AI1499" s="44">
        <v>13582.009573208201</v>
      </c>
      <c r="AJ1499" s="45">
        <v>12617.074525216</v>
      </c>
      <c r="AK1499" s="46">
        <v>1.01636355322884</v>
      </c>
    </row>
    <row r="1500" spans="1:37" x14ac:dyDescent="0.2">
      <c r="A1500" s="35" t="s">
        <v>5742</v>
      </c>
      <c r="B1500" s="35" t="s">
        <v>11589</v>
      </c>
      <c r="C1500" s="85" t="s">
        <v>960</v>
      </c>
      <c r="D1500" s="85" t="s">
        <v>13402</v>
      </c>
      <c r="E1500" s="85" t="s">
        <v>12900</v>
      </c>
      <c r="F1500" s="85" t="s">
        <v>313</v>
      </c>
      <c r="G1500" s="85" t="s">
        <v>313</v>
      </c>
      <c r="H1500" s="840">
        <v>1.02495784405313</v>
      </c>
      <c r="I1500" s="840">
        <v>1.0885021571381699</v>
      </c>
      <c r="J1500" s="86">
        <v>3581.1666666666702</v>
      </c>
      <c r="K1500" s="44">
        <v>3670.5448658616001</v>
      </c>
      <c r="L1500" s="45">
        <v>3453.4951105838099</v>
      </c>
      <c r="M1500" s="46">
        <v>0.96434917222054695</v>
      </c>
      <c r="N1500" s="139">
        <v>3898.10764173797</v>
      </c>
      <c r="O1500" s="45">
        <v>3620.7393892325999</v>
      </c>
      <c r="P1500" s="99">
        <v>1.0110502320191599</v>
      </c>
      <c r="Q1500" s="86">
        <v>3614.1305222066399</v>
      </c>
      <c r="R1500" s="44">
        <v>3704.3314281675298</v>
      </c>
      <c r="S1500" s="45">
        <v>3485.4620696843299</v>
      </c>
      <c r="T1500" s="140">
        <v>0.96439850422342899</v>
      </c>
      <c r="U1500" s="44">
        <v>3933.9888696008302</v>
      </c>
      <c r="V1500" s="45">
        <v>3654.22767167043</v>
      </c>
      <c r="W1500" s="99">
        <v>1.0110945493576999</v>
      </c>
      <c r="X1500" s="86">
        <v>3644.8244756819399</v>
      </c>
      <c r="Y1500" s="44">
        <v>3735.7914365470401</v>
      </c>
      <c r="Z1500" s="45">
        <v>3515.23540502388</v>
      </c>
      <c r="AA1500" s="46">
        <v>0.96444573078273899</v>
      </c>
      <c r="AB1500" s="139">
        <v>3967.39930416979</v>
      </c>
      <c r="AC1500" s="45">
        <v>3685.4194535514398</v>
      </c>
      <c r="AD1500" s="99">
        <v>1.01113770447393</v>
      </c>
      <c r="AE1500" s="142">
        <v>3675.3806013547401</v>
      </c>
      <c r="AF1500" s="44">
        <v>3767.1101772392499</v>
      </c>
      <c r="AG1500" s="45">
        <v>3544.8314205465599</v>
      </c>
      <c r="AH1500" s="140">
        <v>0.96448009200460605</v>
      </c>
      <c r="AI1500" s="44">
        <v>4000.6597128784201</v>
      </c>
      <c r="AJ1500" s="45">
        <v>3716.4324966303898</v>
      </c>
      <c r="AK1500" s="46">
        <v>1.0111694269868301</v>
      </c>
    </row>
    <row r="1501" spans="1:37" x14ac:dyDescent="0.2">
      <c r="A1501" s="35" t="s">
        <v>5741</v>
      </c>
      <c r="B1501" s="35" t="s">
        <v>11588</v>
      </c>
      <c r="C1501" s="85" t="s">
        <v>960</v>
      </c>
      <c r="D1501" s="85" t="s">
        <v>13402</v>
      </c>
      <c r="E1501" s="85" t="s">
        <v>12900</v>
      </c>
      <c r="F1501" s="85" t="s">
        <v>313</v>
      </c>
      <c r="G1501" s="85" t="s">
        <v>313</v>
      </c>
      <c r="H1501" s="840">
        <v>1.02495784405313</v>
      </c>
      <c r="I1501" s="840">
        <v>1.0885021571381699</v>
      </c>
      <c r="J1501" s="86">
        <v>9694.4166666666697</v>
      </c>
      <c r="K1501" s="44">
        <v>9936.36840601939</v>
      </c>
      <c r="L1501" s="45">
        <v>9348.8026876610693</v>
      </c>
      <c r="M1501" s="46">
        <v>0.96434917222054695</v>
      </c>
      <c r="N1501" s="139">
        <v>10552.3934538629</v>
      </c>
      <c r="O1501" s="45">
        <v>9801.5422201237106</v>
      </c>
      <c r="P1501" s="99">
        <v>1.0110502320191599</v>
      </c>
      <c r="Q1501" s="86">
        <v>9774.0912021536606</v>
      </c>
      <c r="R1501" s="44">
        <v>10018.0314461381</v>
      </c>
      <c r="S1501" s="45">
        <v>9426.1189355003698</v>
      </c>
      <c r="T1501" s="140">
        <v>0.96439850422342899</v>
      </c>
      <c r="U1501" s="44">
        <v>10639.119357609499</v>
      </c>
      <c r="V1501" s="45">
        <v>9882.5303394225994</v>
      </c>
      <c r="W1501" s="99">
        <v>1.0110945493576999</v>
      </c>
      <c r="X1501" s="86">
        <v>9853.0232544272294</v>
      </c>
      <c r="Y1501" s="44">
        <v>10098.933472263099</v>
      </c>
      <c r="Z1501" s="45">
        <v>9502.7062130353897</v>
      </c>
      <c r="AA1501" s="46">
        <v>0.96444573078273899</v>
      </c>
      <c r="AB1501" s="139">
        <v>10725.0370667766</v>
      </c>
      <c r="AC1501" s="45">
        <v>9962.7633156098109</v>
      </c>
      <c r="AD1501" s="99">
        <v>1.01113770447393</v>
      </c>
      <c r="AE1501" s="142">
        <v>9934.7664577678697</v>
      </c>
      <c r="AF1501" s="44">
        <v>10182.7168097251</v>
      </c>
      <c r="AG1501" s="45">
        <v>9581.8844672322302</v>
      </c>
      <c r="AH1501" s="140">
        <v>0.96448009200460605</v>
      </c>
      <c r="AI1501" s="44">
        <v>10814.0147199443</v>
      </c>
      <c r="AJ1501" s="45">
        <v>10045.7321063491</v>
      </c>
      <c r="AK1501" s="46">
        <v>1.0111694269868301</v>
      </c>
    </row>
    <row r="1502" spans="1:37" x14ac:dyDescent="0.2">
      <c r="A1502" s="35" t="s">
        <v>5740</v>
      </c>
      <c r="B1502" s="35" t="s">
        <v>11587</v>
      </c>
      <c r="C1502" s="85" t="s">
        <v>960</v>
      </c>
      <c r="D1502" s="85" t="s">
        <v>13402</v>
      </c>
      <c r="E1502" s="85" t="s">
        <v>12900</v>
      </c>
      <c r="F1502" s="85" t="s">
        <v>310</v>
      </c>
      <c r="G1502" s="85" t="s">
        <v>310</v>
      </c>
      <c r="H1502" s="840">
        <v>1.02401174312857</v>
      </c>
      <c r="I1502" s="840">
        <v>1.0852666134944899</v>
      </c>
      <c r="J1502" s="86">
        <v>18008.916666666701</v>
      </c>
      <c r="K1502" s="44">
        <v>18441.342147690499</v>
      </c>
      <c r="L1502" s="45">
        <v>17350.8531477119</v>
      </c>
      <c r="M1502" s="46">
        <v>0.96345901693393798</v>
      </c>
      <c r="N1502" s="139">
        <v>19544.4760035377</v>
      </c>
      <c r="O1502" s="45">
        <v>18153.796819312502</v>
      </c>
      <c r="P1502" s="99">
        <v>1.0080449121581001</v>
      </c>
      <c r="Q1502" s="86">
        <v>18048.5512235844</v>
      </c>
      <c r="R1502" s="44">
        <v>18481.928399408</v>
      </c>
      <c r="S1502" s="45">
        <v>17389.928968268501</v>
      </c>
      <c r="T1502" s="140">
        <v>0.96350830340026095</v>
      </c>
      <c r="U1502" s="44">
        <v>19587.490064901202</v>
      </c>
      <c r="V1502" s="45">
        <v>18194.547718940099</v>
      </c>
      <c r="W1502" s="99">
        <v>1.00808909776453</v>
      </c>
      <c r="X1502" s="86">
        <v>18091.007338786199</v>
      </c>
      <c r="Y1502" s="44">
        <v>18525.403959942199</v>
      </c>
      <c r="Z1502" s="45">
        <v>17431.689375183501</v>
      </c>
      <c r="AA1502" s="46">
        <v>0.96355548636647004</v>
      </c>
      <c r="AB1502" s="139">
        <v>19633.566269268402</v>
      </c>
      <c r="AC1502" s="45">
        <v>18238.125664665</v>
      </c>
      <c r="AD1502" s="99">
        <v>1.0081321246033299</v>
      </c>
      <c r="AE1502" s="142">
        <v>18139.8694202974</v>
      </c>
      <c r="AF1502" s="44">
        <v>18575.439305203399</v>
      </c>
      <c r="AG1502" s="45">
        <v>17479.3934346239</v>
      </c>
      <c r="AH1502" s="140">
        <v>0.96358981587075498</v>
      </c>
      <c r="AI1502" s="44">
        <v>19686.594654998298</v>
      </c>
      <c r="AJ1502" s="45">
        <v>18287.958830466399</v>
      </c>
      <c r="AK1502" s="46">
        <v>1.0081637528219101</v>
      </c>
    </row>
    <row r="1503" spans="1:37" x14ac:dyDescent="0.2">
      <c r="A1503" s="35" t="s">
        <v>5739</v>
      </c>
      <c r="B1503" s="35" t="s">
        <v>11586</v>
      </c>
      <c r="C1503" s="85" t="s">
        <v>960</v>
      </c>
      <c r="D1503" s="85" t="s">
        <v>13402</v>
      </c>
      <c r="E1503" s="85" t="s">
        <v>12900</v>
      </c>
      <c r="F1503" s="85" t="s">
        <v>309</v>
      </c>
      <c r="G1503" s="85" t="s">
        <v>309</v>
      </c>
      <c r="H1503" s="840">
        <v>1.0211746561286901</v>
      </c>
      <c r="I1503" s="840">
        <v>1.0864821784807499</v>
      </c>
      <c r="J1503" s="86">
        <v>5766.6666666666697</v>
      </c>
      <c r="K1503" s="44">
        <v>5888.7738503421397</v>
      </c>
      <c r="L1503" s="45">
        <v>5540.5539075781498</v>
      </c>
      <c r="M1503" s="46">
        <v>0.96078969495574895</v>
      </c>
      <c r="N1503" s="139">
        <v>6265.3805625723298</v>
      </c>
      <c r="O1503" s="45">
        <v>5819.5699750671101</v>
      </c>
      <c r="P1503" s="99">
        <v>1.0091739841156799</v>
      </c>
      <c r="Q1503" s="86">
        <v>5800.03395339081</v>
      </c>
      <c r="R1503" s="44">
        <v>5922.8476778886097</v>
      </c>
      <c r="S1503" s="45">
        <v>5572.89792398809</v>
      </c>
      <c r="T1503" s="140">
        <v>0.96083884487091098</v>
      </c>
      <c r="U1503" s="44">
        <v>6301.6335249423701</v>
      </c>
      <c r="V1503" s="45">
        <v>5853.4999378142602</v>
      </c>
      <c r="W1503" s="99">
        <v>1.0092182192126999</v>
      </c>
      <c r="X1503" s="86">
        <v>5832.0442548255496</v>
      </c>
      <c r="Y1503" s="44">
        <v>5955.5357864488096</v>
      </c>
      <c r="Z1503" s="45">
        <v>5603.9290758056204</v>
      </c>
      <c r="AA1503" s="46">
        <v>0.96088589711383299</v>
      </c>
      <c r="AB1503" s="139">
        <v>6336.4121469790098</v>
      </c>
      <c r="AC1503" s="45">
        <v>5886.0565327146296</v>
      </c>
      <c r="AD1503" s="99">
        <v>1.0092612942441901</v>
      </c>
      <c r="AE1503" s="142">
        <v>5865.13936739777</v>
      </c>
      <c r="AF1503" s="44">
        <v>5989.3316766492899</v>
      </c>
      <c r="AG1503" s="45">
        <v>5635.9304922216597</v>
      </c>
      <c r="AH1503" s="140">
        <v>0.96092013150613298</v>
      </c>
      <c r="AI1503" s="44">
        <v>6372.3693969835404</v>
      </c>
      <c r="AJ1503" s="45">
        <v>5919.6438605480398</v>
      </c>
      <c r="AK1503" s="46">
        <v>1.0092929578883101</v>
      </c>
    </row>
    <row r="1504" spans="1:37" x14ac:dyDescent="0.2">
      <c r="A1504" s="35" t="s">
        <v>5738</v>
      </c>
      <c r="B1504" s="35" t="s">
        <v>11585</v>
      </c>
      <c r="C1504" s="85" t="s">
        <v>960</v>
      </c>
      <c r="D1504" s="85" t="s">
        <v>13402</v>
      </c>
      <c r="E1504" s="85" t="s">
        <v>12900</v>
      </c>
      <c r="F1504" s="85" t="s">
        <v>309</v>
      </c>
      <c r="G1504" s="85" t="s">
        <v>309</v>
      </c>
      <c r="H1504" s="840">
        <v>1.0211746561286901</v>
      </c>
      <c r="I1504" s="840">
        <v>1.0864821784807499</v>
      </c>
      <c r="J1504" s="86">
        <v>15641.833333333299</v>
      </c>
      <c r="K1504" s="44">
        <v>15973.043775389</v>
      </c>
      <c r="L1504" s="45">
        <v>15028.512276882</v>
      </c>
      <c r="M1504" s="46">
        <v>0.96078969495574895</v>
      </c>
      <c r="N1504" s="139">
        <v>16994.573155432801</v>
      </c>
      <c r="O1504" s="45">
        <v>15785.331263873501</v>
      </c>
      <c r="P1504" s="99">
        <v>1.0091739841156799</v>
      </c>
      <c r="Q1504" s="86">
        <v>15710.5008339703</v>
      </c>
      <c r="R1504" s="44">
        <v>16043.1652867392</v>
      </c>
      <c r="S1504" s="45">
        <v>15095.2594736556</v>
      </c>
      <c r="T1504" s="140">
        <v>0.96083884487091098</v>
      </c>
      <c r="U1504" s="44">
        <v>17069.1791711158</v>
      </c>
      <c r="V1504" s="45">
        <v>15855.3236745992</v>
      </c>
      <c r="W1504" s="99">
        <v>1.0092182192126999</v>
      </c>
      <c r="X1504" s="86">
        <v>15786.9832100397</v>
      </c>
      <c r="Y1504" s="44">
        <v>16121.267150821701</v>
      </c>
      <c r="Z1504" s="45">
        <v>15169.489524500001</v>
      </c>
      <c r="AA1504" s="46">
        <v>0.96088589711383299</v>
      </c>
      <c r="AB1504" s="139">
        <v>17152.2759096829</v>
      </c>
      <c r="AC1504" s="45">
        <v>15933.191106775899</v>
      </c>
      <c r="AD1504" s="99">
        <v>1.0092612942441901</v>
      </c>
      <c r="AE1504" s="142">
        <v>15866.410726461399</v>
      </c>
      <c r="AF1504" s="44">
        <v>16202.376517590899</v>
      </c>
      <c r="AG1504" s="45">
        <v>15246.3534818016</v>
      </c>
      <c r="AH1504" s="140">
        <v>0.96092013150613298</v>
      </c>
      <c r="AI1504" s="44">
        <v>17238.5724907562</v>
      </c>
      <c r="AJ1504" s="45">
        <v>16013.856613181</v>
      </c>
      <c r="AK1504" s="46">
        <v>1.0092929578883101</v>
      </c>
    </row>
    <row r="1505" spans="1:37" x14ac:dyDescent="0.2">
      <c r="A1505" s="35" t="s">
        <v>5737</v>
      </c>
      <c r="B1505" s="35" t="s">
        <v>11584</v>
      </c>
      <c r="C1505" s="85" t="s">
        <v>960</v>
      </c>
      <c r="D1505" s="85" t="s">
        <v>13402</v>
      </c>
      <c r="E1505" s="85" t="s">
        <v>12900</v>
      </c>
      <c r="F1505" s="85" t="s">
        <v>313</v>
      </c>
      <c r="G1505" s="85" t="s">
        <v>313</v>
      </c>
      <c r="H1505" s="840">
        <v>1.02495784405313</v>
      </c>
      <c r="I1505" s="840">
        <v>1.0885021571381699</v>
      </c>
      <c r="J1505" s="86">
        <v>9794.8333333333303</v>
      </c>
      <c r="K1505" s="44">
        <v>10039.291256193101</v>
      </c>
      <c r="L1505" s="45">
        <v>9445.6394170382191</v>
      </c>
      <c r="M1505" s="46">
        <v>0.96434917222054695</v>
      </c>
      <c r="N1505" s="139">
        <v>10661.6972121422</v>
      </c>
      <c r="O1505" s="45">
        <v>9903.0685142556395</v>
      </c>
      <c r="P1505" s="99">
        <v>1.0110502320191599</v>
      </c>
      <c r="Q1505" s="86">
        <v>9887.1972720798203</v>
      </c>
      <c r="R1505" s="44">
        <v>10133.960399718901</v>
      </c>
      <c r="S1505" s="45">
        <v>9535.1982601557393</v>
      </c>
      <c r="T1505" s="140">
        <v>0.96439850422342899</v>
      </c>
      <c r="U1505" s="44">
        <v>10762.235558709501</v>
      </c>
      <c r="V1505" s="45">
        <v>9996.8912702242105</v>
      </c>
      <c r="W1505" s="99">
        <v>1.0110945493576999</v>
      </c>
      <c r="X1505" s="86">
        <v>9974.7197463228204</v>
      </c>
      <c r="Y1505" s="44">
        <v>10223.667246225201</v>
      </c>
      <c r="Z1505" s="45">
        <v>9620.0758750953191</v>
      </c>
      <c r="AA1505" s="46">
        <v>0.96444573078273899</v>
      </c>
      <c r="AB1505" s="139">
        <v>10857.5039607211</v>
      </c>
      <c r="AC1505" s="45">
        <v>10085.8152270676</v>
      </c>
      <c r="AD1505" s="99">
        <v>1.01113770447393</v>
      </c>
      <c r="AE1505" s="142">
        <v>10064.5972510869</v>
      </c>
      <c r="AF1505" s="44">
        <v>10315.787899737101</v>
      </c>
      <c r="AG1505" s="45">
        <v>9707.1036827176304</v>
      </c>
      <c r="AH1505" s="140">
        <v>0.96448009200460605</v>
      </c>
      <c r="AI1505" s="44">
        <v>10955.335818535001</v>
      </c>
      <c r="AJ1505" s="45">
        <v>10177.013035234801</v>
      </c>
      <c r="AK1505" s="46">
        <v>1.0111694269868301</v>
      </c>
    </row>
    <row r="1506" spans="1:37" x14ac:dyDescent="0.2">
      <c r="A1506" s="35" t="s">
        <v>5736</v>
      </c>
      <c r="B1506" s="35" t="s">
        <v>11583</v>
      </c>
      <c r="C1506" s="85" t="s">
        <v>960</v>
      </c>
      <c r="D1506" s="85" t="s">
        <v>13402</v>
      </c>
      <c r="E1506" s="85" t="s">
        <v>12900</v>
      </c>
      <c r="F1506" s="85" t="s">
        <v>313</v>
      </c>
      <c r="G1506" s="85" t="s">
        <v>313</v>
      </c>
      <c r="H1506" s="840">
        <v>1.02495784405313</v>
      </c>
      <c r="I1506" s="840">
        <v>1.0885021571381699</v>
      </c>
      <c r="J1506" s="86">
        <v>7342.3333333333303</v>
      </c>
      <c r="K1506" s="44">
        <v>7525.5821436527604</v>
      </c>
      <c r="L1506" s="45">
        <v>7080.5730721673299</v>
      </c>
      <c r="M1506" s="46">
        <v>0.96434917222054695</v>
      </c>
      <c r="N1506" s="139">
        <v>7992.1456717608198</v>
      </c>
      <c r="O1506" s="45">
        <v>7423.4678202286595</v>
      </c>
      <c r="P1506" s="99">
        <v>1.0110502320191599</v>
      </c>
      <c r="Q1506" s="86">
        <v>7417.5240452874796</v>
      </c>
      <c r="R1506" s="44">
        <v>7602.6494536700902</v>
      </c>
      <c r="S1506" s="45">
        <v>7153.4490943165601</v>
      </c>
      <c r="T1506" s="140">
        <v>0.96439850422342899</v>
      </c>
      <c r="U1506" s="44">
        <v>8073.9909239196504</v>
      </c>
      <c r="V1506" s="45">
        <v>7499.8181319198302</v>
      </c>
      <c r="W1506" s="99">
        <v>1.0110945493576999</v>
      </c>
      <c r="X1506" s="86">
        <v>7493.0615632154704</v>
      </c>
      <c r="Y1506" s="44">
        <v>7680.0722251907</v>
      </c>
      <c r="Z1506" s="45">
        <v>7226.6512351353904</v>
      </c>
      <c r="AA1506" s="46">
        <v>0.96444573078273799</v>
      </c>
      <c r="AB1506" s="139">
        <v>8156.21367512914</v>
      </c>
      <c r="AC1506" s="45">
        <v>7576.5170685115399</v>
      </c>
      <c r="AD1506" s="99">
        <v>1.01113770447393</v>
      </c>
      <c r="AE1506" s="142">
        <v>7569.6714954545796</v>
      </c>
      <c r="AF1506" s="44">
        <v>7758.5941761715503</v>
      </c>
      <c r="AG1506" s="45">
        <v>7300.7974603806797</v>
      </c>
      <c r="AH1506" s="140">
        <v>0.96448009200460605</v>
      </c>
      <c r="AI1506" s="44">
        <v>8239.6037516296201</v>
      </c>
      <c r="AJ1506" s="45">
        <v>7654.2203885373601</v>
      </c>
      <c r="AK1506" s="46">
        <v>1.0111694269868301</v>
      </c>
    </row>
    <row r="1507" spans="1:37" x14ac:dyDescent="0.2">
      <c r="A1507" s="35" t="s">
        <v>5735</v>
      </c>
      <c r="B1507" s="35" t="s">
        <v>11582</v>
      </c>
      <c r="C1507" s="85" t="s">
        <v>960</v>
      </c>
      <c r="D1507" s="85" t="s">
        <v>13402</v>
      </c>
      <c r="E1507" s="85" t="s">
        <v>12900</v>
      </c>
      <c r="F1507" s="85" t="s">
        <v>311</v>
      </c>
      <c r="G1507" s="85" t="s">
        <v>311</v>
      </c>
      <c r="H1507" s="840">
        <v>1.02358712829131</v>
      </c>
      <c r="I1507" s="840">
        <v>1.07969051525732</v>
      </c>
      <c r="J1507" s="86">
        <v>17514.5</v>
      </c>
      <c r="K1507" s="44">
        <v>17927.6167584582</v>
      </c>
      <c r="L1507" s="45">
        <v>16867.5058015461</v>
      </c>
      <c r="M1507" s="46">
        <v>0.96305951077941798</v>
      </c>
      <c r="N1507" s="139">
        <v>18910.2395294743</v>
      </c>
      <c r="O1507" s="45">
        <v>17564.689181765199</v>
      </c>
      <c r="P1507" s="99">
        <v>1.0028655789069201</v>
      </c>
      <c r="Q1507" s="86">
        <v>17575.263459053898</v>
      </c>
      <c r="R1507" s="44">
        <v>17989.813453016199</v>
      </c>
      <c r="S1507" s="45">
        <v>16926.890492140101</v>
      </c>
      <c r="T1507" s="140">
        <v>0.96310877680870499</v>
      </c>
      <c r="U1507" s="44">
        <v>18975.845259889</v>
      </c>
      <c r="V1507" s="45">
        <v>17626.3993469454</v>
      </c>
      <c r="W1507" s="99">
        <v>1.0029095374877699</v>
      </c>
      <c r="X1507" s="86">
        <v>17638.157443023101</v>
      </c>
      <c r="Y1507" s="44">
        <v>18054.190925454001</v>
      </c>
      <c r="Z1507" s="45">
        <v>16988.2961156089</v>
      </c>
      <c r="AA1507" s="46">
        <v>0.96315594021010997</v>
      </c>
      <c r="AB1507" s="139">
        <v>19043.751297847299</v>
      </c>
      <c r="AC1507" s="45">
        <v>17690.231338176</v>
      </c>
      <c r="AD1507" s="99">
        <v>1.00295234325474</v>
      </c>
      <c r="AE1507" s="142">
        <v>17709.944897010599</v>
      </c>
      <c r="AF1507" s="44">
        <v>18127.6716393284</v>
      </c>
      <c r="AG1507" s="45">
        <v>17058.046349877499</v>
      </c>
      <c r="AH1507" s="140">
        <v>0.96319025547938697</v>
      </c>
      <c r="AI1507" s="44">
        <v>19121.259531032101</v>
      </c>
      <c r="AJ1507" s="45">
        <v>17762.787989409499</v>
      </c>
      <c r="AK1507" s="46">
        <v>1.00298380896757</v>
      </c>
    </row>
    <row r="1508" spans="1:37" x14ac:dyDescent="0.2">
      <c r="A1508" s="35" t="s">
        <v>5734</v>
      </c>
      <c r="B1508" s="35" t="s">
        <v>9325</v>
      </c>
      <c r="C1508" s="85" t="s">
        <v>960</v>
      </c>
      <c r="D1508" s="85" t="s">
        <v>13402</v>
      </c>
      <c r="E1508" s="85" t="s">
        <v>12900</v>
      </c>
      <c r="F1508" s="85" t="s">
        <v>309</v>
      </c>
      <c r="G1508" s="85" t="s">
        <v>309</v>
      </c>
      <c r="H1508" s="840">
        <v>1.0211746561286901</v>
      </c>
      <c r="I1508" s="840">
        <v>1.0864821784807499</v>
      </c>
      <c r="J1508" s="86">
        <v>12007</v>
      </c>
      <c r="K1508" s="44">
        <v>12261.244096137199</v>
      </c>
      <c r="L1508" s="45">
        <v>11536.201867333701</v>
      </c>
      <c r="M1508" s="46">
        <v>0.96078969495574895</v>
      </c>
      <c r="N1508" s="139">
        <v>13045.391517018399</v>
      </c>
      <c r="O1508" s="45">
        <v>12117.152027276999</v>
      </c>
      <c r="P1508" s="99">
        <v>1.0091739841156799</v>
      </c>
      <c r="Q1508" s="86">
        <v>12055.870440857299</v>
      </c>
      <c r="R1508" s="44">
        <v>12311.1493517745</v>
      </c>
      <c r="S1508" s="45">
        <v>11583.748628306699</v>
      </c>
      <c r="T1508" s="140">
        <v>0.96083884487091098</v>
      </c>
      <c r="U1508" s="44">
        <v>13098.4883800643</v>
      </c>
      <c r="V1508" s="45">
        <v>12167.004097380999</v>
      </c>
      <c r="W1508" s="99">
        <v>1.0092182192126999</v>
      </c>
      <c r="X1508" s="86">
        <v>12107.4626849008</v>
      </c>
      <c r="Y1508" s="44">
        <v>12363.834043844599</v>
      </c>
      <c r="Z1508" s="45">
        <v>11633.8901437532</v>
      </c>
      <c r="AA1508" s="46">
        <v>0.96088589711383299</v>
      </c>
      <c r="AB1508" s="139">
        <v>13154.5424337654</v>
      </c>
      <c r="AC1508" s="45">
        <v>12219.593459376199</v>
      </c>
      <c r="AD1508" s="99">
        <v>1.0092612942441901</v>
      </c>
      <c r="AE1508" s="142">
        <v>12164.6235236874</v>
      </c>
      <c r="AF1508" s="44">
        <v>12422.2052437365</v>
      </c>
      <c r="AG1508" s="45">
        <v>11689.231636104299</v>
      </c>
      <c r="AH1508" s="140">
        <v>0.96092013150613298</v>
      </c>
      <c r="AI1508" s="44">
        <v>13216.646666414001</v>
      </c>
      <c r="AJ1508" s="45">
        <v>12277.668857820099</v>
      </c>
      <c r="AK1508" s="46">
        <v>1.0092929578883101</v>
      </c>
    </row>
    <row r="1509" spans="1:37" x14ac:dyDescent="0.2">
      <c r="A1509" s="35" t="s">
        <v>5733</v>
      </c>
      <c r="B1509" s="35" t="s">
        <v>11581</v>
      </c>
      <c r="C1509" s="85" t="s">
        <v>960</v>
      </c>
      <c r="D1509" s="85" t="s">
        <v>13402</v>
      </c>
      <c r="E1509" s="85" t="s">
        <v>12900</v>
      </c>
      <c r="F1509" s="85" t="s">
        <v>308</v>
      </c>
      <c r="G1509" s="85" t="s">
        <v>308</v>
      </c>
      <c r="H1509" s="840">
        <v>1.0215872032872699</v>
      </c>
      <c r="I1509" s="840">
        <v>1.0940935224108801</v>
      </c>
      <c r="J1509" s="86">
        <v>4170.8333333333303</v>
      </c>
      <c r="K1509" s="44">
        <v>4260.8699603773302</v>
      </c>
      <c r="L1509" s="45">
        <v>4008.9126036448802</v>
      </c>
      <c r="M1509" s="46">
        <v>0.961177847027743</v>
      </c>
      <c r="N1509" s="139">
        <v>4563.2817330553698</v>
      </c>
      <c r="O1509" s="45">
        <v>4238.5832905508596</v>
      </c>
      <c r="P1509" s="99">
        <v>1.0162437459862199</v>
      </c>
      <c r="Q1509" s="86">
        <v>4165.3361694347795</v>
      </c>
      <c r="R1509" s="44">
        <v>4255.2541280841897</v>
      </c>
      <c r="S1509" s="45">
        <v>4003.8336601112401</v>
      </c>
      <c r="T1509" s="140">
        <v>0.96122701679911404</v>
      </c>
      <c r="U1509" s="44">
        <v>4557.26732164232</v>
      </c>
      <c r="V1509" s="45">
        <v>4233.1823769584098</v>
      </c>
      <c r="W1509" s="99">
        <v>1.01628829097192</v>
      </c>
      <c r="X1509" s="86">
        <v>4163.1348921532599</v>
      </c>
      <c r="Y1509" s="44">
        <v>4253.0053313825001</v>
      </c>
      <c r="Z1509" s="45">
        <v>4001.9136968870898</v>
      </c>
      <c r="AA1509" s="46">
        <v>0.96127408805080095</v>
      </c>
      <c r="AB1509" s="139">
        <v>4554.8589184275797</v>
      </c>
      <c r="AC1509" s="45">
        <v>4231.1258280739103</v>
      </c>
      <c r="AD1509" s="99">
        <v>1.0163316677652701</v>
      </c>
      <c r="AE1509" s="142">
        <v>4161.4731313924904</v>
      </c>
      <c r="AF1509" s="44">
        <v>4251.3076978543804</v>
      </c>
      <c r="AG1509" s="45">
        <v>4000.4588123859799</v>
      </c>
      <c r="AH1509" s="140">
        <v>0.96130833627354795</v>
      </c>
      <c r="AI1509" s="44">
        <v>4553.0407967434303</v>
      </c>
      <c r="AJ1509" s="45">
        <v>4229.56961848843</v>
      </c>
      <c r="AK1509" s="46">
        <v>1.01636355322884</v>
      </c>
    </row>
    <row r="1510" spans="1:37" x14ac:dyDescent="0.2">
      <c r="A1510" s="35" t="s">
        <v>5732</v>
      </c>
      <c r="B1510" s="35" t="s">
        <v>11580</v>
      </c>
      <c r="C1510" s="85" t="s">
        <v>960</v>
      </c>
      <c r="D1510" s="85" t="s">
        <v>13402</v>
      </c>
      <c r="E1510" s="85" t="s">
        <v>12900</v>
      </c>
      <c r="F1510" s="85" t="s">
        <v>312</v>
      </c>
      <c r="G1510" s="85" t="s">
        <v>312</v>
      </c>
      <c r="H1510" s="840">
        <v>1.02092054669134</v>
      </c>
      <c r="I1510" s="840">
        <v>1.0989758523076001</v>
      </c>
      <c r="J1510" s="86">
        <v>8819.6666666666697</v>
      </c>
      <c r="K1510" s="44">
        <v>9004.1789149686902</v>
      </c>
      <c r="L1510" s="45">
        <v>8471.7362119389309</v>
      </c>
      <c r="M1510" s="46">
        <v>0.96055061173199296</v>
      </c>
      <c r="N1510" s="139">
        <v>9692.6006920689197</v>
      </c>
      <c r="O1510" s="45">
        <v>9002.9276601069705</v>
      </c>
      <c r="P1510" s="99">
        <v>1.02077867569904</v>
      </c>
      <c r="Q1510" s="86">
        <v>8906.4961261621193</v>
      </c>
      <c r="R1510" s="44">
        <v>9092.8248942256905</v>
      </c>
      <c r="S1510" s="45">
        <v>8555.5779469719</v>
      </c>
      <c r="T1510" s="140">
        <v>0.96059974941667403</v>
      </c>
      <c r="U1510" s="44">
        <v>9788.0241713233409</v>
      </c>
      <c r="V1510" s="45">
        <v>9091.9598309534595</v>
      </c>
      <c r="W1510" s="99">
        <v>1.0208234194642001</v>
      </c>
      <c r="X1510" s="86">
        <v>8993.7613755600596</v>
      </c>
      <c r="Y1510" s="44">
        <v>9181.9157803481994</v>
      </c>
      <c r="Z1510" s="45">
        <v>8639.8279950179603</v>
      </c>
      <c r="AA1510" s="46">
        <v>0.96064678995109998</v>
      </c>
      <c r="AB1510" s="139">
        <v>9883.9265731572796</v>
      </c>
      <c r="AC1510" s="45">
        <v>9181.4341026634702</v>
      </c>
      <c r="AD1510" s="99">
        <v>1.0208669898240099</v>
      </c>
      <c r="AE1510" s="142">
        <v>9074.2654656266204</v>
      </c>
      <c r="AF1510" s="44">
        <v>9264.1040599898406</v>
      </c>
      <c r="AG1510" s="45">
        <v>8717.4745653793907</v>
      </c>
      <c r="AH1510" s="140">
        <v>0.96068101582450305</v>
      </c>
      <c r="AI1510" s="44">
        <v>9972.3986241524308</v>
      </c>
      <c r="AJ1510" s="45">
        <v>9263.9086990697506</v>
      </c>
      <c r="AK1510" s="46">
        <v>1.02089901757465</v>
      </c>
    </row>
    <row r="1511" spans="1:37" x14ac:dyDescent="0.2">
      <c r="A1511" s="35" t="s">
        <v>5731</v>
      </c>
      <c r="B1511" s="35" t="s">
        <v>11579</v>
      </c>
      <c r="C1511" s="85" t="s">
        <v>960</v>
      </c>
      <c r="D1511" s="85" t="s">
        <v>13402</v>
      </c>
      <c r="E1511" s="85" t="s">
        <v>12900</v>
      </c>
      <c r="F1511" s="85" t="s">
        <v>313</v>
      </c>
      <c r="G1511" s="85" t="s">
        <v>313</v>
      </c>
      <c r="H1511" s="840">
        <v>1.02495784405313</v>
      </c>
      <c r="I1511" s="840">
        <v>1.0885021571381699</v>
      </c>
      <c r="J1511" s="86">
        <v>14185.5</v>
      </c>
      <c r="K1511" s="44">
        <v>14539.5394968157</v>
      </c>
      <c r="L1511" s="45">
        <v>13679.7751825346</v>
      </c>
      <c r="M1511" s="46">
        <v>0.96434917222054695</v>
      </c>
      <c r="N1511" s="139">
        <v>15440.947350083499</v>
      </c>
      <c r="O1511" s="45">
        <v>14342.2530663077</v>
      </c>
      <c r="P1511" s="99">
        <v>1.0110502320191599</v>
      </c>
      <c r="Q1511" s="86">
        <v>14298.629072097499</v>
      </c>
      <c r="R1511" s="44">
        <v>14655.4920266524</v>
      </c>
      <c r="S1511" s="45">
        <v>13789.5764895764</v>
      </c>
      <c r="T1511" s="140">
        <v>0.96439850422342899</v>
      </c>
      <c r="U1511" s="44">
        <v>15564.0885890966</v>
      </c>
      <c r="V1511" s="45">
        <v>14457.265918085301</v>
      </c>
      <c r="W1511" s="99">
        <v>1.0110945493576999</v>
      </c>
      <c r="X1511" s="86">
        <v>14407.656989937001</v>
      </c>
      <c r="Y1511" s="44">
        <v>14767.2410462628</v>
      </c>
      <c r="Z1511" s="45">
        <v>13895.4032745268</v>
      </c>
      <c r="AA1511" s="46">
        <v>0.96444573078273899</v>
      </c>
      <c r="AB1511" s="139">
        <v>15682.765712853199</v>
      </c>
      <c r="AC1511" s="45">
        <v>14568.125215652701</v>
      </c>
      <c r="AD1511" s="99">
        <v>1.01113770447393</v>
      </c>
      <c r="AE1511" s="142">
        <v>14520.0134103003</v>
      </c>
      <c r="AF1511" s="44">
        <v>14882.4016406439</v>
      </c>
      <c r="AG1511" s="45">
        <v>14004.2638698746</v>
      </c>
      <c r="AH1511" s="140">
        <v>0.96448009200460605</v>
      </c>
      <c r="AI1511" s="44">
        <v>15805.065918787001</v>
      </c>
      <c r="AJ1511" s="45">
        <v>14682.1936399345</v>
      </c>
      <c r="AK1511" s="46">
        <v>1.0111694269868301</v>
      </c>
    </row>
    <row r="1512" spans="1:37" x14ac:dyDescent="0.2">
      <c r="A1512" s="35" t="s">
        <v>5730</v>
      </c>
      <c r="B1512" s="35" t="s">
        <v>11578</v>
      </c>
      <c r="C1512" s="85" t="s">
        <v>960</v>
      </c>
      <c r="D1512" s="85" t="s">
        <v>13402</v>
      </c>
      <c r="E1512" s="85" t="s">
        <v>12900</v>
      </c>
      <c r="F1512" s="85" t="s">
        <v>307</v>
      </c>
      <c r="G1512" s="85" t="s">
        <v>307</v>
      </c>
      <c r="H1512" s="840">
        <v>1.02219178328115</v>
      </c>
      <c r="I1512" s="840">
        <v>1.09380494572312</v>
      </c>
      <c r="J1512" s="86">
        <v>22328.333333333299</v>
      </c>
      <c r="K1512" s="44">
        <v>22823.8388676959</v>
      </c>
      <c r="L1512" s="45">
        <v>21474.200374836801</v>
      </c>
      <c r="M1512" s="46">
        <v>0.96174667648742995</v>
      </c>
      <c r="N1512" s="139">
        <v>24422.8414297544</v>
      </c>
      <c r="O1512" s="45">
        <v>22685.044151902301</v>
      </c>
      <c r="P1512" s="99">
        <v>1.01597570285448</v>
      </c>
      <c r="Q1512" s="86">
        <v>22667.725657421801</v>
      </c>
      <c r="R1512" s="44">
        <v>23170.762912687798</v>
      </c>
      <c r="S1512" s="45">
        <v>21801.725041048099</v>
      </c>
      <c r="T1512" s="140">
        <v>0.96179587535769695</v>
      </c>
      <c r="U1512" s="44">
        <v>24794.070432382799</v>
      </c>
      <c r="V1512" s="45">
        <v>23030.8679741009</v>
      </c>
      <c r="W1512" s="99">
        <v>1.01602023609105</v>
      </c>
      <c r="X1512" s="86">
        <v>22998.262155478798</v>
      </c>
      <c r="Y1512" s="44">
        <v>23508.6346050762</v>
      </c>
      <c r="Z1512" s="45">
        <v>22120.716879183001</v>
      </c>
      <c r="AA1512" s="46">
        <v>0.96184297446636702</v>
      </c>
      <c r="AB1512" s="139">
        <v>25155.612888699601</v>
      </c>
      <c r="AC1512" s="45">
        <v>23367.697072635099</v>
      </c>
      <c r="AD1512" s="99">
        <v>1.0160636014433899</v>
      </c>
      <c r="AE1512" s="142">
        <v>23310.383270206999</v>
      </c>
      <c r="AF1512" s="44">
        <v>23827.6822439399</v>
      </c>
      <c r="AG1512" s="45">
        <v>22421.727192226299</v>
      </c>
      <c r="AH1512" s="140">
        <v>0.96187724295736898</v>
      </c>
      <c r="AI1512" s="44">
        <v>25497.012507653999</v>
      </c>
      <c r="AJ1512" s="45">
        <v>23685.575042887001</v>
      </c>
      <c r="AK1512" s="46">
        <v>1.0160954784968901</v>
      </c>
    </row>
    <row r="1513" spans="1:37" x14ac:dyDescent="0.2">
      <c r="A1513" s="35" t="s">
        <v>5729</v>
      </c>
      <c r="B1513" s="35" t="s">
        <v>11577</v>
      </c>
      <c r="C1513" s="85" t="s">
        <v>960</v>
      </c>
      <c r="D1513" s="85" t="s">
        <v>13402</v>
      </c>
      <c r="E1513" s="85" t="s">
        <v>12900</v>
      </c>
      <c r="F1513" s="85" t="s">
        <v>313</v>
      </c>
      <c r="G1513" s="85" t="s">
        <v>313</v>
      </c>
      <c r="H1513" s="840">
        <v>1.02495784405313</v>
      </c>
      <c r="I1513" s="840">
        <v>1.0885021571381699</v>
      </c>
      <c r="J1513" s="86">
        <v>7803.9166666666697</v>
      </c>
      <c r="K1513" s="44">
        <v>7998.6856018369499</v>
      </c>
      <c r="L1513" s="45">
        <v>7525.7005775781299</v>
      </c>
      <c r="M1513" s="46">
        <v>0.96434917222054695</v>
      </c>
      <c r="N1513" s="139">
        <v>8494.5801257931798</v>
      </c>
      <c r="O1513" s="45">
        <v>7890.1517564915002</v>
      </c>
      <c r="P1513" s="99">
        <v>1.0110502320191599</v>
      </c>
      <c r="Q1513" s="86">
        <v>7879.8306294971899</v>
      </c>
      <c r="R1513" s="44">
        <v>8076.4942135132496</v>
      </c>
      <c r="S1513" s="45">
        <v>7599.2968726210502</v>
      </c>
      <c r="T1513" s="140">
        <v>0.96439850422342899</v>
      </c>
      <c r="U1513" s="44">
        <v>8577.2126380911104</v>
      </c>
      <c r="V1513" s="45">
        <v>7967.2537993464503</v>
      </c>
      <c r="W1513" s="99">
        <v>1.0110945493576999</v>
      </c>
      <c r="X1513" s="86">
        <v>7957.9717522640603</v>
      </c>
      <c r="Y1513" s="44">
        <v>8156.5855702362696</v>
      </c>
      <c r="Z1513" s="45">
        <v>7675.0318821606998</v>
      </c>
      <c r="AA1513" s="46">
        <v>0.96444573078273899</v>
      </c>
      <c r="AB1513" s="139">
        <v>8662.2694187840407</v>
      </c>
      <c r="AC1513" s="45">
        <v>8046.6052898526696</v>
      </c>
      <c r="AD1513" s="99">
        <v>1.01113770447393</v>
      </c>
      <c r="AE1513" s="142">
        <v>8035.8245814846796</v>
      </c>
      <c r="AF1513" s="44">
        <v>8236.3814382276796</v>
      </c>
      <c r="AG1513" s="45">
        <v>7750.3928316832198</v>
      </c>
      <c r="AH1513" s="140">
        <v>0.96448009200460605</v>
      </c>
      <c r="AI1513" s="44">
        <v>8747.0123913299994</v>
      </c>
      <c r="AJ1513" s="45">
        <v>8125.5801374265502</v>
      </c>
      <c r="AK1513" s="46">
        <v>1.0111694269868301</v>
      </c>
    </row>
    <row r="1514" spans="1:37" x14ac:dyDescent="0.2">
      <c r="A1514" s="35" t="s">
        <v>5728</v>
      </c>
      <c r="B1514" s="35" t="s">
        <v>11576</v>
      </c>
      <c r="C1514" s="85" t="s">
        <v>960</v>
      </c>
      <c r="D1514" s="85" t="s">
        <v>13402</v>
      </c>
      <c r="E1514" s="85" t="s">
        <v>12900</v>
      </c>
      <c r="F1514" s="85" t="s">
        <v>309</v>
      </c>
      <c r="G1514" s="85" t="s">
        <v>309</v>
      </c>
      <c r="H1514" s="840">
        <v>1.0211746561286901</v>
      </c>
      <c r="I1514" s="840">
        <v>1.0864821784807499</v>
      </c>
      <c r="J1514" s="86">
        <v>6737.4166666666697</v>
      </c>
      <c r="K1514" s="44">
        <v>6880.0791477790699</v>
      </c>
      <c r="L1514" s="45">
        <v>6473.2405039564501</v>
      </c>
      <c r="M1514" s="46">
        <v>0.96078969495574895</v>
      </c>
      <c r="N1514" s="139">
        <v>7320.08313733252</v>
      </c>
      <c r="O1514" s="45">
        <v>6799.2256201474102</v>
      </c>
      <c r="P1514" s="99">
        <v>1.0091739841156799</v>
      </c>
      <c r="Q1514" s="86">
        <v>6768.79683618128</v>
      </c>
      <c r="R1514" s="44">
        <v>6912.1237815924196</v>
      </c>
      <c r="S1514" s="45">
        <v>6503.7229332423003</v>
      </c>
      <c r="T1514" s="140">
        <v>0.96083884487091098</v>
      </c>
      <c r="U1514" s="44">
        <v>7354.1771322678496</v>
      </c>
      <c r="V1514" s="45">
        <v>6831.1930892234304</v>
      </c>
      <c r="W1514" s="99">
        <v>1.0092182192126999</v>
      </c>
      <c r="X1514" s="86">
        <v>6801.8434495415504</v>
      </c>
      <c r="Y1514" s="44">
        <v>6945.87014562681</v>
      </c>
      <c r="Z1514" s="45">
        <v>6535.7954450405896</v>
      </c>
      <c r="AA1514" s="46">
        <v>0.96088589711383299</v>
      </c>
      <c r="AB1514" s="139">
        <v>7390.0816887429301</v>
      </c>
      <c r="AC1514" s="45">
        <v>6864.8373231306796</v>
      </c>
      <c r="AD1514" s="99">
        <v>1.0092612942441901</v>
      </c>
      <c r="AE1514" s="142">
        <v>6838.7509270841201</v>
      </c>
      <c r="AF1514" s="44">
        <v>6983.5591263149199</v>
      </c>
      <c r="AG1514" s="45">
        <v>6571.4934401913597</v>
      </c>
      <c r="AH1514" s="140">
        <v>0.96092013150613298</v>
      </c>
      <c r="AI1514" s="44">
        <v>7430.1810053456102</v>
      </c>
      <c r="AJ1514" s="45">
        <v>6902.3031514581198</v>
      </c>
      <c r="AK1514" s="46">
        <v>1.0092929578883101</v>
      </c>
    </row>
    <row r="1515" spans="1:37" x14ac:dyDescent="0.2">
      <c r="A1515" s="35" t="s">
        <v>5727</v>
      </c>
      <c r="B1515" s="35" t="s">
        <v>11575</v>
      </c>
      <c r="C1515" s="85" t="s">
        <v>960</v>
      </c>
      <c r="D1515" s="85" t="s">
        <v>13402</v>
      </c>
      <c r="E1515" s="85" t="s">
        <v>12900</v>
      </c>
      <c r="F1515" s="85" t="s">
        <v>311</v>
      </c>
      <c r="G1515" s="85" t="s">
        <v>311</v>
      </c>
      <c r="H1515" s="840">
        <v>1.02358712829131</v>
      </c>
      <c r="I1515" s="840">
        <v>1.07969051525732</v>
      </c>
      <c r="J1515" s="86">
        <v>14940.25</v>
      </c>
      <c r="K1515" s="44">
        <v>15292.6475934543</v>
      </c>
      <c r="L1515" s="45">
        <v>14388.349855922201</v>
      </c>
      <c r="M1515" s="46">
        <v>0.96305951077941798</v>
      </c>
      <c r="N1515" s="139">
        <v>16130.846220573199</v>
      </c>
      <c r="O1515" s="45">
        <v>14983.062465264</v>
      </c>
      <c r="P1515" s="99">
        <v>1.0028655789069201</v>
      </c>
      <c r="Q1515" s="86">
        <v>14929.265947416499</v>
      </c>
      <c r="R1515" s="44">
        <v>15281.4044586133</v>
      </c>
      <c r="S1515" s="45">
        <v>14378.507065268201</v>
      </c>
      <c r="T1515" s="140">
        <v>0.96310877680870499</v>
      </c>
      <c r="U1515" s="44">
        <v>16118.9868431797</v>
      </c>
      <c r="V1515" s="45">
        <v>14972.7032063554</v>
      </c>
      <c r="W1515" s="99">
        <v>1.0029095374877699</v>
      </c>
      <c r="X1515" s="86">
        <v>14915.8446045236</v>
      </c>
      <c r="Y1515" s="44">
        <v>15267.6665447838</v>
      </c>
      <c r="Z1515" s="45">
        <v>14366.2843340978</v>
      </c>
      <c r="AA1515" s="46">
        <v>0.96315594021010997</v>
      </c>
      <c r="AB1515" s="139">
        <v>16104.495946556201</v>
      </c>
      <c r="AC1515" s="45">
        <v>14959.881297730501</v>
      </c>
      <c r="AD1515" s="99">
        <v>1.00295234325474</v>
      </c>
      <c r="AE1515" s="142">
        <v>14914.2028622094</v>
      </c>
      <c r="AF1515" s="44">
        <v>15265.986078483</v>
      </c>
      <c r="AG1515" s="45">
        <v>14365.2148651229</v>
      </c>
      <c r="AH1515" s="140">
        <v>0.96319025547938697</v>
      </c>
      <c r="AI1515" s="44">
        <v>16102.723372951101</v>
      </c>
      <c r="AJ1515" s="45">
        <v>14958.703994453899</v>
      </c>
      <c r="AK1515" s="46">
        <v>1.00298380896757</v>
      </c>
    </row>
    <row r="1516" spans="1:37" x14ac:dyDescent="0.2">
      <c r="A1516" s="35" t="s">
        <v>5726</v>
      </c>
      <c r="B1516" s="35" t="s">
        <v>11574</v>
      </c>
      <c r="C1516" s="85" t="s">
        <v>960</v>
      </c>
      <c r="D1516" s="85" t="s">
        <v>13402</v>
      </c>
      <c r="E1516" s="85" t="s">
        <v>12900</v>
      </c>
      <c r="F1516" s="85" t="s">
        <v>310</v>
      </c>
      <c r="G1516" s="85" t="s">
        <v>310</v>
      </c>
      <c r="H1516" s="840">
        <v>1.02401174312857</v>
      </c>
      <c r="I1516" s="840">
        <v>1.0852666134944899</v>
      </c>
      <c r="J1516" s="86">
        <v>7855.6666666666697</v>
      </c>
      <c r="K1516" s="44">
        <v>8044.29491677035</v>
      </c>
      <c r="L1516" s="45">
        <v>7568.6128840273796</v>
      </c>
      <c r="M1516" s="46">
        <v>0.96345901693393798</v>
      </c>
      <c r="N1516" s="139">
        <v>8525.4927600748597</v>
      </c>
      <c r="O1516" s="45">
        <v>7918.8648149433002</v>
      </c>
      <c r="P1516" s="99">
        <v>1.0080449121581001</v>
      </c>
      <c r="Q1516" s="86">
        <v>7883.1802418355701</v>
      </c>
      <c r="R1516" s="44">
        <v>8072.4691408387498</v>
      </c>
      <c r="S1516" s="45">
        <v>7595.5096202094501</v>
      </c>
      <c r="T1516" s="140">
        <v>0.96350830340026095</v>
      </c>
      <c r="U1516" s="44">
        <v>8555.35232462354</v>
      </c>
      <c r="V1516" s="45">
        <v>7946.9480575072002</v>
      </c>
      <c r="W1516" s="99">
        <v>1.00808909776453</v>
      </c>
      <c r="X1516" s="86">
        <v>7910.2372393333399</v>
      </c>
      <c r="Y1516" s="44">
        <v>8100.1758240102699</v>
      </c>
      <c r="Z1516" s="45">
        <v>7621.9524904199998</v>
      </c>
      <c r="AA1516" s="46">
        <v>0.96355548636646904</v>
      </c>
      <c r="AB1516" s="139">
        <v>8584.7163806692806</v>
      </c>
      <c r="AC1516" s="45">
        <v>7974.5642742055197</v>
      </c>
      <c r="AD1516" s="99">
        <v>1.0081321246033299</v>
      </c>
      <c r="AE1516" s="142">
        <v>7939.3787235583404</v>
      </c>
      <c r="AF1516" s="44">
        <v>8130.0170460688696</v>
      </c>
      <c r="AG1516" s="45">
        <v>7650.3044823617702</v>
      </c>
      <c r="AH1516" s="140">
        <v>0.96358981587075498</v>
      </c>
      <c r="AI1516" s="44">
        <v>8616.3426605663408</v>
      </c>
      <c r="AJ1516" s="45">
        <v>8004.1938490169796</v>
      </c>
      <c r="AK1516" s="46">
        <v>1.0081637528219101</v>
      </c>
    </row>
    <row r="1517" spans="1:37" x14ac:dyDescent="0.2">
      <c r="A1517" s="35" t="s">
        <v>5725</v>
      </c>
      <c r="B1517" s="35" t="s">
        <v>11573</v>
      </c>
      <c r="C1517" s="85" t="s">
        <v>960</v>
      </c>
      <c r="D1517" s="85" t="s">
        <v>13402</v>
      </c>
      <c r="E1517" s="85" t="s">
        <v>12900</v>
      </c>
      <c r="F1517" s="85" t="s">
        <v>310</v>
      </c>
      <c r="G1517" s="85" t="s">
        <v>310</v>
      </c>
      <c r="H1517" s="840">
        <v>1.02401174312857</v>
      </c>
      <c r="I1517" s="840">
        <v>1.0852666134944899</v>
      </c>
      <c r="J1517" s="86">
        <v>6398</v>
      </c>
      <c r="K1517" s="44">
        <v>6551.6271325365997</v>
      </c>
      <c r="L1517" s="45">
        <v>6164.2107903433398</v>
      </c>
      <c r="M1517" s="46">
        <v>0.96345901693393798</v>
      </c>
      <c r="N1517" s="139">
        <v>6943.5357931377303</v>
      </c>
      <c r="O1517" s="45">
        <v>6449.4713479875099</v>
      </c>
      <c r="P1517" s="99">
        <v>1.0080449121581001</v>
      </c>
      <c r="Q1517" s="86">
        <v>6424.6857268461699</v>
      </c>
      <c r="R1517" s="44">
        <v>6578.9536302010001</v>
      </c>
      <c r="S1517" s="45">
        <v>6190.23804455343</v>
      </c>
      <c r="T1517" s="140">
        <v>0.96350830340026095</v>
      </c>
      <c r="U1517" s="44">
        <v>6972.49692154071</v>
      </c>
      <c r="V1517" s="45">
        <v>6476.6556377970201</v>
      </c>
      <c r="W1517" s="99">
        <v>1.00808909776453</v>
      </c>
      <c r="X1517" s="86">
        <v>6444.8599976007699</v>
      </c>
      <c r="Y1517" s="44">
        <v>6599.6123203627703</v>
      </c>
      <c r="Z1517" s="45">
        <v>6209.9802095520199</v>
      </c>
      <c r="AA1517" s="46">
        <v>0.96355548636646904</v>
      </c>
      <c r="AB1517" s="139">
        <v>6994.3913840422802</v>
      </c>
      <c r="AC1517" s="45">
        <v>6497.2704021522904</v>
      </c>
      <c r="AD1517" s="99">
        <v>1.0081321246033299</v>
      </c>
      <c r="AE1517" s="142">
        <v>6466.9110154265099</v>
      </c>
      <c r="AF1517" s="44">
        <v>6622.1928215642602</v>
      </c>
      <c r="AG1517" s="45">
        <v>6231.4495946073903</v>
      </c>
      <c r="AH1517" s="140">
        <v>0.96358981587075498</v>
      </c>
      <c r="AI1517" s="44">
        <v>7018.3226174821202</v>
      </c>
      <c r="AJ1517" s="45">
        <v>6519.7052784777297</v>
      </c>
      <c r="AK1517" s="46">
        <v>1.0081637528219101</v>
      </c>
    </row>
    <row r="1518" spans="1:37" x14ac:dyDescent="0.2">
      <c r="A1518" s="35" t="s">
        <v>5724</v>
      </c>
      <c r="B1518" s="35" t="s">
        <v>11572</v>
      </c>
      <c r="C1518" s="85" t="s">
        <v>960</v>
      </c>
      <c r="D1518" s="85" t="s">
        <v>13402</v>
      </c>
      <c r="E1518" s="85" t="s">
        <v>12900</v>
      </c>
      <c r="F1518" s="85" t="s">
        <v>312</v>
      </c>
      <c r="G1518" s="85" t="s">
        <v>312</v>
      </c>
      <c r="H1518" s="840">
        <v>1.02092054669134</v>
      </c>
      <c r="I1518" s="840">
        <v>1.0989758523076001</v>
      </c>
      <c r="J1518" s="86">
        <v>14277.166666666701</v>
      </c>
      <c r="K1518" s="44">
        <v>14575.8527985367</v>
      </c>
      <c r="L1518" s="45">
        <v>13713.9411754663</v>
      </c>
      <c r="M1518" s="46">
        <v>0.96055061173199296</v>
      </c>
      <c r="N1518" s="139">
        <v>15690.2614060376</v>
      </c>
      <c r="O1518" s="45">
        <v>14573.827282734501</v>
      </c>
      <c r="P1518" s="99">
        <v>1.02077867569904</v>
      </c>
      <c r="Q1518" s="86">
        <v>14410.842930242299</v>
      </c>
      <c r="R1518" s="44">
        <v>14712.325642626</v>
      </c>
      <c r="S1518" s="45">
        <v>13843.0521076738</v>
      </c>
      <c r="T1518" s="140">
        <v>0.96059974941667303</v>
      </c>
      <c r="U1518" s="44">
        <v>15837.168391734</v>
      </c>
      <c r="V1518" s="45">
        <v>14710.9259574115</v>
      </c>
      <c r="W1518" s="99">
        <v>1.0208234194642001</v>
      </c>
      <c r="X1518" s="86">
        <v>14543.905358600001</v>
      </c>
      <c r="Y1518" s="44">
        <v>14848.171809728899</v>
      </c>
      <c r="Z1518" s="45">
        <v>13971.5559960917</v>
      </c>
      <c r="AA1518" s="46">
        <v>0.96064678995109998</v>
      </c>
      <c r="AB1518" s="139">
        <v>15983.400787348501</v>
      </c>
      <c r="AC1518" s="45">
        <v>14847.3928837193</v>
      </c>
      <c r="AD1518" s="99">
        <v>1.0208669898240099</v>
      </c>
      <c r="AE1518" s="142">
        <v>14674.2176981513</v>
      </c>
      <c r="AF1518" s="44">
        <v>14981.210354664299</v>
      </c>
      <c r="AG1518" s="45">
        <v>14097.242364689801</v>
      </c>
      <c r="AH1518" s="140">
        <v>0.96068101582450205</v>
      </c>
      <c r="AI1518" s="44">
        <v>16126.610901773</v>
      </c>
      <c r="AJ1518" s="45">
        <v>14980.8944317191</v>
      </c>
      <c r="AK1518" s="46">
        <v>1.02089901757465</v>
      </c>
    </row>
    <row r="1519" spans="1:37" x14ac:dyDescent="0.2">
      <c r="A1519" s="35" t="s">
        <v>5723</v>
      </c>
      <c r="B1519" s="35" t="s">
        <v>10945</v>
      </c>
      <c r="C1519" s="85" t="s">
        <v>960</v>
      </c>
      <c r="D1519" s="85" t="s">
        <v>13402</v>
      </c>
      <c r="E1519" s="85" t="s">
        <v>12900</v>
      </c>
      <c r="F1519" s="85" t="s">
        <v>310</v>
      </c>
      <c r="G1519" s="85" t="s">
        <v>310</v>
      </c>
      <c r="H1519" s="840">
        <v>1.02401174312857</v>
      </c>
      <c r="I1519" s="840">
        <v>1.0852666134944899</v>
      </c>
      <c r="J1519" s="86">
        <v>3958</v>
      </c>
      <c r="K1519" s="44">
        <v>4053.0384793028902</v>
      </c>
      <c r="L1519" s="45">
        <v>3813.37078902453</v>
      </c>
      <c r="M1519" s="46">
        <v>0.96345901693393798</v>
      </c>
      <c r="N1519" s="139">
        <v>4295.4852562111801</v>
      </c>
      <c r="O1519" s="45">
        <v>3989.8417623217501</v>
      </c>
      <c r="P1519" s="99">
        <v>1.0080449121581001</v>
      </c>
      <c r="Q1519" s="86">
        <v>3983.9850352110302</v>
      </c>
      <c r="R1519" s="44">
        <v>4079.6474605045901</v>
      </c>
      <c r="S1519" s="45">
        <v>3838.6026620482098</v>
      </c>
      <c r="T1519" s="140">
        <v>0.96350830340026095</v>
      </c>
      <c r="U1519" s="44">
        <v>4323.6859473761897</v>
      </c>
      <c r="V1519" s="45">
        <v>4016.21187965328</v>
      </c>
      <c r="W1519" s="99">
        <v>1.00808909776453</v>
      </c>
      <c r="X1519" s="86">
        <v>4009.3750736306902</v>
      </c>
      <c r="Y1519" s="44">
        <v>4105.6471580048001</v>
      </c>
      <c r="Z1519" s="45">
        <v>3863.2553490978198</v>
      </c>
      <c r="AA1519" s="46">
        <v>0.96355548636646904</v>
      </c>
      <c r="AB1519" s="139">
        <v>4351.2409083883804</v>
      </c>
      <c r="AC1519" s="45">
        <v>4041.97981131094</v>
      </c>
      <c r="AD1519" s="99">
        <v>1.0081321246033299</v>
      </c>
      <c r="AE1519" s="142">
        <v>4035.0424108932002</v>
      </c>
      <c r="AF1519" s="44">
        <v>4131.9308127764598</v>
      </c>
      <c r="AG1519" s="45">
        <v>3888.1257737432702</v>
      </c>
      <c r="AH1519" s="140">
        <v>0.96358981587075498</v>
      </c>
      <c r="AI1519" s="44">
        <v>4379.0968125767004</v>
      </c>
      <c r="AJ1519" s="45">
        <v>4067.9834997616499</v>
      </c>
      <c r="AK1519" s="46">
        <v>1.0081637528219101</v>
      </c>
    </row>
    <row r="1520" spans="1:37" x14ac:dyDescent="0.2">
      <c r="A1520" s="35" t="s">
        <v>5722</v>
      </c>
      <c r="B1520" s="35" t="s">
        <v>11571</v>
      </c>
      <c r="C1520" s="85" t="s">
        <v>960</v>
      </c>
      <c r="D1520" s="85" t="s">
        <v>13402</v>
      </c>
      <c r="E1520" s="85" t="s">
        <v>12900</v>
      </c>
      <c r="F1520" s="85" t="s">
        <v>308</v>
      </c>
      <c r="G1520" s="85" t="s">
        <v>308</v>
      </c>
      <c r="H1520" s="840">
        <v>1.0215872032872699</v>
      </c>
      <c r="I1520" s="840">
        <v>1.0940935224108801</v>
      </c>
      <c r="J1520" s="86">
        <v>14767</v>
      </c>
      <c r="K1520" s="44">
        <v>15085.7782309431</v>
      </c>
      <c r="L1520" s="45">
        <v>14193.7132670587</v>
      </c>
      <c r="M1520" s="46">
        <v>0.961177847027743</v>
      </c>
      <c r="N1520" s="139">
        <v>16156.4790454414</v>
      </c>
      <c r="O1520" s="45">
        <v>15006.8713969785</v>
      </c>
      <c r="P1520" s="99">
        <v>1.0162437459862199</v>
      </c>
      <c r="Q1520" s="86">
        <v>14746.1116968808</v>
      </c>
      <c r="R1520" s="44">
        <v>15064.439007778201</v>
      </c>
      <c r="S1520" s="45">
        <v>14174.360955779301</v>
      </c>
      <c r="T1520" s="140">
        <v>0.96122701679911404</v>
      </c>
      <c r="U1520" s="44">
        <v>16133.6252883045</v>
      </c>
      <c r="V1520" s="45">
        <v>14986.3006549041</v>
      </c>
      <c r="W1520" s="99">
        <v>1.01628829097192</v>
      </c>
      <c r="X1520" s="86">
        <v>14734.0791432557</v>
      </c>
      <c r="Y1520" s="44">
        <v>15052.146704971899</v>
      </c>
      <c r="Z1520" s="45">
        <v>14163.488491701501</v>
      </c>
      <c r="AA1520" s="46">
        <v>0.96127408805080095</v>
      </c>
      <c r="AB1520" s="139">
        <v>16120.4605493253</v>
      </c>
      <c r="AC1520" s="45">
        <v>14974.7112286506</v>
      </c>
      <c r="AD1520" s="99">
        <v>1.0163316677652701</v>
      </c>
      <c r="AE1520" s="142">
        <v>14728.838875388999</v>
      </c>
      <c r="AF1520" s="44">
        <v>15046.793314377501</v>
      </c>
      <c r="AG1520" s="45">
        <v>14158.955594541299</v>
      </c>
      <c r="AH1520" s="140">
        <v>0.96130833627354795</v>
      </c>
      <c r="AI1520" s="44">
        <v>16114.7272061966</v>
      </c>
      <c r="AJ1520" s="45">
        <v>14969.8550143255</v>
      </c>
      <c r="AK1520" s="46">
        <v>1.01636355322884</v>
      </c>
    </row>
    <row r="1521" spans="1:37" x14ac:dyDescent="0.2">
      <c r="A1521" s="35" t="s">
        <v>5721</v>
      </c>
      <c r="B1521" s="35" t="s">
        <v>11570</v>
      </c>
      <c r="C1521" s="85" t="s">
        <v>960</v>
      </c>
      <c r="D1521" s="85" t="s">
        <v>13402</v>
      </c>
      <c r="E1521" s="85" t="s">
        <v>12900</v>
      </c>
      <c r="F1521" s="85" t="s">
        <v>308</v>
      </c>
      <c r="G1521" s="85" t="s">
        <v>308</v>
      </c>
      <c r="H1521" s="840">
        <v>1.0215872032872699</v>
      </c>
      <c r="I1521" s="840">
        <v>1.0940935224108801</v>
      </c>
      <c r="J1521" s="86">
        <v>8678.0833333333303</v>
      </c>
      <c r="K1521" s="44">
        <v>8865.4188823938894</v>
      </c>
      <c r="L1521" s="45">
        <v>8341.1814546606802</v>
      </c>
      <c r="M1521" s="46">
        <v>0.961177847027743</v>
      </c>
      <c r="N1521" s="139">
        <v>9494.6347619417902</v>
      </c>
      <c r="O1521" s="45">
        <v>8819.0479146472408</v>
      </c>
      <c r="P1521" s="99">
        <v>1.0162437459862199</v>
      </c>
      <c r="Q1521" s="86">
        <v>8665.4631738548505</v>
      </c>
      <c r="R1521" s="44">
        <v>8852.5262889672194</v>
      </c>
      <c r="S1521" s="45">
        <v>8329.4773157870804</v>
      </c>
      <c r="T1521" s="140">
        <v>0.96122701679911404</v>
      </c>
      <c r="U1521" s="44">
        <v>9480.8271272045895</v>
      </c>
      <c r="V1521" s="45">
        <v>8806.6087594370892</v>
      </c>
      <c r="W1521" s="99">
        <v>1.01628829097192</v>
      </c>
      <c r="X1521" s="86">
        <v>8660.0696530341793</v>
      </c>
      <c r="Y1521" s="44">
        <v>8847.0163371161707</v>
      </c>
      <c r="Z1521" s="45">
        <v>8324.7005581768608</v>
      </c>
      <c r="AA1521" s="46">
        <v>0.96127408805080095</v>
      </c>
      <c r="AB1521" s="139">
        <v>9474.9261110117095</v>
      </c>
      <c r="AC1521" s="45">
        <v>8801.5030334316507</v>
      </c>
      <c r="AD1521" s="99">
        <v>1.0163316677652701</v>
      </c>
      <c r="AE1521" s="142">
        <v>8661.1852585542001</v>
      </c>
      <c r="AF1521" s="44">
        <v>8848.1560254393407</v>
      </c>
      <c r="AG1521" s="45">
        <v>8326.0695910577197</v>
      </c>
      <c r="AH1521" s="140">
        <v>0.96130833627354795</v>
      </c>
      <c r="AI1521" s="44">
        <v>9476.1466877847306</v>
      </c>
      <c r="AJ1521" s="45">
        <v>8802.9130245574197</v>
      </c>
      <c r="AK1521" s="46">
        <v>1.01636355322884</v>
      </c>
    </row>
    <row r="1522" spans="1:37" x14ac:dyDescent="0.2">
      <c r="A1522" s="35" t="s">
        <v>5720</v>
      </c>
      <c r="B1522" s="35" t="s">
        <v>11569</v>
      </c>
      <c r="C1522" s="85" t="s">
        <v>960</v>
      </c>
      <c r="D1522" s="85" t="s">
        <v>13402</v>
      </c>
      <c r="E1522" s="85" t="s">
        <v>12900</v>
      </c>
      <c r="F1522" s="85" t="s">
        <v>307</v>
      </c>
      <c r="G1522" s="85" t="s">
        <v>307</v>
      </c>
      <c r="H1522" s="840">
        <v>1.02219178328115</v>
      </c>
      <c r="I1522" s="840">
        <v>1.09380494572312</v>
      </c>
      <c r="J1522" s="86">
        <v>9909.9166666666697</v>
      </c>
      <c r="K1522" s="44">
        <v>10129.8353896676</v>
      </c>
      <c r="L1522" s="45">
        <v>9530.8294184340593</v>
      </c>
      <c r="M1522" s="46">
        <v>0.96174667648742995</v>
      </c>
      <c r="N1522" s="139">
        <v>10839.515861704</v>
      </c>
      <c r="O1522" s="45">
        <v>10068.234550645901</v>
      </c>
      <c r="P1522" s="99">
        <v>1.01597570285447</v>
      </c>
      <c r="Q1522" s="86">
        <v>10062.338970660299</v>
      </c>
      <c r="R1522" s="44">
        <v>10285.6402163986</v>
      </c>
      <c r="S1522" s="45">
        <v>9677.9161184320692</v>
      </c>
      <c r="T1522" s="140">
        <v>0.96179587535769695</v>
      </c>
      <c r="U1522" s="44">
        <v>11006.236131650699</v>
      </c>
      <c r="V1522" s="45">
        <v>10223.540016598399</v>
      </c>
      <c r="W1522" s="99">
        <v>1.01602023609105</v>
      </c>
      <c r="X1522" s="86">
        <v>10207.9909527705</v>
      </c>
      <c r="Y1522" s="44">
        <v>10434.524475730201</v>
      </c>
      <c r="Z1522" s="45">
        <v>9818.4843813384996</v>
      </c>
      <c r="AA1522" s="46">
        <v>0.96184297446636702</v>
      </c>
      <c r="AB1522" s="139">
        <v>11165.5509900372</v>
      </c>
      <c r="AC1522" s="45">
        <v>10371.968050973501</v>
      </c>
      <c r="AD1522" s="99">
        <v>1.0160636014433899</v>
      </c>
      <c r="AE1522" s="142">
        <v>10345.794829873401</v>
      </c>
      <c r="AF1522" s="44">
        <v>10575.386466609099</v>
      </c>
      <c r="AG1522" s="45">
        <v>9951.3846071612206</v>
      </c>
      <c r="AH1522" s="140">
        <v>0.96187724295736898</v>
      </c>
      <c r="AI1522" s="44">
        <v>11316.2815523522</v>
      </c>
      <c r="AJ1522" s="45">
        <v>10512.3153480909</v>
      </c>
      <c r="AK1522" s="46">
        <v>1.0160954784968901</v>
      </c>
    </row>
    <row r="1523" spans="1:37" x14ac:dyDescent="0.2">
      <c r="A1523" s="35" t="s">
        <v>5719</v>
      </c>
      <c r="B1523" s="35" t="s">
        <v>11568</v>
      </c>
      <c r="C1523" s="85" t="s">
        <v>960</v>
      </c>
      <c r="D1523" s="85" t="s">
        <v>13402</v>
      </c>
      <c r="E1523" s="85" t="s">
        <v>12900</v>
      </c>
      <c r="F1523" s="85" t="s">
        <v>310</v>
      </c>
      <c r="G1523" s="85" t="s">
        <v>310</v>
      </c>
      <c r="H1523" s="840">
        <v>1.02401174312857</v>
      </c>
      <c r="I1523" s="840">
        <v>1.0852666134944899</v>
      </c>
      <c r="J1523" s="86">
        <v>5542.0833333333303</v>
      </c>
      <c r="K1523" s="44">
        <v>5675.1584147304702</v>
      </c>
      <c r="L1523" s="45">
        <v>5339.5701600992998</v>
      </c>
      <c r="M1523" s="46">
        <v>0.96345901693393898</v>
      </c>
      <c r="N1523" s="139">
        <v>6014.6380108709</v>
      </c>
      <c r="O1523" s="45">
        <v>5586.6689069228596</v>
      </c>
      <c r="P1523" s="99">
        <v>1.0080449121581001</v>
      </c>
      <c r="Q1523" s="86">
        <v>5561.7567303290198</v>
      </c>
      <c r="R1523" s="44">
        <v>5695.3042042812804</v>
      </c>
      <c r="S1523" s="45">
        <v>5358.7987911643004</v>
      </c>
      <c r="T1523" s="140">
        <v>0.96350830340026195</v>
      </c>
      <c r="U1523" s="44">
        <v>6035.9888918043398</v>
      </c>
      <c r="V1523" s="45">
        <v>5606.7463242631902</v>
      </c>
      <c r="W1523" s="99">
        <v>1.00808909776453</v>
      </c>
      <c r="X1523" s="86">
        <v>5578.18862742701</v>
      </c>
      <c r="Y1523" s="44">
        <v>5712.1306598715</v>
      </c>
      <c r="Z1523" s="45">
        <v>5374.8942559443403</v>
      </c>
      <c r="AA1523" s="46">
        <v>0.96355548636647004</v>
      </c>
      <c r="AB1523" s="139">
        <v>6053.82188112117</v>
      </c>
      <c r="AC1523" s="45">
        <v>5623.5511524061303</v>
      </c>
      <c r="AD1523" s="99">
        <v>1.0081321246033299</v>
      </c>
      <c r="AE1523" s="142">
        <v>5595.2963602687096</v>
      </c>
      <c r="AF1523" s="44">
        <v>5729.6491791997096</v>
      </c>
      <c r="AG1523" s="45">
        <v>5391.5705895336396</v>
      </c>
      <c r="AH1523" s="140">
        <v>0.96358981587075498</v>
      </c>
      <c r="AI1523" s="44">
        <v>6072.3883324068502</v>
      </c>
      <c r="AJ1523" s="45">
        <v>5640.9749767192698</v>
      </c>
      <c r="AK1523" s="46">
        <v>1.0081637528219101</v>
      </c>
    </row>
    <row r="1524" spans="1:37" x14ac:dyDescent="0.2">
      <c r="A1524" s="35" t="s">
        <v>5718</v>
      </c>
      <c r="B1524" s="35" t="s">
        <v>11567</v>
      </c>
      <c r="C1524" s="85" t="s">
        <v>960</v>
      </c>
      <c r="D1524" s="85" t="s">
        <v>13402</v>
      </c>
      <c r="E1524" s="85" t="s">
        <v>12900</v>
      </c>
      <c r="F1524" s="85" t="s">
        <v>312</v>
      </c>
      <c r="G1524" s="85" t="s">
        <v>312</v>
      </c>
      <c r="H1524" s="840">
        <v>1.02092054669134</v>
      </c>
      <c r="I1524" s="840">
        <v>1.0989758523076001</v>
      </c>
      <c r="J1524" s="86">
        <v>8724.5</v>
      </c>
      <c r="K1524" s="44">
        <v>8907.0213096085608</v>
      </c>
      <c r="L1524" s="45">
        <v>8380.3238120557708</v>
      </c>
      <c r="M1524" s="46">
        <v>0.96055061173199296</v>
      </c>
      <c r="N1524" s="139">
        <v>9588.01482345765</v>
      </c>
      <c r="O1524" s="45">
        <v>8905.7835561362808</v>
      </c>
      <c r="P1524" s="99">
        <v>1.02077867569904</v>
      </c>
      <c r="Q1524" s="86">
        <v>8800.9908123128207</v>
      </c>
      <c r="R1524" s="44">
        <v>8985.1123515318195</v>
      </c>
      <c r="S1524" s="45">
        <v>8454.2295689261391</v>
      </c>
      <c r="T1524" s="140">
        <v>0.96059974941667303</v>
      </c>
      <c r="U1524" s="44">
        <v>9672.0763791128302</v>
      </c>
      <c r="V1524" s="45">
        <v>8984.2575356981797</v>
      </c>
      <c r="W1524" s="99">
        <v>1.0208234194642001</v>
      </c>
      <c r="X1524" s="86">
        <v>8879.6948866021394</v>
      </c>
      <c r="Y1524" s="44">
        <v>9065.4629580821202</v>
      </c>
      <c r="Z1524" s="45">
        <v>8530.2503885595506</v>
      </c>
      <c r="AA1524" s="46">
        <v>0.96064678995109998</v>
      </c>
      <c r="AB1524" s="139">
        <v>9758.5702562350198</v>
      </c>
      <c r="AC1524" s="45">
        <v>9064.9873894412103</v>
      </c>
      <c r="AD1524" s="99">
        <v>1.0208669898240099</v>
      </c>
      <c r="AE1524" s="142">
        <v>8952.4221225180409</v>
      </c>
      <c r="AF1524" s="44">
        <v>9139.7116875327192</v>
      </c>
      <c r="AG1524" s="45">
        <v>8600.4219787503807</v>
      </c>
      <c r="AH1524" s="140">
        <v>0.96068101582450205</v>
      </c>
      <c r="AI1524" s="44">
        <v>9838.4957323116705</v>
      </c>
      <c r="AJ1524" s="45">
        <v>9139.5189497921801</v>
      </c>
      <c r="AK1524" s="46">
        <v>1.02089901757465</v>
      </c>
    </row>
    <row r="1525" spans="1:37" x14ac:dyDescent="0.2">
      <c r="A1525" s="35" t="s">
        <v>5717</v>
      </c>
      <c r="B1525" s="35" t="s">
        <v>11566</v>
      </c>
      <c r="C1525" s="85" t="s">
        <v>960</v>
      </c>
      <c r="D1525" s="85" t="s">
        <v>13402</v>
      </c>
      <c r="E1525" s="85" t="s">
        <v>12900</v>
      </c>
      <c r="F1525" s="85" t="s">
        <v>307</v>
      </c>
      <c r="G1525" s="85" t="s">
        <v>307</v>
      </c>
      <c r="H1525" s="840">
        <v>1.02219178328115</v>
      </c>
      <c r="I1525" s="840">
        <v>1.09380494572312</v>
      </c>
      <c r="J1525" s="86">
        <v>7967.5</v>
      </c>
      <c r="K1525" s="44">
        <v>8144.3130332925402</v>
      </c>
      <c r="L1525" s="45">
        <v>7662.7166449136002</v>
      </c>
      <c r="M1525" s="46">
        <v>0.96174667648742995</v>
      </c>
      <c r="N1525" s="139">
        <v>8714.8909050489692</v>
      </c>
      <c r="O1525" s="45">
        <v>8094.7864124930302</v>
      </c>
      <c r="P1525" s="99">
        <v>1.01597570285448</v>
      </c>
      <c r="Q1525" s="86">
        <v>8095.9286120803499</v>
      </c>
      <c r="R1525" s="44">
        <v>8275.5917052992809</v>
      </c>
      <c r="S1525" s="45">
        <v>7786.6307462892501</v>
      </c>
      <c r="T1525" s="140">
        <v>0.96179587535769695</v>
      </c>
      <c r="U1525" s="44">
        <v>8855.3667561148195</v>
      </c>
      <c r="V1525" s="45">
        <v>8225.6272998221793</v>
      </c>
      <c r="W1525" s="99">
        <v>1.01602023609105</v>
      </c>
      <c r="X1525" s="86">
        <v>8216.2459537477698</v>
      </c>
      <c r="Y1525" s="44">
        <v>8398.5791033379392</v>
      </c>
      <c r="Z1525" s="45">
        <v>7902.7384470999996</v>
      </c>
      <c r="AA1525" s="46">
        <v>0.96184297446636702</v>
      </c>
      <c r="AB1525" s="139">
        <v>8986.9704594868908</v>
      </c>
      <c r="AC1525" s="45">
        <v>8348.2284541096597</v>
      </c>
      <c r="AD1525" s="99">
        <v>1.0160636014433899</v>
      </c>
      <c r="AE1525" s="142">
        <v>8333.9275975609999</v>
      </c>
      <c r="AF1525" s="44">
        <v>8518.8723126868408</v>
      </c>
      <c r="AG1525" s="45">
        <v>8016.2153005482996</v>
      </c>
      <c r="AH1525" s="140">
        <v>0.96187724295736898</v>
      </c>
      <c r="AI1525" s="44">
        <v>9115.6912235106392</v>
      </c>
      <c r="AJ1525" s="45">
        <v>8468.0661500022197</v>
      </c>
      <c r="AK1525" s="46">
        <v>1.0160954784968901</v>
      </c>
    </row>
    <row r="1526" spans="1:37" x14ac:dyDescent="0.2">
      <c r="A1526" s="35" t="s">
        <v>5716</v>
      </c>
      <c r="B1526" s="35" t="s">
        <v>11565</v>
      </c>
      <c r="C1526" s="85" t="s">
        <v>960</v>
      </c>
      <c r="D1526" s="85" t="s">
        <v>13402</v>
      </c>
      <c r="E1526" s="85" t="s">
        <v>12900</v>
      </c>
      <c r="F1526" s="85" t="s">
        <v>307</v>
      </c>
      <c r="G1526" s="85" t="s">
        <v>307</v>
      </c>
      <c r="H1526" s="840">
        <v>1.02219178328115</v>
      </c>
      <c r="I1526" s="840">
        <v>1.09380494572312</v>
      </c>
      <c r="J1526" s="86">
        <v>7779</v>
      </c>
      <c r="K1526" s="44">
        <v>7951.6298821440396</v>
      </c>
      <c r="L1526" s="45">
        <v>7481.4273963957203</v>
      </c>
      <c r="M1526" s="46">
        <v>0.96174667648742995</v>
      </c>
      <c r="N1526" s="139">
        <v>8508.7086727801707</v>
      </c>
      <c r="O1526" s="45">
        <v>7903.2749925049602</v>
      </c>
      <c r="P1526" s="99">
        <v>1.01597570285448</v>
      </c>
      <c r="Q1526" s="86">
        <v>7895.1246341917804</v>
      </c>
      <c r="R1526" s="44">
        <v>8070.3315290514001</v>
      </c>
      <c r="S1526" s="45">
        <v>7593.4983086005996</v>
      </c>
      <c r="T1526" s="140">
        <v>0.96179587535769695</v>
      </c>
      <c r="U1526" s="44">
        <v>8635.7263719794191</v>
      </c>
      <c r="V1526" s="45">
        <v>8021.60639479981</v>
      </c>
      <c r="W1526" s="99">
        <v>1.01602023609105</v>
      </c>
      <c r="X1526" s="86">
        <v>7998.8144187232901</v>
      </c>
      <c r="Y1526" s="44">
        <v>8176.3223748097098</v>
      </c>
      <c r="Z1526" s="45">
        <v>7693.6034527092797</v>
      </c>
      <c r="AA1526" s="46">
        <v>0.96184297446636702</v>
      </c>
      <c r="AB1526" s="139">
        <v>8749.1427711209599</v>
      </c>
      <c r="AC1526" s="45">
        <v>8127.30418556533</v>
      </c>
      <c r="AD1526" s="99">
        <v>1.0160636014433899</v>
      </c>
      <c r="AE1526" s="142">
        <v>8101.38005336285</v>
      </c>
      <c r="AF1526" s="44">
        <v>8281.16412378528</v>
      </c>
      <c r="AG1526" s="45">
        <v>7792.53310987848</v>
      </c>
      <c r="AH1526" s="140">
        <v>0.96187724295736898</v>
      </c>
      <c r="AI1526" s="44">
        <v>8861.3295695509296</v>
      </c>
      <c r="AJ1526" s="45">
        <v>8231.7756418069202</v>
      </c>
      <c r="AK1526" s="46">
        <v>1.0160954784969001</v>
      </c>
    </row>
    <row r="1527" spans="1:37" x14ac:dyDescent="0.2">
      <c r="A1527" s="35" t="s">
        <v>5715</v>
      </c>
      <c r="B1527" s="35" t="s">
        <v>11564</v>
      </c>
      <c r="C1527" s="85" t="s">
        <v>960</v>
      </c>
      <c r="D1527" s="85" t="s">
        <v>13402</v>
      </c>
      <c r="E1527" s="85" t="s">
        <v>12900</v>
      </c>
      <c r="F1527" s="85" t="s">
        <v>308</v>
      </c>
      <c r="G1527" s="85" t="s">
        <v>308</v>
      </c>
      <c r="H1527" s="840">
        <v>1.0215872032872699</v>
      </c>
      <c r="I1527" s="840">
        <v>1.0940935224108801</v>
      </c>
      <c r="J1527" s="86">
        <v>6891.25</v>
      </c>
      <c r="K1527" s="44">
        <v>7040.0128146534098</v>
      </c>
      <c r="L1527" s="45">
        <v>6623.7168383299404</v>
      </c>
      <c r="M1527" s="46">
        <v>0.961177847027743</v>
      </c>
      <c r="N1527" s="139">
        <v>7539.6719863139497</v>
      </c>
      <c r="O1527" s="45">
        <v>7003.1897145275298</v>
      </c>
      <c r="P1527" s="99">
        <v>1.0162437459862199</v>
      </c>
      <c r="Q1527" s="86">
        <v>6877.07769543826</v>
      </c>
      <c r="R1527" s="44">
        <v>7025.5345696720497</v>
      </c>
      <c r="S1527" s="45">
        <v>6610.4328774818496</v>
      </c>
      <c r="T1527" s="140">
        <v>0.96122701679911404</v>
      </c>
      <c r="U1527" s="44">
        <v>7524.1661596953199</v>
      </c>
      <c r="V1527" s="45">
        <v>6989.0935379780803</v>
      </c>
      <c r="W1527" s="99">
        <v>1.01628829097192</v>
      </c>
      <c r="X1527" s="86">
        <v>6867.0000838764099</v>
      </c>
      <c r="Y1527" s="44">
        <v>7015.2394106607699</v>
      </c>
      <c r="Z1527" s="45">
        <v>6601.0692432730802</v>
      </c>
      <c r="AA1527" s="46">
        <v>0.96127408805080095</v>
      </c>
      <c r="AB1527" s="139">
        <v>7513.1403101641299</v>
      </c>
      <c r="AC1527" s="45">
        <v>6979.1496477903802</v>
      </c>
      <c r="AD1527" s="99">
        <v>1.0163316677652701</v>
      </c>
      <c r="AE1527" s="142">
        <v>6859.4449756301001</v>
      </c>
      <c r="AF1527" s="44">
        <v>7007.5212087568798</v>
      </c>
      <c r="AG1527" s="45">
        <v>6594.0416372829104</v>
      </c>
      <c r="AH1527" s="140">
        <v>0.96130833627354795</v>
      </c>
      <c r="AI1527" s="44">
        <v>7504.8743151707204</v>
      </c>
      <c r="AJ1527" s="45">
        <v>6971.6898686091299</v>
      </c>
      <c r="AK1527" s="46">
        <v>1.01636355322884</v>
      </c>
    </row>
    <row r="1528" spans="1:37" x14ac:dyDescent="0.2">
      <c r="A1528" s="35" t="s">
        <v>5714</v>
      </c>
      <c r="B1528" s="35" t="s">
        <v>11563</v>
      </c>
      <c r="C1528" s="85" t="s">
        <v>960</v>
      </c>
      <c r="D1528" s="85" t="s">
        <v>13402</v>
      </c>
      <c r="E1528" s="85" t="s">
        <v>12900</v>
      </c>
      <c r="F1528" s="85" t="s">
        <v>308</v>
      </c>
      <c r="G1528" s="85" t="s">
        <v>308</v>
      </c>
      <c r="H1528" s="840">
        <v>1.0215872032872699</v>
      </c>
      <c r="I1528" s="840">
        <v>1.0940935224108801</v>
      </c>
      <c r="J1528" s="86">
        <v>20149.666666666701</v>
      </c>
      <c r="K1528" s="44">
        <v>20584.641617170801</v>
      </c>
      <c r="L1528" s="45">
        <v>19367.413224993401</v>
      </c>
      <c r="M1528" s="46">
        <v>0.961177847027743</v>
      </c>
      <c r="N1528" s="139">
        <v>22045.619778738401</v>
      </c>
      <c r="O1528" s="45">
        <v>20476.972733707</v>
      </c>
      <c r="P1528" s="99">
        <v>1.0162437459862199</v>
      </c>
      <c r="Q1528" s="86">
        <v>20172.784120084099</v>
      </c>
      <c r="R1528" s="44">
        <v>20608.2581117546</v>
      </c>
      <c r="S1528" s="45">
        <v>19390.625100280999</v>
      </c>
      <c r="T1528" s="140">
        <v>0.96122701679911404</v>
      </c>
      <c r="U1528" s="44">
        <v>22070.912434777001</v>
      </c>
      <c r="V1528" s="45">
        <v>20501.364297545799</v>
      </c>
      <c r="W1528" s="99">
        <v>1.01628829097192</v>
      </c>
      <c r="X1528" s="86">
        <v>20217.996723436299</v>
      </c>
      <c r="Y1528" s="44">
        <v>20654.446728766499</v>
      </c>
      <c r="Z1528" s="45">
        <v>19435.036362535298</v>
      </c>
      <c r="AA1528" s="46">
        <v>0.96127408805080095</v>
      </c>
      <c r="AB1528" s="139">
        <v>22120.379251236001</v>
      </c>
      <c r="AC1528" s="45">
        <v>20548.190328802801</v>
      </c>
      <c r="AD1528" s="99">
        <v>1.0163316677652701</v>
      </c>
      <c r="AE1528" s="142">
        <v>20366.6904995779</v>
      </c>
      <c r="AF1528" s="44">
        <v>20806.350387681301</v>
      </c>
      <c r="AG1528" s="45">
        <v>19578.669359547501</v>
      </c>
      <c r="AH1528" s="140">
        <v>0.96130833627354795</v>
      </c>
      <c r="AI1528" s="44">
        <v>22283.064148535399</v>
      </c>
      <c r="AJ1528" s="45">
        <v>20699.961923663101</v>
      </c>
      <c r="AK1528" s="46">
        <v>1.01636355322884</v>
      </c>
    </row>
    <row r="1529" spans="1:37" x14ac:dyDescent="0.2">
      <c r="A1529" s="35" t="s">
        <v>5713</v>
      </c>
      <c r="B1529" s="35" t="s">
        <v>11562</v>
      </c>
      <c r="C1529" s="85" t="s">
        <v>960</v>
      </c>
      <c r="D1529" s="85" t="s">
        <v>13402</v>
      </c>
      <c r="E1529" s="85" t="s">
        <v>12900</v>
      </c>
      <c r="F1529" s="85" t="s">
        <v>308</v>
      </c>
      <c r="G1529" s="85" t="s">
        <v>308</v>
      </c>
      <c r="H1529" s="840">
        <v>1.0215872032872699</v>
      </c>
      <c r="I1529" s="840">
        <v>1.0940935224108801</v>
      </c>
      <c r="J1529" s="86">
        <v>8534.5833333333303</v>
      </c>
      <c r="K1529" s="44">
        <v>8718.8211187221605</v>
      </c>
      <c r="L1529" s="45">
        <v>8203.2524336121896</v>
      </c>
      <c r="M1529" s="46">
        <v>0.961177847027743</v>
      </c>
      <c r="N1529" s="139">
        <v>9337.6323414758299</v>
      </c>
      <c r="O1529" s="45">
        <v>8673.2169370982192</v>
      </c>
      <c r="P1529" s="99">
        <v>1.0162437459862199</v>
      </c>
      <c r="Q1529" s="86">
        <v>8516.4336488782301</v>
      </c>
      <c r="R1529" s="44">
        <v>8700.2796333391307</v>
      </c>
      <c r="S1529" s="45">
        <v>8186.2261100788201</v>
      </c>
      <c r="T1529" s="140">
        <v>0.96122701679911404</v>
      </c>
      <c r="U1529" s="44">
        <v>9317.7748892797008</v>
      </c>
      <c r="V1529" s="45">
        <v>8655.1517981942397</v>
      </c>
      <c r="W1529" s="99">
        <v>1.01628829097192</v>
      </c>
      <c r="X1529" s="86">
        <v>8503.9416431603404</v>
      </c>
      <c r="Y1529" s="44">
        <v>8687.5179601543405</v>
      </c>
      <c r="Z1529" s="45">
        <v>8174.6187478661896</v>
      </c>
      <c r="AA1529" s="46">
        <v>0.96127408805080095</v>
      </c>
      <c r="AB1529" s="139">
        <v>9304.1074667418306</v>
      </c>
      <c r="AC1529" s="45">
        <v>8642.8251927716901</v>
      </c>
      <c r="AD1529" s="99">
        <v>1.0163316677652701</v>
      </c>
      <c r="AE1529" s="142">
        <v>8491.8789181900102</v>
      </c>
      <c r="AF1529" s="44">
        <v>8675.1948346878708</v>
      </c>
      <c r="AG1529" s="45">
        <v>8163.31399468165</v>
      </c>
      <c r="AH1529" s="140">
        <v>0.96130833627354795</v>
      </c>
      <c r="AI1529" s="44">
        <v>9290.9097174891704</v>
      </c>
      <c r="AJ1529" s="45">
        <v>8630.83623088069</v>
      </c>
      <c r="AK1529" s="46">
        <v>1.01636355322884</v>
      </c>
    </row>
    <row r="1530" spans="1:37" x14ac:dyDescent="0.2">
      <c r="A1530" s="35" t="s">
        <v>5712</v>
      </c>
      <c r="B1530" s="35" t="s">
        <v>11561</v>
      </c>
      <c r="C1530" s="85" t="s">
        <v>960</v>
      </c>
      <c r="D1530" s="85" t="s">
        <v>13402</v>
      </c>
      <c r="E1530" s="85" t="s">
        <v>12900</v>
      </c>
      <c r="F1530" s="85" t="s">
        <v>310</v>
      </c>
      <c r="G1530" s="85" t="s">
        <v>310</v>
      </c>
      <c r="H1530" s="840">
        <v>1.02401174312857</v>
      </c>
      <c r="I1530" s="840">
        <v>1.0852666134944899</v>
      </c>
      <c r="J1530" s="86">
        <v>17368.25</v>
      </c>
      <c r="K1530" s="44">
        <v>17785.291957592799</v>
      </c>
      <c r="L1530" s="45">
        <v>16733.597070862899</v>
      </c>
      <c r="M1530" s="46">
        <v>0.96345901693393898</v>
      </c>
      <c r="N1530" s="139">
        <v>18849.1818598256</v>
      </c>
      <c r="O1530" s="45">
        <v>17507.976045589901</v>
      </c>
      <c r="P1530" s="99">
        <v>1.0080449121581001</v>
      </c>
      <c r="Q1530" s="86">
        <v>17389.465446753002</v>
      </c>
      <c r="R1530" s="44">
        <v>17807.016824203602</v>
      </c>
      <c r="S1530" s="45">
        <v>16754.894349638402</v>
      </c>
      <c r="T1530" s="140">
        <v>0.96350830340026095</v>
      </c>
      <c r="U1530" s="44">
        <v>18872.206275877001</v>
      </c>
      <c r="V1530" s="45">
        <v>17530.1305328247</v>
      </c>
      <c r="W1530" s="99">
        <v>1.00808909776453</v>
      </c>
      <c r="X1530" s="86">
        <v>17411.626714151502</v>
      </c>
      <c r="Y1530" s="44">
        <v>17829.7102222623</v>
      </c>
      <c r="Z1530" s="45">
        <v>16777.068446985701</v>
      </c>
      <c r="AA1530" s="46">
        <v>0.96355548636646904</v>
      </c>
      <c r="AB1530" s="139">
        <v>18896.2571594974</v>
      </c>
      <c r="AC1530" s="45">
        <v>17553.220232137701</v>
      </c>
      <c r="AD1530" s="99">
        <v>1.0081321246033299</v>
      </c>
      <c r="AE1530" s="142">
        <v>17434.780899372501</v>
      </c>
      <c r="AF1530" s="44">
        <v>17853.420379831099</v>
      </c>
      <c r="AG1530" s="45">
        <v>16799.977316573299</v>
      </c>
      <c r="AH1530" s="140">
        <v>0.96358981587075498</v>
      </c>
      <c r="AI1530" s="44">
        <v>18921.3856236803</v>
      </c>
      <c r="AJ1530" s="45">
        <v>17577.1141411391</v>
      </c>
      <c r="AK1530" s="46">
        <v>1.0081637528219101</v>
      </c>
    </row>
    <row r="1531" spans="1:37" x14ac:dyDescent="0.2">
      <c r="A1531" s="35" t="s">
        <v>5711</v>
      </c>
      <c r="B1531" s="35" t="s">
        <v>11560</v>
      </c>
      <c r="C1531" s="85" t="s">
        <v>960</v>
      </c>
      <c r="D1531" s="85" t="s">
        <v>13402</v>
      </c>
      <c r="E1531" s="85" t="s">
        <v>12900</v>
      </c>
      <c r="F1531" s="85" t="s">
        <v>313</v>
      </c>
      <c r="G1531" s="85" t="s">
        <v>313</v>
      </c>
      <c r="H1531" s="840">
        <v>1.02495784405313</v>
      </c>
      <c r="I1531" s="840">
        <v>1.0885021571381699</v>
      </c>
      <c r="J1531" s="86">
        <v>4474.8333333333303</v>
      </c>
      <c r="K1531" s="44">
        <v>4586.5155258304103</v>
      </c>
      <c r="L1531" s="45">
        <v>4315.3018208249096</v>
      </c>
      <c r="M1531" s="46">
        <v>0.96434917222054695</v>
      </c>
      <c r="N1531" s="139">
        <v>4870.8657361671203</v>
      </c>
      <c r="O1531" s="45">
        <v>4524.28127991372</v>
      </c>
      <c r="P1531" s="99">
        <v>1.0110502320191599</v>
      </c>
      <c r="Q1531" s="86">
        <v>4518.5968496707601</v>
      </c>
      <c r="R1531" s="44">
        <v>4631.37128518381</v>
      </c>
      <c r="S1531" s="45">
        <v>4357.7280430111796</v>
      </c>
      <c r="T1531" s="140">
        <v>0.96439850422342899</v>
      </c>
      <c r="U1531" s="44">
        <v>4918.50241810436</v>
      </c>
      <c r="V1531" s="45">
        <v>4568.7286454469704</v>
      </c>
      <c r="W1531" s="99">
        <v>1.0110945493576999</v>
      </c>
      <c r="X1531" s="86">
        <v>4558.7099331600202</v>
      </c>
      <c r="Y1531" s="44">
        <v>4672.4855047552801</v>
      </c>
      <c r="Z1531" s="45">
        <v>4396.6283329130501</v>
      </c>
      <c r="AA1531" s="46">
        <v>0.96444573078273899</v>
      </c>
      <c r="AB1531" s="139">
        <v>4962.1655960118796</v>
      </c>
      <c r="AC1531" s="45">
        <v>4609.4834971779301</v>
      </c>
      <c r="AD1531" s="99">
        <v>1.01113770447393</v>
      </c>
      <c r="AE1531" s="142">
        <v>4598.4503634253097</v>
      </c>
      <c r="AF1531" s="44">
        <v>4713.2177704817404</v>
      </c>
      <c r="AG1531" s="45">
        <v>4435.1138295950605</v>
      </c>
      <c r="AH1531" s="140">
        <v>0.96448009200460605</v>
      </c>
      <c r="AI1531" s="44">
        <v>5005.4231400812496</v>
      </c>
      <c r="AJ1531" s="45">
        <v>4649.8124190121598</v>
      </c>
      <c r="AK1531" s="46">
        <v>1.0111694269868301</v>
      </c>
    </row>
    <row r="1532" spans="1:37" x14ac:dyDescent="0.2">
      <c r="A1532" s="35" t="s">
        <v>5710</v>
      </c>
      <c r="B1532" s="35" t="s">
        <v>11559</v>
      </c>
      <c r="C1532" s="85" t="s">
        <v>960</v>
      </c>
      <c r="D1532" s="85" t="s">
        <v>13402</v>
      </c>
      <c r="E1532" s="85" t="s">
        <v>12900</v>
      </c>
      <c r="F1532" s="85" t="s">
        <v>312</v>
      </c>
      <c r="G1532" s="85" t="s">
        <v>312</v>
      </c>
      <c r="H1532" s="840">
        <v>1.02092054669134</v>
      </c>
      <c r="I1532" s="840">
        <v>1.0989758523076001</v>
      </c>
      <c r="J1532" s="86">
        <v>9536.5</v>
      </c>
      <c r="K1532" s="44">
        <v>9736.0087935219308</v>
      </c>
      <c r="L1532" s="45">
        <v>9160.2909087821499</v>
      </c>
      <c r="M1532" s="46">
        <v>0.96055061173199296</v>
      </c>
      <c r="N1532" s="139">
        <v>10480.383215531399</v>
      </c>
      <c r="O1532" s="45">
        <v>9734.6558408039</v>
      </c>
      <c r="P1532" s="99">
        <v>1.02077867569904</v>
      </c>
      <c r="Q1532" s="86">
        <v>9625.5842156084509</v>
      </c>
      <c r="R1532" s="44">
        <v>9826.9566996224694</v>
      </c>
      <c r="S1532" s="45">
        <v>9246.3337855025693</v>
      </c>
      <c r="T1532" s="140">
        <v>0.96059974941667303</v>
      </c>
      <c r="U1532" s="44">
        <v>10578.284617306899</v>
      </c>
      <c r="V1532" s="45">
        <v>9826.0217933180502</v>
      </c>
      <c r="W1532" s="99">
        <v>1.0208234194642001</v>
      </c>
      <c r="X1532" s="86">
        <v>9710.2459179294692</v>
      </c>
      <c r="Y1532" s="44">
        <v>9913.3895710398592</v>
      </c>
      <c r="Z1532" s="45">
        <v>9328.1165706947104</v>
      </c>
      <c r="AA1532" s="46">
        <v>0.96064678995109998</v>
      </c>
      <c r="AB1532" s="139">
        <v>10671.3257837729</v>
      </c>
      <c r="AC1532" s="45">
        <v>9912.8695206875691</v>
      </c>
      <c r="AD1532" s="99">
        <v>1.0208669898240099</v>
      </c>
      <c r="AE1532" s="142">
        <v>9795.6861249325102</v>
      </c>
      <c r="AF1532" s="44">
        <v>10000.6172338828</v>
      </c>
      <c r="AG1532" s="45">
        <v>9410.5296971981497</v>
      </c>
      <c r="AH1532" s="140">
        <v>0.96068101582450305</v>
      </c>
      <c r="AI1532" s="44">
        <v>10765.2225080854</v>
      </c>
      <c r="AJ1532" s="45">
        <v>10000.4063414132</v>
      </c>
      <c r="AK1532" s="46">
        <v>1.02089901757465</v>
      </c>
    </row>
    <row r="1533" spans="1:37" x14ac:dyDescent="0.2">
      <c r="A1533" s="35" t="s">
        <v>5709</v>
      </c>
      <c r="B1533" s="35" t="s">
        <v>11558</v>
      </c>
      <c r="C1533" s="85" t="s">
        <v>960</v>
      </c>
      <c r="D1533" s="85" t="s">
        <v>13402</v>
      </c>
      <c r="E1533" s="85" t="s">
        <v>12900</v>
      </c>
      <c r="F1533" s="85" t="s">
        <v>310</v>
      </c>
      <c r="G1533" s="85" t="s">
        <v>310</v>
      </c>
      <c r="H1533" s="840">
        <v>1.02401174312857</v>
      </c>
      <c r="I1533" s="840">
        <v>1.0852666134944899</v>
      </c>
      <c r="J1533" s="86">
        <v>7704.75</v>
      </c>
      <c r="K1533" s="44">
        <v>7889.7544778698602</v>
      </c>
      <c r="L1533" s="45">
        <v>7423.2108607217597</v>
      </c>
      <c r="M1533" s="46">
        <v>0.96345901693393798</v>
      </c>
      <c r="N1533" s="139">
        <v>8361.7079403216394</v>
      </c>
      <c r="O1533" s="45">
        <v>7766.7340369500998</v>
      </c>
      <c r="P1533" s="99">
        <v>1.0080449121581001</v>
      </c>
      <c r="Q1533" s="86">
        <v>7724.29581323209</v>
      </c>
      <c r="R1533" s="44">
        <v>7909.7696201485196</v>
      </c>
      <c r="S1533" s="45">
        <v>7442.4231539689999</v>
      </c>
      <c r="T1533" s="140">
        <v>0.96350830340026095</v>
      </c>
      <c r="U1533" s="44">
        <v>8382.9203588560395</v>
      </c>
      <c r="V1533" s="45">
        <v>7786.7783972274901</v>
      </c>
      <c r="W1533" s="99">
        <v>1.00808909776453</v>
      </c>
      <c r="X1533" s="86">
        <v>7737.1054029863299</v>
      </c>
      <c r="Y1533" s="44">
        <v>7922.8867904815197</v>
      </c>
      <c r="Z1533" s="45">
        <v>7455.1303596431299</v>
      </c>
      <c r="AA1533" s="46">
        <v>0.96355548636646904</v>
      </c>
      <c r="AB1533" s="139">
        <v>8396.8221789488707</v>
      </c>
      <c r="AC1533" s="45">
        <v>7800.0245081925304</v>
      </c>
      <c r="AD1533" s="99">
        <v>1.0081321246033299</v>
      </c>
      <c r="AE1533" s="142">
        <v>7754.8035672208598</v>
      </c>
      <c r="AF1533" s="44">
        <v>7941.0099184894998</v>
      </c>
      <c r="AG1533" s="45">
        <v>7472.4497414522302</v>
      </c>
      <c r="AH1533" s="140">
        <v>0.96358981587075498</v>
      </c>
      <c r="AI1533" s="44">
        <v>8416.0294057127503</v>
      </c>
      <c r="AJ1533" s="45">
        <v>7818.1118667260998</v>
      </c>
      <c r="AK1533" s="46">
        <v>1.0081637528219101</v>
      </c>
    </row>
    <row r="1534" spans="1:37" x14ac:dyDescent="0.2">
      <c r="A1534" s="35" t="s">
        <v>5708</v>
      </c>
      <c r="B1534" s="35" t="s">
        <v>11557</v>
      </c>
      <c r="C1534" s="85" t="s">
        <v>960</v>
      </c>
      <c r="D1534" s="85" t="s">
        <v>13402</v>
      </c>
      <c r="E1534" s="85" t="s">
        <v>12900</v>
      </c>
      <c r="F1534" s="85" t="s">
        <v>308</v>
      </c>
      <c r="G1534" s="85" t="s">
        <v>308</v>
      </c>
      <c r="H1534" s="840">
        <v>1.0215872032872699</v>
      </c>
      <c r="I1534" s="840">
        <v>1.0940935224108801</v>
      </c>
      <c r="J1534" s="86">
        <v>5971.25</v>
      </c>
      <c r="K1534" s="44">
        <v>6100.1525876291198</v>
      </c>
      <c r="L1534" s="45">
        <v>5739.43321906441</v>
      </c>
      <c r="M1534" s="46">
        <v>0.961177847027743</v>
      </c>
      <c r="N1534" s="139">
        <v>6533.1059456959501</v>
      </c>
      <c r="O1534" s="45">
        <v>6068.2454682202097</v>
      </c>
      <c r="P1534" s="99">
        <v>1.0162437459862199</v>
      </c>
      <c r="Q1534" s="86">
        <v>5957.7938026379497</v>
      </c>
      <c r="R1534" s="44">
        <v>6086.4059085991403</v>
      </c>
      <c r="S1534" s="45">
        <v>5726.7923636139203</v>
      </c>
      <c r="T1534" s="140">
        <v>0.96122701679911404</v>
      </c>
      <c r="U1534" s="44">
        <v>6518.3836073258399</v>
      </c>
      <c r="V1534" s="45">
        <v>6054.8360816460299</v>
      </c>
      <c r="W1534" s="99">
        <v>1.01628829097192</v>
      </c>
      <c r="X1534" s="86">
        <v>5947.8079105207498</v>
      </c>
      <c r="Y1534" s="44">
        <v>6076.2044489988102</v>
      </c>
      <c r="Z1534" s="45">
        <v>5717.4736250871802</v>
      </c>
      <c r="AA1534" s="46">
        <v>0.96127408805080095</v>
      </c>
      <c r="AB1534" s="139">
        <v>6507.4581074449197</v>
      </c>
      <c r="AC1534" s="45">
        <v>6044.9455332470297</v>
      </c>
      <c r="AD1534" s="99">
        <v>1.0163316677652701</v>
      </c>
      <c r="AE1534" s="142">
        <v>5948.5748023571296</v>
      </c>
      <c r="AF1534" s="44">
        <v>6076.9878958851596</v>
      </c>
      <c r="AG1534" s="45">
        <v>5718.41454645268</v>
      </c>
      <c r="AH1534" s="140">
        <v>0.96130833627354795</v>
      </c>
      <c r="AI1534" s="44">
        <v>6508.2971588355003</v>
      </c>
      <c r="AJ1534" s="45">
        <v>6045.9146227712499</v>
      </c>
      <c r="AK1534" s="46">
        <v>1.01636355322884</v>
      </c>
    </row>
    <row r="1535" spans="1:37" x14ac:dyDescent="0.2">
      <c r="A1535" s="35" t="s">
        <v>5707</v>
      </c>
      <c r="B1535" s="35" t="s">
        <v>11556</v>
      </c>
      <c r="C1535" s="85" t="s">
        <v>960</v>
      </c>
      <c r="D1535" s="85" t="s">
        <v>13402</v>
      </c>
      <c r="E1535" s="85" t="s">
        <v>12900</v>
      </c>
      <c r="F1535" s="85" t="s">
        <v>311</v>
      </c>
      <c r="G1535" s="85" t="s">
        <v>311</v>
      </c>
      <c r="H1535" s="840">
        <v>1.02358712829131</v>
      </c>
      <c r="I1535" s="840">
        <v>1.07969051525732</v>
      </c>
      <c r="J1535" s="86">
        <v>1932.5833333333301</v>
      </c>
      <c r="K1535" s="44">
        <v>1978.1674243503201</v>
      </c>
      <c r="L1535" s="45">
        <v>1861.19275954046</v>
      </c>
      <c r="M1535" s="46">
        <v>0.96305951077941798</v>
      </c>
      <c r="N1535" s="139">
        <v>2086.5918949443699</v>
      </c>
      <c r="O1535" s="45">
        <v>1938.1213033691899</v>
      </c>
      <c r="P1535" s="99">
        <v>1.0028655789069201</v>
      </c>
      <c r="Q1535" s="86">
        <v>1938.6493755499</v>
      </c>
      <c r="R1535" s="44">
        <v>1984.37654708286</v>
      </c>
      <c r="S1535" s="45">
        <v>1867.13022874682</v>
      </c>
      <c r="T1535" s="140">
        <v>0.96310877680870499</v>
      </c>
      <c r="U1535" s="44">
        <v>2093.1413431907499</v>
      </c>
      <c r="V1535" s="45">
        <v>1944.2899485836999</v>
      </c>
      <c r="W1535" s="99">
        <v>1.0029095374877699</v>
      </c>
      <c r="X1535" s="86">
        <v>1944.1021833135801</v>
      </c>
      <c r="Y1535" s="44">
        <v>1989.9579709228101</v>
      </c>
      <c r="Z1535" s="45">
        <v>1872.4735662339101</v>
      </c>
      <c r="AA1535" s="46">
        <v>0.96315594021010997</v>
      </c>
      <c r="AB1535" s="139">
        <v>2099.02868801471</v>
      </c>
      <c r="AC1535" s="45">
        <v>1949.841840281</v>
      </c>
      <c r="AD1535" s="99">
        <v>1.00295234325474</v>
      </c>
      <c r="AE1535" s="142">
        <v>1950.5834246658801</v>
      </c>
      <c r="AF1535" s="44">
        <v>1996.5920861463801</v>
      </c>
      <c r="AG1535" s="45">
        <v>1878.78294713778</v>
      </c>
      <c r="AH1535" s="140">
        <v>0.96319025547938697</v>
      </c>
      <c r="AI1535" s="44">
        <v>2106.0264228298902</v>
      </c>
      <c r="AJ1535" s="45">
        <v>1956.4035929803899</v>
      </c>
      <c r="AK1535" s="46">
        <v>1.00298380896757</v>
      </c>
    </row>
    <row r="1536" spans="1:37" x14ac:dyDescent="0.2">
      <c r="A1536" s="35" t="s">
        <v>5706</v>
      </c>
      <c r="B1536" s="35" t="s">
        <v>11555</v>
      </c>
      <c r="C1536" s="85" t="s">
        <v>960</v>
      </c>
      <c r="D1536" s="85" t="s">
        <v>13402</v>
      </c>
      <c r="E1536" s="85" t="s">
        <v>12900</v>
      </c>
      <c r="F1536" s="85" t="s">
        <v>310</v>
      </c>
      <c r="G1536" s="85" t="s">
        <v>310</v>
      </c>
      <c r="H1536" s="840">
        <v>1.02401174312857</v>
      </c>
      <c r="I1536" s="840">
        <v>1.0852666134944899</v>
      </c>
      <c r="J1536" s="86">
        <v>3517.4166666666702</v>
      </c>
      <c r="K1536" s="44">
        <v>3601.87597214282</v>
      </c>
      <c r="L1536" s="45">
        <v>3388.8868038137198</v>
      </c>
      <c r="M1536" s="46">
        <v>0.96345901693393798</v>
      </c>
      <c r="N1536" s="139">
        <v>3817.3348740823999</v>
      </c>
      <c r="O1536" s="45">
        <v>3545.71397477343</v>
      </c>
      <c r="P1536" s="99">
        <v>1.0080449121581001</v>
      </c>
      <c r="Q1536" s="86">
        <v>3529.3311081878801</v>
      </c>
      <c r="R1536" s="44">
        <v>3614.0765001733598</v>
      </c>
      <c r="S1536" s="45">
        <v>3400.5398281878702</v>
      </c>
      <c r="T1536" s="140">
        <v>0.96350830340026095</v>
      </c>
      <c r="U1536" s="44">
        <v>3830.2652196837998</v>
      </c>
      <c r="V1536" s="45">
        <v>3557.8802125654101</v>
      </c>
      <c r="W1536" s="99">
        <v>1.00808909776453</v>
      </c>
      <c r="X1536" s="86">
        <v>3538.4356573425098</v>
      </c>
      <c r="Y1536" s="44">
        <v>3623.3996654235998</v>
      </c>
      <c r="Z1536" s="45">
        <v>3409.4790907871202</v>
      </c>
      <c r="AA1536" s="46">
        <v>0.96355548636646904</v>
      </c>
      <c r="AB1536" s="139">
        <v>3840.1460829122502</v>
      </c>
      <c r="AC1536" s="45">
        <v>3567.2106570088899</v>
      </c>
      <c r="AD1536" s="99">
        <v>1.0081321246033299</v>
      </c>
      <c r="AE1536" s="142">
        <v>3550.0666146010799</v>
      </c>
      <c r="AF1536" s="44">
        <v>3635.3099022401998</v>
      </c>
      <c r="AG1536" s="45">
        <v>3420.80803549237</v>
      </c>
      <c r="AH1536" s="140">
        <v>0.96358981587075498</v>
      </c>
      <c r="AI1536" s="44">
        <v>3852.76877250796</v>
      </c>
      <c r="AJ1536" s="45">
        <v>3579.0484809439899</v>
      </c>
      <c r="AK1536" s="46">
        <v>1.0081637528219101</v>
      </c>
    </row>
    <row r="1537" spans="1:37" x14ac:dyDescent="0.2">
      <c r="A1537" s="35" t="s">
        <v>5705</v>
      </c>
      <c r="B1537" s="35" t="s">
        <v>11554</v>
      </c>
      <c r="C1537" s="85" t="s">
        <v>960</v>
      </c>
      <c r="D1537" s="85" t="s">
        <v>13402</v>
      </c>
      <c r="E1537" s="85" t="s">
        <v>12900</v>
      </c>
      <c r="F1537" s="85" t="s">
        <v>310</v>
      </c>
      <c r="G1537" s="85" t="s">
        <v>310</v>
      </c>
      <c r="H1537" s="840">
        <v>1.02401174312857</v>
      </c>
      <c r="I1537" s="840">
        <v>1.0852666134944899</v>
      </c>
      <c r="J1537" s="86">
        <v>5912.75</v>
      </c>
      <c r="K1537" s="44">
        <v>6054.7254341834596</v>
      </c>
      <c r="L1537" s="45">
        <v>5696.6923023761401</v>
      </c>
      <c r="M1537" s="46">
        <v>0.96345901693393798</v>
      </c>
      <c r="N1537" s="139">
        <v>6416.9101689395302</v>
      </c>
      <c r="O1537" s="45">
        <v>5960.3175543627904</v>
      </c>
      <c r="P1537" s="99">
        <v>1.0080449121581001</v>
      </c>
      <c r="Q1537" s="86">
        <v>5931.5299394315898</v>
      </c>
      <c r="R1537" s="44">
        <v>6073.9563126966495</v>
      </c>
      <c r="S1537" s="45">
        <v>5715.0783485095799</v>
      </c>
      <c r="T1537" s="140">
        <v>0.96350830340026095</v>
      </c>
      <c r="U1537" s="44">
        <v>6437.2914102080704</v>
      </c>
      <c r="V1537" s="45">
        <v>5979.5106650048901</v>
      </c>
      <c r="W1537" s="99">
        <v>1.00808909776453</v>
      </c>
      <c r="X1537" s="86">
        <v>5951.4419311182801</v>
      </c>
      <c r="Y1537" s="44">
        <v>6094.3464260129003</v>
      </c>
      <c r="Z1537" s="45">
        <v>5734.5445245204701</v>
      </c>
      <c r="AA1537" s="46">
        <v>0.96355548636646904</v>
      </c>
      <c r="AB1537" s="139">
        <v>6458.9012299938204</v>
      </c>
      <c r="AC1537" s="45">
        <v>5999.8397984716203</v>
      </c>
      <c r="AD1537" s="99">
        <v>1.0081321246033299</v>
      </c>
      <c r="AE1537" s="142">
        <v>5972.0950640606097</v>
      </c>
      <c r="AF1537" s="44">
        <v>6115.4954766782403</v>
      </c>
      <c r="AG1537" s="45">
        <v>5754.64998314081</v>
      </c>
      <c r="AH1537" s="140">
        <v>0.96358981587075498</v>
      </c>
      <c r="AI1537" s="44">
        <v>6481.3153856401996</v>
      </c>
      <c r="AJ1537" s="45">
        <v>6020.8497719925399</v>
      </c>
      <c r="AK1537" s="46">
        <v>1.0081637528219101</v>
      </c>
    </row>
    <row r="1538" spans="1:37" x14ac:dyDescent="0.2">
      <c r="A1538" s="35" t="s">
        <v>5704</v>
      </c>
      <c r="B1538" s="35" t="s">
        <v>11553</v>
      </c>
      <c r="C1538" s="85" t="s">
        <v>960</v>
      </c>
      <c r="D1538" s="85" t="s">
        <v>13402</v>
      </c>
      <c r="E1538" s="85" t="s">
        <v>12900</v>
      </c>
      <c r="F1538" s="85" t="s">
        <v>313</v>
      </c>
      <c r="G1538" s="85" t="s">
        <v>313</v>
      </c>
      <c r="H1538" s="840">
        <v>1.02495784405313</v>
      </c>
      <c r="I1538" s="840">
        <v>1.0885021571381699</v>
      </c>
      <c r="J1538" s="86">
        <v>6680.6666666666697</v>
      </c>
      <c r="K1538" s="44">
        <v>6847.4017035042698</v>
      </c>
      <c r="L1538" s="45">
        <v>6442.4953698813997</v>
      </c>
      <c r="M1538" s="46">
        <v>0.96434917222054695</v>
      </c>
      <c r="N1538" s="139">
        <v>7271.9200777877304</v>
      </c>
      <c r="O1538" s="45">
        <v>6754.4895833759801</v>
      </c>
      <c r="P1538" s="99">
        <v>1.0110502320191599</v>
      </c>
      <c r="Q1538" s="86">
        <v>6746.5926989027403</v>
      </c>
      <c r="R1538" s="44">
        <v>6914.9731073719304</v>
      </c>
      <c r="S1538" s="45">
        <v>6506.4039074265102</v>
      </c>
      <c r="T1538" s="140">
        <v>0.96439850422342899</v>
      </c>
      <c r="U1538" s="44">
        <v>7343.6807060882502</v>
      </c>
      <c r="V1538" s="45">
        <v>6821.4431045969995</v>
      </c>
      <c r="W1538" s="99">
        <v>1.0110945493576999</v>
      </c>
      <c r="X1538" s="86">
        <v>6806.8301968978503</v>
      </c>
      <c r="Y1538" s="44">
        <v>6976.7140034481599</v>
      </c>
      <c r="Z1538" s="45">
        <v>6564.8183235611596</v>
      </c>
      <c r="AA1538" s="46">
        <v>0.96444573078273899</v>
      </c>
      <c r="AB1538" s="139">
        <v>7409.2493525965401</v>
      </c>
      <c r="AC1538" s="45">
        <v>6882.6426600351297</v>
      </c>
      <c r="AD1538" s="99">
        <v>1.01113770447393</v>
      </c>
      <c r="AE1538" s="142">
        <v>6867.4500585271899</v>
      </c>
      <c r="AF1538" s="44">
        <v>7038.8468061305603</v>
      </c>
      <c r="AG1538" s="45">
        <v>6623.51886428534</v>
      </c>
      <c r="AH1538" s="140">
        <v>0.96448009200460605</v>
      </c>
      <c r="AI1538" s="44">
        <v>7475.2342027454897</v>
      </c>
      <c r="AJ1538" s="45">
        <v>6944.1555405416202</v>
      </c>
      <c r="AK1538" s="46">
        <v>1.0111694269868301</v>
      </c>
    </row>
    <row r="1539" spans="1:37" x14ac:dyDescent="0.2">
      <c r="A1539" s="35" t="s">
        <v>5703</v>
      </c>
      <c r="B1539" s="35" t="s">
        <v>8570</v>
      </c>
      <c r="C1539" s="85" t="s">
        <v>960</v>
      </c>
      <c r="D1539" s="85" t="s">
        <v>13402</v>
      </c>
      <c r="E1539" s="85" t="s">
        <v>12900</v>
      </c>
      <c r="F1539" s="85" t="s">
        <v>307</v>
      </c>
      <c r="G1539" s="85" t="s">
        <v>307</v>
      </c>
      <c r="H1539" s="840">
        <v>1.02219178328115</v>
      </c>
      <c r="I1539" s="840">
        <v>1.09380494572312</v>
      </c>
      <c r="J1539" s="86">
        <v>8278.3333333333303</v>
      </c>
      <c r="K1539" s="44">
        <v>8462.0443125957609</v>
      </c>
      <c r="L1539" s="45">
        <v>7961.6595701884398</v>
      </c>
      <c r="M1539" s="46">
        <v>0.96174667648742995</v>
      </c>
      <c r="N1539" s="139">
        <v>9054.8819423445802</v>
      </c>
      <c r="O1539" s="45">
        <v>8410.58552679696</v>
      </c>
      <c r="P1539" s="99">
        <v>1.01597570285447</v>
      </c>
      <c r="Q1539" s="86">
        <v>8396.3119862979493</v>
      </c>
      <c r="R1539" s="44">
        <v>8582.6411222587703</v>
      </c>
      <c r="S1539" s="45">
        <v>8075.5382366377698</v>
      </c>
      <c r="T1539" s="140">
        <v>0.96179587535769695</v>
      </c>
      <c r="U1539" s="44">
        <v>9183.9275764470294</v>
      </c>
      <c r="V1539" s="45">
        <v>8530.8228866125701</v>
      </c>
      <c r="W1539" s="99">
        <v>1.01602023609105</v>
      </c>
      <c r="X1539" s="86">
        <v>8509.0800463495507</v>
      </c>
      <c r="Y1539" s="44">
        <v>8697.9117066600702</v>
      </c>
      <c r="Z1539" s="45">
        <v>8184.3988617532596</v>
      </c>
      <c r="AA1539" s="46">
        <v>0.96184297446636702</v>
      </c>
      <c r="AB1539" s="139">
        <v>9307.2738382510706</v>
      </c>
      <c r="AC1539" s="45">
        <v>8645.7665168640397</v>
      </c>
      <c r="AD1539" s="99">
        <v>1.0160636014433899</v>
      </c>
      <c r="AE1539" s="142">
        <v>8615.0919586458695</v>
      </c>
      <c r="AF1539" s="44">
        <v>8806.2762123392804</v>
      </c>
      <c r="AG1539" s="45">
        <v>8286.6609010064803</v>
      </c>
      <c r="AH1539" s="140">
        <v>0.96187724295736898</v>
      </c>
      <c r="AI1539" s="44">
        <v>9423.2301922263505</v>
      </c>
      <c r="AJ1539" s="45">
        <v>8753.7559860150195</v>
      </c>
      <c r="AK1539" s="46">
        <v>1.0160954784969001</v>
      </c>
    </row>
    <row r="1540" spans="1:37" x14ac:dyDescent="0.2">
      <c r="A1540" s="35" t="s">
        <v>5702</v>
      </c>
      <c r="B1540" s="35" t="s">
        <v>11552</v>
      </c>
      <c r="C1540" s="85" t="s">
        <v>960</v>
      </c>
      <c r="D1540" s="85" t="s">
        <v>13402</v>
      </c>
      <c r="E1540" s="85" t="s">
        <v>12900</v>
      </c>
      <c r="F1540" s="85" t="s">
        <v>309</v>
      </c>
      <c r="G1540" s="85" t="s">
        <v>309</v>
      </c>
      <c r="H1540" s="840">
        <v>1.0211746561286901</v>
      </c>
      <c r="I1540" s="840">
        <v>1.0864821784807499</v>
      </c>
      <c r="J1540" s="86">
        <v>3973.5</v>
      </c>
      <c r="K1540" s="44">
        <v>4057.63749612737</v>
      </c>
      <c r="L1540" s="45">
        <v>3817.6978529066701</v>
      </c>
      <c r="M1540" s="46">
        <v>0.96078969495574895</v>
      </c>
      <c r="N1540" s="139">
        <v>4317.1369361932602</v>
      </c>
      <c r="O1540" s="45">
        <v>4009.9528258836699</v>
      </c>
      <c r="P1540" s="99">
        <v>1.0091739841156799</v>
      </c>
      <c r="Q1540" s="86">
        <v>3995.51333282719</v>
      </c>
      <c r="R1540" s="44">
        <v>4080.1169537074202</v>
      </c>
      <c r="S1540" s="45">
        <v>3839.0444153799999</v>
      </c>
      <c r="T1540" s="140">
        <v>0.96083884487091098</v>
      </c>
      <c r="U1540" s="44">
        <v>4341.0540299989698</v>
      </c>
      <c r="V1540" s="45">
        <v>4032.3448505964602</v>
      </c>
      <c r="W1540" s="99">
        <v>1.0092182192126999</v>
      </c>
      <c r="X1540" s="86">
        <v>4016.6915275516199</v>
      </c>
      <c r="Y1540" s="44">
        <v>4101.74358942257</v>
      </c>
      <c r="Z1540" s="45">
        <v>3859.5822418809698</v>
      </c>
      <c r="AA1540" s="46">
        <v>0.96088589711383299</v>
      </c>
      <c r="AB1540" s="139">
        <v>4364.0637611394604</v>
      </c>
      <c r="AC1540" s="45">
        <v>4053.89128967642</v>
      </c>
      <c r="AD1540" s="99">
        <v>1.0092612942441901</v>
      </c>
      <c r="AE1540" s="142">
        <v>4037.4027215635701</v>
      </c>
      <c r="AF1540" s="44">
        <v>4122.8933358457298</v>
      </c>
      <c r="AG1540" s="45">
        <v>3879.6215541480801</v>
      </c>
      <c r="AH1540" s="140">
        <v>0.96092013150613298</v>
      </c>
      <c r="AI1540" s="44">
        <v>4386.5661043284999</v>
      </c>
      <c r="AJ1540" s="45">
        <v>4074.92213503319</v>
      </c>
      <c r="AK1540" s="46">
        <v>1.0092929578883101</v>
      </c>
    </row>
    <row r="1541" spans="1:37" x14ac:dyDescent="0.2">
      <c r="A1541" s="35" t="s">
        <v>5701</v>
      </c>
      <c r="B1541" s="35" t="s">
        <v>11551</v>
      </c>
      <c r="C1541" s="85" t="s">
        <v>950</v>
      </c>
      <c r="D1541" s="85" t="s">
        <v>13402</v>
      </c>
      <c r="E1541" s="85" t="s">
        <v>12900</v>
      </c>
      <c r="F1541" s="85" t="s">
        <v>276</v>
      </c>
      <c r="G1541" s="85" t="s">
        <v>276</v>
      </c>
      <c r="H1541" s="840">
        <v>1.03674260890027</v>
      </c>
      <c r="I1541" s="840">
        <v>1.0940472308712801</v>
      </c>
      <c r="J1541" s="86">
        <v>10997</v>
      </c>
      <c r="K1541" s="44">
        <v>11401.058470076299</v>
      </c>
      <c r="L1541" s="45">
        <v>10726.881463318199</v>
      </c>
      <c r="M1541" s="46">
        <v>0.97543707041176697</v>
      </c>
      <c r="N1541" s="139">
        <v>12031.2373978915</v>
      </c>
      <c r="O1541" s="45">
        <v>11175.1596290789</v>
      </c>
      <c r="P1541" s="99">
        <v>1.01620074830216</v>
      </c>
      <c r="Q1541" s="86">
        <v>11093.141101380401</v>
      </c>
      <c r="R1541" s="44">
        <v>11500.732046343899</v>
      </c>
      <c r="S1541" s="45">
        <v>10821.214596601099</v>
      </c>
      <c r="T1541" s="140">
        <v>0.97548696962437098</v>
      </c>
      <c r="U1541" s="44">
        <v>12136.4203036296</v>
      </c>
      <c r="V1541" s="45">
        <v>11273.3524111486</v>
      </c>
      <c r="W1541" s="99">
        <v>1.0162452914031499</v>
      </c>
      <c r="X1541" s="86">
        <v>11184.296634729501</v>
      </c>
      <c r="Y1541" s="44">
        <v>11595.236871804</v>
      </c>
      <c r="Z1541" s="45">
        <v>10910.669900533299</v>
      </c>
      <c r="AA1541" s="46">
        <v>0.97553473918542399</v>
      </c>
      <c r="AB1541" s="139">
        <v>12236.1487624688</v>
      </c>
      <c r="AC1541" s="45">
        <v>11366.473911097401</v>
      </c>
      <c r="AD1541" s="99">
        <v>1.0162886663612101</v>
      </c>
      <c r="AE1541" s="142">
        <v>11278.0891869155</v>
      </c>
      <c r="AF1541" s="44">
        <v>11692.4756070527</v>
      </c>
      <c r="AG1541" s="45">
        <v>11002.559778124099</v>
      </c>
      <c r="AH1541" s="140">
        <v>0.9755694954859</v>
      </c>
      <c r="AI1541" s="44">
        <v>12338.7622444643</v>
      </c>
      <c r="AJ1541" s="45">
        <v>11462.153810759901</v>
      </c>
      <c r="AK1541" s="46">
        <v>1.01632055047569</v>
      </c>
    </row>
    <row r="1542" spans="1:37" x14ac:dyDescent="0.2">
      <c r="A1542" s="35" t="s">
        <v>5700</v>
      </c>
      <c r="B1542" s="35" t="s">
        <v>11550</v>
      </c>
      <c r="C1542" s="85" t="s">
        <v>960</v>
      </c>
      <c r="D1542" s="85" t="s">
        <v>13402</v>
      </c>
      <c r="E1542" s="85" t="s">
        <v>12900</v>
      </c>
      <c r="F1542" s="85" t="s">
        <v>240</v>
      </c>
      <c r="G1542" s="85" t="s">
        <v>240</v>
      </c>
      <c r="H1542" s="840">
        <v>1.02900676117083</v>
      </c>
      <c r="I1542" s="840">
        <v>1.0900904547160899</v>
      </c>
      <c r="J1542" s="86">
        <v>15457.25</v>
      </c>
      <c r="K1542" s="44">
        <v>15905.614759107701</v>
      </c>
      <c r="L1542" s="45">
        <v>14965.0705300709</v>
      </c>
      <c r="M1542" s="46">
        <v>0.96815866535579598</v>
      </c>
      <c r="N1542" s="139">
        <v>16849.800681160199</v>
      </c>
      <c r="O1542" s="45">
        <v>15650.860015706099</v>
      </c>
      <c r="P1542" s="99">
        <v>1.0125255149335199</v>
      </c>
      <c r="Q1542" s="86">
        <v>15512.5308342647</v>
      </c>
      <c r="R1542" s="44">
        <v>15962.4991113293</v>
      </c>
      <c r="S1542" s="45">
        <v>15019.3594360509</v>
      </c>
      <c r="T1542" s="140">
        <v>0.96820819223614796</v>
      </c>
      <c r="U1542" s="44">
        <v>16910.0617909209</v>
      </c>
      <c r="V1542" s="45">
        <v>15707.5217481004</v>
      </c>
      <c r="W1542" s="99">
        <v>1.0125698969380901</v>
      </c>
      <c r="X1542" s="86">
        <v>15563.946148085701</v>
      </c>
      <c r="Y1542" s="44">
        <v>16015.4058168788</v>
      </c>
      <c r="Z1542" s="45">
        <v>15069.878099338801</v>
      </c>
      <c r="AA1542" s="46">
        <v>0.96825560535573896</v>
      </c>
      <c r="AB1542" s="139">
        <v>16966.109133743401</v>
      </c>
      <c r="AC1542" s="45">
        <v>15760.2559910865</v>
      </c>
      <c r="AD1542" s="99">
        <v>1.0126131150244999</v>
      </c>
      <c r="AE1542" s="142">
        <v>15614.736230698099</v>
      </c>
      <c r="AF1542" s="44">
        <v>16067.6691552874</v>
      </c>
      <c r="AG1542" s="45">
        <v>15119.594542454101</v>
      </c>
      <c r="AH1542" s="140">
        <v>0.96829010231561796</v>
      </c>
      <c r="AI1542" s="44">
        <v>17021.474917993499</v>
      </c>
      <c r="AJ1542" s="45">
        <v>15812.1827563025</v>
      </c>
      <c r="AK1542" s="46">
        <v>1.0126448838255799</v>
      </c>
    </row>
    <row r="1543" spans="1:37" x14ac:dyDescent="0.2">
      <c r="A1543" s="35" t="s">
        <v>5699</v>
      </c>
      <c r="B1543" s="35" t="s">
        <v>11549</v>
      </c>
      <c r="C1543" s="85" t="s">
        <v>950</v>
      </c>
      <c r="D1543" s="85" t="s">
        <v>13402</v>
      </c>
      <c r="E1543" s="85" t="s">
        <v>12900</v>
      </c>
      <c r="F1543" s="85" t="s">
        <v>239</v>
      </c>
      <c r="G1543" s="85" t="s">
        <v>239</v>
      </c>
      <c r="H1543" s="840">
        <v>1.04324081597551</v>
      </c>
      <c r="I1543" s="840">
        <v>1.08879920737356</v>
      </c>
      <c r="J1543" s="86">
        <v>5114</v>
      </c>
      <c r="K1543" s="44">
        <v>5335.1335328987598</v>
      </c>
      <c r="L1543" s="45">
        <v>5019.6519164063402</v>
      </c>
      <c r="M1543" s="46">
        <v>0.98155102002470496</v>
      </c>
      <c r="N1543" s="139">
        <v>5568.1191465084103</v>
      </c>
      <c r="O1543" s="45">
        <v>5171.9219094510599</v>
      </c>
      <c r="P1543" s="99">
        <v>1.01132614576673</v>
      </c>
      <c r="Q1543" s="86">
        <v>5154.8852631055597</v>
      </c>
      <c r="R1543" s="44">
        <v>5377.7867081423801</v>
      </c>
      <c r="S1543" s="45">
        <v>5060.0417250880701</v>
      </c>
      <c r="T1543" s="140">
        <v>0.98160123200097205</v>
      </c>
      <c r="U1543" s="44">
        <v>5612.6349885709997</v>
      </c>
      <c r="V1543" s="45">
        <v>5213.4987581454097</v>
      </c>
      <c r="W1543" s="99">
        <v>1.0113704751993899</v>
      </c>
      <c r="X1543" s="86">
        <v>5195.0406065878396</v>
      </c>
      <c r="Y1543" s="44">
        <v>5419.6784014426103</v>
      </c>
      <c r="Z1543" s="45">
        <v>5099.7079800052697</v>
      </c>
      <c r="AA1543" s="46">
        <v>0.98164930097722902</v>
      </c>
      <c r="AB1543" s="139">
        <v>5656.3560947263204</v>
      </c>
      <c r="AC1543" s="45">
        <v>5254.3349407278301</v>
      </c>
      <c r="AD1543" s="99">
        <v>1.0114136420925799</v>
      </c>
      <c r="AE1543" s="142">
        <v>5233.0700228689402</v>
      </c>
      <c r="AF1543" s="44">
        <v>5459.3522407147802</v>
      </c>
      <c r="AG1543" s="45">
        <v>5137.2225520888896</v>
      </c>
      <c r="AH1543" s="140">
        <v>0.98168427512699197</v>
      </c>
      <c r="AI1543" s="44">
        <v>5697.7624930300599</v>
      </c>
      <c r="AJ1543" s="45">
        <v>5292.9644625894298</v>
      </c>
      <c r="AK1543" s="46">
        <v>1.01144537326249</v>
      </c>
    </row>
    <row r="1544" spans="1:37" x14ac:dyDescent="0.2">
      <c r="A1544" s="35" t="s">
        <v>5698</v>
      </c>
      <c r="B1544" s="35" t="s">
        <v>11548</v>
      </c>
      <c r="C1544" s="85" t="s">
        <v>950</v>
      </c>
      <c r="D1544" s="85" t="s">
        <v>13402</v>
      </c>
      <c r="E1544" s="85" t="s">
        <v>12900</v>
      </c>
      <c r="F1544" s="85" t="s">
        <v>275</v>
      </c>
      <c r="G1544" s="85" t="s">
        <v>275</v>
      </c>
      <c r="H1544" s="840">
        <v>1.0353900551875701</v>
      </c>
      <c r="I1544" s="840">
        <v>1.09784089361993</v>
      </c>
      <c r="J1544" s="86">
        <v>10285.75</v>
      </c>
      <c r="K1544" s="44">
        <v>10649.763260145501</v>
      </c>
      <c r="L1544" s="45">
        <v>10020.0124754924</v>
      </c>
      <c r="M1544" s="46">
        <v>0.97416449704614305</v>
      </c>
      <c r="N1544" s="139">
        <v>11292.116971551201</v>
      </c>
      <c r="O1544" s="45">
        <v>10488.6310139164</v>
      </c>
      <c r="P1544" s="99">
        <v>1.0197244745318901</v>
      </c>
      <c r="Q1544" s="86">
        <v>10269.987186536</v>
      </c>
      <c r="R1544" s="44">
        <v>10633.4425998431</v>
      </c>
      <c r="S1544" s="45">
        <v>10005.168697945801</v>
      </c>
      <c r="T1544" s="140">
        <v>0.974214331159304</v>
      </c>
      <c r="U1544" s="44">
        <v>11274.8119103319</v>
      </c>
      <c r="V1544" s="45">
        <v>10473.016330570999</v>
      </c>
      <c r="W1544" s="99">
        <v>1.01976917208828</v>
      </c>
      <c r="X1544" s="86">
        <v>10256.3610994955</v>
      </c>
      <c r="Y1544" s="44">
        <v>10619.3342848303</v>
      </c>
      <c r="Z1544" s="45">
        <v>9992.3832713537795</v>
      </c>
      <c r="AA1544" s="46">
        <v>0.97426203839929804</v>
      </c>
      <c r="AB1544" s="139">
        <v>11259.8526347589</v>
      </c>
      <c r="AC1544" s="45">
        <v>10459.567278909501</v>
      </c>
      <c r="AD1544" s="99">
        <v>1.0198126974511399</v>
      </c>
      <c r="AE1544" s="142">
        <v>10246.5885126091</v>
      </c>
      <c r="AF1544" s="44">
        <v>10609.2158455546</v>
      </c>
      <c r="AG1544" s="45">
        <v>9983.2178798241694</v>
      </c>
      <c r="AH1544" s="140">
        <v>0.97429674935605803</v>
      </c>
      <c r="AI1544" s="44">
        <v>11249.123889238501</v>
      </c>
      <c r="AJ1544" s="45">
        <v>10449.9289069772</v>
      </c>
      <c r="AK1544" s="46">
        <v>1.0198446921253701</v>
      </c>
    </row>
    <row r="1545" spans="1:37" x14ac:dyDescent="0.2">
      <c r="A1545" s="35" t="s">
        <v>5697</v>
      </c>
      <c r="B1545" s="35" t="s">
        <v>11547</v>
      </c>
      <c r="C1545" s="85" t="s">
        <v>950</v>
      </c>
      <c r="D1545" s="85" t="s">
        <v>13402</v>
      </c>
      <c r="E1545" s="85" t="s">
        <v>12900</v>
      </c>
      <c r="F1545" s="85" t="s">
        <v>239</v>
      </c>
      <c r="G1545" s="85" t="s">
        <v>239</v>
      </c>
      <c r="H1545" s="840">
        <v>1.04324081597551</v>
      </c>
      <c r="I1545" s="840">
        <v>1.08879920737356</v>
      </c>
      <c r="J1545" s="86">
        <v>14168.25</v>
      </c>
      <c r="K1545" s="44">
        <v>14780.896690944999</v>
      </c>
      <c r="L1545" s="45">
        <v>13906.860239465001</v>
      </c>
      <c r="M1545" s="46">
        <v>0.98155102002470496</v>
      </c>
      <c r="N1545" s="139">
        <v>15426.379369870499</v>
      </c>
      <c r="O1545" s="45">
        <v>14328.7216647595</v>
      </c>
      <c r="P1545" s="99">
        <v>1.01132614576673</v>
      </c>
      <c r="Q1545" s="86">
        <v>14268.4699167822</v>
      </c>
      <c r="R1545" s="44">
        <v>14885.450198705899</v>
      </c>
      <c r="S1545" s="45">
        <v>14005.9476490822</v>
      </c>
      <c r="T1545" s="140">
        <v>0.98160123200097205</v>
      </c>
      <c r="U1545" s="44">
        <v>15535.498735826</v>
      </c>
      <c r="V1545" s="45">
        <v>14430.7092001042</v>
      </c>
      <c r="W1545" s="99">
        <v>1.0113704751993899</v>
      </c>
      <c r="X1545" s="86">
        <v>14370.3038594177</v>
      </c>
      <c r="Y1545" s="44">
        <v>14991.687524114899</v>
      </c>
      <c r="Z1545" s="45">
        <v>14106.5987384278</v>
      </c>
      <c r="AA1545" s="46">
        <v>0.98164930097722902</v>
      </c>
      <c r="AB1545" s="139">
        <v>15646.3754518512</v>
      </c>
      <c r="AC1545" s="45">
        <v>14534.3213644306</v>
      </c>
      <c r="AD1545" s="99">
        <v>1.0114136420925799</v>
      </c>
      <c r="AE1545" s="142">
        <v>14470.0270761191</v>
      </c>
      <c r="AF1545" s="44">
        <v>15095.7228540782</v>
      </c>
      <c r="AG1545" s="45">
        <v>14204.998041287899</v>
      </c>
      <c r="AH1545" s="140">
        <v>0.98168427512699197</v>
      </c>
      <c r="AI1545" s="44">
        <v>15754.9540111525</v>
      </c>
      <c r="AJ1545" s="45">
        <v>14635.641937123701</v>
      </c>
      <c r="AK1545" s="46">
        <v>1.01144537326249</v>
      </c>
    </row>
    <row r="1546" spans="1:37" x14ac:dyDescent="0.2">
      <c r="A1546" s="35" t="s">
        <v>5696</v>
      </c>
      <c r="B1546" s="35" t="s">
        <v>11546</v>
      </c>
      <c r="C1546" s="85" t="s">
        <v>950</v>
      </c>
      <c r="D1546" s="85" t="s">
        <v>13402</v>
      </c>
      <c r="E1546" s="85" t="s">
        <v>12900</v>
      </c>
      <c r="F1546" s="85" t="s">
        <v>276</v>
      </c>
      <c r="G1546" s="85" t="s">
        <v>276</v>
      </c>
      <c r="H1546" s="840">
        <v>1.03674260890027</v>
      </c>
      <c r="I1546" s="840">
        <v>1.0940472308712801</v>
      </c>
      <c r="J1546" s="86">
        <v>7299.75</v>
      </c>
      <c r="K1546" s="44">
        <v>7567.9618593197401</v>
      </c>
      <c r="L1546" s="45">
        <v>7120.4467547383001</v>
      </c>
      <c r="M1546" s="46">
        <v>0.97543707041176697</v>
      </c>
      <c r="N1546" s="139">
        <v>7986.2712735526502</v>
      </c>
      <c r="O1546" s="45">
        <v>7418.0114124187203</v>
      </c>
      <c r="P1546" s="99">
        <v>1.01620074830216</v>
      </c>
      <c r="Q1546" s="86">
        <v>7365.5273297857902</v>
      </c>
      <c r="R1546" s="44">
        <v>7636.1560198083598</v>
      </c>
      <c r="S1546" s="45">
        <v>7184.97593461822</v>
      </c>
      <c r="T1546" s="140">
        <v>0.97548696962437098</v>
      </c>
      <c r="U1546" s="44">
        <v>8058.2347790589001</v>
      </c>
      <c r="V1546" s="45">
        <v>7485.1824675960397</v>
      </c>
      <c r="W1546" s="99">
        <v>1.0162452914031499</v>
      </c>
      <c r="X1546" s="86">
        <v>7429.4632944139903</v>
      </c>
      <c r="Y1546" s="44">
        <v>7702.4411585795497</v>
      </c>
      <c r="Z1546" s="45">
        <v>7247.69953720383</v>
      </c>
      <c r="AA1546" s="46">
        <v>0.97553473918542399</v>
      </c>
      <c r="AB1546" s="139">
        <v>8128.1837441134703</v>
      </c>
      <c r="AC1546" s="45">
        <v>7550.4793432595598</v>
      </c>
      <c r="AD1546" s="99">
        <v>1.0162886663612101</v>
      </c>
      <c r="AE1546" s="142">
        <v>7491.0327226647896</v>
      </c>
      <c r="AF1546" s="44">
        <v>7766.2728082527901</v>
      </c>
      <c r="AG1546" s="45">
        <v>7308.0230139184596</v>
      </c>
      <c r="AH1546" s="140">
        <v>0.9755694954859</v>
      </c>
      <c r="AI1546" s="44">
        <v>8195.54360659759</v>
      </c>
      <c r="AJ1546" s="45">
        <v>7613.2905003301203</v>
      </c>
      <c r="AK1546" s="46">
        <v>1.01632055047569</v>
      </c>
    </row>
    <row r="1547" spans="1:37" x14ac:dyDescent="0.2">
      <c r="A1547" s="35" t="s">
        <v>5695</v>
      </c>
      <c r="B1547" s="35" t="s">
        <v>11545</v>
      </c>
      <c r="C1547" s="85" t="s">
        <v>950</v>
      </c>
      <c r="D1547" s="85" t="s">
        <v>13402</v>
      </c>
      <c r="E1547" s="85" t="s">
        <v>12900</v>
      </c>
      <c r="F1547" s="85" t="s">
        <v>239</v>
      </c>
      <c r="G1547" s="85" t="s">
        <v>239</v>
      </c>
      <c r="H1547" s="840">
        <v>1.04324081597551</v>
      </c>
      <c r="I1547" s="840">
        <v>1.08879920737356</v>
      </c>
      <c r="J1547" s="86">
        <v>9401.3333333333303</v>
      </c>
      <c r="K1547" s="44">
        <v>9807.8546579244303</v>
      </c>
      <c r="L1547" s="45">
        <v>9227.8883229255898</v>
      </c>
      <c r="M1547" s="46">
        <v>0.98155102002470496</v>
      </c>
      <c r="N1547" s="139">
        <v>10236.164281588</v>
      </c>
      <c r="O1547" s="45">
        <v>9507.81420506828</v>
      </c>
      <c r="P1547" s="99">
        <v>1.01132614576673</v>
      </c>
      <c r="Q1547" s="86">
        <v>9469.0292384999393</v>
      </c>
      <c r="R1547" s="44">
        <v>9878.4777892686507</v>
      </c>
      <c r="S1547" s="45">
        <v>9294.8107663647697</v>
      </c>
      <c r="T1547" s="140">
        <v>0.98160123200097205</v>
      </c>
      <c r="U1547" s="44">
        <v>10309.8715294758</v>
      </c>
      <c r="V1547" s="45">
        <v>9576.6966006186194</v>
      </c>
      <c r="W1547" s="99">
        <v>1.0113704751993899</v>
      </c>
      <c r="X1547" s="86">
        <v>9535.6244862437306</v>
      </c>
      <c r="Y1547" s="44">
        <v>9947.9526698649697</v>
      </c>
      <c r="Z1547" s="45">
        <v>9360.6391113025093</v>
      </c>
      <c r="AA1547" s="46">
        <v>0.98164930097722902</v>
      </c>
      <c r="AB1547" s="139">
        <v>10382.380382434099</v>
      </c>
      <c r="AC1547" s="45">
        <v>9644.4606912589206</v>
      </c>
      <c r="AD1547" s="99">
        <v>1.0114136420925799</v>
      </c>
      <c r="AE1547" s="142">
        <v>9596.6828240586892</v>
      </c>
      <c r="AF1547" s="44">
        <v>10011.6512200292</v>
      </c>
      <c r="AG1547" s="45">
        <v>9420.9126217597095</v>
      </c>
      <c r="AH1547" s="140">
        <v>0.98168427512699197</v>
      </c>
      <c r="AI1547" s="44">
        <v>10448.8606522506</v>
      </c>
      <c r="AJ1547" s="45">
        <v>9706.5204410617807</v>
      </c>
      <c r="AK1547" s="46">
        <v>1.01144537326249</v>
      </c>
    </row>
    <row r="1548" spans="1:37" x14ac:dyDescent="0.2">
      <c r="A1548" s="35" t="s">
        <v>5694</v>
      </c>
      <c r="B1548" s="35" t="s">
        <v>12982</v>
      </c>
      <c r="C1548" s="85" t="s">
        <v>950</v>
      </c>
      <c r="D1548" s="85" t="s">
        <v>13402</v>
      </c>
      <c r="E1548" s="85" t="s">
        <v>12900</v>
      </c>
      <c r="F1548" s="85" t="s">
        <v>275</v>
      </c>
      <c r="G1548" s="85" t="s">
        <v>275</v>
      </c>
      <c r="H1548" s="840">
        <v>1.0353900551875701</v>
      </c>
      <c r="I1548" s="840">
        <v>1.09784089361993</v>
      </c>
      <c r="J1548" s="86">
        <v>16972.25</v>
      </c>
      <c r="K1548" s="44">
        <v>17572.8988641572</v>
      </c>
      <c r="L1548" s="45">
        <v>16533.763384991398</v>
      </c>
      <c r="M1548" s="46">
        <v>0.97416449704614205</v>
      </c>
      <c r="N1548" s="139">
        <v>18632.830106740901</v>
      </c>
      <c r="O1548" s="45">
        <v>17307.018712873902</v>
      </c>
      <c r="P1548" s="99">
        <v>1.0197244745318901</v>
      </c>
      <c r="Q1548" s="86">
        <v>16902.161700692199</v>
      </c>
      <c r="R1548" s="44">
        <v>17500.3301360689</v>
      </c>
      <c r="S1548" s="45">
        <v>16466.328156386298</v>
      </c>
      <c r="T1548" s="140">
        <v>0.974214331159304</v>
      </c>
      <c r="U1548" s="44">
        <v>18555.884305596501</v>
      </c>
      <c r="V1548" s="45">
        <v>17236.3034440171</v>
      </c>
      <c r="W1548" s="99">
        <v>1.01976917208828</v>
      </c>
      <c r="X1548" s="86">
        <v>16830.932928561499</v>
      </c>
      <c r="Y1548" s="44">
        <v>17426.580573761501</v>
      </c>
      <c r="Z1548" s="45">
        <v>16397.7390231422</v>
      </c>
      <c r="AA1548" s="46">
        <v>0.97426203839929804</v>
      </c>
      <c r="AB1548" s="139">
        <v>18477.6864467491</v>
      </c>
      <c r="AC1548" s="45">
        <v>17164.3991104956</v>
      </c>
      <c r="AD1548" s="99">
        <v>1.0198126974511399</v>
      </c>
      <c r="AE1548" s="142">
        <v>16782.361962617499</v>
      </c>
      <c r="AF1548" s="44">
        <v>17376.290678652302</v>
      </c>
      <c r="AG1548" s="45">
        <v>16351.000706695</v>
      </c>
      <c r="AH1548" s="140">
        <v>0.97429674935605803</v>
      </c>
      <c r="AI1548" s="44">
        <v>18424.363254093201</v>
      </c>
      <c r="AJ1548" s="45">
        <v>17115.4027689022</v>
      </c>
      <c r="AK1548" s="46">
        <v>1.0198446921253701</v>
      </c>
    </row>
    <row r="1549" spans="1:37" x14ac:dyDescent="0.2">
      <c r="A1549" s="35" t="s">
        <v>5693</v>
      </c>
      <c r="B1549" s="35" t="s">
        <v>11544</v>
      </c>
      <c r="C1549" s="85" t="s">
        <v>960</v>
      </c>
      <c r="D1549" s="85" t="s">
        <v>13402</v>
      </c>
      <c r="E1549" s="85" t="s">
        <v>12900</v>
      </c>
      <c r="F1549" s="85" t="s">
        <v>240</v>
      </c>
      <c r="G1549" s="85" t="s">
        <v>240</v>
      </c>
      <c r="H1549" s="840">
        <v>1.02900676117083</v>
      </c>
      <c r="I1549" s="840">
        <v>1.0900904547160899</v>
      </c>
      <c r="J1549" s="86">
        <v>19272</v>
      </c>
      <c r="K1549" s="44">
        <v>19831.018301284199</v>
      </c>
      <c r="L1549" s="45">
        <v>18658.353798736902</v>
      </c>
      <c r="M1549" s="46">
        <v>0.96815866535579598</v>
      </c>
      <c r="N1549" s="139">
        <v>21008.223243288401</v>
      </c>
      <c r="O1549" s="45">
        <v>19513.391723798701</v>
      </c>
      <c r="P1549" s="99">
        <v>1.0125255149335199</v>
      </c>
      <c r="Q1549" s="86">
        <v>19377.288505737299</v>
      </c>
      <c r="R1549" s="44">
        <v>19939.3608855614</v>
      </c>
      <c r="S1549" s="45">
        <v>18761.249474578199</v>
      </c>
      <c r="T1549" s="140">
        <v>0.96820819223614696</v>
      </c>
      <c r="U1549" s="44">
        <v>21122.997238384</v>
      </c>
      <c r="V1549" s="45">
        <v>19620.859025194201</v>
      </c>
      <c r="W1549" s="99">
        <v>1.0125698969380901</v>
      </c>
      <c r="X1549" s="86">
        <v>19483.0616238849</v>
      </c>
      <c r="Y1549" s="44">
        <v>20048.2021392854</v>
      </c>
      <c r="Z1549" s="45">
        <v>18864.583626817799</v>
      </c>
      <c r="AA1549" s="46">
        <v>0.96825560535573896</v>
      </c>
      <c r="AB1549" s="139">
        <v>21238.299504842202</v>
      </c>
      <c r="AC1549" s="45">
        <v>19728.8037211763</v>
      </c>
      <c r="AD1549" s="99">
        <v>1.0126131150244999</v>
      </c>
      <c r="AE1549" s="142">
        <v>19587.704232632801</v>
      </c>
      <c r="AF1549" s="44">
        <v>20155.8800911935</v>
      </c>
      <c r="AG1549" s="45">
        <v>18966.5801355441</v>
      </c>
      <c r="AH1549" s="140">
        <v>0.96829010231561796</v>
      </c>
      <c r="AI1549" s="44">
        <v>21352.369413794899</v>
      </c>
      <c r="AJ1549" s="45">
        <v>19835.388477064302</v>
      </c>
      <c r="AK1549" s="46">
        <v>1.0126448838255799</v>
      </c>
    </row>
    <row r="1550" spans="1:37" x14ac:dyDescent="0.2">
      <c r="A1550" s="35" t="s">
        <v>5692</v>
      </c>
      <c r="B1550" s="35" t="s">
        <v>11543</v>
      </c>
      <c r="C1550" s="85" t="s">
        <v>960</v>
      </c>
      <c r="D1550" s="85" t="s">
        <v>13402</v>
      </c>
      <c r="E1550" s="85" t="s">
        <v>12900</v>
      </c>
      <c r="F1550" s="85" t="s">
        <v>240</v>
      </c>
      <c r="G1550" s="85" t="s">
        <v>240</v>
      </c>
      <c r="H1550" s="840">
        <v>1.02900676117083</v>
      </c>
      <c r="I1550" s="840">
        <v>1.0900904547160899</v>
      </c>
      <c r="J1550" s="86">
        <v>6346.75</v>
      </c>
      <c r="K1550" s="44">
        <v>6530.8486614609401</v>
      </c>
      <c r="L1550" s="45">
        <v>6144.6610093468998</v>
      </c>
      <c r="M1550" s="46">
        <v>0.96815866535579598</v>
      </c>
      <c r="N1550" s="139">
        <v>6918.5315934693199</v>
      </c>
      <c r="O1550" s="45">
        <v>6426.2463119042905</v>
      </c>
      <c r="P1550" s="99">
        <v>1.0125255149335199</v>
      </c>
      <c r="Q1550" s="86">
        <v>6388.8061737853404</v>
      </c>
      <c r="R1550" s="44">
        <v>6574.1247486350303</v>
      </c>
      <c r="S1550" s="45">
        <v>6185.6944760678398</v>
      </c>
      <c r="T1550" s="140">
        <v>0.96820819223614696</v>
      </c>
      <c r="U1550" s="44">
        <v>6964.3766270746</v>
      </c>
      <c r="V1550" s="45">
        <v>6469.1128089472804</v>
      </c>
      <c r="W1550" s="99">
        <v>1.0125698969380901</v>
      </c>
      <c r="X1550" s="86">
        <v>6423.75819801125</v>
      </c>
      <c r="Y1550" s="44">
        <v>6610.0906178800997</v>
      </c>
      <c r="Z1550" s="45">
        <v>6219.8398826742796</v>
      </c>
      <c r="AA1550" s="46">
        <v>0.96825560535573896</v>
      </c>
      <c r="AB1550" s="139">
        <v>7002.4774950562696</v>
      </c>
      <c r="AC1550" s="45">
        <v>6504.7817990523299</v>
      </c>
      <c r="AD1550" s="99">
        <v>1.0126131150244999</v>
      </c>
      <c r="AE1550" s="142">
        <v>6461.4115384758497</v>
      </c>
      <c r="AF1550" s="44">
        <v>6648.8361597988296</v>
      </c>
      <c r="AG1550" s="45">
        <v>6256.5208396940898</v>
      </c>
      <c r="AH1550" s="140">
        <v>0.96829010231561796</v>
      </c>
      <c r="AI1550" s="44">
        <v>7043.5230420849002</v>
      </c>
      <c r="AJ1550" s="45">
        <v>6543.1153367291599</v>
      </c>
      <c r="AK1550" s="46">
        <v>1.0126448838255799</v>
      </c>
    </row>
    <row r="1551" spans="1:37" x14ac:dyDescent="0.2">
      <c r="A1551" s="35" t="s">
        <v>5691</v>
      </c>
      <c r="B1551" s="35" t="s">
        <v>11542</v>
      </c>
      <c r="C1551" s="85" t="s">
        <v>960</v>
      </c>
      <c r="D1551" s="85" t="s">
        <v>13402</v>
      </c>
      <c r="E1551" s="85" t="s">
        <v>12900</v>
      </c>
      <c r="F1551" s="85" t="s">
        <v>240</v>
      </c>
      <c r="G1551" s="85" t="s">
        <v>240</v>
      </c>
      <c r="H1551" s="840">
        <v>1.02900676117083</v>
      </c>
      <c r="I1551" s="840">
        <v>1.0900904547160899</v>
      </c>
      <c r="J1551" s="86">
        <v>12171</v>
      </c>
      <c r="K1551" s="44">
        <v>12524.0412902101</v>
      </c>
      <c r="L1551" s="45">
        <v>11783.4591160454</v>
      </c>
      <c r="M1551" s="46">
        <v>0.96815866535579598</v>
      </c>
      <c r="N1551" s="139">
        <v>13267.4909243495</v>
      </c>
      <c r="O1551" s="45">
        <v>12323.448042255801</v>
      </c>
      <c r="P1551" s="99">
        <v>1.0125255149335199</v>
      </c>
      <c r="Q1551" s="86">
        <v>12232.3833285907</v>
      </c>
      <c r="R1551" s="44">
        <v>12587.2051503531</v>
      </c>
      <c r="S1551" s="45">
        <v>11843.493749314401</v>
      </c>
      <c r="T1551" s="140">
        <v>0.96820819223614796</v>
      </c>
      <c r="U1551" s="44">
        <v>13334.404304924899</v>
      </c>
      <c r="V1551" s="45">
        <v>12386.1431263384</v>
      </c>
      <c r="W1551" s="99">
        <v>1.0125698969380901</v>
      </c>
      <c r="X1551" s="86">
        <v>12290.7404292224</v>
      </c>
      <c r="Y1551" s="44">
        <v>12647.255001465501</v>
      </c>
      <c r="Z1551" s="45">
        <v>11900.578314566999</v>
      </c>
      <c r="AA1551" s="46">
        <v>0.96825560535573896</v>
      </c>
      <c r="AB1551" s="139">
        <v>13398.018823288399</v>
      </c>
      <c r="AC1551" s="45">
        <v>12445.7649519924</v>
      </c>
      <c r="AD1551" s="99">
        <v>1.0126131150244999</v>
      </c>
      <c r="AE1551" s="142">
        <v>12351.095242068601</v>
      </c>
      <c r="AF1551" s="44">
        <v>12709.3605119534</v>
      </c>
      <c r="AG1551" s="45">
        <v>11959.4432756525</v>
      </c>
      <c r="AH1551" s="140">
        <v>0.96829010231561796</v>
      </c>
      <c r="AI1551" s="44">
        <v>13463.8110286683</v>
      </c>
      <c r="AJ1551" s="45">
        <v>12507.2734065233</v>
      </c>
      <c r="AK1551" s="46">
        <v>1.0126448838255799</v>
      </c>
    </row>
    <row r="1552" spans="1:37" x14ac:dyDescent="0.2">
      <c r="A1552" s="35" t="s">
        <v>5690</v>
      </c>
      <c r="B1552" s="35" t="s">
        <v>11541</v>
      </c>
      <c r="C1552" s="85" t="s">
        <v>950</v>
      </c>
      <c r="D1552" s="85" t="s">
        <v>13402</v>
      </c>
      <c r="E1552" s="85" t="s">
        <v>12900</v>
      </c>
      <c r="F1552" s="85" t="s">
        <v>239</v>
      </c>
      <c r="G1552" s="85" t="s">
        <v>239</v>
      </c>
      <c r="H1552" s="840">
        <v>1.04324081597551</v>
      </c>
      <c r="I1552" s="840">
        <v>1.08879920737356</v>
      </c>
      <c r="J1552" s="86">
        <v>24827.333333333299</v>
      </c>
      <c r="K1552" s="44">
        <v>25900.887485162701</v>
      </c>
      <c r="L1552" s="45">
        <v>24369.2943578267</v>
      </c>
      <c r="M1552" s="46">
        <v>0.98155102002470496</v>
      </c>
      <c r="N1552" s="139">
        <v>27031.980854532601</v>
      </c>
      <c r="O1552" s="45">
        <v>25108.531329665901</v>
      </c>
      <c r="P1552" s="99">
        <v>1.01132614576673</v>
      </c>
      <c r="Q1552" s="86">
        <v>24993.175943342099</v>
      </c>
      <c r="R1552" s="44">
        <v>26073.901264951699</v>
      </c>
      <c r="S1552" s="45">
        <v>24533.332297601599</v>
      </c>
      <c r="T1552" s="140">
        <v>0.98160123200097205</v>
      </c>
      <c r="U1552" s="44">
        <v>27212.550156858899</v>
      </c>
      <c r="V1552" s="45">
        <v>25277.360230559902</v>
      </c>
      <c r="W1552" s="99">
        <v>1.0113704751993899</v>
      </c>
      <c r="X1552" s="86">
        <v>25157.926519914101</v>
      </c>
      <c r="Y1552" s="44">
        <v>26245.775790887099</v>
      </c>
      <c r="Z1552" s="45">
        <v>24696.260982310199</v>
      </c>
      <c r="AA1552" s="46">
        <v>0.98164930097722902</v>
      </c>
      <c r="AB1552" s="139">
        <v>27391.930454044799</v>
      </c>
      <c r="AC1552" s="45">
        <v>25445.070089003701</v>
      </c>
      <c r="AD1552" s="99">
        <v>1.0114136420925799</v>
      </c>
      <c r="AE1552" s="142">
        <v>25315.441804668098</v>
      </c>
      <c r="AF1552" s="44">
        <v>26410.102165082499</v>
      </c>
      <c r="AG1552" s="45">
        <v>24851.771137535099</v>
      </c>
      <c r="AH1552" s="140">
        <v>0.98168427512699197</v>
      </c>
      <c r="AI1552" s="44">
        <v>27563.432971234201</v>
      </c>
      <c r="AJ1552" s="45">
        <v>25605.186485427399</v>
      </c>
      <c r="AK1552" s="46">
        <v>1.01144537326249</v>
      </c>
    </row>
    <row r="1553" spans="1:37" x14ac:dyDescent="0.2">
      <c r="A1553" s="35" t="s">
        <v>5689</v>
      </c>
      <c r="B1553" s="35" t="s">
        <v>11540</v>
      </c>
      <c r="C1553" s="85" t="s">
        <v>950</v>
      </c>
      <c r="D1553" s="85" t="s">
        <v>13402</v>
      </c>
      <c r="E1553" s="85" t="s">
        <v>12900</v>
      </c>
      <c r="F1553" s="85" t="s">
        <v>239</v>
      </c>
      <c r="G1553" s="85" t="s">
        <v>239</v>
      </c>
      <c r="H1553" s="840">
        <v>1.04324081597551</v>
      </c>
      <c r="I1553" s="840">
        <v>1.08879920737356</v>
      </c>
      <c r="J1553" s="86">
        <v>13523.333333333299</v>
      </c>
      <c r="K1553" s="44">
        <v>14108.0933013755</v>
      </c>
      <c r="L1553" s="45">
        <v>13273.8416274674</v>
      </c>
      <c r="M1553" s="46">
        <v>0.98155102002470496</v>
      </c>
      <c r="N1553" s="139">
        <v>14724.1946143818</v>
      </c>
      <c r="O1553" s="45">
        <v>13676.500577918699</v>
      </c>
      <c r="P1553" s="99">
        <v>1.01132614576673</v>
      </c>
      <c r="Q1553" s="86">
        <v>13616.5284584377</v>
      </c>
      <c r="R1553" s="44">
        <v>14205.3182597344</v>
      </c>
      <c r="S1553" s="45">
        <v>13366.0011103788</v>
      </c>
      <c r="T1553" s="140">
        <v>0.98160123200097205</v>
      </c>
      <c r="U1553" s="44">
        <v>14825.6653927266</v>
      </c>
      <c r="V1553" s="45">
        <v>13771.3548575762</v>
      </c>
      <c r="W1553" s="99">
        <v>1.0113704751993899</v>
      </c>
      <c r="X1553" s="86">
        <v>13712.2905884557</v>
      </c>
      <c r="Y1553" s="44">
        <v>14305.2212223938</v>
      </c>
      <c r="Z1553" s="45">
        <v>13460.660470954101</v>
      </c>
      <c r="AA1553" s="46">
        <v>0.98164930097722902</v>
      </c>
      <c r="AB1553" s="139">
        <v>14929.9311239865</v>
      </c>
      <c r="AC1553" s="45">
        <v>13868.7977655017</v>
      </c>
      <c r="AD1553" s="99">
        <v>1.0114136420925799</v>
      </c>
      <c r="AE1553" s="142">
        <v>13803.276832173</v>
      </c>
      <c r="AF1553" s="44">
        <v>14400.141785532</v>
      </c>
      <c r="AG1553" s="45">
        <v>13550.459811368901</v>
      </c>
      <c r="AH1553" s="140">
        <v>0.98168427512699197</v>
      </c>
      <c r="AI1553" s="44">
        <v>15028.9968740278</v>
      </c>
      <c r="AJ1553" s="45">
        <v>13961.2604877627</v>
      </c>
      <c r="AK1553" s="46">
        <v>1.01144537326249</v>
      </c>
    </row>
    <row r="1554" spans="1:37" x14ac:dyDescent="0.2">
      <c r="A1554" s="35" t="s">
        <v>5688</v>
      </c>
      <c r="B1554" s="35" t="s">
        <v>11539</v>
      </c>
      <c r="C1554" s="85" t="s">
        <v>950</v>
      </c>
      <c r="D1554" s="85" t="s">
        <v>13402</v>
      </c>
      <c r="E1554" s="85" t="s">
        <v>12900</v>
      </c>
      <c r="F1554" s="85" t="s">
        <v>240</v>
      </c>
      <c r="G1554" s="85" t="s">
        <v>240</v>
      </c>
      <c r="H1554" s="840">
        <v>1.02900676117083</v>
      </c>
      <c r="I1554" s="840">
        <v>1.0900904547160899</v>
      </c>
      <c r="J1554" s="86">
        <v>8497</v>
      </c>
      <c r="K1554" s="44">
        <v>8743.4704496685008</v>
      </c>
      <c r="L1554" s="45">
        <v>8226.4441795282</v>
      </c>
      <c r="M1554" s="46">
        <v>0.96815866535579598</v>
      </c>
      <c r="N1554" s="139">
        <v>9262.4985937225792</v>
      </c>
      <c r="O1554" s="45">
        <v>8603.4293003900802</v>
      </c>
      <c r="P1554" s="99">
        <v>1.0125255149335199</v>
      </c>
      <c r="Q1554" s="86">
        <v>8556.79543936152</v>
      </c>
      <c r="R1554" s="44">
        <v>8805.00036105869</v>
      </c>
      <c r="S1554" s="45">
        <v>8284.7594436787294</v>
      </c>
      <c r="T1554" s="140">
        <v>0.96820819223614696</v>
      </c>
      <c r="U1554" s="44">
        <v>9327.6810314061295</v>
      </c>
      <c r="V1554" s="45">
        <v>8664.3534761546507</v>
      </c>
      <c r="W1554" s="99">
        <v>1.0125698969380901</v>
      </c>
      <c r="X1554" s="86">
        <v>8618.0009718771198</v>
      </c>
      <c r="Y1554" s="44">
        <v>8867.9812678383096</v>
      </c>
      <c r="Z1554" s="45">
        <v>8344.4277479812299</v>
      </c>
      <c r="AA1554" s="46">
        <v>0.96825560535573896</v>
      </c>
      <c r="AB1554" s="139">
        <v>9394.4005981772007</v>
      </c>
      <c r="AC1554" s="45">
        <v>8726.7008094166395</v>
      </c>
      <c r="AD1554" s="99">
        <v>1.0126131150244999</v>
      </c>
      <c r="AE1554" s="142">
        <v>8678.7419335056202</v>
      </c>
      <c r="AF1554" s="44">
        <v>8930.4841280340406</v>
      </c>
      <c r="AG1554" s="45">
        <v>8403.5399147650005</v>
      </c>
      <c r="AH1554" s="140">
        <v>0.96829010231561796</v>
      </c>
      <c r="AI1554" s="44">
        <v>9460.6137406587004</v>
      </c>
      <c r="AJ1554" s="45">
        <v>8788.4836170070103</v>
      </c>
      <c r="AK1554" s="46">
        <v>1.0126448838255799</v>
      </c>
    </row>
    <row r="1555" spans="1:37" x14ac:dyDescent="0.2">
      <c r="A1555" s="35" t="s">
        <v>5687</v>
      </c>
      <c r="B1555" s="35" t="s">
        <v>8679</v>
      </c>
      <c r="C1555" s="85" t="s">
        <v>960</v>
      </c>
      <c r="D1555" s="85" t="s">
        <v>13402</v>
      </c>
      <c r="E1555" s="85" t="s">
        <v>12900</v>
      </c>
      <c r="F1555" s="85" t="s">
        <v>240</v>
      </c>
      <c r="G1555" s="85" t="s">
        <v>240</v>
      </c>
      <c r="H1555" s="840">
        <v>1.02900676117083</v>
      </c>
      <c r="I1555" s="840">
        <v>1.0900904547160899</v>
      </c>
      <c r="J1555" s="86">
        <v>10606</v>
      </c>
      <c r="K1555" s="44">
        <v>10913.6457089778</v>
      </c>
      <c r="L1555" s="45">
        <v>10268.290804763599</v>
      </c>
      <c r="M1555" s="46">
        <v>0.96815866535579598</v>
      </c>
      <c r="N1555" s="139">
        <v>11561.4993627188</v>
      </c>
      <c r="O1555" s="45">
        <v>10738.845611384901</v>
      </c>
      <c r="P1555" s="99">
        <v>1.0125255149335199</v>
      </c>
      <c r="Q1555" s="86">
        <v>10656.043585605101</v>
      </c>
      <c r="R1555" s="44">
        <v>10965.1408969186</v>
      </c>
      <c r="S1555" s="45">
        <v>10317.2686964083</v>
      </c>
      <c r="T1555" s="140">
        <v>0.96820819223614796</v>
      </c>
      <c r="U1555" s="44">
        <v>11616.0513977067</v>
      </c>
      <c r="V1555" s="45">
        <v>10789.988955244</v>
      </c>
      <c r="W1555" s="99">
        <v>1.0125698969380901</v>
      </c>
      <c r="X1555" s="86">
        <v>10704.9095348056</v>
      </c>
      <c r="Y1555" s="44">
        <v>11015.424289037001</v>
      </c>
      <c r="Z1555" s="45">
        <v>10365.0886619016</v>
      </c>
      <c r="AA1555" s="46">
        <v>0.96825560535573896</v>
      </c>
      <c r="AB1555" s="139">
        <v>11669.3197024908</v>
      </c>
      <c r="AC1555" s="45">
        <v>10839.931790094901</v>
      </c>
      <c r="AD1555" s="99">
        <v>1.0126131150244999</v>
      </c>
      <c r="AE1555" s="142">
        <v>10754.864646194799</v>
      </c>
      <c r="AF1555" s="44">
        <v>11066.828436411501</v>
      </c>
      <c r="AG1555" s="45">
        <v>10413.828988654601</v>
      </c>
      <c r="AH1555" s="140">
        <v>0.96829010231561796</v>
      </c>
      <c r="AI1555" s="44">
        <v>11723.7752925805</v>
      </c>
      <c r="AJ1555" s="45">
        <v>10890.8586602058</v>
      </c>
      <c r="AK1555" s="46">
        <v>1.0126448838255799</v>
      </c>
    </row>
    <row r="1556" spans="1:37" x14ac:dyDescent="0.2">
      <c r="A1556" s="35" t="s">
        <v>5686</v>
      </c>
      <c r="B1556" s="35" t="s">
        <v>11538</v>
      </c>
      <c r="C1556" s="85" t="s">
        <v>950</v>
      </c>
      <c r="D1556" s="85" t="s">
        <v>13402</v>
      </c>
      <c r="E1556" s="85" t="s">
        <v>12900</v>
      </c>
      <c r="F1556" s="85" t="s">
        <v>274</v>
      </c>
      <c r="G1556" s="85" t="s">
        <v>274</v>
      </c>
      <c r="H1556" s="840">
        <v>1.0347343607884001</v>
      </c>
      <c r="I1556" s="840">
        <v>1.0905262996334399</v>
      </c>
      <c r="J1556" s="86">
        <v>13807</v>
      </c>
      <c r="K1556" s="44">
        <v>14286.5773194054</v>
      </c>
      <c r="L1556" s="45">
        <v>13441.7713779839</v>
      </c>
      <c r="M1556" s="46">
        <v>0.97354757572129502</v>
      </c>
      <c r="N1556" s="139">
        <v>15056.8966190389</v>
      </c>
      <c r="O1556" s="45">
        <v>13985.5293077158</v>
      </c>
      <c r="P1556" s="99">
        <v>1.0129303474843101</v>
      </c>
      <c r="Q1556" s="86">
        <v>13974.8021292171</v>
      </c>
      <c r="R1556" s="44">
        <v>14460.207948319799</v>
      </c>
      <c r="S1556" s="45">
        <v>13605.830714923</v>
      </c>
      <c r="T1556" s="140">
        <v>0.97359737827538495</v>
      </c>
      <c r="U1556" s="44">
        <v>15239.889254084601</v>
      </c>
      <c r="V1556" s="45">
        <v>14156.121654487401</v>
      </c>
      <c r="W1556" s="99">
        <v>1.0129747472338999</v>
      </c>
      <c r="X1556" s="86">
        <v>14132.6323767333</v>
      </c>
      <c r="Y1556" s="44">
        <v>14623.5203285965</v>
      </c>
      <c r="Z1556" s="45">
        <v>13760.167632024501</v>
      </c>
      <c r="AA1556" s="46">
        <v>0.97364505530321899</v>
      </c>
      <c r="AB1556" s="139">
        <v>15412.0072898787</v>
      </c>
      <c r="AC1556" s="45">
        <v>14316.610739105199</v>
      </c>
      <c r="AD1556" s="99">
        <v>1.0130179825999599</v>
      </c>
      <c r="AE1556" s="142">
        <v>14288.892402580799</v>
      </c>
      <c r="AF1556" s="44">
        <v>14785.207946558699</v>
      </c>
      <c r="AG1556" s="45">
        <v>13912.8051005627</v>
      </c>
      <c r="AH1556" s="140">
        <v>0.97367974427813697</v>
      </c>
      <c r="AI1556" s="44">
        <v>15582.4129576469</v>
      </c>
      <c r="AJ1556" s="45">
        <v>14475.3590777275</v>
      </c>
      <c r="AK1556" s="46">
        <v>1.0130497641029901</v>
      </c>
    </row>
    <row r="1557" spans="1:37" x14ac:dyDescent="0.2">
      <c r="A1557" s="35" t="s">
        <v>5685</v>
      </c>
      <c r="B1557" s="35" t="s">
        <v>11537</v>
      </c>
      <c r="C1557" s="85" t="s">
        <v>950</v>
      </c>
      <c r="D1557" s="85" t="s">
        <v>13402</v>
      </c>
      <c r="E1557" s="85" t="s">
        <v>12900</v>
      </c>
      <c r="F1557" s="85" t="s">
        <v>239</v>
      </c>
      <c r="G1557" s="85" t="s">
        <v>239</v>
      </c>
      <c r="H1557" s="840">
        <v>1.04324081597551</v>
      </c>
      <c r="I1557" s="840">
        <v>1.08879920737356</v>
      </c>
      <c r="J1557" s="86">
        <v>12768.25</v>
      </c>
      <c r="K1557" s="44">
        <v>13320.359548579299</v>
      </c>
      <c r="L1557" s="45">
        <v>12532.6888114304</v>
      </c>
      <c r="M1557" s="46">
        <v>0.98155102002470496</v>
      </c>
      <c r="N1557" s="139">
        <v>13902.060479547499</v>
      </c>
      <c r="O1557" s="45">
        <v>12912.865060686099</v>
      </c>
      <c r="P1557" s="99">
        <v>1.01132614576673</v>
      </c>
      <c r="Q1557" s="86">
        <v>12845.1673385382</v>
      </c>
      <c r="R1557" s="44">
        <v>13400.602855598599</v>
      </c>
      <c r="S1557" s="45">
        <v>12608.832084767701</v>
      </c>
      <c r="T1557" s="140">
        <v>0.98160123200097205</v>
      </c>
      <c r="U1557" s="44">
        <v>13985.8080167812</v>
      </c>
      <c r="V1557" s="45">
        <v>12991.2229951931</v>
      </c>
      <c r="W1557" s="99">
        <v>1.0113704751993899</v>
      </c>
      <c r="X1557" s="86">
        <v>12922.212320123101</v>
      </c>
      <c r="Y1557" s="44">
        <v>13480.979325054101</v>
      </c>
      <c r="Z1557" s="45">
        <v>12685.0806911282</v>
      </c>
      <c r="AA1557" s="46">
        <v>0.98164930097722902</v>
      </c>
      <c r="AB1557" s="139">
        <v>14069.694531663001</v>
      </c>
      <c r="AC1557" s="45">
        <v>13069.7018265893</v>
      </c>
      <c r="AD1557" s="99">
        <v>1.0114136420925799</v>
      </c>
      <c r="AE1557" s="142">
        <v>12999.163124812199</v>
      </c>
      <c r="AF1557" s="44">
        <v>13561.2575453278</v>
      </c>
      <c r="AG1557" s="45">
        <v>12761.0740294388</v>
      </c>
      <c r="AH1557" s="140">
        <v>0.98168427512699197</v>
      </c>
      <c r="AI1557" s="44">
        <v>14153.4785068152</v>
      </c>
      <c r="AJ1557" s="45">
        <v>13147.943398875699</v>
      </c>
      <c r="AK1557" s="46">
        <v>1.01144537326249</v>
      </c>
    </row>
    <row r="1558" spans="1:37" x14ac:dyDescent="0.2">
      <c r="A1558" s="35" t="s">
        <v>5684</v>
      </c>
      <c r="B1558" s="35" t="s">
        <v>11536</v>
      </c>
      <c r="C1558" s="85" t="s">
        <v>950</v>
      </c>
      <c r="D1558" s="85" t="s">
        <v>13402</v>
      </c>
      <c r="E1558" s="85" t="s">
        <v>12900</v>
      </c>
      <c r="F1558" s="85" t="s">
        <v>274</v>
      </c>
      <c r="G1558" s="85" t="s">
        <v>274</v>
      </c>
      <c r="H1558" s="840">
        <v>1.0347343607884001</v>
      </c>
      <c r="I1558" s="840">
        <v>1.0905262996334399</v>
      </c>
      <c r="J1558" s="86">
        <v>7796.0833333333303</v>
      </c>
      <c r="K1558" s="44">
        <v>8066.8753045697504</v>
      </c>
      <c r="L1558" s="45">
        <v>7589.8580292878596</v>
      </c>
      <c r="M1558" s="46">
        <v>0.97354757572129402</v>
      </c>
      <c r="N1558" s="139">
        <v>8501.8339091339403</v>
      </c>
      <c r="O1558" s="45">
        <v>7896.8893998499398</v>
      </c>
      <c r="P1558" s="99">
        <v>1.0129303474843101</v>
      </c>
      <c r="Q1558" s="86">
        <v>7894.3427393313996</v>
      </c>
      <c r="R1558" s="44">
        <v>8168.5476882266103</v>
      </c>
      <c r="S1558" s="45">
        <v>7685.9113942203703</v>
      </c>
      <c r="T1558" s="140">
        <v>0.97359737827538495</v>
      </c>
      <c r="U1558" s="44">
        <v>8608.98837556119</v>
      </c>
      <c r="V1558" s="45">
        <v>7996.7698409519999</v>
      </c>
      <c r="W1558" s="99">
        <v>1.0129747472338999</v>
      </c>
      <c r="X1558" s="86">
        <v>7982.6765040754999</v>
      </c>
      <c r="Y1558" s="44">
        <v>8259.9496698251296</v>
      </c>
      <c r="Z1558" s="45">
        <v>7772.2935062782999</v>
      </c>
      <c r="AA1558" s="46">
        <v>0.97364505530321899</v>
      </c>
      <c r="AB1558" s="139">
        <v>8705.3186691602696</v>
      </c>
      <c r="AC1558" s="45">
        <v>8086.5948479066301</v>
      </c>
      <c r="AD1558" s="99">
        <v>1.0130179825999599</v>
      </c>
      <c r="AE1558" s="142">
        <v>8071.0549577203401</v>
      </c>
      <c r="AF1558" s="44">
        <v>8351.3978925647898</v>
      </c>
      <c r="AG1558" s="45">
        <v>7858.6227272879296</v>
      </c>
      <c r="AH1558" s="140">
        <v>0.97367974427813697</v>
      </c>
      <c r="AI1558" s="44">
        <v>8801.6976971808999</v>
      </c>
      <c r="AJ1558" s="45">
        <v>8176.3803209808302</v>
      </c>
      <c r="AK1558" s="46">
        <v>1.0130497641029901</v>
      </c>
    </row>
    <row r="1559" spans="1:37" x14ac:dyDescent="0.2">
      <c r="A1559" s="35" t="s">
        <v>5683</v>
      </c>
      <c r="B1559" s="35" t="s">
        <v>11535</v>
      </c>
      <c r="C1559" s="85" t="s">
        <v>950</v>
      </c>
      <c r="D1559" s="85" t="s">
        <v>13402</v>
      </c>
      <c r="E1559" s="85" t="s">
        <v>12900</v>
      </c>
      <c r="F1559" s="85" t="s">
        <v>276</v>
      </c>
      <c r="G1559" s="85" t="s">
        <v>276</v>
      </c>
      <c r="H1559" s="840">
        <v>1.03674260890027</v>
      </c>
      <c r="I1559" s="840">
        <v>1.0940472308712801</v>
      </c>
      <c r="J1559" s="86">
        <v>8236.9166666666697</v>
      </c>
      <c r="K1559" s="44">
        <v>8539.5624742941109</v>
      </c>
      <c r="L1559" s="45">
        <v>8034.5938625591898</v>
      </c>
      <c r="M1559" s="46">
        <v>0.97543707041176697</v>
      </c>
      <c r="N1559" s="139">
        <v>9011.5758700841907</v>
      </c>
      <c r="O1559" s="45">
        <v>8370.3608803692405</v>
      </c>
      <c r="P1559" s="99">
        <v>1.01620074830216</v>
      </c>
      <c r="Q1559" s="86">
        <v>8313.1816106536007</v>
      </c>
      <c r="R1559" s="44">
        <v>8618.6295912907608</v>
      </c>
      <c r="S1559" s="45">
        <v>8109.4003373135301</v>
      </c>
      <c r="T1559" s="140">
        <v>0.97548696962437098</v>
      </c>
      <c r="U1559" s="44">
        <v>9095.0133208656498</v>
      </c>
      <c r="V1559" s="45">
        <v>8448.2316684059897</v>
      </c>
      <c r="W1559" s="99">
        <v>1.0162452914031499</v>
      </c>
      <c r="X1559" s="86">
        <v>8384.1534715833404</v>
      </c>
      <c r="Y1559" s="44">
        <v>8692.2091435495604</v>
      </c>
      <c r="Z1559" s="45">
        <v>8179.0329701916198</v>
      </c>
      <c r="AA1559" s="46">
        <v>0.97553473918542399</v>
      </c>
      <c r="AB1559" s="139">
        <v>9172.6598887856107</v>
      </c>
      <c r="AC1559" s="45">
        <v>8520.7201502031403</v>
      </c>
      <c r="AD1559" s="99">
        <v>1.0162886663612101</v>
      </c>
      <c r="AE1559" s="142">
        <v>8453.7772287908701</v>
      </c>
      <c r="AF1559" s="44">
        <v>8764.3910592383399</v>
      </c>
      <c r="AG1559" s="45">
        <v>8247.2471860417008</v>
      </c>
      <c r="AH1559" s="140">
        <v>0.9755694954859</v>
      </c>
      <c r="AI1559" s="44">
        <v>9248.8315675613703</v>
      </c>
      <c r="AJ1559" s="45">
        <v>8591.7475267636291</v>
      </c>
      <c r="AK1559" s="46">
        <v>1.01632055047569</v>
      </c>
    </row>
    <row r="1560" spans="1:37" x14ac:dyDescent="0.2">
      <c r="A1560" s="35" t="s">
        <v>5682</v>
      </c>
      <c r="B1560" s="35" t="s">
        <v>11534</v>
      </c>
      <c r="C1560" s="85" t="s">
        <v>950</v>
      </c>
      <c r="D1560" s="85" t="s">
        <v>13402</v>
      </c>
      <c r="E1560" s="85" t="s">
        <v>12900</v>
      </c>
      <c r="F1560" s="85" t="s">
        <v>239</v>
      </c>
      <c r="G1560" s="85" t="s">
        <v>239</v>
      </c>
      <c r="H1560" s="840">
        <v>1.04324081597551</v>
      </c>
      <c r="I1560" s="840">
        <v>1.08879920737356</v>
      </c>
      <c r="J1560" s="86">
        <v>19575</v>
      </c>
      <c r="K1560" s="44">
        <v>20421.4389727206</v>
      </c>
      <c r="L1560" s="45">
        <v>19213.861216983601</v>
      </c>
      <c r="M1560" s="46">
        <v>0.98155102002470496</v>
      </c>
      <c r="N1560" s="139">
        <v>21313.244484337501</v>
      </c>
      <c r="O1560" s="45">
        <v>19796.709303383701</v>
      </c>
      <c r="P1560" s="99">
        <v>1.01132614576673</v>
      </c>
      <c r="Q1560" s="86">
        <v>19673.515361174301</v>
      </c>
      <c r="R1560" s="44">
        <v>20524.2142184982</v>
      </c>
      <c r="S1560" s="45">
        <v>19311.546916318701</v>
      </c>
      <c r="T1560" s="140">
        <v>0.98160123200097205</v>
      </c>
      <c r="U1560" s="44">
        <v>21420.507931498199</v>
      </c>
      <c r="V1560" s="45">
        <v>19897.2125796734</v>
      </c>
      <c r="W1560" s="99">
        <v>1.0113704751993899</v>
      </c>
      <c r="X1560" s="86">
        <v>19764.929492072701</v>
      </c>
      <c r="Y1560" s="44">
        <v>20619.581171008402</v>
      </c>
      <c r="Z1560" s="45">
        <v>19402.229219757399</v>
      </c>
      <c r="AA1560" s="46">
        <v>0.98164930097722902</v>
      </c>
      <c r="AB1560" s="139">
        <v>21520.039564763199</v>
      </c>
      <c r="AC1560" s="45">
        <v>19990.519323280201</v>
      </c>
      <c r="AD1560" s="99">
        <v>1.0114136420925799</v>
      </c>
      <c r="AE1560" s="142">
        <v>19852.5534152316</v>
      </c>
      <c r="AF1560" s="44">
        <v>20710.9940241037</v>
      </c>
      <c r="AG1560" s="45">
        <v>19488.939508851599</v>
      </c>
      <c r="AH1560" s="140">
        <v>0.98168427512699197</v>
      </c>
      <c r="AI1560" s="44">
        <v>21615.4444228455</v>
      </c>
      <c r="AJ1560" s="45">
        <v>20079.7732992825</v>
      </c>
      <c r="AK1560" s="46">
        <v>1.01144537326249</v>
      </c>
    </row>
    <row r="1561" spans="1:37" x14ac:dyDescent="0.2">
      <c r="A1561" s="35" t="s">
        <v>5681</v>
      </c>
      <c r="B1561" s="35" t="s">
        <v>11533</v>
      </c>
      <c r="C1561" s="85" t="s">
        <v>960</v>
      </c>
      <c r="D1561" s="85" t="s">
        <v>13402</v>
      </c>
      <c r="E1561" s="85" t="s">
        <v>12900</v>
      </c>
      <c r="F1561" s="85" t="s">
        <v>240</v>
      </c>
      <c r="G1561" s="85" t="s">
        <v>240</v>
      </c>
      <c r="H1561" s="840">
        <v>1.02900676117083</v>
      </c>
      <c r="I1561" s="840">
        <v>1.0900904547160899</v>
      </c>
      <c r="J1561" s="86">
        <v>5465.5</v>
      </c>
      <c r="K1561" s="44">
        <v>5624.0364531791502</v>
      </c>
      <c r="L1561" s="45">
        <v>5291.4711855020996</v>
      </c>
      <c r="M1561" s="46">
        <v>0.96815866535579598</v>
      </c>
      <c r="N1561" s="139">
        <v>5957.88938025077</v>
      </c>
      <c r="O1561" s="45">
        <v>5533.9582018691299</v>
      </c>
      <c r="P1561" s="99">
        <v>1.0125255149335199</v>
      </c>
      <c r="Q1561" s="86">
        <v>5508.51582270584</v>
      </c>
      <c r="R1561" s="44">
        <v>5668.3000255807801</v>
      </c>
      <c r="S1561" s="45">
        <v>5333.3901466062298</v>
      </c>
      <c r="T1561" s="140">
        <v>0.96820819223614796</v>
      </c>
      <c r="U1561" s="44">
        <v>6004.7805179841598</v>
      </c>
      <c r="V1561" s="45">
        <v>5577.7572988791098</v>
      </c>
      <c r="W1561" s="99">
        <v>1.0125698969380901</v>
      </c>
      <c r="X1561" s="86">
        <v>5554.4114702044799</v>
      </c>
      <c r="Y1561" s="44">
        <v>5715.5269571651997</v>
      </c>
      <c r="Z1561" s="45">
        <v>5378.0900404777003</v>
      </c>
      <c r="AA1561" s="46">
        <v>0.96825560535573896</v>
      </c>
      <c r="AB1561" s="139">
        <v>6054.8109252354498</v>
      </c>
      <c r="AC1561" s="45">
        <v>5624.4699009715596</v>
      </c>
      <c r="AD1561" s="99">
        <v>1.0126131150244999</v>
      </c>
      <c r="AE1561" s="142">
        <v>5599.5815955757498</v>
      </c>
      <c r="AF1561" s="44">
        <v>5762.00732157517</v>
      </c>
      <c r="AG1561" s="45">
        <v>5422.0194361046997</v>
      </c>
      <c r="AH1561" s="140">
        <v>0.96829010231561796</v>
      </c>
      <c r="AI1561" s="44">
        <v>6104.0504477410004</v>
      </c>
      <c r="AJ1561" s="45">
        <v>5670.3876543236802</v>
      </c>
      <c r="AK1561" s="46">
        <v>1.0126448838255799</v>
      </c>
    </row>
    <row r="1562" spans="1:37" x14ac:dyDescent="0.2">
      <c r="A1562" s="35" t="s">
        <v>5680</v>
      </c>
      <c r="B1562" s="35" t="s">
        <v>8379</v>
      </c>
      <c r="C1562" s="85" t="s">
        <v>960</v>
      </c>
      <c r="D1562" s="85" t="s">
        <v>13402</v>
      </c>
      <c r="E1562" s="85" t="s">
        <v>12900</v>
      </c>
      <c r="F1562" s="85" t="s">
        <v>240</v>
      </c>
      <c r="G1562" s="85" t="s">
        <v>240</v>
      </c>
      <c r="H1562" s="840">
        <v>1.02900676117083</v>
      </c>
      <c r="I1562" s="840">
        <v>1.0900904547160899</v>
      </c>
      <c r="J1562" s="86">
        <v>11745.833333333299</v>
      </c>
      <c r="K1562" s="44">
        <v>12086.5419155857</v>
      </c>
      <c r="L1562" s="45">
        <v>11371.8303234916</v>
      </c>
      <c r="M1562" s="46">
        <v>0.96815866535579598</v>
      </c>
      <c r="N1562" s="139">
        <v>12804.0207993527</v>
      </c>
      <c r="O1562" s="45">
        <v>11892.9559441566</v>
      </c>
      <c r="P1562" s="99">
        <v>1.0125255149335199</v>
      </c>
      <c r="Q1562" s="86">
        <v>11791.7705611336</v>
      </c>
      <c r="R1562" s="44">
        <v>12133.811633581599</v>
      </c>
      <c r="S1562" s="45">
        <v>11416.888858258601</v>
      </c>
      <c r="T1562" s="140">
        <v>0.96820819223614796</v>
      </c>
      <c r="U1562" s="44">
        <v>12854.0965328939</v>
      </c>
      <c r="V1562" s="45">
        <v>11939.9919018047</v>
      </c>
      <c r="W1562" s="99">
        <v>1.0125698969380901</v>
      </c>
      <c r="X1562" s="86">
        <v>11837.0573387409</v>
      </c>
      <c r="Y1562" s="44">
        <v>12180.412033931099</v>
      </c>
      <c r="Z1562" s="45">
        <v>11461.2971191531</v>
      </c>
      <c r="AA1562" s="46">
        <v>0.96825560535573896</v>
      </c>
      <c r="AB1562" s="139">
        <v>12903.4632168884</v>
      </c>
      <c r="AC1562" s="45">
        <v>11986.359504505999</v>
      </c>
      <c r="AD1562" s="99">
        <v>1.0126131150244999</v>
      </c>
      <c r="AE1562" s="142">
        <v>11880.8816403532</v>
      </c>
      <c r="AF1562" s="44">
        <v>12225.507536593799</v>
      </c>
      <c r="AG1562" s="45">
        <v>11504.140099137299</v>
      </c>
      <c r="AH1562" s="140">
        <v>0.96829010231561796</v>
      </c>
      <c r="AI1562" s="44">
        <v>12951.235669760599</v>
      </c>
      <c r="AJ1562" s="45">
        <v>12031.114008441</v>
      </c>
      <c r="AK1562" s="46">
        <v>1.0126448838255799</v>
      </c>
    </row>
    <row r="1563" spans="1:37" x14ac:dyDescent="0.2">
      <c r="A1563" s="35" t="s">
        <v>5679</v>
      </c>
      <c r="B1563" s="35" t="s">
        <v>11532</v>
      </c>
      <c r="C1563" s="85" t="s">
        <v>950</v>
      </c>
      <c r="D1563" s="85" t="s">
        <v>13402</v>
      </c>
      <c r="E1563" s="85" t="s">
        <v>12900</v>
      </c>
      <c r="F1563" s="85" t="s">
        <v>275</v>
      </c>
      <c r="G1563" s="85" t="s">
        <v>275</v>
      </c>
      <c r="H1563" s="840">
        <v>1.0353900551875701</v>
      </c>
      <c r="I1563" s="840">
        <v>1.09784089361993</v>
      </c>
      <c r="J1563" s="86">
        <v>13748.083333333299</v>
      </c>
      <c r="K1563" s="44">
        <v>14234.628761223201</v>
      </c>
      <c r="L1563" s="45">
        <v>13392.894685765101</v>
      </c>
      <c r="M1563" s="46">
        <v>0.97416449704614305</v>
      </c>
      <c r="N1563" s="139">
        <v>15093.2080922279</v>
      </c>
      <c r="O1563" s="45">
        <v>14019.257052904</v>
      </c>
      <c r="P1563" s="99">
        <v>1.0197244745318901</v>
      </c>
      <c r="Q1563" s="86">
        <v>13720.2329435051</v>
      </c>
      <c r="R1563" s="44">
        <v>14205.792744562001</v>
      </c>
      <c r="S1563" s="45">
        <v>13366.447560406599</v>
      </c>
      <c r="T1563" s="140">
        <v>0.974214331159304</v>
      </c>
      <c r="U1563" s="44">
        <v>15062.632795371201</v>
      </c>
      <c r="V1563" s="45">
        <v>13991.470589656499</v>
      </c>
      <c r="W1563" s="99">
        <v>1.01976917208828</v>
      </c>
      <c r="X1563" s="86">
        <v>13694.900704317701</v>
      </c>
      <c r="Y1563" s="44">
        <v>14179.5639960317</v>
      </c>
      <c r="Z1563" s="45">
        <v>13342.4218758645</v>
      </c>
      <c r="AA1563" s="46">
        <v>0.97426203839929804</v>
      </c>
      <c r="AB1563" s="139">
        <v>15034.822027264299</v>
      </c>
      <c r="AC1563" s="45">
        <v>13966.233628595801</v>
      </c>
      <c r="AD1563" s="99">
        <v>1.0198126974511399</v>
      </c>
      <c r="AE1563" s="142">
        <v>13678.0157992695</v>
      </c>
      <c r="AF1563" s="44">
        <v>14162.0815332621</v>
      </c>
      <c r="AG1563" s="45">
        <v>13326.446330869099</v>
      </c>
      <c r="AH1563" s="140">
        <v>0.97429674935605803</v>
      </c>
      <c r="AI1563" s="44">
        <v>15016.285088017599</v>
      </c>
      <c r="AJ1563" s="45">
        <v>13949.451811691901</v>
      </c>
      <c r="AK1563" s="46">
        <v>1.0198446921253701</v>
      </c>
    </row>
    <row r="1564" spans="1:37" x14ac:dyDescent="0.2">
      <c r="A1564" s="35" t="s">
        <v>5678</v>
      </c>
      <c r="B1564" s="35" t="s">
        <v>11531</v>
      </c>
      <c r="C1564" s="85" t="s">
        <v>950</v>
      </c>
      <c r="D1564" s="85" t="s">
        <v>13402</v>
      </c>
      <c r="E1564" s="85" t="s">
        <v>12900</v>
      </c>
      <c r="F1564" s="85" t="s">
        <v>240</v>
      </c>
      <c r="G1564" s="85" t="s">
        <v>240</v>
      </c>
      <c r="H1564" s="840">
        <v>1.02900676117083</v>
      </c>
      <c r="I1564" s="840">
        <v>1.0900904547160899</v>
      </c>
      <c r="J1564" s="86">
        <v>9328.8333333333394</v>
      </c>
      <c r="K1564" s="44">
        <v>9599.4325738357693</v>
      </c>
      <c r="L1564" s="45">
        <v>9031.7908293266591</v>
      </c>
      <c r="M1564" s="46">
        <v>0.96815866535579598</v>
      </c>
      <c r="N1564" s="139">
        <v>10169.272170303901</v>
      </c>
      <c r="O1564" s="45">
        <v>9445.6817745622793</v>
      </c>
      <c r="P1564" s="99">
        <v>1.0125255149335199</v>
      </c>
      <c r="Q1564" s="86">
        <v>9377.7229245341005</v>
      </c>
      <c r="R1564" s="44">
        <v>9649.7402937322295</v>
      </c>
      <c r="S1564" s="45">
        <v>9079.58816005464</v>
      </c>
      <c r="T1564" s="140">
        <v>0.96820819223614796</v>
      </c>
      <c r="U1564" s="44">
        <v>10222.5662470068</v>
      </c>
      <c r="V1564" s="45">
        <v>9495.5999352094896</v>
      </c>
      <c r="W1564" s="99">
        <v>1.0125698969380901</v>
      </c>
      <c r="X1564" s="86">
        <v>9426.4654619219109</v>
      </c>
      <c r="Y1564" s="44">
        <v>9699.8966942609095</v>
      </c>
      <c r="Z1564" s="45">
        <v>9127.22802219816</v>
      </c>
      <c r="AA1564" s="46">
        <v>0.96825560535573896</v>
      </c>
      <c r="AB1564" s="139">
        <v>10275.7000217519</v>
      </c>
      <c r="AC1564" s="45">
        <v>9545.3625550675806</v>
      </c>
      <c r="AD1564" s="99">
        <v>1.0126131150244999</v>
      </c>
      <c r="AE1564" s="142">
        <v>9472.2660824636605</v>
      </c>
      <c r="AF1564" s="44">
        <v>9747.0258424641997</v>
      </c>
      <c r="AG1564" s="45">
        <v>9171.9014941495006</v>
      </c>
      <c r="AH1564" s="140">
        <v>0.96829010231561796</v>
      </c>
      <c r="AI1564" s="44">
        <v>10325.626841024599</v>
      </c>
      <c r="AJ1564" s="45">
        <v>9592.04178664143</v>
      </c>
      <c r="AK1564" s="46">
        <v>1.0126448838255799</v>
      </c>
    </row>
    <row r="1565" spans="1:37" x14ac:dyDescent="0.2">
      <c r="A1565" s="35" t="s">
        <v>5677</v>
      </c>
      <c r="B1565" s="35" t="s">
        <v>11530</v>
      </c>
      <c r="C1565" s="85" t="s">
        <v>950</v>
      </c>
      <c r="D1565" s="85" t="s">
        <v>13402</v>
      </c>
      <c r="E1565" s="85" t="s">
        <v>12900</v>
      </c>
      <c r="F1565" s="85" t="s">
        <v>239</v>
      </c>
      <c r="G1565" s="85" t="s">
        <v>239</v>
      </c>
      <c r="H1565" s="840">
        <v>1.04324081597551</v>
      </c>
      <c r="I1565" s="840">
        <v>1.08879920737356</v>
      </c>
      <c r="J1565" s="86">
        <v>11932</v>
      </c>
      <c r="K1565" s="44">
        <v>12447.949416219801</v>
      </c>
      <c r="L1565" s="45">
        <v>11711.866770934799</v>
      </c>
      <c r="M1565" s="46">
        <v>0.98155102002470496</v>
      </c>
      <c r="N1565" s="139">
        <v>12991.552142381401</v>
      </c>
      <c r="O1565" s="45">
        <v>12067.1435712886</v>
      </c>
      <c r="P1565" s="99">
        <v>1.01132614576673</v>
      </c>
      <c r="Q1565" s="86">
        <v>11998.4030321788</v>
      </c>
      <c r="R1565" s="44">
        <v>12517.223769693301</v>
      </c>
      <c r="S1565" s="45">
        <v>11777.647198430899</v>
      </c>
      <c r="T1565" s="140">
        <v>0.98160123200097205</v>
      </c>
      <c r="U1565" s="44">
        <v>13063.8517111849</v>
      </c>
      <c r="V1565" s="45">
        <v>12134.830576288499</v>
      </c>
      <c r="W1565" s="99">
        <v>1.0113704751993899</v>
      </c>
      <c r="X1565" s="86">
        <v>12061.896610310199</v>
      </c>
      <c r="Y1565" s="44">
        <v>12583.462861952299</v>
      </c>
      <c r="Z1565" s="45">
        <v>11840.552375970599</v>
      </c>
      <c r="AA1565" s="46">
        <v>0.98164930097722902</v>
      </c>
      <c r="AB1565" s="139">
        <v>13132.9834687276</v>
      </c>
      <c r="AC1565" s="45">
        <v>12199.5667811779</v>
      </c>
      <c r="AD1565" s="99">
        <v>1.0114136420925799</v>
      </c>
      <c r="AE1565" s="142">
        <v>12126.3568199847</v>
      </c>
      <c r="AF1565" s="44">
        <v>12650.710383690999</v>
      </c>
      <c r="AG1565" s="45">
        <v>11904.2538047579</v>
      </c>
      <c r="AH1565" s="140">
        <v>0.98168427512699197</v>
      </c>
      <c r="AI1565" s="44">
        <v>13203.167693928301</v>
      </c>
      <c r="AJ1565" s="45">
        <v>12265.1475001035</v>
      </c>
      <c r="AK1565" s="46">
        <v>1.01144537326249</v>
      </c>
    </row>
    <row r="1566" spans="1:37" x14ac:dyDescent="0.2">
      <c r="A1566" s="35" t="s">
        <v>5676</v>
      </c>
      <c r="B1566" s="35" t="s">
        <v>11529</v>
      </c>
      <c r="C1566" s="85" t="s">
        <v>950</v>
      </c>
      <c r="D1566" s="85" t="s">
        <v>13402</v>
      </c>
      <c r="E1566" s="85" t="s">
        <v>12900</v>
      </c>
      <c r="F1566" s="85" t="s">
        <v>240</v>
      </c>
      <c r="G1566" s="85" t="s">
        <v>240</v>
      </c>
      <c r="H1566" s="840">
        <v>1.02900676117083</v>
      </c>
      <c r="I1566" s="840">
        <v>1.0900904547160899</v>
      </c>
      <c r="J1566" s="86">
        <v>9488.5</v>
      </c>
      <c r="K1566" s="44">
        <v>9763.7306533693809</v>
      </c>
      <c r="L1566" s="45">
        <v>9186.3734962284707</v>
      </c>
      <c r="M1566" s="46">
        <v>0.96815866535579598</v>
      </c>
      <c r="N1566" s="139">
        <v>10343.3232795736</v>
      </c>
      <c r="O1566" s="45">
        <v>9607.3483484466597</v>
      </c>
      <c r="P1566" s="99">
        <v>1.0125255149335199</v>
      </c>
      <c r="Q1566" s="86">
        <v>9542.1918657481292</v>
      </c>
      <c r="R1566" s="44">
        <v>9818.9799462440806</v>
      </c>
      <c r="S1566" s="45">
        <v>9238.8283363064693</v>
      </c>
      <c r="T1566" s="140">
        <v>0.96820819223614696</v>
      </c>
      <c r="U1566" s="44">
        <v>10401.852269921499</v>
      </c>
      <c r="V1566" s="45">
        <v>9662.1362340641008</v>
      </c>
      <c r="W1566" s="99">
        <v>1.0125698969380901</v>
      </c>
      <c r="X1566" s="86">
        <v>9592.4546979547995</v>
      </c>
      <c r="Y1566" s="44">
        <v>9870.7007404203396</v>
      </c>
      <c r="Z1566" s="45">
        <v>9287.9480304157296</v>
      </c>
      <c r="AA1566" s="46">
        <v>0.96825560535573896</v>
      </c>
      <c r="AB1566" s="139">
        <v>10456.643303536999</v>
      </c>
      <c r="AC1566" s="45">
        <v>9713.4454324273793</v>
      </c>
      <c r="AD1566" s="99">
        <v>1.0126131150244999</v>
      </c>
      <c r="AE1566" s="142">
        <v>9643.8289128460001</v>
      </c>
      <c r="AF1566" s="44">
        <v>9923.5651548932292</v>
      </c>
      <c r="AG1566" s="45">
        <v>9338.0240847339701</v>
      </c>
      <c r="AH1566" s="140">
        <v>0.96829010231561796</v>
      </c>
      <c r="AI1566" s="44">
        <v>10512.645844808399</v>
      </c>
      <c r="AJ1566" s="45">
        <v>9765.7740090827392</v>
      </c>
      <c r="AK1566" s="46">
        <v>1.0126448838255799</v>
      </c>
    </row>
    <row r="1567" spans="1:37" x14ac:dyDescent="0.2">
      <c r="A1567" s="35" t="s">
        <v>5675</v>
      </c>
      <c r="B1567" s="35" t="s">
        <v>11528</v>
      </c>
      <c r="C1567" s="85" t="s">
        <v>950</v>
      </c>
      <c r="D1567" s="85" t="s">
        <v>13402</v>
      </c>
      <c r="E1567" s="85" t="s">
        <v>12900</v>
      </c>
      <c r="F1567" s="85" t="s">
        <v>239</v>
      </c>
      <c r="G1567" s="85" t="s">
        <v>239</v>
      </c>
      <c r="H1567" s="840">
        <v>1.04324081597551</v>
      </c>
      <c r="I1567" s="840">
        <v>1.08879920737356</v>
      </c>
      <c r="J1567" s="86">
        <v>14203</v>
      </c>
      <c r="K1567" s="44">
        <v>14817.149309300199</v>
      </c>
      <c r="L1567" s="45">
        <v>13940.969137410901</v>
      </c>
      <c r="M1567" s="46">
        <v>0.98155102002470496</v>
      </c>
      <c r="N1567" s="139">
        <v>15464.215142326701</v>
      </c>
      <c r="O1567" s="45">
        <v>14363.865248324901</v>
      </c>
      <c r="P1567" s="99">
        <v>1.01132614576673</v>
      </c>
      <c r="Q1567" s="86">
        <v>14294.8697837687</v>
      </c>
      <c r="R1567" s="44">
        <v>14912.991617482599</v>
      </c>
      <c r="S1567" s="45">
        <v>14031.861791040899</v>
      </c>
      <c r="T1567" s="140">
        <v>0.98160123200097205</v>
      </c>
      <c r="U1567" s="44">
        <v>15564.2428900757</v>
      </c>
      <c r="V1567" s="45">
        <v>14457.4092461236</v>
      </c>
      <c r="W1567" s="99">
        <v>1.0113704751993899</v>
      </c>
      <c r="X1567" s="86">
        <v>14385.158393416799</v>
      </c>
      <c r="Y1567" s="44">
        <v>15007.1843802851</v>
      </c>
      <c r="Z1567" s="45">
        <v>14121.1806813443</v>
      </c>
      <c r="AA1567" s="46">
        <v>0.98164930097722902</v>
      </c>
      <c r="AB1567" s="139">
        <v>15662.549056695399</v>
      </c>
      <c r="AC1567" s="45">
        <v>14549.345442764299</v>
      </c>
      <c r="AD1567" s="99">
        <v>1.0114136420925799</v>
      </c>
      <c r="AE1567" s="142">
        <v>14476.387359721601</v>
      </c>
      <c r="AF1567" s="44">
        <v>15102.358161533501</v>
      </c>
      <c r="AG1567" s="45">
        <v>14211.2418316858</v>
      </c>
      <c r="AH1567" s="140">
        <v>0.98168427512699197</v>
      </c>
      <c r="AI1567" s="44">
        <v>15761.8790828975</v>
      </c>
      <c r="AJ1567" s="45">
        <v>14642.075016545999</v>
      </c>
      <c r="AK1567" s="46">
        <v>1.01144537326249</v>
      </c>
    </row>
    <row r="1568" spans="1:37" x14ac:dyDescent="0.2">
      <c r="A1568" s="35" t="s">
        <v>5674</v>
      </c>
      <c r="B1568" s="35" t="s">
        <v>11527</v>
      </c>
      <c r="C1568" s="85" t="s">
        <v>960</v>
      </c>
      <c r="D1568" s="85" t="s">
        <v>13402</v>
      </c>
      <c r="E1568" s="85" t="s">
        <v>12900</v>
      </c>
      <c r="F1568" s="85" t="s">
        <v>240</v>
      </c>
      <c r="G1568" s="85" t="s">
        <v>240</v>
      </c>
      <c r="H1568" s="840">
        <v>1.02900676117083</v>
      </c>
      <c r="I1568" s="840">
        <v>1.0900904547160899</v>
      </c>
      <c r="J1568" s="86">
        <v>7377.3333333333303</v>
      </c>
      <c r="K1568" s="44">
        <v>7591.3258794108997</v>
      </c>
      <c r="L1568" s="45">
        <v>7142.4291938848201</v>
      </c>
      <c r="M1568" s="46">
        <v>0.96815866535579598</v>
      </c>
      <c r="N1568" s="139">
        <v>8041.9606479254699</v>
      </c>
      <c r="O1568" s="45">
        <v>7469.7382321695204</v>
      </c>
      <c r="P1568" s="99">
        <v>1.0125255149335199</v>
      </c>
      <c r="Q1568" s="86">
        <v>7398.48676478161</v>
      </c>
      <c r="R1568" s="44">
        <v>7613.0929033931397</v>
      </c>
      <c r="S1568" s="45">
        <v>7163.2754958122596</v>
      </c>
      <c r="T1568" s="140">
        <v>0.96820819223614796</v>
      </c>
      <c r="U1568" s="44">
        <v>8065.0198016317199</v>
      </c>
      <c r="V1568" s="45">
        <v>7491.48498091276</v>
      </c>
      <c r="W1568" s="99">
        <v>1.0125698969380901</v>
      </c>
      <c r="X1568" s="86">
        <v>7415.4251079037003</v>
      </c>
      <c r="Y1568" s="44">
        <v>7630.5225729888098</v>
      </c>
      <c r="Z1568" s="45">
        <v>7180.0269268234497</v>
      </c>
      <c r="AA1568" s="46">
        <v>0.96825560535573896</v>
      </c>
      <c r="AB1568" s="139">
        <v>8083.4841277878204</v>
      </c>
      <c r="AC1568" s="45">
        <v>7508.95671774524</v>
      </c>
      <c r="AD1568" s="99">
        <v>1.0126131150244999</v>
      </c>
      <c r="AE1568" s="142">
        <v>7433.85943586954</v>
      </c>
      <c r="AF1568" s="44">
        <v>7649.4916211032996</v>
      </c>
      <c r="AG1568" s="45">
        <v>7198.1325137580397</v>
      </c>
      <c r="AH1568" s="140">
        <v>0.96829010231561796</v>
      </c>
      <c r="AI1568" s="44">
        <v>8103.5792127424902</v>
      </c>
      <c r="AJ1568" s="45">
        <v>7527.8597248118203</v>
      </c>
      <c r="AK1568" s="46">
        <v>1.0126448838255799</v>
      </c>
    </row>
    <row r="1569" spans="1:37" x14ac:dyDescent="0.2">
      <c r="A1569" s="35" t="s">
        <v>5673</v>
      </c>
      <c r="B1569" s="35" t="s">
        <v>11526</v>
      </c>
      <c r="C1569" s="85" t="s">
        <v>950</v>
      </c>
      <c r="D1569" s="85" t="s">
        <v>13402</v>
      </c>
      <c r="E1569" s="85" t="s">
        <v>12900</v>
      </c>
      <c r="F1569" s="85" t="s">
        <v>274</v>
      </c>
      <c r="G1569" s="85" t="s">
        <v>274</v>
      </c>
      <c r="H1569" s="840">
        <v>1.0347343607884001</v>
      </c>
      <c r="I1569" s="840">
        <v>1.0905262996334399</v>
      </c>
      <c r="J1569" s="86">
        <v>9996</v>
      </c>
      <c r="K1569" s="44">
        <v>10343.2046704408</v>
      </c>
      <c r="L1569" s="45">
        <v>9731.5815669100593</v>
      </c>
      <c r="M1569" s="46">
        <v>0.97354757572129402</v>
      </c>
      <c r="N1569" s="139">
        <v>10900.9008911359</v>
      </c>
      <c r="O1569" s="45">
        <v>10125.2517534531</v>
      </c>
      <c r="P1569" s="99">
        <v>1.0129303474843101</v>
      </c>
      <c r="Q1569" s="86">
        <v>10123.1354954076</v>
      </c>
      <c r="R1569" s="44">
        <v>10474.756136014899</v>
      </c>
      <c r="S1569" s="45">
        <v>9855.8581782552992</v>
      </c>
      <c r="T1569" s="140">
        <v>0.97359737827538495</v>
      </c>
      <c r="U1569" s="44">
        <v>11039.545492494801</v>
      </c>
      <c r="V1569" s="45">
        <v>10254.480619675</v>
      </c>
      <c r="W1569" s="99">
        <v>1.0129747472338999</v>
      </c>
      <c r="X1569" s="86">
        <v>10238.190767784199</v>
      </c>
      <c r="Y1569" s="44">
        <v>10593.807779732901</v>
      </c>
      <c r="Z1569" s="45">
        <v>9968.3638163041796</v>
      </c>
      <c r="AA1569" s="46">
        <v>0.97364505530321899</v>
      </c>
      <c r="AB1569" s="139">
        <v>11165.016292933</v>
      </c>
      <c r="AC1569" s="45">
        <v>10371.471357054301</v>
      </c>
      <c r="AD1569" s="99">
        <v>1.0130179825999599</v>
      </c>
      <c r="AE1569" s="142">
        <v>10353.160729512399</v>
      </c>
      <c r="AF1569" s="44">
        <v>10712.771149591599</v>
      </c>
      <c r="AG1569" s="45">
        <v>10080.6628915821</v>
      </c>
      <c r="AH1569" s="140">
        <v>0.97367974427813697</v>
      </c>
      <c r="AI1569" s="44">
        <v>11290.394059865501</v>
      </c>
      <c r="AJ1569" s="45">
        <v>10488.2670347529</v>
      </c>
      <c r="AK1569" s="46">
        <v>1.0130497641029901</v>
      </c>
    </row>
    <row r="1570" spans="1:37" x14ac:dyDescent="0.2">
      <c r="A1570" s="35" t="s">
        <v>5672</v>
      </c>
      <c r="B1570" s="35" t="s">
        <v>11525</v>
      </c>
      <c r="C1570" s="85" t="s">
        <v>960</v>
      </c>
      <c r="D1570" s="85" t="s">
        <v>13402</v>
      </c>
      <c r="E1570" s="85" t="s">
        <v>12900</v>
      </c>
      <c r="F1570" s="85" t="s">
        <v>240</v>
      </c>
      <c r="G1570" s="85" t="s">
        <v>240</v>
      </c>
      <c r="H1570" s="840">
        <v>1.02900676117083</v>
      </c>
      <c r="I1570" s="840">
        <v>1.0900904547160899</v>
      </c>
      <c r="J1570" s="86">
        <v>11778.166666666701</v>
      </c>
      <c r="K1570" s="44">
        <v>12119.8131341968</v>
      </c>
      <c r="L1570" s="45">
        <v>11403.1341203381</v>
      </c>
      <c r="M1570" s="46">
        <v>0.96815866535579598</v>
      </c>
      <c r="N1570" s="139">
        <v>12839.267057388501</v>
      </c>
      <c r="O1570" s="45">
        <v>11925.6942691394</v>
      </c>
      <c r="P1570" s="99">
        <v>1.0125255149335199</v>
      </c>
      <c r="Q1570" s="86">
        <v>11838.829595614499</v>
      </c>
      <c r="R1570" s="44">
        <v>12182.2356982366</v>
      </c>
      <c r="S1570" s="45">
        <v>11462.4518009617</v>
      </c>
      <c r="T1570" s="140">
        <v>0.96820819223614696</v>
      </c>
      <c r="U1570" s="44">
        <v>12905.3951371897</v>
      </c>
      <c r="V1570" s="45">
        <v>11987.642463499</v>
      </c>
      <c r="W1570" s="99">
        <v>1.0125698969380901</v>
      </c>
      <c r="X1570" s="86">
        <v>11899.905959571801</v>
      </c>
      <c r="Y1570" s="44">
        <v>12245.083689696399</v>
      </c>
      <c r="Z1570" s="45">
        <v>11522.150648561599</v>
      </c>
      <c r="AA1570" s="46">
        <v>0.96825560535573896</v>
      </c>
      <c r="AB1570" s="139">
        <v>12971.9738985483</v>
      </c>
      <c r="AC1570" s="45">
        <v>12050.000842220599</v>
      </c>
      <c r="AD1570" s="99">
        <v>1.0126131150244999</v>
      </c>
      <c r="AE1570" s="142">
        <v>11962.785257690701</v>
      </c>
      <c r="AF1570" s="44">
        <v>12309.7869125984</v>
      </c>
      <c r="AG1570" s="45">
        <v>11583.4465611491</v>
      </c>
      <c r="AH1570" s="140">
        <v>0.96829010231561796</v>
      </c>
      <c r="AI1570" s="44">
        <v>13040.518021227001</v>
      </c>
      <c r="AJ1570" s="45">
        <v>12114.053287504599</v>
      </c>
      <c r="AK1570" s="46">
        <v>1.0126448838255799</v>
      </c>
    </row>
    <row r="1571" spans="1:37" x14ac:dyDescent="0.2">
      <c r="A1571" s="35" t="s">
        <v>5671</v>
      </c>
      <c r="B1571" s="35" t="s">
        <v>11524</v>
      </c>
      <c r="C1571" s="85" t="s">
        <v>960</v>
      </c>
      <c r="D1571" s="85" t="s">
        <v>13402</v>
      </c>
      <c r="E1571" s="85" t="s">
        <v>12900</v>
      </c>
      <c r="F1571" s="85" t="s">
        <v>240</v>
      </c>
      <c r="G1571" s="85" t="s">
        <v>240</v>
      </c>
      <c r="H1571" s="840">
        <v>1.02900676117083</v>
      </c>
      <c r="I1571" s="840">
        <v>1.0900904547160899</v>
      </c>
      <c r="J1571" s="86">
        <v>10615.916666666701</v>
      </c>
      <c r="K1571" s="44">
        <v>10923.850026026101</v>
      </c>
      <c r="L1571" s="45">
        <v>10277.8917115283</v>
      </c>
      <c r="M1571" s="46">
        <v>0.96815866535579598</v>
      </c>
      <c r="N1571" s="139">
        <v>11572.3094263947</v>
      </c>
      <c r="O1571" s="45">
        <v>10748.886489408</v>
      </c>
      <c r="P1571" s="99">
        <v>1.0125255149335199</v>
      </c>
      <c r="Q1571" s="86">
        <v>10687.364343433899</v>
      </c>
      <c r="R1571" s="44">
        <v>10997.3701684895</v>
      </c>
      <c r="S1571" s="45">
        <v>10347.593710725199</v>
      </c>
      <c r="T1571" s="140">
        <v>0.96820819223614796</v>
      </c>
      <c r="U1571" s="44">
        <v>11650.193856850399</v>
      </c>
      <c r="V1571" s="45">
        <v>10821.703411770801</v>
      </c>
      <c r="W1571" s="99">
        <v>1.0125698969380901</v>
      </c>
      <c r="X1571" s="86">
        <v>10753.445974074901</v>
      </c>
      <c r="Y1571" s="44">
        <v>11065.3686132083</v>
      </c>
      <c r="Z1571" s="45">
        <v>10412.0843412881</v>
      </c>
      <c r="AA1571" s="46">
        <v>0.96825560535573896</v>
      </c>
      <c r="AB1571" s="139">
        <v>11722.2288116442</v>
      </c>
      <c r="AC1571" s="45">
        <v>10889.080425055599</v>
      </c>
      <c r="AD1571" s="99">
        <v>1.0126131150244999</v>
      </c>
      <c r="AE1571" s="142">
        <v>10820.3333067231</v>
      </c>
      <c r="AF1571" s="44">
        <v>11134.1961307399</v>
      </c>
      <c r="AG1571" s="45">
        <v>10477.221644656</v>
      </c>
      <c r="AH1571" s="140">
        <v>0.96829010231561796</v>
      </c>
      <c r="AI1571" s="44">
        <v>11795.142054505401</v>
      </c>
      <c r="AJ1571" s="45">
        <v>10957.1551643407</v>
      </c>
      <c r="AK1571" s="46">
        <v>1.0126448838255799</v>
      </c>
    </row>
    <row r="1572" spans="1:37" x14ac:dyDescent="0.2">
      <c r="A1572" s="35" t="s">
        <v>5670</v>
      </c>
      <c r="B1572" s="35" t="s">
        <v>11523</v>
      </c>
      <c r="C1572" s="85" t="s">
        <v>950</v>
      </c>
      <c r="D1572" s="85" t="s">
        <v>13402</v>
      </c>
      <c r="E1572" s="85" t="s">
        <v>12900</v>
      </c>
      <c r="F1572" s="85" t="s">
        <v>276</v>
      </c>
      <c r="G1572" s="85" t="s">
        <v>276</v>
      </c>
      <c r="H1572" s="840">
        <v>1.03674260890027</v>
      </c>
      <c r="I1572" s="840">
        <v>1.0940472308712801</v>
      </c>
      <c r="J1572" s="86">
        <v>16247.583333333299</v>
      </c>
      <c r="K1572" s="44">
        <v>16844.561933324501</v>
      </c>
      <c r="L1572" s="45">
        <v>15848.495087937699</v>
      </c>
      <c r="M1572" s="46">
        <v>0.97543707041176697</v>
      </c>
      <c r="N1572" s="139">
        <v>17775.6235541838</v>
      </c>
      <c r="O1572" s="45">
        <v>16510.806341435102</v>
      </c>
      <c r="P1572" s="99">
        <v>1.01620074830216</v>
      </c>
      <c r="Q1572" s="86">
        <v>16387.867684078199</v>
      </c>
      <c r="R1572" s="44">
        <v>16990.000697103598</v>
      </c>
      <c r="S1572" s="45">
        <v>15986.1513857466</v>
      </c>
      <c r="T1572" s="140">
        <v>0.97548696962437098</v>
      </c>
      <c r="U1572" s="44">
        <v>17929.101259650699</v>
      </c>
      <c r="V1572" s="45">
        <v>16654.093370082301</v>
      </c>
      <c r="W1572" s="99">
        <v>1.0162452914031499</v>
      </c>
      <c r="X1572" s="86">
        <v>16526.190825491401</v>
      </c>
      <c r="Y1572" s="44">
        <v>17133.406191603699</v>
      </c>
      <c r="Z1572" s="45">
        <v>16121.8732566743</v>
      </c>
      <c r="AA1572" s="46">
        <v>0.97553473918542399</v>
      </c>
      <c r="AB1572" s="139">
        <v>18080.4333094793</v>
      </c>
      <c r="AC1572" s="45">
        <v>16795.380434069499</v>
      </c>
      <c r="AD1572" s="99">
        <v>1.0162886663612101</v>
      </c>
      <c r="AE1572" s="142">
        <v>16665.422460117999</v>
      </c>
      <c r="AF1572" s="44">
        <v>17277.753559727898</v>
      </c>
      <c r="AG1572" s="45">
        <v>16258.2777814767</v>
      </c>
      <c r="AH1572" s="140">
        <v>0.9755694954859</v>
      </c>
      <c r="AI1572" s="44">
        <v>18232.759293792202</v>
      </c>
      <c r="AJ1572" s="45">
        <v>16937.411328577102</v>
      </c>
      <c r="AK1572" s="46">
        <v>1.01632055047569</v>
      </c>
    </row>
    <row r="1573" spans="1:37" x14ac:dyDescent="0.2">
      <c r="A1573" s="35" t="s">
        <v>5669</v>
      </c>
      <c r="B1573" s="35" t="s">
        <v>11522</v>
      </c>
      <c r="C1573" s="85" t="s">
        <v>950</v>
      </c>
      <c r="D1573" s="85" t="s">
        <v>13402</v>
      </c>
      <c r="E1573" s="85" t="s">
        <v>12900</v>
      </c>
      <c r="F1573" s="85" t="s">
        <v>239</v>
      </c>
      <c r="G1573" s="85" t="s">
        <v>239</v>
      </c>
      <c r="H1573" s="840">
        <v>1.04324081597551</v>
      </c>
      <c r="I1573" s="840">
        <v>1.08879920737356</v>
      </c>
      <c r="J1573" s="86">
        <v>15926.166666666701</v>
      </c>
      <c r="K1573" s="44">
        <v>16614.827108695299</v>
      </c>
      <c r="L1573" s="45">
        <v>15632.3451367501</v>
      </c>
      <c r="M1573" s="46">
        <v>0.98155102002470496</v>
      </c>
      <c r="N1573" s="139">
        <v>17340.397643165899</v>
      </c>
      <c r="O1573" s="45">
        <v>16106.5487518386</v>
      </c>
      <c r="P1573" s="99">
        <v>1.01132614576673</v>
      </c>
      <c r="Q1573" s="86">
        <v>16016.4398608186</v>
      </c>
      <c r="R1573" s="44">
        <v>16709.003789423099</v>
      </c>
      <c r="S1573" s="45">
        <v>15721.757099648999</v>
      </c>
      <c r="T1573" s="140">
        <v>0.98160123200097205</v>
      </c>
      <c r="U1573" s="44">
        <v>17438.687025405699</v>
      </c>
      <c r="V1573" s="45">
        <v>16198.554393038599</v>
      </c>
      <c r="W1573" s="99">
        <v>1.0113704751993899</v>
      </c>
      <c r="X1573" s="86">
        <v>16107.550311983099</v>
      </c>
      <c r="Y1573" s="44">
        <v>16804.053930839898</v>
      </c>
      <c r="Z1573" s="45">
        <v>15811.9655042138</v>
      </c>
      <c r="AA1573" s="46">
        <v>0.98164930097722902</v>
      </c>
      <c r="AB1573" s="139">
        <v>17537.888012416999</v>
      </c>
      <c r="AC1573" s="45">
        <v>16291.396126232299</v>
      </c>
      <c r="AD1573" s="99">
        <v>1.0114136420925799</v>
      </c>
      <c r="AE1573" s="142">
        <v>16196.1784214777</v>
      </c>
      <c r="AF1573" s="44">
        <v>16896.514392107299</v>
      </c>
      <c r="AG1573" s="45">
        <v>15899.5336735157</v>
      </c>
      <c r="AH1573" s="140">
        <v>0.98168427512699197</v>
      </c>
      <c r="AI1573" s="44">
        <v>17634.386227785701</v>
      </c>
      <c r="AJ1573" s="45">
        <v>16381.5497289374</v>
      </c>
      <c r="AK1573" s="46">
        <v>1.01144537326249</v>
      </c>
    </row>
    <row r="1574" spans="1:37" x14ac:dyDescent="0.2">
      <c r="A1574" s="35" t="s">
        <v>5668</v>
      </c>
      <c r="B1574" s="35" t="s">
        <v>11521</v>
      </c>
      <c r="C1574" s="85" t="s">
        <v>950</v>
      </c>
      <c r="D1574" s="85" t="s">
        <v>13402</v>
      </c>
      <c r="E1574" s="85" t="s">
        <v>12900</v>
      </c>
      <c r="F1574" s="85" t="s">
        <v>239</v>
      </c>
      <c r="G1574" s="85" t="s">
        <v>239</v>
      </c>
      <c r="H1574" s="840">
        <v>1.04324081597551</v>
      </c>
      <c r="I1574" s="840">
        <v>1.08879920737356</v>
      </c>
      <c r="J1574" s="86">
        <v>11137.5</v>
      </c>
      <c r="K1574" s="44">
        <v>11619.0945879272</v>
      </c>
      <c r="L1574" s="45">
        <v>10932.0244855252</v>
      </c>
      <c r="M1574" s="46">
        <v>0.98155102002470496</v>
      </c>
      <c r="N1574" s="139">
        <v>12126.5011721231</v>
      </c>
      <c r="O1574" s="45">
        <v>11263.644948477</v>
      </c>
      <c r="P1574" s="99">
        <v>1.01132614576673</v>
      </c>
      <c r="Q1574" s="86">
        <v>11211.5108798279</v>
      </c>
      <c r="R1574" s="44">
        <v>11696.305758590001</v>
      </c>
      <c r="S1574" s="45">
        <v>11005.232892231399</v>
      </c>
      <c r="T1574" s="140">
        <v>0.98160123200097205</v>
      </c>
      <c r="U1574" s="44">
        <v>12207.0841594167</v>
      </c>
      <c r="V1574" s="45">
        <v>11338.991086234701</v>
      </c>
      <c r="W1574" s="99">
        <v>1.0113704751993899</v>
      </c>
      <c r="X1574" s="86">
        <v>11286.544019929899</v>
      </c>
      <c r="Y1574" s="44">
        <v>11774.5833928952</v>
      </c>
      <c r="Z1574" s="45">
        <v>11079.428047612901</v>
      </c>
      <c r="AA1574" s="46">
        <v>0.98164930097722902</v>
      </c>
      <c r="AB1574" s="139">
        <v>12288.780182886499</v>
      </c>
      <c r="AC1574" s="45">
        <v>11415.3645938355</v>
      </c>
      <c r="AD1574" s="99">
        <v>1.0114136420925799</v>
      </c>
      <c r="AE1574" s="142">
        <v>11357.0552745567</v>
      </c>
      <c r="AF1574" s="44">
        <v>11848.143611707501</v>
      </c>
      <c r="AG1574" s="45">
        <v>11149.0425747803</v>
      </c>
      <c r="AH1574" s="140">
        <v>0.98168427512699197</v>
      </c>
      <c r="AI1574" s="44">
        <v>12365.552781034999</v>
      </c>
      <c r="AJ1574" s="45">
        <v>11487.0410113367</v>
      </c>
      <c r="AK1574" s="46">
        <v>1.01144537326249</v>
      </c>
    </row>
    <row r="1575" spans="1:37" x14ac:dyDescent="0.2">
      <c r="A1575" s="35" t="s">
        <v>5667</v>
      </c>
      <c r="B1575" s="35" t="s">
        <v>11520</v>
      </c>
      <c r="C1575" s="85" t="s">
        <v>950</v>
      </c>
      <c r="D1575" s="85" t="s">
        <v>13402</v>
      </c>
      <c r="E1575" s="85" t="s">
        <v>12900</v>
      </c>
      <c r="F1575" s="85" t="s">
        <v>274</v>
      </c>
      <c r="G1575" s="85" t="s">
        <v>274</v>
      </c>
      <c r="H1575" s="840">
        <v>1.0347343607884001</v>
      </c>
      <c r="I1575" s="840">
        <v>1.0905262996334399</v>
      </c>
      <c r="J1575" s="86">
        <v>9783.5833333333303</v>
      </c>
      <c r="K1575" s="44">
        <v>10123.4098466367</v>
      </c>
      <c r="L1575" s="45">
        <v>9524.7838360339301</v>
      </c>
      <c r="M1575" s="46">
        <v>0.97354757572129402</v>
      </c>
      <c r="N1575" s="139">
        <v>10669.254929655401</v>
      </c>
      <c r="O1575" s="45">
        <v>9910.0884654750007</v>
      </c>
      <c r="P1575" s="99">
        <v>1.0129303474843101</v>
      </c>
      <c r="Q1575" s="86">
        <v>9899.04612673058</v>
      </c>
      <c r="R1575" s="44">
        <v>10242.8831663574</v>
      </c>
      <c r="S1575" s="45">
        <v>9637.6853564119901</v>
      </c>
      <c r="T1575" s="140">
        <v>0.97359737827538495</v>
      </c>
      <c r="U1575" s="44">
        <v>10795.170142484199</v>
      </c>
      <c r="V1575" s="45">
        <v>10027.4837480816</v>
      </c>
      <c r="W1575" s="99">
        <v>1.0129747472338999</v>
      </c>
      <c r="X1575" s="86">
        <v>10002.1958094278</v>
      </c>
      <c r="Y1575" s="44">
        <v>10349.6156873487</v>
      </c>
      <c r="Z1575" s="45">
        <v>9738.5884920240005</v>
      </c>
      <c r="AA1575" s="46">
        <v>0.97364505530321899</v>
      </c>
      <c r="AB1575" s="139">
        <v>10907.6575842645</v>
      </c>
      <c r="AC1575" s="45">
        <v>10132.4042204363</v>
      </c>
      <c r="AD1575" s="99">
        <v>1.0130179825999599</v>
      </c>
      <c r="AE1575" s="142">
        <v>10109.169400246999</v>
      </c>
      <c r="AF1575" s="44">
        <v>10460.3049374662</v>
      </c>
      <c r="AG1575" s="45">
        <v>9843.0934764968806</v>
      </c>
      <c r="AH1575" s="140">
        <v>0.97367974427813697</v>
      </c>
      <c r="AI1575" s="44">
        <v>11024.315098419</v>
      </c>
      <c r="AJ1575" s="45">
        <v>10241.0916761974</v>
      </c>
      <c r="AK1575" s="46">
        <v>1.0130497641029901</v>
      </c>
    </row>
    <row r="1576" spans="1:37" x14ac:dyDescent="0.2">
      <c r="A1576" s="35" t="s">
        <v>5666</v>
      </c>
      <c r="B1576" s="35" t="s">
        <v>11519</v>
      </c>
      <c r="C1576" s="85" t="s">
        <v>950</v>
      </c>
      <c r="D1576" s="85" t="s">
        <v>13402</v>
      </c>
      <c r="E1576" s="85" t="s">
        <v>12900</v>
      </c>
      <c r="F1576" s="85" t="s">
        <v>274</v>
      </c>
      <c r="G1576" s="85" t="s">
        <v>274</v>
      </c>
      <c r="H1576" s="840">
        <v>1.0347343607884001</v>
      </c>
      <c r="I1576" s="840">
        <v>1.0905262996334399</v>
      </c>
      <c r="J1576" s="86">
        <v>6225.25</v>
      </c>
      <c r="K1576" s="44">
        <v>6441.4800794979801</v>
      </c>
      <c r="L1576" s="45">
        <v>6060.5770457589897</v>
      </c>
      <c r="M1576" s="46">
        <v>0.97354757572129502</v>
      </c>
      <c r="N1576" s="139">
        <v>6788.79884679308</v>
      </c>
      <c r="O1576" s="45">
        <v>6305.7446456766802</v>
      </c>
      <c r="P1576" s="99">
        <v>1.0129303474843101</v>
      </c>
      <c r="Q1576" s="86">
        <v>6305.4846177739601</v>
      </c>
      <c r="R1576" s="44">
        <v>6524.5015954334103</v>
      </c>
      <c r="S1576" s="45">
        <v>6139.0032926204904</v>
      </c>
      <c r="T1576" s="140">
        <v>0.97359737827538495</v>
      </c>
      <c r="U1576" s="44">
        <v>6876.2968076166098</v>
      </c>
      <c r="V1576" s="45">
        <v>6387.2966868768199</v>
      </c>
      <c r="W1576" s="99">
        <v>1.0129747472338999</v>
      </c>
      <c r="X1576" s="86">
        <v>6381.2203285359201</v>
      </c>
      <c r="Y1576" s="44">
        <v>6602.8679376975497</v>
      </c>
      <c r="Z1576" s="45">
        <v>6213.0436196793798</v>
      </c>
      <c r="AA1576" s="46">
        <v>0.97364505530321899</v>
      </c>
      <c r="AB1576" s="139">
        <v>6958.88859202396</v>
      </c>
      <c r="AC1576" s="45">
        <v>6464.29094373928</v>
      </c>
      <c r="AD1576" s="99">
        <v>1.0130179825999599</v>
      </c>
      <c r="AE1576" s="142">
        <v>6455.5673009229104</v>
      </c>
      <c r="AF1576" s="44">
        <v>6679.7973046469597</v>
      </c>
      <c r="AG1576" s="45">
        <v>6285.6551187329296</v>
      </c>
      <c r="AH1576" s="140">
        <v>0.97367974427813697</v>
      </c>
      <c r="AI1576" s="44">
        <v>7039.9659207101004</v>
      </c>
      <c r="AJ1576" s="45">
        <v>6539.8109313509203</v>
      </c>
      <c r="AK1576" s="46">
        <v>1.0130497641029901</v>
      </c>
    </row>
    <row r="1577" spans="1:37" x14ac:dyDescent="0.2">
      <c r="A1577" s="35" t="s">
        <v>5665</v>
      </c>
      <c r="B1577" s="35" t="s">
        <v>11518</v>
      </c>
      <c r="C1577" s="85" t="s">
        <v>950</v>
      </c>
      <c r="D1577" s="85" t="s">
        <v>13402</v>
      </c>
      <c r="E1577" s="85" t="s">
        <v>12900</v>
      </c>
      <c r="F1577" s="85" t="s">
        <v>274</v>
      </c>
      <c r="G1577" s="85" t="s">
        <v>274</v>
      </c>
      <c r="H1577" s="840">
        <v>1.0347343607884001</v>
      </c>
      <c r="I1577" s="840">
        <v>1.0905262996334399</v>
      </c>
      <c r="J1577" s="86">
        <v>23052.666666666701</v>
      </c>
      <c r="K1577" s="44">
        <v>23853.3863078014</v>
      </c>
      <c r="L1577" s="45">
        <v>22442.8677472444</v>
      </c>
      <c r="M1577" s="46">
        <v>0.97354757572129502</v>
      </c>
      <c r="N1577" s="139">
        <v>25139.539276683201</v>
      </c>
      <c r="O1577" s="45">
        <v>23350.7456571066</v>
      </c>
      <c r="P1577" s="99">
        <v>1.0129303474843101</v>
      </c>
      <c r="Q1577" s="86">
        <v>23320.808646270601</v>
      </c>
      <c r="R1577" s="44">
        <v>24130.842027667401</v>
      </c>
      <c r="S1577" s="45">
        <v>22705.078157271</v>
      </c>
      <c r="T1577" s="140">
        <v>0.97359737827538495</v>
      </c>
      <c r="U1577" s="44">
        <v>25431.955157477099</v>
      </c>
      <c r="V1577" s="45">
        <v>23623.3902437461</v>
      </c>
      <c r="W1577" s="99">
        <v>1.0129747472338999</v>
      </c>
      <c r="X1577" s="86">
        <v>23583.574746504601</v>
      </c>
      <c r="Y1577" s="44">
        <v>24402.735140429799</v>
      </c>
      <c r="Z1577" s="45">
        <v>22962.030938307998</v>
      </c>
      <c r="AA1577" s="46">
        <v>0.97364505530321899</v>
      </c>
      <c r="AB1577" s="139">
        <v>25718.508500434298</v>
      </c>
      <c r="AC1577" s="45">
        <v>23890.585312199299</v>
      </c>
      <c r="AD1577" s="99">
        <v>1.0130179825999599</v>
      </c>
      <c r="AE1577" s="142">
        <v>23836.955088366401</v>
      </c>
      <c r="AF1577" s="44">
        <v>24664.916486502501</v>
      </c>
      <c r="AG1577" s="45">
        <v>23209.560334810001</v>
      </c>
      <c r="AH1577" s="140">
        <v>0.97367974427813697</v>
      </c>
      <c r="AI1577" s="44">
        <v>25994.8264270447</v>
      </c>
      <c r="AJ1577" s="45">
        <v>24148.021729202999</v>
      </c>
      <c r="AK1577" s="46">
        <v>1.0130497641029901</v>
      </c>
    </row>
    <row r="1578" spans="1:37" x14ac:dyDescent="0.2">
      <c r="A1578" s="35" t="s">
        <v>5664</v>
      </c>
      <c r="B1578" s="35" t="s">
        <v>11517</v>
      </c>
      <c r="C1578" s="85" t="s">
        <v>950</v>
      </c>
      <c r="D1578" s="85" t="s">
        <v>13402</v>
      </c>
      <c r="E1578" s="85" t="s">
        <v>12900</v>
      </c>
      <c r="F1578" s="85" t="s">
        <v>239</v>
      </c>
      <c r="G1578" s="85" t="s">
        <v>239</v>
      </c>
      <c r="H1578" s="840">
        <v>1.04324081597551</v>
      </c>
      <c r="I1578" s="840">
        <v>1.08879920737356</v>
      </c>
      <c r="J1578" s="86">
        <v>5517.6666666666697</v>
      </c>
      <c r="K1578" s="44">
        <v>5756.25507561421</v>
      </c>
      <c r="L1578" s="45">
        <v>5415.8713448229801</v>
      </c>
      <c r="M1578" s="46">
        <v>0.98155102002470496</v>
      </c>
      <c r="N1578" s="139">
        <v>6007.6310932181996</v>
      </c>
      <c r="O1578" s="45">
        <v>5580.1605636255599</v>
      </c>
      <c r="P1578" s="99">
        <v>1.01132614576673</v>
      </c>
      <c r="Q1578" s="86">
        <v>5552.4933523592699</v>
      </c>
      <c r="R1578" s="44">
        <v>5792.58769561388</v>
      </c>
      <c r="S1578" s="45">
        <v>5450.3343153530705</v>
      </c>
      <c r="T1578" s="140">
        <v>0.98160123200097205</v>
      </c>
      <c r="U1578" s="44">
        <v>6045.5503609957505</v>
      </c>
      <c r="V1578" s="45">
        <v>5615.62784031705</v>
      </c>
      <c r="W1578" s="99">
        <v>1.0113704751993899</v>
      </c>
      <c r="X1578" s="86">
        <v>5584.3806768790801</v>
      </c>
      <c r="Y1578" s="44">
        <v>5825.8538540652098</v>
      </c>
      <c r="Z1578" s="45">
        <v>5481.90338784909</v>
      </c>
      <c r="AA1578" s="46">
        <v>0.98164930097722902</v>
      </c>
      <c r="AB1578" s="139">
        <v>6080.2692546581902</v>
      </c>
      <c r="AC1578" s="45">
        <v>5648.11879923368</v>
      </c>
      <c r="AD1578" s="99">
        <v>1.0114136420925799</v>
      </c>
      <c r="AE1578" s="142">
        <v>5616.27550659186</v>
      </c>
      <c r="AF1578" s="44">
        <v>5859.1278422401601</v>
      </c>
      <c r="AG1578" s="45">
        <v>5513.4093496021096</v>
      </c>
      <c r="AH1578" s="140">
        <v>0.98168427512699197</v>
      </c>
      <c r="AI1578" s="44">
        <v>6114.99631996877</v>
      </c>
      <c r="AJ1578" s="45">
        <v>5680.55587610978</v>
      </c>
      <c r="AK1578" s="46">
        <v>1.01144537326249</v>
      </c>
    </row>
    <row r="1579" spans="1:37" x14ac:dyDescent="0.2">
      <c r="A1579" s="35" t="s">
        <v>5663</v>
      </c>
      <c r="B1579" s="35" t="s">
        <v>11516</v>
      </c>
      <c r="C1579" s="85" t="s">
        <v>950</v>
      </c>
      <c r="D1579" s="85" t="s">
        <v>13402</v>
      </c>
      <c r="E1579" s="85" t="s">
        <v>12900</v>
      </c>
      <c r="F1579" s="85" t="s">
        <v>275</v>
      </c>
      <c r="G1579" s="85" t="s">
        <v>275</v>
      </c>
      <c r="H1579" s="840">
        <v>1.0353900551875701</v>
      </c>
      <c r="I1579" s="840">
        <v>1.09784089361993</v>
      </c>
      <c r="J1579" s="86">
        <v>29813.583333333299</v>
      </c>
      <c r="K1579" s="44">
        <v>30868.687692839099</v>
      </c>
      <c r="L1579" s="45">
        <v>29043.3344130599</v>
      </c>
      <c r="M1579" s="46">
        <v>0.97416449704614305</v>
      </c>
      <c r="N1579" s="139">
        <v>32730.570968678901</v>
      </c>
      <c r="O1579" s="45">
        <v>30401.640598496098</v>
      </c>
      <c r="P1579" s="99">
        <v>1.0197244745318901</v>
      </c>
      <c r="Q1579" s="86">
        <v>29733.8715557703</v>
      </c>
      <c r="R1579" s="44">
        <v>30786.154911068999</v>
      </c>
      <c r="S1579" s="45">
        <v>28967.163790481402</v>
      </c>
      <c r="T1579" s="140">
        <v>0.974214331159304</v>
      </c>
      <c r="U1579" s="44">
        <v>32643.060119566999</v>
      </c>
      <c r="V1579" s="45">
        <v>30321.685579407</v>
      </c>
      <c r="W1579" s="99">
        <v>1.01976917208828</v>
      </c>
      <c r="X1579" s="86">
        <v>29660.5076841232</v>
      </c>
      <c r="Y1579" s="44">
        <v>30710.1946879555</v>
      </c>
      <c r="Z1579" s="45">
        <v>28897.1066762919</v>
      </c>
      <c r="AA1579" s="46">
        <v>0.97426203839929804</v>
      </c>
      <c r="AB1579" s="139">
        <v>32562.518261158599</v>
      </c>
      <c r="AC1579" s="45">
        <v>30248.162349115999</v>
      </c>
      <c r="AD1579" s="99">
        <v>1.0198126974511399</v>
      </c>
      <c r="AE1579" s="142">
        <v>29607.4393331586</v>
      </c>
      <c r="AF1579" s="44">
        <v>30655.2482451215</v>
      </c>
      <c r="AG1579" s="45">
        <v>28846.431899053099</v>
      </c>
      <c r="AH1579" s="140">
        <v>0.97429674935605803</v>
      </c>
      <c r="AI1579" s="44">
        <v>32504.257655312598</v>
      </c>
      <c r="AJ1579" s="45">
        <v>30194.989851345599</v>
      </c>
      <c r="AK1579" s="46">
        <v>1.0198446921253701</v>
      </c>
    </row>
    <row r="1580" spans="1:37" x14ac:dyDescent="0.2">
      <c r="A1580" s="35" t="s">
        <v>5662</v>
      </c>
      <c r="B1580" s="35" t="s">
        <v>11515</v>
      </c>
      <c r="C1580" s="85" t="s">
        <v>960</v>
      </c>
      <c r="D1580" s="85" t="s">
        <v>13402</v>
      </c>
      <c r="E1580" s="85" t="s">
        <v>12900</v>
      </c>
      <c r="F1580" s="85" t="s">
        <v>240</v>
      </c>
      <c r="G1580" s="85" t="s">
        <v>240</v>
      </c>
      <c r="H1580" s="840">
        <v>1.02900676117083</v>
      </c>
      <c r="I1580" s="840">
        <v>1.0900904547160899</v>
      </c>
      <c r="J1580" s="86">
        <v>15898.333333333299</v>
      </c>
      <c r="K1580" s="44">
        <v>16359.492491347501</v>
      </c>
      <c r="L1580" s="45">
        <v>15392.1091813816</v>
      </c>
      <c r="M1580" s="46">
        <v>0.96815866535579598</v>
      </c>
      <c r="N1580" s="139">
        <v>17330.621412561199</v>
      </c>
      <c r="O1580" s="45">
        <v>16097.468144918001</v>
      </c>
      <c r="P1580" s="99">
        <v>1.0125255149335199</v>
      </c>
      <c r="Q1580" s="86">
        <v>15963.744683394199</v>
      </c>
      <c r="R1580" s="44">
        <v>16426.8012128175</v>
      </c>
      <c r="S1580" s="45">
        <v>15456.2283812285</v>
      </c>
      <c r="T1580" s="140">
        <v>0.96820819223614796</v>
      </c>
      <c r="U1580" s="44">
        <v>17401.925700892702</v>
      </c>
      <c r="V1580" s="45">
        <v>16164.4073088105</v>
      </c>
      <c r="W1580" s="99">
        <v>1.0125698969380901</v>
      </c>
      <c r="X1580" s="86">
        <v>16024.4783031898</v>
      </c>
      <c r="Y1580" s="44">
        <v>16489.296518217499</v>
      </c>
      <c r="Z1580" s="45">
        <v>15515.7909399649</v>
      </c>
      <c r="AA1580" s="46">
        <v>0.96825560535573896</v>
      </c>
      <c r="AB1580" s="139">
        <v>17468.130840112201</v>
      </c>
      <c r="AC1580" s="45">
        <v>16226.5968912355</v>
      </c>
      <c r="AD1580" s="99">
        <v>1.0126131150244999</v>
      </c>
      <c r="AE1580" s="142">
        <v>16087.563128150199</v>
      </c>
      <c r="AF1580" s="44">
        <v>16554.211229629102</v>
      </c>
      <c r="AG1580" s="45">
        <v>15577.428147365599</v>
      </c>
      <c r="AH1580" s="140">
        <v>0.96829010231561796</v>
      </c>
      <c r="AI1580" s="44">
        <v>17536.899005638999</v>
      </c>
      <c r="AJ1580" s="45">
        <v>16290.988494942399</v>
      </c>
      <c r="AK1580" s="46">
        <v>1.0126448838255799</v>
      </c>
    </row>
    <row r="1581" spans="1:37" x14ac:dyDescent="0.2">
      <c r="A1581" s="35" t="s">
        <v>5661</v>
      </c>
      <c r="B1581" s="35" t="s">
        <v>10116</v>
      </c>
      <c r="C1581" s="85" t="s">
        <v>950</v>
      </c>
      <c r="D1581" s="85" t="s">
        <v>13402</v>
      </c>
      <c r="E1581" s="85" t="s">
        <v>12900</v>
      </c>
      <c r="F1581" s="85" t="s">
        <v>240</v>
      </c>
      <c r="G1581" s="85" t="s">
        <v>240</v>
      </c>
      <c r="H1581" s="840">
        <v>1.02900676117083</v>
      </c>
      <c r="I1581" s="840">
        <v>1.0900904547160899</v>
      </c>
      <c r="J1581" s="86">
        <v>17325.5</v>
      </c>
      <c r="K1581" s="44">
        <v>17828.056640665101</v>
      </c>
      <c r="L1581" s="45">
        <v>16773.832956621802</v>
      </c>
      <c r="M1581" s="46">
        <v>0.96815866535579598</v>
      </c>
      <c r="N1581" s="139">
        <v>18886.362173183501</v>
      </c>
      <c r="O1581" s="45">
        <v>17542.510808980602</v>
      </c>
      <c r="P1581" s="99">
        <v>1.0125255149335199</v>
      </c>
      <c r="Q1581" s="86">
        <v>17420.293160071498</v>
      </c>
      <c r="R1581" s="44">
        <v>17925.599443291401</v>
      </c>
      <c r="S1581" s="45">
        <v>16866.470548736499</v>
      </c>
      <c r="T1581" s="140">
        <v>0.96820819223614696</v>
      </c>
      <c r="U1581" s="44">
        <v>18989.695292149801</v>
      </c>
      <c r="V1581" s="45">
        <v>17639.264449725</v>
      </c>
      <c r="W1581" s="99">
        <v>1.0125698969380901</v>
      </c>
      <c r="X1581" s="86">
        <v>17509.384842600699</v>
      </c>
      <c r="Y1581" s="44">
        <v>18017.275386978101</v>
      </c>
      <c r="Z1581" s="45">
        <v>16953.560020178898</v>
      </c>
      <c r="AA1581" s="46">
        <v>0.96825560535573896</v>
      </c>
      <c r="AB1581" s="139">
        <v>19086.813284869499</v>
      </c>
      <c r="AC1581" s="45">
        <v>17730.232727628601</v>
      </c>
      <c r="AD1581" s="99">
        <v>1.0126131150244999</v>
      </c>
      <c r="AE1581" s="142">
        <v>17601.1692111066</v>
      </c>
      <c r="AF1581" s="44">
        <v>18111.722122740499</v>
      </c>
      <c r="AG1581" s="45">
        <v>17043.0379362969</v>
      </c>
      <c r="AH1581" s="140">
        <v>0.96829010231561796</v>
      </c>
      <c r="AI1581" s="44">
        <v>19186.866548869999</v>
      </c>
      <c r="AJ1581" s="45">
        <v>17823.7339509755</v>
      </c>
      <c r="AK1581" s="46">
        <v>1.0126448838255799</v>
      </c>
    </row>
    <row r="1582" spans="1:37" x14ac:dyDescent="0.2">
      <c r="A1582" s="35" t="s">
        <v>5660</v>
      </c>
      <c r="B1582" s="35" t="s">
        <v>11514</v>
      </c>
      <c r="C1582" s="85" t="s">
        <v>950</v>
      </c>
      <c r="D1582" s="85" t="s">
        <v>13402</v>
      </c>
      <c r="E1582" s="85" t="s">
        <v>12900</v>
      </c>
      <c r="F1582" s="85" t="s">
        <v>240</v>
      </c>
      <c r="G1582" s="85" t="s">
        <v>240</v>
      </c>
      <c r="H1582" s="840">
        <v>1.02900676117083</v>
      </c>
      <c r="I1582" s="840">
        <v>1.0900904547160899</v>
      </c>
      <c r="J1582" s="86">
        <v>6912.5</v>
      </c>
      <c r="K1582" s="44">
        <v>7113.0092365933297</v>
      </c>
      <c r="L1582" s="45">
        <v>6692.3967742719396</v>
      </c>
      <c r="M1582" s="46">
        <v>0.96815866535579598</v>
      </c>
      <c r="N1582" s="139">
        <v>7535.2502682249396</v>
      </c>
      <c r="O1582" s="45">
        <v>6999.0826219779201</v>
      </c>
      <c r="P1582" s="99">
        <v>1.0125255149335199</v>
      </c>
      <c r="Q1582" s="86">
        <v>6952.2743016301802</v>
      </c>
      <c r="R1582" s="44">
        <v>7153.9372618916304</v>
      </c>
      <c r="S1582" s="45">
        <v>6731.2489335111804</v>
      </c>
      <c r="T1582" s="140">
        <v>0.96820819223614796</v>
      </c>
      <c r="U1582" s="44">
        <v>7578.6078547750003</v>
      </c>
      <c r="V1582" s="45">
        <v>7039.6636730870296</v>
      </c>
      <c r="W1582" s="99">
        <v>1.0125698969380901</v>
      </c>
      <c r="X1582" s="86">
        <v>6993.4608255880403</v>
      </c>
      <c r="Y1582" s="44">
        <v>7196.3184735134</v>
      </c>
      <c r="Z1582" s="45">
        <v>6771.4576452113997</v>
      </c>
      <c r="AA1582" s="46">
        <v>0.96825560535573896</v>
      </c>
      <c r="AB1582" s="139">
        <v>7623.5048914044</v>
      </c>
      <c r="AC1582" s="45">
        <v>7081.6701514004999</v>
      </c>
      <c r="AD1582" s="99">
        <v>1.0126131150244999</v>
      </c>
      <c r="AE1582" s="142">
        <v>7033.7765267287796</v>
      </c>
      <c r="AF1582" s="44">
        <v>7237.8036025685597</v>
      </c>
      <c r="AG1582" s="45">
        <v>6810.7361927313996</v>
      </c>
      <c r="AH1582" s="140">
        <v>0.96829010231561796</v>
      </c>
      <c r="AI1582" s="44">
        <v>7667.4526523931099</v>
      </c>
      <c r="AJ1582" s="45">
        <v>7122.7178137643796</v>
      </c>
      <c r="AK1582" s="46">
        <v>1.0126448838255799</v>
      </c>
    </row>
    <row r="1583" spans="1:37" x14ac:dyDescent="0.2">
      <c r="A1583" s="35" t="s">
        <v>5659</v>
      </c>
      <c r="B1583" s="35" t="s">
        <v>11513</v>
      </c>
      <c r="C1583" s="85" t="s">
        <v>950</v>
      </c>
      <c r="D1583" s="85" t="s">
        <v>13402</v>
      </c>
      <c r="E1583" s="85" t="s">
        <v>12900</v>
      </c>
      <c r="F1583" s="85" t="s">
        <v>275</v>
      </c>
      <c r="G1583" s="85" t="s">
        <v>275</v>
      </c>
      <c r="H1583" s="840">
        <v>1.0353900551875701</v>
      </c>
      <c r="I1583" s="840">
        <v>1.09784089361993</v>
      </c>
      <c r="J1583" s="86">
        <v>28545.833333333299</v>
      </c>
      <c r="K1583" s="44">
        <v>29556.071950375099</v>
      </c>
      <c r="L1583" s="45">
        <v>27808.337371929701</v>
      </c>
      <c r="M1583" s="46">
        <v>0.97416449704614305</v>
      </c>
      <c r="N1583" s="139">
        <v>31338.783175792199</v>
      </c>
      <c r="O1583" s="45">
        <v>29108.884895908199</v>
      </c>
      <c r="P1583" s="99">
        <v>1.0197244745318901</v>
      </c>
      <c r="Q1583" s="86">
        <v>28468.573807304099</v>
      </c>
      <c r="R1583" s="44">
        <v>29476.078205455899</v>
      </c>
      <c r="S1583" s="45">
        <v>27734.492590742098</v>
      </c>
      <c r="T1583" s="140">
        <v>0.974214331159304</v>
      </c>
      <c r="U1583" s="44">
        <v>31253.964508695699</v>
      </c>
      <c r="V1583" s="45">
        <v>29031.373942008599</v>
      </c>
      <c r="W1583" s="99">
        <v>1.01976917208828</v>
      </c>
      <c r="X1583" s="86">
        <v>28400.588969963999</v>
      </c>
      <c r="Y1583" s="44">
        <v>29405.687380970401</v>
      </c>
      <c r="Z1583" s="45">
        <v>27669.615701617699</v>
      </c>
      <c r="AA1583" s="46">
        <v>0.97426203839929804</v>
      </c>
      <c r="AB1583" s="139">
        <v>31179.327974117601</v>
      </c>
      <c r="AC1583" s="45">
        <v>28963.281246660099</v>
      </c>
      <c r="AD1583" s="99">
        <v>1.0198126974511399</v>
      </c>
      <c r="AE1583" s="142">
        <v>28339.825137468099</v>
      </c>
      <c r="AF1583" s="44">
        <v>29342.773113089101</v>
      </c>
      <c r="AG1583" s="45">
        <v>27611.399508754301</v>
      </c>
      <c r="AH1583" s="140">
        <v>0.97429674935605803</v>
      </c>
      <c r="AI1583" s="44">
        <v>31112.618953950499</v>
      </c>
      <c r="AJ1583" s="45">
        <v>28902.220242207899</v>
      </c>
      <c r="AK1583" s="46">
        <v>1.0198446921253701</v>
      </c>
    </row>
    <row r="1584" spans="1:37" x14ac:dyDescent="0.2">
      <c r="A1584" s="35" t="s">
        <v>5658</v>
      </c>
      <c r="B1584" s="35" t="s">
        <v>11512</v>
      </c>
      <c r="C1584" s="85" t="s">
        <v>950</v>
      </c>
      <c r="D1584" s="85" t="s">
        <v>13402</v>
      </c>
      <c r="E1584" s="85" t="s">
        <v>12900</v>
      </c>
      <c r="F1584" s="85" t="s">
        <v>275</v>
      </c>
      <c r="G1584" s="85" t="s">
        <v>275</v>
      </c>
      <c r="H1584" s="840">
        <v>1.0353900551875701</v>
      </c>
      <c r="I1584" s="840">
        <v>1.09784089361993</v>
      </c>
      <c r="J1584" s="86">
        <v>19340.583333333299</v>
      </c>
      <c r="K1584" s="44">
        <v>20025.0476448597</v>
      </c>
      <c r="L1584" s="45">
        <v>18840.9096354957</v>
      </c>
      <c r="M1584" s="46">
        <v>0.97416449704614305</v>
      </c>
      <c r="N1584" s="139">
        <v>21232.883289797399</v>
      </c>
      <c r="O1584" s="45">
        <v>19722.066176723602</v>
      </c>
      <c r="P1584" s="99">
        <v>1.0197244745318901</v>
      </c>
      <c r="Q1584" s="86">
        <v>19278.220360022398</v>
      </c>
      <c r="R1584" s="44">
        <v>19960.477642481699</v>
      </c>
      <c r="S1584" s="45">
        <v>18781.118553980901</v>
      </c>
      <c r="T1584" s="140">
        <v>0.974214331159304</v>
      </c>
      <c r="U1584" s="44">
        <v>21164.418667449001</v>
      </c>
      <c r="V1584" s="45">
        <v>19659.3348158755</v>
      </c>
      <c r="W1584" s="99">
        <v>1.01976917208828</v>
      </c>
      <c r="X1584" s="86">
        <v>19219.411257410498</v>
      </c>
      <c r="Y1584" s="44">
        <v>19899.5872824828</v>
      </c>
      <c r="Z1584" s="45">
        <v>18724.742788479201</v>
      </c>
      <c r="AA1584" s="46">
        <v>0.97426203839929804</v>
      </c>
      <c r="AB1584" s="139">
        <v>21099.855629684502</v>
      </c>
      <c r="AC1584" s="45">
        <v>19600.199637842699</v>
      </c>
      <c r="AD1584" s="99">
        <v>1.0198126974511399</v>
      </c>
      <c r="AE1584" s="142">
        <v>19171.731037363701</v>
      </c>
      <c r="AF1584" s="44">
        <v>19850.2196568172</v>
      </c>
      <c r="AG1584" s="45">
        <v>18678.955229232099</v>
      </c>
      <c r="AH1584" s="140">
        <v>0.97429674935605803</v>
      </c>
      <c r="AI1584" s="44">
        <v>21047.510334300299</v>
      </c>
      <c r="AJ1584" s="45">
        <v>19552.188137310499</v>
      </c>
      <c r="AK1584" s="46">
        <v>1.0198446921253701</v>
      </c>
    </row>
    <row r="1585" spans="1:37" x14ac:dyDescent="0.2">
      <c r="A1585" s="35" t="s">
        <v>5657</v>
      </c>
      <c r="B1585" s="35" t="s">
        <v>11511</v>
      </c>
      <c r="C1585" s="85" t="s">
        <v>950</v>
      </c>
      <c r="D1585" s="85" t="s">
        <v>13402</v>
      </c>
      <c r="E1585" s="85" t="s">
        <v>12900</v>
      </c>
      <c r="F1585" s="85" t="s">
        <v>240</v>
      </c>
      <c r="G1585" s="85" t="s">
        <v>240</v>
      </c>
      <c r="H1585" s="840">
        <v>1.02900676117083</v>
      </c>
      <c r="I1585" s="840">
        <v>1.0900904547160899</v>
      </c>
      <c r="J1585" s="86">
        <v>9445.0833333333303</v>
      </c>
      <c r="K1585" s="44">
        <v>9719.0546098218801</v>
      </c>
      <c r="L1585" s="45">
        <v>9144.33927417427</v>
      </c>
      <c r="M1585" s="46">
        <v>0.96815866535579598</v>
      </c>
      <c r="N1585" s="139">
        <v>10295.9951856647</v>
      </c>
      <c r="O1585" s="45">
        <v>9563.3878656732904</v>
      </c>
      <c r="P1585" s="99">
        <v>1.0125255149335199</v>
      </c>
      <c r="Q1585" s="86">
        <v>9493.0324494424804</v>
      </c>
      <c r="R1585" s="44">
        <v>9768.3945744903594</v>
      </c>
      <c r="S1585" s="45">
        <v>9191.2317867137899</v>
      </c>
      <c r="T1585" s="140">
        <v>0.96820819223614696</v>
      </c>
      <c r="U1585" s="44">
        <v>10348.2640594473</v>
      </c>
      <c r="V1585" s="45">
        <v>9612.3588889619605</v>
      </c>
      <c r="W1585" s="99">
        <v>1.0125698969380901</v>
      </c>
      <c r="X1585" s="86">
        <v>9534.6863744335096</v>
      </c>
      <c r="Y1585" s="44">
        <v>9811.2567449354192</v>
      </c>
      <c r="Z1585" s="45">
        <v>9232.0135273542292</v>
      </c>
      <c r="AA1585" s="46">
        <v>0.96825560535573896</v>
      </c>
      <c r="AB1585" s="139">
        <v>10393.6706054815</v>
      </c>
      <c r="AC1585" s="45">
        <v>9654.9484703967501</v>
      </c>
      <c r="AD1585" s="99">
        <v>1.0126131150244999</v>
      </c>
      <c r="AE1585" s="142">
        <v>9577.1217081325394</v>
      </c>
      <c r="AF1585" s="44">
        <v>9854.9229902242805</v>
      </c>
      <c r="AG1585" s="45">
        <v>9273.4321586567894</v>
      </c>
      <c r="AH1585" s="140">
        <v>0.96829010231561796</v>
      </c>
      <c r="AI1585" s="44">
        <v>10439.928957689501</v>
      </c>
      <c r="AJ1585" s="45">
        <v>9698.2232995153499</v>
      </c>
      <c r="AK1585" s="46">
        <v>1.0126448838255799</v>
      </c>
    </row>
    <row r="1586" spans="1:37" x14ac:dyDescent="0.2">
      <c r="A1586" s="35" t="s">
        <v>5656</v>
      </c>
      <c r="B1586" s="35" t="s">
        <v>11510</v>
      </c>
      <c r="C1586" s="85" t="s">
        <v>950</v>
      </c>
      <c r="D1586" s="85" t="s">
        <v>13402</v>
      </c>
      <c r="E1586" s="85" t="s">
        <v>12900</v>
      </c>
      <c r="F1586" s="85" t="s">
        <v>240</v>
      </c>
      <c r="G1586" s="85" t="s">
        <v>240</v>
      </c>
      <c r="H1586" s="840">
        <v>1.02900676117083</v>
      </c>
      <c r="I1586" s="840">
        <v>1.0900904547160899</v>
      </c>
      <c r="J1586" s="86">
        <v>6789.75</v>
      </c>
      <c r="K1586" s="44">
        <v>6986.6986566596097</v>
      </c>
      <c r="L1586" s="45">
        <v>6573.5552980995199</v>
      </c>
      <c r="M1586" s="46">
        <v>0.96815866535579598</v>
      </c>
      <c r="N1586" s="139">
        <v>7401.4416649085397</v>
      </c>
      <c r="O1586" s="45">
        <v>6874.7951150198296</v>
      </c>
      <c r="P1586" s="99">
        <v>1.0125255149335199</v>
      </c>
      <c r="Q1586" s="86">
        <v>6836.6916725495303</v>
      </c>
      <c r="R1586" s="44">
        <v>7035.0019550937504</v>
      </c>
      <c r="S1586" s="45">
        <v>6619.3408851551003</v>
      </c>
      <c r="T1586" s="140">
        <v>0.96820819223614696</v>
      </c>
      <c r="U1586" s="44">
        <v>7452.61233408319</v>
      </c>
      <c r="V1586" s="45">
        <v>6922.6281822709998</v>
      </c>
      <c r="W1586" s="99">
        <v>1.0125698969380901</v>
      </c>
      <c r="X1586" s="86">
        <v>6882.2900247951902</v>
      </c>
      <c r="Y1586" s="44">
        <v>7081.9229678527799</v>
      </c>
      <c r="Z1586" s="45">
        <v>6663.81589419184</v>
      </c>
      <c r="AA1586" s="46">
        <v>0.96825560535573896</v>
      </c>
      <c r="AB1586" s="139">
        <v>7502.31866261697</v>
      </c>
      <c r="AC1586" s="45">
        <v>6969.0971405098899</v>
      </c>
      <c r="AD1586" s="99">
        <v>1.0126131150244999</v>
      </c>
      <c r="AE1586" s="142">
        <v>6927.8286449696998</v>
      </c>
      <c r="AF1586" s="44">
        <v>7128.7825159067397</v>
      </c>
      <c r="AG1586" s="45">
        <v>6708.1479074627796</v>
      </c>
      <c r="AH1586" s="140">
        <v>0.96829010231561796</v>
      </c>
      <c r="AI1586" s="44">
        <v>7551.9598777901401</v>
      </c>
      <c r="AJ1586" s="45">
        <v>7015.4302333488904</v>
      </c>
      <c r="AK1586" s="46">
        <v>1.0126448838255799</v>
      </c>
    </row>
    <row r="1587" spans="1:37" x14ac:dyDescent="0.2">
      <c r="A1587" s="35" t="s">
        <v>5655</v>
      </c>
      <c r="B1587" s="35" t="s">
        <v>11509</v>
      </c>
      <c r="C1587" s="85" t="s">
        <v>950</v>
      </c>
      <c r="D1587" s="85" t="s">
        <v>13402</v>
      </c>
      <c r="E1587" s="85" t="s">
        <v>12900</v>
      </c>
      <c r="F1587" s="85" t="s">
        <v>274</v>
      </c>
      <c r="G1587" s="85" t="s">
        <v>274</v>
      </c>
      <c r="H1587" s="840">
        <v>1.0347343607884001</v>
      </c>
      <c r="I1587" s="840">
        <v>1.0905262996334399</v>
      </c>
      <c r="J1587" s="86">
        <v>16047.416666666701</v>
      </c>
      <c r="K1587" s="44">
        <v>16604.813426888399</v>
      </c>
      <c r="L1587" s="45">
        <v>15622.9235924228</v>
      </c>
      <c r="M1587" s="46">
        <v>0.97354757572129402</v>
      </c>
      <c r="N1587" s="139">
        <v>17500.129916176</v>
      </c>
      <c r="O1587" s="45">
        <v>16254.915340392099</v>
      </c>
      <c r="P1587" s="99">
        <v>1.0129303474843101</v>
      </c>
      <c r="Q1587" s="86">
        <v>16244.047661647201</v>
      </c>
      <c r="R1587" s="44">
        <v>16808.274273790801</v>
      </c>
      <c r="S1587" s="45">
        <v>15815.162215960099</v>
      </c>
      <c r="T1587" s="140">
        <v>0.97359737827538495</v>
      </c>
      <c r="U1587" s="44">
        <v>17714.5611875254</v>
      </c>
      <c r="V1587" s="45">
        <v>16454.810074112502</v>
      </c>
      <c r="W1587" s="99">
        <v>1.0129747472338999</v>
      </c>
      <c r="X1587" s="86">
        <v>16424.7836349719</v>
      </c>
      <c r="Y1587" s="44">
        <v>16995.287995620401</v>
      </c>
      <c r="Z1587" s="45">
        <v>15991.9093706156</v>
      </c>
      <c r="AA1587" s="46">
        <v>0.97364505530321899</v>
      </c>
      <c r="AB1587" s="139">
        <v>17911.658519725799</v>
      </c>
      <c r="AC1587" s="45">
        <v>16638.601182539998</v>
      </c>
      <c r="AD1587" s="99">
        <v>1.0130179825999599</v>
      </c>
      <c r="AE1587" s="142">
        <v>16599.727972126799</v>
      </c>
      <c r="AF1587" s="44">
        <v>17176.308912499899</v>
      </c>
      <c r="AG1587" s="45">
        <v>16162.818886987099</v>
      </c>
      <c r="AH1587" s="140">
        <v>0.97367974427813697</v>
      </c>
      <c r="AI1587" s="44">
        <v>18102.439920365199</v>
      </c>
      <c r="AJ1587" s="45">
        <v>16816.350506336799</v>
      </c>
      <c r="AK1587" s="46">
        <v>1.0130497641029901</v>
      </c>
    </row>
    <row r="1588" spans="1:37" x14ac:dyDescent="0.2">
      <c r="A1588" s="35" t="s">
        <v>5654</v>
      </c>
      <c r="B1588" s="35" t="s">
        <v>11508</v>
      </c>
      <c r="C1588" s="85" t="s">
        <v>950</v>
      </c>
      <c r="D1588" s="85" t="s">
        <v>13402</v>
      </c>
      <c r="E1588" s="85" t="s">
        <v>12900</v>
      </c>
      <c r="F1588" s="85" t="s">
        <v>275</v>
      </c>
      <c r="G1588" s="85" t="s">
        <v>275</v>
      </c>
      <c r="H1588" s="840">
        <v>1.0353900551875701</v>
      </c>
      <c r="I1588" s="840">
        <v>1.09784089361993</v>
      </c>
      <c r="J1588" s="86">
        <v>10771.166666666701</v>
      </c>
      <c r="K1588" s="44">
        <v>11152.3588494345</v>
      </c>
      <c r="L1588" s="45">
        <v>10492.888158433499</v>
      </c>
      <c r="M1588" s="46">
        <v>0.97416449704614305</v>
      </c>
      <c r="N1588" s="139">
        <v>11825.0272386625</v>
      </c>
      <c r="O1588" s="45">
        <v>10983.6222692621</v>
      </c>
      <c r="P1588" s="99">
        <v>1.0197244745318901</v>
      </c>
      <c r="Q1588" s="86">
        <v>10726.4213048975</v>
      </c>
      <c r="R1588" s="44">
        <v>11106.0299468429</v>
      </c>
      <c r="S1588" s="45">
        <v>10449.8333572836</v>
      </c>
      <c r="T1588" s="140">
        <v>0.974214331159304</v>
      </c>
      <c r="U1588" s="44">
        <v>11775.9039507125</v>
      </c>
      <c r="V1588" s="45">
        <v>10938.4737735653</v>
      </c>
      <c r="W1588" s="99">
        <v>1.01976917208828</v>
      </c>
      <c r="X1588" s="86">
        <v>10681.922151499</v>
      </c>
      <c r="Y1588" s="44">
        <v>11059.955965949801</v>
      </c>
      <c r="Z1588" s="45">
        <v>10406.991249342</v>
      </c>
      <c r="AA1588" s="46">
        <v>0.97426203839929804</v>
      </c>
      <c r="AB1588" s="139">
        <v>11727.0509603802</v>
      </c>
      <c r="AC1588" s="45">
        <v>10893.559843283299</v>
      </c>
      <c r="AD1588" s="99">
        <v>1.0198126974511399</v>
      </c>
      <c r="AE1588" s="142">
        <v>10646.173605841699</v>
      </c>
      <c r="AF1588" s="44">
        <v>11022.942277288799</v>
      </c>
      <c r="AG1588" s="45">
        <v>10372.5323372518</v>
      </c>
      <c r="AH1588" s="140">
        <v>0.97429674935605803</v>
      </c>
      <c r="AI1588" s="44">
        <v>11687.8047450701</v>
      </c>
      <c r="AJ1588" s="45">
        <v>10857.4436433628</v>
      </c>
      <c r="AK1588" s="46">
        <v>1.0198446921253701</v>
      </c>
    </row>
    <row r="1589" spans="1:37" x14ac:dyDescent="0.2">
      <c r="A1589" s="35" t="s">
        <v>5653</v>
      </c>
      <c r="B1589" s="35" t="s">
        <v>11507</v>
      </c>
      <c r="C1589" s="85" t="s">
        <v>950</v>
      </c>
      <c r="D1589" s="85" t="s">
        <v>13402</v>
      </c>
      <c r="E1589" s="85" t="s">
        <v>12900</v>
      </c>
      <c r="F1589" s="85" t="s">
        <v>240</v>
      </c>
      <c r="G1589" s="85" t="s">
        <v>240</v>
      </c>
      <c r="H1589" s="840">
        <v>1.02900676117083</v>
      </c>
      <c r="I1589" s="840">
        <v>1.0900904547160899</v>
      </c>
      <c r="J1589" s="86">
        <v>14321.166666666701</v>
      </c>
      <c r="K1589" s="44">
        <v>14736.5773278543</v>
      </c>
      <c r="L1589" s="45">
        <v>13865.161606337901</v>
      </c>
      <c r="M1589" s="46">
        <v>0.96815866535579598</v>
      </c>
      <c r="N1589" s="139">
        <v>15611.3670837315</v>
      </c>
      <c r="O1589" s="45">
        <v>14500.5466536154</v>
      </c>
      <c r="P1589" s="99">
        <v>1.0125255149335199</v>
      </c>
      <c r="Q1589" s="86">
        <v>14386.336060187899</v>
      </c>
      <c r="R1589" s="44">
        <v>14803.637074409</v>
      </c>
      <c r="S1589" s="45">
        <v>13928.9684297363</v>
      </c>
      <c r="T1589" s="140">
        <v>0.96820819223614796</v>
      </c>
      <c r="U1589" s="44">
        <v>15682.407617548701</v>
      </c>
      <c r="V1589" s="45">
        <v>14567.170821781299</v>
      </c>
      <c r="W1589" s="99">
        <v>1.0125698969380901</v>
      </c>
      <c r="X1589" s="86">
        <v>14452.6076350602</v>
      </c>
      <c r="Y1589" s="44">
        <v>14871.830973026001</v>
      </c>
      <c r="Z1589" s="45">
        <v>13993.8183546542</v>
      </c>
      <c r="AA1589" s="46">
        <v>0.96825560535573896</v>
      </c>
      <c r="AB1589" s="139">
        <v>15754.6496287359</v>
      </c>
      <c r="AC1589" s="45">
        <v>14634.900037565099</v>
      </c>
      <c r="AD1589" s="99">
        <v>1.0126131150244999</v>
      </c>
      <c r="AE1589" s="142">
        <v>14519.254749043001</v>
      </c>
      <c r="AF1589" s="44">
        <v>14940.4113039269</v>
      </c>
      <c r="AG1589" s="45">
        <v>14058.850666497399</v>
      </c>
      <c r="AH1589" s="140">
        <v>0.96829010231561796</v>
      </c>
      <c r="AI1589" s="44">
        <v>15827.301011523001</v>
      </c>
      <c r="AJ1589" s="45">
        <v>14702.849038578701</v>
      </c>
      <c r="AK1589" s="46">
        <v>1.0126448838255799</v>
      </c>
    </row>
    <row r="1590" spans="1:37" x14ac:dyDescent="0.2">
      <c r="A1590" s="35" t="s">
        <v>5652</v>
      </c>
      <c r="B1590" s="35" t="s">
        <v>11506</v>
      </c>
      <c r="C1590" s="85" t="s">
        <v>950</v>
      </c>
      <c r="D1590" s="85" t="s">
        <v>13402</v>
      </c>
      <c r="E1590" s="85" t="s">
        <v>12900</v>
      </c>
      <c r="F1590" s="85" t="s">
        <v>275</v>
      </c>
      <c r="G1590" s="85" t="s">
        <v>275</v>
      </c>
      <c r="H1590" s="840">
        <v>1.0353900551875701</v>
      </c>
      <c r="I1590" s="840">
        <v>1.09784089361993</v>
      </c>
      <c r="J1590" s="86">
        <v>21287.416666666701</v>
      </c>
      <c r="K1590" s="44">
        <v>22040.7795173007</v>
      </c>
      <c r="L1590" s="45">
        <v>20737.445550494998</v>
      </c>
      <c r="M1590" s="46">
        <v>0.97416449704614305</v>
      </c>
      <c r="N1590" s="139">
        <v>23370.1965361931</v>
      </c>
      <c r="O1590" s="45">
        <v>21707.299774558101</v>
      </c>
      <c r="P1590" s="99">
        <v>1.0197244745318901</v>
      </c>
      <c r="Q1590" s="86">
        <v>21181.4714667183</v>
      </c>
      <c r="R1590" s="44">
        <v>21931.084910879301</v>
      </c>
      <c r="S1590" s="45">
        <v>20635.2930579188</v>
      </c>
      <c r="T1590" s="140">
        <v>0.974214331159304</v>
      </c>
      <c r="U1590" s="44">
        <v>23253.885563207001</v>
      </c>
      <c r="V1590" s="45">
        <v>21600.211621226801</v>
      </c>
      <c r="W1590" s="99">
        <v>1.01976917208828</v>
      </c>
      <c r="X1590" s="86">
        <v>21081.826726326301</v>
      </c>
      <c r="Y1590" s="44">
        <v>21827.913737625699</v>
      </c>
      <c r="Z1590" s="45">
        <v>20539.223479571501</v>
      </c>
      <c r="AA1590" s="46">
        <v>0.97426203839929904</v>
      </c>
      <c r="AB1590" s="139">
        <v>23144.491492370598</v>
      </c>
      <c r="AC1590" s="45">
        <v>21499.5145809725</v>
      </c>
      <c r="AD1590" s="99">
        <v>1.0198126974511399</v>
      </c>
      <c r="AE1590" s="142">
        <v>21001.710221587298</v>
      </c>
      <c r="AF1590" s="44">
        <v>21744.961905362499</v>
      </c>
      <c r="AG1590" s="45">
        <v>20461.897999810401</v>
      </c>
      <c r="AH1590" s="140">
        <v>0.97429674935605803</v>
      </c>
      <c r="AI1590" s="44">
        <v>23056.536317214199</v>
      </c>
      <c r="AJ1590" s="45">
        <v>21418.482695040799</v>
      </c>
      <c r="AK1590" s="46">
        <v>1.0198446921253701</v>
      </c>
    </row>
    <row r="1591" spans="1:37" x14ac:dyDescent="0.2">
      <c r="A1591" s="35" t="s">
        <v>5651</v>
      </c>
      <c r="B1591" s="35" t="s">
        <v>11505</v>
      </c>
      <c r="C1591" s="85" t="s">
        <v>950</v>
      </c>
      <c r="D1591" s="85" t="s">
        <v>13402</v>
      </c>
      <c r="E1591" s="85" t="s">
        <v>12900</v>
      </c>
      <c r="F1591" s="85" t="s">
        <v>276</v>
      </c>
      <c r="G1591" s="85" t="s">
        <v>276</v>
      </c>
      <c r="H1591" s="840">
        <v>1.03674260890027</v>
      </c>
      <c r="I1591" s="840">
        <v>1.0940472308712801</v>
      </c>
      <c r="J1591" s="86">
        <v>24241.583333333299</v>
      </c>
      <c r="K1591" s="44">
        <v>25132.282348873301</v>
      </c>
      <c r="L1591" s="45">
        <v>23646.139028809401</v>
      </c>
      <c r="M1591" s="46">
        <v>0.97543707041176697</v>
      </c>
      <c r="N1591" s="139">
        <v>26521.437117768801</v>
      </c>
      <c r="O1591" s="45">
        <v>24634.315123362601</v>
      </c>
      <c r="P1591" s="99">
        <v>1.01620074830216</v>
      </c>
      <c r="Q1591" s="86">
        <v>24432.120337091001</v>
      </c>
      <c r="R1591" s="44">
        <v>25329.820179241098</v>
      </c>
      <c r="S1591" s="45">
        <v>23833.215029126899</v>
      </c>
      <c r="T1591" s="140">
        <v>0.97548696962437098</v>
      </c>
      <c r="U1591" s="44">
        <v>26729.8935991084</v>
      </c>
      <c r="V1591" s="45">
        <v>24829.027251563901</v>
      </c>
      <c r="W1591" s="99">
        <v>1.0162452914031499</v>
      </c>
      <c r="X1591" s="86">
        <v>24620.060955654899</v>
      </c>
      <c r="Y1591" s="44">
        <v>25524.666226449299</v>
      </c>
      <c r="Z1591" s="45">
        <v>24017.7247431041</v>
      </c>
      <c r="AA1591" s="46">
        <v>0.97553473918542399</v>
      </c>
      <c r="AB1591" s="139">
        <v>26935.509512416498</v>
      </c>
      <c r="AC1591" s="45">
        <v>25021.088914354201</v>
      </c>
      <c r="AD1591" s="99">
        <v>1.0162886663612101</v>
      </c>
      <c r="AE1591" s="142">
        <v>24808.7478534361</v>
      </c>
      <c r="AF1591" s="44">
        <v>25720.285973120299</v>
      </c>
      <c r="AG1591" s="45">
        <v>24202.657627013501</v>
      </c>
      <c r="AH1591" s="140">
        <v>0.9755694954859</v>
      </c>
      <c r="AI1591" s="44">
        <v>27141.941890435599</v>
      </c>
      <c r="AJ1591" s="45">
        <v>25213.640275016802</v>
      </c>
      <c r="AK1591" s="46">
        <v>1.01632055047569</v>
      </c>
    </row>
    <row r="1592" spans="1:37" x14ac:dyDescent="0.2">
      <c r="A1592" s="35" t="s">
        <v>5650</v>
      </c>
      <c r="B1592" s="35" t="s">
        <v>11504</v>
      </c>
      <c r="C1592" s="85" t="s">
        <v>950</v>
      </c>
      <c r="D1592" s="85" t="s">
        <v>13402</v>
      </c>
      <c r="E1592" s="85" t="s">
        <v>12900</v>
      </c>
      <c r="F1592" s="85" t="s">
        <v>240</v>
      </c>
      <c r="G1592" s="85" t="s">
        <v>240</v>
      </c>
      <c r="H1592" s="840">
        <v>1.02900676117083</v>
      </c>
      <c r="I1592" s="840">
        <v>1.0900904547160899</v>
      </c>
      <c r="J1592" s="86">
        <v>9953.5833333333303</v>
      </c>
      <c r="K1592" s="44">
        <v>10242.3045478772</v>
      </c>
      <c r="L1592" s="45">
        <v>9636.6479555076894</v>
      </c>
      <c r="M1592" s="46">
        <v>0.96815866535579598</v>
      </c>
      <c r="N1592" s="139">
        <v>10850.3061818878</v>
      </c>
      <c r="O1592" s="45">
        <v>10078.257090016999</v>
      </c>
      <c r="P1592" s="99">
        <v>1.0125255149335199</v>
      </c>
      <c r="Q1592" s="86">
        <v>9999.5030524212707</v>
      </c>
      <c r="R1592" s="44">
        <v>10289.556249289801</v>
      </c>
      <c r="S1592" s="45">
        <v>9681.6007736446409</v>
      </c>
      <c r="T1592" s="140">
        <v>0.96820819223614696</v>
      </c>
      <c r="U1592" s="44">
        <v>10900.3628293488</v>
      </c>
      <c r="V1592" s="45">
        <v>10125.195775222401</v>
      </c>
      <c r="W1592" s="99">
        <v>1.0125698969380901</v>
      </c>
      <c r="X1592" s="86">
        <v>10040.716024376999</v>
      </c>
      <c r="Y1592" s="44">
        <v>10331.964676080201</v>
      </c>
      <c r="Z1592" s="45">
        <v>9721.9795723882708</v>
      </c>
      <c r="AA1592" s="46">
        <v>0.96825560535573896</v>
      </c>
      <c r="AB1592" s="139">
        <v>10945.2886966883</v>
      </c>
      <c r="AC1592" s="45">
        <v>10167.360730520801</v>
      </c>
      <c r="AD1592" s="99">
        <v>1.0126131150244999</v>
      </c>
      <c r="AE1592" s="142">
        <v>10083.3984213115</v>
      </c>
      <c r="AF1592" s="44">
        <v>10375.8851511088</v>
      </c>
      <c r="AG1592" s="45">
        <v>9763.6548890608392</v>
      </c>
      <c r="AH1592" s="140">
        <v>0.96829010231561796</v>
      </c>
      <c r="AI1592" s="44">
        <v>10991.8163701709</v>
      </c>
      <c r="AJ1592" s="45">
        <v>10210.901822915999</v>
      </c>
      <c r="AK1592" s="46">
        <v>1.0126448838255799</v>
      </c>
    </row>
    <row r="1593" spans="1:37" x14ac:dyDescent="0.2">
      <c r="A1593" s="35" t="s">
        <v>5649</v>
      </c>
      <c r="B1593" s="35" t="s">
        <v>11503</v>
      </c>
      <c r="C1593" s="85" t="s">
        <v>950</v>
      </c>
      <c r="D1593" s="85" t="s">
        <v>13402</v>
      </c>
      <c r="E1593" s="85" t="s">
        <v>12900</v>
      </c>
      <c r="F1593" s="85" t="s">
        <v>239</v>
      </c>
      <c r="G1593" s="85" t="s">
        <v>239</v>
      </c>
      <c r="H1593" s="840">
        <v>1.04324081597551</v>
      </c>
      <c r="I1593" s="840">
        <v>1.08879920737356</v>
      </c>
      <c r="J1593" s="86">
        <v>7547.9166666666697</v>
      </c>
      <c r="K1593" s="44">
        <v>7874.2947422484904</v>
      </c>
      <c r="L1593" s="45">
        <v>7408.6653032281401</v>
      </c>
      <c r="M1593" s="46">
        <v>0.98155102002470496</v>
      </c>
      <c r="N1593" s="139">
        <v>8218.1656839883799</v>
      </c>
      <c r="O1593" s="45">
        <v>7633.4054710684604</v>
      </c>
      <c r="P1593" s="99">
        <v>1.01132614576673</v>
      </c>
      <c r="Q1593" s="86">
        <v>7598.11244058186</v>
      </c>
      <c r="R1593" s="44">
        <v>7926.6610223862999</v>
      </c>
      <c r="S1593" s="45">
        <v>7458.3165325570699</v>
      </c>
      <c r="T1593" s="140">
        <v>0.98160123200097205</v>
      </c>
      <c r="U1593" s="44">
        <v>8272.8188028407494</v>
      </c>
      <c r="V1593" s="45">
        <v>7684.5065896496799</v>
      </c>
      <c r="W1593" s="99">
        <v>1.0113704751993899</v>
      </c>
      <c r="X1593" s="86">
        <v>7650.3160493882497</v>
      </c>
      <c r="Y1593" s="44">
        <v>7981.1219578343398</v>
      </c>
      <c r="Z1593" s="45">
        <v>7509.9274021368501</v>
      </c>
      <c r="AA1593" s="46">
        <v>0.98164930097722902</v>
      </c>
      <c r="AB1593" s="139">
        <v>8329.6580507311792</v>
      </c>
      <c r="AC1593" s="45">
        <v>7737.6340186710604</v>
      </c>
      <c r="AD1593" s="99">
        <v>1.0114136420925799</v>
      </c>
      <c r="AE1593" s="142">
        <v>7700.8710560610498</v>
      </c>
      <c r="AF1593" s="44">
        <v>8033.8630042473196</v>
      </c>
      <c r="AG1593" s="45">
        <v>7559.8240205157199</v>
      </c>
      <c r="AH1593" s="140">
        <v>0.98168427512699197</v>
      </c>
      <c r="AI1593" s="44">
        <v>8384.7023019252902</v>
      </c>
      <c r="AJ1593" s="45">
        <v>7789.0103997439801</v>
      </c>
      <c r="AK1593" s="46">
        <v>1.01144537326249</v>
      </c>
    </row>
    <row r="1594" spans="1:37" x14ac:dyDescent="0.2">
      <c r="A1594" s="35" t="s">
        <v>5648</v>
      </c>
      <c r="B1594" s="35" t="s">
        <v>11502</v>
      </c>
      <c r="C1594" s="85" t="s">
        <v>950</v>
      </c>
      <c r="D1594" s="85" t="s">
        <v>13402</v>
      </c>
      <c r="E1594" s="85" t="s">
        <v>12900</v>
      </c>
      <c r="F1594" s="85" t="s">
        <v>276</v>
      </c>
      <c r="G1594" s="85" t="s">
        <v>276</v>
      </c>
      <c r="H1594" s="840">
        <v>1.03674260890027</v>
      </c>
      <c r="I1594" s="840">
        <v>1.0940472308712801</v>
      </c>
      <c r="J1594" s="86">
        <v>4675.9166666666697</v>
      </c>
      <c r="K1594" s="44">
        <v>4847.7220440002502</v>
      </c>
      <c r="L1594" s="45">
        <v>4561.0624548228898</v>
      </c>
      <c r="M1594" s="46">
        <v>0.97543707041176697</v>
      </c>
      <c r="N1594" s="139">
        <v>5115.6736809515496</v>
      </c>
      <c r="O1594" s="45">
        <v>4751.6700156652296</v>
      </c>
      <c r="P1594" s="99">
        <v>1.01620074830216</v>
      </c>
      <c r="Q1594" s="86">
        <v>4717.2107812984304</v>
      </c>
      <c r="R1594" s="44">
        <v>4890.5334121358101</v>
      </c>
      <c r="S1594" s="45">
        <v>4601.5776501282198</v>
      </c>
      <c r="T1594" s="140">
        <v>0.97548696962437098</v>
      </c>
      <c r="U1594" s="44">
        <v>5160.8513927157101</v>
      </c>
      <c r="V1594" s="45">
        <v>4793.8432450507098</v>
      </c>
      <c r="W1594" s="99">
        <v>1.0162452914031499</v>
      </c>
      <c r="X1594" s="86">
        <v>4757.4995907237599</v>
      </c>
      <c r="Y1594" s="44">
        <v>4932.3025375289099</v>
      </c>
      <c r="Z1594" s="45">
        <v>4641.1061224114601</v>
      </c>
      <c r="AA1594" s="46">
        <v>0.97553473918542399</v>
      </c>
      <c r="AB1594" s="139">
        <v>5204.9292531025903</v>
      </c>
      <c r="AC1594" s="45">
        <v>4834.9929142706496</v>
      </c>
      <c r="AD1594" s="99">
        <v>1.0162886663612101</v>
      </c>
      <c r="AE1594" s="142">
        <v>4797.0262695923902</v>
      </c>
      <c r="AF1594" s="44">
        <v>4973.2815297003499</v>
      </c>
      <c r="AG1594" s="45">
        <v>4679.8324976588601</v>
      </c>
      <c r="AH1594" s="140">
        <v>0.9755694954859</v>
      </c>
      <c r="AI1594" s="44">
        <v>5248.1733066643601</v>
      </c>
      <c r="AJ1594" s="45">
        <v>4875.3163789585096</v>
      </c>
      <c r="AK1594" s="46">
        <v>1.01632055047569</v>
      </c>
    </row>
    <row r="1595" spans="1:37" x14ac:dyDescent="0.2">
      <c r="A1595" s="35" t="s">
        <v>5647</v>
      </c>
      <c r="B1595" s="35" t="s">
        <v>9564</v>
      </c>
      <c r="C1595" s="85" t="s">
        <v>950</v>
      </c>
      <c r="D1595" s="85" t="s">
        <v>13402</v>
      </c>
      <c r="E1595" s="85" t="s">
        <v>12900</v>
      </c>
      <c r="F1595" s="85" t="s">
        <v>239</v>
      </c>
      <c r="G1595" s="85" t="s">
        <v>239</v>
      </c>
      <c r="H1595" s="840">
        <v>1.04324081597551</v>
      </c>
      <c r="I1595" s="840">
        <v>1.08879920737356</v>
      </c>
      <c r="J1595" s="86">
        <v>8013.6666666666697</v>
      </c>
      <c r="K1595" s="44">
        <v>8360.1841522890809</v>
      </c>
      <c r="L1595" s="45">
        <v>7865.8226908046399</v>
      </c>
      <c r="M1595" s="46">
        <v>0.98155102002470496</v>
      </c>
      <c r="N1595" s="139">
        <v>8725.2739148226192</v>
      </c>
      <c r="O1595" s="45">
        <v>8104.4306234593196</v>
      </c>
      <c r="P1595" s="99">
        <v>1.01132614576673</v>
      </c>
      <c r="Q1595" s="86">
        <v>8054.1460068954602</v>
      </c>
      <c r="R1595" s="44">
        <v>8402.4138522195208</v>
      </c>
      <c r="S1595" s="45">
        <v>7905.9596430843003</v>
      </c>
      <c r="T1595" s="140">
        <v>0.98160123200097205</v>
      </c>
      <c r="U1595" s="44">
        <v>8769.3477883787291</v>
      </c>
      <c r="V1595" s="45">
        <v>8145.7254743191397</v>
      </c>
      <c r="W1595" s="99">
        <v>1.0113704751993899</v>
      </c>
      <c r="X1595" s="86">
        <v>8093.5392186477402</v>
      </c>
      <c r="Y1595" s="44">
        <v>8443.5104585918707</v>
      </c>
      <c r="Z1595" s="45">
        <v>7945.0171164173498</v>
      </c>
      <c r="AA1595" s="46">
        <v>0.98164930097722902</v>
      </c>
      <c r="AB1595" s="139">
        <v>8812.2390861105196</v>
      </c>
      <c r="AC1595" s="45">
        <v>8185.9159785516204</v>
      </c>
      <c r="AD1595" s="99">
        <v>1.0114136420925799</v>
      </c>
      <c r="AE1595" s="142">
        <v>8132.89687096749</v>
      </c>
      <c r="AF1595" s="44">
        <v>8484.5699679127993</v>
      </c>
      <c r="AG1595" s="45">
        <v>7983.9369694583002</v>
      </c>
      <c r="AH1595" s="140">
        <v>0.98168427512699197</v>
      </c>
      <c r="AI1595" s="44">
        <v>8855.0916667603506</v>
      </c>
      <c r="AJ1595" s="45">
        <v>8225.9809113610609</v>
      </c>
      <c r="AK1595" s="46">
        <v>1.01144537326249</v>
      </c>
    </row>
    <row r="1596" spans="1:37" x14ac:dyDescent="0.2">
      <c r="A1596" s="35" t="s">
        <v>5646</v>
      </c>
      <c r="B1596" s="35" t="s">
        <v>11501</v>
      </c>
      <c r="C1596" s="85" t="s">
        <v>950</v>
      </c>
      <c r="D1596" s="85" t="s">
        <v>13402</v>
      </c>
      <c r="E1596" s="85" t="s">
        <v>12900</v>
      </c>
      <c r="F1596" s="85" t="s">
        <v>274</v>
      </c>
      <c r="G1596" s="85" t="s">
        <v>274</v>
      </c>
      <c r="H1596" s="840">
        <v>1.0347343607884001</v>
      </c>
      <c r="I1596" s="840">
        <v>1.0905262996334399</v>
      </c>
      <c r="J1596" s="86">
        <v>6409.6666666666697</v>
      </c>
      <c r="K1596" s="44">
        <v>6632.3023412000402</v>
      </c>
      <c r="L1596" s="45">
        <v>6240.1154445149195</v>
      </c>
      <c r="M1596" s="46">
        <v>0.97354757572129402</v>
      </c>
      <c r="N1596" s="139">
        <v>6989.9100718838099</v>
      </c>
      <c r="O1596" s="45">
        <v>6492.5458839252397</v>
      </c>
      <c r="P1596" s="99">
        <v>1.0129303474843101</v>
      </c>
      <c r="Q1596" s="86">
        <v>6493.6652007516004</v>
      </c>
      <c r="R1596" s="44">
        <v>6719.2185106735697</v>
      </c>
      <c r="S1596" s="45">
        <v>6322.2154148498603</v>
      </c>
      <c r="T1596" s="140">
        <v>0.97359737827538495</v>
      </c>
      <c r="U1596" s="44">
        <v>7081.5126824340796</v>
      </c>
      <c r="V1596" s="45">
        <v>6577.91886535292</v>
      </c>
      <c r="W1596" s="99">
        <v>1.0129747472338999</v>
      </c>
      <c r="X1596" s="86">
        <v>6573.6726601659102</v>
      </c>
      <c r="Y1596" s="44">
        <v>6802.0049780489499</v>
      </c>
      <c r="Z1596" s="45">
        <v>6400.4238807524998</v>
      </c>
      <c r="AA1596" s="46">
        <v>0.97364505530321899</v>
      </c>
      <c r="AB1596" s="139">
        <v>7168.7629210922496</v>
      </c>
      <c r="AC1596" s="45">
        <v>6659.2486164737502</v>
      </c>
      <c r="AD1596" s="99">
        <v>1.0130179825999599</v>
      </c>
      <c r="AE1596" s="142">
        <v>6650.8784809858798</v>
      </c>
      <c r="AF1596" s="44">
        <v>6881.8924937042402</v>
      </c>
      <c r="AG1596" s="45">
        <v>6475.8256585912904</v>
      </c>
      <c r="AH1596" s="140">
        <v>0.97367974427813697</v>
      </c>
      <c r="AI1596" s="44">
        <v>7252.9578991812105</v>
      </c>
      <c r="AJ1596" s="45">
        <v>6737.6708762403796</v>
      </c>
      <c r="AK1596" s="46">
        <v>1.0130497641029901</v>
      </c>
    </row>
    <row r="1597" spans="1:37" x14ac:dyDescent="0.2">
      <c r="A1597" s="35" t="s">
        <v>5645</v>
      </c>
      <c r="B1597" s="35" t="s">
        <v>11500</v>
      </c>
      <c r="C1597" s="85" t="s">
        <v>950</v>
      </c>
      <c r="D1597" s="85" t="s">
        <v>13402</v>
      </c>
      <c r="E1597" s="85" t="s">
        <v>12900</v>
      </c>
      <c r="F1597" s="85" t="s">
        <v>239</v>
      </c>
      <c r="G1597" s="85" t="s">
        <v>239</v>
      </c>
      <c r="H1597" s="840">
        <v>1.04324081597551</v>
      </c>
      <c r="I1597" s="840">
        <v>1.08879920737356</v>
      </c>
      <c r="J1597" s="86">
        <v>5197.3333333333303</v>
      </c>
      <c r="K1597" s="44">
        <v>5422.0702675633902</v>
      </c>
      <c r="L1597" s="45">
        <v>5101.4478347417298</v>
      </c>
      <c r="M1597" s="46">
        <v>0.98155102002470496</v>
      </c>
      <c r="N1597" s="139">
        <v>5658.8524137895301</v>
      </c>
      <c r="O1597" s="45">
        <v>5256.1990882649498</v>
      </c>
      <c r="P1597" s="99">
        <v>1.01132614576673</v>
      </c>
      <c r="Q1597" s="86">
        <v>5233.10589188416</v>
      </c>
      <c r="R1597" s="44">
        <v>5459.38966073548</v>
      </c>
      <c r="S1597" s="45">
        <v>5136.8231906650399</v>
      </c>
      <c r="T1597" s="140">
        <v>0.98160123200097205</v>
      </c>
      <c r="U1597" s="44">
        <v>5697.8015471853996</v>
      </c>
      <c r="V1597" s="45">
        <v>5292.6087926436203</v>
      </c>
      <c r="W1597" s="99">
        <v>1.0113704751993899</v>
      </c>
      <c r="X1597" s="86">
        <v>5266.4562571803199</v>
      </c>
      <c r="Y1597" s="44">
        <v>5494.1821230401301</v>
      </c>
      <c r="Z1597" s="45">
        <v>5169.8131034882199</v>
      </c>
      <c r="AA1597" s="46">
        <v>0.98164930097722902</v>
      </c>
      <c r="AB1597" s="139">
        <v>5734.1133984854796</v>
      </c>
      <c r="AC1597" s="45">
        <v>5326.5657039959897</v>
      </c>
      <c r="AD1597" s="99">
        <v>1.0114136420925799</v>
      </c>
      <c r="AE1597" s="142">
        <v>5300.73873978759</v>
      </c>
      <c r="AF1597" s="44">
        <v>5529.9470081690097</v>
      </c>
      <c r="AG1597" s="45">
        <v>5203.6518674059498</v>
      </c>
      <c r="AH1597" s="140">
        <v>0.98168427512699197</v>
      </c>
      <c r="AI1597" s="44">
        <v>5771.4401383750801</v>
      </c>
      <c r="AJ1597" s="45">
        <v>5361.4076732314097</v>
      </c>
      <c r="AK1597" s="46">
        <v>1.01144537326249</v>
      </c>
    </row>
    <row r="1598" spans="1:37" x14ac:dyDescent="0.2">
      <c r="A1598" s="35" t="s">
        <v>5644</v>
      </c>
      <c r="B1598" s="35" t="s">
        <v>12983</v>
      </c>
      <c r="C1598" s="85" t="s">
        <v>950</v>
      </c>
      <c r="D1598" s="85" t="s">
        <v>13402</v>
      </c>
      <c r="E1598" s="85" t="s">
        <v>12900</v>
      </c>
      <c r="F1598" s="85" t="s">
        <v>275</v>
      </c>
      <c r="G1598" s="85" t="s">
        <v>275</v>
      </c>
      <c r="H1598" s="840">
        <v>1.0353900551875701</v>
      </c>
      <c r="I1598" s="840">
        <v>1.09784089361993</v>
      </c>
      <c r="J1598" s="86">
        <v>5956.5</v>
      </c>
      <c r="K1598" s="44">
        <v>6167.3008637247303</v>
      </c>
      <c r="L1598" s="45">
        <v>5802.6108266553501</v>
      </c>
      <c r="M1598" s="46">
        <v>0.97416449704614305</v>
      </c>
      <c r="N1598" s="139">
        <v>6539.2892828471104</v>
      </c>
      <c r="O1598" s="45">
        <v>6073.9888325492002</v>
      </c>
      <c r="P1598" s="99">
        <v>1.0197244745318901</v>
      </c>
      <c r="Q1598" s="86">
        <v>5934.4228623343097</v>
      </c>
      <c r="R1598" s="44">
        <v>6144.4424149386696</v>
      </c>
      <c r="S1598" s="45">
        <v>5781.3997996455</v>
      </c>
      <c r="T1598" s="140">
        <v>0.974214331159304</v>
      </c>
      <c r="U1598" s="44">
        <v>6515.0520983036404</v>
      </c>
      <c r="V1598" s="45">
        <v>6051.7414891443996</v>
      </c>
      <c r="W1598" s="99">
        <v>1.01976917208828</v>
      </c>
      <c r="X1598" s="86">
        <v>5913.64311744718</v>
      </c>
      <c r="Y1598" s="44">
        <v>6122.9272737332103</v>
      </c>
      <c r="Z1598" s="45">
        <v>5761.4379979700798</v>
      </c>
      <c r="AA1598" s="46">
        <v>0.97426203839929804</v>
      </c>
      <c r="AB1598" s="139">
        <v>6492.2392446075601</v>
      </c>
      <c r="AC1598" s="45">
        <v>6030.8083393671996</v>
      </c>
      <c r="AD1598" s="99">
        <v>1.0198126974511399</v>
      </c>
      <c r="AE1598" s="142">
        <v>5897.9861258025003</v>
      </c>
      <c r="AF1598" s="44">
        <v>6106.7161802901501</v>
      </c>
      <c r="AG1598" s="45">
        <v>5746.3887101165101</v>
      </c>
      <c r="AH1598" s="140">
        <v>0.97429674935605803</v>
      </c>
      <c r="AI1598" s="44">
        <v>6475.0503589089703</v>
      </c>
      <c r="AJ1598" s="45">
        <v>6015.0298446287397</v>
      </c>
      <c r="AK1598" s="46">
        <v>1.0198446921253701</v>
      </c>
    </row>
    <row r="1599" spans="1:37" x14ac:dyDescent="0.2">
      <c r="A1599" s="35" t="s">
        <v>5643</v>
      </c>
      <c r="B1599" s="35" t="s">
        <v>7710</v>
      </c>
      <c r="C1599" s="85" t="s">
        <v>950</v>
      </c>
      <c r="D1599" s="85" t="s">
        <v>13402</v>
      </c>
      <c r="E1599" s="85" t="s">
        <v>12900</v>
      </c>
      <c r="F1599" s="85" t="s">
        <v>275</v>
      </c>
      <c r="G1599" s="85" t="s">
        <v>275</v>
      </c>
      <c r="H1599" s="840">
        <v>1.0353900551875701</v>
      </c>
      <c r="I1599" s="840">
        <v>1.09784089361993</v>
      </c>
      <c r="J1599" s="86">
        <v>14426.416666666701</v>
      </c>
      <c r="K1599" s="44">
        <v>14936.9683486588</v>
      </c>
      <c r="L1599" s="45">
        <v>14053.702936261399</v>
      </c>
      <c r="M1599" s="46">
        <v>0.97416449704614305</v>
      </c>
      <c r="N1599" s="139">
        <v>15837.9101650668</v>
      </c>
      <c r="O1599" s="45">
        <v>14710.970154794801</v>
      </c>
      <c r="P1599" s="99">
        <v>1.0197244745318901</v>
      </c>
      <c r="Q1599" s="86">
        <v>14373.751238201499</v>
      </c>
      <c r="R1599" s="44">
        <v>14882.439087773801</v>
      </c>
      <c r="S1599" s="45">
        <v>14003.114448774701</v>
      </c>
      <c r="T1599" s="140">
        <v>0.974214331159304</v>
      </c>
      <c r="U1599" s="44">
        <v>15780.0919040177</v>
      </c>
      <c r="V1599" s="45">
        <v>14657.9083999836</v>
      </c>
      <c r="W1599" s="99">
        <v>1.01976917208828</v>
      </c>
      <c r="X1599" s="86">
        <v>14322.0452264306</v>
      </c>
      <c r="Y1599" s="44">
        <v>14828.903197392799</v>
      </c>
      <c r="Z1599" s="45">
        <v>13953.424976349301</v>
      </c>
      <c r="AA1599" s="46">
        <v>0.97426203839929804</v>
      </c>
      <c r="AB1599" s="139">
        <v>15723.3269298497</v>
      </c>
      <c r="AC1599" s="45">
        <v>14605.803575383499</v>
      </c>
      <c r="AD1599" s="99">
        <v>1.0198126974511399</v>
      </c>
      <c r="AE1599" s="142">
        <v>14283.5848115423</v>
      </c>
      <c r="AF1599" s="44">
        <v>14789.0816662991</v>
      </c>
      <c r="AG1599" s="45">
        <v>13916.4502510373</v>
      </c>
      <c r="AH1599" s="140">
        <v>0.97429674935605803</v>
      </c>
      <c r="AI1599" s="44">
        <v>15681.103513599701</v>
      </c>
      <c r="AJ1599" s="45">
        <v>14567.038154574</v>
      </c>
      <c r="AK1599" s="46">
        <v>1.0198446921253701</v>
      </c>
    </row>
    <row r="1600" spans="1:37" x14ac:dyDescent="0.2">
      <c r="A1600" s="35" t="s">
        <v>5642</v>
      </c>
      <c r="B1600" s="35" t="s">
        <v>11499</v>
      </c>
      <c r="C1600" s="85" t="s">
        <v>950</v>
      </c>
      <c r="D1600" s="85" t="s">
        <v>13402</v>
      </c>
      <c r="E1600" s="85" t="s">
        <v>12900</v>
      </c>
      <c r="F1600" s="85" t="s">
        <v>276</v>
      </c>
      <c r="G1600" s="85" t="s">
        <v>276</v>
      </c>
      <c r="H1600" s="840">
        <v>1.03674260890027</v>
      </c>
      <c r="I1600" s="840">
        <v>1.0940472308712801</v>
      </c>
      <c r="J1600" s="86">
        <v>12543.083333333299</v>
      </c>
      <c r="K1600" s="44">
        <v>13003.948938653501</v>
      </c>
      <c r="L1600" s="45">
        <v>12234.9884605973</v>
      </c>
      <c r="M1600" s="46">
        <v>0.97543707041176697</v>
      </c>
      <c r="N1600" s="139">
        <v>13722.7255874211</v>
      </c>
      <c r="O1600" s="45">
        <v>12746.290669349701</v>
      </c>
      <c r="P1600" s="99">
        <v>1.01620074830216</v>
      </c>
      <c r="Q1600" s="86">
        <v>12641.8948839638</v>
      </c>
      <c r="R1600" s="44">
        <v>13106.391083443599</v>
      </c>
      <c r="S1600" s="45">
        <v>12332.0037306677</v>
      </c>
      <c r="T1600" s="140">
        <v>0.97548696962437098</v>
      </c>
      <c r="U1600" s="44">
        <v>13830.8300907665</v>
      </c>
      <c r="V1600" s="45">
        <v>12847.2661502418</v>
      </c>
      <c r="W1600" s="99">
        <v>1.0162452914031499</v>
      </c>
      <c r="X1600" s="86">
        <v>12742.6960173396</v>
      </c>
      <c r="Y1600" s="44">
        <v>13210.895913439799</v>
      </c>
      <c r="Z1600" s="45">
        <v>12430.942635794599</v>
      </c>
      <c r="AA1600" s="46">
        <v>0.97553473918542399</v>
      </c>
      <c r="AB1600" s="139">
        <v>13941.111291605001</v>
      </c>
      <c r="AC1600" s="45">
        <v>12950.2575413084</v>
      </c>
      <c r="AD1600" s="99">
        <v>1.0162886663612101</v>
      </c>
      <c r="AE1600" s="142">
        <v>12841.3729739343</v>
      </c>
      <c r="AF1600" s="44">
        <v>13313.198518858</v>
      </c>
      <c r="AG1600" s="45">
        <v>12527.6517535273</v>
      </c>
      <c r="AH1600" s="140">
        <v>0.9755694954859</v>
      </c>
      <c r="AI1600" s="44">
        <v>14049.0685427181</v>
      </c>
      <c r="AJ1600" s="45">
        <v>13050.9512497326</v>
      </c>
      <c r="AK1600" s="46">
        <v>1.01632055047569</v>
      </c>
    </row>
    <row r="1601" spans="1:37" x14ac:dyDescent="0.2">
      <c r="A1601" s="35" t="s">
        <v>5641</v>
      </c>
      <c r="B1601" s="35" t="s">
        <v>11498</v>
      </c>
      <c r="C1601" s="85" t="s">
        <v>950</v>
      </c>
      <c r="D1601" s="85" t="s">
        <v>13402</v>
      </c>
      <c r="E1601" s="85" t="s">
        <v>12900</v>
      </c>
      <c r="F1601" s="85" t="s">
        <v>239</v>
      </c>
      <c r="G1601" s="85" t="s">
        <v>239</v>
      </c>
      <c r="H1601" s="840">
        <v>1.04324081597551</v>
      </c>
      <c r="I1601" s="840">
        <v>1.08879920737356</v>
      </c>
      <c r="J1601" s="86">
        <v>5412.4166666666697</v>
      </c>
      <c r="K1601" s="44">
        <v>5646.4539797327898</v>
      </c>
      <c r="L1601" s="45">
        <v>5312.5630999653804</v>
      </c>
      <c r="M1601" s="46">
        <v>0.98155102002470496</v>
      </c>
      <c r="N1601" s="139">
        <v>5893.0349766421295</v>
      </c>
      <c r="O1601" s="45">
        <v>5473.7184867836104</v>
      </c>
      <c r="P1601" s="99">
        <v>1.01132614576673</v>
      </c>
      <c r="Q1601" s="86">
        <v>5455.45726145353</v>
      </c>
      <c r="R1601" s="44">
        <v>5691.3556849583001</v>
      </c>
      <c r="S1601" s="45">
        <v>5355.0835689714304</v>
      </c>
      <c r="T1601" s="140">
        <v>0.98160123200097205</v>
      </c>
      <c r="U1601" s="44">
        <v>5939.8975421309597</v>
      </c>
      <c r="V1601" s="45">
        <v>5517.48840294622</v>
      </c>
      <c r="W1601" s="99">
        <v>1.0113704751993899</v>
      </c>
      <c r="X1601" s="86">
        <v>5498.3383770054597</v>
      </c>
      <c r="Y1601" s="44">
        <v>5736.09101493664</v>
      </c>
      <c r="Z1601" s="45">
        <v>5397.4400243236796</v>
      </c>
      <c r="AA1601" s="46">
        <v>0.98164930097722902</v>
      </c>
      <c r="AB1601" s="139">
        <v>5986.5864667551896</v>
      </c>
      <c r="AC1601" s="45">
        <v>5561.0944433444702</v>
      </c>
      <c r="AD1601" s="99">
        <v>1.0114136420925799</v>
      </c>
      <c r="AE1601" s="142">
        <v>5538.16521764149</v>
      </c>
      <c r="AF1601" s="44">
        <v>5777.6400006595004</v>
      </c>
      <c r="AG1601" s="45">
        <v>5436.7297072139099</v>
      </c>
      <c r="AH1601" s="140">
        <v>0.98168427512699197</v>
      </c>
      <c r="AI1601" s="44">
        <v>6029.9498992719</v>
      </c>
      <c r="AJ1601" s="45">
        <v>5601.5515857467399</v>
      </c>
      <c r="AK1601" s="46">
        <v>1.01144537326249</v>
      </c>
    </row>
    <row r="1602" spans="1:37" x14ac:dyDescent="0.2">
      <c r="A1602" s="35" t="s">
        <v>5640</v>
      </c>
      <c r="B1602" s="35" t="s">
        <v>11497</v>
      </c>
      <c r="C1602" s="85" t="s">
        <v>950</v>
      </c>
      <c r="D1602" s="85" t="s">
        <v>13402</v>
      </c>
      <c r="E1602" s="85" t="s">
        <v>12900</v>
      </c>
      <c r="F1602" s="85" t="s">
        <v>239</v>
      </c>
      <c r="G1602" s="85" t="s">
        <v>239</v>
      </c>
      <c r="H1602" s="840">
        <v>1.04324081597551</v>
      </c>
      <c r="I1602" s="840">
        <v>1.08879920737356</v>
      </c>
      <c r="J1602" s="86">
        <v>10137.5</v>
      </c>
      <c r="K1602" s="44">
        <v>10575.853771951701</v>
      </c>
      <c r="L1602" s="45">
        <v>9950.4734655004504</v>
      </c>
      <c r="M1602" s="46">
        <v>0.98155102002470496</v>
      </c>
      <c r="N1602" s="139">
        <v>11037.7019647495</v>
      </c>
      <c r="O1602" s="45">
        <v>10252.318802710201</v>
      </c>
      <c r="P1602" s="99">
        <v>1.01132614576673</v>
      </c>
      <c r="Q1602" s="86">
        <v>10186.290188335501</v>
      </c>
      <c r="R1602" s="44">
        <v>10626.7536878425</v>
      </c>
      <c r="S1602" s="45">
        <v>9998.8749983895304</v>
      </c>
      <c r="T1602" s="140">
        <v>0.98160123200097205</v>
      </c>
      <c r="U1602" s="44">
        <v>11090.8246831368</v>
      </c>
      <c r="V1602" s="45">
        <v>10302.113148295801</v>
      </c>
      <c r="W1602" s="99">
        <v>1.0113704751993899</v>
      </c>
      <c r="X1602" s="86">
        <v>10232.767554780101</v>
      </c>
      <c r="Y1602" s="44">
        <v>10675.2407735365</v>
      </c>
      <c r="Z1602" s="45">
        <v>10044.989117212301</v>
      </c>
      <c r="AA1602" s="46">
        <v>0.98164930097722902</v>
      </c>
      <c r="AB1602" s="139">
        <v>11141.4292028825</v>
      </c>
      <c r="AC1602" s="45">
        <v>10349.560701266901</v>
      </c>
      <c r="AD1602" s="99">
        <v>1.0114136420925799</v>
      </c>
      <c r="AE1602" s="142">
        <v>10277.8784835691</v>
      </c>
      <c r="AF1602" s="44">
        <v>10722.3023356958</v>
      </c>
      <c r="AG1602" s="45">
        <v>10089.631688985801</v>
      </c>
      <c r="AH1602" s="140">
        <v>0.98168427512699197</v>
      </c>
      <c r="AI1602" s="44">
        <v>11190.5459463918</v>
      </c>
      <c r="AJ1602" s="45">
        <v>10395.512639160101</v>
      </c>
      <c r="AK1602" s="46">
        <v>1.01144537326249</v>
      </c>
    </row>
    <row r="1603" spans="1:37" x14ac:dyDescent="0.2">
      <c r="A1603" s="35" t="s">
        <v>5639</v>
      </c>
      <c r="B1603" s="35" t="s">
        <v>11496</v>
      </c>
      <c r="C1603" s="85" t="s">
        <v>950</v>
      </c>
      <c r="D1603" s="85" t="s">
        <v>13402</v>
      </c>
      <c r="E1603" s="85" t="s">
        <v>12900</v>
      </c>
      <c r="F1603" s="85" t="s">
        <v>274</v>
      </c>
      <c r="G1603" s="85" t="s">
        <v>274</v>
      </c>
      <c r="H1603" s="840">
        <v>1.0347343607884001</v>
      </c>
      <c r="I1603" s="840">
        <v>1.0905262996334399</v>
      </c>
      <c r="J1603" s="86">
        <v>9367.75</v>
      </c>
      <c r="K1603" s="44">
        <v>9693.1328082755208</v>
      </c>
      <c r="L1603" s="45">
        <v>9119.9503024631595</v>
      </c>
      <c r="M1603" s="46">
        <v>0.97354757572129502</v>
      </c>
      <c r="N1603" s="139">
        <v>10215.7777433912</v>
      </c>
      <c r="O1603" s="45">
        <v>9488.8782626461107</v>
      </c>
      <c r="P1603" s="99">
        <v>1.0129303474843101</v>
      </c>
      <c r="Q1603" s="86">
        <v>9474.3133190053195</v>
      </c>
      <c r="R1603" s="44">
        <v>9803.3975360499808</v>
      </c>
      <c r="S1603" s="45">
        <v>9224.1666083431392</v>
      </c>
      <c r="T1603" s="140">
        <v>0.97359737827538495</v>
      </c>
      <c r="U1603" s="44">
        <v>10331.987845342701</v>
      </c>
      <c r="V1603" s="45">
        <v>9597.2401395341894</v>
      </c>
      <c r="W1603" s="99">
        <v>1.0129747472338999</v>
      </c>
      <c r="X1603" s="86">
        <v>9574.4618009644</v>
      </c>
      <c r="Y1603" s="44">
        <v>9907.0246115138398</v>
      </c>
      <c r="Z1603" s="45">
        <v>9322.1273896985404</v>
      </c>
      <c r="AA1603" s="46">
        <v>0.97364505530321899</v>
      </c>
      <c r="AB1603" s="139">
        <v>10441.2023987874</v>
      </c>
      <c r="AC1603" s="45">
        <v>9699.1019780932893</v>
      </c>
      <c r="AD1603" s="99">
        <v>1.0130179825999599</v>
      </c>
      <c r="AE1603" s="142">
        <v>9673.1084670425098</v>
      </c>
      <c r="AF1603" s="44">
        <v>10009.0977064821</v>
      </c>
      <c r="AG1603" s="45">
        <v>9418.5097785646303</v>
      </c>
      <c r="AH1603" s="140">
        <v>0.97367974427813697</v>
      </c>
      <c r="AI1603" s="44">
        <v>10548.779182516801</v>
      </c>
      <c r="AJ1603" s="45">
        <v>9799.3402506800194</v>
      </c>
      <c r="AK1603" s="46">
        <v>1.0130497641029901</v>
      </c>
    </row>
    <row r="1604" spans="1:37" x14ac:dyDescent="0.2">
      <c r="A1604" s="35" t="s">
        <v>5638</v>
      </c>
      <c r="B1604" s="35" t="s">
        <v>11495</v>
      </c>
      <c r="C1604" s="85" t="s">
        <v>950</v>
      </c>
      <c r="D1604" s="85" t="s">
        <v>13402</v>
      </c>
      <c r="E1604" s="85" t="s">
        <v>12900</v>
      </c>
      <c r="F1604" s="85" t="s">
        <v>240</v>
      </c>
      <c r="G1604" s="85" t="s">
        <v>240</v>
      </c>
      <c r="H1604" s="840">
        <v>1.02900676117083</v>
      </c>
      <c r="I1604" s="840">
        <v>1.0900904547160899</v>
      </c>
      <c r="J1604" s="86">
        <v>5927.6666666666697</v>
      </c>
      <c r="K1604" s="44">
        <v>6099.6090779669303</v>
      </c>
      <c r="L1604" s="45">
        <v>5738.9218486740401</v>
      </c>
      <c r="M1604" s="46">
        <v>0.96815866535579598</v>
      </c>
      <c r="N1604" s="139">
        <v>6461.6928520720503</v>
      </c>
      <c r="O1604" s="45">
        <v>6001.9137440208997</v>
      </c>
      <c r="P1604" s="99">
        <v>1.0125255149335199</v>
      </c>
      <c r="Q1604" s="86">
        <v>5954.8854118993604</v>
      </c>
      <c r="R1604" s="44">
        <v>6127.6173508419597</v>
      </c>
      <c r="S1604" s="45">
        <v>5765.5688396284904</v>
      </c>
      <c r="T1604" s="140">
        <v>0.96820819223614796</v>
      </c>
      <c r="U1604" s="44">
        <v>6491.3637464395597</v>
      </c>
      <c r="V1604" s="45">
        <v>6029.7377078050904</v>
      </c>
      <c r="W1604" s="99">
        <v>1.0125698969380901</v>
      </c>
      <c r="X1604" s="86">
        <v>5980.7607534005501</v>
      </c>
      <c r="Y1604" s="44">
        <v>6154.2432521942901</v>
      </c>
      <c r="Z1604" s="45">
        <v>5790.9051237717003</v>
      </c>
      <c r="AA1604" s="46">
        <v>0.96825560535573896</v>
      </c>
      <c r="AB1604" s="139">
        <v>6519.5702092225301</v>
      </c>
      <c r="AC1604" s="45">
        <v>6056.19677671719</v>
      </c>
      <c r="AD1604" s="99">
        <v>1.0126131150244999</v>
      </c>
      <c r="AE1604" s="142">
        <v>6008.9993458538202</v>
      </c>
      <c r="AF1604" s="44">
        <v>6183.3009547546399</v>
      </c>
      <c r="AG1604" s="45">
        <v>5818.4545914112696</v>
      </c>
      <c r="AH1604" s="140">
        <v>0.96829010231561796</v>
      </c>
      <c r="AI1604" s="44">
        <v>6550.35282931045</v>
      </c>
      <c r="AJ1604" s="45">
        <v>6084.9824444901396</v>
      </c>
      <c r="AK1604" s="46">
        <v>1.0126448838255799</v>
      </c>
    </row>
    <row r="1605" spans="1:37" x14ac:dyDescent="0.2">
      <c r="A1605" s="35" t="s">
        <v>5637</v>
      </c>
      <c r="B1605" s="35" t="s">
        <v>11494</v>
      </c>
      <c r="C1605" s="85" t="s">
        <v>950</v>
      </c>
      <c r="D1605" s="85" t="s">
        <v>13402</v>
      </c>
      <c r="E1605" s="85" t="s">
        <v>12900</v>
      </c>
      <c r="F1605" s="85" t="s">
        <v>240</v>
      </c>
      <c r="G1605" s="85" t="s">
        <v>240</v>
      </c>
      <c r="H1605" s="840">
        <v>1.02900676117083</v>
      </c>
      <c r="I1605" s="840">
        <v>1.0900904547160899</v>
      </c>
      <c r="J1605" s="86">
        <v>8526.5</v>
      </c>
      <c r="K1605" s="44">
        <v>8773.8261491230405</v>
      </c>
      <c r="L1605" s="45">
        <v>8255.0048601561903</v>
      </c>
      <c r="M1605" s="46">
        <v>0.96815866535579598</v>
      </c>
      <c r="N1605" s="139">
        <v>9294.6562621366993</v>
      </c>
      <c r="O1605" s="45">
        <v>8633.2988030806191</v>
      </c>
      <c r="P1605" s="99">
        <v>1.0125255149335199</v>
      </c>
      <c r="Q1605" s="86">
        <v>8557.0464748581508</v>
      </c>
      <c r="R1605" s="44">
        <v>8805.2586782820108</v>
      </c>
      <c r="S1605" s="45">
        <v>8285.0024983031108</v>
      </c>
      <c r="T1605" s="140">
        <v>0.96820819223614796</v>
      </c>
      <c r="U1605" s="44">
        <v>9327.9546828048005</v>
      </c>
      <c r="V1605" s="45">
        <v>8664.6076671415994</v>
      </c>
      <c r="W1605" s="99">
        <v>1.0125698969380901</v>
      </c>
      <c r="X1605" s="86">
        <v>8586.1618376905699</v>
      </c>
      <c r="Y1605" s="44">
        <v>8835.2185834905194</v>
      </c>
      <c r="Z1605" s="45">
        <v>8313.5993278354308</v>
      </c>
      <c r="AA1605" s="46">
        <v>0.96825560535573896</v>
      </c>
      <c r="AB1605" s="139">
        <v>9359.6930619140094</v>
      </c>
      <c r="AC1605" s="45">
        <v>8694.4600845683108</v>
      </c>
      <c r="AD1605" s="99">
        <v>1.0126131150244999</v>
      </c>
      <c r="AE1605" s="142">
        <v>8614.4799150118106</v>
      </c>
      <c r="AF1605" s="44">
        <v>8864.3580765174302</v>
      </c>
      <c r="AG1605" s="45">
        <v>8341.3156383026198</v>
      </c>
      <c r="AH1605" s="140">
        <v>0.96829010231561796</v>
      </c>
      <c r="AI1605" s="44">
        <v>9390.5623276978095</v>
      </c>
      <c r="AJ1605" s="45">
        <v>8723.4090127549498</v>
      </c>
      <c r="AK1605" s="46">
        <v>1.0126448838255799</v>
      </c>
    </row>
    <row r="1606" spans="1:37" x14ac:dyDescent="0.2">
      <c r="A1606" s="35" t="s">
        <v>5636</v>
      </c>
      <c r="B1606" s="35" t="s">
        <v>13455</v>
      </c>
      <c r="C1606" s="85" t="s">
        <v>950</v>
      </c>
      <c r="D1606" s="85" t="s">
        <v>13402</v>
      </c>
      <c r="E1606" s="85" t="s">
        <v>12900</v>
      </c>
      <c r="F1606" s="85" t="s">
        <v>240</v>
      </c>
      <c r="G1606" s="85" t="s">
        <v>240</v>
      </c>
      <c r="H1606" s="840">
        <v>1.02900676117083</v>
      </c>
      <c r="I1606" s="840">
        <v>1.0900904547160899</v>
      </c>
      <c r="J1606" s="86">
        <v>6534.8333333333303</v>
      </c>
      <c r="K1606" s="44">
        <v>6724.3876831244797</v>
      </c>
      <c r="L1606" s="45">
        <v>6326.7555183225704</v>
      </c>
      <c r="M1606" s="46">
        <v>0.96815866535579598</v>
      </c>
      <c r="N1606" s="139">
        <v>7123.5594398271696</v>
      </c>
      <c r="O1606" s="45">
        <v>6616.6854858380302</v>
      </c>
      <c r="P1606" s="99">
        <v>1.0125255149335199</v>
      </c>
      <c r="Q1606" s="86">
        <v>6560.4136565642902</v>
      </c>
      <c r="R1606" s="44">
        <v>6750.7100086820701</v>
      </c>
      <c r="S1606" s="45">
        <v>6351.8462467434501</v>
      </c>
      <c r="T1606" s="140">
        <v>0.96820819223614696</v>
      </c>
      <c r="U1606" s="44">
        <v>7151.4443060097901</v>
      </c>
      <c r="V1606" s="45">
        <v>6642.87738009857</v>
      </c>
      <c r="W1606" s="99">
        <v>1.0125698969380901</v>
      </c>
      <c r="X1606" s="86">
        <v>6588.3595591949997</v>
      </c>
      <c r="Y1606" s="44">
        <v>6779.46653143609</v>
      </c>
      <c r="Z1606" s="45">
        <v>6379.21607328963</v>
      </c>
      <c r="AA1606" s="46">
        <v>0.96825560535573896</v>
      </c>
      <c r="AB1606" s="139">
        <v>7181.9078677159496</v>
      </c>
      <c r="AC1606" s="45">
        <v>6671.4592961378703</v>
      </c>
      <c r="AD1606" s="99">
        <v>1.0126131150244999</v>
      </c>
      <c r="AE1606" s="142">
        <v>6616.9324177808603</v>
      </c>
      <c r="AF1606" s="44">
        <v>6808.8681961069196</v>
      </c>
      <c r="AG1606" s="45">
        <v>6407.1101678285504</v>
      </c>
      <c r="AH1606" s="140">
        <v>0.96829010231561796</v>
      </c>
      <c r="AI1606" s="44">
        <v>7213.0548681243399</v>
      </c>
      <c r="AJ1606" s="45">
        <v>6700.6027594854304</v>
      </c>
      <c r="AK1606" s="46">
        <v>1.0126448838255799</v>
      </c>
    </row>
    <row r="1607" spans="1:37" x14ac:dyDescent="0.2">
      <c r="A1607" s="35" t="s">
        <v>5635</v>
      </c>
      <c r="B1607" s="35" t="s">
        <v>11493</v>
      </c>
      <c r="C1607" s="85" t="s">
        <v>960</v>
      </c>
      <c r="D1607" s="85" t="s">
        <v>13402</v>
      </c>
      <c r="E1607" s="85" t="s">
        <v>12900</v>
      </c>
      <c r="F1607" s="85" t="s">
        <v>240</v>
      </c>
      <c r="G1607" s="85" t="s">
        <v>240</v>
      </c>
      <c r="H1607" s="840">
        <v>1.02900676117083</v>
      </c>
      <c r="I1607" s="840">
        <v>1.0900904547160899</v>
      </c>
      <c r="J1607" s="86">
        <v>6440.9166666666697</v>
      </c>
      <c r="K1607" s="44">
        <v>6627.7467981378604</v>
      </c>
      <c r="L1607" s="45">
        <v>6235.8292836679002</v>
      </c>
      <c r="M1607" s="46">
        <v>0.96815866535579598</v>
      </c>
      <c r="N1607" s="139">
        <v>7021.1817779550802</v>
      </c>
      <c r="O1607" s="45">
        <v>6521.5924645605301</v>
      </c>
      <c r="P1607" s="99">
        <v>1.0125255149335199</v>
      </c>
      <c r="Q1607" s="86">
        <v>6470.17958642553</v>
      </c>
      <c r="R1607" s="44">
        <v>6657.85854042133</v>
      </c>
      <c r="S1607" s="45">
        <v>6264.4808808162898</v>
      </c>
      <c r="T1607" s="140">
        <v>0.96820819223614796</v>
      </c>
      <c r="U1607" s="44">
        <v>7053.0810074613401</v>
      </c>
      <c r="V1607" s="45">
        <v>6551.5090769978597</v>
      </c>
      <c r="W1607" s="99">
        <v>1.0125698969380901</v>
      </c>
      <c r="X1607" s="86">
        <v>6496.5345665130799</v>
      </c>
      <c r="Y1607" s="44">
        <v>6684.97799312194</v>
      </c>
      <c r="Z1607" s="45">
        <v>6290.3060094136099</v>
      </c>
      <c r="AA1607" s="46">
        <v>0.96825560535573896</v>
      </c>
      <c r="AB1607" s="139">
        <v>7081.8103196890097</v>
      </c>
      <c r="AC1607" s="45">
        <v>6578.4761042611299</v>
      </c>
      <c r="AD1607" s="99">
        <v>1.0126131150244999</v>
      </c>
      <c r="AE1607" s="142">
        <v>6524.1413738239398</v>
      </c>
      <c r="AF1607" s="44">
        <v>6713.3855844991604</v>
      </c>
      <c r="AG1607" s="45">
        <v>6317.2615183815396</v>
      </c>
      <c r="AH1607" s="140">
        <v>0.96829010231561796</v>
      </c>
      <c r="AI1607" s="44">
        <v>7111.9042368237697</v>
      </c>
      <c r="AJ1607" s="45">
        <v>6606.6383835576298</v>
      </c>
      <c r="AK1607" s="46">
        <v>1.0126448838255799</v>
      </c>
    </row>
    <row r="1608" spans="1:37" x14ac:dyDescent="0.2">
      <c r="A1608" s="35" t="s">
        <v>5634</v>
      </c>
      <c r="B1608" s="35" t="s">
        <v>11492</v>
      </c>
      <c r="C1608" s="85" t="s">
        <v>950</v>
      </c>
      <c r="D1608" s="85" t="s">
        <v>13402</v>
      </c>
      <c r="E1608" s="85" t="s">
        <v>12900</v>
      </c>
      <c r="F1608" s="85" t="s">
        <v>239</v>
      </c>
      <c r="G1608" s="85" t="s">
        <v>239</v>
      </c>
      <c r="H1608" s="840">
        <v>1.04324081597551</v>
      </c>
      <c r="I1608" s="840">
        <v>1.08879920737356</v>
      </c>
      <c r="J1608" s="86">
        <v>12849.666666666701</v>
      </c>
      <c r="K1608" s="44">
        <v>13405.2967383467</v>
      </c>
      <c r="L1608" s="45">
        <v>12612.603423644099</v>
      </c>
      <c r="M1608" s="46">
        <v>0.98155102002470496</v>
      </c>
      <c r="N1608" s="139">
        <v>13990.706881681201</v>
      </c>
      <c r="O1608" s="45">
        <v>12995.2038643872</v>
      </c>
      <c r="P1608" s="99">
        <v>1.01132614576673</v>
      </c>
      <c r="Q1608" s="86">
        <v>12919.4239839863</v>
      </c>
      <c r="R1608" s="44">
        <v>13478.0704189874</v>
      </c>
      <c r="S1608" s="45">
        <v>12681.7224994238</v>
      </c>
      <c r="T1608" s="140">
        <v>0.98160123200097205</v>
      </c>
      <c r="U1608" s="44">
        <v>14066.6585934873</v>
      </c>
      <c r="V1608" s="45">
        <v>13066.3239739866</v>
      </c>
      <c r="W1608" s="99">
        <v>1.0113704751993899</v>
      </c>
      <c r="X1608" s="86">
        <v>12988.741786251599</v>
      </c>
      <c r="Y1608" s="44">
        <v>13550.385579584299</v>
      </c>
      <c r="Z1608" s="45">
        <v>12750.3892950476</v>
      </c>
      <c r="AA1608" s="46">
        <v>0.98164930097722902</v>
      </c>
      <c r="AB1608" s="139">
        <v>14142.1317616506</v>
      </c>
      <c r="AC1608" s="45">
        <v>13136.9906362327</v>
      </c>
      <c r="AD1608" s="99">
        <v>1.0114136420925799</v>
      </c>
      <c r="AE1608" s="142">
        <v>13054.217144620899</v>
      </c>
      <c r="AF1608" s="44">
        <v>13618.692145875801</v>
      </c>
      <c r="AG1608" s="45">
        <v>12815.1196949675</v>
      </c>
      <c r="AH1608" s="140">
        <v>0.98168427512699197</v>
      </c>
      <c r="AI1608" s="44">
        <v>14213.4212799456</v>
      </c>
      <c r="AJ1608" s="45">
        <v>13203.6275324906</v>
      </c>
      <c r="AK1608" s="46">
        <v>1.01144537326249</v>
      </c>
    </row>
    <row r="1609" spans="1:37" x14ac:dyDescent="0.2">
      <c r="A1609" s="35" t="s">
        <v>5633</v>
      </c>
      <c r="B1609" s="35" t="s">
        <v>11491</v>
      </c>
      <c r="C1609" s="85" t="s">
        <v>941</v>
      </c>
      <c r="D1609" s="85" t="s">
        <v>13395</v>
      </c>
      <c r="E1609" s="85" t="s">
        <v>12900</v>
      </c>
      <c r="F1609" s="85" t="s">
        <v>425</v>
      </c>
      <c r="G1609" s="85" t="s">
        <v>425</v>
      </c>
      <c r="H1609" s="840">
        <v>1.07677362439487</v>
      </c>
      <c r="I1609" s="840">
        <v>1.12125504414336</v>
      </c>
      <c r="J1609" s="86">
        <v>10187.75</v>
      </c>
      <c r="K1609" s="44">
        <v>10969.9004919288</v>
      </c>
      <c r="L1609" s="45">
        <v>10321.2190824357</v>
      </c>
      <c r="M1609" s="46">
        <v>1.0131009381301801</v>
      </c>
      <c r="N1609" s="139">
        <v>11423.066075971499</v>
      </c>
      <c r="O1609" s="45">
        <v>10610.262488451001</v>
      </c>
      <c r="P1609" s="99">
        <v>1.04147260076573</v>
      </c>
      <c r="Q1609" s="86">
        <v>10318.8973854422</v>
      </c>
      <c r="R1609" s="44">
        <v>11111.116537481301</v>
      </c>
      <c r="S1609" s="45">
        <v>10454.6194081752</v>
      </c>
      <c r="T1609" s="140">
        <v>1.01315276406609</v>
      </c>
      <c r="U1609" s="44">
        <v>11570.1157434248</v>
      </c>
      <c r="V1609" s="45">
        <v>10747.319963399599</v>
      </c>
      <c r="W1609" s="99">
        <v>1.0415182516071699</v>
      </c>
      <c r="X1609" s="86">
        <v>10446.951136817401</v>
      </c>
      <c r="Y1609" s="44">
        <v>11249.001439467</v>
      </c>
      <c r="Z1609" s="45">
        <v>10584.875735923901</v>
      </c>
      <c r="AA1609" s="46">
        <v>1.0132023781197099</v>
      </c>
      <c r="AB1609" s="139">
        <v>11713.6966580757</v>
      </c>
      <c r="AC1609" s="45">
        <v>10881.1546877323</v>
      </c>
      <c r="AD1609" s="99">
        <v>1.0415627052551799</v>
      </c>
      <c r="AE1609" s="142">
        <v>10571.418381720499</v>
      </c>
      <c r="AF1609" s="44">
        <v>11383.0244858797</v>
      </c>
      <c r="AG1609" s="45">
        <v>10711.3678549133</v>
      </c>
      <c r="AH1609" s="140">
        <v>1.01323847644085</v>
      </c>
      <c r="AI1609" s="44">
        <v>11853.2561842539</v>
      </c>
      <c r="AJ1609" s="45">
        <v>11011.1405707014</v>
      </c>
      <c r="AK1609" s="46">
        <v>1.04159538229433</v>
      </c>
    </row>
    <row r="1610" spans="1:37" x14ac:dyDescent="0.2">
      <c r="A1610" s="35" t="s">
        <v>5632</v>
      </c>
      <c r="B1610" s="35" t="s">
        <v>11490</v>
      </c>
      <c r="C1610" s="85" t="s">
        <v>941</v>
      </c>
      <c r="D1610" s="85" t="s">
        <v>13395</v>
      </c>
      <c r="E1610" s="85" t="s">
        <v>12900</v>
      </c>
      <c r="F1610" s="85" t="s">
        <v>425</v>
      </c>
      <c r="G1610" s="85" t="s">
        <v>425</v>
      </c>
      <c r="H1610" s="840">
        <v>1.07677362439487</v>
      </c>
      <c r="I1610" s="840">
        <v>1.12125504414336</v>
      </c>
      <c r="J1610" s="86">
        <v>20810.25</v>
      </c>
      <c r="K1610" s="44">
        <v>22407.928317063299</v>
      </c>
      <c r="L1610" s="45">
        <v>21082.883797723502</v>
      </c>
      <c r="M1610" s="46">
        <v>1.0131009381301801</v>
      </c>
      <c r="N1610" s="139">
        <v>23333.597782384299</v>
      </c>
      <c r="O1610" s="45">
        <v>21673.305190085001</v>
      </c>
      <c r="P1610" s="99">
        <v>1.04147260076573</v>
      </c>
      <c r="Q1610" s="86">
        <v>21090.157575677898</v>
      </c>
      <c r="R1610" s="44">
        <v>22709.325411821501</v>
      </c>
      <c r="S1610" s="45">
        <v>21367.551442387401</v>
      </c>
      <c r="T1610" s="140">
        <v>1.01315276406609</v>
      </c>
      <c r="U1610" s="44">
        <v>23647.445563507099</v>
      </c>
      <c r="V1610" s="45">
        <v>21965.784044339602</v>
      </c>
      <c r="W1610" s="99">
        <v>1.0415182516071699</v>
      </c>
      <c r="X1610" s="86">
        <v>21356.3839400736</v>
      </c>
      <c r="Y1610" s="44">
        <v>22995.9909391213</v>
      </c>
      <c r="Z1610" s="45">
        <v>21638.338996120201</v>
      </c>
      <c r="AA1610" s="46">
        <v>1.0132023781197099</v>
      </c>
      <c r="AB1610" s="139">
        <v>23945.953217469701</v>
      </c>
      <c r="AC1610" s="45">
        <v>22244.013031091301</v>
      </c>
      <c r="AD1610" s="99">
        <v>1.0415627052551799</v>
      </c>
      <c r="AE1610" s="142">
        <v>21620.682573361999</v>
      </c>
      <c r="AF1610" s="44">
        <v>23280.580736409898</v>
      </c>
      <c r="AG1610" s="45">
        <v>21906.907470244601</v>
      </c>
      <c r="AH1610" s="140">
        <v>1.01323847644085</v>
      </c>
      <c r="AI1610" s="44">
        <v>24242.299393204499</v>
      </c>
      <c r="AJ1610" s="45">
        <v>22520.003130465298</v>
      </c>
      <c r="AK1610" s="46">
        <v>1.04159538229433</v>
      </c>
    </row>
    <row r="1611" spans="1:37" x14ac:dyDescent="0.2">
      <c r="A1611" s="35" t="s">
        <v>5631</v>
      </c>
      <c r="B1611" s="35" t="s">
        <v>11489</v>
      </c>
      <c r="C1611" s="85" t="s">
        <v>941</v>
      </c>
      <c r="D1611" s="85" t="s">
        <v>13395</v>
      </c>
      <c r="E1611" s="85" t="s">
        <v>12900</v>
      </c>
      <c r="F1611" s="85" t="s">
        <v>425</v>
      </c>
      <c r="G1611" s="85" t="s">
        <v>425</v>
      </c>
      <c r="H1611" s="840">
        <v>1.07677362439487</v>
      </c>
      <c r="I1611" s="840">
        <v>1.12125504414336</v>
      </c>
      <c r="J1611" s="86">
        <v>11964.25</v>
      </c>
      <c r="K1611" s="44">
        <v>12882.788835666301</v>
      </c>
      <c r="L1611" s="45">
        <v>12120.992899024001</v>
      </c>
      <c r="M1611" s="46">
        <v>1.0131009381301801</v>
      </c>
      <c r="N1611" s="139">
        <v>13414.9756618922</v>
      </c>
      <c r="O1611" s="45">
        <v>12460.438563711299</v>
      </c>
      <c r="P1611" s="99">
        <v>1.04147260076573</v>
      </c>
      <c r="Q1611" s="86">
        <v>12133.037039971599</v>
      </c>
      <c r="R1611" s="44">
        <v>13064.5342684474</v>
      </c>
      <c r="S1611" s="45">
        <v>12292.620013563501</v>
      </c>
      <c r="T1611" s="140">
        <v>1.01315276406609</v>
      </c>
      <c r="U1611" s="44">
        <v>13604.2289818464</v>
      </c>
      <c r="V1611" s="45">
        <v>12636.779524556199</v>
      </c>
      <c r="W1611" s="99">
        <v>1.0415182516071699</v>
      </c>
      <c r="X1611" s="86">
        <v>12299.090943696599</v>
      </c>
      <c r="Y1611" s="44">
        <v>13243.3367322063</v>
      </c>
      <c r="Z1611" s="45">
        <v>12461.4681928641</v>
      </c>
      <c r="AA1611" s="46">
        <v>1.0132023781197099</v>
      </c>
      <c r="AB1611" s="139">
        <v>13790.417758997801</v>
      </c>
      <c r="AC1611" s="45">
        <v>12810.2744354962</v>
      </c>
      <c r="AD1611" s="99">
        <v>1.0415627052551799</v>
      </c>
      <c r="AE1611" s="142">
        <v>12459.537564766601</v>
      </c>
      <c r="AF1611" s="44">
        <v>13416.1014218977</v>
      </c>
      <c r="AG1611" s="45">
        <v>12624.482859281599</v>
      </c>
      <c r="AH1611" s="140">
        <v>1.01323847644085</v>
      </c>
      <c r="AI1611" s="44">
        <v>13970.319342188201</v>
      </c>
      <c r="AJ1611" s="45">
        <v>12977.7967929836</v>
      </c>
      <c r="AK1611" s="46">
        <v>1.04159538229433</v>
      </c>
    </row>
    <row r="1612" spans="1:37" x14ac:dyDescent="0.2">
      <c r="A1612" s="35" t="s">
        <v>5630</v>
      </c>
      <c r="B1612" s="35" t="s">
        <v>11488</v>
      </c>
      <c r="C1612" s="85" t="s">
        <v>941</v>
      </c>
      <c r="D1612" s="85" t="s">
        <v>13395</v>
      </c>
      <c r="E1612" s="85" t="s">
        <v>12900</v>
      </c>
      <c r="F1612" s="85" t="s">
        <v>448</v>
      </c>
      <c r="G1612" s="85" t="s">
        <v>448</v>
      </c>
      <c r="H1612" s="840">
        <v>1.0753629298423499</v>
      </c>
      <c r="I1612" s="840">
        <v>1.1446808578852501</v>
      </c>
      <c r="J1612" s="86">
        <v>10995</v>
      </c>
      <c r="K1612" s="44">
        <v>11823.615413616701</v>
      </c>
      <c r="L1612" s="45">
        <v>11124.4514132274</v>
      </c>
      <c r="M1612" s="46">
        <v>1.0117736619579301</v>
      </c>
      <c r="N1612" s="139">
        <v>12585.7660324483</v>
      </c>
      <c r="O1612" s="45">
        <v>11690.231005789799</v>
      </c>
      <c r="P1612" s="99">
        <v>1.0632315603264899</v>
      </c>
      <c r="Q1612" s="86">
        <v>10975.8141567244</v>
      </c>
      <c r="R1612" s="44">
        <v>11802.9836689803</v>
      </c>
      <c r="S1612" s="45">
        <v>11105.6077689261</v>
      </c>
      <c r="T1612" s="140">
        <v>1.0118254199960399</v>
      </c>
      <c r="U1612" s="44">
        <v>12563.804364908299</v>
      </c>
      <c r="V1612" s="45">
        <v>11670.3435351509</v>
      </c>
      <c r="W1612" s="99">
        <v>1.06327816492784</v>
      </c>
      <c r="X1612" s="86">
        <v>10958.1322530344</v>
      </c>
      <c r="Y1612" s="44">
        <v>11783.9692052231</v>
      </c>
      <c r="Z1612" s="45">
        <v>11088.2597343814</v>
      </c>
      <c r="AA1612" s="46">
        <v>1.01187496904967</v>
      </c>
      <c r="AB1612" s="139">
        <v>12543.5642282234</v>
      </c>
      <c r="AC1612" s="45">
        <v>11652.040059335601</v>
      </c>
      <c r="AD1612" s="99">
        <v>1.0633235473234099</v>
      </c>
      <c r="AE1612" s="142">
        <v>10950.4833468325</v>
      </c>
      <c r="AF1612" s="44">
        <v>11775.7438550396</v>
      </c>
      <c r="AG1612" s="45">
        <v>11080.914773839801</v>
      </c>
      <c r="AH1612" s="140">
        <v>1.01191102007795</v>
      </c>
      <c r="AI1612" s="44">
        <v>12534.8086717103</v>
      </c>
      <c r="AJ1612" s="45">
        <v>11644.2721025807</v>
      </c>
      <c r="AK1612" s="46">
        <v>1.0633569070673801</v>
      </c>
    </row>
    <row r="1613" spans="1:37" x14ac:dyDescent="0.2">
      <c r="A1613" s="35" t="s">
        <v>5629</v>
      </c>
      <c r="B1613" s="35" t="s">
        <v>11487</v>
      </c>
      <c r="C1613" s="85" t="s">
        <v>941</v>
      </c>
      <c r="D1613" s="85" t="s">
        <v>13395</v>
      </c>
      <c r="E1613" s="85" t="s">
        <v>12900</v>
      </c>
      <c r="F1613" s="85" t="s">
        <v>448</v>
      </c>
      <c r="G1613" s="85" t="s">
        <v>448</v>
      </c>
      <c r="H1613" s="840">
        <v>1.0753629298423499</v>
      </c>
      <c r="I1613" s="840">
        <v>1.1446808578852501</v>
      </c>
      <c r="J1613" s="86">
        <v>9477.1666666666697</v>
      </c>
      <c r="K1613" s="44">
        <v>10191.3937132709</v>
      </c>
      <c r="L1613" s="45">
        <v>9588.7476233189209</v>
      </c>
      <c r="M1613" s="46">
        <v>1.0117736619579301</v>
      </c>
      <c r="N1613" s="139">
        <v>10848.3312703215</v>
      </c>
      <c r="O1613" s="45">
        <v>10076.422702474199</v>
      </c>
      <c r="P1613" s="99">
        <v>1.0632315603264899</v>
      </c>
      <c r="Q1613" s="86">
        <v>9472.3985720729997</v>
      </c>
      <c r="R1613" s="44">
        <v>10186.2662810989</v>
      </c>
      <c r="S1613" s="45">
        <v>9584.4136635576106</v>
      </c>
      <c r="T1613" s="140">
        <v>1.0118254199960399</v>
      </c>
      <c r="U1613" s="44">
        <v>10842.873323711499</v>
      </c>
      <c r="V1613" s="45">
        <v>10071.7945711789</v>
      </c>
      <c r="W1613" s="99">
        <v>1.06327816492784</v>
      </c>
      <c r="X1613" s="86">
        <v>9469.6998726414204</v>
      </c>
      <c r="Y1613" s="44">
        <v>10183.3641997714</v>
      </c>
      <c r="Z1613" s="45">
        <v>9582.1522655386798</v>
      </c>
      <c r="AA1613" s="46">
        <v>1.01187496904967</v>
      </c>
      <c r="AB1613" s="139">
        <v>10839.784174131</v>
      </c>
      <c r="AC1613" s="45">
        <v>10069.3548606651</v>
      </c>
      <c r="AD1613" s="99">
        <v>1.0633235473234099</v>
      </c>
      <c r="AE1613" s="142">
        <v>9472.6653787900395</v>
      </c>
      <c r="AF1613" s="44">
        <v>10186.553195151901</v>
      </c>
      <c r="AG1613" s="45">
        <v>9585.4944863084693</v>
      </c>
      <c r="AH1613" s="140">
        <v>1.01191102007795</v>
      </c>
      <c r="AI1613" s="44">
        <v>10843.1787322533</v>
      </c>
      <c r="AJ1613" s="45">
        <v>10072.8241588745</v>
      </c>
      <c r="AK1613" s="46">
        <v>1.0633569070673801</v>
      </c>
    </row>
    <row r="1614" spans="1:37" x14ac:dyDescent="0.2">
      <c r="A1614" s="35" t="s">
        <v>5628</v>
      </c>
      <c r="B1614" s="35" t="s">
        <v>11486</v>
      </c>
      <c r="C1614" s="85" t="s">
        <v>941</v>
      </c>
      <c r="D1614" s="85" t="s">
        <v>13395</v>
      </c>
      <c r="E1614" s="85" t="s">
        <v>12900</v>
      </c>
      <c r="F1614" s="85" t="s">
        <v>426</v>
      </c>
      <c r="G1614" s="85" t="s">
        <v>426</v>
      </c>
      <c r="H1614" s="840">
        <v>1.0703698712680201</v>
      </c>
      <c r="I1614" s="840">
        <v>1.11157098086121</v>
      </c>
      <c r="J1614" s="86">
        <v>6655.3333333333303</v>
      </c>
      <c r="K1614" s="44">
        <v>7123.66828324576</v>
      </c>
      <c r="L1614" s="45">
        <v>6702.4255211863301</v>
      </c>
      <c r="M1614" s="46">
        <v>1.00707585713508</v>
      </c>
      <c r="N1614" s="139">
        <v>7397.8754012916097</v>
      </c>
      <c r="O1614" s="45">
        <v>6871.4826074297498</v>
      </c>
      <c r="P1614" s="99">
        <v>1.0324776030396301</v>
      </c>
      <c r="Q1614" s="86">
        <v>6726.8329944832103</v>
      </c>
      <c r="R1614" s="44">
        <v>7200.19936634646</v>
      </c>
      <c r="S1614" s="45">
        <v>6774.7776548115899</v>
      </c>
      <c r="T1614" s="140">
        <v>1.0071273748534699</v>
      </c>
      <c r="U1614" s="44">
        <v>7477.3523497672204</v>
      </c>
      <c r="V1614" s="45">
        <v>6945.6088395394299</v>
      </c>
      <c r="W1614" s="99">
        <v>1.03252285960357</v>
      </c>
      <c r="X1614" s="86">
        <v>6792.3613099983004</v>
      </c>
      <c r="Y1614" s="44">
        <v>7270.3389009887596</v>
      </c>
      <c r="Z1614" s="45">
        <v>6841.1080075980299</v>
      </c>
      <c r="AA1614" s="46">
        <v>1.0071766938440101</v>
      </c>
      <c r="AB1614" s="139">
        <v>7550.1917237185098</v>
      </c>
      <c r="AC1614" s="45">
        <v>7013.5676606562301</v>
      </c>
      <c r="AD1614" s="99">
        <v>1.0325669293140101</v>
      </c>
      <c r="AE1614" s="142">
        <v>6859.94199106207</v>
      </c>
      <c r="AF1614" s="44">
        <v>7342.6752258791903</v>
      </c>
      <c r="AG1614" s="45">
        <v>6909.4198541972501</v>
      </c>
      <c r="AH1614" s="140">
        <v>1.0072125774823799</v>
      </c>
      <c r="AI1614" s="44">
        <v>7625.3124476558296</v>
      </c>
      <c r="AJ1614" s="45">
        <v>7083.5714635271597</v>
      </c>
      <c r="AK1614" s="46">
        <v>1.0325993241278799</v>
      </c>
    </row>
    <row r="1615" spans="1:37" x14ac:dyDescent="0.2">
      <c r="A1615" s="35" t="s">
        <v>5627</v>
      </c>
      <c r="B1615" s="35" t="s">
        <v>11485</v>
      </c>
      <c r="C1615" s="85" t="s">
        <v>941</v>
      </c>
      <c r="D1615" s="85" t="s">
        <v>13395</v>
      </c>
      <c r="E1615" s="85" t="s">
        <v>12900</v>
      </c>
      <c r="F1615" s="85" t="s">
        <v>448</v>
      </c>
      <c r="G1615" s="85" t="s">
        <v>448</v>
      </c>
      <c r="H1615" s="840">
        <v>1.0753629298423499</v>
      </c>
      <c r="I1615" s="840">
        <v>1.1446808578852501</v>
      </c>
      <c r="J1615" s="86">
        <v>12352.833333333299</v>
      </c>
      <c r="K1615" s="44">
        <v>13283.779045187601</v>
      </c>
      <c r="L1615" s="45">
        <v>12498.271417222601</v>
      </c>
      <c r="M1615" s="46">
        <v>1.0117736619579301</v>
      </c>
      <c r="N1615" s="139">
        <v>14140.0518573135</v>
      </c>
      <c r="O1615" s="45">
        <v>13133.9222594531</v>
      </c>
      <c r="P1615" s="99">
        <v>1.0632315603264899</v>
      </c>
      <c r="Q1615" s="86">
        <v>12343.6402007386</v>
      </c>
      <c r="R1615" s="44">
        <v>13273.893091186101</v>
      </c>
      <c r="S1615" s="45">
        <v>12489.6089303923</v>
      </c>
      <c r="T1615" s="140">
        <v>1.0118254199960399</v>
      </c>
      <c r="U1615" s="44">
        <v>14129.528654408299</v>
      </c>
      <c r="V1615" s="45">
        <v>13124.723101170899</v>
      </c>
      <c r="W1615" s="99">
        <v>1.06327816492784</v>
      </c>
      <c r="X1615" s="86">
        <v>12334.190402422801</v>
      </c>
      <c r="Y1615" s="44">
        <v>13263.7311283828</v>
      </c>
      <c r="Z1615" s="45">
        <v>12480.658531704299</v>
      </c>
      <c r="AA1615" s="46">
        <v>1.01187496904967</v>
      </c>
      <c r="AB1615" s="139">
        <v>14118.7116511654</v>
      </c>
      <c r="AC1615" s="45">
        <v>13115.235092066599</v>
      </c>
      <c r="AD1615" s="99">
        <v>1.0633235473234099</v>
      </c>
      <c r="AE1615" s="142">
        <v>12334.903004760199</v>
      </c>
      <c r="AF1615" s="44">
        <v>13264.497434520101</v>
      </c>
      <c r="AG1615" s="45">
        <v>12481.824282109401</v>
      </c>
      <c r="AH1615" s="140">
        <v>1.01191102007795</v>
      </c>
      <c r="AI1615" s="44">
        <v>14119.527353420201</v>
      </c>
      <c r="AJ1615" s="45">
        <v>13116.404308118001</v>
      </c>
      <c r="AK1615" s="46">
        <v>1.0633569070673801</v>
      </c>
    </row>
    <row r="1616" spans="1:37" x14ac:dyDescent="0.2">
      <c r="A1616" s="35" t="s">
        <v>5626</v>
      </c>
      <c r="B1616" s="35" t="s">
        <v>11484</v>
      </c>
      <c r="C1616" s="85" t="s">
        <v>941</v>
      </c>
      <c r="D1616" s="85" t="s">
        <v>13395</v>
      </c>
      <c r="E1616" s="85" t="s">
        <v>12900</v>
      </c>
      <c r="F1616" s="85" t="s">
        <v>425</v>
      </c>
      <c r="G1616" s="85" t="s">
        <v>425</v>
      </c>
      <c r="H1616" s="840">
        <v>1.07677362439487</v>
      </c>
      <c r="I1616" s="840">
        <v>1.12125504414336</v>
      </c>
      <c r="J1616" s="86">
        <v>12396.666666666701</v>
      </c>
      <c r="K1616" s="44">
        <v>13348.4036970817</v>
      </c>
      <c r="L1616" s="45">
        <v>12559.0746296871</v>
      </c>
      <c r="M1616" s="46">
        <v>1.0131009381301801</v>
      </c>
      <c r="N1616" s="139">
        <v>13899.825030563799</v>
      </c>
      <c r="O1616" s="45">
        <v>12910.788674159099</v>
      </c>
      <c r="P1616" s="99">
        <v>1.04147260076573</v>
      </c>
      <c r="Q1616" s="86">
        <v>12565.561229306</v>
      </c>
      <c r="R1616" s="44">
        <v>13530.264907435499</v>
      </c>
      <c r="S1616" s="45">
        <v>12730.833091513099</v>
      </c>
      <c r="T1616" s="140">
        <v>1.01315276406609</v>
      </c>
      <c r="U1616" s="44">
        <v>14089.198910851601</v>
      </c>
      <c r="V1616" s="45">
        <v>13087.2613620096</v>
      </c>
      <c r="W1616" s="99">
        <v>1.0415182516071699</v>
      </c>
      <c r="X1616" s="86">
        <v>12727.585648259001</v>
      </c>
      <c r="Y1616" s="44">
        <v>13704.7285282719</v>
      </c>
      <c r="Z1616" s="45">
        <v>12895.620046538401</v>
      </c>
      <c r="AA1616" s="46">
        <v>1.0132023781197099</v>
      </c>
      <c r="AB1616" s="139">
        <v>14270.869607877001</v>
      </c>
      <c r="AC1616" s="45">
        <v>13256.5785391677</v>
      </c>
      <c r="AD1616" s="99">
        <v>1.0415627052551799</v>
      </c>
      <c r="AE1616" s="142">
        <v>12885.276840876501</v>
      </c>
      <c r="AF1616" s="44">
        <v>13874.526245281801</v>
      </c>
      <c r="AG1616" s="45">
        <v>13055.858274768299</v>
      </c>
      <c r="AH1616" s="140">
        <v>1.01323847644085</v>
      </c>
      <c r="AI1616" s="44">
        <v>14447.6816530163</v>
      </c>
      <c r="AJ1616" s="45">
        <v>13421.244857041</v>
      </c>
      <c r="AK1616" s="46">
        <v>1.04159538229433</v>
      </c>
    </row>
    <row r="1617" spans="1:37" x14ac:dyDescent="0.2">
      <c r="A1617" s="35" t="s">
        <v>5625</v>
      </c>
      <c r="B1617" s="35" t="s">
        <v>11483</v>
      </c>
      <c r="C1617" s="85" t="s">
        <v>941</v>
      </c>
      <c r="D1617" s="85" t="s">
        <v>13395</v>
      </c>
      <c r="E1617" s="85" t="s">
        <v>12900</v>
      </c>
      <c r="F1617" s="85" t="s">
        <v>448</v>
      </c>
      <c r="G1617" s="85" t="s">
        <v>448</v>
      </c>
      <c r="H1617" s="840">
        <v>1.0753629298423499</v>
      </c>
      <c r="I1617" s="840">
        <v>1.1446808578852501</v>
      </c>
      <c r="J1617" s="86">
        <v>9417.75</v>
      </c>
      <c r="K1617" s="44">
        <v>10127.4992325228</v>
      </c>
      <c r="L1617" s="45">
        <v>9528.6314049042503</v>
      </c>
      <c r="M1617" s="46">
        <v>1.0117736619579201</v>
      </c>
      <c r="N1617" s="139">
        <v>10780.318149348799</v>
      </c>
      <c r="O1617" s="45">
        <v>10013.249027264799</v>
      </c>
      <c r="P1617" s="99">
        <v>1.0632315603264899</v>
      </c>
      <c r="Q1617" s="86">
        <v>9398.4881505380708</v>
      </c>
      <c r="R1617" s="44">
        <v>10106.7857536512</v>
      </c>
      <c r="S1617" s="45">
        <v>9509.6292202459408</v>
      </c>
      <c r="T1617" s="140">
        <v>1.0118254199960399</v>
      </c>
      <c r="U1617" s="44">
        <v>10758.2694789823</v>
      </c>
      <c r="V1617" s="45">
        <v>9993.2072338001708</v>
      </c>
      <c r="W1617" s="99">
        <v>1.06327816492784</v>
      </c>
      <c r="X1617" s="86">
        <v>9377.7591114799998</v>
      </c>
      <c r="Y1617" s="44">
        <v>10084.4945134769</v>
      </c>
      <c r="Z1617" s="45">
        <v>9489.11971068407</v>
      </c>
      <c r="AA1617" s="46">
        <v>1.01187496904967</v>
      </c>
      <c r="AB1617" s="139">
        <v>10734.541344770099</v>
      </c>
      <c r="AC1617" s="45">
        <v>9971.5920843633303</v>
      </c>
      <c r="AD1617" s="99">
        <v>1.0633235473234099</v>
      </c>
      <c r="AE1617" s="142">
        <v>9367.6823619643092</v>
      </c>
      <c r="AF1617" s="44">
        <v>10073.6583505945</v>
      </c>
      <c r="AG1617" s="45">
        <v>9479.2610146614898</v>
      </c>
      <c r="AH1617" s="140">
        <v>1.01191102007795</v>
      </c>
      <c r="AI1617" s="44">
        <v>10723.0066824898</v>
      </c>
      <c r="AJ1617" s="45">
        <v>9961.1897428080592</v>
      </c>
      <c r="AK1617" s="46">
        <v>1.0633569070673901</v>
      </c>
    </row>
    <row r="1618" spans="1:37" x14ac:dyDescent="0.2">
      <c r="A1618" s="35" t="s">
        <v>5624</v>
      </c>
      <c r="B1618" s="35" t="s">
        <v>11482</v>
      </c>
      <c r="C1618" s="85" t="s">
        <v>941</v>
      </c>
      <c r="D1618" s="85" t="s">
        <v>13395</v>
      </c>
      <c r="E1618" s="85" t="s">
        <v>12900</v>
      </c>
      <c r="F1618" s="85" t="s">
        <v>425</v>
      </c>
      <c r="G1618" s="85" t="s">
        <v>425</v>
      </c>
      <c r="H1618" s="840">
        <v>1.07677362439487</v>
      </c>
      <c r="I1618" s="840">
        <v>1.12125504414336</v>
      </c>
      <c r="J1618" s="86">
        <v>12840.916666666701</v>
      </c>
      <c r="K1618" s="44">
        <v>13826.7603797191</v>
      </c>
      <c r="L1618" s="45">
        <v>13009.144721451399</v>
      </c>
      <c r="M1618" s="46">
        <v>1.0131009381301801</v>
      </c>
      <c r="N1618" s="139">
        <v>14397.9425839245</v>
      </c>
      <c r="O1618" s="45">
        <v>13373.4628770493</v>
      </c>
      <c r="P1618" s="99">
        <v>1.04147260076573</v>
      </c>
      <c r="Q1618" s="86">
        <v>13012.658318997201</v>
      </c>
      <c r="R1618" s="44">
        <v>14011.6872611587</v>
      </c>
      <c r="S1618" s="45">
        <v>13183.810743739699</v>
      </c>
      <c r="T1618" s="140">
        <v>1.01315276406609</v>
      </c>
      <c r="U1618" s="44">
        <v>14590.5087778897</v>
      </c>
      <c r="V1618" s="45">
        <v>13552.921141163401</v>
      </c>
      <c r="W1618" s="99">
        <v>1.0415182516071699</v>
      </c>
      <c r="X1618" s="86">
        <v>13171.0054081792</v>
      </c>
      <c r="Y1618" s="44">
        <v>14182.1912302896</v>
      </c>
      <c r="Z1618" s="45">
        <v>13344.894001794801</v>
      </c>
      <c r="AA1618" s="46">
        <v>1.0132023781197099</v>
      </c>
      <c r="AB1618" s="139">
        <v>14768.0562503604</v>
      </c>
      <c r="AC1618" s="45">
        <v>13718.428023873799</v>
      </c>
      <c r="AD1618" s="99">
        <v>1.0415627052551799</v>
      </c>
      <c r="AE1618" s="142">
        <v>13330.922543680899</v>
      </c>
      <c r="AF1618" s="44">
        <v>14354.385783886501</v>
      </c>
      <c r="AG1618" s="45">
        <v>13507.4036477103</v>
      </c>
      <c r="AH1618" s="140">
        <v>1.01323847644085</v>
      </c>
      <c r="AI1618" s="44">
        <v>14947.364145186601</v>
      </c>
      <c r="AJ1618" s="45">
        <v>13885.427363221401</v>
      </c>
      <c r="AK1618" s="46">
        <v>1.04159538229433</v>
      </c>
    </row>
    <row r="1619" spans="1:37" x14ac:dyDescent="0.2">
      <c r="A1619" s="35" t="s">
        <v>5623</v>
      </c>
      <c r="B1619" s="35" t="s">
        <v>11481</v>
      </c>
      <c r="C1619" s="85" t="s">
        <v>941</v>
      </c>
      <c r="D1619" s="85" t="s">
        <v>13395</v>
      </c>
      <c r="E1619" s="85" t="s">
        <v>12900</v>
      </c>
      <c r="F1619" s="85" t="s">
        <v>448</v>
      </c>
      <c r="G1619" s="85" t="s">
        <v>448</v>
      </c>
      <c r="H1619" s="840">
        <v>1.0753629298423499</v>
      </c>
      <c r="I1619" s="840">
        <v>1.1446808578852501</v>
      </c>
      <c r="J1619" s="86">
        <v>16343.333333333299</v>
      </c>
      <c r="K1619" s="44">
        <v>17575.014816723498</v>
      </c>
      <c r="L1619" s="45">
        <v>16535.754215265701</v>
      </c>
      <c r="M1619" s="46">
        <v>1.0117736619579301</v>
      </c>
      <c r="N1619" s="139">
        <v>18707.900820704599</v>
      </c>
      <c r="O1619" s="45">
        <v>17376.747800935998</v>
      </c>
      <c r="P1619" s="99">
        <v>1.0632315603264899</v>
      </c>
      <c r="Q1619" s="86">
        <v>16322.761894630299</v>
      </c>
      <c r="R1619" s="44">
        <v>17552.893054128701</v>
      </c>
      <c r="S1619" s="45">
        <v>16515.785409529599</v>
      </c>
      <c r="T1619" s="140">
        <v>1.0118254199960399</v>
      </c>
      <c r="U1619" s="44">
        <v>18684.353088602002</v>
      </c>
      <c r="V1619" s="45">
        <v>17355.636313876501</v>
      </c>
      <c r="W1619" s="99">
        <v>1.06327816492784</v>
      </c>
      <c r="X1619" s="86">
        <v>16303.453323800601</v>
      </c>
      <c r="Y1619" s="44">
        <v>17532.129332830202</v>
      </c>
      <c r="Z1619" s="45">
        <v>16497.056327423401</v>
      </c>
      <c r="AA1619" s="46">
        <v>1.01187496904967</v>
      </c>
      <c r="AB1619" s="139">
        <v>18662.250937180099</v>
      </c>
      <c r="AC1619" s="45">
        <v>17335.845821885199</v>
      </c>
      <c r="AD1619" s="99">
        <v>1.0633235473234099</v>
      </c>
      <c r="AE1619" s="142">
        <v>16300.6976497587</v>
      </c>
      <c r="AF1619" s="44">
        <v>17529.165983118801</v>
      </c>
      <c r="AG1619" s="45">
        <v>16494.855586749502</v>
      </c>
      <c r="AH1619" s="140">
        <v>1.01191102007795</v>
      </c>
      <c r="AI1619" s="44">
        <v>18659.096569853798</v>
      </c>
      <c r="AJ1619" s="45">
        <v>17333.459435887999</v>
      </c>
      <c r="AK1619" s="46">
        <v>1.0633569070673801</v>
      </c>
    </row>
    <row r="1620" spans="1:37" x14ac:dyDescent="0.2">
      <c r="A1620" s="35" t="s">
        <v>5622</v>
      </c>
      <c r="B1620" s="35" t="s">
        <v>11480</v>
      </c>
      <c r="C1620" s="85" t="s">
        <v>941</v>
      </c>
      <c r="D1620" s="85" t="s">
        <v>13395</v>
      </c>
      <c r="E1620" s="85" t="s">
        <v>12900</v>
      </c>
      <c r="F1620" s="85" t="s">
        <v>425</v>
      </c>
      <c r="G1620" s="85" t="s">
        <v>425</v>
      </c>
      <c r="H1620" s="840">
        <v>1.07677362439487</v>
      </c>
      <c r="I1620" s="840">
        <v>1.12125504414336</v>
      </c>
      <c r="J1620" s="86">
        <v>18586.5</v>
      </c>
      <c r="K1620" s="44">
        <v>20013.4529698152</v>
      </c>
      <c r="L1620" s="45">
        <v>18830.0005865565</v>
      </c>
      <c r="M1620" s="46">
        <v>1.0131009381301801</v>
      </c>
      <c r="N1620" s="139">
        <v>20840.2068779705</v>
      </c>
      <c r="O1620" s="45">
        <v>19357.330494132199</v>
      </c>
      <c r="P1620" s="99">
        <v>1.04147260076573</v>
      </c>
      <c r="Q1620" s="86">
        <v>18830.1824499668</v>
      </c>
      <c r="R1620" s="44">
        <v>20275.843804667398</v>
      </c>
      <c r="S1620" s="45">
        <v>19077.851397052698</v>
      </c>
      <c r="T1620" s="140">
        <v>1.01315276406609</v>
      </c>
      <c r="U1620" s="44">
        <v>21113.437054164999</v>
      </c>
      <c r="V1620" s="45">
        <v>19611.978702733399</v>
      </c>
      <c r="W1620" s="99">
        <v>1.0415182516071699</v>
      </c>
      <c r="X1620" s="86">
        <v>19054.751168354</v>
      </c>
      <c r="Y1620" s="44">
        <v>20517.653477490901</v>
      </c>
      <c r="Z1620" s="45">
        <v>19306.3191982557</v>
      </c>
      <c r="AA1620" s="46">
        <v>1.0132023781197099</v>
      </c>
      <c r="AB1620" s="139">
        <v>21365.235862413501</v>
      </c>
      <c r="AC1620" s="45">
        <v>19846.718174875201</v>
      </c>
      <c r="AD1620" s="99">
        <v>1.0415627052551799</v>
      </c>
      <c r="AE1620" s="142">
        <v>19277.072069625101</v>
      </c>
      <c r="AF1620" s="44">
        <v>20757.0427601312</v>
      </c>
      <c r="AG1620" s="45">
        <v>19532.2711340674</v>
      </c>
      <c r="AH1620" s="140">
        <v>1.01323847644085</v>
      </c>
      <c r="AI1620" s="44">
        <v>21614.514294382101</v>
      </c>
      <c r="AJ1620" s="45">
        <v>20078.909251876401</v>
      </c>
      <c r="AK1620" s="46">
        <v>1.04159538229433</v>
      </c>
    </row>
    <row r="1621" spans="1:37" x14ac:dyDescent="0.2">
      <c r="A1621" s="35" t="s">
        <v>5621</v>
      </c>
      <c r="B1621" s="35" t="s">
        <v>11479</v>
      </c>
      <c r="C1621" s="85" t="s">
        <v>941</v>
      </c>
      <c r="D1621" s="85" t="s">
        <v>13395</v>
      </c>
      <c r="E1621" s="85" t="s">
        <v>12900</v>
      </c>
      <c r="F1621" s="85" t="s">
        <v>425</v>
      </c>
      <c r="G1621" s="85" t="s">
        <v>425</v>
      </c>
      <c r="H1621" s="840">
        <v>1.07677362439487</v>
      </c>
      <c r="I1621" s="840">
        <v>1.12125504414336</v>
      </c>
      <c r="J1621" s="86">
        <v>14299.333333333299</v>
      </c>
      <c r="K1621" s="44">
        <v>15397.1449797637</v>
      </c>
      <c r="L1621" s="45">
        <v>14486.6680146361</v>
      </c>
      <c r="M1621" s="46">
        <v>1.0131009381301801</v>
      </c>
      <c r="N1621" s="139">
        <v>16033.199627887299</v>
      </c>
      <c r="O1621" s="45">
        <v>14892.3638758827</v>
      </c>
      <c r="P1621" s="99">
        <v>1.04147260076573</v>
      </c>
      <c r="Q1621" s="86">
        <v>14493.306114152199</v>
      </c>
      <c r="R1621" s="44">
        <v>15606.009753999901</v>
      </c>
      <c r="S1621" s="45">
        <v>14683.933150009199</v>
      </c>
      <c r="T1621" s="140">
        <v>1.01315276406609</v>
      </c>
      <c r="U1621" s="44">
        <v>16250.692586806899</v>
      </c>
      <c r="V1621" s="45">
        <v>15095.042844019201</v>
      </c>
      <c r="W1621" s="99">
        <v>1.0415182516071699</v>
      </c>
      <c r="X1621" s="86">
        <v>14675.0219372843</v>
      </c>
      <c r="Y1621" s="44">
        <v>15801.6765594838</v>
      </c>
      <c r="Z1621" s="45">
        <v>14868.767125815401</v>
      </c>
      <c r="AA1621" s="46">
        <v>1.0132023781197099</v>
      </c>
      <c r="AB1621" s="139">
        <v>16454.442370094399</v>
      </c>
      <c r="AC1621" s="45">
        <v>15284.9555486769</v>
      </c>
      <c r="AD1621" s="99">
        <v>1.0415627052551799</v>
      </c>
      <c r="AE1621" s="142">
        <v>14853.776031043901</v>
      </c>
      <c r="AF1621" s="44">
        <v>15994.1542528967</v>
      </c>
      <c r="AG1621" s="45">
        <v>15050.4173950886</v>
      </c>
      <c r="AH1621" s="140">
        <v>1.01323847644085</v>
      </c>
      <c r="AI1621" s="44">
        <v>16654.8712993837</v>
      </c>
      <c r="AJ1621" s="45">
        <v>15471.624523569501</v>
      </c>
      <c r="AK1621" s="46">
        <v>1.04159538229433</v>
      </c>
    </row>
    <row r="1622" spans="1:37" x14ac:dyDescent="0.2">
      <c r="A1622" s="35" t="s">
        <v>5620</v>
      </c>
      <c r="B1622" s="35" t="s">
        <v>11426</v>
      </c>
      <c r="C1622" s="85" t="s">
        <v>941</v>
      </c>
      <c r="D1622" s="85" t="s">
        <v>13395</v>
      </c>
      <c r="E1622" s="85" t="s">
        <v>12900</v>
      </c>
      <c r="F1622" s="85" t="s">
        <v>448</v>
      </c>
      <c r="G1622" s="85" t="s">
        <v>448</v>
      </c>
      <c r="H1622" s="840">
        <v>1.0753629298423499</v>
      </c>
      <c r="I1622" s="840">
        <v>1.1446808578852501</v>
      </c>
      <c r="J1622" s="86">
        <v>6438.25</v>
      </c>
      <c r="K1622" s="44">
        <v>6923.4553830575296</v>
      </c>
      <c r="L1622" s="45">
        <v>6514.0517791006096</v>
      </c>
      <c r="M1622" s="46">
        <v>1.0117736619579301</v>
      </c>
      <c r="N1622" s="139">
        <v>7369.7415332797</v>
      </c>
      <c r="O1622" s="45">
        <v>6845.35059327204</v>
      </c>
      <c r="P1622" s="99">
        <v>1.0632315603264899</v>
      </c>
      <c r="Q1622" s="86">
        <v>6422.5373269122601</v>
      </c>
      <c r="R1622" s="44">
        <v>6906.5585568902297</v>
      </c>
      <c r="S1622" s="45">
        <v>6498.4865282432102</v>
      </c>
      <c r="T1622" s="140">
        <v>1.0118254199960399</v>
      </c>
      <c r="U1622" s="44">
        <v>7351.75553716995</v>
      </c>
      <c r="V1622" s="45">
        <v>6828.9437031398202</v>
      </c>
      <c r="W1622" s="99">
        <v>1.06327816492784</v>
      </c>
      <c r="X1622" s="86">
        <v>6407.6867248746703</v>
      </c>
      <c r="Y1622" s="44">
        <v>6890.5887699731802</v>
      </c>
      <c r="Z1622" s="45">
        <v>6483.7778064125296</v>
      </c>
      <c r="AA1622" s="46">
        <v>1.01187496904967</v>
      </c>
      <c r="AB1622" s="139">
        <v>7334.7563372894601</v>
      </c>
      <c r="AC1622" s="45">
        <v>6813.4441784308501</v>
      </c>
      <c r="AD1622" s="99">
        <v>1.0633235473234099</v>
      </c>
      <c r="AE1622" s="142">
        <v>6398.3722919858001</v>
      </c>
      <c r="AF1622" s="44">
        <v>6880.5723741319798</v>
      </c>
      <c r="AG1622" s="45">
        <v>6474.5834328218198</v>
      </c>
      <c r="AH1622" s="140">
        <v>1.01191102007795</v>
      </c>
      <c r="AI1622" s="44">
        <v>7324.0942842595095</v>
      </c>
      <c r="AJ1622" s="45">
        <v>6803.7533706716704</v>
      </c>
      <c r="AK1622" s="46">
        <v>1.0633569070673801</v>
      </c>
    </row>
    <row r="1623" spans="1:37" x14ac:dyDescent="0.2">
      <c r="A1623" s="35" t="s">
        <v>5619</v>
      </c>
      <c r="B1623" s="35" t="s">
        <v>11478</v>
      </c>
      <c r="C1623" s="85" t="s">
        <v>941</v>
      </c>
      <c r="D1623" s="85" t="s">
        <v>13395</v>
      </c>
      <c r="E1623" s="85" t="s">
        <v>12900</v>
      </c>
      <c r="F1623" s="85" t="s">
        <v>448</v>
      </c>
      <c r="G1623" s="85" t="s">
        <v>448</v>
      </c>
      <c r="H1623" s="840">
        <v>1.0753629298423499</v>
      </c>
      <c r="I1623" s="840">
        <v>1.1446808578852501</v>
      </c>
      <c r="J1623" s="86">
        <v>13257.166666666701</v>
      </c>
      <c r="K1623" s="44">
        <v>14256.265588075001</v>
      </c>
      <c r="L1623" s="45">
        <v>13413.2520655199</v>
      </c>
      <c r="M1623" s="46">
        <v>1.0117736619579301</v>
      </c>
      <c r="N1623" s="139">
        <v>15175.2249131277</v>
      </c>
      <c r="O1623" s="45">
        <v>14095.4380005084</v>
      </c>
      <c r="P1623" s="99">
        <v>1.0632315603264899</v>
      </c>
      <c r="Q1623" s="86">
        <v>13237.8735391706</v>
      </c>
      <c r="R1623" s="44">
        <v>14235.518473964999</v>
      </c>
      <c r="S1623" s="45">
        <v>13394.4169536257</v>
      </c>
      <c r="T1623" s="140">
        <v>1.0118254199960399</v>
      </c>
      <c r="U1623" s="44">
        <v>15153.140439394199</v>
      </c>
      <c r="V1623" s="45">
        <v>14075.541884276099</v>
      </c>
      <c r="W1623" s="99">
        <v>1.06327816492784</v>
      </c>
      <c r="X1623" s="86">
        <v>13222.337318533</v>
      </c>
      <c r="Y1623" s="44">
        <v>14218.8113982215</v>
      </c>
      <c r="Z1623" s="45">
        <v>13379.3521649549</v>
      </c>
      <c r="AA1623" s="46">
        <v>1.01187496904967</v>
      </c>
      <c r="AB1623" s="139">
        <v>15135.356425026501</v>
      </c>
      <c r="AC1623" s="45">
        <v>14059.6226214492</v>
      </c>
      <c r="AD1623" s="99">
        <v>1.0633235473234099</v>
      </c>
      <c r="AE1623" s="142">
        <v>13220.466425948</v>
      </c>
      <c r="AF1623" s="44">
        <v>14216.799509689899</v>
      </c>
      <c r="AG1623" s="45">
        <v>13377.9356669873</v>
      </c>
      <c r="AH1623" s="140">
        <v>1.01191102007795</v>
      </c>
      <c r="AI1623" s="44">
        <v>15133.2148500972</v>
      </c>
      <c r="AJ1623" s="45">
        <v>14058.0742886842</v>
      </c>
      <c r="AK1623" s="46">
        <v>1.0633569070673801</v>
      </c>
    </row>
    <row r="1624" spans="1:37" x14ac:dyDescent="0.2">
      <c r="A1624" s="35" t="s">
        <v>5618</v>
      </c>
      <c r="B1624" s="35" t="s">
        <v>11477</v>
      </c>
      <c r="C1624" s="85" t="s">
        <v>941</v>
      </c>
      <c r="D1624" s="85" t="s">
        <v>13395</v>
      </c>
      <c r="E1624" s="85" t="s">
        <v>12900</v>
      </c>
      <c r="F1624" s="85" t="s">
        <v>426</v>
      </c>
      <c r="G1624" s="85" t="s">
        <v>426</v>
      </c>
      <c r="H1624" s="840">
        <v>1.0703698712680201</v>
      </c>
      <c r="I1624" s="840">
        <v>1.11157098086121</v>
      </c>
      <c r="J1624" s="86">
        <v>22625.166666666701</v>
      </c>
      <c r="K1624" s="44">
        <v>24217.296732417501</v>
      </c>
      <c r="L1624" s="45">
        <v>22785.259113657401</v>
      </c>
      <c r="M1624" s="46">
        <v>1.00707585713508</v>
      </c>
      <c r="N1624" s="139">
        <v>25149.478703814901</v>
      </c>
      <c r="O1624" s="45">
        <v>23359.977848372098</v>
      </c>
      <c r="P1624" s="99">
        <v>1.0324776030396301</v>
      </c>
      <c r="Q1624" s="86">
        <v>22809.340301357701</v>
      </c>
      <c r="R1624" s="44">
        <v>24414.430642072701</v>
      </c>
      <c r="S1624" s="45">
        <v>22971.911019845898</v>
      </c>
      <c r="T1624" s="140">
        <v>1.0071273748534699</v>
      </c>
      <c r="U1624" s="44">
        <v>25354.200771577202</v>
      </c>
      <c r="V1624" s="45">
        <v>23551.165273628802</v>
      </c>
      <c r="W1624" s="99">
        <v>1.03252285960357</v>
      </c>
      <c r="X1624" s="86">
        <v>22982.438371911499</v>
      </c>
      <c r="Y1624" s="44">
        <v>24599.709601568102</v>
      </c>
      <c r="Z1624" s="45">
        <v>23147.376295895501</v>
      </c>
      <c r="AA1624" s="46">
        <v>1.0071766938440101</v>
      </c>
      <c r="AB1624" s="139">
        <v>25546.611563647901</v>
      </c>
      <c r="AC1624" s="45">
        <v>23730.905817833202</v>
      </c>
      <c r="AD1624" s="99">
        <v>1.0325669293140101</v>
      </c>
      <c r="AE1624" s="142">
        <v>23157.125789211099</v>
      </c>
      <c r="AF1624" s="44">
        <v>24786.689749935202</v>
      </c>
      <c r="AG1624" s="45">
        <v>23324.148353235101</v>
      </c>
      <c r="AH1624" s="140">
        <v>1.0072125774823799</v>
      </c>
      <c r="AI1624" s="44">
        <v>25740.7890274397</v>
      </c>
      <c r="AJ1624" s="45">
        <v>23912.032438683698</v>
      </c>
      <c r="AK1624" s="46">
        <v>1.0325993241278799</v>
      </c>
    </row>
    <row r="1625" spans="1:37" x14ac:dyDescent="0.2">
      <c r="A1625" s="35" t="s">
        <v>5617</v>
      </c>
      <c r="B1625" s="35" t="s">
        <v>11035</v>
      </c>
      <c r="C1625" s="85" t="s">
        <v>941</v>
      </c>
      <c r="D1625" s="85" t="s">
        <v>13395</v>
      </c>
      <c r="E1625" s="85" t="s">
        <v>12900</v>
      </c>
      <c r="F1625" s="85" t="s">
        <v>426</v>
      </c>
      <c r="G1625" s="85" t="s">
        <v>426</v>
      </c>
      <c r="H1625" s="840">
        <v>1.0703698712680201</v>
      </c>
      <c r="I1625" s="840">
        <v>1.11157098086121</v>
      </c>
      <c r="J1625" s="86">
        <v>22584.75</v>
      </c>
      <c r="K1625" s="44">
        <v>24174.0359501204</v>
      </c>
      <c r="L1625" s="45">
        <v>22744.556464431502</v>
      </c>
      <c r="M1625" s="46">
        <v>1.00707585713508</v>
      </c>
      <c r="N1625" s="139">
        <v>25104.5527100051</v>
      </c>
      <c r="O1625" s="45">
        <v>23318.248545249298</v>
      </c>
      <c r="P1625" s="99">
        <v>1.0324776030396301</v>
      </c>
      <c r="Q1625" s="86">
        <v>22760.002541553</v>
      </c>
      <c r="R1625" s="44">
        <v>24361.620990461801</v>
      </c>
      <c r="S1625" s="45">
        <v>22922.221611332599</v>
      </c>
      <c r="T1625" s="140">
        <v>1.0071273748534699</v>
      </c>
      <c r="U1625" s="44">
        <v>25299.358349517501</v>
      </c>
      <c r="V1625" s="45">
        <v>23500.222908788699</v>
      </c>
      <c r="W1625" s="99">
        <v>1.03252285960357</v>
      </c>
      <c r="X1625" s="86">
        <v>22925.4332827199</v>
      </c>
      <c r="Y1625" s="44">
        <v>24538.693071588499</v>
      </c>
      <c r="Z1625" s="45">
        <v>23089.9620986312</v>
      </c>
      <c r="AA1625" s="46">
        <v>1.0071766938440101</v>
      </c>
      <c r="AB1625" s="139">
        <v>25483.246360741101</v>
      </c>
      <c r="AC1625" s="45">
        <v>23672.044247931299</v>
      </c>
      <c r="AD1625" s="99">
        <v>1.0325669293140101</v>
      </c>
      <c r="AE1625" s="142">
        <v>23094.0507801247</v>
      </c>
      <c r="AF1625" s="44">
        <v>24719.176160579202</v>
      </c>
      <c r="AG1625" s="45">
        <v>23260.6184107585</v>
      </c>
      <c r="AH1625" s="140">
        <v>1.0072125774823799</v>
      </c>
      <c r="AI1625" s="44">
        <v>25670.676677721702</v>
      </c>
      <c r="AJ1625" s="45">
        <v>23846.901226931801</v>
      </c>
      <c r="AK1625" s="46">
        <v>1.0325993241278799</v>
      </c>
    </row>
    <row r="1626" spans="1:37" x14ac:dyDescent="0.2">
      <c r="A1626" s="35" t="s">
        <v>5616</v>
      </c>
      <c r="B1626" s="35" t="s">
        <v>12984</v>
      </c>
      <c r="C1626" s="85" t="s">
        <v>941</v>
      </c>
      <c r="D1626" s="85" t="s">
        <v>13395</v>
      </c>
      <c r="E1626" s="85" t="s">
        <v>12900</v>
      </c>
      <c r="F1626" s="85" t="s">
        <v>425</v>
      </c>
      <c r="G1626" s="85" t="s">
        <v>425</v>
      </c>
      <c r="H1626" s="840">
        <v>1.07677362439487</v>
      </c>
      <c r="I1626" s="840">
        <v>1.12125504414336</v>
      </c>
      <c r="J1626" s="86">
        <v>19574.666666666701</v>
      </c>
      <c r="K1626" s="44">
        <v>21077.484772987998</v>
      </c>
      <c r="L1626" s="45">
        <v>19831.113163585502</v>
      </c>
      <c r="M1626" s="46">
        <v>1.0131009381301801</v>
      </c>
      <c r="N1626" s="139">
        <v>21948.193737424899</v>
      </c>
      <c r="O1626" s="45">
        <v>20386.4790024555</v>
      </c>
      <c r="P1626" s="99">
        <v>1.04147260076573</v>
      </c>
      <c r="Q1626" s="86">
        <v>19827.152728635701</v>
      </c>
      <c r="R1626" s="44">
        <v>21349.355105043702</v>
      </c>
      <c r="S1626" s="45">
        <v>20087.934590577799</v>
      </c>
      <c r="T1626" s="140">
        <v>1.01315276406609</v>
      </c>
      <c r="U1626" s="44">
        <v>22231.295007983601</v>
      </c>
      <c r="V1626" s="45">
        <v>20650.341444276899</v>
      </c>
      <c r="W1626" s="99">
        <v>1.0415182516071699</v>
      </c>
      <c r="X1626" s="86">
        <v>20072.612300914599</v>
      </c>
      <c r="Y1626" s="44">
        <v>21613.659498328801</v>
      </c>
      <c r="Z1626" s="45">
        <v>20337.618518361702</v>
      </c>
      <c r="AA1626" s="46">
        <v>1.0132023781197099</v>
      </c>
      <c r="AB1626" s="139">
        <v>22506.517791534599</v>
      </c>
      <c r="AC1626" s="45">
        <v>20906.884369679101</v>
      </c>
      <c r="AD1626" s="99">
        <v>1.0415627052551799</v>
      </c>
      <c r="AE1626" s="142">
        <v>20313.668834089502</v>
      </c>
      <c r="AF1626" s="44">
        <v>21873.222815239598</v>
      </c>
      <c r="AG1626" s="45">
        <v>20582.590860376898</v>
      </c>
      <c r="AH1626" s="140">
        <v>1.01323847644085</v>
      </c>
      <c r="AI1626" s="44">
        <v>22776.803645280601</v>
      </c>
      <c r="AJ1626" s="45">
        <v>21158.623655043899</v>
      </c>
      <c r="AK1626" s="46">
        <v>1.04159538229433</v>
      </c>
    </row>
    <row r="1627" spans="1:37" x14ac:dyDescent="0.2">
      <c r="A1627" s="35" t="s">
        <v>5615</v>
      </c>
      <c r="B1627" s="35" t="s">
        <v>11476</v>
      </c>
      <c r="C1627" s="85" t="s">
        <v>941</v>
      </c>
      <c r="D1627" s="85" t="s">
        <v>13395</v>
      </c>
      <c r="E1627" s="85" t="s">
        <v>12900</v>
      </c>
      <c r="F1627" s="85" t="s">
        <v>426</v>
      </c>
      <c r="G1627" s="85" t="s">
        <v>426</v>
      </c>
      <c r="H1627" s="840">
        <v>1.0703698712680201</v>
      </c>
      <c r="I1627" s="840">
        <v>1.11157098086121</v>
      </c>
      <c r="J1627" s="86">
        <v>6115.1666666666697</v>
      </c>
      <c r="K1627" s="44">
        <v>6545.4901577824903</v>
      </c>
      <c r="L1627" s="45">
        <v>6158.4367123572001</v>
      </c>
      <c r="M1627" s="46">
        <v>1.00707585713508</v>
      </c>
      <c r="N1627" s="139">
        <v>6797.4418097964099</v>
      </c>
      <c r="O1627" s="45">
        <v>6313.7726221878402</v>
      </c>
      <c r="P1627" s="99">
        <v>1.0324776030396301</v>
      </c>
      <c r="Q1627" s="86">
        <v>6184.6995456762397</v>
      </c>
      <c r="R1627" s="44">
        <v>6619.9160565368502</v>
      </c>
      <c r="S1627" s="45">
        <v>6228.7802176943696</v>
      </c>
      <c r="T1627" s="140">
        <v>1.0071273748534699</v>
      </c>
      <c r="U1627" s="44">
        <v>6874.7325403191799</v>
      </c>
      <c r="V1627" s="45">
        <v>6385.8436606905098</v>
      </c>
      <c r="W1627" s="99">
        <v>1.03252285960357</v>
      </c>
      <c r="X1627" s="86">
        <v>6248.3743561236797</v>
      </c>
      <c r="Y1627" s="44">
        <v>6688.0716551984897</v>
      </c>
      <c r="Z1627" s="45">
        <v>6293.2170259003196</v>
      </c>
      <c r="AA1627" s="46">
        <v>1.0071766938440101</v>
      </c>
      <c r="AB1627" s="139">
        <v>6945.5116118243895</v>
      </c>
      <c r="AC1627" s="45">
        <v>6451.8647221070296</v>
      </c>
      <c r="AD1627" s="99">
        <v>1.0325669293140101</v>
      </c>
      <c r="AE1627" s="142">
        <v>6312.1744251153696</v>
      </c>
      <c r="AF1627" s="44">
        <v>6756.3613268320296</v>
      </c>
      <c r="AG1627" s="45">
        <v>6357.7014722388303</v>
      </c>
      <c r="AH1627" s="140">
        <v>1.0072125774823799</v>
      </c>
      <c r="AI1627" s="44">
        <v>7016.4299170925096</v>
      </c>
      <c r="AJ1627" s="45">
        <v>6517.9470451514298</v>
      </c>
      <c r="AK1627" s="46">
        <v>1.0325993241278799</v>
      </c>
    </row>
    <row r="1628" spans="1:37" x14ac:dyDescent="0.2">
      <c r="A1628" s="35" t="s">
        <v>5614</v>
      </c>
      <c r="B1628" s="35" t="s">
        <v>11475</v>
      </c>
      <c r="C1628" s="85" t="s">
        <v>941</v>
      </c>
      <c r="D1628" s="85" t="s">
        <v>13395</v>
      </c>
      <c r="E1628" s="85" t="s">
        <v>12900</v>
      </c>
      <c r="F1628" s="85" t="s">
        <v>448</v>
      </c>
      <c r="G1628" s="85" t="s">
        <v>448</v>
      </c>
      <c r="H1628" s="840">
        <v>1.0753629298423499</v>
      </c>
      <c r="I1628" s="840">
        <v>1.1446808578852501</v>
      </c>
      <c r="J1628" s="86">
        <v>7627.4166666666697</v>
      </c>
      <c r="K1628" s="44">
        <v>8202.2411337950598</v>
      </c>
      <c r="L1628" s="45">
        <v>7717.2192921122496</v>
      </c>
      <c r="M1628" s="46">
        <v>1.0117736619579301</v>
      </c>
      <c r="N1628" s="139">
        <v>8730.9578534482407</v>
      </c>
      <c r="O1628" s="45">
        <v>8109.7101237602901</v>
      </c>
      <c r="P1628" s="99">
        <v>1.0632315603264899</v>
      </c>
      <c r="Q1628" s="86">
        <v>7612.6752952157303</v>
      </c>
      <c r="R1628" s="44">
        <v>8186.3888094016802</v>
      </c>
      <c r="S1628" s="45">
        <v>7702.6983778751001</v>
      </c>
      <c r="T1628" s="140">
        <v>1.0118254199960399</v>
      </c>
      <c r="U1628" s="44">
        <v>8714.0836877293696</v>
      </c>
      <c r="V1628" s="45">
        <v>8094.3914180884803</v>
      </c>
      <c r="W1628" s="99">
        <v>1.06327816492784</v>
      </c>
      <c r="X1628" s="86">
        <v>7599.0856164850702</v>
      </c>
      <c r="Y1628" s="44">
        <v>8171.7749726662596</v>
      </c>
      <c r="Z1628" s="45">
        <v>7689.3245229865997</v>
      </c>
      <c r="AA1628" s="46">
        <v>1.01187496904967</v>
      </c>
      <c r="AB1628" s="139">
        <v>8698.5278426215791</v>
      </c>
      <c r="AC1628" s="45">
        <v>8080.28667413519</v>
      </c>
      <c r="AD1628" s="99">
        <v>1.0633235473234099</v>
      </c>
      <c r="AE1628" s="142">
        <v>7591.8281060815398</v>
      </c>
      <c r="AF1628" s="44">
        <v>8163.9705150153604</v>
      </c>
      <c r="AG1628" s="45">
        <v>7682.2545230813903</v>
      </c>
      <c r="AH1628" s="140">
        <v>1.01191102007795</v>
      </c>
      <c r="AI1628" s="44">
        <v>8690.2203093867502</v>
      </c>
      <c r="AJ1628" s="45">
        <v>8072.8228538701096</v>
      </c>
      <c r="AK1628" s="46">
        <v>1.0633569070673901</v>
      </c>
    </row>
    <row r="1629" spans="1:37" x14ac:dyDescent="0.2">
      <c r="A1629" s="35" t="s">
        <v>5613</v>
      </c>
      <c r="B1629" s="35" t="s">
        <v>11474</v>
      </c>
      <c r="C1629" s="85" t="s">
        <v>941</v>
      </c>
      <c r="D1629" s="85" t="s">
        <v>13395</v>
      </c>
      <c r="E1629" s="85" t="s">
        <v>12900</v>
      </c>
      <c r="F1629" s="85" t="s">
        <v>448</v>
      </c>
      <c r="G1629" s="85" t="s">
        <v>448</v>
      </c>
      <c r="H1629" s="840">
        <v>1.0753629298423499</v>
      </c>
      <c r="I1629" s="840">
        <v>1.1446808578852501</v>
      </c>
      <c r="J1629" s="86">
        <v>9813.9166666666697</v>
      </c>
      <c r="K1629" s="44">
        <v>10553.522179895401</v>
      </c>
      <c r="L1629" s="45">
        <v>9929.4624039832506</v>
      </c>
      <c r="M1629" s="46">
        <v>1.0117736619579301</v>
      </c>
      <c r="N1629" s="139">
        <v>11233.802549214301</v>
      </c>
      <c r="O1629" s="45">
        <v>10434.465930414201</v>
      </c>
      <c r="P1629" s="99">
        <v>1.0632315603264899</v>
      </c>
      <c r="Q1629" s="86">
        <v>9804.7345992574992</v>
      </c>
      <c r="R1629" s="44">
        <v>10543.6481249842</v>
      </c>
      <c r="S1629" s="45">
        <v>9920.6797038433797</v>
      </c>
      <c r="T1629" s="140">
        <v>1.0118254199960399</v>
      </c>
      <c r="U1629" s="44">
        <v>11223.292012415201</v>
      </c>
      <c r="V1629" s="45">
        <v>10425.160212303001</v>
      </c>
      <c r="W1629" s="99">
        <v>1.06327816492784</v>
      </c>
      <c r="X1629" s="86">
        <v>9795.6721281201098</v>
      </c>
      <c r="Y1629" s="44">
        <v>10533.9026794703</v>
      </c>
      <c r="Z1629" s="45">
        <v>9911.99543146223</v>
      </c>
      <c r="AA1629" s="46">
        <v>1.01187496904967</v>
      </c>
      <c r="AB1629" s="139">
        <v>11212.918375179101</v>
      </c>
      <c r="AC1629" s="45">
        <v>10415.9688356897</v>
      </c>
      <c r="AD1629" s="99">
        <v>1.0633235473234099</v>
      </c>
      <c r="AE1629" s="142">
        <v>9795.2014140891097</v>
      </c>
      <c r="AF1629" s="44">
        <v>10533.3964910508</v>
      </c>
      <c r="AG1629" s="45">
        <v>9911.8722547998495</v>
      </c>
      <c r="AH1629" s="140">
        <v>1.01191102007795</v>
      </c>
      <c r="AI1629" s="44">
        <v>11212.3795578383</v>
      </c>
      <c r="AJ1629" s="45">
        <v>10415.7950797879</v>
      </c>
      <c r="AK1629" s="46">
        <v>1.0633569070673801</v>
      </c>
    </row>
    <row r="1630" spans="1:37" x14ac:dyDescent="0.2">
      <c r="A1630" s="35" t="s">
        <v>5612</v>
      </c>
      <c r="B1630" s="35" t="s">
        <v>11473</v>
      </c>
      <c r="C1630" s="85" t="s">
        <v>941</v>
      </c>
      <c r="D1630" s="85" t="s">
        <v>13395</v>
      </c>
      <c r="E1630" s="85" t="s">
        <v>12900</v>
      </c>
      <c r="F1630" s="85" t="s">
        <v>425</v>
      </c>
      <c r="G1630" s="85" t="s">
        <v>425</v>
      </c>
      <c r="H1630" s="840">
        <v>1.07677362439487</v>
      </c>
      <c r="I1630" s="840">
        <v>1.12125504414336</v>
      </c>
      <c r="J1630" s="86">
        <v>13511.416666666701</v>
      </c>
      <c r="K1630" s="44">
        <v>14548.7370948759</v>
      </c>
      <c r="L1630" s="45">
        <v>13688.428900467699</v>
      </c>
      <c r="M1630" s="46">
        <v>1.0131009381301801</v>
      </c>
      <c r="N1630" s="139">
        <v>15149.7440910226</v>
      </c>
      <c r="O1630" s="45">
        <v>14071.770255862701</v>
      </c>
      <c r="P1630" s="99">
        <v>1.04147260076573</v>
      </c>
      <c r="Q1630" s="86">
        <v>13687.4456046098</v>
      </c>
      <c r="R1630" s="44">
        <v>14738.280412383299</v>
      </c>
      <c r="S1630" s="45">
        <v>13867.473347314701</v>
      </c>
      <c r="T1630" s="140">
        <v>1.01315276406609</v>
      </c>
      <c r="U1630" s="44">
        <v>15347.117425606601</v>
      </c>
      <c r="V1630" s="45">
        <v>14255.7244150814</v>
      </c>
      <c r="W1630" s="99">
        <v>1.0415182516071699</v>
      </c>
      <c r="X1630" s="86">
        <v>13855.1057628956</v>
      </c>
      <c r="Y1630" s="44">
        <v>14918.8124486873</v>
      </c>
      <c r="Z1630" s="45">
        <v>14038.026108066</v>
      </c>
      <c r="AA1630" s="46">
        <v>1.0132023781197099</v>
      </c>
      <c r="AB1630" s="139">
        <v>15535.107223786399</v>
      </c>
      <c r="AC1630" s="45">
        <v>14430.9614399982</v>
      </c>
      <c r="AD1630" s="99">
        <v>1.0415627052551799</v>
      </c>
      <c r="AE1630" s="142">
        <v>14019.2457591032</v>
      </c>
      <c r="AF1630" s="44">
        <v>15095.554067311899</v>
      </c>
      <c r="AG1630" s="45">
        <v>14204.8392138036</v>
      </c>
      <c r="AH1630" s="140">
        <v>1.01323847644085</v>
      </c>
      <c r="AI1630" s="44">
        <v>15719.1500224798</v>
      </c>
      <c r="AJ1630" s="45">
        <v>14602.3816459312</v>
      </c>
      <c r="AK1630" s="46">
        <v>1.04159538229433</v>
      </c>
    </row>
    <row r="1631" spans="1:37" x14ac:dyDescent="0.2">
      <c r="A1631" s="35" t="s">
        <v>5611</v>
      </c>
      <c r="B1631" s="35" t="s">
        <v>12985</v>
      </c>
      <c r="C1631" s="85" t="s">
        <v>941</v>
      </c>
      <c r="D1631" s="85" t="s">
        <v>13395</v>
      </c>
      <c r="E1631" s="85" t="s">
        <v>12900</v>
      </c>
      <c r="F1631" s="85" t="s">
        <v>448</v>
      </c>
      <c r="G1631" s="85" t="s">
        <v>448</v>
      </c>
      <c r="H1631" s="840">
        <v>1.0753629298423499</v>
      </c>
      <c r="I1631" s="840">
        <v>1.1446808578852501</v>
      </c>
      <c r="J1631" s="86">
        <v>16445.833333333299</v>
      </c>
      <c r="K1631" s="44">
        <v>17685.2395170323</v>
      </c>
      <c r="L1631" s="45">
        <v>16639.461015616402</v>
      </c>
      <c r="M1631" s="46">
        <v>1.0117736619579301</v>
      </c>
      <c r="N1631" s="139">
        <v>18825.230608637801</v>
      </c>
      <c r="O1631" s="45">
        <v>17485.729035869401</v>
      </c>
      <c r="P1631" s="99">
        <v>1.0632315603264899</v>
      </c>
      <c r="Q1631" s="86">
        <v>16393.253221742201</v>
      </c>
      <c r="R1631" s="44">
        <v>17628.696814180301</v>
      </c>
      <c r="S1631" s="45">
        <v>16587.110326190701</v>
      </c>
      <c r="T1631" s="140">
        <v>1.0118254199960399</v>
      </c>
      <c r="U1631" s="44">
        <v>18765.043161394002</v>
      </c>
      <c r="V1631" s="45">
        <v>17430.588202811399</v>
      </c>
      <c r="W1631" s="99">
        <v>1.06327816492784</v>
      </c>
      <c r="X1631" s="86">
        <v>16340.4630076676</v>
      </c>
      <c r="Y1631" s="44">
        <v>17571.928174906101</v>
      </c>
      <c r="Z1631" s="45">
        <v>16534.505500140898</v>
      </c>
      <c r="AA1631" s="46">
        <v>1.01187496904967</v>
      </c>
      <c r="AB1631" s="139">
        <v>18704.615213859201</v>
      </c>
      <c r="AC1631" s="45">
        <v>17375.1990902201</v>
      </c>
      <c r="AD1631" s="99">
        <v>1.0633235473234099</v>
      </c>
      <c r="AE1631" s="142">
        <v>16304.2386623448</v>
      </c>
      <c r="AF1631" s="44">
        <v>17532.9738567881</v>
      </c>
      <c r="AG1631" s="45">
        <v>16498.4387764077</v>
      </c>
      <c r="AH1631" s="140">
        <v>1.01191102007795</v>
      </c>
      <c r="AI1631" s="44">
        <v>18663.149899178701</v>
      </c>
      <c r="AJ1631" s="45">
        <v>17337.224796079499</v>
      </c>
      <c r="AK1631" s="46">
        <v>1.0633569070673801</v>
      </c>
    </row>
    <row r="1632" spans="1:37" x14ac:dyDescent="0.2">
      <c r="A1632" s="35" t="s">
        <v>5610</v>
      </c>
      <c r="B1632" s="35" t="s">
        <v>11472</v>
      </c>
      <c r="C1632" s="85" t="s">
        <v>941</v>
      </c>
      <c r="D1632" s="85" t="s">
        <v>13395</v>
      </c>
      <c r="E1632" s="85" t="s">
        <v>12900</v>
      </c>
      <c r="F1632" s="85" t="s">
        <v>426</v>
      </c>
      <c r="G1632" s="85" t="s">
        <v>426</v>
      </c>
      <c r="H1632" s="840">
        <v>1.0703698712680201</v>
      </c>
      <c r="I1632" s="840">
        <v>1.11157098086121</v>
      </c>
      <c r="J1632" s="86">
        <v>17788.166666666701</v>
      </c>
      <c r="K1632" s="44">
        <v>19039.917665094101</v>
      </c>
      <c r="L1632" s="45">
        <v>17914.033192694998</v>
      </c>
      <c r="M1632" s="46">
        <v>1.00707585713508</v>
      </c>
      <c r="N1632" s="139">
        <v>19772.809869389301</v>
      </c>
      <c r="O1632" s="45">
        <v>18365.883682469401</v>
      </c>
      <c r="P1632" s="99">
        <v>1.0324776030396301</v>
      </c>
      <c r="Q1632" s="86">
        <v>17957.327085679899</v>
      </c>
      <c r="R1632" s="44">
        <v>19220.981881016902</v>
      </c>
      <c r="S1632" s="45">
        <v>18085.315687185899</v>
      </c>
      <c r="T1632" s="140">
        <v>1.0071273748534699</v>
      </c>
      <c r="U1632" s="44">
        <v>19960.843682274699</v>
      </c>
      <c r="V1632" s="45">
        <v>18541.350713342799</v>
      </c>
      <c r="W1632" s="99">
        <v>1.03252285960357</v>
      </c>
      <c r="X1632" s="86">
        <v>18120.056689967299</v>
      </c>
      <c r="Y1632" s="44">
        <v>19395.162746609501</v>
      </c>
      <c r="Z1632" s="45">
        <v>18250.098789267198</v>
      </c>
      <c r="AA1632" s="46">
        <v>1.0071766938440101</v>
      </c>
      <c r="AB1632" s="139">
        <v>20141.7291881276</v>
      </c>
      <c r="AC1632" s="45">
        <v>18710.1712953553</v>
      </c>
      <c r="AD1632" s="99">
        <v>1.0325669293140101</v>
      </c>
      <c r="AE1632" s="142">
        <v>18287.871747561599</v>
      </c>
      <c r="AF1632" s="44">
        <v>19574.786928203499</v>
      </c>
      <c r="AG1632" s="45">
        <v>18419.774439528701</v>
      </c>
      <c r="AH1632" s="140">
        <v>1.0072125774823799</v>
      </c>
      <c r="AI1632" s="44">
        <v>20328.2675363009</v>
      </c>
      <c r="AJ1632" s="45">
        <v>18884.0440062694</v>
      </c>
      <c r="AK1632" s="46">
        <v>1.0325993241278799</v>
      </c>
    </row>
    <row r="1633" spans="1:37" x14ac:dyDescent="0.2">
      <c r="A1633" s="35" t="s">
        <v>5609</v>
      </c>
      <c r="B1633" s="35" t="s">
        <v>11471</v>
      </c>
      <c r="C1633" s="85" t="s">
        <v>941</v>
      </c>
      <c r="D1633" s="85" t="s">
        <v>13395</v>
      </c>
      <c r="E1633" s="85" t="s">
        <v>12900</v>
      </c>
      <c r="F1633" s="85" t="s">
        <v>426</v>
      </c>
      <c r="G1633" s="85" t="s">
        <v>426</v>
      </c>
      <c r="H1633" s="840">
        <v>1.0703698712680201</v>
      </c>
      <c r="I1633" s="840">
        <v>1.11157098086121</v>
      </c>
      <c r="J1633" s="86">
        <v>10915.833333333299</v>
      </c>
      <c r="K1633" s="44">
        <v>11683.9791197832</v>
      </c>
      <c r="L1633" s="45">
        <v>10993.0722105103</v>
      </c>
      <c r="M1633" s="46">
        <v>1.00707585713508</v>
      </c>
      <c r="N1633" s="139">
        <v>12133.723565250801</v>
      </c>
      <c r="O1633" s="45">
        <v>11270.353435180101</v>
      </c>
      <c r="P1633" s="99">
        <v>1.0324776030396301</v>
      </c>
      <c r="Q1633" s="86">
        <v>10989.251792630699</v>
      </c>
      <c r="R1633" s="44">
        <v>11762.56402661</v>
      </c>
      <c r="S1633" s="45">
        <v>11067.576309516</v>
      </c>
      <c r="T1633" s="140">
        <v>1.0071273748534699</v>
      </c>
      <c r="U1633" s="44">
        <v>12215.333394065299</v>
      </c>
      <c r="V1633" s="45">
        <v>11346.653685830701</v>
      </c>
      <c r="W1633" s="99">
        <v>1.03252285960357</v>
      </c>
      <c r="X1633" s="86">
        <v>11059.3573650123</v>
      </c>
      <c r="Y1633" s="44">
        <v>11837.6029190953</v>
      </c>
      <c r="Z1633" s="45">
        <v>11138.726986932499</v>
      </c>
      <c r="AA1633" s="46">
        <v>1.0071766938440101</v>
      </c>
      <c r="AB1633" s="139">
        <v>12293.2607139214</v>
      </c>
      <c r="AC1633" s="45">
        <v>11419.5266745771</v>
      </c>
      <c r="AD1633" s="99">
        <v>1.0325669293140101</v>
      </c>
      <c r="AE1633" s="142">
        <v>11130.4101426712</v>
      </c>
      <c r="AF1633" s="44">
        <v>11913.6556715713</v>
      </c>
      <c r="AG1633" s="45">
        <v>11210.6890882359</v>
      </c>
      <c r="AH1633" s="140">
        <v>1.0072125774823799</v>
      </c>
      <c r="AI1633" s="44">
        <v>12372.2409196766</v>
      </c>
      <c r="AJ1633" s="45">
        <v>11493.2539905884</v>
      </c>
      <c r="AK1633" s="46">
        <v>1.0325993241278799</v>
      </c>
    </row>
    <row r="1634" spans="1:37" x14ac:dyDescent="0.2">
      <c r="A1634" s="35" t="s">
        <v>5608</v>
      </c>
      <c r="B1634" s="35" t="s">
        <v>11470</v>
      </c>
      <c r="C1634" s="85" t="s">
        <v>941</v>
      </c>
      <c r="D1634" s="85" t="s">
        <v>13395</v>
      </c>
      <c r="E1634" s="85" t="s">
        <v>12900</v>
      </c>
      <c r="F1634" s="85" t="s">
        <v>426</v>
      </c>
      <c r="G1634" s="85" t="s">
        <v>426</v>
      </c>
      <c r="H1634" s="840">
        <v>1.0703698712680201</v>
      </c>
      <c r="I1634" s="840">
        <v>1.11157098086121</v>
      </c>
      <c r="J1634" s="86">
        <v>5171.1666666666697</v>
      </c>
      <c r="K1634" s="44">
        <v>5535.0609993054804</v>
      </c>
      <c r="L1634" s="45">
        <v>5207.7571032216902</v>
      </c>
      <c r="M1634" s="46">
        <v>1.00707585713508</v>
      </c>
      <c r="N1634" s="139">
        <v>5748.11880386344</v>
      </c>
      <c r="O1634" s="45">
        <v>5339.1137649184302</v>
      </c>
      <c r="P1634" s="99">
        <v>1.0324776030396301</v>
      </c>
      <c r="Q1634" s="86">
        <v>5228.8147645072304</v>
      </c>
      <c r="R1634" s="44">
        <v>5596.7657863699296</v>
      </c>
      <c r="S1634" s="45">
        <v>5266.0824873732499</v>
      </c>
      <c r="T1634" s="140">
        <v>1.0071273748534699</v>
      </c>
      <c r="U1634" s="44">
        <v>5812.1987565248601</v>
      </c>
      <c r="V1634" s="45">
        <v>5398.87077298636</v>
      </c>
      <c r="W1634" s="99">
        <v>1.03252285960357</v>
      </c>
      <c r="X1634" s="86">
        <v>5283.7130691861603</v>
      </c>
      <c r="Y1634" s="44">
        <v>5655.5272776819402</v>
      </c>
      <c r="Z1634" s="45">
        <v>5321.63266024328</v>
      </c>
      <c r="AA1634" s="46">
        <v>1.0071766938440101</v>
      </c>
      <c r="AB1634" s="139">
        <v>5873.2221189044303</v>
      </c>
      <c r="AC1634" s="45">
        <v>5455.7873792258497</v>
      </c>
      <c r="AD1634" s="99">
        <v>1.0325669293140101</v>
      </c>
      <c r="AE1634" s="142">
        <v>5336.5891762930696</v>
      </c>
      <c r="AF1634" s="44">
        <v>5712.12426963912</v>
      </c>
      <c r="AG1634" s="45">
        <v>5375.0797392187296</v>
      </c>
      <c r="AH1634" s="140">
        <v>1.0072125774823799</v>
      </c>
      <c r="AI1634" s="44">
        <v>5931.9976651453799</v>
      </c>
      <c r="AJ1634" s="45">
        <v>5510.5583765883903</v>
      </c>
      <c r="AK1634" s="46">
        <v>1.0325993241278799</v>
      </c>
    </row>
    <row r="1635" spans="1:37" x14ac:dyDescent="0.2">
      <c r="A1635" s="35" t="s">
        <v>5607</v>
      </c>
      <c r="B1635" s="35" t="s">
        <v>11469</v>
      </c>
      <c r="C1635" s="85" t="s">
        <v>941</v>
      </c>
      <c r="D1635" s="85" t="s">
        <v>13395</v>
      </c>
      <c r="E1635" s="85" t="s">
        <v>12900</v>
      </c>
      <c r="F1635" s="85" t="s">
        <v>448</v>
      </c>
      <c r="G1635" s="85" t="s">
        <v>448</v>
      </c>
      <c r="H1635" s="840">
        <v>1.0753629298423499</v>
      </c>
      <c r="I1635" s="840">
        <v>1.1446808578852501</v>
      </c>
      <c r="J1635" s="86">
        <v>47657.25</v>
      </c>
      <c r="K1635" s="44">
        <v>51248.839988229403</v>
      </c>
      <c r="L1635" s="45">
        <v>48218.350351344299</v>
      </c>
      <c r="M1635" s="46">
        <v>1.0117736619579301</v>
      </c>
      <c r="N1635" s="139">
        <v>54552.341814451698</v>
      </c>
      <c r="O1635" s="45">
        <v>50670.692278369701</v>
      </c>
      <c r="P1635" s="99">
        <v>1.0632315603264899</v>
      </c>
      <c r="Q1635" s="86">
        <v>47518.737449660803</v>
      </c>
      <c r="R1635" s="44">
        <v>51099.888726276702</v>
      </c>
      <c r="S1635" s="45">
        <v>48080.666477684397</v>
      </c>
      <c r="T1635" s="140">
        <v>1.0118254199960399</v>
      </c>
      <c r="U1635" s="44">
        <v>54393.789149501601</v>
      </c>
      <c r="V1635" s="45">
        <v>50525.635955163198</v>
      </c>
      <c r="W1635" s="99">
        <v>1.06327816492784</v>
      </c>
      <c r="X1635" s="86">
        <v>47377.054876356196</v>
      </c>
      <c r="Y1635" s="44">
        <v>50947.528539140301</v>
      </c>
      <c r="Z1635" s="45">
        <v>47939.655936677402</v>
      </c>
      <c r="AA1635" s="46">
        <v>1.01187496904967</v>
      </c>
      <c r="AB1635" s="139">
        <v>54231.6078199439</v>
      </c>
      <c r="AC1635" s="45">
        <v>50377.138052862902</v>
      </c>
      <c r="AD1635" s="99">
        <v>1.0633235473234099</v>
      </c>
      <c r="AE1635" s="142">
        <v>47294.011071803303</v>
      </c>
      <c r="AF1635" s="44">
        <v>50858.226310170998</v>
      </c>
      <c r="AG1635" s="45">
        <v>47857.330987246103</v>
      </c>
      <c r="AH1635" s="140">
        <v>1.01191102007795</v>
      </c>
      <c r="AI1635" s="44">
        <v>54136.5491665062</v>
      </c>
      <c r="AJ1635" s="45">
        <v>50290.413336123398</v>
      </c>
      <c r="AK1635" s="46">
        <v>1.0633569070673801</v>
      </c>
    </row>
    <row r="1636" spans="1:37" x14ac:dyDescent="0.2">
      <c r="A1636" s="35" t="s">
        <v>5606</v>
      </c>
      <c r="B1636" s="35" t="s">
        <v>11468</v>
      </c>
      <c r="C1636" s="85" t="s">
        <v>941</v>
      </c>
      <c r="D1636" s="85" t="s">
        <v>13395</v>
      </c>
      <c r="E1636" s="85" t="s">
        <v>12900</v>
      </c>
      <c r="F1636" s="85" t="s">
        <v>425</v>
      </c>
      <c r="G1636" s="85" t="s">
        <v>425</v>
      </c>
      <c r="H1636" s="840">
        <v>1.07677362439487</v>
      </c>
      <c r="I1636" s="840">
        <v>1.12125504414336</v>
      </c>
      <c r="J1636" s="86">
        <v>19970</v>
      </c>
      <c r="K1636" s="44">
        <v>21503.1692791655</v>
      </c>
      <c r="L1636" s="45">
        <v>20231.625734459602</v>
      </c>
      <c r="M1636" s="46">
        <v>1.0131009381301801</v>
      </c>
      <c r="N1636" s="139">
        <v>22391.463231542901</v>
      </c>
      <c r="O1636" s="45">
        <v>20798.2078372916</v>
      </c>
      <c r="P1636" s="99">
        <v>1.04147260076573</v>
      </c>
      <c r="Q1636" s="86">
        <v>20231.184969726299</v>
      </c>
      <c r="R1636" s="44">
        <v>21784.406365655101</v>
      </c>
      <c r="S1636" s="45">
        <v>20497.280972410601</v>
      </c>
      <c r="T1636" s="140">
        <v>1.01315276406609</v>
      </c>
      <c r="U1636" s="44">
        <v>22684.318196302898</v>
      </c>
      <c r="V1636" s="45">
        <v>21071.148397610501</v>
      </c>
      <c r="W1636" s="99">
        <v>1.0415182516071699</v>
      </c>
      <c r="X1636" s="86">
        <v>20479.6296380473</v>
      </c>
      <c r="Y1636" s="44">
        <v>22051.925031624702</v>
      </c>
      <c r="Z1636" s="45">
        <v>20750.009452280501</v>
      </c>
      <c r="AA1636" s="46">
        <v>1.0132023781197099</v>
      </c>
      <c r="AB1636" s="139">
        <v>22962.8880338483</v>
      </c>
      <c r="AC1636" s="45">
        <v>21330.818448428701</v>
      </c>
      <c r="AD1636" s="99">
        <v>1.0415627052551799</v>
      </c>
      <c r="AE1636" s="142">
        <v>20725.233600492898</v>
      </c>
      <c r="AF1636" s="44">
        <v>22316.384900433</v>
      </c>
      <c r="AG1636" s="45">
        <v>20999.604117244198</v>
      </c>
      <c r="AH1636" s="140">
        <v>1.01323847644085</v>
      </c>
      <c r="AI1636" s="44">
        <v>23238.272715602099</v>
      </c>
      <c r="AJ1636" s="45">
        <v>21587.307615244699</v>
      </c>
      <c r="AK1636" s="46">
        <v>1.04159538229433</v>
      </c>
    </row>
    <row r="1637" spans="1:37" x14ac:dyDescent="0.2">
      <c r="A1637" s="35" t="s">
        <v>5605</v>
      </c>
      <c r="B1637" s="35" t="s">
        <v>11467</v>
      </c>
      <c r="C1637" s="85" t="s">
        <v>941</v>
      </c>
      <c r="D1637" s="85" t="s">
        <v>13395</v>
      </c>
      <c r="E1637" s="85" t="s">
        <v>12900</v>
      </c>
      <c r="F1637" s="85" t="s">
        <v>425</v>
      </c>
      <c r="G1637" s="85" t="s">
        <v>425</v>
      </c>
      <c r="H1637" s="840">
        <v>1.07677362439487</v>
      </c>
      <c r="I1637" s="840">
        <v>1.12125504414336</v>
      </c>
      <c r="J1637" s="86">
        <v>7916.75</v>
      </c>
      <c r="K1637" s="44">
        <v>8524.5475909280594</v>
      </c>
      <c r="L1637" s="45">
        <v>8020.4668519420702</v>
      </c>
      <c r="M1637" s="46">
        <v>1.0131009381301801</v>
      </c>
      <c r="N1637" s="139">
        <v>8876.6958707219292</v>
      </c>
      <c r="O1637" s="45">
        <v>8245.0782121120701</v>
      </c>
      <c r="P1637" s="99">
        <v>1.04147260076573</v>
      </c>
      <c r="Q1637" s="86">
        <v>8020.9002753480499</v>
      </c>
      <c r="R1637" s="44">
        <v>8636.6938603963008</v>
      </c>
      <c r="S1637" s="45">
        <v>8126.3972842673502</v>
      </c>
      <c r="T1637" s="140">
        <v>1.01315276406609</v>
      </c>
      <c r="U1637" s="44">
        <v>8993.4748923048501</v>
      </c>
      <c r="V1637" s="45">
        <v>8353.9140310959392</v>
      </c>
      <c r="W1637" s="99">
        <v>1.0415182516071699</v>
      </c>
      <c r="X1637" s="86">
        <v>8122.0236740308201</v>
      </c>
      <c r="Y1637" s="44">
        <v>8745.58086890708</v>
      </c>
      <c r="Z1637" s="45">
        <v>8229.2537016726401</v>
      </c>
      <c r="AA1637" s="46">
        <v>1.0132023781197099</v>
      </c>
      <c r="AB1637" s="139">
        <v>9106.86001315883</v>
      </c>
      <c r="AC1637" s="45">
        <v>8459.5969500701704</v>
      </c>
      <c r="AD1637" s="99">
        <v>1.0415627052551799</v>
      </c>
      <c r="AE1637" s="142">
        <v>8219.7243226293194</v>
      </c>
      <c r="AF1637" s="44">
        <v>8850.7823504042099</v>
      </c>
      <c r="AG1637" s="45">
        <v>8328.5409494247506</v>
      </c>
      <c r="AH1637" s="140">
        <v>1.01323847644085</v>
      </c>
      <c r="AI1637" s="44">
        <v>9216.4073582159799</v>
      </c>
      <c r="AJ1637" s="45">
        <v>8561.6268981830799</v>
      </c>
      <c r="AK1637" s="46">
        <v>1.04159538229433</v>
      </c>
    </row>
    <row r="1638" spans="1:37" x14ac:dyDescent="0.2">
      <c r="A1638" s="35" t="s">
        <v>5604</v>
      </c>
      <c r="B1638" s="35" t="s">
        <v>11466</v>
      </c>
      <c r="C1638" s="85" t="s">
        <v>941</v>
      </c>
      <c r="D1638" s="85" t="s">
        <v>13395</v>
      </c>
      <c r="E1638" s="85" t="s">
        <v>12900</v>
      </c>
      <c r="F1638" s="85" t="s">
        <v>425</v>
      </c>
      <c r="G1638" s="85" t="s">
        <v>425</v>
      </c>
      <c r="H1638" s="840">
        <v>1.07677362439487</v>
      </c>
      <c r="I1638" s="840">
        <v>1.12125504414336</v>
      </c>
      <c r="J1638" s="86">
        <v>9664.6666666666697</v>
      </c>
      <c r="K1638" s="44">
        <v>10406.6581552349</v>
      </c>
      <c r="L1638" s="45">
        <v>9791.2828667154408</v>
      </c>
      <c r="M1638" s="46">
        <v>1.0131009381301801</v>
      </c>
      <c r="N1638" s="139">
        <v>10836.5562499642</v>
      </c>
      <c r="O1638" s="45">
        <v>10065.485528867201</v>
      </c>
      <c r="P1638" s="99">
        <v>1.04147260076573</v>
      </c>
      <c r="Q1638" s="86">
        <v>9789.9484888468796</v>
      </c>
      <c r="R1638" s="44">
        <v>10541.558316974701</v>
      </c>
      <c r="S1638" s="45">
        <v>9918.7133715398595</v>
      </c>
      <c r="T1638" s="140">
        <v>1.01315276406609</v>
      </c>
      <c r="U1638" s="44">
        <v>10977.0291250232</v>
      </c>
      <c r="V1638" s="45">
        <v>10196.410033427999</v>
      </c>
      <c r="W1638" s="99">
        <v>1.0415182516071699</v>
      </c>
      <c r="X1638" s="86">
        <v>9909.6665281599999</v>
      </c>
      <c r="Y1638" s="44">
        <v>10670.4675440713</v>
      </c>
      <c r="Z1638" s="45">
        <v>10040.497692704999</v>
      </c>
      <c r="AA1638" s="46">
        <v>1.0132023781197099</v>
      </c>
      <c r="AB1638" s="139">
        <v>11111.263580478</v>
      </c>
      <c r="AC1638" s="45">
        <v>10321.539077247</v>
      </c>
      <c r="AD1638" s="99">
        <v>1.0415627052551799</v>
      </c>
      <c r="AE1638" s="142">
        <v>10026.9650902995</v>
      </c>
      <c r="AF1638" s="44">
        <v>10796.7715419626</v>
      </c>
      <c r="AG1638" s="45">
        <v>10159.706831420701</v>
      </c>
      <c r="AH1638" s="140">
        <v>1.01323847644085</v>
      </c>
      <c r="AI1638" s="44">
        <v>11242.785184947699</v>
      </c>
      <c r="AJ1638" s="45">
        <v>10444.0405364824</v>
      </c>
      <c r="AK1638" s="46">
        <v>1.04159538229433</v>
      </c>
    </row>
    <row r="1639" spans="1:37" x14ac:dyDescent="0.2">
      <c r="A1639" s="35" t="s">
        <v>5603</v>
      </c>
      <c r="B1639" s="35" t="s">
        <v>11465</v>
      </c>
      <c r="C1639" s="85" t="s">
        <v>941</v>
      </c>
      <c r="D1639" s="85" t="s">
        <v>13395</v>
      </c>
      <c r="E1639" s="85" t="s">
        <v>12900</v>
      </c>
      <c r="F1639" s="85" t="s">
        <v>425</v>
      </c>
      <c r="G1639" s="85" t="s">
        <v>425</v>
      </c>
      <c r="H1639" s="840">
        <v>1.07677362439487</v>
      </c>
      <c r="I1639" s="840">
        <v>1.12125504414336</v>
      </c>
      <c r="J1639" s="86">
        <v>13145.5</v>
      </c>
      <c r="K1639" s="44">
        <v>14154.727679482699</v>
      </c>
      <c r="L1639" s="45">
        <v>13317.7183821902</v>
      </c>
      <c r="M1639" s="46">
        <v>1.0131009381301801</v>
      </c>
      <c r="N1639" s="139">
        <v>14739.4581827865</v>
      </c>
      <c r="O1639" s="45">
        <v>13690.6780733659</v>
      </c>
      <c r="P1639" s="99">
        <v>1.04147260076573</v>
      </c>
      <c r="Q1639" s="86">
        <v>13327.8898965479</v>
      </c>
      <c r="R1639" s="44">
        <v>14351.1203094416</v>
      </c>
      <c r="S1639" s="45">
        <v>13503.188487855999</v>
      </c>
      <c r="T1639" s="140">
        <v>1.01315276406609</v>
      </c>
      <c r="U1639" s="44">
        <v>14943.9637742916</v>
      </c>
      <c r="V1639" s="45">
        <v>13881.240582665399</v>
      </c>
      <c r="W1639" s="99">
        <v>1.0415182516071699</v>
      </c>
      <c r="X1639" s="86">
        <v>13507.4982663792</v>
      </c>
      <c r="Y1639" s="44">
        <v>14544.5178647965</v>
      </c>
      <c r="Z1639" s="45">
        <v>13685.8293659434</v>
      </c>
      <c r="AA1639" s="46">
        <v>1.0132023781197099</v>
      </c>
      <c r="AB1639" s="139">
        <v>15145.350564935399</v>
      </c>
      <c r="AC1639" s="45">
        <v>14068.9064355596</v>
      </c>
      <c r="AD1639" s="99">
        <v>1.0415627052551799</v>
      </c>
      <c r="AE1639" s="142">
        <v>13680.7303910268</v>
      </c>
      <c r="AF1639" s="44">
        <v>14731.049647514999</v>
      </c>
      <c r="AG1639" s="45">
        <v>13861.842418002099</v>
      </c>
      <c r="AH1639" s="140">
        <v>1.01323847644085</v>
      </c>
      <c r="AI1639" s="44">
        <v>15339.5879585042</v>
      </c>
      <c r="AJ1639" s="45">
        <v>14249.785601707301</v>
      </c>
      <c r="AK1639" s="46">
        <v>1.04159538229433</v>
      </c>
    </row>
    <row r="1640" spans="1:37" x14ac:dyDescent="0.2">
      <c r="A1640" s="35" t="s">
        <v>5602</v>
      </c>
      <c r="B1640" s="35" t="s">
        <v>11464</v>
      </c>
      <c r="C1640" s="85" t="s">
        <v>941</v>
      </c>
      <c r="D1640" s="85" t="s">
        <v>13395</v>
      </c>
      <c r="E1640" s="85" t="s">
        <v>12900</v>
      </c>
      <c r="F1640" s="85" t="s">
        <v>426</v>
      </c>
      <c r="G1640" s="85" t="s">
        <v>426</v>
      </c>
      <c r="H1640" s="840">
        <v>1.0703698712680201</v>
      </c>
      <c r="I1640" s="840">
        <v>1.11157098086121</v>
      </c>
      <c r="J1640" s="86">
        <v>37003.5</v>
      </c>
      <c r="K1640" s="44">
        <v>39607.431531466202</v>
      </c>
      <c r="L1640" s="45">
        <v>37265.331479497901</v>
      </c>
      <c r="M1640" s="46">
        <v>1.00707585713508</v>
      </c>
      <c r="N1640" s="139">
        <v>41132.016790297603</v>
      </c>
      <c r="O1640" s="45">
        <v>38205.284984076898</v>
      </c>
      <c r="P1640" s="99">
        <v>1.0324776030396301</v>
      </c>
      <c r="Q1640" s="86">
        <v>37383.601741376398</v>
      </c>
      <c r="R1640" s="44">
        <v>40014.280983451899</v>
      </c>
      <c r="S1640" s="45">
        <v>37650.048684360103</v>
      </c>
      <c r="T1640" s="140">
        <v>1.0071273748534699</v>
      </c>
      <c r="U1640" s="44">
        <v>41554.526855786396</v>
      </c>
      <c r="V1640" s="45">
        <v>38599.423372286801</v>
      </c>
      <c r="W1640" s="99">
        <v>1.03252285960357</v>
      </c>
      <c r="X1640" s="86">
        <v>37742.3754932835</v>
      </c>
      <c r="Y1640" s="44">
        <v>40398.301598095197</v>
      </c>
      <c r="Z1640" s="45">
        <v>38013.240967144397</v>
      </c>
      <c r="AA1640" s="46">
        <v>1.0071766938440101</v>
      </c>
      <c r="AB1640" s="139">
        <v>41953.329347101098</v>
      </c>
      <c r="AC1640" s="45">
        <v>38971.528768116099</v>
      </c>
      <c r="AD1640" s="99">
        <v>1.0325669293140101</v>
      </c>
      <c r="AE1640" s="142">
        <v>38108.238572901901</v>
      </c>
      <c r="AF1640" s="44">
        <v>40789.910415528</v>
      </c>
      <c r="AG1640" s="45">
        <v>38383.097196326002</v>
      </c>
      <c r="AH1640" s="140">
        <v>1.0072125774823799</v>
      </c>
      <c r="AI1640" s="44">
        <v>42360.012129373303</v>
      </c>
      <c r="AJ1640" s="45">
        <v>39350.541394082502</v>
      </c>
      <c r="AK1640" s="46">
        <v>1.0325993241278799</v>
      </c>
    </row>
    <row r="1641" spans="1:37" x14ac:dyDescent="0.2">
      <c r="A1641" s="35" t="s">
        <v>5601</v>
      </c>
      <c r="B1641" s="35" t="s">
        <v>11463</v>
      </c>
      <c r="C1641" s="85" t="s">
        <v>941</v>
      </c>
      <c r="D1641" s="85" t="s">
        <v>13395</v>
      </c>
      <c r="E1641" s="85" t="s">
        <v>12900</v>
      </c>
      <c r="F1641" s="85" t="s">
        <v>426</v>
      </c>
      <c r="G1641" s="85" t="s">
        <v>426</v>
      </c>
      <c r="H1641" s="840">
        <v>1.0703698712680201</v>
      </c>
      <c r="I1641" s="840">
        <v>1.11157098086121</v>
      </c>
      <c r="J1641" s="86">
        <v>21766.25</v>
      </c>
      <c r="K1641" s="44">
        <v>23297.9382104875</v>
      </c>
      <c r="L1641" s="45">
        <v>21920.2648753664</v>
      </c>
      <c r="M1641" s="46">
        <v>1.00707585713508</v>
      </c>
      <c r="N1641" s="139">
        <v>24194.7318621702</v>
      </c>
      <c r="O1641" s="45">
        <v>22473.165627161299</v>
      </c>
      <c r="P1641" s="99">
        <v>1.0324776030396301</v>
      </c>
      <c r="Q1641" s="86">
        <v>21984.842869622102</v>
      </c>
      <c r="R1641" s="44">
        <v>23531.9134322051</v>
      </c>
      <c r="S1641" s="45">
        <v>22141.537085848599</v>
      </c>
      <c r="T1641" s="140">
        <v>1.0071273748534699</v>
      </c>
      <c r="U1641" s="44">
        <v>24437.713352665301</v>
      </c>
      <c r="V1641" s="45">
        <v>22699.852827677401</v>
      </c>
      <c r="W1641" s="99">
        <v>1.03252285960357</v>
      </c>
      <c r="X1641" s="86">
        <v>22193.191449119</v>
      </c>
      <c r="Y1641" s="44">
        <v>23754.923474420099</v>
      </c>
      <c r="Z1641" s="45">
        <v>22352.465189570801</v>
      </c>
      <c r="AA1641" s="46">
        <v>1.0071766938440101</v>
      </c>
      <c r="AB1641" s="139">
        <v>24669.307587537802</v>
      </c>
      <c r="AC1641" s="45">
        <v>22915.955546294801</v>
      </c>
      <c r="AD1641" s="99">
        <v>1.0325669293140101</v>
      </c>
      <c r="AE1641" s="142">
        <v>22402.2549027479</v>
      </c>
      <c r="AF1641" s="44">
        <v>23978.698696367701</v>
      </c>
      <c r="AG1641" s="45">
        <v>22563.832902014099</v>
      </c>
      <c r="AH1641" s="140">
        <v>1.0072125774823799</v>
      </c>
      <c r="AI1641" s="44">
        <v>24901.696455750302</v>
      </c>
      <c r="AJ1641" s="45">
        <v>23132.553271518002</v>
      </c>
      <c r="AK1641" s="46">
        <v>1.0325993241278799</v>
      </c>
    </row>
    <row r="1642" spans="1:37" x14ac:dyDescent="0.2">
      <c r="A1642" s="35" t="s">
        <v>5600</v>
      </c>
      <c r="B1642" s="35" t="s">
        <v>11462</v>
      </c>
      <c r="C1642" s="85" t="s">
        <v>941</v>
      </c>
      <c r="D1642" s="85" t="s">
        <v>13395</v>
      </c>
      <c r="E1642" s="85" t="s">
        <v>12900</v>
      </c>
      <c r="F1642" s="85" t="s">
        <v>448</v>
      </c>
      <c r="G1642" s="85" t="s">
        <v>448</v>
      </c>
      <c r="H1642" s="840">
        <v>1.0753629298423499</v>
      </c>
      <c r="I1642" s="840">
        <v>1.1446808578852501</v>
      </c>
      <c r="J1642" s="86">
        <v>9425.5</v>
      </c>
      <c r="K1642" s="44">
        <v>10135.8332952291</v>
      </c>
      <c r="L1642" s="45">
        <v>9536.4726507844207</v>
      </c>
      <c r="M1642" s="46">
        <v>1.0117736619579301</v>
      </c>
      <c r="N1642" s="139">
        <v>10789.1894259974</v>
      </c>
      <c r="O1642" s="45">
        <v>10021.489071857401</v>
      </c>
      <c r="P1642" s="99">
        <v>1.0632315603264899</v>
      </c>
      <c r="Q1642" s="86">
        <v>9422.5400893087099</v>
      </c>
      <c r="R1642" s="44">
        <v>10132.650316996</v>
      </c>
      <c r="S1642" s="45">
        <v>9533.9655832942699</v>
      </c>
      <c r="T1642" s="140">
        <v>1.0118254199960399</v>
      </c>
      <c r="U1642" s="44">
        <v>10785.801272888</v>
      </c>
      <c r="V1642" s="45">
        <v>10018.781135119199</v>
      </c>
      <c r="W1642" s="99">
        <v>1.06327816492784</v>
      </c>
      <c r="X1642" s="86">
        <v>9423.7234905337391</v>
      </c>
      <c r="Y1642" s="44">
        <v>10133.922902804599</v>
      </c>
      <c r="Z1642" s="45">
        <v>9535.6299153164491</v>
      </c>
      <c r="AA1642" s="46">
        <v>1.01187496904967</v>
      </c>
      <c r="AB1642" s="139">
        <v>10787.155889617499</v>
      </c>
      <c r="AC1642" s="45">
        <v>10020.4670909493</v>
      </c>
      <c r="AD1642" s="99">
        <v>1.0633235473234099</v>
      </c>
      <c r="AE1642" s="142">
        <v>9431.3634782213794</v>
      </c>
      <c r="AF1642" s="44">
        <v>10142.138662348299</v>
      </c>
      <c r="AG1642" s="45">
        <v>9543.7006379728791</v>
      </c>
      <c r="AH1642" s="140">
        <v>1.01191102007795</v>
      </c>
      <c r="AI1642" s="44">
        <v>10795.901237278</v>
      </c>
      <c r="AJ1642" s="45">
        <v>10028.905497629799</v>
      </c>
      <c r="AK1642" s="46">
        <v>1.0633569070673901</v>
      </c>
    </row>
    <row r="1643" spans="1:37" x14ac:dyDescent="0.2">
      <c r="A1643" s="35" t="s">
        <v>5599</v>
      </c>
      <c r="B1643" s="35" t="s">
        <v>11461</v>
      </c>
      <c r="C1643" s="85" t="s">
        <v>941</v>
      </c>
      <c r="D1643" s="85" t="s">
        <v>13395</v>
      </c>
      <c r="E1643" s="85" t="s">
        <v>12900</v>
      </c>
      <c r="F1643" s="85" t="s">
        <v>448</v>
      </c>
      <c r="G1643" s="85" t="s">
        <v>448</v>
      </c>
      <c r="H1643" s="840">
        <v>1.0753629298423499</v>
      </c>
      <c r="I1643" s="840">
        <v>1.1446808578852501</v>
      </c>
      <c r="J1643" s="86">
        <v>14001</v>
      </c>
      <c r="K1643" s="44">
        <v>15056.156380722799</v>
      </c>
      <c r="L1643" s="45">
        <v>14165.8430410729</v>
      </c>
      <c r="M1643" s="46">
        <v>1.0117736619579301</v>
      </c>
      <c r="N1643" s="139">
        <v>16026.676691251399</v>
      </c>
      <c r="O1643" s="45">
        <v>14886.305076131201</v>
      </c>
      <c r="P1643" s="99">
        <v>1.0632315603264899</v>
      </c>
      <c r="Q1643" s="86">
        <v>13969.9065808625</v>
      </c>
      <c r="R1643" s="44">
        <v>15022.7196704202</v>
      </c>
      <c r="S1643" s="45">
        <v>14135.1065934866</v>
      </c>
      <c r="T1643" s="140">
        <v>1.0118254199960399</v>
      </c>
      <c r="U1643" s="44">
        <v>15991.084649558399</v>
      </c>
      <c r="V1643" s="45">
        <v>14853.896633512801</v>
      </c>
      <c r="W1643" s="99">
        <v>1.06327816492784</v>
      </c>
      <c r="X1643" s="86">
        <v>13939.462019049801</v>
      </c>
      <c r="Y1643" s="44">
        <v>14989.9807172316</v>
      </c>
      <c r="Z1643" s="45">
        <v>14104.992699095101</v>
      </c>
      <c r="AA1643" s="46">
        <v>1.01187496904967</v>
      </c>
      <c r="AB1643" s="139">
        <v>15956.235342424799</v>
      </c>
      <c r="AC1643" s="45">
        <v>14822.158201876</v>
      </c>
      <c r="AD1643" s="99">
        <v>1.0633235473234099</v>
      </c>
      <c r="AE1643" s="142">
        <v>13918.481349407801</v>
      </c>
      <c r="AF1643" s="44">
        <v>14967.4188828553</v>
      </c>
      <c r="AG1643" s="45">
        <v>14084.2646602151</v>
      </c>
      <c r="AH1643" s="140">
        <v>1.01191102007795</v>
      </c>
      <c r="AI1643" s="44">
        <v>15932.219171500001</v>
      </c>
      <c r="AJ1643" s="45">
        <v>14800.313278781399</v>
      </c>
      <c r="AK1643" s="46">
        <v>1.0633569070673801</v>
      </c>
    </row>
    <row r="1644" spans="1:37" x14ac:dyDescent="0.2">
      <c r="A1644" s="35" t="s">
        <v>5598</v>
      </c>
      <c r="B1644" s="35" t="s">
        <v>11460</v>
      </c>
      <c r="C1644" s="85" t="s">
        <v>941</v>
      </c>
      <c r="D1644" s="85" t="s">
        <v>13395</v>
      </c>
      <c r="E1644" s="85" t="s">
        <v>12900</v>
      </c>
      <c r="F1644" s="85" t="s">
        <v>425</v>
      </c>
      <c r="G1644" s="85" t="s">
        <v>425</v>
      </c>
      <c r="H1644" s="840">
        <v>1.07677362439487</v>
      </c>
      <c r="I1644" s="840">
        <v>1.12125504414336</v>
      </c>
      <c r="J1644" s="86">
        <v>10671.166666666701</v>
      </c>
      <c r="K1644" s="44">
        <v>11490.430808188399</v>
      </c>
      <c r="L1644" s="45">
        <v>10810.968960943501</v>
      </c>
      <c r="M1644" s="46">
        <v>1.0131009381301801</v>
      </c>
      <c r="N1644" s="139">
        <v>11965.099451894501</v>
      </c>
      <c r="O1644" s="45">
        <v>11113.7277015379</v>
      </c>
      <c r="P1644" s="99">
        <v>1.04147260076573</v>
      </c>
      <c r="Q1644" s="86">
        <v>10800.503298552199</v>
      </c>
      <c r="R1644" s="44">
        <v>11629.697082070699</v>
      </c>
      <c r="S1644" s="45">
        <v>10942.5597702331</v>
      </c>
      <c r="T1644" s="140">
        <v>1.01315276406609</v>
      </c>
      <c r="U1644" s="44">
        <v>12110.1188027886</v>
      </c>
      <c r="V1644" s="45">
        <v>11248.921311985499</v>
      </c>
      <c r="W1644" s="99">
        <v>1.0415182516071699</v>
      </c>
      <c r="X1644" s="86">
        <v>10918.9662421419</v>
      </c>
      <c r="Y1644" s="44">
        <v>11757.254855196299</v>
      </c>
      <c r="Z1644" s="45">
        <v>11063.122563147001</v>
      </c>
      <c r="AA1644" s="46">
        <v>1.0132023781197099</v>
      </c>
      <c r="AB1644" s="139">
        <v>12242.945975832599</v>
      </c>
      <c r="AC1644" s="45">
        <v>11372.7880177553</v>
      </c>
      <c r="AD1644" s="99">
        <v>1.0415627052551799</v>
      </c>
      <c r="AE1644" s="142">
        <v>11038.6091132122</v>
      </c>
      <c r="AF1644" s="44">
        <v>11886.0831431117</v>
      </c>
      <c r="AG1644" s="45">
        <v>11184.743479897201</v>
      </c>
      <c r="AH1644" s="140">
        <v>1.01323847644085</v>
      </c>
      <c r="AI1644" s="44">
        <v>12377.096148516001</v>
      </c>
      <c r="AJ1644" s="45">
        <v>11497.764279273901</v>
      </c>
      <c r="AK1644" s="46">
        <v>1.04159538229433</v>
      </c>
    </row>
    <row r="1645" spans="1:37" x14ac:dyDescent="0.2">
      <c r="A1645" s="35" t="s">
        <v>5597</v>
      </c>
      <c r="B1645" s="35" t="s">
        <v>11459</v>
      </c>
      <c r="C1645" s="85" t="s">
        <v>941</v>
      </c>
      <c r="D1645" s="85" t="s">
        <v>13395</v>
      </c>
      <c r="E1645" s="85" t="s">
        <v>12900</v>
      </c>
      <c r="F1645" s="85" t="s">
        <v>425</v>
      </c>
      <c r="G1645" s="85" t="s">
        <v>425</v>
      </c>
      <c r="H1645" s="840">
        <v>1.07677362439487</v>
      </c>
      <c r="I1645" s="840">
        <v>1.12125504414336</v>
      </c>
      <c r="J1645" s="86">
        <v>20048.666666666701</v>
      </c>
      <c r="K1645" s="44">
        <v>21587.8754709512</v>
      </c>
      <c r="L1645" s="45">
        <v>20311.323008259202</v>
      </c>
      <c r="M1645" s="46">
        <v>1.0131009381301801</v>
      </c>
      <c r="N1645" s="139">
        <v>22479.668628348802</v>
      </c>
      <c r="O1645" s="45">
        <v>20880.137015218501</v>
      </c>
      <c r="P1645" s="99">
        <v>1.04147260076573</v>
      </c>
      <c r="Q1645" s="86">
        <v>20315.576378278602</v>
      </c>
      <c r="R1645" s="44">
        <v>21875.2768085098</v>
      </c>
      <c r="S1645" s="45">
        <v>20582.782361248799</v>
      </c>
      <c r="T1645" s="140">
        <v>1.01315276406609</v>
      </c>
      <c r="U1645" s="44">
        <v>22778.942488824599</v>
      </c>
      <c r="V1645" s="45">
        <v>21159.043589896599</v>
      </c>
      <c r="W1645" s="99">
        <v>1.0415182516071699</v>
      </c>
      <c r="X1645" s="86">
        <v>20567.519167762301</v>
      </c>
      <c r="Y1645" s="44">
        <v>22146.562159082299</v>
      </c>
      <c r="Z1645" s="45">
        <v>20839.059332799599</v>
      </c>
      <c r="AA1645" s="46">
        <v>1.0132023781197099</v>
      </c>
      <c r="AB1645" s="139">
        <v>23061.434612368699</v>
      </c>
      <c r="AC1645" s="45">
        <v>21422.360904762299</v>
      </c>
      <c r="AD1645" s="99">
        <v>1.0415627052551799</v>
      </c>
      <c r="AE1645" s="142">
        <v>20816.503057849801</v>
      </c>
      <c r="AF1645" s="44">
        <v>22414.661444827801</v>
      </c>
      <c r="AG1645" s="45">
        <v>21092.081843162101</v>
      </c>
      <c r="AH1645" s="140">
        <v>1.01323847644085</v>
      </c>
      <c r="AI1645" s="44">
        <v>23340.6090550398</v>
      </c>
      <c r="AJ1645" s="45">
        <v>21682.373460572198</v>
      </c>
      <c r="AK1645" s="46">
        <v>1.04159538229433</v>
      </c>
    </row>
    <row r="1646" spans="1:37" x14ac:dyDescent="0.2">
      <c r="A1646" s="35" t="s">
        <v>5596</v>
      </c>
      <c r="B1646" s="35" t="s">
        <v>11458</v>
      </c>
      <c r="C1646" s="85" t="s">
        <v>941</v>
      </c>
      <c r="D1646" s="85" t="s">
        <v>13395</v>
      </c>
      <c r="E1646" s="85" t="s">
        <v>12900</v>
      </c>
      <c r="F1646" s="85" t="s">
        <v>425</v>
      </c>
      <c r="G1646" s="85" t="s">
        <v>425</v>
      </c>
      <c r="H1646" s="840">
        <v>1.07677362439487</v>
      </c>
      <c r="I1646" s="840">
        <v>1.12125504414336</v>
      </c>
      <c r="J1646" s="86">
        <v>10286.916666666701</v>
      </c>
      <c r="K1646" s="44">
        <v>11076.6805430146</v>
      </c>
      <c r="L1646" s="45">
        <v>10421.6849254669</v>
      </c>
      <c r="M1646" s="46">
        <v>1.0131009381301801</v>
      </c>
      <c r="N1646" s="139">
        <v>11534.2572011824</v>
      </c>
      <c r="O1646" s="45">
        <v>10713.5418546936</v>
      </c>
      <c r="P1646" s="99">
        <v>1.04147260076573</v>
      </c>
      <c r="Q1646" s="86">
        <v>10428.7771639645</v>
      </c>
      <c r="R1646" s="44">
        <v>11229.4321848484</v>
      </c>
      <c r="S1646" s="45">
        <v>10565.9444094999</v>
      </c>
      <c r="T1646" s="140">
        <v>1.01315276406609</v>
      </c>
      <c r="U1646" s="44">
        <v>11693.3189993422</v>
      </c>
      <c r="V1646" s="45">
        <v>10861.761758213001</v>
      </c>
      <c r="W1646" s="99">
        <v>1.0415182516071699</v>
      </c>
      <c r="X1646" s="86">
        <v>10567.2630714599</v>
      </c>
      <c r="Y1646" s="44">
        <v>11378.5501573899</v>
      </c>
      <c r="Z1646" s="45">
        <v>10706.776074219801</v>
      </c>
      <c r="AA1646" s="46">
        <v>1.0132023781197099</v>
      </c>
      <c r="AB1646" s="139">
        <v>11848.5970216642</v>
      </c>
      <c r="AC1646" s="45">
        <v>11006.4671118529</v>
      </c>
      <c r="AD1646" s="99">
        <v>1.0415627052551799</v>
      </c>
      <c r="AE1646" s="142">
        <v>10706.384198130399</v>
      </c>
      <c r="AF1646" s="44">
        <v>11528.352117184801</v>
      </c>
      <c r="AG1646" s="45">
        <v>10848.120413104099</v>
      </c>
      <c r="AH1646" s="140">
        <v>1.01323847644085</v>
      </c>
      <c r="AI1646" s="44">
        <v>12004.587286690499</v>
      </c>
      <c r="AJ1646" s="45">
        <v>11151.720341841599</v>
      </c>
      <c r="AK1646" s="46">
        <v>1.04159538229433</v>
      </c>
    </row>
    <row r="1647" spans="1:37" x14ac:dyDescent="0.2">
      <c r="A1647" s="35" t="s">
        <v>5595</v>
      </c>
      <c r="B1647" s="35" t="s">
        <v>12986</v>
      </c>
      <c r="C1647" s="85" t="s">
        <v>941</v>
      </c>
      <c r="D1647" s="85" t="s">
        <v>13395</v>
      </c>
      <c r="E1647" s="85" t="s">
        <v>12900</v>
      </c>
      <c r="F1647" s="85" t="s">
        <v>425</v>
      </c>
      <c r="G1647" s="85" t="s">
        <v>425</v>
      </c>
      <c r="H1647" s="840">
        <v>1.07677362439487</v>
      </c>
      <c r="I1647" s="840">
        <v>1.12125504414336</v>
      </c>
      <c r="J1647" s="86">
        <v>12064.916666666701</v>
      </c>
      <c r="K1647" s="44">
        <v>12991.184047188701</v>
      </c>
      <c r="L1647" s="45">
        <v>12222.978393462399</v>
      </c>
      <c r="M1647" s="46">
        <v>1.0131009381301801</v>
      </c>
      <c r="N1647" s="139">
        <v>13527.8486696693</v>
      </c>
      <c r="O1647" s="45">
        <v>12565.2801388551</v>
      </c>
      <c r="P1647" s="99">
        <v>1.04147260076573</v>
      </c>
      <c r="Q1647" s="86">
        <v>12231.6248112993</v>
      </c>
      <c r="R1647" s="44">
        <v>13170.6909803009</v>
      </c>
      <c r="S1647" s="45">
        <v>12392.504486587201</v>
      </c>
      <c r="T1647" s="140">
        <v>1.01315276406609</v>
      </c>
      <c r="U1647" s="44">
        <v>13714.7710177383</v>
      </c>
      <c r="V1647" s="45">
        <v>12739.460487779201</v>
      </c>
      <c r="W1647" s="99">
        <v>1.0415182516071699</v>
      </c>
      <c r="X1647" s="86">
        <v>12393.469125679199</v>
      </c>
      <c r="Y1647" s="44">
        <v>13344.9606692835</v>
      </c>
      <c r="Z1647" s="45">
        <v>12557.0923912914</v>
      </c>
      <c r="AA1647" s="46">
        <v>1.0132023781197099</v>
      </c>
      <c r="AB1647" s="139">
        <v>13896.239771602801</v>
      </c>
      <c r="AC1647" s="45">
        <v>12908.575230039</v>
      </c>
      <c r="AD1647" s="99">
        <v>1.0415627052551799</v>
      </c>
      <c r="AE1647" s="142">
        <v>12548.3410720907</v>
      </c>
      <c r="AF1647" s="44">
        <v>13511.7226963381</v>
      </c>
      <c r="AG1647" s="45">
        <v>12714.461989745399</v>
      </c>
      <c r="AH1647" s="140">
        <v>1.01323847644085</v>
      </c>
      <c r="AI1647" s="44">
        <v>14069.890722713</v>
      </c>
      <c r="AJ1647" s="45">
        <v>13070.294116143999</v>
      </c>
      <c r="AK1647" s="46">
        <v>1.04159538229433</v>
      </c>
    </row>
    <row r="1648" spans="1:37" x14ac:dyDescent="0.2">
      <c r="A1648" s="35" t="s">
        <v>5594</v>
      </c>
      <c r="B1648" s="35" t="s">
        <v>11457</v>
      </c>
      <c r="C1648" s="85" t="s">
        <v>941</v>
      </c>
      <c r="D1648" s="85" t="s">
        <v>13395</v>
      </c>
      <c r="E1648" s="85" t="s">
        <v>12900</v>
      </c>
      <c r="F1648" s="85" t="s">
        <v>426</v>
      </c>
      <c r="G1648" s="85" t="s">
        <v>426</v>
      </c>
      <c r="H1648" s="840">
        <v>1.0703698712680201</v>
      </c>
      <c r="I1648" s="840">
        <v>1.11157098086121</v>
      </c>
      <c r="J1648" s="86">
        <v>18284.25</v>
      </c>
      <c r="K1648" s="44">
        <v>19570.910318732302</v>
      </c>
      <c r="L1648" s="45">
        <v>18413.626740822099</v>
      </c>
      <c r="M1648" s="46">
        <v>1.00707585713508</v>
      </c>
      <c r="N1648" s="139">
        <v>20324.241706811499</v>
      </c>
      <c r="O1648" s="45">
        <v>18878.0786133773</v>
      </c>
      <c r="P1648" s="99">
        <v>1.0324776030396301</v>
      </c>
      <c r="Q1648" s="86">
        <v>18453.127939404101</v>
      </c>
      <c r="R1648" s="44">
        <v>19751.672176992201</v>
      </c>
      <c r="S1648" s="45">
        <v>18584.650299447301</v>
      </c>
      <c r="T1648" s="140">
        <v>1.0071273748534699</v>
      </c>
      <c r="U1648" s="44">
        <v>20511.961523560702</v>
      </c>
      <c r="V1648" s="45">
        <v>19053.276428624002</v>
      </c>
      <c r="W1648" s="99">
        <v>1.03252285960357</v>
      </c>
      <c r="X1648" s="86">
        <v>18614.508962304099</v>
      </c>
      <c r="Y1648" s="44">
        <v>19924.409561698802</v>
      </c>
      <c r="Z1648" s="45">
        <v>18748.099594183001</v>
      </c>
      <c r="AA1648" s="46">
        <v>1.0071766938440101</v>
      </c>
      <c r="AB1648" s="139">
        <v>20691.347985478002</v>
      </c>
      <c r="AC1648" s="45">
        <v>19220.726359894401</v>
      </c>
      <c r="AD1648" s="99">
        <v>1.0325669293140101</v>
      </c>
      <c r="AE1648" s="142">
        <v>18781.374690008801</v>
      </c>
      <c r="AF1648" s="44">
        <v>20103.017609181199</v>
      </c>
      <c r="AG1648" s="45">
        <v>18916.8368101862</v>
      </c>
      <c r="AH1648" s="140">
        <v>1.0072125774823799</v>
      </c>
      <c r="AI1648" s="44">
        <v>20876.831086094899</v>
      </c>
      <c r="AJ1648" s="45">
        <v>19393.634811095599</v>
      </c>
      <c r="AK1648" s="46">
        <v>1.0325993241278799</v>
      </c>
    </row>
    <row r="1649" spans="1:37" x14ac:dyDescent="0.2">
      <c r="A1649" s="35" t="s">
        <v>5593</v>
      </c>
      <c r="B1649" s="35" t="s">
        <v>11456</v>
      </c>
      <c r="C1649" s="85" t="s">
        <v>941</v>
      </c>
      <c r="D1649" s="85" t="s">
        <v>13395</v>
      </c>
      <c r="E1649" s="85" t="s">
        <v>12900</v>
      </c>
      <c r="F1649" s="85" t="s">
        <v>448</v>
      </c>
      <c r="G1649" s="85" t="s">
        <v>448</v>
      </c>
      <c r="H1649" s="840">
        <v>1.0753629298423499</v>
      </c>
      <c r="I1649" s="840">
        <v>1.1446808578852501</v>
      </c>
      <c r="J1649" s="86">
        <v>10820.416666666701</v>
      </c>
      <c r="K1649" s="44">
        <v>11635.8749687817</v>
      </c>
      <c r="L1649" s="45">
        <v>10947.8125947439</v>
      </c>
      <c r="M1649" s="46">
        <v>1.0117736619579301</v>
      </c>
      <c r="N1649" s="139">
        <v>12385.9238326758</v>
      </c>
      <c r="O1649" s="45">
        <v>11504.6084958828</v>
      </c>
      <c r="P1649" s="99">
        <v>1.0632315603264899</v>
      </c>
      <c r="Q1649" s="86">
        <v>10795.3148748899</v>
      </c>
      <c r="R1649" s="44">
        <v>11608.881432432299</v>
      </c>
      <c r="S1649" s="45">
        <v>10922.974007274899</v>
      </c>
      <c r="T1649" s="140">
        <v>1.0118254199960399</v>
      </c>
      <c r="U1649" s="44">
        <v>12357.190292130301</v>
      </c>
      <c r="V1649" s="45">
        <v>11478.4225899911</v>
      </c>
      <c r="W1649" s="99">
        <v>1.06327816492784</v>
      </c>
      <c r="X1649" s="86">
        <v>10769.4705694812</v>
      </c>
      <c r="Y1649" s="44">
        <v>11581.089424448301</v>
      </c>
      <c r="Z1649" s="45">
        <v>10897.3576991751</v>
      </c>
      <c r="AA1649" s="46">
        <v>1.01187496904967</v>
      </c>
      <c r="AB1649" s="139">
        <v>12327.6068104437</v>
      </c>
      <c r="AC1649" s="45">
        <v>11451.431648735799</v>
      </c>
      <c r="AD1649" s="99">
        <v>1.0633235473234099</v>
      </c>
      <c r="AE1649" s="142">
        <v>10757.6915909238</v>
      </c>
      <c r="AF1649" s="44">
        <v>11568.4227475562</v>
      </c>
      <c r="AG1649" s="45">
        <v>10885.826671455599</v>
      </c>
      <c r="AH1649" s="140">
        <v>1.01191102007795</v>
      </c>
      <c r="AI1649" s="44">
        <v>12314.123639163599</v>
      </c>
      <c r="AJ1649" s="45">
        <v>11439.265657309499</v>
      </c>
      <c r="AK1649" s="46">
        <v>1.0633569070673801</v>
      </c>
    </row>
    <row r="1650" spans="1:37" x14ac:dyDescent="0.2">
      <c r="A1650" s="35" t="s">
        <v>5592</v>
      </c>
      <c r="B1650" s="35" t="s">
        <v>8275</v>
      </c>
      <c r="C1650" s="85" t="s">
        <v>941</v>
      </c>
      <c r="D1650" s="85" t="s">
        <v>13395</v>
      </c>
      <c r="E1650" s="85" t="s">
        <v>12900</v>
      </c>
      <c r="F1650" s="85" t="s">
        <v>426</v>
      </c>
      <c r="G1650" s="85" t="s">
        <v>426</v>
      </c>
      <c r="H1650" s="840">
        <v>1.0703698712680201</v>
      </c>
      <c r="I1650" s="840">
        <v>1.11157098086121</v>
      </c>
      <c r="J1650" s="86">
        <v>7750</v>
      </c>
      <c r="K1650" s="44">
        <v>8295.3665023271496</v>
      </c>
      <c r="L1650" s="45">
        <v>7804.8378927968697</v>
      </c>
      <c r="M1650" s="46">
        <v>1.00707585713508</v>
      </c>
      <c r="N1650" s="139">
        <v>8614.6751016743401</v>
      </c>
      <c r="O1650" s="45">
        <v>8001.7014235571296</v>
      </c>
      <c r="P1650" s="99">
        <v>1.0324776030396301</v>
      </c>
      <c r="Q1650" s="86">
        <v>7829.6980447792503</v>
      </c>
      <c r="R1650" s="44">
        <v>8380.6728882578409</v>
      </c>
      <c r="S1650" s="45">
        <v>7885.5032377338903</v>
      </c>
      <c r="T1650" s="140">
        <v>1.0071273748534699</v>
      </c>
      <c r="U1650" s="44">
        <v>8703.2651354823302</v>
      </c>
      <c r="V1650" s="45">
        <v>8084.3422150279403</v>
      </c>
      <c r="W1650" s="99">
        <v>1.03252285960357</v>
      </c>
      <c r="X1650" s="86">
        <v>7905.1039003794103</v>
      </c>
      <c r="Y1650" s="44">
        <v>8461.3850442094299</v>
      </c>
      <c r="Z1650" s="45">
        <v>7961.8364108774904</v>
      </c>
      <c r="AA1650" s="46">
        <v>1.0071766938440101</v>
      </c>
      <c r="AB1650" s="139">
        <v>8787.0840963544797</v>
      </c>
      <c r="AC1650" s="45">
        <v>8162.5488603229696</v>
      </c>
      <c r="AD1650" s="99">
        <v>1.0325669293140101</v>
      </c>
      <c r="AE1650" s="142">
        <v>7981.8289005634297</v>
      </c>
      <c r="AF1650" s="44">
        <v>8543.5091727794406</v>
      </c>
      <c r="AG1650" s="45">
        <v>8039.3984599598598</v>
      </c>
      <c r="AH1650" s="140">
        <v>1.0072125774823799</v>
      </c>
      <c r="AI1650" s="44">
        <v>8872.3693800656092</v>
      </c>
      <c r="AJ1650" s="45">
        <v>8242.0311280261903</v>
      </c>
      <c r="AK1650" s="46">
        <v>1.0325993241278799</v>
      </c>
    </row>
    <row r="1651" spans="1:37" x14ac:dyDescent="0.2">
      <c r="A1651" s="35" t="s">
        <v>5591</v>
      </c>
      <c r="B1651" s="35" t="s">
        <v>11455</v>
      </c>
      <c r="C1651" s="85" t="s">
        <v>941</v>
      </c>
      <c r="D1651" s="85" t="s">
        <v>13395</v>
      </c>
      <c r="E1651" s="85" t="s">
        <v>12900</v>
      </c>
      <c r="F1651" s="85" t="s">
        <v>438</v>
      </c>
      <c r="G1651" s="85" t="s">
        <v>438</v>
      </c>
      <c r="H1651" s="840">
        <v>1.0727765570260099</v>
      </c>
      <c r="I1651" s="840">
        <v>1.0892017430901899</v>
      </c>
      <c r="J1651" s="86">
        <v>12721.416666666701</v>
      </c>
      <c r="K1651" s="44">
        <v>13647.2375721599</v>
      </c>
      <c r="L1651" s="45">
        <v>12840.2376079844</v>
      </c>
      <c r="M1651" s="46">
        <v>1.0093402287206801</v>
      </c>
      <c r="N1651" s="139">
        <v>13856.1892079099</v>
      </c>
      <c r="O1651" s="45">
        <v>12870.257740592</v>
      </c>
      <c r="P1651" s="99">
        <v>1.0117000392193201</v>
      </c>
      <c r="Q1651" s="86">
        <v>12842.696175073301</v>
      </c>
      <c r="R1651" s="44">
        <v>13777.3433856262</v>
      </c>
      <c r="S1651" s="45">
        <v>12963.313008785301</v>
      </c>
      <c r="T1651" s="140">
        <v>1.00939186227469</v>
      </c>
      <c r="U1651" s="44">
        <v>13988.2870598675</v>
      </c>
      <c r="V1651" s="45">
        <v>12993.525743916</v>
      </c>
      <c r="W1651" s="99">
        <v>1.0117443850408401</v>
      </c>
      <c r="X1651" s="86">
        <v>12957.739618236799</v>
      </c>
      <c r="Y1651" s="44">
        <v>13900.7592944916</v>
      </c>
      <c r="Z1651" s="45">
        <v>13080.077423668101</v>
      </c>
      <c r="AA1651" s="46">
        <v>1.0094412921570901</v>
      </c>
      <c r="AB1651" s="139">
        <v>14113.5925786923</v>
      </c>
      <c r="AC1651" s="45">
        <v>13110.4798537278</v>
      </c>
      <c r="AD1651" s="99">
        <v>1.0117875678930901</v>
      </c>
      <c r="AE1651" s="142">
        <v>13071.3052681681</v>
      </c>
      <c r="AF1651" s="44">
        <v>14022.5898614213</v>
      </c>
      <c r="AG1651" s="45">
        <v>13195.1853807028</v>
      </c>
      <c r="AH1651" s="140">
        <v>1.00947725647846</v>
      </c>
      <c r="AI1651" s="44">
        <v>14237.2884825526</v>
      </c>
      <c r="AJ1651" s="45">
        <v>13225.7990876187</v>
      </c>
      <c r="AK1651" s="46">
        <v>1.0118193107942199</v>
      </c>
    </row>
    <row r="1652" spans="1:37" x14ac:dyDescent="0.2">
      <c r="A1652" s="35" t="s">
        <v>5590</v>
      </c>
      <c r="B1652" s="35" t="s">
        <v>11454</v>
      </c>
      <c r="C1652" s="85" t="s">
        <v>941</v>
      </c>
      <c r="D1652" s="85" t="s">
        <v>13395</v>
      </c>
      <c r="E1652" s="85" t="s">
        <v>12900</v>
      </c>
      <c r="F1652" s="85" t="s">
        <v>425</v>
      </c>
      <c r="G1652" s="85" t="s">
        <v>425</v>
      </c>
      <c r="H1652" s="840">
        <v>1.07677362439487</v>
      </c>
      <c r="I1652" s="840">
        <v>1.12125504414336</v>
      </c>
      <c r="J1652" s="86">
        <v>8129.4166666666697</v>
      </c>
      <c r="K1652" s="44">
        <v>8753.5414483827008</v>
      </c>
      <c r="L1652" s="45">
        <v>8235.9196514510895</v>
      </c>
      <c r="M1652" s="46">
        <v>1.0131009381301801</v>
      </c>
      <c r="N1652" s="139">
        <v>9115.1494434430897</v>
      </c>
      <c r="O1652" s="45">
        <v>8466.5647185415801</v>
      </c>
      <c r="P1652" s="99">
        <v>1.04147260076573</v>
      </c>
      <c r="Q1652" s="86">
        <v>8243.4195825043607</v>
      </c>
      <c r="R1652" s="44">
        <v>8876.2967812608294</v>
      </c>
      <c r="S1652" s="45">
        <v>8351.8433353708297</v>
      </c>
      <c r="T1652" s="140">
        <v>1.01315276406609</v>
      </c>
      <c r="U1652" s="44">
        <v>9242.9757878731507</v>
      </c>
      <c r="V1652" s="45">
        <v>8585.6719508342103</v>
      </c>
      <c r="W1652" s="99">
        <v>1.0415182516071699</v>
      </c>
      <c r="X1652" s="86">
        <v>8354.7812346718092</v>
      </c>
      <c r="Y1652" s="44">
        <v>8996.2080710837799</v>
      </c>
      <c r="Z1652" s="45">
        <v>8465.0842156394301</v>
      </c>
      <c r="AA1652" s="46">
        <v>1.0132023781197099</v>
      </c>
      <c r="AB1652" s="139">
        <v>9367.8406020900402</v>
      </c>
      <c r="AC1652" s="45">
        <v>8702.0285445999907</v>
      </c>
      <c r="AD1652" s="99">
        <v>1.0415627052551799</v>
      </c>
      <c r="AE1652" s="142">
        <v>8457.8520294525297</v>
      </c>
      <c r="AF1652" s="44">
        <v>9107.1919843490705</v>
      </c>
      <c r="AG1652" s="45">
        <v>8569.8211042846506</v>
      </c>
      <c r="AH1652" s="140">
        <v>1.01323847644085</v>
      </c>
      <c r="AI1652" s="44">
        <v>9483.4092506417892</v>
      </c>
      <c r="AJ1652" s="45">
        <v>8809.6596180064698</v>
      </c>
      <c r="AK1652" s="46">
        <v>1.04159538229433</v>
      </c>
    </row>
    <row r="1653" spans="1:37" x14ac:dyDescent="0.2">
      <c r="A1653" s="35" t="s">
        <v>5589</v>
      </c>
      <c r="B1653" s="35" t="s">
        <v>11453</v>
      </c>
      <c r="C1653" s="85" t="s">
        <v>941</v>
      </c>
      <c r="D1653" s="85" t="s">
        <v>13395</v>
      </c>
      <c r="E1653" s="85" t="s">
        <v>12900</v>
      </c>
      <c r="F1653" s="85" t="s">
        <v>425</v>
      </c>
      <c r="G1653" s="85" t="s">
        <v>425</v>
      </c>
      <c r="H1653" s="840">
        <v>1.07677362439487</v>
      </c>
      <c r="I1653" s="840">
        <v>1.12125504414336</v>
      </c>
      <c r="J1653" s="86">
        <v>21934.166666666701</v>
      </c>
      <c r="K1653" s="44">
        <v>23618.1321397477</v>
      </c>
      <c r="L1653" s="45">
        <v>22221.5248271036</v>
      </c>
      <c r="M1653" s="46">
        <v>1.0131009381301801</v>
      </c>
      <c r="N1653" s="139">
        <v>24593.795014081101</v>
      </c>
      <c r="O1653" s="45">
        <v>22843.833603962201</v>
      </c>
      <c r="P1653" s="99">
        <v>1.04147260076573</v>
      </c>
      <c r="Q1653" s="86">
        <v>22212.585798481399</v>
      </c>
      <c r="R1653" s="44">
        <v>23917.926517412699</v>
      </c>
      <c r="S1653" s="45">
        <v>22504.742698786598</v>
      </c>
      <c r="T1653" s="140">
        <v>1.01315276406609</v>
      </c>
      <c r="U1653" s="44">
        <v>24905.973870014401</v>
      </c>
      <c r="V1653" s="45">
        <v>23134.8135245085</v>
      </c>
      <c r="W1653" s="99">
        <v>1.0415182516071699</v>
      </c>
      <c r="X1653" s="86">
        <v>22478.7422749777</v>
      </c>
      <c r="Y1653" s="44">
        <v>24204.516791265902</v>
      </c>
      <c r="Z1653" s="45">
        <v>22775.5151301476</v>
      </c>
      <c r="AA1653" s="46">
        <v>1.0132023781197099</v>
      </c>
      <c r="AB1653" s="139">
        <v>25204.403161817299</v>
      </c>
      <c r="AC1653" s="45">
        <v>23413.019614659799</v>
      </c>
      <c r="AD1653" s="99">
        <v>1.0415627052551799</v>
      </c>
      <c r="AE1653" s="142">
        <v>22740.240047207</v>
      </c>
      <c r="AF1653" s="44">
        <v>24486.0906952404</v>
      </c>
      <c r="AG1653" s="45">
        <v>23041.286179331299</v>
      </c>
      <c r="AH1653" s="140">
        <v>1.01323847644085</v>
      </c>
      <c r="AI1653" s="44">
        <v>25497.608857961601</v>
      </c>
      <c r="AJ1653" s="45">
        <v>23686.129025435399</v>
      </c>
      <c r="AK1653" s="46">
        <v>1.04159538229433</v>
      </c>
    </row>
    <row r="1654" spans="1:37" x14ac:dyDescent="0.2">
      <c r="A1654" s="35" t="s">
        <v>5588</v>
      </c>
      <c r="B1654" s="35" t="s">
        <v>11452</v>
      </c>
      <c r="C1654" s="85" t="s">
        <v>941</v>
      </c>
      <c r="D1654" s="85" t="s">
        <v>13395</v>
      </c>
      <c r="E1654" s="85" t="s">
        <v>12900</v>
      </c>
      <c r="F1654" s="85" t="s">
        <v>426</v>
      </c>
      <c r="G1654" s="85" t="s">
        <v>426</v>
      </c>
      <c r="H1654" s="840">
        <v>1.0703698712680201</v>
      </c>
      <c r="I1654" s="840">
        <v>1.11157098086121</v>
      </c>
      <c r="J1654" s="86">
        <v>6041.4166666666697</v>
      </c>
      <c r="K1654" s="44">
        <v>6466.5503797764704</v>
      </c>
      <c r="L1654" s="45">
        <v>6084.1648678934898</v>
      </c>
      <c r="M1654" s="46">
        <v>1.00707585713508</v>
      </c>
      <c r="N1654" s="139">
        <v>6715.4634499578997</v>
      </c>
      <c r="O1654" s="45">
        <v>6237.6273989636702</v>
      </c>
      <c r="P1654" s="99">
        <v>1.0324776030396301</v>
      </c>
      <c r="Q1654" s="86">
        <v>6097.5543795814601</v>
      </c>
      <c r="R1654" s="44">
        <v>6526.63849632236</v>
      </c>
      <c r="S1654" s="45">
        <v>6141.0139353341701</v>
      </c>
      <c r="T1654" s="140">
        <v>1.0071273748534699</v>
      </c>
      <c r="U1654" s="44">
        <v>6777.8645025658998</v>
      </c>
      <c r="V1654" s="45">
        <v>6295.8642845937102</v>
      </c>
      <c r="W1654" s="99">
        <v>1.03252285960357</v>
      </c>
      <c r="X1654" s="86">
        <v>6152.4298669577402</v>
      </c>
      <c r="Y1654" s="44">
        <v>6585.3755646810796</v>
      </c>
      <c r="Z1654" s="45">
        <v>6196.5839725096102</v>
      </c>
      <c r="AA1654" s="46">
        <v>1.0071766938440101</v>
      </c>
      <c r="AB1654" s="139">
        <v>6838.8625018939902</v>
      </c>
      <c r="AC1654" s="45">
        <v>6352.7956155443499</v>
      </c>
      <c r="AD1654" s="99">
        <v>1.0325669293140101</v>
      </c>
      <c r="AE1654" s="142">
        <v>6207.2984658584301</v>
      </c>
      <c r="AF1654" s="44">
        <v>6644.1052598230599</v>
      </c>
      <c r="AG1654" s="45">
        <v>6252.0690869996997</v>
      </c>
      <c r="AH1654" s="140">
        <v>1.0072125774823799</v>
      </c>
      <c r="AI1654" s="44">
        <v>6899.85284419251</v>
      </c>
      <c r="AJ1654" s="45">
        <v>6409.6522005054403</v>
      </c>
      <c r="AK1654" s="46">
        <v>1.0325993241278799</v>
      </c>
    </row>
    <row r="1655" spans="1:37" x14ac:dyDescent="0.2">
      <c r="A1655" s="35" t="s">
        <v>5587</v>
      </c>
      <c r="B1655" s="35" t="s">
        <v>11451</v>
      </c>
      <c r="C1655" s="85" t="s">
        <v>941</v>
      </c>
      <c r="D1655" s="85" t="s">
        <v>13395</v>
      </c>
      <c r="E1655" s="85" t="s">
        <v>12900</v>
      </c>
      <c r="F1655" s="85" t="s">
        <v>425</v>
      </c>
      <c r="G1655" s="85" t="s">
        <v>425</v>
      </c>
      <c r="H1655" s="840">
        <v>1.07677362439487</v>
      </c>
      <c r="I1655" s="840">
        <v>1.12125504414336</v>
      </c>
      <c r="J1655" s="86">
        <v>7137.25</v>
      </c>
      <c r="K1655" s="44">
        <v>7685.2025507122598</v>
      </c>
      <c r="L1655" s="45">
        <v>7230.7546706696003</v>
      </c>
      <c r="M1655" s="46">
        <v>1.0131009381301801</v>
      </c>
      <c r="N1655" s="139">
        <v>8002.6775638121799</v>
      </c>
      <c r="O1655" s="45">
        <v>7433.2503198151799</v>
      </c>
      <c r="P1655" s="99">
        <v>1.04147260076573</v>
      </c>
      <c r="Q1655" s="86">
        <v>7227.40694407713</v>
      </c>
      <c r="R1655" s="44">
        <v>7782.2811701505598</v>
      </c>
      <c r="S1655" s="45">
        <v>7322.4673224222097</v>
      </c>
      <c r="T1655" s="140">
        <v>1.01315276406609</v>
      </c>
      <c r="U1655" s="44">
        <v>8103.7664921232199</v>
      </c>
      <c r="V1655" s="45">
        <v>7527.4762440487102</v>
      </c>
      <c r="W1655" s="99">
        <v>1.0415182516071699</v>
      </c>
      <c r="X1655" s="86">
        <v>7313.0038279506898</v>
      </c>
      <c r="Y1655" s="44">
        <v>7874.4496370359902</v>
      </c>
      <c r="Z1655" s="45">
        <v>7409.5528696782003</v>
      </c>
      <c r="AA1655" s="46">
        <v>1.0132023781197099</v>
      </c>
      <c r="AB1655" s="139">
        <v>8199.7424299293998</v>
      </c>
      <c r="AC1655" s="45">
        <v>7616.95205058181</v>
      </c>
      <c r="AD1655" s="99">
        <v>1.0415627052551799</v>
      </c>
      <c r="AE1655" s="142">
        <v>7396.4680172704802</v>
      </c>
      <c r="AF1655" s="44">
        <v>7964.3216746770504</v>
      </c>
      <c r="AG1655" s="45">
        <v>7494.3859848626398</v>
      </c>
      <c r="AH1655" s="140">
        <v>1.01323847644085</v>
      </c>
      <c r="AI1655" s="44">
        <v>8293.3270732095607</v>
      </c>
      <c r="AJ1655" s="45">
        <v>7704.1269320766296</v>
      </c>
      <c r="AK1655" s="46">
        <v>1.04159538229433</v>
      </c>
    </row>
    <row r="1656" spans="1:37" x14ac:dyDescent="0.2">
      <c r="A1656" s="35" t="s">
        <v>5586</v>
      </c>
      <c r="B1656" s="35" t="s">
        <v>12249</v>
      </c>
      <c r="C1656" s="85" t="s">
        <v>941</v>
      </c>
      <c r="D1656" s="85" t="s">
        <v>13395</v>
      </c>
      <c r="E1656" s="85" t="s">
        <v>12900</v>
      </c>
      <c r="F1656" s="85" t="s">
        <v>448</v>
      </c>
      <c r="G1656" s="85" t="s">
        <v>448</v>
      </c>
      <c r="H1656" s="840">
        <v>1.0753629298423499</v>
      </c>
      <c r="I1656" s="840">
        <v>1.1446808578852501</v>
      </c>
      <c r="J1656" s="86">
        <v>8936.5833333333303</v>
      </c>
      <c r="K1656" s="44">
        <v>9610.0704361136704</v>
      </c>
      <c r="L1656" s="45">
        <v>9041.7996445588306</v>
      </c>
      <c r="M1656" s="46">
        <v>1.0117736619579201</v>
      </c>
      <c r="N1656" s="139">
        <v>10229.535876563001</v>
      </c>
      <c r="O1656" s="45">
        <v>9501.6574414877196</v>
      </c>
      <c r="P1656" s="99">
        <v>1.0632315603264899</v>
      </c>
      <c r="Q1656" s="86">
        <v>8909.71915595256</v>
      </c>
      <c r="R1656" s="44">
        <v>9581.1816956176808</v>
      </c>
      <c r="S1656" s="45">
        <v>9015.0803270184297</v>
      </c>
      <c r="T1656" s="140">
        <v>1.0118254199960399</v>
      </c>
      <c r="U1656" s="44">
        <v>10198.7849669524</v>
      </c>
      <c r="V1656" s="45">
        <v>9473.5098341636694</v>
      </c>
      <c r="W1656" s="99">
        <v>1.06327816492784</v>
      </c>
      <c r="X1656" s="86">
        <v>8883.5174680707096</v>
      </c>
      <c r="Y1656" s="44">
        <v>9553.0053717702303</v>
      </c>
      <c r="Z1656" s="45">
        <v>8989.0089630562306</v>
      </c>
      <c r="AA1656" s="46">
        <v>1.01187496904967</v>
      </c>
      <c r="AB1656" s="139">
        <v>10168.792396389799</v>
      </c>
      <c r="AC1656" s="45">
        <v>9446.05330685841</v>
      </c>
      <c r="AD1656" s="99">
        <v>1.0633235473234099</v>
      </c>
      <c r="AE1656" s="142">
        <v>8865.32026300086</v>
      </c>
      <c r="AF1656" s="44">
        <v>9533.4367720113805</v>
      </c>
      <c r="AG1656" s="45">
        <v>8970.9152706508794</v>
      </c>
      <c r="AH1656" s="140">
        <v>1.01191102007795</v>
      </c>
      <c r="AI1656" s="44">
        <v>10147.962404079301</v>
      </c>
      <c r="AJ1656" s="45">
        <v>9426.9995350264107</v>
      </c>
      <c r="AK1656" s="46">
        <v>1.0633569070673801</v>
      </c>
    </row>
    <row r="1657" spans="1:37" x14ac:dyDescent="0.2">
      <c r="A1657" s="35" t="s">
        <v>5585</v>
      </c>
      <c r="B1657" s="35" t="s">
        <v>11450</v>
      </c>
      <c r="C1657" s="85" t="s">
        <v>941</v>
      </c>
      <c r="D1657" s="85" t="s">
        <v>13395</v>
      </c>
      <c r="E1657" s="85" t="s">
        <v>12900</v>
      </c>
      <c r="F1657" s="85" t="s">
        <v>448</v>
      </c>
      <c r="G1657" s="85" t="s">
        <v>448</v>
      </c>
      <c r="H1657" s="840">
        <v>1.0753629298423499</v>
      </c>
      <c r="I1657" s="840">
        <v>1.1446808578852501</v>
      </c>
      <c r="J1657" s="86">
        <v>1.1666666666666701</v>
      </c>
      <c r="K1657" s="44">
        <v>1.25459008481608</v>
      </c>
      <c r="L1657" s="45">
        <v>1.18040260561758</v>
      </c>
      <c r="M1657" s="46">
        <v>1.0117736619579301</v>
      </c>
      <c r="N1657" s="139">
        <v>1.3354610008661201</v>
      </c>
      <c r="O1657" s="45">
        <v>1.24043682038091</v>
      </c>
      <c r="P1657" s="99">
        <v>1.0632315603264899</v>
      </c>
      <c r="Q1657" s="86">
        <v>1.1508577622740801</v>
      </c>
      <c r="R1657" s="44">
        <v>1.23758977507086</v>
      </c>
      <c r="S1657" s="45">
        <v>1.16446713866867</v>
      </c>
      <c r="T1657" s="140">
        <v>1.0118254199960399</v>
      </c>
      <c r="U1657" s="44">
        <v>1.3173648506237901</v>
      </c>
      <c r="V1657" s="45">
        <v>1.22368192956374</v>
      </c>
      <c r="W1657" s="99">
        <v>1.06327816492784</v>
      </c>
      <c r="X1657" s="86">
        <v>1.14511391441889</v>
      </c>
      <c r="Y1657" s="44">
        <v>1.2314130540127499</v>
      </c>
      <c r="Z1657" s="45">
        <v>1.15871210671096</v>
      </c>
      <c r="AA1657" s="46">
        <v>1.01187496904967</v>
      </c>
      <c r="AB1657" s="139">
        <v>1.3107899779333501</v>
      </c>
      <c r="AC1657" s="45">
        <v>1.2176265895692899</v>
      </c>
      <c r="AD1657" s="99">
        <v>1.0633235473234099</v>
      </c>
      <c r="AE1657" s="142">
        <v>1.14468983961193</v>
      </c>
      <c r="AF1657" s="44">
        <v>1.2309570196858499</v>
      </c>
      <c r="AG1657" s="45">
        <v>1.1583242632745601</v>
      </c>
      <c r="AH1657" s="140">
        <v>1.01191102007795</v>
      </c>
      <c r="AI1657" s="44">
        <v>1.3103045476195101</v>
      </c>
      <c r="AJ1657" s="45">
        <v>1.2172138474012</v>
      </c>
      <c r="AK1657" s="46">
        <v>1.0633569070673801</v>
      </c>
    </row>
    <row r="1658" spans="1:37" x14ac:dyDescent="0.2">
      <c r="A1658" s="35" t="s">
        <v>5584</v>
      </c>
      <c r="B1658" s="35" t="s">
        <v>11449</v>
      </c>
      <c r="C1658" s="85" t="s">
        <v>941</v>
      </c>
      <c r="D1658" s="85" t="s">
        <v>13395</v>
      </c>
      <c r="E1658" s="85" t="s">
        <v>12900</v>
      </c>
      <c r="F1658" s="85" t="s">
        <v>425</v>
      </c>
      <c r="G1658" s="85" t="s">
        <v>425</v>
      </c>
      <c r="H1658" s="840">
        <v>1.07677362439487</v>
      </c>
      <c r="I1658" s="840">
        <v>1.12125504414336</v>
      </c>
      <c r="J1658" s="86">
        <v>5011.25</v>
      </c>
      <c r="K1658" s="44">
        <v>5395.9818252487703</v>
      </c>
      <c r="L1658" s="45">
        <v>5076.9020762048403</v>
      </c>
      <c r="M1658" s="46">
        <v>1.0131009381301801</v>
      </c>
      <c r="N1658" s="139">
        <v>5618.8893399634098</v>
      </c>
      <c r="O1658" s="45">
        <v>5219.0795705872497</v>
      </c>
      <c r="P1658" s="99">
        <v>1.04147260076573</v>
      </c>
      <c r="Q1658" s="86">
        <v>5081.9688573884296</v>
      </c>
      <c r="R1658" s="44">
        <v>5472.1300256319701</v>
      </c>
      <c r="S1658" s="45">
        <v>5148.8107947608796</v>
      </c>
      <c r="T1658" s="140">
        <v>1.01315276406609</v>
      </c>
      <c r="U1658" s="44">
        <v>5698.18321552623</v>
      </c>
      <c r="V1658" s="45">
        <v>5292.9633190692603</v>
      </c>
      <c r="W1658" s="99">
        <v>1.0415182516071699</v>
      </c>
      <c r="X1658" s="86">
        <v>5152.4140759824904</v>
      </c>
      <c r="Y1658" s="44">
        <v>5547.9835789788003</v>
      </c>
      <c r="Z1658" s="45">
        <v>5220.43819484295</v>
      </c>
      <c r="AA1658" s="46">
        <v>1.0132023781197099</v>
      </c>
      <c r="AB1658" s="139">
        <v>5777.1702722106102</v>
      </c>
      <c r="AC1658" s="45">
        <v>5366.5623435752004</v>
      </c>
      <c r="AD1658" s="99">
        <v>1.0415627052551799</v>
      </c>
      <c r="AE1658" s="142">
        <v>5219.8849349318598</v>
      </c>
      <c r="AF1658" s="44">
        <v>5620.6344203107401</v>
      </c>
      <c r="AG1658" s="45">
        <v>5288.98825866692</v>
      </c>
      <c r="AH1658" s="140">
        <v>1.01323847644085</v>
      </c>
      <c r="AI1658" s="44">
        <v>5852.8223131402701</v>
      </c>
      <c r="AJ1658" s="45">
        <v>5437.0080443327597</v>
      </c>
      <c r="AK1658" s="46">
        <v>1.04159538229433</v>
      </c>
    </row>
    <row r="1659" spans="1:37" x14ac:dyDescent="0.2">
      <c r="A1659" s="35" t="s">
        <v>5583</v>
      </c>
      <c r="B1659" s="35" t="s">
        <v>11448</v>
      </c>
      <c r="C1659" s="85" t="s">
        <v>941</v>
      </c>
      <c r="D1659" s="85" t="s">
        <v>13395</v>
      </c>
      <c r="E1659" s="85" t="s">
        <v>12900</v>
      </c>
      <c r="F1659" s="85" t="s">
        <v>448</v>
      </c>
      <c r="G1659" s="85" t="s">
        <v>448</v>
      </c>
      <c r="H1659" s="840">
        <v>1.0753629298423499</v>
      </c>
      <c r="I1659" s="840">
        <v>1.1446808578852501</v>
      </c>
      <c r="J1659" s="86">
        <v>18106.75</v>
      </c>
      <c r="K1659" s="44">
        <v>19471.327729922999</v>
      </c>
      <c r="L1659" s="45">
        <v>18319.9327536567</v>
      </c>
      <c r="M1659" s="46">
        <v>1.0117736619579301</v>
      </c>
      <c r="N1659" s="139">
        <v>20726.4501235137</v>
      </c>
      <c r="O1659" s="45">
        <v>19251.6680549417</v>
      </c>
      <c r="P1659" s="99">
        <v>1.0632315603264899</v>
      </c>
      <c r="Q1659" s="86">
        <v>18070.3858961529</v>
      </c>
      <c r="R1659" s="44">
        <v>19432.223120668899</v>
      </c>
      <c r="S1659" s="45">
        <v>18284.075798865299</v>
      </c>
      <c r="T1659" s="140">
        <v>1.0118254199960399</v>
      </c>
      <c r="U1659" s="44">
        <v>20684.824829925801</v>
      </c>
      <c r="V1659" s="45">
        <v>19213.8467551994</v>
      </c>
      <c r="W1659" s="99">
        <v>1.06327816492784</v>
      </c>
      <c r="X1659" s="86">
        <v>18033.124178023401</v>
      </c>
      <c r="Y1659" s="44">
        <v>19392.153250290201</v>
      </c>
      <c r="Z1659" s="45">
        <v>18247.266969506301</v>
      </c>
      <c r="AA1659" s="46">
        <v>1.01187496904967</v>
      </c>
      <c r="AB1659" s="139">
        <v>20642.172054451101</v>
      </c>
      <c r="AC1659" s="45">
        <v>19175.0455702994</v>
      </c>
      <c r="AD1659" s="99">
        <v>1.0633235473234099</v>
      </c>
      <c r="AE1659" s="142">
        <v>18012.232767240599</v>
      </c>
      <c r="AF1659" s="44">
        <v>19369.6874015822</v>
      </c>
      <c r="AG1659" s="45">
        <v>18226.776833379801</v>
      </c>
      <c r="AH1659" s="140">
        <v>1.01191102007795</v>
      </c>
      <c r="AI1659" s="44">
        <v>20618.2580564337</v>
      </c>
      <c r="AJ1659" s="45">
        <v>19153.4321247507</v>
      </c>
      <c r="AK1659" s="46">
        <v>1.0633569070673901</v>
      </c>
    </row>
    <row r="1660" spans="1:37" x14ac:dyDescent="0.2">
      <c r="A1660" s="35" t="s">
        <v>5582</v>
      </c>
      <c r="B1660" s="35" t="s">
        <v>11447</v>
      </c>
      <c r="C1660" s="85" t="s">
        <v>941</v>
      </c>
      <c r="D1660" s="85" t="s">
        <v>13395</v>
      </c>
      <c r="E1660" s="85" t="s">
        <v>12900</v>
      </c>
      <c r="F1660" s="85" t="s">
        <v>425</v>
      </c>
      <c r="G1660" s="85" t="s">
        <v>425</v>
      </c>
      <c r="H1660" s="840">
        <v>1.07677362439487</v>
      </c>
      <c r="I1660" s="840">
        <v>1.12125504414336</v>
      </c>
      <c r="J1660" s="86">
        <v>11741</v>
      </c>
      <c r="K1660" s="44">
        <v>12642.399124020099</v>
      </c>
      <c r="L1660" s="45">
        <v>11894.8181145864</v>
      </c>
      <c r="M1660" s="46">
        <v>1.0131009381301801</v>
      </c>
      <c r="N1660" s="139">
        <v>13164.655473287199</v>
      </c>
      <c r="O1660" s="45">
        <v>12227.9298055904</v>
      </c>
      <c r="P1660" s="99">
        <v>1.04147260076573</v>
      </c>
      <c r="Q1660" s="86">
        <v>11896.0432314754</v>
      </c>
      <c r="R1660" s="44">
        <v>12809.345586313801</v>
      </c>
      <c r="S1660" s="45">
        <v>12052.509081419101</v>
      </c>
      <c r="T1660" s="140">
        <v>1.01315276406609</v>
      </c>
      <c r="U1660" s="44">
        <v>13338.4984786393</v>
      </c>
      <c r="V1660" s="45">
        <v>12389.9461474896</v>
      </c>
      <c r="W1660" s="99">
        <v>1.0415182516071699</v>
      </c>
      <c r="X1660" s="86">
        <v>12046.581541789999</v>
      </c>
      <c r="Y1660" s="44">
        <v>12971.4412683216</v>
      </c>
      <c r="Z1660" s="45">
        <v>12205.6250663547</v>
      </c>
      <c r="AA1660" s="46">
        <v>1.0132023781197099</v>
      </c>
      <c r="AB1660" s="139">
        <v>13507.290318416401</v>
      </c>
      <c r="AC1660" s="45">
        <v>12547.270059744</v>
      </c>
      <c r="AD1660" s="99">
        <v>1.0415627052551799</v>
      </c>
      <c r="AE1660" s="142">
        <v>12195.218609036199</v>
      </c>
      <c r="AF1660" s="44">
        <v>13131.4897419396</v>
      </c>
      <c r="AG1660" s="45">
        <v>12356.6647232829</v>
      </c>
      <c r="AH1660" s="140">
        <v>1.01323847644085</v>
      </c>
      <c r="AI1660" s="44">
        <v>13673.950379812801</v>
      </c>
      <c r="AJ1660" s="45">
        <v>12702.483389241899</v>
      </c>
      <c r="AK1660" s="46">
        <v>1.04159538229433</v>
      </c>
    </row>
    <row r="1661" spans="1:37" x14ac:dyDescent="0.2">
      <c r="A1661" s="35" t="s">
        <v>5581</v>
      </c>
      <c r="B1661" s="35" t="s">
        <v>11446</v>
      </c>
      <c r="C1661" s="85" t="s">
        <v>941</v>
      </c>
      <c r="D1661" s="85" t="s">
        <v>13395</v>
      </c>
      <c r="E1661" s="85" t="s">
        <v>12900</v>
      </c>
      <c r="F1661" s="85" t="s">
        <v>448</v>
      </c>
      <c r="G1661" s="85" t="s">
        <v>448</v>
      </c>
      <c r="H1661" s="840">
        <v>1.0753629298423499</v>
      </c>
      <c r="I1661" s="840">
        <v>1.1446808578852501</v>
      </c>
      <c r="J1661" s="86">
        <v>5416.5</v>
      </c>
      <c r="K1661" s="44">
        <v>5824.7033094911003</v>
      </c>
      <c r="L1661" s="45">
        <v>5480.2720399951004</v>
      </c>
      <c r="M1661" s="46">
        <v>1.0117736619579301</v>
      </c>
      <c r="N1661" s="139">
        <v>6200.16386673545</v>
      </c>
      <c r="O1661" s="45">
        <v>5758.9937465084404</v>
      </c>
      <c r="P1661" s="99">
        <v>1.0632315603264899</v>
      </c>
      <c r="Q1661" s="86">
        <v>5402.8816566884198</v>
      </c>
      <c r="R1661" s="44">
        <v>5810.05864792796</v>
      </c>
      <c r="S1661" s="45">
        <v>5466.7730014676399</v>
      </c>
      <c r="T1661" s="140">
        <v>1.0118254199960399</v>
      </c>
      <c r="U1661" s="44">
        <v>6184.5752098305702</v>
      </c>
      <c r="V1661" s="45">
        <v>5744.7660932459503</v>
      </c>
      <c r="W1661" s="99">
        <v>1.06327816492784</v>
      </c>
      <c r="X1661" s="86">
        <v>5390.5085209214103</v>
      </c>
      <c r="Y1661" s="44">
        <v>5796.7530363982096</v>
      </c>
      <c r="Z1661" s="45">
        <v>5454.5206427693201</v>
      </c>
      <c r="AA1661" s="46">
        <v>1.01187496904967</v>
      </c>
      <c r="AB1661" s="139">
        <v>6170.4119181660599</v>
      </c>
      <c r="AC1661" s="45">
        <v>5731.8546423432099</v>
      </c>
      <c r="AD1661" s="99">
        <v>1.0633235473234099</v>
      </c>
      <c r="AE1661" s="142">
        <v>5381.5048723844802</v>
      </c>
      <c r="AF1661" s="44">
        <v>5787.0708465282696</v>
      </c>
      <c r="AG1661" s="45">
        <v>5445.6040849690198</v>
      </c>
      <c r="AH1661" s="140">
        <v>1.01191102007795</v>
      </c>
      <c r="AI1661" s="44">
        <v>6160.10561403471</v>
      </c>
      <c r="AJ1661" s="45">
        <v>5722.46037646682</v>
      </c>
      <c r="AK1661" s="46">
        <v>1.0633569070673801</v>
      </c>
    </row>
    <row r="1662" spans="1:37" x14ac:dyDescent="0.2">
      <c r="A1662" s="35" t="s">
        <v>5580</v>
      </c>
      <c r="B1662" s="35" t="s">
        <v>11445</v>
      </c>
      <c r="C1662" s="85" t="s">
        <v>941</v>
      </c>
      <c r="D1662" s="85" t="s">
        <v>13395</v>
      </c>
      <c r="E1662" s="85" t="s">
        <v>12900</v>
      </c>
      <c r="F1662" s="85" t="s">
        <v>448</v>
      </c>
      <c r="G1662" s="85" t="s">
        <v>448</v>
      </c>
      <c r="H1662" s="840">
        <v>1.0753629298423499</v>
      </c>
      <c r="I1662" s="840">
        <v>1.1446808578852501</v>
      </c>
      <c r="J1662" s="86">
        <v>5780.4166666666697</v>
      </c>
      <c r="K1662" s="44">
        <v>6216.0458023762303</v>
      </c>
      <c r="L1662" s="45">
        <v>5848.4733384759602</v>
      </c>
      <c r="M1662" s="46">
        <v>1.0117736619579301</v>
      </c>
      <c r="N1662" s="139">
        <v>6616.7323089341899</v>
      </c>
      <c r="O1662" s="45">
        <v>6145.9214318372597</v>
      </c>
      <c r="P1662" s="99">
        <v>1.0632315603264899</v>
      </c>
      <c r="Q1662" s="86">
        <v>5771.9442132390304</v>
      </c>
      <c r="R1662" s="44">
        <v>6206.9348400353401</v>
      </c>
      <c r="S1662" s="45">
        <v>5840.1998777542703</v>
      </c>
      <c r="T1662" s="140">
        <v>1.0118254199960399</v>
      </c>
      <c r="U1662" s="44">
        <v>6607.0340536762496</v>
      </c>
      <c r="V1662" s="45">
        <v>6137.1822511186701</v>
      </c>
      <c r="W1662" s="99">
        <v>1.06327816492784</v>
      </c>
      <c r="X1662" s="86">
        <v>5763.00091454021</v>
      </c>
      <c r="Y1662" s="44">
        <v>6197.3175481441203</v>
      </c>
      <c r="Z1662" s="45">
        <v>5831.4363720335896</v>
      </c>
      <c r="AA1662" s="46">
        <v>1.01187496904967</v>
      </c>
      <c r="AB1662" s="139">
        <v>6596.79683084936</v>
      </c>
      <c r="AC1662" s="45">
        <v>6127.9345756769499</v>
      </c>
      <c r="AD1662" s="99">
        <v>1.0633235473234099</v>
      </c>
      <c r="AE1662" s="142">
        <v>5758.1739973275198</v>
      </c>
      <c r="AF1662" s="44">
        <v>6192.1268603081699</v>
      </c>
      <c r="AG1662" s="45">
        <v>5826.7597234220002</v>
      </c>
      <c r="AH1662" s="140">
        <v>1.01191102007795</v>
      </c>
      <c r="AI1662" s="44">
        <v>6591.2715511133902</v>
      </c>
      <c r="AJ1662" s="45">
        <v>6122.9940921540301</v>
      </c>
      <c r="AK1662" s="46">
        <v>1.0633569070673801</v>
      </c>
    </row>
    <row r="1663" spans="1:37" x14ac:dyDescent="0.2">
      <c r="A1663" s="35" t="s">
        <v>5579</v>
      </c>
      <c r="B1663" s="35" t="s">
        <v>11444</v>
      </c>
      <c r="C1663" s="85" t="s">
        <v>941</v>
      </c>
      <c r="D1663" s="85" t="s">
        <v>13395</v>
      </c>
      <c r="E1663" s="85" t="s">
        <v>12900</v>
      </c>
      <c r="F1663" s="85" t="s">
        <v>426</v>
      </c>
      <c r="G1663" s="85" t="s">
        <v>426</v>
      </c>
      <c r="H1663" s="840">
        <v>1.0703698712680201</v>
      </c>
      <c r="I1663" s="840">
        <v>1.11157098086121</v>
      </c>
      <c r="J1663" s="86">
        <v>4219.5</v>
      </c>
      <c r="K1663" s="44">
        <v>4516.4256718154102</v>
      </c>
      <c r="L1663" s="45">
        <v>4249.3565791814699</v>
      </c>
      <c r="M1663" s="46">
        <v>1.00707585713508</v>
      </c>
      <c r="N1663" s="139">
        <v>4690.2737537438597</v>
      </c>
      <c r="O1663" s="45">
        <v>4356.5392460257199</v>
      </c>
      <c r="P1663" s="99">
        <v>1.0324776030396301</v>
      </c>
      <c r="Q1663" s="86">
        <v>4249.28175816768</v>
      </c>
      <c r="R1663" s="44">
        <v>4548.3031684714897</v>
      </c>
      <c r="S1663" s="45">
        <v>4279.5679821161602</v>
      </c>
      <c r="T1663" s="140">
        <v>1.0071273748534699</v>
      </c>
      <c r="U1663" s="44">
        <v>4723.3782918820698</v>
      </c>
      <c r="V1663" s="45">
        <v>4387.4805522045699</v>
      </c>
      <c r="W1663" s="99">
        <v>1.03252285960357</v>
      </c>
      <c r="X1663" s="86">
        <v>4278.2818480618998</v>
      </c>
      <c r="Y1663" s="44">
        <v>4579.3439909583203</v>
      </c>
      <c r="Z1663" s="45">
        <v>4308.9857670638103</v>
      </c>
      <c r="AA1663" s="46">
        <v>1.0071766938440101</v>
      </c>
      <c r="AB1663" s="139">
        <v>4755.6139502508604</v>
      </c>
      <c r="AC1663" s="45">
        <v>4417.61235059314</v>
      </c>
      <c r="AD1663" s="99">
        <v>1.0325669293140101</v>
      </c>
      <c r="AE1663" s="142">
        <v>4310.2846873919198</v>
      </c>
      <c r="AF1663" s="44">
        <v>4613.5988659722098</v>
      </c>
      <c r="AG1663" s="45">
        <v>4341.3729496708602</v>
      </c>
      <c r="AH1663" s="140">
        <v>1.0072125774823799</v>
      </c>
      <c r="AI1663" s="44">
        <v>4791.1873777552701</v>
      </c>
      <c r="AJ1663" s="45">
        <v>4450.7970549996498</v>
      </c>
      <c r="AK1663" s="46">
        <v>1.0325993241278799</v>
      </c>
    </row>
    <row r="1664" spans="1:37" x14ac:dyDescent="0.2">
      <c r="A1664" s="35" t="s">
        <v>5578</v>
      </c>
      <c r="B1664" s="35" t="s">
        <v>11443</v>
      </c>
      <c r="C1664" s="85" t="s">
        <v>941</v>
      </c>
      <c r="D1664" s="85" t="s">
        <v>13395</v>
      </c>
      <c r="E1664" s="85" t="s">
        <v>12900</v>
      </c>
      <c r="F1664" s="85" t="s">
        <v>448</v>
      </c>
      <c r="G1664" s="85" t="s">
        <v>448</v>
      </c>
      <c r="H1664" s="840">
        <v>1.0753629298423499</v>
      </c>
      <c r="I1664" s="840">
        <v>1.1446808578852501</v>
      </c>
      <c r="J1664" s="86">
        <v>5293.1666666666697</v>
      </c>
      <c r="K1664" s="44">
        <v>5692.0752148105403</v>
      </c>
      <c r="L1664" s="45">
        <v>5355.4866216869596</v>
      </c>
      <c r="M1664" s="46">
        <v>1.0117736619579301</v>
      </c>
      <c r="N1664" s="139">
        <v>6058.9865609296003</v>
      </c>
      <c r="O1664" s="45">
        <v>5627.86185406818</v>
      </c>
      <c r="P1664" s="99">
        <v>1.0632315603264899</v>
      </c>
      <c r="Q1664" s="86">
        <v>5294.5846394690998</v>
      </c>
      <c r="R1664" s="44">
        <v>5693.6000501978097</v>
      </c>
      <c r="S1664" s="45">
        <v>5357.1953265353804</v>
      </c>
      <c r="T1664" s="140">
        <v>1.0118254199960399</v>
      </c>
      <c r="U1664" s="44">
        <v>6060.60968725355</v>
      </c>
      <c r="V1664" s="45">
        <v>5629.6162395098399</v>
      </c>
      <c r="W1664" s="99">
        <v>1.06327816492784</v>
      </c>
      <c r="X1664" s="86">
        <v>5295.4015084954799</v>
      </c>
      <c r="Y1664" s="44">
        <v>5694.4784808673103</v>
      </c>
      <c r="Z1664" s="45">
        <v>5358.2842375144301</v>
      </c>
      <c r="AA1664" s="46">
        <v>1.01187496904967</v>
      </c>
      <c r="AB1664" s="139">
        <v>6061.5447415914396</v>
      </c>
      <c r="AC1664" s="45">
        <v>5630.7251165151401</v>
      </c>
      <c r="AD1664" s="99">
        <v>1.0633235473234099</v>
      </c>
      <c r="AE1664" s="142">
        <v>5299.5583999276896</v>
      </c>
      <c r="AF1664" s="44">
        <v>5698.9486478168901</v>
      </c>
      <c r="AG1664" s="45">
        <v>5362.6815464334804</v>
      </c>
      <c r="AH1664" s="140">
        <v>1.01191102007795</v>
      </c>
      <c r="AI1664" s="44">
        <v>6066.3030556422</v>
      </c>
      <c r="AJ1664" s="45">
        <v>5635.3220289700903</v>
      </c>
      <c r="AK1664" s="46">
        <v>1.0633569070673801</v>
      </c>
    </row>
    <row r="1665" spans="1:37" x14ac:dyDescent="0.2">
      <c r="A1665" s="35" t="s">
        <v>5577</v>
      </c>
      <c r="B1665" s="35" t="s">
        <v>11442</v>
      </c>
      <c r="C1665" s="85" t="s">
        <v>941</v>
      </c>
      <c r="D1665" s="85" t="s">
        <v>13395</v>
      </c>
      <c r="E1665" s="85" t="s">
        <v>12900</v>
      </c>
      <c r="F1665" s="85" t="s">
        <v>448</v>
      </c>
      <c r="G1665" s="85" t="s">
        <v>448</v>
      </c>
      <c r="H1665" s="840">
        <v>1.0753629298423499</v>
      </c>
      <c r="I1665" s="840">
        <v>1.1446808578852501</v>
      </c>
      <c r="J1665" s="86">
        <v>9699</v>
      </c>
      <c r="K1665" s="44">
        <v>10429.945056541001</v>
      </c>
      <c r="L1665" s="45">
        <v>9813.1927473299093</v>
      </c>
      <c r="M1665" s="46">
        <v>1.0117736619579201</v>
      </c>
      <c r="N1665" s="139">
        <v>11102.259640628999</v>
      </c>
      <c r="O1665" s="45">
        <v>10312.2829036066</v>
      </c>
      <c r="P1665" s="99">
        <v>1.0632315603264899</v>
      </c>
      <c r="Q1665" s="86">
        <v>9678.3282471726798</v>
      </c>
      <c r="R1665" s="44">
        <v>10407.7154198556</v>
      </c>
      <c r="S1665" s="45">
        <v>9792.7785435549904</v>
      </c>
      <c r="T1665" s="140">
        <v>1.0118254199960399</v>
      </c>
      <c r="U1665" s="44">
        <v>11078.5970808687</v>
      </c>
      <c r="V1665" s="45">
        <v>10290.755098223</v>
      </c>
      <c r="W1665" s="99">
        <v>1.06327816492784</v>
      </c>
      <c r="X1665" s="86">
        <v>9654.5890608842401</v>
      </c>
      <c r="Y1665" s="44">
        <v>10382.1871789364</v>
      </c>
      <c r="Z1665" s="45">
        <v>9769.2370071695004</v>
      </c>
      <c r="AA1665" s="46">
        <v>1.01187496904967</v>
      </c>
      <c r="AB1665" s="139">
        <v>11051.423288742501</v>
      </c>
      <c r="AC1665" s="45">
        <v>10265.9518881692</v>
      </c>
      <c r="AD1665" s="99">
        <v>1.0633235473234099</v>
      </c>
      <c r="AE1665" s="142">
        <v>9642.9732530738092</v>
      </c>
      <c r="AF1665" s="44">
        <v>10369.695969816899</v>
      </c>
      <c r="AG1665" s="45">
        <v>9757.8309011022702</v>
      </c>
      <c r="AH1665" s="140">
        <v>1.01191102007795</v>
      </c>
      <c r="AI1665" s="44">
        <v>11038.126895893</v>
      </c>
      <c r="AJ1665" s="45">
        <v>10253.922213322099</v>
      </c>
      <c r="AK1665" s="46">
        <v>1.0633569070673801</v>
      </c>
    </row>
    <row r="1666" spans="1:37" x14ac:dyDescent="0.2">
      <c r="A1666" s="35" t="s">
        <v>5576</v>
      </c>
      <c r="B1666" s="35" t="s">
        <v>11441</v>
      </c>
      <c r="C1666" s="85" t="s">
        <v>941</v>
      </c>
      <c r="D1666" s="85" t="s">
        <v>13395</v>
      </c>
      <c r="E1666" s="85" t="s">
        <v>12900</v>
      </c>
      <c r="F1666" s="85" t="s">
        <v>448</v>
      </c>
      <c r="G1666" s="85" t="s">
        <v>448</v>
      </c>
      <c r="H1666" s="840">
        <v>1.0753629298423499</v>
      </c>
      <c r="I1666" s="840">
        <v>1.1446808578852501</v>
      </c>
      <c r="J1666" s="86">
        <v>8180.6666666666697</v>
      </c>
      <c r="K1666" s="44">
        <v>8797.1856747303409</v>
      </c>
      <c r="L1666" s="45">
        <v>8276.9830705904697</v>
      </c>
      <c r="M1666" s="46">
        <v>1.0117736619579301</v>
      </c>
      <c r="N1666" s="139">
        <v>9364.2525380732495</v>
      </c>
      <c r="O1666" s="45">
        <v>8697.9429845109207</v>
      </c>
      <c r="P1666" s="99">
        <v>1.0632315603264899</v>
      </c>
      <c r="Q1666" s="86">
        <v>8180.0255676193401</v>
      </c>
      <c r="R1666" s="44">
        <v>8796.4962605804903</v>
      </c>
      <c r="S1666" s="45">
        <v>8276.7578055347494</v>
      </c>
      <c r="T1666" s="140">
        <v>1.0118254199960399</v>
      </c>
      <c r="U1666" s="44">
        <v>9363.5186842657804</v>
      </c>
      <c r="V1666" s="45">
        <v>8697.64257460111</v>
      </c>
      <c r="W1666" s="99">
        <v>1.06327816492784</v>
      </c>
      <c r="X1666" s="86">
        <v>8182.8783917340197</v>
      </c>
      <c r="Y1666" s="44">
        <v>8799.5640818787706</v>
      </c>
      <c r="Z1666" s="45">
        <v>8280.04981937306</v>
      </c>
      <c r="AA1666" s="46">
        <v>1.01187496904967</v>
      </c>
      <c r="AB1666" s="139">
        <v>9366.7842574207607</v>
      </c>
      <c r="AC1666" s="45">
        <v>8701.0472788146908</v>
      </c>
      <c r="AD1666" s="99">
        <v>1.0633235473234099</v>
      </c>
      <c r="AE1666" s="142">
        <v>8190.2484202314999</v>
      </c>
      <c r="AF1666" s="44">
        <v>8807.4895373168401</v>
      </c>
      <c r="AG1666" s="45">
        <v>8287.8026336082403</v>
      </c>
      <c r="AH1666" s="140">
        <v>1.01191102007795</v>
      </c>
      <c r="AI1666" s="44">
        <v>9375.2205879638896</v>
      </c>
      <c r="AJ1666" s="45">
        <v>8709.1572282509005</v>
      </c>
      <c r="AK1666" s="46">
        <v>1.0633569070673801</v>
      </c>
    </row>
    <row r="1667" spans="1:37" x14ac:dyDescent="0.2">
      <c r="A1667" s="35" t="s">
        <v>5575</v>
      </c>
      <c r="B1667" s="35" t="s">
        <v>11440</v>
      </c>
      <c r="C1667" s="85" t="s">
        <v>941</v>
      </c>
      <c r="D1667" s="85" t="s">
        <v>13395</v>
      </c>
      <c r="E1667" s="85" t="s">
        <v>12900</v>
      </c>
      <c r="F1667" s="85" t="s">
        <v>448</v>
      </c>
      <c r="G1667" s="85" t="s">
        <v>448</v>
      </c>
      <c r="H1667" s="840">
        <v>1.0753629298423499</v>
      </c>
      <c r="I1667" s="840">
        <v>1.1446808578852501</v>
      </c>
      <c r="J1667" s="86">
        <v>5218</v>
      </c>
      <c r="K1667" s="44">
        <v>5611.2437679174</v>
      </c>
      <c r="L1667" s="45">
        <v>5279.4349680964497</v>
      </c>
      <c r="M1667" s="46">
        <v>1.0117736619579301</v>
      </c>
      <c r="N1667" s="139">
        <v>5972.9447164452304</v>
      </c>
      <c r="O1667" s="45">
        <v>5547.9422817836403</v>
      </c>
      <c r="P1667" s="99">
        <v>1.0632315603264899</v>
      </c>
      <c r="Q1667" s="86">
        <v>5203.4902214971098</v>
      </c>
      <c r="R1667" s="44">
        <v>5595.6404899951604</v>
      </c>
      <c r="S1667" s="45">
        <v>5265.0236788115799</v>
      </c>
      <c r="T1667" s="140">
        <v>1.0118254199960399</v>
      </c>
      <c r="U1667" s="44">
        <v>5956.3356507408098</v>
      </c>
      <c r="V1667" s="45">
        <v>5532.7575339334098</v>
      </c>
      <c r="W1667" s="99">
        <v>1.06327816492784</v>
      </c>
      <c r="X1667" s="86">
        <v>5187.73264907884</v>
      </c>
      <c r="Y1667" s="44">
        <v>5578.6953807522495</v>
      </c>
      <c r="Z1667" s="45">
        <v>5249.3368137246098</v>
      </c>
      <c r="AA1667" s="46">
        <v>1.01187496904967</v>
      </c>
      <c r="AB1667" s="139">
        <v>5938.29825922688</v>
      </c>
      <c r="AC1667" s="45">
        <v>5516.2382829839798</v>
      </c>
      <c r="AD1667" s="99">
        <v>1.0633235473234099</v>
      </c>
      <c r="AE1667" s="142">
        <v>5177.4175828553598</v>
      </c>
      <c r="AF1667" s="44">
        <v>5567.6029409166504</v>
      </c>
      <c r="AG1667" s="45">
        <v>5239.0859076366696</v>
      </c>
      <c r="AH1667" s="140">
        <v>1.01191102007795</v>
      </c>
      <c r="AI1667" s="44">
        <v>5926.4908003730498</v>
      </c>
      <c r="AJ1667" s="45">
        <v>5505.4427475013799</v>
      </c>
      <c r="AK1667" s="46">
        <v>1.0633569070673801</v>
      </c>
    </row>
    <row r="1668" spans="1:37" x14ac:dyDescent="0.2">
      <c r="A1668" s="35" t="s">
        <v>5574</v>
      </c>
      <c r="B1668" s="35" t="s">
        <v>11439</v>
      </c>
      <c r="C1668" s="85" t="s">
        <v>941</v>
      </c>
      <c r="D1668" s="85" t="s">
        <v>13395</v>
      </c>
      <c r="E1668" s="85" t="s">
        <v>12900</v>
      </c>
      <c r="F1668" s="85" t="s">
        <v>425</v>
      </c>
      <c r="G1668" s="85" t="s">
        <v>425</v>
      </c>
      <c r="H1668" s="840">
        <v>1.07677362439487</v>
      </c>
      <c r="I1668" s="840">
        <v>1.12125504414336</v>
      </c>
      <c r="J1668" s="86">
        <v>7364</v>
      </c>
      <c r="K1668" s="44">
        <v>7929.3609700438001</v>
      </c>
      <c r="L1668" s="45">
        <v>7460.4753083906098</v>
      </c>
      <c r="M1668" s="46">
        <v>1.0131009381301801</v>
      </c>
      <c r="N1668" s="139">
        <v>8256.9221450716905</v>
      </c>
      <c r="O1668" s="45">
        <v>7669.4042320388098</v>
      </c>
      <c r="P1668" s="99">
        <v>1.04147260076573</v>
      </c>
      <c r="Q1668" s="86">
        <v>7455.8158069909496</v>
      </c>
      <c r="R1668" s="44">
        <v>8028.22580931418</v>
      </c>
      <c r="S1668" s="45">
        <v>7553.8803932205301</v>
      </c>
      <c r="T1668" s="140">
        <v>1.01315276406609</v>
      </c>
      <c r="U1668" s="44">
        <v>8359.8710817923802</v>
      </c>
      <c r="V1668" s="45">
        <v>7765.36824360228</v>
      </c>
      <c r="W1668" s="99">
        <v>1.0415182516071699</v>
      </c>
      <c r="X1668" s="86">
        <v>7539.7553844382501</v>
      </c>
      <c r="Y1668" s="44">
        <v>8118.6097323522799</v>
      </c>
      <c r="Z1668" s="45">
        <v>7639.2980859537502</v>
      </c>
      <c r="AA1668" s="46">
        <v>1.0132023781197099</v>
      </c>
      <c r="AB1668" s="139">
        <v>8453.9887564084293</v>
      </c>
      <c r="AC1668" s="45">
        <v>7853.1280151778201</v>
      </c>
      <c r="AD1668" s="99">
        <v>1.0415627052551799</v>
      </c>
      <c r="AE1668" s="142">
        <v>7622.15179604685</v>
      </c>
      <c r="AF1668" s="44">
        <v>8207.3320151171993</v>
      </c>
      <c r="AG1668" s="45">
        <v>7723.0574730274102</v>
      </c>
      <c r="AH1668" s="140">
        <v>1.01323847644085</v>
      </c>
      <c r="AI1668" s="44">
        <v>8546.3761485438808</v>
      </c>
      <c r="AJ1668" s="45">
        <v>7939.1981139088202</v>
      </c>
      <c r="AK1668" s="46">
        <v>1.04159538229433</v>
      </c>
    </row>
    <row r="1669" spans="1:37" x14ac:dyDescent="0.2">
      <c r="A1669" s="35" t="s">
        <v>5573</v>
      </c>
      <c r="B1669" s="35" t="s">
        <v>11438</v>
      </c>
      <c r="C1669" s="85" t="s">
        <v>937</v>
      </c>
      <c r="D1669" s="85" t="s">
        <v>13395</v>
      </c>
      <c r="E1669" s="85" t="s">
        <v>12900</v>
      </c>
      <c r="F1669" s="85" t="s">
        <v>356</v>
      </c>
      <c r="G1669" s="85" t="s">
        <v>356</v>
      </c>
      <c r="H1669" s="840">
        <v>1.1082101278383101</v>
      </c>
      <c r="I1669" s="840">
        <v>1.1468598910618</v>
      </c>
      <c r="J1669" s="86">
        <v>43754.416666666701</v>
      </c>
      <c r="K1669" s="44">
        <v>48489.087687657302</v>
      </c>
      <c r="L1669" s="45">
        <v>45621.790051784803</v>
      </c>
      <c r="M1669" s="46">
        <v>1.0426785117338999</v>
      </c>
      <c r="N1669" s="139">
        <v>50180.185531805801</v>
      </c>
      <c r="O1669" s="45">
        <v>46609.634985093202</v>
      </c>
      <c r="P1669" s="99">
        <v>1.0652555452899399</v>
      </c>
      <c r="Q1669" s="86">
        <v>43921.653068751097</v>
      </c>
      <c r="R1669" s="44">
        <v>48674.420762190501</v>
      </c>
      <c r="S1669" s="45">
        <v>45798.506591618498</v>
      </c>
      <c r="T1669" s="140">
        <v>1.0427318507326999</v>
      </c>
      <c r="U1669" s="44">
        <v>50371.982253681897</v>
      </c>
      <c r="V1669" s="45">
        <v>46789.835337529403</v>
      </c>
      <c r="W1669" s="99">
        <v>1.06530223860857</v>
      </c>
      <c r="X1669" s="86">
        <v>44057.039324809499</v>
      </c>
      <c r="Y1669" s="44">
        <v>48824.457182324601</v>
      </c>
      <c r="Z1669" s="45">
        <v>45941.927817313001</v>
      </c>
      <c r="AA1669" s="46">
        <v>1.0427829132731099</v>
      </c>
      <c r="AB1669" s="139">
        <v>50527.251320556403</v>
      </c>
      <c r="AC1669" s="45">
        <v>46936.065839288603</v>
      </c>
      <c r="AD1669" s="99">
        <v>1.0653477073947999</v>
      </c>
      <c r="AE1669" s="142">
        <v>44196.979349112</v>
      </c>
      <c r="AF1669" s="44">
        <v>48979.540134546602</v>
      </c>
      <c r="AG1669" s="45">
        <v>46089.496899213002</v>
      </c>
      <c r="AH1669" s="140">
        <v>1.04282006548801</v>
      </c>
      <c r="AI1669" s="44">
        <v>50687.7429215831</v>
      </c>
      <c r="AJ1669" s="45">
        <v>47086.627829959398</v>
      </c>
      <c r="AK1669" s="46">
        <v>1.0653811306429299</v>
      </c>
    </row>
    <row r="1670" spans="1:37" x14ac:dyDescent="0.2">
      <c r="A1670" s="35" t="s">
        <v>5572</v>
      </c>
      <c r="B1670" s="35" t="s">
        <v>11437</v>
      </c>
      <c r="C1670" s="85" t="s">
        <v>937</v>
      </c>
      <c r="D1670" s="85" t="s">
        <v>13395</v>
      </c>
      <c r="E1670" s="85" t="s">
        <v>12900</v>
      </c>
      <c r="F1670" s="85" t="s">
        <v>243</v>
      </c>
      <c r="G1670" s="85" t="s">
        <v>243</v>
      </c>
      <c r="H1670" s="840">
        <v>1.1058888344150799</v>
      </c>
      <c r="I1670" s="840">
        <v>1.13317534112119</v>
      </c>
      <c r="J1670" s="86">
        <v>10638.5</v>
      </c>
      <c r="K1670" s="44">
        <v>11764.998364924801</v>
      </c>
      <c r="L1670" s="45">
        <v>11069.300557304899</v>
      </c>
      <c r="M1670" s="46">
        <v>1.0404944829914899</v>
      </c>
      <c r="N1670" s="139">
        <v>12055.285866517799</v>
      </c>
      <c r="O1670" s="45">
        <v>11197.496938770801</v>
      </c>
      <c r="P1670" s="99">
        <v>1.05254471389489</v>
      </c>
      <c r="Q1670" s="86">
        <v>10684.0292669584</v>
      </c>
      <c r="R1670" s="44">
        <v>11815.3486728932</v>
      </c>
      <c r="S1670" s="45">
        <v>11117.2421901343</v>
      </c>
      <c r="T1670" s="140">
        <v>1.0405477102646701</v>
      </c>
      <c r="U1670" s="44">
        <v>12106.8785091344</v>
      </c>
      <c r="V1670" s="45">
        <v>11245.9114481734</v>
      </c>
      <c r="W1670" s="99">
        <v>1.0525908500599801</v>
      </c>
      <c r="X1670" s="86">
        <v>10731.764751129</v>
      </c>
      <c r="Y1670" s="44">
        <v>11868.1388118428</v>
      </c>
      <c r="Z1670" s="45">
        <v>11167.4600822172</v>
      </c>
      <c r="AA1670" s="46">
        <v>1.0405986658477999</v>
      </c>
      <c r="AB1670" s="139">
        <v>12160.9711826929</v>
      </c>
      <c r="AC1670" s="45">
        <v>11296.6395199168</v>
      </c>
      <c r="AD1670" s="99">
        <v>1.0526357763040299</v>
      </c>
      <c r="AE1670" s="142">
        <v>10784.712574567</v>
      </c>
      <c r="AF1670" s="44">
        <v>11926.6932185896</v>
      </c>
      <c r="AG1670" s="45">
        <v>11222.9573533365</v>
      </c>
      <c r="AH1670" s="140">
        <v>1.04063574024244</v>
      </c>
      <c r="AI1670" s="44">
        <v>12220.970350579</v>
      </c>
      <c r="AJ1670" s="45">
        <v>11352.730452190901</v>
      </c>
      <c r="AK1670" s="46">
        <v>1.0526688007396201</v>
      </c>
    </row>
    <row r="1671" spans="1:37" x14ac:dyDescent="0.2">
      <c r="A1671" s="35" t="s">
        <v>5571</v>
      </c>
      <c r="B1671" s="35" t="s">
        <v>11436</v>
      </c>
      <c r="C1671" s="85" t="s">
        <v>937</v>
      </c>
      <c r="D1671" s="85" t="s">
        <v>13395</v>
      </c>
      <c r="E1671" s="85" t="s">
        <v>12900</v>
      </c>
      <c r="F1671" s="85" t="s">
        <v>244</v>
      </c>
      <c r="G1671" s="85" t="s">
        <v>244</v>
      </c>
      <c r="H1671" s="840">
        <v>1.1058160090951801</v>
      </c>
      <c r="I1671" s="840">
        <v>1.1475571735677399</v>
      </c>
      <c r="J1671" s="86">
        <v>5159</v>
      </c>
      <c r="K1671" s="44">
        <v>5704.9047909220099</v>
      </c>
      <c r="L1671" s="45">
        <v>5367.5575484814799</v>
      </c>
      <c r="M1671" s="46">
        <v>1.0404259640398299</v>
      </c>
      <c r="N1671" s="139">
        <v>5920.2474584359798</v>
      </c>
      <c r="O1671" s="45">
        <v>5498.9946755821902</v>
      </c>
      <c r="P1671" s="99">
        <v>1.0659032129447901</v>
      </c>
      <c r="Q1671" s="86">
        <v>5157.5162169977702</v>
      </c>
      <c r="R1671" s="44">
        <v>5703.2639999241301</v>
      </c>
      <c r="S1671" s="45">
        <v>5366.2882845677796</v>
      </c>
      <c r="T1671" s="140">
        <v>1.0404791878078701</v>
      </c>
      <c r="U1671" s="44">
        <v>5918.5447326077601</v>
      </c>
      <c r="V1671" s="45">
        <v>5497.6540744786098</v>
      </c>
      <c r="W1671" s="99">
        <v>1.06594993465262</v>
      </c>
      <c r="X1671" s="86">
        <v>5154.8529646410798</v>
      </c>
      <c r="Y1671" s="44">
        <v>5700.3189328318304</v>
      </c>
      <c r="Z1671" s="45">
        <v>5363.7798771602002</v>
      </c>
      <c r="AA1671" s="46">
        <v>1.0405301400354601</v>
      </c>
      <c r="AB1671" s="139">
        <v>5915.48849826081</v>
      </c>
      <c r="AC1671" s="45">
        <v>5495.0497082148904</v>
      </c>
      <c r="AD1671" s="99">
        <v>1.06599543108355</v>
      </c>
      <c r="AE1671" s="142">
        <v>5157.8683672290099</v>
      </c>
      <c r="AF1671" s="44">
        <v>5703.6534132874303</v>
      </c>
      <c r="AG1671" s="45">
        <v>5367.10870669203</v>
      </c>
      <c r="AH1671" s="140">
        <v>1.04056721198867</v>
      </c>
      <c r="AI1671" s="44">
        <v>5918.9488451317802</v>
      </c>
      <c r="AJ1671" s="45">
        <v>5498.4366111242798</v>
      </c>
      <c r="AK1671" s="46">
        <v>1.06602887465277</v>
      </c>
    </row>
    <row r="1672" spans="1:37" x14ac:dyDescent="0.2">
      <c r="A1672" s="35" t="s">
        <v>5570</v>
      </c>
      <c r="B1672" s="35" t="s">
        <v>11435</v>
      </c>
      <c r="C1672" s="85" t="s">
        <v>937</v>
      </c>
      <c r="D1672" s="85" t="s">
        <v>13395</v>
      </c>
      <c r="E1672" s="85" t="s">
        <v>12900</v>
      </c>
      <c r="F1672" s="85" t="s">
        <v>241</v>
      </c>
      <c r="G1672" s="85" t="s">
        <v>241</v>
      </c>
      <c r="H1672" s="840">
        <v>1.0965739991076</v>
      </c>
      <c r="I1672" s="840">
        <v>1.12634635209846</v>
      </c>
      <c r="J1672" s="86">
        <v>49782.166666666701</v>
      </c>
      <c r="K1672" s="44">
        <v>54589.829585907697</v>
      </c>
      <c r="L1672" s="45">
        <v>51361.7777338577</v>
      </c>
      <c r="M1672" s="46">
        <v>1.0317304603828901</v>
      </c>
      <c r="N1672" s="139">
        <v>56071.9618245577</v>
      </c>
      <c r="O1672" s="45">
        <v>52082.184349123199</v>
      </c>
      <c r="P1672" s="99">
        <v>1.04620163878879</v>
      </c>
      <c r="Q1672" s="86">
        <v>49798.928556485502</v>
      </c>
      <c r="R1672" s="44">
        <v>54608.210238458902</v>
      </c>
      <c r="S1672" s="45">
        <v>51381.6998209718</v>
      </c>
      <c r="T1672" s="140">
        <v>1.0317832393259401</v>
      </c>
      <c r="U1672" s="44">
        <v>56090.841518009503</v>
      </c>
      <c r="V1672" s="45">
        <v>52102.0043514227</v>
      </c>
      <c r="W1672" s="99">
        <v>1.04624749691803</v>
      </c>
      <c r="X1672" s="86">
        <v>49808.978939849701</v>
      </c>
      <c r="Y1672" s="44">
        <v>54619.2312275371</v>
      </c>
      <c r="Z1672" s="45">
        <v>51394.586305837198</v>
      </c>
      <c r="AA1672" s="46">
        <v>1.0318337657132499</v>
      </c>
      <c r="AB1672" s="139">
        <v>56102.161730648797</v>
      </c>
      <c r="AC1672" s="45">
        <v>52114.743784704202</v>
      </c>
      <c r="AD1672" s="99">
        <v>1.04629215241772</v>
      </c>
      <c r="AE1672" s="142">
        <v>49831.947751129897</v>
      </c>
      <c r="AF1672" s="44">
        <v>54644.418228777497</v>
      </c>
      <c r="AG1672" s="45">
        <v>51420.118228879597</v>
      </c>
      <c r="AH1672" s="140">
        <v>1.03187052783249</v>
      </c>
      <c r="AI1672" s="44">
        <v>56128.032567446397</v>
      </c>
      <c r="AJ1672" s="45">
        <v>52140.411626137698</v>
      </c>
      <c r="AK1672" s="46">
        <v>1.0463249778342301</v>
      </c>
    </row>
    <row r="1673" spans="1:37" x14ac:dyDescent="0.2">
      <c r="A1673" s="35" t="s">
        <v>5569</v>
      </c>
      <c r="B1673" s="35" t="s">
        <v>11434</v>
      </c>
      <c r="C1673" s="85" t="s">
        <v>937</v>
      </c>
      <c r="D1673" s="85" t="s">
        <v>13395</v>
      </c>
      <c r="E1673" s="85" t="s">
        <v>12900</v>
      </c>
      <c r="F1673" s="85" t="s">
        <v>357</v>
      </c>
      <c r="G1673" s="85" t="s">
        <v>357</v>
      </c>
      <c r="H1673" s="840">
        <v>1.1239921717164301</v>
      </c>
      <c r="I1673" s="840">
        <v>1.15857461906658</v>
      </c>
      <c r="J1673" s="86">
        <v>7748</v>
      </c>
      <c r="K1673" s="44">
        <v>8708.6913464589197</v>
      </c>
      <c r="L1673" s="45">
        <v>8193.7216635873392</v>
      </c>
      <c r="M1673" s="46">
        <v>1.05752731848056</v>
      </c>
      <c r="N1673" s="139">
        <v>8976.6361485278394</v>
      </c>
      <c r="O1673" s="45">
        <v>8337.9072803882209</v>
      </c>
      <c r="P1673" s="99">
        <v>1.0761367166221201</v>
      </c>
      <c r="Q1673" s="86">
        <v>7757.1662276910401</v>
      </c>
      <c r="R1673" s="44">
        <v>8718.9941146278306</v>
      </c>
      <c r="S1673" s="45">
        <v>8203.8348516157002</v>
      </c>
      <c r="T1673" s="140">
        <v>1.0575814170811699</v>
      </c>
      <c r="U1673" s="44">
        <v>8987.2559072832591</v>
      </c>
      <c r="V1673" s="45">
        <v>8348.1373022060307</v>
      </c>
      <c r="W1673" s="99">
        <v>1.0761838868948499</v>
      </c>
      <c r="X1673" s="86">
        <v>7767.81612883869</v>
      </c>
      <c r="Y1673" s="44">
        <v>8730.9645201473304</v>
      </c>
      <c r="Z1673" s="45">
        <v>8215.5002822098195</v>
      </c>
      <c r="AA1673" s="46">
        <v>1.0576332068043</v>
      </c>
      <c r="AB1673" s="139">
        <v>8999.5946124484908</v>
      </c>
      <c r="AC1673" s="45">
        <v>8359.9553551202007</v>
      </c>
      <c r="AD1673" s="99">
        <v>1.0762298201270699</v>
      </c>
      <c r="AE1673" s="142">
        <v>7780.20819427692</v>
      </c>
      <c r="AF1673" s="44">
        <v>8744.8931046913003</v>
      </c>
      <c r="AG1673" s="45">
        <v>8228.8997104801001</v>
      </c>
      <c r="AH1673" s="140">
        <v>1.0576708881046699</v>
      </c>
      <c r="AI1673" s="44">
        <v>9013.9517449430405</v>
      </c>
      <c r="AJ1673" s="45">
        <v>8373.5547615125506</v>
      </c>
      <c r="AK1673" s="46">
        <v>1.0762635847806901</v>
      </c>
    </row>
    <row r="1674" spans="1:37" x14ac:dyDescent="0.2">
      <c r="A1674" s="35" t="s">
        <v>5568</v>
      </c>
      <c r="B1674" s="35" t="s">
        <v>11433</v>
      </c>
      <c r="C1674" s="85" t="s">
        <v>937</v>
      </c>
      <c r="D1674" s="85" t="s">
        <v>13395</v>
      </c>
      <c r="E1674" s="85" t="s">
        <v>12900</v>
      </c>
      <c r="F1674" s="85" t="s">
        <v>242</v>
      </c>
      <c r="G1674" s="85" t="s">
        <v>242</v>
      </c>
      <c r="H1674" s="840">
        <v>1.1007004052642899</v>
      </c>
      <c r="I1674" s="840">
        <v>1.13515448968933</v>
      </c>
      <c r="J1674" s="86">
        <v>12320.916666666701</v>
      </c>
      <c r="K1674" s="44">
        <v>13561.6379682275</v>
      </c>
      <c r="L1674" s="45">
        <v>12759.699752038799</v>
      </c>
      <c r="M1674" s="46">
        <v>1.03561286040991</v>
      </c>
      <c r="N1674" s="139">
        <v>13986.143871254801</v>
      </c>
      <c r="O1674" s="45">
        <v>12990.965533098701</v>
      </c>
      <c r="P1674" s="99">
        <v>1.0543830369573699</v>
      </c>
      <c r="Q1674" s="86">
        <v>12399.551728376</v>
      </c>
      <c r="R1674" s="44">
        <v>13648.191612519</v>
      </c>
      <c r="S1674" s="45">
        <v>12841.7921310974</v>
      </c>
      <c r="T1674" s="140">
        <v>1.0356658379600401</v>
      </c>
      <c r="U1674" s="44">
        <v>14075.4068146012</v>
      </c>
      <c r="V1674" s="45">
        <v>13074.4500751862</v>
      </c>
      <c r="W1674" s="99">
        <v>1.05442925370162</v>
      </c>
      <c r="X1674" s="86">
        <v>12470.4473810007</v>
      </c>
      <c r="Y1674" s="44">
        <v>13726.2264860945</v>
      </c>
      <c r="Z1674" s="45">
        <v>12915.8487942501</v>
      </c>
      <c r="AA1674" s="46">
        <v>1.03571655447806</v>
      </c>
      <c r="AB1674" s="139">
        <v>14155.884332977599</v>
      </c>
      <c r="AC1674" s="45">
        <v>13149.7657541422</v>
      </c>
      <c r="AD1674" s="99">
        <v>1.05447425841165</v>
      </c>
      <c r="AE1674" s="142">
        <v>12548.720140683299</v>
      </c>
      <c r="AF1674" s="44">
        <v>13812.3813443982</v>
      </c>
      <c r="AG1674" s="45">
        <v>12997.380240701201</v>
      </c>
      <c r="AH1674" s="140">
        <v>1.0357534549331</v>
      </c>
      <c r="AI1674" s="44">
        <v>14244.736007551601</v>
      </c>
      <c r="AJ1674" s="45">
        <v>13232.7175025582</v>
      </c>
      <c r="AK1674" s="46">
        <v>1.0545073405261001</v>
      </c>
    </row>
    <row r="1675" spans="1:37" x14ac:dyDescent="0.2">
      <c r="A1675" s="35" t="s">
        <v>5567</v>
      </c>
      <c r="B1675" s="35" t="s">
        <v>11432</v>
      </c>
      <c r="C1675" s="85" t="s">
        <v>937</v>
      </c>
      <c r="D1675" s="85" t="s">
        <v>13395</v>
      </c>
      <c r="E1675" s="85" t="s">
        <v>12900</v>
      </c>
      <c r="F1675" s="85" t="s">
        <v>354</v>
      </c>
      <c r="G1675" s="85" t="s">
        <v>354</v>
      </c>
      <c r="H1675" s="840">
        <v>1.09452963782109</v>
      </c>
      <c r="I1675" s="840">
        <v>1.11862452194772</v>
      </c>
      <c r="J1675" s="86">
        <v>11334.166666666701</v>
      </c>
      <c r="K1675" s="44">
        <v>12405.581336670501</v>
      </c>
      <c r="L1675" s="45">
        <v>11672.0040364048</v>
      </c>
      <c r="M1675" s="46">
        <v>1.02980698799249</v>
      </c>
      <c r="N1675" s="139">
        <v>12678.6767691758</v>
      </c>
      <c r="O1675" s="45">
        <v>11776.5307171035</v>
      </c>
      <c r="P1675" s="99">
        <v>1.0390292522994</v>
      </c>
      <c r="Q1675" s="86">
        <v>11367.435077288401</v>
      </c>
      <c r="R1675" s="44">
        <v>12441.9945980993</v>
      </c>
      <c r="S1675" s="45">
        <v>11706.8629208334</v>
      </c>
      <c r="T1675" s="140">
        <v>1.0298596685388699</v>
      </c>
      <c r="U1675" s="44">
        <v>12715.8916291035</v>
      </c>
      <c r="V1675" s="45">
        <v>11811.615284449799</v>
      </c>
      <c r="W1675" s="99">
        <v>1.03907479604161</v>
      </c>
      <c r="X1675" s="86">
        <v>11398.4569186479</v>
      </c>
      <c r="Y1675" s="44">
        <v>12475.948922887001</v>
      </c>
      <c r="Z1675" s="45">
        <v>11739.385913239699</v>
      </c>
      <c r="AA1675" s="46">
        <v>1.0299101007289899</v>
      </c>
      <c r="AB1675" s="139">
        <v>12750.593421564199</v>
      </c>
      <c r="AC1675" s="45">
        <v>11844.3548121736</v>
      </c>
      <c r="AD1675" s="99">
        <v>1.03911914539908</v>
      </c>
      <c r="AE1675" s="142">
        <v>11428.4774838753</v>
      </c>
      <c r="AF1675" s="44">
        <v>12508.807321272499</v>
      </c>
      <c r="AG1675" s="45">
        <v>11770.7237483842</v>
      </c>
      <c r="AH1675" s="140">
        <v>1.02994679431199</v>
      </c>
      <c r="AI1675" s="44">
        <v>12784.175161990301</v>
      </c>
      <c r="AJ1675" s="45">
        <v>11875.9223289331</v>
      </c>
      <c r="AK1675" s="46">
        <v>1.0391517457762001</v>
      </c>
    </row>
    <row r="1676" spans="1:37" x14ac:dyDescent="0.2">
      <c r="A1676" s="35" t="s">
        <v>5566</v>
      </c>
      <c r="B1676" s="35" t="s">
        <v>8124</v>
      </c>
      <c r="C1676" s="85" t="s">
        <v>937</v>
      </c>
      <c r="D1676" s="85" t="s">
        <v>13395</v>
      </c>
      <c r="E1676" s="85" t="s">
        <v>12900</v>
      </c>
      <c r="F1676" s="85" t="s">
        <v>356</v>
      </c>
      <c r="G1676" s="85" t="s">
        <v>356</v>
      </c>
      <c r="H1676" s="840">
        <v>1.1082101278383101</v>
      </c>
      <c r="I1676" s="840">
        <v>1.1468598910618</v>
      </c>
      <c r="J1676" s="86">
        <v>23081.5</v>
      </c>
      <c r="K1676" s="44">
        <v>25579.152065699898</v>
      </c>
      <c r="L1676" s="45">
        <v>24066.5840685859</v>
      </c>
      <c r="M1676" s="46">
        <v>1.0426785117338999</v>
      </c>
      <c r="N1676" s="139">
        <v>26471.2465755429</v>
      </c>
      <c r="O1676" s="45">
        <v>24587.695868609699</v>
      </c>
      <c r="P1676" s="99">
        <v>1.0652555452899399</v>
      </c>
      <c r="Q1676" s="86">
        <v>23140.012993083499</v>
      </c>
      <c r="R1676" s="44">
        <v>25643.996757245201</v>
      </c>
      <c r="S1676" s="45">
        <v>24128.828574256699</v>
      </c>
      <c r="T1676" s="140">
        <v>1.0427318507326999</v>
      </c>
      <c r="U1676" s="44">
        <v>26538.352780416299</v>
      </c>
      <c r="V1676" s="45">
        <v>24651.107642963201</v>
      </c>
      <c r="W1676" s="99">
        <v>1.06530223860857</v>
      </c>
      <c r="X1676" s="86">
        <v>23197.106836509101</v>
      </c>
      <c r="Y1676" s="44">
        <v>25707.268732766701</v>
      </c>
      <c r="Z1676" s="45">
        <v>24189.546646482599</v>
      </c>
      <c r="AA1676" s="46">
        <v>1.0427829132731099</v>
      </c>
      <c r="AB1676" s="139">
        <v>26603.8314194677</v>
      </c>
      <c r="AC1676" s="45">
        <v>24712.984586467301</v>
      </c>
      <c r="AD1676" s="99">
        <v>1.0653477073947999</v>
      </c>
      <c r="AE1676" s="142">
        <v>23261.191197582801</v>
      </c>
      <c r="AF1676" s="44">
        <v>25778.287670744601</v>
      </c>
      <c r="AG1676" s="45">
        <v>24257.2369279923</v>
      </c>
      <c r="AH1676" s="140">
        <v>1.042820065488</v>
      </c>
      <c r="AI1676" s="44">
        <v>26677.3272028274</v>
      </c>
      <c r="AJ1676" s="45">
        <v>24782.034178182199</v>
      </c>
      <c r="AK1676" s="46">
        <v>1.0653811306429399</v>
      </c>
    </row>
    <row r="1677" spans="1:37" x14ac:dyDescent="0.2">
      <c r="A1677" s="35" t="s">
        <v>5565</v>
      </c>
      <c r="B1677" s="35" t="s">
        <v>11431</v>
      </c>
      <c r="C1677" s="85" t="s">
        <v>937</v>
      </c>
      <c r="D1677" s="85" t="s">
        <v>13395</v>
      </c>
      <c r="E1677" s="85" t="s">
        <v>12900</v>
      </c>
      <c r="F1677" s="85" t="s">
        <v>355</v>
      </c>
      <c r="G1677" s="85" t="s">
        <v>355</v>
      </c>
      <c r="H1677" s="840">
        <v>1.1321709591018501</v>
      </c>
      <c r="I1677" s="840">
        <v>1.1653286315962901</v>
      </c>
      <c r="J1677" s="86">
        <v>14384.083333333299</v>
      </c>
      <c r="K1677" s="44">
        <v>16285.2414233009</v>
      </c>
      <c r="L1677" s="45">
        <v>15322.248790124801</v>
      </c>
      <c r="M1677" s="46">
        <v>1.06522247091112</v>
      </c>
      <c r="N1677" s="139">
        <v>16762.184147600299</v>
      </c>
      <c r="O1677" s="45">
        <v>15569.4778007022</v>
      </c>
      <c r="P1677" s="99">
        <v>1.0824101501568599</v>
      </c>
      <c r="Q1677" s="86">
        <v>14418.678319815999</v>
      </c>
      <c r="R1677" s="44">
        <v>16324.4088623272</v>
      </c>
      <c r="S1677" s="45">
        <v>15359.885853358001</v>
      </c>
      <c r="T1677" s="140">
        <v>1.0652769631630199</v>
      </c>
      <c r="U1677" s="44">
        <v>16802.4986758583</v>
      </c>
      <c r="V1677" s="45">
        <v>15607.6078630993</v>
      </c>
      <c r="W1677" s="99">
        <v>1.0824575954128399</v>
      </c>
      <c r="X1677" s="86">
        <v>14441.876924312</v>
      </c>
      <c r="Y1677" s="44">
        <v>16350.673648629199</v>
      </c>
      <c r="Z1677" s="45">
        <v>15385.352175542601</v>
      </c>
      <c r="AA1677" s="46">
        <v>1.06532912973675</v>
      </c>
      <c r="AB1677" s="139">
        <v>16829.532673890601</v>
      </c>
      <c r="AC1677" s="45">
        <v>15633.386597953</v>
      </c>
      <c r="AD1677" s="99">
        <v>1.08250379641687</v>
      </c>
      <c r="AE1677" s="142">
        <v>14473.3903417948</v>
      </c>
      <c r="AF1677" s="44">
        <v>16386.352224725299</v>
      </c>
      <c r="AG1677" s="45">
        <v>15419.4736817914</v>
      </c>
      <c r="AH1677" s="140">
        <v>1.06536708522706</v>
      </c>
      <c r="AI1677" s="44">
        <v>16866.256161562698</v>
      </c>
      <c r="AJ1677" s="45">
        <v>15667.9915298832</v>
      </c>
      <c r="AK1677" s="46">
        <v>1.0825377579044999</v>
      </c>
    </row>
    <row r="1678" spans="1:37" x14ac:dyDescent="0.2">
      <c r="A1678" s="35" t="s">
        <v>5564</v>
      </c>
      <c r="B1678" s="35" t="s">
        <v>11430</v>
      </c>
      <c r="C1678" s="85" t="s">
        <v>937</v>
      </c>
      <c r="D1678" s="85" t="s">
        <v>13395</v>
      </c>
      <c r="E1678" s="85" t="s">
        <v>12900</v>
      </c>
      <c r="F1678" s="85" t="s">
        <v>352</v>
      </c>
      <c r="G1678" s="85" t="s">
        <v>352</v>
      </c>
      <c r="H1678" s="840">
        <v>1.11460971238958</v>
      </c>
      <c r="I1678" s="840">
        <v>1.1550828658054799</v>
      </c>
      <c r="J1678" s="86">
        <v>35544.916666666701</v>
      </c>
      <c r="K1678" s="44">
        <v>39618.7093427449</v>
      </c>
      <c r="L1678" s="45">
        <v>37275.942401726701</v>
      </c>
      <c r="M1678" s="46">
        <v>1.04869967065314</v>
      </c>
      <c r="N1678" s="139">
        <v>41057.324208150298</v>
      </c>
      <c r="O1678" s="45">
        <v>38135.907122016797</v>
      </c>
      <c r="P1678" s="99">
        <v>1.0728934176340299</v>
      </c>
      <c r="Q1678" s="86">
        <v>35536.823323896897</v>
      </c>
      <c r="R1678" s="44">
        <v>39609.688424287902</v>
      </c>
      <c r="S1678" s="45">
        <v>37269.361360348099</v>
      </c>
      <c r="T1678" s="140">
        <v>1.04875331766883</v>
      </c>
      <c r="U1678" s="44">
        <v>41047.975726589801</v>
      </c>
      <c r="V1678" s="45">
        <v>38128.895057443398</v>
      </c>
      <c r="W1678" s="99">
        <v>1.07294044574332</v>
      </c>
      <c r="X1678" s="86">
        <v>35528.298919911504</v>
      </c>
      <c r="Y1678" s="44">
        <v>39600.187040813602</v>
      </c>
      <c r="Z1678" s="45">
        <v>37262.246004852102</v>
      </c>
      <c r="AA1678" s="46">
        <v>1.04880467508026</v>
      </c>
      <c r="AB1678" s="139">
        <v>41038.129333605197</v>
      </c>
      <c r="AC1678" s="45">
        <v>38121.375890868898</v>
      </c>
      <c r="AD1678" s="99">
        <v>1.0729862405403301</v>
      </c>
      <c r="AE1678" s="142">
        <v>35533.6473464558</v>
      </c>
      <c r="AF1678" s="44">
        <v>39606.148448985798</v>
      </c>
      <c r="AG1678" s="45">
        <v>37269.183236814002</v>
      </c>
      <c r="AH1678" s="140">
        <v>1.0488420418381601</v>
      </c>
      <c r="AI1678" s="44">
        <v>41044.3072094655</v>
      </c>
      <c r="AJ1678" s="45">
        <v>38128.310844310501</v>
      </c>
      <c r="AK1678" s="46">
        <v>1.07301990343284</v>
      </c>
    </row>
    <row r="1679" spans="1:37" x14ac:dyDescent="0.2">
      <c r="A1679" s="35" t="s">
        <v>5563</v>
      </c>
      <c r="B1679" s="35" t="s">
        <v>11429</v>
      </c>
      <c r="C1679" s="85" t="s">
        <v>937</v>
      </c>
      <c r="D1679" s="85" t="s">
        <v>13395</v>
      </c>
      <c r="E1679" s="85" t="s">
        <v>12900</v>
      </c>
      <c r="F1679" s="85" t="s">
        <v>244</v>
      </c>
      <c r="G1679" s="85" t="s">
        <v>244</v>
      </c>
      <c r="H1679" s="840">
        <v>1.1058160090951801</v>
      </c>
      <c r="I1679" s="840">
        <v>1.1475571735677399</v>
      </c>
      <c r="J1679" s="86">
        <v>19869.25</v>
      </c>
      <c r="K1679" s="44">
        <v>21971.734738714302</v>
      </c>
      <c r="L1679" s="45">
        <v>20672.483585998401</v>
      </c>
      <c r="M1679" s="46">
        <v>1.0404259640398299</v>
      </c>
      <c r="N1679" s="139">
        <v>22801.100370910899</v>
      </c>
      <c r="O1679" s="45">
        <v>21178.6974138033</v>
      </c>
      <c r="P1679" s="99">
        <v>1.0659032129447901</v>
      </c>
      <c r="Q1679" s="86">
        <v>19902.036453132001</v>
      </c>
      <c r="R1679" s="44">
        <v>22007.9905234691</v>
      </c>
      <c r="S1679" s="45">
        <v>20707.654724477401</v>
      </c>
      <c r="T1679" s="140">
        <v>1.0404791878078701</v>
      </c>
      <c r="U1679" s="44">
        <v>22838.724700398299</v>
      </c>
      <c r="V1679" s="45">
        <v>21214.5744566701</v>
      </c>
      <c r="W1679" s="99">
        <v>1.06594993465262</v>
      </c>
      <c r="X1679" s="86">
        <v>19910.017248212</v>
      </c>
      <c r="Y1679" s="44">
        <v>22016.8158144339</v>
      </c>
      <c r="Z1679" s="45">
        <v>20716.9730353905</v>
      </c>
      <c r="AA1679" s="46">
        <v>1.0405301400354601</v>
      </c>
      <c r="AB1679" s="139">
        <v>22847.883119043101</v>
      </c>
      <c r="AC1679" s="45">
        <v>21223.987419388701</v>
      </c>
      <c r="AD1679" s="99">
        <v>1.06599543108355</v>
      </c>
      <c r="AE1679" s="142">
        <v>19922.2259841304</v>
      </c>
      <c r="AF1679" s="44">
        <v>22030.316430063202</v>
      </c>
      <c r="AG1679" s="45">
        <v>20730.415148914701</v>
      </c>
      <c r="AH1679" s="140">
        <v>1.04056721198867</v>
      </c>
      <c r="AI1679" s="44">
        <v>22861.893341526498</v>
      </c>
      <c r="AJ1679" s="45">
        <v>21237.668146440799</v>
      </c>
      <c r="AK1679" s="46">
        <v>1.06602887465277</v>
      </c>
    </row>
    <row r="1680" spans="1:37" x14ac:dyDescent="0.2">
      <c r="A1680" s="35" t="s">
        <v>5562</v>
      </c>
      <c r="B1680" s="35" t="s">
        <v>11428</v>
      </c>
      <c r="C1680" s="85" t="s">
        <v>937</v>
      </c>
      <c r="D1680" s="85" t="s">
        <v>13395</v>
      </c>
      <c r="E1680" s="85" t="s">
        <v>12900</v>
      </c>
      <c r="F1680" s="85" t="s">
        <v>352</v>
      </c>
      <c r="G1680" s="85" t="s">
        <v>352</v>
      </c>
      <c r="H1680" s="840">
        <v>1.11460971238958</v>
      </c>
      <c r="I1680" s="840">
        <v>1.1550828658054799</v>
      </c>
      <c r="J1680" s="86">
        <v>8852.3333333333303</v>
      </c>
      <c r="K1680" s="44">
        <v>9866.8967106433392</v>
      </c>
      <c r="L1680" s="45">
        <v>9283.4390511785004</v>
      </c>
      <c r="M1680" s="46">
        <v>1.04869967065314</v>
      </c>
      <c r="N1680" s="139">
        <v>10225.178555732</v>
      </c>
      <c r="O1680" s="45">
        <v>9497.6101640356392</v>
      </c>
      <c r="P1680" s="99">
        <v>1.0728934176340299</v>
      </c>
      <c r="Q1680" s="86">
        <v>8867.6783499006306</v>
      </c>
      <c r="R1680" s="44">
        <v>9884.0004151460307</v>
      </c>
      <c r="S1680" s="45">
        <v>9300.0070894783894</v>
      </c>
      <c r="T1680" s="140">
        <v>1.04875331766883</v>
      </c>
      <c r="U1680" s="44">
        <v>10242.903321444401</v>
      </c>
      <c r="V1680" s="45">
        <v>9514.4907614507501</v>
      </c>
      <c r="W1680" s="99">
        <v>1.07294044574332</v>
      </c>
      <c r="X1680" s="86">
        <v>8885.7679357814595</v>
      </c>
      <c r="Y1680" s="44">
        <v>9904.1632432619099</v>
      </c>
      <c r="Z1680" s="45">
        <v>9319.4349527258601</v>
      </c>
      <c r="AA1680" s="46">
        <v>1.04880467508026</v>
      </c>
      <c r="AB1680" s="139">
        <v>10263.7982921449</v>
      </c>
      <c r="AC1680" s="45">
        <v>9534.3067317279492</v>
      </c>
      <c r="AD1680" s="99">
        <v>1.0729862405403301</v>
      </c>
      <c r="AE1680" s="142">
        <v>8903.9918456689393</v>
      </c>
      <c r="AF1680" s="44">
        <v>9924.4757902202</v>
      </c>
      <c r="AG1680" s="45">
        <v>9338.8809879217806</v>
      </c>
      <c r="AH1680" s="140">
        <v>1.0488420418381701</v>
      </c>
      <c r="AI1680" s="44">
        <v>10284.848418203899</v>
      </c>
      <c r="AJ1680" s="45">
        <v>9554.1604704064503</v>
      </c>
      <c r="AK1680" s="46">
        <v>1.07301990343284</v>
      </c>
    </row>
    <row r="1681" spans="1:37" x14ac:dyDescent="0.2">
      <c r="A1681" s="35" t="s">
        <v>5561</v>
      </c>
      <c r="B1681" s="35" t="s">
        <v>11427</v>
      </c>
      <c r="C1681" s="85" t="s">
        <v>937</v>
      </c>
      <c r="D1681" s="85" t="s">
        <v>13395</v>
      </c>
      <c r="E1681" s="85" t="s">
        <v>12900</v>
      </c>
      <c r="F1681" s="85" t="s">
        <v>352</v>
      </c>
      <c r="G1681" s="85" t="s">
        <v>352</v>
      </c>
      <c r="H1681" s="840">
        <v>1.11460971238958</v>
      </c>
      <c r="I1681" s="840">
        <v>1.1550828658054799</v>
      </c>
      <c r="J1681" s="86">
        <v>12788.25</v>
      </c>
      <c r="K1681" s="44">
        <v>14253.907654466</v>
      </c>
      <c r="L1681" s="45">
        <v>13411.033563229999</v>
      </c>
      <c r="M1681" s="46">
        <v>1.04869967065314</v>
      </c>
      <c r="N1681" s="139">
        <v>14771.488458636901</v>
      </c>
      <c r="O1681" s="45">
        <v>13720.429248058401</v>
      </c>
      <c r="P1681" s="99">
        <v>1.0728934176340299</v>
      </c>
      <c r="Q1681" s="86">
        <v>12788.741435469599</v>
      </c>
      <c r="R1681" s="44">
        <v>14254.4554132134</v>
      </c>
      <c r="S1681" s="45">
        <v>13412.2350092576</v>
      </c>
      <c r="T1681" s="140">
        <v>1.0487533176688399</v>
      </c>
      <c r="U1681" s="44">
        <v>14772.0561073275</v>
      </c>
      <c r="V1681" s="45">
        <v>13721.5579362688</v>
      </c>
      <c r="W1681" s="99">
        <v>1.07294044574332</v>
      </c>
      <c r="X1681" s="86">
        <v>12788.3820819922</v>
      </c>
      <c r="Y1681" s="44">
        <v>14254.0548743373</v>
      </c>
      <c r="Z1681" s="45">
        <v>13412.514914306001</v>
      </c>
      <c r="AA1681" s="46">
        <v>1.04880467508026</v>
      </c>
      <c r="AB1681" s="139">
        <v>14771.641024283001</v>
      </c>
      <c r="AC1681" s="45">
        <v>13721.758012750101</v>
      </c>
      <c r="AD1681" s="99">
        <v>1.0729862405403301</v>
      </c>
      <c r="AE1681" s="142">
        <v>12793.4945602929</v>
      </c>
      <c r="AF1681" s="44">
        <v>14259.753292305701</v>
      </c>
      <c r="AG1681" s="45">
        <v>13418.354956863101</v>
      </c>
      <c r="AH1681" s="140">
        <v>1.0488420418381701</v>
      </c>
      <c r="AI1681" s="44">
        <v>14777.546360369901</v>
      </c>
      <c r="AJ1681" s="45">
        <v>13727.674297654001</v>
      </c>
      <c r="AK1681" s="46">
        <v>1.07301990343284</v>
      </c>
    </row>
    <row r="1682" spans="1:37" x14ac:dyDescent="0.2">
      <c r="A1682" s="35" t="s">
        <v>5560</v>
      </c>
      <c r="B1682" s="35" t="s">
        <v>11426</v>
      </c>
      <c r="C1682" s="85" t="s">
        <v>937</v>
      </c>
      <c r="D1682" s="85" t="s">
        <v>13395</v>
      </c>
      <c r="E1682" s="85" t="s">
        <v>12900</v>
      </c>
      <c r="F1682" s="85" t="s">
        <v>243</v>
      </c>
      <c r="G1682" s="85" t="s">
        <v>243</v>
      </c>
      <c r="H1682" s="840">
        <v>1.1058888344150799</v>
      </c>
      <c r="I1682" s="840">
        <v>1.13317534112119</v>
      </c>
      <c r="J1682" s="86">
        <v>14793.583333333299</v>
      </c>
      <c r="K1682" s="44">
        <v>16360.058629322401</v>
      </c>
      <c r="L1682" s="45">
        <v>15392.641842008101</v>
      </c>
      <c r="M1682" s="46">
        <v>1.0404944829914899</v>
      </c>
      <c r="N1682" s="139">
        <v>16763.723840154798</v>
      </c>
      <c r="O1682" s="45">
        <v>15570.907937063599</v>
      </c>
      <c r="P1682" s="99">
        <v>1.05254471389489</v>
      </c>
      <c r="Q1682" s="86">
        <v>14855.5092176588</v>
      </c>
      <c r="R1682" s="44">
        <v>16428.5417733592</v>
      </c>
      <c r="S1682" s="45">
        <v>15457.8661012505</v>
      </c>
      <c r="T1682" s="140">
        <v>1.0405477102646701</v>
      </c>
      <c r="U1682" s="44">
        <v>16833.896725249499</v>
      </c>
      <c r="V1682" s="45">
        <v>15636.7730754893</v>
      </c>
      <c r="W1682" s="99">
        <v>1.0525908500599801</v>
      </c>
      <c r="X1682" s="86">
        <v>14916.2774194496</v>
      </c>
      <c r="Y1682" s="44">
        <v>16495.744649207099</v>
      </c>
      <c r="Z1682" s="45">
        <v>15521.858382094901</v>
      </c>
      <c r="AA1682" s="46">
        <v>1.0405986658477999</v>
      </c>
      <c r="AB1682" s="139">
        <v>16902.757753043101</v>
      </c>
      <c r="AC1682" s="45">
        <v>15701.407260988501</v>
      </c>
      <c r="AD1682" s="99">
        <v>1.0526357763040299</v>
      </c>
      <c r="AE1682" s="142">
        <v>14987.2085771239</v>
      </c>
      <c r="AF1682" s="44">
        <v>16574.186624491202</v>
      </c>
      <c r="AG1682" s="45">
        <v>15596.2248918231</v>
      </c>
      <c r="AH1682" s="140">
        <v>1.04063574024244</v>
      </c>
      <c r="AI1682" s="44">
        <v>16983.135191836798</v>
      </c>
      <c r="AJ1682" s="45">
        <v>15776.5668793155</v>
      </c>
      <c r="AK1682" s="46">
        <v>1.0526688007396201</v>
      </c>
    </row>
    <row r="1683" spans="1:37" x14ac:dyDescent="0.2">
      <c r="A1683" s="35" t="s">
        <v>5559</v>
      </c>
      <c r="B1683" s="35" t="s">
        <v>11425</v>
      </c>
      <c r="C1683" s="85" t="s">
        <v>937</v>
      </c>
      <c r="D1683" s="85" t="s">
        <v>13395</v>
      </c>
      <c r="E1683" s="85" t="s">
        <v>12900</v>
      </c>
      <c r="F1683" s="85" t="s">
        <v>243</v>
      </c>
      <c r="G1683" s="85" t="s">
        <v>243</v>
      </c>
      <c r="H1683" s="840">
        <v>1.1058888344150799</v>
      </c>
      <c r="I1683" s="840">
        <v>1.13317534112119</v>
      </c>
      <c r="J1683" s="86">
        <v>15664.833333333299</v>
      </c>
      <c r="K1683" s="44">
        <v>17323.564276306501</v>
      </c>
      <c r="L1683" s="45">
        <v>16299.1726603145</v>
      </c>
      <c r="M1683" s="46">
        <v>1.0404944829914899</v>
      </c>
      <c r="N1683" s="139">
        <v>17751.002856106599</v>
      </c>
      <c r="O1683" s="45">
        <v>16487.937519044499</v>
      </c>
      <c r="P1683" s="99">
        <v>1.05254471389489</v>
      </c>
      <c r="Q1683" s="86">
        <v>15771.118676706699</v>
      </c>
      <c r="R1683" s="44">
        <v>17441.104050804999</v>
      </c>
      <c r="S1683" s="45">
        <v>16410.601427359499</v>
      </c>
      <c r="T1683" s="140">
        <v>1.0405477102646701</v>
      </c>
      <c r="U1683" s="44">
        <v>17871.4427863399</v>
      </c>
      <c r="V1683" s="45">
        <v>16600.535214311501</v>
      </c>
      <c r="W1683" s="99">
        <v>1.0525908500599801</v>
      </c>
      <c r="X1683" s="86">
        <v>15877.1086461633</v>
      </c>
      <c r="Y1683" s="44">
        <v>17558.3171745871</v>
      </c>
      <c r="Z1683" s="45">
        <v>16521.698074718101</v>
      </c>
      <c r="AA1683" s="46">
        <v>1.0405986658477999</v>
      </c>
      <c r="AB1683" s="139">
        <v>17991.548006134301</v>
      </c>
      <c r="AC1683" s="45">
        <v>16712.8125852175</v>
      </c>
      <c r="AD1683" s="99">
        <v>1.0526357763040299</v>
      </c>
      <c r="AE1683" s="142">
        <v>15983.0190245871</v>
      </c>
      <c r="AF1683" s="44">
        <v>17675.4422795346</v>
      </c>
      <c r="AG1683" s="45">
        <v>16632.500833960199</v>
      </c>
      <c r="AH1683" s="140">
        <v>1.04063574024244</v>
      </c>
      <c r="AI1683" s="44">
        <v>18111.563035333002</v>
      </c>
      <c r="AJ1683" s="45">
        <v>16824.825468810501</v>
      </c>
      <c r="AK1683" s="46">
        <v>1.0526688007396201</v>
      </c>
    </row>
    <row r="1684" spans="1:37" x14ac:dyDescent="0.2">
      <c r="A1684" s="35" t="s">
        <v>5558</v>
      </c>
      <c r="B1684" s="35" t="s">
        <v>11424</v>
      </c>
      <c r="C1684" s="85" t="s">
        <v>937</v>
      </c>
      <c r="D1684" s="85" t="s">
        <v>13395</v>
      </c>
      <c r="E1684" s="85" t="s">
        <v>12900</v>
      </c>
      <c r="F1684" s="85" t="s">
        <v>353</v>
      </c>
      <c r="G1684" s="85" t="s">
        <v>353</v>
      </c>
      <c r="H1684" s="840">
        <v>1.11531624046318</v>
      </c>
      <c r="I1684" s="840">
        <v>1.1523687559193401</v>
      </c>
      <c r="J1684" s="86">
        <v>6679.0833333333303</v>
      </c>
      <c r="K1684" s="44">
        <v>7449.29011307362</v>
      </c>
      <c r="L1684" s="45">
        <v>7008.7924062961501</v>
      </c>
      <c r="M1684" s="46">
        <v>1.0493644197127101</v>
      </c>
      <c r="N1684" s="139">
        <v>7696.76695151492</v>
      </c>
      <c r="O1684" s="45">
        <v>7149.1066518288499</v>
      </c>
      <c r="P1684" s="99">
        <v>1.07037242912508</v>
      </c>
      <c r="Q1684" s="86">
        <v>6693.5871814803004</v>
      </c>
      <c r="R1684" s="44">
        <v>7465.46649046115</v>
      </c>
      <c r="S1684" s="45">
        <v>7024.3715470874204</v>
      </c>
      <c r="T1684" s="140">
        <v>1.0494181007341401</v>
      </c>
      <c r="U1684" s="44">
        <v>7713.4807329600899</v>
      </c>
      <c r="V1684" s="45">
        <v>7164.9452180934804</v>
      </c>
      <c r="W1684" s="99">
        <v>1.07041934673195</v>
      </c>
      <c r="X1684" s="86">
        <v>6701.3045463503104</v>
      </c>
      <c r="Y1684" s="44">
        <v>7474.0737928342496</v>
      </c>
      <c r="Z1684" s="45">
        <v>7032.8146692835999</v>
      </c>
      <c r="AA1684" s="46">
        <v>1.04946949069996</v>
      </c>
      <c r="AB1684" s="139">
        <v>7722.3739831143102</v>
      </c>
      <c r="AC1684" s="45">
        <v>7173.5121985470296</v>
      </c>
      <c r="AD1684" s="99">
        <v>1.0704650339244599</v>
      </c>
      <c r="AE1684" s="142">
        <v>6713.4976485632196</v>
      </c>
      <c r="AF1684" s="44">
        <v>7487.6729577539299</v>
      </c>
      <c r="AG1684" s="45">
        <v>7045.8619787103798</v>
      </c>
      <c r="AH1684" s="140">
        <v>1.0495068811438799</v>
      </c>
      <c r="AI1684" s="44">
        <v>7736.4249331421897</v>
      </c>
      <c r="AJ1684" s="45">
        <v>7186.7899528462103</v>
      </c>
      <c r="AK1684" s="46">
        <v>1.07049861771893</v>
      </c>
    </row>
    <row r="1685" spans="1:37" x14ac:dyDescent="0.2">
      <c r="A1685" s="35" t="s">
        <v>5557</v>
      </c>
      <c r="B1685" s="35" t="s">
        <v>11423</v>
      </c>
      <c r="C1685" s="85" t="s">
        <v>937</v>
      </c>
      <c r="D1685" s="85" t="s">
        <v>13395</v>
      </c>
      <c r="E1685" s="85" t="s">
        <v>12900</v>
      </c>
      <c r="F1685" s="85" t="s">
        <v>242</v>
      </c>
      <c r="G1685" s="85" t="s">
        <v>242</v>
      </c>
      <c r="H1685" s="840">
        <v>1.1007004052642899</v>
      </c>
      <c r="I1685" s="840">
        <v>1.13515448968933</v>
      </c>
      <c r="J1685" s="86">
        <v>6656.3333333333303</v>
      </c>
      <c r="K1685" s="44">
        <v>7326.6287975741898</v>
      </c>
      <c r="L1685" s="45">
        <v>6893.3844031751696</v>
      </c>
      <c r="M1685" s="46">
        <v>1.03561286040991</v>
      </c>
      <c r="N1685" s="139">
        <v>7555.9666682021098</v>
      </c>
      <c r="O1685" s="45">
        <v>7018.3249550005603</v>
      </c>
      <c r="P1685" s="99">
        <v>1.0543830369573699</v>
      </c>
      <c r="Q1685" s="86">
        <v>6707.4725776879995</v>
      </c>
      <c r="R1685" s="44">
        <v>7382.9177845602699</v>
      </c>
      <c r="S1685" s="45">
        <v>6946.7002077652296</v>
      </c>
      <c r="T1685" s="140">
        <v>1.0356658379600401</v>
      </c>
      <c r="U1685" s="44">
        <v>7614.0176110306202</v>
      </c>
      <c r="V1685" s="45">
        <v>7072.5553043156497</v>
      </c>
      <c r="W1685" s="99">
        <v>1.05442925370162</v>
      </c>
      <c r="X1685" s="86">
        <v>6751.8869782472502</v>
      </c>
      <c r="Y1685" s="44">
        <v>7431.8047332554097</v>
      </c>
      <c r="Z1685" s="45">
        <v>6993.0411173355496</v>
      </c>
      <c r="AA1685" s="46">
        <v>1.03571655447806</v>
      </c>
      <c r="AB1685" s="139">
        <v>7664.4348172323098</v>
      </c>
      <c r="AC1685" s="45">
        <v>7119.6910142665301</v>
      </c>
      <c r="AD1685" s="99">
        <v>1.05447425841165</v>
      </c>
      <c r="AE1685" s="142">
        <v>6799.7242405718598</v>
      </c>
      <c r="AF1685" s="44">
        <v>7484.4592272828504</v>
      </c>
      <c r="AG1685" s="45">
        <v>7042.8378747646302</v>
      </c>
      <c r="AH1685" s="140">
        <v>1.0357534549331</v>
      </c>
      <c r="AI1685" s="44">
        <v>7718.7375003345496</v>
      </c>
      <c r="AJ1685" s="45">
        <v>7170.3591252362803</v>
      </c>
      <c r="AK1685" s="46">
        <v>1.0545073405261001</v>
      </c>
    </row>
    <row r="1686" spans="1:37" x14ac:dyDescent="0.2">
      <c r="A1686" s="35" t="s">
        <v>5556</v>
      </c>
      <c r="B1686" s="35" t="s">
        <v>11422</v>
      </c>
      <c r="C1686" s="85" t="s">
        <v>937</v>
      </c>
      <c r="D1686" s="85" t="s">
        <v>13395</v>
      </c>
      <c r="E1686" s="85" t="s">
        <v>12900</v>
      </c>
      <c r="F1686" s="85" t="s">
        <v>356</v>
      </c>
      <c r="G1686" s="85" t="s">
        <v>356</v>
      </c>
      <c r="H1686" s="840">
        <v>1.1082101278383101</v>
      </c>
      <c r="I1686" s="840">
        <v>1.1468598910618</v>
      </c>
      <c r="J1686" s="86">
        <v>18094.416666666701</v>
      </c>
      <c r="K1686" s="44">
        <v>20052.415807326299</v>
      </c>
      <c r="L1686" s="45">
        <v>18866.659440693002</v>
      </c>
      <c r="M1686" s="46">
        <v>1.0426785117338999</v>
      </c>
      <c r="N1686" s="139">
        <v>20751.760727160101</v>
      </c>
      <c r="O1686" s="45">
        <v>19275.177692953399</v>
      </c>
      <c r="P1686" s="99">
        <v>1.0652555452899399</v>
      </c>
      <c r="Q1686" s="86">
        <v>18148.865435976099</v>
      </c>
      <c r="R1686" s="44">
        <v>20112.7564849234</v>
      </c>
      <c r="S1686" s="45">
        <v>18924.400044754198</v>
      </c>
      <c r="T1686" s="140">
        <v>1.0427318507326999</v>
      </c>
      <c r="U1686" s="44">
        <v>20814.205836798799</v>
      </c>
      <c r="V1686" s="45">
        <v>19334.026977150999</v>
      </c>
      <c r="W1686" s="99">
        <v>1.06530223860857</v>
      </c>
      <c r="X1686" s="86">
        <v>18201.624437827701</v>
      </c>
      <c r="Y1686" s="44">
        <v>20171.224545109901</v>
      </c>
      <c r="Z1686" s="45">
        <v>18980.342957581099</v>
      </c>
      <c r="AA1686" s="46">
        <v>1.0427829132731099</v>
      </c>
      <c r="AB1686" s="139">
        <v>20874.713019914801</v>
      </c>
      <c r="AC1686" s="45">
        <v>19391.058865701001</v>
      </c>
      <c r="AD1686" s="99">
        <v>1.0653477073947999</v>
      </c>
      <c r="AE1686" s="142">
        <v>18256.508380976</v>
      </c>
      <c r="AF1686" s="44">
        <v>20232.0474867626</v>
      </c>
      <c r="AG1686" s="45">
        <v>19038.2532654317</v>
      </c>
      <c r="AH1686" s="140">
        <v>1.04282006548801</v>
      </c>
      <c r="AI1686" s="44">
        <v>20937.6572129749</v>
      </c>
      <c r="AJ1686" s="45">
        <v>19450.1395405164</v>
      </c>
      <c r="AK1686" s="46">
        <v>1.0653811306429299</v>
      </c>
    </row>
    <row r="1687" spans="1:37" x14ac:dyDescent="0.2">
      <c r="A1687" s="35" t="s">
        <v>5555</v>
      </c>
      <c r="B1687" s="35" t="s">
        <v>11421</v>
      </c>
      <c r="C1687" s="85" t="s">
        <v>937</v>
      </c>
      <c r="D1687" s="85" t="s">
        <v>13395</v>
      </c>
      <c r="E1687" s="85" t="s">
        <v>12900</v>
      </c>
      <c r="F1687" s="85" t="s">
        <v>243</v>
      </c>
      <c r="G1687" s="85" t="s">
        <v>243</v>
      </c>
      <c r="H1687" s="840">
        <v>1.1058888344150799</v>
      </c>
      <c r="I1687" s="840">
        <v>1.13317534112119</v>
      </c>
      <c r="J1687" s="86">
        <v>12404.583333333299</v>
      </c>
      <c r="K1687" s="44">
        <v>13718.0902039047</v>
      </c>
      <c r="L1687" s="45">
        <v>12906.900522141499</v>
      </c>
      <c r="M1687" s="46">
        <v>1.0404944829914899</v>
      </c>
      <c r="N1687" s="139">
        <v>14056.5679502163</v>
      </c>
      <c r="O1687" s="45">
        <v>13056.378615568699</v>
      </c>
      <c r="P1687" s="99">
        <v>1.05254471389489</v>
      </c>
      <c r="Q1687" s="86">
        <v>12450.077541676499</v>
      </c>
      <c r="R1687" s="44">
        <v>13768.401740941999</v>
      </c>
      <c r="S1687" s="45">
        <v>12954.899678609099</v>
      </c>
      <c r="T1687" s="140">
        <v>1.0405477102646701</v>
      </c>
      <c r="U1687" s="44">
        <v>14108.120865274601</v>
      </c>
      <c r="V1687" s="45">
        <v>13104.837702905899</v>
      </c>
      <c r="W1687" s="99">
        <v>1.0525908500599801</v>
      </c>
      <c r="X1687" s="86">
        <v>12491.4994821042</v>
      </c>
      <c r="Y1687" s="44">
        <v>13814.2098023608</v>
      </c>
      <c r="Z1687" s="45">
        <v>12998.637695516099</v>
      </c>
      <c r="AA1687" s="46">
        <v>1.0405986658477999</v>
      </c>
      <c r="AB1687" s="139">
        <v>14155.0591867487</v>
      </c>
      <c r="AC1687" s="45">
        <v>13148.999254546199</v>
      </c>
      <c r="AD1687" s="99">
        <v>1.0526357763040299</v>
      </c>
      <c r="AE1687" s="142">
        <v>12547.5169582217</v>
      </c>
      <c r="AF1687" s="44">
        <v>13876.158903731301</v>
      </c>
      <c r="AG1687" s="45">
        <v>13057.3945980236</v>
      </c>
      <c r="AH1687" s="140">
        <v>1.04063574024244</v>
      </c>
      <c r="AI1687" s="44">
        <v>14218.536809356799</v>
      </c>
      <c r="AJ1687" s="45">
        <v>13208.3796286713</v>
      </c>
      <c r="AK1687" s="46">
        <v>1.0526688007396201</v>
      </c>
    </row>
    <row r="1688" spans="1:37" x14ac:dyDescent="0.2">
      <c r="A1688" s="35" t="s">
        <v>5554</v>
      </c>
      <c r="B1688" s="35" t="s">
        <v>12987</v>
      </c>
      <c r="C1688" s="85" t="s">
        <v>937</v>
      </c>
      <c r="D1688" s="85" t="s">
        <v>13395</v>
      </c>
      <c r="E1688" s="85" t="s">
        <v>12900</v>
      </c>
      <c r="F1688" s="85" t="s">
        <v>242</v>
      </c>
      <c r="G1688" s="85" t="s">
        <v>242</v>
      </c>
      <c r="H1688" s="840">
        <v>1.1007004052642899</v>
      </c>
      <c r="I1688" s="840">
        <v>1.13515448968933</v>
      </c>
      <c r="J1688" s="86">
        <v>17096.25</v>
      </c>
      <c r="K1688" s="44">
        <v>18817.849303499599</v>
      </c>
      <c r="L1688" s="45">
        <v>17705.096364782901</v>
      </c>
      <c r="M1688" s="46">
        <v>1.03561286040991</v>
      </c>
      <c r="N1688" s="139">
        <v>19406.884944351299</v>
      </c>
      <c r="O1688" s="45">
        <v>18025.995995582402</v>
      </c>
      <c r="P1688" s="99">
        <v>1.0543830369573699</v>
      </c>
      <c r="Q1688" s="86">
        <v>17201.59044571</v>
      </c>
      <c r="R1688" s="44">
        <v>18933.797574783301</v>
      </c>
      <c r="S1688" s="45">
        <v>17815.099583201601</v>
      </c>
      <c r="T1688" s="140">
        <v>1.0356658379600401</v>
      </c>
      <c r="U1688" s="44">
        <v>19526.462624244799</v>
      </c>
      <c r="V1688" s="45">
        <v>18137.860176150902</v>
      </c>
      <c r="W1688" s="99">
        <v>1.05442925370162</v>
      </c>
      <c r="X1688" s="86">
        <v>17301.772486273599</v>
      </c>
      <c r="Y1688" s="44">
        <v>19044.067987431899</v>
      </c>
      <c r="Z1688" s="45">
        <v>17919.7321858467</v>
      </c>
      <c r="AA1688" s="46">
        <v>1.03571655447806</v>
      </c>
      <c r="AB1688" s="139">
        <v>19640.184717376898</v>
      </c>
      <c r="AC1688" s="45">
        <v>18244.273711670499</v>
      </c>
      <c r="AD1688" s="99">
        <v>1.05447425841165</v>
      </c>
      <c r="AE1688" s="142">
        <v>17412.675027765999</v>
      </c>
      <c r="AF1688" s="44">
        <v>19166.138459797399</v>
      </c>
      <c r="AG1688" s="45">
        <v>18035.238319635901</v>
      </c>
      <c r="AH1688" s="140">
        <v>1.0357534549331</v>
      </c>
      <c r="AI1688" s="44">
        <v>19766.07623527</v>
      </c>
      <c r="AJ1688" s="45">
        <v>18361.793634974802</v>
      </c>
      <c r="AK1688" s="46">
        <v>1.0545073405261001</v>
      </c>
    </row>
    <row r="1689" spans="1:37" x14ac:dyDescent="0.2">
      <c r="A1689" s="35" t="s">
        <v>5553</v>
      </c>
      <c r="B1689" s="35" t="s">
        <v>8478</v>
      </c>
      <c r="C1689" s="85" t="s">
        <v>937</v>
      </c>
      <c r="D1689" s="85" t="s">
        <v>13395</v>
      </c>
      <c r="E1689" s="85" t="s">
        <v>12900</v>
      </c>
      <c r="F1689" s="85" t="s">
        <v>355</v>
      </c>
      <c r="G1689" s="85" t="s">
        <v>355</v>
      </c>
      <c r="H1689" s="840">
        <v>1.1321709591018501</v>
      </c>
      <c r="I1689" s="840">
        <v>1.1653286315962901</v>
      </c>
      <c r="J1689" s="86">
        <v>12793.583333333299</v>
      </c>
      <c r="K1689" s="44">
        <v>14484.523512849401</v>
      </c>
      <c r="L1689" s="45">
        <v>13628.012450140701</v>
      </c>
      <c r="M1689" s="46">
        <v>1.06522247091112</v>
      </c>
      <c r="N1689" s="139">
        <v>14908.728959046401</v>
      </c>
      <c r="O1689" s="45">
        <v>13847.904456877701</v>
      </c>
      <c r="P1689" s="99">
        <v>1.0824101501568599</v>
      </c>
      <c r="Q1689" s="86">
        <v>12852.061993114899</v>
      </c>
      <c r="R1689" s="44">
        <v>14550.7313531814</v>
      </c>
      <c r="S1689" s="45">
        <v>13691.005570408301</v>
      </c>
      <c r="T1689" s="140">
        <v>1.0652769631630199</v>
      </c>
      <c r="U1689" s="44">
        <v>14976.8758156273</v>
      </c>
      <c r="V1689" s="45">
        <v>13911.812121163999</v>
      </c>
      <c r="W1689" s="99">
        <v>1.0824575954128399</v>
      </c>
      <c r="X1689" s="86">
        <v>12903.294622727301</v>
      </c>
      <c r="Y1689" s="44">
        <v>14608.7354485869</v>
      </c>
      <c r="Z1689" s="45">
        <v>13746.255631167</v>
      </c>
      <c r="AA1689" s="46">
        <v>1.06532912973675</v>
      </c>
      <c r="AB1689" s="139">
        <v>15036.578665786599</v>
      </c>
      <c r="AC1689" s="45">
        <v>13967.8654153877</v>
      </c>
      <c r="AD1689" s="99">
        <v>1.08250379641687</v>
      </c>
      <c r="AE1689" s="142">
        <v>12954.9901997294</v>
      </c>
      <c r="AF1689" s="44">
        <v>14667.2636795827</v>
      </c>
      <c r="AG1689" s="45">
        <v>13801.8201482309</v>
      </c>
      <c r="AH1689" s="140">
        <v>1.06536708522706</v>
      </c>
      <c r="AI1689" s="44">
        <v>15096.821001794</v>
      </c>
      <c r="AJ1689" s="45">
        <v>14024.266044489899</v>
      </c>
      <c r="AK1689" s="46">
        <v>1.0825377579044999</v>
      </c>
    </row>
    <row r="1690" spans="1:37" x14ac:dyDescent="0.2">
      <c r="A1690" s="35" t="s">
        <v>5552</v>
      </c>
      <c r="B1690" s="35" t="s">
        <v>11420</v>
      </c>
      <c r="C1690" s="85" t="s">
        <v>937</v>
      </c>
      <c r="D1690" s="85" t="s">
        <v>13395</v>
      </c>
      <c r="E1690" s="85" t="s">
        <v>12900</v>
      </c>
      <c r="F1690" s="85" t="s">
        <v>244</v>
      </c>
      <c r="G1690" s="85" t="s">
        <v>244</v>
      </c>
      <c r="H1690" s="840">
        <v>1.1058160090951801</v>
      </c>
      <c r="I1690" s="840">
        <v>1.1475571735677399</v>
      </c>
      <c r="J1690" s="86">
        <v>18756.583333333299</v>
      </c>
      <c r="K1690" s="44">
        <v>20741.330125927801</v>
      </c>
      <c r="L1690" s="45">
        <v>19514.836296676702</v>
      </c>
      <c r="M1690" s="46">
        <v>1.0404259640398299</v>
      </c>
      <c r="N1690" s="139">
        <v>21524.251755787802</v>
      </c>
      <c r="O1690" s="45">
        <v>19992.7024388668</v>
      </c>
      <c r="P1690" s="99">
        <v>1.0659032129447901</v>
      </c>
      <c r="Q1690" s="86">
        <v>18784.134893175698</v>
      </c>
      <c r="R1690" s="44">
        <v>20771.797081877001</v>
      </c>
      <c r="S1690" s="45">
        <v>19544.501417324998</v>
      </c>
      <c r="T1690" s="140">
        <v>1.0404791878078701</v>
      </c>
      <c r="U1690" s="44">
        <v>21555.868745927899</v>
      </c>
      <c r="V1690" s="45">
        <v>20022.947361886701</v>
      </c>
      <c r="W1690" s="99">
        <v>1.06594993465262</v>
      </c>
      <c r="X1690" s="86">
        <v>18803.1471323527</v>
      </c>
      <c r="Y1690" s="44">
        <v>20792.821120327601</v>
      </c>
      <c r="Z1690" s="45">
        <v>19565.241318734301</v>
      </c>
      <c r="AA1690" s="46">
        <v>1.0405301400354601</v>
      </c>
      <c r="AB1690" s="139">
        <v>21577.686377381</v>
      </c>
      <c r="AC1690" s="45">
        <v>20044.068933079801</v>
      </c>
      <c r="AD1690" s="99">
        <v>1.06599543108355</v>
      </c>
      <c r="AE1690" s="142">
        <v>18830.436404411201</v>
      </c>
      <c r="AF1690" s="44">
        <v>20822.998034246499</v>
      </c>
      <c r="AG1690" s="45">
        <v>19594.334709868101</v>
      </c>
      <c r="AH1690" s="140">
        <v>1.04056721198867</v>
      </c>
      <c r="AI1690" s="44">
        <v>21609.002377293298</v>
      </c>
      <c r="AJ1690" s="45">
        <v>20073.788929415201</v>
      </c>
      <c r="AK1690" s="46">
        <v>1.06602887465277</v>
      </c>
    </row>
    <row r="1691" spans="1:37" x14ac:dyDescent="0.2">
      <c r="A1691" s="35" t="s">
        <v>5551</v>
      </c>
      <c r="B1691" s="35" t="s">
        <v>11419</v>
      </c>
      <c r="C1691" s="85" t="s">
        <v>937</v>
      </c>
      <c r="D1691" s="85" t="s">
        <v>13395</v>
      </c>
      <c r="E1691" s="85" t="s">
        <v>12900</v>
      </c>
      <c r="F1691" s="85" t="s">
        <v>356</v>
      </c>
      <c r="G1691" s="85" t="s">
        <v>356</v>
      </c>
      <c r="H1691" s="840">
        <v>1.1082101278383101</v>
      </c>
      <c r="I1691" s="840">
        <v>1.1468598910618</v>
      </c>
      <c r="J1691" s="86">
        <v>15288.25</v>
      </c>
      <c r="K1691" s="44">
        <v>16942.593486924001</v>
      </c>
      <c r="L1691" s="45">
        <v>15940.729757015701</v>
      </c>
      <c r="M1691" s="46">
        <v>1.0426785117338999</v>
      </c>
      <c r="N1691" s="139">
        <v>17533.480729525501</v>
      </c>
      <c r="O1691" s="45">
        <v>16285.8930902789</v>
      </c>
      <c r="P1691" s="99">
        <v>1.0652555452899399</v>
      </c>
      <c r="Q1691" s="86">
        <v>15343.1030148298</v>
      </c>
      <c r="R1691" s="44">
        <v>17003.382153500799</v>
      </c>
      <c r="S1691" s="45">
        <v>15998.7422026359</v>
      </c>
      <c r="T1691" s="140">
        <v>1.0427318507326999</v>
      </c>
      <c r="U1691" s="44">
        <v>17596.389452137599</v>
      </c>
      <c r="V1691" s="45">
        <v>16345.0419889</v>
      </c>
      <c r="W1691" s="99">
        <v>1.06530223860857</v>
      </c>
      <c r="X1691" s="86">
        <v>15389.407559188099</v>
      </c>
      <c r="Y1691" s="44">
        <v>17054.6973185237</v>
      </c>
      <c r="Z1691" s="45">
        <v>16047.811248117399</v>
      </c>
      <c r="AA1691" s="46">
        <v>1.0427829132731099</v>
      </c>
      <c r="AB1691" s="139">
        <v>17649.494276836002</v>
      </c>
      <c r="AC1691" s="45">
        <v>16395.070061345301</v>
      </c>
      <c r="AD1691" s="99">
        <v>1.0653477073947999</v>
      </c>
      <c r="AE1691" s="142">
        <v>15435.3453708624</v>
      </c>
      <c r="AF1691" s="44">
        <v>17105.6060666718</v>
      </c>
      <c r="AG1691" s="45">
        <v>16096.287870472701</v>
      </c>
      <c r="AH1691" s="140">
        <v>1.042820065488</v>
      </c>
      <c r="AI1691" s="44">
        <v>17702.1785105284</v>
      </c>
      <c r="AJ1691" s="45">
        <v>16444.525703073501</v>
      </c>
      <c r="AK1691" s="46">
        <v>1.0653811306429399</v>
      </c>
    </row>
    <row r="1692" spans="1:37" x14ac:dyDescent="0.2">
      <c r="A1692" s="35" t="s">
        <v>5550</v>
      </c>
      <c r="B1692" s="35" t="s">
        <v>11418</v>
      </c>
      <c r="C1692" s="85" t="s">
        <v>937</v>
      </c>
      <c r="D1692" s="85" t="s">
        <v>13395</v>
      </c>
      <c r="E1692" s="85" t="s">
        <v>12900</v>
      </c>
      <c r="F1692" s="85" t="s">
        <v>354</v>
      </c>
      <c r="G1692" s="85" t="s">
        <v>354</v>
      </c>
      <c r="H1692" s="840">
        <v>1.09452963782109</v>
      </c>
      <c r="I1692" s="840">
        <v>1.11862452194772</v>
      </c>
      <c r="J1692" s="86">
        <v>13013.583333333299</v>
      </c>
      <c r="K1692" s="44">
        <v>14243.7526525879</v>
      </c>
      <c r="L1692" s="45">
        <v>13401.479055489201</v>
      </c>
      <c r="M1692" s="46">
        <v>1.02980698799249</v>
      </c>
      <c r="N1692" s="139">
        <v>14557.3134350768</v>
      </c>
      <c r="O1692" s="45">
        <v>13521.493760569299</v>
      </c>
      <c r="P1692" s="99">
        <v>1.0390292522994</v>
      </c>
      <c r="Q1692" s="86">
        <v>13053.0417933107</v>
      </c>
      <c r="R1692" s="44">
        <v>14286.941106496</v>
      </c>
      <c r="S1692" s="45">
        <v>13442.801294683</v>
      </c>
      <c r="T1692" s="140">
        <v>1.0298596685388699</v>
      </c>
      <c r="U1692" s="44">
        <v>14601.452636005801</v>
      </c>
      <c r="V1692" s="45">
        <v>13563.086739107001</v>
      </c>
      <c r="W1692" s="99">
        <v>1.03907479604161</v>
      </c>
      <c r="X1692" s="86">
        <v>13091.318958557</v>
      </c>
      <c r="Y1692" s="44">
        <v>14328.836598309799</v>
      </c>
      <c r="Z1692" s="45">
        <v>13482.881627282801</v>
      </c>
      <c r="AA1692" s="46">
        <v>1.0299101007289899</v>
      </c>
      <c r="AB1692" s="139">
        <v>14644.270411681</v>
      </c>
      <c r="AC1692" s="45">
        <v>13603.4401683625</v>
      </c>
      <c r="AD1692" s="99">
        <v>1.03911914539908</v>
      </c>
      <c r="AE1692" s="142">
        <v>13131.296800997499</v>
      </c>
      <c r="AF1692" s="44">
        <v>14372.593531717001</v>
      </c>
      <c r="AG1692" s="45">
        <v>13524.5370453467</v>
      </c>
      <c r="AH1692" s="140">
        <v>1.02994679431199</v>
      </c>
      <c r="AI1692" s="44">
        <v>14688.990606569399</v>
      </c>
      <c r="AJ1692" s="45">
        <v>13645.409995062</v>
      </c>
      <c r="AK1692" s="46">
        <v>1.0391517457762001</v>
      </c>
    </row>
    <row r="1693" spans="1:37" x14ac:dyDescent="0.2">
      <c r="A1693" s="35" t="s">
        <v>5549</v>
      </c>
      <c r="B1693" s="35" t="s">
        <v>7624</v>
      </c>
      <c r="C1693" s="85" t="s">
        <v>937</v>
      </c>
      <c r="D1693" s="85" t="s">
        <v>13395</v>
      </c>
      <c r="E1693" s="85" t="s">
        <v>12900</v>
      </c>
      <c r="F1693" s="85" t="s">
        <v>244</v>
      </c>
      <c r="G1693" s="85" t="s">
        <v>244</v>
      </c>
      <c r="H1693" s="840">
        <v>1.1058160090951801</v>
      </c>
      <c r="I1693" s="840">
        <v>1.1475571735677399</v>
      </c>
      <c r="J1693" s="86">
        <v>15590.583333333299</v>
      </c>
      <c r="K1693" s="44">
        <v>17240.316641132398</v>
      </c>
      <c r="L1693" s="45">
        <v>16220.847694526599</v>
      </c>
      <c r="M1693" s="46">
        <v>1.0404259640398299</v>
      </c>
      <c r="N1693" s="139">
        <v>17891.085744272299</v>
      </c>
      <c r="O1693" s="45">
        <v>16618.0528666836</v>
      </c>
      <c r="P1693" s="99">
        <v>1.0659032129447901</v>
      </c>
      <c r="Q1693" s="86">
        <v>15629.1892542529</v>
      </c>
      <c r="R1693" s="44">
        <v>17283.007686531098</v>
      </c>
      <c r="S1693" s="45">
        <v>16261.8461413606</v>
      </c>
      <c r="T1693" s="140">
        <v>1.0404791878078701</v>
      </c>
      <c r="U1693" s="44">
        <v>17935.388245765698</v>
      </c>
      <c r="V1693" s="45">
        <v>16659.933264244301</v>
      </c>
      <c r="W1693" s="99">
        <v>1.06594993465262</v>
      </c>
      <c r="X1693" s="86">
        <v>15646.524584173299</v>
      </c>
      <c r="Y1693" s="44">
        <v>17302.17737188</v>
      </c>
      <c r="Z1693" s="45">
        <v>16280.680416638101</v>
      </c>
      <c r="AA1693" s="46">
        <v>1.0405301400354601</v>
      </c>
      <c r="AB1693" s="139">
        <v>17955.281527972002</v>
      </c>
      <c r="AC1693" s="45">
        <v>16679.123719065199</v>
      </c>
      <c r="AD1693" s="99">
        <v>1.06599543108355</v>
      </c>
      <c r="AE1693" s="142">
        <v>15666.671281151899</v>
      </c>
      <c r="AF1693" s="44">
        <v>17324.455911929399</v>
      </c>
      <c r="AG1693" s="45">
        <v>16302.2244561712</v>
      </c>
      <c r="AH1693" s="140">
        <v>1.04056721198867</v>
      </c>
      <c r="AI1693" s="44">
        <v>17978.401014613599</v>
      </c>
      <c r="AJ1693" s="45">
        <v>16701.123955401301</v>
      </c>
      <c r="AK1693" s="46">
        <v>1.06602887465277</v>
      </c>
    </row>
    <row r="1694" spans="1:37" x14ac:dyDescent="0.2">
      <c r="A1694" s="35" t="s">
        <v>5548</v>
      </c>
      <c r="B1694" s="35" t="s">
        <v>12988</v>
      </c>
      <c r="C1694" s="85" t="s">
        <v>937</v>
      </c>
      <c r="D1694" s="85" t="s">
        <v>13395</v>
      </c>
      <c r="E1694" s="85" t="s">
        <v>12900</v>
      </c>
      <c r="F1694" s="85" t="s">
        <v>242</v>
      </c>
      <c r="G1694" s="85" t="s">
        <v>242</v>
      </c>
      <c r="H1694" s="840">
        <v>1.1007004052642899</v>
      </c>
      <c r="I1694" s="840">
        <v>1.13515448968933</v>
      </c>
      <c r="J1694" s="86">
        <v>20303.416666666701</v>
      </c>
      <c r="K1694" s="44">
        <v>22347.978953249702</v>
      </c>
      <c r="L1694" s="45">
        <v>21026.479410260901</v>
      </c>
      <c r="M1694" s="46">
        <v>1.03561286040991</v>
      </c>
      <c r="N1694" s="139">
        <v>23047.5145851999</v>
      </c>
      <c r="O1694" s="45">
        <v>21407.578125610798</v>
      </c>
      <c r="P1694" s="99">
        <v>1.0543830369573699</v>
      </c>
      <c r="Q1694" s="86">
        <v>20450.198945829001</v>
      </c>
      <c r="R1694" s="44">
        <v>22509.542267409201</v>
      </c>
      <c r="S1694" s="45">
        <v>21179.572427681502</v>
      </c>
      <c r="T1694" s="140">
        <v>1.0356658379600401</v>
      </c>
      <c r="U1694" s="44">
        <v>23214.1351483978</v>
      </c>
      <c r="V1694" s="45">
        <v>21563.288012500099</v>
      </c>
      <c r="W1694" s="99">
        <v>1.05442925370162</v>
      </c>
      <c r="X1694" s="86">
        <v>20576.462549830299</v>
      </c>
      <c r="Y1694" s="44">
        <v>22648.520667503701</v>
      </c>
      <c r="Z1694" s="45">
        <v>21311.382895457202</v>
      </c>
      <c r="AA1694" s="46">
        <v>1.03571655447806</v>
      </c>
      <c r="AB1694" s="139">
        <v>23357.463845364298</v>
      </c>
      <c r="AC1694" s="45">
        <v>21697.350087967399</v>
      </c>
      <c r="AD1694" s="99">
        <v>1.05447425841165</v>
      </c>
      <c r="AE1694" s="142">
        <v>20711.802274773701</v>
      </c>
      <c r="AF1694" s="44">
        <v>22797.489157597101</v>
      </c>
      <c r="AG1694" s="45">
        <v>21452.320763987998</v>
      </c>
      <c r="AH1694" s="140">
        <v>1.0357534549331</v>
      </c>
      <c r="AI1694" s="44">
        <v>23511.095341767101</v>
      </c>
      <c r="AJ1694" s="45">
        <v>21840.747534274</v>
      </c>
      <c r="AK1694" s="46">
        <v>1.0545073405261001</v>
      </c>
    </row>
    <row r="1695" spans="1:37" x14ac:dyDescent="0.2">
      <c r="A1695" s="35" t="s">
        <v>5547</v>
      </c>
      <c r="B1695" s="35" t="s">
        <v>11417</v>
      </c>
      <c r="C1695" s="85" t="s">
        <v>937</v>
      </c>
      <c r="D1695" s="85" t="s">
        <v>13395</v>
      </c>
      <c r="E1695" s="85" t="s">
        <v>12900</v>
      </c>
      <c r="F1695" s="85" t="s">
        <v>243</v>
      </c>
      <c r="G1695" s="85" t="s">
        <v>243</v>
      </c>
      <c r="H1695" s="840">
        <v>1.1058888344150799</v>
      </c>
      <c r="I1695" s="840">
        <v>1.13317534112119</v>
      </c>
      <c r="J1695" s="86">
        <v>21332.25</v>
      </c>
      <c r="K1695" s="44">
        <v>23591.097087951101</v>
      </c>
      <c r="L1695" s="45">
        <v>22196.0884347951</v>
      </c>
      <c r="M1695" s="46">
        <v>1.0404944829914899</v>
      </c>
      <c r="N1695" s="139">
        <v>24173.179670632599</v>
      </c>
      <c r="O1695" s="45">
        <v>22453.146972984399</v>
      </c>
      <c r="P1695" s="99">
        <v>1.05254471389489</v>
      </c>
      <c r="Q1695" s="86">
        <v>21444.039220142098</v>
      </c>
      <c r="R1695" s="44">
        <v>23714.7235383142</v>
      </c>
      <c r="S1695" s="45">
        <v>22313.545909344601</v>
      </c>
      <c r="T1695" s="140">
        <v>1.0405477102646701</v>
      </c>
      <c r="U1695" s="44">
        <v>24299.856458300801</v>
      </c>
      <c r="V1695" s="45">
        <v>22571.799471449001</v>
      </c>
      <c r="W1695" s="99">
        <v>1.0525908500599801</v>
      </c>
      <c r="X1695" s="86">
        <v>21552.471172182301</v>
      </c>
      <c r="Y1695" s="44">
        <v>23834.6372233693</v>
      </c>
      <c r="Z1695" s="45">
        <v>22427.472747495998</v>
      </c>
      <c r="AA1695" s="46">
        <v>1.0405986658477999</v>
      </c>
      <c r="AB1695" s="139">
        <v>24422.728872542299</v>
      </c>
      <c r="AC1695" s="45">
        <v>22686.9022236003</v>
      </c>
      <c r="AD1695" s="99">
        <v>1.0526357763040299</v>
      </c>
      <c r="AE1695" s="142">
        <v>21671.8995117749</v>
      </c>
      <c r="AF1695" s="44">
        <v>23966.711690637501</v>
      </c>
      <c r="AG1695" s="45">
        <v>22552.5531908956</v>
      </c>
      <c r="AH1695" s="140">
        <v>1.04063574024244</v>
      </c>
      <c r="AI1695" s="44">
        <v>24558.062121999701</v>
      </c>
      <c r="AJ1695" s="45">
        <v>22813.3324688096</v>
      </c>
      <c r="AK1695" s="46">
        <v>1.0526688007396201</v>
      </c>
    </row>
    <row r="1696" spans="1:37" x14ac:dyDescent="0.2">
      <c r="A1696" s="35" t="s">
        <v>5546</v>
      </c>
      <c r="B1696" s="35" t="s">
        <v>11416</v>
      </c>
      <c r="C1696" s="85" t="s">
        <v>937</v>
      </c>
      <c r="D1696" s="85" t="s">
        <v>13395</v>
      </c>
      <c r="E1696" s="85" t="s">
        <v>12900</v>
      </c>
      <c r="F1696" s="85" t="s">
        <v>243</v>
      </c>
      <c r="G1696" s="85" t="s">
        <v>243</v>
      </c>
      <c r="H1696" s="840">
        <v>1.1058888344150799</v>
      </c>
      <c r="I1696" s="840">
        <v>1.13317534112119</v>
      </c>
      <c r="J1696" s="86">
        <v>12604.25</v>
      </c>
      <c r="K1696" s="44">
        <v>13938.8993411763</v>
      </c>
      <c r="L1696" s="45">
        <v>13114.6525872454</v>
      </c>
      <c r="M1696" s="46">
        <v>1.0404944829914899</v>
      </c>
      <c r="N1696" s="139">
        <v>14282.8252933268</v>
      </c>
      <c r="O1696" s="45">
        <v>13266.5367101097</v>
      </c>
      <c r="P1696" s="99">
        <v>1.05254471389489</v>
      </c>
      <c r="Q1696" s="86">
        <v>12658.690083699999</v>
      </c>
      <c r="R1696" s="44">
        <v>13999.104021884699</v>
      </c>
      <c r="S1696" s="45">
        <v>13171.9709815441</v>
      </c>
      <c r="T1696" s="140">
        <v>1.0405477102646701</v>
      </c>
      <c r="U1696" s="44">
        <v>14344.515453744199</v>
      </c>
      <c r="V1696" s="45">
        <v>13324.4213558476</v>
      </c>
      <c r="W1696" s="99">
        <v>1.0525908500599801</v>
      </c>
      <c r="X1696" s="86">
        <v>12713.673853005501</v>
      </c>
      <c r="Y1696" s="44">
        <v>14059.9099584337</v>
      </c>
      <c r="Z1696" s="45">
        <v>13229.8320494615</v>
      </c>
      <c r="AA1696" s="46">
        <v>1.0405986658477999</v>
      </c>
      <c r="AB1696" s="139">
        <v>14406.821705283</v>
      </c>
      <c r="AC1696" s="45">
        <v>13382.8679459346</v>
      </c>
      <c r="AD1696" s="99">
        <v>1.0526357763040299</v>
      </c>
      <c r="AE1696" s="142">
        <v>12775.314575497099</v>
      </c>
      <c r="AF1696" s="44">
        <v>14128.0777451825</v>
      </c>
      <c r="AG1696" s="45">
        <v>13294.4489401025</v>
      </c>
      <c r="AH1696" s="140">
        <v>1.04063574024244</v>
      </c>
      <c r="AI1696" s="44">
        <v>14476.6714520195</v>
      </c>
      <c r="AJ1696" s="45">
        <v>13448.175073259899</v>
      </c>
      <c r="AK1696" s="46">
        <v>1.0526688007396201</v>
      </c>
    </row>
    <row r="1697" spans="1:37" x14ac:dyDescent="0.2">
      <c r="A1697" s="35" t="s">
        <v>5545</v>
      </c>
      <c r="B1697" s="35" t="s">
        <v>11415</v>
      </c>
      <c r="C1697" s="85" t="s">
        <v>937</v>
      </c>
      <c r="D1697" s="85" t="s">
        <v>13395</v>
      </c>
      <c r="E1697" s="85" t="s">
        <v>12900</v>
      </c>
      <c r="F1697" s="85" t="s">
        <v>357</v>
      </c>
      <c r="G1697" s="85" t="s">
        <v>357</v>
      </c>
      <c r="H1697" s="840">
        <v>1.1239921717164301</v>
      </c>
      <c r="I1697" s="840">
        <v>1.15857461906658</v>
      </c>
      <c r="J1697" s="86">
        <v>9544.8333333333303</v>
      </c>
      <c r="K1697" s="44">
        <v>10728.3179470047</v>
      </c>
      <c r="L1697" s="45">
        <v>10093.9220003438</v>
      </c>
      <c r="M1697" s="46">
        <v>1.05752731848056</v>
      </c>
      <c r="N1697" s="139">
        <v>11058.401643220601</v>
      </c>
      <c r="O1697" s="45">
        <v>10271.5456040387</v>
      </c>
      <c r="P1697" s="99">
        <v>1.0761367166221201</v>
      </c>
      <c r="Q1697" s="86">
        <v>9546.3586992915407</v>
      </c>
      <c r="R1697" s="44">
        <v>10730.032446400801</v>
      </c>
      <c r="S1697" s="45">
        <v>10096.051561161899</v>
      </c>
      <c r="T1697" s="140">
        <v>1.0575814170811699</v>
      </c>
      <c r="U1697" s="44">
        <v>11060.1688935046</v>
      </c>
      <c r="V1697" s="45">
        <v>10273.637410696099</v>
      </c>
      <c r="W1697" s="99">
        <v>1.0761838868948499</v>
      </c>
      <c r="X1697" s="86">
        <v>9548.4378864647497</v>
      </c>
      <c r="Y1697" s="44">
        <v>10732.369436507001</v>
      </c>
      <c r="Z1697" s="45">
        <v>10098.744981833401</v>
      </c>
      <c r="AA1697" s="46">
        <v>1.0576332068043</v>
      </c>
      <c r="AB1697" s="139">
        <v>11062.5777869918</v>
      </c>
      <c r="AC1697" s="45">
        <v>10276.313589044399</v>
      </c>
      <c r="AD1697" s="99">
        <v>1.0762298201270699</v>
      </c>
      <c r="AE1697" s="142">
        <v>9551.8401035062197</v>
      </c>
      <c r="AF1697" s="44">
        <v>10736.1935018281</v>
      </c>
      <c r="AG1697" s="45">
        <v>10102.703205309201</v>
      </c>
      <c r="AH1697" s="140">
        <v>1.0576708881046699</v>
      </c>
      <c r="AI1697" s="44">
        <v>11066.5195093046</v>
      </c>
      <c r="AJ1697" s="45">
        <v>10280.297671051499</v>
      </c>
      <c r="AK1697" s="46">
        <v>1.0762635847806901</v>
      </c>
    </row>
    <row r="1698" spans="1:37" x14ac:dyDescent="0.2">
      <c r="A1698" s="35" t="s">
        <v>5544</v>
      </c>
      <c r="B1698" s="35" t="s">
        <v>11414</v>
      </c>
      <c r="C1698" s="85" t="s">
        <v>937</v>
      </c>
      <c r="D1698" s="85" t="s">
        <v>13395</v>
      </c>
      <c r="E1698" s="85" t="s">
        <v>12900</v>
      </c>
      <c r="F1698" s="85" t="s">
        <v>355</v>
      </c>
      <c r="G1698" s="85" t="s">
        <v>355</v>
      </c>
      <c r="H1698" s="840">
        <v>1.1321709591018501</v>
      </c>
      <c r="I1698" s="840">
        <v>1.1653286315962901</v>
      </c>
      <c r="J1698" s="86">
        <v>15070.916666666701</v>
      </c>
      <c r="K1698" s="44">
        <v>17062.854177044101</v>
      </c>
      <c r="L1698" s="45">
        <v>16053.879090562299</v>
      </c>
      <c r="M1698" s="46">
        <v>1.06522247091112</v>
      </c>
      <c r="N1698" s="139">
        <v>17562.5706960684</v>
      </c>
      <c r="O1698" s="45">
        <v>16312.913172168201</v>
      </c>
      <c r="P1698" s="99">
        <v>1.0824101501568599</v>
      </c>
      <c r="Q1698" s="86">
        <v>15131.706130451499</v>
      </c>
      <c r="R1698" s="44">
        <v>17131.6782425606</v>
      </c>
      <c r="S1698" s="45">
        <v>16119.457954122499</v>
      </c>
      <c r="T1698" s="140">
        <v>1.0652769631630199</v>
      </c>
      <c r="U1698" s="44">
        <v>17633.410398716202</v>
      </c>
      <c r="V1698" s="45">
        <v>16379.4302324622</v>
      </c>
      <c r="W1698" s="99">
        <v>1.0824575954128399</v>
      </c>
      <c r="X1698" s="86">
        <v>15178.657579774899</v>
      </c>
      <c r="Y1698" s="44">
        <v>17184.835309972299</v>
      </c>
      <c r="Z1698" s="45">
        <v>16170.2660700337</v>
      </c>
      <c r="AA1698" s="46">
        <v>1.06532912973675</v>
      </c>
      <c r="AB1698" s="139">
        <v>17688.1242669077</v>
      </c>
      <c r="AC1698" s="45">
        <v>16430.954454618</v>
      </c>
      <c r="AD1698" s="99">
        <v>1.08250379641687</v>
      </c>
      <c r="AE1698" s="142">
        <v>15236.8475544624</v>
      </c>
      <c r="AF1698" s="44">
        <v>17250.716309424399</v>
      </c>
      <c r="AG1698" s="45">
        <v>16232.835867146699</v>
      </c>
      <c r="AH1698" s="140">
        <v>1.06536708522706</v>
      </c>
      <c r="AI1698" s="44">
        <v>17755.934710483001</v>
      </c>
      <c r="AJ1698" s="45">
        <v>16494.462789140402</v>
      </c>
      <c r="AK1698" s="46">
        <v>1.0825377579044999</v>
      </c>
    </row>
    <row r="1699" spans="1:37" x14ac:dyDescent="0.2">
      <c r="A1699" s="35" t="s">
        <v>5543</v>
      </c>
      <c r="B1699" s="35" t="s">
        <v>11413</v>
      </c>
      <c r="C1699" s="85" t="s">
        <v>937</v>
      </c>
      <c r="D1699" s="85" t="s">
        <v>13395</v>
      </c>
      <c r="E1699" s="85" t="s">
        <v>12900</v>
      </c>
      <c r="F1699" s="85" t="s">
        <v>354</v>
      </c>
      <c r="G1699" s="85" t="s">
        <v>354</v>
      </c>
      <c r="H1699" s="840">
        <v>1.09452963782109</v>
      </c>
      <c r="I1699" s="840">
        <v>1.11862452194772</v>
      </c>
      <c r="J1699" s="86">
        <v>14272</v>
      </c>
      <c r="K1699" s="44">
        <v>15621.126990982601</v>
      </c>
      <c r="L1699" s="45">
        <v>14697.405332628699</v>
      </c>
      <c r="M1699" s="46">
        <v>1.02980698799249</v>
      </c>
      <c r="N1699" s="139">
        <v>15965.0091772379</v>
      </c>
      <c r="O1699" s="45">
        <v>14829.0254888171</v>
      </c>
      <c r="P1699" s="99">
        <v>1.0390292522994</v>
      </c>
      <c r="Q1699" s="86">
        <v>14317.569261942701</v>
      </c>
      <c r="R1699" s="44">
        <v>15671.0038987526</v>
      </c>
      <c r="S1699" s="45">
        <v>14745.0871343867</v>
      </c>
      <c r="T1699" s="140">
        <v>1.0298596685388699</v>
      </c>
      <c r="U1699" s="44">
        <v>16015.984071094101</v>
      </c>
      <c r="V1699" s="45">
        <v>14877.0253606648</v>
      </c>
      <c r="W1699" s="99">
        <v>1.03907479604161</v>
      </c>
      <c r="X1699" s="86">
        <v>14356.466111198901</v>
      </c>
      <c r="Y1699" s="44">
        <v>15713.5776530813</v>
      </c>
      <c r="Z1699" s="45">
        <v>14785.8694586972</v>
      </c>
      <c r="AA1699" s="46">
        <v>1.0299101007289899</v>
      </c>
      <c r="AB1699" s="139">
        <v>16059.495040498499</v>
      </c>
      <c r="AC1699" s="45">
        <v>14918.078796419801</v>
      </c>
      <c r="AD1699" s="99">
        <v>1.03911914539908</v>
      </c>
      <c r="AE1699" s="142">
        <v>14401.4735054915</v>
      </c>
      <c r="AF1699" s="44">
        <v>15762.839580055699</v>
      </c>
      <c r="AG1699" s="45">
        <v>14832.7514703501</v>
      </c>
      <c r="AH1699" s="140">
        <v>1.02994679431199</v>
      </c>
      <c r="AI1699" s="44">
        <v>16109.8414154232</v>
      </c>
      <c r="AJ1699" s="45">
        <v>14965.3163349813</v>
      </c>
      <c r="AK1699" s="46">
        <v>1.0391517457762001</v>
      </c>
    </row>
    <row r="1700" spans="1:37" x14ac:dyDescent="0.2">
      <c r="A1700" s="35" t="s">
        <v>5542</v>
      </c>
      <c r="B1700" s="35" t="s">
        <v>11412</v>
      </c>
      <c r="C1700" s="85" t="s">
        <v>937</v>
      </c>
      <c r="D1700" s="85" t="s">
        <v>13395</v>
      </c>
      <c r="E1700" s="85" t="s">
        <v>12900</v>
      </c>
      <c r="F1700" s="85" t="s">
        <v>352</v>
      </c>
      <c r="G1700" s="85" t="s">
        <v>352</v>
      </c>
      <c r="H1700" s="840">
        <v>1.11460971238958</v>
      </c>
      <c r="I1700" s="840">
        <v>1.1550828658054799</v>
      </c>
      <c r="J1700" s="86">
        <v>19443.416666666701</v>
      </c>
      <c r="K1700" s="44">
        <v>21671.821058704099</v>
      </c>
      <c r="L1700" s="45">
        <v>20390.3046547052</v>
      </c>
      <c r="M1700" s="46">
        <v>1.04869967065314</v>
      </c>
      <c r="N1700" s="139">
        <v>22458.757444383398</v>
      </c>
      <c r="O1700" s="45">
        <v>20860.713757982401</v>
      </c>
      <c r="P1700" s="99">
        <v>1.0728934176340299</v>
      </c>
      <c r="Q1700" s="86">
        <v>19423.357062425501</v>
      </c>
      <c r="R1700" s="44">
        <v>21649.462428990199</v>
      </c>
      <c r="S1700" s="45">
        <v>20370.3101594851</v>
      </c>
      <c r="T1700" s="140">
        <v>1.04875331766883</v>
      </c>
      <c r="U1700" s="44">
        <v>22435.586939229601</v>
      </c>
      <c r="V1700" s="45">
        <v>20840.105384390401</v>
      </c>
      <c r="W1700" s="99">
        <v>1.07294044574332</v>
      </c>
      <c r="X1700" s="86">
        <v>19414.5833246328</v>
      </c>
      <c r="Y1700" s="44">
        <v>21639.683135632498</v>
      </c>
      <c r="Z1700" s="45">
        <v>20362.1057556101</v>
      </c>
      <c r="AA1700" s="46">
        <v>1.04880467508026</v>
      </c>
      <c r="AB1700" s="139">
        <v>22425.4525450361</v>
      </c>
      <c r="AC1700" s="45">
        <v>20831.580773154699</v>
      </c>
      <c r="AD1700" s="99">
        <v>1.0729862405403301</v>
      </c>
      <c r="AE1700" s="142">
        <v>19414.143235451698</v>
      </c>
      <c r="AF1700" s="44">
        <v>21639.192607956898</v>
      </c>
      <c r="AG1700" s="45">
        <v>20362.369631609799</v>
      </c>
      <c r="AH1700" s="140">
        <v>1.0488420418381601</v>
      </c>
      <c r="AI1700" s="44">
        <v>22424.944205563701</v>
      </c>
      <c r="AJ1700" s="45">
        <v>20831.762099735701</v>
      </c>
      <c r="AK1700" s="46">
        <v>1.07301990343284</v>
      </c>
    </row>
    <row r="1701" spans="1:37" x14ac:dyDescent="0.2">
      <c r="A1701" s="35" t="s">
        <v>5541</v>
      </c>
      <c r="B1701" s="35" t="s">
        <v>11411</v>
      </c>
      <c r="C1701" s="85" t="s">
        <v>937</v>
      </c>
      <c r="D1701" s="85" t="s">
        <v>13395</v>
      </c>
      <c r="E1701" s="85" t="s">
        <v>12900</v>
      </c>
      <c r="F1701" s="85" t="s">
        <v>353</v>
      </c>
      <c r="G1701" s="85" t="s">
        <v>353</v>
      </c>
      <c r="H1701" s="840">
        <v>1.11531624046318</v>
      </c>
      <c r="I1701" s="840">
        <v>1.1523687559193401</v>
      </c>
      <c r="J1701" s="86">
        <v>10737.5</v>
      </c>
      <c r="K1701" s="44">
        <v>11975.708131973401</v>
      </c>
      <c r="L1701" s="45">
        <v>11267.5504566652</v>
      </c>
      <c r="M1701" s="46">
        <v>1.0493644197127101</v>
      </c>
      <c r="N1701" s="139">
        <v>12373.559516683899</v>
      </c>
      <c r="O1701" s="45">
        <v>11493.123957730601</v>
      </c>
      <c r="P1701" s="99">
        <v>1.07037242912508</v>
      </c>
      <c r="Q1701" s="86">
        <v>10773.325947143399</v>
      </c>
      <c r="R1701" s="44">
        <v>12015.6653926524</v>
      </c>
      <c r="S1701" s="45">
        <v>11305.723254041</v>
      </c>
      <c r="T1701" s="140">
        <v>1.0494181007341401</v>
      </c>
      <c r="U1701" s="44">
        <v>12414.8442188231</v>
      </c>
      <c r="V1701" s="45">
        <v>11531.976522471499</v>
      </c>
      <c r="W1701" s="99">
        <v>1.07041934673195</v>
      </c>
      <c r="X1701" s="86">
        <v>10797.8838732107</v>
      </c>
      <c r="Y1701" s="44">
        <v>12043.055246427301</v>
      </c>
      <c r="Z1701" s="45">
        <v>11332.049689055801</v>
      </c>
      <c r="AA1701" s="46">
        <v>1.04946949069996</v>
      </c>
      <c r="AB1701" s="139">
        <v>12443.144005533301</v>
      </c>
      <c r="AC1701" s="45">
        <v>11558.757126648899</v>
      </c>
      <c r="AD1701" s="99">
        <v>1.0704650339244599</v>
      </c>
      <c r="AE1701" s="142">
        <v>10821.5927669424</v>
      </c>
      <c r="AF1701" s="44">
        <v>12069.4981606497</v>
      </c>
      <c r="AG1701" s="45">
        <v>11357.3360738429</v>
      </c>
      <c r="AH1701" s="140">
        <v>1.0495068811438799</v>
      </c>
      <c r="AI1701" s="44">
        <v>12470.465393907099</v>
      </c>
      <c r="AJ1701" s="45">
        <v>11584.500098529001</v>
      </c>
      <c r="AK1701" s="46">
        <v>1.07049861771893</v>
      </c>
    </row>
    <row r="1702" spans="1:37" x14ac:dyDescent="0.2">
      <c r="A1702" s="35" t="s">
        <v>5540</v>
      </c>
      <c r="B1702" s="35" t="s">
        <v>11410</v>
      </c>
      <c r="C1702" s="85" t="s">
        <v>937</v>
      </c>
      <c r="D1702" s="85" t="s">
        <v>13395</v>
      </c>
      <c r="E1702" s="85" t="s">
        <v>12900</v>
      </c>
      <c r="F1702" s="85" t="s">
        <v>356</v>
      </c>
      <c r="G1702" s="85" t="s">
        <v>356</v>
      </c>
      <c r="H1702" s="840">
        <v>1.1082101278383101</v>
      </c>
      <c r="I1702" s="840">
        <v>1.1468598910618</v>
      </c>
      <c r="J1702" s="86">
        <v>5207.4166666666697</v>
      </c>
      <c r="K1702" s="44">
        <v>5770.9118898740098</v>
      </c>
      <c r="L1702" s="45">
        <v>5429.6614599782897</v>
      </c>
      <c r="M1702" s="46">
        <v>1.0426785117338999</v>
      </c>
      <c r="N1702" s="139">
        <v>5972.1773110467202</v>
      </c>
      <c r="O1702" s="45">
        <v>5547.2294808019196</v>
      </c>
      <c r="P1702" s="99">
        <v>1.0652555452899399</v>
      </c>
      <c r="Q1702" s="86">
        <v>5225.1956997056304</v>
      </c>
      <c r="R1702" s="44">
        <v>5790.6147943509704</v>
      </c>
      <c r="S1702" s="45">
        <v>5448.4779823946201</v>
      </c>
      <c r="T1702" s="140">
        <v>1.0427318507326999</v>
      </c>
      <c r="U1702" s="44">
        <v>5992.5673709409702</v>
      </c>
      <c r="V1702" s="45">
        <v>5566.4126760642703</v>
      </c>
      <c r="W1702" s="99">
        <v>1.06530223860857</v>
      </c>
      <c r="X1702" s="86">
        <v>5238.9209364755397</v>
      </c>
      <c r="Y1702" s="44">
        <v>5805.8252407463497</v>
      </c>
      <c r="Z1702" s="45">
        <v>5463.05723654546</v>
      </c>
      <c r="AA1702" s="46">
        <v>1.0427829132731099</v>
      </c>
      <c r="AB1702" s="139">
        <v>6008.3082944876996</v>
      </c>
      <c r="AC1702" s="45">
        <v>5581.2724088968598</v>
      </c>
      <c r="AD1702" s="99">
        <v>1.0653477073947999</v>
      </c>
      <c r="AE1702" s="142">
        <v>5252.1020176596103</v>
      </c>
      <c r="AF1702" s="44">
        <v>5820.4326484103904</v>
      </c>
      <c r="AG1702" s="45">
        <v>5476.9973700054697</v>
      </c>
      <c r="AH1702" s="140">
        <v>1.04282006548801</v>
      </c>
      <c r="AI1702" s="44">
        <v>6023.4251478185397</v>
      </c>
      <c r="AJ1702" s="45">
        <v>5595.4903858262296</v>
      </c>
      <c r="AK1702" s="46">
        <v>1.0653811306429299</v>
      </c>
    </row>
    <row r="1703" spans="1:37" x14ac:dyDescent="0.2">
      <c r="A1703" s="35" t="s">
        <v>5539</v>
      </c>
      <c r="B1703" s="35" t="s">
        <v>11409</v>
      </c>
      <c r="C1703" s="85" t="s">
        <v>937</v>
      </c>
      <c r="D1703" s="85" t="s">
        <v>13395</v>
      </c>
      <c r="E1703" s="85" t="s">
        <v>12900</v>
      </c>
      <c r="F1703" s="85" t="s">
        <v>356</v>
      </c>
      <c r="G1703" s="85" t="s">
        <v>356</v>
      </c>
      <c r="H1703" s="840">
        <v>1.1082101278383101</v>
      </c>
      <c r="I1703" s="840">
        <v>1.1468598910618</v>
      </c>
      <c r="J1703" s="86">
        <v>14537.583333333299</v>
      </c>
      <c r="K1703" s="44">
        <v>16110.697084293401</v>
      </c>
      <c r="L1703" s="45">
        <v>15158.0257542075</v>
      </c>
      <c r="M1703" s="46">
        <v>1.0426785117338999</v>
      </c>
      <c r="N1703" s="139">
        <v>16672.571237968499</v>
      </c>
      <c r="O1703" s="45">
        <v>15486.2412609479</v>
      </c>
      <c r="P1703" s="99">
        <v>1.0652555452899399</v>
      </c>
      <c r="Q1703" s="86">
        <v>14586.0203809173</v>
      </c>
      <c r="R1703" s="44">
        <v>16164.375510988601</v>
      </c>
      <c r="S1703" s="45">
        <v>15209.308026618801</v>
      </c>
      <c r="T1703" s="140">
        <v>1.0427318507326999</v>
      </c>
      <c r="U1703" s="44">
        <v>16728.121745084001</v>
      </c>
      <c r="V1703" s="45">
        <v>15538.5201641814</v>
      </c>
      <c r="W1703" s="99">
        <v>1.06530223860857</v>
      </c>
      <c r="X1703" s="86">
        <v>14631.000514428</v>
      </c>
      <c r="Y1703" s="44">
        <v>16214.2229504966</v>
      </c>
      <c r="Z1703" s="45">
        <v>15256.9573405356</v>
      </c>
      <c r="AA1703" s="46">
        <v>1.0427829132731099</v>
      </c>
      <c r="AB1703" s="139">
        <v>16779.707656102</v>
      </c>
      <c r="AC1703" s="45">
        <v>15587.102854938101</v>
      </c>
      <c r="AD1703" s="99">
        <v>1.0653477073947999</v>
      </c>
      <c r="AE1703" s="142">
        <v>14676.2916616813</v>
      </c>
      <c r="AF1703" s="44">
        <v>16264.4150585842</v>
      </c>
      <c r="AG1703" s="45">
        <v>15304.731431755599</v>
      </c>
      <c r="AH1703" s="140">
        <v>1.04282006548801</v>
      </c>
      <c r="AI1703" s="44">
        <v>16831.650256306999</v>
      </c>
      <c r="AJ1703" s="45">
        <v>15635.844204167501</v>
      </c>
      <c r="AK1703" s="46">
        <v>1.0653811306429399</v>
      </c>
    </row>
    <row r="1704" spans="1:37" x14ac:dyDescent="0.2">
      <c r="A1704" s="35" t="s">
        <v>5538</v>
      </c>
      <c r="B1704" s="35" t="s">
        <v>11408</v>
      </c>
      <c r="C1704" s="85" t="s">
        <v>937</v>
      </c>
      <c r="D1704" s="85" t="s">
        <v>13395</v>
      </c>
      <c r="E1704" s="85" t="s">
        <v>12900</v>
      </c>
      <c r="F1704" s="85" t="s">
        <v>354</v>
      </c>
      <c r="G1704" s="85" t="s">
        <v>354</v>
      </c>
      <c r="H1704" s="840">
        <v>1.09452963782109</v>
      </c>
      <c r="I1704" s="840">
        <v>1.11862452194772</v>
      </c>
      <c r="J1704" s="86">
        <v>17991.75</v>
      </c>
      <c r="K1704" s="44">
        <v>19692.503611267599</v>
      </c>
      <c r="L1704" s="45">
        <v>18528.029876213801</v>
      </c>
      <c r="M1704" s="46">
        <v>1.02980698799249</v>
      </c>
      <c r="N1704" s="139">
        <v>20126.012742752901</v>
      </c>
      <c r="O1704" s="45">
        <v>18693.954550057799</v>
      </c>
      <c r="P1704" s="99">
        <v>1.0390292522994</v>
      </c>
      <c r="Q1704" s="86">
        <v>18037.1329960611</v>
      </c>
      <c r="R1704" s="44">
        <v>19742.1766455096</v>
      </c>
      <c r="S1704" s="45">
        <v>18575.715808714998</v>
      </c>
      <c r="T1704" s="140">
        <v>1.0298596685388699</v>
      </c>
      <c r="U1704" s="44">
        <v>20176.7792750263</v>
      </c>
      <c r="V1704" s="45">
        <v>18741.930289057698</v>
      </c>
      <c r="W1704" s="99">
        <v>1.03907479604161</v>
      </c>
      <c r="X1704" s="86">
        <v>18086.0194072497</v>
      </c>
      <c r="Y1704" s="44">
        <v>19795.6842714423</v>
      </c>
      <c r="Z1704" s="45">
        <v>18626.974069507101</v>
      </c>
      <c r="AA1704" s="46">
        <v>1.0299101007289899</v>
      </c>
      <c r="AB1704" s="139">
        <v>20231.464813371898</v>
      </c>
      <c r="AC1704" s="45">
        <v>18793.5290301325</v>
      </c>
      <c r="AD1704" s="99">
        <v>1.03911914539908</v>
      </c>
      <c r="AE1704" s="142">
        <v>18139.598371103599</v>
      </c>
      <c r="AF1704" s="44">
        <v>19854.328035343999</v>
      </c>
      <c r="AG1704" s="45">
        <v>18682.821192425199</v>
      </c>
      <c r="AH1704" s="140">
        <v>1.02994679431199</v>
      </c>
      <c r="AI1704" s="44">
        <v>20291.399556199402</v>
      </c>
      <c r="AJ1704" s="45">
        <v>18849.795315011499</v>
      </c>
      <c r="AK1704" s="46">
        <v>1.0391517457762101</v>
      </c>
    </row>
    <row r="1705" spans="1:37" x14ac:dyDescent="0.2">
      <c r="A1705" s="35" t="s">
        <v>5537</v>
      </c>
      <c r="B1705" s="35" t="s">
        <v>11407</v>
      </c>
      <c r="C1705" s="85" t="s">
        <v>937</v>
      </c>
      <c r="D1705" s="85" t="s">
        <v>13395</v>
      </c>
      <c r="E1705" s="85" t="s">
        <v>12900</v>
      </c>
      <c r="F1705" s="85" t="s">
        <v>244</v>
      </c>
      <c r="G1705" s="85" t="s">
        <v>244</v>
      </c>
      <c r="H1705" s="840">
        <v>1.1058160090951801</v>
      </c>
      <c r="I1705" s="840">
        <v>1.1475571735677399</v>
      </c>
      <c r="J1705" s="86">
        <v>13576.75</v>
      </c>
      <c r="K1705" s="44">
        <v>15013.387501482899</v>
      </c>
      <c r="L1705" s="45">
        <v>14125.6032072777</v>
      </c>
      <c r="M1705" s="46">
        <v>1.0404259640398299</v>
      </c>
      <c r="N1705" s="139">
        <v>15580.096856235799</v>
      </c>
      <c r="O1705" s="45">
        <v>14471.5014463482</v>
      </c>
      <c r="P1705" s="99">
        <v>1.0659032129447901</v>
      </c>
      <c r="Q1705" s="86">
        <v>13620.7964071593</v>
      </c>
      <c r="R1705" s="44">
        <v>15062.0947236628</v>
      </c>
      <c r="S1705" s="45">
        <v>14172.155183017499</v>
      </c>
      <c r="T1705" s="140">
        <v>1.0404791878078701</v>
      </c>
      <c r="U1705" s="44">
        <v>15630.642626741301</v>
      </c>
      <c r="V1705" s="45">
        <v>14519.087040128101</v>
      </c>
      <c r="W1705" s="99">
        <v>1.06594993465262</v>
      </c>
      <c r="X1705" s="86">
        <v>13651.241542604201</v>
      </c>
      <c r="Y1705" s="44">
        <v>15095.761441836799</v>
      </c>
      <c r="Z1705" s="45">
        <v>14204.5282739838</v>
      </c>
      <c r="AA1705" s="46">
        <v>1.0405301400354601</v>
      </c>
      <c r="AB1705" s="139">
        <v>15665.5801603214</v>
      </c>
      <c r="AC1705" s="45">
        <v>14552.161113034001</v>
      </c>
      <c r="AD1705" s="99">
        <v>1.06599543108355</v>
      </c>
      <c r="AE1705" s="142">
        <v>13681.211370916601</v>
      </c>
      <c r="AF1705" s="44">
        <v>15128.9025577745</v>
      </c>
      <c r="AG1705" s="45">
        <v>14236.2199728623</v>
      </c>
      <c r="AH1705" s="140">
        <v>1.04056721198867</v>
      </c>
      <c r="AI1705" s="44">
        <v>15699.9722517919</v>
      </c>
      <c r="AJ1705" s="45">
        <v>14584.5663616249</v>
      </c>
      <c r="AK1705" s="46">
        <v>1.06602887465277</v>
      </c>
    </row>
    <row r="1706" spans="1:37" x14ac:dyDescent="0.2">
      <c r="A1706" s="35" t="s">
        <v>5536</v>
      </c>
      <c r="B1706" s="35" t="s">
        <v>11406</v>
      </c>
      <c r="C1706" s="85" t="s">
        <v>937</v>
      </c>
      <c r="D1706" s="85" t="s">
        <v>13395</v>
      </c>
      <c r="E1706" s="85" t="s">
        <v>12900</v>
      </c>
      <c r="F1706" s="85" t="s">
        <v>241</v>
      </c>
      <c r="G1706" s="85" t="s">
        <v>241</v>
      </c>
      <c r="H1706" s="840">
        <v>1.0965739991076</v>
      </c>
      <c r="I1706" s="840">
        <v>1.12634635209846</v>
      </c>
      <c r="J1706" s="86">
        <v>10141.916666666701</v>
      </c>
      <c r="K1706" s="44">
        <v>11121.362117782701</v>
      </c>
      <c r="L1706" s="45">
        <v>10463.7243516649</v>
      </c>
      <c r="M1706" s="46">
        <v>1.0317304603828901</v>
      </c>
      <c r="N1706" s="139">
        <v>11423.3108407866</v>
      </c>
      <c r="O1706" s="45">
        <v>10610.489837126001</v>
      </c>
      <c r="P1706" s="99">
        <v>1.04620163878879</v>
      </c>
      <c r="Q1706" s="86">
        <v>10148.0704435186</v>
      </c>
      <c r="R1706" s="44">
        <v>11128.110189474801</v>
      </c>
      <c r="S1706" s="45">
        <v>10470.6089951215</v>
      </c>
      <c r="T1706" s="140">
        <v>1.0317832393259401</v>
      </c>
      <c r="U1706" s="44">
        <v>11430.2421248954</v>
      </c>
      <c r="V1706" s="45">
        <v>10617.3933000792</v>
      </c>
      <c r="W1706" s="99">
        <v>1.04624749691803</v>
      </c>
      <c r="X1706" s="86">
        <v>10152.097002955599</v>
      </c>
      <c r="Y1706" s="44">
        <v>11132.5256098593</v>
      </c>
      <c r="Z1706" s="45">
        <v>10475.276480446</v>
      </c>
      <c r="AA1706" s="46">
        <v>1.0318337657132499</v>
      </c>
      <c r="AB1706" s="139">
        <v>11434.7774254288</v>
      </c>
      <c r="AC1706" s="45">
        <v>10622.0594247759</v>
      </c>
      <c r="AD1706" s="99">
        <v>1.04629215241772</v>
      </c>
      <c r="AE1706" s="142">
        <v>10161.288624484199</v>
      </c>
      <c r="AF1706" s="44">
        <v>11142.6049030372</v>
      </c>
      <c r="AG1706" s="45">
        <v>10485.134256404801</v>
      </c>
      <c r="AH1706" s="140">
        <v>1.03187052783249</v>
      </c>
      <c r="AI1706" s="44">
        <v>11445.130374807401</v>
      </c>
      <c r="AJ1706" s="45">
        <v>10632.0100947807</v>
      </c>
      <c r="AK1706" s="46">
        <v>1.0463249778342301</v>
      </c>
    </row>
    <row r="1707" spans="1:37" x14ac:dyDescent="0.2">
      <c r="A1707" s="35" t="s">
        <v>5535</v>
      </c>
      <c r="B1707" s="35" t="s">
        <v>11405</v>
      </c>
      <c r="C1707" s="85" t="s">
        <v>937</v>
      </c>
      <c r="D1707" s="85" t="s">
        <v>13395</v>
      </c>
      <c r="E1707" s="85" t="s">
        <v>12900</v>
      </c>
      <c r="F1707" s="85" t="s">
        <v>243</v>
      </c>
      <c r="G1707" s="85" t="s">
        <v>243</v>
      </c>
      <c r="H1707" s="840">
        <v>1.1058888344150799</v>
      </c>
      <c r="I1707" s="840">
        <v>1.13317534112119</v>
      </c>
      <c r="J1707" s="86">
        <v>17011</v>
      </c>
      <c r="K1707" s="44">
        <v>18812.2749622349</v>
      </c>
      <c r="L1707" s="45">
        <v>17699.851650168199</v>
      </c>
      <c r="M1707" s="46">
        <v>1.0404944829914899</v>
      </c>
      <c r="N1707" s="139">
        <v>19276.445727812599</v>
      </c>
      <c r="O1707" s="45">
        <v>17904.838128066101</v>
      </c>
      <c r="P1707" s="99">
        <v>1.05254471389489</v>
      </c>
      <c r="Q1707" s="86">
        <v>16996.112150233199</v>
      </c>
      <c r="R1707" s="44">
        <v>18795.810655409401</v>
      </c>
      <c r="S1707" s="45">
        <v>17685.265581326701</v>
      </c>
      <c r="T1707" s="140">
        <v>1.0405477102646701</v>
      </c>
      <c r="U1707" s="44">
        <v>19259.575183574601</v>
      </c>
      <c r="V1707" s="45">
        <v>17889.952135928801</v>
      </c>
      <c r="W1707" s="99">
        <v>1.0525908500599801</v>
      </c>
      <c r="X1707" s="86">
        <v>16980.734978108801</v>
      </c>
      <c r="Y1707" s="44">
        <v>18778.8052124522</v>
      </c>
      <c r="Z1707" s="45">
        <v>17670.130163335099</v>
      </c>
      <c r="AA1707" s="46">
        <v>1.0405986658477999</v>
      </c>
      <c r="AB1707" s="139">
        <v>19242.150151307</v>
      </c>
      <c r="AC1707" s="45">
        <v>17874.529145894601</v>
      </c>
      <c r="AD1707" s="99">
        <v>1.0526357763040299</v>
      </c>
      <c r="AE1707" s="142">
        <v>17044.375274704402</v>
      </c>
      <c r="AF1707" s="44">
        <v>18849.184305876101</v>
      </c>
      <c r="AG1707" s="45">
        <v>17736.986080962</v>
      </c>
      <c r="AH1707" s="140">
        <v>1.04063574024244</v>
      </c>
      <c r="AI1707" s="44">
        <v>19314.265766110799</v>
      </c>
      <c r="AJ1707" s="45">
        <v>17942.082079779098</v>
      </c>
      <c r="AK1707" s="46">
        <v>1.0526688007396201</v>
      </c>
    </row>
    <row r="1708" spans="1:37" x14ac:dyDescent="0.2">
      <c r="A1708" s="35" t="s">
        <v>5534</v>
      </c>
      <c r="B1708" s="35" t="s">
        <v>11404</v>
      </c>
      <c r="C1708" s="85" t="s">
        <v>937</v>
      </c>
      <c r="D1708" s="85" t="s">
        <v>13395</v>
      </c>
      <c r="E1708" s="85" t="s">
        <v>12900</v>
      </c>
      <c r="F1708" s="85" t="s">
        <v>244</v>
      </c>
      <c r="G1708" s="85" t="s">
        <v>244</v>
      </c>
      <c r="H1708" s="840">
        <v>1.1058160090951801</v>
      </c>
      <c r="I1708" s="840">
        <v>1.1475571735677399</v>
      </c>
      <c r="J1708" s="86">
        <v>10592.166666666701</v>
      </c>
      <c r="K1708" s="44">
        <v>11712.9874710043</v>
      </c>
      <c r="L1708" s="45">
        <v>11020.365215437199</v>
      </c>
      <c r="M1708" s="46">
        <v>1.0404259640398299</v>
      </c>
      <c r="N1708" s="139">
        <v>12155.116841958399</v>
      </c>
      <c r="O1708" s="45">
        <v>11290.2244820467</v>
      </c>
      <c r="P1708" s="99">
        <v>1.0659032129447901</v>
      </c>
      <c r="Q1708" s="86">
        <v>10611.1945822778</v>
      </c>
      <c r="R1708" s="44">
        <v>11734.0288447068</v>
      </c>
      <c r="S1708" s="45">
        <v>11040.7271206397</v>
      </c>
      <c r="T1708" s="140">
        <v>1.0404791878078701</v>
      </c>
      <c r="U1708" s="44">
        <v>12176.9524630161</v>
      </c>
      <c r="V1708" s="45">
        <v>11311.0021715653</v>
      </c>
      <c r="W1708" s="99">
        <v>1.06594993465262</v>
      </c>
      <c r="X1708" s="86">
        <v>10618.4870115306</v>
      </c>
      <c r="Y1708" s="44">
        <v>11742.0929297197</v>
      </c>
      <c r="Z1708" s="45">
        <v>11048.8557770726</v>
      </c>
      <c r="AA1708" s="46">
        <v>1.0405301400354601</v>
      </c>
      <c r="AB1708" s="139">
        <v>12185.320942517799</v>
      </c>
      <c r="AC1708" s="45">
        <v>11319.2586393116</v>
      </c>
      <c r="AD1708" s="99">
        <v>1.06599543108355</v>
      </c>
      <c r="AE1708" s="142">
        <v>10629.572654412301</v>
      </c>
      <c r="AF1708" s="44">
        <v>11754.3516110894</v>
      </c>
      <c r="AG1708" s="45">
        <v>11060.784781632799</v>
      </c>
      <c r="AH1708" s="140">
        <v>1.04056721198867</v>
      </c>
      <c r="AI1708" s="44">
        <v>12198.042351530299</v>
      </c>
      <c r="AJ1708" s="45">
        <v>11331.431374823</v>
      </c>
      <c r="AK1708" s="46">
        <v>1.06602887465277</v>
      </c>
    </row>
    <row r="1709" spans="1:37" x14ac:dyDescent="0.2">
      <c r="A1709" s="35" t="s">
        <v>5533</v>
      </c>
      <c r="B1709" s="35" t="s">
        <v>11403</v>
      </c>
      <c r="C1709" s="85" t="s">
        <v>937</v>
      </c>
      <c r="D1709" s="85" t="s">
        <v>13395</v>
      </c>
      <c r="E1709" s="85" t="s">
        <v>12900</v>
      </c>
      <c r="F1709" s="85" t="s">
        <v>244</v>
      </c>
      <c r="G1709" s="85" t="s">
        <v>244</v>
      </c>
      <c r="H1709" s="840">
        <v>1.1058160090951801</v>
      </c>
      <c r="I1709" s="840">
        <v>1.1475571735677399</v>
      </c>
      <c r="J1709" s="86">
        <v>22281.833333333299</v>
      </c>
      <c r="K1709" s="44">
        <v>24639.608011990498</v>
      </c>
      <c r="L1709" s="45">
        <v>23182.5979264081</v>
      </c>
      <c r="M1709" s="46">
        <v>1.0404259640398299</v>
      </c>
      <c r="N1709" s="139">
        <v>25569.677681907498</v>
      </c>
      <c r="O1709" s="45">
        <v>23750.2777403004</v>
      </c>
      <c r="P1709" s="99">
        <v>1.0659032129447901</v>
      </c>
      <c r="Q1709" s="86">
        <v>22295.615811891399</v>
      </c>
      <c r="R1709" s="44">
        <v>24654.848897424999</v>
      </c>
      <c r="S1709" s="45">
        <v>23198.124231633199</v>
      </c>
      <c r="T1709" s="140">
        <v>1.0404791878078701</v>
      </c>
      <c r="U1709" s="44">
        <v>25585.493864046301</v>
      </c>
      <c r="V1709" s="45">
        <v>23766.010217725601</v>
      </c>
      <c r="W1709" s="99">
        <v>1.06594993465262</v>
      </c>
      <c r="X1709" s="86">
        <v>22296.575560630699</v>
      </c>
      <c r="Y1709" s="44">
        <v>24655.910202945699</v>
      </c>
      <c r="Z1709" s="45">
        <v>23200.258890414301</v>
      </c>
      <c r="AA1709" s="46">
        <v>1.0405301400354601</v>
      </c>
      <c r="AB1709" s="139">
        <v>25586.595230596999</v>
      </c>
      <c r="AC1709" s="45">
        <v>23768.0476764415</v>
      </c>
      <c r="AD1709" s="99">
        <v>1.06599543108355</v>
      </c>
      <c r="AE1709" s="142">
        <v>22308.6655307193</v>
      </c>
      <c r="AF1709" s="44">
        <v>24669.279485419102</v>
      </c>
      <c r="AG1709" s="45">
        <v>23213.665894488298</v>
      </c>
      <c r="AH1709" s="140">
        <v>1.04056721198867</v>
      </c>
      <c r="AI1709" s="44">
        <v>25600.4691625003</v>
      </c>
      <c r="AJ1709" s="45">
        <v>23781.681610717798</v>
      </c>
      <c r="AK1709" s="46">
        <v>1.06602887465277</v>
      </c>
    </row>
    <row r="1710" spans="1:37" x14ac:dyDescent="0.2">
      <c r="A1710" s="35" t="s">
        <v>5532</v>
      </c>
      <c r="B1710" s="35" t="s">
        <v>11402</v>
      </c>
      <c r="C1710" s="85" t="s">
        <v>937</v>
      </c>
      <c r="D1710" s="85" t="s">
        <v>13395</v>
      </c>
      <c r="E1710" s="85" t="s">
        <v>12900</v>
      </c>
      <c r="F1710" s="85" t="s">
        <v>357</v>
      </c>
      <c r="G1710" s="85" t="s">
        <v>357</v>
      </c>
      <c r="H1710" s="840">
        <v>1.1239921717164301</v>
      </c>
      <c r="I1710" s="840">
        <v>1.15857461906658</v>
      </c>
      <c r="J1710" s="86">
        <v>14083.75</v>
      </c>
      <c r="K1710" s="44">
        <v>15830.024748411301</v>
      </c>
      <c r="L1710" s="45">
        <v>14893.950371650501</v>
      </c>
      <c r="M1710" s="46">
        <v>1.05752731848056</v>
      </c>
      <c r="N1710" s="139">
        <v>16317.075291278899</v>
      </c>
      <c r="O1710" s="45">
        <v>15156.040482726799</v>
      </c>
      <c r="P1710" s="99">
        <v>1.0761367166221201</v>
      </c>
      <c r="Q1710" s="86">
        <v>14093.545745200599</v>
      </c>
      <c r="R1710" s="44">
        <v>15841.035089333</v>
      </c>
      <c r="S1710" s="45">
        <v>14905.072080907599</v>
      </c>
      <c r="T1710" s="140">
        <v>1.0575814170811699</v>
      </c>
      <c r="U1710" s="44">
        <v>16328.4243930432</v>
      </c>
      <c r="V1710" s="45">
        <v>15167.2468402004</v>
      </c>
      <c r="W1710" s="99">
        <v>1.0761838868948499</v>
      </c>
      <c r="X1710" s="86">
        <v>14101.7374819242</v>
      </c>
      <c r="Y1710" s="44">
        <v>15850.242537283</v>
      </c>
      <c r="Z1710" s="45">
        <v>14914.4658345199</v>
      </c>
      <c r="AA1710" s="46">
        <v>1.0576332068043</v>
      </c>
      <c r="AB1710" s="139">
        <v>16337.915131297201</v>
      </c>
      <c r="AC1710" s="45">
        <v>15176.710393650401</v>
      </c>
      <c r="AD1710" s="99">
        <v>1.0762298201270699</v>
      </c>
      <c r="AE1710" s="142">
        <v>14116.3768038979</v>
      </c>
      <c r="AF1710" s="44">
        <v>15866.697020580699</v>
      </c>
      <c r="AG1710" s="45">
        <v>14930.480790998899</v>
      </c>
      <c r="AH1710" s="140">
        <v>1.0576708881046699</v>
      </c>
      <c r="AI1710" s="44">
        <v>16354.875878176301</v>
      </c>
      <c r="AJ1710" s="45">
        <v>15192.9423030781</v>
      </c>
      <c r="AK1710" s="46">
        <v>1.0762635847806901</v>
      </c>
    </row>
    <row r="1711" spans="1:37" x14ac:dyDescent="0.2">
      <c r="A1711" s="35" t="s">
        <v>5531</v>
      </c>
      <c r="B1711" s="35" t="s">
        <v>11401</v>
      </c>
      <c r="C1711" s="85" t="s">
        <v>937</v>
      </c>
      <c r="D1711" s="85" t="s">
        <v>13395</v>
      </c>
      <c r="E1711" s="85" t="s">
        <v>12900</v>
      </c>
      <c r="F1711" s="85" t="s">
        <v>243</v>
      </c>
      <c r="G1711" s="85" t="s">
        <v>243</v>
      </c>
      <c r="H1711" s="840">
        <v>1.1058888344150799</v>
      </c>
      <c r="I1711" s="840">
        <v>1.13317534112119</v>
      </c>
      <c r="J1711" s="86">
        <v>16042.5</v>
      </c>
      <c r="K1711" s="44">
        <v>17741.221626103899</v>
      </c>
      <c r="L1711" s="45">
        <v>16692.132743390899</v>
      </c>
      <c r="M1711" s="46">
        <v>1.0404944829914899</v>
      </c>
      <c r="N1711" s="139">
        <v>18178.9654099367</v>
      </c>
      <c r="O1711" s="45">
        <v>16885.448572658799</v>
      </c>
      <c r="P1711" s="99">
        <v>1.05254471389489</v>
      </c>
      <c r="Q1711" s="86">
        <v>16134.844820676301</v>
      </c>
      <c r="R1711" s="44">
        <v>17843.344732205998</v>
      </c>
      <c r="S1711" s="45">
        <v>16789.075833630501</v>
      </c>
      <c r="T1711" s="140">
        <v>1.0405477102646701</v>
      </c>
      <c r="U1711" s="44">
        <v>18283.608283607398</v>
      </c>
      <c r="V1711" s="45">
        <v>16983.390025381599</v>
      </c>
      <c r="W1711" s="99">
        <v>1.0525908500599801</v>
      </c>
      <c r="X1711" s="86">
        <v>16223.852531934201</v>
      </c>
      <c r="Y1711" s="44">
        <v>17941.777366262799</v>
      </c>
      <c r="Z1711" s="45">
        <v>16882.519299642099</v>
      </c>
      <c r="AA1711" s="46">
        <v>1.0405986658477999</v>
      </c>
      <c r="AB1711" s="139">
        <v>18384.4696271744</v>
      </c>
      <c r="AC1711" s="45">
        <v>17077.8076045946</v>
      </c>
      <c r="AD1711" s="99">
        <v>1.0526357763040299</v>
      </c>
      <c r="AE1711" s="142">
        <v>16321.590922319399</v>
      </c>
      <c r="AF1711" s="44">
        <v>18049.865160883499</v>
      </c>
      <c r="AG1711" s="45">
        <v>16984.830851382099</v>
      </c>
      <c r="AH1711" s="140">
        <v>1.04063574024244</v>
      </c>
      <c r="AI1711" s="44">
        <v>18495.2243610398</v>
      </c>
      <c r="AJ1711" s="45">
        <v>17181.229542360601</v>
      </c>
      <c r="AK1711" s="46">
        <v>1.0526688007396201</v>
      </c>
    </row>
    <row r="1712" spans="1:37" x14ac:dyDescent="0.2">
      <c r="A1712" s="35" t="s">
        <v>5530</v>
      </c>
      <c r="B1712" s="35" t="s">
        <v>11400</v>
      </c>
      <c r="C1712" s="85" t="s">
        <v>937</v>
      </c>
      <c r="D1712" s="85" t="s">
        <v>13395</v>
      </c>
      <c r="E1712" s="85" t="s">
        <v>12900</v>
      </c>
      <c r="F1712" s="85" t="s">
        <v>357</v>
      </c>
      <c r="G1712" s="85" t="s">
        <v>357</v>
      </c>
      <c r="H1712" s="840">
        <v>1.1239921717164301</v>
      </c>
      <c r="I1712" s="840">
        <v>1.15857461906658</v>
      </c>
      <c r="J1712" s="86">
        <v>12596.916666666701</v>
      </c>
      <c r="K1712" s="44">
        <v>14158.835721097599</v>
      </c>
      <c r="L1712" s="45">
        <v>13321.583503623</v>
      </c>
      <c r="M1712" s="46">
        <v>1.05752731848056</v>
      </c>
      <c r="N1712" s="139">
        <v>14594.467928496701</v>
      </c>
      <c r="O1712" s="45">
        <v>13556.0045412292</v>
      </c>
      <c r="P1712" s="99">
        <v>1.0761367166221201</v>
      </c>
      <c r="Q1712" s="86">
        <v>12592.752384929499</v>
      </c>
      <c r="R1712" s="44">
        <v>14154.1551010242</v>
      </c>
      <c r="S1712" s="45">
        <v>13317.860912206101</v>
      </c>
      <c r="T1712" s="140">
        <v>1.0575814170811699</v>
      </c>
      <c r="U1712" s="44">
        <v>14589.643297369401</v>
      </c>
      <c r="V1712" s="45">
        <v>13552.117208317901</v>
      </c>
      <c r="W1712" s="99">
        <v>1.0761838868948499</v>
      </c>
      <c r="X1712" s="86">
        <v>12592.1165856854</v>
      </c>
      <c r="Y1712" s="44">
        <v>14153.440467651</v>
      </c>
      <c r="Z1712" s="45">
        <v>13317.840644972001</v>
      </c>
      <c r="AA1712" s="46">
        <v>1.0576332068043</v>
      </c>
      <c r="AB1712" s="139">
        <v>14588.9066765024</v>
      </c>
      <c r="AC1712" s="45">
        <v>13552.011368031201</v>
      </c>
      <c r="AD1712" s="99">
        <v>1.0762298201270699</v>
      </c>
      <c r="AE1712" s="142">
        <v>12593.294650287</v>
      </c>
      <c r="AF1712" s="44">
        <v>14154.764603041</v>
      </c>
      <c r="AG1712" s="45">
        <v>13319.5611369328</v>
      </c>
      <c r="AH1712" s="140">
        <v>1.0576708881046699</v>
      </c>
      <c r="AI1712" s="44">
        <v>14590.2715522494</v>
      </c>
      <c r="AJ1712" s="45">
        <v>13553.7044445173</v>
      </c>
      <c r="AK1712" s="46">
        <v>1.0762635847806901</v>
      </c>
    </row>
    <row r="1713" spans="1:37" x14ac:dyDescent="0.2">
      <c r="A1713" s="35" t="s">
        <v>5529</v>
      </c>
      <c r="B1713" s="35" t="s">
        <v>11399</v>
      </c>
      <c r="C1713" s="85" t="s">
        <v>937</v>
      </c>
      <c r="D1713" s="85" t="s">
        <v>13395</v>
      </c>
      <c r="E1713" s="85" t="s">
        <v>12900</v>
      </c>
      <c r="F1713" s="85" t="s">
        <v>353</v>
      </c>
      <c r="G1713" s="85" t="s">
        <v>353</v>
      </c>
      <c r="H1713" s="840">
        <v>1.11531624046318</v>
      </c>
      <c r="I1713" s="840">
        <v>1.1523687559193401</v>
      </c>
      <c r="J1713" s="86">
        <v>6819.5833333333303</v>
      </c>
      <c r="K1713" s="44">
        <v>7605.9920448587</v>
      </c>
      <c r="L1713" s="45">
        <v>7156.2281072657897</v>
      </c>
      <c r="M1713" s="46">
        <v>1.0493644197127101</v>
      </c>
      <c r="N1713" s="139">
        <v>7858.6747617215897</v>
      </c>
      <c r="O1713" s="45">
        <v>7299.4939781209196</v>
      </c>
      <c r="P1713" s="99">
        <v>1.07037242912508</v>
      </c>
      <c r="Q1713" s="86">
        <v>6839.27872299309</v>
      </c>
      <c r="R1713" s="44">
        <v>7627.9586328084697</v>
      </c>
      <c r="S1713" s="45">
        <v>7177.2628878747901</v>
      </c>
      <c r="T1713" s="140">
        <v>1.0494181007341401</v>
      </c>
      <c r="U1713" s="44">
        <v>7881.3711134011401</v>
      </c>
      <c r="V1713" s="45">
        <v>7320.8962627839701</v>
      </c>
      <c r="W1713" s="99">
        <v>1.07041934673195</v>
      </c>
      <c r="X1713" s="86">
        <v>6853.0411240977901</v>
      </c>
      <c r="Y1713" s="44">
        <v>7643.3080622683201</v>
      </c>
      <c r="Z1713" s="45">
        <v>7192.0575782528003</v>
      </c>
      <c r="AA1713" s="46">
        <v>1.04946949069996</v>
      </c>
      <c r="AB1713" s="139">
        <v>7897.2304744406301</v>
      </c>
      <c r="AC1713" s="45">
        <v>7335.9408993930701</v>
      </c>
      <c r="AD1713" s="99">
        <v>1.0704650339244599</v>
      </c>
      <c r="AE1713" s="142">
        <v>6865.6768308295404</v>
      </c>
      <c r="AF1713" s="44">
        <v>7657.4008711959596</v>
      </c>
      <c r="AG1713" s="45">
        <v>7205.5750776657296</v>
      </c>
      <c r="AH1713" s="140">
        <v>1.0495068811438799</v>
      </c>
      <c r="AI1713" s="44">
        <v>7911.79146808726</v>
      </c>
      <c r="AJ1713" s="45">
        <v>7349.6975571079001</v>
      </c>
      <c r="AK1713" s="46">
        <v>1.07049861771893</v>
      </c>
    </row>
    <row r="1714" spans="1:37" x14ac:dyDescent="0.2">
      <c r="A1714" s="35" t="s">
        <v>5528</v>
      </c>
      <c r="B1714" s="35" t="s">
        <v>11398</v>
      </c>
      <c r="C1714" s="85" t="s">
        <v>937</v>
      </c>
      <c r="D1714" s="85" t="s">
        <v>13395</v>
      </c>
      <c r="E1714" s="85" t="s">
        <v>12900</v>
      </c>
      <c r="F1714" s="85" t="s">
        <v>356</v>
      </c>
      <c r="G1714" s="85" t="s">
        <v>356</v>
      </c>
      <c r="H1714" s="840">
        <v>1.1082101278383101</v>
      </c>
      <c r="I1714" s="840">
        <v>1.1468598910618</v>
      </c>
      <c r="J1714" s="86">
        <v>3726.5833333333298</v>
      </c>
      <c r="K1714" s="44">
        <v>4129.8373922334504</v>
      </c>
      <c r="L1714" s="45">
        <v>3885.62836385234</v>
      </c>
      <c r="M1714" s="46">
        <v>1.0426785117338999</v>
      </c>
      <c r="N1714" s="139">
        <v>4273.8689556993704</v>
      </c>
      <c r="O1714" s="45">
        <v>3969.7635608184</v>
      </c>
      <c r="P1714" s="99">
        <v>1.0652555452899399</v>
      </c>
      <c r="Q1714" s="86">
        <v>3740.6020655532702</v>
      </c>
      <c r="R1714" s="44">
        <v>4145.3730932590297</v>
      </c>
      <c r="S1714" s="45">
        <v>3900.4449146689299</v>
      </c>
      <c r="T1714" s="140">
        <v>1.0427318507326999</v>
      </c>
      <c r="U1714" s="44">
        <v>4289.9464774059497</v>
      </c>
      <c r="V1714" s="45">
        <v>3984.8717541777301</v>
      </c>
      <c r="W1714" s="99">
        <v>1.06530223860857</v>
      </c>
      <c r="X1714" s="86">
        <v>3755.5911173260201</v>
      </c>
      <c r="Y1714" s="44">
        <v>4161.9841122402904</v>
      </c>
      <c r="Z1714" s="45">
        <v>3916.2662463878501</v>
      </c>
      <c r="AA1714" s="46">
        <v>1.0427829132731099</v>
      </c>
      <c r="AB1714" s="139">
        <v>4307.1368196891699</v>
      </c>
      <c r="AC1714" s="45">
        <v>4001.0103867555699</v>
      </c>
      <c r="AD1714" s="99">
        <v>1.0653477073947999</v>
      </c>
      <c r="AE1714" s="142">
        <v>3769.4148686848398</v>
      </c>
      <c r="AF1714" s="44">
        <v>4177.3037335008503</v>
      </c>
      <c r="AG1714" s="45">
        <v>3930.8214602133799</v>
      </c>
      <c r="AH1714" s="140">
        <v>1.04282006548801</v>
      </c>
      <c r="AI1714" s="44">
        <v>4322.9907256666102</v>
      </c>
      <c r="AJ1714" s="45">
        <v>4015.8634746617399</v>
      </c>
      <c r="AK1714" s="46">
        <v>1.0653811306429299</v>
      </c>
    </row>
    <row r="1715" spans="1:37" x14ac:dyDescent="0.2">
      <c r="A1715" s="35" t="s">
        <v>5527</v>
      </c>
      <c r="B1715" s="35" t="s">
        <v>11397</v>
      </c>
      <c r="C1715" s="85" t="s">
        <v>937</v>
      </c>
      <c r="D1715" s="85" t="s">
        <v>13395</v>
      </c>
      <c r="E1715" s="85" t="s">
        <v>12900</v>
      </c>
      <c r="F1715" s="85" t="s">
        <v>242</v>
      </c>
      <c r="G1715" s="85" t="s">
        <v>242</v>
      </c>
      <c r="H1715" s="840">
        <v>1.1007004052642899</v>
      </c>
      <c r="I1715" s="840">
        <v>1.13515448968933</v>
      </c>
      <c r="J1715" s="86">
        <v>16605.583333333299</v>
      </c>
      <c r="K1715" s="44">
        <v>18277.772304649901</v>
      </c>
      <c r="L1715" s="45">
        <v>17196.9556546085</v>
      </c>
      <c r="M1715" s="46">
        <v>1.03561286040991</v>
      </c>
      <c r="N1715" s="139">
        <v>18849.9024747437</v>
      </c>
      <c r="O1715" s="45">
        <v>17508.645385448701</v>
      </c>
      <c r="P1715" s="99">
        <v>1.0543830369573699</v>
      </c>
      <c r="Q1715" s="86">
        <v>16706.663844119099</v>
      </c>
      <c r="R1715" s="44">
        <v>18389.0316638361</v>
      </c>
      <c r="S1715" s="45">
        <v>17302.521009636399</v>
      </c>
      <c r="T1715" s="140">
        <v>1.0356658379600401</v>
      </c>
      <c r="U1715" s="44">
        <v>18964.6444703823</v>
      </c>
      <c r="V1715" s="45">
        <v>17615.995088998399</v>
      </c>
      <c r="W1715" s="99">
        <v>1.05442925370162</v>
      </c>
      <c r="X1715" s="86">
        <v>16796.007275729498</v>
      </c>
      <c r="Y1715" s="44">
        <v>18487.372015217301</v>
      </c>
      <c r="Z1715" s="45">
        <v>17395.902784606998</v>
      </c>
      <c r="AA1715" s="46">
        <v>1.03571655447806</v>
      </c>
      <c r="AB1715" s="139">
        <v>19066.063067898998</v>
      </c>
      <c r="AC1715" s="45">
        <v>17710.957316351502</v>
      </c>
      <c r="AD1715" s="99">
        <v>1.05447425841165</v>
      </c>
      <c r="AE1715" s="142">
        <v>16898.793034108399</v>
      </c>
      <c r="AF1715" s="44">
        <v>18600.5083411204</v>
      </c>
      <c r="AG1715" s="45">
        <v>17502.983269277101</v>
      </c>
      <c r="AH1715" s="140">
        <v>1.0357534549331</v>
      </c>
      <c r="AI1715" s="44">
        <v>19182.740782999001</v>
      </c>
      <c r="AJ1715" s="45">
        <v>17819.901300498601</v>
      </c>
      <c r="AK1715" s="46">
        <v>1.0545073405261001</v>
      </c>
    </row>
    <row r="1716" spans="1:37" x14ac:dyDescent="0.2">
      <c r="A1716" s="35" t="s">
        <v>5526</v>
      </c>
      <c r="B1716" s="35" t="s">
        <v>11396</v>
      </c>
      <c r="C1716" s="85" t="s">
        <v>937</v>
      </c>
      <c r="D1716" s="85" t="s">
        <v>13395</v>
      </c>
      <c r="E1716" s="85" t="s">
        <v>12900</v>
      </c>
      <c r="F1716" s="85" t="s">
        <v>353</v>
      </c>
      <c r="G1716" s="85" t="s">
        <v>353</v>
      </c>
      <c r="H1716" s="840">
        <v>1.11531624046318</v>
      </c>
      <c r="I1716" s="840">
        <v>1.1523687559193401</v>
      </c>
      <c r="J1716" s="86">
        <v>12835.166666666701</v>
      </c>
      <c r="K1716" s="44">
        <v>14315.269832385</v>
      </c>
      <c r="L1716" s="45">
        <v>13468.7672210826</v>
      </c>
      <c r="M1716" s="46">
        <v>1.0493644197127101</v>
      </c>
      <c r="N1716" s="139">
        <v>14790.845043683999</v>
      </c>
      <c r="O1716" s="45">
        <v>13738.4085232253</v>
      </c>
      <c r="P1716" s="99">
        <v>1.07037242912508</v>
      </c>
      <c r="Q1716" s="86">
        <v>12868.9605899285</v>
      </c>
      <c r="R1716" s="44">
        <v>14352.9607438278</v>
      </c>
      <c r="S1716" s="45">
        <v>13504.9201807052</v>
      </c>
      <c r="T1716" s="140">
        <v>1.0494181007341401</v>
      </c>
      <c r="U1716" s="44">
        <v>14829.788104990799</v>
      </c>
      <c r="V1716" s="45">
        <v>13775.184387790399</v>
      </c>
      <c r="W1716" s="99">
        <v>1.07041934673195</v>
      </c>
      <c r="X1716" s="86">
        <v>12886.7712492677</v>
      </c>
      <c r="Y1716" s="44">
        <v>14372.8252614423</v>
      </c>
      <c r="Z1716" s="45">
        <v>13524.273259735901</v>
      </c>
      <c r="AA1716" s="46">
        <v>1.04946949069996</v>
      </c>
      <c r="AB1716" s="139">
        <v>14850.312552335699</v>
      </c>
      <c r="AC1716" s="45">
        <v>13794.8380225241</v>
      </c>
      <c r="AD1716" s="99">
        <v>1.0704650339244599</v>
      </c>
      <c r="AE1716" s="142">
        <v>12912.1528988522</v>
      </c>
      <c r="AF1716" s="44">
        <v>14401.133827433599</v>
      </c>
      <c r="AG1716" s="45">
        <v>13551.393317727299</v>
      </c>
      <c r="AH1716" s="140">
        <v>1.0495068811438799</v>
      </c>
      <c r="AI1716" s="44">
        <v>14879.5615722906</v>
      </c>
      <c r="AJ1716" s="45">
        <v>13822.4418299967</v>
      </c>
      <c r="AK1716" s="46">
        <v>1.07049861771893</v>
      </c>
    </row>
    <row r="1717" spans="1:37" x14ac:dyDescent="0.2">
      <c r="A1717" s="35" t="s">
        <v>5525</v>
      </c>
      <c r="B1717" s="35" t="s">
        <v>11395</v>
      </c>
      <c r="C1717" s="85" t="s">
        <v>937</v>
      </c>
      <c r="D1717" s="85" t="s">
        <v>13395</v>
      </c>
      <c r="E1717" s="85" t="s">
        <v>12900</v>
      </c>
      <c r="F1717" s="85" t="s">
        <v>352</v>
      </c>
      <c r="G1717" s="85" t="s">
        <v>352</v>
      </c>
      <c r="H1717" s="840">
        <v>1.11460971238958</v>
      </c>
      <c r="I1717" s="840">
        <v>1.1550828658054799</v>
      </c>
      <c r="J1717" s="86">
        <v>8965.1666666666697</v>
      </c>
      <c r="K1717" s="44">
        <v>9992.6618398579703</v>
      </c>
      <c r="L1717" s="45">
        <v>9401.7673306838697</v>
      </c>
      <c r="M1717" s="46">
        <v>1.04869967065314</v>
      </c>
      <c r="N1717" s="139">
        <v>10355.510405757101</v>
      </c>
      <c r="O1717" s="45">
        <v>9618.6683046586804</v>
      </c>
      <c r="P1717" s="99">
        <v>1.0728934176340299</v>
      </c>
      <c r="Q1717" s="86">
        <v>8944.9772617825001</v>
      </c>
      <c r="R1717" s="44">
        <v>9970.1585330867092</v>
      </c>
      <c r="S1717" s="45">
        <v>9381.0745797666896</v>
      </c>
      <c r="T1717" s="140">
        <v>1.04875331766883</v>
      </c>
      <c r="U1717" s="44">
        <v>10332.1899701046</v>
      </c>
      <c r="V1717" s="45">
        <v>9597.4278904207604</v>
      </c>
      <c r="W1717" s="99">
        <v>1.07294044574332</v>
      </c>
      <c r="X1717" s="86">
        <v>8929.3007387451198</v>
      </c>
      <c r="Y1717" s="44">
        <v>9952.6853282527409</v>
      </c>
      <c r="Z1717" s="45">
        <v>9365.0923599934904</v>
      </c>
      <c r="AA1717" s="46">
        <v>1.04880467508026</v>
      </c>
      <c r="AB1717" s="139">
        <v>10314.0822869487</v>
      </c>
      <c r="AC1717" s="45">
        <v>9581.0168303201099</v>
      </c>
      <c r="AD1717" s="99">
        <v>1.0729862405403301</v>
      </c>
      <c r="AE1717" s="142">
        <v>8919.6946239120207</v>
      </c>
      <c r="AF1717" s="44">
        <v>9941.9782593614491</v>
      </c>
      <c r="AG1717" s="45">
        <v>9355.3507219167896</v>
      </c>
      <c r="AH1717" s="140">
        <v>1.0488420418381601</v>
      </c>
      <c r="AI1717" s="44">
        <v>10302.986428298</v>
      </c>
      <c r="AJ1717" s="45">
        <v>9571.0098640004708</v>
      </c>
      <c r="AK1717" s="46">
        <v>1.07301990343284</v>
      </c>
    </row>
    <row r="1718" spans="1:37" x14ac:dyDescent="0.2">
      <c r="A1718" s="35" t="s">
        <v>5524</v>
      </c>
      <c r="B1718" s="35" t="s">
        <v>11394</v>
      </c>
      <c r="C1718" s="85" t="s">
        <v>937</v>
      </c>
      <c r="D1718" s="85" t="s">
        <v>13395</v>
      </c>
      <c r="E1718" s="85" t="s">
        <v>12900</v>
      </c>
      <c r="F1718" s="85" t="s">
        <v>356</v>
      </c>
      <c r="G1718" s="85" t="s">
        <v>356</v>
      </c>
      <c r="H1718" s="840">
        <v>1.1082101278383101</v>
      </c>
      <c r="I1718" s="840">
        <v>1.1468598910618</v>
      </c>
      <c r="J1718" s="86">
        <v>3368.25</v>
      </c>
      <c r="K1718" s="44">
        <v>3732.7287630913902</v>
      </c>
      <c r="L1718" s="45">
        <v>3512.0018971477002</v>
      </c>
      <c r="M1718" s="46">
        <v>1.0426785117338999</v>
      </c>
      <c r="N1718" s="139">
        <v>3862.9108280689002</v>
      </c>
      <c r="O1718" s="45">
        <v>3588.0469904228398</v>
      </c>
      <c r="P1718" s="99">
        <v>1.0652555452899399</v>
      </c>
      <c r="Q1718" s="86">
        <v>3374.1713761645001</v>
      </c>
      <c r="R1718" s="44">
        <v>3739.2908921276298</v>
      </c>
      <c r="S1718" s="45">
        <v>3518.3559637573198</v>
      </c>
      <c r="T1718" s="140">
        <v>1.0427318507326999</v>
      </c>
      <c r="U1718" s="44">
        <v>3869.7018168918598</v>
      </c>
      <c r="V1718" s="45">
        <v>3594.5123204769998</v>
      </c>
      <c r="W1718" s="99">
        <v>1.06530223860857</v>
      </c>
      <c r="X1718" s="86">
        <v>3378.5883567256001</v>
      </c>
      <c r="Y1718" s="44">
        <v>3744.1858347199</v>
      </c>
      <c r="Z1718" s="45">
        <v>3523.1342093769399</v>
      </c>
      <c r="AA1718" s="46">
        <v>1.0427829132731099</v>
      </c>
      <c r="AB1718" s="139">
        <v>3874.7674747369801</v>
      </c>
      <c r="AC1718" s="45">
        <v>3599.3713600684</v>
      </c>
      <c r="AD1718" s="99">
        <v>1.0653477073947999</v>
      </c>
      <c r="AE1718" s="142">
        <v>3384.1565978859799</v>
      </c>
      <c r="AF1718" s="44">
        <v>3750.35661596808</v>
      </c>
      <c r="AG1718" s="45">
        <v>3529.0664050291198</v>
      </c>
      <c r="AH1718" s="140">
        <v>1.04282006548801</v>
      </c>
      <c r="AI1718" s="44">
        <v>3881.1534671875802</v>
      </c>
      <c r="AJ1718" s="45">
        <v>3605.4165825285099</v>
      </c>
      <c r="AK1718" s="46">
        <v>1.0653811306429399</v>
      </c>
    </row>
    <row r="1719" spans="1:37" x14ac:dyDescent="0.2">
      <c r="A1719" s="35" t="s">
        <v>5523</v>
      </c>
      <c r="B1719" s="35" t="s">
        <v>11393</v>
      </c>
      <c r="C1719" s="85" t="s">
        <v>937</v>
      </c>
      <c r="D1719" s="85" t="s">
        <v>13395</v>
      </c>
      <c r="E1719" s="85" t="s">
        <v>12900</v>
      </c>
      <c r="F1719" s="85" t="s">
        <v>244</v>
      </c>
      <c r="G1719" s="85" t="s">
        <v>244</v>
      </c>
      <c r="H1719" s="840">
        <v>1.1058160090951801</v>
      </c>
      <c r="I1719" s="840">
        <v>1.1475571735677399</v>
      </c>
      <c r="J1719" s="86">
        <v>17137.833333333299</v>
      </c>
      <c r="K1719" s="44">
        <v>18951.290461204899</v>
      </c>
      <c r="L1719" s="45">
        <v>17830.646767387199</v>
      </c>
      <c r="M1719" s="46">
        <v>1.0404259640398299</v>
      </c>
      <c r="N1719" s="139">
        <v>19666.643581075001</v>
      </c>
      <c r="O1719" s="45">
        <v>18267.271612912398</v>
      </c>
      <c r="P1719" s="99">
        <v>1.0659032129447901</v>
      </c>
      <c r="Q1719" s="86">
        <v>17152.6705506648</v>
      </c>
      <c r="R1719" s="44">
        <v>18967.697693660499</v>
      </c>
      <c r="S1719" s="45">
        <v>17846.996723291701</v>
      </c>
      <c r="T1719" s="140">
        <v>1.0404791878078701</v>
      </c>
      <c r="U1719" s="44">
        <v>19683.670136259501</v>
      </c>
      <c r="V1719" s="45">
        <v>18283.888052599101</v>
      </c>
      <c r="W1719" s="99">
        <v>1.06594993465262</v>
      </c>
      <c r="X1719" s="86">
        <v>17144.542569222402</v>
      </c>
      <c r="Y1719" s="44">
        <v>18958.7096416598</v>
      </c>
      <c r="Z1719" s="45">
        <v>17839.413280396901</v>
      </c>
      <c r="AA1719" s="46">
        <v>1.0405301400354601</v>
      </c>
      <c r="AB1719" s="139">
        <v>19674.342812848699</v>
      </c>
      <c r="AC1719" s="45">
        <v>18276.004046808499</v>
      </c>
      <c r="AD1719" s="99">
        <v>1.06599543108355</v>
      </c>
      <c r="AE1719" s="142">
        <v>17145.344119133901</v>
      </c>
      <c r="AF1719" s="44">
        <v>18959.596008384098</v>
      </c>
      <c r="AG1719" s="45">
        <v>17840.882928633499</v>
      </c>
      <c r="AH1719" s="140">
        <v>1.04056721198867</v>
      </c>
      <c r="AI1719" s="44">
        <v>19675.262637199601</v>
      </c>
      <c r="AJ1719" s="45">
        <v>18277.431896854901</v>
      </c>
      <c r="AK1719" s="46">
        <v>1.06602887465277</v>
      </c>
    </row>
    <row r="1720" spans="1:37" x14ac:dyDescent="0.2">
      <c r="A1720" s="35" t="s">
        <v>5522</v>
      </c>
      <c r="B1720" s="35" t="s">
        <v>11392</v>
      </c>
      <c r="C1720" s="85" t="s">
        <v>937</v>
      </c>
      <c r="D1720" s="85" t="s">
        <v>13395</v>
      </c>
      <c r="E1720" s="85" t="s">
        <v>12900</v>
      </c>
      <c r="F1720" s="85" t="s">
        <v>355</v>
      </c>
      <c r="G1720" s="85" t="s">
        <v>355</v>
      </c>
      <c r="H1720" s="840">
        <v>1.1321709591018501</v>
      </c>
      <c r="I1720" s="840">
        <v>1.1653286315962901</v>
      </c>
      <c r="J1720" s="86">
        <v>47793.583333333299</v>
      </c>
      <c r="K1720" s="44">
        <v>54110.507081414202</v>
      </c>
      <c r="L1720" s="45">
        <v>50910.798932029997</v>
      </c>
      <c r="M1720" s="46">
        <v>1.06522247091112</v>
      </c>
      <c r="N1720" s="139">
        <v>55695.231064916603</v>
      </c>
      <c r="O1720" s="45">
        <v>51732.259712367901</v>
      </c>
      <c r="P1720" s="99">
        <v>1.0824101501568599</v>
      </c>
      <c r="Q1720" s="86">
        <v>47896.893708941803</v>
      </c>
      <c r="R1720" s="44">
        <v>54227.472088451999</v>
      </c>
      <c r="S1720" s="45">
        <v>51023.4574752033</v>
      </c>
      <c r="T1720" s="140">
        <v>1.0652769631630199</v>
      </c>
      <c r="U1720" s="44">
        <v>55815.6216035541</v>
      </c>
      <c r="V1720" s="45">
        <v>51846.356391925598</v>
      </c>
      <c r="W1720" s="99">
        <v>1.0824575954128399</v>
      </c>
      <c r="X1720" s="86">
        <v>47965.665825188204</v>
      </c>
      <c r="Y1720" s="44">
        <v>54305.3338812621</v>
      </c>
      <c r="Z1720" s="45">
        <v>51099.221030791603</v>
      </c>
      <c r="AA1720" s="46">
        <v>1.06532912973675</v>
      </c>
      <c r="AB1720" s="139">
        <v>55895.763719671399</v>
      </c>
      <c r="AC1720" s="45">
        <v>51923.015353429102</v>
      </c>
      <c r="AD1720" s="99">
        <v>1.08250379641687</v>
      </c>
      <c r="AE1720" s="142">
        <v>48070.729773580999</v>
      </c>
      <c r="AF1720" s="44">
        <v>54424.284232481099</v>
      </c>
      <c r="AG1720" s="45">
        <v>51212.9732636177</v>
      </c>
      <c r="AH1720" s="140">
        <v>1.06536708522706</v>
      </c>
      <c r="AI1720" s="44">
        <v>56018.197746882201</v>
      </c>
      <c r="AJ1720" s="45">
        <v>52038.380029925604</v>
      </c>
      <c r="AK1720" s="46">
        <v>1.0825377579044999</v>
      </c>
    </row>
    <row r="1721" spans="1:37" x14ac:dyDescent="0.2">
      <c r="A1721" s="35" t="s">
        <v>5521</v>
      </c>
      <c r="B1721" s="35" t="s">
        <v>11391</v>
      </c>
      <c r="C1721" s="85" t="s">
        <v>937</v>
      </c>
      <c r="D1721" s="85" t="s">
        <v>13395</v>
      </c>
      <c r="E1721" s="85" t="s">
        <v>12900</v>
      </c>
      <c r="F1721" s="85" t="s">
        <v>242</v>
      </c>
      <c r="G1721" s="85" t="s">
        <v>242</v>
      </c>
      <c r="H1721" s="840">
        <v>1.1007004052642899</v>
      </c>
      <c r="I1721" s="840">
        <v>1.13515448968933</v>
      </c>
      <c r="J1721" s="86">
        <v>22899</v>
      </c>
      <c r="K1721" s="44">
        <v>25204.9385801469</v>
      </c>
      <c r="L1721" s="45">
        <v>23714.498890526502</v>
      </c>
      <c r="M1721" s="46">
        <v>1.03561286040991</v>
      </c>
      <c r="N1721" s="139">
        <v>25993.902659396099</v>
      </c>
      <c r="O1721" s="45">
        <v>24144.3171632868</v>
      </c>
      <c r="P1721" s="99">
        <v>1.0543830369573699</v>
      </c>
      <c r="Q1721" s="86">
        <v>23035.562832819502</v>
      </c>
      <c r="R1721" s="44">
        <v>25355.253345575398</v>
      </c>
      <c r="S1721" s="45">
        <v>23857.145484133202</v>
      </c>
      <c r="T1721" s="140">
        <v>1.0356658379600401</v>
      </c>
      <c r="U1721" s="44">
        <v>26148.922572195799</v>
      </c>
      <c r="V1721" s="45">
        <v>24289.371326406701</v>
      </c>
      <c r="W1721" s="99">
        <v>1.05442925370162</v>
      </c>
      <c r="X1721" s="86">
        <v>23163.5556898008</v>
      </c>
      <c r="Y1721" s="44">
        <v>25496.1351351257</v>
      </c>
      <c r="Z1721" s="45">
        <v>23990.8780885013</v>
      </c>
      <c r="AA1721" s="46">
        <v>1.03571655447806</v>
      </c>
      <c r="AB1721" s="139">
        <v>26294.2142384463</v>
      </c>
      <c r="AC1721" s="45">
        <v>24425.373208179601</v>
      </c>
      <c r="AD1721" s="99">
        <v>1.05447425841165</v>
      </c>
      <c r="AE1721" s="142">
        <v>23303.641709383999</v>
      </c>
      <c r="AF1721" s="44">
        <v>25650.327873652801</v>
      </c>
      <c r="AG1721" s="45">
        <v>24136.827413017501</v>
      </c>
      <c r="AH1721" s="140">
        <v>1.0357534549331</v>
      </c>
      <c r="AI1721" s="44">
        <v>26453.233512518898</v>
      </c>
      <c r="AJ1721" s="45">
        <v>24573.861243535601</v>
      </c>
      <c r="AK1721" s="46">
        <v>1.0545073405261001</v>
      </c>
    </row>
    <row r="1722" spans="1:37" x14ac:dyDescent="0.2">
      <c r="A1722" s="35" t="s">
        <v>5520</v>
      </c>
      <c r="B1722" s="35" t="s">
        <v>11390</v>
      </c>
      <c r="C1722" s="85" t="s">
        <v>937</v>
      </c>
      <c r="D1722" s="85" t="s">
        <v>13395</v>
      </c>
      <c r="E1722" s="85" t="s">
        <v>12900</v>
      </c>
      <c r="F1722" s="85" t="s">
        <v>354</v>
      </c>
      <c r="G1722" s="85" t="s">
        <v>354</v>
      </c>
      <c r="H1722" s="840">
        <v>1.09452963782109</v>
      </c>
      <c r="I1722" s="840">
        <v>1.11862452194772</v>
      </c>
      <c r="J1722" s="86">
        <v>12554.5</v>
      </c>
      <c r="K1722" s="44">
        <v>13741.272338024901</v>
      </c>
      <c r="L1722" s="45">
        <v>12928.711830751699</v>
      </c>
      <c r="M1722" s="46">
        <v>1.02980698799248</v>
      </c>
      <c r="N1722" s="139">
        <v>14043.7715607927</v>
      </c>
      <c r="O1722" s="45">
        <v>13044.492747992899</v>
      </c>
      <c r="P1722" s="99">
        <v>1.0390292522994</v>
      </c>
      <c r="Q1722" s="86">
        <v>12591.552055063699</v>
      </c>
      <c r="R1722" s="44">
        <v>13781.8269104343</v>
      </c>
      <c r="S1722" s="45">
        <v>12967.531625817801</v>
      </c>
      <c r="T1722" s="140">
        <v>1.0298596685388699</v>
      </c>
      <c r="U1722" s="44">
        <v>14085.218898175401</v>
      </c>
      <c r="V1722" s="45">
        <v>13083.564383462701</v>
      </c>
      <c r="W1722" s="99">
        <v>1.03907479604161</v>
      </c>
      <c r="X1722" s="86">
        <v>12627.551697733799</v>
      </c>
      <c r="Y1722" s="44">
        <v>13821.2295862877</v>
      </c>
      <c r="Z1722" s="45">
        <v>13005.243040973601</v>
      </c>
      <c r="AA1722" s="46">
        <v>1.0299101007289899</v>
      </c>
      <c r="AB1722" s="139">
        <v>14125.488981247599</v>
      </c>
      <c r="AC1722" s="45">
        <v>13121.5307286318</v>
      </c>
      <c r="AD1722" s="99">
        <v>1.03911914539908</v>
      </c>
      <c r="AE1722" s="142">
        <v>12665.1946435065</v>
      </c>
      <c r="AF1722" s="44">
        <v>13862.4309060908</v>
      </c>
      <c r="AG1722" s="45">
        <v>13044.4766224169</v>
      </c>
      <c r="AH1722" s="140">
        <v>1.02994679431199</v>
      </c>
      <c r="AI1722" s="44">
        <v>14167.597303467301</v>
      </c>
      <c r="AJ1722" s="45">
        <v>13161.0591243952</v>
      </c>
      <c r="AK1722" s="46">
        <v>1.0391517457762101</v>
      </c>
    </row>
    <row r="1723" spans="1:37" x14ac:dyDescent="0.2">
      <c r="A1723" s="35" t="s">
        <v>5519</v>
      </c>
      <c r="B1723" s="35" t="s">
        <v>11389</v>
      </c>
      <c r="C1723" s="85" t="s">
        <v>937</v>
      </c>
      <c r="D1723" s="85" t="s">
        <v>13395</v>
      </c>
      <c r="E1723" s="85" t="s">
        <v>12900</v>
      </c>
      <c r="F1723" s="85" t="s">
        <v>244</v>
      </c>
      <c r="G1723" s="85" t="s">
        <v>244</v>
      </c>
      <c r="H1723" s="840">
        <v>1.1058160090951801</v>
      </c>
      <c r="I1723" s="840">
        <v>1.1475571735677399</v>
      </c>
      <c r="J1723" s="86">
        <v>12712.5</v>
      </c>
      <c r="K1723" s="44">
        <v>14057.686015622399</v>
      </c>
      <c r="L1723" s="45">
        <v>13226.4150678563</v>
      </c>
      <c r="M1723" s="46">
        <v>1.0404259640398299</v>
      </c>
      <c r="N1723" s="139">
        <v>14588.3205689799</v>
      </c>
      <c r="O1723" s="45">
        <v>13550.294594560701</v>
      </c>
      <c r="P1723" s="99">
        <v>1.0659032129447901</v>
      </c>
      <c r="Q1723" s="86">
        <v>12743.672962692301</v>
      </c>
      <c r="R1723" s="44">
        <v>14092.157576818499</v>
      </c>
      <c r="S1723" s="45">
        <v>13259.5264939112</v>
      </c>
      <c r="T1723" s="140">
        <v>1.0404791878078701</v>
      </c>
      <c r="U1723" s="44">
        <v>14624.0933259388</v>
      </c>
      <c r="V1723" s="45">
        <v>13584.117361816199</v>
      </c>
      <c r="W1723" s="99">
        <v>1.06594993465262</v>
      </c>
      <c r="X1723" s="86">
        <v>12756.786929721</v>
      </c>
      <c r="Y1723" s="44">
        <v>14106.659211501599</v>
      </c>
      <c r="Z1723" s="45">
        <v>13273.8212903852</v>
      </c>
      <c r="AA1723" s="46">
        <v>1.0405301400354601</v>
      </c>
      <c r="AB1723" s="139">
        <v>14639.142352876601</v>
      </c>
      <c r="AC1723" s="45">
        <v>13598.676582389</v>
      </c>
      <c r="AD1723" s="99">
        <v>1.06599543108355</v>
      </c>
      <c r="AE1723" s="142">
        <v>12771.200195158601</v>
      </c>
      <c r="AF1723" s="44">
        <v>14122.5976311659</v>
      </c>
      <c r="AG1723" s="45">
        <v>13289.2921808254</v>
      </c>
      <c r="AH1723" s="140">
        <v>1.04056721198867</v>
      </c>
      <c r="AI1723" s="44">
        <v>14655.682399023999</v>
      </c>
      <c r="AJ1723" s="45">
        <v>13614.4681720103</v>
      </c>
      <c r="AK1723" s="46">
        <v>1.06602887465277</v>
      </c>
    </row>
    <row r="1724" spans="1:37" x14ac:dyDescent="0.2">
      <c r="A1724" s="35" t="s">
        <v>5518</v>
      </c>
      <c r="B1724" s="35" t="s">
        <v>11388</v>
      </c>
      <c r="C1724" s="85" t="s">
        <v>937</v>
      </c>
      <c r="D1724" s="85" t="s">
        <v>13395</v>
      </c>
      <c r="E1724" s="85" t="s">
        <v>12900</v>
      </c>
      <c r="F1724" s="85" t="s">
        <v>355</v>
      </c>
      <c r="G1724" s="85" t="s">
        <v>355</v>
      </c>
      <c r="H1724" s="840">
        <v>1.1321709591018501</v>
      </c>
      <c r="I1724" s="840">
        <v>1.1653286315962901</v>
      </c>
      <c r="J1724" s="86">
        <v>10052.166666666701</v>
      </c>
      <c r="K1724" s="44">
        <v>11380.771176051599</v>
      </c>
      <c r="L1724" s="45">
        <v>10707.793814677099</v>
      </c>
      <c r="M1724" s="46">
        <v>1.06522247091112</v>
      </c>
      <c r="N1724" s="139">
        <v>11714.0776262445</v>
      </c>
      <c r="O1724" s="45">
        <v>10880.5672310685</v>
      </c>
      <c r="P1724" s="99">
        <v>1.0824101501568599</v>
      </c>
      <c r="Q1724" s="86">
        <v>10089.3976007287</v>
      </c>
      <c r="R1724" s="44">
        <v>11422.922958376899</v>
      </c>
      <c r="S1724" s="45">
        <v>10748.002836248501</v>
      </c>
      <c r="T1724" s="140">
        <v>1.0652769631630199</v>
      </c>
      <c r="U1724" s="44">
        <v>11757.463899688</v>
      </c>
      <c r="V1724" s="45">
        <v>10921.3450660489</v>
      </c>
      <c r="W1724" s="99">
        <v>1.0824575954128399</v>
      </c>
      <c r="X1724" s="86">
        <v>10118.0933754199</v>
      </c>
      <c r="Y1724" s="44">
        <v>11455.411481131199</v>
      </c>
      <c r="Z1724" s="45">
        <v>10779.0996102312</v>
      </c>
      <c r="AA1724" s="46">
        <v>1.06532912973675</v>
      </c>
      <c r="AB1724" s="139">
        <v>11790.9039075415</v>
      </c>
      <c r="AC1724" s="45">
        <v>10952.8744913924</v>
      </c>
      <c r="AD1724" s="99">
        <v>1.08250379641687</v>
      </c>
      <c r="AE1724" s="142">
        <v>10151.3624348715</v>
      </c>
      <c r="AF1724" s="44">
        <v>11493.077744079001</v>
      </c>
      <c r="AG1724" s="45">
        <v>10814.927408322599</v>
      </c>
      <c r="AH1724" s="140">
        <v>1.06536708522706</v>
      </c>
      <c r="AI1724" s="44">
        <v>11829.673295066799</v>
      </c>
      <c r="AJ1724" s="45">
        <v>10989.2331299218</v>
      </c>
      <c r="AK1724" s="46">
        <v>1.0825377579044999</v>
      </c>
    </row>
    <row r="1725" spans="1:37" x14ac:dyDescent="0.2">
      <c r="A1725" s="35" t="s">
        <v>5517</v>
      </c>
      <c r="B1725" s="35" t="s">
        <v>11387</v>
      </c>
      <c r="C1725" s="85" t="s">
        <v>937</v>
      </c>
      <c r="D1725" s="85" t="s">
        <v>13395</v>
      </c>
      <c r="E1725" s="85" t="s">
        <v>12900</v>
      </c>
      <c r="F1725" s="85" t="s">
        <v>357</v>
      </c>
      <c r="G1725" s="85" t="s">
        <v>357</v>
      </c>
      <c r="H1725" s="840">
        <v>1.1239921717164301</v>
      </c>
      <c r="I1725" s="840">
        <v>1.15857461906658</v>
      </c>
      <c r="J1725" s="86">
        <v>8980.5</v>
      </c>
      <c r="K1725" s="44">
        <v>10094.011698099401</v>
      </c>
      <c r="L1725" s="45">
        <v>9497.1240836146299</v>
      </c>
      <c r="M1725" s="46">
        <v>1.05752731848056</v>
      </c>
      <c r="N1725" s="139">
        <v>10404.5793665274</v>
      </c>
      <c r="O1725" s="45">
        <v>9664.2457836249905</v>
      </c>
      <c r="P1725" s="99">
        <v>1.0761367166221201</v>
      </c>
      <c r="Q1725" s="86">
        <v>8982.4879197446498</v>
      </c>
      <c r="R1725" s="44">
        <v>10096.246104330399</v>
      </c>
      <c r="S1725" s="45">
        <v>9499.7123030780494</v>
      </c>
      <c r="T1725" s="140">
        <v>1.0575814170811699</v>
      </c>
      <c r="U1725" s="44">
        <v>10406.882519888301</v>
      </c>
      <c r="V1725" s="45">
        <v>9666.8087634568601</v>
      </c>
      <c r="W1725" s="99">
        <v>1.0761838868948499</v>
      </c>
      <c r="X1725" s="86">
        <v>8986.8256390894803</v>
      </c>
      <c r="Y1725" s="44">
        <v>10101.121666917101</v>
      </c>
      <c r="Z1725" s="45">
        <v>9504.7652196613108</v>
      </c>
      <c r="AA1725" s="46">
        <v>1.0576332068043</v>
      </c>
      <c r="AB1725" s="139">
        <v>10411.908091425799</v>
      </c>
      <c r="AC1725" s="45">
        <v>9671.8897410705995</v>
      </c>
      <c r="AD1725" s="99">
        <v>1.0762298201270699</v>
      </c>
      <c r="AE1725" s="142">
        <v>8993.1346769452593</v>
      </c>
      <c r="AF1725" s="44">
        <v>10108.212976078101</v>
      </c>
      <c r="AG1725" s="45">
        <v>9511.77674060961</v>
      </c>
      <c r="AH1725" s="140">
        <v>1.0576708881046699</v>
      </c>
      <c r="AI1725" s="44">
        <v>10419.217582556301</v>
      </c>
      <c r="AJ1725" s="45">
        <v>9678.9833658246007</v>
      </c>
      <c r="AK1725" s="46">
        <v>1.0762635847806901</v>
      </c>
    </row>
    <row r="1726" spans="1:37" x14ac:dyDescent="0.2">
      <c r="A1726" s="35" t="s">
        <v>5516</v>
      </c>
      <c r="B1726" s="35" t="s">
        <v>11386</v>
      </c>
      <c r="C1726" s="85" t="s">
        <v>937</v>
      </c>
      <c r="D1726" s="85" t="s">
        <v>13395</v>
      </c>
      <c r="E1726" s="85" t="s">
        <v>12900</v>
      </c>
      <c r="F1726" s="85" t="s">
        <v>243</v>
      </c>
      <c r="G1726" s="85" t="s">
        <v>243</v>
      </c>
      <c r="H1726" s="840">
        <v>1.1058888344150799</v>
      </c>
      <c r="I1726" s="840">
        <v>1.13317534112119</v>
      </c>
      <c r="J1726" s="86">
        <v>13446.833333333299</v>
      </c>
      <c r="K1726" s="44">
        <v>14870.702841573901</v>
      </c>
      <c r="L1726" s="45">
        <v>13991.355897039301</v>
      </c>
      <c r="M1726" s="46">
        <v>1.0404944829914899</v>
      </c>
      <c r="N1726" s="139">
        <v>15237.6199494998</v>
      </c>
      <c r="O1726" s="45">
        <v>14153.393343625699</v>
      </c>
      <c r="P1726" s="99">
        <v>1.05254471389489</v>
      </c>
      <c r="Q1726" s="86">
        <v>13522.641943315901</v>
      </c>
      <c r="R1726" s="44">
        <v>14954.538736906101</v>
      </c>
      <c r="S1726" s="45">
        <v>14070.9541108463</v>
      </c>
      <c r="T1726" s="140">
        <v>1.0405477102646701</v>
      </c>
      <c r="U1726" s="44">
        <v>15323.5243969767</v>
      </c>
      <c r="V1726" s="45">
        <v>14233.809178171599</v>
      </c>
      <c r="W1726" s="99">
        <v>1.0525908500599801</v>
      </c>
      <c r="X1726" s="86">
        <v>13600.0775293796</v>
      </c>
      <c r="Y1726" s="44">
        <v>15040.1738869204</v>
      </c>
      <c r="Z1726" s="45">
        <v>14152.2225324991</v>
      </c>
      <c r="AA1726" s="46">
        <v>1.0405986658477999</v>
      </c>
      <c r="AB1726" s="139">
        <v>15411.2724936294</v>
      </c>
      <c r="AC1726" s="45">
        <v>14315.9281679335</v>
      </c>
      <c r="AD1726" s="99">
        <v>1.0526357763040299</v>
      </c>
      <c r="AE1726" s="142">
        <v>13680.697580186201</v>
      </c>
      <c r="AF1726" s="44">
        <v>15129.3307009373</v>
      </c>
      <c r="AG1726" s="45">
        <v>14236.622853389999</v>
      </c>
      <c r="AH1726" s="140">
        <v>1.04063574024244</v>
      </c>
      <c r="AI1726" s="44">
        <v>15502.629147203401</v>
      </c>
      <c r="AJ1726" s="45">
        <v>14401.243515016</v>
      </c>
      <c r="AK1726" s="46">
        <v>1.0526688007396201</v>
      </c>
    </row>
    <row r="1727" spans="1:37" x14ac:dyDescent="0.2">
      <c r="A1727" s="35" t="s">
        <v>5515</v>
      </c>
      <c r="B1727" s="35" t="s">
        <v>12989</v>
      </c>
      <c r="C1727" s="85" t="s">
        <v>937</v>
      </c>
      <c r="D1727" s="85" t="s">
        <v>13395</v>
      </c>
      <c r="E1727" s="85" t="s">
        <v>12900</v>
      </c>
      <c r="F1727" s="85" t="s">
        <v>354</v>
      </c>
      <c r="G1727" s="85" t="s">
        <v>354</v>
      </c>
      <c r="H1727" s="840">
        <v>1.09452963782109</v>
      </c>
      <c r="I1727" s="840">
        <v>1.11862452194772</v>
      </c>
      <c r="J1727" s="86">
        <v>18516.75</v>
      </c>
      <c r="K1727" s="44">
        <v>20267.131671123701</v>
      </c>
      <c r="L1727" s="45">
        <v>19068.678544909799</v>
      </c>
      <c r="M1727" s="46">
        <v>1.02980698799249</v>
      </c>
      <c r="N1727" s="139">
        <v>20713.290616775401</v>
      </c>
      <c r="O1727" s="45">
        <v>19239.444907515001</v>
      </c>
      <c r="P1727" s="99">
        <v>1.0390292522994</v>
      </c>
      <c r="Q1727" s="86">
        <v>18581.636633664599</v>
      </c>
      <c r="R1727" s="44">
        <v>20338.152014767998</v>
      </c>
      <c r="S1727" s="45">
        <v>19136.478144455599</v>
      </c>
      <c r="T1727" s="140">
        <v>1.0298596685388699</v>
      </c>
      <c r="U1727" s="44">
        <v>20785.874396339299</v>
      </c>
      <c r="V1727" s="45">
        <v>19307.7102952444</v>
      </c>
      <c r="W1727" s="99">
        <v>1.03907479604161</v>
      </c>
      <c r="X1727" s="86">
        <v>18632.212309549701</v>
      </c>
      <c r="Y1727" s="44">
        <v>20393.508590977101</v>
      </c>
      <c r="Z1727" s="45">
        <v>19189.503656532299</v>
      </c>
      <c r="AA1727" s="46">
        <v>1.0299101007289899</v>
      </c>
      <c r="AB1727" s="139">
        <v>20842.449587598399</v>
      </c>
      <c r="AC1727" s="45">
        <v>19361.088531993399</v>
      </c>
      <c r="AD1727" s="99">
        <v>1.03911914539908</v>
      </c>
      <c r="AE1727" s="142">
        <v>18690.840714354701</v>
      </c>
      <c r="AF1727" s="44">
        <v>20457.679117654301</v>
      </c>
      <c r="AG1727" s="45">
        <v>19250.571476745699</v>
      </c>
      <c r="AH1727" s="140">
        <v>1.02994679431199</v>
      </c>
      <c r="AI1727" s="44">
        <v>20908.032758895999</v>
      </c>
      <c r="AJ1727" s="45">
        <v>19422.619758346598</v>
      </c>
      <c r="AK1727" s="46">
        <v>1.0391517457762101</v>
      </c>
    </row>
    <row r="1728" spans="1:37" x14ac:dyDescent="0.2">
      <c r="A1728" s="35" t="s">
        <v>5514</v>
      </c>
      <c r="B1728" s="35" t="s">
        <v>11385</v>
      </c>
      <c r="C1728" s="85" t="s">
        <v>937</v>
      </c>
      <c r="D1728" s="85" t="s">
        <v>13395</v>
      </c>
      <c r="E1728" s="85" t="s">
        <v>12900</v>
      </c>
      <c r="F1728" s="85" t="s">
        <v>353</v>
      </c>
      <c r="G1728" s="85" t="s">
        <v>353</v>
      </c>
      <c r="H1728" s="840">
        <v>1.11531624046318</v>
      </c>
      <c r="I1728" s="840">
        <v>1.1523687559193401</v>
      </c>
      <c r="J1728" s="86">
        <v>10333.833333333299</v>
      </c>
      <c r="K1728" s="44">
        <v>11525.4921429064</v>
      </c>
      <c r="L1728" s="45">
        <v>10843.957019241199</v>
      </c>
      <c r="M1728" s="46">
        <v>1.0493644197127101</v>
      </c>
      <c r="N1728" s="139">
        <v>11908.3866622111</v>
      </c>
      <c r="O1728" s="45">
        <v>11061.050287173701</v>
      </c>
      <c r="P1728" s="99">
        <v>1.07037242912508</v>
      </c>
      <c r="Q1728" s="86">
        <v>10366.337795560699</v>
      </c>
      <c r="R1728" s="44">
        <v>11561.744897516201</v>
      </c>
      <c r="S1728" s="45">
        <v>10878.6225209858</v>
      </c>
      <c r="T1728" s="140">
        <v>1.0494181007341401</v>
      </c>
      <c r="U1728" s="44">
        <v>11945.8437889099</v>
      </c>
      <c r="V1728" s="45">
        <v>11096.328531126799</v>
      </c>
      <c r="W1728" s="99">
        <v>1.07041934673195</v>
      </c>
      <c r="X1728" s="86">
        <v>10387.3409629465</v>
      </c>
      <c r="Y1728" s="44">
        <v>11585.1700712027</v>
      </c>
      <c r="Z1728" s="45">
        <v>10901.1974301103</v>
      </c>
      <c r="AA1728" s="46">
        <v>1.04946949069996</v>
      </c>
      <c r="AB1728" s="139">
        <v>11970.0471827806</v>
      </c>
      <c r="AC1728" s="45">
        <v>11119.285296285499</v>
      </c>
      <c r="AD1728" s="99">
        <v>1.0704650339244599</v>
      </c>
      <c r="AE1728" s="142">
        <v>10410.630118560101</v>
      </c>
      <c r="AF1728" s="44">
        <v>11611.144844685199</v>
      </c>
      <c r="AG1728" s="45">
        <v>10926.027946472601</v>
      </c>
      <c r="AH1728" s="140">
        <v>1.0495068811438799</v>
      </c>
      <c r="AI1728" s="44">
        <v>11996.884878061501</v>
      </c>
      <c r="AJ1728" s="45">
        <v>11144.5651515016</v>
      </c>
      <c r="AK1728" s="46">
        <v>1.07049861771893</v>
      </c>
    </row>
    <row r="1729" spans="1:37" x14ac:dyDescent="0.2">
      <c r="A1729" s="35" t="s">
        <v>5513</v>
      </c>
      <c r="B1729" s="35" t="s">
        <v>11384</v>
      </c>
      <c r="C1729" s="85" t="s">
        <v>937</v>
      </c>
      <c r="D1729" s="85" t="s">
        <v>13395</v>
      </c>
      <c r="E1729" s="85" t="s">
        <v>12900</v>
      </c>
      <c r="F1729" s="85" t="s">
        <v>244</v>
      </c>
      <c r="G1729" s="85" t="s">
        <v>244</v>
      </c>
      <c r="H1729" s="840">
        <v>1.1058160090951801</v>
      </c>
      <c r="I1729" s="840">
        <v>1.1475571735677399</v>
      </c>
      <c r="J1729" s="86">
        <v>14264.75</v>
      </c>
      <c r="K1729" s="44">
        <v>15774.1889157404</v>
      </c>
      <c r="L1729" s="45">
        <v>14841.4162705371</v>
      </c>
      <c r="M1729" s="46">
        <v>1.0404259640398299</v>
      </c>
      <c r="N1729" s="139">
        <v>16369.616191650401</v>
      </c>
      <c r="O1729" s="45">
        <v>15204.8428568542</v>
      </c>
      <c r="P1729" s="99">
        <v>1.0659032129447901</v>
      </c>
      <c r="Q1729" s="86">
        <v>14284.963409387899</v>
      </c>
      <c r="R1729" s="44">
        <v>15796.541227440001</v>
      </c>
      <c r="S1729" s="45">
        <v>14863.207126065199</v>
      </c>
      <c r="T1729" s="140">
        <v>1.0404791878078701</v>
      </c>
      <c r="U1729" s="44">
        <v>16392.8122345958</v>
      </c>
      <c r="V1729" s="45">
        <v>15227.0558127522</v>
      </c>
      <c r="W1729" s="99">
        <v>1.06594993465262</v>
      </c>
      <c r="X1729" s="86">
        <v>14291.2334404719</v>
      </c>
      <c r="Y1729" s="44">
        <v>15803.4747281901</v>
      </c>
      <c r="Z1729" s="45">
        <v>14870.4591330937</v>
      </c>
      <c r="AA1729" s="46">
        <v>1.0405301400354601</v>
      </c>
      <c r="AB1729" s="139">
        <v>16400.0074537447</v>
      </c>
      <c r="AC1729" s="45">
        <v>15234.389552091499</v>
      </c>
      <c r="AD1729" s="99">
        <v>1.06599543108355</v>
      </c>
      <c r="AE1729" s="142">
        <v>14301.0813692883</v>
      </c>
      <c r="AF1729" s="44">
        <v>15814.364725531699</v>
      </c>
      <c r="AG1729" s="45">
        <v>14881.2363688634</v>
      </c>
      <c r="AH1729" s="140">
        <v>1.04056721198867</v>
      </c>
      <c r="AI1729" s="44">
        <v>16411.308515102701</v>
      </c>
      <c r="AJ1729" s="45">
        <v>15245.365678420099</v>
      </c>
      <c r="AK1729" s="46">
        <v>1.06602887465277</v>
      </c>
    </row>
    <row r="1730" spans="1:37" x14ac:dyDescent="0.2">
      <c r="A1730" s="35" t="s">
        <v>5512</v>
      </c>
      <c r="B1730" s="35" t="s">
        <v>11383</v>
      </c>
      <c r="C1730" s="85" t="s">
        <v>937</v>
      </c>
      <c r="D1730" s="85" t="s">
        <v>13395</v>
      </c>
      <c r="E1730" s="85" t="s">
        <v>12900</v>
      </c>
      <c r="F1730" s="85" t="s">
        <v>355</v>
      </c>
      <c r="G1730" s="85" t="s">
        <v>355</v>
      </c>
      <c r="H1730" s="840">
        <v>1.1321709591018501</v>
      </c>
      <c r="I1730" s="840">
        <v>1.1653286315962901</v>
      </c>
      <c r="J1730" s="86">
        <v>18884.75</v>
      </c>
      <c r="K1730" s="44">
        <v>21380.765519898701</v>
      </c>
      <c r="L1730" s="45">
        <v>20116.460057538799</v>
      </c>
      <c r="M1730" s="46">
        <v>1.06522247091112</v>
      </c>
      <c r="N1730" s="139">
        <v>22006.939875537999</v>
      </c>
      <c r="O1730" s="45">
        <v>20441.045083174798</v>
      </c>
      <c r="P1730" s="99">
        <v>1.0824101501568599</v>
      </c>
      <c r="Q1730" s="86">
        <v>18965.6742444228</v>
      </c>
      <c r="R1730" s="44">
        <v>21472.3855993215</v>
      </c>
      <c r="S1730" s="45">
        <v>20203.695863437799</v>
      </c>
      <c r="T1730" s="140">
        <v>1.0652769631630199</v>
      </c>
      <c r="U1730" s="44">
        <v>22101.243214554299</v>
      </c>
      <c r="V1730" s="45">
        <v>20529.5381380012</v>
      </c>
      <c r="W1730" s="99">
        <v>1.0824575954128399</v>
      </c>
      <c r="X1730" s="86">
        <v>19026.341806349501</v>
      </c>
      <c r="Y1730" s="44">
        <v>21541.071651094298</v>
      </c>
      <c r="Z1730" s="45">
        <v>20269.3161586323</v>
      </c>
      <c r="AA1730" s="46">
        <v>1.06532912973675</v>
      </c>
      <c r="AB1730" s="139">
        <v>22171.940861476502</v>
      </c>
      <c r="AC1730" s="45">
        <v>20596.087237298299</v>
      </c>
      <c r="AD1730" s="99">
        <v>1.08250379641687</v>
      </c>
      <c r="AE1730" s="142">
        <v>19091.901889344299</v>
      </c>
      <c r="AF1730" s="44">
        <v>21615.2968731373</v>
      </c>
      <c r="AG1730" s="45">
        <v>20339.883867291701</v>
      </c>
      <c r="AH1730" s="140">
        <v>1.06536708522706</v>
      </c>
      <c r="AI1730" s="44">
        <v>22248.339903280201</v>
      </c>
      <c r="AJ1730" s="45">
        <v>20667.704665423498</v>
      </c>
      <c r="AK1730" s="46">
        <v>1.0825377579044999</v>
      </c>
    </row>
    <row r="1731" spans="1:37" x14ac:dyDescent="0.2">
      <c r="A1731" s="35" t="s">
        <v>5511</v>
      </c>
      <c r="B1731" s="35" t="s">
        <v>12990</v>
      </c>
      <c r="C1731" s="85" t="s">
        <v>937</v>
      </c>
      <c r="D1731" s="85" t="s">
        <v>13395</v>
      </c>
      <c r="E1731" s="85" t="s">
        <v>12900</v>
      </c>
      <c r="F1731" s="85" t="s">
        <v>241</v>
      </c>
      <c r="G1731" s="85" t="s">
        <v>241</v>
      </c>
      <c r="H1731" s="840">
        <v>1.0965739991076</v>
      </c>
      <c r="I1731" s="840">
        <v>1.12634635209846</v>
      </c>
      <c r="J1731" s="86">
        <v>24135</v>
      </c>
      <c r="K1731" s="44">
        <v>26465.8134684619</v>
      </c>
      <c r="L1731" s="45">
        <v>24900.814661340999</v>
      </c>
      <c r="M1731" s="46">
        <v>1.0317304603828901</v>
      </c>
      <c r="N1731" s="139">
        <v>27184.369207896401</v>
      </c>
      <c r="O1731" s="45">
        <v>25250.0765521674</v>
      </c>
      <c r="P1731" s="99">
        <v>1.04620163878879</v>
      </c>
      <c r="Q1731" s="86">
        <v>24141.436015859399</v>
      </c>
      <c r="R1731" s="44">
        <v>26472.871036111199</v>
      </c>
      <c r="S1731" s="45">
        <v>24908.729054423398</v>
      </c>
      <c r="T1731" s="140">
        <v>1.0317832393259401</v>
      </c>
      <c r="U1731" s="44">
        <v>27191.618390881798</v>
      </c>
      <c r="V1731" s="45">
        <v>25257.917003599701</v>
      </c>
      <c r="W1731" s="99">
        <v>1.04624749691803</v>
      </c>
      <c r="X1731" s="86">
        <v>24141.451317814001</v>
      </c>
      <c r="Y1731" s="44">
        <v>26472.887815836701</v>
      </c>
      <c r="Z1731" s="45">
        <v>24909.964623043201</v>
      </c>
      <c r="AA1731" s="46">
        <v>1.0318337657132499</v>
      </c>
      <c r="AB1731" s="139">
        <v>27191.6356261824</v>
      </c>
      <c r="AC1731" s="45">
        <v>25259.011061803201</v>
      </c>
      <c r="AD1731" s="99">
        <v>1.04629215241772</v>
      </c>
      <c r="AE1731" s="142">
        <v>24161.337753238</v>
      </c>
      <c r="AF1731" s="44">
        <v>26494.694763857598</v>
      </c>
      <c r="AG1731" s="45">
        <v>24931.372340572801</v>
      </c>
      <c r="AH1731" s="140">
        <v>1.03187052783249</v>
      </c>
      <c r="AI1731" s="44">
        <v>27214.034640178499</v>
      </c>
      <c r="AJ1731" s="45">
        <v>25280.611189102099</v>
      </c>
      <c r="AK1731" s="46">
        <v>1.0463249778342301</v>
      </c>
    </row>
    <row r="1732" spans="1:37" x14ac:dyDescent="0.2">
      <c r="A1732" s="35" t="s">
        <v>5510</v>
      </c>
      <c r="B1732" s="35" t="s">
        <v>11382</v>
      </c>
      <c r="C1732" s="85" t="s">
        <v>937</v>
      </c>
      <c r="D1732" s="85" t="s">
        <v>13395</v>
      </c>
      <c r="E1732" s="85" t="s">
        <v>12900</v>
      </c>
      <c r="F1732" s="85" t="s">
        <v>357</v>
      </c>
      <c r="G1732" s="85" t="s">
        <v>357</v>
      </c>
      <c r="H1732" s="840">
        <v>1.1239921717164301</v>
      </c>
      <c r="I1732" s="840">
        <v>1.15857461906658</v>
      </c>
      <c r="J1732" s="86">
        <v>10065.166666666701</v>
      </c>
      <c r="K1732" s="44">
        <v>11313.1685403545</v>
      </c>
      <c r="L1732" s="45">
        <v>10644.1887150599</v>
      </c>
      <c r="M1732" s="46">
        <v>1.05752731848056</v>
      </c>
      <c r="N1732" s="139">
        <v>11661.246636674899</v>
      </c>
      <c r="O1732" s="45">
        <v>10831.495408921101</v>
      </c>
      <c r="P1732" s="99">
        <v>1.0761367166221201</v>
      </c>
      <c r="Q1732" s="86">
        <v>10078.446931278701</v>
      </c>
      <c r="R1732" s="44">
        <v>11328.095453816801</v>
      </c>
      <c r="S1732" s="45">
        <v>10658.778187559101</v>
      </c>
      <c r="T1732" s="140">
        <v>1.0575814170811699</v>
      </c>
      <c r="U1732" s="44">
        <v>11676.632814188901</v>
      </c>
      <c r="V1732" s="45">
        <v>10846.262192366999</v>
      </c>
      <c r="W1732" s="99">
        <v>1.0761838868948499</v>
      </c>
      <c r="X1732" s="86">
        <v>10090.678347715801</v>
      </c>
      <c r="Y1732" s="44">
        <v>11341.843470141101</v>
      </c>
      <c r="Z1732" s="45">
        <v>10672.236499725401</v>
      </c>
      <c r="AA1732" s="46">
        <v>1.0576332068043</v>
      </c>
      <c r="AB1732" s="139">
        <v>11690.8038228282</v>
      </c>
      <c r="AC1732" s="45">
        <v>10859.8889431223</v>
      </c>
      <c r="AD1732" s="99">
        <v>1.0762298201270699</v>
      </c>
      <c r="AE1732" s="142">
        <v>10098.810606753101</v>
      </c>
      <c r="AF1732" s="44">
        <v>11350.9840656374</v>
      </c>
      <c r="AG1732" s="45">
        <v>10681.2179832454</v>
      </c>
      <c r="AH1732" s="140">
        <v>1.0576708881046699</v>
      </c>
      <c r="AI1732" s="44">
        <v>11700.2256517445</v>
      </c>
      <c r="AJ1732" s="45">
        <v>10868.9821056453</v>
      </c>
      <c r="AK1732" s="46">
        <v>1.0762635847806901</v>
      </c>
    </row>
    <row r="1733" spans="1:37" x14ac:dyDescent="0.2">
      <c r="A1733" s="35" t="s">
        <v>5509</v>
      </c>
      <c r="B1733" s="35" t="s">
        <v>8322</v>
      </c>
      <c r="C1733" s="85" t="s">
        <v>937</v>
      </c>
      <c r="D1733" s="85" t="s">
        <v>13395</v>
      </c>
      <c r="E1733" s="85" t="s">
        <v>12900</v>
      </c>
      <c r="F1733" s="85" t="s">
        <v>357</v>
      </c>
      <c r="G1733" s="85" t="s">
        <v>357</v>
      </c>
      <c r="H1733" s="840">
        <v>1.1239921717164301</v>
      </c>
      <c r="I1733" s="840">
        <v>1.15857461906658</v>
      </c>
      <c r="J1733" s="86">
        <v>10183.25</v>
      </c>
      <c r="K1733" s="44">
        <v>11445.893282631399</v>
      </c>
      <c r="L1733" s="45">
        <v>10769.065065917101</v>
      </c>
      <c r="M1733" s="46">
        <v>1.05752731848056</v>
      </c>
      <c r="N1733" s="139">
        <v>11798.0549896097</v>
      </c>
      <c r="O1733" s="45">
        <v>10958.5692195422</v>
      </c>
      <c r="P1733" s="99">
        <v>1.0761367166221201</v>
      </c>
      <c r="Q1733" s="86">
        <v>10197.3268309178</v>
      </c>
      <c r="R1733" s="44">
        <v>11461.7155303856</v>
      </c>
      <c r="S1733" s="45">
        <v>10784.5033602819</v>
      </c>
      <c r="T1733" s="140">
        <v>1.0575814170811699</v>
      </c>
      <c r="U1733" s="44">
        <v>11814.364048628</v>
      </c>
      <c r="V1733" s="45">
        <v>10974.1988248343</v>
      </c>
      <c r="W1733" s="99">
        <v>1.0761838868948499</v>
      </c>
      <c r="X1733" s="86">
        <v>10211.247267782201</v>
      </c>
      <c r="Y1733" s="44">
        <v>11477.361992448001</v>
      </c>
      <c r="Z1733" s="45">
        <v>10799.754193296099</v>
      </c>
      <c r="AA1733" s="46">
        <v>1.0576332068043</v>
      </c>
      <c r="AB1733" s="139">
        <v>11830.491913465299</v>
      </c>
      <c r="AC1733" s="45">
        <v>10989.6488102782</v>
      </c>
      <c r="AD1733" s="99">
        <v>1.0762298201270699</v>
      </c>
      <c r="AE1733" s="142">
        <v>10224.789049839301</v>
      </c>
      <c r="AF1733" s="44">
        <v>11492.582849471301</v>
      </c>
      <c r="AG1733" s="45">
        <v>10814.4617150265</v>
      </c>
      <c r="AH1733" s="140">
        <v>1.0576708881046699</v>
      </c>
      <c r="AI1733" s="44">
        <v>11846.181078453699</v>
      </c>
      <c r="AJ1733" s="45">
        <v>11004.568116406401</v>
      </c>
      <c r="AK1733" s="46">
        <v>1.0762635847806901</v>
      </c>
    </row>
    <row r="1734" spans="1:37" x14ac:dyDescent="0.2">
      <c r="A1734" s="35" t="s">
        <v>5508</v>
      </c>
      <c r="B1734" s="35" t="s">
        <v>11381</v>
      </c>
      <c r="C1734" s="85" t="s">
        <v>937</v>
      </c>
      <c r="D1734" s="85" t="s">
        <v>13395</v>
      </c>
      <c r="E1734" s="85" t="s">
        <v>12900</v>
      </c>
      <c r="F1734" s="85" t="s">
        <v>356</v>
      </c>
      <c r="G1734" s="85" t="s">
        <v>356</v>
      </c>
      <c r="H1734" s="840">
        <v>1.1082101278383101</v>
      </c>
      <c r="I1734" s="840">
        <v>1.1468598910618</v>
      </c>
      <c r="J1734" s="86">
        <v>17638.333333333299</v>
      </c>
      <c r="K1734" s="44">
        <v>19546.979638188099</v>
      </c>
      <c r="L1734" s="45">
        <v>18391.1111494664</v>
      </c>
      <c r="M1734" s="46">
        <v>1.0426785117338999</v>
      </c>
      <c r="N1734" s="139">
        <v>20228.697045178302</v>
      </c>
      <c r="O1734" s="45">
        <v>18789.332393005701</v>
      </c>
      <c r="P1734" s="99">
        <v>1.0652555452899399</v>
      </c>
      <c r="Q1734" s="86">
        <v>17701.998168523201</v>
      </c>
      <c r="R1734" s="44">
        <v>19617.533653332601</v>
      </c>
      <c r="S1734" s="45">
        <v>18458.437311931099</v>
      </c>
      <c r="T1734" s="140">
        <v>1.0427318507326999</v>
      </c>
      <c r="U1734" s="44">
        <v>20301.711691128599</v>
      </c>
      <c r="V1734" s="45">
        <v>18857.978276772501</v>
      </c>
      <c r="W1734" s="99">
        <v>1.06530223860857</v>
      </c>
      <c r="X1734" s="86">
        <v>17764.4270653528</v>
      </c>
      <c r="Y1734" s="44">
        <v>19686.717989068999</v>
      </c>
      <c r="Z1734" s="45">
        <v>18524.4410078363</v>
      </c>
      <c r="AA1734" s="46">
        <v>1.0427829132731099</v>
      </c>
      <c r="AB1734" s="139">
        <v>20373.308888945801</v>
      </c>
      <c r="AC1734" s="45">
        <v>18925.291647255799</v>
      </c>
      <c r="AD1734" s="99">
        <v>1.0653477073947999</v>
      </c>
      <c r="AE1734" s="142">
        <v>17826.1854627746</v>
      </c>
      <c r="AF1734" s="44">
        <v>19755.159270570901</v>
      </c>
      <c r="AG1734" s="45">
        <v>18589.503891691998</v>
      </c>
      <c r="AH1734" s="140">
        <v>1.04282006548801</v>
      </c>
      <c r="AI1734" s="44">
        <v>20444.1371178851</v>
      </c>
      <c r="AJ1734" s="45">
        <v>18991.681623381501</v>
      </c>
      <c r="AK1734" s="46">
        <v>1.0653811306429399</v>
      </c>
    </row>
    <row r="1735" spans="1:37" x14ac:dyDescent="0.2">
      <c r="A1735" s="35" t="s">
        <v>5507</v>
      </c>
      <c r="B1735" s="35" t="s">
        <v>11380</v>
      </c>
      <c r="C1735" s="85" t="s">
        <v>937</v>
      </c>
      <c r="D1735" s="85" t="s">
        <v>13395</v>
      </c>
      <c r="E1735" s="85" t="s">
        <v>12900</v>
      </c>
      <c r="F1735" s="85" t="s">
        <v>242</v>
      </c>
      <c r="G1735" s="85" t="s">
        <v>242</v>
      </c>
      <c r="H1735" s="840">
        <v>1.1007004052642899</v>
      </c>
      <c r="I1735" s="840">
        <v>1.13515448968933</v>
      </c>
      <c r="J1735" s="86">
        <v>16286.416666666701</v>
      </c>
      <c r="K1735" s="44">
        <v>17926.465425302998</v>
      </c>
      <c r="L1735" s="45">
        <v>16866.422549994299</v>
      </c>
      <c r="M1735" s="46">
        <v>1.03561286040991</v>
      </c>
      <c r="N1735" s="139">
        <v>18487.599000117902</v>
      </c>
      <c r="O1735" s="45">
        <v>17172.121466153101</v>
      </c>
      <c r="P1735" s="99">
        <v>1.0543830369573699</v>
      </c>
      <c r="Q1735" s="86">
        <v>16391.872109694799</v>
      </c>
      <c r="R1735" s="44">
        <v>18042.5402741814</v>
      </c>
      <c r="S1735" s="45">
        <v>16976.501964220901</v>
      </c>
      <c r="T1735" s="140">
        <v>1.0356658379600401</v>
      </c>
      <c r="U1735" s="44">
        <v>18607.3072197334</v>
      </c>
      <c r="V1735" s="45">
        <v>17284.069475397901</v>
      </c>
      <c r="W1735" s="99">
        <v>1.05442925370162</v>
      </c>
      <c r="X1735" s="86">
        <v>16487.837564002399</v>
      </c>
      <c r="Y1735" s="44">
        <v>18148.169488629199</v>
      </c>
      <c r="Z1735" s="45">
        <v>17076.726312582599</v>
      </c>
      <c r="AA1735" s="46">
        <v>1.03571655447806</v>
      </c>
      <c r="AB1735" s="139">
        <v>18716.2428360458</v>
      </c>
      <c r="AC1735" s="45">
        <v>17386.0002881131</v>
      </c>
      <c r="AD1735" s="99">
        <v>1.05447425841165</v>
      </c>
      <c r="AE1735" s="142">
        <v>16595.976462210299</v>
      </c>
      <c r="AF1735" s="44">
        <v>18267.198017711398</v>
      </c>
      <c r="AG1735" s="45">
        <v>17189.339958722601</v>
      </c>
      <c r="AH1735" s="140">
        <v>1.0357534549331</v>
      </c>
      <c r="AI1735" s="44">
        <v>18838.997191856499</v>
      </c>
      <c r="AJ1735" s="45">
        <v>17500.579002599101</v>
      </c>
      <c r="AK1735" s="46">
        <v>1.0545073405261001</v>
      </c>
    </row>
    <row r="1736" spans="1:37" x14ac:dyDescent="0.2">
      <c r="A1736" s="35" t="s">
        <v>5506</v>
      </c>
      <c r="B1736" s="35" t="s">
        <v>11379</v>
      </c>
      <c r="C1736" s="85" t="s">
        <v>937</v>
      </c>
      <c r="D1736" s="85" t="s">
        <v>13395</v>
      </c>
      <c r="E1736" s="85" t="s">
        <v>12900</v>
      </c>
      <c r="F1736" s="85" t="s">
        <v>241</v>
      </c>
      <c r="G1736" s="85" t="s">
        <v>241</v>
      </c>
      <c r="H1736" s="840">
        <v>1.0965739991076</v>
      </c>
      <c r="I1736" s="840">
        <v>1.12634635209846</v>
      </c>
      <c r="J1736" s="86">
        <v>13601.833333333299</v>
      </c>
      <c r="K1736" s="44">
        <v>14915.416773528401</v>
      </c>
      <c r="L1736" s="45">
        <v>14033.4257670513</v>
      </c>
      <c r="M1736" s="46">
        <v>1.0317304603828901</v>
      </c>
      <c r="N1736" s="139">
        <v>15320.3753568513</v>
      </c>
      <c r="O1736" s="45">
        <v>14230.260323865299</v>
      </c>
      <c r="P1736" s="99">
        <v>1.04620163878879</v>
      </c>
      <c r="Q1736" s="86">
        <v>13615.7561635738</v>
      </c>
      <c r="R1736" s="44">
        <v>14930.684187164101</v>
      </c>
      <c r="S1736" s="45">
        <v>14048.5090003244</v>
      </c>
      <c r="T1736" s="140">
        <v>1.0317832393259401</v>
      </c>
      <c r="U1736" s="44">
        <v>15336.0572859036</v>
      </c>
      <c r="V1736" s="45">
        <v>14245.4508047853</v>
      </c>
      <c r="W1736" s="99">
        <v>1.04624749691803</v>
      </c>
      <c r="X1736" s="86">
        <v>13628.8545435669</v>
      </c>
      <c r="Y1736" s="44">
        <v>14945.0475300949</v>
      </c>
      <c r="Z1736" s="45">
        <v>14062.7123060468</v>
      </c>
      <c r="AA1736" s="46">
        <v>1.0318337657132499</v>
      </c>
      <c r="AB1736" s="139">
        <v>15350.810598427201</v>
      </c>
      <c r="AC1736" s="45">
        <v>14259.763555376599</v>
      </c>
      <c r="AD1736" s="99">
        <v>1.04629215241772</v>
      </c>
      <c r="AE1736" s="142">
        <v>13645.9467820891</v>
      </c>
      <c r="AF1736" s="44">
        <v>14963.7904344449</v>
      </c>
      <c r="AG1736" s="45">
        <v>14080.8503088084</v>
      </c>
      <c r="AH1736" s="140">
        <v>1.03187052783249</v>
      </c>
      <c r="AI1736" s="44">
        <v>15370.0623789358</v>
      </c>
      <c r="AJ1736" s="45">
        <v>14278.094964296501</v>
      </c>
      <c r="AK1736" s="46">
        <v>1.0463249778342301</v>
      </c>
    </row>
    <row r="1737" spans="1:37" x14ac:dyDescent="0.2">
      <c r="A1737" s="35" t="s">
        <v>5505</v>
      </c>
      <c r="B1737" s="35" t="s">
        <v>11378</v>
      </c>
      <c r="C1737" s="85" t="s">
        <v>937</v>
      </c>
      <c r="D1737" s="85" t="s">
        <v>13395</v>
      </c>
      <c r="E1737" s="85" t="s">
        <v>12900</v>
      </c>
      <c r="F1737" s="85" t="s">
        <v>356</v>
      </c>
      <c r="G1737" s="85" t="s">
        <v>356</v>
      </c>
      <c r="H1737" s="840">
        <v>1.1082101278383101</v>
      </c>
      <c r="I1737" s="840">
        <v>1.1468598910618</v>
      </c>
      <c r="J1737" s="86">
        <v>12408.916666666701</v>
      </c>
      <c r="K1737" s="44">
        <v>13751.687125501599</v>
      </c>
      <c r="L1737" s="45">
        <v>12938.5107622299</v>
      </c>
      <c r="M1737" s="46">
        <v>1.0426785117338999</v>
      </c>
      <c r="N1737" s="139">
        <v>14231.2888165283</v>
      </c>
      <c r="O1737" s="45">
        <v>13218.667290207401</v>
      </c>
      <c r="P1737" s="99">
        <v>1.0652555452899399</v>
      </c>
      <c r="Q1737" s="86">
        <v>12451.518768489899</v>
      </c>
      <c r="R1737" s="44">
        <v>13798.8992062093</v>
      </c>
      <c r="S1737" s="45">
        <v>12983.595209900501</v>
      </c>
      <c r="T1737" s="140">
        <v>1.0427318507326999</v>
      </c>
      <c r="U1737" s="44">
        <v>14280.147458384199</v>
      </c>
      <c r="V1737" s="45">
        <v>13264.6308181489</v>
      </c>
      <c r="W1737" s="99">
        <v>1.06530223860857</v>
      </c>
      <c r="X1737" s="86">
        <v>12495.7872285135</v>
      </c>
      <c r="Y1737" s="44">
        <v>13847.957961951201</v>
      </c>
      <c r="Z1737" s="45">
        <v>13030.3934097902</v>
      </c>
      <c r="AA1737" s="46">
        <v>1.0427829132731099</v>
      </c>
      <c r="AB1737" s="139">
        <v>14330.917179624301</v>
      </c>
      <c r="AC1737" s="45">
        <v>13312.3582759901</v>
      </c>
      <c r="AD1737" s="99">
        <v>1.0653477073947999</v>
      </c>
      <c r="AE1737" s="142">
        <v>12540.1130537401</v>
      </c>
      <c r="AF1737" s="44">
        <v>13897.080290392099</v>
      </c>
      <c r="AG1737" s="45">
        <v>13077.081515928199</v>
      </c>
      <c r="AH1737" s="140">
        <v>1.04282006548801</v>
      </c>
      <c r="AI1737" s="44">
        <v>14381.752690715</v>
      </c>
      <c r="AJ1737" s="45">
        <v>13359.999823583799</v>
      </c>
      <c r="AK1737" s="46">
        <v>1.0653811306429399</v>
      </c>
    </row>
    <row r="1738" spans="1:37" x14ac:dyDescent="0.2">
      <c r="A1738" s="35" t="s">
        <v>5504</v>
      </c>
      <c r="B1738" s="35" t="s">
        <v>11377</v>
      </c>
      <c r="C1738" s="85" t="s">
        <v>937</v>
      </c>
      <c r="D1738" s="85" t="s">
        <v>13395</v>
      </c>
      <c r="E1738" s="85" t="s">
        <v>12900</v>
      </c>
      <c r="F1738" s="85" t="s">
        <v>353</v>
      </c>
      <c r="G1738" s="85" t="s">
        <v>353</v>
      </c>
      <c r="H1738" s="840">
        <v>1.11531624046318</v>
      </c>
      <c r="I1738" s="840">
        <v>1.1523687559193401</v>
      </c>
      <c r="J1738" s="86">
        <v>10743.083333333299</v>
      </c>
      <c r="K1738" s="44">
        <v>11981.935314316001</v>
      </c>
      <c r="L1738" s="45">
        <v>11273.4094080086</v>
      </c>
      <c r="M1738" s="46">
        <v>1.0493644197127101</v>
      </c>
      <c r="N1738" s="139">
        <v>12379.993575571099</v>
      </c>
      <c r="O1738" s="45">
        <v>11499.100203793199</v>
      </c>
      <c r="P1738" s="99">
        <v>1.07037242912508</v>
      </c>
      <c r="Q1738" s="86">
        <v>10766.9688547897</v>
      </c>
      <c r="R1738" s="44">
        <v>12008.575224308201</v>
      </c>
      <c r="S1738" s="45">
        <v>11299.052006256999</v>
      </c>
      <c r="T1738" s="140">
        <v>1.0494181007341401</v>
      </c>
      <c r="U1738" s="44">
        <v>12407.518504216199</v>
      </c>
      <c r="V1738" s="45">
        <v>11525.1717678272</v>
      </c>
      <c r="W1738" s="99">
        <v>1.07041934673195</v>
      </c>
      <c r="X1738" s="86">
        <v>10783.5318461894</v>
      </c>
      <c r="Y1738" s="44">
        <v>12027.048197607</v>
      </c>
      <c r="Z1738" s="45">
        <v>11316.987674567201</v>
      </c>
      <c r="AA1738" s="46">
        <v>1.04946949069996</v>
      </c>
      <c r="AB1738" s="139">
        <v>12426.605178009901</v>
      </c>
      <c r="AC1738" s="45">
        <v>11543.393783556699</v>
      </c>
      <c r="AD1738" s="99">
        <v>1.0704650339244599</v>
      </c>
      <c r="AE1738" s="142">
        <v>10800.023922837199</v>
      </c>
      <c r="AF1738" s="44">
        <v>12045.4420785312</v>
      </c>
      <c r="AG1738" s="45">
        <v>11334.6994235362</v>
      </c>
      <c r="AH1738" s="140">
        <v>1.0495068811438799</v>
      </c>
      <c r="AI1738" s="44">
        <v>12445.610131859001</v>
      </c>
      <c r="AJ1738" s="45">
        <v>11561.410680728601</v>
      </c>
      <c r="AK1738" s="46">
        <v>1.07049861771893</v>
      </c>
    </row>
    <row r="1739" spans="1:37" x14ac:dyDescent="0.2">
      <c r="A1739" s="35" t="s">
        <v>5503</v>
      </c>
      <c r="B1739" s="35" t="s">
        <v>11376</v>
      </c>
      <c r="C1739" s="85" t="s">
        <v>937</v>
      </c>
      <c r="D1739" s="85" t="s">
        <v>13395</v>
      </c>
      <c r="E1739" s="85" t="s">
        <v>12900</v>
      </c>
      <c r="F1739" s="85" t="s">
        <v>355</v>
      </c>
      <c r="G1739" s="85" t="s">
        <v>355</v>
      </c>
      <c r="H1739" s="840">
        <v>1.1321709591018501</v>
      </c>
      <c r="I1739" s="840">
        <v>1.1653286315962901</v>
      </c>
      <c r="J1739" s="86">
        <v>7690.9166666666697</v>
      </c>
      <c r="K1739" s="44">
        <v>8707.4324988724002</v>
      </c>
      <c r="L1739" s="45">
        <v>8192.5372552381996</v>
      </c>
      <c r="M1739" s="46">
        <v>1.06522247091112</v>
      </c>
      <c r="N1739" s="139">
        <v>8962.4453948877599</v>
      </c>
      <c r="O1739" s="45">
        <v>8324.7262640105891</v>
      </c>
      <c r="P1739" s="99">
        <v>1.0824101501568599</v>
      </c>
      <c r="Q1739" s="86">
        <v>7722.7076732430096</v>
      </c>
      <c r="R1739" s="44">
        <v>8743.4253532787607</v>
      </c>
      <c r="S1739" s="45">
        <v>8226.8225775480296</v>
      </c>
      <c r="T1739" s="140">
        <v>1.0652769631630199</v>
      </c>
      <c r="U1739" s="44">
        <v>8999.4923650784403</v>
      </c>
      <c r="V1739" s="45">
        <v>8359.5035780549297</v>
      </c>
      <c r="W1739" s="99">
        <v>1.0824575954128399</v>
      </c>
      <c r="X1739" s="86">
        <v>7746.7415536734297</v>
      </c>
      <c r="Y1739" s="44">
        <v>8770.6358147366009</v>
      </c>
      <c r="Z1739" s="45">
        <v>8252.8294376704507</v>
      </c>
      <c r="AA1739" s="46">
        <v>1.06532912973675</v>
      </c>
      <c r="AB1739" s="139">
        <v>9027.4997340723694</v>
      </c>
      <c r="AC1739" s="45">
        <v>8385.8771417118005</v>
      </c>
      <c r="AD1739" s="99">
        <v>1.08250379641687</v>
      </c>
      <c r="AE1739" s="142">
        <v>7775.4204958662203</v>
      </c>
      <c r="AF1739" s="44">
        <v>8803.1052802250397</v>
      </c>
      <c r="AG1739" s="45">
        <v>8283.6770700957495</v>
      </c>
      <c r="AH1739" s="140">
        <v>1.06536708522706</v>
      </c>
      <c r="AI1739" s="44">
        <v>9060.9201265335305</v>
      </c>
      <c r="AJ1739" s="45">
        <v>8417.1862703597308</v>
      </c>
      <c r="AK1739" s="46">
        <v>1.0825377579044999</v>
      </c>
    </row>
    <row r="1740" spans="1:37" x14ac:dyDescent="0.2">
      <c r="A1740" s="35" t="s">
        <v>5502</v>
      </c>
      <c r="B1740" s="35" t="s">
        <v>11375</v>
      </c>
      <c r="C1740" s="85" t="s">
        <v>937</v>
      </c>
      <c r="D1740" s="85" t="s">
        <v>13395</v>
      </c>
      <c r="E1740" s="85" t="s">
        <v>12900</v>
      </c>
      <c r="F1740" s="85" t="s">
        <v>354</v>
      </c>
      <c r="G1740" s="85" t="s">
        <v>354</v>
      </c>
      <c r="H1740" s="840">
        <v>1.09452963782109</v>
      </c>
      <c r="I1740" s="840">
        <v>1.11862452194772</v>
      </c>
      <c r="J1740" s="86">
        <v>12726.333333333299</v>
      </c>
      <c r="K1740" s="44">
        <v>13929.3490141238</v>
      </c>
      <c r="L1740" s="45">
        <v>13105.666998188401</v>
      </c>
      <c r="M1740" s="46">
        <v>1.02980698799248</v>
      </c>
      <c r="N1740" s="139">
        <v>14235.988541147301</v>
      </c>
      <c r="O1740" s="45">
        <v>13223.0326078463</v>
      </c>
      <c r="P1740" s="99">
        <v>1.0390292522994</v>
      </c>
      <c r="Q1740" s="86">
        <v>12776.0570682048</v>
      </c>
      <c r="R1740" s="44">
        <v>13983.7731156438</v>
      </c>
      <c r="S1740" s="45">
        <v>13157.5458974951</v>
      </c>
      <c r="T1740" s="140">
        <v>1.0298596685388699</v>
      </c>
      <c r="U1740" s="44">
        <v>14291.6107302974</v>
      </c>
      <c r="V1740" s="45">
        <v>13275.2788923609</v>
      </c>
      <c r="W1740" s="99">
        <v>1.03907479604161</v>
      </c>
      <c r="X1740" s="86">
        <v>12821.411765630301</v>
      </c>
      <c r="Y1740" s="44">
        <v>14033.4151761904</v>
      </c>
      <c r="Z1740" s="45">
        <v>13204.901483028199</v>
      </c>
      <c r="AA1740" s="46">
        <v>1.0299101007289899</v>
      </c>
      <c r="AB1740" s="139">
        <v>14342.345607023</v>
      </c>
      <c r="AC1740" s="45">
        <v>13322.9744367114</v>
      </c>
      <c r="AD1740" s="99">
        <v>1.03911914539908</v>
      </c>
      <c r="AE1740" s="142">
        <v>12865.463541364001</v>
      </c>
      <c r="AF1740" s="44">
        <v>14081.6311503296</v>
      </c>
      <c r="AG1740" s="45">
        <v>13250.742931765701</v>
      </c>
      <c r="AH1740" s="140">
        <v>1.02994679431199</v>
      </c>
      <c r="AI1740" s="44">
        <v>14391.623003594101</v>
      </c>
      <c r="AJ1740" s="45">
        <v>13369.1688992285</v>
      </c>
      <c r="AK1740" s="46">
        <v>1.0391517457762101</v>
      </c>
    </row>
    <row r="1741" spans="1:37" x14ac:dyDescent="0.2">
      <c r="A1741" s="35" t="s">
        <v>5501</v>
      </c>
      <c r="B1741" s="35" t="s">
        <v>8182</v>
      </c>
      <c r="C1741" s="85" t="s">
        <v>937</v>
      </c>
      <c r="D1741" s="85" t="s">
        <v>13395</v>
      </c>
      <c r="E1741" s="85" t="s">
        <v>12900</v>
      </c>
      <c r="F1741" s="85" t="s">
        <v>242</v>
      </c>
      <c r="G1741" s="85" t="s">
        <v>242</v>
      </c>
      <c r="H1741" s="840">
        <v>1.1007004052642899</v>
      </c>
      <c r="I1741" s="840">
        <v>1.13515448968933</v>
      </c>
      <c r="J1741" s="86">
        <v>13708.75</v>
      </c>
      <c r="K1741" s="44">
        <v>15089.226680666799</v>
      </c>
      <c r="L1741" s="45">
        <v>14196.957800144401</v>
      </c>
      <c r="M1741" s="46">
        <v>1.03561286040991</v>
      </c>
      <c r="N1741" s="139">
        <v>15561.5491105287</v>
      </c>
      <c r="O1741" s="45">
        <v>14454.2734578893</v>
      </c>
      <c r="P1741" s="99">
        <v>1.0543830369573699</v>
      </c>
      <c r="Q1741" s="86">
        <v>13805.416378759501</v>
      </c>
      <c r="R1741" s="44">
        <v>15195.6274029428</v>
      </c>
      <c r="S1741" s="45">
        <v>14297.7981222952</v>
      </c>
      <c r="T1741" s="140">
        <v>1.0356658379600401</v>
      </c>
      <c r="U1741" s="44">
        <v>15671.280384379501</v>
      </c>
      <c r="V1741" s="45">
        <v>14556.8348892955</v>
      </c>
      <c r="W1741" s="99">
        <v>1.05442925370162</v>
      </c>
      <c r="X1741" s="86">
        <v>13893.1029129118</v>
      </c>
      <c r="Y1741" s="44">
        <v>15292.1440066205</v>
      </c>
      <c r="Z1741" s="45">
        <v>14389.316679970199</v>
      </c>
      <c r="AA1741" s="46">
        <v>1.03571655447806</v>
      </c>
      <c r="AB1741" s="139">
        <v>15770.8181473078</v>
      </c>
      <c r="AC1741" s="45">
        <v>14649.919391129401</v>
      </c>
      <c r="AD1741" s="99">
        <v>1.05447425841165</v>
      </c>
      <c r="AE1741" s="142">
        <v>13988.827730393599</v>
      </c>
      <c r="AF1741" s="44">
        <v>15397.508352016501</v>
      </c>
      <c r="AG1741" s="45">
        <v>14488.976652219</v>
      </c>
      <c r="AH1741" s="140">
        <v>1.0357534549331</v>
      </c>
      <c r="AI1741" s="44">
        <v>15879.4806036469</v>
      </c>
      <c r="AJ1741" s="45">
        <v>14751.321527055101</v>
      </c>
      <c r="AK1741" s="46">
        <v>1.0545073405261001</v>
      </c>
    </row>
    <row r="1742" spans="1:37" x14ac:dyDescent="0.2">
      <c r="A1742" s="35" t="s">
        <v>5500</v>
      </c>
      <c r="B1742" s="35" t="s">
        <v>11374</v>
      </c>
      <c r="C1742" s="85" t="s">
        <v>937</v>
      </c>
      <c r="D1742" s="85" t="s">
        <v>13395</v>
      </c>
      <c r="E1742" s="85" t="s">
        <v>12900</v>
      </c>
      <c r="F1742" s="85" t="s">
        <v>242</v>
      </c>
      <c r="G1742" s="85" t="s">
        <v>242</v>
      </c>
      <c r="H1742" s="840">
        <v>1.1007004052642899</v>
      </c>
      <c r="I1742" s="840">
        <v>1.13515448968933</v>
      </c>
      <c r="J1742" s="86">
        <v>18211.666666666701</v>
      </c>
      <c r="K1742" s="44">
        <v>20045.5888805381</v>
      </c>
      <c r="L1742" s="45">
        <v>18860.2362094985</v>
      </c>
      <c r="M1742" s="46">
        <v>1.03561286040991</v>
      </c>
      <c r="N1742" s="139">
        <v>20673.055181392301</v>
      </c>
      <c r="O1742" s="45">
        <v>19202.072408055301</v>
      </c>
      <c r="P1742" s="99">
        <v>1.0543830369573699</v>
      </c>
      <c r="Q1742" s="86">
        <v>18333.987249616799</v>
      </c>
      <c r="R1742" s="44">
        <v>20180.227195763498</v>
      </c>
      <c r="S1742" s="45">
        <v>18987.884268023099</v>
      </c>
      <c r="T1742" s="140">
        <v>1.0356658379600401</v>
      </c>
      <c r="U1742" s="44">
        <v>20811.907940309498</v>
      </c>
      <c r="V1742" s="45">
        <v>19331.8924929885</v>
      </c>
      <c r="W1742" s="99">
        <v>1.05442925370162</v>
      </c>
      <c r="X1742" s="86">
        <v>18450.211189779398</v>
      </c>
      <c r="Y1742" s="44">
        <v>20308.154933801801</v>
      </c>
      <c r="Z1742" s="45">
        <v>19109.189162870902</v>
      </c>
      <c r="AA1742" s="46">
        <v>1.03571655447806</v>
      </c>
      <c r="AB1742" s="139">
        <v>20943.840067794401</v>
      </c>
      <c r="AC1742" s="45">
        <v>19455.2727618809</v>
      </c>
      <c r="AD1742" s="99">
        <v>1.05447425841165</v>
      </c>
      <c r="AE1742" s="142">
        <v>18574.262142179901</v>
      </c>
      <c r="AF1742" s="44">
        <v>20444.697867382602</v>
      </c>
      <c r="AG1742" s="45">
        <v>19238.356186595902</v>
      </c>
      <c r="AH1742" s="140">
        <v>1.0357534549331</v>
      </c>
      <c r="AI1742" s="44">
        <v>21084.6570633622</v>
      </c>
      <c r="AJ1742" s="45">
        <v>19586.695773784799</v>
      </c>
      <c r="AK1742" s="46">
        <v>1.0545073405261001</v>
      </c>
    </row>
    <row r="1743" spans="1:37" x14ac:dyDescent="0.2">
      <c r="A1743" s="35" t="s">
        <v>5499</v>
      </c>
      <c r="B1743" s="35" t="s">
        <v>11373</v>
      </c>
      <c r="C1743" s="85" t="s">
        <v>937</v>
      </c>
      <c r="D1743" s="85" t="s">
        <v>13395</v>
      </c>
      <c r="E1743" s="85" t="s">
        <v>12900</v>
      </c>
      <c r="F1743" s="85" t="s">
        <v>353</v>
      </c>
      <c r="G1743" s="85" t="s">
        <v>353</v>
      </c>
      <c r="H1743" s="840">
        <v>1.11531624046318</v>
      </c>
      <c r="I1743" s="840">
        <v>1.1523687559193401</v>
      </c>
      <c r="J1743" s="86">
        <v>4900.25</v>
      </c>
      <c r="K1743" s="44">
        <v>5465.3284073297</v>
      </c>
      <c r="L1743" s="45">
        <v>5142.1479976971996</v>
      </c>
      <c r="M1743" s="46">
        <v>1.0493644197127101</v>
      </c>
      <c r="N1743" s="139">
        <v>5646.8949961937396</v>
      </c>
      <c r="O1743" s="45">
        <v>5245.0924958201804</v>
      </c>
      <c r="P1743" s="99">
        <v>1.07037242912508</v>
      </c>
      <c r="Q1743" s="86">
        <v>4908.4434476326996</v>
      </c>
      <c r="R1743" s="44">
        <v>5474.4666925398296</v>
      </c>
      <c r="S1743" s="45">
        <v>5151.0094003756103</v>
      </c>
      <c r="T1743" s="140">
        <v>1.0494181007341401</v>
      </c>
      <c r="U1743" s="44">
        <v>5656.3368692489103</v>
      </c>
      <c r="V1743" s="45">
        <v>5254.0928286856997</v>
      </c>
      <c r="W1743" s="99">
        <v>1.07041934673195</v>
      </c>
      <c r="X1743" s="86">
        <v>4908.55107462465</v>
      </c>
      <c r="Y1743" s="44">
        <v>5474.5867306718601</v>
      </c>
      <c r="Z1743" s="45">
        <v>5151.37459636108</v>
      </c>
      <c r="AA1743" s="46">
        <v>1.04946949069996</v>
      </c>
      <c r="AB1743" s="139">
        <v>5656.4608952317303</v>
      </c>
      <c r="AC1743" s="45">
        <v>5254.4322926180203</v>
      </c>
      <c r="AD1743" s="99">
        <v>1.0704650339244599</v>
      </c>
      <c r="AE1743" s="142">
        <v>4910.8730032958501</v>
      </c>
      <c r="AF1743" s="44">
        <v>5477.17641542806</v>
      </c>
      <c r="AG1743" s="45">
        <v>5153.9950093827301</v>
      </c>
      <c r="AH1743" s="140">
        <v>1.0495068811438799</v>
      </c>
      <c r="AI1743" s="44">
        <v>5659.1366132859002</v>
      </c>
      <c r="AJ1743" s="45">
        <v>5257.0827618214198</v>
      </c>
      <c r="AK1743" s="46">
        <v>1.07049861771893</v>
      </c>
    </row>
    <row r="1744" spans="1:37" x14ac:dyDescent="0.2">
      <c r="A1744" s="35" t="s">
        <v>5498</v>
      </c>
      <c r="B1744" s="35" t="s">
        <v>9020</v>
      </c>
      <c r="C1744" s="85" t="s">
        <v>937</v>
      </c>
      <c r="D1744" s="85" t="s">
        <v>13395</v>
      </c>
      <c r="E1744" s="85" t="s">
        <v>12900</v>
      </c>
      <c r="F1744" s="85" t="s">
        <v>353</v>
      </c>
      <c r="G1744" s="85" t="s">
        <v>353</v>
      </c>
      <c r="H1744" s="840">
        <v>1.11531624046318</v>
      </c>
      <c r="I1744" s="840">
        <v>1.1523687559193401</v>
      </c>
      <c r="J1744" s="86">
        <v>14066</v>
      </c>
      <c r="K1744" s="44">
        <v>15688.0382383551</v>
      </c>
      <c r="L1744" s="45">
        <v>14760.359927678899</v>
      </c>
      <c r="M1744" s="46">
        <v>1.0493644197127101</v>
      </c>
      <c r="N1744" s="139">
        <v>16209.218920761399</v>
      </c>
      <c r="O1744" s="45">
        <v>15055.858588073401</v>
      </c>
      <c r="P1744" s="99">
        <v>1.07037242912508</v>
      </c>
      <c r="Q1744" s="86">
        <v>14101.6039986253</v>
      </c>
      <c r="R1744" s="44">
        <v>15727.7479562473</v>
      </c>
      <c r="S1744" s="45">
        <v>14798.4784855423</v>
      </c>
      <c r="T1744" s="140">
        <v>1.0494181007341401</v>
      </c>
      <c r="U1744" s="44">
        <v>16250.247856362999</v>
      </c>
      <c r="V1744" s="45">
        <v>15094.6297400811</v>
      </c>
      <c r="W1744" s="99">
        <v>1.07041934673195</v>
      </c>
      <c r="X1744" s="86">
        <v>14133.084023958399</v>
      </c>
      <c r="Y1744" s="44">
        <v>15762.858139751501</v>
      </c>
      <c r="Z1744" s="45">
        <v>14832.240492643399</v>
      </c>
      <c r="AA1744" s="46">
        <v>1.04946949069996</v>
      </c>
      <c r="AB1744" s="139">
        <v>16286.524453992401</v>
      </c>
      <c r="AC1744" s="45">
        <v>15128.9722691639</v>
      </c>
      <c r="AD1744" s="99">
        <v>1.0704650339244599</v>
      </c>
      <c r="AE1744" s="142">
        <v>14164.477175059001</v>
      </c>
      <c r="AF1744" s="44">
        <v>15797.8714310134</v>
      </c>
      <c r="AG1744" s="45">
        <v>14865.716263029901</v>
      </c>
      <c r="AH1744" s="140">
        <v>1.0495068811438799</v>
      </c>
      <c r="AI1744" s="44">
        <v>16322.7009404706</v>
      </c>
      <c r="AJ1744" s="45">
        <v>15163.053236612001</v>
      </c>
      <c r="AK1744" s="46">
        <v>1.07049861771893</v>
      </c>
    </row>
    <row r="1745" spans="1:37" x14ac:dyDescent="0.2">
      <c r="A1745" s="35" t="s">
        <v>5497</v>
      </c>
      <c r="B1745" s="35" t="s">
        <v>11372</v>
      </c>
      <c r="C1745" s="85" t="s">
        <v>937</v>
      </c>
      <c r="D1745" s="85" t="s">
        <v>13395</v>
      </c>
      <c r="E1745" s="85" t="s">
        <v>12900</v>
      </c>
      <c r="F1745" s="85" t="s">
        <v>244</v>
      </c>
      <c r="G1745" s="85" t="s">
        <v>244</v>
      </c>
      <c r="H1745" s="840">
        <v>1.1058160090951801</v>
      </c>
      <c r="I1745" s="840">
        <v>1.1475571735677399</v>
      </c>
      <c r="J1745" s="86">
        <v>10429.333333333299</v>
      </c>
      <c r="K1745" s="44">
        <v>11532.92376419</v>
      </c>
      <c r="L1745" s="45">
        <v>10850.9491876261</v>
      </c>
      <c r="M1745" s="46">
        <v>1.0404259640398299</v>
      </c>
      <c r="N1745" s="139">
        <v>11968.2562821958</v>
      </c>
      <c r="O1745" s="45">
        <v>11116.6599088722</v>
      </c>
      <c r="P1745" s="99">
        <v>1.0659032129447901</v>
      </c>
      <c r="Q1745" s="86">
        <v>10444.247645572999</v>
      </c>
      <c r="R1745" s="44">
        <v>11549.4162494293</v>
      </c>
      <c r="S1745" s="45">
        <v>10867.0223075301</v>
      </c>
      <c r="T1745" s="140">
        <v>1.0404791878078701</v>
      </c>
      <c r="U1745" s="44">
        <v>11985.371308195299</v>
      </c>
      <c r="V1745" s="45">
        <v>11133.045095294399</v>
      </c>
      <c r="W1745" s="99">
        <v>1.06594993465262</v>
      </c>
      <c r="X1745" s="86">
        <v>10449.7325172948</v>
      </c>
      <c r="Y1745" s="44">
        <v>11555.4815083871</v>
      </c>
      <c r="Z1745" s="45">
        <v>10873.261639553901</v>
      </c>
      <c r="AA1745" s="46">
        <v>1.0405301400354601</v>
      </c>
      <c r="AB1745" s="139">
        <v>11991.665512085799</v>
      </c>
      <c r="AC1745" s="45">
        <v>11139.3671194815</v>
      </c>
      <c r="AD1745" s="99">
        <v>1.06599543108355</v>
      </c>
      <c r="AE1745" s="142">
        <v>10461.7335077319</v>
      </c>
      <c r="AF1745" s="44">
        <v>11568.7523957374</v>
      </c>
      <c r="AG1745" s="45">
        <v>10886.136868709</v>
      </c>
      <c r="AH1745" s="140">
        <v>1.04056721198867</v>
      </c>
      <c r="AI1745" s="44">
        <v>12005.437334751699</v>
      </c>
      <c r="AJ1745" s="45">
        <v>11152.5099981647</v>
      </c>
      <c r="AK1745" s="46">
        <v>1.06602887465277</v>
      </c>
    </row>
    <row r="1746" spans="1:37" x14ac:dyDescent="0.2">
      <c r="A1746" s="35" t="s">
        <v>5496</v>
      </c>
      <c r="B1746" s="35" t="s">
        <v>11371</v>
      </c>
      <c r="C1746" s="85" t="s">
        <v>937</v>
      </c>
      <c r="D1746" s="85" t="s">
        <v>13395</v>
      </c>
      <c r="E1746" s="85" t="s">
        <v>12900</v>
      </c>
      <c r="F1746" s="85" t="s">
        <v>241</v>
      </c>
      <c r="G1746" s="85" t="s">
        <v>241</v>
      </c>
      <c r="H1746" s="840">
        <v>1.0965739991076</v>
      </c>
      <c r="I1746" s="840">
        <v>1.12634635209846</v>
      </c>
      <c r="J1746" s="86">
        <v>6220</v>
      </c>
      <c r="K1746" s="44">
        <v>6820.69027444927</v>
      </c>
      <c r="L1746" s="45">
        <v>6417.3634635815697</v>
      </c>
      <c r="M1746" s="46">
        <v>1.0317304603828901</v>
      </c>
      <c r="N1746" s="139">
        <v>7005.8743100524398</v>
      </c>
      <c r="O1746" s="45">
        <v>6507.3741932662597</v>
      </c>
      <c r="P1746" s="99">
        <v>1.04620163878879</v>
      </c>
      <c r="Q1746" s="86">
        <v>6221.0045143391699</v>
      </c>
      <c r="R1746" s="44">
        <v>6821.7917987553301</v>
      </c>
      <c r="S1746" s="45">
        <v>6418.7281896661898</v>
      </c>
      <c r="T1746" s="140">
        <v>1.0317832393259401</v>
      </c>
      <c r="U1746" s="44">
        <v>7007.0057411139996</v>
      </c>
      <c r="V1746" s="45">
        <v>6508.7104014431097</v>
      </c>
      <c r="W1746" s="99">
        <v>1.04624749691803</v>
      </c>
      <c r="X1746" s="86">
        <v>6223.0757002585697</v>
      </c>
      <c r="Y1746" s="44">
        <v>6824.0630073818602</v>
      </c>
      <c r="Z1746" s="45">
        <v>6421.17963411644</v>
      </c>
      <c r="AA1746" s="46">
        <v>1.0318337657132499</v>
      </c>
      <c r="AB1746" s="139">
        <v>7009.3386138188298</v>
      </c>
      <c r="AC1746" s="45">
        <v>6511.1552690819499</v>
      </c>
      <c r="AD1746" s="99">
        <v>1.04629215241772</v>
      </c>
      <c r="AE1746" s="142">
        <v>6230.5279644983102</v>
      </c>
      <c r="AF1746" s="44">
        <v>6832.23496658164</v>
      </c>
      <c r="AG1746" s="45">
        <v>6429.0981794019799</v>
      </c>
      <c r="AH1746" s="140">
        <v>1.03187052783249</v>
      </c>
      <c r="AI1746" s="44">
        <v>7017.73244446014</v>
      </c>
      <c r="AJ1746" s="45">
        <v>6519.1570343492704</v>
      </c>
      <c r="AK1746" s="46">
        <v>1.0463249778342301</v>
      </c>
    </row>
    <row r="1747" spans="1:37" x14ac:dyDescent="0.2">
      <c r="A1747" s="35" t="s">
        <v>5495</v>
      </c>
      <c r="B1747" s="35" t="s">
        <v>12991</v>
      </c>
      <c r="C1747" s="85" t="s">
        <v>937</v>
      </c>
      <c r="D1747" s="85" t="s">
        <v>13395</v>
      </c>
      <c r="E1747" s="85" t="s">
        <v>12900</v>
      </c>
      <c r="F1747" s="85" t="s">
        <v>244</v>
      </c>
      <c r="G1747" s="85" t="s">
        <v>244</v>
      </c>
      <c r="H1747" s="840">
        <v>1.1058160090951801</v>
      </c>
      <c r="I1747" s="840">
        <v>1.1475571735677399</v>
      </c>
      <c r="J1747" s="86">
        <v>7275.9166666666697</v>
      </c>
      <c r="K1747" s="44">
        <v>8045.8251308424096</v>
      </c>
      <c r="L1747" s="45">
        <v>7570.0526121901203</v>
      </c>
      <c r="M1747" s="46">
        <v>1.0404259640398299</v>
      </c>
      <c r="N1747" s="139">
        <v>8349.5303651144204</v>
      </c>
      <c r="O1747" s="45">
        <v>7755.4229521185698</v>
      </c>
      <c r="P1747" s="99">
        <v>1.0659032129447901</v>
      </c>
      <c r="Q1747" s="86">
        <v>7280.4159726729604</v>
      </c>
      <c r="R1747" s="44">
        <v>8050.80053545398</v>
      </c>
      <c r="S1747" s="45">
        <v>7575.1212981502304</v>
      </c>
      <c r="T1747" s="140">
        <v>1.0404791878078701</v>
      </c>
      <c r="U1747" s="44">
        <v>8354.6935759980206</v>
      </c>
      <c r="V1747" s="45">
        <v>7760.5589303146398</v>
      </c>
      <c r="W1747" s="99">
        <v>1.06594993465262</v>
      </c>
      <c r="X1747" s="86">
        <v>7279.7495918637596</v>
      </c>
      <c r="Y1747" s="44">
        <v>8050.0636408870196</v>
      </c>
      <c r="Z1747" s="45">
        <v>7574.7988622451003</v>
      </c>
      <c r="AA1747" s="46">
        <v>1.0405301400354601</v>
      </c>
      <c r="AB1747" s="139">
        <v>8353.9288659200993</v>
      </c>
      <c r="AC1747" s="45">
        <v>7760.1798043591198</v>
      </c>
      <c r="AD1747" s="99">
        <v>1.06599543108355</v>
      </c>
      <c r="AE1747" s="142">
        <v>7282.4508347349501</v>
      </c>
      <c r="AF1747" s="44">
        <v>8053.0507184984299</v>
      </c>
      <c r="AG1747" s="45">
        <v>7577.8795615446998</v>
      </c>
      <c r="AH1747" s="140">
        <v>1.04056721198867</v>
      </c>
      <c r="AI1747" s="44">
        <v>8357.0286965544801</v>
      </c>
      <c r="AJ1747" s="45">
        <v>7763.3028680666603</v>
      </c>
      <c r="AK1747" s="46">
        <v>1.06602887465277</v>
      </c>
    </row>
    <row r="1748" spans="1:37" x14ac:dyDescent="0.2">
      <c r="A1748" s="35" t="s">
        <v>5494</v>
      </c>
      <c r="B1748" s="35" t="s">
        <v>11370</v>
      </c>
      <c r="C1748" s="85" t="s">
        <v>937</v>
      </c>
      <c r="D1748" s="85" t="s">
        <v>13395</v>
      </c>
      <c r="E1748" s="85" t="s">
        <v>12900</v>
      </c>
      <c r="F1748" s="85" t="s">
        <v>357</v>
      </c>
      <c r="G1748" s="85" t="s">
        <v>357</v>
      </c>
      <c r="H1748" s="840">
        <v>1.1239921717164301</v>
      </c>
      <c r="I1748" s="840">
        <v>1.15857461906658</v>
      </c>
      <c r="J1748" s="86">
        <v>10433.5</v>
      </c>
      <c r="K1748" s="44">
        <v>11727.172323603399</v>
      </c>
      <c r="L1748" s="45">
        <v>11033.7112773669</v>
      </c>
      <c r="M1748" s="46">
        <v>1.05752731848056</v>
      </c>
      <c r="N1748" s="139">
        <v>12087.9882880311</v>
      </c>
      <c r="O1748" s="45">
        <v>11227.8724328769</v>
      </c>
      <c r="P1748" s="99">
        <v>1.0761367166221201</v>
      </c>
      <c r="Q1748" s="86">
        <v>10451.371728817099</v>
      </c>
      <c r="R1748" s="44">
        <v>11747.260006888901</v>
      </c>
      <c r="S1748" s="45">
        <v>11053.1765234045</v>
      </c>
      <c r="T1748" s="140">
        <v>1.0575814170811699</v>
      </c>
      <c r="U1748" s="44">
        <v>12108.6940194375</v>
      </c>
      <c r="V1748" s="45">
        <v>11247.597850501401</v>
      </c>
      <c r="W1748" s="99">
        <v>1.0761838868948499</v>
      </c>
      <c r="X1748" s="86">
        <v>10466.9212163185</v>
      </c>
      <c r="Y1748" s="44">
        <v>11764.7375091146</v>
      </c>
      <c r="Z1748" s="45">
        <v>11070.163451382899</v>
      </c>
      <c r="AA1748" s="46">
        <v>1.0576332068043</v>
      </c>
      <c r="AB1748" s="139">
        <v>12126.709260996</v>
      </c>
      <c r="AC1748" s="45">
        <v>11264.812737922601</v>
      </c>
      <c r="AD1748" s="99">
        <v>1.0762298201270699</v>
      </c>
      <c r="AE1748" s="142">
        <v>10482.753104989601</v>
      </c>
      <c r="AF1748" s="44">
        <v>11782.5324280444</v>
      </c>
      <c r="AG1748" s="45">
        <v>11087.3027863363</v>
      </c>
      <c r="AH1748" s="140">
        <v>1.0576708881046699</v>
      </c>
      <c r="AI1748" s="44">
        <v>12145.051685382299</v>
      </c>
      <c r="AJ1748" s="45">
        <v>11282.205435147</v>
      </c>
      <c r="AK1748" s="46">
        <v>1.0762635847806901</v>
      </c>
    </row>
    <row r="1749" spans="1:37" x14ac:dyDescent="0.2">
      <c r="A1749" s="35" t="s">
        <v>5493</v>
      </c>
      <c r="B1749" s="35" t="s">
        <v>9841</v>
      </c>
      <c r="C1749" s="85" t="s">
        <v>937</v>
      </c>
      <c r="D1749" s="85" t="s">
        <v>13395</v>
      </c>
      <c r="E1749" s="85" t="s">
        <v>12900</v>
      </c>
      <c r="F1749" s="85" t="s">
        <v>355</v>
      </c>
      <c r="G1749" s="85" t="s">
        <v>355</v>
      </c>
      <c r="H1749" s="840">
        <v>1.1321709591018501</v>
      </c>
      <c r="I1749" s="840">
        <v>1.1653286315962901</v>
      </c>
      <c r="J1749" s="86">
        <v>12891.583333333299</v>
      </c>
      <c r="K1749" s="44">
        <v>14595.476266841401</v>
      </c>
      <c r="L1749" s="45">
        <v>13732.40425229</v>
      </c>
      <c r="M1749" s="46">
        <v>1.06522247091112</v>
      </c>
      <c r="N1749" s="139">
        <v>15022.9311649429</v>
      </c>
      <c r="O1749" s="45">
        <v>13953.9806515931</v>
      </c>
      <c r="P1749" s="99">
        <v>1.0824101501568599</v>
      </c>
      <c r="Q1749" s="86">
        <v>12915.610713448001</v>
      </c>
      <c r="R1749" s="44">
        <v>14622.679368830501</v>
      </c>
      <c r="S1749" s="45">
        <v>13758.702558217599</v>
      </c>
      <c r="T1749" s="140">
        <v>1.0652769631630199</v>
      </c>
      <c r="U1749" s="44">
        <v>15050.9309589327</v>
      </c>
      <c r="V1749" s="45">
        <v>13980.600916167199</v>
      </c>
      <c r="W1749" s="99">
        <v>1.0824575954128399</v>
      </c>
      <c r="X1749" s="86">
        <v>12931.4592604964</v>
      </c>
      <c r="Y1749" s="44">
        <v>14640.6226335427</v>
      </c>
      <c r="Z1749" s="45">
        <v>13776.260240210901</v>
      </c>
      <c r="AA1749" s="46">
        <v>1.06532912973675</v>
      </c>
      <c r="AB1749" s="139">
        <v>15069.399724577401</v>
      </c>
      <c r="AC1749" s="45">
        <v>13998.3537426974</v>
      </c>
      <c r="AD1749" s="99">
        <v>1.08250379641687</v>
      </c>
      <c r="AE1749" s="142">
        <v>12954.742920701199</v>
      </c>
      <c r="AF1749" s="44">
        <v>14666.9837174482</v>
      </c>
      <c r="AG1749" s="45">
        <v>13801.5567052934</v>
      </c>
      <c r="AH1749" s="140">
        <v>1.06536708522706</v>
      </c>
      <c r="AI1749" s="44">
        <v>15096.5328404625</v>
      </c>
      <c r="AJ1749" s="45">
        <v>14023.998355605099</v>
      </c>
      <c r="AK1749" s="46">
        <v>1.0825377579044999</v>
      </c>
    </row>
    <row r="1750" spans="1:37" x14ac:dyDescent="0.2">
      <c r="A1750" s="35" t="s">
        <v>5492</v>
      </c>
      <c r="B1750" s="35" t="s">
        <v>11369</v>
      </c>
      <c r="C1750" s="85" t="s">
        <v>937</v>
      </c>
      <c r="D1750" s="85" t="s">
        <v>13395</v>
      </c>
      <c r="E1750" s="85" t="s">
        <v>12900</v>
      </c>
      <c r="F1750" s="85" t="s">
        <v>242</v>
      </c>
      <c r="G1750" s="85" t="s">
        <v>242</v>
      </c>
      <c r="H1750" s="840">
        <v>1.1007004052642899</v>
      </c>
      <c r="I1750" s="840">
        <v>1.13515448968933</v>
      </c>
      <c r="J1750" s="86">
        <v>5132.4166666666697</v>
      </c>
      <c r="K1750" s="44">
        <v>5649.2531049851796</v>
      </c>
      <c r="L1750" s="45">
        <v>5315.1967049821596</v>
      </c>
      <c r="M1750" s="46">
        <v>1.03561286040991</v>
      </c>
      <c r="N1750" s="139">
        <v>5826.0858221230301</v>
      </c>
      <c r="O1750" s="45">
        <v>5411.5330719306103</v>
      </c>
      <c r="P1750" s="99">
        <v>1.0543830369573699</v>
      </c>
      <c r="Q1750" s="86">
        <v>5170.6617695738296</v>
      </c>
      <c r="R1750" s="44">
        <v>5691.3495052544804</v>
      </c>
      <c r="S1750" s="45">
        <v>5355.0777543936301</v>
      </c>
      <c r="T1750" s="140">
        <v>1.0356658379600401</v>
      </c>
      <c r="U1750" s="44">
        <v>5869.4999223967297</v>
      </c>
      <c r="V1750" s="45">
        <v>5452.0970308352398</v>
      </c>
      <c r="W1750" s="99">
        <v>1.05442925370162</v>
      </c>
      <c r="X1750" s="86">
        <v>5202.8487411202505</v>
      </c>
      <c r="Y1750" s="44">
        <v>5726.7777178798497</v>
      </c>
      <c r="Z1750" s="45">
        <v>5388.6765716235996</v>
      </c>
      <c r="AA1750" s="46">
        <v>1.03571655447806</v>
      </c>
      <c r="AB1750" s="139">
        <v>5906.03710765715</v>
      </c>
      <c r="AC1750" s="45">
        <v>5486.2700679207501</v>
      </c>
      <c r="AD1750" s="99">
        <v>1.05447425841165</v>
      </c>
      <c r="AE1750" s="142">
        <v>5239.0732468481301</v>
      </c>
      <c r="AF1750" s="44">
        <v>5766.6500460150301</v>
      </c>
      <c r="AG1750" s="45">
        <v>5426.3882160705098</v>
      </c>
      <c r="AH1750" s="140">
        <v>1.0357534549331</v>
      </c>
      <c r="AI1750" s="44">
        <v>5947.1575179709398</v>
      </c>
      <c r="AJ1750" s="45">
        <v>5524.64119635526</v>
      </c>
      <c r="AK1750" s="46">
        <v>1.0545073405261001</v>
      </c>
    </row>
    <row r="1751" spans="1:37" x14ac:dyDescent="0.2">
      <c r="A1751" s="35" t="s">
        <v>5491</v>
      </c>
      <c r="B1751" s="35" t="s">
        <v>11368</v>
      </c>
      <c r="C1751" s="85" t="s">
        <v>937</v>
      </c>
      <c r="D1751" s="85" t="s">
        <v>13395</v>
      </c>
      <c r="E1751" s="85" t="s">
        <v>12900</v>
      </c>
      <c r="F1751" s="85" t="s">
        <v>357</v>
      </c>
      <c r="G1751" s="85" t="s">
        <v>357</v>
      </c>
      <c r="H1751" s="840">
        <v>1.1239921717164301</v>
      </c>
      <c r="I1751" s="840">
        <v>1.15857461906658</v>
      </c>
      <c r="J1751" s="86">
        <v>9507.0833333333303</v>
      </c>
      <c r="K1751" s="44">
        <v>10685.8872425224</v>
      </c>
      <c r="L1751" s="45">
        <v>10054.000344071201</v>
      </c>
      <c r="M1751" s="46">
        <v>1.05752731848056</v>
      </c>
      <c r="N1751" s="139">
        <v>11014.6654513509</v>
      </c>
      <c r="O1751" s="45">
        <v>10230.9214429863</v>
      </c>
      <c r="P1751" s="99">
        <v>1.0761367166221201</v>
      </c>
      <c r="Q1751" s="86">
        <v>9515.7765614985201</v>
      </c>
      <c r="R1751" s="44">
        <v>10695.658362927101</v>
      </c>
      <c r="S1751" s="45">
        <v>10063.7084605374</v>
      </c>
      <c r="T1751" s="140">
        <v>1.0575814170811699</v>
      </c>
      <c r="U1751" s="44">
        <v>11024.737204860799</v>
      </c>
      <c r="V1751" s="45">
        <v>10240.725406776401</v>
      </c>
      <c r="W1751" s="99">
        <v>1.0761838868948499</v>
      </c>
      <c r="X1751" s="86">
        <v>9527.3897962781703</v>
      </c>
      <c r="Y1751" s="44">
        <v>10708.7115479077</v>
      </c>
      <c r="Z1751" s="45">
        <v>10076.4838227123</v>
      </c>
      <c r="AA1751" s="46">
        <v>1.0576332068043</v>
      </c>
      <c r="AB1751" s="139">
        <v>11038.1920039218</v>
      </c>
      <c r="AC1751" s="45">
        <v>10253.6610067289</v>
      </c>
      <c r="AD1751" s="99">
        <v>1.0762298201270699</v>
      </c>
      <c r="AE1751" s="142">
        <v>9543.8997285750902</v>
      </c>
      <c r="AF1751" s="44">
        <v>10727.268582565001</v>
      </c>
      <c r="AG1751" s="45">
        <v>10094.304901903901</v>
      </c>
      <c r="AH1751" s="140">
        <v>1.0576708881046699</v>
      </c>
      <c r="AI1751" s="44">
        <v>11057.319992443499</v>
      </c>
      <c r="AJ1751" s="45">
        <v>10271.7517346636</v>
      </c>
      <c r="AK1751" s="46">
        <v>1.0762635847806901</v>
      </c>
    </row>
    <row r="1752" spans="1:37" x14ac:dyDescent="0.2">
      <c r="A1752" s="35" t="s">
        <v>5490</v>
      </c>
      <c r="B1752" s="35" t="s">
        <v>11367</v>
      </c>
      <c r="C1752" s="85" t="s">
        <v>937</v>
      </c>
      <c r="D1752" s="85" t="s">
        <v>13395</v>
      </c>
      <c r="E1752" s="85" t="s">
        <v>12900</v>
      </c>
      <c r="F1752" s="85" t="s">
        <v>355</v>
      </c>
      <c r="G1752" s="85" t="s">
        <v>355</v>
      </c>
      <c r="H1752" s="840">
        <v>1.1321709591018501</v>
      </c>
      <c r="I1752" s="840">
        <v>1.1653286315962901</v>
      </c>
      <c r="J1752" s="86">
        <v>33116.666666666701</v>
      </c>
      <c r="K1752" s="44">
        <v>37493.7282622563</v>
      </c>
      <c r="L1752" s="45">
        <v>35276.6174950067</v>
      </c>
      <c r="M1752" s="46">
        <v>1.06522247091112</v>
      </c>
      <c r="N1752" s="139">
        <v>38591.799849697098</v>
      </c>
      <c r="O1752" s="45">
        <v>35845.816139361501</v>
      </c>
      <c r="P1752" s="99">
        <v>1.0824101501568599</v>
      </c>
      <c r="Q1752" s="86">
        <v>33212.027019134497</v>
      </c>
      <c r="R1752" s="44">
        <v>37601.692483970102</v>
      </c>
      <c r="S1752" s="45">
        <v>35380.007283431703</v>
      </c>
      <c r="T1752" s="140">
        <v>1.0652769631630199</v>
      </c>
      <c r="U1752" s="44">
        <v>38702.925998747</v>
      </c>
      <c r="V1752" s="45">
        <v>35950.6109059187</v>
      </c>
      <c r="W1752" s="99">
        <v>1.0824575954128399</v>
      </c>
      <c r="X1752" s="86">
        <v>33290.429378455097</v>
      </c>
      <c r="Y1752" s="44">
        <v>37690.457358318003</v>
      </c>
      <c r="Z1752" s="45">
        <v>35465.264158312399</v>
      </c>
      <c r="AA1752" s="46">
        <v>1.06532912973675</v>
      </c>
      <c r="AB1752" s="139">
        <v>38794.290512847998</v>
      </c>
      <c r="AC1752" s="45">
        <v>36037.016186525398</v>
      </c>
      <c r="AD1752" s="99">
        <v>1.08250379641687</v>
      </c>
      <c r="AE1752" s="142">
        <v>33380.967530220798</v>
      </c>
      <c r="AF1752" s="44">
        <v>37792.962024437802</v>
      </c>
      <c r="AG1752" s="45">
        <v>35562.984079730501</v>
      </c>
      <c r="AH1752" s="140">
        <v>1.06536708522706</v>
      </c>
      <c r="AI1752" s="44">
        <v>38899.797213352402</v>
      </c>
      <c r="AJ1752" s="45">
        <v>36136.157746848199</v>
      </c>
      <c r="AK1752" s="46">
        <v>1.0825377579044999</v>
      </c>
    </row>
    <row r="1753" spans="1:37" x14ac:dyDescent="0.2">
      <c r="A1753" s="35" t="s">
        <v>5489</v>
      </c>
      <c r="B1753" s="35" t="s">
        <v>11366</v>
      </c>
      <c r="C1753" s="85" t="s">
        <v>937</v>
      </c>
      <c r="D1753" s="85" t="s">
        <v>13395</v>
      </c>
      <c r="E1753" s="85" t="s">
        <v>12900</v>
      </c>
      <c r="F1753" s="85" t="s">
        <v>356</v>
      </c>
      <c r="G1753" s="85" t="s">
        <v>356</v>
      </c>
      <c r="H1753" s="840">
        <v>1.1082101278383101</v>
      </c>
      <c r="I1753" s="840">
        <v>1.1468598910618</v>
      </c>
      <c r="J1753" s="86">
        <v>15479.75</v>
      </c>
      <c r="K1753" s="44">
        <v>17154.815726405101</v>
      </c>
      <c r="L1753" s="45">
        <v>16140.4026920128</v>
      </c>
      <c r="M1753" s="46">
        <v>1.0426785117338999</v>
      </c>
      <c r="N1753" s="139">
        <v>17753.104398663902</v>
      </c>
      <c r="O1753" s="45">
        <v>16489.8895272019</v>
      </c>
      <c r="P1753" s="99">
        <v>1.0652555452899399</v>
      </c>
      <c r="Q1753" s="86">
        <v>15535.3704613388</v>
      </c>
      <c r="R1753" s="44">
        <v>17216.454884975701</v>
      </c>
      <c r="S1753" s="45">
        <v>16199.22559297</v>
      </c>
      <c r="T1753" s="140">
        <v>1.0427318507326999</v>
      </c>
      <c r="U1753" s="44">
        <v>17816.893274895701</v>
      </c>
      <c r="V1753" s="45">
        <v>16549.864930077601</v>
      </c>
      <c r="W1753" s="99">
        <v>1.06530223860857</v>
      </c>
      <c r="X1753" s="86">
        <v>15586.522624091</v>
      </c>
      <c r="Y1753" s="44">
        <v>17273.142229798501</v>
      </c>
      <c r="Z1753" s="45">
        <v>16253.3594697468</v>
      </c>
      <c r="AA1753" s="46">
        <v>1.0427829132731099</v>
      </c>
      <c r="AB1753" s="139">
        <v>17875.557638697199</v>
      </c>
      <c r="AC1753" s="45">
        <v>16605.066143832599</v>
      </c>
      <c r="AD1753" s="99">
        <v>1.0653477073947999</v>
      </c>
      <c r="AE1753" s="142">
        <v>15636.430393177499</v>
      </c>
      <c r="AF1753" s="44">
        <v>17328.450524958102</v>
      </c>
      <c r="AG1753" s="45">
        <v>16305.983366611999</v>
      </c>
      <c r="AH1753" s="140">
        <v>1.04282006548801</v>
      </c>
      <c r="AI1753" s="44">
        <v>17932.794857314901</v>
      </c>
      <c r="AJ1753" s="45">
        <v>16658.757891502999</v>
      </c>
      <c r="AK1753" s="46">
        <v>1.0653811306429399</v>
      </c>
    </row>
    <row r="1754" spans="1:37" x14ac:dyDescent="0.2">
      <c r="A1754" s="35" t="s">
        <v>5488</v>
      </c>
      <c r="B1754" s="35" t="s">
        <v>11365</v>
      </c>
      <c r="C1754" s="85" t="s">
        <v>1078</v>
      </c>
      <c r="D1754" s="85" t="s">
        <v>13395</v>
      </c>
      <c r="E1754" s="85" t="s">
        <v>12900</v>
      </c>
      <c r="F1754" s="85" t="s">
        <v>354</v>
      </c>
      <c r="G1754" s="85" t="s">
        <v>354</v>
      </c>
      <c r="H1754" s="840">
        <v>1.09452963782109</v>
      </c>
      <c r="I1754" s="840">
        <v>1.11862452194772</v>
      </c>
      <c r="J1754" s="86">
        <v>6099.8333333333303</v>
      </c>
      <c r="K1754" s="44">
        <v>6676.4483691023497</v>
      </c>
      <c r="L1754" s="45">
        <v>6281.65099225616</v>
      </c>
      <c r="M1754" s="46">
        <v>1.02980698799249</v>
      </c>
      <c r="N1754" s="139">
        <v>6823.4231464607701</v>
      </c>
      <c r="O1754" s="45">
        <v>6337.9052674843197</v>
      </c>
      <c r="P1754" s="99">
        <v>1.0390292522994</v>
      </c>
      <c r="Q1754" s="86">
        <v>6112.4961377245099</v>
      </c>
      <c r="R1754" s="44">
        <v>6690.3081838064199</v>
      </c>
      <c r="S1754" s="45">
        <v>6295.0132463420896</v>
      </c>
      <c r="T1754" s="140">
        <v>1.0298596685388699</v>
      </c>
      <c r="U1754" s="44">
        <v>6837.5880699693598</v>
      </c>
      <c r="V1754" s="45">
        <v>6351.3406776112497</v>
      </c>
      <c r="W1754" s="99">
        <v>1.03907479604161</v>
      </c>
      <c r="X1754" s="86">
        <v>6125.4187189846498</v>
      </c>
      <c r="Y1754" s="44">
        <v>6704.4523319928003</v>
      </c>
      <c r="Z1754" s="45">
        <v>6308.63060987673</v>
      </c>
      <c r="AA1754" s="46">
        <v>1.0299101007289899</v>
      </c>
      <c r="AB1754" s="139">
        <v>6852.0435862538197</v>
      </c>
      <c r="AC1754" s="45">
        <v>6365.0398644828401</v>
      </c>
      <c r="AD1754" s="99">
        <v>1.03911914539908</v>
      </c>
      <c r="AE1754" s="142">
        <v>6138.5820742076403</v>
      </c>
      <c r="AF1754" s="44">
        <v>6718.8600144175298</v>
      </c>
      <c r="AG1754" s="45">
        <v>6322.4129289512402</v>
      </c>
      <c r="AH1754" s="140">
        <v>1.02994679431199</v>
      </c>
      <c r="AI1754" s="44">
        <v>6866.7684381973704</v>
      </c>
      <c r="AJ1754" s="45">
        <v>6378.9182790033901</v>
      </c>
      <c r="AK1754" s="46">
        <v>1.0391517457762001</v>
      </c>
    </row>
    <row r="1755" spans="1:37" x14ac:dyDescent="0.2">
      <c r="A1755" s="35" t="s">
        <v>5487</v>
      </c>
      <c r="B1755" s="35" t="s">
        <v>8379</v>
      </c>
      <c r="C1755" s="85" t="s">
        <v>937</v>
      </c>
      <c r="D1755" s="85" t="s">
        <v>13395</v>
      </c>
      <c r="E1755" s="85" t="s">
        <v>12900</v>
      </c>
      <c r="F1755" s="85" t="s">
        <v>357</v>
      </c>
      <c r="G1755" s="85" t="s">
        <v>357</v>
      </c>
      <c r="H1755" s="840">
        <v>1.1239921717164301</v>
      </c>
      <c r="I1755" s="840">
        <v>1.15857461906658</v>
      </c>
      <c r="J1755" s="86">
        <v>8730.0833333333394</v>
      </c>
      <c r="K1755" s="44">
        <v>9812.5453250987703</v>
      </c>
      <c r="L1755" s="45">
        <v>9232.3016176117908</v>
      </c>
      <c r="M1755" s="46">
        <v>1.05752731848056</v>
      </c>
      <c r="N1755" s="139">
        <v>10114.452972336099</v>
      </c>
      <c r="O1755" s="45">
        <v>9394.76321417086</v>
      </c>
      <c r="P1755" s="99">
        <v>1.0761367166221201</v>
      </c>
      <c r="Q1755" s="86">
        <v>8721.2997514378803</v>
      </c>
      <c r="R1755" s="44">
        <v>9802.6726478086493</v>
      </c>
      <c r="S1755" s="45">
        <v>9223.4845499153507</v>
      </c>
      <c r="T1755" s="140">
        <v>1.0575814170811699</v>
      </c>
      <c r="U1755" s="44">
        <v>10104.2765372876</v>
      </c>
      <c r="V1755" s="45">
        <v>9385.7222652775399</v>
      </c>
      <c r="W1755" s="99">
        <v>1.0761838868948499</v>
      </c>
      <c r="X1755" s="86">
        <v>8712.4373600482504</v>
      </c>
      <c r="Y1755" s="44">
        <v>9792.7113892640209</v>
      </c>
      <c r="Z1755" s="45">
        <v>9214.5630641894204</v>
      </c>
      <c r="AA1755" s="46">
        <v>1.0576332068043</v>
      </c>
      <c r="AB1755" s="139">
        <v>10094.008795559301</v>
      </c>
      <c r="AC1755" s="45">
        <v>9376.5848928730793</v>
      </c>
      <c r="AD1755" s="99">
        <v>1.0762298201270699</v>
      </c>
      <c r="AE1755" s="142">
        <v>8711.1940972592802</v>
      </c>
      <c r="AF1755" s="44">
        <v>9791.3139716218302</v>
      </c>
      <c r="AG1755" s="45">
        <v>9213.5763973003905</v>
      </c>
      <c r="AH1755" s="140">
        <v>1.0576708881046699</v>
      </c>
      <c r="AI1755" s="44">
        <v>10092.568382847199</v>
      </c>
      <c r="AJ1755" s="45">
        <v>9375.5409868366296</v>
      </c>
      <c r="AK1755" s="46">
        <v>1.0762635847806901</v>
      </c>
    </row>
    <row r="1756" spans="1:37" x14ac:dyDescent="0.2">
      <c r="A1756" s="35" t="s">
        <v>5486</v>
      </c>
      <c r="B1756" s="35" t="s">
        <v>11364</v>
      </c>
      <c r="C1756" s="85" t="s">
        <v>937</v>
      </c>
      <c r="D1756" s="85" t="s">
        <v>13395</v>
      </c>
      <c r="E1756" s="85" t="s">
        <v>12900</v>
      </c>
      <c r="F1756" s="85" t="s">
        <v>354</v>
      </c>
      <c r="G1756" s="85" t="s">
        <v>354</v>
      </c>
      <c r="H1756" s="840">
        <v>1.09452963782109</v>
      </c>
      <c r="I1756" s="840">
        <v>1.11862452194772</v>
      </c>
      <c r="J1756" s="86">
        <v>2940.6666666666702</v>
      </c>
      <c r="K1756" s="44">
        <v>3218.6468216192202</v>
      </c>
      <c r="L1756" s="45">
        <v>3028.3190826898999</v>
      </c>
      <c r="M1756" s="46">
        <v>1.02980698799248</v>
      </c>
      <c r="N1756" s="139">
        <v>3289.5018442075998</v>
      </c>
      <c r="O1756" s="45">
        <v>3055.4386879284498</v>
      </c>
      <c r="P1756" s="99">
        <v>1.0390292522994</v>
      </c>
      <c r="Q1756" s="86">
        <v>2950.1034919979602</v>
      </c>
      <c r="R1756" s="44">
        <v>3228.97570663127</v>
      </c>
      <c r="S1756" s="45">
        <v>3038.1926044243901</v>
      </c>
      <c r="T1756" s="140">
        <v>1.0298596685388699</v>
      </c>
      <c r="U1756" s="44">
        <v>3300.0581084325199</v>
      </c>
      <c r="V1756" s="45">
        <v>3065.37818424944</v>
      </c>
      <c r="W1756" s="99">
        <v>1.03907479604161</v>
      </c>
      <c r="X1756" s="86">
        <v>2957.1488291006399</v>
      </c>
      <c r="Y1756" s="44">
        <v>3236.6870368985901</v>
      </c>
      <c r="Z1756" s="45">
        <v>3045.5974484496601</v>
      </c>
      <c r="AA1756" s="46">
        <v>1.0299101007289899</v>
      </c>
      <c r="AB1756" s="139">
        <v>3307.9391952809701</v>
      </c>
      <c r="AC1756" s="45">
        <v>3072.8299641129402</v>
      </c>
      <c r="AD1756" s="99">
        <v>1.03911914539908</v>
      </c>
      <c r="AE1756" s="142">
        <v>2963.39963255569</v>
      </c>
      <c r="AF1756" s="44">
        <v>3243.5287265403299</v>
      </c>
      <c r="AG1756" s="45">
        <v>3052.1439518160701</v>
      </c>
      <c r="AH1756" s="140">
        <v>1.02994679431199</v>
      </c>
      <c r="AI1756" s="44">
        <v>3314.9314973076498</v>
      </c>
      <c r="AJ1756" s="45">
        <v>3079.4219016028101</v>
      </c>
      <c r="AK1756" s="46">
        <v>1.0391517457762001</v>
      </c>
    </row>
    <row r="1757" spans="1:37" x14ac:dyDescent="0.2">
      <c r="A1757" s="35" t="s">
        <v>5485</v>
      </c>
      <c r="B1757" s="35" t="s">
        <v>11363</v>
      </c>
      <c r="C1757" s="85" t="s">
        <v>937</v>
      </c>
      <c r="D1757" s="85" t="s">
        <v>13395</v>
      </c>
      <c r="E1757" s="85" t="s">
        <v>12900</v>
      </c>
      <c r="F1757" s="85" t="s">
        <v>357</v>
      </c>
      <c r="G1757" s="85" t="s">
        <v>357</v>
      </c>
      <c r="H1757" s="840">
        <v>1.1239921717164301</v>
      </c>
      <c r="I1757" s="840">
        <v>1.15857461906658</v>
      </c>
      <c r="J1757" s="86">
        <v>6842.25</v>
      </c>
      <c r="K1757" s="44">
        <v>7690.6354369267601</v>
      </c>
      <c r="L1757" s="45">
        <v>7235.86629487358</v>
      </c>
      <c r="M1757" s="46">
        <v>1.05752731848056</v>
      </c>
      <c r="N1757" s="139">
        <v>7927.2571873082798</v>
      </c>
      <c r="O1757" s="45">
        <v>7363.1964493077303</v>
      </c>
      <c r="P1757" s="99">
        <v>1.0761367166221201</v>
      </c>
      <c r="Q1757" s="86">
        <v>6836.1697156457603</v>
      </c>
      <c r="R1757" s="44">
        <v>7683.80124491078</v>
      </c>
      <c r="S1757" s="45">
        <v>7229.8060552800298</v>
      </c>
      <c r="T1757" s="140">
        <v>1.0575814170811699</v>
      </c>
      <c r="U1757" s="44">
        <v>7920.2127241787502</v>
      </c>
      <c r="V1757" s="45">
        <v>7356.9756960565301</v>
      </c>
      <c r="W1757" s="99">
        <v>1.0761838868948499</v>
      </c>
      <c r="X1757" s="86">
        <v>6830.8096829369797</v>
      </c>
      <c r="Y1757" s="44">
        <v>7677.7766101059697</v>
      </c>
      <c r="Z1757" s="45">
        <v>7224.4911500344997</v>
      </c>
      <c r="AA1757" s="46">
        <v>1.0576332068043</v>
      </c>
      <c r="AB1757" s="139">
        <v>7914.0027263249904</v>
      </c>
      <c r="AC1757" s="45">
        <v>7351.5210763895002</v>
      </c>
      <c r="AD1757" s="99">
        <v>1.0762298201270699</v>
      </c>
      <c r="AE1757" s="142">
        <v>6830.0071378462999</v>
      </c>
      <c r="AF1757" s="44">
        <v>7676.8745557066004</v>
      </c>
      <c r="AG1757" s="45">
        <v>7223.8997152471302</v>
      </c>
      <c r="AH1757" s="140">
        <v>1.0576708881046699</v>
      </c>
      <c r="AI1757" s="44">
        <v>7913.0729179522696</v>
      </c>
      <c r="AJ1757" s="45">
        <v>7350.8879662561303</v>
      </c>
      <c r="AK1757" s="46">
        <v>1.0762635847806901</v>
      </c>
    </row>
    <row r="1758" spans="1:37" x14ac:dyDescent="0.2">
      <c r="A1758" s="35" t="s">
        <v>5484</v>
      </c>
      <c r="B1758" s="35" t="s">
        <v>11362</v>
      </c>
      <c r="C1758" s="85" t="s">
        <v>937</v>
      </c>
      <c r="D1758" s="85" t="s">
        <v>13395</v>
      </c>
      <c r="E1758" s="85" t="s">
        <v>12900</v>
      </c>
      <c r="F1758" s="85" t="s">
        <v>356</v>
      </c>
      <c r="G1758" s="85" t="s">
        <v>356</v>
      </c>
      <c r="H1758" s="840">
        <v>1.1082101278383101</v>
      </c>
      <c r="I1758" s="840">
        <v>1.1468598910618</v>
      </c>
      <c r="J1758" s="86">
        <v>2737.5833333333298</v>
      </c>
      <c r="K1758" s="44">
        <v>3033.8175758013599</v>
      </c>
      <c r="L1758" s="45">
        <v>2854.4193157475202</v>
      </c>
      <c r="M1758" s="46">
        <v>1.0426785117338999</v>
      </c>
      <c r="N1758" s="139">
        <v>3139.62452343926</v>
      </c>
      <c r="O1758" s="45">
        <v>2916.2258265266501</v>
      </c>
      <c r="P1758" s="99">
        <v>1.0652555452899399</v>
      </c>
      <c r="Q1758" s="86">
        <v>2749.7087273754</v>
      </c>
      <c r="R1758" s="44">
        <v>3047.2550602828001</v>
      </c>
      <c r="S1758" s="45">
        <v>2867.2088702720098</v>
      </c>
      <c r="T1758" s="140">
        <v>1.0427318507326999</v>
      </c>
      <c r="U1758" s="44">
        <v>3153.5306515294201</v>
      </c>
      <c r="V1758" s="45">
        <v>2929.2708627945299</v>
      </c>
      <c r="W1758" s="99">
        <v>1.06530223860857</v>
      </c>
      <c r="X1758" s="86">
        <v>2760.54764104376</v>
      </c>
      <c r="Y1758" s="44">
        <v>3059.2668541848502</v>
      </c>
      <c r="Z1758" s="45">
        <v>2878.6519113568402</v>
      </c>
      <c r="AA1758" s="46">
        <v>1.0427829132731099</v>
      </c>
      <c r="AB1758" s="139">
        <v>3165.96136687835</v>
      </c>
      <c r="AC1758" s="45">
        <v>2940.9431005401102</v>
      </c>
      <c r="AD1758" s="99">
        <v>1.0653477073947999</v>
      </c>
      <c r="AE1758" s="142">
        <v>2770.7356890339502</v>
      </c>
      <c r="AF1758" s="44">
        <v>3070.5573521504798</v>
      </c>
      <c r="AG1758" s="45">
        <v>2889.3787726883402</v>
      </c>
      <c r="AH1758" s="140">
        <v>1.042820065488</v>
      </c>
      <c r="AI1758" s="44">
        <v>3177.6456304865101</v>
      </c>
      <c r="AJ1758" s="45">
        <v>2951.8895210957198</v>
      </c>
      <c r="AK1758" s="46">
        <v>1.0653811306429399</v>
      </c>
    </row>
    <row r="1759" spans="1:37" x14ac:dyDescent="0.2">
      <c r="A1759" s="35" t="s">
        <v>5483</v>
      </c>
      <c r="B1759" s="35" t="s">
        <v>11361</v>
      </c>
      <c r="C1759" s="85" t="s">
        <v>937</v>
      </c>
      <c r="D1759" s="85" t="s">
        <v>13395</v>
      </c>
      <c r="E1759" s="85" t="s">
        <v>12900</v>
      </c>
      <c r="F1759" s="85" t="s">
        <v>356</v>
      </c>
      <c r="G1759" s="85" t="s">
        <v>356</v>
      </c>
      <c r="H1759" s="840">
        <v>1.1082101278383101</v>
      </c>
      <c r="I1759" s="840">
        <v>1.1468598910618</v>
      </c>
      <c r="J1759" s="86">
        <v>3222.3333333333298</v>
      </c>
      <c r="K1759" s="44">
        <v>3571.0224352709802</v>
      </c>
      <c r="L1759" s="45">
        <v>3359.8577243105301</v>
      </c>
      <c r="M1759" s="46">
        <v>1.0426785117338999</v>
      </c>
      <c r="N1759" s="139">
        <v>3695.56485563146</v>
      </c>
      <c r="O1759" s="45">
        <v>3432.6084521059502</v>
      </c>
      <c r="P1759" s="99">
        <v>1.0652555452899399</v>
      </c>
      <c r="Q1759" s="86">
        <v>3231.9028855146098</v>
      </c>
      <c r="R1759" s="44">
        <v>3581.6275099171498</v>
      </c>
      <c r="S1759" s="45">
        <v>3370.0080772010201</v>
      </c>
      <c r="T1759" s="140">
        <v>1.0427318507326999</v>
      </c>
      <c r="U1759" s="44">
        <v>3706.5397912036001</v>
      </c>
      <c r="V1759" s="45">
        <v>3442.9533789042098</v>
      </c>
      <c r="W1759" s="99">
        <v>1.06530223860857</v>
      </c>
      <c r="X1759" s="86">
        <v>3241.69101113953</v>
      </c>
      <c r="Y1759" s="44">
        <v>3592.4748098672299</v>
      </c>
      <c r="Z1759" s="45">
        <v>3380.3799965273402</v>
      </c>
      <c r="AA1759" s="46">
        <v>1.0427829132731099</v>
      </c>
      <c r="AB1759" s="139">
        <v>3717.7653998914798</v>
      </c>
      <c r="AC1759" s="45">
        <v>3453.5280867998399</v>
      </c>
      <c r="AD1759" s="99">
        <v>1.0653477073947999</v>
      </c>
      <c r="AE1759" s="142">
        <v>3252.3684847997301</v>
      </c>
      <c r="AF1759" s="44">
        <v>3604.3076943172</v>
      </c>
      <c r="AG1759" s="45">
        <v>3391.6351163099798</v>
      </c>
      <c r="AH1759" s="140">
        <v>1.04282006548801</v>
      </c>
      <c r="AI1759" s="44">
        <v>3730.01096617024</v>
      </c>
      <c r="AJ1759" s="45">
        <v>3465.0120136033902</v>
      </c>
      <c r="AK1759" s="46">
        <v>1.0653811306429299</v>
      </c>
    </row>
    <row r="1760" spans="1:37" x14ac:dyDescent="0.2">
      <c r="A1760" s="35" t="s">
        <v>5482</v>
      </c>
      <c r="B1760" s="35" t="s">
        <v>12992</v>
      </c>
      <c r="C1760" s="85" t="s">
        <v>937</v>
      </c>
      <c r="D1760" s="85" t="s">
        <v>13395</v>
      </c>
      <c r="E1760" s="85" t="s">
        <v>12900</v>
      </c>
      <c r="F1760" s="85" t="s">
        <v>242</v>
      </c>
      <c r="G1760" s="85" t="s">
        <v>242</v>
      </c>
      <c r="H1760" s="840">
        <v>1.1007004052642899</v>
      </c>
      <c r="I1760" s="840">
        <v>1.13515448968933</v>
      </c>
      <c r="J1760" s="86">
        <v>10004.833333333299</v>
      </c>
      <c r="K1760" s="44">
        <v>11012.324104601699</v>
      </c>
      <c r="L1760" s="45">
        <v>10361.1340662578</v>
      </c>
      <c r="M1760" s="46">
        <v>1.03561286040991</v>
      </c>
      <c r="N1760" s="139">
        <v>11357.031476926801</v>
      </c>
      <c r="O1760" s="45">
        <v>10548.926554252301</v>
      </c>
      <c r="P1760" s="99">
        <v>1.0543830369573699</v>
      </c>
      <c r="Q1760" s="86">
        <v>10055.2482306764</v>
      </c>
      <c r="R1760" s="44">
        <v>11067.8158025385</v>
      </c>
      <c r="S1760" s="45">
        <v>10413.877084719699</v>
      </c>
      <c r="T1760" s="140">
        <v>1.0356658379600401</v>
      </c>
      <c r="U1760" s="44">
        <v>11414.260173993</v>
      </c>
      <c r="V1760" s="45">
        <v>10602.547887656599</v>
      </c>
      <c r="W1760" s="99">
        <v>1.05442925370162</v>
      </c>
      <c r="X1760" s="86">
        <v>10100.735762054701</v>
      </c>
      <c r="Y1760" s="44">
        <v>11117.883946761</v>
      </c>
      <c r="Z1760" s="45">
        <v>10461.4992411686</v>
      </c>
      <c r="AA1760" s="46">
        <v>1.03571655447806</v>
      </c>
      <c r="AB1760" s="139">
        <v>11465.895549462</v>
      </c>
      <c r="AC1760" s="45">
        <v>10650.9658521046</v>
      </c>
      <c r="AD1760" s="99">
        <v>1.05447425841165</v>
      </c>
      <c r="AE1760" s="142">
        <v>10155.746598633399</v>
      </c>
      <c r="AF1760" s="44">
        <v>11178.434396877199</v>
      </c>
      <c r="AG1760" s="45">
        <v>10518.8496269596</v>
      </c>
      <c r="AH1760" s="140">
        <v>1.0357534549331</v>
      </c>
      <c r="AI1760" s="44">
        <v>11528.3413475859</v>
      </c>
      <c r="AJ1760" s="45">
        <v>10709.3093367819</v>
      </c>
      <c r="AK1760" s="46">
        <v>1.0545073405261001</v>
      </c>
    </row>
    <row r="1761" spans="1:37" x14ac:dyDescent="0.2">
      <c r="A1761" s="35" t="s">
        <v>5481</v>
      </c>
      <c r="B1761" s="35" t="s">
        <v>11360</v>
      </c>
      <c r="C1761" s="85" t="s">
        <v>937</v>
      </c>
      <c r="D1761" s="85" t="s">
        <v>13395</v>
      </c>
      <c r="E1761" s="85" t="s">
        <v>12900</v>
      </c>
      <c r="F1761" s="85" t="s">
        <v>353</v>
      </c>
      <c r="G1761" s="85" t="s">
        <v>353</v>
      </c>
      <c r="H1761" s="840">
        <v>1.11531624046318</v>
      </c>
      <c r="I1761" s="840">
        <v>1.1523687559193401</v>
      </c>
      <c r="J1761" s="86">
        <v>4147.5</v>
      </c>
      <c r="K1761" s="44">
        <v>4625.77410732104</v>
      </c>
      <c r="L1761" s="45">
        <v>4352.2389307584599</v>
      </c>
      <c r="M1761" s="46">
        <v>1.0493644197127101</v>
      </c>
      <c r="N1761" s="139">
        <v>4779.4494151754498</v>
      </c>
      <c r="O1761" s="45">
        <v>4439.3696497962801</v>
      </c>
      <c r="P1761" s="99">
        <v>1.07037242912508</v>
      </c>
      <c r="Q1761" s="86">
        <v>4153.80255928108</v>
      </c>
      <c r="R1761" s="44">
        <v>4632.8034540437002</v>
      </c>
      <c r="S1761" s="45">
        <v>4359.07559258534</v>
      </c>
      <c r="T1761" s="140">
        <v>1.0494181007341401</v>
      </c>
      <c r="U1761" s="44">
        <v>4786.7122875732903</v>
      </c>
      <c r="V1761" s="45">
        <v>4446.31062195914</v>
      </c>
      <c r="W1761" s="99">
        <v>1.07041934673195</v>
      </c>
      <c r="X1761" s="86">
        <v>4156.0243206555797</v>
      </c>
      <c r="Y1761" s="44">
        <v>4635.28142058713</v>
      </c>
      <c r="Z1761" s="45">
        <v>4361.6207271350704</v>
      </c>
      <c r="AA1761" s="46">
        <v>1.04946949069996</v>
      </c>
      <c r="AB1761" s="139">
        <v>4789.2725759643899</v>
      </c>
      <c r="AC1761" s="45">
        <v>4448.8787154014599</v>
      </c>
      <c r="AD1761" s="99">
        <v>1.0704650339244599</v>
      </c>
      <c r="AE1761" s="142">
        <v>4161.2272399920203</v>
      </c>
      <c r="AF1761" s="44">
        <v>4641.0843210208704</v>
      </c>
      <c r="AG1761" s="45">
        <v>4367.2366223749896</v>
      </c>
      <c r="AH1761" s="140">
        <v>1.0495068811438799</v>
      </c>
      <c r="AI1761" s="44">
        <v>4795.2682576472598</v>
      </c>
      <c r="AJ1761" s="45">
        <v>4454.5880084258097</v>
      </c>
      <c r="AK1761" s="46">
        <v>1.07049861771893</v>
      </c>
    </row>
    <row r="1762" spans="1:37" x14ac:dyDescent="0.2">
      <c r="A1762" s="35" t="s">
        <v>5480</v>
      </c>
      <c r="B1762" s="35" t="s">
        <v>11359</v>
      </c>
      <c r="C1762" s="85" t="s">
        <v>937</v>
      </c>
      <c r="D1762" s="85" t="s">
        <v>13395</v>
      </c>
      <c r="E1762" s="85" t="s">
        <v>12900</v>
      </c>
      <c r="F1762" s="85" t="s">
        <v>355</v>
      </c>
      <c r="G1762" s="85" t="s">
        <v>355</v>
      </c>
      <c r="H1762" s="840">
        <v>1.1321709591018501</v>
      </c>
      <c r="I1762" s="840">
        <v>1.1653286315962901</v>
      </c>
      <c r="J1762" s="86">
        <v>6356.4166666666697</v>
      </c>
      <c r="K1762" s="44">
        <v>7196.55035395099</v>
      </c>
      <c r="L1762" s="45">
        <v>6770.9978678073103</v>
      </c>
      <c r="M1762" s="46">
        <v>1.06522247091112</v>
      </c>
      <c r="N1762" s="139">
        <v>7407.3143360225204</v>
      </c>
      <c r="O1762" s="45">
        <v>6880.2499186262603</v>
      </c>
      <c r="P1762" s="99">
        <v>1.0824101501568599</v>
      </c>
      <c r="Q1762" s="86">
        <v>6386.5182921221403</v>
      </c>
      <c r="R1762" s="44">
        <v>7230.6305401134296</v>
      </c>
      <c r="S1762" s="45">
        <v>6803.4108114169203</v>
      </c>
      <c r="T1762" s="140">
        <v>1.0652769631630199</v>
      </c>
      <c r="U1762" s="44">
        <v>7442.3926220233598</v>
      </c>
      <c r="V1762" s="45">
        <v>6913.1352335506599</v>
      </c>
      <c r="W1762" s="99">
        <v>1.0824575954128399</v>
      </c>
      <c r="X1762" s="86">
        <v>6412.6325160023098</v>
      </c>
      <c r="Y1762" s="44">
        <v>7260.1963060100497</v>
      </c>
      <c r="Z1762" s="45">
        <v>6831.5642175943403</v>
      </c>
      <c r="AA1762" s="46">
        <v>1.06532912973675</v>
      </c>
      <c r="AB1762" s="139">
        <v>7472.8242748028497</v>
      </c>
      <c r="AC1762" s="45">
        <v>6941.69904359876</v>
      </c>
      <c r="AD1762" s="99">
        <v>1.08250379641687</v>
      </c>
      <c r="AE1762" s="142">
        <v>6438.0932413063201</v>
      </c>
      <c r="AF1762" s="44">
        <v>7289.0221997969102</v>
      </c>
      <c r="AG1762" s="45">
        <v>6858.93263091056</v>
      </c>
      <c r="AH1762" s="140">
        <v>1.06536708522706</v>
      </c>
      <c r="AI1762" s="44">
        <v>7502.4943869808103</v>
      </c>
      <c r="AJ1762" s="45">
        <v>6969.4790226238702</v>
      </c>
      <c r="AK1762" s="46">
        <v>1.0825377579044999</v>
      </c>
    </row>
    <row r="1763" spans="1:37" x14ac:dyDescent="0.2">
      <c r="A1763" s="35" t="s">
        <v>5479</v>
      </c>
      <c r="B1763" s="35" t="s">
        <v>11358</v>
      </c>
      <c r="C1763" s="85" t="s">
        <v>937</v>
      </c>
      <c r="D1763" s="85" t="s">
        <v>13395</v>
      </c>
      <c r="E1763" s="85" t="s">
        <v>12900</v>
      </c>
      <c r="F1763" s="85" t="s">
        <v>354</v>
      </c>
      <c r="G1763" s="85" t="s">
        <v>354</v>
      </c>
      <c r="H1763" s="840">
        <v>1.09452963782109</v>
      </c>
      <c r="I1763" s="840">
        <v>1.11862452194772</v>
      </c>
      <c r="J1763" s="86">
        <v>8193.4166666666697</v>
      </c>
      <c r="K1763" s="44">
        <v>8967.9373766839599</v>
      </c>
      <c r="L1763" s="45">
        <v>8437.63773886743</v>
      </c>
      <c r="M1763" s="46">
        <v>1.02980698799249</v>
      </c>
      <c r="N1763" s="139">
        <v>9165.35680186848</v>
      </c>
      <c r="O1763" s="45">
        <v>8513.1995929441491</v>
      </c>
      <c r="P1763" s="99">
        <v>1.0390292522994</v>
      </c>
      <c r="Q1763" s="86">
        <v>8210.4561110530394</v>
      </c>
      <c r="R1763" s="44">
        <v>8986.58755357685</v>
      </c>
      <c r="S1763" s="45">
        <v>8455.6176090820409</v>
      </c>
      <c r="T1763" s="140">
        <v>1.0298596685388699</v>
      </c>
      <c r="U1763" s="44">
        <v>9184.4175421994496</v>
      </c>
      <c r="V1763" s="45">
        <v>8531.2780090010692</v>
      </c>
      <c r="W1763" s="99">
        <v>1.03907479604161</v>
      </c>
      <c r="X1763" s="86">
        <v>8229.4401027238291</v>
      </c>
      <c r="Y1763" s="44">
        <v>9007.3660951046804</v>
      </c>
      <c r="Z1763" s="45">
        <v>8475.5834851395102</v>
      </c>
      <c r="AA1763" s="46">
        <v>1.0299101007289899</v>
      </c>
      <c r="AB1763" s="139">
        <v>9205.6535008068495</v>
      </c>
      <c r="AC1763" s="45">
        <v>8551.3687666552905</v>
      </c>
      <c r="AD1763" s="99">
        <v>1.03911914539908</v>
      </c>
      <c r="AE1763" s="142">
        <v>8249.8100926718307</v>
      </c>
      <c r="AF1763" s="44">
        <v>9029.6616528248796</v>
      </c>
      <c r="AG1763" s="45">
        <v>8496.8654586300909</v>
      </c>
      <c r="AH1763" s="140">
        <v>1.02994679431199</v>
      </c>
      <c r="AI1763" s="44">
        <v>9228.4398710745008</v>
      </c>
      <c r="AJ1763" s="45">
        <v>8572.8045601220892</v>
      </c>
      <c r="AK1763" s="46">
        <v>1.0391517457762101</v>
      </c>
    </row>
    <row r="1764" spans="1:37" x14ac:dyDescent="0.2">
      <c r="A1764" s="35" t="s">
        <v>5478</v>
      </c>
      <c r="B1764" s="35" t="s">
        <v>11357</v>
      </c>
      <c r="C1764" s="85" t="s">
        <v>987</v>
      </c>
      <c r="D1764" s="85" t="s">
        <v>13405</v>
      </c>
      <c r="E1764" s="85" t="s">
        <v>12902</v>
      </c>
      <c r="F1764" s="85" t="s">
        <v>199</v>
      </c>
      <c r="G1764" s="85" t="s">
        <v>199</v>
      </c>
      <c r="H1764" s="840">
        <v>1.1574668788068601</v>
      </c>
      <c r="I1764" s="840">
        <v>1.1692062683092701</v>
      </c>
      <c r="J1764" s="86">
        <v>10261</v>
      </c>
      <c r="K1764" s="44">
        <v>11876.767643437201</v>
      </c>
      <c r="L1764" s="45">
        <v>11174.460600557901</v>
      </c>
      <c r="M1764" s="46">
        <v>1.0890225709538901</v>
      </c>
      <c r="N1764" s="139">
        <v>11997.225519121401</v>
      </c>
      <c r="O1764" s="45">
        <v>11143.5678516108</v>
      </c>
      <c r="P1764" s="99">
        <v>1.08601187521789</v>
      </c>
      <c r="Q1764" s="86">
        <v>10301.520474389201</v>
      </c>
      <c r="R1764" s="44">
        <v>11923.6687504562</v>
      </c>
      <c r="S1764" s="45">
        <v>11219.1622070259</v>
      </c>
      <c r="T1764" s="140">
        <v>1.08907828071769</v>
      </c>
      <c r="U1764" s="44">
        <v>12044.6023117721</v>
      </c>
      <c r="V1764" s="45">
        <v>11188.0639526083</v>
      </c>
      <c r="W1764" s="99">
        <v>1.0860594783481901</v>
      </c>
      <c r="X1764" s="86">
        <v>10338.2968900985</v>
      </c>
      <c r="Y1764" s="44">
        <v>11966.236233561</v>
      </c>
      <c r="Z1764" s="45">
        <v>11259.765965942899</v>
      </c>
      <c r="AA1764" s="46">
        <v>1.08913161284108</v>
      </c>
      <c r="AB1764" s="139">
        <v>12087.601527545399</v>
      </c>
      <c r="AC1764" s="45">
        <v>11228.4845565138</v>
      </c>
      <c r="AD1764" s="99">
        <v>1.0861058330862801</v>
      </c>
      <c r="AE1764" s="142">
        <v>10379.3228075264</v>
      </c>
      <c r="AF1764" s="44">
        <v>12013.722374156399</v>
      </c>
      <c r="AG1764" s="45">
        <v>11304.8513438603</v>
      </c>
      <c r="AH1764" s="140">
        <v>1.089170416365</v>
      </c>
      <c r="AI1764" s="44">
        <v>12135.569287365201</v>
      </c>
      <c r="AJ1764" s="45">
        <v>11273.396714919299</v>
      </c>
      <c r="AK1764" s="46">
        <v>1.0861399075809299</v>
      </c>
    </row>
    <row r="1765" spans="1:37" x14ac:dyDescent="0.2">
      <c r="A1765" s="35" t="s">
        <v>5477</v>
      </c>
      <c r="B1765" s="35" t="s">
        <v>11356</v>
      </c>
      <c r="C1765" s="85" t="s">
        <v>987</v>
      </c>
      <c r="D1765" s="85" t="s">
        <v>13405</v>
      </c>
      <c r="E1765" s="85" t="s">
        <v>12902</v>
      </c>
      <c r="F1765" s="85" t="s">
        <v>199</v>
      </c>
      <c r="G1765" s="85" t="s">
        <v>199</v>
      </c>
      <c r="H1765" s="840">
        <v>1.1574668788068601</v>
      </c>
      <c r="I1765" s="840">
        <v>1.1692062683092701</v>
      </c>
      <c r="J1765" s="86">
        <v>6262.0833333333303</v>
      </c>
      <c r="K1765" s="44">
        <v>7248.1540506617803</v>
      </c>
      <c r="L1765" s="45">
        <v>6819.5500911941699</v>
      </c>
      <c r="M1765" s="46">
        <v>1.0890225709538901</v>
      </c>
      <c r="N1765" s="139">
        <v>7321.6670860083404</v>
      </c>
      <c r="O1765" s="45">
        <v>6800.6968636040201</v>
      </c>
      <c r="P1765" s="99">
        <v>1.08601187521789</v>
      </c>
      <c r="Q1765" s="86">
        <v>6275.8464787971898</v>
      </c>
      <c r="R1765" s="44">
        <v>7264.0844356844</v>
      </c>
      <c r="S1765" s="45">
        <v>6834.8880931766398</v>
      </c>
      <c r="T1765" s="140">
        <v>1.08907828071769</v>
      </c>
      <c r="U1765" s="44">
        <v>7337.7590419563303</v>
      </c>
      <c r="V1765" s="45">
        <v>6815.9425529557902</v>
      </c>
      <c r="W1765" s="99">
        <v>1.0860594783481901</v>
      </c>
      <c r="X1765" s="86">
        <v>6288.4065369919499</v>
      </c>
      <c r="Y1765" s="44">
        <v>7278.62228704072</v>
      </c>
      <c r="Z1765" s="45">
        <v>6848.90235383441</v>
      </c>
      <c r="AA1765" s="46">
        <v>1.08913161284108</v>
      </c>
      <c r="AB1765" s="139">
        <v>7352.4443407279696</v>
      </c>
      <c r="AC1765" s="45">
        <v>6829.8750206448603</v>
      </c>
      <c r="AD1765" s="99">
        <v>1.0861058330862801</v>
      </c>
      <c r="AE1765" s="142">
        <v>6304.2189325444697</v>
      </c>
      <c r="AF1765" s="44">
        <v>7296.9246111673501</v>
      </c>
      <c r="AG1765" s="45">
        <v>6866.3687596155996</v>
      </c>
      <c r="AH1765" s="140">
        <v>1.089170416365</v>
      </c>
      <c r="AI1765" s="44">
        <v>7370.9322927249596</v>
      </c>
      <c r="AJ1765" s="45">
        <v>6847.2637687637998</v>
      </c>
      <c r="AK1765" s="46">
        <v>1.0861399075809299</v>
      </c>
    </row>
    <row r="1766" spans="1:37" x14ac:dyDescent="0.2">
      <c r="A1766" s="35" t="s">
        <v>5476</v>
      </c>
      <c r="B1766" s="35" t="s">
        <v>8639</v>
      </c>
      <c r="C1766" s="85" t="s">
        <v>987</v>
      </c>
      <c r="D1766" s="85" t="s">
        <v>13405</v>
      </c>
      <c r="E1766" s="85" t="s">
        <v>12902</v>
      </c>
      <c r="F1766" s="85" t="s">
        <v>199</v>
      </c>
      <c r="G1766" s="85" t="s">
        <v>199</v>
      </c>
      <c r="H1766" s="840">
        <v>1.1574668788068601</v>
      </c>
      <c r="I1766" s="840">
        <v>1.1692062683092701</v>
      </c>
      <c r="J1766" s="86">
        <v>7102.8333333333303</v>
      </c>
      <c r="K1766" s="44">
        <v>8221.2943290186504</v>
      </c>
      <c r="L1766" s="45">
        <v>7735.14581772365</v>
      </c>
      <c r="M1766" s="46">
        <v>1.0890225709538901</v>
      </c>
      <c r="N1766" s="139">
        <v>8304.6772560893605</v>
      </c>
      <c r="O1766" s="45">
        <v>7713.7613476934603</v>
      </c>
      <c r="P1766" s="99">
        <v>1.08601187521789</v>
      </c>
      <c r="Q1766" s="86">
        <v>7124.6401035905501</v>
      </c>
      <c r="R1766" s="44">
        <v>8246.5349433251395</v>
      </c>
      <c r="S1766" s="45">
        <v>7759.2907947507301</v>
      </c>
      <c r="T1766" s="140">
        <v>1.08907828071769</v>
      </c>
      <c r="U1766" s="44">
        <v>8330.1738685656801</v>
      </c>
      <c r="V1766" s="45">
        <v>7737.7829143241297</v>
      </c>
      <c r="W1766" s="99">
        <v>1.0860594783481901</v>
      </c>
      <c r="X1766" s="86">
        <v>7146.3977621290896</v>
      </c>
      <c r="Y1766" s="44">
        <v>8271.7187124438806</v>
      </c>
      <c r="Z1766" s="45">
        <v>7783.3677206715101</v>
      </c>
      <c r="AA1766" s="46">
        <v>1.08913161284108</v>
      </c>
      <c r="AB1766" s="139">
        <v>8355.61305931266</v>
      </c>
      <c r="AC1766" s="45">
        <v>7761.74429500315</v>
      </c>
      <c r="AD1766" s="99">
        <v>1.0861058330862801</v>
      </c>
      <c r="AE1766" s="142">
        <v>7172.8836827109999</v>
      </c>
      <c r="AF1766" s="44">
        <v>8302.3752882721492</v>
      </c>
      <c r="AG1766" s="45">
        <v>7812.4927072360797</v>
      </c>
      <c r="AH1766" s="140">
        <v>1.089170416365</v>
      </c>
      <c r="AI1766" s="44">
        <v>8386.5805636789792</v>
      </c>
      <c r="AJ1766" s="45">
        <v>7790.7552202284896</v>
      </c>
      <c r="AK1766" s="46">
        <v>1.0861399075809299</v>
      </c>
    </row>
    <row r="1767" spans="1:37" x14ac:dyDescent="0.2">
      <c r="A1767" s="35" t="s">
        <v>5475</v>
      </c>
      <c r="B1767" s="35" t="s">
        <v>11355</v>
      </c>
      <c r="C1767" s="85" t="s">
        <v>987</v>
      </c>
      <c r="D1767" s="85" t="s">
        <v>13405</v>
      </c>
      <c r="E1767" s="85" t="s">
        <v>12902</v>
      </c>
      <c r="F1767" s="85" t="s">
        <v>199</v>
      </c>
      <c r="G1767" s="85" t="s">
        <v>199</v>
      </c>
      <c r="H1767" s="840">
        <v>1.1574668788068601</v>
      </c>
      <c r="I1767" s="840">
        <v>1.1692062683092701</v>
      </c>
      <c r="J1767" s="86">
        <v>5191.5833333333303</v>
      </c>
      <c r="K1767" s="44">
        <v>6009.0857568990396</v>
      </c>
      <c r="L1767" s="45">
        <v>5653.7514289880301</v>
      </c>
      <c r="M1767" s="46">
        <v>1.0890225709538901</v>
      </c>
      <c r="N1767" s="139">
        <v>6070.0317757832699</v>
      </c>
      <c r="O1767" s="45">
        <v>5638.1211511832698</v>
      </c>
      <c r="P1767" s="99">
        <v>1.08601187521789</v>
      </c>
      <c r="Q1767" s="86">
        <v>5210.7596050923503</v>
      </c>
      <c r="R1767" s="44">
        <v>6031.2816563191</v>
      </c>
      <c r="S1767" s="45">
        <v>5674.9251119471801</v>
      </c>
      <c r="T1767" s="140">
        <v>1.08907828071769</v>
      </c>
      <c r="U1767" s="44">
        <v>6092.4527929267097</v>
      </c>
      <c r="V1767" s="45">
        <v>5659.1948585044001</v>
      </c>
      <c r="W1767" s="99">
        <v>1.0860594783481901</v>
      </c>
      <c r="X1767" s="86">
        <v>5228.67987773402</v>
      </c>
      <c r="Y1767" s="44">
        <v>6052.02377836102</v>
      </c>
      <c r="Z1767" s="45">
        <v>5694.7205482661302</v>
      </c>
      <c r="AA1767" s="46">
        <v>1.08913161284108</v>
      </c>
      <c r="AB1767" s="139">
        <v>6113.4052880291601</v>
      </c>
      <c r="AC1767" s="45">
        <v>5678.8997145477797</v>
      </c>
      <c r="AD1767" s="99">
        <v>1.0861058330862801</v>
      </c>
      <c r="AE1767" s="142">
        <v>5248.6298273503999</v>
      </c>
      <c r="AF1767" s="44">
        <v>6075.11518427585</v>
      </c>
      <c r="AG1767" s="45">
        <v>5716.6523344010102</v>
      </c>
      <c r="AH1767" s="140">
        <v>1.089170416365</v>
      </c>
      <c r="AI1767" s="44">
        <v>6136.7308941730898</v>
      </c>
      <c r="AJ1767" s="45">
        <v>5700.7463156048798</v>
      </c>
      <c r="AK1767" s="46">
        <v>1.0861399075809299</v>
      </c>
    </row>
    <row r="1768" spans="1:37" x14ac:dyDescent="0.2">
      <c r="A1768" s="35" t="s">
        <v>5474</v>
      </c>
      <c r="B1768" s="35" t="s">
        <v>11354</v>
      </c>
      <c r="C1768" s="85" t="s">
        <v>987</v>
      </c>
      <c r="D1768" s="85" t="s">
        <v>13405</v>
      </c>
      <c r="E1768" s="85" t="s">
        <v>12902</v>
      </c>
      <c r="F1768" s="85" t="s">
        <v>199</v>
      </c>
      <c r="G1768" s="85" t="s">
        <v>199</v>
      </c>
      <c r="H1768" s="840">
        <v>1.1574668788068601</v>
      </c>
      <c r="I1768" s="840">
        <v>1.1692062683092701</v>
      </c>
      <c r="J1768" s="86">
        <v>8501.75</v>
      </c>
      <c r="K1768" s="44">
        <v>9840.4940368962107</v>
      </c>
      <c r="L1768" s="45">
        <v>9258.5976426072302</v>
      </c>
      <c r="M1768" s="46">
        <v>1.0890225709538901</v>
      </c>
      <c r="N1768" s="139">
        <v>9940.2993915983297</v>
      </c>
      <c r="O1768" s="45">
        <v>9233.0014601336807</v>
      </c>
      <c r="P1768" s="99">
        <v>1.08601187521789</v>
      </c>
      <c r="Q1768" s="86">
        <v>8533.7932030565607</v>
      </c>
      <c r="R1768" s="44">
        <v>9877.5829831250594</v>
      </c>
      <c r="S1768" s="45">
        <v>9293.9688295851793</v>
      </c>
      <c r="T1768" s="140">
        <v>1.08907828071769</v>
      </c>
      <c r="U1768" s="44">
        <v>9977.7645054687691</v>
      </c>
      <c r="V1768" s="45">
        <v>9268.2069944429095</v>
      </c>
      <c r="W1768" s="99">
        <v>1.0860594783481901</v>
      </c>
      <c r="X1768" s="86">
        <v>8562.62616509697</v>
      </c>
      <c r="Y1768" s="44">
        <v>9910.9561817047306</v>
      </c>
      <c r="Z1768" s="45">
        <v>9325.8268453472592</v>
      </c>
      <c r="AA1768" s="46">
        <v>1.08913161284108</v>
      </c>
      <c r="AB1768" s="139">
        <v>10011.476185420301</v>
      </c>
      <c r="AC1768" s="45">
        <v>9299.9182244490403</v>
      </c>
      <c r="AD1768" s="99">
        <v>1.0861058330862801</v>
      </c>
      <c r="AE1768" s="142">
        <v>8592.2769381684902</v>
      </c>
      <c r="AF1768" s="44">
        <v>9945.2759694660399</v>
      </c>
      <c r="AG1768" s="45">
        <v>9358.4538502683899</v>
      </c>
      <c r="AH1768" s="140">
        <v>1.089170416365</v>
      </c>
      <c r="AI1768" s="44">
        <v>10046.144055155801</v>
      </c>
      <c r="AJ1768" s="45">
        <v>9332.4148795320798</v>
      </c>
      <c r="AK1768" s="46">
        <v>1.0861399075809299</v>
      </c>
    </row>
    <row r="1769" spans="1:37" x14ac:dyDescent="0.2">
      <c r="A1769" s="35" t="s">
        <v>5473</v>
      </c>
      <c r="B1769" s="35" t="s">
        <v>11353</v>
      </c>
      <c r="C1769" s="85" t="s">
        <v>987</v>
      </c>
      <c r="D1769" s="85" t="s">
        <v>13405</v>
      </c>
      <c r="E1769" s="85" t="s">
        <v>12902</v>
      </c>
      <c r="F1769" s="85" t="s">
        <v>199</v>
      </c>
      <c r="G1769" s="85" t="s">
        <v>199</v>
      </c>
      <c r="H1769" s="840">
        <v>1.1574668788068601</v>
      </c>
      <c r="I1769" s="840">
        <v>1.1692062683092701</v>
      </c>
      <c r="J1769" s="86">
        <v>12768.333333333299</v>
      </c>
      <c r="K1769" s="44">
        <v>14778.9229308989</v>
      </c>
      <c r="L1769" s="45">
        <v>13905.003193462901</v>
      </c>
      <c r="M1769" s="46">
        <v>1.0890225709538901</v>
      </c>
      <c r="N1769" s="139">
        <v>14928.815369195499</v>
      </c>
      <c r="O1769" s="45">
        <v>13866.5616267404</v>
      </c>
      <c r="P1769" s="99">
        <v>1.08601187521789</v>
      </c>
      <c r="Q1769" s="86">
        <v>12814.5464100192</v>
      </c>
      <c r="R1769" s="44">
        <v>14832.413036530501</v>
      </c>
      <c r="S1769" s="45">
        <v>13956.0441724008</v>
      </c>
      <c r="T1769" s="140">
        <v>1.08907828071769</v>
      </c>
      <c r="U1769" s="44">
        <v>14982.847988134399</v>
      </c>
      <c r="V1769" s="45">
        <v>13917.359589334001</v>
      </c>
      <c r="W1769" s="99">
        <v>1.0860594783481901</v>
      </c>
      <c r="X1769" s="86">
        <v>12855.9869164343</v>
      </c>
      <c r="Y1769" s="44">
        <v>14880.379050146999</v>
      </c>
      <c r="Z1769" s="45">
        <v>14001.8617649599</v>
      </c>
      <c r="AA1769" s="46">
        <v>1.08913161284108</v>
      </c>
      <c r="AB1769" s="139">
        <v>15031.300487996999</v>
      </c>
      <c r="AC1769" s="45">
        <v>13962.962380020201</v>
      </c>
      <c r="AD1769" s="99">
        <v>1.0861058330862801</v>
      </c>
      <c r="AE1769" s="142">
        <v>12903.144500746401</v>
      </c>
      <c r="AF1769" s="44">
        <v>14934.962392072801</v>
      </c>
      <c r="AG1769" s="45">
        <v>14053.7232682957</v>
      </c>
      <c r="AH1769" s="140">
        <v>1.089170416365</v>
      </c>
      <c r="AI1769" s="44">
        <v>15086.437431172901</v>
      </c>
      <c r="AJ1769" s="45">
        <v>14014.620175544</v>
      </c>
      <c r="AK1769" s="46">
        <v>1.0861399075809299</v>
      </c>
    </row>
    <row r="1770" spans="1:37" x14ac:dyDescent="0.2">
      <c r="A1770" s="35" t="s">
        <v>5472</v>
      </c>
      <c r="B1770" s="35" t="s">
        <v>11352</v>
      </c>
      <c r="C1770" s="85" t="s">
        <v>987</v>
      </c>
      <c r="D1770" s="85" t="s">
        <v>13405</v>
      </c>
      <c r="E1770" s="85" t="s">
        <v>12902</v>
      </c>
      <c r="F1770" s="85" t="s">
        <v>199</v>
      </c>
      <c r="G1770" s="85" t="s">
        <v>199</v>
      </c>
      <c r="H1770" s="840">
        <v>1.1574668788068601</v>
      </c>
      <c r="I1770" s="840">
        <v>1.1692062683092701</v>
      </c>
      <c r="J1770" s="86">
        <v>12292.083333333299</v>
      </c>
      <c r="K1770" s="44">
        <v>14227.6793298671</v>
      </c>
      <c r="L1770" s="45">
        <v>13386.3561940461</v>
      </c>
      <c r="M1770" s="46">
        <v>1.0890225709538901</v>
      </c>
      <c r="N1770" s="139">
        <v>14371.9808839132</v>
      </c>
      <c r="O1770" s="45">
        <v>13349.348471167899</v>
      </c>
      <c r="P1770" s="99">
        <v>1.08601187521789</v>
      </c>
      <c r="Q1770" s="86">
        <v>12332.037042708</v>
      </c>
      <c r="R1770" s="44">
        <v>14273.9244251537</v>
      </c>
      <c r="S1770" s="45">
        <v>13430.5537002193</v>
      </c>
      <c r="T1770" s="140">
        <v>1.08907828071769</v>
      </c>
      <c r="U1770" s="44">
        <v>14418.6950113562</v>
      </c>
      <c r="V1770" s="45">
        <v>13393.3257175739</v>
      </c>
      <c r="W1770" s="99">
        <v>1.0860594783481901</v>
      </c>
      <c r="X1770" s="86">
        <v>12366.437079449899</v>
      </c>
      <c r="Y1770" s="44">
        <v>14313.741328312301</v>
      </c>
      <c r="Z1770" s="45">
        <v>13468.677561439001</v>
      </c>
      <c r="AA1770" s="46">
        <v>1.08913161284108</v>
      </c>
      <c r="AB1770" s="139">
        <v>14458.915749944999</v>
      </c>
      <c r="AC1770" s="45">
        <v>13431.259446485001</v>
      </c>
      <c r="AD1770" s="99">
        <v>1.0861058330862801</v>
      </c>
      <c r="AE1770" s="142">
        <v>12409.7258914799</v>
      </c>
      <c r="AF1770" s="44">
        <v>14363.8466944599</v>
      </c>
      <c r="AG1770" s="45">
        <v>13516.306316198799</v>
      </c>
      <c r="AH1770" s="140">
        <v>1.089170416365</v>
      </c>
      <c r="AI1770" s="44">
        <v>14509.5293003182</v>
      </c>
      <c r="AJ1770" s="45">
        <v>13478.6985328767</v>
      </c>
      <c r="AK1770" s="46">
        <v>1.0861399075809299</v>
      </c>
    </row>
    <row r="1771" spans="1:37" x14ac:dyDescent="0.2">
      <c r="A1771" s="35" t="s">
        <v>5471</v>
      </c>
      <c r="B1771" s="35" t="s">
        <v>11351</v>
      </c>
      <c r="C1771" s="85" t="s">
        <v>987</v>
      </c>
      <c r="D1771" s="85" t="s">
        <v>13405</v>
      </c>
      <c r="E1771" s="85" t="s">
        <v>12902</v>
      </c>
      <c r="F1771" s="85" t="s">
        <v>199</v>
      </c>
      <c r="G1771" s="85" t="s">
        <v>199</v>
      </c>
      <c r="H1771" s="840">
        <v>1.1574668788068601</v>
      </c>
      <c r="I1771" s="840">
        <v>1.1692062683092701</v>
      </c>
      <c r="J1771" s="86">
        <v>10879</v>
      </c>
      <c r="K1771" s="44">
        <v>12592.082174539801</v>
      </c>
      <c r="L1771" s="45">
        <v>11847.4765494074</v>
      </c>
      <c r="M1771" s="46">
        <v>1.0890225709538901</v>
      </c>
      <c r="N1771" s="139">
        <v>12719.7949929365</v>
      </c>
      <c r="O1771" s="45">
        <v>11814.723190495401</v>
      </c>
      <c r="P1771" s="99">
        <v>1.08601187521789</v>
      </c>
      <c r="Q1771" s="86">
        <v>10889.8632628423</v>
      </c>
      <c r="R1771" s="44">
        <v>12604.6560414755</v>
      </c>
      <c r="S1771" s="45">
        <v>11859.913559547</v>
      </c>
      <c r="T1771" s="140">
        <v>1.08907828071769</v>
      </c>
      <c r="U1771" s="44">
        <v>12732.496387945999</v>
      </c>
      <c r="V1771" s="45">
        <v>11827.039214525599</v>
      </c>
      <c r="W1771" s="99">
        <v>1.0860594783481901</v>
      </c>
      <c r="X1771" s="86">
        <v>10896.734657814501</v>
      </c>
      <c r="Y1771" s="44">
        <v>12612.609453567</v>
      </c>
      <c r="Z1771" s="45">
        <v>11867.978192566699</v>
      </c>
      <c r="AA1771" s="46">
        <v>1.08913161284108</v>
      </c>
      <c r="AB1771" s="139">
        <v>12740.5304660195</v>
      </c>
      <c r="AC1771" s="45">
        <v>11835.0070734457</v>
      </c>
      <c r="AD1771" s="99">
        <v>1.0861058330862801</v>
      </c>
      <c r="AE1771" s="142">
        <v>10913.075233552499</v>
      </c>
      <c r="AF1771" s="44">
        <v>12631.5231287645</v>
      </c>
      <c r="AG1771" s="45">
        <v>11886.198695951</v>
      </c>
      <c r="AH1771" s="140">
        <v>1.089170416365</v>
      </c>
      <c r="AI1771" s="44">
        <v>12759.6359696003</v>
      </c>
      <c r="AJ1771" s="45">
        <v>11853.1265255945</v>
      </c>
      <c r="AK1771" s="46">
        <v>1.0861399075809299</v>
      </c>
    </row>
    <row r="1772" spans="1:37" x14ac:dyDescent="0.2">
      <c r="A1772" s="35" t="s">
        <v>5470</v>
      </c>
      <c r="B1772" s="35" t="s">
        <v>9928</v>
      </c>
      <c r="C1772" s="85" t="s">
        <v>987</v>
      </c>
      <c r="D1772" s="85" t="s">
        <v>13405</v>
      </c>
      <c r="E1772" s="85" t="s">
        <v>12902</v>
      </c>
      <c r="F1772" s="85" t="s">
        <v>199</v>
      </c>
      <c r="G1772" s="85" t="s">
        <v>199</v>
      </c>
      <c r="H1772" s="840">
        <v>1.1574668788068601</v>
      </c>
      <c r="I1772" s="840">
        <v>1.1692062683092701</v>
      </c>
      <c r="J1772" s="86">
        <v>10123.25</v>
      </c>
      <c r="K1772" s="44">
        <v>11717.326580881499</v>
      </c>
      <c r="L1772" s="45">
        <v>11024.447741409</v>
      </c>
      <c r="M1772" s="46">
        <v>1.0890225709538901</v>
      </c>
      <c r="N1772" s="139">
        <v>11836.167355661801</v>
      </c>
      <c r="O1772" s="45">
        <v>10993.9697157995</v>
      </c>
      <c r="P1772" s="99">
        <v>1.08601187521789</v>
      </c>
      <c r="Q1772" s="86">
        <v>10162.6278087542</v>
      </c>
      <c r="R1772" s="44">
        <v>11762.9050902745</v>
      </c>
      <c r="S1772" s="45">
        <v>11067.897221531901</v>
      </c>
      <c r="T1772" s="140">
        <v>1.08907828071769</v>
      </c>
      <c r="U1772" s="44">
        <v>11882.2081364895</v>
      </c>
      <c r="V1772" s="45">
        <v>11037.2182566224</v>
      </c>
      <c r="W1772" s="99">
        <v>1.0860594783481901</v>
      </c>
      <c r="X1772" s="86">
        <v>10198.6350092514</v>
      </c>
      <c r="Y1772" s="44">
        <v>11804.5822322486</v>
      </c>
      <c r="Z1772" s="45">
        <v>11107.6557964034</v>
      </c>
      <c r="AA1772" s="46">
        <v>1.08913161284108</v>
      </c>
      <c r="AB1772" s="139">
        <v>11924.307981015099</v>
      </c>
      <c r="AC1772" s="45">
        <v>11076.796973065901</v>
      </c>
      <c r="AD1772" s="99">
        <v>1.0861058330862801</v>
      </c>
      <c r="AE1772" s="142">
        <v>10243.8275322799</v>
      </c>
      <c r="AF1772" s="44">
        <v>11856.8910808238</v>
      </c>
      <c r="AG1772" s="45">
        <v>11157.2738985046</v>
      </c>
      <c r="AH1772" s="140">
        <v>1.089170416365</v>
      </c>
      <c r="AI1772" s="44">
        <v>11977.1473622207</v>
      </c>
      <c r="AJ1772" s="45">
        <v>11126.229889185501</v>
      </c>
      <c r="AK1772" s="46">
        <v>1.0861399075809299</v>
      </c>
    </row>
    <row r="1773" spans="1:37" x14ac:dyDescent="0.2">
      <c r="A1773" s="35" t="s">
        <v>5469</v>
      </c>
      <c r="B1773" s="35" t="s">
        <v>11350</v>
      </c>
      <c r="C1773" s="85" t="s">
        <v>987</v>
      </c>
      <c r="D1773" s="85" t="s">
        <v>13405</v>
      </c>
      <c r="E1773" s="85" t="s">
        <v>12902</v>
      </c>
      <c r="F1773" s="85" t="s">
        <v>199</v>
      </c>
      <c r="G1773" s="85" t="s">
        <v>199</v>
      </c>
      <c r="H1773" s="840">
        <v>1.1574668788068601</v>
      </c>
      <c r="I1773" s="840">
        <v>1.1692062683092701</v>
      </c>
      <c r="J1773" s="86">
        <v>5859.8333333333303</v>
      </c>
      <c r="K1773" s="44">
        <v>6782.5629986617296</v>
      </c>
      <c r="L1773" s="45">
        <v>6381.49076202797</v>
      </c>
      <c r="M1773" s="46">
        <v>1.0890225709538901</v>
      </c>
      <c r="N1773" s="139">
        <v>6851.3538645809303</v>
      </c>
      <c r="O1773" s="45">
        <v>6363.8485867976196</v>
      </c>
      <c r="P1773" s="99">
        <v>1.08601187521789</v>
      </c>
      <c r="Q1773" s="86">
        <v>5882.1343069627801</v>
      </c>
      <c r="R1773" s="44">
        <v>6808.3756370029596</v>
      </c>
      <c r="S1773" s="45">
        <v>6406.1047179775896</v>
      </c>
      <c r="T1773" s="140">
        <v>1.08907828071769</v>
      </c>
      <c r="U1773" s="44">
        <v>6877.4283027378797</v>
      </c>
      <c r="V1773" s="45">
        <v>6388.3477169939797</v>
      </c>
      <c r="W1773" s="99">
        <v>1.0860594783481901</v>
      </c>
      <c r="X1773" s="86">
        <v>5905.0209809320304</v>
      </c>
      <c r="Y1773" s="44">
        <v>6834.8662040884201</v>
      </c>
      <c r="Z1773" s="45">
        <v>6431.3450248229001</v>
      </c>
      <c r="AA1773" s="46">
        <v>1.08913161284108</v>
      </c>
      <c r="AB1773" s="139">
        <v>6904.1875454034898</v>
      </c>
      <c r="AC1773" s="45">
        <v>6413.4777318871602</v>
      </c>
      <c r="AD1773" s="99">
        <v>1.0861058330862801</v>
      </c>
      <c r="AE1773" s="142">
        <v>5931.8008936864699</v>
      </c>
      <c r="AF1773" s="44">
        <v>6865.86306611901</v>
      </c>
      <c r="AG1773" s="45">
        <v>6460.7420491707899</v>
      </c>
      <c r="AH1773" s="140">
        <v>1.089170416365</v>
      </c>
      <c r="AI1773" s="44">
        <v>6935.4987872607398</v>
      </c>
      <c r="AJ1773" s="45">
        <v>6442.7656744571004</v>
      </c>
      <c r="AK1773" s="46">
        <v>1.0861399075809299</v>
      </c>
    </row>
    <row r="1774" spans="1:37" x14ac:dyDescent="0.2">
      <c r="A1774" s="35" t="s">
        <v>5468</v>
      </c>
      <c r="B1774" s="35" t="s">
        <v>11349</v>
      </c>
      <c r="C1774" s="85" t="s">
        <v>987</v>
      </c>
      <c r="D1774" s="85" t="s">
        <v>13405</v>
      </c>
      <c r="E1774" s="85" t="s">
        <v>12902</v>
      </c>
      <c r="F1774" s="85" t="s">
        <v>199</v>
      </c>
      <c r="G1774" s="85" t="s">
        <v>199</v>
      </c>
      <c r="H1774" s="840">
        <v>1.1574668788068601</v>
      </c>
      <c r="I1774" s="840">
        <v>1.1692062683092701</v>
      </c>
      <c r="J1774" s="86">
        <v>23555.083333333299</v>
      </c>
      <c r="K1774" s="44">
        <v>27264.2287858688</v>
      </c>
      <c r="L1774" s="45">
        <v>25652.017410699798</v>
      </c>
      <c r="M1774" s="46">
        <v>1.0890225709538901</v>
      </c>
      <c r="N1774" s="139">
        <v>27540.751083880499</v>
      </c>
      <c r="O1774" s="45">
        <v>25581.100221747001</v>
      </c>
      <c r="P1774" s="99">
        <v>1.08601187521789</v>
      </c>
      <c r="Q1774" s="86">
        <v>23622.715939748901</v>
      </c>
      <c r="R1774" s="44">
        <v>27342.511287722202</v>
      </c>
      <c r="S1774" s="45">
        <v>25726.986861544199</v>
      </c>
      <c r="T1774" s="140">
        <v>1.08907828071769</v>
      </c>
      <c r="U1774" s="44">
        <v>27619.827551243699</v>
      </c>
      <c r="V1774" s="45">
        <v>25655.674550691099</v>
      </c>
      <c r="W1774" s="99">
        <v>1.0860594783481901</v>
      </c>
      <c r="X1774" s="86">
        <v>23676.981789511701</v>
      </c>
      <c r="Y1774" s="44">
        <v>27405.322211473002</v>
      </c>
      <c r="Z1774" s="45">
        <v>25787.349363619702</v>
      </c>
      <c r="AA1774" s="46">
        <v>1.08913161284108</v>
      </c>
      <c r="AB1774" s="139">
        <v>27683.275522941502</v>
      </c>
      <c r="AC1774" s="45">
        <v>25715.708031466402</v>
      </c>
      <c r="AD1774" s="99">
        <v>1.0861058330862801</v>
      </c>
      <c r="AE1774" s="142">
        <v>23746.772507108901</v>
      </c>
      <c r="AF1774" s="44">
        <v>27486.1026555399</v>
      </c>
      <c r="AG1774" s="45">
        <v>25864.282098892902</v>
      </c>
      <c r="AH1774" s="140">
        <v>1.089170416365</v>
      </c>
      <c r="AI1774" s="44">
        <v>27764.875267425999</v>
      </c>
      <c r="AJ1774" s="45">
        <v>25792.317296216701</v>
      </c>
      <c r="AK1774" s="46">
        <v>1.0861399075809299</v>
      </c>
    </row>
    <row r="1775" spans="1:37" x14ac:dyDescent="0.2">
      <c r="A1775" s="35" t="s">
        <v>5467</v>
      </c>
      <c r="B1775" s="35" t="s">
        <v>11348</v>
      </c>
      <c r="C1775" s="85" t="s">
        <v>987</v>
      </c>
      <c r="D1775" s="85" t="s">
        <v>13405</v>
      </c>
      <c r="E1775" s="85" t="s">
        <v>12902</v>
      </c>
      <c r="F1775" s="85" t="s">
        <v>199</v>
      </c>
      <c r="G1775" s="85" t="s">
        <v>199</v>
      </c>
      <c r="H1775" s="840">
        <v>1.1574668788068601</v>
      </c>
      <c r="I1775" s="840">
        <v>1.1692062683092701</v>
      </c>
      <c r="J1775" s="86">
        <v>17581.833333333299</v>
      </c>
      <c r="K1775" s="44">
        <v>20350.389752035699</v>
      </c>
      <c r="L1775" s="45">
        <v>19147.013338749501</v>
      </c>
      <c r="M1775" s="46">
        <v>1.0890225709538901</v>
      </c>
      <c r="N1775" s="139">
        <v>20556.7897417022</v>
      </c>
      <c r="O1775" s="45">
        <v>19094.079788101699</v>
      </c>
      <c r="P1775" s="99">
        <v>1.08601187521789</v>
      </c>
      <c r="Q1775" s="86">
        <v>17659.688368027801</v>
      </c>
      <c r="R1775" s="44">
        <v>20440.504376043002</v>
      </c>
      <c r="S1775" s="45">
        <v>19232.783045862001</v>
      </c>
      <c r="T1775" s="140">
        <v>1.08907828071769</v>
      </c>
      <c r="U1775" s="44">
        <v>20647.8183362864</v>
      </c>
      <c r="V1775" s="45">
        <v>19179.471936771901</v>
      </c>
      <c r="W1775" s="99">
        <v>1.0860594783481901</v>
      </c>
      <c r="X1775" s="86">
        <v>17728.824456213799</v>
      </c>
      <c r="Y1775" s="44">
        <v>20520.5271082486</v>
      </c>
      <c r="Z1775" s="45">
        <v>19309.023173772501</v>
      </c>
      <c r="AA1775" s="46">
        <v>1.08913161284108</v>
      </c>
      <c r="AB1775" s="139">
        <v>20728.652683959899</v>
      </c>
      <c r="AC1775" s="45">
        <v>19255.379655656601</v>
      </c>
      <c r="AD1775" s="99">
        <v>1.0861058330862801</v>
      </c>
      <c r="AE1775" s="142">
        <v>17805.5085706561</v>
      </c>
      <c r="AF1775" s="44">
        <v>20609.286430846099</v>
      </c>
      <c r="AG1775" s="45">
        <v>19393.233183492099</v>
      </c>
      <c r="AH1775" s="140">
        <v>1.089170416365</v>
      </c>
      <c r="AI1775" s="44">
        <v>20818.312231245502</v>
      </c>
      <c r="AJ1775" s="45">
        <v>19339.273433363898</v>
      </c>
      <c r="AK1775" s="46">
        <v>1.0861399075809299</v>
      </c>
    </row>
    <row r="1776" spans="1:37" x14ac:dyDescent="0.2">
      <c r="A1776" s="35" t="s">
        <v>5466</v>
      </c>
      <c r="B1776" s="35" t="s">
        <v>11347</v>
      </c>
      <c r="C1776" s="85" t="s">
        <v>987</v>
      </c>
      <c r="D1776" s="85" t="s">
        <v>13405</v>
      </c>
      <c r="E1776" s="85" t="s">
        <v>12902</v>
      </c>
      <c r="F1776" s="85" t="s">
        <v>199</v>
      </c>
      <c r="G1776" s="85" t="s">
        <v>199</v>
      </c>
      <c r="H1776" s="840">
        <v>1.1574668788068601</v>
      </c>
      <c r="I1776" s="840">
        <v>1.1692062683092701</v>
      </c>
      <c r="J1776" s="86">
        <v>18070.416666666701</v>
      </c>
      <c r="K1776" s="44">
        <v>20915.908777906101</v>
      </c>
      <c r="L1776" s="45">
        <v>19679.091616541398</v>
      </c>
      <c r="M1776" s="46">
        <v>1.0890225709538901</v>
      </c>
      <c r="N1776" s="139">
        <v>21128.044437626999</v>
      </c>
      <c r="O1776" s="45">
        <v>19624.687090135201</v>
      </c>
      <c r="P1776" s="99">
        <v>1.08601187521789</v>
      </c>
      <c r="Q1776" s="86">
        <v>18123.985160778298</v>
      </c>
      <c r="R1776" s="44">
        <v>20977.9125355879</v>
      </c>
      <c r="S1776" s="45">
        <v>19738.4385986534</v>
      </c>
      <c r="T1776" s="140">
        <v>1.08907828071769</v>
      </c>
      <c r="U1776" s="44">
        <v>21190.677056726199</v>
      </c>
      <c r="V1776" s="45">
        <v>19683.725869305199</v>
      </c>
      <c r="W1776" s="99">
        <v>1.0860594783481901</v>
      </c>
      <c r="X1776" s="86">
        <v>18172.191073447</v>
      </c>
      <c r="Y1776" s="44">
        <v>21033.709282864598</v>
      </c>
      <c r="Z1776" s="45">
        <v>19791.907772679599</v>
      </c>
      <c r="AA1776" s="46">
        <v>1.08913161284108</v>
      </c>
      <c r="AB1776" s="139">
        <v>21247.039711988</v>
      </c>
      <c r="AC1776" s="45">
        <v>19736.922724829299</v>
      </c>
      <c r="AD1776" s="99">
        <v>1.0861058330862801</v>
      </c>
      <c r="AE1776" s="142">
        <v>18234.828672993801</v>
      </c>
      <c r="AF1776" s="44">
        <v>21106.210229707998</v>
      </c>
      <c r="AG1776" s="45">
        <v>19860.835938109201</v>
      </c>
      <c r="AH1776" s="140">
        <v>1.089170416365</v>
      </c>
      <c r="AI1776" s="44">
        <v>21320.275986010001</v>
      </c>
      <c r="AJ1776" s="45">
        <v>19805.575129639601</v>
      </c>
      <c r="AK1776" s="46">
        <v>1.0861399075809299</v>
      </c>
    </row>
    <row r="1777" spans="1:37" x14ac:dyDescent="0.2">
      <c r="A1777" s="35" t="s">
        <v>5465</v>
      </c>
      <c r="B1777" s="35" t="s">
        <v>11247</v>
      </c>
      <c r="C1777" s="85" t="s">
        <v>987</v>
      </c>
      <c r="D1777" s="85" t="s">
        <v>13405</v>
      </c>
      <c r="E1777" s="85" t="s">
        <v>12902</v>
      </c>
      <c r="F1777" s="85" t="s">
        <v>199</v>
      </c>
      <c r="G1777" s="85" t="s">
        <v>199</v>
      </c>
      <c r="H1777" s="840">
        <v>1.1574668788068601</v>
      </c>
      <c r="I1777" s="840">
        <v>1.1692062683092701</v>
      </c>
      <c r="J1777" s="86">
        <v>12095.583333333299</v>
      </c>
      <c r="K1777" s="44">
        <v>14000.2370881816</v>
      </c>
      <c r="L1777" s="45">
        <v>13172.3632588537</v>
      </c>
      <c r="M1777" s="46">
        <v>1.0890225709538901</v>
      </c>
      <c r="N1777" s="139">
        <v>14142.2318521905</v>
      </c>
      <c r="O1777" s="45">
        <v>13135.947137687601</v>
      </c>
      <c r="P1777" s="99">
        <v>1.08601187521789</v>
      </c>
      <c r="Q1777" s="86">
        <v>12119.1416129303</v>
      </c>
      <c r="R1777" s="44">
        <v>14027.505016536699</v>
      </c>
      <c r="S1777" s="45">
        <v>13198.6939115843</v>
      </c>
      <c r="T1777" s="140">
        <v>1.08907828071769</v>
      </c>
      <c r="U1777" s="44">
        <v>14169.776340365799</v>
      </c>
      <c r="V1777" s="45">
        <v>13162.1086181668</v>
      </c>
      <c r="W1777" s="99">
        <v>1.0860594783481901</v>
      </c>
      <c r="X1777" s="86">
        <v>12139.943593342199</v>
      </c>
      <c r="Y1777" s="44">
        <v>14051.582619877099</v>
      </c>
      <c r="Z1777" s="45">
        <v>13221.996345616501</v>
      </c>
      <c r="AA1777" s="46">
        <v>1.08913161284108</v>
      </c>
      <c r="AB1777" s="139">
        <v>14194.0981462566</v>
      </c>
      <c r="AC1777" s="45">
        <v>13185.263550067401</v>
      </c>
      <c r="AD1777" s="99">
        <v>1.0861058330862801</v>
      </c>
      <c r="AE1777" s="142">
        <v>12171.4859563954</v>
      </c>
      <c r="AF1777" s="44">
        <v>14088.091860390499</v>
      </c>
      <c r="AG1777" s="45">
        <v>13256.8224269079</v>
      </c>
      <c r="AH1777" s="140">
        <v>1.089170416365</v>
      </c>
      <c r="AI1777" s="44">
        <v>14230.9776748557</v>
      </c>
      <c r="AJ1777" s="45">
        <v>13219.9366318019</v>
      </c>
      <c r="AK1777" s="46">
        <v>1.0861399075809299</v>
      </c>
    </row>
    <row r="1778" spans="1:37" x14ac:dyDescent="0.2">
      <c r="A1778" s="35" t="s">
        <v>5464</v>
      </c>
      <c r="B1778" s="35" t="s">
        <v>11346</v>
      </c>
      <c r="C1778" s="85" t="s">
        <v>987</v>
      </c>
      <c r="D1778" s="85" t="s">
        <v>13405</v>
      </c>
      <c r="E1778" s="85" t="s">
        <v>12902</v>
      </c>
      <c r="F1778" s="85" t="s">
        <v>199</v>
      </c>
      <c r="G1778" s="85" t="s">
        <v>199</v>
      </c>
      <c r="H1778" s="840">
        <v>1.1574668788068601</v>
      </c>
      <c r="I1778" s="840">
        <v>1.1692062683092701</v>
      </c>
      <c r="J1778" s="86">
        <v>12592.833333333299</v>
      </c>
      <c r="K1778" s="44">
        <v>14575.7874936683</v>
      </c>
      <c r="L1778" s="45">
        <v>13713.879732260501</v>
      </c>
      <c r="M1778" s="46">
        <v>1.0890225709538901</v>
      </c>
      <c r="N1778" s="139">
        <v>14723.6196691072</v>
      </c>
      <c r="O1778" s="45">
        <v>13675.9665426397</v>
      </c>
      <c r="P1778" s="99">
        <v>1.08601187521789</v>
      </c>
      <c r="Q1778" s="86">
        <v>12639.7122129775</v>
      </c>
      <c r="R1778" s="44">
        <v>14630.048244172</v>
      </c>
      <c r="S1778" s="45">
        <v>13765.636045675999</v>
      </c>
      <c r="T1778" s="140">
        <v>1.08907828071769</v>
      </c>
      <c r="U1778" s="44">
        <v>14778.4307490385</v>
      </c>
      <c r="V1778" s="45">
        <v>13727.4792524975</v>
      </c>
      <c r="W1778" s="99">
        <v>1.0860594783481901</v>
      </c>
      <c r="X1778" s="86">
        <v>12685.8679448536</v>
      </c>
      <c r="Y1778" s="44">
        <v>14683.4719750856</v>
      </c>
      <c r="Z1778" s="45">
        <v>13816.5798150673</v>
      </c>
      <c r="AA1778" s="46">
        <v>1.08913161284108</v>
      </c>
      <c r="AB1778" s="139">
        <v>14832.3963200664</v>
      </c>
      <c r="AC1778" s="45">
        <v>13778.1951726677</v>
      </c>
      <c r="AD1778" s="99">
        <v>1.0861058330862801</v>
      </c>
      <c r="AE1778" s="142">
        <v>12737.7491492052</v>
      </c>
      <c r="AF1778" s="44">
        <v>14743.522750755301</v>
      </c>
      <c r="AG1778" s="45">
        <v>13873.5795443928</v>
      </c>
      <c r="AH1778" s="140">
        <v>1.089170416365</v>
      </c>
      <c r="AI1778" s="44">
        <v>14893.0561494018</v>
      </c>
      <c r="AJ1778" s="45">
        <v>13834.9776837068</v>
      </c>
      <c r="AK1778" s="46">
        <v>1.0861399075809299</v>
      </c>
    </row>
    <row r="1779" spans="1:37" x14ac:dyDescent="0.2">
      <c r="A1779" s="35" t="s">
        <v>5463</v>
      </c>
      <c r="B1779" s="35" t="s">
        <v>11345</v>
      </c>
      <c r="C1779" s="85" t="s">
        <v>987</v>
      </c>
      <c r="D1779" s="85" t="s">
        <v>13405</v>
      </c>
      <c r="E1779" s="85" t="s">
        <v>12902</v>
      </c>
      <c r="F1779" s="85" t="s">
        <v>199</v>
      </c>
      <c r="G1779" s="85" t="s">
        <v>199</v>
      </c>
      <c r="H1779" s="840">
        <v>1.1574668788068601</v>
      </c>
      <c r="I1779" s="840">
        <v>1.1692062683092701</v>
      </c>
      <c r="J1779" s="86">
        <v>11634.166666666701</v>
      </c>
      <c r="K1779" s="44">
        <v>13466.1625791855</v>
      </c>
      <c r="L1779" s="45">
        <v>12669.870094239401</v>
      </c>
      <c r="M1779" s="46">
        <v>1.0890225709538901</v>
      </c>
      <c r="N1779" s="139">
        <v>13602.740593221401</v>
      </c>
      <c r="O1779" s="45">
        <v>12634.843158264101</v>
      </c>
      <c r="P1779" s="99">
        <v>1.08601187521789</v>
      </c>
      <c r="Q1779" s="86">
        <v>11686.1290697728</v>
      </c>
      <c r="R1779" s="44">
        <v>13526.307339724</v>
      </c>
      <c r="S1779" s="45">
        <v>12727.109355553201</v>
      </c>
      <c r="T1779" s="140">
        <v>1.08907828071769</v>
      </c>
      <c r="U1779" s="44">
        <v>13663.4953606495</v>
      </c>
      <c r="V1779" s="45">
        <v>12691.831241427</v>
      </c>
      <c r="W1779" s="99">
        <v>1.0860594783481901</v>
      </c>
      <c r="X1779" s="86">
        <v>11736.0872272124</v>
      </c>
      <c r="Y1779" s="44">
        <v>13584.132252286599</v>
      </c>
      <c r="Z1779" s="45">
        <v>12782.143610217399</v>
      </c>
      <c r="AA1779" s="46">
        <v>1.08913161284108</v>
      </c>
      <c r="AB1779" s="139">
        <v>13721.906751481099</v>
      </c>
      <c r="AC1779" s="45">
        <v>12746.632795084801</v>
      </c>
      <c r="AD1779" s="99">
        <v>1.0861058330862801</v>
      </c>
      <c r="AE1779" s="142">
        <v>11789.7006673916</v>
      </c>
      <c r="AF1779" s="44">
        <v>13646.1880335529</v>
      </c>
      <c r="AG1779" s="45">
        <v>12840.993184721599</v>
      </c>
      <c r="AH1779" s="140">
        <v>1.089170416365</v>
      </c>
      <c r="AI1779" s="44">
        <v>13784.5919218042</v>
      </c>
      <c r="AJ1779" s="45">
        <v>12805.2643932875</v>
      </c>
      <c r="AK1779" s="46">
        <v>1.0861399075809299</v>
      </c>
    </row>
    <row r="1780" spans="1:37" x14ac:dyDescent="0.2">
      <c r="A1780" s="35" t="s">
        <v>5462</v>
      </c>
      <c r="B1780" s="35" t="s">
        <v>11344</v>
      </c>
      <c r="C1780" s="85" t="s">
        <v>987</v>
      </c>
      <c r="D1780" s="85" t="s">
        <v>13405</v>
      </c>
      <c r="E1780" s="85" t="s">
        <v>12902</v>
      </c>
      <c r="F1780" s="85" t="s">
        <v>199</v>
      </c>
      <c r="G1780" s="85" t="s">
        <v>199</v>
      </c>
      <c r="H1780" s="840">
        <v>1.1574668788068601</v>
      </c>
      <c r="I1780" s="840">
        <v>1.1692062683092701</v>
      </c>
      <c r="J1780" s="86">
        <v>7945.75</v>
      </c>
      <c r="K1780" s="44">
        <v>9196.9424522795998</v>
      </c>
      <c r="L1780" s="45">
        <v>8653.1010931568708</v>
      </c>
      <c r="M1780" s="46">
        <v>1.0890225709538901</v>
      </c>
      <c r="N1780" s="139">
        <v>9290.2207064183804</v>
      </c>
      <c r="O1780" s="45">
        <v>8629.1788575125302</v>
      </c>
      <c r="P1780" s="99">
        <v>1.08601187521789</v>
      </c>
      <c r="Q1780" s="86">
        <v>7972.3810996155598</v>
      </c>
      <c r="R1780" s="44">
        <v>9227.7670680308202</v>
      </c>
      <c r="S1780" s="45">
        <v>8682.5471011955597</v>
      </c>
      <c r="T1780" s="140">
        <v>1.08907828071769</v>
      </c>
      <c r="U1780" s="44">
        <v>9321.3579550208597</v>
      </c>
      <c r="V1780" s="45">
        <v>8658.48005824143</v>
      </c>
      <c r="W1780" s="99">
        <v>1.0860594783481901</v>
      </c>
      <c r="X1780" s="86">
        <v>7995.6127134405797</v>
      </c>
      <c r="Y1780" s="44">
        <v>9254.6568915745102</v>
      </c>
      <c r="Z1780" s="45">
        <v>8708.2745702421598</v>
      </c>
      <c r="AA1780" s="46">
        <v>1.08913161284108</v>
      </c>
      <c r="AB1780" s="139">
        <v>9348.5205035280196</v>
      </c>
      <c r="AC1780" s="45">
        <v>8684.0816071666504</v>
      </c>
      <c r="AD1780" s="99">
        <v>1.0861058330862801</v>
      </c>
      <c r="AE1780" s="142">
        <v>8023.1207574771297</v>
      </c>
      <c r="AF1780" s="44">
        <v>9286.4965414475701</v>
      </c>
      <c r="AG1780" s="45">
        <v>8738.5457759680703</v>
      </c>
      <c r="AH1780" s="140">
        <v>1.089170416365</v>
      </c>
      <c r="AI1780" s="44">
        <v>9380.6830810444699</v>
      </c>
      <c r="AJ1780" s="45">
        <v>8714.2316380368502</v>
      </c>
      <c r="AK1780" s="46">
        <v>1.0861399075809299</v>
      </c>
    </row>
    <row r="1781" spans="1:37" x14ac:dyDescent="0.2">
      <c r="A1781" s="35" t="s">
        <v>5461</v>
      </c>
      <c r="B1781" s="35" t="s">
        <v>11343</v>
      </c>
      <c r="C1781" s="85" t="s">
        <v>987</v>
      </c>
      <c r="D1781" s="85" t="s">
        <v>13405</v>
      </c>
      <c r="E1781" s="85" t="s">
        <v>12902</v>
      </c>
      <c r="F1781" s="85" t="s">
        <v>199</v>
      </c>
      <c r="G1781" s="85" t="s">
        <v>199</v>
      </c>
      <c r="H1781" s="840">
        <v>1.1574668788068601</v>
      </c>
      <c r="I1781" s="840">
        <v>1.1692062683092701</v>
      </c>
      <c r="J1781" s="86">
        <v>4110.4166666666697</v>
      </c>
      <c r="K1781" s="44">
        <v>4757.6711497623601</v>
      </c>
      <c r="L1781" s="45">
        <v>4476.3365260250503</v>
      </c>
      <c r="M1781" s="46">
        <v>1.0890225709538901</v>
      </c>
      <c r="N1781" s="139">
        <v>4805.9249320295603</v>
      </c>
      <c r="O1781" s="45">
        <v>4463.9613120935301</v>
      </c>
      <c r="P1781" s="99">
        <v>1.08601187521789</v>
      </c>
      <c r="Q1781" s="86">
        <v>4131.19896443161</v>
      </c>
      <c r="R1781" s="44">
        <v>4781.7259710907801</v>
      </c>
      <c r="S1781" s="45">
        <v>4499.1990654858901</v>
      </c>
      <c r="T1781" s="140">
        <v>1.08907828071769</v>
      </c>
      <c r="U1781" s="44">
        <v>4830.2237248461997</v>
      </c>
      <c r="V1781" s="45">
        <v>4486.7277922631602</v>
      </c>
      <c r="W1781" s="99">
        <v>1.0860594783481901</v>
      </c>
      <c r="X1781" s="86">
        <v>4149.9965140430304</v>
      </c>
      <c r="Y1781" s="44">
        <v>4803.4835121687302</v>
      </c>
      <c r="Z1781" s="45">
        <v>4519.8923966245302</v>
      </c>
      <c r="AA1781" s="46">
        <v>1.08913161284108</v>
      </c>
      <c r="AB1781" s="139">
        <v>4852.2019376807302</v>
      </c>
      <c r="AC1781" s="45">
        <v>4507.3354211898704</v>
      </c>
      <c r="AD1781" s="99">
        <v>1.0861058330862801</v>
      </c>
      <c r="AE1781" s="142">
        <v>4171.3868406968904</v>
      </c>
      <c r="AF1781" s="44">
        <v>4828.2421067974401</v>
      </c>
      <c r="AG1781" s="45">
        <v>4543.35114210133</v>
      </c>
      <c r="AH1781" s="140">
        <v>1.089170416365</v>
      </c>
      <c r="AI1781" s="44">
        <v>4877.2116416856097</v>
      </c>
      <c r="AJ1781" s="45">
        <v>4530.7097176388297</v>
      </c>
      <c r="AK1781" s="46">
        <v>1.0861399075809299</v>
      </c>
    </row>
    <row r="1782" spans="1:37" x14ac:dyDescent="0.2">
      <c r="A1782" s="35" t="s">
        <v>5460</v>
      </c>
      <c r="B1782" s="35" t="s">
        <v>11342</v>
      </c>
      <c r="C1782" s="85" t="s">
        <v>987</v>
      </c>
      <c r="D1782" s="85" t="s">
        <v>13405</v>
      </c>
      <c r="E1782" s="85" t="s">
        <v>12902</v>
      </c>
      <c r="F1782" s="85" t="s">
        <v>199</v>
      </c>
      <c r="G1782" s="85" t="s">
        <v>199</v>
      </c>
      <c r="H1782" s="840">
        <v>1.1574668788068601</v>
      </c>
      <c r="I1782" s="840">
        <v>1.1692062683092701</v>
      </c>
      <c r="J1782" s="86">
        <v>9770.4166666666697</v>
      </c>
      <c r="K1782" s="44">
        <v>11308.9336838092</v>
      </c>
      <c r="L1782" s="45">
        <v>10640.2042776241</v>
      </c>
      <c r="M1782" s="46">
        <v>1.0890225709538901</v>
      </c>
      <c r="N1782" s="139">
        <v>11423.63241066</v>
      </c>
      <c r="O1782" s="45">
        <v>10610.7885258268</v>
      </c>
      <c r="P1782" s="99">
        <v>1.08601187521789</v>
      </c>
      <c r="Q1782" s="86">
        <v>9796.2973679493298</v>
      </c>
      <c r="R1782" s="44">
        <v>11338.8897383442</v>
      </c>
      <c r="S1782" s="45">
        <v>10668.9346948855</v>
      </c>
      <c r="T1782" s="140">
        <v>1.08907828071769</v>
      </c>
      <c r="U1782" s="44">
        <v>11453.892288827999</v>
      </c>
      <c r="V1782" s="45">
        <v>10639.361609178801</v>
      </c>
      <c r="W1782" s="99">
        <v>1.0860594783481901</v>
      </c>
      <c r="X1782" s="86">
        <v>9824.1260804009398</v>
      </c>
      <c r="Y1782" s="44">
        <v>11371.1005512867</v>
      </c>
      <c r="Z1782" s="45">
        <v>10699.766282701201</v>
      </c>
      <c r="AA1782" s="46">
        <v>1.08913161284108</v>
      </c>
      <c r="AB1782" s="139">
        <v>11486.4297938654</v>
      </c>
      <c r="AC1782" s="45">
        <v>10670.0406408985</v>
      </c>
      <c r="AD1782" s="99">
        <v>1.0861058330862801</v>
      </c>
      <c r="AE1782" s="142">
        <v>9863.5927270278698</v>
      </c>
      <c r="AF1782" s="44">
        <v>11416.781887575</v>
      </c>
      <c r="AG1782" s="45">
        <v>10743.133397351799</v>
      </c>
      <c r="AH1782" s="140">
        <v>1.089170416365</v>
      </c>
      <c r="AI1782" s="44">
        <v>11532.5744444907</v>
      </c>
      <c r="AJ1782" s="45">
        <v>10713.24169295</v>
      </c>
      <c r="AK1782" s="46">
        <v>1.0861399075809299</v>
      </c>
    </row>
    <row r="1783" spans="1:37" x14ac:dyDescent="0.2">
      <c r="A1783" s="35" t="s">
        <v>5459</v>
      </c>
      <c r="B1783" s="35" t="s">
        <v>10200</v>
      </c>
      <c r="C1783" s="85" t="s">
        <v>987</v>
      </c>
      <c r="D1783" s="85" t="s">
        <v>13405</v>
      </c>
      <c r="E1783" s="85" t="s">
        <v>12902</v>
      </c>
      <c r="F1783" s="85" t="s">
        <v>199</v>
      </c>
      <c r="G1783" s="85" t="s">
        <v>199</v>
      </c>
      <c r="H1783" s="840">
        <v>1.1574668788068601</v>
      </c>
      <c r="I1783" s="840">
        <v>1.1692062683092701</v>
      </c>
      <c r="J1783" s="86">
        <v>6330.8333333333303</v>
      </c>
      <c r="K1783" s="44">
        <v>7327.7298985797597</v>
      </c>
      <c r="L1783" s="45">
        <v>6894.4203929472496</v>
      </c>
      <c r="M1783" s="46">
        <v>1.0890225709538901</v>
      </c>
      <c r="N1783" s="139">
        <v>7402.0500169546003</v>
      </c>
      <c r="O1783" s="45">
        <v>6875.36018002525</v>
      </c>
      <c r="P1783" s="99">
        <v>1.08601187521789</v>
      </c>
      <c r="Q1783" s="86">
        <v>6343.3539083922196</v>
      </c>
      <c r="R1783" s="44">
        <v>7342.22204951404</v>
      </c>
      <c r="S1783" s="45">
        <v>6908.4089685356703</v>
      </c>
      <c r="T1783" s="140">
        <v>1.08907828071769</v>
      </c>
      <c r="U1783" s="44">
        <v>7416.6891517962904</v>
      </c>
      <c r="V1783" s="45">
        <v>6889.2596367263995</v>
      </c>
      <c r="W1783" s="99">
        <v>1.0860594783481901</v>
      </c>
      <c r="X1783" s="86">
        <v>6353.1804625177101</v>
      </c>
      <c r="Y1783" s="44">
        <v>7353.5959604471</v>
      </c>
      <c r="Z1783" s="45">
        <v>6919.4496838123296</v>
      </c>
      <c r="AA1783" s="46">
        <v>1.08913161284108</v>
      </c>
      <c r="AB1783" s="139">
        <v>7428.1784204756896</v>
      </c>
      <c r="AC1783" s="45">
        <v>6900.2263589902896</v>
      </c>
      <c r="AD1783" s="99">
        <v>1.0861058330862801</v>
      </c>
      <c r="AE1783" s="142">
        <v>6365.6715747233002</v>
      </c>
      <c r="AF1783" s="44">
        <v>7368.0540091045204</v>
      </c>
      <c r="AG1783" s="45">
        <v>6933.3011594842401</v>
      </c>
      <c r="AH1783" s="140">
        <v>1.089170416365</v>
      </c>
      <c r="AI1783" s="44">
        <v>7442.7831071646197</v>
      </c>
      <c r="AJ1783" s="45">
        <v>6914.0099358605203</v>
      </c>
      <c r="AK1783" s="46">
        <v>1.0861399075809299</v>
      </c>
    </row>
    <row r="1784" spans="1:37" x14ac:dyDescent="0.2">
      <c r="A1784" s="35" t="s">
        <v>5458</v>
      </c>
      <c r="B1784" s="35" t="s">
        <v>11341</v>
      </c>
      <c r="C1784" s="85" t="s">
        <v>987</v>
      </c>
      <c r="D1784" s="85" t="s">
        <v>13405</v>
      </c>
      <c r="E1784" s="85" t="s">
        <v>12902</v>
      </c>
      <c r="F1784" s="85" t="s">
        <v>199</v>
      </c>
      <c r="G1784" s="85" t="s">
        <v>199</v>
      </c>
      <c r="H1784" s="840">
        <v>1.1574668788068601</v>
      </c>
      <c r="I1784" s="840">
        <v>1.1692062683092701</v>
      </c>
      <c r="J1784" s="86">
        <v>7140.4166666666697</v>
      </c>
      <c r="K1784" s="44">
        <v>8264.7957925471401</v>
      </c>
      <c r="L1784" s="45">
        <v>7776.07491601534</v>
      </c>
      <c r="M1784" s="46">
        <v>1.0890225709538901</v>
      </c>
      <c r="N1784" s="139">
        <v>8348.6199250066493</v>
      </c>
      <c r="O1784" s="45">
        <v>7754.5772940037295</v>
      </c>
      <c r="P1784" s="99">
        <v>1.08601187521789</v>
      </c>
      <c r="Q1784" s="86">
        <v>7163.8465036337502</v>
      </c>
      <c r="R1784" s="44">
        <v>8291.9150528123791</v>
      </c>
      <c r="S1784" s="45">
        <v>7801.9896335028998</v>
      </c>
      <c r="T1784" s="140">
        <v>1.08907828071769</v>
      </c>
      <c r="U1784" s="44">
        <v>8376.0142372540195</v>
      </c>
      <c r="V1784" s="45">
        <v>7780.36339670295</v>
      </c>
      <c r="W1784" s="99">
        <v>1.0860594783481901</v>
      </c>
      <c r="X1784" s="86">
        <v>7187.1161501065499</v>
      </c>
      <c r="Y1784" s="44">
        <v>8318.8488978861897</v>
      </c>
      <c r="Z1784" s="45">
        <v>7827.7154042416896</v>
      </c>
      <c r="AA1784" s="46">
        <v>1.08913161284108</v>
      </c>
      <c r="AB1784" s="139">
        <v>8403.2212537713604</v>
      </c>
      <c r="AC1784" s="45">
        <v>7805.9687736993401</v>
      </c>
      <c r="AD1784" s="99">
        <v>1.0861058330862801</v>
      </c>
      <c r="AE1784" s="142">
        <v>7217.2974604138699</v>
      </c>
      <c r="AF1784" s="44">
        <v>8353.7827649259107</v>
      </c>
      <c r="AG1784" s="45">
        <v>7860.8668799890502</v>
      </c>
      <c r="AH1784" s="140">
        <v>1.089170416365</v>
      </c>
      <c r="AI1784" s="44">
        <v>8438.5094309684591</v>
      </c>
      <c r="AJ1784" s="45">
        <v>7838.9947966379996</v>
      </c>
      <c r="AK1784" s="46">
        <v>1.0861399075809299</v>
      </c>
    </row>
    <row r="1785" spans="1:37" x14ac:dyDescent="0.2">
      <c r="A1785" s="35" t="s">
        <v>5457</v>
      </c>
      <c r="B1785" s="35" t="s">
        <v>7509</v>
      </c>
      <c r="C1785" s="85" t="s">
        <v>987</v>
      </c>
      <c r="D1785" s="85" t="s">
        <v>13405</v>
      </c>
      <c r="E1785" s="85" t="s">
        <v>12902</v>
      </c>
      <c r="F1785" s="85" t="s">
        <v>199</v>
      </c>
      <c r="G1785" s="85" t="s">
        <v>199</v>
      </c>
      <c r="H1785" s="840">
        <v>1.1574668788068601</v>
      </c>
      <c r="I1785" s="840">
        <v>1.1692062683092701</v>
      </c>
      <c r="J1785" s="86">
        <v>6108.5</v>
      </c>
      <c r="K1785" s="44">
        <v>7070.3864291916998</v>
      </c>
      <c r="L1785" s="45">
        <v>6652.2943746718302</v>
      </c>
      <c r="M1785" s="46">
        <v>1.0890225709538901</v>
      </c>
      <c r="N1785" s="139">
        <v>7142.0964899671699</v>
      </c>
      <c r="O1785" s="45">
        <v>6633.9035397684702</v>
      </c>
      <c r="P1785" s="99">
        <v>1.08601187521789</v>
      </c>
      <c r="Q1785" s="86">
        <v>6127.9077292393004</v>
      </c>
      <c r="R1785" s="44">
        <v>7092.8502329790399</v>
      </c>
      <c r="S1785" s="45">
        <v>6673.7712141565999</v>
      </c>
      <c r="T1785" s="140">
        <v>1.08907828071769</v>
      </c>
      <c r="U1785" s="44">
        <v>7164.7881286474103</v>
      </c>
      <c r="V1785" s="45">
        <v>6655.2722717834604</v>
      </c>
      <c r="W1785" s="99">
        <v>1.0860594783481901</v>
      </c>
      <c r="X1785" s="86">
        <v>6145.3393377850798</v>
      </c>
      <c r="Y1785" s="44">
        <v>7113.0267425150996</v>
      </c>
      <c r="Z1785" s="45">
        <v>6693.0833444175696</v>
      </c>
      <c r="AA1785" s="46">
        <v>1.08913161284108</v>
      </c>
      <c r="AB1785" s="139">
        <v>7185.1692746258404</v>
      </c>
      <c r="AC1785" s="45">
        <v>6674.4889010629604</v>
      </c>
      <c r="AD1785" s="99">
        <v>1.0861058330862801</v>
      </c>
      <c r="AE1785" s="142">
        <v>6166.5936523147702</v>
      </c>
      <c r="AF1785" s="44">
        <v>7137.6279076149603</v>
      </c>
      <c r="AG1785" s="45">
        <v>6716.47137584547</v>
      </c>
      <c r="AH1785" s="140">
        <v>1.089170416365</v>
      </c>
      <c r="AI1785" s="44">
        <v>7210.0199524025802</v>
      </c>
      <c r="AJ1785" s="45">
        <v>6697.7834596143202</v>
      </c>
      <c r="AK1785" s="46">
        <v>1.0861399075809299</v>
      </c>
    </row>
    <row r="1786" spans="1:37" x14ac:dyDescent="0.2">
      <c r="A1786" s="35" t="s">
        <v>5456</v>
      </c>
      <c r="B1786" s="35" t="s">
        <v>11340</v>
      </c>
      <c r="C1786" s="85" t="s">
        <v>987</v>
      </c>
      <c r="D1786" s="85" t="s">
        <v>13405</v>
      </c>
      <c r="E1786" s="85" t="s">
        <v>12902</v>
      </c>
      <c r="F1786" s="85" t="s">
        <v>199</v>
      </c>
      <c r="G1786" s="85" t="s">
        <v>199</v>
      </c>
      <c r="H1786" s="840">
        <v>1.1574668788068601</v>
      </c>
      <c r="I1786" s="840">
        <v>1.1692062683092701</v>
      </c>
      <c r="J1786" s="86">
        <v>17692.166666666701</v>
      </c>
      <c r="K1786" s="44">
        <v>20478.096930997399</v>
      </c>
      <c r="L1786" s="45">
        <v>19267.168829078</v>
      </c>
      <c r="M1786" s="46">
        <v>1.0890225709538901</v>
      </c>
      <c r="N1786" s="139">
        <v>20685.792166638999</v>
      </c>
      <c r="O1786" s="45">
        <v>19213.9030983341</v>
      </c>
      <c r="P1786" s="99">
        <v>1.08601187521789</v>
      </c>
      <c r="Q1786" s="86">
        <v>17725.686443295101</v>
      </c>
      <c r="R1786" s="44">
        <v>20516.894962229799</v>
      </c>
      <c r="S1786" s="45">
        <v>19304.660116204799</v>
      </c>
      <c r="T1786" s="140">
        <v>1.08907828071769</v>
      </c>
      <c r="U1786" s="44">
        <v>20724.9836995853</v>
      </c>
      <c r="V1786" s="45">
        <v>19251.149771968601</v>
      </c>
      <c r="W1786" s="99">
        <v>1.0860594783481901</v>
      </c>
      <c r="X1786" s="86">
        <v>17755.079257271402</v>
      </c>
      <c r="Y1786" s="44">
        <v>20550.916170882399</v>
      </c>
      <c r="Z1786" s="45">
        <v>19337.6181075932</v>
      </c>
      <c r="AA1786" s="46">
        <v>1.08913161284108</v>
      </c>
      <c r="AB1786" s="139">
        <v>20759.3499619297</v>
      </c>
      <c r="AC1786" s="45">
        <v>19283.895148231801</v>
      </c>
      <c r="AD1786" s="99">
        <v>1.0861058330862801</v>
      </c>
      <c r="AE1786" s="142">
        <v>17792.656038781301</v>
      </c>
      <c r="AF1786" s="44">
        <v>20594.4100508923</v>
      </c>
      <c r="AG1786" s="45">
        <v>19379.234585998802</v>
      </c>
      <c r="AH1786" s="140">
        <v>1.089170416365</v>
      </c>
      <c r="AI1786" s="44">
        <v>20803.284970413901</v>
      </c>
      <c r="AJ1786" s="45">
        <v>19325.313785581198</v>
      </c>
      <c r="AK1786" s="46">
        <v>1.0861399075809299</v>
      </c>
    </row>
    <row r="1787" spans="1:37" x14ac:dyDescent="0.2">
      <c r="A1787" s="35" t="s">
        <v>5455</v>
      </c>
      <c r="B1787" s="35" t="s">
        <v>11339</v>
      </c>
      <c r="C1787" s="85" t="s">
        <v>987</v>
      </c>
      <c r="D1787" s="85" t="s">
        <v>13405</v>
      </c>
      <c r="E1787" s="85" t="s">
        <v>12902</v>
      </c>
      <c r="F1787" s="85" t="s">
        <v>199</v>
      </c>
      <c r="G1787" s="85" t="s">
        <v>199</v>
      </c>
      <c r="H1787" s="840">
        <v>1.1574668788068601</v>
      </c>
      <c r="I1787" s="840">
        <v>1.1692062683092701</v>
      </c>
      <c r="J1787" s="86">
        <v>5037.25</v>
      </c>
      <c r="K1787" s="44">
        <v>5830.4500352698496</v>
      </c>
      <c r="L1787" s="45">
        <v>5485.6789455374801</v>
      </c>
      <c r="M1787" s="46">
        <v>1.0890225709538901</v>
      </c>
      <c r="N1787" s="139">
        <v>5889.5842750408701</v>
      </c>
      <c r="O1787" s="45">
        <v>5470.5133184413098</v>
      </c>
      <c r="P1787" s="99">
        <v>1.08601187521789</v>
      </c>
      <c r="Q1787" s="86">
        <v>5060.3273839617204</v>
      </c>
      <c r="R1787" s="44">
        <v>5857.16134285505</v>
      </c>
      <c r="S1787" s="45">
        <v>5511.0926471937</v>
      </c>
      <c r="T1787" s="140">
        <v>1.08907828071769</v>
      </c>
      <c r="U1787" s="44">
        <v>5916.56649702509</v>
      </c>
      <c r="V1787" s="45">
        <v>5495.8165188965204</v>
      </c>
      <c r="W1787" s="99">
        <v>1.0860594783481901</v>
      </c>
      <c r="X1787" s="86">
        <v>5080.5916351060196</v>
      </c>
      <c r="Y1787" s="44">
        <v>5880.6165423784096</v>
      </c>
      <c r="Z1787" s="45">
        <v>5533.4329617298999</v>
      </c>
      <c r="AA1787" s="46">
        <v>1.08913161284108</v>
      </c>
      <c r="AB1787" s="139">
        <v>5940.2595864856003</v>
      </c>
      <c r="AC1787" s="45">
        <v>5518.0602104180198</v>
      </c>
      <c r="AD1787" s="99">
        <v>1.0861058330862801</v>
      </c>
      <c r="AE1787" s="142">
        <v>5102.9263994154899</v>
      </c>
      <c r="AF1787" s="44">
        <v>5906.4682923125702</v>
      </c>
      <c r="AG1787" s="45">
        <v>5557.9564711313296</v>
      </c>
      <c r="AH1787" s="140">
        <v>1.089170416365</v>
      </c>
      <c r="AI1787" s="44">
        <v>5966.3735329174397</v>
      </c>
      <c r="AJ1787" s="45">
        <v>5542.4920078534296</v>
      </c>
      <c r="AK1787" s="46">
        <v>1.0861399075809299</v>
      </c>
    </row>
    <row r="1788" spans="1:37" x14ac:dyDescent="0.2">
      <c r="A1788" s="35" t="s">
        <v>5454</v>
      </c>
      <c r="B1788" s="35" t="s">
        <v>11338</v>
      </c>
      <c r="C1788" s="85" t="s">
        <v>987</v>
      </c>
      <c r="D1788" s="85" t="s">
        <v>13405</v>
      </c>
      <c r="E1788" s="85" t="s">
        <v>12902</v>
      </c>
      <c r="F1788" s="85" t="s">
        <v>199</v>
      </c>
      <c r="G1788" s="85" t="s">
        <v>199</v>
      </c>
      <c r="H1788" s="840">
        <v>1.1574668788068601</v>
      </c>
      <c r="I1788" s="840">
        <v>1.1692062683092701</v>
      </c>
      <c r="J1788" s="86">
        <v>18497.166666666701</v>
      </c>
      <c r="K1788" s="44">
        <v>21409.857768436901</v>
      </c>
      <c r="L1788" s="45">
        <v>20143.8319986959</v>
      </c>
      <c r="M1788" s="46">
        <v>1.0890225709538901</v>
      </c>
      <c r="N1788" s="139">
        <v>21627.0032126279</v>
      </c>
      <c r="O1788" s="45">
        <v>20088.142657884498</v>
      </c>
      <c r="P1788" s="99">
        <v>1.08601187521789</v>
      </c>
      <c r="Q1788" s="86">
        <v>18557.732188271399</v>
      </c>
      <c r="R1788" s="44">
        <v>21479.960353692099</v>
      </c>
      <c r="S1788" s="45">
        <v>20210.823065622099</v>
      </c>
      <c r="T1788" s="140">
        <v>1.08907828071769</v>
      </c>
      <c r="U1788" s="44">
        <v>21697.816800131699</v>
      </c>
      <c r="V1788" s="45">
        <v>20154.8009397194</v>
      </c>
      <c r="W1788" s="99">
        <v>1.0860594783481901</v>
      </c>
      <c r="X1788" s="86">
        <v>18615.376840448302</v>
      </c>
      <c r="Y1788" s="44">
        <v>21546.682129327201</v>
      </c>
      <c r="Z1788" s="45">
        <v>20274.595401881899</v>
      </c>
      <c r="AA1788" s="46">
        <v>1.08913161284108</v>
      </c>
      <c r="AB1788" s="139">
        <v>21765.215288791402</v>
      </c>
      <c r="AC1788" s="45">
        <v>20218.2693715102</v>
      </c>
      <c r="AD1788" s="99">
        <v>1.0861058330862801</v>
      </c>
      <c r="AE1788" s="142">
        <v>18680.288077296402</v>
      </c>
      <c r="AF1788" s="44">
        <v>21621.8147360412</v>
      </c>
      <c r="AG1788" s="45">
        <v>20346.017142967099</v>
      </c>
      <c r="AH1788" s="140">
        <v>1.089170416365</v>
      </c>
      <c r="AI1788" s="44">
        <v>21841.109913797802</v>
      </c>
      <c r="AJ1788" s="45">
        <v>20289.406365859799</v>
      </c>
      <c r="AK1788" s="46">
        <v>1.0861399075809299</v>
      </c>
    </row>
    <row r="1789" spans="1:37" x14ac:dyDescent="0.2">
      <c r="A1789" s="35" t="s">
        <v>5453</v>
      </c>
      <c r="B1789" s="35" t="s">
        <v>11337</v>
      </c>
      <c r="C1789" s="85" t="s">
        <v>987</v>
      </c>
      <c r="D1789" s="85" t="s">
        <v>13405</v>
      </c>
      <c r="E1789" s="85" t="s">
        <v>12902</v>
      </c>
      <c r="F1789" s="85" t="s">
        <v>199</v>
      </c>
      <c r="G1789" s="85" t="s">
        <v>199</v>
      </c>
      <c r="H1789" s="840">
        <v>1.1574668788068601</v>
      </c>
      <c r="I1789" s="840">
        <v>1.1692062683092701</v>
      </c>
      <c r="J1789" s="86">
        <v>9214.4166666666697</v>
      </c>
      <c r="K1789" s="44">
        <v>10665.3820991926</v>
      </c>
      <c r="L1789" s="45">
        <v>10034.7077281737</v>
      </c>
      <c r="M1789" s="46">
        <v>1.0890225709538901</v>
      </c>
      <c r="N1789" s="139">
        <v>10773.5537254801</v>
      </c>
      <c r="O1789" s="45">
        <v>10006.9659232056</v>
      </c>
      <c r="P1789" s="99">
        <v>1.08601187521789</v>
      </c>
      <c r="Q1789" s="86">
        <v>9242.2674637100608</v>
      </c>
      <c r="R1789" s="44">
        <v>10697.6184743187</v>
      </c>
      <c r="S1789" s="45">
        <v>10065.5527593104</v>
      </c>
      <c r="T1789" s="140">
        <v>1.08907828071769</v>
      </c>
      <c r="U1789" s="44">
        <v>10806.1170519606</v>
      </c>
      <c r="V1789" s="45">
        <v>10037.6521803914</v>
      </c>
      <c r="W1789" s="99">
        <v>1.0860594783481901</v>
      </c>
      <c r="X1789" s="86">
        <v>9269.5623331387706</v>
      </c>
      <c r="Y1789" s="44">
        <v>10729.2113816438</v>
      </c>
      <c r="Z1789" s="45">
        <v>10095.773374222301</v>
      </c>
      <c r="AA1789" s="46">
        <v>1.08913161284108</v>
      </c>
      <c r="AB1789" s="139">
        <v>10838.0303843893</v>
      </c>
      <c r="AC1789" s="45">
        <v>10067.7257201789</v>
      </c>
      <c r="AD1789" s="99">
        <v>1.0861058330862801</v>
      </c>
      <c r="AE1789" s="142">
        <v>9304.2823358766309</v>
      </c>
      <c r="AF1789" s="44">
        <v>10769.3986348449</v>
      </c>
      <c r="AG1789" s="45">
        <v>10133.9490657443</v>
      </c>
      <c r="AH1789" s="140">
        <v>1.089170416365</v>
      </c>
      <c r="AI1789" s="44">
        <v>10878.6252292262</v>
      </c>
      <c r="AJ1789" s="45">
        <v>10105.7523563959</v>
      </c>
      <c r="AK1789" s="46">
        <v>1.0861399075809299</v>
      </c>
    </row>
    <row r="1790" spans="1:37" x14ac:dyDescent="0.2">
      <c r="A1790" s="35" t="s">
        <v>5452</v>
      </c>
      <c r="B1790" s="35" t="s">
        <v>11336</v>
      </c>
      <c r="C1790" s="85" t="s">
        <v>987</v>
      </c>
      <c r="D1790" s="85" t="s">
        <v>13405</v>
      </c>
      <c r="E1790" s="85" t="s">
        <v>12902</v>
      </c>
      <c r="F1790" s="85" t="s">
        <v>199</v>
      </c>
      <c r="G1790" s="85" t="s">
        <v>199</v>
      </c>
      <c r="H1790" s="840">
        <v>1.1574668788068601</v>
      </c>
      <c r="I1790" s="840">
        <v>1.1692062683092701</v>
      </c>
      <c r="J1790" s="86">
        <v>5812.4166666666697</v>
      </c>
      <c r="K1790" s="44">
        <v>6727.6797774916404</v>
      </c>
      <c r="L1790" s="45">
        <v>6329.8529417885702</v>
      </c>
      <c r="M1790" s="46">
        <v>1.0890225709538901</v>
      </c>
      <c r="N1790" s="139">
        <v>6795.9140006919397</v>
      </c>
      <c r="O1790" s="45">
        <v>6312.3535237143797</v>
      </c>
      <c r="P1790" s="99">
        <v>1.08601187521789</v>
      </c>
      <c r="Q1790" s="86">
        <v>5820.9795321855099</v>
      </c>
      <c r="R1790" s="44">
        <v>6737.5910107173804</v>
      </c>
      <c r="S1790" s="45">
        <v>6339.5023810054799</v>
      </c>
      <c r="T1790" s="140">
        <v>1.08907828071769</v>
      </c>
      <c r="U1790" s="44">
        <v>6805.9257567312598</v>
      </c>
      <c r="V1790" s="45">
        <v>6321.9299942008802</v>
      </c>
      <c r="W1790" s="99">
        <v>1.0860594783481901</v>
      </c>
      <c r="X1790" s="86">
        <v>5831.0322585982603</v>
      </c>
      <c r="Y1790" s="44">
        <v>6749.2267085818403</v>
      </c>
      <c r="Z1790" s="45">
        <v>6350.7615683354697</v>
      </c>
      <c r="AA1790" s="46">
        <v>1.08913161284108</v>
      </c>
      <c r="AB1790" s="139">
        <v>6817.6794674666398</v>
      </c>
      <c r="AC1790" s="45">
        <v>6333.1181489778501</v>
      </c>
      <c r="AD1790" s="99">
        <v>1.0861058330862801</v>
      </c>
      <c r="AE1790" s="142">
        <v>5852.0959360577699</v>
      </c>
      <c r="AF1790" s="44">
        <v>6773.6072175871004</v>
      </c>
      <c r="AG1790" s="45">
        <v>6373.9297672839903</v>
      </c>
      <c r="AH1790" s="140">
        <v>1.089170416365</v>
      </c>
      <c r="AI1790" s="44">
        <v>6842.30725118595</v>
      </c>
      <c r="AJ1790" s="45">
        <v>6356.1949391445296</v>
      </c>
      <c r="AK1790" s="46">
        <v>1.0861399075809299</v>
      </c>
    </row>
    <row r="1791" spans="1:37" x14ac:dyDescent="0.2">
      <c r="A1791" s="35" t="s">
        <v>5451</v>
      </c>
      <c r="B1791" s="35" t="s">
        <v>11335</v>
      </c>
      <c r="C1791" s="85" t="s">
        <v>987</v>
      </c>
      <c r="D1791" s="85" t="s">
        <v>13405</v>
      </c>
      <c r="E1791" s="85" t="s">
        <v>12902</v>
      </c>
      <c r="F1791" s="85" t="s">
        <v>197</v>
      </c>
      <c r="G1791" s="85" t="s">
        <v>197</v>
      </c>
      <c r="H1791" s="840">
        <v>1.15087947560583</v>
      </c>
      <c r="I1791" s="840">
        <v>1.16342742878239</v>
      </c>
      <c r="J1791" s="86">
        <v>4657.75</v>
      </c>
      <c r="K1791" s="44">
        <v>5360.5088775030499</v>
      </c>
      <c r="L1791" s="45">
        <v>5043.5267447282504</v>
      </c>
      <c r="M1791" s="46">
        <v>1.08282469963571</v>
      </c>
      <c r="N1791" s="139">
        <v>5418.95410641117</v>
      </c>
      <c r="O1791" s="45">
        <v>5033.3706466809699</v>
      </c>
      <c r="P1791" s="99">
        <v>1.0806442266504199</v>
      </c>
      <c r="Q1791" s="86">
        <v>4642.6025034074701</v>
      </c>
      <c r="R1791" s="44">
        <v>5343.0759345678998</v>
      </c>
      <c r="S1791" s="45">
        <v>5027.3818276006896</v>
      </c>
      <c r="T1791" s="140">
        <v>1.0828800923427799</v>
      </c>
      <c r="U1791" s="44">
        <v>5401.3310933980401</v>
      </c>
      <c r="V1791" s="45">
        <v>5017.2215020404301</v>
      </c>
      <c r="W1791" s="99">
        <v>1.0806915945007101</v>
      </c>
      <c r="X1791" s="86">
        <v>4629.9543205197697</v>
      </c>
      <c r="Y1791" s="44">
        <v>5328.51940047874</v>
      </c>
      <c r="Z1791" s="45">
        <v>5013.9308821352197</v>
      </c>
      <c r="AA1791" s="46">
        <v>1.0829331209410999</v>
      </c>
      <c r="AB1791" s="139">
        <v>5386.6158505022304</v>
      </c>
      <c r="AC1791" s="45">
        <v>5003.7662766600797</v>
      </c>
      <c r="AD1791" s="99">
        <v>1.08073772012903</v>
      </c>
      <c r="AE1791" s="142">
        <v>4626.0508162304504</v>
      </c>
      <c r="AF1791" s="44">
        <v>5324.0269375092203</v>
      </c>
      <c r="AG1791" s="45">
        <v>5009.8821335111597</v>
      </c>
      <c r="AH1791" s="140">
        <v>1.08297170362549</v>
      </c>
      <c r="AI1791" s="44">
        <v>5382.0744065436702</v>
      </c>
      <c r="AJ1791" s="45">
        <v>4999.7044635846696</v>
      </c>
      <c r="AK1791" s="46">
        <v>1.08077162620939</v>
      </c>
    </row>
    <row r="1792" spans="1:37" x14ac:dyDescent="0.2">
      <c r="A1792" s="35" t="s">
        <v>5450</v>
      </c>
      <c r="B1792" s="35" t="s">
        <v>11334</v>
      </c>
      <c r="C1792" s="85" t="s">
        <v>987</v>
      </c>
      <c r="D1792" s="85" t="s">
        <v>13405</v>
      </c>
      <c r="E1792" s="85" t="s">
        <v>12902</v>
      </c>
      <c r="F1792" s="85" t="s">
        <v>199</v>
      </c>
      <c r="G1792" s="85" t="s">
        <v>199</v>
      </c>
      <c r="H1792" s="840">
        <v>1.1574668788068601</v>
      </c>
      <c r="I1792" s="840">
        <v>1.1692062683092701</v>
      </c>
      <c r="J1792" s="86">
        <v>9778</v>
      </c>
      <c r="K1792" s="44">
        <v>11317.711140973501</v>
      </c>
      <c r="L1792" s="45">
        <v>10648.4626987871</v>
      </c>
      <c r="M1792" s="46">
        <v>1.0890225709538901</v>
      </c>
      <c r="N1792" s="139">
        <v>11432.498891527999</v>
      </c>
      <c r="O1792" s="45">
        <v>10619.0241158805</v>
      </c>
      <c r="P1792" s="99">
        <v>1.08601187521789</v>
      </c>
      <c r="Q1792" s="86">
        <v>9817.46212106856</v>
      </c>
      <c r="R1792" s="44">
        <v>11363.3872390778</v>
      </c>
      <c r="S1792" s="45">
        <v>10691.9847678244</v>
      </c>
      <c r="T1792" s="140">
        <v>1.08907828071769</v>
      </c>
      <c r="U1792" s="44">
        <v>11478.638250842199</v>
      </c>
      <c r="V1792" s="45">
        <v>10662.3477899108</v>
      </c>
      <c r="W1792" s="99">
        <v>1.0860594783481901</v>
      </c>
      <c r="X1792" s="86">
        <v>9853.5807832516693</v>
      </c>
      <c r="Y1792" s="44">
        <v>11405.1933942616</v>
      </c>
      <c r="Z1792" s="45">
        <v>10731.846330722699</v>
      </c>
      <c r="AA1792" s="46">
        <v>1.08913161284108</v>
      </c>
      <c r="AB1792" s="139">
        <v>11520.8684170696</v>
      </c>
      <c r="AC1792" s="45">
        <v>10702.0315654765</v>
      </c>
      <c r="AD1792" s="99">
        <v>1.0861058330862801</v>
      </c>
      <c r="AE1792" s="142">
        <v>9894.7579939173502</v>
      </c>
      <c r="AF1792" s="44">
        <v>11452.854651768699</v>
      </c>
      <c r="AG1792" s="45">
        <v>10777.0776840659</v>
      </c>
      <c r="AH1792" s="140">
        <v>1.089170416365</v>
      </c>
      <c r="AI1792" s="44">
        <v>11569.0130698914</v>
      </c>
      <c r="AJ1792" s="45">
        <v>10747.091533049101</v>
      </c>
      <c r="AK1792" s="46">
        <v>1.0861399075809299</v>
      </c>
    </row>
    <row r="1793" spans="1:37" x14ac:dyDescent="0.2">
      <c r="A1793" s="35" t="s">
        <v>5449</v>
      </c>
      <c r="B1793" s="35" t="s">
        <v>11333</v>
      </c>
      <c r="C1793" s="85" t="s">
        <v>987</v>
      </c>
      <c r="D1793" s="85" t="s">
        <v>13405</v>
      </c>
      <c r="E1793" s="85" t="s">
        <v>12902</v>
      </c>
      <c r="F1793" s="85" t="s">
        <v>199</v>
      </c>
      <c r="G1793" s="85" t="s">
        <v>199</v>
      </c>
      <c r="H1793" s="840">
        <v>1.1574668788068601</v>
      </c>
      <c r="I1793" s="840">
        <v>1.1692062683092701</v>
      </c>
      <c r="J1793" s="86">
        <v>9788.6666666666697</v>
      </c>
      <c r="K1793" s="44">
        <v>11330.057454347399</v>
      </c>
      <c r="L1793" s="45">
        <v>10660.078939544001</v>
      </c>
      <c r="M1793" s="46">
        <v>1.0890225709538901</v>
      </c>
      <c r="N1793" s="139">
        <v>11444.970425056699</v>
      </c>
      <c r="O1793" s="45">
        <v>10630.608242549501</v>
      </c>
      <c r="P1793" s="99">
        <v>1.08601187521789</v>
      </c>
      <c r="Q1793" s="86">
        <v>9819.9001823698309</v>
      </c>
      <c r="R1793" s="44">
        <v>11366.2092142825</v>
      </c>
      <c r="S1793" s="45">
        <v>10694.6400074347</v>
      </c>
      <c r="T1793" s="140">
        <v>1.08907828071769</v>
      </c>
      <c r="U1793" s="44">
        <v>11481.488847398099</v>
      </c>
      <c r="V1793" s="45">
        <v>10664.9956694958</v>
      </c>
      <c r="W1793" s="99">
        <v>1.0860594783481901</v>
      </c>
      <c r="X1793" s="86">
        <v>9849.3846519440594</v>
      </c>
      <c r="Y1793" s="44">
        <v>11400.3365112539</v>
      </c>
      <c r="Z1793" s="45">
        <v>10727.276191464</v>
      </c>
      <c r="AA1793" s="46">
        <v>1.08913161284108</v>
      </c>
      <c r="AB1793" s="139">
        <v>11515.9622740421</v>
      </c>
      <c r="AC1793" s="45">
        <v>10697.4741227869</v>
      </c>
      <c r="AD1793" s="99">
        <v>1.0861058330862801</v>
      </c>
      <c r="AE1793" s="142">
        <v>9880.3097389094401</v>
      </c>
      <c r="AF1793" s="44">
        <v>11436.1312751405</v>
      </c>
      <c r="AG1793" s="45">
        <v>10761.341072143199</v>
      </c>
      <c r="AH1793" s="140">
        <v>1.089170416365</v>
      </c>
      <c r="AI1793" s="44">
        <v>11552.120079570001</v>
      </c>
      <c r="AJ1793" s="45">
        <v>10731.398706690101</v>
      </c>
      <c r="AK1793" s="46">
        <v>1.0861399075809299</v>
      </c>
    </row>
    <row r="1794" spans="1:37" x14ac:dyDescent="0.2">
      <c r="A1794" s="35" t="s">
        <v>5448</v>
      </c>
      <c r="B1794" s="35" t="s">
        <v>11332</v>
      </c>
      <c r="C1794" s="85" t="s">
        <v>987</v>
      </c>
      <c r="D1794" s="85" t="s">
        <v>13405</v>
      </c>
      <c r="E1794" s="85" t="s">
        <v>12902</v>
      </c>
      <c r="F1794" s="85" t="s">
        <v>199</v>
      </c>
      <c r="G1794" s="85" t="s">
        <v>199</v>
      </c>
      <c r="H1794" s="840">
        <v>1.1574668788068601</v>
      </c>
      <c r="I1794" s="840">
        <v>1.1692062683092701</v>
      </c>
      <c r="J1794" s="86">
        <v>8431.75</v>
      </c>
      <c r="K1794" s="44">
        <v>9759.4713553797392</v>
      </c>
      <c r="L1794" s="45">
        <v>9182.3660626404599</v>
      </c>
      <c r="M1794" s="46">
        <v>1.0890225709538901</v>
      </c>
      <c r="N1794" s="139">
        <v>9858.4549528166808</v>
      </c>
      <c r="O1794" s="45">
        <v>9156.9806288684304</v>
      </c>
      <c r="P1794" s="99">
        <v>1.08601187521789</v>
      </c>
      <c r="Q1794" s="86">
        <v>8456.5291391957599</v>
      </c>
      <c r="R1794" s="44">
        <v>9788.1523882841702</v>
      </c>
      <c r="S1794" s="45">
        <v>9209.8222157543896</v>
      </c>
      <c r="T1794" s="140">
        <v>1.08907828071769</v>
      </c>
      <c r="U1794" s="44">
        <v>9887.4268776876706</v>
      </c>
      <c r="V1794" s="45">
        <v>9184.2936255511904</v>
      </c>
      <c r="W1794" s="99">
        <v>1.0860594783481901</v>
      </c>
      <c r="X1794" s="86">
        <v>8478.4873174844906</v>
      </c>
      <c r="Y1794" s="44">
        <v>9813.5682523723208</v>
      </c>
      <c r="Z1794" s="45">
        <v>9234.1885665445006</v>
      </c>
      <c r="AA1794" s="46">
        <v>1.08913161284108</v>
      </c>
      <c r="AB1794" s="139">
        <v>9913.1005173835092</v>
      </c>
      <c r="AC1794" s="45">
        <v>9208.5345312679692</v>
      </c>
      <c r="AD1794" s="99">
        <v>1.0861058330862801</v>
      </c>
      <c r="AE1794" s="142">
        <v>8504.3807312626905</v>
      </c>
      <c r="AF1794" s="44">
        <v>9843.5390211998092</v>
      </c>
      <c r="AG1794" s="45">
        <v>9262.7199019959007</v>
      </c>
      <c r="AH1794" s="140">
        <v>1.089170416365</v>
      </c>
      <c r="AI1794" s="44">
        <v>9943.3752590808999</v>
      </c>
      <c r="AJ1794" s="45">
        <v>9236.9473014866999</v>
      </c>
      <c r="AK1794" s="46">
        <v>1.0861399075809299</v>
      </c>
    </row>
    <row r="1795" spans="1:37" x14ac:dyDescent="0.2">
      <c r="A1795" s="35" t="s">
        <v>5447</v>
      </c>
      <c r="B1795" s="35" t="s">
        <v>11331</v>
      </c>
      <c r="C1795" s="85" t="s">
        <v>987</v>
      </c>
      <c r="D1795" s="85" t="s">
        <v>13405</v>
      </c>
      <c r="E1795" s="85" t="s">
        <v>12902</v>
      </c>
      <c r="F1795" s="85" t="s">
        <v>199</v>
      </c>
      <c r="G1795" s="85" t="s">
        <v>199</v>
      </c>
      <c r="H1795" s="840">
        <v>1.1574668788068601</v>
      </c>
      <c r="I1795" s="840">
        <v>1.1692062683092701</v>
      </c>
      <c r="J1795" s="86">
        <v>7836.1666666666697</v>
      </c>
      <c r="K1795" s="44">
        <v>9070.1033734770208</v>
      </c>
      <c r="L1795" s="45">
        <v>8533.7623697564995</v>
      </c>
      <c r="M1795" s="46">
        <v>1.0890225709538901</v>
      </c>
      <c r="N1795" s="139">
        <v>9162.0951861828198</v>
      </c>
      <c r="O1795" s="45">
        <v>8510.1700561865691</v>
      </c>
      <c r="P1795" s="99">
        <v>1.08601187521789</v>
      </c>
      <c r="Q1795" s="86">
        <v>7851.6170581807901</v>
      </c>
      <c r="R1795" s="44">
        <v>9087.9866899192202</v>
      </c>
      <c r="S1795" s="45">
        <v>8551.0256065772592</v>
      </c>
      <c r="T1795" s="140">
        <v>1.08907828071769</v>
      </c>
      <c r="U1795" s="44">
        <v>9180.1598807889695</v>
      </c>
      <c r="V1795" s="45">
        <v>8527.3231263975595</v>
      </c>
      <c r="W1795" s="99">
        <v>1.0860594783481901</v>
      </c>
      <c r="X1795" s="86">
        <v>7864.5446956775104</v>
      </c>
      <c r="Y1795" s="44">
        <v>9102.9500021428903</v>
      </c>
      <c r="Z1795" s="45">
        <v>8565.52424866398</v>
      </c>
      <c r="AA1795" s="46">
        <v>1.08913161284108</v>
      </c>
      <c r="AB1795" s="139">
        <v>9195.2749555845694</v>
      </c>
      <c r="AC1795" s="45">
        <v>8541.7278685431193</v>
      </c>
      <c r="AD1795" s="99">
        <v>1.0861058330862801</v>
      </c>
      <c r="AE1795" s="142">
        <v>7880.9975579300199</v>
      </c>
      <c r="AF1795" s="44">
        <v>9121.9936452617403</v>
      </c>
      <c r="AG1795" s="45">
        <v>8583.7493915422201</v>
      </c>
      <c r="AH1795" s="140">
        <v>1.089170416365</v>
      </c>
      <c r="AI1795" s="44">
        <v>9214.5117452618197</v>
      </c>
      <c r="AJ1795" s="45">
        <v>8559.8659592156491</v>
      </c>
      <c r="AK1795" s="46">
        <v>1.0861399075809299</v>
      </c>
    </row>
    <row r="1796" spans="1:37" x14ac:dyDescent="0.2">
      <c r="A1796" s="35" t="s">
        <v>5446</v>
      </c>
      <c r="B1796" s="35" t="s">
        <v>11330</v>
      </c>
      <c r="C1796" s="85" t="s">
        <v>987</v>
      </c>
      <c r="D1796" s="85" t="s">
        <v>13405</v>
      </c>
      <c r="E1796" s="85" t="s">
        <v>12902</v>
      </c>
      <c r="F1796" s="85" t="s">
        <v>199</v>
      </c>
      <c r="G1796" s="85" t="s">
        <v>199</v>
      </c>
      <c r="H1796" s="840">
        <v>1.1574668788068601</v>
      </c>
      <c r="I1796" s="840">
        <v>1.1692062683092701</v>
      </c>
      <c r="J1796" s="86">
        <v>7499.0833333333303</v>
      </c>
      <c r="K1796" s="44">
        <v>8679.9405797458694</v>
      </c>
      <c r="L1796" s="45">
        <v>8166.6710114641301</v>
      </c>
      <c r="M1796" s="46">
        <v>1.0890225709538901</v>
      </c>
      <c r="N1796" s="139">
        <v>8767.9752399069002</v>
      </c>
      <c r="O1796" s="45">
        <v>8144.09355324854</v>
      </c>
      <c r="P1796" s="99">
        <v>1.08601187521789</v>
      </c>
      <c r="Q1796" s="86">
        <v>7528.7908094470104</v>
      </c>
      <c r="R1796" s="44">
        <v>8714.3259994004002</v>
      </c>
      <c r="S1796" s="45">
        <v>8199.4425506357202</v>
      </c>
      <c r="T1796" s="140">
        <v>1.08907828071769</v>
      </c>
      <c r="U1796" s="44">
        <v>8802.7094071946594</v>
      </c>
      <c r="V1796" s="45">
        <v>8176.7146191006505</v>
      </c>
      <c r="W1796" s="99">
        <v>1.0860594783481901</v>
      </c>
      <c r="X1796" s="86">
        <v>7556.1725461445003</v>
      </c>
      <c r="Y1796" s="44">
        <v>8746.0194527119602</v>
      </c>
      <c r="Z1796" s="45">
        <v>8229.6663920878309</v>
      </c>
      <c r="AA1796" s="46">
        <v>1.08913161284108</v>
      </c>
      <c r="AB1796" s="139">
        <v>8834.7243053785696</v>
      </c>
      <c r="AC1796" s="45">
        <v>8206.8030781739708</v>
      </c>
      <c r="AD1796" s="99">
        <v>1.0861058330862801</v>
      </c>
      <c r="AE1796" s="142">
        <v>7586.44625836041</v>
      </c>
      <c r="AF1796" s="44">
        <v>8781.0602719004</v>
      </c>
      <c r="AG1796" s="45">
        <v>8262.9328299491299</v>
      </c>
      <c r="AH1796" s="140">
        <v>1.089170416365</v>
      </c>
      <c r="AI1796" s="44">
        <v>8870.1205194663908</v>
      </c>
      <c r="AJ1796" s="45">
        <v>8239.9420379232706</v>
      </c>
      <c r="AK1796" s="46">
        <v>1.0861399075809299</v>
      </c>
    </row>
    <row r="1797" spans="1:37" x14ac:dyDescent="0.2">
      <c r="A1797" s="35" t="s">
        <v>5445</v>
      </c>
      <c r="B1797" s="35" t="s">
        <v>11329</v>
      </c>
      <c r="C1797" s="85" t="s">
        <v>987</v>
      </c>
      <c r="D1797" s="85" t="s">
        <v>13405</v>
      </c>
      <c r="E1797" s="85" t="s">
        <v>12902</v>
      </c>
      <c r="F1797" s="85" t="s">
        <v>199</v>
      </c>
      <c r="G1797" s="85" t="s">
        <v>199</v>
      </c>
      <c r="H1797" s="840">
        <v>1.1574668788068601</v>
      </c>
      <c r="I1797" s="840">
        <v>1.1692062683092701</v>
      </c>
      <c r="J1797" s="86">
        <v>14640.916666666701</v>
      </c>
      <c r="K1797" s="44">
        <v>16946.376117037998</v>
      </c>
      <c r="L1797" s="45">
        <v>15944.288709455001</v>
      </c>
      <c r="M1797" s="46">
        <v>1.0890225709538901</v>
      </c>
      <c r="N1797" s="139">
        <v>17118.2515404603</v>
      </c>
      <c r="O1797" s="45">
        <v>15900.209364075499</v>
      </c>
      <c r="P1797" s="99">
        <v>1.08601187521789</v>
      </c>
      <c r="Q1797" s="86">
        <v>14680.7325507227</v>
      </c>
      <c r="R1797" s="44">
        <v>16992.461684083199</v>
      </c>
      <c r="S1797" s="45">
        <v>15988.4669660173</v>
      </c>
      <c r="T1797" s="140">
        <v>1.08907828071769</v>
      </c>
      <c r="U1797" s="44">
        <v>17164.804521676899</v>
      </c>
      <c r="V1797" s="45">
        <v>15944.148735807101</v>
      </c>
      <c r="W1797" s="99">
        <v>1.0860594783481901</v>
      </c>
      <c r="X1797" s="86">
        <v>14718.3414493578</v>
      </c>
      <c r="Y1797" s="44">
        <v>17035.992738601799</v>
      </c>
      <c r="Z1797" s="45">
        <v>16030.2109610848</v>
      </c>
      <c r="AA1797" s="46">
        <v>1.08913161284108</v>
      </c>
      <c r="AB1797" s="139">
        <v>17208.777081705299</v>
      </c>
      <c r="AC1797" s="45">
        <v>15985.6765015031</v>
      </c>
      <c r="AD1797" s="99">
        <v>1.0861058330862801</v>
      </c>
      <c r="AE1797" s="142">
        <v>14766.6487286515</v>
      </c>
      <c r="AF1797" s="44">
        <v>17091.9068143896</v>
      </c>
      <c r="AG1797" s="45">
        <v>16083.3969441011</v>
      </c>
      <c r="AH1797" s="140">
        <v>1.089170416365</v>
      </c>
      <c r="AI1797" s="44">
        <v>17265.2582554605</v>
      </c>
      <c r="AJ1797" s="45">
        <v>16038.646485417599</v>
      </c>
      <c r="AK1797" s="46">
        <v>1.0861399075809299</v>
      </c>
    </row>
    <row r="1798" spans="1:37" x14ac:dyDescent="0.2">
      <c r="A1798" s="35" t="s">
        <v>5444</v>
      </c>
      <c r="B1798" s="35" t="s">
        <v>11328</v>
      </c>
      <c r="C1798" s="85" t="s">
        <v>987</v>
      </c>
      <c r="D1798" s="85" t="s">
        <v>13405</v>
      </c>
      <c r="E1798" s="85" t="s">
        <v>12902</v>
      </c>
      <c r="F1798" s="85" t="s">
        <v>199</v>
      </c>
      <c r="G1798" s="85" t="s">
        <v>199</v>
      </c>
      <c r="H1798" s="840">
        <v>1.1574668788068601</v>
      </c>
      <c r="I1798" s="840">
        <v>1.1692062683092701</v>
      </c>
      <c r="J1798" s="86">
        <v>7534.3333333333303</v>
      </c>
      <c r="K1798" s="44">
        <v>8720.7412872238092</v>
      </c>
      <c r="L1798" s="45">
        <v>8205.0590570902605</v>
      </c>
      <c r="M1798" s="46">
        <v>1.0890225709538901</v>
      </c>
      <c r="N1798" s="139">
        <v>8809.1897608648105</v>
      </c>
      <c r="O1798" s="45">
        <v>8182.3754718499804</v>
      </c>
      <c r="P1798" s="99">
        <v>1.08601187521789</v>
      </c>
      <c r="Q1798" s="86">
        <v>7518.3511779403798</v>
      </c>
      <c r="R1798" s="44">
        <v>8702.2424717045196</v>
      </c>
      <c r="S1798" s="45">
        <v>8188.0729747031501</v>
      </c>
      <c r="T1798" s="140">
        <v>1.08907828071769</v>
      </c>
      <c r="U1798" s="44">
        <v>8790.5033245982704</v>
      </c>
      <c r="V1798" s="45">
        <v>8165.3765583524</v>
      </c>
      <c r="W1798" s="99">
        <v>1.0860594783481901</v>
      </c>
      <c r="X1798" s="86">
        <v>7499.6154958727702</v>
      </c>
      <c r="Y1798" s="44">
        <v>8680.5565402594093</v>
      </c>
      <c r="Z1798" s="45">
        <v>8168.06832070783</v>
      </c>
      <c r="AA1798" s="46">
        <v>1.08913161284108</v>
      </c>
      <c r="AB1798" s="139">
        <v>8768.5974476837691</v>
      </c>
      <c r="AC1798" s="45">
        <v>8145.37613597168</v>
      </c>
      <c r="AD1798" s="99">
        <v>1.0861058330862801</v>
      </c>
      <c r="AE1798" s="142">
        <v>7491.27949994149</v>
      </c>
      <c r="AF1798" s="44">
        <v>8670.9079010670903</v>
      </c>
      <c r="AG1798" s="45">
        <v>8159.2800120579004</v>
      </c>
      <c r="AH1798" s="140">
        <v>1.089170416365</v>
      </c>
      <c r="AI1798" s="44">
        <v>8758.8509489883309</v>
      </c>
      <c r="AJ1798" s="45">
        <v>8136.5776237293703</v>
      </c>
      <c r="AK1798" s="46">
        <v>1.0861399075809299</v>
      </c>
    </row>
    <row r="1799" spans="1:37" x14ac:dyDescent="0.2">
      <c r="A1799" s="35" t="s">
        <v>5443</v>
      </c>
      <c r="B1799" s="35" t="s">
        <v>11327</v>
      </c>
      <c r="C1799" s="85" t="s">
        <v>987</v>
      </c>
      <c r="D1799" s="85" t="s">
        <v>13405</v>
      </c>
      <c r="E1799" s="85" t="s">
        <v>12902</v>
      </c>
      <c r="F1799" s="85" t="s">
        <v>199</v>
      </c>
      <c r="G1799" s="85" t="s">
        <v>199</v>
      </c>
      <c r="H1799" s="840">
        <v>1.1574668788068601</v>
      </c>
      <c r="I1799" s="840">
        <v>1.1692062683092701</v>
      </c>
      <c r="J1799" s="86">
        <v>11385.916666666701</v>
      </c>
      <c r="K1799" s="44">
        <v>13178.821426521699</v>
      </c>
      <c r="L1799" s="45">
        <v>12399.5202410001</v>
      </c>
      <c r="M1799" s="46">
        <v>1.0890225709538901</v>
      </c>
      <c r="N1799" s="139">
        <v>13312.485137113699</v>
      </c>
      <c r="O1799" s="45">
        <v>12365.2407102413</v>
      </c>
      <c r="P1799" s="99">
        <v>1.08601187521789</v>
      </c>
      <c r="Q1799" s="86">
        <v>11429.8949135736</v>
      </c>
      <c r="R1799" s="44">
        <v>13229.7247907044</v>
      </c>
      <c r="S1799" s="45">
        <v>12448.0503012586</v>
      </c>
      <c r="T1799" s="140">
        <v>1.08907828071769</v>
      </c>
      <c r="U1799" s="44">
        <v>13363.904779066401</v>
      </c>
      <c r="V1799" s="45">
        <v>12413.5457074103</v>
      </c>
      <c r="W1799" s="99">
        <v>1.0860594783481901</v>
      </c>
      <c r="X1799" s="86">
        <v>11469.8031166075</v>
      </c>
      <c r="Y1799" s="44">
        <v>13275.917213908901</v>
      </c>
      <c r="Z1799" s="45">
        <v>12492.1251673603</v>
      </c>
      <c r="AA1799" s="46">
        <v>1.08913161284108</v>
      </c>
      <c r="AB1799" s="139">
        <v>13410.5657002107</v>
      </c>
      <c r="AC1799" s="45">
        <v>12457.4200692986</v>
      </c>
      <c r="AD1799" s="99">
        <v>1.0861058330862801</v>
      </c>
      <c r="AE1799" s="142">
        <v>11516.100259544301</v>
      </c>
      <c r="AF1799" s="44">
        <v>13329.5046234416</v>
      </c>
      <c r="AG1799" s="45">
        <v>12542.995714589</v>
      </c>
      <c r="AH1799" s="140">
        <v>1.089170416365</v>
      </c>
      <c r="AI1799" s="44">
        <v>13464.6966099372</v>
      </c>
      <c r="AJ1799" s="45">
        <v>12508.0960715942</v>
      </c>
      <c r="AK1799" s="46">
        <v>1.0861399075809299</v>
      </c>
    </row>
    <row r="1800" spans="1:37" x14ac:dyDescent="0.2">
      <c r="A1800" s="35" t="s">
        <v>5442</v>
      </c>
      <c r="B1800" s="35" t="s">
        <v>11326</v>
      </c>
      <c r="C1800" s="85" t="s">
        <v>987</v>
      </c>
      <c r="D1800" s="85" t="s">
        <v>13405</v>
      </c>
      <c r="E1800" s="85" t="s">
        <v>12902</v>
      </c>
      <c r="F1800" s="85" t="s">
        <v>199</v>
      </c>
      <c r="G1800" s="85" t="s">
        <v>199</v>
      </c>
      <c r="H1800" s="840">
        <v>1.1574668788068601</v>
      </c>
      <c r="I1800" s="840">
        <v>1.1692062683092701</v>
      </c>
      <c r="J1800" s="86">
        <v>9163.25</v>
      </c>
      <c r="K1800" s="44">
        <v>10606.158377227001</v>
      </c>
      <c r="L1800" s="45">
        <v>9978.9860732932302</v>
      </c>
      <c r="M1800" s="46">
        <v>1.0890225709538901</v>
      </c>
      <c r="N1800" s="139">
        <v>10713.729338084901</v>
      </c>
      <c r="O1800" s="45">
        <v>9951.3983155903206</v>
      </c>
      <c r="P1800" s="99">
        <v>1.08601187521789</v>
      </c>
      <c r="Q1800" s="86">
        <v>9204.8338006309896</v>
      </c>
      <c r="R1800" s="44">
        <v>10654.2902491522</v>
      </c>
      <c r="S1800" s="45">
        <v>10024.784569883301</v>
      </c>
      <c r="T1800" s="140">
        <v>1.08907828071769</v>
      </c>
      <c r="U1800" s="44">
        <v>10762.349378442799</v>
      </c>
      <c r="V1800" s="45">
        <v>9996.9969957950507</v>
      </c>
      <c r="W1800" s="99">
        <v>1.0860594783481901</v>
      </c>
      <c r="X1800" s="86">
        <v>9242.0342423910497</v>
      </c>
      <c r="Y1800" s="44">
        <v>10697.3485283665</v>
      </c>
      <c r="Z1800" s="45">
        <v>10065.791660347801</v>
      </c>
      <c r="AA1800" s="46">
        <v>1.08913161284108</v>
      </c>
      <c r="AB1800" s="139">
        <v>10805.844368132501</v>
      </c>
      <c r="AC1800" s="45">
        <v>10037.8273002441</v>
      </c>
      <c r="AD1800" s="99">
        <v>1.0861058330862801</v>
      </c>
      <c r="AE1800" s="142">
        <v>9284.0806865939394</v>
      </c>
      <c r="AF1800" s="44">
        <v>10746.015894902899</v>
      </c>
      <c r="AG1800" s="45">
        <v>10111.9460269838</v>
      </c>
      <c r="AH1800" s="140">
        <v>1.089170416365</v>
      </c>
      <c r="AI1800" s="44">
        <v>10855.0053342547</v>
      </c>
      <c r="AJ1800" s="45">
        <v>10083.810538911001</v>
      </c>
      <c r="AK1800" s="46">
        <v>1.0861399075809299</v>
      </c>
    </row>
    <row r="1801" spans="1:37" x14ac:dyDescent="0.2">
      <c r="A1801" s="35" t="s">
        <v>5441</v>
      </c>
      <c r="B1801" s="35" t="s">
        <v>11325</v>
      </c>
      <c r="C1801" s="85" t="s">
        <v>987</v>
      </c>
      <c r="D1801" s="85" t="s">
        <v>13405</v>
      </c>
      <c r="E1801" s="85" t="s">
        <v>12902</v>
      </c>
      <c r="F1801" s="85" t="s">
        <v>199</v>
      </c>
      <c r="G1801" s="85" t="s">
        <v>199</v>
      </c>
      <c r="H1801" s="840">
        <v>1.1574668788068601</v>
      </c>
      <c r="I1801" s="840">
        <v>1.1692062683092701</v>
      </c>
      <c r="J1801" s="86">
        <v>9427.5</v>
      </c>
      <c r="K1801" s="44">
        <v>10912.018999951701</v>
      </c>
      <c r="L1801" s="45">
        <v>10266.760287667799</v>
      </c>
      <c r="M1801" s="46">
        <v>1.0890225709538901</v>
      </c>
      <c r="N1801" s="139">
        <v>11022.692094485599</v>
      </c>
      <c r="O1801" s="45">
        <v>10238.3769536166</v>
      </c>
      <c r="P1801" s="99">
        <v>1.08601187521789</v>
      </c>
      <c r="Q1801" s="86">
        <v>9450.4961723548404</v>
      </c>
      <c r="R1801" s="44">
        <v>10938.636307791699</v>
      </c>
      <c r="S1801" s="45">
        <v>10292.330123317401</v>
      </c>
      <c r="T1801" s="140">
        <v>1.08907828071769</v>
      </c>
      <c r="U1801" s="44">
        <v>11049.57936335</v>
      </c>
      <c r="V1801" s="45">
        <v>10263.800943079201</v>
      </c>
      <c r="W1801" s="99">
        <v>1.0860594783481901</v>
      </c>
      <c r="X1801" s="86">
        <v>9471.7731072380993</v>
      </c>
      <c r="Y1801" s="44">
        <v>10963.263655201599</v>
      </c>
      <c r="Z1801" s="45">
        <v>10316.007520751</v>
      </c>
      <c r="AA1801" s="46">
        <v>1.08913161284108</v>
      </c>
      <c r="AB1801" s="139">
        <v>11074.456488985999</v>
      </c>
      <c r="AC1801" s="45">
        <v>10287.348021441099</v>
      </c>
      <c r="AD1801" s="99">
        <v>1.0861058330862801</v>
      </c>
      <c r="AE1801" s="142">
        <v>9500.9542057341605</v>
      </c>
      <c r="AF1801" s="44">
        <v>10997.039810198001</v>
      </c>
      <c r="AG1801" s="45">
        <v>10348.1582481243</v>
      </c>
      <c r="AH1801" s="140">
        <v>1.089170416365</v>
      </c>
      <c r="AI1801" s="44">
        <v>11108.5752122637</v>
      </c>
      <c r="AJ1801" s="45">
        <v>10319.3655229468</v>
      </c>
      <c r="AK1801" s="46">
        <v>1.0861399075809299</v>
      </c>
    </row>
    <row r="1802" spans="1:37" x14ac:dyDescent="0.2">
      <c r="A1802" s="35" t="s">
        <v>5440</v>
      </c>
      <c r="B1802" s="35" t="s">
        <v>11324</v>
      </c>
      <c r="C1802" s="85" t="s">
        <v>987</v>
      </c>
      <c r="D1802" s="85" t="s">
        <v>13405</v>
      </c>
      <c r="E1802" s="85" t="s">
        <v>12902</v>
      </c>
      <c r="F1802" s="85" t="s">
        <v>199</v>
      </c>
      <c r="G1802" s="85" t="s">
        <v>199</v>
      </c>
      <c r="H1802" s="840">
        <v>1.1574668788068601</v>
      </c>
      <c r="I1802" s="840">
        <v>1.1692062683092701</v>
      </c>
      <c r="J1802" s="86">
        <v>12104.166666666701</v>
      </c>
      <c r="K1802" s="44">
        <v>14010.172012224701</v>
      </c>
      <c r="L1802" s="45">
        <v>13181.710702587699</v>
      </c>
      <c r="M1802" s="46">
        <v>1.0890225709538901</v>
      </c>
      <c r="N1802" s="139">
        <v>14152.2675393268</v>
      </c>
      <c r="O1802" s="45">
        <v>13145.2687396165</v>
      </c>
      <c r="P1802" s="99">
        <v>1.08601187521789</v>
      </c>
      <c r="Q1802" s="86">
        <v>12101.7966977502</v>
      </c>
      <c r="R1802" s="44">
        <v>14007.4288517001</v>
      </c>
      <c r="S1802" s="45">
        <v>13179.8039411809</v>
      </c>
      <c r="T1802" s="140">
        <v>1.08907828071769</v>
      </c>
      <c r="U1802" s="44">
        <v>14149.496556814</v>
      </c>
      <c r="V1802" s="45">
        <v>13143.2710086344</v>
      </c>
      <c r="W1802" s="99">
        <v>1.0860594783481901</v>
      </c>
      <c r="X1802" s="86">
        <v>12099.3246356898</v>
      </c>
      <c r="Y1802" s="44">
        <v>14004.5675217429</v>
      </c>
      <c r="Z1802" s="45">
        <v>13177.7569547566</v>
      </c>
      <c r="AA1802" s="46">
        <v>1.08913161284108</v>
      </c>
      <c r="AB1802" s="139">
        <v>14146.606206357301</v>
      </c>
      <c r="AC1802" s="45">
        <v>13141.147063227299</v>
      </c>
      <c r="AD1802" s="99">
        <v>1.0861058330862801</v>
      </c>
      <c r="AE1802" s="142">
        <v>12115.445323276201</v>
      </c>
      <c r="AF1802" s="44">
        <v>14023.226683687601</v>
      </c>
      <c r="AG1802" s="45">
        <v>13195.784627200101</v>
      </c>
      <c r="AH1802" s="140">
        <v>1.089170416365</v>
      </c>
      <c r="AI1802" s="44">
        <v>14165.454615332699</v>
      </c>
      <c r="AJ1802" s="45">
        <v>13159.068663725</v>
      </c>
      <c r="AK1802" s="46">
        <v>1.0861399075809299</v>
      </c>
    </row>
    <row r="1803" spans="1:37" x14ac:dyDescent="0.2">
      <c r="A1803" s="35" t="s">
        <v>5439</v>
      </c>
      <c r="B1803" s="35" t="s">
        <v>11323</v>
      </c>
      <c r="C1803" s="85" t="s">
        <v>987</v>
      </c>
      <c r="D1803" s="85" t="s">
        <v>13405</v>
      </c>
      <c r="E1803" s="85" t="s">
        <v>12902</v>
      </c>
      <c r="F1803" s="85" t="s">
        <v>199</v>
      </c>
      <c r="G1803" s="85" t="s">
        <v>199</v>
      </c>
      <c r="H1803" s="840">
        <v>1.1574668788068601</v>
      </c>
      <c r="I1803" s="840">
        <v>1.1692062683092701</v>
      </c>
      <c r="J1803" s="86">
        <v>5052.3333333333303</v>
      </c>
      <c r="K1803" s="44">
        <v>5847.9084940251896</v>
      </c>
      <c r="L1803" s="45">
        <v>5502.1050359827004</v>
      </c>
      <c r="M1803" s="46">
        <v>1.0890225709538901</v>
      </c>
      <c r="N1803" s="139">
        <v>5907.2198029212004</v>
      </c>
      <c r="O1803" s="45">
        <v>5486.8939975591802</v>
      </c>
      <c r="P1803" s="99">
        <v>1.08601187521789</v>
      </c>
      <c r="Q1803" s="86">
        <v>5076.0729597444297</v>
      </c>
      <c r="R1803" s="44">
        <v>5875.3863253112804</v>
      </c>
      <c r="S1803" s="45">
        <v>5528.2408117960404</v>
      </c>
      <c r="T1803" s="140">
        <v>1.08907828071769</v>
      </c>
      <c r="U1803" s="44">
        <v>5934.9763229283799</v>
      </c>
      <c r="V1803" s="45">
        <v>5512.9171507173796</v>
      </c>
      <c r="W1803" s="99">
        <v>1.0860594783481901</v>
      </c>
      <c r="X1803" s="86">
        <v>5096.1563915702</v>
      </c>
      <c r="Y1803" s="44">
        <v>5898.6322324623898</v>
      </c>
      <c r="Z1803" s="45">
        <v>5550.3850300412196</v>
      </c>
      <c r="AA1803" s="46">
        <v>1.08913161284108</v>
      </c>
      <c r="AB1803" s="139">
        <v>5958.45799730823</v>
      </c>
      <c r="AC1803" s="45">
        <v>5534.9651832043301</v>
      </c>
      <c r="AD1803" s="99">
        <v>1.0861058330862801</v>
      </c>
      <c r="AE1803" s="142">
        <v>5118.0309064433104</v>
      </c>
      <c r="AF1803" s="44">
        <v>5923.9512589179803</v>
      </c>
      <c r="AG1803" s="45">
        <v>5574.4078533398197</v>
      </c>
      <c r="AH1803" s="140">
        <v>1.089170416365</v>
      </c>
      <c r="AI1803" s="44">
        <v>5984.03381721409</v>
      </c>
      <c r="AJ1803" s="45">
        <v>5558.8976157206798</v>
      </c>
      <c r="AK1803" s="46">
        <v>1.0861399075809299</v>
      </c>
    </row>
    <row r="1804" spans="1:37" x14ac:dyDescent="0.2">
      <c r="A1804" s="35" t="s">
        <v>5438</v>
      </c>
      <c r="B1804" s="35" t="s">
        <v>11322</v>
      </c>
      <c r="C1804" s="85" t="s">
        <v>987</v>
      </c>
      <c r="D1804" s="85" t="s">
        <v>13405</v>
      </c>
      <c r="E1804" s="85" t="s">
        <v>12902</v>
      </c>
      <c r="F1804" s="85" t="s">
        <v>199</v>
      </c>
      <c r="G1804" s="85" t="s">
        <v>199</v>
      </c>
      <c r="H1804" s="840">
        <v>1.1574668788068601</v>
      </c>
      <c r="I1804" s="840">
        <v>1.1692062683092701</v>
      </c>
      <c r="J1804" s="86">
        <v>6444.5833333333303</v>
      </c>
      <c r="K1804" s="44">
        <v>7459.3917560440404</v>
      </c>
      <c r="L1804" s="45">
        <v>7018.2967103932497</v>
      </c>
      <c r="M1804" s="46">
        <v>1.0890225709538901</v>
      </c>
      <c r="N1804" s="139">
        <v>7535.0472299747798</v>
      </c>
      <c r="O1804" s="45">
        <v>6998.8940308312804</v>
      </c>
      <c r="P1804" s="99">
        <v>1.08601187521789</v>
      </c>
      <c r="Q1804" s="86">
        <v>6451.8526834238901</v>
      </c>
      <c r="R1804" s="44">
        <v>7467.8057880043098</v>
      </c>
      <c r="S1804" s="45">
        <v>7026.5726279071296</v>
      </c>
      <c r="T1804" s="140">
        <v>1.08907828071769</v>
      </c>
      <c r="U1804" s="44">
        <v>7543.5465996671901</v>
      </c>
      <c r="V1804" s="45">
        <v>7007.0957597386996</v>
      </c>
      <c r="W1804" s="99">
        <v>1.0860594783481901</v>
      </c>
      <c r="X1804" s="86">
        <v>6458.9032902787903</v>
      </c>
      <c r="Y1804" s="44">
        <v>7475.9666319143398</v>
      </c>
      <c r="Z1804" s="45">
        <v>7034.5957577258696</v>
      </c>
      <c r="AA1804" s="46">
        <v>1.08913161284108</v>
      </c>
      <c r="AB1804" s="139">
        <v>7551.7902133973203</v>
      </c>
      <c r="AC1804" s="45">
        <v>7015.0525389119703</v>
      </c>
      <c r="AD1804" s="99">
        <v>1.0861058330862801</v>
      </c>
      <c r="AE1804" s="142">
        <v>6469.7292169530801</v>
      </c>
      <c r="AF1804" s="44">
        <v>7488.4972834722303</v>
      </c>
      <c r="AG1804" s="45">
        <v>7046.63766499762</v>
      </c>
      <c r="AH1804" s="140">
        <v>1.089170416365</v>
      </c>
      <c r="AI1804" s="44">
        <v>7564.4479547251603</v>
      </c>
      <c r="AJ1804" s="45">
        <v>7027.0310937750601</v>
      </c>
      <c r="AK1804" s="46">
        <v>1.0861399075809299</v>
      </c>
    </row>
    <row r="1805" spans="1:37" x14ac:dyDescent="0.2">
      <c r="A1805" s="35" t="s">
        <v>5437</v>
      </c>
      <c r="B1805" s="35" t="s">
        <v>11321</v>
      </c>
      <c r="C1805" s="85" t="s">
        <v>987</v>
      </c>
      <c r="D1805" s="85" t="s">
        <v>13405</v>
      </c>
      <c r="E1805" s="85" t="s">
        <v>12902</v>
      </c>
      <c r="F1805" s="85" t="s">
        <v>199</v>
      </c>
      <c r="G1805" s="85" t="s">
        <v>199</v>
      </c>
      <c r="H1805" s="840">
        <v>1.1574668788068601</v>
      </c>
      <c r="I1805" s="840">
        <v>1.1692062683092701</v>
      </c>
      <c r="J1805" s="86">
        <v>4479.0833333333303</v>
      </c>
      <c r="K1805" s="44">
        <v>5184.3906057491604</v>
      </c>
      <c r="L1805" s="45">
        <v>4877.82284718339</v>
      </c>
      <c r="M1805" s="46">
        <v>1.0890225709538901</v>
      </c>
      <c r="N1805" s="139">
        <v>5236.9723096129101</v>
      </c>
      <c r="O1805" s="45">
        <v>4864.3376900905196</v>
      </c>
      <c r="P1805" s="99">
        <v>1.08601187521789</v>
      </c>
      <c r="Q1805" s="86">
        <v>4488.09581520748</v>
      </c>
      <c r="R1805" s="44">
        <v>5194.82225501433</v>
      </c>
      <c r="S1805" s="45">
        <v>4887.8876741224403</v>
      </c>
      <c r="T1805" s="140">
        <v>1.08907828071769</v>
      </c>
      <c r="U1805" s="44">
        <v>5247.5097599131896</v>
      </c>
      <c r="V1805" s="45">
        <v>4874.3389998409202</v>
      </c>
      <c r="W1805" s="99">
        <v>1.0860594783481901</v>
      </c>
      <c r="X1805" s="86">
        <v>4496.1052260697497</v>
      </c>
      <c r="Y1805" s="44">
        <v>5204.0928828061597</v>
      </c>
      <c r="Z1805" s="45">
        <v>4896.8503363725304</v>
      </c>
      <c r="AA1805" s="46">
        <v>1.08913161284108</v>
      </c>
      <c r="AB1805" s="139">
        <v>5256.8744132988104</v>
      </c>
      <c r="AC1805" s="45">
        <v>4883.2461122040704</v>
      </c>
      <c r="AD1805" s="99">
        <v>1.0861058330862801</v>
      </c>
      <c r="AE1805" s="142">
        <v>4509.5453208523904</v>
      </c>
      <c r="AF1805" s="44">
        <v>5219.6493473650899</v>
      </c>
      <c r="AG1805" s="45">
        <v>4911.6633547296497</v>
      </c>
      <c r="AH1805" s="140">
        <v>1.089170416365</v>
      </c>
      <c r="AI1805" s="44">
        <v>5272.5886563653503</v>
      </c>
      <c r="AJ1805" s="45">
        <v>4897.9971380226298</v>
      </c>
      <c r="AK1805" s="46">
        <v>1.0861399075809299</v>
      </c>
    </row>
    <row r="1806" spans="1:37" x14ac:dyDescent="0.2">
      <c r="A1806" s="35" t="s">
        <v>5436</v>
      </c>
      <c r="B1806" s="35" t="s">
        <v>11320</v>
      </c>
      <c r="C1806" s="85" t="s">
        <v>987</v>
      </c>
      <c r="D1806" s="85" t="s">
        <v>13405</v>
      </c>
      <c r="E1806" s="85" t="s">
        <v>12902</v>
      </c>
      <c r="F1806" s="85" t="s">
        <v>199</v>
      </c>
      <c r="G1806" s="85" t="s">
        <v>199</v>
      </c>
      <c r="H1806" s="840">
        <v>1.1574668788068601</v>
      </c>
      <c r="I1806" s="840">
        <v>1.1692062683092701</v>
      </c>
      <c r="J1806" s="86">
        <v>11922.083333333299</v>
      </c>
      <c r="K1806" s="44">
        <v>13799.416584708601</v>
      </c>
      <c r="L1806" s="45">
        <v>12983.4178427932</v>
      </c>
      <c r="M1806" s="46">
        <v>1.0890225709538901</v>
      </c>
      <c r="N1806" s="139">
        <v>13939.3745646388</v>
      </c>
      <c r="O1806" s="45">
        <v>12947.524077337301</v>
      </c>
      <c r="P1806" s="99">
        <v>1.08601187521789</v>
      </c>
      <c r="Q1806" s="86">
        <v>11948.303061906799</v>
      </c>
      <c r="R1806" s="44">
        <v>13829.765052103699</v>
      </c>
      <c r="S1806" s="45">
        <v>13012.637356155399</v>
      </c>
      <c r="T1806" s="140">
        <v>1.08907828071769</v>
      </c>
      <c r="U1806" s="44">
        <v>13970.0308356403</v>
      </c>
      <c r="V1806" s="45">
        <v>12976.567790560601</v>
      </c>
      <c r="W1806" s="99">
        <v>1.0860594783481901</v>
      </c>
      <c r="X1806" s="86">
        <v>11970.989898948699</v>
      </c>
      <c r="Y1806" s="44">
        <v>13856.0243145646</v>
      </c>
      <c r="Z1806" s="45">
        <v>13037.983535946199</v>
      </c>
      <c r="AA1806" s="46">
        <v>1.08913161284108</v>
      </c>
      <c r="AB1806" s="139">
        <v>13996.5564277178</v>
      </c>
      <c r="AC1806" s="45">
        <v>13001.7619570651</v>
      </c>
      <c r="AD1806" s="99">
        <v>1.0861058330862801</v>
      </c>
      <c r="AE1806" s="142">
        <v>12002.846489301</v>
      </c>
      <c r="AF1806" s="44">
        <v>13892.8972627691</v>
      </c>
      <c r="AG1806" s="45">
        <v>13073.1453083172</v>
      </c>
      <c r="AH1806" s="140">
        <v>1.089170416365</v>
      </c>
      <c r="AI1806" s="44">
        <v>14033.803352844599</v>
      </c>
      <c r="AJ1806" s="45">
        <v>13036.770576597501</v>
      </c>
      <c r="AK1806" s="46">
        <v>1.0861399075809299</v>
      </c>
    </row>
    <row r="1807" spans="1:37" x14ac:dyDescent="0.2">
      <c r="A1807" s="35" t="s">
        <v>5435</v>
      </c>
      <c r="B1807" s="35" t="s">
        <v>11319</v>
      </c>
      <c r="C1807" s="85" t="s">
        <v>987</v>
      </c>
      <c r="D1807" s="85" t="s">
        <v>13405</v>
      </c>
      <c r="E1807" s="85" t="s">
        <v>12902</v>
      </c>
      <c r="F1807" s="85" t="s">
        <v>199</v>
      </c>
      <c r="G1807" s="85" t="s">
        <v>199</v>
      </c>
      <c r="H1807" s="840">
        <v>1.1574668788068601</v>
      </c>
      <c r="I1807" s="840">
        <v>1.1692062683092701</v>
      </c>
      <c r="J1807" s="86">
        <v>4001.3333333333298</v>
      </c>
      <c r="K1807" s="44">
        <v>4631.4108043991801</v>
      </c>
      <c r="L1807" s="45">
        <v>4357.5423139101604</v>
      </c>
      <c r="M1807" s="46">
        <v>1.0890225709538901</v>
      </c>
      <c r="N1807" s="139">
        <v>4678.3840149281596</v>
      </c>
      <c r="O1807" s="45">
        <v>4345.4955167051803</v>
      </c>
      <c r="P1807" s="99">
        <v>1.08601187521789</v>
      </c>
      <c r="Q1807" s="86">
        <v>4014.3689546781602</v>
      </c>
      <c r="R1807" s="44">
        <v>4646.4991043504897</v>
      </c>
      <c r="S1807" s="45">
        <v>4371.9620393273799</v>
      </c>
      <c r="T1807" s="140">
        <v>1.08907828071769</v>
      </c>
      <c r="U1807" s="44">
        <v>4693.62534511584</v>
      </c>
      <c r="V1807" s="45">
        <v>4359.8434528149301</v>
      </c>
      <c r="W1807" s="99">
        <v>1.0860594783481901</v>
      </c>
      <c r="X1807" s="86">
        <v>4025.3807550269598</v>
      </c>
      <c r="Y1807" s="44">
        <v>4659.2448985302499</v>
      </c>
      <c r="Z1807" s="45">
        <v>4384.1694340219401</v>
      </c>
      <c r="AA1807" s="46">
        <v>1.08913161284108</v>
      </c>
      <c r="AB1807" s="139">
        <v>4706.5004111090202</v>
      </c>
      <c r="AC1807" s="45">
        <v>4371.9895184280404</v>
      </c>
      <c r="AD1807" s="99">
        <v>1.0861058330862801</v>
      </c>
      <c r="AE1807" s="142">
        <v>4039.1983319353799</v>
      </c>
      <c r="AF1807" s="44">
        <v>4675.2382861471197</v>
      </c>
      <c r="AG1807" s="45">
        <v>4399.3753289748902</v>
      </c>
      <c r="AH1807" s="140">
        <v>1.089170416365</v>
      </c>
      <c r="AI1807" s="44">
        <v>4722.6560086432</v>
      </c>
      <c r="AJ1807" s="45">
        <v>4387.1345029493496</v>
      </c>
      <c r="AK1807" s="46">
        <v>1.0861399075809299</v>
      </c>
    </row>
    <row r="1808" spans="1:37" x14ac:dyDescent="0.2">
      <c r="A1808" s="35" t="s">
        <v>5434</v>
      </c>
      <c r="B1808" s="35" t="s">
        <v>11318</v>
      </c>
      <c r="C1808" s="85" t="s">
        <v>952</v>
      </c>
      <c r="D1808" s="85" t="s">
        <v>13405</v>
      </c>
      <c r="E1808" s="85" t="s">
        <v>12902</v>
      </c>
      <c r="F1808" s="85" t="s">
        <v>197</v>
      </c>
      <c r="G1808" s="85" t="s">
        <v>197</v>
      </c>
      <c r="H1808" s="840">
        <v>1.15087947560583</v>
      </c>
      <c r="I1808" s="840">
        <v>1.16342742878239</v>
      </c>
      <c r="J1808" s="86">
        <v>7534.0833333333303</v>
      </c>
      <c r="K1808" s="44">
        <v>8670.8218758372896</v>
      </c>
      <c r="L1808" s="45">
        <v>8158.09152244711</v>
      </c>
      <c r="M1808" s="46">
        <v>1.08282469963571</v>
      </c>
      <c r="N1808" s="139">
        <v>8765.3592007322495</v>
      </c>
      <c r="O1808" s="45">
        <v>8141.6636572697898</v>
      </c>
      <c r="P1808" s="99">
        <v>1.0806442266504199</v>
      </c>
      <c r="Q1808" s="86">
        <v>7518.0443232871303</v>
      </c>
      <c r="R1808" s="44">
        <v>8652.3629083660799</v>
      </c>
      <c r="S1808" s="45">
        <v>8141.1405310382597</v>
      </c>
      <c r="T1808" s="140">
        <v>1.0828800923427799</v>
      </c>
      <c r="U1808" s="44">
        <v>8746.6989765139897</v>
      </c>
      <c r="V1808" s="45">
        <v>8124.6873072602202</v>
      </c>
      <c r="W1808" s="99">
        <v>1.0806915945007101</v>
      </c>
      <c r="X1808" s="86">
        <v>7505.9834189186504</v>
      </c>
      <c r="Y1808" s="44">
        <v>8638.4822610711508</v>
      </c>
      <c r="Z1808" s="45">
        <v>8128.4780495817504</v>
      </c>
      <c r="AA1808" s="46">
        <v>1.0829331209410999</v>
      </c>
      <c r="AB1808" s="139">
        <v>8732.6669895557807</v>
      </c>
      <c r="AC1808" s="45">
        <v>8111.9994074884298</v>
      </c>
      <c r="AD1808" s="99">
        <v>1.08073772012903</v>
      </c>
      <c r="AE1808" s="142">
        <v>7506.1161253972696</v>
      </c>
      <c r="AF1808" s="44">
        <v>8638.6349902336697</v>
      </c>
      <c r="AG1808" s="45">
        <v>8128.9113679322199</v>
      </c>
      <c r="AH1808" s="140">
        <v>1.08297170362549</v>
      </c>
      <c r="AI1808" s="44">
        <v>8732.8213839129803</v>
      </c>
      <c r="AJ1808" s="45">
        <v>8112.39733136215</v>
      </c>
      <c r="AK1808" s="46">
        <v>1.08077162620939</v>
      </c>
    </row>
    <row r="1809" spans="1:37" x14ac:dyDescent="0.2">
      <c r="A1809" s="35" t="s">
        <v>5433</v>
      </c>
      <c r="B1809" s="35" t="s">
        <v>11317</v>
      </c>
      <c r="C1809" s="85" t="s">
        <v>952</v>
      </c>
      <c r="D1809" s="85" t="s">
        <v>13405</v>
      </c>
      <c r="E1809" s="85" t="s">
        <v>12902</v>
      </c>
      <c r="F1809" s="85" t="s">
        <v>197</v>
      </c>
      <c r="G1809" s="85" t="s">
        <v>197</v>
      </c>
      <c r="H1809" s="840">
        <v>1.15087947560583</v>
      </c>
      <c r="I1809" s="840">
        <v>1.16342742878239</v>
      </c>
      <c r="J1809" s="86">
        <v>14688</v>
      </c>
      <c r="K1809" s="44">
        <v>16904.117737698401</v>
      </c>
      <c r="L1809" s="45">
        <v>15904.5291882494</v>
      </c>
      <c r="M1809" s="46">
        <v>1.08282469963571</v>
      </c>
      <c r="N1809" s="139">
        <v>17088.422073955699</v>
      </c>
      <c r="O1809" s="45">
        <v>15872.5024010413</v>
      </c>
      <c r="P1809" s="99">
        <v>1.0806442266504199</v>
      </c>
      <c r="Q1809" s="86">
        <v>14621.435043616</v>
      </c>
      <c r="R1809" s="44">
        <v>16827.5094956014</v>
      </c>
      <c r="S1809" s="45">
        <v>15833.260930214799</v>
      </c>
      <c r="T1809" s="140">
        <v>1.0828800923427799</v>
      </c>
      <c r="U1809" s="44">
        <v>17010.978577902799</v>
      </c>
      <c r="V1809" s="45">
        <v>15801.261951173999</v>
      </c>
      <c r="W1809" s="99">
        <v>1.0806915945007101</v>
      </c>
      <c r="X1809" s="86">
        <v>14563.846242937399</v>
      </c>
      <c r="Y1809" s="44">
        <v>16761.2317268757</v>
      </c>
      <c r="Z1809" s="45">
        <v>15771.671464770499</v>
      </c>
      <c r="AA1809" s="46">
        <v>1.0829331209410999</v>
      </c>
      <c r="AB1809" s="139">
        <v>16943.978187602701</v>
      </c>
      <c r="AC1809" s="45">
        <v>15739.697984901801</v>
      </c>
      <c r="AD1809" s="99">
        <v>1.08073772012903</v>
      </c>
      <c r="AE1809" s="142">
        <v>14546.0987244076</v>
      </c>
      <c r="AF1809" s="44">
        <v>16740.806472056898</v>
      </c>
      <c r="AG1809" s="45">
        <v>15753.013316676201</v>
      </c>
      <c r="AH1809" s="140">
        <v>1.08297170362549</v>
      </c>
      <c r="AI1809" s="44">
        <v>16923.3302377523</v>
      </c>
      <c r="AJ1809" s="45">
        <v>15721.0107733804</v>
      </c>
      <c r="AK1809" s="46">
        <v>1.08077162620939</v>
      </c>
    </row>
    <row r="1810" spans="1:37" x14ac:dyDescent="0.2">
      <c r="A1810" s="35" t="s">
        <v>5432</v>
      </c>
      <c r="B1810" s="35" t="s">
        <v>11316</v>
      </c>
      <c r="C1810" s="85" t="s">
        <v>952</v>
      </c>
      <c r="D1810" s="85" t="s">
        <v>13405</v>
      </c>
      <c r="E1810" s="85" t="s">
        <v>12902</v>
      </c>
      <c r="F1810" s="85" t="s">
        <v>187</v>
      </c>
      <c r="G1810" s="85" t="s">
        <v>187</v>
      </c>
      <c r="H1810" s="840">
        <v>1.1435101821326701</v>
      </c>
      <c r="I1810" s="840">
        <v>1.1608880674208499</v>
      </c>
      <c r="J1810" s="86">
        <v>7798.9166666666697</v>
      </c>
      <c r="K1810" s="44">
        <v>8918.1406179374899</v>
      </c>
      <c r="L1810" s="45">
        <v>8390.7856040649604</v>
      </c>
      <c r="M1810" s="46">
        <v>1.0758911734405401</v>
      </c>
      <c r="N1810" s="139">
        <v>9053.6692971429202</v>
      </c>
      <c r="O1810" s="45">
        <v>8409.4591668679095</v>
      </c>
      <c r="P1810" s="99">
        <v>1.0782855525063799</v>
      </c>
      <c r="Q1810" s="86">
        <v>7804.0978062840804</v>
      </c>
      <c r="R1810" s="44">
        <v>8924.0653038450491</v>
      </c>
      <c r="S1810" s="45">
        <v>8396.7894685181309</v>
      </c>
      <c r="T1810" s="140">
        <v>1.0759462114578799</v>
      </c>
      <c r="U1810" s="44">
        <v>9059.6840203004194</v>
      </c>
      <c r="V1810" s="45">
        <v>8415.4147713517505</v>
      </c>
      <c r="W1810" s="99">
        <v>1.0783328169689801</v>
      </c>
      <c r="X1810" s="86">
        <v>7809.4134833343096</v>
      </c>
      <c r="Y1810" s="44">
        <v>8930.1438346769191</v>
      </c>
      <c r="Z1810" s="45">
        <v>8402.9203216513106</v>
      </c>
      <c r="AA1810" s="46">
        <v>1.07599890050432</v>
      </c>
      <c r="AB1810" s="139">
        <v>9065.85492635829</v>
      </c>
      <c r="AC1810" s="45">
        <v>8421.5062682397693</v>
      </c>
      <c r="AD1810" s="99">
        <v>1.0783788419209299</v>
      </c>
      <c r="AE1810" s="142">
        <v>7821.3697684705603</v>
      </c>
      <c r="AF1810" s="44">
        <v>8943.8159684707007</v>
      </c>
      <c r="AG1810" s="45">
        <v>8416.0851084678798</v>
      </c>
      <c r="AH1810" s="140">
        <v>1.0760372361366599</v>
      </c>
      <c r="AI1810" s="44">
        <v>9079.7348351036399</v>
      </c>
      <c r="AJ1810" s="45">
        <v>8434.6642863278303</v>
      </c>
      <c r="AK1810" s="46">
        <v>1.078412673996</v>
      </c>
    </row>
    <row r="1811" spans="1:37" x14ac:dyDescent="0.2">
      <c r="A1811" s="35" t="s">
        <v>5431</v>
      </c>
      <c r="B1811" s="35" t="s">
        <v>11315</v>
      </c>
      <c r="C1811" s="85" t="s">
        <v>952</v>
      </c>
      <c r="D1811" s="85" t="s">
        <v>13405</v>
      </c>
      <c r="E1811" s="85" t="s">
        <v>12902</v>
      </c>
      <c r="F1811" s="85" t="s">
        <v>187</v>
      </c>
      <c r="G1811" s="85" t="s">
        <v>187</v>
      </c>
      <c r="H1811" s="840">
        <v>1.1435101821326701</v>
      </c>
      <c r="I1811" s="840">
        <v>1.1608880674208499</v>
      </c>
      <c r="J1811" s="86">
        <v>7579.1666666666697</v>
      </c>
      <c r="K1811" s="44">
        <v>8666.8542554138403</v>
      </c>
      <c r="L1811" s="45">
        <v>8154.3585187013996</v>
      </c>
      <c r="M1811" s="46">
        <v>1.0758911734405401</v>
      </c>
      <c r="N1811" s="139">
        <v>8798.5641443271907</v>
      </c>
      <c r="O1811" s="45">
        <v>8172.5059167046302</v>
      </c>
      <c r="P1811" s="99">
        <v>1.0782855525063799</v>
      </c>
      <c r="Q1811" s="86">
        <v>7579.0290514521403</v>
      </c>
      <c r="R1811" s="44">
        <v>8666.6968910148098</v>
      </c>
      <c r="S1811" s="45">
        <v>8154.62759443917</v>
      </c>
      <c r="T1811" s="140">
        <v>1.0759462114578799</v>
      </c>
      <c r="U1811" s="44">
        <v>8798.4043884667499</v>
      </c>
      <c r="V1811" s="45">
        <v>8172.7157469421199</v>
      </c>
      <c r="W1811" s="99">
        <v>1.0783328169689801</v>
      </c>
      <c r="X1811" s="86">
        <v>7580.8289416075604</v>
      </c>
      <c r="Y1811" s="44">
        <v>8668.7550837342496</v>
      </c>
      <c r="Z1811" s="45">
        <v>8156.9636060810399</v>
      </c>
      <c r="AA1811" s="46">
        <v>1.07599890050432</v>
      </c>
      <c r="AB1811" s="139">
        <v>8800.4938594708401</v>
      </c>
      <c r="AC1811" s="45">
        <v>8175.0055348514497</v>
      </c>
      <c r="AD1811" s="99">
        <v>1.0783788419209299</v>
      </c>
      <c r="AE1811" s="142">
        <v>7590.4547571165003</v>
      </c>
      <c r="AF1811" s="44">
        <v>8679.7623017800597</v>
      </c>
      <c r="AG1811" s="45">
        <v>8167.611957868</v>
      </c>
      <c r="AH1811" s="140">
        <v>1.0760372361366599</v>
      </c>
      <c r="AI1811" s="44">
        <v>8811.6683538343696</v>
      </c>
      <c r="AJ1811" s="45">
        <v>8185.6426114676797</v>
      </c>
      <c r="AK1811" s="46">
        <v>1.078412673996</v>
      </c>
    </row>
    <row r="1812" spans="1:37" x14ac:dyDescent="0.2">
      <c r="A1812" s="35" t="s">
        <v>5430</v>
      </c>
      <c r="B1812" s="35" t="s">
        <v>11314</v>
      </c>
      <c r="C1812" s="85" t="s">
        <v>952</v>
      </c>
      <c r="D1812" s="85" t="s">
        <v>13405</v>
      </c>
      <c r="E1812" s="85" t="s">
        <v>12902</v>
      </c>
      <c r="F1812" s="85" t="s">
        <v>197</v>
      </c>
      <c r="G1812" s="85" t="s">
        <v>197</v>
      </c>
      <c r="H1812" s="840">
        <v>1.15087947560583</v>
      </c>
      <c r="I1812" s="840">
        <v>1.16342742878239</v>
      </c>
      <c r="J1812" s="86">
        <v>16919.416666666701</v>
      </c>
      <c r="K1812" s="44">
        <v>19472.209380889901</v>
      </c>
      <c r="L1812" s="45">
        <v>18320.762270094801</v>
      </c>
      <c r="M1812" s="46">
        <v>1.08282469963571</v>
      </c>
      <c r="N1812" s="139">
        <v>19684.5134289979</v>
      </c>
      <c r="O1812" s="45">
        <v>18283.869939126202</v>
      </c>
      <c r="P1812" s="99">
        <v>1.0806442266504199</v>
      </c>
      <c r="Q1812" s="86">
        <v>16889.590475064899</v>
      </c>
      <c r="R1812" s="44">
        <v>19437.883029139899</v>
      </c>
      <c r="S1812" s="45">
        <v>18289.401293269999</v>
      </c>
      <c r="T1812" s="140">
        <v>1.0828800923427799</v>
      </c>
      <c r="U1812" s="44">
        <v>19649.812819592298</v>
      </c>
      <c r="V1812" s="45">
        <v>18252.438460961999</v>
      </c>
      <c r="W1812" s="99">
        <v>1.0806915945007101</v>
      </c>
      <c r="X1812" s="86">
        <v>16869.0079416761</v>
      </c>
      <c r="Y1812" s="44">
        <v>19414.195013906701</v>
      </c>
      <c r="Z1812" s="45">
        <v>18268.007417459499</v>
      </c>
      <c r="AA1812" s="46">
        <v>1.0829331209410999</v>
      </c>
      <c r="AB1812" s="139">
        <v>19625.866535693898</v>
      </c>
      <c r="AC1812" s="45">
        <v>18230.973183725499</v>
      </c>
      <c r="AD1812" s="99">
        <v>1.08073772012903</v>
      </c>
      <c r="AE1812" s="142">
        <v>16868.928388680099</v>
      </c>
      <c r="AF1812" s="44">
        <v>19414.103457996502</v>
      </c>
      <c r="AG1812" s="45">
        <v>18268.572115425301</v>
      </c>
      <c r="AH1812" s="140">
        <v>1.08297170362549</v>
      </c>
      <c r="AI1812" s="44">
        <v>19625.773981556398</v>
      </c>
      <c r="AJ1812" s="45">
        <v>18231.459167043598</v>
      </c>
      <c r="AK1812" s="46">
        <v>1.08077162620939</v>
      </c>
    </row>
    <row r="1813" spans="1:37" x14ac:dyDescent="0.2">
      <c r="A1813" s="35" t="s">
        <v>5429</v>
      </c>
      <c r="B1813" s="35" t="s">
        <v>11313</v>
      </c>
      <c r="C1813" s="85" t="s">
        <v>952</v>
      </c>
      <c r="D1813" s="85" t="s">
        <v>13405</v>
      </c>
      <c r="E1813" s="85" t="s">
        <v>12902</v>
      </c>
      <c r="F1813" s="85" t="s">
        <v>197</v>
      </c>
      <c r="G1813" s="85" t="s">
        <v>197</v>
      </c>
      <c r="H1813" s="840">
        <v>1.15087947560583</v>
      </c>
      <c r="I1813" s="840">
        <v>1.16342742878239</v>
      </c>
      <c r="J1813" s="86">
        <v>5859.6666666666697</v>
      </c>
      <c r="K1813" s="44">
        <v>6743.7701005582903</v>
      </c>
      <c r="L1813" s="45">
        <v>6344.9917982987399</v>
      </c>
      <c r="M1813" s="46">
        <v>1.08282469963571</v>
      </c>
      <c r="N1813" s="139">
        <v>6817.2969235218798</v>
      </c>
      <c r="O1813" s="45">
        <v>6332.2149534292203</v>
      </c>
      <c r="P1813" s="99">
        <v>1.0806442266504199</v>
      </c>
      <c r="Q1813" s="86">
        <v>5855.1497306650799</v>
      </c>
      <c r="R1813" s="44">
        <v>6738.5716516214497</v>
      </c>
      <c r="S1813" s="45">
        <v>6340.4250810233898</v>
      </c>
      <c r="T1813" s="140">
        <v>1.0828800923427799</v>
      </c>
      <c r="U1813" s="44">
        <v>6812.04179628358</v>
      </c>
      <c r="V1813" s="45">
        <v>6327.6110984728803</v>
      </c>
      <c r="W1813" s="99">
        <v>1.0806915945007101</v>
      </c>
      <c r="X1813" s="86">
        <v>5853.8467984545596</v>
      </c>
      <c r="Y1813" s="44">
        <v>6737.0721336822498</v>
      </c>
      <c r="Z1813" s="45">
        <v>6339.3245829614898</v>
      </c>
      <c r="AA1813" s="46">
        <v>1.0829331209410999</v>
      </c>
      <c r="AB1813" s="139">
        <v>6810.5259292120199</v>
      </c>
      <c r="AC1813" s="45">
        <v>6326.4730429463898</v>
      </c>
      <c r="AD1813" s="99">
        <v>1.08073772012903</v>
      </c>
      <c r="AE1813" s="142">
        <v>5862.6081886031598</v>
      </c>
      <c r="AF1813" s="44">
        <v>6747.1554377820403</v>
      </c>
      <c r="AG1813" s="45">
        <v>6349.0387777002898</v>
      </c>
      <c r="AH1813" s="140">
        <v>1.08297170362549</v>
      </c>
      <c r="AI1813" s="44">
        <v>6820.7191708251503</v>
      </c>
      <c r="AJ1813" s="45">
        <v>6336.1405858251301</v>
      </c>
      <c r="AK1813" s="46">
        <v>1.08077162620939</v>
      </c>
    </row>
    <row r="1814" spans="1:37" x14ac:dyDescent="0.2">
      <c r="A1814" s="35" t="s">
        <v>5428</v>
      </c>
      <c r="B1814" s="35" t="s">
        <v>11312</v>
      </c>
      <c r="C1814" s="85" t="s">
        <v>952</v>
      </c>
      <c r="D1814" s="85" t="s">
        <v>13405</v>
      </c>
      <c r="E1814" s="85" t="s">
        <v>12902</v>
      </c>
      <c r="F1814" s="85" t="s">
        <v>187</v>
      </c>
      <c r="G1814" s="85" t="s">
        <v>187</v>
      </c>
      <c r="H1814" s="840">
        <v>1.1435101821326701</v>
      </c>
      <c r="I1814" s="840">
        <v>1.1608880674208499</v>
      </c>
      <c r="J1814" s="86">
        <v>10381.416666666701</v>
      </c>
      <c r="K1814" s="44">
        <v>11871.2556632951</v>
      </c>
      <c r="L1814" s="45">
        <v>11169.2745594751</v>
      </c>
      <c r="M1814" s="46">
        <v>1.0758911734405401</v>
      </c>
      <c r="N1814" s="139">
        <v>12051.6627312573</v>
      </c>
      <c r="O1814" s="45">
        <v>11194.1316062156</v>
      </c>
      <c r="P1814" s="99">
        <v>1.0782855525063799</v>
      </c>
      <c r="Q1814" s="86">
        <v>10389.9450443812</v>
      </c>
      <c r="R1814" s="44">
        <v>11881.007950048701</v>
      </c>
      <c r="S1814" s="45">
        <v>11179.0220077576</v>
      </c>
      <c r="T1814" s="140">
        <v>1.0759462114578799</v>
      </c>
      <c r="U1814" s="44">
        <v>12061.563223180499</v>
      </c>
      <c r="V1814" s="45">
        <v>11203.818707860501</v>
      </c>
      <c r="W1814" s="99">
        <v>1.0783328169689801</v>
      </c>
      <c r="X1814" s="86">
        <v>10396.7293151086</v>
      </c>
      <c r="Y1814" s="44">
        <v>11888.765832703801</v>
      </c>
      <c r="Z1814" s="45">
        <v>11186.869311897801</v>
      </c>
      <c r="AA1814" s="46">
        <v>1.07599890050432</v>
      </c>
      <c r="AB1814" s="139">
        <v>12069.439002114101</v>
      </c>
      <c r="AC1814" s="45">
        <v>11211.6129185922</v>
      </c>
      <c r="AD1814" s="99">
        <v>1.0783788419209299</v>
      </c>
      <c r="AE1814" s="142">
        <v>10411.681662122401</v>
      </c>
      <c r="AF1814" s="44">
        <v>11905.8639937609</v>
      </c>
      <c r="AG1814" s="45">
        <v>11203.357159244901</v>
      </c>
      <c r="AH1814" s="140">
        <v>1.0760372361366599</v>
      </c>
      <c r="AI1814" s="44">
        <v>12086.797003342401</v>
      </c>
      <c r="AJ1814" s="45">
        <v>11228.0894620446</v>
      </c>
      <c r="AK1814" s="46">
        <v>1.078412673996</v>
      </c>
    </row>
    <row r="1815" spans="1:37" x14ac:dyDescent="0.2">
      <c r="A1815" s="35" t="s">
        <v>5427</v>
      </c>
      <c r="B1815" s="35" t="s">
        <v>11311</v>
      </c>
      <c r="C1815" s="85" t="s">
        <v>952</v>
      </c>
      <c r="D1815" s="85" t="s">
        <v>13405</v>
      </c>
      <c r="E1815" s="85" t="s">
        <v>12902</v>
      </c>
      <c r="F1815" s="85" t="s">
        <v>187</v>
      </c>
      <c r="G1815" s="85" t="s">
        <v>187</v>
      </c>
      <c r="H1815" s="840">
        <v>1.1435101821326701</v>
      </c>
      <c r="I1815" s="840">
        <v>1.1608880674208499</v>
      </c>
      <c r="J1815" s="86">
        <v>12201.75</v>
      </c>
      <c r="K1815" s="44">
        <v>13952.825364837299</v>
      </c>
      <c r="L1815" s="45">
        <v>13127.7551255281</v>
      </c>
      <c r="M1815" s="46">
        <v>1.0758911734405401</v>
      </c>
      <c r="N1815" s="139">
        <v>14164.8659766523</v>
      </c>
      <c r="O1815" s="45">
        <v>13156.970740294801</v>
      </c>
      <c r="P1815" s="99">
        <v>1.0782855525063799</v>
      </c>
      <c r="Q1815" s="86">
        <v>12207.0721372386</v>
      </c>
      <c r="R1815" s="44">
        <v>13958.9112829603</v>
      </c>
      <c r="S1815" s="45">
        <v>13134.153019055</v>
      </c>
      <c r="T1815" s="140">
        <v>1.0759462114578799</v>
      </c>
      <c r="U1815" s="44">
        <v>14171.0443822658</v>
      </c>
      <c r="V1815" s="45">
        <v>13163.286484692</v>
      </c>
      <c r="W1815" s="99">
        <v>1.0783328169689801</v>
      </c>
      <c r="X1815" s="86">
        <v>12211.0236059423</v>
      </c>
      <c r="Y1815" s="44">
        <v>13963.429827657401</v>
      </c>
      <c r="Z1815" s="45">
        <v>13139.0479740262</v>
      </c>
      <c r="AA1815" s="46">
        <v>1.07599890050432</v>
      </c>
      <c r="AB1815" s="139">
        <v>14175.6315951327</v>
      </c>
      <c r="AC1815" s="45">
        <v>13168.109494845199</v>
      </c>
      <c r="AD1815" s="99">
        <v>1.0783788419209299</v>
      </c>
      <c r="AE1815" s="142">
        <v>12226.093491093699</v>
      </c>
      <c r="AF1815" s="44">
        <v>13980.6623947716</v>
      </c>
      <c r="AG1815" s="45">
        <v>13155.731848904899</v>
      </c>
      <c r="AH1815" s="140">
        <v>1.0760372361366599</v>
      </c>
      <c r="AI1815" s="44">
        <v>14193.1260449824</v>
      </c>
      <c r="AJ1815" s="45">
        <v>13184.774174255501</v>
      </c>
      <c r="AK1815" s="46">
        <v>1.078412673996</v>
      </c>
    </row>
    <row r="1816" spans="1:37" x14ac:dyDescent="0.2">
      <c r="A1816" s="35" t="s">
        <v>5426</v>
      </c>
      <c r="B1816" s="35" t="s">
        <v>7725</v>
      </c>
      <c r="C1816" s="85" t="s">
        <v>952</v>
      </c>
      <c r="D1816" s="85" t="s">
        <v>13405</v>
      </c>
      <c r="E1816" s="85" t="s">
        <v>12902</v>
      </c>
      <c r="F1816" s="85" t="s">
        <v>197</v>
      </c>
      <c r="G1816" s="85" t="s">
        <v>197</v>
      </c>
      <c r="H1816" s="840">
        <v>1.15087947560583</v>
      </c>
      <c r="I1816" s="840">
        <v>1.16342742878239</v>
      </c>
      <c r="J1816" s="86">
        <v>1637.3333333333301</v>
      </c>
      <c r="K1816" s="44">
        <v>1884.37332805861</v>
      </c>
      <c r="L1816" s="45">
        <v>1772.94497487021</v>
      </c>
      <c r="M1816" s="46">
        <v>1.08282469963571</v>
      </c>
      <c r="N1816" s="139">
        <v>1904.9185100597001</v>
      </c>
      <c r="O1816" s="45">
        <v>1769.3748137689499</v>
      </c>
      <c r="P1816" s="99">
        <v>1.0806442266504199</v>
      </c>
      <c r="Q1816" s="86">
        <v>1636.5478622232099</v>
      </c>
      <c r="R1816" s="44">
        <v>1883.46934547929</v>
      </c>
      <c r="S1816" s="45">
        <v>1772.18510016765</v>
      </c>
      <c r="T1816" s="140">
        <v>1.0828800923427799</v>
      </c>
      <c r="U1816" s="44">
        <v>1904.00467142567</v>
      </c>
      <c r="V1816" s="45">
        <v>1768.6035187027401</v>
      </c>
      <c r="W1816" s="99">
        <v>1.0806915945007101</v>
      </c>
      <c r="X1816" s="86">
        <v>1636.4335539794099</v>
      </c>
      <c r="Y1816" s="44">
        <v>1883.3377904675999</v>
      </c>
      <c r="Z1816" s="45">
        <v>1772.14809582366</v>
      </c>
      <c r="AA1816" s="46">
        <v>1.0829331209410999</v>
      </c>
      <c r="AB1816" s="139">
        <v>1903.87168207949</v>
      </c>
      <c r="AC1816" s="45">
        <v>1768.55546827034</v>
      </c>
      <c r="AD1816" s="99">
        <v>1.08073772012903</v>
      </c>
      <c r="AE1816" s="142">
        <v>1638.7653806957001</v>
      </c>
      <c r="AF1816" s="44">
        <v>1886.02144197606</v>
      </c>
      <c r="AG1816" s="45">
        <v>1774.7365361744901</v>
      </c>
      <c r="AH1816" s="140">
        <v>1.08297170362549</v>
      </c>
      <c r="AI1816" s="44">
        <v>1906.5845932403899</v>
      </c>
      <c r="AJ1816" s="45">
        <v>1771.13112547015</v>
      </c>
      <c r="AK1816" s="46">
        <v>1.08077162620939</v>
      </c>
    </row>
    <row r="1817" spans="1:37" x14ac:dyDescent="0.2">
      <c r="A1817" s="35" t="s">
        <v>5425</v>
      </c>
      <c r="B1817" s="35" t="s">
        <v>11310</v>
      </c>
      <c r="C1817" s="85" t="s">
        <v>952</v>
      </c>
      <c r="D1817" s="85" t="s">
        <v>13405</v>
      </c>
      <c r="E1817" s="85" t="s">
        <v>12902</v>
      </c>
      <c r="F1817" s="85" t="s">
        <v>197</v>
      </c>
      <c r="G1817" s="85" t="s">
        <v>197</v>
      </c>
      <c r="H1817" s="840">
        <v>1.15087947560583</v>
      </c>
      <c r="I1817" s="840">
        <v>1.16342742878239</v>
      </c>
      <c r="J1817" s="86">
        <v>8307.4166666666697</v>
      </c>
      <c r="K1817" s="44">
        <v>9560.8353369724591</v>
      </c>
      <c r="L1817" s="45">
        <v>8995.4759568320605</v>
      </c>
      <c r="M1817" s="46">
        <v>1.08282469963571</v>
      </c>
      <c r="N1817" s="139">
        <v>9665.0764123239696</v>
      </c>
      <c r="O1817" s="45">
        <v>8977.3618592127805</v>
      </c>
      <c r="P1817" s="99">
        <v>1.0806442266504199</v>
      </c>
      <c r="Q1817" s="86">
        <v>8294.5384523165503</v>
      </c>
      <c r="R1817" s="44">
        <v>9546.0140643944596</v>
      </c>
      <c r="S1817" s="45">
        <v>8981.9905651852605</v>
      </c>
      <c r="T1817" s="140">
        <v>1.0828800923427799</v>
      </c>
      <c r="U1817" s="44">
        <v>9650.0935445153009</v>
      </c>
      <c r="V1817" s="45">
        <v>8963.8379856814609</v>
      </c>
      <c r="W1817" s="99">
        <v>1.0806915945007101</v>
      </c>
      <c r="X1817" s="86">
        <v>8285.2604251244593</v>
      </c>
      <c r="Y1817" s="44">
        <v>9535.3361733249803</v>
      </c>
      <c r="Z1817" s="45">
        <v>8972.3829299898498</v>
      </c>
      <c r="AA1817" s="46">
        <v>1.0829331209410999</v>
      </c>
      <c r="AB1817" s="139">
        <v>9639.2992331950409</v>
      </c>
      <c r="AC1817" s="45">
        <v>8954.1934625242702</v>
      </c>
      <c r="AD1817" s="99">
        <v>1.08073772012903</v>
      </c>
      <c r="AE1817" s="142">
        <v>8289.6034071884496</v>
      </c>
      <c r="AF1817" s="44">
        <v>9540.3344222453507</v>
      </c>
      <c r="AG1817" s="45">
        <v>8977.4059242625208</v>
      </c>
      <c r="AH1817" s="140">
        <v>1.08297170362549</v>
      </c>
      <c r="AI1817" s="44">
        <v>9644.3519776510002</v>
      </c>
      <c r="AJ1817" s="45">
        <v>8959.1681550179801</v>
      </c>
      <c r="AK1817" s="46">
        <v>1.08077162620939</v>
      </c>
    </row>
    <row r="1818" spans="1:37" x14ac:dyDescent="0.2">
      <c r="A1818" s="35" t="s">
        <v>5424</v>
      </c>
      <c r="B1818" s="35" t="s">
        <v>11309</v>
      </c>
      <c r="C1818" s="85" t="s">
        <v>952</v>
      </c>
      <c r="D1818" s="85" t="s">
        <v>13405</v>
      </c>
      <c r="E1818" s="85" t="s">
        <v>12902</v>
      </c>
      <c r="F1818" s="85" t="s">
        <v>197</v>
      </c>
      <c r="G1818" s="85" t="s">
        <v>197</v>
      </c>
      <c r="H1818" s="840">
        <v>1.15087947560583</v>
      </c>
      <c r="I1818" s="840">
        <v>1.16342742878239</v>
      </c>
      <c r="J1818" s="86">
        <v>8481</v>
      </c>
      <c r="K1818" s="44">
        <v>9760.6088326130393</v>
      </c>
      <c r="L1818" s="45">
        <v>9183.4362776105008</v>
      </c>
      <c r="M1818" s="46">
        <v>1.08282469963571</v>
      </c>
      <c r="N1818" s="139">
        <v>9867.0280235034497</v>
      </c>
      <c r="O1818" s="45">
        <v>9164.9436862221792</v>
      </c>
      <c r="P1818" s="99">
        <v>1.0806442266504199</v>
      </c>
      <c r="Q1818" s="86">
        <v>8447.4892493068801</v>
      </c>
      <c r="R1818" s="44">
        <v>9722.0419974281904</v>
      </c>
      <c r="S1818" s="45">
        <v>9147.6179383540493</v>
      </c>
      <c r="T1818" s="140">
        <v>1.0828800923427799</v>
      </c>
      <c r="U1818" s="44">
        <v>9828.0406969879805</v>
      </c>
      <c r="V1818" s="45">
        <v>9129.1306263611004</v>
      </c>
      <c r="W1818" s="99">
        <v>1.0806915945007101</v>
      </c>
      <c r="X1818" s="86">
        <v>8416.8600845602105</v>
      </c>
      <c r="Y1818" s="44">
        <v>9686.7915203662997</v>
      </c>
      <c r="Z1818" s="45">
        <v>9114.89655989739</v>
      </c>
      <c r="AA1818" s="46">
        <v>1.0829331209410999</v>
      </c>
      <c r="AB1818" s="139">
        <v>9792.4058866010091</v>
      </c>
      <c r="AC1818" s="45">
        <v>9096.4181784326192</v>
      </c>
      <c r="AD1818" s="99">
        <v>1.08073772012903</v>
      </c>
      <c r="AE1818" s="142">
        <v>8398.1147700518595</v>
      </c>
      <c r="AF1818" s="44">
        <v>9665.2179226348708</v>
      </c>
      <c r="AG1818" s="45">
        <v>9094.9206597654302</v>
      </c>
      <c r="AH1818" s="140">
        <v>1.08297170362549</v>
      </c>
      <c r="AI1818" s="44">
        <v>9770.59707354085</v>
      </c>
      <c r="AJ1818" s="45">
        <v>9076.4441571220705</v>
      </c>
      <c r="AK1818" s="46">
        <v>1.08077162620939</v>
      </c>
    </row>
    <row r="1819" spans="1:37" x14ac:dyDescent="0.2">
      <c r="A1819" s="35" t="s">
        <v>5423</v>
      </c>
      <c r="B1819" s="35" t="s">
        <v>11308</v>
      </c>
      <c r="C1819" s="85" t="s">
        <v>952</v>
      </c>
      <c r="D1819" s="85" t="s">
        <v>13405</v>
      </c>
      <c r="E1819" s="85" t="s">
        <v>12902</v>
      </c>
      <c r="F1819" s="85" t="s">
        <v>187</v>
      </c>
      <c r="G1819" s="85" t="s">
        <v>187</v>
      </c>
      <c r="H1819" s="840">
        <v>1.1435101821326701</v>
      </c>
      <c r="I1819" s="840">
        <v>1.1608880674208499</v>
      </c>
      <c r="J1819" s="86">
        <v>9840.3333333333303</v>
      </c>
      <c r="K1819" s="44">
        <v>11252.5213622462</v>
      </c>
      <c r="L1819" s="45">
        <v>10587.127777046</v>
      </c>
      <c r="M1819" s="46">
        <v>1.0758911734405401</v>
      </c>
      <c r="N1819" s="139">
        <v>11423.525546110301</v>
      </c>
      <c r="O1819" s="45">
        <v>10610.689265180299</v>
      </c>
      <c r="P1819" s="99">
        <v>1.0782855525063799</v>
      </c>
      <c r="Q1819" s="86">
        <v>9838.6975860734892</v>
      </c>
      <c r="R1819" s="44">
        <v>11250.650868599099</v>
      </c>
      <c r="S1819" s="45">
        <v>10585.909393415601</v>
      </c>
      <c r="T1819" s="140">
        <v>1.0759462114578799</v>
      </c>
      <c r="U1819" s="44">
        <v>11421.626626634999</v>
      </c>
      <c r="V1819" s="45">
        <v>10609.3904832965</v>
      </c>
      <c r="W1819" s="99">
        <v>1.0783328169689801</v>
      </c>
      <c r="X1819" s="86">
        <v>9837.1605623421801</v>
      </c>
      <c r="Y1819" s="44">
        <v>11248.8932663122</v>
      </c>
      <c r="Z1819" s="45">
        <v>10584.773949164601</v>
      </c>
      <c r="AA1819" s="46">
        <v>1.07599890050432</v>
      </c>
      <c r="AB1819" s="139">
        <v>11419.842314125999</v>
      </c>
      <c r="AC1819" s="45">
        <v>10608.185815008799</v>
      </c>
      <c r="AD1819" s="99">
        <v>1.0783788419209299</v>
      </c>
      <c r="AE1819" s="142">
        <v>9845.9841339985105</v>
      </c>
      <c r="AF1819" s="44">
        <v>11258.983110343999</v>
      </c>
      <c r="AG1819" s="45">
        <v>10594.6455545931</v>
      </c>
      <c r="AH1819" s="140">
        <v>1.0760372361366599</v>
      </c>
      <c r="AI1819" s="44">
        <v>11430.0854931739</v>
      </c>
      <c r="AJ1819" s="45">
        <v>10618.0340780675</v>
      </c>
      <c r="AK1819" s="46">
        <v>1.078412673996</v>
      </c>
    </row>
    <row r="1820" spans="1:37" x14ac:dyDescent="0.2">
      <c r="A1820" s="35" t="s">
        <v>5422</v>
      </c>
      <c r="B1820" s="35" t="s">
        <v>11307</v>
      </c>
      <c r="C1820" s="85" t="s">
        <v>952</v>
      </c>
      <c r="D1820" s="85" t="s">
        <v>13405</v>
      </c>
      <c r="E1820" s="85" t="s">
        <v>12902</v>
      </c>
      <c r="F1820" s="85" t="s">
        <v>197</v>
      </c>
      <c r="G1820" s="85" t="s">
        <v>197</v>
      </c>
      <c r="H1820" s="840">
        <v>1.15087947560583</v>
      </c>
      <c r="I1820" s="840">
        <v>1.16342742878239</v>
      </c>
      <c r="J1820" s="86">
        <v>15425.666666666701</v>
      </c>
      <c r="K1820" s="44">
        <v>17753.083164203701</v>
      </c>
      <c r="L1820" s="45">
        <v>16703.292875014002</v>
      </c>
      <c r="M1820" s="46">
        <v>1.08282469963571</v>
      </c>
      <c r="N1820" s="139">
        <v>17946.643707254199</v>
      </c>
      <c r="O1820" s="45">
        <v>16669.657625567099</v>
      </c>
      <c r="P1820" s="99">
        <v>1.0806442266504199</v>
      </c>
      <c r="Q1820" s="86">
        <v>15391.976043672799</v>
      </c>
      <c r="R1820" s="44">
        <v>17714.309317679701</v>
      </c>
      <c r="S1820" s="45">
        <v>16667.664439510299</v>
      </c>
      <c r="T1820" s="140">
        <v>1.0828800923427799</v>
      </c>
      <c r="U1820" s="44">
        <v>17907.447112370399</v>
      </c>
      <c r="V1820" s="45">
        <v>16633.9791331536</v>
      </c>
      <c r="W1820" s="99">
        <v>1.0806915945007101</v>
      </c>
      <c r="X1820" s="86">
        <v>15366.3857123295</v>
      </c>
      <c r="Y1820" s="44">
        <v>17684.857930562601</v>
      </c>
      <c r="Z1820" s="45">
        <v>16640.768037037698</v>
      </c>
      <c r="AA1820" s="46">
        <v>1.0829331209410999</v>
      </c>
      <c r="AB1820" s="139">
        <v>17877.674618973899</v>
      </c>
      <c r="AC1820" s="45">
        <v>16607.0326613662</v>
      </c>
      <c r="AD1820" s="99">
        <v>1.08073772012903</v>
      </c>
      <c r="AE1820" s="142">
        <v>15365.3782430262</v>
      </c>
      <c r="AF1820" s="44">
        <v>17683.698454819201</v>
      </c>
      <c r="AG1820" s="45">
        <v>16640.269852700101</v>
      </c>
      <c r="AH1820" s="140">
        <v>1.08297170362549</v>
      </c>
      <c r="AI1820" s="44">
        <v>17876.502501552899</v>
      </c>
      <c r="AJ1820" s="45">
        <v>16606.464831037902</v>
      </c>
      <c r="AK1820" s="46">
        <v>1.08077162620939</v>
      </c>
    </row>
    <row r="1821" spans="1:37" x14ac:dyDescent="0.2">
      <c r="A1821" s="35" t="s">
        <v>5421</v>
      </c>
      <c r="B1821" s="35" t="s">
        <v>11306</v>
      </c>
      <c r="C1821" s="85" t="s">
        <v>952</v>
      </c>
      <c r="D1821" s="85" t="s">
        <v>13405</v>
      </c>
      <c r="E1821" s="85" t="s">
        <v>12902</v>
      </c>
      <c r="F1821" s="85" t="s">
        <v>197</v>
      </c>
      <c r="G1821" s="85" t="s">
        <v>197</v>
      </c>
      <c r="H1821" s="840">
        <v>1.15087947560583</v>
      </c>
      <c r="I1821" s="840">
        <v>1.16342742878239</v>
      </c>
      <c r="J1821" s="86">
        <v>7837.0833333333303</v>
      </c>
      <c r="K1821" s="44">
        <v>9019.5383569458609</v>
      </c>
      <c r="L1821" s="45">
        <v>8486.1874064367294</v>
      </c>
      <c r="M1821" s="46">
        <v>1.08282469963571</v>
      </c>
      <c r="N1821" s="139">
        <v>9117.8777116533201</v>
      </c>
      <c r="O1821" s="45">
        <v>8469.0988579448604</v>
      </c>
      <c r="P1821" s="99">
        <v>1.0806442266504199</v>
      </c>
      <c r="Q1821" s="86">
        <v>7822.9026663485001</v>
      </c>
      <c r="R1821" s="44">
        <v>9003.2181183626108</v>
      </c>
      <c r="S1821" s="45">
        <v>8471.2655617240198</v>
      </c>
      <c r="T1821" s="140">
        <v>1.0828800923427799</v>
      </c>
      <c r="U1821" s="44">
        <v>9101.3795347247305</v>
      </c>
      <c r="V1821" s="45">
        <v>8454.1451561200502</v>
      </c>
      <c r="W1821" s="99">
        <v>1.0806915945007101</v>
      </c>
      <c r="X1821" s="86">
        <v>7814.2490376311898</v>
      </c>
      <c r="Y1821" s="44">
        <v>8993.2588346823504</v>
      </c>
      <c r="Z1821" s="45">
        <v>8462.3090981329606</v>
      </c>
      <c r="AA1821" s="46">
        <v>1.0829331209410999</v>
      </c>
      <c r="AB1821" s="139">
        <v>9091.3116657165192</v>
      </c>
      <c r="AC1821" s="45">
        <v>8445.1536894499804</v>
      </c>
      <c r="AD1821" s="99">
        <v>1.08073772012903</v>
      </c>
      <c r="AE1821" s="142">
        <v>7816.5599255290899</v>
      </c>
      <c r="AF1821" s="44">
        <v>8995.9183881344597</v>
      </c>
      <c r="AG1821" s="45">
        <v>8465.1132190409407</v>
      </c>
      <c r="AH1821" s="140">
        <v>1.08297170362549</v>
      </c>
      <c r="AI1821" s="44">
        <v>9094.0002160817694</v>
      </c>
      <c r="AJ1821" s="45">
        <v>8447.9161820772406</v>
      </c>
      <c r="AK1821" s="46">
        <v>1.08077162620939</v>
      </c>
    </row>
    <row r="1822" spans="1:37" x14ac:dyDescent="0.2">
      <c r="A1822" s="35" t="s">
        <v>5420</v>
      </c>
      <c r="B1822" s="35" t="s">
        <v>11305</v>
      </c>
      <c r="C1822" s="85" t="s">
        <v>952</v>
      </c>
      <c r="D1822" s="85" t="s">
        <v>13405</v>
      </c>
      <c r="E1822" s="85" t="s">
        <v>12902</v>
      </c>
      <c r="F1822" s="85" t="s">
        <v>187</v>
      </c>
      <c r="G1822" s="85" t="s">
        <v>187</v>
      </c>
      <c r="H1822" s="840">
        <v>1.1435101821326701</v>
      </c>
      <c r="I1822" s="840">
        <v>1.1608880674208499</v>
      </c>
      <c r="J1822" s="86">
        <v>7854</v>
      </c>
      <c r="K1822" s="44">
        <v>8981.1289704699593</v>
      </c>
      <c r="L1822" s="45">
        <v>8450.0492762019803</v>
      </c>
      <c r="M1822" s="46">
        <v>1.0758911734405401</v>
      </c>
      <c r="N1822" s="139">
        <v>9117.61488152335</v>
      </c>
      <c r="O1822" s="45">
        <v>8468.8547293851298</v>
      </c>
      <c r="P1822" s="99">
        <v>1.0782855525063799</v>
      </c>
      <c r="Q1822" s="86">
        <v>7861.8086809913902</v>
      </c>
      <c r="R1822" s="44">
        <v>8990.0582766926509</v>
      </c>
      <c r="S1822" s="45">
        <v>8458.8832655193892</v>
      </c>
      <c r="T1822" s="140">
        <v>1.0759462114578799</v>
      </c>
      <c r="U1822" s="44">
        <v>9126.6798861085608</v>
      </c>
      <c r="V1822" s="45">
        <v>8477.6463014446308</v>
      </c>
      <c r="W1822" s="99">
        <v>1.0783328169689801</v>
      </c>
      <c r="X1822" s="86">
        <v>7869.6523187570401</v>
      </c>
      <c r="Y1822" s="44">
        <v>8999.0275563426294</v>
      </c>
      <c r="Z1822" s="45">
        <v>8467.7372423338293</v>
      </c>
      <c r="AA1822" s="46">
        <v>1.07599890050432</v>
      </c>
      <c r="AB1822" s="139">
        <v>9135.7854715958692</v>
      </c>
      <c r="AC1822" s="45">
        <v>8486.4665538215995</v>
      </c>
      <c r="AD1822" s="99">
        <v>1.0783788419209299</v>
      </c>
      <c r="AE1822" s="142">
        <v>7883.8567602469902</v>
      </c>
      <c r="AF1822" s="44">
        <v>9015.2704798178893</v>
      </c>
      <c r="AG1822" s="45">
        <v>8483.3234383934905</v>
      </c>
      <c r="AH1822" s="140">
        <v>1.0760372361366599</v>
      </c>
      <c r="AI1822" s="44">
        <v>9152.2752382259296</v>
      </c>
      <c r="AJ1822" s="45">
        <v>8502.0510502194193</v>
      </c>
      <c r="AK1822" s="46">
        <v>1.078412673996</v>
      </c>
    </row>
    <row r="1823" spans="1:37" x14ac:dyDescent="0.2">
      <c r="A1823" s="35" t="s">
        <v>5419</v>
      </c>
      <c r="B1823" s="35" t="s">
        <v>11304</v>
      </c>
      <c r="C1823" s="85" t="s">
        <v>952</v>
      </c>
      <c r="D1823" s="85" t="s">
        <v>13405</v>
      </c>
      <c r="E1823" s="85" t="s">
        <v>12902</v>
      </c>
      <c r="F1823" s="85" t="s">
        <v>197</v>
      </c>
      <c r="G1823" s="85" t="s">
        <v>197</v>
      </c>
      <c r="H1823" s="840">
        <v>1.15087947560583</v>
      </c>
      <c r="I1823" s="840">
        <v>1.16342742878239</v>
      </c>
      <c r="J1823" s="86">
        <v>6455.3333333333303</v>
      </c>
      <c r="K1823" s="44">
        <v>7429.3106415274997</v>
      </c>
      <c r="L1823" s="45">
        <v>6989.9943777150802</v>
      </c>
      <c r="M1823" s="46">
        <v>1.08282469963571</v>
      </c>
      <c r="N1823" s="139">
        <v>7510.3118619332499</v>
      </c>
      <c r="O1823" s="45">
        <v>6975.9186977706504</v>
      </c>
      <c r="P1823" s="99">
        <v>1.0806442266504199</v>
      </c>
      <c r="Q1823" s="86">
        <v>6445.1850376497396</v>
      </c>
      <c r="R1823" s="44">
        <v>7417.6311763128697</v>
      </c>
      <c r="S1823" s="45">
        <v>6979.3625687364301</v>
      </c>
      <c r="T1823" s="140">
        <v>1.0828800923427799</v>
      </c>
      <c r="U1823" s="44">
        <v>7498.5050563795603</v>
      </c>
      <c r="V1823" s="45">
        <v>6965.2572951898401</v>
      </c>
      <c r="W1823" s="99">
        <v>1.0806915945007101</v>
      </c>
      <c r="X1823" s="86">
        <v>6436.9635082328296</v>
      </c>
      <c r="Y1823" s="44">
        <v>7408.1691868488697</v>
      </c>
      <c r="Z1823" s="45">
        <v>6970.8009813545696</v>
      </c>
      <c r="AA1823" s="46">
        <v>1.0829331209410999</v>
      </c>
      <c r="AB1823" s="139">
        <v>7488.9399035493998</v>
      </c>
      <c r="AC1823" s="45">
        <v>6956.6692664413004</v>
      </c>
      <c r="AD1823" s="99">
        <v>1.08073772012903</v>
      </c>
      <c r="AE1823" s="142">
        <v>6440.2107562240899</v>
      </c>
      <c r="AF1823" s="44">
        <v>7411.9063779141998</v>
      </c>
      <c r="AG1823" s="45">
        <v>6974.5660143751802</v>
      </c>
      <c r="AH1823" s="140">
        <v>1.08297170362549</v>
      </c>
      <c r="AI1823" s="44">
        <v>7492.7178409304797</v>
      </c>
      <c r="AJ1823" s="45">
        <v>6960.3970521355304</v>
      </c>
      <c r="AK1823" s="46">
        <v>1.08077162620939</v>
      </c>
    </row>
    <row r="1824" spans="1:37" x14ac:dyDescent="0.2">
      <c r="A1824" s="35" t="s">
        <v>5418</v>
      </c>
      <c r="B1824" s="35" t="s">
        <v>11303</v>
      </c>
      <c r="C1824" s="85" t="s">
        <v>952</v>
      </c>
      <c r="D1824" s="85" t="s">
        <v>13405</v>
      </c>
      <c r="E1824" s="85" t="s">
        <v>12902</v>
      </c>
      <c r="F1824" s="85" t="s">
        <v>197</v>
      </c>
      <c r="G1824" s="85" t="s">
        <v>197</v>
      </c>
      <c r="H1824" s="840">
        <v>1.15087947560583</v>
      </c>
      <c r="I1824" s="840">
        <v>1.16342742878239</v>
      </c>
      <c r="J1824" s="86">
        <v>15701.916666666701</v>
      </c>
      <c r="K1824" s="44">
        <v>18071.013619339799</v>
      </c>
      <c r="L1824" s="45">
        <v>17002.423198288401</v>
      </c>
      <c r="M1824" s="46">
        <v>1.08282469963571</v>
      </c>
      <c r="N1824" s="139">
        <v>18268.040534455398</v>
      </c>
      <c r="O1824" s="45">
        <v>16968.1855931793</v>
      </c>
      <c r="P1824" s="99">
        <v>1.0806442266504199</v>
      </c>
      <c r="Q1824" s="86">
        <v>15637.7955099582</v>
      </c>
      <c r="R1824" s="44">
        <v>17997.2178961319</v>
      </c>
      <c r="S1824" s="45">
        <v>16933.857445860998</v>
      </c>
      <c r="T1824" s="140">
        <v>1.0828800923427799</v>
      </c>
      <c r="U1824" s="44">
        <v>18193.440221975401</v>
      </c>
      <c r="V1824" s="45">
        <v>16899.6341641328</v>
      </c>
      <c r="W1824" s="99">
        <v>1.0806915945007101</v>
      </c>
      <c r="X1824" s="86">
        <v>15582.629399101101</v>
      </c>
      <c r="Y1824" s="44">
        <v>17933.728351397502</v>
      </c>
      <c r="Z1824" s="45">
        <v>16874.9454876372</v>
      </c>
      <c r="AA1824" s="46">
        <v>1.0829331209410999</v>
      </c>
      <c r="AB1824" s="139">
        <v>18129.2584554651</v>
      </c>
      <c r="AC1824" s="45">
        <v>16840.7353704001</v>
      </c>
      <c r="AD1824" s="99">
        <v>1.08073772012903</v>
      </c>
      <c r="AE1824" s="142">
        <v>15559.5017185379</v>
      </c>
      <c r="AF1824" s="44">
        <v>17907.111178518899</v>
      </c>
      <c r="AG1824" s="45">
        <v>16850.500083688701</v>
      </c>
      <c r="AH1824" s="140">
        <v>1.08297170362549</v>
      </c>
      <c r="AI1824" s="44">
        <v>18102.351077533702</v>
      </c>
      <c r="AJ1824" s="45">
        <v>16816.267975352101</v>
      </c>
      <c r="AK1824" s="46">
        <v>1.08077162620939</v>
      </c>
    </row>
    <row r="1825" spans="1:37" x14ac:dyDescent="0.2">
      <c r="A1825" s="35" t="s">
        <v>5417</v>
      </c>
      <c r="B1825" s="35" t="s">
        <v>11302</v>
      </c>
      <c r="C1825" s="85" t="s">
        <v>952</v>
      </c>
      <c r="D1825" s="85" t="s">
        <v>13405</v>
      </c>
      <c r="E1825" s="85" t="s">
        <v>12902</v>
      </c>
      <c r="F1825" s="85" t="s">
        <v>187</v>
      </c>
      <c r="G1825" s="85" t="s">
        <v>187</v>
      </c>
      <c r="H1825" s="840">
        <v>1.1435101821326701</v>
      </c>
      <c r="I1825" s="840">
        <v>1.1608880674208499</v>
      </c>
      <c r="J1825" s="86">
        <v>7273.25</v>
      </c>
      <c r="K1825" s="44">
        <v>8317.0354321964205</v>
      </c>
      <c r="L1825" s="45">
        <v>7825.2254772263796</v>
      </c>
      <c r="M1825" s="46">
        <v>1.0758911734405401</v>
      </c>
      <c r="N1825" s="139">
        <v>8443.4291363686898</v>
      </c>
      <c r="O1825" s="45">
        <v>7842.6403947670497</v>
      </c>
      <c r="P1825" s="99">
        <v>1.0782855525063799</v>
      </c>
      <c r="Q1825" s="86">
        <v>7271.9564458036202</v>
      </c>
      <c r="R1825" s="44">
        <v>8315.5562398017191</v>
      </c>
      <c r="S1825" s="45">
        <v>7824.2339877491404</v>
      </c>
      <c r="T1825" s="140">
        <v>1.0759462114578799</v>
      </c>
      <c r="U1825" s="44">
        <v>8441.9274647375605</v>
      </c>
      <c r="V1825" s="45">
        <v>7841.5892790791504</v>
      </c>
      <c r="W1825" s="99">
        <v>1.0783328169689801</v>
      </c>
      <c r="X1825" s="86">
        <v>7270.6884387422097</v>
      </c>
      <c r="Y1825" s="44">
        <v>8314.1062608159791</v>
      </c>
      <c r="Z1825" s="45">
        <v>7823.2527659960697</v>
      </c>
      <c r="AA1825" s="46">
        <v>1.07599890050432</v>
      </c>
      <c r="AB1825" s="139">
        <v>8440.4554504705593</v>
      </c>
      <c r="AC1825" s="45">
        <v>7840.5565785387398</v>
      </c>
      <c r="AD1825" s="99">
        <v>1.0783788419209299</v>
      </c>
      <c r="AE1825" s="142">
        <v>7274.78888035611</v>
      </c>
      <c r="AF1825" s="44">
        <v>8318.7951575527204</v>
      </c>
      <c r="AG1825" s="45">
        <v>7827.9437202960899</v>
      </c>
      <c r="AH1825" s="140">
        <v>1.0760372361366599</v>
      </c>
      <c r="AI1825" s="44">
        <v>8445.2156042112892</v>
      </c>
      <c r="AJ1825" s="45">
        <v>7845.2245292212201</v>
      </c>
      <c r="AK1825" s="46">
        <v>1.078412673996</v>
      </c>
    </row>
    <row r="1826" spans="1:37" x14ac:dyDescent="0.2">
      <c r="A1826" s="35" t="s">
        <v>5416</v>
      </c>
      <c r="B1826" s="35" t="s">
        <v>11301</v>
      </c>
      <c r="C1826" s="85" t="s">
        <v>952</v>
      </c>
      <c r="D1826" s="85" t="s">
        <v>13405</v>
      </c>
      <c r="E1826" s="85" t="s">
        <v>12902</v>
      </c>
      <c r="F1826" s="85" t="s">
        <v>187</v>
      </c>
      <c r="G1826" s="85" t="s">
        <v>187</v>
      </c>
      <c r="H1826" s="840">
        <v>1.1435101821326701</v>
      </c>
      <c r="I1826" s="840">
        <v>1.1608880674208499</v>
      </c>
      <c r="J1826" s="86">
        <v>20589.833333333299</v>
      </c>
      <c r="K1826" s="44">
        <v>23544.684065081299</v>
      </c>
      <c r="L1826" s="45">
        <v>22152.419945945101</v>
      </c>
      <c r="M1826" s="46">
        <v>1.0758911734405401</v>
      </c>
      <c r="N1826" s="139">
        <v>23902.491826850699</v>
      </c>
      <c r="O1826" s="45">
        <v>22201.719811847699</v>
      </c>
      <c r="P1826" s="99">
        <v>1.0782855525063799</v>
      </c>
      <c r="Q1826" s="86">
        <v>20618.054696962201</v>
      </c>
      <c r="R1826" s="44">
        <v>23576.955481744601</v>
      </c>
      <c r="S1826" s="45">
        <v>22183.9178388279</v>
      </c>
      <c r="T1826" s="140">
        <v>1.0759462114578799</v>
      </c>
      <c r="U1826" s="44">
        <v>23935.253671133902</v>
      </c>
      <c r="V1826" s="45">
        <v>22233.125001795801</v>
      </c>
      <c r="W1826" s="99">
        <v>1.0783328169689801</v>
      </c>
      <c r="X1826" s="86">
        <v>20642.6954900663</v>
      </c>
      <c r="Y1826" s="44">
        <v>23605.132479554901</v>
      </c>
      <c r="Z1826" s="45">
        <v>22211.517650756799</v>
      </c>
      <c r="AA1826" s="46">
        <v>1.07599890050432</v>
      </c>
      <c r="AB1826" s="139">
        <v>23963.858873820202</v>
      </c>
      <c r="AC1826" s="45">
        <v>22260.646056704201</v>
      </c>
      <c r="AD1826" s="99">
        <v>1.0783788419209299</v>
      </c>
      <c r="AE1826" s="142">
        <v>20680.8427769972</v>
      </c>
      <c r="AF1826" s="44">
        <v>23648.754290581099</v>
      </c>
      <c r="AG1826" s="45">
        <v>22253.356902736799</v>
      </c>
      <c r="AH1826" s="140">
        <v>1.0760372361366599</v>
      </c>
      <c r="AI1826" s="44">
        <v>24008.143604022702</v>
      </c>
      <c r="AJ1826" s="45">
        <v>22302.482959632402</v>
      </c>
      <c r="AK1826" s="46">
        <v>1.078412673996</v>
      </c>
    </row>
    <row r="1827" spans="1:37" x14ac:dyDescent="0.2">
      <c r="A1827" s="35" t="s">
        <v>5415</v>
      </c>
      <c r="B1827" s="35" t="s">
        <v>11300</v>
      </c>
      <c r="C1827" s="85" t="s">
        <v>952</v>
      </c>
      <c r="D1827" s="85" t="s">
        <v>13405</v>
      </c>
      <c r="E1827" s="85" t="s">
        <v>12902</v>
      </c>
      <c r="F1827" s="85" t="s">
        <v>197</v>
      </c>
      <c r="G1827" s="85" t="s">
        <v>197</v>
      </c>
      <c r="H1827" s="840">
        <v>1.15087947560583</v>
      </c>
      <c r="I1827" s="840">
        <v>1.16342742878239</v>
      </c>
      <c r="J1827" s="86">
        <v>19184.75</v>
      </c>
      <c r="K1827" s="44">
        <v>22079.335019628899</v>
      </c>
      <c r="L1827" s="45">
        <v>20773.721156336302</v>
      </c>
      <c r="M1827" s="46">
        <v>1.08282469963571</v>
      </c>
      <c r="N1827" s="139">
        <v>22320.064364332899</v>
      </c>
      <c r="O1827" s="45">
        <v>20731.889327231602</v>
      </c>
      <c r="P1827" s="99">
        <v>1.0806442266504199</v>
      </c>
      <c r="Q1827" s="86">
        <v>19127.437300096299</v>
      </c>
      <c r="R1827" s="44">
        <v>22013.375009618201</v>
      </c>
      <c r="S1827" s="45">
        <v>20712.721069808998</v>
      </c>
      <c r="T1827" s="140">
        <v>1.0828800923427799</v>
      </c>
      <c r="U1827" s="44">
        <v>22253.3851972474</v>
      </c>
      <c r="V1827" s="45">
        <v>20670.860714553499</v>
      </c>
      <c r="W1827" s="99">
        <v>1.0806915945007101</v>
      </c>
      <c r="X1827" s="86">
        <v>19078.5002700812</v>
      </c>
      <c r="Y1827" s="44">
        <v>21957.0543861767</v>
      </c>
      <c r="Z1827" s="45">
        <v>20660.739840354701</v>
      </c>
      <c r="AA1827" s="46">
        <v>1.0829331209410999</v>
      </c>
      <c r="AB1827" s="139">
        <v>22196.450514244701</v>
      </c>
      <c r="AC1827" s="45">
        <v>20618.854885368601</v>
      </c>
      <c r="AD1827" s="99">
        <v>1.08073772012903</v>
      </c>
      <c r="AE1827" s="142">
        <v>19056.748008458399</v>
      </c>
      <c r="AF1827" s="44">
        <v>21932.020154727099</v>
      </c>
      <c r="AG1827" s="45">
        <v>20637.918856281802</v>
      </c>
      <c r="AH1827" s="140">
        <v>1.08297170362549</v>
      </c>
      <c r="AI1827" s="44">
        <v>22171.143336434699</v>
      </c>
      <c r="AJ1827" s="45">
        <v>20595.992535364199</v>
      </c>
      <c r="AK1827" s="46">
        <v>1.08077162620939</v>
      </c>
    </row>
    <row r="1828" spans="1:37" x14ac:dyDescent="0.2">
      <c r="A1828" s="35" t="s">
        <v>5414</v>
      </c>
      <c r="B1828" s="35" t="s">
        <v>11299</v>
      </c>
      <c r="C1828" s="85" t="s">
        <v>952</v>
      </c>
      <c r="D1828" s="85" t="s">
        <v>13405</v>
      </c>
      <c r="E1828" s="85" t="s">
        <v>12902</v>
      </c>
      <c r="F1828" s="85" t="s">
        <v>197</v>
      </c>
      <c r="G1828" s="85" t="s">
        <v>197</v>
      </c>
      <c r="H1828" s="840">
        <v>1.15087947560583</v>
      </c>
      <c r="I1828" s="840">
        <v>1.16342742878239</v>
      </c>
      <c r="J1828" s="86">
        <v>6333.4166666666697</v>
      </c>
      <c r="K1828" s="44">
        <v>7288.9992521265503</v>
      </c>
      <c r="L1828" s="45">
        <v>6857.97999975116</v>
      </c>
      <c r="M1828" s="46">
        <v>1.08282469963571</v>
      </c>
      <c r="N1828" s="139">
        <v>7368.4706679075298</v>
      </c>
      <c r="O1828" s="45">
        <v>6844.1701558048499</v>
      </c>
      <c r="P1828" s="99">
        <v>1.0806442266504199</v>
      </c>
      <c r="Q1828" s="86">
        <v>6316.6528387598701</v>
      </c>
      <c r="R1828" s="44">
        <v>7269.70610665604</v>
      </c>
      <c r="S1828" s="45">
        <v>6840.1776093335602</v>
      </c>
      <c r="T1828" s="140">
        <v>1.0828800923427799</v>
      </c>
      <c r="U1828" s="44">
        <v>7348.9671707093803</v>
      </c>
      <c r="V1828" s="45">
        <v>6826.3536282268697</v>
      </c>
      <c r="W1828" s="99">
        <v>1.0806915945007101</v>
      </c>
      <c r="X1828" s="86">
        <v>6303.4875600178502</v>
      </c>
      <c r="Y1828" s="44">
        <v>7254.5544575612103</v>
      </c>
      <c r="Z1828" s="45">
        <v>6826.2554561835505</v>
      </c>
      <c r="AA1828" s="46">
        <v>1.0829331209410999</v>
      </c>
      <c r="AB1828" s="139">
        <v>7333.6503243133402</v>
      </c>
      <c r="AC1828" s="45">
        <v>6812.4167744753704</v>
      </c>
      <c r="AD1828" s="99">
        <v>1.08073772012903</v>
      </c>
      <c r="AE1828" s="142">
        <v>6299.0483200582703</v>
      </c>
      <c r="AF1828" s="44">
        <v>7249.4454274044501</v>
      </c>
      <c r="AG1828" s="45">
        <v>6821.6910903927701</v>
      </c>
      <c r="AH1828" s="140">
        <v>1.08297170362549</v>
      </c>
      <c r="AI1828" s="44">
        <v>7328.4855907814299</v>
      </c>
      <c r="AJ1828" s="45">
        <v>6807.8326964409198</v>
      </c>
      <c r="AK1828" s="46">
        <v>1.08077162620939</v>
      </c>
    </row>
    <row r="1829" spans="1:37" x14ac:dyDescent="0.2">
      <c r="A1829" s="35" t="s">
        <v>5413</v>
      </c>
      <c r="B1829" s="35" t="s">
        <v>11298</v>
      </c>
      <c r="C1829" s="85" t="s">
        <v>952</v>
      </c>
      <c r="D1829" s="85" t="s">
        <v>13405</v>
      </c>
      <c r="E1829" s="85" t="s">
        <v>12902</v>
      </c>
      <c r="F1829" s="85" t="s">
        <v>197</v>
      </c>
      <c r="G1829" s="85" t="s">
        <v>197</v>
      </c>
      <c r="H1829" s="840">
        <v>1.15087947560583</v>
      </c>
      <c r="I1829" s="840">
        <v>1.16342742878239</v>
      </c>
      <c r="J1829" s="86">
        <v>4479.6666666666697</v>
      </c>
      <c r="K1829" s="44">
        <v>5155.5564242222499</v>
      </c>
      <c r="L1829" s="45">
        <v>4850.6937128014497</v>
      </c>
      <c r="M1829" s="46">
        <v>1.08282469963571</v>
      </c>
      <c r="N1829" s="139">
        <v>5211.76707180218</v>
      </c>
      <c r="O1829" s="45">
        <v>4840.9259206516499</v>
      </c>
      <c r="P1829" s="99">
        <v>1.0806442266504199</v>
      </c>
      <c r="Q1829" s="86">
        <v>4464.2547412346703</v>
      </c>
      <c r="R1829" s="44">
        <v>5137.8191555630001</v>
      </c>
      <c r="S1829" s="45">
        <v>4834.2525864298796</v>
      </c>
      <c r="T1829" s="140">
        <v>1.0828800923427799</v>
      </c>
      <c r="U1829" s="44">
        <v>5193.8364150242496</v>
      </c>
      <c r="V1829" s="45">
        <v>4824.4825745622702</v>
      </c>
      <c r="W1829" s="99">
        <v>1.0806915945007101</v>
      </c>
      <c r="X1829" s="86">
        <v>4451.9489960624296</v>
      </c>
      <c r="Y1829" s="44">
        <v>5123.6567260122301</v>
      </c>
      <c r="Z1829" s="45">
        <v>4821.1630205764995</v>
      </c>
      <c r="AA1829" s="46">
        <v>1.0829331209410999</v>
      </c>
      <c r="AB1829" s="139">
        <v>5179.5195735592497</v>
      </c>
      <c r="AC1829" s="45">
        <v>4811.3892081352196</v>
      </c>
      <c r="AD1829" s="99">
        <v>1.08073772012903</v>
      </c>
      <c r="AE1829" s="142">
        <v>4447.8649253270996</v>
      </c>
      <c r="AF1829" s="44">
        <v>5118.9564528260198</v>
      </c>
      <c r="AG1829" s="45">
        <v>4816.9118556775402</v>
      </c>
      <c r="AH1829" s="140">
        <v>1.08297170362549</v>
      </c>
      <c r="AI1829" s="44">
        <v>5174.7680536446896</v>
      </c>
      <c r="AJ1829" s="45">
        <v>4807.1262085054896</v>
      </c>
      <c r="AK1829" s="46">
        <v>1.08077162620939</v>
      </c>
    </row>
    <row r="1830" spans="1:37" x14ac:dyDescent="0.2">
      <c r="A1830" s="35" t="s">
        <v>5412</v>
      </c>
      <c r="B1830" s="35" t="s">
        <v>11297</v>
      </c>
      <c r="C1830" s="85" t="s">
        <v>952</v>
      </c>
      <c r="D1830" s="85" t="s">
        <v>13405</v>
      </c>
      <c r="E1830" s="85" t="s">
        <v>12902</v>
      </c>
      <c r="F1830" s="85" t="s">
        <v>197</v>
      </c>
      <c r="G1830" s="85" t="s">
        <v>197</v>
      </c>
      <c r="H1830" s="840">
        <v>1.15087947560583</v>
      </c>
      <c r="I1830" s="840">
        <v>1.16342742878239</v>
      </c>
      <c r="J1830" s="86">
        <v>9502.5833333333303</v>
      </c>
      <c r="K1830" s="44">
        <v>10936.3281235674</v>
      </c>
      <c r="L1830" s="45">
        <v>10289.63194368</v>
      </c>
      <c r="M1830" s="46">
        <v>1.08282469963571</v>
      </c>
      <c r="N1830" s="139">
        <v>11055.5660942904</v>
      </c>
      <c r="O1830" s="45">
        <v>10268.911817431101</v>
      </c>
      <c r="P1830" s="99">
        <v>1.0806442266504199</v>
      </c>
      <c r="Q1830" s="86">
        <v>9469.0218641133906</v>
      </c>
      <c r="R1830" s="44">
        <v>10897.702917471001</v>
      </c>
      <c r="S1830" s="45">
        <v>10253.8152706069</v>
      </c>
      <c r="T1830" s="140">
        <v>1.0828800923427799</v>
      </c>
      <c r="U1830" s="44">
        <v>11016.519760449701</v>
      </c>
      <c r="V1830" s="45">
        <v>10233.092336690799</v>
      </c>
      <c r="W1830" s="99">
        <v>1.0806915945007101</v>
      </c>
      <c r="X1830" s="86">
        <v>9439.0692353077793</v>
      </c>
      <c r="Y1830" s="44">
        <v>10863.231051738099</v>
      </c>
      <c r="Z1830" s="45">
        <v>10221.880705771</v>
      </c>
      <c r="AA1830" s="46">
        <v>1.0829331209410999</v>
      </c>
      <c r="AB1830" s="139">
        <v>10981.6720505331</v>
      </c>
      <c r="AC1830" s="45">
        <v>10201.1581655066</v>
      </c>
      <c r="AD1830" s="99">
        <v>1.08073772012903</v>
      </c>
      <c r="AE1830" s="142">
        <v>9422.7784514237992</v>
      </c>
      <c r="AF1830" s="44">
        <v>10844.482322924499</v>
      </c>
      <c r="AG1830" s="45">
        <v>10204.602432424001</v>
      </c>
      <c r="AH1830" s="140">
        <v>1.08297170362549</v>
      </c>
      <c r="AI1830" s="44">
        <v>10962.7189057261</v>
      </c>
      <c r="AJ1830" s="45">
        <v>10183.871590356101</v>
      </c>
      <c r="AK1830" s="46">
        <v>1.08077162620939</v>
      </c>
    </row>
    <row r="1831" spans="1:37" x14ac:dyDescent="0.2">
      <c r="A1831" s="35" t="s">
        <v>5411</v>
      </c>
      <c r="B1831" s="35" t="s">
        <v>11296</v>
      </c>
      <c r="C1831" s="85" t="s">
        <v>952</v>
      </c>
      <c r="D1831" s="85" t="s">
        <v>13405</v>
      </c>
      <c r="E1831" s="85" t="s">
        <v>12902</v>
      </c>
      <c r="F1831" s="85" t="s">
        <v>197</v>
      </c>
      <c r="G1831" s="85" t="s">
        <v>197</v>
      </c>
      <c r="H1831" s="840">
        <v>1.15087947560583</v>
      </c>
      <c r="I1831" s="840">
        <v>1.16342742878239</v>
      </c>
      <c r="J1831" s="86">
        <v>7295.1666666666697</v>
      </c>
      <c r="K1831" s="44">
        <v>8395.8575877904605</v>
      </c>
      <c r="L1831" s="45">
        <v>7899.3866546258096</v>
      </c>
      <c r="M1831" s="46">
        <v>1.08282469963571</v>
      </c>
      <c r="N1831" s="139">
        <v>8487.3969975389991</v>
      </c>
      <c r="O1831" s="45">
        <v>7883.4797407858896</v>
      </c>
      <c r="P1831" s="99">
        <v>1.0806442266504199</v>
      </c>
      <c r="Q1831" s="86">
        <v>7264.4200411559996</v>
      </c>
      <c r="R1831" s="44">
        <v>8360.4719275460993</v>
      </c>
      <c r="S1831" s="45">
        <v>7866.4958449837304</v>
      </c>
      <c r="T1831" s="140">
        <v>1.0828800923427799</v>
      </c>
      <c r="U1831" s="44">
        <v>8451.6255300773901</v>
      </c>
      <c r="V1831" s="45">
        <v>7850.59767739983</v>
      </c>
      <c r="W1831" s="99">
        <v>1.0806915945007101</v>
      </c>
      <c r="X1831" s="86">
        <v>7239.7437873081399</v>
      </c>
      <c r="Y1831" s="44">
        <v>8332.0725334577601</v>
      </c>
      <c r="Z1831" s="45">
        <v>7840.1583344035698</v>
      </c>
      <c r="AA1831" s="46">
        <v>1.0829331209410999</v>
      </c>
      <c r="AB1831" s="139">
        <v>8422.9164995111896</v>
      </c>
      <c r="AC1831" s="45">
        <v>7824.2641950136904</v>
      </c>
      <c r="AD1831" s="99">
        <v>1.08073772012903</v>
      </c>
      <c r="AE1831" s="142">
        <v>7227.8101803718901</v>
      </c>
      <c r="AF1831" s="44">
        <v>8318.3383901648795</v>
      </c>
      <c r="AG1831" s="45">
        <v>7827.5139045189799</v>
      </c>
      <c r="AH1831" s="140">
        <v>1.08297170362549</v>
      </c>
      <c r="AI1831" s="44">
        <v>8409.0326138772507</v>
      </c>
      <c r="AJ1831" s="45">
        <v>7811.6121625733304</v>
      </c>
      <c r="AK1831" s="46">
        <v>1.08077162620939</v>
      </c>
    </row>
    <row r="1832" spans="1:37" x14ac:dyDescent="0.2">
      <c r="A1832" s="35" t="s">
        <v>5410</v>
      </c>
      <c r="B1832" s="35" t="s">
        <v>11295</v>
      </c>
      <c r="C1832" s="85" t="s">
        <v>952</v>
      </c>
      <c r="D1832" s="85" t="s">
        <v>13405</v>
      </c>
      <c r="E1832" s="85" t="s">
        <v>12902</v>
      </c>
      <c r="F1832" s="85" t="s">
        <v>197</v>
      </c>
      <c r="G1832" s="85" t="s">
        <v>197</v>
      </c>
      <c r="H1832" s="840">
        <v>1.15087947560583</v>
      </c>
      <c r="I1832" s="840">
        <v>1.16342742878239</v>
      </c>
      <c r="J1832" s="86">
        <v>7065.4166666666697</v>
      </c>
      <c r="K1832" s="44">
        <v>8131.4430282700196</v>
      </c>
      <c r="L1832" s="45">
        <v>7650.6076798844997</v>
      </c>
      <c r="M1832" s="46">
        <v>1.08282469963571</v>
      </c>
      <c r="N1832" s="139">
        <v>8220.0995457762401</v>
      </c>
      <c r="O1832" s="45">
        <v>7635.2017297129596</v>
      </c>
      <c r="P1832" s="99">
        <v>1.0806442266504199</v>
      </c>
      <c r="Q1832" s="86">
        <v>7026.9201869629496</v>
      </c>
      <c r="R1832" s="44">
        <v>8087.13821989594</v>
      </c>
      <c r="S1832" s="45">
        <v>7609.3119809437603</v>
      </c>
      <c r="T1832" s="140">
        <v>1.0828800923427799</v>
      </c>
      <c r="U1832" s="44">
        <v>8175.3116853773699</v>
      </c>
      <c r="V1832" s="45">
        <v>7593.9335812782501</v>
      </c>
      <c r="W1832" s="99">
        <v>1.0806915945007101</v>
      </c>
      <c r="X1832" s="86">
        <v>6993.5305104750196</v>
      </c>
      <c r="Y1832" s="44">
        <v>8048.7107265288596</v>
      </c>
      <c r="Z1832" s="45">
        <v>7573.5258221055401</v>
      </c>
      <c r="AA1832" s="46">
        <v>1.0829331209410999</v>
      </c>
      <c r="AB1832" s="139">
        <v>8136.4652199131397</v>
      </c>
      <c r="AC1832" s="45">
        <v>7558.1722195435595</v>
      </c>
      <c r="AD1832" s="99">
        <v>1.08073772012903</v>
      </c>
      <c r="AE1832" s="142">
        <v>6973.0296816202999</v>
      </c>
      <c r="AF1832" s="44">
        <v>8025.1167433670598</v>
      </c>
      <c r="AG1832" s="45">
        <v>7551.5938337354301</v>
      </c>
      <c r="AH1832" s="140">
        <v>1.08297170362549</v>
      </c>
      <c r="AI1832" s="44">
        <v>8112.6139933107997</v>
      </c>
      <c r="AJ1832" s="45">
        <v>7536.2526286111397</v>
      </c>
      <c r="AK1832" s="46">
        <v>1.08077162620939</v>
      </c>
    </row>
    <row r="1833" spans="1:37" x14ac:dyDescent="0.2">
      <c r="A1833" s="35" t="s">
        <v>5409</v>
      </c>
      <c r="B1833" s="35" t="s">
        <v>11294</v>
      </c>
      <c r="C1833" s="85" t="s">
        <v>952</v>
      </c>
      <c r="D1833" s="85" t="s">
        <v>13405</v>
      </c>
      <c r="E1833" s="85" t="s">
        <v>12902</v>
      </c>
      <c r="F1833" s="85" t="s">
        <v>197</v>
      </c>
      <c r="G1833" s="85" t="s">
        <v>197</v>
      </c>
      <c r="H1833" s="840">
        <v>1.15087947560583</v>
      </c>
      <c r="I1833" s="840">
        <v>1.16342742878239</v>
      </c>
      <c r="J1833" s="86">
        <v>9521</v>
      </c>
      <c r="K1833" s="44">
        <v>10957.523487243099</v>
      </c>
      <c r="L1833" s="45">
        <v>10309.573965231601</v>
      </c>
      <c r="M1833" s="46">
        <v>1.08282469963571</v>
      </c>
      <c r="N1833" s="139">
        <v>11076.9925494371</v>
      </c>
      <c r="O1833" s="45">
        <v>10288.8136819386</v>
      </c>
      <c r="P1833" s="99">
        <v>1.0806442266504199</v>
      </c>
      <c r="Q1833" s="86">
        <v>9479.0608825429808</v>
      </c>
      <c r="R1833" s="44">
        <v>10909.256617736801</v>
      </c>
      <c r="S1833" s="45">
        <v>10264.686323811</v>
      </c>
      <c r="T1833" s="140">
        <v>1.0828800923427799</v>
      </c>
      <c r="U1833" s="44">
        <v>11028.199429848701</v>
      </c>
      <c r="V1833" s="45">
        <v>10243.941419524701</v>
      </c>
      <c r="W1833" s="99">
        <v>1.0806915945007101</v>
      </c>
      <c r="X1833" s="86">
        <v>9441.8253338143495</v>
      </c>
      <c r="Y1833" s="44">
        <v>10866.4029889421</v>
      </c>
      <c r="Z1833" s="45">
        <v>10224.8653761283</v>
      </c>
      <c r="AA1833" s="46">
        <v>1.0829331209410999</v>
      </c>
      <c r="AB1833" s="139">
        <v>10984.8785711321</v>
      </c>
      <c r="AC1833" s="45">
        <v>10204.136785123001</v>
      </c>
      <c r="AD1833" s="99">
        <v>1.08073772012903</v>
      </c>
      <c r="AE1833" s="142">
        <v>9418.2742776876294</v>
      </c>
      <c r="AF1833" s="44">
        <v>10839.298561817001</v>
      </c>
      <c r="AG1833" s="45">
        <v>10199.7245397195</v>
      </c>
      <c r="AH1833" s="140">
        <v>1.08297170362549</v>
      </c>
      <c r="AI1833" s="44">
        <v>10957.4786264574</v>
      </c>
      <c r="AJ1833" s="45">
        <v>10179.0036071825</v>
      </c>
      <c r="AK1833" s="46">
        <v>1.08077162620939</v>
      </c>
    </row>
    <row r="1834" spans="1:37" x14ac:dyDescent="0.2">
      <c r="A1834" s="35" t="s">
        <v>5408</v>
      </c>
      <c r="B1834" s="35" t="s">
        <v>11293</v>
      </c>
      <c r="C1834" s="85" t="s">
        <v>952</v>
      </c>
      <c r="D1834" s="85" t="s">
        <v>13405</v>
      </c>
      <c r="E1834" s="85" t="s">
        <v>12902</v>
      </c>
      <c r="F1834" s="85" t="s">
        <v>187</v>
      </c>
      <c r="G1834" s="85" t="s">
        <v>187</v>
      </c>
      <c r="H1834" s="840">
        <v>1.1435101821326701</v>
      </c>
      <c r="I1834" s="840">
        <v>1.1608880674208499</v>
      </c>
      <c r="J1834" s="86">
        <v>18154.833333333299</v>
      </c>
      <c r="K1834" s="44">
        <v>20760.236771588199</v>
      </c>
      <c r="L1834" s="45">
        <v>19532.624938617399</v>
      </c>
      <c r="M1834" s="46">
        <v>1.0758911734405401</v>
      </c>
      <c r="N1834" s="139">
        <v>21075.729382680998</v>
      </c>
      <c r="O1834" s="45">
        <v>19576.094491494601</v>
      </c>
      <c r="P1834" s="99">
        <v>1.0782855525063799</v>
      </c>
      <c r="Q1834" s="86">
        <v>18138.6141031976</v>
      </c>
      <c r="R1834" s="44">
        <v>20741.689916781699</v>
      </c>
      <c r="S1834" s="45">
        <v>19516.173125432</v>
      </c>
      <c r="T1834" s="140">
        <v>1.0759462114578799</v>
      </c>
      <c r="U1834" s="44">
        <v>21056.900671953601</v>
      </c>
      <c r="V1834" s="45">
        <v>19559.4628418143</v>
      </c>
      <c r="W1834" s="99">
        <v>1.0783328169689801</v>
      </c>
      <c r="X1834" s="86">
        <v>18120.636334626601</v>
      </c>
      <c r="Y1834" s="44">
        <v>20721.132155368701</v>
      </c>
      <c r="Z1834" s="45">
        <v>19497.784772496801</v>
      </c>
      <c r="AA1834" s="46">
        <v>1.07599890050432</v>
      </c>
      <c r="AB1834" s="139">
        <v>21036.0304949407</v>
      </c>
      <c r="AC1834" s="45">
        <v>19540.910825405001</v>
      </c>
      <c r="AD1834" s="99">
        <v>1.0783788419209299</v>
      </c>
      <c r="AE1834" s="142">
        <v>18117.906553222801</v>
      </c>
      <c r="AF1834" s="44">
        <v>20718.010622538499</v>
      </c>
      <c r="AG1834" s="45">
        <v>19495.542092112199</v>
      </c>
      <c r="AH1834" s="140">
        <v>1.0760372361366599</v>
      </c>
      <c r="AI1834" s="44">
        <v>21032.861524282402</v>
      </c>
      <c r="AJ1834" s="45">
        <v>19538.5800532707</v>
      </c>
      <c r="AK1834" s="46">
        <v>1.078412673996</v>
      </c>
    </row>
    <row r="1835" spans="1:37" x14ac:dyDescent="0.2">
      <c r="A1835" s="35" t="s">
        <v>5407</v>
      </c>
      <c r="B1835" s="35" t="s">
        <v>11292</v>
      </c>
      <c r="C1835" s="85" t="s">
        <v>952</v>
      </c>
      <c r="D1835" s="85" t="s">
        <v>13405</v>
      </c>
      <c r="E1835" s="85" t="s">
        <v>12902</v>
      </c>
      <c r="F1835" s="85" t="s">
        <v>187</v>
      </c>
      <c r="G1835" s="85" t="s">
        <v>187</v>
      </c>
      <c r="H1835" s="840">
        <v>1.1435101821326701</v>
      </c>
      <c r="I1835" s="840">
        <v>1.1608880674208499</v>
      </c>
      <c r="J1835" s="86">
        <v>4611.9166666666697</v>
      </c>
      <c r="K1835" s="44">
        <v>5273.7736674806802</v>
      </c>
      <c r="L1835" s="45">
        <v>4961.92043430997</v>
      </c>
      <c r="M1835" s="46">
        <v>1.0758911734405401</v>
      </c>
      <c r="N1835" s="139">
        <v>5353.9190262726697</v>
      </c>
      <c r="O1835" s="45">
        <v>4972.9631110300597</v>
      </c>
      <c r="P1835" s="99">
        <v>1.0782855525063799</v>
      </c>
      <c r="Q1835" s="86">
        <v>4608.5222608170297</v>
      </c>
      <c r="R1835" s="44">
        <v>5269.8921298293299</v>
      </c>
      <c r="S1835" s="45">
        <v>4958.5220669454002</v>
      </c>
      <c r="T1835" s="140">
        <v>1.0759462114578799</v>
      </c>
      <c r="U1835" s="44">
        <v>5349.9785010258502</v>
      </c>
      <c r="V1835" s="45">
        <v>4969.5207915710798</v>
      </c>
      <c r="W1835" s="99">
        <v>1.0783328169689801</v>
      </c>
      <c r="X1835" s="86">
        <v>4604.7950346480802</v>
      </c>
      <c r="Y1835" s="44">
        <v>5265.6300087540203</v>
      </c>
      <c r="Z1835" s="45">
        <v>4954.7543943290702</v>
      </c>
      <c r="AA1835" s="46">
        <v>1.07599890050432</v>
      </c>
      <c r="AB1835" s="139">
        <v>5345.6516086417296</v>
      </c>
      <c r="AC1835" s="45">
        <v>4965.7135367470601</v>
      </c>
      <c r="AD1835" s="99">
        <v>1.0783788419209299</v>
      </c>
      <c r="AE1835" s="142">
        <v>4606.9866073430003</v>
      </c>
      <c r="AF1835" s="44">
        <v>5268.13609444555</v>
      </c>
      <c r="AG1835" s="45">
        <v>4957.2891358839597</v>
      </c>
      <c r="AH1835" s="140">
        <v>1.0760372361366599</v>
      </c>
      <c r="AI1835" s="44">
        <v>5348.19577923215</v>
      </c>
      <c r="AJ1835" s="45">
        <v>4968.2327462885296</v>
      </c>
      <c r="AK1835" s="46">
        <v>1.078412673996</v>
      </c>
    </row>
    <row r="1836" spans="1:37" x14ac:dyDescent="0.2">
      <c r="A1836" s="35" t="s">
        <v>5406</v>
      </c>
      <c r="B1836" s="35" t="s">
        <v>11291</v>
      </c>
      <c r="C1836" s="85" t="s">
        <v>952</v>
      </c>
      <c r="D1836" s="85" t="s">
        <v>13405</v>
      </c>
      <c r="E1836" s="85" t="s">
        <v>12902</v>
      </c>
      <c r="F1836" s="85" t="s">
        <v>197</v>
      </c>
      <c r="G1836" s="85" t="s">
        <v>197</v>
      </c>
      <c r="H1836" s="840">
        <v>1.15087947560583</v>
      </c>
      <c r="I1836" s="840">
        <v>1.16342742878239</v>
      </c>
      <c r="J1836" s="86">
        <v>6804.5833333333303</v>
      </c>
      <c r="K1836" s="44">
        <v>7831.25529838284</v>
      </c>
      <c r="L1836" s="45">
        <v>7368.1709040628602</v>
      </c>
      <c r="M1836" s="46">
        <v>1.08282469963571</v>
      </c>
      <c r="N1836" s="139">
        <v>7916.6388914355002</v>
      </c>
      <c r="O1836" s="45">
        <v>7353.3336939283099</v>
      </c>
      <c r="P1836" s="99">
        <v>1.0806442266504199</v>
      </c>
      <c r="Q1836" s="86">
        <v>6785.1643241492102</v>
      </c>
      <c r="R1836" s="44">
        <v>7808.9063592762204</v>
      </c>
      <c r="S1836" s="45">
        <v>7347.51936989561</v>
      </c>
      <c r="T1836" s="140">
        <v>1.0828800923427799</v>
      </c>
      <c r="U1836" s="44">
        <v>7894.0462835109101</v>
      </c>
      <c r="V1836" s="45">
        <v>7332.6700524141697</v>
      </c>
      <c r="W1836" s="99">
        <v>1.0806915945007101</v>
      </c>
      <c r="X1836" s="86">
        <v>6768.6347970166498</v>
      </c>
      <c r="Y1836" s="44">
        <v>7789.8828657578997</v>
      </c>
      <c r="Z1836" s="45">
        <v>7329.9788052437898</v>
      </c>
      <c r="AA1836" s="46">
        <v>1.0829331209410999</v>
      </c>
      <c r="AB1836" s="139">
        <v>7874.8153782601003</v>
      </c>
      <c r="AC1836" s="45">
        <v>7315.1189389137799</v>
      </c>
      <c r="AD1836" s="99">
        <v>1.08073772012903</v>
      </c>
      <c r="AE1836" s="142">
        <v>6759.73760285349</v>
      </c>
      <c r="AF1836" s="44">
        <v>7779.6432676050299</v>
      </c>
      <c r="AG1836" s="45">
        <v>7320.6045478235101</v>
      </c>
      <c r="AH1836" s="140">
        <v>1.08297170362549</v>
      </c>
      <c r="AI1836" s="44">
        <v>7864.4641385314699</v>
      </c>
      <c r="AJ1836" s="45">
        <v>7305.7326017847399</v>
      </c>
      <c r="AK1836" s="46">
        <v>1.08077162620939</v>
      </c>
    </row>
    <row r="1837" spans="1:37" x14ac:dyDescent="0.2">
      <c r="A1837" s="35" t="s">
        <v>5405</v>
      </c>
      <c r="B1837" s="35" t="s">
        <v>11290</v>
      </c>
      <c r="C1837" s="85" t="s">
        <v>952</v>
      </c>
      <c r="D1837" s="85" t="s">
        <v>13405</v>
      </c>
      <c r="E1837" s="85" t="s">
        <v>12902</v>
      </c>
      <c r="F1837" s="85" t="s">
        <v>187</v>
      </c>
      <c r="G1837" s="85" t="s">
        <v>187</v>
      </c>
      <c r="H1837" s="840">
        <v>1.1435101821326701</v>
      </c>
      <c r="I1837" s="840">
        <v>1.1608880674208499</v>
      </c>
      <c r="J1837" s="86">
        <v>11325.5</v>
      </c>
      <c r="K1837" s="44">
        <v>12950.824567743501</v>
      </c>
      <c r="L1837" s="45">
        <v>12185.0054848008</v>
      </c>
      <c r="M1837" s="46">
        <v>1.0758911734405401</v>
      </c>
      <c r="N1837" s="139">
        <v>13147.6378075748</v>
      </c>
      <c r="O1837" s="45">
        <v>12212.123024910999</v>
      </c>
      <c r="P1837" s="99">
        <v>1.0782855525063799</v>
      </c>
      <c r="Q1837" s="86">
        <v>11319.136992117599</v>
      </c>
      <c r="R1837" s="44">
        <v>12943.5484034411</v>
      </c>
      <c r="S1837" s="45">
        <v>12178.7825636418</v>
      </c>
      <c r="T1837" s="140">
        <v>1.0759462114578799</v>
      </c>
      <c r="U1837" s="44">
        <v>13140.251067651299</v>
      </c>
      <c r="V1837" s="45">
        <v>12205.796878368001</v>
      </c>
      <c r="W1837" s="99">
        <v>1.0783328169689801</v>
      </c>
      <c r="X1837" s="86">
        <v>11313.493706049599</v>
      </c>
      <c r="Y1837" s="44">
        <v>12937.0952483615</v>
      </c>
      <c r="Z1837" s="45">
        <v>12173.306788571899</v>
      </c>
      <c r="AA1837" s="46">
        <v>1.07599890050432</v>
      </c>
      <c r="AB1837" s="139">
        <v>13133.699844193799</v>
      </c>
      <c r="AC1837" s="45">
        <v>12200.232240809501</v>
      </c>
      <c r="AD1837" s="99">
        <v>1.0783788419209299</v>
      </c>
      <c r="AE1837" s="142">
        <v>11319.3490111561</v>
      </c>
      <c r="AF1837" s="44">
        <v>12943.7908493704</v>
      </c>
      <c r="AG1837" s="45">
        <v>12180.0410248307</v>
      </c>
      <c r="AH1837" s="140">
        <v>1.0760372361366599</v>
      </c>
      <c r="AI1837" s="44">
        <v>13140.4971980232</v>
      </c>
      <c r="AJ1837" s="45">
        <v>12206.929435014899</v>
      </c>
      <c r="AK1837" s="46">
        <v>1.078412673996</v>
      </c>
    </row>
    <row r="1838" spans="1:37" x14ac:dyDescent="0.2">
      <c r="A1838" s="35" t="s">
        <v>5404</v>
      </c>
      <c r="B1838" s="35" t="s">
        <v>11289</v>
      </c>
      <c r="C1838" s="85" t="s">
        <v>952</v>
      </c>
      <c r="D1838" s="85" t="s">
        <v>13405</v>
      </c>
      <c r="E1838" s="85" t="s">
        <v>12902</v>
      </c>
      <c r="F1838" s="85" t="s">
        <v>197</v>
      </c>
      <c r="G1838" s="85" t="s">
        <v>197</v>
      </c>
      <c r="H1838" s="840">
        <v>1.15087947560583</v>
      </c>
      <c r="I1838" s="840">
        <v>1.16342742878239</v>
      </c>
      <c r="J1838" s="86">
        <v>7607.8333333333303</v>
      </c>
      <c r="K1838" s="44">
        <v>8755.6992371632205</v>
      </c>
      <c r="L1838" s="45">
        <v>8237.9498440452408</v>
      </c>
      <c r="M1838" s="46">
        <v>1.08282469963571</v>
      </c>
      <c r="N1838" s="139">
        <v>8851.1619736049597</v>
      </c>
      <c r="O1838" s="45">
        <v>8221.3611689852605</v>
      </c>
      <c r="P1838" s="99">
        <v>1.0806442266504199</v>
      </c>
      <c r="Q1838" s="86">
        <v>7600.5606221815597</v>
      </c>
      <c r="R1838" s="44">
        <v>8747.3292231666401</v>
      </c>
      <c r="S1838" s="45">
        <v>8230.4957884048508</v>
      </c>
      <c r="T1838" s="140">
        <v>1.0828800923427799</v>
      </c>
      <c r="U1838" s="44">
        <v>8842.7007019693792</v>
      </c>
      <c r="V1838" s="45">
        <v>8213.8619778847406</v>
      </c>
      <c r="W1838" s="99">
        <v>1.0806915945007101</v>
      </c>
      <c r="X1838" s="86">
        <v>7596.1730784636602</v>
      </c>
      <c r="Y1838" s="44">
        <v>8742.2796891533799</v>
      </c>
      <c r="Z1838" s="45">
        <v>8226.1474190694407</v>
      </c>
      <c r="AA1838" s="46">
        <v>1.0829331209410999</v>
      </c>
      <c r="AB1838" s="139">
        <v>8837.5961132629891</v>
      </c>
      <c r="AC1838" s="45">
        <v>8209.4707745243195</v>
      </c>
      <c r="AD1838" s="99">
        <v>1.08073772012903</v>
      </c>
      <c r="AE1838" s="142">
        <v>7604.2882542846401</v>
      </c>
      <c r="AF1838" s="44">
        <v>8751.6192784466693</v>
      </c>
      <c r="AG1838" s="45">
        <v>8235.2290056019101</v>
      </c>
      <c r="AH1838" s="140">
        <v>1.08297170362549</v>
      </c>
      <c r="AI1838" s="44">
        <v>8847.0375314025005</v>
      </c>
      <c r="AJ1838" s="45">
        <v>8218.4989827481895</v>
      </c>
      <c r="AK1838" s="46">
        <v>1.08077162620939</v>
      </c>
    </row>
    <row r="1839" spans="1:37" x14ac:dyDescent="0.2">
      <c r="A1839" s="35" t="s">
        <v>5403</v>
      </c>
      <c r="B1839" s="35" t="s">
        <v>11288</v>
      </c>
      <c r="C1839" s="85" t="s">
        <v>952</v>
      </c>
      <c r="D1839" s="85" t="s">
        <v>13405</v>
      </c>
      <c r="E1839" s="85" t="s">
        <v>12902</v>
      </c>
      <c r="F1839" s="85" t="s">
        <v>197</v>
      </c>
      <c r="G1839" s="85" t="s">
        <v>197</v>
      </c>
      <c r="H1839" s="840">
        <v>1.15087947560583</v>
      </c>
      <c r="I1839" s="840">
        <v>1.16342742878239</v>
      </c>
      <c r="J1839" s="86">
        <v>7268.5</v>
      </c>
      <c r="K1839" s="44">
        <v>8365.1674684409809</v>
      </c>
      <c r="L1839" s="45">
        <v>7870.5113293021896</v>
      </c>
      <c r="M1839" s="46">
        <v>1.08282469963571</v>
      </c>
      <c r="N1839" s="139">
        <v>8456.3722661047996</v>
      </c>
      <c r="O1839" s="45">
        <v>7854.6625614085497</v>
      </c>
      <c r="P1839" s="99">
        <v>1.0806442266504199</v>
      </c>
      <c r="Q1839" s="86">
        <v>7232.3585024553704</v>
      </c>
      <c r="R1839" s="44">
        <v>8323.5729606992099</v>
      </c>
      <c r="S1839" s="45">
        <v>7831.7770429949496</v>
      </c>
      <c r="T1839" s="140">
        <v>1.0828800923427799</v>
      </c>
      <c r="U1839" s="44">
        <v>8414.3242565441105</v>
      </c>
      <c r="V1839" s="45">
        <v>7815.9490420192997</v>
      </c>
      <c r="W1839" s="99">
        <v>1.0806915945007101</v>
      </c>
      <c r="X1839" s="86">
        <v>7199.6800193223899</v>
      </c>
      <c r="Y1839" s="44">
        <v>8285.9639651675298</v>
      </c>
      <c r="Z1839" s="45">
        <v>7796.7719531021003</v>
      </c>
      <c r="AA1839" s="46">
        <v>1.0829331209410999</v>
      </c>
      <c r="AB1839" s="139">
        <v>8376.3052129362004</v>
      </c>
      <c r="AC1839" s="45">
        <v>7780.9657697410003</v>
      </c>
      <c r="AD1839" s="99">
        <v>1.08073772012903</v>
      </c>
      <c r="AE1839" s="142">
        <v>7181.5839875853599</v>
      </c>
      <c r="AF1839" s="44">
        <v>8265.1376136514591</v>
      </c>
      <c r="AG1839" s="45">
        <v>7777.45224576483</v>
      </c>
      <c r="AH1839" s="140">
        <v>1.08297170362549</v>
      </c>
      <c r="AI1839" s="44">
        <v>8355.2517932612209</v>
      </c>
      <c r="AJ1839" s="45">
        <v>7761.6522050219601</v>
      </c>
      <c r="AK1839" s="46">
        <v>1.08077162620939</v>
      </c>
    </row>
    <row r="1840" spans="1:37" x14ac:dyDescent="0.2">
      <c r="A1840" s="35" t="s">
        <v>5402</v>
      </c>
      <c r="B1840" s="35" t="s">
        <v>11287</v>
      </c>
      <c r="C1840" s="85" t="s">
        <v>952</v>
      </c>
      <c r="D1840" s="85" t="s">
        <v>13405</v>
      </c>
      <c r="E1840" s="85" t="s">
        <v>12902</v>
      </c>
      <c r="F1840" s="85" t="s">
        <v>197</v>
      </c>
      <c r="G1840" s="85" t="s">
        <v>197</v>
      </c>
      <c r="H1840" s="840">
        <v>1.15087947560583</v>
      </c>
      <c r="I1840" s="840">
        <v>1.16342742878239</v>
      </c>
      <c r="J1840" s="86">
        <v>6362.9166666666697</v>
      </c>
      <c r="K1840" s="44">
        <v>7322.9501966569296</v>
      </c>
      <c r="L1840" s="45">
        <v>6889.9233283904196</v>
      </c>
      <c r="M1840" s="46">
        <v>1.08282469963571</v>
      </c>
      <c r="N1840" s="139">
        <v>7402.79177705661</v>
      </c>
      <c r="O1840" s="45">
        <v>6876.0491604910403</v>
      </c>
      <c r="P1840" s="99">
        <v>1.0806442266504199</v>
      </c>
      <c r="Q1840" s="86">
        <v>6343.8101408839902</v>
      </c>
      <c r="R1840" s="44">
        <v>7300.96088828351</v>
      </c>
      <c r="S1840" s="45">
        <v>6869.5857111655096</v>
      </c>
      <c r="T1840" s="140">
        <v>1.0828800923427799</v>
      </c>
      <c r="U1840" s="44">
        <v>7380.5627208923097</v>
      </c>
      <c r="V1840" s="45">
        <v>6855.7022963617301</v>
      </c>
      <c r="W1840" s="99">
        <v>1.0806915945007101</v>
      </c>
      <c r="X1840" s="86">
        <v>6328.1309966094796</v>
      </c>
      <c r="Y1840" s="44">
        <v>7282.9160829429102</v>
      </c>
      <c r="Z1840" s="45">
        <v>6852.9426498824396</v>
      </c>
      <c r="AA1840" s="46">
        <v>1.0829331209410999</v>
      </c>
      <c r="AB1840" s="139">
        <v>7362.32117438351</v>
      </c>
      <c r="AC1840" s="45">
        <v>6839.0498659535597</v>
      </c>
      <c r="AD1840" s="99">
        <v>1.08073772012903</v>
      </c>
      <c r="AE1840" s="142">
        <v>6324.9156664019301</v>
      </c>
      <c r="AF1840" s="44">
        <v>7279.21562539975</v>
      </c>
      <c r="AG1840" s="45">
        <v>6849.7046945308302</v>
      </c>
      <c r="AH1840" s="140">
        <v>1.08297170362549</v>
      </c>
      <c r="AI1840" s="44">
        <v>7358.5803710274504</v>
      </c>
      <c r="AJ1840" s="45">
        <v>6835.7893904144703</v>
      </c>
      <c r="AK1840" s="46">
        <v>1.08077162620939</v>
      </c>
    </row>
    <row r="1841" spans="1:37" x14ac:dyDescent="0.2">
      <c r="A1841" s="35" t="s">
        <v>5401</v>
      </c>
      <c r="B1841" s="35" t="s">
        <v>11286</v>
      </c>
      <c r="C1841" s="85" t="s">
        <v>952</v>
      </c>
      <c r="D1841" s="85" t="s">
        <v>13405</v>
      </c>
      <c r="E1841" s="85" t="s">
        <v>12902</v>
      </c>
      <c r="F1841" s="85" t="s">
        <v>187</v>
      </c>
      <c r="G1841" s="85" t="s">
        <v>187</v>
      </c>
      <c r="H1841" s="840">
        <v>1.1435101821326701</v>
      </c>
      <c r="I1841" s="840">
        <v>1.1608880674208499</v>
      </c>
      <c r="J1841" s="86">
        <v>3379.0833333333298</v>
      </c>
      <c r="K1841" s="44">
        <v>3864.0161979414602</v>
      </c>
      <c r="L1841" s="45">
        <v>3635.5259326533601</v>
      </c>
      <c r="M1841" s="46">
        <v>1.0758911734405401</v>
      </c>
      <c r="N1841" s="139">
        <v>3922.7375204873401</v>
      </c>
      <c r="O1841" s="45">
        <v>3643.6167390484402</v>
      </c>
      <c r="P1841" s="99">
        <v>1.0782855525063799</v>
      </c>
      <c r="Q1841" s="86">
        <v>3390.34762106782</v>
      </c>
      <c r="R1841" s="44">
        <v>3876.8970256603202</v>
      </c>
      <c r="S1841" s="45">
        <v>3647.8316784131698</v>
      </c>
      <c r="T1841" s="140">
        <v>1.0759462114578799</v>
      </c>
      <c r="U1841" s="44">
        <v>3935.8140977062999</v>
      </c>
      <c r="V1841" s="45">
        <v>3655.9231007301501</v>
      </c>
      <c r="W1841" s="99">
        <v>1.0783328169689801</v>
      </c>
      <c r="X1841" s="86">
        <v>3400.4885266907199</v>
      </c>
      <c r="Y1841" s="44">
        <v>3888.4932544961498</v>
      </c>
      <c r="Z1841" s="45">
        <v>3658.9219158967599</v>
      </c>
      <c r="AA1841" s="46">
        <v>1.07599890050432</v>
      </c>
      <c r="AB1841" s="139">
        <v>3947.5865540367599</v>
      </c>
      <c r="AC1841" s="45">
        <v>3667.01487937816</v>
      </c>
      <c r="AD1841" s="99">
        <v>1.0783788419209299</v>
      </c>
      <c r="AE1841" s="142">
        <v>3412.0519315598899</v>
      </c>
      <c r="AF1841" s="44">
        <v>3901.7161257041698</v>
      </c>
      <c r="AG1841" s="45">
        <v>3671.4949299904602</v>
      </c>
      <c r="AH1841" s="140">
        <v>1.0760372361366599</v>
      </c>
      <c r="AI1841" s="44">
        <v>3961.0103727681399</v>
      </c>
      <c r="AJ1841" s="45">
        <v>3679.60004732673</v>
      </c>
      <c r="AK1841" s="46">
        <v>1.078412673996</v>
      </c>
    </row>
    <row r="1842" spans="1:37" x14ac:dyDescent="0.2">
      <c r="A1842" s="35" t="s">
        <v>5400</v>
      </c>
      <c r="B1842" s="35" t="s">
        <v>11285</v>
      </c>
      <c r="C1842" s="85" t="s">
        <v>952</v>
      </c>
      <c r="D1842" s="85" t="s">
        <v>13405</v>
      </c>
      <c r="E1842" s="85" t="s">
        <v>12902</v>
      </c>
      <c r="F1842" s="85" t="s">
        <v>187</v>
      </c>
      <c r="G1842" s="85" t="s">
        <v>187</v>
      </c>
      <c r="H1842" s="840">
        <v>1.1435101821326701</v>
      </c>
      <c r="I1842" s="840">
        <v>1.1608880674208499</v>
      </c>
      <c r="J1842" s="86">
        <v>12821.833333333299</v>
      </c>
      <c r="K1842" s="44">
        <v>14661.8969702747</v>
      </c>
      <c r="L1842" s="45">
        <v>13794.897310659</v>
      </c>
      <c r="M1842" s="46">
        <v>1.0758911734405401</v>
      </c>
      <c r="N1842" s="139">
        <v>14884.7133191256</v>
      </c>
      <c r="O1842" s="45">
        <v>13825.597639978099</v>
      </c>
      <c r="P1842" s="99">
        <v>1.0782855525063799</v>
      </c>
      <c r="Q1842" s="86">
        <v>12826.868437368599</v>
      </c>
      <c r="R1842" s="44">
        <v>14667.654663007201</v>
      </c>
      <c r="S1842" s="45">
        <v>13801.0205000555</v>
      </c>
      <c r="T1842" s="140">
        <v>1.0759462114578799</v>
      </c>
      <c r="U1842" s="44">
        <v>14890.558511318401</v>
      </c>
      <c r="V1842" s="45">
        <v>13831.6331749582</v>
      </c>
      <c r="W1842" s="99">
        <v>1.0783328169689801</v>
      </c>
      <c r="X1842" s="86">
        <v>12833.430797643699</v>
      </c>
      <c r="Y1842" s="44">
        <v>14675.1587888005</v>
      </c>
      <c r="Z1842" s="45">
        <v>13808.757427962901</v>
      </c>
      <c r="AA1842" s="46">
        <v>1.07599890050432</v>
      </c>
      <c r="AB1842" s="139">
        <v>14898.176677055801</v>
      </c>
      <c r="AC1842" s="45">
        <v>13839.3002414354</v>
      </c>
      <c r="AD1842" s="99">
        <v>1.0783788419209299</v>
      </c>
      <c r="AE1842" s="142">
        <v>12850.628826312201</v>
      </c>
      <c r="AF1842" s="44">
        <v>14694.824909695601</v>
      </c>
      <c r="AG1842" s="45">
        <v>13827.755124883101</v>
      </c>
      <c r="AH1842" s="140">
        <v>1.0760372361366599</v>
      </c>
      <c r="AI1842" s="44">
        <v>14918.141663320301</v>
      </c>
      <c r="AJ1842" s="45">
        <v>13858.2809951135</v>
      </c>
      <c r="AK1842" s="46">
        <v>1.078412673996</v>
      </c>
    </row>
    <row r="1843" spans="1:37" x14ac:dyDescent="0.2">
      <c r="A1843" s="35" t="s">
        <v>5399</v>
      </c>
      <c r="B1843" s="35" t="s">
        <v>11284</v>
      </c>
      <c r="C1843" s="85" t="s">
        <v>952</v>
      </c>
      <c r="D1843" s="85" t="s">
        <v>13405</v>
      </c>
      <c r="E1843" s="85" t="s">
        <v>12902</v>
      </c>
      <c r="F1843" s="85" t="s">
        <v>187</v>
      </c>
      <c r="G1843" s="85" t="s">
        <v>187</v>
      </c>
      <c r="H1843" s="840">
        <v>1.1435101821326701</v>
      </c>
      <c r="I1843" s="840">
        <v>1.1608880674208499</v>
      </c>
      <c r="J1843" s="86">
        <v>26926.5</v>
      </c>
      <c r="K1843" s="44">
        <v>30790.7269191952</v>
      </c>
      <c r="L1843" s="45">
        <v>28969.983681646601</v>
      </c>
      <c r="M1843" s="46">
        <v>1.0758911734405401</v>
      </c>
      <c r="N1843" s="139">
        <v>31258.652547407499</v>
      </c>
      <c r="O1843" s="45">
        <v>29034.455929563101</v>
      </c>
      <c r="P1843" s="99">
        <v>1.0782855525063799</v>
      </c>
      <c r="Q1843" s="86">
        <v>26880.522477914299</v>
      </c>
      <c r="R1843" s="44">
        <v>30738.151154540999</v>
      </c>
      <c r="S1843" s="45">
        <v>28921.996322120402</v>
      </c>
      <c r="T1843" s="140">
        <v>1.0759462114578799</v>
      </c>
      <c r="U1843" s="44">
        <v>31205.277790648601</v>
      </c>
      <c r="V1843" s="45">
        <v>28986.1495252073</v>
      </c>
      <c r="W1843" s="99">
        <v>1.0783328169689801</v>
      </c>
      <c r="X1843" s="86">
        <v>26832.5556555689</v>
      </c>
      <c r="Y1843" s="44">
        <v>30683.300604784501</v>
      </c>
      <c r="Z1843" s="45">
        <v>28871.800383113001</v>
      </c>
      <c r="AA1843" s="46">
        <v>1.07599890050432</v>
      </c>
      <c r="AB1843" s="139">
        <v>31149.5936789558</v>
      </c>
      <c r="AC1843" s="45">
        <v>28935.660293631401</v>
      </c>
      <c r="AD1843" s="99">
        <v>1.0783788419209299</v>
      </c>
      <c r="AE1843" s="142">
        <v>26811.505824610798</v>
      </c>
      <c r="AF1843" s="44">
        <v>30659.229908751699</v>
      </c>
      <c r="AG1843" s="45">
        <v>28850.1786241761</v>
      </c>
      <c r="AH1843" s="140">
        <v>1.0760372361366599</v>
      </c>
      <c r="AI1843" s="44">
        <v>31125.157181375202</v>
      </c>
      <c r="AJ1843" s="45">
        <v>28913.8676901779</v>
      </c>
      <c r="AK1843" s="46">
        <v>1.078412673996</v>
      </c>
    </row>
    <row r="1844" spans="1:37" x14ac:dyDescent="0.2">
      <c r="A1844" s="35" t="s">
        <v>5398</v>
      </c>
      <c r="B1844" s="35" t="s">
        <v>11283</v>
      </c>
      <c r="C1844" s="85" t="s">
        <v>952</v>
      </c>
      <c r="D1844" s="85" t="s">
        <v>13405</v>
      </c>
      <c r="E1844" s="85" t="s">
        <v>12902</v>
      </c>
      <c r="F1844" s="85" t="s">
        <v>193</v>
      </c>
      <c r="G1844" s="85" t="s">
        <v>193</v>
      </c>
      <c r="H1844" s="840">
        <v>1.1493408648146799</v>
      </c>
      <c r="I1844" s="840">
        <v>1.1633426533628799</v>
      </c>
      <c r="J1844" s="86">
        <v>4764.3333333333303</v>
      </c>
      <c r="K1844" s="44">
        <v>5475.8429935987197</v>
      </c>
      <c r="L1844" s="45">
        <v>5152.0408265814303</v>
      </c>
      <c r="M1844" s="46">
        <v>1.08137707127575</v>
      </c>
      <c r="N1844" s="139">
        <v>5542.5521815052098</v>
      </c>
      <c r="O1844" s="45">
        <v>5148.1741513699199</v>
      </c>
      <c r="P1844" s="99">
        <v>1.08056548339115</v>
      </c>
      <c r="Q1844" s="86">
        <v>4759.1545400496798</v>
      </c>
      <c r="R1844" s="44">
        <v>5469.8907948473898</v>
      </c>
      <c r="S1844" s="45">
        <v>5146.7038682840503</v>
      </c>
      <c r="T1844" s="140">
        <v>1.0814323899283</v>
      </c>
      <c r="U1844" s="44">
        <v>5536.5274703853802</v>
      </c>
      <c r="V1844" s="45">
        <v>5142.8035405953297</v>
      </c>
      <c r="W1844" s="99">
        <v>1.0806128477899</v>
      </c>
      <c r="X1844" s="86">
        <v>4755.3060053003101</v>
      </c>
      <c r="Y1844" s="44">
        <v>5465.46751659028</v>
      </c>
      <c r="Z1844" s="45">
        <v>5142.7937682420397</v>
      </c>
      <c r="AA1844" s="46">
        <v>1.08148534763269</v>
      </c>
      <c r="AB1844" s="139">
        <v>5532.0503057584901</v>
      </c>
      <c r="AC1844" s="45">
        <v>5138.8640899945603</v>
      </c>
      <c r="AD1844" s="99">
        <v>1.08065897005718</v>
      </c>
      <c r="AE1844" s="142">
        <v>4758.0231837523297</v>
      </c>
      <c r="AF1844" s="44">
        <v>5468.5904808221803</v>
      </c>
      <c r="AG1844" s="45">
        <v>5145.9156888070902</v>
      </c>
      <c r="AH1844" s="140">
        <v>1.0815238787358901</v>
      </c>
      <c r="AI1844" s="44">
        <v>5535.2113153485298</v>
      </c>
      <c r="AJ1844" s="45">
        <v>5141.9617474231</v>
      </c>
      <c r="AK1844" s="46">
        <v>1.0806928736669099</v>
      </c>
    </row>
    <row r="1845" spans="1:37" x14ac:dyDescent="0.2">
      <c r="A1845" s="35" t="s">
        <v>5397</v>
      </c>
      <c r="B1845" s="35" t="s">
        <v>11282</v>
      </c>
      <c r="C1845" s="85" t="s">
        <v>952</v>
      </c>
      <c r="D1845" s="85" t="s">
        <v>13405</v>
      </c>
      <c r="E1845" s="85" t="s">
        <v>12902</v>
      </c>
      <c r="F1845" s="85" t="s">
        <v>187</v>
      </c>
      <c r="G1845" s="85" t="s">
        <v>187</v>
      </c>
      <c r="H1845" s="840">
        <v>1.1435101821326701</v>
      </c>
      <c r="I1845" s="840">
        <v>1.1608880674208499</v>
      </c>
      <c r="J1845" s="86">
        <v>11392.416666666701</v>
      </c>
      <c r="K1845" s="44">
        <v>13027.3444574312</v>
      </c>
      <c r="L1845" s="45">
        <v>12257.000535823499</v>
      </c>
      <c r="M1845" s="46">
        <v>1.0758911734405401</v>
      </c>
      <c r="N1845" s="139">
        <v>13225.3205674197</v>
      </c>
      <c r="O1845" s="45">
        <v>12284.2782997996</v>
      </c>
      <c r="P1845" s="99">
        <v>1.0782855525063799</v>
      </c>
      <c r="Q1845" s="86">
        <v>11412.0120961664</v>
      </c>
      <c r="R1845" s="44">
        <v>13049.7520305874</v>
      </c>
      <c r="S1845" s="45">
        <v>12278.711179981799</v>
      </c>
      <c r="T1845" s="140">
        <v>1.0759462114578799</v>
      </c>
      <c r="U1845" s="44">
        <v>13248.068667702</v>
      </c>
      <c r="V1845" s="45">
        <v>12305.947150943201</v>
      </c>
      <c r="W1845" s="99">
        <v>1.0783328169689801</v>
      </c>
      <c r="X1845" s="86">
        <v>11431.573696784601</v>
      </c>
      <c r="Y1845" s="44">
        <v>13072.120920073099</v>
      </c>
      <c r="Z1845" s="45">
        <v>12300.3607287743</v>
      </c>
      <c r="AA1845" s="46">
        <v>1.07599890050432</v>
      </c>
      <c r="AB1845" s="139">
        <v>13270.777496439299</v>
      </c>
      <c r="AC1845" s="45">
        <v>12327.5672044723</v>
      </c>
      <c r="AD1845" s="99">
        <v>1.0783788419209299</v>
      </c>
      <c r="AE1845" s="142">
        <v>11459.6664155821</v>
      </c>
      <c r="AF1845" s="44">
        <v>13104.245230061901</v>
      </c>
      <c r="AG1845" s="45">
        <v>12331.0277768711</v>
      </c>
      <c r="AH1845" s="140">
        <v>1.0760372361366599</v>
      </c>
      <c r="AI1845" s="44">
        <v>13303.3899984727</v>
      </c>
      <c r="AJ1845" s="45">
        <v>12358.2495023301</v>
      </c>
      <c r="AK1845" s="46">
        <v>1.078412673996</v>
      </c>
    </row>
    <row r="1846" spans="1:37" x14ac:dyDescent="0.2">
      <c r="A1846" s="35" t="s">
        <v>5396</v>
      </c>
      <c r="B1846" s="35" t="s">
        <v>11281</v>
      </c>
      <c r="C1846" s="85" t="s">
        <v>952</v>
      </c>
      <c r="D1846" s="85" t="s">
        <v>13405</v>
      </c>
      <c r="E1846" s="85" t="s">
        <v>12902</v>
      </c>
      <c r="F1846" s="85" t="s">
        <v>187</v>
      </c>
      <c r="G1846" s="85" t="s">
        <v>187</v>
      </c>
      <c r="H1846" s="840">
        <v>1.1435101821326701</v>
      </c>
      <c r="I1846" s="840">
        <v>1.1608880674208499</v>
      </c>
      <c r="J1846" s="86">
        <v>5501</v>
      </c>
      <c r="K1846" s="44">
        <v>6290.4495119118001</v>
      </c>
      <c r="L1846" s="45">
        <v>5918.4773450963903</v>
      </c>
      <c r="M1846" s="46">
        <v>1.0758911734405401</v>
      </c>
      <c r="N1846" s="139">
        <v>6386.0452588820899</v>
      </c>
      <c r="O1846" s="45">
        <v>5931.6488243376098</v>
      </c>
      <c r="P1846" s="99">
        <v>1.0782855525063799</v>
      </c>
      <c r="Q1846" s="86">
        <v>5494.34897666509</v>
      </c>
      <c r="R1846" s="44">
        <v>6282.84399900672</v>
      </c>
      <c r="S1846" s="45">
        <v>5911.6239658702998</v>
      </c>
      <c r="T1846" s="140">
        <v>1.0759462114578799</v>
      </c>
      <c r="U1846" s="44">
        <v>6378.3241652564502</v>
      </c>
      <c r="V1846" s="45">
        <v>5924.7368094178901</v>
      </c>
      <c r="W1846" s="99">
        <v>1.0783328169689801</v>
      </c>
      <c r="X1846" s="86">
        <v>5489.4030823107596</v>
      </c>
      <c r="Y1846" s="44">
        <v>6277.1883184527996</v>
      </c>
      <c r="Z1846" s="45">
        <v>5906.5916809913897</v>
      </c>
      <c r="AA1846" s="46">
        <v>1.07599890050432</v>
      </c>
      <c r="AB1846" s="139">
        <v>6372.5825355177903</v>
      </c>
      <c r="AC1846" s="45">
        <v>5919.6561387394704</v>
      </c>
      <c r="AD1846" s="99">
        <v>1.0783788419209299</v>
      </c>
      <c r="AE1846" s="142">
        <v>5489.5538327836603</v>
      </c>
      <c r="AF1846" s="44">
        <v>6277.3607031535303</v>
      </c>
      <c r="AG1846" s="45">
        <v>5906.96433385194</v>
      </c>
      <c r="AH1846" s="140">
        <v>1.0760372361366599</v>
      </c>
      <c r="AI1846" s="44">
        <v>6372.7575399429497</v>
      </c>
      <c r="AJ1846" s="45">
        <v>5920.0044278572304</v>
      </c>
      <c r="AK1846" s="46">
        <v>1.078412673996</v>
      </c>
    </row>
    <row r="1847" spans="1:37" x14ac:dyDescent="0.2">
      <c r="A1847" s="35" t="s">
        <v>5395</v>
      </c>
      <c r="B1847" s="35" t="s">
        <v>11280</v>
      </c>
      <c r="C1847" s="85" t="s">
        <v>952</v>
      </c>
      <c r="D1847" s="85" t="s">
        <v>13405</v>
      </c>
      <c r="E1847" s="85" t="s">
        <v>12902</v>
      </c>
      <c r="F1847" s="85" t="s">
        <v>197</v>
      </c>
      <c r="G1847" s="85" t="s">
        <v>197</v>
      </c>
      <c r="H1847" s="840">
        <v>1.15087947560583</v>
      </c>
      <c r="I1847" s="840">
        <v>1.16342742878239</v>
      </c>
      <c r="J1847" s="86">
        <v>8673.9166666666697</v>
      </c>
      <c r="K1847" s="44">
        <v>9982.6326647820006</v>
      </c>
      <c r="L1847" s="45">
        <v>9392.3312092485503</v>
      </c>
      <c r="M1847" s="46">
        <v>1.08282469963571</v>
      </c>
      <c r="N1847" s="139">
        <v>10091.472564972701</v>
      </c>
      <c r="O1847" s="45">
        <v>9373.4179682801496</v>
      </c>
      <c r="P1847" s="99">
        <v>1.0806442266504199</v>
      </c>
      <c r="Q1847" s="86">
        <v>8629.7441831440792</v>
      </c>
      <c r="R1847" s="44">
        <v>9931.7954601093097</v>
      </c>
      <c r="S1847" s="45">
        <v>9344.9781779376008</v>
      </c>
      <c r="T1847" s="140">
        <v>1.0828800923427799</v>
      </c>
      <c r="U1847" s="44">
        <v>10040.0810860451</v>
      </c>
      <c r="V1847" s="45">
        <v>9326.0920014152398</v>
      </c>
      <c r="W1847" s="99">
        <v>1.0806915945007101</v>
      </c>
      <c r="X1847" s="86">
        <v>8591.3495700515105</v>
      </c>
      <c r="Y1847" s="44">
        <v>9887.60788792725</v>
      </c>
      <c r="Z1847" s="45">
        <v>9303.8570029918792</v>
      </c>
      <c r="AA1847" s="46">
        <v>1.0829331209410999</v>
      </c>
      <c r="AB1847" s="139">
        <v>9995.4117400557207</v>
      </c>
      <c r="AC1847" s="45">
        <v>9284.99554716897</v>
      </c>
      <c r="AD1847" s="99">
        <v>1.08073772012903</v>
      </c>
      <c r="AE1847" s="142">
        <v>8574.3526691369207</v>
      </c>
      <c r="AF1847" s="44">
        <v>9868.0465035157504</v>
      </c>
      <c r="AG1847" s="45">
        <v>9285.7813175809497</v>
      </c>
      <c r="AH1847" s="140">
        <v>1.08297170362549</v>
      </c>
      <c r="AI1847" s="44">
        <v>9975.6370793273909</v>
      </c>
      <c r="AJ1847" s="45">
        <v>9266.9170779159595</v>
      </c>
      <c r="AK1847" s="46">
        <v>1.08077162620939</v>
      </c>
    </row>
    <row r="1848" spans="1:37" x14ac:dyDescent="0.2">
      <c r="A1848" s="35" t="s">
        <v>5394</v>
      </c>
      <c r="B1848" s="35" t="s">
        <v>12993</v>
      </c>
      <c r="C1848" s="85" t="s">
        <v>952</v>
      </c>
      <c r="D1848" s="85" t="s">
        <v>13405</v>
      </c>
      <c r="E1848" s="85" t="s">
        <v>12902</v>
      </c>
      <c r="F1848" s="85" t="s">
        <v>197</v>
      </c>
      <c r="G1848" s="85" t="s">
        <v>197</v>
      </c>
      <c r="H1848" s="840">
        <v>1.15087947560583</v>
      </c>
      <c r="I1848" s="840">
        <v>1.16342742878239</v>
      </c>
      <c r="J1848" s="86">
        <v>98006.166666666701</v>
      </c>
      <c r="K1848" s="44">
        <v>112793.285699471</v>
      </c>
      <c r="L1848" s="45">
        <v>106123.49798328101</v>
      </c>
      <c r="M1848" s="46">
        <v>1.08282469963571</v>
      </c>
      <c r="N1848" s="139">
        <v>114023.062489818</v>
      </c>
      <c r="O1848" s="45">
        <v>105909.79818447201</v>
      </c>
      <c r="P1848" s="99">
        <v>1.0806442266504199</v>
      </c>
      <c r="Q1848" s="86">
        <v>97444.757754115606</v>
      </c>
      <c r="R1848" s="44">
        <v>112147.171704594</v>
      </c>
      <c r="S1848" s="45">
        <v>105520.988275096</v>
      </c>
      <c r="T1848" s="140">
        <v>1.0828800923427799</v>
      </c>
      <c r="U1848" s="44">
        <v>113369.903962194</v>
      </c>
      <c r="V1848" s="45">
        <v>105307.73063303099</v>
      </c>
      <c r="W1848" s="99">
        <v>1.0806915945007101</v>
      </c>
      <c r="X1848" s="86">
        <v>96928.273130040296</v>
      </c>
      <c r="Y1848" s="44">
        <v>111552.760151279</v>
      </c>
      <c r="Z1848" s="45">
        <v>104966.83732814599</v>
      </c>
      <c r="AA1848" s="46">
        <v>1.0829331209410999</v>
      </c>
      <c r="AB1848" s="139">
        <v>112769.01158400001</v>
      </c>
      <c r="AC1848" s="45">
        <v>104754.040918603</v>
      </c>
      <c r="AD1848" s="99">
        <v>1.08073772012903</v>
      </c>
      <c r="AE1848" s="142">
        <v>96790.698708265394</v>
      </c>
      <c r="AF1848" s="44">
        <v>111394.42857289</v>
      </c>
      <c r="AG1848" s="45">
        <v>104821.58787519101</v>
      </c>
      <c r="AH1848" s="140">
        <v>1.08297170362549</v>
      </c>
      <c r="AI1848" s="44">
        <v>112608.953728208</v>
      </c>
      <c r="AJ1848" s="45">
        <v>104608.640844875</v>
      </c>
      <c r="AK1848" s="46">
        <v>1.08077162620939</v>
      </c>
    </row>
    <row r="1849" spans="1:37" x14ac:dyDescent="0.2">
      <c r="A1849" s="35" t="s">
        <v>5393</v>
      </c>
      <c r="B1849" s="35" t="s">
        <v>11020</v>
      </c>
      <c r="C1849" s="85" t="s">
        <v>952</v>
      </c>
      <c r="D1849" s="85" t="s">
        <v>13405</v>
      </c>
      <c r="E1849" s="85" t="s">
        <v>12902</v>
      </c>
      <c r="F1849" s="85" t="s">
        <v>197</v>
      </c>
      <c r="G1849" s="85" t="s">
        <v>197</v>
      </c>
      <c r="H1849" s="840">
        <v>1.15087947560583</v>
      </c>
      <c r="I1849" s="840">
        <v>1.16342742878239</v>
      </c>
      <c r="J1849" s="86">
        <v>9949.5</v>
      </c>
      <c r="K1849" s="44">
        <v>11450.6753425402</v>
      </c>
      <c r="L1849" s="45">
        <v>10773.564349025501</v>
      </c>
      <c r="M1849" s="46">
        <v>1.08282469963571</v>
      </c>
      <c r="N1849" s="139">
        <v>11575.521202670399</v>
      </c>
      <c r="O1849" s="45">
        <v>10751.8697330583</v>
      </c>
      <c r="P1849" s="99">
        <v>1.0806442266504199</v>
      </c>
      <c r="Q1849" s="86">
        <v>9901.9854984584399</v>
      </c>
      <c r="R1849" s="44">
        <v>11395.991877922401</v>
      </c>
      <c r="S1849" s="45">
        <v>10722.6629709475</v>
      </c>
      <c r="T1849" s="140">
        <v>1.0828800923427799</v>
      </c>
      <c r="U1849" s="44">
        <v>11520.241528312001</v>
      </c>
      <c r="V1849" s="45">
        <v>10700.992497052001</v>
      </c>
      <c r="W1849" s="99">
        <v>1.0806915945007101</v>
      </c>
      <c r="X1849" s="86">
        <v>9860.1802372678303</v>
      </c>
      <c r="Y1849" s="44">
        <v>11347.8790608458</v>
      </c>
      <c r="Z1849" s="45">
        <v>10677.915757386199</v>
      </c>
      <c r="AA1849" s="46">
        <v>1.0829331209410999</v>
      </c>
      <c r="AB1849" s="139">
        <v>11471.6041407754</v>
      </c>
      <c r="AC1849" s="45">
        <v>10656.268709686099</v>
      </c>
      <c r="AD1849" s="99">
        <v>1.08073772012903</v>
      </c>
      <c r="AE1849" s="142">
        <v>9831.3661889111099</v>
      </c>
      <c r="AF1849" s="44">
        <v>11314.7175639829</v>
      </c>
      <c r="AG1849" s="45">
        <v>10647.0913905711</v>
      </c>
      <c r="AH1849" s="140">
        <v>1.08297170362549</v>
      </c>
      <c r="AI1849" s="44">
        <v>11438.081086583001</v>
      </c>
      <c r="AJ1849" s="45">
        <v>10625.4616238495</v>
      </c>
      <c r="AK1849" s="46">
        <v>1.08077162620939</v>
      </c>
    </row>
    <row r="1850" spans="1:37" x14ac:dyDescent="0.2">
      <c r="A1850" s="35" t="s">
        <v>5392</v>
      </c>
      <c r="B1850" s="35" t="s">
        <v>8557</v>
      </c>
      <c r="C1850" s="85" t="s">
        <v>952</v>
      </c>
      <c r="D1850" s="85" t="s">
        <v>13405</v>
      </c>
      <c r="E1850" s="85" t="s">
        <v>12902</v>
      </c>
      <c r="F1850" s="85" t="s">
        <v>187</v>
      </c>
      <c r="G1850" s="85" t="s">
        <v>187</v>
      </c>
      <c r="H1850" s="840">
        <v>1.1435101821326701</v>
      </c>
      <c r="I1850" s="840">
        <v>1.1608880674208499</v>
      </c>
      <c r="J1850" s="86">
        <v>15000.833333333299</v>
      </c>
      <c r="K1850" s="44">
        <v>17153.605657141801</v>
      </c>
      <c r="L1850" s="45">
        <v>16139.264177585899</v>
      </c>
      <c r="M1850" s="46">
        <v>1.0758911734405401</v>
      </c>
      <c r="N1850" s="139">
        <v>17414.288418035601</v>
      </c>
      <c r="O1850" s="45">
        <v>16175.1818588895</v>
      </c>
      <c r="P1850" s="99">
        <v>1.0782855525063799</v>
      </c>
      <c r="Q1850" s="86">
        <v>15009.4254918555</v>
      </c>
      <c r="R1850" s="44">
        <v>17163.430877898401</v>
      </c>
      <c r="S1850" s="45">
        <v>16149.3344941213</v>
      </c>
      <c r="T1850" s="140">
        <v>1.0759462114578799</v>
      </c>
      <c r="U1850" s="44">
        <v>17424.262952337402</v>
      </c>
      <c r="V1850" s="45">
        <v>16185.1560717186</v>
      </c>
      <c r="W1850" s="99">
        <v>1.0783328169689801</v>
      </c>
      <c r="X1850" s="86">
        <v>15018.1483096717</v>
      </c>
      <c r="Y1850" s="44">
        <v>17173.405508888001</v>
      </c>
      <c r="Z1850" s="45">
        <v>16159.511068817499</v>
      </c>
      <c r="AA1850" s="46">
        <v>1.07599890050432</v>
      </c>
      <c r="AB1850" s="139">
        <v>17434.389167454399</v>
      </c>
      <c r="AC1850" s="45">
        <v>16195.253381980499</v>
      </c>
      <c r="AD1850" s="99">
        <v>1.0783788419209299</v>
      </c>
      <c r="AE1850" s="142">
        <v>15033.6876453981</v>
      </c>
      <c r="AF1850" s="44">
        <v>17191.1748975148</v>
      </c>
      <c r="AG1850" s="45">
        <v>16176.807702896</v>
      </c>
      <c r="AH1850" s="140">
        <v>1.0760372361366599</v>
      </c>
      <c r="AI1850" s="44">
        <v>17452.428596874899</v>
      </c>
      <c r="AJ1850" s="45">
        <v>16212.5192936945</v>
      </c>
      <c r="AK1850" s="46">
        <v>1.078412673996</v>
      </c>
    </row>
    <row r="1851" spans="1:37" x14ac:dyDescent="0.2">
      <c r="A1851" s="35" t="s">
        <v>5391</v>
      </c>
      <c r="B1851" s="35" t="s">
        <v>11279</v>
      </c>
      <c r="C1851" s="85" t="s">
        <v>952</v>
      </c>
      <c r="D1851" s="85" t="s">
        <v>13405</v>
      </c>
      <c r="E1851" s="85" t="s">
        <v>12902</v>
      </c>
      <c r="F1851" s="85" t="s">
        <v>187</v>
      </c>
      <c r="G1851" s="85" t="s">
        <v>187</v>
      </c>
      <c r="H1851" s="840">
        <v>1.1435101821326701</v>
      </c>
      <c r="I1851" s="840">
        <v>1.1608880674208499</v>
      </c>
      <c r="J1851" s="86">
        <v>18571.083333333299</v>
      </c>
      <c r="K1851" s="44">
        <v>21236.222884900901</v>
      </c>
      <c r="L1851" s="45">
        <v>19980.464639562</v>
      </c>
      <c r="M1851" s="46">
        <v>1.0758911734405401</v>
      </c>
      <c r="N1851" s="139">
        <v>21558.949040744901</v>
      </c>
      <c r="O1851" s="45">
        <v>20024.9308527254</v>
      </c>
      <c r="P1851" s="99">
        <v>1.0782855525063799</v>
      </c>
      <c r="Q1851" s="86">
        <v>18562.1684479342</v>
      </c>
      <c r="R1851" s="44">
        <v>21226.028622674501</v>
      </c>
      <c r="S1851" s="45">
        <v>19971.894817997902</v>
      </c>
      <c r="T1851" s="140">
        <v>1.0759462114578799</v>
      </c>
      <c r="U1851" s="44">
        <v>21548.5998566626</v>
      </c>
      <c r="V1851" s="45">
        <v>20016.1953915136</v>
      </c>
      <c r="W1851" s="99">
        <v>1.0783328169689801</v>
      </c>
      <c r="X1851" s="86">
        <v>18554.1425041039</v>
      </c>
      <c r="Y1851" s="44">
        <v>21216.850874183299</v>
      </c>
      <c r="Z1851" s="45">
        <v>19964.236934216198</v>
      </c>
      <c r="AA1851" s="46">
        <v>1.07599890050432</v>
      </c>
      <c r="AB1851" s="139">
        <v>21539.2826342402</v>
      </c>
      <c r="AC1851" s="45">
        <v>20008.394706411498</v>
      </c>
      <c r="AD1851" s="99">
        <v>1.0783788419209299</v>
      </c>
      <c r="AE1851" s="142">
        <v>18561.6085026488</v>
      </c>
      <c r="AF1851" s="44">
        <v>21225.388319539099</v>
      </c>
      <c r="AG1851" s="45">
        <v>19972.9819114409</v>
      </c>
      <c r="AH1851" s="140">
        <v>1.0760372361366599</v>
      </c>
      <c r="AI1851" s="44">
        <v>21547.949822862302</v>
      </c>
      <c r="AJ1851" s="45">
        <v>20017.0738590084</v>
      </c>
      <c r="AK1851" s="46">
        <v>1.078412673996</v>
      </c>
    </row>
    <row r="1852" spans="1:37" x14ac:dyDescent="0.2">
      <c r="A1852" s="35" t="s">
        <v>5390</v>
      </c>
      <c r="B1852" s="35" t="s">
        <v>11278</v>
      </c>
      <c r="C1852" s="85" t="s">
        <v>952</v>
      </c>
      <c r="D1852" s="85" t="s">
        <v>13405</v>
      </c>
      <c r="E1852" s="85" t="s">
        <v>12902</v>
      </c>
      <c r="F1852" s="85" t="s">
        <v>187</v>
      </c>
      <c r="G1852" s="85" t="s">
        <v>187</v>
      </c>
      <c r="H1852" s="840">
        <v>1.1435101821326701</v>
      </c>
      <c r="I1852" s="840">
        <v>1.1608880674208499</v>
      </c>
      <c r="J1852" s="86">
        <v>5639.5833333333303</v>
      </c>
      <c r="K1852" s="44">
        <v>6448.9209646523504</v>
      </c>
      <c r="L1852" s="45">
        <v>6067.5779302156898</v>
      </c>
      <c r="M1852" s="46">
        <v>1.0758911734405401</v>
      </c>
      <c r="N1852" s="139">
        <v>6546.9249968921604</v>
      </c>
      <c r="O1852" s="45">
        <v>6081.0812304891197</v>
      </c>
      <c r="P1852" s="99">
        <v>1.0782855525063799</v>
      </c>
      <c r="Q1852" s="86">
        <v>5638.4207348134396</v>
      </c>
      <c r="R1852" s="44">
        <v>6447.5915214071201</v>
      </c>
      <c r="S1852" s="45">
        <v>6066.6374282281004</v>
      </c>
      <c r="T1852" s="140">
        <v>1.0759462114578799</v>
      </c>
      <c r="U1852" s="44">
        <v>6545.57535014322</v>
      </c>
      <c r="V1852" s="45">
        <v>6080.0941142276797</v>
      </c>
      <c r="W1852" s="99">
        <v>1.0783328169689801</v>
      </c>
      <c r="X1852" s="86">
        <v>5636.3443359816201</v>
      </c>
      <c r="Y1852" s="44">
        <v>6445.21713820076</v>
      </c>
      <c r="Z1852" s="45">
        <v>6064.70030837996</v>
      </c>
      <c r="AA1852" s="46">
        <v>1.07599890050432</v>
      </c>
      <c r="AB1852" s="139">
        <v>6543.1648835161504</v>
      </c>
      <c r="AC1852" s="45">
        <v>6078.1144777034697</v>
      </c>
      <c r="AD1852" s="99">
        <v>1.0783788419209299</v>
      </c>
      <c r="AE1852" s="142">
        <v>5638.8377620066503</v>
      </c>
      <c r="AF1852" s="44">
        <v>6448.0683962487801</v>
      </c>
      <c r="AG1852" s="45">
        <v>6067.5994004526601</v>
      </c>
      <c r="AH1852" s="140">
        <v>1.0760372361366599</v>
      </c>
      <c r="AI1852" s="44">
        <v>6546.0594720356003</v>
      </c>
      <c r="AJ1852" s="45">
        <v>6080.99410915522</v>
      </c>
      <c r="AK1852" s="46">
        <v>1.078412673996</v>
      </c>
    </row>
    <row r="1853" spans="1:37" x14ac:dyDescent="0.2">
      <c r="A1853" s="35" t="s">
        <v>5389</v>
      </c>
      <c r="B1853" s="35" t="s">
        <v>11277</v>
      </c>
      <c r="C1853" s="85" t="s">
        <v>952</v>
      </c>
      <c r="D1853" s="85" t="s">
        <v>13405</v>
      </c>
      <c r="E1853" s="85" t="s">
        <v>12902</v>
      </c>
      <c r="F1853" s="85" t="s">
        <v>197</v>
      </c>
      <c r="G1853" s="85" t="s">
        <v>197</v>
      </c>
      <c r="H1853" s="840">
        <v>1.15087947560583</v>
      </c>
      <c r="I1853" s="840">
        <v>1.16342742878239</v>
      </c>
      <c r="J1853" s="86">
        <v>12409.916666666701</v>
      </c>
      <c r="K1853" s="44">
        <v>14282.3183856454</v>
      </c>
      <c r="L1853" s="45">
        <v>13437.764287087601</v>
      </c>
      <c r="M1853" s="46">
        <v>1.08282469963571</v>
      </c>
      <c r="N1853" s="139">
        <v>14438.037438903701</v>
      </c>
      <c r="O1853" s="45">
        <v>13410.7047990461</v>
      </c>
      <c r="P1853" s="99">
        <v>1.0806442266504199</v>
      </c>
      <c r="Q1853" s="86">
        <v>12359.5450718257</v>
      </c>
      <c r="R1853" s="44">
        <v>14224.3467509894</v>
      </c>
      <c r="S1853" s="45">
        <v>13383.9053086933</v>
      </c>
      <c r="T1853" s="140">
        <v>1.0828800923427799</v>
      </c>
      <c r="U1853" s="44">
        <v>14379.433743834201</v>
      </c>
      <c r="V1853" s="45">
        <v>13356.856470974801</v>
      </c>
      <c r="W1853" s="99">
        <v>1.0806915945007101</v>
      </c>
      <c r="X1853" s="86">
        <v>12313.224555975999</v>
      </c>
      <c r="Y1853" s="44">
        <v>14171.0374199985</v>
      </c>
      <c r="Z1853" s="45">
        <v>13334.3986972517</v>
      </c>
      <c r="AA1853" s="46">
        <v>1.0829331209410999</v>
      </c>
      <c r="AB1853" s="139">
        <v>14325.5431851793</v>
      </c>
      <c r="AC1853" s="45">
        <v>13307.3662340622</v>
      </c>
      <c r="AD1853" s="99">
        <v>1.08073772012903</v>
      </c>
      <c r="AE1853" s="142">
        <v>12288.644821947501</v>
      </c>
      <c r="AF1853" s="44">
        <v>14142.7491085892</v>
      </c>
      <c r="AG1853" s="45">
        <v>13308.254618073001</v>
      </c>
      <c r="AH1853" s="140">
        <v>1.08297170362549</v>
      </c>
      <c r="AI1853" s="44">
        <v>14296.946448418401</v>
      </c>
      <c r="AJ1853" s="45">
        <v>13281.2186481258</v>
      </c>
      <c r="AK1853" s="46">
        <v>1.08077162620939</v>
      </c>
    </row>
    <row r="1854" spans="1:37" x14ac:dyDescent="0.2">
      <c r="A1854" s="35" t="s">
        <v>5388</v>
      </c>
      <c r="B1854" s="35" t="s">
        <v>11276</v>
      </c>
      <c r="C1854" s="85" t="s">
        <v>952</v>
      </c>
      <c r="D1854" s="85" t="s">
        <v>13405</v>
      </c>
      <c r="E1854" s="85" t="s">
        <v>12902</v>
      </c>
      <c r="F1854" s="85" t="s">
        <v>187</v>
      </c>
      <c r="G1854" s="85" t="s">
        <v>187</v>
      </c>
      <c r="H1854" s="840">
        <v>1.1435101821326701</v>
      </c>
      <c r="I1854" s="840">
        <v>1.1608880674208499</v>
      </c>
      <c r="J1854" s="86">
        <v>12000.333333333299</v>
      </c>
      <c r="K1854" s="44">
        <v>13722.5033556527</v>
      </c>
      <c r="L1854" s="45">
        <v>12911.052711677599</v>
      </c>
      <c r="M1854" s="46">
        <v>1.0758911734405401</v>
      </c>
      <c r="N1854" s="139">
        <v>13931.0437717393</v>
      </c>
      <c r="O1854" s="45">
        <v>12939.7860585941</v>
      </c>
      <c r="P1854" s="99">
        <v>1.0782855525063799</v>
      </c>
      <c r="Q1854" s="86">
        <v>11966.916450615199</v>
      </c>
      <c r="R1854" s="44">
        <v>13684.290810009299</v>
      </c>
      <c r="S1854" s="45">
        <v>12875.758417872399</v>
      </c>
      <c r="T1854" s="140">
        <v>1.0759462114578799</v>
      </c>
      <c r="U1854" s="44">
        <v>13892.250511341401</v>
      </c>
      <c r="V1854" s="45">
        <v>12904.3187266243</v>
      </c>
      <c r="W1854" s="99">
        <v>1.0783328169689801</v>
      </c>
      <c r="X1854" s="86">
        <v>11932.8259102048</v>
      </c>
      <c r="Y1854" s="44">
        <v>13645.3079299357</v>
      </c>
      <c r="Z1854" s="45">
        <v>12839.7075592898</v>
      </c>
      <c r="AA1854" s="46">
        <v>1.07599890050432</v>
      </c>
      <c r="AB1854" s="139">
        <v>13852.6752097671</v>
      </c>
      <c r="AC1854" s="45">
        <v>12868.106985890799</v>
      </c>
      <c r="AD1854" s="99">
        <v>1.0783788419209299</v>
      </c>
      <c r="AE1854" s="142">
        <v>11918.5582524076</v>
      </c>
      <c r="AF1854" s="44">
        <v>13628.9927179694</v>
      </c>
      <c r="AG1854" s="45">
        <v>12824.8124806545</v>
      </c>
      <c r="AH1854" s="140">
        <v>1.0760372361366599</v>
      </c>
      <c r="AI1854" s="44">
        <v>13836.112056080299</v>
      </c>
      <c r="AJ1854" s="45">
        <v>12853.124275156</v>
      </c>
      <c r="AK1854" s="46">
        <v>1.078412673996</v>
      </c>
    </row>
    <row r="1855" spans="1:37" x14ac:dyDescent="0.2">
      <c r="A1855" s="35" t="s">
        <v>5387</v>
      </c>
      <c r="B1855" s="35" t="s">
        <v>11275</v>
      </c>
      <c r="C1855" s="85" t="s">
        <v>952</v>
      </c>
      <c r="D1855" s="85" t="s">
        <v>13405</v>
      </c>
      <c r="E1855" s="85" t="s">
        <v>12902</v>
      </c>
      <c r="F1855" s="85" t="s">
        <v>197</v>
      </c>
      <c r="G1855" s="85" t="s">
        <v>197</v>
      </c>
      <c r="H1855" s="840">
        <v>1.15087947560583</v>
      </c>
      <c r="I1855" s="840">
        <v>1.16342742878239</v>
      </c>
      <c r="J1855" s="86">
        <v>6572.0833333333303</v>
      </c>
      <c r="K1855" s="44">
        <v>7563.6758203044801</v>
      </c>
      <c r="L1855" s="45">
        <v>7116.4141613975498</v>
      </c>
      <c r="M1855" s="46">
        <v>1.08282469963571</v>
      </c>
      <c r="N1855" s="139">
        <v>7646.1420142436</v>
      </c>
      <c r="O1855" s="45">
        <v>7102.08391123209</v>
      </c>
      <c r="P1855" s="99">
        <v>1.0806442266504199</v>
      </c>
      <c r="Q1855" s="86">
        <v>6555.55312274064</v>
      </c>
      <c r="R1855" s="44">
        <v>7544.6515402059104</v>
      </c>
      <c r="S1855" s="45">
        <v>7098.8779709113696</v>
      </c>
      <c r="T1855" s="140">
        <v>1.0828800923427799</v>
      </c>
      <c r="U1855" s="44">
        <v>7626.9103138365099</v>
      </c>
      <c r="V1855" s="45">
        <v>7084.5311570487202</v>
      </c>
      <c r="W1855" s="99">
        <v>1.0806915945007101</v>
      </c>
      <c r="X1855" s="86">
        <v>6543.2841921100799</v>
      </c>
      <c r="Y1855" s="44">
        <v>7530.5314797555602</v>
      </c>
      <c r="Z1855" s="45">
        <v>7085.9391713663499</v>
      </c>
      <c r="AA1855" s="46">
        <v>1.0829331209410999</v>
      </c>
      <c r="AB1855" s="139">
        <v>7612.6363034190799</v>
      </c>
      <c r="AC1855" s="45">
        <v>7071.5740399373499</v>
      </c>
      <c r="AD1855" s="99">
        <v>1.08073772012903</v>
      </c>
      <c r="AE1855" s="142">
        <v>6540.3599010734997</v>
      </c>
      <c r="AF1855" s="44">
        <v>7527.16597322087</v>
      </c>
      <c r="AG1855" s="45">
        <v>7083.0247043893896</v>
      </c>
      <c r="AH1855" s="140">
        <v>1.08297170362549</v>
      </c>
      <c r="AI1855" s="44">
        <v>7609.2341030173902</v>
      </c>
      <c r="AJ1855" s="45">
        <v>7068.6354062779101</v>
      </c>
      <c r="AK1855" s="46">
        <v>1.08077162620939</v>
      </c>
    </row>
    <row r="1856" spans="1:37" x14ac:dyDescent="0.2">
      <c r="A1856" s="35" t="s">
        <v>5386</v>
      </c>
      <c r="B1856" s="35" t="s">
        <v>11274</v>
      </c>
      <c r="C1856" s="85" t="s">
        <v>952</v>
      </c>
      <c r="D1856" s="85" t="s">
        <v>13405</v>
      </c>
      <c r="E1856" s="85" t="s">
        <v>12902</v>
      </c>
      <c r="F1856" s="85" t="s">
        <v>197</v>
      </c>
      <c r="G1856" s="85" t="s">
        <v>197</v>
      </c>
      <c r="H1856" s="840">
        <v>1.15087947560583</v>
      </c>
      <c r="I1856" s="840">
        <v>1.16342742878239</v>
      </c>
      <c r="J1856" s="86">
        <v>4881.0833333333303</v>
      </c>
      <c r="K1856" s="44">
        <v>5617.5386270550198</v>
      </c>
      <c r="L1856" s="45">
        <v>5285.3575943135602</v>
      </c>
      <c r="M1856" s="46">
        <v>1.08282469963571</v>
      </c>
      <c r="N1856" s="139">
        <v>5678.7862321725797</v>
      </c>
      <c r="O1856" s="45">
        <v>5274.7145239662304</v>
      </c>
      <c r="P1856" s="99">
        <v>1.0806442266504199</v>
      </c>
      <c r="Q1856" s="86">
        <v>4877.8952477739604</v>
      </c>
      <c r="R1856" s="44">
        <v>5613.8695248182703</v>
      </c>
      <c r="S1856" s="45">
        <v>5282.1756563478602</v>
      </c>
      <c r="T1856" s="140">
        <v>1.0828800923427799</v>
      </c>
      <c r="U1856" s="44">
        <v>5675.0771259875</v>
      </c>
      <c r="V1856" s="45">
        <v>5271.5003931243</v>
      </c>
      <c r="W1856" s="99">
        <v>1.0806915945007101</v>
      </c>
      <c r="X1856" s="86">
        <v>4876.7592652104004</v>
      </c>
      <c r="Y1856" s="44">
        <v>5612.5621458012201</v>
      </c>
      <c r="Z1856" s="45">
        <v>5281.20413115274</v>
      </c>
      <c r="AA1856" s="46">
        <v>1.0829331209410999</v>
      </c>
      <c r="AB1856" s="139">
        <v>5673.7554927144402</v>
      </c>
      <c r="AC1856" s="45">
        <v>5270.4976899016001</v>
      </c>
      <c r="AD1856" s="99">
        <v>1.08073772012903</v>
      </c>
      <c r="AE1856" s="142">
        <v>4883.9978522393903</v>
      </c>
      <c r="AF1856" s="44">
        <v>5620.8928870452701</v>
      </c>
      <c r="AG1856" s="45">
        <v>5289.2314745429103</v>
      </c>
      <c r="AH1856" s="140">
        <v>1.08297170362549</v>
      </c>
      <c r="AI1856" s="44">
        <v>5682.1770634095901</v>
      </c>
      <c r="AJ1856" s="45">
        <v>5278.4863011679499</v>
      </c>
      <c r="AK1856" s="46">
        <v>1.08077162620939</v>
      </c>
    </row>
    <row r="1857" spans="1:37" x14ac:dyDescent="0.2">
      <c r="A1857" s="35" t="s">
        <v>5385</v>
      </c>
      <c r="B1857" s="35" t="s">
        <v>11273</v>
      </c>
      <c r="C1857" s="85" t="s">
        <v>952</v>
      </c>
      <c r="D1857" s="85" t="s">
        <v>13405</v>
      </c>
      <c r="E1857" s="85" t="s">
        <v>12902</v>
      </c>
      <c r="F1857" s="85" t="s">
        <v>197</v>
      </c>
      <c r="G1857" s="85" t="s">
        <v>197</v>
      </c>
      <c r="H1857" s="840">
        <v>1.15087947560583</v>
      </c>
      <c r="I1857" s="840">
        <v>1.16342742878239</v>
      </c>
      <c r="J1857" s="86">
        <v>8545.9166666666697</v>
      </c>
      <c r="K1857" s="44">
        <v>9835.3200919044502</v>
      </c>
      <c r="L1857" s="45">
        <v>9253.7296476951797</v>
      </c>
      <c r="M1857" s="46">
        <v>1.08282469963571</v>
      </c>
      <c r="N1857" s="139">
        <v>9942.55385408857</v>
      </c>
      <c r="O1857" s="45">
        <v>9235.0955072688994</v>
      </c>
      <c r="P1857" s="99">
        <v>1.0806442266504199</v>
      </c>
      <c r="Q1857" s="86">
        <v>8522.7285502327504</v>
      </c>
      <c r="R1857" s="44">
        <v>9808.6333646227104</v>
      </c>
      <c r="S1857" s="45">
        <v>9229.0930794884698</v>
      </c>
      <c r="T1857" s="140">
        <v>1.0828800923427799</v>
      </c>
      <c r="U1857" s="44">
        <v>9915.5761634075607</v>
      </c>
      <c r="V1857" s="45">
        <v>9210.4411064478008</v>
      </c>
      <c r="W1857" s="99">
        <v>1.0806915945007101</v>
      </c>
      <c r="X1857" s="86">
        <v>8504.1691653629205</v>
      </c>
      <c r="Y1857" s="44">
        <v>9787.2737494961402</v>
      </c>
      <c r="Z1857" s="45">
        <v>9209.4464552575591</v>
      </c>
      <c r="AA1857" s="46">
        <v>1.0829331209410999</v>
      </c>
      <c r="AB1857" s="139">
        <v>9893.9836659886605</v>
      </c>
      <c r="AC1857" s="45">
        <v>9190.7763953658905</v>
      </c>
      <c r="AD1857" s="99">
        <v>1.08073772012903</v>
      </c>
      <c r="AE1857" s="142">
        <v>8496.4123643503499</v>
      </c>
      <c r="AF1857" s="44">
        <v>9778.3466064144195</v>
      </c>
      <c r="AG1857" s="45">
        <v>9201.3741729251506</v>
      </c>
      <c r="AH1857" s="140">
        <v>1.08297170362549</v>
      </c>
      <c r="AI1857" s="44">
        <v>9884.9591909310293</v>
      </c>
      <c r="AJ1857" s="45">
        <v>9182.6814079645192</v>
      </c>
      <c r="AK1857" s="46">
        <v>1.08077162620939</v>
      </c>
    </row>
    <row r="1858" spans="1:37" x14ac:dyDescent="0.2">
      <c r="A1858" s="35" t="s">
        <v>5384</v>
      </c>
      <c r="B1858" s="35" t="s">
        <v>11272</v>
      </c>
      <c r="C1858" s="85" t="s">
        <v>952</v>
      </c>
      <c r="D1858" s="85" t="s">
        <v>13405</v>
      </c>
      <c r="E1858" s="85" t="s">
        <v>12902</v>
      </c>
      <c r="F1858" s="85" t="s">
        <v>187</v>
      </c>
      <c r="G1858" s="85" t="s">
        <v>187</v>
      </c>
      <c r="H1858" s="840">
        <v>1.1435101821326701</v>
      </c>
      <c r="I1858" s="840">
        <v>1.1608880674208499</v>
      </c>
      <c r="J1858" s="86">
        <v>5956.75</v>
      </c>
      <c r="K1858" s="44">
        <v>6811.6042774187599</v>
      </c>
      <c r="L1858" s="45">
        <v>6408.8147473919198</v>
      </c>
      <c r="M1858" s="46">
        <v>1.0758911734405401</v>
      </c>
      <c r="N1858" s="139">
        <v>6915.1199956091496</v>
      </c>
      <c r="O1858" s="45">
        <v>6423.0774648923998</v>
      </c>
      <c r="P1858" s="99">
        <v>1.0782855525063799</v>
      </c>
      <c r="Q1858" s="86">
        <v>5960.9115025474102</v>
      </c>
      <c r="R1858" s="44">
        <v>6816.3629979546904</v>
      </c>
      <c r="S1858" s="45">
        <v>6413.6201480015998</v>
      </c>
      <c r="T1858" s="140">
        <v>1.0759462114578799</v>
      </c>
      <c r="U1858" s="44">
        <v>6919.9510342589701</v>
      </c>
      <c r="V1858" s="45">
        <v>6427.8464922447401</v>
      </c>
      <c r="W1858" s="99">
        <v>1.0783328169689801</v>
      </c>
      <c r="X1858" s="86">
        <v>5964.8797855872399</v>
      </c>
      <c r="Y1858" s="44">
        <v>6820.9007700163202</v>
      </c>
      <c r="Z1858" s="45">
        <v>6418.2040909322895</v>
      </c>
      <c r="AA1858" s="46">
        <v>1.07599890050432</v>
      </c>
      <c r="AB1858" s="139">
        <v>6924.5577666880599</v>
      </c>
      <c r="AC1858" s="45">
        <v>6432.4001553791404</v>
      </c>
      <c r="AD1858" s="99">
        <v>1.0783788419209299</v>
      </c>
      <c r="AE1858" s="142">
        <v>5973.0418870036101</v>
      </c>
      <c r="AF1858" s="44">
        <v>6830.2342160935495</v>
      </c>
      <c r="AG1858" s="45">
        <v>6427.21548341986</v>
      </c>
      <c r="AH1858" s="140">
        <v>1.0760372361366599</v>
      </c>
      <c r="AI1858" s="44">
        <v>6934.0330528274098</v>
      </c>
      <c r="AJ1858" s="45">
        <v>6441.4040732536896</v>
      </c>
      <c r="AK1858" s="46">
        <v>1.078412673996</v>
      </c>
    </row>
    <row r="1859" spans="1:37" x14ac:dyDescent="0.2">
      <c r="A1859" s="35" t="s">
        <v>5383</v>
      </c>
      <c r="B1859" s="35" t="s">
        <v>11271</v>
      </c>
      <c r="C1859" s="85" t="s">
        <v>952</v>
      </c>
      <c r="D1859" s="85" t="s">
        <v>13405</v>
      </c>
      <c r="E1859" s="85" t="s">
        <v>12902</v>
      </c>
      <c r="F1859" s="85" t="s">
        <v>197</v>
      </c>
      <c r="G1859" s="85" t="s">
        <v>197</v>
      </c>
      <c r="H1859" s="840">
        <v>1.15087947560583</v>
      </c>
      <c r="I1859" s="840">
        <v>1.16342742878239</v>
      </c>
      <c r="J1859" s="86">
        <v>6954.8333333333303</v>
      </c>
      <c r="K1859" s="44">
        <v>8004.1749395926099</v>
      </c>
      <c r="L1859" s="45">
        <v>7530.8653151831204</v>
      </c>
      <c r="M1859" s="46">
        <v>1.08282469963571</v>
      </c>
      <c r="N1859" s="139">
        <v>8091.44386261005</v>
      </c>
      <c r="O1859" s="45">
        <v>7515.7004889825303</v>
      </c>
      <c r="P1859" s="99">
        <v>1.0806442266504199</v>
      </c>
      <c r="Q1859" s="86">
        <v>6938.0607358398202</v>
      </c>
      <c r="R1859" s="44">
        <v>7984.8717013847299</v>
      </c>
      <c r="S1859" s="45">
        <v>7513.0878503060203</v>
      </c>
      <c r="T1859" s="140">
        <v>1.0828800923427799</v>
      </c>
      <c r="U1859" s="44">
        <v>8071.9301626341703</v>
      </c>
      <c r="V1859" s="45">
        <v>7497.90391935754</v>
      </c>
      <c r="W1859" s="99">
        <v>1.0806915945007101</v>
      </c>
      <c r="X1859" s="86">
        <v>6924.9010877204901</v>
      </c>
      <c r="Y1859" s="44">
        <v>7969.7265324580003</v>
      </c>
      <c r="Z1859" s="45">
        <v>7499.20474713359</v>
      </c>
      <c r="AA1859" s="46">
        <v>1.0829331209410999</v>
      </c>
      <c r="AB1859" s="139">
        <v>8056.6198670590302</v>
      </c>
      <c r="AC1859" s="45">
        <v>7484.0018136620702</v>
      </c>
      <c r="AD1859" s="99">
        <v>1.08073772012903</v>
      </c>
      <c r="AE1859" s="142">
        <v>6920.1773049071398</v>
      </c>
      <c r="AF1859" s="44">
        <v>7964.2900277709005</v>
      </c>
      <c r="AG1859" s="45">
        <v>7494.3562052857196</v>
      </c>
      <c r="AH1859" s="140">
        <v>1.08297170362549</v>
      </c>
      <c r="AI1859" s="44">
        <v>8051.1240885663601</v>
      </c>
      <c r="AJ1859" s="45">
        <v>7479.1312794818195</v>
      </c>
      <c r="AK1859" s="46">
        <v>1.08077162620939</v>
      </c>
    </row>
    <row r="1860" spans="1:37" x14ac:dyDescent="0.2">
      <c r="A1860" s="35" t="s">
        <v>5382</v>
      </c>
      <c r="B1860" s="35" t="s">
        <v>11270</v>
      </c>
      <c r="C1860" s="85" t="s">
        <v>952</v>
      </c>
      <c r="D1860" s="85" t="s">
        <v>13405</v>
      </c>
      <c r="E1860" s="85" t="s">
        <v>12902</v>
      </c>
      <c r="F1860" s="85" t="s">
        <v>197</v>
      </c>
      <c r="G1860" s="85" t="s">
        <v>197</v>
      </c>
      <c r="H1860" s="840">
        <v>1.15087947560583</v>
      </c>
      <c r="I1860" s="840">
        <v>1.16342742878239</v>
      </c>
      <c r="J1860" s="86">
        <v>8063.25</v>
      </c>
      <c r="K1860" s="44">
        <v>9279.8289316787104</v>
      </c>
      <c r="L1860" s="45">
        <v>8731.0862593376696</v>
      </c>
      <c r="M1860" s="46">
        <v>1.08282469963571</v>
      </c>
      <c r="N1860" s="139">
        <v>9381.0062151296006</v>
      </c>
      <c r="O1860" s="45">
        <v>8713.5045605389605</v>
      </c>
      <c r="P1860" s="99">
        <v>1.0806442266504199</v>
      </c>
      <c r="Q1860" s="86">
        <v>8032.2724672940403</v>
      </c>
      <c r="R1860" s="44">
        <v>9244.1775250824994</v>
      </c>
      <c r="S1860" s="45">
        <v>8697.9879511057097</v>
      </c>
      <c r="T1860" s="140">
        <v>1.0828800923427799</v>
      </c>
      <c r="U1860" s="44">
        <v>9344.96610390348</v>
      </c>
      <c r="V1860" s="45">
        <v>8680.4093401441805</v>
      </c>
      <c r="W1860" s="99">
        <v>1.0806915945007101</v>
      </c>
      <c r="X1860" s="86">
        <v>8008.37115783839</v>
      </c>
      <c r="Y1860" s="44">
        <v>9216.6699985898995</v>
      </c>
      <c r="Z1860" s="45">
        <v>8672.5303716126491</v>
      </c>
      <c r="AA1860" s="46">
        <v>1.0829331209410999</v>
      </c>
      <c r="AB1860" s="139">
        <v>9317.1586648989705</v>
      </c>
      <c r="AC1860" s="45">
        <v>8654.9487870693192</v>
      </c>
      <c r="AD1860" s="99">
        <v>1.08073772012903</v>
      </c>
      <c r="AE1860" s="142">
        <v>8002.1142752210199</v>
      </c>
      <c r="AF1860" s="44">
        <v>9209.4690808042906</v>
      </c>
      <c r="AG1860" s="45">
        <v>8666.0633292419298</v>
      </c>
      <c r="AH1860" s="140">
        <v>1.08297170362549</v>
      </c>
      <c r="AI1860" s="44">
        <v>9309.8792360432399</v>
      </c>
      <c r="AJ1860" s="45">
        <v>8648.4580583440093</v>
      </c>
      <c r="AK1860" s="46">
        <v>1.08077162620939</v>
      </c>
    </row>
    <row r="1861" spans="1:37" x14ac:dyDescent="0.2">
      <c r="A1861" s="35" t="s">
        <v>5381</v>
      </c>
      <c r="B1861" s="35" t="s">
        <v>11269</v>
      </c>
      <c r="C1861" s="85" t="s">
        <v>952</v>
      </c>
      <c r="D1861" s="85" t="s">
        <v>13405</v>
      </c>
      <c r="E1861" s="85" t="s">
        <v>12902</v>
      </c>
      <c r="F1861" s="85" t="s">
        <v>187</v>
      </c>
      <c r="G1861" s="85" t="s">
        <v>187</v>
      </c>
      <c r="H1861" s="840">
        <v>1.1435101821326701</v>
      </c>
      <c r="I1861" s="840">
        <v>1.1608880674208499</v>
      </c>
      <c r="J1861" s="86">
        <v>6997.9166666666697</v>
      </c>
      <c r="K1861" s="44">
        <v>8002.1889620492202</v>
      </c>
      <c r="L1861" s="45">
        <v>7528.9967741390901</v>
      </c>
      <c r="M1861" s="46">
        <v>1.0758911734405401</v>
      </c>
      <c r="N1861" s="139">
        <v>8123.7979551388198</v>
      </c>
      <c r="O1861" s="45">
        <v>7545.7524393102904</v>
      </c>
      <c r="P1861" s="99">
        <v>1.0782855525063799</v>
      </c>
      <c r="Q1861" s="86">
        <v>6982.1482565242104</v>
      </c>
      <c r="R1861" s="44">
        <v>7984.1576244952903</v>
      </c>
      <c r="S1861" s="45">
        <v>7512.4159644444999</v>
      </c>
      <c r="T1861" s="140">
        <v>1.0759462114578799</v>
      </c>
      <c r="U1861" s="44">
        <v>8105.4925959622497</v>
      </c>
      <c r="V1861" s="45">
        <v>7529.0795979528102</v>
      </c>
      <c r="W1861" s="99">
        <v>1.0783328169689801</v>
      </c>
      <c r="X1861" s="86">
        <v>6966.5514938923898</v>
      </c>
      <c r="Y1861" s="44">
        <v>7966.3225676174898</v>
      </c>
      <c r="Z1861" s="45">
        <v>7496.0017477349202</v>
      </c>
      <c r="AA1861" s="46">
        <v>1.07599890050432</v>
      </c>
      <c r="AB1861" s="139">
        <v>8087.38650033257</v>
      </c>
      <c r="AC1861" s="45">
        <v>7512.5817321662198</v>
      </c>
      <c r="AD1861" s="99">
        <v>1.0783788419209299</v>
      </c>
      <c r="AE1861" s="142">
        <v>6960.6890169557</v>
      </c>
      <c r="AF1861" s="44">
        <v>7959.6187655478698</v>
      </c>
      <c r="AG1861" s="45">
        <v>7489.9605714118097</v>
      </c>
      <c r="AH1861" s="140">
        <v>1.0760372361366599</v>
      </c>
      <c r="AI1861" s="44">
        <v>8080.5808208112403</v>
      </c>
      <c r="AJ1861" s="45">
        <v>7506.4952556298003</v>
      </c>
      <c r="AK1861" s="46">
        <v>1.078412673996</v>
      </c>
    </row>
    <row r="1862" spans="1:37" x14ac:dyDescent="0.2">
      <c r="A1862" s="35" t="s">
        <v>5380</v>
      </c>
      <c r="B1862" s="35" t="s">
        <v>11268</v>
      </c>
      <c r="C1862" s="85" t="s">
        <v>952</v>
      </c>
      <c r="D1862" s="85" t="s">
        <v>13405</v>
      </c>
      <c r="E1862" s="85" t="s">
        <v>12902</v>
      </c>
      <c r="F1862" s="85" t="s">
        <v>197</v>
      </c>
      <c r="G1862" s="85" t="s">
        <v>197</v>
      </c>
      <c r="H1862" s="840">
        <v>1.15087947560583</v>
      </c>
      <c r="I1862" s="840">
        <v>1.16342742878239</v>
      </c>
      <c r="J1862" s="86">
        <v>6495.25</v>
      </c>
      <c r="K1862" s="44">
        <v>7475.2499139287702</v>
      </c>
      <c r="L1862" s="45">
        <v>7033.2171303088699</v>
      </c>
      <c r="M1862" s="46">
        <v>1.08282469963571</v>
      </c>
      <c r="N1862" s="139">
        <v>7556.7520067988198</v>
      </c>
      <c r="O1862" s="45">
        <v>7019.0544131511097</v>
      </c>
      <c r="P1862" s="99">
        <v>1.0806442266504199</v>
      </c>
      <c r="Q1862" s="86">
        <v>6469.2069131193703</v>
      </c>
      <c r="R1862" s="44">
        <v>7445.2774597564303</v>
      </c>
      <c r="S1862" s="45">
        <v>7005.3753794632403</v>
      </c>
      <c r="T1862" s="140">
        <v>1.0828800923427799</v>
      </c>
      <c r="U1862" s="44">
        <v>7526.4527651917297</v>
      </c>
      <c r="V1862" s="45">
        <v>6991.2175340940203</v>
      </c>
      <c r="W1862" s="99">
        <v>1.0806915945007101</v>
      </c>
      <c r="X1862" s="86">
        <v>6447.2132917734698</v>
      </c>
      <c r="Y1862" s="44">
        <v>7419.9654523551899</v>
      </c>
      <c r="Z1862" s="45">
        <v>6981.90081143321</v>
      </c>
      <c r="AA1862" s="46">
        <v>1.0829331209410999</v>
      </c>
      <c r="AB1862" s="139">
        <v>7500.8647828596604</v>
      </c>
      <c r="AC1862" s="45">
        <v>6967.74659413682</v>
      </c>
      <c r="AD1862" s="99">
        <v>1.08073772012903</v>
      </c>
      <c r="AE1862" s="142">
        <v>6436.4974353553798</v>
      </c>
      <c r="AF1862" s="44">
        <v>7407.6327931400701</v>
      </c>
      <c r="AG1862" s="45">
        <v>6970.5445929478901</v>
      </c>
      <c r="AH1862" s="140">
        <v>1.08297170362549</v>
      </c>
      <c r="AI1862" s="44">
        <v>7488.3976615799602</v>
      </c>
      <c r="AJ1862" s="45">
        <v>6956.3838003016199</v>
      </c>
      <c r="AK1862" s="46">
        <v>1.08077162620939</v>
      </c>
    </row>
    <row r="1863" spans="1:37" x14ac:dyDescent="0.2">
      <c r="A1863" s="35" t="s">
        <v>5379</v>
      </c>
      <c r="B1863" s="35" t="s">
        <v>11267</v>
      </c>
      <c r="C1863" s="85" t="s">
        <v>952</v>
      </c>
      <c r="D1863" s="85" t="s">
        <v>13405</v>
      </c>
      <c r="E1863" s="85" t="s">
        <v>12902</v>
      </c>
      <c r="F1863" s="85" t="s">
        <v>197</v>
      </c>
      <c r="G1863" s="85" t="s">
        <v>197</v>
      </c>
      <c r="H1863" s="840">
        <v>1.15087947560583</v>
      </c>
      <c r="I1863" s="840">
        <v>1.16342742878239</v>
      </c>
      <c r="J1863" s="86">
        <v>4790.0833333333303</v>
      </c>
      <c r="K1863" s="44">
        <v>5512.8085947748896</v>
      </c>
      <c r="L1863" s="45">
        <v>5186.8205466467098</v>
      </c>
      <c r="M1863" s="46">
        <v>1.08282469963571</v>
      </c>
      <c r="N1863" s="139">
        <v>5572.9143361533797</v>
      </c>
      <c r="O1863" s="45">
        <v>5176.3758993410502</v>
      </c>
      <c r="P1863" s="99">
        <v>1.0806442266504199</v>
      </c>
      <c r="Q1863" s="86">
        <v>4772.8601559027802</v>
      </c>
      <c r="R1863" s="44">
        <v>5492.9867933653504</v>
      </c>
      <c r="S1863" s="45">
        <v>5168.4352463631603</v>
      </c>
      <c r="T1863" s="140">
        <v>1.0828800923427799</v>
      </c>
      <c r="U1863" s="44">
        <v>5552.8764191198898</v>
      </c>
      <c r="V1863" s="45">
        <v>5157.9898522115</v>
      </c>
      <c r="W1863" s="99">
        <v>1.0806915945007101</v>
      </c>
      <c r="X1863" s="86">
        <v>4757.3791765818996</v>
      </c>
      <c r="Y1863" s="44">
        <v>5475.1700520026698</v>
      </c>
      <c r="Z1863" s="45">
        <v>5151.9234791960498</v>
      </c>
      <c r="AA1863" s="46">
        <v>1.0829331209410999</v>
      </c>
      <c r="AB1863" s="139">
        <v>5534.8654231535602</v>
      </c>
      <c r="AC1863" s="45">
        <v>5141.47912508843</v>
      </c>
      <c r="AD1863" s="99">
        <v>1.08073772012903</v>
      </c>
      <c r="AE1863" s="142">
        <v>4752.3690704694</v>
      </c>
      <c r="AF1863" s="44">
        <v>5469.4040237071904</v>
      </c>
      <c r="AG1863" s="45">
        <v>5146.6812285033202</v>
      </c>
      <c r="AH1863" s="140">
        <v>1.08297170362549</v>
      </c>
      <c r="AI1863" s="44">
        <v>5529.0365282811699</v>
      </c>
      <c r="AJ1863" s="45">
        <v>5136.2256486384304</v>
      </c>
      <c r="AK1863" s="46">
        <v>1.08077162620939</v>
      </c>
    </row>
    <row r="1864" spans="1:37" x14ac:dyDescent="0.2">
      <c r="A1864" s="35" t="s">
        <v>5378</v>
      </c>
      <c r="B1864" s="35" t="s">
        <v>8292</v>
      </c>
      <c r="C1864" s="85" t="s">
        <v>952</v>
      </c>
      <c r="D1864" s="85" t="s">
        <v>13405</v>
      </c>
      <c r="E1864" s="85" t="s">
        <v>12902</v>
      </c>
      <c r="F1864" s="85" t="s">
        <v>197</v>
      </c>
      <c r="G1864" s="85" t="s">
        <v>197</v>
      </c>
      <c r="H1864" s="840">
        <v>1.15087947560583</v>
      </c>
      <c r="I1864" s="840">
        <v>1.16342742878239</v>
      </c>
      <c r="J1864" s="86">
        <v>5546.25</v>
      </c>
      <c r="K1864" s="44">
        <v>6383.0652915788296</v>
      </c>
      <c r="L1864" s="45">
        <v>6005.6164903545796</v>
      </c>
      <c r="M1864" s="46">
        <v>1.08282469963571</v>
      </c>
      <c r="N1864" s="139">
        <v>6452.6593768843304</v>
      </c>
      <c r="O1864" s="45">
        <v>5993.52304205987</v>
      </c>
      <c r="P1864" s="99">
        <v>1.0806442266504199</v>
      </c>
      <c r="Q1864" s="86">
        <v>5521.6706939933601</v>
      </c>
      <c r="R1864" s="44">
        <v>6354.7774727711603</v>
      </c>
      <c r="S1864" s="45">
        <v>5979.3072709979397</v>
      </c>
      <c r="T1864" s="140">
        <v>1.0828800923427799</v>
      </c>
      <c r="U1864" s="44">
        <v>6424.0631380957702</v>
      </c>
      <c r="V1864" s="45">
        <v>5967.2231065995602</v>
      </c>
      <c r="W1864" s="99">
        <v>1.0806915945007101</v>
      </c>
      <c r="X1864" s="86">
        <v>5500.21216942294</v>
      </c>
      <c r="Y1864" s="44">
        <v>6330.0812972662798</v>
      </c>
      <c r="Z1864" s="45">
        <v>5956.3619304714202</v>
      </c>
      <c r="AA1864" s="46">
        <v>1.0829331209410999</v>
      </c>
      <c r="AB1864" s="139">
        <v>6399.0977020293403</v>
      </c>
      <c r="AC1864" s="45">
        <v>5944.2867602080796</v>
      </c>
      <c r="AD1864" s="99">
        <v>1.08073772012903</v>
      </c>
      <c r="AE1864" s="142">
        <v>5486.7071974440196</v>
      </c>
      <c r="AF1864" s="44">
        <v>6314.5387021971001</v>
      </c>
      <c r="AG1864" s="45">
        <v>5941.9486409101701</v>
      </c>
      <c r="AH1864" s="140">
        <v>1.08297170362549</v>
      </c>
      <c r="AI1864" s="44">
        <v>6383.3856472041198</v>
      </c>
      <c r="AJ1864" s="45">
        <v>5929.8774603163502</v>
      </c>
      <c r="AK1864" s="46">
        <v>1.08077162620939</v>
      </c>
    </row>
    <row r="1865" spans="1:37" x14ac:dyDescent="0.2">
      <c r="A1865" s="35" t="s">
        <v>5377</v>
      </c>
      <c r="B1865" s="35" t="s">
        <v>11266</v>
      </c>
      <c r="C1865" s="85" t="s">
        <v>952</v>
      </c>
      <c r="D1865" s="85" t="s">
        <v>13405</v>
      </c>
      <c r="E1865" s="85" t="s">
        <v>12902</v>
      </c>
      <c r="F1865" s="85" t="s">
        <v>197</v>
      </c>
      <c r="G1865" s="85" t="s">
        <v>197</v>
      </c>
      <c r="H1865" s="840">
        <v>1.15087947560583</v>
      </c>
      <c r="I1865" s="840">
        <v>1.16342742878239</v>
      </c>
      <c r="J1865" s="86">
        <v>4954.1666666666697</v>
      </c>
      <c r="K1865" s="44">
        <v>5701.6487353972198</v>
      </c>
      <c r="L1865" s="45">
        <v>5364.4940327785998</v>
      </c>
      <c r="M1865" s="46">
        <v>1.08282469963571</v>
      </c>
      <c r="N1865" s="139">
        <v>5763.8133867594197</v>
      </c>
      <c r="O1865" s="45">
        <v>5353.6916061972697</v>
      </c>
      <c r="P1865" s="99">
        <v>1.0806442266504199</v>
      </c>
      <c r="Q1865" s="86">
        <v>4921.6047977563603</v>
      </c>
      <c r="R1865" s="44">
        <v>5664.17394878097</v>
      </c>
      <c r="S1865" s="45">
        <v>5329.50785786906</v>
      </c>
      <c r="T1865" s="140">
        <v>1.0828800923427799</v>
      </c>
      <c r="U1865" s="44">
        <v>5725.9300153367503</v>
      </c>
      <c r="V1865" s="45">
        <v>5318.7369363896896</v>
      </c>
      <c r="W1865" s="99">
        <v>1.0806915945007101</v>
      </c>
      <c r="X1865" s="86">
        <v>4893.1031021744502</v>
      </c>
      <c r="Y1865" s="44">
        <v>5631.3719323157802</v>
      </c>
      <c r="Z1865" s="45">
        <v>5298.9034135243701</v>
      </c>
      <c r="AA1865" s="46">
        <v>1.0829331209410999</v>
      </c>
      <c r="AB1865" s="139">
        <v>5692.7703609299497</v>
      </c>
      <c r="AC1865" s="45">
        <v>5288.1610910002801</v>
      </c>
      <c r="AD1865" s="99">
        <v>1.08073772012903</v>
      </c>
      <c r="AE1865" s="142">
        <v>4873.0061025871901</v>
      </c>
      <c r="AF1865" s="44">
        <v>5608.2427079695499</v>
      </c>
      <c r="AG1865" s="45">
        <v>5277.3277206962402</v>
      </c>
      <c r="AH1865" s="140">
        <v>1.08297170362549</v>
      </c>
      <c r="AI1865" s="44">
        <v>5669.3889603739099</v>
      </c>
      <c r="AJ1865" s="45">
        <v>5266.6067300214499</v>
      </c>
      <c r="AK1865" s="46">
        <v>1.08077162620939</v>
      </c>
    </row>
    <row r="1866" spans="1:37" x14ac:dyDescent="0.2">
      <c r="A1866" s="35" t="s">
        <v>5376</v>
      </c>
      <c r="B1866" s="35" t="s">
        <v>11265</v>
      </c>
      <c r="C1866" s="85" t="s">
        <v>952</v>
      </c>
      <c r="D1866" s="85" t="s">
        <v>13405</v>
      </c>
      <c r="E1866" s="85" t="s">
        <v>12902</v>
      </c>
      <c r="F1866" s="85" t="s">
        <v>197</v>
      </c>
      <c r="G1866" s="85" t="s">
        <v>197</v>
      </c>
      <c r="H1866" s="840">
        <v>1.15087947560583</v>
      </c>
      <c r="I1866" s="840">
        <v>1.16342742878239</v>
      </c>
      <c r="J1866" s="86">
        <v>6193.4166666666697</v>
      </c>
      <c r="K1866" s="44">
        <v>7127.8761255417403</v>
      </c>
      <c r="L1866" s="45">
        <v>6706.3845418021601</v>
      </c>
      <c r="M1866" s="46">
        <v>1.08282469963571</v>
      </c>
      <c r="N1866" s="139">
        <v>7205.5908278779998</v>
      </c>
      <c r="O1866" s="45">
        <v>6692.8799640737998</v>
      </c>
      <c r="P1866" s="99">
        <v>1.0806442266504199</v>
      </c>
      <c r="Q1866" s="86">
        <v>6172.2982487787103</v>
      </c>
      <c r="R1866" s="44">
        <v>7103.5713718372199</v>
      </c>
      <c r="S1866" s="45">
        <v>6683.8588976046503</v>
      </c>
      <c r="T1866" s="140">
        <v>1.0828800923427799</v>
      </c>
      <c r="U1866" s="44">
        <v>7181.0210812546602</v>
      </c>
      <c r="V1866" s="45">
        <v>6670.3508362066304</v>
      </c>
      <c r="W1866" s="99">
        <v>1.0806915945007101</v>
      </c>
      <c r="X1866" s="86">
        <v>6154.5772749507096</v>
      </c>
      <c r="Y1866" s="44">
        <v>7083.1766667708298</v>
      </c>
      <c r="Z1866" s="45">
        <v>6664.99557643556</v>
      </c>
      <c r="AA1866" s="46">
        <v>1.0829331209410999</v>
      </c>
      <c r="AB1866" s="139">
        <v>7160.4040142384301</v>
      </c>
      <c r="AC1866" s="45">
        <v>6651.4838124881499</v>
      </c>
      <c r="AD1866" s="99">
        <v>1.08073772012903</v>
      </c>
      <c r="AE1866" s="142">
        <v>6148.3614371906997</v>
      </c>
      <c r="AF1866" s="44">
        <v>7076.0229866691398</v>
      </c>
      <c r="AG1866" s="45">
        <v>6658.5014601396597</v>
      </c>
      <c r="AH1866" s="140">
        <v>1.08297170362549</v>
      </c>
      <c r="AI1866" s="44">
        <v>7153.17233809557</v>
      </c>
      <c r="AJ1866" s="45">
        <v>6644.9745889957103</v>
      </c>
      <c r="AK1866" s="46">
        <v>1.08077162620939</v>
      </c>
    </row>
    <row r="1867" spans="1:37" x14ac:dyDescent="0.2">
      <c r="A1867" s="35" t="s">
        <v>5375</v>
      </c>
      <c r="B1867" s="35" t="s">
        <v>11264</v>
      </c>
      <c r="C1867" s="85" t="s">
        <v>952</v>
      </c>
      <c r="D1867" s="85" t="s">
        <v>13405</v>
      </c>
      <c r="E1867" s="85" t="s">
        <v>12902</v>
      </c>
      <c r="F1867" s="85" t="s">
        <v>197</v>
      </c>
      <c r="G1867" s="85" t="s">
        <v>197</v>
      </c>
      <c r="H1867" s="840">
        <v>1.15087947560583</v>
      </c>
      <c r="I1867" s="840">
        <v>1.16342742878239</v>
      </c>
      <c r="J1867" s="86">
        <v>8803.8333333333303</v>
      </c>
      <c r="K1867" s="44">
        <v>10132.151089987799</v>
      </c>
      <c r="L1867" s="45">
        <v>9533.0081848095597</v>
      </c>
      <c r="M1867" s="46">
        <v>1.08282469963571</v>
      </c>
      <c r="N1867" s="139">
        <v>10242.621178428701</v>
      </c>
      <c r="O1867" s="45">
        <v>9513.8116640591506</v>
      </c>
      <c r="P1867" s="99">
        <v>1.0806442266504199</v>
      </c>
      <c r="Q1867" s="86">
        <v>8764.1199898729792</v>
      </c>
      <c r="R1867" s="44">
        <v>10086.445818091601</v>
      </c>
      <c r="S1867" s="45">
        <v>9490.4910639368409</v>
      </c>
      <c r="T1867" s="140">
        <v>1.0828800923427799</v>
      </c>
      <c r="U1867" s="44">
        <v>10196.4175853583</v>
      </c>
      <c r="V1867" s="45">
        <v>9471.3108062514202</v>
      </c>
      <c r="W1867" s="99">
        <v>1.0806915945007101</v>
      </c>
      <c r="X1867" s="86">
        <v>8730.2139858009396</v>
      </c>
      <c r="Y1867" s="44">
        <v>10047.4240939053</v>
      </c>
      <c r="Z1867" s="45">
        <v>9454.23787812708</v>
      </c>
      <c r="AA1867" s="46">
        <v>1.0829331209410999</v>
      </c>
      <c r="AB1867" s="139">
        <v>10156.9704102204</v>
      </c>
      <c r="AC1867" s="45">
        <v>9435.0715592530505</v>
      </c>
      <c r="AD1867" s="99">
        <v>1.08073772012903</v>
      </c>
      <c r="AE1867" s="142">
        <v>8713.4029976281508</v>
      </c>
      <c r="AF1867" s="44">
        <v>10028.0766726526</v>
      </c>
      <c r="AG1867" s="45">
        <v>9436.36888871679</v>
      </c>
      <c r="AH1867" s="140">
        <v>1.08297170362549</v>
      </c>
      <c r="AI1867" s="44">
        <v>10137.412045475299</v>
      </c>
      <c r="AJ1867" s="45">
        <v>9417.1987275643805</v>
      </c>
      <c r="AK1867" s="46">
        <v>1.08077162620939</v>
      </c>
    </row>
    <row r="1868" spans="1:37" x14ac:dyDescent="0.2">
      <c r="A1868" s="35" t="s">
        <v>5374</v>
      </c>
      <c r="B1868" s="35" t="s">
        <v>11263</v>
      </c>
      <c r="C1868" s="85" t="s">
        <v>952</v>
      </c>
      <c r="D1868" s="85" t="s">
        <v>13405</v>
      </c>
      <c r="E1868" s="85" t="s">
        <v>12902</v>
      </c>
      <c r="F1868" s="85" t="s">
        <v>187</v>
      </c>
      <c r="G1868" s="85" t="s">
        <v>187</v>
      </c>
      <c r="H1868" s="840">
        <v>1.1435101821326701</v>
      </c>
      <c r="I1868" s="840">
        <v>1.1608880674208499</v>
      </c>
      <c r="J1868" s="86">
        <v>7641.4166666666697</v>
      </c>
      <c r="K1868" s="44">
        <v>8738.0377642515905</v>
      </c>
      <c r="L1868" s="45">
        <v>8221.3327442480695</v>
      </c>
      <c r="M1868" s="46">
        <v>1.0758911734405401</v>
      </c>
      <c r="N1868" s="139">
        <v>8870.8294265241293</v>
      </c>
      <c r="O1868" s="45">
        <v>8239.6291923481494</v>
      </c>
      <c r="P1868" s="99">
        <v>1.0782855525063799</v>
      </c>
      <c r="Q1868" s="86">
        <v>7619.4457498411402</v>
      </c>
      <c r="R1868" s="44">
        <v>8712.9137971508098</v>
      </c>
      <c r="S1868" s="45">
        <v>8198.1137879504495</v>
      </c>
      <c r="T1868" s="140">
        <v>1.0759462114578799</v>
      </c>
      <c r="U1868" s="44">
        <v>8845.3236513510801</v>
      </c>
      <c r="V1868" s="45">
        <v>8216.2983991685105</v>
      </c>
      <c r="W1868" s="99">
        <v>1.0783328169689801</v>
      </c>
      <c r="X1868" s="86">
        <v>7599.1651790441801</v>
      </c>
      <c r="Y1868" s="44">
        <v>8689.7227579450391</v>
      </c>
      <c r="Z1868" s="45">
        <v>8176.69337740224</v>
      </c>
      <c r="AA1868" s="46">
        <v>1.07599890050432</v>
      </c>
      <c r="AB1868" s="139">
        <v>8821.7801787124208</v>
      </c>
      <c r="AC1868" s="45">
        <v>8194.7789453435507</v>
      </c>
      <c r="AD1868" s="99">
        <v>1.0783788419209299</v>
      </c>
      <c r="AE1868" s="142">
        <v>7587.3457920064402</v>
      </c>
      <c r="AF1868" s="44">
        <v>8676.2071685207993</v>
      </c>
      <c r="AG1868" s="45">
        <v>8164.2665956437204</v>
      </c>
      <c r="AH1868" s="140">
        <v>1.0760372361366599</v>
      </c>
      <c r="AI1868" s="44">
        <v>8808.0591933360702</v>
      </c>
      <c r="AJ1868" s="45">
        <v>8182.2898640899803</v>
      </c>
      <c r="AK1868" s="46">
        <v>1.078412673996</v>
      </c>
    </row>
    <row r="1869" spans="1:37" x14ac:dyDescent="0.2">
      <c r="A1869" s="35" t="s">
        <v>5373</v>
      </c>
      <c r="B1869" s="35" t="s">
        <v>11262</v>
      </c>
      <c r="C1869" s="85" t="s">
        <v>952</v>
      </c>
      <c r="D1869" s="85" t="s">
        <v>13405</v>
      </c>
      <c r="E1869" s="85" t="s">
        <v>12902</v>
      </c>
      <c r="F1869" s="85" t="s">
        <v>197</v>
      </c>
      <c r="G1869" s="85" t="s">
        <v>197</v>
      </c>
      <c r="H1869" s="840">
        <v>1.15087947560583</v>
      </c>
      <c r="I1869" s="840">
        <v>1.16342742878239</v>
      </c>
      <c r="J1869" s="86">
        <v>4450.3333333333303</v>
      </c>
      <c r="K1869" s="44">
        <v>5121.7972929378102</v>
      </c>
      <c r="L1869" s="45">
        <v>4818.9308549454699</v>
      </c>
      <c r="M1869" s="46">
        <v>1.08282469963571</v>
      </c>
      <c r="N1869" s="139">
        <v>5177.6398672245596</v>
      </c>
      <c r="O1869" s="45">
        <v>4809.2270233365698</v>
      </c>
      <c r="P1869" s="99">
        <v>1.0806442266504199</v>
      </c>
      <c r="Q1869" s="86">
        <v>4439.7105034567403</v>
      </c>
      <c r="R1869" s="44">
        <v>5109.5716960599902</v>
      </c>
      <c r="S1869" s="45">
        <v>4807.6741199584403</v>
      </c>
      <c r="T1869" s="140">
        <v>1.0828800923427799</v>
      </c>
      <c r="U1869" s="44">
        <v>5165.2809755748503</v>
      </c>
      <c r="V1869" s="45">
        <v>4797.9578231022397</v>
      </c>
      <c r="W1869" s="99">
        <v>1.0806915945007101</v>
      </c>
      <c r="X1869" s="86">
        <v>4431.7087484901003</v>
      </c>
      <c r="Y1869" s="44">
        <v>5100.3626405000596</v>
      </c>
      <c r="Z1869" s="45">
        <v>4799.2441861043699</v>
      </c>
      <c r="AA1869" s="46">
        <v>1.0829331209410999</v>
      </c>
      <c r="AB1869" s="139">
        <v>5155.9715143682597</v>
      </c>
      <c r="AC1869" s="45">
        <v>4789.5148091190604</v>
      </c>
      <c r="AD1869" s="99">
        <v>1.08073772012903</v>
      </c>
      <c r="AE1869" s="142">
        <v>4434.3983598561499</v>
      </c>
      <c r="AF1869" s="44">
        <v>5103.4580590185997</v>
      </c>
      <c r="AG1869" s="45">
        <v>4802.3279463274803</v>
      </c>
      <c r="AH1869" s="140">
        <v>1.08297170362549</v>
      </c>
      <c r="AI1869" s="44">
        <v>5159.1006820042903</v>
      </c>
      <c r="AJ1869" s="45">
        <v>4792.5719266420001</v>
      </c>
      <c r="AK1869" s="46">
        <v>1.08077162620939</v>
      </c>
    </row>
    <row r="1870" spans="1:37" x14ac:dyDescent="0.2">
      <c r="A1870" s="35" t="s">
        <v>5372</v>
      </c>
      <c r="B1870" s="35" t="s">
        <v>11261</v>
      </c>
      <c r="C1870" s="85" t="s">
        <v>952</v>
      </c>
      <c r="D1870" s="85" t="s">
        <v>13405</v>
      </c>
      <c r="E1870" s="85" t="s">
        <v>12902</v>
      </c>
      <c r="F1870" s="85" t="s">
        <v>199</v>
      </c>
      <c r="G1870" s="85" t="s">
        <v>199</v>
      </c>
      <c r="H1870" s="840">
        <v>1.1574668788068601</v>
      </c>
      <c r="I1870" s="840">
        <v>1.1692062683092701</v>
      </c>
      <c r="J1870" s="86">
        <v>7567.5</v>
      </c>
      <c r="K1870" s="44">
        <v>8759.1306053709104</v>
      </c>
      <c r="L1870" s="45">
        <v>8241.1783056935601</v>
      </c>
      <c r="M1870" s="46">
        <v>1.0890225709538901</v>
      </c>
      <c r="N1870" s="139">
        <v>8847.9684354304009</v>
      </c>
      <c r="O1870" s="45">
        <v>8218.3948657113706</v>
      </c>
      <c r="P1870" s="99">
        <v>1.08601187521789</v>
      </c>
      <c r="Q1870" s="86">
        <v>7572.9422690983401</v>
      </c>
      <c r="R1870" s="44">
        <v>8765.4298515977898</v>
      </c>
      <c r="S1870" s="45">
        <v>8247.5269464039702</v>
      </c>
      <c r="T1870" s="140">
        <v>1.08907828071769</v>
      </c>
      <c r="U1870" s="44">
        <v>8854.3315705740006</v>
      </c>
      <c r="V1870" s="45">
        <v>8224.6657303378797</v>
      </c>
      <c r="W1870" s="99">
        <v>1.0860594783481901</v>
      </c>
      <c r="X1870" s="86">
        <v>7577.3658529033901</v>
      </c>
      <c r="Y1870" s="44">
        <v>8770.5500033377593</v>
      </c>
      <c r="Z1870" s="45">
        <v>8252.7486924595705</v>
      </c>
      <c r="AA1870" s="46">
        <v>1.08913161284108</v>
      </c>
      <c r="AB1870" s="139">
        <v>8859.5036524872594</v>
      </c>
      <c r="AC1870" s="45">
        <v>8229.8212522671802</v>
      </c>
      <c r="AD1870" s="99">
        <v>1.0861058330862801</v>
      </c>
      <c r="AE1870" s="142">
        <v>7591.5668856423099</v>
      </c>
      <c r="AF1870" s="44">
        <v>8786.9872283779205</v>
      </c>
      <c r="AG1870" s="45">
        <v>8268.5100656978193</v>
      </c>
      <c r="AH1870" s="140">
        <v>1.089170416365</v>
      </c>
      <c r="AI1870" s="44">
        <v>8876.1075889820695</v>
      </c>
      <c r="AJ1870" s="45">
        <v>8245.5037555660001</v>
      </c>
      <c r="AK1870" s="46">
        <v>1.0861399075809299</v>
      </c>
    </row>
    <row r="1871" spans="1:37" x14ac:dyDescent="0.2">
      <c r="A1871" s="35" t="s">
        <v>5371</v>
      </c>
      <c r="B1871" s="35" t="s">
        <v>11260</v>
      </c>
      <c r="C1871" s="85" t="s">
        <v>952</v>
      </c>
      <c r="D1871" s="85" t="s">
        <v>13405</v>
      </c>
      <c r="E1871" s="85" t="s">
        <v>12902</v>
      </c>
      <c r="F1871" s="85" t="s">
        <v>197</v>
      </c>
      <c r="G1871" s="85" t="s">
        <v>197</v>
      </c>
      <c r="H1871" s="840">
        <v>1.15087947560583</v>
      </c>
      <c r="I1871" s="840">
        <v>1.16342742878239</v>
      </c>
      <c r="J1871" s="86">
        <v>6023.4166666666697</v>
      </c>
      <c r="K1871" s="44">
        <v>6932.2266146887496</v>
      </c>
      <c r="L1871" s="45">
        <v>6522.3043428640904</v>
      </c>
      <c r="M1871" s="46">
        <v>1.08282469963571</v>
      </c>
      <c r="N1871" s="139">
        <v>7007.8081649849901</v>
      </c>
      <c r="O1871" s="45">
        <v>6509.17044554322</v>
      </c>
      <c r="P1871" s="99">
        <v>1.0806442266504199</v>
      </c>
      <c r="Q1871" s="86">
        <v>5998.8774799032099</v>
      </c>
      <c r="R1871" s="44">
        <v>6903.9849682946297</v>
      </c>
      <c r="S1871" s="45">
        <v>6496.0649993906</v>
      </c>
      <c r="T1871" s="140">
        <v>1.0828800923427799</v>
      </c>
      <c r="U1871" s="44">
        <v>6979.2586020243698</v>
      </c>
      <c r="V1871" s="45">
        <v>6482.9364689710301</v>
      </c>
      <c r="W1871" s="99">
        <v>1.0806915945007101</v>
      </c>
      <c r="X1871" s="86">
        <v>5977.7597390544097</v>
      </c>
      <c r="Y1871" s="44">
        <v>6879.6809937805801</v>
      </c>
      <c r="Z1871" s="45">
        <v>6473.5140104502698</v>
      </c>
      <c r="AA1871" s="46">
        <v>1.0829331209410999</v>
      </c>
      <c r="AB1871" s="139">
        <v>6954.6896430869601</v>
      </c>
      <c r="AC1871" s="45">
        <v>6460.3904318647601</v>
      </c>
      <c r="AD1871" s="99">
        <v>1.08073772012903</v>
      </c>
      <c r="AE1871" s="142">
        <v>5968.59511646599</v>
      </c>
      <c r="AF1871" s="44">
        <v>6869.1336177418898</v>
      </c>
      <c r="AG1871" s="45">
        <v>6463.8196215299304</v>
      </c>
      <c r="AH1871" s="140">
        <v>1.08297170362549</v>
      </c>
      <c r="AI1871" s="44">
        <v>6944.0272697931496</v>
      </c>
      <c r="AJ1871" s="45">
        <v>6450.6882502083799</v>
      </c>
      <c r="AK1871" s="46">
        <v>1.08077162620939</v>
      </c>
    </row>
    <row r="1872" spans="1:37" x14ac:dyDescent="0.2">
      <c r="A1872" s="35" t="s">
        <v>5370</v>
      </c>
      <c r="B1872" s="35" t="s">
        <v>11259</v>
      </c>
      <c r="C1872" s="85" t="s">
        <v>952</v>
      </c>
      <c r="D1872" s="85" t="s">
        <v>13405</v>
      </c>
      <c r="E1872" s="85" t="s">
        <v>12902</v>
      </c>
      <c r="F1872" s="85" t="s">
        <v>187</v>
      </c>
      <c r="G1872" s="85" t="s">
        <v>187</v>
      </c>
      <c r="H1872" s="840">
        <v>1.1435101821326701</v>
      </c>
      <c r="I1872" s="840">
        <v>1.1608880674208499</v>
      </c>
      <c r="J1872" s="86">
        <v>5216.5</v>
      </c>
      <c r="K1872" s="44">
        <v>5965.1208650950603</v>
      </c>
      <c r="L1872" s="45">
        <v>5612.3863062525597</v>
      </c>
      <c r="M1872" s="46">
        <v>1.0758911734405401</v>
      </c>
      <c r="N1872" s="139">
        <v>6055.7726037008597</v>
      </c>
      <c r="O1872" s="45">
        <v>5624.8765846495498</v>
      </c>
      <c r="P1872" s="99">
        <v>1.0782855525063799</v>
      </c>
      <c r="Q1872" s="86">
        <v>5216.8938067972904</v>
      </c>
      <c r="R1872" s="44">
        <v>5965.5711871775502</v>
      </c>
      <c r="S1872" s="45">
        <v>5613.0971270016398</v>
      </c>
      <c r="T1872" s="140">
        <v>1.0759462114578799</v>
      </c>
      <c r="U1872" s="44">
        <v>6056.2297693127002</v>
      </c>
      <c r="V1872" s="45">
        <v>5625.54779451174</v>
      </c>
      <c r="W1872" s="99">
        <v>1.0783328169689801</v>
      </c>
      <c r="X1872" s="86">
        <v>5217.5474622195197</v>
      </c>
      <c r="Y1872" s="44">
        <v>5966.3186488084802</v>
      </c>
      <c r="Z1872" s="45">
        <v>5614.0753326773001</v>
      </c>
      <c r="AA1872" s="46">
        <v>1.07599890050432</v>
      </c>
      <c r="AB1872" s="139">
        <v>6056.9885900925801</v>
      </c>
      <c r="AC1872" s="45">
        <v>5626.4927899757904</v>
      </c>
      <c r="AD1872" s="99">
        <v>1.0783788419209299</v>
      </c>
      <c r="AE1872" s="142">
        <v>5221.5901114181297</v>
      </c>
      <c r="AF1872" s="44">
        <v>5970.9414593298698</v>
      </c>
      <c r="AG1872" s="45">
        <v>5618.6253917288705</v>
      </c>
      <c r="AH1872" s="140">
        <v>1.0760372361366599</v>
      </c>
      <c r="AI1872" s="44">
        <v>6061.68165330801</v>
      </c>
      <c r="AJ1872" s="45">
        <v>5631.0289545654996</v>
      </c>
      <c r="AK1872" s="46">
        <v>1.078412673996</v>
      </c>
    </row>
    <row r="1873" spans="1:37" x14ac:dyDescent="0.2">
      <c r="A1873" s="35" t="s">
        <v>5369</v>
      </c>
      <c r="B1873" s="35" t="s">
        <v>11258</v>
      </c>
      <c r="C1873" s="85" t="s">
        <v>952</v>
      </c>
      <c r="D1873" s="85" t="s">
        <v>13405</v>
      </c>
      <c r="E1873" s="85" t="s">
        <v>12902</v>
      </c>
      <c r="F1873" s="85" t="s">
        <v>197</v>
      </c>
      <c r="G1873" s="85" t="s">
        <v>197</v>
      </c>
      <c r="H1873" s="840">
        <v>1.15087947560583</v>
      </c>
      <c r="I1873" s="840">
        <v>1.16342742878239</v>
      </c>
      <c r="J1873" s="86">
        <v>7882</v>
      </c>
      <c r="K1873" s="44">
        <v>9071.2320267251507</v>
      </c>
      <c r="L1873" s="45">
        <v>8534.8242825286998</v>
      </c>
      <c r="M1873" s="46">
        <v>1.08282469963571</v>
      </c>
      <c r="N1873" s="139">
        <v>9170.1349936627994</v>
      </c>
      <c r="O1873" s="45">
        <v>8517.6377944585802</v>
      </c>
      <c r="P1873" s="99">
        <v>1.0806442266504199</v>
      </c>
      <c r="Q1873" s="86">
        <v>7850.5871344938696</v>
      </c>
      <c r="R1873" s="44">
        <v>9035.0796045441803</v>
      </c>
      <c r="S1873" s="45">
        <v>8501.2445211457507</v>
      </c>
      <c r="T1873" s="140">
        <v>1.0828800923427799</v>
      </c>
      <c r="U1873" s="44">
        <v>9133.5884043163096</v>
      </c>
      <c r="V1873" s="45">
        <v>8484.0635281429804</v>
      </c>
      <c r="W1873" s="99">
        <v>1.0806915945007101</v>
      </c>
      <c r="X1873" s="86">
        <v>7826.7095204138805</v>
      </c>
      <c r="Y1873" s="44">
        <v>9007.5993485730796</v>
      </c>
      <c r="Z1873" s="45">
        <v>8475.8029676412498</v>
      </c>
      <c r="AA1873" s="46">
        <v>1.0829331209410999</v>
      </c>
      <c r="AB1873" s="139">
        <v>9105.8085331617694</v>
      </c>
      <c r="AC1873" s="45">
        <v>8458.6202032042493</v>
      </c>
      <c r="AD1873" s="99">
        <v>1.08073772012903</v>
      </c>
      <c r="AE1873" s="142">
        <v>7822.2690630658999</v>
      </c>
      <c r="AF1873" s="44">
        <v>9002.4889173489901</v>
      </c>
      <c r="AG1873" s="45">
        <v>8471.2960534454196</v>
      </c>
      <c r="AH1873" s="140">
        <v>1.08297170362549</v>
      </c>
      <c r="AI1873" s="44">
        <v>9100.6423832867895</v>
      </c>
      <c r="AJ1873" s="45">
        <v>8454.0864559371494</v>
      </c>
      <c r="AK1873" s="46">
        <v>1.08077162620939</v>
      </c>
    </row>
    <row r="1874" spans="1:37" x14ac:dyDescent="0.2">
      <c r="A1874" s="35" t="s">
        <v>5368</v>
      </c>
      <c r="B1874" s="35" t="s">
        <v>11257</v>
      </c>
      <c r="C1874" s="85" t="s">
        <v>952</v>
      </c>
      <c r="D1874" s="85" t="s">
        <v>13405</v>
      </c>
      <c r="E1874" s="85" t="s">
        <v>12902</v>
      </c>
      <c r="F1874" s="85" t="s">
        <v>197</v>
      </c>
      <c r="G1874" s="85" t="s">
        <v>197</v>
      </c>
      <c r="H1874" s="840">
        <v>1.15087947560583</v>
      </c>
      <c r="I1874" s="840">
        <v>1.16342742878239</v>
      </c>
      <c r="J1874" s="86">
        <v>9210.4166666666697</v>
      </c>
      <c r="K1874" s="44">
        <v>10600.0795034445</v>
      </c>
      <c r="L1874" s="45">
        <v>9973.2666606031107</v>
      </c>
      <c r="M1874" s="46">
        <v>1.08282469963571</v>
      </c>
      <c r="N1874" s="139">
        <v>10715.6513805145</v>
      </c>
      <c r="O1874" s="45">
        <v>9953.1835958780994</v>
      </c>
      <c r="P1874" s="99">
        <v>1.0806442266504199</v>
      </c>
      <c r="Q1874" s="86">
        <v>9181.4710240042004</v>
      </c>
      <c r="R1874" s="44">
        <v>10566.7665573961</v>
      </c>
      <c r="S1874" s="45">
        <v>9942.4321903162108</v>
      </c>
      <c r="T1874" s="140">
        <v>1.0828800923427799</v>
      </c>
      <c r="U1874" s="44">
        <v>10681.9752258972</v>
      </c>
      <c r="V1874" s="45">
        <v>9922.3385607932105</v>
      </c>
      <c r="W1874" s="99">
        <v>1.0806915945007101</v>
      </c>
      <c r="X1874" s="86">
        <v>9157.4270774155593</v>
      </c>
      <c r="Y1874" s="44">
        <v>10539.0948727546</v>
      </c>
      <c r="Z1874" s="45">
        <v>9916.8810847362001</v>
      </c>
      <c r="AA1874" s="46">
        <v>1.0829331209410999</v>
      </c>
      <c r="AB1874" s="139">
        <v>10654.001838939799</v>
      </c>
      <c r="AC1874" s="45">
        <v>9896.7768618939208</v>
      </c>
      <c r="AD1874" s="99">
        <v>1.08073772012903</v>
      </c>
      <c r="AE1874" s="142">
        <v>9147.6788848322794</v>
      </c>
      <c r="AF1874" s="44">
        <v>10527.8758779863</v>
      </c>
      <c r="AG1874" s="45">
        <v>9906.6773861257097</v>
      </c>
      <c r="AH1874" s="140">
        <v>1.08297170362549</v>
      </c>
      <c r="AI1874" s="44">
        <v>10642.660524307399</v>
      </c>
      <c r="AJ1874" s="45">
        <v>9886.5517844014994</v>
      </c>
      <c r="AK1874" s="46">
        <v>1.08077162620939</v>
      </c>
    </row>
    <row r="1875" spans="1:37" x14ac:dyDescent="0.2">
      <c r="A1875" s="35" t="s">
        <v>5367</v>
      </c>
      <c r="B1875" s="35" t="s">
        <v>11256</v>
      </c>
      <c r="C1875" s="85" t="s">
        <v>952</v>
      </c>
      <c r="D1875" s="85" t="s">
        <v>13405</v>
      </c>
      <c r="E1875" s="85" t="s">
        <v>12902</v>
      </c>
      <c r="F1875" s="85" t="s">
        <v>197</v>
      </c>
      <c r="G1875" s="85" t="s">
        <v>197</v>
      </c>
      <c r="H1875" s="840">
        <v>1.15087947560583</v>
      </c>
      <c r="I1875" s="840">
        <v>1.16342742878239</v>
      </c>
      <c r="J1875" s="86">
        <v>5171.4166666666697</v>
      </c>
      <c r="K1875" s="44">
        <v>5951.6773014725804</v>
      </c>
      <c r="L1875" s="45">
        <v>5599.7376987744601</v>
      </c>
      <c r="M1875" s="46">
        <v>1.08282469963571</v>
      </c>
      <c r="N1875" s="139">
        <v>6016.5679956623999</v>
      </c>
      <c r="O1875" s="45">
        <v>5588.4615644370697</v>
      </c>
      <c r="P1875" s="99">
        <v>1.0806442266504199</v>
      </c>
      <c r="Q1875" s="86">
        <v>5154.9240319139799</v>
      </c>
      <c r="R1875" s="44">
        <v>5932.69626663705</v>
      </c>
      <c r="S1875" s="45">
        <v>5582.1646116990096</v>
      </c>
      <c r="T1875" s="140">
        <v>1.0828800923427799</v>
      </c>
      <c r="U1875" s="44">
        <v>5997.3800120182304</v>
      </c>
      <c r="V1875" s="45">
        <v>5570.8830715791701</v>
      </c>
      <c r="W1875" s="99">
        <v>1.0806915945007101</v>
      </c>
      <c r="X1875" s="86">
        <v>5142.04529787297</v>
      </c>
      <c r="Y1875" s="44">
        <v>5917.8743959574704</v>
      </c>
      <c r="Z1875" s="45">
        <v>5568.4911624461001</v>
      </c>
      <c r="AA1875" s="46">
        <v>1.0829331209410999</v>
      </c>
      <c r="AB1875" s="139">
        <v>5982.39653958693</v>
      </c>
      <c r="AC1875" s="45">
        <v>5557.2023120234198</v>
      </c>
      <c r="AD1875" s="99">
        <v>1.08073772012903</v>
      </c>
      <c r="AE1875" s="142">
        <v>5136.1632645663904</v>
      </c>
      <c r="AF1875" s="44">
        <v>5911.1048845501</v>
      </c>
      <c r="AG1875" s="45">
        <v>5562.3194807261098</v>
      </c>
      <c r="AH1875" s="140">
        <v>1.08297170362549</v>
      </c>
      <c r="AI1875" s="44">
        <v>5975.5532207010401</v>
      </c>
      <c r="AJ1875" s="45">
        <v>5551.0195239223603</v>
      </c>
      <c r="AK1875" s="46">
        <v>1.08077162620939</v>
      </c>
    </row>
    <row r="1876" spans="1:37" x14ac:dyDescent="0.2">
      <c r="A1876" s="35" t="s">
        <v>5366</v>
      </c>
      <c r="B1876" s="35" t="s">
        <v>11255</v>
      </c>
      <c r="C1876" s="85" t="s">
        <v>952</v>
      </c>
      <c r="D1876" s="85" t="s">
        <v>13405</v>
      </c>
      <c r="E1876" s="85" t="s">
        <v>12902</v>
      </c>
      <c r="F1876" s="85" t="s">
        <v>187</v>
      </c>
      <c r="G1876" s="85" t="s">
        <v>187</v>
      </c>
      <c r="H1876" s="840">
        <v>1.1435101821326701</v>
      </c>
      <c r="I1876" s="840">
        <v>1.1608880674208499</v>
      </c>
      <c r="J1876" s="86">
        <v>3842.1666666666702</v>
      </c>
      <c r="K1876" s="44">
        <v>4393.5567047840595</v>
      </c>
      <c r="L1876" s="45">
        <v>4133.7532035541199</v>
      </c>
      <c r="M1876" s="46">
        <v>1.0758911734405401</v>
      </c>
      <c r="N1876" s="139">
        <v>4460.3254363754704</v>
      </c>
      <c r="O1876" s="45">
        <v>4142.9528069882799</v>
      </c>
      <c r="P1876" s="99">
        <v>1.0782855525063799</v>
      </c>
      <c r="Q1876" s="86">
        <v>3838.5481885045001</v>
      </c>
      <c r="R1876" s="44">
        <v>4389.4189381617998</v>
      </c>
      <c r="S1876" s="45">
        <v>4130.0713809199397</v>
      </c>
      <c r="T1876" s="140">
        <v>1.0759462114578799</v>
      </c>
      <c r="U1876" s="44">
        <v>4456.1247882547896</v>
      </c>
      <c r="V1876" s="45">
        <v>4139.2324811812296</v>
      </c>
      <c r="W1876" s="99">
        <v>1.0783328169689801</v>
      </c>
      <c r="X1876" s="86">
        <v>3835.3438043246701</v>
      </c>
      <c r="Y1876" s="44">
        <v>4385.7546922247002</v>
      </c>
      <c r="Z1876" s="45">
        <v>4126.8257165093901</v>
      </c>
      <c r="AA1876" s="46">
        <v>1.07599890050432</v>
      </c>
      <c r="AB1876" s="139">
        <v>4452.4048568970002</v>
      </c>
      <c r="AC1876" s="45">
        <v>4135.9536100762598</v>
      </c>
      <c r="AD1876" s="99">
        <v>1.0783788419209299</v>
      </c>
      <c r="AE1876" s="142">
        <v>3834.6509453117401</v>
      </c>
      <c r="AF1876" s="44">
        <v>4384.9624008886303</v>
      </c>
      <c r="AG1876" s="45">
        <v>4126.2272047420702</v>
      </c>
      <c r="AH1876" s="140">
        <v>1.0760372361366599</v>
      </c>
      <c r="AI1876" s="44">
        <v>4451.6005251364704</v>
      </c>
      <c r="AJ1876" s="45">
        <v>4135.3361797749303</v>
      </c>
      <c r="AK1876" s="46">
        <v>1.078412673996</v>
      </c>
    </row>
    <row r="1877" spans="1:37" x14ac:dyDescent="0.2">
      <c r="A1877" s="35" t="s">
        <v>5365</v>
      </c>
      <c r="B1877" s="35" t="s">
        <v>11254</v>
      </c>
      <c r="C1877" s="85" t="s">
        <v>952</v>
      </c>
      <c r="D1877" s="85" t="s">
        <v>13405</v>
      </c>
      <c r="E1877" s="85" t="s">
        <v>12902</v>
      </c>
      <c r="F1877" s="85" t="s">
        <v>197</v>
      </c>
      <c r="G1877" s="85" t="s">
        <v>197</v>
      </c>
      <c r="H1877" s="840">
        <v>1.15087947560583</v>
      </c>
      <c r="I1877" s="840">
        <v>1.16342742878239</v>
      </c>
      <c r="J1877" s="86">
        <v>4687</v>
      </c>
      <c r="K1877" s="44">
        <v>5394.1721021645199</v>
      </c>
      <c r="L1877" s="45">
        <v>5075.1993671925902</v>
      </c>
      <c r="M1877" s="46">
        <v>1.08282469963571</v>
      </c>
      <c r="N1877" s="139">
        <v>5452.98435870306</v>
      </c>
      <c r="O1877" s="45">
        <v>5064.9794903105003</v>
      </c>
      <c r="P1877" s="99">
        <v>1.0806442266504199</v>
      </c>
      <c r="Q1877" s="86">
        <v>4674.8691251669998</v>
      </c>
      <c r="R1877" s="44">
        <v>5380.2109272980797</v>
      </c>
      <c r="S1877" s="45">
        <v>5062.3227099512396</v>
      </c>
      <c r="T1877" s="140">
        <v>1.0828800923427799</v>
      </c>
      <c r="U1877" s="44">
        <v>5438.8709661872199</v>
      </c>
      <c r="V1877" s="45">
        <v>5052.0917689588896</v>
      </c>
      <c r="W1877" s="99">
        <v>1.0806915945007101</v>
      </c>
      <c r="X1877" s="86">
        <v>4666.6070709143296</v>
      </c>
      <c r="Y1877" s="44">
        <v>5370.70229863234</v>
      </c>
      <c r="Z1877" s="45">
        <v>5053.6233595110698</v>
      </c>
      <c r="AA1877" s="46">
        <v>1.0829331209410999</v>
      </c>
      <c r="AB1877" s="139">
        <v>5429.2586656515796</v>
      </c>
      <c r="AC1877" s="45">
        <v>5043.3782865579497</v>
      </c>
      <c r="AD1877" s="99">
        <v>1.08073772012903</v>
      </c>
      <c r="AE1877" s="142">
        <v>4667.6185429185998</v>
      </c>
      <c r="AF1877" s="44">
        <v>5371.8663810022099</v>
      </c>
      <c r="AG1877" s="45">
        <v>5054.8988052984696</v>
      </c>
      <c r="AH1877" s="140">
        <v>1.08297170362549</v>
      </c>
      <c r="AI1877" s="44">
        <v>5430.4354399247904</v>
      </c>
      <c r="AJ1877" s="45">
        <v>5044.6296831552499</v>
      </c>
      <c r="AK1877" s="46">
        <v>1.08077162620939</v>
      </c>
    </row>
    <row r="1878" spans="1:37" x14ac:dyDescent="0.2">
      <c r="A1878" s="35" t="s">
        <v>5364</v>
      </c>
      <c r="B1878" s="35" t="s">
        <v>11253</v>
      </c>
      <c r="C1878" s="85" t="s">
        <v>952</v>
      </c>
      <c r="D1878" s="85" t="s">
        <v>13405</v>
      </c>
      <c r="E1878" s="85" t="s">
        <v>12902</v>
      </c>
      <c r="F1878" s="85" t="s">
        <v>187</v>
      </c>
      <c r="G1878" s="85" t="s">
        <v>187</v>
      </c>
      <c r="H1878" s="840">
        <v>1.1435101821326701</v>
      </c>
      <c r="I1878" s="840">
        <v>1.1608880674208499</v>
      </c>
      <c r="J1878" s="86">
        <v>5432.9166666666697</v>
      </c>
      <c r="K1878" s="44">
        <v>6212.5955270116001</v>
      </c>
      <c r="L1878" s="45">
        <v>5845.2270877046503</v>
      </c>
      <c r="M1878" s="46">
        <v>1.0758911734405401</v>
      </c>
      <c r="N1878" s="139">
        <v>6307.0081296251901</v>
      </c>
      <c r="O1878" s="45">
        <v>5858.2355496378004</v>
      </c>
      <c r="P1878" s="99">
        <v>1.0782855525063799</v>
      </c>
      <c r="Q1878" s="86">
        <v>5420.5195371514701</v>
      </c>
      <c r="R1878" s="44">
        <v>6198.41928318175</v>
      </c>
      <c r="S1878" s="45">
        <v>5832.1874601315603</v>
      </c>
      <c r="T1878" s="140">
        <v>1.0759462114578799</v>
      </c>
      <c r="U1878" s="44">
        <v>6292.61644990072</v>
      </c>
      <c r="V1878" s="45">
        <v>5845.1241019319305</v>
      </c>
      <c r="W1878" s="99">
        <v>1.0783328169689801</v>
      </c>
      <c r="X1878" s="86">
        <v>5407.96969172832</v>
      </c>
      <c r="Y1878" s="44">
        <v>6184.06840715619</v>
      </c>
      <c r="Z1878" s="45">
        <v>5818.9694422603397</v>
      </c>
      <c r="AA1878" s="46">
        <v>1.07599890050432</v>
      </c>
      <c r="AB1878" s="139">
        <v>6278.04748410101</v>
      </c>
      <c r="AC1878" s="45">
        <v>5831.8400933094899</v>
      </c>
      <c r="AD1878" s="99">
        <v>1.0783788419209299</v>
      </c>
      <c r="AE1878" s="142">
        <v>5403.8433124848298</v>
      </c>
      <c r="AF1878" s="44">
        <v>6179.34985047592</v>
      </c>
      <c r="AG1878" s="45">
        <v>5814.7366224817497</v>
      </c>
      <c r="AH1878" s="140">
        <v>1.0760372361366599</v>
      </c>
      <c r="AI1878" s="44">
        <v>6273.2572196756</v>
      </c>
      <c r="AJ1878" s="45">
        <v>5827.5731164721801</v>
      </c>
      <c r="AK1878" s="46">
        <v>1.078412673996</v>
      </c>
    </row>
    <row r="1879" spans="1:37" x14ac:dyDescent="0.2">
      <c r="A1879" s="35" t="s">
        <v>5363</v>
      </c>
      <c r="B1879" s="35" t="s">
        <v>11252</v>
      </c>
      <c r="C1879" s="85" t="s">
        <v>952</v>
      </c>
      <c r="D1879" s="85" t="s">
        <v>13405</v>
      </c>
      <c r="E1879" s="85" t="s">
        <v>12902</v>
      </c>
      <c r="F1879" s="85" t="s">
        <v>197</v>
      </c>
      <c r="G1879" s="85" t="s">
        <v>197</v>
      </c>
      <c r="H1879" s="840">
        <v>1.15087947560583</v>
      </c>
      <c r="I1879" s="840">
        <v>1.16342742878239</v>
      </c>
      <c r="J1879" s="86">
        <v>4901.1666666666697</v>
      </c>
      <c r="K1879" s="44">
        <v>5640.6521231901097</v>
      </c>
      <c r="L1879" s="45">
        <v>5307.1043236979103</v>
      </c>
      <c r="M1879" s="46">
        <v>1.08282469963571</v>
      </c>
      <c r="N1879" s="139">
        <v>5702.1517330339602</v>
      </c>
      <c r="O1879" s="45">
        <v>5296.4174621847997</v>
      </c>
      <c r="P1879" s="99">
        <v>1.0806442266504199</v>
      </c>
      <c r="Q1879" s="86">
        <v>4881.3513309126402</v>
      </c>
      <c r="R1879" s="44">
        <v>5617.8470599685497</v>
      </c>
      <c r="S1879" s="45">
        <v>5285.91817997621</v>
      </c>
      <c r="T1879" s="140">
        <v>1.0828800923427799</v>
      </c>
      <c r="U1879" s="44">
        <v>5679.09802790718</v>
      </c>
      <c r="V1879" s="45">
        <v>5275.2353531221597</v>
      </c>
      <c r="W1879" s="99">
        <v>1.0806915945007101</v>
      </c>
      <c r="X1879" s="86">
        <v>4865.3110272026697</v>
      </c>
      <c r="Y1879" s="44">
        <v>5599.3866036462696</v>
      </c>
      <c r="Z1879" s="45">
        <v>5268.8064550377503</v>
      </c>
      <c r="AA1879" s="46">
        <v>1.0829331209410999</v>
      </c>
      <c r="AB1879" s="139">
        <v>5660.4362986050101</v>
      </c>
      <c r="AC1879" s="45">
        <v>5258.1251472576296</v>
      </c>
      <c r="AD1879" s="99">
        <v>1.08073772012903</v>
      </c>
      <c r="AE1879" s="142">
        <v>4858.4443670359196</v>
      </c>
      <c r="AF1879" s="44">
        <v>5591.4839053943997</v>
      </c>
      <c r="AG1879" s="45">
        <v>5261.5577731385401</v>
      </c>
      <c r="AH1879" s="140">
        <v>1.08297170362549</v>
      </c>
      <c r="AI1879" s="44">
        <v>5652.4474378228897</v>
      </c>
      <c r="AJ1879" s="45">
        <v>5250.8688194092701</v>
      </c>
      <c r="AK1879" s="46">
        <v>1.08077162620939</v>
      </c>
    </row>
    <row r="1880" spans="1:37" x14ac:dyDescent="0.2">
      <c r="A1880" s="35" t="s">
        <v>5362</v>
      </c>
      <c r="B1880" s="35" t="s">
        <v>11251</v>
      </c>
      <c r="C1880" s="85" t="s">
        <v>952</v>
      </c>
      <c r="D1880" s="85" t="s">
        <v>13405</v>
      </c>
      <c r="E1880" s="85" t="s">
        <v>12902</v>
      </c>
      <c r="F1880" s="85" t="s">
        <v>197</v>
      </c>
      <c r="G1880" s="85" t="s">
        <v>197</v>
      </c>
      <c r="H1880" s="840">
        <v>1.15087947560583</v>
      </c>
      <c r="I1880" s="840">
        <v>1.16342742878239</v>
      </c>
      <c r="J1880" s="86">
        <v>7924.8333333333303</v>
      </c>
      <c r="K1880" s="44">
        <v>9120.5280309302707</v>
      </c>
      <c r="L1880" s="45">
        <v>8581.2052738297607</v>
      </c>
      <c r="M1880" s="46">
        <v>1.08282469963571</v>
      </c>
      <c r="N1880" s="139">
        <v>9219.9684685289703</v>
      </c>
      <c r="O1880" s="45">
        <v>8563.9253888334406</v>
      </c>
      <c r="P1880" s="99">
        <v>1.0806442266504199</v>
      </c>
      <c r="Q1880" s="86">
        <v>7906.5941408518302</v>
      </c>
      <c r="R1880" s="44">
        <v>9099.53691865168</v>
      </c>
      <c r="S1880" s="45">
        <v>8561.8933933624994</v>
      </c>
      <c r="T1880" s="140">
        <v>1.0828800923427799</v>
      </c>
      <c r="U1880" s="44">
        <v>9198.7484917171605</v>
      </c>
      <c r="V1880" s="45">
        <v>8544.5898291471804</v>
      </c>
      <c r="W1880" s="99">
        <v>1.0806915945007101</v>
      </c>
      <c r="X1880" s="86">
        <v>7895.16516754039</v>
      </c>
      <c r="Y1880" s="44">
        <v>9086.3835478402998</v>
      </c>
      <c r="Z1880" s="45">
        <v>8549.93585523</v>
      </c>
      <c r="AA1880" s="46">
        <v>1.0829331209410999</v>
      </c>
      <c r="AB1880" s="139">
        <v>9185.4517106837993</v>
      </c>
      <c r="AC1880" s="45">
        <v>8532.6028032097092</v>
      </c>
      <c r="AD1880" s="99">
        <v>1.08073772012903</v>
      </c>
      <c r="AE1880" s="142">
        <v>7895.4789375475802</v>
      </c>
      <c r="AF1880" s="44">
        <v>9086.7446593016393</v>
      </c>
      <c r="AG1880" s="45">
        <v>8550.5802759350609</v>
      </c>
      <c r="AH1880" s="140">
        <v>1.08297170362549</v>
      </c>
      <c r="AI1880" s="44">
        <v>9185.8167593164999</v>
      </c>
      <c r="AJ1880" s="45">
        <v>8533.2096110353104</v>
      </c>
      <c r="AK1880" s="46">
        <v>1.08077162620939</v>
      </c>
    </row>
    <row r="1881" spans="1:37" x14ac:dyDescent="0.2">
      <c r="A1881" s="35" t="s">
        <v>5361</v>
      </c>
      <c r="B1881" s="35" t="s">
        <v>10538</v>
      </c>
      <c r="C1881" s="85" t="s">
        <v>952</v>
      </c>
      <c r="D1881" s="85" t="s">
        <v>13405</v>
      </c>
      <c r="E1881" s="85" t="s">
        <v>12902</v>
      </c>
      <c r="F1881" s="85" t="s">
        <v>187</v>
      </c>
      <c r="G1881" s="85" t="s">
        <v>187</v>
      </c>
      <c r="H1881" s="840">
        <v>1.1435101821326701</v>
      </c>
      <c r="I1881" s="840">
        <v>1.1608880674208499</v>
      </c>
      <c r="J1881" s="86">
        <v>9701.3333333333303</v>
      </c>
      <c r="K1881" s="44">
        <v>11093.5734469297</v>
      </c>
      <c r="L1881" s="45">
        <v>10437.5789039378</v>
      </c>
      <c r="M1881" s="46">
        <v>1.0758911734405401</v>
      </c>
      <c r="N1881" s="139">
        <v>11262.1621047388</v>
      </c>
      <c r="O1881" s="45">
        <v>10460.807573381901</v>
      </c>
      <c r="P1881" s="99">
        <v>1.0782855525063799</v>
      </c>
      <c r="Q1881" s="86">
        <v>9689.1658862153599</v>
      </c>
      <c r="R1881" s="44">
        <v>11079.6598472597</v>
      </c>
      <c r="S1881" s="45">
        <v>10425.021327460399</v>
      </c>
      <c r="T1881" s="140">
        <v>1.0759462114578799</v>
      </c>
      <c r="U1881" s="44">
        <v>11248.0370605686</v>
      </c>
      <c r="V1881" s="45">
        <v>10448.1455441623</v>
      </c>
      <c r="W1881" s="99">
        <v>1.0783328169689801</v>
      </c>
      <c r="X1881" s="86">
        <v>9676.74308883101</v>
      </c>
      <c r="Y1881" s="44">
        <v>11065.4542519602</v>
      </c>
      <c r="Z1881" s="45">
        <v>10412.164924044901</v>
      </c>
      <c r="AA1881" s="46">
        <v>1.07599890050432</v>
      </c>
      <c r="AB1881" s="139">
        <v>11233.6155833211</v>
      </c>
      <c r="AC1881" s="45">
        <v>10435.195005699999</v>
      </c>
      <c r="AD1881" s="99">
        <v>1.0783788419209299</v>
      </c>
      <c r="AE1881" s="142">
        <v>9673.4818860472606</v>
      </c>
      <c r="AF1881" s="44">
        <v>11061.7250333709</v>
      </c>
      <c r="AG1881" s="45">
        <v>10409.026712480299</v>
      </c>
      <c r="AH1881" s="140">
        <v>1.0760372361366599</v>
      </c>
      <c r="AI1881" s="44">
        <v>11229.829691924</v>
      </c>
      <c r="AJ1881" s="45">
        <v>10432.0054675841</v>
      </c>
      <c r="AK1881" s="46">
        <v>1.078412673996</v>
      </c>
    </row>
    <row r="1882" spans="1:37" x14ac:dyDescent="0.2">
      <c r="A1882" s="35" t="s">
        <v>5360</v>
      </c>
      <c r="B1882" s="35" t="s">
        <v>11250</v>
      </c>
      <c r="C1882" s="85" t="s">
        <v>952</v>
      </c>
      <c r="D1882" s="85" t="s">
        <v>13405</v>
      </c>
      <c r="E1882" s="85" t="s">
        <v>12902</v>
      </c>
      <c r="F1882" s="85" t="s">
        <v>197</v>
      </c>
      <c r="G1882" s="85" t="s">
        <v>197</v>
      </c>
      <c r="H1882" s="840">
        <v>1.15087947560583</v>
      </c>
      <c r="I1882" s="840">
        <v>1.16342742878239</v>
      </c>
      <c r="J1882" s="86">
        <v>4016.25</v>
      </c>
      <c r="K1882" s="44">
        <v>4622.2196939019104</v>
      </c>
      <c r="L1882" s="45">
        <v>4348.8946999119398</v>
      </c>
      <c r="M1882" s="46">
        <v>1.08282469963571</v>
      </c>
      <c r="N1882" s="139">
        <v>4672.6154108472701</v>
      </c>
      <c r="O1882" s="45">
        <v>4340.1373752847303</v>
      </c>
      <c r="P1882" s="99">
        <v>1.0806442266504199</v>
      </c>
      <c r="Q1882" s="86">
        <v>4006.4827798444599</v>
      </c>
      <c r="R1882" s="44">
        <v>4610.9788006911704</v>
      </c>
      <c r="S1882" s="45">
        <v>4338.5404426077102</v>
      </c>
      <c r="T1882" s="140">
        <v>1.0828800923427799</v>
      </c>
      <c r="U1882" s="44">
        <v>4661.2519590153597</v>
      </c>
      <c r="V1882" s="45">
        <v>4329.7722636897597</v>
      </c>
      <c r="W1882" s="99">
        <v>1.0806915945007101</v>
      </c>
      <c r="X1882" s="86">
        <v>3999.2833415508298</v>
      </c>
      <c r="Y1882" s="44">
        <v>4602.6931149231496</v>
      </c>
      <c r="Z1882" s="45">
        <v>4330.9563905934001</v>
      </c>
      <c r="AA1882" s="46">
        <v>1.0829331209410999</v>
      </c>
      <c r="AB1882" s="139">
        <v>4652.87593503273</v>
      </c>
      <c r="AC1882" s="45">
        <v>4322.1763606976401</v>
      </c>
      <c r="AD1882" s="99">
        <v>1.08073772012903</v>
      </c>
      <c r="AE1882" s="142">
        <v>3999.2933004678898</v>
      </c>
      <c r="AF1882" s="44">
        <v>4602.7045764363902</v>
      </c>
      <c r="AG1882" s="45">
        <v>4331.1214789057003</v>
      </c>
      <c r="AH1882" s="140">
        <v>1.08297170362549</v>
      </c>
      <c r="AI1882" s="44">
        <v>4652.8875215099897</v>
      </c>
      <c r="AJ1882" s="45">
        <v>4322.3227240349997</v>
      </c>
      <c r="AK1882" s="46">
        <v>1.08077162620939</v>
      </c>
    </row>
    <row r="1883" spans="1:37" x14ac:dyDescent="0.2">
      <c r="A1883" s="35" t="s">
        <v>5359</v>
      </c>
      <c r="B1883" s="35" t="s">
        <v>11249</v>
      </c>
      <c r="C1883" s="85" t="s">
        <v>952</v>
      </c>
      <c r="D1883" s="85" t="s">
        <v>13405</v>
      </c>
      <c r="E1883" s="85" t="s">
        <v>12902</v>
      </c>
      <c r="F1883" s="85" t="s">
        <v>197</v>
      </c>
      <c r="G1883" s="85" t="s">
        <v>197</v>
      </c>
      <c r="H1883" s="840">
        <v>1.15087947560583</v>
      </c>
      <c r="I1883" s="840">
        <v>1.16342742878239</v>
      </c>
      <c r="J1883" s="86">
        <v>5162.5833333333303</v>
      </c>
      <c r="K1883" s="44">
        <v>5941.5111994380604</v>
      </c>
      <c r="L1883" s="45">
        <v>5590.17274726101</v>
      </c>
      <c r="M1883" s="46">
        <v>1.08282469963571</v>
      </c>
      <c r="N1883" s="139">
        <v>6006.29105337482</v>
      </c>
      <c r="O1883" s="45">
        <v>5578.9158737683301</v>
      </c>
      <c r="P1883" s="99">
        <v>1.0806442266504199</v>
      </c>
      <c r="Q1883" s="86">
        <v>5142.0009056360204</v>
      </c>
      <c r="R1883" s="44">
        <v>5917.8233058430797</v>
      </c>
      <c r="S1883" s="45">
        <v>5568.1704155217803</v>
      </c>
      <c r="T1883" s="140">
        <v>1.0828800923427799</v>
      </c>
      <c r="U1883" s="44">
        <v>5982.3448924408303</v>
      </c>
      <c r="V1883" s="45">
        <v>5556.9171576359104</v>
      </c>
      <c r="W1883" s="99">
        <v>1.0806915945007101</v>
      </c>
      <c r="X1883" s="86">
        <v>5123.47110428004</v>
      </c>
      <c r="Y1883" s="44">
        <v>5896.4977377754403</v>
      </c>
      <c r="Z1883" s="45">
        <v>5548.3765530095498</v>
      </c>
      <c r="AA1883" s="46">
        <v>1.0829331209410999</v>
      </c>
      <c r="AB1883" s="139">
        <v>5960.7868132934</v>
      </c>
      <c r="AC1883" s="45">
        <v>5537.1284803865601</v>
      </c>
      <c r="AD1883" s="99">
        <v>1.08073772012903</v>
      </c>
      <c r="AE1883" s="142">
        <v>5115.5098071494604</v>
      </c>
      <c r="AF1883" s="44">
        <v>5887.3352443086496</v>
      </c>
      <c r="AG1883" s="45">
        <v>5539.9523707615399</v>
      </c>
      <c r="AH1883" s="140">
        <v>1.08297170362549</v>
      </c>
      <c r="AI1883" s="44">
        <v>5951.5244218429898</v>
      </c>
      <c r="AJ1883" s="45">
        <v>5528.6978531630202</v>
      </c>
      <c r="AK1883" s="46">
        <v>1.08077162620939</v>
      </c>
    </row>
    <row r="1884" spans="1:37" x14ac:dyDescent="0.2">
      <c r="A1884" s="35" t="s">
        <v>5358</v>
      </c>
      <c r="B1884" s="35" t="s">
        <v>11248</v>
      </c>
      <c r="C1884" s="85" t="s">
        <v>952</v>
      </c>
      <c r="D1884" s="85" t="s">
        <v>13405</v>
      </c>
      <c r="E1884" s="85" t="s">
        <v>12902</v>
      </c>
      <c r="F1884" s="85" t="s">
        <v>197</v>
      </c>
      <c r="G1884" s="85" t="s">
        <v>197</v>
      </c>
      <c r="H1884" s="840">
        <v>1.15087947560583</v>
      </c>
      <c r="I1884" s="840">
        <v>1.16342742878239</v>
      </c>
      <c r="J1884" s="86">
        <v>12806.416666666701</v>
      </c>
      <c r="K1884" s="44">
        <v>14738.642097723099</v>
      </c>
      <c r="L1884" s="45">
        <v>13867.1042804931</v>
      </c>
      <c r="M1884" s="46">
        <v>1.08282469963571</v>
      </c>
      <c r="N1884" s="139">
        <v>14899.3364144159</v>
      </c>
      <c r="O1884" s="45">
        <v>13839.180234912999</v>
      </c>
      <c r="P1884" s="99">
        <v>1.0806442266504199</v>
      </c>
      <c r="Q1884" s="86">
        <v>12737.625892500701</v>
      </c>
      <c r="R1884" s="44">
        <v>14659.4722076245</v>
      </c>
      <c r="S1884" s="45">
        <v>13793.3215026989</v>
      </c>
      <c r="T1884" s="140">
        <v>1.0828800923427799</v>
      </c>
      <c r="U1884" s="44">
        <v>14819.3033409041</v>
      </c>
      <c r="V1884" s="45">
        <v>13765.445235920201</v>
      </c>
      <c r="W1884" s="99">
        <v>1.0806915945007101</v>
      </c>
      <c r="X1884" s="86">
        <v>12675.3782885293</v>
      </c>
      <c r="Y1884" s="44">
        <v>14587.8327178081</v>
      </c>
      <c r="Z1884" s="45">
        <v>13726.5869691061</v>
      </c>
      <c r="AA1884" s="46">
        <v>1.0829331209410999</v>
      </c>
      <c r="AB1884" s="139">
        <v>14746.8827710677</v>
      </c>
      <c r="AC1884" s="45">
        <v>13698.7594333181</v>
      </c>
      <c r="AD1884" s="99">
        <v>1.08073772012903</v>
      </c>
      <c r="AE1884" s="142">
        <v>12645.542120771701</v>
      </c>
      <c r="AF1884" s="44">
        <v>14553.4948847051</v>
      </c>
      <c r="AG1884" s="45">
        <v>13694.764293799901</v>
      </c>
      <c r="AH1884" s="140">
        <v>1.08297170362549</v>
      </c>
      <c r="AI1884" s="44">
        <v>14712.1705551288</v>
      </c>
      <c r="AJ1884" s="45">
        <v>13666.9431221657</v>
      </c>
      <c r="AK1884" s="46">
        <v>1.08077162620939</v>
      </c>
    </row>
    <row r="1885" spans="1:37" x14ac:dyDescent="0.2">
      <c r="A1885" s="35" t="s">
        <v>5357</v>
      </c>
      <c r="B1885" s="35" t="s">
        <v>11247</v>
      </c>
      <c r="C1885" s="85" t="s">
        <v>952</v>
      </c>
      <c r="D1885" s="85" t="s">
        <v>13405</v>
      </c>
      <c r="E1885" s="85" t="s">
        <v>12902</v>
      </c>
      <c r="F1885" s="85" t="s">
        <v>197</v>
      </c>
      <c r="G1885" s="85" t="s">
        <v>197</v>
      </c>
      <c r="H1885" s="840">
        <v>1.15087947560583</v>
      </c>
      <c r="I1885" s="840">
        <v>1.16342742878239</v>
      </c>
      <c r="J1885" s="86">
        <v>2454.5833333333298</v>
      </c>
      <c r="K1885" s="44">
        <v>2824.9295794974801</v>
      </c>
      <c r="L1885" s="45">
        <v>2657.8834606475002</v>
      </c>
      <c r="M1885" s="46">
        <v>1.08282469963571</v>
      </c>
      <c r="N1885" s="139">
        <v>2855.72957623211</v>
      </c>
      <c r="O1885" s="45">
        <v>2652.5313079990001</v>
      </c>
      <c r="P1885" s="99">
        <v>1.0806442266504199</v>
      </c>
      <c r="Q1885" s="86">
        <v>2449.7289541228802</v>
      </c>
      <c r="R1885" s="44">
        <v>2819.3427740973498</v>
      </c>
      <c r="S1885" s="45">
        <v>2652.7627160553502</v>
      </c>
      <c r="T1885" s="140">
        <v>1.0828800923427799</v>
      </c>
      <c r="U1885" s="44">
        <v>2850.0818583089499</v>
      </c>
      <c r="V1885" s="45">
        <v>2647.40148952562</v>
      </c>
      <c r="W1885" s="99">
        <v>1.0806915945007101</v>
      </c>
      <c r="X1885" s="86">
        <v>2444.9065431996801</v>
      </c>
      <c r="Y1885" s="44">
        <v>2813.7927603429098</v>
      </c>
      <c r="Z1885" s="45">
        <v>2647.6702732365502</v>
      </c>
      <c r="AA1885" s="46">
        <v>1.0829331209410999</v>
      </c>
      <c r="AB1885" s="139">
        <v>2844.47133316804</v>
      </c>
      <c r="AC1885" s="45">
        <v>2642.3027234261599</v>
      </c>
      <c r="AD1885" s="99">
        <v>1.08073772012903</v>
      </c>
      <c r="AE1885" s="142">
        <v>2444.6326988394298</v>
      </c>
      <c r="AF1885" s="44">
        <v>2813.4775984891899</v>
      </c>
      <c r="AG1885" s="45">
        <v>2647.4680386007099</v>
      </c>
      <c r="AH1885" s="140">
        <v>1.08297170362549</v>
      </c>
      <c r="AI1885" s="44">
        <v>2844.1527351281102</v>
      </c>
      <c r="AJ1885" s="45">
        <v>2642.0896574093499</v>
      </c>
      <c r="AK1885" s="46">
        <v>1.08077162620939</v>
      </c>
    </row>
    <row r="1886" spans="1:37" x14ac:dyDescent="0.2">
      <c r="A1886" s="35" t="s">
        <v>5356</v>
      </c>
      <c r="B1886" s="35" t="s">
        <v>12994</v>
      </c>
      <c r="C1886" s="85" t="s">
        <v>952</v>
      </c>
      <c r="D1886" s="85" t="s">
        <v>13405</v>
      </c>
      <c r="E1886" s="85" t="s">
        <v>12902</v>
      </c>
      <c r="F1886" s="85" t="s">
        <v>197</v>
      </c>
      <c r="G1886" s="85" t="s">
        <v>197</v>
      </c>
      <c r="H1886" s="840">
        <v>1.15087947560583</v>
      </c>
      <c r="I1886" s="840">
        <v>1.16342742878239</v>
      </c>
      <c r="J1886" s="86">
        <v>21772.833333333299</v>
      </c>
      <c r="K1886" s="44">
        <v>25057.907009119801</v>
      </c>
      <c r="L1886" s="45">
        <v>23576.1617143851</v>
      </c>
      <c r="M1886" s="46">
        <v>1.08282469963571</v>
      </c>
      <c r="N1886" s="139">
        <v>25331.1115023075</v>
      </c>
      <c r="O1886" s="45">
        <v>23528.686639488398</v>
      </c>
      <c r="P1886" s="99">
        <v>1.0806442266504199</v>
      </c>
      <c r="Q1886" s="86">
        <v>21657.959783445502</v>
      </c>
      <c r="R1886" s="44">
        <v>24925.701398263998</v>
      </c>
      <c r="S1886" s="45">
        <v>23452.973490253698</v>
      </c>
      <c r="T1886" s="140">
        <v>1.0828800923427799</v>
      </c>
      <c r="U1886" s="44">
        <v>25197.464463526401</v>
      </c>
      <c r="V1886" s="45">
        <v>23405.575092004099</v>
      </c>
      <c r="W1886" s="99">
        <v>1.0806915945007101</v>
      </c>
      <c r="X1886" s="86">
        <v>21561.296349335302</v>
      </c>
      <c r="Y1886" s="44">
        <v>24814.453435904899</v>
      </c>
      <c r="Z1886" s="45">
        <v>23349.441947121701</v>
      </c>
      <c r="AA1886" s="46">
        <v>1.0829331209410999</v>
      </c>
      <c r="AB1886" s="139">
        <v>25085.003572922298</v>
      </c>
      <c r="AC1886" s="45">
        <v>23302.106259607001</v>
      </c>
      <c r="AD1886" s="99">
        <v>1.08073772012903</v>
      </c>
      <c r="AE1886" s="142">
        <v>21525.334350147001</v>
      </c>
      <c r="AF1886" s="44">
        <v>24773.065509137399</v>
      </c>
      <c r="AG1886" s="45">
        <v>23311.3280122869</v>
      </c>
      <c r="AH1886" s="140">
        <v>1.08297170362549</v>
      </c>
      <c r="AI1886" s="44">
        <v>25043.164396672801</v>
      </c>
      <c r="AJ1886" s="45">
        <v>23263.970610309301</v>
      </c>
      <c r="AK1886" s="46">
        <v>1.08077162620939</v>
      </c>
    </row>
    <row r="1887" spans="1:37" x14ac:dyDescent="0.2">
      <c r="A1887" s="35" t="s">
        <v>5355</v>
      </c>
      <c r="B1887" s="35" t="s">
        <v>11246</v>
      </c>
      <c r="C1887" s="85" t="s">
        <v>952</v>
      </c>
      <c r="D1887" s="85" t="s">
        <v>13405</v>
      </c>
      <c r="E1887" s="85" t="s">
        <v>12902</v>
      </c>
      <c r="F1887" s="85" t="s">
        <v>184</v>
      </c>
      <c r="G1887" s="85" t="s">
        <v>184</v>
      </c>
      <c r="H1887" s="840">
        <v>1.1591423266262999</v>
      </c>
      <c r="I1887" s="840">
        <v>1.1632131766134499</v>
      </c>
      <c r="J1887" s="86">
        <v>8801.75</v>
      </c>
      <c r="K1887" s="44">
        <v>10202.480973383001</v>
      </c>
      <c r="L1887" s="45">
        <v>9599.1792622134599</v>
      </c>
      <c r="M1887" s="46">
        <v>1.0905989447795601</v>
      </c>
      <c r="N1887" s="139">
        <v>10238.3115772574</v>
      </c>
      <c r="O1887" s="45">
        <v>9509.80871079391</v>
      </c>
      <c r="P1887" s="99">
        <v>1.08044521950679</v>
      </c>
      <c r="Q1887" s="86">
        <v>8793.9924962438508</v>
      </c>
      <c r="R1887" s="44">
        <v>10193.488922430301</v>
      </c>
      <c r="S1887" s="45">
        <v>9591.2095572004091</v>
      </c>
      <c r="T1887" s="140">
        <v>1.09065473518394</v>
      </c>
      <c r="U1887" s="44">
        <v>10229.2879466706</v>
      </c>
      <c r="V1887" s="45">
        <v>9501.8436287546992</v>
      </c>
      <c r="W1887" s="99">
        <v>1.08049257863402</v>
      </c>
      <c r="X1887" s="86">
        <v>8789.08156849023</v>
      </c>
      <c r="Y1887" s="44">
        <v>10187.7964582081</v>
      </c>
      <c r="Z1887" s="45">
        <v>9586.3228494819905</v>
      </c>
      <c r="AA1887" s="46">
        <v>1.0907081445062401</v>
      </c>
      <c r="AB1887" s="139">
        <v>10223.575490798199</v>
      </c>
      <c r="AC1887" s="45">
        <v>9496.9427350151509</v>
      </c>
      <c r="AD1887" s="99">
        <v>1.0805386957680201</v>
      </c>
      <c r="AE1887" s="142">
        <v>8793.6559878775606</v>
      </c>
      <c r="AF1887" s="44">
        <v>10193.0988613397</v>
      </c>
      <c r="AG1887" s="45">
        <v>9591.6539247319106</v>
      </c>
      <c r="AH1887" s="140">
        <v>1.0907470041987599</v>
      </c>
      <c r="AI1887" s="44">
        <v>10228.896515704901</v>
      </c>
      <c r="AJ1887" s="45">
        <v>9502.1836756727898</v>
      </c>
      <c r="AK1887" s="46">
        <v>1.0805725956043699</v>
      </c>
    </row>
    <row r="1888" spans="1:37" x14ac:dyDescent="0.2">
      <c r="A1888" s="35" t="s">
        <v>5354</v>
      </c>
      <c r="B1888" s="35" t="s">
        <v>11245</v>
      </c>
      <c r="C1888" s="85" t="s">
        <v>952</v>
      </c>
      <c r="D1888" s="85" t="s">
        <v>13405</v>
      </c>
      <c r="E1888" s="85" t="s">
        <v>12902</v>
      </c>
      <c r="F1888" s="85" t="s">
        <v>189</v>
      </c>
      <c r="G1888" s="85" t="s">
        <v>189</v>
      </c>
      <c r="H1888" s="840">
        <v>1.16140511633541</v>
      </c>
      <c r="I1888" s="840">
        <v>1.1645630790242101</v>
      </c>
      <c r="J1888" s="86">
        <v>18924.666666666701</v>
      </c>
      <c r="K1888" s="44">
        <v>21979.2046916088</v>
      </c>
      <c r="L1888" s="45">
        <v>20679.511819337102</v>
      </c>
      <c r="M1888" s="46">
        <v>1.0927279292988199</v>
      </c>
      <c r="N1888" s="139">
        <v>22038.968082840202</v>
      </c>
      <c r="O1888" s="45">
        <v>20470.794336505802</v>
      </c>
      <c r="P1888" s="99">
        <v>1.08169907016447</v>
      </c>
      <c r="Q1888" s="86">
        <v>18916.080634043101</v>
      </c>
      <c r="R1888" s="44">
        <v>21969.232829390799</v>
      </c>
      <c r="S1888" s="45">
        <v>20671.187017621902</v>
      </c>
      <c r="T1888" s="140">
        <v>1.0927838286130001</v>
      </c>
      <c r="U1888" s="44">
        <v>22028.969106251501</v>
      </c>
      <c r="V1888" s="45">
        <v>20462.403721697701</v>
      </c>
      <c r="W1888" s="99">
        <v>1.08174648425169</v>
      </c>
      <c r="X1888" s="86">
        <v>18910.263579773102</v>
      </c>
      <c r="Y1888" s="44">
        <v>21962.476872799602</v>
      </c>
      <c r="Z1888" s="45">
        <v>20665.8421907626</v>
      </c>
      <c r="AA1888" s="46">
        <v>1.09283734219693</v>
      </c>
      <c r="AB1888" s="139">
        <v>22022.19477962</v>
      </c>
      <c r="AC1888" s="45">
        <v>20456.9842429042</v>
      </c>
      <c r="AD1888" s="99">
        <v>1.0817926549043699</v>
      </c>
      <c r="AE1888" s="142">
        <v>18927.9816855834</v>
      </c>
      <c r="AF1888" s="44">
        <v>21983.054771539399</v>
      </c>
      <c r="AG1888" s="45">
        <v>20685.942169829999</v>
      </c>
      <c r="AH1888" s="140">
        <v>1.09287627774839</v>
      </c>
      <c r="AI1888" s="44">
        <v>22042.828631476899</v>
      </c>
      <c r="AJ1888" s="45">
        <v>20476.793959747902</v>
      </c>
      <c r="AK1888" s="46">
        <v>1.0818265940813001</v>
      </c>
    </row>
    <row r="1889" spans="1:37" x14ac:dyDescent="0.2">
      <c r="A1889" s="35" t="s">
        <v>5353</v>
      </c>
      <c r="B1889" s="35" t="s">
        <v>11244</v>
      </c>
      <c r="C1889" s="85" t="s">
        <v>952</v>
      </c>
      <c r="D1889" s="85" t="s">
        <v>13405</v>
      </c>
      <c r="E1889" s="85" t="s">
        <v>12902</v>
      </c>
      <c r="F1889" s="85" t="s">
        <v>184</v>
      </c>
      <c r="G1889" s="85" t="s">
        <v>184</v>
      </c>
      <c r="H1889" s="840">
        <v>1.1591423266262999</v>
      </c>
      <c r="I1889" s="840">
        <v>1.1632131766134499</v>
      </c>
      <c r="J1889" s="86">
        <v>7316.8333333333303</v>
      </c>
      <c r="K1889" s="44">
        <v>8481.2512135368706</v>
      </c>
      <c r="L1889" s="45">
        <v>7979.7307124612198</v>
      </c>
      <c r="M1889" s="46">
        <v>1.0905989447795601</v>
      </c>
      <c r="N1889" s="139">
        <v>8511.0369444178195</v>
      </c>
      <c r="O1889" s="45">
        <v>7905.4375969279499</v>
      </c>
      <c r="P1889" s="99">
        <v>1.08044521950679</v>
      </c>
      <c r="Q1889" s="86">
        <v>7308.5176621196797</v>
      </c>
      <c r="R1889" s="44">
        <v>8471.61216705882</v>
      </c>
      <c r="S1889" s="45">
        <v>7971.0693953663003</v>
      </c>
      <c r="T1889" s="140">
        <v>1.09065473518394</v>
      </c>
      <c r="U1889" s="44">
        <v>8501.3640460897095</v>
      </c>
      <c r="V1889" s="45">
        <v>7896.7990947359403</v>
      </c>
      <c r="W1889" s="99">
        <v>1.08049257863402</v>
      </c>
      <c r="X1889" s="86">
        <v>7300.68434147269</v>
      </c>
      <c r="Y1889" s="44">
        <v>8462.5322335388591</v>
      </c>
      <c r="Z1889" s="45">
        <v>7962.9158717134496</v>
      </c>
      <c r="AA1889" s="46">
        <v>1.0907081445062401</v>
      </c>
      <c r="AB1889" s="139">
        <v>8492.2522242965006</v>
      </c>
      <c r="AC1889" s="45">
        <v>7888.6719365488798</v>
      </c>
      <c r="AD1889" s="99">
        <v>1.0805386957680201</v>
      </c>
      <c r="AE1889" s="142">
        <v>7299.0362903488003</v>
      </c>
      <c r="AF1889" s="44">
        <v>8460.6219077247206</v>
      </c>
      <c r="AG1889" s="45">
        <v>7961.40196723597</v>
      </c>
      <c r="AH1889" s="140">
        <v>1.0907470041987599</v>
      </c>
      <c r="AI1889" s="44">
        <v>8490.3351895134601</v>
      </c>
      <c r="AJ1889" s="45">
        <v>7887.1385896727197</v>
      </c>
      <c r="AK1889" s="46">
        <v>1.0805725956043699</v>
      </c>
    </row>
    <row r="1890" spans="1:37" x14ac:dyDescent="0.2">
      <c r="A1890" s="35" t="s">
        <v>5352</v>
      </c>
      <c r="B1890" s="35" t="s">
        <v>11243</v>
      </c>
      <c r="C1890" s="85" t="s">
        <v>952</v>
      </c>
      <c r="D1890" s="85" t="s">
        <v>13405</v>
      </c>
      <c r="E1890" s="85" t="s">
        <v>12902</v>
      </c>
      <c r="F1890" s="85" t="s">
        <v>189</v>
      </c>
      <c r="G1890" s="85" t="s">
        <v>189</v>
      </c>
      <c r="H1890" s="840">
        <v>1.16140511633541</v>
      </c>
      <c r="I1890" s="840">
        <v>1.1645630790242101</v>
      </c>
      <c r="J1890" s="86">
        <v>5115.9166666666697</v>
      </c>
      <c r="K1890" s="44">
        <v>5941.6517914122596</v>
      </c>
      <c r="L1890" s="45">
        <v>5590.3050256319902</v>
      </c>
      <c r="M1890" s="46">
        <v>1.0927279292988199</v>
      </c>
      <c r="N1890" s="139">
        <v>5957.8076653646203</v>
      </c>
      <c r="O1890" s="45">
        <v>5533.8823013722404</v>
      </c>
      <c r="P1890" s="99">
        <v>1.08169907016447</v>
      </c>
      <c r="Q1890" s="86">
        <v>5116.29550055257</v>
      </c>
      <c r="R1890" s="44">
        <v>5942.0917710255899</v>
      </c>
      <c r="S1890" s="45">
        <v>5591.0049854093104</v>
      </c>
      <c r="T1890" s="140">
        <v>1.0927838286130001</v>
      </c>
      <c r="U1890" s="44">
        <v>5958.2488413212304</v>
      </c>
      <c r="V1890" s="45">
        <v>5534.5346701155104</v>
      </c>
      <c r="W1890" s="99">
        <v>1.08174648425169</v>
      </c>
      <c r="X1890" s="86">
        <v>5116.23319389688</v>
      </c>
      <c r="Y1890" s="44">
        <v>5942.0194077568904</v>
      </c>
      <c r="Z1890" s="45">
        <v>5591.2106856779701</v>
      </c>
      <c r="AA1890" s="46">
        <v>1.09283734219693</v>
      </c>
      <c r="AB1890" s="139">
        <v>5958.1762812904399</v>
      </c>
      <c r="AC1890" s="45">
        <v>5534.7034899355804</v>
      </c>
      <c r="AD1890" s="99">
        <v>1.0817926549043699</v>
      </c>
      <c r="AE1890" s="142">
        <v>5124.3329055254799</v>
      </c>
      <c r="AF1890" s="44">
        <v>5951.4264542831797</v>
      </c>
      <c r="AG1890" s="45">
        <v>5600.2618717342602</v>
      </c>
      <c r="AH1890" s="140">
        <v>1.09287627774839</v>
      </c>
      <c r="AI1890" s="44">
        <v>5967.6089064038397</v>
      </c>
      <c r="AJ1890" s="45">
        <v>5543.6396141233499</v>
      </c>
      <c r="AK1890" s="46">
        <v>1.0818265940813001</v>
      </c>
    </row>
    <row r="1891" spans="1:37" x14ac:dyDescent="0.2">
      <c r="A1891" s="35" t="s">
        <v>5351</v>
      </c>
      <c r="B1891" s="35" t="s">
        <v>8771</v>
      </c>
      <c r="C1891" s="85" t="s">
        <v>952</v>
      </c>
      <c r="D1891" s="85" t="s">
        <v>13405</v>
      </c>
      <c r="E1891" s="85" t="s">
        <v>12902</v>
      </c>
      <c r="F1891" s="85" t="s">
        <v>193</v>
      </c>
      <c r="G1891" s="85" t="s">
        <v>193</v>
      </c>
      <c r="H1891" s="840">
        <v>1.1493408648146799</v>
      </c>
      <c r="I1891" s="840">
        <v>1.1633426533628799</v>
      </c>
      <c r="J1891" s="86">
        <v>4986.0833333333303</v>
      </c>
      <c r="K1891" s="44">
        <v>5730.70933037138</v>
      </c>
      <c r="L1891" s="45">
        <v>5391.8361921368296</v>
      </c>
      <c r="M1891" s="46">
        <v>1.08137707127575</v>
      </c>
      <c r="N1891" s="139">
        <v>5800.5234148884301</v>
      </c>
      <c r="O1891" s="45">
        <v>5387.7895473119097</v>
      </c>
      <c r="P1891" s="99">
        <v>1.08056548339115</v>
      </c>
      <c r="Q1891" s="86">
        <v>4967.7927111765002</v>
      </c>
      <c r="R1891" s="44">
        <v>5709.6871708836397</v>
      </c>
      <c r="S1891" s="45">
        <v>5372.3319443159999</v>
      </c>
      <c r="T1891" s="140">
        <v>1.0814323899283</v>
      </c>
      <c r="U1891" s="44">
        <v>5779.2451539768299</v>
      </c>
      <c r="V1891" s="45">
        <v>5368.2606288543502</v>
      </c>
      <c r="W1891" s="99">
        <v>1.0806128477899</v>
      </c>
      <c r="X1891" s="86">
        <v>4950.4586700198697</v>
      </c>
      <c r="Y1891" s="44">
        <v>5689.7644490299499</v>
      </c>
      <c r="Z1891" s="45">
        <v>5353.8485156877196</v>
      </c>
      <c r="AA1891" s="46">
        <v>1.08148534763269</v>
      </c>
      <c r="AB1891" s="139">
        <v>5759.07972454418</v>
      </c>
      <c r="AC1891" s="45">
        <v>5349.7575676543102</v>
      </c>
      <c r="AD1891" s="99">
        <v>1.08065897005718</v>
      </c>
      <c r="AE1891" s="142">
        <v>4939.7931911167798</v>
      </c>
      <c r="AF1891" s="44">
        <v>5677.5061782838102</v>
      </c>
      <c r="AG1891" s="45">
        <v>5342.50429220974</v>
      </c>
      <c r="AH1891" s="140">
        <v>1.0815238787358901</v>
      </c>
      <c r="AI1891" s="44">
        <v>5746.6721180176801</v>
      </c>
      <c r="AJ1891" s="45">
        <v>5338.3992990282404</v>
      </c>
      <c r="AK1891" s="46">
        <v>1.0806928736669099</v>
      </c>
    </row>
    <row r="1892" spans="1:37" x14ac:dyDescent="0.2">
      <c r="A1892" s="35" t="s">
        <v>5350</v>
      </c>
      <c r="B1892" s="35" t="s">
        <v>11242</v>
      </c>
      <c r="C1892" s="85" t="s">
        <v>952</v>
      </c>
      <c r="D1892" s="85" t="s">
        <v>13405</v>
      </c>
      <c r="E1892" s="85" t="s">
        <v>12902</v>
      </c>
      <c r="F1892" s="85" t="s">
        <v>175</v>
      </c>
      <c r="G1892" s="85" t="s">
        <v>175</v>
      </c>
      <c r="H1892" s="840">
        <v>1.1523436389106601</v>
      </c>
      <c r="I1892" s="840">
        <v>1.1599165642759599</v>
      </c>
      <c r="J1892" s="86">
        <v>12900.416666666701</v>
      </c>
      <c r="K1892" s="44">
        <v>14865.713085130399</v>
      </c>
      <c r="L1892" s="45">
        <v>13986.661199082901</v>
      </c>
      <c r="M1892" s="46">
        <v>1.0842022828009099</v>
      </c>
      <c r="N1892" s="139">
        <v>14963.4069777283</v>
      </c>
      <c r="O1892" s="45">
        <v>13898.6918835374</v>
      </c>
      <c r="P1892" s="99">
        <v>1.0773831762698201</v>
      </c>
      <c r="Q1892" s="86">
        <v>12896.167657964201</v>
      </c>
      <c r="R1892" s="44">
        <v>14860.816766980301</v>
      </c>
      <c r="S1892" s="45">
        <v>13982.769676595</v>
      </c>
      <c r="T1892" s="140">
        <v>1.0842577459792699</v>
      </c>
      <c r="U1892" s="44">
        <v>14958.478482152501</v>
      </c>
      <c r="V1892" s="45">
        <v>13894.723093386599</v>
      </c>
      <c r="W1892" s="99">
        <v>1.07743040117858</v>
      </c>
      <c r="X1892" s="86">
        <v>12883.899300892799</v>
      </c>
      <c r="Y1892" s="44">
        <v>14846.6794037493</v>
      </c>
      <c r="Z1892" s="45">
        <v>13970.1516997257</v>
      </c>
      <c r="AA1892" s="46">
        <v>1.0843108420412499</v>
      </c>
      <c r="AB1892" s="139">
        <v>14944.248211569</v>
      </c>
      <c r="AC1892" s="45">
        <v>13882.0972771085</v>
      </c>
      <c r="AD1892" s="99">
        <v>1.0774763876140001</v>
      </c>
      <c r="AE1892" s="142">
        <v>12885.264862062901</v>
      </c>
      <c r="AF1892" s="44">
        <v>14848.252999477199</v>
      </c>
      <c r="AG1892" s="45">
        <v>13972.130173093399</v>
      </c>
      <c r="AH1892" s="140">
        <v>1.08434947381101</v>
      </c>
      <c r="AI1892" s="44">
        <v>14945.8321485898</v>
      </c>
      <c r="AJ1892" s="45">
        <v>13884.0042074556</v>
      </c>
      <c r="AK1892" s="46">
        <v>1.0775101913762899</v>
      </c>
    </row>
    <row r="1893" spans="1:37" x14ac:dyDescent="0.2">
      <c r="A1893" s="35" t="s">
        <v>5349</v>
      </c>
      <c r="B1893" s="35" t="s">
        <v>11241</v>
      </c>
      <c r="C1893" s="85" t="s">
        <v>952</v>
      </c>
      <c r="D1893" s="85" t="s">
        <v>13405</v>
      </c>
      <c r="E1893" s="85" t="s">
        <v>12902</v>
      </c>
      <c r="F1893" s="85" t="s">
        <v>189</v>
      </c>
      <c r="G1893" s="85" t="s">
        <v>189</v>
      </c>
      <c r="H1893" s="840">
        <v>1.16140511633541</v>
      </c>
      <c r="I1893" s="840">
        <v>1.1645630790242101</v>
      </c>
      <c r="J1893" s="86">
        <v>6578.8333333333303</v>
      </c>
      <c r="K1893" s="44">
        <v>7640.6906928512699</v>
      </c>
      <c r="L1893" s="45">
        <v>7188.8749255353896</v>
      </c>
      <c r="M1893" s="46">
        <v>1.0927279292988199</v>
      </c>
      <c r="N1893" s="139">
        <v>7661.4664030537897</v>
      </c>
      <c r="O1893" s="45">
        <v>7116.3178994336704</v>
      </c>
      <c r="P1893" s="99">
        <v>1.08169907016447</v>
      </c>
      <c r="Q1893" s="86">
        <v>6585.7197698545497</v>
      </c>
      <c r="R1893" s="44">
        <v>7648.6886354603303</v>
      </c>
      <c r="S1893" s="45">
        <v>7196.7680642739897</v>
      </c>
      <c r="T1893" s="140">
        <v>1.0927838286130001</v>
      </c>
      <c r="U1893" s="44">
        <v>7669.4860927724503</v>
      </c>
      <c r="V1893" s="45">
        <v>7124.0792073070397</v>
      </c>
      <c r="W1893" s="99">
        <v>1.08174648425169</v>
      </c>
      <c r="X1893" s="86">
        <v>6594.3478270338101</v>
      </c>
      <c r="Y1893" s="44">
        <v>7658.70930521235</v>
      </c>
      <c r="Z1893" s="45">
        <v>7206.5495528177198</v>
      </c>
      <c r="AA1893" s="46">
        <v>1.09283734219693</v>
      </c>
      <c r="AB1893" s="139">
        <v>7679.5340096071204</v>
      </c>
      <c r="AC1893" s="45">
        <v>7133.7170431697796</v>
      </c>
      <c r="AD1893" s="99">
        <v>1.0817926549043699</v>
      </c>
      <c r="AE1893" s="142">
        <v>6610.4414402487901</v>
      </c>
      <c r="AF1893" s="44">
        <v>7677.4005099405604</v>
      </c>
      <c r="AG1893" s="45">
        <v>7224.3946354927903</v>
      </c>
      <c r="AH1893" s="140">
        <v>1.09287627774839</v>
      </c>
      <c r="AI1893" s="44">
        <v>7698.27603736539</v>
      </c>
      <c r="AJ1893" s="45">
        <v>7151.3513486782304</v>
      </c>
      <c r="AK1893" s="46">
        <v>1.0818265940813001</v>
      </c>
    </row>
    <row r="1894" spans="1:37" x14ac:dyDescent="0.2">
      <c r="A1894" s="35" t="s">
        <v>5348</v>
      </c>
      <c r="B1894" s="35" t="s">
        <v>11240</v>
      </c>
      <c r="C1894" s="85" t="s">
        <v>952</v>
      </c>
      <c r="D1894" s="85" t="s">
        <v>13405</v>
      </c>
      <c r="E1894" s="85" t="s">
        <v>12902</v>
      </c>
      <c r="F1894" s="85" t="s">
        <v>193</v>
      </c>
      <c r="G1894" s="85" t="s">
        <v>193</v>
      </c>
      <c r="H1894" s="840">
        <v>1.1493408648146799</v>
      </c>
      <c r="I1894" s="840">
        <v>1.1633426533628799</v>
      </c>
      <c r="J1894" s="86">
        <v>5329.9166666666697</v>
      </c>
      <c r="K1894" s="44">
        <v>6125.8910310568199</v>
      </c>
      <c r="L1894" s="45">
        <v>5763.6496751438099</v>
      </c>
      <c r="M1894" s="46">
        <v>1.08137707127575</v>
      </c>
      <c r="N1894" s="139">
        <v>6200.5193972030302</v>
      </c>
      <c r="O1894" s="45">
        <v>5759.3239793512403</v>
      </c>
      <c r="P1894" s="99">
        <v>1.08056548339115</v>
      </c>
      <c r="Q1894" s="86">
        <v>5327.9287939662199</v>
      </c>
      <c r="R1894" s="44">
        <v>6123.6062877281502</v>
      </c>
      <c r="S1894" s="45">
        <v>5761.7947690267101</v>
      </c>
      <c r="T1894" s="140">
        <v>1.0814323899283</v>
      </c>
      <c r="U1894" s="44">
        <v>6198.2068201011498</v>
      </c>
      <c r="V1894" s="45">
        <v>5757.4283068696604</v>
      </c>
      <c r="W1894" s="99">
        <v>1.0806128477899</v>
      </c>
      <c r="X1894" s="86">
        <v>5329.1566967123399</v>
      </c>
      <c r="Y1894" s="44">
        <v>6125.0175665322804</v>
      </c>
      <c r="Z1894" s="45">
        <v>5763.4048827330398</v>
      </c>
      <c r="AA1894" s="46">
        <v>1.08148534763269</v>
      </c>
      <c r="AB1894" s="139">
        <v>6199.6352917398799</v>
      </c>
      <c r="AC1894" s="45">
        <v>5759.00098714248</v>
      </c>
      <c r="AD1894" s="99">
        <v>1.08065897005718</v>
      </c>
      <c r="AE1894" s="142">
        <v>5336.3066357100797</v>
      </c>
      <c r="AF1894" s="44">
        <v>6133.2352836033197</v>
      </c>
      <c r="AG1894" s="45">
        <v>5771.34305077722</v>
      </c>
      <c r="AH1894" s="140">
        <v>1.0815238787358901</v>
      </c>
      <c r="AI1894" s="44">
        <v>6207.9531207448999</v>
      </c>
      <c r="AJ1894" s="45">
        <v>5766.9085529133399</v>
      </c>
      <c r="AK1894" s="46">
        <v>1.0806928736669099</v>
      </c>
    </row>
    <row r="1895" spans="1:37" x14ac:dyDescent="0.2">
      <c r="A1895" s="35" t="s">
        <v>5347</v>
      </c>
      <c r="B1895" s="35" t="s">
        <v>11239</v>
      </c>
      <c r="C1895" s="85" t="s">
        <v>952</v>
      </c>
      <c r="D1895" s="85" t="s">
        <v>13405</v>
      </c>
      <c r="E1895" s="85" t="s">
        <v>12902</v>
      </c>
      <c r="F1895" s="85" t="s">
        <v>193</v>
      </c>
      <c r="G1895" s="85" t="s">
        <v>193</v>
      </c>
      <c r="H1895" s="840">
        <v>1.1493408648146799</v>
      </c>
      <c r="I1895" s="840">
        <v>1.1633426533628799</v>
      </c>
      <c r="J1895" s="86">
        <v>5942.5833333333303</v>
      </c>
      <c r="K1895" s="44">
        <v>6830.0538675666103</v>
      </c>
      <c r="L1895" s="45">
        <v>6426.1733608120903</v>
      </c>
      <c r="M1895" s="46">
        <v>1.08137707127575</v>
      </c>
      <c r="N1895" s="139">
        <v>6913.26066283002</v>
      </c>
      <c r="O1895" s="45">
        <v>6421.3504321755499</v>
      </c>
      <c r="P1895" s="99">
        <v>1.08056548339115</v>
      </c>
      <c r="Q1895" s="86">
        <v>5921.5158199777397</v>
      </c>
      <c r="R1895" s="44">
        <v>6805.8401135470003</v>
      </c>
      <c r="S1895" s="45">
        <v>6403.71900519678</v>
      </c>
      <c r="T1895" s="140">
        <v>1.0814323899283</v>
      </c>
      <c r="U1895" s="44">
        <v>6888.7519259431601</v>
      </c>
      <c r="V1895" s="45">
        <v>6398.8660734591003</v>
      </c>
      <c r="W1895" s="99">
        <v>1.0806128477899</v>
      </c>
      <c r="X1895" s="86">
        <v>5902.6115164296098</v>
      </c>
      <c r="Y1895" s="44">
        <v>6784.1126249582703</v>
      </c>
      <c r="Z1895" s="45">
        <v>6383.5878677866203</v>
      </c>
      <c r="AA1895" s="46">
        <v>1.08148534763269</v>
      </c>
      <c r="AB1895" s="139">
        <v>6866.7597432935099</v>
      </c>
      <c r="AC1895" s="45">
        <v>6378.7100819924699</v>
      </c>
      <c r="AD1895" s="99">
        <v>1.08065897005718</v>
      </c>
      <c r="AE1895" s="142">
        <v>5893.30041127409</v>
      </c>
      <c r="AF1895" s="44">
        <v>6773.4109913064403</v>
      </c>
      <c r="AG1895" s="45">
        <v>6373.7451193569404</v>
      </c>
      <c r="AH1895" s="140">
        <v>1.0815238787358901</v>
      </c>
      <c r="AI1895" s="44">
        <v>6855.92773751614</v>
      </c>
      <c r="AJ1895" s="45">
        <v>6368.8477568421904</v>
      </c>
      <c r="AK1895" s="46">
        <v>1.0806928736669099</v>
      </c>
    </row>
    <row r="1896" spans="1:37" x14ac:dyDescent="0.2">
      <c r="A1896" s="35" t="s">
        <v>5346</v>
      </c>
      <c r="B1896" s="35" t="s">
        <v>11238</v>
      </c>
      <c r="C1896" s="85" t="s">
        <v>952</v>
      </c>
      <c r="D1896" s="85" t="s">
        <v>13405</v>
      </c>
      <c r="E1896" s="85" t="s">
        <v>12902</v>
      </c>
      <c r="F1896" s="85" t="s">
        <v>193</v>
      </c>
      <c r="G1896" s="85" t="s">
        <v>193</v>
      </c>
      <c r="H1896" s="840">
        <v>1.1493408648146799</v>
      </c>
      <c r="I1896" s="840">
        <v>1.1633426533628799</v>
      </c>
      <c r="J1896" s="86">
        <v>8539.25</v>
      </c>
      <c r="K1896" s="44">
        <v>9814.5089798687204</v>
      </c>
      <c r="L1896" s="45">
        <v>9234.1491558914495</v>
      </c>
      <c r="M1896" s="46">
        <v>1.08137707127575</v>
      </c>
      <c r="N1896" s="139">
        <v>9934.0737527289602</v>
      </c>
      <c r="O1896" s="45">
        <v>9227.2188040479195</v>
      </c>
      <c r="P1896" s="99">
        <v>1.08056548339115</v>
      </c>
      <c r="Q1896" s="86">
        <v>8529.9571218008005</v>
      </c>
      <c r="R1896" s="44">
        <v>9803.8282952026402</v>
      </c>
      <c r="S1896" s="45">
        <v>9224.5719162149908</v>
      </c>
      <c r="T1896" s="140">
        <v>1.0814323899283</v>
      </c>
      <c r="U1896" s="44">
        <v>9923.2629511473297</v>
      </c>
      <c r="V1896" s="45">
        <v>9217.5812569149202</v>
      </c>
      <c r="W1896" s="99">
        <v>1.0806128477899</v>
      </c>
      <c r="X1896" s="86">
        <v>8521.0830828386697</v>
      </c>
      <c r="Y1896" s="44">
        <v>9793.6289995874995</v>
      </c>
      <c r="Z1896" s="45">
        <v>9215.4265000508494</v>
      </c>
      <c r="AA1896" s="46">
        <v>1.08148534763269</v>
      </c>
      <c r="AB1896" s="139">
        <v>9912.9394031150805</v>
      </c>
      <c r="AC1896" s="45">
        <v>9208.3848680721003</v>
      </c>
      <c r="AD1896" s="99">
        <v>1.08065897005718</v>
      </c>
      <c r="AE1896" s="142">
        <v>8520.4783329420006</v>
      </c>
      <c r="AF1896" s="44">
        <v>9792.9339358182697</v>
      </c>
      <c r="AG1896" s="45">
        <v>9215.1007753285103</v>
      </c>
      <c r="AH1896" s="140">
        <v>1.0815238787358901</v>
      </c>
      <c r="AI1896" s="44">
        <v>9912.2358717656698</v>
      </c>
      <c r="AJ1896" s="45">
        <v>9208.0202146437605</v>
      </c>
      <c r="AK1896" s="46">
        <v>1.0806928736669099</v>
      </c>
    </row>
    <row r="1897" spans="1:37" x14ac:dyDescent="0.2">
      <c r="A1897" s="35" t="s">
        <v>5345</v>
      </c>
      <c r="B1897" s="35" t="s">
        <v>11237</v>
      </c>
      <c r="C1897" s="85" t="s">
        <v>952</v>
      </c>
      <c r="D1897" s="85" t="s">
        <v>13405</v>
      </c>
      <c r="E1897" s="85" t="s">
        <v>12902</v>
      </c>
      <c r="F1897" s="85" t="s">
        <v>184</v>
      </c>
      <c r="G1897" s="85" t="s">
        <v>184</v>
      </c>
      <c r="H1897" s="840">
        <v>1.1591423266262999</v>
      </c>
      <c r="I1897" s="840">
        <v>1.1632131766134499</v>
      </c>
      <c r="J1897" s="86">
        <v>9505.4166666666697</v>
      </c>
      <c r="K1897" s="44">
        <v>11018.130790552401</v>
      </c>
      <c r="L1897" s="45">
        <v>10366.5973863567</v>
      </c>
      <c r="M1897" s="46">
        <v>1.0905989447795601</v>
      </c>
      <c r="N1897" s="139">
        <v>11056.825915867699</v>
      </c>
      <c r="O1897" s="45">
        <v>10270.0819969202</v>
      </c>
      <c r="P1897" s="99">
        <v>1.08044521950679</v>
      </c>
      <c r="Q1897" s="86">
        <v>9492.8279163719308</v>
      </c>
      <c r="R1897" s="44">
        <v>11003.5386372465</v>
      </c>
      <c r="S1897" s="45">
        <v>10353.397717277399</v>
      </c>
      <c r="T1897" s="140">
        <v>1.09065473518394</v>
      </c>
      <c r="U1897" s="44">
        <v>11042.182515647801</v>
      </c>
      <c r="V1897" s="45">
        <v>10256.930113889701</v>
      </c>
      <c r="W1897" s="99">
        <v>1.08049257863402</v>
      </c>
      <c r="X1897" s="86">
        <v>9482.4995820984295</v>
      </c>
      <c r="Y1897" s="44">
        <v>10991.5666278265</v>
      </c>
      <c r="Z1897" s="45">
        <v>10342.639524471801</v>
      </c>
      <c r="AA1897" s="46">
        <v>1.0907081445062401</v>
      </c>
      <c r="AB1897" s="139">
        <v>11030.1684611284</v>
      </c>
      <c r="AC1897" s="45">
        <v>10246.2077310614</v>
      </c>
      <c r="AD1897" s="99">
        <v>1.0805386957680201</v>
      </c>
      <c r="AE1897" s="142">
        <v>9486.3318445883997</v>
      </c>
      <c r="AF1897" s="44">
        <v>10996.0087654854</v>
      </c>
      <c r="AG1897" s="45">
        <v>10347.188040320099</v>
      </c>
      <c r="AH1897" s="140">
        <v>1.0907470041987599</v>
      </c>
      <c r="AI1897" s="44">
        <v>11034.626199353001</v>
      </c>
      <c r="AJ1897" s="45">
        <v>10250.6702240713</v>
      </c>
      <c r="AK1897" s="46">
        <v>1.0805725956043699</v>
      </c>
    </row>
    <row r="1898" spans="1:37" x14ac:dyDescent="0.2">
      <c r="A1898" s="35" t="s">
        <v>5344</v>
      </c>
      <c r="B1898" s="35" t="s">
        <v>11236</v>
      </c>
      <c r="C1898" s="85" t="s">
        <v>952</v>
      </c>
      <c r="D1898" s="85" t="s">
        <v>13405</v>
      </c>
      <c r="E1898" s="85" t="s">
        <v>12902</v>
      </c>
      <c r="F1898" s="85" t="s">
        <v>189</v>
      </c>
      <c r="G1898" s="85" t="s">
        <v>189</v>
      </c>
      <c r="H1898" s="840">
        <v>1.16140511633541</v>
      </c>
      <c r="I1898" s="840">
        <v>1.1645630790242101</v>
      </c>
      <c r="J1898" s="86">
        <v>11396.5</v>
      </c>
      <c r="K1898" s="44">
        <v>13235.9534083165</v>
      </c>
      <c r="L1898" s="45">
        <v>12453.273846254</v>
      </c>
      <c r="M1898" s="46">
        <v>1.0927279292988199</v>
      </c>
      <c r="N1898" s="139">
        <v>13271.9431300994</v>
      </c>
      <c r="O1898" s="45">
        <v>12327.5834531294</v>
      </c>
      <c r="P1898" s="99">
        <v>1.08169907016447</v>
      </c>
      <c r="Q1898" s="86">
        <v>11400.2878339415</v>
      </c>
      <c r="R1898" s="44">
        <v>13240.352618036</v>
      </c>
      <c r="S1898" s="45">
        <v>12458.050186464799</v>
      </c>
      <c r="T1898" s="140">
        <v>1.0927838286130001</v>
      </c>
      <c r="U1898" s="44">
        <v>13276.3543016572</v>
      </c>
      <c r="V1898" s="45">
        <v>12332.221283823599</v>
      </c>
      <c r="W1898" s="99">
        <v>1.08174648425169</v>
      </c>
      <c r="X1898" s="86">
        <v>11404.183285109</v>
      </c>
      <c r="Y1898" s="44">
        <v>13244.8768149524</v>
      </c>
      <c r="Z1898" s="45">
        <v>12462.9173512252</v>
      </c>
      <c r="AA1898" s="46">
        <v>1.09283734219693</v>
      </c>
      <c r="AB1898" s="139">
        <v>13280.890800263</v>
      </c>
      <c r="AC1898" s="45">
        <v>12336.9617130142</v>
      </c>
      <c r="AD1898" s="99">
        <v>1.0817926549043699</v>
      </c>
      <c r="AE1898" s="142">
        <v>11422.736569009299</v>
      </c>
      <c r="AF1898" s="44">
        <v>13266.424693798999</v>
      </c>
      <c r="AG1898" s="45">
        <v>12483.6378232393</v>
      </c>
      <c r="AH1898" s="140">
        <v>1.09287627774839</v>
      </c>
      <c r="AI1898" s="44">
        <v>13302.497269688</v>
      </c>
      <c r="AJ1898" s="45">
        <v>12357.420197539301</v>
      </c>
      <c r="AK1898" s="46">
        <v>1.0818265940813001</v>
      </c>
    </row>
    <row r="1899" spans="1:37" x14ac:dyDescent="0.2">
      <c r="A1899" s="35" t="s">
        <v>5343</v>
      </c>
      <c r="B1899" s="35" t="s">
        <v>11235</v>
      </c>
      <c r="C1899" s="85" t="s">
        <v>952</v>
      </c>
      <c r="D1899" s="85" t="s">
        <v>13405</v>
      </c>
      <c r="E1899" s="85" t="s">
        <v>12902</v>
      </c>
      <c r="F1899" s="85" t="s">
        <v>193</v>
      </c>
      <c r="G1899" s="85" t="s">
        <v>193</v>
      </c>
      <c r="H1899" s="840">
        <v>1.1493408648146799</v>
      </c>
      <c r="I1899" s="840">
        <v>1.1633426533628799</v>
      </c>
      <c r="J1899" s="86">
        <v>8712.1666666666697</v>
      </c>
      <c r="K1899" s="44">
        <v>10013.249171076301</v>
      </c>
      <c r="L1899" s="45">
        <v>9421.1372744662203</v>
      </c>
      <c r="M1899" s="46">
        <v>1.08137707127575</v>
      </c>
      <c r="N1899" s="139">
        <v>10135.2350865396</v>
      </c>
      <c r="O1899" s="45">
        <v>9414.0665855509706</v>
      </c>
      <c r="P1899" s="99">
        <v>1.08056548339115</v>
      </c>
      <c r="Q1899" s="86">
        <v>8694.6726629402001</v>
      </c>
      <c r="R1899" s="44">
        <v>9993.1425977042109</v>
      </c>
      <c r="S1899" s="45">
        <v>9402.7006375276906</v>
      </c>
      <c r="T1899" s="140">
        <v>1.0814323899283</v>
      </c>
      <c r="U1899" s="44">
        <v>10114.8835658265</v>
      </c>
      <c r="V1899" s="45">
        <v>9395.5749869008196</v>
      </c>
      <c r="W1899" s="99">
        <v>1.0806128477899</v>
      </c>
      <c r="X1899" s="86">
        <v>8680.7291060313091</v>
      </c>
      <c r="Y1899" s="44">
        <v>9977.1166979479603</v>
      </c>
      <c r="Z1899" s="45">
        <v>9388.0813349415203</v>
      </c>
      <c r="AA1899" s="46">
        <v>1.08148534763269</v>
      </c>
      <c r="AB1899" s="139">
        <v>10098.6624313348</v>
      </c>
      <c r="AC1899" s="45">
        <v>9380.9077750691904</v>
      </c>
      <c r="AD1899" s="99">
        <v>1.08065897005718</v>
      </c>
      <c r="AE1899" s="142">
        <v>8678.2033595916891</v>
      </c>
      <c r="AF1899" s="44">
        <v>9974.2137543507397</v>
      </c>
      <c r="AG1899" s="45">
        <v>9385.6841579243992</v>
      </c>
      <c r="AH1899" s="140">
        <v>1.0815238787358901</v>
      </c>
      <c r="AI1899" s="44">
        <v>10095.72412277</v>
      </c>
      <c r="AJ1899" s="45">
        <v>9378.472526943</v>
      </c>
      <c r="AK1899" s="46">
        <v>1.0806928736669099</v>
      </c>
    </row>
    <row r="1900" spans="1:37" x14ac:dyDescent="0.2">
      <c r="A1900" s="35" t="s">
        <v>5342</v>
      </c>
      <c r="B1900" s="35" t="s">
        <v>11234</v>
      </c>
      <c r="C1900" s="85" t="s">
        <v>952</v>
      </c>
      <c r="D1900" s="85" t="s">
        <v>13405</v>
      </c>
      <c r="E1900" s="85" t="s">
        <v>12902</v>
      </c>
      <c r="F1900" s="85" t="s">
        <v>189</v>
      </c>
      <c r="G1900" s="85" t="s">
        <v>189</v>
      </c>
      <c r="H1900" s="840">
        <v>1.16140511633541</v>
      </c>
      <c r="I1900" s="840">
        <v>1.1645630790242101</v>
      </c>
      <c r="J1900" s="86">
        <v>15792.75</v>
      </c>
      <c r="K1900" s="44">
        <v>18341.780651006</v>
      </c>
      <c r="L1900" s="45">
        <v>17257.179005434002</v>
      </c>
      <c r="M1900" s="46">
        <v>1.0927279292988199</v>
      </c>
      <c r="N1900" s="139">
        <v>18391.6535662596</v>
      </c>
      <c r="O1900" s="45">
        <v>17083.002990339901</v>
      </c>
      <c r="P1900" s="99">
        <v>1.08169907016447</v>
      </c>
      <c r="Q1900" s="86">
        <v>15770.1203089021</v>
      </c>
      <c r="R1900" s="44">
        <v>18315.498411983801</v>
      </c>
      <c r="S1900" s="45">
        <v>17233.332448849698</v>
      </c>
      <c r="T1900" s="140">
        <v>1.0927838286130001</v>
      </c>
      <c r="U1900" s="44">
        <v>18365.299863517299</v>
      </c>
      <c r="V1900" s="45">
        <v>17059.2722003811</v>
      </c>
      <c r="W1900" s="99">
        <v>1.08174648425169</v>
      </c>
      <c r="X1900" s="86">
        <v>15750.8888784258</v>
      </c>
      <c r="Y1900" s="44">
        <v>18293.162930234201</v>
      </c>
      <c r="Z1900" s="45">
        <v>17213.159539138</v>
      </c>
      <c r="AA1900" s="46">
        <v>1.09283734219693</v>
      </c>
      <c r="AB1900" s="139">
        <v>18342.903649627799</v>
      </c>
      <c r="AC1900" s="45">
        <v>17039.195896895999</v>
      </c>
      <c r="AD1900" s="99">
        <v>1.0817926549043699</v>
      </c>
      <c r="AE1900" s="142">
        <v>15750.9364181208</v>
      </c>
      <c r="AF1900" s="44">
        <v>18293.218143079201</v>
      </c>
      <c r="AG1900" s="45">
        <v>17213.8247636874</v>
      </c>
      <c r="AH1900" s="140">
        <v>1.09287627774839</v>
      </c>
      <c r="AI1900" s="44">
        <v>18342.959012601401</v>
      </c>
      <c r="AJ1900" s="45">
        <v>17039.781898806701</v>
      </c>
      <c r="AK1900" s="46">
        <v>1.0818265940813001</v>
      </c>
    </row>
    <row r="1901" spans="1:37" x14ac:dyDescent="0.2">
      <c r="A1901" s="35" t="s">
        <v>5341</v>
      </c>
      <c r="B1901" s="35" t="s">
        <v>11233</v>
      </c>
      <c r="C1901" s="85" t="s">
        <v>952</v>
      </c>
      <c r="D1901" s="85" t="s">
        <v>13405</v>
      </c>
      <c r="E1901" s="85" t="s">
        <v>12902</v>
      </c>
      <c r="F1901" s="85" t="s">
        <v>193</v>
      </c>
      <c r="G1901" s="85" t="s">
        <v>193</v>
      </c>
      <c r="H1901" s="840">
        <v>1.1493408648146799</v>
      </c>
      <c r="I1901" s="840">
        <v>1.1633426533628799</v>
      </c>
      <c r="J1901" s="86">
        <v>6910</v>
      </c>
      <c r="K1901" s="44">
        <v>7941.9453758694099</v>
      </c>
      <c r="L1901" s="45">
        <v>7472.3155625154304</v>
      </c>
      <c r="M1901" s="46">
        <v>1.08137707127575</v>
      </c>
      <c r="N1901" s="139">
        <v>8038.6977347374896</v>
      </c>
      <c r="O1901" s="45">
        <v>7466.7074902328804</v>
      </c>
      <c r="P1901" s="99">
        <v>1.08056548339115</v>
      </c>
      <c r="Q1901" s="86">
        <v>6888.7364052706698</v>
      </c>
      <c r="R1901" s="44">
        <v>7917.5062575141301</v>
      </c>
      <c r="S1901" s="45">
        <v>7449.7026743379602</v>
      </c>
      <c r="T1901" s="140">
        <v>1.0814323899283</v>
      </c>
      <c r="U1901" s="44">
        <v>8013.9608880250398</v>
      </c>
      <c r="V1901" s="45">
        <v>7444.0570645735097</v>
      </c>
      <c r="W1901" s="99">
        <v>1.0806128477899</v>
      </c>
      <c r="X1901" s="86">
        <v>6867.8558544413399</v>
      </c>
      <c r="Y1901" s="44">
        <v>7893.5073871661398</v>
      </c>
      <c r="Z1901" s="45">
        <v>7427.48547623172</v>
      </c>
      <c r="AA1901" s="46">
        <v>1.08148534763269</v>
      </c>
      <c r="AB1901" s="139">
        <v>7989.6696526195601</v>
      </c>
      <c r="AC1901" s="45">
        <v>7421.8100341617501</v>
      </c>
      <c r="AD1901" s="99">
        <v>1.08065897005718</v>
      </c>
      <c r="AE1901" s="142">
        <v>6857.1228043392803</v>
      </c>
      <c r="AF1901" s="44">
        <v>7881.1714540797402</v>
      </c>
      <c r="AG1901" s="45">
        <v>7416.1420523173101</v>
      </c>
      <c r="AH1901" s="140">
        <v>1.0815238787358901</v>
      </c>
      <c r="AI1901" s="44">
        <v>7977.1834376351599</v>
      </c>
      <c r="AJ1901" s="45">
        <v>7410.4437485083299</v>
      </c>
      <c r="AK1901" s="46">
        <v>1.0806928736669099</v>
      </c>
    </row>
    <row r="1902" spans="1:37" x14ac:dyDescent="0.2">
      <c r="A1902" s="35" t="s">
        <v>5340</v>
      </c>
      <c r="B1902" s="35" t="s">
        <v>11232</v>
      </c>
      <c r="C1902" s="85" t="s">
        <v>952</v>
      </c>
      <c r="D1902" s="85" t="s">
        <v>13405</v>
      </c>
      <c r="E1902" s="85" t="s">
        <v>12902</v>
      </c>
      <c r="F1902" s="85" t="s">
        <v>193</v>
      </c>
      <c r="G1902" s="85" t="s">
        <v>193</v>
      </c>
      <c r="H1902" s="840">
        <v>1.1493408648146799</v>
      </c>
      <c r="I1902" s="840">
        <v>1.1633426533628799</v>
      </c>
      <c r="J1902" s="86">
        <v>2896.6666666666702</v>
      </c>
      <c r="K1902" s="44">
        <v>3329.2573717465102</v>
      </c>
      <c r="L1902" s="45">
        <v>3132.38891646209</v>
      </c>
      <c r="M1902" s="46">
        <v>1.08137707127575</v>
      </c>
      <c r="N1902" s="139">
        <v>3369.8158859078098</v>
      </c>
      <c r="O1902" s="45">
        <v>3130.03801688971</v>
      </c>
      <c r="P1902" s="99">
        <v>1.08056548339115</v>
      </c>
      <c r="Q1902" s="86">
        <v>2894.95446316483</v>
      </c>
      <c r="R1902" s="44">
        <v>3327.2894662929698</v>
      </c>
      <c r="S1902" s="45">
        <v>3130.6975238339501</v>
      </c>
      <c r="T1902" s="140">
        <v>1.0814323899283</v>
      </c>
      <c r="U1902" s="44">
        <v>3367.8240065428799</v>
      </c>
      <c r="V1902" s="45">
        <v>3128.3249866626302</v>
      </c>
      <c r="W1902" s="99">
        <v>1.0806128477899</v>
      </c>
      <c r="X1902" s="86">
        <v>2893.8288155220198</v>
      </c>
      <c r="Y1902" s="44">
        <v>3325.9957134577098</v>
      </c>
      <c r="Z1902" s="45">
        <v>3129.6334625443401</v>
      </c>
      <c r="AA1902" s="46">
        <v>1.08148534763269</v>
      </c>
      <c r="AB1902" s="139">
        <v>3366.5144926273501</v>
      </c>
      <c r="AC1902" s="45">
        <v>3127.24206730382</v>
      </c>
      <c r="AD1902" s="99">
        <v>1.08065897005718</v>
      </c>
      <c r="AE1902" s="142">
        <v>2897.95367090322</v>
      </c>
      <c r="AF1902" s="44">
        <v>3330.7365783087798</v>
      </c>
      <c r="AG1902" s="45">
        <v>3134.2060945521498</v>
      </c>
      <c r="AH1902" s="140">
        <v>1.0815238787358901</v>
      </c>
      <c r="AI1902" s="44">
        <v>3371.3131128312498</v>
      </c>
      <c r="AJ1902" s="45">
        <v>3131.7978803619799</v>
      </c>
      <c r="AK1902" s="46">
        <v>1.0806928736669099</v>
      </c>
    </row>
    <row r="1903" spans="1:37" x14ac:dyDescent="0.2">
      <c r="A1903" s="35" t="s">
        <v>5339</v>
      </c>
      <c r="B1903" s="35" t="s">
        <v>11231</v>
      </c>
      <c r="C1903" s="85" t="s">
        <v>952</v>
      </c>
      <c r="D1903" s="85" t="s">
        <v>13405</v>
      </c>
      <c r="E1903" s="85" t="s">
        <v>12902</v>
      </c>
      <c r="F1903" s="85" t="s">
        <v>184</v>
      </c>
      <c r="G1903" s="85" t="s">
        <v>184</v>
      </c>
      <c r="H1903" s="840">
        <v>1.1591423266262999</v>
      </c>
      <c r="I1903" s="840">
        <v>1.1632131766134499</v>
      </c>
      <c r="J1903" s="86">
        <v>5228.3333333333303</v>
      </c>
      <c r="K1903" s="44">
        <v>6060.3824643778398</v>
      </c>
      <c r="L1903" s="45">
        <v>5702.0148162891201</v>
      </c>
      <c r="M1903" s="46">
        <v>1.0905989447795601</v>
      </c>
      <c r="N1903" s="139">
        <v>6081.6662250606396</v>
      </c>
      <c r="O1903" s="45">
        <v>5648.9277559880102</v>
      </c>
      <c r="P1903" s="99">
        <v>1.08044521950679</v>
      </c>
      <c r="Q1903" s="86">
        <v>5226.0287280186703</v>
      </c>
      <c r="R1903" s="44">
        <v>6057.71109881145</v>
      </c>
      <c r="S1903" s="45">
        <v>5699.79297842087</v>
      </c>
      <c r="T1903" s="140">
        <v>1.09065473518394</v>
      </c>
      <c r="U1903" s="44">
        <v>6078.9854777917199</v>
      </c>
      <c r="V1903" s="45">
        <v>5646.6852563523398</v>
      </c>
      <c r="W1903" s="99">
        <v>1.08049257863402</v>
      </c>
      <c r="X1903" s="86">
        <v>5224.7100414817396</v>
      </c>
      <c r="Y1903" s="44">
        <v>6056.1825534309401</v>
      </c>
      <c r="Z1903" s="45">
        <v>5698.6337949276804</v>
      </c>
      <c r="AA1903" s="46">
        <v>1.0907081445062401</v>
      </c>
      <c r="AB1903" s="139">
        <v>6077.4515642361503</v>
      </c>
      <c r="AC1903" s="45">
        <v>5645.5013739887399</v>
      </c>
      <c r="AD1903" s="99">
        <v>1.0805386957680201</v>
      </c>
      <c r="AE1903" s="142">
        <v>5227.9177794753195</v>
      </c>
      <c r="AF1903" s="44">
        <v>6059.9007783120296</v>
      </c>
      <c r="AG1903" s="45">
        <v>5702.3356561601304</v>
      </c>
      <c r="AH1903" s="140">
        <v>1.0907470041987599</v>
      </c>
      <c r="AI1903" s="44">
        <v>6081.1828473374098</v>
      </c>
      <c r="AJ1903" s="45">
        <v>5649.1446845739001</v>
      </c>
      <c r="AK1903" s="46">
        <v>1.0805725956043699</v>
      </c>
    </row>
    <row r="1904" spans="1:37" x14ac:dyDescent="0.2">
      <c r="A1904" s="35" t="s">
        <v>5338</v>
      </c>
      <c r="B1904" s="35" t="s">
        <v>11230</v>
      </c>
      <c r="C1904" s="85" t="s">
        <v>952</v>
      </c>
      <c r="D1904" s="85" t="s">
        <v>13405</v>
      </c>
      <c r="E1904" s="85" t="s">
        <v>12902</v>
      </c>
      <c r="F1904" s="85" t="s">
        <v>189</v>
      </c>
      <c r="G1904" s="85" t="s">
        <v>189</v>
      </c>
      <c r="H1904" s="840">
        <v>1.16140511633541</v>
      </c>
      <c r="I1904" s="840">
        <v>1.1645630790242101</v>
      </c>
      <c r="J1904" s="86">
        <v>11997.083333333299</v>
      </c>
      <c r="K1904" s="44">
        <v>13933.4739644356</v>
      </c>
      <c r="L1904" s="45">
        <v>13109.548028458699</v>
      </c>
      <c r="M1904" s="46">
        <v>1.0927279292988199</v>
      </c>
      <c r="N1904" s="139">
        <v>13971.360305976699</v>
      </c>
      <c r="O1904" s="45">
        <v>12977.2338863523</v>
      </c>
      <c r="P1904" s="99">
        <v>1.08169907016447</v>
      </c>
      <c r="Q1904" s="86">
        <v>11988.4168791628</v>
      </c>
      <c r="R1904" s="44">
        <v>13923.4087002215</v>
      </c>
      <c r="S1904" s="45">
        <v>13100.748096220301</v>
      </c>
      <c r="T1904" s="140">
        <v>1.0927838286130001</v>
      </c>
      <c r="U1904" s="44">
        <v>13961.267673423699</v>
      </c>
      <c r="V1904" s="45">
        <v>12968.427810777999</v>
      </c>
      <c r="W1904" s="99">
        <v>1.08174648425169</v>
      </c>
      <c r="X1904" s="86">
        <v>11978.111011134901</v>
      </c>
      <c r="Y1904" s="44">
        <v>13911.4394123656</v>
      </c>
      <c r="Z1904" s="45">
        <v>13090.1270019484</v>
      </c>
      <c r="AA1904" s="46">
        <v>1.09283734219693</v>
      </c>
      <c r="AB1904" s="139">
        <v>13949.2658400211</v>
      </c>
      <c r="AC1904" s="45">
        <v>12957.8325114749</v>
      </c>
      <c r="AD1904" s="99">
        <v>1.0817926549043699</v>
      </c>
      <c r="AE1904" s="142">
        <v>11998.6662010781</v>
      </c>
      <c r="AF1904" s="44">
        <v>13935.3123151329</v>
      </c>
      <c r="AG1904" s="45">
        <v>13113.057655779599</v>
      </c>
      <c r="AH1904" s="140">
        <v>1.09287627774839</v>
      </c>
      <c r="AI1904" s="44">
        <v>13973.203655311299</v>
      </c>
      <c r="AJ1904" s="45">
        <v>12980.476189830801</v>
      </c>
      <c r="AK1904" s="46">
        <v>1.0818265940813001</v>
      </c>
    </row>
    <row r="1905" spans="1:37" x14ac:dyDescent="0.2">
      <c r="A1905" s="35" t="s">
        <v>5337</v>
      </c>
      <c r="B1905" s="35" t="s">
        <v>11229</v>
      </c>
      <c r="C1905" s="85" t="s">
        <v>952</v>
      </c>
      <c r="D1905" s="85" t="s">
        <v>13405</v>
      </c>
      <c r="E1905" s="85" t="s">
        <v>12902</v>
      </c>
      <c r="F1905" s="85" t="s">
        <v>193</v>
      </c>
      <c r="G1905" s="85" t="s">
        <v>193</v>
      </c>
      <c r="H1905" s="840">
        <v>1.1493408648146799</v>
      </c>
      <c r="I1905" s="840">
        <v>1.1633426533628799</v>
      </c>
      <c r="J1905" s="86">
        <v>15295.75</v>
      </c>
      <c r="K1905" s="44">
        <v>17580.030532989102</v>
      </c>
      <c r="L1905" s="45">
        <v>16540.473337966101</v>
      </c>
      <c r="M1905" s="46">
        <v>1.08137707127575</v>
      </c>
      <c r="N1905" s="139">
        <v>17794.198390175301</v>
      </c>
      <c r="O1905" s="45">
        <v>16528.059492580302</v>
      </c>
      <c r="P1905" s="99">
        <v>1.08056548339115</v>
      </c>
      <c r="Q1905" s="86">
        <v>15260.7665901323</v>
      </c>
      <c r="R1905" s="44">
        <v>17539.822670437599</v>
      </c>
      <c r="S1905" s="45">
        <v>16503.487285704799</v>
      </c>
      <c r="T1905" s="140">
        <v>1.0814323899283</v>
      </c>
      <c r="U1905" s="44">
        <v>17753.5006973161</v>
      </c>
      <c r="V1905" s="45">
        <v>16490.9804444199</v>
      </c>
      <c r="W1905" s="99">
        <v>1.0806128477899</v>
      </c>
      <c r="X1905" s="86">
        <v>15238.7354887989</v>
      </c>
      <c r="Y1905" s="44">
        <v>17514.501425378301</v>
      </c>
      <c r="Z1905" s="45">
        <v>16480.469147586398</v>
      </c>
      <c r="AA1905" s="46">
        <v>1.08148534763269</v>
      </c>
      <c r="AB1905" s="139">
        <v>17727.870977434399</v>
      </c>
      <c r="AC1905" s="45">
        <v>16467.876198299298</v>
      </c>
      <c r="AD1905" s="99">
        <v>1.08065897005718</v>
      </c>
      <c r="AE1905" s="142">
        <v>15236.7769261091</v>
      </c>
      <c r="AF1905" s="44">
        <v>17512.250369242502</v>
      </c>
      <c r="AG1905" s="45">
        <v>16478.938080558899</v>
      </c>
      <c r="AH1905" s="140">
        <v>1.0815238787358901</v>
      </c>
      <c r="AI1905" s="44">
        <v>17725.592497918002</v>
      </c>
      <c r="AJ1905" s="45">
        <v>16466.276241698499</v>
      </c>
      <c r="AK1905" s="46">
        <v>1.0806928736669099</v>
      </c>
    </row>
    <row r="1906" spans="1:37" x14ac:dyDescent="0.2">
      <c r="A1906" s="35" t="s">
        <v>5336</v>
      </c>
      <c r="B1906" s="35" t="s">
        <v>8728</v>
      </c>
      <c r="C1906" s="85" t="s">
        <v>952</v>
      </c>
      <c r="D1906" s="85" t="s">
        <v>13405</v>
      </c>
      <c r="E1906" s="85" t="s">
        <v>12902</v>
      </c>
      <c r="F1906" s="85" t="s">
        <v>193</v>
      </c>
      <c r="G1906" s="85" t="s">
        <v>193</v>
      </c>
      <c r="H1906" s="840">
        <v>1.1493408648146799</v>
      </c>
      <c r="I1906" s="840">
        <v>1.1633426533628799</v>
      </c>
      <c r="J1906" s="86">
        <v>9178.5</v>
      </c>
      <c r="K1906" s="44">
        <v>10549.2251277015</v>
      </c>
      <c r="L1906" s="45">
        <v>9925.4194487044697</v>
      </c>
      <c r="M1906" s="46">
        <v>1.08137707127575</v>
      </c>
      <c r="N1906" s="139">
        <v>10677.740543891199</v>
      </c>
      <c r="O1906" s="45">
        <v>9917.9702893057092</v>
      </c>
      <c r="P1906" s="99">
        <v>1.08056548339115</v>
      </c>
      <c r="Q1906" s="86">
        <v>9159.4495586719004</v>
      </c>
      <c r="R1906" s="44">
        <v>10527.329676990399</v>
      </c>
      <c r="S1906" s="45">
        <v>9905.3254266622807</v>
      </c>
      <c r="T1906" s="140">
        <v>1.0814323899283</v>
      </c>
      <c r="U1906" s="44">
        <v>10655.5783529288</v>
      </c>
      <c r="V1906" s="45">
        <v>9897.8188717844096</v>
      </c>
      <c r="W1906" s="99">
        <v>1.0806128477899</v>
      </c>
      <c r="X1906" s="86">
        <v>9144.3802866712304</v>
      </c>
      <c r="Y1906" s="44">
        <v>10510.009946877</v>
      </c>
      <c r="Z1906" s="45">
        <v>9889.5132932161905</v>
      </c>
      <c r="AA1906" s="46">
        <v>1.08148534763269</v>
      </c>
      <c r="AB1906" s="139">
        <v>10638.0476260553</v>
      </c>
      <c r="AC1906" s="45">
        <v>9881.9565824053207</v>
      </c>
      <c r="AD1906" s="99">
        <v>1.08065897005718</v>
      </c>
      <c r="AE1906" s="142">
        <v>9141.0224188237498</v>
      </c>
      <c r="AF1906" s="44">
        <v>10506.1506121412</v>
      </c>
      <c r="AG1906" s="45">
        <v>9886.2340220179594</v>
      </c>
      <c r="AH1906" s="140">
        <v>1.0815238787358901</v>
      </c>
      <c r="AI1906" s="44">
        <v>10634.141275164</v>
      </c>
      <c r="AJ1906" s="45">
        <v>9878.6377860523098</v>
      </c>
      <c r="AK1906" s="46">
        <v>1.0806928736669099</v>
      </c>
    </row>
    <row r="1907" spans="1:37" x14ac:dyDescent="0.2">
      <c r="A1907" s="35" t="s">
        <v>5335</v>
      </c>
      <c r="B1907" s="35" t="s">
        <v>11228</v>
      </c>
      <c r="C1907" s="85" t="s">
        <v>952</v>
      </c>
      <c r="D1907" s="85" t="s">
        <v>13405</v>
      </c>
      <c r="E1907" s="85" t="s">
        <v>12902</v>
      </c>
      <c r="F1907" s="85" t="s">
        <v>189</v>
      </c>
      <c r="G1907" s="85" t="s">
        <v>189</v>
      </c>
      <c r="H1907" s="840">
        <v>1.16140511633541</v>
      </c>
      <c r="I1907" s="840">
        <v>1.1645630790242101</v>
      </c>
      <c r="J1907" s="86">
        <v>14479.75</v>
      </c>
      <c r="K1907" s="44">
        <v>16816.855733257598</v>
      </c>
      <c r="L1907" s="45">
        <v>15822.4272342646</v>
      </c>
      <c r="M1907" s="46">
        <v>1.0927279292988199</v>
      </c>
      <c r="N1907" s="139">
        <v>16862.582243500899</v>
      </c>
      <c r="O1907" s="45">
        <v>15662.7321112139</v>
      </c>
      <c r="P1907" s="99">
        <v>1.08169907016447</v>
      </c>
      <c r="Q1907" s="86">
        <v>14477.0125069081</v>
      </c>
      <c r="R1907" s="44">
        <v>16813.676394774699</v>
      </c>
      <c r="S1907" s="45">
        <v>15820.245154177301</v>
      </c>
      <c r="T1907" s="140">
        <v>1.0927838286130001</v>
      </c>
      <c r="U1907" s="44">
        <v>16859.3942601169</v>
      </c>
      <c r="V1907" s="45">
        <v>15660.4573818156</v>
      </c>
      <c r="W1907" s="99">
        <v>1.08174648425169</v>
      </c>
      <c r="X1907" s="86">
        <v>14475.5923141899</v>
      </c>
      <c r="Y1907" s="44">
        <v>16812.026975685701</v>
      </c>
      <c r="Z1907" s="45">
        <v>15819.4678313656</v>
      </c>
      <c r="AA1907" s="46">
        <v>1.09283734219693</v>
      </c>
      <c r="AB1907" s="139">
        <v>16857.740356112299</v>
      </c>
      <c r="AC1907" s="45">
        <v>15659.5894408809</v>
      </c>
      <c r="AD1907" s="99">
        <v>1.0817926549043699</v>
      </c>
      <c r="AE1907" s="142">
        <v>14493.0025407219</v>
      </c>
      <c r="AF1907" s="44">
        <v>16832.2473018565</v>
      </c>
      <c r="AG1907" s="45">
        <v>15839.058670102</v>
      </c>
      <c r="AH1907" s="140">
        <v>1.09287627774839</v>
      </c>
      <c r="AI1907" s="44">
        <v>16878.015663128801</v>
      </c>
      <c r="AJ1907" s="45">
        <v>15678.9155766408</v>
      </c>
      <c r="AK1907" s="46">
        <v>1.0818265940813001</v>
      </c>
    </row>
    <row r="1908" spans="1:37" x14ac:dyDescent="0.2">
      <c r="A1908" s="35" t="s">
        <v>5334</v>
      </c>
      <c r="B1908" s="35" t="s">
        <v>11227</v>
      </c>
      <c r="C1908" s="85" t="s">
        <v>952</v>
      </c>
      <c r="D1908" s="85" t="s">
        <v>13405</v>
      </c>
      <c r="E1908" s="85" t="s">
        <v>12902</v>
      </c>
      <c r="F1908" s="85" t="s">
        <v>184</v>
      </c>
      <c r="G1908" s="85" t="s">
        <v>184</v>
      </c>
      <c r="H1908" s="840">
        <v>1.1591423266262999</v>
      </c>
      <c r="I1908" s="840">
        <v>1.1632131766134499</v>
      </c>
      <c r="J1908" s="86">
        <v>6777.3333333333303</v>
      </c>
      <c r="K1908" s="44">
        <v>7855.8939283219897</v>
      </c>
      <c r="L1908" s="45">
        <v>7391.3525817526497</v>
      </c>
      <c r="M1908" s="46">
        <v>1.0905989447795601</v>
      </c>
      <c r="N1908" s="139">
        <v>7883.4834356348701</v>
      </c>
      <c r="O1908" s="45">
        <v>7322.5374010040296</v>
      </c>
      <c r="P1908" s="99">
        <v>1.08044521950679</v>
      </c>
      <c r="Q1908" s="86">
        <v>6775.6066008263097</v>
      </c>
      <c r="R1908" s="44">
        <v>7853.8923995863297</v>
      </c>
      <c r="S1908" s="45">
        <v>7389.8474229347903</v>
      </c>
      <c r="T1908" s="140">
        <v>1.09065473518394</v>
      </c>
      <c r="U1908" s="44">
        <v>7881.4748776302104</v>
      </c>
      <c r="V1908" s="45">
        <v>7320.9926479364804</v>
      </c>
      <c r="W1908" s="99">
        <v>1.08049257863402</v>
      </c>
      <c r="X1908" s="86">
        <v>6774.2829435838603</v>
      </c>
      <c r="Y1908" s="44">
        <v>7852.3580924506596</v>
      </c>
      <c r="Z1908" s="45">
        <v>7388.7655797566404</v>
      </c>
      <c r="AA1908" s="46">
        <v>1.0907081445062401</v>
      </c>
      <c r="AB1908" s="139">
        <v>7879.9351820844704</v>
      </c>
      <c r="AC1908" s="45">
        <v>7319.87485662363</v>
      </c>
      <c r="AD1908" s="99">
        <v>1.0805386957680201</v>
      </c>
      <c r="AE1908" s="142">
        <v>6779.0369224532296</v>
      </c>
      <c r="AF1908" s="44">
        <v>7857.8686305780402</v>
      </c>
      <c r="AG1908" s="45">
        <v>7394.2142145186199</v>
      </c>
      <c r="AH1908" s="140">
        <v>1.0907470041987599</v>
      </c>
      <c r="AI1908" s="44">
        <v>7885.4650729466703</v>
      </c>
      <c r="AJ1908" s="45">
        <v>7325.2415229931603</v>
      </c>
      <c r="AK1908" s="46">
        <v>1.0805725956043699</v>
      </c>
    </row>
    <row r="1909" spans="1:37" x14ac:dyDescent="0.2">
      <c r="A1909" s="35" t="s">
        <v>5333</v>
      </c>
      <c r="B1909" s="35" t="s">
        <v>11226</v>
      </c>
      <c r="C1909" s="85" t="s">
        <v>952</v>
      </c>
      <c r="D1909" s="85" t="s">
        <v>13405</v>
      </c>
      <c r="E1909" s="85" t="s">
        <v>12902</v>
      </c>
      <c r="F1909" s="85" t="s">
        <v>189</v>
      </c>
      <c r="G1909" s="85" t="s">
        <v>189</v>
      </c>
      <c r="H1909" s="840">
        <v>1.16140511633541</v>
      </c>
      <c r="I1909" s="840">
        <v>1.1645630790242101</v>
      </c>
      <c r="J1909" s="86">
        <v>4579.25</v>
      </c>
      <c r="K1909" s="44">
        <v>5318.3643789789203</v>
      </c>
      <c r="L1909" s="45">
        <v>5003.8743702416205</v>
      </c>
      <c r="M1909" s="46">
        <v>1.0927279292988199</v>
      </c>
      <c r="N1909" s="139">
        <v>5332.8254796216297</v>
      </c>
      <c r="O1909" s="45">
        <v>4953.3704670506404</v>
      </c>
      <c r="P1909" s="99">
        <v>1.08169907016447</v>
      </c>
      <c r="Q1909" s="86">
        <v>4581.6134176891301</v>
      </c>
      <c r="R1909" s="44">
        <v>5321.1092643751099</v>
      </c>
      <c r="S1909" s="45">
        <v>5006.7130518070198</v>
      </c>
      <c r="T1909" s="140">
        <v>1.0927838286130001</v>
      </c>
      <c r="U1909" s="44">
        <v>5335.5778286026998</v>
      </c>
      <c r="V1909" s="45">
        <v>4956.1442067855996</v>
      </c>
      <c r="W1909" s="99">
        <v>1.08174648425169</v>
      </c>
      <c r="X1909" s="86">
        <v>4584.7338433807499</v>
      </c>
      <c r="Y1909" s="44">
        <v>5324.7333427385001</v>
      </c>
      <c r="Z1909" s="45">
        <v>5010.3683480805203</v>
      </c>
      <c r="AA1909" s="46">
        <v>1.09283734219693</v>
      </c>
      <c r="AB1909" s="139">
        <v>5339.2117611539998</v>
      </c>
      <c r="AC1909" s="45">
        <v>4959.7313964607902</v>
      </c>
      <c r="AD1909" s="99">
        <v>1.0817926549043699</v>
      </c>
      <c r="AE1909" s="142">
        <v>4591.7412626309797</v>
      </c>
      <c r="AF1909" s="44">
        <v>5332.8717953080304</v>
      </c>
      <c r="AG1909" s="45">
        <v>5018.20509948782</v>
      </c>
      <c r="AH1909" s="140">
        <v>1.09287627774839</v>
      </c>
      <c r="AI1909" s="44">
        <v>5347.3723428920603</v>
      </c>
      <c r="AJ1909" s="45">
        <v>4967.4678110546301</v>
      </c>
      <c r="AK1909" s="46">
        <v>1.0818265940813001</v>
      </c>
    </row>
    <row r="1910" spans="1:37" x14ac:dyDescent="0.2">
      <c r="A1910" s="35" t="s">
        <v>5332</v>
      </c>
      <c r="B1910" s="35" t="s">
        <v>11225</v>
      </c>
      <c r="C1910" s="85" t="s">
        <v>952</v>
      </c>
      <c r="D1910" s="85" t="s">
        <v>13405</v>
      </c>
      <c r="E1910" s="85" t="s">
        <v>12902</v>
      </c>
      <c r="F1910" s="85" t="s">
        <v>189</v>
      </c>
      <c r="G1910" s="85" t="s">
        <v>189</v>
      </c>
      <c r="H1910" s="840">
        <v>1.16140511633541</v>
      </c>
      <c r="I1910" s="840">
        <v>1.1645630790242101</v>
      </c>
      <c r="J1910" s="86">
        <v>11645.416666666701</v>
      </c>
      <c r="K1910" s="44">
        <v>13525.0464985243</v>
      </c>
      <c r="L1910" s="45">
        <v>12725.2720399886</v>
      </c>
      <c r="M1910" s="46">
        <v>1.0927279292988199</v>
      </c>
      <c r="N1910" s="139">
        <v>13561.8222898532</v>
      </c>
      <c r="O1910" s="45">
        <v>12596.8363800111</v>
      </c>
      <c r="P1910" s="99">
        <v>1.08169907016447</v>
      </c>
      <c r="Q1910" s="86">
        <v>11653.468463858</v>
      </c>
      <c r="R1910" s="44">
        <v>13534.397896978</v>
      </c>
      <c r="S1910" s="45">
        <v>12734.7218845556</v>
      </c>
      <c r="T1910" s="140">
        <v>1.0927838286130001</v>
      </c>
      <c r="U1910" s="44">
        <v>13571.199115582</v>
      </c>
      <c r="V1910" s="45">
        <v>12606.0985401163</v>
      </c>
      <c r="W1910" s="99">
        <v>1.08174648425169</v>
      </c>
      <c r="X1910" s="86">
        <v>11660.5500637075</v>
      </c>
      <c r="Y1910" s="44">
        <v>13542.622503275101</v>
      </c>
      <c r="Z1910" s="45">
        <v>12743.0845401763</v>
      </c>
      <c r="AA1910" s="46">
        <v>1.09283734219693</v>
      </c>
      <c r="AB1910" s="139">
        <v>13579.4460853072</v>
      </c>
      <c r="AC1910" s="45">
        <v>12614.2974110635</v>
      </c>
      <c r="AD1910" s="99">
        <v>1.0817926549043699</v>
      </c>
      <c r="AE1910" s="142">
        <v>11687.8140375113</v>
      </c>
      <c r="AF1910" s="44">
        <v>13574.2870219425</v>
      </c>
      <c r="AG1910" s="45">
        <v>12773.334700330701</v>
      </c>
      <c r="AH1910" s="140">
        <v>1.09287627774839</v>
      </c>
      <c r="AI1910" s="44">
        <v>13611.1967025866</v>
      </c>
      <c r="AJ1910" s="45">
        <v>12644.1880524565</v>
      </c>
      <c r="AK1910" s="46">
        <v>1.0818265940813001</v>
      </c>
    </row>
    <row r="1911" spans="1:37" x14ac:dyDescent="0.2">
      <c r="A1911" s="35" t="s">
        <v>5331</v>
      </c>
      <c r="B1911" s="35" t="s">
        <v>11224</v>
      </c>
      <c r="C1911" s="85" t="s">
        <v>952</v>
      </c>
      <c r="D1911" s="85" t="s">
        <v>13405</v>
      </c>
      <c r="E1911" s="85" t="s">
        <v>12902</v>
      </c>
      <c r="F1911" s="85" t="s">
        <v>193</v>
      </c>
      <c r="G1911" s="85" t="s">
        <v>193</v>
      </c>
      <c r="H1911" s="840">
        <v>1.1493408648146799</v>
      </c>
      <c r="I1911" s="840">
        <v>1.1633426533628799</v>
      </c>
      <c r="J1911" s="86">
        <v>5522.8333333333303</v>
      </c>
      <c r="K1911" s="44">
        <v>6347.6180395606498</v>
      </c>
      <c r="L1911" s="45">
        <v>5972.2653351440904</v>
      </c>
      <c r="M1911" s="46">
        <v>1.08137707127575</v>
      </c>
      <c r="N1911" s="139">
        <v>6424.94758408095</v>
      </c>
      <c r="O1911" s="45">
        <v>5967.7830705221104</v>
      </c>
      <c r="P1911" s="99">
        <v>1.08056548339115</v>
      </c>
      <c r="Q1911" s="86">
        <v>5516.77816542032</v>
      </c>
      <c r="R1911" s="44">
        <v>6340.65858763491</v>
      </c>
      <c r="S1911" s="45">
        <v>5966.0225961347696</v>
      </c>
      <c r="T1911" s="140">
        <v>1.0814323899283</v>
      </c>
      <c r="U1911" s="44">
        <v>6417.9033489744697</v>
      </c>
      <c r="V1911" s="45">
        <v>5961.5013639600102</v>
      </c>
      <c r="W1911" s="99">
        <v>1.0806128477899</v>
      </c>
      <c r="X1911" s="86">
        <v>5514.84588133119</v>
      </c>
      <c r="Y1911" s="44">
        <v>6338.4377345688399</v>
      </c>
      <c r="Z1911" s="45">
        <v>5964.2250151121898</v>
      </c>
      <c r="AA1911" s="46">
        <v>1.08148534763269</v>
      </c>
      <c r="AB1911" s="139">
        <v>6415.6554404751696</v>
      </c>
      <c r="AC1911" s="45">
        <v>5959.6676701434499</v>
      </c>
      <c r="AD1911" s="99">
        <v>1.08065897005718</v>
      </c>
      <c r="AE1911" s="142">
        <v>5519.4552709524996</v>
      </c>
      <c r="AF1911" s="44">
        <v>6343.7354944224699</v>
      </c>
      <c r="AG1911" s="45">
        <v>5969.4226731497802</v>
      </c>
      <c r="AH1911" s="140">
        <v>1.0815238787358901</v>
      </c>
      <c r="AI1911" s="44">
        <v>6421.0177400276098</v>
      </c>
      <c r="AJ1911" s="45">
        <v>5964.8359778416498</v>
      </c>
      <c r="AK1911" s="46">
        <v>1.0806928736669099</v>
      </c>
    </row>
    <row r="1912" spans="1:37" x14ac:dyDescent="0.2">
      <c r="A1912" s="35" t="s">
        <v>5330</v>
      </c>
      <c r="B1912" s="35" t="s">
        <v>11223</v>
      </c>
      <c r="C1912" s="85" t="s">
        <v>952</v>
      </c>
      <c r="D1912" s="85" t="s">
        <v>13405</v>
      </c>
      <c r="E1912" s="85" t="s">
        <v>12902</v>
      </c>
      <c r="F1912" s="85" t="s">
        <v>184</v>
      </c>
      <c r="G1912" s="85" t="s">
        <v>184</v>
      </c>
      <c r="H1912" s="840">
        <v>1.1591423266262999</v>
      </c>
      <c r="I1912" s="840">
        <v>1.1632131766134499</v>
      </c>
      <c r="J1912" s="86">
        <v>7207.5</v>
      </c>
      <c r="K1912" s="44">
        <v>8354.5183191590604</v>
      </c>
      <c r="L1912" s="45">
        <v>7860.4918944986503</v>
      </c>
      <c r="M1912" s="46">
        <v>1.0905989447795601</v>
      </c>
      <c r="N1912" s="139">
        <v>8383.8589704414208</v>
      </c>
      <c r="O1912" s="45">
        <v>7787.3089195951998</v>
      </c>
      <c r="P1912" s="99">
        <v>1.08044521950679</v>
      </c>
      <c r="Q1912" s="86">
        <v>7190.25982171122</v>
      </c>
      <c r="R1912" s="44">
        <v>8334.5344987859498</v>
      </c>
      <c r="S1912" s="45">
        <v>7842.0909217521803</v>
      </c>
      <c r="T1912" s="140">
        <v>1.09065473518394</v>
      </c>
      <c r="U1912" s="44">
        <v>8363.8049678887401</v>
      </c>
      <c r="V1912" s="45">
        <v>7769.0223758093098</v>
      </c>
      <c r="W1912" s="99">
        <v>1.08049257863402</v>
      </c>
      <c r="X1912" s="86">
        <v>7171.6886274448198</v>
      </c>
      <c r="Y1912" s="44">
        <v>8313.0078414557702</v>
      </c>
      <c r="Z1912" s="45">
        <v>7822.2191958168496</v>
      </c>
      <c r="AA1912" s="46">
        <v>1.0907081445062401</v>
      </c>
      <c r="AB1912" s="139">
        <v>8342.2027100126106</v>
      </c>
      <c r="AC1912" s="45">
        <v>7749.2870759535399</v>
      </c>
      <c r="AD1912" s="99">
        <v>1.0805386957680201</v>
      </c>
      <c r="AE1912" s="142">
        <v>7163.70890226351</v>
      </c>
      <c r="AF1912" s="44">
        <v>8303.7582042432696</v>
      </c>
      <c r="AG1912" s="45">
        <v>7813.7940240958897</v>
      </c>
      <c r="AH1912" s="140">
        <v>1.0907470041987599</v>
      </c>
      <c r="AI1912" s="44">
        <v>8332.9205885359697</v>
      </c>
      <c r="AJ1912" s="45">
        <v>7740.9075226730301</v>
      </c>
      <c r="AK1912" s="46">
        <v>1.0805725956043699</v>
      </c>
    </row>
    <row r="1913" spans="1:37" x14ac:dyDescent="0.2">
      <c r="A1913" s="35" t="s">
        <v>5329</v>
      </c>
      <c r="B1913" s="35" t="s">
        <v>11222</v>
      </c>
      <c r="C1913" s="85" t="s">
        <v>952</v>
      </c>
      <c r="D1913" s="85" t="s">
        <v>13405</v>
      </c>
      <c r="E1913" s="85" t="s">
        <v>12902</v>
      </c>
      <c r="F1913" s="85" t="s">
        <v>189</v>
      </c>
      <c r="G1913" s="85" t="s">
        <v>189</v>
      </c>
      <c r="H1913" s="840">
        <v>1.16140511633541</v>
      </c>
      <c r="I1913" s="840">
        <v>1.1645630790242101</v>
      </c>
      <c r="J1913" s="86">
        <v>5542.1666666666697</v>
      </c>
      <c r="K1913" s="44">
        <v>6436.7007222502298</v>
      </c>
      <c r="L1913" s="45">
        <v>6056.0803054956104</v>
      </c>
      <c r="M1913" s="46">
        <v>1.0927279292988199</v>
      </c>
      <c r="N1913" s="139">
        <v>6454.2026777986903</v>
      </c>
      <c r="O1913" s="45">
        <v>5994.95653002984</v>
      </c>
      <c r="P1913" s="99">
        <v>1.08169907016447</v>
      </c>
      <c r="Q1913" s="86">
        <v>5539.7903600618401</v>
      </c>
      <c r="R1913" s="44">
        <v>6433.94086760139</v>
      </c>
      <c r="S1913" s="45">
        <v>6053.7933193817698</v>
      </c>
      <c r="T1913" s="140">
        <v>1.0927838286130001</v>
      </c>
      <c r="U1913" s="44">
        <v>6451.4353188622699</v>
      </c>
      <c r="V1913" s="45">
        <v>5992.6487454883199</v>
      </c>
      <c r="W1913" s="99">
        <v>1.08174648425169</v>
      </c>
      <c r="X1913" s="86">
        <v>5537.74426898408</v>
      </c>
      <c r="Y1913" s="44">
        <v>6431.5645269551896</v>
      </c>
      <c r="Z1913" s="45">
        <v>6051.8537286828296</v>
      </c>
      <c r="AA1913" s="46">
        <v>1.09283734219693</v>
      </c>
      <c r="AB1913" s="139">
        <v>6449.0525167367896</v>
      </c>
      <c r="AC1913" s="45">
        <v>5990.6910749257504</v>
      </c>
      <c r="AD1913" s="99">
        <v>1.0817926549043699</v>
      </c>
      <c r="AE1913" s="142">
        <v>5543.6837601381803</v>
      </c>
      <c r="AF1913" s="44">
        <v>6438.46268237</v>
      </c>
      <c r="AG1913" s="45">
        <v>6058.5604727939999</v>
      </c>
      <c r="AH1913" s="140">
        <v>1.09287627774839</v>
      </c>
      <c r="AI1913" s="44">
        <v>6455.9694288430501</v>
      </c>
      <c r="AJ1913" s="45">
        <v>5997.3045208941003</v>
      </c>
      <c r="AK1913" s="46">
        <v>1.0818265940813001</v>
      </c>
    </row>
    <row r="1914" spans="1:37" x14ac:dyDescent="0.2">
      <c r="A1914" s="35" t="s">
        <v>5328</v>
      </c>
      <c r="B1914" s="35" t="s">
        <v>11221</v>
      </c>
      <c r="C1914" s="85" t="s">
        <v>952</v>
      </c>
      <c r="D1914" s="85" t="s">
        <v>13405</v>
      </c>
      <c r="E1914" s="85" t="s">
        <v>12902</v>
      </c>
      <c r="F1914" s="85" t="s">
        <v>184</v>
      </c>
      <c r="G1914" s="85" t="s">
        <v>184</v>
      </c>
      <c r="H1914" s="840">
        <v>1.1591423266262999</v>
      </c>
      <c r="I1914" s="840">
        <v>1.1632131766134499</v>
      </c>
      <c r="J1914" s="86">
        <v>7958.3333333333303</v>
      </c>
      <c r="K1914" s="44">
        <v>9224.8410160676503</v>
      </c>
      <c r="L1914" s="45">
        <v>8679.3499355373096</v>
      </c>
      <c r="M1914" s="46">
        <v>1.0905989447795601</v>
      </c>
      <c r="N1914" s="139">
        <v>9257.2381972153507</v>
      </c>
      <c r="O1914" s="45">
        <v>8598.5432052415599</v>
      </c>
      <c r="P1914" s="99">
        <v>1.08044521950679</v>
      </c>
      <c r="Q1914" s="86">
        <v>7979.0919572641997</v>
      </c>
      <c r="R1914" s="44">
        <v>9248.9032157084293</v>
      </c>
      <c r="S1914" s="45">
        <v>8702.4344256583099</v>
      </c>
      <c r="T1914" s="140">
        <v>1.09065473518394</v>
      </c>
      <c r="U1914" s="44">
        <v>9281.3849021001006</v>
      </c>
      <c r="V1914" s="45">
        <v>8621.3496440623403</v>
      </c>
      <c r="W1914" s="99">
        <v>1.08049257863402</v>
      </c>
      <c r="X1914" s="86">
        <v>8002.2069248694297</v>
      </c>
      <c r="Y1914" s="44">
        <v>9275.6967530382499</v>
      </c>
      <c r="Z1914" s="45">
        <v>8728.0722669793395</v>
      </c>
      <c r="AA1914" s="46">
        <v>1.0907081445062401</v>
      </c>
      <c r="AB1914" s="139">
        <v>9308.2725369954896</v>
      </c>
      <c r="AC1914" s="45">
        <v>8646.6942338642093</v>
      </c>
      <c r="AD1914" s="99">
        <v>1.0805386957680201</v>
      </c>
      <c r="AE1914" s="142">
        <v>8031.3648446595798</v>
      </c>
      <c r="AF1914" s="44">
        <v>9309.49493202339</v>
      </c>
      <c r="AG1914" s="45">
        <v>8760.18714393966</v>
      </c>
      <c r="AH1914" s="140">
        <v>1.0907470041987599</v>
      </c>
      <c r="AI1914" s="44">
        <v>9342.1894134980303</v>
      </c>
      <c r="AJ1914" s="45">
        <v>8678.4727564395107</v>
      </c>
      <c r="AK1914" s="46">
        <v>1.0805725956043699</v>
      </c>
    </row>
    <row r="1915" spans="1:37" x14ac:dyDescent="0.2">
      <c r="A1915" s="35" t="s">
        <v>5327</v>
      </c>
      <c r="B1915" s="35" t="s">
        <v>11220</v>
      </c>
      <c r="C1915" s="85" t="s">
        <v>952</v>
      </c>
      <c r="D1915" s="85" t="s">
        <v>13405</v>
      </c>
      <c r="E1915" s="85" t="s">
        <v>12902</v>
      </c>
      <c r="F1915" s="85" t="s">
        <v>193</v>
      </c>
      <c r="G1915" s="85" t="s">
        <v>193</v>
      </c>
      <c r="H1915" s="840">
        <v>1.1493408648146799</v>
      </c>
      <c r="I1915" s="840">
        <v>1.1633426533628799</v>
      </c>
      <c r="J1915" s="86">
        <v>6273</v>
      </c>
      <c r="K1915" s="44">
        <v>7209.8152449824602</v>
      </c>
      <c r="L1915" s="45">
        <v>6783.4783681127801</v>
      </c>
      <c r="M1915" s="46">
        <v>1.08137707127575</v>
      </c>
      <c r="N1915" s="139">
        <v>7297.6484645453402</v>
      </c>
      <c r="O1915" s="45">
        <v>6778.3872773127096</v>
      </c>
      <c r="P1915" s="99">
        <v>1.08056548339115</v>
      </c>
      <c r="Q1915" s="86">
        <v>6259.9673072053902</v>
      </c>
      <c r="R1915" s="44">
        <v>7194.8362385750397</v>
      </c>
      <c r="S1915" s="45">
        <v>6769.7314059041701</v>
      </c>
      <c r="T1915" s="140">
        <v>1.0814323899283</v>
      </c>
      <c r="U1915" s="44">
        <v>7282.4869771291997</v>
      </c>
      <c r="V1915" s="45">
        <v>6764.6010989109</v>
      </c>
      <c r="W1915" s="99">
        <v>1.0806128477899</v>
      </c>
      <c r="X1915" s="86">
        <v>6247.1114870086603</v>
      </c>
      <c r="Y1915" s="44">
        <v>7180.0605190722299</v>
      </c>
      <c r="Z1915" s="45">
        <v>6756.1595382277601</v>
      </c>
      <c r="AA1915" s="46">
        <v>1.08148534763269</v>
      </c>
      <c r="AB1915" s="139">
        <v>7267.5312531503696</v>
      </c>
      <c r="AC1915" s="45">
        <v>6750.9970653831597</v>
      </c>
      <c r="AD1915" s="99">
        <v>1.08065897005718</v>
      </c>
      <c r="AE1915" s="142">
        <v>6241.2851038033996</v>
      </c>
      <c r="AF1915" s="44">
        <v>7173.3640187603496</v>
      </c>
      <c r="AG1915" s="45">
        <v>6750.09887376196</v>
      </c>
      <c r="AH1915" s="140">
        <v>1.0815238787358901</v>
      </c>
      <c r="AI1915" s="44">
        <v>7260.7531730528499</v>
      </c>
      <c r="AJ1915" s="45">
        <v>6744.9123342037901</v>
      </c>
      <c r="AK1915" s="46">
        <v>1.0806928736669099</v>
      </c>
    </row>
    <row r="1916" spans="1:37" x14ac:dyDescent="0.2">
      <c r="A1916" s="35" t="s">
        <v>5326</v>
      </c>
      <c r="B1916" s="35" t="s">
        <v>10431</v>
      </c>
      <c r="C1916" s="85" t="s">
        <v>952</v>
      </c>
      <c r="D1916" s="85" t="s">
        <v>13405</v>
      </c>
      <c r="E1916" s="85" t="s">
        <v>12902</v>
      </c>
      <c r="F1916" s="85" t="s">
        <v>189</v>
      </c>
      <c r="G1916" s="85" t="s">
        <v>189</v>
      </c>
      <c r="H1916" s="840">
        <v>1.16140511633541</v>
      </c>
      <c r="I1916" s="840">
        <v>1.1645630790242101</v>
      </c>
      <c r="J1916" s="86">
        <v>7314.4166666666697</v>
      </c>
      <c r="K1916" s="44">
        <v>8495.0009396756595</v>
      </c>
      <c r="L1916" s="45">
        <v>7992.6673781954496</v>
      </c>
      <c r="M1916" s="46">
        <v>1.0927279292988199</v>
      </c>
      <c r="N1916" s="139">
        <v>8518.09959459936</v>
      </c>
      <c r="O1916" s="45">
        <v>7911.9977071288204</v>
      </c>
      <c r="P1916" s="99">
        <v>1.08169907016447</v>
      </c>
      <c r="Q1916" s="86">
        <v>7310.2126510830603</v>
      </c>
      <c r="R1916" s="44">
        <v>8490.1183744677001</v>
      </c>
      <c r="S1916" s="45">
        <v>7988.4821688257398</v>
      </c>
      <c r="T1916" s="140">
        <v>1.0927838286130001</v>
      </c>
      <c r="U1916" s="44">
        <v>8513.2037532670493</v>
      </c>
      <c r="V1916" s="45">
        <v>7907.7968344413603</v>
      </c>
      <c r="W1916" s="99">
        <v>1.08174648425169</v>
      </c>
      <c r="X1916" s="86">
        <v>7305.3523381721398</v>
      </c>
      <c r="Y1916" s="44">
        <v>8484.4735821859704</v>
      </c>
      <c r="Z1916" s="45">
        <v>7983.5618330601601</v>
      </c>
      <c r="AA1916" s="46">
        <v>1.09283734219693</v>
      </c>
      <c r="AB1916" s="139">
        <v>8507.5436122984902</v>
      </c>
      <c r="AC1916" s="45">
        <v>7902.8765009231101</v>
      </c>
      <c r="AD1916" s="99">
        <v>1.0817926549043699</v>
      </c>
      <c r="AE1916" s="142">
        <v>7313.7550381583496</v>
      </c>
      <c r="AF1916" s="44">
        <v>8494.2325209409792</v>
      </c>
      <c r="AG1916" s="45">
        <v>7993.0293824660002</v>
      </c>
      <c r="AH1916" s="140">
        <v>1.09287627774839</v>
      </c>
      <c r="AI1916" s="44">
        <v>8517.3290864665396</v>
      </c>
      <c r="AJ1916" s="45">
        <v>7912.21470287579</v>
      </c>
      <c r="AK1916" s="46">
        <v>1.0818265940813001</v>
      </c>
    </row>
    <row r="1917" spans="1:37" x14ac:dyDescent="0.2">
      <c r="A1917" s="35" t="s">
        <v>5325</v>
      </c>
      <c r="B1917" s="35" t="s">
        <v>11219</v>
      </c>
      <c r="C1917" s="85" t="s">
        <v>952</v>
      </c>
      <c r="D1917" s="85" t="s">
        <v>13405</v>
      </c>
      <c r="E1917" s="85" t="s">
        <v>12902</v>
      </c>
      <c r="F1917" s="85" t="s">
        <v>175</v>
      </c>
      <c r="G1917" s="85" t="s">
        <v>175</v>
      </c>
      <c r="H1917" s="840">
        <v>1.1523436389106601</v>
      </c>
      <c r="I1917" s="840">
        <v>1.1599165642759599</v>
      </c>
      <c r="J1917" s="86">
        <v>3382.75</v>
      </c>
      <c r="K1917" s="44">
        <v>3898.0904445250299</v>
      </c>
      <c r="L1917" s="45">
        <v>3667.58527214479</v>
      </c>
      <c r="M1917" s="46">
        <v>1.0842022828009099</v>
      </c>
      <c r="N1917" s="139">
        <v>3923.7077578045</v>
      </c>
      <c r="O1917" s="45">
        <v>3644.5179395267301</v>
      </c>
      <c r="P1917" s="99">
        <v>1.0773831762698201</v>
      </c>
      <c r="Q1917" s="86">
        <v>3388.2866415224198</v>
      </c>
      <c r="R1917" s="44">
        <v>3904.4705581643202</v>
      </c>
      <c r="S1917" s="45">
        <v>3673.7760366687799</v>
      </c>
      <c r="T1917" s="140">
        <v>1.0842577459792699</v>
      </c>
      <c r="U1917" s="44">
        <v>3930.1298000168099</v>
      </c>
      <c r="V1917" s="45">
        <v>3650.6430354835302</v>
      </c>
      <c r="W1917" s="99">
        <v>1.07743040117858</v>
      </c>
      <c r="X1917" s="86">
        <v>3389.9132253049302</v>
      </c>
      <c r="Y1917" s="44">
        <v>3906.34494163925</v>
      </c>
      <c r="Z1917" s="45">
        <v>3675.7196637771499</v>
      </c>
      <c r="AA1917" s="46">
        <v>1.0843108420412499</v>
      </c>
      <c r="AB1917" s="139">
        <v>3932.01650148933</v>
      </c>
      <c r="AC1917" s="45">
        <v>3652.5514563264801</v>
      </c>
      <c r="AD1917" s="99">
        <v>1.0774763876140001</v>
      </c>
      <c r="AE1917" s="142">
        <v>3393.7792640861799</v>
      </c>
      <c r="AF1917" s="44">
        <v>3910.7999468366002</v>
      </c>
      <c r="AG1917" s="45">
        <v>3680.0427592425499</v>
      </c>
      <c r="AH1917" s="140">
        <v>1.08434947381101</v>
      </c>
      <c r="AI1917" s="44">
        <v>3936.5007839098298</v>
      </c>
      <c r="AJ1917" s="45">
        <v>3656.8317443343799</v>
      </c>
      <c r="AK1917" s="46">
        <v>1.0775101913762899</v>
      </c>
    </row>
    <row r="1918" spans="1:37" x14ac:dyDescent="0.2">
      <c r="A1918" s="35" t="s">
        <v>5324</v>
      </c>
      <c r="B1918" s="35" t="s">
        <v>11218</v>
      </c>
      <c r="C1918" s="85" t="s">
        <v>952</v>
      </c>
      <c r="D1918" s="85" t="s">
        <v>13405</v>
      </c>
      <c r="E1918" s="85" t="s">
        <v>12902</v>
      </c>
      <c r="F1918" s="85" t="s">
        <v>193</v>
      </c>
      <c r="G1918" s="85" t="s">
        <v>193</v>
      </c>
      <c r="H1918" s="840">
        <v>1.1493408648146799</v>
      </c>
      <c r="I1918" s="840">
        <v>1.1633426533628799</v>
      </c>
      <c r="J1918" s="86">
        <v>6102.25</v>
      </c>
      <c r="K1918" s="44">
        <v>7013.5652923153602</v>
      </c>
      <c r="L1918" s="45">
        <v>6598.8332331924503</v>
      </c>
      <c r="M1918" s="46">
        <v>1.08137707127575</v>
      </c>
      <c r="N1918" s="139">
        <v>7099.0077064836296</v>
      </c>
      <c r="O1918" s="45">
        <v>6593.88072102367</v>
      </c>
      <c r="P1918" s="99">
        <v>1.08056548339115</v>
      </c>
      <c r="Q1918" s="86">
        <v>6090.76179817089</v>
      </c>
      <c r="R1918" s="44">
        <v>7000.3614324899199</v>
      </c>
      <c r="S1918" s="45">
        <v>6586.7470878799504</v>
      </c>
      <c r="T1918" s="140">
        <v>1.0814323899283</v>
      </c>
      <c r="U1918" s="44">
        <v>7085.64299128538</v>
      </c>
      <c r="V1918" s="45">
        <v>6581.7554519313899</v>
      </c>
      <c r="W1918" s="99">
        <v>1.0806128477899</v>
      </c>
      <c r="X1918" s="86">
        <v>6080.8301686248697</v>
      </c>
      <c r="Y1918" s="44">
        <v>6988.9466047984797</v>
      </c>
      <c r="Z1918" s="45">
        <v>6576.3287288106403</v>
      </c>
      <c r="AA1918" s="46">
        <v>1.08148534763269</v>
      </c>
      <c r="AB1918" s="139">
        <v>7074.0891030170997</v>
      </c>
      <c r="AC1918" s="45">
        <v>6571.3036671187901</v>
      </c>
      <c r="AD1918" s="99">
        <v>1.08065897005718</v>
      </c>
      <c r="AE1918" s="142">
        <v>6077.8068593549897</v>
      </c>
      <c r="AF1918" s="44">
        <v>6985.4717919076302</v>
      </c>
      <c r="AG1918" s="45">
        <v>6573.29324873718</v>
      </c>
      <c r="AH1918" s="140">
        <v>1.0815238787358901</v>
      </c>
      <c r="AI1918" s="44">
        <v>7070.5719583891296</v>
      </c>
      <c r="AJ1918" s="45">
        <v>6568.2425604288101</v>
      </c>
      <c r="AK1918" s="46">
        <v>1.0806928736669099</v>
      </c>
    </row>
    <row r="1919" spans="1:37" x14ac:dyDescent="0.2">
      <c r="A1919" s="35" t="s">
        <v>5323</v>
      </c>
      <c r="B1919" s="35" t="s">
        <v>11217</v>
      </c>
      <c r="C1919" s="85" t="s">
        <v>952</v>
      </c>
      <c r="D1919" s="85" t="s">
        <v>13405</v>
      </c>
      <c r="E1919" s="85" t="s">
        <v>12902</v>
      </c>
      <c r="F1919" s="85" t="s">
        <v>189</v>
      </c>
      <c r="G1919" s="85" t="s">
        <v>189</v>
      </c>
      <c r="H1919" s="840">
        <v>1.16140511633541</v>
      </c>
      <c r="I1919" s="840">
        <v>1.1645630790242101</v>
      </c>
      <c r="J1919" s="86">
        <v>7835.5833333333303</v>
      </c>
      <c r="K1919" s="44">
        <v>9100.2865728057895</v>
      </c>
      <c r="L1919" s="45">
        <v>8562.1607506816799</v>
      </c>
      <c r="M1919" s="46">
        <v>1.0927279292988199</v>
      </c>
      <c r="N1919" s="139">
        <v>9125.0310526174708</v>
      </c>
      <c r="O1919" s="45">
        <v>8475.7432058628601</v>
      </c>
      <c r="P1919" s="99">
        <v>1.08169907016447</v>
      </c>
      <c r="Q1919" s="86">
        <v>7828.88048465257</v>
      </c>
      <c r="R1919" s="44">
        <v>9092.5018500539409</v>
      </c>
      <c r="S1919" s="45">
        <v>8555.2739897722495</v>
      </c>
      <c r="T1919" s="140">
        <v>1.0927838286130001</v>
      </c>
      <c r="U1919" s="44">
        <v>9117.2251625195804</v>
      </c>
      <c r="V1919" s="45">
        <v>8468.8639398996293</v>
      </c>
      <c r="W1919" s="99">
        <v>1.08174648425169</v>
      </c>
      <c r="X1919" s="86">
        <v>7822.5209040681102</v>
      </c>
      <c r="Y1919" s="44">
        <v>9085.1158006254009</v>
      </c>
      <c r="Z1919" s="45">
        <v>8548.7429540817102</v>
      </c>
      <c r="AA1919" s="46">
        <v>1.09283734219693</v>
      </c>
      <c r="AB1919" s="139">
        <v>9109.8190297728306</v>
      </c>
      <c r="AC1919" s="45">
        <v>8462.3456568567908</v>
      </c>
      <c r="AD1919" s="99">
        <v>1.0817926549043699</v>
      </c>
      <c r="AE1919" s="142">
        <v>7827.2057790220897</v>
      </c>
      <c r="AF1919" s="44">
        <v>9090.5568383663394</v>
      </c>
      <c r="AG1919" s="45">
        <v>8554.1675169483296</v>
      </c>
      <c r="AH1919" s="140">
        <v>1.09287627774839</v>
      </c>
      <c r="AI1919" s="44">
        <v>9115.2748621740793</v>
      </c>
      <c r="AJ1919" s="45">
        <v>8467.6793690929408</v>
      </c>
      <c r="AK1919" s="46">
        <v>1.0818265940813001</v>
      </c>
    </row>
    <row r="1920" spans="1:37" x14ac:dyDescent="0.2">
      <c r="A1920" s="35" t="s">
        <v>5322</v>
      </c>
      <c r="B1920" s="35" t="s">
        <v>8977</v>
      </c>
      <c r="C1920" s="85" t="s">
        <v>952</v>
      </c>
      <c r="D1920" s="85" t="s">
        <v>13405</v>
      </c>
      <c r="E1920" s="85" t="s">
        <v>12902</v>
      </c>
      <c r="F1920" s="85" t="s">
        <v>193</v>
      </c>
      <c r="G1920" s="85" t="s">
        <v>193</v>
      </c>
      <c r="H1920" s="840">
        <v>1.1493408648146799</v>
      </c>
      <c r="I1920" s="840">
        <v>1.1633426533628799</v>
      </c>
      <c r="J1920" s="86">
        <v>8514.5833333333303</v>
      </c>
      <c r="K1920" s="44">
        <v>9786.1585718699607</v>
      </c>
      <c r="L1920" s="45">
        <v>9207.4751881333195</v>
      </c>
      <c r="M1920" s="46">
        <v>1.08137707127575</v>
      </c>
      <c r="N1920" s="139">
        <v>9905.3779672793498</v>
      </c>
      <c r="O1920" s="45">
        <v>9200.5648554576001</v>
      </c>
      <c r="P1920" s="99">
        <v>1.08056548339115</v>
      </c>
      <c r="Q1920" s="86">
        <v>8485.2937213897003</v>
      </c>
      <c r="R1920" s="44">
        <v>9752.4948239485693</v>
      </c>
      <c r="S1920" s="45">
        <v>9176.2714683660797</v>
      </c>
      <c r="T1920" s="140">
        <v>1.0814323899283</v>
      </c>
      <c r="U1920" s="44">
        <v>9871.3041124048705</v>
      </c>
      <c r="V1920" s="45">
        <v>9169.3174126046997</v>
      </c>
      <c r="W1920" s="99">
        <v>1.0806128477899</v>
      </c>
      <c r="X1920" s="86">
        <v>8459.81148526574</v>
      </c>
      <c r="Y1920" s="44">
        <v>9723.2070486444609</v>
      </c>
      <c r="Z1920" s="45">
        <v>9149.16216504968</v>
      </c>
      <c r="AA1920" s="46">
        <v>1.08148534763269</v>
      </c>
      <c r="AB1920" s="139">
        <v>9841.6595402188104</v>
      </c>
      <c r="AC1920" s="45">
        <v>9142.1711665451894</v>
      </c>
      <c r="AD1920" s="99">
        <v>1.08065897005718</v>
      </c>
      <c r="AE1920" s="142">
        <v>8450.1174860862502</v>
      </c>
      <c r="AF1920" s="44">
        <v>9712.0653392439799</v>
      </c>
      <c r="AG1920" s="45">
        <v>9139.0038393259292</v>
      </c>
      <c r="AH1920" s="140">
        <v>1.0815238787358901</v>
      </c>
      <c r="AI1920" s="44">
        <v>9830.3820974916307</v>
      </c>
      <c r="AJ1920" s="45">
        <v>9131.9817488615699</v>
      </c>
      <c r="AK1920" s="46">
        <v>1.0806928736669099</v>
      </c>
    </row>
    <row r="1921" spans="1:37" x14ac:dyDescent="0.2">
      <c r="A1921" s="35" t="s">
        <v>5321</v>
      </c>
      <c r="B1921" s="35" t="s">
        <v>11216</v>
      </c>
      <c r="C1921" s="85" t="s">
        <v>952</v>
      </c>
      <c r="D1921" s="85" t="s">
        <v>13405</v>
      </c>
      <c r="E1921" s="85" t="s">
        <v>12902</v>
      </c>
      <c r="F1921" s="85" t="s">
        <v>193</v>
      </c>
      <c r="G1921" s="85" t="s">
        <v>193</v>
      </c>
      <c r="H1921" s="840">
        <v>1.1493408648146799</v>
      </c>
      <c r="I1921" s="840">
        <v>1.1633426533628799</v>
      </c>
      <c r="J1921" s="86">
        <v>7827.3333333333303</v>
      </c>
      <c r="K1921" s="44">
        <v>8996.2740625260703</v>
      </c>
      <c r="L1921" s="45">
        <v>8464.2987958990598</v>
      </c>
      <c r="M1921" s="46">
        <v>1.08137707127575</v>
      </c>
      <c r="N1921" s="139">
        <v>9105.8707287557099</v>
      </c>
      <c r="O1921" s="45">
        <v>8457.94622699703</v>
      </c>
      <c r="P1921" s="99">
        <v>1.08056548339115</v>
      </c>
      <c r="Q1921" s="86">
        <v>7812.56553180842</v>
      </c>
      <c r="R1921" s="44">
        <v>8979.3008247500093</v>
      </c>
      <c r="S1921" s="45">
        <v>8448.7614145350508</v>
      </c>
      <c r="T1921" s="140">
        <v>1.0814323899283</v>
      </c>
      <c r="U1921" s="44">
        <v>9088.6907153453703</v>
      </c>
      <c r="V1921" s="45">
        <v>8442.3586878727201</v>
      </c>
      <c r="W1921" s="99">
        <v>1.0806128477899</v>
      </c>
      <c r="X1921" s="86">
        <v>7800.7567710046997</v>
      </c>
      <c r="Y1921" s="44">
        <v>8965.7285333954806</v>
      </c>
      <c r="Z1921" s="45">
        <v>8436.4041482881094</v>
      </c>
      <c r="AA1921" s="46">
        <v>1.08148534763269</v>
      </c>
      <c r="AB1921" s="139">
        <v>9074.9530802190493</v>
      </c>
      <c r="AC1921" s="45">
        <v>8429.9577778205203</v>
      </c>
      <c r="AD1921" s="99">
        <v>1.08065897005718</v>
      </c>
      <c r="AE1921" s="142">
        <v>7798.4199432195001</v>
      </c>
      <c r="AF1921" s="44">
        <v>8963.0427217279102</v>
      </c>
      <c r="AG1921" s="45">
        <v>8434.17738500204</v>
      </c>
      <c r="AH1921" s="140">
        <v>1.0815238787358901</v>
      </c>
      <c r="AI1921" s="44">
        <v>9072.2345487829607</v>
      </c>
      <c r="AJ1921" s="45">
        <v>8427.6968584992392</v>
      </c>
      <c r="AK1921" s="46">
        <v>1.0806928736669099</v>
      </c>
    </row>
    <row r="1922" spans="1:37" x14ac:dyDescent="0.2">
      <c r="A1922" s="35" t="s">
        <v>5320</v>
      </c>
      <c r="B1922" s="35" t="s">
        <v>11215</v>
      </c>
      <c r="C1922" s="85" t="s">
        <v>952</v>
      </c>
      <c r="D1922" s="85" t="s">
        <v>13405</v>
      </c>
      <c r="E1922" s="85" t="s">
        <v>12902</v>
      </c>
      <c r="F1922" s="85" t="s">
        <v>193</v>
      </c>
      <c r="G1922" s="85" t="s">
        <v>193</v>
      </c>
      <c r="H1922" s="840">
        <v>1.1493408648146799</v>
      </c>
      <c r="I1922" s="840">
        <v>1.1633426533628799</v>
      </c>
      <c r="J1922" s="86">
        <v>5026.0833333333303</v>
      </c>
      <c r="K1922" s="44">
        <v>5776.6829649639603</v>
      </c>
      <c r="L1922" s="45">
        <v>5435.0912749878598</v>
      </c>
      <c r="M1922" s="46">
        <v>1.08137707127575</v>
      </c>
      <c r="N1922" s="139">
        <v>5847.05712102294</v>
      </c>
      <c r="O1922" s="45">
        <v>5431.0121666475598</v>
      </c>
      <c r="P1922" s="99">
        <v>1.08056548339115</v>
      </c>
      <c r="Q1922" s="86">
        <v>5022.7603484271604</v>
      </c>
      <c r="R1922" s="44">
        <v>5772.8637226181399</v>
      </c>
      <c r="S1922" s="45">
        <v>5431.7757276367001</v>
      </c>
      <c r="T1922" s="140">
        <v>1.0814323899283</v>
      </c>
      <c r="U1922" s="44">
        <v>5843.1913509451097</v>
      </c>
      <c r="V1922" s="45">
        <v>5427.6593638800796</v>
      </c>
      <c r="W1922" s="99">
        <v>1.0806128477899</v>
      </c>
      <c r="X1922" s="86">
        <v>5021.0974478549897</v>
      </c>
      <c r="Y1922" s="44">
        <v>5770.9524830364198</v>
      </c>
      <c r="Z1922" s="45">
        <v>5430.24331889109</v>
      </c>
      <c r="AA1922" s="46">
        <v>1.08148534763269</v>
      </c>
      <c r="AB1922" s="139">
        <v>5841.2568277811997</v>
      </c>
      <c r="AC1922" s="45">
        <v>5426.09399655571</v>
      </c>
      <c r="AD1922" s="99">
        <v>1.08065897005718</v>
      </c>
      <c r="AE1922" s="142">
        <v>5023.9017283571602</v>
      </c>
      <c r="AF1922" s="44">
        <v>5774.17555721396</v>
      </c>
      <c r="AG1922" s="45">
        <v>5433.4696836407602</v>
      </c>
      <c r="AH1922" s="140">
        <v>1.0815238787358901</v>
      </c>
      <c r="AI1922" s="44">
        <v>5844.5191669013702</v>
      </c>
      <c r="AJ1922" s="45">
        <v>5429.2947958384702</v>
      </c>
      <c r="AK1922" s="46">
        <v>1.0806928736669099</v>
      </c>
    </row>
    <row r="1923" spans="1:37" x14ac:dyDescent="0.2">
      <c r="A1923" s="35" t="s">
        <v>5319</v>
      </c>
      <c r="B1923" s="35" t="s">
        <v>11214</v>
      </c>
      <c r="C1923" s="85" t="s">
        <v>952</v>
      </c>
      <c r="D1923" s="85" t="s">
        <v>13405</v>
      </c>
      <c r="E1923" s="85" t="s">
        <v>12902</v>
      </c>
      <c r="F1923" s="85" t="s">
        <v>184</v>
      </c>
      <c r="G1923" s="85" t="s">
        <v>184</v>
      </c>
      <c r="H1923" s="840">
        <v>1.1591423266262999</v>
      </c>
      <c r="I1923" s="840">
        <v>1.1632131766134499</v>
      </c>
      <c r="J1923" s="86">
        <v>7412.5833333333303</v>
      </c>
      <c r="K1923" s="44">
        <v>8592.2390913113395</v>
      </c>
      <c r="L1923" s="45">
        <v>8084.1555614238596</v>
      </c>
      <c r="M1923" s="46">
        <v>1.0905989447795601</v>
      </c>
      <c r="N1923" s="139">
        <v>8622.4146060785606</v>
      </c>
      <c r="O1923" s="45">
        <v>8008.8902266957202</v>
      </c>
      <c r="P1923" s="99">
        <v>1.08044521950679</v>
      </c>
      <c r="Q1923" s="86">
        <v>7399.6388141957104</v>
      </c>
      <c r="R1923" s="44">
        <v>8577.2345512810898</v>
      </c>
      <c r="S1923" s="45">
        <v>8070.45111135344</v>
      </c>
      <c r="T1923" s="140">
        <v>1.09065473518394</v>
      </c>
      <c r="U1923" s="44">
        <v>8607.3573708527492</v>
      </c>
      <c r="V1923" s="45">
        <v>7995.25482331067</v>
      </c>
      <c r="W1923" s="99">
        <v>1.08049257863402</v>
      </c>
      <c r="X1923" s="86">
        <v>7386.3698815146599</v>
      </c>
      <c r="Y1923" s="44">
        <v>8561.8539697813394</v>
      </c>
      <c r="Z1923" s="45">
        <v>8056.3737881036504</v>
      </c>
      <c r="AA1923" s="46">
        <v>1.0907081445062401</v>
      </c>
      <c r="AB1923" s="139">
        <v>8591.9227735185596</v>
      </c>
      <c r="AC1923" s="45">
        <v>7981.25847823201</v>
      </c>
      <c r="AD1923" s="99">
        <v>1.0805386957680201</v>
      </c>
      <c r="AE1923" s="142">
        <v>7383.3130034328096</v>
      </c>
      <c r="AF1923" s="44">
        <v>8558.3106130093292</v>
      </c>
      <c r="AG1923" s="45">
        <v>8053.3265395560602</v>
      </c>
      <c r="AH1923" s="140">
        <v>1.0907470041987599</v>
      </c>
      <c r="AI1923" s="44">
        <v>8588.3669726544395</v>
      </c>
      <c r="AJ1923" s="45">
        <v>7978.2056962789002</v>
      </c>
      <c r="AK1923" s="46">
        <v>1.0805725956043699</v>
      </c>
    </row>
    <row r="1924" spans="1:37" x14ac:dyDescent="0.2">
      <c r="A1924" s="35" t="s">
        <v>5318</v>
      </c>
      <c r="B1924" s="35" t="s">
        <v>10759</v>
      </c>
      <c r="C1924" s="85" t="s">
        <v>952</v>
      </c>
      <c r="D1924" s="85" t="s">
        <v>13405</v>
      </c>
      <c r="E1924" s="85" t="s">
        <v>12902</v>
      </c>
      <c r="F1924" s="85" t="s">
        <v>193</v>
      </c>
      <c r="G1924" s="85" t="s">
        <v>193</v>
      </c>
      <c r="H1924" s="840">
        <v>1.1493408648146799</v>
      </c>
      <c r="I1924" s="840">
        <v>1.1633426533628799</v>
      </c>
      <c r="J1924" s="86">
        <v>3338.5833333333298</v>
      </c>
      <c r="K1924" s="44">
        <v>3837.1702555892002</v>
      </c>
      <c r="L1924" s="45">
        <v>3610.2674672100302</v>
      </c>
      <c r="M1924" s="46">
        <v>1.08137707127575</v>
      </c>
      <c r="N1924" s="139">
        <v>3883.91639347308</v>
      </c>
      <c r="O1924" s="45">
        <v>3607.5579134249901</v>
      </c>
      <c r="P1924" s="99">
        <v>1.08056548339115</v>
      </c>
      <c r="Q1924" s="86">
        <v>3335.4443810940102</v>
      </c>
      <c r="R1924" s="44">
        <v>3833.5625295078398</v>
      </c>
      <c r="S1924" s="45">
        <v>3607.0575885194198</v>
      </c>
      <c r="T1924" s="140">
        <v>1.0814323899283</v>
      </c>
      <c r="U1924" s="44">
        <v>3880.2647164462101</v>
      </c>
      <c r="V1924" s="45">
        <v>3604.32405129883</v>
      </c>
      <c r="W1924" s="99">
        <v>1.0806128477899</v>
      </c>
      <c r="X1924" s="86">
        <v>3331.0930503509298</v>
      </c>
      <c r="Y1924" s="44">
        <v>3828.5613672684899</v>
      </c>
      <c r="Z1924" s="45">
        <v>3602.5283255556201</v>
      </c>
      <c r="AA1924" s="46">
        <v>1.08148534763269</v>
      </c>
      <c r="AB1924" s="139">
        <v>3875.2026277938899</v>
      </c>
      <c r="AC1924" s="45">
        <v>3599.7755849568698</v>
      </c>
      <c r="AD1924" s="99">
        <v>1.08065897005718</v>
      </c>
      <c r="AE1924" s="142">
        <v>3331.3341200272198</v>
      </c>
      <c r="AF1924" s="44">
        <v>3828.8384384987298</v>
      </c>
      <c r="AG1924" s="45">
        <v>3602.9173988570401</v>
      </c>
      <c r="AH1924" s="140">
        <v>1.0815238787358901</v>
      </c>
      <c r="AI1924" s="44">
        <v>3875.4830744307601</v>
      </c>
      <c r="AJ1924" s="45">
        <v>3600.1490433168601</v>
      </c>
      <c r="AK1924" s="46">
        <v>1.0806928736669099</v>
      </c>
    </row>
    <row r="1925" spans="1:37" x14ac:dyDescent="0.2">
      <c r="A1925" s="35" t="s">
        <v>5317</v>
      </c>
      <c r="B1925" s="35" t="s">
        <v>11213</v>
      </c>
      <c r="C1925" s="85" t="s">
        <v>952</v>
      </c>
      <c r="D1925" s="85" t="s">
        <v>13405</v>
      </c>
      <c r="E1925" s="85" t="s">
        <v>12902</v>
      </c>
      <c r="F1925" s="85" t="s">
        <v>193</v>
      </c>
      <c r="G1925" s="85" t="s">
        <v>193</v>
      </c>
      <c r="H1925" s="840">
        <v>1.1493408648146799</v>
      </c>
      <c r="I1925" s="840">
        <v>1.1633426533628799</v>
      </c>
      <c r="J1925" s="86">
        <v>11351.5</v>
      </c>
      <c r="K1925" s="44">
        <v>13046.742826943801</v>
      </c>
      <c r="L1925" s="45">
        <v>12275.2518245867</v>
      </c>
      <c r="M1925" s="46">
        <v>1.08137707127575</v>
      </c>
      <c r="N1925" s="139">
        <v>13205.6841296487</v>
      </c>
      <c r="O1925" s="45">
        <v>12266.039084714699</v>
      </c>
      <c r="P1925" s="99">
        <v>1.08056548339115</v>
      </c>
      <c r="Q1925" s="86">
        <v>11328.4577145897</v>
      </c>
      <c r="R1925" s="44">
        <v>13020.259386702999</v>
      </c>
      <c r="S1925" s="45">
        <v>12250.9611004905</v>
      </c>
      <c r="T1925" s="140">
        <v>1.0814323899283</v>
      </c>
      <c r="U1925" s="44">
        <v>13178.878056199999</v>
      </c>
      <c r="V1925" s="45">
        <v>12241.676952030301</v>
      </c>
      <c r="W1925" s="99">
        <v>1.0806128477899</v>
      </c>
      <c r="X1925" s="86">
        <v>11308.4046733821</v>
      </c>
      <c r="Y1925" s="44">
        <v>12997.211606979199</v>
      </c>
      <c r="Z1925" s="45">
        <v>12229.8739593638</v>
      </c>
      <c r="AA1925" s="46">
        <v>1.08148534763269</v>
      </c>
      <c r="AB1925" s="139">
        <v>13155.549498033501</v>
      </c>
      <c r="AC1925" s="45">
        <v>12220.5289473269</v>
      </c>
      <c r="AD1925" s="99">
        <v>1.08065897005718</v>
      </c>
      <c r="AE1925" s="142">
        <v>11304.4815784029</v>
      </c>
      <c r="AF1925" s="44">
        <v>12992.7026336032</v>
      </c>
      <c r="AG1925" s="45">
        <v>12226.0667637727</v>
      </c>
      <c r="AH1925" s="140">
        <v>1.0815238787358901</v>
      </c>
      <c r="AI1925" s="44">
        <v>13150.985594311</v>
      </c>
      <c r="AJ1925" s="45">
        <v>12216.672682278901</v>
      </c>
      <c r="AK1925" s="46">
        <v>1.0806928736669099</v>
      </c>
    </row>
    <row r="1926" spans="1:37" x14ac:dyDescent="0.2">
      <c r="A1926" s="35" t="s">
        <v>5316</v>
      </c>
      <c r="B1926" s="35" t="s">
        <v>11212</v>
      </c>
      <c r="C1926" s="85" t="s">
        <v>952</v>
      </c>
      <c r="D1926" s="85" t="s">
        <v>13405</v>
      </c>
      <c r="E1926" s="85" t="s">
        <v>12902</v>
      </c>
      <c r="F1926" s="85" t="s">
        <v>189</v>
      </c>
      <c r="G1926" s="85" t="s">
        <v>189</v>
      </c>
      <c r="H1926" s="840">
        <v>1.16140511633541</v>
      </c>
      <c r="I1926" s="840">
        <v>1.1645630790242101</v>
      </c>
      <c r="J1926" s="86">
        <v>11187.666666666701</v>
      </c>
      <c r="K1926" s="44">
        <v>12993.413306521799</v>
      </c>
      <c r="L1926" s="45">
        <v>12225.0758303521</v>
      </c>
      <c r="M1926" s="46">
        <v>1.0927279292988199</v>
      </c>
      <c r="N1926" s="139">
        <v>13028.743540429899</v>
      </c>
      <c r="O1926" s="45">
        <v>12101.688630643301</v>
      </c>
      <c r="P1926" s="99">
        <v>1.08169907016447</v>
      </c>
      <c r="Q1926" s="86">
        <v>11191.025015662901</v>
      </c>
      <c r="R1926" s="44">
        <v>12997.3137102284</v>
      </c>
      <c r="S1926" s="45">
        <v>12229.371162719999</v>
      </c>
      <c r="T1926" s="140">
        <v>1.0927838286130001</v>
      </c>
      <c r="U1926" s="44">
        <v>13032.6545496774</v>
      </c>
      <c r="V1926" s="45">
        <v>12105.851965866101</v>
      </c>
      <c r="W1926" s="99">
        <v>1.08174648425169</v>
      </c>
      <c r="X1926" s="86">
        <v>11195.0443876438</v>
      </c>
      <c r="Y1926" s="44">
        <v>13001.981829411499</v>
      </c>
      <c r="Z1926" s="45">
        <v>12234.3625543693</v>
      </c>
      <c r="AA1926" s="46">
        <v>1.09283734219693</v>
      </c>
      <c r="AB1926" s="139">
        <v>13037.335361887201</v>
      </c>
      <c r="AC1926" s="45">
        <v>12110.716789881501</v>
      </c>
      <c r="AD1926" s="99">
        <v>1.0817926549043699</v>
      </c>
      <c r="AE1926" s="142">
        <v>11209.983238869299</v>
      </c>
      <c r="AF1926" s="44">
        <v>13019.331887656999</v>
      </c>
      <c r="AG1926" s="45">
        <v>12251.124755717299</v>
      </c>
      <c r="AH1926" s="140">
        <v>1.09287627774839</v>
      </c>
      <c r="AI1926" s="44">
        <v>13054.7325964675</v>
      </c>
      <c r="AJ1926" s="45">
        <v>12127.2579870144</v>
      </c>
      <c r="AK1926" s="46">
        <v>1.0818265940813001</v>
      </c>
    </row>
    <row r="1927" spans="1:37" x14ac:dyDescent="0.2">
      <c r="A1927" s="35" t="s">
        <v>5315</v>
      </c>
      <c r="B1927" s="35" t="s">
        <v>11211</v>
      </c>
      <c r="C1927" s="85" t="s">
        <v>952</v>
      </c>
      <c r="D1927" s="85" t="s">
        <v>13405</v>
      </c>
      <c r="E1927" s="85" t="s">
        <v>12902</v>
      </c>
      <c r="F1927" s="85" t="s">
        <v>184</v>
      </c>
      <c r="G1927" s="85" t="s">
        <v>184</v>
      </c>
      <c r="H1927" s="840">
        <v>1.1591423266262999</v>
      </c>
      <c r="I1927" s="840">
        <v>1.1632131766134499</v>
      </c>
      <c r="J1927" s="86">
        <v>7645.9166666666697</v>
      </c>
      <c r="K1927" s="44">
        <v>8862.7056341908101</v>
      </c>
      <c r="L1927" s="45">
        <v>8338.6286485390901</v>
      </c>
      <c r="M1927" s="46">
        <v>1.0905989447795601</v>
      </c>
      <c r="N1927" s="139">
        <v>8893.8310139550304</v>
      </c>
      <c r="O1927" s="45">
        <v>8260.9941112473098</v>
      </c>
      <c r="P1927" s="99">
        <v>1.08044521950679</v>
      </c>
      <c r="Q1927" s="86">
        <v>7632.9345000933999</v>
      </c>
      <c r="R1927" s="44">
        <v>8847.6574554244307</v>
      </c>
      <c r="S1927" s="45">
        <v>8324.8961558757492</v>
      </c>
      <c r="T1927" s="140">
        <v>1.09065473518394</v>
      </c>
      <c r="U1927" s="44">
        <v>8878.7299867360198</v>
      </c>
      <c r="V1927" s="45">
        <v>8247.3290805504694</v>
      </c>
      <c r="W1927" s="99">
        <v>1.08049257863402</v>
      </c>
      <c r="X1927" s="86">
        <v>7621.2744144397702</v>
      </c>
      <c r="Y1927" s="44">
        <v>8834.1417566112104</v>
      </c>
      <c r="Z1927" s="45">
        <v>8312.5860753465004</v>
      </c>
      <c r="AA1927" s="46">
        <v>1.0907081445062401</v>
      </c>
      <c r="AB1927" s="139">
        <v>8865.16682146327</v>
      </c>
      <c r="AC1927" s="45">
        <v>8235.0819158688992</v>
      </c>
      <c r="AD1927" s="99">
        <v>1.0805386957680201</v>
      </c>
      <c r="AE1927" s="142">
        <v>7614.3971922261399</v>
      </c>
      <c r="AF1927" s="44">
        <v>8826.1700772537897</v>
      </c>
      <c r="AG1927" s="45">
        <v>8305.3809262000996</v>
      </c>
      <c r="AH1927" s="140">
        <v>1.0907470041987599</v>
      </c>
      <c r="AI1927" s="44">
        <v>8857.1671459658792</v>
      </c>
      <c r="AJ1927" s="45">
        <v>8227.9089379664492</v>
      </c>
      <c r="AK1927" s="46">
        <v>1.0805725956043699</v>
      </c>
    </row>
    <row r="1928" spans="1:37" x14ac:dyDescent="0.2">
      <c r="A1928" s="35" t="s">
        <v>5314</v>
      </c>
      <c r="B1928" s="35" t="s">
        <v>11210</v>
      </c>
      <c r="C1928" s="85" t="s">
        <v>952</v>
      </c>
      <c r="D1928" s="85" t="s">
        <v>13405</v>
      </c>
      <c r="E1928" s="85" t="s">
        <v>12902</v>
      </c>
      <c r="F1928" s="85" t="s">
        <v>193</v>
      </c>
      <c r="G1928" s="85" t="s">
        <v>193</v>
      </c>
      <c r="H1928" s="840">
        <v>1.1493408648146799</v>
      </c>
      <c r="I1928" s="840">
        <v>1.1633426533628799</v>
      </c>
      <c r="J1928" s="86">
        <v>10511.333333333299</v>
      </c>
      <c r="K1928" s="44">
        <v>12081.104943688701</v>
      </c>
      <c r="L1928" s="45">
        <v>11366.714855203199</v>
      </c>
      <c r="M1928" s="46">
        <v>1.08137707127575</v>
      </c>
      <c r="N1928" s="139">
        <v>12228.2824103817</v>
      </c>
      <c r="O1928" s="45">
        <v>11358.1839844189</v>
      </c>
      <c r="P1928" s="99">
        <v>1.08056548339115</v>
      </c>
      <c r="Q1928" s="86">
        <v>10513.577618143199</v>
      </c>
      <c r="R1928" s="44">
        <v>12083.684391933</v>
      </c>
      <c r="S1928" s="45">
        <v>11369.723370285399</v>
      </c>
      <c r="T1928" s="140">
        <v>1.0814323899283</v>
      </c>
      <c r="U1928" s="44">
        <v>12230.893282627299</v>
      </c>
      <c r="V1928" s="45">
        <v>11361.107050402001</v>
      </c>
      <c r="W1928" s="99">
        <v>1.0806128477899</v>
      </c>
      <c r="X1928" s="86">
        <v>10517.477699553199</v>
      </c>
      <c r="Y1928" s="44">
        <v>12088.1669148736</v>
      </c>
      <c r="Z1928" s="45">
        <v>11374.4980261204</v>
      </c>
      <c r="AA1928" s="46">
        <v>1.08148534763269</v>
      </c>
      <c r="AB1928" s="139">
        <v>12235.4304136832</v>
      </c>
      <c r="AC1928" s="45">
        <v>11365.806618398599</v>
      </c>
      <c r="AD1928" s="99">
        <v>1.08065897005718</v>
      </c>
      <c r="AE1928" s="142">
        <v>10530.028052567501</v>
      </c>
      <c r="AF1928" s="44">
        <v>12102.591548460799</v>
      </c>
      <c r="AG1928" s="45">
        <v>11388.4767826105</v>
      </c>
      <c r="AH1928" s="140">
        <v>1.0815238787358901</v>
      </c>
      <c r="AI1928" s="44">
        <v>12250.030774659401</v>
      </c>
      <c r="AJ1928" s="45">
        <v>11379.7262759224</v>
      </c>
      <c r="AK1928" s="46">
        <v>1.0806928736669099</v>
      </c>
    </row>
    <row r="1929" spans="1:37" x14ac:dyDescent="0.2">
      <c r="A1929" s="35" t="s">
        <v>5313</v>
      </c>
      <c r="B1929" s="35" t="s">
        <v>11209</v>
      </c>
      <c r="C1929" s="85" t="s">
        <v>952</v>
      </c>
      <c r="D1929" s="85" t="s">
        <v>13405</v>
      </c>
      <c r="E1929" s="85" t="s">
        <v>12902</v>
      </c>
      <c r="F1929" s="85" t="s">
        <v>184</v>
      </c>
      <c r="G1929" s="85" t="s">
        <v>184</v>
      </c>
      <c r="H1929" s="840">
        <v>1.1591423266262999</v>
      </c>
      <c r="I1929" s="840">
        <v>1.1632131766134499</v>
      </c>
      <c r="J1929" s="86">
        <v>7351.5833333333303</v>
      </c>
      <c r="K1929" s="44">
        <v>8521.5314093871402</v>
      </c>
      <c r="L1929" s="45">
        <v>8017.6290257923101</v>
      </c>
      <c r="M1929" s="46">
        <v>1.0905989447795601</v>
      </c>
      <c r="N1929" s="139">
        <v>8551.4586023051397</v>
      </c>
      <c r="O1929" s="45">
        <v>7942.9830683058099</v>
      </c>
      <c r="P1929" s="99">
        <v>1.08044521950679</v>
      </c>
      <c r="Q1929" s="86">
        <v>7352.9387016876299</v>
      </c>
      <c r="R1929" s="44">
        <v>8523.1024742147692</v>
      </c>
      <c r="S1929" s="45">
        <v>8019.5174125128797</v>
      </c>
      <c r="T1929" s="140">
        <v>1.09065473518394</v>
      </c>
      <c r="U1929" s="44">
        <v>8553.03518463402</v>
      </c>
      <c r="V1929" s="45">
        <v>7944.7956983243203</v>
      </c>
      <c r="W1929" s="99">
        <v>1.08049257863402</v>
      </c>
      <c r="X1929" s="86">
        <v>7355.6056336877</v>
      </c>
      <c r="Y1929" s="44">
        <v>8526.1938279782898</v>
      </c>
      <c r="Z1929" s="45">
        <v>8022.8189724391796</v>
      </c>
      <c r="AA1929" s="46">
        <v>1.0907081445062401</v>
      </c>
      <c r="AB1929" s="139">
        <v>8556.1373950776397</v>
      </c>
      <c r="AC1929" s="45">
        <v>7948.0165180087897</v>
      </c>
      <c r="AD1929" s="99">
        <v>1.0805386957680201</v>
      </c>
      <c r="AE1929" s="142">
        <v>7363.7701643068704</v>
      </c>
      <c r="AF1929" s="44">
        <v>8535.6576809960097</v>
      </c>
      <c r="AG1929" s="45">
        <v>8032.01024632591</v>
      </c>
      <c r="AH1929" s="140">
        <v>1.0907470041987599</v>
      </c>
      <c r="AI1929" s="44">
        <v>8565.6344846747197</v>
      </c>
      <c r="AJ1929" s="45">
        <v>7957.08823987911</v>
      </c>
      <c r="AK1929" s="46">
        <v>1.0805725956043699</v>
      </c>
    </row>
    <row r="1930" spans="1:37" x14ac:dyDescent="0.2">
      <c r="A1930" s="35" t="s">
        <v>5312</v>
      </c>
      <c r="B1930" s="35" t="s">
        <v>11208</v>
      </c>
      <c r="C1930" s="85" t="s">
        <v>952</v>
      </c>
      <c r="D1930" s="85" t="s">
        <v>13405</v>
      </c>
      <c r="E1930" s="85" t="s">
        <v>12902</v>
      </c>
      <c r="F1930" s="85" t="s">
        <v>184</v>
      </c>
      <c r="G1930" s="85" t="s">
        <v>184</v>
      </c>
      <c r="H1930" s="840">
        <v>1.1591423266262999</v>
      </c>
      <c r="I1930" s="840">
        <v>1.1632131766134499</v>
      </c>
      <c r="J1930" s="86">
        <v>8401.9166666666697</v>
      </c>
      <c r="K1930" s="44">
        <v>9739.0172331202994</v>
      </c>
      <c r="L1930" s="45">
        <v>9163.1214507924396</v>
      </c>
      <c r="M1930" s="46">
        <v>1.0905989447795601</v>
      </c>
      <c r="N1930" s="139">
        <v>9773.2201754747894</v>
      </c>
      <c r="O1930" s="45">
        <v>9077.8106971944399</v>
      </c>
      <c r="P1930" s="99">
        <v>1.08044521950679</v>
      </c>
      <c r="Q1930" s="86">
        <v>8398.1023961131195</v>
      </c>
      <c r="R1930" s="44">
        <v>9734.5959506764702</v>
      </c>
      <c r="S1930" s="45">
        <v>9159.4301448803799</v>
      </c>
      <c r="T1930" s="140">
        <v>1.09065473518394</v>
      </c>
      <c r="U1930" s="44">
        <v>9768.7833657077408</v>
      </c>
      <c r="V1930" s="45">
        <v>9074.0873136087703</v>
      </c>
      <c r="W1930" s="99">
        <v>1.08049257863402</v>
      </c>
      <c r="X1930" s="86">
        <v>8393.0817216949908</v>
      </c>
      <c r="Y1930" s="44">
        <v>9728.7762744502106</v>
      </c>
      <c r="Z1930" s="45">
        <v>9154.4025913591904</v>
      </c>
      <c r="AA1930" s="46">
        <v>1.0907081445062401</v>
      </c>
      <c r="AB1930" s="139">
        <v>9762.9432510690804</v>
      </c>
      <c r="AC1930" s="45">
        <v>9069.0495770346806</v>
      </c>
      <c r="AD1930" s="99">
        <v>1.0805386957680201</v>
      </c>
      <c r="AE1930" s="142">
        <v>8396.5225833013392</v>
      </c>
      <c r="AF1930" s="44">
        <v>9732.7647227781908</v>
      </c>
      <c r="AG1930" s="45">
        <v>9158.4818534231508</v>
      </c>
      <c r="AH1930" s="140">
        <v>1.0907470041987599</v>
      </c>
      <c r="AI1930" s="44">
        <v>9766.9457066284995</v>
      </c>
      <c r="AJ1930" s="45">
        <v>9073.0522018886604</v>
      </c>
      <c r="AK1930" s="46">
        <v>1.0805725956043699</v>
      </c>
    </row>
    <row r="1931" spans="1:37" x14ac:dyDescent="0.2">
      <c r="A1931" s="35" t="s">
        <v>5311</v>
      </c>
      <c r="B1931" s="35" t="s">
        <v>11207</v>
      </c>
      <c r="C1931" s="85" t="s">
        <v>952</v>
      </c>
      <c r="D1931" s="85" t="s">
        <v>13405</v>
      </c>
      <c r="E1931" s="85" t="s">
        <v>12902</v>
      </c>
      <c r="F1931" s="85" t="s">
        <v>184</v>
      </c>
      <c r="G1931" s="85" t="s">
        <v>184</v>
      </c>
      <c r="H1931" s="840">
        <v>1.1591423266262999</v>
      </c>
      <c r="I1931" s="840">
        <v>1.1632131766134499</v>
      </c>
      <c r="J1931" s="86">
        <v>6410.1666666666697</v>
      </c>
      <c r="K1931" s="44">
        <v>7430.2955040623601</v>
      </c>
      <c r="L1931" s="45">
        <v>6990.9210025277498</v>
      </c>
      <c r="M1931" s="46">
        <v>1.0905989447795601</v>
      </c>
      <c r="N1931" s="139">
        <v>7456.3903309549596</v>
      </c>
      <c r="O1931" s="45">
        <v>6925.8339312417902</v>
      </c>
      <c r="P1931" s="99">
        <v>1.08044521950679</v>
      </c>
      <c r="Q1931" s="86">
        <v>6404.5690136163203</v>
      </c>
      <c r="R1931" s="44">
        <v>7423.8070274819402</v>
      </c>
      <c r="S1931" s="45">
        <v>6985.1735215129902</v>
      </c>
      <c r="T1931" s="140">
        <v>1.09065473518394</v>
      </c>
      <c r="U1931" s="44">
        <v>7449.8790671686902</v>
      </c>
      <c r="V1931" s="45">
        <v>6920.0892885618196</v>
      </c>
      <c r="W1931" s="99">
        <v>1.08049257863402</v>
      </c>
      <c r="X1931" s="86">
        <v>6398.5706914738603</v>
      </c>
      <c r="Y1931" s="44">
        <v>7416.8541183978696</v>
      </c>
      <c r="Z1931" s="45">
        <v>6978.97316638948</v>
      </c>
      <c r="AA1931" s="46">
        <v>1.0907081445062401</v>
      </c>
      <c r="AB1931" s="139">
        <v>7442.9017398150099</v>
      </c>
      <c r="AC1931" s="45">
        <v>6913.9032297446201</v>
      </c>
      <c r="AD1931" s="99">
        <v>1.0805386957680201</v>
      </c>
      <c r="AE1931" s="142">
        <v>6399.6375151623097</v>
      </c>
      <c r="AF1931" s="44">
        <v>7418.0907188902002</v>
      </c>
      <c r="AG1931" s="45">
        <v>6980.38544762127</v>
      </c>
      <c r="AH1931" s="140">
        <v>1.0907470041987599</v>
      </c>
      <c r="AI1931" s="44">
        <v>7444.1426831865301</v>
      </c>
      <c r="AJ1931" s="45">
        <v>6915.2729206860504</v>
      </c>
      <c r="AK1931" s="46">
        <v>1.0805725956043699</v>
      </c>
    </row>
    <row r="1932" spans="1:37" x14ac:dyDescent="0.2">
      <c r="A1932" s="35" t="s">
        <v>5310</v>
      </c>
      <c r="B1932" s="35" t="s">
        <v>11206</v>
      </c>
      <c r="C1932" s="85" t="s">
        <v>952</v>
      </c>
      <c r="D1932" s="85" t="s">
        <v>13405</v>
      </c>
      <c r="E1932" s="85" t="s">
        <v>12902</v>
      </c>
      <c r="F1932" s="85" t="s">
        <v>193</v>
      </c>
      <c r="G1932" s="85" t="s">
        <v>193</v>
      </c>
      <c r="H1932" s="840">
        <v>1.1493408648146799</v>
      </c>
      <c r="I1932" s="840">
        <v>1.1633426533628799</v>
      </c>
      <c r="J1932" s="86">
        <v>6357.25</v>
      </c>
      <c r="K1932" s="44">
        <v>7306.6472128430996</v>
      </c>
      <c r="L1932" s="45">
        <v>6874.5843863677601</v>
      </c>
      <c r="M1932" s="46">
        <v>1.08137707127575</v>
      </c>
      <c r="N1932" s="139">
        <v>7395.6600830911602</v>
      </c>
      <c r="O1932" s="45">
        <v>6869.4249192884199</v>
      </c>
      <c r="P1932" s="99">
        <v>1.08056548339115</v>
      </c>
      <c r="Q1932" s="86">
        <v>6336.2346604532004</v>
      </c>
      <c r="R1932" s="44">
        <v>7282.4934243139996</v>
      </c>
      <c r="S1932" s="45">
        <v>6852.20939200045</v>
      </c>
      <c r="T1932" s="140">
        <v>1.0814323899283</v>
      </c>
      <c r="U1932" s="44">
        <v>7371.2120422214603</v>
      </c>
      <c r="V1932" s="45">
        <v>6847.0165806974101</v>
      </c>
      <c r="W1932" s="99">
        <v>1.0806128477899</v>
      </c>
      <c r="X1932" s="86">
        <v>6318.2672091956902</v>
      </c>
      <c r="Y1932" s="44">
        <v>7261.84269834718</v>
      </c>
      <c r="Z1932" s="45">
        <v>6833.1134091732501</v>
      </c>
      <c r="AA1932" s="46">
        <v>1.08148534763269</v>
      </c>
      <c r="AB1932" s="139">
        <v>7350.3097398013797</v>
      </c>
      <c r="AC1932" s="45">
        <v>6827.8921348354697</v>
      </c>
      <c r="AD1932" s="99">
        <v>1.08065897005718</v>
      </c>
      <c r="AE1932" s="142">
        <v>6312.6236072604697</v>
      </c>
      <c r="AF1932" s="44">
        <v>7255.3562760182904</v>
      </c>
      <c r="AG1932" s="45">
        <v>6827.2531687240698</v>
      </c>
      <c r="AH1932" s="140">
        <v>1.0815238787358901</v>
      </c>
      <c r="AI1932" s="44">
        <v>7343.7442969515496</v>
      </c>
      <c r="AJ1932" s="45">
        <v>6822.0073465079104</v>
      </c>
      <c r="AK1932" s="46">
        <v>1.0806928736669099</v>
      </c>
    </row>
    <row r="1933" spans="1:37" x14ac:dyDescent="0.2">
      <c r="A1933" s="35" t="s">
        <v>5309</v>
      </c>
      <c r="B1933" s="35" t="s">
        <v>12995</v>
      </c>
      <c r="C1933" s="85" t="s">
        <v>952</v>
      </c>
      <c r="D1933" s="85" t="s">
        <v>13405</v>
      </c>
      <c r="E1933" s="85" t="s">
        <v>12902</v>
      </c>
      <c r="F1933" s="85" t="s">
        <v>184</v>
      </c>
      <c r="G1933" s="85" t="s">
        <v>184</v>
      </c>
      <c r="H1933" s="840">
        <v>1.1591423266262999</v>
      </c>
      <c r="I1933" s="840">
        <v>1.1632131766134499</v>
      </c>
      <c r="J1933" s="86">
        <v>14077</v>
      </c>
      <c r="K1933" s="44">
        <v>16317.246531918399</v>
      </c>
      <c r="L1933" s="45">
        <v>15352.3613456618</v>
      </c>
      <c r="M1933" s="46">
        <v>1.0905989447795601</v>
      </c>
      <c r="N1933" s="139">
        <v>16374.551887187499</v>
      </c>
      <c r="O1933" s="45">
        <v>15209.4273549971</v>
      </c>
      <c r="P1933" s="99">
        <v>1.08044521950679</v>
      </c>
      <c r="Q1933" s="86">
        <v>13984.9356432359</v>
      </c>
      <c r="R1933" s="44">
        <v>16210.5308392195</v>
      </c>
      <c r="S1933" s="45">
        <v>15252.7362805379</v>
      </c>
      <c r="T1933" s="140">
        <v>1.09065473518394</v>
      </c>
      <c r="U1933" s="44">
        <v>16267.461414302999</v>
      </c>
      <c r="V1933" s="45">
        <v>15110.619175190701</v>
      </c>
      <c r="W1933" s="99">
        <v>1.08049257863402</v>
      </c>
      <c r="X1933" s="86">
        <v>13893.950416137201</v>
      </c>
      <c r="Y1933" s="44">
        <v>16105.0660113918</v>
      </c>
      <c r="Z1933" s="45">
        <v>15154.2448782468</v>
      </c>
      <c r="AA1933" s="46">
        <v>1.0907081445062401</v>
      </c>
      <c r="AB1933" s="139">
        <v>16161.6261992647</v>
      </c>
      <c r="AC1933" s="45">
        <v>15012.951061718401</v>
      </c>
      <c r="AD1933" s="99">
        <v>1.0805386957680201</v>
      </c>
      <c r="AE1933" s="142">
        <v>13835.524408875701</v>
      </c>
      <c r="AF1933" s="44">
        <v>16037.3419533991</v>
      </c>
      <c r="AG1933" s="45">
        <v>15091.0568004999</v>
      </c>
      <c r="AH1933" s="140">
        <v>1.0907470041987599</v>
      </c>
      <c r="AI1933" s="44">
        <v>16093.664297761101</v>
      </c>
      <c r="AJ1933" s="45">
        <v>14950.2885220464</v>
      </c>
      <c r="AK1933" s="46">
        <v>1.0805725956043699</v>
      </c>
    </row>
    <row r="1934" spans="1:37" x14ac:dyDescent="0.2">
      <c r="A1934" s="35" t="s">
        <v>5308</v>
      </c>
      <c r="B1934" s="35" t="s">
        <v>9821</v>
      </c>
      <c r="C1934" s="85" t="s">
        <v>952</v>
      </c>
      <c r="D1934" s="85" t="s">
        <v>13405</v>
      </c>
      <c r="E1934" s="85" t="s">
        <v>12902</v>
      </c>
      <c r="F1934" s="85" t="s">
        <v>193</v>
      </c>
      <c r="G1934" s="85" t="s">
        <v>193</v>
      </c>
      <c r="H1934" s="840">
        <v>1.1493408648146799</v>
      </c>
      <c r="I1934" s="840">
        <v>1.1633426533628799</v>
      </c>
      <c r="J1934" s="86">
        <v>6775.6666666666697</v>
      </c>
      <c r="K1934" s="44">
        <v>7787.5505863626404</v>
      </c>
      <c r="L1934" s="45">
        <v>7327.0505759407297</v>
      </c>
      <c r="M1934" s="46">
        <v>1.08137707127575</v>
      </c>
      <c r="N1934" s="139">
        <v>7882.4220383024103</v>
      </c>
      <c r="O1934" s="45">
        <v>7321.551526964</v>
      </c>
      <c r="P1934" s="99">
        <v>1.08056548339115</v>
      </c>
      <c r="Q1934" s="86">
        <v>6754.3982701652203</v>
      </c>
      <c r="R1934" s="44">
        <v>7763.1059491344504</v>
      </c>
      <c r="S1934" s="45">
        <v>7304.4250638323701</v>
      </c>
      <c r="T1934" s="140">
        <v>1.0814323899283</v>
      </c>
      <c r="U1934" s="44">
        <v>7857.6796054836504</v>
      </c>
      <c r="V1934" s="45">
        <v>7298.88954983043</v>
      </c>
      <c r="W1934" s="99">
        <v>1.0806128477899</v>
      </c>
      <c r="X1934" s="86">
        <v>6734.5563601657304</v>
      </c>
      <c r="Y1934" s="44">
        <v>7740.30083113606</v>
      </c>
      <c r="Z1934" s="45">
        <v>7283.3240263258003</v>
      </c>
      <c r="AA1934" s="46">
        <v>1.08148534763269</v>
      </c>
      <c r="AB1934" s="139">
        <v>7834.5966652570496</v>
      </c>
      <c r="AC1934" s="45">
        <v>7277.75873996873</v>
      </c>
      <c r="AD1934" s="99">
        <v>1.08065897005718</v>
      </c>
      <c r="AE1934" s="142">
        <v>6724.3123568465999</v>
      </c>
      <c r="AF1934" s="44">
        <v>7728.5269795020804</v>
      </c>
      <c r="AG1934" s="45">
        <v>7272.5043820083802</v>
      </c>
      <c r="AH1934" s="140">
        <v>1.0815238787358901</v>
      </c>
      <c r="AI1934" s="44">
        <v>7822.6793792547096</v>
      </c>
      <c r="AJ1934" s="45">
        <v>7266.9164443544796</v>
      </c>
      <c r="AK1934" s="46">
        <v>1.0806928736669099</v>
      </c>
    </row>
    <row r="1935" spans="1:37" x14ac:dyDescent="0.2">
      <c r="A1935" s="35" t="s">
        <v>5307</v>
      </c>
      <c r="B1935" s="35" t="s">
        <v>11205</v>
      </c>
      <c r="C1935" s="85" t="s">
        <v>952</v>
      </c>
      <c r="D1935" s="85" t="s">
        <v>13405</v>
      </c>
      <c r="E1935" s="85" t="s">
        <v>12902</v>
      </c>
      <c r="F1935" s="85" t="s">
        <v>193</v>
      </c>
      <c r="G1935" s="85" t="s">
        <v>193</v>
      </c>
      <c r="H1935" s="840">
        <v>1.1493408648146799</v>
      </c>
      <c r="I1935" s="840">
        <v>1.1633426533628799</v>
      </c>
      <c r="J1935" s="86">
        <v>4095.1666666666702</v>
      </c>
      <c r="K1935" s="44">
        <v>4706.7423982269001</v>
      </c>
      <c r="L1935" s="45">
        <v>4428.4193363860804</v>
      </c>
      <c r="M1935" s="46">
        <v>1.08137707127575</v>
      </c>
      <c r="N1935" s="139">
        <v>4764.0820559632202</v>
      </c>
      <c r="O1935" s="45">
        <v>4425.0957487340102</v>
      </c>
      <c r="P1935" s="99">
        <v>1.08056548339115</v>
      </c>
      <c r="Q1935" s="86">
        <v>4089.94150497991</v>
      </c>
      <c r="R1935" s="44">
        <v>4700.7369063750502</v>
      </c>
      <c r="S1935" s="45">
        <v>4422.9952163973803</v>
      </c>
      <c r="T1935" s="140">
        <v>1.0814323899283</v>
      </c>
      <c r="U1935" s="44">
        <v>4758.0034025022997</v>
      </c>
      <c r="V1935" s="45">
        <v>4419.6433369904598</v>
      </c>
      <c r="W1935" s="99">
        <v>1.0806128477899</v>
      </c>
      <c r="X1935" s="86">
        <v>4084.7447514457799</v>
      </c>
      <c r="Y1935" s="44">
        <v>4694.7640651739002</v>
      </c>
      <c r="Z1935" s="45">
        <v>4417.5915975081698</v>
      </c>
      <c r="AA1935" s="46">
        <v>1.08148534763269</v>
      </c>
      <c r="AB1935" s="139">
        <v>4751.9577974570302</v>
      </c>
      <c r="AC1935" s="45">
        <v>4414.2160560438797</v>
      </c>
      <c r="AD1935" s="99">
        <v>1.08065897005718</v>
      </c>
      <c r="AE1935" s="142">
        <v>4085.4466813775998</v>
      </c>
      <c r="AF1935" s="44">
        <v>4695.5708219287799</v>
      </c>
      <c r="AG1935" s="45">
        <v>4418.5081412121599</v>
      </c>
      <c r="AH1935" s="140">
        <v>1.0815238787358901</v>
      </c>
      <c r="AI1935" s="44">
        <v>4752.7743824863901</v>
      </c>
      <c r="AJ1935" s="45">
        <v>4415.1131143109096</v>
      </c>
      <c r="AK1935" s="46">
        <v>1.0806928736669099</v>
      </c>
    </row>
    <row r="1936" spans="1:37" x14ac:dyDescent="0.2">
      <c r="A1936" s="35" t="s">
        <v>5306</v>
      </c>
      <c r="B1936" s="35" t="s">
        <v>11204</v>
      </c>
      <c r="C1936" s="85" t="s">
        <v>952</v>
      </c>
      <c r="D1936" s="85" t="s">
        <v>13405</v>
      </c>
      <c r="E1936" s="85" t="s">
        <v>12902</v>
      </c>
      <c r="F1936" s="85" t="s">
        <v>193</v>
      </c>
      <c r="G1936" s="85" t="s">
        <v>193</v>
      </c>
      <c r="H1936" s="840">
        <v>1.1493408648146799</v>
      </c>
      <c r="I1936" s="840">
        <v>1.1633426533628799</v>
      </c>
      <c r="J1936" s="86">
        <v>5518.25</v>
      </c>
      <c r="K1936" s="44">
        <v>6342.3502272635897</v>
      </c>
      <c r="L1936" s="45">
        <v>5967.3090235674099</v>
      </c>
      <c r="M1936" s="46">
        <v>1.08137707127575</v>
      </c>
      <c r="N1936" s="139">
        <v>6419.6155969197098</v>
      </c>
      <c r="O1936" s="45">
        <v>5962.83047872324</v>
      </c>
      <c r="P1936" s="99">
        <v>1.08056548339115</v>
      </c>
      <c r="Q1936" s="86">
        <v>5500.4725816118798</v>
      </c>
      <c r="R1936" s="44">
        <v>6321.9179138392101</v>
      </c>
      <c r="S1936" s="45">
        <v>5948.38920966764</v>
      </c>
      <c r="T1936" s="140">
        <v>1.0814323899283</v>
      </c>
      <c r="U1936" s="44">
        <v>6398.9343678421301</v>
      </c>
      <c r="V1936" s="45">
        <v>5943.8813406058898</v>
      </c>
      <c r="W1936" s="99">
        <v>1.0806128477899</v>
      </c>
      <c r="X1936" s="86">
        <v>5484.75528225992</v>
      </c>
      <c r="Y1936" s="44">
        <v>6303.8533794094801</v>
      </c>
      <c r="Z1936" s="45">
        <v>5931.6824731151301</v>
      </c>
      <c r="AA1936" s="46">
        <v>1.08148534763269</v>
      </c>
      <c r="AB1936" s="139">
        <v>6380.6497631103202</v>
      </c>
      <c r="AC1936" s="45">
        <v>5927.1499943426898</v>
      </c>
      <c r="AD1936" s="99">
        <v>1.08065897005718</v>
      </c>
      <c r="AE1936" s="142">
        <v>5477.1316655555602</v>
      </c>
      <c r="AF1936" s="44">
        <v>6295.0912451934801</v>
      </c>
      <c r="AG1936" s="45">
        <v>5923.6486832787996</v>
      </c>
      <c r="AH1936" s="140">
        <v>1.0815238787358901</v>
      </c>
      <c r="AI1936" s="44">
        <v>6371.7808846252501</v>
      </c>
      <c r="AJ1936" s="45">
        <v>5919.0971591012803</v>
      </c>
      <c r="AK1936" s="46">
        <v>1.0806928736669099</v>
      </c>
    </row>
    <row r="1937" spans="1:37" x14ac:dyDescent="0.2">
      <c r="A1937" s="35" t="s">
        <v>5305</v>
      </c>
      <c r="B1937" s="35" t="s">
        <v>11203</v>
      </c>
      <c r="C1937" s="85" t="s">
        <v>952</v>
      </c>
      <c r="D1937" s="85" t="s">
        <v>13405</v>
      </c>
      <c r="E1937" s="85" t="s">
        <v>12902</v>
      </c>
      <c r="F1937" s="85" t="s">
        <v>184</v>
      </c>
      <c r="G1937" s="85" t="s">
        <v>184</v>
      </c>
      <c r="H1937" s="840">
        <v>1.1591423266262999</v>
      </c>
      <c r="I1937" s="840">
        <v>1.1632131766134499</v>
      </c>
      <c r="J1937" s="86">
        <v>2098.1666666666702</v>
      </c>
      <c r="K1937" s="44">
        <v>2432.0737916497501</v>
      </c>
      <c r="L1937" s="45">
        <v>2288.25835263831</v>
      </c>
      <c r="M1937" s="46">
        <v>1.0905989447795601</v>
      </c>
      <c r="N1937" s="139">
        <v>2440.6151133977801</v>
      </c>
      <c r="O1937" s="45">
        <v>2266.9541447285001</v>
      </c>
      <c r="P1937" s="99">
        <v>1.08044521950679</v>
      </c>
      <c r="Q1937" s="86">
        <v>2099.7685964454099</v>
      </c>
      <c r="R1937" s="44">
        <v>2433.9306562605798</v>
      </c>
      <c r="S1937" s="45">
        <v>2290.12256250373</v>
      </c>
      <c r="T1937" s="140">
        <v>1.09065473518394</v>
      </c>
      <c r="U1937" s="44">
        <v>2442.4784992244299</v>
      </c>
      <c r="V1937" s="45">
        <v>2268.7843853080299</v>
      </c>
      <c r="W1937" s="99">
        <v>1.08049257863402</v>
      </c>
      <c r="X1937" s="86">
        <v>2102.0415952511298</v>
      </c>
      <c r="Y1937" s="44">
        <v>2436.5653853846602</v>
      </c>
      <c r="Z1937" s="45">
        <v>2292.71388803131</v>
      </c>
      <c r="AA1937" s="46">
        <v>1.0907081445062401</v>
      </c>
      <c r="AB1937" s="139">
        <v>2445.1224813856702</v>
      </c>
      <c r="AC1937" s="45">
        <v>2271.3372837827801</v>
      </c>
      <c r="AD1937" s="99">
        <v>1.0805386957680201</v>
      </c>
      <c r="AE1937" s="142">
        <v>2107.8604185900399</v>
      </c>
      <c r="AF1937" s="44">
        <v>2443.3102298079498</v>
      </c>
      <c r="AG1937" s="45">
        <v>2299.1424368462299</v>
      </c>
      <c r="AH1937" s="140">
        <v>1.0907470041987599</v>
      </c>
      <c r="AI1937" s="44">
        <v>2451.8910133658701</v>
      </c>
      <c r="AJ1937" s="45">
        <v>2277.6962036875598</v>
      </c>
      <c r="AK1937" s="46">
        <v>1.0805725956043699</v>
      </c>
    </row>
    <row r="1938" spans="1:37" x14ac:dyDescent="0.2">
      <c r="A1938" s="35" t="s">
        <v>5304</v>
      </c>
      <c r="B1938" s="35" t="s">
        <v>12996</v>
      </c>
      <c r="C1938" s="85" t="s">
        <v>952</v>
      </c>
      <c r="D1938" s="85" t="s">
        <v>13405</v>
      </c>
      <c r="E1938" s="85" t="s">
        <v>12902</v>
      </c>
      <c r="F1938" s="85" t="s">
        <v>189</v>
      </c>
      <c r="G1938" s="85" t="s">
        <v>189</v>
      </c>
      <c r="H1938" s="840">
        <v>1.16140511633541</v>
      </c>
      <c r="I1938" s="840">
        <v>1.1645630790242101</v>
      </c>
      <c r="J1938" s="86">
        <v>6039.9166666666697</v>
      </c>
      <c r="K1938" s="44">
        <v>7014.7901189061704</v>
      </c>
      <c r="L1938" s="45">
        <v>6599.9856323041004</v>
      </c>
      <c r="M1938" s="46">
        <v>1.0927279292988199</v>
      </c>
      <c r="N1938" s="139">
        <v>7033.863950383</v>
      </c>
      <c r="O1938" s="45">
        <v>6533.3722422042001</v>
      </c>
      <c r="P1938" s="99">
        <v>1.08169907016447</v>
      </c>
      <c r="Q1938" s="86">
        <v>6040.6947933383399</v>
      </c>
      <c r="R1938" s="44">
        <v>7015.6938392038101</v>
      </c>
      <c r="S1938" s="45">
        <v>6601.1735837468896</v>
      </c>
      <c r="T1938" s="140">
        <v>1.0927838286130001</v>
      </c>
      <c r="U1938" s="44">
        <v>7034.7701279756302</v>
      </c>
      <c r="V1938" s="45">
        <v>6534.5003551312602</v>
      </c>
      <c r="W1938" s="99">
        <v>1.08174648425169</v>
      </c>
      <c r="X1938" s="86">
        <v>6040.4493925769302</v>
      </c>
      <c r="Y1938" s="44">
        <v>7015.4088295039601</v>
      </c>
      <c r="Z1938" s="45">
        <v>6601.2286598588198</v>
      </c>
      <c r="AA1938" s="46">
        <v>1.09283734219693</v>
      </c>
      <c r="AB1938" s="139">
        <v>7034.4843433093301</v>
      </c>
      <c r="AC1938" s="45">
        <v>6534.5137852113003</v>
      </c>
      <c r="AD1938" s="99">
        <v>1.0817926549043699</v>
      </c>
      <c r="AE1938" s="142">
        <v>6051.4605965568298</v>
      </c>
      <c r="AF1938" s="44">
        <v>7028.19729814322</v>
      </c>
      <c r="AG1938" s="45">
        <v>6613.4977317060502</v>
      </c>
      <c r="AH1938" s="140">
        <v>1.09287627774839</v>
      </c>
      <c r="AI1938" s="44">
        <v>7047.3075849199204</v>
      </c>
      <c r="AJ1938" s="45">
        <v>6546.6310063902602</v>
      </c>
      <c r="AK1938" s="46">
        <v>1.0818265940813001</v>
      </c>
    </row>
    <row r="1939" spans="1:37" x14ac:dyDescent="0.2">
      <c r="A1939" s="35" t="s">
        <v>5303</v>
      </c>
      <c r="B1939" s="35" t="s">
        <v>13456</v>
      </c>
      <c r="C1939" s="85" t="s">
        <v>952</v>
      </c>
      <c r="D1939" s="85" t="s">
        <v>13405</v>
      </c>
      <c r="E1939" s="85" t="s">
        <v>12902</v>
      </c>
      <c r="F1939" s="85" t="s">
        <v>193</v>
      </c>
      <c r="G1939" s="85" t="s">
        <v>193</v>
      </c>
      <c r="H1939" s="840">
        <v>1.1493408648146799</v>
      </c>
      <c r="I1939" s="840">
        <v>1.1633426533628799</v>
      </c>
      <c r="J1939" s="86">
        <v>4630.5833333333303</v>
      </c>
      <c r="K1939" s="44">
        <v>5322.1186529297602</v>
      </c>
      <c r="L1939" s="45">
        <v>5007.4066432983</v>
      </c>
      <c r="M1939" s="46">
        <v>1.08137707127575</v>
      </c>
      <c r="N1939" s="139">
        <v>5386.9551016179203</v>
      </c>
      <c r="O1939" s="45">
        <v>5003.6485179663596</v>
      </c>
      <c r="P1939" s="99">
        <v>1.08056548339115</v>
      </c>
      <c r="Q1939" s="86">
        <v>4618.7444102494501</v>
      </c>
      <c r="R1939" s="44">
        <v>5308.5116948340501</v>
      </c>
      <c r="S1939" s="45">
        <v>4994.8598060440499</v>
      </c>
      <c r="T1939" s="140">
        <v>1.0814323899283</v>
      </c>
      <c r="U1939" s="44">
        <v>5373.1823774245604</v>
      </c>
      <c r="V1939" s="45">
        <v>4991.0745503733497</v>
      </c>
      <c r="W1939" s="99">
        <v>1.0806128477899</v>
      </c>
      <c r="X1939" s="86">
        <v>4606.3355325746397</v>
      </c>
      <c r="Y1939" s="44">
        <v>5294.2496646359104</v>
      </c>
      <c r="Z1939" s="45">
        <v>4981.68438475931</v>
      </c>
      <c r="AA1939" s="46">
        <v>1.08148534763269</v>
      </c>
      <c r="AB1939" s="139">
        <v>5358.7466007450903</v>
      </c>
      <c r="AC1939" s="45">
        <v>4977.8778123699003</v>
      </c>
      <c r="AD1939" s="99">
        <v>1.08065897005718</v>
      </c>
      <c r="AE1939" s="142">
        <v>4599.8703798197503</v>
      </c>
      <c r="AF1939" s="44">
        <v>5286.8190003774398</v>
      </c>
      <c r="AG1939" s="45">
        <v>4974.8696548649696</v>
      </c>
      <c r="AH1939" s="140">
        <v>1.0815238787358901</v>
      </c>
      <c r="AI1939" s="44">
        <v>5351.22541278482</v>
      </c>
      <c r="AJ1939" s="45">
        <v>4971.0471392627196</v>
      </c>
      <c r="AK1939" s="46">
        <v>1.0806928736669099</v>
      </c>
    </row>
    <row r="1940" spans="1:37" x14ac:dyDescent="0.2">
      <c r="A1940" s="35" t="s">
        <v>5302</v>
      </c>
      <c r="B1940" s="35" t="s">
        <v>11202</v>
      </c>
      <c r="C1940" s="85" t="s">
        <v>952</v>
      </c>
      <c r="D1940" s="85" t="s">
        <v>13405</v>
      </c>
      <c r="E1940" s="85" t="s">
        <v>12902</v>
      </c>
      <c r="F1940" s="85" t="s">
        <v>189</v>
      </c>
      <c r="G1940" s="85" t="s">
        <v>189</v>
      </c>
      <c r="H1940" s="840">
        <v>1.16140511633541</v>
      </c>
      <c r="I1940" s="840">
        <v>1.1645630790242101</v>
      </c>
      <c r="J1940" s="86">
        <v>3629.4166666666702</v>
      </c>
      <c r="K1940" s="44">
        <v>4215.22308597967</v>
      </c>
      <c r="L1940" s="45">
        <v>3965.9649587292902</v>
      </c>
      <c r="M1940" s="46">
        <v>1.0927279292988199</v>
      </c>
      <c r="N1940" s="139">
        <v>4226.6846483951304</v>
      </c>
      <c r="O1940" s="45">
        <v>3925.93663357275</v>
      </c>
      <c r="P1940" s="99">
        <v>1.08169907016447</v>
      </c>
      <c r="Q1940" s="86">
        <v>3632.8061050554702</v>
      </c>
      <c r="R1940" s="44">
        <v>4219.15959706593</v>
      </c>
      <c r="S1940" s="45">
        <v>3969.8717640912</v>
      </c>
      <c r="T1940" s="140">
        <v>1.0927838286130001</v>
      </c>
      <c r="U1940" s="44">
        <v>4230.6318632013599</v>
      </c>
      <c r="V1940" s="45">
        <v>3929.7752321118501</v>
      </c>
      <c r="W1940" s="99">
        <v>1.08174648425169</v>
      </c>
      <c r="X1940" s="86">
        <v>3637.4252562270099</v>
      </c>
      <c r="Y1940" s="44">
        <v>4224.5243028696796</v>
      </c>
      <c r="Z1940" s="45">
        <v>3975.1141494550998</v>
      </c>
      <c r="AA1940" s="46">
        <v>1.09283734219693</v>
      </c>
      <c r="AB1940" s="139">
        <v>4236.0111561121603</v>
      </c>
      <c r="AC1940" s="45">
        <v>3934.9399249500302</v>
      </c>
      <c r="AD1940" s="99">
        <v>1.0817926549043699</v>
      </c>
      <c r="AE1940" s="142">
        <v>3647.44509156099</v>
      </c>
      <c r="AF1940" s="44">
        <v>4236.1613908914096</v>
      </c>
      <c r="AG1940" s="45">
        <v>3986.2062149568001</v>
      </c>
      <c r="AH1940" s="140">
        <v>1.09287627774839</v>
      </c>
      <c r="AI1940" s="44">
        <v>4247.6798864000202</v>
      </c>
      <c r="AJ1940" s="45">
        <v>3945.9031005019801</v>
      </c>
      <c r="AK1940" s="46">
        <v>1.0818265940813001</v>
      </c>
    </row>
    <row r="1941" spans="1:37" x14ac:dyDescent="0.2">
      <c r="A1941" s="35" t="s">
        <v>5301</v>
      </c>
      <c r="B1941" s="35" t="s">
        <v>11201</v>
      </c>
      <c r="C1941" s="85" t="s">
        <v>952</v>
      </c>
      <c r="D1941" s="85" t="s">
        <v>13405</v>
      </c>
      <c r="E1941" s="85" t="s">
        <v>12902</v>
      </c>
      <c r="F1941" s="85" t="s">
        <v>193</v>
      </c>
      <c r="G1941" s="85" t="s">
        <v>193</v>
      </c>
      <c r="H1941" s="840">
        <v>1.1493408648146799</v>
      </c>
      <c r="I1941" s="840">
        <v>1.1633426533628799</v>
      </c>
      <c r="J1941" s="86">
        <v>6578.9166666666697</v>
      </c>
      <c r="K1941" s="44">
        <v>7561.4177712103501</v>
      </c>
      <c r="L1941" s="45">
        <v>7114.2896371672196</v>
      </c>
      <c r="M1941" s="46">
        <v>1.08137707127575</v>
      </c>
      <c r="N1941" s="139">
        <v>7653.5343712532604</v>
      </c>
      <c r="O1941" s="45">
        <v>7108.9502681067897</v>
      </c>
      <c r="P1941" s="99">
        <v>1.08056548339115</v>
      </c>
      <c r="Q1941" s="86">
        <v>6555.0323634199804</v>
      </c>
      <c r="R1941" s="44">
        <v>7533.96656546131</v>
      </c>
      <c r="S1941" s="45">
        <v>7088.8243148306401</v>
      </c>
      <c r="T1941" s="140">
        <v>1.0814323899283</v>
      </c>
      <c r="U1941" s="44">
        <v>7625.7487425405398</v>
      </c>
      <c r="V1941" s="45">
        <v>7083.4521895902399</v>
      </c>
      <c r="W1941" s="99">
        <v>1.0806128477899</v>
      </c>
      <c r="X1941" s="86">
        <v>6532.0130556025497</v>
      </c>
      <c r="Y1941" s="44">
        <v>7507.5095343069797</v>
      </c>
      <c r="Z1941" s="45">
        <v>7064.2764101796201</v>
      </c>
      <c r="AA1941" s="46">
        <v>1.08148534763269</v>
      </c>
      <c r="AB1941" s="139">
        <v>7598.9693999056299</v>
      </c>
      <c r="AC1941" s="45">
        <v>7058.8785010675101</v>
      </c>
      <c r="AD1941" s="99">
        <v>1.08065897005718</v>
      </c>
      <c r="AE1941" s="142">
        <v>6515.1321218017101</v>
      </c>
      <c r="AF1941" s="44">
        <v>7488.1075872534502</v>
      </c>
      <c r="AG1941" s="45">
        <v>7046.2709628477496</v>
      </c>
      <c r="AH1941" s="140">
        <v>1.0815238787358901</v>
      </c>
      <c r="AI1941" s="44">
        <v>7579.3310895865297</v>
      </c>
      <c r="AJ1941" s="45">
        <v>7040.8568550295004</v>
      </c>
      <c r="AK1941" s="46">
        <v>1.0806928736669099</v>
      </c>
    </row>
    <row r="1942" spans="1:37" x14ac:dyDescent="0.2">
      <c r="A1942" s="35" t="s">
        <v>5300</v>
      </c>
      <c r="B1942" s="35" t="s">
        <v>11200</v>
      </c>
      <c r="C1942" s="85" t="s">
        <v>952</v>
      </c>
      <c r="D1942" s="85" t="s">
        <v>13405</v>
      </c>
      <c r="E1942" s="85" t="s">
        <v>12902</v>
      </c>
      <c r="F1942" s="85" t="s">
        <v>193</v>
      </c>
      <c r="G1942" s="85" t="s">
        <v>193</v>
      </c>
      <c r="H1942" s="840">
        <v>1.1493408648146799</v>
      </c>
      <c r="I1942" s="840">
        <v>1.1633426533628799</v>
      </c>
      <c r="J1942" s="86">
        <v>6404.1666666666697</v>
      </c>
      <c r="K1942" s="44">
        <v>7360.5704550839901</v>
      </c>
      <c r="L1942" s="45">
        <v>6925.3189939617896</v>
      </c>
      <c r="M1942" s="46">
        <v>1.08137707127575</v>
      </c>
      <c r="N1942" s="139">
        <v>7450.2402425781002</v>
      </c>
      <c r="O1942" s="45">
        <v>6920.12144988419</v>
      </c>
      <c r="P1942" s="99">
        <v>1.08056548339115</v>
      </c>
      <c r="Q1942" s="86">
        <v>6384.3316983865698</v>
      </c>
      <c r="R1942" s="44">
        <v>7337.7733154873704</v>
      </c>
      <c r="S1942" s="45">
        <v>6904.2230866812097</v>
      </c>
      <c r="T1942" s="140">
        <v>1.0814323899283</v>
      </c>
      <c r="U1942" s="44">
        <v>7427.1653779497701</v>
      </c>
      <c r="V1942" s="45">
        <v>6898.9908578288596</v>
      </c>
      <c r="W1942" s="99">
        <v>1.0806128477899</v>
      </c>
      <c r="X1942" s="86">
        <v>6367.2014484003103</v>
      </c>
      <c r="Y1942" s="44">
        <v>7318.0848191536697</v>
      </c>
      <c r="Z1942" s="45">
        <v>6886.0350718706004</v>
      </c>
      <c r="AA1942" s="46">
        <v>1.08148534763269</v>
      </c>
      <c r="AB1942" s="139">
        <v>7407.2370274779896</v>
      </c>
      <c r="AC1942" s="45">
        <v>6880.7733593748699</v>
      </c>
      <c r="AD1942" s="99">
        <v>1.08065897005718</v>
      </c>
      <c r="AE1942" s="142">
        <v>6358.99279545852</v>
      </c>
      <c r="AF1942" s="44">
        <v>7308.6502788825901</v>
      </c>
      <c r="AG1942" s="45">
        <v>6877.4025529978499</v>
      </c>
      <c r="AH1942" s="140">
        <v>1.0815238787358901</v>
      </c>
      <c r="AI1942" s="44">
        <v>7397.6875513841396</v>
      </c>
      <c r="AJ1942" s="45">
        <v>6872.1181977512597</v>
      </c>
      <c r="AK1942" s="46">
        <v>1.0806928736669099</v>
      </c>
    </row>
    <row r="1943" spans="1:37" x14ac:dyDescent="0.2">
      <c r="A1943" s="35" t="s">
        <v>5299</v>
      </c>
      <c r="B1943" s="35" t="s">
        <v>11199</v>
      </c>
      <c r="C1943" s="85" t="s">
        <v>952</v>
      </c>
      <c r="D1943" s="85" t="s">
        <v>13405</v>
      </c>
      <c r="E1943" s="85" t="s">
        <v>12902</v>
      </c>
      <c r="F1943" s="85" t="s">
        <v>193</v>
      </c>
      <c r="G1943" s="85" t="s">
        <v>193</v>
      </c>
      <c r="H1943" s="840">
        <v>1.1493408648146799</v>
      </c>
      <c r="I1943" s="840">
        <v>1.1633426533628799</v>
      </c>
      <c r="J1943" s="86">
        <v>5645.5833333333303</v>
      </c>
      <c r="K1943" s="44">
        <v>6488.6996307166501</v>
      </c>
      <c r="L1943" s="45">
        <v>6105.0043706431898</v>
      </c>
      <c r="M1943" s="46">
        <v>1.08137707127575</v>
      </c>
      <c r="N1943" s="139">
        <v>6567.7478947812497</v>
      </c>
      <c r="O1943" s="45">
        <v>6100.4224836083804</v>
      </c>
      <c r="P1943" s="99">
        <v>1.08056548339115</v>
      </c>
      <c r="Q1943" s="86">
        <v>5630.8511618675602</v>
      </c>
      <c r="R1943" s="44">
        <v>6471.7673440235803</v>
      </c>
      <c r="S1943" s="45">
        <v>6089.3848293089904</v>
      </c>
      <c r="T1943" s="140">
        <v>1.0814323899283</v>
      </c>
      <c r="U1943" s="44">
        <v>6550.6093313384499</v>
      </c>
      <c r="V1943" s="45">
        <v>6084.7701095067796</v>
      </c>
      <c r="W1943" s="99">
        <v>1.0806128477899</v>
      </c>
      <c r="X1943" s="86">
        <v>5619.0797068009297</v>
      </c>
      <c r="Y1943" s="44">
        <v>6458.2379296771796</v>
      </c>
      <c r="Z1943" s="45">
        <v>6076.9523700854197</v>
      </c>
      <c r="AA1943" s="46">
        <v>1.08148534763269</v>
      </c>
      <c r="AB1943" s="139">
        <v>6536.9150955673003</v>
      </c>
      <c r="AC1943" s="45">
        <v>6072.3088886206997</v>
      </c>
      <c r="AD1943" s="99">
        <v>1.08065897005718</v>
      </c>
      <c r="AE1943" s="142">
        <v>5620.2093824368703</v>
      </c>
      <c r="AF1943" s="44">
        <v>6459.5363120495504</v>
      </c>
      <c r="AG1943" s="45">
        <v>6078.3906506009398</v>
      </c>
      <c r="AH1943" s="140">
        <v>1.0815238787358901</v>
      </c>
      <c r="AI1943" s="44">
        <v>6538.2292954190498</v>
      </c>
      <c r="AJ1943" s="45">
        <v>6073.7202281154396</v>
      </c>
      <c r="AK1943" s="46">
        <v>1.0806928736669099</v>
      </c>
    </row>
    <row r="1944" spans="1:37" x14ac:dyDescent="0.2">
      <c r="A1944" s="35" t="s">
        <v>5298</v>
      </c>
      <c r="B1944" s="35" t="s">
        <v>9963</v>
      </c>
      <c r="C1944" s="85" t="s">
        <v>952</v>
      </c>
      <c r="D1944" s="85" t="s">
        <v>13405</v>
      </c>
      <c r="E1944" s="85" t="s">
        <v>12902</v>
      </c>
      <c r="F1944" s="85" t="s">
        <v>193</v>
      </c>
      <c r="G1944" s="85" t="s">
        <v>193</v>
      </c>
      <c r="H1944" s="840">
        <v>1.1493408648146799</v>
      </c>
      <c r="I1944" s="840">
        <v>1.1633426533628799</v>
      </c>
      <c r="J1944" s="86">
        <v>3269.4166666666702</v>
      </c>
      <c r="K1944" s="44">
        <v>3757.67417910618</v>
      </c>
      <c r="L1944" s="45">
        <v>3535.4722197801302</v>
      </c>
      <c r="M1944" s="46">
        <v>1.08137707127575</v>
      </c>
      <c r="N1944" s="139">
        <v>3803.4518599488201</v>
      </c>
      <c r="O1944" s="45">
        <v>3532.8188008237598</v>
      </c>
      <c r="P1944" s="99">
        <v>1.08056548339115</v>
      </c>
      <c r="Q1944" s="86">
        <v>3260.2501982595199</v>
      </c>
      <c r="R1944" s="44">
        <v>3747.13878237981</v>
      </c>
      <c r="S1944" s="45">
        <v>3525.7401636680102</v>
      </c>
      <c r="T1944" s="140">
        <v>1.0814323899283</v>
      </c>
      <c r="U1944" s="44">
        <v>3792.7881162700801</v>
      </c>
      <c r="V1944" s="45">
        <v>3523.0682512488102</v>
      </c>
      <c r="W1944" s="99">
        <v>1.0806128477899</v>
      </c>
      <c r="X1944" s="86">
        <v>3251.30468714074</v>
      </c>
      <c r="Y1944" s="44">
        <v>3736.8573408943498</v>
      </c>
      <c r="Z1944" s="45">
        <v>3516.2383798322098</v>
      </c>
      <c r="AA1944" s="46">
        <v>1.08148534763269</v>
      </c>
      <c r="AB1944" s="139">
        <v>3782.38142162947</v>
      </c>
      <c r="AC1944" s="45">
        <v>3513.5515745476</v>
      </c>
      <c r="AD1944" s="99">
        <v>1.08065897005718</v>
      </c>
      <c r="AE1944" s="142">
        <v>3247.5452536285602</v>
      </c>
      <c r="AF1944" s="44">
        <v>3732.5364703302498</v>
      </c>
      <c r="AG1944" s="45">
        <v>3512.2977390746801</v>
      </c>
      <c r="AH1944" s="140">
        <v>1.0815238787358901</v>
      </c>
      <c r="AI1944" s="44">
        <v>3778.00791227228</v>
      </c>
      <c r="AJ1944" s="45">
        <v>3509.5990125071899</v>
      </c>
      <c r="AK1944" s="46">
        <v>1.0806928736669099</v>
      </c>
    </row>
    <row r="1945" spans="1:37" x14ac:dyDescent="0.2">
      <c r="A1945" s="35" t="s">
        <v>5297</v>
      </c>
      <c r="B1945" s="35" t="s">
        <v>11198</v>
      </c>
      <c r="C1945" s="85" t="s">
        <v>952</v>
      </c>
      <c r="D1945" s="85" t="s">
        <v>13405</v>
      </c>
      <c r="E1945" s="85" t="s">
        <v>12902</v>
      </c>
      <c r="F1945" s="85" t="s">
        <v>184</v>
      </c>
      <c r="G1945" s="85" t="s">
        <v>184</v>
      </c>
      <c r="H1945" s="840">
        <v>1.1591423266262999</v>
      </c>
      <c r="I1945" s="840">
        <v>1.1632131766134499</v>
      </c>
      <c r="J1945" s="86">
        <v>6002.4166666666697</v>
      </c>
      <c r="K1945" s="44">
        <v>6957.6552203804904</v>
      </c>
      <c r="L1945" s="45">
        <v>6546.22928279389</v>
      </c>
      <c r="M1945" s="46">
        <v>1.0905989447795601</v>
      </c>
      <c r="N1945" s="139">
        <v>6982.0901581908302</v>
      </c>
      <c r="O1945" s="45">
        <v>6485.2823929878996</v>
      </c>
      <c r="P1945" s="99">
        <v>1.08044521950679</v>
      </c>
      <c r="Q1945" s="86">
        <v>5993.5179269934397</v>
      </c>
      <c r="R1945" s="44">
        <v>6947.3403145716202</v>
      </c>
      <c r="S1945" s="45">
        <v>6536.8587074852403</v>
      </c>
      <c r="T1945" s="140">
        <v>1.09065473518394</v>
      </c>
      <c r="U1945" s="44">
        <v>6971.73902694768</v>
      </c>
      <c r="V1945" s="45">
        <v>6475.9516400263401</v>
      </c>
      <c r="W1945" s="99">
        <v>1.08049257863402</v>
      </c>
      <c r="X1945" s="86">
        <v>5983.1957393422799</v>
      </c>
      <c r="Y1945" s="44">
        <v>6935.3754299617904</v>
      </c>
      <c r="Z1945" s="45">
        <v>6525.9203230756802</v>
      </c>
      <c r="AA1945" s="46">
        <v>1.0907081445062401</v>
      </c>
      <c r="AB1945" s="139">
        <v>6959.7321222603796</v>
      </c>
      <c r="AC1945" s="45">
        <v>6465.0745207136597</v>
      </c>
      <c r="AD1945" s="99">
        <v>1.0805386957680201</v>
      </c>
      <c r="AE1945" s="142">
        <v>5982.9595795237801</v>
      </c>
      <c r="AF1945" s="44">
        <v>6935.1016871203101</v>
      </c>
      <c r="AG1945" s="45">
        <v>6525.8952376078196</v>
      </c>
      <c r="AH1945" s="140">
        <v>1.0907470041987599</v>
      </c>
      <c r="AI1945" s="44">
        <v>6959.4574180477102</v>
      </c>
      <c r="AJ1945" s="45">
        <v>6465.0221622420604</v>
      </c>
      <c r="AK1945" s="46">
        <v>1.0805725956043699</v>
      </c>
    </row>
    <row r="1946" spans="1:37" x14ac:dyDescent="0.2">
      <c r="A1946" s="35" t="s">
        <v>5296</v>
      </c>
      <c r="B1946" s="35" t="s">
        <v>11197</v>
      </c>
      <c r="C1946" s="85" t="s">
        <v>952</v>
      </c>
      <c r="D1946" s="85" t="s">
        <v>13405</v>
      </c>
      <c r="E1946" s="85" t="s">
        <v>12902</v>
      </c>
      <c r="F1946" s="85" t="s">
        <v>193</v>
      </c>
      <c r="G1946" s="85" t="s">
        <v>193</v>
      </c>
      <c r="H1946" s="840">
        <v>1.1493408648146799</v>
      </c>
      <c r="I1946" s="840">
        <v>1.1633426533628799</v>
      </c>
      <c r="J1946" s="86">
        <v>6460.0833333333303</v>
      </c>
      <c r="K1946" s="44">
        <v>7424.8377651082101</v>
      </c>
      <c r="L1946" s="45">
        <v>6985.7859951972896</v>
      </c>
      <c r="M1946" s="46">
        <v>1.08137707127575</v>
      </c>
      <c r="N1946" s="139">
        <v>7515.2904859453101</v>
      </c>
      <c r="O1946" s="45">
        <v>6980.5430698304799</v>
      </c>
      <c r="P1946" s="99">
        <v>1.08056548339115</v>
      </c>
      <c r="Q1946" s="86">
        <v>6430.9129732546298</v>
      </c>
      <c r="R1946" s="44">
        <v>7391.3110782283902</v>
      </c>
      <c r="S1946" s="45">
        <v>6954.5975860876697</v>
      </c>
      <c r="T1946" s="140">
        <v>1.0814323899283</v>
      </c>
      <c r="U1946" s="44">
        <v>7481.3553618517999</v>
      </c>
      <c r="V1946" s="45">
        <v>6949.3271819177098</v>
      </c>
      <c r="W1946" s="99">
        <v>1.0806128477899</v>
      </c>
      <c r="X1946" s="86">
        <v>6404.2958194947496</v>
      </c>
      <c r="Y1946" s="44">
        <v>7360.7188957071103</v>
      </c>
      <c r="Z1946" s="45">
        <v>6926.15209068889</v>
      </c>
      <c r="AA1946" s="46">
        <v>1.08148534763269</v>
      </c>
      <c r="AB1946" s="139">
        <v>7450.3904915718203</v>
      </c>
      <c r="AC1946" s="45">
        <v>6920.8597242367096</v>
      </c>
      <c r="AD1946" s="99">
        <v>1.08065897005718</v>
      </c>
      <c r="AE1946" s="142">
        <v>6388.33328607367</v>
      </c>
      <c r="AF1946" s="44">
        <v>7342.3725037402901</v>
      </c>
      <c r="AG1946" s="45">
        <v>6909.1349942119596</v>
      </c>
      <c r="AH1946" s="140">
        <v>1.0815238787358901</v>
      </c>
      <c r="AI1946" s="44">
        <v>7431.82059558734</v>
      </c>
      <c r="AJ1946" s="45">
        <v>6903.8262568689397</v>
      </c>
      <c r="AK1946" s="46">
        <v>1.0806928736669099</v>
      </c>
    </row>
    <row r="1947" spans="1:37" x14ac:dyDescent="0.2">
      <c r="A1947" s="35" t="s">
        <v>5295</v>
      </c>
      <c r="B1947" s="35" t="s">
        <v>7592</v>
      </c>
      <c r="C1947" s="85" t="s">
        <v>952</v>
      </c>
      <c r="D1947" s="85" t="s">
        <v>13405</v>
      </c>
      <c r="E1947" s="85" t="s">
        <v>12902</v>
      </c>
      <c r="F1947" s="85" t="s">
        <v>193</v>
      </c>
      <c r="G1947" s="85" t="s">
        <v>193</v>
      </c>
      <c r="H1947" s="840">
        <v>1.1493408648146799</v>
      </c>
      <c r="I1947" s="840">
        <v>1.1633426533628799</v>
      </c>
      <c r="J1947" s="86">
        <v>6541.6666666666697</v>
      </c>
      <c r="K1947" s="44">
        <v>7518.6048239960001</v>
      </c>
      <c r="L1947" s="45">
        <v>7074.0083412621998</v>
      </c>
      <c r="M1947" s="46">
        <v>1.08137707127575</v>
      </c>
      <c r="N1947" s="139">
        <v>7610.1998574155004</v>
      </c>
      <c r="O1947" s="45">
        <v>7068.6992038504704</v>
      </c>
      <c r="P1947" s="99">
        <v>1.08056548339115</v>
      </c>
      <c r="Q1947" s="86">
        <v>6512.51487075772</v>
      </c>
      <c r="R1947" s="44">
        <v>7485.09947367512</v>
      </c>
      <c r="S1947" s="45">
        <v>7042.8445211271301</v>
      </c>
      <c r="T1947" s="140">
        <v>1.0814323899283</v>
      </c>
      <c r="U1947" s="44">
        <v>7576.2863298124903</v>
      </c>
      <c r="V1947" s="45">
        <v>7037.5072407635898</v>
      </c>
      <c r="W1947" s="99">
        <v>1.0806128477899</v>
      </c>
      <c r="X1947" s="86">
        <v>6486.5987933383203</v>
      </c>
      <c r="Y1947" s="44">
        <v>7455.3130668412996</v>
      </c>
      <c r="Z1947" s="45">
        <v>7015.1615509673102</v>
      </c>
      <c r="AA1947" s="46">
        <v>1.08148534763269</v>
      </c>
      <c r="AB1947" s="139">
        <v>7546.1370515426497</v>
      </c>
      <c r="AC1947" s="45">
        <v>7009.8011711831396</v>
      </c>
      <c r="AD1947" s="99">
        <v>1.08065897005718</v>
      </c>
      <c r="AE1947" s="142">
        <v>6475.4050534395101</v>
      </c>
      <c r="AF1947" s="44">
        <v>7442.4476441454899</v>
      </c>
      <c r="AG1947" s="45">
        <v>7003.3051897818596</v>
      </c>
      <c r="AH1947" s="140">
        <v>1.0815238787358901</v>
      </c>
      <c r="AI1947" s="44">
        <v>7533.1148964677104</v>
      </c>
      <c r="AJ1947" s="45">
        <v>6997.9240953587896</v>
      </c>
      <c r="AK1947" s="46">
        <v>1.0806928736669099</v>
      </c>
    </row>
    <row r="1948" spans="1:37" x14ac:dyDescent="0.2">
      <c r="A1948" s="35" t="s">
        <v>5294</v>
      </c>
      <c r="B1948" s="35" t="s">
        <v>11196</v>
      </c>
      <c r="C1948" s="85" t="s">
        <v>952</v>
      </c>
      <c r="D1948" s="85" t="s">
        <v>13405</v>
      </c>
      <c r="E1948" s="85" t="s">
        <v>12902</v>
      </c>
      <c r="F1948" s="85" t="s">
        <v>193</v>
      </c>
      <c r="G1948" s="85" t="s">
        <v>193</v>
      </c>
      <c r="H1948" s="840">
        <v>1.1493408648146799</v>
      </c>
      <c r="I1948" s="840">
        <v>1.1633426533628799</v>
      </c>
      <c r="J1948" s="86">
        <v>3249.75</v>
      </c>
      <c r="K1948" s="44">
        <v>3735.0704754314902</v>
      </c>
      <c r="L1948" s="45">
        <v>3514.2051373783702</v>
      </c>
      <c r="M1948" s="46">
        <v>1.08137707127575</v>
      </c>
      <c r="N1948" s="139">
        <v>3780.5727877660202</v>
      </c>
      <c r="O1948" s="45">
        <v>3511.5676796504099</v>
      </c>
      <c r="P1948" s="99">
        <v>1.08056548339115</v>
      </c>
      <c r="Q1948" s="86">
        <v>3255.0389567089601</v>
      </c>
      <c r="R1948" s="44">
        <v>3741.1492895093402</v>
      </c>
      <c r="S1948" s="45">
        <v>3520.1045582635002</v>
      </c>
      <c r="T1948" s="140">
        <v>1.0814323899283</v>
      </c>
      <c r="U1948" s="44">
        <v>3786.7256566973401</v>
      </c>
      <c r="V1948" s="45">
        <v>3517.4369166763399</v>
      </c>
      <c r="W1948" s="99">
        <v>1.0806128477899</v>
      </c>
      <c r="X1948" s="86">
        <v>3260.86614408998</v>
      </c>
      <c r="Y1948" s="44">
        <v>3747.8467140932698</v>
      </c>
      <c r="Z1948" s="45">
        <v>3526.5789554248299</v>
      </c>
      <c r="AA1948" s="46">
        <v>1.08148534763269</v>
      </c>
      <c r="AB1948" s="139">
        <v>3793.5046723268101</v>
      </c>
      <c r="AC1948" s="45">
        <v>3523.8842487666102</v>
      </c>
      <c r="AD1948" s="99">
        <v>1.08065897005718</v>
      </c>
      <c r="AE1948" s="142">
        <v>3270.83124157048</v>
      </c>
      <c r="AF1948" s="44">
        <v>3759.3000078494802</v>
      </c>
      <c r="AG1948" s="45">
        <v>3537.4820910738199</v>
      </c>
      <c r="AH1948" s="140">
        <v>1.0815238787358901</v>
      </c>
      <c r="AI1948" s="44">
        <v>3805.0974952708102</v>
      </c>
      <c r="AJ1948" s="45">
        <v>3534.7640137323201</v>
      </c>
      <c r="AK1948" s="46">
        <v>1.0806928736669099</v>
      </c>
    </row>
    <row r="1949" spans="1:37" x14ac:dyDescent="0.2">
      <c r="A1949" s="35" t="s">
        <v>5293</v>
      </c>
      <c r="B1949" s="35" t="s">
        <v>11195</v>
      </c>
      <c r="C1949" s="85" t="s">
        <v>952</v>
      </c>
      <c r="D1949" s="85" t="s">
        <v>13405</v>
      </c>
      <c r="E1949" s="85" t="s">
        <v>12902</v>
      </c>
      <c r="F1949" s="85" t="s">
        <v>193</v>
      </c>
      <c r="G1949" s="85" t="s">
        <v>193</v>
      </c>
      <c r="H1949" s="840">
        <v>1.1493408648146799</v>
      </c>
      <c r="I1949" s="840">
        <v>1.1633426533628799</v>
      </c>
      <c r="J1949" s="86">
        <v>7556.8333333333303</v>
      </c>
      <c r="K1949" s="44">
        <v>8685.3773585936997</v>
      </c>
      <c r="L1949" s="45">
        <v>8171.7862981189701</v>
      </c>
      <c r="M1949" s="46">
        <v>1.08137707127575</v>
      </c>
      <c r="N1949" s="139">
        <v>8791.1865410210503</v>
      </c>
      <c r="O1949" s="45">
        <v>8165.6532637397204</v>
      </c>
      <c r="P1949" s="99">
        <v>1.08056548339115</v>
      </c>
      <c r="Q1949" s="86">
        <v>7533.8744201396303</v>
      </c>
      <c r="R1949" s="44">
        <v>8658.9897414484494</v>
      </c>
      <c r="S1949" s="45">
        <v>8147.3758195913097</v>
      </c>
      <c r="T1949" s="140">
        <v>1.0814323899283</v>
      </c>
      <c r="U1949" s="44">
        <v>8764.4774580279609</v>
      </c>
      <c r="V1949" s="45">
        <v>8141.20149203859</v>
      </c>
      <c r="W1949" s="99">
        <v>1.0806128477899</v>
      </c>
      <c r="X1949" s="86">
        <v>7512.8552791350403</v>
      </c>
      <c r="Y1949" s="44">
        <v>8634.8315837485698</v>
      </c>
      <c r="Z1949" s="45">
        <v>8125.0429032694801</v>
      </c>
      <c r="AA1949" s="46">
        <v>1.08148534763269</v>
      </c>
      <c r="AB1949" s="139">
        <v>8740.0249947602697</v>
      </c>
      <c r="AC1949" s="45">
        <v>8118.8344481387303</v>
      </c>
      <c r="AD1949" s="99">
        <v>1.08065897005718</v>
      </c>
      <c r="AE1949" s="142">
        <v>7502.9708802413697</v>
      </c>
      <c r="AF1949" s="44">
        <v>8623.4710401759494</v>
      </c>
      <c r="AG1949" s="45">
        <v>8114.6421684410598</v>
      </c>
      <c r="AH1949" s="140">
        <v>1.0815238787358901</v>
      </c>
      <c r="AI1949" s="44">
        <v>8728.5260519244093</v>
      </c>
      <c r="AJ1949" s="45">
        <v>8108.4071616072097</v>
      </c>
      <c r="AK1949" s="46">
        <v>1.0806928736669099</v>
      </c>
    </row>
    <row r="1950" spans="1:37" x14ac:dyDescent="0.2">
      <c r="A1950" s="35" t="s">
        <v>5292</v>
      </c>
      <c r="B1950" s="35" t="s">
        <v>11194</v>
      </c>
      <c r="C1950" s="85" t="s">
        <v>952</v>
      </c>
      <c r="D1950" s="85" t="s">
        <v>13405</v>
      </c>
      <c r="E1950" s="85" t="s">
        <v>12902</v>
      </c>
      <c r="F1950" s="85" t="s">
        <v>193</v>
      </c>
      <c r="G1950" s="85" t="s">
        <v>193</v>
      </c>
      <c r="H1950" s="840">
        <v>1.1493408648146799</v>
      </c>
      <c r="I1950" s="840">
        <v>1.1633426533628799</v>
      </c>
      <c r="J1950" s="86">
        <v>4927.3333333333303</v>
      </c>
      <c r="K1950" s="44">
        <v>5663.1855545635099</v>
      </c>
      <c r="L1950" s="45">
        <v>5328.3052891993802</v>
      </c>
      <c r="M1950" s="46">
        <v>1.08137707127575</v>
      </c>
      <c r="N1950" s="139">
        <v>5732.1770340033599</v>
      </c>
      <c r="O1950" s="45">
        <v>5324.30632516268</v>
      </c>
      <c r="P1950" s="99">
        <v>1.08056548339115</v>
      </c>
      <c r="Q1950" s="86">
        <v>4915.8424264344603</v>
      </c>
      <c r="R1950" s="44">
        <v>5649.9785856908502</v>
      </c>
      <c r="S1950" s="45">
        <v>5316.1512237299603</v>
      </c>
      <c r="T1950" s="140">
        <v>1.0814323899283</v>
      </c>
      <c r="U1950" s="44">
        <v>5718.8091718820697</v>
      </c>
      <c r="V1950" s="45">
        <v>5312.1224837157597</v>
      </c>
      <c r="W1950" s="99">
        <v>1.0806128477899</v>
      </c>
      <c r="X1950" s="86">
        <v>4905.8885001614699</v>
      </c>
      <c r="Y1950" s="44">
        <v>5638.5381314599599</v>
      </c>
      <c r="Z1950" s="45">
        <v>5305.6465300443697</v>
      </c>
      <c r="AA1950" s="46">
        <v>1.08148534763269</v>
      </c>
      <c r="AB1950" s="139">
        <v>5707.2293448802802</v>
      </c>
      <c r="AC1950" s="45">
        <v>5301.59241379987</v>
      </c>
      <c r="AD1950" s="99">
        <v>1.08065897005718</v>
      </c>
      <c r="AE1950" s="142">
        <v>4901.9136262234597</v>
      </c>
      <c r="AF1950" s="44">
        <v>5633.96964641052</v>
      </c>
      <c r="AG1950" s="45">
        <v>5301.5366382614902</v>
      </c>
      <c r="AH1950" s="140">
        <v>1.0815238787358901</v>
      </c>
      <c r="AI1950" s="44">
        <v>5702.60520448646</v>
      </c>
      <c r="AJ1950" s="45">
        <v>5297.4631231904305</v>
      </c>
      <c r="AK1950" s="46">
        <v>1.0806928736669099</v>
      </c>
    </row>
    <row r="1951" spans="1:37" x14ac:dyDescent="0.2">
      <c r="A1951" s="35" t="s">
        <v>5291</v>
      </c>
      <c r="B1951" s="35" t="s">
        <v>11193</v>
      </c>
      <c r="C1951" s="85" t="s">
        <v>952</v>
      </c>
      <c r="D1951" s="85" t="s">
        <v>13405</v>
      </c>
      <c r="E1951" s="85" t="s">
        <v>12902</v>
      </c>
      <c r="F1951" s="85" t="s">
        <v>193</v>
      </c>
      <c r="G1951" s="85" t="s">
        <v>193</v>
      </c>
      <c r="H1951" s="840">
        <v>1.1493408648146799</v>
      </c>
      <c r="I1951" s="840">
        <v>1.1633426533628799</v>
      </c>
      <c r="J1951" s="86">
        <v>4281.9166666666697</v>
      </c>
      <c r="K1951" s="44">
        <v>4921.3818047310397</v>
      </c>
      <c r="L1951" s="45">
        <v>4630.3665044468198</v>
      </c>
      <c r="M1951" s="46">
        <v>1.08137707127575</v>
      </c>
      <c r="N1951" s="139">
        <v>4981.3362964787302</v>
      </c>
      <c r="O1951" s="45">
        <v>4626.8913527573104</v>
      </c>
      <c r="P1951" s="99">
        <v>1.08056548339115</v>
      </c>
      <c r="Q1951" s="86">
        <v>4264.27852460747</v>
      </c>
      <c r="R1951" s="44">
        <v>4901.1095672829997</v>
      </c>
      <c r="S1951" s="45">
        <v>4611.5289161861901</v>
      </c>
      <c r="T1951" s="140">
        <v>1.0814323899283</v>
      </c>
      <c r="U1951" s="44">
        <v>4960.8170934951904</v>
      </c>
      <c r="V1951" s="45">
        <v>4608.0341602454</v>
      </c>
      <c r="W1951" s="99">
        <v>1.0806128477899</v>
      </c>
      <c r="X1951" s="86">
        <v>4249.70218163552</v>
      </c>
      <c r="Y1951" s="44">
        <v>4884.3563806457796</v>
      </c>
      <c r="Z1951" s="45">
        <v>4595.9906412415103</v>
      </c>
      <c r="AA1951" s="46">
        <v>1.08148534763269</v>
      </c>
      <c r="AB1951" s="139">
        <v>4943.8598119858798</v>
      </c>
      <c r="AC1951" s="45">
        <v>4592.4787826559896</v>
      </c>
      <c r="AD1951" s="99">
        <v>1.08065897005718</v>
      </c>
      <c r="AE1951" s="142">
        <v>4243.2062961536503</v>
      </c>
      <c r="AF1951" s="44">
        <v>4876.8903940083201</v>
      </c>
      <c r="AG1951" s="45">
        <v>4589.1289316926304</v>
      </c>
      <c r="AH1951" s="140">
        <v>1.0815238787358901</v>
      </c>
      <c r="AI1951" s="44">
        <v>4936.3028713334697</v>
      </c>
      <c r="AJ1951" s="45">
        <v>4585.6028057518297</v>
      </c>
      <c r="AK1951" s="46">
        <v>1.0806928736669099</v>
      </c>
    </row>
    <row r="1952" spans="1:37" x14ac:dyDescent="0.2">
      <c r="A1952" s="35" t="s">
        <v>5290</v>
      </c>
      <c r="B1952" s="35" t="s">
        <v>11192</v>
      </c>
      <c r="C1952" s="85" t="s">
        <v>952</v>
      </c>
      <c r="D1952" s="85" t="s">
        <v>13405</v>
      </c>
      <c r="E1952" s="85" t="s">
        <v>12902</v>
      </c>
      <c r="F1952" s="85" t="s">
        <v>193</v>
      </c>
      <c r="G1952" s="85" t="s">
        <v>193</v>
      </c>
      <c r="H1952" s="840">
        <v>1.1493408648146799</v>
      </c>
      <c r="I1952" s="840">
        <v>1.1633426533628799</v>
      </c>
      <c r="J1952" s="86">
        <v>5412.75</v>
      </c>
      <c r="K1952" s="44">
        <v>6221.0947660256397</v>
      </c>
      <c r="L1952" s="45">
        <v>5853.2237425478197</v>
      </c>
      <c r="M1952" s="46">
        <v>1.08137707127575</v>
      </c>
      <c r="N1952" s="139">
        <v>6296.8829469899201</v>
      </c>
      <c r="O1952" s="45">
        <v>5848.8308202254702</v>
      </c>
      <c r="P1952" s="99">
        <v>1.08056548339115</v>
      </c>
      <c r="Q1952" s="86">
        <v>5395.7205070027603</v>
      </c>
      <c r="R1952" s="44">
        <v>6201.52207381684</v>
      </c>
      <c r="S1952" s="45">
        <v>5835.1069232731497</v>
      </c>
      <c r="T1952" s="140">
        <v>1.0814323899283</v>
      </c>
      <c r="U1952" s="44">
        <v>6277.0718114210904</v>
      </c>
      <c r="V1952" s="45">
        <v>5830.6849029506302</v>
      </c>
      <c r="W1952" s="99">
        <v>1.0806128477899</v>
      </c>
      <c r="X1952" s="86">
        <v>5381.5707501409397</v>
      </c>
      <c r="Y1952" s="44">
        <v>6185.2591800283499</v>
      </c>
      <c r="Z1952" s="45">
        <v>5820.0899135261097</v>
      </c>
      <c r="AA1952" s="46">
        <v>1.08148534763269</v>
      </c>
      <c r="AB1952" s="139">
        <v>6260.6107957290196</v>
      </c>
      <c r="AC1952" s="45">
        <v>5815.6427041371599</v>
      </c>
      <c r="AD1952" s="99">
        <v>1.08065897005718</v>
      </c>
      <c r="AE1952" s="142">
        <v>5373.5411975197203</v>
      </c>
      <c r="AF1952" s="44">
        <v>6176.0304870746004</v>
      </c>
      <c r="AG1952" s="45">
        <v>5811.6131184885999</v>
      </c>
      <c r="AH1952" s="140">
        <v>1.0815238787358901</v>
      </c>
      <c r="AI1952" s="44">
        <v>6251.2696746773299</v>
      </c>
      <c r="AJ1952" s="45">
        <v>5807.1476785151299</v>
      </c>
      <c r="AK1952" s="46">
        <v>1.0806928736669099</v>
      </c>
    </row>
    <row r="1953" spans="1:37" x14ac:dyDescent="0.2">
      <c r="A1953" s="35" t="s">
        <v>5289</v>
      </c>
      <c r="B1953" s="35" t="s">
        <v>11191</v>
      </c>
      <c r="C1953" s="85" t="s">
        <v>952</v>
      </c>
      <c r="D1953" s="85" t="s">
        <v>13405</v>
      </c>
      <c r="E1953" s="85" t="s">
        <v>12902</v>
      </c>
      <c r="F1953" s="85" t="s">
        <v>193</v>
      </c>
      <c r="G1953" s="85" t="s">
        <v>193</v>
      </c>
      <c r="H1953" s="840">
        <v>1.1493408648146799</v>
      </c>
      <c r="I1953" s="840">
        <v>1.1633426533628799</v>
      </c>
      <c r="J1953" s="86">
        <v>8491</v>
      </c>
      <c r="K1953" s="44">
        <v>9759.0532831414093</v>
      </c>
      <c r="L1953" s="45">
        <v>9181.9727122023996</v>
      </c>
      <c r="M1953" s="46">
        <v>1.08137707127575</v>
      </c>
      <c r="N1953" s="139">
        <v>9877.9424697041995</v>
      </c>
      <c r="O1953" s="45">
        <v>9175.08151947429</v>
      </c>
      <c r="P1953" s="99">
        <v>1.08056548339115</v>
      </c>
      <c r="Q1953" s="86">
        <v>8460.4275953751494</v>
      </c>
      <c r="R1953" s="44">
        <v>9723.9151691704301</v>
      </c>
      <c r="S1953" s="45">
        <v>9149.3804342819094</v>
      </c>
      <c r="T1953" s="140">
        <v>1.0814323899283</v>
      </c>
      <c r="U1953" s="44">
        <v>9842.3762873882497</v>
      </c>
      <c r="V1953" s="45">
        <v>9142.4467573586207</v>
      </c>
      <c r="W1953" s="99">
        <v>1.0806128477899</v>
      </c>
      <c r="X1953" s="86">
        <v>8435.4533550313008</v>
      </c>
      <c r="Y1953" s="44">
        <v>9695.2112541755305</v>
      </c>
      <c r="Z1953" s="45">
        <v>9122.8192041054008</v>
      </c>
      <c r="AA1953" s="46">
        <v>1.08148534763269</v>
      </c>
      <c r="AB1953" s="139">
        <v>9813.3226883609095</v>
      </c>
      <c r="AC1953" s="45">
        <v>9115.8483346135108</v>
      </c>
      <c r="AD1953" s="99">
        <v>1.08065897005718</v>
      </c>
      <c r="AE1953" s="142">
        <v>8426.6233234746396</v>
      </c>
      <c r="AF1953" s="44">
        <v>9685.0625380698693</v>
      </c>
      <c r="AG1953" s="45">
        <v>9113.59434145058</v>
      </c>
      <c r="AH1953" s="140">
        <v>1.0815238787358901</v>
      </c>
      <c r="AI1953" s="44">
        <v>9803.0503360205093</v>
      </c>
      <c r="AJ1953" s="45">
        <v>9106.5917747544408</v>
      </c>
      <c r="AK1953" s="46">
        <v>1.0806928736669099</v>
      </c>
    </row>
    <row r="1954" spans="1:37" x14ac:dyDescent="0.2">
      <c r="A1954" s="35" t="s">
        <v>5288</v>
      </c>
      <c r="B1954" s="35" t="s">
        <v>11190</v>
      </c>
      <c r="C1954" s="85" t="s">
        <v>952</v>
      </c>
      <c r="D1954" s="85" t="s">
        <v>13405</v>
      </c>
      <c r="E1954" s="85" t="s">
        <v>12902</v>
      </c>
      <c r="F1954" s="85" t="s">
        <v>184</v>
      </c>
      <c r="G1954" s="85" t="s">
        <v>184</v>
      </c>
      <c r="H1954" s="840">
        <v>1.1591423266262999</v>
      </c>
      <c r="I1954" s="840">
        <v>1.1632131766134499</v>
      </c>
      <c r="J1954" s="86">
        <v>7192.9166666666697</v>
      </c>
      <c r="K1954" s="44">
        <v>8337.6141602291009</v>
      </c>
      <c r="L1954" s="45">
        <v>7844.5873265539503</v>
      </c>
      <c r="M1954" s="46">
        <v>1.0905989447795601</v>
      </c>
      <c r="N1954" s="139">
        <v>8366.8954449491393</v>
      </c>
      <c r="O1954" s="45">
        <v>7771.5524268107301</v>
      </c>
      <c r="P1954" s="99">
        <v>1.08044521950679</v>
      </c>
      <c r="Q1954" s="86">
        <v>7187.4643158662802</v>
      </c>
      <c r="R1954" s="44">
        <v>8331.2941096367595</v>
      </c>
      <c r="S1954" s="45">
        <v>7839.0419900651796</v>
      </c>
      <c r="T1954" s="140">
        <v>1.09065473518394</v>
      </c>
      <c r="U1954" s="44">
        <v>8360.5531986546102</v>
      </c>
      <c r="V1954" s="45">
        <v>7766.0018524903398</v>
      </c>
      <c r="W1954" s="99">
        <v>1.08049257863402</v>
      </c>
      <c r="X1954" s="86">
        <v>7180.2964622355003</v>
      </c>
      <c r="Y1954" s="44">
        <v>8322.9855471022602</v>
      </c>
      <c r="Z1954" s="45">
        <v>7831.6078313296202</v>
      </c>
      <c r="AA1954" s="46">
        <v>1.0907081445062401</v>
      </c>
      <c r="AB1954" s="139">
        <v>8352.2154568632504</v>
      </c>
      <c r="AC1954" s="45">
        <v>7758.5881745316501</v>
      </c>
      <c r="AD1954" s="99">
        <v>1.0805386957680201</v>
      </c>
      <c r="AE1954" s="142">
        <v>7180.9277400030296</v>
      </c>
      <c r="AF1954" s="44">
        <v>8323.7172878824495</v>
      </c>
      <c r="AG1954" s="45">
        <v>7832.5754197760498</v>
      </c>
      <c r="AH1954" s="140">
        <v>1.0907470041987599</v>
      </c>
      <c r="AI1954" s="44">
        <v>8352.9497674805407</v>
      </c>
      <c r="AJ1954" s="45">
        <v>7759.5137268625103</v>
      </c>
      <c r="AK1954" s="46">
        <v>1.0805725956043699</v>
      </c>
    </row>
    <row r="1955" spans="1:37" x14ac:dyDescent="0.2">
      <c r="A1955" s="35" t="s">
        <v>5287</v>
      </c>
      <c r="B1955" s="35" t="s">
        <v>11189</v>
      </c>
      <c r="C1955" s="85" t="s">
        <v>952</v>
      </c>
      <c r="D1955" s="85" t="s">
        <v>13405</v>
      </c>
      <c r="E1955" s="85" t="s">
        <v>12902</v>
      </c>
      <c r="F1955" s="85" t="s">
        <v>184</v>
      </c>
      <c r="G1955" s="85" t="s">
        <v>184</v>
      </c>
      <c r="H1955" s="840">
        <v>1.1591423266262999</v>
      </c>
      <c r="I1955" s="840">
        <v>1.1632131766134499</v>
      </c>
      <c r="J1955" s="86">
        <v>7644.3333333333303</v>
      </c>
      <c r="K1955" s="44">
        <v>8860.8703255069795</v>
      </c>
      <c r="L1955" s="45">
        <v>8336.9018668765202</v>
      </c>
      <c r="M1955" s="46">
        <v>1.0905989447795601</v>
      </c>
      <c r="N1955" s="139">
        <v>8891.9892597587204</v>
      </c>
      <c r="O1955" s="45">
        <v>8259.2834063164191</v>
      </c>
      <c r="P1955" s="99">
        <v>1.08044521950679</v>
      </c>
      <c r="Q1955" s="86">
        <v>7644.2957773882899</v>
      </c>
      <c r="R1955" s="44">
        <v>8860.82679282147</v>
      </c>
      <c r="S1955" s="45">
        <v>8337.2873867551498</v>
      </c>
      <c r="T1955" s="140">
        <v>1.09065473518394</v>
      </c>
      <c r="U1955" s="44">
        <v>8891.9455741885795</v>
      </c>
      <c r="V1955" s="45">
        <v>8259.6048563513905</v>
      </c>
      <c r="W1955" s="99">
        <v>1.08049257863402</v>
      </c>
      <c r="X1955" s="86">
        <v>7644.0710966626802</v>
      </c>
      <c r="Y1955" s="44">
        <v>8860.5663558824508</v>
      </c>
      <c r="Z1955" s="45">
        <v>8337.4506023147496</v>
      </c>
      <c r="AA1955" s="46">
        <v>1.0907081445062401</v>
      </c>
      <c r="AB1955" s="139">
        <v>8891.6842226080407</v>
      </c>
      <c r="AC1955" s="45">
        <v>8259.7146131458903</v>
      </c>
      <c r="AD1955" s="99">
        <v>1.0805386957680201</v>
      </c>
      <c r="AE1955" s="142">
        <v>7653.4016457257603</v>
      </c>
      <c r="AF1955" s="44">
        <v>8871.3817902321207</v>
      </c>
      <c r="AG1955" s="45">
        <v>8347.9249170052208</v>
      </c>
      <c r="AH1955" s="140">
        <v>1.0907470041987599</v>
      </c>
      <c r="AI1955" s="44">
        <v>8902.5376402232505</v>
      </c>
      <c r="AJ1955" s="45">
        <v>8270.0560815246608</v>
      </c>
      <c r="AK1955" s="46">
        <v>1.0805725956043699</v>
      </c>
    </row>
    <row r="1956" spans="1:37" x14ac:dyDescent="0.2">
      <c r="A1956" s="35" t="s">
        <v>5286</v>
      </c>
      <c r="B1956" s="35" t="s">
        <v>11188</v>
      </c>
      <c r="C1956" s="85" t="s">
        <v>952</v>
      </c>
      <c r="D1956" s="85" t="s">
        <v>13405</v>
      </c>
      <c r="E1956" s="85" t="s">
        <v>12902</v>
      </c>
      <c r="F1956" s="85" t="s">
        <v>184</v>
      </c>
      <c r="G1956" s="85" t="s">
        <v>184</v>
      </c>
      <c r="H1956" s="840">
        <v>1.1591423266262999</v>
      </c>
      <c r="I1956" s="840">
        <v>1.1632131766134499</v>
      </c>
      <c r="J1956" s="86">
        <v>3992.0833333333298</v>
      </c>
      <c r="K1956" s="44">
        <v>4627.3927630860799</v>
      </c>
      <c r="L1956" s="45">
        <v>4353.7618708053897</v>
      </c>
      <c r="M1956" s="46">
        <v>1.0905989447795601</v>
      </c>
      <c r="N1956" s="139">
        <v>4643.6439354722697</v>
      </c>
      <c r="O1956" s="45">
        <v>4313.2273533727403</v>
      </c>
      <c r="P1956" s="99">
        <v>1.08044521950679</v>
      </c>
      <c r="Q1956" s="86">
        <v>3985.9013874677698</v>
      </c>
      <c r="R1956" s="44">
        <v>4620.2270079723903</v>
      </c>
      <c r="S1956" s="45">
        <v>4347.2422222179703</v>
      </c>
      <c r="T1956" s="140">
        <v>1.09065473518394</v>
      </c>
      <c r="U1956" s="44">
        <v>4636.45301458433</v>
      </c>
      <c r="V1956" s="45">
        <v>4306.7368683259501</v>
      </c>
      <c r="W1956" s="99">
        <v>1.08049257863402</v>
      </c>
      <c r="X1956" s="86">
        <v>3979.6769440938901</v>
      </c>
      <c r="Y1956" s="44">
        <v>4613.0119921980404</v>
      </c>
      <c r="Z1956" s="45">
        <v>4340.6660554269201</v>
      </c>
      <c r="AA1956" s="46">
        <v>1.0907081445062401</v>
      </c>
      <c r="AB1956" s="139">
        <v>4629.2126600347501</v>
      </c>
      <c r="AC1956" s="45">
        <v>4300.19493474926</v>
      </c>
      <c r="AD1956" s="99">
        <v>1.0805386957680201</v>
      </c>
      <c r="AE1956" s="142">
        <v>3979.4735106771</v>
      </c>
      <c r="AF1956" s="44">
        <v>4612.7761839139903</v>
      </c>
      <c r="AG1956" s="45">
        <v>4340.5988100593604</v>
      </c>
      <c r="AH1956" s="140">
        <v>1.0907470041987599</v>
      </c>
      <c r="AI1956" s="44">
        <v>4628.97602360377</v>
      </c>
      <c r="AJ1956" s="45">
        <v>4300.1100205712</v>
      </c>
      <c r="AK1956" s="46">
        <v>1.0805725956043699</v>
      </c>
    </row>
    <row r="1957" spans="1:37" x14ac:dyDescent="0.2">
      <c r="A1957" s="35" t="s">
        <v>5285</v>
      </c>
      <c r="B1957" s="35" t="s">
        <v>11187</v>
      </c>
      <c r="C1957" s="85" t="s">
        <v>952</v>
      </c>
      <c r="D1957" s="85" t="s">
        <v>13405</v>
      </c>
      <c r="E1957" s="85" t="s">
        <v>12902</v>
      </c>
      <c r="F1957" s="85" t="s">
        <v>193</v>
      </c>
      <c r="G1957" s="85" t="s">
        <v>193</v>
      </c>
      <c r="H1957" s="840">
        <v>1.1493408648146799</v>
      </c>
      <c r="I1957" s="840">
        <v>1.1633426533628799</v>
      </c>
      <c r="J1957" s="86">
        <v>5937.8333333333303</v>
      </c>
      <c r="K1957" s="44">
        <v>6824.5944984587404</v>
      </c>
      <c r="L1957" s="45">
        <v>6421.0368197235202</v>
      </c>
      <c r="M1957" s="46">
        <v>1.08137707127575</v>
      </c>
      <c r="N1957" s="139">
        <v>6907.7347852265502</v>
      </c>
      <c r="O1957" s="45">
        <v>6416.2177461294395</v>
      </c>
      <c r="P1957" s="99">
        <v>1.08056548339115</v>
      </c>
      <c r="Q1957" s="86">
        <v>5923.2979476257296</v>
      </c>
      <c r="R1957" s="44">
        <v>6807.8883856791599</v>
      </c>
      <c r="S1957" s="45">
        <v>6405.6462557583</v>
      </c>
      <c r="T1957" s="140">
        <v>1.0814323899283</v>
      </c>
      <c r="U1957" s="44">
        <v>6890.8251510498103</v>
      </c>
      <c r="V1957" s="45">
        <v>6400.7918634919297</v>
      </c>
      <c r="W1957" s="99">
        <v>1.0806128477899</v>
      </c>
      <c r="X1957" s="86">
        <v>5909.7668420380896</v>
      </c>
      <c r="Y1957" s="44">
        <v>6792.3365330811503</v>
      </c>
      <c r="Z1957" s="45">
        <v>6391.32624758973</v>
      </c>
      <c r="AA1957" s="46">
        <v>1.08148534763269</v>
      </c>
      <c r="AB1957" s="139">
        <v>6875.0838387725498</v>
      </c>
      <c r="AC1957" s="45">
        <v>6386.4425487949602</v>
      </c>
      <c r="AD1957" s="99">
        <v>1.08065897005718</v>
      </c>
      <c r="AE1957" s="142">
        <v>5902.5035362275403</v>
      </c>
      <c r="AF1957" s="44">
        <v>6783.9885188994404</v>
      </c>
      <c r="AG1957" s="45">
        <v>6383.69851875309</v>
      </c>
      <c r="AH1957" s="140">
        <v>1.0815238787358901</v>
      </c>
      <c r="AI1957" s="44">
        <v>6866.6341253187202</v>
      </c>
      <c r="AJ1957" s="45">
        <v>6378.7935083948596</v>
      </c>
      <c r="AK1957" s="46">
        <v>1.0806928736669099</v>
      </c>
    </row>
    <row r="1958" spans="1:37" x14ac:dyDescent="0.2">
      <c r="A1958" s="35" t="s">
        <v>5284</v>
      </c>
      <c r="B1958" s="35" t="s">
        <v>11186</v>
      </c>
      <c r="C1958" s="85" t="s">
        <v>952</v>
      </c>
      <c r="D1958" s="85" t="s">
        <v>13405</v>
      </c>
      <c r="E1958" s="85" t="s">
        <v>12902</v>
      </c>
      <c r="F1958" s="85" t="s">
        <v>189</v>
      </c>
      <c r="G1958" s="85" t="s">
        <v>189</v>
      </c>
      <c r="H1958" s="840">
        <v>1.16140511633541</v>
      </c>
      <c r="I1958" s="840">
        <v>1.1645630790242101</v>
      </c>
      <c r="J1958" s="86">
        <v>6716.3333333333303</v>
      </c>
      <c r="K1958" s="44">
        <v>7800.38389634738</v>
      </c>
      <c r="L1958" s="45">
        <v>7339.1250158139801</v>
      </c>
      <c r="M1958" s="46">
        <v>1.0927279292988199</v>
      </c>
      <c r="N1958" s="139">
        <v>7821.5938264196202</v>
      </c>
      <c r="O1958" s="45">
        <v>7265.0515215812802</v>
      </c>
      <c r="P1958" s="99">
        <v>1.08169907016447</v>
      </c>
      <c r="Q1958" s="86">
        <v>6723.4465945913398</v>
      </c>
      <c r="R1958" s="44">
        <v>7808.6452743662703</v>
      </c>
      <c r="S1958" s="45">
        <v>7347.2737111125698</v>
      </c>
      <c r="T1958" s="140">
        <v>1.0927838286130001</v>
      </c>
      <c r="U1958" s="44">
        <v>7829.8776678521599</v>
      </c>
      <c r="V1958" s="45">
        <v>7273.0647157532103</v>
      </c>
      <c r="W1958" s="99">
        <v>1.08174648425169</v>
      </c>
      <c r="X1958" s="86">
        <v>6731.8863797698295</v>
      </c>
      <c r="Y1958" s="44">
        <v>7818.4472840533299</v>
      </c>
      <c r="Z1958" s="45">
        <v>7356.8568192393604</v>
      </c>
      <c r="AA1958" s="46">
        <v>1.09283734219693</v>
      </c>
      <c r="AB1958" s="139">
        <v>7839.7063300659102</v>
      </c>
      <c r="AC1958" s="45">
        <v>7282.5052392857897</v>
      </c>
      <c r="AD1958" s="99">
        <v>1.0817926549043699</v>
      </c>
      <c r="AE1958" s="142">
        <v>6747.0525163640496</v>
      </c>
      <c r="AF1958" s="44">
        <v>7836.0613126889002</v>
      </c>
      <c r="AG1958" s="45">
        <v>7373.6936398568296</v>
      </c>
      <c r="AH1958" s="140">
        <v>1.09287627774839</v>
      </c>
      <c r="AI1958" s="44">
        <v>7857.3682527949804</v>
      </c>
      <c r="AJ1958" s="45">
        <v>7299.14084386578</v>
      </c>
      <c r="AK1958" s="46">
        <v>1.0818265940813001</v>
      </c>
    </row>
    <row r="1959" spans="1:37" x14ac:dyDescent="0.2">
      <c r="A1959" s="35" t="s">
        <v>5283</v>
      </c>
      <c r="B1959" s="35" t="s">
        <v>11185</v>
      </c>
      <c r="C1959" s="85" t="s">
        <v>952</v>
      </c>
      <c r="D1959" s="85" t="s">
        <v>13405</v>
      </c>
      <c r="E1959" s="85" t="s">
        <v>12902</v>
      </c>
      <c r="F1959" s="85" t="s">
        <v>193</v>
      </c>
      <c r="G1959" s="85" t="s">
        <v>193</v>
      </c>
      <c r="H1959" s="840">
        <v>1.1493408648146799</v>
      </c>
      <c r="I1959" s="840">
        <v>1.1633426533628799</v>
      </c>
      <c r="J1959" s="86">
        <v>13744</v>
      </c>
      <c r="K1959" s="44">
        <v>15796.5408460129</v>
      </c>
      <c r="L1959" s="45">
        <v>14862.4464676139</v>
      </c>
      <c r="M1959" s="46">
        <v>1.08137707127575</v>
      </c>
      <c r="N1959" s="139">
        <v>15988.981427819401</v>
      </c>
      <c r="O1959" s="45">
        <v>14851.292003728</v>
      </c>
      <c r="P1959" s="99">
        <v>1.08056548339115</v>
      </c>
      <c r="Q1959" s="86">
        <v>13704.203856788199</v>
      </c>
      <c r="R1959" s="44">
        <v>15750.801512357601</v>
      </c>
      <c r="S1959" s="45">
        <v>14820.1699289112</v>
      </c>
      <c r="T1959" s="140">
        <v>1.0814323899283</v>
      </c>
      <c r="U1959" s="44">
        <v>15942.684876981801</v>
      </c>
      <c r="V1959" s="45">
        <v>14808.9387563773</v>
      </c>
      <c r="W1959" s="99">
        <v>1.0806128477899</v>
      </c>
      <c r="X1959" s="86">
        <v>13665.217985880699</v>
      </c>
      <c r="Y1959" s="44">
        <v>15705.9934577732</v>
      </c>
      <c r="Z1959" s="45">
        <v>14778.7330239367</v>
      </c>
      <c r="AA1959" s="46">
        <v>1.08148534763269</v>
      </c>
      <c r="AB1959" s="139">
        <v>15897.3309504766</v>
      </c>
      <c r="AC1959" s="45">
        <v>14767.440394228701</v>
      </c>
      <c r="AD1959" s="99">
        <v>1.08065897005718</v>
      </c>
      <c r="AE1959" s="142">
        <v>13649.478937142099</v>
      </c>
      <c r="AF1959" s="44">
        <v>15687.903925884601</v>
      </c>
      <c r="AG1959" s="45">
        <v>14762.2374028217</v>
      </c>
      <c r="AH1959" s="140">
        <v>1.0815238787358901</v>
      </c>
      <c r="AI1959" s="44">
        <v>15879.0210437556</v>
      </c>
      <c r="AJ1959" s="45">
        <v>14750.8946166361</v>
      </c>
      <c r="AK1959" s="46">
        <v>1.0806928736669099</v>
      </c>
    </row>
    <row r="1960" spans="1:37" x14ac:dyDescent="0.2">
      <c r="A1960" s="35" t="s">
        <v>5282</v>
      </c>
      <c r="B1960" s="35" t="s">
        <v>11184</v>
      </c>
      <c r="C1960" s="85" t="s">
        <v>952</v>
      </c>
      <c r="D1960" s="85" t="s">
        <v>13405</v>
      </c>
      <c r="E1960" s="85" t="s">
        <v>12902</v>
      </c>
      <c r="F1960" s="85" t="s">
        <v>193</v>
      </c>
      <c r="G1960" s="85" t="s">
        <v>193</v>
      </c>
      <c r="H1960" s="840">
        <v>1.1493408648146799</v>
      </c>
      <c r="I1960" s="840">
        <v>1.1633426533628799</v>
      </c>
      <c r="J1960" s="86">
        <v>7875.1666666666697</v>
      </c>
      <c r="K1960" s="44">
        <v>9051.2508672263793</v>
      </c>
      <c r="L1960" s="45">
        <v>8516.0246658084106</v>
      </c>
      <c r="M1960" s="46">
        <v>1.08137707127575</v>
      </c>
      <c r="N1960" s="139">
        <v>9161.5172856748995</v>
      </c>
      <c r="O1960" s="45">
        <v>8509.6332759525794</v>
      </c>
      <c r="P1960" s="99">
        <v>1.08056548339115</v>
      </c>
      <c r="Q1960" s="86">
        <v>7866.4942950769</v>
      </c>
      <c r="R1960" s="44">
        <v>9041.2833561633997</v>
      </c>
      <c r="S1960" s="45">
        <v>8507.0817258823699</v>
      </c>
      <c r="T1960" s="140">
        <v>1.0814323899283</v>
      </c>
      <c r="U1960" s="44">
        <v>9151.4283458987193</v>
      </c>
      <c r="V1960" s="45">
        <v>8500.6348023260707</v>
      </c>
      <c r="W1960" s="99">
        <v>1.0806128477899</v>
      </c>
      <c r="X1960" s="86">
        <v>7855.77426214756</v>
      </c>
      <c r="Y1960" s="44">
        <v>9028.9623842455494</v>
      </c>
      <c r="Z1960" s="45">
        <v>8495.9047588226204</v>
      </c>
      <c r="AA1960" s="46">
        <v>1.08148534763269</v>
      </c>
      <c r="AB1960" s="139">
        <v>9138.9572743465505</v>
      </c>
      <c r="AC1960" s="45">
        <v>8489.4129231340903</v>
      </c>
      <c r="AD1960" s="99">
        <v>1.08065897005718</v>
      </c>
      <c r="AE1960" s="142">
        <v>7853.6345808537399</v>
      </c>
      <c r="AF1960" s="44">
        <v>9026.5031610968908</v>
      </c>
      <c r="AG1960" s="45">
        <v>8493.8933340592303</v>
      </c>
      <c r="AH1960" s="140">
        <v>1.0815238787358901</v>
      </c>
      <c r="AI1960" s="44">
        <v>9136.4680918328595</v>
      </c>
      <c r="AJ1960" s="45">
        <v>8487.3669239126702</v>
      </c>
      <c r="AK1960" s="46">
        <v>1.0806928736669099</v>
      </c>
    </row>
    <row r="1961" spans="1:37" x14ac:dyDescent="0.2">
      <c r="A1961" s="35" t="s">
        <v>5281</v>
      </c>
      <c r="B1961" s="35" t="s">
        <v>11183</v>
      </c>
      <c r="C1961" s="85" t="s">
        <v>952</v>
      </c>
      <c r="D1961" s="85" t="s">
        <v>13405</v>
      </c>
      <c r="E1961" s="85" t="s">
        <v>12902</v>
      </c>
      <c r="F1961" s="85" t="s">
        <v>193</v>
      </c>
      <c r="G1961" s="85" t="s">
        <v>193</v>
      </c>
      <c r="H1961" s="840">
        <v>1.1493408648146799</v>
      </c>
      <c r="I1961" s="840">
        <v>1.1633426533628799</v>
      </c>
      <c r="J1961" s="86">
        <v>14504.916666666701</v>
      </c>
      <c r="K1961" s="44">
        <v>16671.093465731501</v>
      </c>
      <c r="L1961" s="45">
        <v>15685.284304098799</v>
      </c>
      <c r="M1961" s="46">
        <v>1.08137707127575</v>
      </c>
      <c r="N1961" s="139">
        <v>16874.188241807398</v>
      </c>
      <c r="O1961" s="45">
        <v>15673.512289465099</v>
      </c>
      <c r="P1961" s="99">
        <v>1.08056548339115</v>
      </c>
      <c r="Q1961" s="86">
        <v>14462.8218063236</v>
      </c>
      <c r="R1961" s="44">
        <v>16622.712122540499</v>
      </c>
      <c r="S1961" s="45">
        <v>15640.563951119701</v>
      </c>
      <c r="T1961" s="140">
        <v>1.0814323899283</v>
      </c>
      <c r="U1961" s="44">
        <v>16825.217495282999</v>
      </c>
      <c r="V1961" s="45">
        <v>15628.711059209199</v>
      </c>
      <c r="W1961" s="99">
        <v>1.0806128477899</v>
      </c>
      <c r="X1961" s="86">
        <v>14427.1346338639</v>
      </c>
      <c r="Y1961" s="44">
        <v>16581.6953968829</v>
      </c>
      <c r="Z1961" s="45">
        <v>15602.734714848</v>
      </c>
      <c r="AA1961" s="46">
        <v>1.08148534763269</v>
      </c>
      <c r="AB1961" s="139">
        <v>16783.7010853828</v>
      </c>
      <c r="AC1961" s="45">
        <v>15590.812454307699</v>
      </c>
      <c r="AD1961" s="99">
        <v>1.08065897005718</v>
      </c>
      <c r="AE1961" s="142">
        <v>14416.556916502799</v>
      </c>
      <c r="AF1961" s="44">
        <v>16569.537994063401</v>
      </c>
      <c r="AG1961" s="45">
        <v>15591.850554352801</v>
      </c>
      <c r="AH1961" s="140">
        <v>1.0815238787358901</v>
      </c>
      <c r="AI1961" s="44">
        <v>16771.3955756014</v>
      </c>
      <c r="AJ1961" s="45">
        <v>15579.8703224781</v>
      </c>
      <c r="AK1961" s="46">
        <v>1.0806928736669099</v>
      </c>
    </row>
    <row r="1962" spans="1:37" x14ac:dyDescent="0.2">
      <c r="A1962" s="35" t="s">
        <v>5280</v>
      </c>
      <c r="B1962" s="35" t="s">
        <v>11182</v>
      </c>
      <c r="C1962" s="85" t="s">
        <v>952</v>
      </c>
      <c r="D1962" s="85" t="s">
        <v>13405</v>
      </c>
      <c r="E1962" s="85" t="s">
        <v>12902</v>
      </c>
      <c r="F1962" s="85" t="s">
        <v>193</v>
      </c>
      <c r="G1962" s="85" t="s">
        <v>193</v>
      </c>
      <c r="H1962" s="840">
        <v>1.1493408648146799</v>
      </c>
      <c r="I1962" s="840">
        <v>1.1633426533628799</v>
      </c>
      <c r="J1962" s="86">
        <v>14333.416666666701</v>
      </c>
      <c r="K1962" s="44">
        <v>16473.9815074158</v>
      </c>
      <c r="L1962" s="45">
        <v>15499.828136374999</v>
      </c>
      <c r="M1962" s="46">
        <v>1.08137707127575</v>
      </c>
      <c r="N1962" s="139">
        <v>16674.674976755701</v>
      </c>
      <c r="O1962" s="45">
        <v>15488.1953090635</v>
      </c>
      <c r="P1962" s="99">
        <v>1.08056548339115</v>
      </c>
      <c r="Q1962" s="86">
        <v>14301.4056917874</v>
      </c>
      <c r="R1962" s="44">
        <v>16437.189985864501</v>
      </c>
      <c r="S1962" s="45">
        <v>15466.003336603901</v>
      </c>
      <c r="T1962" s="140">
        <v>1.0814323899283</v>
      </c>
      <c r="U1962" s="44">
        <v>16637.435244302898</v>
      </c>
      <c r="V1962" s="45">
        <v>15454.2827320011</v>
      </c>
      <c r="W1962" s="99">
        <v>1.0806128477899</v>
      </c>
      <c r="X1962" s="86">
        <v>14273.8212308111</v>
      </c>
      <c r="Y1962" s="44">
        <v>16405.486037630501</v>
      </c>
      <c r="Z1962" s="45">
        <v>15436.928515850699</v>
      </c>
      <c r="AA1962" s="46">
        <v>1.08148534763269</v>
      </c>
      <c r="AB1962" s="139">
        <v>16605.345064279201</v>
      </c>
      <c r="AC1962" s="45">
        <v>15425.132950068701</v>
      </c>
      <c r="AD1962" s="99">
        <v>1.08065897005718</v>
      </c>
      <c r="AE1962" s="142">
        <v>14267.829030130601</v>
      </c>
      <c r="AF1962" s="44">
        <v>16398.598956518199</v>
      </c>
      <c r="AG1962" s="45">
        <v>15430.997793807301</v>
      </c>
      <c r="AH1962" s="140">
        <v>1.0815238787358901</v>
      </c>
      <c r="AI1962" s="44">
        <v>16598.374081639999</v>
      </c>
      <c r="AJ1962" s="45">
        <v>15419.141155560001</v>
      </c>
      <c r="AK1962" s="46">
        <v>1.0806928736669099</v>
      </c>
    </row>
    <row r="1963" spans="1:37" x14ac:dyDescent="0.2">
      <c r="A1963" s="35" t="s">
        <v>5279</v>
      </c>
      <c r="B1963" s="35" t="s">
        <v>11181</v>
      </c>
      <c r="C1963" s="85" t="s">
        <v>952</v>
      </c>
      <c r="D1963" s="85" t="s">
        <v>13405</v>
      </c>
      <c r="E1963" s="85" t="s">
        <v>12902</v>
      </c>
      <c r="F1963" s="85" t="s">
        <v>193</v>
      </c>
      <c r="G1963" s="85" t="s">
        <v>193</v>
      </c>
      <c r="H1963" s="840">
        <v>1.1493408648146799</v>
      </c>
      <c r="I1963" s="840">
        <v>1.1633426533628799</v>
      </c>
      <c r="J1963" s="86">
        <v>9419.25</v>
      </c>
      <c r="K1963" s="44">
        <v>10825.9289409056</v>
      </c>
      <c r="L1963" s="45">
        <v>10185.7609786141</v>
      </c>
      <c r="M1963" s="46">
        <v>1.08137707127575</v>
      </c>
      <c r="N1963" s="139">
        <v>10957.8152876883</v>
      </c>
      <c r="O1963" s="45">
        <v>10178.116429432101</v>
      </c>
      <c r="P1963" s="99">
        <v>1.08056548339115</v>
      </c>
      <c r="Q1963" s="86">
        <v>9380.7383318687807</v>
      </c>
      <c r="R1963" s="44">
        <v>10781.6659069502</v>
      </c>
      <c r="S1963" s="45">
        <v>10144.6342735249</v>
      </c>
      <c r="T1963" s="140">
        <v>1.0814323899283</v>
      </c>
      <c r="U1963" s="44">
        <v>10913.0130214991</v>
      </c>
      <c r="V1963" s="45">
        <v>10136.946363172599</v>
      </c>
      <c r="W1963" s="99">
        <v>1.0806128477899</v>
      </c>
      <c r="X1963" s="86">
        <v>9348.1795838691905</v>
      </c>
      <c r="Y1963" s="44">
        <v>10744.2448073671</v>
      </c>
      <c r="Z1963" s="45">
        <v>10109.919246993601</v>
      </c>
      <c r="AA1963" s="46">
        <v>1.08148534763269</v>
      </c>
      <c r="AB1963" s="139">
        <v>10875.136041211101</v>
      </c>
      <c r="AC1963" s="45">
        <v>10102.194121013599</v>
      </c>
      <c r="AD1963" s="99">
        <v>1.08065897005718</v>
      </c>
      <c r="AE1963" s="142">
        <v>9331.9374074933803</v>
      </c>
      <c r="AF1963" s="44">
        <v>10725.5770103249</v>
      </c>
      <c r="AG1963" s="45">
        <v>10092.7131410728</v>
      </c>
      <c r="AH1963" s="140">
        <v>1.0815238787358901</v>
      </c>
      <c r="AI1963" s="44">
        <v>10856.2408246497</v>
      </c>
      <c r="AJ1963" s="45">
        <v>10084.9582537838</v>
      </c>
      <c r="AK1963" s="46">
        <v>1.0806928736669099</v>
      </c>
    </row>
    <row r="1964" spans="1:37" x14ac:dyDescent="0.2">
      <c r="A1964" s="35" t="s">
        <v>5278</v>
      </c>
      <c r="B1964" s="35" t="s">
        <v>11180</v>
      </c>
      <c r="C1964" s="85" t="s">
        <v>952</v>
      </c>
      <c r="D1964" s="85" t="s">
        <v>13405</v>
      </c>
      <c r="E1964" s="85" t="s">
        <v>12902</v>
      </c>
      <c r="F1964" s="85" t="s">
        <v>189</v>
      </c>
      <c r="G1964" s="85" t="s">
        <v>189</v>
      </c>
      <c r="H1964" s="840">
        <v>1.16140511633541</v>
      </c>
      <c r="I1964" s="840">
        <v>1.1645630790242101</v>
      </c>
      <c r="J1964" s="86">
        <v>93792.75</v>
      </c>
      <c r="K1964" s="44">
        <v>108931.37972516799</v>
      </c>
      <c r="L1964" s="45">
        <v>102489.957490742</v>
      </c>
      <c r="M1964" s="46">
        <v>1.0927279292988199</v>
      </c>
      <c r="N1964" s="139">
        <v>109227.573730148</v>
      </c>
      <c r="O1964" s="45">
        <v>101455.530463168</v>
      </c>
      <c r="P1964" s="99">
        <v>1.08169907016447</v>
      </c>
      <c r="Q1964" s="86">
        <v>93876.893906650395</v>
      </c>
      <c r="R1964" s="44">
        <v>109029.10488886001</v>
      </c>
      <c r="S1964" s="45">
        <v>102587.151541606</v>
      </c>
      <c r="T1964" s="140">
        <v>1.0927838286130001</v>
      </c>
      <c r="U1964" s="44">
        <v>109325.564617158</v>
      </c>
      <c r="V1964" s="45">
        <v>101550.999935988</v>
      </c>
      <c r="W1964" s="99">
        <v>1.08174648425169</v>
      </c>
      <c r="X1964" s="86">
        <v>93973.1160436715</v>
      </c>
      <c r="Y1964" s="44">
        <v>109140.857771101</v>
      </c>
      <c r="Z1964" s="45">
        <v>102697.33037513</v>
      </c>
      <c r="AA1964" s="46">
        <v>1.09283734219693</v>
      </c>
      <c r="AB1964" s="139">
        <v>109437.621365318</v>
      </c>
      <c r="AC1964" s="45">
        <v>101659.42669452001</v>
      </c>
      <c r="AD1964" s="99">
        <v>1.0817926549043699</v>
      </c>
      <c r="AE1964" s="142">
        <v>94325.678335763107</v>
      </c>
      <c r="AF1964" s="44">
        <v>109550.325420963</v>
      </c>
      <c r="AG1964" s="45">
        <v>103086.29623568</v>
      </c>
      <c r="AH1964" s="140">
        <v>1.09287627774839</v>
      </c>
      <c r="AI1964" s="44">
        <v>109848.202393744</v>
      </c>
      <c r="AJ1964" s="45">
        <v>102044.027328387</v>
      </c>
      <c r="AK1964" s="46">
        <v>1.0818265940813001</v>
      </c>
    </row>
    <row r="1965" spans="1:37" x14ac:dyDescent="0.2">
      <c r="A1965" s="35" t="s">
        <v>5277</v>
      </c>
      <c r="B1965" s="35" t="s">
        <v>11179</v>
      </c>
      <c r="C1965" s="85" t="s">
        <v>952</v>
      </c>
      <c r="D1965" s="85" t="s">
        <v>13405</v>
      </c>
      <c r="E1965" s="85" t="s">
        <v>12902</v>
      </c>
      <c r="F1965" s="85" t="s">
        <v>189</v>
      </c>
      <c r="G1965" s="85" t="s">
        <v>189</v>
      </c>
      <c r="H1965" s="840">
        <v>1.16140511633541</v>
      </c>
      <c r="I1965" s="840">
        <v>1.1645630790242101</v>
      </c>
      <c r="J1965" s="86">
        <v>5559.9166666666697</v>
      </c>
      <c r="K1965" s="44">
        <v>6457.3156630651802</v>
      </c>
      <c r="L1965" s="45">
        <v>6075.4762262406703</v>
      </c>
      <c r="M1965" s="46">
        <v>1.0927279292988199</v>
      </c>
      <c r="N1965" s="139">
        <v>6474.8736724513701</v>
      </c>
      <c r="O1965" s="45">
        <v>6014.1566885252596</v>
      </c>
      <c r="P1965" s="99">
        <v>1.08169907016447</v>
      </c>
      <c r="Q1965" s="86">
        <v>5562.7037151242403</v>
      </c>
      <c r="R1965" s="44">
        <v>6460.5525554032802</v>
      </c>
      <c r="S1965" s="45">
        <v>6078.8326632532298</v>
      </c>
      <c r="T1965" s="140">
        <v>1.0927838286130001</v>
      </c>
      <c r="U1965" s="44">
        <v>6478.11936618451</v>
      </c>
      <c r="V1965" s="45">
        <v>6017.4351867694804</v>
      </c>
      <c r="W1965" s="99">
        <v>1.08174648425169</v>
      </c>
      <c r="X1965" s="86">
        <v>5563.4460804706996</v>
      </c>
      <c r="Y1965" s="44">
        <v>6461.4147423148497</v>
      </c>
      <c r="Z1965" s="45">
        <v>6079.9416280375199</v>
      </c>
      <c r="AA1965" s="46">
        <v>1.09283734219693</v>
      </c>
      <c r="AB1965" s="139">
        <v>6478.9838974581498</v>
      </c>
      <c r="AC1965" s="45">
        <v>6018.4951058097204</v>
      </c>
      <c r="AD1965" s="99">
        <v>1.0817926549043699</v>
      </c>
      <c r="AE1965" s="142">
        <v>5569.5971454322798</v>
      </c>
      <c r="AF1965" s="44">
        <v>6468.5586206321404</v>
      </c>
      <c r="AG1965" s="45">
        <v>6086.88059685807</v>
      </c>
      <c r="AH1965" s="140">
        <v>1.09287627774839</v>
      </c>
      <c r="AI1965" s="44">
        <v>6486.1472006090899</v>
      </c>
      <c r="AJ1965" s="45">
        <v>6025.3383102479302</v>
      </c>
      <c r="AK1965" s="46">
        <v>1.0818265940813001</v>
      </c>
    </row>
    <row r="1966" spans="1:37" x14ac:dyDescent="0.2">
      <c r="A1966" s="35" t="s">
        <v>5276</v>
      </c>
      <c r="B1966" s="35" t="s">
        <v>11178</v>
      </c>
      <c r="C1966" s="85" t="s">
        <v>952</v>
      </c>
      <c r="D1966" s="85" t="s">
        <v>13405</v>
      </c>
      <c r="E1966" s="85" t="s">
        <v>12902</v>
      </c>
      <c r="F1966" s="85" t="s">
        <v>184</v>
      </c>
      <c r="G1966" s="85" t="s">
        <v>184</v>
      </c>
      <c r="H1966" s="840">
        <v>1.1591423266262999</v>
      </c>
      <c r="I1966" s="840">
        <v>1.1632131766134499</v>
      </c>
      <c r="J1966" s="86">
        <v>11036.166666666701</v>
      </c>
      <c r="K1966" s="44">
        <v>12792.4879070356</v>
      </c>
      <c r="L1966" s="45">
        <v>12036.031721077999</v>
      </c>
      <c r="M1966" s="46">
        <v>1.0905989447795601</v>
      </c>
      <c r="N1966" s="139">
        <v>12837.4144859688</v>
      </c>
      <c r="O1966" s="45">
        <v>11923.9735166802</v>
      </c>
      <c r="P1966" s="99">
        <v>1.08044521950679</v>
      </c>
      <c r="Q1966" s="86">
        <v>11012.605516588999</v>
      </c>
      <c r="R1966" s="44">
        <v>12765.177180716701</v>
      </c>
      <c r="S1966" s="45">
        <v>12010.9503533806</v>
      </c>
      <c r="T1966" s="140">
        <v>1.09065473518394</v>
      </c>
      <c r="U1966" s="44">
        <v>12810.007845742301</v>
      </c>
      <c r="V1966" s="45">
        <v>11899.038532098501</v>
      </c>
      <c r="W1966" s="99">
        <v>1.08049257863402</v>
      </c>
      <c r="X1966" s="86">
        <v>10989.5664339425</v>
      </c>
      <c r="Y1966" s="44">
        <v>12738.4716048544</v>
      </c>
      <c r="Z1966" s="45">
        <v>11986.4096140935</v>
      </c>
      <c r="AA1966" s="46">
        <v>1.0907081445062401</v>
      </c>
      <c r="AB1966" s="139">
        <v>12783.2084812308</v>
      </c>
      <c r="AC1966" s="45">
        <v>11874.6517815882</v>
      </c>
      <c r="AD1966" s="99">
        <v>1.0805386957680201</v>
      </c>
      <c r="AE1966" s="142">
        <v>10984.0741330889</v>
      </c>
      <c r="AF1966" s="44">
        <v>12732.1052464645</v>
      </c>
      <c r="AG1966" s="45">
        <v>11980.8459545638</v>
      </c>
      <c r="AH1966" s="140">
        <v>1.0907470041987599</v>
      </c>
      <c r="AI1966" s="44">
        <v>12776.819764508</v>
      </c>
      <c r="AJ1966" s="45">
        <v>11869.0894963027</v>
      </c>
      <c r="AK1966" s="46">
        <v>1.0805725956043699</v>
      </c>
    </row>
    <row r="1967" spans="1:37" x14ac:dyDescent="0.2">
      <c r="A1967" s="35" t="s">
        <v>5275</v>
      </c>
      <c r="B1967" s="35" t="s">
        <v>11177</v>
      </c>
      <c r="C1967" s="85" t="s">
        <v>952</v>
      </c>
      <c r="D1967" s="85" t="s">
        <v>13405</v>
      </c>
      <c r="E1967" s="85" t="s">
        <v>12902</v>
      </c>
      <c r="F1967" s="85" t="s">
        <v>193</v>
      </c>
      <c r="G1967" s="85" t="s">
        <v>193</v>
      </c>
      <c r="H1967" s="840">
        <v>1.1493408648146799</v>
      </c>
      <c r="I1967" s="840">
        <v>1.1633426533628799</v>
      </c>
      <c r="J1967" s="86">
        <v>8752.1666666666697</v>
      </c>
      <c r="K1967" s="44">
        <v>10059.2228056688</v>
      </c>
      <c r="L1967" s="45">
        <v>9464.3923573172506</v>
      </c>
      <c r="M1967" s="46">
        <v>1.08137707127575</v>
      </c>
      <c r="N1967" s="139">
        <v>10181.7687926741</v>
      </c>
      <c r="O1967" s="45">
        <v>9457.2892048866197</v>
      </c>
      <c r="P1967" s="99">
        <v>1.08056548339115</v>
      </c>
      <c r="Q1967" s="86">
        <v>8738.7556961940409</v>
      </c>
      <c r="R1967" s="44">
        <v>10043.809029267801</v>
      </c>
      <c r="S1967" s="45">
        <v>9450.3734575346898</v>
      </c>
      <c r="T1967" s="140">
        <v>1.0814323899283</v>
      </c>
      <c r="U1967" s="44">
        <v>10166.1672387003</v>
      </c>
      <c r="V1967" s="45">
        <v>9443.2116790044693</v>
      </c>
      <c r="W1967" s="99">
        <v>1.0806128477899</v>
      </c>
      <c r="X1967" s="86">
        <v>8725.8966805352993</v>
      </c>
      <c r="Y1967" s="44">
        <v>10029.02963709</v>
      </c>
      <c r="Z1967" s="45">
        <v>9436.9294049556902</v>
      </c>
      <c r="AA1967" s="46">
        <v>1.08148534763269</v>
      </c>
      <c r="AB1967" s="139">
        <v>10151.2077973043</v>
      </c>
      <c r="AC1967" s="45">
        <v>9429.7185196126502</v>
      </c>
      <c r="AD1967" s="99">
        <v>1.08065897005718</v>
      </c>
      <c r="AE1967" s="142">
        <v>8723.3712365040992</v>
      </c>
      <c r="AF1967" s="44">
        <v>10026.1270410631</v>
      </c>
      <c r="AG1967" s="45">
        <v>9434.5342953569707</v>
      </c>
      <c r="AH1967" s="140">
        <v>1.0815238787358901</v>
      </c>
      <c r="AI1967" s="44">
        <v>10148.269840544101</v>
      </c>
      <c r="AJ1967" s="45">
        <v>9427.2851296409008</v>
      </c>
      <c r="AK1967" s="46">
        <v>1.0806928736669099</v>
      </c>
    </row>
    <row r="1968" spans="1:37" x14ac:dyDescent="0.2">
      <c r="A1968" s="35" t="s">
        <v>5274</v>
      </c>
      <c r="B1968" s="35" t="s">
        <v>11176</v>
      </c>
      <c r="C1968" s="85" t="s">
        <v>952</v>
      </c>
      <c r="D1968" s="85" t="s">
        <v>13405</v>
      </c>
      <c r="E1968" s="85" t="s">
        <v>12902</v>
      </c>
      <c r="F1968" s="85" t="s">
        <v>189</v>
      </c>
      <c r="G1968" s="85" t="s">
        <v>189</v>
      </c>
      <c r="H1968" s="840">
        <v>1.16140511633541</v>
      </c>
      <c r="I1968" s="840">
        <v>1.1645630790242101</v>
      </c>
      <c r="J1968" s="86">
        <v>12516.75</v>
      </c>
      <c r="K1968" s="44">
        <v>14537.017489891199</v>
      </c>
      <c r="L1968" s="45">
        <v>13677.402309051</v>
      </c>
      <c r="M1968" s="46">
        <v>1.0927279292988199</v>
      </c>
      <c r="N1968" s="139">
        <v>14576.5449193763</v>
      </c>
      <c r="O1968" s="45">
        <v>13539.3568364811</v>
      </c>
      <c r="P1968" s="99">
        <v>1.08169907016447</v>
      </c>
      <c r="Q1968" s="86">
        <v>12509.3210046069</v>
      </c>
      <c r="R1968" s="44">
        <v>14528.389416632501</v>
      </c>
      <c r="S1968" s="45">
        <v>13669.9837007634</v>
      </c>
      <c r="T1968" s="140">
        <v>1.0927838286130001</v>
      </c>
      <c r="U1968" s="44">
        <v>14567.8933856273</v>
      </c>
      <c r="V1968" s="45">
        <v>13531.9140171094</v>
      </c>
      <c r="W1968" s="99">
        <v>1.08174648425169</v>
      </c>
      <c r="X1968" s="86">
        <v>12504.9476306982</v>
      </c>
      <c r="Y1968" s="44">
        <v>14523.3101577993</v>
      </c>
      <c r="Z1968" s="45">
        <v>13665.873733044</v>
      </c>
      <c r="AA1968" s="46">
        <v>1.09283734219693</v>
      </c>
      <c r="AB1968" s="139">
        <v>14562.8003158425</v>
      </c>
      <c r="AC1968" s="45">
        <v>13527.7604968532</v>
      </c>
      <c r="AD1968" s="99">
        <v>1.0817926549043699</v>
      </c>
      <c r="AE1968" s="142">
        <v>12517.9177373087</v>
      </c>
      <c r="AF1968" s="44">
        <v>14538.373705976101</v>
      </c>
      <c r="AG1968" s="45">
        <v>13680.535341910399</v>
      </c>
      <c r="AH1968" s="140">
        <v>1.09287627774839</v>
      </c>
      <c r="AI1968" s="44">
        <v>14577.904823131999</v>
      </c>
      <c r="AJ1968" s="45">
        <v>13542.2163107425</v>
      </c>
      <c r="AK1968" s="46">
        <v>1.0818265940813001</v>
      </c>
    </row>
    <row r="1969" spans="1:37" x14ac:dyDescent="0.2">
      <c r="A1969" s="35" t="s">
        <v>5273</v>
      </c>
      <c r="B1969" s="35" t="s">
        <v>11175</v>
      </c>
      <c r="C1969" s="85" t="s">
        <v>952</v>
      </c>
      <c r="D1969" s="85" t="s">
        <v>13405</v>
      </c>
      <c r="E1969" s="85" t="s">
        <v>12902</v>
      </c>
      <c r="F1969" s="85" t="s">
        <v>193</v>
      </c>
      <c r="G1969" s="85" t="s">
        <v>193</v>
      </c>
      <c r="H1969" s="840">
        <v>1.1493408648146799</v>
      </c>
      <c r="I1969" s="840">
        <v>1.1633426533628799</v>
      </c>
      <c r="J1969" s="86">
        <v>5982.3333333333303</v>
      </c>
      <c r="K1969" s="44">
        <v>6875.7401669430001</v>
      </c>
      <c r="L1969" s="45">
        <v>6469.1580993953003</v>
      </c>
      <c r="M1969" s="46">
        <v>1.08137707127575</v>
      </c>
      <c r="N1969" s="139">
        <v>6959.5035333011901</v>
      </c>
      <c r="O1969" s="45">
        <v>6464.3029101403499</v>
      </c>
      <c r="P1969" s="99">
        <v>1.08056548339115</v>
      </c>
      <c r="Q1969" s="86">
        <v>5978.4179974177996</v>
      </c>
      <c r="R1969" s="44">
        <v>6871.2401113757996</v>
      </c>
      <c r="S1969" s="45">
        <v>6465.2548629379098</v>
      </c>
      <c r="T1969" s="140">
        <v>1.0814323899283</v>
      </c>
      <c r="U1969" s="44">
        <v>6954.9486560284104</v>
      </c>
      <c r="V1969" s="45">
        <v>6460.3552974680497</v>
      </c>
      <c r="W1969" s="99">
        <v>1.0806128477899</v>
      </c>
      <c r="X1969" s="86">
        <v>5975.8575364200397</v>
      </c>
      <c r="Y1969" s="44">
        <v>6868.2972689183098</v>
      </c>
      <c r="Z1969" s="45">
        <v>6462.8023651786898</v>
      </c>
      <c r="AA1969" s="46">
        <v>1.08148534763269</v>
      </c>
      <c r="AB1969" s="139">
        <v>6951.9699625374496</v>
      </c>
      <c r="AC1969" s="45">
        <v>6457.8640505161302</v>
      </c>
      <c r="AD1969" s="99">
        <v>1.08065897005718</v>
      </c>
      <c r="AE1969" s="142">
        <v>5981.27470020908</v>
      </c>
      <c r="AF1969" s="44">
        <v>6874.5234366324503</v>
      </c>
      <c r="AG1969" s="45">
        <v>6468.8914135549503</v>
      </c>
      <c r="AH1969" s="140">
        <v>1.0815238787358901</v>
      </c>
      <c r="AI1969" s="44">
        <v>6958.2719802334896</v>
      </c>
      <c r="AJ1969" s="45">
        <v>6463.92094396016</v>
      </c>
      <c r="AK1969" s="46">
        <v>1.0806928736669099</v>
      </c>
    </row>
    <row r="1970" spans="1:37" x14ac:dyDescent="0.2">
      <c r="A1970" s="35" t="s">
        <v>5272</v>
      </c>
      <c r="B1970" s="35" t="s">
        <v>11174</v>
      </c>
      <c r="C1970" s="85" t="s">
        <v>952</v>
      </c>
      <c r="D1970" s="85" t="s">
        <v>13405</v>
      </c>
      <c r="E1970" s="85" t="s">
        <v>12902</v>
      </c>
      <c r="F1970" s="85" t="s">
        <v>193</v>
      </c>
      <c r="G1970" s="85" t="s">
        <v>193</v>
      </c>
      <c r="H1970" s="840">
        <v>1.1493408648146799</v>
      </c>
      <c r="I1970" s="840">
        <v>1.1633426533628799</v>
      </c>
      <c r="J1970" s="86">
        <v>4490.5</v>
      </c>
      <c r="K1970" s="44">
        <v>5161.1151534502997</v>
      </c>
      <c r="L1970" s="45">
        <v>4855.9237385637598</v>
      </c>
      <c r="M1970" s="46">
        <v>1.08137707127575</v>
      </c>
      <c r="N1970" s="139">
        <v>5223.9901849260104</v>
      </c>
      <c r="O1970" s="45">
        <v>4852.2793031679803</v>
      </c>
      <c r="P1970" s="99">
        <v>1.08056548339115</v>
      </c>
      <c r="Q1970" s="86">
        <v>4483.0291823792404</v>
      </c>
      <c r="R1970" s="44">
        <v>5152.5286374651796</v>
      </c>
      <c r="S1970" s="45">
        <v>4848.0929628186996</v>
      </c>
      <c r="T1970" s="140">
        <v>1.0814323899283</v>
      </c>
      <c r="U1970" s="44">
        <v>5215.2990641322804</v>
      </c>
      <c r="V1970" s="45">
        <v>4844.4189314960604</v>
      </c>
      <c r="W1970" s="99">
        <v>1.0806128477899</v>
      </c>
      <c r="X1970" s="86">
        <v>4475.5893778671398</v>
      </c>
      <c r="Y1970" s="44">
        <v>5143.9777661132002</v>
      </c>
      <c r="Z1970" s="45">
        <v>4840.2843341838397</v>
      </c>
      <c r="AA1970" s="46">
        <v>1.08148534763269</v>
      </c>
      <c r="AB1970" s="139">
        <v>5206.6440222106703</v>
      </c>
      <c r="AC1970" s="45">
        <v>4836.5858074847602</v>
      </c>
      <c r="AD1970" s="99">
        <v>1.08065897005718</v>
      </c>
      <c r="AE1970" s="142">
        <v>4474.45561559823</v>
      </c>
      <c r="AF1970" s="44">
        <v>5142.6746868065502</v>
      </c>
      <c r="AG1970" s="45">
        <v>4839.2305926133704</v>
      </c>
      <c r="AH1970" s="140">
        <v>1.0815238787358901</v>
      </c>
      <c r="AI1970" s="44">
        <v>5205.32506820448</v>
      </c>
      <c r="AJ1970" s="45">
        <v>4835.5122973159096</v>
      </c>
      <c r="AK1970" s="46">
        <v>1.0806928736669099</v>
      </c>
    </row>
    <row r="1971" spans="1:37" x14ac:dyDescent="0.2">
      <c r="A1971" s="35" t="s">
        <v>5271</v>
      </c>
      <c r="B1971" s="35" t="s">
        <v>11173</v>
      </c>
      <c r="C1971" s="85" t="s">
        <v>952</v>
      </c>
      <c r="D1971" s="85" t="s">
        <v>13405</v>
      </c>
      <c r="E1971" s="85" t="s">
        <v>12902</v>
      </c>
      <c r="F1971" s="85" t="s">
        <v>184</v>
      </c>
      <c r="G1971" s="85" t="s">
        <v>184</v>
      </c>
      <c r="H1971" s="840">
        <v>1.1591423266262999</v>
      </c>
      <c r="I1971" s="840">
        <v>1.1632131766134499</v>
      </c>
      <c r="J1971" s="86">
        <v>6493.8333333333303</v>
      </c>
      <c r="K1971" s="44">
        <v>7527.2770787234303</v>
      </c>
      <c r="L1971" s="45">
        <v>7082.16778090765</v>
      </c>
      <c r="M1971" s="46">
        <v>1.0905989447795601</v>
      </c>
      <c r="N1971" s="139">
        <v>7553.7125000649603</v>
      </c>
      <c r="O1971" s="45">
        <v>7016.2311812738599</v>
      </c>
      <c r="P1971" s="99">
        <v>1.08044521950679</v>
      </c>
      <c r="Q1971" s="86">
        <v>6477.9865152878001</v>
      </c>
      <c r="R1971" s="44">
        <v>7508.9083611844999</v>
      </c>
      <c r="S1971" s="45">
        <v>7065.2466673563604</v>
      </c>
      <c r="T1971" s="140">
        <v>1.09065473518394</v>
      </c>
      <c r="U1971" s="44">
        <v>7535.2792725069903</v>
      </c>
      <c r="V1971" s="45">
        <v>6999.4163542596998</v>
      </c>
      <c r="W1971" s="99">
        <v>1.08049257863402</v>
      </c>
      <c r="X1971" s="86">
        <v>6462.51364496727</v>
      </c>
      <c r="Y1971" s="44">
        <v>7490.9731022815704</v>
      </c>
      <c r="Z1971" s="45">
        <v>7048.7162665485203</v>
      </c>
      <c r="AA1971" s="46">
        <v>1.0907081445062401</v>
      </c>
      <c r="AB1971" s="139">
        <v>7517.2810258701202</v>
      </c>
      <c r="AC1971" s="45">
        <v>6982.9960653159396</v>
      </c>
      <c r="AD1971" s="99">
        <v>1.0805386957680201</v>
      </c>
      <c r="AE1971" s="142">
        <v>6455.68580204102</v>
      </c>
      <c r="AF1971" s="44">
        <v>7483.0586605462004</v>
      </c>
      <c r="AG1971" s="45">
        <v>7041.5199486246902</v>
      </c>
      <c r="AH1971" s="140">
        <v>1.0907470041987599</v>
      </c>
      <c r="AI1971" s="44">
        <v>7509.3387890104595</v>
      </c>
      <c r="AJ1971" s="45">
        <v>6975.83716351776</v>
      </c>
      <c r="AK1971" s="46">
        <v>1.0805725956043699</v>
      </c>
    </row>
    <row r="1972" spans="1:37" x14ac:dyDescent="0.2">
      <c r="A1972" s="35" t="s">
        <v>5270</v>
      </c>
      <c r="B1972" s="35" t="s">
        <v>11172</v>
      </c>
      <c r="C1972" s="85" t="s">
        <v>952</v>
      </c>
      <c r="D1972" s="85" t="s">
        <v>13405</v>
      </c>
      <c r="E1972" s="85" t="s">
        <v>12902</v>
      </c>
      <c r="F1972" s="85" t="s">
        <v>184</v>
      </c>
      <c r="G1972" s="85" t="s">
        <v>184</v>
      </c>
      <c r="H1972" s="840">
        <v>1.1591423266262999</v>
      </c>
      <c r="I1972" s="840">
        <v>1.1632131766134499</v>
      </c>
      <c r="J1972" s="86">
        <v>8406.9166666666697</v>
      </c>
      <c r="K1972" s="44">
        <v>9744.8129447534302</v>
      </c>
      <c r="L1972" s="45">
        <v>9168.5744455163294</v>
      </c>
      <c r="M1972" s="46">
        <v>1.0905989447795601</v>
      </c>
      <c r="N1972" s="139">
        <v>9779.0362413578605</v>
      </c>
      <c r="O1972" s="45">
        <v>9083.2129232919797</v>
      </c>
      <c r="P1972" s="99">
        <v>1.08044521950679</v>
      </c>
      <c r="Q1972" s="86">
        <v>8400.3249330343097</v>
      </c>
      <c r="R1972" s="44">
        <v>9737.1721872943108</v>
      </c>
      <c r="S1972" s="45">
        <v>9161.8541652976</v>
      </c>
      <c r="T1972" s="140">
        <v>1.09065473518394</v>
      </c>
      <c r="U1972" s="44">
        <v>9771.3686499399792</v>
      </c>
      <c r="V1972" s="45">
        <v>9076.4887482578597</v>
      </c>
      <c r="W1972" s="99">
        <v>1.08049257863402</v>
      </c>
      <c r="X1972" s="86">
        <v>8395.1727116735292</v>
      </c>
      <c r="Y1972" s="44">
        <v>9731.2000294388909</v>
      </c>
      <c r="Z1972" s="45">
        <v>9156.6832511588691</v>
      </c>
      <c r="AA1972" s="46">
        <v>1.0907081445062401</v>
      </c>
      <c r="AB1972" s="139">
        <v>9765.37551816429</v>
      </c>
      <c r="AC1972" s="45">
        <v>9071.3089726189592</v>
      </c>
      <c r="AD1972" s="99">
        <v>1.0805386957680201</v>
      </c>
      <c r="AE1972" s="142">
        <v>8398.0095181646793</v>
      </c>
      <c r="AF1972" s="44">
        <v>9734.4882919152296</v>
      </c>
      <c r="AG1972" s="45">
        <v>9160.1037231707705</v>
      </c>
      <c r="AH1972" s="140">
        <v>1.0907470041987599</v>
      </c>
      <c r="AI1972" s="44">
        <v>9768.6753288543005</v>
      </c>
      <c r="AJ1972" s="45">
        <v>9074.6589429534306</v>
      </c>
      <c r="AK1972" s="46">
        <v>1.0805725956043699</v>
      </c>
    </row>
    <row r="1973" spans="1:37" x14ac:dyDescent="0.2">
      <c r="A1973" s="35" t="s">
        <v>5269</v>
      </c>
      <c r="B1973" s="35" t="s">
        <v>11171</v>
      </c>
      <c r="C1973" s="85" t="s">
        <v>952</v>
      </c>
      <c r="D1973" s="85" t="s">
        <v>13405</v>
      </c>
      <c r="E1973" s="85" t="s">
        <v>12902</v>
      </c>
      <c r="F1973" s="85" t="s">
        <v>193</v>
      </c>
      <c r="G1973" s="85" t="s">
        <v>193</v>
      </c>
      <c r="H1973" s="840">
        <v>1.1493408648146799</v>
      </c>
      <c r="I1973" s="840">
        <v>1.1633426533628799</v>
      </c>
      <c r="J1973" s="86">
        <v>3020.1666666666702</v>
      </c>
      <c r="K1973" s="44">
        <v>3471.2009685511198</v>
      </c>
      <c r="L1973" s="45">
        <v>3265.9389847646498</v>
      </c>
      <c r="M1973" s="46">
        <v>1.08137707127575</v>
      </c>
      <c r="N1973" s="139">
        <v>3513.4887035981201</v>
      </c>
      <c r="O1973" s="45">
        <v>3263.4878540885202</v>
      </c>
      <c r="P1973" s="99">
        <v>1.08056548339115</v>
      </c>
      <c r="Q1973" s="86">
        <v>3013.09416620911</v>
      </c>
      <c r="R1973" s="44">
        <v>3463.0722547588298</v>
      </c>
      <c r="S1973" s="45">
        <v>3258.45762524254</v>
      </c>
      <c r="T1973" s="140">
        <v>1.0814323899283</v>
      </c>
      <c r="U1973" s="44">
        <v>3505.26096214992</v>
      </c>
      <c r="V1973" s="45">
        <v>3255.9882676063698</v>
      </c>
      <c r="W1973" s="99">
        <v>1.0806128477899</v>
      </c>
      <c r="X1973" s="86">
        <v>3007.4915196110001</v>
      </c>
      <c r="Y1973" s="44">
        <v>3456.63290407251</v>
      </c>
      <c r="Z1973" s="45">
        <v>3252.5580115888802</v>
      </c>
      <c r="AA1973" s="46">
        <v>1.08148534763269</v>
      </c>
      <c r="AB1973" s="139">
        <v>3498.7431643906102</v>
      </c>
      <c r="AC1973" s="45">
        <v>3250.07268803852</v>
      </c>
      <c r="AD1973" s="99">
        <v>1.08065897005718</v>
      </c>
      <c r="AE1973" s="142">
        <v>3007.7319743440598</v>
      </c>
      <c r="AF1973" s="44">
        <v>3456.90926852335</v>
      </c>
      <c r="AG1973" s="45">
        <v>3252.9339510905302</v>
      </c>
      <c r="AH1973" s="140">
        <v>1.0815238787358901</v>
      </c>
      <c r="AI1973" s="44">
        <v>3499.02289563779</v>
      </c>
      <c r="AJ1973" s="45">
        <v>3250.4345105737402</v>
      </c>
      <c r="AK1973" s="46">
        <v>1.0806928736669099</v>
      </c>
    </row>
    <row r="1974" spans="1:37" x14ac:dyDescent="0.2">
      <c r="A1974" s="35" t="s">
        <v>5268</v>
      </c>
      <c r="B1974" s="35" t="s">
        <v>11170</v>
      </c>
      <c r="C1974" s="85" t="s">
        <v>952</v>
      </c>
      <c r="D1974" s="85" t="s">
        <v>13405</v>
      </c>
      <c r="E1974" s="85" t="s">
        <v>12902</v>
      </c>
      <c r="F1974" s="85" t="s">
        <v>193</v>
      </c>
      <c r="G1974" s="85" t="s">
        <v>193</v>
      </c>
      <c r="H1974" s="840">
        <v>1.1493408648146799</v>
      </c>
      <c r="I1974" s="840">
        <v>1.1633426533628799</v>
      </c>
      <c r="J1974" s="86">
        <v>2893.75</v>
      </c>
      <c r="K1974" s="44">
        <v>3325.9051275574702</v>
      </c>
      <c r="L1974" s="45">
        <v>3129.2349000042</v>
      </c>
      <c r="M1974" s="46">
        <v>1.08137707127575</v>
      </c>
      <c r="N1974" s="139">
        <v>3366.4228031688299</v>
      </c>
      <c r="O1974" s="45">
        <v>3126.8863675631501</v>
      </c>
      <c r="P1974" s="99">
        <v>1.08056548339115</v>
      </c>
      <c r="Q1974" s="86">
        <v>2883.2202810671001</v>
      </c>
      <c r="R1974" s="44">
        <v>3313.8028912928698</v>
      </c>
      <c r="S1974" s="45">
        <v>3118.0077992441402</v>
      </c>
      <c r="T1974" s="140">
        <v>1.0814323899283</v>
      </c>
      <c r="U1974" s="44">
        <v>3354.1731320062599</v>
      </c>
      <c r="V1974" s="45">
        <v>3115.6448787295199</v>
      </c>
      <c r="W1974" s="99">
        <v>1.0806128477899</v>
      </c>
      <c r="X1974" s="86">
        <v>2874.1040224244598</v>
      </c>
      <c r="Y1974" s="44">
        <v>3303.3252027006702</v>
      </c>
      <c r="Z1974" s="45">
        <v>3108.30138782424</v>
      </c>
      <c r="AA1974" s="46">
        <v>1.08148534763269</v>
      </c>
      <c r="AB1974" s="139">
        <v>3343.5677994881999</v>
      </c>
      <c r="AC1974" s="45">
        <v>3105.9262927104201</v>
      </c>
      <c r="AD1974" s="99">
        <v>1.08065897005718</v>
      </c>
      <c r="AE1974" s="142">
        <v>2870.2499329461298</v>
      </c>
      <c r="AF1974" s="44">
        <v>3298.8955401665698</v>
      </c>
      <c r="AG1974" s="45">
        <v>3104.2438404213199</v>
      </c>
      <c r="AH1974" s="140">
        <v>1.0815238787358901</v>
      </c>
      <c r="AI1974" s="44">
        <v>3339.08417280818</v>
      </c>
      <c r="AJ1974" s="45">
        <v>3101.8586481778202</v>
      </c>
      <c r="AK1974" s="46">
        <v>1.0806928736669099</v>
      </c>
    </row>
    <row r="1975" spans="1:37" x14ac:dyDescent="0.2">
      <c r="A1975" s="35" t="s">
        <v>5267</v>
      </c>
      <c r="B1975" s="35" t="s">
        <v>11169</v>
      </c>
      <c r="C1975" s="85" t="s">
        <v>952</v>
      </c>
      <c r="D1975" s="85" t="s">
        <v>13405</v>
      </c>
      <c r="E1975" s="85" t="s">
        <v>12902</v>
      </c>
      <c r="F1975" s="85" t="s">
        <v>189</v>
      </c>
      <c r="G1975" s="85" t="s">
        <v>189</v>
      </c>
      <c r="H1975" s="840">
        <v>1.16140511633541</v>
      </c>
      <c r="I1975" s="840">
        <v>1.1645630790242101</v>
      </c>
      <c r="J1975" s="86">
        <v>7155</v>
      </c>
      <c r="K1975" s="44">
        <v>8309.8536073798496</v>
      </c>
      <c r="L1975" s="45">
        <v>7818.4683341330601</v>
      </c>
      <c r="M1975" s="46">
        <v>1.0927279292988199</v>
      </c>
      <c r="N1975" s="139">
        <v>8332.4488304182505</v>
      </c>
      <c r="O1975" s="45">
        <v>7739.5568470267599</v>
      </c>
      <c r="P1975" s="99">
        <v>1.08169907016447</v>
      </c>
      <c r="Q1975" s="86">
        <v>7156.7920758094397</v>
      </c>
      <c r="R1975" s="44">
        <v>8311.9349333938007</v>
      </c>
      <c r="S1975" s="45">
        <v>7820.82664519023</v>
      </c>
      <c r="T1975" s="140">
        <v>1.0927838286130001</v>
      </c>
      <c r="U1975" s="44">
        <v>8334.53581574073</v>
      </c>
      <c r="V1975" s="45">
        <v>7741.8346665272502</v>
      </c>
      <c r="W1975" s="99">
        <v>1.08174648425169</v>
      </c>
      <c r="X1975" s="86">
        <v>7160.8531049606199</v>
      </c>
      <c r="Y1975" s="44">
        <v>8316.6514334275598</v>
      </c>
      <c r="Z1975" s="45">
        <v>7825.64767508778</v>
      </c>
      <c r="AA1975" s="46">
        <v>1.09283734219693</v>
      </c>
      <c r="AB1975" s="139">
        <v>8339.2651403530308</v>
      </c>
      <c r="AC1975" s="45">
        <v>7746.5582917955599</v>
      </c>
      <c r="AD1975" s="99">
        <v>1.0817926549043699</v>
      </c>
      <c r="AE1975" s="142">
        <v>7173.4484176546403</v>
      </c>
      <c r="AF1975" s="44">
        <v>8331.2796940322496</v>
      </c>
      <c r="AG1975" s="45">
        <v>7839.6916053064597</v>
      </c>
      <c r="AH1975" s="140">
        <v>1.09287627774839</v>
      </c>
      <c r="AI1975" s="44">
        <v>8353.9331764852595</v>
      </c>
      <c r="AJ1975" s="45">
        <v>7760.4272694892097</v>
      </c>
      <c r="AK1975" s="46">
        <v>1.0818265940813001</v>
      </c>
    </row>
    <row r="1976" spans="1:37" x14ac:dyDescent="0.2">
      <c r="A1976" s="35" t="s">
        <v>5266</v>
      </c>
      <c r="B1976" s="35" t="s">
        <v>11168</v>
      </c>
      <c r="C1976" s="85" t="s">
        <v>952</v>
      </c>
      <c r="D1976" s="85" t="s">
        <v>13405</v>
      </c>
      <c r="E1976" s="85" t="s">
        <v>12902</v>
      </c>
      <c r="F1976" s="85" t="s">
        <v>184</v>
      </c>
      <c r="G1976" s="85" t="s">
        <v>184</v>
      </c>
      <c r="H1976" s="840">
        <v>1.1591423266262999</v>
      </c>
      <c r="I1976" s="840">
        <v>1.1632131766134499</v>
      </c>
      <c r="J1976" s="86">
        <v>1.25</v>
      </c>
      <c r="K1976" s="44">
        <v>1.4489279082828801</v>
      </c>
      <c r="L1976" s="45">
        <v>1.36324868097445</v>
      </c>
      <c r="M1976" s="46">
        <v>1.0905989447795601</v>
      </c>
      <c r="N1976" s="139">
        <v>1.45401647076681</v>
      </c>
      <c r="O1976" s="45">
        <v>1.3505565243834901</v>
      </c>
      <c r="P1976" s="99">
        <v>1.08044521950679</v>
      </c>
      <c r="Q1976" s="86">
        <v>1.2546723392816901</v>
      </c>
      <c r="R1976" s="44">
        <v>1.45434381450865</v>
      </c>
      <c r="S1976" s="45">
        <v>1.3684143279418901</v>
      </c>
      <c r="T1976" s="140">
        <v>1.09065473518394</v>
      </c>
      <c r="U1976" s="44">
        <v>1.4594513973848799</v>
      </c>
      <c r="V1976" s="45">
        <v>1.3556641512112499</v>
      </c>
      <c r="W1976" s="99">
        <v>1.08049257863402</v>
      </c>
      <c r="X1976" s="86">
        <v>1.27218784718098</v>
      </c>
      <c r="Y1976" s="44">
        <v>1.47464678108707</v>
      </c>
      <c r="Z1976" s="45">
        <v>1.3875856462621601</v>
      </c>
      <c r="AA1976" s="46">
        <v>1.0907081445062401</v>
      </c>
      <c r="AB1976" s="139">
        <v>1.47982566696841</v>
      </c>
      <c r="AC1976" s="45">
        <v>1.3746481971648601</v>
      </c>
      <c r="AD1976" s="99">
        <v>1.0805386957680201</v>
      </c>
      <c r="AE1976" s="142">
        <v>1.2845785127707701</v>
      </c>
      <c r="AF1976" s="44">
        <v>1.4890093260272601</v>
      </c>
      <c r="AG1976" s="45">
        <v>1.4011501644628099</v>
      </c>
      <c r="AH1976" s="140">
        <v>1.0907470041987599</v>
      </c>
      <c r="AI1976" s="44">
        <v>1.49423865244946</v>
      </c>
      <c r="AJ1976" s="45">
        <v>1.3880803378023101</v>
      </c>
      <c r="AK1976" s="46">
        <v>1.0805725956043699</v>
      </c>
    </row>
    <row r="1977" spans="1:37" x14ac:dyDescent="0.2">
      <c r="A1977" s="35" t="s">
        <v>5265</v>
      </c>
      <c r="B1977" s="35" t="s">
        <v>11167</v>
      </c>
      <c r="C1977" s="85" t="s">
        <v>952</v>
      </c>
      <c r="D1977" s="85" t="s">
        <v>13405</v>
      </c>
      <c r="E1977" s="85" t="s">
        <v>12902</v>
      </c>
      <c r="F1977" s="85" t="s">
        <v>193</v>
      </c>
      <c r="G1977" s="85" t="s">
        <v>193</v>
      </c>
      <c r="H1977" s="840">
        <v>1.1493408648146799</v>
      </c>
      <c r="I1977" s="840">
        <v>1.1633426533628799</v>
      </c>
      <c r="J1977" s="86">
        <v>9774.3333333333394</v>
      </c>
      <c r="K1977" s="44">
        <v>11234.0407263203</v>
      </c>
      <c r="L1977" s="45">
        <v>10569.739953672901</v>
      </c>
      <c r="M1977" s="46">
        <v>1.08137707127575</v>
      </c>
      <c r="N1977" s="139">
        <v>11370.898874853199</v>
      </c>
      <c r="O1977" s="45">
        <v>10561.8072231596</v>
      </c>
      <c r="P1977" s="99">
        <v>1.08056548339115</v>
      </c>
      <c r="Q1977" s="86">
        <v>9755.7881593090897</v>
      </c>
      <c r="R1977" s="44">
        <v>11212.7259999691</v>
      </c>
      <c r="S1977" s="45">
        <v>10550.225304755901</v>
      </c>
      <c r="T1977" s="140">
        <v>1.0814323899283</v>
      </c>
      <c r="U1977" s="44">
        <v>11349.3244828968</v>
      </c>
      <c r="V1977" s="45">
        <v>10542.230025266001</v>
      </c>
      <c r="W1977" s="99">
        <v>1.0806128477899</v>
      </c>
      <c r="X1977" s="86">
        <v>9733.4388196399304</v>
      </c>
      <c r="Y1977" s="44">
        <v>11187.038990585699</v>
      </c>
      <c r="Z1977" s="45">
        <v>10526.571465519801</v>
      </c>
      <c r="AA1977" s="46">
        <v>1.08148534763269</v>
      </c>
      <c r="AB1977" s="139">
        <v>11323.3245427852</v>
      </c>
      <c r="AC1977" s="45">
        <v>10518.527969946699</v>
      </c>
      <c r="AD1977" s="99">
        <v>1.08065897005718</v>
      </c>
      <c r="AE1977" s="142">
        <v>9721.7043976257391</v>
      </c>
      <c r="AF1977" s="44">
        <v>11173.5521398398</v>
      </c>
      <c r="AG1977" s="45">
        <v>10514.255448043899</v>
      </c>
      <c r="AH1977" s="140">
        <v>1.0815238787358901</v>
      </c>
      <c r="AI1977" s="44">
        <v>11309.6733891435</v>
      </c>
      <c r="AJ1977" s="45">
        <v>10506.1766624104</v>
      </c>
      <c r="AK1977" s="46">
        <v>1.0806928736669099</v>
      </c>
    </row>
    <row r="1978" spans="1:37" x14ac:dyDescent="0.2">
      <c r="A1978" s="35" t="s">
        <v>5264</v>
      </c>
      <c r="B1978" s="35" t="s">
        <v>11166</v>
      </c>
      <c r="C1978" s="85" t="s">
        <v>952</v>
      </c>
      <c r="D1978" s="85" t="s">
        <v>13405</v>
      </c>
      <c r="E1978" s="85" t="s">
        <v>12902</v>
      </c>
      <c r="F1978" s="85" t="s">
        <v>193</v>
      </c>
      <c r="G1978" s="85" t="s">
        <v>193</v>
      </c>
      <c r="H1978" s="840">
        <v>1.1493408648146799</v>
      </c>
      <c r="I1978" s="840">
        <v>1.1633426533628799</v>
      </c>
      <c r="J1978" s="86">
        <v>9683.25</v>
      </c>
      <c r="K1978" s="44">
        <v>11129.354929216701</v>
      </c>
      <c r="L1978" s="45">
        <v>10471.2445254309</v>
      </c>
      <c r="M1978" s="46">
        <v>1.08137707127575</v>
      </c>
      <c r="N1978" s="139">
        <v>11264.9377481761</v>
      </c>
      <c r="O1978" s="45">
        <v>10463.3857170474</v>
      </c>
      <c r="P1978" s="99">
        <v>1.08056548339115</v>
      </c>
      <c r="Q1978" s="86">
        <v>9650.1567641085494</v>
      </c>
      <c r="R1978" s="44">
        <v>11091.3195208577</v>
      </c>
      <c r="S1978" s="45">
        <v>10435.9920925927</v>
      </c>
      <c r="T1978" s="140">
        <v>1.0814323899283</v>
      </c>
      <c r="U1978" s="44">
        <v>11226.4389753258</v>
      </c>
      <c r="V1978" s="45">
        <v>10428.0833824823</v>
      </c>
      <c r="W1978" s="99">
        <v>1.0806128477899</v>
      </c>
      <c r="X1978" s="86">
        <v>9620.8702087003603</v>
      </c>
      <c r="Y1978" s="44">
        <v>11057.6592859374</v>
      </c>
      <c r="Z1978" s="45">
        <v>10404.830162185301</v>
      </c>
      <c r="AA1978" s="46">
        <v>1.08148534763269</v>
      </c>
      <c r="AB1978" s="139">
        <v>11192.3686762494</v>
      </c>
      <c r="AC1978" s="45">
        <v>10396.8796907879</v>
      </c>
      <c r="AD1978" s="99">
        <v>1.08065897005718</v>
      </c>
      <c r="AE1978" s="142">
        <v>9611.36263295153</v>
      </c>
      <c r="AF1978" s="44">
        <v>11046.731840603999</v>
      </c>
      <c r="AG1978" s="45">
        <v>10394.918194726901</v>
      </c>
      <c r="AH1978" s="140">
        <v>1.0815238787358901</v>
      </c>
      <c r="AI1978" s="44">
        <v>11181.3081078507</v>
      </c>
      <c r="AJ1978" s="45">
        <v>10386.931103659201</v>
      </c>
      <c r="AK1978" s="46">
        <v>1.0806928736669099</v>
      </c>
    </row>
    <row r="1979" spans="1:37" x14ac:dyDescent="0.2">
      <c r="A1979" s="35" t="s">
        <v>5263</v>
      </c>
      <c r="B1979" s="35" t="s">
        <v>10208</v>
      </c>
      <c r="C1979" s="85" t="s">
        <v>952</v>
      </c>
      <c r="D1979" s="85" t="s">
        <v>13405</v>
      </c>
      <c r="E1979" s="85" t="s">
        <v>12902</v>
      </c>
      <c r="F1979" s="85" t="s">
        <v>193</v>
      </c>
      <c r="G1979" s="85" t="s">
        <v>193</v>
      </c>
      <c r="H1979" s="840">
        <v>1.1493408648146799</v>
      </c>
      <c r="I1979" s="840">
        <v>1.1633426533628799</v>
      </c>
      <c r="J1979" s="86">
        <v>5608.1666666666697</v>
      </c>
      <c r="K1979" s="44">
        <v>6445.6951266915003</v>
      </c>
      <c r="L1979" s="45">
        <v>6064.5428452262904</v>
      </c>
      <c r="M1979" s="46">
        <v>1.08137707127575</v>
      </c>
      <c r="N1979" s="139">
        <v>6524.2194905012502</v>
      </c>
      <c r="O1979" s="45">
        <v>6059.9913251048301</v>
      </c>
      <c r="P1979" s="99">
        <v>1.08056548339115</v>
      </c>
      <c r="Q1979" s="86">
        <v>5588.5155432091497</v>
      </c>
      <c r="R1979" s="44">
        <v>6423.10928746226</v>
      </c>
      <c r="S1979" s="45">
        <v>6043.6017200441302</v>
      </c>
      <c r="T1979" s="140">
        <v>1.0814323899283</v>
      </c>
      <c r="U1979" s="44">
        <v>6501.35850039662</v>
      </c>
      <c r="V1979" s="45">
        <v>6039.0216960653697</v>
      </c>
      <c r="W1979" s="99">
        <v>1.0806128477899</v>
      </c>
      <c r="X1979" s="86">
        <v>5570.5433050813699</v>
      </c>
      <c r="Y1979" s="44">
        <v>6402.4530597498197</v>
      </c>
      <c r="Z1979" s="45">
        <v>6024.4609627989003</v>
      </c>
      <c r="AA1979" s="46">
        <v>1.08148534763269</v>
      </c>
      <c r="AB1979" s="139">
        <v>6480.4506292061797</v>
      </c>
      <c r="AC1979" s="45">
        <v>6019.8575907281502</v>
      </c>
      <c r="AD1979" s="99">
        <v>1.08065897005718</v>
      </c>
      <c r="AE1979" s="142">
        <v>5561.2003434150802</v>
      </c>
      <c r="AF1979" s="44">
        <v>6391.7148121083601</v>
      </c>
      <c r="AG1979" s="45">
        <v>6014.57096583762</v>
      </c>
      <c r="AH1979" s="140">
        <v>1.0815238787358901</v>
      </c>
      <c r="AI1979" s="44">
        <v>6469.5815633910497</v>
      </c>
      <c r="AJ1979" s="45">
        <v>6009.9495801626699</v>
      </c>
      <c r="AK1979" s="46">
        <v>1.0806928736669099</v>
      </c>
    </row>
    <row r="1980" spans="1:37" x14ac:dyDescent="0.2">
      <c r="A1980" s="35" t="s">
        <v>5262</v>
      </c>
      <c r="B1980" s="35" t="s">
        <v>7323</v>
      </c>
      <c r="C1980" s="85" t="s">
        <v>952</v>
      </c>
      <c r="D1980" s="85" t="s">
        <v>13405</v>
      </c>
      <c r="E1980" s="85" t="s">
        <v>12902</v>
      </c>
      <c r="F1980" s="85" t="s">
        <v>189</v>
      </c>
      <c r="G1980" s="85" t="s">
        <v>189</v>
      </c>
      <c r="H1980" s="840">
        <v>1.16140511633541</v>
      </c>
      <c r="I1980" s="840">
        <v>1.1645630790242101</v>
      </c>
      <c r="J1980" s="86">
        <v>14200.166666666701</v>
      </c>
      <c r="K1980" s="44">
        <v>16492.146219482202</v>
      </c>
      <c r="L1980" s="45">
        <v>15516.918717364801</v>
      </c>
      <c r="M1980" s="46">
        <v>1.0927279292988199</v>
      </c>
      <c r="N1980" s="139">
        <v>16536.989815990299</v>
      </c>
      <c r="O1980" s="45">
        <v>15360.307079513799</v>
      </c>
      <c r="P1980" s="99">
        <v>1.08169907016447</v>
      </c>
      <c r="Q1980" s="86">
        <v>14192.9520755913</v>
      </c>
      <c r="R1980" s="44">
        <v>16483.767156495</v>
      </c>
      <c r="S1980" s="45">
        <v>15509.8285084855</v>
      </c>
      <c r="T1980" s="140">
        <v>1.0927838286130001</v>
      </c>
      <c r="U1980" s="44">
        <v>16528.5879695937</v>
      </c>
      <c r="V1980" s="45">
        <v>15353.1760089237</v>
      </c>
      <c r="W1980" s="99">
        <v>1.08174648425169</v>
      </c>
      <c r="X1980" s="86">
        <v>14182.490928523701</v>
      </c>
      <c r="Y1980" s="44">
        <v>16471.617526767899</v>
      </c>
      <c r="Z1980" s="45">
        <v>15499.1556920598</v>
      </c>
      <c r="AA1980" s="46">
        <v>1.09283734219693</v>
      </c>
      <c r="AB1980" s="139">
        <v>16516.4053039545</v>
      </c>
      <c r="AC1980" s="45">
        <v>15342.5145147248</v>
      </c>
      <c r="AD1980" s="99">
        <v>1.0817926549043699</v>
      </c>
      <c r="AE1980" s="142">
        <v>14194.6269807484</v>
      </c>
      <c r="AF1980" s="44">
        <v>16485.712399913798</v>
      </c>
      <c r="AG1980" s="45">
        <v>15512.971098747101</v>
      </c>
      <c r="AH1980" s="140">
        <v>1.09287627774839</v>
      </c>
      <c r="AI1980" s="44">
        <v>16530.5385023005</v>
      </c>
      <c r="AJ1980" s="45">
        <v>15356.1249608376</v>
      </c>
      <c r="AK1980" s="46">
        <v>1.0818265940813001</v>
      </c>
    </row>
    <row r="1981" spans="1:37" x14ac:dyDescent="0.2">
      <c r="A1981" s="35" t="s">
        <v>5261</v>
      </c>
      <c r="B1981" s="35" t="s">
        <v>11165</v>
      </c>
      <c r="C1981" s="85" t="s">
        <v>952</v>
      </c>
      <c r="D1981" s="85" t="s">
        <v>13405</v>
      </c>
      <c r="E1981" s="85" t="s">
        <v>12902</v>
      </c>
      <c r="F1981" s="85" t="s">
        <v>193</v>
      </c>
      <c r="G1981" s="85" t="s">
        <v>193</v>
      </c>
      <c r="H1981" s="840">
        <v>1.1493408648146799</v>
      </c>
      <c r="I1981" s="840">
        <v>1.1633426533628799</v>
      </c>
      <c r="J1981" s="86">
        <v>3482.6666666666702</v>
      </c>
      <c r="K1981" s="44">
        <v>4002.7711185279099</v>
      </c>
      <c r="L1981" s="45">
        <v>3766.07588022968</v>
      </c>
      <c r="M1981" s="46">
        <v>1.08137707127575</v>
      </c>
      <c r="N1981" s="139">
        <v>4051.5346807784499</v>
      </c>
      <c r="O1981" s="45">
        <v>3763.2493901569301</v>
      </c>
      <c r="P1981" s="99">
        <v>1.08056548339115</v>
      </c>
      <c r="Q1981" s="86">
        <v>3474.3319476606598</v>
      </c>
      <c r="R1981" s="44">
        <v>3993.1916853775701</v>
      </c>
      <c r="S1981" s="45">
        <v>3757.2551015629301</v>
      </c>
      <c r="T1981" s="140">
        <v>1.0814323899283</v>
      </c>
      <c r="U1981" s="44">
        <v>4041.8385466549798</v>
      </c>
      <c r="V1981" s="45">
        <v>3754.4077401290301</v>
      </c>
      <c r="W1981" s="99">
        <v>1.0806128477899</v>
      </c>
      <c r="X1981" s="86">
        <v>3468.1425788912702</v>
      </c>
      <c r="Y1981" s="44">
        <v>3986.0779909234998</v>
      </c>
      <c r="Z1981" s="45">
        <v>3750.7453825719799</v>
      </c>
      <c r="AA1981" s="46">
        <v>1.08148534763269</v>
      </c>
      <c r="AB1981" s="139">
        <v>4034.6381899681501</v>
      </c>
      <c r="AC1981" s="45">
        <v>3747.8793873160998</v>
      </c>
      <c r="AD1981" s="99">
        <v>1.08065897005718</v>
      </c>
      <c r="AE1981" s="142">
        <v>3467.4995798234499</v>
      </c>
      <c r="AF1981" s="44">
        <v>3985.3389658188098</v>
      </c>
      <c r="AG1981" s="45">
        <v>3750.1835950857098</v>
      </c>
      <c r="AH1981" s="140">
        <v>1.0815238787358901</v>
      </c>
      <c r="AI1981" s="44">
        <v>4033.8901617264801</v>
      </c>
      <c r="AJ1981" s="45">
        <v>3747.3020853582202</v>
      </c>
      <c r="AK1981" s="46">
        <v>1.0806928736669099</v>
      </c>
    </row>
    <row r="1982" spans="1:37" x14ac:dyDescent="0.2">
      <c r="A1982" s="35" t="s">
        <v>5260</v>
      </c>
      <c r="B1982" s="35" t="s">
        <v>11164</v>
      </c>
      <c r="C1982" s="85" t="s">
        <v>952</v>
      </c>
      <c r="D1982" s="85" t="s">
        <v>13405</v>
      </c>
      <c r="E1982" s="85" t="s">
        <v>12902</v>
      </c>
      <c r="F1982" s="85" t="s">
        <v>193</v>
      </c>
      <c r="G1982" s="85" t="s">
        <v>193</v>
      </c>
      <c r="H1982" s="840">
        <v>1.1493408648146799</v>
      </c>
      <c r="I1982" s="840">
        <v>1.1633426533628799</v>
      </c>
      <c r="J1982" s="86">
        <v>6693.25</v>
      </c>
      <c r="K1982" s="44">
        <v>7692.8257434208299</v>
      </c>
      <c r="L1982" s="45">
        <v>7237.9270823164197</v>
      </c>
      <c r="M1982" s="46">
        <v>1.08137707127575</v>
      </c>
      <c r="N1982" s="139">
        <v>7786.5432146210896</v>
      </c>
      <c r="O1982" s="45">
        <v>7232.4949217078502</v>
      </c>
      <c r="P1982" s="99">
        <v>1.08056548339115</v>
      </c>
      <c r="Q1982" s="86">
        <v>6671.3206978773096</v>
      </c>
      <c r="R1982" s="44">
        <v>7667.6215003543502</v>
      </c>
      <c r="S1982" s="45">
        <v>7214.5822862836103</v>
      </c>
      <c r="T1982" s="140">
        <v>1.0814323899283</v>
      </c>
      <c r="U1982" s="44">
        <v>7761.0319221032796</v>
      </c>
      <c r="V1982" s="45">
        <v>7209.1148578529201</v>
      </c>
      <c r="W1982" s="99">
        <v>1.0806128477899</v>
      </c>
      <c r="X1982" s="86">
        <v>6648.9866014403297</v>
      </c>
      <c r="Y1982" s="44">
        <v>7641.9520106406198</v>
      </c>
      <c r="Z1982" s="45">
        <v>7190.7815860638202</v>
      </c>
      <c r="AA1982" s="46">
        <v>1.08148534763269</v>
      </c>
      <c r="AB1982" s="139">
        <v>7735.0497150938199</v>
      </c>
      <c r="AC1982" s="45">
        <v>7185.2870126364996</v>
      </c>
      <c r="AD1982" s="99">
        <v>1.08065897005718</v>
      </c>
      <c r="AE1982" s="142">
        <v>6633.9449829205296</v>
      </c>
      <c r="AF1982" s="44">
        <v>7624.6640638028603</v>
      </c>
      <c r="AG1982" s="45">
        <v>7174.7699092486801</v>
      </c>
      <c r="AH1982" s="140">
        <v>1.0815238787358901</v>
      </c>
      <c r="AI1982" s="44">
        <v>7717.5511586941202</v>
      </c>
      <c r="AJ1982" s="45">
        <v>7169.2570673405799</v>
      </c>
      <c r="AK1982" s="46">
        <v>1.0806928736669099</v>
      </c>
    </row>
    <row r="1983" spans="1:37" x14ac:dyDescent="0.2">
      <c r="A1983" s="35" t="s">
        <v>5259</v>
      </c>
      <c r="B1983" s="35" t="s">
        <v>11163</v>
      </c>
      <c r="C1983" s="85" t="s">
        <v>952</v>
      </c>
      <c r="D1983" s="85" t="s">
        <v>13405</v>
      </c>
      <c r="E1983" s="85" t="s">
        <v>12902</v>
      </c>
      <c r="F1983" s="85" t="s">
        <v>189</v>
      </c>
      <c r="G1983" s="85" t="s">
        <v>189</v>
      </c>
      <c r="H1983" s="840">
        <v>1.16140511633541</v>
      </c>
      <c r="I1983" s="840">
        <v>1.1645630790242101</v>
      </c>
      <c r="J1983" s="86">
        <v>4561.3333333333303</v>
      </c>
      <c r="K1983" s="44">
        <v>5297.55587064458</v>
      </c>
      <c r="L1983" s="45">
        <v>4984.2963281750199</v>
      </c>
      <c r="M1983" s="46">
        <v>1.0927279292988199</v>
      </c>
      <c r="N1983" s="139">
        <v>5311.9603911224403</v>
      </c>
      <c r="O1983" s="45">
        <v>4933.9900253768601</v>
      </c>
      <c r="P1983" s="99">
        <v>1.08169907016447</v>
      </c>
      <c r="Q1983" s="86">
        <v>4562.6506552643395</v>
      </c>
      <c r="R1983" s="44">
        <v>5299.0858150751101</v>
      </c>
      <c r="S1983" s="45">
        <v>4985.9908516833802</v>
      </c>
      <c r="T1983" s="140">
        <v>1.0927838286130001</v>
      </c>
      <c r="U1983" s="44">
        <v>5313.4944956064801</v>
      </c>
      <c r="V1983" s="45">
        <v>4935.63130520089</v>
      </c>
      <c r="W1983" s="99">
        <v>1.08174648425169</v>
      </c>
      <c r="X1983" s="86">
        <v>4563.3293528820705</v>
      </c>
      <c r="Y1983" s="44">
        <v>5299.8740579607902</v>
      </c>
      <c r="Z1983" s="45">
        <v>4986.9767215728698</v>
      </c>
      <c r="AA1983" s="46">
        <v>1.09283734219693</v>
      </c>
      <c r="AB1983" s="139">
        <v>5314.2848817939202</v>
      </c>
      <c r="AC1983" s="45">
        <v>4936.5761758573499</v>
      </c>
      <c r="AD1983" s="99">
        <v>1.0817926549043699</v>
      </c>
      <c r="AE1983" s="142">
        <v>4575.4270788390704</v>
      </c>
      <c r="AF1983" s="44">
        <v>5313.9244187832801</v>
      </c>
      <c r="AG1983" s="45">
        <v>5000.3757150308202</v>
      </c>
      <c r="AH1983" s="140">
        <v>1.09287627774839</v>
      </c>
      <c r="AI1983" s="44">
        <v>5328.3734467835902</v>
      </c>
      <c r="AJ1983" s="45">
        <v>4949.8186931678301</v>
      </c>
      <c r="AK1983" s="46">
        <v>1.0818265940813001</v>
      </c>
    </row>
    <row r="1984" spans="1:37" x14ac:dyDescent="0.2">
      <c r="A1984" s="35" t="s">
        <v>5258</v>
      </c>
      <c r="B1984" s="35" t="s">
        <v>11162</v>
      </c>
      <c r="C1984" s="85" t="s">
        <v>952</v>
      </c>
      <c r="D1984" s="85" t="s">
        <v>13405</v>
      </c>
      <c r="E1984" s="85" t="s">
        <v>12902</v>
      </c>
      <c r="F1984" s="85" t="s">
        <v>193</v>
      </c>
      <c r="G1984" s="85" t="s">
        <v>193</v>
      </c>
      <c r="H1984" s="840">
        <v>1.1493408648146799</v>
      </c>
      <c r="I1984" s="840">
        <v>1.1633426533628799</v>
      </c>
      <c r="J1984" s="86">
        <v>5336.1666666666697</v>
      </c>
      <c r="K1984" s="44">
        <v>6133.0744114619101</v>
      </c>
      <c r="L1984" s="45">
        <v>5770.4082818392799</v>
      </c>
      <c r="M1984" s="46">
        <v>1.08137707127575</v>
      </c>
      <c r="N1984" s="139">
        <v>6207.7902887865503</v>
      </c>
      <c r="O1984" s="45">
        <v>5766.0775136224302</v>
      </c>
      <c r="P1984" s="99">
        <v>1.08056548339115</v>
      </c>
      <c r="Q1984" s="86">
        <v>5319.0476417977698</v>
      </c>
      <c r="R1984" s="44">
        <v>6113.3988166143099</v>
      </c>
      <c r="S1984" s="45">
        <v>5752.1904034118597</v>
      </c>
      <c r="T1984" s="140">
        <v>1.0814323899283</v>
      </c>
      <c r="U1984" s="44">
        <v>6187.8749969725804</v>
      </c>
      <c r="V1984" s="45">
        <v>5747.8312197332498</v>
      </c>
      <c r="W1984" s="99">
        <v>1.0806128477899</v>
      </c>
      <c r="X1984" s="86">
        <v>5303.4911044550199</v>
      </c>
      <c r="Y1984" s="44">
        <v>6095.5190525312701</v>
      </c>
      <c r="Z1984" s="45">
        <v>5735.6479207684397</v>
      </c>
      <c r="AA1984" s="46">
        <v>1.08148534763269</v>
      </c>
      <c r="AB1984" s="139">
        <v>6169.77741354313</v>
      </c>
      <c r="AC1984" s="45">
        <v>5731.2652346477798</v>
      </c>
      <c r="AD1984" s="99">
        <v>1.08065897005718</v>
      </c>
      <c r="AE1984" s="142">
        <v>5298.7101553934899</v>
      </c>
      <c r="AF1984" s="44">
        <v>6090.0241124022596</v>
      </c>
      <c r="AG1984" s="45">
        <v>5730.6815595584003</v>
      </c>
      <c r="AH1984" s="140">
        <v>1.0815238787358901</v>
      </c>
      <c r="AI1984" s="44">
        <v>6164.2155315762902</v>
      </c>
      <c r="AJ1984" s="45">
        <v>5726.27830456024</v>
      </c>
      <c r="AK1984" s="46">
        <v>1.0806928736669099</v>
      </c>
    </row>
    <row r="1985" spans="1:37" x14ac:dyDescent="0.2">
      <c r="A1985" s="35" t="s">
        <v>5257</v>
      </c>
      <c r="B1985" s="35" t="s">
        <v>11161</v>
      </c>
      <c r="C1985" s="85" t="s">
        <v>952</v>
      </c>
      <c r="D1985" s="85" t="s">
        <v>13405</v>
      </c>
      <c r="E1985" s="85" t="s">
        <v>12902</v>
      </c>
      <c r="F1985" s="85" t="s">
        <v>193</v>
      </c>
      <c r="G1985" s="85" t="s">
        <v>193</v>
      </c>
      <c r="H1985" s="840">
        <v>1.1493408648146799</v>
      </c>
      <c r="I1985" s="840">
        <v>1.1633426533628799</v>
      </c>
      <c r="J1985" s="86">
        <v>11823</v>
      </c>
      <c r="K1985" s="44">
        <v>13588.657044703899</v>
      </c>
      <c r="L1985" s="45">
        <v>12785.1211136932</v>
      </c>
      <c r="M1985" s="46">
        <v>1.08137707127575</v>
      </c>
      <c r="N1985" s="139">
        <v>13754.2001907093</v>
      </c>
      <c r="O1985" s="45">
        <v>12775.525710133599</v>
      </c>
      <c r="P1985" s="99">
        <v>1.08056548339115</v>
      </c>
      <c r="Q1985" s="86">
        <v>11778.4924522355</v>
      </c>
      <c r="R1985" s="44">
        <v>13537.502701265499</v>
      </c>
      <c r="S1985" s="45">
        <v>12737.6432423735</v>
      </c>
      <c r="T1985" s="140">
        <v>1.0814323899283</v>
      </c>
      <c r="U1985" s="44">
        <v>13702.4226619983</v>
      </c>
      <c r="V1985" s="45">
        <v>12727.990271482</v>
      </c>
      <c r="W1985" s="99">
        <v>1.0806128477899</v>
      </c>
      <c r="X1985" s="86">
        <v>11741.272545517601</v>
      </c>
      <c r="Y1985" s="44">
        <v>13494.72434149</v>
      </c>
      <c r="Z1985" s="45">
        <v>12698.0142205393</v>
      </c>
      <c r="AA1985" s="46">
        <v>1.08148534763269</v>
      </c>
      <c r="AB1985" s="139">
        <v>13659.1231569592</v>
      </c>
      <c r="AC1985" s="45">
        <v>12688.3114961997</v>
      </c>
      <c r="AD1985" s="99">
        <v>1.08065897005718</v>
      </c>
      <c r="AE1985" s="142">
        <v>11723.3267118896</v>
      </c>
      <c r="AF1985" s="44">
        <v>13474.098461548199</v>
      </c>
      <c r="AG1985" s="45">
        <v>12679.0577771309</v>
      </c>
      <c r="AH1985" s="140">
        <v>1.0815238787358901</v>
      </c>
      <c r="AI1985" s="44">
        <v>13638.2460032496</v>
      </c>
      <c r="AJ1985" s="45">
        <v>12669.3156332081</v>
      </c>
      <c r="AK1985" s="46">
        <v>1.0806928736669099</v>
      </c>
    </row>
    <row r="1986" spans="1:37" x14ac:dyDescent="0.2">
      <c r="A1986" s="35" t="s">
        <v>5256</v>
      </c>
      <c r="B1986" s="35" t="s">
        <v>11160</v>
      </c>
      <c r="C1986" s="85" t="s">
        <v>952</v>
      </c>
      <c r="D1986" s="85" t="s">
        <v>13405</v>
      </c>
      <c r="E1986" s="85" t="s">
        <v>12902</v>
      </c>
      <c r="F1986" s="85" t="s">
        <v>184</v>
      </c>
      <c r="G1986" s="85" t="s">
        <v>184</v>
      </c>
      <c r="H1986" s="840">
        <v>1.1591423266262999</v>
      </c>
      <c r="I1986" s="840">
        <v>1.1632131766134499</v>
      </c>
      <c r="J1986" s="86">
        <v>4143.3333333333303</v>
      </c>
      <c r="K1986" s="44">
        <v>4802.7130399883099</v>
      </c>
      <c r="L1986" s="45">
        <v>4518.7149612032999</v>
      </c>
      <c r="M1986" s="46">
        <v>1.0905989447795601</v>
      </c>
      <c r="N1986" s="139">
        <v>4819.5799284350496</v>
      </c>
      <c r="O1986" s="45">
        <v>4476.6446928231398</v>
      </c>
      <c r="P1986" s="99">
        <v>1.08044521950679</v>
      </c>
      <c r="Q1986" s="86">
        <v>4147.8104847108598</v>
      </c>
      <c r="R1986" s="44">
        <v>4807.9026956527096</v>
      </c>
      <c r="S1986" s="45">
        <v>4523.8291457955002</v>
      </c>
      <c r="T1986" s="140">
        <v>1.09065473518394</v>
      </c>
      <c r="U1986" s="44">
        <v>4824.7878099110803</v>
      </c>
      <c r="V1986" s="45">
        <v>4481.6784463104505</v>
      </c>
      <c r="W1986" s="99">
        <v>1.08049257863402</v>
      </c>
      <c r="X1986" s="86">
        <v>4153.0549266315802</v>
      </c>
      <c r="Y1986" s="44">
        <v>4813.9817502625601</v>
      </c>
      <c r="Z1986" s="45">
        <v>4529.7708330588403</v>
      </c>
      <c r="AA1986" s="46">
        <v>1.0907081445062401</v>
      </c>
      <c r="AB1986" s="139">
        <v>4830.8882138572499</v>
      </c>
      <c r="AC1986" s="45">
        <v>4487.5365538754304</v>
      </c>
      <c r="AD1986" s="99">
        <v>1.0805386957680201</v>
      </c>
      <c r="AE1986" s="142">
        <v>4162.1474586323502</v>
      </c>
      <c r="AF1986" s="44">
        <v>4824.5212889608501</v>
      </c>
      <c r="AG1986" s="45">
        <v>4539.8498715367004</v>
      </c>
      <c r="AH1986" s="140">
        <v>1.0907470041987599</v>
      </c>
      <c r="AI1986" s="44">
        <v>4841.4647668893203</v>
      </c>
      <c r="AJ1986" s="45">
        <v>4497.5024826625004</v>
      </c>
      <c r="AK1986" s="46">
        <v>1.0805725956043699</v>
      </c>
    </row>
    <row r="1987" spans="1:37" x14ac:dyDescent="0.2">
      <c r="A1987" s="35" t="s">
        <v>5255</v>
      </c>
      <c r="B1987" s="35" t="s">
        <v>11159</v>
      </c>
      <c r="C1987" s="85" t="s">
        <v>952</v>
      </c>
      <c r="D1987" s="85" t="s">
        <v>13405</v>
      </c>
      <c r="E1987" s="85" t="s">
        <v>12902</v>
      </c>
      <c r="F1987" s="85" t="s">
        <v>189</v>
      </c>
      <c r="G1987" s="85" t="s">
        <v>189</v>
      </c>
      <c r="H1987" s="840">
        <v>1.16140511633541</v>
      </c>
      <c r="I1987" s="840">
        <v>1.1645630790242101</v>
      </c>
      <c r="J1987" s="86">
        <v>2255.1666666666702</v>
      </c>
      <c r="K1987" s="44">
        <v>2619.1621048557399</v>
      </c>
      <c r="L1987" s="45">
        <v>2464.2836018903899</v>
      </c>
      <c r="M1987" s="46">
        <v>1.0927279292988199</v>
      </c>
      <c r="N1987" s="139">
        <v>2626.2838370461</v>
      </c>
      <c r="O1987" s="45">
        <v>2439.4116863992299</v>
      </c>
      <c r="P1987" s="99">
        <v>1.08169907016447</v>
      </c>
      <c r="Q1987" s="86">
        <v>2255.3847733657999</v>
      </c>
      <c r="R1987" s="44">
        <v>2619.4154150920199</v>
      </c>
      <c r="S1987" s="45">
        <v>2464.64800763415</v>
      </c>
      <c r="T1987" s="140">
        <v>1.0927838286130001</v>
      </c>
      <c r="U1987" s="44">
        <v>2626.5378360552099</v>
      </c>
      <c r="V1987" s="45">
        <v>2439.7545492232598</v>
      </c>
      <c r="W1987" s="99">
        <v>1.08174648425169</v>
      </c>
      <c r="X1987" s="86">
        <v>2255.5053393961598</v>
      </c>
      <c r="Y1987" s="44">
        <v>2619.5554410965401</v>
      </c>
      <c r="Z1987" s="45">
        <v>2464.9004604166798</v>
      </c>
      <c r="AA1987" s="46">
        <v>1.09283734219693</v>
      </c>
      <c r="AB1987" s="139">
        <v>2626.67824280275</v>
      </c>
      <c r="AC1987" s="45">
        <v>2439.9891092563598</v>
      </c>
      <c r="AD1987" s="99">
        <v>1.0817926549043699</v>
      </c>
      <c r="AE1987" s="142">
        <v>2257.8577965498598</v>
      </c>
      <c r="AF1987" s="44">
        <v>2622.2875968707999</v>
      </c>
      <c r="AG1987" s="45">
        <v>2467.55922437858</v>
      </c>
      <c r="AH1987" s="140">
        <v>1.09287627774839</v>
      </c>
      <c r="AI1987" s="44">
        <v>2629.4178275489298</v>
      </c>
      <c r="AJ1987" s="45">
        <v>2442.6106099614399</v>
      </c>
      <c r="AK1987" s="46">
        <v>1.0818265940813001</v>
      </c>
    </row>
    <row r="1988" spans="1:37" x14ac:dyDescent="0.2">
      <c r="A1988" s="35" t="s">
        <v>5254</v>
      </c>
      <c r="B1988" s="35" t="s">
        <v>11158</v>
      </c>
      <c r="C1988" s="85" t="s">
        <v>952</v>
      </c>
      <c r="D1988" s="85" t="s">
        <v>13405</v>
      </c>
      <c r="E1988" s="85" t="s">
        <v>12902</v>
      </c>
      <c r="F1988" s="85" t="s">
        <v>193</v>
      </c>
      <c r="G1988" s="85" t="s">
        <v>193</v>
      </c>
      <c r="H1988" s="840">
        <v>1.1493408648146799</v>
      </c>
      <c r="I1988" s="840">
        <v>1.1633426533628799</v>
      </c>
      <c r="J1988" s="86">
        <v>10686</v>
      </c>
      <c r="K1988" s="44">
        <v>12281.856481409601</v>
      </c>
      <c r="L1988" s="45">
        <v>11555.595383652701</v>
      </c>
      <c r="M1988" s="46">
        <v>1.08137707127575</v>
      </c>
      <c r="N1988" s="139">
        <v>12431.4795938357</v>
      </c>
      <c r="O1988" s="45">
        <v>11546.9227555179</v>
      </c>
      <c r="P1988" s="99">
        <v>1.08056548339115</v>
      </c>
      <c r="Q1988" s="86">
        <v>10651.2598279467</v>
      </c>
      <c r="R1988" s="44">
        <v>12241.9281820181</v>
      </c>
      <c r="S1988" s="45">
        <v>11518.6173714837</v>
      </c>
      <c r="T1988" s="140">
        <v>1.0814323899283</v>
      </c>
      <c r="U1988" s="44">
        <v>12391.064869901</v>
      </c>
      <c r="V1988" s="45">
        <v>11509.8882152277</v>
      </c>
      <c r="W1988" s="99">
        <v>1.0806128477899</v>
      </c>
      <c r="X1988" s="86">
        <v>10619.396354873999</v>
      </c>
      <c r="Y1988" s="44">
        <v>12205.3061903206</v>
      </c>
      <c r="Z1988" s="45">
        <v>11484.7215585002</v>
      </c>
      <c r="AA1988" s="46">
        <v>1.08148534763269</v>
      </c>
      <c r="AB1988" s="139">
        <v>12353.9967325911</v>
      </c>
      <c r="AC1988" s="45">
        <v>11475.945927487101</v>
      </c>
      <c r="AD1988" s="99">
        <v>1.08065897005718</v>
      </c>
      <c r="AE1988" s="142">
        <v>10606.252992244001</v>
      </c>
      <c r="AF1988" s="44">
        <v>12190.199986549</v>
      </c>
      <c r="AG1988" s="45">
        <v>11470.915875025899</v>
      </c>
      <c r="AH1988" s="140">
        <v>1.0815238787358901</v>
      </c>
      <c r="AI1988" s="44">
        <v>12338.7064982351</v>
      </c>
      <c r="AJ1988" s="45">
        <v>11462.102025026499</v>
      </c>
      <c r="AK1988" s="46">
        <v>1.0806928736669099</v>
      </c>
    </row>
    <row r="1989" spans="1:37" x14ac:dyDescent="0.2">
      <c r="A1989" s="35" t="s">
        <v>5253</v>
      </c>
      <c r="B1989" s="35" t="s">
        <v>11157</v>
      </c>
      <c r="C1989" s="85" t="s">
        <v>952</v>
      </c>
      <c r="D1989" s="85" t="s">
        <v>13405</v>
      </c>
      <c r="E1989" s="85" t="s">
        <v>12902</v>
      </c>
      <c r="F1989" s="85" t="s">
        <v>193</v>
      </c>
      <c r="G1989" s="85" t="s">
        <v>193</v>
      </c>
      <c r="H1989" s="840">
        <v>1.1493408648146799</v>
      </c>
      <c r="I1989" s="840">
        <v>1.1633426533628799</v>
      </c>
      <c r="J1989" s="86">
        <v>7776.3333333333303</v>
      </c>
      <c r="K1989" s="44">
        <v>8937.6576784205299</v>
      </c>
      <c r="L1989" s="45">
        <v>8409.1485652639894</v>
      </c>
      <c r="M1989" s="46">
        <v>1.08137707127575</v>
      </c>
      <c r="N1989" s="139">
        <v>9046.5402534341993</v>
      </c>
      <c r="O1989" s="45">
        <v>8402.8373873440796</v>
      </c>
      <c r="P1989" s="99">
        <v>1.08056548339115</v>
      </c>
      <c r="Q1989" s="86">
        <v>7740.1663775454799</v>
      </c>
      <c r="R1989" s="44">
        <v>8896.0895181775995</v>
      </c>
      <c r="S1989" s="45">
        <v>8370.4666241116993</v>
      </c>
      <c r="T1989" s="140">
        <v>1.0814323899283</v>
      </c>
      <c r="U1989" s="44">
        <v>9004.4656911238999</v>
      </c>
      <c r="V1989" s="45">
        <v>8364.1232316070691</v>
      </c>
      <c r="W1989" s="99">
        <v>1.0806128477899</v>
      </c>
      <c r="X1989" s="86">
        <v>7709.3157440838004</v>
      </c>
      <c r="Y1989" s="44">
        <v>8860.6316244346708</v>
      </c>
      <c r="Z1989" s="45">
        <v>8337.5120175006705</v>
      </c>
      <c r="AA1989" s="46">
        <v>1.08148534763269</v>
      </c>
      <c r="AB1989" s="139">
        <v>8968.5758333346603</v>
      </c>
      <c r="AC1989" s="45">
        <v>8331.1412118472108</v>
      </c>
      <c r="AD1989" s="99">
        <v>1.08065897005718</v>
      </c>
      <c r="AE1989" s="142">
        <v>7692.9091862019804</v>
      </c>
      <c r="AF1989" s="44">
        <v>8841.7748970101493</v>
      </c>
      <c r="AG1989" s="45">
        <v>8320.0649818241</v>
      </c>
      <c r="AH1989" s="140">
        <v>1.0815238787358901</v>
      </c>
      <c r="AI1989" s="44">
        <v>8949.4893847558797</v>
      </c>
      <c r="AJ1989" s="45">
        <v>8313.67213529521</v>
      </c>
      <c r="AK1989" s="46">
        <v>1.0806928736669099</v>
      </c>
    </row>
    <row r="1990" spans="1:37" x14ac:dyDescent="0.2">
      <c r="A1990" s="35" t="s">
        <v>5252</v>
      </c>
      <c r="B1990" s="35" t="s">
        <v>11156</v>
      </c>
      <c r="C1990" s="85" t="s">
        <v>952</v>
      </c>
      <c r="D1990" s="85" t="s">
        <v>13405</v>
      </c>
      <c r="E1990" s="85" t="s">
        <v>12902</v>
      </c>
      <c r="F1990" s="85" t="s">
        <v>193</v>
      </c>
      <c r="G1990" s="85" t="s">
        <v>193</v>
      </c>
      <c r="H1990" s="840">
        <v>1.1493408648146799</v>
      </c>
      <c r="I1990" s="840">
        <v>1.1633426533628799</v>
      </c>
      <c r="J1990" s="86">
        <v>10362.083333333299</v>
      </c>
      <c r="K1990" s="44">
        <v>11909.5658196151</v>
      </c>
      <c r="L1990" s="45">
        <v>11205.319327315299</v>
      </c>
      <c r="M1990" s="46">
        <v>1.08137707127575</v>
      </c>
      <c r="N1990" s="139">
        <v>12054.653519367301</v>
      </c>
      <c r="O1990" s="45">
        <v>11196.909586022801</v>
      </c>
      <c r="P1990" s="99">
        <v>1.08056548339115</v>
      </c>
      <c r="Q1990" s="86">
        <v>10318.316013223601</v>
      </c>
      <c r="R1990" s="44">
        <v>11859.2622500696</v>
      </c>
      <c r="S1990" s="45">
        <v>11158.561146215899</v>
      </c>
      <c r="T1990" s="140">
        <v>1.0814323899283</v>
      </c>
      <c r="U1990" s="44">
        <v>12003.7371290602</v>
      </c>
      <c r="V1990" s="45">
        <v>11150.1048514457</v>
      </c>
      <c r="W1990" s="99">
        <v>1.0806128477899</v>
      </c>
      <c r="X1990" s="86">
        <v>10280.777545179901</v>
      </c>
      <c r="Y1990" s="44">
        <v>11816.1177547443</v>
      </c>
      <c r="Z1990" s="45">
        <v>11118.5102773832</v>
      </c>
      <c r="AA1990" s="46">
        <v>1.08148534763269</v>
      </c>
      <c r="AB1990" s="139">
        <v>11960.067028043</v>
      </c>
      <c r="AC1990" s="45">
        <v>11110.0144733611</v>
      </c>
      <c r="AD1990" s="99">
        <v>1.08065897005718</v>
      </c>
      <c r="AE1990" s="142">
        <v>10261.815069263999</v>
      </c>
      <c r="AF1990" s="44">
        <v>11794.3234062762</v>
      </c>
      <c r="AG1990" s="45">
        <v>11098.3980365808</v>
      </c>
      <c r="AH1990" s="140">
        <v>1.0815238787358901</v>
      </c>
      <c r="AI1990" s="44">
        <v>11938.0071709968</v>
      </c>
      <c r="AJ1990" s="45">
        <v>11089.8704162414</v>
      </c>
      <c r="AK1990" s="46">
        <v>1.0806928736669099</v>
      </c>
    </row>
    <row r="1991" spans="1:37" x14ac:dyDescent="0.2">
      <c r="A1991" s="35" t="s">
        <v>5251</v>
      </c>
      <c r="B1991" s="35" t="s">
        <v>11155</v>
      </c>
      <c r="C1991" s="85" t="s">
        <v>952</v>
      </c>
      <c r="D1991" s="85" t="s">
        <v>13405</v>
      </c>
      <c r="E1991" s="85" t="s">
        <v>12902</v>
      </c>
      <c r="F1991" s="85" t="s">
        <v>184</v>
      </c>
      <c r="G1991" s="85" t="s">
        <v>184</v>
      </c>
      <c r="H1991" s="840">
        <v>1.1591423266262999</v>
      </c>
      <c r="I1991" s="840">
        <v>1.1632131766134499</v>
      </c>
      <c r="J1991" s="86">
        <v>9486.25</v>
      </c>
      <c r="K1991" s="44">
        <v>10995.9138959587</v>
      </c>
      <c r="L1991" s="45">
        <v>10345.694239915099</v>
      </c>
      <c r="M1991" s="46">
        <v>1.0905989447795601</v>
      </c>
      <c r="N1991" s="139">
        <v>11034.530996649301</v>
      </c>
      <c r="O1991" s="45">
        <v>10249.373463546301</v>
      </c>
      <c r="P1991" s="99">
        <v>1.08044521950679</v>
      </c>
      <c r="Q1991" s="86">
        <v>9457.6815205175008</v>
      </c>
      <c r="R1991" s="44">
        <v>10962.7989621832</v>
      </c>
      <c r="S1991" s="45">
        <v>10315.065134214101</v>
      </c>
      <c r="T1991" s="140">
        <v>1.09065473518394</v>
      </c>
      <c r="U1991" s="44">
        <v>11001.299764879501</v>
      </c>
      <c r="V1991" s="45">
        <v>10218.9546940032</v>
      </c>
      <c r="W1991" s="99">
        <v>1.08049257863402</v>
      </c>
      <c r="X1991" s="86">
        <v>9431.2435952691594</v>
      </c>
      <c r="Y1991" s="44">
        <v>10932.1536439997</v>
      </c>
      <c r="Z1991" s="45">
        <v>10286.734202182401</v>
      </c>
      <c r="AA1991" s="46">
        <v>1.0907081445062401</v>
      </c>
      <c r="AB1991" s="139">
        <v>10970.5468218683</v>
      </c>
      <c r="AC1991" s="45">
        <v>10190.8236539026</v>
      </c>
      <c r="AD1991" s="99">
        <v>1.0805386957680201</v>
      </c>
      <c r="AE1991" s="142">
        <v>9416.9746798034594</v>
      </c>
      <c r="AF1991" s="44">
        <v>10915.6139401283</v>
      </c>
      <c r="AG1991" s="45">
        <v>10271.536920611199</v>
      </c>
      <c r="AH1991" s="140">
        <v>1.0907470041987599</v>
      </c>
      <c r="AI1991" s="44">
        <v>10953.949031382601</v>
      </c>
      <c r="AJ1991" s="45">
        <v>10175.7247724959</v>
      </c>
      <c r="AK1991" s="46">
        <v>1.0805725956043699</v>
      </c>
    </row>
    <row r="1992" spans="1:37" x14ac:dyDescent="0.2">
      <c r="A1992" s="35" t="s">
        <v>5250</v>
      </c>
      <c r="B1992" s="35" t="s">
        <v>11154</v>
      </c>
      <c r="C1992" s="85" t="s">
        <v>952</v>
      </c>
      <c r="D1992" s="85" t="s">
        <v>13405</v>
      </c>
      <c r="E1992" s="85" t="s">
        <v>12902</v>
      </c>
      <c r="F1992" s="85" t="s">
        <v>193</v>
      </c>
      <c r="G1992" s="85" t="s">
        <v>193</v>
      </c>
      <c r="H1992" s="840">
        <v>1.1493408648146799</v>
      </c>
      <c r="I1992" s="840">
        <v>1.1633426533628799</v>
      </c>
      <c r="J1992" s="86">
        <v>5882.8333333333303</v>
      </c>
      <c r="K1992" s="44">
        <v>6761.3807508939399</v>
      </c>
      <c r="L1992" s="45">
        <v>6361.5610808033598</v>
      </c>
      <c r="M1992" s="46">
        <v>1.08137707127575</v>
      </c>
      <c r="N1992" s="139">
        <v>6843.7509392915899</v>
      </c>
      <c r="O1992" s="45">
        <v>6356.7866445429299</v>
      </c>
      <c r="P1992" s="99">
        <v>1.08056548339115</v>
      </c>
      <c r="Q1992" s="86">
        <v>5866.32680805771</v>
      </c>
      <c r="R1992" s="44">
        <v>6742.4091268585698</v>
      </c>
      <c r="S1992" s="45">
        <v>6344.0358201383197</v>
      </c>
      <c r="T1992" s="140">
        <v>1.0814323899283</v>
      </c>
      <c r="U1992" s="44">
        <v>6824.5481943796403</v>
      </c>
      <c r="V1992" s="45">
        <v>6339.2281181214903</v>
      </c>
      <c r="W1992" s="99">
        <v>1.0806128477899</v>
      </c>
      <c r="X1992" s="86">
        <v>5850.0597177302898</v>
      </c>
      <c r="Y1992" s="44">
        <v>6723.7126951936298</v>
      </c>
      <c r="Z1992" s="45">
        <v>6326.7538675015603</v>
      </c>
      <c r="AA1992" s="46">
        <v>1.08148534763269</v>
      </c>
      <c r="AB1992" s="139">
        <v>6805.6239943556402</v>
      </c>
      <c r="AC1992" s="45">
        <v>6321.9195093354101</v>
      </c>
      <c r="AD1992" s="99">
        <v>1.08065897005718</v>
      </c>
      <c r="AE1992" s="142">
        <v>5840.0595617684403</v>
      </c>
      <c r="AF1992" s="44">
        <v>6712.2191072921596</v>
      </c>
      <c r="AG1992" s="45">
        <v>6316.1638692924098</v>
      </c>
      <c r="AH1992" s="140">
        <v>1.0815238787358901</v>
      </c>
      <c r="AI1992" s="44">
        <v>6793.9903863849504</v>
      </c>
      <c r="AJ1992" s="45">
        <v>6311.3107501934701</v>
      </c>
      <c r="AK1992" s="46">
        <v>1.0806928736669099</v>
      </c>
    </row>
    <row r="1993" spans="1:37" x14ac:dyDescent="0.2">
      <c r="A1993" s="35" t="s">
        <v>5249</v>
      </c>
      <c r="B1993" s="35" t="s">
        <v>11153</v>
      </c>
      <c r="C1993" s="85" t="s">
        <v>952</v>
      </c>
      <c r="D1993" s="85" t="s">
        <v>13405</v>
      </c>
      <c r="E1993" s="85" t="s">
        <v>12902</v>
      </c>
      <c r="F1993" s="85" t="s">
        <v>184</v>
      </c>
      <c r="G1993" s="85" t="s">
        <v>184</v>
      </c>
      <c r="H1993" s="840">
        <v>1.1591423266262999</v>
      </c>
      <c r="I1993" s="840">
        <v>1.1632131766134499</v>
      </c>
      <c r="J1993" s="86">
        <v>4072.0833333333298</v>
      </c>
      <c r="K1993" s="44">
        <v>4720.1241492161798</v>
      </c>
      <c r="L1993" s="45">
        <v>4441.00978638775</v>
      </c>
      <c r="M1993" s="46">
        <v>1.0905989447795601</v>
      </c>
      <c r="N1993" s="139">
        <v>4736.7009896013396</v>
      </c>
      <c r="O1993" s="45">
        <v>4399.6629709332801</v>
      </c>
      <c r="P1993" s="99">
        <v>1.08044521950679</v>
      </c>
      <c r="Q1993" s="86">
        <v>4084.4815926072702</v>
      </c>
      <c r="R1993" s="44">
        <v>4734.4954963170903</v>
      </c>
      <c r="S1993" s="45">
        <v>4454.75918974876</v>
      </c>
      <c r="T1993" s="140">
        <v>1.09065473518394</v>
      </c>
      <c r="U1993" s="44">
        <v>4751.1228081558502</v>
      </c>
      <c r="V1993" s="45">
        <v>4413.2520483793996</v>
      </c>
      <c r="W1993" s="99">
        <v>1.08049257863402</v>
      </c>
      <c r="X1993" s="86">
        <v>4094.9469140954402</v>
      </c>
      <c r="Y1993" s="44">
        <v>4746.6262934157803</v>
      </c>
      <c r="Z1993" s="45">
        <v>4466.3919505246004</v>
      </c>
      <c r="AA1993" s="46">
        <v>1.0907081445062401</v>
      </c>
      <c r="AB1993" s="139">
        <v>4763.2962080083798</v>
      </c>
      <c r="AC1993" s="45">
        <v>4424.7485977959504</v>
      </c>
      <c r="AD1993" s="99">
        <v>1.0805386957680201</v>
      </c>
      <c r="AE1993" s="142">
        <v>4108.9467552673204</v>
      </c>
      <c r="AF1993" s="44">
        <v>4762.8541018841497</v>
      </c>
      <c r="AG1993" s="45">
        <v>4481.8213637200297</v>
      </c>
      <c r="AH1993" s="140">
        <v>1.0907470041987599</v>
      </c>
      <c r="AI1993" s="44">
        <v>4779.5810077300102</v>
      </c>
      <c r="AJ1993" s="45">
        <v>4440.0152605393696</v>
      </c>
      <c r="AK1993" s="46">
        <v>1.0805725956043699</v>
      </c>
    </row>
    <row r="1994" spans="1:37" x14ac:dyDescent="0.2">
      <c r="A1994" s="35" t="s">
        <v>5248</v>
      </c>
      <c r="B1994" s="35" t="s">
        <v>11152</v>
      </c>
      <c r="C1994" s="85" t="s">
        <v>952</v>
      </c>
      <c r="D1994" s="85" t="s">
        <v>13405</v>
      </c>
      <c r="E1994" s="85" t="s">
        <v>12902</v>
      </c>
      <c r="F1994" s="85" t="s">
        <v>189</v>
      </c>
      <c r="G1994" s="85" t="s">
        <v>189</v>
      </c>
      <c r="H1994" s="840">
        <v>1.16140511633541</v>
      </c>
      <c r="I1994" s="840">
        <v>1.1645630790242101</v>
      </c>
      <c r="J1994" s="86">
        <v>11850.166666666701</v>
      </c>
      <c r="K1994" s="44">
        <v>13762.844196094</v>
      </c>
      <c r="L1994" s="45">
        <v>12949.008083512599</v>
      </c>
      <c r="M1994" s="46">
        <v>1.0927279292988199</v>
      </c>
      <c r="N1994" s="139">
        <v>13800.2665802834</v>
      </c>
      <c r="O1994" s="45">
        <v>12818.314264627301</v>
      </c>
      <c r="P1994" s="99">
        <v>1.08169907016447</v>
      </c>
      <c r="Q1994" s="86">
        <v>11852.6682259974</v>
      </c>
      <c r="R1994" s="44">
        <v>13765.7495198995</v>
      </c>
      <c r="S1994" s="45">
        <v>12952.4041632851</v>
      </c>
      <c r="T1994" s="140">
        <v>1.0927838286130001</v>
      </c>
      <c r="U1994" s="44">
        <v>13803.17980392</v>
      </c>
      <c r="V1994" s="45">
        <v>12821.5821824745</v>
      </c>
      <c r="W1994" s="99">
        <v>1.08174648425169</v>
      </c>
      <c r="X1994" s="86">
        <v>11854.573394827799</v>
      </c>
      <c r="Y1994" s="44">
        <v>13767.9621927266</v>
      </c>
      <c r="Z1994" s="45">
        <v>12955.120481682001</v>
      </c>
      <c r="AA1994" s="46">
        <v>1.09283734219693</v>
      </c>
      <c r="AB1994" s="139">
        <v>13805.3984931991</v>
      </c>
      <c r="AC1994" s="45">
        <v>12824.190425549499</v>
      </c>
      <c r="AD1994" s="99">
        <v>1.0817926549043699</v>
      </c>
      <c r="AE1994" s="142">
        <v>11877.0891035855</v>
      </c>
      <c r="AF1994" s="44">
        <v>13794.1120520758</v>
      </c>
      <c r="AG1994" s="45">
        <v>12980.1889300125</v>
      </c>
      <c r="AH1994" s="140">
        <v>1.09287627774839</v>
      </c>
      <c r="AI1994" s="44">
        <v>13831.619456316501</v>
      </c>
      <c r="AJ1994" s="45">
        <v>12848.9508525321</v>
      </c>
      <c r="AK1994" s="46">
        <v>1.0818265940813001</v>
      </c>
    </row>
    <row r="1995" spans="1:37" x14ac:dyDescent="0.2">
      <c r="A1995" s="35" t="s">
        <v>5247</v>
      </c>
      <c r="B1995" s="35" t="s">
        <v>11151</v>
      </c>
      <c r="C1995" s="85" t="s">
        <v>952</v>
      </c>
      <c r="D1995" s="85" t="s">
        <v>13405</v>
      </c>
      <c r="E1995" s="85" t="s">
        <v>12902</v>
      </c>
      <c r="F1995" s="85" t="s">
        <v>193</v>
      </c>
      <c r="G1995" s="85" t="s">
        <v>193</v>
      </c>
      <c r="H1995" s="840">
        <v>1.1493408648146799</v>
      </c>
      <c r="I1995" s="840">
        <v>1.1633426533628799</v>
      </c>
      <c r="J1995" s="86">
        <v>5192.25</v>
      </c>
      <c r="K1995" s="44">
        <v>5967.6651053340001</v>
      </c>
      <c r="L1995" s="45">
        <v>5614.7800983315101</v>
      </c>
      <c r="M1995" s="46">
        <v>1.08137707127575</v>
      </c>
      <c r="N1995" s="139">
        <v>6040.3658919234103</v>
      </c>
      <c r="O1995" s="45">
        <v>5610.5661311377198</v>
      </c>
      <c r="P1995" s="99">
        <v>1.08056548339115</v>
      </c>
      <c r="Q1995" s="86">
        <v>5163.3821095906696</v>
      </c>
      <c r="R1995" s="44">
        <v>5934.4860592055702</v>
      </c>
      <c r="S1995" s="45">
        <v>5583.8486548876799</v>
      </c>
      <c r="T1995" s="140">
        <v>1.0814323899283</v>
      </c>
      <c r="U1995" s="44">
        <v>6006.7826436976302</v>
      </c>
      <c r="V1995" s="45">
        <v>5579.6170456722102</v>
      </c>
      <c r="W1995" s="99">
        <v>1.0806128477899</v>
      </c>
      <c r="X1995" s="86">
        <v>5140.9695177814801</v>
      </c>
      <c r="Y1995" s="44">
        <v>5908.7263515528502</v>
      </c>
      <c r="Z1995" s="45">
        <v>5559.8832061069897</v>
      </c>
      <c r="AA1995" s="46">
        <v>1.08148534763269</v>
      </c>
      <c r="AB1995" s="139">
        <v>5980.7091196735901</v>
      </c>
      <c r="AC1995" s="45">
        <v>5555.6348241810902</v>
      </c>
      <c r="AD1995" s="99">
        <v>1.08065897005718</v>
      </c>
      <c r="AE1995" s="142">
        <v>5131.5024752570098</v>
      </c>
      <c r="AF1995" s="44">
        <v>5897.8454927105404</v>
      </c>
      <c r="AG1995" s="45">
        <v>5549.8424607827601</v>
      </c>
      <c r="AH1995" s="140">
        <v>1.0815238787358901</v>
      </c>
      <c r="AI1995" s="44">
        <v>5969.6957053036604</v>
      </c>
      <c r="AJ1995" s="45">
        <v>5545.5781562143702</v>
      </c>
      <c r="AK1995" s="46">
        <v>1.0806928736669099</v>
      </c>
    </row>
    <row r="1996" spans="1:37" x14ac:dyDescent="0.2">
      <c r="A1996" s="35" t="s">
        <v>5246</v>
      </c>
      <c r="B1996" s="35" t="s">
        <v>11150</v>
      </c>
      <c r="C1996" s="85" t="s">
        <v>952</v>
      </c>
      <c r="D1996" s="85" t="s">
        <v>13405</v>
      </c>
      <c r="E1996" s="85" t="s">
        <v>12902</v>
      </c>
      <c r="F1996" s="85" t="s">
        <v>184</v>
      </c>
      <c r="G1996" s="85" t="s">
        <v>184</v>
      </c>
      <c r="H1996" s="840">
        <v>1.1591423266262999</v>
      </c>
      <c r="I1996" s="840">
        <v>1.1632131766134499</v>
      </c>
      <c r="J1996" s="86">
        <v>8.3333333333333301E-2</v>
      </c>
      <c r="K1996" s="44">
        <v>9.6595193885525094E-2</v>
      </c>
      <c r="L1996" s="45">
        <v>9.0883245398296397E-2</v>
      </c>
      <c r="M1996" s="46">
        <v>1.0905989447795601</v>
      </c>
      <c r="N1996" s="139">
        <v>9.6934431384453901E-2</v>
      </c>
      <c r="O1996" s="45">
        <v>9.0037101625565996E-2</v>
      </c>
      <c r="P1996" s="99">
        <v>1.08044521950679</v>
      </c>
      <c r="Q1996" s="86">
        <v>8.5316826741622095E-2</v>
      </c>
      <c r="R1996" s="44">
        <v>9.8894345049656898E-2</v>
      </c>
      <c r="S1996" s="45">
        <v>9.3051201076618198E-2</v>
      </c>
      <c r="T1996" s="140">
        <v>1.09065473518394</v>
      </c>
      <c r="U1996" s="44">
        <v>9.9241657052701299E-2</v>
      </c>
      <c r="V1996" s="45">
        <v>9.2184198126926895E-2</v>
      </c>
      <c r="W1996" s="99">
        <v>1.08049257863402</v>
      </c>
      <c r="X1996" s="86">
        <v>8.5227167385100305E-2</v>
      </c>
      <c r="Y1996" s="44">
        <v>9.8790417094534302E-2</v>
      </c>
      <c r="Z1996" s="45">
        <v>9.2957965600125605E-2</v>
      </c>
      <c r="AA1996" s="46">
        <v>1.0907081445062401</v>
      </c>
      <c r="AB1996" s="139">
        <v>9.9137364107788506E-2</v>
      </c>
      <c r="AC1996" s="45">
        <v>9.20912522902987E-2</v>
      </c>
      <c r="AD1996" s="99">
        <v>1.0805386957680201</v>
      </c>
      <c r="AE1996" s="142">
        <v>8.6100668441230793E-2</v>
      </c>
      <c r="AF1996" s="44">
        <v>9.9802929141048005E-2</v>
      </c>
      <c r="AG1996" s="45">
        <v>9.3914046161783005E-2</v>
      </c>
      <c r="AH1996" s="140">
        <v>1.0907470041987599</v>
      </c>
      <c r="AI1996" s="44">
        <v>0.100153432046065</v>
      </c>
      <c r="AJ1996" s="45">
        <v>9.3038022780812302E-2</v>
      </c>
      <c r="AK1996" s="46">
        <v>1.0805725956043699</v>
      </c>
    </row>
    <row r="1997" spans="1:37" x14ac:dyDescent="0.2">
      <c r="A1997" s="35" t="s">
        <v>5245</v>
      </c>
      <c r="B1997" s="35" t="s">
        <v>12997</v>
      </c>
      <c r="C1997" s="85" t="s">
        <v>952</v>
      </c>
      <c r="D1997" s="85" t="s">
        <v>13405</v>
      </c>
      <c r="E1997" s="85" t="s">
        <v>12902</v>
      </c>
      <c r="F1997" s="85" t="s">
        <v>184</v>
      </c>
      <c r="G1997" s="85" t="s">
        <v>184</v>
      </c>
      <c r="H1997" s="840">
        <v>1.1591423266262999</v>
      </c>
      <c r="I1997" s="840">
        <v>1.1632131766134499</v>
      </c>
      <c r="J1997" s="86">
        <v>22083</v>
      </c>
      <c r="K1997" s="44">
        <v>25597.339998888601</v>
      </c>
      <c r="L1997" s="45">
        <v>24083.6964975669</v>
      </c>
      <c r="M1997" s="46">
        <v>1.0905989447795601</v>
      </c>
      <c r="N1997" s="139">
        <v>25687.236579154702</v>
      </c>
      <c r="O1997" s="45">
        <v>23859.471782368499</v>
      </c>
      <c r="P1997" s="99">
        <v>1.08044521950679</v>
      </c>
      <c r="Q1997" s="86">
        <v>22060.276573803902</v>
      </c>
      <c r="R1997" s="44">
        <v>25571.000313778699</v>
      </c>
      <c r="S1997" s="45">
        <v>24060.145104686599</v>
      </c>
      <c r="T1997" s="140">
        <v>1.09065473518394</v>
      </c>
      <c r="U1997" s="44">
        <v>25660.804390385601</v>
      </c>
      <c r="V1997" s="45">
        <v>23835.965120608998</v>
      </c>
      <c r="W1997" s="99">
        <v>1.08049257863402</v>
      </c>
      <c r="X1997" s="86">
        <v>22037.432836980101</v>
      </c>
      <c r="Y1997" s="44">
        <v>25544.521171527998</v>
      </c>
      <c r="Z1997" s="45">
        <v>24036.4074793035</v>
      </c>
      <c r="AA1997" s="46">
        <v>1.0907081445062401</v>
      </c>
      <c r="AB1997" s="139">
        <v>25634.232254709099</v>
      </c>
      <c r="AC1997" s="45">
        <v>23812.298935745701</v>
      </c>
      <c r="AD1997" s="99">
        <v>1.0805386957680201</v>
      </c>
      <c r="AE1997" s="142">
        <v>22039.402606887499</v>
      </c>
      <c r="AF1997" s="44">
        <v>25546.804415201401</v>
      </c>
      <c r="AG1997" s="45">
        <v>24039.412367792898</v>
      </c>
      <c r="AH1997" s="140">
        <v>1.0907470041987599</v>
      </c>
      <c r="AI1997" s="44">
        <v>25636.523517020301</v>
      </c>
      <c r="AJ1997" s="45">
        <v>23815.174480494301</v>
      </c>
      <c r="AK1997" s="46">
        <v>1.0805725956043699</v>
      </c>
    </row>
    <row r="1998" spans="1:37" x14ac:dyDescent="0.2">
      <c r="A1998" s="35" t="s">
        <v>5244</v>
      </c>
      <c r="B1998" s="35" t="s">
        <v>11149</v>
      </c>
      <c r="C1998" s="85" t="s">
        <v>952</v>
      </c>
      <c r="D1998" s="85" t="s">
        <v>13405</v>
      </c>
      <c r="E1998" s="85" t="s">
        <v>12902</v>
      </c>
      <c r="F1998" s="85" t="s">
        <v>193</v>
      </c>
      <c r="G1998" s="85" t="s">
        <v>193</v>
      </c>
      <c r="H1998" s="840">
        <v>1.1493408648146799</v>
      </c>
      <c r="I1998" s="840">
        <v>1.1633426533628799</v>
      </c>
      <c r="J1998" s="86">
        <v>5362.1666666666697</v>
      </c>
      <c r="K1998" s="44">
        <v>6162.9572739470896</v>
      </c>
      <c r="L1998" s="45">
        <v>5798.5240856924502</v>
      </c>
      <c r="M1998" s="46">
        <v>1.08137707127575</v>
      </c>
      <c r="N1998" s="139">
        <v>6238.0371977739796</v>
      </c>
      <c r="O1998" s="45">
        <v>5794.1722161906</v>
      </c>
      <c r="P1998" s="99">
        <v>1.08056548339115</v>
      </c>
      <c r="Q1998" s="86">
        <v>5348.8686373721303</v>
      </c>
      <c r="R1998" s="44">
        <v>6147.6733054573797</v>
      </c>
      <c r="S1998" s="45">
        <v>5784.4397939258897</v>
      </c>
      <c r="T1998" s="140">
        <v>1.0814323899283</v>
      </c>
      <c r="U1998" s="44">
        <v>6222.5670330899802</v>
      </c>
      <c r="V1998" s="45">
        <v>5780.0561706847902</v>
      </c>
      <c r="W1998" s="99">
        <v>1.0806128477899</v>
      </c>
      <c r="X1998" s="86">
        <v>5336.0204289167305</v>
      </c>
      <c r="Y1998" s="44">
        <v>6132.9063344399301</v>
      </c>
      <c r="Z1998" s="45">
        <v>5770.82790854217</v>
      </c>
      <c r="AA1998" s="46">
        <v>1.08148534763269</v>
      </c>
      <c r="AB1998" s="139">
        <v>6207.6201641745201</v>
      </c>
      <c r="AC1998" s="45">
        <v>5766.4183409172301</v>
      </c>
      <c r="AD1998" s="99">
        <v>1.08065897005718</v>
      </c>
      <c r="AE1998" s="142">
        <v>5327.6735408819404</v>
      </c>
      <c r="AF1998" s="44">
        <v>6123.3129149275201</v>
      </c>
      <c r="AG1998" s="45">
        <v>5762.0061525731899</v>
      </c>
      <c r="AH1998" s="140">
        <v>1.0815238787358901</v>
      </c>
      <c r="AI1998" s="44">
        <v>6197.9098733008004</v>
      </c>
      <c r="AJ1998" s="45">
        <v>5757.5788288548802</v>
      </c>
      <c r="AK1998" s="46">
        <v>1.0806928736669099</v>
      </c>
    </row>
    <row r="1999" spans="1:37" x14ac:dyDescent="0.2">
      <c r="A1999" s="35" t="s">
        <v>5243</v>
      </c>
      <c r="B1999" s="35" t="s">
        <v>11148</v>
      </c>
      <c r="C1999" s="85" t="s">
        <v>952</v>
      </c>
      <c r="D1999" s="85" t="s">
        <v>13405</v>
      </c>
      <c r="E1999" s="85" t="s">
        <v>12902</v>
      </c>
      <c r="F1999" s="85" t="s">
        <v>184</v>
      </c>
      <c r="G1999" s="85" t="s">
        <v>184</v>
      </c>
      <c r="H1999" s="840">
        <v>1.1591423266262999</v>
      </c>
      <c r="I1999" s="840">
        <v>1.1632131766134499</v>
      </c>
      <c r="J1999" s="86">
        <v>8204.0833333333303</v>
      </c>
      <c r="K1999" s="44">
        <v>9509.7002428360593</v>
      </c>
      <c r="L1999" s="45">
        <v>8947.3646262168804</v>
      </c>
      <c r="M1999" s="46">
        <v>1.0905989447795601</v>
      </c>
      <c r="N1999" s="139">
        <v>9543.0978353681003</v>
      </c>
      <c r="O1999" s="45">
        <v>8864.0626179353494</v>
      </c>
      <c r="P1999" s="99">
        <v>1.08044521950679</v>
      </c>
      <c r="Q1999" s="86">
        <v>8176.7984649553</v>
      </c>
      <c r="R1999" s="44">
        <v>9478.0731970226607</v>
      </c>
      <c r="S1999" s="45">
        <v>8918.0639644482908</v>
      </c>
      <c r="T1999" s="140">
        <v>1.09065473518394</v>
      </c>
      <c r="U1999" s="44">
        <v>9511.3597169486093</v>
      </c>
      <c r="V1999" s="45">
        <v>8834.9700583702197</v>
      </c>
      <c r="W1999" s="99">
        <v>1.08049257863402</v>
      </c>
      <c r="X1999" s="86">
        <v>8147.4295125747403</v>
      </c>
      <c r="Y1999" s="44">
        <v>9444.0304012296801</v>
      </c>
      <c r="Z1999" s="45">
        <v>8886.4677261558008</v>
      </c>
      <c r="AA1999" s="46">
        <v>1.0907081445062401</v>
      </c>
      <c r="AB1999" s="139">
        <v>9477.1973645562193</v>
      </c>
      <c r="AC1999" s="45">
        <v>8803.6128593793601</v>
      </c>
      <c r="AD1999" s="99">
        <v>1.0805386957680201</v>
      </c>
      <c r="AE1999" s="142">
        <v>8135.6791631874303</v>
      </c>
      <c r="AF1999" s="44">
        <v>9430.4100739021906</v>
      </c>
      <c r="AG1999" s="45">
        <v>8873.9676743689397</v>
      </c>
      <c r="AH1999" s="140">
        <v>1.0907470041987599</v>
      </c>
      <c r="AI1999" s="44">
        <v>9463.5292033190708</v>
      </c>
      <c r="AJ1999" s="45">
        <v>8791.19195036985</v>
      </c>
      <c r="AK1999" s="46">
        <v>1.0805725956043699</v>
      </c>
    </row>
    <row r="2000" spans="1:37" x14ac:dyDescent="0.2">
      <c r="A2000" s="35" t="s">
        <v>5242</v>
      </c>
      <c r="B2000" s="35" t="s">
        <v>11147</v>
      </c>
      <c r="C2000" s="85" t="s">
        <v>952</v>
      </c>
      <c r="D2000" s="85" t="s">
        <v>13405</v>
      </c>
      <c r="E2000" s="85" t="s">
        <v>12902</v>
      </c>
      <c r="F2000" s="85" t="s">
        <v>184</v>
      </c>
      <c r="G2000" s="85" t="s">
        <v>184</v>
      </c>
      <c r="H2000" s="840">
        <v>1.1591423266262999</v>
      </c>
      <c r="I2000" s="840">
        <v>1.1632131766134499</v>
      </c>
      <c r="J2000" s="86">
        <v>6264.3333333333303</v>
      </c>
      <c r="K2000" s="44">
        <v>7261.2539147626903</v>
      </c>
      <c r="L2000" s="45">
        <v>6831.8753230807397</v>
      </c>
      <c r="M2000" s="46">
        <v>1.0905989447795601</v>
      </c>
      <c r="N2000" s="139">
        <v>7286.7550760321701</v>
      </c>
      <c r="O2000" s="45">
        <v>6768.2690033970503</v>
      </c>
      <c r="P2000" s="99">
        <v>1.08044521950679</v>
      </c>
      <c r="Q2000" s="86">
        <v>6253.4208508888996</v>
      </c>
      <c r="R2000" s="44">
        <v>7248.6047944727798</v>
      </c>
      <c r="S2000" s="45">
        <v>6820.32306211997</v>
      </c>
      <c r="T2000" s="140">
        <v>1.09065473518394</v>
      </c>
      <c r="U2000" s="44">
        <v>7274.0615326632396</v>
      </c>
      <c r="V2000" s="45">
        <v>6756.7748204606696</v>
      </c>
      <c r="W2000" s="99">
        <v>1.08049257863402</v>
      </c>
      <c r="X2000" s="86">
        <v>6241.8796772421902</v>
      </c>
      <c r="Y2000" s="44">
        <v>7235.2269315999401</v>
      </c>
      <c r="Z2000" s="45">
        <v>6808.0690009960499</v>
      </c>
      <c r="AA2000" s="46">
        <v>1.0907081445062401</v>
      </c>
      <c r="AB2000" s="139">
        <v>7260.6366874038104</v>
      </c>
      <c r="AC2000" s="45">
        <v>6744.5925255881702</v>
      </c>
      <c r="AD2000" s="99">
        <v>1.0805386957680201</v>
      </c>
      <c r="AE2000" s="142">
        <v>6235.0404409879202</v>
      </c>
      <c r="AF2000" s="44">
        <v>7227.2992833758099</v>
      </c>
      <c r="AG2000" s="45">
        <v>6800.8516820656696</v>
      </c>
      <c r="AH2000" s="140">
        <v>1.0907470041987599</v>
      </c>
      <c r="AI2000" s="44">
        <v>7252.6811976748604</v>
      </c>
      <c r="AJ2000" s="45">
        <v>6737.4138330165497</v>
      </c>
      <c r="AK2000" s="46">
        <v>1.0805725956043699</v>
      </c>
    </row>
    <row r="2001" spans="1:37" x14ac:dyDescent="0.2">
      <c r="A2001" s="35" t="s">
        <v>5241</v>
      </c>
      <c r="B2001" s="35" t="s">
        <v>11146</v>
      </c>
      <c r="C2001" s="85" t="s">
        <v>952</v>
      </c>
      <c r="D2001" s="85" t="s">
        <v>13405</v>
      </c>
      <c r="E2001" s="85" t="s">
        <v>12902</v>
      </c>
      <c r="F2001" s="85" t="s">
        <v>184</v>
      </c>
      <c r="G2001" s="85" t="s">
        <v>184</v>
      </c>
      <c r="H2001" s="840">
        <v>1.1591423266262999</v>
      </c>
      <c r="I2001" s="840">
        <v>1.1632131766134499</v>
      </c>
      <c r="J2001" s="86">
        <v>6624.4166666666697</v>
      </c>
      <c r="K2001" s="44">
        <v>7678.6417475420503</v>
      </c>
      <c r="L2001" s="45">
        <v>7224.5818264467798</v>
      </c>
      <c r="M2001" s="46">
        <v>1.0905989447795601</v>
      </c>
      <c r="N2001" s="139">
        <v>7705.6087540443996</v>
      </c>
      <c r="O2001" s="45">
        <v>7157.3193195211197</v>
      </c>
      <c r="P2001" s="99">
        <v>1.08044521950679</v>
      </c>
      <c r="Q2001" s="86">
        <v>6615.5379403766901</v>
      </c>
      <c r="R2001" s="44">
        <v>7668.3500400927996</v>
      </c>
      <c r="S2001" s="45">
        <v>7215.2677804608602</v>
      </c>
      <c r="T2001" s="140">
        <v>1.09065473518394</v>
      </c>
      <c r="U2001" s="44">
        <v>7695.2809026323403</v>
      </c>
      <c r="V2001" s="45">
        <v>7148.0396482487704</v>
      </c>
      <c r="W2001" s="99">
        <v>1.08049257863402</v>
      </c>
      <c r="X2001" s="86">
        <v>6608.5303843602096</v>
      </c>
      <c r="Y2001" s="44">
        <v>7660.2272853078903</v>
      </c>
      <c r="Z2001" s="45">
        <v>7207.9779134386399</v>
      </c>
      <c r="AA2001" s="46">
        <v>1.0907081445062401</v>
      </c>
      <c r="AB2001" s="139">
        <v>7687.1296211381195</v>
      </c>
      <c r="AC2001" s="45">
        <v>7140.77280245989</v>
      </c>
      <c r="AD2001" s="99">
        <v>1.0805386957680201</v>
      </c>
      <c r="AE2001" s="142">
        <v>6606.88700036109</v>
      </c>
      <c r="AF2001" s="44">
        <v>7658.3223693556101</v>
      </c>
      <c r="AG2001" s="45">
        <v>7206.4422027235696</v>
      </c>
      <c r="AH2001" s="140">
        <v>1.0907470041987599</v>
      </c>
      <c r="AI2001" s="44">
        <v>7685.21801521611</v>
      </c>
      <c r="AJ2001" s="45">
        <v>7139.2210348449698</v>
      </c>
      <c r="AK2001" s="46">
        <v>1.0805725956043699</v>
      </c>
    </row>
    <row r="2002" spans="1:37" x14ac:dyDescent="0.2">
      <c r="A2002" s="35" t="s">
        <v>5240</v>
      </c>
      <c r="B2002" s="35" t="s">
        <v>11145</v>
      </c>
      <c r="C2002" s="85" t="s">
        <v>952</v>
      </c>
      <c r="D2002" s="85" t="s">
        <v>13405</v>
      </c>
      <c r="E2002" s="85" t="s">
        <v>12902</v>
      </c>
      <c r="F2002" s="85" t="s">
        <v>184</v>
      </c>
      <c r="G2002" s="85" t="s">
        <v>184</v>
      </c>
      <c r="H2002" s="840">
        <v>1.1591423266262999</v>
      </c>
      <c r="I2002" s="840">
        <v>1.1632131766134499</v>
      </c>
      <c r="J2002" s="86">
        <v>6882.25</v>
      </c>
      <c r="K2002" s="44">
        <v>7977.5072774238597</v>
      </c>
      <c r="L2002" s="45">
        <v>7505.7745877091002</v>
      </c>
      <c r="M2002" s="46">
        <v>1.0905989447795601</v>
      </c>
      <c r="N2002" s="139">
        <v>8005.5238847478904</v>
      </c>
      <c r="O2002" s="45">
        <v>7435.8941119506198</v>
      </c>
      <c r="P2002" s="99">
        <v>1.08044521950679</v>
      </c>
      <c r="Q2002" s="86">
        <v>6879.1453188320902</v>
      </c>
      <c r="R2002" s="44">
        <v>7973.9085100714501</v>
      </c>
      <c r="S2002" s="45">
        <v>7502.7724160026601</v>
      </c>
      <c r="T2002" s="140">
        <v>1.09065473518394</v>
      </c>
      <c r="U2002" s="44">
        <v>8001.9124787041901</v>
      </c>
      <c r="V2002" s="45">
        <v>7432.865464343</v>
      </c>
      <c r="W2002" s="99">
        <v>1.08049257863402</v>
      </c>
      <c r="X2002" s="86">
        <v>6874.9960248483803</v>
      </c>
      <c r="Y2002" s="44">
        <v>7969.0988877893196</v>
      </c>
      <c r="Z2002" s="45">
        <v>7498.6141577501603</v>
      </c>
      <c r="AA2002" s="46">
        <v>1.0907081445062401</v>
      </c>
      <c r="AB2002" s="139">
        <v>7997.0859652687004</v>
      </c>
      <c r="AC2002" s="45">
        <v>7428.69923809996</v>
      </c>
      <c r="AD2002" s="99">
        <v>1.0805386957680201</v>
      </c>
      <c r="AE2002" s="142">
        <v>6882.8898440408302</v>
      </c>
      <c r="AF2002" s="44">
        <v>7978.2489477340296</v>
      </c>
      <c r="AG2002" s="45">
        <v>7507.4914776175901</v>
      </c>
      <c r="AH2002" s="140">
        <v>1.0907470041987599</v>
      </c>
      <c r="AI2002" s="44">
        <v>8006.2681597671699</v>
      </c>
      <c r="AJ2002" s="45">
        <v>7437.4621440341798</v>
      </c>
      <c r="AK2002" s="46">
        <v>1.0805725956043699</v>
      </c>
    </row>
    <row r="2003" spans="1:37" x14ac:dyDescent="0.2">
      <c r="A2003" s="35" t="s">
        <v>5239</v>
      </c>
      <c r="B2003" s="35" t="s">
        <v>11144</v>
      </c>
      <c r="C2003" s="85" t="s">
        <v>952</v>
      </c>
      <c r="D2003" s="85" t="s">
        <v>13405</v>
      </c>
      <c r="E2003" s="85" t="s">
        <v>12902</v>
      </c>
      <c r="F2003" s="85" t="s">
        <v>184</v>
      </c>
      <c r="G2003" s="85" t="s">
        <v>184</v>
      </c>
      <c r="H2003" s="840">
        <v>1.1591423266262999</v>
      </c>
      <c r="I2003" s="840">
        <v>1.1632131766134499</v>
      </c>
      <c r="J2003" s="86">
        <v>7914.4166666666697</v>
      </c>
      <c r="K2003" s="44">
        <v>9173.9353488899706</v>
      </c>
      <c r="L2003" s="45">
        <v>8631.4544652124005</v>
      </c>
      <c r="M2003" s="46">
        <v>1.0905989447795601</v>
      </c>
      <c r="N2003" s="139">
        <v>9206.1537518757395</v>
      </c>
      <c r="O2003" s="45">
        <v>8551.09365268488</v>
      </c>
      <c r="P2003" s="99">
        <v>1.08044521950679</v>
      </c>
      <c r="Q2003" s="86">
        <v>7894.7652408108597</v>
      </c>
      <c r="R2003" s="44">
        <v>9151.1565494019505</v>
      </c>
      <c r="S2003" s="45">
        <v>8610.4630930559706</v>
      </c>
      <c r="T2003" s="140">
        <v>1.09065473518394</v>
      </c>
      <c r="U2003" s="44">
        <v>9183.29495438103</v>
      </c>
      <c r="V2003" s="45">
        <v>8530.2352527539297</v>
      </c>
      <c r="W2003" s="99">
        <v>1.08049257863402</v>
      </c>
      <c r="X2003" s="86">
        <v>7875.6356578698997</v>
      </c>
      <c r="Y2003" s="44">
        <v>9128.9826401243699</v>
      </c>
      <c r="Z2003" s="45">
        <v>8590.0199552024806</v>
      </c>
      <c r="AA2003" s="46">
        <v>1.0907081445062401</v>
      </c>
      <c r="AB2003" s="139">
        <v>9161.0431714409806</v>
      </c>
      <c r="AC2003" s="45">
        <v>8509.9290820988299</v>
      </c>
      <c r="AD2003" s="99">
        <v>1.0805386957680201</v>
      </c>
      <c r="AE2003" s="142">
        <v>7867.30029582934</v>
      </c>
      <c r="AF2003" s="44">
        <v>9119.3207691754105</v>
      </c>
      <c r="AG2003" s="45">
        <v>8581.2342288078507</v>
      </c>
      <c r="AH2003" s="140">
        <v>1.0907470041987599</v>
      </c>
      <c r="AI2003" s="44">
        <v>9151.3473684835499</v>
      </c>
      <c r="AJ2003" s="45">
        <v>8501.1891010633608</v>
      </c>
      <c r="AK2003" s="46">
        <v>1.0805725956043699</v>
      </c>
    </row>
    <row r="2004" spans="1:37" x14ac:dyDescent="0.2">
      <c r="A2004" s="35" t="s">
        <v>5238</v>
      </c>
      <c r="B2004" s="35" t="s">
        <v>11143</v>
      </c>
      <c r="C2004" s="85" t="s">
        <v>952</v>
      </c>
      <c r="D2004" s="85" t="s">
        <v>13405</v>
      </c>
      <c r="E2004" s="85" t="s">
        <v>12902</v>
      </c>
      <c r="F2004" s="85" t="s">
        <v>193</v>
      </c>
      <c r="G2004" s="85" t="s">
        <v>193</v>
      </c>
      <c r="H2004" s="840">
        <v>1.1493408648146799</v>
      </c>
      <c r="I2004" s="840">
        <v>1.1633426533628799</v>
      </c>
      <c r="J2004" s="86">
        <v>10796.916666666701</v>
      </c>
      <c r="K2004" s="44">
        <v>12409.3375389987</v>
      </c>
      <c r="L2004" s="45">
        <v>11675.538123808299</v>
      </c>
      <c r="M2004" s="46">
        <v>1.08137707127575</v>
      </c>
      <c r="N2004" s="139">
        <v>12560.5136831379</v>
      </c>
      <c r="O2004" s="45">
        <v>11666.7754770507</v>
      </c>
      <c r="P2004" s="99">
        <v>1.08056548339115</v>
      </c>
      <c r="Q2004" s="86">
        <v>10748.3733548582</v>
      </c>
      <c r="R2004" s="44">
        <v>12353.5447270237</v>
      </c>
      <c r="S2004" s="45">
        <v>11623.6390849859</v>
      </c>
      <c r="T2004" s="140">
        <v>1.0814323899283</v>
      </c>
      <c r="U2004" s="44">
        <v>12504.0411779756</v>
      </c>
      <c r="V2004" s="45">
        <v>11614.8303401024</v>
      </c>
      <c r="W2004" s="99">
        <v>1.0806128477899</v>
      </c>
      <c r="X2004" s="86">
        <v>10703.2382009717</v>
      </c>
      <c r="Y2004" s="44">
        <v>12301.669050222299</v>
      </c>
      <c r="Z2004" s="45">
        <v>11575.395286573401</v>
      </c>
      <c r="AA2004" s="46">
        <v>1.08148534763269</v>
      </c>
      <c r="AB2004" s="139">
        <v>12451.533528293399</v>
      </c>
      <c r="AC2004" s="45">
        <v>11566.5503705388</v>
      </c>
      <c r="AD2004" s="99">
        <v>1.08065897005718</v>
      </c>
      <c r="AE2004" s="142">
        <v>10673.4751822545</v>
      </c>
      <c r="AF2004" s="44">
        <v>12267.461196550399</v>
      </c>
      <c r="AG2004" s="45">
        <v>11543.618278703099</v>
      </c>
      <c r="AH2004" s="140">
        <v>1.0815238787358901</v>
      </c>
      <c r="AI2004" s="44">
        <v>12416.908939126801</v>
      </c>
      <c r="AJ2004" s="45">
        <v>11534.748566723099</v>
      </c>
      <c r="AK2004" s="46">
        <v>1.0806928736669099</v>
      </c>
    </row>
    <row r="2005" spans="1:37" x14ac:dyDescent="0.2">
      <c r="A2005" s="35" t="s">
        <v>5237</v>
      </c>
      <c r="B2005" s="35" t="s">
        <v>11142</v>
      </c>
      <c r="C2005" s="85" t="s">
        <v>952</v>
      </c>
      <c r="D2005" s="85" t="s">
        <v>13405</v>
      </c>
      <c r="E2005" s="85" t="s">
        <v>12902</v>
      </c>
      <c r="F2005" s="85" t="s">
        <v>184</v>
      </c>
      <c r="G2005" s="85" t="s">
        <v>184</v>
      </c>
      <c r="H2005" s="840">
        <v>1.1591423266262999</v>
      </c>
      <c r="I2005" s="840">
        <v>1.1632131766134499</v>
      </c>
      <c r="J2005" s="86">
        <v>6334.5833333333303</v>
      </c>
      <c r="K2005" s="44">
        <v>7342.6836632081904</v>
      </c>
      <c r="L2005" s="45">
        <v>6908.4898989515004</v>
      </c>
      <c r="M2005" s="46">
        <v>1.0905989447795601</v>
      </c>
      <c r="N2005" s="139">
        <v>7368.47080168926</v>
      </c>
      <c r="O2005" s="45">
        <v>6844.1702800674002</v>
      </c>
      <c r="P2005" s="99">
        <v>1.08044521950679</v>
      </c>
      <c r="Q2005" s="86">
        <v>6313.9784370305397</v>
      </c>
      <c r="R2005" s="44">
        <v>7318.7996557678698</v>
      </c>
      <c r="S2005" s="45">
        <v>6886.3704801966596</v>
      </c>
      <c r="T2005" s="140">
        <v>1.09065473518394</v>
      </c>
      <c r="U2005" s="44">
        <v>7344.5029148070998</v>
      </c>
      <c r="V2005" s="45">
        <v>6822.2068428666998</v>
      </c>
      <c r="W2005" s="99">
        <v>1.08049257863402</v>
      </c>
      <c r="X2005" s="86">
        <v>6295.0347830201599</v>
      </c>
      <c r="Y2005" s="44">
        <v>7296.8412645834796</v>
      </c>
      <c r="Z2005" s="45">
        <v>6866.0457077901701</v>
      </c>
      <c r="AA2005" s="46">
        <v>1.0907081445062401</v>
      </c>
      <c r="AB2005" s="139">
        <v>7322.4674068490203</v>
      </c>
      <c r="AC2005" s="45">
        <v>6802.0286742588996</v>
      </c>
      <c r="AD2005" s="99">
        <v>1.0805386957680201</v>
      </c>
      <c r="AE2005" s="142">
        <v>6289.5759825923296</v>
      </c>
      <c r="AF2005" s="44">
        <v>7290.5137379549797</v>
      </c>
      <c r="AG2005" s="45">
        <v>6860.3361606930403</v>
      </c>
      <c r="AH2005" s="140">
        <v>1.0907470041987599</v>
      </c>
      <c r="AI2005" s="44">
        <v>7316.1176582628696</v>
      </c>
      <c r="AJ2005" s="45">
        <v>6796.3434447607196</v>
      </c>
      <c r="AK2005" s="46">
        <v>1.0805725956043699</v>
      </c>
    </row>
    <row r="2006" spans="1:37" x14ac:dyDescent="0.2">
      <c r="A2006" s="35" t="s">
        <v>5236</v>
      </c>
      <c r="B2006" s="35" t="s">
        <v>11141</v>
      </c>
      <c r="C2006" s="85" t="s">
        <v>952</v>
      </c>
      <c r="D2006" s="85" t="s">
        <v>13405</v>
      </c>
      <c r="E2006" s="85" t="s">
        <v>12902</v>
      </c>
      <c r="F2006" s="85" t="s">
        <v>193</v>
      </c>
      <c r="G2006" s="85" t="s">
        <v>193</v>
      </c>
      <c r="H2006" s="840">
        <v>1.1493408648146799</v>
      </c>
      <c r="I2006" s="840">
        <v>1.1633426533628799</v>
      </c>
      <c r="J2006" s="86">
        <v>7948.8333333333303</v>
      </c>
      <c r="K2006" s="44">
        <v>9135.9189776010608</v>
      </c>
      <c r="L2006" s="45">
        <v>8595.6861100590595</v>
      </c>
      <c r="M2006" s="46">
        <v>1.08137707127575</v>
      </c>
      <c r="N2006" s="139">
        <v>9247.2168611393008</v>
      </c>
      <c r="O2006" s="45">
        <v>8589.2349332290596</v>
      </c>
      <c r="P2006" s="99">
        <v>1.08056548339115</v>
      </c>
      <c r="Q2006" s="86">
        <v>7914.3636363383503</v>
      </c>
      <c r="R2006" s="44">
        <v>9096.3015462469393</v>
      </c>
      <c r="S2006" s="45">
        <v>8558.8491820070303</v>
      </c>
      <c r="T2006" s="140">
        <v>1.0814323899283</v>
      </c>
      <c r="U2006" s="44">
        <v>9207.1167923765297</v>
      </c>
      <c r="V2006" s="45">
        <v>8552.3630275084306</v>
      </c>
      <c r="W2006" s="99">
        <v>1.0806128477899</v>
      </c>
      <c r="X2006" s="86">
        <v>7882.6142702647303</v>
      </c>
      <c r="Y2006" s="44">
        <v>9059.8107023865705</v>
      </c>
      <c r="Z2006" s="45">
        <v>8524.93183433169</v>
      </c>
      <c r="AA2006" s="46">
        <v>1.08148534763269</v>
      </c>
      <c r="AB2006" s="139">
        <v>9170.1814006058703</v>
      </c>
      <c r="AC2006" s="45">
        <v>8518.4178186623194</v>
      </c>
      <c r="AD2006" s="99">
        <v>1.08065897005718</v>
      </c>
      <c r="AE2006" s="142">
        <v>7862.0246034582597</v>
      </c>
      <c r="AF2006" s="44">
        <v>9036.1461569329695</v>
      </c>
      <c r="AG2006" s="45">
        <v>8502.9673438491409</v>
      </c>
      <c r="AH2006" s="140">
        <v>1.0815238787358901</v>
      </c>
      <c r="AI2006" s="44">
        <v>9146.2285629913604</v>
      </c>
      <c r="AJ2006" s="45">
        <v>8496.4339615512708</v>
      </c>
      <c r="AK2006" s="46">
        <v>1.0806928736669099</v>
      </c>
    </row>
    <row r="2007" spans="1:37" x14ac:dyDescent="0.2">
      <c r="A2007" s="35" t="s">
        <v>5235</v>
      </c>
      <c r="B2007" s="35" t="s">
        <v>11140</v>
      </c>
      <c r="C2007" s="85" t="s">
        <v>952</v>
      </c>
      <c r="D2007" s="85" t="s">
        <v>13405</v>
      </c>
      <c r="E2007" s="85" t="s">
        <v>12902</v>
      </c>
      <c r="F2007" s="85" t="s">
        <v>184</v>
      </c>
      <c r="G2007" s="85" t="s">
        <v>184</v>
      </c>
      <c r="H2007" s="840">
        <v>1.1591423266262999</v>
      </c>
      <c r="I2007" s="840">
        <v>1.1632131766134499</v>
      </c>
      <c r="J2007" s="86">
        <v>15842.166666666701</v>
      </c>
      <c r="K2007" s="44">
        <v>18363.325928801602</v>
      </c>
      <c r="L2007" s="45">
        <v>17277.4502496885</v>
      </c>
      <c r="M2007" s="46">
        <v>1.0905989447795601</v>
      </c>
      <c r="N2007" s="139">
        <v>18427.817012773001</v>
      </c>
      <c r="O2007" s="45">
        <v>17116.593241629798</v>
      </c>
      <c r="P2007" s="99">
        <v>1.08044521950679</v>
      </c>
      <c r="Q2007" s="86">
        <v>15795.405589473699</v>
      </c>
      <c r="R2007" s="44">
        <v>18309.123184988701</v>
      </c>
      <c r="S2007" s="45">
        <v>17227.333900310401</v>
      </c>
      <c r="T2007" s="140">
        <v>1.09065473518394</v>
      </c>
      <c r="U2007" s="44">
        <v>18373.423911629499</v>
      </c>
      <c r="V2007" s="45">
        <v>17066.818515940598</v>
      </c>
      <c r="W2007" s="99">
        <v>1.08049257863402</v>
      </c>
      <c r="X2007" s="86">
        <v>15749.706832428799</v>
      </c>
      <c r="Y2007" s="44">
        <v>18256.151821423598</v>
      </c>
      <c r="Z2007" s="45">
        <v>17178.333515715702</v>
      </c>
      <c r="AA2007" s="46">
        <v>1.0907081445062401</v>
      </c>
      <c r="AB2007" s="139">
        <v>18320.26651528</v>
      </c>
      <c r="AC2007" s="45">
        <v>17018.167679441201</v>
      </c>
      <c r="AD2007" s="99">
        <v>1.0805386957680201</v>
      </c>
      <c r="AE2007" s="142">
        <v>15730.0220717913</v>
      </c>
      <c r="AF2007" s="44">
        <v>18233.3343821792</v>
      </c>
      <c r="AG2007" s="45">
        <v>17157.4744507867</v>
      </c>
      <c r="AH2007" s="140">
        <v>1.0907470041987599</v>
      </c>
      <c r="AI2007" s="44">
        <v>18297.368942328001</v>
      </c>
      <c r="AJ2007" s="45">
        <v>16997.430779029601</v>
      </c>
      <c r="AK2007" s="46">
        <v>1.0805725956043699</v>
      </c>
    </row>
    <row r="2008" spans="1:37" x14ac:dyDescent="0.2">
      <c r="A2008" s="35" t="s">
        <v>5234</v>
      </c>
      <c r="B2008" s="35" t="s">
        <v>11139</v>
      </c>
      <c r="C2008" s="85" t="s">
        <v>952</v>
      </c>
      <c r="D2008" s="85" t="s">
        <v>13405</v>
      </c>
      <c r="E2008" s="85" t="s">
        <v>12902</v>
      </c>
      <c r="F2008" s="85" t="s">
        <v>184</v>
      </c>
      <c r="G2008" s="85" t="s">
        <v>184</v>
      </c>
      <c r="H2008" s="840">
        <v>1.1591423266262999</v>
      </c>
      <c r="I2008" s="840">
        <v>1.1632131766134499</v>
      </c>
      <c r="J2008" s="86">
        <v>4952.1666666666697</v>
      </c>
      <c r="K2008" s="44">
        <v>5740.2659918412101</v>
      </c>
      <c r="L2008" s="45">
        <v>5400.8277410391602</v>
      </c>
      <c r="M2008" s="46">
        <v>1.0905989447795601</v>
      </c>
      <c r="N2008" s="139">
        <v>5760.4255194525604</v>
      </c>
      <c r="O2008" s="45">
        <v>5350.5448012008901</v>
      </c>
      <c r="P2008" s="99">
        <v>1.08044521950679</v>
      </c>
      <c r="Q2008" s="86">
        <v>4946.5365045280996</v>
      </c>
      <c r="R2008" s="44">
        <v>5733.7398326006296</v>
      </c>
      <c r="S2008" s="45">
        <v>5394.9634614238003</v>
      </c>
      <c r="T2008" s="140">
        <v>1.09065473518394</v>
      </c>
      <c r="U2008" s="44">
        <v>5753.8764406665096</v>
      </c>
      <c r="V2008" s="45">
        <v>5344.69598308486</v>
      </c>
      <c r="W2008" s="99">
        <v>1.08049257863402</v>
      </c>
      <c r="X2008" s="86">
        <v>4939.5715192349298</v>
      </c>
      <c r="Y2008" s="44">
        <v>5725.6664233429901</v>
      </c>
      <c r="Z2008" s="45">
        <v>5387.6308864006096</v>
      </c>
      <c r="AA2008" s="46">
        <v>1.0907081445062401</v>
      </c>
      <c r="AB2008" s="139">
        <v>5745.77467799857</v>
      </c>
      <c r="AC2008" s="45">
        <v>5337.3981670469502</v>
      </c>
      <c r="AD2008" s="99">
        <v>1.0805386957680201</v>
      </c>
      <c r="AE2008" s="142">
        <v>4938.77666747276</v>
      </c>
      <c r="AF2008" s="44">
        <v>5724.7450770220603</v>
      </c>
      <c r="AG2008" s="45">
        <v>5386.9558544526299</v>
      </c>
      <c r="AH2008" s="140">
        <v>1.0907470041987599</v>
      </c>
      <c r="AI2008" s="44">
        <v>5744.8500959553603</v>
      </c>
      <c r="AJ2008" s="45">
        <v>5336.7067226813497</v>
      </c>
      <c r="AK2008" s="46">
        <v>1.0805725956043699</v>
      </c>
    </row>
    <row r="2009" spans="1:37" x14ac:dyDescent="0.2">
      <c r="A2009" s="35" t="s">
        <v>5233</v>
      </c>
      <c r="B2009" s="35" t="s">
        <v>7832</v>
      </c>
      <c r="C2009" s="85" t="s">
        <v>952</v>
      </c>
      <c r="D2009" s="85" t="s">
        <v>13405</v>
      </c>
      <c r="E2009" s="85" t="s">
        <v>12902</v>
      </c>
      <c r="F2009" s="85" t="s">
        <v>189</v>
      </c>
      <c r="G2009" s="85" t="s">
        <v>189</v>
      </c>
      <c r="H2009" s="840">
        <v>1.16140511633541</v>
      </c>
      <c r="I2009" s="840">
        <v>1.1645630790242101</v>
      </c>
      <c r="J2009" s="86">
        <v>10938.666666666701</v>
      </c>
      <c r="K2009" s="44">
        <v>12704.2234325543</v>
      </c>
      <c r="L2009" s="45">
        <v>11952.9865759567</v>
      </c>
      <c r="M2009" s="46">
        <v>1.0927279292988199</v>
      </c>
      <c r="N2009" s="139">
        <v>12738.7673337529</v>
      </c>
      <c r="O2009" s="45">
        <v>11832.345562172401</v>
      </c>
      <c r="P2009" s="99">
        <v>1.08169907016447</v>
      </c>
      <c r="Q2009" s="86">
        <v>10914.459112971301</v>
      </c>
      <c r="R2009" s="44">
        <v>12676.1086558385</v>
      </c>
      <c r="S2009" s="45">
        <v>11927.144416712799</v>
      </c>
      <c r="T2009" s="140">
        <v>1.0927838286130001</v>
      </c>
      <c r="U2009" s="44">
        <v>12710.576110485699</v>
      </c>
      <c r="V2009" s="45">
        <v>11806.677772965601</v>
      </c>
      <c r="W2009" s="99">
        <v>1.08174648425169</v>
      </c>
      <c r="X2009" s="86">
        <v>10891.5306770402</v>
      </c>
      <c r="Y2009" s="44">
        <v>12649.479453038501</v>
      </c>
      <c r="Z2009" s="45">
        <v>11902.671437552901</v>
      </c>
      <c r="AA2009" s="46">
        <v>1.09283734219693</v>
      </c>
      <c r="AB2009" s="139">
        <v>12683.8745005406</v>
      </c>
      <c r="AC2009" s="45">
        <v>11782.377887087699</v>
      </c>
      <c r="AD2009" s="99">
        <v>1.0817926549043699</v>
      </c>
      <c r="AE2009" s="142">
        <v>10882.7186251688</v>
      </c>
      <c r="AF2009" s="44">
        <v>12639.245090909701</v>
      </c>
      <c r="AG2009" s="45">
        <v>11893.465022857499</v>
      </c>
      <c r="AH2009" s="140">
        <v>1.09287627774839</v>
      </c>
      <c r="AI2009" s="44">
        <v>12673.6123102807</v>
      </c>
      <c r="AJ2009" s="45">
        <v>11773.2144246115</v>
      </c>
      <c r="AK2009" s="46">
        <v>1.0818265940813001</v>
      </c>
    </row>
    <row r="2010" spans="1:37" x14ac:dyDescent="0.2">
      <c r="A2010" s="35" t="s">
        <v>5232</v>
      </c>
      <c r="B2010" s="35" t="s">
        <v>11138</v>
      </c>
      <c r="C2010" s="85" t="s">
        <v>952</v>
      </c>
      <c r="D2010" s="85" t="s">
        <v>13405</v>
      </c>
      <c r="E2010" s="85" t="s">
        <v>12902</v>
      </c>
      <c r="F2010" s="85" t="s">
        <v>193</v>
      </c>
      <c r="G2010" s="85" t="s">
        <v>193</v>
      </c>
      <c r="H2010" s="840">
        <v>1.1493408648146799</v>
      </c>
      <c r="I2010" s="840">
        <v>1.1633426533628799</v>
      </c>
      <c r="J2010" s="86">
        <v>2245.5</v>
      </c>
      <c r="K2010" s="44">
        <v>2580.8449119413499</v>
      </c>
      <c r="L2010" s="45">
        <v>2428.2322135497002</v>
      </c>
      <c r="M2010" s="46">
        <v>1.08137707127575</v>
      </c>
      <c r="N2010" s="139">
        <v>2612.28592812634</v>
      </c>
      <c r="O2010" s="45">
        <v>2426.4097929548402</v>
      </c>
      <c r="P2010" s="99">
        <v>1.08056548339115</v>
      </c>
      <c r="Q2010" s="86">
        <v>2236.9136186878</v>
      </c>
      <c r="R2010" s="44">
        <v>2570.9762330183598</v>
      </c>
      <c r="S2010" s="45">
        <v>2419.0708407207098</v>
      </c>
      <c r="T2010" s="140">
        <v>1.0814323899283</v>
      </c>
      <c r="U2010" s="44">
        <v>2602.29702450782</v>
      </c>
      <c r="V2010" s="45">
        <v>2417.23759575024</v>
      </c>
      <c r="W2010" s="99">
        <v>1.0806128477899</v>
      </c>
      <c r="X2010" s="86">
        <v>2227.5308104988098</v>
      </c>
      <c r="Y2010" s="44">
        <v>2560.1921881400299</v>
      </c>
      <c r="Z2010" s="45">
        <v>2409.0419329548399</v>
      </c>
      <c r="AA2010" s="46">
        <v>1.08148534763269</v>
      </c>
      <c r="AB2010" s="139">
        <v>2591.3816035332402</v>
      </c>
      <c r="AC2010" s="45">
        <v>2407.2011514442802</v>
      </c>
      <c r="AD2010" s="99">
        <v>1.08065897005718</v>
      </c>
      <c r="AE2010" s="142">
        <v>2220.8340201443698</v>
      </c>
      <c r="AF2010" s="44">
        <v>2552.49529332258</v>
      </c>
      <c r="AG2010" s="45">
        <v>2401.8850234951501</v>
      </c>
      <c r="AH2010" s="140">
        <v>1.0815238787358901</v>
      </c>
      <c r="AI2010" s="44">
        <v>2583.5909416733002</v>
      </c>
      <c r="AJ2010" s="45">
        <v>2400.0394991670601</v>
      </c>
      <c r="AK2010" s="46">
        <v>1.0806928736669099</v>
      </c>
    </row>
    <row r="2011" spans="1:37" x14ac:dyDescent="0.2">
      <c r="A2011" s="35" t="s">
        <v>5231</v>
      </c>
      <c r="B2011" s="35" t="s">
        <v>11137</v>
      </c>
      <c r="C2011" s="85" t="s">
        <v>952</v>
      </c>
      <c r="D2011" s="85" t="s">
        <v>13405</v>
      </c>
      <c r="E2011" s="85" t="s">
        <v>12902</v>
      </c>
      <c r="F2011" s="85" t="s">
        <v>193</v>
      </c>
      <c r="G2011" s="85" t="s">
        <v>193</v>
      </c>
      <c r="H2011" s="840">
        <v>1.1493408648146799</v>
      </c>
      <c r="I2011" s="840">
        <v>1.1633426533628799</v>
      </c>
      <c r="J2011" s="86">
        <v>7490.5833333333303</v>
      </c>
      <c r="K2011" s="44">
        <v>8609.2335262997294</v>
      </c>
      <c r="L2011" s="45">
        <v>8100.1450671469502</v>
      </c>
      <c r="M2011" s="46">
        <v>1.08137707127575</v>
      </c>
      <c r="N2011" s="139">
        <v>8714.1150902357604</v>
      </c>
      <c r="O2011" s="45">
        <v>8094.0658004650604</v>
      </c>
      <c r="P2011" s="99">
        <v>1.08056548339115</v>
      </c>
      <c r="Q2011" s="86">
        <v>7473.4110781212703</v>
      </c>
      <c r="R2011" s="44">
        <v>8589.4967516434808</v>
      </c>
      <c r="S2011" s="45">
        <v>8081.9888031293403</v>
      </c>
      <c r="T2011" s="140">
        <v>1.0814323899283</v>
      </c>
      <c r="U2011" s="44">
        <v>8694.1378732931298</v>
      </c>
      <c r="V2011" s="45">
        <v>8075.8640278332296</v>
      </c>
      <c r="W2011" s="99">
        <v>1.0806128477899</v>
      </c>
      <c r="X2011" s="86">
        <v>7456.7074616097498</v>
      </c>
      <c r="Y2011" s="44">
        <v>8570.2986025966002</v>
      </c>
      <c r="Z2011" s="45">
        <v>8064.3198613143204</v>
      </c>
      <c r="AA2011" s="46">
        <v>1.08148534763269</v>
      </c>
      <c r="AB2011" s="139">
        <v>8674.7058437398591</v>
      </c>
      <c r="AC2011" s="45">
        <v>8058.1578054808897</v>
      </c>
      <c r="AD2011" s="99">
        <v>1.08065897005718</v>
      </c>
      <c r="AE2011" s="142">
        <v>7450.6159547433999</v>
      </c>
      <c r="AF2011" s="44">
        <v>8563.2973848267993</v>
      </c>
      <c r="AG2011" s="45">
        <v>8058.0190663455596</v>
      </c>
      <c r="AH2011" s="140">
        <v>1.0815238787358901</v>
      </c>
      <c r="AI2011" s="44">
        <v>8667.6193339789897</v>
      </c>
      <c r="AJ2011" s="45">
        <v>8051.8275667201997</v>
      </c>
      <c r="AK2011" s="46">
        <v>1.0806928736669099</v>
      </c>
    </row>
    <row r="2012" spans="1:37" x14ac:dyDescent="0.2">
      <c r="A2012" s="35" t="s">
        <v>5230</v>
      </c>
      <c r="B2012" s="35" t="s">
        <v>11136</v>
      </c>
      <c r="C2012" s="85" t="s">
        <v>952</v>
      </c>
      <c r="D2012" s="85" t="s">
        <v>13405</v>
      </c>
      <c r="E2012" s="85" t="s">
        <v>12902</v>
      </c>
      <c r="F2012" s="85" t="s">
        <v>193</v>
      </c>
      <c r="G2012" s="85" t="s">
        <v>193</v>
      </c>
      <c r="H2012" s="840">
        <v>1.1493408648146799</v>
      </c>
      <c r="I2012" s="840">
        <v>1.1633426533628799</v>
      </c>
      <c r="J2012" s="86">
        <v>3199.75</v>
      </c>
      <c r="K2012" s="44">
        <v>3677.60343219076</v>
      </c>
      <c r="L2012" s="45">
        <v>3460.1362838145801</v>
      </c>
      <c r="M2012" s="46">
        <v>1.08137707127575</v>
      </c>
      <c r="N2012" s="139">
        <v>3722.4056550978698</v>
      </c>
      <c r="O2012" s="45">
        <v>3457.5394054808498</v>
      </c>
      <c r="P2012" s="99">
        <v>1.08056548339115</v>
      </c>
      <c r="Q2012" s="86">
        <v>3195.7674140123499</v>
      </c>
      <c r="R2012" s="44">
        <v>3673.0260833675202</v>
      </c>
      <c r="S2012" s="45">
        <v>3456.0063921903702</v>
      </c>
      <c r="T2012" s="140">
        <v>1.0814323899283</v>
      </c>
      <c r="U2012" s="44">
        <v>3717.77254294776</v>
      </c>
      <c r="V2012" s="45">
        <v>3453.38732613006</v>
      </c>
      <c r="W2012" s="99">
        <v>1.0806128477899</v>
      </c>
      <c r="X2012" s="86">
        <v>3192.4433340884598</v>
      </c>
      <c r="Y2012" s="44">
        <v>3669.2055824730801</v>
      </c>
      <c r="Z2012" s="45">
        <v>3452.58068896433</v>
      </c>
      <c r="AA2012" s="46">
        <v>1.08148534763269</v>
      </c>
      <c r="AB2012" s="139">
        <v>3713.9054989891001</v>
      </c>
      <c r="AC2012" s="45">
        <v>3449.94252538195</v>
      </c>
      <c r="AD2012" s="99">
        <v>1.08065897005718</v>
      </c>
      <c r="AE2012" s="142">
        <v>3194.6756541927898</v>
      </c>
      <c r="AF2012" s="44">
        <v>3671.77127919233</v>
      </c>
      <c r="AG2012" s="45">
        <v>3455.1180048256902</v>
      </c>
      <c r="AH2012" s="140">
        <v>1.0815238787358901</v>
      </c>
      <c r="AI2012" s="44">
        <v>3716.5024521824298</v>
      </c>
      <c r="AJ2012" s="45">
        <v>3452.4632131633298</v>
      </c>
      <c r="AK2012" s="46">
        <v>1.0806928736669099</v>
      </c>
    </row>
    <row r="2013" spans="1:37" x14ac:dyDescent="0.2">
      <c r="A2013" s="35" t="s">
        <v>5229</v>
      </c>
      <c r="B2013" s="35" t="s">
        <v>11135</v>
      </c>
      <c r="C2013" s="85" t="s">
        <v>952</v>
      </c>
      <c r="D2013" s="85" t="s">
        <v>13405</v>
      </c>
      <c r="E2013" s="85" t="s">
        <v>12902</v>
      </c>
      <c r="F2013" s="85" t="s">
        <v>184</v>
      </c>
      <c r="G2013" s="85" t="s">
        <v>184</v>
      </c>
      <c r="H2013" s="840">
        <v>1.1591423266262999</v>
      </c>
      <c r="I2013" s="840">
        <v>1.1632131766134499</v>
      </c>
      <c r="J2013" s="86">
        <v>6073</v>
      </c>
      <c r="K2013" s="44">
        <v>7039.4713496015302</v>
      </c>
      <c r="L2013" s="45">
        <v>6623.2073916462496</v>
      </c>
      <c r="M2013" s="46">
        <v>1.0905989447795601</v>
      </c>
      <c r="N2013" s="139">
        <v>7064.1936215734604</v>
      </c>
      <c r="O2013" s="45">
        <v>6561.5438180647498</v>
      </c>
      <c r="P2013" s="99">
        <v>1.08044521950679</v>
      </c>
      <c r="Q2013" s="86">
        <v>6062.0975705971596</v>
      </c>
      <c r="R2013" s="44">
        <v>7026.8338822176402</v>
      </c>
      <c r="S2013" s="45">
        <v>6611.6554205188704</v>
      </c>
      <c r="T2013" s="140">
        <v>1.09065473518394</v>
      </c>
      <c r="U2013" s="44">
        <v>7051.5117720349799</v>
      </c>
      <c r="V2013" s="45">
        <v>6550.0514359855297</v>
      </c>
      <c r="W2013" s="99">
        <v>1.08049257863402</v>
      </c>
      <c r="X2013" s="86">
        <v>6051.2817757002003</v>
      </c>
      <c r="Y2013" s="44">
        <v>7014.2968365564702</v>
      </c>
      <c r="Z2013" s="45">
        <v>6600.1823174584097</v>
      </c>
      <c r="AA2013" s="46">
        <v>1.0907081445062401</v>
      </c>
      <c r="AB2013" s="139">
        <v>7038.9306968952897</v>
      </c>
      <c r="AC2013" s="45">
        <v>6538.6441176398603</v>
      </c>
      <c r="AD2013" s="99">
        <v>1.0805386957680201</v>
      </c>
      <c r="AE2013" s="142">
        <v>6046.1017108420701</v>
      </c>
      <c r="AF2013" s="44">
        <v>7008.2924041247397</v>
      </c>
      <c r="AG2013" s="45">
        <v>6594.7673281819698</v>
      </c>
      <c r="AH2013" s="140">
        <v>1.0907470041987599</v>
      </c>
      <c r="AI2013" s="44">
        <v>7032.9051771965997</v>
      </c>
      <c r="AJ2013" s="45">
        <v>6533.2518189726597</v>
      </c>
      <c r="AK2013" s="46">
        <v>1.0805725956043699</v>
      </c>
    </row>
    <row r="2014" spans="1:37" x14ac:dyDescent="0.2">
      <c r="A2014" s="35" t="s">
        <v>5228</v>
      </c>
      <c r="B2014" s="35" t="s">
        <v>11134</v>
      </c>
      <c r="C2014" s="85" t="s">
        <v>952</v>
      </c>
      <c r="D2014" s="85" t="s">
        <v>13405</v>
      </c>
      <c r="E2014" s="85" t="s">
        <v>12902</v>
      </c>
      <c r="F2014" s="85" t="s">
        <v>184</v>
      </c>
      <c r="G2014" s="85" t="s">
        <v>184</v>
      </c>
      <c r="H2014" s="840">
        <v>1.1591423266262999</v>
      </c>
      <c r="I2014" s="840">
        <v>1.1632131766134499</v>
      </c>
      <c r="J2014" s="86">
        <v>6498.5833333333303</v>
      </c>
      <c r="K2014" s="44">
        <v>7532.7830047749003</v>
      </c>
      <c r="L2014" s="45">
        <v>7087.3481258953498</v>
      </c>
      <c r="M2014" s="46">
        <v>1.0905989447795601</v>
      </c>
      <c r="N2014" s="139">
        <v>7559.23776265387</v>
      </c>
      <c r="O2014" s="45">
        <v>7021.36329606652</v>
      </c>
      <c r="P2014" s="99">
        <v>1.08044521950679</v>
      </c>
      <c r="Q2014" s="86">
        <v>6469.4762876927198</v>
      </c>
      <c r="R2014" s="44">
        <v>7499.0437961698199</v>
      </c>
      <c r="S2014" s="45">
        <v>7055.9649473322997</v>
      </c>
      <c r="T2014" s="140">
        <v>1.09065473518394</v>
      </c>
      <c r="U2014" s="44">
        <v>7525.3800636324204</v>
      </c>
      <c r="V2014" s="45">
        <v>6990.2211165007302</v>
      </c>
      <c r="W2014" s="99">
        <v>1.08049257863402</v>
      </c>
      <c r="X2014" s="86">
        <v>6442.0365198140598</v>
      </c>
      <c r="Y2014" s="44">
        <v>7467.2371997888604</v>
      </c>
      <c r="Z2014" s="45">
        <v>7026.3816993678402</v>
      </c>
      <c r="AA2014" s="46">
        <v>1.0907081445062401</v>
      </c>
      <c r="AB2014" s="139">
        <v>7493.4617640727402</v>
      </c>
      <c r="AC2014" s="45">
        <v>6960.8697392098102</v>
      </c>
      <c r="AD2014" s="99">
        <v>1.0805386957680201</v>
      </c>
      <c r="AE2014" s="142">
        <v>6425.49096138613</v>
      </c>
      <c r="AF2014" s="44">
        <v>7448.0585426973903</v>
      </c>
      <c r="AG2014" s="45">
        <v>7008.5850166381197</v>
      </c>
      <c r="AH2014" s="140">
        <v>1.0907470041987599</v>
      </c>
      <c r="AI2014" s="44">
        <v>7474.2157524949498</v>
      </c>
      <c r="AJ2014" s="45">
        <v>6943.2094461774504</v>
      </c>
      <c r="AK2014" s="46">
        <v>1.0805725956043699</v>
      </c>
    </row>
    <row r="2015" spans="1:37" x14ac:dyDescent="0.2">
      <c r="A2015" s="35" t="s">
        <v>5227</v>
      </c>
      <c r="B2015" s="35" t="s">
        <v>11133</v>
      </c>
      <c r="C2015" s="85" t="s">
        <v>952</v>
      </c>
      <c r="D2015" s="85" t="s">
        <v>13405</v>
      </c>
      <c r="E2015" s="85" t="s">
        <v>12902</v>
      </c>
      <c r="F2015" s="85" t="s">
        <v>184</v>
      </c>
      <c r="G2015" s="85" t="s">
        <v>184</v>
      </c>
      <c r="H2015" s="840">
        <v>1.1591423266262999</v>
      </c>
      <c r="I2015" s="840">
        <v>1.1632131766134499</v>
      </c>
      <c r="J2015" s="86">
        <v>7282.6666666666697</v>
      </c>
      <c r="K2015" s="44">
        <v>8441.6471840438098</v>
      </c>
      <c r="L2015" s="45">
        <v>7942.4685818479202</v>
      </c>
      <c r="M2015" s="46">
        <v>1.0905989447795601</v>
      </c>
      <c r="N2015" s="139">
        <v>8471.2938275501892</v>
      </c>
      <c r="O2015" s="45">
        <v>7868.5223852614599</v>
      </c>
      <c r="P2015" s="99">
        <v>1.08044521950679</v>
      </c>
      <c r="Q2015" s="86">
        <v>7267.6917060732503</v>
      </c>
      <c r="R2015" s="44">
        <v>8424.2890733804197</v>
      </c>
      <c r="S2015" s="45">
        <v>7926.5423730858502</v>
      </c>
      <c r="T2015" s="140">
        <v>1.09065473518394</v>
      </c>
      <c r="U2015" s="44">
        <v>8453.8747560686697</v>
      </c>
      <c r="V2015" s="45">
        <v>7852.6869522121397</v>
      </c>
      <c r="W2015" s="99">
        <v>1.08049257863402</v>
      </c>
      <c r="X2015" s="86">
        <v>7252.1163695139403</v>
      </c>
      <c r="Y2015" s="44">
        <v>8406.2350415230703</v>
      </c>
      <c r="Z2015" s="45">
        <v>7909.9423891358902</v>
      </c>
      <c r="AA2015" s="46">
        <v>1.0907081445062401</v>
      </c>
      <c r="AB2015" s="139">
        <v>8435.7573193526805</v>
      </c>
      <c r="AC2015" s="45">
        <v>7836.1923634724699</v>
      </c>
      <c r="AD2015" s="99">
        <v>1.0805386957680201</v>
      </c>
      <c r="AE2015" s="142">
        <v>7243.2036708205796</v>
      </c>
      <c r="AF2015" s="44">
        <v>8395.9039552231297</v>
      </c>
      <c r="AG2015" s="45">
        <v>7900.5027047489903</v>
      </c>
      <c r="AH2015" s="140">
        <v>1.0907470041987599</v>
      </c>
      <c r="AI2015" s="44">
        <v>8425.3899507933893</v>
      </c>
      <c r="AJ2015" s="45">
        <v>7826.8073910697103</v>
      </c>
      <c r="AK2015" s="46">
        <v>1.0805725956043699</v>
      </c>
    </row>
    <row r="2016" spans="1:37" x14ac:dyDescent="0.2">
      <c r="A2016" s="35" t="s">
        <v>5226</v>
      </c>
      <c r="B2016" s="35" t="s">
        <v>11132</v>
      </c>
      <c r="C2016" s="85" t="s">
        <v>952</v>
      </c>
      <c r="D2016" s="85" t="s">
        <v>13405</v>
      </c>
      <c r="E2016" s="85" t="s">
        <v>12902</v>
      </c>
      <c r="F2016" s="85" t="s">
        <v>184</v>
      </c>
      <c r="G2016" s="85" t="s">
        <v>184</v>
      </c>
      <c r="H2016" s="840">
        <v>1.1591423266262999</v>
      </c>
      <c r="I2016" s="840">
        <v>1.1632131766134499</v>
      </c>
      <c r="J2016" s="86">
        <v>10368</v>
      </c>
      <c r="K2016" s="44">
        <v>12017.987642461499</v>
      </c>
      <c r="L2016" s="45">
        <v>11307.329859474399</v>
      </c>
      <c r="M2016" s="46">
        <v>1.0905989447795601</v>
      </c>
      <c r="N2016" s="139">
        <v>12060.1942151282</v>
      </c>
      <c r="O2016" s="45">
        <v>11202.056035846401</v>
      </c>
      <c r="P2016" s="99">
        <v>1.08044521950679</v>
      </c>
      <c r="Q2016" s="86">
        <v>10343.143234679501</v>
      </c>
      <c r="R2016" s="44">
        <v>11989.175113675499</v>
      </c>
      <c r="S2016" s="45">
        <v>11280.798145589</v>
      </c>
      <c r="T2016" s="140">
        <v>1.09065473518394</v>
      </c>
      <c r="U2016" s="44">
        <v>12031.2804981795</v>
      </c>
      <c r="V2016" s="45">
        <v>11175.6895048199</v>
      </c>
      <c r="W2016" s="99">
        <v>1.08049257863402</v>
      </c>
      <c r="X2016" s="86">
        <v>10319.646849451099</v>
      </c>
      <c r="Y2016" s="44">
        <v>11961.9394590345</v>
      </c>
      <c r="Z2016" s="45">
        <v>11255.722867124499</v>
      </c>
      <c r="AA2016" s="46">
        <v>1.0907081445062401</v>
      </c>
      <c r="AB2016" s="139">
        <v>12003.949193279001</v>
      </c>
      <c r="AC2016" s="45">
        <v>11150.777747492401</v>
      </c>
      <c r="AD2016" s="99">
        <v>1.0805386957680201</v>
      </c>
      <c r="AE2016" s="142">
        <v>10307.349915188301</v>
      </c>
      <c r="AF2016" s="44">
        <v>11947.6855620427</v>
      </c>
      <c r="AG2016" s="45">
        <v>11242.7110412199</v>
      </c>
      <c r="AH2016" s="140">
        <v>1.0907470041987599</v>
      </c>
      <c r="AI2016" s="44">
        <v>11989.645237312499</v>
      </c>
      <c r="AJ2016" s="45">
        <v>11137.8398516575</v>
      </c>
      <c r="AK2016" s="46">
        <v>1.0805725956043699</v>
      </c>
    </row>
    <row r="2017" spans="1:37" x14ac:dyDescent="0.2">
      <c r="A2017" s="35" t="s">
        <v>5225</v>
      </c>
      <c r="B2017" s="35" t="s">
        <v>11131</v>
      </c>
      <c r="C2017" s="85" t="s">
        <v>952</v>
      </c>
      <c r="D2017" s="85" t="s">
        <v>13405</v>
      </c>
      <c r="E2017" s="85" t="s">
        <v>12902</v>
      </c>
      <c r="F2017" s="85" t="s">
        <v>193</v>
      </c>
      <c r="G2017" s="85" t="s">
        <v>193</v>
      </c>
      <c r="H2017" s="840">
        <v>1.1493408648146799</v>
      </c>
      <c r="I2017" s="840">
        <v>1.1633426533628799</v>
      </c>
      <c r="J2017" s="86">
        <v>3140.25</v>
      </c>
      <c r="K2017" s="44">
        <v>3609.2176507342901</v>
      </c>
      <c r="L2017" s="45">
        <v>3395.7943480736799</v>
      </c>
      <c r="M2017" s="46">
        <v>1.08137707127575</v>
      </c>
      <c r="N2017" s="139">
        <v>3653.18676722278</v>
      </c>
      <c r="O2017" s="45">
        <v>3393.2457592190699</v>
      </c>
      <c r="P2017" s="99">
        <v>1.08056548339115</v>
      </c>
      <c r="Q2017" s="86">
        <v>3131.2711806134098</v>
      </c>
      <c r="R2017" s="44">
        <v>3598.8979266954898</v>
      </c>
      <c r="S2017" s="45">
        <v>3386.25807636438</v>
      </c>
      <c r="T2017" s="140">
        <v>1.0814323899283</v>
      </c>
      <c r="U2017" s="44">
        <v>3642.7413236535199</v>
      </c>
      <c r="V2017" s="45">
        <v>3383.6918676851101</v>
      </c>
      <c r="W2017" s="99">
        <v>1.0806128477899</v>
      </c>
      <c r="X2017" s="86">
        <v>3122.4770205080499</v>
      </c>
      <c r="Y2017" s="44">
        <v>3588.7904391146799</v>
      </c>
      <c r="Z2017" s="45">
        <v>3376.91314599925</v>
      </c>
      <c r="AA2017" s="46">
        <v>1.08148534763269</v>
      </c>
      <c r="AB2017" s="139">
        <v>3632.5107021024601</v>
      </c>
      <c r="AC2017" s="45">
        <v>3374.3328010094501</v>
      </c>
      <c r="AD2017" s="99">
        <v>1.08065897005718</v>
      </c>
      <c r="AE2017" s="142">
        <v>3117.3265027765901</v>
      </c>
      <c r="AF2017" s="44">
        <v>3582.87073861096</v>
      </c>
      <c r="AG2017" s="45">
        <v>3371.4630505691198</v>
      </c>
      <c r="AH2017" s="140">
        <v>1.0815238787358901</v>
      </c>
      <c r="AI2017" s="44">
        <v>3626.5188851385501</v>
      </c>
      <c r="AJ2017" s="45">
        <v>3368.87253644366</v>
      </c>
      <c r="AK2017" s="46">
        <v>1.0806928736669099</v>
      </c>
    </row>
    <row r="2018" spans="1:37" x14ac:dyDescent="0.2">
      <c r="A2018" s="35" t="s">
        <v>5224</v>
      </c>
      <c r="B2018" s="35" t="s">
        <v>11130</v>
      </c>
      <c r="C2018" s="85" t="s">
        <v>952</v>
      </c>
      <c r="D2018" s="85" t="s">
        <v>13405</v>
      </c>
      <c r="E2018" s="85" t="s">
        <v>12902</v>
      </c>
      <c r="F2018" s="85" t="s">
        <v>184</v>
      </c>
      <c r="G2018" s="85" t="s">
        <v>184</v>
      </c>
      <c r="H2018" s="840">
        <v>1.1591423266262999</v>
      </c>
      <c r="I2018" s="840">
        <v>1.1632131766134499</v>
      </c>
      <c r="J2018" s="86">
        <v>9982.0833333333303</v>
      </c>
      <c r="K2018" s="44">
        <v>11570.6552995776</v>
      </c>
      <c r="L2018" s="45">
        <v>10886.4495500349</v>
      </c>
      <c r="M2018" s="46">
        <v>1.0905989447795601</v>
      </c>
      <c r="N2018" s="139">
        <v>11611.290863386799</v>
      </c>
      <c r="O2018" s="45">
        <v>10785.094218218401</v>
      </c>
      <c r="P2018" s="99">
        <v>1.08044521950679</v>
      </c>
      <c r="Q2018" s="86">
        <v>9954.6323758436902</v>
      </c>
      <c r="R2018" s="44">
        <v>11538.835732845</v>
      </c>
      <c r="S2018" s="45">
        <v>10857.0669377293</v>
      </c>
      <c r="T2018" s="140">
        <v>1.09065473518394</v>
      </c>
      <c r="U2018" s="44">
        <v>11579.359547924199</v>
      </c>
      <c r="V2018" s="45">
        <v>10755.906405129001</v>
      </c>
      <c r="W2018" s="99">
        <v>1.08049257863402</v>
      </c>
      <c r="X2018" s="86">
        <v>9928.2361875560091</v>
      </c>
      <c r="Y2018" s="44">
        <v>11508.238793739099</v>
      </c>
      <c r="Z2018" s="45">
        <v>10828.808070348899</v>
      </c>
      <c r="AA2018" s="46">
        <v>1.0907081445062401</v>
      </c>
      <c r="AB2018" s="139">
        <v>11548.655153895599</v>
      </c>
      <c r="AC2018" s="45">
        <v>10727.8433813786</v>
      </c>
      <c r="AD2018" s="99">
        <v>1.0805386957680201</v>
      </c>
      <c r="AE2018" s="142">
        <v>9911.1208792447105</v>
      </c>
      <c r="AF2018" s="44">
        <v>11488.3997154422</v>
      </c>
      <c r="AG2018" s="45">
        <v>10810.5254072879</v>
      </c>
      <c r="AH2018" s="140">
        <v>1.0907470041987599</v>
      </c>
      <c r="AI2018" s="44">
        <v>11528.746401746101</v>
      </c>
      <c r="AJ2018" s="45">
        <v>10709.685613834199</v>
      </c>
      <c r="AK2018" s="46">
        <v>1.0805725956043699</v>
      </c>
    </row>
    <row r="2019" spans="1:37" x14ac:dyDescent="0.2">
      <c r="A2019" s="35" t="s">
        <v>5223</v>
      </c>
      <c r="B2019" s="35" t="s">
        <v>11129</v>
      </c>
      <c r="C2019" s="85" t="s">
        <v>952</v>
      </c>
      <c r="D2019" s="85" t="s">
        <v>13405</v>
      </c>
      <c r="E2019" s="85" t="s">
        <v>12902</v>
      </c>
      <c r="F2019" s="85" t="s">
        <v>193</v>
      </c>
      <c r="G2019" s="85" t="s">
        <v>193</v>
      </c>
      <c r="H2019" s="840">
        <v>1.1493408648146799</v>
      </c>
      <c r="I2019" s="840">
        <v>1.1633426533628799</v>
      </c>
      <c r="J2019" s="86">
        <v>7920.75</v>
      </c>
      <c r="K2019" s="44">
        <v>9103.64165498084</v>
      </c>
      <c r="L2019" s="45">
        <v>8565.3174373073998</v>
      </c>
      <c r="M2019" s="46">
        <v>1.08137707127575</v>
      </c>
      <c r="N2019" s="139">
        <v>9214.5463216240205</v>
      </c>
      <c r="O2019" s="45">
        <v>8558.8890525704901</v>
      </c>
      <c r="P2019" s="99">
        <v>1.08056548339115</v>
      </c>
      <c r="Q2019" s="86">
        <v>7902.39774977664</v>
      </c>
      <c r="R2019" s="44">
        <v>9082.5486638378297</v>
      </c>
      <c r="S2019" s="45">
        <v>8545.9088847049898</v>
      </c>
      <c r="T2019" s="140">
        <v>1.0814323899283</v>
      </c>
      <c r="U2019" s="44">
        <v>9193.1963661539994</v>
      </c>
      <c r="V2019" s="45">
        <v>8539.4325367546498</v>
      </c>
      <c r="W2019" s="99">
        <v>1.0806128477899</v>
      </c>
      <c r="X2019" s="86">
        <v>7885.194775041</v>
      </c>
      <c r="Y2019" s="44">
        <v>9062.7765819777906</v>
      </c>
      <c r="Z2019" s="45">
        <v>8527.7226124367207</v>
      </c>
      <c r="AA2019" s="46">
        <v>1.08148534763269</v>
      </c>
      <c r="AB2019" s="139">
        <v>9173.1834118792995</v>
      </c>
      <c r="AC2019" s="45">
        <v>8521.2064642960704</v>
      </c>
      <c r="AD2019" s="99">
        <v>1.08065897005718</v>
      </c>
      <c r="AE2019" s="142">
        <v>7880.2180098963699</v>
      </c>
      <c r="AF2019" s="44">
        <v>9057.0565824224796</v>
      </c>
      <c r="AG2019" s="45">
        <v>8522.6439473475093</v>
      </c>
      <c r="AH2019" s="140">
        <v>1.0815238787358901</v>
      </c>
      <c r="AI2019" s="44">
        <v>9167.3937287107892</v>
      </c>
      <c r="AJ2019" s="45">
        <v>8516.0954462366699</v>
      </c>
      <c r="AK2019" s="46">
        <v>1.0806928736669099</v>
      </c>
    </row>
    <row r="2020" spans="1:37" x14ac:dyDescent="0.2">
      <c r="A2020" s="35" t="s">
        <v>5222</v>
      </c>
      <c r="B2020" s="35" t="s">
        <v>11128</v>
      </c>
      <c r="C2020" s="85" t="s">
        <v>952</v>
      </c>
      <c r="D2020" s="85" t="s">
        <v>13405</v>
      </c>
      <c r="E2020" s="85" t="s">
        <v>12902</v>
      </c>
      <c r="F2020" s="85" t="s">
        <v>184</v>
      </c>
      <c r="G2020" s="85" t="s">
        <v>184</v>
      </c>
      <c r="H2020" s="840">
        <v>1.1591423266262999</v>
      </c>
      <c r="I2020" s="840">
        <v>1.1632131766134499</v>
      </c>
      <c r="J2020" s="86">
        <v>3965.5</v>
      </c>
      <c r="K2020" s="44">
        <v>4596.5788962365996</v>
      </c>
      <c r="L2020" s="45">
        <v>4324.7701155233299</v>
      </c>
      <c r="M2020" s="46">
        <v>1.0905989447795601</v>
      </c>
      <c r="N2020" s="139">
        <v>4612.7218518606196</v>
      </c>
      <c r="O2020" s="45">
        <v>4284.5055179541796</v>
      </c>
      <c r="P2020" s="99">
        <v>1.08044521950679</v>
      </c>
      <c r="Q2020" s="86">
        <v>3957.8020488431998</v>
      </c>
      <c r="R2020" s="44">
        <v>4587.65587522245</v>
      </c>
      <c r="S2020" s="45">
        <v>4316.5955454915502</v>
      </c>
      <c r="T2020" s="140">
        <v>1.09065473518394</v>
      </c>
      <c r="U2020" s="44">
        <v>4603.7674936421099</v>
      </c>
      <c r="V2020" s="45">
        <v>4276.37574147758</v>
      </c>
      <c r="W2020" s="99">
        <v>1.08049257863402</v>
      </c>
      <c r="X2020" s="86">
        <v>3949.59798659637</v>
      </c>
      <c r="Y2020" s="44">
        <v>4578.1461994218698</v>
      </c>
      <c r="Z2020" s="45">
        <v>4307.8586915061096</v>
      </c>
      <c r="AA2020" s="46">
        <v>1.0907081445062401</v>
      </c>
      <c r="AB2020" s="139">
        <v>4594.22442033484</v>
      </c>
      <c r="AC2020" s="45">
        <v>4267.6934572448199</v>
      </c>
      <c r="AD2020" s="99">
        <v>1.0805386957680201</v>
      </c>
      <c r="AE2020" s="142">
        <v>3943.9211286342302</v>
      </c>
      <c r="AF2020" s="44">
        <v>4571.5659130757103</v>
      </c>
      <c r="AG2020" s="45">
        <v>4301.8201558539704</v>
      </c>
      <c r="AH2020" s="140">
        <v>1.0907470041987599</v>
      </c>
      <c r="AI2020" s="44">
        <v>4587.6210243515197</v>
      </c>
      <c r="AJ2020" s="45">
        <v>4261.6930908272197</v>
      </c>
      <c r="AK2020" s="46">
        <v>1.0805725956043699</v>
      </c>
    </row>
    <row r="2021" spans="1:37" x14ac:dyDescent="0.2">
      <c r="A2021" s="35" t="s">
        <v>5221</v>
      </c>
      <c r="B2021" s="35" t="s">
        <v>11127</v>
      </c>
      <c r="C2021" s="85" t="s">
        <v>952</v>
      </c>
      <c r="D2021" s="85" t="s">
        <v>13405</v>
      </c>
      <c r="E2021" s="85" t="s">
        <v>12902</v>
      </c>
      <c r="F2021" s="85" t="s">
        <v>189</v>
      </c>
      <c r="G2021" s="85" t="s">
        <v>189</v>
      </c>
      <c r="H2021" s="840">
        <v>1.16140511633541</v>
      </c>
      <c r="I2021" s="840">
        <v>1.1645630790242101</v>
      </c>
      <c r="J2021" s="86">
        <v>6133</v>
      </c>
      <c r="K2021" s="44">
        <v>7122.89757848506</v>
      </c>
      <c r="L2021" s="45">
        <v>6701.7003903896702</v>
      </c>
      <c r="M2021" s="46">
        <v>1.0927279292988199</v>
      </c>
      <c r="N2021" s="139">
        <v>7142.2653636554996</v>
      </c>
      <c r="O2021" s="45">
        <v>6634.0603973186799</v>
      </c>
      <c r="P2021" s="99">
        <v>1.08169907016447</v>
      </c>
      <c r="Q2021" s="86">
        <v>6117.9578607869098</v>
      </c>
      <c r="R2021" s="44">
        <v>7105.4275610423501</v>
      </c>
      <c r="S2021" s="45">
        <v>6685.6054144037198</v>
      </c>
      <c r="T2021" s="140">
        <v>1.0927838286130001</v>
      </c>
      <c r="U2021" s="44">
        <v>7124.7478436983902</v>
      </c>
      <c r="V2021" s="45">
        <v>6618.0794067062598</v>
      </c>
      <c r="W2021" s="99">
        <v>1.08174648425169</v>
      </c>
      <c r="X2021" s="86">
        <v>6105.4097857851702</v>
      </c>
      <c r="Y2021" s="44">
        <v>7090.85416253517</v>
      </c>
      <c r="Z2021" s="45">
        <v>6672.2198033205796</v>
      </c>
      <c r="AA2021" s="46">
        <v>1.09283734219693</v>
      </c>
      <c r="AB2021" s="139">
        <v>7110.13481883854</v>
      </c>
      <c r="AC2021" s="45">
        <v>6604.7874614436796</v>
      </c>
      <c r="AD2021" s="99">
        <v>1.0817926549043699</v>
      </c>
      <c r="AE2021" s="142">
        <v>6096.1947598767301</v>
      </c>
      <c r="AF2021" s="44">
        <v>7080.1517842979401</v>
      </c>
      <c r="AG2021" s="45">
        <v>6662.3866376033002</v>
      </c>
      <c r="AH2021" s="140">
        <v>1.09287627774839</v>
      </c>
      <c r="AI2021" s="44">
        <v>7099.4033398933198</v>
      </c>
      <c r="AJ2021" s="45">
        <v>6595.0256139336998</v>
      </c>
      <c r="AK2021" s="46">
        <v>1.0818265940813001</v>
      </c>
    </row>
    <row r="2022" spans="1:37" x14ac:dyDescent="0.2">
      <c r="A2022" s="35" t="s">
        <v>5220</v>
      </c>
      <c r="B2022" s="35" t="s">
        <v>11126</v>
      </c>
      <c r="C2022" s="85" t="s">
        <v>952</v>
      </c>
      <c r="D2022" s="85" t="s">
        <v>13405</v>
      </c>
      <c r="E2022" s="85" t="s">
        <v>12902</v>
      </c>
      <c r="F2022" s="85" t="s">
        <v>184</v>
      </c>
      <c r="G2022" s="85" t="s">
        <v>184</v>
      </c>
      <c r="H2022" s="840">
        <v>1.1591423266262999</v>
      </c>
      <c r="I2022" s="840">
        <v>1.1632131766134499</v>
      </c>
      <c r="J2022" s="86">
        <v>7589.4166666666697</v>
      </c>
      <c r="K2022" s="44">
        <v>8797.2140927364308</v>
      </c>
      <c r="L2022" s="45">
        <v>8277.0098081590495</v>
      </c>
      <c r="M2022" s="46">
        <v>1.0905989447795601</v>
      </c>
      <c r="N2022" s="139">
        <v>8828.1094694763706</v>
      </c>
      <c r="O2022" s="45">
        <v>8199.9489563451698</v>
      </c>
      <c r="P2022" s="99">
        <v>1.08044521950679</v>
      </c>
      <c r="Q2022" s="86">
        <v>7576.9287092348304</v>
      </c>
      <c r="R2022" s="44">
        <v>8782.7387727040696</v>
      </c>
      <c r="S2022" s="45">
        <v>8263.8131748781198</v>
      </c>
      <c r="T2022" s="140">
        <v>1.09065473518394</v>
      </c>
      <c r="U2022" s="44">
        <v>8813.5833128426693</v>
      </c>
      <c r="V2022" s="45">
        <v>8186.8152391672502</v>
      </c>
      <c r="W2022" s="99">
        <v>1.08049257863402</v>
      </c>
      <c r="X2022" s="86">
        <v>7565.6266557540202</v>
      </c>
      <c r="Y2022" s="44">
        <v>8769.6380841366808</v>
      </c>
      <c r="Z2022" s="45">
        <v>8251.8906117244405</v>
      </c>
      <c r="AA2022" s="46">
        <v>1.0907081445062401</v>
      </c>
      <c r="AB2022" s="139">
        <v>8800.4366153110095</v>
      </c>
      <c r="AC2022" s="45">
        <v>8174.9523592761998</v>
      </c>
      <c r="AD2022" s="99">
        <v>1.0805386957680201</v>
      </c>
      <c r="AE2022" s="142">
        <v>7562.0141033306199</v>
      </c>
      <c r="AF2022" s="44">
        <v>8765.4506217155595</v>
      </c>
      <c r="AG2022" s="45">
        <v>8248.2442289166192</v>
      </c>
      <c r="AH2022" s="140">
        <v>1.0907470041987599</v>
      </c>
      <c r="AI2022" s="44">
        <v>8796.2344467308994</v>
      </c>
      <c r="AJ2022" s="45">
        <v>8171.3052076328404</v>
      </c>
      <c r="AK2022" s="46">
        <v>1.0805725956043699</v>
      </c>
    </row>
    <row r="2023" spans="1:37" x14ac:dyDescent="0.2">
      <c r="A2023" s="35" t="s">
        <v>5219</v>
      </c>
      <c r="B2023" s="35" t="s">
        <v>11125</v>
      </c>
      <c r="C2023" s="85" t="s">
        <v>952</v>
      </c>
      <c r="D2023" s="85" t="s">
        <v>13405</v>
      </c>
      <c r="E2023" s="85" t="s">
        <v>12902</v>
      </c>
      <c r="F2023" s="85" t="s">
        <v>185</v>
      </c>
      <c r="G2023" s="85" t="s">
        <v>185</v>
      </c>
      <c r="H2023" s="840">
        <v>1.13186172892213</v>
      </c>
      <c r="I2023" s="840">
        <v>1.1582566004119399</v>
      </c>
      <c r="J2023" s="86">
        <v>11159.916666666701</v>
      </c>
      <c r="K2023" s="44">
        <v>12631.4825729602</v>
      </c>
      <c r="L2023" s="45">
        <v>11884.5470902324</v>
      </c>
      <c r="M2023" s="46">
        <v>1.06493152639124</v>
      </c>
      <c r="N2023" s="139">
        <v>12926.047139213901</v>
      </c>
      <c r="O2023" s="45">
        <v>12006.299549789401</v>
      </c>
      <c r="P2023" s="99">
        <v>1.0758413264545901</v>
      </c>
      <c r="Q2023" s="86">
        <v>11227.2680248167</v>
      </c>
      <c r="R2023" s="44">
        <v>12707.7149976412</v>
      </c>
      <c r="S2023" s="45">
        <v>11956.883306887999</v>
      </c>
      <c r="T2023" s="140">
        <v>1.0649860037596499</v>
      </c>
      <c r="U2023" s="44">
        <v>13004.057294337899</v>
      </c>
      <c r="V2023" s="45">
        <v>12079.2883722061</v>
      </c>
      <c r="W2023" s="99">
        <v>1.07588848377949</v>
      </c>
      <c r="X2023" s="86">
        <v>11291.7018410244</v>
      </c>
      <c r="Y2023" s="44">
        <v>12780.6451682551</v>
      </c>
      <c r="Z2023" s="45">
        <v>12026.093307827499</v>
      </c>
      <c r="AA2023" s="46">
        <v>1.0650381560851101</v>
      </c>
      <c r="AB2023" s="139">
        <v>13078.6881872502</v>
      </c>
      <c r="AC2023" s="45">
        <v>12149.130495023801</v>
      </c>
      <c r="AD2023" s="99">
        <v>1.07593440440343</v>
      </c>
      <c r="AE2023" s="142">
        <v>11355.8522933641</v>
      </c>
      <c r="AF2023" s="44">
        <v>12853.2546101514</v>
      </c>
      <c r="AG2023" s="45">
        <v>12094.8468865173</v>
      </c>
      <c r="AH2023" s="140">
        <v>1.0650761012086301</v>
      </c>
      <c r="AI2023" s="44">
        <v>13152.990872091999</v>
      </c>
      <c r="AJ2023" s="45">
        <v>12218.5354949261</v>
      </c>
      <c r="AK2023" s="46">
        <v>1.0759681597889501</v>
      </c>
    </row>
    <row r="2024" spans="1:37" x14ac:dyDescent="0.2">
      <c r="A2024" s="35" t="s">
        <v>5218</v>
      </c>
      <c r="B2024" s="35" t="s">
        <v>10759</v>
      </c>
      <c r="C2024" s="85" t="s">
        <v>952</v>
      </c>
      <c r="D2024" s="85" t="s">
        <v>13405</v>
      </c>
      <c r="E2024" s="85" t="s">
        <v>12902</v>
      </c>
      <c r="F2024" s="85" t="s">
        <v>185</v>
      </c>
      <c r="G2024" s="85" t="s">
        <v>185</v>
      </c>
      <c r="H2024" s="840">
        <v>1.13186172892213</v>
      </c>
      <c r="I2024" s="840">
        <v>1.1582566004119399</v>
      </c>
      <c r="J2024" s="86">
        <v>11133.166666666701</v>
      </c>
      <c r="K2024" s="44">
        <v>12601.2052717115</v>
      </c>
      <c r="L2024" s="45">
        <v>11856.060171901399</v>
      </c>
      <c r="M2024" s="46">
        <v>1.06493152639124</v>
      </c>
      <c r="N2024" s="139">
        <v>12895.063775152899</v>
      </c>
      <c r="O2024" s="45">
        <v>11977.5207943067</v>
      </c>
      <c r="P2024" s="99">
        <v>1.0758413264545901</v>
      </c>
      <c r="Q2024" s="86">
        <v>11160.7633097485</v>
      </c>
      <c r="R2024" s="44">
        <v>12632.4408558626</v>
      </c>
      <c r="S2024" s="45">
        <v>11886.056716156299</v>
      </c>
      <c r="T2024" s="140">
        <v>1.0649860037596499</v>
      </c>
      <c r="U2024" s="44">
        <v>12927.0277691516</v>
      </c>
      <c r="V2024" s="45">
        <v>12007.736715147101</v>
      </c>
      <c r="W2024" s="99">
        <v>1.07588848377949</v>
      </c>
      <c r="X2024" s="86">
        <v>11187.2050795614</v>
      </c>
      <c r="Y2024" s="44">
        <v>12662.3692831588</v>
      </c>
      <c r="Z2024" s="45">
        <v>11914.800269682</v>
      </c>
      <c r="AA2024" s="46">
        <v>1.0650381560851101</v>
      </c>
      <c r="AB2024" s="139">
        <v>12957.654123564</v>
      </c>
      <c r="AC2024" s="45">
        <v>12036.698834217001</v>
      </c>
      <c r="AD2024" s="99">
        <v>1.07593440440343</v>
      </c>
      <c r="AE2024" s="142">
        <v>11216.795921836099</v>
      </c>
      <c r="AF2024" s="44">
        <v>12695.862025056</v>
      </c>
      <c r="AG2024" s="45">
        <v>11946.741268481999</v>
      </c>
      <c r="AH2024" s="140">
        <v>1.0650761012086301</v>
      </c>
      <c r="AI2024" s="44">
        <v>12991.9279119404</v>
      </c>
      <c r="AJ2024" s="45">
        <v>12068.9152667461</v>
      </c>
      <c r="AK2024" s="46">
        <v>1.0759681597889501</v>
      </c>
    </row>
    <row r="2025" spans="1:37" x14ac:dyDescent="0.2">
      <c r="A2025" s="35" t="s">
        <v>5217</v>
      </c>
      <c r="B2025" s="35" t="s">
        <v>11124</v>
      </c>
      <c r="C2025" s="85" t="s">
        <v>952</v>
      </c>
      <c r="D2025" s="85" t="s">
        <v>13405</v>
      </c>
      <c r="E2025" s="85" t="s">
        <v>12902</v>
      </c>
      <c r="F2025" s="85" t="s">
        <v>185</v>
      </c>
      <c r="G2025" s="85" t="s">
        <v>185</v>
      </c>
      <c r="H2025" s="840">
        <v>1.13186172892213</v>
      </c>
      <c r="I2025" s="840">
        <v>1.1582566004119399</v>
      </c>
      <c r="J2025" s="86">
        <v>7046.8333333333303</v>
      </c>
      <c r="K2025" s="44">
        <v>7976.0409600927496</v>
      </c>
      <c r="L2025" s="45">
        <v>7504.3949778913302</v>
      </c>
      <c r="M2025" s="46">
        <v>1.06493152639124</v>
      </c>
      <c r="N2025" s="139">
        <v>8162.0412203362202</v>
      </c>
      <c r="O2025" s="45">
        <v>7581.2745206377704</v>
      </c>
      <c r="P2025" s="99">
        <v>1.0758413264545901</v>
      </c>
      <c r="Q2025" s="86">
        <v>7072.9004198394896</v>
      </c>
      <c r="R2025" s="44">
        <v>8005.5452976935703</v>
      </c>
      <c r="S2025" s="45">
        <v>7532.5399531147796</v>
      </c>
      <c r="T2025" s="140">
        <v>1.0649860037596499</v>
      </c>
      <c r="U2025" s="44">
        <v>8192.2335953354795</v>
      </c>
      <c r="V2025" s="45">
        <v>7609.6521086244402</v>
      </c>
      <c r="W2025" s="99">
        <v>1.07588848377949</v>
      </c>
      <c r="X2025" s="86">
        <v>7098.2439989043396</v>
      </c>
      <c r="Y2025" s="44">
        <v>8034.2307249109899</v>
      </c>
      <c r="Z2025" s="45">
        <v>7559.9007000352904</v>
      </c>
      <c r="AA2025" s="46">
        <v>1.0650381560851101</v>
      </c>
      <c r="AB2025" s="139">
        <v>8221.5879630654108</v>
      </c>
      <c r="AC2025" s="45">
        <v>7637.2449292714</v>
      </c>
      <c r="AD2025" s="99">
        <v>1.07593440440343</v>
      </c>
      <c r="AE2025" s="142">
        <v>7125.1869825402</v>
      </c>
      <c r="AF2025" s="44">
        <v>8064.72645695139</v>
      </c>
      <c r="AG2025" s="45">
        <v>7588.8663717463796</v>
      </c>
      <c r="AH2025" s="140">
        <v>1.0650761012086301</v>
      </c>
      <c r="AI2025" s="44">
        <v>8252.7948516964298</v>
      </c>
      <c r="AJ2025" s="45">
        <v>7666.4743257559503</v>
      </c>
      <c r="AK2025" s="46">
        <v>1.0759681597889501</v>
      </c>
    </row>
    <row r="2026" spans="1:37" x14ac:dyDescent="0.2">
      <c r="A2026" s="35" t="s">
        <v>5216</v>
      </c>
      <c r="B2026" s="35" t="s">
        <v>11123</v>
      </c>
      <c r="C2026" s="85" t="s">
        <v>952</v>
      </c>
      <c r="D2026" s="85" t="s">
        <v>13405</v>
      </c>
      <c r="E2026" s="85" t="s">
        <v>12902</v>
      </c>
      <c r="F2026" s="85" t="s">
        <v>185</v>
      </c>
      <c r="G2026" s="85" t="s">
        <v>185</v>
      </c>
      <c r="H2026" s="840">
        <v>1.13186172892213</v>
      </c>
      <c r="I2026" s="840">
        <v>1.1582566004119399</v>
      </c>
      <c r="J2026" s="86">
        <v>8389.4166666666697</v>
      </c>
      <c r="K2026" s="44">
        <v>9495.6596529814597</v>
      </c>
      <c r="L2026" s="45">
        <v>8934.1542963654301</v>
      </c>
      <c r="M2026" s="46">
        <v>1.06493152639124</v>
      </c>
      <c r="N2026" s="139">
        <v>9717.0972277726196</v>
      </c>
      <c r="O2026" s="45">
        <v>9025.6811548469395</v>
      </c>
      <c r="P2026" s="99">
        <v>1.0758413264545901</v>
      </c>
      <c r="Q2026" s="86">
        <v>8428.3362877520794</v>
      </c>
      <c r="R2026" s="44">
        <v>9539.7112825921795</v>
      </c>
      <c r="S2026" s="45">
        <v>8976.0601814354995</v>
      </c>
      <c r="T2026" s="140">
        <v>1.0649860037596499</v>
      </c>
      <c r="U2026" s="44">
        <v>9762.1761357803298</v>
      </c>
      <c r="V2026" s="45">
        <v>9067.9499494132597</v>
      </c>
      <c r="W2026" s="99">
        <v>1.07588848377949</v>
      </c>
      <c r="X2026" s="86">
        <v>8466.3694890994502</v>
      </c>
      <c r="Y2026" s="44">
        <v>9582.7596076256705</v>
      </c>
      <c r="Z2026" s="45">
        <v>9017.0065494057308</v>
      </c>
      <c r="AA2026" s="46">
        <v>1.0650381560851101</v>
      </c>
      <c r="AB2026" s="139">
        <v>9806.2283422757191</v>
      </c>
      <c r="AC2026" s="45">
        <v>9109.2582137136305</v>
      </c>
      <c r="AD2026" s="99">
        <v>1.07593440440343</v>
      </c>
      <c r="AE2026" s="142">
        <v>8504.4264059686902</v>
      </c>
      <c r="AF2026" s="44">
        <v>9625.8347753507296</v>
      </c>
      <c r="AG2026" s="45">
        <v>9057.8613194848294</v>
      </c>
      <c r="AH2026" s="140">
        <v>1.0650761012086301</v>
      </c>
      <c r="AI2026" s="44">
        <v>9850.3080174308507</v>
      </c>
      <c r="AJ2026" s="45">
        <v>9150.4920300906797</v>
      </c>
      <c r="AK2026" s="46">
        <v>1.0759681597889501</v>
      </c>
    </row>
    <row r="2027" spans="1:37" x14ac:dyDescent="0.2">
      <c r="A2027" s="35" t="s">
        <v>5215</v>
      </c>
      <c r="B2027" s="35" t="s">
        <v>11122</v>
      </c>
      <c r="C2027" s="85" t="s">
        <v>952</v>
      </c>
      <c r="D2027" s="85" t="s">
        <v>13405</v>
      </c>
      <c r="E2027" s="85" t="s">
        <v>12902</v>
      </c>
      <c r="F2027" s="85" t="s">
        <v>185</v>
      </c>
      <c r="G2027" s="85" t="s">
        <v>185</v>
      </c>
      <c r="H2027" s="840">
        <v>1.13186172892213</v>
      </c>
      <c r="I2027" s="840">
        <v>1.1582566004119399</v>
      </c>
      <c r="J2027" s="86">
        <v>8992.5833333333303</v>
      </c>
      <c r="K2027" s="44">
        <v>10178.360919143001</v>
      </c>
      <c r="L2027" s="45">
        <v>9576.4854953670801</v>
      </c>
      <c r="M2027" s="46">
        <v>1.06493152639124</v>
      </c>
      <c r="N2027" s="139">
        <v>10415.7190005878</v>
      </c>
      <c r="O2027" s="45">
        <v>9674.5927815867999</v>
      </c>
      <c r="P2027" s="99">
        <v>1.0758413264545901</v>
      </c>
      <c r="Q2027" s="86">
        <v>9032.5846485287693</v>
      </c>
      <c r="R2027" s="44">
        <v>10223.6368769193</v>
      </c>
      <c r="S2027" s="45">
        <v>9619.5762284573793</v>
      </c>
      <c r="T2027" s="140">
        <v>1.0649860037596499</v>
      </c>
      <c r="U2027" s="44">
        <v>10462.050787938</v>
      </c>
      <c r="V2027" s="45">
        <v>9718.0538021155407</v>
      </c>
      <c r="W2027" s="99">
        <v>1.07588848377949</v>
      </c>
      <c r="X2027" s="86">
        <v>9067.4645659423095</v>
      </c>
      <c r="Y2027" s="44">
        <v>10263.1161205476</v>
      </c>
      <c r="Z2027" s="45">
        <v>9657.1957416782898</v>
      </c>
      <c r="AA2027" s="46">
        <v>1.0650381560851101</v>
      </c>
      <c r="AB2027" s="139">
        <v>10502.450682504101</v>
      </c>
      <c r="AC2027" s="45">
        <v>9755.9970872063896</v>
      </c>
      <c r="AD2027" s="99">
        <v>1.07593440440343</v>
      </c>
      <c r="AE2027" s="142">
        <v>9106.8658962264108</v>
      </c>
      <c r="AF2027" s="44">
        <v>10307.7129783648</v>
      </c>
      <c r="AG2027" s="45">
        <v>9699.5052229826397</v>
      </c>
      <c r="AH2027" s="140">
        <v>1.0650761012086301</v>
      </c>
      <c r="AI2027" s="44">
        <v>10548.087533370701</v>
      </c>
      <c r="AJ2027" s="45">
        <v>9798.6977398074705</v>
      </c>
      <c r="AK2027" s="46">
        <v>1.0759681597889501</v>
      </c>
    </row>
    <row r="2028" spans="1:37" x14ac:dyDescent="0.2">
      <c r="A2028" s="35" t="s">
        <v>5214</v>
      </c>
      <c r="B2028" s="35" t="s">
        <v>8977</v>
      </c>
      <c r="C2028" s="85" t="s">
        <v>952</v>
      </c>
      <c r="D2028" s="85" t="s">
        <v>13405</v>
      </c>
      <c r="E2028" s="85" t="s">
        <v>12902</v>
      </c>
      <c r="F2028" s="85" t="s">
        <v>185</v>
      </c>
      <c r="G2028" s="85" t="s">
        <v>185</v>
      </c>
      <c r="H2028" s="840">
        <v>1.13186172892213</v>
      </c>
      <c r="I2028" s="840">
        <v>1.1582566004119399</v>
      </c>
      <c r="J2028" s="86">
        <v>9085.4166666666697</v>
      </c>
      <c r="K2028" s="44">
        <v>10283.4354163113</v>
      </c>
      <c r="L2028" s="45">
        <v>9675.3466387337303</v>
      </c>
      <c r="M2028" s="46">
        <v>1.06493152639124</v>
      </c>
      <c r="N2028" s="139">
        <v>10523.2438216593</v>
      </c>
      <c r="O2028" s="45">
        <v>9774.4667180593297</v>
      </c>
      <c r="P2028" s="99">
        <v>1.0758413264545901</v>
      </c>
      <c r="Q2028" s="86">
        <v>9109.0659840138305</v>
      </c>
      <c r="R2028" s="44">
        <v>10310.2031735316</v>
      </c>
      <c r="S2028" s="45">
        <v>9701.0277802978198</v>
      </c>
      <c r="T2028" s="140">
        <v>1.0649860037596499</v>
      </c>
      <c r="U2028" s="44">
        <v>10550.635799571901</v>
      </c>
      <c r="V2028" s="45">
        <v>9800.3391901879895</v>
      </c>
      <c r="W2028" s="99">
        <v>1.07588848377949</v>
      </c>
      <c r="X2028" s="86">
        <v>9131.3945565139002</v>
      </c>
      <c r="Y2028" s="44">
        <v>10335.4760302059</v>
      </c>
      <c r="Z2028" s="45">
        <v>9725.2836209551897</v>
      </c>
      <c r="AA2028" s="46">
        <v>1.0650381560851101</v>
      </c>
      <c r="AB2028" s="139">
        <v>10576.498016047901</v>
      </c>
      <c r="AC2028" s="45">
        <v>9824.7815635355491</v>
      </c>
      <c r="AD2028" s="99">
        <v>1.07593440440343</v>
      </c>
      <c r="AE2028" s="142">
        <v>9158.41741633323</v>
      </c>
      <c r="AF2028" s="44">
        <v>10366.0621710415</v>
      </c>
      <c r="AG2028" s="45">
        <v>9754.4115150293801</v>
      </c>
      <c r="AH2028" s="140">
        <v>1.0650761012086301</v>
      </c>
      <c r="AI2028" s="44">
        <v>10607.7974217956</v>
      </c>
      <c r="AJ2028" s="45">
        <v>9854.1655340311299</v>
      </c>
      <c r="AK2028" s="46">
        <v>1.0759681597889501</v>
      </c>
    </row>
    <row r="2029" spans="1:37" x14ac:dyDescent="0.2">
      <c r="A2029" s="35" t="s">
        <v>5213</v>
      </c>
      <c r="B2029" s="35" t="s">
        <v>11121</v>
      </c>
      <c r="C2029" s="85" t="s">
        <v>952</v>
      </c>
      <c r="D2029" s="85" t="s">
        <v>13405</v>
      </c>
      <c r="E2029" s="85" t="s">
        <v>12902</v>
      </c>
      <c r="F2029" s="85" t="s">
        <v>185</v>
      </c>
      <c r="G2029" s="85" t="s">
        <v>185</v>
      </c>
      <c r="H2029" s="840">
        <v>1.13186172892213</v>
      </c>
      <c r="I2029" s="840">
        <v>1.1582566004119399</v>
      </c>
      <c r="J2029" s="86">
        <v>16598.916666666701</v>
      </c>
      <c r="K2029" s="44">
        <v>18787.678516567699</v>
      </c>
      <c r="L2029" s="45">
        <v>17676.709662274301</v>
      </c>
      <c r="M2029" s="46">
        <v>1.06493152639124</v>
      </c>
      <c r="N2029" s="139">
        <v>19225.804788854501</v>
      </c>
      <c r="O2029" s="45">
        <v>17857.8005243759</v>
      </c>
      <c r="P2029" s="99">
        <v>1.0758413264545901</v>
      </c>
      <c r="Q2029" s="86">
        <v>16612.5208960249</v>
      </c>
      <c r="R2029" s="44">
        <v>18803.076623129698</v>
      </c>
      <c r="S2029" s="45">
        <v>17692.102241431101</v>
      </c>
      <c r="T2029" s="140">
        <v>1.0649860037596499</v>
      </c>
      <c r="U2029" s="44">
        <v>19241.561977302099</v>
      </c>
      <c r="V2029" s="45">
        <v>17873.2199185793</v>
      </c>
      <c r="W2029" s="99">
        <v>1.07588848377949</v>
      </c>
      <c r="X2029" s="86">
        <v>16624.088903494401</v>
      </c>
      <c r="Y2029" s="44">
        <v>18816.1700080644</v>
      </c>
      <c r="Z2029" s="45">
        <v>17705.288992372702</v>
      </c>
      <c r="AA2029" s="46">
        <v>1.0650381560851101</v>
      </c>
      <c r="AB2029" s="139">
        <v>19254.960698307401</v>
      </c>
      <c r="AC2029" s="45">
        <v>17886.429193131</v>
      </c>
      <c r="AD2029" s="99">
        <v>1.07593440440343</v>
      </c>
      <c r="AE2029" s="142">
        <v>16642.3209532404</v>
      </c>
      <c r="AF2029" s="44">
        <v>18836.8061674116</v>
      </c>
      <c r="AG2029" s="45">
        <v>17725.338315939902</v>
      </c>
      <c r="AH2029" s="140">
        <v>1.0650761012086301</v>
      </c>
      <c r="AI2029" s="44">
        <v>19276.0780902646</v>
      </c>
      <c r="AJ2029" s="45">
        <v>17906.607450675099</v>
      </c>
      <c r="AK2029" s="46">
        <v>1.0759681597889501</v>
      </c>
    </row>
    <row r="2030" spans="1:37" x14ac:dyDescent="0.2">
      <c r="A2030" s="35" t="s">
        <v>5212</v>
      </c>
      <c r="B2030" s="35" t="s">
        <v>11120</v>
      </c>
      <c r="C2030" s="85" t="s">
        <v>952</v>
      </c>
      <c r="D2030" s="85" t="s">
        <v>13405</v>
      </c>
      <c r="E2030" s="85" t="s">
        <v>12902</v>
      </c>
      <c r="F2030" s="85" t="s">
        <v>185</v>
      </c>
      <c r="G2030" s="85" t="s">
        <v>185</v>
      </c>
      <c r="H2030" s="840">
        <v>1.13186172892213</v>
      </c>
      <c r="I2030" s="840">
        <v>1.1582566004119399</v>
      </c>
      <c r="J2030" s="86">
        <v>6168.4166666666697</v>
      </c>
      <c r="K2030" s="44">
        <v>6981.7947530454103</v>
      </c>
      <c r="L2030" s="45">
        <v>6568.9413762504901</v>
      </c>
      <c r="M2030" s="46">
        <v>1.06493152639124</v>
      </c>
      <c r="N2030" s="139">
        <v>7144.6093182576997</v>
      </c>
      <c r="O2030" s="45">
        <v>6636.23756879129</v>
      </c>
      <c r="P2030" s="99">
        <v>1.0758413264545901</v>
      </c>
      <c r="Q2030" s="86">
        <v>6191.9279629271005</v>
      </c>
      <c r="R2030" s="44">
        <v>7008.4062894799399</v>
      </c>
      <c r="S2030" s="45">
        <v>6594.3166168053403</v>
      </c>
      <c r="T2030" s="140">
        <v>1.0649860037596499</v>
      </c>
      <c r="U2030" s="44">
        <v>7171.8414323355801</v>
      </c>
      <c r="V2030" s="45">
        <v>6661.8239877054802</v>
      </c>
      <c r="W2030" s="99">
        <v>1.07588848377949</v>
      </c>
      <c r="X2030" s="86">
        <v>6214.3495529925503</v>
      </c>
      <c r="Y2030" s="44">
        <v>7033.7844291765996</v>
      </c>
      <c r="Z2030" s="45">
        <v>6618.5193891875197</v>
      </c>
      <c r="AA2030" s="46">
        <v>1.0650381560851101</v>
      </c>
      <c r="AB2030" s="139">
        <v>7197.8113870206198</v>
      </c>
      <c r="AC2030" s="45">
        <v>6686.2324850537898</v>
      </c>
      <c r="AD2030" s="99">
        <v>1.07593440440343</v>
      </c>
      <c r="AE2030" s="142">
        <v>6236.8747803714796</v>
      </c>
      <c r="AF2030" s="44">
        <v>7059.2798719820903</v>
      </c>
      <c r="AG2030" s="45">
        <v>6642.74627480447</v>
      </c>
      <c r="AH2030" s="140">
        <v>1.0650761012086301</v>
      </c>
      <c r="AI2030" s="44">
        <v>7223.9013803080497</v>
      </c>
      <c r="AJ2030" s="45">
        <v>6710.67868027041</v>
      </c>
      <c r="AK2030" s="46">
        <v>1.0759681597889501</v>
      </c>
    </row>
    <row r="2031" spans="1:37" x14ac:dyDescent="0.2">
      <c r="A2031" s="35" t="s">
        <v>5211</v>
      </c>
      <c r="B2031" s="35" t="s">
        <v>11119</v>
      </c>
      <c r="C2031" s="85" t="s">
        <v>952</v>
      </c>
      <c r="D2031" s="85" t="s">
        <v>13405</v>
      </c>
      <c r="E2031" s="85" t="s">
        <v>12902</v>
      </c>
      <c r="F2031" s="85" t="s">
        <v>185</v>
      </c>
      <c r="G2031" s="85" t="s">
        <v>185</v>
      </c>
      <c r="H2031" s="840">
        <v>1.13186172892213</v>
      </c>
      <c r="I2031" s="840">
        <v>1.1582566004119399</v>
      </c>
      <c r="J2031" s="86">
        <v>11321.833333333299</v>
      </c>
      <c r="K2031" s="44">
        <v>12814.749851234899</v>
      </c>
      <c r="L2031" s="45">
        <v>12056.9772532139</v>
      </c>
      <c r="M2031" s="46">
        <v>1.06493152639124</v>
      </c>
      <c r="N2031" s="139">
        <v>13113.588187097301</v>
      </c>
      <c r="O2031" s="45">
        <v>12180.496191231199</v>
      </c>
      <c r="P2031" s="99">
        <v>1.0758413264545901</v>
      </c>
      <c r="Q2031" s="86">
        <v>11374.4608733157</v>
      </c>
      <c r="R2031" s="44">
        <v>12874.316949628301</v>
      </c>
      <c r="S2031" s="45">
        <v>12113.641630393</v>
      </c>
      <c r="T2031" s="140">
        <v>1.0649860037596499</v>
      </c>
      <c r="U2031" s="44">
        <v>13174.544382645299</v>
      </c>
      <c r="V2031" s="45">
        <v>12237.651462800801</v>
      </c>
      <c r="W2031" s="99">
        <v>1.07588848377949</v>
      </c>
      <c r="X2031" s="86">
        <v>11424.3341585536</v>
      </c>
      <c r="Y2031" s="44">
        <v>12930.7666124846</v>
      </c>
      <c r="Z2031" s="45">
        <v>12167.3517867261</v>
      </c>
      <c r="AA2031" s="46">
        <v>1.0650381560851101</v>
      </c>
      <c r="AB2031" s="139">
        <v>13232.3104444563</v>
      </c>
      <c r="AC2031" s="45">
        <v>12291.834168589199</v>
      </c>
      <c r="AD2031" s="99">
        <v>1.07593440440343</v>
      </c>
      <c r="AE2031" s="142">
        <v>11476.892359626299</v>
      </c>
      <c r="AF2031" s="44">
        <v>12990.2552288198</v>
      </c>
      <c r="AG2031" s="45">
        <v>12223.763768381899</v>
      </c>
      <c r="AH2031" s="140">
        <v>1.0650761012086301</v>
      </c>
      <c r="AI2031" s="44">
        <v>13293.1863277546</v>
      </c>
      <c r="AJ2031" s="45">
        <v>12348.770752283001</v>
      </c>
      <c r="AK2031" s="46">
        <v>1.0759681597889501</v>
      </c>
    </row>
    <row r="2032" spans="1:37" x14ac:dyDescent="0.2">
      <c r="A2032" s="35" t="s">
        <v>5210</v>
      </c>
      <c r="B2032" s="35" t="s">
        <v>11118</v>
      </c>
      <c r="C2032" s="85" t="s">
        <v>952</v>
      </c>
      <c r="D2032" s="85" t="s">
        <v>13405</v>
      </c>
      <c r="E2032" s="85" t="s">
        <v>12902</v>
      </c>
      <c r="F2032" s="85" t="s">
        <v>185</v>
      </c>
      <c r="G2032" s="85" t="s">
        <v>185</v>
      </c>
      <c r="H2032" s="840">
        <v>1.13186172892213</v>
      </c>
      <c r="I2032" s="840">
        <v>1.1582566004119399</v>
      </c>
      <c r="J2032" s="86">
        <v>7145.6666666666697</v>
      </c>
      <c r="K2032" s="44">
        <v>8087.9066276345602</v>
      </c>
      <c r="L2032" s="45">
        <v>7609.6457104163201</v>
      </c>
      <c r="M2032" s="46">
        <v>1.06493152639124</v>
      </c>
      <c r="N2032" s="139">
        <v>8276.5155810102606</v>
      </c>
      <c r="O2032" s="45">
        <v>7687.6035050690398</v>
      </c>
      <c r="P2032" s="99">
        <v>1.0758413264545901</v>
      </c>
      <c r="Q2032" s="86">
        <v>7157.1465426791801</v>
      </c>
      <c r="R2032" s="44">
        <v>8100.90025994589</v>
      </c>
      <c r="S2032" s="45">
        <v>7622.2608948100697</v>
      </c>
      <c r="T2032" s="140">
        <v>1.0649860037596499</v>
      </c>
      <c r="U2032" s="44">
        <v>8289.8122231736706</v>
      </c>
      <c r="V2032" s="45">
        <v>7700.2915419907404</v>
      </c>
      <c r="W2032" s="99">
        <v>1.07588848377949</v>
      </c>
      <c r="X2032" s="86">
        <v>7165.9012165668701</v>
      </c>
      <c r="Y2032" s="44">
        <v>8110.8093402685599</v>
      </c>
      <c r="Z2032" s="45">
        <v>7631.9582183804396</v>
      </c>
      <c r="AA2032" s="46">
        <v>1.0650381560851101</v>
      </c>
      <c r="AB2032" s="139">
        <v>8299.9523819885399</v>
      </c>
      <c r="AC2032" s="45">
        <v>7710.0396574607203</v>
      </c>
      <c r="AD2032" s="99">
        <v>1.07593440440343</v>
      </c>
      <c r="AE2032" s="142">
        <v>7179.4735295882701</v>
      </c>
      <c r="AF2032" s="44">
        <v>8126.17132195043</v>
      </c>
      <c r="AG2032" s="45">
        <v>7646.6856756244097</v>
      </c>
      <c r="AH2032" s="140">
        <v>1.0650761012086301</v>
      </c>
      <c r="AI2032" s="44">
        <v>8315.6726031284306</v>
      </c>
      <c r="AJ2032" s="45">
        <v>7724.8849218845598</v>
      </c>
      <c r="AK2032" s="46">
        <v>1.0759681597889501</v>
      </c>
    </row>
    <row r="2033" spans="1:37" x14ac:dyDescent="0.2">
      <c r="A2033" s="35" t="s">
        <v>5209</v>
      </c>
      <c r="B2033" s="35" t="s">
        <v>11117</v>
      </c>
      <c r="C2033" s="85" t="s">
        <v>952</v>
      </c>
      <c r="D2033" s="85" t="s">
        <v>13405</v>
      </c>
      <c r="E2033" s="85" t="s">
        <v>12902</v>
      </c>
      <c r="F2033" s="85" t="s">
        <v>185</v>
      </c>
      <c r="G2033" s="85" t="s">
        <v>185</v>
      </c>
      <c r="H2033" s="840">
        <v>1.13186172892213</v>
      </c>
      <c r="I2033" s="840">
        <v>1.1582566004119399</v>
      </c>
      <c r="J2033" s="86">
        <v>16736.25</v>
      </c>
      <c r="K2033" s="44">
        <v>18943.120860673</v>
      </c>
      <c r="L2033" s="45">
        <v>17822.960258565399</v>
      </c>
      <c r="M2033" s="46">
        <v>1.06493152639124</v>
      </c>
      <c r="N2033" s="139">
        <v>19384.8720286444</v>
      </c>
      <c r="O2033" s="45">
        <v>18005.549399875701</v>
      </c>
      <c r="P2033" s="99">
        <v>1.0758413264545901</v>
      </c>
      <c r="Q2033" s="86">
        <v>16792.621858241899</v>
      </c>
      <c r="R2033" s="44">
        <v>19006.926009605198</v>
      </c>
      <c r="S2033" s="45">
        <v>17883.907245455899</v>
      </c>
      <c r="T2033" s="140">
        <v>1.0649860037596499</v>
      </c>
      <c r="U2033" s="44">
        <v>19450.165105530501</v>
      </c>
      <c r="V2033" s="45">
        <v>18066.988469746299</v>
      </c>
      <c r="W2033" s="99">
        <v>1.07588848377949</v>
      </c>
      <c r="X2033" s="86">
        <v>16844.165857980199</v>
      </c>
      <c r="Y2033" s="44">
        <v>19065.2666902645</v>
      </c>
      <c r="Z2033" s="45">
        <v>17939.679346174998</v>
      </c>
      <c r="AA2033" s="46">
        <v>1.0650381560851101</v>
      </c>
      <c r="AB2033" s="139">
        <v>19509.866283439002</v>
      </c>
      <c r="AC2033" s="45">
        <v>18123.217560078599</v>
      </c>
      <c r="AD2033" s="99">
        <v>1.07593440440343</v>
      </c>
      <c r="AE2033" s="142">
        <v>16903.124354815202</v>
      </c>
      <c r="AF2033" s="44">
        <v>19131.999556426799</v>
      </c>
      <c r="AG2033" s="45">
        <v>18003.113786071099</v>
      </c>
      <c r="AH2033" s="140">
        <v>1.0650761012086301</v>
      </c>
      <c r="AI2033" s="44">
        <v>19578.155351548499</v>
      </c>
      <c r="AJ2033" s="45">
        <v>18187.2236067343</v>
      </c>
      <c r="AK2033" s="46">
        <v>1.0759681597889501</v>
      </c>
    </row>
    <row r="2034" spans="1:37" x14ac:dyDescent="0.2">
      <c r="A2034" s="35" t="s">
        <v>5208</v>
      </c>
      <c r="B2034" s="35" t="s">
        <v>11116</v>
      </c>
      <c r="C2034" s="85" t="s">
        <v>952</v>
      </c>
      <c r="D2034" s="85" t="s">
        <v>13405</v>
      </c>
      <c r="E2034" s="85" t="s">
        <v>12902</v>
      </c>
      <c r="F2034" s="85" t="s">
        <v>185</v>
      </c>
      <c r="G2034" s="85" t="s">
        <v>185</v>
      </c>
      <c r="H2034" s="840">
        <v>1.13186172892213</v>
      </c>
      <c r="I2034" s="840">
        <v>1.1582566004119399</v>
      </c>
      <c r="J2034" s="86">
        <v>6383.9166666666697</v>
      </c>
      <c r="K2034" s="44">
        <v>7225.7109556281303</v>
      </c>
      <c r="L2034" s="45">
        <v>6798.4341201877996</v>
      </c>
      <c r="M2034" s="46">
        <v>1.06493152639124</v>
      </c>
      <c r="N2034" s="139">
        <v>7394.2136156464703</v>
      </c>
      <c r="O2034" s="45">
        <v>6868.08137464225</v>
      </c>
      <c r="P2034" s="99">
        <v>1.0758413264545901</v>
      </c>
      <c r="Q2034" s="86">
        <v>6399.8151310542098</v>
      </c>
      <c r="R2034" s="44">
        <v>7243.7058190170101</v>
      </c>
      <c r="S2034" s="45">
        <v>6815.7135412219404</v>
      </c>
      <c r="T2034" s="140">
        <v>1.0649860037596499</v>
      </c>
      <c r="U2034" s="44">
        <v>7412.6281169597496</v>
      </c>
      <c r="V2034" s="45">
        <v>6885.4873978189598</v>
      </c>
      <c r="W2034" s="99">
        <v>1.07588848377949</v>
      </c>
      <c r="X2034" s="86">
        <v>6413.9314331578698</v>
      </c>
      <c r="Y2034" s="44">
        <v>7259.6835211220496</v>
      </c>
      <c r="Z2034" s="45">
        <v>6831.0817068267997</v>
      </c>
      <c r="AA2034" s="46">
        <v>1.0650381560851101</v>
      </c>
      <c r="AB2034" s="139">
        <v>7428.9784170447201</v>
      </c>
      <c r="AC2034" s="45">
        <v>6900.9694964191804</v>
      </c>
      <c r="AD2034" s="99">
        <v>1.07593440440343</v>
      </c>
      <c r="AE2034" s="142">
        <v>6433.2566378408301</v>
      </c>
      <c r="AF2034" s="44">
        <v>7281.5569807062802</v>
      </c>
      <c r="AG2034" s="45">
        <v>6851.9078979060296</v>
      </c>
      <c r="AH2034" s="140">
        <v>1.0650761012086301</v>
      </c>
      <c r="AI2034" s="44">
        <v>7451.3619629230798</v>
      </c>
      <c r="AJ2034" s="45">
        <v>6921.9793060676402</v>
      </c>
      <c r="AK2034" s="46">
        <v>1.0759681597889501</v>
      </c>
    </row>
    <row r="2035" spans="1:37" x14ac:dyDescent="0.2">
      <c r="A2035" s="35" t="s">
        <v>5207</v>
      </c>
      <c r="B2035" s="35" t="s">
        <v>11115</v>
      </c>
      <c r="C2035" s="85" t="s">
        <v>952</v>
      </c>
      <c r="D2035" s="85" t="s">
        <v>13405</v>
      </c>
      <c r="E2035" s="85" t="s">
        <v>12902</v>
      </c>
      <c r="F2035" s="85" t="s">
        <v>185</v>
      </c>
      <c r="G2035" s="85" t="s">
        <v>185</v>
      </c>
      <c r="H2035" s="840">
        <v>1.13186172892213</v>
      </c>
      <c r="I2035" s="840">
        <v>1.1582566004119399</v>
      </c>
      <c r="J2035" s="86">
        <v>20278.916666666701</v>
      </c>
      <c r="K2035" s="44">
        <v>22952.929679001099</v>
      </c>
      <c r="L2035" s="45">
        <v>21595.657679394099</v>
      </c>
      <c r="M2035" s="46">
        <v>1.06493152639124</v>
      </c>
      <c r="N2035" s="139">
        <v>23488.1890783704</v>
      </c>
      <c r="O2035" s="45">
        <v>21816.896605728802</v>
      </c>
      <c r="P2035" s="99">
        <v>1.0758413264545901</v>
      </c>
      <c r="Q2035" s="86">
        <v>20297.325460476</v>
      </c>
      <c r="R2035" s="44">
        <v>22973.7658881895</v>
      </c>
      <c r="S2035" s="45">
        <v>21616.367529161202</v>
      </c>
      <c r="T2035" s="140">
        <v>1.0649860037596499</v>
      </c>
      <c r="U2035" s="44">
        <v>23509.511185305601</v>
      </c>
      <c r="V2035" s="45">
        <v>21837.658714450401</v>
      </c>
      <c r="W2035" s="99">
        <v>1.07588848377949</v>
      </c>
      <c r="X2035" s="86">
        <v>20306.055542091999</v>
      </c>
      <c r="Y2035" s="44">
        <v>22983.647133461</v>
      </c>
      <c r="Z2035" s="45">
        <v>21626.723951911499</v>
      </c>
      <c r="AA2035" s="46">
        <v>1.0650381560851101</v>
      </c>
      <c r="AB2035" s="139">
        <v>23519.622859959502</v>
      </c>
      <c r="AC2035" s="45">
        <v>21847.983775463799</v>
      </c>
      <c r="AD2035" s="99">
        <v>1.07593440440343</v>
      </c>
      <c r="AE2035" s="142">
        <v>20348.818331168299</v>
      </c>
      <c r="AF2035" s="44">
        <v>23032.048697838502</v>
      </c>
      <c r="AG2035" s="45">
        <v>21673.040092363401</v>
      </c>
      <c r="AH2035" s="140">
        <v>1.0650761012086301</v>
      </c>
      <c r="AI2035" s="44">
        <v>23569.153142659201</v>
      </c>
      <c r="AJ2035" s="45">
        <v>21894.680613666798</v>
      </c>
      <c r="AK2035" s="46">
        <v>1.0759681597889501</v>
      </c>
    </row>
    <row r="2036" spans="1:37" x14ac:dyDescent="0.2">
      <c r="A2036" s="35" t="s">
        <v>5206</v>
      </c>
      <c r="B2036" s="35" t="s">
        <v>11114</v>
      </c>
      <c r="C2036" s="85" t="s">
        <v>952</v>
      </c>
      <c r="D2036" s="85" t="s">
        <v>13405</v>
      </c>
      <c r="E2036" s="85" t="s">
        <v>12902</v>
      </c>
      <c r="F2036" s="85" t="s">
        <v>185</v>
      </c>
      <c r="G2036" s="85" t="s">
        <v>185</v>
      </c>
      <c r="H2036" s="840">
        <v>1.13186172892213</v>
      </c>
      <c r="I2036" s="840">
        <v>1.1582566004119399</v>
      </c>
      <c r="J2036" s="86">
        <v>8221.3333333333303</v>
      </c>
      <c r="K2036" s="44">
        <v>9305.4125607117894</v>
      </c>
      <c r="L2036" s="45">
        <v>8755.1570556378392</v>
      </c>
      <c r="M2036" s="46">
        <v>1.06493152639124</v>
      </c>
      <c r="N2036" s="139">
        <v>9522.4135975200406</v>
      </c>
      <c r="O2036" s="45">
        <v>8844.8501585586891</v>
      </c>
      <c r="P2036" s="99">
        <v>1.0758413264545901</v>
      </c>
      <c r="Q2036" s="86">
        <v>8248.01770224754</v>
      </c>
      <c r="R2036" s="44">
        <v>9335.6155766462307</v>
      </c>
      <c r="S2036" s="45">
        <v>8784.0234116554293</v>
      </c>
      <c r="T2036" s="140">
        <v>1.0649860037596499</v>
      </c>
      <c r="U2036" s="44">
        <v>9553.3209439427501</v>
      </c>
      <c r="V2036" s="45">
        <v>8873.9472598575194</v>
      </c>
      <c r="W2036" s="99">
        <v>1.07588848377949</v>
      </c>
      <c r="X2036" s="86">
        <v>8272.7646945441193</v>
      </c>
      <c r="Y2036" s="44">
        <v>9363.6257501326509</v>
      </c>
      <c r="Z2036" s="45">
        <v>8810.8100560032799</v>
      </c>
      <c r="AA2036" s="46">
        <v>1.0650381560851101</v>
      </c>
      <c r="AB2036" s="139">
        <v>9581.9843111106002</v>
      </c>
      <c r="AC2036" s="45">
        <v>8900.9521543940791</v>
      </c>
      <c r="AD2036" s="99">
        <v>1.07593440440343</v>
      </c>
      <c r="AE2036" s="142">
        <v>8298.7805928778307</v>
      </c>
      <c r="AF2036" s="44">
        <v>9393.0721498001094</v>
      </c>
      <c r="AG2036" s="45">
        <v>8838.8328786481397</v>
      </c>
      <c r="AH2036" s="140">
        <v>1.0650761012086301</v>
      </c>
      <c r="AI2036" s="44">
        <v>9612.1173970712698</v>
      </c>
      <c r="AJ2036" s="45">
        <v>8929.2236830109996</v>
      </c>
      <c r="AK2036" s="46">
        <v>1.0759681597889501</v>
      </c>
    </row>
    <row r="2037" spans="1:37" x14ac:dyDescent="0.2">
      <c r="A2037" s="35" t="s">
        <v>5205</v>
      </c>
      <c r="B2037" s="35" t="s">
        <v>11113</v>
      </c>
      <c r="C2037" s="85" t="s">
        <v>952</v>
      </c>
      <c r="D2037" s="85" t="s">
        <v>13405</v>
      </c>
      <c r="E2037" s="85" t="s">
        <v>12902</v>
      </c>
      <c r="F2037" s="85" t="s">
        <v>185</v>
      </c>
      <c r="G2037" s="85" t="s">
        <v>185</v>
      </c>
      <c r="H2037" s="840">
        <v>1.13186172892213</v>
      </c>
      <c r="I2037" s="840">
        <v>1.1582566004119399</v>
      </c>
      <c r="J2037" s="86">
        <v>6771.1666666666697</v>
      </c>
      <c r="K2037" s="44">
        <v>7664.0244101532198</v>
      </c>
      <c r="L2037" s="45">
        <v>7210.8288537828103</v>
      </c>
      <c r="M2037" s="46">
        <v>1.06493152639124</v>
      </c>
      <c r="N2037" s="139">
        <v>7842.7484841559899</v>
      </c>
      <c r="O2037" s="45">
        <v>7284.7009283117904</v>
      </c>
      <c r="P2037" s="99">
        <v>1.0758413264545901</v>
      </c>
      <c r="Q2037" s="86">
        <v>6795.3952810699602</v>
      </c>
      <c r="R2037" s="44">
        <v>7691.4478515411101</v>
      </c>
      <c r="S2037" s="45">
        <v>7237.0008643538504</v>
      </c>
      <c r="T2037" s="140">
        <v>1.0649860037596499</v>
      </c>
      <c r="U2037" s="44">
        <v>7870.8114367074404</v>
      </c>
      <c r="V2037" s="45">
        <v>7311.0875256326699</v>
      </c>
      <c r="W2037" s="99">
        <v>1.07588848377949</v>
      </c>
      <c r="X2037" s="86">
        <v>6816.8395498514901</v>
      </c>
      <c r="Y2037" s="44">
        <v>7715.71979867965</v>
      </c>
      <c r="Z2037" s="45">
        <v>7260.1942245018899</v>
      </c>
      <c r="AA2037" s="46">
        <v>1.0650381560851101</v>
      </c>
      <c r="AB2037" s="139">
        <v>7895.6494025646598</v>
      </c>
      <c r="AC2037" s="45">
        <v>7334.4722009832403</v>
      </c>
      <c r="AD2037" s="99">
        <v>1.07593440440343</v>
      </c>
      <c r="AE2037" s="142">
        <v>6841.7341142608902</v>
      </c>
      <c r="AF2037" s="44">
        <v>7743.8970033928499</v>
      </c>
      <c r="AG2037" s="45">
        <v>7286.9674959230497</v>
      </c>
      <c r="AH2037" s="140">
        <v>1.0650761012086301</v>
      </c>
      <c r="AI2037" s="44">
        <v>7924.4836961062301</v>
      </c>
      <c r="AJ2037" s="45">
        <v>7361.4880646865704</v>
      </c>
      <c r="AK2037" s="46">
        <v>1.0759681597889501</v>
      </c>
    </row>
    <row r="2038" spans="1:37" x14ac:dyDescent="0.2">
      <c r="A2038" s="35" t="s">
        <v>5204</v>
      </c>
      <c r="B2038" s="35" t="s">
        <v>11112</v>
      </c>
      <c r="C2038" s="85" t="s">
        <v>952</v>
      </c>
      <c r="D2038" s="85" t="s">
        <v>13405</v>
      </c>
      <c r="E2038" s="85" t="s">
        <v>12902</v>
      </c>
      <c r="F2038" s="85" t="s">
        <v>185</v>
      </c>
      <c r="G2038" s="85" t="s">
        <v>185</v>
      </c>
      <c r="H2038" s="840">
        <v>1.13186172892213</v>
      </c>
      <c r="I2038" s="840">
        <v>1.1582566004119399</v>
      </c>
      <c r="J2038" s="86">
        <v>5337.4166666666697</v>
      </c>
      <c r="K2038" s="44">
        <v>6041.2176563111198</v>
      </c>
      <c r="L2038" s="45">
        <v>5683.9832778193704</v>
      </c>
      <c r="M2038" s="46">
        <v>1.06493152639124</v>
      </c>
      <c r="N2038" s="139">
        <v>6182.0980833153699</v>
      </c>
      <c r="O2038" s="45">
        <v>5742.2134265075201</v>
      </c>
      <c r="P2038" s="99">
        <v>1.0758413264545901</v>
      </c>
      <c r="Q2038" s="86">
        <v>5352.3801931447497</v>
      </c>
      <c r="R2038" s="44">
        <v>6058.1542992613704</v>
      </c>
      <c r="S2038" s="45">
        <v>5700.20999249951</v>
      </c>
      <c r="T2038" s="140">
        <v>1.0649860037596499</v>
      </c>
      <c r="U2038" s="44">
        <v>6199.4296866240502</v>
      </c>
      <c r="V2038" s="45">
        <v>5758.5642106138903</v>
      </c>
      <c r="W2038" s="99">
        <v>1.07588848377949</v>
      </c>
      <c r="X2038" s="86">
        <v>5363.0573451986902</v>
      </c>
      <c r="Y2038" s="44">
        <v>6070.2393590451102</v>
      </c>
      <c r="Z2038" s="45">
        <v>5711.86070590913</v>
      </c>
      <c r="AA2038" s="46">
        <v>1.0650381560851101</v>
      </c>
      <c r="AB2038" s="139">
        <v>6211.7965684641304</v>
      </c>
      <c r="AC2038" s="45">
        <v>5770.2979104878204</v>
      </c>
      <c r="AD2038" s="99">
        <v>1.07593440440343</v>
      </c>
      <c r="AE2038" s="142">
        <v>5375.3214341295397</v>
      </c>
      <c r="AF2038" s="44">
        <v>6084.1206119460403</v>
      </c>
      <c r="AG2038" s="45">
        <v>5725.1263958058598</v>
      </c>
      <c r="AH2038" s="140">
        <v>1.0650761012086301</v>
      </c>
      <c r="AI2038" s="44">
        <v>6226.0015304163298</v>
      </c>
      <c r="AJ2038" s="45">
        <v>5783.6747117544601</v>
      </c>
      <c r="AK2038" s="46">
        <v>1.0759681597889501</v>
      </c>
    </row>
    <row r="2039" spans="1:37" x14ac:dyDescent="0.2">
      <c r="A2039" s="35" t="s">
        <v>5203</v>
      </c>
      <c r="B2039" s="35" t="s">
        <v>11111</v>
      </c>
      <c r="C2039" s="85" t="s">
        <v>952</v>
      </c>
      <c r="D2039" s="85" t="s">
        <v>13405</v>
      </c>
      <c r="E2039" s="85" t="s">
        <v>12902</v>
      </c>
      <c r="F2039" s="85" t="s">
        <v>185</v>
      </c>
      <c r="G2039" s="85" t="s">
        <v>185</v>
      </c>
      <c r="H2039" s="840">
        <v>1.13186172892213</v>
      </c>
      <c r="I2039" s="840">
        <v>1.1582566004119399</v>
      </c>
      <c r="J2039" s="86">
        <v>5951.8333333333303</v>
      </c>
      <c r="K2039" s="44">
        <v>6736.6523669230201</v>
      </c>
      <c r="L2039" s="45">
        <v>6338.2949564929204</v>
      </c>
      <c r="M2039" s="46">
        <v>1.06493152639124</v>
      </c>
      <c r="N2039" s="139">
        <v>6893.7502428851403</v>
      </c>
      <c r="O2039" s="45">
        <v>6403.2282681699999</v>
      </c>
      <c r="P2039" s="99">
        <v>1.0758413264545901</v>
      </c>
      <c r="Q2039" s="86">
        <v>5985.1169673351997</v>
      </c>
      <c r="R2039" s="44">
        <v>6774.3248384491899</v>
      </c>
      <c r="S2039" s="45">
        <v>6374.06580107637</v>
      </c>
      <c r="T2039" s="140">
        <v>1.0649860037596499</v>
      </c>
      <c r="U2039" s="44">
        <v>6932.3012316534996</v>
      </c>
      <c r="V2039" s="45">
        <v>6439.3184192291801</v>
      </c>
      <c r="W2039" s="99">
        <v>1.07588848377949</v>
      </c>
      <c r="X2039" s="86">
        <v>6017.9165614552903</v>
      </c>
      <c r="Y2039" s="44">
        <v>6811.4494437578996</v>
      </c>
      <c r="Z2039" s="45">
        <v>6409.3107580863998</v>
      </c>
      <c r="AA2039" s="46">
        <v>1.0650381560851101</v>
      </c>
      <c r="AB2039" s="139">
        <v>6970.2915780339299</v>
      </c>
      <c r="AC2039" s="45">
        <v>6474.8834712989601</v>
      </c>
      <c r="AD2039" s="99">
        <v>1.07593440440343</v>
      </c>
      <c r="AE2039" s="142">
        <v>6051.1001941924997</v>
      </c>
      <c r="AF2039" s="44">
        <v>6849.0087276797503</v>
      </c>
      <c r="AG2039" s="45">
        <v>6444.8822028533104</v>
      </c>
      <c r="AH2039" s="140">
        <v>1.0650761012086301</v>
      </c>
      <c r="AI2039" s="44">
        <v>7008.7267396774496</v>
      </c>
      <c r="AJ2039" s="45">
        <v>6510.7911406438598</v>
      </c>
      <c r="AK2039" s="46">
        <v>1.0759681597889501</v>
      </c>
    </row>
    <row r="2040" spans="1:37" x14ac:dyDescent="0.2">
      <c r="A2040" s="35" t="s">
        <v>5202</v>
      </c>
      <c r="B2040" s="35" t="s">
        <v>11110</v>
      </c>
      <c r="C2040" s="85" t="s">
        <v>952</v>
      </c>
      <c r="D2040" s="85" t="s">
        <v>13405</v>
      </c>
      <c r="E2040" s="85" t="s">
        <v>12902</v>
      </c>
      <c r="F2040" s="85" t="s">
        <v>185</v>
      </c>
      <c r="G2040" s="85" t="s">
        <v>185</v>
      </c>
      <c r="H2040" s="840">
        <v>1.13186172892213</v>
      </c>
      <c r="I2040" s="840">
        <v>1.1582566004119399</v>
      </c>
      <c r="J2040" s="86">
        <v>4424.75</v>
      </c>
      <c r="K2040" s="44">
        <v>5008.2051850481903</v>
      </c>
      <c r="L2040" s="45">
        <v>4712.0557713996304</v>
      </c>
      <c r="M2040" s="46">
        <v>1.06493152639124</v>
      </c>
      <c r="N2040" s="139">
        <v>5124.9958926727404</v>
      </c>
      <c r="O2040" s="45">
        <v>4760.3289092299601</v>
      </c>
      <c r="P2040" s="99">
        <v>1.0758413264545901</v>
      </c>
      <c r="Q2040" s="86">
        <v>4451.0948131953501</v>
      </c>
      <c r="R2040" s="44">
        <v>5038.0238708595998</v>
      </c>
      <c r="S2040" s="45">
        <v>4740.3536774601998</v>
      </c>
      <c r="T2040" s="140">
        <v>1.0649860037596499</v>
      </c>
      <c r="U2040" s="44">
        <v>5155.5099464428704</v>
      </c>
      <c r="V2040" s="45">
        <v>4788.8816497275002</v>
      </c>
      <c r="W2040" s="99">
        <v>1.07588848377949</v>
      </c>
      <c r="X2040" s="86">
        <v>4475.8738598378204</v>
      </c>
      <c r="Y2040" s="44">
        <v>5066.0703254334003</v>
      </c>
      <c r="Z2040" s="45">
        <v>4766.9764425512303</v>
      </c>
      <c r="AA2040" s="46">
        <v>1.0650381560851101</v>
      </c>
      <c r="AB2040" s="139">
        <v>5184.2104407684301</v>
      </c>
      <c r="AC2040" s="45">
        <v>4815.7466755695104</v>
      </c>
      <c r="AD2040" s="99">
        <v>1.07593440440343</v>
      </c>
      <c r="AE2040" s="142">
        <v>4501.4340122174699</v>
      </c>
      <c r="AF2040" s="44">
        <v>5095.0008836973402</v>
      </c>
      <c r="AG2040" s="45">
        <v>4794.3697875804901</v>
      </c>
      <c r="AH2040" s="140">
        <v>1.0650761012086301</v>
      </c>
      <c r="AI2040" s="44">
        <v>5213.8156559696899</v>
      </c>
      <c r="AJ2040" s="45">
        <v>4843.39967053702</v>
      </c>
      <c r="AK2040" s="46">
        <v>1.0759681597889501</v>
      </c>
    </row>
    <row r="2041" spans="1:37" x14ac:dyDescent="0.2">
      <c r="A2041" s="35" t="s">
        <v>5201</v>
      </c>
      <c r="B2041" s="35" t="s">
        <v>10200</v>
      </c>
      <c r="C2041" s="85" t="s">
        <v>952</v>
      </c>
      <c r="D2041" s="85" t="s">
        <v>13405</v>
      </c>
      <c r="E2041" s="85" t="s">
        <v>12902</v>
      </c>
      <c r="F2041" s="85" t="s">
        <v>185</v>
      </c>
      <c r="G2041" s="85" t="s">
        <v>185</v>
      </c>
      <c r="H2041" s="840">
        <v>1.13186172892213</v>
      </c>
      <c r="I2041" s="840">
        <v>1.1582566004119399</v>
      </c>
      <c r="J2041" s="86">
        <v>8329.8333333333303</v>
      </c>
      <c r="K2041" s="44">
        <v>9428.2195582998393</v>
      </c>
      <c r="L2041" s="45">
        <v>8870.7021262512808</v>
      </c>
      <c r="M2041" s="46">
        <v>1.06493152639124</v>
      </c>
      <c r="N2041" s="139">
        <v>9648.0844386647404</v>
      </c>
      <c r="O2041" s="45">
        <v>8961.57894247902</v>
      </c>
      <c r="P2041" s="99">
        <v>1.0758413264545901</v>
      </c>
      <c r="Q2041" s="86">
        <v>8351.0726082218498</v>
      </c>
      <c r="R2041" s="44">
        <v>9452.2594806962206</v>
      </c>
      <c r="S2041" s="45">
        <v>8893.7754441368397</v>
      </c>
      <c r="T2041" s="140">
        <v>1.0649860037596499</v>
      </c>
      <c r="U2041" s="44">
        <v>9672.6849689923292</v>
      </c>
      <c r="V2041" s="45">
        <v>8984.8228463922605</v>
      </c>
      <c r="W2041" s="99">
        <v>1.07588848377949</v>
      </c>
      <c r="X2041" s="86">
        <v>8368.6395076330991</v>
      </c>
      <c r="Y2041" s="44">
        <v>9472.1427818356406</v>
      </c>
      <c r="Z2041" s="45">
        <v>8912.9203901505807</v>
      </c>
      <c r="AA2041" s="46">
        <v>1.0650381560851101</v>
      </c>
      <c r="AB2041" s="139">
        <v>9693.0319461841791</v>
      </c>
      <c r="AC2041" s="45">
        <v>9004.1071643122796</v>
      </c>
      <c r="AD2041" s="99">
        <v>1.07593440440343</v>
      </c>
      <c r="AE2041" s="142">
        <v>8389.5098067549698</v>
      </c>
      <c r="AF2041" s="44">
        <v>9495.7650746828294</v>
      </c>
      <c r="AG2041" s="45">
        <v>8935.4663960301295</v>
      </c>
      <c r="AH2041" s="140">
        <v>1.0650761012086301</v>
      </c>
      <c r="AI2041" s="44">
        <v>9717.2051078946606</v>
      </c>
      <c r="AJ2041" s="45">
        <v>9026.8454283054907</v>
      </c>
      <c r="AK2041" s="46">
        <v>1.0759681597889501</v>
      </c>
    </row>
    <row r="2042" spans="1:37" x14ac:dyDescent="0.2">
      <c r="A2042" s="35" t="s">
        <v>5200</v>
      </c>
      <c r="B2042" s="35" t="s">
        <v>11109</v>
      </c>
      <c r="C2042" s="85" t="s">
        <v>952</v>
      </c>
      <c r="D2042" s="85" t="s">
        <v>13405</v>
      </c>
      <c r="E2042" s="85" t="s">
        <v>12902</v>
      </c>
      <c r="F2042" s="85" t="s">
        <v>185</v>
      </c>
      <c r="G2042" s="85" t="s">
        <v>185</v>
      </c>
      <c r="H2042" s="840">
        <v>1.13186172892213</v>
      </c>
      <c r="I2042" s="840">
        <v>1.1582566004119399</v>
      </c>
      <c r="J2042" s="86">
        <v>7141.5833333333303</v>
      </c>
      <c r="K2042" s="44">
        <v>8083.2848589081204</v>
      </c>
      <c r="L2042" s="45">
        <v>7605.2972400168901</v>
      </c>
      <c r="M2042" s="46">
        <v>1.06493152639124</v>
      </c>
      <c r="N2042" s="139">
        <v>8271.7860332252494</v>
      </c>
      <c r="O2042" s="45">
        <v>7683.2104863193499</v>
      </c>
      <c r="P2042" s="99">
        <v>1.0758413264545901</v>
      </c>
      <c r="Q2042" s="86">
        <v>7163.2475299650596</v>
      </c>
      <c r="R2042" s="44">
        <v>8107.8057339634197</v>
      </c>
      <c r="S2042" s="45">
        <v>7628.7583608786499</v>
      </c>
      <c r="T2042" s="140">
        <v>1.0649860037596499</v>
      </c>
      <c r="U2042" s="44">
        <v>8296.8787319665698</v>
      </c>
      <c r="V2042" s="45">
        <v>7706.8555239512998</v>
      </c>
      <c r="W2042" s="99">
        <v>1.07588848377949</v>
      </c>
      <c r="X2042" s="86">
        <v>7184.2991010498799</v>
      </c>
      <c r="Y2042" s="44">
        <v>8131.6332016080096</v>
      </c>
      <c r="Z2042" s="45">
        <v>7651.5526673460899</v>
      </c>
      <c r="AA2042" s="46">
        <v>1.0650381560851101</v>
      </c>
      <c r="AB2042" s="139">
        <v>8321.2618531246007</v>
      </c>
      <c r="AC2042" s="45">
        <v>7729.8345743442396</v>
      </c>
      <c r="AD2042" s="99">
        <v>1.07593440440343</v>
      </c>
      <c r="AE2042" s="142">
        <v>7205.4876303189003</v>
      </c>
      <c r="AF2042" s="44">
        <v>8155.6156869797596</v>
      </c>
      <c r="AG2042" s="45">
        <v>7674.3926726070404</v>
      </c>
      <c r="AH2042" s="140">
        <v>1.0650761012086301</v>
      </c>
      <c r="AI2042" s="44">
        <v>8345.8036070034705</v>
      </c>
      <c r="AJ2042" s="45">
        <v>7752.8752659762604</v>
      </c>
      <c r="AK2042" s="46">
        <v>1.0759681597889501</v>
      </c>
    </row>
    <row r="2043" spans="1:37" x14ac:dyDescent="0.2">
      <c r="A2043" s="35" t="s">
        <v>5199</v>
      </c>
      <c r="B2043" s="35" t="s">
        <v>11108</v>
      </c>
      <c r="C2043" s="85" t="s">
        <v>952</v>
      </c>
      <c r="D2043" s="85" t="s">
        <v>13405</v>
      </c>
      <c r="E2043" s="85" t="s">
        <v>12902</v>
      </c>
      <c r="F2043" s="85" t="s">
        <v>185</v>
      </c>
      <c r="G2043" s="85" t="s">
        <v>185</v>
      </c>
      <c r="H2043" s="840">
        <v>1.13186172892213</v>
      </c>
      <c r="I2043" s="840">
        <v>1.1582566004119399</v>
      </c>
      <c r="J2043" s="86">
        <v>8384.6666666666697</v>
      </c>
      <c r="K2043" s="44">
        <v>9490.2833097690691</v>
      </c>
      <c r="L2043" s="45">
        <v>8929.0958716150708</v>
      </c>
      <c r="M2043" s="46">
        <v>1.06493152639124</v>
      </c>
      <c r="N2043" s="139">
        <v>9711.59550892066</v>
      </c>
      <c r="O2043" s="45">
        <v>9020.5709085462804</v>
      </c>
      <c r="P2043" s="99">
        <v>1.0758413264545901</v>
      </c>
      <c r="Q2043" s="86">
        <v>8423.8635007915</v>
      </c>
      <c r="R2043" s="44">
        <v>9534.6487062098804</v>
      </c>
      <c r="S2043" s="45">
        <v>8971.2967259246907</v>
      </c>
      <c r="T2043" s="140">
        <v>1.0649860037596499</v>
      </c>
      <c r="U2043" s="44">
        <v>9756.9955007610006</v>
      </c>
      <c r="V2043" s="45">
        <v>9063.13772943197</v>
      </c>
      <c r="W2043" s="99">
        <v>1.07588848377949</v>
      </c>
      <c r="X2043" s="86">
        <v>8464.2724886619399</v>
      </c>
      <c r="Y2043" s="44">
        <v>9580.3860930849205</v>
      </c>
      <c r="Z2043" s="45">
        <v>9014.7731639264603</v>
      </c>
      <c r="AA2043" s="46">
        <v>1.0650381560851101</v>
      </c>
      <c r="AB2043" s="139">
        <v>9803.7994776779105</v>
      </c>
      <c r="AC2043" s="45">
        <v>9107.0019787968595</v>
      </c>
      <c r="AD2043" s="99">
        <v>1.07593440440343</v>
      </c>
      <c r="AE2043" s="142">
        <v>8503.43418749384</v>
      </c>
      <c r="AF2043" s="44">
        <v>9624.7117212323192</v>
      </c>
      <c r="AG2043" s="45">
        <v>9056.8045313000894</v>
      </c>
      <c r="AH2043" s="140">
        <v>1.0650761012086301</v>
      </c>
      <c r="AI2043" s="44">
        <v>9849.1587738333001</v>
      </c>
      <c r="AJ2043" s="45">
        <v>9149.4244346041905</v>
      </c>
      <c r="AK2043" s="46">
        <v>1.0759681597889501</v>
      </c>
    </row>
    <row r="2044" spans="1:37" x14ac:dyDescent="0.2">
      <c r="A2044" s="35" t="s">
        <v>5198</v>
      </c>
      <c r="B2044" s="35" t="s">
        <v>11107</v>
      </c>
      <c r="C2044" s="85" t="s">
        <v>952</v>
      </c>
      <c r="D2044" s="85" t="s">
        <v>13405</v>
      </c>
      <c r="E2044" s="85" t="s">
        <v>12902</v>
      </c>
      <c r="F2044" s="85" t="s">
        <v>185</v>
      </c>
      <c r="G2044" s="85" t="s">
        <v>185</v>
      </c>
      <c r="H2044" s="840">
        <v>1.13186172892213</v>
      </c>
      <c r="I2044" s="840">
        <v>1.1582566004119399</v>
      </c>
      <c r="J2044" s="86">
        <v>10660.75</v>
      </c>
      <c r="K2044" s="44">
        <v>12066.4949266066</v>
      </c>
      <c r="L2044" s="45">
        <v>11352.968769975399</v>
      </c>
      <c r="M2044" s="46">
        <v>1.06493152639124</v>
      </c>
      <c r="N2044" s="139">
        <v>12347.8840528416</v>
      </c>
      <c r="O2044" s="45">
        <v>11469.275421000801</v>
      </c>
      <c r="P2044" s="99">
        <v>1.0758413264545901</v>
      </c>
      <c r="Q2044" s="86">
        <v>10687.459211633701</v>
      </c>
      <c r="R2044" s="44">
        <v>12096.726061064401</v>
      </c>
      <c r="S2044" s="45">
        <v>11381.994476141999</v>
      </c>
      <c r="T2044" s="140">
        <v>1.0649860037596499</v>
      </c>
      <c r="U2044" s="44">
        <v>12378.8201735081</v>
      </c>
      <c r="V2044" s="45">
        <v>11498.5142866597</v>
      </c>
      <c r="W2044" s="99">
        <v>1.07588848377949</v>
      </c>
      <c r="X2044" s="86">
        <v>10710.7677735814</v>
      </c>
      <c r="Y2044" s="44">
        <v>12123.1081302892</v>
      </c>
      <c r="Z2044" s="45">
        <v>11407.3763598309</v>
      </c>
      <c r="AA2044" s="46">
        <v>1.0650381560851101</v>
      </c>
      <c r="AB2044" s="139">
        <v>12405.8174692301</v>
      </c>
      <c r="AC2044" s="45">
        <v>11524.083545171799</v>
      </c>
      <c r="AD2044" s="99">
        <v>1.07593440440343</v>
      </c>
      <c r="AE2044" s="142">
        <v>10734.867512801</v>
      </c>
      <c r="AF2044" s="44">
        <v>12150.385702789001</v>
      </c>
      <c r="AG2044" s="45">
        <v>11433.450837525301</v>
      </c>
      <c r="AH2044" s="140">
        <v>1.0650761012086301</v>
      </c>
      <c r="AI2044" s="44">
        <v>12433.7311512495</v>
      </c>
      <c r="AJ2044" s="45">
        <v>11550.375643326701</v>
      </c>
      <c r="AK2044" s="46">
        <v>1.0759681597889501</v>
      </c>
    </row>
    <row r="2045" spans="1:37" x14ac:dyDescent="0.2">
      <c r="A2045" s="35" t="s">
        <v>5197</v>
      </c>
      <c r="B2045" s="35" t="s">
        <v>11106</v>
      </c>
      <c r="C2045" s="85" t="s">
        <v>952</v>
      </c>
      <c r="D2045" s="85" t="s">
        <v>13405</v>
      </c>
      <c r="E2045" s="85" t="s">
        <v>12902</v>
      </c>
      <c r="F2045" s="85" t="s">
        <v>185</v>
      </c>
      <c r="G2045" s="85" t="s">
        <v>185</v>
      </c>
      <c r="H2045" s="840">
        <v>1.13186172892213</v>
      </c>
      <c r="I2045" s="840">
        <v>1.1582566004119399</v>
      </c>
      <c r="J2045" s="86">
        <v>11930.916666666701</v>
      </c>
      <c r="K2045" s="44">
        <v>13504.147965959201</v>
      </c>
      <c r="L2045" s="45">
        <v>12705.60929708</v>
      </c>
      <c r="M2045" s="46">
        <v>1.06493152639124</v>
      </c>
      <c r="N2045" s="139">
        <v>13819.0629781315</v>
      </c>
      <c r="O2045" s="45">
        <v>12835.773212485899</v>
      </c>
      <c r="P2045" s="99">
        <v>1.0758413264545901</v>
      </c>
      <c r="Q2045" s="86">
        <v>11941.646241685199</v>
      </c>
      <c r="R2045" s="44">
        <v>13516.2923612903</v>
      </c>
      <c r="S2045" s="45">
        <v>12717.686109243699</v>
      </c>
      <c r="T2045" s="140">
        <v>1.0649860037596499</v>
      </c>
      <c r="U2045" s="44">
        <v>13831.490579216301</v>
      </c>
      <c r="V2045" s="45">
        <v>12847.879668797799</v>
      </c>
      <c r="W2045" s="99">
        <v>1.07588848377949</v>
      </c>
      <c r="X2045" s="86">
        <v>11944.4099452846</v>
      </c>
      <c r="Y2045" s="44">
        <v>13519.4204916245</v>
      </c>
      <c r="Z2045" s="45">
        <v>12721.2523436506</v>
      </c>
      <c r="AA2045" s="46">
        <v>1.0650381560851101</v>
      </c>
      <c r="AB2045" s="139">
        <v>13834.691657152</v>
      </c>
      <c r="AC2045" s="45">
        <v>12851.401600430299</v>
      </c>
      <c r="AD2045" s="99">
        <v>1.07593440440343</v>
      </c>
      <c r="AE2045" s="142">
        <v>11979.8696804065</v>
      </c>
      <c r="AF2045" s="44">
        <v>13559.5560087267</v>
      </c>
      <c r="AG2045" s="45">
        <v>12759.472892194801</v>
      </c>
      <c r="AH2045" s="140">
        <v>1.0650761012086301</v>
      </c>
      <c r="AI2045" s="44">
        <v>13875.763129405799</v>
      </c>
      <c r="AJ2045" s="45">
        <v>12889.9583345384</v>
      </c>
      <c r="AK2045" s="46">
        <v>1.0759681597889501</v>
      </c>
    </row>
    <row r="2046" spans="1:37" x14ac:dyDescent="0.2">
      <c r="A2046" s="35" t="s">
        <v>5196</v>
      </c>
      <c r="B2046" s="35" t="s">
        <v>11105</v>
      </c>
      <c r="C2046" s="85" t="s">
        <v>952</v>
      </c>
      <c r="D2046" s="85" t="s">
        <v>13405</v>
      </c>
      <c r="E2046" s="85" t="s">
        <v>12902</v>
      </c>
      <c r="F2046" s="85" t="s">
        <v>185</v>
      </c>
      <c r="G2046" s="85" t="s">
        <v>185</v>
      </c>
      <c r="H2046" s="840">
        <v>1.13186172892213</v>
      </c>
      <c r="I2046" s="840">
        <v>1.1582566004119399</v>
      </c>
      <c r="J2046" s="86">
        <v>6277.0833333333303</v>
      </c>
      <c r="K2046" s="44">
        <v>7104.7903942549401</v>
      </c>
      <c r="L2046" s="45">
        <v>6684.6639354516701</v>
      </c>
      <c r="M2046" s="46">
        <v>1.06493152639124</v>
      </c>
      <c r="N2046" s="139">
        <v>7270.4732021691298</v>
      </c>
      <c r="O2046" s="45">
        <v>6753.1456595993504</v>
      </c>
      <c r="P2046" s="99">
        <v>1.0758413264545901</v>
      </c>
      <c r="Q2046" s="86">
        <v>6302.8200423745502</v>
      </c>
      <c r="R2046" s="44">
        <v>7133.9207902470998</v>
      </c>
      <c r="S2046" s="45">
        <v>6712.4151293446703</v>
      </c>
      <c r="T2046" s="140">
        <v>1.0649860037596499</v>
      </c>
      <c r="U2046" s="44">
        <v>7300.2829152889899</v>
      </c>
      <c r="V2046" s="45">
        <v>6781.1314989253497</v>
      </c>
      <c r="W2046" s="99">
        <v>1.07588848377949</v>
      </c>
      <c r="X2046" s="86">
        <v>6329.1054800944403</v>
      </c>
      <c r="Y2046" s="44">
        <v>7163.6722712302198</v>
      </c>
      <c r="Z2046" s="45">
        <v>6740.73883018796</v>
      </c>
      <c r="AA2046" s="46">
        <v>1.0650381560851101</v>
      </c>
      <c r="AB2046" s="139">
        <v>7330.7281970227796</v>
      </c>
      <c r="AC2046" s="45">
        <v>6809.7023351319303</v>
      </c>
      <c r="AD2046" s="99">
        <v>1.07593440440343</v>
      </c>
      <c r="AE2046" s="142">
        <v>6356.4625236379397</v>
      </c>
      <c r="AF2046" s="44">
        <v>7194.6366618335496</v>
      </c>
      <c r="AG2046" s="45">
        <v>6770.1163221550496</v>
      </c>
      <c r="AH2046" s="140">
        <v>1.0650761012086301</v>
      </c>
      <c r="AI2046" s="44">
        <v>7362.4146732747904</v>
      </c>
      <c r="AJ2046" s="45">
        <v>6839.3512843261296</v>
      </c>
      <c r="AK2046" s="46">
        <v>1.0759681597889501</v>
      </c>
    </row>
    <row r="2047" spans="1:37" x14ac:dyDescent="0.2">
      <c r="A2047" s="35" t="s">
        <v>5195</v>
      </c>
      <c r="B2047" s="35" t="s">
        <v>8631</v>
      </c>
      <c r="C2047" s="85" t="s">
        <v>952</v>
      </c>
      <c r="D2047" s="85" t="s">
        <v>13405</v>
      </c>
      <c r="E2047" s="85" t="s">
        <v>12902</v>
      </c>
      <c r="F2047" s="85" t="s">
        <v>185</v>
      </c>
      <c r="G2047" s="85" t="s">
        <v>185</v>
      </c>
      <c r="H2047" s="840">
        <v>1.13186172892213</v>
      </c>
      <c r="I2047" s="840">
        <v>1.1582566004119399</v>
      </c>
      <c r="J2047" s="86">
        <v>2732.75</v>
      </c>
      <c r="K2047" s="44">
        <v>3093.0951397119502</v>
      </c>
      <c r="L2047" s="45">
        <v>2910.1916287456602</v>
      </c>
      <c r="M2047" s="46">
        <v>1.06493152639124</v>
      </c>
      <c r="N2047" s="139">
        <v>3165.2257247757302</v>
      </c>
      <c r="O2047" s="45">
        <v>2940.0053848687899</v>
      </c>
      <c r="P2047" s="99">
        <v>1.0758413264545901</v>
      </c>
      <c r="Q2047" s="86">
        <v>2742.2704568897102</v>
      </c>
      <c r="R2047" s="44">
        <v>3103.8709805072699</v>
      </c>
      <c r="S2047" s="45">
        <v>2920.4796551111199</v>
      </c>
      <c r="T2047" s="140">
        <v>1.0649860037596499</v>
      </c>
      <c r="U2047" s="44">
        <v>3176.2528568071798</v>
      </c>
      <c r="V2047" s="45">
        <v>2950.3772039763699</v>
      </c>
      <c r="W2047" s="99">
        <v>1.07588848377949</v>
      </c>
      <c r="X2047" s="86">
        <v>2750.6181431482601</v>
      </c>
      <c r="Y2047" s="44">
        <v>3113.3194071083599</v>
      </c>
      <c r="Z2047" s="45">
        <v>2929.51327527287</v>
      </c>
      <c r="AA2047" s="46">
        <v>1.0650381560851101</v>
      </c>
      <c r="AB2047" s="139">
        <v>3185.9216195143099</v>
      </c>
      <c r="AC2047" s="45">
        <v>2959.4846935894998</v>
      </c>
      <c r="AD2047" s="99">
        <v>1.07593440440343</v>
      </c>
      <c r="AE2047" s="142">
        <v>2758.8449973081601</v>
      </c>
      <c r="AF2047" s="44">
        <v>3122.6310684813802</v>
      </c>
      <c r="AG2047" s="45">
        <v>2938.3798735719001</v>
      </c>
      <c r="AH2047" s="140">
        <v>1.0650761012086301</v>
      </c>
      <c r="AI2047" s="44">
        <v>3195.45042764564</v>
      </c>
      <c r="AJ2047" s="45">
        <v>2968.4293748966102</v>
      </c>
      <c r="AK2047" s="46">
        <v>1.0759681597889501</v>
      </c>
    </row>
    <row r="2048" spans="1:37" x14ac:dyDescent="0.2">
      <c r="A2048" s="35" t="s">
        <v>5194</v>
      </c>
      <c r="B2048" s="35" t="s">
        <v>11104</v>
      </c>
      <c r="C2048" s="85" t="s">
        <v>952</v>
      </c>
      <c r="D2048" s="85" t="s">
        <v>13405</v>
      </c>
      <c r="E2048" s="85" t="s">
        <v>12902</v>
      </c>
      <c r="F2048" s="85" t="s">
        <v>185</v>
      </c>
      <c r="G2048" s="85" t="s">
        <v>185</v>
      </c>
      <c r="H2048" s="840">
        <v>1.13186172892213</v>
      </c>
      <c r="I2048" s="840">
        <v>1.1582566004119399</v>
      </c>
      <c r="J2048" s="86">
        <v>8740</v>
      </c>
      <c r="K2048" s="44">
        <v>9892.4715107794</v>
      </c>
      <c r="L2048" s="45">
        <v>9307.5015406594193</v>
      </c>
      <c r="M2048" s="46">
        <v>1.06493152639124</v>
      </c>
      <c r="N2048" s="139">
        <v>10123.162687600399</v>
      </c>
      <c r="O2048" s="45">
        <v>9402.8531932131391</v>
      </c>
      <c r="P2048" s="99">
        <v>1.0758413264545901</v>
      </c>
      <c r="Q2048" s="86">
        <v>8772.8310220837193</v>
      </c>
      <c r="R2048" s="44">
        <v>9929.6316881973598</v>
      </c>
      <c r="S2048" s="45">
        <v>9342.9422518675892</v>
      </c>
      <c r="T2048" s="140">
        <v>1.0649860037596499</v>
      </c>
      <c r="U2048" s="44">
        <v>10161.1894356271</v>
      </c>
      <c r="V2048" s="45">
        <v>9438.5878668033492</v>
      </c>
      <c r="W2048" s="99">
        <v>1.07588848377949</v>
      </c>
      <c r="X2048" s="86">
        <v>8804.0964860184104</v>
      </c>
      <c r="Y2048" s="44">
        <v>9965.0198702620401</v>
      </c>
      <c r="Z2048" s="45">
        <v>9376.6986874644608</v>
      </c>
      <c r="AA2048" s="46">
        <v>1.0650381560851101</v>
      </c>
      <c r="AB2048" s="139">
        <v>10197.4028655944</v>
      </c>
      <c r="AC2048" s="45">
        <v>9472.6303089945905</v>
      </c>
      <c r="AD2048" s="99">
        <v>1.07593440440343</v>
      </c>
      <c r="AE2048" s="142">
        <v>8837.3696037326608</v>
      </c>
      <c r="AF2048" s="44">
        <v>10002.6804388047</v>
      </c>
      <c r="AG2048" s="45">
        <v>9412.4711624832107</v>
      </c>
      <c r="AH2048" s="140">
        <v>1.0650761012086301</v>
      </c>
      <c r="AI2048" s="44">
        <v>10235.9416738032</v>
      </c>
      <c r="AJ2048" s="45">
        <v>9508.7283099030192</v>
      </c>
      <c r="AK2048" s="46">
        <v>1.0759681597889501</v>
      </c>
    </row>
    <row r="2049" spans="1:37" x14ac:dyDescent="0.2">
      <c r="A2049" s="35" t="s">
        <v>5193</v>
      </c>
      <c r="B2049" s="35" t="s">
        <v>11103</v>
      </c>
      <c r="C2049" s="85" t="s">
        <v>952</v>
      </c>
      <c r="D2049" s="85" t="s">
        <v>13405</v>
      </c>
      <c r="E2049" s="85" t="s">
        <v>12902</v>
      </c>
      <c r="F2049" s="85" t="s">
        <v>185</v>
      </c>
      <c r="G2049" s="85" t="s">
        <v>185</v>
      </c>
      <c r="H2049" s="840">
        <v>1.13186172892213</v>
      </c>
      <c r="I2049" s="840">
        <v>1.1582566004119399</v>
      </c>
      <c r="J2049" s="86">
        <v>7158.0833333333303</v>
      </c>
      <c r="K2049" s="44">
        <v>8101.9605774353404</v>
      </c>
      <c r="L2049" s="45">
        <v>7622.8686102023503</v>
      </c>
      <c r="M2049" s="46">
        <v>1.06493152639124</v>
      </c>
      <c r="N2049" s="139">
        <v>8290.8972671320498</v>
      </c>
      <c r="O2049" s="45">
        <v>7700.9618682058499</v>
      </c>
      <c r="P2049" s="99">
        <v>1.0758413264545901</v>
      </c>
      <c r="Q2049" s="86">
        <v>7177.46970591639</v>
      </c>
      <c r="R2049" s="44">
        <v>8123.9032706247299</v>
      </c>
      <c r="S2049" s="45">
        <v>7643.9047792098199</v>
      </c>
      <c r="T2049" s="140">
        <v>1.0649860037596499</v>
      </c>
      <c r="U2049" s="44">
        <v>8313.3516611344203</v>
      </c>
      <c r="V2049" s="45">
        <v>7722.1569992716304</v>
      </c>
      <c r="W2049" s="99">
        <v>1.07588848377949</v>
      </c>
      <c r="X2049" s="86">
        <v>7194.4049335919199</v>
      </c>
      <c r="Y2049" s="44">
        <v>8143.0716067012399</v>
      </c>
      <c r="Z2049" s="45">
        <v>7662.3157646023701</v>
      </c>
      <c r="AA2049" s="46">
        <v>1.0650381560851101</v>
      </c>
      <c r="AB2049" s="139">
        <v>8332.9670003690808</v>
      </c>
      <c r="AC2049" s="45">
        <v>7740.70778726136</v>
      </c>
      <c r="AD2049" s="99">
        <v>1.07593440440343</v>
      </c>
      <c r="AE2049" s="142">
        <v>7215.0064333791697</v>
      </c>
      <c r="AF2049" s="44">
        <v>8166.3896558688202</v>
      </c>
      <c r="AG2049" s="45">
        <v>7684.5309222586502</v>
      </c>
      <c r="AH2049" s="140">
        <v>1.0650761012086301</v>
      </c>
      <c r="AI2049" s="44">
        <v>8356.8288234760403</v>
      </c>
      <c r="AJ2049" s="45">
        <v>7763.1171949884101</v>
      </c>
      <c r="AK2049" s="46">
        <v>1.0759681597889501</v>
      </c>
    </row>
    <row r="2050" spans="1:37" x14ac:dyDescent="0.2">
      <c r="A2050" s="35" t="s">
        <v>5192</v>
      </c>
      <c r="B2050" s="35" t="s">
        <v>11102</v>
      </c>
      <c r="C2050" s="85" t="s">
        <v>952</v>
      </c>
      <c r="D2050" s="85" t="s">
        <v>13405</v>
      </c>
      <c r="E2050" s="85" t="s">
        <v>12902</v>
      </c>
      <c r="F2050" s="85" t="s">
        <v>185</v>
      </c>
      <c r="G2050" s="85" t="s">
        <v>185</v>
      </c>
      <c r="H2050" s="840">
        <v>1.13186172892213</v>
      </c>
      <c r="I2050" s="840">
        <v>1.1582566004119399</v>
      </c>
      <c r="J2050" s="86">
        <v>5654.4166666666697</v>
      </c>
      <c r="K2050" s="44">
        <v>6400.0178243794298</v>
      </c>
      <c r="L2050" s="45">
        <v>6021.56657168539</v>
      </c>
      <c r="M2050" s="46">
        <v>1.06493152639124</v>
      </c>
      <c r="N2050" s="139">
        <v>6549.26542564596</v>
      </c>
      <c r="O2050" s="45">
        <v>6083.2551269936303</v>
      </c>
      <c r="P2050" s="99">
        <v>1.0758413264545901</v>
      </c>
      <c r="Q2050" s="86">
        <v>5673.6600305810698</v>
      </c>
      <c r="R2050" s="44">
        <v>6421.7986515298699</v>
      </c>
      <c r="S2050" s="45">
        <v>6042.3685226593698</v>
      </c>
      <c r="T2050" s="140">
        <v>1.0649860037596499</v>
      </c>
      <c r="U2050" s="44">
        <v>6571.5541789139397</v>
      </c>
      <c r="V2050" s="45">
        <v>6104.2254877821697</v>
      </c>
      <c r="W2050" s="99">
        <v>1.07588848377949</v>
      </c>
      <c r="X2050" s="86">
        <v>5692.1738465234603</v>
      </c>
      <c r="Y2050" s="44">
        <v>6442.7537312513696</v>
      </c>
      <c r="Z2050" s="45">
        <v>6062.3823376172504</v>
      </c>
      <c r="AA2050" s="46">
        <v>1.0650381560851101</v>
      </c>
      <c r="AB2050" s="139">
        <v>6592.9979284280298</v>
      </c>
      <c r="AC2050" s="45">
        <v>6124.40567732003</v>
      </c>
      <c r="AD2050" s="99">
        <v>1.07593440440343</v>
      </c>
      <c r="AE2050" s="142">
        <v>5710.93395856387</v>
      </c>
      <c r="AF2050" s="44">
        <v>6463.9875841002004</v>
      </c>
      <c r="AG2050" s="45">
        <v>6082.5792748471604</v>
      </c>
      <c r="AH2050" s="140">
        <v>1.0650761012086301</v>
      </c>
      <c r="AI2050" s="44">
        <v>6614.7269520233003</v>
      </c>
      <c r="AJ2050" s="45">
        <v>6144.7831020721796</v>
      </c>
      <c r="AK2050" s="46">
        <v>1.0759681597889501</v>
      </c>
    </row>
    <row r="2051" spans="1:37" x14ac:dyDescent="0.2">
      <c r="A2051" s="35" t="s">
        <v>5191</v>
      </c>
      <c r="B2051" s="35" t="s">
        <v>11101</v>
      </c>
      <c r="C2051" s="85" t="s">
        <v>952</v>
      </c>
      <c r="D2051" s="85" t="s">
        <v>13405</v>
      </c>
      <c r="E2051" s="85" t="s">
        <v>12902</v>
      </c>
      <c r="F2051" s="85" t="s">
        <v>185</v>
      </c>
      <c r="G2051" s="85" t="s">
        <v>185</v>
      </c>
      <c r="H2051" s="840">
        <v>1.13186172892213</v>
      </c>
      <c r="I2051" s="840">
        <v>1.1582566004119399</v>
      </c>
      <c r="J2051" s="86">
        <v>7880.25</v>
      </c>
      <c r="K2051" s="44">
        <v>8919.3533893385993</v>
      </c>
      <c r="L2051" s="45">
        <v>8391.9266608445596</v>
      </c>
      <c r="M2051" s="46">
        <v>1.06493152639124</v>
      </c>
      <c r="N2051" s="139">
        <v>9127.3515753962001</v>
      </c>
      <c r="O2051" s="45">
        <v>8477.8986127938097</v>
      </c>
      <c r="P2051" s="99">
        <v>1.0758413264545901</v>
      </c>
      <c r="Q2051" s="86">
        <v>7895.9208797163101</v>
      </c>
      <c r="R2051" s="44">
        <v>8937.0906583480391</v>
      </c>
      <c r="S2051" s="45">
        <v>8409.0452236914298</v>
      </c>
      <c r="T2051" s="140">
        <v>1.0649860037596499</v>
      </c>
      <c r="U2051" s="44">
        <v>9145.5024752618792</v>
      </c>
      <c r="V2051" s="45">
        <v>8495.1303433208195</v>
      </c>
      <c r="W2051" s="99">
        <v>1.07588848377949</v>
      </c>
      <c r="X2051" s="86">
        <v>7906.1271489585397</v>
      </c>
      <c r="Y2051" s="44">
        <v>8948.6427438983901</v>
      </c>
      <c r="Z2051" s="45">
        <v>8420.3270805012507</v>
      </c>
      <c r="AA2051" s="46">
        <v>1.0650381560851101</v>
      </c>
      <c r="AB2051" s="139">
        <v>9157.3239539772803</v>
      </c>
      <c r="AC2051" s="45">
        <v>8506.47420515253</v>
      </c>
      <c r="AD2051" s="99">
        <v>1.07593440440343</v>
      </c>
      <c r="AE2051" s="142">
        <v>7920.5889771168504</v>
      </c>
      <c r="AF2051" s="44">
        <v>8965.0115337210409</v>
      </c>
      <c r="AG2051" s="45">
        <v>8436.0300270236494</v>
      </c>
      <c r="AH2051" s="140">
        <v>1.0650761012086301</v>
      </c>
      <c r="AI2051" s="44">
        <v>9174.0744618956705</v>
      </c>
      <c r="AJ2051" s="45">
        <v>8522.3015461530595</v>
      </c>
      <c r="AK2051" s="46">
        <v>1.0759681597889501</v>
      </c>
    </row>
    <row r="2052" spans="1:37" x14ac:dyDescent="0.2">
      <c r="A2052" s="35" t="s">
        <v>5190</v>
      </c>
      <c r="B2052" s="35" t="s">
        <v>11100</v>
      </c>
      <c r="C2052" s="85" t="s">
        <v>952</v>
      </c>
      <c r="D2052" s="85" t="s">
        <v>13405</v>
      </c>
      <c r="E2052" s="85" t="s">
        <v>12902</v>
      </c>
      <c r="F2052" s="85" t="s">
        <v>185</v>
      </c>
      <c r="G2052" s="85" t="s">
        <v>185</v>
      </c>
      <c r="H2052" s="840">
        <v>1.13186172892213</v>
      </c>
      <c r="I2052" s="840">
        <v>1.1582566004119399</v>
      </c>
      <c r="J2052" s="86">
        <v>2624.1666666666702</v>
      </c>
      <c r="K2052" s="44">
        <v>2970.1938203131499</v>
      </c>
      <c r="L2052" s="45">
        <v>2794.5578138383398</v>
      </c>
      <c r="M2052" s="46">
        <v>1.06493152639124</v>
      </c>
      <c r="N2052" s="139">
        <v>3039.4583622476698</v>
      </c>
      <c r="O2052" s="45">
        <v>2823.1869475045901</v>
      </c>
      <c r="P2052" s="99">
        <v>1.0758413264545901</v>
      </c>
      <c r="Q2052" s="86">
        <v>2637.4586141694899</v>
      </c>
      <c r="R2052" s="44">
        <v>2985.2384669944399</v>
      </c>
      <c r="S2052" s="45">
        <v>2808.8565095858198</v>
      </c>
      <c r="T2052" s="140">
        <v>1.0649860037596499</v>
      </c>
      <c r="U2052" s="44">
        <v>3054.8538481751498</v>
      </c>
      <c r="V2052" s="45">
        <v>2837.6113494299798</v>
      </c>
      <c r="W2052" s="99">
        <v>1.07588848377949</v>
      </c>
      <c r="X2052" s="86">
        <v>2649.29271064561</v>
      </c>
      <c r="Y2052" s="44">
        <v>2998.63302789213</v>
      </c>
      <c r="Z2052" s="45">
        <v>2821.5978234757299</v>
      </c>
      <c r="AA2052" s="46">
        <v>1.0650381560851101</v>
      </c>
      <c r="AB2052" s="139">
        <v>3068.5607685285199</v>
      </c>
      <c r="AC2052" s="45">
        <v>2850.46517471884</v>
      </c>
      <c r="AD2052" s="99">
        <v>1.07593440440343</v>
      </c>
      <c r="AE2052" s="142">
        <v>2661.8835662121201</v>
      </c>
      <c r="AF2052" s="44">
        <v>3012.8841354422502</v>
      </c>
      <c r="AG2052" s="45">
        <v>2835.10857057252</v>
      </c>
      <c r="AH2052" s="140">
        <v>1.0650761012086301</v>
      </c>
      <c r="AI2052" s="44">
        <v>3083.14421009326</v>
      </c>
      <c r="AJ2052" s="45">
        <v>2864.1019623097</v>
      </c>
      <c r="AK2052" s="46">
        <v>1.0759681597889501</v>
      </c>
    </row>
    <row r="2053" spans="1:37" x14ac:dyDescent="0.2">
      <c r="A2053" s="35" t="s">
        <v>5189</v>
      </c>
      <c r="B2053" s="35" t="s">
        <v>11099</v>
      </c>
      <c r="C2053" s="85" t="s">
        <v>952</v>
      </c>
      <c r="D2053" s="85" t="s">
        <v>13405</v>
      </c>
      <c r="E2053" s="85" t="s">
        <v>12902</v>
      </c>
      <c r="F2053" s="85" t="s">
        <v>185</v>
      </c>
      <c r="G2053" s="85" t="s">
        <v>185</v>
      </c>
      <c r="H2053" s="840">
        <v>1.13186172892213</v>
      </c>
      <c r="I2053" s="840">
        <v>1.1582566004119399</v>
      </c>
      <c r="J2053" s="86">
        <v>9642.1666666666606</v>
      </c>
      <c r="K2053" s="44">
        <v>10913.599433888599</v>
      </c>
      <c r="L2053" s="45">
        <v>10268.247266052</v>
      </c>
      <c r="M2053" s="46">
        <v>1.06493152639124</v>
      </c>
      <c r="N2053" s="139">
        <v>11168.1031839387</v>
      </c>
      <c r="O2053" s="45">
        <v>10373.4413765629</v>
      </c>
      <c r="P2053" s="99">
        <v>1.0758413264545901</v>
      </c>
      <c r="Q2053" s="86">
        <v>9646.9668826055295</v>
      </c>
      <c r="R2053" s="44">
        <v>10919.032614600401</v>
      </c>
      <c r="S2053" s="45">
        <v>10273.884708707699</v>
      </c>
      <c r="T2053" s="140">
        <v>1.0649860037596499</v>
      </c>
      <c r="U2053" s="44">
        <v>11173.663065733301</v>
      </c>
      <c r="V2053" s="45">
        <v>10379.0605723974</v>
      </c>
      <c r="W2053" s="99">
        <v>1.07588848377949</v>
      </c>
      <c r="X2053" s="86">
        <v>9646.3094344043093</v>
      </c>
      <c r="Y2053" s="44">
        <v>10918.288474142701</v>
      </c>
      <c r="Z2053" s="45">
        <v>10273.6876130444</v>
      </c>
      <c r="AA2053" s="46">
        <v>1.0650381560851101</v>
      </c>
      <c r="AB2053" s="139">
        <v>11172.9015720148</v>
      </c>
      <c r="AC2053" s="45">
        <v>10378.796195997</v>
      </c>
      <c r="AD2053" s="99">
        <v>1.07593440440343</v>
      </c>
      <c r="AE2053" s="142">
        <v>9663.8669445442993</v>
      </c>
      <c r="AF2053" s="44">
        <v>10938.161147925301</v>
      </c>
      <c r="AG2053" s="45">
        <v>10292.7537278942</v>
      </c>
      <c r="AH2053" s="140">
        <v>1.0650761012086301</v>
      </c>
      <c r="AI2053" s="44">
        <v>11193.2376740212</v>
      </c>
      <c r="AJ2053" s="45">
        <v>10398.0131327666</v>
      </c>
      <c r="AK2053" s="46">
        <v>1.0759681597889501</v>
      </c>
    </row>
    <row r="2054" spans="1:37" x14ac:dyDescent="0.2">
      <c r="A2054" s="35" t="s">
        <v>5188</v>
      </c>
      <c r="B2054" s="35" t="s">
        <v>11098</v>
      </c>
      <c r="C2054" s="85" t="s">
        <v>952</v>
      </c>
      <c r="D2054" s="85" t="s">
        <v>13405</v>
      </c>
      <c r="E2054" s="85" t="s">
        <v>12902</v>
      </c>
      <c r="F2054" s="85" t="s">
        <v>185</v>
      </c>
      <c r="G2054" s="85" t="s">
        <v>185</v>
      </c>
      <c r="H2054" s="840">
        <v>1.13186172892213</v>
      </c>
      <c r="I2054" s="840">
        <v>1.1582566004119399</v>
      </c>
      <c r="J2054" s="86">
        <v>3306.8333333333298</v>
      </c>
      <c r="K2054" s="44">
        <v>3742.87809392399</v>
      </c>
      <c r="L2054" s="45">
        <v>3521.55106918809</v>
      </c>
      <c r="M2054" s="46">
        <v>1.06493152639124</v>
      </c>
      <c r="N2054" s="139">
        <v>3830.1615347955599</v>
      </c>
      <c r="O2054" s="45">
        <v>3557.6279596976001</v>
      </c>
      <c r="P2054" s="99">
        <v>1.0758413264545901</v>
      </c>
      <c r="Q2054" s="86">
        <v>3317.60043489074</v>
      </c>
      <c r="R2054" s="44">
        <v>3755.06496410824</v>
      </c>
      <c r="S2054" s="45">
        <v>3533.1980292255498</v>
      </c>
      <c r="T2054" s="140">
        <v>1.0649860037596499</v>
      </c>
      <c r="U2054" s="44">
        <v>3842.6326012417298</v>
      </c>
      <c r="V2054" s="45">
        <v>3569.36810168078</v>
      </c>
      <c r="W2054" s="99">
        <v>1.07588848377949</v>
      </c>
      <c r="X2054" s="86">
        <v>3326.6053915274201</v>
      </c>
      <c r="Y2054" s="44">
        <v>3765.2573298958901</v>
      </c>
      <c r="Z2054" s="45">
        <v>3542.96167221515</v>
      </c>
      <c r="AA2054" s="46">
        <v>1.0650381560851101</v>
      </c>
      <c r="AB2054" s="139">
        <v>3853.0626517025798</v>
      </c>
      <c r="AC2054" s="45">
        <v>3579.2091906183</v>
      </c>
      <c r="AD2054" s="99">
        <v>1.07593440440343</v>
      </c>
      <c r="AE2054" s="142">
        <v>3336.9301055272699</v>
      </c>
      <c r="AF2054" s="44">
        <v>3776.9434785344001</v>
      </c>
      <c r="AG2054" s="45">
        <v>3554.0845068006802</v>
      </c>
      <c r="AH2054" s="140">
        <v>1.0650761012086301</v>
      </c>
      <c r="AI2054" s="44">
        <v>3865.0213198402798</v>
      </c>
      <c r="AJ2054" s="45">
        <v>3590.4305449885201</v>
      </c>
      <c r="AK2054" s="46">
        <v>1.0759681597889501</v>
      </c>
    </row>
    <row r="2055" spans="1:37" x14ac:dyDescent="0.2">
      <c r="A2055" s="35" t="s">
        <v>5187</v>
      </c>
      <c r="B2055" s="35" t="s">
        <v>11097</v>
      </c>
      <c r="C2055" s="85" t="s">
        <v>952</v>
      </c>
      <c r="D2055" s="85" t="s">
        <v>13405</v>
      </c>
      <c r="E2055" s="85" t="s">
        <v>12902</v>
      </c>
      <c r="F2055" s="85" t="s">
        <v>185</v>
      </c>
      <c r="G2055" s="85" t="s">
        <v>185</v>
      </c>
      <c r="H2055" s="840">
        <v>1.13186172892213</v>
      </c>
      <c r="I2055" s="840">
        <v>1.1582566004119399</v>
      </c>
      <c r="J2055" s="86">
        <v>5595.1666666666697</v>
      </c>
      <c r="K2055" s="44">
        <v>6332.9550169408003</v>
      </c>
      <c r="L2055" s="45">
        <v>5958.4693787467104</v>
      </c>
      <c r="M2055" s="46">
        <v>1.06493152639124</v>
      </c>
      <c r="N2055" s="139">
        <v>6480.6387220715496</v>
      </c>
      <c r="O2055" s="45">
        <v>6019.5115284011899</v>
      </c>
      <c r="P2055" s="99">
        <v>1.0758413264545901</v>
      </c>
      <c r="Q2055" s="86">
        <v>5603.5473658971396</v>
      </c>
      <c r="R2055" s="44">
        <v>6342.4408096613697</v>
      </c>
      <c r="S2055" s="45">
        <v>5967.69951608469</v>
      </c>
      <c r="T2055" s="140">
        <v>1.0649860037596499</v>
      </c>
      <c r="U2055" s="44">
        <v>6490.3457222713096</v>
      </c>
      <c r="V2055" s="45">
        <v>6028.7920792816403</v>
      </c>
      <c r="W2055" s="99">
        <v>1.07588848377949</v>
      </c>
      <c r="X2055" s="86">
        <v>5610.3604394384802</v>
      </c>
      <c r="Y2055" s="44">
        <v>6350.1522668591497</v>
      </c>
      <c r="Z2055" s="45">
        <v>5975.2479373924198</v>
      </c>
      <c r="AA2055" s="46">
        <v>1.0650381560851101</v>
      </c>
      <c r="AB2055" s="139">
        <v>6498.2370096696604</v>
      </c>
      <c r="AC2055" s="45">
        <v>6036.3798178958295</v>
      </c>
      <c r="AD2055" s="99">
        <v>1.07593440440343</v>
      </c>
      <c r="AE2055" s="142">
        <v>5621.0556476948896</v>
      </c>
      <c r="AF2055" s="44">
        <v>6362.2577637674303</v>
      </c>
      <c r="AG2055" s="45">
        <v>5986.8520339236002</v>
      </c>
      <c r="AH2055" s="140">
        <v>1.0650761012086301</v>
      </c>
      <c r="AI2055" s="44">
        <v>6510.6248052254195</v>
      </c>
      <c r="AJ2055" s="45">
        <v>6048.0769013215404</v>
      </c>
      <c r="AK2055" s="46">
        <v>1.0759681597889501</v>
      </c>
    </row>
    <row r="2056" spans="1:37" x14ac:dyDescent="0.2">
      <c r="A2056" s="35" t="s">
        <v>5186</v>
      </c>
      <c r="B2056" s="35" t="s">
        <v>11096</v>
      </c>
      <c r="C2056" s="85" t="s">
        <v>952</v>
      </c>
      <c r="D2056" s="85" t="s">
        <v>13405</v>
      </c>
      <c r="E2056" s="85" t="s">
        <v>12902</v>
      </c>
      <c r="F2056" s="85" t="s">
        <v>185</v>
      </c>
      <c r="G2056" s="85" t="s">
        <v>185</v>
      </c>
      <c r="H2056" s="840">
        <v>1.13186172892213</v>
      </c>
      <c r="I2056" s="840">
        <v>1.1582566004119399</v>
      </c>
      <c r="J2056" s="86">
        <v>2633.8333333333298</v>
      </c>
      <c r="K2056" s="44">
        <v>2981.1351503594001</v>
      </c>
      <c r="L2056" s="45">
        <v>2804.8521519267902</v>
      </c>
      <c r="M2056" s="46">
        <v>1.06493152639124</v>
      </c>
      <c r="N2056" s="139">
        <v>3050.6548427183202</v>
      </c>
      <c r="O2056" s="45">
        <v>2833.5867469936602</v>
      </c>
      <c r="P2056" s="99">
        <v>1.0758413264545901</v>
      </c>
      <c r="Q2056" s="86">
        <v>2642.9456074187101</v>
      </c>
      <c r="R2056" s="44">
        <v>2991.44898466009</v>
      </c>
      <c r="S2056" s="45">
        <v>2814.7000805989701</v>
      </c>
      <c r="T2056" s="140">
        <v>1.0649860037596499</v>
      </c>
      <c r="U2056" s="44">
        <v>3061.20919432247</v>
      </c>
      <c r="V2056" s="45">
        <v>2843.5147422773898</v>
      </c>
      <c r="W2056" s="99">
        <v>1.07588848377949</v>
      </c>
      <c r="X2056" s="86">
        <v>2651.9610637211299</v>
      </c>
      <c r="Y2056" s="44">
        <v>3001.65323461756</v>
      </c>
      <c r="Z2056" s="45">
        <v>2824.4397213150601</v>
      </c>
      <c r="AA2056" s="46">
        <v>1.0650381560851101</v>
      </c>
      <c r="AB2056" s="139">
        <v>3071.6514060904701</v>
      </c>
      <c r="AC2056" s="45">
        <v>2853.33614759589</v>
      </c>
      <c r="AD2056" s="99">
        <v>1.07593440440343</v>
      </c>
      <c r="AE2056" s="142">
        <v>2661.2708241694299</v>
      </c>
      <c r="AF2056" s="44">
        <v>3012.1905961744201</v>
      </c>
      <c r="AG2056" s="45">
        <v>2834.4559536666402</v>
      </c>
      <c r="AH2056" s="140">
        <v>1.0650761012086301</v>
      </c>
      <c r="AI2056" s="44">
        <v>3082.43449757796</v>
      </c>
      <c r="AJ2056" s="45">
        <v>2863.4426713816001</v>
      </c>
      <c r="AK2056" s="46">
        <v>1.0759681597889501</v>
      </c>
    </row>
    <row r="2057" spans="1:37" x14ac:dyDescent="0.2">
      <c r="A2057" s="35" t="s">
        <v>5185</v>
      </c>
      <c r="B2057" s="35" t="s">
        <v>11095</v>
      </c>
      <c r="C2057" s="85" t="s">
        <v>952</v>
      </c>
      <c r="D2057" s="85" t="s">
        <v>13405</v>
      </c>
      <c r="E2057" s="85" t="s">
        <v>12902</v>
      </c>
      <c r="F2057" s="85" t="s">
        <v>185</v>
      </c>
      <c r="G2057" s="85" t="s">
        <v>185</v>
      </c>
      <c r="H2057" s="840">
        <v>1.13186172892213</v>
      </c>
      <c r="I2057" s="840">
        <v>1.1582566004119399</v>
      </c>
      <c r="J2057" s="86">
        <v>7396.5</v>
      </c>
      <c r="K2057" s="44">
        <v>8371.8152779725206</v>
      </c>
      <c r="L2057" s="45">
        <v>7876.7660349527896</v>
      </c>
      <c r="M2057" s="46">
        <v>1.06493152639124</v>
      </c>
      <c r="N2057" s="139">
        <v>8567.0449449469306</v>
      </c>
      <c r="O2057" s="45">
        <v>7957.4603711213904</v>
      </c>
      <c r="P2057" s="99">
        <v>1.0758413264545901</v>
      </c>
      <c r="Q2057" s="86">
        <v>7420.1145737387496</v>
      </c>
      <c r="R2057" s="44">
        <v>8398.5437102322194</v>
      </c>
      <c r="S2057" s="45">
        <v>7902.31816732474</v>
      </c>
      <c r="T2057" s="140">
        <v>1.0649860037596499</v>
      </c>
      <c r="U2057" s="44">
        <v>8594.3966808457408</v>
      </c>
      <c r="V2057" s="45">
        <v>7983.2158182098901</v>
      </c>
      <c r="W2057" s="99">
        <v>1.07588848377949</v>
      </c>
      <c r="X2057" s="86">
        <v>7442.2150695639803</v>
      </c>
      <c r="Y2057" s="44">
        <v>8423.5584156469995</v>
      </c>
      <c r="Z2057" s="45">
        <v>7926.2430148772501</v>
      </c>
      <c r="AA2057" s="46">
        <v>1.0650381560851101</v>
      </c>
      <c r="AB2057" s="139">
        <v>8619.9947260077006</v>
      </c>
      <c r="AC2057" s="45">
        <v>8007.3352383135898</v>
      </c>
      <c r="AD2057" s="99">
        <v>1.07593440440343</v>
      </c>
      <c r="AE2057" s="142">
        <v>7465.6889012284</v>
      </c>
      <c r="AF2057" s="44">
        <v>8450.1275473391306</v>
      </c>
      <c r="AG2057" s="45">
        <v>7951.5268277568603</v>
      </c>
      <c r="AH2057" s="140">
        <v>1.0650761012086301</v>
      </c>
      <c r="AI2057" s="44">
        <v>8647.1834464699696</v>
      </c>
      <c r="AJ2057" s="45">
        <v>8032.8435486115004</v>
      </c>
      <c r="AK2057" s="46">
        <v>1.0759681597889501</v>
      </c>
    </row>
    <row r="2058" spans="1:37" x14ac:dyDescent="0.2">
      <c r="A2058" s="35" t="s">
        <v>5184</v>
      </c>
      <c r="B2058" s="35" t="s">
        <v>11094</v>
      </c>
      <c r="C2058" s="85" t="s">
        <v>952</v>
      </c>
      <c r="D2058" s="85" t="s">
        <v>13405</v>
      </c>
      <c r="E2058" s="85" t="s">
        <v>12902</v>
      </c>
      <c r="F2058" s="85" t="s">
        <v>185</v>
      </c>
      <c r="G2058" s="85" t="s">
        <v>185</v>
      </c>
      <c r="H2058" s="840">
        <v>1.13186172892213</v>
      </c>
      <c r="I2058" s="840">
        <v>1.1582566004119399</v>
      </c>
      <c r="J2058" s="86">
        <v>3458.5</v>
      </c>
      <c r="K2058" s="44">
        <v>3914.5437894771799</v>
      </c>
      <c r="L2058" s="45">
        <v>3683.0656840240999</v>
      </c>
      <c r="M2058" s="46">
        <v>1.06493152639124</v>
      </c>
      <c r="N2058" s="139">
        <v>4005.8304525246999</v>
      </c>
      <c r="O2058" s="45">
        <v>3720.7972275432098</v>
      </c>
      <c r="P2058" s="99">
        <v>1.0758413264545901</v>
      </c>
      <c r="Q2058" s="86">
        <v>3470.1981314208301</v>
      </c>
      <c r="R2058" s="44">
        <v>3927.78445673232</v>
      </c>
      <c r="S2058" s="45">
        <v>3695.71244023606</v>
      </c>
      <c r="T2058" s="140">
        <v>1.0649860037596499</v>
      </c>
      <c r="U2058" s="44">
        <v>4019.3798904553601</v>
      </c>
      <c r="V2058" s="45">
        <v>3733.54620602878</v>
      </c>
      <c r="W2058" s="99">
        <v>1.07588848377949</v>
      </c>
      <c r="X2058" s="86">
        <v>3481.2735302232099</v>
      </c>
      <c r="Y2058" s="44">
        <v>3940.3202767692801</v>
      </c>
      <c r="Z2058" s="45">
        <v>3707.6891414568399</v>
      </c>
      <c r="AA2058" s="46">
        <v>1.0650381560851101</v>
      </c>
      <c r="AB2058" s="139">
        <v>4032.2080442204101</v>
      </c>
      <c r="AC2058" s="45">
        <v>3745.6219623061502</v>
      </c>
      <c r="AD2058" s="99">
        <v>1.07593440440343</v>
      </c>
      <c r="AE2058" s="142">
        <v>3492.43009853288</v>
      </c>
      <c r="AF2058" s="44">
        <v>3952.9479694651</v>
      </c>
      <c r="AG2058" s="45">
        <v>3719.70383308906</v>
      </c>
      <c r="AH2058" s="140">
        <v>1.0650761012086301</v>
      </c>
      <c r="AI2058" s="44">
        <v>4045.1302131030302</v>
      </c>
      <c r="AJ2058" s="45">
        <v>3757.7435863099599</v>
      </c>
      <c r="AK2058" s="46">
        <v>1.0759681597889501</v>
      </c>
    </row>
    <row r="2059" spans="1:37" x14ac:dyDescent="0.2">
      <c r="A2059" s="35" t="s">
        <v>5183</v>
      </c>
      <c r="B2059" s="35" t="s">
        <v>11093</v>
      </c>
      <c r="C2059" s="85" t="s">
        <v>952</v>
      </c>
      <c r="D2059" s="85" t="s">
        <v>13405</v>
      </c>
      <c r="E2059" s="85" t="s">
        <v>12902</v>
      </c>
      <c r="F2059" s="85" t="s">
        <v>185</v>
      </c>
      <c r="G2059" s="85" t="s">
        <v>185</v>
      </c>
      <c r="H2059" s="840">
        <v>1.13186172892213</v>
      </c>
      <c r="I2059" s="840">
        <v>1.1582566004119399</v>
      </c>
      <c r="J2059" s="86">
        <v>5423.0833333333303</v>
      </c>
      <c r="K2059" s="44">
        <v>6138.1804777554498</v>
      </c>
      <c r="L2059" s="45">
        <v>5775.2124119135497</v>
      </c>
      <c r="M2059" s="46">
        <v>1.06493152639124</v>
      </c>
      <c r="N2059" s="139">
        <v>6281.3220654173301</v>
      </c>
      <c r="O2059" s="45">
        <v>5834.3771668071304</v>
      </c>
      <c r="P2059" s="99">
        <v>1.0758413264545901</v>
      </c>
      <c r="Q2059" s="86">
        <v>5432.7984911219801</v>
      </c>
      <c r="R2059" s="44">
        <v>6149.1766930468502</v>
      </c>
      <c r="S2059" s="45">
        <v>5785.8543542914304</v>
      </c>
      <c r="T2059" s="140">
        <v>1.0649860037596499</v>
      </c>
      <c r="U2059" s="44">
        <v>6292.5747110500697</v>
      </c>
      <c r="V2059" s="45">
        <v>5845.0853312927402</v>
      </c>
      <c r="W2059" s="99">
        <v>1.07588848377949</v>
      </c>
      <c r="X2059" s="86">
        <v>5441.9062591274096</v>
      </c>
      <c r="Y2059" s="44">
        <v>6159.4854270880996</v>
      </c>
      <c r="Z2059" s="45">
        <v>5795.83780780909</v>
      </c>
      <c r="AA2059" s="46">
        <v>1.0650381560851101</v>
      </c>
      <c r="AB2059" s="139">
        <v>6303.1238434573797</v>
      </c>
      <c r="AC2059" s="45">
        <v>5855.1341697335702</v>
      </c>
      <c r="AD2059" s="99">
        <v>1.07593440440343</v>
      </c>
      <c r="AE2059" s="142">
        <v>5451.5303375367503</v>
      </c>
      <c r="AF2059" s="44">
        <v>6170.3785531157801</v>
      </c>
      <c r="AG2059" s="45">
        <v>5806.2946775241899</v>
      </c>
      <c r="AH2059" s="140">
        <v>1.0650761012086301</v>
      </c>
      <c r="AI2059" s="44">
        <v>6314.2709957978796</v>
      </c>
      <c r="AJ2059" s="45">
        <v>5865.6730653130498</v>
      </c>
      <c r="AK2059" s="46">
        <v>1.0759681597889501</v>
      </c>
    </row>
    <row r="2060" spans="1:37" x14ac:dyDescent="0.2">
      <c r="A2060" s="35" t="s">
        <v>5182</v>
      </c>
      <c r="B2060" s="35" t="s">
        <v>11092</v>
      </c>
      <c r="C2060" s="85" t="s">
        <v>952</v>
      </c>
      <c r="D2060" s="85" t="s">
        <v>13405</v>
      </c>
      <c r="E2060" s="85" t="s">
        <v>12902</v>
      </c>
      <c r="F2060" s="85" t="s">
        <v>185</v>
      </c>
      <c r="G2060" s="85" t="s">
        <v>185</v>
      </c>
      <c r="H2060" s="840">
        <v>1.13186172892213</v>
      </c>
      <c r="I2060" s="840">
        <v>1.1582566004119399</v>
      </c>
      <c r="J2060" s="86">
        <v>2898.5833333333298</v>
      </c>
      <c r="K2060" s="44">
        <v>3280.7955430915299</v>
      </c>
      <c r="L2060" s="45">
        <v>3086.7927735388698</v>
      </c>
      <c r="M2060" s="46">
        <v>1.06493152639124</v>
      </c>
      <c r="N2060" s="139">
        <v>3357.3032776773798</v>
      </c>
      <c r="O2060" s="45">
        <v>3118.4157381725099</v>
      </c>
      <c r="P2060" s="99">
        <v>1.0758413264545901</v>
      </c>
      <c r="Q2060" s="86">
        <v>2907.55752240741</v>
      </c>
      <c r="R2060" s="44">
        <v>3290.9530842526001</v>
      </c>
      <c r="S2060" s="45">
        <v>3096.5080664899701</v>
      </c>
      <c r="T2060" s="140">
        <v>1.0649860037596499</v>
      </c>
      <c r="U2060" s="44">
        <v>3367.69769140578</v>
      </c>
      <c r="V2060" s="45">
        <v>3128.2076542845698</v>
      </c>
      <c r="W2060" s="99">
        <v>1.07588848377949</v>
      </c>
      <c r="X2060" s="86">
        <v>2916.0869392763502</v>
      </c>
      <c r="Y2060" s="44">
        <v>3300.6072047765701</v>
      </c>
      <c r="Z2060" s="45">
        <v>3105.7438567907702</v>
      </c>
      <c r="AA2060" s="46">
        <v>1.0650381560851101</v>
      </c>
      <c r="AB2060" s="139">
        <v>3377.5769447918901</v>
      </c>
      <c r="AC2060" s="45">
        <v>3137.51826419894</v>
      </c>
      <c r="AD2060" s="99">
        <v>1.07593440440343</v>
      </c>
      <c r="AE2060" s="142">
        <v>2924.2633090918598</v>
      </c>
      <c r="AF2060" s="44">
        <v>3309.8617248522501</v>
      </c>
      <c r="AG2060" s="45">
        <v>3114.5629641549899</v>
      </c>
      <c r="AH2060" s="140">
        <v>1.0650761012086301</v>
      </c>
      <c r="AI2060" s="44">
        <v>3387.0472790981098</v>
      </c>
      <c r="AJ2060" s="45">
        <v>3146.4142114219098</v>
      </c>
      <c r="AK2060" s="46">
        <v>1.0759681597889501</v>
      </c>
    </row>
    <row r="2061" spans="1:37" x14ac:dyDescent="0.2">
      <c r="A2061" s="35" t="s">
        <v>5181</v>
      </c>
      <c r="B2061" s="35" t="s">
        <v>11091</v>
      </c>
      <c r="C2061" s="85" t="s">
        <v>952</v>
      </c>
      <c r="D2061" s="85" t="s">
        <v>13405</v>
      </c>
      <c r="E2061" s="85" t="s">
        <v>12902</v>
      </c>
      <c r="F2061" s="85" t="s">
        <v>185</v>
      </c>
      <c r="G2061" s="85" t="s">
        <v>185</v>
      </c>
      <c r="H2061" s="840">
        <v>1.13186172892213</v>
      </c>
      <c r="I2061" s="840">
        <v>1.1582566004119399</v>
      </c>
      <c r="J2061" s="86">
        <v>6076.5833333333303</v>
      </c>
      <c r="K2061" s="44">
        <v>6877.8521176060603</v>
      </c>
      <c r="L2061" s="45">
        <v>6471.1451644102299</v>
      </c>
      <c r="M2061" s="46">
        <v>1.06493152639124</v>
      </c>
      <c r="N2061" s="139">
        <v>7038.2427537865296</v>
      </c>
      <c r="O2061" s="45">
        <v>6537.4394736452095</v>
      </c>
      <c r="P2061" s="99">
        <v>1.0758413264545901</v>
      </c>
      <c r="Q2061" s="86">
        <v>6101.0129237442397</v>
      </c>
      <c r="R2061" s="44">
        <v>6905.5030360454002</v>
      </c>
      <c r="S2061" s="45">
        <v>6497.4933725443298</v>
      </c>
      <c r="T2061" s="140">
        <v>1.0649860037596499</v>
      </c>
      <c r="U2061" s="44">
        <v>7066.5384881253203</v>
      </c>
      <c r="V2061" s="45">
        <v>6564.0095440462801</v>
      </c>
      <c r="W2061" s="99">
        <v>1.07588848377949</v>
      </c>
      <c r="X2061" s="86">
        <v>6122.0862310831799</v>
      </c>
      <c r="Y2061" s="44">
        <v>6929.3551061241596</v>
      </c>
      <c r="Z2061" s="45">
        <v>6520.2554309468796</v>
      </c>
      <c r="AA2061" s="46">
        <v>1.0650381560851101</v>
      </c>
      <c r="AB2061" s="139">
        <v>7090.9467854431596</v>
      </c>
      <c r="AC2061" s="45">
        <v>6586.9632027469497</v>
      </c>
      <c r="AD2061" s="99">
        <v>1.07593440440343</v>
      </c>
      <c r="AE2061" s="142">
        <v>6144.93633451811</v>
      </c>
      <c r="AF2061" s="44">
        <v>6955.2182637040696</v>
      </c>
      <c r="AG2061" s="45">
        <v>6544.8248333437796</v>
      </c>
      <c r="AH2061" s="140">
        <v>1.0650761012086301</v>
      </c>
      <c r="AI2061" s="44">
        <v>7117.4130685667596</v>
      </c>
      <c r="AJ2061" s="45">
        <v>6611.7558398717001</v>
      </c>
      <c r="AK2061" s="46">
        <v>1.0759681597889501</v>
      </c>
    </row>
    <row r="2062" spans="1:37" x14ac:dyDescent="0.2">
      <c r="A2062" s="35" t="s">
        <v>5180</v>
      </c>
      <c r="B2062" s="35" t="s">
        <v>11090</v>
      </c>
      <c r="C2062" s="85" t="s">
        <v>952</v>
      </c>
      <c r="D2062" s="85" t="s">
        <v>13405</v>
      </c>
      <c r="E2062" s="85" t="s">
        <v>12902</v>
      </c>
      <c r="F2062" s="85" t="s">
        <v>185</v>
      </c>
      <c r="G2062" s="85" t="s">
        <v>185</v>
      </c>
      <c r="H2062" s="840">
        <v>1.13186172892213</v>
      </c>
      <c r="I2062" s="840">
        <v>1.1582566004119399</v>
      </c>
      <c r="J2062" s="86">
        <v>3717.5</v>
      </c>
      <c r="K2062" s="44">
        <v>4207.6959772680102</v>
      </c>
      <c r="L2062" s="45">
        <v>3958.8829493594299</v>
      </c>
      <c r="M2062" s="46">
        <v>1.06493152639124</v>
      </c>
      <c r="N2062" s="139">
        <v>4305.81891203139</v>
      </c>
      <c r="O2062" s="45">
        <v>3999.4401310949502</v>
      </c>
      <c r="P2062" s="99">
        <v>1.0758413264545901</v>
      </c>
      <c r="Q2062" s="86">
        <v>3727.0411670636199</v>
      </c>
      <c r="R2062" s="44">
        <v>4218.4952591165702</v>
      </c>
      <c r="S2062" s="45">
        <v>3969.2466783587702</v>
      </c>
      <c r="T2062" s="140">
        <v>1.0649860037596499</v>
      </c>
      <c r="U2062" s="44">
        <v>4316.8700317584598</v>
      </c>
      <c r="V2062" s="45">
        <v>4009.8806702158199</v>
      </c>
      <c r="W2062" s="99">
        <v>1.07588848377949</v>
      </c>
      <c r="X2062" s="86">
        <v>3736.4991052978698</v>
      </c>
      <c r="Y2062" s="44">
        <v>4229.2003374384303</v>
      </c>
      <c r="Z2062" s="45">
        <v>3979.51411732011</v>
      </c>
      <c r="AA2062" s="46">
        <v>1.0650381560851101</v>
      </c>
      <c r="AB2062" s="139">
        <v>4327.8247511445697</v>
      </c>
      <c r="AC2062" s="45">
        <v>4020.2279394126299</v>
      </c>
      <c r="AD2062" s="99">
        <v>1.07593440440343</v>
      </c>
      <c r="AE2062" s="142">
        <v>3746.0806739730701</v>
      </c>
      <c r="AF2062" s="44">
        <v>4240.0453483249303</v>
      </c>
      <c r="AG2062" s="45">
        <v>3989.86099904822</v>
      </c>
      <c r="AH2062" s="140">
        <v>1.0650761012086301</v>
      </c>
      <c r="AI2062" s="44">
        <v>4338.9226663049203</v>
      </c>
      <c r="AJ2062" s="45">
        <v>4030.66352919575</v>
      </c>
      <c r="AK2062" s="46">
        <v>1.0759681597889501</v>
      </c>
    </row>
    <row r="2063" spans="1:37" x14ac:dyDescent="0.2">
      <c r="A2063" s="35" t="s">
        <v>5179</v>
      </c>
      <c r="B2063" s="35" t="s">
        <v>11089</v>
      </c>
      <c r="C2063" s="85" t="s">
        <v>952</v>
      </c>
      <c r="D2063" s="85" t="s">
        <v>13405</v>
      </c>
      <c r="E2063" s="85" t="s">
        <v>12902</v>
      </c>
      <c r="F2063" s="85" t="s">
        <v>185</v>
      </c>
      <c r="G2063" s="85" t="s">
        <v>185</v>
      </c>
      <c r="H2063" s="840">
        <v>1.13186172892213</v>
      </c>
      <c r="I2063" s="840">
        <v>1.1582566004119399</v>
      </c>
      <c r="J2063" s="86">
        <v>5885.1666666666697</v>
      </c>
      <c r="K2063" s="44">
        <v>6661.1949183282104</v>
      </c>
      <c r="L2063" s="45">
        <v>6267.2995214001703</v>
      </c>
      <c r="M2063" s="46">
        <v>1.06493152639124</v>
      </c>
      <c r="N2063" s="139">
        <v>6816.5331361910103</v>
      </c>
      <c r="O2063" s="45">
        <v>6331.5055130730198</v>
      </c>
      <c r="P2063" s="99">
        <v>1.0758413264545901</v>
      </c>
      <c r="Q2063" s="86">
        <v>5905.1717896014798</v>
      </c>
      <c r="R2063" s="44">
        <v>6683.8379513605096</v>
      </c>
      <c r="S2063" s="45">
        <v>6288.9253057218802</v>
      </c>
      <c r="T2063" s="140">
        <v>1.0649860037596499</v>
      </c>
      <c r="U2063" s="44">
        <v>6839.7042018723096</v>
      </c>
      <c r="V2063" s="45">
        <v>6353.3063231717697</v>
      </c>
      <c r="W2063" s="99">
        <v>1.07588848377949</v>
      </c>
      <c r="X2063" s="86">
        <v>5919.83306522778</v>
      </c>
      <c r="Y2063" s="44">
        <v>6700.4324881391003</v>
      </c>
      <c r="Z2063" s="45">
        <v>6304.8480921218697</v>
      </c>
      <c r="AA2063" s="46">
        <v>1.0650381560851101</v>
      </c>
      <c r="AB2063" s="139">
        <v>6856.6857211369297</v>
      </c>
      <c r="AC2063" s="45">
        <v>6369.3520632036098</v>
      </c>
      <c r="AD2063" s="99">
        <v>1.07593440440343</v>
      </c>
      <c r="AE2063" s="142">
        <v>5936.34693672292</v>
      </c>
      <c r="AF2063" s="44">
        <v>6719.1239072807803</v>
      </c>
      <c r="AG2063" s="45">
        <v>6322.6612507866203</v>
      </c>
      <c r="AH2063" s="140">
        <v>1.0650761012086301</v>
      </c>
      <c r="AI2063" s="44">
        <v>6875.81302179453</v>
      </c>
      <c r="AJ2063" s="45">
        <v>6387.3202893745201</v>
      </c>
      <c r="AK2063" s="46">
        <v>1.0759681597889501</v>
      </c>
    </row>
    <row r="2064" spans="1:37" x14ac:dyDescent="0.2">
      <c r="A2064" s="35" t="s">
        <v>5178</v>
      </c>
      <c r="B2064" s="35" t="s">
        <v>11088</v>
      </c>
      <c r="C2064" s="85" t="s">
        <v>952</v>
      </c>
      <c r="D2064" s="85" t="s">
        <v>13405</v>
      </c>
      <c r="E2064" s="85" t="s">
        <v>12902</v>
      </c>
      <c r="F2064" s="85" t="s">
        <v>185</v>
      </c>
      <c r="G2064" s="85" t="s">
        <v>185</v>
      </c>
      <c r="H2064" s="840">
        <v>1.13186172892213</v>
      </c>
      <c r="I2064" s="840">
        <v>1.1582566004119399</v>
      </c>
      <c r="J2064" s="86">
        <v>6457.25</v>
      </c>
      <c r="K2064" s="44">
        <v>7308.7141490824197</v>
      </c>
      <c r="L2064" s="45">
        <v>6876.5290987898197</v>
      </c>
      <c r="M2064" s="46">
        <v>1.06493152639124</v>
      </c>
      <c r="N2064" s="139">
        <v>7479.1524330100101</v>
      </c>
      <c r="O2064" s="45">
        <v>6946.9764052489199</v>
      </c>
      <c r="P2064" s="99">
        <v>1.0758413264545901</v>
      </c>
      <c r="Q2064" s="86">
        <v>6478.1566445964099</v>
      </c>
      <c r="R2064" s="44">
        <v>7332.3775799812702</v>
      </c>
      <c r="S2064" s="45">
        <v>6899.14615665773</v>
      </c>
      <c r="T2064" s="140">
        <v>1.0649860037596499</v>
      </c>
      <c r="U2064" s="44">
        <v>7503.3676921062697</v>
      </c>
      <c r="V2064" s="45">
        <v>6969.7741300408697</v>
      </c>
      <c r="W2064" s="99">
        <v>1.07588848377949</v>
      </c>
      <c r="X2064" s="86">
        <v>6497.62687090687</v>
      </c>
      <c r="Y2064" s="44">
        <v>7354.4151839955302</v>
      </c>
      <c r="Z2064" s="45">
        <v>6920.2205415197304</v>
      </c>
      <c r="AA2064" s="46">
        <v>1.0650381560851101</v>
      </c>
      <c r="AB2064" s="139">
        <v>7525.9192102418701</v>
      </c>
      <c r="AC2064" s="45">
        <v>6991.02029738493</v>
      </c>
      <c r="AD2064" s="99">
        <v>1.07593440440343</v>
      </c>
      <c r="AE2064" s="142">
        <v>6520.0293768396295</v>
      </c>
      <c r="AF2064" s="44">
        <v>7379.7717230927801</v>
      </c>
      <c r="AG2064" s="45">
        <v>6944.3274684500702</v>
      </c>
      <c r="AH2064" s="140">
        <v>1.0650761012086301</v>
      </c>
      <c r="AI2064" s="44">
        <v>7551.8670606042597</v>
      </c>
      <c r="AJ2064" s="45">
        <v>7015.3440103680296</v>
      </c>
      <c r="AK2064" s="46">
        <v>1.0759681597889501</v>
      </c>
    </row>
    <row r="2065" spans="1:37" x14ac:dyDescent="0.2">
      <c r="A2065" s="35" t="s">
        <v>5177</v>
      </c>
      <c r="B2065" s="35" t="s">
        <v>11087</v>
      </c>
      <c r="C2065" s="85" t="s">
        <v>952</v>
      </c>
      <c r="D2065" s="85" t="s">
        <v>13405</v>
      </c>
      <c r="E2065" s="85" t="s">
        <v>12902</v>
      </c>
      <c r="F2065" s="85" t="s">
        <v>185</v>
      </c>
      <c r="G2065" s="85" t="s">
        <v>185</v>
      </c>
      <c r="H2065" s="840">
        <v>1.13186172892213</v>
      </c>
      <c r="I2065" s="840">
        <v>1.1582566004119399</v>
      </c>
      <c r="J2065" s="86">
        <v>5617.4166666666697</v>
      </c>
      <c r="K2065" s="44">
        <v>6358.1389404093097</v>
      </c>
      <c r="L2065" s="45">
        <v>5982.1641052089099</v>
      </c>
      <c r="M2065" s="46">
        <v>1.06493152639124</v>
      </c>
      <c r="N2065" s="139">
        <v>6506.4099314307095</v>
      </c>
      <c r="O2065" s="45">
        <v>6043.4489979148002</v>
      </c>
      <c r="P2065" s="99">
        <v>1.0758413264545901</v>
      </c>
      <c r="Q2065" s="86">
        <v>5635.7967713954704</v>
      </c>
      <c r="R2065" s="44">
        <v>6378.9426775254296</v>
      </c>
      <c r="S2065" s="45">
        <v>6002.0446815699797</v>
      </c>
      <c r="T2065" s="140">
        <v>1.0649860037596499</v>
      </c>
      <c r="U2065" s="44">
        <v>6527.6988090491104</v>
      </c>
      <c r="V2065" s="45">
        <v>6063.48884326603</v>
      </c>
      <c r="W2065" s="99">
        <v>1.07588848377949</v>
      </c>
      <c r="X2065" s="86">
        <v>5652.4919911655898</v>
      </c>
      <c r="Y2065" s="44">
        <v>6397.8393578391697</v>
      </c>
      <c r="Z2065" s="45">
        <v>6020.1196475568604</v>
      </c>
      <c r="AA2065" s="46">
        <v>1.0650381560851101</v>
      </c>
      <c r="AB2065" s="139">
        <v>6547.0361575431798</v>
      </c>
      <c r="AC2065" s="45">
        <v>6081.7106039099399</v>
      </c>
      <c r="AD2065" s="99">
        <v>1.07593440440343</v>
      </c>
      <c r="AE2065" s="142">
        <v>5670.3330124149898</v>
      </c>
      <c r="AF2065" s="44">
        <v>6418.0329269962504</v>
      </c>
      <c r="AG2065" s="45">
        <v>6039.3361774175301</v>
      </c>
      <c r="AH2065" s="140">
        <v>1.0650761012086301</v>
      </c>
      <c r="AI2065" s="44">
        <v>6567.7006381633901</v>
      </c>
      <c r="AJ2065" s="45">
        <v>6101.0977767586901</v>
      </c>
      <c r="AK2065" s="46">
        <v>1.0759681597889501</v>
      </c>
    </row>
    <row r="2066" spans="1:37" x14ac:dyDescent="0.2">
      <c r="A2066" s="35" t="s">
        <v>5176</v>
      </c>
      <c r="B2066" s="35" t="s">
        <v>10526</v>
      </c>
      <c r="C2066" s="85" t="s">
        <v>952</v>
      </c>
      <c r="D2066" s="85" t="s">
        <v>13405</v>
      </c>
      <c r="E2066" s="85" t="s">
        <v>12902</v>
      </c>
      <c r="F2066" s="85" t="s">
        <v>169</v>
      </c>
      <c r="G2066" s="85" t="s">
        <v>169</v>
      </c>
      <c r="H2066" s="840">
        <v>1.16446541486449</v>
      </c>
      <c r="I2066" s="840">
        <v>1.1668976834957501</v>
      </c>
      <c r="J2066" s="86">
        <v>17719.75</v>
      </c>
      <c r="K2066" s="44">
        <v>20634.036035045101</v>
      </c>
      <c r="L2066" s="45">
        <v>19413.886810483498</v>
      </c>
      <c r="M2066" s="46">
        <v>1.0956072636737799</v>
      </c>
      <c r="N2066" s="139">
        <v>20677.135227123901</v>
      </c>
      <c r="O2066" s="45">
        <v>19205.8621398041</v>
      </c>
      <c r="P2066" s="99">
        <v>1.08386755681114</v>
      </c>
      <c r="Q2066" s="86">
        <v>17703.3907580368</v>
      </c>
      <c r="R2066" s="44">
        <v>20614.986263565501</v>
      </c>
      <c r="S2066" s="45">
        <v>19396.9557211746</v>
      </c>
      <c r="T2066" s="140">
        <v>1.09566331028247</v>
      </c>
      <c r="U2066" s="44">
        <v>20658.0456655733</v>
      </c>
      <c r="V2066" s="45">
        <v>19188.971961028699</v>
      </c>
      <c r="W2066" s="99">
        <v>1.08391506594958</v>
      </c>
      <c r="X2066" s="86">
        <v>17699.121937279699</v>
      </c>
      <c r="Y2066" s="44">
        <v>20610.015369431701</v>
      </c>
      <c r="Z2066" s="45">
        <v>19393.228170059901</v>
      </c>
      <c r="AA2066" s="46">
        <v>1.0957169648745</v>
      </c>
      <c r="AB2066" s="139">
        <v>20653.064388520601</v>
      </c>
      <c r="AC2066" s="45">
        <v>19185.163740112101</v>
      </c>
      <c r="AD2066" s="99">
        <v>1.0839613291607599</v>
      </c>
      <c r="AE2066" s="142">
        <v>17735.196927958299</v>
      </c>
      <c r="AF2066" s="44">
        <v>20652.023448418498</v>
      </c>
      <c r="AG2066" s="45">
        <v>19433.448498570098</v>
      </c>
      <c r="AH2066" s="140">
        <v>1.0957560030210101</v>
      </c>
      <c r="AI2066" s="44">
        <v>20695.1602115756</v>
      </c>
      <c r="AJ2066" s="45">
        <v>19224.8707596114</v>
      </c>
      <c r="AK2066" s="46">
        <v>1.0839953363757</v>
      </c>
    </row>
    <row r="2067" spans="1:37" x14ac:dyDescent="0.2">
      <c r="A2067" s="35" t="s">
        <v>5175</v>
      </c>
      <c r="B2067" s="35" t="s">
        <v>11086</v>
      </c>
      <c r="C2067" s="85" t="s">
        <v>952</v>
      </c>
      <c r="D2067" s="85" t="s">
        <v>13405</v>
      </c>
      <c r="E2067" s="85" t="s">
        <v>12902</v>
      </c>
      <c r="F2067" s="85" t="s">
        <v>182</v>
      </c>
      <c r="G2067" s="85" t="s">
        <v>182</v>
      </c>
      <c r="H2067" s="840">
        <v>1.16232199599584</v>
      </c>
      <c r="I2067" s="840">
        <v>1.16425985261457</v>
      </c>
      <c r="J2067" s="86">
        <v>5051.4166666666697</v>
      </c>
      <c r="K2067" s="44">
        <v>5871.3727026066599</v>
      </c>
      <c r="L2067" s="45">
        <v>5524.18173918922</v>
      </c>
      <c r="M2067" s="46">
        <v>1.0935905912577399</v>
      </c>
      <c r="N2067" s="139">
        <v>5881.1616238281003</v>
      </c>
      <c r="O2067" s="45">
        <v>5462.6899775254997</v>
      </c>
      <c r="P2067" s="99">
        <v>1.08141741970579</v>
      </c>
      <c r="Q2067" s="86">
        <v>5045.4253136346197</v>
      </c>
      <c r="R2067" s="44">
        <v>5864.4088211917397</v>
      </c>
      <c r="S2067" s="45">
        <v>5517.9119103544599</v>
      </c>
      <c r="T2067" s="140">
        <v>1.0936465347020401</v>
      </c>
      <c r="U2067" s="44">
        <v>5874.1861320300404</v>
      </c>
      <c r="V2067" s="45">
        <v>5456.4499859362604</v>
      </c>
      <c r="W2067" s="99">
        <v>1.0814648214474401</v>
      </c>
      <c r="X2067" s="86">
        <v>5040.6573348179199</v>
      </c>
      <c r="Y2067" s="44">
        <v>5858.8668945366499</v>
      </c>
      <c r="Z2067" s="45">
        <v>5512.9673834344503</v>
      </c>
      <c r="AA2067" s="46">
        <v>1.0937000905326499</v>
      </c>
      <c r="AB2067" s="139">
        <v>5868.6349657156497</v>
      </c>
      <c r="AC2067" s="45">
        <v>5451.5262544178204</v>
      </c>
      <c r="AD2067" s="99">
        <v>1.0815109800783</v>
      </c>
      <c r="AE2067" s="142">
        <v>5046.4032060674599</v>
      </c>
      <c r="AF2067" s="44">
        <v>5865.5454470761497</v>
      </c>
      <c r="AG2067" s="45">
        <v>5519.4482829480703</v>
      </c>
      <c r="AH2067" s="140">
        <v>1.09373905682207</v>
      </c>
      <c r="AI2067" s="44">
        <v>5875.3246529297703</v>
      </c>
      <c r="AJ2067" s="45">
        <v>5457.9117034404599</v>
      </c>
      <c r="AK2067" s="46">
        <v>1.08154491041822</v>
      </c>
    </row>
    <row r="2068" spans="1:37" x14ac:dyDescent="0.2">
      <c r="A2068" s="35" t="s">
        <v>5174</v>
      </c>
      <c r="B2068" s="35" t="s">
        <v>12998</v>
      </c>
      <c r="C2068" s="85" t="s">
        <v>952</v>
      </c>
      <c r="D2068" s="85" t="s">
        <v>13405</v>
      </c>
      <c r="E2068" s="85" t="s">
        <v>12902</v>
      </c>
      <c r="F2068" s="85" t="s">
        <v>182</v>
      </c>
      <c r="G2068" s="85" t="s">
        <v>182</v>
      </c>
      <c r="H2068" s="840">
        <v>1.16232199599584</v>
      </c>
      <c r="I2068" s="840">
        <v>1.16425985261457</v>
      </c>
      <c r="J2068" s="86">
        <v>10459.5</v>
      </c>
      <c r="K2068" s="44">
        <v>12157.3069171185</v>
      </c>
      <c r="L2068" s="45">
        <v>11438.410789260401</v>
      </c>
      <c r="M2068" s="46">
        <v>1.0935905912577399</v>
      </c>
      <c r="N2068" s="139">
        <v>12177.5759284221</v>
      </c>
      <c r="O2068" s="45">
        <v>11311.085501412699</v>
      </c>
      <c r="P2068" s="99">
        <v>1.08141741970579</v>
      </c>
      <c r="Q2068" s="86">
        <v>10443.935962178</v>
      </c>
      <c r="R2068" s="44">
        <v>12139.2164936115</v>
      </c>
      <c r="S2068" s="45">
        <v>11421.9743736861</v>
      </c>
      <c r="T2068" s="140">
        <v>1.0936465347020401</v>
      </c>
      <c r="U2068" s="44">
        <v>12159.4553440414</v>
      </c>
      <c r="V2068" s="45">
        <v>11294.749340545401</v>
      </c>
      <c r="W2068" s="99">
        <v>1.0814648214474401</v>
      </c>
      <c r="X2068" s="86">
        <v>10432.787339644899</v>
      </c>
      <c r="Y2068" s="44">
        <v>12126.258204416201</v>
      </c>
      <c r="Z2068" s="45">
        <v>11410.340457877601</v>
      </c>
      <c r="AA2068" s="46">
        <v>1.0937000905326499</v>
      </c>
      <c r="AB2068" s="139">
        <v>12146.4754504141</v>
      </c>
      <c r="AC2068" s="45">
        <v>11283.1740606479</v>
      </c>
      <c r="AD2068" s="99">
        <v>1.0815109800783</v>
      </c>
      <c r="AE2068" s="142">
        <v>10436.809482328399</v>
      </c>
      <c r="AF2068" s="44">
        <v>12130.933229328301</v>
      </c>
      <c r="AG2068" s="45">
        <v>11415.1461594335</v>
      </c>
      <c r="AH2068" s="140">
        <v>1.09373905682207</v>
      </c>
      <c r="AI2068" s="44">
        <v>12151.158269662001</v>
      </c>
      <c r="AJ2068" s="45">
        <v>11287.878176617</v>
      </c>
      <c r="AK2068" s="46">
        <v>1.08154491041822</v>
      </c>
    </row>
    <row r="2069" spans="1:37" x14ac:dyDescent="0.2">
      <c r="A2069" s="35" t="s">
        <v>5173</v>
      </c>
      <c r="B2069" s="35" t="s">
        <v>11085</v>
      </c>
      <c r="C2069" s="85" t="s">
        <v>952</v>
      </c>
      <c r="D2069" s="85" t="s">
        <v>13405</v>
      </c>
      <c r="E2069" s="85" t="s">
        <v>12902</v>
      </c>
      <c r="F2069" s="85" t="s">
        <v>169</v>
      </c>
      <c r="G2069" s="85" t="s">
        <v>169</v>
      </c>
      <c r="H2069" s="840">
        <v>1.16446541486449</v>
      </c>
      <c r="I2069" s="840">
        <v>1.1668976834957501</v>
      </c>
      <c r="J2069" s="86">
        <v>8772</v>
      </c>
      <c r="K2069" s="44">
        <v>10214.6906191913</v>
      </c>
      <c r="L2069" s="45">
        <v>9610.6669169464203</v>
      </c>
      <c r="M2069" s="46">
        <v>1.0956072636737799</v>
      </c>
      <c r="N2069" s="139">
        <v>10236.026479624799</v>
      </c>
      <c r="O2069" s="45">
        <v>9507.6862083472897</v>
      </c>
      <c r="P2069" s="99">
        <v>1.08386755681114</v>
      </c>
      <c r="Q2069" s="86">
        <v>8765.9439670767097</v>
      </c>
      <c r="R2069" s="44">
        <v>10207.638578300899</v>
      </c>
      <c r="S2069" s="45">
        <v>9604.5231847178693</v>
      </c>
      <c r="T2069" s="140">
        <v>1.09566331028247</v>
      </c>
      <c r="U2069" s="44">
        <v>10228.9597088354</v>
      </c>
      <c r="V2069" s="45">
        <v>9501.5387331842994</v>
      </c>
      <c r="W2069" s="99">
        <v>1.08391506594958</v>
      </c>
      <c r="X2069" s="86">
        <v>8766.3099280940205</v>
      </c>
      <c r="Y2069" s="44">
        <v>10208.0647272487</v>
      </c>
      <c r="Z2069" s="45">
        <v>9605.3945075604097</v>
      </c>
      <c r="AA2069" s="46">
        <v>1.0957169648745</v>
      </c>
      <c r="AB2069" s="139">
        <v>10229.3867478988</v>
      </c>
      <c r="AC2069" s="45">
        <v>9502.3409614919692</v>
      </c>
      <c r="AD2069" s="99">
        <v>1.0839613291607599</v>
      </c>
      <c r="AE2069" s="142">
        <v>8782.9701669113492</v>
      </c>
      <c r="AF2069" s="44">
        <v>10227.464999154899</v>
      </c>
      <c r="AG2069" s="45">
        <v>9623.9922847475409</v>
      </c>
      <c r="AH2069" s="140">
        <v>1.0957560030210101</v>
      </c>
      <c r="AI2069" s="44">
        <v>10248.8275419812</v>
      </c>
      <c r="AJ2069" s="45">
        <v>9520.69870045879</v>
      </c>
      <c r="AK2069" s="46">
        <v>1.0839953363757</v>
      </c>
    </row>
    <row r="2070" spans="1:37" x14ac:dyDescent="0.2">
      <c r="A2070" s="35" t="s">
        <v>5172</v>
      </c>
      <c r="B2070" s="35" t="s">
        <v>11084</v>
      </c>
      <c r="C2070" s="85" t="s">
        <v>952</v>
      </c>
      <c r="D2070" s="85" t="s">
        <v>13405</v>
      </c>
      <c r="E2070" s="85" t="s">
        <v>12902</v>
      </c>
      <c r="F2070" s="85" t="s">
        <v>169</v>
      </c>
      <c r="G2070" s="85" t="s">
        <v>169</v>
      </c>
      <c r="H2070" s="840">
        <v>1.16446541486449</v>
      </c>
      <c r="I2070" s="840">
        <v>1.1668976834957501</v>
      </c>
      <c r="J2070" s="86">
        <v>4520.4166666666697</v>
      </c>
      <c r="K2070" s="44">
        <v>5263.8688691103598</v>
      </c>
      <c r="L2070" s="45">
        <v>4952.6013348320203</v>
      </c>
      <c r="M2070" s="46">
        <v>1.0956072636737799</v>
      </c>
      <c r="N2070" s="139">
        <v>5274.8637367689298</v>
      </c>
      <c r="O2070" s="45">
        <v>4899.5329682683396</v>
      </c>
      <c r="P2070" s="99">
        <v>1.08386755681114</v>
      </c>
      <c r="Q2070" s="86">
        <v>4513.6736076923899</v>
      </c>
      <c r="R2070" s="44">
        <v>5256.0168101444197</v>
      </c>
      <c r="S2070" s="45">
        <v>4945.4665665388402</v>
      </c>
      <c r="T2070" s="140">
        <v>1.09566331028247</v>
      </c>
      <c r="U2070" s="44">
        <v>5266.9952768721696</v>
      </c>
      <c r="V2070" s="45">
        <v>4892.4388261567901</v>
      </c>
      <c r="W2070" s="99">
        <v>1.08391506594958</v>
      </c>
      <c r="X2070" s="86">
        <v>4509.9187807503904</v>
      </c>
      <c r="Y2070" s="44">
        <v>5251.64444403167</v>
      </c>
      <c r="Z2070" s="45">
        <v>4941.5945182743399</v>
      </c>
      <c r="AA2070" s="46">
        <v>1.0957169648745</v>
      </c>
      <c r="AB2070" s="139">
        <v>5262.6137780116296</v>
      </c>
      <c r="AC2070" s="45">
        <v>4888.57755598927</v>
      </c>
      <c r="AD2070" s="99">
        <v>1.0839613291607599</v>
      </c>
      <c r="AE2070" s="142">
        <v>4516.9676375951103</v>
      </c>
      <c r="AF2070" s="44">
        <v>5259.8525940416703</v>
      </c>
      <c r="AG2070" s="45">
        <v>4949.4944043464602</v>
      </c>
      <c r="AH2070" s="140">
        <v>1.0957560030210101</v>
      </c>
      <c r="AI2070" s="44">
        <v>5270.8390727350197</v>
      </c>
      <c r="AJ2070" s="45">
        <v>4896.3718537130499</v>
      </c>
      <c r="AK2070" s="46">
        <v>1.0839953363757</v>
      </c>
    </row>
    <row r="2071" spans="1:37" x14ac:dyDescent="0.2">
      <c r="A2071" s="35" t="s">
        <v>5171</v>
      </c>
      <c r="B2071" s="35" t="s">
        <v>11083</v>
      </c>
      <c r="C2071" s="85" t="s">
        <v>952</v>
      </c>
      <c r="D2071" s="85" t="s">
        <v>13405</v>
      </c>
      <c r="E2071" s="85" t="s">
        <v>12902</v>
      </c>
      <c r="F2071" s="85" t="s">
        <v>182</v>
      </c>
      <c r="G2071" s="85" t="s">
        <v>182</v>
      </c>
      <c r="H2071" s="840">
        <v>1.16232199599584</v>
      </c>
      <c r="I2071" s="840">
        <v>1.16425985261457</v>
      </c>
      <c r="J2071" s="86">
        <v>1.1666666666666701</v>
      </c>
      <c r="K2071" s="44">
        <v>1.35604232866182</v>
      </c>
      <c r="L2071" s="45">
        <v>1.2758556898007001</v>
      </c>
      <c r="M2071" s="46">
        <v>1.0935905912577399</v>
      </c>
      <c r="N2071" s="139">
        <v>1.35830316138366</v>
      </c>
      <c r="O2071" s="45">
        <v>1.26165365632342</v>
      </c>
      <c r="P2071" s="99">
        <v>1.08141741970579</v>
      </c>
      <c r="Q2071" s="86">
        <v>1.1595154651047199</v>
      </c>
      <c r="R2071" s="44">
        <v>1.3477303297885701</v>
      </c>
      <c r="S2071" s="45">
        <v>1.2681000703452101</v>
      </c>
      <c r="T2071" s="140">
        <v>1.0936465347020401</v>
      </c>
      <c r="U2071" s="44">
        <v>1.3499773045071399</v>
      </c>
      <c r="V2071" s="45">
        <v>1.2539751854350301</v>
      </c>
      <c r="W2071" s="99">
        <v>1.0814648214474401</v>
      </c>
      <c r="X2071" s="86">
        <v>1.16483996767152</v>
      </c>
      <c r="Y2071" s="44">
        <v>1.35391911623969</v>
      </c>
      <c r="Z2071" s="45">
        <v>1.27398557809839</v>
      </c>
      <c r="AA2071" s="46">
        <v>1.0937000905326499</v>
      </c>
      <c r="AB2071" s="139">
        <v>1.35617640908079</v>
      </c>
      <c r="AC2071" s="45">
        <v>1.2597872150708</v>
      </c>
      <c r="AD2071" s="99">
        <v>1.0815109800783</v>
      </c>
      <c r="AE2071" s="142">
        <v>1.1765628457058199</v>
      </c>
      <c r="AF2071" s="44">
        <v>1.3675448752353401</v>
      </c>
      <c r="AG2071" s="45">
        <v>1.28685273715417</v>
      </c>
      <c r="AH2071" s="140">
        <v>1.09373905682207</v>
      </c>
      <c r="AI2071" s="44">
        <v>1.36982488533324</v>
      </c>
      <c r="AJ2071" s="45">
        <v>1.2725055575603099</v>
      </c>
      <c r="AK2071" s="46">
        <v>1.08154491041822</v>
      </c>
    </row>
    <row r="2072" spans="1:37" x14ac:dyDescent="0.2">
      <c r="A2072" s="35" t="s">
        <v>5170</v>
      </c>
      <c r="B2072" s="35" t="s">
        <v>11082</v>
      </c>
      <c r="C2072" s="85" t="s">
        <v>952</v>
      </c>
      <c r="D2072" s="85" t="s">
        <v>13405</v>
      </c>
      <c r="E2072" s="85" t="s">
        <v>12902</v>
      </c>
      <c r="F2072" s="85" t="s">
        <v>169</v>
      </c>
      <c r="G2072" s="85" t="s">
        <v>169</v>
      </c>
      <c r="H2072" s="840">
        <v>1.16446541486449</v>
      </c>
      <c r="I2072" s="840">
        <v>1.1668976834957501</v>
      </c>
      <c r="J2072" s="86">
        <v>11282.083333333299</v>
      </c>
      <c r="K2072" s="44">
        <v>13137.595849285801</v>
      </c>
      <c r="L2072" s="45">
        <v>12360.732449372899</v>
      </c>
      <c r="M2072" s="46">
        <v>1.0956072636737799</v>
      </c>
      <c r="N2072" s="139">
        <v>13165.0369066727</v>
      </c>
      <c r="O2072" s="45">
        <v>12228.284098239599</v>
      </c>
      <c r="P2072" s="99">
        <v>1.08386755681114</v>
      </c>
      <c r="Q2072" s="86">
        <v>11251.1501749786</v>
      </c>
      <c r="R2072" s="44">
        <v>13101.5752562091</v>
      </c>
      <c r="S2072" s="45">
        <v>12327.4724452022</v>
      </c>
      <c r="T2072" s="140">
        <v>1.09566331028247</v>
      </c>
      <c r="U2072" s="44">
        <v>13128.9410758454</v>
      </c>
      <c r="V2072" s="45">
        <v>12195.291183920601</v>
      </c>
      <c r="W2072" s="99">
        <v>1.08391506594958</v>
      </c>
      <c r="X2072" s="86">
        <v>11228.6224325968</v>
      </c>
      <c r="Y2072" s="44">
        <v>13075.3424793306</v>
      </c>
      <c r="Z2072" s="45">
        <v>12303.3920915667</v>
      </c>
      <c r="AA2072" s="46">
        <v>1.0957169648745</v>
      </c>
      <c r="AB2072" s="139">
        <v>13102.6535054457</v>
      </c>
      <c r="AC2072" s="45">
        <v>12171.392496682</v>
      </c>
      <c r="AD2072" s="99">
        <v>1.0839613291607599</v>
      </c>
      <c r="AE2072" s="142">
        <v>11238.461703937601</v>
      </c>
      <c r="AF2072" s="44">
        <v>13086.799970514399</v>
      </c>
      <c r="AG2072" s="45">
        <v>12314.611876811299</v>
      </c>
      <c r="AH2072" s="140">
        <v>1.0957560030210101</v>
      </c>
      <c r="AI2072" s="44">
        <v>13114.134928380499</v>
      </c>
      <c r="AJ2072" s="45">
        <v>12182.4400751052</v>
      </c>
      <c r="AK2072" s="46">
        <v>1.0839953363757</v>
      </c>
    </row>
    <row r="2073" spans="1:37" x14ac:dyDescent="0.2">
      <c r="A2073" s="35" t="s">
        <v>5169</v>
      </c>
      <c r="B2073" s="35" t="s">
        <v>11081</v>
      </c>
      <c r="C2073" s="85" t="s">
        <v>952</v>
      </c>
      <c r="D2073" s="85" t="s">
        <v>13405</v>
      </c>
      <c r="E2073" s="85" t="s">
        <v>12902</v>
      </c>
      <c r="F2073" s="85" t="s">
        <v>169</v>
      </c>
      <c r="G2073" s="85" t="s">
        <v>169</v>
      </c>
      <c r="H2073" s="840">
        <v>1.16446541486449</v>
      </c>
      <c r="I2073" s="840">
        <v>1.1668976834957501</v>
      </c>
      <c r="J2073" s="86">
        <v>3874.5</v>
      </c>
      <c r="K2073" s="44">
        <v>4511.72124989247</v>
      </c>
      <c r="L2073" s="45">
        <v>4244.9303431040698</v>
      </c>
      <c r="M2073" s="46">
        <v>1.0956072636737799</v>
      </c>
      <c r="N2073" s="139">
        <v>4521.1450747043</v>
      </c>
      <c r="O2073" s="45">
        <v>4199.4448488647504</v>
      </c>
      <c r="P2073" s="99">
        <v>1.08386755681114</v>
      </c>
      <c r="Q2073" s="86">
        <v>3871.72640250415</v>
      </c>
      <c r="R2073" s="44">
        <v>4508.4914915338004</v>
      </c>
      <c r="S2073" s="45">
        <v>4242.1085666757099</v>
      </c>
      <c r="T2073" s="140">
        <v>1.09566331028247</v>
      </c>
      <c r="U2073" s="44">
        <v>4517.9085702114398</v>
      </c>
      <c r="V2073" s="45">
        <v>4196.6225789090204</v>
      </c>
      <c r="W2073" s="99">
        <v>1.08391506594958</v>
      </c>
      <c r="X2073" s="86">
        <v>3871.3574809256602</v>
      </c>
      <c r="Y2073" s="44">
        <v>4508.0618951148499</v>
      </c>
      <c r="Z2073" s="45">
        <v>4241.9120689440697</v>
      </c>
      <c r="AA2073" s="46">
        <v>1.0957169648745</v>
      </c>
      <c r="AB2073" s="139">
        <v>4517.4780764761099</v>
      </c>
      <c r="AC2073" s="45">
        <v>4196.40180068063</v>
      </c>
      <c r="AD2073" s="99">
        <v>1.0839613291607599</v>
      </c>
      <c r="AE2073" s="142">
        <v>3881.1074207094298</v>
      </c>
      <c r="AF2073" s="44">
        <v>4519.4153627900696</v>
      </c>
      <c r="AG2073" s="45">
        <v>4252.7467546117396</v>
      </c>
      <c r="AH2073" s="140">
        <v>1.0957560030210101</v>
      </c>
      <c r="AI2073" s="44">
        <v>4528.8552586240203</v>
      </c>
      <c r="AJ2073" s="45">
        <v>4207.1023440221397</v>
      </c>
      <c r="AK2073" s="46">
        <v>1.0839953363757</v>
      </c>
    </row>
    <row r="2074" spans="1:37" x14ac:dyDescent="0.2">
      <c r="A2074" s="35" t="s">
        <v>5168</v>
      </c>
      <c r="B2074" s="35" t="s">
        <v>11080</v>
      </c>
      <c r="C2074" s="85" t="s">
        <v>952</v>
      </c>
      <c r="D2074" s="85" t="s">
        <v>13405</v>
      </c>
      <c r="E2074" s="85" t="s">
        <v>12902</v>
      </c>
      <c r="F2074" s="85" t="s">
        <v>169</v>
      </c>
      <c r="G2074" s="85" t="s">
        <v>169</v>
      </c>
      <c r="H2074" s="840">
        <v>1.16446541486449</v>
      </c>
      <c r="I2074" s="840">
        <v>1.1668976834957501</v>
      </c>
      <c r="J2074" s="86">
        <v>5907.1666666666697</v>
      </c>
      <c r="K2074" s="44">
        <v>6878.69128317369</v>
      </c>
      <c r="L2074" s="45">
        <v>6471.9347077316397</v>
      </c>
      <c r="M2074" s="46">
        <v>1.0956072636737799</v>
      </c>
      <c r="N2074" s="139">
        <v>6893.0590993566702</v>
      </c>
      <c r="O2074" s="45">
        <v>6402.5863026761899</v>
      </c>
      <c r="P2074" s="99">
        <v>1.08386755681114</v>
      </c>
      <c r="Q2074" s="86">
        <v>5895.4403955401203</v>
      </c>
      <c r="R2074" s="44">
        <v>6865.0364460015098</v>
      </c>
      <c r="S2074" s="45">
        <v>6459.4177393504497</v>
      </c>
      <c r="T2074" s="140">
        <v>1.09566331028247</v>
      </c>
      <c r="U2074" s="44">
        <v>6879.3757407430603</v>
      </c>
      <c r="V2074" s="45">
        <v>6390.1566651336998</v>
      </c>
      <c r="W2074" s="99">
        <v>1.08391506594958</v>
      </c>
      <c r="X2074" s="86">
        <v>5887.1203609083204</v>
      </c>
      <c r="Y2074" s="44">
        <v>6855.3480534223099</v>
      </c>
      <c r="Z2074" s="45">
        <v>6450.6176537053598</v>
      </c>
      <c r="AA2074" s="46">
        <v>1.0957169648745</v>
      </c>
      <c r="AB2074" s="139">
        <v>6869.66711160461</v>
      </c>
      <c r="AC2074" s="45">
        <v>6381.4108113395596</v>
      </c>
      <c r="AD2074" s="99">
        <v>1.0839613291607599</v>
      </c>
      <c r="AE2074" s="142">
        <v>5892.2251681203998</v>
      </c>
      <c r="AF2074" s="44">
        <v>6861.2924248703202</v>
      </c>
      <c r="AG2074" s="45">
        <v>6456.4410991193899</v>
      </c>
      <c r="AH2074" s="140">
        <v>1.0957560030210101</v>
      </c>
      <c r="AI2074" s="44">
        <v>6875.62389931507</v>
      </c>
      <c r="AJ2074" s="45">
        <v>6387.1446031180203</v>
      </c>
      <c r="AK2074" s="46">
        <v>1.0839953363757</v>
      </c>
    </row>
    <row r="2075" spans="1:37" x14ac:dyDescent="0.2">
      <c r="A2075" s="35" t="s">
        <v>5167</v>
      </c>
      <c r="B2075" s="35" t="s">
        <v>11079</v>
      </c>
      <c r="C2075" s="85" t="s">
        <v>952</v>
      </c>
      <c r="D2075" s="85" t="s">
        <v>13405</v>
      </c>
      <c r="E2075" s="85" t="s">
        <v>12902</v>
      </c>
      <c r="F2075" s="85" t="s">
        <v>169</v>
      </c>
      <c r="G2075" s="85" t="s">
        <v>169</v>
      </c>
      <c r="H2075" s="840">
        <v>1.16446541486449</v>
      </c>
      <c r="I2075" s="840">
        <v>1.1668976834957501</v>
      </c>
      <c r="J2075" s="86">
        <v>8010.8333333333303</v>
      </c>
      <c r="K2075" s="44">
        <v>9328.3383609103003</v>
      </c>
      <c r="L2075" s="45">
        <v>8776.7271880800599</v>
      </c>
      <c r="M2075" s="46">
        <v>1.0956072636737799</v>
      </c>
      <c r="N2075" s="139">
        <v>9347.8228595372402</v>
      </c>
      <c r="O2075" s="45">
        <v>8682.6823530212096</v>
      </c>
      <c r="P2075" s="99">
        <v>1.08386755681114</v>
      </c>
      <c r="Q2075" s="86">
        <v>7989.6716075905797</v>
      </c>
      <c r="R2075" s="44">
        <v>9303.6962631640108</v>
      </c>
      <c r="S2075" s="45">
        <v>8753.9900416425207</v>
      </c>
      <c r="T2075" s="140">
        <v>1.09566331028247</v>
      </c>
      <c r="U2075" s="44">
        <v>9323.1292907892403</v>
      </c>
      <c r="V2075" s="45">
        <v>8660.1254274570492</v>
      </c>
      <c r="W2075" s="99">
        <v>1.08391506594958</v>
      </c>
      <c r="X2075" s="86">
        <v>7975.3065419640398</v>
      </c>
      <c r="Y2075" s="44">
        <v>9286.9686410596496</v>
      </c>
      <c r="Z2075" s="45">
        <v>8738.6786781046103</v>
      </c>
      <c r="AA2075" s="46">
        <v>1.0957169648745</v>
      </c>
      <c r="AB2075" s="139">
        <v>9306.3667289863697</v>
      </c>
      <c r="AC2075" s="45">
        <v>8644.9238796918507</v>
      </c>
      <c r="AD2075" s="99">
        <v>1.0839613291607599</v>
      </c>
      <c r="AE2075" s="142">
        <v>7982.5413002195301</v>
      </c>
      <c r="AF2075" s="44">
        <v>9295.3932668330799</v>
      </c>
      <c r="AG2075" s="45">
        <v>8746.9175490786693</v>
      </c>
      <c r="AH2075" s="140">
        <v>1.0957560030210101</v>
      </c>
      <c r="AI2075" s="44">
        <v>9314.8089516353593</v>
      </c>
      <c r="AJ2075" s="45">
        <v>8653.0375418643707</v>
      </c>
      <c r="AK2075" s="46">
        <v>1.0839953363757</v>
      </c>
    </row>
    <row r="2076" spans="1:37" x14ac:dyDescent="0.2">
      <c r="A2076" s="35" t="s">
        <v>5166</v>
      </c>
      <c r="B2076" s="35" t="s">
        <v>11078</v>
      </c>
      <c r="C2076" s="85" t="s">
        <v>952</v>
      </c>
      <c r="D2076" s="85" t="s">
        <v>13405</v>
      </c>
      <c r="E2076" s="85" t="s">
        <v>12902</v>
      </c>
      <c r="F2076" s="85" t="s">
        <v>182</v>
      </c>
      <c r="G2076" s="85" t="s">
        <v>182</v>
      </c>
      <c r="H2076" s="840">
        <v>1.16232199599584</v>
      </c>
      <c r="I2076" s="840">
        <v>1.16425985261457</v>
      </c>
      <c r="J2076" s="86">
        <v>16377.25</v>
      </c>
      <c r="K2076" s="44">
        <v>19035.637908922901</v>
      </c>
      <c r="L2076" s="45">
        <v>17910.006510675899</v>
      </c>
      <c r="M2076" s="46">
        <v>1.0935905912577399</v>
      </c>
      <c r="N2076" s="139">
        <v>19067.374671231901</v>
      </c>
      <c r="O2076" s="45">
        <v>17710.6434368767</v>
      </c>
      <c r="P2076" s="99">
        <v>1.08141741970579</v>
      </c>
      <c r="Q2076" s="86">
        <v>16341.949650422101</v>
      </c>
      <c r="R2076" s="44">
        <v>18994.607536142201</v>
      </c>
      <c r="S2076" s="45">
        <v>17872.3166054594</v>
      </c>
      <c r="T2076" s="140">
        <v>1.0936465347020401</v>
      </c>
      <c r="U2076" s="44">
        <v>19026.2758914351</v>
      </c>
      <c r="V2076" s="45">
        <v>17673.243660796801</v>
      </c>
      <c r="W2076" s="99">
        <v>1.0814648214474401</v>
      </c>
      <c r="X2076" s="86">
        <v>16316.368652122799</v>
      </c>
      <c r="Y2076" s="44">
        <v>18964.874179139399</v>
      </c>
      <c r="Z2076" s="45">
        <v>17845.213871990902</v>
      </c>
      <c r="AA2076" s="46">
        <v>1.0937000905326499</v>
      </c>
      <c r="AB2076" s="139">
        <v>18996.4929621255</v>
      </c>
      <c r="AC2076" s="45">
        <v>17646.3318522763</v>
      </c>
      <c r="AD2076" s="99">
        <v>1.0815109800783</v>
      </c>
      <c r="AE2076" s="142">
        <v>16321.5825330118</v>
      </c>
      <c r="AF2076" s="44">
        <v>18970.934387581201</v>
      </c>
      <c r="AG2076" s="45">
        <v>17851.5522854999</v>
      </c>
      <c r="AH2076" s="140">
        <v>1.09373905682207</v>
      </c>
      <c r="AI2076" s="44">
        <v>19002.563274320801</v>
      </c>
      <c r="AJ2076" s="45">
        <v>17652.524518549901</v>
      </c>
      <c r="AK2076" s="46">
        <v>1.08154491041822</v>
      </c>
    </row>
    <row r="2077" spans="1:37" x14ac:dyDescent="0.2">
      <c r="A2077" s="35" t="s">
        <v>5165</v>
      </c>
      <c r="B2077" s="35" t="s">
        <v>8429</v>
      </c>
      <c r="C2077" s="85" t="s">
        <v>952</v>
      </c>
      <c r="D2077" s="85" t="s">
        <v>13405</v>
      </c>
      <c r="E2077" s="85" t="s">
        <v>12902</v>
      </c>
      <c r="F2077" s="85" t="s">
        <v>182</v>
      </c>
      <c r="G2077" s="85" t="s">
        <v>182</v>
      </c>
      <c r="H2077" s="840">
        <v>1.16232199599584</v>
      </c>
      <c r="I2077" s="840">
        <v>1.16425985261457</v>
      </c>
      <c r="J2077" s="86">
        <v>12867.083333333299</v>
      </c>
      <c r="K2077" s="44">
        <v>14955.6939826448</v>
      </c>
      <c r="L2077" s="45">
        <v>14071.321270262701</v>
      </c>
      <c r="M2077" s="46">
        <v>1.0935905912577399</v>
      </c>
      <c r="N2077" s="139">
        <v>14980.628545246</v>
      </c>
      <c r="O2077" s="45">
        <v>13914.6880574727</v>
      </c>
      <c r="P2077" s="99">
        <v>1.08141741970579</v>
      </c>
      <c r="Q2077" s="86">
        <v>12838.6869768489</v>
      </c>
      <c r="R2077" s="44">
        <v>14922.688272896899</v>
      </c>
      <c r="S2077" s="45">
        <v>14040.9855223551</v>
      </c>
      <c r="T2077" s="140">
        <v>1.0936465347020401</v>
      </c>
      <c r="U2077" s="44">
        <v>14947.5678074307</v>
      </c>
      <c r="V2077" s="45">
        <v>13884.588319037501</v>
      </c>
      <c r="W2077" s="99">
        <v>1.0814648214474401</v>
      </c>
      <c r="X2077" s="86">
        <v>12821.8821125101</v>
      </c>
      <c r="Y2077" s="44">
        <v>14903.1556094361</v>
      </c>
      <c r="Z2077" s="45">
        <v>14023.2936272513</v>
      </c>
      <c r="AA2077" s="46">
        <v>1.0937000905326499</v>
      </c>
      <c r="AB2077" s="139">
        <v>14928.002578552299</v>
      </c>
      <c r="AC2077" s="45">
        <v>13867.0062899493</v>
      </c>
      <c r="AD2077" s="99">
        <v>1.0815109800783</v>
      </c>
      <c r="AE2077" s="142">
        <v>12828.9199725134</v>
      </c>
      <c r="AF2077" s="44">
        <v>14911.335868922801</v>
      </c>
      <c r="AG2077" s="45">
        <v>14031.490830782601</v>
      </c>
      <c r="AH2077" s="140">
        <v>1.09373905682207</v>
      </c>
      <c r="AI2077" s="44">
        <v>14936.1964764026</v>
      </c>
      <c r="AJ2077" s="45">
        <v>13875.0531024346</v>
      </c>
      <c r="AK2077" s="46">
        <v>1.08154491041822</v>
      </c>
    </row>
    <row r="2078" spans="1:37" x14ac:dyDescent="0.2">
      <c r="A2078" s="35" t="s">
        <v>5164</v>
      </c>
      <c r="B2078" s="35" t="s">
        <v>11077</v>
      </c>
      <c r="C2078" s="85" t="s">
        <v>952</v>
      </c>
      <c r="D2078" s="85" t="s">
        <v>13405</v>
      </c>
      <c r="E2078" s="85" t="s">
        <v>12902</v>
      </c>
      <c r="F2078" s="85" t="s">
        <v>169</v>
      </c>
      <c r="G2078" s="85" t="s">
        <v>169</v>
      </c>
      <c r="H2078" s="840">
        <v>1.16446541486449</v>
      </c>
      <c r="I2078" s="840">
        <v>1.1668976834957501</v>
      </c>
      <c r="J2078" s="86">
        <v>4983.5</v>
      </c>
      <c r="K2078" s="44">
        <v>5803.1133949771902</v>
      </c>
      <c r="L2078" s="45">
        <v>5459.9587985182898</v>
      </c>
      <c r="M2078" s="46">
        <v>1.0956072636737799</v>
      </c>
      <c r="N2078" s="139">
        <v>5815.23460570109</v>
      </c>
      <c r="O2078" s="45">
        <v>5401.4539693683</v>
      </c>
      <c r="P2078" s="99">
        <v>1.08386755681114</v>
      </c>
      <c r="Q2078" s="86">
        <v>4988.5811079715804</v>
      </c>
      <c r="R2078" s="44">
        <v>5809.0301694792997</v>
      </c>
      <c r="S2078" s="45">
        <v>5465.8052903727103</v>
      </c>
      <c r="T2078" s="140">
        <v>1.09566331028247</v>
      </c>
      <c r="U2078" s="44">
        <v>5821.16373882273</v>
      </c>
      <c r="V2078" s="45">
        <v>5407.1982206418597</v>
      </c>
      <c r="W2078" s="99">
        <v>1.08391506594958</v>
      </c>
      <c r="X2078" s="86">
        <v>4995.7659349914902</v>
      </c>
      <c r="Y2078" s="44">
        <v>5817.3966520557597</v>
      </c>
      <c r="Z2078" s="45">
        <v>5473.9454875123101</v>
      </c>
      <c r="AA2078" s="46">
        <v>1.0957169648745</v>
      </c>
      <c r="AB2078" s="139">
        <v>5829.5476968285702</v>
      </c>
      <c r="AC2078" s="45">
        <v>5415.2170830694204</v>
      </c>
      <c r="AD2078" s="99">
        <v>1.0839613291607599</v>
      </c>
      <c r="AE2078" s="142">
        <v>5014.0762043521199</v>
      </c>
      <c r="AF2078" s="44">
        <v>5838.7183274630697</v>
      </c>
      <c r="AG2078" s="45">
        <v>5494.2041005236297</v>
      </c>
      <c r="AH2078" s="140">
        <v>1.0957560030210101</v>
      </c>
      <c r="AI2078" s="44">
        <v>5850.9139077296804</v>
      </c>
      <c r="AJ2078" s="45">
        <v>5435.2352217500602</v>
      </c>
      <c r="AK2078" s="46">
        <v>1.0839953363757</v>
      </c>
    </row>
    <row r="2079" spans="1:37" x14ac:dyDescent="0.2">
      <c r="A2079" s="35" t="s">
        <v>5163</v>
      </c>
      <c r="B2079" s="35" t="s">
        <v>11040</v>
      </c>
      <c r="C2079" s="85" t="s">
        <v>952</v>
      </c>
      <c r="D2079" s="85" t="s">
        <v>13405</v>
      </c>
      <c r="E2079" s="85" t="s">
        <v>12902</v>
      </c>
      <c r="F2079" s="85" t="s">
        <v>182</v>
      </c>
      <c r="G2079" s="85" t="s">
        <v>182</v>
      </c>
      <c r="H2079" s="840">
        <v>1.16232199599584</v>
      </c>
      <c r="I2079" s="840">
        <v>1.16425985261457</v>
      </c>
      <c r="J2079" s="86">
        <v>5537.8333333333303</v>
      </c>
      <c r="K2079" s="44">
        <v>6436.7454934923098</v>
      </c>
      <c r="L2079" s="45">
        <v>6056.1224292868401</v>
      </c>
      <c r="M2079" s="46">
        <v>1.0935905912577399</v>
      </c>
      <c r="N2079" s="139">
        <v>6447.4770204707002</v>
      </c>
      <c r="O2079" s="45">
        <v>5988.7094340940503</v>
      </c>
      <c r="P2079" s="99">
        <v>1.08141741970579</v>
      </c>
      <c r="Q2079" s="86">
        <v>5526.7080423219804</v>
      </c>
      <c r="R2079" s="44">
        <v>6423.8143230379501</v>
      </c>
      <c r="S2079" s="45">
        <v>6044.2650987953402</v>
      </c>
      <c r="T2079" s="140">
        <v>1.0936465347020401</v>
      </c>
      <c r="U2079" s="44">
        <v>6434.5242907975198</v>
      </c>
      <c r="V2079" s="45">
        <v>5976.9403261818798</v>
      </c>
      <c r="W2079" s="99">
        <v>1.0814648214474401</v>
      </c>
      <c r="X2079" s="86">
        <v>5519.9681111990403</v>
      </c>
      <c r="Y2079" s="44">
        <v>6415.9803528422699</v>
      </c>
      <c r="Z2079" s="45">
        <v>6037.1896229557597</v>
      </c>
      <c r="AA2079" s="46">
        <v>1.0937000905326499</v>
      </c>
      <c r="AB2079" s="139">
        <v>6426.6772595817001</v>
      </c>
      <c r="AC2079" s="45">
        <v>5969.9061219438599</v>
      </c>
      <c r="AD2079" s="99">
        <v>1.0815109800783</v>
      </c>
      <c r="AE2079" s="142">
        <v>5522.1193139712004</v>
      </c>
      <c r="AF2079" s="44">
        <v>6418.4807431421896</v>
      </c>
      <c r="AG2079" s="45">
        <v>6039.7575701217702</v>
      </c>
      <c r="AH2079" s="140">
        <v>1.09373905682207</v>
      </c>
      <c r="AI2079" s="44">
        <v>6429.1818186041601</v>
      </c>
      <c r="AJ2079" s="45">
        <v>5972.4200387477104</v>
      </c>
      <c r="AK2079" s="46">
        <v>1.08154491041822</v>
      </c>
    </row>
    <row r="2080" spans="1:37" x14ac:dyDescent="0.2">
      <c r="A2080" s="35" t="s">
        <v>5162</v>
      </c>
      <c r="B2080" s="35" t="s">
        <v>11076</v>
      </c>
      <c r="C2080" s="85" t="s">
        <v>952</v>
      </c>
      <c r="D2080" s="85" t="s">
        <v>13405</v>
      </c>
      <c r="E2080" s="85" t="s">
        <v>12902</v>
      </c>
      <c r="F2080" s="85" t="s">
        <v>182</v>
      </c>
      <c r="G2080" s="85" t="s">
        <v>182</v>
      </c>
      <c r="H2080" s="840">
        <v>1.16232199599584</v>
      </c>
      <c r="I2080" s="840">
        <v>1.16425985261457</v>
      </c>
      <c r="J2080" s="86">
        <v>2329</v>
      </c>
      <c r="K2080" s="44">
        <v>2707.0479286743198</v>
      </c>
      <c r="L2080" s="45">
        <v>2546.9724870392902</v>
      </c>
      <c r="M2080" s="46">
        <v>1.0935905912577399</v>
      </c>
      <c r="N2080" s="139">
        <v>2711.5611967393302</v>
      </c>
      <c r="O2080" s="45">
        <v>2518.62117049479</v>
      </c>
      <c r="P2080" s="99">
        <v>1.08141741970579</v>
      </c>
      <c r="Q2080" s="86">
        <v>2328.4615258298199</v>
      </c>
      <c r="R2080" s="44">
        <v>2706.4220483020399</v>
      </c>
      <c r="S2080" s="45">
        <v>2546.51387891081</v>
      </c>
      <c r="T2080" s="140">
        <v>1.0936465347020401</v>
      </c>
      <c r="U2080" s="44">
        <v>2710.9342728813099</v>
      </c>
      <c r="V2080" s="45">
        <v>2518.1492282787799</v>
      </c>
      <c r="W2080" s="99">
        <v>1.0814648214474401</v>
      </c>
      <c r="X2080" s="86">
        <v>2330.7449750535702</v>
      </c>
      <c r="Y2080" s="44">
        <v>2709.07615156154</v>
      </c>
      <c r="Z2080" s="45">
        <v>2549.1359902246099</v>
      </c>
      <c r="AA2080" s="46">
        <v>1.0937000905326499</v>
      </c>
      <c r="AB2080" s="139">
        <v>2713.5928011380101</v>
      </c>
      <c r="AC2080" s="45">
        <v>2520.7262822827602</v>
      </c>
      <c r="AD2080" s="99">
        <v>1.0815109800783</v>
      </c>
      <c r="AE2080" s="142">
        <v>2335.8831779693901</v>
      </c>
      <c r="AF2080" s="44">
        <v>2715.0483978304901</v>
      </c>
      <c r="AG2080" s="45">
        <v>2554.84666391877</v>
      </c>
      <c r="AH2080" s="140">
        <v>1.09373905682207</v>
      </c>
      <c r="AI2080" s="44">
        <v>2719.5750045074901</v>
      </c>
      <c r="AJ2080" s="45">
        <v>2526.36256246434</v>
      </c>
      <c r="AK2080" s="46">
        <v>1.08154491041822</v>
      </c>
    </row>
    <row r="2081" spans="1:37" x14ac:dyDescent="0.2">
      <c r="A2081" s="35" t="s">
        <v>5161</v>
      </c>
      <c r="B2081" s="35" t="s">
        <v>11075</v>
      </c>
      <c r="C2081" s="85" t="s">
        <v>952</v>
      </c>
      <c r="D2081" s="85" t="s">
        <v>13405</v>
      </c>
      <c r="E2081" s="85" t="s">
        <v>12902</v>
      </c>
      <c r="F2081" s="85" t="s">
        <v>182</v>
      </c>
      <c r="G2081" s="85" t="s">
        <v>182</v>
      </c>
      <c r="H2081" s="840">
        <v>1.16232199599584</v>
      </c>
      <c r="I2081" s="840">
        <v>1.16425985261457</v>
      </c>
      <c r="J2081" s="86">
        <v>9075.1666666666697</v>
      </c>
      <c r="K2081" s="44">
        <v>10548.265833994899</v>
      </c>
      <c r="L2081" s="45">
        <v>9924.5168807625705</v>
      </c>
      <c r="M2081" s="46">
        <v>1.0935905912577399</v>
      </c>
      <c r="N2081" s="139">
        <v>10565.852205785999</v>
      </c>
      <c r="O2081" s="45">
        <v>9814.0433200666794</v>
      </c>
      <c r="P2081" s="99">
        <v>1.08141741970579</v>
      </c>
      <c r="Q2081" s="86">
        <v>9052.2698618154009</v>
      </c>
      <c r="R2081" s="44">
        <v>10521.6523740783</v>
      </c>
      <c r="S2081" s="45">
        <v>9899.9835655621391</v>
      </c>
      <c r="T2081" s="140">
        <v>1.0936465347020401</v>
      </c>
      <c r="U2081" s="44">
        <v>10539.1943751445</v>
      </c>
      <c r="V2081" s="45">
        <v>9789.7114098022394</v>
      </c>
      <c r="W2081" s="99">
        <v>1.0814648214474401</v>
      </c>
      <c r="X2081" s="86">
        <v>9034.9128763004392</v>
      </c>
      <c r="Y2081" s="44">
        <v>10501.4779680301</v>
      </c>
      <c r="Z2081" s="45">
        <v>9881.4850307644392</v>
      </c>
      <c r="AA2081" s="46">
        <v>1.0937000905326499</v>
      </c>
      <c r="AB2081" s="139">
        <v>10518.986333747</v>
      </c>
      <c r="AC2081" s="45">
        <v>9771.3574797697893</v>
      </c>
      <c r="AD2081" s="99">
        <v>1.0815109800783</v>
      </c>
      <c r="AE2081" s="142">
        <v>9031.56223915382</v>
      </c>
      <c r="AF2081" s="44">
        <v>10497.583448773899</v>
      </c>
      <c r="AG2081" s="45">
        <v>9878.1723650818803</v>
      </c>
      <c r="AH2081" s="140">
        <v>1.09373905682207</v>
      </c>
      <c r="AI2081" s="44">
        <v>10515.0853214365</v>
      </c>
      <c r="AJ2081" s="45">
        <v>9768.0401728822108</v>
      </c>
      <c r="AK2081" s="46">
        <v>1.08154491041822</v>
      </c>
    </row>
    <row r="2082" spans="1:37" x14ac:dyDescent="0.2">
      <c r="A2082" s="35" t="s">
        <v>5160</v>
      </c>
      <c r="B2082" s="35" t="s">
        <v>11074</v>
      </c>
      <c r="C2082" s="85" t="s">
        <v>952</v>
      </c>
      <c r="D2082" s="85" t="s">
        <v>13405</v>
      </c>
      <c r="E2082" s="85" t="s">
        <v>12902</v>
      </c>
      <c r="F2082" s="85" t="s">
        <v>169</v>
      </c>
      <c r="G2082" s="85" t="s">
        <v>169</v>
      </c>
      <c r="H2082" s="840">
        <v>1.16446541486449</v>
      </c>
      <c r="I2082" s="840">
        <v>1.1668976834957501</v>
      </c>
      <c r="J2082" s="86">
        <v>14500.833333333299</v>
      </c>
      <c r="K2082" s="44">
        <v>16885.718903380799</v>
      </c>
      <c r="L2082" s="45">
        <v>15887.218329322901</v>
      </c>
      <c r="M2082" s="46">
        <v>1.0956072636737799</v>
      </c>
      <c r="N2082" s="139">
        <v>16920.988825424702</v>
      </c>
      <c r="O2082" s="45">
        <v>15716.982796725501</v>
      </c>
      <c r="P2082" s="99">
        <v>1.08386755681114</v>
      </c>
      <c r="Q2082" s="86">
        <v>14483.2123599596</v>
      </c>
      <c r="R2082" s="44">
        <v>16865.199889310901</v>
      </c>
      <c r="S2082" s="45">
        <v>15868.724397837201</v>
      </c>
      <c r="T2082" s="140">
        <v>1.09566331028247</v>
      </c>
      <c r="U2082" s="44">
        <v>16900.426952413902</v>
      </c>
      <c r="V2082" s="45">
        <v>15698.5720803074</v>
      </c>
      <c r="W2082" s="99">
        <v>1.08391506594958</v>
      </c>
      <c r="X2082" s="86">
        <v>14472.8172718286</v>
      </c>
      <c r="Y2082" s="44">
        <v>16853.095168697801</v>
      </c>
      <c r="Z2082" s="45">
        <v>15858.1114142713</v>
      </c>
      <c r="AA2082" s="46">
        <v>1.0957169648745</v>
      </c>
      <c r="AB2082" s="139">
        <v>16888.2969481541</v>
      </c>
      <c r="AC2082" s="45">
        <v>15687.9742466721</v>
      </c>
      <c r="AD2082" s="99">
        <v>1.0839613291607599</v>
      </c>
      <c r="AE2082" s="142">
        <v>14500.2238085916</v>
      </c>
      <c r="AF2082" s="44">
        <v>16885.009132899599</v>
      </c>
      <c r="AG2082" s="45">
        <v>15888.707283412399</v>
      </c>
      <c r="AH2082" s="140">
        <v>1.0957560030210101</v>
      </c>
      <c r="AI2082" s="44">
        <v>16920.2775724155</v>
      </c>
      <c r="AJ2082" s="45">
        <v>15718.174984917099</v>
      </c>
      <c r="AK2082" s="46">
        <v>1.0839953363757</v>
      </c>
    </row>
    <row r="2083" spans="1:37" x14ac:dyDescent="0.2">
      <c r="A2083" s="35" t="s">
        <v>5159</v>
      </c>
      <c r="B2083" s="35" t="s">
        <v>11073</v>
      </c>
      <c r="C2083" s="85" t="s">
        <v>952</v>
      </c>
      <c r="D2083" s="85" t="s">
        <v>13405</v>
      </c>
      <c r="E2083" s="85" t="s">
        <v>12902</v>
      </c>
      <c r="F2083" s="85" t="s">
        <v>169</v>
      </c>
      <c r="G2083" s="85" t="s">
        <v>169</v>
      </c>
      <c r="H2083" s="840">
        <v>1.16446541486449</v>
      </c>
      <c r="I2083" s="840">
        <v>1.1668976834957501</v>
      </c>
      <c r="J2083" s="86">
        <v>11426.916666666701</v>
      </c>
      <c r="K2083" s="44">
        <v>13306.249256872001</v>
      </c>
      <c r="L2083" s="45">
        <v>12519.412901395001</v>
      </c>
      <c r="M2083" s="46">
        <v>1.0956072636737799</v>
      </c>
      <c r="N2083" s="139">
        <v>13334.0425878324</v>
      </c>
      <c r="O2083" s="45">
        <v>12385.2642493845</v>
      </c>
      <c r="P2083" s="99">
        <v>1.08386755681114</v>
      </c>
      <c r="Q2083" s="86">
        <v>11406.019900674401</v>
      </c>
      <c r="R2083" s="44">
        <v>13281.9156955914</v>
      </c>
      <c r="S2083" s="45">
        <v>12497.157521520599</v>
      </c>
      <c r="T2083" s="140">
        <v>1.09566331028247</v>
      </c>
      <c r="U2083" s="44">
        <v>13309.6582000034</v>
      </c>
      <c r="V2083" s="45">
        <v>12363.1568128617</v>
      </c>
      <c r="W2083" s="99">
        <v>1.08391506594958</v>
      </c>
      <c r="X2083" s="86">
        <v>11393.943004959299</v>
      </c>
      <c r="Y2083" s="44">
        <v>13267.8525682123</v>
      </c>
      <c r="Z2083" s="45">
        <v>12484.5366473471</v>
      </c>
      <c r="AA2083" s="46">
        <v>1.0957169648745</v>
      </c>
      <c r="AB2083" s="139">
        <v>13295.565698369701</v>
      </c>
      <c r="AC2083" s="45">
        <v>12350.5936040377</v>
      </c>
      <c r="AD2083" s="99">
        <v>1.0839613291607599</v>
      </c>
      <c r="AE2083" s="142">
        <v>11411.465935173301</v>
      </c>
      <c r="AF2083" s="44">
        <v>13288.2574144136</v>
      </c>
      <c r="AG2083" s="45">
        <v>12504.1823017359</v>
      </c>
      <c r="AH2083" s="140">
        <v>1.0957560030210101</v>
      </c>
      <c r="AI2083" s="44">
        <v>13316.0131650445</v>
      </c>
      <c r="AJ2083" s="45">
        <v>12369.975854938</v>
      </c>
      <c r="AK2083" s="46">
        <v>1.0839953363757</v>
      </c>
    </row>
    <row r="2084" spans="1:37" x14ac:dyDescent="0.2">
      <c r="A2084" s="35" t="s">
        <v>5158</v>
      </c>
      <c r="B2084" s="35" t="s">
        <v>11072</v>
      </c>
      <c r="C2084" s="85" t="s">
        <v>952</v>
      </c>
      <c r="D2084" s="85" t="s">
        <v>13405</v>
      </c>
      <c r="E2084" s="85" t="s">
        <v>12902</v>
      </c>
      <c r="F2084" s="85" t="s">
        <v>169</v>
      </c>
      <c r="G2084" s="85" t="s">
        <v>169</v>
      </c>
      <c r="H2084" s="840">
        <v>1.16446541486449</v>
      </c>
      <c r="I2084" s="840">
        <v>1.1668976834957501</v>
      </c>
      <c r="J2084" s="86">
        <v>4599.6666666666697</v>
      </c>
      <c r="K2084" s="44">
        <v>5356.1527532383698</v>
      </c>
      <c r="L2084" s="45">
        <v>5039.4282104781696</v>
      </c>
      <c r="M2084" s="46">
        <v>1.0956072636737799</v>
      </c>
      <c r="N2084" s="139">
        <v>5367.3403781859697</v>
      </c>
      <c r="O2084" s="45">
        <v>4985.4294721456199</v>
      </c>
      <c r="P2084" s="99">
        <v>1.08386755681114</v>
      </c>
      <c r="Q2084" s="86">
        <v>4594.7976160725402</v>
      </c>
      <c r="R2084" s="44">
        <v>5350.48291221829</v>
      </c>
      <c r="S2084" s="45">
        <v>5034.3511661040202</v>
      </c>
      <c r="T2084" s="140">
        <v>1.09566331028246</v>
      </c>
      <c r="U2084" s="44">
        <v>5361.6586943268703</v>
      </c>
      <c r="V2084" s="45">
        <v>4980.3703610502598</v>
      </c>
      <c r="W2084" s="99">
        <v>1.08391506594958</v>
      </c>
      <c r="X2084" s="86">
        <v>4590.5750713398802</v>
      </c>
      <c r="Y2084" s="44">
        <v>5345.5659049143796</v>
      </c>
      <c r="Z2084" s="45">
        <v>5029.9709841970898</v>
      </c>
      <c r="AA2084" s="46">
        <v>1.0957169648745</v>
      </c>
      <c r="AB2084" s="139">
        <v>5356.7314166598599</v>
      </c>
      <c r="AC2084" s="45">
        <v>4976.0058559418303</v>
      </c>
      <c r="AD2084" s="99">
        <v>1.0839613291607599</v>
      </c>
      <c r="AE2084" s="142">
        <v>4598.0300500962503</v>
      </c>
      <c r="AF2084" s="44">
        <v>5354.2469698447303</v>
      </c>
      <c r="AG2084" s="45">
        <v>5038.3190294639599</v>
      </c>
      <c r="AH2084" s="140">
        <v>1.0957560030210101</v>
      </c>
      <c r="AI2084" s="44">
        <v>5365.4306141011903</v>
      </c>
      <c r="AJ2084" s="45">
        <v>4984.2431308196501</v>
      </c>
      <c r="AK2084" s="46">
        <v>1.0839953363757</v>
      </c>
    </row>
    <row r="2085" spans="1:37" x14ac:dyDescent="0.2">
      <c r="A2085" s="35" t="s">
        <v>5157</v>
      </c>
      <c r="B2085" s="35" t="s">
        <v>12999</v>
      </c>
      <c r="C2085" s="85" t="s">
        <v>952</v>
      </c>
      <c r="D2085" s="85" t="s">
        <v>13405</v>
      </c>
      <c r="E2085" s="85" t="s">
        <v>12902</v>
      </c>
      <c r="F2085" s="85" t="s">
        <v>182</v>
      </c>
      <c r="G2085" s="85" t="s">
        <v>182</v>
      </c>
      <c r="H2085" s="840">
        <v>1.16232199599584</v>
      </c>
      <c r="I2085" s="840">
        <v>1.16425985261457</v>
      </c>
      <c r="J2085" s="86">
        <v>6926.9166666666697</v>
      </c>
      <c r="K2085" s="44">
        <v>8051.3076060968697</v>
      </c>
      <c r="L2085" s="45">
        <v>7575.2108930931199</v>
      </c>
      <c r="M2085" s="46">
        <v>1.0935905912577399</v>
      </c>
      <c r="N2085" s="139">
        <v>8064.7309774067198</v>
      </c>
      <c r="O2085" s="45">
        <v>7490.8883481837101</v>
      </c>
      <c r="P2085" s="99">
        <v>1.08141741970579</v>
      </c>
      <c r="Q2085" s="86">
        <v>6890.2008178390697</v>
      </c>
      <c r="R2085" s="44">
        <v>8008.6319674029</v>
      </c>
      <c r="S2085" s="45">
        <v>7535.4442478308802</v>
      </c>
      <c r="T2085" s="140">
        <v>1.0936465347020401</v>
      </c>
      <c r="U2085" s="44">
        <v>8021.9841886620798</v>
      </c>
      <c r="V2085" s="45">
        <v>7451.50979720135</v>
      </c>
      <c r="W2085" s="99">
        <v>1.0814648214474401</v>
      </c>
      <c r="X2085" s="86">
        <v>6863.0430286517903</v>
      </c>
      <c r="Y2085" s="44">
        <v>7977.06587166791</v>
      </c>
      <c r="Z2085" s="45">
        <v>7506.1107817659704</v>
      </c>
      <c r="AA2085" s="46">
        <v>1.0937000905326499</v>
      </c>
      <c r="AB2085" s="139">
        <v>7990.3654650255703</v>
      </c>
      <c r="AC2085" s="45">
        <v>7422.4563922367797</v>
      </c>
      <c r="AD2085" s="99">
        <v>1.0815109800783</v>
      </c>
      <c r="AE2085" s="142">
        <v>6847.1519317313296</v>
      </c>
      <c r="AF2085" s="44">
        <v>7958.5953001767502</v>
      </c>
      <c r="AG2085" s="45">
        <v>7488.9974957292097</v>
      </c>
      <c r="AH2085" s="140">
        <v>1.09373905682207</v>
      </c>
      <c r="AI2085" s="44">
        <v>7971.8640988670604</v>
      </c>
      <c r="AJ2085" s="45">
        <v>7405.5023226243202</v>
      </c>
      <c r="AK2085" s="46">
        <v>1.08154491041822</v>
      </c>
    </row>
    <row r="2086" spans="1:37" x14ac:dyDescent="0.2">
      <c r="A2086" s="35" t="s">
        <v>5156</v>
      </c>
      <c r="B2086" s="35" t="s">
        <v>11071</v>
      </c>
      <c r="C2086" s="85" t="s">
        <v>952</v>
      </c>
      <c r="D2086" s="85" t="s">
        <v>13405</v>
      </c>
      <c r="E2086" s="85" t="s">
        <v>12902</v>
      </c>
      <c r="F2086" s="85" t="s">
        <v>195</v>
      </c>
      <c r="G2086" s="85" t="s">
        <v>195</v>
      </c>
      <c r="H2086" s="840">
        <v>1.1704037219854699</v>
      </c>
      <c r="I2086" s="840">
        <v>1.17501930103591</v>
      </c>
      <c r="J2086" s="86">
        <v>5177.6666666666697</v>
      </c>
      <c r="K2086" s="44">
        <v>6059.9603378667698</v>
      </c>
      <c r="L2086" s="45">
        <v>5701.6176513189803</v>
      </c>
      <c r="M2086" s="46">
        <v>1.1011944218088501</v>
      </c>
      <c r="N2086" s="139">
        <v>6083.8582676635797</v>
      </c>
      <c r="O2086" s="45">
        <v>5650.96382469745</v>
      </c>
      <c r="P2086" s="99">
        <v>1.091411283982</v>
      </c>
      <c r="Q2086" s="86">
        <v>5182.6222597893802</v>
      </c>
      <c r="R2086" s="44">
        <v>6065.7603825022497</v>
      </c>
      <c r="S2086" s="45">
        <v>5707.3666724966997</v>
      </c>
      <c r="T2086" s="140">
        <v>1.1012507542327901</v>
      </c>
      <c r="U2086" s="44">
        <v>6089.6811852308501</v>
      </c>
      <c r="V2086" s="45">
        <v>5656.6203505754502</v>
      </c>
      <c r="W2086" s="99">
        <v>1.09145912378444</v>
      </c>
      <c r="X2086" s="86">
        <v>5193.2596241629299</v>
      </c>
      <c r="Y2086" s="44">
        <v>6078.2103933571698</v>
      </c>
      <c r="Z2086" s="45">
        <v>5719.3611412263399</v>
      </c>
      <c r="AA2086" s="46">
        <v>1.1013046824417501</v>
      </c>
      <c r="AB2086" s="139">
        <v>6102.1802936819304</v>
      </c>
      <c r="AC2086" s="45">
        <v>5668.4725280304601</v>
      </c>
      <c r="AD2086" s="99">
        <v>1.0915057089879501</v>
      </c>
      <c r="AE2086" s="142">
        <v>5216.3676382388103</v>
      </c>
      <c r="AF2086" s="44">
        <v>6105.2560990392603</v>
      </c>
      <c r="AG2086" s="45">
        <v>5745.0147811228799</v>
      </c>
      <c r="AH2086" s="140">
        <v>1.1013439196671699</v>
      </c>
      <c r="AI2086" s="44">
        <v>6129.3326562296897</v>
      </c>
      <c r="AJ2086" s="45">
        <v>5693.8736861177604</v>
      </c>
      <c r="AK2086" s="46">
        <v>1.09153995289338</v>
      </c>
    </row>
    <row r="2087" spans="1:37" x14ac:dyDescent="0.2">
      <c r="A2087" s="35" t="s">
        <v>5155</v>
      </c>
      <c r="B2087" s="35" t="s">
        <v>11070</v>
      </c>
      <c r="C2087" s="85" t="s">
        <v>952</v>
      </c>
      <c r="D2087" s="85" t="s">
        <v>13405</v>
      </c>
      <c r="E2087" s="85" t="s">
        <v>12902</v>
      </c>
      <c r="F2087" s="85" t="s">
        <v>169</v>
      </c>
      <c r="G2087" s="85" t="s">
        <v>169</v>
      </c>
      <c r="H2087" s="840">
        <v>1.16446541486449</v>
      </c>
      <c r="I2087" s="840">
        <v>1.1668976834957501</v>
      </c>
      <c r="J2087" s="86">
        <v>13277.666666666701</v>
      </c>
      <c r="K2087" s="44">
        <v>15461.383623432401</v>
      </c>
      <c r="L2087" s="45">
        <v>14547.108044639301</v>
      </c>
      <c r="M2087" s="46">
        <v>1.0956072636737799</v>
      </c>
      <c r="N2087" s="139">
        <v>15493.678475562099</v>
      </c>
      <c r="O2087" s="45">
        <v>14391.232130152701</v>
      </c>
      <c r="P2087" s="99">
        <v>1.08386755681114</v>
      </c>
      <c r="Q2087" s="86">
        <v>13248.915945102901</v>
      </c>
      <c r="R2087" s="44">
        <v>15427.904402519</v>
      </c>
      <c r="S2087" s="45">
        <v>14516.351102065601</v>
      </c>
      <c r="T2087" s="140">
        <v>1.09566331028247</v>
      </c>
      <c r="U2087" s="44">
        <v>15460.129325170599</v>
      </c>
      <c r="V2087" s="45">
        <v>14360.6996003967</v>
      </c>
      <c r="W2087" s="99">
        <v>1.08391506594958</v>
      </c>
      <c r="X2087" s="86">
        <v>13225.927075322499</v>
      </c>
      <c r="Y2087" s="44">
        <v>15401.134658732901</v>
      </c>
      <c r="Z2087" s="45">
        <v>14491.8726726239</v>
      </c>
      <c r="AA2087" s="46">
        <v>1.0957169648745</v>
      </c>
      <c r="AB2087" s="139">
        <v>15433.303666277599</v>
      </c>
      <c r="AC2087" s="45">
        <v>14336.393491949901</v>
      </c>
      <c r="AD2087" s="99">
        <v>1.0839613291607599</v>
      </c>
      <c r="AE2087" s="142">
        <v>13243.718137878999</v>
      </c>
      <c r="AF2087" s="44">
        <v>15421.8517357736</v>
      </c>
      <c r="AG2087" s="45">
        <v>14511.883651899099</v>
      </c>
      <c r="AH2087" s="140">
        <v>1.0957560030210101</v>
      </c>
      <c r="AI2087" s="44">
        <v>15454.0640159617</v>
      </c>
      <c r="AJ2087" s="45">
        <v>14356.128697735099</v>
      </c>
      <c r="AK2087" s="46">
        <v>1.0839953363757</v>
      </c>
    </row>
    <row r="2088" spans="1:37" x14ac:dyDescent="0.2">
      <c r="A2088" s="35" t="s">
        <v>5154</v>
      </c>
      <c r="B2088" s="35" t="s">
        <v>11069</v>
      </c>
      <c r="C2088" s="85" t="s">
        <v>952</v>
      </c>
      <c r="D2088" s="85" t="s">
        <v>13405</v>
      </c>
      <c r="E2088" s="85" t="s">
        <v>12902</v>
      </c>
      <c r="F2088" s="85" t="s">
        <v>182</v>
      </c>
      <c r="G2088" s="85" t="s">
        <v>182</v>
      </c>
      <c r="H2088" s="840">
        <v>1.16232199599584</v>
      </c>
      <c r="I2088" s="840">
        <v>1.16425985261457</v>
      </c>
      <c r="J2088" s="86">
        <v>6859.9166666666697</v>
      </c>
      <c r="K2088" s="44">
        <v>7973.43203236515</v>
      </c>
      <c r="L2088" s="45">
        <v>7501.9403234788497</v>
      </c>
      <c r="M2088" s="46">
        <v>1.0935905912577399</v>
      </c>
      <c r="N2088" s="139">
        <v>7986.72556728154</v>
      </c>
      <c r="O2088" s="45">
        <v>7418.4333810634198</v>
      </c>
      <c r="P2088" s="99">
        <v>1.08141741970579</v>
      </c>
      <c r="Q2088" s="86">
        <v>6859.5666552882603</v>
      </c>
      <c r="R2088" s="44">
        <v>7973.0252064411698</v>
      </c>
      <c r="S2088" s="45">
        <v>7501.9413021136797</v>
      </c>
      <c r="T2088" s="140">
        <v>1.0936465347020401</v>
      </c>
      <c r="U2088" s="44">
        <v>7986.3180630856996</v>
      </c>
      <c r="V2088" s="45">
        <v>7418.3800280681398</v>
      </c>
      <c r="W2088" s="99">
        <v>1.0814648214474401</v>
      </c>
      <c r="X2088" s="86">
        <v>6858.5815767295098</v>
      </c>
      <c r="Y2088" s="44">
        <v>7971.8802279645497</v>
      </c>
      <c r="Z2088" s="45">
        <v>7501.2312913946598</v>
      </c>
      <c r="AA2088" s="46">
        <v>1.0937000905326499</v>
      </c>
      <c r="AB2088" s="139">
        <v>7985.1711756680797</v>
      </c>
      <c r="AC2088" s="45">
        <v>7417.6312829957296</v>
      </c>
      <c r="AD2088" s="99">
        <v>1.0815109800783</v>
      </c>
      <c r="AE2088" s="142">
        <v>6872.2541321936296</v>
      </c>
      <c r="AF2088" s="44">
        <v>7987.7721399219799</v>
      </c>
      <c r="AG2088" s="45">
        <v>7516.4527527869996</v>
      </c>
      <c r="AH2088" s="140">
        <v>1.09373905682207</v>
      </c>
      <c r="AI2088" s="44">
        <v>8001.0895830775999</v>
      </c>
      <c r="AJ2088" s="45">
        <v>7432.6514797746204</v>
      </c>
      <c r="AK2088" s="46">
        <v>1.08154491041822</v>
      </c>
    </row>
    <row r="2089" spans="1:37" x14ac:dyDescent="0.2">
      <c r="A2089" s="35" t="s">
        <v>5153</v>
      </c>
      <c r="B2089" s="35" t="s">
        <v>11068</v>
      </c>
      <c r="C2089" s="85" t="s">
        <v>952</v>
      </c>
      <c r="D2089" s="85" t="s">
        <v>13405</v>
      </c>
      <c r="E2089" s="85" t="s">
        <v>12902</v>
      </c>
      <c r="F2089" s="85" t="s">
        <v>182</v>
      </c>
      <c r="G2089" s="85" t="s">
        <v>182</v>
      </c>
      <c r="H2089" s="840">
        <v>1.16232199599584</v>
      </c>
      <c r="I2089" s="840">
        <v>1.16425985261457</v>
      </c>
      <c r="J2089" s="86">
        <v>3594.9166666666702</v>
      </c>
      <c r="K2089" s="44">
        <v>4178.4507154387202</v>
      </c>
      <c r="L2089" s="45">
        <v>3931.3670430223201</v>
      </c>
      <c r="M2089" s="46">
        <v>1.0935905912577399</v>
      </c>
      <c r="N2089" s="139">
        <v>4185.4171484949802</v>
      </c>
      <c r="O2089" s="45">
        <v>3887.6055057240101</v>
      </c>
      <c r="P2089" s="99">
        <v>1.08141741970579</v>
      </c>
      <c r="Q2089" s="86">
        <v>3587.4053842277799</v>
      </c>
      <c r="R2089" s="44">
        <v>4169.72018664187</v>
      </c>
      <c r="S2089" s="45">
        <v>3923.3534670321601</v>
      </c>
      <c r="T2089" s="140">
        <v>1.0936465347020401</v>
      </c>
      <c r="U2089" s="44">
        <v>4176.6720639097402</v>
      </c>
      <c r="V2089" s="45">
        <v>3879.6527233134898</v>
      </c>
      <c r="W2089" s="99">
        <v>1.0814648214474401</v>
      </c>
      <c r="X2089" s="86">
        <v>3581.3784290738799</v>
      </c>
      <c r="Y2089" s="44">
        <v>4162.7149240976096</v>
      </c>
      <c r="Z2089" s="45">
        <v>3916.9539121098001</v>
      </c>
      <c r="AA2089" s="46">
        <v>1.0937000905326499</v>
      </c>
      <c r="AB2089" s="139">
        <v>4169.6551219905496</v>
      </c>
      <c r="AC2089" s="45">
        <v>3873.3000948589902</v>
      </c>
      <c r="AD2089" s="99">
        <v>1.0815109800783</v>
      </c>
      <c r="AE2089" s="142">
        <v>3581.5259177800099</v>
      </c>
      <c r="AF2089" s="44">
        <v>4162.8863534648999</v>
      </c>
      <c r="AG2089" s="45">
        <v>3917.2547792964901</v>
      </c>
      <c r="AH2089" s="140">
        <v>1.09373905682207</v>
      </c>
      <c r="AI2089" s="44">
        <v>4169.8268371697995</v>
      </c>
      <c r="AJ2089" s="45">
        <v>3873.5811279059199</v>
      </c>
      <c r="AK2089" s="46">
        <v>1.08154491041822</v>
      </c>
    </row>
    <row r="2090" spans="1:37" x14ac:dyDescent="0.2">
      <c r="A2090" s="35" t="s">
        <v>5152</v>
      </c>
      <c r="B2090" s="35" t="s">
        <v>11067</v>
      </c>
      <c r="C2090" s="85" t="s">
        <v>952</v>
      </c>
      <c r="D2090" s="85" t="s">
        <v>13405</v>
      </c>
      <c r="E2090" s="85" t="s">
        <v>12902</v>
      </c>
      <c r="F2090" s="85" t="s">
        <v>169</v>
      </c>
      <c r="G2090" s="85" t="s">
        <v>169</v>
      </c>
      <c r="H2090" s="840">
        <v>1.16446541486449</v>
      </c>
      <c r="I2090" s="840">
        <v>1.1668976834957501</v>
      </c>
      <c r="J2090" s="86">
        <v>3489.6666666666702</v>
      </c>
      <c r="K2090" s="44">
        <v>4063.5961427387901</v>
      </c>
      <c r="L2090" s="45">
        <v>3823.3041478002701</v>
      </c>
      <c r="M2090" s="46">
        <v>1.0956072636737799</v>
      </c>
      <c r="N2090" s="139">
        <v>4072.0839495056798</v>
      </c>
      <c r="O2090" s="45">
        <v>3782.3364840852601</v>
      </c>
      <c r="P2090" s="99">
        <v>1.08386755681114</v>
      </c>
      <c r="Q2090" s="86">
        <v>3481.60419990016</v>
      </c>
      <c r="R2090" s="44">
        <v>4054.2076790306901</v>
      </c>
      <c r="S2090" s="45">
        <v>3814.6659827559401</v>
      </c>
      <c r="T2090" s="140">
        <v>1.09566331028247</v>
      </c>
      <c r="U2090" s="44">
        <v>4062.6758757125899</v>
      </c>
      <c r="V2090" s="45">
        <v>3773.7632459451302</v>
      </c>
      <c r="W2090" s="99">
        <v>1.08391506594958</v>
      </c>
      <c r="X2090" s="86">
        <v>3478.4930380983801</v>
      </c>
      <c r="Y2090" s="44">
        <v>4050.5848387124702</v>
      </c>
      <c r="Z2090" s="45">
        <v>3811.4438340422498</v>
      </c>
      <c r="AA2090" s="46">
        <v>1.0957169648745</v>
      </c>
      <c r="AB2090" s="139">
        <v>4059.0454682131099</v>
      </c>
      <c r="AC2090" s="45">
        <v>3770.5519370535699</v>
      </c>
      <c r="AD2090" s="99">
        <v>1.0839613291607599</v>
      </c>
      <c r="AE2090" s="142">
        <v>3482.9778296169902</v>
      </c>
      <c r="AF2090" s="44">
        <v>4055.8072233287799</v>
      </c>
      <c r="AG2090" s="45">
        <v>3816.4938651919001</v>
      </c>
      <c r="AH2090" s="140">
        <v>1.0957560030210101</v>
      </c>
      <c r="AI2090" s="44">
        <v>4064.2787610471401</v>
      </c>
      <c r="AJ2090" s="45">
        <v>3775.5317240047698</v>
      </c>
      <c r="AK2090" s="46">
        <v>1.0839953363757</v>
      </c>
    </row>
    <row r="2091" spans="1:37" x14ac:dyDescent="0.2">
      <c r="A2091" s="35" t="s">
        <v>5151</v>
      </c>
      <c r="B2091" s="35" t="s">
        <v>11066</v>
      </c>
      <c r="C2091" s="85" t="s">
        <v>952</v>
      </c>
      <c r="D2091" s="85" t="s">
        <v>13405</v>
      </c>
      <c r="E2091" s="85" t="s">
        <v>12902</v>
      </c>
      <c r="F2091" s="85" t="s">
        <v>182</v>
      </c>
      <c r="G2091" s="85" t="s">
        <v>182</v>
      </c>
      <c r="H2091" s="840">
        <v>1.16232199599584</v>
      </c>
      <c r="I2091" s="840">
        <v>1.16425985261457</v>
      </c>
      <c r="J2091" s="86">
        <v>14063.583333333299</v>
      </c>
      <c r="K2091" s="44">
        <v>16346.4122508539</v>
      </c>
      <c r="L2091" s="45">
        <v>15379.8024127026</v>
      </c>
      <c r="M2091" s="46">
        <v>1.0935905912577399</v>
      </c>
      <c r="N2091" s="139">
        <v>16373.665458899301</v>
      </c>
      <c r="O2091" s="45">
        <v>15208.604000150701</v>
      </c>
      <c r="P2091" s="99">
        <v>1.08141741970579</v>
      </c>
      <c r="Q2091" s="86">
        <v>14024.621753879501</v>
      </c>
      <c r="R2091" s="44">
        <v>16301.1263500559</v>
      </c>
      <c r="S2091" s="45">
        <v>15337.978981637199</v>
      </c>
      <c r="T2091" s="140">
        <v>1.0936465347020401</v>
      </c>
      <c r="U2091" s="44">
        <v>16328.304056146801</v>
      </c>
      <c r="V2091" s="45">
        <v>15167.135060927199</v>
      </c>
      <c r="W2091" s="99">
        <v>1.0814648214474401</v>
      </c>
      <c r="X2091" s="86">
        <v>14000.8000114401</v>
      </c>
      <c r="Y2091" s="44">
        <v>16273.437814835699</v>
      </c>
      <c r="Z2091" s="45">
        <v>15312.676240041699</v>
      </c>
      <c r="AA2091" s="46">
        <v>1.0937000905326499</v>
      </c>
      <c r="AB2091" s="139">
        <v>16300.5693578053</v>
      </c>
      <c r="AC2091" s="45">
        <v>15142.018942253</v>
      </c>
      <c r="AD2091" s="99">
        <v>1.0815109800783</v>
      </c>
      <c r="AE2091" s="142">
        <v>14006.5910882966</v>
      </c>
      <c r="AF2091" s="44">
        <v>16280.1689108465</v>
      </c>
      <c r="AG2091" s="45">
        <v>15319.555726205899</v>
      </c>
      <c r="AH2091" s="140">
        <v>1.09373905682207</v>
      </c>
      <c r="AI2091" s="44">
        <v>16307.311676092701</v>
      </c>
      <c r="AJ2091" s="45">
        <v>15148.757303856501</v>
      </c>
      <c r="AK2091" s="46">
        <v>1.08154491041822</v>
      </c>
    </row>
    <row r="2092" spans="1:37" x14ac:dyDescent="0.2">
      <c r="A2092" s="35" t="s">
        <v>5150</v>
      </c>
      <c r="B2092" s="35" t="s">
        <v>11065</v>
      </c>
      <c r="C2092" s="85" t="s">
        <v>952</v>
      </c>
      <c r="D2092" s="85" t="s">
        <v>13405</v>
      </c>
      <c r="E2092" s="85" t="s">
        <v>12902</v>
      </c>
      <c r="F2092" s="85" t="s">
        <v>182</v>
      </c>
      <c r="G2092" s="85" t="s">
        <v>182</v>
      </c>
      <c r="H2092" s="840">
        <v>1.16232199599584</v>
      </c>
      <c r="I2092" s="840">
        <v>1.16425985261457</v>
      </c>
      <c r="J2092" s="86">
        <v>15586</v>
      </c>
      <c r="K2092" s="44">
        <v>18115.9506295912</v>
      </c>
      <c r="L2092" s="45">
        <v>17044.7029553432</v>
      </c>
      <c r="M2092" s="46">
        <v>1.0935905912577399</v>
      </c>
      <c r="N2092" s="139">
        <v>18146.154062850601</v>
      </c>
      <c r="O2092" s="45">
        <v>16854.971903534501</v>
      </c>
      <c r="P2092" s="99">
        <v>1.08141741970579</v>
      </c>
      <c r="Q2092" s="86">
        <v>15554.9555737147</v>
      </c>
      <c r="R2092" s="44">
        <v>18079.8670100667</v>
      </c>
      <c r="S2092" s="45">
        <v>17011.623260637301</v>
      </c>
      <c r="T2092" s="140">
        <v>1.0936465347020401</v>
      </c>
      <c r="U2092" s="44">
        <v>18110.010283679199</v>
      </c>
      <c r="V2092" s="45">
        <v>16822.137252150202</v>
      </c>
      <c r="W2092" s="99">
        <v>1.0814648214474401</v>
      </c>
      <c r="X2092" s="86">
        <v>15531.8767126485</v>
      </c>
      <c r="Y2092" s="44">
        <v>18053.041942206899</v>
      </c>
      <c r="Z2092" s="45">
        <v>16987.2149667657</v>
      </c>
      <c r="AA2092" s="46">
        <v>1.0937000905326499</v>
      </c>
      <c r="AB2092" s="139">
        <v>18083.140492295799</v>
      </c>
      <c r="AC2092" s="45">
        <v>16797.8952059519</v>
      </c>
      <c r="AD2092" s="99">
        <v>1.0815109800783</v>
      </c>
      <c r="AE2092" s="142">
        <v>15545.1327636119</v>
      </c>
      <c r="AF2092" s="44">
        <v>18068.4497418217</v>
      </c>
      <c r="AG2092" s="45">
        <v>17002.318847046699</v>
      </c>
      <c r="AH2092" s="140">
        <v>1.09373905682207</v>
      </c>
      <c r="AI2092" s="44">
        <v>18098.573980236601</v>
      </c>
      <c r="AJ2092" s="45">
        <v>16812.75922226</v>
      </c>
      <c r="AK2092" s="46">
        <v>1.08154491041822</v>
      </c>
    </row>
    <row r="2093" spans="1:37" x14ac:dyDescent="0.2">
      <c r="A2093" s="35" t="s">
        <v>5149</v>
      </c>
      <c r="B2093" s="35" t="s">
        <v>11064</v>
      </c>
      <c r="C2093" s="85" t="s">
        <v>952</v>
      </c>
      <c r="D2093" s="85" t="s">
        <v>13405</v>
      </c>
      <c r="E2093" s="85" t="s">
        <v>12902</v>
      </c>
      <c r="F2093" s="85" t="s">
        <v>182</v>
      </c>
      <c r="G2093" s="85" t="s">
        <v>182</v>
      </c>
      <c r="H2093" s="840">
        <v>1.16232199599584</v>
      </c>
      <c r="I2093" s="840">
        <v>1.16425985261457</v>
      </c>
      <c r="J2093" s="86">
        <v>3697.25</v>
      </c>
      <c r="K2093" s="44">
        <v>4297.3949996956298</v>
      </c>
      <c r="L2093" s="45">
        <v>4043.2778135276899</v>
      </c>
      <c r="M2093" s="46">
        <v>1.0935905912577399</v>
      </c>
      <c r="N2093" s="139">
        <v>4304.5597400792103</v>
      </c>
      <c r="O2093" s="45">
        <v>3998.2705550072401</v>
      </c>
      <c r="P2093" s="99">
        <v>1.08141741970579</v>
      </c>
      <c r="Q2093" s="86">
        <v>3697.3576287301698</v>
      </c>
      <c r="R2093" s="44">
        <v>4297.5200989361101</v>
      </c>
      <c r="S2093" s="45">
        <v>4043.6023582149101</v>
      </c>
      <c r="T2093" s="140">
        <v>1.0936465347020401</v>
      </c>
      <c r="U2093" s="44">
        <v>4304.68504788873</v>
      </c>
      <c r="V2093" s="45">
        <v>3998.5622077820099</v>
      </c>
      <c r="W2093" s="99">
        <v>1.0814648214474401</v>
      </c>
      <c r="X2093" s="86">
        <v>3696.9364615795898</v>
      </c>
      <c r="Y2093" s="44">
        <v>4297.0305670930002</v>
      </c>
      <c r="Z2093" s="45">
        <v>4043.3397427230698</v>
      </c>
      <c r="AA2093" s="46">
        <v>1.0937000905326499</v>
      </c>
      <c r="AB2093" s="139">
        <v>4304.1946998840704</v>
      </c>
      <c r="AC2093" s="45">
        <v>3998.2773758501598</v>
      </c>
      <c r="AD2093" s="99">
        <v>1.0815109800783</v>
      </c>
      <c r="AE2093" s="142">
        <v>3704.1449468883802</v>
      </c>
      <c r="AF2093" s="44">
        <v>4305.4091481252199</v>
      </c>
      <c r="AG2093" s="45">
        <v>4051.3680005419201</v>
      </c>
      <c r="AH2093" s="140">
        <v>1.09373905682207</v>
      </c>
      <c r="AI2093" s="44">
        <v>4312.58724992726</v>
      </c>
      <c r="AJ2093" s="45">
        <v>4006.1991147585099</v>
      </c>
      <c r="AK2093" s="46">
        <v>1.08154491041822</v>
      </c>
    </row>
    <row r="2094" spans="1:37" x14ac:dyDescent="0.2">
      <c r="A2094" s="35" t="s">
        <v>5148</v>
      </c>
      <c r="B2094" s="35" t="s">
        <v>11063</v>
      </c>
      <c r="C2094" s="85" t="s">
        <v>952</v>
      </c>
      <c r="D2094" s="85" t="s">
        <v>13405</v>
      </c>
      <c r="E2094" s="85" t="s">
        <v>12902</v>
      </c>
      <c r="F2094" s="85" t="s">
        <v>195</v>
      </c>
      <c r="G2094" s="85" t="s">
        <v>195</v>
      </c>
      <c r="H2094" s="840">
        <v>1.1704037219854699</v>
      </c>
      <c r="I2094" s="840">
        <v>1.17501930103591</v>
      </c>
      <c r="J2094" s="86">
        <v>7860.9166666666697</v>
      </c>
      <c r="K2094" s="44">
        <v>9200.4461248842908</v>
      </c>
      <c r="L2094" s="45">
        <v>8656.3975836375903</v>
      </c>
      <c r="M2094" s="46">
        <v>1.1011944218088501</v>
      </c>
      <c r="N2094" s="139">
        <v>9236.7288071681796</v>
      </c>
      <c r="O2094" s="45">
        <v>8579.4931524421409</v>
      </c>
      <c r="P2094" s="99">
        <v>1.091411283982</v>
      </c>
      <c r="Q2094" s="86">
        <v>7864.8473825805504</v>
      </c>
      <c r="R2094" s="44">
        <v>9205.0466494199609</v>
      </c>
      <c r="S2094" s="45">
        <v>8661.1691119926109</v>
      </c>
      <c r="T2094" s="140">
        <v>1.1012507542327901</v>
      </c>
      <c r="U2094" s="44">
        <v>9241.3474742338803</v>
      </c>
      <c r="V2094" s="45">
        <v>8584.1594328897008</v>
      </c>
      <c r="W2094" s="99">
        <v>1.09145912378444</v>
      </c>
      <c r="X2094" s="86">
        <v>7876.8041874405999</v>
      </c>
      <c r="Y2094" s="44">
        <v>9219.0409383312308</v>
      </c>
      <c r="Z2094" s="45">
        <v>8674.7613343051507</v>
      </c>
      <c r="AA2094" s="46">
        <v>1.1013046824417501</v>
      </c>
      <c r="AB2094" s="139">
        <v>9255.3969507231595</v>
      </c>
      <c r="AC2094" s="45">
        <v>8597.5767391716108</v>
      </c>
      <c r="AD2094" s="99">
        <v>1.0915057089879501</v>
      </c>
      <c r="AE2094" s="142">
        <v>7905.0310576834599</v>
      </c>
      <c r="AF2094" s="44">
        <v>9252.0777723234696</v>
      </c>
      <c r="AG2094" s="45">
        <v>8706.1578901597804</v>
      </c>
      <c r="AH2094" s="140">
        <v>1.1013439196671699</v>
      </c>
      <c r="AI2094" s="44">
        <v>9288.5640680663491</v>
      </c>
      <c r="AJ2094" s="45">
        <v>8628.6572283245405</v>
      </c>
      <c r="AK2094" s="46">
        <v>1.09153995289338</v>
      </c>
    </row>
    <row r="2095" spans="1:37" x14ac:dyDescent="0.2">
      <c r="A2095" s="35" t="s">
        <v>5147</v>
      </c>
      <c r="B2095" s="35" t="s">
        <v>11062</v>
      </c>
      <c r="C2095" s="85" t="s">
        <v>952</v>
      </c>
      <c r="D2095" s="85" t="s">
        <v>13405</v>
      </c>
      <c r="E2095" s="85" t="s">
        <v>12902</v>
      </c>
      <c r="F2095" s="85" t="s">
        <v>182</v>
      </c>
      <c r="G2095" s="85" t="s">
        <v>182</v>
      </c>
      <c r="H2095" s="840">
        <v>1.16232199599584</v>
      </c>
      <c r="I2095" s="840">
        <v>1.16425985261457</v>
      </c>
      <c r="J2095" s="86">
        <v>10790.25</v>
      </c>
      <c r="K2095" s="44">
        <v>12541.7449172941</v>
      </c>
      <c r="L2095" s="45">
        <v>11800.1158773189</v>
      </c>
      <c r="M2095" s="46">
        <v>1.0935905912577399</v>
      </c>
      <c r="N2095" s="139">
        <v>12562.654874674299</v>
      </c>
      <c r="O2095" s="45">
        <v>11668.7643129804</v>
      </c>
      <c r="P2095" s="99">
        <v>1.08141741970579</v>
      </c>
      <c r="Q2095" s="86">
        <v>10778.9721047116</v>
      </c>
      <c r="R2095" s="44">
        <v>12528.6363715319</v>
      </c>
      <c r="S2095" s="45">
        <v>11788.385489967801</v>
      </c>
      <c r="T2095" s="140">
        <v>1.0936465347020401</v>
      </c>
      <c r="U2095" s="44">
        <v>12549.524473968</v>
      </c>
      <c r="V2095" s="45">
        <v>11657.0791426089</v>
      </c>
      <c r="W2095" s="99">
        <v>1.0814648214474401</v>
      </c>
      <c r="X2095" s="86">
        <v>10773.9693701247</v>
      </c>
      <c r="Y2095" s="44">
        <v>12522.821583081401</v>
      </c>
      <c r="Z2095" s="45">
        <v>11783.491275501499</v>
      </c>
      <c r="AA2095" s="46">
        <v>1.0937000905326499</v>
      </c>
      <c r="AB2095" s="139">
        <v>12543.6999909353</v>
      </c>
      <c r="AC2095" s="45">
        <v>11652.1661728172</v>
      </c>
      <c r="AD2095" s="99">
        <v>1.0815109800783</v>
      </c>
      <c r="AE2095" s="142">
        <v>10787.1730737996</v>
      </c>
      <c r="AF2095" s="44">
        <v>12538.1685382914</v>
      </c>
      <c r="AG2095" s="45">
        <v>11798.352503513999</v>
      </c>
      <c r="AH2095" s="140">
        <v>1.09373905682207</v>
      </c>
      <c r="AI2095" s="44">
        <v>12559.072533029799</v>
      </c>
      <c r="AJ2095" s="45">
        <v>11666.8121357685</v>
      </c>
      <c r="AK2095" s="46">
        <v>1.08154491041822</v>
      </c>
    </row>
    <row r="2096" spans="1:37" x14ac:dyDescent="0.2">
      <c r="A2096" s="35" t="s">
        <v>5146</v>
      </c>
      <c r="B2096" s="35" t="s">
        <v>11061</v>
      </c>
      <c r="C2096" s="85" t="s">
        <v>952</v>
      </c>
      <c r="D2096" s="85" t="s">
        <v>13405</v>
      </c>
      <c r="E2096" s="85" t="s">
        <v>12902</v>
      </c>
      <c r="F2096" s="85" t="s">
        <v>169</v>
      </c>
      <c r="G2096" s="85" t="s">
        <v>169</v>
      </c>
      <c r="H2096" s="840">
        <v>1.16446541486449</v>
      </c>
      <c r="I2096" s="840">
        <v>1.1668976834957501</v>
      </c>
      <c r="J2096" s="86">
        <v>2957.9166666666702</v>
      </c>
      <c r="K2096" s="44">
        <v>3444.3916583845898</v>
      </c>
      <c r="L2096" s="45">
        <v>3240.71498534174</v>
      </c>
      <c r="M2096" s="46">
        <v>1.0956072636737799</v>
      </c>
      <c r="N2096" s="139">
        <v>3451.5861063068201</v>
      </c>
      <c r="O2096" s="45">
        <v>3205.98991075094</v>
      </c>
      <c r="P2096" s="99">
        <v>1.08386755681114</v>
      </c>
      <c r="Q2096" s="86">
        <v>2955.1931078880202</v>
      </c>
      <c r="R2096" s="44">
        <v>3441.2201683815101</v>
      </c>
      <c r="S2096" s="45">
        <v>3237.8966631125099</v>
      </c>
      <c r="T2096" s="140">
        <v>1.09566331028247</v>
      </c>
      <c r="U2096" s="44">
        <v>3448.4079918771499</v>
      </c>
      <c r="V2096" s="45">
        <v>3203.17833243019</v>
      </c>
      <c r="W2096" s="99">
        <v>1.08391506594958</v>
      </c>
      <c r="X2096" s="86">
        <v>2953.6090327577199</v>
      </c>
      <c r="Y2096" s="44">
        <v>3439.37556767772</v>
      </c>
      <c r="Z2096" s="45">
        <v>3236.3195247991998</v>
      </c>
      <c r="AA2096" s="46">
        <v>1.0957169648745</v>
      </c>
      <c r="AB2096" s="139">
        <v>3446.5595382771198</v>
      </c>
      <c r="AC2096" s="45">
        <v>3201.5979729692799</v>
      </c>
      <c r="AD2096" s="99">
        <v>1.0839613291607599</v>
      </c>
      <c r="AE2096" s="142">
        <v>2957.2375622524401</v>
      </c>
      <c r="AF2096" s="44">
        <v>3443.60086478114</v>
      </c>
      <c r="AG2096" s="45">
        <v>3240.4108111973201</v>
      </c>
      <c r="AH2096" s="140">
        <v>1.0957560030210101</v>
      </c>
      <c r="AI2096" s="44">
        <v>3450.7936609389999</v>
      </c>
      <c r="AJ2096" s="45">
        <v>3205.63172603668</v>
      </c>
      <c r="AK2096" s="46">
        <v>1.0839953363757</v>
      </c>
    </row>
    <row r="2097" spans="1:37" x14ac:dyDescent="0.2">
      <c r="A2097" s="35" t="s">
        <v>5145</v>
      </c>
      <c r="B2097" s="35" t="s">
        <v>11060</v>
      </c>
      <c r="C2097" s="85" t="s">
        <v>952</v>
      </c>
      <c r="D2097" s="85" t="s">
        <v>13405</v>
      </c>
      <c r="E2097" s="85" t="s">
        <v>12902</v>
      </c>
      <c r="F2097" s="85" t="s">
        <v>169</v>
      </c>
      <c r="G2097" s="85" t="s">
        <v>169</v>
      </c>
      <c r="H2097" s="840">
        <v>1.16446541486449</v>
      </c>
      <c r="I2097" s="840">
        <v>1.1668976834957501</v>
      </c>
      <c r="J2097" s="86">
        <v>7236.5</v>
      </c>
      <c r="K2097" s="44">
        <v>8426.6539746668896</v>
      </c>
      <c r="L2097" s="45">
        <v>7928.3619635753203</v>
      </c>
      <c r="M2097" s="46">
        <v>1.0956072636737799</v>
      </c>
      <c r="N2097" s="139">
        <v>8444.2550866170295</v>
      </c>
      <c r="O2097" s="45">
        <v>7843.4075748637897</v>
      </c>
      <c r="P2097" s="99">
        <v>1.08386755681114</v>
      </c>
      <c r="Q2097" s="86">
        <v>7224.2430453643801</v>
      </c>
      <c r="R2097" s="44">
        <v>8412.3811749021497</v>
      </c>
      <c r="S2097" s="45">
        <v>7915.3380493690202</v>
      </c>
      <c r="T2097" s="140">
        <v>1.09566331028247</v>
      </c>
      <c r="U2097" s="44">
        <v>8429.9524746460102</v>
      </c>
      <c r="V2097" s="45">
        <v>7830.4658769519501</v>
      </c>
      <c r="W2097" s="99">
        <v>1.08391506594958</v>
      </c>
      <c r="X2097" s="86">
        <v>7216.3887426537203</v>
      </c>
      <c r="Y2097" s="44">
        <v>8403.2351110377094</v>
      </c>
      <c r="Z2097" s="45">
        <v>7907.1195704550701</v>
      </c>
      <c r="AA2097" s="46">
        <v>1.0957169648745</v>
      </c>
      <c r="AB2097" s="139">
        <v>8420.7873070074602</v>
      </c>
      <c r="AC2097" s="45">
        <v>7822.2863332276702</v>
      </c>
      <c r="AD2097" s="99">
        <v>1.0839613291607599</v>
      </c>
      <c r="AE2097" s="142">
        <v>7226.44478306365</v>
      </c>
      <c r="AF2097" s="44">
        <v>8414.9450223055501</v>
      </c>
      <c r="AG2097" s="45">
        <v>7918.4202515418401</v>
      </c>
      <c r="AH2097" s="140">
        <v>1.0957560030210101</v>
      </c>
      <c r="AI2097" s="44">
        <v>8432.5216772669501</v>
      </c>
      <c r="AJ2097" s="45">
        <v>7833.4324434174796</v>
      </c>
      <c r="AK2097" s="46">
        <v>1.0839953363757</v>
      </c>
    </row>
    <row r="2098" spans="1:37" x14ac:dyDescent="0.2">
      <c r="A2098" s="35" t="s">
        <v>5144</v>
      </c>
      <c r="B2098" s="35" t="s">
        <v>11059</v>
      </c>
      <c r="C2098" s="85" t="s">
        <v>952</v>
      </c>
      <c r="D2098" s="85" t="s">
        <v>13405</v>
      </c>
      <c r="E2098" s="85" t="s">
        <v>12902</v>
      </c>
      <c r="F2098" s="85" t="s">
        <v>169</v>
      </c>
      <c r="G2098" s="85" t="s">
        <v>169</v>
      </c>
      <c r="H2098" s="840">
        <v>1.16446541486449</v>
      </c>
      <c r="I2098" s="840">
        <v>1.1668976834957501</v>
      </c>
      <c r="J2098" s="86">
        <v>21803.166666666701</v>
      </c>
      <c r="K2098" s="44">
        <v>25389.033517859702</v>
      </c>
      <c r="L2098" s="45">
        <v>23887.707771090099</v>
      </c>
      <c r="M2098" s="46">
        <v>1.0956072636737799</v>
      </c>
      <c r="N2098" s="139">
        <v>25442.064676205198</v>
      </c>
      <c r="O2098" s="45">
        <v>23631.744985746001</v>
      </c>
      <c r="P2098" s="99">
        <v>1.08386755681114</v>
      </c>
      <c r="Q2098" s="86">
        <v>21741.985849382101</v>
      </c>
      <c r="R2098" s="44">
        <v>25317.790572078698</v>
      </c>
      <c r="S2098" s="45">
        <v>23821.896187848499</v>
      </c>
      <c r="T2098" s="140">
        <v>1.09566331028247</v>
      </c>
      <c r="U2098" s="44">
        <v>25370.672922241502</v>
      </c>
      <c r="V2098" s="45">
        <v>23566.466025807898</v>
      </c>
      <c r="W2098" s="99">
        <v>1.08391506594958</v>
      </c>
      <c r="X2098" s="86">
        <v>21705.226212095298</v>
      </c>
      <c r="Y2098" s="44">
        <v>25274.985245795098</v>
      </c>
      <c r="Z2098" s="45">
        <v>23782.7845870315</v>
      </c>
      <c r="AA2098" s="46">
        <v>1.0957169648745</v>
      </c>
      <c r="AB2098" s="139">
        <v>25327.778186645301</v>
      </c>
      <c r="AC2098" s="45">
        <v>23527.625854597802</v>
      </c>
      <c r="AD2098" s="99">
        <v>1.0839613291607599</v>
      </c>
      <c r="AE2098" s="142">
        <v>21718.866693841399</v>
      </c>
      <c r="AF2098" s="44">
        <v>25290.8691150306</v>
      </c>
      <c r="AG2098" s="45">
        <v>23798.578558589801</v>
      </c>
      <c r="AH2098" s="140">
        <v>1.0957560030210101</v>
      </c>
      <c r="AI2098" s="44">
        <v>25343.695233196599</v>
      </c>
      <c r="AJ2098" s="45">
        <v>23543.150207489602</v>
      </c>
      <c r="AK2098" s="46">
        <v>1.0839953363757</v>
      </c>
    </row>
    <row r="2099" spans="1:37" x14ac:dyDescent="0.2">
      <c r="A2099" s="35" t="s">
        <v>5143</v>
      </c>
      <c r="B2099" s="35" t="s">
        <v>11058</v>
      </c>
      <c r="C2099" s="85" t="s">
        <v>952</v>
      </c>
      <c r="D2099" s="85" t="s">
        <v>13405</v>
      </c>
      <c r="E2099" s="85" t="s">
        <v>12902</v>
      </c>
      <c r="F2099" s="85" t="s">
        <v>169</v>
      </c>
      <c r="G2099" s="85" t="s">
        <v>169</v>
      </c>
      <c r="H2099" s="840">
        <v>1.16446541486449</v>
      </c>
      <c r="I2099" s="840">
        <v>1.1668976834957501</v>
      </c>
      <c r="J2099" s="86">
        <v>20842.666666666701</v>
      </c>
      <c r="K2099" s="44">
        <v>24270.5644868823</v>
      </c>
      <c r="L2099" s="45">
        <v>22835.3769943314</v>
      </c>
      <c r="M2099" s="46">
        <v>1.0956072636737799</v>
      </c>
      <c r="N2099" s="139">
        <v>24321.259451207501</v>
      </c>
      <c r="O2099" s="45">
        <v>22590.690197428899</v>
      </c>
      <c r="P2099" s="99">
        <v>1.08386755681114</v>
      </c>
      <c r="Q2099" s="86">
        <v>20783.996782503698</v>
      </c>
      <c r="R2099" s="44">
        <v>24202.245435880399</v>
      </c>
      <c r="S2099" s="45">
        <v>22772.262715618101</v>
      </c>
      <c r="T2099" s="140">
        <v>1.09566331028247</v>
      </c>
      <c r="U2099" s="44">
        <v>24252.797699286799</v>
      </c>
      <c r="V2099" s="45">
        <v>22528.087243203401</v>
      </c>
      <c r="W2099" s="99">
        <v>1.08391506594958</v>
      </c>
      <c r="X2099" s="86">
        <v>20739.959619979199</v>
      </c>
      <c r="Y2099" s="44">
        <v>24150.965683151899</v>
      </c>
      <c r="Z2099" s="45">
        <v>22725.1256064234</v>
      </c>
      <c r="AA2099" s="46">
        <v>1.0957169648745</v>
      </c>
      <c r="AB2099" s="139">
        <v>24201.410836349201</v>
      </c>
      <c r="AC2099" s="45">
        <v>22481.314196413099</v>
      </c>
      <c r="AD2099" s="99">
        <v>1.0839613291607599</v>
      </c>
      <c r="AE2099" s="142">
        <v>20753.295295682099</v>
      </c>
      <c r="AF2099" s="44">
        <v>24166.4946162917</v>
      </c>
      <c r="AG2099" s="45">
        <v>22740.5479027113</v>
      </c>
      <c r="AH2099" s="140">
        <v>1.0957560030210101</v>
      </c>
      <c r="AI2099" s="44">
        <v>24216.9722054347</v>
      </c>
      <c r="AJ2099" s="45">
        <v>22496.4753149471</v>
      </c>
      <c r="AK2099" s="46">
        <v>1.0839953363757</v>
      </c>
    </row>
    <row r="2100" spans="1:37" x14ac:dyDescent="0.2">
      <c r="A2100" s="35" t="s">
        <v>5142</v>
      </c>
      <c r="B2100" s="35" t="s">
        <v>11057</v>
      </c>
      <c r="C2100" s="85" t="s">
        <v>952</v>
      </c>
      <c r="D2100" s="85" t="s">
        <v>13405</v>
      </c>
      <c r="E2100" s="85" t="s">
        <v>12902</v>
      </c>
      <c r="F2100" s="85" t="s">
        <v>169</v>
      </c>
      <c r="G2100" s="85" t="s">
        <v>169</v>
      </c>
      <c r="H2100" s="840">
        <v>1.16446541486449</v>
      </c>
      <c r="I2100" s="840">
        <v>1.1668976834957501</v>
      </c>
      <c r="J2100" s="86">
        <v>4024.8333333333298</v>
      </c>
      <c r="K2100" s="44">
        <v>4686.7792172604304</v>
      </c>
      <c r="L2100" s="45">
        <v>4409.6366350763601</v>
      </c>
      <c r="M2100" s="46">
        <v>1.0956072636737799</v>
      </c>
      <c r="N2100" s="139">
        <v>4696.5686931231603</v>
      </c>
      <c r="O2100" s="45">
        <v>4362.3862715720197</v>
      </c>
      <c r="P2100" s="99">
        <v>1.08386755681114</v>
      </c>
      <c r="Q2100" s="86">
        <v>4024.7955487417698</v>
      </c>
      <c r="R2100" s="44">
        <v>4686.7352184103502</v>
      </c>
      <c r="S2100" s="45">
        <v>4409.8208141445402</v>
      </c>
      <c r="T2100" s="140">
        <v>1.09566331028247</v>
      </c>
      <c r="U2100" s="44">
        <v>4696.5246023707996</v>
      </c>
      <c r="V2100" s="45">
        <v>4362.5365326480296</v>
      </c>
      <c r="W2100" s="99">
        <v>1.08391506594958</v>
      </c>
      <c r="X2100" s="86">
        <v>4026.6642623167199</v>
      </c>
      <c r="Y2100" s="44">
        <v>4688.9112707386603</v>
      </c>
      <c r="Z2100" s="45">
        <v>4412.0843440743101</v>
      </c>
      <c r="AA2100" s="46">
        <v>1.0957169648745</v>
      </c>
      <c r="AB2100" s="139">
        <v>4698.7051999125197</v>
      </c>
      <c r="AC2100" s="45">
        <v>4364.7483458649604</v>
      </c>
      <c r="AD2100" s="99">
        <v>1.0839613291607599</v>
      </c>
      <c r="AE2100" s="142">
        <v>4038.2586209261799</v>
      </c>
      <c r="AF2100" s="44">
        <v>4702.4125003469098</v>
      </c>
      <c r="AG2100" s="45">
        <v>4424.9461256311897</v>
      </c>
      <c r="AH2100" s="140">
        <v>1.0957560030210101</v>
      </c>
      <c r="AI2100" s="44">
        <v>4712.2346301155203</v>
      </c>
      <c r="AJ2100" s="45">
        <v>4377.4535121629297</v>
      </c>
      <c r="AK2100" s="46">
        <v>1.0839953363757</v>
      </c>
    </row>
    <row r="2101" spans="1:37" x14ac:dyDescent="0.2">
      <c r="A2101" s="35" t="s">
        <v>5141</v>
      </c>
      <c r="B2101" s="35" t="s">
        <v>11056</v>
      </c>
      <c r="C2101" s="85" t="s">
        <v>952</v>
      </c>
      <c r="D2101" s="85" t="s">
        <v>13405</v>
      </c>
      <c r="E2101" s="85" t="s">
        <v>12902</v>
      </c>
      <c r="F2101" s="85" t="s">
        <v>169</v>
      </c>
      <c r="G2101" s="85" t="s">
        <v>169</v>
      </c>
      <c r="H2101" s="840">
        <v>1.16446541486449</v>
      </c>
      <c r="I2101" s="840">
        <v>1.1668976834957501</v>
      </c>
      <c r="J2101" s="86">
        <v>3332.9166666666702</v>
      </c>
      <c r="K2101" s="44">
        <v>3881.06618895878</v>
      </c>
      <c r="L2101" s="45">
        <v>3651.5677092194101</v>
      </c>
      <c r="M2101" s="46">
        <v>1.0956072636737799</v>
      </c>
      <c r="N2101" s="139">
        <v>3889.17273761773</v>
      </c>
      <c r="O2101" s="45">
        <v>3612.44024455512</v>
      </c>
      <c r="P2101" s="99">
        <v>1.08386755681114</v>
      </c>
      <c r="Q2101" s="86">
        <v>3316.4966624620802</v>
      </c>
      <c r="R2101" s="44">
        <v>3861.94566195061</v>
      </c>
      <c r="S2101" s="45">
        <v>3633.76371173395</v>
      </c>
      <c r="T2101" s="140">
        <v>1.09566331028247</v>
      </c>
      <c r="U2101" s="44">
        <v>3870.0122727483999</v>
      </c>
      <c r="V2101" s="45">
        <v>3594.80069861416</v>
      </c>
      <c r="W2101" s="99">
        <v>1.08391506594958</v>
      </c>
      <c r="X2101" s="86">
        <v>3304.4386928231702</v>
      </c>
      <c r="Y2101" s="44">
        <v>3847.9045733326102</v>
      </c>
      <c r="Z2101" s="45">
        <v>3620.7295351140701</v>
      </c>
      <c r="AA2101" s="46">
        <v>1.0957169648745</v>
      </c>
      <c r="AB2101" s="139">
        <v>3855.94185590909</v>
      </c>
      <c r="AC2101" s="45">
        <v>3581.88375760285</v>
      </c>
      <c r="AD2101" s="99">
        <v>1.0839613291607599</v>
      </c>
      <c r="AE2101" s="142">
        <v>3299.0346834858601</v>
      </c>
      <c r="AF2101" s="44">
        <v>3841.61179135771</v>
      </c>
      <c r="AG2101" s="45">
        <v>3614.93705860414</v>
      </c>
      <c r="AH2101" s="140">
        <v>1.0957560030210101</v>
      </c>
      <c r="AI2101" s="44">
        <v>3849.6359299318001</v>
      </c>
      <c r="AJ2101" s="45">
        <v>3576.13821144035</v>
      </c>
      <c r="AK2101" s="46">
        <v>1.0839953363757</v>
      </c>
    </row>
    <row r="2102" spans="1:37" x14ac:dyDescent="0.2">
      <c r="A2102" s="35" t="s">
        <v>5140</v>
      </c>
      <c r="B2102" s="35" t="s">
        <v>11055</v>
      </c>
      <c r="C2102" s="85" t="s">
        <v>952</v>
      </c>
      <c r="D2102" s="85" t="s">
        <v>13405</v>
      </c>
      <c r="E2102" s="85" t="s">
        <v>12902</v>
      </c>
      <c r="F2102" s="85" t="s">
        <v>182</v>
      </c>
      <c r="G2102" s="85" t="s">
        <v>182</v>
      </c>
      <c r="H2102" s="840">
        <v>1.16232199599584</v>
      </c>
      <c r="I2102" s="840">
        <v>1.16425985261457</v>
      </c>
      <c r="J2102" s="86">
        <v>6558.5</v>
      </c>
      <c r="K2102" s="44">
        <v>7623.08881073873</v>
      </c>
      <c r="L2102" s="45">
        <v>7172.3138927639102</v>
      </c>
      <c r="M2102" s="46">
        <v>1.0935905912577399</v>
      </c>
      <c r="N2102" s="139">
        <v>7635.7982433726302</v>
      </c>
      <c r="O2102" s="45">
        <v>7092.4761471404299</v>
      </c>
      <c r="P2102" s="99">
        <v>1.08141741970579</v>
      </c>
      <c r="Q2102" s="86">
        <v>6553.7761576166904</v>
      </c>
      <c r="R2102" s="44">
        <v>7617.5981848310003</v>
      </c>
      <c r="S2102" s="45">
        <v>7167.5145839903598</v>
      </c>
      <c r="T2102" s="140">
        <v>1.0936465347020401</v>
      </c>
      <c r="U2102" s="44">
        <v>7630.29846333567</v>
      </c>
      <c r="V2102" s="45">
        <v>7087.6783621034401</v>
      </c>
      <c r="W2102" s="99">
        <v>1.0814648214474401</v>
      </c>
      <c r="X2102" s="86">
        <v>6552.3838675913903</v>
      </c>
      <c r="Y2102" s="44">
        <v>7615.9798955097804</v>
      </c>
      <c r="Z2102" s="45">
        <v>7166.3428291894097</v>
      </c>
      <c r="AA2102" s="46">
        <v>1.0937000905326499</v>
      </c>
      <c r="AB2102" s="139">
        <v>7628.6774759560103</v>
      </c>
      <c r="AC2102" s="45">
        <v>7086.4750984880402</v>
      </c>
      <c r="AD2102" s="99">
        <v>1.0815109800783</v>
      </c>
      <c r="AE2102" s="142">
        <v>6562.9795830450703</v>
      </c>
      <c r="AF2102" s="44">
        <v>7628.2955286448996</v>
      </c>
      <c r="AG2102" s="45">
        <v>7178.1870991021797</v>
      </c>
      <c r="AH2102" s="140">
        <v>1.09373905682207</v>
      </c>
      <c r="AI2102" s="44">
        <v>7641.0136420684603</v>
      </c>
      <c r="AJ2102" s="45">
        <v>7098.1571652210996</v>
      </c>
      <c r="AK2102" s="46">
        <v>1.08154491041822</v>
      </c>
    </row>
    <row r="2103" spans="1:37" x14ac:dyDescent="0.2">
      <c r="A2103" s="35" t="s">
        <v>5139</v>
      </c>
      <c r="B2103" s="35" t="s">
        <v>11054</v>
      </c>
      <c r="C2103" s="85" t="s">
        <v>952</v>
      </c>
      <c r="D2103" s="85" t="s">
        <v>13405</v>
      </c>
      <c r="E2103" s="85" t="s">
        <v>12902</v>
      </c>
      <c r="F2103" s="85" t="s">
        <v>169</v>
      </c>
      <c r="G2103" s="85" t="s">
        <v>169</v>
      </c>
      <c r="H2103" s="840">
        <v>1.16446541486449</v>
      </c>
      <c r="I2103" s="840">
        <v>1.1668976834957501</v>
      </c>
      <c r="J2103" s="86">
        <v>19966.083333333299</v>
      </c>
      <c r="K2103" s="44">
        <v>23249.813511969001</v>
      </c>
      <c r="L2103" s="45">
        <v>21874.985927115998</v>
      </c>
      <c r="M2103" s="46">
        <v>1.0956072636737799</v>
      </c>
      <c r="N2103" s="139">
        <v>23298.376390149901</v>
      </c>
      <c r="O2103" s="45">
        <v>21640.589961587601</v>
      </c>
      <c r="P2103" s="99">
        <v>1.08386755681114</v>
      </c>
      <c r="Q2103" s="86">
        <v>19796.581456519001</v>
      </c>
      <c r="R2103" s="44">
        <v>23052.434438664099</v>
      </c>
      <c r="S2103" s="45">
        <v>21690.387970926</v>
      </c>
      <c r="T2103" s="140">
        <v>1.09566331028247</v>
      </c>
      <c r="U2103" s="44">
        <v>23100.585042747</v>
      </c>
      <c r="V2103" s="45">
        <v>21457.812895019099</v>
      </c>
      <c r="W2103" s="99">
        <v>1.08391506594958</v>
      </c>
      <c r="X2103" s="86">
        <v>19651.511519373398</v>
      </c>
      <c r="Y2103" s="44">
        <v>22883.5055141214</v>
      </c>
      <c r="Z2103" s="45">
        <v>21532.4945572041</v>
      </c>
      <c r="AA2103" s="46">
        <v>1.0957169648745</v>
      </c>
      <c r="AB2103" s="139">
        <v>22931.303269146902</v>
      </c>
      <c r="AC2103" s="45">
        <v>21301.478546557901</v>
      </c>
      <c r="AD2103" s="99">
        <v>1.0839613291607599</v>
      </c>
      <c r="AE2103" s="142">
        <v>19596.972377038601</v>
      </c>
      <c r="AF2103" s="44">
        <v>22819.9965691162</v>
      </c>
      <c r="AG2103" s="45">
        <v>21473.500123176898</v>
      </c>
      <c r="AH2103" s="140">
        <v>1.0957560030210101</v>
      </c>
      <c r="AI2103" s="44">
        <v>22867.661670296598</v>
      </c>
      <c r="AJ2103" s="45">
        <v>21243.0266637932</v>
      </c>
      <c r="AK2103" s="46">
        <v>1.0839953363757</v>
      </c>
    </row>
    <row r="2104" spans="1:37" x14ac:dyDescent="0.2">
      <c r="A2104" s="35" t="s">
        <v>5138</v>
      </c>
      <c r="B2104" s="35" t="s">
        <v>8173</v>
      </c>
      <c r="C2104" s="85" t="s">
        <v>952</v>
      </c>
      <c r="D2104" s="85" t="s">
        <v>13405</v>
      </c>
      <c r="E2104" s="85" t="s">
        <v>12902</v>
      </c>
      <c r="F2104" s="85" t="s">
        <v>169</v>
      </c>
      <c r="G2104" s="85" t="s">
        <v>169</v>
      </c>
      <c r="H2104" s="840">
        <v>1.16446541486449</v>
      </c>
      <c r="I2104" s="840">
        <v>1.1668976834957501</v>
      </c>
      <c r="J2104" s="86">
        <v>14999.5</v>
      </c>
      <c r="K2104" s="44">
        <v>17466.398990259899</v>
      </c>
      <c r="L2104" s="45">
        <v>16433.5611514749</v>
      </c>
      <c r="M2104" s="46">
        <v>1.0956072636737799</v>
      </c>
      <c r="N2104" s="139">
        <v>17502.881803594599</v>
      </c>
      <c r="O2104" s="45">
        <v>16257.471418388601</v>
      </c>
      <c r="P2104" s="99">
        <v>1.08386755681114</v>
      </c>
      <c r="Q2104" s="86">
        <v>14980.1614284839</v>
      </c>
      <c r="R2104" s="44">
        <v>17443.879892556601</v>
      </c>
      <c r="S2104" s="45">
        <v>16413.213259298402</v>
      </c>
      <c r="T2104" s="140">
        <v>1.09566331028247</v>
      </c>
      <c r="U2104" s="44">
        <v>17480.315669290401</v>
      </c>
      <c r="V2104" s="45">
        <v>16237.222662690599</v>
      </c>
      <c r="W2104" s="99">
        <v>1.08391506594958</v>
      </c>
      <c r="X2104" s="86">
        <v>14967.4958974821</v>
      </c>
      <c r="Y2104" s="44">
        <v>17429.131319744101</v>
      </c>
      <c r="Z2104" s="45">
        <v>16400.1391765607</v>
      </c>
      <c r="AA2104" s="46">
        <v>1.0957169648745</v>
      </c>
      <c r="AB2104" s="139">
        <v>17465.5362905041</v>
      </c>
      <c r="AC2104" s="45">
        <v>16224.1867472429</v>
      </c>
      <c r="AD2104" s="99">
        <v>1.0839613291607599</v>
      </c>
      <c r="AE2104" s="142">
        <v>14995.5943254473</v>
      </c>
      <c r="AF2104" s="44">
        <v>17461.850967321599</v>
      </c>
      <c r="AG2104" s="45">
        <v>16431.512500976602</v>
      </c>
      <c r="AH2104" s="140">
        <v>1.0957560030210101</v>
      </c>
      <c r="AI2104" s="44">
        <v>17498.324281006498</v>
      </c>
      <c r="AJ2104" s="45">
        <v>16255.1543149667</v>
      </c>
      <c r="AK2104" s="46">
        <v>1.0839953363757</v>
      </c>
    </row>
    <row r="2105" spans="1:37" x14ac:dyDescent="0.2">
      <c r="A2105" s="35" t="s">
        <v>5137</v>
      </c>
      <c r="B2105" s="35" t="s">
        <v>11053</v>
      </c>
      <c r="C2105" s="85" t="s">
        <v>952</v>
      </c>
      <c r="D2105" s="85" t="s">
        <v>13405</v>
      </c>
      <c r="E2105" s="85" t="s">
        <v>12902</v>
      </c>
      <c r="F2105" s="85" t="s">
        <v>169</v>
      </c>
      <c r="G2105" s="85" t="s">
        <v>169</v>
      </c>
      <c r="H2105" s="840">
        <v>1.16446541486449</v>
      </c>
      <c r="I2105" s="840">
        <v>1.1668976834957501</v>
      </c>
      <c r="J2105" s="86">
        <v>42.6666666666667</v>
      </c>
      <c r="K2105" s="44">
        <v>49.683857700885</v>
      </c>
      <c r="L2105" s="45">
        <v>46.745909916747998</v>
      </c>
      <c r="M2105" s="46">
        <v>1.0956072636737799</v>
      </c>
      <c r="N2105" s="139">
        <v>49.787634495818899</v>
      </c>
      <c r="O2105" s="45">
        <v>46.245015757275198</v>
      </c>
      <c r="P2105" s="99">
        <v>1.08386755681114</v>
      </c>
      <c r="Q2105" s="86">
        <v>41.942794794296702</v>
      </c>
      <c r="R2105" s="44">
        <v>48.840933940716901</v>
      </c>
      <c r="S2105" s="45">
        <v>45.955181386817301</v>
      </c>
      <c r="T2105" s="140">
        <v>1.09566331028247</v>
      </c>
      <c r="U2105" s="44">
        <v>48.942950084802597</v>
      </c>
      <c r="V2105" s="45">
        <v>45.462427185569901</v>
      </c>
      <c r="W2105" s="99">
        <v>1.08391506594958</v>
      </c>
      <c r="X2105" s="86">
        <v>41.377125754365103</v>
      </c>
      <c r="Y2105" s="44">
        <v>48.182231907457002</v>
      </c>
      <c r="Z2105" s="45">
        <v>45.337618646803598</v>
      </c>
      <c r="AA2105" s="46">
        <v>1.0957169648745</v>
      </c>
      <c r="AB2105" s="139">
        <v>48.282872192481101</v>
      </c>
      <c r="AC2105" s="45">
        <v>44.851204229553503</v>
      </c>
      <c r="AD2105" s="99">
        <v>1.0839613291607599</v>
      </c>
      <c r="AE2105" s="142">
        <v>40.508066791967103</v>
      </c>
      <c r="AF2105" s="44">
        <v>47.1702428022665</v>
      </c>
      <c r="AG2105" s="45">
        <v>44.3869573580739</v>
      </c>
      <c r="AH2105" s="140">
        <v>1.0957560030210101</v>
      </c>
      <c r="AI2105" s="44">
        <v>47.268769302437697</v>
      </c>
      <c r="AJ2105" s="45">
        <v>43.910555488087603</v>
      </c>
      <c r="AK2105" s="46">
        <v>1.0839953363757</v>
      </c>
    </row>
    <row r="2106" spans="1:37" x14ac:dyDescent="0.2">
      <c r="A2106" s="35" t="s">
        <v>5136</v>
      </c>
      <c r="B2106" s="35" t="s">
        <v>11052</v>
      </c>
      <c r="C2106" s="85" t="s">
        <v>952</v>
      </c>
      <c r="D2106" s="85" t="s">
        <v>13405</v>
      </c>
      <c r="E2106" s="85" t="s">
        <v>12902</v>
      </c>
      <c r="F2106" s="85" t="s">
        <v>182</v>
      </c>
      <c r="G2106" s="85" t="s">
        <v>182</v>
      </c>
      <c r="H2106" s="840">
        <v>1.16232199599584</v>
      </c>
      <c r="I2106" s="840">
        <v>1.16425985261457</v>
      </c>
      <c r="J2106" s="86">
        <v>8720.75</v>
      </c>
      <c r="K2106" s="44">
        <v>10136.3195465807</v>
      </c>
      <c r="L2106" s="45">
        <v>9536.9301487109697</v>
      </c>
      <c r="M2106" s="46">
        <v>1.0935905912577399</v>
      </c>
      <c r="N2106" s="139">
        <v>10153.2191096885</v>
      </c>
      <c r="O2106" s="45">
        <v>9430.7709628992798</v>
      </c>
      <c r="P2106" s="99">
        <v>1.08141741970579</v>
      </c>
      <c r="Q2106" s="86">
        <v>8707.6940728602203</v>
      </c>
      <c r="R2106" s="44">
        <v>10121.144355288099</v>
      </c>
      <c r="S2106" s="45">
        <v>9523.1394480290892</v>
      </c>
      <c r="T2106" s="140">
        <v>1.0936465347020401</v>
      </c>
      <c r="U2106" s="44">
        <v>10138.018617881</v>
      </c>
      <c r="V2106" s="45">
        <v>9417.0648157247306</v>
      </c>
      <c r="W2106" s="99">
        <v>1.0814648214474401</v>
      </c>
      <c r="X2106" s="86">
        <v>8702.2867788510594</v>
      </c>
      <c r="Y2106" s="44">
        <v>10114.859338522399</v>
      </c>
      <c r="Z2106" s="45">
        <v>9517.6918378705304</v>
      </c>
      <c r="AA2106" s="46">
        <v>1.0937000905326499</v>
      </c>
      <c r="AB2106" s="139">
        <v>10131.7231225548</v>
      </c>
      <c r="AC2106" s="45">
        <v>9411.6187031176905</v>
      </c>
      <c r="AD2106" s="99">
        <v>1.0815109800783</v>
      </c>
      <c r="AE2106" s="142">
        <v>8709.3184088989692</v>
      </c>
      <c r="AF2106" s="44">
        <v>10123.0323567948</v>
      </c>
      <c r="AG2106" s="45">
        <v>9525.7217021122106</v>
      </c>
      <c r="AH2106" s="140">
        <v>1.09373905682207</v>
      </c>
      <c r="AI2106" s="44">
        <v>10139.909767118001</v>
      </c>
      <c r="AJ2106" s="45">
        <v>9419.5189983564105</v>
      </c>
      <c r="AK2106" s="46">
        <v>1.08154491041822</v>
      </c>
    </row>
    <row r="2107" spans="1:37" x14ac:dyDescent="0.2">
      <c r="A2107" s="35" t="s">
        <v>5135</v>
      </c>
      <c r="B2107" s="35" t="s">
        <v>8292</v>
      </c>
      <c r="C2107" s="85" t="s">
        <v>952</v>
      </c>
      <c r="D2107" s="85" t="s">
        <v>13405</v>
      </c>
      <c r="E2107" s="85" t="s">
        <v>12902</v>
      </c>
      <c r="F2107" s="85" t="s">
        <v>182</v>
      </c>
      <c r="G2107" s="85" t="s">
        <v>182</v>
      </c>
      <c r="H2107" s="840">
        <v>1.16232199599584</v>
      </c>
      <c r="I2107" s="840">
        <v>1.16425985261457</v>
      </c>
      <c r="J2107" s="86">
        <v>3111.8333333333298</v>
      </c>
      <c r="K2107" s="44">
        <v>3616.9523312063998</v>
      </c>
      <c r="L2107" s="45">
        <v>3403.0716548955602</v>
      </c>
      <c r="M2107" s="46">
        <v>1.0935905912577399</v>
      </c>
      <c r="N2107" s="139">
        <v>3622.9826180277601</v>
      </c>
      <c r="O2107" s="45">
        <v>3365.1907738878099</v>
      </c>
      <c r="P2107" s="99">
        <v>1.08141741970579</v>
      </c>
      <c r="Q2107" s="86">
        <v>3110.7535550638199</v>
      </c>
      <c r="R2107" s="44">
        <v>3615.6972811729502</v>
      </c>
      <c r="S2107" s="45">
        <v>3402.0648458076098</v>
      </c>
      <c r="T2107" s="140">
        <v>1.0936465347020401</v>
      </c>
      <c r="U2107" s="44">
        <v>3621.7254755388499</v>
      </c>
      <c r="V2107" s="45">
        <v>3364.17053799409</v>
      </c>
      <c r="W2107" s="99">
        <v>1.0814648214474401</v>
      </c>
      <c r="X2107" s="86">
        <v>3109.46714695627</v>
      </c>
      <c r="Y2107" s="44">
        <v>3614.2020607336999</v>
      </c>
      <c r="Z2107" s="45">
        <v>3400.8245001343798</v>
      </c>
      <c r="AA2107" s="46">
        <v>1.0937000905326499</v>
      </c>
      <c r="AB2107" s="139">
        <v>3620.2277622251399</v>
      </c>
      <c r="AC2107" s="45">
        <v>3362.9228616259602</v>
      </c>
      <c r="AD2107" s="99">
        <v>1.0815109800783</v>
      </c>
      <c r="AE2107" s="142">
        <v>3114.86974324327</v>
      </c>
      <c r="AF2107" s="44">
        <v>3620.48161723358</v>
      </c>
      <c r="AG2107" s="45">
        <v>3406.8546950984901</v>
      </c>
      <c r="AH2107" s="140">
        <v>1.09373905682207</v>
      </c>
      <c r="AI2107" s="44">
        <v>3626.51778818198</v>
      </c>
      <c r="AJ2107" s="45">
        <v>3368.8715174204799</v>
      </c>
      <c r="AK2107" s="46">
        <v>1.08154491041822</v>
      </c>
    </row>
    <row r="2108" spans="1:37" x14ac:dyDescent="0.2">
      <c r="A2108" s="35" t="s">
        <v>5134</v>
      </c>
      <c r="B2108" s="35" t="s">
        <v>11051</v>
      </c>
      <c r="C2108" s="85" t="s">
        <v>952</v>
      </c>
      <c r="D2108" s="85" t="s">
        <v>13405</v>
      </c>
      <c r="E2108" s="85" t="s">
        <v>12902</v>
      </c>
      <c r="F2108" s="85" t="s">
        <v>182</v>
      </c>
      <c r="G2108" s="85" t="s">
        <v>182</v>
      </c>
      <c r="H2108" s="840">
        <v>1.16232199599584</v>
      </c>
      <c r="I2108" s="840">
        <v>1.16425985261457</v>
      </c>
      <c r="J2108" s="86">
        <v>4354.3333333333303</v>
      </c>
      <c r="K2108" s="44">
        <v>5061.1374112312296</v>
      </c>
      <c r="L2108" s="45">
        <v>4761.8579645333002</v>
      </c>
      <c r="M2108" s="46">
        <v>1.0935905912577399</v>
      </c>
      <c r="N2108" s="139">
        <v>5069.5754849013601</v>
      </c>
      <c r="O2108" s="45">
        <v>4708.8519178722499</v>
      </c>
      <c r="P2108" s="99">
        <v>1.08141741970579</v>
      </c>
      <c r="Q2108" s="86">
        <v>4345.3068404481101</v>
      </c>
      <c r="R2108" s="44">
        <v>5050.6457200040304</v>
      </c>
      <c r="S2108" s="45">
        <v>4752.2297682731496</v>
      </c>
      <c r="T2108" s="140">
        <v>1.0936465347020401</v>
      </c>
      <c r="U2108" s="44">
        <v>5059.0663016251801</v>
      </c>
      <c r="V2108" s="45">
        <v>4699.29648633956</v>
      </c>
      <c r="W2108" s="99">
        <v>1.0814648214474401</v>
      </c>
      <c r="X2108" s="86">
        <v>4340.5505086331495</v>
      </c>
      <c r="Y2108" s="44">
        <v>5045.11733091525</v>
      </c>
      <c r="Z2108" s="45">
        <v>4747.2604842536302</v>
      </c>
      <c r="AA2108" s="46">
        <v>1.0937000905326499</v>
      </c>
      <c r="AB2108" s="139">
        <v>5053.5286954473104</v>
      </c>
      <c r="AC2108" s="45">
        <v>4694.3530346712196</v>
      </c>
      <c r="AD2108" s="99">
        <v>1.0815109800783</v>
      </c>
      <c r="AE2108" s="142">
        <v>4342.5936143599602</v>
      </c>
      <c r="AF2108" s="44">
        <v>5047.4920776416702</v>
      </c>
      <c r="AG2108" s="45">
        <v>4749.6642439315901</v>
      </c>
      <c r="AH2108" s="140">
        <v>1.09373905682207</v>
      </c>
      <c r="AI2108" s="44">
        <v>5055.9074014196904</v>
      </c>
      <c r="AJ2108" s="45">
        <v>4696.7100216256904</v>
      </c>
      <c r="AK2108" s="46">
        <v>1.08154491041822</v>
      </c>
    </row>
    <row r="2109" spans="1:37" x14ac:dyDescent="0.2">
      <c r="A2109" s="35" t="s">
        <v>5133</v>
      </c>
      <c r="B2109" s="35" t="s">
        <v>11050</v>
      </c>
      <c r="C2109" s="85" t="s">
        <v>952</v>
      </c>
      <c r="D2109" s="85" t="s">
        <v>13405</v>
      </c>
      <c r="E2109" s="85" t="s">
        <v>12902</v>
      </c>
      <c r="F2109" s="85" t="s">
        <v>182</v>
      </c>
      <c r="G2109" s="85" t="s">
        <v>182</v>
      </c>
      <c r="H2109" s="840">
        <v>1.16232199599584</v>
      </c>
      <c r="I2109" s="840">
        <v>1.16425985261457</v>
      </c>
      <c r="J2109" s="86">
        <v>280.75</v>
      </c>
      <c r="K2109" s="44">
        <v>326.32190037583302</v>
      </c>
      <c r="L2109" s="45">
        <v>307.02555849561202</v>
      </c>
      <c r="M2109" s="46">
        <v>1.0935905912577399</v>
      </c>
      <c r="N2109" s="139">
        <v>326.86595362153901</v>
      </c>
      <c r="O2109" s="45">
        <v>303.607940582401</v>
      </c>
      <c r="P2109" s="99">
        <v>1.08141741970579</v>
      </c>
      <c r="Q2109" s="86">
        <v>286.67991072961098</v>
      </c>
      <c r="R2109" s="44">
        <v>333.21436605115099</v>
      </c>
      <c r="S2109" s="45">
        <v>313.52649093812897</v>
      </c>
      <c r="T2109" s="140">
        <v>1.0936465347020401</v>
      </c>
      <c r="U2109" s="44">
        <v>333.769910613614</v>
      </c>
      <c r="V2109" s="45">
        <v>310.03423846976699</v>
      </c>
      <c r="W2109" s="99">
        <v>1.0814648214474401</v>
      </c>
      <c r="X2109" s="86">
        <v>293.30263589051901</v>
      </c>
      <c r="Y2109" s="44">
        <v>340.91210517910997</v>
      </c>
      <c r="Z2109" s="45">
        <v>320.785119426927</v>
      </c>
      <c r="AA2109" s="46">
        <v>1.0937000905326499</v>
      </c>
      <c r="AB2109" s="139">
        <v>341.48048363335897</v>
      </c>
      <c r="AC2109" s="45">
        <v>317.21002120150501</v>
      </c>
      <c r="AD2109" s="99">
        <v>1.0815109800783</v>
      </c>
      <c r="AE2109" s="142">
        <v>301.61332836963197</v>
      </c>
      <c r="AF2109" s="44">
        <v>350.57180584954</v>
      </c>
      <c r="AG2109" s="45">
        <v>329.88627729596499</v>
      </c>
      <c r="AH2109" s="140">
        <v>1.09373905682207</v>
      </c>
      <c r="AI2109" s="44">
        <v>351.15628923421701</v>
      </c>
      <c r="AJ2109" s="45">
        <v>326.20836021247601</v>
      </c>
      <c r="AK2109" s="46">
        <v>1.08154491041822</v>
      </c>
    </row>
    <row r="2110" spans="1:37" x14ac:dyDescent="0.2">
      <c r="A2110" s="35" t="s">
        <v>5132</v>
      </c>
      <c r="B2110" s="35" t="s">
        <v>11049</v>
      </c>
      <c r="C2110" s="85" t="s">
        <v>952</v>
      </c>
      <c r="D2110" s="85" t="s">
        <v>13405</v>
      </c>
      <c r="E2110" s="85" t="s">
        <v>12902</v>
      </c>
      <c r="F2110" s="85" t="s">
        <v>169</v>
      </c>
      <c r="G2110" s="85" t="s">
        <v>169</v>
      </c>
      <c r="H2110" s="840">
        <v>1.16446541486449</v>
      </c>
      <c r="I2110" s="840">
        <v>1.1668976834957501</v>
      </c>
      <c r="J2110" s="86">
        <v>6271.9166666666697</v>
      </c>
      <c r="K2110" s="44">
        <v>7303.4300432455202</v>
      </c>
      <c r="L2110" s="45">
        <v>6871.5574571566503</v>
      </c>
      <c r="M2110" s="46">
        <v>1.0956072636737799</v>
      </c>
      <c r="N2110" s="139">
        <v>7318.6850294117503</v>
      </c>
      <c r="O2110" s="45">
        <v>6797.9269940230497</v>
      </c>
      <c r="P2110" s="99">
        <v>1.08386755681114</v>
      </c>
      <c r="Q2110" s="86">
        <v>6255.8428575696298</v>
      </c>
      <c r="R2110" s="44">
        <v>7284.7126484668897</v>
      </c>
      <c r="S2110" s="45">
        <v>6854.29749393166</v>
      </c>
      <c r="T2110" s="140">
        <v>1.09566331028247</v>
      </c>
      <c r="U2110" s="44">
        <v>7299.9285388114704</v>
      </c>
      <c r="V2110" s="45">
        <v>6780.8023235328101</v>
      </c>
      <c r="W2110" s="99">
        <v>1.08391506594958</v>
      </c>
      <c r="X2110" s="86">
        <v>6241.7180699942701</v>
      </c>
      <c r="Y2110" s="44">
        <v>7268.2648218430804</v>
      </c>
      <c r="Z2110" s="45">
        <v>6839.1563792564702</v>
      </c>
      <c r="AA2110" s="46">
        <v>1.0957169648745</v>
      </c>
      <c r="AB2110" s="139">
        <v>7283.4463569099098</v>
      </c>
      <c r="AC2110" s="45">
        <v>6765.7810153977298</v>
      </c>
      <c r="AD2110" s="99">
        <v>1.0839613291607599</v>
      </c>
      <c r="AE2110" s="142">
        <v>6243.2858024021498</v>
      </c>
      <c r="AF2110" s="44">
        <v>7270.0903920118099</v>
      </c>
      <c r="AG2110" s="45">
        <v>6841.1178965579902</v>
      </c>
      <c r="AH2110" s="140">
        <v>1.0957560030210101</v>
      </c>
      <c r="AI2110" s="44">
        <v>7285.2757402250099</v>
      </c>
      <c r="AJ2110" s="45">
        <v>6767.6926934645398</v>
      </c>
      <c r="AK2110" s="46">
        <v>1.0839953363757</v>
      </c>
    </row>
    <row r="2111" spans="1:37" x14ac:dyDescent="0.2">
      <c r="A2111" s="35" t="s">
        <v>5131</v>
      </c>
      <c r="B2111" s="35" t="s">
        <v>11048</v>
      </c>
      <c r="C2111" s="85" t="s">
        <v>952</v>
      </c>
      <c r="D2111" s="85" t="s">
        <v>13405</v>
      </c>
      <c r="E2111" s="85" t="s">
        <v>12902</v>
      </c>
      <c r="F2111" s="85" t="s">
        <v>182</v>
      </c>
      <c r="G2111" s="85" t="s">
        <v>182</v>
      </c>
      <c r="H2111" s="840">
        <v>1.16232199599584</v>
      </c>
      <c r="I2111" s="840">
        <v>1.16425985261457</v>
      </c>
      <c r="J2111" s="86">
        <v>7779.75</v>
      </c>
      <c r="K2111" s="44">
        <v>9042.5745483486608</v>
      </c>
      <c r="L2111" s="45">
        <v>8507.8614023374394</v>
      </c>
      <c r="M2111" s="46">
        <v>1.0935905912577399</v>
      </c>
      <c r="N2111" s="139">
        <v>9057.6505883781701</v>
      </c>
      <c r="O2111" s="45">
        <v>8413.1571709561304</v>
      </c>
      <c r="P2111" s="99">
        <v>1.08141741970579</v>
      </c>
      <c r="Q2111" s="86">
        <v>7747.7276577975499</v>
      </c>
      <c r="R2111" s="44">
        <v>9005.3542756434508</v>
      </c>
      <c r="S2111" s="45">
        <v>8473.2755047654591</v>
      </c>
      <c r="T2111" s="140">
        <v>1.0936465347020401</v>
      </c>
      <c r="U2111" s="44">
        <v>9020.3682609651805</v>
      </c>
      <c r="V2111" s="45">
        <v>8378.8949080634393</v>
      </c>
      <c r="W2111" s="99">
        <v>1.0814648214474401</v>
      </c>
      <c r="X2111" s="86">
        <v>7728.7331782763104</v>
      </c>
      <c r="Y2111" s="44">
        <v>8983.2765742934207</v>
      </c>
      <c r="Z2111" s="45">
        <v>8452.9161767835303</v>
      </c>
      <c r="AA2111" s="46">
        <v>1.0937000905326499</v>
      </c>
      <c r="AB2111" s="139">
        <v>8998.2537510372895</v>
      </c>
      <c r="AC2111" s="45">
        <v>8358.7097944013294</v>
      </c>
      <c r="AD2111" s="99">
        <v>1.0815109800783</v>
      </c>
      <c r="AE2111" s="142">
        <v>7718.5581845346696</v>
      </c>
      <c r="AF2111" s="44">
        <v>8971.4499552583802</v>
      </c>
      <c r="AG2111" s="45">
        <v>8442.0885487791802</v>
      </c>
      <c r="AH2111" s="140">
        <v>1.09373905682207</v>
      </c>
      <c r="AI2111" s="44">
        <v>8986.4074143232901</v>
      </c>
      <c r="AJ2111" s="45">
        <v>8347.9673202503891</v>
      </c>
      <c r="AK2111" s="46">
        <v>1.08154491041822</v>
      </c>
    </row>
    <row r="2112" spans="1:37" x14ac:dyDescent="0.2">
      <c r="A2112" s="35" t="s">
        <v>5130</v>
      </c>
      <c r="B2112" s="35" t="s">
        <v>11047</v>
      </c>
      <c r="C2112" s="85" t="s">
        <v>952</v>
      </c>
      <c r="D2112" s="85" t="s">
        <v>13405</v>
      </c>
      <c r="E2112" s="85" t="s">
        <v>12902</v>
      </c>
      <c r="F2112" s="85" t="s">
        <v>182</v>
      </c>
      <c r="G2112" s="85" t="s">
        <v>182</v>
      </c>
      <c r="H2112" s="840">
        <v>1.16232199599584</v>
      </c>
      <c r="I2112" s="840">
        <v>1.16425985261457</v>
      </c>
      <c r="J2112" s="86">
        <v>9146.1666666666697</v>
      </c>
      <c r="K2112" s="44">
        <v>10630.790695710601</v>
      </c>
      <c r="L2112" s="45">
        <v>10002.161812741901</v>
      </c>
      <c r="M2112" s="46">
        <v>1.0935905912577399</v>
      </c>
      <c r="N2112" s="139">
        <v>10648.5146553216</v>
      </c>
      <c r="O2112" s="45">
        <v>9890.82395686579</v>
      </c>
      <c r="P2112" s="99">
        <v>1.08141741970579</v>
      </c>
      <c r="Q2112" s="86">
        <v>9120.8738596640906</v>
      </c>
      <c r="R2112" s="44">
        <v>10601.392309791099</v>
      </c>
      <c r="S2112" s="45">
        <v>9975.0120900760703</v>
      </c>
      <c r="T2112" s="140">
        <v>1.0936465347020401</v>
      </c>
      <c r="U2112" s="44">
        <v>10619.0672555686</v>
      </c>
      <c r="V2112" s="45">
        <v>9863.9042200862605</v>
      </c>
      <c r="W2112" s="99">
        <v>1.0814648214474401</v>
      </c>
      <c r="X2112" s="86">
        <v>9103.2285879486899</v>
      </c>
      <c r="Y2112" s="44">
        <v>10580.882822350901</v>
      </c>
      <c r="Z2112" s="45">
        <v>9956.2019307789305</v>
      </c>
      <c r="AA2112" s="46">
        <v>1.0937000905326499</v>
      </c>
      <c r="AB2112" s="139">
        <v>10598.5235741219</v>
      </c>
      <c r="AC2112" s="45">
        <v>9845.2416720292294</v>
      </c>
      <c r="AD2112" s="99">
        <v>1.0815109800783</v>
      </c>
      <c r="AE2112" s="142">
        <v>9101.5740937879109</v>
      </c>
      <c r="AF2112" s="44">
        <v>10578.9597673956</v>
      </c>
      <c r="AG2112" s="45">
        <v>9954.7470649357401</v>
      </c>
      <c r="AH2112" s="140">
        <v>1.09373905682207</v>
      </c>
      <c r="AI2112" s="44">
        <v>10596.597312994099</v>
      </c>
      <c r="AJ2112" s="45">
        <v>9843.76113793066</v>
      </c>
      <c r="AK2112" s="46">
        <v>1.08154491041822</v>
      </c>
    </row>
    <row r="2113" spans="1:37" x14ac:dyDescent="0.2">
      <c r="A2113" s="35" t="s">
        <v>5129</v>
      </c>
      <c r="B2113" s="35" t="s">
        <v>11046</v>
      </c>
      <c r="C2113" s="85" t="s">
        <v>952</v>
      </c>
      <c r="D2113" s="85" t="s">
        <v>13405</v>
      </c>
      <c r="E2113" s="85" t="s">
        <v>12902</v>
      </c>
      <c r="F2113" s="85" t="s">
        <v>169</v>
      </c>
      <c r="G2113" s="85" t="s">
        <v>169</v>
      </c>
      <c r="H2113" s="840">
        <v>1.16446541486449</v>
      </c>
      <c r="I2113" s="840">
        <v>1.1668976834957501</v>
      </c>
      <c r="J2113" s="86">
        <v>6870</v>
      </c>
      <c r="K2113" s="44">
        <v>7999.8774001190604</v>
      </c>
      <c r="L2113" s="45">
        <v>7526.8219014388796</v>
      </c>
      <c r="M2113" s="46">
        <v>1.0956072636737799</v>
      </c>
      <c r="N2113" s="139">
        <v>8016.5870856158299</v>
      </c>
      <c r="O2113" s="45">
        <v>7446.1701152925098</v>
      </c>
      <c r="P2113" s="99">
        <v>1.08386755681114</v>
      </c>
      <c r="Q2113" s="86">
        <v>6856.4195597449998</v>
      </c>
      <c r="R2113" s="44">
        <v>7984.0634471234698</v>
      </c>
      <c r="S2113" s="45">
        <v>7512.3273515156498</v>
      </c>
      <c r="T2113" s="140">
        <v>1.09566331028247</v>
      </c>
      <c r="U2113" s="44">
        <v>8000.7401013414201</v>
      </c>
      <c r="V2113" s="45">
        <v>7431.7764592790099</v>
      </c>
      <c r="W2113" s="99">
        <v>1.08391506594958</v>
      </c>
      <c r="X2113" s="86">
        <v>6845.70049775591</v>
      </c>
      <c r="Y2113" s="44">
        <v>7971.58147015739</v>
      </c>
      <c r="Z2113" s="45">
        <v>7500.9501718409801</v>
      </c>
      <c r="AA2113" s="46">
        <v>1.0957169648745</v>
      </c>
      <c r="AB2113" s="139">
        <v>7988.2320527371003</v>
      </c>
      <c r="AC2113" s="45">
        <v>7420.4746105839704</v>
      </c>
      <c r="AD2113" s="99">
        <v>1.0839613291607599</v>
      </c>
      <c r="AE2113" s="142">
        <v>6853.1998215396998</v>
      </c>
      <c r="AF2113" s="44">
        <v>7980.31417333849</v>
      </c>
      <c r="AG2113" s="45">
        <v>7509.4348443546296</v>
      </c>
      <c r="AH2113" s="140">
        <v>1.0957560030210101</v>
      </c>
      <c r="AI2113" s="44">
        <v>7996.9829962882004</v>
      </c>
      <c r="AJ2113" s="45">
        <v>7428.8366457998</v>
      </c>
      <c r="AK2113" s="46">
        <v>1.0839953363757</v>
      </c>
    </row>
    <row r="2114" spans="1:37" x14ac:dyDescent="0.2">
      <c r="A2114" s="35" t="s">
        <v>5128</v>
      </c>
      <c r="B2114" s="35" t="s">
        <v>11045</v>
      </c>
      <c r="C2114" s="85" t="s">
        <v>952</v>
      </c>
      <c r="D2114" s="85" t="s">
        <v>13405</v>
      </c>
      <c r="E2114" s="85" t="s">
        <v>12902</v>
      </c>
      <c r="F2114" s="85" t="s">
        <v>182</v>
      </c>
      <c r="G2114" s="85" t="s">
        <v>182</v>
      </c>
      <c r="H2114" s="840">
        <v>1.16232199599584</v>
      </c>
      <c r="I2114" s="840">
        <v>1.16425985261457</v>
      </c>
      <c r="J2114" s="86">
        <v>4995.9166666666697</v>
      </c>
      <c r="K2114" s="44">
        <v>5806.8638318288904</v>
      </c>
      <c r="L2114" s="45">
        <v>5463.4874613744196</v>
      </c>
      <c r="M2114" s="46">
        <v>1.0935905912577399</v>
      </c>
      <c r="N2114" s="139">
        <v>5816.5452020079902</v>
      </c>
      <c r="O2114" s="45">
        <v>5402.6713107318201</v>
      </c>
      <c r="P2114" s="99">
        <v>1.08141741970579</v>
      </c>
      <c r="Q2114" s="86">
        <v>4986.40445689628</v>
      </c>
      <c r="R2114" s="44">
        <v>5795.80758118225</v>
      </c>
      <c r="S2114" s="45">
        <v>5453.3639549074296</v>
      </c>
      <c r="T2114" s="140">
        <v>1.0936465347020401</v>
      </c>
      <c r="U2114" s="44">
        <v>5805.4705180626797</v>
      </c>
      <c r="V2114" s="45">
        <v>5392.6210056420596</v>
      </c>
      <c r="W2114" s="99">
        <v>1.0814648214474401</v>
      </c>
      <c r="X2114" s="86">
        <v>4981.3233559865903</v>
      </c>
      <c r="Y2114" s="44">
        <v>5789.9017058310401</v>
      </c>
      <c r="Z2114" s="45">
        <v>5448.0738054149597</v>
      </c>
      <c r="AA2114" s="46">
        <v>1.0937000905326499</v>
      </c>
      <c r="AB2114" s="139">
        <v>5799.5547962664396</v>
      </c>
      <c r="AC2114" s="45">
        <v>5387.3559048200004</v>
      </c>
      <c r="AD2114" s="99">
        <v>1.0815109800783</v>
      </c>
      <c r="AE2114" s="142">
        <v>4984.2253383635398</v>
      </c>
      <c r="AF2114" s="44">
        <v>5793.2747437797598</v>
      </c>
      <c r="AG2114" s="45">
        <v>5451.4419205703698</v>
      </c>
      <c r="AH2114" s="140">
        <v>1.09373905682207</v>
      </c>
      <c r="AI2114" s="44">
        <v>5802.9334578409198</v>
      </c>
      <c r="AJ2114" s="45">
        <v>5390.6635470846204</v>
      </c>
      <c r="AK2114" s="46">
        <v>1.08154491041822</v>
      </c>
    </row>
    <row r="2115" spans="1:37" x14ac:dyDescent="0.2">
      <c r="A2115" s="35" t="s">
        <v>5127</v>
      </c>
      <c r="B2115" s="35" t="s">
        <v>11044</v>
      </c>
      <c r="C2115" s="85" t="s">
        <v>952</v>
      </c>
      <c r="D2115" s="85" t="s">
        <v>13405</v>
      </c>
      <c r="E2115" s="85" t="s">
        <v>12902</v>
      </c>
      <c r="F2115" s="85" t="s">
        <v>169</v>
      </c>
      <c r="G2115" s="85" t="s">
        <v>169</v>
      </c>
      <c r="H2115" s="840">
        <v>1.16446541486449</v>
      </c>
      <c r="I2115" s="840">
        <v>1.1668976834957501</v>
      </c>
      <c r="J2115" s="86">
        <v>9801.0833333333394</v>
      </c>
      <c r="K2115" s="44">
        <v>11413.0225698715</v>
      </c>
      <c r="L2115" s="45">
        <v>10738.138091872001</v>
      </c>
      <c r="M2115" s="46">
        <v>1.0956072636737799</v>
      </c>
      <c r="N2115" s="139">
        <v>11436.8614374155</v>
      </c>
      <c r="O2115" s="45">
        <v>10623.076246602401</v>
      </c>
      <c r="P2115" s="99">
        <v>1.08386755681114</v>
      </c>
      <c r="Q2115" s="86">
        <v>9784.2512883108993</v>
      </c>
      <c r="R2115" s="44">
        <v>11393.4222355814</v>
      </c>
      <c r="S2115" s="45">
        <v>10720.2451551862</v>
      </c>
      <c r="T2115" s="140">
        <v>1.09566331028247</v>
      </c>
      <c r="U2115" s="44">
        <v>11417.2201630703</v>
      </c>
      <c r="V2115" s="45">
        <v>10605.297380436799</v>
      </c>
      <c r="W2115" s="99">
        <v>1.08391506594958</v>
      </c>
      <c r="X2115" s="86">
        <v>9773.6359529596903</v>
      </c>
      <c r="Y2115" s="44">
        <v>11381.061044697701</v>
      </c>
      <c r="Z2115" s="45">
        <v>10709.1387221653</v>
      </c>
      <c r="AA2115" s="46">
        <v>1.0957169648745</v>
      </c>
      <c r="AB2115" s="139">
        <v>11404.833152839499</v>
      </c>
      <c r="AC2115" s="45">
        <v>10594.2434183036</v>
      </c>
      <c r="AD2115" s="99">
        <v>1.0839613291607599</v>
      </c>
      <c r="AE2115" s="142">
        <v>9786.8845027873995</v>
      </c>
      <c r="AF2115" s="44">
        <v>11396.488522769199</v>
      </c>
      <c r="AG2115" s="45">
        <v>10724.0374448026</v>
      </c>
      <c r="AH2115" s="140">
        <v>1.0957560030210101</v>
      </c>
      <c r="AI2115" s="44">
        <v>11420.2928549431</v>
      </c>
      <c r="AJ2115" s="45">
        <v>10608.9371586691</v>
      </c>
      <c r="AK2115" s="46">
        <v>1.0839953363757</v>
      </c>
    </row>
    <row r="2116" spans="1:37" x14ac:dyDescent="0.2">
      <c r="A2116" s="35" t="s">
        <v>5126</v>
      </c>
      <c r="B2116" s="35" t="s">
        <v>11043</v>
      </c>
      <c r="C2116" s="85" t="s">
        <v>952</v>
      </c>
      <c r="D2116" s="85" t="s">
        <v>13405</v>
      </c>
      <c r="E2116" s="85" t="s">
        <v>12902</v>
      </c>
      <c r="F2116" s="85" t="s">
        <v>182</v>
      </c>
      <c r="G2116" s="85" t="s">
        <v>182</v>
      </c>
      <c r="H2116" s="840">
        <v>1.16232199599584</v>
      </c>
      <c r="I2116" s="840">
        <v>1.16425985261457</v>
      </c>
      <c r="J2116" s="86">
        <v>15297.083333333299</v>
      </c>
      <c r="K2116" s="44">
        <v>17780.1364329147</v>
      </c>
      <c r="L2116" s="45">
        <v>16728.746407019</v>
      </c>
      <c r="M2116" s="46">
        <v>1.0935905912577399</v>
      </c>
      <c r="N2116" s="139">
        <v>17809.779987099399</v>
      </c>
      <c r="O2116" s="45">
        <v>16542.532387357802</v>
      </c>
      <c r="P2116" s="99">
        <v>1.08141741970579</v>
      </c>
      <c r="Q2116" s="86">
        <v>15274.9120935145</v>
      </c>
      <c r="R2116" s="44">
        <v>17754.366313194801</v>
      </c>
      <c r="S2116" s="45">
        <v>16705.354678950502</v>
      </c>
      <c r="T2116" s="140">
        <v>1.0936465347020401</v>
      </c>
      <c r="U2116" s="44">
        <v>17783.966902695702</v>
      </c>
      <c r="V2116" s="45">
        <v>16519.280079838099</v>
      </c>
      <c r="W2116" s="99">
        <v>1.0814648214474401</v>
      </c>
      <c r="X2116" s="86">
        <v>15263.662100908499</v>
      </c>
      <c r="Y2116" s="44">
        <v>17741.2901993341</v>
      </c>
      <c r="Z2116" s="45">
        <v>16693.8686216235</v>
      </c>
      <c r="AA2116" s="46">
        <v>1.0937000905326499</v>
      </c>
      <c r="AB2116" s="139">
        <v>17770.868987962302</v>
      </c>
      <c r="AC2116" s="45">
        <v>16507.818158337599</v>
      </c>
      <c r="AD2116" s="99">
        <v>1.0815109800783</v>
      </c>
      <c r="AE2116" s="142">
        <v>15274.5021817332</v>
      </c>
      <c r="AF2116" s="44">
        <v>17753.889863715001</v>
      </c>
      <c r="AG2116" s="45">
        <v>16706.3196096754</v>
      </c>
      <c r="AH2116" s="140">
        <v>1.09373905682207</v>
      </c>
      <c r="AI2116" s="44">
        <v>17783.489658865499</v>
      </c>
      <c r="AJ2116" s="45">
        <v>16520.060093825501</v>
      </c>
      <c r="AK2116" s="46">
        <v>1.08154491041822</v>
      </c>
    </row>
    <row r="2117" spans="1:37" x14ac:dyDescent="0.2">
      <c r="A2117" s="35" t="s">
        <v>5125</v>
      </c>
      <c r="B2117" s="35" t="s">
        <v>11042</v>
      </c>
      <c r="C2117" s="85" t="s">
        <v>952</v>
      </c>
      <c r="D2117" s="85" t="s">
        <v>13405</v>
      </c>
      <c r="E2117" s="85" t="s">
        <v>12902</v>
      </c>
      <c r="F2117" s="85" t="s">
        <v>169</v>
      </c>
      <c r="G2117" s="85" t="s">
        <v>169</v>
      </c>
      <c r="H2117" s="840">
        <v>1.16446541486449</v>
      </c>
      <c r="I2117" s="840">
        <v>1.1668976834957501</v>
      </c>
      <c r="J2117" s="86">
        <v>9579.25</v>
      </c>
      <c r="K2117" s="44">
        <v>11154.705325340699</v>
      </c>
      <c r="L2117" s="45">
        <v>10495.0958805471</v>
      </c>
      <c r="M2117" s="46">
        <v>1.0956072636737799</v>
      </c>
      <c r="N2117" s="139">
        <v>11178.004634626701</v>
      </c>
      <c r="O2117" s="45">
        <v>10382.638293583101</v>
      </c>
      <c r="P2117" s="99">
        <v>1.08386755681114</v>
      </c>
      <c r="Q2117" s="86">
        <v>9552.3303167340891</v>
      </c>
      <c r="R2117" s="44">
        <v>11123.358285198399</v>
      </c>
      <c r="S2117" s="45">
        <v>10466.1378557444</v>
      </c>
      <c r="T2117" s="140">
        <v>1.09566331028247</v>
      </c>
      <c r="U2117" s="44">
        <v>11146.592118583299</v>
      </c>
      <c r="V2117" s="45">
        <v>10353.914745235001</v>
      </c>
      <c r="W2117" s="99">
        <v>1.08391506594958</v>
      </c>
      <c r="X2117" s="86">
        <v>9532.0570616355199</v>
      </c>
      <c r="Y2117" s="44">
        <v>11099.7507807894</v>
      </c>
      <c r="Z2117" s="45">
        <v>10444.436632585801</v>
      </c>
      <c r="AA2117" s="46">
        <v>1.0957169648745</v>
      </c>
      <c r="AB2117" s="139">
        <v>11122.9353041718</v>
      </c>
      <c r="AC2117" s="45">
        <v>10332.381242166601</v>
      </c>
      <c r="AD2117" s="99">
        <v>1.0839613291607599</v>
      </c>
      <c r="AE2117" s="142">
        <v>9539.9707634718598</v>
      </c>
      <c r="AF2117" s="44">
        <v>11108.966012881399</v>
      </c>
      <c r="AG2117" s="45">
        <v>10453.480232719199</v>
      </c>
      <c r="AH2117" s="140">
        <v>1.0957560030210101</v>
      </c>
      <c r="AI2117" s="44">
        <v>11132.1697845125</v>
      </c>
      <c r="AJ2117" s="45">
        <v>10341.283816764</v>
      </c>
      <c r="AK2117" s="46">
        <v>1.0839953363757</v>
      </c>
    </row>
    <row r="2118" spans="1:37" x14ac:dyDescent="0.2">
      <c r="A2118" s="35" t="s">
        <v>5124</v>
      </c>
      <c r="B2118" s="35" t="s">
        <v>13000</v>
      </c>
      <c r="C2118" s="85" t="s">
        <v>952</v>
      </c>
      <c r="D2118" s="85" t="s">
        <v>13405</v>
      </c>
      <c r="E2118" s="85" t="s">
        <v>12902</v>
      </c>
      <c r="F2118" s="85" t="s">
        <v>169</v>
      </c>
      <c r="G2118" s="85" t="s">
        <v>169</v>
      </c>
      <c r="H2118" s="840">
        <v>1.16446541486449</v>
      </c>
      <c r="I2118" s="840">
        <v>1.1668976834957501</v>
      </c>
      <c r="J2118" s="86">
        <v>2355.8333333333298</v>
      </c>
      <c r="K2118" s="44">
        <v>2743.2864398515999</v>
      </c>
      <c r="L2118" s="45">
        <v>2581.0681120048198</v>
      </c>
      <c r="M2118" s="46">
        <v>1.0956072636737799</v>
      </c>
      <c r="N2118" s="139">
        <v>2749.01645936875</v>
      </c>
      <c r="O2118" s="45">
        <v>2553.41131925424</v>
      </c>
      <c r="P2118" s="99">
        <v>1.08386755681114</v>
      </c>
      <c r="Q2118" s="86">
        <v>2352.0426471181399</v>
      </c>
      <c r="R2118" s="44">
        <v>2738.8723168554002</v>
      </c>
      <c r="S2118" s="45">
        <v>2577.0468326670002</v>
      </c>
      <c r="T2118" s="140">
        <v>1.09566331028247</v>
      </c>
      <c r="U2118" s="44">
        <v>2744.59311640538</v>
      </c>
      <c r="V2118" s="45">
        <v>2549.4144609672899</v>
      </c>
      <c r="W2118" s="99">
        <v>1.08391506594958</v>
      </c>
      <c r="X2118" s="86">
        <v>2347.9391878379301</v>
      </c>
      <c r="Y2118" s="44">
        <v>2734.0939804422901</v>
      </c>
      <c r="Z2118" s="45">
        <v>2572.67680060768</v>
      </c>
      <c r="AA2118" s="46">
        <v>1.0957169648745</v>
      </c>
      <c r="AB2118" s="139">
        <v>2739.8047992769798</v>
      </c>
      <c r="AC2118" s="45">
        <v>2545.0752828374302</v>
      </c>
      <c r="AD2118" s="99">
        <v>1.0839613291607599</v>
      </c>
      <c r="AE2118" s="142">
        <v>2349.04845445819</v>
      </c>
      <c r="AF2118" s="44">
        <v>2735.38568305745</v>
      </c>
      <c r="AG2118" s="45">
        <v>2573.9839453597901</v>
      </c>
      <c r="AH2118" s="140">
        <v>1.0957560030210101</v>
      </c>
      <c r="AI2118" s="44">
        <v>2741.0991999265502</v>
      </c>
      <c r="AJ2118" s="45">
        <v>2546.3575695532199</v>
      </c>
      <c r="AK2118" s="46">
        <v>1.0839953363757</v>
      </c>
    </row>
    <row r="2119" spans="1:37" x14ac:dyDescent="0.2">
      <c r="A2119" s="35" t="s">
        <v>5123</v>
      </c>
      <c r="B2119" s="35" t="s">
        <v>11041</v>
      </c>
      <c r="C2119" s="85" t="s">
        <v>952</v>
      </c>
      <c r="D2119" s="85" t="s">
        <v>13405</v>
      </c>
      <c r="E2119" s="85" t="s">
        <v>12902</v>
      </c>
      <c r="F2119" s="85" t="s">
        <v>169</v>
      </c>
      <c r="G2119" s="85" t="s">
        <v>169</v>
      </c>
      <c r="H2119" s="840">
        <v>1.16446541486449</v>
      </c>
      <c r="I2119" s="840">
        <v>1.1668976834957501</v>
      </c>
      <c r="J2119" s="86">
        <v>3588.5833333333298</v>
      </c>
      <c r="K2119" s="44">
        <v>4178.7811800257996</v>
      </c>
      <c r="L2119" s="45">
        <v>3931.6779662986701</v>
      </c>
      <c r="M2119" s="46">
        <v>1.0956072636737799</v>
      </c>
      <c r="N2119" s="139">
        <v>4187.5095786981401</v>
      </c>
      <c r="O2119" s="45">
        <v>3889.5490499131602</v>
      </c>
      <c r="P2119" s="99">
        <v>1.08386755681114</v>
      </c>
      <c r="Q2119" s="86">
        <v>3578.8365419902502</v>
      </c>
      <c r="R2119" s="44">
        <v>4167.4313786008797</v>
      </c>
      <c r="S2119" s="45">
        <v>3921.1998925568901</v>
      </c>
      <c r="T2119" s="140">
        <v>1.09566331028247</v>
      </c>
      <c r="U2119" s="44">
        <v>4176.1360704583803</v>
      </c>
      <c r="V2119" s="45">
        <v>3879.1548464341399</v>
      </c>
      <c r="W2119" s="99">
        <v>1.08391506594958</v>
      </c>
      <c r="X2119" s="86">
        <v>3574.0814421207101</v>
      </c>
      <c r="Y2119" s="44">
        <v>4161.8942292585698</v>
      </c>
      <c r="Z2119" s="45">
        <v>3916.1816699747901</v>
      </c>
      <c r="AA2119" s="46">
        <v>1.0957169648745</v>
      </c>
      <c r="AB2119" s="139">
        <v>4170.5873554358204</v>
      </c>
      <c r="AC2119" s="45">
        <v>3874.1660705299701</v>
      </c>
      <c r="AD2119" s="99">
        <v>1.0839613291607599</v>
      </c>
      <c r="AE2119" s="142">
        <v>3576.4154025324501</v>
      </c>
      <c r="AF2119" s="44">
        <v>4164.6120454376996</v>
      </c>
      <c r="AG2119" s="45">
        <v>3918.8786466217198</v>
      </c>
      <c r="AH2119" s="140">
        <v>1.0957560030210101</v>
      </c>
      <c r="AI2119" s="44">
        <v>4173.3108484336499</v>
      </c>
      <c r="AJ2119" s="45">
        <v>3876.81761728738</v>
      </c>
      <c r="AK2119" s="46">
        <v>1.0839953363757</v>
      </c>
    </row>
    <row r="2120" spans="1:37" x14ac:dyDescent="0.2">
      <c r="A2120" s="35" t="s">
        <v>5122</v>
      </c>
      <c r="B2120" s="35" t="s">
        <v>11040</v>
      </c>
      <c r="C2120" s="85" t="s">
        <v>952</v>
      </c>
      <c r="D2120" s="85" t="s">
        <v>13405</v>
      </c>
      <c r="E2120" s="85" t="s">
        <v>12902</v>
      </c>
      <c r="F2120" s="85" t="s">
        <v>182</v>
      </c>
      <c r="G2120" s="85" t="s">
        <v>182</v>
      </c>
      <c r="H2120" s="840">
        <v>1.16232199599584</v>
      </c>
      <c r="I2120" s="840">
        <v>1.16425985261457</v>
      </c>
      <c r="J2120" s="86">
        <v>3046.75</v>
      </c>
      <c r="K2120" s="44">
        <v>3541.3045413003301</v>
      </c>
      <c r="L2120" s="45">
        <v>3331.8971339145301</v>
      </c>
      <c r="M2120" s="46">
        <v>1.0935905912577399</v>
      </c>
      <c r="N2120" s="139">
        <v>3547.2087059534301</v>
      </c>
      <c r="O2120" s="45">
        <v>3294.8085234886198</v>
      </c>
      <c r="P2120" s="99">
        <v>1.08141741970579</v>
      </c>
      <c r="Q2120" s="86">
        <v>3044.3013085048501</v>
      </c>
      <c r="R2120" s="44">
        <v>3538.4583733141098</v>
      </c>
      <c r="S2120" s="45">
        <v>3329.3895766352198</v>
      </c>
      <c r="T2120" s="140">
        <v>1.0936465347020401</v>
      </c>
      <c r="U2120" s="44">
        <v>3544.3577927541901</v>
      </c>
      <c r="V2120" s="45">
        <v>3292.3047710344099</v>
      </c>
      <c r="W2120" s="99">
        <v>1.0814648214474401</v>
      </c>
      <c r="X2120" s="86">
        <v>3042.4596631477302</v>
      </c>
      <c r="Y2120" s="44">
        <v>3536.31778840671</v>
      </c>
      <c r="Z2120" s="45">
        <v>3327.5384090266298</v>
      </c>
      <c r="AA2120" s="46">
        <v>1.0937000905326499</v>
      </c>
      <c r="AB2120" s="139">
        <v>3542.2136390021401</v>
      </c>
      <c r="AC2120" s="45">
        <v>3290.4535321396102</v>
      </c>
      <c r="AD2120" s="99">
        <v>1.0815109800783</v>
      </c>
      <c r="AE2120" s="142">
        <v>3046.5048464902902</v>
      </c>
      <c r="AF2120" s="44">
        <v>3541.0195939835999</v>
      </c>
      <c r="AG2120" s="45">
        <v>3332.08133740414</v>
      </c>
      <c r="AH2120" s="140">
        <v>1.09373905682207</v>
      </c>
      <c r="AI2120" s="44">
        <v>3546.9232835643502</v>
      </c>
      <c r="AJ2120" s="45">
        <v>3294.9318112860201</v>
      </c>
      <c r="AK2120" s="46">
        <v>1.08154491041822</v>
      </c>
    </row>
    <row r="2121" spans="1:37" x14ac:dyDescent="0.2">
      <c r="A2121" s="35" t="s">
        <v>5121</v>
      </c>
      <c r="B2121" s="35" t="s">
        <v>11039</v>
      </c>
      <c r="C2121" s="85" t="s">
        <v>952</v>
      </c>
      <c r="D2121" s="85" t="s">
        <v>13405</v>
      </c>
      <c r="E2121" s="85" t="s">
        <v>12902</v>
      </c>
      <c r="F2121" s="85" t="s">
        <v>169</v>
      </c>
      <c r="G2121" s="85" t="s">
        <v>169</v>
      </c>
      <c r="H2121" s="840">
        <v>1.16446541486449</v>
      </c>
      <c r="I2121" s="840">
        <v>1.1668976834957501</v>
      </c>
      <c r="J2121" s="86">
        <v>9443.9166666666697</v>
      </c>
      <c r="K2121" s="44">
        <v>10997.114339195699</v>
      </c>
      <c r="L2121" s="45">
        <v>10346.823697529901</v>
      </c>
      <c r="M2121" s="46">
        <v>1.0956072636737799</v>
      </c>
      <c r="N2121" s="139">
        <v>11020.084481460301</v>
      </c>
      <c r="O2121" s="45">
        <v>10235.954884228</v>
      </c>
      <c r="P2121" s="99">
        <v>1.08386755681114</v>
      </c>
      <c r="Q2121" s="86">
        <v>9431.8051959262393</v>
      </c>
      <c r="R2121" s="44">
        <v>10983.010950395301</v>
      </c>
      <c r="S2121" s="45">
        <v>10334.0829029079</v>
      </c>
      <c r="T2121" s="140">
        <v>1.09566331028247</v>
      </c>
      <c r="U2121" s="44">
        <v>11005.9516343096</v>
      </c>
      <c r="V2121" s="45">
        <v>10223.275750966</v>
      </c>
      <c r="W2121" s="99">
        <v>1.08391506594958</v>
      </c>
      <c r="X2121" s="86">
        <v>9422.7209023722007</v>
      </c>
      <c r="Y2121" s="44">
        <v>10972.4326047332</v>
      </c>
      <c r="Z2121" s="45">
        <v>10324.635148006801</v>
      </c>
      <c r="AA2121" s="46">
        <v>1.0957169648745</v>
      </c>
      <c r="AB2121" s="139">
        <v>10995.351193205101</v>
      </c>
      <c r="AC2121" s="45">
        <v>10213.865073646301</v>
      </c>
      <c r="AD2121" s="99">
        <v>1.0839613291607599</v>
      </c>
      <c r="AE2121" s="142">
        <v>9435.8328445488496</v>
      </c>
      <c r="AF2121" s="44">
        <v>10987.701007919601</v>
      </c>
      <c r="AG2121" s="45">
        <v>10339.3704829172</v>
      </c>
      <c r="AH2121" s="140">
        <v>1.0957560030210101</v>
      </c>
      <c r="AI2121" s="44">
        <v>11010.6514881572</v>
      </c>
      <c r="AJ2121" s="45">
        <v>10228.3987983116</v>
      </c>
      <c r="AK2121" s="46">
        <v>1.0839953363757</v>
      </c>
    </row>
    <row r="2122" spans="1:37" x14ac:dyDescent="0.2">
      <c r="A2122" s="35" t="s">
        <v>5120</v>
      </c>
      <c r="B2122" s="35" t="s">
        <v>10345</v>
      </c>
      <c r="C2122" s="85" t="s">
        <v>952</v>
      </c>
      <c r="D2122" s="85" t="s">
        <v>13405</v>
      </c>
      <c r="E2122" s="85" t="s">
        <v>12902</v>
      </c>
      <c r="F2122" s="85" t="s">
        <v>182</v>
      </c>
      <c r="G2122" s="85" t="s">
        <v>182</v>
      </c>
      <c r="H2122" s="840">
        <v>1.16232199599584</v>
      </c>
      <c r="I2122" s="840">
        <v>1.16425985261457</v>
      </c>
      <c r="J2122" s="86">
        <v>4847.75</v>
      </c>
      <c r="K2122" s="44">
        <v>5634.6464560888498</v>
      </c>
      <c r="L2122" s="45">
        <v>5301.4537887697297</v>
      </c>
      <c r="M2122" s="46">
        <v>1.0935905912577399</v>
      </c>
      <c r="N2122" s="139">
        <v>5644.0407005122597</v>
      </c>
      <c r="O2122" s="45">
        <v>5242.4412963787499</v>
      </c>
      <c r="P2122" s="99">
        <v>1.08141741970579</v>
      </c>
      <c r="Q2122" s="86">
        <v>4835.8055887739001</v>
      </c>
      <c r="R2122" s="44">
        <v>5620.7632041915203</v>
      </c>
      <c r="S2122" s="45">
        <v>5288.6620246553402</v>
      </c>
      <c r="T2122" s="140">
        <v>1.0936465347020401</v>
      </c>
      <c r="U2122" s="44">
        <v>5630.13430205859</v>
      </c>
      <c r="V2122" s="45">
        <v>5229.7536276178998</v>
      </c>
      <c r="W2122" s="99">
        <v>1.0814648214474401</v>
      </c>
      <c r="X2122" s="86">
        <v>4825.4874973436699</v>
      </c>
      <c r="Y2122" s="44">
        <v>5608.77025956547</v>
      </c>
      <c r="Z2122" s="45">
        <v>5277.6361127089604</v>
      </c>
      <c r="AA2122" s="46">
        <v>1.0937000905326499</v>
      </c>
      <c r="AB2122" s="139">
        <v>5618.12136245077</v>
      </c>
      <c r="AC2122" s="45">
        <v>5218.8177126077499</v>
      </c>
      <c r="AD2122" s="99">
        <v>1.0815109800783</v>
      </c>
      <c r="AE2122" s="142">
        <v>4824.8775981649096</v>
      </c>
      <c r="AF2122" s="44">
        <v>5608.0613603346701</v>
      </c>
      <c r="AG2122" s="45">
        <v>5277.15707349881</v>
      </c>
      <c r="AH2122" s="140">
        <v>1.09373905682207</v>
      </c>
      <c r="AI2122" s="44">
        <v>5617.4112813228103</v>
      </c>
      <c r="AJ2122" s="45">
        <v>5218.3218096861601</v>
      </c>
      <c r="AK2122" s="46">
        <v>1.08154491041822</v>
      </c>
    </row>
    <row r="2123" spans="1:37" x14ac:dyDescent="0.2">
      <c r="A2123" s="35" t="s">
        <v>5119</v>
      </c>
      <c r="B2123" s="35" t="s">
        <v>11038</v>
      </c>
      <c r="C2123" s="85" t="s">
        <v>952</v>
      </c>
      <c r="D2123" s="85" t="s">
        <v>13405</v>
      </c>
      <c r="E2123" s="85" t="s">
        <v>12902</v>
      </c>
      <c r="F2123" s="85" t="s">
        <v>182</v>
      </c>
      <c r="G2123" s="85" t="s">
        <v>182</v>
      </c>
      <c r="H2123" s="840">
        <v>1.16232199599584</v>
      </c>
      <c r="I2123" s="840">
        <v>1.16425985261457</v>
      </c>
      <c r="J2123" s="86">
        <v>4351.6666666666697</v>
      </c>
      <c r="K2123" s="44">
        <v>5058.0378859085704</v>
      </c>
      <c r="L2123" s="45">
        <v>4758.9417229566197</v>
      </c>
      <c r="M2123" s="46">
        <v>1.0935905912577399</v>
      </c>
      <c r="N2123" s="139">
        <v>5066.4707919610501</v>
      </c>
      <c r="O2123" s="45">
        <v>4705.9681380863703</v>
      </c>
      <c r="P2123" s="99">
        <v>1.08141741970579</v>
      </c>
      <c r="Q2123" s="86">
        <v>4337.7556972411103</v>
      </c>
      <c r="R2123" s="44">
        <v>5041.8688601596295</v>
      </c>
      <c r="S2123" s="45">
        <v>4743.9714866717804</v>
      </c>
      <c r="T2123" s="140">
        <v>1.0936465347020401</v>
      </c>
      <c r="U2123" s="44">
        <v>5050.2748087479304</v>
      </c>
      <c r="V2123" s="45">
        <v>4691.1301905994796</v>
      </c>
      <c r="W2123" s="99">
        <v>1.0814648214474401</v>
      </c>
      <c r="X2123" s="86">
        <v>4325.2944007275701</v>
      </c>
      <c r="Y2123" s="44">
        <v>5027.3848211233098</v>
      </c>
      <c r="Z2123" s="45">
        <v>4730.5748776561204</v>
      </c>
      <c r="AA2123" s="46">
        <v>1.0937000905326499</v>
      </c>
      <c r="AB2123" s="139">
        <v>5035.7666215056897</v>
      </c>
      <c r="AC2123" s="45">
        <v>4677.8533864580704</v>
      </c>
      <c r="AD2123" s="99">
        <v>1.0815109800783</v>
      </c>
      <c r="AE2123" s="142">
        <v>4321.3362924305202</v>
      </c>
      <c r="AF2123" s="44">
        <v>5022.7842247871204</v>
      </c>
      <c r="AG2123" s="45">
        <v>4726.4142806939199</v>
      </c>
      <c r="AH2123" s="140">
        <v>1.09373905682207</v>
      </c>
      <c r="AI2123" s="44">
        <v>5031.15835492314</v>
      </c>
      <c r="AJ2123" s="45">
        <v>4673.7192732837802</v>
      </c>
      <c r="AK2123" s="46">
        <v>1.08154491041822</v>
      </c>
    </row>
    <row r="2124" spans="1:37" x14ac:dyDescent="0.2">
      <c r="A2124" s="35" t="s">
        <v>5118</v>
      </c>
      <c r="B2124" s="35" t="s">
        <v>11037</v>
      </c>
      <c r="C2124" s="85" t="s">
        <v>952</v>
      </c>
      <c r="D2124" s="85" t="s">
        <v>13405</v>
      </c>
      <c r="E2124" s="85" t="s">
        <v>12902</v>
      </c>
      <c r="F2124" s="85" t="s">
        <v>169</v>
      </c>
      <c r="G2124" s="85" t="s">
        <v>169</v>
      </c>
      <c r="H2124" s="840">
        <v>1.16446541486449</v>
      </c>
      <c r="I2124" s="840">
        <v>1.1668976834957501</v>
      </c>
      <c r="J2124" s="86">
        <v>2070.25</v>
      </c>
      <c r="K2124" s="44">
        <v>2410.73452512321</v>
      </c>
      <c r="L2124" s="45">
        <v>2268.1809376206502</v>
      </c>
      <c r="M2124" s="46">
        <v>1.0956072636737799</v>
      </c>
      <c r="N2124" s="139">
        <v>2415.7699292570901</v>
      </c>
      <c r="O2124" s="45">
        <v>2243.8768094882598</v>
      </c>
      <c r="P2124" s="99">
        <v>1.08386755681114</v>
      </c>
      <c r="Q2124" s="86">
        <v>2065.7903192561998</v>
      </c>
      <c r="R2124" s="44">
        <v>2405.5413811357198</v>
      </c>
      <c r="S2124" s="45">
        <v>2263.4106595457201</v>
      </c>
      <c r="T2124" s="140">
        <v>1.09566331028247</v>
      </c>
      <c r="U2124" s="44">
        <v>2410.5659381280102</v>
      </c>
      <c r="V2124" s="45">
        <v>2239.1412501345899</v>
      </c>
      <c r="W2124" s="99">
        <v>1.08391506594958</v>
      </c>
      <c r="X2124" s="86">
        <v>2063.8697326566598</v>
      </c>
      <c r="Y2124" s="44">
        <v>2403.3049244642998</v>
      </c>
      <c r="Z2124" s="45">
        <v>2261.41707936291</v>
      </c>
      <c r="AA2124" s="46">
        <v>1.0957169648745</v>
      </c>
      <c r="AB2124" s="139">
        <v>2408.3248100740602</v>
      </c>
      <c r="AC2124" s="45">
        <v>2237.1549786251699</v>
      </c>
      <c r="AD2124" s="99">
        <v>1.0839613291607599</v>
      </c>
      <c r="AE2124" s="142">
        <v>2066.9359617902901</v>
      </c>
      <c r="AF2124" s="44">
        <v>2406.8754422444599</v>
      </c>
      <c r="AG2124" s="45">
        <v>2264.8574879917101</v>
      </c>
      <c r="AH2124" s="140">
        <v>1.0957560030210101</v>
      </c>
      <c r="AI2124" s="44">
        <v>2411.9027857471601</v>
      </c>
      <c r="AJ2124" s="45">
        <v>2240.5489431678898</v>
      </c>
      <c r="AK2124" s="46">
        <v>1.0839953363757</v>
      </c>
    </row>
    <row r="2125" spans="1:37" x14ac:dyDescent="0.2">
      <c r="A2125" s="35" t="s">
        <v>5117</v>
      </c>
      <c r="B2125" s="35" t="s">
        <v>8869</v>
      </c>
      <c r="C2125" s="85" t="s">
        <v>952</v>
      </c>
      <c r="D2125" s="85" t="s">
        <v>13405</v>
      </c>
      <c r="E2125" s="85" t="s">
        <v>12902</v>
      </c>
      <c r="F2125" s="85" t="s">
        <v>169</v>
      </c>
      <c r="G2125" s="85" t="s">
        <v>169</v>
      </c>
      <c r="H2125" s="840">
        <v>1.16446541486449</v>
      </c>
      <c r="I2125" s="840">
        <v>1.1668976834957501</v>
      </c>
      <c r="J2125" s="86">
        <v>11533.833333333299</v>
      </c>
      <c r="K2125" s="44">
        <v>13430.7500174779</v>
      </c>
      <c r="L2125" s="45">
        <v>12636.5515780028</v>
      </c>
      <c r="M2125" s="46">
        <v>1.0956072636737799</v>
      </c>
      <c r="N2125" s="139">
        <v>13458.803398492801</v>
      </c>
      <c r="O2125" s="45">
        <v>12501.1477556669</v>
      </c>
      <c r="P2125" s="99">
        <v>1.08386755681114</v>
      </c>
      <c r="Q2125" s="86">
        <v>11514.4940306689</v>
      </c>
      <c r="R2125" s="44">
        <v>13408.230068377599</v>
      </c>
      <c r="S2125" s="45">
        <v>12616.008645870401</v>
      </c>
      <c r="T2125" s="140">
        <v>1.09566331028247</v>
      </c>
      <c r="U2125" s="44">
        <v>13436.2364110133</v>
      </c>
      <c r="V2125" s="45">
        <v>12480.7335566286</v>
      </c>
      <c r="W2125" s="99">
        <v>1.08391506594958</v>
      </c>
      <c r="X2125" s="86">
        <v>11503.355830939599</v>
      </c>
      <c r="Y2125" s="44">
        <v>13395.2600200089</v>
      </c>
      <c r="Z2125" s="45">
        <v>12604.4221369485</v>
      </c>
      <c r="AA2125" s="46">
        <v>1.0957169648745</v>
      </c>
      <c r="AB2125" s="139">
        <v>13423.239271550799</v>
      </c>
      <c r="AC2125" s="45">
        <v>12469.192876314401</v>
      </c>
      <c r="AD2125" s="99">
        <v>1.0839613291607599</v>
      </c>
      <c r="AE2125" s="142">
        <v>11518.517492434599</v>
      </c>
      <c r="AF2125" s="44">
        <v>13412.915250451701</v>
      </c>
      <c r="AG2125" s="45">
        <v>12621.484688237701</v>
      </c>
      <c r="AH2125" s="140">
        <v>1.0957560030210101</v>
      </c>
      <c r="AI2125" s="44">
        <v>13440.931379227201</v>
      </c>
      <c r="AJ2125" s="45">
        <v>12486.019243761</v>
      </c>
      <c r="AK2125" s="46">
        <v>1.0839953363757</v>
      </c>
    </row>
    <row r="2126" spans="1:37" x14ac:dyDescent="0.2">
      <c r="A2126" s="35" t="s">
        <v>5116</v>
      </c>
      <c r="B2126" s="35" t="s">
        <v>11036</v>
      </c>
      <c r="C2126" s="85" t="s">
        <v>952</v>
      </c>
      <c r="D2126" s="85" t="s">
        <v>13405</v>
      </c>
      <c r="E2126" s="85" t="s">
        <v>12902</v>
      </c>
      <c r="F2126" s="85" t="s">
        <v>169</v>
      </c>
      <c r="G2126" s="85" t="s">
        <v>169</v>
      </c>
      <c r="H2126" s="840">
        <v>1.16446541486449</v>
      </c>
      <c r="I2126" s="840">
        <v>1.1668976834957501</v>
      </c>
      <c r="J2126" s="86">
        <v>6703.75</v>
      </c>
      <c r="K2126" s="44">
        <v>7806.2850248978302</v>
      </c>
      <c r="L2126" s="45">
        <v>7344.6771938531201</v>
      </c>
      <c r="M2126" s="46">
        <v>1.0956072636737799</v>
      </c>
      <c r="N2126" s="139">
        <v>7822.5903457346603</v>
      </c>
      <c r="O2126" s="45">
        <v>7265.9771339726603</v>
      </c>
      <c r="P2126" s="99">
        <v>1.08386755681114</v>
      </c>
      <c r="Q2126" s="86">
        <v>6682.0997036833396</v>
      </c>
      <c r="R2126" s="44">
        <v>7781.0740036155203</v>
      </c>
      <c r="S2126" s="45">
        <v>7321.3314809751701</v>
      </c>
      <c r="T2126" s="140">
        <v>1.09566331028247</v>
      </c>
      <c r="U2126" s="44">
        <v>7797.3266651157601</v>
      </c>
      <c r="V2126" s="45">
        <v>7242.8285409996097</v>
      </c>
      <c r="W2126" s="99">
        <v>1.08391506594958</v>
      </c>
      <c r="X2126" s="86">
        <v>6667.7304524985702</v>
      </c>
      <c r="Y2126" s="44">
        <v>7764.3415075733501</v>
      </c>
      <c r="Z2126" s="45">
        <v>7305.9453740130402</v>
      </c>
      <c r="AA2126" s="46">
        <v>1.0957169648745</v>
      </c>
      <c r="AB2126" s="139">
        <v>7780.5592191946798</v>
      </c>
      <c r="AC2126" s="45">
        <v>7227.5619637760301</v>
      </c>
      <c r="AD2126" s="99">
        <v>1.0839613291607599</v>
      </c>
      <c r="AE2126" s="142">
        <v>6670.1033391246701</v>
      </c>
      <c r="AF2126" s="44">
        <v>7767.1046519828396</v>
      </c>
      <c r="AG2126" s="45">
        <v>7308.8057746163304</v>
      </c>
      <c r="AH2126" s="140">
        <v>1.0957560030210101</v>
      </c>
      <c r="AI2126" s="44">
        <v>7783.3281351018804</v>
      </c>
      <c r="AJ2126" s="45">
        <v>7230.3609127551099</v>
      </c>
      <c r="AK2126" s="46">
        <v>1.0839953363757</v>
      </c>
    </row>
    <row r="2127" spans="1:37" x14ac:dyDescent="0.2">
      <c r="A2127" s="35" t="s">
        <v>5115</v>
      </c>
      <c r="B2127" s="35" t="s">
        <v>11035</v>
      </c>
      <c r="C2127" s="85" t="s">
        <v>952</v>
      </c>
      <c r="D2127" s="85" t="s">
        <v>13405</v>
      </c>
      <c r="E2127" s="85" t="s">
        <v>12902</v>
      </c>
      <c r="F2127" s="85" t="s">
        <v>169</v>
      </c>
      <c r="G2127" s="85" t="s">
        <v>169</v>
      </c>
      <c r="H2127" s="840">
        <v>1.16446541486449</v>
      </c>
      <c r="I2127" s="840">
        <v>1.1668976834957501</v>
      </c>
      <c r="J2127" s="86">
        <v>3229.3333333333298</v>
      </c>
      <c r="K2127" s="44">
        <v>3760.4469797357301</v>
      </c>
      <c r="L2127" s="45">
        <v>3538.0810568238699</v>
      </c>
      <c r="M2127" s="46">
        <v>1.0956072636737799</v>
      </c>
      <c r="N2127" s="139">
        <v>3768.3015859022898</v>
      </c>
      <c r="O2127" s="45">
        <v>3500.1696301287602</v>
      </c>
      <c r="P2127" s="99">
        <v>1.08386755681114</v>
      </c>
      <c r="Q2127" s="86">
        <v>3219.0666704485602</v>
      </c>
      <c r="R2127" s="44">
        <v>3748.4918058803401</v>
      </c>
      <c r="S2127" s="45">
        <v>3527.0132441636201</v>
      </c>
      <c r="T2127" s="140">
        <v>1.09566331028247</v>
      </c>
      <c r="U2127" s="44">
        <v>3756.3214407648102</v>
      </c>
      <c r="V2127" s="45">
        <v>3489.1948623953499</v>
      </c>
      <c r="W2127" s="99">
        <v>1.08391506594958</v>
      </c>
      <c r="X2127" s="86">
        <v>3211.4701995138998</v>
      </c>
      <c r="Y2127" s="44">
        <v>3739.6459782019001</v>
      </c>
      <c r="Z2127" s="45">
        <v>3518.86237979628</v>
      </c>
      <c r="AA2127" s="46">
        <v>1.0957169648745</v>
      </c>
      <c r="AB2127" s="139">
        <v>3747.4571364284202</v>
      </c>
      <c r="AC2127" s="45">
        <v>3481.1095060252601</v>
      </c>
      <c r="AD2127" s="99">
        <v>1.0839613291607599</v>
      </c>
      <c r="AE2127" s="142">
        <v>3211.55538505506</v>
      </c>
      <c r="AF2127" s="44">
        <v>3739.74517381843</v>
      </c>
      <c r="AG2127" s="45">
        <v>3519.0810922085202</v>
      </c>
      <c r="AH2127" s="140">
        <v>1.0957560030210101</v>
      </c>
      <c r="AI2127" s="44">
        <v>3747.5565392390599</v>
      </c>
      <c r="AJ2127" s="45">
        <v>3481.31105991194</v>
      </c>
      <c r="AK2127" s="46">
        <v>1.0839953363757</v>
      </c>
    </row>
    <row r="2128" spans="1:37" x14ac:dyDescent="0.2">
      <c r="A2128" s="35" t="s">
        <v>5114</v>
      </c>
      <c r="B2128" s="35" t="s">
        <v>11034</v>
      </c>
      <c r="C2128" s="85" t="s">
        <v>952</v>
      </c>
      <c r="D2128" s="85" t="s">
        <v>13405</v>
      </c>
      <c r="E2128" s="85" t="s">
        <v>12902</v>
      </c>
      <c r="F2128" s="85" t="s">
        <v>169</v>
      </c>
      <c r="G2128" s="85" t="s">
        <v>169</v>
      </c>
      <c r="H2128" s="840">
        <v>1.16446541486449</v>
      </c>
      <c r="I2128" s="840">
        <v>1.1668976834957501</v>
      </c>
      <c r="J2128" s="86">
        <v>3726.1666666666702</v>
      </c>
      <c r="K2128" s="44">
        <v>4338.9922133542404</v>
      </c>
      <c r="L2128" s="45">
        <v>4082.41526565912</v>
      </c>
      <c r="M2128" s="46">
        <v>1.0956072636737799</v>
      </c>
      <c r="N2128" s="139">
        <v>4348.0552516524303</v>
      </c>
      <c r="O2128" s="45">
        <v>4038.6711612711001</v>
      </c>
      <c r="P2128" s="99">
        <v>1.08386755681114</v>
      </c>
      <c r="Q2128" s="86">
        <v>3712.64032244378</v>
      </c>
      <c r="R2128" s="44">
        <v>4323.24125331714</v>
      </c>
      <c r="S2128" s="45">
        <v>4067.8037855769098</v>
      </c>
      <c r="T2128" s="140">
        <v>1.09566331028247</v>
      </c>
      <c r="U2128" s="44">
        <v>4332.2713919125799</v>
      </c>
      <c r="V2128" s="45">
        <v>4024.18677994873</v>
      </c>
      <c r="W2128" s="99">
        <v>1.08391506594958</v>
      </c>
      <c r="X2128" s="86">
        <v>3702.9770911898099</v>
      </c>
      <c r="Y2128" s="44">
        <v>4311.9887547260496</v>
      </c>
      <c r="Z2128" s="45">
        <v>4057.4148193583101</v>
      </c>
      <c r="AA2128" s="46">
        <v>1.0957169648745</v>
      </c>
      <c r="AB2128" s="139">
        <v>4320.9953897472296</v>
      </c>
      <c r="AC2128" s="45">
        <v>4013.8839696179498</v>
      </c>
      <c r="AD2128" s="99">
        <v>1.0839613291607599</v>
      </c>
      <c r="AE2128" s="142">
        <v>3701.5423096673599</v>
      </c>
      <c r="AF2128" s="44">
        <v>4310.3180012652701</v>
      </c>
      <c r="AG2128" s="45">
        <v>4055.9872062542599</v>
      </c>
      <c r="AH2128" s="140">
        <v>1.0957560030210101</v>
      </c>
      <c r="AI2128" s="44">
        <v>4319.3211465123704</v>
      </c>
      <c r="AJ2128" s="45">
        <v>4012.4546010767499</v>
      </c>
      <c r="AK2128" s="46">
        <v>1.0839953363757</v>
      </c>
    </row>
    <row r="2129" spans="1:37" x14ac:dyDescent="0.2">
      <c r="A2129" s="35" t="s">
        <v>5113</v>
      </c>
      <c r="B2129" s="35" t="s">
        <v>11033</v>
      </c>
      <c r="C2129" s="85" t="s">
        <v>952</v>
      </c>
      <c r="D2129" s="85" t="s">
        <v>13405</v>
      </c>
      <c r="E2129" s="85" t="s">
        <v>12902</v>
      </c>
      <c r="F2129" s="85" t="s">
        <v>182</v>
      </c>
      <c r="G2129" s="85" t="s">
        <v>182</v>
      </c>
      <c r="H2129" s="840">
        <v>1.16232199599584</v>
      </c>
      <c r="I2129" s="840">
        <v>1.16425985261457</v>
      </c>
      <c r="J2129" s="86">
        <v>8734.4166666666697</v>
      </c>
      <c r="K2129" s="44">
        <v>10152.2046138594</v>
      </c>
      <c r="L2129" s="45">
        <v>9551.8758867914894</v>
      </c>
      <c r="M2129" s="46">
        <v>1.0935905912577399</v>
      </c>
      <c r="N2129" s="139">
        <v>10169.130661007501</v>
      </c>
      <c r="O2129" s="45">
        <v>9445.5503343019209</v>
      </c>
      <c r="P2129" s="99">
        <v>1.08141741970579</v>
      </c>
      <c r="Q2129" s="86">
        <v>8728.70777729765</v>
      </c>
      <c r="R2129" s="44">
        <v>10145.569046172999</v>
      </c>
      <c r="S2129" s="45">
        <v>9546.1210130683394</v>
      </c>
      <c r="T2129" s="140">
        <v>1.0936465347020401</v>
      </c>
      <c r="U2129" s="44">
        <v>10162.4840303122</v>
      </c>
      <c r="V2129" s="45">
        <v>9439.7903978420909</v>
      </c>
      <c r="W2129" s="99">
        <v>1.0814648214474401</v>
      </c>
      <c r="X2129" s="86">
        <v>8722.9453472627993</v>
      </c>
      <c r="Y2129" s="44">
        <v>10138.8712469931</v>
      </c>
      <c r="Z2129" s="45">
        <v>9540.2861160127195</v>
      </c>
      <c r="AA2129" s="46">
        <v>1.0937000905326499</v>
      </c>
      <c r="AB2129" s="139">
        <v>10155.7750643691</v>
      </c>
      <c r="AC2129" s="45">
        <v>9433.9611716876807</v>
      </c>
      <c r="AD2129" s="99">
        <v>1.0815109800783</v>
      </c>
      <c r="AE2129" s="142">
        <v>8735.2884856386499</v>
      </c>
      <c r="AF2129" s="44">
        <v>10153.217948227</v>
      </c>
      <c r="AG2129" s="45">
        <v>9554.12618935106</v>
      </c>
      <c r="AH2129" s="140">
        <v>1.09373905682207</v>
      </c>
      <c r="AI2129" s="44">
        <v>10170.145684835399</v>
      </c>
      <c r="AJ2129" s="45">
        <v>9447.6068026773792</v>
      </c>
      <c r="AK2129" s="46">
        <v>1.08154491041822</v>
      </c>
    </row>
    <row r="2130" spans="1:37" x14ac:dyDescent="0.2">
      <c r="A2130" s="35" t="s">
        <v>5112</v>
      </c>
      <c r="B2130" s="35" t="s">
        <v>11032</v>
      </c>
      <c r="C2130" s="85" t="s">
        <v>952</v>
      </c>
      <c r="D2130" s="85" t="s">
        <v>13405</v>
      </c>
      <c r="E2130" s="85" t="s">
        <v>12902</v>
      </c>
      <c r="F2130" s="85" t="s">
        <v>169</v>
      </c>
      <c r="G2130" s="85" t="s">
        <v>169</v>
      </c>
      <c r="H2130" s="840">
        <v>1.16446541486449</v>
      </c>
      <c r="I2130" s="840">
        <v>1.1668976834957501</v>
      </c>
      <c r="J2130" s="86">
        <v>21802.916666666701</v>
      </c>
      <c r="K2130" s="44">
        <v>25388.7424015059</v>
      </c>
      <c r="L2130" s="45">
        <v>23887.433869274199</v>
      </c>
      <c r="M2130" s="46">
        <v>1.0956072636737799</v>
      </c>
      <c r="N2130" s="139">
        <v>25441.7729517843</v>
      </c>
      <c r="O2130" s="45">
        <v>23631.474018856799</v>
      </c>
      <c r="P2130" s="99">
        <v>1.08386755681114</v>
      </c>
      <c r="Q2130" s="86">
        <v>21521.989508705301</v>
      </c>
      <c r="R2130" s="44">
        <v>25061.612441963702</v>
      </c>
      <c r="S2130" s="45">
        <v>23580.8542689725</v>
      </c>
      <c r="T2130" s="140">
        <v>1.09566331028247</v>
      </c>
      <c r="U2130" s="44">
        <v>25113.959701928099</v>
      </c>
      <c r="V2130" s="45">
        <v>23328.008677694499</v>
      </c>
      <c r="W2130" s="99">
        <v>1.08391506594958</v>
      </c>
      <c r="X2130" s="86">
        <v>21307.226070655401</v>
      </c>
      <c r="Y2130" s="44">
        <v>24811.527845977202</v>
      </c>
      <c r="Z2130" s="45">
        <v>23346.6890800334</v>
      </c>
      <c r="AA2130" s="46">
        <v>1.0957169648745</v>
      </c>
      <c r="AB2130" s="139">
        <v>24863.352743568099</v>
      </c>
      <c r="AC2130" s="45">
        <v>23096.2090922764</v>
      </c>
      <c r="AD2130" s="99">
        <v>1.0839613291607599</v>
      </c>
      <c r="AE2130" s="142">
        <v>21192.734077093901</v>
      </c>
      <c r="AF2130" s="44">
        <v>24678.205879196001</v>
      </c>
      <c r="AG2130" s="45">
        <v>23222.065585403499</v>
      </c>
      <c r="AH2130" s="140">
        <v>1.0957560030210101</v>
      </c>
      <c r="AI2130" s="44">
        <v>24729.752301502402</v>
      </c>
      <c r="AJ2130" s="45">
        <v>22972.824904620102</v>
      </c>
      <c r="AK2130" s="46">
        <v>1.0839953363757</v>
      </c>
    </row>
    <row r="2131" spans="1:37" x14ac:dyDescent="0.2">
      <c r="A2131" s="35" t="s">
        <v>5111</v>
      </c>
      <c r="B2131" s="35" t="s">
        <v>11031</v>
      </c>
      <c r="C2131" s="85" t="s">
        <v>952</v>
      </c>
      <c r="D2131" s="85" t="s">
        <v>13405</v>
      </c>
      <c r="E2131" s="85" t="s">
        <v>12902</v>
      </c>
      <c r="F2131" s="85" t="s">
        <v>169</v>
      </c>
      <c r="G2131" s="85" t="s">
        <v>169</v>
      </c>
      <c r="H2131" s="840">
        <v>1.16446541486449</v>
      </c>
      <c r="I2131" s="840">
        <v>1.1668976834957501</v>
      </c>
      <c r="J2131" s="86">
        <v>472.08333333333297</v>
      </c>
      <c r="K2131" s="44">
        <v>549.72471460061195</v>
      </c>
      <c r="L2131" s="45">
        <v>517.21792905933103</v>
      </c>
      <c r="M2131" s="46">
        <v>1.0956072636737799</v>
      </c>
      <c r="N2131" s="139">
        <v>550.87294808362105</v>
      </c>
      <c r="O2131" s="45">
        <v>511.67580911125702</v>
      </c>
      <c r="P2131" s="99">
        <v>1.08386755681114</v>
      </c>
      <c r="Q2131" s="86">
        <v>471.26082852253199</v>
      </c>
      <c r="R2131" s="44">
        <v>548.76693619487401</v>
      </c>
      <c r="S2131" s="45">
        <v>516.343199385454</v>
      </c>
      <c r="T2131" s="140">
        <v>1.09566331028247</v>
      </c>
      <c r="U2131" s="44">
        <v>549.913169125232</v>
      </c>
      <c r="V2131" s="45">
        <v>510.80671202745498</v>
      </c>
      <c r="W2131" s="99">
        <v>1.08391506594958</v>
      </c>
      <c r="X2131" s="86">
        <v>470.24824572003803</v>
      </c>
      <c r="Y2131" s="44">
        <v>547.58781854168399</v>
      </c>
      <c r="Z2131" s="45">
        <v>515.25898053792002</v>
      </c>
      <c r="AA2131" s="46">
        <v>1.0957169648745</v>
      </c>
      <c r="AB2131" s="139">
        <v>548.73158859865498</v>
      </c>
      <c r="AC2131" s="45">
        <v>509.73091346620902</v>
      </c>
      <c r="AD2131" s="99">
        <v>1.0839613291607599</v>
      </c>
      <c r="AE2131" s="142">
        <v>470.22371840033799</v>
      </c>
      <c r="AF2131" s="44">
        <v>547.559257326173</v>
      </c>
      <c r="AG2131" s="45">
        <v>515.25046220003003</v>
      </c>
      <c r="AH2131" s="140">
        <v>1.0957560030210101</v>
      </c>
      <c r="AI2131" s="44">
        <v>548.70296772611403</v>
      </c>
      <c r="AJ2131" s="45">
        <v>509.72031779920502</v>
      </c>
      <c r="AK2131" s="46">
        <v>1.0839953363757</v>
      </c>
    </row>
    <row r="2132" spans="1:37" x14ac:dyDescent="0.2">
      <c r="A2132" s="35" t="s">
        <v>5110</v>
      </c>
      <c r="B2132" s="35" t="s">
        <v>11030</v>
      </c>
      <c r="C2132" s="85" t="s">
        <v>954</v>
      </c>
      <c r="D2132" s="85" t="s">
        <v>13398</v>
      </c>
      <c r="E2132" s="85" t="s">
        <v>12900</v>
      </c>
      <c r="F2132" s="85" t="s">
        <v>383</v>
      </c>
      <c r="G2132" s="85" t="s">
        <v>383</v>
      </c>
      <c r="H2132" s="840">
        <v>1.0668775672811199</v>
      </c>
      <c r="I2132" s="840">
        <v>1.1518031582831101</v>
      </c>
      <c r="J2132" s="86">
        <v>13287.25</v>
      </c>
      <c r="K2132" s="44">
        <v>14175.868955856</v>
      </c>
      <c r="L2132" s="45">
        <v>13337.6095147754</v>
      </c>
      <c r="M2132" s="46">
        <v>1.00379006301344</v>
      </c>
      <c r="N2132" s="139">
        <v>15304.2965148973</v>
      </c>
      <c r="O2132" s="45">
        <v>14215.3255653243</v>
      </c>
      <c r="P2132" s="99">
        <v>1.0698470763569801</v>
      </c>
      <c r="Q2132" s="86">
        <v>13305.687084650501</v>
      </c>
      <c r="R2132" s="44">
        <v>14195.539067875699</v>
      </c>
      <c r="S2132" s="45">
        <v>13356.799719262301</v>
      </c>
      <c r="T2132" s="140">
        <v>1.00384141264458</v>
      </c>
      <c r="U2132" s="44">
        <v>15325.5324072273</v>
      </c>
      <c r="V2132" s="45">
        <v>14235.674391029501</v>
      </c>
      <c r="W2132" s="99">
        <v>1.06989397093607</v>
      </c>
      <c r="X2132" s="86">
        <v>13335.9533865172</v>
      </c>
      <c r="Y2132" s="44">
        <v>14227.829506381901</v>
      </c>
      <c r="Z2132" s="45">
        <v>13387.837856308301</v>
      </c>
      <c r="AA2132" s="46">
        <v>1.0038905707216701</v>
      </c>
      <c r="AB2132" s="139">
        <v>15360.393229306899</v>
      </c>
      <c r="AC2132" s="45">
        <v>14268.6651081453</v>
      </c>
      <c r="AD2132" s="99">
        <v>1.0699396357047199</v>
      </c>
      <c r="AE2132" s="142">
        <v>13363.0555514486</v>
      </c>
      <c r="AF2132" s="44">
        <v>14256.7441981719</v>
      </c>
      <c r="AG2132" s="45">
        <v>13415.5234146647</v>
      </c>
      <c r="AH2132" s="140">
        <v>1.00392633728222</v>
      </c>
      <c r="AI2132" s="44">
        <v>15391.609588471199</v>
      </c>
      <c r="AJ2132" s="45">
        <v>14298.111350461801</v>
      </c>
      <c r="AK2132" s="46">
        <v>1.06997320301582</v>
      </c>
    </row>
    <row r="2133" spans="1:37" x14ac:dyDescent="0.2">
      <c r="A2133" s="35" t="s">
        <v>5109</v>
      </c>
      <c r="B2133" s="35" t="s">
        <v>11029</v>
      </c>
      <c r="C2133" s="85" t="s">
        <v>954</v>
      </c>
      <c r="D2133" s="85" t="s">
        <v>13398</v>
      </c>
      <c r="E2133" s="85" t="s">
        <v>12900</v>
      </c>
      <c r="F2133" s="85" t="s">
        <v>447</v>
      </c>
      <c r="G2133" s="85" t="s">
        <v>447</v>
      </c>
      <c r="H2133" s="840">
        <v>1.0671755809475501</v>
      </c>
      <c r="I2133" s="840">
        <v>1.1523075793589499</v>
      </c>
      <c r="J2133" s="86">
        <v>6293.0833333333303</v>
      </c>
      <c r="K2133" s="44">
        <v>6715.8248622013398</v>
      </c>
      <c r="L2133" s="45">
        <v>6318.6990413493704</v>
      </c>
      <c r="M2133" s="46">
        <v>1.0040704542843699</v>
      </c>
      <c r="N2133" s="139">
        <v>7251.56762253747</v>
      </c>
      <c r="O2133" s="45">
        <v>6735.5852987422804</v>
      </c>
      <c r="P2133" s="99">
        <v>1.07031560555779</v>
      </c>
      <c r="Q2133" s="86">
        <v>6299.3801309719302</v>
      </c>
      <c r="R2133" s="44">
        <v>6722.5446508794203</v>
      </c>
      <c r="S2133" s="45">
        <v>6325.3450310169701</v>
      </c>
      <c r="T2133" s="140">
        <v>1.0041218182591301</v>
      </c>
      <c r="U2133" s="44">
        <v>7258.8234701821102</v>
      </c>
      <c r="V2133" s="45">
        <v>6742.6203956702302</v>
      </c>
      <c r="W2133" s="99">
        <v>1.07036252067391</v>
      </c>
      <c r="X2133" s="86">
        <v>6304.3042324370399</v>
      </c>
      <c r="Y2133" s="44">
        <v>6727.7995317210998</v>
      </c>
      <c r="Z2133" s="45">
        <v>6330.5994227740903</v>
      </c>
      <c r="AA2133" s="46">
        <v>1.0041709900676701</v>
      </c>
      <c r="AB2133" s="139">
        <v>7264.4975496218904</v>
      </c>
      <c r="AC2133" s="45">
        <v>6748.1789799969902</v>
      </c>
      <c r="AD2133" s="99">
        <v>1.07040820544099</v>
      </c>
      <c r="AE2133" s="142">
        <v>6309.7807862419404</v>
      </c>
      <c r="AF2133" s="44">
        <v>6733.6439762094296</v>
      </c>
      <c r="AG2133" s="45">
        <v>6336.3245614266298</v>
      </c>
      <c r="AH2133" s="140">
        <v>1.00420676661899</v>
      </c>
      <c r="AI2133" s="44">
        <v>7270.8082240800504</v>
      </c>
      <c r="AJ2133" s="45">
        <v>6754.2530232587596</v>
      </c>
      <c r="AK2133" s="46">
        <v>1.07044178745258</v>
      </c>
    </row>
    <row r="2134" spans="1:37" x14ac:dyDescent="0.2">
      <c r="A2134" s="35" t="s">
        <v>5108</v>
      </c>
      <c r="B2134" s="35" t="s">
        <v>11028</v>
      </c>
      <c r="C2134" s="85" t="s">
        <v>937</v>
      </c>
      <c r="D2134" s="85" t="s">
        <v>13398</v>
      </c>
      <c r="E2134" s="85" t="s">
        <v>12900</v>
      </c>
      <c r="F2134" s="85" t="s">
        <v>375</v>
      </c>
      <c r="G2134" s="85" t="s">
        <v>375</v>
      </c>
      <c r="H2134" s="840">
        <v>1.0848621269243399</v>
      </c>
      <c r="I2134" s="840">
        <v>1.1141486858549301</v>
      </c>
      <c r="J2134" s="86">
        <v>9360.5</v>
      </c>
      <c r="K2134" s="44">
        <v>10154.851939075301</v>
      </c>
      <c r="L2134" s="45">
        <v>9554.3666681396098</v>
      </c>
      <c r="M2134" s="46">
        <v>1.0207111445050601</v>
      </c>
      <c r="N2134" s="139">
        <v>10428.988773945101</v>
      </c>
      <c r="O2134" s="45">
        <v>9686.9183496564401</v>
      </c>
      <c r="P2134" s="99">
        <v>1.0348718924904099</v>
      </c>
      <c r="Q2134" s="86">
        <v>9478.8755467799092</v>
      </c>
      <c r="R2134" s="44">
        <v>10283.2730865308</v>
      </c>
      <c r="S2134" s="45">
        <v>9675.6888497525906</v>
      </c>
      <c r="T2134" s="140">
        <v>1.02076335974677</v>
      </c>
      <c r="U2134" s="44">
        <v>10560.876733827299</v>
      </c>
      <c r="V2134" s="45">
        <v>9809.8518519112804</v>
      </c>
      <c r="W2134" s="99">
        <v>1.0349172540031699</v>
      </c>
      <c r="X2134" s="86">
        <v>9591.5692014367796</v>
      </c>
      <c r="Y2134" s="44">
        <v>10405.530164412699</v>
      </c>
      <c r="Z2134" s="45">
        <v>9791.20185461855</v>
      </c>
      <c r="AA2134" s="46">
        <v>1.0208133464909901</v>
      </c>
      <c r="AB2134" s="139">
        <v>10686.4342210674</v>
      </c>
      <c r="AC2134" s="45">
        <v>9926.9041374349508</v>
      </c>
      <c r="AD2134" s="99">
        <v>1.03496142591016</v>
      </c>
      <c r="AE2134" s="142">
        <v>9699.57982730599</v>
      </c>
      <c r="AF2134" s="44">
        <v>10522.7068017236</v>
      </c>
      <c r="AG2134" s="45">
        <v>9901.8133117851194</v>
      </c>
      <c r="AH2134" s="140">
        <v>1.02084971597531</v>
      </c>
      <c r="AI2134" s="44">
        <v>10806.774117937999</v>
      </c>
      <c r="AJ2134" s="45">
        <v>10039.005913540301</v>
      </c>
      <c r="AK2134" s="46">
        <v>1.0349938958467799</v>
      </c>
    </row>
    <row r="2135" spans="1:37" x14ac:dyDescent="0.2">
      <c r="A2135" s="35" t="s">
        <v>5107</v>
      </c>
      <c r="B2135" s="35" t="s">
        <v>11027</v>
      </c>
      <c r="C2135" s="85" t="s">
        <v>954</v>
      </c>
      <c r="D2135" s="85" t="s">
        <v>13398</v>
      </c>
      <c r="E2135" s="85" t="s">
        <v>12900</v>
      </c>
      <c r="F2135" s="85" t="s">
        <v>386</v>
      </c>
      <c r="G2135" s="85" t="s">
        <v>386</v>
      </c>
      <c r="H2135" s="840">
        <v>1.06858374417151</v>
      </c>
      <c r="I2135" s="840">
        <v>1.1529256738286999</v>
      </c>
      <c r="J2135" s="86">
        <v>5548.75</v>
      </c>
      <c r="K2135" s="44">
        <v>5929.3040504716701</v>
      </c>
      <c r="L2135" s="45">
        <v>5578.6874417245799</v>
      </c>
      <c r="M2135" s="46">
        <v>1.0053953488127201</v>
      </c>
      <c r="N2135" s="139">
        <v>6397.2963326570098</v>
      </c>
      <c r="O2135" s="45">
        <v>5942.0993325667396</v>
      </c>
      <c r="P2135" s="99">
        <v>1.0708897197687299</v>
      </c>
      <c r="Q2135" s="86">
        <v>5564.9694956879302</v>
      </c>
      <c r="R2135" s="44">
        <v>5946.6359399024504</v>
      </c>
      <c r="S2135" s="45">
        <v>5595.2806633732498</v>
      </c>
      <c r="T2135" s="140">
        <v>1.0054467805634499</v>
      </c>
      <c r="U2135" s="44">
        <v>6415.9962056521799</v>
      </c>
      <c r="V2135" s="45">
        <v>5959.72984499207</v>
      </c>
      <c r="W2135" s="99">
        <v>1.0709366600499799</v>
      </c>
      <c r="X2135" s="86">
        <v>5578.4492296258304</v>
      </c>
      <c r="Y2135" s="44">
        <v>5961.0401644642498</v>
      </c>
      <c r="Z2135" s="45">
        <v>5609.1084828499297</v>
      </c>
      <c r="AA2135" s="46">
        <v>1.00549601725535</v>
      </c>
      <c r="AB2135" s="139">
        <v>6431.5373369855597</v>
      </c>
      <c r="AC2135" s="45">
        <v>5974.42077308854</v>
      </c>
      <c r="AD2135" s="99">
        <v>1.07098236932225</v>
      </c>
      <c r="AE2135" s="142">
        <v>5593.6004702360096</v>
      </c>
      <c r="AF2135" s="44">
        <v>5977.2305338843198</v>
      </c>
      <c r="AG2135" s="45">
        <v>5624.5433787369102</v>
      </c>
      <c r="AH2135" s="140">
        <v>1.0055318410146701</v>
      </c>
      <c r="AI2135" s="44">
        <v>6449.0055912753996</v>
      </c>
      <c r="AJ2135" s="45">
        <v>5990.83542977036</v>
      </c>
      <c r="AK2135" s="46">
        <v>1.0710159693471299</v>
      </c>
    </row>
    <row r="2136" spans="1:37" x14ac:dyDescent="0.2">
      <c r="A2136" s="35" t="s">
        <v>5106</v>
      </c>
      <c r="B2136" s="35" t="s">
        <v>11026</v>
      </c>
      <c r="C2136" s="85" t="s">
        <v>954</v>
      </c>
      <c r="D2136" s="85" t="s">
        <v>13398</v>
      </c>
      <c r="E2136" s="85" t="s">
        <v>12900</v>
      </c>
      <c r="F2136" s="85" t="s">
        <v>377</v>
      </c>
      <c r="G2136" s="85" t="s">
        <v>377</v>
      </c>
      <c r="H2136" s="840">
        <v>1.06728801378062</v>
      </c>
      <c r="I2136" s="840">
        <v>1.1500710891846799</v>
      </c>
      <c r="J2136" s="86">
        <v>20276.25</v>
      </c>
      <c r="K2136" s="44">
        <v>21640.5985894193</v>
      </c>
      <c r="L2136" s="45">
        <v>20360.928458811701</v>
      </c>
      <c r="M2136" s="46">
        <v>1.00417623864431</v>
      </c>
      <c r="N2136" s="139">
        <v>23319.128922080799</v>
      </c>
      <c r="O2136" s="45">
        <v>21659.865855609602</v>
      </c>
      <c r="P2136" s="99">
        <v>1.0682382519257601</v>
      </c>
      <c r="Q2136" s="86">
        <v>20402.971169242101</v>
      </c>
      <c r="R2136" s="44">
        <v>21775.846574443702</v>
      </c>
      <c r="S2136" s="45">
        <v>20489.226934004299</v>
      </c>
      <c r="T2136" s="140">
        <v>1.0042276080305499</v>
      </c>
      <c r="U2136" s="44">
        <v>23464.867275213801</v>
      </c>
      <c r="V2136" s="45">
        <v>21796.189605859399</v>
      </c>
      <c r="W2136" s="99">
        <v>1.06828507598529</v>
      </c>
      <c r="X2136" s="86">
        <v>20534.743459349102</v>
      </c>
      <c r="Y2136" s="44">
        <v>21916.4855602233</v>
      </c>
      <c r="Z2136" s="45">
        <v>20622.5661425576</v>
      </c>
      <c r="AA2136" s="46">
        <v>1.0042767850196099</v>
      </c>
      <c r="AB2136" s="139">
        <v>23616.414776421501</v>
      </c>
      <c r="AC2136" s="45">
        <v>21937.8962809937</v>
      </c>
      <c r="AD2136" s="99">
        <v>1.06833067208375</v>
      </c>
      <c r="AE2136" s="142">
        <v>20658.6925203549</v>
      </c>
      <c r="AF2136" s="44">
        <v>22048.7749073542</v>
      </c>
      <c r="AG2136" s="45">
        <v>20747.784481691899</v>
      </c>
      <c r="AH2136" s="140">
        <v>1.0043125653401901</v>
      </c>
      <c r="AI2136" s="44">
        <v>23758.965008015901</v>
      </c>
      <c r="AJ2136" s="45">
        <v>22071.007278588299</v>
      </c>
      <c r="AK2136" s="46">
        <v>1.0683641889166899</v>
      </c>
    </row>
    <row r="2137" spans="1:37" x14ac:dyDescent="0.2">
      <c r="A2137" s="35" t="s">
        <v>5105</v>
      </c>
      <c r="B2137" s="35" t="s">
        <v>11025</v>
      </c>
      <c r="C2137" s="85" t="s">
        <v>937</v>
      </c>
      <c r="D2137" s="85" t="s">
        <v>13398</v>
      </c>
      <c r="E2137" s="85" t="s">
        <v>12900</v>
      </c>
      <c r="F2137" s="85" t="s">
        <v>375</v>
      </c>
      <c r="G2137" s="85" t="s">
        <v>375</v>
      </c>
      <c r="H2137" s="840">
        <v>1.0848621269243399</v>
      </c>
      <c r="I2137" s="840">
        <v>1.1141486858549301</v>
      </c>
      <c r="J2137" s="86">
        <v>11087.583333333299</v>
      </c>
      <c r="K2137" s="44">
        <v>12028.4992374509</v>
      </c>
      <c r="L2137" s="45">
        <v>11317.2198739619</v>
      </c>
      <c r="M2137" s="46">
        <v>1.0207111445050601</v>
      </c>
      <c r="N2137" s="139">
        <v>12353.2164001404</v>
      </c>
      <c r="O2137" s="45">
        <v>11474.2283473117</v>
      </c>
      <c r="P2137" s="99">
        <v>1.0348718924904099</v>
      </c>
      <c r="Q2137" s="86">
        <v>11232.726888920501</v>
      </c>
      <c r="R2137" s="44">
        <v>12185.9599838745</v>
      </c>
      <c r="S2137" s="45">
        <v>11465.9560382524</v>
      </c>
      <c r="T2137" s="140">
        <v>1.02076335974677</v>
      </c>
      <c r="U2137" s="44">
        <v>12514.9279018581</v>
      </c>
      <c r="V2137" s="45">
        <v>11624.9428668492</v>
      </c>
      <c r="W2137" s="99">
        <v>1.0349172540031699</v>
      </c>
      <c r="X2137" s="86">
        <v>11373.129052210599</v>
      </c>
      <c r="Y2137" s="44">
        <v>12338.276973366201</v>
      </c>
      <c r="Z2137" s="45">
        <v>11609.841927861</v>
      </c>
      <c r="AA2137" s="46">
        <v>1.0208133464909901</v>
      </c>
      <c r="AB2137" s="139">
        <v>12671.356787579</v>
      </c>
      <c r="AC2137" s="45">
        <v>11770.749860936099</v>
      </c>
      <c r="AD2137" s="99">
        <v>1.03496142591016</v>
      </c>
      <c r="AE2137" s="142">
        <v>11515.1510304844</v>
      </c>
      <c r="AF2137" s="44">
        <v>12492.351238786299</v>
      </c>
      <c r="AG2137" s="45">
        <v>11755.238658882799</v>
      </c>
      <c r="AH2137" s="140">
        <v>1.02084971597531</v>
      </c>
      <c r="AI2137" s="44">
        <v>12829.5903880352</v>
      </c>
      <c r="AJ2137" s="45">
        <v>11918.1110263051</v>
      </c>
      <c r="AK2137" s="46">
        <v>1.0349938958467799</v>
      </c>
    </row>
    <row r="2138" spans="1:37" x14ac:dyDescent="0.2">
      <c r="A2138" s="35" t="s">
        <v>5104</v>
      </c>
      <c r="B2138" s="35" t="s">
        <v>11024</v>
      </c>
      <c r="C2138" s="85" t="s">
        <v>954</v>
      </c>
      <c r="D2138" s="85" t="s">
        <v>13398</v>
      </c>
      <c r="E2138" s="85" t="s">
        <v>12900</v>
      </c>
      <c r="F2138" s="85" t="s">
        <v>446</v>
      </c>
      <c r="G2138" s="85" t="s">
        <v>446</v>
      </c>
      <c r="H2138" s="840">
        <v>1.0735901746624701</v>
      </c>
      <c r="I2138" s="840">
        <v>1.1523201766745801</v>
      </c>
      <c r="J2138" s="86">
        <v>12345.166666666701</v>
      </c>
      <c r="K2138" s="44">
        <v>13253.649637904</v>
      </c>
      <c r="L2138" s="45">
        <v>12469.923647465999</v>
      </c>
      <c r="M2138" s="46">
        <v>1.01010573483274</v>
      </c>
      <c r="N2138" s="139">
        <v>14225.584634410499</v>
      </c>
      <c r="O2138" s="45">
        <v>13213.3689868317</v>
      </c>
      <c r="P2138" s="99">
        <v>1.0703273065165899</v>
      </c>
      <c r="Q2138" s="86">
        <v>12408.6967101951</v>
      </c>
      <c r="R2138" s="44">
        <v>13321.854868431999</v>
      </c>
      <c r="S2138" s="45">
        <v>12534.736899805101</v>
      </c>
      <c r="T2138" s="140">
        <v>1.0101574075467901</v>
      </c>
      <c r="U2138" s="44">
        <v>14298.791585393299</v>
      </c>
      <c r="V2138" s="45">
        <v>13281.949089015699</v>
      </c>
      <c r="W2138" s="99">
        <v>1.0703742221455901</v>
      </c>
      <c r="X2138" s="86">
        <v>12467.737155787299</v>
      </c>
      <c r="Y2138" s="44">
        <v>13385.2401107275</v>
      </c>
      <c r="Z2138" s="45">
        <v>12594.9937894459</v>
      </c>
      <c r="AA2138" s="46">
        <v>1.0102068749179201</v>
      </c>
      <c r="AB2138" s="139">
        <v>14366.825082089001</v>
      </c>
      <c r="AC2138" s="45">
        <v>13345.7140519365</v>
      </c>
      <c r="AD2138" s="99">
        <v>1.0704199074121199</v>
      </c>
      <c r="AE2138" s="142">
        <v>12529.610572089399</v>
      </c>
      <c r="AF2138" s="44">
        <v>13451.6668025422</v>
      </c>
      <c r="AG2138" s="45">
        <v>12657.9497006696</v>
      </c>
      <c r="AH2138" s="140">
        <v>1.0102428665154299</v>
      </c>
      <c r="AI2138" s="44">
        <v>14438.123068093801</v>
      </c>
      <c r="AJ2138" s="45">
        <v>13412.3653626132</v>
      </c>
      <c r="AK2138" s="46">
        <v>1.07045348979083</v>
      </c>
    </row>
    <row r="2139" spans="1:37" x14ac:dyDescent="0.2">
      <c r="A2139" s="35" t="s">
        <v>5103</v>
      </c>
      <c r="B2139" s="35" t="s">
        <v>11023</v>
      </c>
      <c r="C2139" s="85" t="s">
        <v>954</v>
      </c>
      <c r="D2139" s="85" t="s">
        <v>13398</v>
      </c>
      <c r="E2139" s="85" t="s">
        <v>12900</v>
      </c>
      <c r="F2139" s="85" t="s">
        <v>385</v>
      </c>
      <c r="G2139" s="85" t="s">
        <v>385</v>
      </c>
      <c r="H2139" s="840">
        <v>1.0599551610012099</v>
      </c>
      <c r="I2139" s="840">
        <v>1.1410757727268599</v>
      </c>
      <c r="J2139" s="86">
        <v>7923</v>
      </c>
      <c r="K2139" s="44">
        <v>8398.0247406126091</v>
      </c>
      <c r="L2139" s="45">
        <v>7901.4256575391801</v>
      </c>
      <c r="M2139" s="46">
        <v>0.99727699830104599</v>
      </c>
      <c r="N2139" s="139">
        <v>9040.7433473148703</v>
      </c>
      <c r="O2139" s="45">
        <v>8397.4529577051508</v>
      </c>
      <c r="P2139" s="99">
        <v>1.05988299352583</v>
      </c>
      <c r="Q2139" s="86">
        <v>7963.6244030817097</v>
      </c>
      <c r="R2139" s="44">
        <v>8441.0847863216604</v>
      </c>
      <c r="S2139" s="45">
        <v>7942.34571615199</v>
      </c>
      <c r="T2139" s="140">
        <v>0.99732801475148902</v>
      </c>
      <c r="U2139" s="44">
        <v>9087.0988694529005</v>
      </c>
      <c r="V2139" s="45">
        <v>8440.88004431218</v>
      </c>
      <c r="W2139" s="99">
        <v>1.0599294513495401</v>
      </c>
      <c r="X2139" s="86">
        <v>8001.5109051181198</v>
      </c>
      <c r="Y2139" s="44">
        <v>8481.2427796874308</v>
      </c>
      <c r="Z2139" s="45">
        <v>7980.52177273495</v>
      </c>
      <c r="AA2139" s="46">
        <v>0.99737685386771902</v>
      </c>
      <c r="AB2139" s="139">
        <v>9130.3302390400095</v>
      </c>
      <c r="AC2139" s="45">
        <v>8481.39904771908</v>
      </c>
      <c r="AD2139" s="99">
        <v>1.05997469081671</v>
      </c>
      <c r="AE2139" s="142">
        <v>8042.2256539701002</v>
      </c>
      <c r="AF2139" s="44">
        <v>8524.3985878619606</v>
      </c>
      <c r="AG2139" s="45">
        <v>8021.41549723957</v>
      </c>
      <c r="AH2139" s="140">
        <v>0.99741238835791002</v>
      </c>
      <c r="AI2139" s="44">
        <v>9176.7888525476592</v>
      </c>
      <c r="AJ2139" s="45">
        <v>8524.8230926857905</v>
      </c>
      <c r="AK2139" s="46">
        <v>1.06000794549671</v>
      </c>
    </row>
    <row r="2140" spans="1:37" x14ac:dyDescent="0.2">
      <c r="A2140" s="35" t="s">
        <v>5102</v>
      </c>
      <c r="B2140" s="35" t="s">
        <v>11022</v>
      </c>
      <c r="C2140" s="85" t="s">
        <v>950</v>
      </c>
      <c r="D2140" s="85" t="s">
        <v>13398</v>
      </c>
      <c r="E2140" s="85" t="s">
        <v>12900</v>
      </c>
      <c r="F2140" s="85" t="s">
        <v>381</v>
      </c>
      <c r="G2140" s="85" t="s">
        <v>381</v>
      </c>
      <c r="H2140" s="840">
        <v>1.0392451687711799</v>
      </c>
      <c r="I2140" s="840">
        <v>1.1360421431757901</v>
      </c>
      <c r="J2140" s="86">
        <v>7415.25</v>
      </c>
      <c r="K2140" s="44">
        <v>7706.2627377304798</v>
      </c>
      <c r="L2140" s="45">
        <v>7250.5695089438404</v>
      </c>
      <c r="M2140" s="46">
        <v>0.97779164680136699</v>
      </c>
      <c r="N2140" s="139">
        <v>8424.0365021842608</v>
      </c>
      <c r="O2140" s="45">
        <v>7824.6276355243999</v>
      </c>
      <c r="P2140" s="99">
        <v>1.0552075298235899</v>
      </c>
      <c r="Q2140" s="86">
        <v>7490.55113390106</v>
      </c>
      <c r="R2140" s="44">
        <v>7784.51907734015</v>
      </c>
      <c r="S2140" s="45">
        <v>7324.5730035082697</v>
      </c>
      <c r="T2140" s="140">
        <v>0.97784166646408599</v>
      </c>
      <c r="U2140" s="44">
        <v>8509.5817637247892</v>
      </c>
      <c r="V2140" s="45">
        <v>7904.4324186154599</v>
      </c>
      <c r="W2140" s="99">
        <v>1.0552537827078201</v>
      </c>
      <c r="X2140" s="86">
        <v>7563.8668722929497</v>
      </c>
      <c r="Y2140" s="44">
        <v>7860.7121042588096</v>
      </c>
      <c r="Z2140" s="45">
        <v>7396.6263821008697</v>
      </c>
      <c r="AA2140" s="46">
        <v>0.97788955133455702</v>
      </c>
      <c r="AB2140" s="139">
        <v>8592.8715322960306</v>
      </c>
      <c r="AC2140" s="45">
        <v>7982.1398047099201</v>
      </c>
      <c r="AD2140" s="99">
        <v>1.0552988226100499</v>
      </c>
      <c r="AE2140" s="142">
        <v>7636.1812207641797</v>
      </c>
      <c r="AF2140" s="44">
        <v>7935.8644415403696</v>
      </c>
      <c r="AG2140" s="45">
        <v>7467.6078739451004</v>
      </c>
      <c r="AH2140" s="140">
        <v>0.97792439153215704</v>
      </c>
      <c r="AI2140" s="44">
        <v>8675.0236797156394</v>
      </c>
      <c r="AJ2140" s="45">
        <v>8058.7058700718599</v>
      </c>
      <c r="AK2140" s="46">
        <v>1.05533193059363</v>
      </c>
    </row>
    <row r="2141" spans="1:37" x14ac:dyDescent="0.2">
      <c r="A2141" s="35" t="s">
        <v>5101</v>
      </c>
      <c r="B2141" s="35" t="s">
        <v>11021</v>
      </c>
      <c r="C2141" s="85" t="s">
        <v>954</v>
      </c>
      <c r="D2141" s="85" t="s">
        <v>13398</v>
      </c>
      <c r="E2141" s="85" t="s">
        <v>12900</v>
      </c>
      <c r="F2141" s="85" t="s">
        <v>386</v>
      </c>
      <c r="G2141" s="85" t="s">
        <v>386</v>
      </c>
      <c r="H2141" s="840">
        <v>1.06858374417151</v>
      </c>
      <c r="I2141" s="840">
        <v>1.1529256738286999</v>
      </c>
      <c r="J2141" s="86">
        <v>12624.25</v>
      </c>
      <c r="K2141" s="44">
        <v>13490.068332357199</v>
      </c>
      <c r="L2141" s="45">
        <v>12692.362232248999</v>
      </c>
      <c r="M2141" s="46">
        <v>1.0053953488127201</v>
      </c>
      <c r="N2141" s="139">
        <v>14554.821937831999</v>
      </c>
      <c r="O2141" s="45">
        <v>13519.179544790401</v>
      </c>
      <c r="P2141" s="99">
        <v>1.0708897197687299</v>
      </c>
      <c r="Q2141" s="86">
        <v>12657.649004430299</v>
      </c>
      <c r="R2141" s="44">
        <v>13525.757965563</v>
      </c>
      <c r="S2141" s="45">
        <v>12726.5924410067</v>
      </c>
      <c r="T2141" s="140">
        <v>1.0054467805634499</v>
      </c>
      <c r="U2141" s="44">
        <v>14593.3285075201</v>
      </c>
      <c r="V2141" s="45">
        <v>13555.540348889601</v>
      </c>
      <c r="W2141" s="99">
        <v>1.0709366600499799</v>
      </c>
      <c r="X2141" s="86">
        <v>12692.3475388472</v>
      </c>
      <c r="Y2141" s="44">
        <v>13562.836255387399</v>
      </c>
      <c r="Z2141" s="45">
        <v>12762.104899931601</v>
      </c>
      <c r="AA2141" s="46">
        <v>1.00549601725535</v>
      </c>
      <c r="AB2141" s="139">
        <v>14633.333338693499</v>
      </c>
      <c r="AC2141" s="45">
        <v>13593.280439415999</v>
      </c>
      <c r="AD2141" s="99">
        <v>1.07098236932225</v>
      </c>
      <c r="AE2141" s="142">
        <v>12729.8707402939</v>
      </c>
      <c r="AF2141" s="44">
        <v>13602.9329384826</v>
      </c>
      <c r="AG2141" s="45">
        <v>12800.2903613665</v>
      </c>
      <c r="AH2141" s="140">
        <v>1.0055318410146701</v>
      </c>
      <c r="AI2141" s="44">
        <v>14676.5948010056</v>
      </c>
      <c r="AJ2141" s="45">
        <v>13633.8948505795</v>
      </c>
      <c r="AK2141" s="46">
        <v>1.0710159693471299</v>
      </c>
    </row>
    <row r="2142" spans="1:37" x14ac:dyDescent="0.2">
      <c r="A2142" s="35" t="s">
        <v>5100</v>
      </c>
      <c r="B2142" s="35" t="s">
        <v>11020</v>
      </c>
      <c r="C2142" s="85" t="s">
        <v>954</v>
      </c>
      <c r="D2142" s="85" t="s">
        <v>13398</v>
      </c>
      <c r="E2142" s="85" t="s">
        <v>12900</v>
      </c>
      <c r="F2142" s="85" t="s">
        <v>385</v>
      </c>
      <c r="G2142" s="85" t="s">
        <v>385</v>
      </c>
      <c r="H2142" s="840">
        <v>1.0599551610012099</v>
      </c>
      <c r="I2142" s="840">
        <v>1.1410757727268599</v>
      </c>
      <c r="J2142" s="86">
        <v>12091.916666666701</v>
      </c>
      <c r="K2142" s="44">
        <v>12816.889477229901</v>
      </c>
      <c r="L2142" s="45">
        <v>12058.9903570397</v>
      </c>
      <c r="M2142" s="46">
        <v>0.99727699830104499</v>
      </c>
      <c r="N2142" s="139">
        <v>13797.7931541654</v>
      </c>
      <c r="O2142" s="45">
        <v>12816.0168341315</v>
      </c>
      <c r="P2142" s="99">
        <v>1.05988299352583</v>
      </c>
      <c r="Q2142" s="86">
        <v>12162.199209660601</v>
      </c>
      <c r="R2142" s="44">
        <v>12891.385821404599</v>
      </c>
      <c r="S2142" s="45">
        <v>12129.701992783001</v>
      </c>
      <c r="T2142" s="140">
        <v>0.99732801475148802</v>
      </c>
      <c r="U2142" s="44">
        <v>13877.9908612214</v>
      </c>
      <c r="V2142" s="45">
        <v>12891.0731354994</v>
      </c>
      <c r="W2142" s="99">
        <v>1.0599294513495401</v>
      </c>
      <c r="X2142" s="86">
        <v>12235.888360208201</v>
      </c>
      <c r="Y2142" s="44">
        <v>12969.493016837399</v>
      </c>
      <c r="Z2142" s="45">
        <v>12203.7918369811</v>
      </c>
      <c r="AA2142" s="46">
        <v>0.99737685386771902</v>
      </c>
      <c r="AB2142" s="139">
        <v>13962.0757656241</v>
      </c>
      <c r="AC2142" s="45">
        <v>12969.731981479499</v>
      </c>
      <c r="AD2142" s="99">
        <v>1.05997469081671</v>
      </c>
      <c r="AE2142" s="142">
        <v>12308.8899081203</v>
      </c>
      <c r="AF2142" s="44">
        <v>13046.8713843078</v>
      </c>
      <c r="AG2142" s="45">
        <v>12277.0392812928</v>
      </c>
      <c r="AH2142" s="140">
        <v>0.99741238835791002</v>
      </c>
      <c r="AI2142" s="44">
        <v>14045.376063318099</v>
      </c>
      <c r="AJ2142" s="45">
        <v>13047.521102851801</v>
      </c>
      <c r="AK2142" s="46">
        <v>1.06000794549671</v>
      </c>
    </row>
    <row r="2143" spans="1:37" x14ac:dyDescent="0.2">
      <c r="A2143" s="35" t="s">
        <v>5099</v>
      </c>
      <c r="B2143" s="35" t="s">
        <v>11019</v>
      </c>
      <c r="C2143" s="85" t="s">
        <v>937</v>
      </c>
      <c r="D2143" s="85" t="s">
        <v>13398</v>
      </c>
      <c r="E2143" s="85" t="s">
        <v>12900</v>
      </c>
      <c r="F2143" s="85" t="s">
        <v>375</v>
      </c>
      <c r="G2143" s="85" t="s">
        <v>375</v>
      </c>
      <c r="H2143" s="840">
        <v>1.0848621269243399</v>
      </c>
      <c r="I2143" s="840">
        <v>1.1141486858549301</v>
      </c>
      <c r="J2143" s="86">
        <v>12695.833333333299</v>
      </c>
      <c r="K2143" s="44">
        <v>13773.228753076901</v>
      </c>
      <c r="L2143" s="45">
        <v>12958.7785721122</v>
      </c>
      <c r="M2143" s="46">
        <v>1.0207111445050601</v>
      </c>
      <c r="N2143" s="139">
        <v>14145.046024166601</v>
      </c>
      <c r="O2143" s="45">
        <v>13138.561068409401</v>
      </c>
      <c r="P2143" s="99">
        <v>1.0348718924904099</v>
      </c>
      <c r="Q2143" s="86">
        <v>12855.4537229329</v>
      </c>
      <c r="R2143" s="44">
        <v>13946.394868438399</v>
      </c>
      <c r="S2143" s="45">
        <v>13122.3761332902</v>
      </c>
      <c r="T2143" s="140">
        <v>1.02076335974677</v>
      </c>
      <c r="U2143" s="44">
        <v>14322.8868714746</v>
      </c>
      <c r="V2143" s="45">
        <v>13304.330865902601</v>
      </c>
      <c r="W2143" s="99">
        <v>1.0349172540031699</v>
      </c>
      <c r="X2143" s="86">
        <v>13012.6570205444</v>
      </c>
      <c r="Y2143" s="44">
        <v>14116.938772244799</v>
      </c>
      <c r="Z2143" s="45">
        <v>13283.4939598814</v>
      </c>
      <c r="AA2143" s="46">
        <v>1.0208133464909901</v>
      </c>
      <c r="AB2143" s="139">
        <v>14498.0347189205</v>
      </c>
      <c r="AC2143" s="45">
        <v>13467.598064862501</v>
      </c>
      <c r="AD2143" s="99">
        <v>1.03496142591016</v>
      </c>
      <c r="AE2143" s="142">
        <v>13167.5843930869</v>
      </c>
      <c r="AF2143" s="44">
        <v>14285.013611140001</v>
      </c>
      <c r="AG2143" s="45">
        <v>13442.1247877636</v>
      </c>
      <c r="AH2143" s="140">
        <v>1.02084971597531</v>
      </c>
      <c r="AI2143" s="44">
        <v>14670.6468474416</v>
      </c>
      <c r="AJ2143" s="45">
        <v>13628.369469892299</v>
      </c>
      <c r="AK2143" s="46">
        <v>1.0349938958467799</v>
      </c>
    </row>
    <row r="2144" spans="1:37" x14ac:dyDescent="0.2">
      <c r="A2144" s="35" t="s">
        <v>5098</v>
      </c>
      <c r="B2144" s="35" t="s">
        <v>8262</v>
      </c>
      <c r="C2144" s="85" t="s">
        <v>950</v>
      </c>
      <c r="D2144" s="85" t="s">
        <v>13398</v>
      </c>
      <c r="E2144" s="85" t="s">
        <v>12900</v>
      </c>
      <c r="F2144" s="85" t="s">
        <v>376</v>
      </c>
      <c r="G2144" s="85" t="s">
        <v>376</v>
      </c>
      <c r="H2144" s="840">
        <v>1.0380859644617499</v>
      </c>
      <c r="I2144" s="840">
        <v>1.14057614845009</v>
      </c>
      <c r="J2144" s="86">
        <v>8267</v>
      </c>
      <c r="K2144" s="44">
        <v>8581.8566682053097</v>
      </c>
      <c r="L2144" s="45">
        <v>8074.3870805189799</v>
      </c>
      <c r="M2144" s="46">
        <v>0.97670098953900797</v>
      </c>
      <c r="N2144" s="139">
        <v>9429.1430192369298</v>
      </c>
      <c r="O2144" s="45">
        <v>8758.2162100678306</v>
      </c>
      <c r="P2144" s="99">
        <v>1.0594189198098301</v>
      </c>
      <c r="Q2144" s="86">
        <v>8358.4788694150993</v>
      </c>
      <c r="R2144" s="44">
        <v>8676.8195985899492</v>
      </c>
      <c r="S2144" s="45">
        <v>8164.1522047446497</v>
      </c>
      <c r="T2144" s="140">
        <v>0.97675095340833995</v>
      </c>
      <c r="U2144" s="44">
        <v>9533.4816357789696</v>
      </c>
      <c r="V2144" s="45">
        <v>8855.5188018008394</v>
      </c>
      <c r="W2144" s="99">
        <v>1.0594653572918</v>
      </c>
      <c r="X2144" s="86">
        <v>8451.2635156732395</v>
      </c>
      <c r="Y2144" s="44">
        <v>8773.1380375880799</v>
      </c>
      <c r="Z2144" s="45">
        <v>8255.1839326973204</v>
      </c>
      <c r="AA2144" s="46">
        <v>0.97679878486663196</v>
      </c>
      <c r="AB2144" s="139">
        <v>9639.3095902433906</v>
      </c>
      <c r="AC2144" s="45">
        <v>8954.2030834533798</v>
      </c>
      <c r="AD2144" s="99">
        <v>1.0595105769507001</v>
      </c>
      <c r="AE2144" s="142">
        <v>8544.5947819148696</v>
      </c>
      <c r="AF2144" s="44">
        <v>8870.0239151189598</v>
      </c>
      <c r="AG2144" s="45">
        <v>8346.6471634647405</v>
      </c>
      <c r="AH2144" s="140">
        <v>0.97683358620246097</v>
      </c>
      <c r="AI2144" s="44">
        <v>9745.7610064232395</v>
      </c>
      <c r="AJ2144" s="45">
        <v>9053.3725705466695</v>
      </c>
      <c r="AK2144" s="46">
        <v>1.05954381707002</v>
      </c>
    </row>
    <row r="2145" spans="1:37" x14ac:dyDescent="0.2">
      <c r="A2145" s="35" t="s">
        <v>5097</v>
      </c>
      <c r="B2145" s="35" t="s">
        <v>11018</v>
      </c>
      <c r="C2145" s="85" t="s">
        <v>950</v>
      </c>
      <c r="D2145" s="85" t="s">
        <v>13398</v>
      </c>
      <c r="E2145" s="85" t="s">
        <v>12900</v>
      </c>
      <c r="F2145" s="85" t="s">
        <v>376</v>
      </c>
      <c r="G2145" s="85" t="s">
        <v>376</v>
      </c>
      <c r="H2145" s="840">
        <v>1.0380859644617499</v>
      </c>
      <c r="I2145" s="840">
        <v>1.14057614845009</v>
      </c>
      <c r="J2145" s="86">
        <v>17625.666666666701</v>
      </c>
      <c r="K2145" s="44">
        <v>18296.957180948</v>
      </c>
      <c r="L2145" s="45">
        <v>17215.006074617999</v>
      </c>
      <c r="M2145" s="46">
        <v>0.97670098953900797</v>
      </c>
      <c r="N2145" s="139">
        <v>20103.415000531899</v>
      </c>
      <c r="O2145" s="45">
        <v>18672.964740928099</v>
      </c>
      <c r="P2145" s="99">
        <v>1.0594189198098301</v>
      </c>
      <c r="Q2145" s="86">
        <v>17787.224309847101</v>
      </c>
      <c r="R2145" s="44">
        <v>18464.667902785201</v>
      </c>
      <c r="S2145" s="45">
        <v>17373.688303131199</v>
      </c>
      <c r="T2145" s="140">
        <v>0.97675095340833895</v>
      </c>
      <c r="U2145" s="44">
        <v>20287.683794943401</v>
      </c>
      <c r="V2145" s="45">
        <v>18844.9479586616</v>
      </c>
      <c r="W2145" s="99">
        <v>1.0594653572918</v>
      </c>
      <c r="X2145" s="86">
        <v>17944.375554496</v>
      </c>
      <c r="Y2145" s="44">
        <v>18627.804404152899</v>
      </c>
      <c r="Z2145" s="45">
        <v>17528.044236822199</v>
      </c>
      <c r="AA2145" s="46">
        <v>0.97679878486663196</v>
      </c>
      <c r="AB2145" s="139">
        <v>20466.926756289002</v>
      </c>
      <c r="AC2145" s="45">
        <v>19012.255696764099</v>
      </c>
      <c r="AD2145" s="99">
        <v>1.0595105769507001</v>
      </c>
      <c r="AE2145" s="142">
        <v>18105.202568927602</v>
      </c>
      <c r="AF2145" s="44">
        <v>18794.756670540599</v>
      </c>
      <c r="AG2145" s="45">
        <v>17685.769954327599</v>
      </c>
      <c r="AH2145" s="140">
        <v>0.97683358620246097</v>
      </c>
      <c r="AI2145" s="44">
        <v>20650.362212976201</v>
      </c>
      <c r="AJ2145" s="45">
        <v>19183.2554387075</v>
      </c>
      <c r="AK2145" s="46">
        <v>1.05954381707002</v>
      </c>
    </row>
    <row r="2146" spans="1:37" x14ac:dyDescent="0.2">
      <c r="A2146" s="35" t="s">
        <v>5096</v>
      </c>
      <c r="B2146" s="35" t="s">
        <v>11017</v>
      </c>
      <c r="C2146" s="85" t="s">
        <v>954</v>
      </c>
      <c r="D2146" s="85" t="s">
        <v>13398</v>
      </c>
      <c r="E2146" s="85" t="s">
        <v>12900</v>
      </c>
      <c r="F2146" s="85" t="s">
        <v>385</v>
      </c>
      <c r="G2146" s="85" t="s">
        <v>385</v>
      </c>
      <c r="H2146" s="840">
        <v>1.0599551610012099</v>
      </c>
      <c r="I2146" s="840">
        <v>1.1410757727268599</v>
      </c>
      <c r="J2146" s="86">
        <v>8044.6666666666697</v>
      </c>
      <c r="K2146" s="44">
        <v>8526.9859518677495</v>
      </c>
      <c r="L2146" s="45">
        <v>8022.7610256658099</v>
      </c>
      <c r="M2146" s="46">
        <v>0.99727699830104599</v>
      </c>
      <c r="N2146" s="139">
        <v>9179.5742329966397</v>
      </c>
      <c r="O2146" s="45">
        <v>8526.4053885841204</v>
      </c>
      <c r="P2146" s="99">
        <v>1.05988299352583</v>
      </c>
      <c r="Q2146" s="86">
        <v>8097.7674248693602</v>
      </c>
      <c r="R2146" s="44">
        <v>8583.2703745777799</v>
      </c>
      <c r="S2146" s="45">
        <v>8076.1303097642403</v>
      </c>
      <c r="T2146" s="140">
        <v>0.99732801475148902</v>
      </c>
      <c r="U2146" s="44">
        <v>9240.1662216951609</v>
      </c>
      <c r="V2146" s="45">
        <v>8583.0621837979306</v>
      </c>
      <c r="W2146" s="99">
        <v>1.0599294513495401</v>
      </c>
      <c r="X2146" s="86">
        <v>8146.8180794302198</v>
      </c>
      <c r="Y2146" s="44">
        <v>8635.2618690300405</v>
      </c>
      <c r="Z2146" s="45">
        <v>8125.4477850947596</v>
      </c>
      <c r="AA2146" s="46">
        <v>0.99737685386771902</v>
      </c>
      <c r="AB2146" s="139">
        <v>9296.1367352509496</v>
      </c>
      <c r="AC2146" s="45">
        <v>8635.4209748840003</v>
      </c>
      <c r="AD2146" s="99">
        <v>1.05997469081671</v>
      </c>
      <c r="AE2146" s="142">
        <v>8194.3759077509203</v>
      </c>
      <c r="AF2146" s="44">
        <v>8685.6710346045802</v>
      </c>
      <c r="AG2146" s="45">
        <v>8173.1720452523596</v>
      </c>
      <c r="AH2146" s="140">
        <v>0.99741238835791002</v>
      </c>
      <c r="AI2146" s="44">
        <v>9350.4038209512</v>
      </c>
      <c r="AJ2146" s="45">
        <v>8686.1035706027997</v>
      </c>
      <c r="AK2146" s="46">
        <v>1.06000794549671</v>
      </c>
    </row>
    <row r="2147" spans="1:37" x14ac:dyDescent="0.2">
      <c r="A2147" s="35" t="s">
        <v>5095</v>
      </c>
      <c r="B2147" s="35" t="s">
        <v>11016</v>
      </c>
      <c r="C2147" s="85" t="s">
        <v>950</v>
      </c>
      <c r="D2147" s="85" t="s">
        <v>13398</v>
      </c>
      <c r="E2147" s="85" t="s">
        <v>12900</v>
      </c>
      <c r="F2147" s="85" t="s">
        <v>376</v>
      </c>
      <c r="G2147" s="85" t="s">
        <v>376</v>
      </c>
      <c r="H2147" s="840">
        <v>1.0380859644617499</v>
      </c>
      <c r="I2147" s="840">
        <v>1.14057614845009</v>
      </c>
      <c r="J2147" s="86">
        <v>11516.166666666701</v>
      </c>
      <c r="K2147" s="44">
        <v>11954.770981068999</v>
      </c>
      <c r="L2147" s="45">
        <v>11247.8513790295</v>
      </c>
      <c r="M2147" s="46">
        <v>0.97670098953900797</v>
      </c>
      <c r="N2147" s="139">
        <v>13135.065021576</v>
      </c>
      <c r="O2147" s="45">
        <v>12200.444850349901</v>
      </c>
      <c r="P2147" s="99">
        <v>1.0594189198098301</v>
      </c>
      <c r="Q2147" s="86">
        <v>11633.614330247499</v>
      </c>
      <c r="R2147" s="44">
        <v>12076.691752191</v>
      </c>
      <c r="S2147" s="45">
        <v>11363.1438886541</v>
      </c>
      <c r="T2147" s="140">
        <v>0.97675095340833995</v>
      </c>
      <c r="U2147" s="44">
        <v>13269.0230253475</v>
      </c>
      <c r="V2147" s="45">
        <v>12325.411362990701</v>
      </c>
      <c r="W2147" s="99">
        <v>1.0594653572918</v>
      </c>
      <c r="X2147" s="86">
        <v>11742.852029117799</v>
      </c>
      <c r="Y2147" s="44">
        <v>12190.0898741784</v>
      </c>
      <c r="Z2147" s="45">
        <v>11470.4035929109</v>
      </c>
      <c r="AA2147" s="46">
        <v>0.97679878486663196</v>
      </c>
      <c r="AB2147" s="139">
        <v>13393.616939190601</v>
      </c>
      <c r="AC2147" s="45">
        <v>12441.6759284173</v>
      </c>
      <c r="AD2147" s="99">
        <v>1.0595105769507001</v>
      </c>
      <c r="AE2147" s="142">
        <v>11852.0317913092</v>
      </c>
      <c r="AF2147" s="44">
        <v>12303.4278529126</v>
      </c>
      <c r="AG2147" s="45">
        <v>11577.4627184902</v>
      </c>
      <c r="AH2147" s="140">
        <v>0.97683358620246097</v>
      </c>
      <c r="AI2147" s="44">
        <v>13518.144771839599</v>
      </c>
      <c r="AJ2147" s="45">
        <v>12557.747004199</v>
      </c>
      <c r="AK2147" s="46">
        <v>1.05954381707002</v>
      </c>
    </row>
    <row r="2148" spans="1:37" x14ac:dyDescent="0.2">
      <c r="A2148" s="35" t="s">
        <v>5094</v>
      </c>
      <c r="B2148" s="35" t="s">
        <v>11015</v>
      </c>
      <c r="C2148" s="85" t="s">
        <v>954</v>
      </c>
      <c r="D2148" s="85" t="s">
        <v>13398</v>
      </c>
      <c r="E2148" s="85" t="s">
        <v>12900</v>
      </c>
      <c r="F2148" s="85" t="s">
        <v>378</v>
      </c>
      <c r="G2148" s="85" t="s">
        <v>378</v>
      </c>
      <c r="H2148" s="840">
        <v>1.06612374858596</v>
      </c>
      <c r="I2148" s="840">
        <v>1.15478837037297</v>
      </c>
      <c r="J2148" s="86">
        <v>16307.083333333299</v>
      </c>
      <c r="K2148" s="44">
        <v>17385.368811837001</v>
      </c>
      <c r="L2148" s="45">
        <v>16357.3225179151</v>
      </c>
      <c r="M2148" s="46">
        <v>1.00308081976125</v>
      </c>
      <c r="N2148" s="139">
        <v>18831.230188036199</v>
      </c>
      <c r="O2148" s="45">
        <v>17491.301717653201</v>
      </c>
      <c r="P2148" s="99">
        <v>1.0726198769033899</v>
      </c>
      <c r="Q2148" s="86">
        <v>16454.202388557202</v>
      </c>
      <c r="R2148" s="44">
        <v>17542.215930480699</v>
      </c>
      <c r="S2148" s="45">
        <v>16505.739140665599</v>
      </c>
      <c r="T2148" s="140">
        <v>1.0031321331105201</v>
      </c>
      <c r="U2148" s="44">
        <v>19001.1215620689</v>
      </c>
      <c r="V2148" s="45">
        <v>17649.878153298199</v>
      </c>
      <c r="W2148" s="99">
        <v>1.07266689302257</v>
      </c>
      <c r="X2148" s="86">
        <v>16603.205558547699</v>
      </c>
      <c r="Y2148" s="44">
        <v>17701.071748622198</v>
      </c>
      <c r="Z2148" s="45">
        <v>16656.024613391499</v>
      </c>
      <c r="AA2148" s="46">
        <v>1.00318125645422</v>
      </c>
      <c r="AB2148" s="139">
        <v>19173.188689922699</v>
      </c>
      <c r="AC2148" s="45">
        <v>17810.469067277299</v>
      </c>
      <c r="AD2148" s="99">
        <v>1.0727126761439201</v>
      </c>
      <c r="AE2148" s="142">
        <v>16741.567042955299</v>
      </c>
      <c r="AF2148" s="44">
        <v>17848.582213038699</v>
      </c>
      <c r="AG2148" s="45">
        <v>16795.4246263528</v>
      </c>
      <c r="AH2148" s="140">
        <v>1.00321699774336</v>
      </c>
      <c r="AI2148" s="44">
        <v>19332.966923024102</v>
      </c>
      <c r="AJ2148" s="45">
        <v>17959.4546113777</v>
      </c>
      <c r="AK2148" s="46">
        <v>1.07274633045387</v>
      </c>
    </row>
    <row r="2149" spans="1:37" x14ac:dyDescent="0.2">
      <c r="A2149" s="35" t="s">
        <v>5093</v>
      </c>
      <c r="B2149" s="35" t="s">
        <v>7927</v>
      </c>
      <c r="C2149" s="85" t="s">
        <v>954</v>
      </c>
      <c r="D2149" s="85" t="s">
        <v>13398</v>
      </c>
      <c r="E2149" s="85" t="s">
        <v>12900</v>
      </c>
      <c r="F2149" s="85" t="s">
        <v>384</v>
      </c>
      <c r="G2149" s="85" t="s">
        <v>384</v>
      </c>
      <c r="H2149" s="840">
        <v>1.0941891523377001</v>
      </c>
      <c r="I2149" s="840">
        <v>1.1524514464351601</v>
      </c>
      <c r="J2149" s="86">
        <v>13353</v>
      </c>
      <c r="K2149" s="44">
        <v>14610.707751165301</v>
      </c>
      <c r="L2149" s="45">
        <v>13746.735055634401</v>
      </c>
      <c r="M2149" s="46">
        <v>1.0294866363839099</v>
      </c>
      <c r="N2149" s="139">
        <v>15388.6841642487</v>
      </c>
      <c r="O2149" s="45">
        <v>14293.708646053001</v>
      </c>
      <c r="P2149" s="99">
        <v>1.0704492358311199</v>
      </c>
      <c r="Q2149" s="86">
        <v>13378.314587705499</v>
      </c>
      <c r="R2149" s="44">
        <v>14638.4066984286</v>
      </c>
      <c r="S2149" s="45">
        <v>13773.5006430635</v>
      </c>
      <c r="T2149" s="140">
        <v>1.02953930054247</v>
      </c>
      <c r="U2149" s="44">
        <v>15417.857997465801</v>
      </c>
      <c r="V2149" s="45">
        <v>14321.434350662401</v>
      </c>
      <c r="W2149" s="99">
        <v>1.07049615680465</v>
      </c>
      <c r="X2149" s="86">
        <v>13397.5145682728</v>
      </c>
      <c r="Y2149" s="44">
        <v>14659.4151088904</v>
      </c>
      <c r="Z2149" s="45">
        <v>13793.9432334433</v>
      </c>
      <c r="AA2149" s="46">
        <v>1.0295897170441799</v>
      </c>
      <c r="AB2149" s="139">
        <v>15439.9850428421</v>
      </c>
      <c r="AC2149" s="45">
        <v>14342.5999948198</v>
      </c>
      <c r="AD2149" s="99">
        <v>1.0705418472755399</v>
      </c>
      <c r="AE2149" s="142">
        <v>13426.119892952</v>
      </c>
      <c r="AF2149" s="44">
        <v>14690.7147448535</v>
      </c>
      <c r="AG2149" s="45">
        <v>13823.887480776501</v>
      </c>
      <c r="AH2149" s="140">
        <v>1.02962639921257</v>
      </c>
      <c r="AI2149" s="44">
        <v>15472.9512906444</v>
      </c>
      <c r="AJ2149" s="45">
        <v>14373.67412435</v>
      </c>
      <c r="AK2149" s="46">
        <v>1.07057543347988</v>
      </c>
    </row>
    <row r="2150" spans="1:37" x14ac:dyDescent="0.2">
      <c r="A2150" s="35" t="s">
        <v>5092</v>
      </c>
      <c r="B2150" s="35" t="s">
        <v>11014</v>
      </c>
      <c r="C2150" s="85" t="s">
        <v>954</v>
      </c>
      <c r="D2150" s="85" t="s">
        <v>13398</v>
      </c>
      <c r="E2150" s="85" t="s">
        <v>12900</v>
      </c>
      <c r="F2150" s="85" t="s">
        <v>386</v>
      </c>
      <c r="G2150" s="85" t="s">
        <v>386</v>
      </c>
      <c r="H2150" s="840">
        <v>1.06858374417151</v>
      </c>
      <c r="I2150" s="840">
        <v>1.1529256738286999</v>
      </c>
      <c r="J2150" s="86">
        <v>10383.666666666701</v>
      </c>
      <c r="K2150" s="44">
        <v>11095.817404895601</v>
      </c>
      <c r="L2150" s="45">
        <v>10439.690170288301</v>
      </c>
      <c r="M2150" s="46">
        <v>1.0053953488127201</v>
      </c>
      <c r="N2150" s="139">
        <v>11971.5958884793</v>
      </c>
      <c r="O2150" s="45">
        <v>11119.7618868386</v>
      </c>
      <c r="P2150" s="99">
        <v>1.0708897197687299</v>
      </c>
      <c r="Q2150" s="86">
        <v>10403.7755672283</v>
      </c>
      <c r="R2150" s="44">
        <v>11117.3054491489</v>
      </c>
      <c r="S2150" s="45">
        <v>10460.442649774401</v>
      </c>
      <c r="T2150" s="140">
        <v>1.0054467805634499</v>
      </c>
      <c r="U2150" s="44">
        <v>11994.779956209301</v>
      </c>
      <c r="V2150" s="45">
        <v>11141.7846578771</v>
      </c>
      <c r="W2150" s="99">
        <v>1.0709366600499799</v>
      </c>
      <c r="X2150" s="86">
        <v>10423.0145379685</v>
      </c>
      <c r="Y2150" s="44">
        <v>11137.8639005365</v>
      </c>
      <c r="Z2150" s="45">
        <v>10480.299605721901</v>
      </c>
      <c r="AA2150" s="46">
        <v>1.00549601725535</v>
      </c>
      <c r="AB2150" s="139">
        <v>12016.9610595137</v>
      </c>
      <c r="AC2150" s="45">
        <v>11162.8648053538</v>
      </c>
      <c r="AD2150" s="99">
        <v>1.07098236932225</v>
      </c>
      <c r="AE2150" s="142">
        <v>10444.280301020301</v>
      </c>
      <c r="AF2150" s="44">
        <v>11160.588149241101</v>
      </c>
      <c r="AG2150" s="45">
        <v>10502.0563991582</v>
      </c>
      <c r="AH2150" s="140">
        <v>1.0055318410146701</v>
      </c>
      <c r="AI2150" s="44">
        <v>12041.4789037097</v>
      </c>
      <c r="AJ2150" s="45">
        <v>11185.990990730401</v>
      </c>
      <c r="AK2150" s="46">
        <v>1.0710159693471299</v>
      </c>
    </row>
    <row r="2151" spans="1:37" x14ac:dyDescent="0.2">
      <c r="A2151" s="35" t="s">
        <v>5091</v>
      </c>
      <c r="B2151" s="35" t="s">
        <v>11013</v>
      </c>
      <c r="C2151" s="85" t="s">
        <v>950</v>
      </c>
      <c r="D2151" s="85" t="s">
        <v>13398</v>
      </c>
      <c r="E2151" s="85" t="s">
        <v>12900</v>
      </c>
      <c r="F2151" s="85" t="s">
        <v>376</v>
      </c>
      <c r="G2151" s="85" t="s">
        <v>376</v>
      </c>
      <c r="H2151" s="840">
        <v>1.0380859644617499</v>
      </c>
      <c r="I2151" s="840">
        <v>1.14057614845009</v>
      </c>
      <c r="J2151" s="86">
        <v>8530.9166666666697</v>
      </c>
      <c r="K2151" s="44">
        <v>8855.8248556595099</v>
      </c>
      <c r="L2151" s="45">
        <v>8332.1547500081506</v>
      </c>
      <c r="M2151" s="46">
        <v>0.97670098953900797</v>
      </c>
      <c r="N2151" s="139">
        <v>9730.1600744153893</v>
      </c>
      <c r="O2151" s="45">
        <v>9037.8145199876399</v>
      </c>
      <c r="P2151" s="99">
        <v>1.0594189198098301</v>
      </c>
      <c r="Q2151" s="86">
        <v>8629.1452613704605</v>
      </c>
      <c r="R2151" s="44">
        <v>8957.7945811303198</v>
      </c>
      <c r="S2151" s="45">
        <v>8428.5258611426507</v>
      </c>
      <c r="T2151" s="140">
        <v>0.97675095340833895</v>
      </c>
      <c r="U2151" s="44">
        <v>9842.19726663031</v>
      </c>
      <c r="V2151" s="45">
        <v>9142.2804674607105</v>
      </c>
      <c r="W2151" s="99">
        <v>1.0594653572918</v>
      </c>
      <c r="X2151" s="86">
        <v>8728.1529698774502</v>
      </c>
      <c r="Y2151" s="44">
        <v>9060.5730937049393</v>
      </c>
      <c r="Z2151" s="45">
        <v>8525.6492151063703</v>
      </c>
      <c r="AA2151" s="46">
        <v>0.97679878486663196</v>
      </c>
      <c r="AB2151" s="139">
        <v>9955.1230974660702</v>
      </c>
      <c r="AC2151" s="45">
        <v>9247.5703888288499</v>
      </c>
      <c r="AD2151" s="99">
        <v>1.0595105769507001</v>
      </c>
      <c r="AE2151" s="142">
        <v>8834.2548030789803</v>
      </c>
      <c r="AF2151" s="44">
        <v>9170.7159175551205</v>
      </c>
      <c r="AG2151" s="45">
        <v>8629.5968007179599</v>
      </c>
      <c r="AH2151" s="140">
        <v>0.97683358620246097</v>
      </c>
      <c r="AI2151" s="44">
        <v>10076.1403177226</v>
      </c>
      <c r="AJ2151" s="45">
        <v>9360.2800550234806</v>
      </c>
      <c r="AK2151" s="46">
        <v>1.05954381707002</v>
      </c>
    </row>
    <row r="2152" spans="1:37" x14ac:dyDescent="0.2">
      <c r="A2152" s="35" t="s">
        <v>5090</v>
      </c>
      <c r="B2152" s="35" t="s">
        <v>11012</v>
      </c>
      <c r="C2152" s="85" t="s">
        <v>937</v>
      </c>
      <c r="D2152" s="85" t="s">
        <v>13398</v>
      </c>
      <c r="E2152" s="85" t="s">
        <v>12900</v>
      </c>
      <c r="F2152" s="85" t="s">
        <v>379</v>
      </c>
      <c r="G2152" s="85" t="s">
        <v>379</v>
      </c>
      <c r="H2152" s="840">
        <v>1.10587818393923</v>
      </c>
      <c r="I2152" s="840">
        <v>1.15665458075821</v>
      </c>
      <c r="J2152" s="86">
        <v>21021.166666666701</v>
      </c>
      <c r="K2152" s="44">
        <v>23246.849617617201</v>
      </c>
      <c r="L2152" s="45">
        <v>21872.1972962652</v>
      </c>
      <c r="M2152" s="46">
        <v>1.0404844623085601</v>
      </c>
      <c r="N2152" s="139">
        <v>24314.228717881801</v>
      </c>
      <c r="O2152" s="45">
        <v>22584.1597330531</v>
      </c>
      <c r="P2152" s="99">
        <v>1.0743532978531001</v>
      </c>
      <c r="Q2152" s="86">
        <v>21097.460600153099</v>
      </c>
      <c r="R2152" s="44">
        <v>23331.2214142267</v>
      </c>
      <c r="S2152" s="45">
        <v>21952.702898110201</v>
      </c>
      <c r="T2152" s="140">
        <v>1.04053768906912</v>
      </c>
      <c r="U2152" s="44">
        <v>24402.474445532898</v>
      </c>
      <c r="V2152" s="45">
        <v>22667.119895828499</v>
      </c>
      <c r="W2152" s="99">
        <v>1.0744003899532799</v>
      </c>
      <c r="X2152" s="86">
        <v>21168.211986055499</v>
      </c>
      <c r="Y2152" s="44">
        <v>23409.463828379801</v>
      </c>
      <c r="Z2152" s="45">
        <v>22027.401009893099</v>
      </c>
      <c r="AA2152" s="46">
        <v>1.04058864416152</v>
      </c>
      <c r="AB2152" s="139">
        <v>24484.309360132</v>
      </c>
      <c r="AC2152" s="45">
        <v>22744.105925452001</v>
      </c>
      <c r="AD2152" s="99">
        <v>1.07444624706303</v>
      </c>
      <c r="AE2152" s="142">
        <v>21242.138232757101</v>
      </c>
      <c r="AF2152" s="44">
        <v>23491.2172518275</v>
      </c>
      <c r="AG2152" s="45">
        <v>22105.115354547601</v>
      </c>
      <c r="AH2152" s="140">
        <v>1.0406257181991101</v>
      </c>
      <c r="AI2152" s="44">
        <v>24569.816492017599</v>
      </c>
      <c r="AJ2152" s="45">
        <v>22824.251748590199</v>
      </c>
      <c r="AK2152" s="46">
        <v>1.0744799557604501</v>
      </c>
    </row>
    <row r="2153" spans="1:37" x14ac:dyDescent="0.2">
      <c r="A2153" s="35" t="s">
        <v>5089</v>
      </c>
      <c r="B2153" s="35" t="s">
        <v>11011</v>
      </c>
      <c r="C2153" s="85" t="s">
        <v>950</v>
      </c>
      <c r="D2153" s="85" t="s">
        <v>13398</v>
      </c>
      <c r="E2153" s="85" t="s">
        <v>12900</v>
      </c>
      <c r="F2153" s="85" t="s">
        <v>381</v>
      </c>
      <c r="G2153" s="85" t="s">
        <v>381</v>
      </c>
      <c r="H2153" s="840">
        <v>1.0392451687711799</v>
      </c>
      <c r="I2153" s="840">
        <v>1.1360421431757901</v>
      </c>
      <c r="J2153" s="86">
        <v>9119.9166666666697</v>
      </c>
      <c r="K2153" s="44">
        <v>9477.8293354290799</v>
      </c>
      <c r="L2153" s="45">
        <v>8917.3783361912301</v>
      </c>
      <c r="M2153" s="46">
        <v>0.97779164680136699</v>
      </c>
      <c r="N2153" s="139">
        <v>10360.609675584599</v>
      </c>
      <c r="O2153" s="45">
        <v>9623.4047380303491</v>
      </c>
      <c r="P2153" s="99">
        <v>1.0552075298235899</v>
      </c>
      <c r="Q2153" s="86">
        <v>9199.0140114209407</v>
      </c>
      <c r="R2153" s="44">
        <v>9560.0308688275909</v>
      </c>
      <c r="S2153" s="45">
        <v>8995.1791907543302</v>
      </c>
      <c r="T2153" s="140">
        <v>0.97784166646408599</v>
      </c>
      <c r="U2153" s="44">
        <v>10450.467592638701</v>
      </c>
      <c r="V2153" s="45">
        <v>9707.2943327342</v>
      </c>
      <c r="W2153" s="99">
        <v>1.0552537827078201</v>
      </c>
      <c r="X2153" s="86">
        <v>9274.7596865898904</v>
      </c>
      <c r="Y2153" s="44">
        <v>9638.7491958022201</v>
      </c>
      <c r="Z2153" s="45">
        <v>9069.6905886552195</v>
      </c>
      <c r="AA2153" s="46">
        <v>0.97788955133455702</v>
      </c>
      <c r="AB2153" s="139">
        <v>10536.517871794</v>
      </c>
      <c r="AC2153" s="45">
        <v>9787.6429772494703</v>
      </c>
      <c r="AD2153" s="99">
        <v>1.0552988226100499</v>
      </c>
      <c r="AE2153" s="142">
        <v>9350.4682385637407</v>
      </c>
      <c r="AF2153" s="44">
        <v>9717.4289426757095</v>
      </c>
      <c r="AG2153" s="45">
        <v>9144.0509627381998</v>
      </c>
      <c r="AH2153" s="140">
        <v>0.97792439153215704</v>
      </c>
      <c r="AI2153" s="44">
        <v>10622.5259774351</v>
      </c>
      <c r="AJ2153" s="45">
        <v>9867.8476981578606</v>
      </c>
      <c r="AK2153" s="46">
        <v>1.05533193059363</v>
      </c>
    </row>
    <row r="2154" spans="1:37" x14ac:dyDescent="0.2">
      <c r="A2154" s="35" t="s">
        <v>5088</v>
      </c>
      <c r="B2154" s="35" t="s">
        <v>11010</v>
      </c>
      <c r="C2154" s="85" t="s">
        <v>954</v>
      </c>
      <c r="D2154" s="85" t="s">
        <v>13398</v>
      </c>
      <c r="E2154" s="85" t="s">
        <v>12900</v>
      </c>
      <c r="F2154" s="85" t="s">
        <v>386</v>
      </c>
      <c r="G2154" s="85" t="s">
        <v>386</v>
      </c>
      <c r="H2154" s="840">
        <v>1.06858374417151</v>
      </c>
      <c r="I2154" s="840">
        <v>1.1529256738286999</v>
      </c>
      <c r="J2154" s="86">
        <v>8143.75</v>
      </c>
      <c r="K2154" s="44">
        <v>8702.2788665967491</v>
      </c>
      <c r="L2154" s="45">
        <v>8187.6883718935896</v>
      </c>
      <c r="M2154" s="46">
        <v>1.0053953488127201</v>
      </c>
      <c r="N2154" s="139">
        <v>9389.1384562424992</v>
      </c>
      <c r="O2154" s="45">
        <v>8721.0581553665997</v>
      </c>
      <c r="P2154" s="99">
        <v>1.0708897197687299</v>
      </c>
      <c r="Q2154" s="86">
        <v>8161.8747895871902</v>
      </c>
      <c r="R2154" s="44">
        <v>8721.6467221161492</v>
      </c>
      <c r="S2154" s="45">
        <v>8206.3307305524504</v>
      </c>
      <c r="T2154" s="140">
        <v>1.0054467805634499</v>
      </c>
      <c r="U2154" s="44">
        <v>9410.0349914903109</v>
      </c>
      <c r="V2154" s="45">
        <v>8740.8509269066599</v>
      </c>
      <c r="W2154" s="99">
        <v>1.0709366600499799</v>
      </c>
      <c r="X2154" s="86">
        <v>8180.9894580646096</v>
      </c>
      <c r="Y2154" s="44">
        <v>8742.0723461263497</v>
      </c>
      <c r="Z2154" s="45">
        <v>8225.9523172919507</v>
      </c>
      <c r="AA2154" s="46">
        <v>1.00549601725535</v>
      </c>
      <c r="AB2154" s="139">
        <v>9432.0727835246507</v>
      </c>
      <c r="AC2154" s="45">
        <v>8761.6954731983697</v>
      </c>
      <c r="AD2154" s="99">
        <v>1.07098236932225</v>
      </c>
      <c r="AE2154" s="142">
        <v>8201.0664592698704</v>
      </c>
      <c r="AF2154" s="44">
        <v>8763.5263032460007</v>
      </c>
      <c r="AG2154" s="45">
        <v>8246.4334550732601</v>
      </c>
      <c r="AH2154" s="140">
        <v>1.0055318410146701</v>
      </c>
      <c r="AI2154" s="44">
        <v>9455.2200736676896</v>
      </c>
      <c r="AJ2154" s="45">
        <v>8783.4731435551294</v>
      </c>
      <c r="AK2154" s="46">
        <v>1.0710159693471299</v>
      </c>
    </row>
    <row r="2155" spans="1:37" x14ac:dyDescent="0.2">
      <c r="A2155" s="35" t="s">
        <v>5087</v>
      </c>
      <c r="B2155" s="35" t="s">
        <v>11009</v>
      </c>
      <c r="C2155" s="85" t="s">
        <v>954</v>
      </c>
      <c r="D2155" s="85" t="s">
        <v>13398</v>
      </c>
      <c r="E2155" s="85" t="s">
        <v>12900</v>
      </c>
      <c r="F2155" s="85" t="s">
        <v>385</v>
      </c>
      <c r="G2155" s="85" t="s">
        <v>385</v>
      </c>
      <c r="H2155" s="840">
        <v>1.0599551610012099</v>
      </c>
      <c r="I2155" s="840">
        <v>1.1410757727268599</v>
      </c>
      <c r="J2155" s="86">
        <v>16932</v>
      </c>
      <c r="K2155" s="44">
        <v>17947.160786072502</v>
      </c>
      <c r="L2155" s="45">
        <v>16885.894135233299</v>
      </c>
      <c r="M2155" s="46">
        <v>0.99727699830104499</v>
      </c>
      <c r="N2155" s="139">
        <v>19320.6949838111</v>
      </c>
      <c r="O2155" s="45">
        <v>17945.9388463793</v>
      </c>
      <c r="P2155" s="99">
        <v>1.05988299352583</v>
      </c>
      <c r="Q2155" s="86">
        <v>17035.112791486201</v>
      </c>
      <c r="R2155" s="44">
        <v>18056.4557215735</v>
      </c>
      <c r="S2155" s="45">
        <v>16989.595221400599</v>
      </c>
      <c r="T2155" s="140">
        <v>0.99732801475148902</v>
      </c>
      <c r="U2155" s="44">
        <v>19438.354492034199</v>
      </c>
      <c r="V2155" s="45">
        <v>18056.017754757399</v>
      </c>
      <c r="W2155" s="99">
        <v>1.0599294513495401</v>
      </c>
      <c r="X2155" s="86">
        <v>17141.670321893002</v>
      </c>
      <c r="Y2155" s="44">
        <v>18169.4019258718</v>
      </c>
      <c r="Z2155" s="45">
        <v>17096.7052156873</v>
      </c>
      <c r="AA2155" s="46">
        <v>0.99737685386771902</v>
      </c>
      <c r="AB2155" s="139">
        <v>19559.944708382998</v>
      </c>
      <c r="AC2155" s="45">
        <v>18169.7366995304</v>
      </c>
      <c r="AD2155" s="99">
        <v>1.05997469081671</v>
      </c>
      <c r="AE2155" s="142">
        <v>17244.853770133199</v>
      </c>
      <c r="AF2155" s="44">
        <v>18278.771754363901</v>
      </c>
      <c r="AG2155" s="45">
        <v>17200.230785751501</v>
      </c>
      <c r="AH2155" s="140">
        <v>0.99741238835791102</v>
      </c>
      <c r="AI2155" s="44">
        <v>19677.684841316401</v>
      </c>
      <c r="AJ2155" s="45">
        <v>18279.6820152701</v>
      </c>
      <c r="AK2155" s="46">
        <v>1.06000794549671</v>
      </c>
    </row>
    <row r="2156" spans="1:37" x14ac:dyDescent="0.2">
      <c r="A2156" s="35" t="s">
        <v>5086</v>
      </c>
      <c r="B2156" s="35" t="s">
        <v>13457</v>
      </c>
      <c r="C2156" s="85" t="s">
        <v>954</v>
      </c>
      <c r="D2156" s="85" t="s">
        <v>13398</v>
      </c>
      <c r="E2156" s="85" t="s">
        <v>12900</v>
      </c>
      <c r="F2156" s="85" t="s">
        <v>386</v>
      </c>
      <c r="G2156" s="85" t="s">
        <v>386</v>
      </c>
      <c r="H2156" s="840">
        <v>1.06858374417151</v>
      </c>
      <c r="I2156" s="840">
        <v>1.1529256738286999</v>
      </c>
      <c r="J2156" s="86">
        <v>7864.5</v>
      </c>
      <c r="K2156" s="44">
        <v>8403.8768560368499</v>
      </c>
      <c r="L2156" s="45">
        <v>7906.9317207376398</v>
      </c>
      <c r="M2156" s="46">
        <v>1.0053953488127201</v>
      </c>
      <c r="N2156" s="139">
        <v>9067.1839618258291</v>
      </c>
      <c r="O2156" s="45">
        <v>8422.0122011211806</v>
      </c>
      <c r="P2156" s="99">
        <v>1.0708897197687299</v>
      </c>
      <c r="Q2156" s="86">
        <v>7888.2699553664197</v>
      </c>
      <c r="R2156" s="44">
        <v>8429.2770439410906</v>
      </c>
      <c r="S2156" s="45">
        <v>7931.2356308385897</v>
      </c>
      <c r="T2156" s="140">
        <v>1.0054467805634499</v>
      </c>
      <c r="U2156" s="44">
        <v>9094.5889536335399</v>
      </c>
      <c r="V2156" s="45">
        <v>8447.8374795727395</v>
      </c>
      <c r="W2156" s="99">
        <v>1.0709366600499799</v>
      </c>
      <c r="X2156" s="86">
        <v>7912.1676250515002</v>
      </c>
      <c r="Y2156" s="44">
        <v>8454.8137052901493</v>
      </c>
      <c r="Z2156" s="45">
        <v>7955.6530348459801</v>
      </c>
      <c r="AA2156" s="46">
        <v>1.00549601725535</v>
      </c>
      <c r="AB2156" s="139">
        <v>9122.1411905581408</v>
      </c>
      <c r="AC2156" s="45">
        <v>8473.79202955244</v>
      </c>
      <c r="AD2156" s="99">
        <v>1.07098236932225</v>
      </c>
      <c r="AE2156" s="142">
        <v>7939.3205796185903</v>
      </c>
      <c r="AF2156" s="44">
        <v>8483.8289111467693</v>
      </c>
      <c r="AG2156" s="45">
        <v>7983.2396388295101</v>
      </c>
      <c r="AH2156" s="140">
        <v>1.0055318410146701</v>
      </c>
      <c r="AI2156" s="44">
        <v>9153.4465289988493</v>
      </c>
      <c r="AJ2156" s="45">
        <v>8503.1391265378006</v>
      </c>
      <c r="AK2156" s="46">
        <v>1.0710159693471299</v>
      </c>
    </row>
    <row r="2157" spans="1:37" x14ac:dyDescent="0.2">
      <c r="A2157" s="35" t="s">
        <v>5085</v>
      </c>
      <c r="B2157" s="35" t="s">
        <v>11008</v>
      </c>
      <c r="C2157" s="85" t="s">
        <v>954</v>
      </c>
      <c r="D2157" s="85" t="s">
        <v>13398</v>
      </c>
      <c r="E2157" s="85" t="s">
        <v>12900</v>
      </c>
      <c r="F2157" s="85" t="s">
        <v>383</v>
      </c>
      <c r="G2157" s="85" t="s">
        <v>383</v>
      </c>
      <c r="H2157" s="840">
        <v>1.0668775672811199</v>
      </c>
      <c r="I2157" s="840">
        <v>1.1518031582831101</v>
      </c>
      <c r="J2157" s="86">
        <v>3219.4166666666702</v>
      </c>
      <c r="K2157" s="44">
        <v>3434.7234213976099</v>
      </c>
      <c r="L2157" s="45">
        <v>3231.6184586998702</v>
      </c>
      <c r="M2157" s="46">
        <v>1.00379006301344</v>
      </c>
      <c r="N2157" s="139">
        <v>3708.1342844959599</v>
      </c>
      <c r="O2157" s="45">
        <v>3444.2835084082799</v>
      </c>
      <c r="P2157" s="99">
        <v>1.0698470763569801</v>
      </c>
      <c r="Q2157" s="86">
        <v>3223.8335136022301</v>
      </c>
      <c r="R2157" s="44">
        <v>3439.4356563112801</v>
      </c>
      <c r="S2157" s="45">
        <v>3236.2175884254102</v>
      </c>
      <c r="T2157" s="140">
        <v>1.00384141264458</v>
      </c>
      <c r="U2157" s="44">
        <v>3713.2216227459999</v>
      </c>
      <c r="V2157" s="45">
        <v>3449.1600395046898</v>
      </c>
      <c r="W2157" s="99">
        <v>1.06989397093607</v>
      </c>
      <c r="X2157" s="86">
        <v>3230.1784344300199</v>
      </c>
      <c r="Y2157" s="44">
        <v>3446.2049100086201</v>
      </c>
      <c r="Z2157" s="45">
        <v>3242.74567207277</v>
      </c>
      <c r="AA2157" s="46">
        <v>1.0038905707216701</v>
      </c>
      <c r="AB2157" s="139">
        <v>3720.5297225945001</v>
      </c>
      <c r="AC2157" s="45">
        <v>3456.0959373952901</v>
      </c>
      <c r="AD2157" s="99">
        <v>1.0699396357047199</v>
      </c>
      <c r="AE2157" s="142">
        <v>3236.2871796854201</v>
      </c>
      <c r="AF2157" s="44">
        <v>3452.7221932858401</v>
      </c>
      <c r="AG2157" s="45">
        <v>3248.99393469499</v>
      </c>
      <c r="AH2157" s="140">
        <v>1.00392633728222</v>
      </c>
      <c r="AI2157" s="44">
        <v>3727.5657946728102</v>
      </c>
      <c r="AJ2157" s="45">
        <v>3462.7405595270502</v>
      </c>
      <c r="AK2157" s="46">
        <v>1.06997320301582</v>
      </c>
    </row>
    <row r="2158" spans="1:37" x14ac:dyDescent="0.2">
      <c r="A2158" s="35" t="s">
        <v>5084</v>
      </c>
      <c r="B2158" s="35" t="s">
        <v>11007</v>
      </c>
      <c r="C2158" s="85" t="s">
        <v>937</v>
      </c>
      <c r="D2158" s="85" t="s">
        <v>13398</v>
      </c>
      <c r="E2158" s="85" t="s">
        <v>12900</v>
      </c>
      <c r="F2158" s="85" t="s">
        <v>375</v>
      </c>
      <c r="G2158" s="85" t="s">
        <v>375</v>
      </c>
      <c r="H2158" s="840">
        <v>1.0848621269243399</v>
      </c>
      <c r="I2158" s="840">
        <v>1.1141486858549301</v>
      </c>
      <c r="J2158" s="86">
        <v>9597.1666666666697</v>
      </c>
      <c r="K2158" s="44">
        <v>10411.6026424474</v>
      </c>
      <c r="L2158" s="45">
        <v>9795.9349723391497</v>
      </c>
      <c r="M2158" s="46">
        <v>1.0207111445050601</v>
      </c>
      <c r="N2158" s="139">
        <v>10692.6706295974</v>
      </c>
      <c r="O2158" s="45">
        <v>9931.8380308791802</v>
      </c>
      <c r="P2158" s="99">
        <v>1.0348718924904099</v>
      </c>
      <c r="Q2158" s="86">
        <v>9723.2612265353891</v>
      </c>
      <c r="R2158" s="44">
        <v>10548.397854860101</v>
      </c>
      <c r="S2158" s="45">
        <v>9925.1487972937903</v>
      </c>
      <c r="T2158" s="140">
        <v>1.02076335974677</v>
      </c>
      <c r="U2158" s="44">
        <v>10833.1587177686</v>
      </c>
      <c r="V2158" s="45">
        <v>10062.7708085215</v>
      </c>
      <c r="W2158" s="99">
        <v>1.0349172540031699</v>
      </c>
      <c r="X2158" s="86">
        <v>9843.0573681684491</v>
      </c>
      <c r="Y2158" s="44">
        <v>10678.3601518695</v>
      </c>
      <c r="Z2158" s="45">
        <v>10047.924331702799</v>
      </c>
      <c r="AA2158" s="46">
        <v>1.0208133464909901</v>
      </c>
      <c r="AB2158" s="139">
        <v>10966.629431539601</v>
      </c>
      <c r="AC2158" s="45">
        <v>10187.1846890751</v>
      </c>
      <c r="AD2158" s="99">
        <v>1.03496142591016</v>
      </c>
      <c r="AE2158" s="142">
        <v>9962.79218029187</v>
      </c>
      <c r="AF2158" s="44">
        <v>10808.2559148166</v>
      </c>
      <c r="AG2158" s="45">
        <v>10170.513567571999</v>
      </c>
      <c r="AH2158" s="140">
        <v>1.02084971597531</v>
      </c>
      <c r="AI2158" s="44">
        <v>11100.031815118</v>
      </c>
      <c r="AJ2158" s="45">
        <v>10311.4290921921</v>
      </c>
      <c r="AK2158" s="46">
        <v>1.0349938958467799</v>
      </c>
    </row>
    <row r="2159" spans="1:37" x14ac:dyDescent="0.2">
      <c r="A2159" s="35" t="s">
        <v>5083</v>
      </c>
      <c r="B2159" s="35" t="s">
        <v>11006</v>
      </c>
      <c r="C2159" s="85" t="s">
        <v>954</v>
      </c>
      <c r="D2159" s="85" t="s">
        <v>13398</v>
      </c>
      <c r="E2159" s="85" t="s">
        <v>12900</v>
      </c>
      <c r="F2159" s="85" t="s">
        <v>386</v>
      </c>
      <c r="G2159" s="85" t="s">
        <v>386</v>
      </c>
      <c r="H2159" s="840">
        <v>1.06858374417151</v>
      </c>
      <c r="I2159" s="840">
        <v>1.1529256738286999</v>
      </c>
      <c r="J2159" s="86">
        <v>18229.333333333299</v>
      </c>
      <c r="K2159" s="44">
        <v>19479.569267083902</v>
      </c>
      <c r="L2159" s="45">
        <v>18327.686945289999</v>
      </c>
      <c r="M2159" s="46">
        <v>1.0053953488127201</v>
      </c>
      <c r="N2159" s="139">
        <v>21017.066416781399</v>
      </c>
      <c r="O2159" s="45">
        <v>19521.605664904098</v>
      </c>
      <c r="P2159" s="99">
        <v>1.0708897197687299</v>
      </c>
      <c r="Q2159" s="86">
        <v>18279.678599739898</v>
      </c>
      <c r="R2159" s="44">
        <v>19533.367400361902</v>
      </c>
      <c r="S2159" s="45">
        <v>18379.243997843099</v>
      </c>
      <c r="T2159" s="140">
        <v>1.0054467805634499</v>
      </c>
      <c r="U2159" s="44">
        <v>21075.110766977199</v>
      </c>
      <c r="V2159" s="45">
        <v>19576.3779463926</v>
      </c>
      <c r="W2159" s="99">
        <v>1.0709366600499799</v>
      </c>
      <c r="X2159" s="86">
        <v>18329.821525536401</v>
      </c>
      <c r="Y2159" s="44">
        <v>19586.949315753202</v>
      </c>
      <c r="Z2159" s="45">
        <v>18430.562540928098</v>
      </c>
      <c r="AA2159" s="46">
        <v>1.00549601725535</v>
      </c>
      <c r="AB2159" s="139">
        <v>21132.921833488901</v>
      </c>
      <c r="AC2159" s="45">
        <v>19630.915686672899</v>
      </c>
      <c r="AD2159" s="99">
        <v>1.07098236932225</v>
      </c>
      <c r="AE2159" s="142">
        <v>18383.358434744001</v>
      </c>
      <c r="AF2159" s="44">
        <v>19644.1579866457</v>
      </c>
      <c r="AG2159" s="45">
        <v>18485.052250920598</v>
      </c>
      <c r="AH2159" s="140">
        <v>1.0055318410146701</v>
      </c>
      <c r="AI2159" s="44">
        <v>21194.645910611802</v>
      </c>
      <c r="AJ2159" s="45">
        <v>19688.870453842999</v>
      </c>
      <c r="AK2159" s="46">
        <v>1.0710159693471299</v>
      </c>
    </row>
    <row r="2160" spans="1:37" x14ac:dyDescent="0.2">
      <c r="A2160" s="35" t="s">
        <v>5082</v>
      </c>
      <c r="B2160" s="35" t="s">
        <v>11005</v>
      </c>
      <c r="C2160" s="85" t="s">
        <v>950</v>
      </c>
      <c r="D2160" s="85" t="s">
        <v>13398</v>
      </c>
      <c r="E2160" s="85" t="s">
        <v>12900</v>
      </c>
      <c r="F2160" s="85" t="s">
        <v>376</v>
      </c>
      <c r="G2160" s="85" t="s">
        <v>376</v>
      </c>
      <c r="H2160" s="840">
        <v>1.0380859644617499</v>
      </c>
      <c r="I2160" s="840">
        <v>1.14057614845009</v>
      </c>
      <c r="J2160" s="86">
        <v>8556</v>
      </c>
      <c r="K2160" s="44">
        <v>8881.86351193476</v>
      </c>
      <c r="L2160" s="45">
        <v>8356.6536664957493</v>
      </c>
      <c r="M2160" s="46">
        <v>0.97670098953900797</v>
      </c>
      <c r="N2160" s="139">
        <v>9758.7695261390108</v>
      </c>
      <c r="O2160" s="45">
        <v>9064.3882778928692</v>
      </c>
      <c r="P2160" s="99">
        <v>1.0594189198098301</v>
      </c>
      <c r="Q2160" s="86">
        <v>8635.0871446167894</v>
      </c>
      <c r="R2160" s="44">
        <v>8963.9627667308105</v>
      </c>
      <c r="S2160" s="45">
        <v>8434.3296012685496</v>
      </c>
      <c r="T2160" s="140">
        <v>0.97675095340833895</v>
      </c>
      <c r="U2160" s="44">
        <v>9848.9744369379496</v>
      </c>
      <c r="V2160" s="45">
        <v>9148.5756869172692</v>
      </c>
      <c r="W2160" s="99">
        <v>1.0594653572918</v>
      </c>
      <c r="X2160" s="86">
        <v>8713.7899266078894</v>
      </c>
      <c r="Y2160" s="44">
        <v>9045.6630200798609</v>
      </c>
      <c r="Z2160" s="45">
        <v>8511.6194118936892</v>
      </c>
      <c r="AA2160" s="46">
        <v>0.97679878486663196</v>
      </c>
      <c r="AB2160" s="139">
        <v>9938.7409528936605</v>
      </c>
      <c r="AC2160" s="45">
        <v>9232.3525925675494</v>
      </c>
      <c r="AD2160" s="99">
        <v>1.0595105769507001</v>
      </c>
      <c r="AE2160" s="142">
        <v>8791.8691225782004</v>
      </c>
      <c r="AF2160" s="44">
        <v>9126.7159375330993</v>
      </c>
      <c r="AG2160" s="45">
        <v>8588.1930444307509</v>
      </c>
      <c r="AH2160" s="140">
        <v>0.97683358620246097</v>
      </c>
      <c r="AI2160" s="44">
        <v>10027.7962215076</v>
      </c>
      <c r="AJ2160" s="45">
        <v>9315.3705693165703</v>
      </c>
      <c r="AK2160" s="46">
        <v>1.05954381707002</v>
      </c>
    </row>
    <row r="2161" spans="1:37" x14ac:dyDescent="0.2">
      <c r="A2161" s="35" t="s">
        <v>5081</v>
      </c>
      <c r="B2161" s="35" t="s">
        <v>11004</v>
      </c>
      <c r="C2161" s="85" t="s">
        <v>954</v>
      </c>
      <c r="D2161" s="85" t="s">
        <v>13398</v>
      </c>
      <c r="E2161" s="85" t="s">
        <v>12900</v>
      </c>
      <c r="F2161" s="85" t="s">
        <v>384</v>
      </c>
      <c r="G2161" s="85" t="s">
        <v>384</v>
      </c>
      <c r="H2161" s="840">
        <v>1.0941891523377001</v>
      </c>
      <c r="I2161" s="840">
        <v>1.1524514464351601</v>
      </c>
      <c r="J2161" s="86">
        <v>13396.5</v>
      </c>
      <c r="K2161" s="44">
        <v>14658.304979291999</v>
      </c>
      <c r="L2161" s="45">
        <v>13791.5177243171</v>
      </c>
      <c r="M2161" s="46">
        <v>1.0294866363839099</v>
      </c>
      <c r="N2161" s="139">
        <v>15438.815802168599</v>
      </c>
      <c r="O2161" s="45">
        <v>14340.273187811599</v>
      </c>
      <c r="P2161" s="99">
        <v>1.0704492358311199</v>
      </c>
      <c r="Q2161" s="86">
        <v>13430.4889023626</v>
      </c>
      <c r="R2161" s="44">
        <v>14695.4952675571</v>
      </c>
      <c r="S2161" s="45">
        <v>13827.2161504819</v>
      </c>
      <c r="T2161" s="140">
        <v>1.02953930054247</v>
      </c>
      <c r="U2161" s="44">
        <v>15477.986361859201</v>
      </c>
      <c r="V2161" s="45">
        <v>14377.2867539868</v>
      </c>
      <c r="W2161" s="99">
        <v>1.07049615680465</v>
      </c>
      <c r="X2161" s="86">
        <v>13464.0263465973</v>
      </c>
      <c r="Y2161" s="44">
        <v>14732.1915752358</v>
      </c>
      <c r="Z2161" s="45">
        <v>13862.4230764686</v>
      </c>
      <c r="AA2161" s="46">
        <v>1.0295897170441799</v>
      </c>
      <c r="AB2161" s="139">
        <v>15516.636637977201</v>
      </c>
      <c r="AC2161" s="45">
        <v>14413.803636852899</v>
      </c>
      <c r="AD2161" s="99">
        <v>1.0705418472755399</v>
      </c>
      <c r="AE2161" s="142">
        <v>13500.123969534299</v>
      </c>
      <c r="AF2161" s="44">
        <v>14771.689202678601</v>
      </c>
      <c r="AG2161" s="45">
        <v>13900.084031675</v>
      </c>
      <c r="AH2161" s="140">
        <v>1.02962639921257</v>
      </c>
      <c r="AI2161" s="44">
        <v>15558.237395743799</v>
      </c>
      <c r="AJ2161" s="45">
        <v>14452.9010707164</v>
      </c>
      <c r="AK2161" s="46">
        <v>1.07057543347988</v>
      </c>
    </row>
    <row r="2162" spans="1:37" x14ac:dyDescent="0.2">
      <c r="A2162" s="35" t="s">
        <v>5080</v>
      </c>
      <c r="B2162" s="35" t="s">
        <v>11003</v>
      </c>
      <c r="C2162" s="85" t="s">
        <v>954</v>
      </c>
      <c r="D2162" s="85" t="s">
        <v>13398</v>
      </c>
      <c r="E2162" s="85" t="s">
        <v>12900</v>
      </c>
      <c r="F2162" s="85" t="s">
        <v>382</v>
      </c>
      <c r="G2162" s="85" t="s">
        <v>382</v>
      </c>
      <c r="H2162" s="840">
        <v>1.0676930458844101</v>
      </c>
      <c r="I2162" s="840">
        <v>1.1460681917194899</v>
      </c>
      <c r="J2162" s="86">
        <v>4720.9166666666697</v>
      </c>
      <c r="K2162" s="44">
        <v>5040.4898951998002</v>
      </c>
      <c r="L2162" s="45">
        <v>4742.4313948369499</v>
      </c>
      <c r="M2162" s="46">
        <v>1.00455732004807</v>
      </c>
      <c r="N2162" s="139">
        <v>5410.4924274250598</v>
      </c>
      <c r="O2162" s="45">
        <v>5025.5110549970404</v>
      </c>
      <c r="P2162" s="99">
        <v>1.06452017899004</v>
      </c>
      <c r="Q2162" s="86">
        <v>4759.23236664868</v>
      </c>
      <c r="R2162" s="44">
        <v>5081.3993016187997</v>
      </c>
      <c r="S2162" s="45">
        <v>4781.16628335118</v>
      </c>
      <c r="T2162" s="140">
        <v>1.00460870892882</v>
      </c>
      <c r="U2162" s="44">
        <v>5454.4048324179103</v>
      </c>
      <c r="V2162" s="45">
        <v>5066.5209617476303</v>
      </c>
      <c r="W2162" s="99">
        <v>1.0645668400753701</v>
      </c>
      <c r="X2162" s="86">
        <v>4797.5489647315899</v>
      </c>
      <c r="Y2162" s="44">
        <v>5122.3096669338602</v>
      </c>
      <c r="Z2162" s="45">
        <v>4819.89549002899</v>
      </c>
      <c r="AA2162" s="46">
        <v>1.0046579045803801</v>
      </c>
      <c r="AB2162" s="139">
        <v>5498.31826669563</v>
      </c>
      <c r="AC2162" s="45">
        <v>5107.5295296341801</v>
      </c>
      <c r="AD2162" s="99">
        <v>1.06461227747364</v>
      </c>
      <c r="AE2162" s="142">
        <v>4831.7860113546503</v>
      </c>
      <c r="AF2162" s="44">
        <v>5158.8643235249201</v>
      </c>
      <c r="AG2162" s="45">
        <v>4854.46495800922</v>
      </c>
      <c r="AH2162" s="140">
        <v>1.0046936984794601</v>
      </c>
      <c r="AI2162" s="44">
        <v>5537.5562568087398</v>
      </c>
      <c r="AJ2162" s="45">
        <v>5144.1400923139099</v>
      </c>
      <c r="AK2162" s="46">
        <v>1.06464567764906</v>
      </c>
    </row>
    <row r="2163" spans="1:37" x14ac:dyDescent="0.2">
      <c r="A2163" s="35" t="s">
        <v>5079</v>
      </c>
      <c r="B2163" s="35" t="s">
        <v>11002</v>
      </c>
      <c r="C2163" s="85" t="s">
        <v>954</v>
      </c>
      <c r="D2163" s="85" t="s">
        <v>13398</v>
      </c>
      <c r="E2163" s="85" t="s">
        <v>12900</v>
      </c>
      <c r="F2163" s="85" t="s">
        <v>386</v>
      </c>
      <c r="G2163" s="85" t="s">
        <v>386</v>
      </c>
      <c r="H2163" s="840">
        <v>1.06858374417151</v>
      </c>
      <c r="I2163" s="840">
        <v>1.1529256738286999</v>
      </c>
      <c r="J2163" s="86">
        <v>14145</v>
      </c>
      <c r="K2163" s="44">
        <v>15115.117061306</v>
      </c>
      <c r="L2163" s="45">
        <v>14221.317208955899</v>
      </c>
      <c r="M2163" s="46">
        <v>1.0053953488127201</v>
      </c>
      <c r="N2163" s="139">
        <v>16308.133656307</v>
      </c>
      <c r="O2163" s="45">
        <v>15147.7350861287</v>
      </c>
      <c r="P2163" s="99">
        <v>1.0708897197687299</v>
      </c>
      <c r="Q2163" s="86">
        <v>14183.204648033499</v>
      </c>
      <c r="R2163" s="44">
        <v>15155.941927146399</v>
      </c>
      <c r="S2163" s="45">
        <v>14260.4574514379</v>
      </c>
      <c r="T2163" s="140">
        <v>1.0054467805634499</v>
      </c>
      <c r="U2163" s="44">
        <v>16352.180775884401</v>
      </c>
      <c r="V2163" s="45">
        <v>15189.3138145704</v>
      </c>
      <c r="W2163" s="99">
        <v>1.0709366600499799</v>
      </c>
      <c r="X2163" s="86">
        <v>14216.604759093399</v>
      </c>
      <c r="Y2163" s="44">
        <v>15191.632742878601</v>
      </c>
      <c r="Z2163" s="45">
        <v>14294.739464161799</v>
      </c>
      <c r="AA2163" s="46">
        <v>1.00549601725535</v>
      </c>
      <c r="AB2163" s="139">
        <v>16390.688621434099</v>
      </c>
      <c r="AC2163" s="45">
        <v>15225.733048611801</v>
      </c>
      <c r="AD2163" s="99">
        <v>1.07098236932225</v>
      </c>
      <c r="AE2163" s="142">
        <v>14256.8089215665</v>
      </c>
      <c r="AF2163" s="44">
        <v>15234.594257345299</v>
      </c>
      <c r="AG2163" s="45">
        <v>14335.675321897101</v>
      </c>
      <c r="AH2163" s="140">
        <v>1.0055318410146701</v>
      </c>
      <c r="AI2163" s="44">
        <v>16437.041032544101</v>
      </c>
      <c r="AJ2163" s="45">
        <v>15269.2700269283</v>
      </c>
      <c r="AK2163" s="46">
        <v>1.0710159693471299</v>
      </c>
    </row>
    <row r="2164" spans="1:37" x14ac:dyDescent="0.2">
      <c r="A2164" s="35" t="s">
        <v>5078</v>
      </c>
      <c r="B2164" s="35" t="s">
        <v>11001</v>
      </c>
      <c r="C2164" s="85" t="s">
        <v>950</v>
      </c>
      <c r="D2164" s="85" t="s">
        <v>13398</v>
      </c>
      <c r="E2164" s="85" t="s">
        <v>12900</v>
      </c>
      <c r="F2164" s="85" t="s">
        <v>381</v>
      </c>
      <c r="G2164" s="85" t="s">
        <v>381</v>
      </c>
      <c r="H2164" s="840">
        <v>1.0392451687711799</v>
      </c>
      <c r="I2164" s="840">
        <v>1.1360421431757901</v>
      </c>
      <c r="J2164" s="86">
        <v>40779.833333333299</v>
      </c>
      <c r="K2164" s="44">
        <v>42380.244774960498</v>
      </c>
      <c r="L2164" s="45">
        <v>39874.180391285299</v>
      </c>
      <c r="M2164" s="46">
        <v>0.97779164680136699</v>
      </c>
      <c r="N2164" s="139">
        <v>46327.609258351396</v>
      </c>
      <c r="O2164" s="45">
        <v>43031.187198284497</v>
      </c>
      <c r="P2164" s="99">
        <v>1.0552075298235899</v>
      </c>
      <c r="Q2164" s="86">
        <v>41073.049114152403</v>
      </c>
      <c r="R2164" s="44">
        <v>42684.967858584103</v>
      </c>
      <c r="S2164" s="45">
        <v>40162.938792544002</v>
      </c>
      <c r="T2164" s="140">
        <v>0.97784166646408599</v>
      </c>
      <c r="U2164" s="44">
        <v>46660.714742406002</v>
      </c>
      <c r="V2164" s="45">
        <v>43342.490445053401</v>
      </c>
      <c r="W2164" s="99">
        <v>1.0552537827078201</v>
      </c>
      <c r="X2164" s="86">
        <v>41343.396942628002</v>
      </c>
      <c r="Y2164" s="44">
        <v>42965.925533215202</v>
      </c>
      <c r="Z2164" s="45">
        <v>40429.2758868729</v>
      </c>
      <c r="AA2164" s="46">
        <v>0.97788955133455702</v>
      </c>
      <c r="AB2164" s="139">
        <v>46967.841268870397</v>
      </c>
      <c r="AC2164" s="45">
        <v>43629.638116255301</v>
      </c>
      <c r="AD2164" s="99">
        <v>1.0552988226100499</v>
      </c>
      <c r="AE2164" s="142">
        <v>41610.239955701698</v>
      </c>
      <c r="AF2164" s="44">
        <v>43243.2408453725</v>
      </c>
      <c r="AG2164" s="45">
        <v>40691.668590186702</v>
      </c>
      <c r="AH2164" s="140">
        <v>0.97792439153215704</v>
      </c>
      <c r="AI2164" s="44">
        <v>47270.986177334198</v>
      </c>
      <c r="AJ2164" s="45">
        <v>43912.614864914802</v>
      </c>
      <c r="AK2164" s="46">
        <v>1.05533193059363</v>
      </c>
    </row>
    <row r="2165" spans="1:37" x14ac:dyDescent="0.2">
      <c r="A2165" s="35" t="s">
        <v>5077</v>
      </c>
      <c r="B2165" s="35" t="s">
        <v>8452</v>
      </c>
      <c r="C2165" s="85" t="s">
        <v>937</v>
      </c>
      <c r="D2165" s="85" t="s">
        <v>13398</v>
      </c>
      <c r="E2165" s="85" t="s">
        <v>12900</v>
      </c>
      <c r="F2165" s="85" t="s">
        <v>380</v>
      </c>
      <c r="G2165" s="85" t="s">
        <v>380</v>
      </c>
      <c r="H2165" s="840">
        <v>1.12160619371265</v>
      </c>
      <c r="I2165" s="840">
        <v>1.1602626798381399</v>
      </c>
      <c r="J2165" s="86">
        <v>18478.25</v>
      </c>
      <c r="K2165" s="44">
        <v>20725.319648970701</v>
      </c>
      <c r="L2165" s="45">
        <v>19499.7725647486</v>
      </c>
      <c r="M2165" s="46">
        <v>1.0552824301407699</v>
      </c>
      <c r="N2165" s="139">
        <v>21439.623863719102</v>
      </c>
      <c r="O2165" s="45">
        <v>19914.0962097929</v>
      </c>
      <c r="P2165" s="99">
        <v>1.07770466412095</v>
      </c>
      <c r="Q2165" s="86">
        <v>18530.275173953101</v>
      </c>
      <c r="R2165" s="44">
        <v>20783.671406305399</v>
      </c>
      <c r="S2165" s="45">
        <v>19555.674150705101</v>
      </c>
      <c r="T2165" s="140">
        <v>1.0553364139024399</v>
      </c>
      <c r="U2165" s="44">
        <v>21499.9867314689</v>
      </c>
      <c r="V2165" s="45">
        <v>19971.039334092598</v>
      </c>
      <c r="W2165" s="99">
        <v>1.0777519031214799</v>
      </c>
      <c r="X2165" s="86">
        <v>18581.197006301802</v>
      </c>
      <c r="Y2165" s="44">
        <v>20840.7856488629</v>
      </c>
      <c r="Z2165" s="45">
        <v>19610.374086919201</v>
      </c>
      <c r="AA2165" s="46">
        <v>1.0553880936878499</v>
      </c>
      <c r="AB2165" s="139">
        <v>21559.069433132099</v>
      </c>
      <c r="AC2165" s="45">
        <v>20026.775173808099</v>
      </c>
      <c r="AD2165" s="99">
        <v>1.0777979032791101</v>
      </c>
      <c r="AE2165" s="142">
        <v>18636.2073985104</v>
      </c>
      <c r="AF2165" s="44">
        <v>20902.485645482699</v>
      </c>
      <c r="AG2165" s="45">
        <v>19669.132145726599</v>
      </c>
      <c r="AH2165" s="140">
        <v>1.05542569499945</v>
      </c>
      <c r="AI2165" s="44">
        <v>21622.895938214999</v>
      </c>
      <c r="AJ2165" s="45">
        <v>20086.695421096301</v>
      </c>
      <c r="AK2165" s="46">
        <v>1.07783171712834</v>
      </c>
    </row>
    <row r="2166" spans="1:37" x14ac:dyDescent="0.2">
      <c r="A2166" s="35" t="s">
        <v>5076</v>
      </c>
      <c r="B2166" s="35" t="s">
        <v>11000</v>
      </c>
      <c r="C2166" s="85" t="s">
        <v>950</v>
      </c>
      <c r="D2166" s="85" t="s">
        <v>13398</v>
      </c>
      <c r="E2166" s="85" t="s">
        <v>12900</v>
      </c>
      <c r="F2166" s="85" t="s">
        <v>376</v>
      </c>
      <c r="G2166" s="85" t="s">
        <v>376</v>
      </c>
      <c r="H2166" s="840">
        <v>1.0380859644617499</v>
      </c>
      <c r="I2166" s="840">
        <v>1.14057614845009</v>
      </c>
      <c r="J2166" s="86">
        <v>7462.6666666666697</v>
      </c>
      <c r="K2166" s="44">
        <v>7746.8895241232403</v>
      </c>
      <c r="L2166" s="45">
        <v>7288.7939179330997</v>
      </c>
      <c r="M2166" s="46">
        <v>0.97670098953900797</v>
      </c>
      <c r="N2166" s="139">
        <v>8511.7396038335792</v>
      </c>
      <c r="O2166" s="45">
        <v>7906.0902589008001</v>
      </c>
      <c r="P2166" s="99">
        <v>1.0594189198098301</v>
      </c>
      <c r="Q2166" s="86">
        <v>7541.0434039445099</v>
      </c>
      <c r="R2166" s="44">
        <v>7828.2513150316699</v>
      </c>
      <c r="S2166" s="45">
        <v>7365.7213344964703</v>
      </c>
      <c r="T2166" s="140">
        <v>0.97675095340833895</v>
      </c>
      <c r="U2166" s="44">
        <v>8601.1342409660192</v>
      </c>
      <c r="V2166" s="45">
        <v>7989.4742443130499</v>
      </c>
      <c r="W2166" s="99">
        <v>1.0594653572918</v>
      </c>
      <c r="X2166" s="86">
        <v>7617.9947598682502</v>
      </c>
      <c r="Y2166" s="44">
        <v>7908.1334375624101</v>
      </c>
      <c r="Z2166" s="45">
        <v>7441.2480245596698</v>
      </c>
      <c r="AA2166" s="46">
        <v>0.97679878486663196</v>
      </c>
      <c r="AB2166" s="139">
        <v>8688.9031221235291</v>
      </c>
      <c r="AC2166" s="45">
        <v>8071.34602323544</v>
      </c>
      <c r="AD2166" s="99">
        <v>1.0595105769507001</v>
      </c>
      <c r="AE2166" s="142">
        <v>7693.4967970364196</v>
      </c>
      <c r="AF2166" s="44">
        <v>7986.5110426349602</v>
      </c>
      <c r="AG2166" s="45">
        <v>7515.2660666862303</v>
      </c>
      <c r="AH2166" s="140">
        <v>0.97683358620246097</v>
      </c>
      <c r="AI2166" s="44">
        <v>8775.0189448769397</v>
      </c>
      <c r="AJ2166" s="45">
        <v>8151.5969629479496</v>
      </c>
      <c r="AK2166" s="46">
        <v>1.05954381707002</v>
      </c>
    </row>
    <row r="2167" spans="1:37" x14ac:dyDescent="0.2">
      <c r="A2167" s="35" t="s">
        <v>5075</v>
      </c>
      <c r="B2167" s="35" t="s">
        <v>10431</v>
      </c>
      <c r="C2167" s="85" t="s">
        <v>954</v>
      </c>
      <c r="D2167" s="85" t="s">
        <v>13398</v>
      </c>
      <c r="E2167" s="85" t="s">
        <v>12900</v>
      </c>
      <c r="F2167" s="85" t="s">
        <v>386</v>
      </c>
      <c r="G2167" s="85" t="s">
        <v>386</v>
      </c>
      <c r="H2167" s="840">
        <v>1.06858374417151</v>
      </c>
      <c r="I2167" s="840">
        <v>1.1529256738286999</v>
      </c>
      <c r="J2167" s="86">
        <v>5098.5833333333303</v>
      </c>
      <c r="K2167" s="44">
        <v>5448.2632683038</v>
      </c>
      <c r="L2167" s="45">
        <v>5126.0919688673903</v>
      </c>
      <c r="M2167" s="46">
        <v>1.0053953488127201</v>
      </c>
      <c r="N2167" s="139">
        <v>5878.2876251551197</v>
      </c>
      <c r="O2167" s="45">
        <v>5460.0204770508499</v>
      </c>
      <c r="P2167" s="99">
        <v>1.0708897197687299</v>
      </c>
      <c r="Q2167" s="86">
        <v>5113.2782513038901</v>
      </c>
      <c r="R2167" s="44">
        <v>5463.9660187690797</v>
      </c>
      <c r="S2167" s="45">
        <v>5141.1291558986304</v>
      </c>
      <c r="T2167" s="140">
        <v>1.0054467805634499</v>
      </c>
      <c r="U2167" s="44">
        <v>5895.22977335819</v>
      </c>
      <c r="V2167" s="45">
        <v>5475.9971323576101</v>
      </c>
      <c r="W2167" s="99">
        <v>1.0709366600499799</v>
      </c>
      <c r="X2167" s="86">
        <v>5129.5023685078904</v>
      </c>
      <c r="Y2167" s="44">
        <v>5481.3028466768001</v>
      </c>
      <c r="Z2167" s="45">
        <v>5157.6942020365595</v>
      </c>
      <c r="AA2167" s="46">
        <v>1.00549601725535</v>
      </c>
      <c r="AB2167" s="139">
        <v>5913.9349746178896</v>
      </c>
      <c r="AC2167" s="45">
        <v>5493.6066000686696</v>
      </c>
      <c r="AD2167" s="99">
        <v>1.07098236932225</v>
      </c>
      <c r="AE2167" s="142">
        <v>5145.6304209492801</v>
      </c>
      <c r="AF2167" s="44">
        <v>5498.5370213408196</v>
      </c>
      <c r="AG2167" s="45">
        <v>5174.0952303581998</v>
      </c>
      <c r="AH2167" s="140">
        <v>1.0055318410146701</v>
      </c>
      <c r="AI2167" s="44">
        <v>5932.52942034642</v>
      </c>
      <c r="AJ2167" s="45">
        <v>5511.0523531950603</v>
      </c>
      <c r="AK2167" s="46">
        <v>1.0710159693471299</v>
      </c>
    </row>
    <row r="2168" spans="1:37" x14ac:dyDescent="0.2">
      <c r="A2168" s="35" t="s">
        <v>5074</v>
      </c>
      <c r="B2168" s="35" t="s">
        <v>10999</v>
      </c>
      <c r="C2168" s="85" t="s">
        <v>954</v>
      </c>
      <c r="D2168" s="85" t="s">
        <v>13398</v>
      </c>
      <c r="E2168" s="85" t="s">
        <v>12900</v>
      </c>
      <c r="F2168" s="85" t="s">
        <v>447</v>
      </c>
      <c r="G2168" s="85" t="s">
        <v>447</v>
      </c>
      <c r="H2168" s="840">
        <v>1.0671755809475501</v>
      </c>
      <c r="I2168" s="840">
        <v>1.1523075793589499</v>
      </c>
      <c r="J2168" s="86">
        <v>4558.6666666666697</v>
      </c>
      <c r="K2168" s="44">
        <v>4864.8977483462304</v>
      </c>
      <c r="L2168" s="45">
        <v>4577.2225109310002</v>
      </c>
      <c r="M2168" s="46">
        <v>1.0040704542843699</v>
      </c>
      <c r="N2168" s="139">
        <v>5252.9861517709896</v>
      </c>
      <c r="O2168" s="45">
        <v>4879.2120738694302</v>
      </c>
      <c r="P2168" s="99">
        <v>1.07031560555779</v>
      </c>
      <c r="Q2168" s="86">
        <v>4574.7546672251101</v>
      </c>
      <c r="R2168" s="44">
        <v>4882.0664696884696</v>
      </c>
      <c r="S2168" s="45">
        <v>4593.6109745435197</v>
      </c>
      <c r="T2168" s="140">
        <v>1.0041218182591301</v>
      </c>
      <c r="U2168" s="44">
        <v>5271.5244767512204</v>
      </c>
      <c r="V2168" s="45">
        <v>4896.6459370757902</v>
      </c>
      <c r="W2168" s="99">
        <v>1.07036252067391</v>
      </c>
      <c r="X2168" s="86">
        <v>4593.4327517474803</v>
      </c>
      <c r="Y2168" s="44">
        <v>4901.9992653896197</v>
      </c>
      <c r="Z2168" s="45">
        <v>4612.5919141315198</v>
      </c>
      <c r="AA2168" s="46">
        <v>1.0041709900676701</v>
      </c>
      <c r="AB2168" s="139">
        <v>5293.0473751142399</v>
      </c>
      <c r="AC2168" s="45">
        <v>4916.8481086119</v>
      </c>
      <c r="AD2168" s="99">
        <v>1.07040820544099</v>
      </c>
      <c r="AE2168" s="142">
        <v>4609.8152613634102</v>
      </c>
      <c r="AF2168" s="44">
        <v>4919.48227960638</v>
      </c>
      <c r="AG2168" s="45">
        <v>4629.2076783246102</v>
      </c>
      <c r="AH2168" s="140">
        <v>1.00420676661899</v>
      </c>
      <c r="AI2168" s="44">
        <v>5311.9250651136099</v>
      </c>
      <c r="AJ2168" s="45">
        <v>4934.5388882000198</v>
      </c>
      <c r="AK2168" s="46">
        <v>1.07044178745258</v>
      </c>
    </row>
    <row r="2169" spans="1:37" x14ac:dyDescent="0.2">
      <c r="A2169" s="35" t="s">
        <v>5073</v>
      </c>
      <c r="B2169" s="35" t="s">
        <v>10998</v>
      </c>
      <c r="C2169" s="85" t="s">
        <v>937</v>
      </c>
      <c r="D2169" s="85" t="s">
        <v>13398</v>
      </c>
      <c r="E2169" s="85" t="s">
        <v>12900</v>
      </c>
      <c r="F2169" s="85" t="s">
        <v>379</v>
      </c>
      <c r="G2169" s="85" t="s">
        <v>379</v>
      </c>
      <c r="H2169" s="840">
        <v>1.10587818393923</v>
      </c>
      <c r="I2169" s="840">
        <v>1.15665458075821</v>
      </c>
      <c r="J2169" s="86">
        <v>11106.333333333299</v>
      </c>
      <c r="K2169" s="44">
        <v>12282.251736890399</v>
      </c>
      <c r="L2169" s="45">
        <v>11555.9672665529</v>
      </c>
      <c r="M2169" s="46">
        <v>1.0404844623085601</v>
      </c>
      <c r="N2169" s="139">
        <v>12846.191325427601</v>
      </c>
      <c r="O2169" s="45">
        <v>11932.125843722501</v>
      </c>
      <c r="P2169" s="99">
        <v>1.0743532978531001</v>
      </c>
      <c r="Q2169" s="86">
        <v>11150.4716189639</v>
      </c>
      <c r="R2169" s="44">
        <v>12331.0633040458</v>
      </c>
      <c r="S2169" s="45">
        <v>11602.4859704276</v>
      </c>
      <c r="T2169" s="140">
        <v>1.04053768906912</v>
      </c>
      <c r="U2169" s="44">
        <v>12897.244075689099</v>
      </c>
      <c r="V2169" s="45">
        <v>11980.071055577901</v>
      </c>
      <c r="W2169" s="99">
        <v>1.0744003899532799</v>
      </c>
      <c r="X2169" s="86">
        <v>11189.626975011901</v>
      </c>
      <c r="Y2169" s="44">
        <v>12374.3643580836</v>
      </c>
      <c r="Z2169" s="45">
        <v>11643.7987626008</v>
      </c>
      <c r="AA2169" s="46">
        <v>1.04058864416152</v>
      </c>
      <c r="AB2169" s="139">
        <v>12942.5332976232</v>
      </c>
      <c r="AC2169" s="45">
        <v>12022.6527093368</v>
      </c>
      <c r="AD2169" s="99">
        <v>1.07444624706303</v>
      </c>
      <c r="AE2169" s="142">
        <v>11231.1130061248</v>
      </c>
      <c r="AF2169" s="44">
        <v>12420.242854829599</v>
      </c>
      <c r="AG2169" s="45">
        <v>11687.385038173999</v>
      </c>
      <c r="AH2169" s="140">
        <v>1.0406257181991101</v>
      </c>
      <c r="AI2169" s="44">
        <v>12990.518305547401</v>
      </c>
      <c r="AJ2169" s="45">
        <v>12067.605805961601</v>
      </c>
      <c r="AK2169" s="46">
        <v>1.0744799557604501</v>
      </c>
    </row>
    <row r="2170" spans="1:37" x14ac:dyDescent="0.2">
      <c r="A2170" s="35" t="s">
        <v>5072</v>
      </c>
      <c r="B2170" s="35" t="s">
        <v>10997</v>
      </c>
      <c r="C2170" s="85" t="s">
        <v>937</v>
      </c>
      <c r="D2170" s="85" t="s">
        <v>13398</v>
      </c>
      <c r="E2170" s="85" t="s">
        <v>12900</v>
      </c>
      <c r="F2170" s="85" t="s">
        <v>380</v>
      </c>
      <c r="G2170" s="85" t="s">
        <v>380</v>
      </c>
      <c r="H2170" s="840">
        <v>1.12160619371265</v>
      </c>
      <c r="I2170" s="840">
        <v>1.1602626798381399</v>
      </c>
      <c r="J2170" s="86">
        <v>10031.083333333299</v>
      </c>
      <c r="K2170" s="44">
        <v>11250.9251963144</v>
      </c>
      <c r="L2170" s="45">
        <v>10585.6259969445</v>
      </c>
      <c r="M2170" s="46">
        <v>1.0552824301407699</v>
      </c>
      <c r="N2170" s="139">
        <v>11638.691630013</v>
      </c>
      <c r="O2170" s="45">
        <v>10810.545294519199</v>
      </c>
      <c r="P2170" s="99">
        <v>1.07770466412095</v>
      </c>
      <c r="Q2170" s="86">
        <v>10062.8952142048</v>
      </c>
      <c r="R2170" s="44">
        <v>11286.6055989334</v>
      </c>
      <c r="S2170" s="45">
        <v>10619.7397488349</v>
      </c>
      <c r="T2170" s="140">
        <v>1.0553364139024399</v>
      </c>
      <c r="U2170" s="44">
        <v>11675.6017681636</v>
      </c>
      <c r="V2170" s="45">
        <v>10845.304468021201</v>
      </c>
      <c r="W2170" s="99">
        <v>1.0777519031214799</v>
      </c>
      <c r="X2170" s="86">
        <v>10099.4639785693</v>
      </c>
      <c r="Y2170" s="44">
        <v>11327.6213515411</v>
      </c>
      <c r="Z2170" s="45">
        <v>10658.854035611401</v>
      </c>
      <c r="AA2170" s="46">
        <v>1.0553880936878499</v>
      </c>
      <c r="AB2170" s="139">
        <v>11718.031140703601</v>
      </c>
      <c r="AC2170" s="45">
        <v>10885.1811003449</v>
      </c>
      <c r="AD2170" s="99">
        <v>1.0777979032791101</v>
      </c>
      <c r="AE2170" s="142">
        <v>10131.7021763782</v>
      </c>
      <c r="AF2170" s="44">
        <v>11363.779913877601</v>
      </c>
      <c r="AG2170" s="45">
        <v>10693.258811031301</v>
      </c>
      <c r="AH2170" s="140">
        <v>1.05542569499945</v>
      </c>
      <c r="AI2170" s="44">
        <v>11755.435918486401</v>
      </c>
      <c r="AJ2170" s="45">
        <v>10920.2699541986</v>
      </c>
      <c r="AK2170" s="46">
        <v>1.07783171712834</v>
      </c>
    </row>
    <row r="2171" spans="1:37" x14ac:dyDescent="0.2">
      <c r="A2171" s="35" t="s">
        <v>5071</v>
      </c>
      <c r="B2171" s="35" t="s">
        <v>10996</v>
      </c>
      <c r="C2171" s="85" t="s">
        <v>937</v>
      </c>
      <c r="D2171" s="85" t="s">
        <v>13398</v>
      </c>
      <c r="E2171" s="85" t="s">
        <v>12900</v>
      </c>
      <c r="F2171" s="85" t="s">
        <v>380</v>
      </c>
      <c r="G2171" s="85" t="s">
        <v>380</v>
      </c>
      <c r="H2171" s="840">
        <v>1.12160619371265</v>
      </c>
      <c r="I2171" s="840">
        <v>1.1602626798381399</v>
      </c>
      <c r="J2171" s="86">
        <v>12852.416666666701</v>
      </c>
      <c r="K2171" s="44">
        <v>14415.350137509</v>
      </c>
      <c r="L2171" s="45">
        <v>13562.9294931817</v>
      </c>
      <c r="M2171" s="46">
        <v>1.0552824301407699</v>
      </c>
      <c r="N2171" s="139">
        <v>14912.179404062999</v>
      </c>
      <c r="O2171" s="45">
        <v>13851.1093868925</v>
      </c>
      <c r="P2171" s="99">
        <v>1.07770466412095</v>
      </c>
      <c r="Q2171" s="86">
        <v>12891.632555185</v>
      </c>
      <c r="R2171" s="44">
        <v>14459.3349209631</v>
      </c>
      <c r="S2171" s="45">
        <v>13605.009270136899</v>
      </c>
      <c r="T2171" s="140">
        <v>1.0553364139024399</v>
      </c>
      <c r="U2171" s="44">
        <v>14957.680135967499</v>
      </c>
      <c r="V2171" s="45">
        <v>13893.9815206934</v>
      </c>
      <c r="W2171" s="99">
        <v>1.0777519031214799</v>
      </c>
      <c r="X2171" s="86">
        <v>12927.936083292299</v>
      </c>
      <c r="Y2171" s="44">
        <v>14500.0531829418</v>
      </c>
      <c r="Z2171" s="45">
        <v>13643.989818264199</v>
      </c>
      <c r="AA2171" s="46">
        <v>1.0553880936878499</v>
      </c>
      <c r="AB2171" s="139">
        <v>14999.801764776799</v>
      </c>
      <c r="AC2171" s="45">
        <v>13933.7024042987</v>
      </c>
      <c r="AD2171" s="99">
        <v>1.0777979032791101</v>
      </c>
      <c r="AE2171" s="142">
        <v>12964.551893449599</v>
      </c>
      <c r="AF2171" s="44">
        <v>14541.121702402101</v>
      </c>
      <c r="AG2171" s="45">
        <v>13683.121192500401</v>
      </c>
      <c r="AH2171" s="140">
        <v>1.05542569499945</v>
      </c>
      <c r="AI2171" s="44">
        <v>15042.2857227944</v>
      </c>
      <c r="AJ2171" s="45">
        <v>13973.6052291162</v>
      </c>
      <c r="AK2171" s="46">
        <v>1.07783171712834</v>
      </c>
    </row>
    <row r="2172" spans="1:37" x14ac:dyDescent="0.2">
      <c r="A2172" s="35" t="s">
        <v>5070</v>
      </c>
      <c r="B2172" s="35" t="s">
        <v>10995</v>
      </c>
      <c r="C2172" s="85" t="s">
        <v>954</v>
      </c>
      <c r="D2172" s="85" t="s">
        <v>13398</v>
      </c>
      <c r="E2172" s="85" t="s">
        <v>12900</v>
      </c>
      <c r="F2172" s="85" t="s">
        <v>383</v>
      </c>
      <c r="G2172" s="85" t="s">
        <v>383</v>
      </c>
      <c r="H2172" s="840">
        <v>1.0668775672811199</v>
      </c>
      <c r="I2172" s="840">
        <v>1.1518031582831101</v>
      </c>
      <c r="J2172" s="86">
        <v>7774.75</v>
      </c>
      <c r="K2172" s="44">
        <v>8294.7063662188502</v>
      </c>
      <c r="L2172" s="45">
        <v>7804.2167924137802</v>
      </c>
      <c r="M2172" s="46">
        <v>1.00379006301344</v>
      </c>
      <c r="N2172" s="139">
        <v>8954.9816048616394</v>
      </c>
      <c r="O2172" s="45">
        <v>8317.7935569064593</v>
      </c>
      <c r="P2172" s="99">
        <v>1.0698470763569801</v>
      </c>
      <c r="Q2172" s="86">
        <v>7783.4968145188004</v>
      </c>
      <c r="R2172" s="44">
        <v>8304.0381464141301</v>
      </c>
      <c r="S2172" s="45">
        <v>7813.39643760116</v>
      </c>
      <c r="T2172" s="140">
        <v>1.00384141264458</v>
      </c>
      <c r="U2172" s="44">
        <v>8965.0562134493193</v>
      </c>
      <c r="V2172" s="45">
        <v>8327.5163146538107</v>
      </c>
      <c r="W2172" s="99">
        <v>1.06989397093607</v>
      </c>
      <c r="X2172" s="86">
        <v>7789.8834260502999</v>
      </c>
      <c r="Y2172" s="44">
        <v>8310.8518789880309</v>
      </c>
      <c r="Z2172" s="45">
        <v>7820.1905184328998</v>
      </c>
      <c r="AA2172" s="46">
        <v>1.0038905707216701</v>
      </c>
      <c r="AB2172" s="139">
        <v>8972.4123327820307</v>
      </c>
      <c r="AC2172" s="45">
        <v>8334.7050350504796</v>
      </c>
      <c r="AD2172" s="99">
        <v>1.0699396357047199</v>
      </c>
      <c r="AE2172" s="142">
        <v>7797.5796529080299</v>
      </c>
      <c r="AF2172" s="44">
        <v>8319.06281077524</v>
      </c>
      <c r="AG2172" s="45">
        <v>7828.1955806103297</v>
      </c>
      <c r="AH2172" s="140">
        <v>1.00392633728222</v>
      </c>
      <c r="AI2172" s="44">
        <v>8981.2768711836106</v>
      </c>
      <c r="AJ2172" s="45">
        <v>8343.2012769930006</v>
      </c>
      <c r="AK2172" s="46">
        <v>1.06997320301582</v>
      </c>
    </row>
    <row r="2173" spans="1:37" x14ac:dyDescent="0.2">
      <c r="A2173" s="35" t="s">
        <v>5069</v>
      </c>
      <c r="B2173" s="35" t="s">
        <v>9673</v>
      </c>
      <c r="C2173" s="85" t="s">
        <v>950</v>
      </c>
      <c r="D2173" s="85" t="s">
        <v>13398</v>
      </c>
      <c r="E2173" s="85" t="s">
        <v>12900</v>
      </c>
      <c r="F2173" s="85" t="s">
        <v>376</v>
      </c>
      <c r="G2173" s="85" t="s">
        <v>376</v>
      </c>
      <c r="H2173" s="840">
        <v>1.0380859644617499</v>
      </c>
      <c r="I2173" s="840">
        <v>1.14057614845009</v>
      </c>
      <c r="J2173" s="86">
        <v>15159.333333333299</v>
      </c>
      <c r="K2173" s="44">
        <v>15736.6911639305</v>
      </c>
      <c r="L2173" s="45">
        <v>14806.135867418299</v>
      </c>
      <c r="M2173" s="46">
        <v>0.97670098953900797</v>
      </c>
      <c r="N2173" s="139">
        <v>17290.374026404501</v>
      </c>
      <c r="O2173" s="45">
        <v>16060.0845450371</v>
      </c>
      <c r="P2173" s="99">
        <v>1.0594189198098301</v>
      </c>
      <c r="Q2173" s="86">
        <v>15320.6922759762</v>
      </c>
      <c r="R2173" s="44">
        <v>15904.195617528499</v>
      </c>
      <c r="S2173" s="45">
        <v>14964.5007874356</v>
      </c>
      <c r="T2173" s="140">
        <v>0.97675095340833895</v>
      </c>
      <c r="U2173" s="44">
        <v>17474.416187722101</v>
      </c>
      <c r="V2173" s="45">
        <v>16231.7427161249</v>
      </c>
      <c r="W2173" s="99">
        <v>1.0594653572918</v>
      </c>
      <c r="X2173" s="86">
        <v>15486.4825578482</v>
      </c>
      <c r="Y2173" s="44">
        <v>16076.300182184001</v>
      </c>
      <c r="Z2173" s="45">
        <v>15127.1773443645</v>
      </c>
      <c r="AA2173" s="46">
        <v>0.97679878486663196</v>
      </c>
      <c r="AB2173" s="139">
        <v>17663.512628870099</v>
      </c>
      <c r="AC2173" s="45">
        <v>16408.092069802799</v>
      </c>
      <c r="AD2173" s="99">
        <v>1.0595105769507001</v>
      </c>
      <c r="AE2173" s="142">
        <v>15647.8984369476</v>
      </c>
      <c r="AF2173" s="44">
        <v>16243.8637407184</v>
      </c>
      <c r="AG2173" s="45">
        <v>15285.392746695499</v>
      </c>
      <c r="AH2173" s="140">
        <v>0.97683358620246097</v>
      </c>
      <c r="AI2173" s="44">
        <v>17847.619730552</v>
      </c>
      <c r="AJ2173" s="45">
        <v>16579.634039007498</v>
      </c>
      <c r="AK2173" s="46">
        <v>1.05954381707002</v>
      </c>
    </row>
    <row r="2174" spans="1:37" x14ac:dyDescent="0.2">
      <c r="A2174" s="35" t="s">
        <v>5068</v>
      </c>
      <c r="B2174" s="35" t="s">
        <v>13001</v>
      </c>
      <c r="C2174" s="85" t="s">
        <v>937</v>
      </c>
      <c r="D2174" s="85" t="s">
        <v>13398</v>
      </c>
      <c r="E2174" s="85" t="s">
        <v>12900</v>
      </c>
      <c r="F2174" s="85" t="s">
        <v>375</v>
      </c>
      <c r="G2174" s="85" t="s">
        <v>375</v>
      </c>
      <c r="H2174" s="840">
        <v>1.0848621269243399</v>
      </c>
      <c r="I2174" s="840">
        <v>1.1141486858549301</v>
      </c>
      <c r="J2174" s="86">
        <v>20367.833333333299</v>
      </c>
      <c r="K2174" s="44">
        <v>22096.290990840502</v>
      </c>
      <c r="L2174" s="45">
        <v>20789.674472754999</v>
      </c>
      <c r="M2174" s="46">
        <v>1.0207111445050601</v>
      </c>
      <c r="N2174" s="139">
        <v>22692.7947420456</v>
      </c>
      <c r="O2174" s="45">
        <v>21078.098227595801</v>
      </c>
      <c r="P2174" s="99">
        <v>1.0348718924904099</v>
      </c>
      <c r="Q2174" s="86">
        <v>20602.631136752399</v>
      </c>
      <c r="R2174" s="44">
        <v>22351.014235254901</v>
      </c>
      <c r="S2174" s="45">
        <v>21030.4109787749</v>
      </c>
      <c r="T2174" s="140">
        <v>1.02076335974677</v>
      </c>
      <c r="U2174" s="44">
        <v>22954.394406166601</v>
      </c>
      <c r="V2174" s="45">
        <v>21322.018441288099</v>
      </c>
      <c r="W2174" s="99">
        <v>1.0349172540031699</v>
      </c>
      <c r="X2174" s="86">
        <v>20832.681250568799</v>
      </c>
      <c r="Y2174" s="44">
        <v>22600.586891028801</v>
      </c>
      <c r="Z2174" s="45">
        <v>21266.279063773101</v>
      </c>
      <c r="AA2174" s="46">
        <v>1.0208133464909901</v>
      </c>
      <c r="AB2174" s="139">
        <v>23210.704438155801</v>
      </c>
      <c r="AC2174" s="45">
        <v>21561.021492620399</v>
      </c>
      <c r="AD2174" s="99">
        <v>1.03496142591016</v>
      </c>
      <c r="AE2174" s="142">
        <v>21063.297592999501</v>
      </c>
      <c r="AF2174" s="44">
        <v>22850.773826781799</v>
      </c>
      <c r="AG2174" s="45">
        <v>21502.4613653169</v>
      </c>
      <c r="AH2174" s="140">
        <v>1.02084971597531</v>
      </c>
      <c r="AI2174" s="44">
        <v>23467.6453330117</v>
      </c>
      <c r="AJ2174" s="45">
        <v>21800.384435158699</v>
      </c>
      <c r="AK2174" s="46">
        <v>1.0349938958467799</v>
      </c>
    </row>
    <row r="2175" spans="1:37" x14ac:dyDescent="0.2">
      <c r="A2175" s="35" t="s">
        <v>5067</v>
      </c>
      <c r="B2175" s="35" t="s">
        <v>10994</v>
      </c>
      <c r="C2175" s="85" t="s">
        <v>954</v>
      </c>
      <c r="D2175" s="85" t="s">
        <v>13398</v>
      </c>
      <c r="E2175" s="85" t="s">
        <v>12900</v>
      </c>
      <c r="F2175" s="85" t="s">
        <v>384</v>
      </c>
      <c r="G2175" s="85" t="s">
        <v>384</v>
      </c>
      <c r="H2175" s="840">
        <v>1.0941891523377001</v>
      </c>
      <c r="I2175" s="840">
        <v>1.1524514464351601</v>
      </c>
      <c r="J2175" s="86">
        <v>13326.333333333299</v>
      </c>
      <c r="K2175" s="44">
        <v>14581.529373769599</v>
      </c>
      <c r="L2175" s="45">
        <v>13719.2820786641</v>
      </c>
      <c r="M2175" s="46">
        <v>1.0294866363839099</v>
      </c>
      <c r="N2175" s="139">
        <v>15357.9521256771</v>
      </c>
      <c r="O2175" s="45">
        <v>14265.1633330975</v>
      </c>
      <c r="P2175" s="99">
        <v>1.0704492358311199</v>
      </c>
      <c r="Q2175" s="86">
        <v>13351.7753615519</v>
      </c>
      <c r="R2175" s="44">
        <v>14609.3677650598</v>
      </c>
      <c r="S2175" s="45">
        <v>13746.177466732301</v>
      </c>
      <c r="T2175" s="140">
        <v>1.02953930054247</v>
      </c>
      <c r="U2175" s="44">
        <v>15387.272827897799</v>
      </c>
      <c r="V2175" s="45">
        <v>14293.024211060299</v>
      </c>
      <c r="W2175" s="99">
        <v>1.07049615680465</v>
      </c>
      <c r="X2175" s="86">
        <v>13379.3101625447</v>
      </c>
      <c r="Y2175" s="44">
        <v>14639.4960456179</v>
      </c>
      <c r="Z2175" s="45">
        <v>13775.2001645007</v>
      </c>
      <c r="AA2175" s="46">
        <v>1.0295897170441799</v>
      </c>
      <c r="AB2175" s="139">
        <v>15419.0053491292</v>
      </c>
      <c r="AC2175" s="45">
        <v>14323.111416682999</v>
      </c>
      <c r="AD2175" s="99">
        <v>1.0705418472755399</v>
      </c>
      <c r="AE2175" s="142">
        <v>13414.6795281411</v>
      </c>
      <c r="AF2175" s="44">
        <v>14678.1968217786</v>
      </c>
      <c r="AG2175" s="45">
        <v>13812.1081791506</v>
      </c>
      <c r="AH2175" s="140">
        <v>1.02962639921257</v>
      </c>
      <c r="AI2175" s="44">
        <v>15459.7668256704</v>
      </c>
      <c r="AJ2175" s="45">
        <v>14361.426350833401</v>
      </c>
      <c r="AK2175" s="46">
        <v>1.07057543347988</v>
      </c>
    </row>
    <row r="2176" spans="1:37" x14ac:dyDescent="0.2">
      <c r="A2176" s="35" t="s">
        <v>5066</v>
      </c>
      <c r="B2176" s="35" t="s">
        <v>10993</v>
      </c>
      <c r="C2176" s="85" t="s">
        <v>937</v>
      </c>
      <c r="D2176" s="85" t="s">
        <v>13398</v>
      </c>
      <c r="E2176" s="85" t="s">
        <v>12900</v>
      </c>
      <c r="F2176" s="85" t="s">
        <v>379</v>
      </c>
      <c r="G2176" s="85" t="s">
        <v>379</v>
      </c>
      <c r="H2176" s="840">
        <v>1.10587818393923</v>
      </c>
      <c r="I2176" s="840">
        <v>1.15665458075821</v>
      </c>
      <c r="J2176" s="86">
        <v>11688.833333333299</v>
      </c>
      <c r="K2176" s="44">
        <v>12926.425779035</v>
      </c>
      <c r="L2176" s="45">
        <v>12162.0494658477</v>
      </c>
      <c r="M2176" s="46">
        <v>1.0404844623085601</v>
      </c>
      <c r="N2176" s="139">
        <v>13519.9426187193</v>
      </c>
      <c r="O2176" s="45">
        <v>12557.936639722</v>
      </c>
      <c r="P2176" s="99">
        <v>1.0743532978531001</v>
      </c>
      <c r="Q2176" s="86">
        <v>11733.1188565592</v>
      </c>
      <c r="R2176" s="44">
        <v>12975.400173034801</v>
      </c>
      <c r="S2176" s="45">
        <v>12208.7523805775</v>
      </c>
      <c r="T2176" s="140">
        <v>1.04053768906912</v>
      </c>
      <c r="U2176" s="44">
        <v>13571.165672019701</v>
      </c>
      <c r="V2176" s="45">
        <v>12606.067474855399</v>
      </c>
      <c r="W2176" s="99">
        <v>1.0744003899532799</v>
      </c>
      <c r="X2176" s="86">
        <v>11771.579560026699</v>
      </c>
      <c r="Y2176" s="44">
        <v>13017.933025938401</v>
      </c>
      <c r="Z2176" s="45">
        <v>12249.3720140076</v>
      </c>
      <c r="AA2176" s="46">
        <v>1.04058864416152</v>
      </c>
      <c r="AB2176" s="139">
        <v>13615.6514208646</v>
      </c>
      <c r="AC2176" s="45">
        <v>12647.929480274501</v>
      </c>
      <c r="AD2176" s="99">
        <v>1.07444624706303</v>
      </c>
      <c r="AE2176" s="142">
        <v>11813.5457814356</v>
      </c>
      <c r="AF2176" s="44">
        <v>13064.342554657</v>
      </c>
      <c r="AG2176" s="45">
        <v>12293.4795632844</v>
      </c>
      <c r="AH2176" s="140">
        <v>1.0406257181991101</v>
      </c>
      <c r="AI2176" s="44">
        <v>13664.191843094301</v>
      </c>
      <c r="AJ2176" s="45">
        <v>12693.418148610999</v>
      </c>
      <c r="AK2176" s="46">
        <v>1.0744799557604501</v>
      </c>
    </row>
    <row r="2177" spans="1:37" x14ac:dyDescent="0.2">
      <c r="A2177" s="35" t="s">
        <v>5065</v>
      </c>
      <c r="B2177" s="35" t="s">
        <v>10992</v>
      </c>
      <c r="C2177" s="85" t="s">
        <v>954</v>
      </c>
      <c r="D2177" s="85" t="s">
        <v>13398</v>
      </c>
      <c r="E2177" s="85" t="s">
        <v>12900</v>
      </c>
      <c r="F2177" s="85" t="s">
        <v>382</v>
      </c>
      <c r="G2177" s="85" t="s">
        <v>382</v>
      </c>
      <c r="H2177" s="840">
        <v>1.0676930458844101</v>
      </c>
      <c r="I2177" s="840">
        <v>1.1460681917194899</v>
      </c>
      <c r="J2177" s="86">
        <v>14842</v>
      </c>
      <c r="K2177" s="44">
        <v>15846.7001870164</v>
      </c>
      <c r="L2177" s="45">
        <v>14909.639744153499</v>
      </c>
      <c r="M2177" s="46">
        <v>1.00455732004807</v>
      </c>
      <c r="N2177" s="139">
        <v>17009.944101500601</v>
      </c>
      <c r="O2177" s="45">
        <v>15799.608496570099</v>
      </c>
      <c r="P2177" s="99">
        <v>1.06452017899004</v>
      </c>
      <c r="Q2177" s="86">
        <v>14931.251419247799</v>
      </c>
      <c r="R2177" s="44">
        <v>15941.9933066826</v>
      </c>
      <c r="S2177" s="45">
        <v>15000.0652109821</v>
      </c>
      <c r="T2177" s="140">
        <v>1.00460870892882</v>
      </c>
      <c r="U2177" s="44">
        <v>17112.2323141663</v>
      </c>
      <c r="V2177" s="45">
        <v>15895.3151417595</v>
      </c>
      <c r="W2177" s="99">
        <v>1.0645668400753701</v>
      </c>
      <c r="X2177" s="86">
        <v>15013.2712622827</v>
      </c>
      <c r="Y2177" s="44">
        <v>16029.5653227155</v>
      </c>
      <c r="Z2177" s="45">
        <v>15083.2016472617</v>
      </c>
      <c r="AA2177" s="46">
        <v>1.0046579045803801</v>
      </c>
      <c r="AB2177" s="139">
        <v>17206.232647358502</v>
      </c>
      <c r="AC2177" s="45">
        <v>15983.312910868301</v>
      </c>
      <c r="AD2177" s="99">
        <v>1.06461227747364</v>
      </c>
      <c r="AE2177" s="142">
        <v>15100.9486524026</v>
      </c>
      <c r="AF2177" s="44">
        <v>16123.177862427799</v>
      </c>
      <c r="AG2177" s="45">
        <v>15171.8279521308</v>
      </c>
      <c r="AH2177" s="140">
        <v>1.0046936984794601</v>
      </c>
      <c r="AI2177" s="44">
        <v>17306.716915307901</v>
      </c>
      <c r="AJ2177" s="45">
        <v>16077.159711180801</v>
      </c>
      <c r="AK2177" s="46">
        <v>1.06464567764906</v>
      </c>
    </row>
    <row r="2178" spans="1:37" x14ac:dyDescent="0.2">
      <c r="A2178" s="35" t="s">
        <v>5064</v>
      </c>
      <c r="B2178" s="35" t="s">
        <v>10991</v>
      </c>
      <c r="C2178" s="85" t="s">
        <v>954</v>
      </c>
      <c r="D2178" s="85" t="s">
        <v>13398</v>
      </c>
      <c r="E2178" s="85" t="s">
        <v>12900</v>
      </c>
      <c r="F2178" s="85" t="s">
        <v>386</v>
      </c>
      <c r="G2178" s="85" t="s">
        <v>386</v>
      </c>
      <c r="H2178" s="840">
        <v>1.06858374417151</v>
      </c>
      <c r="I2178" s="840">
        <v>1.1529256738286999</v>
      </c>
      <c r="J2178" s="86">
        <v>4899.8333333333303</v>
      </c>
      <c r="K2178" s="44">
        <v>5235.8822491497103</v>
      </c>
      <c r="L2178" s="45">
        <v>4926.2696432908597</v>
      </c>
      <c r="M2178" s="46">
        <v>1.0053953488127201</v>
      </c>
      <c r="N2178" s="139">
        <v>5649.1436474816701</v>
      </c>
      <c r="O2178" s="45">
        <v>5247.1811452468201</v>
      </c>
      <c r="P2178" s="99">
        <v>1.0708897197687299</v>
      </c>
      <c r="Q2178" s="86">
        <v>4911.7782806141304</v>
      </c>
      <c r="R2178" s="44">
        <v>5248.6464256389499</v>
      </c>
      <c r="S2178" s="45">
        <v>4938.5316590849698</v>
      </c>
      <c r="T2178" s="140">
        <v>1.0054467805634499</v>
      </c>
      <c r="U2178" s="44">
        <v>5662.9152838742302</v>
      </c>
      <c r="V2178" s="45">
        <v>5260.2034267469398</v>
      </c>
      <c r="W2178" s="99">
        <v>1.0709366600499799</v>
      </c>
      <c r="X2178" s="86">
        <v>4923.1574619309104</v>
      </c>
      <c r="Y2178" s="44">
        <v>5260.8060338160503</v>
      </c>
      <c r="Z2178" s="45">
        <v>4950.2152202924699</v>
      </c>
      <c r="AA2178" s="46">
        <v>1.00549601725535</v>
      </c>
      <c r="AB2178" s="139">
        <v>5676.0346341615004</v>
      </c>
      <c r="AC2178" s="45">
        <v>5272.6148431252705</v>
      </c>
      <c r="AD2178" s="99">
        <v>1.07098236932225</v>
      </c>
      <c r="AE2178" s="142">
        <v>4935.9016046069901</v>
      </c>
      <c r="AF2178" s="44">
        <v>5274.4242175131103</v>
      </c>
      <c r="AG2178" s="45">
        <v>4963.2062275477101</v>
      </c>
      <c r="AH2178" s="140">
        <v>1.0055318410146701</v>
      </c>
      <c r="AI2178" s="44">
        <v>5690.7276834436898</v>
      </c>
      <c r="AJ2178" s="45">
        <v>5286.4294416601897</v>
      </c>
      <c r="AK2178" s="46">
        <v>1.0710159693471299</v>
      </c>
    </row>
    <row r="2179" spans="1:37" x14ac:dyDescent="0.2">
      <c r="A2179" s="35" t="s">
        <v>5063</v>
      </c>
      <c r="B2179" s="35" t="s">
        <v>10990</v>
      </c>
      <c r="C2179" s="85" t="s">
        <v>954</v>
      </c>
      <c r="D2179" s="85" t="s">
        <v>13398</v>
      </c>
      <c r="E2179" s="85" t="s">
        <v>12900</v>
      </c>
      <c r="F2179" s="85" t="s">
        <v>377</v>
      </c>
      <c r="G2179" s="85" t="s">
        <v>377</v>
      </c>
      <c r="H2179" s="840">
        <v>1.06728801378062</v>
      </c>
      <c r="I2179" s="840">
        <v>1.1500710891846799</v>
      </c>
      <c r="J2179" s="86">
        <v>7668.1666666666697</v>
      </c>
      <c r="K2179" s="44">
        <v>8184.1423710054396</v>
      </c>
      <c r="L2179" s="45">
        <v>7700.1907606310297</v>
      </c>
      <c r="M2179" s="46">
        <v>1.00417623864431</v>
      </c>
      <c r="N2179" s="139">
        <v>8818.9367903829607</v>
      </c>
      <c r="O2179" s="45">
        <v>8191.4289554753504</v>
      </c>
      <c r="P2179" s="99">
        <v>1.0682382519257601</v>
      </c>
      <c r="Q2179" s="86">
        <v>7719.8770006372697</v>
      </c>
      <c r="R2179" s="44">
        <v>8239.3321906408601</v>
      </c>
      <c r="S2179" s="45">
        <v>7752.51361464005</v>
      </c>
      <c r="T2179" s="140">
        <v>1.0042276080305499</v>
      </c>
      <c r="U2179" s="44">
        <v>8878.4073504946391</v>
      </c>
      <c r="V2179" s="45">
        <v>8247.0293882228507</v>
      </c>
      <c r="W2179" s="99">
        <v>1.06828507598529</v>
      </c>
      <c r="X2179" s="86">
        <v>7768.7864503332803</v>
      </c>
      <c r="Y2179" s="44">
        <v>8291.5326600620101</v>
      </c>
      <c r="Z2179" s="45">
        <v>7802.0118798446301</v>
      </c>
      <c r="AA2179" s="46">
        <v>1.0042767850196099</v>
      </c>
      <c r="AB2179" s="139">
        <v>8934.6566945779505</v>
      </c>
      <c r="AC2179" s="45">
        <v>8299.6328497596496</v>
      </c>
      <c r="AD2179" s="99">
        <v>1.06833067208375</v>
      </c>
      <c r="AE2179" s="142">
        <v>7812.1948908683598</v>
      </c>
      <c r="AF2179" s="44">
        <v>8337.8619683420093</v>
      </c>
      <c r="AG2179" s="45">
        <v>7845.8854917855197</v>
      </c>
      <c r="AH2179" s="140">
        <v>1.0043125653401901</v>
      </c>
      <c r="AI2179" s="44">
        <v>8984.5794870639293</v>
      </c>
      <c r="AJ2179" s="45">
        <v>8346.2692582416894</v>
      </c>
      <c r="AK2179" s="46">
        <v>1.0683641889166899</v>
      </c>
    </row>
    <row r="2180" spans="1:37" x14ac:dyDescent="0.2">
      <c r="A2180" s="35" t="s">
        <v>5062</v>
      </c>
      <c r="B2180" s="35" t="s">
        <v>10989</v>
      </c>
      <c r="C2180" s="85" t="s">
        <v>937</v>
      </c>
      <c r="D2180" s="85" t="s">
        <v>13398</v>
      </c>
      <c r="E2180" s="85" t="s">
        <v>12900</v>
      </c>
      <c r="F2180" s="85" t="s">
        <v>176</v>
      </c>
      <c r="G2180" s="85" t="s">
        <v>176</v>
      </c>
      <c r="H2180" s="840">
        <v>1.14961334565861</v>
      </c>
      <c r="I2180" s="840">
        <v>1.1616079123827601</v>
      </c>
      <c r="J2180" s="86">
        <v>9072.5</v>
      </c>
      <c r="K2180" s="44">
        <v>10429.867078487699</v>
      </c>
      <c r="L2180" s="45">
        <v>9813.1193803406804</v>
      </c>
      <c r="M2180" s="46">
        <v>1.08163343955257</v>
      </c>
      <c r="N2180" s="139">
        <v>10538.687785092599</v>
      </c>
      <c r="O2180" s="45">
        <v>9788.8117726006203</v>
      </c>
      <c r="P2180" s="99">
        <v>1.0789541771948901</v>
      </c>
      <c r="Q2180" s="86">
        <v>9075.6817849359395</v>
      </c>
      <c r="R2180" s="44">
        <v>10433.5249009131</v>
      </c>
      <c r="S2180" s="45">
        <v>9817.0630788371309</v>
      </c>
      <c r="T2180" s="140">
        <v>1.08168877131983</v>
      </c>
      <c r="U2180" s="44">
        <v>10542.3837716496</v>
      </c>
      <c r="V2180" s="45">
        <v>9792.6739959587994</v>
      </c>
      <c r="W2180" s="99">
        <v>1.07900147096529</v>
      </c>
      <c r="X2180" s="86">
        <v>9083.8572230385307</v>
      </c>
      <c r="Y2180" s="44">
        <v>10442.9234936624</v>
      </c>
      <c r="Z2180" s="45">
        <v>9826.3875327065907</v>
      </c>
      <c r="AA2180" s="46">
        <v>1.0817417415792101</v>
      </c>
      <c r="AB2180" s="139">
        <v>10551.880425236801</v>
      </c>
      <c r="AC2180" s="45">
        <v>9801.9136490356304</v>
      </c>
      <c r="AD2180" s="99">
        <v>1.0790475244564599</v>
      </c>
      <c r="AE2180" s="142">
        <v>9099.0989521111205</v>
      </c>
      <c r="AF2180" s="44">
        <v>10460.445588815201</v>
      </c>
      <c r="AG2180" s="45">
        <v>9843.2258286972901</v>
      </c>
      <c r="AH2180" s="140">
        <v>1.08178028181719</v>
      </c>
      <c r="AI2180" s="44">
        <v>10569.5853383259</v>
      </c>
      <c r="AJ2180" s="45">
        <v>9818.6682313453493</v>
      </c>
      <c r="AK2180" s="46">
        <v>1.07908137751016</v>
      </c>
    </row>
    <row r="2181" spans="1:37" x14ac:dyDescent="0.2">
      <c r="A2181" s="35" t="s">
        <v>5061</v>
      </c>
      <c r="B2181" s="35" t="s">
        <v>10988</v>
      </c>
      <c r="C2181" s="85" t="s">
        <v>954</v>
      </c>
      <c r="D2181" s="85" t="s">
        <v>13398</v>
      </c>
      <c r="E2181" s="85" t="s">
        <v>12900</v>
      </c>
      <c r="F2181" s="85" t="s">
        <v>377</v>
      </c>
      <c r="G2181" s="85" t="s">
        <v>377</v>
      </c>
      <c r="H2181" s="840">
        <v>1.06728801378062</v>
      </c>
      <c r="I2181" s="840">
        <v>1.1500710891846799</v>
      </c>
      <c r="J2181" s="86">
        <v>4306.5833333333303</v>
      </c>
      <c r="K2181" s="44">
        <v>4596.3647720140698</v>
      </c>
      <c r="L2181" s="45">
        <v>4324.5686530749499</v>
      </c>
      <c r="M2181" s="46">
        <v>1.00417623864431</v>
      </c>
      <c r="N2181" s="139">
        <v>4952.8769848312404</v>
      </c>
      <c r="O2181" s="45">
        <v>4600.4570517725897</v>
      </c>
      <c r="P2181" s="99">
        <v>1.0682382519257601</v>
      </c>
      <c r="Q2181" s="86">
        <v>4331.3390227214504</v>
      </c>
      <c r="R2181" s="44">
        <v>4622.7862225708805</v>
      </c>
      <c r="S2181" s="45">
        <v>4349.65022635696</v>
      </c>
      <c r="T2181" s="140">
        <v>1.0042276080305499</v>
      </c>
      <c r="U2181" s="44">
        <v>4981.3477874893497</v>
      </c>
      <c r="V2181" s="45">
        <v>4627.1048370060198</v>
      </c>
      <c r="W2181" s="99">
        <v>1.06828507598529</v>
      </c>
      <c r="X2181" s="86">
        <v>4353.1425382446496</v>
      </c>
      <c r="Y2181" s="44">
        <v>4646.0568533470696</v>
      </c>
      <c r="Z2181" s="45">
        <v>4371.7599930404604</v>
      </c>
      <c r="AA2181" s="46">
        <v>1.0042767850196099</v>
      </c>
      <c r="AB2181" s="139">
        <v>5006.4233803351799</v>
      </c>
      <c r="AC2181" s="45">
        <v>4650.5956935592503</v>
      </c>
      <c r="AD2181" s="99">
        <v>1.06833067208375</v>
      </c>
      <c r="AE2181" s="142">
        <v>4374.4741917073798</v>
      </c>
      <c r="AF2181" s="44">
        <v>4668.8238714019699</v>
      </c>
      <c r="AG2181" s="45">
        <v>4393.3393974880901</v>
      </c>
      <c r="AH2181" s="140">
        <v>1.0043125653401901</v>
      </c>
      <c r="AI2181" s="44">
        <v>5030.9562982671696</v>
      </c>
      <c r="AJ2181" s="45">
        <v>4673.5315717604599</v>
      </c>
      <c r="AK2181" s="46">
        <v>1.0683641889166899</v>
      </c>
    </row>
    <row r="2182" spans="1:37" x14ac:dyDescent="0.2">
      <c r="A2182" s="35" t="s">
        <v>5060</v>
      </c>
      <c r="B2182" s="35" t="s">
        <v>10987</v>
      </c>
      <c r="C2182" s="85" t="s">
        <v>954</v>
      </c>
      <c r="D2182" s="85" t="s">
        <v>13398</v>
      </c>
      <c r="E2182" s="85" t="s">
        <v>12900</v>
      </c>
      <c r="F2182" s="85" t="s">
        <v>377</v>
      </c>
      <c r="G2182" s="85" t="s">
        <v>377</v>
      </c>
      <c r="H2182" s="840">
        <v>1.06728801378062</v>
      </c>
      <c r="I2182" s="840">
        <v>1.1500710891846799</v>
      </c>
      <c r="J2182" s="86">
        <v>6319.1666666666697</v>
      </c>
      <c r="K2182" s="44">
        <v>6744.3708404153804</v>
      </c>
      <c r="L2182" s="45">
        <v>6345.5570146998498</v>
      </c>
      <c r="M2182" s="46">
        <v>1.00417623864431</v>
      </c>
      <c r="N2182" s="139">
        <v>7267.49089107283</v>
      </c>
      <c r="O2182" s="45">
        <v>6750.3755536275003</v>
      </c>
      <c r="P2182" s="99">
        <v>1.0682382519257601</v>
      </c>
      <c r="Q2182" s="86">
        <v>6361.9115079182402</v>
      </c>
      <c r="R2182" s="44">
        <v>6789.9918971341403</v>
      </c>
      <c r="S2182" s="45">
        <v>6388.8071760987796</v>
      </c>
      <c r="T2182" s="140">
        <v>1.0042276080305499</v>
      </c>
      <c r="U2182" s="44">
        <v>7316.6504972080502</v>
      </c>
      <c r="V2182" s="45">
        <v>6796.3351186481004</v>
      </c>
      <c r="W2182" s="99">
        <v>1.06828507598529</v>
      </c>
      <c r="X2182" s="86">
        <v>6405.3301266732697</v>
      </c>
      <c r="Y2182" s="44">
        <v>6836.3320685062899</v>
      </c>
      <c r="Z2182" s="45">
        <v>6432.7243466047003</v>
      </c>
      <c r="AA2182" s="46">
        <v>1.0042767850196099</v>
      </c>
      <c r="AB2182" s="139">
        <v>7366.5849953705501</v>
      </c>
      <c r="AC2182" s="45">
        <v>6843.0106391471199</v>
      </c>
      <c r="AD2182" s="99">
        <v>1.06833067208375</v>
      </c>
      <c r="AE2182" s="142">
        <v>6443.5610567628501</v>
      </c>
      <c r="AF2182" s="44">
        <v>6877.1354819465896</v>
      </c>
      <c r="AG2182" s="45">
        <v>6471.3493348436396</v>
      </c>
      <c r="AH2182" s="140">
        <v>1.0043125653401901</v>
      </c>
      <c r="AI2182" s="44">
        <v>7410.5532827792103</v>
      </c>
      <c r="AJ2182" s="45">
        <v>6884.0698821436199</v>
      </c>
      <c r="AK2182" s="46">
        <v>1.0683641889166899</v>
      </c>
    </row>
    <row r="2183" spans="1:37" x14ac:dyDescent="0.2">
      <c r="A2183" s="35" t="s">
        <v>5059</v>
      </c>
      <c r="B2183" s="35" t="s">
        <v>10986</v>
      </c>
      <c r="C2183" s="85" t="s">
        <v>950</v>
      </c>
      <c r="D2183" s="85" t="s">
        <v>13398</v>
      </c>
      <c r="E2183" s="85" t="s">
        <v>12900</v>
      </c>
      <c r="F2183" s="85" t="s">
        <v>381</v>
      </c>
      <c r="G2183" s="85" t="s">
        <v>381</v>
      </c>
      <c r="H2183" s="840">
        <v>1.0392451687711799</v>
      </c>
      <c r="I2183" s="840">
        <v>1.1360421431757901</v>
      </c>
      <c r="J2183" s="86">
        <v>14380.333333333299</v>
      </c>
      <c r="K2183" s="44">
        <v>14944.6919419858</v>
      </c>
      <c r="L2183" s="45">
        <v>14060.969811552601</v>
      </c>
      <c r="M2183" s="46">
        <v>0.97779164680136699</v>
      </c>
      <c r="N2183" s="139">
        <v>16336.664699582199</v>
      </c>
      <c r="O2183" s="45">
        <v>15174.236014706499</v>
      </c>
      <c r="P2183" s="99">
        <v>1.0552075298235899</v>
      </c>
      <c r="Q2183" s="86">
        <v>14503.6089110389</v>
      </c>
      <c r="R2183" s="44">
        <v>15072.8054905438</v>
      </c>
      <c r="S2183" s="45">
        <v>14182.233107313699</v>
      </c>
      <c r="T2183" s="140">
        <v>0.97784166646408599</v>
      </c>
      <c r="U2183" s="44">
        <v>16476.710951080098</v>
      </c>
      <c r="V2183" s="45">
        <v>15304.9881662887</v>
      </c>
      <c r="W2183" s="99">
        <v>1.0552537827078201</v>
      </c>
      <c r="X2183" s="86">
        <v>14626.1709569636</v>
      </c>
      <c r="Y2183" s="44">
        <v>15200.177504645701</v>
      </c>
      <c r="Z2183" s="45">
        <v>14302.779754847699</v>
      </c>
      <c r="AA2183" s="46">
        <v>0.97788955133455702</v>
      </c>
      <c r="AB2183" s="139">
        <v>16615.946600404401</v>
      </c>
      <c r="AC2183" s="45">
        <v>15434.980990177</v>
      </c>
      <c r="AD2183" s="99">
        <v>1.0552988226100499</v>
      </c>
      <c r="AE2183" s="142">
        <v>14746.350046355899</v>
      </c>
      <c r="AF2183" s="44">
        <v>15325.073042684</v>
      </c>
      <c r="AG2183" s="45">
        <v>14420.815396402801</v>
      </c>
      <c r="AH2183" s="140">
        <v>0.97792439153215704</v>
      </c>
      <c r="AI2183" s="44">
        <v>16752.475110682499</v>
      </c>
      <c r="AJ2183" s="45">
        <v>15562.294063630199</v>
      </c>
      <c r="AK2183" s="46">
        <v>1.05533193059363</v>
      </c>
    </row>
    <row r="2184" spans="1:37" x14ac:dyDescent="0.2">
      <c r="A2184" s="35" t="s">
        <v>5058</v>
      </c>
      <c r="B2184" s="35" t="s">
        <v>10985</v>
      </c>
      <c r="C2184" s="85" t="s">
        <v>954</v>
      </c>
      <c r="D2184" s="85" t="s">
        <v>13398</v>
      </c>
      <c r="E2184" s="85" t="s">
        <v>12900</v>
      </c>
      <c r="F2184" s="85" t="s">
        <v>385</v>
      </c>
      <c r="G2184" s="85" t="s">
        <v>385</v>
      </c>
      <c r="H2184" s="840">
        <v>1.0599551610012099</v>
      </c>
      <c r="I2184" s="840">
        <v>1.1410757727268599</v>
      </c>
      <c r="J2184" s="86">
        <v>16702.833333333299</v>
      </c>
      <c r="K2184" s="44">
        <v>17704.254395009801</v>
      </c>
      <c r="L2184" s="45">
        <v>16657.3514897893</v>
      </c>
      <c r="M2184" s="46">
        <v>0.99727699830104499</v>
      </c>
      <c r="N2184" s="139">
        <v>19059.198452561199</v>
      </c>
      <c r="O2184" s="45">
        <v>17703.048993696299</v>
      </c>
      <c r="P2184" s="99">
        <v>1.05988299352583</v>
      </c>
      <c r="Q2184" s="86">
        <v>16801.886112913999</v>
      </c>
      <c r="R2184" s="44">
        <v>17809.2458999378</v>
      </c>
      <c r="S2184" s="45">
        <v>16756.991721073198</v>
      </c>
      <c r="T2184" s="140">
        <v>0.99732801475148802</v>
      </c>
      <c r="U2184" s="44">
        <v>19172.225179562</v>
      </c>
      <c r="V2184" s="45">
        <v>17808.813929298401</v>
      </c>
      <c r="W2184" s="99">
        <v>1.0599294513495401</v>
      </c>
      <c r="X2184" s="86">
        <v>16904.687936353999</v>
      </c>
      <c r="Y2184" s="44">
        <v>17918.211223253398</v>
      </c>
      <c r="Z2184" s="45">
        <v>16860.344469576299</v>
      </c>
      <c r="AA2184" s="46">
        <v>0.99737685386771902</v>
      </c>
      <c r="AB2184" s="139">
        <v>19289.529849681501</v>
      </c>
      <c r="AC2184" s="45">
        <v>17918.541368689701</v>
      </c>
      <c r="AD2184" s="99">
        <v>1.05997469081671</v>
      </c>
      <c r="AE2184" s="142">
        <v>17006.028406036101</v>
      </c>
      <c r="AF2184" s="44">
        <v>18025.627577111201</v>
      </c>
      <c r="AG2184" s="45">
        <v>16962.023408946901</v>
      </c>
      <c r="AH2184" s="140">
        <v>0.99741238835791002</v>
      </c>
      <c r="AI2184" s="44">
        <v>19405.1670044325</v>
      </c>
      <c r="AJ2184" s="45">
        <v>18026.525231741001</v>
      </c>
      <c r="AK2184" s="46">
        <v>1.06000794549671</v>
      </c>
    </row>
    <row r="2185" spans="1:37" x14ac:dyDescent="0.2">
      <c r="A2185" s="35" t="s">
        <v>5057</v>
      </c>
      <c r="B2185" s="35" t="s">
        <v>10984</v>
      </c>
      <c r="C2185" s="85" t="s">
        <v>950</v>
      </c>
      <c r="D2185" s="85" t="s">
        <v>13398</v>
      </c>
      <c r="E2185" s="85" t="s">
        <v>12900</v>
      </c>
      <c r="F2185" s="85" t="s">
        <v>381</v>
      </c>
      <c r="G2185" s="85" t="s">
        <v>381</v>
      </c>
      <c r="H2185" s="840">
        <v>1.0392451687711799</v>
      </c>
      <c r="I2185" s="840">
        <v>1.1360421431757901</v>
      </c>
      <c r="J2185" s="86">
        <v>8396.0833333333303</v>
      </c>
      <c r="K2185" s="44">
        <v>8725.5890407668703</v>
      </c>
      <c r="L2185" s="45">
        <v>8209.62014918151</v>
      </c>
      <c r="M2185" s="46">
        <v>0.97779164680136699</v>
      </c>
      <c r="N2185" s="139">
        <v>9538.3045042825106</v>
      </c>
      <c r="O2185" s="45">
        <v>8859.6103543597092</v>
      </c>
      <c r="P2185" s="99">
        <v>1.0552075298235899</v>
      </c>
      <c r="Q2185" s="86">
        <v>8454.6108183670804</v>
      </c>
      <c r="R2185" s="44">
        <v>8786.4134468285192</v>
      </c>
      <c r="S2185" s="45">
        <v>8267.2707319373603</v>
      </c>
      <c r="T2185" s="140">
        <v>0.97784166646408599</v>
      </c>
      <c r="U2185" s="44">
        <v>9604.7941938149397</v>
      </c>
      <c r="V2185" s="45">
        <v>8921.7600474043302</v>
      </c>
      <c r="W2185" s="99">
        <v>1.0552537827078201</v>
      </c>
      <c r="X2185" s="86">
        <v>8508.3292093327109</v>
      </c>
      <c r="Y2185" s="44">
        <v>8842.2400251137205</v>
      </c>
      <c r="Z2185" s="45">
        <v>8320.2062331210709</v>
      </c>
      <c r="AA2185" s="46">
        <v>0.97788955133455702</v>
      </c>
      <c r="AB2185" s="139">
        <v>9665.8205498154894</v>
      </c>
      <c r="AC2185" s="45">
        <v>8978.8297969875202</v>
      </c>
      <c r="AD2185" s="99">
        <v>1.0552988226100499</v>
      </c>
      <c r="AE2185" s="142">
        <v>8561.1779404411609</v>
      </c>
      <c r="AF2185" s="44">
        <v>8897.1628135938608</v>
      </c>
      <c r="AG2185" s="45">
        <v>8372.1847282044491</v>
      </c>
      <c r="AH2185" s="140">
        <v>0.97792439153215704</v>
      </c>
      <c r="AI2185" s="44">
        <v>9725.8589355680506</v>
      </c>
      <c r="AJ2185" s="45">
        <v>9034.8844440413395</v>
      </c>
      <c r="AK2185" s="46">
        <v>1.05533193059363</v>
      </c>
    </row>
    <row r="2186" spans="1:37" x14ac:dyDescent="0.2">
      <c r="A2186" s="35" t="s">
        <v>5056</v>
      </c>
      <c r="B2186" s="35" t="s">
        <v>10983</v>
      </c>
      <c r="C2186" s="85" t="s">
        <v>954</v>
      </c>
      <c r="D2186" s="85" t="s">
        <v>13398</v>
      </c>
      <c r="E2186" s="85" t="s">
        <v>12900</v>
      </c>
      <c r="F2186" s="85" t="s">
        <v>382</v>
      </c>
      <c r="G2186" s="85" t="s">
        <v>382</v>
      </c>
      <c r="H2186" s="840">
        <v>1.0676930458844101</v>
      </c>
      <c r="I2186" s="840">
        <v>1.1460681917194899</v>
      </c>
      <c r="J2186" s="86">
        <v>14415.166666666701</v>
      </c>
      <c r="K2186" s="44">
        <v>15390.9732052647</v>
      </c>
      <c r="L2186" s="45">
        <v>14480.861194712999</v>
      </c>
      <c r="M2186" s="46">
        <v>1.00455732004807</v>
      </c>
      <c r="N2186" s="139">
        <v>16520.7639950017</v>
      </c>
      <c r="O2186" s="45">
        <v>15345.2358001712</v>
      </c>
      <c r="P2186" s="99">
        <v>1.06452017899004</v>
      </c>
      <c r="Q2186" s="86">
        <v>14501.6769810568</v>
      </c>
      <c r="R2186" s="44">
        <v>15483.3396663363</v>
      </c>
      <c r="S2186" s="45">
        <v>14568.510989242201</v>
      </c>
      <c r="T2186" s="140">
        <v>1.00460870892882</v>
      </c>
      <c r="U2186" s="44">
        <v>16619.910714579801</v>
      </c>
      <c r="V2186" s="45">
        <v>15438.004439517401</v>
      </c>
      <c r="W2186" s="99">
        <v>1.0645668400753701</v>
      </c>
      <c r="X2186" s="86">
        <v>14577.437170388799</v>
      </c>
      <c r="Y2186" s="44">
        <v>15564.228293640999</v>
      </c>
      <c r="Z2186" s="45">
        <v>14645.337481754899</v>
      </c>
      <c r="AA2186" s="46">
        <v>1.0046579045803801</v>
      </c>
      <c r="AB2186" s="139">
        <v>16706.737057771901</v>
      </c>
      <c r="AC2186" s="45">
        <v>15519.318585696399</v>
      </c>
      <c r="AD2186" s="99">
        <v>1.06461227747364</v>
      </c>
      <c r="AE2186" s="142">
        <v>14666.0893682059</v>
      </c>
      <c r="AF2186" s="44">
        <v>15658.881628752701</v>
      </c>
      <c r="AG2186" s="45">
        <v>14734.927569573099</v>
      </c>
      <c r="AH2186" s="140">
        <v>1.0046936984794601</v>
      </c>
      <c r="AI2186" s="44">
        <v>16808.3385218162</v>
      </c>
      <c r="AJ2186" s="45">
        <v>15614.188653875201</v>
      </c>
      <c r="AK2186" s="46">
        <v>1.06464567764906</v>
      </c>
    </row>
    <row r="2187" spans="1:37" x14ac:dyDescent="0.2">
      <c r="A2187" s="35" t="s">
        <v>5055</v>
      </c>
      <c r="B2187" s="35" t="s">
        <v>10982</v>
      </c>
      <c r="C2187" s="85" t="s">
        <v>937</v>
      </c>
      <c r="D2187" s="85" t="s">
        <v>13398</v>
      </c>
      <c r="E2187" s="85" t="s">
        <v>12900</v>
      </c>
      <c r="F2187" s="85" t="s">
        <v>380</v>
      </c>
      <c r="G2187" s="85" t="s">
        <v>380</v>
      </c>
      <c r="H2187" s="840">
        <v>1.12160619371265</v>
      </c>
      <c r="I2187" s="840">
        <v>1.1602626798381399</v>
      </c>
      <c r="J2187" s="86">
        <v>8143.25</v>
      </c>
      <c r="K2187" s="44">
        <v>9133.5196369504993</v>
      </c>
      <c r="L2187" s="45">
        <v>8593.4286492438005</v>
      </c>
      <c r="M2187" s="46">
        <v>1.0552824301407699</v>
      </c>
      <c r="N2187" s="139">
        <v>9448.3090675919102</v>
      </c>
      <c r="O2187" s="45">
        <v>8776.0185061029097</v>
      </c>
      <c r="P2187" s="99">
        <v>1.07770466412095</v>
      </c>
      <c r="Q2187" s="86">
        <v>8160.1461788326897</v>
      </c>
      <c r="R2187" s="44">
        <v>9152.4704957793201</v>
      </c>
      <c r="S2187" s="45">
        <v>8611.6994052890095</v>
      </c>
      <c r="T2187" s="140">
        <v>1.0553364139024399</v>
      </c>
      <c r="U2187" s="44">
        <v>9467.9130733233596</v>
      </c>
      <c r="V2187" s="45">
        <v>8794.6130739864002</v>
      </c>
      <c r="W2187" s="99">
        <v>1.0777519031214799</v>
      </c>
      <c r="X2187" s="86">
        <v>8178.2248693663796</v>
      </c>
      <c r="Y2187" s="44">
        <v>9172.74766705611</v>
      </c>
      <c r="Z2187" s="45">
        <v>8631.2011546311205</v>
      </c>
      <c r="AA2187" s="46">
        <v>1.0553880936878499</v>
      </c>
      <c r="AB2187" s="139">
        <v>9488.8891032499305</v>
      </c>
      <c r="AC2187" s="45">
        <v>8814.4736167481406</v>
      </c>
      <c r="AD2187" s="99">
        <v>1.0777979032791101</v>
      </c>
      <c r="AE2187" s="142">
        <v>8197.9946077387795</v>
      </c>
      <c r="AF2187" s="44">
        <v>9194.9215280626795</v>
      </c>
      <c r="AG2187" s="45">
        <v>8652.3741564744105</v>
      </c>
      <c r="AH2187" s="140">
        <v>1.05542569499945</v>
      </c>
      <c r="AI2187" s="44">
        <v>9511.8271928735903</v>
      </c>
      <c r="AJ2187" s="45">
        <v>8836.0586050679503</v>
      </c>
      <c r="AK2187" s="46">
        <v>1.07783171712834</v>
      </c>
    </row>
    <row r="2188" spans="1:37" x14ac:dyDescent="0.2">
      <c r="A2188" s="35" t="s">
        <v>5054</v>
      </c>
      <c r="B2188" s="35" t="s">
        <v>10981</v>
      </c>
      <c r="C2188" s="85" t="s">
        <v>954</v>
      </c>
      <c r="D2188" s="85" t="s">
        <v>13398</v>
      </c>
      <c r="E2188" s="85" t="s">
        <v>12900</v>
      </c>
      <c r="F2188" s="85" t="s">
        <v>383</v>
      </c>
      <c r="G2188" s="85" t="s">
        <v>383</v>
      </c>
      <c r="H2188" s="840">
        <v>1.0668775672811199</v>
      </c>
      <c r="I2188" s="840">
        <v>1.1518031582831101</v>
      </c>
      <c r="J2188" s="86">
        <v>12644.166666666701</v>
      </c>
      <c r="K2188" s="44">
        <v>13489.7777736303</v>
      </c>
      <c r="L2188" s="45">
        <v>12692.0888550858</v>
      </c>
      <c r="M2188" s="46">
        <v>1.00379006301344</v>
      </c>
      <c r="N2188" s="139">
        <v>14563.5911005247</v>
      </c>
      <c r="O2188" s="45">
        <v>13527.324741303801</v>
      </c>
      <c r="P2188" s="99">
        <v>1.0698470763569801</v>
      </c>
      <c r="Q2188" s="86">
        <v>12666.776534349199</v>
      </c>
      <c r="R2188" s="44">
        <v>13513.89973426</v>
      </c>
      <c r="S2188" s="45">
        <v>12715.4348498943</v>
      </c>
      <c r="T2188" s="140">
        <v>1.00384141264458</v>
      </c>
      <c r="U2188" s="44">
        <v>14589.633217529799</v>
      </c>
      <c r="V2188" s="45">
        <v>13552.1078452947</v>
      </c>
      <c r="W2188" s="99">
        <v>1.06989397093607</v>
      </c>
      <c r="X2188" s="86">
        <v>12694.184726936899</v>
      </c>
      <c r="Y2188" s="44">
        <v>13543.1409200915</v>
      </c>
      <c r="Z2188" s="45">
        <v>12743.572350371</v>
      </c>
      <c r="AA2188" s="46">
        <v>1.0038905707216701</v>
      </c>
      <c r="AB2188" s="139">
        <v>14621.2020603152</v>
      </c>
      <c r="AC2188" s="45">
        <v>13582.011382307201</v>
      </c>
      <c r="AD2188" s="99">
        <v>1.0699396357047199</v>
      </c>
      <c r="AE2188" s="142">
        <v>12722.765028277199</v>
      </c>
      <c r="AF2188" s="44">
        <v>13573.632602457599</v>
      </c>
      <c r="AG2188" s="45">
        <v>12772.718894940699</v>
      </c>
      <c r="AH2188" s="140">
        <v>1.00392633728222</v>
      </c>
      <c r="AI2188" s="44">
        <v>14654.120941663599</v>
      </c>
      <c r="AJ2188" s="45">
        <v>13613.017648523401</v>
      </c>
      <c r="AK2188" s="46">
        <v>1.06997320301582</v>
      </c>
    </row>
    <row r="2189" spans="1:37" x14ac:dyDescent="0.2">
      <c r="A2189" s="35" t="s">
        <v>5053</v>
      </c>
      <c r="B2189" s="35" t="s">
        <v>10980</v>
      </c>
      <c r="C2189" s="85" t="s">
        <v>954</v>
      </c>
      <c r="D2189" s="85" t="s">
        <v>13398</v>
      </c>
      <c r="E2189" s="85" t="s">
        <v>12900</v>
      </c>
      <c r="F2189" s="85" t="s">
        <v>378</v>
      </c>
      <c r="G2189" s="85" t="s">
        <v>378</v>
      </c>
      <c r="H2189" s="840">
        <v>1.06612374858596</v>
      </c>
      <c r="I2189" s="840">
        <v>1.15478837037297</v>
      </c>
      <c r="J2189" s="86">
        <v>4634.8333333333303</v>
      </c>
      <c r="K2189" s="44">
        <v>4941.30588740451</v>
      </c>
      <c r="L2189" s="45">
        <v>4649.1124194567901</v>
      </c>
      <c r="M2189" s="46">
        <v>1.00308081976125</v>
      </c>
      <c r="N2189" s="139">
        <v>5352.2516319503102</v>
      </c>
      <c r="O2189" s="45">
        <v>4971.4143594677098</v>
      </c>
      <c r="P2189" s="99">
        <v>1.0726198769033899</v>
      </c>
      <c r="Q2189" s="86">
        <v>4676.7347604412098</v>
      </c>
      <c r="R2189" s="44">
        <v>4985.9779939438704</v>
      </c>
      <c r="S2189" s="45">
        <v>4691.3829162335296</v>
      </c>
      <c r="T2189" s="140">
        <v>1.0031321331105201</v>
      </c>
      <c r="U2189" s="44">
        <v>5400.6389126765198</v>
      </c>
      <c r="V2189" s="45">
        <v>5016.5785449731302</v>
      </c>
      <c r="W2189" s="99">
        <v>1.07266689302257</v>
      </c>
      <c r="X2189" s="86">
        <v>4716.5046979522604</v>
      </c>
      <c r="Y2189" s="44">
        <v>5028.3776688041698</v>
      </c>
      <c r="Z2189" s="45">
        <v>4731.50910896396</v>
      </c>
      <c r="AA2189" s="46">
        <v>1.00318125645422</v>
      </c>
      <c r="AB2189" s="139">
        <v>5446.5647740047298</v>
      </c>
      <c r="AC2189" s="45">
        <v>5059.4543765857297</v>
      </c>
      <c r="AD2189" s="99">
        <v>1.0727126761439201</v>
      </c>
      <c r="AE2189" s="142">
        <v>4756.3390969503498</v>
      </c>
      <c r="AF2189" s="44">
        <v>5070.84606758669</v>
      </c>
      <c r="AG2189" s="45">
        <v>4771.6402290918904</v>
      </c>
      <c r="AH2189" s="140">
        <v>1.00321699774336</v>
      </c>
      <c r="AI2189" s="44">
        <v>5492.5650747085301</v>
      </c>
      <c r="AJ2189" s="45">
        <v>5102.3453126477498</v>
      </c>
      <c r="AK2189" s="46">
        <v>1.07274633045387</v>
      </c>
    </row>
    <row r="2190" spans="1:37" x14ac:dyDescent="0.2">
      <c r="A2190" s="35" t="s">
        <v>5052</v>
      </c>
      <c r="B2190" s="35" t="s">
        <v>10979</v>
      </c>
      <c r="C2190" s="85" t="s">
        <v>937</v>
      </c>
      <c r="D2190" s="85" t="s">
        <v>13398</v>
      </c>
      <c r="E2190" s="85" t="s">
        <v>12900</v>
      </c>
      <c r="F2190" s="85" t="s">
        <v>379</v>
      </c>
      <c r="G2190" s="85" t="s">
        <v>379</v>
      </c>
      <c r="H2190" s="840">
        <v>1.10587818393923</v>
      </c>
      <c r="I2190" s="840">
        <v>1.15665458075821</v>
      </c>
      <c r="J2190" s="86">
        <v>11793.583333333299</v>
      </c>
      <c r="K2190" s="44">
        <v>13042.2665188026</v>
      </c>
      <c r="L2190" s="45">
        <v>12271.0402132745</v>
      </c>
      <c r="M2190" s="46">
        <v>1.0404844623085601</v>
      </c>
      <c r="N2190" s="139">
        <v>13641.1021860537</v>
      </c>
      <c r="O2190" s="45">
        <v>12670.475147672099</v>
      </c>
      <c r="P2190" s="99">
        <v>1.0743532978531001</v>
      </c>
      <c r="Q2190" s="86">
        <v>11839.184841815601</v>
      </c>
      <c r="R2190" s="44">
        <v>13092.6962321878</v>
      </c>
      <c r="S2190" s="45">
        <v>12319.118035764999</v>
      </c>
      <c r="T2190" s="140">
        <v>1.04053768906912</v>
      </c>
      <c r="U2190" s="44">
        <v>13693.847379729101</v>
      </c>
      <c r="V2190" s="45">
        <v>12720.0248107757</v>
      </c>
      <c r="W2190" s="99">
        <v>1.0744003899532799</v>
      </c>
      <c r="X2190" s="86">
        <v>11878.473963259201</v>
      </c>
      <c r="Y2190" s="44">
        <v>13136.1452144585</v>
      </c>
      <c r="Z2190" s="45">
        <v>12360.605116135799</v>
      </c>
      <c r="AA2190" s="46">
        <v>1.04058864416152</v>
      </c>
      <c r="AB2190" s="139">
        <v>13739.291322020899</v>
      </c>
      <c r="AC2190" s="45">
        <v>12762.7817706597</v>
      </c>
      <c r="AD2190" s="99">
        <v>1.07444624706303</v>
      </c>
      <c r="AE2190" s="142">
        <v>11921.996966336899</v>
      </c>
      <c r="AF2190" s="44">
        <v>13184.2763540617</v>
      </c>
      <c r="AG2190" s="45">
        <v>12406.336655461901</v>
      </c>
      <c r="AH2190" s="140">
        <v>1.0406257181991101</v>
      </c>
      <c r="AI2190" s="44">
        <v>13789.6324028991</v>
      </c>
      <c r="AJ2190" s="45">
        <v>12809.946772965901</v>
      </c>
      <c r="AK2190" s="46">
        <v>1.0744799557604501</v>
      </c>
    </row>
    <row r="2191" spans="1:37" x14ac:dyDescent="0.2">
      <c r="A2191" s="35" t="s">
        <v>5051</v>
      </c>
      <c r="B2191" s="35" t="s">
        <v>10978</v>
      </c>
      <c r="C2191" s="85" t="s">
        <v>954</v>
      </c>
      <c r="D2191" s="85" t="s">
        <v>13398</v>
      </c>
      <c r="E2191" s="85" t="s">
        <v>12900</v>
      </c>
      <c r="F2191" s="85" t="s">
        <v>386</v>
      </c>
      <c r="G2191" s="85" t="s">
        <v>386</v>
      </c>
      <c r="H2191" s="840">
        <v>1.06858374417151</v>
      </c>
      <c r="I2191" s="840">
        <v>1.1529256738286999</v>
      </c>
      <c r="J2191" s="86">
        <v>11962.083333333299</v>
      </c>
      <c r="K2191" s="44">
        <v>12782.487796425001</v>
      </c>
      <c r="L2191" s="45">
        <v>12026.6229454435</v>
      </c>
      <c r="M2191" s="46">
        <v>1.0053953488127201</v>
      </c>
      <c r="N2191" s="139">
        <v>13791.392987478401</v>
      </c>
      <c r="O2191" s="45">
        <v>12810.072068683499</v>
      </c>
      <c r="P2191" s="99">
        <v>1.0708897197687299</v>
      </c>
      <c r="Q2191" s="86">
        <v>12006.5781802895</v>
      </c>
      <c r="R2191" s="44">
        <v>12830.034266581701</v>
      </c>
      <c r="S2191" s="45">
        <v>12071.975376955501</v>
      </c>
      <c r="T2191" s="140">
        <v>1.0054467805634499</v>
      </c>
      <c r="U2191" s="44">
        <v>13842.692238887301</v>
      </c>
      <c r="V2191" s="45">
        <v>12858.284735028201</v>
      </c>
      <c r="W2191" s="99">
        <v>1.0709366600499799</v>
      </c>
      <c r="X2191" s="86">
        <v>12048.7971399527</v>
      </c>
      <c r="Y2191" s="44">
        <v>12875.1487605736</v>
      </c>
      <c r="Z2191" s="45">
        <v>12115.01753694</v>
      </c>
      <c r="AA2191" s="46">
        <v>1.00549601725535</v>
      </c>
      <c r="AB2191" s="139">
        <v>13891.367561405301</v>
      </c>
      <c r="AC2191" s="45">
        <v>12904.0493084297</v>
      </c>
      <c r="AD2191" s="99">
        <v>1.07098236932225</v>
      </c>
      <c r="AE2191" s="142">
        <v>12093.8648097776</v>
      </c>
      <c r="AF2191" s="44">
        <v>12923.3073399362</v>
      </c>
      <c r="AG2191" s="45">
        <v>12160.7661471582</v>
      </c>
      <c r="AH2191" s="140">
        <v>1.0055318410146701</v>
      </c>
      <c r="AI2191" s="44">
        <v>13943.3272350061</v>
      </c>
      <c r="AJ2191" s="45">
        <v>12952.722342397101</v>
      </c>
      <c r="AK2191" s="46">
        <v>1.0710159693471299</v>
      </c>
    </row>
    <row r="2192" spans="1:37" x14ac:dyDescent="0.2">
      <c r="A2192" s="35" t="s">
        <v>5050</v>
      </c>
      <c r="B2192" s="35" t="s">
        <v>10977</v>
      </c>
      <c r="C2192" s="85" t="s">
        <v>954</v>
      </c>
      <c r="D2192" s="85" t="s">
        <v>13398</v>
      </c>
      <c r="E2192" s="85" t="s">
        <v>12900</v>
      </c>
      <c r="F2192" s="85" t="s">
        <v>447</v>
      </c>
      <c r="G2192" s="85" t="s">
        <v>447</v>
      </c>
      <c r="H2192" s="840">
        <v>1.0671755809475501</v>
      </c>
      <c r="I2192" s="840">
        <v>1.1523075793589499</v>
      </c>
      <c r="J2192" s="86">
        <v>22030.833333333299</v>
      </c>
      <c r="K2192" s="44">
        <v>23510.7673612586</v>
      </c>
      <c r="L2192" s="45">
        <v>22120.5088332632</v>
      </c>
      <c r="M2192" s="46">
        <v>1.0040704542843699</v>
      </c>
      <c r="N2192" s="139">
        <v>25386.2962295937</v>
      </c>
      <c r="O2192" s="45">
        <v>23579.944720109299</v>
      </c>
      <c r="P2192" s="99">
        <v>1.07031560555779</v>
      </c>
      <c r="Q2192" s="86">
        <v>22038.8995932078</v>
      </c>
      <c r="R2192" s="44">
        <v>23519.375476826299</v>
      </c>
      <c r="S2192" s="45">
        <v>22129.739931962202</v>
      </c>
      <c r="T2192" s="140">
        <v>1.0041218182591301</v>
      </c>
      <c r="U2192" s="44">
        <v>25395.5910419842</v>
      </c>
      <c r="V2192" s="45">
        <v>23589.612121465099</v>
      </c>
      <c r="W2192" s="99">
        <v>1.07036252067391</v>
      </c>
      <c r="X2192" s="86">
        <v>22052.836875361099</v>
      </c>
      <c r="Y2192" s="44">
        <v>23534.249004005</v>
      </c>
      <c r="Z2192" s="45">
        <v>22144.819038932099</v>
      </c>
      <c r="AA2192" s="46">
        <v>1.0041709900676701</v>
      </c>
      <c r="AB2192" s="139">
        <v>25411.651077844999</v>
      </c>
      <c r="AC2192" s="45">
        <v>23605.537544638199</v>
      </c>
      <c r="AD2192" s="99">
        <v>1.07040820544099</v>
      </c>
      <c r="AE2192" s="142">
        <v>22066.175172971401</v>
      </c>
      <c r="AF2192" s="44">
        <v>23548.4833095061</v>
      </c>
      <c r="AG2192" s="45">
        <v>22159.002422097801</v>
      </c>
      <c r="AH2192" s="140">
        <v>1.00420676661899</v>
      </c>
      <c r="AI2192" s="44">
        <v>25427.0208992771</v>
      </c>
      <c r="AJ2192" s="45">
        <v>23620.5559943972</v>
      </c>
      <c r="AK2192" s="46">
        <v>1.07044178745258</v>
      </c>
    </row>
    <row r="2193" spans="1:37" x14ac:dyDescent="0.2">
      <c r="A2193" s="35" t="s">
        <v>5049</v>
      </c>
      <c r="B2193" s="35" t="s">
        <v>10976</v>
      </c>
      <c r="C2193" s="85" t="s">
        <v>954</v>
      </c>
      <c r="D2193" s="85" t="s">
        <v>13398</v>
      </c>
      <c r="E2193" s="85" t="s">
        <v>12900</v>
      </c>
      <c r="F2193" s="85" t="s">
        <v>446</v>
      </c>
      <c r="G2193" s="85" t="s">
        <v>446</v>
      </c>
      <c r="H2193" s="840">
        <v>1.0735901746624701</v>
      </c>
      <c r="I2193" s="840">
        <v>1.1523201766745801</v>
      </c>
      <c r="J2193" s="86">
        <v>4438.5833333333303</v>
      </c>
      <c r="K2193" s="44">
        <v>4765.2194560872804</v>
      </c>
      <c r="L2193" s="45">
        <v>4483.4384795330297</v>
      </c>
      <c r="M2193" s="46">
        <v>1.01010573483274</v>
      </c>
      <c r="N2193" s="139">
        <v>5114.6691308515201</v>
      </c>
      <c r="O2193" s="45">
        <v>4750.7369439160802</v>
      </c>
      <c r="P2193" s="99">
        <v>1.0703273065165899</v>
      </c>
      <c r="Q2193" s="86">
        <v>4462.20768810965</v>
      </c>
      <c r="R2193" s="44">
        <v>4790.5823312578696</v>
      </c>
      <c r="S2193" s="45">
        <v>4507.5321501562103</v>
      </c>
      <c r="T2193" s="140">
        <v>1.0101574075467901</v>
      </c>
      <c r="U2193" s="44">
        <v>5141.8919515211901</v>
      </c>
      <c r="V2193" s="45">
        <v>4776.2320832124597</v>
      </c>
      <c r="W2193" s="99">
        <v>1.0703742221455901</v>
      </c>
      <c r="X2193" s="86">
        <v>4484.4727424615603</v>
      </c>
      <c r="Y2193" s="44">
        <v>4814.4858748484103</v>
      </c>
      <c r="Z2193" s="45">
        <v>4530.2451948166799</v>
      </c>
      <c r="AA2193" s="46">
        <v>1.0102068749179201</v>
      </c>
      <c r="AB2193" s="139">
        <v>5167.5484228856603</v>
      </c>
      <c r="AC2193" s="45">
        <v>4800.2688977778798</v>
      </c>
      <c r="AD2193" s="99">
        <v>1.0704199074121199</v>
      </c>
      <c r="AE2193" s="142">
        <v>4507.1133488269397</v>
      </c>
      <c r="AF2193" s="44">
        <v>4838.7926073906901</v>
      </c>
      <c r="AG2193" s="45">
        <v>4553.2791092288699</v>
      </c>
      <c r="AH2193" s="140">
        <v>1.0102428665154299</v>
      </c>
      <c r="AI2193" s="44">
        <v>5193.6376504126301</v>
      </c>
      <c r="AJ2193" s="45">
        <v>4824.6552131346398</v>
      </c>
      <c r="AK2193" s="46">
        <v>1.07045348979083</v>
      </c>
    </row>
    <row r="2194" spans="1:37" x14ac:dyDescent="0.2">
      <c r="A2194" s="35" t="s">
        <v>5048</v>
      </c>
      <c r="B2194" s="35" t="s">
        <v>10975</v>
      </c>
      <c r="C2194" s="85" t="s">
        <v>954</v>
      </c>
      <c r="D2194" s="85" t="s">
        <v>13398</v>
      </c>
      <c r="E2194" s="85" t="s">
        <v>12900</v>
      </c>
      <c r="F2194" s="85" t="s">
        <v>382</v>
      </c>
      <c r="G2194" s="85" t="s">
        <v>382</v>
      </c>
      <c r="H2194" s="840">
        <v>1.0676930458844101</v>
      </c>
      <c r="I2194" s="840">
        <v>1.1460681917194899</v>
      </c>
      <c r="J2194" s="86">
        <v>12135</v>
      </c>
      <c r="K2194" s="44">
        <v>12956.4551118073</v>
      </c>
      <c r="L2194" s="45">
        <v>12190.3030787834</v>
      </c>
      <c r="M2194" s="46">
        <v>1.00455732004807</v>
      </c>
      <c r="N2194" s="139">
        <v>13907.537506516001</v>
      </c>
      <c r="O2194" s="45">
        <v>12917.952372044099</v>
      </c>
      <c r="P2194" s="99">
        <v>1.06452017899004</v>
      </c>
      <c r="Q2194" s="86">
        <v>12212.3256555182</v>
      </c>
      <c r="R2194" s="44">
        <v>13039.0151764725</v>
      </c>
      <c r="S2194" s="45">
        <v>12268.608709808401</v>
      </c>
      <c r="T2194" s="140">
        <v>1.00460870892882</v>
      </c>
      <c r="U2194" s="44">
        <v>13996.1579807092</v>
      </c>
      <c r="V2194" s="45">
        <v>13000.836933066401</v>
      </c>
      <c r="W2194" s="99">
        <v>1.0645668400753701</v>
      </c>
      <c r="X2194" s="86">
        <v>12285.7312864901</v>
      </c>
      <c r="Y2194" s="44">
        <v>13117.389858189999</v>
      </c>
      <c r="Z2194" s="45">
        <v>12342.9570505227</v>
      </c>
      <c r="AA2194" s="46">
        <v>1.0046579045803801</v>
      </c>
      <c r="AB2194" s="139">
        <v>14080.2858394592</v>
      </c>
      <c r="AC2194" s="45">
        <v>13079.5403653393</v>
      </c>
      <c r="AD2194" s="99">
        <v>1.06461227747364</v>
      </c>
      <c r="AE2194" s="142">
        <v>12359.2571645482</v>
      </c>
      <c r="AF2194" s="44">
        <v>13195.892926885101</v>
      </c>
      <c r="AG2194" s="45">
        <v>12417.267791108699</v>
      </c>
      <c r="AH2194" s="140">
        <v>1.0046936984794601</v>
      </c>
      <c r="AI2194" s="44">
        <v>14164.551509569799</v>
      </c>
      <c r="AJ2194" s="45">
        <v>13158.229719189399</v>
      </c>
      <c r="AK2194" s="46">
        <v>1.06464567764906</v>
      </c>
    </row>
    <row r="2195" spans="1:37" x14ac:dyDescent="0.2">
      <c r="A2195" s="35" t="s">
        <v>5047</v>
      </c>
      <c r="B2195" s="35" t="s">
        <v>10974</v>
      </c>
      <c r="C2195" s="85" t="s">
        <v>954</v>
      </c>
      <c r="D2195" s="85" t="s">
        <v>13398</v>
      </c>
      <c r="E2195" s="85" t="s">
        <v>12900</v>
      </c>
      <c r="F2195" s="85" t="s">
        <v>384</v>
      </c>
      <c r="G2195" s="85" t="s">
        <v>384</v>
      </c>
      <c r="H2195" s="840">
        <v>1.0941891523377001</v>
      </c>
      <c r="I2195" s="840">
        <v>1.1524514464351601</v>
      </c>
      <c r="J2195" s="86">
        <v>13869.666666666701</v>
      </c>
      <c r="K2195" s="44">
        <v>15176.0388132064</v>
      </c>
      <c r="L2195" s="45">
        <v>14278.6364844327</v>
      </c>
      <c r="M2195" s="46">
        <v>1.0294866363839099</v>
      </c>
      <c r="N2195" s="139">
        <v>15984.117411573499</v>
      </c>
      <c r="O2195" s="45">
        <v>14846.774084565701</v>
      </c>
      <c r="P2195" s="99">
        <v>1.0704492358311199</v>
      </c>
      <c r="Q2195" s="86">
        <v>13898.6907617293</v>
      </c>
      <c r="R2195" s="44">
        <v>15207.796663180399</v>
      </c>
      <c r="S2195" s="45">
        <v>14309.2483652869</v>
      </c>
      <c r="T2195" s="140">
        <v>1.02953930054247</v>
      </c>
      <c r="U2195" s="44">
        <v>16017.56627191</v>
      </c>
      <c r="V2195" s="45">
        <v>14878.495045047601</v>
      </c>
      <c r="W2195" s="99">
        <v>1.07049615680465</v>
      </c>
      <c r="X2195" s="86">
        <v>13929.435872152</v>
      </c>
      <c r="Y2195" s="44">
        <v>15241.4376294924</v>
      </c>
      <c r="Z2195" s="45">
        <v>14341.603938194099</v>
      </c>
      <c r="AA2195" s="46">
        <v>1.0295897170441799</v>
      </c>
      <c r="AB2195" s="139">
        <v>16052.9985188874</v>
      </c>
      <c r="AC2195" s="45">
        <v>14912.044010079901</v>
      </c>
      <c r="AD2195" s="99">
        <v>1.0705418472755399</v>
      </c>
      <c r="AE2195" s="142">
        <v>13964.8066006428</v>
      </c>
      <c r="AF2195" s="44">
        <v>15280.139896917201</v>
      </c>
      <c r="AG2195" s="45">
        <v>14378.5335359198</v>
      </c>
      <c r="AH2195" s="140">
        <v>1.02962639921257</v>
      </c>
      <c r="AI2195" s="44">
        <v>16093.761566097999</v>
      </c>
      <c r="AJ2195" s="45">
        <v>14950.3788799459</v>
      </c>
      <c r="AK2195" s="46">
        <v>1.07057543347988</v>
      </c>
    </row>
    <row r="2196" spans="1:37" x14ac:dyDescent="0.2">
      <c r="A2196" s="35" t="s">
        <v>5046</v>
      </c>
      <c r="B2196" s="35" t="s">
        <v>10973</v>
      </c>
      <c r="C2196" s="85" t="s">
        <v>954</v>
      </c>
      <c r="D2196" s="85" t="s">
        <v>13398</v>
      </c>
      <c r="E2196" s="85" t="s">
        <v>12900</v>
      </c>
      <c r="F2196" s="85" t="s">
        <v>447</v>
      </c>
      <c r="G2196" s="85" t="s">
        <v>447</v>
      </c>
      <c r="H2196" s="840">
        <v>1.0671755809475501</v>
      </c>
      <c r="I2196" s="840">
        <v>1.1523075793589499</v>
      </c>
      <c r="J2196" s="86">
        <v>7796.75</v>
      </c>
      <c r="K2196" s="44">
        <v>8320.5012107528</v>
      </c>
      <c r="L2196" s="45">
        <v>7828.4863144416304</v>
      </c>
      <c r="M2196" s="46">
        <v>1.0040704542843699</v>
      </c>
      <c r="N2196" s="139">
        <v>8984.2541193668694</v>
      </c>
      <c r="O2196" s="45">
        <v>8344.9831976326695</v>
      </c>
      <c r="P2196" s="99">
        <v>1.07031560555779</v>
      </c>
      <c r="Q2196" s="86">
        <v>7802.6492951032096</v>
      </c>
      <c r="R2196" s="44">
        <v>8326.7967944317497</v>
      </c>
      <c r="S2196" s="45">
        <v>7834.8103974373398</v>
      </c>
      <c r="T2196" s="140">
        <v>1.0041218182591301</v>
      </c>
      <c r="U2196" s="44">
        <v>8991.0519218271693</v>
      </c>
      <c r="V2196" s="45">
        <v>8351.6633674411405</v>
      </c>
      <c r="W2196" s="99">
        <v>1.07036252067391</v>
      </c>
      <c r="X2196" s="86">
        <v>7808.0337164839202</v>
      </c>
      <c r="Y2196" s="44">
        <v>8332.5429174467808</v>
      </c>
      <c r="Z2196" s="45">
        <v>7840.60094756339</v>
      </c>
      <c r="AA2196" s="46">
        <v>1.0041709900676701</v>
      </c>
      <c r="AB2196" s="139">
        <v>8997.2564313946295</v>
      </c>
      <c r="AC2196" s="45">
        <v>8357.7833584843302</v>
      </c>
      <c r="AD2196" s="99">
        <v>1.07040820544099</v>
      </c>
      <c r="AE2196" s="142">
        <v>7814.3576548069404</v>
      </c>
      <c r="AF2196" s="44">
        <v>8339.2916700005208</v>
      </c>
      <c r="AG2196" s="45">
        <v>7847.23083373801</v>
      </c>
      <c r="AH2196" s="140">
        <v>1.00420676661899</v>
      </c>
      <c r="AI2196" s="44">
        <v>9004.54355345564</v>
      </c>
      <c r="AJ2196" s="45">
        <v>8364.8149758052696</v>
      </c>
      <c r="AK2196" s="46">
        <v>1.07044178745258</v>
      </c>
    </row>
    <row r="2197" spans="1:37" x14ac:dyDescent="0.2">
      <c r="A2197" s="35" t="s">
        <v>5045</v>
      </c>
      <c r="B2197" s="35" t="s">
        <v>10972</v>
      </c>
      <c r="C2197" s="85" t="s">
        <v>954</v>
      </c>
      <c r="D2197" s="85" t="s">
        <v>13398</v>
      </c>
      <c r="E2197" s="85" t="s">
        <v>12900</v>
      </c>
      <c r="F2197" s="85" t="s">
        <v>385</v>
      </c>
      <c r="G2197" s="85" t="s">
        <v>385</v>
      </c>
      <c r="H2197" s="840">
        <v>1.0599551610012099</v>
      </c>
      <c r="I2197" s="840">
        <v>1.1410757727268599</v>
      </c>
      <c r="J2197" s="86">
        <v>13755.25</v>
      </c>
      <c r="K2197" s="44">
        <v>14579.9482283619</v>
      </c>
      <c r="L2197" s="45">
        <v>13717.7944308805</v>
      </c>
      <c r="M2197" s="46">
        <v>0.99727699830104599</v>
      </c>
      <c r="N2197" s="139">
        <v>15695.782522801101</v>
      </c>
      <c r="O2197" s="45">
        <v>14578.955546696199</v>
      </c>
      <c r="P2197" s="99">
        <v>1.05988299352583</v>
      </c>
      <c r="Q2197" s="86">
        <v>13839.3866792559</v>
      </c>
      <c r="R2197" s="44">
        <v>14669.129335768799</v>
      </c>
      <c r="S2197" s="45">
        <v>13802.408042200501</v>
      </c>
      <c r="T2197" s="140">
        <v>0.99732801475148902</v>
      </c>
      <c r="U2197" s="44">
        <v>15791.7888490977</v>
      </c>
      <c r="V2197" s="45">
        <v>14668.7735299578</v>
      </c>
      <c r="W2197" s="99">
        <v>1.0599294513495401</v>
      </c>
      <c r="X2197" s="86">
        <v>13927.5591489203</v>
      </c>
      <c r="Y2197" s="44">
        <v>14762.5882000477</v>
      </c>
      <c r="Z2197" s="45">
        <v>13891.0251260067</v>
      </c>
      <c r="AA2197" s="46">
        <v>0.99737685386771902</v>
      </c>
      <c r="AB2197" s="139">
        <v>15892.4003180532</v>
      </c>
      <c r="AC2197" s="45">
        <v>14762.8602027082</v>
      </c>
      <c r="AD2197" s="99">
        <v>1.05997469081671</v>
      </c>
      <c r="AE2197" s="142">
        <v>14016.20214223</v>
      </c>
      <c r="AF2197" s="44">
        <v>14856.545798293</v>
      </c>
      <c r="AG2197" s="45">
        <v>13979.9336543889</v>
      </c>
      <c r="AH2197" s="140">
        <v>0.99741238835791002</v>
      </c>
      <c r="AI2197" s="44">
        <v>15993.5486901409</v>
      </c>
      <c r="AJ2197" s="45">
        <v>14857.285636451899</v>
      </c>
      <c r="AK2197" s="46">
        <v>1.06000794549671</v>
      </c>
    </row>
    <row r="2198" spans="1:37" x14ac:dyDescent="0.2">
      <c r="A2198" s="35" t="s">
        <v>5044</v>
      </c>
      <c r="B2198" s="35" t="s">
        <v>10971</v>
      </c>
      <c r="C2198" s="85" t="s">
        <v>954</v>
      </c>
      <c r="D2198" s="85" t="s">
        <v>13398</v>
      </c>
      <c r="E2198" s="85" t="s">
        <v>12900</v>
      </c>
      <c r="F2198" s="85" t="s">
        <v>446</v>
      </c>
      <c r="G2198" s="85" t="s">
        <v>446</v>
      </c>
      <c r="H2198" s="840">
        <v>1.0735901746624701</v>
      </c>
      <c r="I2198" s="840">
        <v>1.1523201766745801</v>
      </c>
      <c r="J2198" s="86">
        <v>2669.25</v>
      </c>
      <c r="K2198" s="44">
        <v>2865.6805737178101</v>
      </c>
      <c r="L2198" s="45">
        <v>2696.2247327023001</v>
      </c>
      <c r="M2198" s="46">
        <v>1.01010573483274</v>
      </c>
      <c r="N2198" s="139">
        <v>3075.8306315886298</v>
      </c>
      <c r="O2198" s="45">
        <v>2856.9711629193998</v>
      </c>
      <c r="P2198" s="99">
        <v>1.0703273065165899</v>
      </c>
      <c r="Q2198" s="86">
        <v>2682.0076518982301</v>
      </c>
      <c r="R2198" s="44">
        <v>2879.37706344751</v>
      </c>
      <c r="S2198" s="45">
        <v>2709.2498966621802</v>
      </c>
      <c r="T2198" s="140">
        <v>1.0101574075467901</v>
      </c>
      <c r="U2198" s="44">
        <v>3090.5315312779499</v>
      </c>
      <c r="V2198" s="45">
        <v>2870.7518541891</v>
      </c>
      <c r="W2198" s="99">
        <v>1.0703742221455901</v>
      </c>
      <c r="X2198" s="86">
        <v>2691.6331735881499</v>
      </c>
      <c r="Y2198" s="44">
        <v>2889.7109289598102</v>
      </c>
      <c r="Z2198" s="45">
        <v>2719.1063367158799</v>
      </c>
      <c r="AA2198" s="46">
        <v>1.0102068749179201</v>
      </c>
      <c r="AB2198" s="139">
        <v>3101.6232141322598</v>
      </c>
      <c r="AC2198" s="45">
        <v>2881.1777324596101</v>
      </c>
      <c r="AD2198" s="99">
        <v>1.0704199074121199</v>
      </c>
      <c r="AE2198" s="142">
        <v>2703.2207176177699</v>
      </c>
      <c r="AF2198" s="44">
        <v>2902.1512023784799</v>
      </c>
      <c r="AG2198" s="45">
        <v>2730.9094465900598</v>
      </c>
      <c r="AH2198" s="140">
        <v>1.0102428665154299</v>
      </c>
      <c r="AI2198" s="44">
        <v>3114.9757749157002</v>
      </c>
      <c r="AJ2198" s="45">
        <v>2893.6720508488202</v>
      </c>
      <c r="AK2198" s="46">
        <v>1.07045348979083</v>
      </c>
    </row>
    <row r="2199" spans="1:37" x14ac:dyDescent="0.2">
      <c r="A2199" s="35" t="s">
        <v>5043</v>
      </c>
      <c r="B2199" s="35" t="s">
        <v>10970</v>
      </c>
      <c r="C2199" s="85" t="s">
        <v>954</v>
      </c>
      <c r="D2199" s="85" t="s">
        <v>13398</v>
      </c>
      <c r="E2199" s="85" t="s">
        <v>12900</v>
      </c>
      <c r="F2199" s="85" t="s">
        <v>377</v>
      </c>
      <c r="G2199" s="85" t="s">
        <v>377</v>
      </c>
      <c r="H2199" s="840">
        <v>1.06728801378062</v>
      </c>
      <c r="I2199" s="840">
        <v>1.1500710891846799</v>
      </c>
      <c r="J2199" s="86">
        <v>10222.333333333299</v>
      </c>
      <c r="K2199" s="44">
        <v>10910.173839536799</v>
      </c>
      <c r="L2199" s="45">
        <v>10265.024236834999</v>
      </c>
      <c r="M2199" s="46">
        <v>1.00417623864431</v>
      </c>
      <c r="N2199" s="139">
        <v>11756.410030675501</v>
      </c>
      <c r="O2199" s="45">
        <v>10919.887490602399</v>
      </c>
      <c r="P2199" s="99">
        <v>1.0682382519257601</v>
      </c>
      <c r="Q2199" s="86">
        <v>10287.014871659399</v>
      </c>
      <c r="R2199" s="44">
        <v>10979.207670105099</v>
      </c>
      <c r="S2199" s="45">
        <v>10330.504338341199</v>
      </c>
      <c r="T2199" s="140">
        <v>1.0042276080305499</v>
      </c>
      <c r="U2199" s="44">
        <v>11830.7983979083</v>
      </c>
      <c r="V2199" s="45">
        <v>10989.464463832401</v>
      </c>
      <c r="W2199" s="99">
        <v>1.06828507598529</v>
      </c>
      <c r="X2199" s="86">
        <v>10344.369278709501</v>
      </c>
      <c r="Y2199" s="44">
        <v>11040.4213412872</v>
      </c>
      <c r="Z2199" s="45">
        <v>10388.609922277999</v>
      </c>
      <c r="AA2199" s="46">
        <v>1.0042767850196099</v>
      </c>
      <c r="AB2199" s="139">
        <v>11896.760043294</v>
      </c>
      <c r="AC2199" s="45">
        <v>11051.2069838062</v>
      </c>
      <c r="AD2199" s="99">
        <v>1.06833067208375</v>
      </c>
      <c r="AE2199" s="142">
        <v>10400.403487412001</v>
      </c>
      <c r="AF2199" s="44">
        <v>11100.225980597001</v>
      </c>
      <c r="AG2199" s="45">
        <v>10445.2559070157</v>
      </c>
      <c r="AH2199" s="140">
        <v>1.0043125653401901</v>
      </c>
      <c r="AI2199" s="44">
        <v>11961.203366727999</v>
      </c>
      <c r="AJ2199" s="45">
        <v>11111.418636235199</v>
      </c>
      <c r="AK2199" s="46">
        <v>1.0683641889166899</v>
      </c>
    </row>
    <row r="2200" spans="1:37" x14ac:dyDescent="0.2">
      <c r="A2200" s="35" t="s">
        <v>5042</v>
      </c>
      <c r="B2200" s="35" t="s">
        <v>10969</v>
      </c>
      <c r="C2200" s="85" t="s">
        <v>937</v>
      </c>
      <c r="D2200" s="85" t="s">
        <v>13398</v>
      </c>
      <c r="E2200" s="85" t="s">
        <v>12900</v>
      </c>
      <c r="F2200" s="85" t="s">
        <v>375</v>
      </c>
      <c r="G2200" s="85" t="s">
        <v>375</v>
      </c>
      <c r="H2200" s="840">
        <v>1.0848621269243399</v>
      </c>
      <c r="I2200" s="840">
        <v>1.1141486858549301</v>
      </c>
      <c r="J2200" s="86">
        <v>11524.083333333299</v>
      </c>
      <c r="K2200" s="44">
        <v>12502.0415558533</v>
      </c>
      <c r="L2200" s="45">
        <v>11762.7602885384</v>
      </c>
      <c r="M2200" s="46">
        <v>1.0207111445050601</v>
      </c>
      <c r="N2200" s="139">
        <v>12839.542301515999</v>
      </c>
      <c r="O2200" s="45">
        <v>11925.949928383799</v>
      </c>
      <c r="P2200" s="99">
        <v>1.0348718924904099</v>
      </c>
      <c r="Q2200" s="86">
        <v>11665.959474696099</v>
      </c>
      <c r="R2200" s="44">
        <v>12655.957608332001</v>
      </c>
      <c r="S2200" s="45">
        <v>11908.1839880605</v>
      </c>
      <c r="T2200" s="140">
        <v>1.02076335974677</v>
      </c>
      <c r="U2200" s="44">
        <v>12997.6134179696</v>
      </c>
      <c r="V2200" s="45">
        <v>12073.302744864801</v>
      </c>
      <c r="W2200" s="99">
        <v>1.0349172540031699</v>
      </c>
      <c r="X2200" s="86">
        <v>11803.9605682317</v>
      </c>
      <c r="Y2200" s="44">
        <v>12805.669768182899</v>
      </c>
      <c r="Z2200" s="45">
        <v>12049.6404895042</v>
      </c>
      <c r="AA2200" s="46">
        <v>1.0208133464909901</v>
      </c>
      <c r="AB2200" s="139">
        <v>13151.3671549787</v>
      </c>
      <c r="AC2200" s="45">
        <v>12216.6438610843</v>
      </c>
      <c r="AD2200" s="99">
        <v>1.03496142591016</v>
      </c>
      <c r="AE2200" s="142">
        <v>11943.159471745401</v>
      </c>
      <c r="AF2200" s="44">
        <v>12956.681386714199</v>
      </c>
      <c r="AG2200" s="45">
        <v>12192.170954579</v>
      </c>
      <c r="AH2200" s="140">
        <v>1.02084971597531</v>
      </c>
      <c r="AI2200" s="44">
        <v>13306.455430401</v>
      </c>
      <c r="AJ2200" s="45">
        <v>12361.0971503811</v>
      </c>
      <c r="AK2200" s="46">
        <v>1.0349938958467799</v>
      </c>
    </row>
    <row r="2201" spans="1:37" x14ac:dyDescent="0.2">
      <c r="A2201" s="35" t="s">
        <v>5041</v>
      </c>
      <c r="B2201" s="35" t="s">
        <v>10968</v>
      </c>
      <c r="C2201" s="85" t="s">
        <v>950</v>
      </c>
      <c r="D2201" s="85" t="s">
        <v>13398</v>
      </c>
      <c r="E2201" s="85" t="s">
        <v>12900</v>
      </c>
      <c r="F2201" s="85" t="s">
        <v>381</v>
      </c>
      <c r="G2201" s="85" t="s">
        <v>381</v>
      </c>
      <c r="H2201" s="840">
        <v>1.0392451687711799</v>
      </c>
      <c r="I2201" s="840">
        <v>1.1360421431757901</v>
      </c>
      <c r="J2201" s="86">
        <v>9379.0833333333303</v>
      </c>
      <c r="K2201" s="44">
        <v>9747.1670416689394</v>
      </c>
      <c r="L2201" s="45">
        <v>9170.7893379872494</v>
      </c>
      <c r="M2201" s="46">
        <v>0.97779164680136699</v>
      </c>
      <c r="N2201" s="139">
        <v>10655.0339310243</v>
      </c>
      <c r="O2201" s="45">
        <v>9896.8793561762996</v>
      </c>
      <c r="P2201" s="99">
        <v>1.0552075298235899</v>
      </c>
      <c r="Q2201" s="86">
        <v>9442.7387678721498</v>
      </c>
      <c r="R2201" s="44">
        <v>9813.3206444794305</v>
      </c>
      <c r="S2201" s="45">
        <v>9233.5034127611307</v>
      </c>
      <c r="T2201" s="140">
        <v>0.97784166646408599</v>
      </c>
      <c r="U2201" s="44">
        <v>10727.3491873026</v>
      </c>
      <c r="V2201" s="45">
        <v>9964.4858039188694</v>
      </c>
      <c r="W2201" s="99">
        <v>1.0552537827078201</v>
      </c>
      <c r="X2201" s="86">
        <v>9501.6873485928099</v>
      </c>
      <c r="Y2201" s="44">
        <v>9874.5826721992999</v>
      </c>
      <c r="Z2201" s="45">
        <v>9291.6007782366596</v>
      </c>
      <c r="AA2201" s="46">
        <v>0.97788955133455702</v>
      </c>
      <c r="AB2201" s="139">
        <v>10794.317259281601</v>
      </c>
      <c r="AC2201" s="45">
        <v>10027.1194717788</v>
      </c>
      <c r="AD2201" s="99">
        <v>1.0552988226100499</v>
      </c>
      <c r="AE2201" s="142">
        <v>9563.0429894544104</v>
      </c>
      <c r="AF2201" s="44">
        <v>9938.3462255415798</v>
      </c>
      <c r="AG2201" s="45">
        <v>9351.9329966580608</v>
      </c>
      <c r="AH2201" s="140">
        <v>0.97792439153215704</v>
      </c>
      <c r="AI2201" s="44">
        <v>10864.019853022</v>
      </c>
      <c r="AJ2201" s="45">
        <v>10092.184620410801</v>
      </c>
      <c r="AK2201" s="46">
        <v>1.05533193059363</v>
      </c>
    </row>
    <row r="2202" spans="1:37" x14ac:dyDescent="0.2">
      <c r="A2202" s="35" t="s">
        <v>5040</v>
      </c>
      <c r="B2202" s="35" t="s">
        <v>10967</v>
      </c>
      <c r="C2202" s="85" t="s">
        <v>954</v>
      </c>
      <c r="D2202" s="85" t="s">
        <v>13398</v>
      </c>
      <c r="E2202" s="85" t="s">
        <v>12900</v>
      </c>
      <c r="F2202" s="85" t="s">
        <v>447</v>
      </c>
      <c r="G2202" s="85" t="s">
        <v>447</v>
      </c>
      <c r="H2202" s="840">
        <v>1.0671755809475501</v>
      </c>
      <c r="I2202" s="840">
        <v>1.1523075793589499</v>
      </c>
      <c r="J2202" s="86">
        <v>4840.5833333333303</v>
      </c>
      <c r="K2202" s="44">
        <v>5165.7523308750297</v>
      </c>
      <c r="L2202" s="45">
        <v>4860.2867065013297</v>
      </c>
      <c r="M2202" s="46">
        <v>1.0040704542843699</v>
      </c>
      <c r="N2202" s="139">
        <v>5577.8408635185997</v>
      </c>
      <c r="O2202" s="45">
        <v>5180.9518816696</v>
      </c>
      <c r="P2202" s="99">
        <v>1.07031560555779</v>
      </c>
      <c r="Q2202" s="86">
        <v>4851.3411627492596</v>
      </c>
      <c r="R2202" s="44">
        <v>5177.2328237316997</v>
      </c>
      <c r="S2202" s="45">
        <v>4871.3375093351497</v>
      </c>
      <c r="T2202" s="140">
        <v>1.0041218182591301</v>
      </c>
      <c r="U2202" s="44">
        <v>5590.2371918920198</v>
      </c>
      <c r="V2202" s="45">
        <v>5192.6937556093799</v>
      </c>
      <c r="W2202" s="99">
        <v>1.07036252067391</v>
      </c>
      <c r="X2202" s="86">
        <v>4861.31431411218</v>
      </c>
      <c r="Y2202" s="44">
        <v>5187.8759273312999</v>
      </c>
      <c r="Z2202" s="45">
        <v>4881.5908078321499</v>
      </c>
      <c r="AA2202" s="46">
        <v>1.0041709900676701</v>
      </c>
      <c r="AB2202" s="139">
        <v>5601.7293297976003</v>
      </c>
      <c r="AC2202" s="45">
        <v>5203.5907310534303</v>
      </c>
      <c r="AD2202" s="99">
        <v>1.07040820544099</v>
      </c>
      <c r="AE2202" s="142">
        <v>4872.6557874317796</v>
      </c>
      <c r="AF2202" s="44">
        <v>5199.9792707099396</v>
      </c>
      <c r="AG2202" s="45">
        <v>4893.1539131441596</v>
      </c>
      <c r="AH2202" s="140">
        <v>1.00420676661899</v>
      </c>
      <c r="AI2202" s="44">
        <v>5614.7981954648703</v>
      </c>
      <c r="AJ2202" s="45">
        <v>5215.8943707396202</v>
      </c>
      <c r="AK2202" s="46">
        <v>1.07044178745258</v>
      </c>
    </row>
    <row r="2203" spans="1:37" x14ac:dyDescent="0.2">
      <c r="A2203" s="35" t="s">
        <v>5039</v>
      </c>
      <c r="B2203" s="35" t="s">
        <v>10966</v>
      </c>
      <c r="C2203" s="85" t="s">
        <v>950</v>
      </c>
      <c r="D2203" s="85" t="s">
        <v>13398</v>
      </c>
      <c r="E2203" s="85" t="s">
        <v>12900</v>
      </c>
      <c r="F2203" s="85" t="s">
        <v>381</v>
      </c>
      <c r="G2203" s="85" t="s">
        <v>381</v>
      </c>
      <c r="H2203" s="840">
        <v>1.0392451687711799</v>
      </c>
      <c r="I2203" s="840">
        <v>1.1360421431757901</v>
      </c>
      <c r="J2203" s="86">
        <v>21872.5</v>
      </c>
      <c r="K2203" s="44">
        <v>22730.889953947601</v>
      </c>
      <c r="L2203" s="45">
        <v>21386.747794662901</v>
      </c>
      <c r="M2203" s="46">
        <v>0.97779164680136699</v>
      </c>
      <c r="N2203" s="139">
        <v>24848.081776612398</v>
      </c>
      <c r="O2203" s="45">
        <v>23080.026696066499</v>
      </c>
      <c r="P2203" s="99">
        <v>1.0552075298235899</v>
      </c>
      <c r="Q2203" s="86">
        <v>22013.283982546502</v>
      </c>
      <c r="R2203" s="44">
        <v>22877.1990276494</v>
      </c>
      <c r="S2203" s="45">
        <v>21525.506293840401</v>
      </c>
      <c r="T2203" s="140">
        <v>0.97784166646408599</v>
      </c>
      <c r="U2203" s="44">
        <v>25008.018313869299</v>
      </c>
      <c r="V2203" s="45">
        <v>23229.601192403701</v>
      </c>
      <c r="W2203" s="99">
        <v>1.0552537827078201</v>
      </c>
      <c r="X2203" s="86">
        <v>22128.6416567862</v>
      </c>
      <c r="Y2203" s="44">
        <v>22997.083933283699</v>
      </c>
      <c r="Z2203" s="45">
        <v>21639.367461397898</v>
      </c>
      <c r="AA2203" s="46">
        <v>0.97788955133455702</v>
      </c>
      <c r="AB2203" s="139">
        <v>25139.069493344399</v>
      </c>
      <c r="AC2203" s="45">
        <v>23352.329486366201</v>
      </c>
      <c r="AD2203" s="99">
        <v>1.0552988226100499</v>
      </c>
      <c r="AE2203" s="142">
        <v>22249.050689491301</v>
      </c>
      <c r="AF2203" s="44">
        <v>23122.2184387989</v>
      </c>
      <c r="AG2203" s="45">
        <v>21757.889357688899</v>
      </c>
      <c r="AH2203" s="140">
        <v>0.97792439153215704</v>
      </c>
      <c r="AI2203" s="44">
        <v>25275.859228916401</v>
      </c>
      <c r="AJ2203" s="45">
        <v>23480.133618016302</v>
      </c>
      <c r="AK2203" s="46">
        <v>1.05533193059363</v>
      </c>
    </row>
    <row r="2204" spans="1:37" x14ac:dyDescent="0.2">
      <c r="A2204" s="35" t="s">
        <v>5038</v>
      </c>
      <c r="B2204" s="35" t="s">
        <v>9047</v>
      </c>
      <c r="C2204" s="85" t="s">
        <v>954</v>
      </c>
      <c r="D2204" s="85" t="s">
        <v>13398</v>
      </c>
      <c r="E2204" s="85" t="s">
        <v>12900</v>
      </c>
      <c r="F2204" s="85" t="s">
        <v>383</v>
      </c>
      <c r="G2204" s="85" t="s">
        <v>383</v>
      </c>
      <c r="H2204" s="840">
        <v>1.0668775672811199</v>
      </c>
      <c r="I2204" s="840">
        <v>1.1518031582831101</v>
      </c>
      <c r="J2204" s="86">
        <v>10821.25</v>
      </c>
      <c r="K2204" s="44">
        <v>11544.948874940799</v>
      </c>
      <c r="L2204" s="45">
        <v>10862.2632193842</v>
      </c>
      <c r="M2204" s="46">
        <v>1.00379006301344</v>
      </c>
      <c r="N2204" s="139">
        <v>12463.9499265712</v>
      </c>
      <c r="O2204" s="45">
        <v>11577.082675027999</v>
      </c>
      <c r="P2204" s="99">
        <v>1.0698470763569801</v>
      </c>
      <c r="Q2204" s="86">
        <v>10837.0668927267</v>
      </c>
      <c r="R2204" s="44">
        <v>11561.823562975</v>
      </c>
      <c r="S2204" s="45">
        <v>10878.696538518599</v>
      </c>
      <c r="T2204" s="140">
        <v>1.00384141264458</v>
      </c>
      <c r="U2204" s="44">
        <v>12482.167873568</v>
      </c>
      <c r="V2204" s="45">
        <v>11594.5125311593</v>
      </c>
      <c r="W2204" s="99">
        <v>1.06989397093607</v>
      </c>
      <c r="X2204" s="86">
        <v>10851.9630496514</v>
      </c>
      <c r="Y2204" s="44">
        <v>11577.7159386367</v>
      </c>
      <c r="Z2204" s="45">
        <v>10894.183379365</v>
      </c>
      <c r="AA2204" s="46">
        <v>1.0038905707216701</v>
      </c>
      <c r="AB2204" s="139">
        <v>12499.3253141602</v>
      </c>
      <c r="AC2204" s="45">
        <v>11610.9453920251</v>
      </c>
      <c r="AD2204" s="99">
        <v>1.0699396357047199</v>
      </c>
      <c r="AE2204" s="142">
        <v>10869.0712224542</v>
      </c>
      <c r="AF2204" s="44">
        <v>11595.968264417101</v>
      </c>
      <c r="AG2204" s="45">
        <v>10911.746862018001</v>
      </c>
      <c r="AH2204" s="140">
        <v>1.00392633728222</v>
      </c>
      <c r="AI2204" s="44">
        <v>12519.0305616268</v>
      </c>
      <c r="AJ2204" s="45">
        <v>11629.614949696401</v>
      </c>
      <c r="AK2204" s="46">
        <v>1.06997320301582</v>
      </c>
    </row>
    <row r="2205" spans="1:37" x14ac:dyDescent="0.2">
      <c r="A2205" s="35" t="s">
        <v>5037</v>
      </c>
      <c r="B2205" s="35" t="s">
        <v>10965</v>
      </c>
      <c r="C2205" s="85" t="s">
        <v>954</v>
      </c>
      <c r="D2205" s="85" t="s">
        <v>13398</v>
      </c>
      <c r="E2205" s="85" t="s">
        <v>12900</v>
      </c>
      <c r="F2205" s="85" t="s">
        <v>447</v>
      </c>
      <c r="G2205" s="85" t="s">
        <v>447</v>
      </c>
      <c r="H2205" s="840">
        <v>1.0671755809475501</v>
      </c>
      <c r="I2205" s="840">
        <v>1.1523075793589499</v>
      </c>
      <c r="J2205" s="86">
        <v>17760.833333333299</v>
      </c>
      <c r="K2205" s="44">
        <v>18953.927630612601</v>
      </c>
      <c r="L2205" s="45">
        <v>17833.127993468901</v>
      </c>
      <c r="M2205" s="46">
        <v>1.0040704542843699</v>
      </c>
      <c r="N2205" s="139">
        <v>20465.942865731002</v>
      </c>
      <c r="O2205" s="45">
        <v>19009.6970843776</v>
      </c>
      <c r="P2205" s="99">
        <v>1.07031560555779</v>
      </c>
      <c r="Q2205" s="86">
        <v>17766.357158499399</v>
      </c>
      <c r="R2205" s="44">
        <v>18959.822521943199</v>
      </c>
      <c r="S2205" s="45">
        <v>17839.586853833502</v>
      </c>
      <c r="T2205" s="140">
        <v>1.0041218182591301</v>
      </c>
      <c r="U2205" s="44">
        <v>20472.3080113369</v>
      </c>
      <c r="V2205" s="45">
        <v>19016.4428313643</v>
      </c>
      <c r="W2205" s="99">
        <v>1.07036252067391</v>
      </c>
      <c r="X2205" s="86">
        <v>17777.3231591287</v>
      </c>
      <c r="Y2205" s="44">
        <v>18971.5251700355</v>
      </c>
      <c r="Z2205" s="45">
        <v>17851.472197455201</v>
      </c>
      <c r="AA2205" s="46">
        <v>1.0041709900676701</v>
      </c>
      <c r="AB2205" s="139">
        <v>20484.944216977401</v>
      </c>
      <c r="AC2205" s="45">
        <v>19028.9925803076</v>
      </c>
      <c r="AD2205" s="99">
        <v>1.07040820544099</v>
      </c>
      <c r="AE2205" s="142">
        <v>17790.3555475129</v>
      </c>
      <c r="AF2205" s="44">
        <v>18985.433016680599</v>
      </c>
      <c r="AG2205" s="45">
        <v>17865.195421370099</v>
      </c>
      <c r="AH2205" s="140">
        <v>1.00420676661899</v>
      </c>
      <c r="AI2205" s="44">
        <v>20499.961536889601</v>
      </c>
      <c r="AJ2205" s="45">
        <v>19043.539991696602</v>
      </c>
      <c r="AK2205" s="46">
        <v>1.07044178745258</v>
      </c>
    </row>
    <row r="2206" spans="1:37" x14ac:dyDescent="0.2">
      <c r="A2206" s="35" t="s">
        <v>5036</v>
      </c>
      <c r="B2206" s="35" t="s">
        <v>10964</v>
      </c>
      <c r="C2206" s="85" t="s">
        <v>954</v>
      </c>
      <c r="D2206" s="85" t="s">
        <v>13398</v>
      </c>
      <c r="E2206" s="85" t="s">
        <v>12900</v>
      </c>
      <c r="F2206" s="85" t="s">
        <v>382</v>
      </c>
      <c r="G2206" s="85" t="s">
        <v>382</v>
      </c>
      <c r="H2206" s="840">
        <v>1.0676930458844101</v>
      </c>
      <c r="I2206" s="840">
        <v>1.1460681917194899</v>
      </c>
      <c r="J2206" s="86">
        <v>8165.4166666666697</v>
      </c>
      <c r="K2206" s="44">
        <v>8718.1585917486409</v>
      </c>
      <c r="L2206" s="45">
        <v>8202.6290837425495</v>
      </c>
      <c r="M2206" s="46">
        <v>1.00455732004807</v>
      </c>
      <c r="N2206" s="139">
        <v>9358.1243138028294</v>
      </c>
      <c r="O2206" s="45">
        <v>8692.2508115282199</v>
      </c>
      <c r="P2206" s="99">
        <v>1.06452017899004</v>
      </c>
      <c r="Q2206" s="86">
        <v>8227.2221335401591</v>
      </c>
      <c r="R2206" s="44">
        <v>8784.1478589271192</v>
      </c>
      <c r="S2206" s="45">
        <v>8265.1390056463897</v>
      </c>
      <c r="T2206" s="140">
        <v>1.00460870892882</v>
      </c>
      <c r="U2206" s="44">
        <v>9428.9575934609202</v>
      </c>
      <c r="V2206" s="45">
        <v>8758.4278693010201</v>
      </c>
      <c r="W2206" s="99">
        <v>1.0645668400753701</v>
      </c>
      <c r="X2206" s="86">
        <v>8287.0217238034002</v>
      </c>
      <c r="Y2206" s="44">
        <v>8847.9954655979109</v>
      </c>
      <c r="Z2206" s="45">
        <v>8325.6218802483709</v>
      </c>
      <c r="AA2206" s="46">
        <v>1.0046579045803801</v>
      </c>
      <c r="AB2206" s="139">
        <v>9497.4920017394707</v>
      </c>
      <c r="AC2206" s="45">
        <v>8822.4650708518293</v>
      </c>
      <c r="AD2206" s="99">
        <v>1.06461227747364</v>
      </c>
      <c r="AE2206" s="142">
        <v>8345.8739878840497</v>
      </c>
      <c r="AF2206" s="44">
        <v>8910.8316186913707</v>
      </c>
      <c r="AG2206" s="45">
        <v>8385.0470039307402</v>
      </c>
      <c r="AH2206" s="140">
        <v>1.0046936984794601</v>
      </c>
      <c r="AI2206" s="44">
        <v>9564.9407096129798</v>
      </c>
      <c r="AJ2206" s="45">
        <v>8885.39866740445</v>
      </c>
      <c r="AK2206" s="46">
        <v>1.06464567764906</v>
      </c>
    </row>
    <row r="2207" spans="1:37" x14ac:dyDescent="0.2">
      <c r="A2207" s="35" t="s">
        <v>5035</v>
      </c>
      <c r="B2207" s="35" t="s">
        <v>10963</v>
      </c>
      <c r="C2207" s="85" t="s">
        <v>954</v>
      </c>
      <c r="D2207" s="85" t="s">
        <v>13398</v>
      </c>
      <c r="E2207" s="85" t="s">
        <v>12900</v>
      </c>
      <c r="F2207" s="85" t="s">
        <v>378</v>
      </c>
      <c r="G2207" s="85" t="s">
        <v>378</v>
      </c>
      <c r="H2207" s="840">
        <v>1.06612374858596</v>
      </c>
      <c r="I2207" s="840">
        <v>1.15478837037297</v>
      </c>
      <c r="J2207" s="86">
        <v>12270.666666666701</v>
      </c>
      <c r="K2207" s="44">
        <v>13082.049144315501</v>
      </c>
      <c r="L2207" s="45">
        <v>12308.470379017101</v>
      </c>
      <c r="M2207" s="46">
        <v>1.00308081976125</v>
      </c>
      <c r="N2207" s="139">
        <v>14170.0231633899</v>
      </c>
      <c r="O2207" s="45">
        <v>13161.7609695225</v>
      </c>
      <c r="P2207" s="99">
        <v>1.0726198769033899</v>
      </c>
      <c r="Q2207" s="86">
        <v>12389.467302668199</v>
      </c>
      <c r="R2207" s="44">
        <v>13208.7053237039</v>
      </c>
      <c r="S2207" s="45">
        <v>12428.2727634287</v>
      </c>
      <c r="T2207" s="140">
        <v>1.0031321331105201</v>
      </c>
      <c r="U2207" s="44">
        <v>14307.212756237401</v>
      </c>
      <c r="V2207" s="45">
        <v>13289.771397757901</v>
      </c>
      <c r="W2207" s="99">
        <v>1.07266689302257</v>
      </c>
      <c r="X2207" s="86">
        <v>12500.6061845279</v>
      </c>
      <c r="Y2207" s="44">
        <v>13327.1931250458</v>
      </c>
      <c r="Z2207" s="45">
        <v>12540.373818634</v>
      </c>
      <c r="AA2207" s="46">
        <v>1.00318125645422</v>
      </c>
      <c r="AB2207" s="139">
        <v>14435.5546445052</v>
      </c>
      <c r="AC2207" s="45">
        <v>13409.5587136261</v>
      </c>
      <c r="AD2207" s="99">
        <v>1.0727126761439201</v>
      </c>
      <c r="AE2207" s="142">
        <v>12611.161963496401</v>
      </c>
      <c r="AF2207" s="44">
        <v>13445.0592665476</v>
      </c>
      <c r="AG2207" s="45">
        <v>12651.7320430741</v>
      </c>
      <c r="AH2207" s="140">
        <v>1.00321699774336</v>
      </c>
      <c r="AI2207" s="44">
        <v>14563.2231723356</v>
      </c>
      <c r="AJ2207" s="45">
        <v>13528.5777191002</v>
      </c>
      <c r="AK2207" s="46">
        <v>1.07274633045387</v>
      </c>
    </row>
    <row r="2208" spans="1:37" x14ac:dyDescent="0.2">
      <c r="A2208" s="35" t="s">
        <v>5034</v>
      </c>
      <c r="B2208" s="35" t="s">
        <v>10962</v>
      </c>
      <c r="C2208" s="85" t="s">
        <v>954</v>
      </c>
      <c r="D2208" s="85" t="s">
        <v>13398</v>
      </c>
      <c r="E2208" s="85" t="s">
        <v>12900</v>
      </c>
      <c r="F2208" s="85" t="s">
        <v>382</v>
      </c>
      <c r="G2208" s="85" t="s">
        <v>382</v>
      </c>
      <c r="H2208" s="840">
        <v>1.0676930458844101</v>
      </c>
      <c r="I2208" s="840">
        <v>1.1460681917194899</v>
      </c>
      <c r="J2208" s="86">
        <v>24761.5</v>
      </c>
      <c r="K2208" s="44">
        <v>26437.681355666798</v>
      </c>
      <c r="L2208" s="45">
        <v>24874.3460803704</v>
      </c>
      <c r="M2208" s="46">
        <v>1.00455732004807</v>
      </c>
      <c r="N2208" s="139">
        <v>28378.367529262101</v>
      </c>
      <c r="O2208" s="45">
        <v>26359.116412061801</v>
      </c>
      <c r="P2208" s="99">
        <v>1.06452017899004</v>
      </c>
      <c r="Q2208" s="86">
        <v>24932.9824126315</v>
      </c>
      <c r="R2208" s="44">
        <v>26620.7719351249</v>
      </c>
      <c r="S2208" s="45">
        <v>25047.8912712987</v>
      </c>
      <c r="T2208" s="140">
        <v>1.00460870892882</v>
      </c>
      <c r="U2208" s="44">
        <v>28574.898067818402</v>
      </c>
      <c r="V2208" s="45">
        <v>26542.826300669902</v>
      </c>
      <c r="W2208" s="99">
        <v>1.0645668400753701</v>
      </c>
      <c r="X2208" s="86">
        <v>25089.901264259501</v>
      </c>
      <c r="Y2208" s="44">
        <v>26788.313101776301</v>
      </c>
      <c r="Z2208" s="45">
        <v>25206.767630279501</v>
      </c>
      <c r="AA2208" s="46">
        <v>1.0046579045803801</v>
      </c>
      <c r="AB2208" s="139">
        <v>28754.7377723504</v>
      </c>
      <c r="AC2208" s="45">
        <v>26711.016926531898</v>
      </c>
      <c r="AD2208" s="99">
        <v>1.06461227747364</v>
      </c>
      <c r="AE2208" s="142">
        <v>25249.0752762591</v>
      </c>
      <c r="AF2208" s="44">
        <v>26958.262087473799</v>
      </c>
      <c r="AG2208" s="45">
        <v>25367.586822491099</v>
      </c>
      <c r="AH2208" s="140">
        <v>1.0046936984794601</v>
      </c>
      <c r="AI2208" s="44">
        <v>28937.162044451499</v>
      </c>
      <c r="AJ2208" s="45">
        <v>26881.318857505001</v>
      </c>
      <c r="AK2208" s="46">
        <v>1.06464567764906</v>
      </c>
    </row>
    <row r="2209" spans="1:37" x14ac:dyDescent="0.2">
      <c r="A2209" s="35" t="s">
        <v>5033</v>
      </c>
      <c r="B2209" s="35" t="s">
        <v>10961</v>
      </c>
      <c r="C2209" s="85" t="s">
        <v>954</v>
      </c>
      <c r="D2209" s="85" t="s">
        <v>13398</v>
      </c>
      <c r="E2209" s="85" t="s">
        <v>12900</v>
      </c>
      <c r="F2209" s="85" t="s">
        <v>383</v>
      </c>
      <c r="G2209" s="85" t="s">
        <v>383</v>
      </c>
      <c r="H2209" s="840">
        <v>1.0668775672811199</v>
      </c>
      <c r="I2209" s="840">
        <v>1.1518031582831101</v>
      </c>
      <c r="J2209" s="86">
        <v>5557</v>
      </c>
      <c r="K2209" s="44">
        <v>5928.6386413811597</v>
      </c>
      <c r="L2209" s="45">
        <v>5578.06138016571</v>
      </c>
      <c r="M2209" s="46">
        <v>1.00379006301344</v>
      </c>
      <c r="N2209" s="139">
        <v>6400.5701505792704</v>
      </c>
      <c r="O2209" s="45">
        <v>5945.1402033157601</v>
      </c>
      <c r="P2209" s="99">
        <v>1.0698470763569801</v>
      </c>
      <c r="Q2209" s="86">
        <v>5565.4474875423002</v>
      </c>
      <c r="R2209" s="44">
        <v>5937.6510763399301</v>
      </c>
      <c r="S2209" s="45">
        <v>5586.8266678937098</v>
      </c>
      <c r="T2209" s="140">
        <v>1.00384141264458</v>
      </c>
      <c r="U2209" s="44">
        <v>6410.2999934100499</v>
      </c>
      <c r="V2209" s="45">
        <v>5954.4387124828399</v>
      </c>
      <c r="W2209" s="99">
        <v>1.06989397093607</v>
      </c>
      <c r="X2209" s="86">
        <v>5578.2903456854901</v>
      </c>
      <c r="Y2209" s="44">
        <v>5951.3528335926603</v>
      </c>
      <c r="Z2209" s="45">
        <v>5599.9930787813701</v>
      </c>
      <c r="AA2209" s="46">
        <v>1.0038905707216701</v>
      </c>
      <c r="AB2209" s="139">
        <v>6425.0924379807502</v>
      </c>
      <c r="AC2209" s="45">
        <v>5968.4339403178701</v>
      </c>
      <c r="AD2209" s="99">
        <v>1.0699396357047199</v>
      </c>
      <c r="AE2209" s="142">
        <v>5585.2945757968801</v>
      </c>
      <c r="AF2209" s="44">
        <v>5958.8254895745904</v>
      </c>
      <c r="AG2209" s="45">
        <v>5607.2243261220201</v>
      </c>
      <c r="AH2209" s="140">
        <v>1.00392633728222</v>
      </c>
      <c r="AI2209" s="44">
        <v>6433.1599323443897</v>
      </c>
      <c r="AJ2209" s="45">
        <v>5976.1155270522804</v>
      </c>
      <c r="AK2209" s="46">
        <v>1.06997320301582</v>
      </c>
    </row>
    <row r="2210" spans="1:37" x14ac:dyDescent="0.2">
      <c r="A2210" s="35" t="s">
        <v>5032</v>
      </c>
      <c r="B2210" s="35" t="s">
        <v>10960</v>
      </c>
      <c r="C2210" s="85" t="s">
        <v>954</v>
      </c>
      <c r="D2210" s="85" t="s">
        <v>13398</v>
      </c>
      <c r="E2210" s="85" t="s">
        <v>12900</v>
      </c>
      <c r="F2210" s="85" t="s">
        <v>384</v>
      </c>
      <c r="G2210" s="85" t="s">
        <v>384</v>
      </c>
      <c r="H2210" s="840">
        <v>1.0941891523377001</v>
      </c>
      <c r="I2210" s="840">
        <v>1.1524514464351601</v>
      </c>
      <c r="J2210" s="86">
        <v>7289.4166666666697</v>
      </c>
      <c r="K2210" s="44">
        <v>7976.0006435363002</v>
      </c>
      <c r="L2210" s="45">
        <v>7504.3570453674902</v>
      </c>
      <c r="M2210" s="46">
        <v>1.0294866363839099</v>
      </c>
      <c r="N2210" s="139">
        <v>8400.6987811685594</v>
      </c>
      <c r="O2210" s="45">
        <v>7802.9505004879802</v>
      </c>
      <c r="P2210" s="99">
        <v>1.0704492358311199</v>
      </c>
      <c r="Q2210" s="86">
        <v>7303.6911244693201</v>
      </c>
      <c r="R2210" s="44">
        <v>7991.6196004194599</v>
      </c>
      <c r="S2210" s="45">
        <v>7519.4370516644003</v>
      </c>
      <c r="T2210" s="140">
        <v>1.02953930054247</v>
      </c>
      <c r="U2210" s="44">
        <v>8417.1494007102992</v>
      </c>
      <c r="V2210" s="45">
        <v>7818.5732792326598</v>
      </c>
      <c r="W2210" s="99">
        <v>1.07049615680465</v>
      </c>
      <c r="X2210" s="86">
        <v>7319.70921950509</v>
      </c>
      <c r="Y2210" s="44">
        <v>8009.1464262487198</v>
      </c>
      <c r="Z2210" s="45">
        <v>7536.2973441559498</v>
      </c>
      <c r="AA2210" s="46">
        <v>1.0295897170441799</v>
      </c>
      <c r="AB2210" s="139">
        <v>8435.6094775034198</v>
      </c>
      <c r="AC2210" s="45">
        <v>7836.0550293688002</v>
      </c>
      <c r="AD2210" s="99">
        <v>1.0705418472755399</v>
      </c>
      <c r="AE2210" s="142">
        <v>7340.4526171160496</v>
      </c>
      <c r="AF2210" s="44">
        <v>8031.84362689725</v>
      </c>
      <c r="AG2210" s="45">
        <v>7557.9237967517101</v>
      </c>
      <c r="AH2210" s="140">
        <v>1.02962639921257</v>
      </c>
      <c r="AI2210" s="44">
        <v>8459.5152360841403</v>
      </c>
      <c r="AJ2210" s="45">
        <v>7858.5082425075598</v>
      </c>
      <c r="AK2210" s="46">
        <v>1.07057543347988</v>
      </c>
    </row>
    <row r="2211" spans="1:37" x14ac:dyDescent="0.2">
      <c r="A2211" s="35" t="s">
        <v>5031</v>
      </c>
      <c r="B2211" s="35" t="s">
        <v>10506</v>
      </c>
      <c r="C2211" s="85" t="s">
        <v>954</v>
      </c>
      <c r="D2211" s="85" t="s">
        <v>13398</v>
      </c>
      <c r="E2211" s="85" t="s">
        <v>12900</v>
      </c>
      <c r="F2211" s="85" t="s">
        <v>386</v>
      </c>
      <c r="G2211" s="85" t="s">
        <v>386</v>
      </c>
      <c r="H2211" s="840">
        <v>1.06858374417151</v>
      </c>
      <c r="I2211" s="840">
        <v>1.1529256738286999</v>
      </c>
      <c r="J2211" s="86">
        <v>4972.25</v>
      </c>
      <c r="K2211" s="44">
        <v>5313.2655219567996</v>
      </c>
      <c r="L2211" s="45">
        <v>4999.0770231340503</v>
      </c>
      <c r="M2211" s="46">
        <v>1.0053953488127201</v>
      </c>
      <c r="N2211" s="139">
        <v>5732.6346816947598</v>
      </c>
      <c r="O2211" s="45">
        <v>5324.7314091200697</v>
      </c>
      <c r="P2211" s="99">
        <v>1.0708897197687299</v>
      </c>
      <c r="Q2211" s="86">
        <v>4989.4104069223104</v>
      </c>
      <c r="R2211" s="44">
        <v>5331.6028538373503</v>
      </c>
      <c r="S2211" s="45">
        <v>5016.5866305498303</v>
      </c>
      <c r="T2211" s="140">
        <v>1.0054467805634499</v>
      </c>
      <c r="U2211" s="44">
        <v>5752.4193554088397</v>
      </c>
      <c r="V2211" s="45">
        <v>5343.3425168080003</v>
      </c>
      <c r="W2211" s="99">
        <v>1.0709366600499799</v>
      </c>
      <c r="X2211" s="86">
        <v>5008.1323170039004</v>
      </c>
      <c r="Y2211" s="44">
        <v>5351.6087826103703</v>
      </c>
      <c r="Z2211" s="45">
        <v>5035.6570986352099</v>
      </c>
      <c r="AA2211" s="46">
        <v>1.00549601725535</v>
      </c>
      <c r="AB2211" s="139">
        <v>5774.0043262050203</v>
      </c>
      <c r="AC2211" s="45">
        <v>5363.6214147441497</v>
      </c>
      <c r="AD2211" s="99">
        <v>1.07098236932225</v>
      </c>
      <c r="AE2211" s="142">
        <v>5027.9867247878801</v>
      </c>
      <c r="AF2211" s="44">
        <v>5372.8248800184901</v>
      </c>
      <c r="AG2211" s="45">
        <v>5055.8007479732496</v>
      </c>
      <c r="AH2211" s="140">
        <v>1.0055318410146701</v>
      </c>
      <c r="AI2211" s="44">
        <v>5796.8949826778298</v>
      </c>
      <c r="AJ2211" s="45">
        <v>5385.05407591317</v>
      </c>
      <c r="AK2211" s="46">
        <v>1.0710159693471299</v>
      </c>
    </row>
    <row r="2212" spans="1:37" x14ac:dyDescent="0.2">
      <c r="A2212" s="35" t="s">
        <v>5030</v>
      </c>
      <c r="B2212" s="35" t="s">
        <v>10959</v>
      </c>
      <c r="C2212" s="85" t="s">
        <v>954</v>
      </c>
      <c r="D2212" s="85" t="s">
        <v>13398</v>
      </c>
      <c r="E2212" s="85" t="s">
        <v>12900</v>
      </c>
      <c r="F2212" s="85" t="s">
        <v>382</v>
      </c>
      <c r="G2212" s="85" t="s">
        <v>382</v>
      </c>
      <c r="H2212" s="840">
        <v>1.0676930458844101</v>
      </c>
      <c r="I2212" s="840">
        <v>1.1460681917194899</v>
      </c>
      <c r="J2212" s="86">
        <v>20935.75</v>
      </c>
      <c r="K2212" s="44">
        <v>22352.954685374501</v>
      </c>
      <c r="L2212" s="45">
        <v>21031.160913196501</v>
      </c>
      <c r="M2212" s="46">
        <v>1.00455732004807</v>
      </c>
      <c r="N2212" s="139">
        <v>23993.797144791301</v>
      </c>
      <c r="O2212" s="45">
        <v>22286.528337290601</v>
      </c>
      <c r="P2212" s="99">
        <v>1.06452017899004</v>
      </c>
      <c r="Q2212" s="86">
        <v>21064.703041659701</v>
      </c>
      <c r="R2212" s="44">
        <v>22490.636951200198</v>
      </c>
      <c r="S2212" s="45">
        <v>21161.784126650698</v>
      </c>
      <c r="T2212" s="140">
        <v>1.00460870892882</v>
      </c>
      <c r="U2212" s="44">
        <v>24141.586124062898</v>
      </c>
      <c r="V2212" s="45">
        <v>22424.7843541857</v>
      </c>
      <c r="W2212" s="99">
        <v>1.0645668400753701</v>
      </c>
      <c r="X2212" s="86">
        <v>21175.740532905002</v>
      </c>
      <c r="Y2212" s="44">
        <v>22609.190908435299</v>
      </c>
      <c r="Z2212" s="45">
        <v>21274.375111726102</v>
      </c>
      <c r="AA2212" s="46">
        <v>1.0046579045803801</v>
      </c>
      <c r="AB2212" s="139">
        <v>24268.8426608675</v>
      </c>
      <c r="AC2212" s="45">
        <v>22543.953355926798</v>
      </c>
      <c r="AD2212" s="99">
        <v>1.06461227747364</v>
      </c>
      <c r="AE2212" s="142">
        <v>21290.151519798899</v>
      </c>
      <c r="AF2212" s="44">
        <v>22731.346723514602</v>
      </c>
      <c r="AG2212" s="45">
        <v>21390.081071614801</v>
      </c>
      <c r="AH2212" s="140">
        <v>1.0046936984794601</v>
      </c>
      <c r="AI2212" s="44">
        <v>24399.965453729801</v>
      </c>
      <c r="AJ2212" s="45">
        <v>22666.467792047399</v>
      </c>
      <c r="AK2212" s="46">
        <v>1.06464567764906</v>
      </c>
    </row>
    <row r="2213" spans="1:37" x14ac:dyDescent="0.2">
      <c r="A2213" s="35" t="s">
        <v>5029</v>
      </c>
      <c r="B2213" s="35" t="s">
        <v>10958</v>
      </c>
      <c r="C2213" s="85" t="s">
        <v>937</v>
      </c>
      <c r="D2213" s="85" t="s">
        <v>13398</v>
      </c>
      <c r="E2213" s="85" t="s">
        <v>12900</v>
      </c>
      <c r="F2213" s="85" t="s">
        <v>379</v>
      </c>
      <c r="G2213" s="85" t="s">
        <v>379</v>
      </c>
      <c r="H2213" s="840">
        <v>1.10587818393923</v>
      </c>
      <c r="I2213" s="840">
        <v>1.15665458075821</v>
      </c>
      <c r="J2213" s="86">
        <v>10795.583333333299</v>
      </c>
      <c r="K2213" s="44">
        <v>11938.600091231299</v>
      </c>
      <c r="L2213" s="45">
        <v>11232.636719890599</v>
      </c>
      <c r="M2213" s="46">
        <v>1.0404844623085601</v>
      </c>
      <c r="N2213" s="139">
        <v>12486.760914457</v>
      </c>
      <c r="O2213" s="45">
        <v>11598.2705564147</v>
      </c>
      <c r="P2213" s="99">
        <v>1.0743532978531001</v>
      </c>
      <c r="Q2213" s="86">
        <v>10834.8896373757</v>
      </c>
      <c r="R2213" s="44">
        <v>11982.068075363</v>
      </c>
      <c r="S2213" s="45">
        <v>11274.1110245939</v>
      </c>
      <c r="T2213" s="140">
        <v>1.04053768906912</v>
      </c>
      <c r="U2213" s="44">
        <v>12532.224731080199</v>
      </c>
      <c r="V2213" s="45">
        <v>11641.009651497199</v>
      </c>
      <c r="W2213" s="99">
        <v>1.0744003899532799</v>
      </c>
      <c r="X2213" s="86">
        <v>10872.1745106004</v>
      </c>
      <c r="Y2213" s="44">
        <v>12023.300603253199</v>
      </c>
      <c r="Z2213" s="45">
        <v>11313.461333073101</v>
      </c>
      <c r="AA2213" s="46">
        <v>1.04058864416152</v>
      </c>
      <c r="AB2213" s="139">
        <v>12575.3504504886</v>
      </c>
      <c r="AC2213" s="45">
        <v>11681.567100328901</v>
      </c>
      <c r="AD2213" s="99">
        <v>1.07444624706303</v>
      </c>
      <c r="AE2213" s="142">
        <v>10910.368479356201</v>
      </c>
      <c r="AF2213" s="44">
        <v>12065.5384800583</v>
      </c>
      <c r="AG2213" s="45">
        <v>11353.610034646999</v>
      </c>
      <c r="AH2213" s="140">
        <v>1.0406257181991101</v>
      </c>
      <c r="AI2213" s="44">
        <v>12619.5276794074</v>
      </c>
      <c r="AJ2213" s="45">
        <v>11722.9722410289</v>
      </c>
      <c r="AK2213" s="46">
        <v>1.0744799557604501</v>
      </c>
    </row>
    <row r="2214" spans="1:37" x14ac:dyDescent="0.2">
      <c r="A2214" s="35" t="s">
        <v>5028</v>
      </c>
      <c r="B2214" s="35" t="s">
        <v>10957</v>
      </c>
      <c r="C2214" s="85" t="s">
        <v>954</v>
      </c>
      <c r="D2214" s="85" t="s">
        <v>13398</v>
      </c>
      <c r="E2214" s="85" t="s">
        <v>12900</v>
      </c>
      <c r="F2214" s="85" t="s">
        <v>386</v>
      </c>
      <c r="G2214" s="85" t="s">
        <v>386</v>
      </c>
      <c r="H2214" s="840">
        <v>1.06858374417151</v>
      </c>
      <c r="I2214" s="840">
        <v>1.1529256738286999</v>
      </c>
      <c r="J2214" s="86">
        <v>18525.5</v>
      </c>
      <c r="K2214" s="44">
        <v>19796.048152649299</v>
      </c>
      <c r="L2214" s="45">
        <v>18625.4515344301</v>
      </c>
      <c r="M2214" s="46">
        <v>1.0053953488127201</v>
      </c>
      <c r="N2214" s="139">
        <v>21358.5245705136</v>
      </c>
      <c r="O2214" s="45">
        <v>19838.7675035756</v>
      </c>
      <c r="P2214" s="99">
        <v>1.0708897197687299</v>
      </c>
      <c r="Q2214" s="86">
        <v>18581.230865707399</v>
      </c>
      <c r="R2214" s="44">
        <v>19855.601249792799</v>
      </c>
      <c r="S2214" s="45">
        <v>18682.438752831698</v>
      </c>
      <c r="T2214" s="140">
        <v>1.0054467805634499</v>
      </c>
      <c r="U2214" s="44">
        <v>21422.778116412301</v>
      </c>
      <c r="V2214" s="45">
        <v>19899.3213229383</v>
      </c>
      <c r="W2214" s="99">
        <v>1.0709366600499799</v>
      </c>
      <c r="X2214" s="86">
        <v>18631.057395051299</v>
      </c>
      <c r="Y2214" s="44">
        <v>19908.845069078201</v>
      </c>
      <c r="Z2214" s="45">
        <v>18733.454007979799</v>
      </c>
      <c r="AA2214" s="46">
        <v>1.00549601725535</v>
      </c>
      <c r="AB2214" s="139">
        <v>21480.224401330699</v>
      </c>
      <c r="AC2214" s="45">
        <v>19953.533991930799</v>
      </c>
      <c r="AD2214" s="99">
        <v>1.07098236932225</v>
      </c>
      <c r="AE2214" s="142">
        <v>18688.755589018601</v>
      </c>
      <c r="AF2214" s="44">
        <v>19970.5004212198</v>
      </c>
      <c r="AG2214" s="45">
        <v>18792.138813698999</v>
      </c>
      <c r="AH2214" s="140">
        <v>1.0055318410146701</v>
      </c>
      <c r="AI2214" s="44">
        <v>21546.746130489199</v>
      </c>
      <c r="AJ2214" s="45">
        <v>20015.955683064301</v>
      </c>
      <c r="AK2214" s="46">
        <v>1.0710159693471299</v>
      </c>
    </row>
    <row r="2215" spans="1:37" x14ac:dyDescent="0.2">
      <c r="A2215" s="35" t="s">
        <v>5027</v>
      </c>
      <c r="B2215" s="35" t="s">
        <v>10956</v>
      </c>
      <c r="C2215" s="85" t="s">
        <v>954</v>
      </c>
      <c r="D2215" s="85" t="s">
        <v>13398</v>
      </c>
      <c r="E2215" s="85" t="s">
        <v>12900</v>
      </c>
      <c r="F2215" s="85" t="s">
        <v>446</v>
      </c>
      <c r="G2215" s="85" t="s">
        <v>446</v>
      </c>
      <c r="H2215" s="840">
        <v>1.0735901746624701</v>
      </c>
      <c r="I2215" s="840">
        <v>1.1523201766745801</v>
      </c>
      <c r="J2215" s="86">
        <v>12219.916666666701</v>
      </c>
      <c r="K2215" s="44">
        <v>13119.182468527501</v>
      </c>
      <c r="L2215" s="45">
        <v>12343.407904178201</v>
      </c>
      <c r="M2215" s="46">
        <v>1.01010573483274</v>
      </c>
      <c r="N2215" s="139">
        <v>14081.256532281999</v>
      </c>
      <c r="O2215" s="45">
        <v>13079.310491690499</v>
      </c>
      <c r="P2215" s="99">
        <v>1.0703273065165899</v>
      </c>
      <c r="Q2215" s="86">
        <v>12273.5912865839</v>
      </c>
      <c r="R2215" s="44">
        <v>13176.8070130994</v>
      </c>
      <c r="S2215" s="45">
        <v>12398.2591553445</v>
      </c>
      <c r="T2215" s="140">
        <v>1.0101574075467901</v>
      </c>
      <c r="U2215" s="44">
        <v>14143.106879788</v>
      </c>
      <c r="V2215" s="45">
        <v>13137.335726310201</v>
      </c>
      <c r="W2215" s="99">
        <v>1.0703742221455901</v>
      </c>
      <c r="X2215" s="86">
        <v>12323.043358487101</v>
      </c>
      <c r="Y2215" s="44">
        <v>13229.898271611401</v>
      </c>
      <c r="Z2215" s="45">
        <v>12448.823120655199</v>
      </c>
      <c r="AA2215" s="46">
        <v>1.0102068749179201</v>
      </c>
      <c r="AB2215" s="139">
        <v>14200.0915000204</v>
      </c>
      <c r="AC2215" s="45">
        <v>13190.8309308273</v>
      </c>
      <c r="AD2215" s="99">
        <v>1.0704199074121199</v>
      </c>
      <c r="AE2215" s="142">
        <v>12375.5032025866</v>
      </c>
      <c r="AF2215" s="44">
        <v>13286.218644801</v>
      </c>
      <c r="AG2215" s="45">
        <v>12502.263829952</v>
      </c>
      <c r="AH2215" s="140">
        <v>1.0102428665154299</v>
      </c>
      <c r="AI2215" s="44">
        <v>14260.5420368415</v>
      </c>
      <c r="AJ2215" s="45">
        <v>13247.400591126499</v>
      </c>
      <c r="AK2215" s="46">
        <v>1.07045348979083</v>
      </c>
    </row>
    <row r="2216" spans="1:37" x14ac:dyDescent="0.2">
      <c r="A2216" s="35" t="s">
        <v>5026</v>
      </c>
      <c r="B2216" s="35" t="s">
        <v>10955</v>
      </c>
      <c r="C2216" s="85" t="s">
        <v>954</v>
      </c>
      <c r="D2216" s="85" t="s">
        <v>13398</v>
      </c>
      <c r="E2216" s="85" t="s">
        <v>12900</v>
      </c>
      <c r="F2216" s="85" t="s">
        <v>447</v>
      </c>
      <c r="G2216" s="85" t="s">
        <v>447</v>
      </c>
      <c r="H2216" s="840">
        <v>1.0671755809475501</v>
      </c>
      <c r="I2216" s="840">
        <v>1.1523075793589499</v>
      </c>
      <c r="J2216" s="86">
        <v>14518.666666666701</v>
      </c>
      <c r="K2216" s="44">
        <v>15493.9665345838</v>
      </c>
      <c r="L2216" s="45">
        <v>14577.764235603299</v>
      </c>
      <c r="M2216" s="46">
        <v>1.0040704542843699</v>
      </c>
      <c r="N2216" s="139">
        <v>16729.969642186101</v>
      </c>
      <c r="O2216" s="45">
        <v>15539.555505225</v>
      </c>
      <c r="P2216" s="99">
        <v>1.07031560555779</v>
      </c>
      <c r="Q2216" s="86">
        <v>14545.7300352565</v>
      </c>
      <c r="R2216" s="44">
        <v>15522.847900680999</v>
      </c>
      <c r="S2216" s="45">
        <v>14605.6848909081</v>
      </c>
      <c r="T2216" s="140">
        <v>1.0041218182591301</v>
      </c>
      <c r="U2216" s="44">
        <v>16761.154966935101</v>
      </c>
      <c r="V2216" s="45">
        <v>15569.204265579199</v>
      </c>
      <c r="W2216" s="99">
        <v>1.07036252067391</v>
      </c>
      <c r="X2216" s="86">
        <v>14575.893722331701</v>
      </c>
      <c r="Y2216" s="44">
        <v>15555.037850959099</v>
      </c>
      <c r="Z2216" s="45">
        <v>14636.689630274999</v>
      </c>
      <c r="AA2216" s="46">
        <v>1.0041709900676701</v>
      </c>
      <c r="AB2216" s="139">
        <v>16795.912812173399</v>
      </c>
      <c r="AC2216" s="45">
        <v>15602.156242019801</v>
      </c>
      <c r="AD2216" s="99">
        <v>1.07040820544099</v>
      </c>
      <c r="AE2216" s="142">
        <v>14611.1444187531</v>
      </c>
      <c r="AF2216" s="44">
        <v>15592.6565333914</v>
      </c>
      <c r="AG2216" s="45">
        <v>14672.610093359101</v>
      </c>
      <c r="AH2216" s="140">
        <v>1.00420676661899</v>
      </c>
      <c r="AI2216" s="44">
        <v>16836.532456837402</v>
      </c>
      <c r="AJ2216" s="45">
        <v>15640.3795483378</v>
      </c>
      <c r="AK2216" s="46">
        <v>1.07044178745258</v>
      </c>
    </row>
    <row r="2217" spans="1:37" x14ac:dyDescent="0.2">
      <c r="A2217" s="35" t="s">
        <v>5025</v>
      </c>
      <c r="B2217" s="35" t="s">
        <v>13002</v>
      </c>
      <c r="C2217" s="85" t="s">
        <v>954</v>
      </c>
      <c r="D2217" s="85" t="s">
        <v>13398</v>
      </c>
      <c r="E2217" s="85" t="s">
        <v>12900</v>
      </c>
      <c r="F2217" s="85" t="s">
        <v>446</v>
      </c>
      <c r="G2217" s="85" t="s">
        <v>446</v>
      </c>
      <c r="H2217" s="840">
        <v>1.0735901746624701</v>
      </c>
      <c r="I2217" s="840">
        <v>1.1523201766745801</v>
      </c>
      <c r="J2217" s="86">
        <v>14633.666666666701</v>
      </c>
      <c r="K2217" s="44">
        <v>15710.5607526191</v>
      </c>
      <c r="L2217" s="45">
        <v>14781.5506216307</v>
      </c>
      <c r="M2217" s="46">
        <v>1.01010573483274</v>
      </c>
      <c r="N2217" s="139">
        <v>16862.669358730302</v>
      </c>
      <c r="O2217" s="45">
        <v>15662.8130277949</v>
      </c>
      <c r="P2217" s="99">
        <v>1.0703273065165899</v>
      </c>
      <c r="Q2217" s="86">
        <v>14704.4839877222</v>
      </c>
      <c r="R2217" s="44">
        <v>15786.5895327003</v>
      </c>
      <c r="S2217" s="45">
        <v>14853.8434243508</v>
      </c>
      <c r="T2217" s="140">
        <v>1.0101574075467901</v>
      </c>
      <c r="U2217" s="44">
        <v>16944.2735866406</v>
      </c>
      <c r="V2217" s="45">
        <v>15739.300610410501</v>
      </c>
      <c r="W2217" s="99">
        <v>1.0703742221455901</v>
      </c>
      <c r="X2217" s="86">
        <v>14767.6574771212</v>
      </c>
      <c r="Y2217" s="44">
        <v>15854.4119702182</v>
      </c>
      <c r="Z2217" s="45">
        <v>14918.389109820901</v>
      </c>
      <c r="AA2217" s="46">
        <v>1.0102068749179201</v>
      </c>
      <c r="AB2217" s="139">
        <v>17017.0696731061</v>
      </c>
      <c r="AC2217" s="45">
        <v>15807.594549354</v>
      </c>
      <c r="AD2217" s="99">
        <v>1.0704199074121199</v>
      </c>
      <c r="AE2217" s="142">
        <v>14834.2112263933</v>
      </c>
      <c r="AF2217" s="44">
        <v>15925.8634215236</v>
      </c>
      <c r="AG2217" s="45">
        <v>14986.156071846901</v>
      </c>
      <c r="AH2217" s="140">
        <v>1.0102428665154299</v>
      </c>
      <c r="AI2217" s="44">
        <v>17093.7609012256</v>
      </c>
      <c r="AJ2217" s="45">
        <v>15879.333175587</v>
      </c>
      <c r="AK2217" s="46">
        <v>1.07045348979083</v>
      </c>
    </row>
    <row r="2218" spans="1:37" x14ac:dyDescent="0.2">
      <c r="A2218" s="35" t="s">
        <v>5024</v>
      </c>
      <c r="B2218" s="35" t="s">
        <v>10954</v>
      </c>
      <c r="C2218" s="85" t="s">
        <v>954</v>
      </c>
      <c r="D2218" s="85" t="s">
        <v>13398</v>
      </c>
      <c r="E2218" s="85" t="s">
        <v>12900</v>
      </c>
      <c r="F2218" s="85" t="s">
        <v>382</v>
      </c>
      <c r="G2218" s="85" t="s">
        <v>382</v>
      </c>
      <c r="H2218" s="840">
        <v>1.0676930458844101</v>
      </c>
      <c r="I2218" s="840">
        <v>1.1460681917194899</v>
      </c>
      <c r="J2218" s="86">
        <v>13376.583333333299</v>
      </c>
      <c r="K2218" s="44">
        <v>14282.0850026933</v>
      </c>
      <c r="L2218" s="45">
        <v>13437.5447047331</v>
      </c>
      <c r="M2218" s="46">
        <v>1.00455732004807</v>
      </c>
      <c r="N2218" s="139">
        <v>15330.476672218399</v>
      </c>
      <c r="O2218" s="45">
        <v>14239.642884275099</v>
      </c>
      <c r="P2218" s="99">
        <v>1.06452017899004</v>
      </c>
      <c r="Q2218" s="86">
        <v>13471.806284219099</v>
      </c>
      <c r="R2218" s="44">
        <v>14383.7538851626</v>
      </c>
      <c r="S2218" s="45">
        <v>13533.8939181285</v>
      </c>
      <c r="T2218" s="140">
        <v>1.00460870892882</v>
      </c>
      <c r="U2218" s="44">
        <v>15439.6086673502</v>
      </c>
      <c r="V2218" s="45">
        <v>14341.638246098701</v>
      </c>
      <c r="W2218" s="99">
        <v>1.0645668400753701</v>
      </c>
      <c r="X2218" s="86">
        <v>13562.835292546501</v>
      </c>
      <c r="Y2218" s="44">
        <v>14480.944924327499</v>
      </c>
      <c r="Z2218" s="45">
        <v>13626.0096851785</v>
      </c>
      <c r="AA2218" s="46">
        <v>1.0046579045803801</v>
      </c>
      <c r="AB2218" s="139">
        <v>15543.934118318</v>
      </c>
      <c r="AC2218" s="45">
        <v>14439.1609697977</v>
      </c>
      <c r="AD2218" s="99">
        <v>1.06461227747364</v>
      </c>
      <c r="AE2218" s="142">
        <v>13654.1281613796</v>
      </c>
      <c r="AF2218" s="44">
        <v>14578.4176855195</v>
      </c>
      <c r="AG2218" s="45">
        <v>13718.2165219691</v>
      </c>
      <c r="AH2218" s="140">
        <v>1.0046936984794601</v>
      </c>
      <c r="AI2218" s="44">
        <v>15648.5619714185</v>
      </c>
      <c r="AJ2218" s="45">
        <v>14536.8085290791</v>
      </c>
      <c r="AK2218" s="46">
        <v>1.06464567764906</v>
      </c>
    </row>
    <row r="2219" spans="1:37" x14ac:dyDescent="0.2">
      <c r="A2219" s="35" t="s">
        <v>5023</v>
      </c>
      <c r="B2219" s="35" t="s">
        <v>10953</v>
      </c>
      <c r="C2219" s="85" t="s">
        <v>950</v>
      </c>
      <c r="D2219" s="85" t="s">
        <v>13398</v>
      </c>
      <c r="E2219" s="85" t="s">
        <v>12900</v>
      </c>
      <c r="F2219" s="85" t="s">
        <v>381</v>
      </c>
      <c r="G2219" s="85" t="s">
        <v>381</v>
      </c>
      <c r="H2219" s="840">
        <v>1.0392451687711799</v>
      </c>
      <c r="I2219" s="840">
        <v>1.1360421431757901</v>
      </c>
      <c r="J2219" s="86">
        <v>27892.583333333299</v>
      </c>
      <c r="K2219" s="44">
        <v>28987.232473714099</v>
      </c>
      <c r="L2219" s="45">
        <v>27273.134991044401</v>
      </c>
      <c r="M2219" s="46">
        <v>0.97779164680136699</v>
      </c>
      <c r="N2219" s="139">
        <v>31687.150148709199</v>
      </c>
      <c r="O2219" s="45">
        <v>29432.463959565401</v>
      </c>
      <c r="P2219" s="99">
        <v>1.0552075298235899</v>
      </c>
      <c r="Q2219" s="86">
        <v>28126.7727581449</v>
      </c>
      <c r="R2219" s="44">
        <v>29230.6127020268</v>
      </c>
      <c r="S2219" s="45">
        <v>27503.530346080999</v>
      </c>
      <c r="T2219" s="140">
        <v>0.97784166646408599</v>
      </c>
      <c r="U2219" s="44">
        <v>31953.199204781198</v>
      </c>
      <c r="V2219" s="45">
        <v>29680.883348395699</v>
      </c>
      <c r="W2219" s="99">
        <v>1.0552537827078201</v>
      </c>
      <c r="X2219" s="86">
        <v>28353.1732151674</v>
      </c>
      <c r="Y2219" s="44">
        <v>29465.8982831951</v>
      </c>
      <c r="Z2219" s="45">
        <v>27726.271834291001</v>
      </c>
      <c r="AA2219" s="46">
        <v>0.97788955133455702</v>
      </c>
      <c r="AB2219" s="139">
        <v>32210.399665193101</v>
      </c>
      <c r="AC2219" s="45">
        <v>29921.070311225001</v>
      </c>
      <c r="AD2219" s="99">
        <v>1.0552988226100499</v>
      </c>
      <c r="AE2219" s="142">
        <v>28576.984947740399</v>
      </c>
      <c r="AF2219" s="44">
        <v>29698.4935449859</v>
      </c>
      <c r="AG2219" s="45">
        <v>27946.130616842602</v>
      </c>
      <c r="AH2219" s="140">
        <v>0.97792439153215704</v>
      </c>
      <c r="AI2219" s="44">
        <v>32464.6592255332</v>
      </c>
      <c r="AJ2219" s="45">
        <v>30158.204695443899</v>
      </c>
      <c r="AK2219" s="46">
        <v>1.05533193059363</v>
      </c>
    </row>
    <row r="2220" spans="1:37" x14ac:dyDescent="0.2">
      <c r="A2220" s="35" t="s">
        <v>5022</v>
      </c>
      <c r="B2220" s="35" t="s">
        <v>10952</v>
      </c>
      <c r="C2220" s="85" t="s">
        <v>950</v>
      </c>
      <c r="D2220" s="85" t="s">
        <v>13398</v>
      </c>
      <c r="E2220" s="85" t="s">
        <v>12900</v>
      </c>
      <c r="F2220" s="85" t="s">
        <v>376</v>
      </c>
      <c r="G2220" s="85" t="s">
        <v>376</v>
      </c>
      <c r="H2220" s="840">
        <v>1.0380859644617499</v>
      </c>
      <c r="I2220" s="840">
        <v>1.14057614845009</v>
      </c>
      <c r="J2220" s="86">
        <v>10909</v>
      </c>
      <c r="K2220" s="44">
        <v>11324.479786313301</v>
      </c>
      <c r="L2220" s="45">
        <v>10654.831094880999</v>
      </c>
      <c r="M2220" s="46">
        <v>0.97670098953900797</v>
      </c>
      <c r="N2220" s="139">
        <v>12442.5452034421</v>
      </c>
      <c r="O2220" s="45">
        <v>11557.2009962054</v>
      </c>
      <c r="P2220" s="99">
        <v>1.0594189198098301</v>
      </c>
      <c r="Q2220" s="86">
        <v>11019.7477460916</v>
      </c>
      <c r="R2220" s="44">
        <v>11439.445467126699</v>
      </c>
      <c r="S2220" s="45">
        <v>10763.5491173143</v>
      </c>
      <c r="T2220" s="140">
        <v>0.97675095340833995</v>
      </c>
      <c r="U2220" s="44">
        <v>12568.8614411287</v>
      </c>
      <c r="V2220" s="45">
        <v>11675.040983078399</v>
      </c>
      <c r="W2220" s="99">
        <v>1.0594653572918</v>
      </c>
      <c r="X2220" s="86">
        <v>11130.9592711162</v>
      </c>
      <c r="Y2220" s="44">
        <v>11554.8925903412</v>
      </c>
      <c r="Z2220" s="45">
        <v>10872.707490426301</v>
      </c>
      <c r="AA2220" s="46">
        <v>0.97679878486663196</v>
      </c>
      <c r="AB2220" s="139">
        <v>12695.7066540046</v>
      </c>
      <c r="AC2220" s="45">
        <v>11793.3690793551</v>
      </c>
      <c r="AD2220" s="99">
        <v>1.0595105769507001</v>
      </c>
      <c r="AE2220" s="142">
        <v>11240.2842192512</v>
      </c>
      <c r="AF2220" s="44">
        <v>11668.381284565599</v>
      </c>
      <c r="AG2220" s="45">
        <v>10979.887143826099</v>
      </c>
      <c r="AH2220" s="140">
        <v>0.97683358620246097</v>
      </c>
      <c r="AI2220" s="44">
        <v>12820.400082278</v>
      </c>
      <c r="AJ2220" s="45">
        <v>11909.5736466174</v>
      </c>
      <c r="AK2220" s="46">
        <v>1.05954381707002</v>
      </c>
    </row>
    <row r="2221" spans="1:37" x14ac:dyDescent="0.2">
      <c r="A2221" s="35" t="s">
        <v>5021</v>
      </c>
      <c r="B2221" s="35" t="s">
        <v>10951</v>
      </c>
      <c r="C2221" s="85" t="s">
        <v>954</v>
      </c>
      <c r="D2221" s="85" t="s">
        <v>13398</v>
      </c>
      <c r="E2221" s="85" t="s">
        <v>12900</v>
      </c>
      <c r="F2221" s="85" t="s">
        <v>382</v>
      </c>
      <c r="G2221" s="85" t="s">
        <v>382</v>
      </c>
      <c r="H2221" s="840">
        <v>1.0676930458844101</v>
      </c>
      <c r="I2221" s="840">
        <v>1.1460681917194899</v>
      </c>
      <c r="J2221" s="86">
        <v>9995.75</v>
      </c>
      <c r="K2221" s="44">
        <v>10672.392763399101</v>
      </c>
      <c r="L2221" s="45">
        <v>10041.3038318705</v>
      </c>
      <c r="M2221" s="46">
        <v>1.00455732004807</v>
      </c>
      <c r="N2221" s="139">
        <v>11455.811127380101</v>
      </c>
      <c r="O2221" s="45">
        <v>10640.677579139599</v>
      </c>
      <c r="P2221" s="99">
        <v>1.06452017899004</v>
      </c>
      <c r="Q2221" s="86">
        <v>10061.2433085917</v>
      </c>
      <c r="R2221" s="44">
        <v>10742.319513534399</v>
      </c>
      <c r="S2221" s="45">
        <v>10107.612650462999</v>
      </c>
      <c r="T2221" s="140">
        <v>1.00460870892882</v>
      </c>
      <c r="U2221" s="44">
        <v>11530.8709251275</v>
      </c>
      <c r="V2221" s="45">
        <v>10710.8659962569</v>
      </c>
      <c r="W2221" s="99">
        <v>1.0645668400753701</v>
      </c>
      <c r="X2221" s="86">
        <v>10124.2204783258</v>
      </c>
      <c r="Y2221" s="44">
        <v>10809.559799708901</v>
      </c>
      <c r="Z2221" s="45">
        <v>10171.378131264501</v>
      </c>
      <c r="AA2221" s="46">
        <v>1.0046579045803801</v>
      </c>
      <c r="AB2221" s="139">
        <v>11603.0470561642</v>
      </c>
      <c r="AC2221" s="45">
        <v>10778.3694210756</v>
      </c>
      <c r="AD2221" s="99">
        <v>1.06461227747364</v>
      </c>
      <c r="AE2221" s="142">
        <v>10188.660976041599</v>
      </c>
      <c r="AF2221" s="44">
        <v>10878.362470993499</v>
      </c>
      <c r="AG2221" s="45">
        <v>10236.4834785726</v>
      </c>
      <c r="AH2221" s="140">
        <v>1.0046936984794601</v>
      </c>
      <c r="AI2221" s="44">
        <v>11676.9002608549</v>
      </c>
      <c r="AJ2221" s="45">
        <v>10847.313869174401</v>
      </c>
      <c r="AK2221" s="46">
        <v>1.06464567764906</v>
      </c>
    </row>
    <row r="2222" spans="1:37" x14ac:dyDescent="0.2">
      <c r="A2222" s="35" t="s">
        <v>5020</v>
      </c>
      <c r="B2222" s="35" t="s">
        <v>10950</v>
      </c>
      <c r="C2222" s="85" t="s">
        <v>937</v>
      </c>
      <c r="D2222" s="85" t="s">
        <v>13398</v>
      </c>
      <c r="E2222" s="85" t="s">
        <v>12900</v>
      </c>
      <c r="F2222" s="85" t="s">
        <v>375</v>
      </c>
      <c r="G2222" s="85" t="s">
        <v>375</v>
      </c>
      <c r="H2222" s="840">
        <v>1.0848621269243399</v>
      </c>
      <c r="I2222" s="840">
        <v>1.1141486858549301</v>
      </c>
      <c r="J2222" s="86">
        <v>14513.583333333299</v>
      </c>
      <c r="K2222" s="44">
        <v>15745.236884293599</v>
      </c>
      <c r="L2222" s="45">
        <v>14814.1762550362</v>
      </c>
      <c r="M2222" s="46">
        <v>1.0207111445050601</v>
      </c>
      <c r="N2222" s="139">
        <v>16170.289797879401</v>
      </c>
      <c r="O2222" s="45">
        <v>15019.699450983901</v>
      </c>
      <c r="P2222" s="99">
        <v>1.0348718924904099</v>
      </c>
      <c r="Q2222" s="86">
        <v>14686.739042493</v>
      </c>
      <c r="R2222" s="44">
        <v>15933.086955221601</v>
      </c>
      <c r="S2222" s="45">
        <v>14991.685088739199</v>
      </c>
      <c r="T2222" s="140">
        <v>1.02076335974677</v>
      </c>
      <c r="U2222" s="44">
        <v>16363.2110036878</v>
      </c>
      <c r="V2222" s="45">
        <v>15199.559640117999</v>
      </c>
      <c r="W2222" s="99">
        <v>1.0349172540031699</v>
      </c>
      <c r="X2222" s="86">
        <v>14856.1910256789</v>
      </c>
      <c r="Y2222" s="44">
        <v>16116.9189941123</v>
      </c>
      <c r="Z2222" s="45">
        <v>15165.3980770327</v>
      </c>
      <c r="AA2222" s="46">
        <v>1.0208133464909901</v>
      </c>
      <c r="AB2222" s="139">
        <v>16552.005708069999</v>
      </c>
      <c r="AC2222" s="45">
        <v>15375.584647530401</v>
      </c>
      <c r="AD2222" s="99">
        <v>1.03496142591016</v>
      </c>
      <c r="AE2222" s="142">
        <v>15022.4442658234</v>
      </c>
      <c r="AF2222" s="44">
        <v>16297.2808378235</v>
      </c>
      <c r="AG2222" s="45">
        <v>15335.657962020699</v>
      </c>
      <c r="AH2222" s="140">
        <v>1.02084971597531</v>
      </c>
      <c r="AI2222" s="44">
        <v>16737.236537096102</v>
      </c>
      <c r="AJ2222" s="45">
        <v>15548.138115825701</v>
      </c>
      <c r="AK2222" s="46">
        <v>1.0349938958467799</v>
      </c>
    </row>
    <row r="2223" spans="1:37" x14ac:dyDescent="0.2">
      <c r="A2223" s="35" t="s">
        <v>5019</v>
      </c>
      <c r="B2223" s="35" t="s">
        <v>10949</v>
      </c>
      <c r="C2223" s="85" t="s">
        <v>954</v>
      </c>
      <c r="D2223" s="85" t="s">
        <v>13398</v>
      </c>
      <c r="E2223" s="85" t="s">
        <v>12900</v>
      </c>
      <c r="F2223" s="85" t="s">
        <v>385</v>
      </c>
      <c r="G2223" s="85" t="s">
        <v>385</v>
      </c>
      <c r="H2223" s="840">
        <v>1.0599551610012099</v>
      </c>
      <c r="I2223" s="840">
        <v>1.1410757727268599</v>
      </c>
      <c r="J2223" s="86">
        <v>8309.1666666666697</v>
      </c>
      <c r="K2223" s="44">
        <v>8807.3440919525801</v>
      </c>
      <c r="L2223" s="45">
        <v>8286.5407917164393</v>
      </c>
      <c r="M2223" s="46">
        <v>0.99727699830104499</v>
      </c>
      <c r="N2223" s="139">
        <v>9481.3887748828893</v>
      </c>
      <c r="O2223" s="45">
        <v>8806.7444403717109</v>
      </c>
      <c r="P2223" s="99">
        <v>1.05988299352583</v>
      </c>
      <c r="Q2223" s="86">
        <v>8361.9615107488899</v>
      </c>
      <c r="R2223" s="44">
        <v>8863.3042594117796</v>
      </c>
      <c r="S2223" s="45">
        <v>8339.6184729435499</v>
      </c>
      <c r="T2223" s="140">
        <v>0.99732801475148902</v>
      </c>
      <c r="U2223" s="44">
        <v>9541.6316923900104</v>
      </c>
      <c r="V2223" s="45">
        <v>8863.0892762940093</v>
      </c>
      <c r="W2223" s="99">
        <v>1.0599294513495401</v>
      </c>
      <c r="X2223" s="86">
        <v>8417.4753832611805</v>
      </c>
      <c r="Y2223" s="44">
        <v>8922.1464750883497</v>
      </c>
      <c r="Z2223" s="45">
        <v>8395.3951152659993</v>
      </c>
      <c r="AA2223" s="46">
        <v>0.99737685386771902</v>
      </c>
      <c r="AB2223" s="139">
        <v>9604.9772273640301</v>
      </c>
      <c r="AC2223" s="45">
        <v>8922.3108668295099</v>
      </c>
      <c r="AD2223" s="99">
        <v>1.05997469081671</v>
      </c>
      <c r="AE2223" s="142">
        <v>8470.3105951178095</v>
      </c>
      <c r="AF2223" s="44">
        <v>8978.1494305783708</v>
      </c>
      <c r="AG2223" s="45">
        <v>8448.3927208097593</v>
      </c>
      <c r="AH2223" s="140">
        <v>0.99741238835791002</v>
      </c>
      <c r="AI2223" s="44">
        <v>9665.2662075605203</v>
      </c>
      <c r="AJ2223" s="45">
        <v>8978.5965316498496</v>
      </c>
      <c r="AK2223" s="46">
        <v>1.06000794549671</v>
      </c>
    </row>
    <row r="2224" spans="1:37" x14ac:dyDescent="0.2">
      <c r="A2224" s="35" t="s">
        <v>5018</v>
      </c>
      <c r="B2224" s="35" t="s">
        <v>10948</v>
      </c>
      <c r="C2224" s="85" t="s">
        <v>937</v>
      </c>
      <c r="D2224" s="85" t="s">
        <v>13398</v>
      </c>
      <c r="E2224" s="85" t="s">
        <v>12900</v>
      </c>
      <c r="F2224" s="85" t="s">
        <v>379</v>
      </c>
      <c r="G2224" s="85" t="s">
        <v>379</v>
      </c>
      <c r="H2224" s="840">
        <v>1.10587818393923</v>
      </c>
      <c r="I2224" s="840">
        <v>1.15665458075821</v>
      </c>
      <c r="J2224" s="86">
        <v>13091.083333333299</v>
      </c>
      <c r="K2224" s="44">
        <v>14477.1434624638</v>
      </c>
      <c r="L2224" s="45">
        <v>13621.068803119801</v>
      </c>
      <c r="M2224" s="46">
        <v>1.0404844623085601</v>
      </c>
      <c r="N2224" s="139">
        <v>15141.861504587499</v>
      </c>
      <c r="O2224" s="45">
        <v>14064.4485516365</v>
      </c>
      <c r="P2224" s="99">
        <v>1.0743532978531001</v>
      </c>
      <c r="Q2224" s="86">
        <v>13145.934946451</v>
      </c>
      <c r="R2224" s="44">
        <v>14537.8026647645</v>
      </c>
      <c r="S2224" s="45">
        <v>13678.840769833199</v>
      </c>
      <c r="T2224" s="140">
        <v>1.04053768906912</v>
      </c>
      <c r="U2224" s="44">
        <v>15205.305874162001</v>
      </c>
      <c r="V2224" s="45">
        <v>14123.997632767499</v>
      </c>
      <c r="W2224" s="99">
        <v>1.0744003899532799</v>
      </c>
      <c r="X2224" s="86">
        <v>13195.852813993501</v>
      </c>
      <c r="Y2224" s="44">
        <v>14593.005745468499</v>
      </c>
      <c r="Z2224" s="45">
        <v>13731.4545882684</v>
      </c>
      <c r="AA2224" s="46">
        <v>1.04058864416152</v>
      </c>
      <c r="AB2224" s="139">
        <v>15263.043604316699</v>
      </c>
      <c r="AC2224" s="45">
        <v>14178.234532791301</v>
      </c>
      <c r="AD2224" s="99">
        <v>1.07444624706303</v>
      </c>
      <c r="AE2224" s="142">
        <v>13244.8185119707</v>
      </c>
      <c r="AF2224" s="44">
        <v>14647.1558426228</v>
      </c>
      <c r="AG2224" s="45">
        <v>13782.898776436299</v>
      </c>
      <c r="AH2224" s="140">
        <v>1.0406257181991101</v>
      </c>
      <c r="AI2224" s="44">
        <v>15319.680003182</v>
      </c>
      <c r="AJ2224" s="45">
        <v>14231.2920087974</v>
      </c>
      <c r="AK2224" s="46">
        <v>1.0744799557604501</v>
      </c>
    </row>
    <row r="2225" spans="1:37" x14ac:dyDescent="0.2">
      <c r="A2225" s="35" t="s">
        <v>5017</v>
      </c>
      <c r="B2225" s="35" t="s">
        <v>13003</v>
      </c>
      <c r="C2225" s="85" t="s">
        <v>954</v>
      </c>
      <c r="D2225" s="85" t="s">
        <v>13398</v>
      </c>
      <c r="E2225" s="85" t="s">
        <v>12900</v>
      </c>
      <c r="F2225" s="85" t="s">
        <v>447</v>
      </c>
      <c r="G2225" s="85" t="s">
        <v>447</v>
      </c>
      <c r="H2225" s="840">
        <v>1.0671755809475501</v>
      </c>
      <c r="I2225" s="840">
        <v>1.1523075793589499</v>
      </c>
      <c r="J2225" s="86">
        <v>15770.583333333299</v>
      </c>
      <c r="K2225" s="44">
        <v>16829.981430631698</v>
      </c>
      <c r="L2225" s="45">
        <v>15834.7767718295</v>
      </c>
      <c r="M2225" s="46">
        <v>1.0040704542843699</v>
      </c>
      <c r="N2225" s="139">
        <v>18172.5627059119</v>
      </c>
      <c r="O2225" s="45">
        <v>16879.501450416199</v>
      </c>
      <c r="P2225" s="99">
        <v>1.07031560555779</v>
      </c>
      <c r="Q2225" s="86">
        <v>15799.152922388101</v>
      </c>
      <c r="R2225" s="44">
        <v>16860.470198428698</v>
      </c>
      <c r="S2225" s="45">
        <v>15864.274159382399</v>
      </c>
      <c r="T2225" s="140">
        <v>1.0041218182591301</v>
      </c>
      <c r="U2225" s="44">
        <v>18205.4836599189</v>
      </c>
      <c r="V2225" s="45">
        <v>16910.821146519898</v>
      </c>
      <c r="W2225" s="99">
        <v>1.07036252067391</v>
      </c>
      <c r="X2225" s="86">
        <v>15830.834966915299</v>
      </c>
      <c r="Y2225" s="44">
        <v>16894.280502702601</v>
      </c>
      <c r="Z2225" s="45">
        <v>15896.865222325099</v>
      </c>
      <c r="AA2225" s="46">
        <v>1.0041709900676701</v>
      </c>
      <c r="AB2225" s="139">
        <v>18241.9911199571</v>
      </c>
      <c r="AC2225" s="45">
        <v>16945.455647568298</v>
      </c>
      <c r="AD2225" s="99">
        <v>1.07040820544099</v>
      </c>
      <c r="AE2225" s="142">
        <v>15859.0811183721</v>
      </c>
      <c r="AF2225" s="44">
        <v>16924.424105793001</v>
      </c>
      <c r="AG2225" s="45">
        <v>15925.7965714286</v>
      </c>
      <c r="AH2225" s="140">
        <v>1.00420676661899</v>
      </c>
      <c r="AI2225" s="44">
        <v>18274.539374368502</v>
      </c>
      <c r="AJ2225" s="45">
        <v>16976.223139705598</v>
      </c>
      <c r="AK2225" s="46">
        <v>1.07044178745258</v>
      </c>
    </row>
    <row r="2226" spans="1:37" x14ac:dyDescent="0.2">
      <c r="A2226" s="35" t="s">
        <v>5016</v>
      </c>
      <c r="B2226" s="35" t="s">
        <v>10947</v>
      </c>
      <c r="C2226" s="85" t="s">
        <v>954</v>
      </c>
      <c r="D2226" s="85" t="s">
        <v>13398</v>
      </c>
      <c r="E2226" s="85" t="s">
        <v>12900</v>
      </c>
      <c r="F2226" s="85" t="s">
        <v>382</v>
      </c>
      <c r="G2226" s="85" t="s">
        <v>382</v>
      </c>
      <c r="H2226" s="840">
        <v>1.0676930458844101</v>
      </c>
      <c r="I2226" s="840">
        <v>1.1460681917194899</v>
      </c>
      <c r="J2226" s="86">
        <v>32470.083333333299</v>
      </c>
      <c r="K2226" s="44">
        <v>34668.082174287199</v>
      </c>
      <c r="L2226" s="45">
        <v>32618.059895071001</v>
      </c>
      <c r="M2226" s="46">
        <v>1.00455732004807</v>
      </c>
      <c r="N2226" s="139">
        <v>37212.929690814402</v>
      </c>
      <c r="O2226" s="45">
        <v>34565.058921821401</v>
      </c>
      <c r="P2226" s="99">
        <v>1.06452017899004</v>
      </c>
      <c r="Q2226" s="86">
        <v>32683.109900259598</v>
      </c>
      <c r="R2226" s="44">
        <v>34895.529158383099</v>
      </c>
      <c r="S2226" s="45">
        <v>32833.736840678503</v>
      </c>
      <c r="T2226" s="140">
        <v>1.00460870892882</v>
      </c>
      <c r="U2226" s="44">
        <v>37457.072663159801</v>
      </c>
      <c r="V2226" s="45">
        <v>34793.355030355502</v>
      </c>
      <c r="W2226" s="99">
        <v>1.0645668400753701</v>
      </c>
      <c r="X2226" s="86">
        <v>32878.838379066598</v>
      </c>
      <c r="Y2226" s="44">
        <v>35104.507094086803</v>
      </c>
      <c r="Z2226" s="45">
        <v>33031.984870949898</v>
      </c>
      <c r="AA2226" s="46">
        <v>1.0046579045803801</v>
      </c>
      <c r="AB2226" s="139">
        <v>37681.390846934199</v>
      </c>
      <c r="AC2226" s="45">
        <v>35003.215007425701</v>
      </c>
      <c r="AD2226" s="99">
        <v>1.06461227747364</v>
      </c>
      <c r="AE2226" s="142">
        <v>33076.713651289399</v>
      </c>
      <c r="AF2226" s="44">
        <v>35315.777146191504</v>
      </c>
      <c r="AG2226" s="45">
        <v>33231.965771859999</v>
      </c>
      <c r="AH2226" s="140">
        <v>1.0046936984794601</v>
      </c>
      <c r="AI2226" s="44">
        <v>37908.1694023565</v>
      </c>
      <c r="AJ2226" s="45">
        <v>35214.980219680801</v>
      </c>
      <c r="AK2226" s="46">
        <v>1.06464567764906</v>
      </c>
    </row>
    <row r="2227" spans="1:37" x14ac:dyDescent="0.2">
      <c r="A2227" s="35" t="s">
        <v>5015</v>
      </c>
      <c r="B2227" s="35" t="s">
        <v>10946</v>
      </c>
      <c r="C2227" s="85" t="s">
        <v>954</v>
      </c>
      <c r="D2227" s="85" t="s">
        <v>13398</v>
      </c>
      <c r="E2227" s="85" t="s">
        <v>12900</v>
      </c>
      <c r="F2227" s="85" t="s">
        <v>377</v>
      </c>
      <c r="G2227" s="85" t="s">
        <v>377</v>
      </c>
      <c r="H2227" s="840">
        <v>1.06728801378062</v>
      </c>
      <c r="I2227" s="840">
        <v>1.1500710891846799</v>
      </c>
      <c r="J2227" s="86">
        <v>20521.833333333299</v>
      </c>
      <c r="K2227" s="44">
        <v>21902.7067374703</v>
      </c>
      <c r="L2227" s="45">
        <v>20607.537406752101</v>
      </c>
      <c r="M2227" s="46">
        <v>1.00417623864431</v>
      </c>
      <c r="N2227" s="139">
        <v>23601.567213733098</v>
      </c>
      <c r="O2227" s="45">
        <v>21922.207366311701</v>
      </c>
      <c r="P2227" s="99">
        <v>1.0682382519257601</v>
      </c>
      <c r="Q2227" s="86">
        <v>20654.343480797201</v>
      </c>
      <c r="R2227" s="44">
        <v>22044.1332295627</v>
      </c>
      <c r="S2227" s="45">
        <v>20741.661949162401</v>
      </c>
      <c r="T2227" s="140">
        <v>1.0042276080305499</v>
      </c>
      <c r="U2227" s="44">
        <v>23753.963303354802</v>
      </c>
      <c r="V2227" s="45">
        <v>22064.726894809599</v>
      </c>
      <c r="W2227" s="99">
        <v>1.06828507598529</v>
      </c>
      <c r="X2227" s="86">
        <v>20793.357743242399</v>
      </c>
      <c r="Y2227" s="44">
        <v>22192.501485615201</v>
      </c>
      <c r="Z2227" s="45">
        <v>20882.2864641462</v>
      </c>
      <c r="AA2227" s="46">
        <v>1.0042767850196099</v>
      </c>
      <c r="AB2227" s="139">
        <v>23913.839587577499</v>
      </c>
      <c r="AC2227" s="45">
        <v>22214.181852715999</v>
      </c>
      <c r="AD2227" s="99">
        <v>1.06833067208375</v>
      </c>
      <c r="AE2227" s="142">
        <v>20927.363698468402</v>
      </c>
      <c r="AF2227" s="44">
        <v>22335.524435403</v>
      </c>
      <c r="AG2227" s="45">
        <v>21017.614321816</v>
      </c>
      <c r="AH2227" s="140">
        <v>1.0043125653401901</v>
      </c>
      <c r="AI2227" s="44">
        <v>24067.955962461401</v>
      </c>
      <c r="AJ2227" s="45">
        <v>22358.045943878798</v>
      </c>
      <c r="AK2227" s="46">
        <v>1.0683641889166899</v>
      </c>
    </row>
    <row r="2228" spans="1:37" x14ac:dyDescent="0.2">
      <c r="A2228" s="35" t="s">
        <v>5014</v>
      </c>
      <c r="B2228" s="35" t="s">
        <v>8505</v>
      </c>
      <c r="C2228" s="85" t="s">
        <v>954</v>
      </c>
      <c r="D2228" s="85" t="s">
        <v>13398</v>
      </c>
      <c r="E2228" s="85" t="s">
        <v>12900</v>
      </c>
      <c r="F2228" s="85" t="s">
        <v>377</v>
      </c>
      <c r="G2228" s="85" t="s">
        <v>377</v>
      </c>
      <c r="H2228" s="840">
        <v>1.06728801378062</v>
      </c>
      <c r="I2228" s="840">
        <v>1.1500710891846799</v>
      </c>
      <c r="J2228" s="86">
        <v>14346.083333333299</v>
      </c>
      <c r="K2228" s="44">
        <v>15311.402786364601</v>
      </c>
      <c r="L2228" s="45">
        <v>14405.9960009445</v>
      </c>
      <c r="M2228" s="46">
        <v>1.00417623864431</v>
      </c>
      <c r="N2228" s="139">
        <v>16499.0156847008</v>
      </c>
      <c r="O2228" s="45">
        <v>15325.0349819812</v>
      </c>
      <c r="P2228" s="99">
        <v>1.0682382519257601</v>
      </c>
      <c r="Q2228" s="86">
        <v>14439.235668895601</v>
      </c>
      <c r="R2228" s="44">
        <v>15410.823157565899</v>
      </c>
      <c r="S2228" s="45">
        <v>14500.2790975645</v>
      </c>
      <c r="T2228" s="140">
        <v>1.0042276080305499</v>
      </c>
      <c r="U2228" s="44">
        <v>16606.147492721</v>
      </c>
      <c r="V2228" s="45">
        <v>15425.219973715601</v>
      </c>
      <c r="W2228" s="99">
        <v>1.06828507598529</v>
      </c>
      <c r="X2228" s="86">
        <v>14531.3876582629</v>
      </c>
      <c r="Y2228" s="44">
        <v>15509.1758712636</v>
      </c>
      <c r="Z2228" s="45">
        <v>14593.535279313901</v>
      </c>
      <c r="AA2228" s="46">
        <v>1.0042767850196099</v>
      </c>
      <c r="AB2228" s="139">
        <v>16712.128831503102</v>
      </c>
      <c r="AC2228" s="45">
        <v>15524.3271432614</v>
      </c>
      <c r="AD2228" s="99">
        <v>1.06833067208375</v>
      </c>
      <c r="AE2228" s="142">
        <v>14616.4542029981</v>
      </c>
      <c r="AF2228" s="44">
        <v>15599.9663748332</v>
      </c>
      <c r="AG2228" s="45">
        <v>14679.488616790401</v>
      </c>
      <c r="AH2228" s="140">
        <v>1.0043125653401901</v>
      </c>
      <c r="AI2228" s="44">
        <v>16809.961405259899</v>
      </c>
      <c r="AJ2228" s="45">
        <v>15615.696239424</v>
      </c>
      <c r="AK2228" s="46">
        <v>1.0683641889166899</v>
      </c>
    </row>
    <row r="2229" spans="1:37" x14ac:dyDescent="0.2">
      <c r="A2229" s="35" t="s">
        <v>5013</v>
      </c>
      <c r="B2229" s="35" t="s">
        <v>10945</v>
      </c>
      <c r="C2229" s="85" t="s">
        <v>954</v>
      </c>
      <c r="D2229" s="85" t="s">
        <v>13398</v>
      </c>
      <c r="E2229" s="85" t="s">
        <v>12900</v>
      </c>
      <c r="F2229" s="85" t="s">
        <v>378</v>
      </c>
      <c r="G2229" s="85" t="s">
        <v>378</v>
      </c>
      <c r="H2229" s="840">
        <v>1.06612374858596</v>
      </c>
      <c r="I2229" s="840">
        <v>1.15478837037297</v>
      </c>
      <c r="J2229" s="86">
        <v>9801.0833333333394</v>
      </c>
      <c r="K2229" s="44">
        <v>10449.167703536799</v>
      </c>
      <c r="L2229" s="45">
        <v>9831.2787045483692</v>
      </c>
      <c r="M2229" s="46">
        <v>1.00308081976125</v>
      </c>
      <c r="N2229" s="139">
        <v>11318.177050389701</v>
      </c>
      <c r="O2229" s="45">
        <v>10512.8367985198</v>
      </c>
      <c r="P2229" s="99">
        <v>1.0726198769033899</v>
      </c>
      <c r="Q2229" s="86">
        <v>9895.7902707568101</v>
      </c>
      <c r="R2229" s="44">
        <v>10550.137018679799</v>
      </c>
      <c r="S2229" s="45">
        <v>9926.7852031186394</v>
      </c>
      <c r="T2229" s="140">
        <v>1.0031321331105201</v>
      </c>
      <c r="U2229" s="44">
        <v>11427.543520319899</v>
      </c>
      <c r="V2229" s="45">
        <v>10614.8866037357</v>
      </c>
      <c r="W2229" s="99">
        <v>1.07266689302257</v>
      </c>
      <c r="X2229" s="86">
        <v>9987.4887647627693</v>
      </c>
      <c r="Y2229" s="44">
        <v>10647.898960849099</v>
      </c>
      <c r="Z2229" s="45">
        <v>10019.261527857099</v>
      </c>
      <c r="AA2229" s="46">
        <v>1.00318125645422</v>
      </c>
      <c r="AB2229" s="139">
        <v>11533.435874778699</v>
      </c>
      <c r="AC2229" s="45">
        <v>10713.705800805999</v>
      </c>
      <c r="AD2229" s="99">
        <v>1.0727126761439201</v>
      </c>
      <c r="AE2229" s="142">
        <v>10074.733303036001</v>
      </c>
      <c r="AF2229" s="44">
        <v>10740.9124350366</v>
      </c>
      <c r="AG2229" s="45">
        <v>10107.1436973368</v>
      </c>
      <c r="AH2229" s="140">
        <v>1.00321699774336</v>
      </c>
      <c r="AI2229" s="44">
        <v>11634.184852955201</v>
      </c>
      <c r="AJ2229" s="45">
        <v>10807.6331811333</v>
      </c>
      <c r="AK2229" s="46">
        <v>1.07274633045387</v>
      </c>
    </row>
    <row r="2230" spans="1:37" x14ac:dyDescent="0.2">
      <c r="A2230" s="35" t="s">
        <v>5012</v>
      </c>
      <c r="B2230" s="35" t="s">
        <v>10944</v>
      </c>
      <c r="C2230" s="85" t="s">
        <v>954</v>
      </c>
      <c r="D2230" s="85" t="s">
        <v>13398</v>
      </c>
      <c r="E2230" s="85" t="s">
        <v>12900</v>
      </c>
      <c r="F2230" s="85" t="s">
        <v>447</v>
      </c>
      <c r="G2230" s="85" t="s">
        <v>447</v>
      </c>
      <c r="H2230" s="840">
        <v>1.0671755809475501</v>
      </c>
      <c r="I2230" s="840">
        <v>1.1523075793589499</v>
      </c>
      <c r="J2230" s="86">
        <v>14762.333333333299</v>
      </c>
      <c r="K2230" s="44">
        <v>15754.0016511414</v>
      </c>
      <c r="L2230" s="45">
        <v>14822.4227362972</v>
      </c>
      <c r="M2230" s="46">
        <v>1.0040704542843699</v>
      </c>
      <c r="N2230" s="139">
        <v>17010.748589023198</v>
      </c>
      <c r="O2230" s="45">
        <v>15800.3557411126</v>
      </c>
      <c r="P2230" s="99">
        <v>1.07031560555779</v>
      </c>
      <c r="Q2230" s="86">
        <v>14798.9344203456</v>
      </c>
      <c r="R2230" s="44">
        <v>15793.061437437</v>
      </c>
      <c r="S2230" s="45">
        <v>14859.932938455</v>
      </c>
      <c r="T2230" s="140">
        <v>1.0041218182591301</v>
      </c>
      <c r="U2230" s="44">
        <v>17052.924299000199</v>
      </c>
      <c r="V2230" s="45">
        <v>15840.2247494489</v>
      </c>
      <c r="W2230" s="99">
        <v>1.07036252067391</v>
      </c>
      <c r="X2230" s="86">
        <v>14838.140480613099</v>
      </c>
      <c r="Y2230" s="44">
        <v>15834.9011875796</v>
      </c>
      <c r="Z2230" s="45">
        <v>14900.0302171803</v>
      </c>
      <c r="AA2230" s="46">
        <v>1.0041709900676701</v>
      </c>
      <c r="AB2230" s="139">
        <v>17098.101739403199</v>
      </c>
      <c r="AC2230" s="45">
        <v>15882.867323934401</v>
      </c>
      <c r="AD2230" s="99">
        <v>1.07040820544099</v>
      </c>
      <c r="AE2230" s="142">
        <v>14876.8923360714</v>
      </c>
      <c r="AF2230" s="44">
        <v>15876.256221441099</v>
      </c>
      <c r="AG2230" s="45">
        <v>14939.475950145001</v>
      </c>
      <c r="AH2230" s="140">
        <v>1.00420676661899</v>
      </c>
      <c r="AI2230" s="44">
        <v>17142.755796162099</v>
      </c>
      <c r="AJ2230" s="45">
        <v>15924.847223963799</v>
      </c>
      <c r="AK2230" s="46">
        <v>1.07044178745258</v>
      </c>
    </row>
    <row r="2231" spans="1:37" x14ac:dyDescent="0.2">
      <c r="A2231" s="35" t="s">
        <v>5011</v>
      </c>
      <c r="B2231" s="35" t="s">
        <v>10943</v>
      </c>
      <c r="C2231" s="85" t="s">
        <v>954</v>
      </c>
      <c r="D2231" s="85" t="s">
        <v>13398</v>
      </c>
      <c r="E2231" s="85" t="s">
        <v>12900</v>
      </c>
      <c r="F2231" s="85" t="s">
        <v>378</v>
      </c>
      <c r="G2231" s="85" t="s">
        <v>378</v>
      </c>
      <c r="H2231" s="840">
        <v>1.06612374858596</v>
      </c>
      <c r="I2231" s="840">
        <v>1.15478837037297</v>
      </c>
      <c r="J2231" s="86">
        <v>6047.25</v>
      </c>
      <c r="K2231" s="44">
        <v>6447.1168386364698</v>
      </c>
      <c r="L2231" s="45">
        <v>6065.8804873012496</v>
      </c>
      <c r="M2231" s="46">
        <v>1.00308081976125</v>
      </c>
      <c r="N2231" s="139">
        <v>6983.2939727379298</v>
      </c>
      <c r="O2231" s="45">
        <v>6486.4005506040003</v>
      </c>
      <c r="P2231" s="99">
        <v>1.0726198769033899</v>
      </c>
      <c r="Q2231" s="86">
        <v>6098.9005606416704</v>
      </c>
      <c r="R2231" s="44">
        <v>6502.1827279643303</v>
      </c>
      <c r="S2231" s="45">
        <v>6118.0031290254401</v>
      </c>
      <c r="T2231" s="140">
        <v>1.0031321331105201</v>
      </c>
      <c r="U2231" s="44">
        <v>7042.9394394901701</v>
      </c>
      <c r="V2231" s="45">
        <v>6542.0887152371097</v>
      </c>
      <c r="W2231" s="99">
        <v>1.07266689302257</v>
      </c>
      <c r="X2231" s="86">
        <v>6146.8531471766901</v>
      </c>
      <c r="Y2231" s="44">
        <v>6553.3061192754503</v>
      </c>
      <c r="Z2231" s="45">
        <v>6166.4078634242696</v>
      </c>
      <c r="AA2231" s="46">
        <v>1.00318125645422</v>
      </c>
      <c r="AB2231" s="139">
        <v>7098.3145287501202</v>
      </c>
      <c r="AC2231" s="45">
        <v>6593.8072893715798</v>
      </c>
      <c r="AD2231" s="99">
        <v>1.0727126761439201</v>
      </c>
      <c r="AE2231" s="142">
        <v>6193.3315627112897</v>
      </c>
      <c r="AF2231" s="44">
        <v>6602.8578618735301</v>
      </c>
      <c r="AG2231" s="45">
        <v>6213.2554963724097</v>
      </c>
      <c r="AH2231" s="140">
        <v>1.00321699774336</v>
      </c>
      <c r="AI2231" s="44">
        <v>7151.9872624828404</v>
      </c>
      <c r="AJ2231" s="45">
        <v>6643.8737071826499</v>
      </c>
      <c r="AK2231" s="46">
        <v>1.07274633045387</v>
      </c>
    </row>
    <row r="2232" spans="1:37" x14ac:dyDescent="0.2">
      <c r="A2232" s="35" t="s">
        <v>5010</v>
      </c>
      <c r="B2232" s="35" t="s">
        <v>10942</v>
      </c>
      <c r="C2232" s="85" t="s">
        <v>937</v>
      </c>
      <c r="D2232" s="85" t="s">
        <v>13398</v>
      </c>
      <c r="E2232" s="85" t="s">
        <v>12900</v>
      </c>
      <c r="F2232" s="85" t="s">
        <v>375</v>
      </c>
      <c r="G2232" s="85" t="s">
        <v>375</v>
      </c>
      <c r="H2232" s="840">
        <v>1.0848621269243399</v>
      </c>
      <c r="I2232" s="840">
        <v>1.1141486858549301</v>
      </c>
      <c r="J2232" s="86">
        <v>9210.0833333333303</v>
      </c>
      <c r="K2232" s="44">
        <v>9991.6705941504097</v>
      </c>
      <c r="L2232" s="45">
        <v>9400.8347001536404</v>
      </c>
      <c r="M2232" s="46">
        <v>1.0207111445050601</v>
      </c>
      <c r="N2232" s="139">
        <v>10261.402242447701</v>
      </c>
      <c r="O2232" s="45">
        <v>9531.2563691610103</v>
      </c>
      <c r="P2232" s="99">
        <v>1.0348718924904099</v>
      </c>
      <c r="Q2232" s="86">
        <v>9326.9173805887294</v>
      </c>
      <c r="R2232" s="44">
        <v>10118.4194271531</v>
      </c>
      <c r="S2232" s="45">
        <v>9520.5755214903093</v>
      </c>
      <c r="T2232" s="140">
        <v>1.02076335974677</v>
      </c>
      <c r="U2232" s="44">
        <v>10391.572742660401</v>
      </c>
      <c r="V2232" s="45">
        <v>9652.5877238333396</v>
      </c>
      <c r="W2232" s="99">
        <v>1.0349172540031699</v>
      </c>
      <c r="X2232" s="86">
        <v>9441.3267724657198</v>
      </c>
      <c r="Y2232" s="44">
        <v>10242.5378433649</v>
      </c>
      <c r="Z2232" s="45">
        <v>9637.8323779156599</v>
      </c>
      <c r="AA2232" s="46">
        <v>1.0208133464909901</v>
      </c>
      <c r="AB2232" s="139">
        <v>10519.041816269601</v>
      </c>
      <c r="AC2232" s="45">
        <v>9771.4090189148592</v>
      </c>
      <c r="AD2232" s="99">
        <v>1.03496142591016</v>
      </c>
      <c r="AE2232" s="142">
        <v>9555.2875032558204</v>
      </c>
      <c r="AF2232" s="44">
        <v>10366.169524155701</v>
      </c>
      <c r="AG2232" s="45">
        <v>9754.5125337610898</v>
      </c>
      <c r="AH2232" s="140">
        <v>1.02084971597531</v>
      </c>
      <c r="AI2232" s="44">
        <v>10646.011014718501</v>
      </c>
      <c r="AJ2232" s="45">
        <v>9889.6642389308199</v>
      </c>
      <c r="AK2232" s="46">
        <v>1.0349938958467799</v>
      </c>
    </row>
    <row r="2233" spans="1:37" x14ac:dyDescent="0.2">
      <c r="A2233" s="35" t="s">
        <v>5009</v>
      </c>
      <c r="B2233" s="35" t="s">
        <v>10941</v>
      </c>
      <c r="C2233" s="85" t="s">
        <v>954</v>
      </c>
      <c r="D2233" s="85" t="s">
        <v>13398</v>
      </c>
      <c r="E2233" s="85" t="s">
        <v>12900</v>
      </c>
      <c r="F2233" s="85" t="s">
        <v>385</v>
      </c>
      <c r="G2233" s="85" t="s">
        <v>385</v>
      </c>
      <c r="H2233" s="840">
        <v>1.0599551610012099</v>
      </c>
      <c r="I2233" s="840">
        <v>1.1410757727268599</v>
      </c>
      <c r="J2233" s="86">
        <v>17751</v>
      </c>
      <c r="K2233" s="44">
        <v>18815.2640629325</v>
      </c>
      <c r="L2233" s="45">
        <v>17702.6639968419</v>
      </c>
      <c r="M2233" s="46">
        <v>0.99727699830104599</v>
      </c>
      <c r="N2233" s="139">
        <v>20255.236041674401</v>
      </c>
      <c r="O2233" s="45">
        <v>18813.983018077</v>
      </c>
      <c r="P2233" s="99">
        <v>1.05988299352583</v>
      </c>
      <c r="Q2233" s="86">
        <v>17856.4931496473</v>
      </c>
      <c r="R2233" s="44">
        <v>18927.082071351499</v>
      </c>
      <c r="S2233" s="45">
        <v>17808.780863361299</v>
      </c>
      <c r="T2233" s="140">
        <v>0.99732801475148902</v>
      </c>
      <c r="U2233" s="44">
        <v>20375.6117189256</v>
      </c>
      <c r="V2233" s="45">
        <v>18926.622987132399</v>
      </c>
      <c r="W2233" s="99">
        <v>1.0599294513495401</v>
      </c>
      <c r="X2233" s="86">
        <v>17961.784508990298</v>
      </c>
      <c r="Y2233" s="44">
        <v>19038.686191095901</v>
      </c>
      <c r="Z2233" s="45">
        <v>17914.6681234266</v>
      </c>
      <c r="AA2233" s="46">
        <v>0.99737685386771902</v>
      </c>
      <c r="AB2233" s="139">
        <v>20495.7571381493</v>
      </c>
      <c r="AC2233" s="45">
        <v>19039.036981433299</v>
      </c>
      <c r="AD2233" s="99">
        <v>1.05997469081671</v>
      </c>
      <c r="AE2233" s="142">
        <v>18068.235325135</v>
      </c>
      <c r="AF2233" s="44">
        <v>19151.5192830612</v>
      </c>
      <c r="AG2233" s="45">
        <v>18021.481749055602</v>
      </c>
      <c r="AH2233" s="140">
        <v>0.99741238835791002</v>
      </c>
      <c r="AI2233" s="44">
        <v>20617.225585438999</v>
      </c>
      <c r="AJ2233" s="45">
        <v>19152.473005747401</v>
      </c>
      <c r="AK2233" s="46">
        <v>1.06000794549671</v>
      </c>
    </row>
    <row r="2234" spans="1:37" x14ac:dyDescent="0.2">
      <c r="A2234" s="35" t="s">
        <v>5008</v>
      </c>
      <c r="B2234" s="35" t="s">
        <v>10940</v>
      </c>
      <c r="C2234" s="85" t="s">
        <v>950</v>
      </c>
      <c r="D2234" s="85" t="s">
        <v>13398</v>
      </c>
      <c r="E2234" s="85" t="s">
        <v>12900</v>
      </c>
      <c r="F2234" s="85" t="s">
        <v>381</v>
      </c>
      <c r="G2234" s="85" t="s">
        <v>381</v>
      </c>
      <c r="H2234" s="840">
        <v>1.0392451687711799</v>
      </c>
      <c r="I2234" s="840">
        <v>1.1360421431757901</v>
      </c>
      <c r="J2234" s="86">
        <v>12080.083333333299</v>
      </c>
      <c r="K2234" s="44">
        <v>12554.1682425199</v>
      </c>
      <c r="L2234" s="45">
        <v>11811.804575997699</v>
      </c>
      <c r="M2234" s="46">
        <v>0.97779164680136699</v>
      </c>
      <c r="N2234" s="139">
        <v>13723.483759742099</v>
      </c>
      <c r="O2234" s="45">
        <v>12746.9948942298</v>
      </c>
      <c r="P2234" s="99">
        <v>1.0552075298235899</v>
      </c>
      <c r="Q2234" s="86">
        <v>12180.5956108848</v>
      </c>
      <c r="R2234" s="44">
        <v>12658.6251413674</v>
      </c>
      <c r="S2234" s="45">
        <v>11910.6939106727</v>
      </c>
      <c r="T2234" s="140">
        <v>0.97784166646408599</v>
      </c>
      <c r="U2234" s="44">
        <v>13837.669942947099</v>
      </c>
      <c r="V2234" s="45">
        <v>12853.6195940204</v>
      </c>
      <c r="W2234" s="99">
        <v>1.0552537827078201</v>
      </c>
      <c r="X2234" s="86">
        <v>12273.3042082549</v>
      </c>
      <c r="Y2234" s="44">
        <v>12754.972103287901</v>
      </c>
      <c r="Z2234" s="45">
        <v>12001.9359456029</v>
      </c>
      <c r="AA2234" s="46">
        <v>0.97788955133455702</v>
      </c>
      <c r="AB2234" s="139">
        <v>13942.9908165943</v>
      </c>
      <c r="AC2234" s="45">
        <v>12952.003480506401</v>
      </c>
      <c r="AD2234" s="99">
        <v>1.0552988226100499</v>
      </c>
      <c r="AE2234" s="142">
        <v>12361.9851318277</v>
      </c>
      <c r="AF2234" s="44">
        <v>12847.133324673099</v>
      </c>
      <c r="AG2234" s="45">
        <v>12089.086788172201</v>
      </c>
      <c r="AH2234" s="140">
        <v>0.97792439153215704</v>
      </c>
      <c r="AI2234" s="44">
        <v>14043.736083068799</v>
      </c>
      <c r="AJ2234" s="45">
        <v>13045.997635141401</v>
      </c>
      <c r="AK2234" s="46">
        <v>1.05533193059363</v>
      </c>
    </row>
    <row r="2235" spans="1:37" x14ac:dyDescent="0.2">
      <c r="A2235" s="35" t="s">
        <v>5007</v>
      </c>
      <c r="B2235" s="35" t="s">
        <v>10939</v>
      </c>
      <c r="C2235" s="85" t="s">
        <v>954</v>
      </c>
      <c r="D2235" s="85" t="s">
        <v>13398</v>
      </c>
      <c r="E2235" s="85" t="s">
        <v>12900</v>
      </c>
      <c r="F2235" s="85" t="s">
        <v>446</v>
      </c>
      <c r="G2235" s="85" t="s">
        <v>446</v>
      </c>
      <c r="H2235" s="840">
        <v>1.0735901746624701</v>
      </c>
      <c r="I2235" s="840">
        <v>1.1523201766745801</v>
      </c>
      <c r="J2235" s="86">
        <v>7648.9166666666697</v>
      </c>
      <c r="K2235" s="44">
        <v>8211.8017801453807</v>
      </c>
      <c r="L2235" s="45">
        <v>7726.2145902577404</v>
      </c>
      <c r="M2235" s="46">
        <v>1.01010573483274</v>
      </c>
      <c r="N2235" s="139">
        <v>8814.0010047024898</v>
      </c>
      <c r="O2235" s="45">
        <v>8186.8443736031704</v>
      </c>
      <c r="P2235" s="99">
        <v>1.0703273065165899</v>
      </c>
      <c r="Q2235" s="86">
        <v>7687.9094601407796</v>
      </c>
      <c r="R2235" s="44">
        <v>8253.6640601018298</v>
      </c>
      <c r="S2235" s="45">
        <v>7765.9986897102899</v>
      </c>
      <c r="T2235" s="140">
        <v>1.0101574075467901</v>
      </c>
      <c r="U2235" s="44">
        <v>8858.9331873676201</v>
      </c>
      <c r="V2235" s="45">
        <v>8228.94010832395</v>
      </c>
      <c r="W2235" s="99">
        <v>1.0703742221455901</v>
      </c>
      <c r="X2235" s="86">
        <v>7726.2522568225104</v>
      </c>
      <c r="Y2235" s="44">
        <v>8294.8285098884098</v>
      </c>
      <c r="Z2235" s="45">
        <v>7805.1131471921799</v>
      </c>
      <c r="AA2235" s="46">
        <v>1.0102068749179201</v>
      </c>
      <c r="AB2235" s="139">
        <v>8903.1163656140998</v>
      </c>
      <c r="AC2235" s="45">
        <v>8270.3342253906303</v>
      </c>
      <c r="AD2235" s="99">
        <v>1.0704199074121199</v>
      </c>
      <c r="AE2235" s="142">
        <v>7764.4170660170303</v>
      </c>
      <c r="AF2235" s="44">
        <v>8335.8018740575208</v>
      </c>
      <c r="AG2235" s="45">
        <v>7843.9469535943399</v>
      </c>
      <c r="AH2235" s="140">
        <v>1.0102428665154299</v>
      </c>
      <c r="AI2235" s="44">
        <v>8947.0944452878794</v>
      </c>
      <c r="AJ2235" s="45">
        <v>8311.4473445094209</v>
      </c>
      <c r="AK2235" s="46">
        <v>1.07045348979083</v>
      </c>
    </row>
    <row r="2236" spans="1:37" x14ac:dyDescent="0.2">
      <c r="A2236" s="35" t="s">
        <v>5006</v>
      </c>
      <c r="B2236" s="35" t="s">
        <v>10938</v>
      </c>
      <c r="C2236" s="85" t="s">
        <v>937</v>
      </c>
      <c r="D2236" s="85" t="s">
        <v>13398</v>
      </c>
      <c r="E2236" s="85" t="s">
        <v>12900</v>
      </c>
      <c r="F2236" s="85" t="s">
        <v>380</v>
      </c>
      <c r="G2236" s="85" t="s">
        <v>380</v>
      </c>
      <c r="H2236" s="840">
        <v>1.12160619371265</v>
      </c>
      <c r="I2236" s="840">
        <v>1.1602626798381399</v>
      </c>
      <c r="J2236" s="86">
        <v>14492.25</v>
      </c>
      <c r="K2236" s="44">
        <v>16254.5973608321</v>
      </c>
      <c r="L2236" s="45">
        <v>15293.4167982075</v>
      </c>
      <c r="M2236" s="46">
        <v>1.0552824301407699</v>
      </c>
      <c r="N2236" s="139">
        <v>16814.8168218842</v>
      </c>
      <c r="O2236" s="45">
        <v>15618.3654186068</v>
      </c>
      <c r="P2236" s="99">
        <v>1.07770466412095</v>
      </c>
      <c r="Q2236" s="86">
        <v>14512.348844457299</v>
      </c>
      <c r="R2236" s="44">
        <v>16277.140349261899</v>
      </c>
      <c r="S2236" s="45">
        <v>15315.410186810899</v>
      </c>
      <c r="T2236" s="140">
        <v>1.0553364139024399</v>
      </c>
      <c r="U2236" s="44">
        <v>16838.136761016001</v>
      </c>
      <c r="V2236" s="45">
        <v>15640.711585876699</v>
      </c>
      <c r="W2236" s="99">
        <v>1.0777519031214799</v>
      </c>
      <c r="X2236" s="86">
        <v>14539.5967197994</v>
      </c>
      <c r="Y2236" s="44">
        <v>16307.7017350111</v>
      </c>
      <c r="Z2236" s="45">
        <v>15344.9172650992</v>
      </c>
      <c r="AA2236" s="46">
        <v>1.0553880936878499</v>
      </c>
      <c r="AB2236" s="139">
        <v>16869.751453880199</v>
      </c>
      <c r="AC2236" s="45">
        <v>15670.746859123599</v>
      </c>
      <c r="AD2236" s="99">
        <v>1.0777979032791101</v>
      </c>
      <c r="AE2236" s="142">
        <v>14567.9843604007</v>
      </c>
      <c r="AF2236" s="44">
        <v>16339.5414885344</v>
      </c>
      <c r="AG2236" s="45">
        <v>15375.425018317001</v>
      </c>
      <c r="AH2236" s="140">
        <v>1.05542569499945</v>
      </c>
      <c r="AI2236" s="44">
        <v>16902.688573838601</v>
      </c>
      <c r="AJ2236" s="45">
        <v>15701.835598269499</v>
      </c>
      <c r="AK2236" s="46">
        <v>1.07783171712834</v>
      </c>
    </row>
    <row r="2237" spans="1:37" x14ac:dyDescent="0.2">
      <c r="A2237" s="35" t="s">
        <v>5005</v>
      </c>
      <c r="B2237" s="35" t="s">
        <v>10937</v>
      </c>
      <c r="C2237" s="85" t="s">
        <v>954</v>
      </c>
      <c r="D2237" s="85" t="s">
        <v>13398</v>
      </c>
      <c r="E2237" s="85" t="s">
        <v>12900</v>
      </c>
      <c r="F2237" s="85" t="s">
        <v>446</v>
      </c>
      <c r="G2237" s="85" t="s">
        <v>446</v>
      </c>
      <c r="H2237" s="840">
        <v>1.0735901746624701</v>
      </c>
      <c r="I2237" s="840">
        <v>1.1523201766745801</v>
      </c>
      <c r="J2237" s="86">
        <v>7343.4166666666697</v>
      </c>
      <c r="K2237" s="44">
        <v>7883.8199817859904</v>
      </c>
      <c r="L2237" s="45">
        <v>7417.6272882663397</v>
      </c>
      <c r="M2237" s="46">
        <v>1.01010573483274</v>
      </c>
      <c r="N2237" s="139">
        <v>8461.9671907283991</v>
      </c>
      <c r="O2237" s="45">
        <v>7859.85938146235</v>
      </c>
      <c r="P2237" s="99">
        <v>1.0703273065165899</v>
      </c>
      <c r="Q2237" s="86">
        <v>7389.0260542071301</v>
      </c>
      <c r="R2237" s="44">
        <v>7932.7857721217997</v>
      </c>
      <c r="S2237" s="45">
        <v>7464.07940321359</v>
      </c>
      <c r="T2237" s="140">
        <v>1.0101574075467901</v>
      </c>
      <c r="U2237" s="44">
        <v>8514.5238082370506</v>
      </c>
      <c r="V2237" s="45">
        <v>7909.0230151854903</v>
      </c>
      <c r="W2237" s="99">
        <v>1.0703742221455901</v>
      </c>
      <c r="X2237" s="86">
        <v>7430.8385814390904</v>
      </c>
      <c r="Y2237" s="44">
        <v>7977.6752905358499</v>
      </c>
      <c r="Z2237" s="45">
        <v>7506.6842213750797</v>
      </c>
      <c r="AA2237" s="46">
        <v>1.0102068749179201</v>
      </c>
      <c r="AB2237" s="139">
        <v>8562.7052270042004</v>
      </c>
      <c r="AC2237" s="45">
        <v>7954.1175463384398</v>
      </c>
      <c r="AD2237" s="99">
        <v>1.0704199074121199</v>
      </c>
      <c r="AE2237" s="142">
        <v>7474.1354971188703</v>
      </c>
      <c r="AF2237" s="44">
        <v>8024.1584338028497</v>
      </c>
      <c r="AG2237" s="45">
        <v>7550.6920693340699</v>
      </c>
      <c r="AH2237" s="140">
        <v>1.0102428665154299</v>
      </c>
      <c r="AI2237" s="44">
        <v>8612.5971365297901</v>
      </c>
      <c r="AJ2237" s="45">
        <v>8000.71442606043</v>
      </c>
      <c r="AK2237" s="46">
        <v>1.07045348979083</v>
      </c>
    </row>
    <row r="2238" spans="1:37" x14ac:dyDescent="0.2">
      <c r="A2238" s="35" t="s">
        <v>5004</v>
      </c>
      <c r="B2238" s="35" t="s">
        <v>10936</v>
      </c>
      <c r="C2238" s="85" t="s">
        <v>950</v>
      </c>
      <c r="D2238" s="85" t="s">
        <v>13398</v>
      </c>
      <c r="E2238" s="85" t="s">
        <v>12900</v>
      </c>
      <c r="F2238" s="85" t="s">
        <v>381</v>
      </c>
      <c r="G2238" s="85" t="s">
        <v>381</v>
      </c>
      <c r="H2238" s="840">
        <v>1.0392451687711799</v>
      </c>
      <c r="I2238" s="840">
        <v>1.1360421431757901</v>
      </c>
      <c r="J2238" s="86">
        <v>16183.833333333299</v>
      </c>
      <c r="K2238" s="44">
        <v>16818.9706038646</v>
      </c>
      <c r="L2238" s="45">
        <v>15824.4170465589</v>
      </c>
      <c r="M2238" s="46">
        <v>0.97779164680136699</v>
      </c>
      <c r="N2238" s="139">
        <v>18385.516704799698</v>
      </c>
      <c r="O2238" s="45">
        <v>17077.302794743398</v>
      </c>
      <c r="P2238" s="99">
        <v>1.0552075298235899</v>
      </c>
      <c r="Q2238" s="86">
        <v>16250.9281007755</v>
      </c>
      <c r="R2238" s="44">
        <v>16888.698516778699</v>
      </c>
      <c r="S2238" s="45">
        <v>15890.834615650399</v>
      </c>
      <c r="T2238" s="140">
        <v>0.97784166646408599</v>
      </c>
      <c r="U2238" s="44">
        <v>18461.739188200601</v>
      </c>
      <c r="V2238" s="45">
        <v>17148.8533508562</v>
      </c>
      <c r="W2238" s="99">
        <v>1.0552537827078201</v>
      </c>
      <c r="X2238" s="86">
        <v>16302.374765089</v>
      </c>
      <c r="Y2238" s="44">
        <v>16942.164214115899</v>
      </c>
      <c r="Z2238" s="45">
        <v>15941.9219447207</v>
      </c>
      <c r="AA2238" s="46">
        <v>0.97788955133455702</v>
      </c>
      <c r="AB2238" s="139">
        <v>18520.184766986498</v>
      </c>
      <c r="AC2238" s="45">
        <v>17203.876895346199</v>
      </c>
      <c r="AD2238" s="99">
        <v>1.0552988226100499</v>
      </c>
      <c r="AE2238" s="142">
        <v>16417.780764282801</v>
      </c>
      <c r="AF2238" s="44">
        <v>17062.099341225301</v>
      </c>
      <c r="AG2238" s="45">
        <v>16055.3482642197</v>
      </c>
      <c r="AH2238" s="140">
        <v>0.97792439153215704</v>
      </c>
      <c r="AI2238" s="44">
        <v>18651.290845646101</v>
      </c>
      <c r="AJ2238" s="45">
        <v>17326.208270033501</v>
      </c>
      <c r="AK2238" s="46">
        <v>1.05533193059363</v>
      </c>
    </row>
    <row r="2239" spans="1:37" x14ac:dyDescent="0.2">
      <c r="A2239" s="35" t="s">
        <v>5003</v>
      </c>
      <c r="B2239" s="35" t="s">
        <v>13004</v>
      </c>
      <c r="C2239" s="85" t="s">
        <v>954</v>
      </c>
      <c r="D2239" s="85" t="s">
        <v>13398</v>
      </c>
      <c r="E2239" s="85" t="s">
        <v>12900</v>
      </c>
      <c r="F2239" s="85" t="s">
        <v>383</v>
      </c>
      <c r="G2239" s="85" t="s">
        <v>383</v>
      </c>
      <c r="H2239" s="840">
        <v>1.0668775672811199</v>
      </c>
      <c r="I2239" s="840">
        <v>1.1518031582831101</v>
      </c>
      <c r="J2239" s="86">
        <v>6319.1666666666697</v>
      </c>
      <c r="K2239" s="44">
        <v>6741.7771605772496</v>
      </c>
      <c r="L2239" s="45">
        <v>6343.1167065257896</v>
      </c>
      <c r="M2239" s="46">
        <v>1.00379006301344</v>
      </c>
      <c r="N2239" s="139">
        <v>7278.4361243840503</v>
      </c>
      <c r="O2239" s="45">
        <v>6760.54198334584</v>
      </c>
      <c r="P2239" s="99">
        <v>1.0698470763569801</v>
      </c>
      <c r="Q2239" s="86">
        <v>6328.9036794491003</v>
      </c>
      <c r="R2239" s="44">
        <v>6752.1653610871599</v>
      </c>
      <c r="S2239" s="45">
        <v>6353.2156100696802</v>
      </c>
      <c r="T2239" s="140">
        <v>1.00384141264458</v>
      </c>
      <c r="U2239" s="44">
        <v>7289.6512464590896</v>
      </c>
      <c r="V2239" s="45">
        <v>6771.2558892777297</v>
      </c>
      <c r="W2239" s="99">
        <v>1.06989397093607</v>
      </c>
      <c r="X2239" s="86">
        <v>6337.2764678393796</v>
      </c>
      <c r="Y2239" s="44">
        <v>6761.0981011963404</v>
      </c>
      <c r="Z2239" s="45">
        <v>6361.93209012027</v>
      </c>
      <c r="AA2239" s="46">
        <v>1.0038905707216701</v>
      </c>
      <c r="AB2239" s="139">
        <v>7299.2950505706604</v>
      </c>
      <c r="AC2239" s="45">
        <v>6780.5032753601499</v>
      </c>
      <c r="AD2239" s="99">
        <v>1.0699396357047199</v>
      </c>
      <c r="AE2239" s="142">
        <v>6345.1824153637199</v>
      </c>
      <c r="AF2239" s="44">
        <v>6769.5327792581602</v>
      </c>
      <c r="AG2239" s="45">
        <v>6370.0957416436604</v>
      </c>
      <c r="AH2239" s="140">
        <v>1.00392633728222</v>
      </c>
      <c r="AI2239" s="44">
        <v>7308.4011458984096</v>
      </c>
      <c r="AJ2239" s="45">
        <v>6789.17515268639</v>
      </c>
      <c r="AK2239" s="46">
        <v>1.06997320301582</v>
      </c>
    </row>
    <row r="2240" spans="1:37" x14ac:dyDescent="0.2">
      <c r="A2240" s="35" t="s">
        <v>5002</v>
      </c>
      <c r="B2240" s="35" t="s">
        <v>10935</v>
      </c>
      <c r="C2240" s="85" t="s">
        <v>954</v>
      </c>
      <c r="D2240" s="85" t="s">
        <v>13398</v>
      </c>
      <c r="E2240" s="85" t="s">
        <v>12900</v>
      </c>
      <c r="F2240" s="85" t="s">
        <v>447</v>
      </c>
      <c r="G2240" s="85" t="s">
        <v>447</v>
      </c>
      <c r="H2240" s="840">
        <v>1.0671755809475501</v>
      </c>
      <c r="I2240" s="840">
        <v>1.1523075793589499</v>
      </c>
      <c r="J2240" s="86">
        <v>21791.833333333299</v>
      </c>
      <c r="K2240" s="44">
        <v>23255.712397412201</v>
      </c>
      <c r="L2240" s="45">
        <v>21880.535994689199</v>
      </c>
      <c r="M2240" s="46">
        <v>1.0040704542843699</v>
      </c>
      <c r="N2240" s="139">
        <v>25110.894718127001</v>
      </c>
      <c r="O2240" s="45">
        <v>23324.139290381001</v>
      </c>
      <c r="P2240" s="99">
        <v>1.07031560555779</v>
      </c>
      <c r="Q2240" s="86">
        <v>21815.195595586702</v>
      </c>
      <c r="R2240" s="44">
        <v>23280.644033204699</v>
      </c>
      <c r="S2240" s="45">
        <v>21905.1138671191</v>
      </c>
      <c r="T2240" s="140">
        <v>1.0041218182591301</v>
      </c>
      <c r="U2240" s="44">
        <v>25137.815229992499</v>
      </c>
      <c r="V2240" s="45">
        <v>23350.1677466865</v>
      </c>
      <c r="W2240" s="99">
        <v>1.07036252067391</v>
      </c>
      <c r="X2240" s="86">
        <v>21846.686135367101</v>
      </c>
      <c r="Y2240" s="44">
        <v>23314.249968289201</v>
      </c>
      <c r="Z2240" s="45">
        <v>21937.808446249201</v>
      </c>
      <c r="AA2240" s="46">
        <v>1.0041709900676701</v>
      </c>
      <c r="AB2240" s="139">
        <v>25174.102017659501</v>
      </c>
      <c r="AC2240" s="45">
        <v>23384.872100990899</v>
      </c>
      <c r="AD2240" s="99">
        <v>1.07040820544099</v>
      </c>
      <c r="AE2240" s="142">
        <v>21885.877013944199</v>
      </c>
      <c r="AF2240" s="44">
        <v>23356.073516902499</v>
      </c>
      <c r="AG2240" s="45">
        <v>21977.945790793699</v>
      </c>
      <c r="AH2240" s="140">
        <v>1.00420676661899</v>
      </c>
      <c r="AI2240" s="44">
        <v>25219.261964085599</v>
      </c>
      <c r="AJ2240" s="45">
        <v>23427.5573107737</v>
      </c>
      <c r="AK2240" s="46">
        <v>1.07044178745258</v>
      </c>
    </row>
    <row r="2241" spans="1:37" x14ac:dyDescent="0.2">
      <c r="A2241" s="35" t="s">
        <v>5001</v>
      </c>
      <c r="B2241" s="35" t="s">
        <v>10934</v>
      </c>
      <c r="C2241" s="85" t="s">
        <v>954</v>
      </c>
      <c r="D2241" s="85" t="s">
        <v>13398</v>
      </c>
      <c r="E2241" s="85" t="s">
        <v>12900</v>
      </c>
      <c r="F2241" s="85" t="s">
        <v>447</v>
      </c>
      <c r="G2241" s="85" t="s">
        <v>447</v>
      </c>
      <c r="H2241" s="840">
        <v>1.0671755809475501</v>
      </c>
      <c r="I2241" s="840">
        <v>1.1523075793589499</v>
      </c>
      <c r="J2241" s="86">
        <v>5082.3333333333303</v>
      </c>
      <c r="K2241" s="44">
        <v>5423.7420275690902</v>
      </c>
      <c r="L2241" s="45">
        <v>5103.0207388245799</v>
      </c>
      <c r="M2241" s="46">
        <v>1.0040704542843699</v>
      </c>
      <c r="N2241" s="139">
        <v>5856.4112208286197</v>
      </c>
      <c r="O2241" s="45">
        <v>5439.7006793131904</v>
      </c>
      <c r="P2241" s="99">
        <v>1.07031560555779</v>
      </c>
      <c r="Q2241" s="86">
        <v>5092.3479775790802</v>
      </c>
      <c r="R2241" s="44">
        <v>5434.4294113600299</v>
      </c>
      <c r="S2241" s="45">
        <v>5113.3377104549099</v>
      </c>
      <c r="T2241" s="140">
        <v>1.0041218182591301</v>
      </c>
      <c r="U2241" s="44">
        <v>5867.95117129758</v>
      </c>
      <c r="V2241" s="45">
        <v>5450.6584174302097</v>
      </c>
      <c r="W2241" s="99">
        <v>1.07036252067391</v>
      </c>
      <c r="X2241" s="86">
        <v>5108.1531956792996</v>
      </c>
      <c r="Y2241" s="44">
        <v>5451.2963541681402</v>
      </c>
      <c r="Z2241" s="45">
        <v>5129.4592519225998</v>
      </c>
      <c r="AA2241" s="46">
        <v>1.0041709900676701</v>
      </c>
      <c r="AB2241" s="139">
        <v>5886.1636439078802</v>
      </c>
      <c r="AC2241" s="45">
        <v>5467.8090953047504</v>
      </c>
      <c r="AD2241" s="99">
        <v>1.07040820544099</v>
      </c>
      <c r="AE2241" s="142">
        <v>5125.51855893846</v>
      </c>
      <c r="AF2241" s="44">
        <v>5469.8282457925998</v>
      </c>
      <c r="AG2241" s="45">
        <v>5147.0804193171998</v>
      </c>
      <c r="AH2241" s="140">
        <v>1.00420676661899</v>
      </c>
      <c r="AI2241" s="44">
        <v>5906.1738836097402</v>
      </c>
      <c r="AJ2241" s="45">
        <v>5486.5692478514502</v>
      </c>
      <c r="AK2241" s="46">
        <v>1.07044178745258</v>
      </c>
    </row>
    <row r="2242" spans="1:37" x14ac:dyDescent="0.2">
      <c r="A2242" s="35" t="s">
        <v>5000</v>
      </c>
      <c r="B2242" s="35" t="s">
        <v>10933</v>
      </c>
      <c r="C2242" s="85" t="s">
        <v>954</v>
      </c>
      <c r="D2242" s="85" t="s">
        <v>13398</v>
      </c>
      <c r="E2242" s="85" t="s">
        <v>12900</v>
      </c>
      <c r="F2242" s="85" t="s">
        <v>382</v>
      </c>
      <c r="G2242" s="85" t="s">
        <v>382</v>
      </c>
      <c r="H2242" s="840">
        <v>1.0676930458844101</v>
      </c>
      <c r="I2242" s="840">
        <v>1.1460681917194899</v>
      </c>
      <c r="J2242" s="86">
        <v>11350.333333333299</v>
      </c>
      <c r="K2242" s="44">
        <v>12118.67196847</v>
      </c>
      <c r="L2242" s="45">
        <v>11402.0604349857</v>
      </c>
      <c r="M2242" s="46">
        <v>1.00455732004807</v>
      </c>
      <c r="N2242" s="139">
        <v>13008.255998746799</v>
      </c>
      <c r="O2242" s="45">
        <v>12082.658871596601</v>
      </c>
      <c r="P2242" s="99">
        <v>1.06452017899004</v>
      </c>
      <c r="Q2242" s="86">
        <v>11428.6035113133</v>
      </c>
      <c r="R2242" s="44">
        <v>12202.240493199301</v>
      </c>
      <c r="S2242" s="45">
        <v>11481.274618359799</v>
      </c>
      <c r="T2242" s="140">
        <v>1.00460870892882</v>
      </c>
      <c r="U2242" s="44">
        <v>13097.9589600898</v>
      </c>
      <c r="V2242" s="45">
        <v>12166.512326513101</v>
      </c>
      <c r="W2242" s="99">
        <v>1.0645668400753701</v>
      </c>
      <c r="X2242" s="86">
        <v>11501.881351284799</v>
      </c>
      <c r="Y2242" s="44">
        <v>12280.478733354401</v>
      </c>
      <c r="Z2242" s="45">
        <v>11555.4560171139</v>
      </c>
      <c r="AA2242" s="46">
        <v>1.0046579045803801</v>
      </c>
      <c r="AB2242" s="139">
        <v>13181.940361639099</v>
      </c>
      <c r="AC2242" s="45">
        <v>12245.044100622899</v>
      </c>
      <c r="AD2242" s="99">
        <v>1.06461227747364</v>
      </c>
      <c r="AE2242" s="142">
        <v>11575.0221392986</v>
      </c>
      <c r="AF2242" s="44">
        <v>12358.5706440871</v>
      </c>
      <c r="AG2242" s="45">
        <v>11629.351803113501</v>
      </c>
      <c r="AH2242" s="140">
        <v>1.0046936984794601</v>
      </c>
      <c r="AI2242" s="44">
        <v>13265.764692298901</v>
      </c>
      <c r="AJ2242" s="45">
        <v>12323.297289296401</v>
      </c>
      <c r="AK2242" s="46">
        <v>1.06464567764906</v>
      </c>
    </row>
    <row r="2243" spans="1:37" x14ac:dyDescent="0.2">
      <c r="A2243" s="35" t="s">
        <v>4999</v>
      </c>
      <c r="B2243" s="35" t="s">
        <v>10932</v>
      </c>
      <c r="C2243" s="85" t="s">
        <v>954</v>
      </c>
      <c r="D2243" s="85" t="s">
        <v>13398</v>
      </c>
      <c r="E2243" s="85" t="s">
        <v>12900</v>
      </c>
      <c r="F2243" s="85" t="s">
        <v>386</v>
      </c>
      <c r="G2243" s="85" t="s">
        <v>386</v>
      </c>
      <c r="H2243" s="840">
        <v>1.06858374417151</v>
      </c>
      <c r="I2243" s="840">
        <v>1.1529256738286999</v>
      </c>
      <c r="J2243" s="86">
        <v>12756.583333333299</v>
      </c>
      <c r="K2243" s="44">
        <v>13631.4775811692</v>
      </c>
      <c r="L2243" s="45">
        <v>12825.409550075199</v>
      </c>
      <c r="M2243" s="46">
        <v>1.0053953488127201</v>
      </c>
      <c r="N2243" s="139">
        <v>14707.3924353353</v>
      </c>
      <c r="O2243" s="45">
        <v>13660.8939510398</v>
      </c>
      <c r="P2243" s="99">
        <v>1.0708897197687299</v>
      </c>
      <c r="Q2243" s="86">
        <v>12786.458498948199</v>
      </c>
      <c r="R2243" s="44">
        <v>13663.401697499699</v>
      </c>
      <c r="S2243" s="45">
        <v>12856.1035325756</v>
      </c>
      <c r="T2243" s="140">
        <v>1.0054467805634499</v>
      </c>
      <c r="U2243" s="44">
        <v>14741.8362807826</v>
      </c>
      <c r="V2243" s="45">
        <v>13693.487158731299</v>
      </c>
      <c r="W2243" s="99">
        <v>1.0709366600499799</v>
      </c>
      <c r="X2243" s="86">
        <v>12819.912379842899</v>
      </c>
      <c r="Y2243" s="44">
        <v>13699.149970803201</v>
      </c>
      <c r="Z2243" s="45">
        <v>12890.370839494501</v>
      </c>
      <c r="AA2243" s="46">
        <v>1.00549601725535</v>
      </c>
      <c r="AB2243" s="139">
        <v>14780.406118955299</v>
      </c>
      <c r="AC2243" s="45">
        <v>13729.900135067701</v>
      </c>
      <c r="AD2243" s="99">
        <v>1.07098236932225</v>
      </c>
      <c r="AE2243" s="142">
        <v>12853.2511139484</v>
      </c>
      <c r="AF2243" s="44">
        <v>13734.7752001196</v>
      </c>
      <c r="AG2243" s="45">
        <v>12924.353255632401</v>
      </c>
      <c r="AH2243" s="140">
        <v>1.0055318410146701</v>
      </c>
      <c r="AI2243" s="44">
        <v>14818.8432014385</v>
      </c>
      <c r="AJ2243" s="45">
        <v>13766.0372010675</v>
      </c>
      <c r="AK2243" s="46">
        <v>1.0710159693471299</v>
      </c>
    </row>
    <row r="2244" spans="1:37" x14ac:dyDescent="0.2">
      <c r="A2244" s="35" t="s">
        <v>4998</v>
      </c>
      <c r="B2244" s="35" t="s">
        <v>10931</v>
      </c>
      <c r="C2244" s="85" t="s">
        <v>937</v>
      </c>
      <c r="D2244" s="85" t="s">
        <v>13398</v>
      </c>
      <c r="E2244" s="85" t="s">
        <v>12900</v>
      </c>
      <c r="F2244" s="85" t="s">
        <v>380</v>
      </c>
      <c r="G2244" s="85" t="s">
        <v>380</v>
      </c>
      <c r="H2244" s="840">
        <v>1.12160619371265</v>
      </c>
      <c r="I2244" s="840">
        <v>1.1602626798381399</v>
      </c>
      <c r="J2244" s="86">
        <v>11922.333333333299</v>
      </c>
      <c r="K2244" s="44">
        <v>13372.1629101734</v>
      </c>
      <c r="L2244" s="45">
        <v>12581.428892948299</v>
      </c>
      <c r="M2244" s="46">
        <v>1.0552824301407699</v>
      </c>
      <c r="N2244" s="139">
        <v>13833.038423256899</v>
      </c>
      <c r="O2244" s="45">
        <v>12848.754240538001</v>
      </c>
      <c r="P2244" s="99">
        <v>1.07770466412095</v>
      </c>
      <c r="Q2244" s="86">
        <v>11949.1834272005</v>
      </c>
      <c r="R2244" s="44">
        <v>13402.2781417566</v>
      </c>
      <c r="S2244" s="45">
        <v>12610.4083871243</v>
      </c>
      <c r="T2244" s="140">
        <v>1.0553364139024399</v>
      </c>
      <c r="U2244" s="44">
        <v>13864.1915851211</v>
      </c>
      <c r="V2244" s="45">
        <v>12878.255179412999</v>
      </c>
      <c r="W2244" s="99">
        <v>1.0777519031214799</v>
      </c>
      <c r="X2244" s="86">
        <v>11977.7465298362</v>
      </c>
      <c r="Y2244" s="44">
        <v>13434.3146945844</v>
      </c>
      <c r="Z2244" s="45">
        <v>12641.171076799999</v>
      </c>
      <c r="AA2244" s="46">
        <v>1.0553880936878499</v>
      </c>
      <c r="AB2244" s="139">
        <v>13897.3322871297</v>
      </c>
      <c r="AC2244" s="45">
        <v>12909.590095866</v>
      </c>
      <c r="AD2244" s="99">
        <v>1.0777979032791101</v>
      </c>
      <c r="AE2244" s="142">
        <v>12006.311550247399</v>
      </c>
      <c r="AF2244" s="44">
        <v>13466.353398401199</v>
      </c>
      <c r="AG2244" s="45">
        <v>12671.7697122998</v>
      </c>
      <c r="AH2244" s="140">
        <v>1.05542569499945</v>
      </c>
      <c r="AI2244" s="44">
        <v>13930.4752142617</v>
      </c>
      <c r="AJ2244" s="45">
        <v>12940.783394581</v>
      </c>
      <c r="AK2244" s="46">
        <v>1.07783171712834</v>
      </c>
    </row>
    <row r="2245" spans="1:37" x14ac:dyDescent="0.2">
      <c r="A2245" s="35" t="s">
        <v>4997</v>
      </c>
      <c r="B2245" s="35" t="s">
        <v>10930</v>
      </c>
      <c r="C2245" s="85" t="s">
        <v>954</v>
      </c>
      <c r="D2245" s="85" t="s">
        <v>13398</v>
      </c>
      <c r="E2245" s="85" t="s">
        <v>12900</v>
      </c>
      <c r="F2245" s="85" t="s">
        <v>446</v>
      </c>
      <c r="G2245" s="85" t="s">
        <v>446</v>
      </c>
      <c r="H2245" s="840">
        <v>1.0735901746624701</v>
      </c>
      <c r="I2245" s="840">
        <v>1.1523201766745801</v>
      </c>
      <c r="J2245" s="86">
        <v>12937.5</v>
      </c>
      <c r="K2245" s="44">
        <v>13889.572884695801</v>
      </c>
      <c r="L2245" s="45">
        <v>13068.2429443986</v>
      </c>
      <c r="M2245" s="46">
        <v>1.01010573483274</v>
      </c>
      <c r="N2245" s="139">
        <v>14908.142285727399</v>
      </c>
      <c r="O2245" s="45">
        <v>13847.3595280584</v>
      </c>
      <c r="P2245" s="99">
        <v>1.0703273065165899</v>
      </c>
      <c r="Q2245" s="86">
        <v>13008.111312994301</v>
      </c>
      <c r="R2245" s="44">
        <v>13965.380496546501</v>
      </c>
      <c r="S2245" s="45">
        <v>13140.240001014499</v>
      </c>
      <c r="T2245" s="140">
        <v>1.0101574075467901</v>
      </c>
      <c r="U2245" s="44">
        <v>14989.5091263923</v>
      </c>
      <c r="V2245" s="45">
        <v>13923.547028229599</v>
      </c>
      <c r="W2245" s="99">
        <v>1.0703742221455901</v>
      </c>
      <c r="X2245" s="86">
        <v>13068.280126477001</v>
      </c>
      <c r="Y2245" s="44">
        <v>14029.977143522499</v>
      </c>
      <c r="Z2245" s="45">
        <v>13201.666427120201</v>
      </c>
      <c r="AA2245" s="46">
        <v>1.0102068749179201</v>
      </c>
      <c r="AB2245" s="139">
        <v>15058.8428641749</v>
      </c>
      <c r="AC2245" s="45">
        <v>13988.547203019099</v>
      </c>
      <c r="AD2245" s="99">
        <v>1.0704199074121199</v>
      </c>
      <c r="AE2245" s="142">
        <v>13134.738538755801</v>
      </c>
      <c r="AF2245" s="44">
        <v>14101.3262419688</v>
      </c>
      <c r="AG2245" s="45">
        <v>13269.275912323301</v>
      </c>
      <c r="AH2245" s="140">
        <v>1.0102428665154299</v>
      </c>
      <c r="AI2245" s="44">
        <v>15135.4242335535</v>
      </c>
      <c r="AJ2245" s="45">
        <v>14060.1267063013</v>
      </c>
      <c r="AK2245" s="46">
        <v>1.07045348979083</v>
      </c>
    </row>
    <row r="2246" spans="1:37" x14ac:dyDescent="0.2">
      <c r="A2246" s="35" t="s">
        <v>4996</v>
      </c>
      <c r="B2246" s="35" t="s">
        <v>10929</v>
      </c>
      <c r="C2246" s="85" t="s">
        <v>954</v>
      </c>
      <c r="D2246" s="85" t="s">
        <v>13398</v>
      </c>
      <c r="E2246" s="85" t="s">
        <v>12900</v>
      </c>
      <c r="F2246" s="85" t="s">
        <v>446</v>
      </c>
      <c r="G2246" s="85" t="s">
        <v>446</v>
      </c>
      <c r="H2246" s="840">
        <v>1.0735901746624701</v>
      </c>
      <c r="I2246" s="840">
        <v>1.1523201766745801</v>
      </c>
      <c r="J2246" s="86">
        <v>5475.8333333333303</v>
      </c>
      <c r="K2246" s="44">
        <v>5878.80086475593</v>
      </c>
      <c r="L2246" s="45">
        <v>5531.1706529882904</v>
      </c>
      <c r="M2246" s="46">
        <v>1.01010573483274</v>
      </c>
      <c r="N2246" s="139">
        <v>6309.91323410723</v>
      </c>
      <c r="O2246" s="45">
        <v>5860.9339426004099</v>
      </c>
      <c r="P2246" s="99">
        <v>1.0703273065165899</v>
      </c>
      <c r="Q2246" s="86">
        <v>5503.5855392244302</v>
      </c>
      <c r="R2246" s="44">
        <v>5908.5953603258204</v>
      </c>
      <c r="S2246" s="45">
        <v>5559.4877005149701</v>
      </c>
      <c r="T2246" s="140">
        <v>1.0101574075467901</v>
      </c>
      <c r="U2246" s="44">
        <v>6341.8926609027703</v>
      </c>
      <c r="V2246" s="45">
        <v>5890.8960905590902</v>
      </c>
      <c r="W2246" s="99">
        <v>1.0703742221455901</v>
      </c>
      <c r="X2246" s="86">
        <v>5530.4724511859504</v>
      </c>
      <c r="Y2246" s="44">
        <v>5937.4608848347298</v>
      </c>
      <c r="Z2246" s="45">
        <v>5586.9212917322002</v>
      </c>
      <c r="AA2246" s="46">
        <v>1.0102068749179201</v>
      </c>
      <c r="AB2246" s="139">
        <v>6372.8749920444998</v>
      </c>
      <c r="AC2246" s="45">
        <v>5919.92780914374</v>
      </c>
      <c r="AD2246" s="99">
        <v>1.0704199074121199</v>
      </c>
      <c r="AE2246" s="142">
        <v>5557.5327927689996</v>
      </c>
      <c r="AF2246" s="44">
        <v>5966.5126016813001</v>
      </c>
      <c r="AG2246" s="45">
        <v>5614.4578593204396</v>
      </c>
      <c r="AH2246" s="140">
        <v>1.0102428665154299</v>
      </c>
      <c r="AI2246" s="44">
        <v>6404.0571696383604</v>
      </c>
      <c r="AJ2246" s="45">
        <v>5949.0803726465601</v>
      </c>
      <c r="AK2246" s="46">
        <v>1.07045348979083</v>
      </c>
    </row>
    <row r="2247" spans="1:37" x14ac:dyDescent="0.2">
      <c r="A2247" s="35" t="s">
        <v>4995</v>
      </c>
      <c r="B2247" s="35" t="s">
        <v>10928</v>
      </c>
      <c r="C2247" s="85" t="s">
        <v>950</v>
      </c>
      <c r="D2247" s="85" t="s">
        <v>13398</v>
      </c>
      <c r="E2247" s="85" t="s">
        <v>12900</v>
      </c>
      <c r="F2247" s="85" t="s">
        <v>376</v>
      </c>
      <c r="G2247" s="85" t="s">
        <v>376</v>
      </c>
      <c r="H2247" s="840">
        <v>1.0380859644617499</v>
      </c>
      <c r="I2247" s="840">
        <v>1.14057614845009</v>
      </c>
      <c r="J2247" s="86">
        <v>9360.3333333333303</v>
      </c>
      <c r="K2247" s="44">
        <v>9716.8306560168294</v>
      </c>
      <c r="L2247" s="45">
        <v>9142.2468290816305</v>
      </c>
      <c r="M2247" s="46">
        <v>0.97670098953900797</v>
      </c>
      <c r="N2247" s="139">
        <v>10676.1729415424</v>
      </c>
      <c r="O2247" s="45">
        <v>9916.5142290599106</v>
      </c>
      <c r="P2247" s="99">
        <v>1.0594189198098301</v>
      </c>
      <c r="Q2247" s="86">
        <v>9449.2724762253492</v>
      </c>
      <c r="R2247" s="44">
        <v>9809.1571319442792</v>
      </c>
      <c r="S2247" s="45">
        <v>9229.5859001682893</v>
      </c>
      <c r="T2247" s="140">
        <v>0.97675095340833895</v>
      </c>
      <c r="U2247" s="44">
        <v>10777.614806588599</v>
      </c>
      <c r="V2247" s="45">
        <v>10011.1768401717</v>
      </c>
      <c r="W2247" s="99">
        <v>1.0594653572918</v>
      </c>
      <c r="X2247" s="86">
        <v>9535.5031340464993</v>
      </c>
      <c r="Y2247" s="44">
        <v>9898.6719675347194</v>
      </c>
      <c r="Z2247" s="45">
        <v>9314.2678744285804</v>
      </c>
      <c r="AA2247" s="46">
        <v>0.97679878486663196</v>
      </c>
      <c r="AB2247" s="139">
        <v>10875.9674381646</v>
      </c>
      <c r="AC2247" s="45">
        <v>10102.966427068801</v>
      </c>
      <c r="AD2247" s="99">
        <v>1.0595105769507001</v>
      </c>
      <c r="AE2247" s="142">
        <v>9622.9726372077293</v>
      </c>
      <c r="AF2247" s="44">
        <v>9989.4728310848404</v>
      </c>
      <c r="AG2247" s="45">
        <v>9400.04287113178</v>
      </c>
      <c r="AH2247" s="140">
        <v>0.97683358620246097</v>
      </c>
      <c r="AI2247" s="44">
        <v>10975.733067187</v>
      </c>
      <c r="AJ2247" s="45">
        <v>10195.961159587499</v>
      </c>
      <c r="AK2247" s="46">
        <v>1.05954381707002</v>
      </c>
    </row>
    <row r="2248" spans="1:37" x14ac:dyDescent="0.2">
      <c r="A2248" s="35" t="s">
        <v>4994</v>
      </c>
      <c r="B2248" s="35" t="s">
        <v>10927</v>
      </c>
      <c r="C2248" s="85" t="s">
        <v>954</v>
      </c>
      <c r="D2248" s="85" t="s">
        <v>13398</v>
      </c>
      <c r="E2248" s="85" t="s">
        <v>12900</v>
      </c>
      <c r="F2248" s="85" t="s">
        <v>386</v>
      </c>
      <c r="G2248" s="85" t="s">
        <v>386</v>
      </c>
      <c r="H2248" s="840">
        <v>1.06858374417151</v>
      </c>
      <c r="I2248" s="840">
        <v>1.1529256738286999</v>
      </c>
      <c r="J2248" s="86">
        <v>3827.4166666666702</v>
      </c>
      <c r="K2248" s="44">
        <v>4089.9152321711099</v>
      </c>
      <c r="L2248" s="45">
        <v>3848.0669146349501</v>
      </c>
      <c r="M2248" s="46">
        <v>1.0053953488127201</v>
      </c>
      <c r="N2248" s="139">
        <v>4412.72693943987</v>
      </c>
      <c r="O2248" s="45">
        <v>4098.7411616048303</v>
      </c>
      <c r="P2248" s="99">
        <v>1.0708897197687299</v>
      </c>
      <c r="Q2248" s="86">
        <v>3839.2237532687</v>
      </c>
      <c r="R2248" s="44">
        <v>4102.53209298007</v>
      </c>
      <c r="S2248" s="45">
        <v>3860.1351625867501</v>
      </c>
      <c r="T2248" s="140">
        <v>1.0054467805634499</v>
      </c>
      <c r="U2248" s="44">
        <v>4426.3396327164801</v>
      </c>
      <c r="V2248" s="45">
        <v>4111.56546351014</v>
      </c>
      <c r="W2248" s="99">
        <v>1.0709366600499799</v>
      </c>
      <c r="X2248" s="86">
        <v>3850.0180210088502</v>
      </c>
      <c r="Y2248" s="44">
        <v>4114.0666720174304</v>
      </c>
      <c r="Z2248" s="45">
        <v>3871.1777864857099</v>
      </c>
      <c r="AA2248" s="46">
        <v>1.00549601725535</v>
      </c>
      <c r="AB2248" s="139">
        <v>4438.7846211242704</v>
      </c>
      <c r="AC2248" s="45">
        <v>4123.3014220734103</v>
      </c>
      <c r="AD2248" s="99">
        <v>1.07098236932225</v>
      </c>
      <c r="AE2248" s="142">
        <v>3859.9132092423902</v>
      </c>
      <c r="AF2248" s="44">
        <v>4124.6405093093099</v>
      </c>
      <c r="AG2248" s="45">
        <v>3881.2656354463302</v>
      </c>
      <c r="AH2248" s="140">
        <v>1.0055318410146701</v>
      </c>
      <c r="AI2248" s="44">
        <v>4450.1930376860901</v>
      </c>
      <c r="AJ2248" s="45">
        <v>4134.0286873925197</v>
      </c>
      <c r="AK2248" s="46">
        <v>1.0710159693471299</v>
      </c>
    </row>
    <row r="2249" spans="1:37" x14ac:dyDescent="0.2">
      <c r="A2249" s="35" t="s">
        <v>4993</v>
      </c>
      <c r="B2249" s="35" t="s">
        <v>10926</v>
      </c>
      <c r="C2249" s="85" t="s">
        <v>954</v>
      </c>
      <c r="D2249" s="85" t="s">
        <v>13398</v>
      </c>
      <c r="E2249" s="85" t="s">
        <v>12900</v>
      </c>
      <c r="F2249" s="85" t="s">
        <v>447</v>
      </c>
      <c r="G2249" s="85" t="s">
        <v>447</v>
      </c>
      <c r="H2249" s="840">
        <v>1.0671755809475501</v>
      </c>
      <c r="I2249" s="840">
        <v>1.1523075793589499</v>
      </c>
      <c r="J2249" s="86">
        <v>7319.6666666666697</v>
      </c>
      <c r="K2249" s="44">
        <v>7811.36952734241</v>
      </c>
      <c r="L2249" s="45">
        <v>7349.4610352101399</v>
      </c>
      <c r="M2249" s="46">
        <v>1.0040704542843699</v>
      </c>
      <c r="N2249" s="139">
        <v>8434.5073783810403</v>
      </c>
      <c r="O2249" s="45">
        <v>7834.3534608144801</v>
      </c>
      <c r="P2249" s="99">
        <v>1.07031560555779</v>
      </c>
      <c r="Q2249" s="86">
        <v>7308.43928355558</v>
      </c>
      <c r="R2249" s="44">
        <v>7799.3879382483101</v>
      </c>
      <c r="S2249" s="45">
        <v>7338.5633420402701</v>
      </c>
      <c r="T2249" s="140">
        <v>1.0041218182591301</v>
      </c>
      <c r="U2249" s="44">
        <v>8421.5699797257603</v>
      </c>
      <c r="V2249" s="45">
        <v>7822.6794937387403</v>
      </c>
      <c r="W2249" s="99">
        <v>1.07036252067391</v>
      </c>
      <c r="X2249" s="86">
        <v>7303.3496807109204</v>
      </c>
      <c r="Y2249" s="44">
        <v>7793.9564383757697</v>
      </c>
      <c r="Z2249" s="45">
        <v>7333.8118796898698</v>
      </c>
      <c r="AA2249" s="46">
        <v>1.0041709900676701</v>
      </c>
      <c r="AB2249" s="139">
        <v>8415.7051917919398</v>
      </c>
      <c r="AC2249" s="45">
        <v>7817.5654254378296</v>
      </c>
      <c r="AD2249" s="99">
        <v>1.07040820544099</v>
      </c>
      <c r="AE2249" s="142">
        <v>7300.0894918716504</v>
      </c>
      <c r="AF2249" s="44">
        <v>7790.47724445723</v>
      </c>
      <c r="AG2249" s="45">
        <v>7330.7992646616804</v>
      </c>
      <c r="AH2249" s="140">
        <v>1.00420676661899</v>
      </c>
      <c r="AI2249" s="44">
        <v>8411.9484514823107</v>
      </c>
      <c r="AJ2249" s="45">
        <v>7814.3208442428704</v>
      </c>
      <c r="AK2249" s="46">
        <v>1.07044178745258</v>
      </c>
    </row>
    <row r="2250" spans="1:37" x14ac:dyDescent="0.2">
      <c r="A2250" s="35" t="s">
        <v>4992</v>
      </c>
      <c r="B2250" s="35" t="s">
        <v>10925</v>
      </c>
      <c r="C2250" s="85" t="s">
        <v>954</v>
      </c>
      <c r="D2250" s="85" t="s">
        <v>13398</v>
      </c>
      <c r="E2250" s="85" t="s">
        <v>12900</v>
      </c>
      <c r="F2250" s="85" t="s">
        <v>384</v>
      </c>
      <c r="G2250" s="85" t="s">
        <v>384</v>
      </c>
      <c r="H2250" s="840">
        <v>1.0941891523377001</v>
      </c>
      <c r="I2250" s="840">
        <v>1.1524514464351601</v>
      </c>
      <c r="J2250" s="86">
        <v>7177.1666666666697</v>
      </c>
      <c r="K2250" s="44">
        <v>7853.1779111863898</v>
      </c>
      <c r="L2250" s="45">
        <v>7388.7971704334004</v>
      </c>
      <c r="M2250" s="46">
        <v>1.0294866363839099</v>
      </c>
      <c r="N2250" s="139">
        <v>8271.3361063062093</v>
      </c>
      <c r="O2250" s="45">
        <v>7682.7925737659398</v>
      </c>
      <c r="P2250" s="99">
        <v>1.0704492358311199</v>
      </c>
      <c r="Q2250" s="86">
        <v>7189.0926675443598</v>
      </c>
      <c r="R2250" s="44">
        <v>7866.2272119775398</v>
      </c>
      <c r="S2250" s="45">
        <v>7401.4534364786396</v>
      </c>
      <c r="T2250" s="140">
        <v>1.02953930054247</v>
      </c>
      <c r="U2250" s="44">
        <v>8285.0802432678993</v>
      </c>
      <c r="V2250" s="45">
        <v>7695.8960715187604</v>
      </c>
      <c r="W2250" s="99">
        <v>1.07049615680465</v>
      </c>
      <c r="X2250" s="86">
        <v>7196.3119969440404</v>
      </c>
      <c r="Y2250" s="44">
        <v>7874.1265238938104</v>
      </c>
      <c r="Z2250" s="45">
        <v>7409.2488326952798</v>
      </c>
      <c r="AA2250" s="46">
        <v>1.0295897170441799</v>
      </c>
      <c r="AB2250" s="139">
        <v>8293.4001698768498</v>
      </c>
      <c r="AC2250" s="45">
        <v>7703.9531387796196</v>
      </c>
      <c r="AD2250" s="99">
        <v>1.0705418472755399</v>
      </c>
      <c r="AE2250" s="142">
        <v>7209.9973383398401</v>
      </c>
      <c r="AF2250" s="44">
        <v>7889.1008759951301</v>
      </c>
      <c r="AG2250" s="45">
        <v>7423.6035978070804</v>
      </c>
      <c r="AH2250" s="140">
        <v>1.02962639921257</v>
      </c>
      <c r="AI2250" s="44">
        <v>8309.1718613634002</v>
      </c>
      <c r="AJ2250" s="45">
        <v>7718.8460258819796</v>
      </c>
      <c r="AK2250" s="46">
        <v>1.07057543347988</v>
      </c>
    </row>
    <row r="2251" spans="1:37" x14ac:dyDescent="0.2">
      <c r="A2251" s="35" t="s">
        <v>4991</v>
      </c>
      <c r="B2251" s="35" t="s">
        <v>10924</v>
      </c>
      <c r="C2251" s="85" t="s">
        <v>954</v>
      </c>
      <c r="D2251" s="85" t="s">
        <v>13398</v>
      </c>
      <c r="E2251" s="85" t="s">
        <v>12900</v>
      </c>
      <c r="F2251" s="85" t="s">
        <v>447</v>
      </c>
      <c r="G2251" s="85" t="s">
        <v>447</v>
      </c>
      <c r="H2251" s="840">
        <v>1.0671755809475501</v>
      </c>
      <c r="I2251" s="840">
        <v>1.1523075793589499</v>
      </c>
      <c r="J2251" s="86">
        <v>9714.75</v>
      </c>
      <c r="K2251" s="44">
        <v>10367.343975010201</v>
      </c>
      <c r="L2251" s="45">
        <v>9754.2934457590509</v>
      </c>
      <c r="M2251" s="46">
        <v>1.0040704542843699</v>
      </c>
      <c r="N2251" s="139">
        <v>11194.3800565773</v>
      </c>
      <c r="O2251" s="45">
        <v>10397.8485290925</v>
      </c>
      <c r="P2251" s="99">
        <v>1.07031560555779</v>
      </c>
      <c r="Q2251" s="86">
        <v>9724.2648354353296</v>
      </c>
      <c r="R2251" s="44">
        <v>10377.4979750435</v>
      </c>
      <c r="S2251" s="45">
        <v>9764.3464877906408</v>
      </c>
      <c r="T2251" s="140">
        <v>1.0041218182591301</v>
      </c>
      <c r="U2251" s="44">
        <v>11205.3440735658</v>
      </c>
      <c r="V2251" s="45">
        <v>10408.4886209572</v>
      </c>
      <c r="W2251" s="99">
        <v>1.07036252067391</v>
      </c>
      <c r="X2251" s="86">
        <v>9736.0457342700392</v>
      </c>
      <c r="Y2251" s="44">
        <v>10390.070262601501</v>
      </c>
      <c r="Z2251" s="45">
        <v>9776.6546843260403</v>
      </c>
      <c r="AA2251" s="46">
        <v>1.0041709900676701</v>
      </c>
      <c r="AB2251" s="139">
        <v>11218.9192925847</v>
      </c>
      <c r="AC2251" s="45">
        <v>10421.5432425114</v>
      </c>
      <c r="AD2251" s="99">
        <v>1.07040820544099</v>
      </c>
      <c r="AE2251" s="142">
        <v>9746.9012959623306</v>
      </c>
      <c r="AF2251" s="44">
        <v>10401.655052956999</v>
      </c>
      <c r="AG2251" s="45">
        <v>9787.9042349727406</v>
      </c>
      <c r="AH2251" s="140">
        <v>1.00420676661899</v>
      </c>
      <c r="AI2251" s="44">
        <v>11231.4282386009</v>
      </c>
      <c r="AJ2251" s="45">
        <v>10433.4904453738</v>
      </c>
      <c r="AK2251" s="46">
        <v>1.07044178745258</v>
      </c>
    </row>
    <row r="2252" spans="1:37" x14ac:dyDescent="0.2">
      <c r="A2252" s="35" t="s">
        <v>4990</v>
      </c>
      <c r="B2252" s="35" t="s">
        <v>10923</v>
      </c>
      <c r="C2252" s="85" t="s">
        <v>937</v>
      </c>
      <c r="D2252" s="85" t="s">
        <v>13398</v>
      </c>
      <c r="E2252" s="85" t="s">
        <v>12900</v>
      </c>
      <c r="F2252" s="85" t="s">
        <v>380</v>
      </c>
      <c r="G2252" s="85" t="s">
        <v>380</v>
      </c>
      <c r="H2252" s="840">
        <v>1.12160619371265</v>
      </c>
      <c r="I2252" s="840">
        <v>1.1602626798381399</v>
      </c>
      <c r="J2252" s="86">
        <v>4668.1666666666697</v>
      </c>
      <c r="K2252" s="44">
        <v>5235.8446466162504</v>
      </c>
      <c r="L2252" s="45">
        <v>4926.2342643021202</v>
      </c>
      <c r="M2252" s="46">
        <v>1.0552824301407699</v>
      </c>
      <c r="N2252" s="139">
        <v>5416.2995665977296</v>
      </c>
      <c r="O2252" s="45">
        <v>5030.9049895606004</v>
      </c>
      <c r="P2252" s="99">
        <v>1.07770466412095</v>
      </c>
      <c r="Q2252" s="86">
        <v>4679.6487412360302</v>
      </c>
      <c r="R2252" s="44">
        <v>5248.7230125699098</v>
      </c>
      <c r="S2252" s="45">
        <v>4938.6037208991102</v>
      </c>
      <c r="T2252" s="140">
        <v>1.0553364139024399</v>
      </c>
      <c r="U2252" s="44">
        <v>5429.6217892076802</v>
      </c>
      <c r="V2252" s="45">
        <v>5043.5003368071602</v>
      </c>
      <c r="W2252" s="99">
        <v>1.0777519031214799</v>
      </c>
      <c r="X2252" s="86">
        <v>4690.0174450498398</v>
      </c>
      <c r="Y2252" s="44">
        <v>5260.35261498825</v>
      </c>
      <c r="Z2252" s="45">
        <v>4949.7885706938996</v>
      </c>
      <c r="AA2252" s="46">
        <v>1.0553880936878499</v>
      </c>
      <c r="AB2252" s="139">
        <v>5441.6522092811401</v>
      </c>
      <c r="AC2252" s="45">
        <v>5054.8909686171601</v>
      </c>
      <c r="AD2252" s="99">
        <v>1.0777979032791101</v>
      </c>
      <c r="AE2252" s="142">
        <v>4701.4873521528398</v>
      </c>
      <c r="AF2252" s="44">
        <v>5273.21733383629</v>
      </c>
      <c r="AG2252" s="45">
        <v>4962.0705561770101</v>
      </c>
      <c r="AH2252" s="140">
        <v>1.05542569499945</v>
      </c>
      <c r="AI2252" s="44">
        <v>5454.9603144339599</v>
      </c>
      <c r="AJ2252" s="45">
        <v>5067.4121858280596</v>
      </c>
      <c r="AK2252" s="46">
        <v>1.07783171712834</v>
      </c>
    </row>
    <row r="2253" spans="1:37" x14ac:dyDescent="0.2">
      <c r="A2253" s="35" t="s">
        <v>4989</v>
      </c>
      <c r="B2253" s="35" t="s">
        <v>10922</v>
      </c>
      <c r="C2253" s="85" t="s">
        <v>937</v>
      </c>
      <c r="D2253" s="85" t="s">
        <v>13398</v>
      </c>
      <c r="E2253" s="85" t="s">
        <v>12900</v>
      </c>
      <c r="F2253" s="85" t="s">
        <v>380</v>
      </c>
      <c r="G2253" s="85" t="s">
        <v>380</v>
      </c>
      <c r="H2253" s="840">
        <v>1.12160619371265</v>
      </c>
      <c r="I2253" s="840">
        <v>1.1602626798381399</v>
      </c>
      <c r="J2253" s="86">
        <v>7987.9166666666697</v>
      </c>
      <c r="K2253" s="44">
        <v>8959.2968081937997</v>
      </c>
      <c r="L2253" s="45">
        <v>8429.5081117619393</v>
      </c>
      <c r="M2253" s="46">
        <v>1.0552824301407699</v>
      </c>
      <c r="N2253" s="139">
        <v>9268.0815979903891</v>
      </c>
      <c r="O2253" s="45">
        <v>8608.6150482761204</v>
      </c>
      <c r="P2253" s="99">
        <v>1.07770466412095</v>
      </c>
      <c r="Q2253" s="86">
        <v>8009.7779571091496</v>
      </c>
      <c r="R2253" s="44">
        <v>8983.8165669566406</v>
      </c>
      <c r="S2253" s="45">
        <v>8453.0103454103992</v>
      </c>
      <c r="T2253" s="140">
        <v>1.0553364139024399</v>
      </c>
      <c r="U2253" s="44">
        <v>9293.4464374238996</v>
      </c>
      <c r="V2253" s="45">
        <v>8632.5534368548597</v>
      </c>
      <c r="W2253" s="99">
        <v>1.0777519031214799</v>
      </c>
      <c r="X2253" s="86">
        <v>8035.6999904609802</v>
      </c>
      <c r="Y2253" s="44">
        <v>9012.8908801176804</v>
      </c>
      <c r="Z2253" s="45">
        <v>8480.7820943800707</v>
      </c>
      <c r="AA2253" s="46">
        <v>1.0553880936878499</v>
      </c>
      <c r="AB2253" s="139">
        <v>9323.5228053075498</v>
      </c>
      <c r="AC2253" s="45">
        <v>8660.8606010988005</v>
      </c>
      <c r="AD2253" s="99">
        <v>1.0777979032791101</v>
      </c>
      <c r="AE2253" s="142">
        <v>8059.78970697962</v>
      </c>
      <c r="AF2253" s="44">
        <v>9039.9100553697608</v>
      </c>
      <c r="AG2253" s="45">
        <v>8506.5091530383506</v>
      </c>
      <c r="AH2253" s="140">
        <v>1.05542569499945</v>
      </c>
      <c r="AI2253" s="44">
        <v>9351.4732043520107</v>
      </c>
      <c r="AJ2253" s="45">
        <v>8687.0969795671499</v>
      </c>
      <c r="AK2253" s="46">
        <v>1.07783171712834</v>
      </c>
    </row>
    <row r="2254" spans="1:37" x14ac:dyDescent="0.2">
      <c r="A2254" s="35" t="s">
        <v>4988</v>
      </c>
      <c r="B2254" s="35" t="s">
        <v>8122</v>
      </c>
      <c r="C2254" s="85" t="s">
        <v>954</v>
      </c>
      <c r="D2254" s="85" t="s">
        <v>13398</v>
      </c>
      <c r="E2254" s="85" t="s">
        <v>12900</v>
      </c>
      <c r="F2254" s="85" t="s">
        <v>382</v>
      </c>
      <c r="G2254" s="85" t="s">
        <v>382</v>
      </c>
      <c r="H2254" s="840">
        <v>1.0676930458844101</v>
      </c>
      <c r="I2254" s="840">
        <v>1.1460681917194899</v>
      </c>
      <c r="J2254" s="86">
        <v>13778</v>
      </c>
      <c r="K2254" s="44">
        <v>14710.674786195401</v>
      </c>
      <c r="L2254" s="45">
        <v>13840.7907556224</v>
      </c>
      <c r="M2254" s="46">
        <v>1.00455732004807</v>
      </c>
      <c r="N2254" s="139">
        <v>15790.5275455111</v>
      </c>
      <c r="O2254" s="45">
        <v>14666.959026124699</v>
      </c>
      <c r="P2254" s="99">
        <v>1.06452017899004</v>
      </c>
      <c r="Q2254" s="86">
        <v>13869.4962126631</v>
      </c>
      <c r="R2254" s="44">
        <v>14808.3646561805</v>
      </c>
      <c r="S2254" s="45">
        <v>13933.4166836966</v>
      </c>
      <c r="T2254" s="140">
        <v>1.00460870892882</v>
      </c>
      <c r="U2254" s="44">
        <v>15895.3884445071</v>
      </c>
      <c r="V2254" s="45">
        <v>14765.0057565521</v>
      </c>
      <c r="W2254" s="99">
        <v>1.0645668400753701</v>
      </c>
      <c r="X2254" s="86">
        <v>13944.332477792999</v>
      </c>
      <c r="Y2254" s="44">
        <v>14888.266816039701</v>
      </c>
      <c r="Z2254" s="45">
        <v>14009.2838479116</v>
      </c>
      <c r="AA2254" s="46">
        <v>1.0046579045803801</v>
      </c>
      <c r="AB2254" s="139">
        <v>15981.1559075595</v>
      </c>
      <c r="AC2254" s="45">
        <v>14845.3075570328</v>
      </c>
      <c r="AD2254" s="99">
        <v>1.06461227747364</v>
      </c>
      <c r="AE2254" s="142">
        <v>14024.651366574801</v>
      </c>
      <c r="AF2254" s="44">
        <v>14974.022735045201</v>
      </c>
      <c r="AG2254" s="45">
        <v>14090.4788513691</v>
      </c>
      <c r="AH2254" s="140">
        <v>1.0046936984794601</v>
      </c>
      <c r="AI2254" s="44">
        <v>16073.206831186701</v>
      </c>
      <c r="AJ2254" s="45">
        <v>14931.2844579589</v>
      </c>
      <c r="AK2254" s="46">
        <v>1.06464567764906</v>
      </c>
    </row>
    <row r="2255" spans="1:37" x14ac:dyDescent="0.2">
      <c r="A2255" s="35" t="s">
        <v>4987</v>
      </c>
      <c r="B2255" s="35" t="s">
        <v>10921</v>
      </c>
      <c r="C2255" s="85" t="s">
        <v>954</v>
      </c>
      <c r="D2255" s="85" t="s">
        <v>13398</v>
      </c>
      <c r="E2255" s="85" t="s">
        <v>12900</v>
      </c>
      <c r="F2255" s="85" t="s">
        <v>385</v>
      </c>
      <c r="G2255" s="85" t="s">
        <v>385</v>
      </c>
      <c r="H2255" s="840">
        <v>1.0599551610012099</v>
      </c>
      <c r="I2255" s="840">
        <v>1.1410757727268599</v>
      </c>
      <c r="J2255" s="86">
        <v>6514.3333333333303</v>
      </c>
      <c r="K2255" s="44">
        <v>6904.9012371488998</v>
      </c>
      <c r="L2255" s="45">
        <v>6496.5947925991104</v>
      </c>
      <c r="M2255" s="46">
        <v>0.99727699830104599</v>
      </c>
      <c r="N2255" s="139">
        <v>7433.3479421336397</v>
      </c>
      <c r="O2255" s="45">
        <v>6904.4311141584303</v>
      </c>
      <c r="P2255" s="99">
        <v>1.05988299352583</v>
      </c>
      <c r="Q2255" s="86">
        <v>6544.1596130545904</v>
      </c>
      <c r="R2255" s="44">
        <v>6936.51575627291</v>
      </c>
      <c r="S2255" s="45">
        <v>6526.67371510461</v>
      </c>
      <c r="T2255" s="140">
        <v>0.99732801475148902</v>
      </c>
      <c r="U2255" s="44">
        <v>7467.3819873141501</v>
      </c>
      <c r="V2255" s="45">
        <v>6936.3475082087498</v>
      </c>
      <c r="W2255" s="99">
        <v>1.0599294513495401</v>
      </c>
      <c r="X2255" s="86">
        <v>6571.7907210964804</v>
      </c>
      <c r="Y2255" s="44">
        <v>6965.8034918460899</v>
      </c>
      <c r="Z2255" s="45">
        <v>6554.5519536842703</v>
      </c>
      <c r="AA2255" s="46">
        <v>0.99737685386771902</v>
      </c>
      <c r="AB2255" s="139">
        <v>7498.9111752743402</v>
      </c>
      <c r="AC2255" s="45">
        <v>6965.93183770634</v>
      </c>
      <c r="AD2255" s="99">
        <v>1.05997469081671</v>
      </c>
      <c r="AE2255" s="142">
        <v>6597.9929156530097</v>
      </c>
      <c r="AF2255" s="44">
        <v>6993.57664319584</v>
      </c>
      <c r="AG2255" s="45">
        <v>6580.9198723700401</v>
      </c>
      <c r="AH2255" s="140">
        <v>0.99741238835791002</v>
      </c>
      <c r="AI2255" s="44">
        <v>7528.8098646750695</v>
      </c>
      <c r="AJ2255" s="45">
        <v>6993.9249149232</v>
      </c>
      <c r="AK2255" s="46">
        <v>1.06000794549671</v>
      </c>
    </row>
    <row r="2256" spans="1:37" x14ac:dyDescent="0.2">
      <c r="A2256" s="35" t="s">
        <v>4986</v>
      </c>
      <c r="B2256" s="35" t="s">
        <v>10920</v>
      </c>
      <c r="C2256" s="85" t="s">
        <v>954</v>
      </c>
      <c r="D2256" s="85" t="s">
        <v>13398</v>
      </c>
      <c r="E2256" s="85" t="s">
        <v>12900</v>
      </c>
      <c r="F2256" s="85" t="s">
        <v>447</v>
      </c>
      <c r="G2256" s="85" t="s">
        <v>447</v>
      </c>
      <c r="H2256" s="840">
        <v>1.0671755809475501</v>
      </c>
      <c r="I2256" s="840">
        <v>1.1523075793589499</v>
      </c>
      <c r="J2256" s="86">
        <v>3122.3333333333298</v>
      </c>
      <c r="K2256" s="44">
        <v>3332.0778889119001</v>
      </c>
      <c r="L2256" s="45">
        <v>3135.0426484272198</v>
      </c>
      <c r="M2256" s="46">
        <v>1.0040704542843699</v>
      </c>
      <c r="N2256" s="139">
        <v>3597.88836528509</v>
      </c>
      <c r="O2256" s="45">
        <v>3341.8820924199299</v>
      </c>
      <c r="P2256" s="99">
        <v>1.07031560555779</v>
      </c>
      <c r="Q2256" s="86">
        <v>3128.5531178404399</v>
      </c>
      <c r="R2256" s="44">
        <v>3338.7154910566401</v>
      </c>
      <c r="S2256" s="45">
        <v>3141.4484452062102</v>
      </c>
      <c r="T2256" s="140">
        <v>1.0041218182591301</v>
      </c>
      <c r="U2256" s="44">
        <v>3605.0554701146102</v>
      </c>
      <c r="V2256" s="45">
        <v>3348.6860012738998</v>
      </c>
      <c r="W2256" s="99">
        <v>1.07036252067391</v>
      </c>
      <c r="X2256" s="86">
        <v>3134.5603952033498</v>
      </c>
      <c r="Y2256" s="44">
        <v>3345.1263107663099</v>
      </c>
      <c r="Z2256" s="45">
        <v>3147.63461547825</v>
      </c>
      <c r="AA2256" s="46">
        <v>1.0041709900676701</v>
      </c>
      <c r="AB2256" s="139">
        <v>3611.9777013511898</v>
      </c>
      <c r="AC2256" s="45">
        <v>3355.2591674760301</v>
      </c>
      <c r="AD2256" s="99">
        <v>1.07040820544099</v>
      </c>
      <c r="AE2256" s="142">
        <v>3140.0767658648601</v>
      </c>
      <c r="AF2256" s="44">
        <v>3351.0132468317302</v>
      </c>
      <c r="AG2256" s="45">
        <v>3153.2863359845501</v>
      </c>
      <c r="AH2256" s="140">
        <v>1.00420676661899</v>
      </c>
      <c r="AI2256" s="44">
        <v>3618.3342570750001</v>
      </c>
      <c r="AJ2256" s="45">
        <v>3361.2693859906899</v>
      </c>
      <c r="AK2256" s="46">
        <v>1.07044178745258</v>
      </c>
    </row>
    <row r="2257" spans="1:37" x14ac:dyDescent="0.2">
      <c r="A2257" s="35" t="s">
        <v>4985</v>
      </c>
      <c r="B2257" s="35" t="s">
        <v>13458</v>
      </c>
      <c r="C2257" s="85" t="s">
        <v>954</v>
      </c>
      <c r="D2257" s="85" t="s">
        <v>13398</v>
      </c>
      <c r="E2257" s="85" t="s">
        <v>12900</v>
      </c>
      <c r="F2257" s="85" t="s">
        <v>446</v>
      </c>
      <c r="G2257" s="85" t="s">
        <v>446</v>
      </c>
      <c r="H2257" s="840">
        <v>1.0735901746624701</v>
      </c>
      <c r="I2257" s="840">
        <v>1.1523201766745801</v>
      </c>
      <c r="J2257" s="86">
        <v>4415.0833333333303</v>
      </c>
      <c r="K2257" s="44">
        <v>4739.9900869827097</v>
      </c>
      <c r="L2257" s="45">
        <v>4459.7009947644601</v>
      </c>
      <c r="M2257" s="46">
        <v>1.01010573483274</v>
      </c>
      <c r="N2257" s="139">
        <v>5087.5896066996702</v>
      </c>
      <c r="O2257" s="45">
        <v>4725.5842522129497</v>
      </c>
      <c r="P2257" s="99">
        <v>1.0703273065165899</v>
      </c>
      <c r="Q2257" s="86">
        <v>4433.6684591299199</v>
      </c>
      <c r="R2257" s="44">
        <v>4759.9428954327996</v>
      </c>
      <c r="S2257" s="45">
        <v>4478.7030365966702</v>
      </c>
      <c r="T2257" s="140">
        <v>1.0101574075467901</v>
      </c>
      <c r="U2257" s="44">
        <v>5109.0056221411196</v>
      </c>
      <c r="V2257" s="45">
        <v>4745.6844281926496</v>
      </c>
      <c r="W2257" s="99">
        <v>1.0703742221455901</v>
      </c>
      <c r="X2257" s="86">
        <v>4453.8196327934102</v>
      </c>
      <c r="Y2257" s="44">
        <v>4781.5769974858304</v>
      </c>
      <c r="Z2257" s="45">
        <v>4499.2792126922895</v>
      </c>
      <c r="AA2257" s="46">
        <v>1.0102068749179201</v>
      </c>
      <c r="AB2257" s="139">
        <v>5132.2262261372198</v>
      </c>
      <c r="AC2257" s="45">
        <v>4767.4571989650003</v>
      </c>
      <c r="AD2257" s="99">
        <v>1.0704199074121199</v>
      </c>
      <c r="AE2257" s="142">
        <v>4474.3707913180197</v>
      </c>
      <c r="AF2257" s="44">
        <v>4803.6405193557903</v>
      </c>
      <c r="AG2257" s="45">
        <v>4520.2011740740099</v>
      </c>
      <c r="AH2257" s="140">
        <v>1.0102428665154299</v>
      </c>
      <c r="AI2257" s="44">
        <v>5155.9077407591703</v>
      </c>
      <c r="AJ2257" s="45">
        <v>4789.6058281845399</v>
      </c>
      <c r="AK2257" s="46">
        <v>1.07045348979083</v>
      </c>
    </row>
    <row r="2258" spans="1:37" x14ac:dyDescent="0.2">
      <c r="A2258" s="35" t="s">
        <v>4984</v>
      </c>
      <c r="B2258" s="35" t="s">
        <v>10919</v>
      </c>
      <c r="C2258" s="85" t="s">
        <v>937</v>
      </c>
      <c r="D2258" s="85" t="s">
        <v>13398</v>
      </c>
      <c r="E2258" s="85" t="s">
        <v>12900</v>
      </c>
      <c r="F2258" s="85" t="s">
        <v>379</v>
      </c>
      <c r="G2258" s="85" t="s">
        <v>379</v>
      </c>
      <c r="H2258" s="840">
        <v>1.10587818393923</v>
      </c>
      <c r="I2258" s="840">
        <v>1.15665458075821</v>
      </c>
      <c r="J2258" s="86">
        <v>23343.416666666701</v>
      </c>
      <c r="K2258" s="44">
        <v>25814.975230270102</v>
      </c>
      <c r="L2258" s="45">
        <v>24288.4623388613</v>
      </c>
      <c r="M2258" s="46">
        <v>1.0404844623085601</v>
      </c>
      <c r="N2258" s="139">
        <v>27000.2698180476</v>
      </c>
      <c r="O2258" s="45">
        <v>25079.076678992398</v>
      </c>
      <c r="P2258" s="99">
        <v>1.0743532978531001</v>
      </c>
      <c r="Q2258" s="86">
        <v>23411.7542709191</v>
      </c>
      <c r="R2258" s="44">
        <v>25890.548295955501</v>
      </c>
      <c r="S2258" s="45">
        <v>24360.8126861163</v>
      </c>
      <c r="T2258" s="140">
        <v>1.04053768906912</v>
      </c>
      <c r="U2258" s="44">
        <v>27079.312821044099</v>
      </c>
      <c r="V2258" s="45">
        <v>25153.597918165899</v>
      </c>
      <c r="W2258" s="99">
        <v>1.0744003899532799</v>
      </c>
      <c r="X2258" s="86">
        <v>23471.6001269759</v>
      </c>
      <c r="Y2258" s="44">
        <v>25956.730522567901</v>
      </c>
      <c r="Z2258" s="45">
        <v>24424.280552431199</v>
      </c>
      <c r="AA2258" s="46">
        <v>1.04058864416152</v>
      </c>
      <c r="AB2258" s="139">
        <v>27148.533804591701</v>
      </c>
      <c r="AC2258" s="45">
        <v>25218.972668993301</v>
      </c>
      <c r="AD2258" s="99">
        <v>1.07444624706303</v>
      </c>
      <c r="AE2258" s="142">
        <v>23537.524291468901</v>
      </c>
      <c r="AF2258" s="44">
        <v>26029.634617875101</v>
      </c>
      <c r="AG2258" s="45">
        <v>24493.753120438701</v>
      </c>
      <c r="AH2258" s="140">
        <v>1.0406257181991101</v>
      </c>
      <c r="AI2258" s="44">
        <v>27224.785291435099</v>
      </c>
      <c r="AJ2258" s="45">
        <v>25290.598059407901</v>
      </c>
      <c r="AK2258" s="46">
        <v>1.0744799557604501</v>
      </c>
    </row>
    <row r="2259" spans="1:37" x14ac:dyDescent="0.2">
      <c r="A2259" s="35" t="s">
        <v>4983</v>
      </c>
      <c r="B2259" s="35" t="s">
        <v>10918</v>
      </c>
      <c r="C2259" s="85" t="s">
        <v>954</v>
      </c>
      <c r="D2259" s="85" t="s">
        <v>13398</v>
      </c>
      <c r="E2259" s="85" t="s">
        <v>12900</v>
      </c>
      <c r="F2259" s="85" t="s">
        <v>378</v>
      </c>
      <c r="G2259" s="85" t="s">
        <v>378</v>
      </c>
      <c r="H2259" s="840">
        <v>1.06612374858596</v>
      </c>
      <c r="I2259" s="840">
        <v>1.15478837037297</v>
      </c>
      <c r="J2259" s="86">
        <v>5720.3333333333303</v>
      </c>
      <c r="K2259" s="44">
        <v>6098.5832164945796</v>
      </c>
      <c r="L2259" s="45">
        <v>5737.95664930763</v>
      </c>
      <c r="M2259" s="46">
        <v>1.00308081976125</v>
      </c>
      <c r="N2259" s="139">
        <v>6605.7744079901604</v>
      </c>
      <c r="O2259" s="45">
        <v>6135.7432358463302</v>
      </c>
      <c r="P2259" s="99">
        <v>1.0726198769033899</v>
      </c>
      <c r="Q2259" s="86">
        <v>5774.1528782720998</v>
      </c>
      <c r="R2259" s="44">
        <v>6155.9615114918897</v>
      </c>
      <c r="S2259" s="45">
        <v>5792.2382936873601</v>
      </c>
      <c r="T2259" s="140">
        <v>1.0031321331105201</v>
      </c>
      <c r="U2259" s="44">
        <v>6667.9245925842197</v>
      </c>
      <c r="V2259" s="45">
        <v>6193.7426277734703</v>
      </c>
      <c r="W2259" s="99">
        <v>1.07266689302257</v>
      </c>
      <c r="X2259" s="86">
        <v>5823.2439537240298</v>
      </c>
      <c r="Y2259" s="44">
        <v>6208.2986728748101</v>
      </c>
      <c r="Z2259" s="45">
        <v>5841.76918613629</v>
      </c>
      <c r="AA2259" s="46">
        <v>1.00318125645422</v>
      </c>
      <c r="AB2259" s="139">
        <v>6724.6143956052101</v>
      </c>
      <c r="AC2259" s="45">
        <v>6246.6676054381996</v>
      </c>
      <c r="AD2259" s="99">
        <v>1.0727126761439201</v>
      </c>
      <c r="AE2259" s="142">
        <v>5872.0999320246601</v>
      </c>
      <c r="AF2259" s="44">
        <v>6260.3851916015101</v>
      </c>
      <c r="AG2259" s="45">
        <v>5890.9904642547599</v>
      </c>
      <c r="AH2259" s="140">
        <v>1.00321699774336</v>
      </c>
      <c r="AI2259" s="44">
        <v>6781.0327111699698</v>
      </c>
      <c r="AJ2259" s="45">
        <v>6299.2736541378499</v>
      </c>
      <c r="AK2259" s="46">
        <v>1.07274633045387</v>
      </c>
    </row>
    <row r="2260" spans="1:37" x14ac:dyDescent="0.2">
      <c r="A2260" s="35" t="s">
        <v>4982</v>
      </c>
      <c r="B2260" s="35" t="s">
        <v>10917</v>
      </c>
      <c r="C2260" s="85" t="s">
        <v>937</v>
      </c>
      <c r="D2260" s="85" t="s">
        <v>13398</v>
      </c>
      <c r="E2260" s="85" t="s">
        <v>12900</v>
      </c>
      <c r="F2260" s="85" t="s">
        <v>380</v>
      </c>
      <c r="G2260" s="85" t="s">
        <v>380</v>
      </c>
      <c r="H2260" s="840">
        <v>1.12160619371265</v>
      </c>
      <c r="I2260" s="840">
        <v>1.1602626798381399</v>
      </c>
      <c r="J2260" s="86">
        <v>4170.8333333333303</v>
      </c>
      <c r="K2260" s="44">
        <v>4678.0324996098298</v>
      </c>
      <c r="L2260" s="45">
        <v>4401.4071357121202</v>
      </c>
      <c r="M2260" s="46">
        <v>1.0552824301407699</v>
      </c>
      <c r="N2260" s="139">
        <v>4839.2622604915696</v>
      </c>
      <c r="O2260" s="45">
        <v>4494.9265366044501</v>
      </c>
      <c r="P2260" s="99">
        <v>1.07770466412095</v>
      </c>
      <c r="Q2260" s="86">
        <v>4186.1227352526103</v>
      </c>
      <c r="R2260" s="44">
        <v>4695.1811875006497</v>
      </c>
      <c r="S2260" s="45">
        <v>4417.7677555769797</v>
      </c>
      <c r="T2260" s="140">
        <v>1.0553364139024399</v>
      </c>
      <c r="U2260" s="44">
        <v>4857.0019829355497</v>
      </c>
      <c r="V2260" s="45">
        <v>4511.6017446185897</v>
      </c>
      <c r="W2260" s="99">
        <v>1.0777519031214799</v>
      </c>
      <c r="X2260" s="86">
        <v>4197.7055384047198</v>
      </c>
      <c r="Y2260" s="44">
        <v>4708.1725312566095</v>
      </c>
      <c r="Z2260" s="45">
        <v>4430.2084460398801</v>
      </c>
      <c r="AA2260" s="46">
        <v>1.0553880936878499</v>
      </c>
      <c r="AB2260" s="139">
        <v>4870.44107716085</v>
      </c>
      <c r="AC2260" s="45">
        <v>4524.2782278757104</v>
      </c>
      <c r="AD2260" s="99">
        <v>1.0777979032791101</v>
      </c>
      <c r="AE2260" s="142">
        <v>4209.8613441774796</v>
      </c>
      <c r="AF2260" s="44">
        <v>4721.8065583009102</v>
      </c>
      <c r="AG2260" s="45">
        <v>4443.19583502982</v>
      </c>
      <c r="AH2260" s="140">
        <v>1.05542569499945</v>
      </c>
      <c r="AI2260" s="44">
        <v>4884.5450049423498</v>
      </c>
      <c r="AJ2260" s="45">
        <v>4537.5220814670301</v>
      </c>
      <c r="AK2260" s="46">
        <v>1.07783171712834</v>
      </c>
    </row>
    <row r="2261" spans="1:37" x14ac:dyDescent="0.2">
      <c r="A2261" s="35" t="s">
        <v>4981</v>
      </c>
      <c r="B2261" s="35" t="s">
        <v>10916</v>
      </c>
      <c r="C2261" s="85" t="s">
        <v>954</v>
      </c>
      <c r="D2261" s="85" t="s">
        <v>13398</v>
      </c>
      <c r="E2261" s="85" t="s">
        <v>12900</v>
      </c>
      <c r="F2261" s="85" t="s">
        <v>386</v>
      </c>
      <c r="G2261" s="85" t="s">
        <v>386</v>
      </c>
      <c r="H2261" s="840">
        <v>1.06858374417151</v>
      </c>
      <c r="I2261" s="840">
        <v>1.1529256738286999</v>
      </c>
      <c r="J2261" s="86">
        <v>7109.3333333333303</v>
      </c>
      <c r="K2261" s="44">
        <v>7596.9180318966701</v>
      </c>
      <c r="L2261" s="45">
        <v>7147.69066649257</v>
      </c>
      <c r="M2261" s="46">
        <v>1.0053953488127201</v>
      </c>
      <c r="N2261" s="139">
        <v>8196.5329238061895</v>
      </c>
      <c r="O2261" s="45">
        <v>7613.3119810758299</v>
      </c>
      <c r="P2261" s="99">
        <v>1.0708897197687299</v>
      </c>
      <c r="Q2261" s="86">
        <v>7126.0885491699701</v>
      </c>
      <c r="R2261" s="44">
        <v>7614.8223831697796</v>
      </c>
      <c r="S2261" s="45">
        <v>7164.9027897730402</v>
      </c>
      <c r="T2261" s="140">
        <v>1.0054467805634499</v>
      </c>
      <c r="U2261" s="44">
        <v>8215.8504423147806</v>
      </c>
      <c r="V2261" s="45">
        <v>7631.5894700685103</v>
      </c>
      <c r="W2261" s="99">
        <v>1.0709366600499799</v>
      </c>
      <c r="X2261" s="86">
        <v>7141.8999847247997</v>
      </c>
      <c r="Y2261" s="44">
        <v>7631.7182261756898</v>
      </c>
      <c r="Z2261" s="45">
        <v>7181.1519902768096</v>
      </c>
      <c r="AA2261" s="46">
        <v>1.00549601725535</v>
      </c>
      <c r="AB2261" s="139">
        <v>8234.0798523060403</v>
      </c>
      <c r="AC2261" s="45">
        <v>7648.8489671030902</v>
      </c>
      <c r="AD2261" s="99">
        <v>1.07098236932225</v>
      </c>
      <c r="AE2261" s="142">
        <v>7158.6821185541903</v>
      </c>
      <c r="AF2261" s="44">
        <v>7649.6513415782902</v>
      </c>
      <c r="AG2261" s="45">
        <v>7198.28280990857</v>
      </c>
      <c r="AH2261" s="140">
        <v>1.0055318410146701</v>
      </c>
      <c r="AI2261" s="44">
        <v>8253.4284052595794</v>
      </c>
      <c r="AJ2261" s="45">
        <v>7667.0628684512603</v>
      </c>
      <c r="AK2261" s="46">
        <v>1.0710159693471299</v>
      </c>
    </row>
    <row r="2262" spans="1:37" x14ac:dyDescent="0.2">
      <c r="A2262" s="35" t="s">
        <v>4980</v>
      </c>
      <c r="B2262" s="35" t="s">
        <v>10915</v>
      </c>
      <c r="C2262" s="85" t="s">
        <v>954</v>
      </c>
      <c r="D2262" s="85" t="s">
        <v>13398</v>
      </c>
      <c r="E2262" s="85" t="s">
        <v>12900</v>
      </c>
      <c r="F2262" s="85" t="s">
        <v>446</v>
      </c>
      <c r="G2262" s="85" t="s">
        <v>446</v>
      </c>
      <c r="H2262" s="840">
        <v>1.0735901746624701</v>
      </c>
      <c r="I2262" s="840">
        <v>1.1523201766745801</v>
      </c>
      <c r="J2262" s="86">
        <v>10233.833333333299</v>
      </c>
      <c r="K2262" s="44">
        <v>10986.9429158</v>
      </c>
      <c r="L2262" s="45">
        <v>10337.253739322499</v>
      </c>
      <c r="M2262" s="46">
        <v>1.01010573483274</v>
      </c>
      <c r="N2262" s="139">
        <v>11792.6526347249</v>
      </c>
      <c r="O2262" s="45">
        <v>10953.5512670063</v>
      </c>
      <c r="P2262" s="99">
        <v>1.0703273065165899</v>
      </c>
      <c r="Q2262" s="86">
        <v>10291.0690923414</v>
      </c>
      <c r="R2262" s="44">
        <v>11048.3906643104</v>
      </c>
      <c r="S2262" s="45">
        <v>10395.599675204599</v>
      </c>
      <c r="T2262" s="140">
        <v>1.0101574075467901</v>
      </c>
      <c r="U2262" s="44">
        <v>11858.606554657201</v>
      </c>
      <c r="V2262" s="45">
        <v>11015.2950747615</v>
      </c>
      <c r="W2262" s="99">
        <v>1.0703742221455901</v>
      </c>
      <c r="X2262" s="86">
        <v>10340.678249779001</v>
      </c>
      <c r="Y2262" s="44">
        <v>11101.6505683087</v>
      </c>
      <c r="Z2262" s="45">
        <v>10446.2242592409</v>
      </c>
      <c r="AA2262" s="46">
        <v>1.0102068749179201</v>
      </c>
      <c r="AB2262" s="139">
        <v>11915.7721877204</v>
      </c>
      <c r="AC2262" s="45">
        <v>11068.867854706999</v>
      </c>
      <c r="AD2262" s="99">
        <v>1.0704199074121199</v>
      </c>
      <c r="AE2262" s="142">
        <v>10394.678059873901</v>
      </c>
      <c r="AF2262" s="44">
        <v>11159.624233860201</v>
      </c>
      <c r="AG2262" s="45">
        <v>10501.149359712001</v>
      </c>
      <c r="AH2262" s="140">
        <v>1.0102428665154299</v>
      </c>
      <c r="AI2262" s="44">
        <v>11977.997258429299</v>
      </c>
      <c r="AJ2262" s="45">
        <v>11127.0194044442</v>
      </c>
      <c r="AK2262" s="46">
        <v>1.07045348979083</v>
      </c>
    </row>
    <row r="2263" spans="1:37" x14ac:dyDescent="0.2">
      <c r="A2263" s="35" t="s">
        <v>4979</v>
      </c>
      <c r="B2263" s="35" t="s">
        <v>10914</v>
      </c>
      <c r="C2263" s="85" t="s">
        <v>954</v>
      </c>
      <c r="D2263" s="85" t="s">
        <v>13398</v>
      </c>
      <c r="E2263" s="85" t="s">
        <v>12900</v>
      </c>
      <c r="F2263" s="85" t="s">
        <v>385</v>
      </c>
      <c r="G2263" s="85" t="s">
        <v>385</v>
      </c>
      <c r="H2263" s="840">
        <v>1.0599551610012099</v>
      </c>
      <c r="I2263" s="840">
        <v>1.1410757727268599</v>
      </c>
      <c r="J2263" s="86">
        <v>7035.0833333333303</v>
      </c>
      <c r="K2263" s="44">
        <v>7456.8728872402799</v>
      </c>
      <c r="L2263" s="45">
        <v>7015.9267894643799</v>
      </c>
      <c r="M2263" s="46">
        <v>0.99727699830104499</v>
      </c>
      <c r="N2263" s="139">
        <v>8027.5631507811504</v>
      </c>
      <c r="O2263" s="45">
        <v>7456.36518303701</v>
      </c>
      <c r="P2263" s="99">
        <v>1.05988299352583</v>
      </c>
      <c r="Q2263" s="86">
        <v>7074.5728495804196</v>
      </c>
      <c r="R2263" s="44">
        <v>7498.7300037918203</v>
      </c>
      <c r="S2263" s="45">
        <v>7055.6696952868197</v>
      </c>
      <c r="T2263" s="140">
        <v>0.99732801475148902</v>
      </c>
      <c r="U2263" s="44">
        <v>8072.6236810474002</v>
      </c>
      <c r="V2263" s="45">
        <v>7498.5481189881002</v>
      </c>
      <c r="W2263" s="99">
        <v>1.0599294513495401</v>
      </c>
      <c r="X2263" s="86">
        <v>7114.7482050799999</v>
      </c>
      <c r="Y2263" s="44">
        <v>7541.3140791986498</v>
      </c>
      <c r="Z2263" s="45">
        <v>7096.0851808436801</v>
      </c>
      <c r="AA2263" s="46">
        <v>0.99737685386771902</v>
      </c>
      <c r="AB2263" s="139">
        <v>8118.4668058686602</v>
      </c>
      <c r="AC2263" s="45">
        <v>7541.4530289183904</v>
      </c>
      <c r="AD2263" s="99">
        <v>1.05997469081671</v>
      </c>
      <c r="AE2263" s="142">
        <v>7153.0792402521001</v>
      </c>
      <c r="AF2263" s="44">
        <v>7581.94325775585</v>
      </c>
      <c r="AG2263" s="45">
        <v>7134.5698491332396</v>
      </c>
      <c r="AH2263" s="140">
        <v>0.99741238835791002</v>
      </c>
      <c r="AI2263" s="44">
        <v>8162.20542144709</v>
      </c>
      <c r="AJ2263" s="45">
        <v>7582.3208294348096</v>
      </c>
      <c r="AK2263" s="46">
        <v>1.06000794549671</v>
      </c>
    </row>
    <row r="2264" spans="1:37" x14ac:dyDescent="0.2">
      <c r="A2264" s="35" t="s">
        <v>4978</v>
      </c>
      <c r="B2264" s="35" t="s">
        <v>10913</v>
      </c>
      <c r="C2264" s="85" t="s">
        <v>954</v>
      </c>
      <c r="D2264" s="85" t="s">
        <v>13398</v>
      </c>
      <c r="E2264" s="85" t="s">
        <v>12900</v>
      </c>
      <c r="F2264" s="85" t="s">
        <v>446</v>
      </c>
      <c r="G2264" s="85" t="s">
        <v>446</v>
      </c>
      <c r="H2264" s="840">
        <v>1.0735901746624701</v>
      </c>
      <c r="I2264" s="840">
        <v>1.1523201766745801</v>
      </c>
      <c r="J2264" s="86">
        <v>2634.1666666666702</v>
      </c>
      <c r="K2264" s="44">
        <v>2828.0154517567298</v>
      </c>
      <c r="L2264" s="45">
        <v>2660.7868565052499</v>
      </c>
      <c r="M2264" s="46">
        <v>1.01010573483274</v>
      </c>
      <c r="N2264" s="139">
        <v>3035.4033987236298</v>
      </c>
      <c r="O2264" s="45">
        <v>2819.4205132491102</v>
      </c>
      <c r="P2264" s="99">
        <v>1.0703273065165899</v>
      </c>
      <c r="Q2264" s="86">
        <v>2647.3590561835799</v>
      </c>
      <c r="R2264" s="44">
        <v>2842.1786715224098</v>
      </c>
      <c r="S2264" s="45">
        <v>2674.2493610399301</v>
      </c>
      <c r="T2264" s="140">
        <v>1.0101574075467901</v>
      </c>
      <c r="U2264" s="44">
        <v>3050.6052553425102</v>
      </c>
      <c r="V2264" s="45">
        <v>2833.66489050259</v>
      </c>
      <c r="W2264" s="99">
        <v>1.0703742221455901</v>
      </c>
      <c r="X2264" s="86">
        <v>2657.6779090139898</v>
      </c>
      <c r="Y2264" s="44">
        <v>2853.2568905349299</v>
      </c>
      <c r="Z2264" s="45">
        <v>2684.80449500341</v>
      </c>
      <c r="AA2264" s="46">
        <v>1.0102068749179201</v>
      </c>
      <c r="AB2264" s="139">
        <v>3062.4958776591402</v>
      </c>
      <c r="AC2264" s="45">
        <v>2844.8313412980001</v>
      </c>
      <c r="AD2264" s="99">
        <v>1.0704199074121199</v>
      </c>
      <c r="AE2264" s="142">
        <v>2669.4090092574002</v>
      </c>
      <c r="AF2264" s="44">
        <v>2865.8512844942402</v>
      </c>
      <c r="AG2264" s="45">
        <v>2696.7514094142998</v>
      </c>
      <c r="AH2264" s="140">
        <v>1.0102428665154299</v>
      </c>
      <c r="AI2264" s="44">
        <v>3076.0138611642101</v>
      </c>
      <c r="AJ2264" s="45">
        <v>2857.4781896386698</v>
      </c>
      <c r="AK2264" s="46">
        <v>1.07045348979083</v>
      </c>
    </row>
    <row r="2265" spans="1:37" x14ac:dyDescent="0.2">
      <c r="A2265" s="35" t="s">
        <v>4977</v>
      </c>
      <c r="B2265" s="35" t="s">
        <v>10912</v>
      </c>
      <c r="C2265" s="85" t="s">
        <v>954</v>
      </c>
      <c r="D2265" s="85" t="s">
        <v>13398</v>
      </c>
      <c r="E2265" s="85" t="s">
        <v>12900</v>
      </c>
      <c r="F2265" s="85" t="s">
        <v>446</v>
      </c>
      <c r="G2265" s="85" t="s">
        <v>446</v>
      </c>
      <c r="H2265" s="840">
        <v>1.0735901746624701</v>
      </c>
      <c r="I2265" s="840">
        <v>1.1523201766745801</v>
      </c>
      <c r="J2265" s="86">
        <v>2671.9166666666702</v>
      </c>
      <c r="K2265" s="44">
        <v>2868.54348085024</v>
      </c>
      <c r="L2265" s="45">
        <v>2698.9183479951898</v>
      </c>
      <c r="M2265" s="46">
        <v>1.01010573483274</v>
      </c>
      <c r="N2265" s="139">
        <v>3078.9034853930898</v>
      </c>
      <c r="O2265" s="45">
        <v>2859.8253690701099</v>
      </c>
      <c r="P2265" s="99">
        <v>1.0703273065165899</v>
      </c>
      <c r="Q2265" s="86">
        <v>2687.4881108151599</v>
      </c>
      <c r="R2265" s="44">
        <v>2885.26083029337</v>
      </c>
      <c r="S2265" s="45">
        <v>2714.78602283387</v>
      </c>
      <c r="T2265" s="140">
        <v>1.0101574075467901</v>
      </c>
      <c r="U2265" s="44">
        <v>3096.84677466536</v>
      </c>
      <c r="V2265" s="45">
        <v>2876.61799613931</v>
      </c>
      <c r="W2265" s="99">
        <v>1.0703742221455901</v>
      </c>
      <c r="X2265" s="86">
        <v>2702.1057343665798</v>
      </c>
      <c r="Y2265" s="44">
        <v>2900.9541673150902</v>
      </c>
      <c r="Z2265" s="45">
        <v>2729.6857896122501</v>
      </c>
      <c r="AA2265" s="46">
        <v>1.0102068749179201</v>
      </c>
      <c r="AB2265" s="139">
        <v>3113.6909572187001</v>
      </c>
      <c r="AC2265" s="45">
        <v>2892.38776999843</v>
      </c>
      <c r="AD2265" s="99">
        <v>1.0704199074121199</v>
      </c>
      <c r="AE2265" s="142">
        <v>2717.5538419643399</v>
      </c>
      <c r="AF2265" s="44">
        <v>2917.5391038491698</v>
      </c>
      <c r="AG2265" s="45">
        <v>2745.3893832160602</v>
      </c>
      <c r="AH2265" s="140">
        <v>1.0102428665154299</v>
      </c>
      <c r="AI2265" s="44">
        <v>3131.4921232950301</v>
      </c>
      <c r="AJ2265" s="45">
        <v>2909.0149938251998</v>
      </c>
      <c r="AK2265" s="46">
        <v>1.07045348979083</v>
      </c>
    </row>
    <row r="2266" spans="1:37" x14ac:dyDescent="0.2">
      <c r="A2266" s="35" t="s">
        <v>4976</v>
      </c>
      <c r="B2266" s="35" t="s">
        <v>10911</v>
      </c>
      <c r="C2266" s="85" t="s">
        <v>954</v>
      </c>
      <c r="D2266" s="85" t="s">
        <v>13398</v>
      </c>
      <c r="E2266" s="85" t="s">
        <v>12900</v>
      </c>
      <c r="F2266" s="85" t="s">
        <v>383</v>
      </c>
      <c r="G2266" s="85" t="s">
        <v>383</v>
      </c>
      <c r="H2266" s="840">
        <v>1.0668775672811199</v>
      </c>
      <c r="I2266" s="840">
        <v>1.1518031582831101</v>
      </c>
      <c r="J2266" s="86">
        <v>5617.9166666666697</v>
      </c>
      <c r="K2266" s="44">
        <v>5993.6292665213696</v>
      </c>
      <c r="L2266" s="45">
        <v>5639.2089248376096</v>
      </c>
      <c r="M2266" s="46">
        <v>1.00379006301344</v>
      </c>
      <c r="N2266" s="139">
        <v>6470.7341596380102</v>
      </c>
      <c r="O2266" s="45">
        <v>6010.3117210505097</v>
      </c>
      <c r="P2266" s="99">
        <v>1.0698470763569801</v>
      </c>
      <c r="Q2266" s="86">
        <v>5627.0355991084498</v>
      </c>
      <c r="R2266" s="44">
        <v>6003.3580509810599</v>
      </c>
      <c r="S2266" s="45">
        <v>5648.6513648103801</v>
      </c>
      <c r="T2266" s="140">
        <v>1.00384141264458</v>
      </c>
      <c r="U2266" s="44">
        <v>6481.23737482463</v>
      </c>
      <c r="V2266" s="45">
        <v>6020.3314617287897</v>
      </c>
      <c r="W2266" s="99">
        <v>1.06989397093607</v>
      </c>
      <c r="X2266" s="86">
        <v>5634.1302242845404</v>
      </c>
      <c r="Y2266" s="44">
        <v>6010.9271474297002</v>
      </c>
      <c r="Z2266" s="45">
        <v>5656.0502063772101</v>
      </c>
      <c r="AA2266" s="46">
        <v>1.0038905707216701</v>
      </c>
      <c r="AB2266" s="139">
        <v>6489.4089865092901</v>
      </c>
      <c r="AC2266" s="45">
        <v>6028.1792396839401</v>
      </c>
      <c r="AD2266" s="99">
        <v>1.0699396357047199</v>
      </c>
      <c r="AE2266" s="142">
        <v>5639.2599322937604</v>
      </c>
      <c r="AF2266" s="44">
        <v>6016.3999178314398</v>
      </c>
      <c r="AG2266" s="45">
        <v>5661.4015688100699</v>
      </c>
      <c r="AH2266" s="140">
        <v>1.00392633728222</v>
      </c>
      <c r="AI2266" s="44">
        <v>6495.31740039538</v>
      </c>
      <c r="AJ2266" s="45">
        <v>6033.8570123951504</v>
      </c>
      <c r="AK2266" s="46">
        <v>1.06997320301582</v>
      </c>
    </row>
    <row r="2267" spans="1:37" x14ac:dyDescent="0.2">
      <c r="A2267" s="35" t="s">
        <v>4975</v>
      </c>
      <c r="B2267" s="35" t="s">
        <v>10910</v>
      </c>
      <c r="C2267" s="85" t="s">
        <v>954</v>
      </c>
      <c r="D2267" s="85" t="s">
        <v>13398</v>
      </c>
      <c r="E2267" s="85" t="s">
        <v>12900</v>
      </c>
      <c r="F2267" s="85" t="s">
        <v>446</v>
      </c>
      <c r="G2267" s="85" t="s">
        <v>446</v>
      </c>
      <c r="H2267" s="840">
        <v>1.0735901746624701</v>
      </c>
      <c r="I2267" s="840">
        <v>1.1523201766745801</v>
      </c>
      <c r="J2267" s="86">
        <v>5884.1666666666697</v>
      </c>
      <c r="K2267" s="44">
        <v>6317.1835194097803</v>
      </c>
      <c r="L2267" s="45">
        <v>5943.6304947116596</v>
      </c>
      <c r="M2267" s="46">
        <v>1.01010573483274</v>
      </c>
      <c r="N2267" s="139">
        <v>6780.4439729160204</v>
      </c>
      <c r="O2267" s="45">
        <v>6297.9842594280199</v>
      </c>
      <c r="P2267" s="99">
        <v>1.0703273065165899</v>
      </c>
      <c r="Q2267" s="86">
        <v>5909.3606758258802</v>
      </c>
      <c r="R2267" s="44">
        <v>6344.2315601034697</v>
      </c>
      <c r="S2267" s="45">
        <v>5969.3844605512404</v>
      </c>
      <c r="T2267" s="140">
        <v>1.0101574075467901</v>
      </c>
      <c r="U2267" s="44">
        <v>6809.4755380015104</v>
      </c>
      <c r="V2267" s="45">
        <v>6325.2273367648904</v>
      </c>
      <c r="W2267" s="99">
        <v>1.0703742221455901</v>
      </c>
      <c r="X2267" s="86">
        <v>5932.5423212640899</v>
      </c>
      <c r="Y2267" s="44">
        <v>6369.11914687843</v>
      </c>
      <c r="Z2267" s="45">
        <v>5993.0950386824798</v>
      </c>
      <c r="AA2267" s="46">
        <v>1.0102068749179201</v>
      </c>
      <c r="AB2267" s="139">
        <v>6836.1882157684704</v>
      </c>
      <c r="AC2267" s="45">
        <v>6350.3114022459904</v>
      </c>
      <c r="AD2267" s="99">
        <v>1.0704199074121199</v>
      </c>
      <c r="AE2267" s="142">
        <v>5956.0915908195502</v>
      </c>
      <c r="AF2267" s="44">
        <v>6394.4014112936502</v>
      </c>
      <c r="AG2267" s="45">
        <v>6017.0990419379696</v>
      </c>
      <c r="AH2267" s="140">
        <v>1.0102428665154299</v>
      </c>
      <c r="AI2267" s="44">
        <v>6863.3245142231799</v>
      </c>
      <c r="AJ2267" s="45">
        <v>6375.7190289066102</v>
      </c>
      <c r="AK2267" s="46">
        <v>1.07045348979083</v>
      </c>
    </row>
    <row r="2268" spans="1:37" x14ac:dyDescent="0.2">
      <c r="A2268" s="35" t="s">
        <v>4974</v>
      </c>
      <c r="B2268" s="35" t="s">
        <v>10909</v>
      </c>
      <c r="C2268" s="85" t="s">
        <v>954</v>
      </c>
      <c r="D2268" s="85" t="s">
        <v>13398</v>
      </c>
      <c r="E2268" s="85" t="s">
        <v>12900</v>
      </c>
      <c r="F2268" s="85" t="s">
        <v>447</v>
      </c>
      <c r="G2268" s="85" t="s">
        <v>447</v>
      </c>
      <c r="H2268" s="840">
        <v>1.0671755809475501</v>
      </c>
      <c r="I2268" s="840">
        <v>1.1523075793589499</v>
      </c>
      <c r="J2268" s="86">
        <v>2606.5</v>
      </c>
      <c r="K2268" s="44">
        <v>2781.5931517397898</v>
      </c>
      <c r="L2268" s="45">
        <v>2617.1096390921998</v>
      </c>
      <c r="M2268" s="46">
        <v>1.0040704542843699</v>
      </c>
      <c r="N2268" s="139">
        <v>3003.4897055991</v>
      </c>
      <c r="O2268" s="45">
        <v>2789.7776258863701</v>
      </c>
      <c r="P2268" s="99">
        <v>1.07031560555779</v>
      </c>
      <c r="Q2268" s="86">
        <v>2605.0253600434298</v>
      </c>
      <c r="R2268" s="44">
        <v>2780.0194519874499</v>
      </c>
      <c r="S2268" s="45">
        <v>2615.7628011379602</v>
      </c>
      <c r="T2268" s="140">
        <v>1.0041218182591301</v>
      </c>
      <c r="U2268" s="44">
        <v>3001.7904668003198</v>
      </c>
      <c r="V2268" s="45">
        <v>2788.3215107955398</v>
      </c>
      <c r="W2268" s="99">
        <v>1.07036252067391</v>
      </c>
      <c r="X2268" s="86">
        <v>2604.6255980515002</v>
      </c>
      <c r="Y2268" s="44">
        <v>2779.5928357514599</v>
      </c>
      <c r="Z2268" s="45">
        <v>2615.4894655509602</v>
      </c>
      <c r="AA2268" s="46">
        <v>1.0041709900676701</v>
      </c>
      <c r="AB2268" s="139">
        <v>3001.3298180270699</v>
      </c>
      <c r="AC2268" s="45">
        <v>2788.01261225598</v>
      </c>
      <c r="AD2268" s="99">
        <v>1.07040820544099</v>
      </c>
      <c r="AE2268" s="142">
        <v>2604.34175763132</v>
      </c>
      <c r="AF2268" s="44">
        <v>2779.2899281861701</v>
      </c>
      <c r="AG2268" s="45">
        <v>2615.2976156017598</v>
      </c>
      <c r="AH2268" s="140">
        <v>1.00420676661899</v>
      </c>
      <c r="AI2268" s="44">
        <v>3001.0027465595699</v>
      </c>
      <c r="AJ2268" s="45">
        <v>2787.79624617626</v>
      </c>
      <c r="AK2268" s="46">
        <v>1.07044178745258</v>
      </c>
    </row>
    <row r="2269" spans="1:37" x14ac:dyDescent="0.2">
      <c r="A2269" s="35" t="s">
        <v>4973</v>
      </c>
      <c r="B2269" s="35" t="s">
        <v>10908</v>
      </c>
      <c r="C2269" s="85" t="s">
        <v>954</v>
      </c>
      <c r="D2269" s="85" t="s">
        <v>13398</v>
      </c>
      <c r="E2269" s="85" t="s">
        <v>12900</v>
      </c>
      <c r="F2269" s="85" t="s">
        <v>446</v>
      </c>
      <c r="G2269" s="85" t="s">
        <v>446</v>
      </c>
      <c r="H2269" s="840">
        <v>1.0735901746624701</v>
      </c>
      <c r="I2269" s="840">
        <v>1.1523201766745801</v>
      </c>
      <c r="J2269" s="86">
        <v>5212.0833333333303</v>
      </c>
      <c r="K2269" s="44">
        <v>5595.6414561887004</v>
      </c>
      <c r="L2269" s="45">
        <v>5264.7552654261499</v>
      </c>
      <c r="M2269" s="46">
        <v>1.01010573483274</v>
      </c>
      <c r="N2269" s="139">
        <v>6005.98878750931</v>
      </c>
      <c r="O2269" s="45">
        <v>5578.6351155066604</v>
      </c>
      <c r="P2269" s="99">
        <v>1.0703273065165899</v>
      </c>
      <c r="Q2269" s="86">
        <v>5240.1259492151303</v>
      </c>
      <c r="R2269" s="44">
        <v>5625.74773307123</v>
      </c>
      <c r="S2269" s="45">
        <v>5293.3520440778402</v>
      </c>
      <c r="T2269" s="140">
        <v>1.0101574075467901</v>
      </c>
      <c r="U2269" s="44">
        <v>6038.3028595966398</v>
      </c>
      <c r="V2269" s="45">
        <v>5608.8957368360898</v>
      </c>
      <c r="W2269" s="99">
        <v>1.0703742221455901</v>
      </c>
      <c r="X2269" s="86">
        <v>5264.37829581393</v>
      </c>
      <c r="Y2269" s="44">
        <v>5651.7848140922197</v>
      </c>
      <c r="Z2269" s="45">
        <v>5318.1111465999002</v>
      </c>
      <c r="AA2269" s="46">
        <v>1.0102068749179201</v>
      </c>
      <c r="AB2269" s="139">
        <v>6066.2493279141399</v>
      </c>
      <c r="AC2269" s="45">
        <v>5635.0953279875202</v>
      </c>
      <c r="AD2269" s="99">
        <v>1.0704199074121199</v>
      </c>
      <c r="AE2269" s="142">
        <v>5290.2518738146</v>
      </c>
      <c r="AF2269" s="44">
        <v>5679.5624332171001</v>
      </c>
      <c r="AG2269" s="45">
        <v>5344.4392175910698</v>
      </c>
      <c r="AH2269" s="140">
        <v>1.0102428665154299</v>
      </c>
      <c r="AI2269" s="44">
        <v>6096.0639738870796</v>
      </c>
      <c r="AJ2269" s="45">
        <v>5662.9685801973201</v>
      </c>
      <c r="AK2269" s="46">
        <v>1.07045348979083</v>
      </c>
    </row>
    <row r="2270" spans="1:37" x14ac:dyDescent="0.2">
      <c r="A2270" s="35" t="s">
        <v>4972</v>
      </c>
      <c r="B2270" s="35" t="s">
        <v>10907</v>
      </c>
      <c r="C2270" s="85" t="s">
        <v>950</v>
      </c>
      <c r="D2270" s="85" t="s">
        <v>13398</v>
      </c>
      <c r="E2270" s="85" t="s">
        <v>12900</v>
      </c>
      <c r="F2270" s="85" t="s">
        <v>376</v>
      </c>
      <c r="G2270" s="85" t="s">
        <v>376</v>
      </c>
      <c r="H2270" s="840">
        <v>1.0380859644617499</v>
      </c>
      <c r="I2270" s="840">
        <v>1.14057614845009</v>
      </c>
      <c r="J2270" s="86">
        <v>10034.75</v>
      </c>
      <c r="K2270" s="44">
        <v>10416.933131882601</v>
      </c>
      <c r="L2270" s="45">
        <v>9800.9502547765605</v>
      </c>
      <c r="M2270" s="46">
        <v>0.97670098953900797</v>
      </c>
      <c r="N2270" s="139">
        <v>11445.396505659601</v>
      </c>
      <c r="O2270" s="45">
        <v>10631.004005561699</v>
      </c>
      <c r="P2270" s="99">
        <v>1.0594189198098301</v>
      </c>
      <c r="Q2270" s="86">
        <v>10126.408081088801</v>
      </c>
      <c r="R2270" s="44">
        <v>10512.0820993904</v>
      </c>
      <c r="S2270" s="45">
        <v>9890.9787478054295</v>
      </c>
      <c r="T2270" s="140">
        <v>0.97675095340833895</v>
      </c>
      <c r="U2270" s="44">
        <v>11549.9395267622</v>
      </c>
      <c r="V2270" s="45">
        <v>10728.5785557134</v>
      </c>
      <c r="W2270" s="99">
        <v>1.0594653572918</v>
      </c>
      <c r="X2270" s="86">
        <v>10210.5534110471</v>
      </c>
      <c r="Y2270" s="44">
        <v>10599.432185395101</v>
      </c>
      <c r="Z2270" s="45">
        <v>9973.6561647266808</v>
      </c>
      <c r="AA2270" s="46">
        <v>0.97679878486663196</v>
      </c>
      <c r="AB2270" s="139">
        <v>11645.913683116099</v>
      </c>
      <c r="AC2270" s="45">
        <v>10818.189335524499</v>
      </c>
      <c r="AD2270" s="99">
        <v>1.0595105769507001</v>
      </c>
      <c r="AE2270" s="142">
        <v>10296.135802115499</v>
      </c>
      <c r="AF2270" s="44">
        <v>10688.274064368199</v>
      </c>
      <c r="AG2270" s="45">
        <v>10057.611259608</v>
      </c>
      <c r="AH2270" s="140">
        <v>0.97683358620246097</v>
      </c>
      <c r="AI2270" s="44">
        <v>11743.526917096</v>
      </c>
      <c r="AJ2270" s="45">
        <v>10909.207028844799</v>
      </c>
      <c r="AK2270" s="46">
        <v>1.05954381707002</v>
      </c>
    </row>
    <row r="2271" spans="1:37" x14ac:dyDescent="0.2">
      <c r="A2271" s="35" t="s">
        <v>4971</v>
      </c>
      <c r="B2271" s="35" t="s">
        <v>10906</v>
      </c>
      <c r="C2271" s="85" t="s">
        <v>950</v>
      </c>
      <c r="D2271" s="85" t="s">
        <v>13398</v>
      </c>
      <c r="E2271" s="85" t="s">
        <v>12900</v>
      </c>
      <c r="F2271" s="85" t="s">
        <v>376</v>
      </c>
      <c r="G2271" s="85" t="s">
        <v>376</v>
      </c>
      <c r="H2271" s="840">
        <v>1.0380859644617499</v>
      </c>
      <c r="I2271" s="840">
        <v>1.14057614845009</v>
      </c>
      <c r="J2271" s="86">
        <v>7532</v>
      </c>
      <c r="K2271" s="44">
        <v>7818.8634843259197</v>
      </c>
      <c r="L2271" s="45">
        <v>7356.5118532078104</v>
      </c>
      <c r="M2271" s="46">
        <v>0.97670098953900797</v>
      </c>
      <c r="N2271" s="139">
        <v>8590.8195501261198</v>
      </c>
      <c r="O2271" s="45">
        <v>7979.5433040076095</v>
      </c>
      <c r="P2271" s="99">
        <v>1.0594189198098301</v>
      </c>
      <c r="Q2271" s="86">
        <v>7612.4238366829104</v>
      </c>
      <c r="R2271" s="44">
        <v>7902.3503403946197</v>
      </c>
      <c r="S2271" s="45">
        <v>7435.4422402284099</v>
      </c>
      <c r="T2271" s="140">
        <v>0.97675095340833895</v>
      </c>
      <c r="U2271" s="44">
        <v>8682.5490600134908</v>
      </c>
      <c r="V2271" s="45">
        <v>8065.0993399878898</v>
      </c>
      <c r="W2271" s="99">
        <v>1.0594653572918</v>
      </c>
      <c r="X2271" s="86">
        <v>7689.2287806501199</v>
      </c>
      <c r="Y2271" s="44">
        <v>7982.08047472825</v>
      </c>
      <c r="Z2271" s="45">
        <v>7510.8293295005697</v>
      </c>
      <c r="AA2271" s="46">
        <v>0.97679878486663196</v>
      </c>
      <c r="AB2271" s="139">
        <v>8770.1509471855297</v>
      </c>
      <c r="AC2271" s="45">
        <v>8146.8192216925599</v>
      </c>
      <c r="AD2271" s="99">
        <v>1.0595105769507001</v>
      </c>
      <c r="AE2271" s="142">
        <v>7765.4488907353298</v>
      </c>
      <c r="AF2271" s="44">
        <v>8061.2035012174301</v>
      </c>
      <c r="AG2271" s="45">
        <v>7585.5512884089203</v>
      </c>
      <c r="AH2271" s="140">
        <v>0.97683358620246097</v>
      </c>
      <c r="AI2271" s="44">
        <v>8857.0857867809591</v>
      </c>
      <c r="AJ2271" s="45">
        <v>8227.8333589518807</v>
      </c>
      <c r="AK2271" s="46">
        <v>1.05954381707002</v>
      </c>
    </row>
    <row r="2272" spans="1:37" x14ac:dyDescent="0.2">
      <c r="A2272" s="35" t="s">
        <v>4970</v>
      </c>
      <c r="B2272" s="35" t="s">
        <v>10905</v>
      </c>
      <c r="C2272" s="85" t="s">
        <v>954</v>
      </c>
      <c r="D2272" s="85" t="s">
        <v>13398</v>
      </c>
      <c r="E2272" s="85" t="s">
        <v>12900</v>
      </c>
      <c r="F2272" s="85" t="s">
        <v>384</v>
      </c>
      <c r="G2272" s="85" t="s">
        <v>384</v>
      </c>
      <c r="H2272" s="840">
        <v>1.0941891523377001</v>
      </c>
      <c r="I2272" s="840">
        <v>1.1524514464351601</v>
      </c>
      <c r="J2272" s="86">
        <v>9840.1666666666697</v>
      </c>
      <c r="K2272" s="44">
        <v>10767.003623861699</v>
      </c>
      <c r="L2272" s="45">
        <v>10130.320083123799</v>
      </c>
      <c r="M2272" s="46">
        <v>1.0294866363839099</v>
      </c>
      <c r="N2272" s="139">
        <v>11340.314308163001</v>
      </c>
      <c r="O2272" s="45">
        <v>10533.398888784201</v>
      </c>
      <c r="P2272" s="99">
        <v>1.0704492358311199</v>
      </c>
      <c r="Q2272" s="86">
        <v>9859.0959442912008</v>
      </c>
      <c r="R2272" s="44">
        <v>10787.715834099999</v>
      </c>
      <c r="S2272" s="45">
        <v>10150.326742466699</v>
      </c>
      <c r="T2272" s="140">
        <v>1.02953930054247</v>
      </c>
      <c r="U2272" s="44">
        <v>11362.129381541399</v>
      </c>
      <c r="V2272" s="45">
        <v>10554.124317932101</v>
      </c>
      <c r="W2272" s="99">
        <v>1.07049615680465</v>
      </c>
      <c r="X2272" s="86">
        <v>9873.5469071795706</v>
      </c>
      <c r="Y2272" s="44">
        <v>10803.5279209333</v>
      </c>
      <c r="Z2272" s="45">
        <v>10165.7023663855</v>
      </c>
      <c r="AA2272" s="46">
        <v>1.0295897170441799</v>
      </c>
      <c r="AB2272" s="139">
        <v>11378.7834146245</v>
      </c>
      <c r="AC2272" s="45">
        <v>10570.045145173701</v>
      </c>
      <c r="AD2272" s="99">
        <v>1.0705418472755399</v>
      </c>
      <c r="AE2272" s="142">
        <v>9894.8103239497505</v>
      </c>
      <c r="AF2272" s="44">
        <v>10826.7941209049</v>
      </c>
      <c r="AG2272" s="45">
        <v>10187.9579247398</v>
      </c>
      <c r="AH2272" s="140">
        <v>1.02962639921257</v>
      </c>
      <c r="AI2272" s="44">
        <v>11403.2884700374</v>
      </c>
      <c r="AJ2272" s="45">
        <v>10593.140851763699</v>
      </c>
      <c r="AK2272" s="46">
        <v>1.07057543347988</v>
      </c>
    </row>
    <row r="2273" spans="1:37" x14ac:dyDescent="0.2">
      <c r="A2273" s="35" t="s">
        <v>4969</v>
      </c>
      <c r="B2273" s="35" t="s">
        <v>10904</v>
      </c>
      <c r="C2273" s="85" t="s">
        <v>937</v>
      </c>
      <c r="D2273" s="85" t="s">
        <v>13398</v>
      </c>
      <c r="E2273" s="85" t="s">
        <v>12900</v>
      </c>
      <c r="F2273" s="85" t="s">
        <v>380</v>
      </c>
      <c r="G2273" s="85" t="s">
        <v>380</v>
      </c>
      <c r="H2273" s="840">
        <v>1.12160619371265</v>
      </c>
      <c r="I2273" s="840">
        <v>1.1602626798381399</v>
      </c>
      <c r="J2273" s="86">
        <v>4530.5833333333303</v>
      </c>
      <c r="K2273" s="44">
        <v>5081.5303277979501</v>
      </c>
      <c r="L2273" s="45">
        <v>4781.0449899552596</v>
      </c>
      <c r="M2273" s="46">
        <v>1.0552824301407699</v>
      </c>
      <c r="N2273" s="139">
        <v>5256.6667595633298</v>
      </c>
      <c r="O2273" s="45">
        <v>4882.6307895219597</v>
      </c>
      <c r="P2273" s="99">
        <v>1.07770466412095</v>
      </c>
      <c r="Q2273" s="86">
        <v>4540.4052166710198</v>
      </c>
      <c r="R2273" s="44">
        <v>5092.5466129834203</v>
      </c>
      <c r="S2273" s="45">
        <v>4791.6549590255399</v>
      </c>
      <c r="T2273" s="140">
        <v>1.0553364139024399</v>
      </c>
      <c r="U2273" s="44">
        <v>5268.0627242457704</v>
      </c>
      <c r="V2273" s="45">
        <v>4893.4303632098799</v>
      </c>
      <c r="W2273" s="99">
        <v>1.0777519031214799</v>
      </c>
      <c r="X2273" s="86">
        <v>4552.3786519978003</v>
      </c>
      <c r="Y2273" s="44">
        <v>5105.9760922059504</v>
      </c>
      <c r="Z2273" s="45">
        <v>4804.5262272772097</v>
      </c>
      <c r="AA2273" s="46">
        <v>1.0553880936878499</v>
      </c>
      <c r="AB2273" s="139">
        <v>5281.9550544048898</v>
      </c>
      <c r="AC2273" s="45">
        <v>4906.5441660557999</v>
      </c>
      <c r="AD2273" s="99">
        <v>1.0777979032791101</v>
      </c>
      <c r="AE2273" s="142">
        <v>4564.7907434488397</v>
      </c>
      <c r="AF2273" s="44">
        <v>5119.8975708543703</v>
      </c>
      <c r="AG2273" s="45">
        <v>4817.79744293153</v>
      </c>
      <c r="AH2273" s="140">
        <v>1.05542569499945</v>
      </c>
      <c r="AI2273" s="44">
        <v>5296.35634089428</v>
      </c>
      <c r="AJ2273" s="45">
        <v>4920.0762453430098</v>
      </c>
      <c r="AK2273" s="46">
        <v>1.07783171712834</v>
      </c>
    </row>
    <row r="2274" spans="1:37" x14ac:dyDescent="0.2">
      <c r="A2274" s="35" t="s">
        <v>4968</v>
      </c>
      <c r="B2274" s="35" t="s">
        <v>10903</v>
      </c>
      <c r="C2274" s="85" t="s">
        <v>954</v>
      </c>
      <c r="D2274" s="85" t="s">
        <v>13398</v>
      </c>
      <c r="E2274" s="85" t="s">
        <v>12900</v>
      </c>
      <c r="F2274" s="85" t="s">
        <v>446</v>
      </c>
      <c r="G2274" s="85" t="s">
        <v>446</v>
      </c>
      <c r="H2274" s="840">
        <v>1.0735901746624701</v>
      </c>
      <c r="I2274" s="840">
        <v>1.1523201766745801</v>
      </c>
      <c r="J2274" s="86">
        <v>5386.8333333333303</v>
      </c>
      <c r="K2274" s="44">
        <v>5783.2513392109704</v>
      </c>
      <c r="L2274" s="45">
        <v>5441.27124258818</v>
      </c>
      <c r="M2274" s="46">
        <v>1.01010573483274</v>
      </c>
      <c r="N2274" s="139">
        <v>6207.3567383831996</v>
      </c>
      <c r="O2274" s="45">
        <v>5765.6748123204397</v>
      </c>
      <c r="P2274" s="99">
        <v>1.0703273065165899</v>
      </c>
      <c r="Q2274" s="86">
        <v>5415.0419558814201</v>
      </c>
      <c r="R2274" s="44">
        <v>5813.5358392193602</v>
      </c>
      <c r="S2274" s="45">
        <v>5470.04474391029</v>
      </c>
      <c r="T2274" s="140">
        <v>1.0101574075467901</v>
      </c>
      <c r="U2274" s="44">
        <v>6239.8621033015497</v>
      </c>
      <c r="V2274" s="45">
        <v>5796.12132141233</v>
      </c>
      <c r="W2274" s="99">
        <v>1.0703742221455901</v>
      </c>
      <c r="X2274" s="86">
        <v>5440.6155289029602</v>
      </c>
      <c r="Y2274" s="44">
        <v>5840.9913759462997</v>
      </c>
      <c r="Z2274" s="45">
        <v>5496.14721108296</v>
      </c>
      <c r="AA2274" s="46">
        <v>1.0102068749179201</v>
      </c>
      <c r="AB2274" s="139">
        <v>6269.33104748394</v>
      </c>
      <c r="AC2274" s="45">
        <v>5823.74317071325</v>
      </c>
      <c r="AD2274" s="99">
        <v>1.0704199074121199</v>
      </c>
      <c r="AE2274" s="142">
        <v>5465.3078168471302</v>
      </c>
      <c r="AF2274" s="44">
        <v>5867.5007736730904</v>
      </c>
      <c r="AG2274" s="45">
        <v>5521.2882352808001</v>
      </c>
      <c r="AH2274" s="140">
        <v>1.0102428665154299</v>
      </c>
      <c r="AI2274" s="44">
        <v>6297.7844690902502</v>
      </c>
      <c r="AJ2274" s="45">
        <v>5850.3578253251098</v>
      </c>
      <c r="AK2274" s="46">
        <v>1.07045348979083</v>
      </c>
    </row>
    <row r="2275" spans="1:37" x14ac:dyDescent="0.2">
      <c r="A2275" s="35" t="s">
        <v>4967</v>
      </c>
      <c r="B2275" s="35" t="s">
        <v>10902</v>
      </c>
      <c r="C2275" s="85" t="s">
        <v>950</v>
      </c>
      <c r="D2275" s="85" t="s">
        <v>13398</v>
      </c>
      <c r="E2275" s="85" t="s">
        <v>12900</v>
      </c>
      <c r="F2275" s="85" t="s">
        <v>376</v>
      </c>
      <c r="G2275" s="85" t="s">
        <v>376</v>
      </c>
      <c r="H2275" s="840">
        <v>1.0380859644617499</v>
      </c>
      <c r="I2275" s="840">
        <v>1.14057614845009</v>
      </c>
      <c r="J2275" s="86">
        <v>5079.75</v>
      </c>
      <c r="K2275" s="44">
        <v>5273.2171779745904</v>
      </c>
      <c r="L2275" s="45">
        <v>4961.3968516107798</v>
      </c>
      <c r="M2275" s="46">
        <v>0.97670098953900797</v>
      </c>
      <c r="N2275" s="139">
        <v>5793.8416900893699</v>
      </c>
      <c r="O2275" s="45">
        <v>5381.5832579039698</v>
      </c>
      <c r="P2275" s="99">
        <v>1.0594189198098301</v>
      </c>
      <c r="Q2275" s="86">
        <v>5129.5474270342702</v>
      </c>
      <c r="R2275" s="44">
        <v>5324.9111880451801</v>
      </c>
      <c r="S2275" s="45">
        <v>5010.2903399090201</v>
      </c>
      <c r="T2275" s="140">
        <v>0.97675095340833895</v>
      </c>
      <c r="U2275" s="44">
        <v>5850.6394476188498</v>
      </c>
      <c r="V2275" s="45">
        <v>5434.5777975281098</v>
      </c>
      <c r="W2275" s="99">
        <v>1.0594653572918</v>
      </c>
      <c r="X2275" s="86">
        <v>5176.2192072403204</v>
      </c>
      <c r="Y2275" s="44">
        <v>5373.3605080135103</v>
      </c>
      <c r="Z2275" s="45">
        <v>5056.1246318356598</v>
      </c>
      <c r="AA2275" s="46">
        <v>0.97679878486663196</v>
      </c>
      <c r="AB2275" s="139">
        <v>5903.8721669275601</v>
      </c>
      <c r="AC2275" s="45">
        <v>5484.2589986864996</v>
      </c>
      <c r="AD2275" s="99">
        <v>1.0595105769507001</v>
      </c>
      <c r="AE2275" s="142">
        <v>5223.7340022421804</v>
      </c>
      <c r="AF2275" s="44">
        <v>5422.6849498092297</v>
      </c>
      <c r="AG2275" s="45">
        <v>5102.7188187779602</v>
      </c>
      <c r="AH2275" s="140">
        <v>0.97683358620246097</v>
      </c>
      <c r="AI2275" s="44">
        <v>5958.0664088051799</v>
      </c>
      <c r="AJ2275" s="45">
        <v>5534.7750640941404</v>
      </c>
      <c r="AK2275" s="46">
        <v>1.05954381707002</v>
      </c>
    </row>
    <row r="2276" spans="1:37" x14ac:dyDescent="0.2">
      <c r="A2276" s="35" t="s">
        <v>4966</v>
      </c>
      <c r="B2276" s="35" t="s">
        <v>10901</v>
      </c>
      <c r="C2276" s="85" t="s">
        <v>954</v>
      </c>
      <c r="D2276" s="85" t="s">
        <v>13398</v>
      </c>
      <c r="E2276" s="85" t="s">
        <v>12900</v>
      </c>
      <c r="F2276" s="85" t="s">
        <v>386</v>
      </c>
      <c r="G2276" s="85" t="s">
        <v>386</v>
      </c>
      <c r="H2276" s="840">
        <v>1.06858374417151</v>
      </c>
      <c r="I2276" s="840">
        <v>1.1529256738286999</v>
      </c>
      <c r="J2276" s="86">
        <v>5126.5</v>
      </c>
      <c r="K2276" s="44">
        <v>5478.0945644952499</v>
      </c>
      <c r="L2276" s="45">
        <v>5154.1592556884098</v>
      </c>
      <c r="M2276" s="46">
        <v>1.0053953488127201</v>
      </c>
      <c r="N2276" s="139">
        <v>5910.4734668828396</v>
      </c>
      <c r="O2276" s="45">
        <v>5489.9161483943999</v>
      </c>
      <c r="P2276" s="99">
        <v>1.0708897197687299</v>
      </c>
      <c r="Q2276" s="86">
        <v>5139.7154190447</v>
      </c>
      <c r="R2276" s="44">
        <v>5492.2163464588302</v>
      </c>
      <c r="S2276" s="45">
        <v>5167.7103210908299</v>
      </c>
      <c r="T2276" s="140">
        <v>1.0054467805634499</v>
      </c>
      <c r="U2276" s="44">
        <v>5925.7098627898804</v>
      </c>
      <c r="V2276" s="45">
        <v>5504.3096644791303</v>
      </c>
      <c r="W2276" s="99">
        <v>1.0709366600499799</v>
      </c>
      <c r="X2276" s="86">
        <v>5153.19403921919</v>
      </c>
      <c r="Y2276" s="44">
        <v>5506.6193808711596</v>
      </c>
      <c r="Z2276" s="45">
        <v>5181.5160825788898</v>
      </c>
      <c r="AA2276" s="46">
        <v>1.00549601725535</v>
      </c>
      <c r="AB2276" s="139">
        <v>5941.24971003684</v>
      </c>
      <c r="AC2276" s="45">
        <v>5518.97996170025</v>
      </c>
      <c r="AD2276" s="99">
        <v>1.07098236932225</v>
      </c>
      <c r="AE2276" s="142">
        <v>5167.0061257901598</v>
      </c>
      <c r="AF2276" s="44">
        <v>5521.37875205398</v>
      </c>
      <c r="AG2276" s="45">
        <v>5195.5891821998302</v>
      </c>
      <c r="AH2276" s="140">
        <v>1.0055318410146701</v>
      </c>
      <c r="AI2276" s="44">
        <v>5957.1740192536499</v>
      </c>
      <c r="AJ2276" s="45">
        <v>5533.9460744356902</v>
      </c>
      <c r="AK2276" s="46">
        <v>1.0710159693471299</v>
      </c>
    </row>
    <row r="2277" spans="1:37" x14ac:dyDescent="0.2">
      <c r="A2277" s="35" t="s">
        <v>4965</v>
      </c>
      <c r="B2277" s="35" t="s">
        <v>10900</v>
      </c>
      <c r="C2277" s="85" t="s">
        <v>954</v>
      </c>
      <c r="D2277" s="85" t="s">
        <v>13398</v>
      </c>
      <c r="E2277" s="85" t="s">
        <v>12900</v>
      </c>
      <c r="F2277" s="85" t="s">
        <v>447</v>
      </c>
      <c r="G2277" s="85" t="s">
        <v>447</v>
      </c>
      <c r="H2277" s="840">
        <v>1.0671755809475501</v>
      </c>
      <c r="I2277" s="840">
        <v>1.1523075793589499</v>
      </c>
      <c r="J2277" s="86">
        <v>3267.9166666666702</v>
      </c>
      <c r="K2277" s="44">
        <v>3487.4408672381801</v>
      </c>
      <c r="L2277" s="45">
        <v>3281.2185720634502</v>
      </c>
      <c r="M2277" s="46">
        <v>1.0040704542843699</v>
      </c>
      <c r="N2277" s="139">
        <v>3765.6451437134301</v>
      </c>
      <c r="O2277" s="45">
        <v>3497.7022059957199</v>
      </c>
      <c r="P2277" s="99">
        <v>1.07031560555779</v>
      </c>
      <c r="Q2277" s="86">
        <v>3274.1594554570902</v>
      </c>
      <c r="R2277" s="44">
        <v>3494.1030189923299</v>
      </c>
      <c r="S2277" s="45">
        <v>3287.6549456838902</v>
      </c>
      <c r="T2277" s="140">
        <v>1.0041218182591301</v>
      </c>
      <c r="U2277" s="44">
        <v>3772.8387565529601</v>
      </c>
      <c r="V2277" s="45">
        <v>3504.5375678313499</v>
      </c>
      <c r="W2277" s="99">
        <v>1.07036252067391</v>
      </c>
      <c r="X2277" s="86">
        <v>3279.9948486921999</v>
      </c>
      <c r="Y2277" s="44">
        <v>3500.33040815807</v>
      </c>
      <c r="Z2277" s="45">
        <v>3293.6756746280998</v>
      </c>
      <c r="AA2277" s="46">
        <v>1.0041709900676701</v>
      </c>
      <c r="AB2277" s="139">
        <v>3779.5629244063298</v>
      </c>
      <c r="AC2277" s="45">
        <v>3510.9333998443199</v>
      </c>
      <c r="AD2277" s="99">
        <v>1.07040820544099</v>
      </c>
      <c r="AE2277" s="142">
        <v>3285.4353361468102</v>
      </c>
      <c r="AF2277" s="44">
        <v>3506.1363635180801</v>
      </c>
      <c r="AG2277" s="45">
        <v>3299.2563958477499</v>
      </c>
      <c r="AH2277" s="140">
        <v>1.00420676661899</v>
      </c>
      <c r="AI2277" s="44">
        <v>3785.8320393356798</v>
      </c>
      <c r="AJ2277" s="45">
        <v>3516.8672737848501</v>
      </c>
      <c r="AK2277" s="46">
        <v>1.07044178745258</v>
      </c>
    </row>
    <row r="2278" spans="1:37" x14ac:dyDescent="0.2">
      <c r="A2278" s="35" t="s">
        <v>4964</v>
      </c>
      <c r="B2278" s="35" t="s">
        <v>10899</v>
      </c>
      <c r="C2278" s="85" t="s">
        <v>950</v>
      </c>
      <c r="D2278" s="85" t="s">
        <v>13398</v>
      </c>
      <c r="E2278" s="85" t="s">
        <v>12900</v>
      </c>
      <c r="F2278" s="85" t="s">
        <v>376</v>
      </c>
      <c r="G2278" s="85" t="s">
        <v>376</v>
      </c>
      <c r="H2278" s="840">
        <v>1.0380859644617499</v>
      </c>
      <c r="I2278" s="840">
        <v>1.14057614845009</v>
      </c>
      <c r="J2278" s="86">
        <v>2875.25</v>
      </c>
      <c r="K2278" s="44">
        <v>2984.75666931865</v>
      </c>
      <c r="L2278" s="45">
        <v>2808.2595201720301</v>
      </c>
      <c r="M2278" s="46">
        <v>0.97670098953900797</v>
      </c>
      <c r="N2278" s="139">
        <v>3279.4415708311299</v>
      </c>
      <c r="O2278" s="45">
        <v>3046.0942491832002</v>
      </c>
      <c r="P2278" s="99">
        <v>1.0594189198098301</v>
      </c>
      <c r="Q2278" s="86">
        <v>2903.4293608287298</v>
      </c>
      <c r="R2278" s="44">
        <v>3014.0092682824602</v>
      </c>
      <c r="S2278" s="45">
        <v>2835.9273963432302</v>
      </c>
      <c r="T2278" s="140">
        <v>0.97675095340833895</v>
      </c>
      <c r="U2278" s="44">
        <v>3311.5822776709501</v>
      </c>
      <c r="V2278" s="45">
        <v>3076.0828251419198</v>
      </c>
      <c r="W2278" s="99">
        <v>1.0594653572918</v>
      </c>
      <c r="X2278" s="86">
        <v>2931.3655430468598</v>
      </c>
      <c r="Y2278" s="44">
        <v>3043.00942694375</v>
      </c>
      <c r="Z2278" s="45">
        <v>2863.3543004480898</v>
      </c>
      <c r="AA2278" s="46">
        <v>0.97679878486663196</v>
      </c>
      <c r="AB2278" s="139">
        <v>3343.4456207877101</v>
      </c>
      <c r="AC2278" s="45">
        <v>3105.8127977669901</v>
      </c>
      <c r="AD2278" s="99">
        <v>1.0595105769507001</v>
      </c>
      <c r="AE2278" s="142">
        <v>2960.7543334041302</v>
      </c>
      <c r="AF2278" s="44">
        <v>3073.5175177261399</v>
      </c>
      <c r="AG2278" s="45">
        <v>2892.1642733636299</v>
      </c>
      <c r="AH2278" s="140">
        <v>0.97683358620246097</v>
      </c>
      <c r="AI2278" s="44">
        <v>3376.9657741010101</v>
      </c>
      <c r="AJ2278" s="45">
        <v>3137.04894782162</v>
      </c>
      <c r="AK2278" s="46">
        <v>1.05954381707002</v>
      </c>
    </row>
    <row r="2279" spans="1:37" x14ac:dyDescent="0.2">
      <c r="A2279" s="35" t="s">
        <v>4963</v>
      </c>
      <c r="B2279" s="35" t="s">
        <v>10898</v>
      </c>
      <c r="C2279" s="85" t="s">
        <v>954</v>
      </c>
      <c r="D2279" s="85" t="s">
        <v>13398</v>
      </c>
      <c r="E2279" s="85" t="s">
        <v>12900</v>
      </c>
      <c r="F2279" s="85" t="s">
        <v>447</v>
      </c>
      <c r="G2279" s="85" t="s">
        <v>447</v>
      </c>
      <c r="H2279" s="840">
        <v>1.0671755809475501</v>
      </c>
      <c r="I2279" s="840">
        <v>1.1523075793589499</v>
      </c>
      <c r="J2279" s="86">
        <v>8715.6666666666606</v>
      </c>
      <c r="K2279" s="44">
        <v>9301.1466383451898</v>
      </c>
      <c r="L2279" s="45">
        <v>8751.1433893911108</v>
      </c>
      <c r="M2279" s="46">
        <v>1.0040704542843699</v>
      </c>
      <c r="N2279" s="139">
        <v>10043.1287591661</v>
      </c>
      <c r="O2279" s="45">
        <v>9328.5140461731498</v>
      </c>
      <c r="P2279" s="99">
        <v>1.07031560555779</v>
      </c>
      <c r="Q2279" s="86">
        <v>8725.1530975643891</v>
      </c>
      <c r="R2279" s="44">
        <v>9311.2703257495905</v>
      </c>
      <c r="S2279" s="45">
        <v>8761.1165929156305</v>
      </c>
      <c r="T2279" s="140">
        <v>1.0041218182591301</v>
      </c>
      <c r="U2279" s="44">
        <v>10054.060045390601</v>
      </c>
      <c r="V2279" s="45">
        <v>9339.0768627747602</v>
      </c>
      <c r="W2279" s="99">
        <v>1.07036252067391</v>
      </c>
      <c r="X2279" s="86">
        <v>8733.7370208671291</v>
      </c>
      <c r="Y2279" s="44">
        <v>9320.430879087</v>
      </c>
      <c r="Z2279" s="45">
        <v>8770.1653512347893</v>
      </c>
      <c r="AA2279" s="46">
        <v>1.0041709900676701</v>
      </c>
      <c r="AB2279" s="139">
        <v>10063.951365273</v>
      </c>
      <c r="AC2279" s="45">
        <v>9348.6637712999509</v>
      </c>
      <c r="AD2279" s="99">
        <v>1.07040820544099</v>
      </c>
      <c r="AE2279" s="142">
        <v>8744.3746426984599</v>
      </c>
      <c r="AF2279" s="44">
        <v>9331.7830893447499</v>
      </c>
      <c r="AG2279" s="45">
        <v>8781.1601860492792</v>
      </c>
      <c r="AH2279" s="140">
        <v>1.00420676661899</v>
      </c>
      <c r="AI2279" s="44">
        <v>10076.2091775356</v>
      </c>
      <c r="AJ2279" s="45">
        <v>9360.3440226851308</v>
      </c>
      <c r="AK2279" s="46">
        <v>1.07044178745258</v>
      </c>
    </row>
    <row r="2280" spans="1:37" x14ac:dyDescent="0.2">
      <c r="A2280" s="35" t="s">
        <v>4962</v>
      </c>
      <c r="B2280" s="35" t="s">
        <v>10897</v>
      </c>
      <c r="C2280" s="85" t="s">
        <v>954</v>
      </c>
      <c r="D2280" s="85" t="s">
        <v>13398</v>
      </c>
      <c r="E2280" s="85" t="s">
        <v>12900</v>
      </c>
      <c r="F2280" s="85" t="s">
        <v>383</v>
      </c>
      <c r="G2280" s="85" t="s">
        <v>383</v>
      </c>
      <c r="H2280" s="840">
        <v>1.0668775672811199</v>
      </c>
      <c r="I2280" s="840">
        <v>1.1518031582831101</v>
      </c>
      <c r="J2280" s="86">
        <v>4302.4166666666697</v>
      </c>
      <c r="K2280" s="44">
        <v>4590.1518267630599</v>
      </c>
      <c r="L2280" s="45">
        <v>4318.7230969434304</v>
      </c>
      <c r="M2280" s="46">
        <v>1.00379006301344</v>
      </c>
      <c r="N2280" s="139">
        <v>4955.5371049165797</v>
      </c>
      <c r="O2280" s="45">
        <v>4602.9278921028899</v>
      </c>
      <c r="P2280" s="99">
        <v>1.0698470763569801</v>
      </c>
      <c r="Q2280" s="86">
        <v>4308.1812946173704</v>
      </c>
      <c r="R2280" s="44">
        <v>4596.3019790073904</v>
      </c>
      <c r="S2280" s="45">
        <v>4324.7307967176603</v>
      </c>
      <c r="T2280" s="140">
        <v>1.00384141264458</v>
      </c>
      <c r="U2280" s="44">
        <v>4962.1768215965203</v>
      </c>
      <c r="V2280" s="45">
        <v>4609.2971928106999</v>
      </c>
      <c r="W2280" s="99">
        <v>1.06989397093607</v>
      </c>
      <c r="X2280" s="86">
        <v>4317.4228709072604</v>
      </c>
      <c r="Y2280" s="44">
        <v>4606.1616094373803</v>
      </c>
      <c r="Z2280" s="45">
        <v>4334.2201099218701</v>
      </c>
      <c r="AA2280" s="46">
        <v>1.0038905707216701</v>
      </c>
      <c r="AB2280" s="139">
        <v>4972.8212983547301</v>
      </c>
      <c r="AC2280" s="45">
        <v>4619.3818536817298</v>
      </c>
      <c r="AD2280" s="99">
        <v>1.0699396357047199</v>
      </c>
      <c r="AE2280" s="142">
        <v>4326.3444352132801</v>
      </c>
      <c r="AF2280" s="44">
        <v>4615.6798262605398</v>
      </c>
      <c r="AG2280" s="45">
        <v>4343.3311226649903</v>
      </c>
      <c r="AH2280" s="140">
        <v>1.00392633728222</v>
      </c>
      <c r="AI2280" s="44">
        <v>4983.0971842992403</v>
      </c>
      <c r="AJ2280" s="45">
        <v>4629.0726126948302</v>
      </c>
      <c r="AK2280" s="46">
        <v>1.06997320301582</v>
      </c>
    </row>
    <row r="2281" spans="1:37" x14ac:dyDescent="0.2">
      <c r="A2281" s="35" t="s">
        <v>4961</v>
      </c>
      <c r="B2281" s="35" t="s">
        <v>10896</v>
      </c>
      <c r="C2281" s="85" t="s">
        <v>937</v>
      </c>
      <c r="D2281" s="85" t="s">
        <v>13398</v>
      </c>
      <c r="E2281" s="85" t="s">
        <v>12900</v>
      </c>
      <c r="F2281" s="85" t="s">
        <v>379</v>
      </c>
      <c r="G2281" s="85" t="s">
        <v>379</v>
      </c>
      <c r="H2281" s="840">
        <v>1.10587818393923</v>
      </c>
      <c r="I2281" s="840">
        <v>1.15665458075821</v>
      </c>
      <c r="J2281" s="86">
        <v>3950.25</v>
      </c>
      <c r="K2281" s="44">
        <v>4368.4952961059398</v>
      </c>
      <c r="L2281" s="45">
        <v>4110.1737472343802</v>
      </c>
      <c r="M2281" s="46">
        <v>1.0404844623085601</v>
      </c>
      <c r="N2281" s="139">
        <v>4569.07475764012</v>
      </c>
      <c r="O2281" s="45">
        <v>4243.9641148442297</v>
      </c>
      <c r="P2281" s="99">
        <v>1.0743532978531001</v>
      </c>
      <c r="Q2281" s="86">
        <v>3967.6007030769902</v>
      </c>
      <c r="R2281" s="44">
        <v>4387.6830601148004</v>
      </c>
      <c r="S2281" s="45">
        <v>4128.4380667287696</v>
      </c>
      <c r="T2281" s="140">
        <v>1.04053768906912</v>
      </c>
      <c r="U2281" s="44">
        <v>4589.1435278335002</v>
      </c>
      <c r="V2281" s="45">
        <v>4262.7917425648502</v>
      </c>
      <c r="W2281" s="99">
        <v>1.0744003899532799</v>
      </c>
      <c r="X2281" s="86">
        <v>3982.7594226462402</v>
      </c>
      <c r="Y2281" s="44">
        <v>4404.4467573828797</v>
      </c>
      <c r="Z2281" s="45">
        <v>4144.4142276329603</v>
      </c>
      <c r="AA2281" s="46">
        <v>1.04058864416152</v>
      </c>
      <c r="AB2281" s="139">
        <v>4606.6769302617004</v>
      </c>
      <c r="AC2281" s="45">
        <v>4279.2609146171599</v>
      </c>
      <c r="AD2281" s="99">
        <v>1.07444624706303</v>
      </c>
      <c r="AE2281" s="142">
        <v>3997.2017833966001</v>
      </c>
      <c r="AF2281" s="44">
        <v>4420.4182490612802</v>
      </c>
      <c r="AG2281" s="45">
        <v>4159.59097663384</v>
      </c>
      <c r="AH2281" s="140">
        <v>1.0406257181991101</v>
      </c>
      <c r="AI2281" s="44">
        <v>4623.3817529805701</v>
      </c>
      <c r="AJ2281" s="45">
        <v>4294.9131953895603</v>
      </c>
      <c r="AK2281" s="46">
        <v>1.0744799557604501</v>
      </c>
    </row>
    <row r="2282" spans="1:37" x14ac:dyDescent="0.2">
      <c r="A2282" s="35" t="s">
        <v>4960</v>
      </c>
      <c r="B2282" s="35" t="s">
        <v>10895</v>
      </c>
      <c r="C2282" s="85" t="s">
        <v>954</v>
      </c>
      <c r="D2282" s="85" t="s">
        <v>13398</v>
      </c>
      <c r="E2282" s="85" t="s">
        <v>12900</v>
      </c>
      <c r="F2282" s="85" t="s">
        <v>446</v>
      </c>
      <c r="G2282" s="85" t="s">
        <v>446</v>
      </c>
      <c r="H2282" s="840">
        <v>1.0735901746624701</v>
      </c>
      <c r="I2282" s="840">
        <v>1.1523201766745801</v>
      </c>
      <c r="J2282" s="86">
        <v>2407.3333333333298</v>
      </c>
      <c r="K2282" s="44">
        <v>2584.48941380413</v>
      </c>
      <c r="L2282" s="45">
        <v>2431.6612056540198</v>
      </c>
      <c r="M2282" s="46">
        <v>1.01010573483274</v>
      </c>
      <c r="N2282" s="139">
        <v>2774.0187719812802</v>
      </c>
      <c r="O2282" s="45">
        <v>2576.6346025542698</v>
      </c>
      <c r="P2282" s="99">
        <v>1.0703273065165899</v>
      </c>
      <c r="Q2282" s="86">
        <v>2420.15518852999</v>
      </c>
      <c r="R2282" s="44">
        <v>2598.2548315642098</v>
      </c>
      <c r="S2282" s="45">
        <v>2444.7376911063802</v>
      </c>
      <c r="T2282" s="140">
        <v>1.0101574075467901</v>
      </c>
      <c r="U2282" s="44">
        <v>2788.79365442679</v>
      </c>
      <c r="V2282" s="45">
        <v>2590.4717273944202</v>
      </c>
      <c r="W2282" s="99">
        <v>1.0703742221455901</v>
      </c>
      <c r="X2282" s="86">
        <v>2433.2239256490702</v>
      </c>
      <c r="Y2282" s="44">
        <v>2612.2852993305</v>
      </c>
      <c r="Z2282" s="45">
        <v>2458.0595379054598</v>
      </c>
      <c r="AA2282" s="46">
        <v>1.0102068749179201</v>
      </c>
      <c r="AB2282" s="139">
        <v>2803.8530238927601</v>
      </c>
      <c r="AC2282" s="45">
        <v>2604.5713292062301</v>
      </c>
      <c r="AD2282" s="99">
        <v>1.0704199074121199</v>
      </c>
      <c r="AE2282" s="142">
        <v>2446.20930629738</v>
      </c>
      <c r="AF2282" s="44">
        <v>2626.22627640877</v>
      </c>
      <c r="AG2282" s="45">
        <v>2471.2655016905701</v>
      </c>
      <c r="AH2282" s="140">
        <v>1.0102428665154299</v>
      </c>
      <c r="AI2282" s="44">
        <v>2818.8163400156</v>
      </c>
      <c r="AJ2282" s="45">
        <v>2618.55328868484</v>
      </c>
      <c r="AK2282" s="46">
        <v>1.07045348979083</v>
      </c>
    </row>
    <row r="2283" spans="1:37" x14ac:dyDescent="0.2">
      <c r="A2283" s="35" t="s">
        <v>4959</v>
      </c>
      <c r="B2283" s="35" t="s">
        <v>10894</v>
      </c>
      <c r="C2283" s="85" t="s">
        <v>954</v>
      </c>
      <c r="D2283" s="85" t="s">
        <v>13398</v>
      </c>
      <c r="E2283" s="85" t="s">
        <v>12900</v>
      </c>
      <c r="F2283" s="85" t="s">
        <v>446</v>
      </c>
      <c r="G2283" s="85" t="s">
        <v>446</v>
      </c>
      <c r="H2283" s="840">
        <v>1.0735901746624701</v>
      </c>
      <c r="I2283" s="840">
        <v>1.1523201766745801</v>
      </c>
      <c r="J2283" s="86">
        <v>5579.5</v>
      </c>
      <c r="K2283" s="44">
        <v>5990.0963795292801</v>
      </c>
      <c r="L2283" s="45">
        <v>5635.8849474992903</v>
      </c>
      <c r="M2283" s="46">
        <v>1.01010573483274</v>
      </c>
      <c r="N2283" s="139">
        <v>6429.3704257558302</v>
      </c>
      <c r="O2283" s="45">
        <v>5971.8912067092997</v>
      </c>
      <c r="P2283" s="99">
        <v>1.0703273065165899</v>
      </c>
      <c r="Q2283" s="86">
        <v>5600.7011784620599</v>
      </c>
      <c r="R2283" s="44">
        <v>6012.8577564174102</v>
      </c>
      <c r="S2283" s="45">
        <v>5657.5897828795096</v>
      </c>
      <c r="T2283" s="140">
        <v>1.0101574075467901</v>
      </c>
      <c r="U2283" s="44">
        <v>6453.8009714669397</v>
      </c>
      <c r="V2283" s="45">
        <v>5994.8461673662396</v>
      </c>
      <c r="W2283" s="99">
        <v>1.0703742221455901</v>
      </c>
      <c r="X2283" s="86">
        <v>5620.4452205780899</v>
      </c>
      <c r="Y2283" s="44">
        <v>6034.0547660413004</v>
      </c>
      <c r="Z2283" s="45">
        <v>5677.8124019275401</v>
      </c>
      <c r="AA2283" s="46">
        <v>1.0102068749179201</v>
      </c>
      <c r="AB2283" s="139">
        <v>6476.5524295663599</v>
      </c>
      <c r="AC2283" s="45">
        <v>6016.2364526260899</v>
      </c>
      <c r="AD2283" s="99">
        <v>1.0704199074121199</v>
      </c>
      <c r="AE2283" s="142">
        <v>5642.1016934831596</v>
      </c>
      <c r="AF2283" s="44">
        <v>6057.3049425700201</v>
      </c>
      <c r="AG2283" s="45">
        <v>5699.8929879959596</v>
      </c>
      <c r="AH2283" s="140">
        <v>1.0102428665154299</v>
      </c>
      <c r="AI2283" s="44">
        <v>6501.5076202504697</v>
      </c>
      <c r="AJ2283" s="45">
        <v>6039.6074475437999</v>
      </c>
      <c r="AK2283" s="46">
        <v>1.07045348979083</v>
      </c>
    </row>
    <row r="2284" spans="1:37" x14ac:dyDescent="0.2">
      <c r="A2284" s="35" t="s">
        <v>4958</v>
      </c>
      <c r="B2284" s="35" t="s">
        <v>10893</v>
      </c>
      <c r="C2284" s="85" t="s">
        <v>950</v>
      </c>
      <c r="D2284" s="85" t="s">
        <v>13398</v>
      </c>
      <c r="E2284" s="85" t="s">
        <v>12900</v>
      </c>
      <c r="F2284" s="85" t="s">
        <v>376</v>
      </c>
      <c r="G2284" s="85" t="s">
        <v>376</v>
      </c>
      <c r="H2284" s="840">
        <v>1.0380859644617499</v>
      </c>
      <c r="I2284" s="840">
        <v>1.14057614845009</v>
      </c>
      <c r="J2284" s="86">
        <v>4766.75</v>
      </c>
      <c r="K2284" s="44">
        <v>4948.2962710980601</v>
      </c>
      <c r="L2284" s="45">
        <v>4655.6894418850698</v>
      </c>
      <c r="M2284" s="46">
        <v>0.97670098953900797</v>
      </c>
      <c r="N2284" s="139">
        <v>5436.8413556244896</v>
      </c>
      <c r="O2284" s="45">
        <v>5049.98513600349</v>
      </c>
      <c r="P2284" s="99">
        <v>1.0594189198098301</v>
      </c>
      <c r="Q2284" s="86">
        <v>4811.7523413090603</v>
      </c>
      <c r="R2284" s="44">
        <v>4995.0125699789096</v>
      </c>
      <c r="S2284" s="45">
        <v>4699.8836869384304</v>
      </c>
      <c r="T2284" s="140">
        <v>0.97675095340833895</v>
      </c>
      <c r="U2284" s="44">
        <v>5488.1699527460096</v>
      </c>
      <c r="V2284" s="45">
        <v>5097.8849134846696</v>
      </c>
      <c r="W2284" s="99">
        <v>1.0594653572918</v>
      </c>
      <c r="X2284" s="86">
        <v>4855.2725324162302</v>
      </c>
      <c r="Y2284" s="44">
        <v>5040.1902695379604</v>
      </c>
      <c r="Z2284" s="45">
        <v>4742.62430986051</v>
      </c>
      <c r="AA2284" s="46">
        <v>0.97679878486663196</v>
      </c>
      <c r="AB2284" s="139">
        <v>5537.8080446988397</v>
      </c>
      <c r="AC2284" s="45">
        <v>5144.2126020732203</v>
      </c>
      <c r="AD2284" s="99">
        <v>1.0595105769507001</v>
      </c>
      <c r="AE2284" s="142">
        <v>4900.0434105012901</v>
      </c>
      <c r="AF2284" s="44">
        <v>5086.66628969469</v>
      </c>
      <c r="AG2284" s="45">
        <v>4786.5269772277197</v>
      </c>
      <c r="AH2284" s="140">
        <v>0.97683358620246097</v>
      </c>
      <c r="AI2284" s="44">
        <v>5588.87264038783</v>
      </c>
      <c r="AJ2284" s="45">
        <v>5191.8106989713497</v>
      </c>
      <c r="AK2284" s="46">
        <v>1.05954381707002</v>
      </c>
    </row>
    <row r="2285" spans="1:37" x14ac:dyDescent="0.2">
      <c r="A2285" s="35" t="s">
        <v>4957</v>
      </c>
      <c r="B2285" s="35" t="s">
        <v>10892</v>
      </c>
      <c r="C2285" s="85" t="s">
        <v>954</v>
      </c>
      <c r="D2285" s="85" t="s">
        <v>13398</v>
      </c>
      <c r="E2285" s="85" t="s">
        <v>12900</v>
      </c>
      <c r="F2285" s="85" t="s">
        <v>385</v>
      </c>
      <c r="G2285" s="85" t="s">
        <v>385</v>
      </c>
      <c r="H2285" s="840">
        <v>1.0599551610012099</v>
      </c>
      <c r="I2285" s="840">
        <v>1.1410757727268599</v>
      </c>
      <c r="J2285" s="86">
        <v>2566.1666666666702</v>
      </c>
      <c r="K2285" s="44">
        <v>2720.0216023226099</v>
      </c>
      <c r="L2285" s="45">
        <v>2559.1789904735301</v>
      </c>
      <c r="M2285" s="46">
        <v>0.99727699830104599</v>
      </c>
      <c r="N2285" s="139">
        <v>2928.1906121125598</v>
      </c>
      <c r="O2285" s="45">
        <v>2719.8364085528701</v>
      </c>
      <c r="P2285" s="99">
        <v>1.05988299352583</v>
      </c>
      <c r="Q2285" s="86">
        <v>2580.4887914619298</v>
      </c>
      <c r="R2285" s="44">
        <v>2735.2024124158502</v>
      </c>
      <c r="S2285" s="45">
        <v>2573.5937634771899</v>
      </c>
      <c r="T2285" s="140">
        <v>0.99732801475148902</v>
      </c>
      <c r="U2285" s="44">
        <v>2944.5332417304098</v>
      </c>
      <c r="V2285" s="45">
        <v>2735.1360689478702</v>
      </c>
      <c r="W2285" s="99">
        <v>1.0599294513495401</v>
      </c>
      <c r="X2285" s="86">
        <v>2593.5000820338601</v>
      </c>
      <c r="Y2285" s="44">
        <v>2748.9937970088499</v>
      </c>
      <c r="Z2285" s="45">
        <v>2586.6969523245998</v>
      </c>
      <c r="AA2285" s="46">
        <v>0.99737685386771902</v>
      </c>
      <c r="AB2285" s="139">
        <v>2959.38011017394</v>
      </c>
      <c r="AC2285" s="45">
        <v>2749.0444475869399</v>
      </c>
      <c r="AD2285" s="99">
        <v>1.05997469081671</v>
      </c>
      <c r="AE2285" s="142">
        <v>2606.1258539604</v>
      </c>
      <c r="AF2285" s="44">
        <v>2762.3765491240201</v>
      </c>
      <c r="AG2285" s="45">
        <v>2599.3822123599398</v>
      </c>
      <c r="AH2285" s="140">
        <v>0.99741238835791002</v>
      </c>
      <c r="AI2285" s="44">
        <v>2973.7870726312999</v>
      </c>
      <c r="AJ2285" s="45">
        <v>2762.5141121624201</v>
      </c>
      <c r="AK2285" s="46">
        <v>1.06000794549671</v>
      </c>
    </row>
    <row r="2286" spans="1:37" x14ac:dyDescent="0.2">
      <c r="A2286" s="35" t="s">
        <v>4956</v>
      </c>
      <c r="B2286" s="35" t="s">
        <v>10891</v>
      </c>
      <c r="C2286" s="85" t="s">
        <v>950</v>
      </c>
      <c r="D2286" s="85" t="s">
        <v>13398</v>
      </c>
      <c r="E2286" s="85" t="s">
        <v>12900</v>
      </c>
      <c r="F2286" s="85" t="s">
        <v>381</v>
      </c>
      <c r="G2286" s="85" t="s">
        <v>381</v>
      </c>
      <c r="H2286" s="840">
        <v>1.0392451687711799</v>
      </c>
      <c r="I2286" s="840">
        <v>1.1360421431757901</v>
      </c>
      <c r="J2286" s="86">
        <v>17998.75</v>
      </c>
      <c r="K2286" s="44">
        <v>18705.1139814202</v>
      </c>
      <c r="L2286" s="45">
        <v>17599.027402866101</v>
      </c>
      <c r="M2286" s="46">
        <v>0.97779164680136699</v>
      </c>
      <c r="N2286" s="139">
        <v>20447.3385244852</v>
      </c>
      <c r="O2286" s="45">
        <v>18992.416527412399</v>
      </c>
      <c r="P2286" s="99">
        <v>1.0552075298235899</v>
      </c>
      <c r="Q2286" s="86">
        <v>18118.642966255498</v>
      </c>
      <c r="R2286" s="44">
        <v>18829.712167370999</v>
      </c>
      <c r="S2286" s="45">
        <v>17717.1640321911</v>
      </c>
      <c r="T2286" s="140">
        <v>0.97784166646408599</v>
      </c>
      <c r="U2286" s="44">
        <v>20583.541986821801</v>
      </c>
      <c r="V2286" s="45">
        <v>19119.766527673601</v>
      </c>
      <c r="W2286" s="99">
        <v>1.0552537827078201</v>
      </c>
      <c r="X2286" s="86">
        <v>18224.646307313898</v>
      </c>
      <c r="Y2286" s="44">
        <v>18939.8756274394</v>
      </c>
      <c r="Z2286" s="45">
        <v>17821.6912006901</v>
      </c>
      <c r="AA2286" s="46">
        <v>0.97788955133455702</v>
      </c>
      <c r="AB2286" s="139">
        <v>20703.966249581499</v>
      </c>
      <c r="AC2286" s="45">
        <v>19232.447790592902</v>
      </c>
      <c r="AD2286" s="99">
        <v>1.0552988226100499</v>
      </c>
      <c r="AE2286" s="142">
        <v>18330.438550991101</v>
      </c>
      <c r="AF2286" s="44">
        <v>19049.8197055745</v>
      </c>
      <c r="AG2286" s="45">
        <v>17925.782966495601</v>
      </c>
      <c r="AH2286" s="140">
        <v>0.97792439153215704</v>
      </c>
      <c r="AI2286" s="44">
        <v>20824.150696820001</v>
      </c>
      <c r="AJ2286" s="45">
        <v>19344.6971046453</v>
      </c>
      <c r="AK2286" s="46">
        <v>1.05533193059363</v>
      </c>
    </row>
    <row r="2287" spans="1:37" x14ac:dyDescent="0.2">
      <c r="A2287" s="35" t="s">
        <v>4955</v>
      </c>
      <c r="B2287" s="35" t="s">
        <v>10890</v>
      </c>
      <c r="C2287" s="85" t="s">
        <v>954</v>
      </c>
      <c r="D2287" s="85" t="s">
        <v>13398</v>
      </c>
      <c r="E2287" s="85" t="s">
        <v>12900</v>
      </c>
      <c r="F2287" s="85" t="s">
        <v>386</v>
      </c>
      <c r="G2287" s="85" t="s">
        <v>386</v>
      </c>
      <c r="H2287" s="840">
        <v>1.06858374417151</v>
      </c>
      <c r="I2287" s="840">
        <v>1.1529256738286999</v>
      </c>
      <c r="J2287" s="86">
        <v>4511.1666666666697</v>
      </c>
      <c r="K2287" s="44">
        <v>4820.5593672483801</v>
      </c>
      <c r="L2287" s="45">
        <v>4535.5059843856498</v>
      </c>
      <c r="M2287" s="46">
        <v>1.0053953488127201</v>
      </c>
      <c r="N2287" s="139">
        <v>5201.0398689202502</v>
      </c>
      <c r="O2287" s="45">
        <v>4830.9620074966997</v>
      </c>
      <c r="P2287" s="99">
        <v>1.0708897197687299</v>
      </c>
      <c r="Q2287" s="86">
        <v>4524.3630537586696</v>
      </c>
      <c r="R2287" s="44">
        <v>4834.6608119766997</v>
      </c>
      <c r="S2287" s="45">
        <v>4549.0062665018904</v>
      </c>
      <c r="T2287" s="140">
        <v>1.0054467805634499</v>
      </c>
      <c r="U2287" s="44">
        <v>5216.2543224004003</v>
      </c>
      <c r="V2287" s="45">
        <v>4845.3062576458497</v>
      </c>
      <c r="W2287" s="99">
        <v>1.0709366600499799</v>
      </c>
      <c r="X2287" s="86">
        <v>4534.9600554754697</v>
      </c>
      <c r="Y2287" s="44">
        <v>4845.9845957482303</v>
      </c>
      <c r="Z2287" s="45">
        <v>4559.8842741926801</v>
      </c>
      <c r="AA2287" s="46">
        <v>1.00549601725535</v>
      </c>
      <c r="AB2287" s="139">
        <v>5228.4718777453099</v>
      </c>
      <c r="AC2287" s="45">
        <v>4856.8622649948802</v>
      </c>
      <c r="AD2287" s="99">
        <v>1.07098236932225</v>
      </c>
      <c r="AE2287" s="142">
        <v>4547.1713464309696</v>
      </c>
      <c r="AF2287" s="44">
        <v>4859.0333827586201</v>
      </c>
      <c r="AG2287" s="45">
        <v>4572.3255753858703</v>
      </c>
      <c r="AH2287" s="140">
        <v>1.0055318410146701</v>
      </c>
      <c r="AI2287" s="44">
        <v>5242.5505885984903</v>
      </c>
      <c r="AJ2287" s="45">
        <v>4870.0931273852402</v>
      </c>
      <c r="AK2287" s="46">
        <v>1.0710159693471299</v>
      </c>
    </row>
    <row r="2288" spans="1:37" x14ac:dyDescent="0.2">
      <c r="A2288" s="35" t="s">
        <v>4954</v>
      </c>
      <c r="B2288" s="35" t="s">
        <v>13459</v>
      </c>
      <c r="C2288" s="85" t="s">
        <v>954</v>
      </c>
      <c r="D2288" s="85" t="s">
        <v>13398</v>
      </c>
      <c r="E2288" s="85" t="s">
        <v>12900</v>
      </c>
      <c r="F2288" s="85" t="s">
        <v>446</v>
      </c>
      <c r="G2288" s="85" t="s">
        <v>446</v>
      </c>
      <c r="H2288" s="840">
        <v>1.0735901746624701</v>
      </c>
      <c r="I2288" s="840">
        <v>1.1523201766745801</v>
      </c>
      <c r="J2288" s="86">
        <v>7719.8333333333303</v>
      </c>
      <c r="K2288" s="44">
        <v>8287.9372166985195</v>
      </c>
      <c r="L2288" s="45">
        <v>7797.84792195297</v>
      </c>
      <c r="M2288" s="46">
        <v>1.01010573483274</v>
      </c>
      <c r="N2288" s="139">
        <v>8895.7197105649993</v>
      </c>
      <c r="O2288" s="45">
        <v>8262.74841842364</v>
      </c>
      <c r="P2288" s="99">
        <v>1.0703273065165899</v>
      </c>
      <c r="Q2288" s="86">
        <v>7752.9442633813596</v>
      </c>
      <c r="R2288" s="44">
        <v>8323.4847858720204</v>
      </c>
      <c r="S2288" s="45">
        <v>7831.6940779521001</v>
      </c>
      <c r="T2288" s="140">
        <v>1.0101574075467901</v>
      </c>
      <c r="U2288" s="44">
        <v>8933.8741033278002</v>
      </c>
      <c r="V2288" s="45">
        <v>8298.5516852549808</v>
      </c>
      <c r="W2288" s="99">
        <v>1.0703742221455901</v>
      </c>
      <c r="X2288" s="86">
        <v>7784.8755901620098</v>
      </c>
      <c r="Y2288" s="44">
        <v>8357.7659445676709</v>
      </c>
      <c r="Z2288" s="45">
        <v>7864.3348415623504</v>
      </c>
      <c r="AA2288" s="46">
        <v>1.0102068749179201</v>
      </c>
      <c r="AB2288" s="139">
        <v>8970.6692154451302</v>
      </c>
      <c r="AC2288" s="45">
        <v>8333.0858084360898</v>
      </c>
      <c r="AD2288" s="99">
        <v>1.0704199074121199</v>
      </c>
      <c r="AE2288" s="142">
        <v>7821.3697364786503</v>
      </c>
      <c r="AF2288" s="44">
        <v>8396.9457014859108</v>
      </c>
      <c r="AG2288" s="45">
        <v>7901.4829826571904</v>
      </c>
      <c r="AH2288" s="140">
        <v>1.0102428665154299</v>
      </c>
      <c r="AI2288" s="44">
        <v>9012.7221565763102</v>
      </c>
      <c r="AJ2288" s="45">
        <v>8372.41252935796</v>
      </c>
      <c r="AK2288" s="46">
        <v>1.07045348979083</v>
      </c>
    </row>
    <row r="2289" spans="1:37" x14ac:dyDescent="0.2">
      <c r="A2289" s="35" t="s">
        <v>4953</v>
      </c>
      <c r="B2289" s="35" t="s">
        <v>10889</v>
      </c>
      <c r="C2289" s="85" t="s">
        <v>954</v>
      </c>
      <c r="D2289" s="85" t="s">
        <v>13398</v>
      </c>
      <c r="E2289" s="85" t="s">
        <v>12900</v>
      </c>
      <c r="F2289" s="85" t="s">
        <v>386</v>
      </c>
      <c r="G2289" s="85" t="s">
        <v>386</v>
      </c>
      <c r="H2289" s="840">
        <v>1.06858374417151</v>
      </c>
      <c r="I2289" s="840">
        <v>1.1529256738286999</v>
      </c>
      <c r="J2289" s="86">
        <v>4276.0833333333303</v>
      </c>
      <c r="K2289" s="44">
        <v>4569.3531387227304</v>
      </c>
      <c r="L2289" s="45">
        <v>4299.1542944689299</v>
      </c>
      <c r="M2289" s="46">
        <v>1.0053953488127201</v>
      </c>
      <c r="N2289" s="139">
        <v>4930.0062584310199</v>
      </c>
      <c r="O2289" s="45">
        <v>4579.2136825410698</v>
      </c>
      <c r="P2289" s="99">
        <v>1.0708897197687299</v>
      </c>
      <c r="Q2289" s="86">
        <v>4290.5840435865102</v>
      </c>
      <c r="R2289" s="44">
        <v>4584.8483619782201</v>
      </c>
      <c r="S2289" s="45">
        <v>4313.9539133609896</v>
      </c>
      <c r="T2289" s="140">
        <v>1.0054467805634499</v>
      </c>
      <c r="U2289" s="44">
        <v>4946.7244995706596</v>
      </c>
      <c r="V2289" s="45">
        <v>4594.9437453022902</v>
      </c>
      <c r="W2289" s="99">
        <v>1.0709366600499799</v>
      </c>
      <c r="X2289" s="86">
        <v>4301.3937439004003</v>
      </c>
      <c r="Y2289" s="44">
        <v>4596.3994320130096</v>
      </c>
      <c r="Z2289" s="45">
        <v>4325.0342781389199</v>
      </c>
      <c r="AA2289" s="46">
        <v>1.00549601725535</v>
      </c>
      <c r="AB2289" s="139">
        <v>4959.1872805889398</v>
      </c>
      <c r="AC2289" s="45">
        <v>4606.7168632303501</v>
      </c>
      <c r="AD2289" s="99">
        <v>1.07098236932225</v>
      </c>
      <c r="AE2289" s="142">
        <v>4315.1498117925803</v>
      </c>
      <c r="AF2289" s="44">
        <v>4611.0989425463104</v>
      </c>
      <c r="AG2289" s="45">
        <v>4339.0205345058803</v>
      </c>
      <c r="AH2289" s="140">
        <v>1.0055318410146701</v>
      </c>
      <c r="AI2289" s="44">
        <v>4975.0470044327603</v>
      </c>
      <c r="AJ2289" s="45">
        <v>4621.5943585551004</v>
      </c>
      <c r="AK2289" s="46">
        <v>1.0710159693471299</v>
      </c>
    </row>
    <row r="2290" spans="1:37" x14ac:dyDescent="0.2">
      <c r="A2290" s="35" t="s">
        <v>4952</v>
      </c>
      <c r="B2290" s="35" t="s">
        <v>13005</v>
      </c>
      <c r="C2290" s="85" t="s">
        <v>954</v>
      </c>
      <c r="D2290" s="85" t="s">
        <v>13398</v>
      </c>
      <c r="E2290" s="85" t="s">
        <v>12900</v>
      </c>
      <c r="F2290" s="85" t="s">
        <v>447</v>
      </c>
      <c r="G2290" s="85" t="s">
        <v>447</v>
      </c>
      <c r="H2290" s="840">
        <v>1.0671755809475501</v>
      </c>
      <c r="I2290" s="840">
        <v>1.1523075793589499</v>
      </c>
      <c r="J2290" s="86">
        <v>4563.9166666666697</v>
      </c>
      <c r="K2290" s="44">
        <v>4870.5004201461998</v>
      </c>
      <c r="L2290" s="45">
        <v>4582.4938808159905</v>
      </c>
      <c r="M2290" s="46">
        <v>1.0040704542843699</v>
      </c>
      <c r="N2290" s="139">
        <v>5259.0357665626198</v>
      </c>
      <c r="O2290" s="45">
        <v>4884.8312307986098</v>
      </c>
      <c r="P2290" s="99">
        <v>1.07031560555779</v>
      </c>
      <c r="Q2290" s="86">
        <v>4571.0150593895596</v>
      </c>
      <c r="R2290" s="44">
        <v>4878.07565152405</v>
      </c>
      <c r="S2290" s="45">
        <v>4589.8559527241096</v>
      </c>
      <c r="T2290" s="140">
        <v>1.0041218182591301</v>
      </c>
      <c r="U2290" s="44">
        <v>5267.2152982984799</v>
      </c>
      <c r="V2290" s="45">
        <v>4892.6432010065901</v>
      </c>
      <c r="W2290" s="99">
        <v>1.07036252067391</v>
      </c>
      <c r="X2290" s="86">
        <v>4575.3513221579196</v>
      </c>
      <c r="Y2290" s="44">
        <v>4882.7032052630202</v>
      </c>
      <c r="Z2290" s="45">
        <v>4594.4350670787298</v>
      </c>
      <c r="AA2290" s="46">
        <v>1.0041709900676701</v>
      </c>
      <c r="AB2290" s="139">
        <v>5272.2120067525502</v>
      </c>
      <c r="AC2290" s="45">
        <v>4897.4935980131404</v>
      </c>
      <c r="AD2290" s="99">
        <v>1.07040820544099</v>
      </c>
      <c r="AE2290" s="142">
        <v>4582.6675889366097</v>
      </c>
      <c r="AF2290" s="44">
        <v>4890.5109465129299</v>
      </c>
      <c r="AG2290" s="45">
        <v>4601.9458019756603</v>
      </c>
      <c r="AH2290" s="140">
        <v>1.00420676661899</v>
      </c>
      <c r="AI2290" s="44">
        <v>5280.64259641424</v>
      </c>
      <c r="AJ2290" s="45">
        <v>4905.4788852023003</v>
      </c>
      <c r="AK2290" s="46">
        <v>1.07044178745258</v>
      </c>
    </row>
    <row r="2291" spans="1:37" x14ac:dyDescent="0.2">
      <c r="A2291" s="35" t="s">
        <v>4951</v>
      </c>
      <c r="B2291" s="35" t="s">
        <v>10888</v>
      </c>
      <c r="C2291" s="85" t="s">
        <v>954</v>
      </c>
      <c r="D2291" s="85" t="s">
        <v>13398</v>
      </c>
      <c r="E2291" s="85" t="s">
        <v>12900</v>
      </c>
      <c r="F2291" s="85" t="s">
        <v>386</v>
      </c>
      <c r="G2291" s="85" t="s">
        <v>386</v>
      </c>
      <c r="H2291" s="840">
        <v>1.06858374417151</v>
      </c>
      <c r="I2291" s="840">
        <v>1.1529256738286999</v>
      </c>
      <c r="J2291" s="86">
        <v>1855.5833333333301</v>
      </c>
      <c r="K2291" s="44">
        <v>1982.84618595559</v>
      </c>
      <c r="L2291" s="45">
        <v>1865.59485266774</v>
      </c>
      <c r="M2291" s="46">
        <v>1.0053953488127201</v>
      </c>
      <c r="N2291" s="139">
        <v>2139.3496649286399</v>
      </c>
      <c r="O2291" s="45">
        <v>1987.12511584086</v>
      </c>
      <c r="P2291" s="99">
        <v>1.0708897197687299</v>
      </c>
      <c r="Q2291" s="86">
        <v>1862.6312271755301</v>
      </c>
      <c r="R2291" s="44">
        <v>1990.377450746</v>
      </c>
      <c r="S2291" s="45">
        <v>1872.7765707405899</v>
      </c>
      <c r="T2291" s="140">
        <v>1.0054467805634499</v>
      </c>
      <c r="U2291" s="44">
        <v>2147.47536268573</v>
      </c>
      <c r="V2291" s="45">
        <v>1994.7600653361601</v>
      </c>
      <c r="W2291" s="99">
        <v>1.0709366600499799</v>
      </c>
      <c r="X2291" s="86">
        <v>1870.2105120753799</v>
      </c>
      <c r="Y2291" s="44">
        <v>1998.47655138243</v>
      </c>
      <c r="Z2291" s="45">
        <v>1880.48922132088</v>
      </c>
      <c r="AA2291" s="46">
        <v>1.00549601725535</v>
      </c>
      <c r="AB2291" s="139">
        <v>2156.2137148360298</v>
      </c>
      <c r="AC2291" s="45">
        <v>2002.9624853538701</v>
      </c>
      <c r="AD2291" s="99">
        <v>1.07098236932225</v>
      </c>
      <c r="AE2291" s="142">
        <v>1877.3594748448199</v>
      </c>
      <c r="AF2291" s="44">
        <v>2006.1158167855399</v>
      </c>
      <c r="AG2291" s="45">
        <v>1887.7447289870399</v>
      </c>
      <c r="AH2291" s="140">
        <v>1.0055318410146701</v>
      </c>
      <c r="AI2291" s="44">
        <v>2164.4559375541598</v>
      </c>
      <c r="AJ2291" s="45">
        <v>2010.68197776394</v>
      </c>
      <c r="AK2291" s="46">
        <v>1.0710159693471299</v>
      </c>
    </row>
    <row r="2292" spans="1:37" x14ac:dyDescent="0.2">
      <c r="A2292" s="35" t="s">
        <v>4950</v>
      </c>
      <c r="B2292" s="35" t="s">
        <v>10887</v>
      </c>
      <c r="C2292" s="85" t="s">
        <v>954</v>
      </c>
      <c r="D2292" s="85" t="s">
        <v>13398</v>
      </c>
      <c r="E2292" s="85" t="s">
        <v>12900</v>
      </c>
      <c r="F2292" s="85" t="s">
        <v>446</v>
      </c>
      <c r="G2292" s="85" t="s">
        <v>446</v>
      </c>
      <c r="H2292" s="840">
        <v>1.0735901746624701</v>
      </c>
      <c r="I2292" s="840">
        <v>1.1523201766745801</v>
      </c>
      <c r="J2292" s="86">
        <v>5335</v>
      </c>
      <c r="K2292" s="44">
        <v>5727.6035818242999</v>
      </c>
      <c r="L2292" s="45">
        <v>5388.9140953326796</v>
      </c>
      <c r="M2292" s="46">
        <v>1.01010573483274</v>
      </c>
      <c r="N2292" s="139">
        <v>6147.6281425588904</v>
      </c>
      <c r="O2292" s="45">
        <v>5710.1961802659998</v>
      </c>
      <c r="P2292" s="99">
        <v>1.0703273065165899</v>
      </c>
      <c r="Q2292" s="86">
        <v>5360.9927576941</v>
      </c>
      <c r="R2292" s="44">
        <v>5755.5091510970697</v>
      </c>
      <c r="S2292" s="45">
        <v>5415.44654598941</v>
      </c>
      <c r="T2292" s="140">
        <v>1.0101574075467901</v>
      </c>
      <c r="U2292" s="44">
        <v>6177.5801216972204</v>
      </c>
      <c r="V2292" s="45">
        <v>5738.2684529449898</v>
      </c>
      <c r="W2292" s="99">
        <v>1.0703742221455901</v>
      </c>
      <c r="X2292" s="86">
        <v>5386.9182194401701</v>
      </c>
      <c r="Y2292" s="44">
        <v>5783.3424721012398</v>
      </c>
      <c r="Z2292" s="45">
        <v>5441.9018198990498</v>
      </c>
      <c r="AA2292" s="46">
        <v>1.0102068749179201</v>
      </c>
      <c r="AB2292" s="139">
        <v>6207.4545543568302</v>
      </c>
      <c r="AC2292" s="45">
        <v>5766.2645016898095</v>
      </c>
      <c r="AD2292" s="99">
        <v>1.0704199074121199</v>
      </c>
      <c r="AE2292" s="142">
        <v>5414.1209346572296</v>
      </c>
      <c r="AF2292" s="44">
        <v>5812.54703988241</v>
      </c>
      <c r="AG2292" s="45">
        <v>5469.5770526893002</v>
      </c>
      <c r="AH2292" s="140">
        <v>1.0102428665154299</v>
      </c>
      <c r="AI2292" s="44">
        <v>6238.8007919617703</v>
      </c>
      <c r="AJ2292" s="45">
        <v>5795.5646486534297</v>
      </c>
      <c r="AK2292" s="46">
        <v>1.07045348979083</v>
      </c>
    </row>
    <row r="2293" spans="1:37" x14ac:dyDescent="0.2">
      <c r="A2293" s="35" t="s">
        <v>4949</v>
      </c>
      <c r="B2293" s="35" t="s">
        <v>10886</v>
      </c>
      <c r="C2293" s="85" t="s">
        <v>954</v>
      </c>
      <c r="D2293" s="85" t="s">
        <v>13398</v>
      </c>
      <c r="E2293" s="85" t="s">
        <v>12900</v>
      </c>
      <c r="F2293" s="85" t="s">
        <v>447</v>
      </c>
      <c r="G2293" s="85" t="s">
        <v>447</v>
      </c>
      <c r="H2293" s="840">
        <v>1.0671755809475501</v>
      </c>
      <c r="I2293" s="840">
        <v>1.1523075793589499</v>
      </c>
      <c r="J2293" s="86">
        <v>2798.0833333333298</v>
      </c>
      <c r="K2293" s="44">
        <v>2986.0462067896501</v>
      </c>
      <c r="L2293" s="45">
        <v>2809.4728036255101</v>
      </c>
      <c r="M2293" s="46">
        <v>1.0040704542843699</v>
      </c>
      <c r="N2293" s="139">
        <v>3224.2526326779498</v>
      </c>
      <c r="O2293" s="45">
        <v>2994.8322573178202</v>
      </c>
      <c r="P2293" s="99">
        <v>1.07031560555779</v>
      </c>
      <c r="Q2293" s="86">
        <v>2800.4427146571702</v>
      </c>
      <c r="R2293" s="44">
        <v>2988.5640809246001</v>
      </c>
      <c r="S2293" s="45">
        <v>2811.98563057209</v>
      </c>
      <c r="T2293" s="140">
        <v>1.0041218182591301</v>
      </c>
      <c r="U2293" s="44">
        <v>3226.9713656600102</v>
      </c>
      <c r="V2293" s="45">
        <v>2997.4889230633298</v>
      </c>
      <c r="W2293" s="99">
        <v>1.07036252067391</v>
      </c>
      <c r="X2293" s="86">
        <v>2803.30689257427</v>
      </c>
      <c r="Y2293" s="44">
        <v>2991.6206616572199</v>
      </c>
      <c r="Z2293" s="45">
        <v>2814.9994577798202</v>
      </c>
      <c r="AA2293" s="46">
        <v>1.0041709900676701</v>
      </c>
      <c r="AB2293" s="139">
        <v>3230.2717795825101</v>
      </c>
      <c r="AC2293" s="45">
        <v>3000.6827001808001</v>
      </c>
      <c r="AD2293" s="99">
        <v>1.07040820544099</v>
      </c>
      <c r="AE2293" s="142">
        <v>2805.8756318240798</v>
      </c>
      <c r="AF2293" s="44">
        <v>2994.36195745843</v>
      </c>
      <c r="AG2293" s="45">
        <v>2817.67929576907</v>
      </c>
      <c r="AH2293" s="140">
        <v>1.00420676661899</v>
      </c>
      <c r="AI2293" s="44">
        <v>3233.2317572894599</v>
      </c>
      <c r="AJ2293" s="45">
        <v>3003.5265266994002</v>
      </c>
      <c r="AK2293" s="46">
        <v>1.07044178745258</v>
      </c>
    </row>
    <row r="2294" spans="1:37" x14ac:dyDescent="0.2">
      <c r="A2294" s="35" t="s">
        <v>4948</v>
      </c>
      <c r="B2294" s="35" t="s">
        <v>10885</v>
      </c>
      <c r="C2294" s="85" t="s">
        <v>954</v>
      </c>
      <c r="D2294" s="85" t="s">
        <v>13398</v>
      </c>
      <c r="E2294" s="85" t="s">
        <v>12900</v>
      </c>
      <c r="F2294" s="85" t="s">
        <v>382</v>
      </c>
      <c r="G2294" s="85" t="s">
        <v>382</v>
      </c>
      <c r="H2294" s="840">
        <v>1.0676930458844101</v>
      </c>
      <c r="I2294" s="840">
        <v>1.1460681917194899</v>
      </c>
      <c r="J2294" s="86">
        <v>5088.3333333333303</v>
      </c>
      <c r="K2294" s="44">
        <v>5432.7781151418303</v>
      </c>
      <c r="L2294" s="45">
        <v>5111.52249684462</v>
      </c>
      <c r="M2294" s="46">
        <v>1.00455732004807</v>
      </c>
      <c r="N2294" s="139">
        <v>5831.5769821993299</v>
      </c>
      <c r="O2294" s="45">
        <v>5416.6335107609602</v>
      </c>
      <c r="P2294" s="99">
        <v>1.06452017899004</v>
      </c>
      <c r="Q2294" s="86">
        <v>5117.0836416198999</v>
      </c>
      <c r="R2294" s="44">
        <v>5463.4746193664296</v>
      </c>
      <c r="S2294" s="45">
        <v>5140.6667906885496</v>
      </c>
      <c r="T2294" s="140">
        <v>1.00460870892882</v>
      </c>
      <c r="U2294" s="44">
        <v>5864.5267960286901</v>
      </c>
      <c r="V2294" s="45">
        <v>5447.4775627606696</v>
      </c>
      <c r="W2294" s="99">
        <v>1.0645668400753701</v>
      </c>
      <c r="X2294" s="86">
        <v>5144.6476535677002</v>
      </c>
      <c r="Y2294" s="44">
        <v>5492.9045232397702</v>
      </c>
      <c r="Z2294" s="45">
        <v>5168.6109314376699</v>
      </c>
      <c r="AA2294" s="46">
        <v>1.0046579045803801</v>
      </c>
      <c r="AB2294" s="139">
        <v>5896.1170333582404</v>
      </c>
      <c r="AC2294" s="45">
        <v>5477.0550552641098</v>
      </c>
      <c r="AD2294" s="99">
        <v>1.06461227747364</v>
      </c>
      <c r="AE2294" s="142">
        <v>5172.6407222600201</v>
      </c>
      <c r="AF2294" s="44">
        <v>5522.7925280155296</v>
      </c>
      <c r="AG2294" s="45">
        <v>5196.9195381528898</v>
      </c>
      <c r="AH2294" s="140">
        <v>1.0046936984794601</v>
      </c>
      <c r="AI2294" s="44">
        <v>5928.1989989751301</v>
      </c>
      <c r="AJ2294" s="45">
        <v>5507.02958698563</v>
      </c>
      <c r="AK2294" s="46">
        <v>1.06464567764906</v>
      </c>
    </row>
    <row r="2295" spans="1:37" x14ac:dyDescent="0.2">
      <c r="A2295" s="35" t="s">
        <v>4947</v>
      </c>
      <c r="B2295" s="35" t="s">
        <v>10884</v>
      </c>
      <c r="C2295" s="85" t="s">
        <v>954</v>
      </c>
      <c r="D2295" s="85" t="s">
        <v>13398</v>
      </c>
      <c r="E2295" s="85" t="s">
        <v>12900</v>
      </c>
      <c r="F2295" s="85" t="s">
        <v>386</v>
      </c>
      <c r="G2295" s="85" t="s">
        <v>386</v>
      </c>
      <c r="H2295" s="840">
        <v>1.06858374417151</v>
      </c>
      <c r="I2295" s="840">
        <v>1.1529256738286999</v>
      </c>
      <c r="J2295" s="86">
        <v>3462.1666666666702</v>
      </c>
      <c r="K2295" s="44">
        <v>3699.61501961247</v>
      </c>
      <c r="L2295" s="45">
        <v>3480.8462634811099</v>
      </c>
      <c r="M2295" s="46">
        <v>1.0053953488127201</v>
      </c>
      <c r="N2295" s="139">
        <v>3991.62083707394</v>
      </c>
      <c r="O2295" s="45">
        <v>3707.59869145931</v>
      </c>
      <c r="P2295" s="99">
        <v>1.0708897197687299</v>
      </c>
      <c r="Q2295" s="86">
        <v>3472.2951383609402</v>
      </c>
      <c r="R2295" s="44">
        <v>3710.43813981827</v>
      </c>
      <c r="S2295" s="45">
        <v>3491.2079680311399</v>
      </c>
      <c r="T2295" s="140">
        <v>1.0054467805634499</v>
      </c>
      <c r="U2295" s="44">
        <v>4003.2982121269201</v>
      </c>
      <c r="V2295" s="45">
        <v>3718.6081581840599</v>
      </c>
      <c r="W2295" s="99">
        <v>1.0709366600499799</v>
      </c>
      <c r="X2295" s="86">
        <v>3480.5689400933502</v>
      </c>
      <c r="Y2295" s="44">
        <v>3719.2793898520199</v>
      </c>
      <c r="Z2295" s="45">
        <v>3499.6982070465301</v>
      </c>
      <c r="AA2295" s="46">
        <v>1.00549601725535</v>
      </c>
      <c r="AB2295" s="139">
        <v>4012.8372905643801</v>
      </c>
      <c r="AC2295" s="45">
        <v>3727.6279700506002</v>
      </c>
      <c r="AD2295" s="99">
        <v>1.07098236932225</v>
      </c>
      <c r="AE2295" s="142">
        <v>3490.1039739248799</v>
      </c>
      <c r="AF2295" s="44">
        <v>3729.46837200452</v>
      </c>
      <c r="AG2295" s="45">
        <v>3509.4106742332801</v>
      </c>
      <c r="AH2295" s="140">
        <v>1.0055318410146701</v>
      </c>
      <c r="AI2295" s="44">
        <v>4023.8304758695699</v>
      </c>
      <c r="AJ2295" s="45">
        <v>3737.9570907554098</v>
      </c>
      <c r="AK2295" s="46">
        <v>1.0710159693471299</v>
      </c>
    </row>
    <row r="2296" spans="1:37" x14ac:dyDescent="0.2">
      <c r="A2296" s="35" t="s">
        <v>4946</v>
      </c>
      <c r="B2296" s="35" t="s">
        <v>10883</v>
      </c>
      <c r="C2296" s="85" t="s">
        <v>954</v>
      </c>
      <c r="D2296" s="85" t="s">
        <v>13398</v>
      </c>
      <c r="E2296" s="85" t="s">
        <v>12900</v>
      </c>
      <c r="F2296" s="85" t="s">
        <v>446</v>
      </c>
      <c r="G2296" s="85" t="s">
        <v>446</v>
      </c>
      <c r="H2296" s="840">
        <v>1.0735901746624701</v>
      </c>
      <c r="I2296" s="840">
        <v>1.1523201766745801</v>
      </c>
      <c r="J2296" s="86">
        <v>7222.5833333333303</v>
      </c>
      <c r="K2296" s="44">
        <v>7754.0945023476097</v>
      </c>
      <c r="L2296" s="45">
        <v>7295.5728453073798</v>
      </c>
      <c r="M2296" s="46">
        <v>1.01010573483274</v>
      </c>
      <c r="N2296" s="139">
        <v>8322.7285027135604</v>
      </c>
      <c r="O2296" s="45">
        <v>7730.5281652582598</v>
      </c>
      <c r="P2296" s="99">
        <v>1.0703273065165899</v>
      </c>
      <c r="Q2296" s="86">
        <v>7248.3176798058203</v>
      </c>
      <c r="R2296" s="44">
        <v>7781.7226438718299</v>
      </c>
      <c r="S2296" s="45">
        <v>7321.9417965082403</v>
      </c>
      <c r="T2296" s="140">
        <v>1.0101574075467901</v>
      </c>
      <c r="U2296" s="44">
        <v>8352.3827093873406</v>
      </c>
      <c r="V2296" s="45">
        <v>7758.4123983863201</v>
      </c>
      <c r="W2296" s="99">
        <v>1.0703742221455901</v>
      </c>
      <c r="X2296" s="86">
        <v>7270.3853205339401</v>
      </c>
      <c r="Y2296" s="44">
        <v>7805.4142461355204</v>
      </c>
      <c r="Z2296" s="45">
        <v>7344.5932341056996</v>
      </c>
      <c r="AA2296" s="46">
        <v>1.0102068749179201</v>
      </c>
      <c r="AB2296" s="139">
        <v>8377.8116970499595</v>
      </c>
      <c r="AC2296" s="45">
        <v>7782.3651816563697</v>
      </c>
      <c r="AD2296" s="99">
        <v>1.0704199074121199</v>
      </c>
      <c r="AE2296" s="142">
        <v>7293.8981625324604</v>
      </c>
      <c r="AF2296" s="44">
        <v>7830.6574022835302</v>
      </c>
      <c r="AG2296" s="45">
        <v>7368.6085877883897</v>
      </c>
      <c r="AH2296" s="140">
        <v>1.0102428665154299</v>
      </c>
      <c r="AI2296" s="44">
        <v>8404.9060192958204</v>
      </c>
      <c r="AJ2296" s="45">
        <v>7807.7787422618103</v>
      </c>
      <c r="AK2296" s="46">
        <v>1.07045348979083</v>
      </c>
    </row>
    <row r="2297" spans="1:37" x14ac:dyDescent="0.2">
      <c r="A2297" s="35" t="s">
        <v>4945</v>
      </c>
      <c r="B2297" s="35" t="s">
        <v>13006</v>
      </c>
      <c r="C2297" s="85" t="s">
        <v>954</v>
      </c>
      <c r="D2297" s="85" t="s">
        <v>13398</v>
      </c>
      <c r="E2297" s="85" t="s">
        <v>12900</v>
      </c>
      <c r="F2297" s="85" t="s">
        <v>382</v>
      </c>
      <c r="G2297" s="85" t="s">
        <v>382</v>
      </c>
      <c r="H2297" s="840">
        <v>1.0676930458844101</v>
      </c>
      <c r="I2297" s="840">
        <v>1.1460681917194899</v>
      </c>
      <c r="J2297" s="86">
        <v>11199.083333333299</v>
      </c>
      <c r="K2297" s="44">
        <v>11957.183395280001</v>
      </c>
      <c r="L2297" s="45">
        <v>11250.1211403284</v>
      </c>
      <c r="M2297" s="46">
        <v>1.00455732004807</v>
      </c>
      <c r="N2297" s="139">
        <v>12834.913184749201</v>
      </c>
      <c r="O2297" s="45">
        <v>11921.6501945243</v>
      </c>
      <c r="P2297" s="99">
        <v>1.06452017899004</v>
      </c>
      <c r="Q2297" s="86">
        <v>11271.8544538193</v>
      </c>
      <c r="R2297" s="44">
        <v>12034.880614563999</v>
      </c>
      <c r="S2297" s="45">
        <v>11323.803150084899</v>
      </c>
      <c r="T2297" s="140">
        <v>1.00460870892882</v>
      </c>
      <c r="U2297" s="44">
        <v>12918.313851213899</v>
      </c>
      <c r="V2297" s="45">
        <v>11999.642477691899</v>
      </c>
      <c r="W2297" s="99">
        <v>1.0645668400753701</v>
      </c>
      <c r="X2297" s="86">
        <v>11333.1735180143</v>
      </c>
      <c r="Y2297" s="44">
        <v>12100.350552985199</v>
      </c>
      <c r="Z2297" s="45">
        <v>11385.962358854</v>
      </c>
      <c r="AA2297" s="46">
        <v>1.0046579045803801</v>
      </c>
      <c r="AB2297" s="139">
        <v>12988.589680233799</v>
      </c>
      <c r="AC2297" s="45">
        <v>12065.435670017099</v>
      </c>
      <c r="AD2297" s="99">
        <v>1.06461227747364</v>
      </c>
      <c r="AE2297" s="142">
        <v>11397.20984077</v>
      </c>
      <c r="AF2297" s="44">
        <v>12168.7216894754</v>
      </c>
      <c r="AG2297" s="45">
        <v>11450.704907269699</v>
      </c>
      <c r="AH2297" s="140">
        <v>1.0046936984794601</v>
      </c>
      <c r="AI2297" s="44">
        <v>13061.979672858801</v>
      </c>
      <c r="AJ2297" s="45">
        <v>12133.990194235001</v>
      </c>
      <c r="AK2297" s="46">
        <v>1.06464567764906</v>
      </c>
    </row>
    <row r="2298" spans="1:37" x14ac:dyDescent="0.2">
      <c r="A2298" s="35" t="s">
        <v>4944</v>
      </c>
      <c r="B2298" s="35" t="s">
        <v>10882</v>
      </c>
      <c r="C2298" s="85" t="s">
        <v>954</v>
      </c>
      <c r="D2298" s="85" t="s">
        <v>13398</v>
      </c>
      <c r="E2298" s="85" t="s">
        <v>12900</v>
      </c>
      <c r="F2298" s="85" t="s">
        <v>377</v>
      </c>
      <c r="G2298" s="85" t="s">
        <v>377</v>
      </c>
      <c r="H2298" s="840">
        <v>1.06728801378062</v>
      </c>
      <c r="I2298" s="840">
        <v>1.1500710891846799</v>
      </c>
      <c r="J2298" s="86">
        <v>5499</v>
      </c>
      <c r="K2298" s="44">
        <v>5869.0167877796403</v>
      </c>
      <c r="L2298" s="45">
        <v>5521.9651363050698</v>
      </c>
      <c r="M2298" s="46">
        <v>1.00417623864431</v>
      </c>
      <c r="N2298" s="139">
        <v>6324.2409194265401</v>
      </c>
      <c r="O2298" s="45">
        <v>5874.2421473397299</v>
      </c>
      <c r="P2298" s="99">
        <v>1.0682382519257601</v>
      </c>
      <c r="Q2298" s="86">
        <v>5532.2622171859603</v>
      </c>
      <c r="R2298" s="44">
        <v>5904.51715349398</v>
      </c>
      <c r="S2298" s="45">
        <v>5555.6504533624602</v>
      </c>
      <c r="T2298" s="140">
        <v>1.0042276080305499</v>
      </c>
      <c r="U2298" s="44">
        <v>6362.4948337742899</v>
      </c>
      <c r="V2298" s="45">
        <v>5910.0331630570299</v>
      </c>
      <c r="W2298" s="99">
        <v>1.06828507598529</v>
      </c>
      <c r="X2298" s="86">
        <v>5561.6199904453897</v>
      </c>
      <c r="Y2298" s="44">
        <v>5935.8503530050602</v>
      </c>
      <c r="Z2298" s="45">
        <v>5585.4058435053003</v>
      </c>
      <c r="AA2298" s="46">
        <v>1.0042767850196099</v>
      </c>
      <c r="AB2298" s="139">
        <v>6396.2583600427997</v>
      </c>
      <c r="AC2298" s="45">
        <v>5941.6492222669203</v>
      </c>
      <c r="AD2298" s="99">
        <v>1.06833067208375</v>
      </c>
      <c r="AE2298" s="142">
        <v>5589.98569185415</v>
      </c>
      <c r="AF2298" s="44">
        <v>5966.1247261211101</v>
      </c>
      <c r="AG2298" s="45">
        <v>5614.0928704009903</v>
      </c>
      <c r="AH2298" s="140">
        <v>1.0043125653401901</v>
      </c>
      <c r="AI2298" s="44">
        <v>6428.8809331574603</v>
      </c>
      <c r="AJ2298" s="45">
        <v>5972.1405297336696</v>
      </c>
      <c r="AK2298" s="46">
        <v>1.0683641889166899</v>
      </c>
    </row>
    <row r="2299" spans="1:37" x14ac:dyDescent="0.2">
      <c r="A2299" s="35" t="s">
        <v>4943</v>
      </c>
      <c r="B2299" s="35" t="s">
        <v>10881</v>
      </c>
      <c r="C2299" s="85" t="s">
        <v>950</v>
      </c>
      <c r="D2299" s="85" t="s">
        <v>13398</v>
      </c>
      <c r="E2299" s="85" t="s">
        <v>12900</v>
      </c>
      <c r="F2299" s="85" t="s">
        <v>381</v>
      </c>
      <c r="G2299" s="85" t="s">
        <v>381</v>
      </c>
      <c r="H2299" s="840">
        <v>1.0392451687711799</v>
      </c>
      <c r="I2299" s="840">
        <v>1.1360421431757901</v>
      </c>
      <c r="J2299" s="86">
        <v>7797.6666666666697</v>
      </c>
      <c r="K2299" s="44">
        <v>8103.6874110213903</v>
      </c>
      <c r="L2299" s="45">
        <v>7624.4933312081303</v>
      </c>
      <c r="M2299" s="46">
        <v>0.97779164680136699</v>
      </c>
      <c r="N2299" s="139">
        <v>8858.4779517703992</v>
      </c>
      <c r="O2299" s="45">
        <v>8228.1565817210994</v>
      </c>
      <c r="P2299" s="99">
        <v>1.0552075298235899</v>
      </c>
      <c r="Q2299" s="86">
        <v>7854.1323706208595</v>
      </c>
      <c r="R2299" s="44">
        <v>8162.3691210570396</v>
      </c>
      <c r="S2299" s="45">
        <v>7680.0978859174202</v>
      </c>
      <c r="T2299" s="140">
        <v>0.97784166646408599</v>
      </c>
      <c r="U2299" s="44">
        <v>8922.6253711064401</v>
      </c>
      <c r="V2299" s="45">
        <v>8288.1028939856005</v>
      </c>
      <c r="W2299" s="99">
        <v>1.0552537827078201</v>
      </c>
      <c r="X2299" s="86">
        <v>7905.3747430458998</v>
      </c>
      <c r="Y2299" s="44">
        <v>8215.6225090361495</v>
      </c>
      <c r="Z2299" s="45">
        <v>7730.5833606086999</v>
      </c>
      <c r="AA2299" s="46">
        <v>0.97788955133455702</v>
      </c>
      <c r="AB2299" s="139">
        <v>8980.8388656976094</v>
      </c>
      <c r="AC2299" s="45">
        <v>8342.5326586275805</v>
      </c>
      <c r="AD2299" s="99">
        <v>1.0552988226100499</v>
      </c>
      <c r="AE2299" s="142">
        <v>7956.6286141073297</v>
      </c>
      <c r="AF2299" s="44">
        <v>8268.8878469175597</v>
      </c>
      <c r="AG2299" s="45">
        <v>7780.9811960982597</v>
      </c>
      <c r="AH2299" s="140">
        <v>0.97792439153215704</v>
      </c>
      <c r="AI2299" s="44">
        <v>9039.0654232242905</v>
      </c>
      <c r="AJ2299" s="45">
        <v>8396.8842363423901</v>
      </c>
      <c r="AK2299" s="46">
        <v>1.05533193059363</v>
      </c>
    </row>
    <row r="2300" spans="1:37" x14ac:dyDescent="0.2">
      <c r="A2300" s="35" t="s">
        <v>4942</v>
      </c>
      <c r="B2300" s="35" t="s">
        <v>10880</v>
      </c>
      <c r="C2300" s="85" t="s">
        <v>950</v>
      </c>
      <c r="D2300" s="85" t="s">
        <v>13398</v>
      </c>
      <c r="E2300" s="85" t="s">
        <v>12900</v>
      </c>
      <c r="F2300" s="85" t="s">
        <v>376</v>
      </c>
      <c r="G2300" s="85" t="s">
        <v>376</v>
      </c>
      <c r="H2300" s="840">
        <v>1.0380859644617499</v>
      </c>
      <c r="I2300" s="840">
        <v>1.14057614845009</v>
      </c>
      <c r="J2300" s="86">
        <v>15974.583333333299</v>
      </c>
      <c r="K2300" s="44">
        <v>16582.990746457999</v>
      </c>
      <c r="L2300" s="45">
        <v>15602.39134914</v>
      </c>
      <c r="M2300" s="46">
        <v>0.97670098953900797</v>
      </c>
      <c r="N2300" s="139">
        <v>18220.2287314284</v>
      </c>
      <c r="O2300" s="45">
        <v>16923.775819412</v>
      </c>
      <c r="P2300" s="99">
        <v>1.0594189198098301</v>
      </c>
      <c r="Q2300" s="86">
        <v>16157.684255207199</v>
      </c>
      <c r="R2300" s="44">
        <v>16773.0652435353</v>
      </c>
      <c r="S2300" s="45">
        <v>15782.0335011446</v>
      </c>
      <c r="T2300" s="140">
        <v>0.97675095340833895</v>
      </c>
      <c r="U2300" s="44">
        <v>18429.069275677</v>
      </c>
      <c r="V2300" s="45">
        <v>17118.506722451199</v>
      </c>
      <c r="W2300" s="99">
        <v>1.0594653572918</v>
      </c>
      <c r="X2300" s="86">
        <v>16336.0233785038</v>
      </c>
      <c r="Y2300" s="44">
        <v>16958.196584343801</v>
      </c>
      <c r="Z2300" s="45">
        <v>15957.0077856754</v>
      </c>
      <c r="AA2300" s="46">
        <v>0.97679878486663196</v>
      </c>
      <c r="AB2300" s="139">
        <v>18632.4786260445</v>
      </c>
      <c r="AC2300" s="45">
        <v>17308.1895548387</v>
      </c>
      <c r="AD2300" s="99">
        <v>1.0595105769507001</v>
      </c>
      <c r="AE2300" s="142">
        <v>16515.660517356198</v>
      </c>
      <c r="AF2300" s="44">
        <v>17144.675376882598</v>
      </c>
      <c r="AG2300" s="45">
        <v>16133.051891671499</v>
      </c>
      <c r="AH2300" s="140">
        <v>0.97683358620246097</v>
      </c>
      <c r="AI2300" s="44">
        <v>18837.368461995498</v>
      </c>
      <c r="AJ2300" s="45">
        <v>17499.0659859923</v>
      </c>
      <c r="AK2300" s="46">
        <v>1.05954381707002</v>
      </c>
    </row>
    <row r="2301" spans="1:37" x14ac:dyDescent="0.2">
      <c r="A2301" s="35" t="s">
        <v>4941</v>
      </c>
      <c r="B2301" s="35" t="s">
        <v>10879</v>
      </c>
      <c r="C2301" s="85" t="s">
        <v>954</v>
      </c>
      <c r="D2301" s="85" t="s">
        <v>13398</v>
      </c>
      <c r="E2301" s="85" t="s">
        <v>12900</v>
      </c>
      <c r="F2301" s="85" t="s">
        <v>385</v>
      </c>
      <c r="G2301" s="85" t="s">
        <v>385</v>
      </c>
      <c r="H2301" s="840">
        <v>1.0599551610012099</v>
      </c>
      <c r="I2301" s="840">
        <v>1.1410757727268599</v>
      </c>
      <c r="J2301" s="86">
        <v>10253.083333333299</v>
      </c>
      <c r="K2301" s="44">
        <v>10867.8085953422</v>
      </c>
      <c r="L2301" s="45">
        <v>10225.164169997101</v>
      </c>
      <c r="M2301" s="46">
        <v>0.99727699830104599</v>
      </c>
      <c r="N2301" s="139">
        <v>11699.5449874162</v>
      </c>
      <c r="O2301" s="45">
        <v>10867.068656203101</v>
      </c>
      <c r="P2301" s="99">
        <v>1.05988299352583</v>
      </c>
      <c r="Q2301" s="86">
        <v>10299.8074110139</v>
      </c>
      <c r="R2301" s="44">
        <v>10917.334022622699</v>
      </c>
      <c r="S2301" s="45">
        <v>10272.2864775491</v>
      </c>
      <c r="T2301" s="140">
        <v>0.99732801475148902</v>
      </c>
      <c r="U2301" s="44">
        <v>11752.8607004604</v>
      </c>
      <c r="V2301" s="45">
        <v>10917.0692181618</v>
      </c>
      <c r="W2301" s="99">
        <v>1.0599294513495401</v>
      </c>
      <c r="X2301" s="86">
        <v>10346.639332103599</v>
      </c>
      <c r="Y2301" s="44">
        <v>10966.9737590814</v>
      </c>
      <c r="Z2301" s="45">
        <v>10319.4985851575</v>
      </c>
      <c r="AA2301" s="46">
        <v>0.99737685386771902</v>
      </c>
      <c r="AB2301" s="139">
        <v>11806.299471006199</v>
      </c>
      <c r="AC2301" s="45">
        <v>10967.1758270385</v>
      </c>
      <c r="AD2301" s="99">
        <v>1.05997469081671</v>
      </c>
      <c r="AE2301" s="142">
        <v>10394.1094717382</v>
      </c>
      <c r="AF2301" s="44">
        <v>11017.2899785805</v>
      </c>
      <c r="AG2301" s="45">
        <v>10367.213553059901</v>
      </c>
      <c r="AH2301" s="140">
        <v>0.99741238835791002</v>
      </c>
      <c r="AI2301" s="44">
        <v>11860.4664972712</v>
      </c>
      <c r="AJ2301" s="45">
        <v>11017.838626405101</v>
      </c>
      <c r="AK2301" s="46">
        <v>1.06000794549671</v>
      </c>
    </row>
    <row r="2302" spans="1:37" x14ac:dyDescent="0.2">
      <c r="A2302" s="35" t="s">
        <v>4940</v>
      </c>
      <c r="B2302" s="35" t="s">
        <v>10878</v>
      </c>
      <c r="C2302" s="85" t="s">
        <v>954</v>
      </c>
      <c r="D2302" s="85" t="s">
        <v>13398</v>
      </c>
      <c r="E2302" s="85" t="s">
        <v>12900</v>
      </c>
      <c r="F2302" s="85" t="s">
        <v>377</v>
      </c>
      <c r="G2302" s="85" t="s">
        <v>377</v>
      </c>
      <c r="H2302" s="840">
        <v>1.06728801378062</v>
      </c>
      <c r="I2302" s="840">
        <v>1.1500710891846799</v>
      </c>
      <c r="J2302" s="86">
        <v>5676.25</v>
      </c>
      <c r="K2302" s="44">
        <v>6058.1935882222597</v>
      </c>
      <c r="L2302" s="45">
        <v>5699.9553746047804</v>
      </c>
      <c r="M2302" s="46">
        <v>1.00417623864431</v>
      </c>
      <c r="N2302" s="139">
        <v>6528.0910199845202</v>
      </c>
      <c r="O2302" s="45">
        <v>6063.5873774935699</v>
      </c>
      <c r="P2302" s="99">
        <v>1.0682382519257601</v>
      </c>
      <c r="Q2302" s="86">
        <v>5713.8969198172599</v>
      </c>
      <c r="R2302" s="44">
        <v>6098.3736944989796</v>
      </c>
      <c r="S2302" s="45">
        <v>5738.0530363212301</v>
      </c>
      <c r="T2302" s="140">
        <v>1.0042276080305499</v>
      </c>
      <c r="U2302" s="44">
        <v>6571.38765406321</v>
      </c>
      <c r="V2302" s="45">
        <v>6104.07080515908</v>
      </c>
      <c r="W2302" s="99">
        <v>1.06828507598529</v>
      </c>
      <c r="X2302" s="86">
        <v>5746.5268553660799</v>
      </c>
      <c r="Y2302" s="44">
        <v>6133.1992336006697</v>
      </c>
      <c r="Z2302" s="45">
        <v>5771.1035153359098</v>
      </c>
      <c r="AA2302" s="46">
        <v>1.0042767850196099</v>
      </c>
      <c r="AB2302" s="139">
        <v>6608.9143995798604</v>
      </c>
      <c r="AC2302" s="45">
        <v>6139.1908975405404</v>
      </c>
      <c r="AD2302" s="99">
        <v>1.06833067208375</v>
      </c>
      <c r="AE2302" s="142">
        <v>5777.0145997651598</v>
      </c>
      <c r="AF2302" s="44">
        <v>6165.7384377650096</v>
      </c>
      <c r="AG2302" s="45">
        <v>5801.9283526978697</v>
      </c>
      <c r="AH2302" s="140">
        <v>1.0043125653401901</v>
      </c>
      <c r="AI2302" s="44">
        <v>6643.9774729876899</v>
      </c>
      <c r="AJ2302" s="45">
        <v>6171.9555172379896</v>
      </c>
      <c r="AK2302" s="46">
        <v>1.0683641889166899</v>
      </c>
    </row>
    <row r="2303" spans="1:37" x14ac:dyDescent="0.2">
      <c r="A2303" s="35" t="s">
        <v>4939</v>
      </c>
      <c r="B2303" s="35" t="s">
        <v>10877</v>
      </c>
      <c r="C2303" s="85" t="s">
        <v>954</v>
      </c>
      <c r="D2303" s="85" t="s">
        <v>13398</v>
      </c>
      <c r="E2303" s="85" t="s">
        <v>12900</v>
      </c>
      <c r="F2303" s="85" t="s">
        <v>447</v>
      </c>
      <c r="G2303" s="85" t="s">
        <v>447</v>
      </c>
      <c r="H2303" s="840">
        <v>1.0671755809475501</v>
      </c>
      <c r="I2303" s="840">
        <v>1.1523075793589499</v>
      </c>
      <c r="J2303" s="86">
        <v>2639.75</v>
      </c>
      <c r="K2303" s="44">
        <v>2817.0767398062899</v>
      </c>
      <c r="L2303" s="45">
        <v>2650.4949816971598</v>
      </c>
      <c r="M2303" s="46">
        <v>1.0040704542843699</v>
      </c>
      <c r="N2303" s="139">
        <v>3041.80393261278</v>
      </c>
      <c r="O2303" s="45">
        <v>2825.3656197711698</v>
      </c>
      <c r="P2303" s="99">
        <v>1.07031560555779</v>
      </c>
      <c r="Q2303" s="86">
        <v>2647.0152082151399</v>
      </c>
      <c r="R2303" s="44">
        <v>2824.8299926039799</v>
      </c>
      <c r="S2303" s="45">
        <v>2657.9257238325499</v>
      </c>
      <c r="T2303" s="140">
        <v>1.0041218182591301</v>
      </c>
      <c r="U2303" s="44">
        <v>3050.1756871047</v>
      </c>
      <c r="V2303" s="45">
        <v>2833.2658705273202</v>
      </c>
      <c r="W2303" s="99">
        <v>1.07036252067391</v>
      </c>
      <c r="X2303" s="86">
        <v>2653.9232766770701</v>
      </c>
      <c r="Y2303" s="44">
        <v>2832.20211457808</v>
      </c>
      <c r="Z2303" s="45">
        <v>2664.9927643044498</v>
      </c>
      <c r="AA2303" s="46">
        <v>1.0041709900676701</v>
      </c>
      <c r="AB2303" s="139">
        <v>3058.1359067521198</v>
      </c>
      <c r="AC2303" s="45">
        <v>2840.7812519659901</v>
      </c>
      <c r="AD2303" s="99">
        <v>1.07040820544099</v>
      </c>
      <c r="AE2303" s="142">
        <v>2660.8329981611801</v>
      </c>
      <c r="AF2303" s="44">
        <v>2839.5760006170699</v>
      </c>
      <c r="AG2303" s="45">
        <v>2672.0265015965501</v>
      </c>
      <c r="AH2303" s="140">
        <v>1.00420676661899</v>
      </c>
      <c r="AI2303" s="44">
        <v>3066.09803118952</v>
      </c>
      <c r="AJ2303" s="45">
        <v>2848.26683066446</v>
      </c>
      <c r="AK2303" s="46">
        <v>1.07044178745258</v>
      </c>
    </row>
    <row r="2304" spans="1:37" x14ac:dyDescent="0.2">
      <c r="A2304" s="35" t="s">
        <v>4938</v>
      </c>
      <c r="B2304" s="35" t="s">
        <v>10876</v>
      </c>
      <c r="C2304" s="85" t="s">
        <v>954</v>
      </c>
      <c r="D2304" s="85" t="s">
        <v>13398</v>
      </c>
      <c r="E2304" s="85" t="s">
        <v>12900</v>
      </c>
      <c r="F2304" s="85" t="s">
        <v>446</v>
      </c>
      <c r="G2304" s="85" t="s">
        <v>446</v>
      </c>
      <c r="H2304" s="840">
        <v>1.0735901746624701</v>
      </c>
      <c r="I2304" s="840">
        <v>1.1523201766745801</v>
      </c>
      <c r="J2304" s="86">
        <v>2966</v>
      </c>
      <c r="K2304" s="44">
        <v>3184.2684580488999</v>
      </c>
      <c r="L2304" s="45">
        <v>2995.9736095139101</v>
      </c>
      <c r="M2304" s="46">
        <v>1.01010573483274</v>
      </c>
      <c r="N2304" s="139">
        <v>3417.7816440168099</v>
      </c>
      <c r="O2304" s="45">
        <v>3174.5907911282002</v>
      </c>
      <c r="P2304" s="99">
        <v>1.0703273065165899</v>
      </c>
      <c r="Q2304" s="86">
        <v>2984.2811316852799</v>
      </c>
      <c r="R2304" s="44">
        <v>3203.8949014079199</v>
      </c>
      <c r="S2304" s="45">
        <v>3014.5936913740102</v>
      </c>
      <c r="T2304" s="140">
        <v>1.0101574075467901</v>
      </c>
      <c r="U2304" s="44">
        <v>3438.8473609102002</v>
      </c>
      <c r="V2304" s="45">
        <v>3194.2975949913998</v>
      </c>
      <c r="W2304" s="99">
        <v>1.0703742221455901</v>
      </c>
      <c r="X2304" s="86">
        <v>3001.9603450785798</v>
      </c>
      <c r="Y2304" s="44">
        <v>3222.8751312027298</v>
      </c>
      <c r="Z2304" s="45">
        <v>3032.60097882934</v>
      </c>
      <c r="AA2304" s="46">
        <v>1.0102068749179201</v>
      </c>
      <c r="AB2304" s="139">
        <v>3459.2194752110399</v>
      </c>
      <c r="AC2304" s="45">
        <v>3213.3581146338702</v>
      </c>
      <c r="AD2304" s="99">
        <v>1.0704199074121199</v>
      </c>
      <c r="AE2304" s="142">
        <v>3018.3086467150101</v>
      </c>
      <c r="AF2304" s="44">
        <v>3240.4265072120202</v>
      </c>
      <c r="AG2304" s="45">
        <v>3049.2247792856701</v>
      </c>
      <c r="AH2304" s="140">
        <v>1.0102428665154299</v>
      </c>
      <c r="AI2304" s="44">
        <v>3478.05795304106</v>
      </c>
      <c r="AJ2304" s="45">
        <v>3230.9590241419201</v>
      </c>
      <c r="AK2304" s="46">
        <v>1.07045348979083</v>
      </c>
    </row>
    <row r="2305" spans="1:37" x14ac:dyDescent="0.2">
      <c r="A2305" s="35" t="s">
        <v>4937</v>
      </c>
      <c r="B2305" s="35" t="s">
        <v>10875</v>
      </c>
      <c r="C2305" s="85" t="s">
        <v>954</v>
      </c>
      <c r="D2305" s="85" t="s">
        <v>13398</v>
      </c>
      <c r="E2305" s="85" t="s">
        <v>12900</v>
      </c>
      <c r="F2305" s="85" t="s">
        <v>383</v>
      </c>
      <c r="G2305" s="85" t="s">
        <v>383</v>
      </c>
      <c r="H2305" s="840">
        <v>1.0668775672811199</v>
      </c>
      <c r="I2305" s="840">
        <v>1.1518031582831101</v>
      </c>
      <c r="J2305" s="86">
        <v>3968.3333333333298</v>
      </c>
      <c r="K2305" s="44">
        <v>4233.7258128272297</v>
      </c>
      <c r="L2305" s="45">
        <v>3983.3735667250198</v>
      </c>
      <c r="M2305" s="46">
        <v>1.00379006301344</v>
      </c>
      <c r="N2305" s="139">
        <v>4570.7388664534901</v>
      </c>
      <c r="O2305" s="45">
        <v>4245.5098146766304</v>
      </c>
      <c r="P2305" s="99">
        <v>1.0698470763569801</v>
      </c>
      <c r="Q2305" s="86">
        <v>3974.11879629646</v>
      </c>
      <c r="R2305" s="44">
        <v>4239.8981934789199</v>
      </c>
      <c r="S2305" s="45">
        <v>3989.38502649162</v>
      </c>
      <c r="T2305" s="140">
        <v>1.00384141264458</v>
      </c>
      <c r="U2305" s="44">
        <v>4577.40258096655</v>
      </c>
      <c r="V2305" s="45">
        <v>4251.88573994131</v>
      </c>
      <c r="W2305" s="99">
        <v>1.06989397093607</v>
      </c>
      <c r="X2305" s="86">
        <v>3981.3076977491201</v>
      </c>
      <c r="Y2305" s="44">
        <v>4247.5678711721603</v>
      </c>
      <c r="Z2305" s="45">
        <v>3996.7972569119302</v>
      </c>
      <c r="AA2305" s="46">
        <v>1.0038905707216701</v>
      </c>
      <c r="AB2305" s="139">
        <v>4585.68278036431</v>
      </c>
      <c r="AC2305" s="45">
        <v>4259.7589077580797</v>
      </c>
      <c r="AD2305" s="99">
        <v>1.0699396357047199</v>
      </c>
      <c r="AE2305" s="142">
        <v>3988.5888747582799</v>
      </c>
      <c r="AF2305" s="44">
        <v>4255.3359955866299</v>
      </c>
      <c r="AG2305" s="45">
        <v>4004.2494199606899</v>
      </c>
      <c r="AH2305" s="140">
        <v>1.00392633728222</v>
      </c>
      <c r="AI2305" s="44">
        <v>4594.0692630394797</v>
      </c>
      <c r="AJ2305" s="45">
        <v>4267.6832138383897</v>
      </c>
      <c r="AK2305" s="46">
        <v>1.06997320301582</v>
      </c>
    </row>
    <row r="2306" spans="1:37" x14ac:dyDescent="0.2">
      <c r="A2306" s="35" t="s">
        <v>4936</v>
      </c>
      <c r="B2306" s="35" t="s">
        <v>10874</v>
      </c>
      <c r="C2306" s="85" t="s">
        <v>954</v>
      </c>
      <c r="D2306" s="85" t="s">
        <v>13398</v>
      </c>
      <c r="E2306" s="85" t="s">
        <v>12900</v>
      </c>
      <c r="F2306" s="85" t="s">
        <v>377</v>
      </c>
      <c r="G2306" s="85" t="s">
        <v>377</v>
      </c>
      <c r="H2306" s="840">
        <v>1.06728801378062</v>
      </c>
      <c r="I2306" s="840">
        <v>1.1500710891846799</v>
      </c>
      <c r="J2306" s="86">
        <v>3940.8333333333298</v>
      </c>
      <c r="K2306" s="44">
        <v>4206.0041809738004</v>
      </c>
      <c r="L2306" s="45">
        <v>3957.2911937907902</v>
      </c>
      <c r="M2306" s="46">
        <v>1.00417623864431</v>
      </c>
      <c r="N2306" s="139">
        <v>4532.2384839619499</v>
      </c>
      <c r="O2306" s="45">
        <v>4209.7489111307495</v>
      </c>
      <c r="P2306" s="99">
        <v>1.0682382519257601</v>
      </c>
      <c r="Q2306" s="86">
        <v>3962.3763453408401</v>
      </c>
      <c r="R2306" s="44">
        <v>4228.9967794701497</v>
      </c>
      <c r="S2306" s="45">
        <v>3979.1277193984802</v>
      </c>
      <c r="T2306" s="140">
        <v>1.0042276080305499</v>
      </c>
      <c r="U2306" s="44">
        <v>4557.0144792457404</v>
      </c>
      <c r="V2306" s="45">
        <v>4232.9475151647403</v>
      </c>
      <c r="W2306" s="99">
        <v>1.06828507598529</v>
      </c>
      <c r="X2306" s="86">
        <v>3980.1821930758201</v>
      </c>
      <c r="Y2306" s="44">
        <v>4248.0007473328897</v>
      </c>
      <c r="Z2306" s="45">
        <v>3997.2045766544902</v>
      </c>
      <c r="AA2306" s="46">
        <v>1.0042767850196099</v>
      </c>
      <c r="AB2306" s="139">
        <v>4577.4924699441599</v>
      </c>
      <c r="AC2306" s="45">
        <v>4252.1507173444397</v>
      </c>
      <c r="AD2306" s="99">
        <v>1.06833067208375</v>
      </c>
      <c r="AE2306" s="142">
        <v>3998.0359468485399</v>
      </c>
      <c r="AF2306" s="44">
        <v>4267.0558447355097</v>
      </c>
      <c r="AG2306" s="45">
        <v>4015.2777381017499</v>
      </c>
      <c r="AH2306" s="140">
        <v>1.0043125653401901</v>
      </c>
      <c r="AI2306" s="44">
        <v>4598.0255559915904</v>
      </c>
      <c r="AJ2306" s="45">
        <v>4271.3584316146198</v>
      </c>
      <c r="AK2306" s="46">
        <v>1.0683641889166899</v>
      </c>
    </row>
    <row r="2307" spans="1:37" x14ac:dyDescent="0.2">
      <c r="A2307" s="35" t="s">
        <v>4935</v>
      </c>
      <c r="B2307" s="35" t="s">
        <v>10873</v>
      </c>
      <c r="C2307" s="85" t="s">
        <v>954</v>
      </c>
      <c r="D2307" s="85" t="s">
        <v>13398</v>
      </c>
      <c r="E2307" s="85" t="s">
        <v>12900</v>
      </c>
      <c r="F2307" s="85" t="s">
        <v>386</v>
      </c>
      <c r="G2307" s="85" t="s">
        <v>386</v>
      </c>
      <c r="H2307" s="840">
        <v>1.06858374417151</v>
      </c>
      <c r="I2307" s="840">
        <v>1.1529256738286999</v>
      </c>
      <c r="J2307" s="86">
        <v>5567.9166666666697</v>
      </c>
      <c r="K2307" s="44">
        <v>5949.7852389016298</v>
      </c>
      <c r="L2307" s="45">
        <v>5597.9575192434904</v>
      </c>
      <c r="M2307" s="46">
        <v>1.0053953488127201</v>
      </c>
      <c r="N2307" s="139">
        <v>6419.3940747387296</v>
      </c>
      <c r="O2307" s="45">
        <v>5962.6247188623101</v>
      </c>
      <c r="P2307" s="99">
        <v>1.0708897197687299</v>
      </c>
      <c r="Q2307" s="86">
        <v>5573.8144037300299</v>
      </c>
      <c r="R2307" s="44">
        <v>5956.0874648549398</v>
      </c>
      <c r="S2307" s="45">
        <v>5604.1737476885701</v>
      </c>
      <c r="T2307" s="140">
        <v>1.0054467805634499</v>
      </c>
      <c r="U2307" s="44">
        <v>6426.1937272165796</v>
      </c>
      <c r="V2307" s="45">
        <v>5969.2021812691301</v>
      </c>
      <c r="W2307" s="99">
        <v>1.0709366600499799</v>
      </c>
      <c r="X2307" s="86">
        <v>5578.7739669555904</v>
      </c>
      <c r="Y2307" s="44">
        <v>5961.3871734959603</v>
      </c>
      <c r="Z2307" s="45">
        <v>5609.4350049416598</v>
      </c>
      <c r="AA2307" s="46">
        <v>1.00549601725535</v>
      </c>
      <c r="AB2307" s="139">
        <v>6431.9117349902999</v>
      </c>
      <c r="AC2307" s="45">
        <v>5974.76856104337</v>
      </c>
      <c r="AD2307" s="99">
        <v>1.07098236932225</v>
      </c>
      <c r="AE2307" s="142">
        <v>5584.7356048375004</v>
      </c>
      <c r="AF2307" s="44">
        <v>5967.7576828252104</v>
      </c>
      <c r="AG2307" s="45">
        <v>5615.6294743124099</v>
      </c>
      <c r="AH2307" s="140">
        <v>1.0055318410146701</v>
      </c>
      <c r="AI2307" s="44">
        <v>6438.7850603624202</v>
      </c>
      <c r="AJ2307" s="45">
        <v>5981.3410173624497</v>
      </c>
      <c r="AK2307" s="46">
        <v>1.0710159693471299</v>
      </c>
    </row>
    <row r="2308" spans="1:37" x14ac:dyDescent="0.2">
      <c r="A2308" s="35" t="s">
        <v>4934</v>
      </c>
      <c r="B2308" s="35" t="s">
        <v>10872</v>
      </c>
      <c r="C2308" s="85" t="s">
        <v>954</v>
      </c>
      <c r="D2308" s="85" t="s">
        <v>13398</v>
      </c>
      <c r="E2308" s="85" t="s">
        <v>12900</v>
      </c>
      <c r="F2308" s="85" t="s">
        <v>446</v>
      </c>
      <c r="G2308" s="85" t="s">
        <v>446</v>
      </c>
      <c r="H2308" s="840">
        <v>1.0735901746624701</v>
      </c>
      <c r="I2308" s="840">
        <v>1.1523201766745801</v>
      </c>
      <c r="J2308" s="86">
        <v>11763</v>
      </c>
      <c r="K2308" s="44">
        <v>12628.6412245547</v>
      </c>
      <c r="L2308" s="45">
        <v>11881.873758837501</v>
      </c>
      <c r="M2308" s="46">
        <v>1.01010573483274</v>
      </c>
      <c r="N2308" s="139">
        <v>13554.7422382231</v>
      </c>
      <c r="O2308" s="45">
        <v>12590.2601065546</v>
      </c>
      <c r="P2308" s="99">
        <v>1.0703273065165899</v>
      </c>
      <c r="Q2308" s="86">
        <v>11812.7337204421</v>
      </c>
      <c r="R2308" s="44">
        <v>12682.0348581707</v>
      </c>
      <c r="S2308" s="45">
        <v>11932.720471082301</v>
      </c>
      <c r="T2308" s="140">
        <v>1.0101574075467901</v>
      </c>
      <c r="U2308" s="44">
        <v>13612.051407749599</v>
      </c>
      <c r="V2308" s="45">
        <v>12644.045667431201</v>
      </c>
      <c r="W2308" s="99">
        <v>1.0703742221455901</v>
      </c>
      <c r="X2308" s="86">
        <v>11855.6196927735</v>
      </c>
      <c r="Y2308" s="44">
        <v>12728.076816696501</v>
      </c>
      <c r="Z2308" s="45">
        <v>11976.628520052</v>
      </c>
      <c r="AA2308" s="46">
        <v>1.0102068749179201</v>
      </c>
      <c r="AB2308" s="139">
        <v>13661.469778963399</v>
      </c>
      <c r="AC2308" s="45">
        <v>12690.4913338519</v>
      </c>
      <c r="AD2308" s="99">
        <v>1.0704199074121199</v>
      </c>
      <c r="AE2308" s="142">
        <v>11904.841765421899</v>
      </c>
      <c r="AF2308" s="44">
        <v>12780.921150268499</v>
      </c>
      <c r="AG2308" s="45">
        <v>12026.7814705124</v>
      </c>
      <c r="AH2308" s="140">
        <v>1.0102428665154299</v>
      </c>
      <c r="AI2308" s="44">
        <v>13718.189366414001</v>
      </c>
      <c r="AJ2308" s="45">
        <v>12743.579413203501</v>
      </c>
      <c r="AK2308" s="46">
        <v>1.07045348979083</v>
      </c>
    </row>
    <row r="2309" spans="1:37" x14ac:dyDescent="0.2">
      <c r="A2309" s="35" t="s">
        <v>4933</v>
      </c>
      <c r="B2309" s="35" t="s">
        <v>10871</v>
      </c>
      <c r="C2309" s="85" t="s">
        <v>954</v>
      </c>
      <c r="D2309" s="85" t="s">
        <v>13398</v>
      </c>
      <c r="E2309" s="85" t="s">
        <v>12900</v>
      </c>
      <c r="F2309" s="85" t="s">
        <v>386</v>
      </c>
      <c r="G2309" s="85" t="s">
        <v>386</v>
      </c>
      <c r="H2309" s="840">
        <v>1.06858374417151</v>
      </c>
      <c r="I2309" s="840">
        <v>1.1529256738286999</v>
      </c>
      <c r="J2309" s="86">
        <v>3589.6666666666702</v>
      </c>
      <c r="K2309" s="44">
        <v>3835.85944699434</v>
      </c>
      <c r="L2309" s="45">
        <v>3609.03417045473</v>
      </c>
      <c r="M2309" s="46">
        <v>1.0053953488127201</v>
      </c>
      <c r="N2309" s="139">
        <v>4138.6188604871004</v>
      </c>
      <c r="O2309" s="45">
        <v>3844.13713072982</v>
      </c>
      <c r="P2309" s="99">
        <v>1.0708897197687299</v>
      </c>
      <c r="Q2309" s="86">
        <v>3596.4038085154202</v>
      </c>
      <c r="R2309" s="44">
        <v>3843.0586472560899</v>
      </c>
      <c r="S2309" s="45">
        <v>3615.99263087797</v>
      </c>
      <c r="T2309" s="140">
        <v>1.0054467805634499</v>
      </c>
      <c r="U2309" s="44">
        <v>4146.3862842927501</v>
      </c>
      <c r="V2309" s="45">
        <v>3851.5206828825399</v>
      </c>
      <c r="W2309" s="99">
        <v>1.0709366600499799</v>
      </c>
      <c r="X2309" s="86">
        <v>3604.2529816996698</v>
      </c>
      <c r="Y2309" s="44">
        <v>3851.4461461259698</v>
      </c>
      <c r="Z2309" s="45">
        <v>3624.0620182797302</v>
      </c>
      <c r="AA2309" s="46">
        <v>1.00549601725535</v>
      </c>
      <c r="AB2309" s="139">
        <v>4155.4357975752</v>
      </c>
      <c r="AC2309" s="45">
        <v>3860.09139797749</v>
      </c>
      <c r="AD2309" s="99">
        <v>1.07098236932225</v>
      </c>
      <c r="AE2309" s="142">
        <v>3612.29411700215</v>
      </c>
      <c r="AF2309" s="44">
        <v>3860.0387725948799</v>
      </c>
      <c r="AG2309" s="45">
        <v>3632.2767537556201</v>
      </c>
      <c r="AH2309" s="140">
        <v>1.0055318410146701</v>
      </c>
      <c r="AI2309" s="44">
        <v>4164.7066289121603</v>
      </c>
      <c r="AJ2309" s="45">
        <v>3868.8246852879802</v>
      </c>
      <c r="AK2309" s="46">
        <v>1.0710159693471299</v>
      </c>
    </row>
    <row r="2310" spans="1:37" x14ac:dyDescent="0.2">
      <c r="A2310" s="35" t="s">
        <v>4932</v>
      </c>
      <c r="B2310" s="35" t="s">
        <v>10870</v>
      </c>
      <c r="C2310" s="85" t="s">
        <v>954</v>
      </c>
      <c r="D2310" s="85" t="s">
        <v>13398</v>
      </c>
      <c r="E2310" s="85" t="s">
        <v>12900</v>
      </c>
      <c r="F2310" s="85" t="s">
        <v>383</v>
      </c>
      <c r="G2310" s="85" t="s">
        <v>383</v>
      </c>
      <c r="H2310" s="840">
        <v>1.0668775672811199</v>
      </c>
      <c r="I2310" s="840">
        <v>1.1518031582831101</v>
      </c>
      <c r="J2310" s="86">
        <v>2651.5833333333298</v>
      </c>
      <c r="K2310" s="44">
        <v>2828.9147761098202</v>
      </c>
      <c r="L2310" s="45">
        <v>2661.6330012520698</v>
      </c>
      <c r="M2310" s="46">
        <v>1.00379006301344</v>
      </c>
      <c r="N2310" s="139">
        <v>3054.1020577842</v>
      </c>
      <c r="O2310" s="45">
        <v>2836.7886768835701</v>
      </c>
      <c r="P2310" s="99">
        <v>1.0698470763569801</v>
      </c>
      <c r="Q2310" s="86">
        <v>2655.38948614845</v>
      </c>
      <c r="R2310" s="44">
        <v>2832.9754751659102</v>
      </c>
      <c r="S2310" s="45">
        <v>2665.5899328968299</v>
      </c>
      <c r="T2310" s="140">
        <v>1.00384141264458</v>
      </c>
      <c r="U2310" s="44">
        <v>3058.48599661756</v>
      </c>
      <c r="V2310" s="45">
        <v>2840.9852017172698</v>
      </c>
      <c r="W2310" s="99">
        <v>1.06989397093607</v>
      </c>
      <c r="X2310" s="86">
        <v>2657.72074326744</v>
      </c>
      <c r="Y2310" s="44">
        <v>2835.4626410897299</v>
      </c>
      <c r="Z2310" s="45">
        <v>2668.0607937775699</v>
      </c>
      <c r="AA2310" s="46">
        <v>1.0038905707216701</v>
      </c>
      <c r="AB2310" s="139">
        <v>3061.17114592998</v>
      </c>
      <c r="AC2310" s="45">
        <v>2843.6007638564402</v>
      </c>
      <c r="AD2310" s="99">
        <v>1.0699396357047199</v>
      </c>
      <c r="AE2310" s="142">
        <v>2658.9252257533999</v>
      </c>
      <c r="AF2310" s="44">
        <v>2836.74767643418</v>
      </c>
      <c r="AG2310" s="45">
        <v>2669.3650629979202</v>
      </c>
      <c r="AH2310" s="140">
        <v>1.00392633728222</v>
      </c>
      <c r="AI2310" s="44">
        <v>3062.5584726614102</v>
      </c>
      <c r="AJ2310" s="45">
        <v>2844.9787403789301</v>
      </c>
      <c r="AK2310" s="46">
        <v>1.06997320301582</v>
      </c>
    </row>
    <row r="2311" spans="1:37" x14ac:dyDescent="0.2">
      <c r="A2311" s="35" t="s">
        <v>4931</v>
      </c>
      <c r="B2311" s="35" t="s">
        <v>10869</v>
      </c>
      <c r="C2311" s="85" t="s">
        <v>950</v>
      </c>
      <c r="D2311" s="85" t="s">
        <v>13398</v>
      </c>
      <c r="E2311" s="85" t="s">
        <v>12900</v>
      </c>
      <c r="F2311" s="85" t="s">
        <v>381</v>
      </c>
      <c r="G2311" s="85" t="s">
        <v>381</v>
      </c>
      <c r="H2311" s="840">
        <v>1.0392451687711799</v>
      </c>
      <c r="I2311" s="840">
        <v>1.1360421431757901</v>
      </c>
      <c r="J2311" s="86">
        <v>10155.916666666701</v>
      </c>
      <c r="K2311" s="44">
        <v>10554.487330276001</v>
      </c>
      <c r="L2311" s="45">
        <v>9930.3704822774507</v>
      </c>
      <c r="M2311" s="46">
        <v>0.97779164680136699</v>
      </c>
      <c r="N2311" s="139">
        <v>11537.5493359147</v>
      </c>
      <c r="O2311" s="45">
        <v>10716.5997389276</v>
      </c>
      <c r="P2311" s="99">
        <v>1.0552075298235899</v>
      </c>
      <c r="Q2311" s="86">
        <v>10219.90631013</v>
      </c>
      <c r="R2311" s="44">
        <v>10620.988258096701</v>
      </c>
      <c r="S2311" s="45">
        <v>9993.45021740433</v>
      </c>
      <c r="T2311" s="140">
        <v>0.97784166646408599</v>
      </c>
      <c r="U2311" s="44">
        <v>11610.244267615801</v>
      </c>
      <c r="V2311" s="45">
        <v>10784.5947926842</v>
      </c>
      <c r="W2311" s="99">
        <v>1.0552537827078201</v>
      </c>
      <c r="X2311" s="86">
        <v>10278.085468937399</v>
      </c>
      <c r="Y2311" s="44">
        <v>10681.450667810401</v>
      </c>
      <c r="Z2311" s="45">
        <v>10050.8323877974</v>
      </c>
      <c r="AA2311" s="46">
        <v>0.97788955133455702</v>
      </c>
      <c r="AB2311" s="139">
        <v>11676.3382438755</v>
      </c>
      <c r="AC2311" s="45">
        <v>10846.4514940551</v>
      </c>
      <c r="AD2311" s="99">
        <v>1.0552988226100499</v>
      </c>
      <c r="AE2311" s="142">
        <v>10336.882196250001</v>
      </c>
      <c r="AF2311" s="44">
        <v>10742.5548826096</v>
      </c>
      <c r="AG2311" s="45">
        <v>10108.689232107299</v>
      </c>
      <c r="AH2311" s="140">
        <v>0.97792439153215704</v>
      </c>
      <c r="AI2311" s="44">
        <v>11743.133803983401</v>
      </c>
      <c r="AJ2311" s="45">
        <v>10908.841844487401</v>
      </c>
      <c r="AK2311" s="46">
        <v>1.05533193059363</v>
      </c>
    </row>
    <row r="2312" spans="1:37" x14ac:dyDescent="0.2">
      <c r="A2312" s="35" t="s">
        <v>4930</v>
      </c>
      <c r="B2312" s="35" t="s">
        <v>10868</v>
      </c>
      <c r="C2312" s="85" t="s">
        <v>937</v>
      </c>
      <c r="D2312" s="85" t="s">
        <v>13398</v>
      </c>
      <c r="E2312" s="85" t="s">
        <v>12900</v>
      </c>
      <c r="F2312" s="85" t="s">
        <v>380</v>
      </c>
      <c r="G2312" s="85" t="s">
        <v>380</v>
      </c>
      <c r="H2312" s="840">
        <v>1.12160619371265</v>
      </c>
      <c r="I2312" s="840">
        <v>1.1602626798381399</v>
      </c>
      <c r="J2312" s="86">
        <v>9616.5833333333303</v>
      </c>
      <c r="K2312" s="44">
        <v>10786.0194290205</v>
      </c>
      <c r="L2312" s="45">
        <v>10148.211429651201</v>
      </c>
      <c r="M2312" s="46">
        <v>1.0552824301407699</v>
      </c>
      <c r="N2312" s="139">
        <v>11157.762749220101</v>
      </c>
      <c r="O2312" s="45">
        <v>10363.8367112411</v>
      </c>
      <c r="P2312" s="99">
        <v>1.07770466412095</v>
      </c>
      <c r="Q2312" s="86">
        <v>9633.3145053184999</v>
      </c>
      <c r="R2312" s="44">
        <v>10804.7852151471</v>
      </c>
      <c r="S2312" s="45">
        <v>10166.3875840372</v>
      </c>
      <c r="T2312" s="140">
        <v>1.0553364139024399</v>
      </c>
      <c r="U2312" s="44">
        <v>11177.1753036644</v>
      </c>
      <c r="V2312" s="45">
        <v>10382.3230414748</v>
      </c>
      <c r="W2312" s="99">
        <v>1.0777519031214799</v>
      </c>
      <c r="X2312" s="86">
        <v>9649.0045354978993</v>
      </c>
      <c r="Y2312" s="44">
        <v>10822.383250175801</v>
      </c>
      <c r="Z2312" s="45">
        <v>10183.4445027045</v>
      </c>
      <c r="AA2312" s="46">
        <v>1.0553880936878499</v>
      </c>
      <c r="AB2312" s="139">
        <v>11195.379860127099</v>
      </c>
      <c r="AC2312" s="45">
        <v>10399.6768570902</v>
      </c>
      <c r="AD2312" s="99">
        <v>1.0777979032791101</v>
      </c>
      <c r="AE2312" s="142">
        <v>9667.8162077538</v>
      </c>
      <c r="AF2312" s="44">
        <v>10843.482538292201</v>
      </c>
      <c r="AG2312" s="45">
        <v>10203.6616401955</v>
      </c>
      <c r="AH2312" s="140">
        <v>1.05542569499945</v>
      </c>
      <c r="AI2312" s="44">
        <v>11217.206341391</v>
      </c>
      <c r="AJ2312" s="45">
        <v>10420.278944084501</v>
      </c>
      <c r="AK2312" s="46">
        <v>1.07783171712834</v>
      </c>
    </row>
    <row r="2313" spans="1:37" x14ac:dyDescent="0.2">
      <c r="A2313" s="35" t="s">
        <v>4929</v>
      </c>
      <c r="B2313" s="35" t="s">
        <v>10867</v>
      </c>
      <c r="C2313" s="85" t="s">
        <v>954</v>
      </c>
      <c r="D2313" s="85" t="s">
        <v>13398</v>
      </c>
      <c r="E2313" s="85" t="s">
        <v>12900</v>
      </c>
      <c r="F2313" s="85" t="s">
        <v>386</v>
      </c>
      <c r="G2313" s="85" t="s">
        <v>386</v>
      </c>
      <c r="H2313" s="840">
        <v>1.06858374417151</v>
      </c>
      <c r="I2313" s="840">
        <v>1.1529256738286999</v>
      </c>
      <c r="J2313" s="86">
        <v>3574.0833333333298</v>
      </c>
      <c r="K2313" s="44">
        <v>3819.2073503143301</v>
      </c>
      <c r="L2313" s="45">
        <v>3593.3667596024002</v>
      </c>
      <c r="M2313" s="46">
        <v>1.0053953488127201</v>
      </c>
      <c r="N2313" s="139">
        <v>4120.6524354032699</v>
      </c>
      <c r="O2313" s="45">
        <v>3827.4490992634201</v>
      </c>
      <c r="P2313" s="99">
        <v>1.0708897197687299</v>
      </c>
      <c r="Q2313" s="86">
        <v>3583.0467998362301</v>
      </c>
      <c r="R2313" s="44">
        <v>3828.7855649107501</v>
      </c>
      <c r="S2313" s="45">
        <v>3602.5628695035298</v>
      </c>
      <c r="T2313" s="140">
        <v>1.0054467805634499</v>
      </c>
      <c r="U2313" s="44">
        <v>4130.9866460609601</v>
      </c>
      <c r="V2313" s="45">
        <v>3837.2161726193899</v>
      </c>
      <c r="W2313" s="99">
        <v>1.0709366600499799</v>
      </c>
      <c r="X2313" s="86">
        <v>3590.2685487808299</v>
      </c>
      <c r="Y2313" s="44">
        <v>3836.5026084374399</v>
      </c>
      <c r="Z2313" s="45">
        <v>3610.00072667626</v>
      </c>
      <c r="AA2313" s="46">
        <v>1.00549601725535</v>
      </c>
      <c r="AB2313" s="139">
        <v>4139.31278582913</v>
      </c>
      <c r="AC2313" s="45">
        <v>3845.1143168764402</v>
      </c>
      <c r="AD2313" s="99">
        <v>1.07098236932225</v>
      </c>
      <c r="AE2313" s="142">
        <v>3598.5676282548002</v>
      </c>
      <c r="AF2313" s="44">
        <v>3845.3708698549099</v>
      </c>
      <c r="AG2313" s="45">
        <v>3618.4743322548302</v>
      </c>
      <c r="AH2313" s="140">
        <v>1.0055318410146701</v>
      </c>
      <c r="AI2313" s="44">
        <v>4148.8810076238196</v>
      </c>
      <c r="AJ2313" s="45">
        <v>3854.1233966364998</v>
      </c>
      <c r="AK2313" s="46">
        <v>1.0710159693471299</v>
      </c>
    </row>
    <row r="2314" spans="1:37" x14ac:dyDescent="0.2">
      <c r="A2314" s="35" t="s">
        <v>4928</v>
      </c>
      <c r="B2314" s="35" t="s">
        <v>10866</v>
      </c>
      <c r="C2314" s="85" t="s">
        <v>954</v>
      </c>
      <c r="D2314" s="85" t="s">
        <v>13398</v>
      </c>
      <c r="E2314" s="85" t="s">
        <v>12900</v>
      </c>
      <c r="F2314" s="85" t="s">
        <v>385</v>
      </c>
      <c r="G2314" s="85" t="s">
        <v>385</v>
      </c>
      <c r="H2314" s="840">
        <v>1.0599551610012099</v>
      </c>
      <c r="I2314" s="840">
        <v>1.1410757727268599</v>
      </c>
      <c r="J2314" s="86">
        <v>6931.9166666666697</v>
      </c>
      <c r="K2314" s="44">
        <v>7347.5208464636598</v>
      </c>
      <c r="L2314" s="45">
        <v>6913.0410458063197</v>
      </c>
      <c r="M2314" s="46">
        <v>0.99727699830104499</v>
      </c>
      <c r="N2314" s="139">
        <v>7909.8421668948304</v>
      </c>
      <c r="O2314" s="45">
        <v>7347.0205875382599</v>
      </c>
      <c r="P2314" s="99">
        <v>1.05988299352583</v>
      </c>
      <c r="Q2314" s="86">
        <v>6973.2759024319203</v>
      </c>
      <c r="R2314" s="44">
        <v>7391.3597818681001</v>
      </c>
      <c r="S2314" s="45">
        <v>6954.6434120868198</v>
      </c>
      <c r="T2314" s="140">
        <v>0.99732801475148902</v>
      </c>
      <c r="U2314" s="44">
        <v>7957.0361888050602</v>
      </c>
      <c r="V2314" s="45">
        <v>7391.1805013736102</v>
      </c>
      <c r="W2314" s="99">
        <v>1.0599294513495401</v>
      </c>
      <c r="X2314" s="86">
        <v>7013.8109337169999</v>
      </c>
      <c r="Y2314" s="44">
        <v>7434.3250974800703</v>
      </c>
      <c r="Z2314" s="45">
        <v>6995.4126826936699</v>
      </c>
      <c r="AA2314" s="46">
        <v>0.99737685386771902</v>
      </c>
      <c r="AB2314" s="139">
        <v>8003.28973095119</v>
      </c>
      <c r="AC2314" s="45">
        <v>7434.4620759135196</v>
      </c>
      <c r="AD2314" s="99">
        <v>1.05997469081671</v>
      </c>
      <c r="AE2314" s="142">
        <v>7055.1779771624897</v>
      </c>
      <c r="AF2314" s="44">
        <v>7478.1723086754801</v>
      </c>
      <c r="AG2314" s="45">
        <v>7036.9219164917704</v>
      </c>
      <c r="AH2314" s="140">
        <v>0.99741238835791002</v>
      </c>
      <c r="AI2314" s="44">
        <v>8050.4926620161796</v>
      </c>
      <c r="AJ2314" s="45">
        <v>7478.5447126856598</v>
      </c>
      <c r="AK2314" s="46">
        <v>1.06000794549671</v>
      </c>
    </row>
    <row r="2315" spans="1:37" x14ac:dyDescent="0.2">
      <c r="A2315" s="35" t="s">
        <v>4927</v>
      </c>
      <c r="B2315" s="35" t="s">
        <v>10865</v>
      </c>
      <c r="C2315" s="85" t="s">
        <v>954</v>
      </c>
      <c r="D2315" s="85" t="s">
        <v>13398</v>
      </c>
      <c r="E2315" s="85" t="s">
        <v>12900</v>
      </c>
      <c r="F2315" s="85" t="s">
        <v>386</v>
      </c>
      <c r="G2315" s="85" t="s">
        <v>386</v>
      </c>
      <c r="H2315" s="840">
        <v>1.06858374417151</v>
      </c>
      <c r="I2315" s="840">
        <v>1.1529256738286999</v>
      </c>
      <c r="J2315" s="86">
        <v>6966.1666666666697</v>
      </c>
      <c r="K2315" s="44">
        <v>7443.9324591894401</v>
      </c>
      <c r="L2315" s="45">
        <v>7003.7515657208796</v>
      </c>
      <c r="M2315" s="46">
        <v>1.0053953488127201</v>
      </c>
      <c r="N2315" s="139">
        <v>8031.4723981697098</v>
      </c>
      <c r="O2315" s="45">
        <v>7459.9962695289396</v>
      </c>
      <c r="P2315" s="99">
        <v>1.0708897197687299</v>
      </c>
      <c r="Q2315" s="86">
        <v>6988.2545462798198</v>
      </c>
      <c r="R2315" s="44">
        <v>7467.5352082872696</v>
      </c>
      <c r="S2315" s="45">
        <v>7026.3180353149601</v>
      </c>
      <c r="T2315" s="140">
        <v>1.0054467805634499</v>
      </c>
      <c r="U2315" s="44">
        <v>8056.9380816561497</v>
      </c>
      <c r="V2315" s="45">
        <v>7483.9779833720104</v>
      </c>
      <c r="W2315" s="99">
        <v>1.0709366600499799</v>
      </c>
      <c r="X2315" s="86">
        <v>7011.9211895090602</v>
      </c>
      <c r="Y2315" s="44">
        <v>7492.8249985211496</v>
      </c>
      <c r="Z2315" s="45">
        <v>7050.4588293597399</v>
      </c>
      <c r="AA2315" s="46">
        <v>1.00549601725535</v>
      </c>
      <c r="AB2315" s="139">
        <v>8084.2239622484904</v>
      </c>
      <c r="AC2315" s="45">
        <v>7509.6439690412899</v>
      </c>
      <c r="AD2315" s="99">
        <v>1.07098236932225</v>
      </c>
      <c r="AE2315" s="142">
        <v>7035.6341747383203</v>
      </c>
      <c r="AF2315" s="44">
        <v>7518.1643090629104</v>
      </c>
      <c r="AG2315" s="45">
        <v>7074.5541844303198</v>
      </c>
      <c r="AH2315" s="140">
        <v>1.0055318410146701</v>
      </c>
      <c r="AI2315" s="44">
        <v>8111.5632717224198</v>
      </c>
      <c r="AJ2315" s="45">
        <v>7535.2765556291297</v>
      </c>
      <c r="AK2315" s="46">
        <v>1.0710159693471299</v>
      </c>
    </row>
    <row r="2316" spans="1:37" x14ac:dyDescent="0.2">
      <c r="A2316" s="35" t="s">
        <v>4926</v>
      </c>
      <c r="B2316" s="35" t="s">
        <v>10864</v>
      </c>
      <c r="C2316" s="85" t="s">
        <v>954</v>
      </c>
      <c r="D2316" s="85" t="s">
        <v>13398</v>
      </c>
      <c r="E2316" s="85" t="s">
        <v>12900</v>
      </c>
      <c r="F2316" s="85" t="s">
        <v>384</v>
      </c>
      <c r="G2316" s="85" t="s">
        <v>384</v>
      </c>
      <c r="H2316" s="840">
        <v>1.0941891523377001</v>
      </c>
      <c r="I2316" s="840">
        <v>1.1524514464351601</v>
      </c>
      <c r="J2316" s="86">
        <v>2963.1666666666702</v>
      </c>
      <c r="K2316" s="44">
        <v>3242.2648232353299</v>
      </c>
      <c r="L2316" s="45">
        <v>3050.5404847116001</v>
      </c>
      <c r="M2316" s="46">
        <v>1.0294866363839099</v>
      </c>
      <c r="N2316" s="139">
        <v>3414.9057110284498</v>
      </c>
      <c r="O2316" s="45">
        <v>3171.9194939735899</v>
      </c>
      <c r="P2316" s="99">
        <v>1.0704492358311199</v>
      </c>
      <c r="Q2316" s="86">
        <v>2967.7677111226999</v>
      </c>
      <c r="R2316" s="44">
        <v>3247.2992361685401</v>
      </c>
      <c r="S2316" s="45">
        <v>3055.4334934817998</v>
      </c>
      <c r="T2316" s="140">
        <v>1.02953930054247</v>
      </c>
      <c r="U2316" s="44">
        <v>3420.2081913669199</v>
      </c>
      <c r="V2316" s="45">
        <v>3176.9839290457899</v>
      </c>
      <c r="W2316" s="99">
        <v>1.07049615680465</v>
      </c>
      <c r="X2316" s="86">
        <v>2972.6719540138802</v>
      </c>
      <c r="Y2316" s="44">
        <v>3252.6654055405102</v>
      </c>
      <c r="Z2316" s="45">
        <v>3060.6324759983399</v>
      </c>
      <c r="AA2316" s="46">
        <v>1.0295897170441799</v>
      </c>
      <c r="AB2316" s="139">
        <v>3425.8600931805299</v>
      </c>
      <c r="AC2316" s="45">
        <v>3182.3697249942202</v>
      </c>
      <c r="AD2316" s="99">
        <v>1.0705418472755399</v>
      </c>
      <c r="AE2316" s="142">
        <v>2978.5807528120699</v>
      </c>
      <c r="AF2316" s="44">
        <v>3259.1307490888198</v>
      </c>
      <c r="AG2316" s="45">
        <v>3066.82537528177</v>
      </c>
      <c r="AH2316" s="140">
        <v>1.02962639921257</v>
      </c>
      <c r="AI2316" s="44">
        <v>3432.66969690219</v>
      </c>
      <c r="AJ2316" s="45">
        <v>3188.7953805966199</v>
      </c>
      <c r="AK2316" s="46">
        <v>1.07057543347988</v>
      </c>
    </row>
    <row r="2317" spans="1:37" x14ac:dyDescent="0.2">
      <c r="A2317" s="35" t="s">
        <v>4925</v>
      </c>
      <c r="B2317" s="35" t="s">
        <v>10863</v>
      </c>
      <c r="C2317" s="85" t="s">
        <v>954</v>
      </c>
      <c r="D2317" s="85" t="s">
        <v>13398</v>
      </c>
      <c r="E2317" s="85" t="s">
        <v>12900</v>
      </c>
      <c r="F2317" s="85" t="s">
        <v>383</v>
      </c>
      <c r="G2317" s="85" t="s">
        <v>383</v>
      </c>
      <c r="H2317" s="840">
        <v>1.0668775672811199</v>
      </c>
      <c r="I2317" s="840">
        <v>1.1518031582831101</v>
      </c>
      <c r="J2317" s="86">
        <v>6807.4166666666697</v>
      </c>
      <c r="K2317" s="44">
        <v>7262.6801328022602</v>
      </c>
      <c r="L2317" s="45">
        <v>6833.2172047921104</v>
      </c>
      <c r="M2317" s="46">
        <v>1.00379006301344</v>
      </c>
      <c r="N2317" s="139">
        <v>7840.8040164157801</v>
      </c>
      <c r="O2317" s="45">
        <v>7282.8948183771399</v>
      </c>
      <c r="P2317" s="99">
        <v>1.0698470763569801</v>
      </c>
      <c r="Q2317" s="86">
        <v>6817.9807737094397</v>
      </c>
      <c r="R2317" s="44">
        <v>7273.9507416245397</v>
      </c>
      <c r="S2317" s="45">
        <v>6844.1714512640801</v>
      </c>
      <c r="T2317" s="140">
        <v>1.00384141264458</v>
      </c>
      <c r="U2317" s="44">
        <v>7852.9717882720797</v>
      </c>
      <c r="V2317" s="45">
        <v>7294.5165237498004</v>
      </c>
      <c r="W2317" s="99">
        <v>1.06989397093607</v>
      </c>
      <c r="X2317" s="86">
        <v>6833.0564172867298</v>
      </c>
      <c r="Y2317" s="44">
        <v>7290.0346075694897</v>
      </c>
      <c r="Z2317" s="45">
        <v>6859.6409065233302</v>
      </c>
      <c r="AA2317" s="46">
        <v>1.0038905707216701</v>
      </c>
      <c r="AB2317" s="139">
        <v>7870.3359621575601</v>
      </c>
      <c r="AC2317" s="45">
        <v>7310.9578938615496</v>
      </c>
      <c r="AD2317" s="99">
        <v>1.0699396357047199</v>
      </c>
      <c r="AE2317" s="142">
        <v>6843.2956627092399</v>
      </c>
      <c r="AF2317" s="44">
        <v>7300.9586288166402</v>
      </c>
      <c r="AG2317" s="45">
        <v>6870.164749603</v>
      </c>
      <c r="AH2317" s="140">
        <v>1.00392633728222</v>
      </c>
      <c r="AI2317" s="44">
        <v>7882.1295573736397</v>
      </c>
      <c r="AJ2317" s="45">
        <v>7322.14297941329</v>
      </c>
      <c r="AK2317" s="46">
        <v>1.06997320301582</v>
      </c>
    </row>
    <row r="2318" spans="1:37" x14ac:dyDescent="0.2">
      <c r="A2318" s="35" t="s">
        <v>4924</v>
      </c>
      <c r="B2318" s="35" t="s">
        <v>13007</v>
      </c>
      <c r="C2318" s="85" t="s">
        <v>954</v>
      </c>
      <c r="D2318" s="85" t="s">
        <v>13398</v>
      </c>
      <c r="E2318" s="85" t="s">
        <v>12900</v>
      </c>
      <c r="F2318" s="85" t="s">
        <v>383</v>
      </c>
      <c r="G2318" s="85" t="s">
        <v>383</v>
      </c>
      <c r="H2318" s="840">
        <v>1.0668775672811199</v>
      </c>
      <c r="I2318" s="840">
        <v>1.1518031582831101</v>
      </c>
      <c r="J2318" s="86">
        <v>6487.1666666666697</v>
      </c>
      <c r="K2318" s="44">
        <v>6921.0125918804797</v>
      </c>
      <c r="L2318" s="45">
        <v>6511.7534371120501</v>
      </c>
      <c r="M2318" s="46">
        <v>1.00379006301344</v>
      </c>
      <c r="N2318" s="139">
        <v>7471.9390549756099</v>
      </c>
      <c r="O2318" s="45">
        <v>6940.2762921738104</v>
      </c>
      <c r="P2318" s="99">
        <v>1.0698470763569801</v>
      </c>
      <c r="Q2318" s="86">
        <v>6493.5672879508602</v>
      </c>
      <c r="R2318" s="44">
        <v>6927.8412711452502</v>
      </c>
      <c r="S2318" s="45">
        <v>6518.5117594392404</v>
      </c>
      <c r="T2318" s="140">
        <v>1.00384141264458</v>
      </c>
      <c r="U2318" s="44">
        <v>7479.3113107857198</v>
      </c>
      <c r="V2318" s="45">
        <v>6947.4284912463399</v>
      </c>
      <c r="W2318" s="99">
        <v>1.06989397093607</v>
      </c>
      <c r="X2318" s="86">
        <v>6499.7283188983902</v>
      </c>
      <c r="Y2318" s="44">
        <v>6934.4143368544901</v>
      </c>
      <c r="Z2318" s="45">
        <v>6525.0159715946902</v>
      </c>
      <c r="AA2318" s="46">
        <v>1.0038905707216701</v>
      </c>
      <c r="AB2318" s="139">
        <v>7486.40760568936</v>
      </c>
      <c r="AC2318" s="45">
        <v>6954.3169497017798</v>
      </c>
      <c r="AD2318" s="99">
        <v>1.0699396357047199</v>
      </c>
      <c r="AE2318" s="142">
        <v>6509.6846530597904</v>
      </c>
      <c r="AF2318" s="44">
        <v>6945.0365264236498</v>
      </c>
      <c r="AG2318" s="45">
        <v>6535.2438706086105</v>
      </c>
      <c r="AH2318" s="140">
        <v>1.00392633728222</v>
      </c>
      <c r="AI2318" s="44">
        <v>7497.8753428213904</v>
      </c>
      <c r="AJ2318" s="45">
        <v>6965.1881388573302</v>
      </c>
      <c r="AK2318" s="46">
        <v>1.06997320301582</v>
      </c>
    </row>
    <row r="2319" spans="1:37" x14ac:dyDescent="0.2">
      <c r="A2319" s="35" t="s">
        <v>4923</v>
      </c>
      <c r="B2319" s="35" t="s">
        <v>10862</v>
      </c>
      <c r="C2319" s="85" t="s">
        <v>950</v>
      </c>
      <c r="D2319" s="85" t="s">
        <v>13398</v>
      </c>
      <c r="E2319" s="85" t="s">
        <v>12900</v>
      </c>
      <c r="F2319" s="85" t="s">
        <v>376</v>
      </c>
      <c r="G2319" s="85" t="s">
        <v>376</v>
      </c>
      <c r="H2319" s="840">
        <v>1.0380859644617499</v>
      </c>
      <c r="I2319" s="840">
        <v>1.14057614845009</v>
      </c>
      <c r="J2319" s="86">
        <v>10912</v>
      </c>
      <c r="K2319" s="44">
        <v>11327.5940442066</v>
      </c>
      <c r="L2319" s="45">
        <v>10657.761197849701</v>
      </c>
      <c r="M2319" s="46">
        <v>0.97670098953900797</v>
      </c>
      <c r="N2319" s="139">
        <v>12445.9669318874</v>
      </c>
      <c r="O2319" s="45">
        <v>11560.3792529648</v>
      </c>
      <c r="P2319" s="99">
        <v>1.0594189198098301</v>
      </c>
      <c r="Q2319" s="86">
        <v>11029.3078492116</v>
      </c>
      <c r="R2319" s="44">
        <v>11449.3696759944</v>
      </c>
      <c r="S2319" s="45">
        <v>10772.886957151501</v>
      </c>
      <c r="T2319" s="140">
        <v>0.97675095340833895</v>
      </c>
      <c r="U2319" s="44">
        <v>12579.7654667241</v>
      </c>
      <c r="V2319" s="45">
        <v>11685.1695811462</v>
      </c>
      <c r="W2319" s="99">
        <v>1.0594653572918</v>
      </c>
      <c r="X2319" s="86">
        <v>11147.848690208401</v>
      </c>
      <c r="Y2319" s="44">
        <v>11572.425259248699</v>
      </c>
      <c r="Z2319" s="45">
        <v>10889.205054472601</v>
      </c>
      <c r="AA2319" s="46">
        <v>0.97679878486663196</v>
      </c>
      <c r="AB2319" s="139">
        <v>12714.9703225823</v>
      </c>
      <c r="AC2319" s="45">
        <v>11811.2635975218</v>
      </c>
      <c r="AD2319" s="99">
        <v>1.0595105769507001</v>
      </c>
      <c r="AE2319" s="142">
        <v>11261.523243207899</v>
      </c>
      <c r="AF2319" s="44">
        <v>11690.429217233899</v>
      </c>
      <c r="AG2319" s="45">
        <v>11000.6341357651</v>
      </c>
      <c r="AH2319" s="140">
        <v>0.97683358620246197</v>
      </c>
      <c r="AI2319" s="44">
        <v>12844.624806419301</v>
      </c>
      <c r="AJ2319" s="45">
        <v>11932.0773231313</v>
      </c>
      <c r="AK2319" s="46">
        <v>1.05954381707002</v>
      </c>
    </row>
    <row r="2320" spans="1:37" x14ac:dyDescent="0.2">
      <c r="A2320" s="35" t="s">
        <v>4922</v>
      </c>
      <c r="B2320" s="35" t="s">
        <v>10861</v>
      </c>
      <c r="C2320" s="85" t="s">
        <v>954</v>
      </c>
      <c r="D2320" s="85" t="s">
        <v>13398</v>
      </c>
      <c r="E2320" s="85" t="s">
        <v>12900</v>
      </c>
      <c r="F2320" s="85" t="s">
        <v>447</v>
      </c>
      <c r="G2320" s="85" t="s">
        <v>447</v>
      </c>
      <c r="H2320" s="840">
        <v>1.0671755809475501</v>
      </c>
      <c r="I2320" s="840">
        <v>1.1523075793589499</v>
      </c>
      <c r="J2320" s="86">
        <v>2704.0833333333298</v>
      </c>
      <c r="K2320" s="44">
        <v>2885.7317021805802</v>
      </c>
      <c r="L2320" s="45">
        <v>2715.0901809227798</v>
      </c>
      <c r="M2320" s="46">
        <v>1.0040704542843699</v>
      </c>
      <c r="N2320" s="139">
        <v>3115.93572021821</v>
      </c>
      <c r="O2320" s="45">
        <v>2894.2225903953799</v>
      </c>
      <c r="P2320" s="99">
        <v>1.07031560555779</v>
      </c>
      <c r="Q2320" s="86">
        <v>2711.8187840743999</v>
      </c>
      <c r="R2320" s="44">
        <v>2893.9867863190698</v>
      </c>
      <c r="S2320" s="45">
        <v>2722.99640825404</v>
      </c>
      <c r="T2320" s="140">
        <v>1.0041218182591301</v>
      </c>
      <c r="U2320" s="44">
        <v>3124.8493387368899</v>
      </c>
      <c r="V2320" s="45">
        <v>2902.6291893327202</v>
      </c>
      <c r="W2320" s="99">
        <v>1.07036252067391</v>
      </c>
      <c r="X2320" s="86">
        <v>2717.3783149589599</v>
      </c>
      <c r="Y2320" s="44">
        <v>2899.9197819206001</v>
      </c>
      <c r="Z2320" s="45">
        <v>2728.7124729207499</v>
      </c>
      <c r="AA2320" s="46">
        <v>1.0041709900676701</v>
      </c>
      <c r="AB2320" s="139">
        <v>3131.2556283128501</v>
      </c>
      <c r="AC2320" s="45">
        <v>2908.70404561949</v>
      </c>
      <c r="AD2320" s="99">
        <v>1.07040820544099</v>
      </c>
      <c r="AE2320" s="142">
        <v>2723.80886040005</v>
      </c>
      <c r="AF2320" s="44">
        <v>2906.7823029875099</v>
      </c>
      <c r="AG2320" s="45">
        <v>2735.2672885904799</v>
      </c>
      <c r="AH2320" s="140">
        <v>1.00420676661899</v>
      </c>
      <c r="AI2320" s="44">
        <v>3138.66559456404</v>
      </c>
      <c r="AJ2320" s="45">
        <v>2915.6788252058</v>
      </c>
      <c r="AK2320" s="46">
        <v>1.07044178745258</v>
      </c>
    </row>
    <row r="2321" spans="1:37" x14ac:dyDescent="0.2">
      <c r="A2321" s="35" t="s">
        <v>4921</v>
      </c>
      <c r="B2321" s="35" t="s">
        <v>10860</v>
      </c>
      <c r="C2321" s="85" t="s">
        <v>950</v>
      </c>
      <c r="D2321" s="85" t="s">
        <v>13398</v>
      </c>
      <c r="E2321" s="85" t="s">
        <v>12900</v>
      </c>
      <c r="F2321" s="85" t="s">
        <v>381</v>
      </c>
      <c r="G2321" s="85" t="s">
        <v>381</v>
      </c>
      <c r="H2321" s="840">
        <v>1.0392451687711799</v>
      </c>
      <c r="I2321" s="840">
        <v>1.1360421431757901</v>
      </c>
      <c r="J2321" s="86">
        <v>3719.5833333333298</v>
      </c>
      <c r="K2321" s="44">
        <v>3865.5590090084602</v>
      </c>
      <c r="L2321" s="45">
        <v>3636.9775129149202</v>
      </c>
      <c r="M2321" s="46">
        <v>0.97779164680136699</v>
      </c>
      <c r="N2321" s="139">
        <v>4225.6034217209399</v>
      </c>
      <c r="O2321" s="45">
        <v>3924.9323411396699</v>
      </c>
      <c r="P2321" s="99">
        <v>1.0552075298235899</v>
      </c>
      <c r="Q2321" s="86">
        <v>3742.3287404730299</v>
      </c>
      <c r="R2321" s="44">
        <v>3889.1970634901199</v>
      </c>
      <c r="S2321" s="45">
        <v>3659.4049720405901</v>
      </c>
      <c r="T2321" s="140">
        <v>0.97784166646408599</v>
      </c>
      <c r="U2321" s="44">
        <v>4251.44316279533</v>
      </c>
      <c r="V2321" s="45">
        <v>3949.10655952036</v>
      </c>
      <c r="W2321" s="99">
        <v>1.0552537827078201</v>
      </c>
      <c r="X2321" s="86">
        <v>3762.6050435207799</v>
      </c>
      <c r="Y2321" s="44">
        <v>3910.2691134730399</v>
      </c>
      <c r="Z2321" s="45">
        <v>3679.4121578576701</v>
      </c>
      <c r="AA2321" s="46">
        <v>0.97788955133455702</v>
      </c>
      <c r="AB2321" s="139">
        <v>4274.4778975653699</v>
      </c>
      <c r="AC2321" s="45">
        <v>3970.6726723741199</v>
      </c>
      <c r="AD2321" s="99">
        <v>1.0552988226100499</v>
      </c>
      <c r="AE2321" s="142">
        <v>3782.0074982576798</v>
      </c>
      <c r="AF2321" s="44">
        <v>3930.4330208206702</v>
      </c>
      <c r="AG2321" s="45">
        <v>3698.5173815037001</v>
      </c>
      <c r="AH2321" s="140">
        <v>0.97792439153215704</v>
      </c>
      <c r="AI2321" s="44">
        <v>4296.5199038275596</v>
      </c>
      <c r="AJ2321" s="45">
        <v>3991.2732746558499</v>
      </c>
      <c r="AK2321" s="46">
        <v>1.05533193059363</v>
      </c>
    </row>
    <row r="2322" spans="1:37" x14ac:dyDescent="0.2">
      <c r="A2322" s="35" t="s">
        <v>4920</v>
      </c>
      <c r="B2322" s="35" t="s">
        <v>10859</v>
      </c>
      <c r="C2322" s="85" t="s">
        <v>937</v>
      </c>
      <c r="D2322" s="85" t="s">
        <v>13398</v>
      </c>
      <c r="E2322" s="85" t="s">
        <v>12900</v>
      </c>
      <c r="F2322" s="85" t="s">
        <v>380</v>
      </c>
      <c r="G2322" s="85" t="s">
        <v>380</v>
      </c>
      <c r="H2322" s="840">
        <v>1.12160619371265</v>
      </c>
      <c r="I2322" s="840">
        <v>1.1602626798381399</v>
      </c>
      <c r="J2322" s="86">
        <v>14682.25</v>
      </c>
      <c r="K2322" s="44">
        <v>16467.702537637499</v>
      </c>
      <c r="L2322" s="45">
        <v>15493.920459934299</v>
      </c>
      <c r="M2322" s="46">
        <v>1.0552824301407699</v>
      </c>
      <c r="N2322" s="139">
        <v>17035.2667310535</v>
      </c>
      <c r="O2322" s="45">
        <v>15823.1293047898</v>
      </c>
      <c r="P2322" s="99">
        <v>1.07770466412095</v>
      </c>
      <c r="Q2322" s="86">
        <v>14712.576252049301</v>
      </c>
      <c r="R2322" s="44">
        <v>16501.716649768099</v>
      </c>
      <c r="S2322" s="45">
        <v>15526.717461103901</v>
      </c>
      <c r="T2322" s="140">
        <v>1.0553364139024399</v>
      </c>
      <c r="U2322" s="44">
        <v>17070.4531495257</v>
      </c>
      <c r="V2322" s="45">
        <v>15856.507055466</v>
      </c>
      <c r="W2322" s="99">
        <v>1.0777519031214799</v>
      </c>
      <c r="X2322" s="86">
        <v>14743.8314911736</v>
      </c>
      <c r="Y2322" s="44">
        <v>16536.7727195558</v>
      </c>
      <c r="Z2322" s="45">
        <v>15560.464211124499</v>
      </c>
      <c r="AA2322" s="46">
        <v>1.0553880936878499</v>
      </c>
      <c r="AB2322" s="139">
        <v>17106.717437030999</v>
      </c>
      <c r="AC2322" s="45">
        <v>15890.870667487399</v>
      </c>
      <c r="AD2322" s="99">
        <v>1.0777979032791101</v>
      </c>
      <c r="AE2322" s="142">
        <v>14775.501112248699</v>
      </c>
      <c r="AF2322" s="44">
        <v>16572.2935627062</v>
      </c>
      <c r="AG2322" s="45">
        <v>15594.4435303601</v>
      </c>
      <c r="AH2322" s="140">
        <v>1.05542569499945</v>
      </c>
      <c r="AI2322" s="44">
        <v>17143.462516448999</v>
      </c>
      <c r="AJ2322" s="45">
        <v>15925.503735246701</v>
      </c>
      <c r="AK2322" s="46">
        <v>1.07783171712834</v>
      </c>
    </row>
    <row r="2323" spans="1:37" x14ac:dyDescent="0.2">
      <c r="A2323" s="35" t="s">
        <v>4919</v>
      </c>
      <c r="B2323" s="35" t="s">
        <v>10858</v>
      </c>
      <c r="C2323" s="85" t="s">
        <v>954</v>
      </c>
      <c r="D2323" s="85" t="s">
        <v>13398</v>
      </c>
      <c r="E2323" s="85" t="s">
        <v>12900</v>
      </c>
      <c r="F2323" s="85" t="s">
        <v>378</v>
      </c>
      <c r="G2323" s="85" t="s">
        <v>378</v>
      </c>
      <c r="H2323" s="840">
        <v>1.06612374858596</v>
      </c>
      <c r="I2323" s="840">
        <v>1.15478837037297</v>
      </c>
      <c r="J2323" s="86">
        <v>4463.9166666666697</v>
      </c>
      <c r="K2323" s="44">
        <v>4759.0875700420302</v>
      </c>
      <c r="L2323" s="45">
        <v>4477.6691893459301</v>
      </c>
      <c r="M2323" s="46">
        <v>1.00308081976125</v>
      </c>
      <c r="N2323" s="139">
        <v>5154.8790529807302</v>
      </c>
      <c r="O2323" s="45">
        <v>4788.0857455069699</v>
      </c>
      <c r="P2323" s="99">
        <v>1.0726198769033899</v>
      </c>
      <c r="Q2323" s="86">
        <v>4501.2437656124803</v>
      </c>
      <c r="R2323" s="44">
        <v>4798.8828766939796</v>
      </c>
      <c r="S2323" s="45">
        <v>4515.3422602492901</v>
      </c>
      <c r="T2323" s="140">
        <v>1.0031321331105201</v>
      </c>
      <c r="U2323" s="44">
        <v>5197.9839527431104</v>
      </c>
      <c r="V2323" s="45">
        <v>4828.3351647967602</v>
      </c>
      <c r="W2323" s="99">
        <v>1.07266689302257</v>
      </c>
      <c r="X2323" s="86">
        <v>4537.0166405912196</v>
      </c>
      <c r="Y2323" s="44">
        <v>4837.0211882640097</v>
      </c>
      <c r="Z2323" s="45">
        <v>4551.4500540619902</v>
      </c>
      <c r="AA2323" s="46">
        <v>1.00318125645422</v>
      </c>
      <c r="AB2323" s="139">
        <v>5239.2940527433702</v>
      </c>
      <c r="AC2323" s="45">
        <v>4866.9152622380998</v>
      </c>
      <c r="AD2323" s="99">
        <v>1.0727126761439201</v>
      </c>
      <c r="AE2323" s="142">
        <v>4572.0906408831997</v>
      </c>
      <c r="AF2323" s="44">
        <v>4874.4144129331999</v>
      </c>
      <c r="AG2323" s="45">
        <v>4586.7990461573499</v>
      </c>
      <c r="AH2323" s="140">
        <v>1.00321699774336</v>
      </c>
      <c r="AI2323" s="44">
        <v>5279.7971003830098</v>
      </c>
      <c r="AJ2323" s="45">
        <v>4904.6934575099203</v>
      </c>
      <c r="AK2323" s="46">
        <v>1.07274633045387</v>
      </c>
    </row>
    <row r="2324" spans="1:37" x14ac:dyDescent="0.2">
      <c r="A2324" s="35" t="s">
        <v>4918</v>
      </c>
      <c r="B2324" s="35" t="s">
        <v>10857</v>
      </c>
      <c r="C2324" s="85" t="s">
        <v>950</v>
      </c>
      <c r="D2324" s="85" t="s">
        <v>13398</v>
      </c>
      <c r="E2324" s="85" t="s">
        <v>12900</v>
      </c>
      <c r="F2324" s="85" t="s">
        <v>376</v>
      </c>
      <c r="G2324" s="85" t="s">
        <v>376</v>
      </c>
      <c r="H2324" s="840">
        <v>1.0380859644617499</v>
      </c>
      <c r="I2324" s="840">
        <v>1.14057614845009</v>
      </c>
      <c r="J2324" s="86">
        <v>6705.4166666666697</v>
      </c>
      <c r="K2324" s="44">
        <v>6960.7989275345799</v>
      </c>
      <c r="L2324" s="45">
        <v>6549.1870936046898</v>
      </c>
      <c r="M2324" s="46">
        <v>0.97670098953900797</v>
      </c>
      <c r="N2324" s="139">
        <v>7648.0383154197398</v>
      </c>
      <c r="O2324" s="45">
        <v>7103.8452818748001</v>
      </c>
      <c r="P2324" s="99">
        <v>1.0594189198098301</v>
      </c>
      <c r="Q2324" s="86">
        <v>6772.4647986174195</v>
      </c>
      <c r="R2324" s="44">
        <v>7030.4006522560403</v>
      </c>
      <c r="S2324" s="45">
        <v>6615.0114489739799</v>
      </c>
      <c r="T2324" s="140">
        <v>0.97675095340833995</v>
      </c>
      <c r="U2324" s="44">
        <v>7724.5118155209002</v>
      </c>
      <c r="V2324" s="45">
        <v>7175.1918376133599</v>
      </c>
      <c r="W2324" s="99">
        <v>1.0594653572918</v>
      </c>
      <c r="X2324" s="86">
        <v>6836.4545828230603</v>
      </c>
      <c r="Y2324" s="44">
        <v>7096.8275491088498</v>
      </c>
      <c r="Z2324" s="45">
        <v>6677.8405292974803</v>
      </c>
      <c r="AA2324" s="46">
        <v>0.97679878486663196</v>
      </c>
      <c r="AB2324" s="139">
        <v>7797.4970371303298</v>
      </c>
      <c r="AC2324" s="45">
        <v>7243.2959393441397</v>
      </c>
      <c r="AD2324" s="99">
        <v>1.0595105769507001</v>
      </c>
      <c r="AE2324" s="142">
        <v>6900.5809624614903</v>
      </c>
      <c r="AF2324" s="44">
        <v>7163.3962437632499</v>
      </c>
      <c r="AG2324" s="45">
        <v>6740.7192484416901</v>
      </c>
      <c r="AH2324" s="140">
        <v>0.97683358620246197</v>
      </c>
      <c r="AI2324" s="44">
        <v>7870.6380562323702</v>
      </c>
      <c r="AJ2324" s="45">
        <v>7311.46789296717</v>
      </c>
      <c r="AK2324" s="46">
        <v>1.05954381707002</v>
      </c>
    </row>
    <row r="2325" spans="1:37" x14ac:dyDescent="0.2">
      <c r="A2325" s="35" t="s">
        <v>4917</v>
      </c>
      <c r="B2325" s="35" t="s">
        <v>10856</v>
      </c>
      <c r="C2325" s="85" t="s">
        <v>947</v>
      </c>
      <c r="D2325" s="85" t="s">
        <v>947</v>
      </c>
      <c r="E2325" s="85" t="s">
        <v>12902</v>
      </c>
      <c r="F2325" s="85" t="s">
        <v>200</v>
      </c>
      <c r="G2325" s="85" t="s">
        <v>200</v>
      </c>
      <c r="H2325" s="840">
        <v>1.1462792630433001</v>
      </c>
      <c r="I2325" s="840">
        <v>1.1592521311792801</v>
      </c>
      <c r="J2325" s="86">
        <v>5767.5833333333303</v>
      </c>
      <c r="K2325" s="44">
        <v>6611.2611728741504</v>
      </c>
      <c r="L2325" s="45">
        <v>6220.3185003036597</v>
      </c>
      <c r="M2325" s="46">
        <v>1.0784965107229201</v>
      </c>
      <c r="N2325" s="139">
        <v>6686.0832709207598</v>
      </c>
      <c r="O2325" s="45">
        <v>6210.3377545312096</v>
      </c>
      <c r="P2325" s="99">
        <v>1.0767660206379699</v>
      </c>
      <c r="Q2325" s="86">
        <v>5767.1917223637602</v>
      </c>
      <c r="R2325" s="44">
        <v>6610.8122773405503</v>
      </c>
      <c r="S2325" s="45">
        <v>6220.2143326771102</v>
      </c>
      <c r="T2325" s="140">
        <v>1.0785516820182399</v>
      </c>
      <c r="U2325" s="44">
        <v>6685.6292950696898</v>
      </c>
      <c r="V2325" s="45">
        <v>6210.1882802360496</v>
      </c>
      <c r="W2325" s="99">
        <v>1.0768132184949699</v>
      </c>
      <c r="X2325" s="86">
        <v>5768.9554637313604</v>
      </c>
      <c r="Y2325" s="44">
        <v>6612.8340174956002</v>
      </c>
      <c r="Z2325" s="45">
        <v>6222.4213157179502</v>
      </c>
      <c r="AA2325" s="46">
        <v>1.0786044986544701</v>
      </c>
      <c r="AB2325" s="139">
        <v>6687.6739160089301</v>
      </c>
      <c r="AC2325" s="45">
        <v>6212.3526419848004</v>
      </c>
      <c r="AD2325" s="99">
        <v>1.0768591785880499</v>
      </c>
      <c r="AE2325" s="142">
        <v>5772.7714382936601</v>
      </c>
      <c r="AF2325" s="44">
        <v>6617.2081900046696</v>
      </c>
      <c r="AG2325" s="45">
        <v>6226.7590817896198</v>
      </c>
      <c r="AH2325" s="140">
        <v>1.07864292711893</v>
      </c>
      <c r="AI2325" s="44">
        <v>6692.0975926527999</v>
      </c>
      <c r="AJ2325" s="45">
        <v>6216.6569388283997</v>
      </c>
      <c r="AK2325" s="46">
        <v>1.07689296298659</v>
      </c>
    </row>
    <row r="2326" spans="1:37" x14ac:dyDescent="0.2">
      <c r="A2326" s="35" t="s">
        <v>4916</v>
      </c>
      <c r="B2326" s="35" t="s">
        <v>10855</v>
      </c>
      <c r="C2326" s="85" t="s">
        <v>947</v>
      </c>
      <c r="D2326" s="85" t="s">
        <v>947</v>
      </c>
      <c r="E2326" s="85" t="s">
        <v>12902</v>
      </c>
      <c r="F2326" s="85" t="s">
        <v>186</v>
      </c>
      <c r="G2326" s="85" t="s">
        <v>186</v>
      </c>
      <c r="H2326" s="840">
        <v>1.1438469149836901</v>
      </c>
      <c r="I2326" s="840">
        <v>1.1555904210590899</v>
      </c>
      <c r="J2326" s="86">
        <v>6911</v>
      </c>
      <c r="K2326" s="44">
        <v>7905.1260294522699</v>
      </c>
      <c r="L2326" s="45">
        <v>7437.6734487494105</v>
      </c>
      <c r="M2326" s="46">
        <v>1.07620799432056</v>
      </c>
      <c r="N2326" s="139">
        <v>7986.2853999393601</v>
      </c>
      <c r="O2326" s="45">
        <v>7418.0245336481703</v>
      </c>
      <c r="P2326" s="99">
        <v>1.0733648580014701</v>
      </c>
      <c r="Q2326" s="86">
        <v>6949.5783889795903</v>
      </c>
      <c r="R2326" s="44">
        <v>7949.2538006716204</v>
      </c>
      <c r="S2326" s="45">
        <v>7479.5744230264499</v>
      </c>
      <c r="T2326" s="140">
        <v>1.0762630485451199</v>
      </c>
      <c r="U2326" s="44">
        <v>8030.8662167040702</v>
      </c>
      <c r="V2326" s="45">
        <v>7459.7601897996501</v>
      </c>
      <c r="W2326" s="99">
        <v>1.07341190677539</v>
      </c>
      <c r="X2326" s="86">
        <v>6983.8018428529704</v>
      </c>
      <c r="Y2326" s="44">
        <v>7988.4001928047801</v>
      </c>
      <c r="Z2326" s="45">
        <v>7516.7759400407203</v>
      </c>
      <c r="AA2326" s="46">
        <v>1.07631575310705</v>
      </c>
      <c r="AB2326" s="139">
        <v>8070.4145121757101</v>
      </c>
      <c r="AC2326" s="45">
        <v>7496.8160149990599</v>
      </c>
      <c r="AD2326" s="99">
        <v>1.07345772169511</v>
      </c>
      <c r="AE2326" s="142">
        <v>7021.8853821048697</v>
      </c>
      <c r="AF2326" s="44">
        <v>8031.9619316897097</v>
      </c>
      <c r="AG2326" s="45">
        <v>7558.0351209566697</v>
      </c>
      <c r="AH2326" s="140">
        <v>1.0763541000282</v>
      </c>
      <c r="AI2326" s="44">
        <v>8114.42348533522</v>
      </c>
      <c r="AJ2326" s="45">
        <v>7537.9335651177598</v>
      </c>
      <c r="AK2326" s="46">
        <v>1.0734913993794399</v>
      </c>
    </row>
    <row r="2327" spans="1:37" x14ac:dyDescent="0.2">
      <c r="A2327" s="35" t="s">
        <v>4915</v>
      </c>
      <c r="B2327" s="35" t="s">
        <v>10854</v>
      </c>
      <c r="C2327" s="85" t="s">
        <v>947</v>
      </c>
      <c r="D2327" s="85" t="s">
        <v>947</v>
      </c>
      <c r="E2327" s="85" t="s">
        <v>12902</v>
      </c>
      <c r="F2327" s="85" t="s">
        <v>200</v>
      </c>
      <c r="G2327" s="85" t="s">
        <v>200</v>
      </c>
      <c r="H2327" s="840">
        <v>1.1462792630433001</v>
      </c>
      <c r="I2327" s="840">
        <v>1.1592521311792801</v>
      </c>
      <c r="J2327" s="86">
        <v>5441.25</v>
      </c>
      <c r="K2327" s="44">
        <v>6237.1920400343497</v>
      </c>
      <c r="L2327" s="45">
        <v>5868.3691389710802</v>
      </c>
      <c r="M2327" s="46">
        <v>1.0784965107229201</v>
      </c>
      <c r="N2327" s="139">
        <v>6307.7806587792602</v>
      </c>
      <c r="O2327" s="45">
        <v>5858.95310979636</v>
      </c>
      <c r="P2327" s="99">
        <v>1.0767660206379699</v>
      </c>
      <c r="Q2327" s="86">
        <v>5442.6166576289197</v>
      </c>
      <c r="R2327" s="44">
        <v>6238.7586113340703</v>
      </c>
      <c r="S2327" s="45">
        <v>5870.1433506661697</v>
      </c>
      <c r="T2327" s="140">
        <v>1.0785516820182399</v>
      </c>
      <c r="U2327" s="44">
        <v>6309.3649595481802</v>
      </c>
      <c r="V2327" s="45">
        <v>5860.6815601357102</v>
      </c>
      <c r="W2327" s="99">
        <v>1.0768132184949699</v>
      </c>
      <c r="X2327" s="86">
        <v>5446.52684310108</v>
      </c>
      <c r="Y2327" s="44">
        <v>6243.24077585545</v>
      </c>
      <c r="Z2327" s="45">
        <v>5874.6483550111598</v>
      </c>
      <c r="AA2327" s="46">
        <v>1.0786044986544701</v>
      </c>
      <c r="AB2327" s="139">
        <v>6313.8978503900798</v>
      </c>
      <c r="AC2327" s="45">
        <v>5865.1424224195898</v>
      </c>
      <c r="AD2327" s="99">
        <v>1.0768591785880499</v>
      </c>
      <c r="AE2327" s="142">
        <v>5452.6430796078403</v>
      </c>
      <c r="AF2327" s="44">
        <v>6250.2516909310198</v>
      </c>
      <c r="AG2327" s="45">
        <v>5881.4548919229701</v>
      </c>
      <c r="AH2327" s="140">
        <v>1.07864292711893</v>
      </c>
      <c r="AI2327" s="44">
        <v>6320.98811059534</v>
      </c>
      <c r="AJ2327" s="45">
        <v>5871.9129621071997</v>
      </c>
      <c r="AK2327" s="46">
        <v>1.07689296298659</v>
      </c>
    </row>
    <row r="2328" spans="1:37" x14ac:dyDescent="0.2">
      <c r="A2328" s="35" t="s">
        <v>4914</v>
      </c>
      <c r="B2328" s="35" t="s">
        <v>10853</v>
      </c>
      <c r="C2328" s="85" t="s">
        <v>947</v>
      </c>
      <c r="D2328" s="85" t="s">
        <v>947</v>
      </c>
      <c r="E2328" s="85" t="s">
        <v>12902</v>
      </c>
      <c r="F2328" s="85" t="s">
        <v>200</v>
      </c>
      <c r="G2328" s="85" t="s">
        <v>200</v>
      </c>
      <c r="H2328" s="840">
        <v>1.1462792630433001</v>
      </c>
      <c r="I2328" s="840">
        <v>1.1592521311792801</v>
      </c>
      <c r="J2328" s="86">
        <v>7164.4166666666697</v>
      </c>
      <c r="K2328" s="44">
        <v>8212.4222568017994</v>
      </c>
      <c r="L2328" s="45">
        <v>7726.79837636512</v>
      </c>
      <c r="M2328" s="46">
        <v>1.0784965107229201</v>
      </c>
      <c r="N2328" s="139">
        <v>8305.3652894896895</v>
      </c>
      <c r="O2328" s="45">
        <v>7714.4004243590198</v>
      </c>
      <c r="P2328" s="99">
        <v>1.0767660206379699</v>
      </c>
      <c r="Q2328" s="86">
        <v>7154.3386294985103</v>
      </c>
      <c r="R2328" s="44">
        <v>8200.8700117837707</v>
      </c>
      <c r="S2328" s="45">
        <v>7716.3239625736996</v>
      </c>
      <c r="T2328" s="140">
        <v>1.0785516820182399</v>
      </c>
      <c r="U2328" s="44">
        <v>8293.6823034244007</v>
      </c>
      <c r="V2328" s="45">
        <v>7703.8864058331601</v>
      </c>
      <c r="W2328" s="99">
        <v>1.0768132184949699</v>
      </c>
      <c r="X2328" s="86">
        <v>7147.9935799508803</v>
      </c>
      <c r="Y2328" s="44">
        <v>8193.5968130643305</v>
      </c>
      <c r="Z2328" s="45">
        <v>7709.8580316882999</v>
      </c>
      <c r="AA2328" s="46">
        <v>1.0786044986544701</v>
      </c>
      <c r="AB2328" s="139">
        <v>8286.3267912138708</v>
      </c>
      <c r="AC2328" s="45">
        <v>7697.3824950585604</v>
      </c>
      <c r="AD2328" s="99">
        <v>1.0768591785880499</v>
      </c>
      <c r="AE2328" s="142">
        <v>7146.6911089423302</v>
      </c>
      <c r="AF2328" s="44">
        <v>8192.10381755651</v>
      </c>
      <c r="AG2328" s="45">
        <v>7708.7278169643696</v>
      </c>
      <c r="AH2328" s="140">
        <v>1.07864292711893</v>
      </c>
      <c r="AI2328" s="44">
        <v>8284.8168989213991</v>
      </c>
      <c r="AJ2328" s="45">
        <v>7696.2213638588</v>
      </c>
      <c r="AK2328" s="46">
        <v>1.07689296298659</v>
      </c>
    </row>
    <row r="2329" spans="1:37" x14ac:dyDescent="0.2">
      <c r="A2329" s="35" t="s">
        <v>4913</v>
      </c>
      <c r="B2329" s="35" t="s">
        <v>10852</v>
      </c>
      <c r="C2329" s="85" t="s">
        <v>947</v>
      </c>
      <c r="D2329" s="85" t="s">
        <v>947</v>
      </c>
      <c r="E2329" s="85" t="s">
        <v>12902</v>
      </c>
      <c r="F2329" s="85" t="s">
        <v>186</v>
      </c>
      <c r="G2329" s="85" t="s">
        <v>186</v>
      </c>
      <c r="H2329" s="840">
        <v>1.1438469149836901</v>
      </c>
      <c r="I2329" s="840">
        <v>1.1555904210590899</v>
      </c>
      <c r="J2329" s="86">
        <v>12984.833333333299</v>
      </c>
      <c r="K2329" s="44">
        <v>14852.661549910699</v>
      </c>
      <c r="L2329" s="45">
        <v>13974.3814382535</v>
      </c>
      <c r="M2329" s="46">
        <v>1.07620799432056</v>
      </c>
      <c r="N2329" s="139">
        <v>15005.1490190488</v>
      </c>
      <c r="O2329" s="45">
        <v>13937.4637870061</v>
      </c>
      <c r="P2329" s="99">
        <v>1.0733648580014701</v>
      </c>
      <c r="Q2329" s="86">
        <v>13057.2067935574</v>
      </c>
      <c r="R2329" s="44">
        <v>14935.4457091147</v>
      </c>
      <c r="S2329" s="45">
        <v>14052.9891891181</v>
      </c>
      <c r="T2329" s="140">
        <v>1.0762630485451199</v>
      </c>
      <c r="U2329" s="44">
        <v>15088.7830964226</v>
      </c>
      <c r="V2329" s="45">
        <v>14015.7612414331</v>
      </c>
      <c r="W2329" s="99">
        <v>1.07341190677539</v>
      </c>
      <c r="X2329" s="86">
        <v>13130.056338885201</v>
      </c>
      <c r="Y2329" s="44">
        <v>15018.7744367958</v>
      </c>
      <c r="Z2329" s="45">
        <v>14132.086476725201</v>
      </c>
      <c r="AA2329" s="46">
        <v>1.07631575310705</v>
      </c>
      <c r="AB2329" s="139">
        <v>15172.967333181899</v>
      </c>
      <c r="AC2329" s="45">
        <v>14094.5603632681</v>
      </c>
      <c r="AD2329" s="99">
        <v>1.07345772169511</v>
      </c>
      <c r="AE2329" s="142">
        <v>13209.3348840607</v>
      </c>
      <c r="AF2329" s="44">
        <v>15109.4569561192</v>
      </c>
      <c r="AG2329" s="45">
        <v>14217.9217611043</v>
      </c>
      <c r="AH2329" s="140">
        <v>1.0763541000282</v>
      </c>
      <c r="AI2329" s="44">
        <v>15264.5808605822</v>
      </c>
      <c r="AJ2329" s="45">
        <v>14180.107389561899</v>
      </c>
      <c r="AK2329" s="46">
        <v>1.0734913993794399</v>
      </c>
    </row>
    <row r="2330" spans="1:37" x14ac:dyDescent="0.2">
      <c r="A2330" s="35" t="s">
        <v>4912</v>
      </c>
      <c r="B2330" s="35" t="s">
        <v>10851</v>
      </c>
      <c r="C2330" s="85" t="s">
        <v>947</v>
      </c>
      <c r="D2330" s="85" t="s">
        <v>947</v>
      </c>
      <c r="E2330" s="85" t="s">
        <v>12902</v>
      </c>
      <c r="F2330" s="85" t="s">
        <v>186</v>
      </c>
      <c r="G2330" s="85" t="s">
        <v>186</v>
      </c>
      <c r="H2330" s="840">
        <v>1.1438469149836901</v>
      </c>
      <c r="I2330" s="840">
        <v>1.1555904210590899</v>
      </c>
      <c r="J2330" s="86">
        <v>10517.416666666701</v>
      </c>
      <c r="K2330" s="44">
        <v>12030.3146077647</v>
      </c>
      <c r="L2330" s="45">
        <v>11318.927896267</v>
      </c>
      <c r="M2330" s="46">
        <v>1.07620799432056</v>
      </c>
      <c r="N2330" s="139">
        <v>12153.8259542872</v>
      </c>
      <c r="O2330" s="45">
        <v>11289.025446959</v>
      </c>
      <c r="P2330" s="99">
        <v>1.0733648580014701</v>
      </c>
      <c r="Q2330" s="86">
        <v>10574.154065684201</v>
      </c>
      <c r="R2330" s="44">
        <v>12095.213506595101</v>
      </c>
      <c r="S2330" s="45">
        <v>11380.571290518999</v>
      </c>
      <c r="T2330" s="140">
        <v>1.0762630485451199</v>
      </c>
      <c r="U2330" s="44">
        <v>12219.3911491076</v>
      </c>
      <c r="V2330" s="45">
        <v>11350.422878182801</v>
      </c>
      <c r="W2330" s="99">
        <v>1.07341190677539</v>
      </c>
      <c r="X2330" s="86">
        <v>10627.7648684859</v>
      </c>
      <c r="Y2330" s="44">
        <v>12156.536057989601</v>
      </c>
      <c r="Z2330" s="45">
        <v>11438.830748269</v>
      </c>
      <c r="AA2330" s="46">
        <v>1.07631575310705</v>
      </c>
      <c r="AB2330" s="139">
        <v>12281.343279290601</v>
      </c>
      <c r="AC2330" s="45">
        <v>11408.456262436201</v>
      </c>
      <c r="AD2330" s="99">
        <v>1.07345772169511</v>
      </c>
      <c r="AE2330" s="142">
        <v>10685.110285641</v>
      </c>
      <c r="AF2330" s="44">
        <v>12222.130436490999</v>
      </c>
      <c r="AG2330" s="45">
        <v>11500.962265203299</v>
      </c>
      <c r="AH2330" s="140">
        <v>1.0763541000282</v>
      </c>
      <c r="AI2330" s="44">
        <v>12347.611094046701</v>
      </c>
      <c r="AJ2330" s="45">
        <v>11470.373993056401</v>
      </c>
      <c r="AK2330" s="46">
        <v>1.0734913993794399</v>
      </c>
    </row>
    <row r="2331" spans="1:37" x14ac:dyDescent="0.2">
      <c r="A2331" s="35" t="s">
        <v>4911</v>
      </c>
      <c r="B2331" s="35" t="s">
        <v>10850</v>
      </c>
      <c r="C2331" s="85" t="s">
        <v>947</v>
      </c>
      <c r="D2331" s="85" t="s">
        <v>947</v>
      </c>
      <c r="E2331" s="85" t="s">
        <v>12902</v>
      </c>
      <c r="F2331" s="85" t="s">
        <v>186</v>
      </c>
      <c r="G2331" s="85" t="s">
        <v>186</v>
      </c>
      <c r="H2331" s="840">
        <v>1.1438469149836901</v>
      </c>
      <c r="I2331" s="840">
        <v>1.1555904210590899</v>
      </c>
      <c r="J2331" s="86">
        <v>12998</v>
      </c>
      <c r="K2331" s="44">
        <v>14867.722200958</v>
      </c>
      <c r="L2331" s="45">
        <v>13988.5515101787</v>
      </c>
      <c r="M2331" s="46">
        <v>1.07620799432056</v>
      </c>
      <c r="N2331" s="139">
        <v>15020.364292926</v>
      </c>
      <c r="O2331" s="45">
        <v>13951.596424303099</v>
      </c>
      <c r="P2331" s="99">
        <v>1.0733648580014701</v>
      </c>
      <c r="Q2331" s="86">
        <v>13073.3918038131</v>
      </c>
      <c r="R2331" s="44">
        <v>14953.9588831646</v>
      </c>
      <c r="S2331" s="45">
        <v>14070.408517596599</v>
      </c>
      <c r="T2331" s="140">
        <v>1.0762630485451199</v>
      </c>
      <c r="U2331" s="44">
        <v>15107.4863392388</v>
      </c>
      <c r="V2331" s="45">
        <v>14033.1344241528</v>
      </c>
      <c r="W2331" s="99">
        <v>1.07341190677539</v>
      </c>
      <c r="X2331" s="86">
        <v>13149.659654880599</v>
      </c>
      <c r="Y2331" s="44">
        <v>15041.197629320601</v>
      </c>
      <c r="Z2331" s="45">
        <v>14153.1858345442</v>
      </c>
      <c r="AA2331" s="46">
        <v>1.07631575310705</v>
      </c>
      <c r="AB2331" s="139">
        <v>15195.6207373672</v>
      </c>
      <c r="AC2331" s="45">
        <v>14115.6036941942</v>
      </c>
      <c r="AD2331" s="99">
        <v>1.07345772169511</v>
      </c>
      <c r="AE2331" s="142">
        <v>13222.418395430201</v>
      </c>
      <c r="AF2331" s="44">
        <v>15124.4224902364</v>
      </c>
      <c r="AG2331" s="45">
        <v>14232.004252209599</v>
      </c>
      <c r="AH2331" s="140">
        <v>1.0763541000282</v>
      </c>
      <c r="AI2331" s="44">
        <v>15279.700040994599</v>
      </c>
      <c r="AJ2331" s="45">
        <v>14194.1524264908</v>
      </c>
      <c r="AK2331" s="46">
        <v>1.0734913993794399</v>
      </c>
    </row>
    <row r="2332" spans="1:37" x14ac:dyDescent="0.2">
      <c r="A2332" s="35" t="s">
        <v>4910</v>
      </c>
      <c r="B2332" s="35" t="s">
        <v>10849</v>
      </c>
      <c r="C2332" s="85" t="s">
        <v>947</v>
      </c>
      <c r="D2332" s="85" t="s">
        <v>947</v>
      </c>
      <c r="E2332" s="85" t="s">
        <v>12902</v>
      </c>
      <c r="F2332" s="85" t="s">
        <v>186</v>
      </c>
      <c r="G2332" s="85" t="s">
        <v>186</v>
      </c>
      <c r="H2332" s="840">
        <v>1.1438469149836901</v>
      </c>
      <c r="I2332" s="840">
        <v>1.1555904210590899</v>
      </c>
      <c r="J2332" s="86">
        <v>21044.583333333299</v>
      </c>
      <c r="K2332" s="44">
        <v>24071.781722950502</v>
      </c>
      <c r="L2332" s="45">
        <v>22648.348820478601</v>
      </c>
      <c r="M2332" s="46">
        <v>1.07620799432056</v>
      </c>
      <c r="N2332" s="139">
        <v>24318.9189151797</v>
      </c>
      <c r="O2332" s="45">
        <v>22588.516201283499</v>
      </c>
      <c r="P2332" s="99">
        <v>1.0733648580014701</v>
      </c>
      <c r="Q2332" s="86">
        <v>21155.1796233471</v>
      </c>
      <c r="R2332" s="44">
        <v>24198.286948091401</v>
      </c>
      <c r="S2332" s="45">
        <v>22768.538113943199</v>
      </c>
      <c r="T2332" s="140">
        <v>1.0762630485451199</v>
      </c>
      <c r="U2332" s="44">
        <v>24446.722928524399</v>
      </c>
      <c r="V2332" s="45">
        <v>22708.221697673001</v>
      </c>
      <c r="W2332" s="99">
        <v>1.07341190677539</v>
      </c>
      <c r="X2332" s="86">
        <v>21260.0586065071</v>
      </c>
      <c r="Y2332" s="44">
        <v>24318.252449425501</v>
      </c>
      <c r="Z2332" s="45">
        <v>22882.535990162702</v>
      </c>
      <c r="AA2332" s="46">
        <v>1.07631575310705</v>
      </c>
      <c r="AB2332" s="139">
        <v>24567.920076834402</v>
      </c>
      <c r="AC2332" s="45">
        <v>22821.774074845602</v>
      </c>
      <c r="AD2332" s="99">
        <v>1.07345772169511</v>
      </c>
      <c r="AE2332" s="142">
        <v>21369.154153560299</v>
      </c>
      <c r="AF2332" s="44">
        <v>24443.0410543609</v>
      </c>
      <c r="AG2332" s="45">
        <v>23000.776687319401</v>
      </c>
      <c r="AH2332" s="140">
        <v>1.0763541000282</v>
      </c>
      <c r="AI2332" s="44">
        <v>24693.989845989399</v>
      </c>
      <c r="AJ2332" s="45">
        <v>22939.6031958604</v>
      </c>
      <c r="AK2332" s="46">
        <v>1.0734913993794399</v>
      </c>
    </row>
    <row r="2333" spans="1:37" x14ac:dyDescent="0.2">
      <c r="A2333" s="35" t="s">
        <v>4909</v>
      </c>
      <c r="B2333" s="35" t="s">
        <v>10848</v>
      </c>
      <c r="C2333" s="85" t="s">
        <v>947</v>
      </c>
      <c r="D2333" s="85" t="s">
        <v>947</v>
      </c>
      <c r="E2333" s="85" t="s">
        <v>12902</v>
      </c>
      <c r="F2333" s="85" t="s">
        <v>186</v>
      </c>
      <c r="G2333" s="85" t="s">
        <v>186</v>
      </c>
      <c r="H2333" s="840">
        <v>1.1438469149836901</v>
      </c>
      <c r="I2333" s="840">
        <v>1.1555904210590899</v>
      </c>
      <c r="J2333" s="86">
        <v>8598.3333333333303</v>
      </c>
      <c r="K2333" s="44">
        <v>9835.1770573347494</v>
      </c>
      <c r="L2333" s="45">
        <v>9253.5950711663099</v>
      </c>
      <c r="M2333" s="46">
        <v>1.07620799432056</v>
      </c>
      <c r="N2333" s="139">
        <v>9936.1516370730606</v>
      </c>
      <c r="O2333" s="45">
        <v>9229.1488373826505</v>
      </c>
      <c r="P2333" s="99">
        <v>1.0733648580014701</v>
      </c>
      <c r="Q2333" s="86">
        <v>8642.3014055564709</v>
      </c>
      <c r="R2333" s="44">
        <v>9885.4698011049695</v>
      </c>
      <c r="S2333" s="45">
        <v>9301.3896571899695</v>
      </c>
      <c r="T2333" s="140">
        <v>1.0762630485451199</v>
      </c>
      <c r="U2333" s="44">
        <v>9986.9607201665494</v>
      </c>
      <c r="V2333" s="45">
        <v>9276.7492306660406</v>
      </c>
      <c r="W2333" s="99">
        <v>1.07341190677539</v>
      </c>
      <c r="X2333" s="86">
        <v>8678.56685017977</v>
      </c>
      <c r="Y2333" s="44">
        <v>9926.9519180578409</v>
      </c>
      <c r="Z2333" s="45">
        <v>9340.8782152411404</v>
      </c>
      <c r="AA2333" s="46">
        <v>1.07631575310705</v>
      </c>
      <c r="AB2333" s="139">
        <v>10028.8687205887</v>
      </c>
      <c r="AC2333" s="45">
        <v>9316.0745985726699</v>
      </c>
      <c r="AD2333" s="99">
        <v>1.07345772169511</v>
      </c>
      <c r="AE2333" s="142">
        <v>8718.9082179443594</v>
      </c>
      <c r="AF2333" s="44">
        <v>9973.0962671215893</v>
      </c>
      <c r="AG2333" s="45">
        <v>9384.6326081540101</v>
      </c>
      <c r="AH2333" s="140">
        <v>1.0763541000282</v>
      </c>
      <c r="AI2333" s="44">
        <v>10075.4868187499</v>
      </c>
      <c r="AJ2333" s="45">
        <v>9359.6729839419695</v>
      </c>
      <c r="AK2333" s="46">
        <v>1.0734913993794399</v>
      </c>
    </row>
    <row r="2334" spans="1:37" x14ac:dyDescent="0.2">
      <c r="A2334" s="35" t="s">
        <v>4908</v>
      </c>
      <c r="B2334" s="35" t="s">
        <v>10847</v>
      </c>
      <c r="C2334" s="85" t="s">
        <v>947</v>
      </c>
      <c r="D2334" s="85" t="s">
        <v>947</v>
      </c>
      <c r="E2334" s="85" t="s">
        <v>12902</v>
      </c>
      <c r="F2334" s="85" t="s">
        <v>186</v>
      </c>
      <c r="G2334" s="85" t="s">
        <v>186</v>
      </c>
      <c r="H2334" s="840">
        <v>1.1438469149836901</v>
      </c>
      <c r="I2334" s="840">
        <v>1.1555904210590899</v>
      </c>
      <c r="J2334" s="86">
        <v>9768.5</v>
      </c>
      <c r="K2334" s="44">
        <v>11173.6685890182</v>
      </c>
      <c r="L2334" s="45">
        <v>10512.937792520401</v>
      </c>
      <c r="M2334" s="46">
        <v>1.07620799432056</v>
      </c>
      <c r="N2334" s="139">
        <v>11288.385028115699</v>
      </c>
      <c r="O2334" s="45">
        <v>10485.164615387401</v>
      </c>
      <c r="P2334" s="99">
        <v>1.0733648580014701</v>
      </c>
      <c r="Q2334" s="86">
        <v>9817.0559848194698</v>
      </c>
      <c r="R2334" s="44">
        <v>11229.2092024579</v>
      </c>
      <c r="S2334" s="45">
        <v>10565.734601959901</v>
      </c>
      <c r="T2334" s="140">
        <v>1.0762630485451199</v>
      </c>
      <c r="U2334" s="44">
        <v>11344.495859058199</v>
      </c>
      <c r="V2334" s="45">
        <v>10537.7447835859</v>
      </c>
      <c r="W2334" s="99">
        <v>1.07341190677539</v>
      </c>
      <c r="X2334" s="86">
        <v>9865.5799471166392</v>
      </c>
      <c r="Y2334" s="44">
        <v>11284.7131870343</v>
      </c>
      <c r="Z2334" s="45">
        <v>10618.4791106187</v>
      </c>
      <c r="AA2334" s="46">
        <v>1.07631575310705</v>
      </c>
      <c r="AB2334" s="139">
        <v>11400.5696850806</v>
      </c>
      <c r="AC2334" s="45">
        <v>10590.282973232799</v>
      </c>
      <c r="AD2334" s="99">
        <v>1.07345772169511</v>
      </c>
      <c r="AE2334" s="142">
        <v>9914.7093004829894</v>
      </c>
      <c r="AF2334" s="44">
        <v>11340.909646317599</v>
      </c>
      <c r="AG2334" s="45">
        <v>10671.738006162601</v>
      </c>
      <c r="AH2334" s="140">
        <v>1.0763541000282</v>
      </c>
      <c r="AI2334" s="44">
        <v>11457.343095223599</v>
      </c>
      <c r="AJ2334" s="45">
        <v>10643.3551614158</v>
      </c>
      <c r="AK2334" s="46">
        <v>1.0734913993794399</v>
      </c>
    </row>
    <row r="2335" spans="1:37" x14ac:dyDescent="0.2">
      <c r="A2335" s="35" t="s">
        <v>4907</v>
      </c>
      <c r="B2335" s="35" t="s">
        <v>10846</v>
      </c>
      <c r="C2335" s="85" t="s">
        <v>947</v>
      </c>
      <c r="D2335" s="85" t="s">
        <v>947</v>
      </c>
      <c r="E2335" s="85" t="s">
        <v>12902</v>
      </c>
      <c r="F2335" s="85" t="s">
        <v>186</v>
      </c>
      <c r="G2335" s="85" t="s">
        <v>186</v>
      </c>
      <c r="H2335" s="840">
        <v>1.1438469149836901</v>
      </c>
      <c r="I2335" s="840">
        <v>1.1555904210590899</v>
      </c>
      <c r="J2335" s="86">
        <v>18029.666666666701</v>
      </c>
      <c r="K2335" s="44">
        <v>20623.178594850899</v>
      </c>
      <c r="L2335" s="45">
        <v>19403.671401601699</v>
      </c>
      <c r="M2335" s="46">
        <v>1.07620799432056</v>
      </c>
      <c r="N2335" s="139">
        <v>20834.910094888401</v>
      </c>
      <c r="O2335" s="45">
        <v>19352.4106014805</v>
      </c>
      <c r="P2335" s="99">
        <v>1.0733648580014701</v>
      </c>
      <c r="Q2335" s="86">
        <v>18117.2203130446</v>
      </c>
      <c r="R2335" s="44">
        <v>20723.326563155901</v>
      </c>
      <c r="S2335" s="45">
        <v>19498.894765280998</v>
      </c>
      <c r="T2335" s="140">
        <v>1.0762630485451199</v>
      </c>
      <c r="U2335" s="44">
        <v>20936.0862499715</v>
      </c>
      <c r="V2335" s="45">
        <v>19447.2400016951</v>
      </c>
      <c r="W2335" s="99">
        <v>1.07341190677539</v>
      </c>
      <c r="X2335" s="86">
        <v>18206.342408217901</v>
      </c>
      <c r="Y2335" s="44">
        <v>20825.268596776801</v>
      </c>
      <c r="Z2335" s="45">
        <v>19595.773140426001</v>
      </c>
      <c r="AA2335" s="46">
        <v>1.07631575310705</v>
      </c>
      <c r="AB2335" s="139">
        <v>21039.074889458501</v>
      </c>
      <c r="AC2335" s="45">
        <v>19543.738841926701</v>
      </c>
      <c r="AD2335" s="99">
        <v>1.07345772169511</v>
      </c>
      <c r="AE2335" s="142">
        <v>18297.104207082499</v>
      </c>
      <c r="AF2335" s="44">
        <v>20929.0862004064</v>
      </c>
      <c r="AG2335" s="45">
        <v>19694.163131936599</v>
      </c>
      <c r="AH2335" s="140">
        <v>1.0763541000282</v>
      </c>
      <c r="AI2335" s="44">
        <v>21143.958354824499</v>
      </c>
      <c r="AJ2335" s="45">
        <v>19641.7839998524</v>
      </c>
      <c r="AK2335" s="46">
        <v>1.0734913993794399</v>
      </c>
    </row>
    <row r="2336" spans="1:37" x14ac:dyDescent="0.2">
      <c r="A2336" s="35" t="s">
        <v>4906</v>
      </c>
      <c r="B2336" s="35" t="s">
        <v>13460</v>
      </c>
      <c r="C2336" s="85" t="s">
        <v>947</v>
      </c>
      <c r="D2336" s="85" t="s">
        <v>947</v>
      </c>
      <c r="E2336" s="85" t="s">
        <v>12902</v>
      </c>
      <c r="F2336" s="85" t="s">
        <v>186</v>
      </c>
      <c r="G2336" s="85" t="s">
        <v>186</v>
      </c>
      <c r="H2336" s="840">
        <v>1.1438469149836901</v>
      </c>
      <c r="I2336" s="840">
        <v>1.1555904210590899</v>
      </c>
      <c r="J2336" s="86">
        <v>7652.0833333333303</v>
      </c>
      <c r="K2336" s="44">
        <v>8752.8119140314393</v>
      </c>
      <c r="L2336" s="45">
        <v>8235.2332565404795</v>
      </c>
      <c r="M2336" s="46">
        <v>1.07620799432056</v>
      </c>
      <c r="N2336" s="139">
        <v>8842.6742011458991</v>
      </c>
      <c r="O2336" s="45">
        <v>8213.4773404987609</v>
      </c>
      <c r="P2336" s="99">
        <v>1.0733648580014701</v>
      </c>
      <c r="Q2336" s="86">
        <v>7693.6089417160001</v>
      </c>
      <c r="R2336" s="44">
        <v>8800.3108530727695</v>
      </c>
      <c r="S2336" s="45">
        <v>8280.3470139252495</v>
      </c>
      <c r="T2336" s="140">
        <v>1.0762630485451199</v>
      </c>
      <c r="U2336" s="44">
        <v>8890.6607964215691</v>
      </c>
      <c r="V2336" s="45">
        <v>8258.4114441115998</v>
      </c>
      <c r="W2336" s="99">
        <v>1.07341190677539</v>
      </c>
      <c r="X2336" s="86">
        <v>7731.8691549944697</v>
      </c>
      <c r="Y2336" s="44">
        <v>8844.0746799979697</v>
      </c>
      <c r="Z2336" s="45">
        <v>8321.9325724830705</v>
      </c>
      <c r="AA2336" s="46">
        <v>1.07631575310705</v>
      </c>
      <c r="AB2336" s="139">
        <v>8934.8739323938407</v>
      </c>
      <c r="AC2336" s="45">
        <v>8299.8346475650505</v>
      </c>
      <c r="AD2336" s="99">
        <v>1.07345772169511</v>
      </c>
      <c r="AE2336" s="142">
        <v>7770.6590590477099</v>
      </c>
      <c r="AF2336" s="44">
        <v>8888.4443920817794</v>
      </c>
      <c r="AG2336" s="45">
        <v>8363.9807381273004</v>
      </c>
      <c r="AH2336" s="140">
        <v>1.0763541000282</v>
      </c>
      <c r="AI2336" s="44">
        <v>8979.6991739515706</v>
      </c>
      <c r="AJ2336" s="45">
        <v>8341.7356673976301</v>
      </c>
      <c r="AK2336" s="46">
        <v>1.0734913993794399</v>
      </c>
    </row>
    <row r="2337" spans="1:37" x14ac:dyDescent="0.2">
      <c r="A2337" s="35" t="s">
        <v>4905</v>
      </c>
      <c r="B2337" s="35" t="s">
        <v>10845</v>
      </c>
      <c r="C2337" s="85" t="s">
        <v>947</v>
      </c>
      <c r="D2337" s="85" t="s">
        <v>947</v>
      </c>
      <c r="E2337" s="85" t="s">
        <v>12902</v>
      </c>
      <c r="F2337" s="85" t="s">
        <v>200</v>
      </c>
      <c r="G2337" s="85" t="s">
        <v>200</v>
      </c>
      <c r="H2337" s="840">
        <v>1.1462792630433001</v>
      </c>
      <c r="I2337" s="840">
        <v>1.1592521311792801</v>
      </c>
      <c r="J2337" s="86">
        <v>5256.5</v>
      </c>
      <c r="K2337" s="44">
        <v>6025.4169461870997</v>
      </c>
      <c r="L2337" s="45">
        <v>5669.1169086150203</v>
      </c>
      <c r="M2337" s="46">
        <v>1.0784965107229201</v>
      </c>
      <c r="N2337" s="139">
        <v>6093.6088275438897</v>
      </c>
      <c r="O2337" s="45">
        <v>5660.0205874834901</v>
      </c>
      <c r="P2337" s="99">
        <v>1.0767660206379699</v>
      </c>
      <c r="Q2337" s="86">
        <v>5259.6860288731204</v>
      </c>
      <c r="R2337" s="44">
        <v>6029.0690250158204</v>
      </c>
      <c r="S2337" s="45">
        <v>5672.8432133289498</v>
      </c>
      <c r="T2337" s="140">
        <v>1.0785516820182399</v>
      </c>
      <c r="U2337" s="44">
        <v>6097.3022383050502</v>
      </c>
      <c r="V2337" s="45">
        <v>5663.6994410238703</v>
      </c>
      <c r="W2337" s="99">
        <v>1.0768132184949699</v>
      </c>
      <c r="X2337" s="86">
        <v>5263.7047313639496</v>
      </c>
      <c r="Y2337" s="44">
        <v>6033.6755803453998</v>
      </c>
      <c r="Z2337" s="45">
        <v>5677.4556028379902</v>
      </c>
      <c r="AA2337" s="46">
        <v>1.0786044986544701</v>
      </c>
      <c r="AB2337" s="139">
        <v>6101.9609277321197</v>
      </c>
      <c r="AC2337" s="45">
        <v>5668.2687533466196</v>
      </c>
      <c r="AD2337" s="99">
        <v>1.0768591785880499</v>
      </c>
      <c r="AE2337" s="142">
        <v>5270.8192001625603</v>
      </c>
      <c r="AF2337" s="44">
        <v>6041.8307483968101</v>
      </c>
      <c r="AG2337" s="45">
        <v>5685.3318503779901</v>
      </c>
      <c r="AH2337" s="140">
        <v>1.07864292711893</v>
      </c>
      <c r="AI2337" s="44">
        <v>6110.2083908491104</v>
      </c>
      <c r="AJ2337" s="45">
        <v>5676.1081058296504</v>
      </c>
      <c r="AK2337" s="46">
        <v>1.07689296298659</v>
      </c>
    </row>
    <row r="2338" spans="1:37" x14ac:dyDescent="0.2">
      <c r="A2338" s="35" t="s">
        <v>4904</v>
      </c>
      <c r="B2338" s="35" t="s">
        <v>8006</v>
      </c>
      <c r="C2338" s="85" t="s">
        <v>947</v>
      </c>
      <c r="D2338" s="85" t="s">
        <v>947</v>
      </c>
      <c r="E2338" s="85" t="s">
        <v>12902</v>
      </c>
      <c r="F2338" s="85" t="s">
        <v>186</v>
      </c>
      <c r="G2338" s="85" t="s">
        <v>186</v>
      </c>
      <c r="H2338" s="840">
        <v>1.1438469149836901</v>
      </c>
      <c r="I2338" s="840">
        <v>1.1555904210590899</v>
      </c>
      <c r="J2338" s="86">
        <v>6325.3333333333303</v>
      </c>
      <c r="K2338" s="44">
        <v>7235.2130195768304</v>
      </c>
      <c r="L2338" s="45">
        <v>6807.3743000756704</v>
      </c>
      <c r="M2338" s="46">
        <v>1.07620799432056</v>
      </c>
      <c r="N2338" s="139">
        <v>7309.4946100057596</v>
      </c>
      <c r="O2338" s="45">
        <v>6789.39051514531</v>
      </c>
      <c r="P2338" s="99">
        <v>1.0733648580014701</v>
      </c>
      <c r="Q2338" s="86">
        <v>6362.7281319116701</v>
      </c>
      <c r="R2338" s="44">
        <v>7277.9869445670902</v>
      </c>
      <c r="S2338" s="45">
        <v>6847.9691763150404</v>
      </c>
      <c r="T2338" s="140">
        <v>1.0762630485451199</v>
      </c>
      <c r="U2338" s="44">
        <v>7352.7076810403096</v>
      </c>
      <c r="V2338" s="45">
        <v>6829.8281363687502</v>
      </c>
      <c r="W2338" s="99">
        <v>1.07341190677539</v>
      </c>
      <c r="X2338" s="86">
        <v>6398.2330773712301</v>
      </c>
      <c r="Y2338" s="44">
        <v>7318.5991668976703</v>
      </c>
      <c r="Z2338" s="45">
        <v>6886.51905322527</v>
      </c>
      <c r="AA2338" s="46">
        <v>1.07631575310705</v>
      </c>
      <c r="AB2338" s="139">
        <v>7393.7368559136003</v>
      </c>
      <c r="AC2338" s="45">
        <v>6868.2327021091996</v>
      </c>
      <c r="AD2338" s="99">
        <v>1.07345772169511</v>
      </c>
      <c r="AE2338" s="142">
        <v>6434.8818036190296</v>
      </c>
      <c r="AF2338" s="44">
        <v>7360.5196993543004</v>
      </c>
      <c r="AG2338" s="45">
        <v>6926.2114125222097</v>
      </c>
      <c r="AH2338" s="140">
        <v>1.0763541000282</v>
      </c>
      <c r="AI2338" s="44">
        <v>7436.0877729095801</v>
      </c>
      <c r="AJ2338" s="45">
        <v>6907.7902722082599</v>
      </c>
      <c r="AK2338" s="46">
        <v>1.0734913993794399</v>
      </c>
    </row>
    <row r="2339" spans="1:37" x14ac:dyDescent="0.2">
      <c r="A2339" s="35" t="s">
        <v>4903</v>
      </c>
      <c r="B2339" s="35" t="s">
        <v>10844</v>
      </c>
      <c r="C2339" s="85" t="s">
        <v>947</v>
      </c>
      <c r="D2339" s="85" t="s">
        <v>947</v>
      </c>
      <c r="E2339" s="85" t="s">
        <v>12902</v>
      </c>
      <c r="F2339" s="85" t="s">
        <v>200</v>
      </c>
      <c r="G2339" s="85" t="s">
        <v>200</v>
      </c>
      <c r="H2339" s="840">
        <v>1.1462792630433001</v>
      </c>
      <c r="I2339" s="840">
        <v>1.1592521311792801</v>
      </c>
      <c r="J2339" s="86">
        <v>8578.6666666666697</v>
      </c>
      <c r="K2339" s="44">
        <v>9833.5477045607895</v>
      </c>
      <c r="L2339" s="45">
        <v>9252.0620666550094</v>
      </c>
      <c r="M2339" s="46">
        <v>1.0784965107229201</v>
      </c>
      <c r="N2339" s="139">
        <v>9944.8376160099906</v>
      </c>
      <c r="O2339" s="45">
        <v>9237.2167690462702</v>
      </c>
      <c r="P2339" s="99">
        <v>1.0767660206379699</v>
      </c>
      <c r="Q2339" s="86">
        <v>8582.5089511646802</v>
      </c>
      <c r="R2339" s="44">
        <v>9837.95203560357</v>
      </c>
      <c r="S2339" s="45">
        <v>9256.6794652152694</v>
      </c>
      <c r="T2339" s="140">
        <v>1.0785516820182399</v>
      </c>
      <c r="U2339" s="44">
        <v>9949.2917925028996</v>
      </c>
      <c r="V2339" s="45">
        <v>9241.7590864654903</v>
      </c>
      <c r="W2339" s="99">
        <v>1.0768132184949699</v>
      </c>
      <c r="X2339" s="86">
        <v>8585.1459516450996</v>
      </c>
      <c r="Y2339" s="44">
        <v>9840.9747745709192</v>
      </c>
      <c r="Z2339" s="45">
        <v>9259.9770450496399</v>
      </c>
      <c r="AA2339" s="46">
        <v>1.0786044986544701</v>
      </c>
      <c r="AB2339" s="139">
        <v>9952.3487409297504</v>
      </c>
      <c r="AC2339" s="45">
        <v>9244.9932175470694</v>
      </c>
      <c r="AD2339" s="99">
        <v>1.0768591785880499</v>
      </c>
      <c r="AE2339" s="142">
        <v>8593.6316681638891</v>
      </c>
      <c r="AF2339" s="44">
        <v>9850.7017754484696</v>
      </c>
      <c r="AG2339" s="45">
        <v>9269.4600171302209</v>
      </c>
      <c r="AH2339" s="140">
        <v>1.07864292711893</v>
      </c>
      <c r="AI2339" s="44">
        <v>9962.1858258887405</v>
      </c>
      <c r="AJ2339" s="45">
        <v>9254.4214699443801</v>
      </c>
      <c r="AK2339" s="46">
        <v>1.07689296298659</v>
      </c>
    </row>
    <row r="2340" spans="1:37" x14ac:dyDescent="0.2">
      <c r="A2340" s="35" t="s">
        <v>4902</v>
      </c>
      <c r="B2340" s="35" t="s">
        <v>10843</v>
      </c>
      <c r="C2340" s="85" t="s">
        <v>947</v>
      </c>
      <c r="D2340" s="85" t="s">
        <v>947</v>
      </c>
      <c r="E2340" s="85" t="s">
        <v>12902</v>
      </c>
      <c r="F2340" s="85" t="s">
        <v>200</v>
      </c>
      <c r="G2340" s="85" t="s">
        <v>200</v>
      </c>
      <c r="H2340" s="840">
        <v>1.1462792630433001</v>
      </c>
      <c r="I2340" s="840">
        <v>1.1592521311792801</v>
      </c>
      <c r="J2340" s="86">
        <v>11746.166666666701</v>
      </c>
      <c r="K2340" s="44">
        <v>13464.3872702504</v>
      </c>
      <c r="L2340" s="45">
        <v>12668.1997643698</v>
      </c>
      <c r="M2340" s="46">
        <v>1.0784965107229201</v>
      </c>
      <c r="N2340" s="139">
        <v>13616.7687415204</v>
      </c>
      <c r="O2340" s="45">
        <v>12647.873139417001</v>
      </c>
      <c r="P2340" s="99">
        <v>1.0767660206379699</v>
      </c>
      <c r="Q2340" s="86">
        <v>11746.890904576099</v>
      </c>
      <c r="R2340" s="44">
        <v>13465.2174491476</v>
      </c>
      <c r="S2340" s="45">
        <v>12669.6289436154</v>
      </c>
      <c r="T2340" s="140">
        <v>1.0785516820182399</v>
      </c>
      <c r="U2340" s="44">
        <v>13617.6083158604</v>
      </c>
      <c r="V2340" s="45">
        <v>12649.2074022659</v>
      </c>
      <c r="W2340" s="99">
        <v>1.0768132184949699</v>
      </c>
      <c r="X2340" s="86">
        <v>11748.836035181699</v>
      </c>
      <c r="Y2340" s="44">
        <v>13467.4471120247</v>
      </c>
      <c r="Z2340" s="45">
        <v>12672.3474015008</v>
      </c>
      <c r="AA2340" s="46">
        <v>1.0786044986544701</v>
      </c>
      <c r="AB2340" s="139">
        <v>13619.863212660301</v>
      </c>
      <c r="AC2340" s="45">
        <v>12651.841922211501</v>
      </c>
      <c r="AD2340" s="99">
        <v>1.0768591785880499</v>
      </c>
      <c r="AE2340" s="142">
        <v>11759.0124106163</v>
      </c>
      <c r="AF2340" s="44">
        <v>13479.1120801582</v>
      </c>
      <c r="AG2340" s="45">
        <v>12683.775566614901</v>
      </c>
      <c r="AH2340" s="140">
        <v>1.07864292711893</v>
      </c>
      <c r="AI2340" s="44">
        <v>13631.6601975705</v>
      </c>
      <c r="AJ2340" s="45">
        <v>12663.197716664599</v>
      </c>
      <c r="AK2340" s="46">
        <v>1.07689296298659</v>
      </c>
    </row>
    <row r="2341" spans="1:37" x14ac:dyDescent="0.2">
      <c r="A2341" s="35" t="s">
        <v>4901</v>
      </c>
      <c r="B2341" s="35" t="s">
        <v>10842</v>
      </c>
      <c r="C2341" s="85" t="s">
        <v>947</v>
      </c>
      <c r="D2341" s="85" t="s">
        <v>947</v>
      </c>
      <c r="E2341" s="85" t="s">
        <v>12902</v>
      </c>
      <c r="F2341" s="85" t="s">
        <v>200</v>
      </c>
      <c r="G2341" s="85" t="s">
        <v>200</v>
      </c>
      <c r="H2341" s="840">
        <v>1.1462792630433001</v>
      </c>
      <c r="I2341" s="840">
        <v>1.1592521311792801</v>
      </c>
      <c r="J2341" s="86">
        <v>6559.4166666666697</v>
      </c>
      <c r="K2341" s="44">
        <v>7518.9233026605998</v>
      </c>
      <c r="L2341" s="45">
        <v>7074.3079873777497</v>
      </c>
      <c r="M2341" s="46">
        <v>1.0784965107229201</v>
      </c>
      <c r="N2341" s="139">
        <v>7604.0177501262197</v>
      </c>
      <c r="O2341" s="45">
        <v>7062.9569818730497</v>
      </c>
      <c r="P2341" s="99">
        <v>1.0767660206379699</v>
      </c>
      <c r="Q2341" s="86">
        <v>6568.3189573519903</v>
      </c>
      <c r="R2341" s="44">
        <v>7529.1278138667803</v>
      </c>
      <c r="S2341" s="45">
        <v>7084.2714594842901</v>
      </c>
      <c r="T2341" s="140">
        <v>1.0785516820182399</v>
      </c>
      <c r="U2341" s="44">
        <v>7614.3377495755703</v>
      </c>
      <c r="V2341" s="45">
        <v>7072.8526765676997</v>
      </c>
      <c r="W2341" s="99">
        <v>1.0768132184949699</v>
      </c>
      <c r="X2341" s="86">
        <v>6580.0158315086401</v>
      </c>
      <c r="Y2341" s="44">
        <v>7542.5356981549703</v>
      </c>
      <c r="Z2341" s="45">
        <v>7097.2346770828699</v>
      </c>
      <c r="AA2341" s="46">
        <v>1.0786044986544701</v>
      </c>
      <c r="AB2341" s="139">
        <v>7627.8973758697903</v>
      </c>
      <c r="AC2341" s="45">
        <v>7085.7504434147604</v>
      </c>
      <c r="AD2341" s="99">
        <v>1.0768591785880499</v>
      </c>
      <c r="AE2341" s="142">
        <v>6595.8874018032202</v>
      </c>
      <c r="AF2341" s="44">
        <v>7560.7289500555798</v>
      </c>
      <c r="AG2341" s="45">
        <v>7114.60729402789</v>
      </c>
      <c r="AH2341" s="140">
        <v>1.07864292711893</v>
      </c>
      <c r="AI2341" s="44">
        <v>7646.2965275589504</v>
      </c>
      <c r="AJ2341" s="45">
        <v>7103.0647276537702</v>
      </c>
      <c r="AK2341" s="46">
        <v>1.07689296298659</v>
      </c>
    </row>
    <row r="2342" spans="1:37" x14ac:dyDescent="0.2">
      <c r="A2342" s="35" t="s">
        <v>4900</v>
      </c>
      <c r="B2342" s="35" t="s">
        <v>10841</v>
      </c>
      <c r="C2342" s="85" t="s">
        <v>947</v>
      </c>
      <c r="D2342" s="85" t="s">
        <v>947</v>
      </c>
      <c r="E2342" s="85" t="s">
        <v>12902</v>
      </c>
      <c r="F2342" s="85" t="s">
        <v>186</v>
      </c>
      <c r="G2342" s="85" t="s">
        <v>186</v>
      </c>
      <c r="H2342" s="840">
        <v>1.1438469149836901</v>
      </c>
      <c r="I2342" s="840">
        <v>1.1555904210590899</v>
      </c>
      <c r="J2342" s="86">
        <v>9747.4166666666697</v>
      </c>
      <c r="K2342" s="44">
        <v>11149.5524832273</v>
      </c>
      <c r="L2342" s="45">
        <v>10490.247740640199</v>
      </c>
      <c r="M2342" s="46">
        <v>1.07620799432056</v>
      </c>
      <c r="N2342" s="139">
        <v>11264.021330071701</v>
      </c>
      <c r="O2342" s="45">
        <v>10462.534506297799</v>
      </c>
      <c r="P2342" s="99">
        <v>1.0733648580014701</v>
      </c>
      <c r="Q2342" s="86">
        <v>9796.7979077086293</v>
      </c>
      <c r="R2342" s="44">
        <v>11206.0370634512</v>
      </c>
      <c r="S2342" s="45">
        <v>10543.931582130899</v>
      </c>
      <c r="T2342" s="140">
        <v>1.0762630485451199</v>
      </c>
      <c r="U2342" s="44">
        <v>11321.0858191998</v>
      </c>
      <c r="V2342" s="45">
        <v>10515.999522406701</v>
      </c>
      <c r="W2342" s="99">
        <v>1.07341190677539</v>
      </c>
      <c r="X2342" s="86">
        <v>9843.0628949760594</v>
      </c>
      <c r="Y2342" s="44">
        <v>11258.957126408801</v>
      </c>
      <c r="Z2342" s="45">
        <v>10594.2436526862</v>
      </c>
      <c r="AA2342" s="46">
        <v>1.07631575310705</v>
      </c>
      <c r="AB2342" s="139">
        <v>11374.5491953165</v>
      </c>
      <c r="AC2342" s="45">
        <v>10566.111869742699</v>
      </c>
      <c r="AD2342" s="99">
        <v>1.07345772169511</v>
      </c>
      <c r="AE2342" s="142">
        <v>9891.9087593958993</v>
      </c>
      <c r="AF2342" s="44">
        <v>11314.829317735101</v>
      </c>
      <c r="AG2342" s="45">
        <v>10647.1965502807</v>
      </c>
      <c r="AH2342" s="140">
        <v>1.0763541000282</v>
      </c>
      <c r="AI2342" s="44">
        <v>11430.9950083484</v>
      </c>
      <c r="AJ2342" s="45">
        <v>10618.878976657599</v>
      </c>
      <c r="AK2342" s="46">
        <v>1.0734913993794399</v>
      </c>
    </row>
    <row r="2343" spans="1:37" x14ac:dyDescent="0.2">
      <c r="A2343" s="35" t="s">
        <v>4899</v>
      </c>
      <c r="B2343" s="35" t="s">
        <v>10840</v>
      </c>
      <c r="C2343" s="85" t="s">
        <v>947</v>
      </c>
      <c r="D2343" s="85" t="s">
        <v>947</v>
      </c>
      <c r="E2343" s="85" t="s">
        <v>12902</v>
      </c>
      <c r="F2343" s="85" t="s">
        <v>186</v>
      </c>
      <c r="G2343" s="85" t="s">
        <v>186</v>
      </c>
      <c r="H2343" s="840">
        <v>1.1438469149836901</v>
      </c>
      <c r="I2343" s="840">
        <v>1.1555904210590899</v>
      </c>
      <c r="J2343" s="86">
        <v>13454.333333333299</v>
      </c>
      <c r="K2343" s="44">
        <v>15389.6976764955</v>
      </c>
      <c r="L2343" s="45">
        <v>14479.661091587001</v>
      </c>
      <c r="M2343" s="46">
        <v>1.07620799432056</v>
      </c>
      <c r="N2343" s="139">
        <v>15547.698721736</v>
      </c>
      <c r="O2343" s="45">
        <v>14441.408587837799</v>
      </c>
      <c r="P2343" s="99">
        <v>1.0733648580014701</v>
      </c>
      <c r="Q2343" s="86">
        <v>13522.6723236947</v>
      </c>
      <c r="R2343" s="44">
        <v>15467.867019793501</v>
      </c>
      <c r="S2343" s="45">
        <v>14553.952539576399</v>
      </c>
      <c r="T2343" s="140">
        <v>1.0762630485451199</v>
      </c>
      <c r="U2343" s="44">
        <v>15626.6706043825</v>
      </c>
      <c r="V2343" s="45">
        <v>14515.397483676001</v>
      </c>
      <c r="W2343" s="99">
        <v>1.07341190677539</v>
      </c>
      <c r="X2343" s="86">
        <v>13584.6489176865</v>
      </c>
      <c r="Y2343" s="44">
        <v>15538.7587556322</v>
      </c>
      <c r="Z2343" s="45">
        <v>14621.371630534701</v>
      </c>
      <c r="AA2343" s="46">
        <v>1.07631575310705</v>
      </c>
      <c r="AB2343" s="139">
        <v>15698.290162729299</v>
      </c>
      <c r="AC2343" s="45">
        <v>14582.546277207701</v>
      </c>
      <c r="AD2343" s="99">
        <v>1.07345772169511</v>
      </c>
      <c r="AE2343" s="142">
        <v>13648.482938263</v>
      </c>
      <c r="AF2343" s="44">
        <v>15611.7751031397</v>
      </c>
      <c r="AG2343" s="45">
        <v>14690.6005697644</v>
      </c>
      <c r="AH2343" s="140">
        <v>1.0763541000282</v>
      </c>
      <c r="AI2343" s="44">
        <v>15772.0561454452</v>
      </c>
      <c r="AJ2343" s="45">
        <v>14651.5290488024</v>
      </c>
      <c r="AK2343" s="46">
        <v>1.0734913993794399</v>
      </c>
    </row>
    <row r="2344" spans="1:37" x14ac:dyDescent="0.2">
      <c r="A2344" s="35" t="s">
        <v>4898</v>
      </c>
      <c r="B2344" s="35" t="s">
        <v>8379</v>
      </c>
      <c r="C2344" s="85" t="s">
        <v>947</v>
      </c>
      <c r="D2344" s="85" t="s">
        <v>947</v>
      </c>
      <c r="E2344" s="85" t="s">
        <v>12902</v>
      </c>
      <c r="F2344" s="85" t="s">
        <v>186</v>
      </c>
      <c r="G2344" s="85" t="s">
        <v>186</v>
      </c>
      <c r="H2344" s="840">
        <v>1.1438469149836901</v>
      </c>
      <c r="I2344" s="840">
        <v>1.1555904210590899</v>
      </c>
      <c r="J2344" s="86">
        <v>3529</v>
      </c>
      <c r="K2344" s="44">
        <v>4036.6357629774402</v>
      </c>
      <c r="L2344" s="45">
        <v>3797.9380119572702</v>
      </c>
      <c r="M2344" s="46">
        <v>1.07620799432056</v>
      </c>
      <c r="N2344" s="139">
        <v>4078.07859591752</v>
      </c>
      <c r="O2344" s="45">
        <v>3787.9045838871898</v>
      </c>
      <c r="P2344" s="99">
        <v>1.0733648580014701</v>
      </c>
      <c r="Q2344" s="86">
        <v>3548.2210929715102</v>
      </c>
      <c r="R2344" s="44">
        <v>4058.6217508755099</v>
      </c>
      <c r="S2344" s="45">
        <v>3818.8192504336098</v>
      </c>
      <c r="T2344" s="140">
        <v>1.0762630485451199</v>
      </c>
      <c r="U2344" s="44">
        <v>4100.29030683768</v>
      </c>
      <c r="V2344" s="45">
        <v>3808.7027690672198</v>
      </c>
      <c r="W2344" s="99">
        <v>1.07341190677539</v>
      </c>
      <c r="X2344" s="86">
        <v>3566.3616028418401</v>
      </c>
      <c r="Y2344" s="44">
        <v>4079.37171712693</v>
      </c>
      <c r="Z2344" s="45">
        <v>3838.5311744147998</v>
      </c>
      <c r="AA2344" s="46">
        <v>1.07631575310705</v>
      </c>
      <c r="AB2344" s="139">
        <v>4121.2533062769699</v>
      </c>
      <c r="AC2344" s="45">
        <v>3828.3384009275201</v>
      </c>
      <c r="AD2344" s="99">
        <v>1.07345772169511</v>
      </c>
      <c r="AE2344" s="142">
        <v>3585.3992704883399</v>
      </c>
      <c r="AF2344" s="44">
        <v>4101.1478945328599</v>
      </c>
      <c r="AG2344" s="45">
        <v>3859.1592050282502</v>
      </c>
      <c r="AH2344" s="140">
        <v>1.0763541000282</v>
      </c>
      <c r="AI2344" s="44">
        <v>4143.2530526485698</v>
      </c>
      <c r="AJ2344" s="45">
        <v>3848.89528021054</v>
      </c>
      <c r="AK2344" s="46">
        <v>1.0734913993794399</v>
      </c>
    </row>
    <row r="2345" spans="1:37" x14ac:dyDescent="0.2">
      <c r="A2345" s="35" t="s">
        <v>4897</v>
      </c>
      <c r="B2345" s="35" t="s">
        <v>10839</v>
      </c>
      <c r="C2345" s="85" t="s">
        <v>947</v>
      </c>
      <c r="D2345" s="85" t="s">
        <v>947</v>
      </c>
      <c r="E2345" s="85" t="s">
        <v>12902</v>
      </c>
      <c r="F2345" s="85" t="s">
        <v>200</v>
      </c>
      <c r="G2345" s="85" t="s">
        <v>200</v>
      </c>
      <c r="H2345" s="840">
        <v>1.1462792630433001</v>
      </c>
      <c r="I2345" s="840">
        <v>1.1592521311792801</v>
      </c>
      <c r="J2345" s="86">
        <v>6134.6666666666697</v>
      </c>
      <c r="K2345" s="44">
        <v>7032.0411856829596</v>
      </c>
      <c r="L2345" s="45">
        <v>6616.2165944481903</v>
      </c>
      <c r="M2345" s="46">
        <v>1.0784965107229201</v>
      </c>
      <c r="N2345" s="139">
        <v>7111.6254074078197</v>
      </c>
      <c r="O2345" s="45">
        <v>6605.6006146070704</v>
      </c>
      <c r="P2345" s="99">
        <v>1.0767660206379699</v>
      </c>
      <c r="Q2345" s="86">
        <v>6132.4768043574304</v>
      </c>
      <c r="R2345" s="44">
        <v>7029.5309919289703</v>
      </c>
      <c r="S2345" s="45">
        <v>6614.1931722775598</v>
      </c>
      <c r="T2345" s="140">
        <v>1.0785516820182399</v>
      </c>
      <c r="U2345" s="44">
        <v>7109.08680485885</v>
      </c>
      <c r="V2345" s="45">
        <v>6603.5320850458502</v>
      </c>
      <c r="W2345" s="99">
        <v>1.0768132184949699</v>
      </c>
      <c r="X2345" s="86">
        <v>6131.8724742617596</v>
      </c>
      <c r="Y2345" s="44">
        <v>7028.8382608722604</v>
      </c>
      <c r="Z2345" s="45">
        <v>6613.8652359142598</v>
      </c>
      <c r="AA2345" s="46">
        <v>1.0786044986544701</v>
      </c>
      <c r="AB2345" s="139">
        <v>7108.3862339075104</v>
      </c>
      <c r="AC2345" s="45">
        <v>6603.1631558401896</v>
      </c>
      <c r="AD2345" s="99">
        <v>1.0768591785880499</v>
      </c>
      <c r="AE2345" s="142">
        <v>6133.7491480898798</v>
      </c>
      <c r="AF2345" s="44">
        <v>7030.9894531649397</v>
      </c>
      <c r="AG2345" s="45">
        <v>6616.1251353089001</v>
      </c>
      <c r="AH2345" s="140">
        <v>1.07864292711893</v>
      </c>
      <c r="AI2345" s="44">
        <v>7110.5617720422897</v>
      </c>
      <c r="AJ2345" s="45">
        <v>6605.39129430297</v>
      </c>
      <c r="AK2345" s="46">
        <v>1.07689296298659</v>
      </c>
    </row>
    <row r="2346" spans="1:37" x14ac:dyDescent="0.2">
      <c r="A2346" s="35" t="s">
        <v>4896</v>
      </c>
      <c r="B2346" s="35" t="s">
        <v>10838</v>
      </c>
      <c r="C2346" s="85" t="s">
        <v>947</v>
      </c>
      <c r="D2346" s="85" t="s">
        <v>947</v>
      </c>
      <c r="E2346" s="85" t="s">
        <v>12902</v>
      </c>
      <c r="F2346" s="85" t="s">
        <v>200</v>
      </c>
      <c r="G2346" s="85" t="s">
        <v>200</v>
      </c>
      <c r="H2346" s="840">
        <v>1.1462792630433001</v>
      </c>
      <c r="I2346" s="840">
        <v>1.1592521311792801</v>
      </c>
      <c r="J2346" s="86">
        <v>2145.4166666666702</v>
      </c>
      <c r="K2346" s="44">
        <v>2459.2466355874799</v>
      </c>
      <c r="L2346" s="45">
        <v>2313.8243890467902</v>
      </c>
      <c r="M2346" s="46">
        <v>1.0784965107229201</v>
      </c>
      <c r="N2346" s="139">
        <v>2487.07884310088</v>
      </c>
      <c r="O2346" s="45">
        <v>2310.11176677705</v>
      </c>
      <c r="P2346" s="99">
        <v>1.0767660206379699</v>
      </c>
      <c r="Q2346" s="86">
        <v>2149.38688553272</v>
      </c>
      <c r="R2346" s="44">
        <v>2463.79761514338</v>
      </c>
      <c r="S2346" s="45">
        <v>2318.2248406992699</v>
      </c>
      <c r="T2346" s="140">
        <v>1.0785516820182399</v>
      </c>
      <c r="U2346" s="44">
        <v>2491.6813277826</v>
      </c>
      <c r="V2346" s="45">
        <v>2314.4882100013601</v>
      </c>
      <c r="W2346" s="99">
        <v>1.0768132184949699</v>
      </c>
      <c r="X2346" s="86">
        <v>2154.5207644756201</v>
      </c>
      <c r="Y2346" s="44">
        <v>2469.6824741146002</v>
      </c>
      <c r="Z2346" s="45">
        <v>2323.87578900788</v>
      </c>
      <c r="AA2346" s="46">
        <v>1.0786044986544701</v>
      </c>
      <c r="AB2346" s="139">
        <v>2497.6327878883799</v>
      </c>
      <c r="AC2346" s="45">
        <v>2320.1154606841201</v>
      </c>
      <c r="AD2346" s="99">
        <v>1.0768591785880499</v>
      </c>
      <c r="AE2346" s="142">
        <v>2161.9663474188301</v>
      </c>
      <c r="AF2346" s="44">
        <v>2478.2171914436699</v>
      </c>
      <c r="AG2346" s="45">
        <v>2331.98970931246</v>
      </c>
      <c r="AH2346" s="140">
        <v>1.07864292711893</v>
      </c>
      <c r="AI2346" s="44">
        <v>2506.26409578316</v>
      </c>
      <c r="AJ2346" s="45">
        <v>2328.2063457491499</v>
      </c>
      <c r="AK2346" s="46">
        <v>1.07689296298659</v>
      </c>
    </row>
    <row r="2347" spans="1:37" x14ac:dyDescent="0.2">
      <c r="A2347" s="35" t="s">
        <v>4895</v>
      </c>
      <c r="B2347" s="35" t="s">
        <v>10837</v>
      </c>
      <c r="C2347" s="85" t="s">
        <v>947</v>
      </c>
      <c r="D2347" s="85" t="s">
        <v>947</v>
      </c>
      <c r="E2347" s="85" t="s">
        <v>12902</v>
      </c>
      <c r="F2347" s="85" t="s">
        <v>186</v>
      </c>
      <c r="G2347" s="85" t="s">
        <v>186</v>
      </c>
      <c r="H2347" s="840">
        <v>1.1438469149836901</v>
      </c>
      <c r="I2347" s="840">
        <v>1.1555904210590899</v>
      </c>
      <c r="J2347" s="86">
        <v>10490.083333333299</v>
      </c>
      <c r="K2347" s="44">
        <v>11999.0494587551</v>
      </c>
      <c r="L2347" s="45">
        <v>11289.511544422199</v>
      </c>
      <c r="M2347" s="46">
        <v>1.07620799432056</v>
      </c>
      <c r="N2347" s="139">
        <v>12122.2398161116</v>
      </c>
      <c r="O2347" s="45">
        <v>11259.6868075069</v>
      </c>
      <c r="P2347" s="99">
        <v>1.0733648580014701</v>
      </c>
      <c r="Q2347" s="86">
        <v>10542.363281890201</v>
      </c>
      <c r="R2347" s="44">
        <v>12058.849716627499</v>
      </c>
      <c r="S2347" s="45">
        <v>11346.356044637299</v>
      </c>
      <c r="T2347" s="140">
        <v>1.0762630485451199</v>
      </c>
      <c r="U2347" s="44">
        <v>12182.6540238774</v>
      </c>
      <c r="V2347" s="45">
        <v>11316.2982723327</v>
      </c>
      <c r="W2347" s="99">
        <v>1.07341190677539</v>
      </c>
      <c r="X2347" s="86">
        <v>10591.615996452199</v>
      </c>
      <c r="Y2347" s="44">
        <v>12115.187282233799</v>
      </c>
      <c r="Z2347" s="45">
        <v>11399.923147842201</v>
      </c>
      <c r="AA2347" s="46">
        <v>1.07631575310705</v>
      </c>
      <c r="AB2347" s="139">
        <v>12239.569989036399</v>
      </c>
      <c r="AC2347" s="45">
        <v>11369.6519766211</v>
      </c>
      <c r="AD2347" s="99">
        <v>1.07345772169511</v>
      </c>
      <c r="AE2347" s="142">
        <v>10642.954113978099</v>
      </c>
      <c r="AF2347" s="44">
        <v>12173.9102295868</v>
      </c>
      <c r="AG2347" s="45">
        <v>11455.5872969923</v>
      </c>
      <c r="AH2347" s="140">
        <v>1.0763541000282</v>
      </c>
      <c r="AI2347" s="44">
        <v>12298.8958258845</v>
      </c>
      <c r="AJ2347" s="45">
        <v>11425.1197053455</v>
      </c>
      <c r="AK2347" s="46">
        <v>1.0734913993794399</v>
      </c>
    </row>
    <row r="2348" spans="1:37" x14ac:dyDescent="0.2">
      <c r="A2348" s="35" t="s">
        <v>4894</v>
      </c>
      <c r="B2348" s="35" t="s">
        <v>10836</v>
      </c>
      <c r="C2348" s="85" t="s">
        <v>947</v>
      </c>
      <c r="D2348" s="85" t="s">
        <v>947</v>
      </c>
      <c r="E2348" s="85" t="s">
        <v>12902</v>
      </c>
      <c r="F2348" s="85" t="s">
        <v>186</v>
      </c>
      <c r="G2348" s="85" t="s">
        <v>186</v>
      </c>
      <c r="H2348" s="840">
        <v>1.1438469149836901</v>
      </c>
      <c r="I2348" s="840">
        <v>1.1555904210590899</v>
      </c>
      <c r="J2348" s="86">
        <v>14803</v>
      </c>
      <c r="K2348" s="44">
        <v>16932.365882503502</v>
      </c>
      <c r="L2348" s="45">
        <v>15931.1069399273</v>
      </c>
      <c r="M2348" s="46">
        <v>1.07620799432056</v>
      </c>
      <c r="N2348" s="139">
        <v>17106.205002937699</v>
      </c>
      <c r="O2348" s="45">
        <v>15889.0199929958</v>
      </c>
      <c r="P2348" s="99">
        <v>1.0733648580014701</v>
      </c>
      <c r="Q2348" s="86">
        <v>14876.8386614844</v>
      </c>
      <c r="R2348" s="44">
        <v>17016.826007649099</v>
      </c>
      <c r="S2348" s="45">
        <v>16011.391730523101</v>
      </c>
      <c r="T2348" s="140">
        <v>1.0762630485451199</v>
      </c>
      <c r="U2348" s="44">
        <v>17191.5322528529</v>
      </c>
      <c r="V2348" s="45">
        <v>15968.975754413899</v>
      </c>
      <c r="W2348" s="99">
        <v>1.07341190677539</v>
      </c>
      <c r="X2348" s="86">
        <v>14949.2979631282</v>
      </c>
      <c r="Y2348" s="44">
        <v>17099.7083562962</v>
      </c>
      <c r="Z2348" s="45">
        <v>16090.1648956061</v>
      </c>
      <c r="AA2348" s="46">
        <v>1.07631575310705</v>
      </c>
      <c r="AB2348" s="139">
        <v>17275.265527749099</v>
      </c>
      <c r="AC2348" s="45">
        <v>16047.439332440999</v>
      </c>
      <c r="AD2348" s="99">
        <v>1.07345772169511</v>
      </c>
      <c r="AE2348" s="142">
        <v>15023.374154872399</v>
      </c>
      <c r="AF2348" s="44">
        <v>17184.440179696499</v>
      </c>
      <c r="AG2348" s="45">
        <v>16170.470367854699</v>
      </c>
      <c r="AH2348" s="140">
        <v>1.0763541000282</v>
      </c>
      <c r="AI2348" s="44">
        <v>17360.867265357301</v>
      </c>
      <c r="AJ2348" s="45">
        <v>16127.4629449149</v>
      </c>
      <c r="AK2348" s="46">
        <v>1.0734913993794399</v>
      </c>
    </row>
    <row r="2349" spans="1:37" x14ac:dyDescent="0.2">
      <c r="A2349" s="35" t="s">
        <v>4893</v>
      </c>
      <c r="B2349" s="35" t="s">
        <v>10835</v>
      </c>
      <c r="C2349" s="85" t="s">
        <v>947</v>
      </c>
      <c r="D2349" s="85" t="s">
        <v>947</v>
      </c>
      <c r="E2349" s="85" t="s">
        <v>12902</v>
      </c>
      <c r="F2349" s="85" t="s">
        <v>200</v>
      </c>
      <c r="G2349" s="85" t="s">
        <v>200</v>
      </c>
      <c r="H2349" s="840">
        <v>1.1462792630433001</v>
      </c>
      <c r="I2349" s="840">
        <v>1.1592521311792801</v>
      </c>
      <c r="J2349" s="86">
        <v>4262.25</v>
      </c>
      <c r="K2349" s="44">
        <v>4885.7287889063</v>
      </c>
      <c r="L2349" s="45">
        <v>4596.8217528287596</v>
      </c>
      <c r="M2349" s="46">
        <v>1.0784965107229201</v>
      </c>
      <c r="N2349" s="139">
        <v>4941.0223961188904</v>
      </c>
      <c r="O2349" s="45">
        <v>4589.4459714641898</v>
      </c>
      <c r="P2349" s="99">
        <v>1.0767660206379699</v>
      </c>
      <c r="Q2349" s="86">
        <v>4268.74607299543</v>
      </c>
      <c r="R2349" s="44">
        <v>4893.1751026721804</v>
      </c>
      <c r="S2349" s="45">
        <v>4604.0632571379901</v>
      </c>
      <c r="T2349" s="140">
        <v>1.0785516820182399</v>
      </c>
      <c r="U2349" s="44">
        <v>4948.55298258314</v>
      </c>
      <c r="V2349" s="45">
        <v>4596.6421977999598</v>
      </c>
      <c r="W2349" s="99">
        <v>1.0768132184949699</v>
      </c>
      <c r="X2349" s="86">
        <v>4275.1171354944299</v>
      </c>
      <c r="Y2349" s="44">
        <v>4900.4781194983398</v>
      </c>
      <c r="Z2349" s="45">
        <v>4611.1605746191199</v>
      </c>
      <c r="AA2349" s="46">
        <v>1.0786044986544701</v>
      </c>
      <c r="AB2349" s="139">
        <v>4955.9386503629803</v>
      </c>
      <c r="AC2349" s="45">
        <v>4603.6991268962302</v>
      </c>
      <c r="AD2349" s="99">
        <v>1.0768591785880499</v>
      </c>
      <c r="AE2349" s="142">
        <v>4285.7149197735598</v>
      </c>
      <c r="AF2349" s="44">
        <v>4912.6261398517099</v>
      </c>
      <c r="AG2349" s="45">
        <v>4622.7560858618099</v>
      </c>
      <c r="AH2349" s="140">
        <v>1.07864292711893</v>
      </c>
      <c r="AI2349" s="44">
        <v>4968.2241543743303</v>
      </c>
      <c r="AJ2349" s="45">
        <v>4615.2562384707699</v>
      </c>
      <c r="AK2349" s="46">
        <v>1.07689296298659</v>
      </c>
    </row>
    <row r="2350" spans="1:37" x14ac:dyDescent="0.2">
      <c r="A2350" s="35" t="s">
        <v>4892</v>
      </c>
      <c r="B2350" s="35" t="s">
        <v>10834</v>
      </c>
      <c r="C2350" s="85" t="s">
        <v>947</v>
      </c>
      <c r="D2350" s="85" t="s">
        <v>947</v>
      </c>
      <c r="E2350" s="85" t="s">
        <v>12902</v>
      </c>
      <c r="F2350" s="85" t="s">
        <v>186</v>
      </c>
      <c r="G2350" s="85" t="s">
        <v>186</v>
      </c>
      <c r="H2350" s="840">
        <v>1.1438469149836901</v>
      </c>
      <c r="I2350" s="840">
        <v>1.1555904210590899</v>
      </c>
      <c r="J2350" s="86">
        <v>3475.6666666666702</v>
      </c>
      <c r="K2350" s="44">
        <v>3975.6305941783098</v>
      </c>
      <c r="L2350" s="45">
        <v>3740.5402522601698</v>
      </c>
      <c r="M2350" s="46">
        <v>1.07620799432056</v>
      </c>
      <c r="N2350" s="139">
        <v>4016.44710679437</v>
      </c>
      <c r="O2350" s="45">
        <v>3730.65845812712</v>
      </c>
      <c r="P2350" s="99">
        <v>1.0733648580014701</v>
      </c>
      <c r="Q2350" s="86">
        <v>3495.39386636567</v>
      </c>
      <c r="R2350" s="44">
        <v>3998.1954906952901</v>
      </c>
      <c r="S2350" s="45">
        <v>3761.96325848063</v>
      </c>
      <c r="T2350" s="140">
        <v>1.0762630485451199</v>
      </c>
      <c r="U2350" s="44">
        <v>4039.2436698008701</v>
      </c>
      <c r="V2350" s="45">
        <v>3751.9973950265999</v>
      </c>
      <c r="W2350" s="99">
        <v>1.07341190677539</v>
      </c>
      <c r="X2350" s="86">
        <v>3513.4524703110801</v>
      </c>
      <c r="Y2350" s="44">
        <v>4018.8517691071502</v>
      </c>
      <c r="Z2350" s="45">
        <v>3781.58424158871</v>
      </c>
      <c r="AA2350" s="46">
        <v>1.07631575310705</v>
      </c>
      <c r="AB2350" s="139">
        <v>4060.1120195378799</v>
      </c>
      <c r="AC2350" s="45">
        <v>3771.5426840641899</v>
      </c>
      <c r="AD2350" s="99">
        <v>1.07345772169511</v>
      </c>
      <c r="AE2350" s="142">
        <v>3533.3877816869599</v>
      </c>
      <c r="AF2350" s="44">
        <v>4041.6547135236901</v>
      </c>
      <c r="AG2350" s="45">
        <v>3803.1764258083199</v>
      </c>
      <c r="AH2350" s="140">
        <v>1.0763541000282</v>
      </c>
      <c r="AI2350" s="44">
        <v>4083.1490744046801</v>
      </c>
      <c r="AJ2350" s="45">
        <v>3793.0613943133399</v>
      </c>
      <c r="AK2350" s="46">
        <v>1.0734913993794399</v>
      </c>
    </row>
    <row r="2351" spans="1:37" x14ac:dyDescent="0.2">
      <c r="A2351" s="35" t="s">
        <v>4891</v>
      </c>
      <c r="B2351" s="35" t="s">
        <v>13008</v>
      </c>
      <c r="C2351" s="85" t="s">
        <v>947</v>
      </c>
      <c r="D2351" s="85" t="s">
        <v>947</v>
      </c>
      <c r="E2351" s="85" t="s">
        <v>12902</v>
      </c>
      <c r="F2351" s="85" t="s">
        <v>200</v>
      </c>
      <c r="G2351" s="85" t="s">
        <v>200</v>
      </c>
      <c r="H2351" s="840">
        <v>1.1462792630433001</v>
      </c>
      <c r="I2351" s="840">
        <v>1.1592521311792801</v>
      </c>
      <c r="J2351" s="86">
        <v>10830.583333333299</v>
      </c>
      <c r="K2351" s="44">
        <v>12414.873081662399</v>
      </c>
      <c r="L2351" s="45">
        <v>11680.746334093799</v>
      </c>
      <c r="M2351" s="46">
        <v>1.0784965107229201</v>
      </c>
      <c r="N2351" s="139">
        <v>12555.3768110815</v>
      </c>
      <c r="O2351" s="45">
        <v>11662.004117021301</v>
      </c>
      <c r="P2351" s="99">
        <v>1.0767660206379699</v>
      </c>
      <c r="Q2351" s="86">
        <v>10825.9442263869</v>
      </c>
      <c r="R2351" s="44">
        <v>12409.5553695707</v>
      </c>
      <c r="S2351" s="45">
        <v>11676.340354805299</v>
      </c>
      <c r="T2351" s="140">
        <v>1.0785516820182399</v>
      </c>
      <c r="U2351" s="44">
        <v>12549.998916467101</v>
      </c>
      <c r="V2351" s="45">
        <v>11657.5198456627</v>
      </c>
      <c r="W2351" s="99">
        <v>1.0768132184949699</v>
      </c>
      <c r="X2351" s="86">
        <v>10822.483539069701</v>
      </c>
      <c r="Y2351" s="44">
        <v>12405.588455463099</v>
      </c>
      <c r="Z2351" s="45">
        <v>11673.1794318546</v>
      </c>
      <c r="AA2351" s="46">
        <v>1.0786044986544701</v>
      </c>
      <c r="AB2351" s="139">
        <v>12545.987107319301</v>
      </c>
      <c r="AC2351" s="45">
        <v>11654.290734165301</v>
      </c>
      <c r="AD2351" s="99">
        <v>1.0768591785880499</v>
      </c>
      <c r="AE2351" s="142">
        <v>10831.3983748881</v>
      </c>
      <c r="AF2351" s="44">
        <v>12415.807346895101</v>
      </c>
      <c r="AG2351" s="45">
        <v>11683.211247880499</v>
      </c>
      <c r="AH2351" s="140">
        <v>1.07864292711893</v>
      </c>
      <c r="AI2351" s="44">
        <v>12556.321649740799</v>
      </c>
      <c r="AJ2351" s="45">
        <v>11664.2566892214</v>
      </c>
      <c r="AK2351" s="46">
        <v>1.07689296298659</v>
      </c>
    </row>
    <row r="2352" spans="1:37" x14ac:dyDescent="0.2">
      <c r="A2352" s="35" t="s">
        <v>4890</v>
      </c>
      <c r="B2352" s="35" t="s">
        <v>10833</v>
      </c>
      <c r="C2352" s="85" t="s">
        <v>947</v>
      </c>
      <c r="D2352" s="85" t="s">
        <v>947</v>
      </c>
      <c r="E2352" s="85" t="s">
        <v>12902</v>
      </c>
      <c r="F2352" s="85" t="s">
        <v>200</v>
      </c>
      <c r="G2352" s="85" t="s">
        <v>200</v>
      </c>
      <c r="H2352" s="840">
        <v>1.1462792630433001</v>
      </c>
      <c r="I2352" s="840">
        <v>1.1592521311792801</v>
      </c>
      <c r="J2352" s="86">
        <v>5048.6666666666697</v>
      </c>
      <c r="K2352" s="44">
        <v>5787.1819060179396</v>
      </c>
      <c r="L2352" s="45">
        <v>5444.9693838030998</v>
      </c>
      <c r="M2352" s="46">
        <v>1.0784965107229201</v>
      </c>
      <c r="N2352" s="139">
        <v>5852.6775929471196</v>
      </c>
      <c r="O2352" s="45">
        <v>5436.2327161942303</v>
      </c>
      <c r="P2352" s="99">
        <v>1.0767660206379699</v>
      </c>
      <c r="Q2352" s="86">
        <v>5049.6952051186599</v>
      </c>
      <c r="R2352" s="44">
        <v>5788.3608983166996</v>
      </c>
      <c r="S2352" s="45">
        <v>5446.3572571601799</v>
      </c>
      <c r="T2352" s="140">
        <v>1.0785516820182399</v>
      </c>
      <c r="U2352" s="44">
        <v>5853.8699283395999</v>
      </c>
      <c r="V2352" s="45">
        <v>5437.5785462424201</v>
      </c>
      <c r="W2352" s="99">
        <v>1.0768132184949699</v>
      </c>
      <c r="X2352" s="86">
        <v>5054.1168104273602</v>
      </c>
      <c r="Y2352" s="44">
        <v>5793.4292927914303</v>
      </c>
      <c r="Z2352" s="45">
        <v>5451.3931284521404</v>
      </c>
      <c r="AA2352" s="46">
        <v>1.0786044986544701</v>
      </c>
      <c r="AB2352" s="139">
        <v>5858.9956837169402</v>
      </c>
      <c r="AC2352" s="45">
        <v>5442.5720769648597</v>
      </c>
      <c r="AD2352" s="99">
        <v>1.0768591785880499</v>
      </c>
      <c r="AE2352" s="142">
        <v>5058.6408594014702</v>
      </c>
      <c r="AF2352" s="44">
        <v>5798.61511631545</v>
      </c>
      <c r="AG2352" s="45">
        <v>5456.4671838282202</v>
      </c>
      <c r="AH2352" s="140">
        <v>1.07864292711893</v>
      </c>
      <c r="AI2352" s="44">
        <v>5864.2401971317404</v>
      </c>
      <c r="AJ2352" s="45">
        <v>5447.6147437658701</v>
      </c>
      <c r="AK2352" s="46">
        <v>1.07689296298659</v>
      </c>
    </row>
    <row r="2353" spans="1:37" x14ac:dyDescent="0.2">
      <c r="A2353" s="35" t="s">
        <v>4889</v>
      </c>
      <c r="B2353" s="35" t="s">
        <v>10832</v>
      </c>
      <c r="C2353" s="85" t="s">
        <v>947</v>
      </c>
      <c r="D2353" s="85" t="s">
        <v>947</v>
      </c>
      <c r="E2353" s="85" t="s">
        <v>12902</v>
      </c>
      <c r="F2353" s="85" t="s">
        <v>200</v>
      </c>
      <c r="G2353" s="85" t="s">
        <v>200</v>
      </c>
      <c r="H2353" s="840">
        <v>1.1462792630433001</v>
      </c>
      <c r="I2353" s="840">
        <v>1.1592521311792801</v>
      </c>
      <c r="J2353" s="86">
        <v>4454.25</v>
      </c>
      <c r="K2353" s="44">
        <v>5105.8144074106203</v>
      </c>
      <c r="L2353" s="45">
        <v>4803.89308288756</v>
      </c>
      <c r="M2353" s="46">
        <v>1.0784965107229201</v>
      </c>
      <c r="N2353" s="139">
        <v>5163.5988053053097</v>
      </c>
      <c r="O2353" s="45">
        <v>4796.1850474266803</v>
      </c>
      <c r="P2353" s="99">
        <v>1.0767660206379699</v>
      </c>
      <c r="Q2353" s="86">
        <v>4457.2166563123301</v>
      </c>
      <c r="R2353" s="44">
        <v>5109.2150240220099</v>
      </c>
      <c r="S2353" s="45">
        <v>4807.3385217853802</v>
      </c>
      <c r="T2353" s="140">
        <v>1.0785516820182399</v>
      </c>
      <c r="U2353" s="44">
        <v>5167.0379079578497</v>
      </c>
      <c r="V2353" s="45">
        <v>4799.5898132130496</v>
      </c>
      <c r="W2353" s="99">
        <v>1.0768132184949699</v>
      </c>
      <c r="X2353" s="86">
        <v>4460.1980792087597</v>
      </c>
      <c r="Y2353" s="44">
        <v>5112.6325672625599</v>
      </c>
      <c r="Z2353" s="45">
        <v>4810.78971312461</v>
      </c>
      <c r="AA2353" s="46">
        <v>1.0786044986544701</v>
      </c>
      <c r="AB2353" s="139">
        <v>5170.4941288044902</v>
      </c>
      <c r="AC2353" s="45">
        <v>4803.0052399167498</v>
      </c>
      <c r="AD2353" s="99">
        <v>1.0768591785880499</v>
      </c>
      <c r="AE2353" s="142">
        <v>4467.6396755679198</v>
      </c>
      <c r="AF2353" s="44">
        <v>5121.1627148529997</v>
      </c>
      <c r="AG2353" s="45">
        <v>4818.9879369672399</v>
      </c>
      <c r="AH2353" s="140">
        <v>1.07864292711893</v>
      </c>
      <c r="AI2353" s="44">
        <v>5179.12081524321</v>
      </c>
      <c r="AJ2353" s="45">
        <v>4811.1697277787698</v>
      </c>
      <c r="AK2353" s="46">
        <v>1.07689296298659</v>
      </c>
    </row>
    <row r="2354" spans="1:37" x14ac:dyDescent="0.2">
      <c r="A2354" s="35" t="s">
        <v>4888</v>
      </c>
      <c r="B2354" s="35" t="s">
        <v>10831</v>
      </c>
      <c r="C2354" s="85" t="s">
        <v>947</v>
      </c>
      <c r="D2354" s="85" t="s">
        <v>947</v>
      </c>
      <c r="E2354" s="85" t="s">
        <v>12902</v>
      </c>
      <c r="F2354" s="85" t="s">
        <v>200</v>
      </c>
      <c r="G2354" s="85" t="s">
        <v>200</v>
      </c>
      <c r="H2354" s="840">
        <v>1.1462792630433001</v>
      </c>
      <c r="I2354" s="840">
        <v>1.1592521311792801</v>
      </c>
      <c r="J2354" s="86">
        <v>4236.4166666666697</v>
      </c>
      <c r="K2354" s="44">
        <v>4856.11657461102</v>
      </c>
      <c r="L2354" s="45">
        <v>4568.9605929684103</v>
      </c>
      <c r="M2354" s="46">
        <v>1.0784965107229201</v>
      </c>
      <c r="N2354" s="139">
        <v>4911.0750493967598</v>
      </c>
      <c r="O2354" s="45">
        <v>4561.6295159310403</v>
      </c>
      <c r="P2354" s="99">
        <v>1.0767660206379699</v>
      </c>
      <c r="Q2354" s="86">
        <v>4231.9915894853903</v>
      </c>
      <c r="R2354" s="44">
        <v>4851.04420040076</v>
      </c>
      <c r="S2354" s="45">
        <v>4564.4216471265199</v>
      </c>
      <c r="T2354" s="140">
        <v>1.0785516820182399</v>
      </c>
      <c r="U2354" s="44">
        <v>4905.9452692437299</v>
      </c>
      <c r="V2354" s="45">
        <v>4557.0644841173898</v>
      </c>
      <c r="W2354" s="99">
        <v>1.0768132184949699</v>
      </c>
      <c r="X2354" s="86">
        <v>4229.1213602750804</v>
      </c>
      <c r="Y2354" s="44">
        <v>4847.7541161768004</v>
      </c>
      <c r="Z2354" s="45">
        <v>4561.5493245484204</v>
      </c>
      <c r="AA2354" s="46">
        <v>1.0786044986544701</v>
      </c>
      <c r="AB2354" s="139">
        <v>4902.6179499147001</v>
      </c>
      <c r="AC2354" s="45">
        <v>4554.1681541750004</v>
      </c>
      <c r="AD2354" s="99">
        <v>1.0768591785880499</v>
      </c>
      <c r="AE2354" s="142">
        <v>4231.0096311237003</v>
      </c>
      <c r="AF2354" s="44">
        <v>4849.9186018935798</v>
      </c>
      <c r="AG2354" s="45">
        <v>4563.7486131836404</v>
      </c>
      <c r="AH2354" s="140">
        <v>1.07864292711893</v>
      </c>
      <c r="AI2354" s="44">
        <v>4904.8069319202104</v>
      </c>
      <c r="AJ2354" s="45">
        <v>4556.3444980855902</v>
      </c>
      <c r="AK2354" s="46">
        <v>1.07689296298659</v>
      </c>
    </row>
    <row r="2355" spans="1:37" x14ac:dyDescent="0.2">
      <c r="A2355" s="35" t="s">
        <v>4887</v>
      </c>
      <c r="B2355" s="35" t="s">
        <v>10830</v>
      </c>
      <c r="C2355" s="85" t="s">
        <v>947</v>
      </c>
      <c r="D2355" s="85" t="s">
        <v>947</v>
      </c>
      <c r="E2355" s="85" t="s">
        <v>12902</v>
      </c>
      <c r="F2355" s="85" t="s">
        <v>200</v>
      </c>
      <c r="G2355" s="85" t="s">
        <v>200</v>
      </c>
      <c r="H2355" s="840">
        <v>1.1462792630433001</v>
      </c>
      <c r="I2355" s="840">
        <v>1.1592521311792801</v>
      </c>
      <c r="J2355" s="86">
        <v>20414.333333333299</v>
      </c>
      <c r="K2355" s="44">
        <v>23400.526968853599</v>
      </c>
      <c r="L2355" s="45">
        <v>22016.787268734599</v>
      </c>
      <c r="M2355" s="46">
        <v>1.0784965107229201</v>
      </c>
      <c r="N2355" s="139">
        <v>23665.3594232709</v>
      </c>
      <c r="O2355" s="45">
        <v>21981.4604673104</v>
      </c>
      <c r="P2355" s="99">
        <v>1.0767660206379699</v>
      </c>
      <c r="Q2355" s="86">
        <v>20390.989349710799</v>
      </c>
      <c r="R2355" s="44">
        <v>23373.768244510298</v>
      </c>
      <c r="S2355" s="45">
        <v>21992.735861146601</v>
      </c>
      <c r="T2355" s="140">
        <v>1.0785516820182399</v>
      </c>
      <c r="U2355" s="44">
        <v>23638.2978605063</v>
      </c>
      <c r="V2355" s="45">
        <v>21957.286869958702</v>
      </c>
      <c r="W2355" s="99">
        <v>1.0768132184949699</v>
      </c>
      <c r="X2355" s="86">
        <v>20369.466544577699</v>
      </c>
      <c r="Y2355" s="44">
        <v>23349.097099303701</v>
      </c>
      <c r="Z2355" s="45">
        <v>21970.598250173301</v>
      </c>
      <c r="AA2355" s="46">
        <v>1.0786044986544701</v>
      </c>
      <c r="AB2355" s="139">
        <v>23613.347502786699</v>
      </c>
      <c r="AC2355" s="45">
        <v>21935.047011470699</v>
      </c>
      <c r="AD2355" s="99">
        <v>1.0768591785880499</v>
      </c>
      <c r="AE2355" s="142">
        <v>20361.970542864001</v>
      </c>
      <c r="AF2355" s="44">
        <v>23340.5045879836</v>
      </c>
      <c r="AG2355" s="45">
        <v>21963.295508264298</v>
      </c>
      <c r="AH2355" s="140">
        <v>1.07864292711893</v>
      </c>
      <c r="AI2355" s="44">
        <v>23604.6577468248</v>
      </c>
      <c r="AJ2355" s="45">
        <v>21927.662790150502</v>
      </c>
      <c r="AK2355" s="46">
        <v>1.07689296298659</v>
      </c>
    </row>
    <row r="2356" spans="1:37" x14ac:dyDescent="0.2">
      <c r="A2356" s="35" t="s">
        <v>4886</v>
      </c>
      <c r="B2356" s="35" t="s">
        <v>10829</v>
      </c>
      <c r="C2356" s="85" t="s">
        <v>947</v>
      </c>
      <c r="D2356" s="85" t="s">
        <v>947</v>
      </c>
      <c r="E2356" s="85" t="s">
        <v>12902</v>
      </c>
      <c r="F2356" s="85" t="s">
        <v>186</v>
      </c>
      <c r="G2356" s="85" t="s">
        <v>186</v>
      </c>
      <c r="H2356" s="840">
        <v>1.1438469149836901</v>
      </c>
      <c r="I2356" s="840">
        <v>1.1555904210590899</v>
      </c>
      <c r="J2356" s="86">
        <v>3456.1666666666702</v>
      </c>
      <c r="K2356" s="44">
        <v>3953.32557933613</v>
      </c>
      <c r="L2356" s="45">
        <v>3719.5541963709202</v>
      </c>
      <c r="M2356" s="46">
        <v>1.07620799432056</v>
      </c>
      <c r="N2356" s="139">
        <v>3993.9130935837202</v>
      </c>
      <c r="O2356" s="45">
        <v>3709.7278433960901</v>
      </c>
      <c r="P2356" s="99">
        <v>1.0733648580014701</v>
      </c>
      <c r="Q2356" s="86">
        <v>3474.6571195215402</v>
      </c>
      <c r="R2356" s="44">
        <v>3974.4758267908301</v>
      </c>
      <c r="S2356" s="45">
        <v>3739.6450641052602</v>
      </c>
      <c r="T2356" s="140">
        <v>1.0762630485451199</v>
      </c>
      <c r="U2356" s="44">
        <v>4015.2804837838598</v>
      </c>
      <c r="V2356" s="45">
        <v>3729.7383240563199</v>
      </c>
      <c r="W2356" s="99">
        <v>1.07341190677539</v>
      </c>
      <c r="X2356" s="86">
        <v>3493.7235014286098</v>
      </c>
      <c r="Y2356" s="44">
        <v>3996.2848489151202</v>
      </c>
      <c r="Z2356" s="45">
        <v>3760.3496415879399</v>
      </c>
      <c r="AA2356" s="46">
        <v>1.07631575310705</v>
      </c>
      <c r="AB2356" s="139">
        <v>4037.31341207992</v>
      </c>
      <c r="AC2356" s="45">
        <v>3750.3644700762102</v>
      </c>
      <c r="AD2356" s="99">
        <v>1.07345772169511</v>
      </c>
      <c r="AE2356" s="142">
        <v>3513.1936619909702</v>
      </c>
      <c r="AF2356" s="44">
        <v>4018.55573200862</v>
      </c>
      <c r="AG2356" s="45">
        <v>3781.44040227708</v>
      </c>
      <c r="AH2356" s="140">
        <v>1.0763541000282</v>
      </c>
      <c r="AI2356" s="44">
        <v>4059.8129431222701</v>
      </c>
      <c r="AJ2356" s="45">
        <v>3771.3831805016598</v>
      </c>
      <c r="AK2356" s="46">
        <v>1.0734913993794399</v>
      </c>
    </row>
    <row r="2357" spans="1:37" x14ac:dyDescent="0.2">
      <c r="A2357" s="35" t="s">
        <v>4885</v>
      </c>
      <c r="B2357" s="35" t="s">
        <v>10828</v>
      </c>
      <c r="C2357" s="85" t="s">
        <v>947</v>
      </c>
      <c r="D2357" s="85" t="s">
        <v>947</v>
      </c>
      <c r="E2357" s="85" t="s">
        <v>12902</v>
      </c>
      <c r="F2357" s="85" t="s">
        <v>200</v>
      </c>
      <c r="G2357" s="85" t="s">
        <v>200</v>
      </c>
      <c r="H2357" s="840">
        <v>1.1462792630433001</v>
      </c>
      <c r="I2357" s="840">
        <v>1.1592521311792801</v>
      </c>
      <c r="J2357" s="86">
        <v>11018.666666666701</v>
      </c>
      <c r="K2357" s="44">
        <v>12630.469106386399</v>
      </c>
      <c r="L2357" s="45">
        <v>11883.5935528189</v>
      </c>
      <c r="M2357" s="46">
        <v>1.0784965107229201</v>
      </c>
      <c r="N2357" s="139">
        <v>12773.412816087401</v>
      </c>
      <c r="O2357" s="45">
        <v>11864.5258594029</v>
      </c>
      <c r="P2357" s="99">
        <v>1.0767660206379699</v>
      </c>
      <c r="Q2357" s="86">
        <v>11021.152651267101</v>
      </c>
      <c r="R2357" s="44">
        <v>12633.3187389821</v>
      </c>
      <c r="S2357" s="45">
        <v>11886.8827298039</v>
      </c>
      <c r="T2357" s="140">
        <v>1.0785516820182399</v>
      </c>
      <c r="U2357" s="44">
        <v>12776.2946990335</v>
      </c>
      <c r="V2357" s="45">
        <v>11867.722857935199</v>
      </c>
      <c r="W2357" s="99">
        <v>1.0768132184949699</v>
      </c>
      <c r="X2357" s="86">
        <v>11025.1397654133</v>
      </c>
      <c r="Y2357" s="44">
        <v>12637.8890852474</v>
      </c>
      <c r="Z2357" s="45">
        <v>11891.765349269101</v>
      </c>
      <c r="AA2357" s="46">
        <v>1.0786044986544701</v>
      </c>
      <c r="AB2357" s="139">
        <v>12780.916769604801</v>
      </c>
      <c r="AC2357" s="45">
        <v>11872.522951601401</v>
      </c>
      <c r="AD2357" s="99">
        <v>1.0768591785880499</v>
      </c>
      <c r="AE2357" s="142">
        <v>11036.6027105003</v>
      </c>
      <c r="AF2357" s="44">
        <v>12651.028821493999</v>
      </c>
      <c r="AG2357" s="45">
        <v>11904.553453102801</v>
      </c>
      <c r="AH2357" s="140">
        <v>1.07864292711893</v>
      </c>
      <c r="AI2357" s="44">
        <v>12794.205213126501</v>
      </c>
      <c r="AJ2357" s="45">
        <v>11885.239794216501</v>
      </c>
      <c r="AK2357" s="46">
        <v>1.07689296298659</v>
      </c>
    </row>
    <row r="2358" spans="1:37" x14ac:dyDescent="0.2">
      <c r="A2358" s="35" t="s">
        <v>4884</v>
      </c>
      <c r="B2358" s="35" t="s">
        <v>10827</v>
      </c>
      <c r="C2358" s="85" t="s">
        <v>947</v>
      </c>
      <c r="D2358" s="85" t="s">
        <v>947</v>
      </c>
      <c r="E2358" s="85" t="s">
        <v>12902</v>
      </c>
      <c r="F2358" s="85" t="s">
        <v>186</v>
      </c>
      <c r="G2358" s="85" t="s">
        <v>186</v>
      </c>
      <c r="H2358" s="840">
        <v>1.1438469149836901</v>
      </c>
      <c r="I2358" s="840">
        <v>1.1555904210590899</v>
      </c>
      <c r="J2358" s="86">
        <v>1</v>
      </c>
      <c r="K2358" s="44">
        <v>1.1438469149836901</v>
      </c>
      <c r="L2358" s="45">
        <v>1.07620799432056</v>
      </c>
      <c r="M2358" s="46">
        <v>1.07620799432056</v>
      </c>
      <c r="N2358" s="139">
        <v>1.1555904210590899</v>
      </c>
      <c r="O2358" s="45">
        <v>1.0733648580014701</v>
      </c>
      <c r="P2358" s="99">
        <v>1.0733648580014701</v>
      </c>
      <c r="Q2358" s="86">
        <v>1.0043803551400201</v>
      </c>
      <c r="R2358" s="44">
        <v>1.1488573706971299</v>
      </c>
      <c r="S2358" s="45">
        <v>1.0809774629218201</v>
      </c>
      <c r="T2358" s="140">
        <v>1.0762630485451199</v>
      </c>
      <c r="U2358" s="44">
        <v>1.1606523174997301</v>
      </c>
      <c r="V2358" s="45">
        <v>1.0781138321385899</v>
      </c>
      <c r="W2358" s="99">
        <v>1.07341190677539</v>
      </c>
      <c r="X2358" s="86">
        <v>0.95232923325379804</v>
      </c>
      <c r="Y2358" s="44">
        <v>1.0893188555061399</v>
      </c>
      <c r="Z2358" s="45">
        <v>1.02500695589542</v>
      </c>
      <c r="AA2358" s="46">
        <v>1.07631575310705</v>
      </c>
      <c r="AB2358" s="139">
        <v>1.10050253964264</v>
      </c>
      <c r="AC2358" s="45">
        <v>1.0222851690322701</v>
      </c>
      <c r="AD2358" s="99">
        <v>1.07345772169511</v>
      </c>
      <c r="AE2358" s="142">
        <v>0.93089682051515799</v>
      </c>
      <c r="AF2358" s="44">
        <v>1.06480345631439</v>
      </c>
      <c r="AG2358" s="45">
        <v>1.00197460946471</v>
      </c>
      <c r="AH2358" s="140">
        <v>1.0763541000282</v>
      </c>
      <c r="AI2358" s="44">
        <v>1.0757354487816799</v>
      </c>
      <c r="AJ2358" s="45">
        <v>0.99930973053268501</v>
      </c>
      <c r="AK2358" s="46">
        <v>1.0734913993794399</v>
      </c>
    </row>
    <row r="2359" spans="1:37" x14ac:dyDescent="0.2">
      <c r="A2359" s="35" t="s">
        <v>4883</v>
      </c>
      <c r="B2359" s="35" t="s">
        <v>10826</v>
      </c>
      <c r="C2359" s="85" t="s">
        <v>947</v>
      </c>
      <c r="D2359" s="85" t="s">
        <v>947</v>
      </c>
      <c r="E2359" s="85" t="s">
        <v>12902</v>
      </c>
      <c r="F2359" s="85" t="s">
        <v>186</v>
      </c>
      <c r="G2359" s="85" t="s">
        <v>186</v>
      </c>
      <c r="H2359" s="840">
        <v>1.1438469149836901</v>
      </c>
      <c r="I2359" s="840">
        <v>1.1555904210590899</v>
      </c>
      <c r="J2359" s="86">
        <v>12798.833333333299</v>
      </c>
      <c r="K2359" s="44">
        <v>14639.906023723701</v>
      </c>
      <c r="L2359" s="45">
        <v>13774.206751309801</v>
      </c>
      <c r="M2359" s="46">
        <v>1.07620799432056</v>
      </c>
      <c r="N2359" s="139">
        <v>14790.209200731801</v>
      </c>
      <c r="O2359" s="45">
        <v>13737.817923417801</v>
      </c>
      <c r="P2359" s="99">
        <v>1.0733648580014701</v>
      </c>
      <c r="Q2359" s="86">
        <v>12857.509856054499</v>
      </c>
      <c r="R2359" s="44">
        <v>14707.0229832203</v>
      </c>
      <c r="S2359" s="45">
        <v>13838.0627543762</v>
      </c>
      <c r="T2359" s="140">
        <v>1.0762630485451199</v>
      </c>
      <c r="U2359" s="44">
        <v>14858.015228329399</v>
      </c>
      <c r="V2359" s="45">
        <v>13801.4041709709</v>
      </c>
      <c r="W2359" s="99">
        <v>1.07341190677539</v>
      </c>
      <c r="X2359" s="86">
        <v>12913.9634303274</v>
      </c>
      <c r="Y2359" s="44">
        <v>14771.5972299921</v>
      </c>
      <c r="Z2359" s="45">
        <v>13899.5022751097</v>
      </c>
      <c r="AA2359" s="46">
        <v>1.07631575310705</v>
      </c>
      <c r="AB2359" s="139">
        <v>14923.2524379937</v>
      </c>
      <c r="AC2359" s="45">
        <v>13862.593761973199</v>
      </c>
      <c r="AD2359" s="99">
        <v>1.07345772169511</v>
      </c>
      <c r="AE2359" s="142">
        <v>12974.640959382001</v>
      </c>
      <c r="AF2359" s="44">
        <v>14841.0030344101</v>
      </c>
      <c r="AG2359" s="45">
        <v>13965.3079930246</v>
      </c>
      <c r="AH2359" s="140">
        <v>1.0763541000282</v>
      </c>
      <c r="AI2359" s="44">
        <v>14993.370809342699</v>
      </c>
      <c r="AJ2359" s="45">
        <v>13928.165479932701</v>
      </c>
      <c r="AK2359" s="46">
        <v>1.0734913993794399</v>
      </c>
    </row>
    <row r="2360" spans="1:37" x14ac:dyDescent="0.2">
      <c r="A2360" s="35" t="s">
        <v>4882</v>
      </c>
      <c r="B2360" s="35" t="s">
        <v>10825</v>
      </c>
      <c r="C2360" s="85" t="s">
        <v>947</v>
      </c>
      <c r="D2360" s="85" t="s">
        <v>947</v>
      </c>
      <c r="E2360" s="85" t="s">
        <v>12902</v>
      </c>
      <c r="F2360" s="85" t="s">
        <v>200</v>
      </c>
      <c r="G2360" s="85" t="s">
        <v>200</v>
      </c>
      <c r="H2360" s="840">
        <v>1.1462792630433001</v>
      </c>
      <c r="I2360" s="840">
        <v>1.1592521311792801</v>
      </c>
      <c r="J2360" s="86">
        <v>5900.75</v>
      </c>
      <c r="K2360" s="44">
        <v>6763.9073614027502</v>
      </c>
      <c r="L2360" s="45">
        <v>6363.9382856482598</v>
      </c>
      <c r="M2360" s="46">
        <v>1.0784965107229201</v>
      </c>
      <c r="N2360" s="139">
        <v>6840.4570130561397</v>
      </c>
      <c r="O2360" s="45">
        <v>6353.7270962795001</v>
      </c>
      <c r="P2360" s="99">
        <v>1.0767660206379699</v>
      </c>
      <c r="Q2360" s="86">
        <v>5894.3557243004498</v>
      </c>
      <c r="R2360" s="44">
        <v>6756.57773576618</v>
      </c>
      <c r="S2360" s="45">
        <v>6357.3672808580995</v>
      </c>
      <c r="T2360" s="140">
        <v>1.0785516820182399</v>
      </c>
      <c r="U2360" s="44">
        <v>6833.04443532409</v>
      </c>
      <c r="V2360" s="45">
        <v>6347.1201584381997</v>
      </c>
      <c r="W2360" s="99">
        <v>1.0768132184949699</v>
      </c>
      <c r="X2360" s="86">
        <v>5890.75336697887</v>
      </c>
      <c r="Y2360" s="44">
        <v>6752.4484282703797</v>
      </c>
      <c r="Z2360" s="45">
        <v>6353.7930820873898</v>
      </c>
      <c r="AA2360" s="46">
        <v>1.0786044986544701</v>
      </c>
      <c r="AB2360" s="139">
        <v>6828.8683949217802</v>
      </c>
      <c r="AC2360" s="45">
        <v>6343.5118320296597</v>
      </c>
      <c r="AD2360" s="99">
        <v>1.0768591785880499</v>
      </c>
      <c r="AE2360" s="142">
        <v>5889.7179914910403</v>
      </c>
      <c r="AF2360" s="44">
        <v>6751.2615988192101</v>
      </c>
      <c r="AG2360" s="45">
        <v>6352.9026542469101</v>
      </c>
      <c r="AH2360" s="140">
        <v>1.07864292711893</v>
      </c>
      <c r="AI2360" s="44">
        <v>6827.6681336809297</v>
      </c>
      <c r="AJ2360" s="45">
        <v>6342.59585901219</v>
      </c>
      <c r="AK2360" s="46">
        <v>1.07689296298659</v>
      </c>
    </row>
    <row r="2361" spans="1:37" x14ac:dyDescent="0.2">
      <c r="A2361" s="35" t="s">
        <v>4881</v>
      </c>
      <c r="B2361" s="35" t="s">
        <v>10824</v>
      </c>
      <c r="C2361" s="85" t="s">
        <v>947</v>
      </c>
      <c r="D2361" s="85" t="s">
        <v>947</v>
      </c>
      <c r="E2361" s="85" t="s">
        <v>12902</v>
      </c>
      <c r="F2361" s="85" t="s">
        <v>186</v>
      </c>
      <c r="G2361" s="85" t="s">
        <v>186</v>
      </c>
      <c r="H2361" s="840">
        <v>1.1438469149836901</v>
      </c>
      <c r="I2361" s="840">
        <v>1.1555904210590899</v>
      </c>
      <c r="J2361" s="86">
        <v>6060.4166666666697</v>
      </c>
      <c r="K2361" s="44">
        <v>6932.1889076824</v>
      </c>
      <c r="L2361" s="45">
        <v>6522.2688655802403</v>
      </c>
      <c r="M2361" s="46">
        <v>1.07620799432056</v>
      </c>
      <c r="N2361" s="139">
        <v>7003.3594476268499</v>
      </c>
      <c r="O2361" s="45">
        <v>6505.0382748464199</v>
      </c>
      <c r="P2361" s="99">
        <v>1.0733648580014701</v>
      </c>
      <c r="Q2361" s="86">
        <v>6091.3497720391297</v>
      </c>
      <c r="R2361" s="44">
        <v>6967.5716448335497</v>
      </c>
      <c r="S2361" s="45">
        <v>6555.8946754094404</v>
      </c>
      <c r="T2361" s="140">
        <v>1.0762630485451199</v>
      </c>
      <c r="U2361" s="44">
        <v>7039.10544788888</v>
      </c>
      <c r="V2361" s="45">
        <v>6538.5273736403797</v>
      </c>
      <c r="W2361" s="99">
        <v>1.07341190677539</v>
      </c>
      <c r="X2361" s="86">
        <v>6122.7864441136398</v>
      </c>
      <c r="Y2361" s="44">
        <v>7003.5303852033303</v>
      </c>
      <c r="Z2361" s="45">
        <v>6590.0515027098199</v>
      </c>
      <c r="AA2361" s="46">
        <v>1.07631575310705</v>
      </c>
      <c r="AB2361" s="139">
        <v>7075.4333650081599</v>
      </c>
      <c r="AC2361" s="45">
        <v>6572.5523867239199</v>
      </c>
      <c r="AD2361" s="99">
        <v>1.07345772169511</v>
      </c>
      <c r="AE2361" s="142">
        <v>6154.4959785761102</v>
      </c>
      <c r="AF2361" s="44">
        <v>7039.8012383737996</v>
      </c>
      <c r="AG2361" s="45">
        <v>6624.41698014748</v>
      </c>
      <c r="AH2361" s="140">
        <v>1.0763541000282</v>
      </c>
      <c r="AI2361" s="44">
        <v>7112.0765992892302</v>
      </c>
      <c r="AJ2361" s="45">
        <v>6606.7985005167802</v>
      </c>
      <c r="AK2361" s="46">
        <v>1.0734913993794399</v>
      </c>
    </row>
    <row r="2362" spans="1:37" x14ac:dyDescent="0.2">
      <c r="A2362" s="35" t="s">
        <v>4880</v>
      </c>
      <c r="B2362" s="35" t="s">
        <v>13009</v>
      </c>
      <c r="C2362" s="85" t="s">
        <v>947</v>
      </c>
      <c r="D2362" s="85" t="s">
        <v>947</v>
      </c>
      <c r="E2362" s="85" t="s">
        <v>12902</v>
      </c>
      <c r="F2362" s="85" t="s">
        <v>186</v>
      </c>
      <c r="G2362" s="85" t="s">
        <v>186</v>
      </c>
      <c r="H2362" s="840">
        <v>1.1438469149836901</v>
      </c>
      <c r="I2362" s="840">
        <v>1.1555904210590899</v>
      </c>
      <c r="J2362" s="86">
        <v>4731.4166666666697</v>
      </c>
      <c r="K2362" s="44">
        <v>5412.0163576690802</v>
      </c>
      <c r="L2362" s="45">
        <v>5091.9884411282201</v>
      </c>
      <c r="M2362" s="46">
        <v>1.07620799432056</v>
      </c>
      <c r="N2362" s="139">
        <v>5467.5797780393204</v>
      </c>
      <c r="O2362" s="45">
        <v>5078.5363785624604</v>
      </c>
      <c r="P2362" s="99">
        <v>1.0733648580014701</v>
      </c>
      <c r="Q2362" s="86">
        <v>4753.2696100588701</v>
      </c>
      <c r="R2362" s="44">
        <v>5437.01277955157</v>
      </c>
      <c r="S2362" s="45">
        <v>5115.7684410788297</v>
      </c>
      <c r="T2362" s="140">
        <v>1.0762630485451199</v>
      </c>
      <c r="U2362" s="44">
        <v>5492.8328300952999</v>
      </c>
      <c r="V2362" s="45">
        <v>5102.21619555083</v>
      </c>
      <c r="W2362" s="99">
        <v>1.07341190677539</v>
      </c>
      <c r="X2362" s="86">
        <v>4776.4649232439597</v>
      </c>
      <c r="Y2362" s="44">
        <v>5463.5446669803996</v>
      </c>
      <c r="Z2362" s="45">
        <v>5140.9844410507403</v>
      </c>
      <c r="AA2362" s="46">
        <v>1.07631575310705</v>
      </c>
      <c r="AB2362" s="139">
        <v>5519.6371118254501</v>
      </c>
      <c r="AC2362" s="45">
        <v>5127.3331542620599</v>
      </c>
      <c r="AD2362" s="99">
        <v>1.07345772169511</v>
      </c>
      <c r="AE2362" s="142">
        <v>4801.1676528033404</v>
      </c>
      <c r="AF2362" s="44">
        <v>5491.8008079785805</v>
      </c>
      <c r="AG2362" s="45">
        <v>5167.7564880176596</v>
      </c>
      <c r="AH2362" s="140">
        <v>1.0763541000282</v>
      </c>
      <c r="AI2362" s="44">
        <v>5548.1833494782904</v>
      </c>
      <c r="AJ2362" s="45">
        <v>5154.0121822631399</v>
      </c>
      <c r="AK2362" s="46">
        <v>1.0734913993794399</v>
      </c>
    </row>
    <row r="2363" spans="1:37" x14ac:dyDescent="0.2">
      <c r="A2363" s="35" t="s">
        <v>4879</v>
      </c>
      <c r="B2363" s="35" t="s">
        <v>10823</v>
      </c>
      <c r="C2363" s="85" t="s">
        <v>947</v>
      </c>
      <c r="D2363" s="85" t="s">
        <v>947</v>
      </c>
      <c r="E2363" s="85" t="s">
        <v>12902</v>
      </c>
      <c r="F2363" s="85" t="s">
        <v>186</v>
      </c>
      <c r="G2363" s="85" t="s">
        <v>186</v>
      </c>
      <c r="H2363" s="840">
        <v>1.1438469149836901</v>
      </c>
      <c r="I2363" s="840">
        <v>1.1555904210590899</v>
      </c>
      <c r="J2363" s="86">
        <v>2898</v>
      </c>
      <c r="K2363" s="44">
        <v>3314.8683596227302</v>
      </c>
      <c r="L2363" s="45">
        <v>3118.8507675409901</v>
      </c>
      <c r="M2363" s="46">
        <v>1.07620799432056</v>
      </c>
      <c r="N2363" s="139">
        <v>3348.9010402292402</v>
      </c>
      <c r="O2363" s="45">
        <v>3110.6113584882701</v>
      </c>
      <c r="P2363" s="99">
        <v>1.0733648580014701</v>
      </c>
      <c r="Q2363" s="86">
        <v>2913.8044873100698</v>
      </c>
      <c r="R2363" s="44">
        <v>3332.9462736752498</v>
      </c>
      <c r="S2363" s="45">
        <v>3136.0201003767802</v>
      </c>
      <c r="T2363" s="140">
        <v>1.0762630485451199</v>
      </c>
      <c r="U2363" s="44">
        <v>3367.1645543744999</v>
      </c>
      <c r="V2363" s="45">
        <v>3127.7124306942001</v>
      </c>
      <c r="W2363" s="99">
        <v>1.07341190677539</v>
      </c>
      <c r="X2363" s="86">
        <v>2928.2060501313499</v>
      </c>
      <c r="Y2363" s="44">
        <v>3349.41945687931</v>
      </c>
      <c r="Z2363" s="45">
        <v>3151.6743000997499</v>
      </c>
      <c r="AA2363" s="46">
        <v>1.07631575310705</v>
      </c>
      <c r="AB2363" s="139">
        <v>3383.80686241905</v>
      </c>
      <c r="AC2363" s="45">
        <v>3143.3053952278301</v>
      </c>
      <c r="AD2363" s="99">
        <v>1.07345772169511</v>
      </c>
      <c r="AE2363" s="142">
        <v>2942.6216962485801</v>
      </c>
      <c r="AF2363" s="44">
        <v>3365.9087492180101</v>
      </c>
      <c r="AG2363" s="45">
        <v>3167.3029275890999</v>
      </c>
      <c r="AH2363" s="140">
        <v>1.0763541000282</v>
      </c>
      <c r="AI2363" s="44">
        <v>3400.4654449855002</v>
      </c>
      <c r="AJ2363" s="45">
        <v>3158.8790825501801</v>
      </c>
      <c r="AK2363" s="46">
        <v>1.0734913993794399</v>
      </c>
    </row>
    <row r="2364" spans="1:37" x14ac:dyDescent="0.2">
      <c r="A2364" s="35" t="s">
        <v>4878</v>
      </c>
      <c r="B2364" s="35" t="s">
        <v>10822</v>
      </c>
      <c r="C2364" s="85" t="s">
        <v>947</v>
      </c>
      <c r="D2364" s="85" t="s">
        <v>947</v>
      </c>
      <c r="E2364" s="85" t="s">
        <v>12902</v>
      </c>
      <c r="F2364" s="85" t="s">
        <v>200</v>
      </c>
      <c r="G2364" s="85" t="s">
        <v>200</v>
      </c>
      <c r="H2364" s="840">
        <v>1.1462792630433001</v>
      </c>
      <c r="I2364" s="840">
        <v>1.1592521311792801</v>
      </c>
      <c r="J2364" s="86">
        <v>11483.333333333299</v>
      </c>
      <c r="K2364" s="44">
        <v>13163.106870613899</v>
      </c>
      <c r="L2364" s="45">
        <v>12384.7349314682</v>
      </c>
      <c r="M2364" s="46">
        <v>1.0784965107229201</v>
      </c>
      <c r="N2364" s="139">
        <v>13312.078639708699</v>
      </c>
      <c r="O2364" s="45">
        <v>12364.863136992701</v>
      </c>
      <c r="P2364" s="99">
        <v>1.0767660206379699</v>
      </c>
      <c r="Q2364" s="86">
        <v>11482.3881701916</v>
      </c>
      <c r="R2364" s="44">
        <v>13162.0234497044</v>
      </c>
      <c r="S2364" s="45">
        <v>12384.349074546501</v>
      </c>
      <c r="T2364" s="140">
        <v>1.0785516820182399</v>
      </c>
      <c r="U2364" s="44">
        <v>13310.9829573224</v>
      </c>
      <c r="V2364" s="45">
        <v>12364.387361552601</v>
      </c>
      <c r="W2364" s="99">
        <v>1.0768132184949699</v>
      </c>
      <c r="X2364" s="86">
        <v>11483.671868364099</v>
      </c>
      <c r="Y2364" s="44">
        <v>13163.4949262995</v>
      </c>
      <c r="Z2364" s="45">
        <v>12386.340138289401</v>
      </c>
      <c r="AA2364" s="46">
        <v>1.0786044986544701</v>
      </c>
      <c r="AB2364" s="139">
        <v>13312.4710871647</v>
      </c>
      <c r="AC2364" s="45">
        <v>12366.297455341301</v>
      </c>
      <c r="AD2364" s="99">
        <v>1.0768591785880499</v>
      </c>
      <c r="AE2364" s="142">
        <v>11497.061330517599</v>
      </c>
      <c r="AF2364" s="44">
        <v>13178.8429891094</v>
      </c>
      <c r="AG2364" s="45">
        <v>12401.2238868154</v>
      </c>
      <c r="AH2364" s="140">
        <v>1.07864292711893</v>
      </c>
      <c r="AI2364" s="44">
        <v>13327.992849701401</v>
      </c>
      <c r="AJ2364" s="45">
        <v>12381.104441859599</v>
      </c>
      <c r="AK2364" s="46">
        <v>1.07689296298659</v>
      </c>
    </row>
    <row r="2365" spans="1:37" x14ac:dyDescent="0.2">
      <c r="A2365" s="35" t="s">
        <v>4877</v>
      </c>
      <c r="B2365" s="35" t="s">
        <v>10821</v>
      </c>
      <c r="C2365" s="85" t="s">
        <v>947</v>
      </c>
      <c r="D2365" s="85" t="s">
        <v>947</v>
      </c>
      <c r="E2365" s="85" t="s">
        <v>12902</v>
      </c>
      <c r="F2365" s="85" t="s">
        <v>186</v>
      </c>
      <c r="G2365" s="85" t="s">
        <v>186</v>
      </c>
      <c r="H2365" s="840">
        <v>1.1438469149836901</v>
      </c>
      <c r="I2365" s="840">
        <v>1.1555904210590899</v>
      </c>
      <c r="J2365" s="86">
        <v>4217.1666666666697</v>
      </c>
      <c r="K2365" s="44">
        <v>4823.7930816387197</v>
      </c>
      <c r="L2365" s="45">
        <v>4538.5484800488703</v>
      </c>
      <c r="M2365" s="46">
        <v>1.07620799432056</v>
      </c>
      <c r="N2365" s="139">
        <v>4873.3174040096901</v>
      </c>
      <c r="O2365" s="45">
        <v>4526.5585003352098</v>
      </c>
      <c r="P2365" s="99">
        <v>1.0733648580014701</v>
      </c>
      <c r="Q2365" s="86">
        <v>4234.0043144316996</v>
      </c>
      <c r="R2365" s="44">
        <v>4843.0527730903304</v>
      </c>
      <c r="S2365" s="45">
        <v>4556.9023910034502</v>
      </c>
      <c r="T2365" s="140">
        <v>1.0762630485451199</v>
      </c>
      <c r="U2365" s="44">
        <v>4892.77482848012</v>
      </c>
      <c r="V2365" s="45">
        <v>4544.8306444493801</v>
      </c>
      <c r="W2365" s="99">
        <v>1.07341190677539</v>
      </c>
      <c r="X2365" s="86">
        <v>4253.2769470903704</v>
      </c>
      <c r="Y2365" s="44">
        <v>4865.09771450056</v>
      </c>
      <c r="Z2365" s="45">
        <v>4577.8689804804399</v>
      </c>
      <c r="AA2365" s="46">
        <v>1.07631575310705</v>
      </c>
      <c r="AB2365" s="139">
        <v>4915.0460981690703</v>
      </c>
      <c r="AC2365" s="45">
        <v>4565.7129813619504</v>
      </c>
      <c r="AD2365" s="99">
        <v>1.07345772169511</v>
      </c>
      <c r="AE2365" s="142">
        <v>4273.6280028375004</v>
      </c>
      <c r="AF2365" s="44">
        <v>4888.37620683358</v>
      </c>
      <c r="AG2365" s="45">
        <v>4599.9370228494799</v>
      </c>
      <c r="AH2365" s="140">
        <v>1.0763541000282</v>
      </c>
      <c r="AI2365" s="44">
        <v>4938.5635832488997</v>
      </c>
      <c r="AJ2365" s="45">
        <v>4587.7029051931804</v>
      </c>
      <c r="AK2365" s="46">
        <v>1.0734913993794399</v>
      </c>
    </row>
    <row r="2366" spans="1:37" x14ac:dyDescent="0.2">
      <c r="A2366" s="35" t="s">
        <v>4876</v>
      </c>
      <c r="B2366" s="35" t="s">
        <v>10820</v>
      </c>
      <c r="C2366" s="85" t="s">
        <v>947</v>
      </c>
      <c r="D2366" s="85" t="s">
        <v>947</v>
      </c>
      <c r="E2366" s="85" t="s">
        <v>12902</v>
      </c>
      <c r="F2366" s="85" t="s">
        <v>200</v>
      </c>
      <c r="G2366" s="85" t="s">
        <v>200</v>
      </c>
      <c r="H2366" s="840">
        <v>1.1462792630433001</v>
      </c>
      <c r="I2366" s="840">
        <v>1.1592521311792801</v>
      </c>
      <c r="J2366" s="86">
        <v>4.3333333333333304</v>
      </c>
      <c r="K2366" s="44">
        <v>4.9672101398543003</v>
      </c>
      <c r="L2366" s="45">
        <v>4.67348487979931</v>
      </c>
      <c r="M2366" s="46">
        <v>1.0784965107229201</v>
      </c>
      <c r="N2366" s="139">
        <v>5.0234259017768803</v>
      </c>
      <c r="O2366" s="45">
        <v>4.6659860894312102</v>
      </c>
      <c r="P2366" s="99">
        <v>1.0767660206379699</v>
      </c>
      <c r="Q2366" s="86">
        <v>4.2848139446387501</v>
      </c>
      <c r="R2366" s="44">
        <v>4.91159337073816</v>
      </c>
      <c r="S2366" s="45">
        <v>4.6213932871253398</v>
      </c>
      <c r="T2366" s="140">
        <v>1.0785516820182399</v>
      </c>
      <c r="U2366" s="44">
        <v>4.9671796970291702</v>
      </c>
      <c r="V2366" s="45">
        <v>4.6139442943785696</v>
      </c>
      <c r="W2366" s="99">
        <v>1.0768132184949699</v>
      </c>
      <c r="X2366" s="86">
        <v>4.2607465971652303</v>
      </c>
      <c r="Y2366" s="44">
        <v>4.8840054694128003</v>
      </c>
      <c r="Z2366" s="45">
        <v>4.5956604473291502</v>
      </c>
      <c r="AA2366" s="46">
        <v>1.0786044986544701</v>
      </c>
      <c r="AB2366" s="139">
        <v>4.9392795731786503</v>
      </c>
      <c r="AC2366" s="45">
        <v>4.5882240807951797</v>
      </c>
      <c r="AD2366" s="99">
        <v>1.0768591785880499</v>
      </c>
      <c r="AE2366" s="142">
        <v>4.2461814021891602</v>
      </c>
      <c r="AF2366" s="44">
        <v>4.8673096884495504</v>
      </c>
      <c r="AG2366" s="45">
        <v>4.5801135367352703</v>
      </c>
      <c r="AH2366" s="140">
        <v>1.07864292711893</v>
      </c>
      <c r="AI2366" s="44">
        <v>4.9223948398616004</v>
      </c>
      <c r="AJ2366" s="45">
        <v>4.5726828715820202</v>
      </c>
      <c r="AK2366" s="46">
        <v>1.07689296298659</v>
      </c>
    </row>
    <row r="2367" spans="1:37" x14ac:dyDescent="0.2">
      <c r="A2367" s="35" t="s">
        <v>4875</v>
      </c>
      <c r="B2367" s="35" t="s">
        <v>13461</v>
      </c>
      <c r="C2367" s="85" t="s">
        <v>947</v>
      </c>
      <c r="D2367" s="85" t="s">
        <v>947</v>
      </c>
      <c r="E2367" s="85" t="s">
        <v>12902</v>
      </c>
      <c r="F2367" s="85" t="s">
        <v>186</v>
      </c>
      <c r="G2367" s="85" t="s">
        <v>186</v>
      </c>
      <c r="H2367" s="840">
        <v>1.1438469149836901</v>
      </c>
      <c r="I2367" s="840">
        <v>1.1555904210590899</v>
      </c>
      <c r="J2367" s="86">
        <v>5005.9166666666697</v>
      </c>
      <c r="K2367" s="44">
        <v>5726.0023358320996</v>
      </c>
      <c r="L2367" s="45">
        <v>5387.4075355692103</v>
      </c>
      <c r="M2367" s="46">
        <v>1.07620799432056</v>
      </c>
      <c r="N2367" s="139">
        <v>5784.7893486200401</v>
      </c>
      <c r="O2367" s="45">
        <v>5373.1750320838701</v>
      </c>
      <c r="P2367" s="99">
        <v>1.0733648580014701</v>
      </c>
      <c r="Q2367" s="86">
        <v>5033.7828272104198</v>
      </c>
      <c r="R2367" s="44">
        <v>5757.8769576025097</v>
      </c>
      <c r="S2367" s="45">
        <v>5417.6744513275498</v>
      </c>
      <c r="T2367" s="140">
        <v>1.0762630485451199</v>
      </c>
      <c r="U2367" s="44">
        <v>5816.9912168160999</v>
      </c>
      <c r="V2367" s="45">
        <v>5403.3224228491699</v>
      </c>
      <c r="W2367" s="99">
        <v>1.07341190677539</v>
      </c>
      <c r="X2367" s="86">
        <v>5060.5138959461801</v>
      </c>
      <c r="Y2367" s="44">
        <v>5788.4532081101297</v>
      </c>
      <c r="Z2367" s="45">
        <v>5446.7108250240199</v>
      </c>
      <c r="AA2367" s="46">
        <v>1.07631575310705</v>
      </c>
      <c r="AB2367" s="139">
        <v>5847.8813837918196</v>
      </c>
      <c r="AC2367" s="45">
        <v>5432.2477173488296</v>
      </c>
      <c r="AD2367" s="99">
        <v>1.07345772169511</v>
      </c>
      <c r="AE2367" s="142">
        <v>5088.5115873118202</v>
      </c>
      <c r="AF2367" s="44">
        <v>5820.4782810053803</v>
      </c>
      <c r="AG2367" s="45">
        <v>5477.0403100440999</v>
      </c>
      <c r="AH2367" s="140">
        <v>1.0763541000282</v>
      </c>
      <c r="AI2367" s="44">
        <v>5880.2352477457198</v>
      </c>
      <c r="AJ2367" s="45">
        <v>5462.4734246218504</v>
      </c>
      <c r="AK2367" s="46">
        <v>1.0734913993794399</v>
      </c>
    </row>
    <row r="2368" spans="1:37" x14ac:dyDescent="0.2">
      <c r="A2368" s="35" t="s">
        <v>4874</v>
      </c>
      <c r="B2368" s="35" t="s">
        <v>8768</v>
      </c>
      <c r="C2368" s="85" t="s">
        <v>947</v>
      </c>
      <c r="D2368" s="85" t="s">
        <v>947</v>
      </c>
      <c r="E2368" s="85" t="s">
        <v>12902</v>
      </c>
      <c r="F2368" s="85" t="s">
        <v>200</v>
      </c>
      <c r="G2368" s="85" t="s">
        <v>200</v>
      </c>
      <c r="H2368" s="840">
        <v>1.1462792630433001</v>
      </c>
      <c r="I2368" s="840">
        <v>1.1592521311792801</v>
      </c>
      <c r="J2368" s="86">
        <v>7947.1666666666597</v>
      </c>
      <c r="K2368" s="44">
        <v>9109.6723499489399</v>
      </c>
      <c r="L2368" s="45">
        <v>8570.9915201334807</v>
      </c>
      <c r="M2368" s="46">
        <v>1.0784965107229201</v>
      </c>
      <c r="N2368" s="139">
        <v>9212.7698951702696</v>
      </c>
      <c r="O2368" s="45">
        <v>8557.2390270133892</v>
      </c>
      <c r="P2368" s="99">
        <v>1.0767660206379699</v>
      </c>
      <c r="Q2368" s="86">
        <v>7947.1740804503197</v>
      </c>
      <c r="R2368" s="44">
        <v>9109.6808482154102</v>
      </c>
      <c r="S2368" s="45">
        <v>8571.4379717614593</v>
      </c>
      <c r="T2368" s="140">
        <v>1.0785516820182399</v>
      </c>
      <c r="U2368" s="44">
        <v>9212.7784896147696</v>
      </c>
      <c r="V2368" s="45">
        <v>8557.6220995094809</v>
      </c>
      <c r="W2368" s="99">
        <v>1.0768132184949699</v>
      </c>
      <c r="X2368" s="86">
        <v>7946.2311673723498</v>
      </c>
      <c r="Y2368" s="44">
        <v>9108.6000065072803</v>
      </c>
      <c r="Z2368" s="45">
        <v>8570.8406844761994</v>
      </c>
      <c r="AA2368" s="46">
        <v>1.0786044986544701</v>
      </c>
      <c r="AB2368" s="139">
        <v>9211.6854156196205</v>
      </c>
      <c r="AC2368" s="45">
        <v>8556.9719677673602</v>
      </c>
      <c r="AD2368" s="99">
        <v>1.0768591785880499</v>
      </c>
      <c r="AE2368" s="142">
        <v>7951.9027334644197</v>
      </c>
      <c r="AF2368" s="44">
        <v>9115.1012051075904</v>
      </c>
      <c r="AG2368" s="45">
        <v>8577.2636405890698</v>
      </c>
      <c r="AH2368" s="140">
        <v>1.07864292711893</v>
      </c>
      <c r="AI2368" s="44">
        <v>9218.2601906989694</v>
      </c>
      <c r="AJ2368" s="45">
        <v>8563.3480960216402</v>
      </c>
      <c r="AK2368" s="46">
        <v>1.07689296298659</v>
      </c>
    </row>
    <row r="2369" spans="1:37" x14ac:dyDescent="0.2">
      <c r="A2369" s="35" t="s">
        <v>4873</v>
      </c>
      <c r="B2369" s="35" t="s">
        <v>13010</v>
      </c>
      <c r="C2369" s="85" t="s">
        <v>947</v>
      </c>
      <c r="D2369" s="85" t="s">
        <v>947</v>
      </c>
      <c r="E2369" s="85" t="s">
        <v>12902</v>
      </c>
      <c r="F2369" s="85" t="s">
        <v>186</v>
      </c>
      <c r="G2369" s="85" t="s">
        <v>186</v>
      </c>
      <c r="H2369" s="840">
        <v>1.1438469149836901</v>
      </c>
      <c r="I2369" s="840">
        <v>1.1555904210590899</v>
      </c>
      <c r="J2369" s="86">
        <v>9065.0833333333303</v>
      </c>
      <c r="K2369" s="44">
        <v>10369.067604903399</v>
      </c>
      <c r="L2369" s="45">
        <v>9755.9151525154302</v>
      </c>
      <c r="M2369" s="46">
        <v>1.07620799432056</v>
      </c>
      <c r="N2369" s="139">
        <v>10475.523466102401</v>
      </c>
      <c r="O2369" s="45">
        <v>9730.1418848548401</v>
      </c>
      <c r="P2369" s="99">
        <v>1.0733648580014701</v>
      </c>
      <c r="Q2369" s="86">
        <v>9107.7635438423604</v>
      </c>
      <c r="R2369" s="44">
        <v>10417.887232024999</v>
      </c>
      <c r="S2369" s="45">
        <v>9802.3493571238705</v>
      </c>
      <c r="T2369" s="140">
        <v>1.0762630485451199</v>
      </c>
      <c r="U2369" s="44">
        <v>10524.844308535399</v>
      </c>
      <c r="V2369" s="45">
        <v>9776.3818320552491</v>
      </c>
      <c r="W2369" s="99">
        <v>1.07341190677539</v>
      </c>
      <c r="X2369" s="86">
        <v>9152.9185486409297</v>
      </c>
      <c r="Y2369" s="44">
        <v>10469.537644959901</v>
      </c>
      <c r="Z2369" s="45">
        <v>9851.4304208079793</v>
      </c>
      <c r="AA2369" s="46">
        <v>1.07631575310705</v>
      </c>
      <c r="AB2369" s="139">
        <v>10577.024999543501</v>
      </c>
      <c r="AC2369" s="45">
        <v>9825.2710920849895</v>
      </c>
      <c r="AD2369" s="99">
        <v>1.07345772169511</v>
      </c>
      <c r="AE2369" s="142">
        <v>9198.5291779720792</v>
      </c>
      <c r="AF2369" s="44">
        <v>10521.7092226108</v>
      </c>
      <c r="AG2369" s="45">
        <v>9900.8745949392996</v>
      </c>
      <c r="AH2369" s="140">
        <v>1.0763541000282</v>
      </c>
      <c r="AI2369" s="44">
        <v>10629.7322058971</v>
      </c>
      <c r="AJ2369" s="45">
        <v>9874.5419594938303</v>
      </c>
      <c r="AK2369" s="46">
        <v>1.0734913993794399</v>
      </c>
    </row>
    <row r="2370" spans="1:37" x14ac:dyDescent="0.2">
      <c r="A2370" s="35" t="s">
        <v>4872</v>
      </c>
      <c r="B2370" s="35" t="s">
        <v>10819</v>
      </c>
      <c r="C2370" s="85" t="s">
        <v>947</v>
      </c>
      <c r="D2370" s="85" t="s">
        <v>947</v>
      </c>
      <c r="E2370" s="85" t="s">
        <v>12902</v>
      </c>
      <c r="F2370" s="85" t="s">
        <v>186</v>
      </c>
      <c r="G2370" s="85" t="s">
        <v>186</v>
      </c>
      <c r="H2370" s="840">
        <v>1.1438469149836901</v>
      </c>
      <c r="I2370" s="840">
        <v>1.1555904210590899</v>
      </c>
      <c r="J2370" s="86">
        <v>7625.5</v>
      </c>
      <c r="K2370" s="44">
        <v>8722.4046502081201</v>
      </c>
      <c r="L2370" s="45">
        <v>8206.6240606914507</v>
      </c>
      <c r="M2370" s="46">
        <v>1.07620799432056</v>
      </c>
      <c r="N2370" s="139">
        <v>8811.9547557860806</v>
      </c>
      <c r="O2370" s="45">
        <v>8184.9437246902198</v>
      </c>
      <c r="P2370" s="99">
        <v>1.0733648580014701</v>
      </c>
      <c r="Q2370" s="86">
        <v>7666.7508183679101</v>
      </c>
      <c r="R2370" s="44">
        <v>8769.5892715388109</v>
      </c>
      <c r="S2370" s="45">
        <v>8251.4406082124297</v>
      </c>
      <c r="T2370" s="140">
        <v>1.0762630485451199</v>
      </c>
      <c r="U2370" s="44">
        <v>8859.6238063528908</v>
      </c>
      <c r="V2370" s="45">
        <v>8229.5816147161095</v>
      </c>
      <c r="W2370" s="99">
        <v>1.07341190677539</v>
      </c>
      <c r="X2370" s="86">
        <v>7706.6076710300604</v>
      </c>
      <c r="Y2370" s="44">
        <v>8815.1794094973702</v>
      </c>
      <c r="Z2370" s="45">
        <v>8294.7432393453091</v>
      </c>
      <c r="AA2370" s="46">
        <v>1.07631575310705</v>
      </c>
      <c r="AB2370" s="139">
        <v>8905.6820035028304</v>
      </c>
      <c r="AC2370" s="45">
        <v>8272.7175125419799</v>
      </c>
      <c r="AD2370" s="99">
        <v>1.07345772169511</v>
      </c>
      <c r="AE2370" s="142">
        <v>7745.8708070674102</v>
      </c>
      <c r="AF2370" s="44">
        <v>8860.0904265262798</v>
      </c>
      <c r="AG2370" s="45">
        <v>8337.2998014757704</v>
      </c>
      <c r="AH2370" s="140">
        <v>1.0763541000282</v>
      </c>
      <c r="AI2370" s="44">
        <v>8951.0541074083303</v>
      </c>
      <c r="AJ2370" s="45">
        <v>8315.1256920911292</v>
      </c>
      <c r="AK2370" s="46">
        <v>1.0734913993794399</v>
      </c>
    </row>
    <row r="2371" spans="1:37" x14ac:dyDescent="0.2">
      <c r="A2371" s="35" t="s">
        <v>4871</v>
      </c>
      <c r="B2371" s="35" t="s">
        <v>10818</v>
      </c>
      <c r="C2371" s="85" t="s">
        <v>947</v>
      </c>
      <c r="D2371" s="85" t="s">
        <v>947</v>
      </c>
      <c r="E2371" s="85" t="s">
        <v>12902</v>
      </c>
      <c r="F2371" s="85" t="s">
        <v>200</v>
      </c>
      <c r="G2371" s="85" t="s">
        <v>200</v>
      </c>
      <c r="H2371" s="840">
        <v>1.1462792630433001</v>
      </c>
      <c r="I2371" s="840">
        <v>1.1592521311792801</v>
      </c>
      <c r="J2371" s="86">
        <v>6167.25</v>
      </c>
      <c r="K2371" s="44">
        <v>7069.3907850037904</v>
      </c>
      <c r="L2371" s="45">
        <v>6651.3576057559103</v>
      </c>
      <c r="M2371" s="46">
        <v>1.0784965107229201</v>
      </c>
      <c r="N2371" s="139">
        <v>7149.3977060154102</v>
      </c>
      <c r="O2371" s="45">
        <v>6640.6852407795204</v>
      </c>
      <c r="P2371" s="99">
        <v>1.0767660206379699</v>
      </c>
      <c r="Q2371" s="86">
        <v>6165.7324088847599</v>
      </c>
      <c r="R2371" s="44">
        <v>7067.6512017786099</v>
      </c>
      <c r="S2371" s="45">
        <v>6650.06106047704</v>
      </c>
      <c r="T2371" s="140">
        <v>1.0785516820182399</v>
      </c>
      <c r="U2371" s="44">
        <v>7147.63843528081</v>
      </c>
      <c r="V2371" s="45">
        <v>6639.3421595899199</v>
      </c>
      <c r="W2371" s="99">
        <v>1.0768132184949699</v>
      </c>
      <c r="X2371" s="86">
        <v>6164.4170454552604</v>
      </c>
      <c r="Y2371" s="44">
        <v>7066.1434279560099</v>
      </c>
      <c r="Z2371" s="45">
        <v>6648.9679568103502</v>
      </c>
      <c r="AA2371" s="46">
        <v>1.0786044986544701</v>
      </c>
      <c r="AB2371" s="139">
        <v>7146.1135974218896</v>
      </c>
      <c r="AC2371" s="45">
        <v>6638.2090760431201</v>
      </c>
      <c r="AD2371" s="99">
        <v>1.0768591785880499</v>
      </c>
      <c r="AE2371" s="142">
        <v>6168.6053345854798</v>
      </c>
      <c r="AF2371" s="44">
        <v>7070.9443769336103</v>
      </c>
      <c r="AG2371" s="45">
        <v>6653.7225143387204</v>
      </c>
      <c r="AH2371" s="140">
        <v>1.07864292711893</v>
      </c>
      <c r="AI2371" s="44">
        <v>7150.9688805221003</v>
      </c>
      <c r="AJ2371" s="45">
        <v>6642.9276762566296</v>
      </c>
      <c r="AK2371" s="46">
        <v>1.07689296298659</v>
      </c>
    </row>
    <row r="2372" spans="1:37" x14ac:dyDescent="0.2">
      <c r="A2372" s="35" t="s">
        <v>4870</v>
      </c>
      <c r="B2372" s="35" t="s">
        <v>10817</v>
      </c>
      <c r="C2372" s="85" t="s">
        <v>947</v>
      </c>
      <c r="D2372" s="85" t="s">
        <v>947</v>
      </c>
      <c r="E2372" s="85" t="s">
        <v>12902</v>
      </c>
      <c r="F2372" s="85" t="s">
        <v>186</v>
      </c>
      <c r="G2372" s="85" t="s">
        <v>186</v>
      </c>
      <c r="H2372" s="840">
        <v>1.1438469149836901</v>
      </c>
      <c r="I2372" s="840">
        <v>1.1555904210590899</v>
      </c>
      <c r="J2372" s="86">
        <v>7517.5</v>
      </c>
      <c r="K2372" s="44">
        <v>8598.8691833898793</v>
      </c>
      <c r="L2372" s="45">
        <v>8090.3935973048301</v>
      </c>
      <c r="M2372" s="46">
        <v>1.07620799432056</v>
      </c>
      <c r="N2372" s="139">
        <v>8687.1509903117003</v>
      </c>
      <c r="O2372" s="45">
        <v>8069.0203200260603</v>
      </c>
      <c r="P2372" s="99">
        <v>1.0733648580014701</v>
      </c>
      <c r="Q2372" s="86">
        <v>7549.3007620189101</v>
      </c>
      <c r="R2372" s="44">
        <v>8635.2443869193394</v>
      </c>
      <c r="S2372" s="45">
        <v>8125.0334525144599</v>
      </c>
      <c r="T2372" s="140">
        <v>1.0762630485451199</v>
      </c>
      <c r="U2372" s="44">
        <v>8723.8996462831292</v>
      </c>
      <c r="V2372" s="45">
        <v>8103.5093257796498</v>
      </c>
      <c r="W2372" s="99">
        <v>1.07341190677539</v>
      </c>
      <c r="X2372" s="86">
        <v>7581.2675894721897</v>
      </c>
      <c r="Y2372" s="44">
        <v>8671.8095438835899</v>
      </c>
      <c r="Z2372" s="45">
        <v>8159.8377350688497</v>
      </c>
      <c r="AA2372" s="46">
        <v>1.07631575310705</v>
      </c>
      <c r="AB2372" s="139">
        <v>8760.8402058797892</v>
      </c>
      <c r="AC2372" s="45">
        <v>8138.1702341557802</v>
      </c>
      <c r="AD2372" s="99">
        <v>1.07345772169511</v>
      </c>
      <c r="AE2372" s="142">
        <v>7612.3023724227196</v>
      </c>
      <c r="AF2372" s="44">
        <v>8707.3085846187496</v>
      </c>
      <c r="AG2372" s="45">
        <v>8193.5328692116109</v>
      </c>
      <c r="AH2372" s="140">
        <v>1.0763541000282</v>
      </c>
      <c r="AI2372" s="44">
        <v>8796.7037037770697</v>
      </c>
      <c r="AJ2372" s="45">
        <v>8171.7411262714804</v>
      </c>
      <c r="AK2372" s="46">
        <v>1.0734913993794399</v>
      </c>
    </row>
    <row r="2373" spans="1:37" x14ac:dyDescent="0.2">
      <c r="A2373" s="35" t="s">
        <v>4869</v>
      </c>
      <c r="B2373" s="35" t="s">
        <v>10816</v>
      </c>
      <c r="C2373" s="85" t="s">
        <v>947</v>
      </c>
      <c r="D2373" s="85" t="s">
        <v>947</v>
      </c>
      <c r="E2373" s="85" t="s">
        <v>12902</v>
      </c>
      <c r="F2373" s="85" t="s">
        <v>200</v>
      </c>
      <c r="G2373" s="85" t="s">
        <v>200</v>
      </c>
      <c r="H2373" s="840">
        <v>1.1462792630433001</v>
      </c>
      <c r="I2373" s="840">
        <v>1.1592521311792801</v>
      </c>
      <c r="J2373" s="86">
        <v>7194.1666666666697</v>
      </c>
      <c r="K2373" s="44">
        <v>8246.5240648773397</v>
      </c>
      <c r="L2373" s="45">
        <v>7758.8836475591297</v>
      </c>
      <c r="M2373" s="46">
        <v>1.0784965107229201</v>
      </c>
      <c r="N2373" s="139">
        <v>8339.8530403922705</v>
      </c>
      <c r="O2373" s="45">
        <v>7746.4342134729995</v>
      </c>
      <c r="P2373" s="99">
        <v>1.0767660206379699</v>
      </c>
      <c r="Q2373" s="86">
        <v>7192.6287948388899</v>
      </c>
      <c r="R2373" s="44">
        <v>8244.7612342919401</v>
      </c>
      <c r="S2373" s="45">
        <v>7757.6218848063199</v>
      </c>
      <c r="T2373" s="140">
        <v>1.0785516820182399</v>
      </c>
      <c r="U2373" s="44">
        <v>8338.0702591984409</v>
      </c>
      <c r="V2373" s="45">
        <v>7745.1177620100298</v>
      </c>
      <c r="W2373" s="99">
        <v>1.0768132184949699</v>
      </c>
      <c r="X2373" s="86">
        <v>7192.1794422007997</v>
      </c>
      <c r="Y2373" s="44">
        <v>8244.2461506810996</v>
      </c>
      <c r="Z2373" s="45">
        <v>7757.5171014879998</v>
      </c>
      <c r="AA2373" s="46">
        <v>1.0786044986544701</v>
      </c>
      <c r="AB2373" s="139">
        <v>8337.5493461950791</v>
      </c>
      <c r="AC2373" s="45">
        <v>7744.9644463862196</v>
      </c>
      <c r="AD2373" s="99">
        <v>1.0768591785880499</v>
      </c>
      <c r="AE2373" s="142">
        <v>7198.0150463924401</v>
      </c>
      <c r="AF2373" s="44">
        <v>8250.9353827533105</v>
      </c>
      <c r="AG2373" s="45">
        <v>7764.0880190868302</v>
      </c>
      <c r="AH2373" s="140">
        <v>1.07864292711893</v>
      </c>
      <c r="AI2373" s="44">
        <v>8344.3142827909596</v>
      </c>
      <c r="AJ2373" s="45">
        <v>7751.4917509315901</v>
      </c>
      <c r="AK2373" s="46">
        <v>1.07689296298659</v>
      </c>
    </row>
    <row r="2374" spans="1:37" x14ac:dyDescent="0.2">
      <c r="A2374" s="35" t="s">
        <v>4868</v>
      </c>
      <c r="B2374" s="35" t="s">
        <v>13462</v>
      </c>
      <c r="C2374" s="85" t="s">
        <v>947</v>
      </c>
      <c r="D2374" s="85" t="s">
        <v>947</v>
      </c>
      <c r="E2374" s="85" t="s">
        <v>12902</v>
      </c>
      <c r="F2374" s="85" t="s">
        <v>200</v>
      </c>
      <c r="G2374" s="85" t="s">
        <v>200</v>
      </c>
      <c r="H2374" s="840">
        <v>1.1462792630433001</v>
      </c>
      <c r="I2374" s="840">
        <v>1.1592521311792801</v>
      </c>
      <c r="J2374" s="86">
        <v>5020.5833333333303</v>
      </c>
      <c r="K2374" s="44">
        <v>5754.9905633808103</v>
      </c>
      <c r="L2374" s="45">
        <v>5414.6816067936397</v>
      </c>
      <c r="M2374" s="46">
        <v>1.0784965107229201</v>
      </c>
      <c r="N2374" s="139">
        <v>5820.1219289298397</v>
      </c>
      <c r="O2374" s="45">
        <v>5405.9935371146503</v>
      </c>
      <c r="P2374" s="99">
        <v>1.0767660206379699</v>
      </c>
      <c r="Q2374" s="86">
        <v>5026.6594834766302</v>
      </c>
      <c r="R2374" s="44">
        <v>5761.9555282892097</v>
      </c>
      <c r="S2374" s="45">
        <v>5421.5120408366702</v>
      </c>
      <c r="T2374" s="140">
        <v>1.0785516820182399</v>
      </c>
      <c r="U2374" s="44">
        <v>5827.1657189328298</v>
      </c>
      <c r="V2374" s="45">
        <v>5412.7733766807196</v>
      </c>
      <c r="W2374" s="99">
        <v>1.0768132184949699</v>
      </c>
      <c r="X2374" s="86">
        <v>5034.0484663242496</v>
      </c>
      <c r="Y2374" s="44">
        <v>5770.4253661024104</v>
      </c>
      <c r="Z2374" s="45">
        <v>5429.7473222219796</v>
      </c>
      <c r="AA2374" s="46">
        <v>1.0786044986544701</v>
      </c>
      <c r="AB2374" s="139">
        <v>5835.73141304617</v>
      </c>
      <c r="AC2374" s="45">
        <v>5420.9612964183598</v>
      </c>
      <c r="AD2374" s="99">
        <v>1.0768591785880499</v>
      </c>
      <c r="AE2374" s="142">
        <v>5046.9196575381102</v>
      </c>
      <c r="AF2374" s="44">
        <v>5785.1793456815303</v>
      </c>
      <c r="AG2374" s="45">
        <v>5443.8241923409696</v>
      </c>
      <c r="AH2374" s="140">
        <v>1.07864292711893</v>
      </c>
      <c r="AI2374" s="44">
        <v>5850.6523688916504</v>
      </c>
      <c r="AJ2374" s="45">
        <v>5434.9922639614697</v>
      </c>
      <c r="AK2374" s="46">
        <v>1.07689296298659</v>
      </c>
    </row>
    <row r="2375" spans="1:37" x14ac:dyDescent="0.2">
      <c r="A2375" s="35" t="s">
        <v>4867</v>
      </c>
      <c r="B2375" s="35" t="s">
        <v>10815</v>
      </c>
      <c r="C2375" s="85" t="s">
        <v>947</v>
      </c>
      <c r="D2375" s="85" t="s">
        <v>947</v>
      </c>
      <c r="E2375" s="85" t="s">
        <v>12902</v>
      </c>
      <c r="F2375" s="85" t="s">
        <v>186</v>
      </c>
      <c r="G2375" s="85" t="s">
        <v>186</v>
      </c>
      <c r="H2375" s="840">
        <v>1.1438469149836901</v>
      </c>
      <c r="I2375" s="840">
        <v>1.1555904210590899</v>
      </c>
      <c r="J2375" s="86">
        <v>3852.0833333333298</v>
      </c>
      <c r="K2375" s="44">
        <v>4406.19363709342</v>
      </c>
      <c r="L2375" s="45">
        <v>4145.6428781223403</v>
      </c>
      <c r="M2375" s="46">
        <v>1.07620799432056</v>
      </c>
      <c r="N2375" s="139">
        <v>4451.4306011213603</v>
      </c>
      <c r="O2375" s="45">
        <v>4134.6908800931697</v>
      </c>
      <c r="P2375" s="99">
        <v>1.0733648580014701</v>
      </c>
      <c r="Q2375" s="86">
        <v>3871.3886888878101</v>
      </c>
      <c r="R2375" s="44">
        <v>4428.2760084870697</v>
      </c>
      <c r="S2375" s="45">
        <v>4166.63259240549</v>
      </c>
      <c r="T2375" s="140">
        <v>1.0762630485451199</v>
      </c>
      <c r="U2375" s="44">
        <v>4473.7396850752602</v>
      </c>
      <c r="V2375" s="45">
        <v>4155.59471440776</v>
      </c>
      <c r="W2375" s="99">
        <v>1.07341190677539</v>
      </c>
      <c r="X2375" s="86">
        <v>3888.0719886196998</v>
      </c>
      <c r="Y2375" s="44">
        <v>4447.3591494171396</v>
      </c>
      <c r="Z2375" s="45">
        <v>4184.7931305656502</v>
      </c>
      <c r="AA2375" s="46">
        <v>1.07631575310705</v>
      </c>
      <c r="AB2375" s="139">
        <v>4493.0187464370802</v>
      </c>
      <c r="AC2375" s="45">
        <v>4173.6808986902697</v>
      </c>
      <c r="AD2375" s="99">
        <v>1.07345772169511</v>
      </c>
      <c r="AE2375" s="142">
        <v>3904.9152820812301</v>
      </c>
      <c r="AF2375" s="44">
        <v>4466.6252986812697</v>
      </c>
      <c r="AG2375" s="45">
        <v>4203.0715741309104</v>
      </c>
      <c r="AH2375" s="140">
        <v>1.0763541000282</v>
      </c>
      <c r="AI2375" s="44">
        <v>4512.4826950203096</v>
      </c>
      <c r="AJ2375" s="45">
        <v>4191.8929706195204</v>
      </c>
      <c r="AK2375" s="46">
        <v>1.0734913993794399</v>
      </c>
    </row>
    <row r="2376" spans="1:37" x14ac:dyDescent="0.2">
      <c r="A2376" s="35" t="s">
        <v>4866</v>
      </c>
      <c r="B2376" s="35" t="s">
        <v>10814</v>
      </c>
      <c r="C2376" s="85" t="s">
        <v>947</v>
      </c>
      <c r="D2376" s="85" t="s">
        <v>947</v>
      </c>
      <c r="E2376" s="85" t="s">
        <v>12902</v>
      </c>
      <c r="F2376" s="85" t="s">
        <v>186</v>
      </c>
      <c r="G2376" s="85" t="s">
        <v>186</v>
      </c>
      <c r="H2376" s="840">
        <v>1.1438469149836901</v>
      </c>
      <c r="I2376" s="840">
        <v>1.1555904210590899</v>
      </c>
      <c r="J2376" s="86">
        <v>4550</v>
      </c>
      <c r="K2376" s="44">
        <v>5204.5034631757799</v>
      </c>
      <c r="L2376" s="45">
        <v>4896.7463741585598</v>
      </c>
      <c r="M2376" s="46">
        <v>1.07620799432056</v>
      </c>
      <c r="N2376" s="139">
        <v>5257.93641581885</v>
      </c>
      <c r="O2376" s="45">
        <v>4883.8101039066996</v>
      </c>
      <c r="P2376" s="99">
        <v>1.0733648580014701</v>
      </c>
      <c r="Q2376" s="86">
        <v>4573.4486567372096</v>
      </c>
      <c r="R2376" s="44">
        <v>5231.3251368451502</v>
      </c>
      <c r="S2376" s="45">
        <v>4922.2337936645699</v>
      </c>
      <c r="T2376" s="140">
        <v>1.0762630485451199</v>
      </c>
      <c r="U2376" s="44">
        <v>5285.0334589310796</v>
      </c>
      <c r="V2376" s="45">
        <v>4909.1942431676498</v>
      </c>
      <c r="W2376" s="99">
        <v>1.07341190677539</v>
      </c>
      <c r="X2376" s="86">
        <v>4596.3577335849704</v>
      </c>
      <c r="Y2376" s="44">
        <v>5257.5296137225896</v>
      </c>
      <c r="Z2376" s="45">
        <v>4947.1322355729299</v>
      </c>
      <c r="AA2376" s="46">
        <v>1.07631575310705</v>
      </c>
      <c r="AB2376" s="139">
        <v>5311.5069686916504</v>
      </c>
      <c r="AC2376" s="45">
        <v>4933.9957007898101</v>
      </c>
      <c r="AD2376" s="99">
        <v>1.07345772169511</v>
      </c>
      <c r="AE2376" s="142">
        <v>4619.3243719071397</v>
      </c>
      <c r="AF2376" s="44">
        <v>5283.79993211494</v>
      </c>
      <c r="AG2376" s="45">
        <v>4972.0287270624503</v>
      </c>
      <c r="AH2376" s="140">
        <v>1.0763541000282</v>
      </c>
      <c r="AI2376" s="44">
        <v>5338.0469959406801</v>
      </c>
      <c r="AJ2376" s="45">
        <v>4958.8049841861302</v>
      </c>
      <c r="AK2376" s="46">
        <v>1.0734913993794399</v>
      </c>
    </row>
    <row r="2377" spans="1:37" x14ac:dyDescent="0.2">
      <c r="A2377" s="35" t="s">
        <v>4865</v>
      </c>
      <c r="B2377" s="35" t="s">
        <v>10813</v>
      </c>
      <c r="C2377" s="85" t="s">
        <v>947</v>
      </c>
      <c r="D2377" s="85" t="s">
        <v>947</v>
      </c>
      <c r="E2377" s="85" t="s">
        <v>12902</v>
      </c>
      <c r="F2377" s="85" t="s">
        <v>200</v>
      </c>
      <c r="G2377" s="85" t="s">
        <v>200</v>
      </c>
      <c r="H2377" s="840">
        <v>1.1462792630433001</v>
      </c>
      <c r="I2377" s="840">
        <v>1.1592521311792801</v>
      </c>
      <c r="J2377" s="86">
        <v>10166.666666666701</v>
      </c>
      <c r="K2377" s="44">
        <v>11653.8391742735</v>
      </c>
      <c r="L2377" s="45">
        <v>10964.714525683001</v>
      </c>
      <c r="M2377" s="46">
        <v>1.0784965107229201</v>
      </c>
      <c r="N2377" s="139">
        <v>11785.730000322699</v>
      </c>
      <c r="O2377" s="45">
        <v>10947.121209819399</v>
      </c>
      <c r="P2377" s="99">
        <v>1.0767660206379699</v>
      </c>
      <c r="Q2377" s="86">
        <v>10159.956578249999</v>
      </c>
      <c r="R2377" s="44">
        <v>11646.147539068301</v>
      </c>
      <c r="S2377" s="45">
        <v>10958.0382567038</v>
      </c>
      <c r="T2377" s="140">
        <v>1.0785516820182399</v>
      </c>
      <c r="U2377" s="44">
        <v>11777.951316025201</v>
      </c>
      <c r="V2377" s="45">
        <v>10940.3755427944</v>
      </c>
      <c r="W2377" s="99">
        <v>1.0768132184949699</v>
      </c>
      <c r="X2377" s="86">
        <v>10154.668841496699</v>
      </c>
      <c r="Y2377" s="44">
        <v>11640.0863160796</v>
      </c>
      <c r="Z2377" s="45">
        <v>10952.8714947848</v>
      </c>
      <c r="AA2377" s="46">
        <v>1.0786044986544701</v>
      </c>
      <c r="AB2377" s="139">
        <v>11771.8214959249</v>
      </c>
      <c r="AC2377" s="45">
        <v>10935.1483474878</v>
      </c>
      <c r="AD2377" s="99">
        <v>1.0768591785880499</v>
      </c>
      <c r="AE2377" s="142">
        <v>10158.3083236032</v>
      </c>
      <c r="AF2377" s="44">
        <v>11644.2581789464</v>
      </c>
      <c r="AG2377" s="45">
        <v>10957.187424747901</v>
      </c>
      <c r="AH2377" s="140">
        <v>1.07864292711893</v>
      </c>
      <c r="AI2377" s="44">
        <v>11776.040573313199</v>
      </c>
      <c r="AJ2377" s="45">
        <v>10939.410749536301</v>
      </c>
      <c r="AK2377" s="46">
        <v>1.07689296298659</v>
      </c>
    </row>
    <row r="2378" spans="1:37" x14ac:dyDescent="0.2">
      <c r="A2378" s="35" t="s">
        <v>4864</v>
      </c>
      <c r="B2378" s="35" t="s">
        <v>10812</v>
      </c>
      <c r="C2378" s="85" t="s">
        <v>947</v>
      </c>
      <c r="D2378" s="85" t="s">
        <v>947</v>
      </c>
      <c r="E2378" s="85" t="s">
        <v>12902</v>
      </c>
      <c r="F2378" s="85" t="s">
        <v>200</v>
      </c>
      <c r="G2378" s="85" t="s">
        <v>200</v>
      </c>
      <c r="H2378" s="840">
        <v>1.1462792630433001</v>
      </c>
      <c r="I2378" s="840">
        <v>1.1592521311792801</v>
      </c>
      <c r="J2378" s="86">
        <v>20220.416666666701</v>
      </c>
      <c r="K2378" s="44">
        <v>23178.2443150951</v>
      </c>
      <c r="L2378" s="45">
        <v>21807.648820363502</v>
      </c>
      <c r="M2378" s="46">
        <v>1.0784965107229201</v>
      </c>
      <c r="N2378" s="139">
        <v>23440.561114166401</v>
      </c>
      <c r="O2378" s="45">
        <v>21772.657589808401</v>
      </c>
      <c r="P2378" s="99">
        <v>1.0767660206379699</v>
      </c>
      <c r="Q2378" s="86">
        <v>20221.971609758501</v>
      </c>
      <c r="R2378" s="44">
        <v>23180.0267141166</v>
      </c>
      <c r="S2378" s="45">
        <v>21810.4414934302</v>
      </c>
      <c r="T2378" s="140">
        <v>1.0785516820182399</v>
      </c>
      <c r="U2378" s="44">
        <v>23442.363685259501</v>
      </c>
      <c r="V2378" s="45">
        <v>21775.286333417898</v>
      </c>
      <c r="W2378" s="99">
        <v>1.0768132184949699</v>
      </c>
      <c r="X2378" s="86">
        <v>20229.001775456902</v>
      </c>
      <c r="Y2378" s="44">
        <v>23188.0852472724</v>
      </c>
      <c r="Z2378" s="45">
        <v>21819.092318297098</v>
      </c>
      <c r="AA2378" s="46">
        <v>1.0786044986544701</v>
      </c>
      <c r="AB2378" s="139">
        <v>23450.513419827901</v>
      </c>
      <c r="AC2378" s="45">
        <v>21783.786235574698</v>
      </c>
      <c r="AD2378" s="99">
        <v>1.0768591785880499</v>
      </c>
      <c r="AE2378" s="142">
        <v>20247.515930783</v>
      </c>
      <c r="AF2378" s="44">
        <v>23209.307639595401</v>
      </c>
      <c r="AG2378" s="45">
        <v>21839.839850466898</v>
      </c>
      <c r="AH2378" s="140">
        <v>1.07864292711893</v>
      </c>
      <c r="AI2378" s="44">
        <v>23471.9759938467</v>
      </c>
      <c r="AJ2378" s="45">
        <v>21804.407423819099</v>
      </c>
      <c r="AK2378" s="46">
        <v>1.07689296298659</v>
      </c>
    </row>
    <row r="2379" spans="1:37" x14ac:dyDescent="0.2">
      <c r="A2379" s="35" t="s">
        <v>4863</v>
      </c>
      <c r="B2379" s="35" t="s">
        <v>8462</v>
      </c>
      <c r="C2379" s="85" t="s">
        <v>947</v>
      </c>
      <c r="D2379" s="85" t="s">
        <v>947</v>
      </c>
      <c r="E2379" s="85" t="s">
        <v>12902</v>
      </c>
      <c r="F2379" s="85" t="s">
        <v>200</v>
      </c>
      <c r="G2379" s="85" t="s">
        <v>200</v>
      </c>
      <c r="H2379" s="840">
        <v>1.1462792630433001</v>
      </c>
      <c r="I2379" s="840">
        <v>1.1592521311792801</v>
      </c>
      <c r="J2379" s="86">
        <v>4096.9166666666697</v>
      </c>
      <c r="K2379" s="44">
        <v>4696.2106174164801</v>
      </c>
      <c r="L2379" s="45">
        <v>4418.5103297225696</v>
      </c>
      <c r="M2379" s="46">
        <v>1.0784965107229201</v>
      </c>
      <c r="N2379" s="139">
        <v>4749.3593770972502</v>
      </c>
      <c r="O2379" s="45">
        <v>4411.4206560520497</v>
      </c>
      <c r="P2379" s="99">
        <v>1.0767660206379699</v>
      </c>
      <c r="Q2379" s="86">
        <v>4097.2045755244399</v>
      </c>
      <c r="R2379" s="44">
        <v>4696.5406413697901</v>
      </c>
      <c r="S2379" s="45">
        <v>4419.0468865047196</v>
      </c>
      <c r="T2379" s="140">
        <v>1.0785516820182399</v>
      </c>
      <c r="U2379" s="44">
        <v>4749.6931360542003</v>
      </c>
      <c r="V2379" s="45">
        <v>4411.9240458027698</v>
      </c>
      <c r="W2379" s="99">
        <v>1.0768132184949699</v>
      </c>
      <c r="X2379" s="86">
        <v>4098.0736996965998</v>
      </c>
      <c r="Y2379" s="44">
        <v>4697.5369003853502</v>
      </c>
      <c r="Z2379" s="45">
        <v>4420.2007283103303</v>
      </c>
      <c r="AA2379" s="46">
        <v>1.0786044986544701</v>
      </c>
      <c r="AB2379" s="139">
        <v>4750.7006701030396</v>
      </c>
      <c r="AC2379" s="45">
        <v>4413.04827804858</v>
      </c>
      <c r="AD2379" s="99">
        <v>1.0768591785880499</v>
      </c>
      <c r="AE2379" s="142">
        <v>4102.8537547491997</v>
      </c>
      <c r="AF2379" s="44">
        <v>4703.0161783683498</v>
      </c>
      <c r="AG2379" s="45">
        <v>4425.5141835635604</v>
      </c>
      <c r="AH2379" s="140">
        <v>1.07864292711893</v>
      </c>
      <c r="AI2379" s="44">
        <v>4756.2419591099197</v>
      </c>
      <c r="AJ2379" s="45">
        <v>4418.3343366525096</v>
      </c>
      <c r="AK2379" s="46">
        <v>1.07689296298659</v>
      </c>
    </row>
    <row r="2380" spans="1:37" x14ac:dyDescent="0.2">
      <c r="A2380" s="35" t="s">
        <v>4862</v>
      </c>
      <c r="B2380" s="35" t="s">
        <v>10811</v>
      </c>
      <c r="C2380" s="85" t="s">
        <v>947</v>
      </c>
      <c r="D2380" s="85" t="s">
        <v>947</v>
      </c>
      <c r="E2380" s="85" t="s">
        <v>12902</v>
      </c>
      <c r="F2380" s="85" t="s">
        <v>186</v>
      </c>
      <c r="G2380" s="85" t="s">
        <v>186</v>
      </c>
      <c r="H2380" s="840">
        <v>1.1438469149836901</v>
      </c>
      <c r="I2380" s="840">
        <v>1.1555904210590899</v>
      </c>
      <c r="J2380" s="86">
        <v>4082.6666666666702</v>
      </c>
      <c r="K2380" s="44">
        <v>4669.9456715734104</v>
      </c>
      <c r="L2380" s="45">
        <v>4393.7985048127503</v>
      </c>
      <c r="M2380" s="46">
        <v>1.07620799432056</v>
      </c>
      <c r="N2380" s="139">
        <v>4717.8904923772398</v>
      </c>
      <c r="O2380" s="45">
        <v>4382.1909269340103</v>
      </c>
      <c r="P2380" s="99">
        <v>1.0733648580014701</v>
      </c>
      <c r="Q2380" s="86">
        <v>4101.9205196338798</v>
      </c>
      <c r="R2380" s="44">
        <v>4691.9691318915002</v>
      </c>
      <c r="S2380" s="45">
        <v>4414.74548335093</v>
      </c>
      <c r="T2380" s="140">
        <v>1.0762630485451199</v>
      </c>
      <c r="U2380" s="44">
        <v>4740.14006043463</v>
      </c>
      <c r="V2380" s="45">
        <v>4403.0503264213103</v>
      </c>
      <c r="W2380" s="99">
        <v>1.07341190677539</v>
      </c>
      <c r="X2380" s="86">
        <v>4121.4819746878402</v>
      </c>
      <c r="Y2380" s="44">
        <v>4714.3444419075604</v>
      </c>
      <c r="Z2380" s="45">
        <v>4436.0159755032801</v>
      </c>
      <c r="AA2380" s="46">
        <v>1.07631575310705</v>
      </c>
      <c r="AB2380" s="139">
        <v>4762.7450905169599</v>
      </c>
      <c r="AC2380" s="45">
        <v>4424.2366505558603</v>
      </c>
      <c r="AD2380" s="99">
        <v>1.07345772169511</v>
      </c>
      <c r="AE2380" s="142">
        <v>4141.4635045176401</v>
      </c>
      <c r="AF2380" s="44">
        <v>4737.2002531600401</v>
      </c>
      <c r="AG2380" s="45">
        <v>4457.6812232047396</v>
      </c>
      <c r="AH2380" s="140">
        <v>1.0763541000282</v>
      </c>
      <c r="AI2380" s="44">
        <v>4785.83555498639</v>
      </c>
      <c r="AJ2380" s="45">
        <v>4445.8254529435098</v>
      </c>
      <c r="AK2380" s="46">
        <v>1.0734913993794399</v>
      </c>
    </row>
    <row r="2381" spans="1:37" x14ac:dyDescent="0.2">
      <c r="A2381" s="35" t="s">
        <v>4861</v>
      </c>
      <c r="B2381" s="35" t="s">
        <v>10810</v>
      </c>
      <c r="C2381" s="85" t="s">
        <v>947</v>
      </c>
      <c r="D2381" s="85" t="s">
        <v>947</v>
      </c>
      <c r="E2381" s="85" t="s">
        <v>12902</v>
      </c>
      <c r="F2381" s="85" t="s">
        <v>186</v>
      </c>
      <c r="G2381" s="85" t="s">
        <v>186</v>
      </c>
      <c r="H2381" s="840">
        <v>1.1438469149836901</v>
      </c>
      <c r="I2381" s="840">
        <v>1.1555904210590899</v>
      </c>
      <c r="J2381" s="86">
        <v>4851.3333333333303</v>
      </c>
      <c r="K2381" s="44">
        <v>5549.1826668908698</v>
      </c>
      <c r="L2381" s="45">
        <v>5221.0437164471596</v>
      </c>
      <c r="M2381" s="46">
        <v>1.07620799432056</v>
      </c>
      <c r="N2381" s="139">
        <v>5606.15432936466</v>
      </c>
      <c r="O2381" s="45">
        <v>5207.2507144511401</v>
      </c>
      <c r="P2381" s="99">
        <v>1.0733648580014701</v>
      </c>
      <c r="Q2381" s="86">
        <v>4870.8437323824601</v>
      </c>
      <c r="R2381" s="44">
        <v>5571.4995766533202</v>
      </c>
      <c r="S2381" s="45">
        <v>5242.3091244008301</v>
      </c>
      <c r="T2381" s="140">
        <v>1.0762630485451199</v>
      </c>
      <c r="U2381" s="44">
        <v>5628.7003596168697</v>
      </c>
      <c r="V2381" s="45">
        <v>5228.4216583816396</v>
      </c>
      <c r="W2381" s="99">
        <v>1.07341190677539</v>
      </c>
      <c r="X2381" s="86">
        <v>4889.1932598242402</v>
      </c>
      <c r="Y2381" s="44">
        <v>5592.4886270090001</v>
      </c>
      <c r="Z2381" s="45">
        <v>5262.31572553366</v>
      </c>
      <c r="AA2381" s="46">
        <v>1.07631575310705</v>
      </c>
      <c r="AB2381" s="139">
        <v>5649.9048977595503</v>
      </c>
      <c r="AC2381" s="45">
        <v>5248.3422576180101</v>
      </c>
      <c r="AD2381" s="99">
        <v>1.07345772169511</v>
      </c>
      <c r="AE2381" s="142">
        <v>4907.5971446821904</v>
      </c>
      <c r="AF2381" s="44">
        <v>5613.5398539274802</v>
      </c>
      <c r="AG2381" s="45">
        <v>5282.3123079653697</v>
      </c>
      <c r="AH2381" s="140">
        <v>1.0763541000282</v>
      </c>
      <c r="AI2381" s="44">
        <v>5671.17225081167</v>
      </c>
      <c r="AJ2381" s="45">
        <v>5268.2633264354099</v>
      </c>
      <c r="AK2381" s="46">
        <v>1.0734913993794399</v>
      </c>
    </row>
    <row r="2382" spans="1:37" x14ac:dyDescent="0.2">
      <c r="A2382" s="35" t="s">
        <v>4860</v>
      </c>
      <c r="B2382" s="35" t="s">
        <v>13011</v>
      </c>
      <c r="C2382" s="85" t="s">
        <v>947</v>
      </c>
      <c r="D2382" s="85" t="s">
        <v>947</v>
      </c>
      <c r="E2382" s="85" t="s">
        <v>12902</v>
      </c>
      <c r="F2382" s="85" t="s">
        <v>186</v>
      </c>
      <c r="G2382" s="85" t="s">
        <v>186</v>
      </c>
      <c r="H2382" s="840">
        <v>1.1438469149836901</v>
      </c>
      <c r="I2382" s="840">
        <v>1.1555904210590899</v>
      </c>
      <c r="J2382" s="86">
        <v>3369.1666666666702</v>
      </c>
      <c r="K2382" s="44">
        <v>3853.8108977325501</v>
      </c>
      <c r="L2382" s="45">
        <v>3625.9241008650301</v>
      </c>
      <c r="M2382" s="46">
        <v>1.07620799432056</v>
      </c>
      <c r="N2382" s="139">
        <v>3893.3767269515802</v>
      </c>
      <c r="O2382" s="45">
        <v>3616.3451007499598</v>
      </c>
      <c r="P2382" s="99">
        <v>1.0733648580014701</v>
      </c>
      <c r="Q2382" s="86">
        <v>3387.2034346669302</v>
      </c>
      <c r="R2382" s="44">
        <v>3874.4421991659201</v>
      </c>
      <c r="S2382" s="45">
        <v>3645.5218946371201</v>
      </c>
      <c r="T2382" s="140">
        <v>1.0762630485451199</v>
      </c>
      <c r="U2382" s="44">
        <v>3914.2198432795499</v>
      </c>
      <c r="V2382" s="45">
        <v>3635.8644974419899</v>
      </c>
      <c r="W2382" s="99">
        <v>1.07341190677539</v>
      </c>
      <c r="X2382" s="86">
        <v>3405.3000073192502</v>
      </c>
      <c r="Y2382" s="44">
        <v>3895.14190796606</v>
      </c>
      <c r="Z2382" s="45">
        <v>3665.1780419332799</v>
      </c>
      <c r="AA2382" s="46">
        <v>1.07631575310705</v>
      </c>
      <c r="AB2382" s="139">
        <v>3935.1320692905701</v>
      </c>
      <c r="AC2382" s="45">
        <v>3655.44558754526</v>
      </c>
      <c r="AD2382" s="99">
        <v>1.07345772169511</v>
      </c>
      <c r="AE2382" s="142">
        <v>3423.0890284879201</v>
      </c>
      <c r="AF2382" s="44">
        <v>3915.4898249504199</v>
      </c>
      <c r="AG2382" s="45">
        <v>3684.4559105745302</v>
      </c>
      <c r="AH2382" s="140">
        <v>1.0763541000282</v>
      </c>
      <c r="AI2382" s="44">
        <v>3955.6888917531101</v>
      </c>
      <c r="AJ2382" s="45">
        <v>3674.6566313919002</v>
      </c>
      <c r="AK2382" s="46">
        <v>1.0734913993794399</v>
      </c>
    </row>
    <row r="2383" spans="1:37" x14ac:dyDescent="0.2">
      <c r="A2383" s="35" t="s">
        <v>4859</v>
      </c>
      <c r="B2383" s="35" t="s">
        <v>10809</v>
      </c>
      <c r="C2383" s="85" t="s">
        <v>947</v>
      </c>
      <c r="D2383" s="85" t="s">
        <v>947</v>
      </c>
      <c r="E2383" s="85" t="s">
        <v>12902</v>
      </c>
      <c r="F2383" s="85" t="s">
        <v>186</v>
      </c>
      <c r="G2383" s="85" t="s">
        <v>186</v>
      </c>
      <c r="H2383" s="840">
        <v>1.1438469149836901</v>
      </c>
      <c r="I2383" s="840">
        <v>1.1555904210590899</v>
      </c>
      <c r="J2383" s="86">
        <v>5750.8333333333303</v>
      </c>
      <c r="K2383" s="44">
        <v>6578.0729669187003</v>
      </c>
      <c r="L2383" s="45">
        <v>6189.0928073385103</v>
      </c>
      <c r="M2383" s="46">
        <v>1.07620799432056</v>
      </c>
      <c r="N2383" s="139">
        <v>6645.6079131073102</v>
      </c>
      <c r="O2383" s="45">
        <v>6172.7424042234697</v>
      </c>
      <c r="P2383" s="99">
        <v>1.0733648580014701</v>
      </c>
      <c r="Q2383" s="86">
        <v>5779.9464245848603</v>
      </c>
      <c r="R2383" s="44">
        <v>6611.3738865323903</v>
      </c>
      <c r="S2383" s="45">
        <v>6220.7427593511602</v>
      </c>
      <c r="T2383" s="140">
        <v>1.0762630485451199</v>
      </c>
      <c r="U2383" s="44">
        <v>6679.2507224849896</v>
      </c>
      <c r="V2383" s="45">
        <v>6204.2633126732599</v>
      </c>
      <c r="W2383" s="99">
        <v>1.07341190677539</v>
      </c>
      <c r="X2383" s="86">
        <v>5809.5707031349002</v>
      </c>
      <c r="Y2383" s="44">
        <v>6645.2595261604802</v>
      </c>
      <c r="Z2383" s="45">
        <v>6252.9324665733102</v>
      </c>
      <c r="AA2383" s="46">
        <v>1.07631575310705</v>
      </c>
      <c r="AB2383" s="139">
        <v>6713.4842550082003</v>
      </c>
      <c r="AC2383" s="45">
        <v>6236.3285310138399</v>
      </c>
      <c r="AD2383" s="99">
        <v>1.07345772169511</v>
      </c>
      <c r="AE2383" s="142">
        <v>5841.2868829454601</v>
      </c>
      <c r="AF2383" s="44">
        <v>6681.5379805918601</v>
      </c>
      <c r="AG2383" s="45">
        <v>6287.2930858993104</v>
      </c>
      <c r="AH2383" s="140">
        <v>1.0763541000282</v>
      </c>
      <c r="AI2383" s="44">
        <v>6750.1351685898799</v>
      </c>
      <c r="AJ2383" s="45">
        <v>6270.5712301498797</v>
      </c>
      <c r="AK2383" s="46">
        <v>1.0734913993794399</v>
      </c>
    </row>
    <row r="2384" spans="1:37" x14ac:dyDescent="0.2">
      <c r="A2384" s="35" t="s">
        <v>4858</v>
      </c>
      <c r="B2384" s="35" t="s">
        <v>10808</v>
      </c>
      <c r="C2384" s="85" t="s">
        <v>947</v>
      </c>
      <c r="D2384" s="85" t="s">
        <v>947</v>
      </c>
      <c r="E2384" s="85" t="s">
        <v>12902</v>
      </c>
      <c r="F2384" s="85" t="s">
        <v>186</v>
      </c>
      <c r="G2384" s="85" t="s">
        <v>186</v>
      </c>
      <c r="H2384" s="840">
        <v>1.1438469149836901</v>
      </c>
      <c r="I2384" s="840">
        <v>1.1555904210590899</v>
      </c>
      <c r="J2384" s="86">
        <v>3521.8333333333298</v>
      </c>
      <c r="K2384" s="44">
        <v>4028.4381934200601</v>
      </c>
      <c r="L2384" s="45">
        <v>3790.2251879979699</v>
      </c>
      <c r="M2384" s="46">
        <v>1.07620799432056</v>
      </c>
      <c r="N2384" s="139">
        <v>4069.7968645666001</v>
      </c>
      <c r="O2384" s="45">
        <v>3780.2121357381802</v>
      </c>
      <c r="P2384" s="99">
        <v>1.0733648580014701</v>
      </c>
      <c r="Q2384" s="86">
        <v>3540.6509406899199</v>
      </c>
      <c r="R2384" s="44">
        <v>4049.9626555422701</v>
      </c>
      <c r="S2384" s="45">
        <v>3810.6717752610798</v>
      </c>
      <c r="T2384" s="140">
        <v>1.0762630485451199</v>
      </c>
      <c r="U2384" s="44">
        <v>4091.5423113751299</v>
      </c>
      <c r="V2384" s="45">
        <v>3800.57687747207</v>
      </c>
      <c r="W2384" s="99">
        <v>1.07341190677539</v>
      </c>
      <c r="X2384" s="86">
        <v>3559.52528447755</v>
      </c>
      <c r="Y2384" s="44">
        <v>4071.55201545608</v>
      </c>
      <c r="Z2384" s="45">
        <v>3831.1731372660502</v>
      </c>
      <c r="AA2384" s="46">
        <v>1.07631575310705</v>
      </c>
      <c r="AB2384" s="139">
        <v>4113.3533222598799</v>
      </c>
      <c r="AC2384" s="45">
        <v>3820.9999021914</v>
      </c>
      <c r="AD2384" s="99">
        <v>1.07345772169511</v>
      </c>
      <c r="AE2384" s="142">
        <v>3579.79342555826</v>
      </c>
      <c r="AF2384" s="44">
        <v>4094.7356661037102</v>
      </c>
      <c r="AG2384" s="45">
        <v>3853.1253308536402</v>
      </c>
      <c r="AH2384" s="140">
        <v>1.0763541000282</v>
      </c>
      <c r="AI2384" s="44">
        <v>4136.77499194543</v>
      </c>
      <c r="AJ2384" s="45">
        <v>3842.8774538918501</v>
      </c>
      <c r="AK2384" s="46">
        <v>1.0734913993794399</v>
      </c>
    </row>
    <row r="2385" spans="1:37" x14ac:dyDescent="0.2">
      <c r="A2385" s="35" t="s">
        <v>4857</v>
      </c>
      <c r="B2385" s="35" t="s">
        <v>13012</v>
      </c>
      <c r="C2385" s="85" t="s">
        <v>947</v>
      </c>
      <c r="D2385" s="85" t="s">
        <v>947</v>
      </c>
      <c r="E2385" s="85" t="s">
        <v>12902</v>
      </c>
      <c r="F2385" s="85" t="s">
        <v>200</v>
      </c>
      <c r="G2385" s="85" t="s">
        <v>200</v>
      </c>
      <c r="H2385" s="840">
        <v>1.1462792630433001</v>
      </c>
      <c r="I2385" s="840">
        <v>1.1592521311792801</v>
      </c>
      <c r="J2385" s="86">
        <v>8387.6666666666697</v>
      </c>
      <c r="K2385" s="44">
        <v>9614.6083653195201</v>
      </c>
      <c r="L2385" s="45">
        <v>9046.0692331069295</v>
      </c>
      <c r="M2385" s="46">
        <v>1.0784965107229201</v>
      </c>
      <c r="N2385" s="139">
        <v>9723.4204589547408</v>
      </c>
      <c r="O2385" s="45">
        <v>9031.5544591044199</v>
      </c>
      <c r="P2385" s="99">
        <v>1.0767660206379699</v>
      </c>
      <c r="Q2385" s="86">
        <v>8379.0735468051807</v>
      </c>
      <c r="R2385" s="44">
        <v>9604.7582502174391</v>
      </c>
      <c r="S2385" s="45">
        <v>9037.2638676612696</v>
      </c>
      <c r="T2385" s="140">
        <v>1.0785516820182399</v>
      </c>
      <c r="U2385" s="44">
        <v>9713.4588664418297</v>
      </c>
      <c r="V2385" s="45">
        <v>9022.6971539413098</v>
      </c>
      <c r="W2385" s="99">
        <v>1.0768132184949699</v>
      </c>
      <c r="X2385" s="86">
        <v>8371.4465863151108</v>
      </c>
      <c r="Y2385" s="44">
        <v>9596.0156235676295</v>
      </c>
      <c r="Z2385" s="45">
        <v>9029.4799482450999</v>
      </c>
      <c r="AA2385" s="46">
        <v>1.0786044986544701</v>
      </c>
      <c r="AB2385" s="139">
        <v>9704.6172962392993</v>
      </c>
      <c r="AC2385" s="45">
        <v>9014.8690945330309</v>
      </c>
      <c r="AD2385" s="99">
        <v>1.0768591785880499</v>
      </c>
      <c r="AE2385" s="142">
        <v>8369.9427566544291</v>
      </c>
      <c r="AF2385" s="44">
        <v>9594.29181481245</v>
      </c>
      <c r="AG2385" s="45">
        <v>9028.1795548556092</v>
      </c>
      <c r="AH2385" s="140">
        <v>1.07864292711893</v>
      </c>
      <c r="AI2385" s="44">
        <v>9702.8739785002308</v>
      </c>
      <c r="AJ2385" s="45">
        <v>9013.5324552417205</v>
      </c>
      <c r="AK2385" s="46">
        <v>1.07689296298659</v>
      </c>
    </row>
    <row r="2386" spans="1:37" x14ac:dyDescent="0.2">
      <c r="A2386" s="35" t="s">
        <v>4856</v>
      </c>
      <c r="B2386" s="35" t="s">
        <v>10807</v>
      </c>
      <c r="C2386" s="85" t="s">
        <v>947</v>
      </c>
      <c r="D2386" s="85" t="s">
        <v>947</v>
      </c>
      <c r="E2386" s="85" t="s">
        <v>12902</v>
      </c>
      <c r="F2386" s="85" t="s">
        <v>200</v>
      </c>
      <c r="G2386" s="85" t="s">
        <v>200</v>
      </c>
      <c r="H2386" s="840">
        <v>1.1462792630433001</v>
      </c>
      <c r="I2386" s="840">
        <v>1.1592521311792801</v>
      </c>
      <c r="J2386" s="86">
        <v>4818</v>
      </c>
      <c r="K2386" s="44">
        <v>5522.7734893426205</v>
      </c>
      <c r="L2386" s="45">
        <v>5196.1961886630197</v>
      </c>
      <c r="M2386" s="46">
        <v>1.0784965107229201</v>
      </c>
      <c r="N2386" s="139">
        <v>5585.2767680217703</v>
      </c>
      <c r="O2386" s="45">
        <v>5187.8586874337398</v>
      </c>
      <c r="P2386" s="99">
        <v>1.0767660206379699</v>
      </c>
      <c r="Q2386" s="86">
        <v>4820.5697237261702</v>
      </c>
      <c r="R2386" s="44">
        <v>5525.7191103616697</v>
      </c>
      <c r="S2386" s="45">
        <v>5199.2335838110603</v>
      </c>
      <c r="T2386" s="140">
        <v>1.0785516820182399</v>
      </c>
      <c r="U2386" s="44">
        <v>5588.2557257278704</v>
      </c>
      <c r="V2386" s="45">
        <v>5190.8531991849604</v>
      </c>
      <c r="W2386" s="99">
        <v>1.0768132184949699</v>
      </c>
      <c r="X2386" s="86">
        <v>4825.19744772586</v>
      </c>
      <c r="Y2386" s="44">
        <v>5531.0237744176102</v>
      </c>
      <c r="Z2386" s="45">
        <v>5204.4796740131897</v>
      </c>
      <c r="AA2386" s="46">
        <v>1.0786044986544701</v>
      </c>
      <c r="AB2386" s="139">
        <v>5593.6204246370298</v>
      </c>
      <c r="AC2386" s="45">
        <v>5196.0581600832302</v>
      </c>
      <c r="AD2386" s="99">
        <v>1.0768591785880499</v>
      </c>
      <c r="AE2386" s="142">
        <v>4833.5634208353104</v>
      </c>
      <c r="AF2386" s="44">
        <v>5540.6135159081496</v>
      </c>
      <c r="AG2386" s="45">
        <v>5213.6889966647796</v>
      </c>
      <c r="AH2386" s="140">
        <v>1.07864292711893</v>
      </c>
      <c r="AI2386" s="44">
        <v>5603.3186967935499</v>
      </c>
      <c r="AJ2386" s="45">
        <v>5205.23043404692</v>
      </c>
      <c r="AK2386" s="46">
        <v>1.07689296298659</v>
      </c>
    </row>
    <row r="2387" spans="1:37" x14ac:dyDescent="0.2">
      <c r="A2387" s="35" t="s">
        <v>4855</v>
      </c>
      <c r="B2387" s="35" t="s">
        <v>10806</v>
      </c>
      <c r="C2387" s="85" t="s">
        <v>947</v>
      </c>
      <c r="D2387" s="85" t="s">
        <v>947</v>
      </c>
      <c r="E2387" s="85" t="s">
        <v>12902</v>
      </c>
      <c r="F2387" s="85" t="s">
        <v>200</v>
      </c>
      <c r="G2387" s="85" t="s">
        <v>200</v>
      </c>
      <c r="H2387" s="840">
        <v>1.1462792630433001</v>
      </c>
      <c r="I2387" s="840">
        <v>1.1592521311792801</v>
      </c>
      <c r="J2387" s="86">
        <v>5656.9166666666697</v>
      </c>
      <c r="K2387" s="44">
        <v>6484.4062677640304</v>
      </c>
      <c r="L2387" s="45">
        <v>6100.9648864503197</v>
      </c>
      <c r="M2387" s="46">
        <v>1.0784965107229201</v>
      </c>
      <c r="N2387" s="139">
        <v>6557.7927017369202</v>
      </c>
      <c r="O2387" s="45">
        <v>6091.1756482472802</v>
      </c>
      <c r="P2387" s="99">
        <v>1.0767660206379699</v>
      </c>
      <c r="Q2387" s="86">
        <v>5660.5578404215403</v>
      </c>
      <c r="R2387" s="44">
        <v>6488.5800697323702</v>
      </c>
      <c r="S2387" s="45">
        <v>6105.2041799481904</v>
      </c>
      <c r="T2387" s="140">
        <v>1.0785516820182399</v>
      </c>
      <c r="U2387" s="44">
        <v>6562.0137401722504</v>
      </c>
      <c r="V2387" s="45">
        <v>6095.36350662123</v>
      </c>
      <c r="W2387" s="99">
        <v>1.0768132184949699</v>
      </c>
      <c r="X2387" s="86">
        <v>5664.6163405262496</v>
      </c>
      <c r="Y2387" s="44">
        <v>6493.2322442414597</v>
      </c>
      <c r="Z2387" s="45">
        <v>6109.8806680432399</v>
      </c>
      <c r="AA2387" s="46">
        <v>1.0786044986544701</v>
      </c>
      <c r="AB2387" s="139">
        <v>6566.7185650680303</v>
      </c>
      <c r="AC2387" s="45">
        <v>6099.9940994755398</v>
      </c>
      <c r="AD2387" s="99">
        <v>1.0768591785880499</v>
      </c>
      <c r="AE2387" s="142">
        <v>5671.2565913070102</v>
      </c>
      <c r="AF2387" s="44">
        <v>6500.8438260128496</v>
      </c>
      <c r="AG2387" s="45">
        <v>6117.2608100899097</v>
      </c>
      <c r="AH2387" s="140">
        <v>1.07864292711893</v>
      </c>
      <c r="AI2387" s="44">
        <v>6574.4162899371904</v>
      </c>
      <c r="AJ2387" s="45">
        <v>6107.3363144698196</v>
      </c>
      <c r="AK2387" s="46">
        <v>1.07689296298659</v>
      </c>
    </row>
    <row r="2388" spans="1:37" x14ac:dyDescent="0.2">
      <c r="A2388" s="35" t="s">
        <v>4854</v>
      </c>
      <c r="B2388" s="35" t="s">
        <v>10805</v>
      </c>
      <c r="C2388" s="85" t="s">
        <v>947</v>
      </c>
      <c r="D2388" s="85" t="s">
        <v>947</v>
      </c>
      <c r="E2388" s="85" t="s">
        <v>12902</v>
      </c>
      <c r="F2388" s="85" t="s">
        <v>200</v>
      </c>
      <c r="G2388" s="85" t="s">
        <v>200</v>
      </c>
      <c r="H2388" s="840">
        <v>1.1462792630433001</v>
      </c>
      <c r="I2388" s="840">
        <v>1.1592521311792801</v>
      </c>
      <c r="J2388" s="86">
        <v>10213.833333333299</v>
      </c>
      <c r="K2388" s="44">
        <v>11707.9053461804</v>
      </c>
      <c r="L2388" s="45">
        <v>11015.5836111054</v>
      </c>
      <c r="M2388" s="46">
        <v>1.0784965107229201</v>
      </c>
      <c r="N2388" s="139">
        <v>11840.4080591766</v>
      </c>
      <c r="O2388" s="45">
        <v>10997.908673792799</v>
      </c>
      <c r="P2388" s="99">
        <v>1.0767660206379699</v>
      </c>
      <c r="Q2388" s="86">
        <v>10214.670369318301</v>
      </c>
      <c r="R2388" s="44">
        <v>11708.8648231724</v>
      </c>
      <c r="S2388" s="45">
        <v>11017.049908090101</v>
      </c>
      <c r="T2388" s="140">
        <v>1.0785516820182399</v>
      </c>
      <c r="U2388" s="44">
        <v>11841.378394926</v>
      </c>
      <c r="V2388" s="45">
        <v>10999.2920762508</v>
      </c>
      <c r="W2388" s="99">
        <v>1.0768132184949699</v>
      </c>
      <c r="X2388" s="86">
        <v>10217.193189617299</v>
      </c>
      <c r="Y2388" s="44">
        <v>11711.7566797655</v>
      </c>
      <c r="Z2388" s="45">
        <v>11020.310537943</v>
      </c>
      <c r="AA2388" s="46">
        <v>1.0786044986544701</v>
      </c>
      <c r="AB2388" s="139">
        <v>11844.302979734301</v>
      </c>
      <c r="AC2388" s="45">
        <v>11002.4782656467</v>
      </c>
      <c r="AD2388" s="99">
        <v>1.0768591785880499</v>
      </c>
      <c r="AE2388" s="142">
        <v>10231.6583453984</v>
      </c>
      <c r="AF2388" s="44">
        <v>11728.337787874099</v>
      </c>
      <c r="AG2388" s="45">
        <v>11036.305906961399</v>
      </c>
      <c r="AH2388" s="140">
        <v>1.07864292711893</v>
      </c>
      <c r="AI2388" s="44">
        <v>11861.0717424014</v>
      </c>
      <c r="AJ2388" s="45">
        <v>11018.400871842499</v>
      </c>
      <c r="AK2388" s="46">
        <v>1.07689296298659</v>
      </c>
    </row>
    <row r="2389" spans="1:37" x14ac:dyDescent="0.2">
      <c r="A2389" s="35" t="s">
        <v>4853</v>
      </c>
      <c r="B2389" s="35" t="s">
        <v>13013</v>
      </c>
      <c r="C2389" s="85" t="s">
        <v>947</v>
      </c>
      <c r="D2389" s="85" t="s">
        <v>947</v>
      </c>
      <c r="E2389" s="85" t="s">
        <v>12902</v>
      </c>
      <c r="F2389" s="85" t="s">
        <v>200</v>
      </c>
      <c r="G2389" s="85" t="s">
        <v>200</v>
      </c>
      <c r="H2389" s="840">
        <v>1.1462792630433001</v>
      </c>
      <c r="I2389" s="840">
        <v>1.1592521311792801</v>
      </c>
      <c r="J2389" s="86">
        <v>4845.75</v>
      </c>
      <c r="K2389" s="44">
        <v>5554.5827388920698</v>
      </c>
      <c r="L2389" s="45">
        <v>5226.1244668355803</v>
      </c>
      <c r="M2389" s="46">
        <v>1.0784965107229201</v>
      </c>
      <c r="N2389" s="139">
        <v>5617.4460146620004</v>
      </c>
      <c r="O2389" s="45">
        <v>5217.73894450645</v>
      </c>
      <c r="P2389" s="99">
        <v>1.0767660206379699</v>
      </c>
      <c r="Q2389" s="86">
        <v>4847.7156241360699</v>
      </c>
      <c r="R2389" s="44">
        <v>5556.8358930781897</v>
      </c>
      <c r="S2389" s="45">
        <v>5228.51184035807</v>
      </c>
      <c r="T2389" s="140">
        <v>1.0785516820182399</v>
      </c>
      <c r="U2389" s="44">
        <v>5619.7246686308399</v>
      </c>
      <c r="V2389" s="45">
        <v>5220.0842635743002</v>
      </c>
      <c r="W2389" s="99">
        <v>1.0768132184949699</v>
      </c>
      <c r="X2389" s="86">
        <v>4849.2678500679003</v>
      </c>
      <c r="Y2389" s="44">
        <v>5558.6151774753898</v>
      </c>
      <c r="Z2389" s="45">
        <v>5230.4421182637298</v>
      </c>
      <c r="AA2389" s="46">
        <v>1.0786044986544701</v>
      </c>
      <c r="AB2389" s="139">
        <v>5621.5240898503698</v>
      </c>
      <c r="AC2389" s="45">
        <v>5221.9785937775596</v>
      </c>
      <c r="AD2389" s="99">
        <v>1.0768591785880499</v>
      </c>
      <c r="AE2389" s="142">
        <v>4855.7715588704496</v>
      </c>
      <c r="AF2389" s="44">
        <v>5566.0702440086397</v>
      </c>
      <c r="AG2389" s="45">
        <v>5237.6436476808703</v>
      </c>
      <c r="AH2389" s="140">
        <v>1.07864292711893</v>
      </c>
      <c r="AI2389" s="44">
        <v>5629.0635281403102</v>
      </c>
      <c r="AJ2389" s="45">
        <v>5229.1462216179998</v>
      </c>
      <c r="AK2389" s="46">
        <v>1.07689296298659</v>
      </c>
    </row>
    <row r="2390" spans="1:37" x14ac:dyDescent="0.2">
      <c r="A2390" s="35" t="s">
        <v>4852</v>
      </c>
      <c r="B2390" s="35" t="s">
        <v>10804</v>
      </c>
      <c r="C2390" s="85" t="s">
        <v>987</v>
      </c>
      <c r="D2390" s="85" t="s">
        <v>13405</v>
      </c>
      <c r="E2390" s="85" t="s">
        <v>12902</v>
      </c>
      <c r="F2390" s="85" t="s">
        <v>183</v>
      </c>
      <c r="G2390" s="85" t="s">
        <v>183</v>
      </c>
      <c r="H2390" s="840">
        <v>1.17190218719693</v>
      </c>
      <c r="I2390" s="840">
        <v>1.1772865983776599</v>
      </c>
      <c r="J2390" s="86">
        <v>10774.416666666701</v>
      </c>
      <c r="K2390" s="44">
        <v>12626.5624574378</v>
      </c>
      <c r="L2390" s="45">
        <v>11879.9179151313</v>
      </c>
      <c r="M2390" s="46">
        <v>1.1026042785114101</v>
      </c>
      <c r="N2390" s="139">
        <v>12684.5763470035</v>
      </c>
      <c r="O2390" s="45">
        <v>11782.0105128875</v>
      </c>
      <c r="P2390" s="99">
        <v>1.09351725271012</v>
      </c>
      <c r="Q2390" s="86">
        <v>10820.517360591601</v>
      </c>
      <c r="R2390" s="44">
        <v>12680.5879614797</v>
      </c>
      <c r="S2390" s="45">
        <v>11931.359063866799</v>
      </c>
      <c r="T2390" s="140">
        <v>1.10266068305762</v>
      </c>
      <c r="U2390" s="44">
        <v>12738.8500761373</v>
      </c>
      <c r="V2390" s="45">
        <v>11832.9410673206</v>
      </c>
      <c r="W2390" s="99">
        <v>1.09356518482344</v>
      </c>
      <c r="X2390" s="86">
        <v>10867.116268223799</v>
      </c>
      <c r="Y2390" s="44">
        <v>12735.197323254801</v>
      </c>
      <c r="Z2390" s="45">
        <v>11983.328641614</v>
      </c>
      <c r="AA2390" s="46">
        <v>1.1027146803107399</v>
      </c>
      <c r="AB2390" s="139">
        <v>12793.7103455916</v>
      </c>
      <c r="AC2390" s="45">
        <v>11884.407234026099</v>
      </c>
      <c r="AD2390" s="99">
        <v>1.09361185991697</v>
      </c>
      <c r="AE2390" s="142">
        <v>10923.341979581301</v>
      </c>
      <c r="AF2390" s="44">
        <v>12801.0883573713</v>
      </c>
      <c r="AG2390" s="45">
        <v>12045.7587093081</v>
      </c>
      <c r="AH2390" s="140">
        <v>1.1027539677714899</v>
      </c>
      <c r="AI2390" s="44">
        <v>12859.9041220571</v>
      </c>
      <c r="AJ2390" s="45">
        <v>11946.2711184645</v>
      </c>
      <c r="AK2390" s="46">
        <v>1.09364616989887</v>
      </c>
    </row>
    <row r="2391" spans="1:37" x14ac:dyDescent="0.2">
      <c r="A2391" s="35" t="s">
        <v>4851</v>
      </c>
      <c r="B2391" s="35" t="s">
        <v>10803</v>
      </c>
      <c r="C2391" s="85" t="s">
        <v>987</v>
      </c>
      <c r="D2391" s="85" t="s">
        <v>13405</v>
      </c>
      <c r="E2391" s="85" t="s">
        <v>12902</v>
      </c>
      <c r="F2391" s="85" t="s">
        <v>195</v>
      </c>
      <c r="G2391" s="85" t="s">
        <v>195</v>
      </c>
      <c r="H2391" s="840">
        <v>1.1704037219854699</v>
      </c>
      <c r="I2391" s="840">
        <v>1.17501930103591</v>
      </c>
      <c r="J2391" s="86">
        <v>7931.8333333333303</v>
      </c>
      <c r="K2391" s="44">
        <v>9283.4472555017601</v>
      </c>
      <c r="L2391" s="45">
        <v>8734.4906213842005</v>
      </c>
      <c r="M2391" s="46">
        <v>1.1011944218088501</v>
      </c>
      <c r="N2391" s="139">
        <v>9320.0572592666394</v>
      </c>
      <c r="O2391" s="45">
        <v>8656.8924026645309</v>
      </c>
      <c r="P2391" s="99">
        <v>1.091411283982</v>
      </c>
      <c r="Q2391" s="86">
        <v>7958.0774083392898</v>
      </c>
      <c r="R2391" s="44">
        <v>9314.1634185687999</v>
      </c>
      <c r="S2391" s="45">
        <v>8763.8387481765694</v>
      </c>
      <c r="T2391" s="140">
        <v>1.1012507542327901</v>
      </c>
      <c r="U2391" s="44">
        <v>9350.8945539364795</v>
      </c>
      <c r="V2391" s="45">
        <v>8685.9161951147398</v>
      </c>
      <c r="W2391" s="99">
        <v>1.09145912378444</v>
      </c>
      <c r="X2391" s="86">
        <v>7989.5644657674202</v>
      </c>
      <c r="Y2391" s="44">
        <v>9351.0159877770602</v>
      </c>
      <c r="Z2391" s="45">
        <v>8798.9447568199103</v>
      </c>
      <c r="AA2391" s="46">
        <v>1.1013046824417501</v>
      </c>
      <c r="AB2391" s="139">
        <v>9387.8924541473607</v>
      </c>
      <c r="AC2391" s="45">
        <v>8720.6552267124007</v>
      </c>
      <c r="AD2391" s="99">
        <v>1.0915057089879501</v>
      </c>
      <c r="AE2391" s="142">
        <v>8033.6623869754803</v>
      </c>
      <c r="AF2391" s="44">
        <v>9402.62835889079</v>
      </c>
      <c r="AG2391" s="45">
        <v>8847.8252225542601</v>
      </c>
      <c r="AH2391" s="140">
        <v>1.1013439196671699</v>
      </c>
      <c r="AI2391" s="44">
        <v>9439.7083627023894</v>
      </c>
      <c r="AJ2391" s="45">
        <v>8769.0634634405706</v>
      </c>
      <c r="AK2391" s="46">
        <v>1.09153995289338</v>
      </c>
    </row>
    <row r="2392" spans="1:37" x14ac:dyDescent="0.2">
      <c r="A2392" s="35" t="s">
        <v>4850</v>
      </c>
      <c r="B2392" s="35" t="s">
        <v>10802</v>
      </c>
      <c r="C2392" s="85" t="s">
        <v>987</v>
      </c>
      <c r="D2392" s="85" t="s">
        <v>13405</v>
      </c>
      <c r="E2392" s="85" t="s">
        <v>12902</v>
      </c>
      <c r="F2392" s="85" t="s">
        <v>183</v>
      </c>
      <c r="G2392" s="85" t="s">
        <v>183</v>
      </c>
      <c r="H2392" s="840">
        <v>1.17190218719693</v>
      </c>
      <c r="I2392" s="840">
        <v>1.1772865983776599</v>
      </c>
      <c r="J2392" s="86">
        <v>30293</v>
      </c>
      <c r="K2392" s="44">
        <v>35500.432956756697</v>
      </c>
      <c r="L2392" s="45">
        <v>33401.191408946099</v>
      </c>
      <c r="M2392" s="46">
        <v>1.1026042785114101</v>
      </c>
      <c r="N2392" s="139">
        <v>35663.542924654401</v>
      </c>
      <c r="O2392" s="45">
        <v>33125.918136347798</v>
      </c>
      <c r="P2392" s="99">
        <v>1.09351725271012</v>
      </c>
      <c r="Q2392" s="86">
        <v>30405.9250928689</v>
      </c>
      <c r="R2392" s="44">
        <v>35632.7701200792</v>
      </c>
      <c r="S2392" s="45">
        <v>33527.418131901599</v>
      </c>
      <c r="T2392" s="140">
        <v>1.10266068305762</v>
      </c>
      <c r="U2392" s="44">
        <v>35796.488123109499</v>
      </c>
      <c r="V2392" s="45">
        <v>33250.861093910898</v>
      </c>
      <c r="W2392" s="99">
        <v>1.09356518482344</v>
      </c>
      <c r="X2392" s="86">
        <v>30504.6353088254</v>
      </c>
      <c r="Y2392" s="44">
        <v>35748.448838057302</v>
      </c>
      <c r="Z2392" s="45">
        <v>33637.909172567299</v>
      </c>
      <c r="AA2392" s="46">
        <v>1.1027146803107399</v>
      </c>
      <c r="AB2392" s="139">
        <v>35912.698337478098</v>
      </c>
      <c r="AC2392" s="45">
        <v>33360.230956173502</v>
      </c>
      <c r="AD2392" s="99">
        <v>1.09361185991697</v>
      </c>
      <c r="AE2392" s="142">
        <v>30690.723667060502</v>
      </c>
      <c r="AF2392" s="44">
        <v>35966.526192084901</v>
      </c>
      <c r="AG2392" s="45">
        <v>33844.317297629197</v>
      </c>
      <c r="AH2392" s="140">
        <v>1.1027539677714899</v>
      </c>
      <c r="AI2392" s="44">
        <v>36131.777667742303</v>
      </c>
      <c r="AJ2392" s="45">
        <v>33564.792389905197</v>
      </c>
      <c r="AK2392" s="46">
        <v>1.09364616989887</v>
      </c>
    </row>
    <row r="2393" spans="1:37" x14ac:dyDescent="0.2">
      <c r="A2393" s="35" t="s">
        <v>4849</v>
      </c>
      <c r="B2393" s="35" t="s">
        <v>10801</v>
      </c>
      <c r="C2393" s="85" t="s">
        <v>987</v>
      </c>
      <c r="D2393" s="85" t="s">
        <v>13405</v>
      </c>
      <c r="E2393" s="85" t="s">
        <v>12902</v>
      </c>
      <c r="F2393" s="85" t="s">
        <v>195</v>
      </c>
      <c r="G2393" s="85" t="s">
        <v>195</v>
      </c>
      <c r="H2393" s="840">
        <v>1.1704037219854699</v>
      </c>
      <c r="I2393" s="840">
        <v>1.17501930103591</v>
      </c>
      <c r="J2393" s="86">
        <v>18487.083333333299</v>
      </c>
      <c r="K2393" s="44">
        <v>21637.3511419889</v>
      </c>
      <c r="L2393" s="45">
        <v>20357.873042182098</v>
      </c>
      <c r="M2393" s="46">
        <v>1.1011944218088601</v>
      </c>
      <c r="N2393" s="139">
        <v>21722.679736525901</v>
      </c>
      <c r="O2393" s="45">
        <v>20177.0113579155</v>
      </c>
      <c r="P2393" s="99">
        <v>1.091411283982</v>
      </c>
      <c r="Q2393" s="86">
        <v>18327.911082409501</v>
      </c>
      <c r="R2393" s="44">
        <v>21451.0553470708</v>
      </c>
      <c r="S2393" s="45">
        <v>20183.625903014901</v>
      </c>
      <c r="T2393" s="140">
        <v>1.1012507542327901</v>
      </c>
      <c r="U2393" s="44">
        <v>21535.649269500998</v>
      </c>
      <c r="V2393" s="45">
        <v>20004.165770805699</v>
      </c>
      <c r="W2393" s="99">
        <v>1.09145912378444</v>
      </c>
      <c r="X2393" s="86">
        <v>18223.286631053601</v>
      </c>
      <c r="Y2393" s="44">
        <v>21328.6024997932</v>
      </c>
      <c r="Z2393" s="45">
        <v>20069.390896257501</v>
      </c>
      <c r="AA2393" s="46">
        <v>1.1013046824417501</v>
      </c>
      <c r="AB2393" s="139">
        <v>21412.713519797599</v>
      </c>
      <c r="AC2393" s="45">
        <v>19890.821394318798</v>
      </c>
      <c r="AD2393" s="99">
        <v>1.0915057089879501</v>
      </c>
      <c r="AE2393" s="142">
        <v>18223.1671122384</v>
      </c>
      <c r="AF2393" s="44">
        <v>21328.4626145271</v>
      </c>
      <c r="AG2393" s="45">
        <v>20069.974296142402</v>
      </c>
      <c r="AH2393" s="140">
        <v>1.1013439196671699</v>
      </c>
      <c r="AI2393" s="44">
        <v>21412.5730828829</v>
      </c>
      <c r="AJ2393" s="45">
        <v>19891.314971260999</v>
      </c>
      <c r="AK2393" s="46">
        <v>1.09153995289338</v>
      </c>
    </row>
    <row r="2394" spans="1:37" x14ac:dyDescent="0.2">
      <c r="A2394" s="35" t="s">
        <v>4848</v>
      </c>
      <c r="B2394" s="35" t="s">
        <v>13014</v>
      </c>
      <c r="C2394" s="85" t="s">
        <v>987</v>
      </c>
      <c r="D2394" s="85" t="s">
        <v>13405</v>
      </c>
      <c r="E2394" s="85" t="s">
        <v>12902</v>
      </c>
      <c r="F2394" s="85" t="s">
        <v>195</v>
      </c>
      <c r="G2394" s="85" t="s">
        <v>195</v>
      </c>
      <c r="H2394" s="840">
        <v>1.1704037219854699</v>
      </c>
      <c r="I2394" s="840">
        <v>1.17501930103591</v>
      </c>
      <c r="J2394" s="86">
        <v>15555.5</v>
      </c>
      <c r="K2394" s="44">
        <v>18206.215097345001</v>
      </c>
      <c r="L2394" s="45">
        <v>17129.6298284476</v>
      </c>
      <c r="M2394" s="46">
        <v>1.1011944218088501</v>
      </c>
      <c r="N2394" s="139">
        <v>18278.012737264002</v>
      </c>
      <c r="O2394" s="45">
        <v>16977.448227981899</v>
      </c>
      <c r="P2394" s="99">
        <v>1.091411283982</v>
      </c>
      <c r="Q2394" s="86">
        <v>15556.933904416301</v>
      </c>
      <c r="R2394" s="44">
        <v>18207.893344410899</v>
      </c>
      <c r="S2394" s="45">
        <v>17132.085195788201</v>
      </c>
      <c r="T2394" s="140">
        <v>1.1012507542327901</v>
      </c>
      <c r="U2394" s="44">
        <v>18279.697602629101</v>
      </c>
      <c r="V2394" s="45">
        <v>16979.757448086701</v>
      </c>
      <c r="W2394" s="99">
        <v>1.09145912378444</v>
      </c>
      <c r="X2394" s="86">
        <v>15575.7122851973</v>
      </c>
      <c r="Y2394" s="44">
        <v>18229.871631169699</v>
      </c>
      <c r="Z2394" s="45">
        <v>17153.6048720533</v>
      </c>
      <c r="AA2394" s="46">
        <v>1.1013046824417501</v>
      </c>
      <c r="AB2394" s="139">
        <v>18301.762562488901</v>
      </c>
      <c r="AC2394" s="45">
        <v>17000.9788808466</v>
      </c>
      <c r="AD2394" s="99">
        <v>1.0915057089879501</v>
      </c>
      <c r="AE2394" s="142">
        <v>15628.9216895461</v>
      </c>
      <c r="AF2394" s="44">
        <v>18292.1481160642</v>
      </c>
      <c r="AG2394" s="45">
        <v>17212.817873735901</v>
      </c>
      <c r="AH2394" s="140">
        <v>1.1013439196671699</v>
      </c>
      <c r="AI2394" s="44">
        <v>18364.2846395954</v>
      </c>
      <c r="AJ2394" s="45">
        <v>17059.5924447816</v>
      </c>
      <c r="AK2394" s="46">
        <v>1.09153995289338</v>
      </c>
    </row>
    <row r="2395" spans="1:37" x14ac:dyDescent="0.2">
      <c r="A2395" s="35" t="s">
        <v>4847</v>
      </c>
      <c r="B2395" s="35" t="s">
        <v>10800</v>
      </c>
      <c r="C2395" s="85" t="s">
        <v>987</v>
      </c>
      <c r="D2395" s="85" t="s">
        <v>13405</v>
      </c>
      <c r="E2395" s="85" t="s">
        <v>12902</v>
      </c>
      <c r="F2395" s="85" t="s">
        <v>183</v>
      </c>
      <c r="G2395" s="85" t="s">
        <v>183</v>
      </c>
      <c r="H2395" s="840">
        <v>1.17190218719693</v>
      </c>
      <c r="I2395" s="840">
        <v>1.1772865983776599</v>
      </c>
      <c r="J2395" s="86">
        <v>3538.0833333333298</v>
      </c>
      <c r="K2395" s="44">
        <v>4146.2875968183498</v>
      </c>
      <c r="L2395" s="45">
        <v>3901.10582106324</v>
      </c>
      <c r="M2395" s="46">
        <v>1.1026042785114101</v>
      </c>
      <c r="N2395" s="139">
        <v>4165.3380922766801</v>
      </c>
      <c r="O2395" s="45">
        <v>3868.9551665261502</v>
      </c>
      <c r="P2395" s="99">
        <v>1.09351725271012</v>
      </c>
      <c r="Q2395" s="86">
        <v>3555.5589248270699</v>
      </c>
      <c r="R2395" s="44">
        <v>4166.76728071242</v>
      </c>
      <c r="S2395" s="45">
        <v>3920.5750327014298</v>
      </c>
      <c r="T2395" s="140">
        <v>1.10266068305762</v>
      </c>
      <c r="U2395" s="44">
        <v>4185.9118719409898</v>
      </c>
      <c r="V2395" s="45">
        <v>3888.2354527791499</v>
      </c>
      <c r="W2395" s="99">
        <v>1.09356518482344</v>
      </c>
      <c r="X2395" s="86">
        <v>3572.03426326606</v>
      </c>
      <c r="Y2395" s="44">
        <v>4186.0747658638802</v>
      </c>
      <c r="Z2395" s="45">
        <v>3938.9346206764599</v>
      </c>
      <c r="AA2395" s="46">
        <v>1.1027146803107399</v>
      </c>
      <c r="AB2395" s="139">
        <v>4205.3080670889403</v>
      </c>
      <c r="AC2395" s="45">
        <v>3906.4190343375399</v>
      </c>
      <c r="AD2395" s="99">
        <v>1.09361185991697</v>
      </c>
      <c r="AE2395" s="142">
        <v>3591.8391437547898</v>
      </c>
      <c r="AF2395" s="44">
        <v>4209.2841486258003</v>
      </c>
      <c r="AG2395" s="45">
        <v>3960.9148673725399</v>
      </c>
      <c r="AH2395" s="140">
        <v>1.1027539677714899</v>
      </c>
      <c r="AI2395" s="44">
        <v>4228.6240874708001</v>
      </c>
      <c r="AJ2395" s="45">
        <v>3928.2011224602502</v>
      </c>
      <c r="AK2395" s="46">
        <v>1.09364616989887</v>
      </c>
    </row>
    <row r="2396" spans="1:37" x14ac:dyDescent="0.2">
      <c r="A2396" s="35" t="s">
        <v>4846</v>
      </c>
      <c r="B2396" s="35" t="s">
        <v>10799</v>
      </c>
      <c r="C2396" s="85" t="s">
        <v>987</v>
      </c>
      <c r="D2396" s="85" t="s">
        <v>13405</v>
      </c>
      <c r="E2396" s="85" t="s">
        <v>12902</v>
      </c>
      <c r="F2396" s="85" t="s">
        <v>183</v>
      </c>
      <c r="G2396" s="85" t="s">
        <v>183</v>
      </c>
      <c r="H2396" s="840">
        <v>1.17190218719693</v>
      </c>
      <c r="I2396" s="840">
        <v>1.1772865983776599</v>
      </c>
      <c r="J2396" s="86">
        <v>12402.166666666701</v>
      </c>
      <c r="K2396" s="44">
        <v>14534.126242647601</v>
      </c>
      <c r="L2396" s="45">
        <v>13674.682029478299</v>
      </c>
      <c r="M2396" s="46">
        <v>1.1026042785114101</v>
      </c>
      <c r="N2396" s="139">
        <v>14600.904607512801</v>
      </c>
      <c r="O2396" s="45">
        <v>13561.9832209864</v>
      </c>
      <c r="P2396" s="99">
        <v>1.09351725271012</v>
      </c>
      <c r="Q2396" s="86">
        <v>12462.4084154333</v>
      </c>
      <c r="R2396" s="44">
        <v>14604.723679787799</v>
      </c>
      <c r="S2396" s="45">
        <v>13741.807775904699</v>
      </c>
      <c r="T2396" s="140">
        <v>1.10266068305762</v>
      </c>
      <c r="U2396" s="44">
        <v>14671.826410998599</v>
      </c>
      <c r="V2396" s="45">
        <v>13628.4559621685</v>
      </c>
      <c r="W2396" s="99">
        <v>1.09356518482344</v>
      </c>
      <c r="X2396" s="86">
        <v>12516.742299794099</v>
      </c>
      <c r="Y2396" s="44">
        <v>14668.397677709099</v>
      </c>
      <c r="Z2396" s="45">
        <v>13802.3954836495</v>
      </c>
      <c r="AA2396" s="46">
        <v>1.1027146803107399</v>
      </c>
      <c r="AB2396" s="139">
        <v>14735.792964894399</v>
      </c>
      <c r="AC2396" s="45">
        <v>13688.457826579301</v>
      </c>
      <c r="AD2396" s="99">
        <v>1.09361185991697</v>
      </c>
      <c r="AE2396" s="142">
        <v>12584.4744317114</v>
      </c>
      <c r="AF2396" s="44">
        <v>14747.773111246501</v>
      </c>
      <c r="AG2396" s="45">
        <v>13877.579111888601</v>
      </c>
      <c r="AH2396" s="140">
        <v>1.1027539677714899</v>
      </c>
      <c r="AI2396" s="44">
        <v>14815.5330960801</v>
      </c>
      <c r="AJ2396" s="45">
        <v>13762.9622624314</v>
      </c>
      <c r="AK2396" s="46">
        <v>1.09364616989887</v>
      </c>
    </row>
    <row r="2397" spans="1:37" x14ac:dyDescent="0.2">
      <c r="A2397" s="35" t="s">
        <v>4845</v>
      </c>
      <c r="B2397" s="35" t="s">
        <v>10798</v>
      </c>
      <c r="C2397" s="85" t="s">
        <v>987</v>
      </c>
      <c r="D2397" s="85" t="s">
        <v>13405</v>
      </c>
      <c r="E2397" s="85" t="s">
        <v>12902</v>
      </c>
      <c r="F2397" s="85" t="s">
        <v>183</v>
      </c>
      <c r="G2397" s="85" t="s">
        <v>183</v>
      </c>
      <c r="H2397" s="840">
        <v>1.17190218719693</v>
      </c>
      <c r="I2397" s="840">
        <v>1.1772865983776599</v>
      </c>
      <c r="J2397" s="86">
        <v>21804.416666666701</v>
      </c>
      <c r="K2397" s="44">
        <v>25552.643582219898</v>
      </c>
      <c r="L2397" s="45">
        <v>24041.643107112199</v>
      </c>
      <c r="M2397" s="46">
        <v>1.1026042785114101</v>
      </c>
      <c r="N2397" s="139">
        <v>25670.047527109102</v>
      </c>
      <c r="O2397" s="45">
        <v>23843.5058102802</v>
      </c>
      <c r="P2397" s="99">
        <v>1.09351725271012</v>
      </c>
      <c r="Q2397" s="86">
        <v>21890.1531292619</v>
      </c>
      <c r="R2397" s="44">
        <v>25653.118330257799</v>
      </c>
      <c r="S2397" s="45">
        <v>24137.4112017478</v>
      </c>
      <c r="T2397" s="140">
        <v>1.10266068305762</v>
      </c>
      <c r="U2397" s="44">
        <v>25770.9839155148</v>
      </c>
      <c r="V2397" s="45">
        <v>23938.309352614699</v>
      </c>
      <c r="W2397" s="99">
        <v>1.09356518482344</v>
      </c>
      <c r="X2397" s="86">
        <v>21980.785688804699</v>
      </c>
      <c r="Y2397" s="44">
        <v>25759.3308250173</v>
      </c>
      <c r="Z2397" s="45">
        <v>24238.5350638093</v>
      </c>
      <c r="AA2397" s="46">
        <v>1.1027146803107399</v>
      </c>
      <c r="AB2397" s="139">
        <v>25877.684413241201</v>
      </c>
      <c r="AC2397" s="45">
        <v>24038.447919570099</v>
      </c>
      <c r="AD2397" s="99">
        <v>1.09361185991697</v>
      </c>
      <c r="AE2397" s="142">
        <v>22091.8930277865</v>
      </c>
      <c r="AF2397" s="44">
        <v>25889.537758583701</v>
      </c>
      <c r="AG2397" s="45">
        <v>24361.9226919748</v>
      </c>
      <c r="AH2397" s="140">
        <v>1.1027539677714899</v>
      </c>
      <c r="AI2397" s="44">
        <v>26008.489594405801</v>
      </c>
      <c r="AJ2397" s="45">
        <v>24160.714195654102</v>
      </c>
      <c r="AK2397" s="46">
        <v>1.09364616989887</v>
      </c>
    </row>
    <row r="2398" spans="1:37" x14ac:dyDescent="0.2">
      <c r="A2398" s="35" t="s">
        <v>4844</v>
      </c>
      <c r="B2398" s="35" t="s">
        <v>10797</v>
      </c>
      <c r="C2398" s="85" t="s">
        <v>987</v>
      </c>
      <c r="D2398" s="85" t="s">
        <v>13405</v>
      </c>
      <c r="E2398" s="85" t="s">
        <v>12902</v>
      </c>
      <c r="F2398" s="85" t="s">
        <v>195</v>
      </c>
      <c r="G2398" s="85" t="s">
        <v>195</v>
      </c>
      <c r="H2398" s="840">
        <v>1.1704037219854699</v>
      </c>
      <c r="I2398" s="840">
        <v>1.17501930103591</v>
      </c>
      <c r="J2398" s="86">
        <v>8581.9166666666697</v>
      </c>
      <c r="K2398" s="44">
        <v>10044.307208435799</v>
      </c>
      <c r="L2398" s="45">
        <v>9450.3587617617795</v>
      </c>
      <c r="M2398" s="46">
        <v>1.1011944218088501</v>
      </c>
      <c r="N2398" s="139">
        <v>10083.9177232151</v>
      </c>
      <c r="O2398" s="45">
        <v>9366.40068819316</v>
      </c>
      <c r="P2398" s="99">
        <v>1.091411283982</v>
      </c>
      <c r="Q2398" s="86">
        <v>8599.5020327067905</v>
      </c>
      <c r="R2398" s="44">
        <v>10064.8891863016</v>
      </c>
      <c r="S2398" s="45">
        <v>9470.2080995447595</v>
      </c>
      <c r="T2398" s="140">
        <v>1.1012507542327901</v>
      </c>
      <c r="U2398" s="44">
        <v>10104.580867728</v>
      </c>
      <c r="V2398" s="45">
        <v>9386.00495360065</v>
      </c>
      <c r="W2398" s="99">
        <v>1.09145912378444</v>
      </c>
      <c r="X2398" s="86">
        <v>8621.7236122731701</v>
      </c>
      <c r="Y2398" s="44">
        <v>10090.8974057345</v>
      </c>
      <c r="Z2398" s="45">
        <v>9495.1445849150696</v>
      </c>
      <c r="AA2398" s="46">
        <v>1.1013046824417501</v>
      </c>
      <c r="AB2398" s="139">
        <v>10130.691652617999</v>
      </c>
      <c r="AC2398" s="45">
        <v>9410.6605441123702</v>
      </c>
      <c r="AD2398" s="99">
        <v>1.0915057089879501</v>
      </c>
      <c r="AE2398" s="142">
        <v>8660.9770169229505</v>
      </c>
      <c r="AF2398" s="44">
        <v>10136.839736637199</v>
      </c>
      <c r="AG2398" s="45">
        <v>9538.7143759651499</v>
      </c>
      <c r="AH2398" s="140">
        <v>1.1013439196671699</v>
      </c>
      <c r="AI2398" s="44">
        <v>10176.8151607129</v>
      </c>
      <c r="AJ2398" s="45">
        <v>9453.8024450627599</v>
      </c>
      <c r="AK2398" s="46">
        <v>1.09153995289338</v>
      </c>
    </row>
    <row r="2399" spans="1:37" x14ac:dyDescent="0.2">
      <c r="A2399" s="35" t="s">
        <v>4843</v>
      </c>
      <c r="B2399" s="35" t="s">
        <v>10796</v>
      </c>
      <c r="C2399" s="85" t="s">
        <v>987</v>
      </c>
      <c r="D2399" s="85" t="s">
        <v>13405</v>
      </c>
      <c r="E2399" s="85" t="s">
        <v>12902</v>
      </c>
      <c r="F2399" s="85" t="s">
        <v>183</v>
      </c>
      <c r="G2399" s="85" t="s">
        <v>183</v>
      </c>
      <c r="H2399" s="840">
        <v>1.17190218719693</v>
      </c>
      <c r="I2399" s="840">
        <v>1.1772865983776599</v>
      </c>
      <c r="J2399" s="86">
        <v>7494.0833333333303</v>
      </c>
      <c r="K2399" s="44">
        <v>8782.3326493694203</v>
      </c>
      <c r="L2399" s="45">
        <v>8263.0083468543799</v>
      </c>
      <c r="M2399" s="46">
        <v>1.1026042785114101</v>
      </c>
      <c r="N2399" s="139">
        <v>8822.6838754587006</v>
      </c>
      <c r="O2399" s="45">
        <v>8194.9094182474</v>
      </c>
      <c r="P2399" s="99">
        <v>1.09351725271012</v>
      </c>
      <c r="Q2399" s="86">
        <v>7536.9143760622701</v>
      </c>
      <c r="R2399" s="44">
        <v>8832.5264420233798</v>
      </c>
      <c r="S2399" s="45">
        <v>8310.6591540556001</v>
      </c>
      <c r="T2399" s="140">
        <v>1.10266068305762</v>
      </c>
      <c r="U2399" s="44">
        <v>8873.1082880580198</v>
      </c>
      <c r="V2399" s="45">
        <v>8242.1071626569792</v>
      </c>
      <c r="W2399" s="99">
        <v>1.09356518482344</v>
      </c>
      <c r="X2399" s="86">
        <v>7576.6286832639698</v>
      </c>
      <c r="Y2399" s="44">
        <v>8879.0677254960592</v>
      </c>
      <c r="Z2399" s="45">
        <v>8354.8596762986399</v>
      </c>
      <c r="AA2399" s="46">
        <v>1.1027146803107399</v>
      </c>
      <c r="AB2399" s="139">
        <v>8919.8634096904298</v>
      </c>
      <c r="AC2399" s="45">
        <v>8285.8909862045803</v>
      </c>
      <c r="AD2399" s="99">
        <v>1.09361185991697</v>
      </c>
      <c r="AE2399" s="142">
        <v>7623.95844879989</v>
      </c>
      <c r="AF2399" s="44">
        <v>8934.5335812471294</v>
      </c>
      <c r="AG2399" s="45">
        <v>8407.3504295390303</v>
      </c>
      <c r="AH2399" s="140">
        <v>1.1027539677714899</v>
      </c>
      <c r="AI2399" s="44">
        <v>8975.5841083602299</v>
      </c>
      <c r="AJ2399" s="45">
        <v>8337.9129569980996</v>
      </c>
      <c r="AK2399" s="46">
        <v>1.09364616989887</v>
      </c>
    </row>
    <row r="2400" spans="1:37" x14ac:dyDescent="0.2">
      <c r="A2400" s="35" t="s">
        <v>4842</v>
      </c>
      <c r="B2400" s="35" t="s">
        <v>10795</v>
      </c>
      <c r="C2400" s="85" t="s">
        <v>987</v>
      </c>
      <c r="D2400" s="85" t="s">
        <v>13405</v>
      </c>
      <c r="E2400" s="85" t="s">
        <v>12902</v>
      </c>
      <c r="F2400" s="85" t="s">
        <v>183</v>
      </c>
      <c r="G2400" s="85" t="s">
        <v>183</v>
      </c>
      <c r="H2400" s="840">
        <v>1.17190218719693</v>
      </c>
      <c r="I2400" s="840">
        <v>1.1772865983776599</v>
      </c>
      <c r="J2400" s="86">
        <v>12985.833333333299</v>
      </c>
      <c r="K2400" s="44">
        <v>15218.1264859082</v>
      </c>
      <c r="L2400" s="45">
        <v>14318.235393369399</v>
      </c>
      <c r="M2400" s="46">
        <v>1.1026042785114101</v>
      </c>
      <c r="N2400" s="139">
        <v>15288.0475520992</v>
      </c>
      <c r="O2400" s="45">
        <v>14200.2327908182</v>
      </c>
      <c r="P2400" s="99">
        <v>1.09351725271012</v>
      </c>
      <c r="Q2400" s="86">
        <v>13041.494821358699</v>
      </c>
      <c r="R2400" s="44">
        <v>15283.3563054678</v>
      </c>
      <c r="S2400" s="45">
        <v>14380.3435878118</v>
      </c>
      <c r="T2400" s="140">
        <v>1.10266068305762</v>
      </c>
      <c r="U2400" s="44">
        <v>15353.5770759973</v>
      </c>
      <c r="V2400" s="45">
        <v>14261.724694693101</v>
      </c>
      <c r="W2400" s="99">
        <v>1.09356518482344</v>
      </c>
      <c r="X2400" s="86">
        <v>13099.608253705699</v>
      </c>
      <c r="Y2400" s="44">
        <v>15351.4595639407</v>
      </c>
      <c r="Z2400" s="45">
        <v>14445.1303276811</v>
      </c>
      <c r="AA2400" s="46">
        <v>1.1027146803107399</v>
      </c>
      <c r="AB2400" s="139">
        <v>15421.9932410851</v>
      </c>
      <c r="AC2400" s="45">
        <v>14325.8869465188</v>
      </c>
      <c r="AD2400" s="99">
        <v>1.09361185991697</v>
      </c>
      <c r="AE2400" s="142">
        <v>13166.157632705001</v>
      </c>
      <c r="AF2400" s="44">
        <v>15429.4489267466</v>
      </c>
      <c r="AG2400" s="45">
        <v>14519.032569770299</v>
      </c>
      <c r="AH2400" s="140">
        <v>1.1027539677714899</v>
      </c>
      <c r="AI2400" s="44">
        <v>15500.3409331113</v>
      </c>
      <c r="AJ2400" s="45">
        <v>14399.1178672925</v>
      </c>
      <c r="AK2400" s="46">
        <v>1.09364616989887</v>
      </c>
    </row>
    <row r="2401" spans="1:37" x14ac:dyDescent="0.2">
      <c r="A2401" s="35" t="s">
        <v>4841</v>
      </c>
      <c r="B2401" s="35" t="s">
        <v>10794</v>
      </c>
      <c r="C2401" s="85" t="s">
        <v>987</v>
      </c>
      <c r="D2401" s="85" t="s">
        <v>13405</v>
      </c>
      <c r="E2401" s="85" t="s">
        <v>12902</v>
      </c>
      <c r="F2401" s="85" t="s">
        <v>195</v>
      </c>
      <c r="G2401" s="85" t="s">
        <v>195</v>
      </c>
      <c r="H2401" s="840">
        <v>1.1704037219854699</v>
      </c>
      <c r="I2401" s="840">
        <v>1.17501930103591</v>
      </c>
      <c r="J2401" s="86">
        <v>18017.75</v>
      </c>
      <c r="K2401" s="44">
        <v>21088.041661803702</v>
      </c>
      <c r="L2401" s="45">
        <v>19841.045793546498</v>
      </c>
      <c r="M2401" s="46">
        <v>1.1011944218088501</v>
      </c>
      <c r="N2401" s="139">
        <v>21171.204011239701</v>
      </c>
      <c r="O2401" s="45">
        <v>19664.7756619666</v>
      </c>
      <c r="P2401" s="99">
        <v>1.091411283982</v>
      </c>
      <c r="Q2401" s="86">
        <v>18044.801827906402</v>
      </c>
      <c r="R2401" s="44">
        <v>21119.7032218719</v>
      </c>
      <c r="S2401" s="45">
        <v>19871.8516229632</v>
      </c>
      <c r="T2401" s="140">
        <v>1.1012507542327901</v>
      </c>
      <c r="U2401" s="44">
        <v>21202.990431158101</v>
      </c>
      <c r="V2401" s="45">
        <v>19695.163591950601</v>
      </c>
      <c r="W2401" s="99">
        <v>1.09145912378444</v>
      </c>
      <c r="X2401" s="86">
        <v>18085.434836613302</v>
      </c>
      <c r="Y2401" s="44">
        <v>21167.260246498001</v>
      </c>
      <c r="Z2401" s="45">
        <v>19917.5740695575</v>
      </c>
      <c r="AA2401" s="46">
        <v>1.1013046824417501</v>
      </c>
      <c r="AB2401" s="139">
        <v>21250.735000647801</v>
      </c>
      <c r="AC2401" s="45">
        <v>19740.355373693001</v>
      </c>
      <c r="AD2401" s="99">
        <v>1.0915057089879501</v>
      </c>
      <c r="AE2401" s="142">
        <v>18161.480026134799</v>
      </c>
      <c r="AF2401" s="44">
        <v>21256.263819352898</v>
      </c>
      <c r="AG2401" s="45">
        <v>20002.035598940201</v>
      </c>
      <c r="AH2401" s="140">
        <v>1.1013439196671699</v>
      </c>
      <c r="AI2401" s="44">
        <v>21340.089566086499</v>
      </c>
      <c r="AJ2401" s="45">
        <v>19823.981052201299</v>
      </c>
      <c r="AK2401" s="46">
        <v>1.09153995289338</v>
      </c>
    </row>
    <row r="2402" spans="1:37" x14ac:dyDescent="0.2">
      <c r="A2402" s="35" t="s">
        <v>4840</v>
      </c>
      <c r="B2402" s="35" t="s">
        <v>10793</v>
      </c>
      <c r="C2402" s="85" t="s">
        <v>987</v>
      </c>
      <c r="D2402" s="85" t="s">
        <v>13405</v>
      </c>
      <c r="E2402" s="85" t="s">
        <v>12902</v>
      </c>
      <c r="F2402" s="85" t="s">
        <v>195</v>
      </c>
      <c r="G2402" s="85" t="s">
        <v>195</v>
      </c>
      <c r="H2402" s="840">
        <v>1.1704037219854699</v>
      </c>
      <c r="I2402" s="840">
        <v>1.17501930103591</v>
      </c>
      <c r="J2402" s="86">
        <v>8278</v>
      </c>
      <c r="K2402" s="44">
        <v>9688.6020105957305</v>
      </c>
      <c r="L2402" s="45">
        <v>9115.6874237336997</v>
      </c>
      <c r="M2402" s="46">
        <v>1.1011944218088501</v>
      </c>
      <c r="N2402" s="139">
        <v>9726.8097739752393</v>
      </c>
      <c r="O2402" s="45">
        <v>9034.7026088029597</v>
      </c>
      <c r="P2402" s="99">
        <v>1.091411283982</v>
      </c>
      <c r="Q2402" s="86">
        <v>8288.0670812030894</v>
      </c>
      <c r="R2402" s="44">
        <v>9700.3845599053602</v>
      </c>
      <c r="S2402" s="45">
        <v>9127.2401243068598</v>
      </c>
      <c r="T2402" s="140">
        <v>1.1012507542327901</v>
      </c>
      <c r="U2402" s="44">
        <v>9738.6387886939701</v>
      </c>
      <c r="V2402" s="45">
        <v>9046.0864343165795</v>
      </c>
      <c r="W2402" s="99">
        <v>1.09145912378444</v>
      </c>
      <c r="X2402" s="86">
        <v>8306.0882529035807</v>
      </c>
      <c r="Y2402" s="44">
        <v>9721.4766063381594</v>
      </c>
      <c r="Z2402" s="45">
        <v>9147.5338856971593</v>
      </c>
      <c r="AA2402" s="46">
        <v>1.1013046824417501</v>
      </c>
      <c r="AB2402" s="139">
        <v>9759.8140132693297</v>
      </c>
      <c r="AC2402" s="45">
        <v>9066.1427474020093</v>
      </c>
      <c r="AD2402" s="99">
        <v>1.0915057089879501</v>
      </c>
      <c r="AE2402" s="142">
        <v>8338.1594898816602</v>
      </c>
      <c r="AF2402" s="44">
        <v>9759.0129014659797</v>
      </c>
      <c r="AG2402" s="45">
        <v>9183.1812553962409</v>
      </c>
      <c r="AH2402" s="140">
        <v>1.1013439196671699</v>
      </c>
      <c r="AI2402" s="44">
        <v>9797.4983357266592</v>
      </c>
      <c r="AJ2402" s="45">
        <v>9101.4342168029507</v>
      </c>
      <c r="AK2402" s="46">
        <v>1.09153995289338</v>
      </c>
    </row>
    <row r="2403" spans="1:37" x14ac:dyDescent="0.2">
      <c r="A2403" s="35" t="s">
        <v>4839</v>
      </c>
      <c r="B2403" s="35" t="s">
        <v>8768</v>
      </c>
      <c r="C2403" s="85" t="s">
        <v>987</v>
      </c>
      <c r="D2403" s="85" t="s">
        <v>13405</v>
      </c>
      <c r="E2403" s="85" t="s">
        <v>12902</v>
      </c>
      <c r="F2403" s="85" t="s">
        <v>195</v>
      </c>
      <c r="G2403" s="85" t="s">
        <v>195</v>
      </c>
      <c r="H2403" s="840">
        <v>1.1704037219854699</v>
      </c>
      <c r="I2403" s="840">
        <v>1.17501930103591</v>
      </c>
      <c r="J2403" s="86">
        <v>13453.833333333299</v>
      </c>
      <c r="K2403" s="44">
        <v>15746.416608305501</v>
      </c>
      <c r="L2403" s="45">
        <v>14815.2862186127</v>
      </c>
      <c r="M2403" s="46">
        <v>1.1011944218088601</v>
      </c>
      <c r="N2403" s="139">
        <v>15808.5138395869</v>
      </c>
      <c r="O2403" s="45">
        <v>14683.665512813101</v>
      </c>
      <c r="P2403" s="99">
        <v>1.091411283982</v>
      </c>
      <c r="Q2403" s="86">
        <v>13469.030828752901</v>
      </c>
      <c r="R2403" s="44">
        <v>15764.203813509501</v>
      </c>
      <c r="S2403" s="45">
        <v>14832.780358948899</v>
      </c>
      <c r="T2403" s="140">
        <v>1.1012507542327901</v>
      </c>
      <c r="U2403" s="44">
        <v>15826.3711900324</v>
      </c>
      <c r="V2403" s="45">
        <v>14700.8965865763</v>
      </c>
      <c r="W2403" s="99">
        <v>1.09145912378444</v>
      </c>
      <c r="X2403" s="86">
        <v>13496.992300297999</v>
      </c>
      <c r="Y2403" s="44">
        <v>15796.930023878</v>
      </c>
      <c r="Z2403" s="45">
        <v>14864.300819198401</v>
      </c>
      <c r="AA2403" s="46">
        <v>1.1013046824417501</v>
      </c>
      <c r="AB2403" s="139">
        <v>15859.2264587831</v>
      </c>
      <c r="AC2403" s="45">
        <v>14732.044149941599</v>
      </c>
      <c r="AD2403" s="99">
        <v>1.0915057089879501</v>
      </c>
      <c r="AE2403" s="142">
        <v>13550.664249334301</v>
      </c>
      <c r="AF2403" s="44">
        <v>15859.747872796401</v>
      </c>
      <c r="AG2403" s="45">
        <v>14923.9416784556</v>
      </c>
      <c r="AH2403" s="140">
        <v>1.1013439196671699</v>
      </c>
      <c r="AI2403" s="44">
        <v>15922.292034825099</v>
      </c>
      <c r="AJ2403" s="45">
        <v>14791.091416392401</v>
      </c>
      <c r="AK2403" s="46">
        <v>1.09153995289338</v>
      </c>
    </row>
    <row r="2404" spans="1:37" x14ac:dyDescent="0.2">
      <c r="A2404" s="35" t="s">
        <v>4838</v>
      </c>
      <c r="B2404" s="35" t="s">
        <v>9797</v>
      </c>
      <c r="C2404" s="85" t="s">
        <v>987</v>
      </c>
      <c r="D2404" s="85" t="s">
        <v>13405</v>
      </c>
      <c r="E2404" s="85" t="s">
        <v>12902</v>
      </c>
      <c r="F2404" s="85" t="s">
        <v>195</v>
      </c>
      <c r="G2404" s="85" t="s">
        <v>195</v>
      </c>
      <c r="H2404" s="840">
        <v>1.1704037219854699</v>
      </c>
      <c r="I2404" s="840">
        <v>1.17501930103591</v>
      </c>
      <c r="J2404" s="86">
        <v>11573.25</v>
      </c>
      <c r="K2404" s="44">
        <v>13545.3748754684</v>
      </c>
      <c r="L2404" s="45">
        <v>12744.3983421993</v>
      </c>
      <c r="M2404" s="46">
        <v>1.1011944218088501</v>
      </c>
      <c r="N2404" s="139">
        <v>13598.7921257138</v>
      </c>
      <c r="O2404" s="45">
        <v>12631.1756423446</v>
      </c>
      <c r="P2404" s="99">
        <v>1.091411283982</v>
      </c>
      <c r="Q2404" s="86">
        <v>11599.9647514999</v>
      </c>
      <c r="R2404" s="44">
        <v>13576.641920055799</v>
      </c>
      <c r="S2404" s="45">
        <v>12774.469931663099</v>
      </c>
      <c r="T2404" s="140">
        <v>1.1012507542327901</v>
      </c>
      <c r="U2404" s="44">
        <v>13630.182474348599</v>
      </c>
      <c r="V2404" s="45">
        <v>12660.8873636025</v>
      </c>
      <c r="W2404" s="99">
        <v>1.09145912378444</v>
      </c>
      <c r="X2404" s="86">
        <v>11637.219204184699</v>
      </c>
      <c r="Y2404" s="44">
        <v>13620.2446701386</v>
      </c>
      <c r="Z2404" s="45">
        <v>12816.124000169701</v>
      </c>
      <c r="AA2404" s="46">
        <v>1.1013046824417501</v>
      </c>
      <c r="AB2404" s="139">
        <v>13673.957175302799</v>
      </c>
      <c r="AC2404" s="45">
        <v>12702.091198111801</v>
      </c>
      <c r="AD2404" s="99">
        <v>1.0915057089879501</v>
      </c>
      <c r="AE2404" s="142">
        <v>11694.433110927001</v>
      </c>
      <c r="AF2404" s="44">
        <v>13687.2080395391</v>
      </c>
      <c r="AG2404" s="45">
        <v>12879.5928006739</v>
      </c>
      <c r="AH2404" s="140">
        <v>1.1013439196671699</v>
      </c>
      <c r="AI2404" s="44">
        <v>13741.1846200126</v>
      </c>
      <c r="AJ2404" s="45">
        <v>12764.9409670161</v>
      </c>
      <c r="AK2404" s="46">
        <v>1.09153995289338</v>
      </c>
    </row>
    <row r="2405" spans="1:37" x14ac:dyDescent="0.2">
      <c r="A2405" s="35" t="s">
        <v>4837</v>
      </c>
      <c r="B2405" s="35" t="s">
        <v>10792</v>
      </c>
      <c r="C2405" s="85" t="s">
        <v>987</v>
      </c>
      <c r="D2405" s="85" t="s">
        <v>13405</v>
      </c>
      <c r="E2405" s="85" t="s">
        <v>12902</v>
      </c>
      <c r="F2405" s="85" t="s">
        <v>183</v>
      </c>
      <c r="G2405" s="85" t="s">
        <v>183</v>
      </c>
      <c r="H2405" s="840">
        <v>1.17190218719693</v>
      </c>
      <c r="I2405" s="840">
        <v>1.1772865983776599</v>
      </c>
      <c r="J2405" s="86">
        <v>17291.583333333299</v>
      </c>
      <c r="K2405" s="44">
        <v>20264.044328431399</v>
      </c>
      <c r="L2405" s="45">
        <v>19065.773765569898</v>
      </c>
      <c r="M2405" s="46">
        <v>1.1026042785114101</v>
      </c>
      <c r="N2405" s="139">
        <v>20357.149323063801</v>
      </c>
      <c r="O2405" s="45">
        <v>18908.644701674799</v>
      </c>
      <c r="P2405" s="99">
        <v>1.09351725271012</v>
      </c>
      <c r="Q2405" s="86">
        <v>17370.3752005569</v>
      </c>
      <c r="R2405" s="44">
        <v>20356.380689964</v>
      </c>
      <c r="S2405" s="45">
        <v>19153.6297836132</v>
      </c>
      <c r="T2405" s="140">
        <v>1.10266068305762</v>
      </c>
      <c r="U2405" s="44">
        <v>20449.909932407201</v>
      </c>
      <c r="V2405" s="45">
        <v>18995.637566649501</v>
      </c>
      <c r="W2405" s="99">
        <v>1.09356518482344</v>
      </c>
      <c r="X2405" s="86">
        <v>17451.334707069698</v>
      </c>
      <c r="Y2405" s="44">
        <v>20451.2573127207</v>
      </c>
      <c r="Z2405" s="45">
        <v>19243.842972502101</v>
      </c>
      <c r="AA2405" s="46">
        <v>1.1027146803107399</v>
      </c>
      <c r="AB2405" s="139">
        <v>20545.222474435999</v>
      </c>
      <c r="AC2405" s="45">
        <v>19084.9866070321</v>
      </c>
      <c r="AD2405" s="99">
        <v>1.09361185991697</v>
      </c>
      <c r="AE2405" s="142">
        <v>17549.448753275199</v>
      </c>
      <c r="AF2405" s="44">
        <v>20566.237378063699</v>
      </c>
      <c r="AG2405" s="45">
        <v>19352.724244876601</v>
      </c>
      <c r="AH2405" s="140">
        <v>1.1027539677714899</v>
      </c>
      <c r="AI2405" s="44">
        <v>20660.730826146399</v>
      </c>
      <c r="AJ2405" s="45">
        <v>19192.887412855802</v>
      </c>
      <c r="AK2405" s="46">
        <v>1.09364616989887</v>
      </c>
    </row>
    <row r="2406" spans="1:37" x14ac:dyDescent="0.2">
      <c r="A2406" s="35" t="s">
        <v>4836</v>
      </c>
      <c r="B2406" s="35" t="s">
        <v>10791</v>
      </c>
      <c r="C2406" s="85" t="s">
        <v>987</v>
      </c>
      <c r="D2406" s="85" t="s">
        <v>13405</v>
      </c>
      <c r="E2406" s="85" t="s">
        <v>12902</v>
      </c>
      <c r="F2406" s="85" t="s">
        <v>195</v>
      </c>
      <c r="G2406" s="85" t="s">
        <v>195</v>
      </c>
      <c r="H2406" s="840">
        <v>1.1704037219854699</v>
      </c>
      <c r="I2406" s="840">
        <v>1.17501930103591</v>
      </c>
      <c r="J2406" s="86">
        <v>16733.333333333299</v>
      </c>
      <c r="K2406" s="44">
        <v>19584.7556145569</v>
      </c>
      <c r="L2406" s="45">
        <v>18426.653324934799</v>
      </c>
      <c r="M2406" s="46">
        <v>1.1011944218088501</v>
      </c>
      <c r="N2406" s="139">
        <v>19661.989637334202</v>
      </c>
      <c r="O2406" s="45">
        <v>18262.9488186321</v>
      </c>
      <c r="P2406" s="99">
        <v>1.091411283982</v>
      </c>
      <c r="Q2406" s="86">
        <v>16760.718066409601</v>
      </c>
      <c r="R2406" s="44">
        <v>19616.8068080749</v>
      </c>
      <c r="S2406" s="45">
        <v>18457.753412116701</v>
      </c>
      <c r="T2406" s="140">
        <v>1.1012507542327901</v>
      </c>
      <c r="U2406" s="44">
        <v>19694.167227252499</v>
      </c>
      <c r="V2406" s="45">
        <v>18293.638654761398</v>
      </c>
      <c r="W2406" s="99">
        <v>1.09145912378444</v>
      </c>
      <c r="X2406" s="86">
        <v>16803.424662929301</v>
      </c>
      <c r="Y2406" s="44">
        <v>19666.790767595001</v>
      </c>
      <c r="Z2406" s="45">
        <v>18505.690262341301</v>
      </c>
      <c r="AA2406" s="46">
        <v>1.1013046824417501</v>
      </c>
      <c r="AB2406" s="139">
        <v>19744.348302444701</v>
      </c>
      <c r="AC2406" s="45">
        <v>18341.033950136301</v>
      </c>
      <c r="AD2406" s="99">
        <v>1.0915057089879501</v>
      </c>
      <c r="AE2406" s="142">
        <v>16880.958171514299</v>
      </c>
      <c r="AF2406" s="44">
        <v>19757.536274621401</v>
      </c>
      <c r="AG2406" s="45">
        <v>18591.740640353</v>
      </c>
      <c r="AH2406" s="140">
        <v>1.1013439196671699</v>
      </c>
      <c r="AI2406" s="44">
        <v>19835.451671509101</v>
      </c>
      <c r="AJ2406" s="45">
        <v>18426.2402873299</v>
      </c>
      <c r="AK2406" s="46">
        <v>1.09153995289338</v>
      </c>
    </row>
    <row r="2407" spans="1:37" x14ac:dyDescent="0.2">
      <c r="A2407" s="35" t="s">
        <v>4835</v>
      </c>
      <c r="B2407" s="35" t="s">
        <v>10790</v>
      </c>
      <c r="C2407" s="85" t="s">
        <v>987</v>
      </c>
      <c r="D2407" s="85" t="s">
        <v>13405</v>
      </c>
      <c r="E2407" s="85" t="s">
        <v>12902</v>
      </c>
      <c r="F2407" s="85" t="s">
        <v>195</v>
      </c>
      <c r="G2407" s="85" t="s">
        <v>195</v>
      </c>
      <c r="H2407" s="840">
        <v>1.1704037219854699</v>
      </c>
      <c r="I2407" s="840">
        <v>1.17501930103591</v>
      </c>
      <c r="J2407" s="86">
        <v>22929.5</v>
      </c>
      <c r="K2407" s="44">
        <v>26836.772143265898</v>
      </c>
      <c r="L2407" s="45">
        <v>25249.8374948661</v>
      </c>
      <c r="M2407" s="46">
        <v>1.1011944218088501</v>
      </c>
      <c r="N2407" s="139">
        <v>26942.605063102801</v>
      </c>
      <c r="O2407" s="45">
        <v>25025.515036065201</v>
      </c>
      <c r="P2407" s="99">
        <v>1.091411283982</v>
      </c>
      <c r="Q2407" s="86">
        <v>22948.032264097601</v>
      </c>
      <c r="R2407" s="44">
        <v>26858.462374142498</v>
      </c>
      <c r="S2407" s="45">
        <v>25271.537838995799</v>
      </c>
      <c r="T2407" s="140">
        <v>1.1012507542327901</v>
      </c>
      <c r="U2407" s="44">
        <v>26964.3808311094</v>
      </c>
      <c r="V2407" s="45">
        <v>25046.839187549002</v>
      </c>
      <c r="W2407" s="99">
        <v>1.09145912378444</v>
      </c>
      <c r="X2407" s="86">
        <v>22989.608080033999</v>
      </c>
      <c r="Y2407" s="44">
        <v>26907.122863859</v>
      </c>
      <c r="Z2407" s="45">
        <v>25318.5630260422</v>
      </c>
      <c r="AA2407" s="46">
        <v>1.1013046824417501</v>
      </c>
      <c r="AB2407" s="139">
        <v>27013.233217290999</v>
      </c>
      <c r="AC2407" s="45">
        <v>25093.288466752601</v>
      </c>
      <c r="AD2407" s="99">
        <v>1.0915057089879501</v>
      </c>
      <c r="AE2407" s="142">
        <v>23075.580071455999</v>
      </c>
      <c r="AF2407" s="44">
        <v>27007.744802605801</v>
      </c>
      <c r="AG2407" s="45">
        <v>25414.1498044908</v>
      </c>
      <c r="AH2407" s="140">
        <v>1.1013439196671699</v>
      </c>
      <c r="AI2407" s="44">
        <v>27114.251966560299</v>
      </c>
      <c r="AJ2407" s="45">
        <v>25187.917584184601</v>
      </c>
      <c r="AK2407" s="46">
        <v>1.09153995289338</v>
      </c>
    </row>
    <row r="2408" spans="1:37" x14ac:dyDescent="0.2">
      <c r="A2408" s="35" t="s">
        <v>4834</v>
      </c>
      <c r="B2408" s="35" t="s">
        <v>10789</v>
      </c>
      <c r="C2408" s="85" t="s">
        <v>987</v>
      </c>
      <c r="D2408" s="85" t="s">
        <v>13405</v>
      </c>
      <c r="E2408" s="85" t="s">
        <v>12902</v>
      </c>
      <c r="F2408" s="85" t="s">
        <v>183</v>
      </c>
      <c r="G2408" s="85" t="s">
        <v>183</v>
      </c>
      <c r="H2408" s="840">
        <v>1.17190218719693</v>
      </c>
      <c r="I2408" s="840">
        <v>1.1772865983776599</v>
      </c>
      <c r="J2408" s="86">
        <v>11945</v>
      </c>
      <c r="K2408" s="44">
        <v>13998.371626067399</v>
      </c>
      <c r="L2408" s="45">
        <v>13170.6081068188</v>
      </c>
      <c r="M2408" s="46">
        <v>1.1026042785114101</v>
      </c>
      <c r="N2408" s="139">
        <v>14062.688417621101</v>
      </c>
      <c r="O2408" s="45">
        <v>13062.063583622399</v>
      </c>
      <c r="P2408" s="99">
        <v>1.09351725271012</v>
      </c>
      <c r="Q2408" s="86">
        <v>11998.6004735877</v>
      </c>
      <c r="R2408" s="44">
        <v>14061.186138299599</v>
      </c>
      <c r="S2408" s="45">
        <v>13230.3849939417</v>
      </c>
      <c r="T2408" s="140">
        <v>1.10266068305762</v>
      </c>
      <c r="U2408" s="44">
        <v>14125.7915368426</v>
      </c>
      <c r="V2408" s="45">
        <v>13121.2517445216</v>
      </c>
      <c r="W2408" s="99">
        <v>1.09356518482344</v>
      </c>
      <c r="X2408" s="86">
        <v>12050.636543369799</v>
      </c>
      <c r="Y2408" s="44">
        <v>14122.167322290399</v>
      </c>
      <c r="Z2408" s="45">
        <v>13288.413823463001</v>
      </c>
      <c r="AA2408" s="46">
        <v>1.1027146803107399</v>
      </c>
      <c r="AB2408" s="139">
        <v>14187.0529044294</v>
      </c>
      <c r="AC2408" s="45">
        <v>13178.7190433781</v>
      </c>
      <c r="AD2408" s="99">
        <v>1.09361185991697</v>
      </c>
      <c r="AE2408" s="142">
        <v>12113.792576661101</v>
      </c>
      <c r="AF2408" s="44">
        <v>14196.1800158392</v>
      </c>
      <c r="AG2408" s="45">
        <v>13358.5328286739</v>
      </c>
      <c r="AH2408" s="140">
        <v>1.1027539677714899</v>
      </c>
      <c r="AI2408" s="44">
        <v>14261.4056560299</v>
      </c>
      <c r="AJ2408" s="45">
        <v>13248.2028544148</v>
      </c>
      <c r="AK2408" s="46">
        <v>1.09364616989887</v>
      </c>
    </row>
    <row r="2409" spans="1:37" x14ac:dyDescent="0.2">
      <c r="A2409" s="35" t="s">
        <v>4833</v>
      </c>
      <c r="B2409" s="35" t="s">
        <v>10788</v>
      </c>
      <c r="C2409" s="85" t="s">
        <v>987</v>
      </c>
      <c r="D2409" s="85" t="s">
        <v>13405</v>
      </c>
      <c r="E2409" s="85" t="s">
        <v>12902</v>
      </c>
      <c r="F2409" s="85" t="s">
        <v>183</v>
      </c>
      <c r="G2409" s="85" t="s">
        <v>183</v>
      </c>
      <c r="H2409" s="840">
        <v>1.17190218719693</v>
      </c>
      <c r="I2409" s="840">
        <v>1.1772865983776599</v>
      </c>
      <c r="J2409" s="86">
        <v>5834.1666666666697</v>
      </c>
      <c r="K2409" s="44">
        <v>6837.0726771381096</v>
      </c>
      <c r="L2409" s="45">
        <v>6432.7771282153199</v>
      </c>
      <c r="M2409" s="46">
        <v>1.1026042785114101</v>
      </c>
      <c r="N2409" s="139">
        <v>6868.48622936832</v>
      </c>
      <c r="O2409" s="45">
        <v>6379.7619051863203</v>
      </c>
      <c r="P2409" s="99">
        <v>1.09351725271012</v>
      </c>
      <c r="Q2409" s="86">
        <v>5854.7136537612496</v>
      </c>
      <c r="R2409" s="44">
        <v>6861.1517362545601</v>
      </c>
      <c r="S2409" s="45">
        <v>6455.7625565631497</v>
      </c>
      <c r="T2409" s="140">
        <v>1.10266068305762</v>
      </c>
      <c r="U2409" s="44">
        <v>6892.6759219118103</v>
      </c>
      <c r="V2409" s="45">
        <v>6402.51101886374</v>
      </c>
      <c r="W2409" s="99">
        <v>1.09356518482344</v>
      </c>
      <c r="X2409" s="86">
        <v>5873.09439601747</v>
      </c>
      <c r="Y2409" s="44">
        <v>6882.6921683069204</v>
      </c>
      <c r="Z2409" s="45">
        <v>6476.3474093392297</v>
      </c>
      <c r="AA2409" s="46">
        <v>1.1027146803107399</v>
      </c>
      <c r="AB2409" s="139">
        <v>6914.3153234382899</v>
      </c>
      <c r="AC2409" s="45">
        <v>6422.8856858966001</v>
      </c>
      <c r="AD2409" s="99">
        <v>1.09361185991697</v>
      </c>
      <c r="AE2409" s="142">
        <v>5904.9652608549804</v>
      </c>
      <c r="AF2409" s="44">
        <v>6920.0417045178601</v>
      </c>
      <c r="AG2409" s="45">
        <v>6511.7238709606199</v>
      </c>
      <c r="AH2409" s="140">
        <v>1.1027539677714899</v>
      </c>
      <c r="AI2409" s="44">
        <v>6951.8364654901998</v>
      </c>
      <c r="AJ2409" s="45">
        <v>6457.9426409199004</v>
      </c>
      <c r="AK2409" s="46">
        <v>1.09364616989887</v>
      </c>
    </row>
    <row r="2410" spans="1:37" x14ac:dyDescent="0.2">
      <c r="A2410" s="35" t="s">
        <v>4832</v>
      </c>
      <c r="B2410" s="35" t="s">
        <v>10787</v>
      </c>
      <c r="C2410" s="85" t="s">
        <v>987</v>
      </c>
      <c r="D2410" s="85" t="s">
        <v>13405</v>
      </c>
      <c r="E2410" s="85" t="s">
        <v>12902</v>
      </c>
      <c r="F2410" s="85" t="s">
        <v>183</v>
      </c>
      <c r="G2410" s="85" t="s">
        <v>183</v>
      </c>
      <c r="H2410" s="840">
        <v>1.17190218719693</v>
      </c>
      <c r="I2410" s="840">
        <v>1.1772865983776599</v>
      </c>
      <c r="J2410" s="86">
        <v>1377.4166666666699</v>
      </c>
      <c r="K2410" s="44">
        <v>1614.19760434818</v>
      </c>
      <c r="L2410" s="45">
        <v>1518.74550995959</v>
      </c>
      <c r="M2410" s="46">
        <v>1.1026042785114101</v>
      </c>
      <c r="N2410" s="139">
        <v>1621.6141820486901</v>
      </c>
      <c r="O2410" s="45">
        <v>1506.22888917047</v>
      </c>
      <c r="P2410" s="99">
        <v>1.09351725271012</v>
      </c>
      <c r="Q2410" s="86">
        <v>1386.68642662307</v>
      </c>
      <c r="R2410" s="44">
        <v>1625.0608563158701</v>
      </c>
      <c r="S2410" s="45">
        <v>1529.0446023669199</v>
      </c>
      <c r="T2410" s="140">
        <v>1.10266068305762</v>
      </c>
      <c r="U2410" s="44">
        <v>1632.5273462155401</v>
      </c>
      <c r="V2410" s="45">
        <v>1516.43199842221</v>
      </c>
      <c r="W2410" s="99">
        <v>1.09356518482344</v>
      </c>
      <c r="X2410" s="86">
        <v>1396.1297374176099</v>
      </c>
      <c r="Y2410" s="44">
        <v>1636.1274928903799</v>
      </c>
      <c r="Z2410" s="45">
        <v>1539.53275706879</v>
      </c>
      <c r="AA2410" s="46">
        <v>1.1027146803107399</v>
      </c>
      <c r="AB2410" s="139">
        <v>1643.6448294582699</v>
      </c>
      <c r="AC2410" s="45">
        <v>1526.82403882267</v>
      </c>
      <c r="AD2410" s="99">
        <v>1.09361185991697</v>
      </c>
      <c r="AE2410" s="142">
        <v>1406.1699228990799</v>
      </c>
      <c r="AF2410" s="44">
        <v>1647.8936082159801</v>
      </c>
      <c r="AG2410" s="45">
        <v>1550.6594618378899</v>
      </c>
      <c r="AH2410" s="140">
        <v>1.1027539677714899</v>
      </c>
      <c r="AI2410" s="44">
        <v>1655.46500527083</v>
      </c>
      <c r="AJ2410" s="45">
        <v>1537.8523504055599</v>
      </c>
      <c r="AK2410" s="46">
        <v>1.09364616989887</v>
      </c>
    </row>
    <row r="2411" spans="1:37" x14ac:dyDescent="0.2">
      <c r="A2411" s="35" t="s">
        <v>4831</v>
      </c>
      <c r="B2411" s="35" t="s">
        <v>10786</v>
      </c>
      <c r="C2411" s="85" t="s">
        <v>987</v>
      </c>
      <c r="D2411" s="85" t="s">
        <v>13405</v>
      </c>
      <c r="E2411" s="85" t="s">
        <v>12902</v>
      </c>
      <c r="F2411" s="85" t="s">
        <v>183</v>
      </c>
      <c r="G2411" s="85" t="s">
        <v>183</v>
      </c>
      <c r="H2411" s="840">
        <v>1.17190218719693</v>
      </c>
      <c r="I2411" s="840">
        <v>1.1772865983776599</v>
      </c>
      <c r="J2411" s="86">
        <v>4850</v>
      </c>
      <c r="K2411" s="44">
        <v>5683.7256079051303</v>
      </c>
      <c r="L2411" s="45">
        <v>5347.6307507803403</v>
      </c>
      <c r="M2411" s="46">
        <v>1.1026042785114101</v>
      </c>
      <c r="N2411" s="139">
        <v>5709.8400021316402</v>
      </c>
      <c r="O2411" s="45">
        <v>5303.5586756440998</v>
      </c>
      <c r="P2411" s="99">
        <v>1.09351725271012</v>
      </c>
      <c r="Q2411" s="86">
        <v>4878.4121252773502</v>
      </c>
      <c r="R2411" s="44">
        <v>5717.0218396605696</v>
      </c>
      <c r="S2411" s="45">
        <v>5379.2332462948898</v>
      </c>
      <c r="T2411" s="140">
        <v>1.10266068305762</v>
      </c>
      <c r="U2411" s="44">
        <v>5743.2892164520999</v>
      </c>
      <c r="V2411" s="45">
        <v>5334.8616574238404</v>
      </c>
      <c r="W2411" s="99">
        <v>1.09356518482344</v>
      </c>
      <c r="X2411" s="86">
        <v>4903.5493847646603</v>
      </c>
      <c r="Y2411" s="44">
        <v>5746.4802490338898</v>
      </c>
      <c r="Z2411" s="45">
        <v>5407.2158922087101</v>
      </c>
      <c r="AA2411" s="46">
        <v>1.1027146803107399</v>
      </c>
      <c r="AB2411" s="139">
        <v>5772.8829751664498</v>
      </c>
      <c r="AC2411" s="45">
        <v>5362.5797628671999</v>
      </c>
      <c r="AD2411" s="99">
        <v>1.09361185991697</v>
      </c>
      <c r="AE2411" s="142">
        <v>4930.7043602912299</v>
      </c>
      <c r="AF2411" s="44">
        <v>5778.3032242467498</v>
      </c>
      <c r="AG2411" s="45">
        <v>5437.3537972193299</v>
      </c>
      <c r="AH2411" s="140">
        <v>1.1027539677714899</v>
      </c>
      <c r="AI2411" s="44">
        <v>5804.8521639331502</v>
      </c>
      <c r="AJ2411" s="45">
        <v>5392.4459385361397</v>
      </c>
      <c r="AK2411" s="46">
        <v>1.09364616989887</v>
      </c>
    </row>
    <row r="2412" spans="1:37" x14ac:dyDescent="0.2">
      <c r="A2412" s="35" t="s">
        <v>4830</v>
      </c>
      <c r="B2412" s="35" t="s">
        <v>13463</v>
      </c>
      <c r="C2412" s="85" t="s">
        <v>987</v>
      </c>
      <c r="D2412" s="85" t="s">
        <v>13405</v>
      </c>
      <c r="E2412" s="85" t="s">
        <v>12902</v>
      </c>
      <c r="F2412" s="85" t="s">
        <v>195</v>
      </c>
      <c r="G2412" s="85" t="s">
        <v>195</v>
      </c>
      <c r="H2412" s="840">
        <v>1.1704037219854699</v>
      </c>
      <c r="I2412" s="840">
        <v>1.17501930103591</v>
      </c>
      <c r="J2412" s="86">
        <v>8580.9166666666606</v>
      </c>
      <c r="K2412" s="44">
        <v>10043.1368047138</v>
      </c>
      <c r="L2412" s="45">
        <v>9449.2575673399697</v>
      </c>
      <c r="M2412" s="46">
        <v>1.1011944218088601</v>
      </c>
      <c r="N2412" s="139">
        <v>10082.742703914</v>
      </c>
      <c r="O2412" s="45">
        <v>9365.3092769091709</v>
      </c>
      <c r="P2412" s="99">
        <v>1.091411283982</v>
      </c>
      <c r="Q2412" s="86">
        <v>8572.5745151316005</v>
      </c>
      <c r="R2412" s="44">
        <v>10033.3731195078</v>
      </c>
      <c r="S2412" s="45">
        <v>9440.5541505054698</v>
      </c>
      <c r="T2412" s="140">
        <v>1.1012507542327901</v>
      </c>
      <c r="U2412" s="44">
        <v>10072.9405148482</v>
      </c>
      <c r="V2412" s="45">
        <v>9356.6146688623503</v>
      </c>
      <c r="W2412" s="99">
        <v>1.09145912378444</v>
      </c>
      <c r="X2412" s="86">
        <v>8574.5479242350102</v>
      </c>
      <c r="Y2412" s="44">
        <v>10035.6828048675</v>
      </c>
      <c r="Z2412" s="45">
        <v>9443.1897787812304</v>
      </c>
      <c r="AA2412" s="46">
        <v>1.1013046824417501</v>
      </c>
      <c r="AB2412" s="139">
        <v>10075.2593086335</v>
      </c>
      <c r="AC2412" s="45">
        <v>9359.16801129329</v>
      </c>
      <c r="AD2412" s="99">
        <v>1.0915057089879501</v>
      </c>
      <c r="AE2412" s="142">
        <v>8607.5691334306102</v>
      </c>
      <c r="AF2412" s="44">
        <v>10074.330951014401</v>
      </c>
      <c r="AG2412" s="45">
        <v>9479.8939282185693</v>
      </c>
      <c r="AH2412" s="140">
        <v>1.1013439196671699</v>
      </c>
      <c r="AI2412" s="44">
        <v>10114.059866781899</v>
      </c>
      <c r="AJ2412" s="45">
        <v>9395.5056064313903</v>
      </c>
      <c r="AK2412" s="46">
        <v>1.09153995289338</v>
      </c>
    </row>
    <row r="2413" spans="1:37" x14ac:dyDescent="0.2">
      <c r="A2413" s="35" t="s">
        <v>4829</v>
      </c>
      <c r="B2413" s="35" t="s">
        <v>10785</v>
      </c>
      <c r="C2413" s="85" t="s">
        <v>987</v>
      </c>
      <c r="D2413" s="85" t="s">
        <v>13405</v>
      </c>
      <c r="E2413" s="85" t="s">
        <v>12902</v>
      </c>
      <c r="F2413" s="85" t="s">
        <v>195</v>
      </c>
      <c r="G2413" s="85" t="s">
        <v>195</v>
      </c>
      <c r="H2413" s="840">
        <v>1.1704037219854699</v>
      </c>
      <c r="I2413" s="840">
        <v>1.17501930103591</v>
      </c>
      <c r="J2413" s="86">
        <v>16525.416666666701</v>
      </c>
      <c r="K2413" s="44">
        <v>19341.409174027402</v>
      </c>
      <c r="L2413" s="45">
        <v>18197.696651400402</v>
      </c>
      <c r="M2413" s="46">
        <v>1.1011944218088601</v>
      </c>
      <c r="N2413" s="139">
        <v>19417.683540993799</v>
      </c>
      <c r="O2413" s="45">
        <v>18036.026222504101</v>
      </c>
      <c r="P2413" s="99">
        <v>1.091411283982</v>
      </c>
      <c r="Q2413" s="86">
        <v>16373.5462418892</v>
      </c>
      <c r="R2413" s="44">
        <v>19163.659463608401</v>
      </c>
      <c r="S2413" s="45">
        <v>18031.380148346001</v>
      </c>
      <c r="T2413" s="140">
        <v>1.1012507542327901</v>
      </c>
      <c r="U2413" s="44">
        <v>19239.232860623801</v>
      </c>
      <c r="V2413" s="45">
        <v>17871.056434416401</v>
      </c>
      <c r="W2413" s="99">
        <v>1.09145912378444</v>
      </c>
      <c r="X2413" s="86">
        <v>16280.1361296707</v>
      </c>
      <c r="Y2413" s="44">
        <v>19054.331920596698</v>
      </c>
      <c r="Z2413" s="45">
        <v>17929.390150395498</v>
      </c>
      <c r="AA2413" s="46">
        <v>1.1013046824417501</v>
      </c>
      <c r="AB2413" s="139">
        <v>19129.474175855001</v>
      </c>
      <c r="AC2413" s="45">
        <v>17769.861528636498</v>
      </c>
      <c r="AD2413" s="99">
        <v>1.0915057089879501</v>
      </c>
      <c r="AE2413" s="142">
        <v>16310.2682465418</v>
      </c>
      <c r="AF2413" s="44">
        <v>19089.598662334</v>
      </c>
      <c r="AG2413" s="45">
        <v>17963.214761469299</v>
      </c>
      <c r="AH2413" s="140">
        <v>1.1013439196671699</v>
      </c>
      <c r="AI2413" s="44">
        <v>19164.8799947597</v>
      </c>
      <c r="AJ2413" s="45">
        <v>17803.309433508701</v>
      </c>
      <c r="AK2413" s="46">
        <v>1.09153995289338</v>
      </c>
    </row>
    <row r="2414" spans="1:37" x14ac:dyDescent="0.2">
      <c r="A2414" s="35" t="s">
        <v>4828</v>
      </c>
      <c r="B2414" s="35" t="s">
        <v>10784</v>
      </c>
      <c r="C2414" s="85" t="s">
        <v>987</v>
      </c>
      <c r="D2414" s="85" t="s">
        <v>13405</v>
      </c>
      <c r="E2414" s="85" t="s">
        <v>12902</v>
      </c>
      <c r="F2414" s="85" t="s">
        <v>195</v>
      </c>
      <c r="G2414" s="85" t="s">
        <v>195</v>
      </c>
      <c r="H2414" s="840">
        <v>1.1704037219854699</v>
      </c>
      <c r="I2414" s="840">
        <v>1.17501930103591</v>
      </c>
      <c r="J2414" s="86">
        <v>8701.1666666666697</v>
      </c>
      <c r="K2414" s="44">
        <v>10183.8778522826</v>
      </c>
      <c r="L2414" s="45">
        <v>9581.6761965624792</v>
      </c>
      <c r="M2414" s="46">
        <v>1.1011944218088601</v>
      </c>
      <c r="N2414" s="139">
        <v>10224.0387748636</v>
      </c>
      <c r="O2414" s="45">
        <v>9496.5514838080107</v>
      </c>
      <c r="P2414" s="99">
        <v>1.091411283982</v>
      </c>
      <c r="Q2414" s="86">
        <v>8668.1237921950906</v>
      </c>
      <c r="R2414" s="44">
        <v>10145.204349015899</v>
      </c>
      <c r="S2414" s="45">
        <v>9545.7778639380194</v>
      </c>
      <c r="T2414" s="140">
        <v>1.1012507542327901</v>
      </c>
      <c r="U2414" s="44">
        <v>10185.2127595978</v>
      </c>
      <c r="V2414" s="45">
        <v>9460.9027990843006</v>
      </c>
      <c r="W2414" s="99">
        <v>1.09145912378444</v>
      </c>
      <c r="X2414" s="86">
        <v>8651.0089169693892</v>
      </c>
      <c r="Y2414" s="44">
        <v>10125.173035350501</v>
      </c>
      <c r="Z2414" s="45">
        <v>9527.3966281037392</v>
      </c>
      <c r="AA2414" s="46">
        <v>1.1013046824417501</v>
      </c>
      <c r="AB2414" s="139">
        <v>10165.102450872801</v>
      </c>
      <c r="AC2414" s="45">
        <v>9442.6256213777506</v>
      </c>
      <c r="AD2414" s="99">
        <v>1.0915057089879501</v>
      </c>
      <c r="AE2414" s="142">
        <v>8671.5067643436596</v>
      </c>
      <c r="AF2414" s="44">
        <v>10149.16379221</v>
      </c>
      <c r="AG2414" s="45">
        <v>9550.3112492625805</v>
      </c>
      <c r="AH2414" s="140">
        <v>1.1013439196671699</v>
      </c>
      <c r="AI2414" s="44">
        <v>10189.1878171672</v>
      </c>
      <c r="AJ2414" s="45">
        <v>9465.2960850663403</v>
      </c>
      <c r="AK2414" s="46">
        <v>1.09153995289338</v>
      </c>
    </row>
    <row r="2415" spans="1:37" x14ac:dyDescent="0.2">
      <c r="A2415" s="35" t="s">
        <v>4827</v>
      </c>
      <c r="B2415" s="35" t="s">
        <v>10783</v>
      </c>
      <c r="C2415" s="85" t="s">
        <v>987</v>
      </c>
      <c r="D2415" s="85" t="s">
        <v>13405</v>
      </c>
      <c r="E2415" s="85" t="s">
        <v>12902</v>
      </c>
      <c r="F2415" s="85" t="s">
        <v>183</v>
      </c>
      <c r="G2415" s="85" t="s">
        <v>183</v>
      </c>
      <c r="H2415" s="840">
        <v>1.17190218719693</v>
      </c>
      <c r="I2415" s="840">
        <v>1.1772865983776599</v>
      </c>
      <c r="J2415" s="86">
        <v>9275.0833333333303</v>
      </c>
      <c r="K2415" s="44">
        <v>10869.4904447672</v>
      </c>
      <c r="L2415" s="45">
        <v>10226.746566883199</v>
      </c>
      <c r="M2415" s="46">
        <v>1.1026042785114101</v>
      </c>
      <c r="N2415" s="139">
        <v>10919.4313071693</v>
      </c>
      <c r="O2415" s="45">
        <v>10142.4636453241</v>
      </c>
      <c r="P2415" s="99">
        <v>1.09351725271012</v>
      </c>
      <c r="Q2415" s="86">
        <v>9329.4357865096808</v>
      </c>
      <c r="R2415" s="44">
        <v>10933.186203523999</v>
      </c>
      <c r="S2415" s="45">
        <v>10287.2020368949</v>
      </c>
      <c r="T2415" s="140">
        <v>1.10266068305762</v>
      </c>
      <c r="U2415" s="44">
        <v>10983.419721882799</v>
      </c>
      <c r="V2415" s="45">
        <v>10202.346170172899</v>
      </c>
      <c r="W2415" s="99">
        <v>1.09356518482344</v>
      </c>
      <c r="X2415" s="86">
        <v>9377.8175070338002</v>
      </c>
      <c r="Y2415" s="44">
        <v>10989.884847626599</v>
      </c>
      <c r="Z2415" s="45">
        <v>10341.057034281301</v>
      </c>
      <c r="AA2415" s="46">
        <v>1.1027146803107399</v>
      </c>
      <c r="AB2415" s="139">
        <v>11040.3788730623</v>
      </c>
      <c r="AC2415" s="45">
        <v>10255.6924458292</v>
      </c>
      <c r="AD2415" s="99">
        <v>1.09361185991697</v>
      </c>
      <c r="AE2415" s="142">
        <v>9433.7399649522595</v>
      </c>
      <c r="AF2415" s="44">
        <v>11055.4204983747</v>
      </c>
      <c r="AG2415" s="45">
        <v>10403.0941772756</v>
      </c>
      <c r="AH2415" s="140">
        <v>1.1027539677714899</v>
      </c>
      <c r="AI2415" s="44">
        <v>11106.215633317999</v>
      </c>
      <c r="AJ2415" s="45">
        <v>10317.173580491901</v>
      </c>
      <c r="AK2415" s="46">
        <v>1.09364616989887</v>
      </c>
    </row>
    <row r="2416" spans="1:37" x14ac:dyDescent="0.2">
      <c r="A2416" s="35" t="s">
        <v>4826</v>
      </c>
      <c r="B2416" s="35" t="s">
        <v>10782</v>
      </c>
      <c r="C2416" s="85" t="s">
        <v>987</v>
      </c>
      <c r="D2416" s="85" t="s">
        <v>13405</v>
      </c>
      <c r="E2416" s="85" t="s">
        <v>12902</v>
      </c>
      <c r="F2416" s="85" t="s">
        <v>195</v>
      </c>
      <c r="G2416" s="85" t="s">
        <v>195</v>
      </c>
      <c r="H2416" s="840">
        <v>1.1704037219854699</v>
      </c>
      <c r="I2416" s="840">
        <v>1.17501930103591</v>
      </c>
      <c r="J2416" s="86">
        <v>9362.0833333333303</v>
      </c>
      <c r="K2416" s="44">
        <v>10957.417178871499</v>
      </c>
      <c r="L2416" s="45">
        <v>10309.473943176299</v>
      </c>
      <c r="M2416" s="46">
        <v>1.1011944218088601</v>
      </c>
      <c r="N2416" s="139">
        <v>11000.628614573199</v>
      </c>
      <c r="O2416" s="45">
        <v>10217.8833915798</v>
      </c>
      <c r="P2416" s="99">
        <v>1.091411283982</v>
      </c>
      <c r="Q2416" s="86">
        <v>9343.3045406776891</v>
      </c>
      <c r="R2416" s="44">
        <v>10935.438410052901</v>
      </c>
      <c r="S2416" s="45">
        <v>10289.321172448001</v>
      </c>
      <c r="T2416" s="140">
        <v>1.1012507542327901</v>
      </c>
      <c r="U2416" s="44">
        <v>10978.563170752701</v>
      </c>
      <c r="V2416" s="45">
        <v>10197.834987219199</v>
      </c>
      <c r="W2416" s="99">
        <v>1.09145912378444</v>
      </c>
      <c r="X2416" s="86">
        <v>9340.7439967512</v>
      </c>
      <c r="Y2416" s="44">
        <v>10932.4415399111</v>
      </c>
      <c r="Z2416" s="45">
        <v>10287.005101111799</v>
      </c>
      <c r="AA2416" s="46">
        <v>1.1013046824417501</v>
      </c>
      <c r="AB2416" s="139">
        <v>10975.5544822179</v>
      </c>
      <c r="AC2416" s="45">
        <v>10195.475398648899</v>
      </c>
      <c r="AD2416" s="99">
        <v>1.0915057089879501</v>
      </c>
      <c r="AE2416" s="142">
        <v>9369.2177370284608</v>
      </c>
      <c r="AF2416" s="44">
        <v>10965.767311510401</v>
      </c>
      <c r="AG2416" s="45">
        <v>10318.730986713999</v>
      </c>
      <c r="AH2416" s="140">
        <v>1.1013439196671699</v>
      </c>
      <c r="AI2416" s="44">
        <v>11009.011676616399</v>
      </c>
      <c r="AJ2416" s="45">
        <v>10226.8754873239</v>
      </c>
      <c r="AK2416" s="46">
        <v>1.09153995289338</v>
      </c>
    </row>
    <row r="2417" spans="1:37" x14ac:dyDescent="0.2">
      <c r="A2417" s="35" t="s">
        <v>4825</v>
      </c>
      <c r="B2417" s="35" t="s">
        <v>13464</v>
      </c>
      <c r="C2417" s="85" t="s">
        <v>987</v>
      </c>
      <c r="D2417" s="85" t="s">
        <v>13405</v>
      </c>
      <c r="E2417" s="85" t="s">
        <v>12902</v>
      </c>
      <c r="F2417" s="85" t="s">
        <v>195</v>
      </c>
      <c r="G2417" s="85" t="s">
        <v>195</v>
      </c>
      <c r="H2417" s="840">
        <v>1.1704037219854699</v>
      </c>
      <c r="I2417" s="840">
        <v>1.17501930103591</v>
      </c>
      <c r="J2417" s="86">
        <v>3373.1666666666702</v>
      </c>
      <c r="K2417" s="44">
        <v>3947.9668215439901</v>
      </c>
      <c r="L2417" s="45">
        <v>3714.5123171649002</v>
      </c>
      <c r="M2417" s="46">
        <v>1.1011944218088501</v>
      </c>
      <c r="N2417" s="139">
        <v>3963.5359389442901</v>
      </c>
      <c r="O2417" s="45">
        <v>3681.5121627519402</v>
      </c>
      <c r="P2417" s="99">
        <v>1.091411283982</v>
      </c>
      <c r="Q2417" s="86">
        <v>3378.4722740031102</v>
      </c>
      <c r="R2417" s="44">
        <v>3954.1765241179601</v>
      </c>
      <c r="S2417" s="45">
        <v>3720.5451399004901</v>
      </c>
      <c r="T2417" s="140">
        <v>1.1012507542327901</v>
      </c>
      <c r="U2417" s="44">
        <v>3969.7701299683299</v>
      </c>
      <c r="V2417" s="45">
        <v>3687.4643879134601</v>
      </c>
      <c r="W2417" s="99">
        <v>1.09145912378444</v>
      </c>
      <c r="X2417" s="86">
        <v>3386.5326759976401</v>
      </c>
      <c r="Y2417" s="44">
        <v>3963.6104486130598</v>
      </c>
      <c r="Z2417" s="45">
        <v>3729.6042933181998</v>
      </c>
      <c r="AA2417" s="46">
        <v>1.1013046824417501</v>
      </c>
      <c r="AB2417" s="139">
        <v>3979.2412578860099</v>
      </c>
      <c r="AC2417" s="45">
        <v>3696.4197495256599</v>
      </c>
      <c r="AD2417" s="99">
        <v>1.0915057089879501</v>
      </c>
      <c r="AE2417" s="142">
        <v>3402.4247184337501</v>
      </c>
      <c r="AF2417" s="44">
        <v>3982.2105542302302</v>
      </c>
      <c r="AG2417" s="45">
        <v>3747.2397757722802</v>
      </c>
      <c r="AH2417" s="140">
        <v>1.1013439196671699</v>
      </c>
      <c r="AI2417" s="44">
        <v>3997.9147144813201</v>
      </c>
      <c r="AJ2417" s="45">
        <v>3713.8825168824601</v>
      </c>
      <c r="AK2417" s="46">
        <v>1.09153995289338</v>
      </c>
    </row>
    <row r="2418" spans="1:37" x14ac:dyDescent="0.2">
      <c r="A2418" s="35" t="s">
        <v>4824</v>
      </c>
      <c r="B2418" s="35" t="s">
        <v>10781</v>
      </c>
      <c r="C2418" s="85" t="s">
        <v>987</v>
      </c>
      <c r="D2418" s="85" t="s">
        <v>13405</v>
      </c>
      <c r="E2418" s="85" t="s">
        <v>12902</v>
      </c>
      <c r="F2418" s="85" t="s">
        <v>195</v>
      </c>
      <c r="G2418" s="85" t="s">
        <v>195</v>
      </c>
      <c r="H2418" s="840">
        <v>1.1704037219854699</v>
      </c>
      <c r="I2418" s="840">
        <v>1.17501930103591</v>
      </c>
      <c r="J2418" s="86">
        <v>3804.9166666666702</v>
      </c>
      <c r="K2418" s="44">
        <v>4453.2886285112199</v>
      </c>
      <c r="L2418" s="45">
        <v>4189.9530087808798</v>
      </c>
      <c r="M2418" s="46">
        <v>1.1011944218088601</v>
      </c>
      <c r="N2418" s="139">
        <v>4470.85052216654</v>
      </c>
      <c r="O2418" s="45">
        <v>4152.7289846111598</v>
      </c>
      <c r="P2418" s="99">
        <v>1.091411283982</v>
      </c>
      <c r="Q2418" s="86">
        <v>3814.20437389976</v>
      </c>
      <c r="R2418" s="44">
        <v>4464.1589956255402</v>
      </c>
      <c r="S2418" s="45">
        <v>4200.3954435551204</v>
      </c>
      <c r="T2418" s="140">
        <v>1.1012507542327901</v>
      </c>
      <c r="U2418" s="44">
        <v>4481.7637574277996</v>
      </c>
      <c r="V2418" s="45">
        <v>4163.04816387141</v>
      </c>
      <c r="W2418" s="99">
        <v>1.09145912378444</v>
      </c>
      <c r="X2418" s="86">
        <v>3826.3223690414402</v>
      </c>
      <c r="Y2418" s="44">
        <v>4478.3419422423704</v>
      </c>
      <c r="Z2418" s="45">
        <v>4213.9467415569598</v>
      </c>
      <c r="AA2418" s="46">
        <v>1.1013046824417501</v>
      </c>
      <c r="AB2418" s="139">
        <v>4496.0026356091303</v>
      </c>
      <c r="AC2418" s="45">
        <v>4176.4527102370303</v>
      </c>
      <c r="AD2418" s="99">
        <v>1.0915057089879501</v>
      </c>
      <c r="AE2418" s="142">
        <v>3845.18941014348</v>
      </c>
      <c r="AF2418" s="44">
        <v>4500.4239973710501</v>
      </c>
      <c r="AG2418" s="45">
        <v>4234.8759768300897</v>
      </c>
      <c r="AH2418" s="140">
        <v>1.1013439196671699</v>
      </c>
      <c r="AI2418" s="44">
        <v>4518.1717730574601</v>
      </c>
      <c r="AJ2418" s="45">
        <v>4197.1778676141503</v>
      </c>
      <c r="AK2418" s="46">
        <v>1.09153995289338</v>
      </c>
    </row>
    <row r="2419" spans="1:37" x14ac:dyDescent="0.2">
      <c r="A2419" s="35" t="s">
        <v>4823</v>
      </c>
      <c r="B2419" s="35" t="s">
        <v>10780</v>
      </c>
      <c r="C2419" s="85" t="s">
        <v>987</v>
      </c>
      <c r="D2419" s="85" t="s">
        <v>13405</v>
      </c>
      <c r="E2419" s="85" t="s">
        <v>12902</v>
      </c>
      <c r="F2419" s="85" t="s">
        <v>190</v>
      </c>
      <c r="G2419" s="85" t="s">
        <v>190</v>
      </c>
      <c r="H2419" s="840">
        <v>1.1605178264409</v>
      </c>
      <c r="I2419" s="840">
        <v>1.16695805072078</v>
      </c>
      <c r="J2419" s="86">
        <v>7805.3333333333303</v>
      </c>
      <c r="K2419" s="44">
        <v>9058.2284746466994</v>
      </c>
      <c r="L2419" s="45">
        <v>8522.5896674608393</v>
      </c>
      <c r="M2419" s="46">
        <v>1.0918931073788201</v>
      </c>
      <c r="N2419" s="139">
        <v>9108.4965718926196</v>
      </c>
      <c r="O2419" s="45">
        <v>8460.3852293411292</v>
      </c>
      <c r="P2419" s="99">
        <v>1.0839236286309999</v>
      </c>
      <c r="Q2419" s="86">
        <v>7843.1939667300503</v>
      </c>
      <c r="R2419" s="44">
        <v>9102.1664146239309</v>
      </c>
      <c r="S2419" s="45">
        <v>8564.3675263204605</v>
      </c>
      <c r="T2419" s="140">
        <v>1.0919489639870601</v>
      </c>
      <c r="U2419" s="44">
        <v>9152.6783428402996</v>
      </c>
      <c r="V2419" s="45">
        <v>8501.7959071397509</v>
      </c>
      <c r="W2419" s="99">
        <v>1.0839711402272401</v>
      </c>
      <c r="X2419" s="86">
        <v>7877.78996859976</v>
      </c>
      <c r="Y2419" s="44">
        <v>9142.3156915173204</v>
      </c>
      <c r="Z2419" s="45">
        <v>8602.5658414248592</v>
      </c>
      <c r="AA2419" s="46">
        <v>1.0920024366876999</v>
      </c>
      <c r="AB2419" s="139">
        <v>9193.0504257449193</v>
      </c>
      <c r="AC2419" s="45">
        <v>8539.66144544893</v>
      </c>
      <c r="AD2419" s="99">
        <v>1.08401740583175</v>
      </c>
      <c r="AE2419" s="142">
        <v>7917.6884867090503</v>
      </c>
      <c r="AF2419" s="44">
        <v>9188.6186330317305</v>
      </c>
      <c r="AG2419" s="45">
        <v>8646.4431644686192</v>
      </c>
      <c r="AH2419" s="140">
        <v>1.0920413424931901</v>
      </c>
      <c r="AI2419" s="44">
        <v>9239.6103226643809</v>
      </c>
      <c r="AJ2419" s="45">
        <v>8583.1814060100405</v>
      </c>
      <c r="AK2419" s="46">
        <v>1.0840514148059901</v>
      </c>
    </row>
    <row r="2420" spans="1:37" x14ac:dyDescent="0.2">
      <c r="A2420" s="35" t="s">
        <v>4822</v>
      </c>
      <c r="B2420" s="35" t="s">
        <v>10779</v>
      </c>
      <c r="C2420" s="85" t="s">
        <v>987</v>
      </c>
      <c r="D2420" s="85" t="s">
        <v>13405</v>
      </c>
      <c r="E2420" s="85" t="s">
        <v>12902</v>
      </c>
      <c r="F2420" s="85" t="s">
        <v>195</v>
      </c>
      <c r="G2420" s="85" t="s">
        <v>195</v>
      </c>
      <c r="H2420" s="840">
        <v>1.1704037219854699</v>
      </c>
      <c r="I2420" s="840">
        <v>1.17501930103591</v>
      </c>
      <c r="J2420" s="86">
        <v>23335</v>
      </c>
      <c r="K2420" s="44">
        <v>27311.370852530999</v>
      </c>
      <c r="L2420" s="45">
        <v>25696.371832909601</v>
      </c>
      <c r="M2420" s="46">
        <v>1.1011944218088501</v>
      </c>
      <c r="N2420" s="139">
        <v>27419.0753896729</v>
      </c>
      <c r="O2420" s="45">
        <v>25468.0823117199</v>
      </c>
      <c r="P2420" s="99">
        <v>1.091411283982</v>
      </c>
      <c r="Q2420" s="86">
        <v>23338.838597071499</v>
      </c>
      <c r="R2420" s="44">
        <v>27315.863560830599</v>
      </c>
      <c r="S2420" s="45">
        <v>25701.913607942301</v>
      </c>
      <c r="T2420" s="140">
        <v>1.1012507542327901</v>
      </c>
      <c r="U2420" s="44">
        <v>27423.585815320701</v>
      </c>
      <c r="V2420" s="45">
        <v>25473.388325306099</v>
      </c>
      <c r="W2420" s="99">
        <v>1.09145912378444</v>
      </c>
      <c r="X2420" s="86">
        <v>23368.4380962822</v>
      </c>
      <c r="Y2420" s="44">
        <v>27350.506924875699</v>
      </c>
      <c r="Z2420" s="45">
        <v>25735.770296785799</v>
      </c>
      <c r="AA2420" s="46">
        <v>1.1013046824417501</v>
      </c>
      <c r="AB2420" s="139">
        <v>27458.3657981943</v>
      </c>
      <c r="AC2420" s="45">
        <v>25506.783592223499</v>
      </c>
      <c r="AD2420" s="99">
        <v>1.0915057089879501</v>
      </c>
      <c r="AE2420" s="142">
        <v>23461.720147061798</v>
      </c>
      <c r="AF2420" s="44">
        <v>27459.6845843027</v>
      </c>
      <c r="AG2420" s="45">
        <v>25839.422828899202</v>
      </c>
      <c r="AH2420" s="140">
        <v>1.1013439196671699</v>
      </c>
      <c r="AI2420" s="44">
        <v>27567.9740083006</v>
      </c>
      <c r="AJ2420" s="45">
        <v>25609.404904121599</v>
      </c>
      <c r="AK2420" s="46">
        <v>1.09153995289338</v>
      </c>
    </row>
    <row r="2421" spans="1:37" x14ac:dyDescent="0.2">
      <c r="A2421" s="35" t="s">
        <v>4821</v>
      </c>
      <c r="B2421" s="35" t="s">
        <v>10778</v>
      </c>
      <c r="C2421" s="85" t="s">
        <v>987</v>
      </c>
      <c r="D2421" s="85" t="s">
        <v>13405</v>
      </c>
      <c r="E2421" s="85" t="s">
        <v>12902</v>
      </c>
      <c r="F2421" s="85" t="s">
        <v>183</v>
      </c>
      <c r="G2421" s="85" t="s">
        <v>183</v>
      </c>
      <c r="H2421" s="840">
        <v>1.17190218719693</v>
      </c>
      <c r="I2421" s="840">
        <v>1.1772865983776599</v>
      </c>
      <c r="J2421" s="86">
        <v>9937.3333333333303</v>
      </c>
      <c r="K2421" s="44">
        <v>11645.582668238299</v>
      </c>
      <c r="L2421" s="45">
        <v>10956.946250327401</v>
      </c>
      <c r="M2421" s="46">
        <v>1.1026042785114101</v>
      </c>
      <c r="N2421" s="139">
        <v>11699.0893569449</v>
      </c>
      <c r="O2421" s="45">
        <v>10866.645445931401</v>
      </c>
      <c r="P2421" s="99">
        <v>1.09351725271012</v>
      </c>
      <c r="Q2421" s="86">
        <v>9979.3162077653906</v>
      </c>
      <c r="R2421" s="44">
        <v>11694.7824906101</v>
      </c>
      <c r="S2421" s="45">
        <v>11003.7996261025</v>
      </c>
      <c r="T2421" s="140">
        <v>1.10266068305762</v>
      </c>
      <c r="U2421" s="44">
        <v>11748.515232375101</v>
      </c>
      <c r="V2421" s="45">
        <v>10913.032773156499</v>
      </c>
      <c r="W2421" s="99">
        <v>1.09356518482344</v>
      </c>
      <c r="X2421" s="86">
        <v>10022.793930083901</v>
      </c>
      <c r="Y2421" s="44">
        <v>11745.734128489499</v>
      </c>
      <c r="Z2421" s="45">
        <v>11052.282004433</v>
      </c>
      <c r="AA2421" s="46">
        <v>1.1027146803107399</v>
      </c>
      <c r="AB2421" s="139">
        <v>11799.700972188801</v>
      </c>
      <c r="AC2421" s="45">
        <v>10961.046311443601</v>
      </c>
      <c r="AD2421" s="99">
        <v>1.09361185991697</v>
      </c>
      <c r="AE2421" s="142">
        <v>10084.6465861098</v>
      </c>
      <c r="AF2421" s="44">
        <v>11818.219391370199</v>
      </c>
      <c r="AG2421" s="45">
        <v>11120.8840364058</v>
      </c>
      <c r="AH2421" s="140">
        <v>1.1027539677714899</v>
      </c>
      <c r="AI2421" s="44">
        <v>11872.519275202099</v>
      </c>
      <c r="AJ2421" s="45">
        <v>11029.035113682699</v>
      </c>
      <c r="AK2421" s="46">
        <v>1.09364616989887</v>
      </c>
    </row>
    <row r="2422" spans="1:37" x14ac:dyDescent="0.2">
      <c r="A2422" s="35" t="s">
        <v>4820</v>
      </c>
      <c r="B2422" s="35" t="s">
        <v>10777</v>
      </c>
      <c r="C2422" s="85" t="s">
        <v>987</v>
      </c>
      <c r="D2422" s="85" t="s">
        <v>13405</v>
      </c>
      <c r="E2422" s="85" t="s">
        <v>12902</v>
      </c>
      <c r="F2422" s="85" t="s">
        <v>195</v>
      </c>
      <c r="G2422" s="85" t="s">
        <v>195</v>
      </c>
      <c r="H2422" s="840">
        <v>1.1704037219854699</v>
      </c>
      <c r="I2422" s="840">
        <v>1.17501930103591</v>
      </c>
      <c r="J2422" s="86">
        <v>8285.3333333333303</v>
      </c>
      <c r="K2422" s="44">
        <v>9697.1849712236199</v>
      </c>
      <c r="L2422" s="45">
        <v>9123.7628494936307</v>
      </c>
      <c r="M2422" s="46">
        <v>1.1011944218088501</v>
      </c>
      <c r="N2422" s="139">
        <v>9735.4265821828303</v>
      </c>
      <c r="O2422" s="45">
        <v>9042.7062915521601</v>
      </c>
      <c r="P2422" s="99">
        <v>1.091411283982</v>
      </c>
      <c r="Q2422" s="86">
        <v>8302.2339640722694</v>
      </c>
      <c r="R2422" s="44">
        <v>9716.9655323443694</v>
      </c>
      <c r="S2422" s="45">
        <v>9142.8414147516705</v>
      </c>
      <c r="T2422" s="140">
        <v>1.1012507542327901</v>
      </c>
      <c r="U2422" s="44">
        <v>9755.2851495007599</v>
      </c>
      <c r="V2422" s="45">
        <v>9061.5490078797193</v>
      </c>
      <c r="W2422" s="99">
        <v>1.09145912378444</v>
      </c>
      <c r="X2422" s="86">
        <v>8325.8833424362092</v>
      </c>
      <c r="Y2422" s="44">
        <v>9744.6448528041692</v>
      </c>
      <c r="Z2422" s="45">
        <v>9169.3343104887899</v>
      </c>
      <c r="AA2422" s="46">
        <v>1.1013046824417501</v>
      </c>
      <c r="AB2422" s="139">
        <v>9783.0736255358897</v>
      </c>
      <c r="AC2422" s="45">
        <v>9087.7492006367902</v>
      </c>
      <c r="AD2422" s="99">
        <v>1.0915057089879501</v>
      </c>
      <c r="AE2422" s="142">
        <v>8365.3779749755995</v>
      </c>
      <c r="AF2422" s="44">
        <v>9790.8695177267291</v>
      </c>
      <c r="AG2422" s="45">
        <v>9213.1581684569992</v>
      </c>
      <c r="AH2422" s="140">
        <v>1.1013439196671699</v>
      </c>
      <c r="AI2422" s="44">
        <v>9829.4805810569997</v>
      </c>
      <c r="AJ2422" s="45">
        <v>9131.14428074022</v>
      </c>
      <c r="AK2422" s="46">
        <v>1.09153995289338</v>
      </c>
    </row>
    <row r="2423" spans="1:37" x14ac:dyDescent="0.2">
      <c r="A2423" s="35" t="s">
        <v>4819</v>
      </c>
      <c r="B2423" s="35" t="s">
        <v>10776</v>
      </c>
      <c r="C2423" s="85" t="s">
        <v>987</v>
      </c>
      <c r="D2423" s="85" t="s">
        <v>13405</v>
      </c>
      <c r="E2423" s="85" t="s">
        <v>12902</v>
      </c>
      <c r="F2423" s="85" t="s">
        <v>195</v>
      </c>
      <c r="G2423" s="85" t="s">
        <v>195</v>
      </c>
      <c r="H2423" s="840">
        <v>1.1704037219854699</v>
      </c>
      <c r="I2423" s="840">
        <v>1.17501930103591</v>
      </c>
      <c r="J2423" s="86">
        <v>11392.5</v>
      </c>
      <c r="K2423" s="44">
        <v>13333.8244027195</v>
      </c>
      <c r="L2423" s="45">
        <v>12545.357450457401</v>
      </c>
      <c r="M2423" s="46">
        <v>1.1011944218088501</v>
      </c>
      <c r="N2423" s="139">
        <v>13386.4073870516</v>
      </c>
      <c r="O2423" s="45">
        <v>12433.903052764899</v>
      </c>
      <c r="P2423" s="99">
        <v>1.091411283982</v>
      </c>
      <c r="Q2423" s="86">
        <v>11380.147339199901</v>
      </c>
      <c r="R2423" s="44">
        <v>13319.3668025427</v>
      </c>
      <c r="S2423" s="45">
        <v>12532.3958405742</v>
      </c>
      <c r="T2423" s="140">
        <v>1.1012507542327901</v>
      </c>
      <c r="U2423" s="44">
        <v>13371.892772192299</v>
      </c>
      <c r="V2423" s="45">
        <v>12420.965643381</v>
      </c>
      <c r="W2423" s="99">
        <v>1.09145912378444</v>
      </c>
      <c r="X2423" s="86">
        <v>11386.107998792801</v>
      </c>
      <c r="Y2423" s="44">
        <v>13326.343180715699</v>
      </c>
      <c r="Z2423" s="45">
        <v>12539.574053857999</v>
      </c>
      <c r="AA2423" s="46">
        <v>1.1013046824417501</v>
      </c>
      <c r="AB2423" s="139">
        <v>13378.8966622609</v>
      </c>
      <c r="AC2423" s="45">
        <v>12428.001883835699</v>
      </c>
      <c r="AD2423" s="99">
        <v>1.0915057089879501</v>
      </c>
      <c r="AE2423" s="142">
        <v>11433.0891462829</v>
      </c>
      <c r="AF2423" s="44">
        <v>13381.330090601199</v>
      </c>
      <c r="AG2423" s="45">
        <v>12591.763214271299</v>
      </c>
      <c r="AH2423" s="140">
        <v>1.1013439196671699</v>
      </c>
      <c r="AI2423" s="44">
        <v>13434.100417346601</v>
      </c>
      <c r="AJ2423" s="45">
        <v>12479.6735881595</v>
      </c>
      <c r="AK2423" s="46">
        <v>1.09153995289338</v>
      </c>
    </row>
    <row r="2424" spans="1:37" x14ac:dyDescent="0.2">
      <c r="A2424" s="35" t="s">
        <v>4818</v>
      </c>
      <c r="B2424" s="35" t="s">
        <v>10775</v>
      </c>
      <c r="C2424" s="85" t="s">
        <v>987</v>
      </c>
      <c r="D2424" s="85" t="s">
        <v>13405</v>
      </c>
      <c r="E2424" s="85" t="s">
        <v>12902</v>
      </c>
      <c r="F2424" s="85" t="s">
        <v>197</v>
      </c>
      <c r="G2424" s="85" t="s">
        <v>197</v>
      </c>
      <c r="H2424" s="840">
        <v>1.15087947560583</v>
      </c>
      <c r="I2424" s="840">
        <v>1.16342742878239</v>
      </c>
      <c r="J2424" s="86">
        <v>22998.75</v>
      </c>
      <c r="K2424" s="44">
        <v>26468.789339589599</v>
      </c>
      <c r="L2424" s="45">
        <v>24903.614560746901</v>
      </c>
      <c r="M2424" s="46">
        <v>1.08282469963571</v>
      </c>
      <c r="N2424" s="139">
        <v>26757.376577709001</v>
      </c>
      <c r="O2424" s="45">
        <v>24853.466407676198</v>
      </c>
      <c r="P2424" s="99">
        <v>1.0806442266504199</v>
      </c>
      <c r="Q2424" s="86">
        <v>22901.8872774509</v>
      </c>
      <c r="R2424" s="44">
        <v>26357.312020256599</v>
      </c>
      <c r="S2424" s="45">
        <v>24799.9978098299</v>
      </c>
      <c r="T2424" s="140">
        <v>1.0828800923427799</v>
      </c>
      <c r="U2424" s="44">
        <v>26644.683829468901</v>
      </c>
      <c r="V2424" s="45">
        <v>24749.877078944101</v>
      </c>
      <c r="W2424" s="99">
        <v>1.0806915945007101</v>
      </c>
      <c r="X2424" s="86">
        <v>22817.848523336401</v>
      </c>
      <c r="Y2424" s="44">
        <v>26260.593542990599</v>
      </c>
      <c r="Z2424" s="45">
        <v>24710.203914538</v>
      </c>
      <c r="AA2424" s="46">
        <v>1.0829331209410999</v>
      </c>
      <c r="AB2424" s="139">
        <v>26546.910837851301</v>
      </c>
      <c r="AC2424" s="45">
        <v>24660.109591360098</v>
      </c>
      <c r="AD2424" s="99">
        <v>1.08073772012903</v>
      </c>
      <c r="AE2424" s="142">
        <v>22782.960175170301</v>
      </c>
      <c r="AF2424" s="44">
        <v>26220.441259148502</v>
      </c>
      <c r="AG2424" s="45">
        <v>24673.301194535801</v>
      </c>
      <c r="AH2424" s="140">
        <v>1.08297170362549</v>
      </c>
      <c r="AI2424" s="44">
        <v>26506.320776650002</v>
      </c>
      <c r="AJ2424" s="45">
        <v>24623.176918382698</v>
      </c>
      <c r="AK2424" s="46">
        <v>1.08077162620939</v>
      </c>
    </row>
    <row r="2425" spans="1:37" x14ac:dyDescent="0.2">
      <c r="A2425" s="35" t="s">
        <v>4817</v>
      </c>
      <c r="B2425" s="35" t="s">
        <v>10774</v>
      </c>
      <c r="C2425" s="85" t="s">
        <v>987</v>
      </c>
      <c r="D2425" s="85" t="s">
        <v>13405</v>
      </c>
      <c r="E2425" s="85" t="s">
        <v>12902</v>
      </c>
      <c r="F2425" s="85" t="s">
        <v>183</v>
      </c>
      <c r="G2425" s="85" t="s">
        <v>183</v>
      </c>
      <c r="H2425" s="840">
        <v>1.17190218719693</v>
      </c>
      <c r="I2425" s="840">
        <v>1.1772865983776599</v>
      </c>
      <c r="J2425" s="86">
        <v>7468.8333333333303</v>
      </c>
      <c r="K2425" s="44">
        <v>8752.7421191426893</v>
      </c>
      <c r="L2425" s="45">
        <v>8235.1675888219706</v>
      </c>
      <c r="M2425" s="46">
        <v>1.1026042785114101</v>
      </c>
      <c r="N2425" s="139">
        <v>8792.9573888496707</v>
      </c>
      <c r="O2425" s="45">
        <v>8167.2981076164697</v>
      </c>
      <c r="P2425" s="99">
        <v>1.09351725271012</v>
      </c>
      <c r="Q2425" s="86">
        <v>7497.4027358673202</v>
      </c>
      <c r="R2425" s="44">
        <v>8786.2226644591792</v>
      </c>
      <c r="S2425" s="45">
        <v>8267.0912218895191</v>
      </c>
      <c r="T2425" s="140">
        <v>1.10266068305762</v>
      </c>
      <c r="U2425" s="44">
        <v>8826.5917635765909</v>
      </c>
      <c r="V2425" s="45">
        <v>8198.8986085445194</v>
      </c>
      <c r="W2425" s="99">
        <v>1.09356518482344</v>
      </c>
      <c r="X2425" s="86">
        <v>7526.5340176799</v>
      </c>
      <c r="Y2425" s="44">
        <v>8820.3616773311896</v>
      </c>
      <c r="Z2425" s="45">
        <v>8299.6195531538306</v>
      </c>
      <c r="AA2425" s="46">
        <v>1.1027146803107399</v>
      </c>
      <c r="AB2425" s="139">
        <v>8860.8876312481007</v>
      </c>
      <c r="AC2425" s="45">
        <v>8231.10686580326</v>
      </c>
      <c r="AD2425" s="99">
        <v>1.09361185991697</v>
      </c>
      <c r="AE2425" s="142">
        <v>7562.3953164577297</v>
      </c>
      <c r="AF2425" s="44">
        <v>8862.3876118046592</v>
      </c>
      <c r="AG2425" s="45">
        <v>8339.4614410802697</v>
      </c>
      <c r="AH2425" s="140">
        <v>1.1027539677714899</v>
      </c>
      <c r="AI2425" s="44">
        <v>8903.1066576996509</v>
      </c>
      <c r="AJ2425" s="45">
        <v>8270.5846731051097</v>
      </c>
      <c r="AK2425" s="46">
        <v>1.09364616989887</v>
      </c>
    </row>
    <row r="2426" spans="1:37" x14ac:dyDescent="0.2">
      <c r="A2426" s="35" t="s">
        <v>4816</v>
      </c>
      <c r="B2426" s="35" t="s">
        <v>10773</v>
      </c>
      <c r="C2426" s="85" t="s">
        <v>987</v>
      </c>
      <c r="D2426" s="85" t="s">
        <v>13405</v>
      </c>
      <c r="E2426" s="85" t="s">
        <v>12902</v>
      </c>
      <c r="F2426" s="85" t="s">
        <v>195</v>
      </c>
      <c r="G2426" s="85" t="s">
        <v>195</v>
      </c>
      <c r="H2426" s="840">
        <v>1.1704037219854699</v>
      </c>
      <c r="I2426" s="840">
        <v>1.17501930103591</v>
      </c>
      <c r="J2426" s="86">
        <v>5635.4166666666697</v>
      </c>
      <c r="K2426" s="44">
        <v>6595.7126416056299</v>
      </c>
      <c r="L2426" s="45">
        <v>6205.6893979019897</v>
      </c>
      <c r="M2426" s="46">
        <v>1.1011944218088601</v>
      </c>
      <c r="N2426" s="139">
        <v>6621.7233527127701</v>
      </c>
      <c r="O2426" s="45">
        <v>6150.5573399402101</v>
      </c>
      <c r="P2426" s="99">
        <v>1.091411283982</v>
      </c>
      <c r="Q2426" s="86">
        <v>5635.6706549954197</v>
      </c>
      <c r="R2426" s="44">
        <v>6596.0099104909395</v>
      </c>
      <c r="S2426" s="45">
        <v>6206.2865594212999</v>
      </c>
      <c r="T2426" s="140">
        <v>1.1012507542327901</v>
      </c>
      <c r="U2426" s="44">
        <v>6622.02179390129</v>
      </c>
      <c r="V2426" s="45">
        <v>6151.10415503897</v>
      </c>
      <c r="W2426" s="99">
        <v>1.09145912378444</v>
      </c>
      <c r="X2426" s="86">
        <v>5642.8197500406304</v>
      </c>
      <c r="Y2426" s="44">
        <v>6604.3772379406801</v>
      </c>
      <c r="Z2426" s="45">
        <v>6214.4638128945498</v>
      </c>
      <c r="AA2426" s="46">
        <v>1.1013046824417501</v>
      </c>
      <c r="AB2426" s="139">
        <v>6630.4221185643501</v>
      </c>
      <c r="AC2426" s="45">
        <v>6159.1699719592998</v>
      </c>
      <c r="AD2426" s="99">
        <v>1.0915057089879501</v>
      </c>
      <c r="AE2426" s="142">
        <v>5666.42767136169</v>
      </c>
      <c r="AF2426" s="44">
        <v>6632.00803692319</v>
      </c>
      <c r="AG2426" s="45">
        <v>6240.6856620879698</v>
      </c>
      <c r="AH2426" s="140">
        <v>1.1013439196671699</v>
      </c>
      <c r="AI2426" s="44">
        <v>6658.16188177394</v>
      </c>
      <c r="AJ2426" s="45">
        <v>6185.1321934719099</v>
      </c>
      <c r="AK2426" s="46">
        <v>1.09153995289338</v>
      </c>
    </row>
    <row r="2427" spans="1:37" x14ac:dyDescent="0.2">
      <c r="A2427" s="35" t="s">
        <v>4815</v>
      </c>
      <c r="B2427" s="35" t="s">
        <v>10772</v>
      </c>
      <c r="C2427" s="85" t="s">
        <v>987</v>
      </c>
      <c r="D2427" s="85" t="s">
        <v>13405</v>
      </c>
      <c r="E2427" s="85" t="s">
        <v>12902</v>
      </c>
      <c r="F2427" s="85" t="s">
        <v>183</v>
      </c>
      <c r="G2427" s="85" t="s">
        <v>183</v>
      </c>
      <c r="H2427" s="840">
        <v>1.17190218719693</v>
      </c>
      <c r="I2427" s="840">
        <v>1.1772865983776599</v>
      </c>
      <c r="J2427" s="86">
        <v>13342.916666666701</v>
      </c>
      <c r="K2427" s="44">
        <v>15636.5932252531</v>
      </c>
      <c r="L2427" s="45">
        <v>14711.9570044879</v>
      </c>
      <c r="M2427" s="46">
        <v>1.1026042785114101</v>
      </c>
      <c r="N2427" s="139">
        <v>15708.4369749366</v>
      </c>
      <c r="O2427" s="45">
        <v>14590.7095764735</v>
      </c>
      <c r="P2427" s="99">
        <v>1.09351725271012</v>
      </c>
      <c r="Q2427" s="86">
        <v>13392.579766388901</v>
      </c>
      <c r="R2427" s="44">
        <v>15694.7935204406</v>
      </c>
      <c r="S2427" s="45">
        <v>14767.47115311</v>
      </c>
      <c r="T2427" s="140">
        <v>1.10266068305762</v>
      </c>
      <c r="U2427" s="44">
        <v>15766.904676673401</v>
      </c>
      <c r="V2427" s="45">
        <v>14645.6589674938</v>
      </c>
      <c r="W2427" s="99">
        <v>1.09356518482344</v>
      </c>
      <c r="X2427" s="86">
        <v>13440.4372598298</v>
      </c>
      <c r="Y2427" s="44">
        <v>15750.877821677699</v>
      </c>
      <c r="Z2427" s="45">
        <v>14820.9674762098</v>
      </c>
      <c r="AA2427" s="46">
        <v>1.1027146803107399</v>
      </c>
      <c r="AB2427" s="139">
        <v>15823.2466623334</v>
      </c>
      <c r="AC2427" s="45">
        <v>14698.621589819801</v>
      </c>
      <c r="AD2427" s="99">
        <v>1.09361185991697</v>
      </c>
      <c r="AE2427" s="142">
        <v>13507.394510284201</v>
      </c>
      <c r="AF2427" s="44">
        <v>15829.3451699339</v>
      </c>
      <c r="AG2427" s="45">
        <v>14895.3328904707</v>
      </c>
      <c r="AH2427" s="140">
        <v>1.1027539677714899</v>
      </c>
      <c r="AI2427" s="44">
        <v>15902.074535957499</v>
      </c>
      <c r="AJ2427" s="45">
        <v>14772.310271485199</v>
      </c>
      <c r="AK2427" s="46">
        <v>1.09364616989887</v>
      </c>
    </row>
    <row r="2428" spans="1:37" x14ac:dyDescent="0.2">
      <c r="A2428" s="35" t="s">
        <v>4814</v>
      </c>
      <c r="B2428" s="35" t="s">
        <v>8635</v>
      </c>
      <c r="C2428" s="85" t="s">
        <v>987</v>
      </c>
      <c r="D2428" s="85" t="s">
        <v>13405</v>
      </c>
      <c r="E2428" s="85" t="s">
        <v>12902</v>
      </c>
      <c r="F2428" s="85" t="s">
        <v>183</v>
      </c>
      <c r="G2428" s="85" t="s">
        <v>183</v>
      </c>
      <c r="H2428" s="840">
        <v>1.17190218719693</v>
      </c>
      <c r="I2428" s="840">
        <v>1.1772865983776599</v>
      </c>
      <c r="J2428" s="86">
        <v>9408.25</v>
      </c>
      <c r="K2428" s="44">
        <v>11025.5487526955</v>
      </c>
      <c r="L2428" s="45">
        <v>10373.576703305</v>
      </c>
      <c r="M2428" s="46">
        <v>1.1026042785114101</v>
      </c>
      <c r="N2428" s="139">
        <v>11076.206639186599</v>
      </c>
      <c r="O2428" s="45">
        <v>10288.08369281</v>
      </c>
      <c r="P2428" s="99">
        <v>1.09351725271012</v>
      </c>
      <c r="Q2428" s="86">
        <v>9445.0348329013705</v>
      </c>
      <c r="R2428" s="44">
        <v>11068.6569788283</v>
      </c>
      <c r="S2428" s="45">
        <v>10414.668560349999</v>
      </c>
      <c r="T2428" s="140">
        <v>1.10266068305762</v>
      </c>
      <c r="U2428" s="44">
        <v>11119.5129299849</v>
      </c>
      <c r="V2428" s="45">
        <v>10328.761262705601</v>
      </c>
      <c r="W2428" s="99">
        <v>1.09356518482344</v>
      </c>
      <c r="X2428" s="86">
        <v>9481.0915395548709</v>
      </c>
      <c r="Y2428" s="44">
        <v>11110.9119122187</v>
      </c>
      <c r="Z2428" s="45">
        <v>10454.9388260371</v>
      </c>
      <c r="AA2428" s="46">
        <v>1.1027146803107399</v>
      </c>
      <c r="AB2428" s="139">
        <v>11161.962007509699</v>
      </c>
      <c r="AC2428" s="45">
        <v>10368.634152615699</v>
      </c>
      <c r="AD2428" s="99">
        <v>1.09361185991697</v>
      </c>
      <c r="AE2428" s="142">
        <v>9531.0839538017499</v>
      </c>
      <c r="AF2428" s="44">
        <v>11169.4981318179</v>
      </c>
      <c r="AG2428" s="45">
        <v>10510.440647218</v>
      </c>
      <c r="AH2428" s="140">
        <v>1.1027539677714899</v>
      </c>
      <c r="AI2428" s="44">
        <v>11220.8174068231</v>
      </c>
      <c r="AJ2428" s="45">
        <v>10423.633461059801</v>
      </c>
      <c r="AK2428" s="46">
        <v>1.09364616989887</v>
      </c>
    </row>
    <row r="2429" spans="1:37" x14ac:dyDescent="0.2">
      <c r="A2429" s="35" t="s">
        <v>4813</v>
      </c>
      <c r="B2429" s="35" t="s">
        <v>10771</v>
      </c>
      <c r="C2429" s="85" t="s">
        <v>987</v>
      </c>
      <c r="D2429" s="85" t="s">
        <v>13405</v>
      </c>
      <c r="E2429" s="85" t="s">
        <v>12902</v>
      </c>
      <c r="F2429" s="85" t="s">
        <v>195</v>
      </c>
      <c r="G2429" s="85" t="s">
        <v>195</v>
      </c>
      <c r="H2429" s="840">
        <v>1.1704037219854699</v>
      </c>
      <c r="I2429" s="840">
        <v>1.17501930103591</v>
      </c>
      <c r="J2429" s="86">
        <v>8236.5833333333303</v>
      </c>
      <c r="K2429" s="44">
        <v>9640.1277897768305</v>
      </c>
      <c r="L2429" s="45">
        <v>9070.0796214304501</v>
      </c>
      <c r="M2429" s="46">
        <v>1.1011944218088601</v>
      </c>
      <c r="N2429" s="139">
        <v>9678.1443912573304</v>
      </c>
      <c r="O2429" s="45">
        <v>8989.4999914580403</v>
      </c>
      <c r="P2429" s="99">
        <v>1.091411283982</v>
      </c>
      <c r="Q2429" s="86">
        <v>8243.3476129940791</v>
      </c>
      <c r="R2429" s="44">
        <v>9648.0447278683205</v>
      </c>
      <c r="S2429" s="45">
        <v>9077.9927762128009</v>
      </c>
      <c r="T2429" s="140">
        <v>1.1012507542327901</v>
      </c>
      <c r="U2429" s="44">
        <v>9686.0925504163206</v>
      </c>
      <c r="V2429" s="45">
        <v>8997.2769627290709</v>
      </c>
      <c r="W2429" s="99">
        <v>1.09145912378444</v>
      </c>
      <c r="X2429" s="86">
        <v>8257.4470217170292</v>
      </c>
      <c r="Y2429" s="44">
        <v>9664.5467283154503</v>
      </c>
      <c r="Z2429" s="45">
        <v>9093.9650700316706</v>
      </c>
      <c r="AA2429" s="46">
        <v>1.1013046824417501</v>
      </c>
      <c r="AB2429" s="139">
        <v>9702.6596277989702</v>
      </c>
      <c r="AC2429" s="45">
        <v>9013.0505658696802</v>
      </c>
      <c r="AD2429" s="99">
        <v>1.0915057089879501</v>
      </c>
      <c r="AE2429" s="142">
        <v>8287.62560986682</v>
      </c>
      <c r="AF2429" s="44">
        <v>9699.8678602102409</v>
      </c>
      <c r="AG2429" s="45">
        <v>9127.5260739047008</v>
      </c>
      <c r="AH2429" s="140">
        <v>1.1013439196671699</v>
      </c>
      <c r="AI2429" s="44">
        <v>9738.1200513529893</v>
      </c>
      <c r="AJ2429" s="45">
        <v>9046.2744677920291</v>
      </c>
      <c r="AK2429" s="46">
        <v>1.09153995289338</v>
      </c>
    </row>
    <row r="2430" spans="1:37" x14ac:dyDescent="0.2">
      <c r="A2430" s="35" t="s">
        <v>4812</v>
      </c>
      <c r="B2430" s="35" t="s">
        <v>10770</v>
      </c>
      <c r="C2430" s="85" t="s">
        <v>987</v>
      </c>
      <c r="D2430" s="85" t="s">
        <v>13405</v>
      </c>
      <c r="E2430" s="85" t="s">
        <v>12902</v>
      </c>
      <c r="F2430" s="85" t="s">
        <v>195</v>
      </c>
      <c r="G2430" s="85" t="s">
        <v>195</v>
      </c>
      <c r="H2430" s="840">
        <v>1.1704037219854699</v>
      </c>
      <c r="I2430" s="840">
        <v>1.17501930103591</v>
      </c>
      <c r="J2430" s="86">
        <v>13319</v>
      </c>
      <c r="K2430" s="44">
        <v>15588.607173124499</v>
      </c>
      <c r="L2430" s="45">
        <v>14666.8085040721</v>
      </c>
      <c r="M2430" s="46">
        <v>1.1011944218088601</v>
      </c>
      <c r="N2430" s="139">
        <v>15650.082070497199</v>
      </c>
      <c r="O2430" s="45">
        <v>14536.506891356201</v>
      </c>
      <c r="P2430" s="99">
        <v>1.091411283982</v>
      </c>
      <c r="Q2430" s="86">
        <v>13338.30490682</v>
      </c>
      <c r="R2430" s="44">
        <v>15611.201707919199</v>
      </c>
      <c r="S2430" s="45">
        <v>14688.818338822401</v>
      </c>
      <c r="T2430" s="140">
        <v>1.1012507542327901</v>
      </c>
      <c r="U2430" s="44">
        <v>15672.765708615399</v>
      </c>
      <c r="V2430" s="45">
        <v>14558.2145863674</v>
      </c>
      <c r="W2430" s="99">
        <v>1.09145912378444</v>
      </c>
      <c r="X2430" s="86">
        <v>13368.3419475869</v>
      </c>
      <c r="Y2430" s="44">
        <v>15646.3571722302</v>
      </c>
      <c r="Z2430" s="45">
        <v>14722.617583359901</v>
      </c>
      <c r="AA2430" s="46">
        <v>1.1013046824417501</v>
      </c>
      <c r="AB2430" s="139">
        <v>15708.059811262499</v>
      </c>
      <c r="AC2430" s="45">
        <v>14591.621555494199</v>
      </c>
      <c r="AD2430" s="99">
        <v>1.0915057089879501</v>
      </c>
      <c r="AE2430" s="142">
        <v>13418.009230651</v>
      </c>
      <c r="AF2430" s="44">
        <v>15704.487945189299</v>
      </c>
      <c r="AG2430" s="45">
        <v>14777.842880215299</v>
      </c>
      <c r="AH2430" s="140">
        <v>1.1013439196671699</v>
      </c>
      <c r="AI2430" s="44">
        <v>15766.4198274928</v>
      </c>
      <c r="AJ2430" s="45">
        <v>14646.2931635477</v>
      </c>
      <c r="AK2430" s="46">
        <v>1.09153995289338</v>
      </c>
    </row>
    <row r="2431" spans="1:37" x14ac:dyDescent="0.2">
      <c r="A2431" s="35" t="s">
        <v>4811</v>
      </c>
      <c r="B2431" s="35" t="s">
        <v>10769</v>
      </c>
      <c r="C2431" s="85" t="s">
        <v>987</v>
      </c>
      <c r="D2431" s="85" t="s">
        <v>13405</v>
      </c>
      <c r="E2431" s="85" t="s">
        <v>12902</v>
      </c>
      <c r="F2431" s="85" t="s">
        <v>183</v>
      </c>
      <c r="G2431" s="85" t="s">
        <v>183</v>
      </c>
      <c r="H2431" s="840">
        <v>1.17190218719693</v>
      </c>
      <c r="I2431" s="840">
        <v>1.1772865983776599</v>
      </c>
      <c r="J2431" s="86">
        <v>16822.083333333299</v>
      </c>
      <c r="K2431" s="44">
        <v>19713.836251542401</v>
      </c>
      <c r="L2431" s="45">
        <v>18548.101056808799</v>
      </c>
      <c r="M2431" s="46">
        <v>1.1026042785114101</v>
      </c>
      <c r="N2431" s="139">
        <v>19804.413265125499</v>
      </c>
      <c r="O2431" s="45">
        <v>18395.238351527401</v>
      </c>
      <c r="P2431" s="99">
        <v>1.09351725271012</v>
      </c>
      <c r="Q2431" s="86">
        <v>16884.3413897545</v>
      </c>
      <c r="R2431" s="44">
        <v>19786.796604033101</v>
      </c>
      <c r="S2431" s="45">
        <v>18617.699409804802</v>
      </c>
      <c r="T2431" s="140">
        <v>1.10266068305762</v>
      </c>
      <c r="U2431" s="44">
        <v>19877.7088405912</v>
      </c>
      <c r="V2431" s="45">
        <v>18464.127912509</v>
      </c>
      <c r="W2431" s="99">
        <v>1.09356518482344</v>
      </c>
      <c r="X2431" s="86">
        <v>16941.006845872598</v>
      </c>
      <c r="Y2431" s="44">
        <v>19853.202975996301</v>
      </c>
      <c r="Z2431" s="45">
        <v>18681.0969481885</v>
      </c>
      <c r="AA2431" s="46">
        <v>1.1027146803107399</v>
      </c>
      <c r="AB2431" s="139">
        <v>19944.420322669899</v>
      </c>
      <c r="AC2431" s="45">
        <v>18526.8860055808</v>
      </c>
      <c r="AD2431" s="99">
        <v>1.09361185991697</v>
      </c>
      <c r="AE2431" s="142">
        <v>17033.0981945924</v>
      </c>
      <c r="AF2431" s="44">
        <v>19961.125028982999</v>
      </c>
      <c r="AG2431" s="45">
        <v>18783.316617528199</v>
      </c>
      <c r="AH2431" s="140">
        <v>1.1027539677714899</v>
      </c>
      <c r="AI2431" s="44">
        <v>20052.838233344399</v>
      </c>
      <c r="AJ2431" s="45">
        <v>18628.1826020273</v>
      </c>
      <c r="AK2431" s="46">
        <v>1.09364616989887</v>
      </c>
    </row>
    <row r="2432" spans="1:37" x14ac:dyDescent="0.2">
      <c r="A2432" s="35" t="s">
        <v>4810</v>
      </c>
      <c r="B2432" s="35" t="s">
        <v>10768</v>
      </c>
      <c r="C2432" s="85" t="s">
        <v>987</v>
      </c>
      <c r="D2432" s="85" t="s">
        <v>13405</v>
      </c>
      <c r="E2432" s="85" t="s">
        <v>12902</v>
      </c>
      <c r="F2432" s="85" t="s">
        <v>195</v>
      </c>
      <c r="G2432" s="85" t="s">
        <v>195</v>
      </c>
      <c r="H2432" s="840">
        <v>1.1704037219854699</v>
      </c>
      <c r="I2432" s="840">
        <v>1.17501930103591</v>
      </c>
      <c r="J2432" s="86">
        <v>6746.8333333333303</v>
      </c>
      <c r="K2432" s="44">
        <v>7896.5188449489797</v>
      </c>
      <c r="L2432" s="45">
        <v>7429.5752315407099</v>
      </c>
      <c r="M2432" s="46">
        <v>1.1011944218088501</v>
      </c>
      <c r="N2432" s="139">
        <v>7927.6593875390899</v>
      </c>
      <c r="O2432" s="45">
        <v>7363.5700311458604</v>
      </c>
      <c r="P2432" s="99">
        <v>1.091411283982</v>
      </c>
      <c r="Q2432" s="86">
        <v>6749.7042487406998</v>
      </c>
      <c r="R2432" s="44">
        <v>7899.8789750272599</v>
      </c>
      <c r="S2432" s="45">
        <v>7433.1168947739598</v>
      </c>
      <c r="T2432" s="140">
        <v>1.1012507542327901</v>
      </c>
      <c r="U2432" s="44">
        <v>7931.0327685543898</v>
      </c>
      <c r="V2432" s="45">
        <v>7367.0262851346297</v>
      </c>
      <c r="W2432" s="99">
        <v>1.09145912378444</v>
      </c>
      <c r="X2432" s="86">
        <v>6759.9048804552804</v>
      </c>
      <c r="Y2432" s="44">
        <v>7911.8178323526199</v>
      </c>
      <c r="Z2432" s="45">
        <v>7444.7148977062598</v>
      </c>
      <c r="AA2432" s="46">
        <v>1.1013046824417501</v>
      </c>
      <c r="AB2432" s="139">
        <v>7943.0187077017799</v>
      </c>
      <c r="AC2432" s="45">
        <v>7378.4747692324499</v>
      </c>
      <c r="AD2432" s="99">
        <v>1.0915057089879501</v>
      </c>
      <c r="AE2432" s="142">
        <v>6785.2689466154497</v>
      </c>
      <c r="AF2432" s="44">
        <v>7941.5040297911601</v>
      </c>
      <c r="AG2432" s="45">
        <v>7472.9146976613602</v>
      </c>
      <c r="AH2432" s="140">
        <v>1.1013439196671699</v>
      </c>
      <c r="AI2432" s="44">
        <v>7972.8219749927302</v>
      </c>
      <c r="AJ2432" s="45">
        <v>7406.3921463575698</v>
      </c>
      <c r="AK2432" s="46">
        <v>1.09153995289338</v>
      </c>
    </row>
    <row r="2433" spans="1:37" x14ac:dyDescent="0.2">
      <c r="A2433" s="35" t="s">
        <v>4809</v>
      </c>
      <c r="B2433" s="35" t="s">
        <v>13465</v>
      </c>
      <c r="C2433" s="85" t="s">
        <v>987</v>
      </c>
      <c r="D2433" s="85" t="s">
        <v>13405</v>
      </c>
      <c r="E2433" s="85" t="s">
        <v>12902</v>
      </c>
      <c r="F2433" s="85" t="s">
        <v>195</v>
      </c>
      <c r="G2433" s="85" t="s">
        <v>195</v>
      </c>
      <c r="H2433" s="840">
        <v>1.1704037219854699</v>
      </c>
      <c r="I2433" s="840">
        <v>1.17501930103591</v>
      </c>
      <c r="J2433" s="86">
        <v>5069.3333333333303</v>
      </c>
      <c r="K2433" s="44">
        <v>5933.1666013183503</v>
      </c>
      <c r="L2433" s="45">
        <v>5582.3215889563598</v>
      </c>
      <c r="M2433" s="46">
        <v>1.1011944218088501</v>
      </c>
      <c r="N2433" s="139">
        <v>5956.5645100513602</v>
      </c>
      <c r="O2433" s="45">
        <v>5532.7276022660599</v>
      </c>
      <c r="P2433" s="99">
        <v>1.091411283982</v>
      </c>
      <c r="Q2433" s="86">
        <v>5073.3026413310799</v>
      </c>
      <c r="R2433" s="44">
        <v>5937.8122941726197</v>
      </c>
      <c r="S2433" s="45">
        <v>5586.9783602170601</v>
      </c>
      <c r="T2433" s="140">
        <v>1.1012507542327901</v>
      </c>
      <c r="U2433" s="44">
        <v>5961.2285235604704</v>
      </c>
      <c r="V2433" s="45">
        <v>5537.3024556005003</v>
      </c>
      <c r="W2433" s="99">
        <v>1.09145912378444</v>
      </c>
      <c r="X2433" s="86">
        <v>5082.0404343010296</v>
      </c>
      <c r="Y2433" s="44">
        <v>5948.0390395865797</v>
      </c>
      <c r="Z2433" s="45">
        <v>5596.8749266540399</v>
      </c>
      <c r="AA2433" s="46">
        <v>1.1013046824417501</v>
      </c>
      <c r="AB2433" s="139">
        <v>5971.4955989486098</v>
      </c>
      <c r="AC2433" s="45">
        <v>5547.0761473471703</v>
      </c>
      <c r="AD2433" s="99">
        <v>1.0915057089879501</v>
      </c>
      <c r="AE2433" s="142">
        <v>5102.0310280077201</v>
      </c>
      <c r="AF2433" s="44">
        <v>5971.4361048655901</v>
      </c>
      <c r="AG2433" s="45">
        <v>5619.0908506495198</v>
      </c>
      <c r="AH2433" s="140">
        <v>1.1013439196671699</v>
      </c>
      <c r="AI2433" s="44">
        <v>5994.9849323931403</v>
      </c>
      <c r="AJ2433" s="45">
        <v>5569.0707079721296</v>
      </c>
      <c r="AK2433" s="46">
        <v>1.09153995289338</v>
      </c>
    </row>
    <row r="2434" spans="1:37" x14ac:dyDescent="0.2">
      <c r="A2434" s="35" t="s">
        <v>4808</v>
      </c>
      <c r="B2434" s="35" t="s">
        <v>10767</v>
      </c>
      <c r="C2434" s="85" t="s">
        <v>987</v>
      </c>
      <c r="D2434" s="85" t="s">
        <v>13405</v>
      </c>
      <c r="E2434" s="85" t="s">
        <v>12902</v>
      </c>
      <c r="F2434" s="85" t="s">
        <v>195</v>
      </c>
      <c r="G2434" s="85" t="s">
        <v>195</v>
      </c>
      <c r="H2434" s="840">
        <v>1.1704037219854699</v>
      </c>
      <c r="I2434" s="840">
        <v>1.17501930103591</v>
      </c>
      <c r="J2434" s="86">
        <v>8768.8333333333303</v>
      </c>
      <c r="K2434" s="44">
        <v>10263.0751708036</v>
      </c>
      <c r="L2434" s="45">
        <v>9656.1903524382196</v>
      </c>
      <c r="M2434" s="46">
        <v>1.1011944218088601</v>
      </c>
      <c r="N2434" s="139">
        <v>10303.548414233701</v>
      </c>
      <c r="O2434" s="45">
        <v>9570.4036473574597</v>
      </c>
      <c r="P2434" s="99">
        <v>1.091411283982</v>
      </c>
      <c r="Q2434" s="86">
        <v>8749.1368337205695</v>
      </c>
      <c r="R2434" s="44">
        <v>10240.022314346699</v>
      </c>
      <c r="S2434" s="45">
        <v>9634.9935370206495</v>
      </c>
      <c r="T2434" s="140">
        <v>1.1012507542327901</v>
      </c>
      <c r="U2434" s="44">
        <v>10280.4046470258</v>
      </c>
      <c r="V2434" s="45">
        <v>9549.3252224028092</v>
      </c>
      <c r="W2434" s="99">
        <v>1.09145912378444</v>
      </c>
      <c r="X2434" s="86">
        <v>8744.9513996164096</v>
      </c>
      <c r="Y2434" s="44">
        <v>10235.1236666931</v>
      </c>
      <c r="Z2434" s="45">
        <v>9630.8559241231196</v>
      </c>
      <c r="AA2434" s="46">
        <v>1.1013046824417501</v>
      </c>
      <c r="AB2434" s="139">
        <v>10275.4866811703</v>
      </c>
      <c r="AC2434" s="45">
        <v>9545.1643775034809</v>
      </c>
      <c r="AD2434" s="99">
        <v>1.0915057089879501</v>
      </c>
      <c r="AE2434" s="142">
        <v>8775.2195702423996</v>
      </c>
      <c r="AF2434" s="44">
        <v>10270.5496462515</v>
      </c>
      <c r="AG2434" s="45">
        <v>9664.5347174307808</v>
      </c>
      <c r="AH2434" s="140">
        <v>1.1013439196671699</v>
      </c>
      <c r="AI2434" s="44">
        <v>10311.052365862801</v>
      </c>
      <c r="AJ2434" s="45">
        <v>9578.5027563314907</v>
      </c>
      <c r="AK2434" s="46">
        <v>1.09153995289338</v>
      </c>
    </row>
    <row r="2435" spans="1:37" x14ac:dyDescent="0.2">
      <c r="A2435" s="35" t="s">
        <v>4807</v>
      </c>
      <c r="B2435" s="35" t="s">
        <v>10766</v>
      </c>
      <c r="C2435" s="85" t="s">
        <v>987</v>
      </c>
      <c r="D2435" s="85" t="s">
        <v>13405</v>
      </c>
      <c r="E2435" s="85" t="s">
        <v>12902</v>
      </c>
      <c r="F2435" s="85" t="s">
        <v>183</v>
      </c>
      <c r="G2435" s="85" t="s">
        <v>183</v>
      </c>
      <c r="H2435" s="840">
        <v>1.17190218719693</v>
      </c>
      <c r="I2435" s="840">
        <v>1.1772865983776599</v>
      </c>
      <c r="J2435" s="86">
        <v>11845.583333333299</v>
      </c>
      <c r="K2435" s="44">
        <v>13881.865016956899</v>
      </c>
      <c r="L2435" s="45">
        <v>13060.9908647968</v>
      </c>
      <c r="M2435" s="46">
        <v>1.1026042785114101</v>
      </c>
      <c r="N2435" s="139">
        <v>13945.6465082991</v>
      </c>
      <c r="O2435" s="45">
        <v>12953.3497434155</v>
      </c>
      <c r="P2435" s="99">
        <v>1.09351725271012</v>
      </c>
      <c r="Q2435" s="86">
        <v>11892.1216016244</v>
      </c>
      <c r="R2435" s="44">
        <v>13936.403315355499</v>
      </c>
      <c r="S2435" s="45">
        <v>13112.9749282514</v>
      </c>
      <c r="T2435" s="140">
        <v>1.10266068305762</v>
      </c>
      <c r="U2435" s="44">
        <v>14000.4353878699</v>
      </c>
      <c r="V2435" s="45">
        <v>13004.810157223201</v>
      </c>
      <c r="W2435" s="99">
        <v>1.09356518482344</v>
      </c>
      <c r="X2435" s="86">
        <v>11933.6803340227</v>
      </c>
      <c r="Y2435" s="44">
        <v>13985.106084750199</v>
      </c>
      <c r="Z2435" s="45">
        <v>13159.444494462499</v>
      </c>
      <c r="AA2435" s="46">
        <v>1.1027146803107399</v>
      </c>
      <c r="AB2435" s="139">
        <v>14049.361926567901</v>
      </c>
      <c r="AC2435" s="45">
        <v>13050.814345745201</v>
      </c>
      <c r="AD2435" s="99">
        <v>1.09361185991697</v>
      </c>
      <c r="AE2435" s="142">
        <v>11993.8733935036</v>
      </c>
      <c r="AF2435" s="44">
        <v>14055.6464628099</v>
      </c>
      <c r="AG2435" s="45">
        <v>13226.291473634899</v>
      </c>
      <c r="AH2435" s="140">
        <v>1.1027539677714899</v>
      </c>
      <c r="AI2435" s="44">
        <v>14120.2264088101</v>
      </c>
      <c r="AJ2435" s="45">
        <v>13117.0536990571</v>
      </c>
      <c r="AK2435" s="46">
        <v>1.09364616989887</v>
      </c>
    </row>
    <row r="2436" spans="1:37" x14ac:dyDescent="0.2">
      <c r="A2436" s="35" t="s">
        <v>4806</v>
      </c>
      <c r="B2436" s="35" t="s">
        <v>10765</v>
      </c>
      <c r="C2436" s="85" t="s">
        <v>987</v>
      </c>
      <c r="D2436" s="85" t="s">
        <v>13405</v>
      </c>
      <c r="E2436" s="85" t="s">
        <v>12902</v>
      </c>
      <c r="F2436" s="85" t="s">
        <v>195</v>
      </c>
      <c r="G2436" s="85" t="s">
        <v>195</v>
      </c>
      <c r="H2436" s="840">
        <v>1.1704037219854699</v>
      </c>
      <c r="I2436" s="840">
        <v>1.17501930103591</v>
      </c>
      <c r="J2436" s="86">
        <v>5987.5833333333303</v>
      </c>
      <c r="K2436" s="44">
        <v>7007.8898190315103</v>
      </c>
      <c r="L2436" s="45">
        <v>6593.4933667823398</v>
      </c>
      <c r="M2436" s="46">
        <v>1.1011944218088601</v>
      </c>
      <c r="N2436" s="139">
        <v>7035.5259832275797</v>
      </c>
      <c r="O2436" s="45">
        <v>6534.9160137825302</v>
      </c>
      <c r="P2436" s="99">
        <v>1.091411283982</v>
      </c>
      <c r="Q2436" s="86">
        <v>5991.6010689800396</v>
      </c>
      <c r="R2436" s="44">
        <v>7012.5921917863598</v>
      </c>
      <c r="S2436" s="45">
        <v>6598.25519627625</v>
      </c>
      <c r="T2436" s="140">
        <v>1.1012507542327901</v>
      </c>
      <c r="U2436" s="44">
        <v>7040.2469001589197</v>
      </c>
      <c r="V2436" s="45">
        <v>6539.5876528148601</v>
      </c>
      <c r="W2436" s="99">
        <v>1.09145912378444</v>
      </c>
      <c r="X2436" s="86">
        <v>6001.1506159885303</v>
      </c>
      <c r="Y2436" s="44">
        <v>7023.76901714838</v>
      </c>
      <c r="Z2436" s="45">
        <v>6609.0952734263701</v>
      </c>
      <c r="AA2436" s="46">
        <v>1.1013046824417501</v>
      </c>
      <c r="AB2436" s="139">
        <v>7051.4678022100397</v>
      </c>
      <c r="AC2436" s="45">
        <v>6550.2901578480296</v>
      </c>
      <c r="AD2436" s="99">
        <v>1.0915057089879501</v>
      </c>
      <c r="AE2436" s="142">
        <v>6022.6464413746498</v>
      </c>
      <c r="AF2436" s="44">
        <v>7048.9278111874401</v>
      </c>
      <c r="AG2436" s="45">
        <v>6633.0050385130598</v>
      </c>
      <c r="AH2436" s="140">
        <v>1.1013439196671699</v>
      </c>
      <c r="AI2436" s="44">
        <v>7076.7258119304297</v>
      </c>
      <c r="AJ2436" s="45">
        <v>6573.9592129115899</v>
      </c>
      <c r="AK2436" s="46">
        <v>1.09153995289338</v>
      </c>
    </row>
    <row r="2437" spans="1:37" x14ac:dyDescent="0.2">
      <c r="A2437" s="35" t="s">
        <v>4805</v>
      </c>
      <c r="B2437" s="35" t="s">
        <v>10764</v>
      </c>
      <c r="C2437" s="85" t="s">
        <v>987</v>
      </c>
      <c r="D2437" s="85" t="s">
        <v>13405</v>
      </c>
      <c r="E2437" s="85" t="s">
        <v>12902</v>
      </c>
      <c r="F2437" s="85" t="s">
        <v>183</v>
      </c>
      <c r="G2437" s="85" t="s">
        <v>183</v>
      </c>
      <c r="H2437" s="840">
        <v>1.17190218719693</v>
      </c>
      <c r="I2437" s="840">
        <v>1.1772865983776599</v>
      </c>
      <c r="J2437" s="86">
        <v>9184.6666666666697</v>
      </c>
      <c r="K2437" s="44">
        <v>10763.530955341401</v>
      </c>
      <c r="L2437" s="45">
        <v>10127.052763367799</v>
      </c>
      <c r="M2437" s="46">
        <v>1.1026042785114101</v>
      </c>
      <c r="N2437" s="139">
        <v>10812.9849772327</v>
      </c>
      <c r="O2437" s="45">
        <v>10043.591460391601</v>
      </c>
      <c r="P2437" s="99">
        <v>1.09351725271012</v>
      </c>
      <c r="Q2437" s="86">
        <v>9212.0744636195595</v>
      </c>
      <c r="R2437" s="44">
        <v>10795.650212536801</v>
      </c>
      <c r="S2437" s="45">
        <v>10157.7923204324</v>
      </c>
      <c r="T2437" s="140">
        <v>1.10266068305762</v>
      </c>
      <c r="U2437" s="44">
        <v>10845.2518092764</v>
      </c>
      <c r="V2437" s="45">
        <v>10074.003913415399</v>
      </c>
      <c r="W2437" s="99">
        <v>1.09356518482344</v>
      </c>
      <c r="X2437" s="86">
        <v>9244.0412574972506</v>
      </c>
      <c r="Y2437" s="44">
        <v>10833.112168199699</v>
      </c>
      <c r="Z2437" s="45">
        <v>10193.540000040401</v>
      </c>
      <c r="AA2437" s="46">
        <v>1.1027146803107399</v>
      </c>
      <c r="AB2437" s="139">
        <v>10882.8858873017</v>
      </c>
      <c r="AC2437" s="45">
        <v>10109.3931527608</v>
      </c>
      <c r="AD2437" s="99">
        <v>1.09361185991697</v>
      </c>
      <c r="AE2437" s="142">
        <v>9279.6172615289106</v>
      </c>
      <c r="AF2437" s="44">
        <v>10874.803765136099</v>
      </c>
      <c r="AG2437" s="45">
        <v>10233.1347545518</v>
      </c>
      <c r="AH2437" s="140">
        <v>1.1027539677714899</v>
      </c>
      <c r="AI2437" s="44">
        <v>10924.769040072</v>
      </c>
      <c r="AJ2437" s="45">
        <v>10148.617876198499</v>
      </c>
      <c r="AK2437" s="46">
        <v>1.09364616989887</v>
      </c>
    </row>
    <row r="2438" spans="1:37" x14ac:dyDescent="0.2">
      <c r="A2438" s="35" t="s">
        <v>4804</v>
      </c>
      <c r="B2438" s="35" t="s">
        <v>7997</v>
      </c>
      <c r="C2438" s="85" t="s">
        <v>987</v>
      </c>
      <c r="D2438" s="85" t="s">
        <v>13405</v>
      </c>
      <c r="E2438" s="85" t="s">
        <v>12902</v>
      </c>
      <c r="F2438" s="85" t="s">
        <v>183</v>
      </c>
      <c r="G2438" s="85" t="s">
        <v>183</v>
      </c>
      <c r="H2438" s="840">
        <v>1.17190218719693</v>
      </c>
      <c r="I2438" s="840">
        <v>1.1772865983776599</v>
      </c>
      <c r="J2438" s="86">
        <v>11996.333333333299</v>
      </c>
      <c r="K2438" s="44">
        <v>14058.5292716768</v>
      </c>
      <c r="L2438" s="45">
        <v>13227.2084597824</v>
      </c>
      <c r="M2438" s="46">
        <v>1.1026042785114101</v>
      </c>
      <c r="N2438" s="139">
        <v>14123.1224630045</v>
      </c>
      <c r="O2438" s="45">
        <v>13118.1974692616</v>
      </c>
      <c r="P2438" s="99">
        <v>1.09351725271012</v>
      </c>
      <c r="Q2438" s="86">
        <v>12039.582780294901</v>
      </c>
      <c r="R2438" s="44">
        <v>14109.213393166099</v>
      </c>
      <c r="S2438" s="45">
        <v>13275.574572248701</v>
      </c>
      <c r="T2438" s="140">
        <v>1.10266068305762</v>
      </c>
      <c r="U2438" s="44">
        <v>14174.039457299599</v>
      </c>
      <c r="V2438" s="45">
        <v>13166.0685683303</v>
      </c>
      <c r="W2438" s="99">
        <v>1.09356518482344</v>
      </c>
      <c r="X2438" s="86">
        <v>12081.2058940894</v>
      </c>
      <c r="Y2438" s="44">
        <v>14157.9916112598</v>
      </c>
      <c r="Z2438" s="45">
        <v>13322.1230952691</v>
      </c>
      <c r="AA2438" s="46">
        <v>1.1027146803107399</v>
      </c>
      <c r="AB2438" s="139">
        <v>14223.0417913526</v>
      </c>
      <c r="AC2438" s="45">
        <v>13212.150047875</v>
      </c>
      <c r="AD2438" s="99">
        <v>1.09361185991697</v>
      </c>
      <c r="AE2438" s="142">
        <v>12139.884391777799</v>
      </c>
      <c r="AF2438" s="44">
        <v>14226.757071042301</v>
      </c>
      <c r="AG2438" s="45">
        <v>13387.3056813201</v>
      </c>
      <c r="AH2438" s="140">
        <v>1.1027539677714899</v>
      </c>
      <c r="AI2438" s="44">
        <v>14292.1232002941</v>
      </c>
      <c r="AJ2438" s="45">
        <v>13276.738068082799</v>
      </c>
      <c r="AK2438" s="46">
        <v>1.09364616989887</v>
      </c>
    </row>
    <row r="2439" spans="1:37" x14ac:dyDescent="0.2">
      <c r="A2439" s="35" t="s">
        <v>4803</v>
      </c>
      <c r="B2439" s="35" t="s">
        <v>10763</v>
      </c>
      <c r="C2439" s="85" t="s">
        <v>987</v>
      </c>
      <c r="D2439" s="85" t="s">
        <v>13405</v>
      </c>
      <c r="E2439" s="85" t="s">
        <v>12902</v>
      </c>
      <c r="F2439" s="85" t="s">
        <v>195</v>
      </c>
      <c r="G2439" s="85" t="s">
        <v>195</v>
      </c>
      <c r="H2439" s="840">
        <v>1.1704037219854699</v>
      </c>
      <c r="I2439" s="840">
        <v>1.17501930103591</v>
      </c>
      <c r="J2439" s="86">
        <v>16984.416666666701</v>
      </c>
      <c r="K2439" s="44">
        <v>19878.624482418702</v>
      </c>
      <c r="L2439" s="45">
        <v>18703.144891010699</v>
      </c>
      <c r="M2439" s="46">
        <v>1.1011944218088501</v>
      </c>
      <c r="N2439" s="139">
        <v>19957.017400169301</v>
      </c>
      <c r="O2439" s="45">
        <v>18536.984001851899</v>
      </c>
      <c r="P2439" s="99">
        <v>1.091411283982</v>
      </c>
      <c r="Q2439" s="86">
        <v>16979.6066193359</v>
      </c>
      <c r="R2439" s="44">
        <v>19872.994785119899</v>
      </c>
      <c r="S2439" s="45">
        <v>18698.804596119699</v>
      </c>
      <c r="T2439" s="140">
        <v>1.1012507542327901</v>
      </c>
      <c r="U2439" s="44">
        <v>19951.3655017167</v>
      </c>
      <c r="V2439" s="45">
        <v>18532.546562944801</v>
      </c>
      <c r="W2439" s="99">
        <v>1.09145912378444</v>
      </c>
      <c r="X2439" s="86">
        <v>16997.097513288099</v>
      </c>
      <c r="Y2439" s="44">
        <v>19893.466192502401</v>
      </c>
      <c r="Z2439" s="45">
        <v>18718.9830793033</v>
      </c>
      <c r="AA2439" s="46">
        <v>1.1013046824417501</v>
      </c>
      <c r="AB2439" s="139">
        <v>19971.917639702999</v>
      </c>
      <c r="AC2439" s="45">
        <v>18552.428971978901</v>
      </c>
      <c r="AD2439" s="99">
        <v>1.0915057089879501</v>
      </c>
      <c r="AE2439" s="142">
        <v>17053.118389108698</v>
      </c>
      <c r="AF2439" s="44">
        <v>19959.0332340717</v>
      </c>
      <c r="AG2439" s="45">
        <v>18781.348249209201</v>
      </c>
      <c r="AH2439" s="140">
        <v>1.1013439196671699</v>
      </c>
      <c r="AI2439" s="44">
        <v>20037.743250053099</v>
      </c>
      <c r="AJ2439" s="45">
        <v>18614.160043133001</v>
      </c>
      <c r="AK2439" s="46">
        <v>1.09153995289338</v>
      </c>
    </row>
    <row r="2440" spans="1:37" x14ac:dyDescent="0.2">
      <c r="A2440" s="35" t="s">
        <v>4802</v>
      </c>
      <c r="B2440" s="35" t="s">
        <v>10762</v>
      </c>
      <c r="C2440" s="85" t="s">
        <v>987</v>
      </c>
      <c r="D2440" s="85" t="s">
        <v>13405</v>
      </c>
      <c r="E2440" s="85" t="s">
        <v>12902</v>
      </c>
      <c r="F2440" s="85" t="s">
        <v>183</v>
      </c>
      <c r="G2440" s="85" t="s">
        <v>183</v>
      </c>
      <c r="H2440" s="840">
        <v>1.17190218719693</v>
      </c>
      <c r="I2440" s="840">
        <v>1.1772865983776599</v>
      </c>
      <c r="J2440" s="86">
        <v>6909.8333333333303</v>
      </c>
      <c r="K2440" s="44">
        <v>8097.6487964996104</v>
      </c>
      <c r="L2440" s="45">
        <v>7618.8117971340898</v>
      </c>
      <c r="M2440" s="46">
        <v>1.1026042785114101</v>
      </c>
      <c r="N2440" s="139">
        <v>8134.8541803565504</v>
      </c>
      <c r="O2440" s="45">
        <v>7556.0219633515098</v>
      </c>
      <c r="P2440" s="99">
        <v>1.09351725271012</v>
      </c>
      <c r="Q2440" s="86">
        <v>6936.5010942320096</v>
      </c>
      <c r="R2440" s="44">
        <v>8128.9008038244101</v>
      </c>
      <c r="S2440" s="45">
        <v>7648.6070345957896</v>
      </c>
      <c r="T2440" s="140">
        <v>1.10266068305762</v>
      </c>
      <c r="U2440" s="44">
        <v>8166.2497778713096</v>
      </c>
      <c r="V2440" s="45">
        <v>7585.5161011418204</v>
      </c>
      <c r="W2440" s="99">
        <v>1.09356518482344</v>
      </c>
      <c r="X2440" s="86">
        <v>6963.7321478641097</v>
      </c>
      <c r="Y2440" s="44">
        <v>8160.8129351355501</v>
      </c>
      <c r="Z2440" s="45">
        <v>7679.0096692016295</v>
      </c>
      <c r="AA2440" s="46">
        <v>1.1027146803107399</v>
      </c>
      <c r="AB2440" s="139">
        <v>8198.3085323720807</v>
      </c>
      <c r="AC2440" s="45">
        <v>7615.6200661892699</v>
      </c>
      <c r="AD2440" s="99">
        <v>1.09361185991697</v>
      </c>
      <c r="AE2440" s="142">
        <v>7000.1758617472897</v>
      </c>
      <c r="AF2440" s="44">
        <v>8203.5214031448304</v>
      </c>
      <c r="AG2440" s="45">
        <v>7719.4717066400099</v>
      </c>
      <c r="AH2440" s="140">
        <v>1.1027539677714899</v>
      </c>
      <c r="AI2440" s="44">
        <v>8241.2132283218598</v>
      </c>
      <c r="AJ2440" s="45">
        <v>7655.71551981842</v>
      </c>
      <c r="AK2440" s="46">
        <v>1.09364616989887</v>
      </c>
    </row>
    <row r="2441" spans="1:37" x14ac:dyDescent="0.2">
      <c r="A2441" s="35" t="s">
        <v>4801</v>
      </c>
      <c r="B2441" s="35" t="s">
        <v>10761</v>
      </c>
      <c r="C2441" s="85" t="s">
        <v>987</v>
      </c>
      <c r="D2441" s="85" t="s">
        <v>13405</v>
      </c>
      <c r="E2441" s="85" t="s">
        <v>12902</v>
      </c>
      <c r="F2441" s="85" t="s">
        <v>183</v>
      </c>
      <c r="G2441" s="85" t="s">
        <v>183</v>
      </c>
      <c r="H2441" s="840">
        <v>1.17190218719693</v>
      </c>
      <c r="I2441" s="840">
        <v>1.1772865983776599</v>
      </c>
      <c r="J2441" s="86">
        <v>3275.3333333333298</v>
      </c>
      <c r="K2441" s="44">
        <v>3838.3702971323501</v>
      </c>
      <c r="L2441" s="45">
        <v>3611.3965468843699</v>
      </c>
      <c r="M2441" s="46">
        <v>1.1026042785114101</v>
      </c>
      <c r="N2441" s="139">
        <v>3856.00603855296</v>
      </c>
      <c r="O2441" s="45">
        <v>3581.6335083765598</v>
      </c>
      <c r="P2441" s="99">
        <v>1.09351725271012</v>
      </c>
      <c r="Q2441" s="86">
        <v>3286.7119538903698</v>
      </c>
      <c r="R2441" s="44">
        <v>3851.7049274504302</v>
      </c>
      <c r="S2441" s="45">
        <v>3624.1280480904002</v>
      </c>
      <c r="T2441" s="140">
        <v>1.10266068305762</v>
      </c>
      <c r="U2441" s="44">
        <v>3869.4019360427801</v>
      </c>
      <c r="V2441" s="45">
        <v>3594.23376531754</v>
      </c>
      <c r="W2441" s="99">
        <v>1.09356518482344</v>
      </c>
      <c r="X2441" s="86">
        <v>3299.0622875067302</v>
      </c>
      <c r="Y2441" s="44">
        <v>3866.1783104280598</v>
      </c>
      <c r="Z2441" s="45">
        <v>3637.92441569322</v>
      </c>
      <c r="AA2441" s="46">
        <v>1.1027146803107399</v>
      </c>
      <c r="AB2441" s="139">
        <v>3883.9418182948202</v>
      </c>
      <c r="AC2441" s="45">
        <v>3607.8936442221798</v>
      </c>
      <c r="AD2441" s="99">
        <v>1.09361185991697</v>
      </c>
      <c r="AE2441" s="142">
        <v>3314.2065992606899</v>
      </c>
      <c r="AF2441" s="44">
        <v>3883.9259624961101</v>
      </c>
      <c r="AG2441" s="45">
        <v>3654.75447734917</v>
      </c>
      <c r="AH2441" s="140">
        <v>1.1027539677714899</v>
      </c>
      <c r="AI2441" s="44">
        <v>3901.7710135644002</v>
      </c>
      <c r="AJ2441" s="45">
        <v>3624.5693535350001</v>
      </c>
      <c r="AK2441" s="46">
        <v>1.09364616989887</v>
      </c>
    </row>
    <row r="2442" spans="1:37" x14ac:dyDescent="0.2">
      <c r="A2442" s="35" t="s">
        <v>4800</v>
      </c>
      <c r="B2442" s="35" t="s">
        <v>10760</v>
      </c>
      <c r="C2442" s="85" t="s">
        <v>987</v>
      </c>
      <c r="D2442" s="85" t="s">
        <v>13405</v>
      </c>
      <c r="E2442" s="85" t="s">
        <v>12902</v>
      </c>
      <c r="F2442" s="85" t="s">
        <v>169</v>
      </c>
      <c r="G2442" s="85" t="s">
        <v>169</v>
      </c>
      <c r="H2442" s="840">
        <v>1.16446541486449</v>
      </c>
      <c r="I2442" s="840">
        <v>1.1668976834957501</v>
      </c>
      <c r="J2442" s="86">
        <v>16364.166666666701</v>
      </c>
      <c r="K2442" s="44">
        <v>19055.506126411699</v>
      </c>
      <c r="L2442" s="45">
        <v>17928.699863968399</v>
      </c>
      <c r="M2442" s="46">
        <v>1.0956072636737799</v>
      </c>
      <c r="N2442" s="139">
        <v>19095.308175671798</v>
      </c>
      <c r="O2442" s="45">
        <v>17736.589344250198</v>
      </c>
      <c r="P2442" s="99">
        <v>1.08386755681114</v>
      </c>
      <c r="Q2442" s="86">
        <v>16273.734792203801</v>
      </c>
      <c r="R2442" s="44">
        <v>18950.201336198301</v>
      </c>
      <c r="S2442" s="45">
        <v>17830.534133084901</v>
      </c>
      <c r="T2442" s="140">
        <v>1.09566331028247</v>
      </c>
      <c r="U2442" s="44">
        <v>18989.783430846899</v>
      </c>
      <c r="V2442" s="45">
        <v>17639.346320537599</v>
      </c>
      <c r="W2442" s="99">
        <v>1.08391506594958</v>
      </c>
      <c r="X2442" s="86">
        <v>16185.9682903213</v>
      </c>
      <c r="Y2442" s="44">
        <v>18848.000280172499</v>
      </c>
      <c r="Z2442" s="45">
        <v>17735.240048625801</v>
      </c>
      <c r="AA2442" s="46">
        <v>1.0957169648745</v>
      </c>
      <c r="AB2442" s="139">
        <v>18887.368903111699</v>
      </c>
      <c r="AC2442" s="45">
        <v>17544.963701730601</v>
      </c>
      <c r="AD2442" s="99">
        <v>1.0839613291607599</v>
      </c>
      <c r="AE2442" s="142">
        <v>16182.7726647708</v>
      </c>
      <c r="AF2442" s="44">
        <v>18844.279084740101</v>
      </c>
      <c r="AG2442" s="45">
        <v>17732.3702929469</v>
      </c>
      <c r="AH2442" s="140">
        <v>1.0957560030210101</v>
      </c>
      <c r="AI2442" s="44">
        <v>18883.6399350594</v>
      </c>
      <c r="AJ2442" s="45">
        <v>17542.050098239699</v>
      </c>
      <c r="AK2442" s="46">
        <v>1.0839953363757</v>
      </c>
    </row>
    <row r="2443" spans="1:37" x14ac:dyDescent="0.2">
      <c r="A2443" s="35" t="s">
        <v>4799</v>
      </c>
      <c r="B2443" s="35" t="s">
        <v>10759</v>
      </c>
      <c r="C2443" s="85" t="s">
        <v>987</v>
      </c>
      <c r="D2443" s="85" t="s">
        <v>13405</v>
      </c>
      <c r="E2443" s="85" t="s">
        <v>12902</v>
      </c>
      <c r="F2443" s="85" t="s">
        <v>183</v>
      </c>
      <c r="G2443" s="85" t="s">
        <v>183</v>
      </c>
      <c r="H2443" s="840">
        <v>1.17190218719693</v>
      </c>
      <c r="I2443" s="840">
        <v>1.1772865983776599</v>
      </c>
      <c r="J2443" s="86">
        <v>6202.3333333333303</v>
      </c>
      <c r="K2443" s="44">
        <v>7268.5279990577801</v>
      </c>
      <c r="L2443" s="45">
        <v>6838.7192700872702</v>
      </c>
      <c r="M2443" s="46">
        <v>1.1026042785114101</v>
      </c>
      <c r="N2443" s="139">
        <v>7301.9239120043603</v>
      </c>
      <c r="O2443" s="45">
        <v>6782.3585070590998</v>
      </c>
      <c r="P2443" s="99">
        <v>1.09351725271012</v>
      </c>
      <c r="Q2443" s="86">
        <v>6229.6544302061702</v>
      </c>
      <c r="R2443" s="44">
        <v>7300.5456522396698</v>
      </c>
      <c r="S2443" s="45">
        <v>6869.1950092240504</v>
      </c>
      <c r="T2443" s="140">
        <v>1.10266068305762</v>
      </c>
      <c r="U2443" s="44">
        <v>7334.0886732057197</v>
      </c>
      <c r="V2443" s="45">
        <v>6812.5331983545702</v>
      </c>
      <c r="W2443" s="99">
        <v>1.09356518482344</v>
      </c>
      <c r="X2443" s="86">
        <v>6257.9193773080797</v>
      </c>
      <c r="Y2443" s="44">
        <v>7333.6694055694097</v>
      </c>
      <c r="Z2443" s="45">
        <v>6900.6995655586898</v>
      </c>
      <c r="AA2443" s="46">
        <v>1.1027146803107399</v>
      </c>
      <c r="AB2443" s="139">
        <v>7367.3646166326598</v>
      </c>
      <c r="AC2443" s="45">
        <v>6843.7348494283397</v>
      </c>
      <c r="AD2443" s="99">
        <v>1.09361185991697</v>
      </c>
      <c r="AE2443" s="142">
        <v>6292.0358917674002</v>
      </c>
      <c r="AF2443" s="44">
        <v>7373.6506234838298</v>
      </c>
      <c r="AG2443" s="45">
        <v>6938.5675450071103</v>
      </c>
      <c r="AH2443" s="140">
        <v>1.1027539677714899</v>
      </c>
      <c r="AI2443" s="44">
        <v>7407.5295318889803</v>
      </c>
      <c r="AJ2443" s="45">
        <v>6881.2609538976103</v>
      </c>
      <c r="AK2443" s="46">
        <v>1.09364616989887</v>
      </c>
    </row>
    <row r="2444" spans="1:37" x14ac:dyDescent="0.2">
      <c r="A2444" s="35" t="s">
        <v>4798</v>
      </c>
      <c r="B2444" s="35" t="s">
        <v>10758</v>
      </c>
      <c r="C2444" s="85" t="s">
        <v>987</v>
      </c>
      <c r="D2444" s="85" t="s">
        <v>13405</v>
      </c>
      <c r="E2444" s="85" t="s">
        <v>12902</v>
      </c>
      <c r="F2444" s="85" t="s">
        <v>183</v>
      </c>
      <c r="G2444" s="85" t="s">
        <v>183</v>
      </c>
      <c r="H2444" s="840">
        <v>1.17190218719693</v>
      </c>
      <c r="I2444" s="840">
        <v>1.1772865983776599</v>
      </c>
      <c r="J2444" s="86">
        <v>9203.6666666666606</v>
      </c>
      <c r="K2444" s="44">
        <v>10785.797096898201</v>
      </c>
      <c r="L2444" s="45">
        <v>10148.002244659499</v>
      </c>
      <c r="M2444" s="46">
        <v>1.1026042785114101</v>
      </c>
      <c r="N2444" s="139">
        <v>10835.3534226018</v>
      </c>
      <c r="O2444" s="45">
        <v>10064.3682881931</v>
      </c>
      <c r="P2444" s="99">
        <v>1.09351725271012</v>
      </c>
      <c r="Q2444" s="86">
        <v>9243.8338684401206</v>
      </c>
      <c r="R2444" s="44">
        <v>10832.869128510099</v>
      </c>
      <c r="S2444" s="45">
        <v>10192.8121674453</v>
      </c>
      <c r="T2444" s="140">
        <v>1.10266068305762</v>
      </c>
      <c r="U2444" s="44">
        <v>10882.6417309441</v>
      </c>
      <c r="V2444" s="45">
        <v>10108.7348928179</v>
      </c>
      <c r="W2444" s="99">
        <v>1.09356518482344</v>
      </c>
      <c r="X2444" s="86">
        <v>9283.8324265020201</v>
      </c>
      <c r="Y2444" s="44">
        <v>10879.7435261875</v>
      </c>
      <c r="Z2444" s="45">
        <v>10237.418306248701</v>
      </c>
      <c r="AA2444" s="46">
        <v>1.1027146803107399</v>
      </c>
      <c r="AB2444" s="139">
        <v>10929.7314973048</v>
      </c>
      <c r="AC2444" s="45">
        <v>10152.9092471044</v>
      </c>
      <c r="AD2444" s="99">
        <v>1.09361185991697</v>
      </c>
      <c r="AE2444" s="142">
        <v>9329.8476155449898</v>
      </c>
      <c r="AF2444" s="44">
        <v>10933.668826871301</v>
      </c>
      <c r="AG2444" s="45">
        <v>10288.526476745599</v>
      </c>
      <c r="AH2444" s="140">
        <v>1.1027539677714899</v>
      </c>
      <c r="AI2444" s="44">
        <v>10983.904562686899</v>
      </c>
      <c r="AJ2444" s="45">
        <v>10203.552110480799</v>
      </c>
      <c r="AK2444" s="46">
        <v>1.09364616989887</v>
      </c>
    </row>
    <row r="2445" spans="1:37" x14ac:dyDescent="0.2">
      <c r="A2445" s="35" t="s">
        <v>4797</v>
      </c>
      <c r="B2445" s="35" t="s">
        <v>10757</v>
      </c>
      <c r="C2445" s="85" t="s">
        <v>987</v>
      </c>
      <c r="D2445" s="85" t="s">
        <v>13405</v>
      </c>
      <c r="E2445" s="85" t="s">
        <v>12902</v>
      </c>
      <c r="F2445" s="85" t="s">
        <v>183</v>
      </c>
      <c r="G2445" s="85" t="s">
        <v>183</v>
      </c>
      <c r="H2445" s="840">
        <v>1.17190218719693</v>
      </c>
      <c r="I2445" s="840">
        <v>1.1772865983776599</v>
      </c>
      <c r="J2445" s="86">
        <v>2151</v>
      </c>
      <c r="K2445" s="44">
        <v>2520.7616046605999</v>
      </c>
      <c r="L2445" s="45">
        <v>2371.70180307804</v>
      </c>
      <c r="M2445" s="46">
        <v>1.1026042785114101</v>
      </c>
      <c r="N2445" s="139">
        <v>2532.3434731103398</v>
      </c>
      <c r="O2445" s="45">
        <v>2352.1556105794798</v>
      </c>
      <c r="P2445" s="99">
        <v>1.09351725271012</v>
      </c>
      <c r="Q2445" s="86">
        <v>2164.3019569835801</v>
      </c>
      <c r="R2445" s="44">
        <v>2536.3501971436699</v>
      </c>
      <c r="S2445" s="45">
        <v>2386.4906742304602</v>
      </c>
      <c r="T2445" s="140">
        <v>1.10266068305762</v>
      </c>
      <c r="U2445" s="44">
        <v>2548.0036887993101</v>
      </c>
      <c r="V2445" s="45">
        <v>2366.8052696024902</v>
      </c>
      <c r="W2445" s="99">
        <v>1.09356518482344</v>
      </c>
      <c r="X2445" s="86">
        <v>2174.79885877689</v>
      </c>
      <c r="Y2445" s="44">
        <v>2548.6515393140298</v>
      </c>
      <c r="Z2445" s="45">
        <v>2398.1826282963302</v>
      </c>
      <c r="AA2445" s="46">
        <v>1.1027146803107399</v>
      </c>
      <c r="AB2445" s="139">
        <v>2560.3615506050501</v>
      </c>
      <c r="AC2445" s="45">
        <v>2378.3858248923002</v>
      </c>
      <c r="AD2445" s="99">
        <v>1.09361185991697</v>
      </c>
      <c r="AE2445" s="142">
        <v>2186.86450676704</v>
      </c>
      <c r="AF2445" s="44">
        <v>2562.7912985836401</v>
      </c>
      <c r="AG2445" s="45">
        <v>2411.5735118159901</v>
      </c>
      <c r="AH2445" s="140">
        <v>1.1027539677714899</v>
      </c>
      <c r="AI2445" s="44">
        <v>2574.56627628461</v>
      </c>
      <c r="AJ2445" s="45">
        <v>2391.6559919135502</v>
      </c>
      <c r="AK2445" s="46">
        <v>1.09364616989887</v>
      </c>
    </row>
    <row r="2446" spans="1:37" x14ac:dyDescent="0.2">
      <c r="A2446" s="35" t="s">
        <v>4796</v>
      </c>
      <c r="B2446" s="35" t="s">
        <v>10756</v>
      </c>
      <c r="C2446" s="85" t="s">
        <v>987</v>
      </c>
      <c r="D2446" s="85" t="s">
        <v>13405</v>
      </c>
      <c r="E2446" s="85" t="s">
        <v>12902</v>
      </c>
      <c r="F2446" s="85" t="s">
        <v>183</v>
      </c>
      <c r="G2446" s="85" t="s">
        <v>183</v>
      </c>
      <c r="H2446" s="840">
        <v>1.17190218719693</v>
      </c>
      <c r="I2446" s="840">
        <v>1.1772865983776599</v>
      </c>
      <c r="J2446" s="86">
        <v>4810.75</v>
      </c>
      <c r="K2446" s="44">
        <v>5637.7284470576496</v>
      </c>
      <c r="L2446" s="45">
        <v>5304.3535328487696</v>
      </c>
      <c r="M2446" s="46">
        <v>1.1026042785114101</v>
      </c>
      <c r="N2446" s="139">
        <v>5663.6315031453196</v>
      </c>
      <c r="O2446" s="45">
        <v>5260.6381234752298</v>
      </c>
      <c r="P2446" s="99">
        <v>1.09351725271012</v>
      </c>
      <c r="Q2446" s="86">
        <v>4832.7891694129103</v>
      </c>
      <c r="R2446" s="44">
        <v>5663.5561978966398</v>
      </c>
      <c r="S2446" s="45">
        <v>5328.9266066183</v>
      </c>
      <c r="T2446" s="140">
        <v>1.10266068305762</v>
      </c>
      <c r="U2446" s="44">
        <v>5689.5779219345104</v>
      </c>
      <c r="V2446" s="45">
        <v>5284.96998126175</v>
      </c>
      <c r="W2446" s="99">
        <v>1.09356518482344</v>
      </c>
      <c r="X2446" s="86">
        <v>4852.1543829559196</v>
      </c>
      <c r="Y2446" s="44">
        <v>5686.2503340032199</v>
      </c>
      <c r="Z2446" s="45">
        <v>5350.5418692196099</v>
      </c>
      <c r="AA2446" s="46">
        <v>1.1027146803107399</v>
      </c>
      <c r="AB2446" s="139">
        <v>5712.3763283134103</v>
      </c>
      <c r="AC2446" s="45">
        <v>5306.3735793487003</v>
      </c>
      <c r="AD2446" s="99">
        <v>1.09361185991697</v>
      </c>
      <c r="AE2446" s="142">
        <v>4878.2274225523397</v>
      </c>
      <c r="AF2446" s="44">
        <v>5716.80538613315</v>
      </c>
      <c r="AG2446" s="45">
        <v>5379.4846459112696</v>
      </c>
      <c r="AH2446" s="140">
        <v>1.1027539677714899</v>
      </c>
      <c r="AI2446" s="44">
        <v>5743.0717684092597</v>
      </c>
      <c r="AJ2446" s="45">
        <v>5335.0547365699804</v>
      </c>
      <c r="AK2446" s="46">
        <v>1.09364616989887</v>
      </c>
    </row>
    <row r="2447" spans="1:37" x14ac:dyDescent="0.2">
      <c r="A2447" s="35" t="s">
        <v>4795</v>
      </c>
      <c r="B2447" s="35" t="s">
        <v>10755</v>
      </c>
      <c r="C2447" s="85" t="s">
        <v>987</v>
      </c>
      <c r="D2447" s="85" t="s">
        <v>13405</v>
      </c>
      <c r="E2447" s="85" t="s">
        <v>12902</v>
      </c>
      <c r="F2447" s="85" t="s">
        <v>183</v>
      </c>
      <c r="G2447" s="85" t="s">
        <v>183</v>
      </c>
      <c r="H2447" s="840">
        <v>1.17190218719693</v>
      </c>
      <c r="I2447" s="840">
        <v>1.1772865983776599</v>
      </c>
      <c r="J2447" s="86">
        <v>8927.3333333333303</v>
      </c>
      <c r="K2447" s="44">
        <v>10461.961459169401</v>
      </c>
      <c r="L2447" s="45">
        <v>9843.3159290308595</v>
      </c>
      <c r="M2447" s="46">
        <v>1.1026042785114101</v>
      </c>
      <c r="N2447" s="139">
        <v>10510.0298925835</v>
      </c>
      <c r="O2447" s="45">
        <v>9762.1930206941797</v>
      </c>
      <c r="P2447" s="99">
        <v>1.09351725271012</v>
      </c>
      <c r="Q2447" s="86">
        <v>8963.6378971603299</v>
      </c>
      <c r="R2447" s="44">
        <v>10504.506856923501</v>
      </c>
      <c r="S2447" s="45">
        <v>9883.8510863639603</v>
      </c>
      <c r="T2447" s="140">
        <v>1.10266068305762</v>
      </c>
      <c r="U2447" s="44">
        <v>10552.770769036901</v>
      </c>
      <c r="V2447" s="45">
        <v>9802.3223336985193</v>
      </c>
      <c r="W2447" s="99">
        <v>1.09356518482344</v>
      </c>
      <c r="X2447" s="86">
        <v>9002.5150505400907</v>
      </c>
      <c r="Y2447" s="44">
        <v>10550.067078001201</v>
      </c>
      <c r="Z2447" s="45">
        <v>9927.2055059489794</v>
      </c>
      <c r="AA2447" s="46">
        <v>1.1027146803107399</v>
      </c>
      <c r="AB2447" s="139">
        <v>10598.540320693999</v>
      </c>
      <c r="AC2447" s="45">
        <v>9845.2572283516693</v>
      </c>
      <c r="AD2447" s="99">
        <v>1.09361185991697</v>
      </c>
      <c r="AE2447" s="142">
        <v>9049.9721428148605</v>
      </c>
      <c r="AF2447" s="44">
        <v>10605.682148235999</v>
      </c>
      <c r="AG2447" s="45">
        <v>9979.8926887105099</v>
      </c>
      <c r="AH2447" s="140">
        <v>1.1027539677714899</v>
      </c>
      <c r="AI2447" s="44">
        <v>10654.4109194271</v>
      </c>
      <c r="AJ2447" s="45">
        <v>9897.4673716808902</v>
      </c>
      <c r="AK2447" s="46">
        <v>1.09364616989887</v>
      </c>
    </row>
    <row r="2448" spans="1:37" x14ac:dyDescent="0.2">
      <c r="A2448" s="35" t="s">
        <v>4794</v>
      </c>
      <c r="B2448" s="35" t="s">
        <v>10754</v>
      </c>
      <c r="C2448" s="85" t="s">
        <v>987</v>
      </c>
      <c r="D2448" s="85" t="s">
        <v>13405</v>
      </c>
      <c r="E2448" s="85" t="s">
        <v>12902</v>
      </c>
      <c r="F2448" s="85" t="s">
        <v>195</v>
      </c>
      <c r="G2448" s="85" t="s">
        <v>195</v>
      </c>
      <c r="H2448" s="840">
        <v>1.1704037219854699</v>
      </c>
      <c r="I2448" s="840">
        <v>1.17501930103591</v>
      </c>
      <c r="J2448" s="86">
        <v>6296.6666666666697</v>
      </c>
      <c r="K2448" s="44">
        <v>7369.6421027685201</v>
      </c>
      <c r="L2448" s="45">
        <v>6933.8542093230899</v>
      </c>
      <c r="M2448" s="46">
        <v>1.1011944218088501</v>
      </c>
      <c r="N2448" s="139">
        <v>7398.70486552276</v>
      </c>
      <c r="O2448" s="45">
        <v>6872.2530514732998</v>
      </c>
      <c r="P2448" s="99">
        <v>1.091411283982</v>
      </c>
      <c r="Q2448" s="86">
        <v>6289.0927012561897</v>
      </c>
      <c r="R2448" s="44">
        <v>7360.7775054618996</v>
      </c>
      <c r="S2448" s="45">
        <v>6925.8680806983102</v>
      </c>
      <c r="T2448" s="140">
        <v>1.1012507542327901</v>
      </c>
      <c r="U2448" s="44">
        <v>7389.80530998007</v>
      </c>
      <c r="V2448" s="45">
        <v>6864.2876091121898</v>
      </c>
      <c r="W2448" s="99">
        <v>1.09145912378444</v>
      </c>
      <c r="X2448" s="86">
        <v>6289.2861790184297</v>
      </c>
      <c r="Y2448" s="44">
        <v>7361.00395255495</v>
      </c>
      <c r="Z2448" s="45">
        <v>6926.4203181692001</v>
      </c>
      <c r="AA2448" s="46">
        <v>1.1013046824417501</v>
      </c>
      <c r="AB2448" s="139">
        <v>7390.0326500850197</v>
      </c>
      <c r="AC2448" s="45">
        <v>6864.7917698576202</v>
      </c>
      <c r="AD2448" s="99">
        <v>1.0915057089879501</v>
      </c>
      <c r="AE2448" s="142">
        <v>6308.72146394626</v>
      </c>
      <c r="AF2448" s="44">
        <v>7383.7510823723396</v>
      </c>
      <c r="AG2448" s="45">
        <v>6948.0720251909597</v>
      </c>
      <c r="AH2448" s="140">
        <v>1.1013439196671699</v>
      </c>
      <c r="AI2448" s="44">
        <v>7412.8694849963604</v>
      </c>
      <c r="AJ2448" s="45">
        <v>6886.2215295733904</v>
      </c>
      <c r="AK2448" s="46">
        <v>1.09153995289338</v>
      </c>
    </row>
    <row r="2449" spans="1:37" x14ac:dyDescent="0.2">
      <c r="A2449" s="35" t="s">
        <v>4793</v>
      </c>
      <c r="B2449" s="35" t="s">
        <v>10753</v>
      </c>
      <c r="C2449" s="85" t="s">
        <v>987</v>
      </c>
      <c r="D2449" s="85" t="s">
        <v>13405</v>
      </c>
      <c r="E2449" s="85" t="s">
        <v>12902</v>
      </c>
      <c r="F2449" s="85" t="s">
        <v>183</v>
      </c>
      <c r="G2449" s="85" t="s">
        <v>183</v>
      </c>
      <c r="H2449" s="840">
        <v>1.17190218719693</v>
      </c>
      <c r="I2449" s="840">
        <v>1.1772865983776599</v>
      </c>
      <c r="J2449" s="86">
        <v>9499.8333333333303</v>
      </c>
      <c r="K2449" s="44">
        <v>11132.8754613397</v>
      </c>
      <c r="L2449" s="45">
        <v>10474.556878478599</v>
      </c>
      <c r="M2449" s="46">
        <v>1.1026042785114101</v>
      </c>
      <c r="N2449" s="139">
        <v>11184.0264701547</v>
      </c>
      <c r="O2449" s="45">
        <v>10388.2316478707</v>
      </c>
      <c r="P2449" s="99">
        <v>1.09351725271012</v>
      </c>
      <c r="Q2449" s="86">
        <v>9535.0985960057897</v>
      </c>
      <c r="R2449" s="44">
        <v>11174.202899797599</v>
      </c>
      <c r="S2449" s="45">
        <v>10513.9783308935</v>
      </c>
      <c r="T2449" s="140">
        <v>1.10266068305762</v>
      </c>
      <c r="U2449" s="44">
        <v>11225.5437912872</v>
      </c>
      <c r="V2449" s="45">
        <v>10427.2518584508</v>
      </c>
      <c r="W2449" s="99">
        <v>1.09356518482344</v>
      </c>
      <c r="X2449" s="86">
        <v>9568.7237233649994</v>
      </c>
      <c r="Y2449" s="44">
        <v>11213.608260094599</v>
      </c>
      <c r="Z2449" s="45">
        <v>10551.5721215923</v>
      </c>
      <c r="AA2449" s="46">
        <v>1.1027146803107399</v>
      </c>
      <c r="AB2449" s="139">
        <v>11265.130203096</v>
      </c>
      <c r="AC2449" s="45">
        <v>10464.4697481408</v>
      </c>
      <c r="AD2449" s="99">
        <v>1.09361185991697</v>
      </c>
      <c r="AE2449" s="142">
        <v>9620.14043355586</v>
      </c>
      <c r="AF2449" s="44">
        <v>11273.8636152258</v>
      </c>
      <c r="AG2449" s="45">
        <v>10608.6480336226</v>
      </c>
      <c r="AH2449" s="140">
        <v>1.1027539677714899</v>
      </c>
      <c r="AI2449" s="44">
        <v>11325.662406936301</v>
      </c>
      <c r="AJ2449" s="45">
        <v>10521.029739047601</v>
      </c>
      <c r="AK2449" s="46">
        <v>1.09364616989887</v>
      </c>
    </row>
    <row r="2450" spans="1:37" x14ac:dyDescent="0.2">
      <c r="A2450" s="35" t="s">
        <v>4792</v>
      </c>
      <c r="B2450" s="35" t="s">
        <v>13015</v>
      </c>
      <c r="C2450" s="85" t="s">
        <v>947</v>
      </c>
      <c r="D2450" s="85" t="s">
        <v>947</v>
      </c>
      <c r="E2450" s="85" t="s">
        <v>12902</v>
      </c>
      <c r="F2450" s="85" t="s">
        <v>190</v>
      </c>
      <c r="G2450" s="85" t="s">
        <v>190</v>
      </c>
      <c r="H2450" s="840">
        <v>1.1605178264409</v>
      </c>
      <c r="I2450" s="840">
        <v>1.16695805072078</v>
      </c>
      <c r="J2450" s="86">
        <v>15121.25</v>
      </c>
      <c r="K2450" s="44">
        <v>17548.4801830695</v>
      </c>
      <c r="L2450" s="45">
        <v>16510.788649951999</v>
      </c>
      <c r="M2450" s="46">
        <v>1.0918931073788201</v>
      </c>
      <c r="N2450" s="139">
        <v>17645.864424461601</v>
      </c>
      <c r="O2450" s="45">
        <v>16390.280169436501</v>
      </c>
      <c r="P2450" s="99">
        <v>1.0839236286309999</v>
      </c>
      <c r="Q2450" s="86">
        <v>15196.316688630801</v>
      </c>
      <c r="R2450" s="44">
        <v>17635.596413397401</v>
      </c>
      <c r="S2450" s="45">
        <v>16593.602264569799</v>
      </c>
      <c r="T2450" s="140">
        <v>1.0919489639870601</v>
      </c>
      <c r="U2450" s="44">
        <v>17733.464101100399</v>
      </c>
      <c r="V2450" s="45">
        <v>16472.368728229401</v>
      </c>
      <c r="W2450" s="99">
        <v>1.0839711402272401</v>
      </c>
      <c r="X2450" s="86">
        <v>15264.5721037977</v>
      </c>
      <c r="Y2450" s="44">
        <v>17714.808039449701</v>
      </c>
      <c r="Z2450" s="45">
        <v>16668.949932342199</v>
      </c>
      <c r="AA2450" s="46">
        <v>1.0920024366876999</v>
      </c>
      <c r="AB2450" s="139">
        <v>17813.115307334599</v>
      </c>
      <c r="AC2450" s="45">
        <v>16547.061853090501</v>
      </c>
      <c r="AD2450" s="99">
        <v>1.08401740583175</v>
      </c>
      <c r="AE2450" s="142">
        <v>15341.871334084501</v>
      </c>
      <c r="AF2450" s="44">
        <v>17804.5151741677</v>
      </c>
      <c r="AG2450" s="45">
        <v>16753.9577680314</v>
      </c>
      <c r="AH2450" s="140">
        <v>1.0920413424931901</v>
      </c>
      <c r="AI2450" s="44">
        <v>17903.3202664323</v>
      </c>
      <c r="AJ2450" s="45">
        <v>16631.377325485799</v>
      </c>
      <c r="AK2450" s="46">
        <v>1.0840514148059901</v>
      </c>
    </row>
    <row r="2451" spans="1:37" x14ac:dyDescent="0.2">
      <c r="A2451" s="35" t="s">
        <v>4791</v>
      </c>
      <c r="B2451" s="35" t="s">
        <v>10752</v>
      </c>
      <c r="C2451" s="85" t="s">
        <v>947</v>
      </c>
      <c r="D2451" s="85" t="s">
        <v>947</v>
      </c>
      <c r="E2451" s="85" t="s">
        <v>12902</v>
      </c>
      <c r="F2451" s="85" t="s">
        <v>177</v>
      </c>
      <c r="G2451" s="85" t="s">
        <v>177</v>
      </c>
      <c r="H2451" s="840">
        <v>1.1573404676653201</v>
      </c>
      <c r="I2451" s="840">
        <v>1.16321255910004</v>
      </c>
      <c r="J2451" s="86">
        <v>13272.75</v>
      </c>
      <c r="K2451" s="44">
        <v>15361.0906922048</v>
      </c>
      <c r="L2451" s="45">
        <v>14452.745719622601</v>
      </c>
      <c r="M2451" s="46">
        <v>1.0889036348626</v>
      </c>
      <c r="N2451" s="139">
        <v>15439.0294937951</v>
      </c>
      <c r="O2451" s="45">
        <v>14340.471674298</v>
      </c>
      <c r="P2451" s="99">
        <v>1.0804446459323001</v>
      </c>
      <c r="Q2451" s="86">
        <v>13275.4277251524</v>
      </c>
      <c r="R2451" s="44">
        <v>15364.189731885001</v>
      </c>
      <c r="S2451" s="45">
        <v>14456.400994445999</v>
      </c>
      <c r="T2451" s="140">
        <v>1.0889593385421401</v>
      </c>
      <c r="U2451" s="44">
        <v>15442.144257322199</v>
      </c>
      <c r="V2451" s="45">
        <v>14343.993520439</v>
      </c>
      <c r="W2451" s="99">
        <v>1.08049200503438</v>
      </c>
      <c r="X2451" s="86">
        <v>13281.865604926799</v>
      </c>
      <c r="Y2451" s="44">
        <v>15371.640550673899</v>
      </c>
      <c r="Z2451" s="45">
        <v>14464.1198564804</v>
      </c>
      <c r="AA2451" s="46">
        <v>1.08901266484093</v>
      </c>
      <c r="AB2451" s="139">
        <v>15449.632879929801</v>
      </c>
      <c r="AC2451" s="45">
        <v>14351.5621193153</v>
      </c>
      <c r="AD2451" s="99">
        <v>1.0805381221439001</v>
      </c>
      <c r="AE2451" s="142">
        <v>13305.470449145399</v>
      </c>
      <c r="AF2451" s="44">
        <v>15398.959392121</v>
      </c>
      <c r="AG2451" s="45">
        <v>14490.3420735401</v>
      </c>
      <c r="AH2451" s="140">
        <v>1.08905146412698</v>
      </c>
      <c r="AI2451" s="44">
        <v>15477.0903311805</v>
      </c>
      <c r="AJ2451" s="45">
        <v>14377.519106392199</v>
      </c>
      <c r="AK2451" s="46">
        <v>1.0805720219622601</v>
      </c>
    </row>
    <row r="2452" spans="1:37" x14ac:dyDescent="0.2">
      <c r="A2452" s="35" t="s">
        <v>4790</v>
      </c>
      <c r="B2452" s="35" t="s">
        <v>10751</v>
      </c>
      <c r="C2452" s="85" t="s">
        <v>947</v>
      </c>
      <c r="D2452" s="85" t="s">
        <v>947</v>
      </c>
      <c r="E2452" s="85" t="s">
        <v>12902</v>
      </c>
      <c r="F2452" s="85" t="s">
        <v>177</v>
      </c>
      <c r="G2452" s="85" t="s">
        <v>177</v>
      </c>
      <c r="H2452" s="840">
        <v>1.1573404676653201</v>
      </c>
      <c r="I2452" s="840">
        <v>1.16321255910004</v>
      </c>
      <c r="J2452" s="86">
        <v>17299.666666666701</v>
      </c>
      <c r="K2452" s="44">
        <v>20021.604310454099</v>
      </c>
      <c r="L2452" s="45">
        <v>18837.6699152447</v>
      </c>
      <c r="M2452" s="46">
        <v>1.0889036348626</v>
      </c>
      <c r="N2452" s="139">
        <v>20123.189534910998</v>
      </c>
      <c r="O2452" s="45">
        <v>18691.332226413499</v>
      </c>
      <c r="P2452" s="99">
        <v>1.0804446459323001</v>
      </c>
      <c r="Q2452" s="86">
        <v>17291.649338366198</v>
      </c>
      <c r="R2452" s="44">
        <v>20012.325531969302</v>
      </c>
      <c r="S2452" s="45">
        <v>18829.903025809799</v>
      </c>
      <c r="T2452" s="140">
        <v>1.0889593385421401</v>
      </c>
      <c r="U2452" s="44">
        <v>20113.863677941499</v>
      </c>
      <c r="V2452" s="45">
        <v>18683.488863962699</v>
      </c>
      <c r="W2452" s="99">
        <v>1.08049200503438</v>
      </c>
      <c r="X2452" s="86">
        <v>17287.792826598499</v>
      </c>
      <c r="Y2452" s="44">
        <v>20007.862234836601</v>
      </c>
      <c r="Z2452" s="45">
        <v>18826.625335311899</v>
      </c>
      <c r="AA2452" s="46">
        <v>1.08901266484093</v>
      </c>
      <c r="AB2452" s="139">
        <v>20109.377735018999</v>
      </c>
      <c r="AC2452" s="45">
        <v>18680.119196865598</v>
      </c>
      <c r="AD2452" s="99">
        <v>1.0805381221439001</v>
      </c>
      <c r="AE2452" s="142">
        <v>17315.772270042198</v>
      </c>
      <c r="AF2452" s="44">
        <v>20040.2439769968</v>
      </c>
      <c r="AG2452" s="45">
        <v>18857.767143178899</v>
      </c>
      <c r="AH2452" s="140">
        <v>1.08905146412698</v>
      </c>
      <c r="AI2452" s="44">
        <v>20141.923775029401</v>
      </c>
      <c r="AJ2452" s="45">
        <v>18710.939053677601</v>
      </c>
      <c r="AK2452" s="46">
        <v>1.0805720219622601</v>
      </c>
    </row>
    <row r="2453" spans="1:37" x14ac:dyDescent="0.2">
      <c r="A2453" s="35" t="s">
        <v>4789</v>
      </c>
      <c r="B2453" s="35" t="s">
        <v>10750</v>
      </c>
      <c r="C2453" s="85" t="s">
        <v>947</v>
      </c>
      <c r="D2453" s="85" t="s">
        <v>947</v>
      </c>
      <c r="E2453" s="85" t="s">
        <v>12902</v>
      </c>
      <c r="F2453" s="85" t="s">
        <v>190</v>
      </c>
      <c r="G2453" s="85" t="s">
        <v>190</v>
      </c>
      <c r="H2453" s="840">
        <v>1.1605178264409</v>
      </c>
      <c r="I2453" s="840">
        <v>1.16695805072078</v>
      </c>
      <c r="J2453" s="86">
        <v>11980</v>
      </c>
      <c r="K2453" s="44">
        <v>13903.003560761999</v>
      </c>
      <c r="L2453" s="45">
        <v>13080.8794263983</v>
      </c>
      <c r="M2453" s="46">
        <v>1.0918931073788201</v>
      </c>
      <c r="N2453" s="139">
        <v>13980.157447635</v>
      </c>
      <c r="O2453" s="45">
        <v>12985.405070999301</v>
      </c>
      <c r="P2453" s="99">
        <v>1.0839236286309999</v>
      </c>
      <c r="Q2453" s="86">
        <v>12036.768033364</v>
      </c>
      <c r="R2453" s="44">
        <v>13968.883875452901</v>
      </c>
      <c r="S2453" s="45">
        <v>13143.5363837844</v>
      </c>
      <c r="T2453" s="140">
        <v>1.0919489639870601</v>
      </c>
      <c r="U2453" s="44">
        <v>14046.403361192701</v>
      </c>
      <c r="V2453" s="45">
        <v>13047.5091697763</v>
      </c>
      <c r="W2453" s="99">
        <v>1.0839711402272401</v>
      </c>
      <c r="X2453" s="86">
        <v>12091.744033766099</v>
      </c>
      <c r="Y2453" s="44">
        <v>14032.6845039459</v>
      </c>
      <c r="Z2453" s="45">
        <v>13204.213948676501</v>
      </c>
      <c r="AA2453" s="46">
        <v>1.0920024366876999</v>
      </c>
      <c r="AB2453" s="139">
        <v>14110.5580474583</v>
      </c>
      <c r="AC2453" s="45">
        <v>13107.660999464701</v>
      </c>
      <c r="AD2453" s="99">
        <v>1.08401740583175</v>
      </c>
      <c r="AE2453" s="142">
        <v>12151.6578631058</v>
      </c>
      <c r="AF2453" s="44">
        <v>14102.215570945</v>
      </c>
      <c r="AG2453" s="45">
        <v>13270.112766344</v>
      </c>
      <c r="AH2453" s="140">
        <v>1.0920413424931901</v>
      </c>
      <c r="AI2453" s="44">
        <v>14180.474972955901</v>
      </c>
      <c r="AJ2453" s="45">
        <v>13173.0218987382</v>
      </c>
      <c r="AK2453" s="46">
        <v>1.0840514148059901</v>
      </c>
    </row>
    <row r="2454" spans="1:37" x14ac:dyDescent="0.2">
      <c r="A2454" s="35" t="s">
        <v>4788</v>
      </c>
      <c r="B2454" s="35" t="s">
        <v>10749</v>
      </c>
      <c r="C2454" s="85" t="s">
        <v>947</v>
      </c>
      <c r="D2454" s="85" t="s">
        <v>947</v>
      </c>
      <c r="E2454" s="85" t="s">
        <v>12902</v>
      </c>
      <c r="F2454" s="85" t="s">
        <v>177</v>
      </c>
      <c r="G2454" s="85" t="s">
        <v>177</v>
      </c>
      <c r="H2454" s="840">
        <v>1.1573404676653201</v>
      </c>
      <c r="I2454" s="840">
        <v>1.16321255910004</v>
      </c>
      <c r="J2454" s="86">
        <v>12913.583333333299</v>
      </c>
      <c r="K2454" s="44">
        <v>14945.412574235001</v>
      </c>
      <c r="L2454" s="45">
        <v>14061.647830767801</v>
      </c>
      <c r="M2454" s="46">
        <v>1.0889036348626</v>
      </c>
      <c r="N2454" s="139">
        <v>15021.242316318299</v>
      </c>
      <c r="O2454" s="45">
        <v>13952.411972300601</v>
      </c>
      <c r="P2454" s="99">
        <v>1.0804446459323001</v>
      </c>
      <c r="Q2454" s="86">
        <v>12907.230528284999</v>
      </c>
      <c r="R2454" s="44">
        <v>14938.0602158694</v>
      </c>
      <c r="S2454" s="45">
        <v>14055.4492184921</v>
      </c>
      <c r="T2454" s="140">
        <v>1.0889593385421401</v>
      </c>
      <c r="U2454" s="44">
        <v>15013.8526537006</v>
      </c>
      <c r="V2454" s="45">
        <v>13946.1593929476</v>
      </c>
      <c r="W2454" s="99">
        <v>1.08049200503438</v>
      </c>
      <c r="X2454" s="86">
        <v>12904.272928435499</v>
      </c>
      <c r="Y2454" s="44">
        <v>14934.637265876399</v>
      </c>
      <c r="Z2454" s="45">
        <v>14052.9166496302</v>
      </c>
      <c r="AA2454" s="46">
        <v>1.08901266484093</v>
      </c>
      <c r="AB2454" s="139">
        <v>15010.4123364109</v>
      </c>
      <c r="AC2454" s="45">
        <v>13943.5588377241</v>
      </c>
      <c r="AD2454" s="99">
        <v>1.0805381221439001</v>
      </c>
      <c r="AE2454" s="142">
        <v>12929.5007707035</v>
      </c>
      <c r="AF2454" s="44">
        <v>14963.8344686451</v>
      </c>
      <c r="AG2454" s="45">
        <v>14080.8917447656</v>
      </c>
      <c r="AH2454" s="140">
        <v>1.08905146412698</v>
      </c>
      <c r="AI2454" s="44">
        <v>15039.757679376</v>
      </c>
      <c r="AJ2454" s="45">
        <v>13971.256790761699</v>
      </c>
      <c r="AK2454" s="46">
        <v>1.0805720219622601</v>
      </c>
    </row>
    <row r="2455" spans="1:37" x14ac:dyDescent="0.2">
      <c r="A2455" s="35" t="s">
        <v>4787</v>
      </c>
      <c r="B2455" s="35" t="s">
        <v>13466</v>
      </c>
      <c r="C2455" s="85" t="s">
        <v>947</v>
      </c>
      <c r="D2455" s="85" t="s">
        <v>947</v>
      </c>
      <c r="E2455" s="85" t="s">
        <v>12902</v>
      </c>
      <c r="F2455" s="85" t="s">
        <v>177</v>
      </c>
      <c r="G2455" s="85" t="s">
        <v>177</v>
      </c>
      <c r="H2455" s="840">
        <v>1.1573404676653201</v>
      </c>
      <c r="I2455" s="840">
        <v>1.16321255910004</v>
      </c>
      <c r="J2455" s="86">
        <v>10287.75</v>
      </c>
      <c r="K2455" s="44">
        <v>11906.429396223901</v>
      </c>
      <c r="L2455" s="45">
        <v>11202.3683695577</v>
      </c>
      <c r="M2455" s="46">
        <v>1.0889036348626</v>
      </c>
      <c r="N2455" s="139">
        <v>11966.8400048815</v>
      </c>
      <c r="O2455" s="45">
        <v>11115.344406190001</v>
      </c>
      <c r="P2455" s="99">
        <v>1.0804446459323001</v>
      </c>
      <c r="Q2455" s="86">
        <v>10286.364451200699</v>
      </c>
      <c r="R2455" s="44">
        <v>11904.825844528499</v>
      </c>
      <c r="S2455" s="45">
        <v>11201.432628782901</v>
      </c>
      <c r="T2455" s="140">
        <v>1.0889593385421401</v>
      </c>
      <c r="U2455" s="44">
        <v>11965.2283171168</v>
      </c>
      <c r="V2455" s="45">
        <v>11114.334550392199</v>
      </c>
      <c r="W2455" s="99">
        <v>1.08049200503438</v>
      </c>
      <c r="X2455" s="86">
        <v>10291.093145228901</v>
      </c>
      <c r="Y2455" s="44">
        <v>11910.2985534865</v>
      </c>
      <c r="Z2455" s="45">
        <v>11207.130770211899</v>
      </c>
      <c r="AA2455" s="46">
        <v>1.08901266484093</v>
      </c>
      <c r="AB2455" s="139">
        <v>11970.728793398601</v>
      </c>
      <c r="AC2455" s="45">
        <v>11119.918461953601</v>
      </c>
      <c r="AD2455" s="99">
        <v>1.0805381221439001</v>
      </c>
      <c r="AE2455" s="142">
        <v>10309.745581334801</v>
      </c>
      <c r="AF2455" s="44">
        <v>11931.885772612401</v>
      </c>
      <c r="AG2455" s="45">
        <v>11227.8435201294</v>
      </c>
      <c r="AH2455" s="140">
        <v>1.08905146412698</v>
      </c>
      <c r="AI2455" s="44">
        <v>11992.4255413348</v>
      </c>
      <c r="AJ2455" s="45">
        <v>11140.422628739399</v>
      </c>
      <c r="AK2455" s="46">
        <v>1.0805720219622601</v>
      </c>
    </row>
    <row r="2456" spans="1:37" x14ac:dyDescent="0.2">
      <c r="A2456" s="35" t="s">
        <v>4786</v>
      </c>
      <c r="B2456" s="35" t="s">
        <v>10748</v>
      </c>
      <c r="C2456" s="85" t="s">
        <v>947</v>
      </c>
      <c r="D2456" s="85" t="s">
        <v>947</v>
      </c>
      <c r="E2456" s="85" t="s">
        <v>12902</v>
      </c>
      <c r="F2456" s="85" t="s">
        <v>172</v>
      </c>
      <c r="G2456" s="85" t="s">
        <v>172</v>
      </c>
      <c r="H2456" s="840">
        <v>1.1580709354474601</v>
      </c>
      <c r="I2456" s="840">
        <v>1.16365529816321</v>
      </c>
      <c r="J2456" s="86">
        <v>9535</v>
      </c>
      <c r="K2456" s="44">
        <v>11042.2063694916</v>
      </c>
      <c r="L2456" s="45">
        <v>10389.249307853201</v>
      </c>
      <c r="M2456" s="46">
        <v>1.08959090800767</v>
      </c>
      <c r="N2456" s="139">
        <v>11095.4532679862</v>
      </c>
      <c r="O2456" s="45">
        <v>10305.960835621199</v>
      </c>
      <c r="P2456" s="99">
        <v>1.0808558820787799</v>
      </c>
      <c r="Q2456" s="86">
        <v>9643.60342166794</v>
      </c>
      <c r="R2456" s="44">
        <v>11167.9768356153</v>
      </c>
      <c r="S2456" s="45">
        <v>10508.1201319252</v>
      </c>
      <c r="T2456" s="140">
        <v>1.08964664684518</v>
      </c>
      <c r="U2456" s="44">
        <v>11221.8302150087</v>
      </c>
      <c r="V2456" s="45">
        <v>10423.8023689765</v>
      </c>
      <c r="W2456" s="99">
        <v>1.0809032592065699</v>
      </c>
      <c r="X2456" s="86">
        <v>9744.7137568590406</v>
      </c>
      <c r="Y2456" s="44">
        <v>11285.0697760735</v>
      </c>
      <c r="Z2456" s="45">
        <v>10618.814647127299</v>
      </c>
      <c r="AA2456" s="46">
        <v>1.08970000680143</v>
      </c>
      <c r="AB2456" s="139">
        <v>11339.487792252899</v>
      </c>
      <c r="AC2456" s="45">
        <v>10533.5424289043</v>
      </c>
      <c r="AD2456" s="99">
        <v>1.08094939386907</v>
      </c>
      <c r="AE2456" s="142">
        <v>9852.68017815846</v>
      </c>
      <c r="AF2456" s="44">
        <v>11410.102550584599</v>
      </c>
      <c r="AG2456" s="45">
        <v>10736.8481753864</v>
      </c>
      <c r="AH2456" s="140">
        <v>1.08973883057607</v>
      </c>
      <c r="AI2456" s="44">
        <v>11465.1234904217</v>
      </c>
      <c r="AJ2456" s="45">
        <v>10650.582797762299</v>
      </c>
      <c r="AK2456" s="46">
        <v>1.0809833065902901</v>
      </c>
    </row>
    <row r="2457" spans="1:37" x14ac:dyDescent="0.2">
      <c r="A2457" s="35" t="s">
        <v>4785</v>
      </c>
      <c r="B2457" s="35" t="s">
        <v>10747</v>
      </c>
      <c r="C2457" s="85" t="s">
        <v>947</v>
      </c>
      <c r="D2457" s="85" t="s">
        <v>947</v>
      </c>
      <c r="E2457" s="85" t="s">
        <v>12902</v>
      </c>
      <c r="F2457" s="85" t="s">
        <v>190</v>
      </c>
      <c r="G2457" s="85" t="s">
        <v>190</v>
      </c>
      <c r="H2457" s="840">
        <v>1.1605178264409</v>
      </c>
      <c r="I2457" s="840">
        <v>1.16695805072078</v>
      </c>
      <c r="J2457" s="86">
        <v>17855.916666666701</v>
      </c>
      <c r="K2457" s="44">
        <v>20722.109599109801</v>
      </c>
      <c r="L2457" s="45">
        <v>19496.752334264002</v>
      </c>
      <c r="M2457" s="46">
        <v>1.0918931073788201</v>
      </c>
      <c r="N2457" s="139">
        <v>20837.105707166102</v>
      </c>
      <c r="O2457" s="45">
        <v>19354.449985865998</v>
      </c>
      <c r="P2457" s="99">
        <v>1.0839236286309999</v>
      </c>
      <c r="Q2457" s="86">
        <v>17841.178647856901</v>
      </c>
      <c r="R2457" s="44">
        <v>20705.0058655547</v>
      </c>
      <c r="S2457" s="45">
        <v>19481.656540835502</v>
      </c>
      <c r="T2457" s="140">
        <v>1.0919489639870601</v>
      </c>
      <c r="U2457" s="44">
        <v>20819.907057464399</v>
      </c>
      <c r="V2457" s="45">
        <v>19339.3227619153</v>
      </c>
      <c r="W2457" s="99">
        <v>1.0839711402272401</v>
      </c>
      <c r="X2457" s="86">
        <v>17829.143343931399</v>
      </c>
      <c r="Y2457" s="44">
        <v>20691.0386808025</v>
      </c>
      <c r="Z2457" s="45">
        <v>19469.467975627402</v>
      </c>
      <c r="AA2457" s="46">
        <v>1.0920024366876999</v>
      </c>
      <c r="AB2457" s="139">
        <v>20805.8623626556</v>
      </c>
      <c r="AC2457" s="45">
        <v>19327.101715891</v>
      </c>
      <c r="AD2457" s="99">
        <v>1.08401740583175</v>
      </c>
      <c r="AE2457" s="142">
        <v>17840.232452296699</v>
      </c>
      <c r="AF2457" s="44">
        <v>20703.9077887397</v>
      </c>
      <c r="AG2457" s="45">
        <v>19482.2713975966</v>
      </c>
      <c r="AH2457" s="140">
        <v>1.0920413424931901</v>
      </c>
      <c r="AI2457" s="44">
        <v>20818.802886937799</v>
      </c>
      <c r="AJ2457" s="45">
        <v>19339.7292303799</v>
      </c>
      <c r="AK2457" s="46">
        <v>1.0840514148059901</v>
      </c>
    </row>
    <row r="2458" spans="1:37" x14ac:dyDescent="0.2">
      <c r="A2458" s="35" t="s">
        <v>4784</v>
      </c>
      <c r="B2458" s="35" t="s">
        <v>10746</v>
      </c>
      <c r="C2458" s="85" t="s">
        <v>947</v>
      </c>
      <c r="D2458" s="85" t="s">
        <v>947</v>
      </c>
      <c r="E2458" s="85" t="s">
        <v>12902</v>
      </c>
      <c r="F2458" s="85" t="s">
        <v>177</v>
      </c>
      <c r="G2458" s="85" t="s">
        <v>177</v>
      </c>
      <c r="H2458" s="840">
        <v>1.1573404676653201</v>
      </c>
      <c r="I2458" s="840">
        <v>1.16321255910004</v>
      </c>
      <c r="J2458" s="86">
        <v>7533</v>
      </c>
      <c r="K2458" s="44">
        <v>8718.2457429228198</v>
      </c>
      <c r="L2458" s="45">
        <v>8202.7110814199805</v>
      </c>
      <c r="M2458" s="46">
        <v>1.0889036348626</v>
      </c>
      <c r="N2458" s="139">
        <v>8762.4802077006298</v>
      </c>
      <c r="O2458" s="45">
        <v>8138.9895178080296</v>
      </c>
      <c r="P2458" s="99">
        <v>1.0804446459323001</v>
      </c>
      <c r="Q2458" s="86">
        <v>7539.5013698377597</v>
      </c>
      <c r="R2458" s="44">
        <v>8725.7700413313105</v>
      </c>
      <c r="S2458" s="45">
        <v>8210.2104246360796</v>
      </c>
      <c r="T2458" s="140">
        <v>1.0889593385421401</v>
      </c>
      <c r="U2458" s="44">
        <v>8770.0426827472602</v>
      </c>
      <c r="V2458" s="45">
        <v>8146.3709520554803</v>
      </c>
      <c r="W2458" s="99">
        <v>1.08049200503438</v>
      </c>
      <c r="X2458" s="86">
        <v>7548.4958014013901</v>
      </c>
      <c r="Y2458" s="44">
        <v>8736.1796609635603</v>
      </c>
      <c r="Z2458" s="45">
        <v>8220.4075282246995</v>
      </c>
      <c r="AA2458" s="46">
        <v>1.08901266484093</v>
      </c>
      <c r="AB2458" s="139">
        <v>8780.5051185040502</v>
      </c>
      <c r="AC2458" s="45">
        <v>8156.4374782573996</v>
      </c>
      <c r="AD2458" s="99">
        <v>1.0805381221439001</v>
      </c>
      <c r="AE2458" s="142">
        <v>7569.2823241046499</v>
      </c>
      <c r="AF2458" s="44">
        <v>8760.2367448700807</v>
      </c>
      <c r="AG2458" s="45">
        <v>8243.3379974566597</v>
      </c>
      <c r="AH2458" s="140">
        <v>1.08905146412698</v>
      </c>
      <c r="AI2458" s="44">
        <v>8804.6842627724891</v>
      </c>
      <c r="AJ2458" s="45">
        <v>8179.1547057609696</v>
      </c>
      <c r="AK2458" s="46">
        <v>1.0805720219622601</v>
      </c>
    </row>
    <row r="2459" spans="1:37" x14ac:dyDescent="0.2">
      <c r="A2459" s="35" t="s">
        <v>4783</v>
      </c>
      <c r="B2459" s="35" t="s">
        <v>10745</v>
      </c>
      <c r="C2459" s="85" t="s">
        <v>947</v>
      </c>
      <c r="D2459" s="85" t="s">
        <v>947</v>
      </c>
      <c r="E2459" s="85" t="s">
        <v>12902</v>
      </c>
      <c r="F2459" s="85" t="s">
        <v>190</v>
      </c>
      <c r="G2459" s="85" t="s">
        <v>190</v>
      </c>
      <c r="H2459" s="840">
        <v>1.1605178264409</v>
      </c>
      <c r="I2459" s="840">
        <v>1.16695805072078</v>
      </c>
      <c r="J2459" s="86">
        <v>5303.5833333333303</v>
      </c>
      <c r="K2459" s="44">
        <v>6154.9030023481801</v>
      </c>
      <c r="L2459" s="45">
        <v>5790.94608607587</v>
      </c>
      <c r="M2459" s="46">
        <v>1.0918931073788201</v>
      </c>
      <c r="N2459" s="139">
        <v>6189.0592685019001</v>
      </c>
      <c r="O2459" s="45">
        <v>5748.6792914135403</v>
      </c>
      <c r="P2459" s="99">
        <v>1.0839236286309999</v>
      </c>
      <c r="Q2459" s="86">
        <v>5324.6002290999804</v>
      </c>
      <c r="R2459" s="44">
        <v>6179.2934845418304</v>
      </c>
      <c r="S2459" s="45">
        <v>5814.1917038110096</v>
      </c>
      <c r="T2459" s="140">
        <v>1.0919489639870601</v>
      </c>
      <c r="U2459" s="44">
        <v>6213.5851042179502</v>
      </c>
      <c r="V2459" s="45">
        <v>5771.7129815917197</v>
      </c>
      <c r="W2459" s="99">
        <v>1.0839711402272401</v>
      </c>
      <c r="X2459" s="86">
        <v>5344.46449513067</v>
      </c>
      <c r="Y2459" s="44">
        <v>6202.3463193796097</v>
      </c>
      <c r="Z2459" s="45">
        <v>5836.1682514736003</v>
      </c>
      <c r="AA2459" s="46">
        <v>1.0920024366876999</v>
      </c>
      <c r="AB2459" s="139">
        <v>6236.7658693841304</v>
      </c>
      <c r="AC2459" s="45">
        <v>5793.4925375714702</v>
      </c>
      <c r="AD2459" s="99">
        <v>1.08401740583175</v>
      </c>
      <c r="AE2459" s="142">
        <v>5364.0222205077498</v>
      </c>
      <c r="AF2459" s="44">
        <v>6225.0434083243499</v>
      </c>
      <c r="AG2459" s="45">
        <v>5857.7340268465896</v>
      </c>
      <c r="AH2459" s="140">
        <v>1.0920413424931901</v>
      </c>
      <c r="AI2459" s="44">
        <v>6259.5889144666999</v>
      </c>
      <c r="AJ2459" s="45">
        <v>5814.8758771921903</v>
      </c>
      <c r="AK2459" s="46">
        <v>1.0840514148059901</v>
      </c>
    </row>
    <row r="2460" spans="1:37" x14ac:dyDescent="0.2">
      <c r="A2460" s="35" t="s">
        <v>4782</v>
      </c>
      <c r="B2460" s="35" t="s">
        <v>10744</v>
      </c>
      <c r="C2460" s="85" t="s">
        <v>947</v>
      </c>
      <c r="D2460" s="85" t="s">
        <v>947</v>
      </c>
      <c r="E2460" s="85" t="s">
        <v>12902</v>
      </c>
      <c r="F2460" s="85" t="s">
        <v>172</v>
      </c>
      <c r="G2460" s="85" t="s">
        <v>172</v>
      </c>
      <c r="H2460" s="840">
        <v>1.1580709354474601</v>
      </c>
      <c r="I2460" s="840">
        <v>1.16365529816321</v>
      </c>
      <c r="J2460" s="86">
        <v>11895</v>
      </c>
      <c r="K2460" s="44">
        <v>13775.2537771476</v>
      </c>
      <c r="L2460" s="45">
        <v>12960.6838507513</v>
      </c>
      <c r="M2460" s="46">
        <v>1.08959090800767</v>
      </c>
      <c r="N2460" s="139">
        <v>13841.679771651399</v>
      </c>
      <c r="O2460" s="45">
        <v>12856.780717327099</v>
      </c>
      <c r="P2460" s="99">
        <v>1.0808558820787799</v>
      </c>
      <c r="Q2460" s="86">
        <v>12046.3876290321</v>
      </c>
      <c r="R2460" s="44">
        <v>13950.571390315999</v>
      </c>
      <c r="S2460" s="45">
        <v>13126.3058865722</v>
      </c>
      <c r="T2460" s="140">
        <v>1.08964664684518</v>
      </c>
      <c r="U2460" s="44">
        <v>14017.842788251</v>
      </c>
      <c r="V2460" s="45">
        <v>13020.9796498865</v>
      </c>
      <c r="W2460" s="99">
        <v>1.0809032592065699</v>
      </c>
      <c r="X2460" s="86">
        <v>12192.147924094001</v>
      </c>
      <c r="Y2460" s="44">
        <v>14119.3721515694</v>
      </c>
      <c r="Z2460" s="45">
        <v>13285.7836758094</v>
      </c>
      <c r="AA2460" s="46">
        <v>1.08970000680143</v>
      </c>
      <c r="AB2460" s="139">
        <v>14187.457527861599</v>
      </c>
      <c r="AC2460" s="45">
        <v>13179.094908511501</v>
      </c>
      <c r="AD2460" s="99">
        <v>1.08094939386907</v>
      </c>
      <c r="AE2460" s="142">
        <v>12343.5332927213</v>
      </c>
      <c r="AF2460" s="44">
        <v>14294.687147028701</v>
      </c>
      <c r="AG2460" s="45">
        <v>13451.227535586901</v>
      </c>
      <c r="AH2460" s="140">
        <v>1.08973883057607</v>
      </c>
      <c r="AI2460" s="44">
        <v>14363.6179141291</v>
      </c>
      <c r="AJ2460" s="45">
        <v>13343.153433773199</v>
      </c>
      <c r="AK2460" s="46">
        <v>1.0809833065902901</v>
      </c>
    </row>
    <row r="2461" spans="1:37" x14ac:dyDescent="0.2">
      <c r="A2461" s="35" t="s">
        <v>4781</v>
      </c>
      <c r="B2461" s="35" t="s">
        <v>10743</v>
      </c>
      <c r="C2461" s="85" t="s">
        <v>947</v>
      </c>
      <c r="D2461" s="85" t="s">
        <v>947</v>
      </c>
      <c r="E2461" s="85" t="s">
        <v>12902</v>
      </c>
      <c r="F2461" s="85" t="s">
        <v>177</v>
      </c>
      <c r="G2461" s="85" t="s">
        <v>177</v>
      </c>
      <c r="H2461" s="840">
        <v>1.1573404676653201</v>
      </c>
      <c r="I2461" s="840">
        <v>1.16321255910004</v>
      </c>
      <c r="J2461" s="86">
        <v>20627.25</v>
      </c>
      <c r="K2461" s="44">
        <v>23872.751161649401</v>
      </c>
      <c r="L2461" s="45">
        <v>22461.087502219601</v>
      </c>
      <c r="M2461" s="46">
        <v>1.0889036348626</v>
      </c>
      <c r="N2461" s="139">
        <v>23993.876259696401</v>
      </c>
      <c r="O2461" s="45">
        <v>22286.601822807101</v>
      </c>
      <c r="P2461" s="99">
        <v>1.0804446459323001</v>
      </c>
      <c r="Q2461" s="86">
        <v>20635.639059888399</v>
      </c>
      <c r="R2461" s="44">
        <v>23882.460160143899</v>
      </c>
      <c r="S2461" s="45">
        <v>22471.371861050498</v>
      </c>
      <c r="T2461" s="140">
        <v>1.0889593385421401</v>
      </c>
      <c r="U2461" s="44">
        <v>24003.6345195176</v>
      </c>
      <c r="V2461" s="45">
        <v>22296.643022984699</v>
      </c>
      <c r="W2461" s="99">
        <v>1.08049200503438</v>
      </c>
      <c r="X2461" s="86">
        <v>20651.575193402201</v>
      </c>
      <c r="Y2461" s="44">
        <v>23900.903692357599</v>
      </c>
      <c r="Z2461" s="45">
        <v>22489.826934529799</v>
      </c>
      <c r="AA2461" s="46">
        <v>1.08901266484093</v>
      </c>
      <c r="AB2461" s="139">
        <v>24022.171630164401</v>
      </c>
      <c r="AC2461" s="45">
        <v>22314.814278792499</v>
      </c>
      <c r="AD2461" s="99">
        <v>1.0805381221439001</v>
      </c>
      <c r="AE2461" s="142">
        <v>20698.243391456901</v>
      </c>
      <c r="AF2461" s="44">
        <v>23954.914686519201</v>
      </c>
      <c r="AG2461" s="45">
        <v>22541.452270322799</v>
      </c>
      <c r="AH2461" s="140">
        <v>1.08905146412698</v>
      </c>
      <c r="AI2461" s="44">
        <v>24076.456664252099</v>
      </c>
      <c r="AJ2461" s="45">
        <v>22365.9427125736</v>
      </c>
      <c r="AK2461" s="46">
        <v>1.0805720219622601</v>
      </c>
    </row>
    <row r="2462" spans="1:37" x14ac:dyDescent="0.2">
      <c r="A2462" s="35" t="s">
        <v>4780</v>
      </c>
      <c r="B2462" s="35" t="s">
        <v>10742</v>
      </c>
      <c r="C2462" s="85" t="s">
        <v>947</v>
      </c>
      <c r="D2462" s="85" t="s">
        <v>947</v>
      </c>
      <c r="E2462" s="85" t="s">
        <v>12902</v>
      </c>
      <c r="F2462" s="85" t="s">
        <v>190</v>
      </c>
      <c r="G2462" s="85" t="s">
        <v>190</v>
      </c>
      <c r="H2462" s="840">
        <v>1.1605178264409</v>
      </c>
      <c r="I2462" s="840">
        <v>1.16695805072078</v>
      </c>
      <c r="J2462" s="86">
        <v>12362.583333333299</v>
      </c>
      <c r="K2462" s="44">
        <v>14346.998339194501</v>
      </c>
      <c r="L2462" s="45">
        <v>13498.619531062999</v>
      </c>
      <c r="M2462" s="46">
        <v>1.0918931073788201</v>
      </c>
      <c r="N2462" s="139">
        <v>14426.616148539901</v>
      </c>
      <c r="O2462" s="45">
        <v>13400.0961859197</v>
      </c>
      <c r="P2462" s="99">
        <v>1.0839236286309999</v>
      </c>
      <c r="Q2462" s="86">
        <v>12408.399670245301</v>
      </c>
      <c r="R2462" s="44">
        <v>14400.1690149231</v>
      </c>
      <c r="S2462" s="45">
        <v>13549.3391646618</v>
      </c>
      <c r="T2462" s="140">
        <v>1.0919489639870601</v>
      </c>
      <c r="U2462" s="44">
        <v>14480.0818917539</v>
      </c>
      <c r="V2462" s="45">
        <v>13450.3471389511</v>
      </c>
      <c r="W2462" s="99">
        <v>1.0839711402272401</v>
      </c>
      <c r="X2462" s="86">
        <v>12454.062618543499</v>
      </c>
      <c r="Y2462" s="44">
        <v>14453.161680431</v>
      </c>
      <c r="Z2462" s="45">
        <v>13599.8667261108</v>
      </c>
      <c r="AA2462" s="46">
        <v>1.0920024366876999</v>
      </c>
      <c r="AB2462" s="139">
        <v>14533.3686368902</v>
      </c>
      <c r="AC2462" s="45">
        <v>13500.420651819801</v>
      </c>
      <c r="AD2462" s="99">
        <v>1.08401740583175</v>
      </c>
      <c r="AE2462" s="142">
        <v>12506.0896051332</v>
      </c>
      <c r="AF2462" s="44">
        <v>14513.5399258243</v>
      </c>
      <c r="AG2462" s="45">
        <v>13657.1668817298</v>
      </c>
      <c r="AH2462" s="140">
        <v>1.0920413424931901</v>
      </c>
      <c r="AI2462" s="44">
        <v>14594.081947745701</v>
      </c>
      <c r="AJ2462" s="45">
        <v>13557.244130135099</v>
      </c>
      <c r="AK2462" s="46">
        <v>1.0840514148059901</v>
      </c>
    </row>
    <row r="2463" spans="1:37" x14ac:dyDescent="0.2">
      <c r="A2463" s="35" t="s">
        <v>4779</v>
      </c>
      <c r="B2463" s="35" t="s">
        <v>10741</v>
      </c>
      <c r="C2463" s="85" t="s">
        <v>947</v>
      </c>
      <c r="D2463" s="85" t="s">
        <v>947</v>
      </c>
      <c r="E2463" s="85" t="s">
        <v>12902</v>
      </c>
      <c r="F2463" s="85" t="s">
        <v>190</v>
      </c>
      <c r="G2463" s="85" t="s">
        <v>190</v>
      </c>
      <c r="H2463" s="840">
        <v>1.1605178264409</v>
      </c>
      <c r="I2463" s="840">
        <v>1.16695805072078</v>
      </c>
      <c r="J2463" s="86">
        <v>11180</v>
      </c>
      <c r="K2463" s="44">
        <v>12974.589299609301</v>
      </c>
      <c r="L2463" s="45">
        <v>12207.364940495199</v>
      </c>
      <c r="M2463" s="46">
        <v>1.0918931073788201</v>
      </c>
      <c r="N2463" s="139">
        <v>13046.5910070584</v>
      </c>
      <c r="O2463" s="45">
        <v>12118.2661680945</v>
      </c>
      <c r="P2463" s="99">
        <v>1.0839236286309999</v>
      </c>
      <c r="Q2463" s="86">
        <v>11232.655930945801</v>
      </c>
      <c r="R2463" s="44">
        <v>13035.6974461397</v>
      </c>
      <c r="S2463" s="45">
        <v>12265.4870066194</v>
      </c>
      <c r="T2463" s="140">
        <v>1.0919489639870601</v>
      </c>
      <c r="U2463" s="44">
        <v>13108.038269593801</v>
      </c>
      <c r="V2463" s="45">
        <v>12175.8748572476</v>
      </c>
      <c r="W2463" s="99">
        <v>1.0839711402272401</v>
      </c>
      <c r="X2463" s="86">
        <v>11281.740575444701</v>
      </c>
      <c r="Y2463" s="44">
        <v>13092.661051085201</v>
      </c>
      <c r="Z2463" s="45">
        <v>12319.6881984641</v>
      </c>
      <c r="AA2463" s="46">
        <v>1.0920024366876999</v>
      </c>
      <c r="AB2463" s="139">
        <v>13165.317990658499</v>
      </c>
      <c r="AC2463" s="45">
        <v>12229.6031518604</v>
      </c>
      <c r="AD2463" s="99">
        <v>1.08401740583175</v>
      </c>
      <c r="AE2463" s="142">
        <v>11338.8577030991</v>
      </c>
      <c r="AF2463" s="44">
        <v>13158.946495923299</v>
      </c>
      <c r="AG2463" s="45">
        <v>12382.501388431599</v>
      </c>
      <c r="AH2463" s="140">
        <v>1.0920413424931901</v>
      </c>
      <c r="AI2463" s="44">
        <v>13231.9712826089</v>
      </c>
      <c r="AJ2463" s="45">
        <v>12291.9047353284</v>
      </c>
      <c r="AK2463" s="46">
        <v>1.0840514148059901</v>
      </c>
    </row>
    <row r="2464" spans="1:37" x14ac:dyDescent="0.2">
      <c r="A2464" s="35" t="s">
        <v>4778</v>
      </c>
      <c r="B2464" s="35" t="s">
        <v>10740</v>
      </c>
      <c r="C2464" s="85" t="s">
        <v>947</v>
      </c>
      <c r="D2464" s="85" t="s">
        <v>947</v>
      </c>
      <c r="E2464" s="85" t="s">
        <v>12902</v>
      </c>
      <c r="F2464" s="85" t="s">
        <v>177</v>
      </c>
      <c r="G2464" s="85" t="s">
        <v>177</v>
      </c>
      <c r="H2464" s="840">
        <v>1.1573404676653201</v>
      </c>
      <c r="I2464" s="840">
        <v>1.16321255910004</v>
      </c>
      <c r="J2464" s="86">
        <v>9192.5833333333303</v>
      </c>
      <c r="K2464" s="44">
        <v>10638.9486940524</v>
      </c>
      <c r="L2464" s="45">
        <v>10009.837405443999</v>
      </c>
      <c r="M2464" s="46">
        <v>1.0889036348626</v>
      </c>
      <c r="N2464" s="139">
        <v>10692.928383907099</v>
      </c>
      <c r="O2464" s="45">
        <v>9932.0774447865097</v>
      </c>
      <c r="P2464" s="99">
        <v>1.0804446459323001</v>
      </c>
      <c r="Q2464" s="86">
        <v>9200.0583783985294</v>
      </c>
      <c r="R2464" s="44">
        <v>10647.599866204</v>
      </c>
      <c r="S2464" s="45">
        <v>10018.4894862899</v>
      </c>
      <c r="T2464" s="140">
        <v>1.0889593385421401</v>
      </c>
      <c r="U2464" s="44">
        <v>10701.6234502067</v>
      </c>
      <c r="V2464" s="45">
        <v>9940.58952370921</v>
      </c>
      <c r="W2464" s="99">
        <v>1.08049200503438</v>
      </c>
      <c r="X2464" s="86">
        <v>9207.9092832012393</v>
      </c>
      <c r="Y2464" s="44">
        <v>10656.686036039901</v>
      </c>
      <c r="Z2464" s="45">
        <v>10027.529826112501</v>
      </c>
      <c r="AA2464" s="46">
        <v>1.08901266484093</v>
      </c>
      <c r="AB2464" s="139">
        <v>10710.755721273599</v>
      </c>
      <c r="AC2464" s="45">
        <v>9949.4970057416795</v>
      </c>
      <c r="AD2464" s="99">
        <v>1.0805381221439001</v>
      </c>
      <c r="AE2464" s="142">
        <v>9232.6397456841005</v>
      </c>
      <c r="AF2464" s="44">
        <v>10685.3076010554</v>
      </c>
      <c r="AG2464" s="45">
        <v>10054.819832794299</v>
      </c>
      <c r="AH2464" s="140">
        <v>1.08905146412698</v>
      </c>
      <c r="AI2464" s="44">
        <v>10739.522505826</v>
      </c>
      <c r="AJ2464" s="45">
        <v>9976.5321980430108</v>
      </c>
      <c r="AK2464" s="46">
        <v>1.0805720219622601</v>
      </c>
    </row>
    <row r="2465" spans="1:37" x14ac:dyDescent="0.2">
      <c r="A2465" s="35" t="s">
        <v>4777</v>
      </c>
      <c r="B2465" s="35" t="s">
        <v>10739</v>
      </c>
      <c r="C2465" s="85" t="s">
        <v>947</v>
      </c>
      <c r="D2465" s="85" t="s">
        <v>947</v>
      </c>
      <c r="E2465" s="85" t="s">
        <v>12902</v>
      </c>
      <c r="F2465" s="85" t="s">
        <v>172</v>
      </c>
      <c r="G2465" s="85" t="s">
        <v>172</v>
      </c>
      <c r="H2465" s="840">
        <v>1.1580709354474601</v>
      </c>
      <c r="I2465" s="840">
        <v>1.16365529816321</v>
      </c>
      <c r="J2465" s="86">
        <v>12020.916666666701</v>
      </c>
      <c r="K2465" s="44">
        <v>13921.0742091027</v>
      </c>
      <c r="L2465" s="45">
        <v>13097.8815059179</v>
      </c>
      <c r="M2465" s="46">
        <v>1.08959090800767</v>
      </c>
      <c r="N2465" s="139">
        <v>13988.2033679451</v>
      </c>
      <c r="O2465" s="45">
        <v>12992.878487145499</v>
      </c>
      <c r="P2465" s="99">
        <v>1.0808558820787799</v>
      </c>
      <c r="Q2465" s="86">
        <v>12159.041944921901</v>
      </c>
      <c r="R2465" s="44">
        <v>14081.0330793006</v>
      </c>
      <c r="S2465" s="45">
        <v>13249.0592841341</v>
      </c>
      <c r="T2465" s="140">
        <v>1.08964664684518</v>
      </c>
      <c r="U2465" s="44">
        <v>14148.933579797</v>
      </c>
      <c r="V2465" s="45">
        <v>13142.748067095399</v>
      </c>
      <c r="W2465" s="99">
        <v>1.0809032592065699</v>
      </c>
      <c r="X2465" s="86">
        <v>12291.3972886395</v>
      </c>
      <c r="Y2465" s="44">
        <v>14234.3099560112</v>
      </c>
      <c r="Z2465" s="45">
        <v>13393.9357090296</v>
      </c>
      <c r="AA2465" s="46">
        <v>1.08970000680143</v>
      </c>
      <c r="AB2465" s="139">
        <v>14302.949576754299</v>
      </c>
      <c r="AC2465" s="45">
        <v>13286.3784489588</v>
      </c>
      <c r="AD2465" s="99">
        <v>1.08094939386907</v>
      </c>
      <c r="AE2465" s="142">
        <v>12429.093817286201</v>
      </c>
      <c r="AF2465" s="44">
        <v>14393.7723037489</v>
      </c>
      <c r="AG2465" s="45">
        <v>13544.466161569801</v>
      </c>
      <c r="AH2465" s="140">
        <v>1.08973883057607</v>
      </c>
      <c r="AI2465" s="44">
        <v>14463.180871852701</v>
      </c>
      <c r="AJ2465" s="45">
        <v>13435.642932531</v>
      </c>
      <c r="AK2465" s="46">
        <v>1.0809833065902901</v>
      </c>
    </row>
    <row r="2466" spans="1:37" x14ac:dyDescent="0.2">
      <c r="A2466" s="35" t="s">
        <v>4776</v>
      </c>
      <c r="B2466" s="35" t="s">
        <v>10738</v>
      </c>
      <c r="C2466" s="85" t="s">
        <v>947</v>
      </c>
      <c r="D2466" s="85" t="s">
        <v>947</v>
      </c>
      <c r="E2466" s="85" t="s">
        <v>12902</v>
      </c>
      <c r="F2466" s="85" t="s">
        <v>172</v>
      </c>
      <c r="G2466" s="85" t="s">
        <v>172</v>
      </c>
      <c r="H2466" s="840">
        <v>1.1580709354474601</v>
      </c>
      <c r="I2466" s="840">
        <v>1.16365529816321</v>
      </c>
      <c r="J2466" s="86">
        <v>3824.3333333333298</v>
      </c>
      <c r="K2466" s="44">
        <v>4428.8492807962502</v>
      </c>
      <c r="L2466" s="45">
        <v>4166.9588291906803</v>
      </c>
      <c r="M2466" s="46">
        <v>1.08959090800767</v>
      </c>
      <c r="N2466" s="139">
        <v>4450.2057452754998</v>
      </c>
      <c r="O2466" s="45">
        <v>4133.5531783632896</v>
      </c>
      <c r="P2466" s="99">
        <v>1.0808558820787799</v>
      </c>
      <c r="Q2466" s="86">
        <v>3873.6365164847198</v>
      </c>
      <c r="R2466" s="44">
        <v>4485.9458642289201</v>
      </c>
      <c r="S2466" s="45">
        <v>4220.8950412846398</v>
      </c>
      <c r="T2466" s="140">
        <v>1.08964664684518</v>
      </c>
      <c r="U2466" s="44">
        <v>4507.5776555659304</v>
      </c>
      <c r="V2466" s="45">
        <v>4187.0263356499199</v>
      </c>
      <c r="W2466" s="99">
        <v>1.0809032592065699</v>
      </c>
      <c r="X2466" s="86">
        <v>3920.2586186278299</v>
      </c>
      <c r="Y2466" s="44">
        <v>4539.9375656703096</v>
      </c>
      <c r="Z2466" s="45">
        <v>4271.9058433821301</v>
      </c>
      <c r="AA2466" s="46">
        <v>1.08970000680143</v>
      </c>
      <c r="AB2466" s="139">
        <v>4561.8297117362599</v>
      </c>
      <c r="AC2466" s="45">
        <v>4237.6011776157302</v>
      </c>
      <c r="AD2466" s="99">
        <v>1.08094939386907</v>
      </c>
      <c r="AE2466" s="142">
        <v>3969.4641799342098</v>
      </c>
      <c r="AF2466" s="44">
        <v>4596.9210960816099</v>
      </c>
      <c r="AG2466" s="45">
        <v>4325.6792534551096</v>
      </c>
      <c r="AH2466" s="140">
        <v>1.08973883057607</v>
      </c>
      <c r="AI2466" s="44">
        <v>4619.0880238495201</v>
      </c>
      <c r="AJ2466" s="45">
        <v>4290.9245146169897</v>
      </c>
      <c r="AK2466" s="46">
        <v>1.0809833065902901</v>
      </c>
    </row>
    <row r="2467" spans="1:37" x14ac:dyDescent="0.2">
      <c r="A2467" s="35" t="s">
        <v>4775</v>
      </c>
      <c r="B2467" s="35" t="s">
        <v>13016</v>
      </c>
      <c r="C2467" s="85" t="s">
        <v>947</v>
      </c>
      <c r="D2467" s="85" t="s">
        <v>947</v>
      </c>
      <c r="E2467" s="85" t="s">
        <v>12902</v>
      </c>
      <c r="F2467" s="85" t="s">
        <v>172</v>
      </c>
      <c r="G2467" s="85" t="s">
        <v>172</v>
      </c>
      <c r="H2467" s="840">
        <v>1.1580709354474601</v>
      </c>
      <c r="I2467" s="840">
        <v>1.16365529816321</v>
      </c>
      <c r="J2467" s="86">
        <v>15934.416666666701</v>
      </c>
      <c r="K2467" s="44">
        <v>18453.184814976299</v>
      </c>
      <c r="L2467" s="45">
        <v>17361.995524405898</v>
      </c>
      <c r="M2467" s="46">
        <v>1.08959090800767</v>
      </c>
      <c r="N2467" s="139">
        <v>18542.1683773068</v>
      </c>
      <c r="O2467" s="45">
        <v>17222.807981660899</v>
      </c>
      <c r="P2467" s="99">
        <v>1.0808558820787799</v>
      </c>
      <c r="Q2467" s="86">
        <v>16117.8446297705</v>
      </c>
      <c r="R2467" s="44">
        <v>18665.6074077952</v>
      </c>
      <c r="S2467" s="45">
        <v>17562.755355201101</v>
      </c>
      <c r="T2467" s="140">
        <v>1.08964664684518</v>
      </c>
      <c r="U2467" s="44">
        <v>18755.6152984039</v>
      </c>
      <c r="V2467" s="45">
        <v>17421.830791704</v>
      </c>
      <c r="W2467" s="99">
        <v>1.0809032592065699</v>
      </c>
      <c r="X2467" s="86">
        <v>16295.1100888317</v>
      </c>
      <c r="Y2467" s="44">
        <v>18870.8933837927</v>
      </c>
      <c r="Z2467" s="45">
        <v>17756.78157463</v>
      </c>
      <c r="AA2467" s="46">
        <v>1.08970000680143</v>
      </c>
      <c r="AB2467" s="139">
        <v>18961.891189021699</v>
      </c>
      <c r="AC2467" s="45">
        <v>17614.189373552301</v>
      </c>
      <c r="AD2467" s="99">
        <v>1.08094939386907</v>
      </c>
      <c r="AE2467" s="142">
        <v>16485.581454815299</v>
      </c>
      <c r="AF2467" s="44">
        <v>19091.472736773299</v>
      </c>
      <c r="AG2467" s="45">
        <v>17964.978255937</v>
      </c>
      <c r="AH2467" s="140">
        <v>1.08973883057607</v>
      </c>
      <c r="AI2467" s="44">
        <v>19183.534203196999</v>
      </c>
      <c r="AJ2467" s="45">
        <v>17820.638352089802</v>
      </c>
      <c r="AK2467" s="46">
        <v>1.0809833065902901</v>
      </c>
    </row>
    <row r="2468" spans="1:37" x14ac:dyDescent="0.2">
      <c r="A2468" s="35" t="s">
        <v>4774</v>
      </c>
      <c r="B2468" s="35" t="s">
        <v>10737</v>
      </c>
      <c r="C2468" s="85" t="s">
        <v>947</v>
      </c>
      <c r="D2468" s="85" t="s">
        <v>947</v>
      </c>
      <c r="E2468" s="85" t="s">
        <v>12902</v>
      </c>
      <c r="F2468" s="85" t="s">
        <v>190</v>
      </c>
      <c r="G2468" s="85" t="s">
        <v>190</v>
      </c>
      <c r="H2468" s="840">
        <v>1.1605178264409</v>
      </c>
      <c r="I2468" s="840">
        <v>1.16695805072078</v>
      </c>
      <c r="J2468" s="86">
        <v>11701.75</v>
      </c>
      <c r="K2468" s="44">
        <v>13580.0894755548</v>
      </c>
      <c r="L2468" s="45">
        <v>12777.0601692701</v>
      </c>
      <c r="M2468" s="46">
        <v>1.0918931073788201</v>
      </c>
      <c r="N2468" s="139">
        <v>13655.451370021899</v>
      </c>
      <c r="O2468" s="45">
        <v>12683.8033213328</v>
      </c>
      <c r="P2468" s="99">
        <v>1.0839236286309999</v>
      </c>
      <c r="Q2468" s="86">
        <v>11753.3188869776</v>
      </c>
      <c r="R2468" s="44">
        <v>13639.936088181999</v>
      </c>
      <c r="S2468" s="45">
        <v>12834.024382044799</v>
      </c>
      <c r="T2468" s="140">
        <v>1.0919489639870601</v>
      </c>
      <c r="U2468" s="44">
        <v>13715.630097847101</v>
      </c>
      <c r="V2468" s="45">
        <v>12740.2584753714</v>
      </c>
      <c r="W2468" s="99">
        <v>1.0839711402272401</v>
      </c>
      <c r="X2468" s="86">
        <v>11802.009062039901</v>
      </c>
      <c r="Y2468" s="44">
        <v>13696.441904314401</v>
      </c>
      <c r="Z2468" s="45">
        <v>12887.8226535579</v>
      </c>
      <c r="AA2468" s="46">
        <v>1.0920024366876999</v>
      </c>
      <c r="AB2468" s="139">
        <v>13772.449489627201</v>
      </c>
      <c r="AC2468" s="45">
        <v>12793.5832470354</v>
      </c>
      <c r="AD2468" s="99">
        <v>1.08401740583175</v>
      </c>
      <c r="AE2468" s="142">
        <v>11856.852393722</v>
      </c>
      <c r="AF2468" s="44">
        <v>13760.088568392801</v>
      </c>
      <c r="AG2468" s="45">
        <v>12948.173005783699</v>
      </c>
      <c r="AH2468" s="140">
        <v>1.0920413424931901</v>
      </c>
      <c r="AI2468" s="44">
        <v>13836.4493570618</v>
      </c>
      <c r="AJ2468" s="45">
        <v>12853.437612560099</v>
      </c>
      <c r="AK2468" s="46">
        <v>1.0840514148059901</v>
      </c>
    </row>
    <row r="2469" spans="1:37" x14ac:dyDescent="0.2">
      <c r="A2469" s="35" t="s">
        <v>4773</v>
      </c>
      <c r="B2469" s="35" t="s">
        <v>10736</v>
      </c>
      <c r="C2469" s="85" t="s">
        <v>947</v>
      </c>
      <c r="D2469" s="85" t="s">
        <v>947</v>
      </c>
      <c r="E2469" s="85" t="s">
        <v>12902</v>
      </c>
      <c r="F2469" s="85" t="s">
        <v>172</v>
      </c>
      <c r="G2469" s="85" t="s">
        <v>172</v>
      </c>
      <c r="H2469" s="840">
        <v>1.1580709354474601</v>
      </c>
      <c r="I2469" s="840">
        <v>1.16365529816321</v>
      </c>
      <c r="J2469" s="86">
        <v>13369.916666666701</v>
      </c>
      <c r="K2469" s="44">
        <v>15483.311901021299</v>
      </c>
      <c r="L2469" s="45">
        <v>14567.7396408202</v>
      </c>
      <c r="M2469" s="46">
        <v>1.08959090800767</v>
      </c>
      <c r="N2469" s="139">
        <v>15557.9743651673</v>
      </c>
      <c r="O2469" s="45">
        <v>14450.9530720698</v>
      </c>
      <c r="P2469" s="99">
        <v>1.0808558820787799</v>
      </c>
      <c r="Q2469" s="86">
        <v>13548.7731885589</v>
      </c>
      <c r="R2469" s="44">
        <v>15690.440440639901</v>
      </c>
      <c r="S2469" s="45">
        <v>14763.3752737791</v>
      </c>
      <c r="T2469" s="140">
        <v>1.08964664684518</v>
      </c>
      <c r="U2469" s="44">
        <v>15766.1017044782</v>
      </c>
      <c r="V2469" s="45">
        <v>14644.9130977639</v>
      </c>
      <c r="W2469" s="99">
        <v>1.0809032592065699</v>
      </c>
      <c r="X2469" s="86">
        <v>13723.422948772601</v>
      </c>
      <c r="Y2469" s="44">
        <v>15892.697251826299</v>
      </c>
      <c r="Z2469" s="45">
        <v>14954.4140806165</v>
      </c>
      <c r="AA2469" s="46">
        <v>1.08970000680143</v>
      </c>
      <c r="AB2469" s="139">
        <v>15969.333823273801</v>
      </c>
      <c r="AC2469" s="45">
        <v>14834.325718284599</v>
      </c>
      <c r="AD2469" s="99">
        <v>1.08094939386907</v>
      </c>
      <c r="AE2469" s="142">
        <v>13905.034821903</v>
      </c>
      <c r="AF2469" s="44">
        <v>16103.0166836308</v>
      </c>
      <c r="AG2469" s="45">
        <v>15152.8563859401</v>
      </c>
      <c r="AH2469" s="140">
        <v>1.08973883057607</v>
      </c>
      <c r="AI2469" s="44">
        <v>16180.6674416513</v>
      </c>
      <c r="AJ2469" s="45">
        <v>15031.110520033801</v>
      </c>
      <c r="AK2469" s="46">
        <v>1.0809833065902901</v>
      </c>
    </row>
    <row r="2470" spans="1:37" x14ac:dyDescent="0.2">
      <c r="A2470" s="35" t="s">
        <v>4772</v>
      </c>
      <c r="B2470" s="35" t="s">
        <v>10735</v>
      </c>
      <c r="C2470" s="85" t="s">
        <v>947</v>
      </c>
      <c r="D2470" s="85" t="s">
        <v>947</v>
      </c>
      <c r="E2470" s="85" t="s">
        <v>12902</v>
      </c>
      <c r="F2470" s="85" t="s">
        <v>190</v>
      </c>
      <c r="G2470" s="85" t="s">
        <v>190</v>
      </c>
      <c r="H2470" s="840">
        <v>1.1605178264409</v>
      </c>
      <c r="I2470" s="840">
        <v>1.16695805072078</v>
      </c>
      <c r="J2470" s="86">
        <v>23099.416666666701</v>
      </c>
      <c r="K2470" s="44">
        <v>26807.284822052701</v>
      </c>
      <c r="L2470" s="45">
        <v>25222.093842804799</v>
      </c>
      <c r="M2470" s="46">
        <v>1.0918931073788201</v>
      </c>
      <c r="N2470" s="139">
        <v>26956.0502461205</v>
      </c>
      <c r="O2470" s="45">
        <v>25038.0035325926</v>
      </c>
      <c r="P2470" s="99">
        <v>1.0839236286309999</v>
      </c>
      <c r="Q2470" s="86">
        <v>23280.245172745399</v>
      </c>
      <c r="R2470" s="44">
        <v>27017.1395268858</v>
      </c>
      <c r="S2470" s="45">
        <v>25420.839597744201</v>
      </c>
      <c r="T2470" s="140">
        <v>1.0919489639870601</v>
      </c>
      <c r="U2470" s="44">
        <v>27167.069527088901</v>
      </c>
      <c r="V2470" s="45">
        <v>25235.113904670499</v>
      </c>
      <c r="W2470" s="99">
        <v>1.0839711402272401</v>
      </c>
      <c r="X2470" s="86">
        <v>23436.338839267501</v>
      </c>
      <c r="Y2470" s="44">
        <v>27198.2890094791</v>
      </c>
      <c r="Z2470" s="45">
        <v>25592.5391195187</v>
      </c>
      <c r="AA2470" s="46">
        <v>1.0920024366876999</v>
      </c>
      <c r="AB2470" s="139">
        <v>27349.224287903398</v>
      </c>
      <c r="AC2470" s="45">
        <v>25405.399230736701</v>
      </c>
      <c r="AD2470" s="99">
        <v>1.08401740583175</v>
      </c>
      <c r="AE2470" s="142">
        <v>23622.374380403198</v>
      </c>
      <c r="AF2470" s="44">
        <v>27414.1865713187</v>
      </c>
      <c r="AG2470" s="45">
        <v>25796.6094312522</v>
      </c>
      <c r="AH2470" s="140">
        <v>1.0920413424931901</v>
      </c>
      <c r="AI2470" s="44">
        <v>27566.319960351899</v>
      </c>
      <c r="AJ2470" s="45">
        <v>25607.868368152798</v>
      </c>
      <c r="AK2470" s="46">
        <v>1.0840514148059901</v>
      </c>
    </row>
    <row r="2471" spans="1:37" x14ac:dyDescent="0.2">
      <c r="A2471" s="35" t="s">
        <v>4771</v>
      </c>
      <c r="B2471" s="35" t="s">
        <v>10734</v>
      </c>
      <c r="C2471" s="85" t="s">
        <v>947</v>
      </c>
      <c r="D2471" s="85" t="s">
        <v>947</v>
      </c>
      <c r="E2471" s="85" t="s">
        <v>12902</v>
      </c>
      <c r="F2471" s="85" t="s">
        <v>190</v>
      </c>
      <c r="G2471" s="85" t="s">
        <v>190</v>
      </c>
      <c r="H2471" s="840">
        <v>1.1605178264409</v>
      </c>
      <c r="I2471" s="840">
        <v>1.16695805072078</v>
      </c>
      <c r="J2471" s="86">
        <v>8584.8333333333303</v>
      </c>
      <c r="K2471" s="44">
        <v>9962.85212035738</v>
      </c>
      <c r="L2471" s="45">
        <v>9373.7203446626299</v>
      </c>
      <c r="M2471" s="46">
        <v>1.0918931073788201</v>
      </c>
      <c r="N2471" s="139">
        <v>10018.1403724295</v>
      </c>
      <c r="O2471" s="45">
        <v>9305.3036978590007</v>
      </c>
      <c r="P2471" s="99">
        <v>1.0839236286309999</v>
      </c>
      <c r="Q2471" s="86">
        <v>8634.2648117429708</v>
      </c>
      <c r="R2471" s="44">
        <v>10020.2182322391</v>
      </c>
      <c r="S2471" s="45">
        <v>9428.1765159726892</v>
      </c>
      <c r="T2471" s="140">
        <v>1.0919489639870601</v>
      </c>
      <c r="U2471" s="44">
        <v>10075.824834118601</v>
      </c>
      <c r="V2471" s="45">
        <v>9359.2938730089299</v>
      </c>
      <c r="W2471" s="99">
        <v>1.0839711402272401</v>
      </c>
      <c r="X2471" s="86">
        <v>8677.9869734868407</v>
      </c>
      <c r="Y2471" s="44">
        <v>10070.958580353399</v>
      </c>
      <c r="Z2471" s="45">
        <v>9476.38292059175</v>
      </c>
      <c r="AA2471" s="46">
        <v>1.0920024366876999</v>
      </c>
      <c r="AB2471" s="139">
        <v>10126.846762760601</v>
      </c>
      <c r="AC2471" s="45">
        <v>9407.0889268409592</v>
      </c>
      <c r="AD2471" s="99">
        <v>1.08401740583175</v>
      </c>
      <c r="AE2471" s="142">
        <v>8729.5362217153506</v>
      </c>
      <c r="AF2471" s="44">
        <v>10130.7824018622</v>
      </c>
      <c r="AG2471" s="45">
        <v>9533.0144549049492</v>
      </c>
      <c r="AH2471" s="140">
        <v>1.0920413424931901</v>
      </c>
      <c r="AI2471" s="44">
        <v>10187.002572989401</v>
      </c>
      <c r="AJ2471" s="45">
        <v>9463.2660917506491</v>
      </c>
      <c r="AK2471" s="46">
        <v>1.0840514148059901</v>
      </c>
    </row>
    <row r="2472" spans="1:37" x14ac:dyDescent="0.2">
      <c r="A2472" s="35" t="s">
        <v>4770</v>
      </c>
      <c r="B2472" s="35" t="s">
        <v>10733</v>
      </c>
      <c r="C2472" s="85" t="s">
        <v>947</v>
      </c>
      <c r="D2472" s="85" t="s">
        <v>947</v>
      </c>
      <c r="E2472" s="85" t="s">
        <v>12902</v>
      </c>
      <c r="F2472" s="85" t="s">
        <v>190</v>
      </c>
      <c r="G2472" s="85" t="s">
        <v>190</v>
      </c>
      <c r="H2472" s="840">
        <v>1.1605178264409</v>
      </c>
      <c r="I2472" s="840">
        <v>1.16695805072078</v>
      </c>
      <c r="J2472" s="86">
        <v>3631.4166666666702</v>
      </c>
      <c r="K2472" s="44">
        <v>4214.3237769012603</v>
      </c>
      <c r="L2472" s="45">
        <v>3965.11882835391</v>
      </c>
      <c r="M2472" s="46">
        <v>1.0918931073788201</v>
      </c>
      <c r="N2472" s="139">
        <v>4237.7109146883004</v>
      </c>
      <c r="O2472" s="45">
        <v>3936.1783304044102</v>
      </c>
      <c r="P2472" s="99">
        <v>1.0839236286309999</v>
      </c>
      <c r="Q2472" s="86">
        <v>3653.3340259301899</v>
      </c>
      <c r="R2472" s="44">
        <v>4239.75926303508</v>
      </c>
      <c r="S2472" s="45">
        <v>3989.2543047131498</v>
      </c>
      <c r="T2472" s="140">
        <v>1.0919489639870601</v>
      </c>
      <c r="U2472" s="44">
        <v>4263.2875535313997</v>
      </c>
      <c r="V2472" s="45">
        <v>3960.1086497185102</v>
      </c>
      <c r="W2472" s="99">
        <v>1.0839711402272401</v>
      </c>
      <c r="X2472" s="86">
        <v>3674.1775157541101</v>
      </c>
      <c r="Y2472" s="44">
        <v>4263.9485045409801</v>
      </c>
      <c r="Z2472" s="45">
        <v>4012.2108000266498</v>
      </c>
      <c r="AA2472" s="46">
        <v>1.0920024366876999</v>
      </c>
      <c r="AB2472" s="139">
        <v>4287.6110317865496</v>
      </c>
      <c r="AC2472" s="45">
        <v>3982.8723791931302</v>
      </c>
      <c r="AD2472" s="99">
        <v>1.08401740583175</v>
      </c>
      <c r="AE2472" s="142">
        <v>3696.0342048386201</v>
      </c>
      <c r="AF2472" s="44">
        <v>4289.3135818505298</v>
      </c>
      <c r="AG2472" s="45">
        <v>4036.2221549527098</v>
      </c>
      <c r="AH2472" s="140">
        <v>1.0920413424931901</v>
      </c>
      <c r="AI2472" s="44">
        <v>4313.1168710758102</v>
      </c>
      <c r="AJ2472" s="45">
        <v>4006.69110892663</v>
      </c>
      <c r="AK2472" s="46">
        <v>1.0840514148059901</v>
      </c>
    </row>
    <row r="2473" spans="1:37" x14ac:dyDescent="0.2">
      <c r="A2473" s="35" t="s">
        <v>4769</v>
      </c>
      <c r="B2473" s="35" t="s">
        <v>10732</v>
      </c>
      <c r="C2473" s="85" t="s">
        <v>947</v>
      </c>
      <c r="D2473" s="85" t="s">
        <v>947</v>
      </c>
      <c r="E2473" s="85" t="s">
        <v>12902</v>
      </c>
      <c r="F2473" s="85" t="s">
        <v>172</v>
      </c>
      <c r="G2473" s="85" t="s">
        <v>172</v>
      </c>
      <c r="H2473" s="840">
        <v>1.1580709354474601</v>
      </c>
      <c r="I2473" s="840">
        <v>1.16365529816321</v>
      </c>
      <c r="J2473" s="86">
        <v>36283.75</v>
      </c>
      <c r="K2473" s="44">
        <v>42019.156304041899</v>
      </c>
      <c r="L2473" s="45">
        <v>39534.444108423399</v>
      </c>
      <c r="M2473" s="46">
        <v>1.08959090800767</v>
      </c>
      <c r="N2473" s="139">
        <v>42221.7779247293</v>
      </c>
      <c r="O2473" s="45">
        <v>39217.504611376004</v>
      </c>
      <c r="P2473" s="99">
        <v>1.0808558820787799</v>
      </c>
      <c r="Q2473" s="86">
        <v>36597.788782786803</v>
      </c>
      <c r="R2473" s="44">
        <v>42382.835490990597</v>
      </c>
      <c r="S2473" s="45">
        <v>39878.6578291119</v>
      </c>
      <c r="T2473" s="140">
        <v>1.08964664684518</v>
      </c>
      <c r="U2473" s="44">
        <v>42587.210818148</v>
      </c>
      <c r="V2473" s="45">
        <v>39558.669175067902</v>
      </c>
      <c r="W2473" s="99">
        <v>1.0809032592065699</v>
      </c>
      <c r="X2473" s="86">
        <v>36888.256911755401</v>
      </c>
      <c r="Y2473" s="44">
        <v>42719.218188822902</v>
      </c>
      <c r="Z2473" s="45">
        <v>40197.133807632898</v>
      </c>
      <c r="AA2473" s="46">
        <v>1.08970000680143</v>
      </c>
      <c r="AB2473" s="139">
        <v>42925.215595369802</v>
      </c>
      <c r="AC2473" s="45">
        <v>39874.338949648401</v>
      </c>
      <c r="AD2473" s="99">
        <v>1.08094939386907</v>
      </c>
      <c r="AE2473" s="142">
        <v>37232.2813293324</v>
      </c>
      <c r="AF2473" s="44">
        <v>43117.622867903097</v>
      </c>
      <c r="AG2473" s="45">
        <v>40573.462715506001</v>
      </c>
      <c r="AH2473" s="140">
        <v>1.08973883057607</v>
      </c>
      <c r="AI2473" s="44">
        <v>43325.541431580801</v>
      </c>
      <c r="AJ2473" s="45">
        <v>40247.474583281597</v>
      </c>
      <c r="AK2473" s="46">
        <v>1.0809833065902901</v>
      </c>
    </row>
    <row r="2474" spans="1:37" x14ac:dyDescent="0.2">
      <c r="A2474" s="35" t="s">
        <v>4768</v>
      </c>
      <c r="B2474" s="35" t="s">
        <v>10731</v>
      </c>
      <c r="C2474" s="85" t="s">
        <v>947</v>
      </c>
      <c r="D2474" s="85" t="s">
        <v>947</v>
      </c>
      <c r="E2474" s="85" t="s">
        <v>12902</v>
      </c>
      <c r="F2474" s="85" t="s">
        <v>172</v>
      </c>
      <c r="G2474" s="85" t="s">
        <v>172</v>
      </c>
      <c r="H2474" s="840">
        <v>1.1580709354474601</v>
      </c>
      <c r="I2474" s="840">
        <v>1.16365529816321</v>
      </c>
      <c r="J2474" s="86">
        <v>8222.6666666666697</v>
      </c>
      <c r="K2474" s="44">
        <v>9522.4312785393395</v>
      </c>
      <c r="L2474" s="45">
        <v>8959.3428395777592</v>
      </c>
      <c r="M2474" s="46">
        <v>1.08959090800767</v>
      </c>
      <c r="N2474" s="139">
        <v>9568.3496316966794</v>
      </c>
      <c r="O2474" s="45">
        <v>8887.5176330398008</v>
      </c>
      <c r="P2474" s="99">
        <v>1.0808558820787799</v>
      </c>
      <c r="Q2474" s="86">
        <v>8319.1882510912692</v>
      </c>
      <c r="R2474" s="44">
        <v>9634.2101201048099</v>
      </c>
      <c r="S2474" s="45">
        <v>9064.9755822754505</v>
      </c>
      <c r="T2474" s="140">
        <v>1.08964664684518</v>
      </c>
      <c r="U2474" s="44">
        <v>9680.6674847994691</v>
      </c>
      <c r="V2474" s="45">
        <v>8992.2376945575506</v>
      </c>
      <c r="W2474" s="99">
        <v>1.0809032592065699</v>
      </c>
      <c r="X2474" s="86">
        <v>8409.4927207102191</v>
      </c>
      <c r="Y2474" s="44">
        <v>9738.7891017115198</v>
      </c>
      <c r="Z2474" s="45">
        <v>9163.8242749545407</v>
      </c>
      <c r="AA2474" s="46">
        <v>1.08970000680143</v>
      </c>
      <c r="AB2474" s="139">
        <v>9785.7507593193895</v>
      </c>
      <c r="AC2474" s="45">
        <v>9090.2360591980396</v>
      </c>
      <c r="AD2474" s="99">
        <v>1.08094939386907</v>
      </c>
      <c r="AE2474" s="142">
        <v>8506.2716792182</v>
      </c>
      <c r="AF2474" s="44">
        <v>9850.8660007224807</v>
      </c>
      <c r="AG2474" s="45">
        <v>9269.6145522736006</v>
      </c>
      <c r="AH2474" s="140">
        <v>1.08973883057607</v>
      </c>
      <c r="AI2474" s="44">
        <v>9898.3681071379106</v>
      </c>
      <c r="AJ2474" s="45">
        <v>9195.1376865566308</v>
      </c>
      <c r="AK2474" s="46">
        <v>1.0809833065902901</v>
      </c>
    </row>
    <row r="2475" spans="1:37" x14ac:dyDescent="0.2">
      <c r="A2475" s="35" t="s">
        <v>4767</v>
      </c>
      <c r="B2475" s="35" t="s">
        <v>10730</v>
      </c>
      <c r="C2475" s="85" t="s">
        <v>947</v>
      </c>
      <c r="D2475" s="85" t="s">
        <v>947</v>
      </c>
      <c r="E2475" s="85" t="s">
        <v>12902</v>
      </c>
      <c r="F2475" s="85" t="s">
        <v>177</v>
      </c>
      <c r="G2475" s="85" t="s">
        <v>177</v>
      </c>
      <c r="H2475" s="840">
        <v>1.1573404676653201</v>
      </c>
      <c r="I2475" s="840">
        <v>1.16321255910004</v>
      </c>
      <c r="J2475" s="86">
        <v>10435.583333333299</v>
      </c>
      <c r="K2475" s="44">
        <v>12077.5228953604</v>
      </c>
      <c r="L2475" s="45">
        <v>11363.344623578199</v>
      </c>
      <c r="M2475" s="46">
        <v>1.0889036348626</v>
      </c>
      <c r="N2475" s="139">
        <v>12138.801594868401</v>
      </c>
      <c r="O2475" s="45">
        <v>11275.0701396804</v>
      </c>
      <c r="P2475" s="99">
        <v>1.0804446459323001</v>
      </c>
      <c r="Q2475" s="86">
        <v>10432.732785435601</v>
      </c>
      <c r="R2475" s="44">
        <v>12074.2238409233</v>
      </c>
      <c r="S2475" s="45">
        <v>11360.8217932148</v>
      </c>
      <c r="T2475" s="140">
        <v>1.0889593385421401</v>
      </c>
      <c r="U2475" s="44">
        <v>12135.485801753401</v>
      </c>
      <c r="V2475" s="45">
        <v>11272.4843653232</v>
      </c>
      <c r="W2475" s="99">
        <v>1.08049200503438</v>
      </c>
      <c r="X2475" s="86">
        <v>10433.2306215152</v>
      </c>
      <c r="Y2475" s="44">
        <v>12074.800006764501</v>
      </c>
      <c r="Z2475" s="45">
        <v>11361.920282036301</v>
      </c>
      <c r="AA2475" s="46">
        <v>1.08901266484093</v>
      </c>
      <c r="AB2475" s="139">
        <v>12136.0648909337</v>
      </c>
      <c r="AC2475" s="45">
        <v>11273.5034236663</v>
      </c>
      <c r="AD2475" s="99">
        <v>1.0805381221439001</v>
      </c>
      <c r="AE2475" s="142">
        <v>10447.262036038301</v>
      </c>
      <c r="AF2475" s="44">
        <v>12091.039130610599</v>
      </c>
      <c r="AG2475" s="45">
        <v>11377.606016465699</v>
      </c>
      <c r="AH2475" s="140">
        <v>1.08905146412698</v>
      </c>
      <c r="AI2475" s="44">
        <v>12152.386408528801</v>
      </c>
      <c r="AJ2475" s="45">
        <v>11289.0190622514</v>
      </c>
      <c r="AK2475" s="46">
        <v>1.0805720219622601</v>
      </c>
    </row>
    <row r="2476" spans="1:37" x14ac:dyDescent="0.2">
      <c r="A2476" s="35" t="s">
        <v>4766</v>
      </c>
      <c r="B2476" s="35" t="s">
        <v>10729</v>
      </c>
      <c r="C2476" s="85" t="s">
        <v>947</v>
      </c>
      <c r="D2476" s="85" t="s">
        <v>947</v>
      </c>
      <c r="E2476" s="85" t="s">
        <v>12902</v>
      </c>
      <c r="F2476" s="85" t="s">
        <v>177</v>
      </c>
      <c r="G2476" s="85" t="s">
        <v>177</v>
      </c>
      <c r="H2476" s="840">
        <v>1.1573404676653201</v>
      </c>
      <c r="I2476" s="840">
        <v>1.16321255910004</v>
      </c>
      <c r="J2476" s="86">
        <v>13241.416666666701</v>
      </c>
      <c r="K2476" s="44">
        <v>15324.827357551299</v>
      </c>
      <c r="L2476" s="45">
        <v>14418.6267390636</v>
      </c>
      <c r="M2476" s="46">
        <v>1.0889036348626</v>
      </c>
      <c r="N2476" s="139">
        <v>15402.582166943301</v>
      </c>
      <c r="O2476" s="45">
        <v>14306.617742058699</v>
      </c>
      <c r="P2476" s="99">
        <v>1.0804446459323001</v>
      </c>
      <c r="Q2476" s="86">
        <v>13220.2357543448</v>
      </c>
      <c r="R2476" s="44">
        <v>15300.3138305792</v>
      </c>
      <c r="S2476" s="45">
        <v>14396.299182422499</v>
      </c>
      <c r="T2476" s="140">
        <v>1.0889593385421401</v>
      </c>
      <c r="U2476" s="44">
        <v>15377.9442637173</v>
      </c>
      <c r="V2476" s="45">
        <v>14284.359037239299</v>
      </c>
      <c r="W2476" s="99">
        <v>1.08049200503438</v>
      </c>
      <c r="X2476" s="86">
        <v>13205.194071109099</v>
      </c>
      <c r="Y2476" s="44">
        <v>15282.9054818687</v>
      </c>
      <c r="Z2476" s="45">
        <v>14380.6235851202</v>
      </c>
      <c r="AA2476" s="46">
        <v>1.08901266484093</v>
      </c>
      <c r="AB2476" s="139">
        <v>15360.447588867601</v>
      </c>
      <c r="AC2476" s="45">
        <v>14268.7156041421</v>
      </c>
      <c r="AD2476" s="99">
        <v>1.0805381221439001</v>
      </c>
      <c r="AE2476" s="142">
        <v>13211.9629193274</v>
      </c>
      <c r="AF2476" s="44">
        <v>15290.739343831199</v>
      </c>
      <c r="AG2476" s="45">
        <v>14388.5075612849</v>
      </c>
      <c r="AH2476" s="140">
        <v>1.08905146412698</v>
      </c>
      <c r="AI2476" s="44">
        <v>15368.321198125701</v>
      </c>
      <c r="AJ2476" s="45">
        <v>14276.477485828</v>
      </c>
      <c r="AK2476" s="46">
        <v>1.0805720219622601</v>
      </c>
    </row>
    <row r="2477" spans="1:37" x14ac:dyDescent="0.2">
      <c r="A2477" s="35" t="s">
        <v>4765</v>
      </c>
      <c r="B2477" s="35" t="s">
        <v>10728</v>
      </c>
      <c r="C2477" s="85" t="s">
        <v>947</v>
      </c>
      <c r="D2477" s="85" t="s">
        <v>947</v>
      </c>
      <c r="E2477" s="85" t="s">
        <v>12902</v>
      </c>
      <c r="F2477" s="85" t="s">
        <v>172</v>
      </c>
      <c r="G2477" s="85" t="s">
        <v>172</v>
      </c>
      <c r="H2477" s="840">
        <v>1.1580709354474601</v>
      </c>
      <c r="I2477" s="840">
        <v>1.16365529816321</v>
      </c>
      <c r="J2477" s="86">
        <v>9520.0833333333303</v>
      </c>
      <c r="K2477" s="44">
        <v>11024.9318113711</v>
      </c>
      <c r="L2477" s="45">
        <v>10372.9962434754</v>
      </c>
      <c r="M2477" s="46">
        <v>1.08959090800767</v>
      </c>
      <c r="N2477" s="139">
        <v>11078.095409788601</v>
      </c>
      <c r="O2477" s="45">
        <v>10289.8380687135</v>
      </c>
      <c r="P2477" s="99">
        <v>1.0808558820787799</v>
      </c>
      <c r="Q2477" s="86">
        <v>9613.4828617290405</v>
      </c>
      <c r="R2477" s="44">
        <v>11133.095090590699</v>
      </c>
      <c r="S2477" s="45">
        <v>10475.299364786701</v>
      </c>
      <c r="T2477" s="140">
        <v>1.08964664684518</v>
      </c>
      <c r="U2477" s="44">
        <v>11186.7802658522</v>
      </c>
      <c r="V2477" s="45">
        <v>10391.244957569401</v>
      </c>
      <c r="W2477" s="99">
        <v>1.0809032592065699</v>
      </c>
      <c r="X2477" s="86">
        <v>9699.5354133080691</v>
      </c>
      <c r="Y2477" s="44">
        <v>11232.7500494955</v>
      </c>
      <c r="Z2477" s="45">
        <v>10569.583805852601</v>
      </c>
      <c r="AA2477" s="46">
        <v>1.08970000680143</v>
      </c>
      <c r="AB2477" s="139">
        <v>11286.915773417601</v>
      </c>
      <c r="AC2477" s="45">
        <v>10484.7069258269</v>
      </c>
      <c r="AD2477" s="99">
        <v>1.08094939386907</v>
      </c>
      <c r="AE2477" s="142">
        <v>9799.4869065813109</v>
      </c>
      <c r="AF2477" s="44">
        <v>11348.5009688098</v>
      </c>
      <c r="AG2477" s="45">
        <v>10678.881401823401</v>
      </c>
      <c r="AH2477" s="140">
        <v>1.08973883057607</v>
      </c>
      <c r="AI2477" s="44">
        <v>11403.2248581243</v>
      </c>
      <c r="AJ2477" s="45">
        <v>10593.081759164501</v>
      </c>
      <c r="AK2477" s="46">
        <v>1.0809833065902901</v>
      </c>
    </row>
    <row r="2478" spans="1:37" x14ac:dyDescent="0.2">
      <c r="A2478" s="35" t="s">
        <v>4764</v>
      </c>
      <c r="B2478" s="35" t="s">
        <v>10727</v>
      </c>
      <c r="C2478" s="85" t="s">
        <v>947</v>
      </c>
      <c r="D2478" s="85" t="s">
        <v>947</v>
      </c>
      <c r="E2478" s="85" t="s">
        <v>12902</v>
      </c>
      <c r="F2478" s="85" t="s">
        <v>177</v>
      </c>
      <c r="G2478" s="85" t="s">
        <v>177</v>
      </c>
      <c r="H2478" s="840">
        <v>1.1573404676653201</v>
      </c>
      <c r="I2478" s="840">
        <v>1.16321255910004</v>
      </c>
      <c r="J2478" s="86">
        <v>17007.25</v>
      </c>
      <c r="K2478" s="44">
        <v>19683.178668700901</v>
      </c>
      <c r="L2478" s="45">
        <v>18519.256344017002</v>
      </c>
      <c r="M2478" s="46">
        <v>1.0889036348626</v>
      </c>
      <c r="N2478" s="139">
        <v>19783.046795754199</v>
      </c>
      <c r="O2478" s="45">
        <v>18375.392204532101</v>
      </c>
      <c r="P2478" s="99">
        <v>1.0804446459323001</v>
      </c>
      <c r="Q2478" s="86">
        <v>17010.057733808499</v>
      </c>
      <c r="R2478" s="44">
        <v>19686.428172659998</v>
      </c>
      <c r="S2478" s="45">
        <v>18523.261218371801</v>
      </c>
      <c r="T2478" s="140">
        <v>1.0889593385421401</v>
      </c>
      <c r="U2478" s="44">
        <v>19786.3127869829</v>
      </c>
      <c r="V2478" s="45">
        <v>18379.231386553402</v>
      </c>
      <c r="W2478" s="99">
        <v>1.08049200503438</v>
      </c>
      <c r="X2478" s="86">
        <v>17018.134426585799</v>
      </c>
      <c r="Y2478" s="44">
        <v>19695.775656056001</v>
      </c>
      <c r="Z2478" s="45">
        <v>18532.9639225174</v>
      </c>
      <c r="AA2478" s="46">
        <v>1.08901266484093</v>
      </c>
      <c r="AB2478" s="139">
        <v>19795.707697457401</v>
      </c>
      <c r="AC2478" s="45">
        <v>18388.743015695502</v>
      </c>
      <c r="AD2478" s="99">
        <v>1.0805381221439001</v>
      </c>
      <c r="AE2478" s="142">
        <v>17051.110818043398</v>
      </c>
      <c r="AF2478" s="44">
        <v>19733.940568367401</v>
      </c>
      <c r="AG2478" s="45">
        <v>18569.537201381601</v>
      </c>
      <c r="AH2478" s="140">
        <v>1.08905146412698</v>
      </c>
      <c r="AI2478" s="44">
        <v>19834.066250154701</v>
      </c>
      <c r="AJ2478" s="45">
        <v>18424.953293355698</v>
      </c>
      <c r="AK2478" s="46">
        <v>1.0805720219622601</v>
      </c>
    </row>
    <row r="2479" spans="1:37" x14ac:dyDescent="0.2">
      <c r="A2479" s="35" t="s">
        <v>4763</v>
      </c>
      <c r="B2479" s="35" t="s">
        <v>10726</v>
      </c>
      <c r="C2479" s="85" t="s">
        <v>947</v>
      </c>
      <c r="D2479" s="85" t="s">
        <v>947</v>
      </c>
      <c r="E2479" s="85" t="s">
        <v>12902</v>
      </c>
      <c r="F2479" s="85" t="s">
        <v>177</v>
      </c>
      <c r="G2479" s="85" t="s">
        <v>177</v>
      </c>
      <c r="H2479" s="840">
        <v>1.1573404676653201</v>
      </c>
      <c r="I2479" s="840">
        <v>1.16321255910004</v>
      </c>
      <c r="J2479" s="86">
        <v>7490.0833333333303</v>
      </c>
      <c r="K2479" s="44">
        <v>8668.5765478521807</v>
      </c>
      <c r="L2479" s="45">
        <v>8155.9789670904502</v>
      </c>
      <c r="M2479" s="46">
        <v>1.0889036348626</v>
      </c>
      <c r="N2479" s="139">
        <v>8712.5590020392501</v>
      </c>
      <c r="O2479" s="45">
        <v>8092.6204350867702</v>
      </c>
      <c r="P2479" s="99">
        <v>1.0804446459323001</v>
      </c>
      <c r="Q2479" s="86">
        <v>7499.3116124425796</v>
      </c>
      <c r="R2479" s="44">
        <v>8679.2568087122308</v>
      </c>
      <c r="S2479" s="45">
        <v>8166.4454130068698</v>
      </c>
      <c r="T2479" s="140">
        <v>1.0889593385421401</v>
      </c>
      <c r="U2479" s="44">
        <v>8723.2934521980096</v>
      </c>
      <c r="V2479" s="45">
        <v>8102.9462405057302</v>
      </c>
      <c r="W2479" s="99">
        <v>1.08049200503438</v>
      </c>
      <c r="X2479" s="86">
        <v>7511.0137294176402</v>
      </c>
      <c r="Y2479" s="44">
        <v>8692.8001422448197</v>
      </c>
      <c r="Z2479" s="45">
        <v>8179.58907712991</v>
      </c>
      <c r="AA2479" s="46">
        <v>1.08901266484093</v>
      </c>
      <c r="AB2479" s="139">
        <v>8736.9055016314505</v>
      </c>
      <c r="AC2479" s="45">
        <v>8115.9366705820103</v>
      </c>
      <c r="AD2479" s="99">
        <v>1.0805381221439001</v>
      </c>
      <c r="AE2479" s="142">
        <v>7532.0068025198398</v>
      </c>
      <c r="AF2479" s="44">
        <v>8717.0962752866508</v>
      </c>
      <c r="AG2479" s="45">
        <v>8202.74303609864</v>
      </c>
      <c r="AH2479" s="140">
        <v>1.08905146412698</v>
      </c>
      <c r="AI2479" s="44">
        <v>8761.3249079180405</v>
      </c>
      <c r="AJ2479" s="45">
        <v>8138.87582003238</v>
      </c>
      <c r="AK2479" s="46">
        <v>1.0805720219622601</v>
      </c>
    </row>
    <row r="2480" spans="1:37" x14ac:dyDescent="0.2">
      <c r="A2480" s="35" t="s">
        <v>4762</v>
      </c>
      <c r="B2480" s="35" t="s">
        <v>10725</v>
      </c>
      <c r="C2480" s="85" t="s">
        <v>947</v>
      </c>
      <c r="D2480" s="85" t="s">
        <v>947</v>
      </c>
      <c r="E2480" s="85" t="s">
        <v>12902</v>
      </c>
      <c r="F2480" s="85" t="s">
        <v>172</v>
      </c>
      <c r="G2480" s="85" t="s">
        <v>172</v>
      </c>
      <c r="H2480" s="840">
        <v>1.1580709354474601</v>
      </c>
      <c r="I2480" s="840">
        <v>1.16365529816321</v>
      </c>
      <c r="J2480" s="86">
        <v>12269.75</v>
      </c>
      <c r="K2480" s="44">
        <v>14209.240860206501</v>
      </c>
      <c r="L2480" s="45">
        <v>13369.008043527099</v>
      </c>
      <c r="M2480" s="46">
        <v>1.08959090800767</v>
      </c>
      <c r="N2480" s="139">
        <v>14277.759594638001</v>
      </c>
      <c r="O2480" s="45">
        <v>13261.8314591361</v>
      </c>
      <c r="P2480" s="99">
        <v>1.0808558820787799</v>
      </c>
      <c r="Q2480" s="86">
        <v>12420.3747724647</v>
      </c>
      <c r="R2480" s="44">
        <v>14383.675031356301</v>
      </c>
      <c r="S2480" s="45">
        <v>13533.8197233767</v>
      </c>
      <c r="T2480" s="140">
        <v>1.08964664684518</v>
      </c>
      <c r="U2480" s="44">
        <v>14453.0349091513</v>
      </c>
      <c r="V2480" s="45">
        <v>13425.2235721242</v>
      </c>
      <c r="W2480" s="99">
        <v>1.0809032592065699</v>
      </c>
      <c r="X2480" s="86">
        <v>12563.0090803274</v>
      </c>
      <c r="Y2480" s="44">
        <v>14548.8556776897</v>
      </c>
      <c r="Z2480" s="45">
        <v>13689.9110802792</v>
      </c>
      <c r="AA2480" s="46">
        <v>1.08970000680143</v>
      </c>
      <c r="AB2480" s="139">
        <v>14619.012077195401</v>
      </c>
      <c r="AC2480" s="45">
        <v>13579.977050551401</v>
      </c>
      <c r="AD2480" s="99">
        <v>1.08094939386907</v>
      </c>
      <c r="AE2480" s="142">
        <v>12715.0114324405</v>
      </c>
      <c r="AF2480" s="44">
        <v>14724.885183791601</v>
      </c>
      <c r="AG2480" s="45">
        <v>13856.0416891491</v>
      </c>
      <c r="AH2480" s="140">
        <v>1.08973883057607</v>
      </c>
      <c r="AI2480" s="44">
        <v>14795.890419565199</v>
      </c>
      <c r="AJ2480" s="45">
        <v>13744.7151015729</v>
      </c>
      <c r="AK2480" s="46">
        <v>1.0809833065902901</v>
      </c>
    </row>
    <row r="2481" spans="1:37" x14ac:dyDescent="0.2">
      <c r="A2481" s="35" t="s">
        <v>4761</v>
      </c>
      <c r="B2481" s="35" t="s">
        <v>10724</v>
      </c>
      <c r="C2481" s="85" t="s">
        <v>947</v>
      </c>
      <c r="D2481" s="85" t="s">
        <v>947</v>
      </c>
      <c r="E2481" s="85" t="s">
        <v>12902</v>
      </c>
      <c r="F2481" s="85" t="s">
        <v>172</v>
      </c>
      <c r="G2481" s="85" t="s">
        <v>172</v>
      </c>
      <c r="H2481" s="840">
        <v>1.1580709354474601</v>
      </c>
      <c r="I2481" s="840">
        <v>1.16365529816321</v>
      </c>
      <c r="J2481" s="86">
        <v>3933.4166666666702</v>
      </c>
      <c r="K2481" s="44">
        <v>4555.1755186713099</v>
      </c>
      <c r="L2481" s="45">
        <v>4285.8150374058496</v>
      </c>
      <c r="M2481" s="46">
        <v>1.08959090800767</v>
      </c>
      <c r="N2481" s="139">
        <v>4577.1411440501397</v>
      </c>
      <c r="O2481" s="45">
        <v>4251.4565408333901</v>
      </c>
      <c r="P2481" s="99">
        <v>1.0808558820787799</v>
      </c>
      <c r="Q2481" s="86">
        <v>3984.7165748941502</v>
      </c>
      <c r="R2481" s="44">
        <v>4614.5844513806796</v>
      </c>
      <c r="S2481" s="45">
        <v>4341.9330544618297</v>
      </c>
      <c r="T2481" s="140">
        <v>1.08964664684518</v>
      </c>
      <c r="U2481" s="44">
        <v>4636.83655405433</v>
      </c>
      <c r="V2481" s="45">
        <v>4307.0931328175202</v>
      </c>
      <c r="W2481" s="99">
        <v>1.0809032592065699</v>
      </c>
      <c r="X2481" s="86">
        <v>4033.8260360653398</v>
      </c>
      <c r="Y2481" s="44">
        <v>4671.4566910185204</v>
      </c>
      <c r="Z2481" s="45">
        <v>4395.6602589362101</v>
      </c>
      <c r="AA2481" s="46">
        <v>1.08970000680143</v>
      </c>
      <c r="AB2481" s="139">
        <v>4693.9830387361299</v>
      </c>
      <c r="AC2481" s="45">
        <v>4360.36180865809</v>
      </c>
      <c r="AD2481" s="99">
        <v>1.08094939386907</v>
      </c>
      <c r="AE2481" s="142">
        <v>4084.4838989424902</v>
      </c>
      <c r="AF2481" s="44">
        <v>4730.1220896684399</v>
      </c>
      <c r="AG2481" s="45">
        <v>4451.0207075403896</v>
      </c>
      <c r="AH2481" s="140">
        <v>1.08973883057607</v>
      </c>
      <c r="AI2481" s="44">
        <v>4752.9313292667503</v>
      </c>
      <c r="AJ2481" s="45">
        <v>4415.2589107936601</v>
      </c>
      <c r="AK2481" s="46">
        <v>1.0809833065902901</v>
      </c>
    </row>
    <row r="2482" spans="1:37" x14ac:dyDescent="0.2">
      <c r="A2482" s="35" t="s">
        <v>4760</v>
      </c>
      <c r="B2482" s="35" t="s">
        <v>10723</v>
      </c>
      <c r="C2482" s="85" t="s">
        <v>947</v>
      </c>
      <c r="D2482" s="85" t="s">
        <v>947</v>
      </c>
      <c r="E2482" s="85" t="s">
        <v>12902</v>
      </c>
      <c r="F2482" s="85" t="s">
        <v>190</v>
      </c>
      <c r="G2482" s="85" t="s">
        <v>190</v>
      </c>
      <c r="H2482" s="840">
        <v>1.1605178264409</v>
      </c>
      <c r="I2482" s="840">
        <v>1.16695805072078</v>
      </c>
      <c r="J2482" s="86">
        <v>5013.8333333333303</v>
      </c>
      <c r="K2482" s="44">
        <v>5818.6429621369298</v>
      </c>
      <c r="L2482" s="45">
        <v>5474.5700582128502</v>
      </c>
      <c r="M2482" s="46">
        <v>1.0918931073788201</v>
      </c>
      <c r="N2482" s="139">
        <v>5850.9331733055596</v>
      </c>
      <c r="O2482" s="45">
        <v>5434.6124200177101</v>
      </c>
      <c r="P2482" s="99">
        <v>1.0839236286309999</v>
      </c>
      <c r="Q2482" s="86">
        <v>5042.0674448243299</v>
      </c>
      <c r="R2482" s="44">
        <v>5851.4091518359501</v>
      </c>
      <c r="S2482" s="45">
        <v>5505.6803227288201</v>
      </c>
      <c r="T2482" s="140">
        <v>1.0919489639870601</v>
      </c>
      <c r="U2482" s="44">
        <v>5883.88119701492</v>
      </c>
      <c r="V2482" s="45">
        <v>5465.4555972688604</v>
      </c>
      <c r="W2482" s="99">
        <v>1.0839711402272401</v>
      </c>
      <c r="X2482" s="86">
        <v>5069.3458014308699</v>
      </c>
      <c r="Y2482" s="44">
        <v>5883.0661709538499</v>
      </c>
      <c r="Z2482" s="45">
        <v>5535.7379675750699</v>
      </c>
      <c r="AA2482" s="46">
        <v>1.0920024366876999</v>
      </c>
      <c r="AB2482" s="139">
        <v>5915.7138948673501</v>
      </c>
      <c r="AC2482" s="45">
        <v>5495.25908493118</v>
      </c>
      <c r="AD2482" s="99">
        <v>1.08401740583175</v>
      </c>
      <c r="AE2482" s="142">
        <v>5097.9439481467998</v>
      </c>
      <c r="AF2482" s="44">
        <v>5916.25483002087</v>
      </c>
      <c r="AG2482" s="45">
        <v>5567.1655530892604</v>
      </c>
      <c r="AH2482" s="140">
        <v>1.0920413424931901</v>
      </c>
      <c r="AI2482" s="44">
        <v>5949.0867324132096</v>
      </c>
      <c r="AJ2482" s="45">
        <v>5526.4333495901701</v>
      </c>
      <c r="AK2482" s="46">
        <v>1.0840514148059901</v>
      </c>
    </row>
    <row r="2483" spans="1:37" x14ac:dyDescent="0.2">
      <c r="A2483" s="35" t="s">
        <v>4759</v>
      </c>
      <c r="B2483" s="35" t="s">
        <v>10722</v>
      </c>
      <c r="C2483" s="85" t="s">
        <v>947</v>
      </c>
      <c r="D2483" s="85" t="s">
        <v>947</v>
      </c>
      <c r="E2483" s="85" t="s">
        <v>12902</v>
      </c>
      <c r="F2483" s="85" t="s">
        <v>172</v>
      </c>
      <c r="G2483" s="85" t="s">
        <v>172</v>
      </c>
      <c r="H2483" s="840">
        <v>1.1580709354474601</v>
      </c>
      <c r="I2483" s="840">
        <v>1.16365529816321</v>
      </c>
      <c r="J2483" s="86">
        <v>14715</v>
      </c>
      <c r="K2483" s="44">
        <v>17041.0138151094</v>
      </c>
      <c r="L2483" s="45">
        <v>16033.330211332899</v>
      </c>
      <c r="M2483" s="46">
        <v>1.08959090800767</v>
      </c>
      <c r="N2483" s="139">
        <v>17123.187712471601</v>
      </c>
      <c r="O2483" s="45">
        <v>15904.7943047893</v>
      </c>
      <c r="P2483" s="99">
        <v>1.0808558820787799</v>
      </c>
      <c r="Q2483" s="86">
        <v>14893.0933970851</v>
      </c>
      <c r="R2483" s="44">
        <v>17247.2586020688</v>
      </c>
      <c r="S2483" s="45">
        <v>16228.209281285899</v>
      </c>
      <c r="T2483" s="140">
        <v>1.08964664684518</v>
      </c>
      <c r="U2483" s="44">
        <v>17330.427037557602</v>
      </c>
      <c r="V2483" s="45">
        <v>16097.9931925771</v>
      </c>
      <c r="W2483" s="99">
        <v>1.0809032592065699</v>
      </c>
      <c r="X2483" s="86">
        <v>15063.8006062408</v>
      </c>
      <c r="Y2483" s="44">
        <v>17444.9496594634</v>
      </c>
      <c r="Z2483" s="45">
        <v>16415.0236230761</v>
      </c>
      <c r="AA2483" s="46">
        <v>1.08970000680143</v>
      </c>
      <c r="AB2483" s="139">
        <v>17529.071385926301</v>
      </c>
      <c r="AC2483" s="45">
        <v>16283.2061346805</v>
      </c>
      <c r="AD2483" s="99">
        <v>1.08094939386907</v>
      </c>
      <c r="AE2483" s="142">
        <v>15242.808640007501</v>
      </c>
      <c r="AF2483" s="44">
        <v>17652.253660580202</v>
      </c>
      <c r="AG2483" s="45">
        <v>16610.6804620566</v>
      </c>
      <c r="AH2483" s="140">
        <v>1.08973883057607</v>
      </c>
      <c r="AI2483" s="44">
        <v>17737.375032832701</v>
      </c>
      <c r="AJ2483" s="45">
        <v>16477.221685398399</v>
      </c>
      <c r="AK2483" s="46">
        <v>1.0809833065902901</v>
      </c>
    </row>
    <row r="2484" spans="1:37" x14ac:dyDescent="0.2">
      <c r="A2484" s="35" t="s">
        <v>4758</v>
      </c>
      <c r="B2484" s="35" t="s">
        <v>13467</v>
      </c>
      <c r="C2484" s="85" t="s">
        <v>947</v>
      </c>
      <c r="D2484" s="85" t="s">
        <v>947</v>
      </c>
      <c r="E2484" s="85" t="s">
        <v>12902</v>
      </c>
      <c r="F2484" s="85" t="s">
        <v>190</v>
      </c>
      <c r="G2484" s="85" t="s">
        <v>190</v>
      </c>
      <c r="H2484" s="840">
        <v>1.1605178264409</v>
      </c>
      <c r="I2484" s="840">
        <v>1.16695805072078</v>
      </c>
      <c r="J2484" s="86">
        <v>6416.9166666666697</v>
      </c>
      <c r="K2484" s="44">
        <v>7446.9461824523796</v>
      </c>
      <c r="L2484" s="45">
        <v>7006.5870789576202</v>
      </c>
      <c r="M2484" s="46">
        <v>1.0918931073788201</v>
      </c>
      <c r="N2484" s="139">
        <v>7488.2725649710401</v>
      </c>
      <c r="O2484" s="45">
        <v>6955.4475979560502</v>
      </c>
      <c r="P2484" s="99">
        <v>1.0839236286309999</v>
      </c>
      <c r="Q2484" s="86">
        <v>6451.8450951109098</v>
      </c>
      <c r="R2484" s="44">
        <v>7487.4812463115004</v>
      </c>
      <c r="S2484" s="45">
        <v>7045.08556741138</v>
      </c>
      <c r="T2484" s="140">
        <v>1.0919489639870601</v>
      </c>
      <c r="U2484" s="44">
        <v>7529.0325757430801</v>
      </c>
      <c r="V2484" s="45">
        <v>6993.6138843168801</v>
      </c>
      <c r="W2484" s="99">
        <v>1.0839711402272401</v>
      </c>
      <c r="X2484" s="86">
        <v>6482.3032967190302</v>
      </c>
      <c r="Y2484" s="44">
        <v>7522.8285322390502</v>
      </c>
      <c r="Z2484" s="45">
        <v>7078.6909953658896</v>
      </c>
      <c r="AA2484" s="46">
        <v>1.0920024366876999</v>
      </c>
      <c r="AB2484" s="139">
        <v>7564.5760193201404</v>
      </c>
      <c r="AC2484" s="45">
        <v>7026.9296035239904</v>
      </c>
      <c r="AD2484" s="99">
        <v>1.08401740583175</v>
      </c>
      <c r="AE2484" s="142">
        <v>6517.7265204730502</v>
      </c>
      <c r="AF2484" s="44">
        <v>7563.9378148755904</v>
      </c>
      <c r="AG2484" s="45">
        <v>7117.6268194208496</v>
      </c>
      <c r="AH2484" s="140">
        <v>1.0920413424931901</v>
      </c>
      <c r="AI2484" s="44">
        <v>7605.9134354623802</v>
      </c>
      <c r="AJ2484" s="45">
        <v>7065.5506558373199</v>
      </c>
      <c r="AK2484" s="46">
        <v>1.0840514148059901</v>
      </c>
    </row>
    <row r="2485" spans="1:37" x14ac:dyDescent="0.2">
      <c r="A2485" s="35" t="s">
        <v>4757</v>
      </c>
      <c r="B2485" s="35" t="s">
        <v>10721</v>
      </c>
      <c r="C2485" s="85" t="s">
        <v>947</v>
      </c>
      <c r="D2485" s="85" t="s">
        <v>947</v>
      </c>
      <c r="E2485" s="85" t="s">
        <v>12902</v>
      </c>
      <c r="F2485" s="85" t="s">
        <v>190</v>
      </c>
      <c r="G2485" s="85" t="s">
        <v>190</v>
      </c>
      <c r="H2485" s="840">
        <v>1.1605178264409</v>
      </c>
      <c r="I2485" s="840">
        <v>1.16695805072078</v>
      </c>
      <c r="J2485" s="86">
        <v>13977.416666666701</v>
      </c>
      <c r="K2485" s="44">
        <v>16221.041209258799</v>
      </c>
      <c r="L2485" s="45">
        <v>15261.844917295201</v>
      </c>
      <c r="M2485" s="46">
        <v>1.0918931073788201</v>
      </c>
      <c r="N2485" s="139">
        <v>16311.0589074455</v>
      </c>
      <c r="O2485" s="45">
        <v>15150.4521922207</v>
      </c>
      <c r="P2485" s="99">
        <v>1.0839236286309999</v>
      </c>
      <c r="Q2485" s="86">
        <v>14040.066644066699</v>
      </c>
      <c r="R2485" s="44">
        <v>16293.7476248576</v>
      </c>
      <c r="S2485" s="45">
        <v>15331.0362262979</v>
      </c>
      <c r="T2485" s="140">
        <v>1.0919489639870601</v>
      </c>
      <c r="U2485" s="44">
        <v>16384.168802949898</v>
      </c>
      <c r="V2485" s="45">
        <v>15219.0270490353</v>
      </c>
      <c r="W2485" s="99">
        <v>1.0839711402272401</v>
      </c>
      <c r="X2485" s="86">
        <v>14097.0021132456</v>
      </c>
      <c r="Y2485" s="44">
        <v>16359.822251796601</v>
      </c>
      <c r="Z2485" s="45">
        <v>15393.9606576559</v>
      </c>
      <c r="AA2485" s="46">
        <v>1.0920024366876999</v>
      </c>
      <c r="AB2485" s="139">
        <v>16450.610107079901</v>
      </c>
      <c r="AC2485" s="45">
        <v>15281.395660805299</v>
      </c>
      <c r="AD2485" s="99">
        <v>1.08401740583175</v>
      </c>
      <c r="AE2485" s="142">
        <v>14162.631118327599</v>
      </c>
      <c r="AF2485" s="44">
        <v>16435.985882125799</v>
      </c>
      <c r="AG2485" s="45">
        <v>15466.178699694299</v>
      </c>
      <c r="AH2485" s="140">
        <v>1.0920413424931901</v>
      </c>
      <c r="AI2485" s="44">
        <v>16527.196402921101</v>
      </c>
      <c r="AJ2485" s="45">
        <v>15353.020301198399</v>
      </c>
      <c r="AK2485" s="46">
        <v>1.0840514148059901</v>
      </c>
    </row>
    <row r="2486" spans="1:37" x14ac:dyDescent="0.2">
      <c r="A2486" s="35" t="s">
        <v>4756</v>
      </c>
      <c r="B2486" s="35" t="s">
        <v>10720</v>
      </c>
      <c r="C2486" s="85" t="s">
        <v>947</v>
      </c>
      <c r="D2486" s="85" t="s">
        <v>947</v>
      </c>
      <c r="E2486" s="85" t="s">
        <v>12902</v>
      </c>
      <c r="F2486" s="85" t="s">
        <v>177</v>
      </c>
      <c r="G2486" s="85" t="s">
        <v>177</v>
      </c>
      <c r="H2486" s="840">
        <v>1.1573404676653201</v>
      </c>
      <c r="I2486" s="840">
        <v>1.16321255910004</v>
      </c>
      <c r="J2486" s="86">
        <v>9429.25</v>
      </c>
      <c r="K2486" s="44">
        <v>10912.8526047332</v>
      </c>
      <c r="L2486" s="45">
        <v>10267.544599028201</v>
      </c>
      <c r="M2486" s="46">
        <v>1.0889036348626</v>
      </c>
      <c r="N2486" s="139">
        <v>10968.222022894101</v>
      </c>
      <c r="O2486" s="45">
        <v>10187.7826776572</v>
      </c>
      <c r="P2486" s="99">
        <v>1.0804446459323001</v>
      </c>
      <c r="Q2486" s="86">
        <v>9416.9933919394298</v>
      </c>
      <c r="R2486" s="44">
        <v>10898.6675362284</v>
      </c>
      <c r="S2486" s="45">
        <v>10254.7228951421</v>
      </c>
      <c r="T2486" s="140">
        <v>1.0889593385421401</v>
      </c>
      <c r="U2486" s="44">
        <v>10953.964982466099</v>
      </c>
      <c r="V2486" s="45">
        <v>10174.9860714522</v>
      </c>
      <c r="W2486" s="99">
        <v>1.08049200503438</v>
      </c>
      <c r="X2486" s="86">
        <v>9408.0644865500508</v>
      </c>
      <c r="Y2486" s="44">
        <v>10888.333752689299</v>
      </c>
      <c r="Z2486" s="45">
        <v>10245.501377493199</v>
      </c>
      <c r="AA2486" s="46">
        <v>1.08901266484093</v>
      </c>
      <c r="AB2486" s="139">
        <v>10943.578767578099</v>
      </c>
      <c r="AC2486" s="45">
        <v>10165.7723333055</v>
      </c>
      <c r="AD2486" s="99">
        <v>1.0805381221439001</v>
      </c>
      <c r="AE2486" s="142">
        <v>9416.7255208563092</v>
      </c>
      <c r="AF2486" s="44">
        <v>10898.3575181838</v>
      </c>
      <c r="AG2486" s="45">
        <v>10255.298715770499</v>
      </c>
      <c r="AH2486" s="140">
        <v>1.08905146412698</v>
      </c>
      <c r="AI2486" s="44">
        <v>10953.653391458</v>
      </c>
      <c r="AJ2486" s="45">
        <v>10175.450136335299</v>
      </c>
      <c r="AK2486" s="46">
        <v>1.0805720219622601</v>
      </c>
    </row>
    <row r="2487" spans="1:37" x14ac:dyDescent="0.2">
      <c r="A2487" s="35" t="s">
        <v>4755</v>
      </c>
      <c r="B2487" s="35" t="s">
        <v>10719</v>
      </c>
      <c r="C2487" s="85" t="s">
        <v>947</v>
      </c>
      <c r="D2487" s="85" t="s">
        <v>947</v>
      </c>
      <c r="E2487" s="85" t="s">
        <v>12902</v>
      </c>
      <c r="F2487" s="85" t="s">
        <v>190</v>
      </c>
      <c r="G2487" s="85" t="s">
        <v>190</v>
      </c>
      <c r="H2487" s="840">
        <v>1.1605178264409</v>
      </c>
      <c r="I2487" s="840">
        <v>1.16695805072078</v>
      </c>
      <c r="J2487" s="86">
        <v>13394.666666666701</v>
      </c>
      <c r="K2487" s="44">
        <v>15544.749445900399</v>
      </c>
      <c r="L2487" s="45">
        <v>14625.544208970199</v>
      </c>
      <c r="M2487" s="46">
        <v>1.0918931073788201</v>
      </c>
      <c r="N2487" s="139">
        <v>15631.014103388001</v>
      </c>
      <c r="O2487" s="45">
        <v>14518.795697636</v>
      </c>
      <c r="P2487" s="99">
        <v>1.0839236286309999</v>
      </c>
      <c r="Q2487" s="86">
        <v>13464.5743341138</v>
      </c>
      <c r="R2487" s="44">
        <v>15625.8785401777</v>
      </c>
      <c r="S2487" s="45">
        <v>14702.6279946624</v>
      </c>
      <c r="T2487" s="140">
        <v>1.0919489639870601</v>
      </c>
      <c r="U2487" s="44">
        <v>15712.593418722499</v>
      </c>
      <c r="V2487" s="45">
        <v>14595.209993623699</v>
      </c>
      <c r="W2487" s="99">
        <v>1.0839711402272401</v>
      </c>
      <c r="X2487" s="86">
        <v>13529.5119960093</v>
      </c>
      <c r="Y2487" s="44">
        <v>15701.2398544147</v>
      </c>
      <c r="Z2487" s="45">
        <v>14774.2600668376</v>
      </c>
      <c r="AA2487" s="46">
        <v>1.0920024366876999</v>
      </c>
      <c r="AB2487" s="139">
        <v>15788.3729460664</v>
      </c>
      <c r="AC2487" s="45">
        <v>14666.2264960836</v>
      </c>
      <c r="AD2487" s="99">
        <v>1.08401740583175</v>
      </c>
      <c r="AE2487" s="142">
        <v>13605.7024119216</v>
      </c>
      <c r="AF2487" s="44">
        <v>15789.660190285</v>
      </c>
      <c r="AG2487" s="45">
        <v>14857.989527477701</v>
      </c>
      <c r="AH2487" s="140">
        <v>1.0920413424931901</v>
      </c>
      <c r="AI2487" s="44">
        <v>15877.283965303101</v>
      </c>
      <c r="AJ2487" s="45">
        <v>14749.2809490729</v>
      </c>
      <c r="AK2487" s="46">
        <v>1.0840514148059901</v>
      </c>
    </row>
    <row r="2488" spans="1:37" x14ac:dyDescent="0.2">
      <c r="A2488" s="35" t="s">
        <v>4754</v>
      </c>
      <c r="B2488" s="35" t="s">
        <v>10718</v>
      </c>
      <c r="C2488" s="85" t="s">
        <v>947</v>
      </c>
      <c r="D2488" s="85" t="s">
        <v>947</v>
      </c>
      <c r="E2488" s="85" t="s">
        <v>12902</v>
      </c>
      <c r="F2488" s="85" t="s">
        <v>177</v>
      </c>
      <c r="G2488" s="85" t="s">
        <v>177</v>
      </c>
      <c r="H2488" s="840">
        <v>1.1573404676653201</v>
      </c>
      <c r="I2488" s="840">
        <v>1.16321255910004</v>
      </c>
      <c r="J2488" s="86">
        <v>10684.416666666701</v>
      </c>
      <c r="K2488" s="44">
        <v>12365.507781731099</v>
      </c>
      <c r="L2488" s="45">
        <v>11634.3001447199</v>
      </c>
      <c r="M2488" s="46">
        <v>1.0889036348626</v>
      </c>
      <c r="N2488" s="139">
        <v>12428.247653324501</v>
      </c>
      <c r="O2488" s="45">
        <v>11543.920782409899</v>
      </c>
      <c r="P2488" s="99">
        <v>1.0804446459323001</v>
      </c>
      <c r="Q2488" s="86">
        <v>10701.662753589</v>
      </c>
      <c r="R2488" s="44">
        <v>12385.4673760352</v>
      </c>
      <c r="S2488" s="45">
        <v>11653.675593449299</v>
      </c>
      <c r="T2488" s="140">
        <v>1.0889593385421401</v>
      </c>
      <c r="U2488" s="44">
        <v>12448.308518227899</v>
      </c>
      <c r="V2488" s="45">
        <v>11563.0610458272</v>
      </c>
      <c r="W2488" s="99">
        <v>1.08049200503438</v>
      </c>
      <c r="X2488" s="86">
        <v>10722.3790465158</v>
      </c>
      <c r="Y2488" s="44">
        <v>12409.4431801793</v>
      </c>
      <c r="Z2488" s="45">
        <v>11676.8065788807</v>
      </c>
      <c r="AA2488" s="46">
        <v>1.08901266484093</v>
      </c>
      <c r="AB2488" s="139">
        <v>12472.405970338301</v>
      </c>
      <c r="AC2488" s="45">
        <v>11585.9393198373</v>
      </c>
      <c r="AD2488" s="99">
        <v>1.0805381221439001</v>
      </c>
      <c r="AE2488" s="142">
        <v>10759.142089978601</v>
      </c>
      <c r="AF2488" s="44">
        <v>12451.9905380935</v>
      </c>
      <c r="AG2488" s="45">
        <v>11717.259445841501</v>
      </c>
      <c r="AH2488" s="140">
        <v>1.08905146412698</v>
      </c>
      <c r="AI2488" s="44">
        <v>12515.169204205</v>
      </c>
      <c r="AJ2488" s="45">
        <v>11626.0279227475</v>
      </c>
      <c r="AK2488" s="46">
        <v>1.0805720219622601</v>
      </c>
    </row>
    <row r="2489" spans="1:37" x14ac:dyDescent="0.2">
      <c r="A2489" s="35" t="s">
        <v>4753</v>
      </c>
      <c r="B2489" s="35" t="s">
        <v>13017</v>
      </c>
      <c r="C2489" s="85" t="s">
        <v>947</v>
      </c>
      <c r="D2489" s="85" t="s">
        <v>947</v>
      </c>
      <c r="E2489" s="85" t="s">
        <v>12902</v>
      </c>
      <c r="F2489" s="85" t="s">
        <v>177</v>
      </c>
      <c r="G2489" s="85" t="s">
        <v>177</v>
      </c>
      <c r="H2489" s="840">
        <v>1.1573404676653201</v>
      </c>
      <c r="I2489" s="840">
        <v>1.16321255910004</v>
      </c>
      <c r="J2489" s="86">
        <v>9880.3333333333303</v>
      </c>
      <c r="K2489" s="44">
        <v>11434.9096006892</v>
      </c>
      <c r="L2489" s="45">
        <v>10758.7308803208</v>
      </c>
      <c r="M2489" s="46">
        <v>1.0889036348626</v>
      </c>
      <c r="N2489" s="139">
        <v>11492.9278214281</v>
      </c>
      <c r="O2489" s="45">
        <v>10675.1532500265</v>
      </c>
      <c r="P2489" s="99">
        <v>1.0804446459323001</v>
      </c>
      <c r="Q2489" s="86">
        <v>9887.0401685458492</v>
      </c>
      <c r="R2489" s="44">
        <v>11442.6716924906</v>
      </c>
      <c r="S2489" s="45">
        <v>10766.5847220793</v>
      </c>
      <c r="T2489" s="140">
        <v>1.0889593385421401</v>
      </c>
      <c r="U2489" s="44">
        <v>11500.729296379101</v>
      </c>
      <c r="V2489" s="45">
        <v>10682.8678555676</v>
      </c>
      <c r="W2489" s="99">
        <v>1.08049200503438</v>
      </c>
      <c r="X2489" s="86">
        <v>9897.4729735928595</v>
      </c>
      <c r="Y2489" s="44">
        <v>11454.745999962801</v>
      </c>
      <c r="Z2489" s="45">
        <v>10778.473418163399</v>
      </c>
      <c r="AA2489" s="46">
        <v>1.08901266484093</v>
      </c>
      <c r="AB2489" s="139">
        <v>11512.864866236499</v>
      </c>
      <c r="AC2489" s="45">
        <v>10694.5968608561</v>
      </c>
      <c r="AD2489" s="99">
        <v>1.0805381221439001</v>
      </c>
      <c r="AE2489" s="142">
        <v>9923.7982848234406</v>
      </c>
      <c r="AF2489" s="44">
        <v>11485.2133479738</v>
      </c>
      <c r="AG2489" s="45">
        <v>10807.5270517878</v>
      </c>
      <c r="AH2489" s="140">
        <v>1.08905146412698</v>
      </c>
      <c r="AI2489" s="44">
        <v>11543.486798882101</v>
      </c>
      <c r="AJ2489" s="45">
        <v>10723.378778177301</v>
      </c>
      <c r="AK2489" s="46">
        <v>1.0805720219622601</v>
      </c>
    </row>
    <row r="2490" spans="1:37" x14ac:dyDescent="0.2">
      <c r="A2490" s="35" t="s">
        <v>4752</v>
      </c>
      <c r="B2490" s="35" t="s">
        <v>10717</v>
      </c>
      <c r="C2490" s="85" t="s">
        <v>947</v>
      </c>
      <c r="D2490" s="85" t="s">
        <v>947</v>
      </c>
      <c r="E2490" s="85" t="s">
        <v>12902</v>
      </c>
      <c r="F2490" s="85" t="s">
        <v>172</v>
      </c>
      <c r="G2490" s="85" t="s">
        <v>172</v>
      </c>
      <c r="H2490" s="840">
        <v>1.1580709354474601</v>
      </c>
      <c r="I2490" s="840">
        <v>1.16365529816321</v>
      </c>
      <c r="J2490" s="86">
        <v>11733.333333333299</v>
      </c>
      <c r="K2490" s="44">
        <v>13588.0323092502</v>
      </c>
      <c r="L2490" s="45">
        <v>12784.533320623401</v>
      </c>
      <c r="M2490" s="46">
        <v>1.08959090800767</v>
      </c>
      <c r="N2490" s="139">
        <v>13653.555498448301</v>
      </c>
      <c r="O2490" s="45">
        <v>12682.042349724399</v>
      </c>
      <c r="P2490" s="99">
        <v>1.0808558820787799</v>
      </c>
      <c r="Q2490" s="86">
        <v>11893.9137507297</v>
      </c>
      <c r="R2490" s="44">
        <v>13773.995823439</v>
      </c>
      <c r="S2490" s="45">
        <v>12960.1632363484</v>
      </c>
      <c r="T2490" s="140">
        <v>1.08964664684518</v>
      </c>
      <c r="U2490" s="44">
        <v>13840.4157519328</v>
      </c>
      <c r="V2490" s="45">
        <v>12856.1701378855</v>
      </c>
      <c r="W2490" s="99">
        <v>1.0809032592065699</v>
      </c>
      <c r="X2490" s="86">
        <v>12046.638022097501</v>
      </c>
      <c r="Y2490" s="44">
        <v>13950.861363247401</v>
      </c>
      <c r="Z2490" s="45">
        <v>13127.221534614</v>
      </c>
      <c r="AA2490" s="46">
        <v>1.08970000680143</v>
      </c>
      <c r="AB2490" s="139">
        <v>14018.1341594681</v>
      </c>
      <c r="AC2490" s="45">
        <v>13021.806068146299</v>
      </c>
      <c r="AD2490" s="99">
        <v>1.08094939386907</v>
      </c>
      <c r="AE2490" s="142">
        <v>12207.905864562499</v>
      </c>
      <c r="AF2490" s="44">
        <v>14137.620964428501</v>
      </c>
      <c r="AG2490" s="45">
        <v>13303.429060631201</v>
      </c>
      <c r="AH2490" s="140">
        <v>1.08973883057607</v>
      </c>
      <c r="AI2490" s="44">
        <v>14205.794338775901</v>
      </c>
      <c r="AJ2490" s="45">
        <v>13196.542448017801</v>
      </c>
      <c r="AK2490" s="46">
        <v>1.0809833065902901</v>
      </c>
    </row>
    <row r="2491" spans="1:37" x14ac:dyDescent="0.2">
      <c r="A2491" s="35" t="s">
        <v>4751</v>
      </c>
      <c r="B2491" s="35" t="s">
        <v>13018</v>
      </c>
      <c r="C2491" s="85" t="s">
        <v>947</v>
      </c>
      <c r="D2491" s="85" t="s">
        <v>947</v>
      </c>
      <c r="E2491" s="85" t="s">
        <v>12902</v>
      </c>
      <c r="F2491" s="85" t="s">
        <v>190</v>
      </c>
      <c r="G2491" s="85" t="s">
        <v>190</v>
      </c>
      <c r="H2491" s="840">
        <v>1.1605178264409</v>
      </c>
      <c r="I2491" s="840">
        <v>1.16695805072078</v>
      </c>
      <c r="J2491" s="86">
        <v>9607.25</v>
      </c>
      <c r="K2491" s="44">
        <v>11149.384888074301</v>
      </c>
      <c r="L2491" s="45">
        <v>10490.090055865199</v>
      </c>
      <c r="M2491" s="46">
        <v>1.0918931073788201</v>
      </c>
      <c r="N2491" s="139">
        <v>11211.2577327872</v>
      </c>
      <c r="O2491" s="45">
        <v>10413.525281165101</v>
      </c>
      <c r="P2491" s="99">
        <v>1.0839236286309999</v>
      </c>
      <c r="Q2491" s="86">
        <v>9642.5429006868708</v>
      </c>
      <c r="R2491" s="44">
        <v>11190.342928468301</v>
      </c>
      <c r="S2491" s="45">
        <v>10529.1647306058</v>
      </c>
      <c r="T2491" s="140">
        <v>1.0919489639870601</v>
      </c>
      <c r="U2491" s="44">
        <v>11252.4430673771</v>
      </c>
      <c r="V2491" s="45">
        <v>10452.238222747599</v>
      </c>
      <c r="W2491" s="99">
        <v>1.0839711402272401</v>
      </c>
      <c r="X2491" s="86">
        <v>9679.0724189840003</v>
      </c>
      <c r="Y2491" s="44">
        <v>11232.736085643401</v>
      </c>
      <c r="Z2491" s="45">
        <v>10569.5706664072</v>
      </c>
      <c r="AA2491" s="46">
        <v>1.0920024366876999</v>
      </c>
      <c r="AB2491" s="139">
        <v>11295.071482842901</v>
      </c>
      <c r="AC2491" s="45">
        <v>10492.2829744847</v>
      </c>
      <c r="AD2491" s="99">
        <v>1.08401740583175</v>
      </c>
      <c r="AE2491" s="142">
        <v>9721.3661856018007</v>
      </c>
      <c r="AF2491" s="44">
        <v>11281.818755750701</v>
      </c>
      <c r="AG2491" s="45">
        <v>10616.1337801925</v>
      </c>
      <c r="AH2491" s="140">
        <v>1.0920413424931901</v>
      </c>
      <c r="AI2491" s="44">
        <v>11344.426534292799</v>
      </c>
      <c r="AJ2491" s="45">
        <v>10538.460767348701</v>
      </c>
      <c r="AK2491" s="46">
        <v>1.0840514148059901</v>
      </c>
    </row>
    <row r="2492" spans="1:37" x14ac:dyDescent="0.2">
      <c r="A2492" s="35" t="s">
        <v>4750</v>
      </c>
      <c r="B2492" s="35" t="s">
        <v>10716</v>
      </c>
      <c r="C2492" s="85" t="s">
        <v>947</v>
      </c>
      <c r="D2492" s="85" t="s">
        <v>947</v>
      </c>
      <c r="E2492" s="85" t="s">
        <v>12902</v>
      </c>
      <c r="F2492" s="85" t="s">
        <v>172</v>
      </c>
      <c r="G2492" s="85" t="s">
        <v>172</v>
      </c>
      <c r="H2492" s="840">
        <v>1.1580709354474601</v>
      </c>
      <c r="I2492" s="840">
        <v>1.16365529816321</v>
      </c>
      <c r="J2492" s="86">
        <v>13651.5</v>
      </c>
      <c r="K2492" s="44">
        <v>15809.405375261</v>
      </c>
      <c r="L2492" s="45">
        <v>14874.550280666699</v>
      </c>
      <c r="M2492" s="46">
        <v>1.08959090800767</v>
      </c>
      <c r="N2492" s="139">
        <v>15885.640302875099</v>
      </c>
      <c r="O2492" s="45">
        <v>14755.304074198501</v>
      </c>
      <c r="P2492" s="99">
        <v>1.0808558820787799</v>
      </c>
      <c r="Q2492" s="86">
        <v>13794.249650925</v>
      </c>
      <c r="R2492" s="44">
        <v>15974.7195970426</v>
      </c>
      <c r="S2492" s="45">
        <v>15030.8578778758</v>
      </c>
      <c r="T2492" s="140">
        <v>1.08964664684518</v>
      </c>
      <c r="U2492" s="44">
        <v>16051.7516904849</v>
      </c>
      <c r="V2492" s="45">
        <v>14910.2494059939</v>
      </c>
      <c r="W2492" s="99">
        <v>1.0809032592065699</v>
      </c>
      <c r="X2492" s="86">
        <v>13932.529012840099</v>
      </c>
      <c r="Y2492" s="44">
        <v>16134.856907048699</v>
      </c>
      <c r="Z2492" s="45">
        <v>15182.276960053099</v>
      </c>
      <c r="AA2492" s="46">
        <v>1.08970000680143</v>
      </c>
      <c r="AB2492" s="139">
        <v>16212.661202604</v>
      </c>
      <c r="AC2492" s="45">
        <v>15060.358791492699</v>
      </c>
      <c r="AD2492" s="99">
        <v>1.08094939386907</v>
      </c>
      <c r="AE2492" s="142">
        <v>14088.391994428201</v>
      </c>
      <c r="AF2492" s="44">
        <v>16315.3572959381</v>
      </c>
      <c r="AG2492" s="45">
        <v>15352.6678167055</v>
      </c>
      <c r="AH2492" s="140">
        <v>1.08973883057607</v>
      </c>
      <c r="AI2492" s="44">
        <v>16394.0319869165</v>
      </c>
      <c r="AJ2492" s="45">
        <v>15229.316562677201</v>
      </c>
      <c r="AK2492" s="46">
        <v>1.0809833065902901</v>
      </c>
    </row>
    <row r="2493" spans="1:37" x14ac:dyDescent="0.2">
      <c r="A2493" s="35" t="s">
        <v>4749</v>
      </c>
      <c r="B2493" s="35" t="s">
        <v>10715</v>
      </c>
      <c r="C2493" s="85" t="s">
        <v>947</v>
      </c>
      <c r="D2493" s="85" t="s">
        <v>947</v>
      </c>
      <c r="E2493" s="85" t="s">
        <v>12902</v>
      </c>
      <c r="F2493" s="85" t="s">
        <v>172</v>
      </c>
      <c r="G2493" s="85" t="s">
        <v>172</v>
      </c>
      <c r="H2493" s="840">
        <v>1.1580709354474601</v>
      </c>
      <c r="I2493" s="840">
        <v>1.16365529816321</v>
      </c>
      <c r="J2493" s="86">
        <v>9724.0833333333303</v>
      </c>
      <c r="K2493" s="44">
        <v>11261.1782822024</v>
      </c>
      <c r="L2493" s="45">
        <v>10595.2727887089</v>
      </c>
      <c r="M2493" s="46">
        <v>1.08959090800767</v>
      </c>
      <c r="N2493" s="139">
        <v>11315.481090613899</v>
      </c>
      <c r="O2493" s="45">
        <v>10510.3326686576</v>
      </c>
      <c r="P2493" s="99">
        <v>1.0808558820787799</v>
      </c>
      <c r="Q2493" s="86">
        <v>9841.9965374238309</v>
      </c>
      <c r="R2493" s="44">
        <v>11397.7301367651</v>
      </c>
      <c r="S2493" s="45">
        <v>10724.2985252658</v>
      </c>
      <c r="T2493" s="140">
        <v>1.08964664684518</v>
      </c>
      <c r="U2493" s="44">
        <v>11452.691415277201</v>
      </c>
      <c r="V2493" s="45">
        <v>10638.246134401201</v>
      </c>
      <c r="W2493" s="99">
        <v>1.0809032592065699</v>
      </c>
      <c r="X2493" s="86">
        <v>9956.6812220523097</v>
      </c>
      <c r="Y2493" s="44">
        <v>11530.5431367743</v>
      </c>
      <c r="Z2493" s="45">
        <v>10849.7955953901</v>
      </c>
      <c r="AA2493" s="46">
        <v>1.08970000680143</v>
      </c>
      <c r="AB2493" s="139">
        <v>11586.144856163301</v>
      </c>
      <c r="AC2493" s="45">
        <v>10762.668531924999</v>
      </c>
      <c r="AD2493" s="99">
        <v>1.08094939386907</v>
      </c>
      <c r="AE2493" s="142">
        <v>10079.723492143399</v>
      </c>
      <c r="AF2493" s="44">
        <v>11673.0348135983</v>
      </c>
      <c r="AG2493" s="45">
        <v>10984.2660908585</v>
      </c>
      <c r="AH2493" s="140">
        <v>1.08973883057607</v>
      </c>
      <c r="AI2493" s="44">
        <v>11729.323645652899</v>
      </c>
      <c r="AJ2493" s="45">
        <v>10896.012830053</v>
      </c>
      <c r="AK2493" s="46">
        <v>1.0809833065902901</v>
      </c>
    </row>
    <row r="2494" spans="1:37" x14ac:dyDescent="0.2">
      <c r="A2494" s="35" t="s">
        <v>4748</v>
      </c>
      <c r="B2494" s="35" t="s">
        <v>10714</v>
      </c>
      <c r="C2494" s="85" t="s">
        <v>947</v>
      </c>
      <c r="D2494" s="85" t="s">
        <v>947</v>
      </c>
      <c r="E2494" s="85" t="s">
        <v>12902</v>
      </c>
      <c r="F2494" s="85" t="s">
        <v>177</v>
      </c>
      <c r="G2494" s="85" t="s">
        <v>177</v>
      </c>
      <c r="H2494" s="840">
        <v>1.1573404676653201</v>
      </c>
      <c r="I2494" s="840">
        <v>1.16321255910004</v>
      </c>
      <c r="J2494" s="86">
        <v>6694.5833333333303</v>
      </c>
      <c r="K2494" s="44">
        <v>7747.9122058244302</v>
      </c>
      <c r="L2494" s="45">
        <v>7289.75612555726</v>
      </c>
      <c r="M2494" s="46">
        <v>1.0889036348626</v>
      </c>
      <c r="N2494" s="139">
        <v>7787.2234112751703</v>
      </c>
      <c r="O2494" s="45">
        <v>7233.1267192476198</v>
      </c>
      <c r="P2494" s="99">
        <v>1.0804446459323001</v>
      </c>
      <c r="Q2494" s="86">
        <v>6708.9329699481495</v>
      </c>
      <c r="R2494" s="44">
        <v>7764.5196209750502</v>
      </c>
      <c r="S2494" s="45">
        <v>7305.7552092782998</v>
      </c>
      <c r="T2494" s="140">
        <v>1.0889593385421401</v>
      </c>
      <c r="U2494" s="44">
        <v>7803.9150888040404</v>
      </c>
      <c r="V2494" s="45">
        <v>7248.94843634057</v>
      </c>
      <c r="W2494" s="99">
        <v>1.08049200503438</v>
      </c>
      <c r="X2494" s="86">
        <v>6727.2973987728101</v>
      </c>
      <c r="Y2494" s="44">
        <v>7785.7735176193901</v>
      </c>
      <c r="Z2494" s="45">
        <v>7326.1120674150297</v>
      </c>
      <c r="AA2494" s="46">
        <v>1.08901266484093</v>
      </c>
      <c r="AB2494" s="139">
        <v>7825.2768230535903</v>
      </c>
      <c r="AC2494" s="45">
        <v>7269.10129837354</v>
      </c>
      <c r="AD2494" s="99">
        <v>1.0805381221439001</v>
      </c>
      <c r="AE2494" s="142">
        <v>6754.19688451615</v>
      </c>
      <c r="AF2494" s="44">
        <v>7816.90538102954</v>
      </c>
      <c r="AG2494" s="45">
        <v>7355.66800608422</v>
      </c>
      <c r="AH2494" s="140">
        <v>1.08905146412698</v>
      </c>
      <c r="AI2494" s="44">
        <v>7856.5666427035703</v>
      </c>
      <c r="AJ2494" s="45">
        <v>7298.3961842328299</v>
      </c>
      <c r="AK2494" s="46">
        <v>1.0805720219622601</v>
      </c>
    </row>
    <row r="2495" spans="1:37" x14ac:dyDescent="0.2">
      <c r="A2495" s="35" t="s">
        <v>4747</v>
      </c>
      <c r="B2495" s="35" t="s">
        <v>10713</v>
      </c>
      <c r="C2495" s="85" t="s">
        <v>947</v>
      </c>
      <c r="D2495" s="85" t="s">
        <v>947</v>
      </c>
      <c r="E2495" s="85" t="s">
        <v>12902</v>
      </c>
      <c r="F2495" s="85" t="s">
        <v>172</v>
      </c>
      <c r="G2495" s="85" t="s">
        <v>172</v>
      </c>
      <c r="H2495" s="840">
        <v>1.1580709354474601</v>
      </c>
      <c r="I2495" s="840">
        <v>1.16365529816321</v>
      </c>
      <c r="J2495" s="86">
        <v>9757.6666666666697</v>
      </c>
      <c r="K2495" s="44">
        <v>11300.070164451199</v>
      </c>
      <c r="L2495" s="45">
        <v>10631.864883369501</v>
      </c>
      <c r="M2495" s="46">
        <v>1.08959090800767</v>
      </c>
      <c r="N2495" s="139">
        <v>11354.560514377201</v>
      </c>
      <c r="O2495" s="45">
        <v>10546.6314120307</v>
      </c>
      <c r="P2495" s="99">
        <v>1.0808558820787799</v>
      </c>
      <c r="Q2495" s="86">
        <v>9874.0321693787191</v>
      </c>
      <c r="R2495" s="44">
        <v>11434.8296710308</v>
      </c>
      <c r="S2495" s="45">
        <v>10759.206044205001</v>
      </c>
      <c r="T2495" s="140">
        <v>1.08964664684518</v>
      </c>
      <c r="U2495" s="44">
        <v>11489.969848131501</v>
      </c>
      <c r="V2495" s="45">
        <v>10672.873553392001</v>
      </c>
      <c r="W2495" s="99">
        <v>1.0809032592065699</v>
      </c>
      <c r="X2495" s="86">
        <v>9984.4685278072593</v>
      </c>
      <c r="Y2495" s="44">
        <v>11562.722807943501</v>
      </c>
      <c r="Z2495" s="45">
        <v>10880.0754226603</v>
      </c>
      <c r="AA2495" s="46">
        <v>1.08970000680143</v>
      </c>
      <c r="AB2495" s="139">
        <v>11618.479701726699</v>
      </c>
      <c r="AC2495" s="45">
        <v>10792.705203238</v>
      </c>
      <c r="AD2495" s="99">
        <v>1.08094939386907</v>
      </c>
      <c r="AE2495" s="142">
        <v>10098.5611323586</v>
      </c>
      <c r="AF2495" s="44">
        <v>11694.850137223901</v>
      </c>
      <c r="AG2495" s="45">
        <v>11004.7941988774</v>
      </c>
      <c r="AH2495" s="140">
        <v>1.08973883057607</v>
      </c>
      <c r="AI2495" s="44">
        <v>11751.244165494099</v>
      </c>
      <c r="AJ2495" s="45">
        <v>10916.376004661101</v>
      </c>
      <c r="AK2495" s="46">
        <v>1.0809833065902901</v>
      </c>
    </row>
    <row r="2496" spans="1:37" x14ac:dyDescent="0.2">
      <c r="A2496" s="35" t="s">
        <v>4746</v>
      </c>
      <c r="B2496" s="35" t="s">
        <v>10712</v>
      </c>
      <c r="C2496" s="85" t="s">
        <v>947</v>
      </c>
      <c r="D2496" s="85" t="s">
        <v>947</v>
      </c>
      <c r="E2496" s="85" t="s">
        <v>12902</v>
      </c>
      <c r="F2496" s="85" t="s">
        <v>177</v>
      </c>
      <c r="G2496" s="85" t="s">
        <v>177</v>
      </c>
      <c r="H2496" s="840">
        <v>1.1573404676653201</v>
      </c>
      <c r="I2496" s="840">
        <v>1.16321255910004</v>
      </c>
      <c r="J2496" s="86">
        <v>7520.5</v>
      </c>
      <c r="K2496" s="44">
        <v>8703.7789870769993</v>
      </c>
      <c r="L2496" s="45">
        <v>8189.09978598419</v>
      </c>
      <c r="M2496" s="46">
        <v>1.0889036348626</v>
      </c>
      <c r="N2496" s="139">
        <v>8747.9400507118808</v>
      </c>
      <c r="O2496" s="45">
        <v>8125.4839597338796</v>
      </c>
      <c r="P2496" s="99">
        <v>1.0804446459323001</v>
      </c>
      <c r="Q2496" s="86">
        <v>7516.6464117895002</v>
      </c>
      <c r="R2496" s="44">
        <v>8699.3190734952805</v>
      </c>
      <c r="S2496" s="45">
        <v>8185.3223046374496</v>
      </c>
      <c r="T2496" s="140">
        <v>1.0889593385421401</v>
      </c>
      <c r="U2496" s="44">
        <v>8743.4575085078304</v>
      </c>
      <c r="V2496" s="45">
        <v>8121.6763526089499</v>
      </c>
      <c r="W2496" s="99">
        <v>1.08049200503438</v>
      </c>
      <c r="X2496" s="86">
        <v>7514.3332863626501</v>
      </c>
      <c r="Y2496" s="44">
        <v>8696.6419998319907</v>
      </c>
      <c r="Z2496" s="45">
        <v>8183.2041166846802</v>
      </c>
      <c r="AA2496" s="46">
        <v>1.08901266484093</v>
      </c>
      <c r="AB2496" s="139">
        <v>8740.7668519605304</v>
      </c>
      <c r="AC2496" s="45">
        <v>8119.5235784097204</v>
      </c>
      <c r="AD2496" s="99">
        <v>1.0805381221439001</v>
      </c>
      <c r="AE2496" s="142">
        <v>7527.5735522547102</v>
      </c>
      <c r="AF2496" s="44">
        <v>8711.9654953515201</v>
      </c>
      <c r="AG2496" s="45">
        <v>8197.9149984065498</v>
      </c>
      <c r="AH2496" s="140">
        <v>1.08905146412698</v>
      </c>
      <c r="AI2496" s="44">
        <v>8756.1680955320007</v>
      </c>
      <c r="AJ2496" s="45">
        <v>8134.08537382952</v>
      </c>
      <c r="AK2496" s="46">
        <v>1.0805720219622601</v>
      </c>
    </row>
    <row r="2497" spans="1:37" x14ac:dyDescent="0.2">
      <c r="A2497" s="35" t="s">
        <v>4745</v>
      </c>
      <c r="B2497" s="35" t="s">
        <v>10711</v>
      </c>
      <c r="C2497" s="85" t="s">
        <v>947</v>
      </c>
      <c r="D2497" s="85" t="s">
        <v>947</v>
      </c>
      <c r="E2497" s="85" t="s">
        <v>12902</v>
      </c>
      <c r="F2497" s="85" t="s">
        <v>177</v>
      </c>
      <c r="G2497" s="85" t="s">
        <v>177</v>
      </c>
      <c r="H2497" s="840">
        <v>1.1573404676653201</v>
      </c>
      <c r="I2497" s="840">
        <v>1.16321255910004</v>
      </c>
      <c r="J2497" s="86">
        <v>13660.916666666701</v>
      </c>
      <c r="K2497" s="44">
        <v>15810.3316837369</v>
      </c>
      <c r="L2497" s="45">
        <v>14875.421813888401</v>
      </c>
      <c r="M2497" s="46">
        <v>1.0889036348626</v>
      </c>
      <c r="N2497" s="139">
        <v>15890.549835485799</v>
      </c>
      <c r="O2497" s="45">
        <v>14759.8642710273</v>
      </c>
      <c r="P2497" s="99">
        <v>1.0804446459323001</v>
      </c>
      <c r="Q2497" s="86">
        <v>13660.5983712005</v>
      </c>
      <c r="R2497" s="44">
        <v>15809.963307513301</v>
      </c>
      <c r="S2497" s="45">
        <v>14875.836166392401</v>
      </c>
      <c r="T2497" s="140">
        <v>1.0889593385421401</v>
      </c>
      <c r="U2497" s="44">
        <v>15890.1795902021</v>
      </c>
      <c r="V2497" s="45">
        <v>14760.167324067899</v>
      </c>
      <c r="W2497" s="99">
        <v>1.08049200503438</v>
      </c>
      <c r="X2497" s="86">
        <v>13664.6686731094</v>
      </c>
      <c r="Y2497" s="44">
        <v>15814.674032628</v>
      </c>
      <c r="Z2497" s="45">
        <v>14880.9972458712</v>
      </c>
      <c r="AA2497" s="46">
        <v>1.08901266484093</v>
      </c>
      <c r="AB2497" s="139">
        <v>15894.9142165017</v>
      </c>
      <c r="AC2497" s="45">
        <v>14765.1954277602</v>
      </c>
      <c r="AD2497" s="99">
        <v>1.0805381221439001</v>
      </c>
      <c r="AE2497" s="142">
        <v>13687.7431306199</v>
      </c>
      <c r="AF2497" s="44">
        <v>15841.379036074301</v>
      </c>
      <c r="AG2497" s="45">
        <v>14906.6566969956</v>
      </c>
      <c r="AH2497" s="140">
        <v>1.08905146412698</v>
      </c>
      <c r="AI2497" s="44">
        <v>15921.7547152724</v>
      </c>
      <c r="AJ2497" s="45">
        <v>14790.592270753999</v>
      </c>
      <c r="AK2497" s="46">
        <v>1.0805720219622601</v>
      </c>
    </row>
    <row r="2498" spans="1:37" x14ac:dyDescent="0.2">
      <c r="A2498" s="35" t="s">
        <v>4744</v>
      </c>
      <c r="B2498" s="35" t="s">
        <v>10710</v>
      </c>
      <c r="C2498" s="85" t="s">
        <v>947</v>
      </c>
      <c r="D2498" s="85" t="s">
        <v>947</v>
      </c>
      <c r="E2498" s="85" t="s">
        <v>12902</v>
      </c>
      <c r="F2498" s="85" t="s">
        <v>177</v>
      </c>
      <c r="G2498" s="85" t="s">
        <v>177</v>
      </c>
      <c r="H2498" s="840">
        <v>1.1573404676653201</v>
      </c>
      <c r="I2498" s="840">
        <v>1.16321255910004</v>
      </c>
      <c r="J2498" s="86">
        <v>18165.166666666701</v>
      </c>
      <c r="K2498" s="44">
        <v>21023.282485218399</v>
      </c>
      <c r="L2498" s="45">
        <v>19780.116011218299</v>
      </c>
      <c r="M2498" s="46">
        <v>1.0889036348626</v>
      </c>
      <c r="N2498" s="139">
        <v>21129.950004812101</v>
      </c>
      <c r="O2498" s="45">
        <v>19626.457067467902</v>
      </c>
      <c r="P2498" s="99">
        <v>1.0804446459323001</v>
      </c>
      <c r="Q2498" s="86">
        <v>18182.077967156099</v>
      </c>
      <c r="R2498" s="44">
        <v>21042.854617635599</v>
      </c>
      <c r="S2498" s="45">
        <v>19799.543596435899</v>
      </c>
      <c r="T2498" s="140">
        <v>1.0889593385421401</v>
      </c>
      <c r="U2498" s="44">
        <v>21149.6214419321</v>
      </c>
      <c r="V2498" s="45">
        <v>19645.589878424002</v>
      </c>
      <c r="W2498" s="99">
        <v>1.08049200503438</v>
      </c>
      <c r="X2498" s="86">
        <v>18200.040871935402</v>
      </c>
      <c r="Y2498" s="44">
        <v>21063.643814253599</v>
      </c>
      <c r="Z2498" s="45">
        <v>19820.075010160199</v>
      </c>
      <c r="AA2498" s="46">
        <v>1.08901266484093</v>
      </c>
      <c r="AB2498" s="139">
        <v>21170.5161183694</v>
      </c>
      <c r="AC2498" s="45">
        <v>19665.837986703398</v>
      </c>
      <c r="AD2498" s="99">
        <v>1.0805381221439001</v>
      </c>
      <c r="AE2498" s="142">
        <v>18242.063258142</v>
      </c>
      <c r="AF2498" s="44">
        <v>21112.278022358401</v>
      </c>
      <c r="AG2498" s="45">
        <v>19866.545699976599</v>
      </c>
      <c r="AH2498" s="140">
        <v>1.08905146412698</v>
      </c>
      <c r="AI2498" s="44">
        <v>21219.397085768302</v>
      </c>
      <c r="AJ2498" s="45">
        <v>19711.863179614</v>
      </c>
      <c r="AK2498" s="46">
        <v>1.0805720219622601</v>
      </c>
    </row>
    <row r="2499" spans="1:37" x14ac:dyDescent="0.2">
      <c r="A2499" s="35" t="s">
        <v>4743</v>
      </c>
      <c r="B2499" s="35" t="s">
        <v>10709</v>
      </c>
      <c r="C2499" s="85" t="s">
        <v>947</v>
      </c>
      <c r="D2499" s="85" t="s">
        <v>947</v>
      </c>
      <c r="E2499" s="85" t="s">
        <v>12902</v>
      </c>
      <c r="F2499" s="85" t="s">
        <v>190</v>
      </c>
      <c r="G2499" s="85" t="s">
        <v>190</v>
      </c>
      <c r="H2499" s="840">
        <v>1.1605178264409</v>
      </c>
      <c r="I2499" s="840">
        <v>1.16695805072078</v>
      </c>
      <c r="J2499" s="86">
        <v>16727</v>
      </c>
      <c r="K2499" s="44">
        <v>19411.9816828769</v>
      </c>
      <c r="L2499" s="45">
        <v>18264.096007125601</v>
      </c>
      <c r="M2499" s="46">
        <v>1.0918931073788201</v>
      </c>
      <c r="N2499" s="139">
        <v>19519.7073144065</v>
      </c>
      <c r="O2499" s="45">
        <v>18130.7905361107</v>
      </c>
      <c r="P2499" s="99">
        <v>1.0839236286309999</v>
      </c>
      <c r="Q2499" s="86">
        <v>16810.0102905481</v>
      </c>
      <c r="R2499" s="44">
        <v>19508.316604836</v>
      </c>
      <c r="S2499" s="45">
        <v>18355.673321375802</v>
      </c>
      <c r="T2499" s="140">
        <v>1.0919489639870601</v>
      </c>
      <c r="U2499" s="44">
        <v>19616.5768412543</v>
      </c>
      <c r="V2499" s="45">
        <v>18221.566021876999</v>
      </c>
      <c r="W2499" s="99">
        <v>1.0839711402272401</v>
      </c>
      <c r="X2499" s="86">
        <v>16884.364447997799</v>
      </c>
      <c r="Y2499" s="44">
        <v>19594.605930026399</v>
      </c>
      <c r="Z2499" s="45">
        <v>18437.767119136701</v>
      </c>
      <c r="AA2499" s="46">
        <v>1.0920024366876999</v>
      </c>
      <c r="AB2499" s="139">
        <v>19703.345023894799</v>
      </c>
      <c r="AC2499" s="45">
        <v>18302.944948036398</v>
      </c>
      <c r="AD2499" s="99">
        <v>1.08401740583175</v>
      </c>
      <c r="AE2499" s="142">
        <v>16970.134888407501</v>
      </c>
      <c r="AF2499" s="44">
        <v>19694.144055103501</v>
      </c>
      <c r="AG2499" s="45">
        <v>18532.088885827001</v>
      </c>
      <c r="AH2499" s="140">
        <v>1.0920413424931901</v>
      </c>
      <c r="AI2499" s="44">
        <v>19803.435529844701</v>
      </c>
      <c r="AJ2499" s="45">
        <v>18396.4987352266</v>
      </c>
      <c r="AK2499" s="46">
        <v>1.0840514148059901</v>
      </c>
    </row>
    <row r="2500" spans="1:37" x14ac:dyDescent="0.2">
      <c r="A2500" s="35" t="s">
        <v>4742</v>
      </c>
      <c r="B2500" s="35" t="s">
        <v>10708</v>
      </c>
      <c r="C2500" s="85" t="s">
        <v>947</v>
      </c>
      <c r="D2500" s="85" t="s">
        <v>947</v>
      </c>
      <c r="E2500" s="85" t="s">
        <v>12902</v>
      </c>
      <c r="F2500" s="85" t="s">
        <v>177</v>
      </c>
      <c r="G2500" s="85" t="s">
        <v>177</v>
      </c>
      <c r="H2500" s="840">
        <v>1.1573404676653201</v>
      </c>
      <c r="I2500" s="840">
        <v>1.16321255910004</v>
      </c>
      <c r="J2500" s="86">
        <v>12101.833333333299</v>
      </c>
      <c r="K2500" s="44">
        <v>14005.941449607701</v>
      </c>
      <c r="L2500" s="45">
        <v>13177.730305168099</v>
      </c>
      <c r="M2500" s="46">
        <v>1.0889036348626</v>
      </c>
      <c r="N2500" s="139">
        <v>14077.0045214689</v>
      </c>
      <c r="O2500" s="45">
        <v>13075.361030965099</v>
      </c>
      <c r="P2500" s="99">
        <v>1.0804446459323001</v>
      </c>
      <c r="Q2500" s="86">
        <v>12104.145711244701</v>
      </c>
      <c r="R2500" s="44">
        <v>14008.6176581411</v>
      </c>
      <c r="S2500" s="45">
        <v>13180.922507334801</v>
      </c>
      <c r="T2500" s="140">
        <v>1.0889593385421401</v>
      </c>
      <c r="U2500" s="44">
        <v>14079.694308496801</v>
      </c>
      <c r="V2500" s="45">
        <v>13078.4326687712</v>
      </c>
      <c r="W2500" s="99">
        <v>1.08049200503438</v>
      </c>
      <c r="X2500" s="86">
        <v>12111.956049021401</v>
      </c>
      <c r="Y2500" s="44">
        <v>14017.6568781162</v>
      </c>
      <c r="Z2500" s="45">
        <v>13190.073533381101</v>
      </c>
      <c r="AA2500" s="46">
        <v>1.08901266484093</v>
      </c>
      <c r="AB2500" s="139">
        <v>14088.779391489499</v>
      </c>
      <c r="AC2500" s="45">
        <v>13087.430244699101</v>
      </c>
      <c r="AD2500" s="99">
        <v>1.0805381221439001</v>
      </c>
      <c r="AE2500" s="142">
        <v>12137.986921740399</v>
      </c>
      <c r="AF2500" s="44">
        <v>14047.7834605225</v>
      </c>
      <c r="AG2500" s="45">
        <v>13218.892428675499</v>
      </c>
      <c r="AH2500" s="140">
        <v>1.08905146412698</v>
      </c>
      <c r="AI2500" s="44">
        <v>14119.058829560499</v>
      </c>
      <c r="AJ2500" s="45">
        <v>13115.969070576501</v>
      </c>
      <c r="AK2500" s="46">
        <v>1.0805720219622601</v>
      </c>
    </row>
    <row r="2501" spans="1:37" x14ac:dyDescent="0.2">
      <c r="A2501" s="35" t="s">
        <v>4741</v>
      </c>
      <c r="B2501" s="35" t="s">
        <v>10707</v>
      </c>
      <c r="C2501" s="85" t="s">
        <v>947</v>
      </c>
      <c r="D2501" s="85" t="s">
        <v>947</v>
      </c>
      <c r="E2501" s="85" t="s">
        <v>12902</v>
      </c>
      <c r="F2501" s="85" t="s">
        <v>190</v>
      </c>
      <c r="G2501" s="85" t="s">
        <v>190</v>
      </c>
      <c r="H2501" s="840">
        <v>1.1605178264409</v>
      </c>
      <c r="I2501" s="840">
        <v>1.16695805072078</v>
      </c>
      <c r="J2501" s="86">
        <v>11531.333333333299</v>
      </c>
      <c r="K2501" s="44">
        <v>13382.3178959655</v>
      </c>
      <c r="L2501" s="45">
        <v>12590.9833855543</v>
      </c>
      <c r="M2501" s="46">
        <v>1.0918931073788201</v>
      </c>
      <c r="N2501" s="139">
        <v>13456.582268878299</v>
      </c>
      <c r="O2501" s="45">
        <v>12499.084669620201</v>
      </c>
      <c r="P2501" s="99">
        <v>1.0839236286309999</v>
      </c>
      <c r="Q2501" s="86">
        <v>11569.849595456801</v>
      </c>
      <c r="R2501" s="44">
        <v>13427.016704767701</v>
      </c>
      <c r="S2501" s="45">
        <v>12633.685279245199</v>
      </c>
      <c r="T2501" s="140">
        <v>1.0919489639870601</v>
      </c>
      <c r="U2501" s="44">
        <v>13501.5291310469</v>
      </c>
      <c r="V2501" s="45">
        <v>12541.383058244999</v>
      </c>
      <c r="W2501" s="99">
        <v>1.0839711402272401</v>
      </c>
      <c r="X2501" s="86">
        <v>11608.165555735401</v>
      </c>
      <c r="Y2501" s="44">
        <v>13471.4830597082</v>
      </c>
      <c r="Z2501" s="45">
        <v>12676.1450723373</v>
      </c>
      <c r="AA2501" s="46">
        <v>1.0920024366876999</v>
      </c>
      <c r="AB2501" s="139">
        <v>13546.242249365099</v>
      </c>
      <c r="AC2501" s="45">
        <v>12583.453512193801</v>
      </c>
      <c r="AD2501" s="99">
        <v>1.08401740583175</v>
      </c>
      <c r="AE2501" s="142">
        <v>11650.4130759604</v>
      </c>
      <c r="AF2501" s="44">
        <v>13520.5120600522</v>
      </c>
      <c r="AG2501" s="45">
        <v>12722.732736071999</v>
      </c>
      <c r="AH2501" s="140">
        <v>1.0920413424931901</v>
      </c>
      <c r="AI2501" s="44">
        <v>13595.5433332147</v>
      </c>
      <c r="AJ2501" s="45">
        <v>12629.6467780691</v>
      </c>
      <c r="AK2501" s="46">
        <v>1.0840514148059901</v>
      </c>
    </row>
    <row r="2502" spans="1:37" x14ac:dyDescent="0.2">
      <c r="A2502" s="35" t="s">
        <v>4740</v>
      </c>
      <c r="B2502" s="35" t="s">
        <v>10706</v>
      </c>
      <c r="C2502" s="85" t="s">
        <v>947</v>
      </c>
      <c r="D2502" s="85" t="s">
        <v>947</v>
      </c>
      <c r="E2502" s="85" t="s">
        <v>12902</v>
      </c>
      <c r="F2502" s="85" t="s">
        <v>177</v>
      </c>
      <c r="G2502" s="85" t="s">
        <v>177</v>
      </c>
      <c r="H2502" s="840">
        <v>1.1573404676653201</v>
      </c>
      <c r="I2502" s="840">
        <v>1.16321255910004</v>
      </c>
      <c r="J2502" s="86">
        <v>10467.5</v>
      </c>
      <c r="K2502" s="44">
        <v>12114.4613452867</v>
      </c>
      <c r="L2502" s="45">
        <v>11398.0987979243</v>
      </c>
      <c r="M2502" s="46">
        <v>1.0889036348626</v>
      </c>
      <c r="N2502" s="139">
        <v>12175.927462379699</v>
      </c>
      <c r="O2502" s="45">
        <v>11309.5543312964</v>
      </c>
      <c r="P2502" s="99">
        <v>1.0804446459323001</v>
      </c>
      <c r="Q2502" s="86">
        <v>10472.2742171884</v>
      </c>
      <c r="R2502" s="44">
        <v>12119.9867400402</v>
      </c>
      <c r="S2502" s="45">
        <v>11403.8808045814</v>
      </c>
      <c r="T2502" s="140">
        <v>1.0889593385421401</v>
      </c>
      <c r="U2502" s="44">
        <v>12181.480891773101</v>
      </c>
      <c r="V2502" s="45">
        <v>11315.208566199801</v>
      </c>
      <c r="W2502" s="99">
        <v>1.08049200503438</v>
      </c>
      <c r="X2502" s="86">
        <v>10479.9252222471</v>
      </c>
      <c r="Y2502" s="44">
        <v>12128.841557812901</v>
      </c>
      <c r="Z2502" s="45">
        <v>11412.771293612899</v>
      </c>
      <c r="AA2502" s="46">
        <v>1.08901266484093</v>
      </c>
      <c r="AB2502" s="139">
        <v>12190.3806369471</v>
      </c>
      <c r="AC2502" s="45">
        <v>11323.9587198554</v>
      </c>
      <c r="AD2502" s="99">
        <v>1.0805381221439001</v>
      </c>
      <c r="AE2502" s="142">
        <v>10503.6250893214</v>
      </c>
      <c r="AF2502" s="44">
        <v>12156.270373056301</v>
      </c>
      <c r="AG2502" s="45">
        <v>11438.9882821664</v>
      </c>
      <c r="AH2502" s="140">
        <v>1.08905146412698</v>
      </c>
      <c r="AI2502" s="44">
        <v>12217.9486199769</v>
      </c>
      <c r="AJ2502" s="45">
        <v>11349.9234007015</v>
      </c>
      <c r="AK2502" s="46">
        <v>1.0805720219622601</v>
      </c>
    </row>
    <row r="2503" spans="1:37" x14ac:dyDescent="0.2">
      <c r="A2503" s="35" t="s">
        <v>4739</v>
      </c>
      <c r="B2503" s="35" t="s">
        <v>10705</v>
      </c>
      <c r="C2503" s="85" t="s">
        <v>947</v>
      </c>
      <c r="D2503" s="85" t="s">
        <v>947</v>
      </c>
      <c r="E2503" s="85" t="s">
        <v>12902</v>
      </c>
      <c r="F2503" s="85" t="s">
        <v>172</v>
      </c>
      <c r="G2503" s="85" t="s">
        <v>172</v>
      </c>
      <c r="H2503" s="840">
        <v>1.1580709354474601</v>
      </c>
      <c r="I2503" s="840">
        <v>1.16365529816321</v>
      </c>
      <c r="J2503" s="86">
        <v>11346.333333333299</v>
      </c>
      <c r="K2503" s="44">
        <v>13139.8588572321</v>
      </c>
      <c r="L2503" s="45">
        <v>12362.8616392244</v>
      </c>
      <c r="M2503" s="46">
        <v>1.08959090800767</v>
      </c>
      <c r="N2503" s="139">
        <v>13203.2208980592</v>
      </c>
      <c r="O2503" s="45">
        <v>12263.7511233599</v>
      </c>
      <c r="P2503" s="99">
        <v>1.0808558820787799</v>
      </c>
      <c r="Q2503" s="86">
        <v>11479.8517035192</v>
      </c>
      <c r="R2503" s="44">
        <v>13294.482601092701</v>
      </c>
      <c r="S2503" s="45">
        <v>12508.9819150197</v>
      </c>
      <c r="T2503" s="140">
        <v>1.08964664684518</v>
      </c>
      <c r="U2503" s="44">
        <v>13358.590256928101</v>
      </c>
      <c r="V2503" s="45">
        <v>12408.609121542</v>
      </c>
      <c r="W2503" s="99">
        <v>1.0809032592065699</v>
      </c>
      <c r="X2503" s="86">
        <v>11607.5288246071</v>
      </c>
      <c r="Y2503" s="44">
        <v>13442.3417641461</v>
      </c>
      <c r="Z2503" s="45">
        <v>12648.724239122201</v>
      </c>
      <c r="AA2503" s="46">
        <v>1.08970000680143</v>
      </c>
      <c r="AB2503" s="139">
        <v>13507.162415336201</v>
      </c>
      <c r="AC2503" s="45">
        <v>12547.151247276801</v>
      </c>
      <c r="AD2503" s="99">
        <v>1.08094939386907</v>
      </c>
      <c r="AE2503" s="142">
        <v>11742.728123630201</v>
      </c>
      <c r="AF2503" s="44">
        <v>13598.9121428376</v>
      </c>
      <c r="AG2503" s="45">
        <v>12796.5068132175</v>
      </c>
      <c r="AH2503" s="140">
        <v>1.08973883057607</v>
      </c>
      <c r="AI2503" s="44">
        <v>13664.4877959524</v>
      </c>
      <c r="AJ2503" s="45">
        <v>12693.6930754725</v>
      </c>
      <c r="AK2503" s="46">
        <v>1.0809833065902901</v>
      </c>
    </row>
    <row r="2504" spans="1:37" x14ac:dyDescent="0.2">
      <c r="A2504" s="35" t="s">
        <v>4738</v>
      </c>
      <c r="B2504" s="35" t="s">
        <v>10704</v>
      </c>
      <c r="C2504" s="85" t="s">
        <v>947</v>
      </c>
      <c r="D2504" s="85" t="s">
        <v>947</v>
      </c>
      <c r="E2504" s="85" t="s">
        <v>12902</v>
      </c>
      <c r="F2504" s="85" t="s">
        <v>190</v>
      </c>
      <c r="G2504" s="85" t="s">
        <v>190</v>
      </c>
      <c r="H2504" s="840">
        <v>1.1605178264409</v>
      </c>
      <c r="I2504" s="840">
        <v>1.16695805072078</v>
      </c>
      <c r="J2504" s="86">
        <v>9007.9166666666697</v>
      </c>
      <c r="K2504" s="44">
        <v>10453.847870760799</v>
      </c>
      <c r="L2504" s="45">
        <v>9835.6821201761504</v>
      </c>
      <c r="M2504" s="46">
        <v>1.0918931073788201</v>
      </c>
      <c r="N2504" s="139">
        <v>10511.8608743886</v>
      </c>
      <c r="O2504" s="45">
        <v>9763.8937197389605</v>
      </c>
      <c r="P2504" s="99">
        <v>1.0839236286309999</v>
      </c>
      <c r="Q2504" s="86">
        <v>9059.4803429891799</v>
      </c>
      <c r="R2504" s="44">
        <v>10513.6884363299</v>
      </c>
      <c r="S2504" s="45">
        <v>9892.4901747881995</v>
      </c>
      <c r="T2504" s="140">
        <v>1.0919489639870601</v>
      </c>
      <c r="U2504" s="44">
        <v>10572.033521597899</v>
      </c>
      <c r="V2504" s="45">
        <v>9820.2152372562196</v>
      </c>
      <c r="W2504" s="99">
        <v>1.0839711402272401</v>
      </c>
      <c r="X2504" s="86">
        <v>9105.2391802965994</v>
      </c>
      <c r="Y2504" s="44">
        <v>10566.7923827423</v>
      </c>
      <c r="Z2504" s="45">
        <v>9942.9433715082105</v>
      </c>
      <c r="AA2504" s="46">
        <v>1.0920024366876999</v>
      </c>
      <c r="AB2504" s="139">
        <v>10625.432165185401</v>
      </c>
      <c r="AC2504" s="45">
        <v>9870.2377557027594</v>
      </c>
      <c r="AD2504" s="99">
        <v>1.08401740583175</v>
      </c>
      <c r="AE2504" s="142">
        <v>9158.8427582930599</v>
      </c>
      <c r="AF2504" s="44">
        <v>10629.000290568199</v>
      </c>
      <c r="AG2504" s="45">
        <v>10001.834941450399</v>
      </c>
      <c r="AH2504" s="140">
        <v>1.0920413424931901</v>
      </c>
      <c r="AI2504" s="44">
        <v>10687.9852920758</v>
      </c>
      <c r="AJ2504" s="45">
        <v>9928.6564501131706</v>
      </c>
      <c r="AK2504" s="46">
        <v>1.0840514148059901</v>
      </c>
    </row>
    <row r="2505" spans="1:37" x14ac:dyDescent="0.2">
      <c r="A2505" s="35" t="s">
        <v>4737</v>
      </c>
      <c r="B2505" s="35" t="s">
        <v>10703</v>
      </c>
      <c r="C2505" s="85" t="s">
        <v>947</v>
      </c>
      <c r="D2505" s="85" t="s">
        <v>947</v>
      </c>
      <c r="E2505" s="85" t="s">
        <v>12902</v>
      </c>
      <c r="F2505" s="85" t="s">
        <v>190</v>
      </c>
      <c r="G2505" s="85" t="s">
        <v>190</v>
      </c>
      <c r="H2505" s="840">
        <v>1.1605178264409</v>
      </c>
      <c r="I2505" s="840">
        <v>1.16695805072078</v>
      </c>
      <c r="J2505" s="86">
        <v>9938.9166666666697</v>
      </c>
      <c r="K2505" s="44">
        <v>11534.289967177199</v>
      </c>
      <c r="L2505" s="45">
        <v>10852.2346031458</v>
      </c>
      <c r="M2505" s="46">
        <v>1.0918931073788201</v>
      </c>
      <c r="N2505" s="139">
        <v>11598.298819609599</v>
      </c>
      <c r="O2505" s="45">
        <v>10773.026617994399</v>
      </c>
      <c r="P2505" s="99">
        <v>1.0839236286309999</v>
      </c>
      <c r="Q2505" s="86">
        <v>9988.8945567004303</v>
      </c>
      <c r="R2505" s="44">
        <v>11592.2901994893</v>
      </c>
      <c r="S2505" s="45">
        <v>10907.3630625651</v>
      </c>
      <c r="T2505" s="140">
        <v>1.0919489639870601</v>
      </c>
      <c r="U2505" s="44">
        <v>11656.6209207426</v>
      </c>
      <c r="V2505" s="45">
        <v>10827.673422236199</v>
      </c>
      <c r="W2505" s="99">
        <v>1.0839711402272401</v>
      </c>
      <c r="X2505" s="86">
        <v>10038.257003762999</v>
      </c>
      <c r="Y2505" s="44">
        <v>11649.576199262199</v>
      </c>
      <c r="Z2505" s="45">
        <v>10961.8011082066</v>
      </c>
      <c r="AA2505" s="46">
        <v>1.0920024366876999</v>
      </c>
      <c r="AB2505" s="139">
        <v>11714.224825745599</v>
      </c>
      <c r="AC2505" s="45">
        <v>10881.645316291701</v>
      </c>
      <c r="AD2505" s="99">
        <v>1.08401740583175</v>
      </c>
      <c r="AE2505" s="142">
        <v>10093.351669137101</v>
      </c>
      <c r="AF2505" s="44">
        <v>11713.514540570601</v>
      </c>
      <c r="AG2505" s="45">
        <v>11022.3573070204</v>
      </c>
      <c r="AH2505" s="140">
        <v>1.0920413424931901</v>
      </c>
      <c r="AI2505" s="44">
        <v>11778.517989055599</v>
      </c>
      <c r="AJ2505" s="45">
        <v>10941.7121570625</v>
      </c>
      <c r="AK2505" s="46">
        <v>1.0840514148059901</v>
      </c>
    </row>
    <row r="2506" spans="1:37" x14ac:dyDescent="0.2">
      <c r="A2506" s="35" t="s">
        <v>4736</v>
      </c>
      <c r="B2506" s="35" t="s">
        <v>13019</v>
      </c>
      <c r="C2506" s="85" t="s">
        <v>947</v>
      </c>
      <c r="D2506" s="85" t="s">
        <v>947</v>
      </c>
      <c r="E2506" s="85" t="s">
        <v>12902</v>
      </c>
      <c r="F2506" s="85" t="s">
        <v>172</v>
      </c>
      <c r="G2506" s="85" t="s">
        <v>172</v>
      </c>
      <c r="H2506" s="840">
        <v>1.1580709354474601</v>
      </c>
      <c r="I2506" s="840">
        <v>1.16365529816321</v>
      </c>
      <c r="J2506" s="86">
        <v>11789.75</v>
      </c>
      <c r="K2506" s="44">
        <v>13653.3668111917</v>
      </c>
      <c r="L2506" s="45">
        <v>12846.0044076835</v>
      </c>
      <c r="M2506" s="46">
        <v>1.08959090800767</v>
      </c>
      <c r="N2506" s="139">
        <v>13719.205051519701</v>
      </c>
      <c r="O2506" s="45">
        <v>12743.020635738299</v>
      </c>
      <c r="P2506" s="99">
        <v>1.0808558820787799</v>
      </c>
      <c r="Q2506" s="86">
        <v>11920.514823313901</v>
      </c>
      <c r="R2506" s="44">
        <v>13804.801752450499</v>
      </c>
      <c r="S2506" s="45">
        <v>12989.149005892299</v>
      </c>
      <c r="T2506" s="140">
        <v>1.08964664684518</v>
      </c>
      <c r="U2506" s="44">
        <v>13871.3702309823</v>
      </c>
      <c r="V2506" s="45">
        <v>12884.9233239402</v>
      </c>
      <c r="W2506" s="99">
        <v>1.0809032592065699</v>
      </c>
      <c r="X2506" s="86">
        <v>12042.1631520228</v>
      </c>
      <c r="Y2506" s="44">
        <v>13945.679146274</v>
      </c>
      <c r="Z2506" s="45">
        <v>13122.345268663201</v>
      </c>
      <c r="AA2506" s="46">
        <v>1.08970000680143</v>
      </c>
      <c r="AB2506" s="139">
        <v>14012.9269531971</v>
      </c>
      <c r="AC2506" s="45">
        <v>13016.968960051399</v>
      </c>
      <c r="AD2506" s="99">
        <v>1.08094939386907</v>
      </c>
      <c r="AE2506" s="142">
        <v>12176.5033985521</v>
      </c>
      <c r="AF2506" s="44">
        <v>14101.2546812405</v>
      </c>
      <c r="AG2506" s="45">
        <v>13269.2085740438</v>
      </c>
      <c r="AH2506" s="140">
        <v>1.08973883057607</v>
      </c>
      <c r="AI2506" s="44">
        <v>14169.2526928275</v>
      </c>
      <c r="AJ2506" s="45">
        <v>13162.596906474801</v>
      </c>
      <c r="AK2506" s="46">
        <v>1.0809833065902901</v>
      </c>
    </row>
    <row r="2507" spans="1:37" x14ac:dyDescent="0.2">
      <c r="A2507" s="35" t="s">
        <v>4735</v>
      </c>
      <c r="B2507" s="35" t="s">
        <v>10702</v>
      </c>
      <c r="C2507" s="85" t="s">
        <v>947</v>
      </c>
      <c r="D2507" s="85" t="s">
        <v>947</v>
      </c>
      <c r="E2507" s="85" t="s">
        <v>12902</v>
      </c>
      <c r="F2507" s="85" t="s">
        <v>190</v>
      </c>
      <c r="G2507" s="85" t="s">
        <v>190</v>
      </c>
      <c r="H2507" s="840">
        <v>1.1605178264409</v>
      </c>
      <c r="I2507" s="840">
        <v>1.16695805072078</v>
      </c>
      <c r="J2507" s="86">
        <v>12704.75</v>
      </c>
      <c r="K2507" s="44">
        <v>14744.088855475</v>
      </c>
      <c r="L2507" s="45">
        <v>13872.228955971101</v>
      </c>
      <c r="M2507" s="46">
        <v>1.0918931073788201</v>
      </c>
      <c r="N2507" s="139">
        <v>14825.9102948949</v>
      </c>
      <c r="O2507" s="45">
        <v>13770.9787208496</v>
      </c>
      <c r="P2507" s="99">
        <v>1.0839236286309999</v>
      </c>
      <c r="Q2507" s="86">
        <v>12767.6972170956</v>
      </c>
      <c r="R2507" s="44">
        <v>14817.1402230393</v>
      </c>
      <c r="S2507" s="45">
        <v>13941.673748708001</v>
      </c>
      <c r="T2507" s="140">
        <v>1.0919489639870601</v>
      </c>
      <c r="U2507" s="44">
        <v>14899.367056655001</v>
      </c>
      <c r="V2507" s="45">
        <v>13839.8153104912</v>
      </c>
      <c r="W2507" s="99">
        <v>1.0839711402272401</v>
      </c>
      <c r="X2507" s="86">
        <v>12826.077530320499</v>
      </c>
      <c r="Y2507" s="44">
        <v>14884.891617249999</v>
      </c>
      <c r="Z2507" s="45">
        <v>14006.1079162553</v>
      </c>
      <c r="AA2507" s="46">
        <v>1.0920024366876999</v>
      </c>
      <c r="AB2507" s="139">
        <v>14967.4944331764</v>
      </c>
      <c r="AC2507" s="45">
        <v>13903.691291415</v>
      </c>
      <c r="AD2507" s="99">
        <v>1.08401740583175</v>
      </c>
      <c r="AE2507" s="142">
        <v>12894.9350853665</v>
      </c>
      <c r="AF2507" s="44">
        <v>14964.802037366</v>
      </c>
      <c r="AG2507" s="45">
        <v>14081.8022219861</v>
      </c>
      <c r="AH2507" s="140">
        <v>1.0920413424931901</v>
      </c>
      <c r="AI2507" s="44">
        <v>15047.8483113903</v>
      </c>
      <c r="AJ2507" s="45">
        <v>13978.772623122901</v>
      </c>
      <c r="AK2507" s="46">
        <v>1.0840514148059901</v>
      </c>
    </row>
    <row r="2508" spans="1:37" x14ac:dyDescent="0.2">
      <c r="A2508" s="35" t="s">
        <v>4734</v>
      </c>
      <c r="B2508" s="35" t="s">
        <v>10701</v>
      </c>
      <c r="C2508" s="85" t="s">
        <v>947</v>
      </c>
      <c r="D2508" s="85" t="s">
        <v>947</v>
      </c>
      <c r="E2508" s="85" t="s">
        <v>12902</v>
      </c>
      <c r="F2508" s="85" t="s">
        <v>177</v>
      </c>
      <c r="G2508" s="85" t="s">
        <v>177</v>
      </c>
      <c r="H2508" s="840">
        <v>1.1573404676653201</v>
      </c>
      <c r="I2508" s="840">
        <v>1.16321255910004</v>
      </c>
      <c r="J2508" s="86">
        <v>15467.916666666701</v>
      </c>
      <c r="K2508" s="44">
        <v>17901.645908808099</v>
      </c>
      <c r="L2508" s="45">
        <v>16843.070682085101</v>
      </c>
      <c r="M2508" s="46">
        <v>1.0889036348626</v>
      </c>
      <c r="N2508" s="139">
        <v>17992.474929779499</v>
      </c>
      <c r="O2508" s="45">
        <v>16712.227746226999</v>
      </c>
      <c r="P2508" s="99">
        <v>1.0804446459323001</v>
      </c>
      <c r="Q2508" s="86">
        <v>15445.449773529101</v>
      </c>
      <c r="R2508" s="44">
        <v>17875.644064197299</v>
      </c>
      <c r="S2508" s="45">
        <v>16819.4667688681</v>
      </c>
      <c r="T2508" s="140">
        <v>1.0889593385421401</v>
      </c>
      <c r="U2508" s="44">
        <v>17966.341157518</v>
      </c>
      <c r="V2508" s="45">
        <v>16688.684994458301</v>
      </c>
      <c r="W2508" s="99">
        <v>1.08049200503438</v>
      </c>
      <c r="X2508" s="86">
        <v>15430.4615685889</v>
      </c>
      <c r="Y2508" s="44">
        <v>17858.297608082299</v>
      </c>
      <c r="Z2508" s="45">
        <v>16803.968072534499</v>
      </c>
      <c r="AA2508" s="46">
        <v>1.08901266484093</v>
      </c>
      <c r="AB2508" s="139">
        <v>17948.9066892931</v>
      </c>
      <c r="AC2508" s="45">
        <v>16673.201967136702</v>
      </c>
      <c r="AD2508" s="99">
        <v>1.0805381221439001</v>
      </c>
      <c r="AE2508" s="142">
        <v>15439.6659454867</v>
      </c>
      <c r="AF2508" s="44">
        <v>17868.950205945799</v>
      </c>
      <c r="AG2508" s="45">
        <v>16814.590803563799</v>
      </c>
      <c r="AH2508" s="140">
        <v>1.08905146412698</v>
      </c>
      <c r="AI2508" s="44">
        <v>17959.613336099301</v>
      </c>
      <c r="AJ2508" s="45">
        <v>16683.671049136399</v>
      </c>
      <c r="AK2508" s="46">
        <v>1.0805720219622601</v>
      </c>
    </row>
    <row r="2509" spans="1:37" x14ac:dyDescent="0.2">
      <c r="A2509" s="35" t="s">
        <v>4733</v>
      </c>
      <c r="B2509" s="35" t="s">
        <v>10700</v>
      </c>
      <c r="C2509" s="85" t="s">
        <v>947</v>
      </c>
      <c r="D2509" s="85" t="s">
        <v>947</v>
      </c>
      <c r="E2509" s="85" t="s">
        <v>12902</v>
      </c>
      <c r="F2509" s="85" t="s">
        <v>172</v>
      </c>
      <c r="G2509" s="85" t="s">
        <v>172</v>
      </c>
      <c r="H2509" s="840">
        <v>1.1580709354474601</v>
      </c>
      <c r="I2509" s="840">
        <v>1.16365529816321</v>
      </c>
      <c r="J2509" s="86">
        <v>17411.916666666701</v>
      </c>
      <c r="K2509" s="44">
        <v>20164.234622099899</v>
      </c>
      <c r="L2509" s="45">
        <v>18971.8660909873</v>
      </c>
      <c r="M2509" s="46">
        <v>1.08959090800767</v>
      </c>
      <c r="N2509" s="139">
        <v>20261.469080342998</v>
      </c>
      <c r="O2509" s="45">
        <v>18819.772547432302</v>
      </c>
      <c r="P2509" s="99">
        <v>1.0808558820787799</v>
      </c>
      <c r="Q2509" s="86">
        <v>17609.430762119999</v>
      </c>
      <c r="R2509" s="44">
        <v>20392.969955385699</v>
      </c>
      <c r="S2509" s="45">
        <v>19188.0571827965</v>
      </c>
      <c r="T2509" s="140">
        <v>1.08964664684518</v>
      </c>
      <c r="U2509" s="44">
        <v>20491.307403979201</v>
      </c>
      <c r="V2509" s="45">
        <v>19034.091103547999</v>
      </c>
      <c r="W2509" s="99">
        <v>1.0809032592065699</v>
      </c>
      <c r="X2509" s="86">
        <v>17800.457471051101</v>
      </c>
      <c r="Y2509" s="44">
        <v>20614.192434892899</v>
      </c>
      <c r="Z2509" s="45">
        <v>19397.158627272998</v>
      </c>
      <c r="AA2509" s="46">
        <v>1.08970000680143</v>
      </c>
      <c r="AB2509" s="139">
        <v>20713.5966459175</v>
      </c>
      <c r="AC2509" s="45">
        <v>19241.393713924801</v>
      </c>
      <c r="AD2509" s="99">
        <v>1.08094939386907</v>
      </c>
      <c r="AE2509" s="142">
        <v>18007.9922179038</v>
      </c>
      <c r="AF2509" s="44">
        <v>20854.532393318499</v>
      </c>
      <c r="AG2509" s="45">
        <v>19624.0083805615</v>
      </c>
      <c r="AH2509" s="140">
        <v>1.08973883057607</v>
      </c>
      <c r="AI2509" s="44">
        <v>20955.095553645599</v>
      </c>
      <c r="AJ2509" s="45">
        <v>19466.3389727619</v>
      </c>
      <c r="AK2509" s="46">
        <v>1.0809833065902901</v>
      </c>
    </row>
    <row r="2510" spans="1:37" x14ac:dyDescent="0.2">
      <c r="A2510" s="35" t="s">
        <v>4732</v>
      </c>
      <c r="B2510" s="35" t="s">
        <v>13020</v>
      </c>
      <c r="C2510" s="85" t="s">
        <v>947</v>
      </c>
      <c r="D2510" s="85" t="s">
        <v>947</v>
      </c>
      <c r="E2510" s="85" t="s">
        <v>12902</v>
      </c>
      <c r="F2510" s="85" t="s">
        <v>172</v>
      </c>
      <c r="G2510" s="85" t="s">
        <v>172</v>
      </c>
      <c r="H2510" s="840">
        <v>1.1580709354474601</v>
      </c>
      <c r="I2510" s="840">
        <v>1.16365529816321</v>
      </c>
      <c r="J2510" s="86">
        <v>18992.416666666701</v>
      </c>
      <c r="K2510" s="44">
        <v>21994.565735574699</v>
      </c>
      <c r="L2510" s="45">
        <v>20693.9645210934</v>
      </c>
      <c r="M2510" s="46">
        <v>1.08959090800767</v>
      </c>
      <c r="N2510" s="139">
        <v>22100.626279089902</v>
      </c>
      <c r="O2510" s="45">
        <v>20528.065269057799</v>
      </c>
      <c r="P2510" s="99">
        <v>1.0808558820787799</v>
      </c>
      <c r="Q2510" s="86">
        <v>19116.360348760401</v>
      </c>
      <c r="R2510" s="44">
        <v>22138.101311439801</v>
      </c>
      <c r="S2510" s="45">
        <v>20830.077953911001</v>
      </c>
      <c r="T2510" s="140">
        <v>1.08964664684518</v>
      </c>
      <c r="U2510" s="44">
        <v>22244.854001432199</v>
      </c>
      <c r="V2510" s="45">
        <v>20662.9362051424</v>
      </c>
      <c r="W2510" s="99">
        <v>1.0809032592065699</v>
      </c>
      <c r="X2510" s="86">
        <v>19234.967896883099</v>
      </c>
      <c r="Y2510" s="44">
        <v>22275.4572656454</v>
      </c>
      <c r="Z2510" s="45">
        <v>20960.344648058901</v>
      </c>
      <c r="AA2510" s="46">
        <v>1.08970000680143</v>
      </c>
      <c r="AB2510" s="139">
        <v>22382.872303207299</v>
      </c>
      <c r="AC2510" s="45">
        <v>20792.0268892268</v>
      </c>
      <c r="AD2510" s="99">
        <v>1.08094939386907</v>
      </c>
      <c r="AE2510" s="142">
        <v>19397.802569326501</v>
      </c>
      <c r="AF2510" s="44">
        <v>22464.031367085201</v>
      </c>
      <c r="AG2510" s="45">
        <v>21138.538687643399</v>
      </c>
      <c r="AH2510" s="140">
        <v>1.08973883057607</v>
      </c>
      <c r="AI2510" s="44">
        <v>22572.3557325207</v>
      </c>
      <c r="AJ2510" s="45">
        <v>20968.700761976201</v>
      </c>
      <c r="AK2510" s="46">
        <v>1.0809833065902901</v>
      </c>
    </row>
    <row r="2511" spans="1:37" x14ac:dyDescent="0.2">
      <c r="A2511" s="35" t="s">
        <v>4731</v>
      </c>
      <c r="B2511" s="35" t="s">
        <v>10699</v>
      </c>
      <c r="C2511" s="85" t="s">
        <v>947</v>
      </c>
      <c r="D2511" s="85" t="s">
        <v>947</v>
      </c>
      <c r="E2511" s="85" t="s">
        <v>12902</v>
      </c>
      <c r="F2511" s="85" t="s">
        <v>177</v>
      </c>
      <c r="G2511" s="85" t="s">
        <v>177</v>
      </c>
      <c r="H2511" s="840">
        <v>1.1573404676653201</v>
      </c>
      <c r="I2511" s="840">
        <v>1.16321255910004</v>
      </c>
      <c r="J2511" s="86">
        <v>5105.25</v>
      </c>
      <c r="K2511" s="44">
        <v>5908.5124225483496</v>
      </c>
      <c r="L2511" s="45">
        <v>5559.1252818822904</v>
      </c>
      <c r="M2511" s="46">
        <v>1.0889036348626</v>
      </c>
      <c r="N2511" s="139">
        <v>5938.4909173454998</v>
      </c>
      <c r="O2511" s="45">
        <v>5515.9400286458804</v>
      </c>
      <c r="P2511" s="99">
        <v>1.0804446459323001</v>
      </c>
      <c r="Q2511" s="86">
        <v>5101.3735771129996</v>
      </c>
      <c r="R2511" s="44">
        <v>5904.0260814714402</v>
      </c>
      <c r="S2511" s="45">
        <v>5555.18839618932</v>
      </c>
      <c r="T2511" s="140">
        <v>1.0889593385421401</v>
      </c>
      <c r="U2511" s="44">
        <v>5933.9818135589503</v>
      </c>
      <c r="V2511" s="45">
        <v>5511.9933647642501</v>
      </c>
      <c r="W2511" s="99">
        <v>1.08049200503438</v>
      </c>
      <c r="X2511" s="86">
        <v>5098.9605184123402</v>
      </c>
      <c r="Y2511" s="44">
        <v>5901.2333509863101</v>
      </c>
      <c r="Z2511" s="45">
        <v>5552.8325820749096</v>
      </c>
      <c r="AA2511" s="46">
        <v>1.08901266484093</v>
      </c>
      <c r="AB2511" s="139">
        <v>5931.1749133724998</v>
      </c>
      <c r="AC2511" s="45">
        <v>5509.6212234511704</v>
      </c>
      <c r="AD2511" s="99">
        <v>1.0805381221439001</v>
      </c>
      <c r="AE2511" s="142">
        <v>5105.1691207101203</v>
      </c>
      <c r="AF2511" s="44">
        <v>5908.4188176731795</v>
      </c>
      <c r="AG2511" s="45">
        <v>5559.7919055252296</v>
      </c>
      <c r="AH2511" s="140">
        <v>1.08905146412698</v>
      </c>
      <c r="AI2511" s="44">
        <v>5938.3968375397399</v>
      </c>
      <c r="AJ2511" s="45">
        <v>5516.5029192250404</v>
      </c>
      <c r="AK2511" s="46">
        <v>1.0805720219622601</v>
      </c>
    </row>
    <row r="2512" spans="1:37" x14ac:dyDescent="0.2">
      <c r="A2512" s="35" t="s">
        <v>4730</v>
      </c>
      <c r="B2512" s="35" t="s">
        <v>10698</v>
      </c>
      <c r="C2512" s="85" t="s">
        <v>947</v>
      </c>
      <c r="D2512" s="85" t="s">
        <v>947</v>
      </c>
      <c r="E2512" s="85" t="s">
        <v>12902</v>
      </c>
      <c r="F2512" s="85" t="s">
        <v>190</v>
      </c>
      <c r="G2512" s="85" t="s">
        <v>190</v>
      </c>
      <c r="H2512" s="840">
        <v>1.1605178264409</v>
      </c>
      <c r="I2512" s="840">
        <v>1.16695805072078</v>
      </c>
      <c r="J2512" s="86">
        <v>7641.75</v>
      </c>
      <c r="K2512" s="44">
        <v>8868.3871002047508</v>
      </c>
      <c r="L2512" s="45">
        <v>8343.9741533121196</v>
      </c>
      <c r="M2512" s="46">
        <v>1.0918931073788201</v>
      </c>
      <c r="N2512" s="139">
        <v>8917.6016840955508</v>
      </c>
      <c r="O2512" s="45">
        <v>8283.0733890909105</v>
      </c>
      <c r="P2512" s="99">
        <v>1.0839236286309999</v>
      </c>
      <c r="Q2512" s="86">
        <v>7669.2910354688902</v>
      </c>
      <c r="R2512" s="44">
        <v>8900.34896282503</v>
      </c>
      <c r="S2512" s="45">
        <v>8374.4744006955298</v>
      </c>
      <c r="T2512" s="140">
        <v>1.0919489639870601</v>
      </c>
      <c r="U2512" s="44">
        <v>8949.7409171611507</v>
      </c>
      <c r="V2512" s="45">
        <v>8313.2901484517406</v>
      </c>
      <c r="W2512" s="99">
        <v>1.0839711402272401</v>
      </c>
      <c r="X2512" s="86">
        <v>7693.9042220340298</v>
      </c>
      <c r="Y2512" s="44">
        <v>8928.9130045994007</v>
      </c>
      <c r="Z2512" s="45">
        <v>8401.7621581029507</v>
      </c>
      <c r="AA2512" s="46">
        <v>1.0920024366876999</v>
      </c>
      <c r="AB2512" s="139">
        <v>8978.46347337724</v>
      </c>
      <c r="AC2512" s="45">
        <v>8340.3260954873094</v>
      </c>
      <c r="AD2512" s="99">
        <v>1.08401740583175</v>
      </c>
      <c r="AE2512" s="142">
        <v>7722.9095782971299</v>
      </c>
      <c r="AF2512" s="44">
        <v>8962.5742376049893</v>
      </c>
      <c r="AG2512" s="45">
        <v>8433.7365438370998</v>
      </c>
      <c r="AH2512" s="140">
        <v>1.0920413424931901</v>
      </c>
      <c r="AI2512" s="44">
        <v>9012.3115073824792</v>
      </c>
      <c r="AJ2512" s="45">
        <v>8372.0310547717199</v>
      </c>
      <c r="AK2512" s="46">
        <v>1.0840514148059901</v>
      </c>
    </row>
    <row r="2513" spans="1:37" x14ac:dyDescent="0.2">
      <c r="A2513" s="35" t="s">
        <v>4729</v>
      </c>
      <c r="B2513" s="35" t="s">
        <v>10697</v>
      </c>
      <c r="C2513" s="85" t="s">
        <v>947</v>
      </c>
      <c r="D2513" s="85" t="s">
        <v>947</v>
      </c>
      <c r="E2513" s="85" t="s">
        <v>12902</v>
      </c>
      <c r="F2513" s="85" t="s">
        <v>190</v>
      </c>
      <c r="G2513" s="85" t="s">
        <v>190</v>
      </c>
      <c r="H2513" s="840">
        <v>1.1605178264409</v>
      </c>
      <c r="I2513" s="840">
        <v>1.16695805072078</v>
      </c>
      <c r="J2513" s="86">
        <v>5239.8333333333303</v>
      </c>
      <c r="K2513" s="44">
        <v>6080.91999091257</v>
      </c>
      <c r="L2513" s="45">
        <v>5721.3379004804701</v>
      </c>
      <c r="M2513" s="46">
        <v>1.0918931073788201</v>
      </c>
      <c r="N2513" s="139">
        <v>6114.6656927684498</v>
      </c>
      <c r="O2513" s="45">
        <v>5679.5791600883103</v>
      </c>
      <c r="P2513" s="99">
        <v>1.0839236286309999</v>
      </c>
      <c r="Q2513" s="86">
        <v>5258.4603676728902</v>
      </c>
      <c r="R2513" s="44">
        <v>6102.5369963173598</v>
      </c>
      <c r="S2513" s="45">
        <v>5741.9703506474498</v>
      </c>
      <c r="T2513" s="140">
        <v>1.0919489639870601</v>
      </c>
      <c r="U2513" s="44">
        <v>6136.4026604520504</v>
      </c>
      <c r="V2513" s="45">
        <v>5700.0192805861197</v>
      </c>
      <c r="W2513" s="99">
        <v>1.0839711402272401</v>
      </c>
      <c r="X2513" s="86">
        <v>5277.1097709434498</v>
      </c>
      <c r="Y2513" s="44">
        <v>6124.1799612653303</v>
      </c>
      <c r="Z2513" s="45">
        <v>5762.6167285387201</v>
      </c>
      <c r="AA2513" s="46">
        <v>1.0920024366876999</v>
      </c>
      <c r="AB2513" s="139">
        <v>6158.1657317397703</v>
      </c>
      <c r="AC2513" s="45">
        <v>5720.4788441875198</v>
      </c>
      <c r="AD2513" s="99">
        <v>1.08401740583175</v>
      </c>
      <c r="AE2513" s="142">
        <v>5297.8423691112803</v>
      </c>
      <c r="AF2513" s="44">
        <v>6148.2405110275304</v>
      </c>
      <c r="AG2513" s="45">
        <v>5785.4628930815798</v>
      </c>
      <c r="AH2513" s="140">
        <v>1.0920413424931901</v>
      </c>
      <c r="AI2513" s="44">
        <v>6182.3598040840698</v>
      </c>
      <c r="AJ2513" s="45">
        <v>5743.13351565419</v>
      </c>
      <c r="AK2513" s="46">
        <v>1.0840514148059901</v>
      </c>
    </row>
    <row r="2514" spans="1:37" x14ac:dyDescent="0.2">
      <c r="A2514" s="35" t="s">
        <v>4728</v>
      </c>
      <c r="B2514" s="35" t="s">
        <v>10696</v>
      </c>
      <c r="C2514" s="85" t="s">
        <v>947</v>
      </c>
      <c r="D2514" s="85" t="s">
        <v>947</v>
      </c>
      <c r="E2514" s="85" t="s">
        <v>12902</v>
      </c>
      <c r="F2514" s="85" t="s">
        <v>190</v>
      </c>
      <c r="G2514" s="85" t="s">
        <v>190</v>
      </c>
      <c r="H2514" s="840">
        <v>1.1605178264409</v>
      </c>
      <c r="I2514" s="840">
        <v>1.16695805072078</v>
      </c>
      <c r="J2514" s="86">
        <v>8270.75</v>
      </c>
      <c r="K2514" s="44">
        <v>9598.3528130360701</v>
      </c>
      <c r="L2514" s="45">
        <v>9030.7749178533995</v>
      </c>
      <c r="M2514" s="46">
        <v>1.0918931073788201</v>
      </c>
      <c r="N2514" s="139">
        <v>9651.6182979989208</v>
      </c>
      <c r="O2514" s="45">
        <v>8964.8613514998106</v>
      </c>
      <c r="P2514" s="99">
        <v>1.0839236286309999</v>
      </c>
      <c r="Q2514" s="86">
        <v>8309.6953134743599</v>
      </c>
      <c r="R2514" s="44">
        <v>9643.5495435794001</v>
      </c>
      <c r="S2514" s="45">
        <v>9073.7631885964893</v>
      </c>
      <c r="T2514" s="140">
        <v>1.0919489639870601</v>
      </c>
      <c r="U2514" s="44">
        <v>9697.0658450956707</v>
      </c>
      <c r="V2514" s="45">
        <v>9007.4699038877297</v>
      </c>
      <c r="W2514" s="99">
        <v>1.0839711402272401</v>
      </c>
      <c r="X2514" s="86">
        <v>8346.5616676993304</v>
      </c>
      <c r="Y2514" s="44">
        <v>9686.3336048533602</v>
      </c>
      <c r="Z2514" s="45">
        <v>9114.4656790918307</v>
      </c>
      <c r="AA2514" s="46">
        <v>1.0920024366876999</v>
      </c>
      <c r="AB2514" s="139">
        <v>9740.0873339592199</v>
      </c>
      <c r="AC2514" s="45">
        <v>9047.8181266341799</v>
      </c>
      <c r="AD2514" s="99">
        <v>1.08401740583175</v>
      </c>
      <c r="AE2514" s="142">
        <v>8387.6321065914999</v>
      </c>
      <c r="AF2514" s="44">
        <v>9733.9965813274703</v>
      </c>
      <c r="AG2514" s="45">
        <v>9159.6410260211596</v>
      </c>
      <c r="AH2514" s="140">
        <v>1.0920413424931901</v>
      </c>
      <c r="AI2514" s="44">
        <v>9788.0148132710692</v>
      </c>
      <c r="AJ2514" s="45">
        <v>9092.6244520226501</v>
      </c>
      <c r="AK2514" s="46">
        <v>1.0840514148059901</v>
      </c>
    </row>
    <row r="2515" spans="1:37" x14ac:dyDescent="0.2">
      <c r="A2515" s="35" t="s">
        <v>4727</v>
      </c>
      <c r="B2515" s="35" t="s">
        <v>10695</v>
      </c>
      <c r="C2515" s="85" t="s">
        <v>947</v>
      </c>
      <c r="D2515" s="85" t="s">
        <v>947</v>
      </c>
      <c r="E2515" s="85" t="s">
        <v>12902</v>
      </c>
      <c r="F2515" s="85" t="s">
        <v>190</v>
      </c>
      <c r="G2515" s="85" t="s">
        <v>190</v>
      </c>
      <c r="H2515" s="840">
        <v>1.1605178264409</v>
      </c>
      <c r="I2515" s="840">
        <v>1.16695805072078</v>
      </c>
      <c r="J2515" s="86">
        <v>4613.0833333333303</v>
      </c>
      <c r="K2515" s="44">
        <v>5353.5654431907396</v>
      </c>
      <c r="L2515" s="45">
        <v>5036.99389543079</v>
      </c>
      <c r="M2515" s="46">
        <v>1.0918931073788201</v>
      </c>
      <c r="N2515" s="139">
        <v>5383.2747344791997</v>
      </c>
      <c r="O2515" s="45">
        <v>5000.2300258438399</v>
      </c>
      <c r="P2515" s="99">
        <v>1.0839236286309999</v>
      </c>
      <c r="Q2515" s="86">
        <v>4639.6713522076498</v>
      </c>
      <c r="R2515" s="44">
        <v>5384.4213130641301</v>
      </c>
      <c r="S2515" s="45">
        <v>5066.2843262836004</v>
      </c>
      <c r="T2515" s="140">
        <v>1.0919489639870601</v>
      </c>
      <c r="U2515" s="44">
        <v>5414.3018371572998</v>
      </c>
      <c r="V2515" s="45">
        <v>5029.26984593217</v>
      </c>
      <c r="W2515" s="99">
        <v>1.0839711402272401</v>
      </c>
      <c r="X2515" s="86">
        <v>4664.5555761517098</v>
      </c>
      <c r="Y2515" s="44">
        <v>5413.29989854836</v>
      </c>
      <c r="Z2515" s="45">
        <v>5093.7060552228704</v>
      </c>
      <c r="AA2515" s="46">
        <v>1.0920024366876999</v>
      </c>
      <c r="AB2515" s="139">
        <v>5443.3406826247601</v>
      </c>
      <c r="AC2515" s="45">
        <v>5056.4594350180196</v>
      </c>
      <c r="AD2515" s="99">
        <v>1.08401740583175</v>
      </c>
      <c r="AE2515" s="142">
        <v>4691.7806923395801</v>
      </c>
      <c r="AF2515" s="44">
        <v>5444.8951312113104</v>
      </c>
      <c r="AG2515" s="45">
        <v>5123.61848594614</v>
      </c>
      <c r="AH2515" s="140">
        <v>1.0920413424931901</v>
      </c>
      <c r="AI2515" s="44">
        <v>5475.1112511419997</v>
      </c>
      <c r="AJ2515" s="45">
        <v>5086.1314974901397</v>
      </c>
      <c r="AK2515" s="46">
        <v>1.0840514148059901</v>
      </c>
    </row>
    <row r="2516" spans="1:37" x14ac:dyDescent="0.2">
      <c r="A2516" s="35" t="s">
        <v>4726</v>
      </c>
      <c r="B2516" s="35" t="s">
        <v>10694</v>
      </c>
      <c r="C2516" s="85" t="s">
        <v>947</v>
      </c>
      <c r="D2516" s="85" t="s">
        <v>947</v>
      </c>
      <c r="E2516" s="85" t="s">
        <v>12902</v>
      </c>
      <c r="F2516" s="85" t="s">
        <v>190</v>
      </c>
      <c r="G2516" s="85" t="s">
        <v>190</v>
      </c>
      <c r="H2516" s="840">
        <v>1.1605178264409</v>
      </c>
      <c r="I2516" s="840">
        <v>1.16695805072078</v>
      </c>
      <c r="J2516" s="86">
        <v>1390.25</v>
      </c>
      <c r="K2516" s="44">
        <v>1613.4099082094599</v>
      </c>
      <c r="L2516" s="45">
        <v>1518.0043925334101</v>
      </c>
      <c r="M2516" s="46">
        <v>1.0918931073788201</v>
      </c>
      <c r="N2516" s="139">
        <v>1622.36343001457</v>
      </c>
      <c r="O2516" s="45">
        <v>1506.9248247042401</v>
      </c>
      <c r="P2516" s="99">
        <v>1.0839236286309999</v>
      </c>
      <c r="Q2516" s="86">
        <v>1399.6104858783599</v>
      </c>
      <c r="R2516" s="44">
        <v>1624.27291893544</v>
      </c>
      <c r="S2516" s="45">
        <v>1528.3032200402999</v>
      </c>
      <c r="T2516" s="140">
        <v>1.0919489639870601</v>
      </c>
      <c r="U2516" s="44">
        <v>1633.28672436898</v>
      </c>
      <c r="V2516" s="45">
        <v>1517.13737425156</v>
      </c>
      <c r="W2516" s="99">
        <v>1.0839711402272401</v>
      </c>
      <c r="X2516" s="86">
        <v>1408.4807508472099</v>
      </c>
      <c r="Y2516" s="44">
        <v>1634.5670195570499</v>
      </c>
      <c r="Z2516" s="45">
        <v>1538.0644119528699</v>
      </c>
      <c r="AA2516" s="46">
        <v>1.0920024366876999</v>
      </c>
      <c r="AB2516" s="139">
        <v>1643.6379514864</v>
      </c>
      <c r="AC2516" s="45">
        <v>1526.8176496973499</v>
      </c>
      <c r="AD2516" s="99">
        <v>1.08401740583175</v>
      </c>
      <c r="AE2516" s="142">
        <v>1417.7590283090999</v>
      </c>
      <c r="AF2516" s="44">
        <v>1645.33462595024</v>
      </c>
      <c r="AG2516" s="45">
        <v>1548.2514726065101</v>
      </c>
      <c r="AH2516" s="140">
        <v>1.0920413424931901</v>
      </c>
      <c r="AI2516" s="44">
        <v>1654.46531206738</v>
      </c>
      <c r="AJ2516" s="45">
        <v>1536.9236804924401</v>
      </c>
      <c r="AK2516" s="46">
        <v>1.0840514148059901</v>
      </c>
    </row>
    <row r="2517" spans="1:37" x14ac:dyDescent="0.2">
      <c r="A2517" s="35" t="s">
        <v>4725</v>
      </c>
      <c r="B2517" s="35" t="s">
        <v>10693</v>
      </c>
      <c r="C2517" s="85" t="s">
        <v>947</v>
      </c>
      <c r="D2517" s="85" t="s">
        <v>947</v>
      </c>
      <c r="E2517" s="85" t="s">
        <v>12902</v>
      </c>
      <c r="F2517" s="85" t="s">
        <v>190</v>
      </c>
      <c r="G2517" s="85" t="s">
        <v>190</v>
      </c>
      <c r="H2517" s="840">
        <v>1.1605178264409</v>
      </c>
      <c r="I2517" s="840">
        <v>1.16695805072078</v>
      </c>
      <c r="J2517" s="86">
        <v>9498.0833333333303</v>
      </c>
      <c r="K2517" s="44">
        <v>11022.6950253545</v>
      </c>
      <c r="L2517" s="45">
        <v>10370.8917249763</v>
      </c>
      <c r="M2517" s="46">
        <v>1.0918931073788201</v>
      </c>
      <c r="N2517" s="139">
        <v>11083.8648122502</v>
      </c>
      <c r="O2517" s="45">
        <v>10295.196951706301</v>
      </c>
      <c r="P2517" s="99">
        <v>1.0839236286309999</v>
      </c>
      <c r="Q2517" s="86">
        <v>9544.0939145583397</v>
      </c>
      <c r="R2517" s="44">
        <v>11076.0911250711</v>
      </c>
      <c r="S2517" s="45">
        <v>10421.663462197201</v>
      </c>
      <c r="T2517" s="140">
        <v>1.0919489639870601</v>
      </c>
      <c r="U2517" s="44">
        <v>11137.5572304291</v>
      </c>
      <c r="V2517" s="45">
        <v>10345.5223629996</v>
      </c>
      <c r="W2517" s="99">
        <v>1.0839711402272401</v>
      </c>
      <c r="X2517" s="86">
        <v>9584.0442828639007</v>
      </c>
      <c r="Y2517" s="44">
        <v>11122.4542396625</v>
      </c>
      <c r="Z2517" s="45">
        <v>10465.7997102102</v>
      </c>
      <c r="AA2517" s="46">
        <v>1.0920024366876999</v>
      </c>
      <c r="AB2517" s="139">
        <v>11184.1776343525</v>
      </c>
      <c r="AC2517" s="45">
        <v>10389.270820886801</v>
      </c>
      <c r="AD2517" s="99">
        <v>1.08401740583175</v>
      </c>
      <c r="AE2517" s="142">
        <v>9630.9347824681008</v>
      </c>
      <c r="AF2517" s="44">
        <v>11176.871500343899</v>
      </c>
      <c r="AG2517" s="45">
        <v>10517.3789493108</v>
      </c>
      <c r="AH2517" s="140">
        <v>1.0920413424931901</v>
      </c>
      <c r="AI2517" s="44">
        <v>11238.896880368</v>
      </c>
      <c r="AJ2517" s="45">
        <v>10440.428476838801</v>
      </c>
      <c r="AK2517" s="46">
        <v>1.0840514148059901</v>
      </c>
    </row>
    <row r="2518" spans="1:37" x14ac:dyDescent="0.2">
      <c r="A2518" s="35" t="s">
        <v>4724</v>
      </c>
      <c r="B2518" s="35" t="s">
        <v>10692</v>
      </c>
      <c r="C2518" s="85" t="s">
        <v>947</v>
      </c>
      <c r="D2518" s="85" t="s">
        <v>947</v>
      </c>
      <c r="E2518" s="85" t="s">
        <v>12902</v>
      </c>
      <c r="F2518" s="85" t="s">
        <v>190</v>
      </c>
      <c r="G2518" s="85" t="s">
        <v>190</v>
      </c>
      <c r="H2518" s="840">
        <v>1.1605178264409</v>
      </c>
      <c r="I2518" s="840">
        <v>1.16695805072078</v>
      </c>
      <c r="J2518" s="86">
        <v>6805.4166666666697</v>
      </c>
      <c r="K2518" s="44">
        <v>7897.8073580246701</v>
      </c>
      <c r="L2518" s="45">
        <v>7430.7875511742996</v>
      </c>
      <c r="M2518" s="46">
        <v>1.0918931073788201</v>
      </c>
      <c r="N2518" s="139">
        <v>7941.6357676760699</v>
      </c>
      <c r="O2518" s="45">
        <v>7376.5519276791902</v>
      </c>
      <c r="P2518" s="99">
        <v>1.0839236286309999</v>
      </c>
      <c r="Q2518" s="86">
        <v>6845.8899913839296</v>
      </c>
      <c r="R2518" s="44">
        <v>7944.7773728543898</v>
      </c>
      <c r="S2518" s="45">
        <v>7475.3624836610898</v>
      </c>
      <c r="T2518" s="140">
        <v>1.0919489639870601</v>
      </c>
      <c r="U2518" s="44">
        <v>7988.8664397943203</v>
      </c>
      <c r="V2518" s="45">
        <v>7420.7471798306697</v>
      </c>
      <c r="W2518" s="99">
        <v>1.0839711402272401</v>
      </c>
      <c r="X2518" s="86">
        <v>6880.9003701383399</v>
      </c>
      <c r="Y2518" s="44">
        <v>7985.4075415093303</v>
      </c>
      <c r="Z2518" s="45">
        <v>7513.9599707963698</v>
      </c>
      <c r="AA2518" s="46">
        <v>1.0920024366876999</v>
      </c>
      <c r="AB2518" s="139">
        <v>8029.7220831405502</v>
      </c>
      <c r="AC2518" s="45">
        <v>7459.0157690241203</v>
      </c>
      <c r="AD2518" s="99">
        <v>1.08401740583175</v>
      </c>
      <c r="AE2518" s="142">
        <v>6924.7272655222596</v>
      </c>
      <c r="AF2518" s="44">
        <v>8036.2694348799296</v>
      </c>
      <c r="AG2518" s="45">
        <v>7562.0884594401296</v>
      </c>
      <c r="AH2518" s="140">
        <v>1.0920413424931901</v>
      </c>
      <c r="AI2518" s="44">
        <v>8080.8662315469201</v>
      </c>
      <c r="AJ2518" s="45">
        <v>7506.7603893350197</v>
      </c>
      <c r="AK2518" s="46">
        <v>1.0840514148059901</v>
      </c>
    </row>
    <row r="2519" spans="1:37" x14ac:dyDescent="0.2">
      <c r="A2519" s="35" t="s">
        <v>4723</v>
      </c>
      <c r="B2519" s="35" t="s">
        <v>10691</v>
      </c>
      <c r="C2519" s="85" t="s">
        <v>947</v>
      </c>
      <c r="D2519" s="85" t="s">
        <v>947</v>
      </c>
      <c r="E2519" s="85" t="s">
        <v>12902</v>
      </c>
      <c r="F2519" s="85" t="s">
        <v>201</v>
      </c>
      <c r="G2519" s="85" t="s">
        <v>201</v>
      </c>
      <c r="H2519" s="840">
        <v>1.16870358475285</v>
      </c>
      <c r="I2519" s="840">
        <v>1.1741382332288399</v>
      </c>
      <c r="J2519" s="86">
        <v>9601.3333333333303</v>
      </c>
      <c r="K2519" s="44">
        <v>11221.1126850737</v>
      </c>
      <c r="L2519" s="45">
        <v>10557.5763842668</v>
      </c>
      <c r="M2519" s="46">
        <v>1.09959481852522</v>
      </c>
      <c r="N2519" s="139">
        <v>11273.2925566412</v>
      </c>
      <c r="O2519" s="45">
        <v>10471.146042538499</v>
      </c>
      <c r="P2519" s="99">
        <v>1.0905929081938399</v>
      </c>
      <c r="Q2519" s="86">
        <v>9740.2350446981909</v>
      </c>
      <c r="R2519" s="44">
        <v>11383.4476130741</v>
      </c>
      <c r="S2519" s="45">
        <v>10710.8598803849</v>
      </c>
      <c r="T2519" s="140">
        <v>1.0996510691202499</v>
      </c>
      <c r="U2519" s="44">
        <v>11436.3823666156</v>
      </c>
      <c r="V2519" s="45">
        <v>10623.096885409101</v>
      </c>
      <c r="W2519" s="99">
        <v>1.0906407121244399</v>
      </c>
      <c r="X2519" s="86">
        <v>9873.1995738149999</v>
      </c>
      <c r="Y2519" s="44">
        <v>11538.843734897901</v>
      </c>
      <c r="Z2519" s="45">
        <v>10857.606137520899</v>
      </c>
      <c r="AA2519" s="46">
        <v>1.09970491899269</v>
      </c>
      <c r="AB2519" s="139">
        <v>11592.501103914899</v>
      </c>
      <c r="AC2519" s="45">
        <v>10768.573014262</v>
      </c>
      <c r="AD2519" s="99">
        <v>1.09068726239684</v>
      </c>
      <c r="AE2519" s="142">
        <v>10024.3006661708</v>
      </c>
      <c r="AF2519" s="44">
        <v>11715.4361231942</v>
      </c>
      <c r="AG2519" s="45">
        <v>11024.165506446599</v>
      </c>
      <c r="AH2519" s="140">
        <v>1.0997440992218199</v>
      </c>
      <c r="AI2519" s="44">
        <v>11769.914673532499</v>
      </c>
      <c r="AJ2519" s="45">
        <v>10933.7200648368</v>
      </c>
      <c r="AK2519" s="46">
        <v>1.09072148062508</v>
      </c>
    </row>
    <row r="2520" spans="1:37" x14ac:dyDescent="0.2">
      <c r="A2520" s="35" t="s">
        <v>4722</v>
      </c>
      <c r="B2520" s="35" t="s">
        <v>10690</v>
      </c>
      <c r="C2520" s="85" t="s">
        <v>947</v>
      </c>
      <c r="D2520" s="85" t="s">
        <v>947</v>
      </c>
      <c r="E2520" s="85" t="s">
        <v>12902</v>
      </c>
      <c r="F2520" s="85" t="s">
        <v>177</v>
      </c>
      <c r="G2520" s="85" t="s">
        <v>177</v>
      </c>
      <c r="H2520" s="840">
        <v>1.1573404676653201</v>
      </c>
      <c r="I2520" s="840">
        <v>1.16321255910004</v>
      </c>
      <c r="J2520" s="86">
        <v>3255.75</v>
      </c>
      <c r="K2520" s="44">
        <v>3768.0112276013501</v>
      </c>
      <c r="L2520" s="45">
        <v>3545.1980092039098</v>
      </c>
      <c r="M2520" s="46">
        <v>1.0889036348626</v>
      </c>
      <c r="N2520" s="139">
        <v>3787.1292892899701</v>
      </c>
      <c r="O2520" s="45">
        <v>3517.65765599409</v>
      </c>
      <c r="P2520" s="99">
        <v>1.0804446459323001</v>
      </c>
      <c r="Q2520" s="86">
        <v>3260.2759766169502</v>
      </c>
      <c r="R2520" s="44">
        <v>3773.2493234958501</v>
      </c>
      <c r="S2520" s="45">
        <v>3550.30797096162</v>
      </c>
      <c r="T2520" s="140">
        <v>1.0889593385421401</v>
      </c>
      <c r="U2520" s="44">
        <v>3792.3939621329901</v>
      </c>
      <c r="V2520" s="45">
        <v>3522.7021269402799</v>
      </c>
      <c r="W2520" s="99">
        <v>1.08049200503438</v>
      </c>
      <c r="X2520" s="86">
        <v>3265.2343036529901</v>
      </c>
      <c r="Y2520" s="44">
        <v>3778.9877960265799</v>
      </c>
      <c r="Z2520" s="45">
        <v>3555.8815103511602</v>
      </c>
      <c r="AA2520" s="46">
        <v>1.08901266484093</v>
      </c>
      <c r="AB2520" s="139">
        <v>3798.1615504134402</v>
      </c>
      <c r="AC2520" s="45">
        <v>3528.2101428290598</v>
      </c>
      <c r="AD2520" s="99">
        <v>1.0805381221439001</v>
      </c>
      <c r="AE2520" s="142">
        <v>3276.80813307265</v>
      </c>
      <c r="AF2520" s="44">
        <v>3792.3826571798099</v>
      </c>
      <c r="AG2520" s="45">
        <v>3568.6126949859799</v>
      </c>
      <c r="AH2520" s="140">
        <v>1.08905146412698</v>
      </c>
      <c r="AI2520" s="44">
        <v>3811.6243741512699</v>
      </c>
      <c r="AJ2520" s="45">
        <v>3540.8271899367001</v>
      </c>
      <c r="AK2520" s="46">
        <v>1.0805720219622601</v>
      </c>
    </row>
    <row r="2521" spans="1:37" x14ac:dyDescent="0.2">
      <c r="A2521" s="35" t="s">
        <v>4721</v>
      </c>
      <c r="B2521" s="35" t="s">
        <v>10689</v>
      </c>
      <c r="C2521" s="85" t="s">
        <v>947</v>
      </c>
      <c r="D2521" s="85" t="s">
        <v>947</v>
      </c>
      <c r="E2521" s="85" t="s">
        <v>12902</v>
      </c>
      <c r="F2521" s="85" t="s">
        <v>177</v>
      </c>
      <c r="G2521" s="85" t="s">
        <v>177</v>
      </c>
      <c r="H2521" s="840">
        <v>1.1573404676653201</v>
      </c>
      <c r="I2521" s="840">
        <v>1.16321255910004</v>
      </c>
      <c r="J2521" s="86">
        <v>14257.75</v>
      </c>
      <c r="K2521" s="44">
        <v>16501.071052855099</v>
      </c>
      <c r="L2521" s="45">
        <v>15525.3157999623</v>
      </c>
      <c r="M2521" s="46">
        <v>1.0889036348626</v>
      </c>
      <c r="N2521" s="139">
        <v>16584.7938645086</v>
      </c>
      <c r="O2521" s="45">
        <v>15404.709650541299</v>
      </c>
      <c r="P2521" s="99">
        <v>1.0804446459323001</v>
      </c>
      <c r="Q2521" s="86">
        <v>14247.0302417026</v>
      </c>
      <c r="R2521" s="44">
        <v>16488.664642774002</v>
      </c>
      <c r="S2521" s="45">
        <v>15514.4366281944</v>
      </c>
      <c r="T2521" s="140">
        <v>1.0889593385421401</v>
      </c>
      <c r="U2521" s="44">
        <v>16572.324507026598</v>
      </c>
      <c r="V2521" s="45">
        <v>15393.8022716428</v>
      </c>
      <c r="W2521" s="99">
        <v>1.08049200503438</v>
      </c>
      <c r="X2521" s="86">
        <v>14236.293888321699</v>
      </c>
      <c r="Y2521" s="44">
        <v>16476.239026531101</v>
      </c>
      <c r="Z2521" s="45">
        <v>15503.5043447798</v>
      </c>
      <c r="AA2521" s="46">
        <v>1.08901266484093</v>
      </c>
      <c r="AB2521" s="139">
        <v>16559.8358459349</v>
      </c>
      <c r="AC2521" s="45">
        <v>15382.8582643758</v>
      </c>
      <c r="AD2521" s="99">
        <v>1.0805381221439001</v>
      </c>
      <c r="AE2521" s="142">
        <v>14259.8758140522</v>
      </c>
      <c r="AF2521" s="44">
        <v>16503.531343484501</v>
      </c>
      <c r="AG2521" s="45">
        <v>15529.7386335625</v>
      </c>
      <c r="AH2521" s="140">
        <v>1.08905146412698</v>
      </c>
      <c r="AI2521" s="44">
        <v>16587.2666381124</v>
      </c>
      <c r="AJ2521" s="45">
        <v>15408.8228413211</v>
      </c>
      <c r="AK2521" s="46">
        <v>1.0805720219622601</v>
      </c>
    </row>
    <row r="2522" spans="1:37" x14ac:dyDescent="0.2">
      <c r="A2522" s="35" t="s">
        <v>4720</v>
      </c>
      <c r="B2522" s="35" t="s">
        <v>10688</v>
      </c>
      <c r="C2522" s="85" t="s">
        <v>947</v>
      </c>
      <c r="D2522" s="85" t="s">
        <v>947</v>
      </c>
      <c r="E2522" s="85" t="s">
        <v>12902</v>
      </c>
      <c r="F2522" s="85" t="s">
        <v>172</v>
      </c>
      <c r="G2522" s="85" t="s">
        <v>172</v>
      </c>
      <c r="H2522" s="840">
        <v>1.1580709354474601</v>
      </c>
      <c r="I2522" s="840">
        <v>1.16365529816321</v>
      </c>
      <c r="J2522" s="86">
        <v>14211</v>
      </c>
      <c r="K2522" s="44">
        <v>16457.346063643901</v>
      </c>
      <c r="L2522" s="45">
        <v>15484.176393697</v>
      </c>
      <c r="M2522" s="46">
        <v>1.08959090800767</v>
      </c>
      <c r="N2522" s="139">
        <v>16536.705442197399</v>
      </c>
      <c r="O2522" s="45">
        <v>15360.0429402216</v>
      </c>
      <c r="P2522" s="99">
        <v>1.0808558820787799</v>
      </c>
      <c r="Q2522" s="86">
        <v>14355.6508994547</v>
      </c>
      <c r="R2522" s="44">
        <v>16624.862066088699</v>
      </c>
      <c r="S2522" s="45">
        <v>15642.5868658708</v>
      </c>
      <c r="T2522" s="140">
        <v>1.08964664684518</v>
      </c>
      <c r="U2522" s="44">
        <v>16705.029227731899</v>
      </c>
      <c r="V2522" s="45">
        <v>15517.069845252299</v>
      </c>
      <c r="W2522" s="99">
        <v>1.0809032592065699</v>
      </c>
      <c r="X2522" s="86">
        <v>14489.125080369</v>
      </c>
      <c r="Y2522" s="44">
        <v>16779.434635638201</v>
      </c>
      <c r="Z2522" s="45">
        <v>15788.7996986249</v>
      </c>
      <c r="AA2522" s="46">
        <v>1.08970000680143</v>
      </c>
      <c r="AB2522" s="139">
        <v>16860.347165520801</v>
      </c>
      <c r="AC2522" s="45">
        <v>15662.0109733179</v>
      </c>
      <c r="AD2522" s="99">
        <v>1.08094939386907</v>
      </c>
      <c r="AE2522" s="142">
        <v>14640.0411788659</v>
      </c>
      <c r="AF2522" s="44">
        <v>16954.2061829987</v>
      </c>
      <c r="AG2522" s="45">
        <v>15953.821353842901</v>
      </c>
      <c r="AH2522" s="140">
        <v>1.08973883057607</v>
      </c>
      <c r="AI2522" s="44">
        <v>17035.961483114901</v>
      </c>
      <c r="AJ2522" s="45">
        <v>15825.640122148499</v>
      </c>
      <c r="AK2522" s="46">
        <v>1.0809833065902901</v>
      </c>
    </row>
    <row r="2523" spans="1:37" x14ac:dyDescent="0.2">
      <c r="A2523" s="35" t="s">
        <v>4719</v>
      </c>
      <c r="B2523" s="35" t="s">
        <v>10687</v>
      </c>
      <c r="C2523" s="85" t="s">
        <v>947</v>
      </c>
      <c r="D2523" s="85" t="s">
        <v>947</v>
      </c>
      <c r="E2523" s="85" t="s">
        <v>12902</v>
      </c>
      <c r="F2523" s="85" t="s">
        <v>172</v>
      </c>
      <c r="G2523" s="85" t="s">
        <v>172</v>
      </c>
      <c r="H2523" s="840">
        <v>1.1580709354474601</v>
      </c>
      <c r="I2523" s="840">
        <v>1.16365529816321</v>
      </c>
      <c r="J2523" s="86">
        <v>10519.166666666701</v>
      </c>
      <c r="K2523" s="44">
        <v>12181.9411817944</v>
      </c>
      <c r="L2523" s="45">
        <v>11461.5883598174</v>
      </c>
      <c r="M2523" s="46">
        <v>1.08959090800767</v>
      </c>
      <c r="N2523" s="139">
        <v>12240.684023928499</v>
      </c>
      <c r="O2523" s="45">
        <v>11369.703166233699</v>
      </c>
      <c r="P2523" s="99">
        <v>1.0808558820787799</v>
      </c>
      <c r="Q2523" s="86">
        <v>10644.350566122101</v>
      </c>
      <c r="R2523" s="44">
        <v>12326.913017339801</v>
      </c>
      <c r="S2523" s="45">
        <v>11598.580902219601</v>
      </c>
      <c r="T2523" s="140">
        <v>1.08964664684518</v>
      </c>
      <c r="U2523" s="44">
        <v>12386.3549317746</v>
      </c>
      <c r="V2523" s="45">
        <v>11505.513219058699</v>
      </c>
      <c r="W2523" s="99">
        <v>1.0809032592065699</v>
      </c>
      <c r="X2523" s="86">
        <v>10762.1444201633</v>
      </c>
      <c r="Y2523" s="44">
        <v>12463.3266560792</v>
      </c>
      <c r="Z2523" s="45">
        <v>11727.50884785</v>
      </c>
      <c r="AA2523" s="46">
        <v>1.08970000680143</v>
      </c>
      <c r="AB2523" s="139">
        <v>12523.4263741206</v>
      </c>
      <c r="AC2523" s="45">
        <v>11633.333487706899</v>
      </c>
      <c r="AD2523" s="99">
        <v>1.08094939386907</v>
      </c>
      <c r="AE2523" s="142">
        <v>10888.8515431177</v>
      </c>
      <c r="AF2523" s="44">
        <v>12610.062492486901</v>
      </c>
      <c r="AG2523" s="45">
        <v>11866.0043469136</v>
      </c>
      <c r="AH2523" s="140">
        <v>1.08973883057607</v>
      </c>
      <c r="AI2523" s="44">
        <v>12670.8697890616</v>
      </c>
      <c r="AJ2523" s="45">
        <v>11770.666746050199</v>
      </c>
      <c r="AK2523" s="46">
        <v>1.0809833065902901</v>
      </c>
    </row>
    <row r="2524" spans="1:37" x14ac:dyDescent="0.2">
      <c r="A2524" s="35" t="s">
        <v>4718</v>
      </c>
      <c r="B2524" s="35" t="s">
        <v>10686</v>
      </c>
      <c r="C2524" s="85" t="s">
        <v>947</v>
      </c>
      <c r="D2524" s="85" t="s">
        <v>947</v>
      </c>
      <c r="E2524" s="85" t="s">
        <v>12902</v>
      </c>
      <c r="F2524" s="85" t="s">
        <v>177</v>
      </c>
      <c r="G2524" s="85" t="s">
        <v>177</v>
      </c>
      <c r="H2524" s="840">
        <v>1.1573404676653201</v>
      </c>
      <c r="I2524" s="840">
        <v>1.16321255910004</v>
      </c>
      <c r="J2524" s="86">
        <v>9801.25</v>
      </c>
      <c r="K2524" s="44">
        <v>11343.3832587047</v>
      </c>
      <c r="L2524" s="45">
        <v>10672.6167511971</v>
      </c>
      <c r="M2524" s="46">
        <v>1.0889036348626</v>
      </c>
      <c r="N2524" s="139">
        <v>11400.9370948793</v>
      </c>
      <c r="O2524" s="45">
        <v>10589.708085943999</v>
      </c>
      <c r="P2524" s="99">
        <v>1.0804446459323001</v>
      </c>
      <c r="Q2524" s="86">
        <v>9811.7171468865399</v>
      </c>
      <c r="R2524" s="44">
        <v>11355.497311377499</v>
      </c>
      <c r="S2524" s="45">
        <v>10684.5610142361</v>
      </c>
      <c r="T2524" s="140">
        <v>1.0889593385421401</v>
      </c>
      <c r="U2524" s="44">
        <v>11413.112611595699</v>
      </c>
      <c r="V2524" s="45">
        <v>10601.481932869699</v>
      </c>
      <c r="W2524" s="99">
        <v>1.08049200503438</v>
      </c>
      <c r="X2524" s="86">
        <v>9825.3576925436701</v>
      </c>
      <c r="Y2524" s="44">
        <v>11371.2840668675</v>
      </c>
      <c r="Z2524" s="45">
        <v>10699.9389637723</v>
      </c>
      <c r="AA2524" s="46">
        <v>1.08901266484093</v>
      </c>
      <c r="AB2524" s="139">
        <v>11428.979465617</v>
      </c>
      <c r="AC2524" s="45">
        <v>10616.6735504933</v>
      </c>
      <c r="AD2524" s="99">
        <v>1.0805381221439001</v>
      </c>
      <c r="AE2524" s="142">
        <v>9852.8879229264203</v>
      </c>
      <c r="AF2524" s="44">
        <v>11403.1459165736</v>
      </c>
      <c r="AG2524" s="45">
        <v>10730.302018342099</v>
      </c>
      <c r="AH2524" s="140">
        <v>1.08905146412698</v>
      </c>
      <c r="AI2524" s="44">
        <v>11461.0029753531</v>
      </c>
      <c r="AJ2524" s="45">
        <v>10646.7550250442</v>
      </c>
      <c r="AK2524" s="46">
        <v>1.0805720219622601</v>
      </c>
    </row>
    <row r="2525" spans="1:37" x14ac:dyDescent="0.2">
      <c r="A2525" s="35" t="s">
        <v>4717</v>
      </c>
      <c r="B2525" s="35" t="s">
        <v>10685</v>
      </c>
      <c r="C2525" s="85" t="s">
        <v>947</v>
      </c>
      <c r="D2525" s="85" t="s">
        <v>947</v>
      </c>
      <c r="E2525" s="85" t="s">
        <v>12902</v>
      </c>
      <c r="F2525" s="85" t="s">
        <v>177</v>
      </c>
      <c r="G2525" s="85" t="s">
        <v>177</v>
      </c>
      <c r="H2525" s="840">
        <v>1.1573404676653201</v>
      </c>
      <c r="I2525" s="840">
        <v>1.16321255910004</v>
      </c>
      <c r="J2525" s="86">
        <v>2998.8333333333298</v>
      </c>
      <c r="K2525" s="44">
        <v>3470.6711724503398</v>
      </c>
      <c r="L2525" s="45">
        <v>3265.4405170138002</v>
      </c>
      <c r="M2525" s="46">
        <v>1.0889036348626</v>
      </c>
      <c r="N2525" s="139">
        <v>3488.2805959811799</v>
      </c>
      <c r="O2525" s="45">
        <v>3240.07341904332</v>
      </c>
      <c r="P2525" s="99">
        <v>1.0804446459323001</v>
      </c>
      <c r="Q2525" s="86">
        <v>2995.94735422637</v>
      </c>
      <c r="R2525" s="44">
        <v>3467.3311120410099</v>
      </c>
      <c r="S2525" s="45">
        <v>3262.4648491654202</v>
      </c>
      <c r="T2525" s="140">
        <v>1.0889593385421401</v>
      </c>
      <c r="U2525" s="44">
        <v>3484.9235888386502</v>
      </c>
      <c r="V2525" s="45">
        <v>3237.09716374551</v>
      </c>
      <c r="W2525" s="99">
        <v>1.08049200503438</v>
      </c>
      <c r="X2525" s="86">
        <v>2991.5331265750201</v>
      </c>
      <c r="Y2525" s="44">
        <v>3462.22234774661</v>
      </c>
      <c r="Z2525" s="45">
        <v>3257.8174621313701</v>
      </c>
      <c r="AA2525" s="46">
        <v>1.08901266484093</v>
      </c>
      <c r="AB2525" s="139">
        <v>3479.7889037958798</v>
      </c>
      <c r="AC2525" s="45">
        <v>3232.4655869206499</v>
      </c>
      <c r="AD2525" s="99">
        <v>1.0805381221439001</v>
      </c>
      <c r="AE2525" s="142">
        <v>2996.1968603105101</v>
      </c>
      <c r="AF2525" s="44">
        <v>3467.6198755291098</v>
      </c>
      <c r="AG2525" s="45">
        <v>3263.0125775338302</v>
      </c>
      <c r="AH2525" s="140">
        <v>1.08905146412698</v>
      </c>
      <c r="AI2525" s="44">
        <v>3485.2138174493002</v>
      </c>
      <c r="AJ2525" s="45">
        <v>3237.60649954271</v>
      </c>
      <c r="AK2525" s="46">
        <v>1.0805720219622601</v>
      </c>
    </row>
    <row r="2526" spans="1:37" x14ac:dyDescent="0.2">
      <c r="A2526" s="35" t="s">
        <v>4716</v>
      </c>
      <c r="B2526" s="35" t="s">
        <v>10684</v>
      </c>
      <c r="C2526" s="85" t="s">
        <v>947</v>
      </c>
      <c r="D2526" s="85" t="s">
        <v>947</v>
      </c>
      <c r="E2526" s="85" t="s">
        <v>12902</v>
      </c>
      <c r="F2526" s="85" t="s">
        <v>177</v>
      </c>
      <c r="G2526" s="85" t="s">
        <v>177</v>
      </c>
      <c r="H2526" s="840">
        <v>1.1573404676653201</v>
      </c>
      <c r="I2526" s="840">
        <v>1.16321255910004</v>
      </c>
      <c r="J2526" s="86">
        <v>6139.9166666666697</v>
      </c>
      <c r="K2526" s="44">
        <v>7105.9740264260599</v>
      </c>
      <c r="L2526" s="45">
        <v>6685.7775760867999</v>
      </c>
      <c r="M2526" s="46">
        <v>1.0889036348626</v>
      </c>
      <c r="N2526" s="139">
        <v>7142.02817849434</v>
      </c>
      <c r="O2526" s="45">
        <v>6633.8400889705099</v>
      </c>
      <c r="P2526" s="99">
        <v>1.0804446459323001</v>
      </c>
      <c r="Q2526" s="86">
        <v>6139.1281594438196</v>
      </c>
      <c r="R2526" s="44">
        <v>7105.0614551080198</v>
      </c>
      <c r="S2526" s="45">
        <v>6685.2609397333699</v>
      </c>
      <c r="T2526" s="140">
        <v>1.0889593385421401</v>
      </c>
      <c r="U2526" s="44">
        <v>7141.1109769897903</v>
      </c>
      <c r="V2526" s="45">
        <v>6633.2788941605104</v>
      </c>
      <c r="W2526" s="99">
        <v>1.08049200503438</v>
      </c>
      <c r="X2526" s="86">
        <v>6140.06739085955</v>
      </c>
      <c r="Y2526" s="44">
        <v>7106.1484656339499</v>
      </c>
      <c r="Z2526" s="45">
        <v>6686.6111516228502</v>
      </c>
      <c r="AA2526" s="46">
        <v>1.08901266484093</v>
      </c>
      <c r="AB2526" s="139">
        <v>7142.2035027684697</v>
      </c>
      <c r="AC2526" s="45">
        <v>6634.5768883563996</v>
      </c>
      <c r="AD2526" s="99">
        <v>1.0805381221439001</v>
      </c>
      <c r="AE2526" s="142">
        <v>6150.7083498780303</v>
      </c>
      <c r="AF2526" s="44">
        <v>7118.4636781208001</v>
      </c>
      <c r="AG2526" s="45">
        <v>6698.4379338527297</v>
      </c>
      <c r="AH2526" s="140">
        <v>1.08905146412698</v>
      </c>
      <c r="AI2526" s="44">
        <v>7154.5811999396201</v>
      </c>
      <c r="AJ2526" s="45">
        <v>6646.2833581278701</v>
      </c>
      <c r="AK2526" s="46">
        <v>1.0805720219622601</v>
      </c>
    </row>
    <row r="2527" spans="1:37" x14ac:dyDescent="0.2">
      <c r="A2527" s="35" t="s">
        <v>4715</v>
      </c>
      <c r="B2527" s="35" t="s">
        <v>10683</v>
      </c>
      <c r="C2527" s="85" t="s">
        <v>947</v>
      </c>
      <c r="D2527" s="85" t="s">
        <v>947</v>
      </c>
      <c r="E2527" s="85" t="s">
        <v>12902</v>
      </c>
      <c r="F2527" s="85" t="s">
        <v>190</v>
      </c>
      <c r="G2527" s="85" t="s">
        <v>190</v>
      </c>
      <c r="H2527" s="840">
        <v>1.1605178264409</v>
      </c>
      <c r="I2527" s="840">
        <v>1.16695805072078</v>
      </c>
      <c r="J2527" s="86">
        <v>5909.75</v>
      </c>
      <c r="K2527" s="44">
        <v>6858.3702248091104</v>
      </c>
      <c r="L2527" s="45">
        <v>6452.815291332</v>
      </c>
      <c r="M2527" s="46">
        <v>1.0918931073788201</v>
      </c>
      <c r="N2527" s="139">
        <v>6896.4303402471496</v>
      </c>
      <c r="O2527" s="45">
        <v>6405.7176643020302</v>
      </c>
      <c r="P2527" s="99">
        <v>1.0839236286309999</v>
      </c>
      <c r="Q2527" s="86">
        <v>5910.9134907191701</v>
      </c>
      <c r="R2527" s="44">
        <v>6859.7204765296001</v>
      </c>
      <c r="S2527" s="45">
        <v>6454.41586240795</v>
      </c>
      <c r="T2527" s="140">
        <v>1.0919489639870601</v>
      </c>
      <c r="U2527" s="44">
        <v>6897.7880851088203</v>
      </c>
      <c r="V2527" s="45">
        <v>6407.2596363194098</v>
      </c>
      <c r="W2527" s="99">
        <v>1.0839711402272401</v>
      </c>
      <c r="X2527" s="86">
        <v>5911.8886820752004</v>
      </c>
      <c r="Y2527" s="44">
        <v>6860.85220348247</v>
      </c>
      <c r="Z2527" s="45">
        <v>6455.7968462525596</v>
      </c>
      <c r="AA2527" s="46">
        <v>1.0920024366876999</v>
      </c>
      <c r="AB2527" s="139">
        <v>6898.9260925127401</v>
      </c>
      <c r="AC2527" s="45">
        <v>6408.5902327092699</v>
      </c>
      <c r="AD2527" s="99">
        <v>1.08401740583175</v>
      </c>
      <c r="AE2527" s="142">
        <v>5918.38725799041</v>
      </c>
      <c r="AF2527" s="44">
        <v>6868.3939166785403</v>
      </c>
      <c r="AG2527" s="45">
        <v>6463.1235666104303</v>
      </c>
      <c r="AH2527" s="140">
        <v>1.0920413424931901</v>
      </c>
      <c r="AI2527" s="44">
        <v>6906.5096579952096</v>
      </c>
      <c r="AJ2527" s="45">
        <v>6415.8360803942396</v>
      </c>
      <c r="AK2527" s="46">
        <v>1.0840514148059901</v>
      </c>
    </row>
    <row r="2528" spans="1:37" x14ac:dyDescent="0.2">
      <c r="A2528" s="35" t="s">
        <v>4714</v>
      </c>
      <c r="B2528" s="35" t="s">
        <v>8006</v>
      </c>
      <c r="C2528" s="85" t="s">
        <v>947</v>
      </c>
      <c r="D2528" s="85" t="s">
        <v>947</v>
      </c>
      <c r="E2528" s="85" t="s">
        <v>12902</v>
      </c>
      <c r="F2528" s="85" t="s">
        <v>177</v>
      </c>
      <c r="G2528" s="85" t="s">
        <v>177</v>
      </c>
      <c r="H2528" s="840">
        <v>1.1573404676653201</v>
      </c>
      <c r="I2528" s="840">
        <v>1.16321255910004</v>
      </c>
      <c r="J2528" s="86">
        <v>10228.083333333299</v>
      </c>
      <c r="K2528" s="44">
        <v>11837.3747483198</v>
      </c>
      <c r="L2528" s="45">
        <v>11137.397119344299</v>
      </c>
      <c r="M2528" s="46">
        <v>1.0889036348626</v>
      </c>
      <c r="N2528" s="139">
        <v>11897.434988855201</v>
      </c>
      <c r="O2528" s="45">
        <v>11050.877875649399</v>
      </c>
      <c r="P2528" s="99">
        <v>1.0804446459323001</v>
      </c>
      <c r="Q2528" s="86">
        <v>10219.301554932799</v>
      </c>
      <c r="R2528" s="44">
        <v>11827.211240798801</v>
      </c>
      <c r="S2528" s="45">
        <v>11128.403861622301</v>
      </c>
      <c r="T2528" s="140">
        <v>1.0889593385421401</v>
      </c>
      <c r="U2528" s="44">
        <v>11887.2199139284</v>
      </c>
      <c r="V2528" s="45">
        <v>11041.8736271403</v>
      </c>
      <c r="W2528" s="99">
        <v>1.08049200503438</v>
      </c>
      <c r="X2528" s="86">
        <v>10213.3557084082</v>
      </c>
      <c r="Y2528" s="44">
        <v>11820.329872001401</v>
      </c>
      <c r="Z2528" s="45">
        <v>11122.473716982</v>
      </c>
      <c r="AA2528" s="46">
        <v>1.08901266484093</v>
      </c>
      <c r="AB2528" s="139">
        <v>11880.3036305766</v>
      </c>
      <c r="AC2528" s="45">
        <v>11035.9201979512</v>
      </c>
      <c r="AD2528" s="99">
        <v>1.0805381221439001</v>
      </c>
      <c r="AE2528" s="142">
        <v>10224.923921572599</v>
      </c>
      <c r="AF2528" s="44">
        <v>11833.7182332351</v>
      </c>
      <c r="AG2528" s="45">
        <v>11135.468367375601</v>
      </c>
      <c r="AH2528" s="140">
        <v>1.08905146412698</v>
      </c>
      <c r="AI2528" s="44">
        <v>11893.7599214157</v>
      </c>
      <c r="AJ2528" s="45">
        <v>11048.766716344</v>
      </c>
      <c r="AK2528" s="46">
        <v>1.0805720219622601</v>
      </c>
    </row>
    <row r="2529" spans="1:37" x14ac:dyDescent="0.2">
      <c r="A2529" s="35" t="s">
        <v>4713</v>
      </c>
      <c r="B2529" s="35" t="s">
        <v>10682</v>
      </c>
      <c r="C2529" s="85" t="s">
        <v>947</v>
      </c>
      <c r="D2529" s="85" t="s">
        <v>947</v>
      </c>
      <c r="E2529" s="85" t="s">
        <v>12902</v>
      </c>
      <c r="F2529" s="85" t="s">
        <v>177</v>
      </c>
      <c r="G2529" s="85" t="s">
        <v>177</v>
      </c>
      <c r="H2529" s="840">
        <v>1.1573404676653201</v>
      </c>
      <c r="I2529" s="840">
        <v>1.16321255910004</v>
      </c>
      <c r="J2529" s="86">
        <v>6500.5833333333303</v>
      </c>
      <c r="K2529" s="44">
        <v>7523.3881550973601</v>
      </c>
      <c r="L2529" s="45">
        <v>7078.5088203939104</v>
      </c>
      <c r="M2529" s="46">
        <v>1.0889036348626</v>
      </c>
      <c r="N2529" s="139">
        <v>7561.5601748097597</v>
      </c>
      <c r="O2529" s="45">
        <v>7023.5204579367601</v>
      </c>
      <c r="P2529" s="99">
        <v>1.0804446459323001</v>
      </c>
      <c r="Q2529" s="86">
        <v>6490.1474797624796</v>
      </c>
      <c r="R2529" s="44">
        <v>7511.3103194451696</v>
      </c>
      <c r="S2529" s="45">
        <v>7067.5067066030897</v>
      </c>
      <c r="T2529" s="140">
        <v>1.0889593385421401</v>
      </c>
      <c r="U2529" s="44">
        <v>7549.4210588712103</v>
      </c>
      <c r="V2529" s="45">
        <v>7012.5524633774203</v>
      </c>
      <c r="W2529" s="99">
        <v>1.08049200503438</v>
      </c>
      <c r="X2529" s="86">
        <v>6480.8257057888204</v>
      </c>
      <c r="Y2529" s="44">
        <v>7500.5218531950304</v>
      </c>
      <c r="Z2529" s="45">
        <v>7057.7012722306799</v>
      </c>
      <c r="AA2529" s="46">
        <v>1.08901266484093</v>
      </c>
      <c r="AB2529" s="139">
        <v>7538.5778543119604</v>
      </c>
      <c r="AC2529" s="45">
        <v>7002.7792380749897</v>
      </c>
      <c r="AD2529" s="99">
        <v>1.0805381221439001</v>
      </c>
      <c r="AE2529" s="142">
        <v>6484.4834816523698</v>
      </c>
      <c r="AF2529" s="44">
        <v>7504.7551452235703</v>
      </c>
      <c r="AG2529" s="45">
        <v>7061.93622980075</v>
      </c>
      <c r="AH2529" s="140">
        <v>1.08905146412698</v>
      </c>
      <c r="AI2529" s="44">
        <v>7542.8326251348099</v>
      </c>
      <c r="AJ2529" s="45">
        <v>7006.9514271499902</v>
      </c>
      <c r="AK2529" s="46">
        <v>1.0805720219622601</v>
      </c>
    </row>
    <row r="2530" spans="1:37" x14ac:dyDescent="0.2">
      <c r="A2530" s="35" t="s">
        <v>4712</v>
      </c>
      <c r="B2530" s="35" t="s">
        <v>10681</v>
      </c>
      <c r="C2530" s="85" t="s">
        <v>947</v>
      </c>
      <c r="D2530" s="85" t="s">
        <v>947</v>
      </c>
      <c r="E2530" s="85" t="s">
        <v>12902</v>
      </c>
      <c r="F2530" s="85" t="s">
        <v>177</v>
      </c>
      <c r="G2530" s="85" t="s">
        <v>177</v>
      </c>
      <c r="H2530" s="840">
        <v>1.1573404676653201</v>
      </c>
      <c r="I2530" s="840">
        <v>1.16321255910004</v>
      </c>
      <c r="J2530" s="86">
        <v>7858.0833333333303</v>
      </c>
      <c r="K2530" s="44">
        <v>9094.4778399530205</v>
      </c>
      <c r="L2530" s="45">
        <v>8556.6955047198899</v>
      </c>
      <c r="M2530" s="46">
        <v>1.0889036348626</v>
      </c>
      <c r="N2530" s="139">
        <v>9140.62122378807</v>
      </c>
      <c r="O2530" s="45">
        <v>8490.2240647898598</v>
      </c>
      <c r="P2530" s="99">
        <v>1.0804446459323001</v>
      </c>
      <c r="Q2530" s="86">
        <v>7862.8042093950999</v>
      </c>
      <c r="R2530" s="44">
        <v>9099.9415008621309</v>
      </c>
      <c r="S2530" s="45">
        <v>8562.2740709492391</v>
      </c>
      <c r="T2530" s="140">
        <v>1.0889593385421401</v>
      </c>
      <c r="U2530" s="44">
        <v>9146.1126061130599</v>
      </c>
      <c r="V2530" s="45">
        <v>8495.6970854021092</v>
      </c>
      <c r="W2530" s="99">
        <v>1.08049200503438</v>
      </c>
      <c r="X2530" s="86">
        <v>7867.4449706547803</v>
      </c>
      <c r="Y2530" s="44">
        <v>9105.3124416687406</v>
      </c>
      <c r="Z2530" s="45">
        <v>8567.7472129821308</v>
      </c>
      <c r="AA2530" s="46">
        <v>1.08901266484093</v>
      </c>
      <c r="AB2530" s="139">
        <v>9151.5107978941196</v>
      </c>
      <c r="AC2530" s="45">
        <v>8501.0742146618104</v>
      </c>
      <c r="AD2530" s="99">
        <v>1.0805381221439001</v>
      </c>
      <c r="AE2530" s="142">
        <v>7885.4127121388301</v>
      </c>
      <c r="AF2530" s="44">
        <v>9126.1072360007802</v>
      </c>
      <c r="AG2530" s="45">
        <v>8587.6202594003207</v>
      </c>
      <c r="AH2530" s="140">
        <v>1.08905146412698</v>
      </c>
      <c r="AI2530" s="44">
        <v>9172.4111004470196</v>
      </c>
      <c r="AJ2530" s="45">
        <v>8520.7563583627798</v>
      </c>
      <c r="AK2530" s="46">
        <v>1.0805720219622601</v>
      </c>
    </row>
    <row r="2531" spans="1:37" x14ac:dyDescent="0.2">
      <c r="A2531" s="35" t="s">
        <v>4711</v>
      </c>
      <c r="B2531" s="35" t="s">
        <v>10680</v>
      </c>
      <c r="C2531" s="85" t="s">
        <v>947</v>
      </c>
      <c r="D2531" s="85" t="s">
        <v>947</v>
      </c>
      <c r="E2531" s="85" t="s">
        <v>12902</v>
      </c>
      <c r="F2531" s="85" t="s">
        <v>177</v>
      </c>
      <c r="G2531" s="85" t="s">
        <v>177</v>
      </c>
      <c r="H2531" s="840">
        <v>1.1573404676653201</v>
      </c>
      <c r="I2531" s="840">
        <v>1.16321255910004</v>
      </c>
      <c r="J2531" s="86">
        <v>7297.8333333333303</v>
      </c>
      <c r="K2531" s="44">
        <v>8446.0778429435304</v>
      </c>
      <c r="L2531" s="45">
        <v>7946.6372432881199</v>
      </c>
      <c r="M2531" s="46">
        <v>1.0889036348626</v>
      </c>
      <c r="N2531" s="139">
        <v>8488.9313875522603</v>
      </c>
      <c r="O2531" s="45">
        <v>7884.9049519062801</v>
      </c>
      <c r="P2531" s="99">
        <v>1.0804446459323001</v>
      </c>
      <c r="Q2531" s="86">
        <v>7299.7802635202897</v>
      </c>
      <c r="R2531" s="44">
        <v>8448.3311040366098</v>
      </c>
      <c r="S2531" s="45">
        <v>7949.1638872660296</v>
      </c>
      <c r="T2531" s="140">
        <v>1.0889593385421401</v>
      </c>
      <c r="U2531" s="44">
        <v>8491.1960811974204</v>
      </c>
      <c r="V2531" s="45">
        <v>7887.3542132414595</v>
      </c>
      <c r="W2531" s="99">
        <v>1.08049200503438</v>
      </c>
      <c r="X2531" s="86">
        <v>7303.5546882897797</v>
      </c>
      <c r="Y2531" s="44">
        <v>8452.6993985645004</v>
      </c>
      <c r="Z2531" s="45">
        <v>7953.6635539059198</v>
      </c>
      <c r="AA2531" s="46">
        <v>1.08901266484093</v>
      </c>
      <c r="AB2531" s="139">
        <v>8495.5865394926805</v>
      </c>
      <c r="AC2531" s="45">
        <v>7891.7692678599396</v>
      </c>
      <c r="AD2531" s="99">
        <v>1.0805381221439001</v>
      </c>
      <c r="AE2531" s="142">
        <v>7319.7341043306897</v>
      </c>
      <c r="AF2531" s="44">
        <v>8471.4244914918399</v>
      </c>
      <c r="AG2531" s="45">
        <v>7971.56714334155</v>
      </c>
      <c r="AH2531" s="140">
        <v>1.08905146412698</v>
      </c>
      <c r="AI2531" s="44">
        <v>8514.4066394303609</v>
      </c>
      <c r="AJ2531" s="45">
        <v>7909.4998813427401</v>
      </c>
      <c r="AK2531" s="46">
        <v>1.0805720219622601</v>
      </c>
    </row>
    <row r="2532" spans="1:37" x14ac:dyDescent="0.2">
      <c r="A2532" s="35" t="s">
        <v>4710</v>
      </c>
      <c r="B2532" s="35" t="s">
        <v>10679</v>
      </c>
      <c r="C2532" s="85" t="s">
        <v>947</v>
      </c>
      <c r="D2532" s="85" t="s">
        <v>947</v>
      </c>
      <c r="E2532" s="85" t="s">
        <v>12902</v>
      </c>
      <c r="F2532" s="85" t="s">
        <v>177</v>
      </c>
      <c r="G2532" s="85" t="s">
        <v>177</v>
      </c>
      <c r="H2532" s="840">
        <v>1.1573404676653201</v>
      </c>
      <c r="I2532" s="840">
        <v>1.16321255910004</v>
      </c>
      <c r="J2532" s="86">
        <v>9023.4166666666697</v>
      </c>
      <c r="K2532" s="44">
        <v>10443.165264939</v>
      </c>
      <c r="L2532" s="45">
        <v>9825.6312072131095</v>
      </c>
      <c r="M2532" s="46">
        <v>1.0889036348626</v>
      </c>
      <c r="N2532" s="139">
        <v>10496.1515926593</v>
      </c>
      <c r="O2532" s="45">
        <v>9749.3022255162996</v>
      </c>
      <c r="P2532" s="99">
        <v>1.0804446459323001</v>
      </c>
      <c r="Q2532" s="86">
        <v>9016.6928378278299</v>
      </c>
      <c r="R2532" s="44">
        <v>10435.3835057262</v>
      </c>
      <c r="S2532" s="45">
        <v>9818.8118685186491</v>
      </c>
      <c r="T2532" s="140">
        <v>1.0889593385421401</v>
      </c>
      <c r="U2532" s="44">
        <v>10488.330350508701</v>
      </c>
      <c r="V2532" s="45">
        <v>9742.4645231237591</v>
      </c>
      <c r="W2532" s="99">
        <v>1.08049200503438</v>
      </c>
      <c r="X2532" s="86">
        <v>9009.3121343558796</v>
      </c>
      <c r="Y2532" s="44">
        <v>10426.8415189182</v>
      </c>
      <c r="Z2532" s="45">
        <v>9811.2550158186204</v>
      </c>
      <c r="AA2532" s="46">
        <v>1.08901266484093</v>
      </c>
      <c r="AB2532" s="139">
        <v>10479.745023535201</v>
      </c>
      <c r="AC2532" s="45">
        <v>9734.9052154651799</v>
      </c>
      <c r="AD2532" s="99">
        <v>1.0805381221439001</v>
      </c>
      <c r="AE2532" s="142">
        <v>9019.9781832805602</v>
      </c>
      <c r="AF2532" s="44">
        <v>10439.1857689689</v>
      </c>
      <c r="AG2532" s="45">
        <v>9823.2204468951404</v>
      </c>
      <c r="AH2532" s="140">
        <v>1.08905146412698</v>
      </c>
      <c r="AI2532" s="44">
        <v>10492.1519056003</v>
      </c>
      <c r="AJ2532" s="45">
        <v>9746.7360635629702</v>
      </c>
      <c r="AK2532" s="46">
        <v>1.0805720219622601</v>
      </c>
    </row>
    <row r="2533" spans="1:37" x14ac:dyDescent="0.2">
      <c r="A2533" s="35" t="s">
        <v>4709</v>
      </c>
      <c r="B2533" s="35" t="s">
        <v>10678</v>
      </c>
      <c r="C2533" s="85" t="s">
        <v>947</v>
      </c>
      <c r="D2533" s="85" t="s">
        <v>947</v>
      </c>
      <c r="E2533" s="85" t="s">
        <v>12902</v>
      </c>
      <c r="F2533" s="85" t="s">
        <v>190</v>
      </c>
      <c r="G2533" s="85" t="s">
        <v>190</v>
      </c>
      <c r="H2533" s="840">
        <v>1.1605178264409</v>
      </c>
      <c r="I2533" s="840">
        <v>1.16695805072078</v>
      </c>
      <c r="J2533" s="86">
        <v>8725.75</v>
      </c>
      <c r="K2533" s="44">
        <v>10126.388424066699</v>
      </c>
      <c r="L2533" s="45">
        <v>9527.5862817107609</v>
      </c>
      <c r="M2533" s="46">
        <v>1.0918931073788201</v>
      </c>
      <c r="N2533" s="139">
        <v>10182.584211076901</v>
      </c>
      <c r="O2533" s="45">
        <v>9458.0466025269106</v>
      </c>
      <c r="P2533" s="99">
        <v>1.0839236286309999</v>
      </c>
      <c r="Q2533" s="86">
        <v>8706.2124309771407</v>
      </c>
      <c r="R2533" s="44">
        <v>10103.7147269303</v>
      </c>
      <c r="S2533" s="45">
        <v>9506.7396442567806</v>
      </c>
      <c r="T2533" s="140">
        <v>1.0919489639870601</v>
      </c>
      <c r="U2533" s="44">
        <v>10159.784687614099</v>
      </c>
      <c r="V2533" s="45">
        <v>9437.2830158668294</v>
      </c>
      <c r="W2533" s="99">
        <v>1.0839711402272401</v>
      </c>
      <c r="X2533" s="86">
        <v>8688.3887939120195</v>
      </c>
      <c r="Y2533" s="44">
        <v>10083.030078384199</v>
      </c>
      <c r="Z2533" s="45">
        <v>9487.7417338420291</v>
      </c>
      <c r="AA2533" s="46">
        <v>1.0920024366876999</v>
      </c>
      <c r="AB2533" s="139">
        <v>10138.9852508479</v>
      </c>
      <c r="AC2533" s="45">
        <v>9418.3646812341794</v>
      </c>
      <c r="AD2533" s="99">
        <v>1.08401740583175</v>
      </c>
      <c r="AE2533" s="142">
        <v>8683.1301873761295</v>
      </c>
      <c r="AF2533" s="44">
        <v>10076.9273717571</v>
      </c>
      <c r="AG2533" s="45">
        <v>9482.3371468653695</v>
      </c>
      <c r="AH2533" s="140">
        <v>1.0920413424931901</v>
      </c>
      <c r="AI2533" s="44">
        <v>10132.8486776152</v>
      </c>
      <c r="AJ2533" s="45">
        <v>9412.95956456969</v>
      </c>
      <c r="AK2533" s="46">
        <v>1.0840514148059901</v>
      </c>
    </row>
    <row r="2534" spans="1:37" x14ac:dyDescent="0.2">
      <c r="A2534" s="35" t="s">
        <v>4708</v>
      </c>
      <c r="B2534" s="35" t="s">
        <v>10677</v>
      </c>
      <c r="C2534" s="85" t="s">
        <v>947</v>
      </c>
      <c r="D2534" s="85" t="s">
        <v>947</v>
      </c>
      <c r="E2534" s="85" t="s">
        <v>12902</v>
      </c>
      <c r="F2534" s="85" t="s">
        <v>190</v>
      </c>
      <c r="G2534" s="85" t="s">
        <v>190</v>
      </c>
      <c r="H2534" s="840">
        <v>1.1605178264409</v>
      </c>
      <c r="I2534" s="840">
        <v>1.16695805072078</v>
      </c>
      <c r="J2534" s="86">
        <v>9253</v>
      </c>
      <c r="K2534" s="44">
        <v>10738.2714480576</v>
      </c>
      <c r="L2534" s="45">
        <v>10103.286922576201</v>
      </c>
      <c r="M2534" s="46">
        <v>1.0918931073788201</v>
      </c>
      <c r="N2534" s="139">
        <v>10797.862843319401</v>
      </c>
      <c r="O2534" s="45">
        <v>10029.5453357226</v>
      </c>
      <c r="P2534" s="99">
        <v>1.0839236286309999</v>
      </c>
      <c r="Q2534" s="86">
        <v>9305.0819720741092</v>
      </c>
      <c r="R2534" s="44">
        <v>10798.7135050858</v>
      </c>
      <c r="S2534" s="45">
        <v>10160.674619220999</v>
      </c>
      <c r="T2534" s="140">
        <v>1.0919489639870601</v>
      </c>
      <c r="U2534" s="44">
        <v>10858.6403199287</v>
      </c>
      <c r="V2534" s="45">
        <v>10086.4403151771</v>
      </c>
      <c r="W2534" s="99">
        <v>1.0839711402272401</v>
      </c>
      <c r="X2534" s="86">
        <v>9346.6162937524805</v>
      </c>
      <c r="Y2534" s="44">
        <v>10846.9148258027</v>
      </c>
      <c r="Z2534" s="45">
        <v>10206.5277675627</v>
      </c>
      <c r="AA2534" s="46">
        <v>1.0920024366876999</v>
      </c>
      <c r="AB2534" s="139">
        <v>10907.1091309925</v>
      </c>
      <c r="AC2534" s="45">
        <v>10131.894748058399</v>
      </c>
      <c r="AD2534" s="99">
        <v>1.08401740583175</v>
      </c>
      <c r="AE2534" s="142">
        <v>9398.8319584453093</v>
      </c>
      <c r="AF2534" s="44">
        <v>10907.512035498199</v>
      </c>
      <c r="AG2534" s="45">
        <v>10263.9130697685</v>
      </c>
      <c r="AH2534" s="140">
        <v>1.0920413424931901</v>
      </c>
      <c r="AI2534" s="44">
        <v>10968.042621279499</v>
      </c>
      <c r="AJ2534" s="45">
        <v>10188.817082076401</v>
      </c>
      <c r="AK2534" s="46">
        <v>1.0840514148059901</v>
      </c>
    </row>
    <row r="2535" spans="1:37" x14ac:dyDescent="0.2">
      <c r="A2535" s="35" t="s">
        <v>4707</v>
      </c>
      <c r="B2535" s="35" t="s">
        <v>10676</v>
      </c>
      <c r="C2535" s="85" t="s">
        <v>947</v>
      </c>
      <c r="D2535" s="85" t="s">
        <v>947</v>
      </c>
      <c r="E2535" s="85" t="s">
        <v>12902</v>
      </c>
      <c r="F2535" s="85" t="s">
        <v>190</v>
      </c>
      <c r="G2535" s="85" t="s">
        <v>190</v>
      </c>
      <c r="H2535" s="840">
        <v>1.1605178264409</v>
      </c>
      <c r="I2535" s="840">
        <v>1.16695805072078</v>
      </c>
      <c r="J2535" s="86">
        <v>4680.0833333333303</v>
      </c>
      <c r="K2535" s="44">
        <v>5431.3201375622803</v>
      </c>
      <c r="L2535" s="45">
        <v>5110.1507336251698</v>
      </c>
      <c r="M2535" s="46">
        <v>1.0918931073788201</v>
      </c>
      <c r="N2535" s="139">
        <v>5461.4609238774901</v>
      </c>
      <c r="O2535" s="45">
        <v>5072.8529089621197</v>
      </c>
      <c r="P2535" s="99">
        <v>1.0839236286309999</v>
      </c>
      <c r="Q2535" s="86">
        <v>4709.1630601426396</v>
      </c>
      <c r="R2535" s="44">
        <v>5465.06767891251</v>
      </c>
      <c r="S2535" s="45">
        <v>5142.1657247689</v>
      </c>
      <c r="T2535" s="140">
        <v>1.0919489639870601</v>
      </c>
      <c r="U2535" s="44">
        <v>5495.3957451903698</v>
      </c>
      <c r="V2535" s="45">
        <v>5104.5968518188001</v>
      </c>
      <c r="W2535" s="99">
        <v>1.0839711402272401</v>
      </c>
      <c r="X2535" s="86">
        <v>4736.3919400028799</v>
      </c>
      <c r="Y2535" s="44">
        <v>5496.66727938434</v>
      </c>
      <c r="Z2535" s="45">
        <v>5172.1515395911301</v>
      </c>
      <c r="AA2535" s="46">
        <v>1.0920024366876999</v>
      </c>
      <c r="AB2535" s="139">
        <v>5527.1707057553904</v>
      </c>
      <c r="AC2535" s="45">
        <v>5134.3313038043498</v>
      </c>
      <c r="AD2535" s="99">
        <v>1.08401740583175</v>
      </c>
      <c r="AE2535" s="142">
        <v>4766.83500942712</v>
      </c>
      <c r="AF2535" s="44">
        <v>5531.9970041427496</v>
      </c>
      <c r="AG2535" s="45">
        <v>5205.5809031383296</v>
      </c>
      <c r="AH2535" s="140">
        <v>1.0920413424931901</v>
      </c>
      <c r="AI2535" s="44">
        <v>5562.6964907086603</v>
      </c>
      <c r="AJ2535" s="45">
        <v>5167.4942361161902</v>
      </c>
      <c r="AK2535" s="46">
        <v>1.0840514148059901</v>
      </c>
    </row>
    <row r="2536" spans="1:37" x14ac:dyDescent="0.2">
      <c r="A2536" s="35" t="s">
        <v>4706</v>
      </c>
      <c r="B2536" s="35" t="s">
        <v>10675</v>
      </c>
      <c r="C2536" s="85" t="s">
        <v>947</v>
      </c>
      <c r="D2536" s="85" t="s">
        <v>947</v>
      </c>
      <c r="E2536" s="85" t="s">
        <v>12902</v>
      </c>
      <c r="F2536" s="85" t="s">
        <v>172</v>
      </c>
      <c r="G2536" s="85" t="s">
        <v>172</v>
      </c>
      <c r="H2536" s="840">
        <v>1.1580709354474601</v>
      </c>
      <c r="I2536" s="840">
        <v>1.16365529816321</v>
      </c>
      <c r="J2536" s="86">
        <v>6046.5</v>
      </c>
      <c r="K2536" s="44">
        <v>7002.2759111830901</v>
      </c>
      <c r="L2536" s="45">
        <v>6588.2114252683896</v>
      </c>
      <c r="M2536" s="46">
        <v>1.08959090800767</v>
      </c>
      <c r="N2536" s="139">
        <v>7036.04176034384</v>
      </c>
      <c r="O2536" s="45">
        <v>6535.3950909893601</v>
      </c>
      <c r="P2536" s="99">
        <v>1.0808558820787799</v>
      </c>
      <c r="Q2536" s="86">
        <v>6124.0345932074297</v>
      </c>
      <c r="R2536" s="44">
        <v>7092.0664700683501</v>
      </c>
      <c r="S2536" s="45">
        <v>6673.0337596523796</v>
      </c>
      <c r="T2536" s="140">
        <v>1.08964664684518</v>
      </c>
      <c r="U2536" s="44">
        <v>7126.2653005206002</v>
      </c>
      <c r="V2536" s="45">
        <v>6619.4889512916798</v>
      </c>
      <c r="W2536" s="99">
        <v>1.0809032592065699</v>
      </c>
      <c r="X2536" s="86">
        <v>6199.0077142988102</v>
      </c>
      <c r="Y2536" s="44">
        <v>7178.8906625440604</v>
      </c>
      <c r="Z2536" s="45">
        <v>6755.0587484335601</v>
      </c>
      <c r="AA2536" s="46">
        <v>1.08970000680143</v>
      </c>
      <c r="AB2536" s="139">
        <v>7213.5081700984101</v>
      </c>
      <c r="AC2536" s="45">
        <v>6700.8136313609602</v>
      </c>
      <c r="AD2536" s="99">
        <v>1.08094939386907</v>
      </c>
      <c r="AE2536" s="142">
        <v>6278.8818031136398</v>
      </c>
      <c r="AF2536" s="44">
        <v>7271.3905232958696</v>
      </c>
      <c r="AG2536" s="45">
        <v>6842.3413134504399</v>
      </c>
      <c r="AH2536" s="140">
        <v>1.08973883057607</v>
      </c>
      <c r="AI2536" s="44">
        <v>7306.4540767337503</v>
      </c>
      <c r="AJ2536" s="45">
        <v>6787.3664132193899</v>
      </c>
      <c r="AK2536" s="46">
        <v>1.0809833065902901</v>
      </c>
    </row>
    <row r="2537" spans="1:37" x14ac:dyDescent="0.2">
      <c r="A2537" s="35" t="s">
        <v>4705</v>
      </c>
      <c r="B2537" s="35" t="s">
        <v>10674</v>
      </c>
      <c r="C2537" s="85" t="s">
        <v>947</v>
      </c>
      <c r="D2537" s="85" t="s">
        <v>947</v>
      </c>
      <c r="E2537" s="85" t="s">
        <v>12902</v>
      </c>
      <c r="F2537" s="85" t="s">
        <v>172</v>
      </c>
      <c r="G2537" s="85" t="s">
        <v>172</v>
      </c>
      <c r="H2537" s="840">
        <v>1.1580709354474601</v>
      </c>
      <c r="I2537" s="840">
        <v>1.16365529816321</v>
      </c>
      <c r="J2537" s="86">
        <v>13450.083333333299</v>
      </c>
      <c r="K2537" s="44">
        <v>15576.1505876797</v>
      </c>
      <c r="L2537" s="45">
        <v>14655.0885119455</v>
      </c>
      <c r="M2537" s="46">
        <v>1.08959090800767</v>
      </c>
      <c r="N2537" s="139">
        <v>15651.260731570001</v>
      </c>
      <c r="O2537" s="45">
        <v>14537.6016852831</v>
      </c>
      <c r="P2537" s="99">
        <v>1.0808558820787799</v>
      </c>
      <c r="Q2537" s="86">
        <v>13573.741420620399</v>
      </c>
      <c r="R2537" s="44">
        <v>15719.355424499799</v>
      </c>
      <c r="S2537" s="45">
        <v>14790.581824122601</v>
      </c>
      <c r="T2537" s="140">
        <v>1.08964664684518</v>
      </c>
      <c r="U2537" s="44">
        <v>15795.156120002301</v>
      </c>
      <c r="V2537" s="45">
        <v>14671.901341175801</v>
      </c>
      <c r="W2537" s="99">
        <v>1.0809032592065699</v>
      </c>
      <c r="X2537" s="86">
        <v>13686.4030964052</v>
      </c>
      <c r="Y2537" s="44">
        <v>15849.825636764999</v>
      </c>
      <c r="Z2537" s="45">
        <v>14914.073547239899</v>
      </c>
      <c r="AA2537" s="46">
        <v>1.08970000680143</v>
      </c>
      <c r="AB2537" s="139">
        <v>15926.2554759292</v>
      </c>
      <c r="AC2537" s="45">
        <v>14794.3091313069</v>
      </c>
      <c r="AD2537" s="99">
        <v>1.08094939386907</v>
      </c>
      <c r="AE2537" s="142">
        <v>13818.6615953075</v>
      </c>
      <c r="AF2537" s="44">
        <v>16002.990360309601</v>
      </c>
      <c r="AG2537" s="45">
        <v>15058.7321269968</v>
      </c>
      <c r="AH2537" s="140">
        <v>1.08973883057607</v>
      </c>
      <c r="AI2537" s="44">
        <v>16080.158778904</v>
      </c>
      <c r="AJ2537" s="45">
        <v>14937.7425039477</v>
      </c>
      <c r="AK2537" s="46">
        <v>1.0809833065902901</v>
      </c>
    </row>
    <row r="2538" spans="1:37" x14ac:dyDescent="0.2">
      <c r="A2538" s="35" t="s">
        <v>4704</v>
      </c>
      <c r="B2538" s="35" t="s">
        <v>10673</v>
      </c>
      <c r="C2538" s="85" t="s">
        <v>947</v>
      </c>
      <c r="D2538" s="85" t="s">
        <v>947</v>
      </c>
      <c r="E2538" s="85" t="s">
        <v>12902</v>
      </c>
      <c r="F2538" s="85" t="s">
        <v>172</v>
      </c>
      <c r="G2538" s="85" t="s">
        <v>172</v>
      </c>
      <c r="H2538" s="840">
        <v>1.1580709354474601</v>
      </c>
      <c r="I2538" s="840">
        <v>1.16365529816321</v>
      </c>
      <c r="J2538" s="86">
        <v>14018.25</v>
      </c>
      <c r="K2538" s="44">
        <v>16234.1278908364</v>
      </c>
      <c r="L2538" s="45">
        <v>15274.1577461786</v>
      </c>
      <c r="M2538" s="46">
        <v>1.08959090800767</v>
      </c>
      <c r="N2538" s="139">
        <v>16312.410883476399</v>
      </c>
      <c r="O2538" s="45">
        <v>15151.707968950899</v>
      </c>
      <c r="P2538" s="99">
        <v>1.0808558820787799</v>
      </c>
      <c r="Q2538" s="86">
        <v>14188.330584361</v>
      </c>
      <c r="R2538" s="44">
        <v>16431.093272268801</v>
      </c>
      <c r="S2538" s="45">
        <v>15460.266845579899</v>
      </c>
      <c r="T2538" s="140">
        <v>1.08964664684518</v>
      </c>
      <c r="U2538" s="44">
        <v>16510.326056582799</v>
      </c>
      <c r="V2538" s="45">
        <v>15336.212771336101</v>
      </c>
      <c r="W2538" s="99">
        <v>1.0809032592065699</v>
      </c>
      <c r="X2538" s="86">
        <v>14351.288383032699</v>
      </c>
      <c r="Y2538" s="44">
        <v>16619.809962615</v>
      </c>
      <c r="Z2538" s="45">
        <v>15638.599048600099</v>
      </c>
      <c r="AA2538" s="46">
        <v>1.08970000680143</v>
      </c>
      <c r="AB2538" s="139">
        <v>16699.952762384099</v>
      </c>
      <c r="AC2538" s="45">
        <v>15513.016478879401</v>
      </c>
      <c r="AD2538" s="99">
        <v>1.08094939386907</v>
      </c>
      <c r="AE2538" s="142">
        <v>14529.618984487201</v>
      </c>
      <c r="AF2538" s="44">
        <v>16826.3294490603</v>
      </c>
      <c r="AG2538" s="45">
        <v>15833.490000870999</v>
      </c>
      <c r="AH2538" s="140">
        <v>1.08973883057607</v>
      </c>
      <c r="AI2538" s="44">
        <v>16907.468111591301</v>
      </c>
      <c r="AJ2538" s="45">
        <v>15706.275573348001</v>
      </c>
      <c r="AK2538" s="46">
        <v>1.0809833065902901</v>
      </c>
    </row>
    <row r="2539" spans="1:37" x14ac:dyDescent="0.2">
      <c r="A2539" s="35" t="s">
        <v>4703</v>
      </c>
      <c r="B2539" s="35" t="s">
        <v>10672</v>
      </c>
      <c r="C2539" s="85" t="s">
        <v>947</v>
      </c>
      <c r="D2539" s="85" t="s">
        <v>947</v>
      </c>
      <c r="E2539" s="85" t="s">
        <v>12902</v>
      </c>
      <c r="F2539" s="85" t="s">
        <v>190</v>
      </c>
      <c r="G2539" s="85" t="s">
        <v>190</v>
      </c>
      <c r="H2539" s="840">
        <v>1.1605178264409</v>
      </c>
      <c r="I2539" s="840">
        <v>1.16695805072078</v>
      </c>
      <c r="J2539" s="86">
        <v>152.083333333333</v>
      </c>
      <c r="K2539" s="44">
        <v>176.49541943788699</v>
      </c>
      <c r="L2539" s="45">
        <v>166.058743413863</v>
      </c>
      <c r="M2539" s="46">
        <v>1.0918931073788201</v>
      </c>
      <c r="N2539" s="139">
        <v>177.47487021378601</v>
      </c>
      <c r="O2539" s="45">
        <v>164.846718520964</v>
      </c>
      <c r="P2539" s="99">
        <v>1.0839236286309999</v>
      </c>
      <c r="Q2539" s="86">
        <v>152.78016354555899</v>
      </c>
      <c r="R2539" s="44">
        <v>177.304103321177</v>
      </c>
      <c r="S2539" s="45">
        <v>166.82814130134699</v>
      </c>
      <c r="T2539" s="140">
        <v>1.0919489639870601</v>
      </c>
      <c r="U2539" s="44">
        <v>178.28804183992801</v>
      </c>
      <c r="V2539" s="45">
        <v>165.60928808258299</v>
      </c>
      <c r="W2539" s="99">
        <v>1.0839711402272401</v>
      </c>
      <c r="X2539" s="86">
        <v>153.43106697193201</v>
      </c>
      <c r="Y2539" s="44">
        <v>178.05948835077501</v>
      </c>
      <c r="Z2539" s="45">
        <v>167.54709899694399</v>
      </c>
      <c r="AA2539" s="46">
        <v>1.0920024366876999</v>
      </c>
      <c r="AB2539" s="139">
        <v>179.047618833576</v>
      </c>
      <c r="AC2539" s="45">
        <v>166.32194719291201</v>
      </c>
      <c r="AD2539" s="99">
        <v>1.08401740583175</v>
      </c>
      <c r="AE2539" s="142">
        <v>154.26331083424299</v>
      </c>
      <c r="AF2539" s="44">
        <v>179.02532218893299</v>
      </c>
      <c r="AG2539" s="45">
        <v>168.46191306087101</v>
      </c>
      <c r="AH2539" s="140">
        <v>1.0920413424931901</v>
      </c>
      <c r="AI2539" s="44">
        <v>180.01881250886299</v>
      </c>
      <c r="AJ2539" s="45">
        <v>167.22936036251701</v>
      </c>
      <c r="AK2539" s="46">
        <v>1.0840514148059901</v>
      </c>
    </row>
    <row r="2540" spans="1:37" x14ac:dyDescent="0.2">
      <c r="A2540" s="35" t="s">
        <v>4702</v>
      </c>
      <c r="B2540" s="35" t="s">
        <v>10671</v>
      </c>
      <c r="C2540" s="85" t="s">
        <v>947</v>
      </c>
      <c r="D2540" s="85" t="s">
        <v>947</v>
      </c>
      <c r="E2540" s="85" t="s">
        <v>12902</v>
      </c>
      <c r="F2540" s="85" t="s">
        <v>190</v>
      </c>
      <c r="G2540" s="85" t="s">
        <v>190</v>
      </c>
      <c r="H2540" s="840">
        <v>1.1605178264409</v>
      </c>
      <c r="I2540" s="840">
        <v>1.16695805072078</v>
      </c>
      <c r="J2540" s="86">
        <v>5738.5833333333303</v>
      </c>
      <c r="K2540" s="44">
        <v>6659.7282568499704</v>
      </c>
      <c r="L2540" s="45">
        <v>6265.91958778566</v>
      </c>
      <c r="M2540" s="46">
        <v>1.0918931073788201</v>
      </c>
      <c r="N2540" s="139">
        <v>6696.6860205654402</v>
      </c>
      <c r="O2540" s="45">
        <v>6220.1860698680202</v>
      </c>
      <c r="P2540" s="99">
        <v>1.0839236286309999</v>
      </c>
      <c r="Q2540" s="86">
        <v>5758.0222455633802</v>
      </c>
      <c r="R2540" s="44">
        <v>6682.2874610195604</v>
      </c>
      <c r="S2540" s="45">
        <v>6287.4664256573997</v>
      </c>
      <c r="T2540" s="140">
        <v>1.0919489639870601</v>
      </c>
      <c r="U2540" s="44">
        <v>6719.3704156895501</v>
      </c>
      <c r="V2540" s="45">
        <v>6241.5299389771299</v>
      </c>
      <c r="W2540" s="99">
        <v>1.0839711402272401</v>
      </c>
      <c r="X2540" s="86">
        <v>5776.55560606787</v>
      </c>
      <c r="Y2540" s="44">
        <v>6703.7957562688798</v>
      </c>
      <c r="Z2540" s="45">
        <v>6308.0127974881098</v>
      </c>
      <c r="AA2540" s="46">
        <v>1.0920024366876999</v>
      </c>
      <c r="AB2540" s="139">
        <v>6740.9980699371699</v>
      </c>
      <c r="AC2540" s="45">
        <v>6261.8868227325702</v>
      </c>
      <c r="AD2540" s="99">
        <v>1.08401740583175</v>
      </c>
      <c r="AE2540" s="142">
        <v>5799.4925841909298</v>
      </c>
      <c r="AF2540" s="44">
        <v>6730.4145282653699</v>
      </c>
      <c r="AG2540" s="45">
        <v>6333.2856674191598</v>
      </c>
      <c r="AH2540" s="140">
        <v>1.0920413424931901</v>
      </c>
      <c r="AI2540" s="44">
        <v>6767.76456121708</v>
      </c>
      <c r="AJ2540" s="45">
        <v>6286.9481410490198</v>
      </c>
      <c r="AK2540" s="46">
        <v>1.0840514148059901</v>
      </c>
    </row>
    <row r="2541" spans="1:37" x14ac:dyDescent="0.2">
      <c r="A2541" s="35" t="s">
        <v>4701</v>
      </c>
      <c r="B2541" s="35" t="s">
        <v>10670</v>
      </c>
      <c r="C2541" s="85" t="s">
        <v>947</v>
      </c>
      <c r="D2541" s="85" t="s">
        <v>947</v>
      </c>
      <c r="E2541" s="85" t="s">
        <v>12902</v>
      </c>
      <c r="F2541" s="85" t="s">
        <v>177</v>
      </c>
      <c r="G2541" s="85" t="s">
        <v>177</v>
      </c>
      <c r="H2541" s="840">
        <v>1.1573404676653201</v>
      </c>
      <c r="I2541" s="840">
        <v>1.16321255910004</v>
      </c>
      <c r="J2541" s="86">
        <v>12286.25</v>
      </c>
      <c r="K2541" s="44">
        <v>14219.374320853</v>
      </c>
      <c r="L2541" s="45">
        <v>13378.5422838306</v>
      </c>
      <c r="M2541" s="46">
        <v>1.0889036348626</v>
      </c>
      <c r="N2541" s="139">
        <v>14291.5203042429</v>
      </c>
      <c r="O2541" s="45">
        <v>13274.613031085701</v>
      </c>
      <c r="P2541" s="99">
        <v>1.0804446459323001</v>
      </c>
      <c r="Q2541" s="86">
        <v>12279.426267963199</v>
      </c>
      <c r="R2541" s="44">
        <v>14211.4769396263</v>
      </c>
      <c r="S2541" s="45">
        <v>13371.795906438199</v>
      </c>
      <c r="T2541" s="140">
        <v>1.0889593385421401</v>
      </c>
      <c r="U2541" s="44">
        <v>14283.5828534378</v>
      </c>
      <c r="V2541" s="45">
        <v>13267.821908943501</v>
      </c>
      <c r="W2541" s="99">
        <v>1.08049200503438</v>
      </c>
      <c r="X2541" s="86">
        <v>12279.0660268764</v>
      </c>
      <c r="Y2541" s="44">
        <v>14211.060018038401</v>
      </c>
      <c r="Z2541" s="45">
        <v>13372.058415686401</v>
      </c>
      <c r="AA2541" s="46">
        <v>1.08901266484093</v>
      </c>
      <c r="AB2541" s="139">
        <v>14283.163816481299</v>
      </c>
      <c r="AC2541" s="45">
        <v>13267.998946362</v>
      </c>
      <c r="AD2541" s="99">
        <v>1.0805381221439001</v>
      </c>
      <c r="AE2541" s="142">
        <v>12299.136447123001</v>
      </c>
      <c r="AF2541" s="44">
        <v>14234.2883275929</v>
      </c>
      <c r="AG2541" s="45">
        <v>13394.3925552369</v>
      </c>
      <c r="AH2541" s="140">
        <v>1.08905146412698</v>
      </c>
      <c r="AI2541" s="44">
        <v>14306.5099813786</v>
      </c>
      <c r="AJ2541" s="45">
        <v>13290.1027390575</v>
      </c>
      <c r="AK2541" s="46">
        <v>1.0805720219622601</v>
      </c>
    </row>
    <row r="2542" spans="1:37" x14ac:dyDescent="0.2">
      <c r="A2542" s="35" t="s">
        <v>4700</v>
      </c>
      <c r="B2542" s="35" t="s">
        <v>10669</v>
      </c>
      <c r="C2542" s="85" t="s">
        <v>947</v>
      </c>
      <c r="D2542" s="85" t="s">
        <v>947</v>
      </c>
      <c r="E2542" s="85" t="s">
        <v>12902</v>
      </c>
      <c r="F2542" s="85" t="s">
        <v>172</v>
      </c>
      <c r="G2542" s="85" t="s">
        <v>172</v>
      </c>
      <c r="H2542" s="840">
        <v>1.1580709354474601</v>
      </c>
      <c r="I2542" s="840">
        <v>1.16365529816321</v>
      </c>
      <c r="J2542" s="86">
        <v>13998.416666666701</v>
      </c>
      <c r="K2542" s="44">
        <v>16211.159483949999</v>
      </c>
      <c r="L2542" s="45">
        <v>15252.5475265031</v>
      </c>
      <c r="M2542" s="46">
        <v>1.08959090800767</v>
      </c>
      <c r="N2542" s="139">
        <v>16289.331720062801</v>
      </c>
      <c r="O2542" s="45">
        <v>15130.270993956299</v>
      </c>
      <c r="P2542" s="99">
        <v>1.0808558820787799</v>
      </c>
      <c r="Q2542" s="86">
        <v>14162.873511046801</v>
      </c>
      <c r="R2542" s="44">
        <v>16401.612175562099</v>
      </c>
      <c r="S2542" s="45">
        <v>15432.527631004699</v>
      </c>
      <c r="T2542" s="140">
        <v>1.08964664684518</v>
      </c>
      <c r="U2542" s="44">
        <v>16480.702798344999</v>
      </c>
      <c r="V2542" s="45">
        <v>15308.6961378209</v>
      </c>
      <c r="W2542" s="99">
        <v>1.0809032592065699</v>
      </c>
      <c r="X2542" s="86">
        <v>14315.773100418701</v>
      </c>
      <c r="Y2542" s="44">
        <v>16578.680746055499</v>
      </c>
      <c r="Z2542" s="45">
        <v>15599.898044894</v>
      </c>
      <c r="AA2542" s="46">
        <v>1.08970000680143</v>
      </c>
      <c r="AB2542" s="139">
        <v>16658.625215604501</v>
      </c>
      <c r="AC2542" s="45">
        <v>15474.6262556647</v>
      </c>
      <c r="AD2542" s="99">
        <v>1.08094939386907</v>
      </c>
      <c r="AE2542" s="142">
        <v>14480.722068921001</v>
      </c>
      <c r="AF2542" s="44">
        <v>16769.70335231</v>
      </c>
      <c r="AG2542" s="45">
        <v>15780.2051332831</v>
      </c>
      <c r="AH2542" s="140">
        <v>1.08973883057607</v>
      </c>
      <c r="AI2542" s="44">
        <v>16850.568956728799</v>
      </c>
      <c r="AJ2542" s="45">
        <v>15653.4188238772</v>
      </c>
      <c r="AK2542" s="46">
        <v>1.0809833065902901</v>
      </c>
    </row>
    <row r="2543" spans="1:37" x14ac:dyDescent="0.2">
      <c r="A2543" s="35" t="s">
        <v>4699</v>
      </c>
      <c r="B2543" s="35" t="s">
        <v>10668</v>
      </c>
      <c r="C2543" s="85" t="s">
        <v>947</v>
      </c>
      <c r="D2543" s="85" t="s">
        <v>947</v>
      </c>
      <c r="E2543" s="85" t="s">
        <v>12902</v>
      </c>
      <c r="F2543" s="85" t="s">
        <v>190</v>
      </c>
      <c r="G2543" s="85" t="s">
        <v>190</v>
      </c>
      <c r="H2543" s="840">
        <v>1.1605178264409</v>
      </c>
      <c r="I2543" s="840">
        <v>1.16695805072078</v>
      </c>
      <c r="J2543" s="86">
        <v>5295.5833333333303</v>
      </c>
      <c r="K2543" s="44">
        <v>6145.6188597366599</v>
      </c>
      <c r="L2543" s="45">
        <v>5782.2109412168402</v>
      </c>
      <c r="M2543" s="46">
        <v>1.0918931073788201</v>
      </c>
      <c r="N2543" s="139">
        <v>6179.7236040961398</v>
      </c>
      <c r="O2543" s="45">
        <v>5740.0079023844901</v>
      </c>
      <c r="P2543" s="99">
        <v>1.0839236286309999</v>
      </c>
      <c r="Q2543" s="86">
        <v>5321.4646094633999</v>
      </c>
      <c r="R2543" s="44">
        <v>6175.6545420566399</v>
      </c>
      <c r="S2543" s="45">
        <v>5810.7677671973897</v>
      </c>
      <c r="T2543" s="140">
        <v>1.0919489639870601</v>
      </c>
      <c r="U2543" s="44">
        <v>6209.9259676390502</v>
      </c>
      <c r="V2543" s="45">
        <v>5768.3140603989305</v>
      </c>
      <c r="W2543" s="99">
        <v>1.0839711402272401</v>
      </c>
      <c r="X2543" s="86">
        <v>5348.9830055186003</v>
      </c>
      <c r="Y2543" s="44">
        <v>6207.5901312337501</v>
      </c>
      <c r="Z2543" s="45">
        <v>5841.1024758274098</v>
      </c>
      <c r="AA2543" s="46">
        <v>1.0920024366876999</v>
      </c>
      <c r="AB2543" s="139">
        <v>6242.0387814585802</v>
      </c>
      <c r="AC2543" s="45">
        <v>5798.3906814804104</v>
      </c>
      <c r="AD2543" s="99">
        <v>1.08401740583175</v>
      </c>
      <c r="AE2543" s="142">
        <v>5377.4232454786197</v>
      </c>
      <c r="AF2543" s="44">
        <v>6240.5955366956196</v>
      </c>
      <c r="AG2543" s="45">
        <v>5872.3685001465501</v>
      </c>
      <c r="AH2543" s="140">
        <v>1.0920413424931901</v>
      </c>
      <c r="AI2543" s="44">
        <v>6275.2273484443604</v>
      </c>
      <c r="AJ2543" s="45">
        <v>5829.4032772717101</v>
      </c>
      <c r="AK2543" s="46">
        <v>1.0840514148059901</v>
      </c>
    </row>
    <row r="2544" spans="1:37" x14ac:dyDescent="0.2">
      <c r="A2544" s="35" t="s">
        <v>4698</v>
      </c>
      <c r="B2544" s="35" t="s">
        <v>10667</v>
      </c>
      <c r="C2544" s="85" t="s">
        <v>947</v>
      </c>
      <c r="D2544" s="85" t="s">
        <v>947</v>
      </c>
      <c r="E2544" s="85" t="s">
        <v>12902</v>
      </c>
      <c r="F2544" s="85" t="s">
        <v>190</v>
      </c>
      <c r="G2544" s="85" t="s">
        <v>190</v>
      </c>
      <c r="H2544" s="840">
        <v>1.1605178264409</v>
      </c>
      <c r="I2544" s="840">
        <v>1.16695805072078</v>
      </c>
      <c r="J2544" s="86">
        <v>5356.4166666666697</v>
      </c>
      <c r="K2544" s="44">
        <v>6216.2170275118096</v>
      </c>
      <c r="L2544" s="45">
        <v>5848.6344385823804</v>
      </c>
      <c r="M2544" s="46">
        <v>1.0918931073788201</v>
      </c>
      <c r="N2544" s="139">
        <v>6250.7135521816499</v>
      </c>
      <c r="O2544" s="45">
        <v>5805.9465897928803</v>
      </c>
      <c r="P2544" s="99">
        <v>1.0839236286309999</v>
      </c>
      <c r="Q2544" s="86">
        <v>5375.2562154488996</v>
      </c>
      <c r="R2544" s="44">
        <v>6238.0806597156898</v>
      </c>
      <c r="S2544" s="45">
        <v>5869.5054556244504</v>
      </c>
      <c r="T2544" s="140">
        <v>1.0919489639870601</v>
      </c>
      <c r="U2544" s="44">
        <v>6272.69851530502</v>
      </c>
      <c r="V2544" s="45">
        <v>5826.6226088736803</v>
      </c>
      <c r="W2544" s="99">
        <v>1.0839711402272401</v>
      </c>
      <c r="X2544" s="86">
        <v>5394.0759904321203</v>
      </c>
      <c r="Y2544" s="44">
        <v>6259.9213440733301</v>
      </c>
      <c r="Z2544" s="45">
        <v>5890.3441252305001</v>
      </c>
      <c r="AA2544" s="46">
        <v>1.0920024366876999</v>
      </c>
      <c r="AB2544" s="139">
        <v>6294.6604032344503</v>
      </c>
      <c r="AC2544" s="45">
        <v>5847.2722620075801</v>
      </c>
      <c r="AD2544" s="99">
        <v>1.08401740583175</v>
      </c>
      <c r="AE2544" s="142">
        <v>5417.2229664269098</v>
      </c>
      <c r="AF2544" s="44">
        <v>6286.7838223434801</v>
      </c>
      <c r="AG2544" s="45">
        <v>5915.83144084178</v>
      </c>
      <c r="AH2544" s="140">
        <v>1.0920413424931901</v>
      </c>
      <c r="AI2544" s="44">
        <v>6321.6719532214101</v>
      </c>
      <c r="AJ2544" s="45">
        <v>5872.5482210745904</v>
      </c>
      <c r="AK2544" s="46">
        <v>1.0840514148059901</v>
      </c>
    </row>
    <row r="2545" spans="1:37" x14ac:dyDescent="0.2">
      <c r="A2545" s="35" t="s">
        <v>4697</v>
      </c>
      <c r="B2545" s="35" t="s">
        <v>10666</v>
      </c>
      <c r="C2545" s="85" t="s">
        <v>947</v>
      </c>
      <c r="D2545" s="85" t="s">
        <v>947</v>
      </c>
      <c r="E2545" s="85" t="s">
        <v>12902</v>
      </c>
      <c r="F2545" s="85" t="s">
        <v>177</v>
      </c>
      <c r="G2545" s="85" t="s">
        <v>177</v>
      </c>
      <c r="H2545" s="840">
        <v>1.1573404676653201</v>
      </c>
      <c r="I2545" s="840">
        <v>1.16321255910004</v>
      </c>
      <c r="J2545" s="86">
        <v>17942.666666666701</v>
      </c>
      <c r="K2545" s="44">
        <v>20765.774231162901</v>
      </c>
      <c r="L2545" s="45">
        <v>19537.834952461399</v>
      </c>
      <c r="M2545" s="46">
        <v>1.0889036348626</v>
      </c>
      <c r="N2545" s="139">
        <v>20871.135210412402</v>
      </c>
      <c r="O2545" s="45">
        <v>19386.058133748</v>
      </c>
      <c r="P2545" s="99">
        <v>1.0804446459323001</v>
      </c>
      <c r="Q2545" s="86">
        <v>17935.972151501599</v>
      </c>
      <c r="R2545" s="44">
        <v>20758.026397850899</v>
      </c>
      <c r="S2545" s="45">
        <v>19531.544370209402</v>
      </c>
      <c r="T2545" s="140">
        <v>1.0889593385421401</v>
      </c>
      <c r="U2545" s="44">
        <v>20863.348066295199</v>
      </c>
      <c r="V2545" s="45">
        <v>19379.674512216799</v>
      </c>
      <c r="W2545" s="99">
        <v>1.08049200503438</v>
      </c>
      <c r="X2545" s="86">
        <v>17934.339322176598</v>
      </c>
      <c r="Y2545" s="44">
        <v>20756.136658396401</v>
      </c>
      <c r="Z2545" s="45">
        <v>19530.722657405098</v>
      </c>
      <c r="AA2545" s="46">
        <v>1.08901266484093</v>
      </c>
      <c r="AB2545" s="139">
        <v>20861.448738717601</v>
      </c>
      <c r="AC2545" s="45">
        <v>19378.7373330763</v>
      </c>
      <c r="AD2545" s="99">
        <v>1.0805381221439001</v>
      </c>
      <c r="AE2545" s="142">
        <v>17961.548780776298</v>
      </c>
      <c r="AF2545" s="44">
        <v>20787.627265937001</v>
      </c>
      <c r="AG2545" s="45">
        <v>19561.050997692601</v>
      </c>
      <c r="AH2545" s="140">
        <v>1.08905146412698</v>
      </c>
      <c r="AI2545" s="44">
        <v>20893.099122686999</v>
      </c>
      <c r="AJ2545" s="45">
        <v>19408.7470836172</v>
      </c>
      <c r="AK2545" s="46">
        <v>1.0805720219622601</v>
      </c>
    </row>
    <row r="2546" spans="1:37" x14ac:dyDescent="0.2">
      <c r="A2546" s="35" t="s">
        <v>4696</v>
      </c>
      <c r="B2546" s="35" t="s">
        <v>10665</v>
      </c>
      <c r="C2546" s="85" t="s">
        <v>947</v>
      </c>
      <c r="D2546" s="85" t="s">
        <v>947</v>
      </c>
      <c r="E2546" s="85" t="s">
        <v>12902</v>
      </c>
      <c r="F2546" s="85" t="s">
        <v>177</v>
      </c>
      <c r="G2546" s="85" t="s">
        <v>177</v>
      </c>
      <c r="H2546" s="840">
        <v>1.1573404676653201</v>
      </c>
      <c r="I2546" s="840">
        <v>1.16321255910004</v>
      </c>
      <c r="J2546" s="86">
        <v>4861.6666666666697</v>
      </c>
      <c r="K2546" s="44">
        <v>5626.6035736328704</v>
      </c>
      <c r="L2546" s="45">
        <v>5293.8865048236803</v>
      </c>
      <c r="M2546" s="46">
        <v>1.0889036348626</v>
      </c>
      <c r="N2546" s="139">
        <v>5655.1517248247101</v>
      </c>
      <c r="O2546" s="45">
        <v>5252.7617203075397</v>
      </c>
      <c r="P2546" s="99">
        <v>1.0804446459323001</v>
      </c>
      <c r="Q2546" s="86">
        <v>4855.0881666458599</v>
      </c>
      <c r="R2546" s="44">
        <v>5618.9900093422502</v>
      </c>
      <c r="S2546" s="45">
        <v>5286.9935985144402</v>
      </c>
      <c r="T2546" s="140">
        <v>1.0889593385421401</v>
      </c>
      <c r="U2546" s="44">
        <v>5647.4995309804599</v>
      </c>
      <c r="V2546" s="45">
        <v>5245.88394779789</v>
      </c>
      <c r="W2546" s="99">
        <v>1.08049200503438</v>
      </c>
      <c r="X2546" s="86">
        <v>4850.8564319102697</v>
      </c>
      <c r="Y2546" s="44">
        <v>5614.09245148433</v>
      </c>
      <c r="Z2546" s="45">
        <v>5282.6440896753602</v>
      </c>
      <c r="AA2546" s="46">
        <v>1.08901266484093</v>
      </c>
      <c r="AB2546" s="139">
        <v>5642.5771239892501</v>
      </c>
      <c r="AC2546" s="45">
        <v>5241.5352997259897</v>
      </c>
      <c r="AD2546" s="99">
        <v>1.0805381221439001</v>
      </c>
      <c r="AE2546" s="142">
        <v>4853.5384681846599</v>
      </c>
      <c r="AF2546" s="44">
        <v>5617.1964806004398</v>
      </c>
      <c r="AG2546" s="45">
        <v>5285.7531749731397</v>
      </c>
      <c r="AH2546" s="140">
        <v>1.08905146412698</v>
      </c>
      <c r="AI2546" s="44">
        <v>5645.6969022675903</v>
      </c>
      <c r="AJ2546" s="45">
        <v>5244.59787623792</v>
      </c>
      <c r="AK2546" s="46">
        <v>1.0805720219622601</v>
      </c>
    </row>
    <row r="2547" spans="1:37" x14ac:dyDescent="0.2">
      <c r="A2547" s="35" t="s">
        <v>4695</v>
      </c>
      <c r="B2547" s="35" t="s">
        <v>13021</v>
      </c>
      <c r="C2547" s="85" t="s">
        <v>947</v>
      </c>
      <c r="D2547" s="85" t="s">
        <v>947</v>
      </c>
      <c r="E2547" s="85" t="s">
        <v>12902</v>
      </c>
      <c r="F2547" s="85" t="s">
        <v>177</v>
      </c>
      <c r="G2547" s="85" t="s">
        <v>177</v>
      </c>
      <c r="H2547" s="840">
        <v>1.1573404676653201</v>
      </c>
      <c r="I2547" s="840">
        <v>1.16321255910004</v>
      </c>
      <c r="J2547" s="86">
        <v>9546.3333333333303</v>
      </c>
      <c r="K2547" s="44">
        <v>11048.357884489</v>
      </c>
      <c r="L2547" s="45">
        <v>10395.0370662767</v>
      </c>
      <c r="M2547" s="46">
        <v>1.0889036348626</v>
      </c>
      <c r="N2547" s="139">
        <v>11104.4148266887</v>
      </c>
      <c r="O2547" s="45">
        <v>10314.2847382851</v>
      </c>
      <c r="P2547" s="99">
        <v>1.0804446459323001</v>
      </c>
      <c r="Q2547" s="86">
        <v>9552.9587917964891</v>
      </c>
      <c r="R2547" s="44">
        <v>11056.0257956852</v>
      </c>
      <c r="S2547" s="45">
        <v>10402.783687035</v>
      </c>
      <c r="T2547" s="140">
        <v>1.0889593385421401</v>
      </c>
      <c r="U2547" s="44">
        <v>11112.1216431829</v>
      </c>
      <c r="V2547" s="45">
        <v>10321.895598958999</v>
      </c>
      <c r="W2547" s="99">
        <v>1.08049200503438</v>
      </c>
      <c r="X2547" s="86">
        <v>9560.0372532405108</v>
      </c>
      <c r="Y2547" s="44">
        <v>11064.2179855632</v>
      </c>
      <c r="Z2547" s="45">
        <v>10411.00164513</v>
      </c>
      <c r="AA2547" s="46">
        <v>1.08901266484093</v>
      </c>
      <c r="AB2547" s="139">
        <v>11120.355398433599</v>
      </c>
      <c r="AC2547" s="45">
        <v>10329.9847012423</v>
      </c>
      <c r="AD2547" s="99">
        <v>1.0805381221439001</v>
      </c>
      <c r="AE2547" s="142">
        <v>9582.53612940723</v>
      </c>
      <c r="AF2547" s="44">
        <v>11090.256845427901</v>
      </c>
      <c r="AG2547" s="45">
        <v>10435.8750017807</v>
      </c>
      <c r="AH2547" s="140">
        <v>1.08905146412698</v>
      </c>
      <c r="AI2547" s="44">
        <v>11146.5263737564</v>
      </c>
      <c r="AJ2547" s="45">
        <v>10354.62044088</v>
      </c>
      <c r="AK2547" s="46">
        <v>1.0805720219622601</v>
      </c>
    </row>
    <row r="2548" spans="1:37" x14ac:dyDescent="0.2">
      <c r="A2548" s="35" t="s">
        <v>4694</v>
      </c>
      <c r="B2548" s="35" t="s">
        <v>10664</v>
      </c>
      <c r="C2548" s="85" t="s">
        <v>947</v>
      </c>
      <c r="D2548" s="85" t="s">
        <v>947</v>
      </c>
      <c r="E2548" s="85" t="s">
        <v>12902</v>
      </c>
      <c r="F2548" s="85" t="s">
        <v>172</v>
      </c>
      <c r="G2548" s="85" t="s">
        <v>172</v>
      </c>
      <c r="H2548" s="840">
        <v>1.1580709354474601</v>
      </c>
      <c r="I2548" s="840">
        <v>1.16365529816321</v>
      </c>
      <c r="J2548" s="86">
        <v>2188.8333333333298</v>
      </c>
      <c r="K2548" s="44">
        <v>2534.82426587192</v>
      </c>
      <c r="L2548" s="45">
        <v>2384.9328991441298</v>
      </c>
      <c r="M2548" s="46">
        <v>1.08959090800767</v>
      </c>
      <c r="N2548" s="139">
        <v>2547.0475051295698</v>
      </c>
      <c r="O2548" s="45">
        <v>2365.8133832234398</v>
      </c>
      <c r="P2548" s="99">
        <v>1.0808558820787799</v>
      </c>
      <c r="Q2548" s="86">
        <v>2224.8332513116702</v>
      </c>
      <c r="R2548" s="44">
        <v>2576.5147245611302</v>
      </c>
      <c r="S2548" s="45">
        <v>2424.2820920814302</v>
      </c>
      <c r="T2548" s="140">
        <v>1.08964664684518</v>
      </c>
      <c r="U2548" s="44">
        <v>2588.9390004185102</v>
      </c>
      <c r="V2548" s="45">
        <v>2404.82951253393</v>
      </c>
      <c r="W2548" s="99">
        <v>1.0809032592065699</v>
      </c>
      <c r="X2548" s="86">
        <v>2260.6397946033298</v>
      </c>
      <c r="Y2548" s="44">
        <v>2617.98124164604</v>
      </c>
      <c r="Z2548" s="45">
        <v>2463.4191995548399</v>
      </c>
      <c r="AA2548" s="46">
        <v>1.08970000680143</v>
      </c>
      <c r="AB2548" s="139">
        <v>2630.6054742287502</v>
      </c>
      <c r="AC2548" s="45">
        <v>2443.6372157327601</v>
      </c>
      <c r="AD2548" s="99">
        <v>1.08094939386907</v>
      </c>
      <c r="AE2548" s="142">
        <v>2297.8525094557599</v>
      </c>
      <c r="AF2548" s="44">
        <v>2661.07620514574</v>
      </c>
      <c r="AG2548" s="45">
        <v>2504.0591064906198</v>
      </c>
      <c r="AH2548" s="140">
        <v>1.08973883057607</v>
      </c>
      <c r="AI2548" s="44">
        <v>2673.9082470258199</v>
      </c>
      <c r="AJ2548" s="45">
        <v>2483.9402037282898</v>
      </c>
      <c r="AK2548" s="46">
        <v>1.0809833065902901</v>
      </c>
    </row>
    <row r="2549" spans="1:37" x14ac:dyDescent="0.2">
      <c r="A2549" s="35" t="s">
        <v>4693</v>
      </c>
      <c r="B2549" s="35" t="s">
        <v>10663</v>
      </c>
      <c r="C2549" s="85" t="s">
        <v>947</v>
      </c>
      <c r="D2549" s="85" t="s">
        <v>947</v>
      </c>
      <c r="E2549" s="85" t="s">
        <v>12902</v>
      </c>
      <c r="F2549" s="85" t="s">
        <v>172</v>
      </c>
      <c r="G2549" s="85" t="s">
        <v>172</v>
      </c>
      <c r="H2549" s="840">
        <v>1.1580709354474601</v>
      </c>
      <c r="I2549" s="840">
        <v>1.16365529816321</v>
      </c>
      <c r="J2549" s="86">
        <v>1104.9166666666699</v>
      </c>
      <c r="K2549" s="44">
        <v>1279.5718777581601</v>
      </c>
      <c r="L2549" s="45">
        <v>1203.9071541061401</v>
      </c>
      <c r="M2549" s="46">
        <v>1.08959090800767</v>
      </c>
      <c r="N2549" s="139">
        <v>1285.7421331954999</v>
      </c>
      <c r="O2549" s="45">
        <v>1194.2556783735499</v>
      </c>
      <c r="P2549" s="99">
        <v>1.0808558820787799</v>
      </c>
      <c r="Q2549" s="86">
        <v>1124.6469216687001</v>
      </c>
      <c r="R2549" s="44">
        <v>1302.42091262498</v>
      </c>
      <c r="S2549" s="45">
        <v>1225.46774708105</v>
      </c>
      <c r="T2549" s="140">
        <v>1.08964664684518</v>
      </c>
      <c r="U2549" s="44">
        <v>1308.70134896272</v>
      </c>
      <c r="V2549" s="45">
        <v>1215.6345230883301</v>
      </c>
      <c r="W2549" s="99">
        <v>1.0809032592065699</v>
      </c>
      <c r="X2549" s="86">
        <v>1142.7607947956899</v>
      </c>
      <c r="Y2549" s="44">
        <v>1323.3980626217401</v>
      </c>
      <c r="Z2549" s="45">
        <v>1245.2664458612801</v>
      </c>
      <c r="AA2549" s="46">
        <v>1.08970000680143</v>
      </c>
      <c r="AB2549" s="139">
        <v>1329.77965339721</v>
      </c>
      <c r="AC2549" s="45">
        <v>1235.2665884717401</v>
      </c>
      <c r="AD2549" s="99">
        <v>1.08094939386907</v>
      </c>
      <c r="AE2549" s="142">
        <v>1160.91633885595</v>
      </c>
      <c r="AF2549" s="44">
        <v>1344.42347051516</v>
      </c>
      <c r="AG2549" s="45">
        <v>1265.0956135015399</v>
      </c>
      <c r="AH2549" s="140">
        <v>1.08973883057607</v>
      </c>
      <c r="AI2549" s="44">
        <v>1350.9064484339699</v>
      </c>
      <c r="AJ2549" s="45">
        <v>1254.9311826512001</v>
      </c>
      <c r="AK2549" s="46">
        <v>1.0809833065902901</v>
      </c>
    </row>
    <row r="2550" spans="1:37" x14ac:dyDescent="0.2">
      <c r="A2550" s="35" t="s">
        <v>4692</v>
      </c>
      <c r="B2550" s="35" t="s">
        <v>10662</v>
      </c>
      <c r="C2550" s="85" t="s">
        <v>947</v>
      </c>
      <c r="D2550" s="85" t="s">
        <v>947</v>
      </c>
      <c r="E2550" s="85" t="s">
        <v>12902</v>
      </c>
      <c r="F2550" s="85" t="s">
        <v>177</v>
      </c>
      <c r="G2550" s="85" t="s">
        <v>177</v>
      </c>
      <c r="H2550" s="840">
        <v>1.1573404676653201</v>
      </c>
      <c r="I2550" s="840">
        <v>1.16321255910004</v>
      </c>
      <c r="J2550" s="86">
        <v>8415.5</v>
      </c>
      <c r="K2550" s="44">
        <v>9739.5987056374597</v>
      </c>
      <c r="L2550" s="45">
        <v>9163.6685391862193</v>
      </c>
      <c r="M2550" s="46">
        <v>1.0889036348626</v>
      </c>
      <c r="N2550" s="139">
        <v>9789.0152911064106</v>
      </c>
      <c r="O2550" s="45">
        <v>9092.4819178432899</v>
      </c>
      <c r="P2550" s="99">
        <v>1.0804446459323001</v>
      </c>
      <c r="Q2550" s="86">
        <v>8409.8458324865605</v>
      </c>
      <c r="R2550" s="44">
        <v>9733.0549087632007</v>
      </c>
      <c r="S2550" s="45">
        <v>9157.9801549859403</v>
      </c>
      <c r="T2550" s="140">
        <v>1.0889593385421401</v>
      </c>
      <c r="U2550" s="44">
        <v>9782.4382924435195</v>
      </c>
      <c r="V2550" s="45">
        <v>9086.7711855734597</v>
      </c>
      <c r="W2550" s="99">
        <v>1.08049200503438</v>
      </c>
      <c r="X2550" s="86">
        <v>8408.2373796406991</v>
      </c>
      <c r="Y2550" s="44">
        <v>9731.1933811943509</v>
      </c>
      <c r="Z2550" s="45">
        <v>9156.6769954176307</v>
      </c>
      <c r="AA2550" s="46">
        <v>1.08901266484093</v>
      </c>
      <c r="AB2550" s="139">
        <v>9780.5673198924997</v>
      </c>
      <c r="AC2550" s="45">
        <v>9085.4210287371297</v>
      </c>
      <c r="AD2550" s="99">
        <v>1.0805381221439001</v>
      </c>
      <c r="AE2550" s="142">
        <v>8416.9628397161305</v>
      </c>
      <c r="AF2550" s="44">
        <v>9741.2917092386506</v>
      </c>
      <c r="AG2550" s="45">
        <v>9166.5057040952706</v>
      </c>
      <c r="AH2550" s="140">
        <v>1.08905146412698</v>
      </c>
      <c r="AI2550" s="44">
        <v>9790.7168846361692</v>
      </c>
      <c r="AJ2550" s="45">
        <v>9095.1345544932792</v>
      </c>
      <c r="AK2550" s="46">
        <v>1.0805720219622601</v>
      </c>
    </row>
    <row r="2551" spans="1:37" x14ac:dyDescent="0.2">
      <c r="A2551" s="35" t="s">
        <v>4691</v>
      </c>
      <c r="B2551" s="35" t="s">
        <v>10661</v>
      </c>
      <c r="C2551" s="85" t="s">
        <v>947</v>
      </c>
      <c r="D2551" s="85" t="s">
        <v>947</v>
      </c>
      <c r="E2551" s="85" t="s">
        <v>12902</v>
      </c>
      <c r="F2551" s="85" t="s">
        <v>177</v>
      </c>
      <c r="G2551" s="85" t="s">
        <v>177</v>
      </c>
      <c r="H2551" s="840">
        <v>1.1573404676653201</v>
      </c>
      <c r="I2551" s="840">
        <v>1.16321255910004</v>
      </c>
      <c r="J2551" s="86">
        <v>5221.1666666666697</v>
      </c>
      <c r="K2551" s="44">
        <v>6042.6674717585602</v>
      </c>
      <c r="L2551" s="45">
        <v>5685.34736155678</v>
      </c>
      <c r="M2551" s="46">
        <v>1.0889036348626</v>
      </c>
      <c r="N2551" s="139">
        <v>6073.3266398211799</v>
      </c>
      <c r="O2551" s="45">
        <v>5641.1815705201998</v>
      </c>
      <c r="P2551" s="99">
        <v>1.0804446459323001</v>
      </c>
      <c r="Q2551" s="86">
        <v>5215.1263448877098</v>
      </c>
      <c r="R2551" s="44">
        <v>6035.6767629260503</v>
      </c>
      <c r="S2551" s="45">
        <v>5679.0605349426096</v>
      </c>
      <c r="T2551" s="140">
        <v>1.0889593385421401</v>
      </c>
      <c r="U2551" s="44">
        <v>6066.3004616668904</v>
      </c>
      <c r="V2551" s="45">
        <v>5634.9023208953604</v>
      </c>
      <c r="W2551" s="99">
        <v>1.08049200503438</v>
      </c>
      <c r="X2551" s="86">
        <v>5208.5053353397598</v>
      </c>
      <c r="Y2551" s="44">
        <v>6028.0140006394104</v>
      </c>
      <c r="Z2551" s="45">
        <v>5672.1282750765504</v>
      </c>
      <c r="AA2551" s="46">
        <v>1.08901266484093</v>
      </c>
      <c r="AB2551" s="139">
        <v>6058.5988202067902</v>
      </c>
      <c r="AC2551" s="45">
        <v>5627.9885742245197</v>
      </c>
      <c r="AD2551" s="99">
        <v>1.0805381221439001</v>
      </c>
      <c r="AE2551" s="142">
        <v>5210.9221249746197</v>
      </c>
      <c r="AF2551" s="44">
        <v>6030.8110490856598</v>
      </c>
      <c r="AG2551" s="45">
        <v>5674.9623696552999</v>
      </c>
      <c r="AH2551" s="140">
        <v>1.08905146412698</v>
      </c>
      <c r="AI2551" s="44">
        <v>6061.4100602627605</v>
      </c>
      <c r="AJ2551" s="45">
        <v>5630.7766568717097</v>
      </c>
      <c r="AK2551" s="46">
        <v>1.0805720219622601</v>
      </c>
    </row>
    <row r="2552" spans="1:37" x14ac:dyDescent="0.2">
      <c r="A2552" s="35" t="s">
        <v>4690</v>
      </c>
      <c r="B2552" s="35" t="s">
        <v>10660</v>
      </c>
      <c r="C2552" s="85" t="s">
        <v>947</v>
      </c>
      <c r="D2552" s="85" t="s">
        <v>947</v>
      </c>
      <c r="E2552" s="85" t="s">
        <v>12902</v>
      </c>
      <c r="F2552" s="85" t="s">
        <v>177</v>
      </c>
      <c r="G2552" s="85" t="s">
        <v>177</v>
      </c>
      <c r="H2552" s="840">
        <v>1.1573404676653201</v>
      </c>
      <c r="I2552" s="840">
        <v>1.16321255910004</v>
      </c>
      <c r="J2552" s="86">
        <v>4217.4166666666697</v>
      </c>
      <c r="K2552" s="44">
        <v>4880.9869773395003</v>
      </c>
      <c r="L2552" s="45">
        <v>4592.3603380634504</v>
      </c>
      <c r="M2552" s="46">
        <v>1.0889036348626</v>
      </c>
      <c r="N2552" s="139">
        <v>4905.7520336245097</v>
      </c>
      <c r="O2552" s="45">
        <v>4556.68525716566</v>
      </c>
      <c r="P2552" s="99">
        <v>1.0804446459323001</v>
      </c>
      <c r="Q2552" s="86">
        <v>4220.9449694566702</v>
      </c>
      <c r="R2552" s="44">
        <v>4885.0704249405399</v>
      </c>
      <c r="S2552" s="45">
        <v>4596.43744196231</v>
      </c>
      <c r="T2552" s="140">
        <v>1.0889593385421401</v>
      </c>
      <c r="U2552" s="44">
        <v>4909.8561997421502</v>
      </c>
      <c r="V2552" s="45">
        <v>4560.69729318804</v>
      </c>
      <c r="W2552" s="99">
        <v>1.08049200503438</v>
      </c>
      <c r="X2552" s="86">
        <v>4224.1772662706198</v>
      </c>
      <c r="Y2552" s="44">
        <v>4888.8112928468299</v>
      </c>
      <c r="Z2552" s="45">
        <v>4600.1825415018402</v>
      </c>
      <c r="AA2552" s="46">
        <v>1.08901266484093</v>
      </c>
      <c r="AB2552" s="139">
        <v>4913.6160479908704</v>
      </c>
      <c r="AC2552" s="45">
        <v>4564.3845708990202</v>
      </c>
      <c r="AD2552" s="99">
        <v>1.0805381221439001</v>
      </c>
      <c r="AE2552" s="142">
        <v>4235.0032802902897</v>
      </c>
      <c r="AF2552" s="44">
        <v>4901.3406769753001</v>
      </c>
      <c r="AG2552" s="45">
        <v>4612.1365229827197</v>
      </c>
      <c r="AH2552" s="140">
        <v>1.08905146412698</v>
      </c>
      <c r="AI2552" s="44">
        <v>4926.2090034635403</v>
      </c>
      <c r="AJ2552" s="45">
        <v>4576.2260576000899</v>
      </c>
      <c r="AK2552" s="46">
        <v>1.0805720219622601</v>
      </c>
    </row>
    <row r="2553" spans="1:37" x14ac:dyDescent="0.2">
      <c r="A2553" s="35" t="s">
        <v>4689</v>
      </c>
      <c r="B2553" s="35" t="s">
        <v>13468</v>
      </c>
      <c r="C2553" s="85" t="s">
        <v>947</v>
      </c>
      <c r="D2553" s="85" t="s">
        <v>947</v>
      </c>
      <c r="E2553" s="85" t="s">
        <v>12902</v>
      </c>
      <c r="F2553" s="85" t="s">
        <v>177</v>
      </c>
      <c r="G2553" s="85" t="s">
        <v>177</v>
      </c>
      <c r="H2553" s="840">
        <v>1.1573404676653201</v>
      </c>
      <c r="I2553" s="840">
        <v>1.16321255910004</v>
      </c>
      <c r="J2553" s="86">
        <v>2244.25</v>
      </c>
      <c r="K2553" s="44">
        <v>2597.3613445578799</v>
      </c>
      <c r="L2553" s="45">
        <v>2443.7719825403901</v>
      </c>
      <c r="M2553" s="46">
        <v>1.0889036348626</v>
      </c>
      <c r="N2553" s="139">
        <v>2610.5397857602702</v>
      </c>
      <c r="O2553" s="45">
        <v>2424.7878966335702</v>
      </c>
      <c r="P2553" s="99">
        <v>1.0804446459323001</v>
      </c>
      <c r="Q2553" s="86">
        <v>2246.1294936106201</v>
      </c>
      <c r="R2553" s="44">
        <v>2599.5365585721802</v>
      </c>
      <c r="S2553" s="45">
        <v>2445.9436876422201</v>
      </c>
      <c r="T2553" s="140">
        <v>1.0889593385421401</v>
      </c>
      <c r="U2553" s="44">
        <v>2612.7260363329001</v>
      </c>
      <c r="V2553" s="45">
        <v>2426.92496011821</v>
      </c>
      <c r="W2553" s="99">
        <v>1.08049200503438</v>
      </c>
      <c r="X2553" s="86">
        <v>2249.0533628933999</v>
      </c>
      <c r="Y2553" s="44">
        <v>2602.9204708153002</v>
      </c>
      <c r="Z2553" s="45">
        <v>2449.2475960940001</v>
      </c>
      <c r="AA2553" s="46">
        <v>1.08901266484093</v>
      </c>
      <c r="AB2553" s="139">
        <v>2616.1271178038</v>
      </c>
      <c r="AC2553" s="45">
        <v>2430.1878973422699</v>
      </c>
      <c r="AD2553" s="99">
        <v>1.0805381221439001</v>
      </c>
      <c r="AE2553" s="142">
        <v>2255.79913607955</v>
      </c>
      <c r="AF2553" s="44">
        <v>2610.7276271093301</v>
      </c>
      <c r="AG2553" s="45">
        <v>2456.6813519238199</v>
      </c>
      <c r="AH2553" s="140">
        <v>1.08905146412698</v>
      </c>
      <c r="AI2553" s="44">
        <v>2623.9738858947699</v>
      </c>
      <c r="AJ2553" s="45">
        <v>2437.55343361421</v>
      </c>
      <c r="AK2553" s="46">
        <v>1.0805720219622601</v>
      </c>
    </row>
    <row r="2554" spans="1:37" x14ac:dyDescent="0.2">
      <c r="A2554" s="35" t="s">
        <v>4688</v>
      </c>
      <c r="B2554" s="35" t="s">
        <v>10659</v>
      </c>
      <c r="C2554" s="85" t="s">
        <v>947</v>
      </c>
      <c r="D2554" s="85" t="s">
        <v>947</v>
      </c>
      <c r="E2554" s="85" t="s">
        <v>12902</v>
      </c>
      <c r="F2554" s="85" t="s">
        <v>172</v>
      </c>
      <c r="G2554" s="85" t="s">
        <v>172</v>
      </c>
      <c r="H2554" s="840">
        <v>1.1580709354474601</v>
      </c>
      <c r="I2554" s="840">
        <v>1.16365529816321</v>
      </c>
      <c r="J2554" s="86">
        <v>27306.083333333299</v>
      </c>
      <c r="K2554" s="44">
        <v>31622.381469239699</v>
      </c>
      <c r="L2554" s="45">
        <v>29752.460133299799</v>
      </c>
      <c r="M2554" s="46">
        <v>1.08959090800767</v>
      </c>
      <c r="N2554" s="139">
        <v>31774.868542919401</v>
      </c>
      <c r="O2554" s="45">
        <v>29513.940787366799</v>
      </c>
      <c r="P2554" s="99">
        <v>1.0808558820787799</v>
      </c>
      <c r="Q2554" s="86">
        <v>27627.482037142301</v>
      </c>
      <c r="R2554" s="44">
        <v>31994.583966811399</v>
      </c>
      <c r="S2554" s="45">
        <v>30104.193162547701</v>
      </c>
      <c r="T2554" s="140">
        <v>1.08964664684518</v>
      </c>
      <c r="U2554" s="44">
        <v>32148.865847429599</v>
      </c>
      <c r="V2554" s="45">
        <v>29862.635377618099</v>
      </c>
      <c r="W2554" s="99">
        <v>1.0809032592065699</v>
      </c>
      <c r="X2554" s="86">
        <v>27923.268340308201</v>
      </c>
      <c r="Y2554" s="44">
        <v>32337.125487611302</v>
      </c>
      <c r="Z2554" s="45">
        <v>30427.985700352099</v>
      </c>
      <c r="AA2554" s="46">
        <v>1.08970000680143</v>
      </c>
      <c r="AB2554" s="139">
        <v>32493.059146232601</v>
      </c>
      <c r="AC2554" s="45">
        <v>30183.639987299401</v>
      </c>
      <c r="AD2554" s="99">
        <v>1.08094939386907</v>
      </c>
      <c r="AE2554" s="142">
        <v>28240.282965633702</v>
      </c>
      <c r="AF2554" s="44">
        <v>32704.250911312502</v>
      </c>
      <c r="AG2554" s="45">
        <v>30774.532934107101</v>
      </c>
      <c r="AH2554" s="140">
        <v>1.08973883057607</v>
      </c>
      <c r="AI2554" s="44">
        <v>32861.9548945879</v>
      </c>
      <c r="AJ2554" s="45">
        <v>30527.2744592362</v>
      </c>
      <c r="AK2554" s="46">
        <v>1.0809833065902901</v>
      </c>
    </row>
    <row r="2555" spans="1:37" x14ac:dyDescent="0.2">
      <c r="A2555" s="35" t="s">
        <v>4687</v>
      </c>
      <c r="B2555" s="35" t="s">
        <v>10658</v>
      </c>
      <c r="C2555" s="85" t="s">
        <v>947</v>
      </c>
      <c r="D2555" s="85" t="s">
        <v>947</v>
      </c>
      <c r="E2555" s="85" t="s">
        <v>12902</v>
      </c>
      <c r="F2555" s="85" t="s">
        <v>177</v>
      </c>
      <c r="G2555" s="85" t="s">
        <v>177</v>
      </c>
      <c r="H2555" s="840">
        <v>1.1573404676653201</v>
      </c>
      <c r="I2555" s="840">
        <v>1.16321255910004</v>
      </c>
      <c r="J2555" s="86">
        <v>24764.333333333299</v>
      </c>
      <c r="K2555" s="44">
        <v>28660.765121419801</v>
      </c>
      <c r="L2555" s="45">
        <v>26965.972581615701</v>
      </c>
      <c r="M2555" s="46">
        <v>1.0889036348626</v>
      </c>
      <c r="N2555" s="139">
        <v>28806.183551073202</v>
      </c>
      <c r="O2555" s="45">
        <v>26756.4913600828</v>
      </c>
      <c r="P2555" s="99">
        <v>1.0804446459323001</v>
      </c>
      <c r="Q2555" s="86">
        <v>24714.563730153899</v>
      </c>
      <c r="R2555" s="44">
        <v>28603.164745600501</v>
      </c>
      <c r="S2555" s="45">
        <v>26913.1549719459</v>
      </c>
      <c r="T2555" s="140">
        <v>1.0889593385421401</v>
      </c>
      <c r="U2555" s="44">
        <v>28748.290923593398</v>
      </c>
      <c r="V2555" s="45">
        <v>26703.888518344</v>
      </c>
      <c r="W2555" s="99">
        <v>1.08049200503438</v>
      </c>
      <c r="X2555" s="86">
        <v>24669.053020924701</v>
      </c>
      <c r="Y2555" s="44">
        <v>28550.493360097498</v>
      </c>
      <c r="Z2555" s="45">
        <v>26864.9111694194</v>
      </c>
      <c r="AA2555" s="46">
        <v>1.08901266484093</v>
      </c>
      <c r="AB2555" s="139">
        <v>28695.3522950445</v>
      </c>
      <c r="AC2555" s="45">
        <v>26655.852226298401</v>
      </c>
      <c r="AD2555" s="99">
        <v>1.0805381221439001</v>
      </c>
      <c r="AE2555" s="142">
        <v>24682.798555889502</v>
      </c>
      <c r="AF2555" s="44">
        <v>28566.401623961901</v>
      </c>
      <c r="AG2555" s="45">
        <v>26880.837906042801</v>
      </c>
      <c r="AH2555" s="140">
        <v>1.08905146412698</v>
      </c>
      <c r="AI2555" s="44">
        <v>28711.341273947099</v>
      </c>
      <c r="AJ2555" s="45">
        <v>26671.541543224699</v>
      </c>
      <c r="AK2555" s="46">
        <v>1.0805720219622601</v>
      </c>
    </row>
    <row r="2556" spans="1:37" x14ac:dyDescent="0.2">
      <c r="A2556" s="35" t="s">
        <v>4686</v>
      </c>
      <c r="B2556" s="35" t="s">
        <v>10657</v>
      </c>
      <c r="C2556" s="85" t="s">
        <v>987</v>
      </c>
      <c r="D2556" s="85" t="s">
        <v>13405</v>
      </c>
      <c r="E2556" s="85" t="s">
        <v>12902</v>
      </c>
      <c r="F2556" s="85" t="s">
        <v>192</v>
      </c>
      <c r="G2556" s="85" t="s">
        <v>192</v>
      </c>
      <c r="H2556" s="840">
        <v>1.15731690402855</v>
      </c>
      <c r="I2556" s="840">
        <v>1.16993676039658</v>
      </c>
      <c r="J2556" s="86">
        <v>93701.25</v>
      </c>
      <c r="K2556" s="44">
        <v>108442.04055360499</v>
      </c>
      <c r="L2556" s="45">
        <v>102029.55433585199</v>
      </c>
      <c r="M2556" s="46">
        <v>1.0888814646106799</v>
      </c>
      <c r="N2556" s="139">
        <v>109624.53687010999</v>
      </c>
      <c r="O2556" s="45">
        <v>101824.247853511</v>
      </c>
      <c r="P2556" s="99">
        <v>1.08669038943995</v>
      </c>
      <c r="Q2556" s="86">
        <v>93311.314483761802</v>
      </c>
      <c r="R2556" s="44">
        <v>107990.761589182</v>
      </c>
      <c r="S2556" s="45">
        <v>101610.15845755801</v>
      </c>
      <c r="T2556" s="140">
        <v>1.0889371671560899</v>
      </c>
      <c r="U2556" s="44">
        <v>109168.336975479</v>
      </c>
      <c r="V2556" s="45">
        <v>101404.95336137401</v>
      </c>
      <c r="W2556" s="99">
        <v>1.0867380223115499</v>
      </c>
      <c r="X2556" s="86">
        <v>92943.420672268796</v>
      </c>
      <c r="Y2556" s="44">
        <v>107564.99186225299</v>
      </c>
      <c r="Z2556" s="45">
        <v>101214.50144036701</v>
      </c>
      <c r="AA2556" s="46">
        <v>1.08899049236914</v>
      </c>
      <c r="AB2556" s="139">
        <v>108737.92448149101</v>
      </c>
      <c r="AC2556" s="45">
        <v>101009.46022794</v>
      </c>
      <c r="AD2556" s="99">
        <v>1.0867844060109699</v>
      </c>
      <c r="AE2556" s="142">
        <v>92647.411260975205</v>
      </c>
      <c r="AF2556" s="44">
        <v>107222.415166812</v>
      </c>
      <c r="AG2556" s="45">
        <v>100895.74458604</v>
      </c>
      <c r="AH2556" s="140">
        <v>1.0890292908652399</v>
      </c>
      <c r="AI2556" s="44">
        <v>108391.61218979501</v>
      </c>
      <c r="AJ2556" s="45">
        <v>100690.920701797</v>
      </c>
      <c r="AK2556" s="46">
        <v>1.08681850179455</v>
      </c>
    </row>
    <row r="2557" spans="1:37" x14ac:dyDescent="0.2">
      <c r="A2557" s="35" t="s">
        <v>4685</v>
      </c>
      <c r="B2557" s="35" t="s">
        <v>10656</v>
      </c>
      <c r="C2557" s="85" t="s">
        <v>987</v>
      </c>
      <c r="D2557" s="85" t="s">
        <v>13405</v>
      </c>
      <c r="E2557" s="85" t="s">
        <v>12902</v>
      </c>
      <c r="F2557" s="85" t="s">
        <v>192</v>
      </c>
      <c r="G2557" s="85" t="s">
        <v>192</v>
      </c>
      <c r="H2557" s="840">
        <v>1.15731690402855</v>
      </c>
      <c r="I2557" s="840">
        <v>1.16993676039658</v>
      </c>
      <c r="J2557" s="86">
        <v>12580.5</v>
      </c>
      <c r="K2557" s="44">
        <v>14559.6253111312</v>
      </c>
      <c r="L2557" s="45">
        <v>13698.6732655347</v>
      </c>
      <c r="M2557" s="46">
        <v>1.0888814646106799</v>
      </c>
      <c r="N2557" s="139">
        <v>14718.3894141692</v>
      </c>
      <c r="O2557" s="45">
        <v>13671.1084443493</v>
      </c>
      <c r="P2557" s="99">
        <v>1.08669038943995</v>
      </c>
      <c r="Q2557" s="86">
        <v>12537.3235850563</v>
      </c>
      <c r="R2557" s="44">
        <v>14509.656516261601</v>
      </c>
      <c r="S2557" s="45">
        <v>13652.3576284305</v>
      </c>
      <c r="T2557" s="140">
        <v>1.0889371671560899</v>
      </c>
      <c r="U2557" s="44">
        <v>14667.8757391445</v>
      </c>
      <c r="V2557" s="45">
        <v>13624.7862379041</v>
      </c>
      <c r="W2557" s="99">
        <v>1.0867380223115499</v>
      </c>
      <c r="X2557" s="86">
        <v>12497.131532060799</v>
      </c>
      <c r="Y2557" s="44">
        <v>14463.141573922199</v>
      </c>
      <c r="Z2557" s="45">
        <v>13609.257420300801</v>
      </c>
      <c r="AA2557" s="46">
        <v>1.08899049236914</v>
      </c>
      <c r="AB2557" s="139">
        <v>14620.853578869201</v>
      </c>
      <c r="AC2557" s="45">
        <v>13581.6876689117</v>
      </c>
      <c r="AD2557" s="99">
        <v>1.0867844060109799</v>
      </c>
      <c r="AE2557" s="142">
        <v>12465.230265993199</v>
      </c>
      <c r="AF2557" s="44">
        <v>14426.2216994423</v>
      </c>
      <c r="AG2557" s="45">
        <v>13575.000877046499</v>
      </c>
      <c r="AH2557" s="140">
        <v>1.0890292908652399</v>
      </c>
      <c r="AI2557" s="44">
        <v>14583.531114993601</v>
      </c>
      <c r="AJ2557" s="45">
        <v>13547.4428822109</v>
      </c>
      <c r="AK2557" s="46">
        <v>1.08681850179455</v>
      </c>
    </row>
    <row r="2558" spans="1:37" x14ac:dyDescent="0.2">
      <c r="A2558" s="35" t="s">
        <v>4684</v>
      </c>
      <c r="B2558" s="35" t="s">
        <v>10655</v>
      </c>
      <c r="C2558" s="85" t="s">
        <v>987</v>
      </c>
      <c r="D2558" s="85" t="s">
        <v>13405</v>
      </c>
      <c r="E2558" s="85" t="s">
        <v>12902</v>
      </c>
      <c r="F2558" s="85" t="s">
        <v>188</v>
      </c>
      <c r="G2558" s="85" t="s">
        <v>188</v>
      </c>
      <c r="H2558" s="840">
        <v>1.16171843989248</v>
      </c>
      <c r="I2558" s="840">
        <v>1.17269554686939</v>
      </c>
      <c r="J2558" s="86">
        <v>16828.75</v>
      </c>
      <c r="K2558" s="44">
        <v>19550.269195340599</v>
      </c>
      <c r="L2558" s="45">
        <v>18394.2061857505</v>
      </c>
      <c r="M2558" s="46">
        <v>1.09302272514301</v>
      </c>
      <c r="N2558" s="139">
        <v>19735.000184378201</v>
      </c>
      <c r="O2558" s="45">
        <v>18330.764330107701</v>
      </c>
      <c r="P2558" s="99">
        <v>1.08925287559134</v>
      </c>
      <c r="Q2558" s="86">
        <v>16785.113301357302</v>
      </c>
      <c r="R2558" s="44">
        <v>19499.575637871301</v>
      </c>
      <c r="S2558" s="45">
        <v>18347.4488119337</v>
      </c>
      <c r="T2558" s="140">
        <v>1.0930786395376999</v>
      </c>
      <c r="U2558" s="44">
        <v>19683.827622199798</v>
      </c>
      <c r="V2558" s="45">
        <v>18284.034339103699</v>
      </c>
      <c r="W2558" s="99">
        <v>1.0893006207843201</v>
      </c>
      <c r="X2558" s="86">
        <v>16748.420558796901</v>
      </c>
      <c r="Y2558" s="44">
        <v>19456.949002228699</v>
      </c>
      <c r="Z2558" s="45">
        <v>18308.237268619101</v>
      </c>
      <c r="AA2558" s="46">
        <v>1.0931321675585</v>
      </c>
      <c r="AB2558" s="139">
        <v>19640.798206396801</v>
      </c>
      <c r="AC2558" s="45">
        <v>18244.843597430601</v>
      </c>
      <c r="AD2558" s="99">
        <v>1.0893471138595101</v>
      </c>
      <c r="AE2558" s="142">
        <v>16734.130145004401</v>
      </c>
      <c r="AF2558" s="44">
        <v>19440.3475650123</v>
      </c>
      <c r="AG2558" s="45">
        <v>18293.267685975799</v>
      </c>
      <c r="AH2558" s="140">
        <v>1.0931711136139901</v>
      </c>
      <c r="AI2558" s="44">
        <v>19624.039901779401</v>
      </c>
      <c r="AJ2558" s="45">
        <v>18229.8482851148</v>
      </c>
      <c r="AK2558" s="46">
        <v>1.0893812900431401</v>
      </c>
    </row>
    <row r="2559" spans="1:37" x14ac:dyDescent="0.2">
      <c r="A2559" s="35" t="s">
        <v>4683</v>
      </c>
      <c r="B2559" s="35" t="s">
        <v>10654</v>
      </c>
      <c r="C2559" s="85" t="s">
        <v>987</v>
      </c>
      <c r="D2559" s="85" t="s">
        <v>13405</v>
      </c>
      <c r="E2559" s="85" t="s">
        <v>12902</v>
      </c>
      <c r="F2559" s="85" t="s">
        <v>188</v>
      </c>
      <c r="G2559" s="85" t="s">
        <v>188</v>
      </c>
      <c r="H2559" s="840">
        <v>1.16171843989248</v>
      </c>
      <c r="I2559" s="840">
        <v>1.17269554686939</v>
      </c>
      <c r="J2559" s="86">
        <v>12051</v>
      </c>
      <c r="K2559" s="44">
        <v>13999.868919144301</v>
      </c>
      <c r="L2559" s="45">
        <v>13172.016860698501</v>
      </c>
      <c r="M2559" s="46">
        <v>1.09302272514301</v>
      </c>
      <c r="N2559" s="139">
        <v>14132.154035322999</v>
      </c>
      <c r="O2559" s="45">
        <v>13126.5864037512</v>
      </c>
      <c r="P2559" s="99">
        <v>1.08925287559134</v>
      </c>
      <c r="Q2559" s="86">
        <v>12027.250197364499</v>
      </c>
      <c r="R2559" s="44">
        <v>13972.278335478801</v>
      </c>
      <c r="S2559" s="45">
        <v>13146.730283114701</v>
      </c>
      <c r="T2559" s="140">
        <v>1.0930786395376999</v>
      </c>
      <c r="U2559" s="44">
        <v>14104.3027475333</v>
      </c>
      <c r="V2559" s="45">
        <v>13101.2911063175</v>
      </c>
      <c r="W2559" s="99">
        <v>1.0893006207843201</v>
      </c>
      <c r="X2559" s="86">
        <v>12007.443922820999</v>
      </c>
      <c r="Y2559" s="44">
        <v>13949.269021116101</v>
      </c>
      <c r="Z2559" s="45">
        <v>13125.7232021905</v>
      </c>
      <c r="AA2559" s="46">
        <v>1.0931321675585</v>
      </c>
      <c r="AB2559" s="139">
        <v>14081.076017576101</v>
      </c>
      <c r="AC2559" s="45">
        <v>13080.274382154899</v>
      </c>
      <c r="AD2559" s="99">
        <v>1.0893471138595101</v>
      </c>
      <c r="AE2559" s="142">
        <v>12003.9249716709</v>
      </c>
      <c r="AF2559" s="44">
        <v>13945.180990676001</v>
      </c>
      <c r="AG2559" s="45">
        <v>13122.3440290203</v>
      </c>
      <c r="AH2559" s="140">
        <v>1.0931711136139901</v>
      </c>
      <c r="AI2559" s="44">
        <v>14076.9493592327</v>
      </c>
      <c r="AJ2559" s="45">
        <v>13076.851271220001</v>
      </c>
      <c r="AK2559" s="46">
        <v>1.0893812900431401</v>
      </c>
    </row>
    <row r="2560" spans="1:37" x14ac:dyDescent="0.2">
      <c r="A2560" s="35" t="s">
        <v>4682</v>
      </c>
      <c r="B2560" s="35" t="s">
        <v>10653</v>
      </c>
      <c r="C2560" s="85" t="s">
        <v>987</v>
      </c>
      <c r="D2560" s="85" t="s">
        <v>13405</v>
      </c>
      <c r="E2560" s="85" t="s">
        <v>12902</v>
      </c>
      <c r="F2560" s="85" t="s">
        <v>192</v>
      </c>
      <c r="G2560" s="85" t="s">
        <v>192</v>
      </c>
      <c r="H2560" s="840">
        <v>1.15731690402855</v>
      </c>
      <c r="I2560" s="840">
        <v>1.16993676039658</v>
      </c>
      <c r="J2560" s="86">
        <v>4569.9166666666697</v>
      </c>
      <c r="K2560" s="44">
        <v>5288.8418083351498</v>
      </c>
      <c r="L2560" s="45">
        <v>4976.0975531487802</v>
      </c>
      <c r="M2560" s="46">
        <v>1.0888814646106799</v>
      </c>
      <c r="N2560" s="139">
        <v>5346.5135002823599</v>
      </c>
      <c r="O2560" s="45">
        <v>4966.0845222081398</v>
      </c>
      <c r="P2560" s="99">
        <v>1.08669038943995</v>
      </c>
      <c r="Q2560" s="86">
        <v>4558.5956599617903</v>
      </c>
      <c r="R2560" s="44">
        <v>5275.7398159049799</v>
      </c>
      <c r="S2560" s="45">
        <v>4964.0242441688297</v>
      </c>
      <c r="T2560" s="140">
        <v>1.0889371671560899</v>
      </c>
      <c r="U2560" s="44">
        <v>5333.26863837363</v>
      </c>
      <c r="V2560" s="45">
        <v>4953.9992320248903</v>
      </c>
      <c r="W2560" s="99">
        <v>1.0867380223115499</v>
      </c>
      <c r="X2560" s="86">
        <v>4547.6097037531599</v>
      </c>
      <c r="Y2560" s="44">
        <v>5263.0255830778096</v>
      </c>
      <c r="Z2560" s="45">
        <v>4952.3037303928504</v>
      </c>
      <c r="AA2560" s="46">
        <v>1.08899049236914</v>
      </c>
      <c r="AB2560" s="139">
        <v>5320.4157643570397</v>
      </c>
      <c r="AC2560" s="45">
        <v>4942.2713106631199</v>
      </c>
      <c r="AD2560" s="99">
        <v>1.0867844060109799</v>
      </c>
      <c r="AE2560" s="142">
        <v>4540.8716114522304</v>
      </c>
      <c r="AF2560" s="44">
        <v>5255.2274749570397</v>
      </c>
      <c r="AG2560" s="45">
        <v>4945.1421909299197</v>
      </c>
      <c r="AH2560" s="140">
        <v>1.0890292908652399</v>
      </c>
      <c r="AI2560" s="44">
        <v>5312.5326224792398</v>
      </c>
      <c r="AJ2560" s="45">
        <v>4935.1032815999197</v>
      </c>
      <c r="AK2560" s="46">
        <v>1.08681850179455</v>
      </c>
    </row>
    <row r="2561" spans="1:37" x14ac:dyDescent="0.2">
      <c r="A2561" s="35" t="s">
        <v>4681</v>
      </c>
      <c r="B2561" s="35" t="s">
        <v>10652</v>
      </c>
      <c r="C2561" s="85" t="s">
        <v>987</v>
      </c>
      <c r="D2561" s="85" t="s">
        <v>13405</v>
      </c>
      <c r="E2561" s="85" t="s">
        <v>12902</v>
      </c>
      <c r="F2561" s="85" t="s">
        <v>188</v>
      </c>
      <c r="G2561" s="85" t="s">
        <v>188</v>
      </c>
      <c r="H2561" s="840">
        <v>1.16171843989248</v>
      </c>
      <c r="I2561" s="840">
        <v>1.17269554686939</v>
      </c>
      <c r="J2561" s="86">
        <v>9455.5833333333303</v>
      </c>
      <c r="K2561" s="44">
        <v>10984.725518273401</v>
      </c>
      <c r="L2561" s="45">
        <v>10335.1674628169</v>
      </c>
      <c r="M2561" s="46">
        <v>1.09302272514301</v>
      </c>
      <c r="N2561" s="139">
        <v>11088.5204680524</v>
      </c>
      <c r="O2561" s="45">
        <v>10299.521336226901</v>
      </c>
      <c r="P2561" s="99">
        <v>1.08925287559134</v>
      </c>
      <c r="Q2561" s="86">
        <v>9422.6571632558407</v>
      </c>
      <c r="R2561" s="44">
        <v>10946.474579339299</v>
      </c>
      <c r="S2561" s="45">
        <v>10299.7052728418</v>
      </c>
      <c r="T2561" s="140">
        <v>1.0930786395376999</v>
      </c>
      <c r="U2561" s="44">
        <v>11049.908095027</v>
      </c>
      <c r="V2561" s="45">
        <v>10264.1062973724</v>
      </c>
      <c r="W2561" s="99">
        <v>1.0893006207843201</v>
      </c>
      <c r="X2561" s="86">
        <v>9391.5191855719695</v>
      </c>
      <c r="Y2561" s="44">
        <v>10910.301016482999</v>
      </c>
      <c r="Z2561" s="45">
        <v>10266.1717239916</v>
      </c>
      <c r="AA2561" s="46">
        <v>1.0931321675585</v>
      </c>
      <c r="AB2561" s="139">
        <v>11013.392727258601</v>
      </c>
      <c r="AC2561" s="45">
        <v>10230.624319559</v>
      </c>
      <c r="AD2561" s="99">
        <v>1.0893471138595101</v>
      </c>
      <c r="AE2561" s="142">
        <v>9375.9647910646599</v>
      </c>
      <c r="AF2561" s="44">
        <v>10892.231189562501</v>
      </c>
      <c r="AG2561" s="45">
        <v>10249.5338718537</v>
      </c>
      <c r="AH2561" s="140">
        <v>1.0931711136139901</v>
      </c>
      <c r="AI2561" s="44">
        <v>10995.152158085701</v>
      </c>
      <c r="AJ2561" s="45">
        <v>10214.000619489099</v>
      </c>
      <c r="AK2561" s="46">
        <v>1.0893812900431401</v>
      </c>
    </row>
    <row r="2562" spans="1:37" x14ac:dyDescent="0.2">
      <c r="A2562" s="35" t="s">
        <v>4680</v>
      </c>
      <c r="B2562" s="35" t="s">
        <v>10651</v>
      </c>
      <c r="C2562" s="85" t="s">
        <v>987</v>
      </c>
      <c r="D2562" s="85" t="s">
        <v>13405</v>
      </c>
      <c r="E2562" s="85" t="s">
        <v>12902</v>
      </c>
      <c r="F2562" s="85" t="s">
        <v>188</v>
      </c>
      <c r="G2562" s="85" t="s">
        <v>188</v>
      </c>
      <c r="H2562" s="840">
        <v>1.16171843989248</v>
      </c>
      <c r="I2562" s="840">
        <v>1.17269554686939</v>
      </c>
      <c r="J2562" s="86">
        <v>16755</v>
      </c>
      <c r="K2562" s="44">
        <v>19464.5924603985</v>
      </c>
      <c r="L2562" s="45">
        <v>18313.5957597712</v>
      </c>
      <c r="M2562" s="46">
        <v>1.09302272514301</v>
      </c>
      <c r="N2562" s="139">
        <v>19648.513887796598</v>
      </c>
      <c r="O2562" s="45">
        <v>18250.431930532901</v>
      </c>
      <c r="P2562" s="99">
        <v>1.08925287559134</v>
      </c>
      <c r="Q2562" s="86">
        <v>16732.116058733201</v>
      </c>
      <c r="R2562" s="44">
        <v>19438.007763851499</v>
      </c>
      <c r="S2562" s="45">
        <v>18289.5186580669</v>
      </c>
      <c r="T2562" s="140">
        <v>1.0930786395376999</v>
      </c>
      <c r="U2562" s="44">
        <v>19621.677991778201</v>
      </c>
      <c r="V2562" s="45">
        <v>18226.304409813401</v>
      </c>
      <c r="W2562" s="99">
        <v>1.0893006207843201</v>
      </c>
      <c r="X2562" s="86">
        <v>16719.4470632946</v>
      </c>
      <c r="Y2562" s="44">
        <v>19423.289958235498</v>
      </c>
      <c r="Z2562" s="45">
        <v>18276.5654086789</v>
      </c>
      <c r="AA2562" s="46">
        <v>1.0931321675585</v>
      </c>
      <c r="AB2562" s="139">
        <v>19606.821117243999</v>
      </c>
      <c r="AC2562" s="45">
        <v>18213.281403726702</v>
      </c>
      <c r="AD2562" s="99">
        <v>1.0893471138595101</v>
      </c>
      <c r="AE2562" s="142">
        <v>16731.805731765198</v>
      </c>
      <c r="AF2562" s="44">
        <v>19437.6472512904</v>
      </c>
      <c r="AG2562" s="45">
        <v>18290.726704566601</v>
      </c>
      <c r="AH2562" s="140">
        <v>1.0931711136139901</v>
      </c>
      <c r="AI2562" s="44">
        <v>19621.314072724701</v>
      </c>
      <c r="AJ2562" s="45">
        <v>18227.3161128217</v>
      </c>
      <c r="AK2562" s="46">
        <v>1.0893812900431401</v>
      </c>
    </row>
    <row r="2563" spans="1:37" x14ac:dyDescent="0.2">
      <c r="A2563" s="35" t="s">
        <v>4679</v>
      </c>
      <c r="B2563" s="35" t="s">
        <v>10650</v>
      </c>
      <c r="C2563" s="85" t="s">
        <v>987</v>
      </c>
      <c r="D2563" s="85" t="s">
        <v>13405</v>
      </c>
      <c r="E2563" s="85" t="s">
        <v>12902</v>
      </c>
      <c r="F2563" s="85" t="s">
        <v>192</v>
      </c>
      <c r="G2563" s="85" t="s">
        <v>192</v>
      </c>
      <c r="H2563" s="840">
        <v>1.15731690402855</v>
      </c>
      <c r="I2563" s="840">
        <v>1.16993676039658</v>
      </c>
      <c r="J2563" s="86">
        <v>7096.5</v>
      </c>
      <c r="K2563" s="44">
        <v>8212.8994094386198</v>
      </c>
      <c r="L2563" s="45">
        <v>7727.2473136097196</v>
      </c>
      <c r="M2563" s="46">
        <v>1.0888814646106799</v>
      </c>
      <c r="N2563" s="139">
        <v>8302.4562201543595</v>
      </c>
      <c r="O2563" s="45">
        <v>7711.6983486606396</v>
      </c>
      <c r="P2563" s="99">
        <v>1.08669038943995</v>
      </c>
      <c r="Q2563" s="86">
        <v>7088.1498750750698</v>
      </c>
      <c r="R2563" s="44">
        <v>8203.2356687122501</v>
      </c>
      <c r="S2563" s="45">
        <v>7718.5498453420196</v>
      </c>
      <c r="T2563" s="140">
        <v>1.0889371671560899</v>
      </c>
      <c r="U2563" s="44">
        <v>8292.6871020507806</v>
      </c>
      <c r="V2563" s="45">
        <v>7702.9619770869404</v>
      </c>
      <c r="W2563" s="99">
        <v>1.0867380223115499</v>
      </c>
      <c r="X2563" s="86">
        <v>7080.0257070328298</v>
      </c>
      <c r="Y2563" s="44">
        <v>8193.8334317057997</v>
      </c>
      <c r="Z2563" s="45">
        <v>7710.08068068788</v>
      </c>
      <c r="AA2563" s="46">
        <v>1.08899049236914</v>
      </c>
      <c r="AB2563" s="139">
        <v>8283.1823392105198</v>
      </c>
      <c r="AC2563" s="45">
        <v>7694.4615325600998</v>
      </c>
      <c r="AD2563" s="99">
        <v>1.0867844060109799</v>
      </c>
      <c r="AE2563" s="142">
        <v>7079.3997046876602</v>
      </c>
      <c r="AF2563" s="44">
        <v>8193.1089486097699</v>
      </c>
      <c r="AG2563" s="45">
        <v>7709.67364014759</v>
      </c>
      <c r="AH2563" s="140">
        <v>1.0890292908652399</v>
      </c>
      <c r="AI2563" s="44">
        <v>8282.4499560548193</v>
      </c>
      <c r="AJ2563" s="45">
        <v>7694.0225806534399</v>
      </c>
      <c r="AK2563" s="46">
        <v>1.08681850179455</v>
      </c>
    </row>
    <row r="2564" spans="1:37" x14ac:dyDescent="0.2">
      <c r="A2564" s="35" t="s">
        <v>4678</v>
      </c>
      <c r="B2564" s="35" t="s">
        <v>10649</v>
      </c>
      <c r="C2564" s="85" t="s">
        <v>987</v>
      </c>
      <c r="D2564" s="85" t="s">
        <v>13405</v>
      </c>
      <c r="E2564" s="85" t="s">
        <v>12902</v>
      </c>
      <c r="F2564" s="85" t="s">
        <v>188</v>
      </c>
      <c r="G2564" s="85" t="s">
        <v>188</v>
      </c>
      <c r="H2564" s="840">
        <v>1.16171843989248</v>
      </c>
      <c r="I2564" s="840">
        <v>1.17269554686939</v>
      </c>
      <c r="J2564" s="86">
        <v>6708.1666666666697</v>
      </c>
      <c r="K2564" s="44">
        <v>7793.0009145387603</v>
      </c>
      <c r="L2564" s="45">
        <v>7332.1786107135404</v>
      </c>
      <c r="M2564" s="46">
        <v>1.09302272514301</v>
      </c>
      <c r="N2564" s="139">
        <v>7866.6371776576498</v>
      </c>
      <c r="O2564" s="45">
        <v>7306.8898316126197</v>
      </c>
      <c r="P2564" s="99">
        <v>1.08925287559134</v>
      </c>
      <c r="Q2564" s="86">
        <v>6695.8903253998897</v>
      </c>
      <c r="R2564" s="44">
        <v>7778.7392625147304</v>
      </c>
      <c r="S2564" s="45">
        <v>7319.1346873817402</v>
      </c>
      <c r="T2564" s="140">
        <v>1.0930786395376999</v>
      </c>
      <c r="U2564" s="44">
        <v>7852.2407669222503</v>
      </c>
      <c r="V2564" s="45">
        <v>7293.8374881618302</v>
      </c>
      <c r="W2564" s="99">
        <v>1.0893006207843201</v>
      </c>
      <c r="X2564" s="86">
        <v>6684.0409625524599</v>
      </c>
      <c r="Y2564" s="44">
        <v>7764.9736391938904</v>
      </c>
      <c r="Z2564" s="45">
        <v>7306.5401854448</v>
      </c>
      <c r="AA2564" s="46">
        <v>1.0931321675585</v>
      </c>
      <c r="AB2564" s="139">
        <v>7838.3450718778304</v>
      </c>
      <c r="AC2564" s="45">
        <v>7281.24073147524</v>
      </c>
      <c r="AD2564" s="99">
        <v>1.0893471138595101</v>
      </c>
      <c r="AE2564" s="142">
        <v>6681.2006825000699</v>
      </c>
      <c r="AF2564" s="44">
        <v>7761.6740334825699</v>
      </c>
      <c r="AG2564" s="45">
        <v>7303.6955903671196</v>
      </c>
      <c r="AH2564" s="140">
        <v>1.0931711136139901</v>
      </c>
      <c r="AI2564" s="44">
        <v>7835.0142881085303</v>
      </c>
      <c r="AJ2564" s="45">
        <v>7278.37501853907</v>
      </c>
      <c r="AK2564" s="46">
        <v>1.0893812900431401</v>
      </c>
    </row>
    <row r="2565" spans="1:37" x14ac:dyDescent="0.2">
      <c r="A2565" s="35" t="s">
        <v>4677</v>
      </c>
      <c r="B2565" s="35" t="s">
        <v>10648</v>
      </c>
      <c r="C2565" s="85" t="s">
        <v>987</v>
      </c>
      <c r="D2565" s="85" t="s">
        <v>13405</v>
      </c>
      <c r="E2565" s="85" t="s">
        <v>12902</v>
      </c>
      <c r="F2565" s="85" t="s">
        <v>188</v>
      </c>
      <c r="G2565" s="85" t="s">
        <v>188</v>
      </c>
      <c r="H2565" s="840">
        <v>1.16171843989248</v>
      </c>
      <c r="I2565" s="840">
        <v>1.17269554686939</v>
      </c>
      <c r="J2565" s="86">
        <v>14806.083333333299</v>
      </c>
      <c r="K2565" s="44">
        <v>17200.500030918101</v>
      </c>
      <c r="L2565" s="45">
        <v>16183.385553694599</v>
      </c>
      <c r="M2565" s="46">
        <v>1.09302272514301</v>
      </c>
      <c r="N2565" s="139">
        <v>17363.027991577001</v>
      </c>
      <c r="O2565" s="45">
        <v>16127.568847078301</v>
      </c>
      <c r="P2565" s="99">
        <v>1.08925287559134</v>
      </c>
      <c r="Q2565" s="86">
        <v>14764.268099949601</v>
      </c>
      <c r="R2565" s="44">
        <v>17151.922503227801</v>
      </c>
      <c r="S2565" s="45">
        <v>16138.5060884627</v>
      </c>
      <c r="T2565" s="140">
        <v>1.0930786395376999</v>
      </c>
      <c r="U2565" s="44">
        <v>17313.991453596602</v>
      </c>
      <c r="V2565" s="45">
        <v>16082.7264067012</v>
      </c>
      <c r="W2565" s="99">
        <v>1.0893006207843201</v>
      </c>
      <c r="X2565" s="86">
        <v>14725.0209316894</v>
      </c>
      <c r="Y2565" s="44">
        <v>17106.328344146401</v>
      </c>
      <c r="Z2565" s="45">
        <v>16096.394048402</v>
      </c>
      <c r="AA2565" s="46">
        <v>1.0931321675585</v>
      </c>
      <c r="AB2565" s="139">
        <v>17267.9664741507</v>
      </c>
      <c r="AC2565" s="45">
        <v>16040.6590534567</v>
      </c>
      <c r="AD2565" s="99">
        <v>1.0893471138595101</v>
      </c>
      <c r="AE2565" s="142">
        <v>14709.9988813049</v>
      </c>
      <c r="AF2565" s="44">
        <v>17088.876951209699</v>
      </c>
      <c r="AG2565" s="45">
        <v>16080.5458583365</v>
      </c>
      <c r="AH2565" s="140">
        <v>1.0931711136139901</v>
      </c>
      <c r="AI2565" s="44">
        <v>17250.350182559901</v>
      </c>
      <c r="AJ2565" s="45">
        <v>16024.7975578491</v>
      </c>
      <c r="AK2565" s="46">
        <v>1.0893812900431401</v>
      </c>
    </row>
    <row r="2566" spans="1:37" x14ac:dyDescent="0.2">
      <c r="A2566" s="35" t="s">
        <v>4676</v>
      </c>
      <c r="B2566" s="35" t="s">
        <v>10647</v>
      </c>
      <c r="C2566" s="85" t="s">
        <v>987</v>
      </c>
      <c r="D2566" s="85" t="s">
        <v>13405</v>
      </c>
      <c r="E2566" s="85" t="s">
        <v>12902</v>
      </c>
      <c r="F2566" s="85" t="s">
        <v>192</v>
      </c>
      <c r="G2566" s="85" t="s">
        <v>192</v>
      </c>
      <c r="H2566" s="840">
        <v>1.15731690402855</v>
      </c>
      <c r="I2566" s="840">
        <v>1.16993676039658</v>
      </c>
      <c r="J2566" s="86">
        <v>10042.083333333299</v>
      </c>
      <c r="K2566" s="44">
        <v>11621.8727933301</v>
      </c>
      <c r="L2566" s="45">
        <v>10934.638407742499</v>
      </c>
      <c r="M2566" s="46">
        <v>1.0888814646106799</v>
      </c>
      <c r="N2566" s="139">
        <v>11748.6024426325</v>
      </c>
      <c r="O2566" s="45">
        <v>10912.6354482885</v>
      </c>
      <c r="P2566" s="99">
        <v>1.08669038943995</v>
      </c>
      <c r="Q2566" s="86">
        <v>10015.8543094368</v>
      </c>
      <c r="R2566" s="44">
        <v>11591.5175005984</v>
      </c>
      <c r="S2566" s="45">
        <v>10906.6360183662</v>
      </c>
      <c r="T2566" s="140">
        <v>1.0889371671560899</v>
      </c>
      <c r="U2566" s="44">
        <v>11717.916143386599</v>
      </c>
      <c r="V2566" s="45">
        <v>10884.609703998</v>
      </c>
      <c r="W2566" s="99">
        <v>1.0867380223115499</v>
      </c>
      <c r="X2566" s="86">
        <v>9991.4063599285091</v>
      </c>
      <c r="Y2566" s="44">
        <v>11563.2234753637</v>
      </c>
      <c r="Z2566" s="45">
        <v>10880.546531358699</v>
      </c>
      <c r="AA2566" s="46">
        <v>1.08899049236914</v>
      </c>
      <c r="AB2566" s="139">
        <v>11689.313588540601</v>
      </c>
      <c r="AC2566" s="45">
        <v>10858.5046260892</v>
      </c>
      <c r="AD2566" s="99">
        <v>1.0867844060109799</v>
      </c>
      <c r="AE2566" s="142">
        <v>9977.09031193388</v>
      </c>
      <c r="AF2566" s="44">
        <v>11546.6552710206</v>
      </c>
      <c r="AG2566" s="45">
        <v>10865.3435873038</v>
      </c>
      <c r="AH2566" s="140">
        <v>1.0890292908652399</v>
      </c>
      <c r="AI2566" s="44">
        <v>11672.564717728101</v>
      </c>
      <c r="AJ2566" s="45">
        <v>10843.2863450849</v>
      </c>
      <c r="AK2566" s="46">
        <v>1.08681850179455</v>
      </c>
    </row>
    <row r="2567" spans="1:37" x14ac:dyDescent="0.2">
      <c r="A2567" s="35" t="s">
        <v>4675</v>
      </c>
      <c r="B2567" s="35" t="s">
        <v>10646</v>
      </c>
      <c r="C2567" s="85" t="s">
        <v>987</v>
      </c>
      <c r="D2567" s="85" t="s">
        <v>13405</v>
      </c>
      <c r="E2567" s="85" t="s">
        <v>12902</v>
      </c>
      <c r="F2567" s="85" t="s">
        <v>192</v>
      </c>
      <c r="G2567" s="85" t="s">
        <v>192</v>
      </c>
      <c r="H2567" s="840">
        <v>1.15731690402855</v>
      </c>
      <c r="I2567" s="840">
        <v>1.16993676039658</v>
      </c>
      <c r="J2567" s="86">
        <v>13071.583333333299</v>
      </c>
      <c r="K2567" s="44">
        <v>15127.964354084599</v>
      </c>
      <c r="L2567" s="45">
        <v>14233.404804780601</v>
      </c>
      <c r="M2567" s="46">
        <v>1.0888814646106799</v>
      </c>
      <c r="N2567" s="139">
        <v>15292.925858254001</v>
      </c>
      <c r="O2567" s="45">
        <v>14204.7639830968</v>
      </c>
      <c r="P2567" s="99">
        <v>1.08669038943995</v>
      </c>
      <c r="Q2567" s="86">
        <v>12977.743117014301</v>
      </c>
      <c r="R2567" s="44">
        <v>15019.3614854609</v>
      </c>
      <c r="S2567" s="45">
        <v>14131.946825921001</v>
      </c>
      <c r="T2567" s="140">
        <v>1.0889371671560899</v>
      </c>
      <c r="U2567" s="44">
        <v>15183.138739578801</v>
      </c>
      <c r="V2567" s="45">
        <v>14103.406889051499</v>
      </c>
      <c r="W2567" s="99">
        <v>1.0867380223115499</v>
      </c>
      <c r="X2567" s="86">
        <v>12888.743728494601</v>
      </c>
      <c r="Y2567" s="44">
        <v>14916.3609886788</v>
      </c>
      <c r="Z2567" s="45">
        <v>14035.719378913</v>
      </c>
      <c r="AA2567" s="46">
        <v>1.08899049236914</v>
      </c>
      <c r="AB2567" s="139">
        <v>15079.015083296699</v>
      </c>
      <c r="AC2567" s="45">
        <v>14007.285697199601</v>
      </c>
      <c r="AD2567" s="99">
        <v>1.0867844060109799</v>
      </c>
      <c r="AE2567" s="142">
        <v>12812.1636105486</v>
      </c>
      <c r="AF2567" s="44">
        <v>14827.733523667301</v>
      </c>
      <c r="AG2567" s="45">
        <v>13952.8214512451</v>
      </c>
      <c r="AH2567" s="140">
        <v>1.0890292908652399</v>
      </c>
      <c r="AI2567" s="44">
        <v>14989.4211881962</v>
      </c>
      <c r="AJ2567" s="45">
        <v>13924.4964599631</v>
      </c>
      <c r="AK2567" s="46">
        <v>1.08681850179455</v>
      </c>
    </row>
    <row r="2568" spans="1:37" x14ac:dyDescent="0.2">
      <c r="A2568" s="35" t="s">
        <v>4674</v>
      </c>
      <c r="B2568" s="35" t="s">
        <v>10645</v>
      </c>
      <c r="C2568" s="85" t="s">
        <v>987</v>
      </c>
      <c r="D2568" s="85" t="s">
        <v>13405</v>
      </c>
      <c r="E2568" s="85" t="s">
        <v>12902</v>
      </c>
      <c r="F2568" s="85" t="s">
        <v>192</v>
      </c>
      <c r="G2568" s="85" t="s">
        <v>192</v>
      </c>
      <c r="H2568" s="840">
        <v>1.15731690402855</v>
      </c>
      <c r="I2568" s="840">
        <v>1.16993676039658</v>
      </c>
      <c r="J2568" s="86">
        <v>14842</v>
      </c>
      <c r="K2568" s="44">
        <v>17176.8974895918</v>
      </c>
      <c r="L2568" s="45">
        <v>16161.1786977518</v>
      </c>
      <c r="M2568" s="46">
        <v>1.0888814646106799</v>
      </c>
      <c r="N2568" s="139">
        <v>17364.2013978061</v>
      </c>
      <c r="O2568" s="45">
        <v>16128.658760067799</v>
      </c>
      <c r="P2568" s="99">
        <v>1.08669038943995</v>
      </c>
      <c r="Q2568" s="86">
        <v>14791.5308228264</v>
      </c>
      <c r="R2568" s="44">
        <v>17118.4886577164</v>
      </c>
      <c r="S2568" s="45">
        <v>16107.047672110601</v>
      </c>
      <c r="T2568" s="140">
        <v>1.0889371671560899</v>
      </c>
      <c r="U2568" s="44">
        <v>17305.155652163801</v>
      </c>
      <c r="V2568" s="45">
        <v>16074.5189533587</v>
      </c>
      <c r="W2568" s="99">
        <v>1.0867380223115499</v>
      </c>
      <c r="X2568" s="86">
        <v>14741.1363728005</v>
      </c>
      <c r="Y2568" s="44">
        <v>17060.166308832198</v>
      </c>
      <c r="Z2568" s="45">
        <v>16052.957356696699</v>
      </c>
      <c r="AA2568" s="46">
        <v>1.08899049236914</v>
      </c>
      <c r="AB2568" s="139">
        <v>17246.197332558499</v>
      </c>
      <c r="AC2568" s="45">
        <v>16020.437136840799</v>
      </c>
      <c r="AD2568" s="99">
        <v>1.0867844060109799</v>
      </c>
      <c r="AE2568" s="142">
        <v>14707.945672509401</v>
      </c>
      <c r="AF2568" s="44">
        <v>17021.754150328699</v>
      </c>
      <c r="AG2568" s="45">
        <v>16017.383645817299</v>
      </c>
      <c r="AH2568" s="140">
        <v>1.0890292908652399</v>
      </c>
      <c r="AI2568" s="44">
        <v>17207.3663121846</v>
      </c>
      <c r="AJ2568" s="45">
        <v>15984.8674802723</v>
      </c>
      <c r="AK2568" s="46">
        <v>1.08681850179455</v>
      </c>
    </row>
    <row r="2569" spans="1:37" x14ac:dyDescent="0.2">
      <c r="A2569" s="35" t="s">
        <v>4673</v>
      </c>
      <c r="B2569" s="35" t="s">
        <v>10644</v>
      </c>
      <c r="C2569" s="85" t="s">
        <v>987</v>
      </c>
      <c r="D2569" s="85" t="s">
        <v>13405</v>
      </c>
      <c r="E2569" s="85" t="s">
        <v>12902</v>
      </c>
      <c r="F2569" s="85" t="s">
        <v>188</v>
      </c>
      <c r="G2569" s="85" t="s">
        <v>188</v>
      </c>
      <c r="H2569" s="840">
        <v>1.16171843989248</v>
      </c>
      <c r="I2569" s="840">
        <v>1.17269554686939</v>
      </c>
      <c r="J2569" s="86">
        <v>7147.4166666666697</v>
      </c>
      <c r="K2569" s="44">
        <v>8303.2857392615297</v>
      </c>
      <c r="L2569" s="45">
        <v>7812.2888427325997</v>
      </c>
      <c r="M2569" s="46">
        <v>1.09302272514301</v>
      </c>
      <c r="N2569" s="139">
        <v>8381.7436966200294</v>
      </c>
      <c r="O2569" s="45">
        <v>7785.34415721612</v>
      </c>
      <c r="P2569" s="99">
        <v>1.08925287559134</v>
      </c>
      <c r="Q2569" s="86">
        <v>7134.5088981978097</v>
      </c>
      <c r="R2569" s="44">
        <v>8288.2905466133907</v>
      </c>
      <c r="S2569" s="45">
        <v>7798.5792802116503</v>
      </c>
      <c r="T2569" s="140">
        <v>1.0930786395376999</v>
      </c>
      <c r="U2569" s="44">
        <v>8366.6068140165808</v>
      </c>
      <c r="V2569" s="45">
        <v>7771.62497179814</v>
      </c>
      <c r="W2569" s="99">
        <v>1.0893006207843201</v>
      </c>
      <c r="X2569" s="86">
        <v>7124.2705132893097</v>
      </c>
      <c r="Y2569" s="44">
        <v>8276.3964260704706</v>
      </c>
      <c r="Z2569" s="45">
        <v>7787.7692684650801</v>
      </c>
      <c r="AA2569" s="46">
        <v>1.0931321675585</v>
      </c>
      <c r="AB2569" s="139">
        <v>8354.6003056272493</v>
      </c>
      <c r="AC2569" s="45">
        <v>7760.8035220061001</v>
      </c>
      <c r="AD2569" s="99">
        <v>1.0893471138595101</v>
      </c>
      <c r="AE2569" s="142">
        <v>7122.9447830734598</v>
      </c>
      <c r="AF2569" s="44">
        <v>8274.8563008323999</v>
      </c>
      <c r="AG2569" s="45">
        <v>7786.5974807233497</v>
      </c>
      <c r="AH2569" s="140">
        <v>1.0931711136139901</v>
      </c>
      <c r="AI2569" s="44">
        <v>8353.0456277067697</v>
      </c>
      <c r="AJ2569" s="45">
        <v>7759.60277669066</v>
      </c>
      <c r="AK2569" s="46">
        <v>1.0893812900431401</v>
      </c>
    </row>
    <row r="2570" spans="1:37" x14ac:dyDescent="0.2">
      <c r="A2570" s="35" t="s">
        <v>4672</v>
      </c>
      <c r="B2570" s="35" t="s">
        <v>10643</v>
      </c>
      <c r="C2570" s="85" t="s">
        <v>987</v>
      </c>
      <c r="D2570" s="85" t="s">
        <v>13405</v>
      </c>
      <c r="E2570" s="85" t="s">
        <v>12902</v>
      </c>
      <c r="F2570" s="85" t="s">
        <v>192</v>
      </c>
      <c r="G2570" s="85" t="s">
        <v>192</v>
      </c>
      <c r="H2570" s="840">
        <v>1.15731690402855</v>
      </c>
      <c r="I2570" s="840">
        <v>1.16993676039658</v>
      </c>
      <c r="J2570" s="86">
        <v>12173.166666666701</v>
      </c>
      <c r="K2570" s="44">
        <v>14088.2115588902</v>
      </c>
      <c r="L2570" s="45">
        <v>13255.13554895</v>
      </c>
      <c r="M2570" s="46">
        <v>1.0888814646106799</v>
      </c>
      <c r="N2570" s="139">
        <v>14241.8351737677</v>
      </c>
      <c r="O2570" s="45">
        <v>13228.4632257175</v>
      </c>
      <c r="P2570" s="99">
        <v>1.08669038943995</v>
      </c>
      <c r="Q2570" s="86">
        <v>12152.1665250471</v>
      </c>
      <c r="R2570" s="44">
        <v>14063.9077400069</v>
      </c>
      <c r="S2570" s="45">
        <v>13232.9457905938</v>
      </c>
      <c r="T2570" s="140">
        <v>1.0889371671560899</v>
      </c>
      <c r="U2570" s="44">
        <v>14217.2663361134</v>
      </c>
      <c r="V2570" s="45">
        <v>13206.221416230301</v>
      </c>
      <c r="W2570" s="99">
        <v>1.0867380223115499</v>
      </c>
      <c r="X2570" s="86">
        <v>12133.7517566883</v>
      </c>
      <c r="Y2570" s="44">
        <v>14042.596017301599</v>
      </c>
      <c r="Z2570" s="45">
        <v>13213.540299800999</v>
      </c>
      <c r="AA2570" s="46">
        <v>1.08899049236914</v>
      </c>
      <c r="AB2570" s="139">
        <v>14195.7222216763</v>
      </c>
      <c r="AC2570" s="45">
        <v>13186.772195577199</v>
      </c>
      <c r="AD2570" s="99">
        <v>1.0867844060109799</v>
      </c>
      <c r="AE2570" s="142">
        <v>12126.2463786304</v>
      </c>
      <c r="AF2570" s="44">
        <v>14033.909916404</v>
      </c>
      <c r="AG2570" s="45">
        <v>13205.837494576999</v>
      </c>
      <c r="AH2570" s="140">
        <v>1.0890292908652399</v>
      </c>
      <c r="AI2570" s="44">
        <v>14186.9414039857</v>
      </c>
      <c r="AJ2570" s="45">
        <v>13179.028921614699</v>
      </c>
      <c r="AK2570" s="46">
        <v>1.08681850179455</v>
      </c>
    </row>
    <row r="2571" spans="1:37" x14ac:dyDescent="0.2">
      <c r="A2571" s="35" t="s">
        <v>4671</v>
      </c>
      <c r="B2571" s="35" t="s">
        <v>10642</v>
      </c>
      <c r="C2571" s="85" t="s">
        <v>987</v>
      </c>
      <c r="D2571" s="85" t="s">
        <v>13405</v>
      </c>
      <c r="E2571" s="85" t="s">
        <v>12902</v>
      </c>
      <c r="F2571" s="85" t="s">
        <v>188</v>
      </c>
      <c r="G2571" s="85" t="s">
        <v>188</v>
      </c>
      <c r="H2571" s="840">
        <v>1.16171843989248</v>
      </c>
      <c r="I2571" s="840">
        <v>1.17269554686939</v>
      </c>
      <c r="J2571" s="86">
        <v>13435</v>
      </c>
      <c r="K2571" s="44">
        <v>15607.6872399555</v>
      </c>
      <c r="L2571" s="45">
        <v>14684.760312296399</v>
      </c>
      <c r="M2571" s="46">
        <v>1.09302272514301</v>
      </c>
      <c r="N2571" s="139">
        <v>15755.1646721902</v>
      </c>
      <c r="O2571" s="45">
        <v>14634.1123835696</v>
      </c>
      <c r="P2571" s="99">
        <v>1.08925287559134</v>
      </c>
      <c r="Q2571" s="86">
        <v>13391.4698664855</v>
      </c>
      <c r="R2571" s="44">
        <v>15557.1174811607</v>
      </c>
      <c r="S2571" s="45">
        <v>14637.929663068</v>
      </c>
      <c r="T2571" s="140">
        <v>1.0930786395376999</v>
      </c>
      <c r="U2571" s="44">
        <v>15704.117078463099</v>
      </c>
      <c r="V2571" s="45">
        <v>14587.3364387772</v>
      </c>
      <c r="W2571" s="99">
        <v>1.0893006207843201</v>
      </c>
      <c r="X2571" s="86">
        <v>13351.411929121299</v>
      </c>
      <c r="Y2571" s="44">
        <v>15510.581436660699</v>
      </c>
      <c r="Z2571" s="45">
        <v>14594.8578620469</v>
      </c>
      <c r="AA2571" s="46">
        <v>1.0931321675585</v>
      </c>
      <c r="AB2571" s="139">
        <v>15657.1413136994</v>
      </c>
      <c r="AC2571" s="45">
        <v>14544.322050937701</v>
      </c>
      <c r="AD2571" s="99">
        <v>1.0893471138595101</v>
      </c>
      <c r="AE2571" s="142">
        <v>13328.2996457341</v>
      </c>
      <c r="AF2571" s="44">
        <v>15483.7314708617</v>
      </c>
      <c r="AG2571" s="45">
        <v>14570.112166307999</v>
      </c>
      <c r="AH2571" s="140">
        <v>1.0931711136139901</v>
      </c>
      <c r="AI2571" s="44">
        <v>15630.037641893099</v>
      </c>
      <c r="AJ2571" s="45">
        <v>14519.6002621514</v>
      </c>
      <c r="AK2571" s="46">
        <v>1.0893812900431401</v>
      </c>
    </row>
    <row r="2572" spans="1:37" x14ac:dyDescent="0.2">
      <c r="A2572" s="35" t="s">
        <v>4670</v>
      </c>
      <c r="B2572" s="35" t="s">
        <v>8956</v>
      </c>
      <c r="C2572" s="85" t="s">
        <v>987</v>
      </c>
      <c r="D2572" s="85" t="s">
        <v>13405</v>
      </c>
      <c r="E2572" s="85" t="s">
        <v>12902</v>
      </c>
      <c r="F2572" s="85" t="s">
        <v>188</v>
      </c>
      <c r="G2572" s="85" t="s">
        <v>188</v>
      </c>
      <c r="H2572" s="840">
        <v>1.16171843989248</v>
      </c>
      <c r="I2572" s="840">
        <v>1.17269554686939</v>
      </c>
      <c r="J2572" s="86">
        <v>12512.666666666701</v>
      </c>
      <c r="K2572" s="44">
        <v>14536.195598894699</v>
      </c>
      <c r="L2572" s="45">
        <v>13676.629018806199</v>
      </c>
      <c r="M2572" s="46">
        <v>1.09302272514301</v>
      </c>
      <c r="N2572" s="139">
        <v>14673.548479461</v>
      </c>
      <c r="O2572" s="45">
        <v>13629.458147982499</v>
      </c>
      <c r="P2572" s="99">
        <v>1.08925287559134</v>
      </c>
      <c r="Q2572" s="86">
        <v>12469.772362592001</v>
      </c>
      <c r="R2572" s="44">
        <v>14486.3644948848</v>
      </c>
      <c r="S2572" s="45">
        <v>13630.4418094468</v>
      </c>
      <c r="T2572" s="140">
        <v>1.0930786395376999</v>
      </c>
      <c r="U2572" s="44">
        <v>14623.246520086601</v>
      </c>
      <c r="V2572" s="45">
        <v>13583.330775610601</v>
      </c>
      <c r="W2572" s="99">
        <v>1.0893006207843201</v>
      </c>
      <c r="X2572" s="86">
        <v>12433.4934294125</v>
      </c>
      <c r="Y2572" s="44">
        <v>14444.218589230501</v>
      </c>
      <c r="Z2572" s="45">
        <v>13591.4516228181</v>
      </c>
      <c r="AA2572" s="46">
        <v>1.0931321675585</v>
      </c>
      <c r="AB2572" s="139">
        <v>14580.7023767018</v>
      </c>
      <c r="AC2572" s="45">
        <v>13544.3901825217</v>
      </c>
      <c r="AD2572" s="99">
        <v>1.0893471138595101</v>
      </c>
      <c r="AE2572" s="142">
        <v>12422.2665877737</v>
      </c>
      <c r="AF2572" s="44">
        <v>14431.1761602769</v>
      </c>
      <c r="AG2572" s="45">
        <v>13579.662999366299</v>
      </c>
      <c r="AH2572" s="140">
        <v>1.0931711136139901</v>
      </c>
      <c r="AI2572" s="44">
        <v>14567.536709506499</v>
      </c>
      <c r="AJ2572" s="45">
        <v>13532.584800648699</v>
      </c>
      <c r="AK2572" s="46">
        <v>1.0893812900431401</v>
      </c>
    </row>
    <row r="2573" spans="1:37" x14ac:dyDescent="0.2">
      <c r="A2573" s="35" t="s">
        <v>4669</v>
      </c>
      <c r="B2573" s="35" t="s">
        <v>10641</v>
      </c>
      <c r="C2573" s="85" t="s">
        <v>987</v>
      </c>
      <c r="D2573" s="85" t="s">
        <v>13405</v>
      </c>
      <c r="E2573" s="85" t="s">
        <v>12902</v>
      </c>
      <c r="F2573" s="85" t="s">
        <v>192</v>
      </c>
      <c r="G2573" s="85" t="s">
        <v>192</v>
      </c>
      <c r="H2573" s="840">
        <v>1.15731690402855</v>
      </c>
      <c r="I2573" s="840">
        <v>1.16993676039658</v>
      </c>
      <c r="J2573" s="86">
        <v>9742.3333333333303</v>
      </c>
      <c r="K2573" s="44">
        <v>11274.967051347499</v>
      </c>
      <c r="L2573" s="45">
        <v>10608.246188725499</v>
      </c>
      <c r="M2573" s="46">
        <v>1.0888814646106799</v>
      </c>
      <c r="N2573" s="139">
        <v>11397.9138987037</v>
      </c>
      <c r="O2573" s="45">
        <v>10586.900004053899</v>
      </c>
      <c r="P2573" s="99">
        <v>1.08669038943995</v>
      </c>
      <c r="Q2573" s="86">
        <v>9711.1748027836093</v>
      </c>
      <c r="R2573" s="44">
        <v>11238.906757237601</v>
      </c>
      <c r="S2573" s="45">
        <v>10574.8591795008</v>
      </c>
      <c r="T2573" s="140">
        <v>1.0889371671560899</v>
      </c>
      <c r="U2573" s="44">
        <v>11361.4603884136</v>
      </c>
      <c r="V2573" s="45">
        <v>10553.502899498801</v>
      </c>
      <c r="W2573" s="99">
        <v>1.0867380223115499</v>
      </c>
      <c r="X2573" s="86">
        <v>9682.8826559523804</v>
      </c>
      <c r="Y2573" s="44">
        <v>11206.1637774586</v>
      </c>
      <c r="Z2573" s="45">
        <v>10544.5671510582</v>
      </c>
      <c r="AA2573" s="46">
        <v>1.08899049236914</v>
      </c>
      <c r="AB2573" s="139">
        <v>11328.3603658052</v>
      </c>
      <c r="AC2573" s="45">
        <v>10523.205875723201</v>
      </c>
      <c r="AD2573" s="99">
        <v>1.0867844060109699</v>
      </c>
      <c r="AE2573" s="142">
        <v>9661.9976477444798</v>
      </c>
      <c r="AF2573" s="44">
        <v>11181.993204418801</v>
      </c>
      <c r="AG2573" s="45">
        <v>10522.198446664799</v>
      </c>
      <c r="AH2573" s="140">
        <v>1.0890292908652399</v>
      </c>
      <c r="AI2573" s="44">
        <v>11303.926226961599</v>
      </c>
      <c r="AJ2573" s="45">
        <v>10500.8378078641</v>
      </c>
      <c r="AK2573" s="46">
        <v>1.08681850179455</v>
      </c>
    </row>
    <row r="2574" spans="1:37" x14ac:dyDescent="0.2">
      <c r="A2574" s="35" t="s">
        <v>4668</v>
      </c>
      <c r="B2574" s="35" t="s">
        <v>10640</v>
      </c>
      <c r="C2574" s="85" t="s">
        <v>987</v>
      </c>
      <c r="D2574" s="85" t="s">
        <v>13405</v>
      </c>
      <c r="E2574" s="85" t="s">
        <v>12902</v>
      </c>
      <c r="F2574" s="85" t="s">
        <v>192</v>
      </c>
      <c r="G2574" s="85" t="s">
        <v>192</v>
      </c>
      <c r="H2574" s="840">
        <v>1.15731690402855</v>
      </c>
      <c r="I2574" s="840">
        <v>1.16993676039658</v>
      </c>
      <c r="J2574" s="86">
        <v>21071.666666666701</v>
      </c>
      <c r="K2574" s="44">
        <v>24386.5960293883</v>
      </c>
      <c r="L2574" s="45">
        <v>22944.547261788099</v>
      </c>
      <c r="M2574" s="46">
        <v>1.0888814646106799</v>
      </c>
      <c r="N2574" s="139">
        <v>24652.517436156701</v>
      </c>
      <c r="O2574" s="45">
        <v>22898.377656148899</v>
      </c>
      <c r="P2574" s="99">
        <v>1.08669038943995</v>
      </c>
      <c r="Q2574" s="86">
        <v>21040.553276595401</v>
      </c>
      <c r="R2574" s="44">
        <v>24350.5879771172</v>
      </c>
      <c r="S2574" s="45">
        <v>22911.840480412498</v>
      </c>
      <c r="T2574" s="140">
        <v>1.0889371671560899</v>
      </c>
      <c r="U2574" s="44">
        <v>24616.116737371802</v>
      </c>
      <c r="V2574" s="45">
        <v>22865.569256148101</v>
      </c>
      <c r="W2574" s="99">
        <v>1.0867380223115499</v>
      </c>
      <c r="X2574" s="86">
        <v>21006.258349439999</v>
      </c>
      <c r="Y2574" s="44">
        <v>24310.897878197899</v>
      </c>
      <c r="Z2574" s="45">
        <v>22875.615622790199</v>
      </c>
      <c r="AA2574" s="46">
        <v>1.08899049236914</v>
      </c>
      <c r="AB2574" s="139">
        <v>24575.993841397601</v>
      </c>
      <c r="AC2574" s="45">
        <v>22829.274002809299</v>
      </c>
      <c r="AD2574" s="99">
        <v>1.0867844060109799</v>
      </c>
      <c r="AE2574" s="142">
        <v>20991.253403725001</v>
      </c>
      <c r="AF2574" s="44">
        <v>24293.532400877801</v>
      </c>
      <c r="AG2574" s="45">
        <v>22860.089808631201</v>
      </c>
      <c r="AH2574" s="140">
        <v>1.0890292908652399</v>
      </c>
      <c r="AI2574" s="44">
        <v>24558.439003817799</v>
      </c>
      <c r="AJ2574" s="45">
        <v>22813.6825750262</v>
      </c>
      <c r="AK2574" s="46">
        <v>1.08681850179455</v>
      </c>
    </row>
    <row r="2575" spans="1:37" x14ac:dyDescent="0.2">
      <c r="A2575" s="35" t="s">
        <v>4667</v>
      </c>
      <c r="B2575" s="35" t="s">
        <v>10639</v>
      </c>
      <c r="C2575" s="85" t="s">
        <v>987</v>
      </c>
      <c r="D2575" s="85" t="s">
        <v>13405</v>
      </c>
      <c r="E2575" s="85" t="s">
        <v>12902</v>
      </c>
      <c r="F2575" s="85" t="s">
        <v>188</v>
      </c>
      <c r="G2575" s="85" t="s">
        <v>188</v>
      </c>
      <c r="H2575" s="840">
        <v>1.16171843989248</v>
      </c>
      <c r="I2575" s="840">
        <v>1.17269554686939</v>
      </c>
      <c r="J2575" s="86">
        <v>8186.75</v>
      </c>
      <c r="K2575" s="44">
        <v>9510.6984377897807</v>
      </c>
      <c r="L2575" s="45">
        <v>8948.3037950645794</v>
      </c>
      <c r="M2575" s="46">
        <v>1.09302272514301</v>
      </c>
      <c r="N2575" s="139">
        <v>9600.5652683329408</v>
      </c>
      <c r="O2575" s="45">
        <v>8917.4409792473798</v>
      </c>
      <c r="P2575" s="99">
        <v>1.08925287559134</v>
      </c>
      <c r="Q2575" s="86">
        <v>8163.8165713223198</v>
      </c>
      <c r="R2575" s="44">
        <v>9484.0562508049607</v>
      </c>
      <c r="S2575" s="45">
        <v>8923.6935112163101</v>
      </c>
      <c r="T2575" s="140">
        <v>1.0930786395376999</v>
      </c>
      <c r="U2575" s="44">
        <v>9573.6713386481806</v>
      </c>
      <c r="V2575" s="45">
        <v>8892.8504591107303</v>
      </c>
      <c r="W2575" s="99">
        <v>1.0893006207843201</v>
      </c>
      <c r="X2575" s="86">
        <v>8146.7158265675898</v>
      </c>
      <c r="Y2575" s="44">
        <v>9464.19000028749</v>
      </c>
      <c r="Z2575" s="45">
        <v>8905.437129979</v>
      </c>
      <c r="AA2575" s="46">
        <v>1.0931321675585</v>
      </c>
      <c r="AB2575" s="139">
        <v>9553.6173714261604</v>
      </c>
      <c r="AC2575" s="45">
        <v>8874.6013731049698</v>
      </c>
      <c r="AD2575" s="99">
        <v>1.0893471138595101</v>
      </c>
      <c r="AE2575" s="142">
        <v>8147.6925145485402</v>
      </c>
      <c r="AF2575" s="44">
        <v>9465.3246367249903</v>
      </c>
      <c r="AG2575" s="45">
        <v>8906.8220995133597</v>
      </c>
      <c r="AH2575" s="140">
        <v>1.0931711136139901</v>
      </c>
      <c r="AI2575" s="44">
        <v>9554.7627290720993</v>
      </c>
      <c r="AJ2575" s="45">
        <v>8875.9437823737608</v>
      </c>
      <c r="AK2575" s="46">
        <v>1.0893812900431401</v>
      </c>
    </row>
    <row r="2576" spans="1:37" x14ac:dyDescent="0.2">
      <c r="A2576" s="35" t="s">
        <v>4666</v>
      </c>
      <c r="B2576" s="35" t="s">
        <v>10638</v>
      </c>
      <c r="C2576" s="85" t="s">
        <v>987</v>
      </c>
      <c r="D2576" s="85" t="s">
        <v>13405</v>
      </c>
      <c r="E2576" s="85" t="s">
        <v>12902</v>
      </c>
      <c r="F2576" s="85" t="s">
        <v>192</v>
      </c>
      <c r="G2576" s="85" t="s">
        <v>192</v>
      </c>
      <c r="H2576" s="840">
        <v>1.15731690402855</v>
      </c>
      <c r="I2576" s="840">
        <v>1.16993676039658</v>
      </c>
      <c r="J2576" s="86">
        <v>11566.666666666701</v>
      </c>
      <c r="K2576" s="44">
        <v>13386.298856596901</v>
      </c>
      <c r="L2576" s="45">
        <v>12594.728940663599</v>
      </c>
      <c r="M2576" s="46">
        <v>1.0888814646106799</v>
      </c>
      <c r="N2576" s="139">
        <v>13532.268528587199</v>
      </c>
      <c r="O2576" s="45">
        <v>12569.385504522101</v>
      </c>
      <c r="P2576" s="99">
        <v>1.08669038943995</v>
      </c>
      <c r="Q2576" s="86">
        <v>11537.0511397177</v>
      </c>
      <c r="R2576" s="44">
        <v>13352.0243066372</v>
      </c>
      <c r="S2576" s="45">
        <v>12563.1237854191</v>
      </c>
      <c r="T2576" s="140">
        <v>1.0889371671560899</v>
      </c>
      <c r="U2576" s="44">
        <v>13497.620234931001</v>
      </c>
      <c r="V2576" s="45">
        <v>12537.752138884</v>
      </c>
      <c r="W2576" s="99">
        <v>1.0867380223115499</v>
      </c>
      <c r="X2576" s="86">
        <v>11510.439697271901</v>
      </c>
      <c r="Y2576" s="44">
        <v>13321.2264344541</v>
      </c>
      <c r="Z2576" s="45">
        <v>12534.759393317499</v>
      </c>
      <c r="AA2576" s="46">
        <v>1.08899049236914</v>
      </c>
      <c r="AB2576" s="139">
        <v>13466.4865301665</v>
      </c>
      <c r="AC2576" s="45">
        <v>12509.3663693248</v>
      </c>
      <c r="AD2576" s="99">
        <v>1.0867844060109799</v>
      </c>
      <c r="AE2576" s="142">
        <v>11489.5211220153</v>
      </c>
      <c r="AF2576" s="44">
        <v>13297.017013701399</v>
      </c>
      <c r="AG2576" s="45">
        <v>12512.4250398895</v>
      </c>
      <c r="AH2576" s="140">
        <v>1.0890292908652399</v>
      </c>
      <c r="AI2576" s="44">
        <v>13442.013119998701</v>
      </c>
      <c r="AJ2576" s="45">
        <v>12487.024132165499</v>
      </c>
      <c r="AK2576" s="46">
        <v>1.08681850179455</v>
      </c>
    </row>
    <row r="2577" spans="1:37" x14ac:dyDescent="0.2">
      <c r="A2577" s="35" t="s">
        <v>4665</v>
      </c>
      <c r="B2577" s="35" t="s">
        <v>10637</v>
      </c>
      <c r="C2577" s="85" t="s">
        <v>987</v>
      </c>
      <c r="D2577" s="85" t="s">
        <v>13405</v>
      </c>
      <c r="E2577" s="85" t="s">
        <v>12902</v>
      </c>
      <c r="F2577" s="85" t="s">
        <v>192</v>
      </c>
      <c r="G2577" s="85" t="s">
        <v>192</v>
      </c>
      <c r="H2577" s="840">
        <v>1.15731690402855</v>
      </c>
      <c r="I2577" s="840">
        <v>1.16993676039658</v>
      </c>
      <c r="J2577" s="86">
        <v>7257.3333333333303</v>
      </c>
      <c r="K2577" s="44">
        <v>8399.0345448365497</v>
      </c>
      <c r="L2577" s="45">
        <v>7902.3757491679398</v>
      </c>
      <c r="M2577" s="46">
        <v>1.0888814646106799</v>
      </c>
      <c r="N2577" s="139">
        <v>8490.62104911815</v>
      </c>
      <c r="O2577" s="45">
        <v>7886.4743862955702</v>
      </c>
      <c r="P2577" s="99">
        <v>1.08669038943995</v>
      </c>
      <c r="Q2577" s="86">
        <v>7215.7876027898301</v>
      </c>
      <c r="R2577" s="44">
        <v>8350.9529685883408</v>
      </c>
      <c r="S2577" s="45">
        <v>7857.5393109819797</v>
      </c>
      <c r="T2577" s="140">
        <v>1.0889371671560899</v>
      </c>
      <c r="U2577" s="44">
        <v>8442.0151717177705</v>
      </c>
      <c r="V2577" s="45">
        <v>7841.6707488760203</v>
      </c>
      <c r="W2577" s="99">
        <v>1.0867380223115499</v>
      </c>
      <c r="X2577" s="86">
        <v>7176.4419498816296</v>
      </c>
      <c r="Y2577" s="44">
        <v>8305.4175793776394</v>
      </c>
      <c r="Z2577" s="45">
        <v>7815.0770524601803</v>
      </c>
      <c r="AA2577" s="46">
        <v>1.08899049236914</v>
      </c>
      <c r="AB2577" s="139">
        <v>8395.9832460186608</v>
      </c>
      <c r="AC2577" s="45">
        <v>7799.2452017743499</v>
      </c>
      <c r="AD2577" s="99">
        <v>1.0867844060109799</v>
      </c>
      <c r="AE2577" s="142">
        <v>7144.4699305779104</v>
      </c>
      <c r="AF2577" s="44">
        <v>8268.4158209815105</v>
      </c>
      <c r="AG2577" s="45">
        <v>7780.5370221052799</v>
      </c>
      <c r="AH2577" s="140">
        <v>1.0890292908652399</v>
      </c>
      <c r="AI2577" s="44">
        <v>8358.57800533113</v>
      </c>
      <c r="AJ2577" s="45">
        <v>7764.7421060669103</v>
      </c>
      <c r="AK2577" s="46">
        <v>1.08681850179455</v>
      </c>
    </row>
    <row r="2578" spans="1:37" x14ac:dyDescent="0.2">
      <c r="A2578" s="35" t="s">
        <v>4664</v>
      </c>
      <c r="B2578" s="35" t="s">
        <v>10636</v>
      </c>
      <c r="C2578" s="85" t="s">
        <v>987</v>
      </c>
      <c r="D2578" s="85" t="s">
        <v>13405</v>
      </c>
      <c r="E2578" s="85" t="s">
        <v>12902</v>
      </c>
      <c r="F2578" s="85" t="s">
        <v>192</v>
      </c>
      <c r="G2578" s="85" t="s">
        <v>192</v>
      </c>
      <c r="H2578" s="840">
        <v>1.15731690402855</v>
      </c>
      <c r="I2578" s="840">
        <v>1.16993676039658</v>
      </c>
      <c r="J2578" s="86">
        <v>8.3333333333333301E-2</v>
      </c>
      <c r="K2578" s="44">
        <v>9.6443075335712697E-2</v>
      </c>
      <c r="L2578" s="45">
        <v>9.0740122050890396E-2</v>
      </c>
      <c r="M2578" s="46">
        <v>1.0888814646106799</v>
      </c>
      <c r="N2578" s="139">
        <v>9.7494730033048704E-2</v>
      </c>
      <c r="O2578" s="45">
        <v>9.0557532453329606E-2</v>
      </c>
      <c r="P2578" s="99">
        <v>1.08669038943995</v>
      </c>
      <c r="Q2578" s="86">
        <v>8.3930544101732105E-2</v>
      </c>
      <c r="R2578" s="44">
        <v>9.7134237453248506E-2</v>
      </c>
      <c r="S2578" s="45">
        <v>9.1395088932009302E-2</v>
      </c>
      <c r="T2578" s="140">
        <v>1.0889371671560899</v>
      </c>
      <c r="U2578" s="44">
        <v>9.8193428864703197E-2</v>
      </c>
      <c r="V2578" s="45">
        <v>9.12105135086487E-2</v>
      </c>
      <c r="W2578" s="99">
        <v>1.0867380223115499</v>
      </c>
      <c r="X2578" s="86">
        <v>8.4479396400032103E-2</v>
      </c>
      <c r="Y2578" s="44">
        <v>9.7769433495886002E-2</v>
      </c>
      <c r="Z2578" s="45">
        <v>9.1997259480719101E-2</v>
      </c>
      <c r="AA2578" s="46">
        <v>1.08899049236914</v>
      </c>
      <c r="AB2578" s="139">
        <v>9.8835551344512496E-2</v>
      </c>
      <c r="AC2578" s="45">
        <v>9.1810890636774597E-2</v>
      </c>
      <c r="AD2578" s="99">
        <v>1.0867844060109799</v>
      </c>
      <c r="AE2578" s="142">
        <v>8.5021060277101199E-2</v>
      </c>
      <c r="AF2578" s="44">
        <v>9.8396310257119798E-2</v>
      </c>
      <c r="AG2578" s="45">
        <v>9.2590424982182395E-2</v>
      </c>
      <c r="AH2578" s="140">
        <v>1.0890292908652399</v>
      </c>
      <c r="AI2578" s="44">
        <v>9.94692638260746E-2</v>
      </c>
      <c r="AJ2578" s="45">
        <v>9.2402461351343501E-2</v>
      </c>
      <c r="AK2578" s="46">
        <v>1.08681850179455</v>
      </c>
    </row>
    <row r="2579" spans="1:37" x14ac:dyDescent="0.2">
      <c r="A2579" s="35" t="s">
        <v>4663</v>
      </c>
      <c r="B2579" s="35" t="s">
        <v>13022</v>
      </c>
      <c r="C2579" s="85" t="s">
        <v>987</v>
      </c>
      <c r="D2579" s="85" t="s">
        <v>13405</v>
      </c>
      <c r="E2579" s="85" t="s">
        <v>12902</v>
      </c>
      <c r="F2579" s="85" t="s">
        <v>192</v>
      </c>
      <c r="G2579" s="85" t="s">
        <v>192</v>
      </c>
      <c r="H2579" s="840">
        <v>1.15731690402855</v>
      </c>
      <c r="I2579" s="840">
        <v>1.16993676039658</v>
      </c>
      <c r="J2579" s="86">
        <v>6976.5</v>
      </c>
      <c r="K2579" s="44">
        <v>8074.0213809551997</v>
      </c>
      <c r="L2579" s="45">
        <v>7596.5815378564403</v>
      </c>
      <c r="M2579" s="46">
        <v>1.0888814646106799</v>
      </c>
      <c r="N2579" s="139">
        <v>8162.0638089067697</v>
      </c>
      <c r="O2579" s="45">
        <v>7581.2955019278397</v>
      </c>
      <c r="P2579" s="99">
        <v>1.08669038943995</v>
      </c>
      <c r="Q2579" s="86">
        <v>6943.23817972497</v>
      </c>
      <c r="R2579" s="44">
        <v>8035.52691409214</v>
      </c>
      <c r="S2579" s="45">
        <v>7560.7501143196996</v>
      </c>
      <c r="T2579" s="140">
        <v>1.0889371671560899</v>
      </c>
      <c r="U2579" s="44">
        <v>8123.1495826493101</v>
      </c>
      <c r="V2579" s="45">
        <v>7545.4809278723596</v>
      </c>
      <c r="W2579" s="99">
        <v>1.0867380223115499</v>
      </c>
      <c r="X2579" s="86">
        <v>6909.7207769587303</v>
      </c>
      <c r="Y2579" s="44">
        <v>7996.7366572916499</v>
      </c>
      <c r="Z2579" s="45">
        <v>7524.6202310336002</v>
      </c>
      <c r="AA2579" s="46">
        <v>1.08899049236914</v>
      </c>
      <c r="AB2579" s="139">
        <v>8083.9363410400701</v>
      </c>
      <c r="AC2579" s="45">
        <v>7509.3767902887903</v>
      </c>
      <c r="AD2579" s="99">
        <v>1.0867844060109799</v>
      </c>
      <c r="AE2579" s="142">
        <v>6884.0203071161304</v>
      </c>
      <c r="AF2579" s="44">
        <v>7966.9930691013296</v>
      </c>
      <c r="AG2579" s="45">
        <v>7496.8997533605898</v>
      </c>
      <c r="AH2579" s="140">
        <v>1.0890292908652399</v>
      </c>
      <c r="AI2579" s="44">
        <v>8053.86841661175</v>
      </c>
      <c r="AJ2579" s="45">
        <v>7481.6806365032298</v>
      </c>
      <c r="AK2579" s="46">
        <v>1.08681850179455</v>
      </c>
    </row>
    <row r="2580" spans="1:37" x14ac:dyDescent="0.2">
      <c r="A2580" s="35" t="s">
        <v>4662</v>
      </c>
      <c r="B2580" s="35" t="s">
        <v>10635</v>
      </c>
      <c r="C2580" s="85" t="s">
        <v>987</v>
      </c>
      <c r="D2580" s="85" t="s">
        <v>13405</v>
      </c>
      <c r="E2580" s="85" t="s">
        <v>12902</v>
      </c>
      <c r="F2580" s="85" t="s">
        <v>188</v>
      </c>
      <c r="G2580" s="85" t="s">
        <v>188</v>
      </c>
      <c r="H2580" s="840">
        <v>1.16171843989248</v>
      </c>
      <c r="I2580" s="840">
        <v>1.17269554686939</v>
      </c>
      <c r="J2580" s="86">
        <v>10887</v>
      </c>
      <c r="K2580" s="44">
        <v>12647.6286551095</v>
      </c>
      <c r="L2580" s="45">
        <v>11899.738408632</v>
      </c>
      <c r="M2580" s="46">
        <v>1.09302272514301</v>
      </c>
      <c r="N2580" s="139">
        <v>12767.136418767001</v>
      </c>
      <c r="O2580" s="45">
        <v>11858.6960565629</v>
      </c>
      <c r="P2580" s="99">
        <v>1.08925287559134</v>
      </c>
      <c r="Q2580" s="86">
        <v>10847.329599807999</v>
      </c>
      <c r="R2580" s="44">
        <v>12601.5428196885</v>
      </c>
      <c r="S2580" s="45">
        <v>11856.9842815751</v>
      </c>
      <c r="T2580" s="140">
        <v>1.0930786395376999</v>
      </c>
      <c r="U2580" s="44">
        <v>12720.6151171193</v>
      </c>
      <c r="V2580" s="45">
        <v>11816.002866923</v>
      </c>
      <c r="W2580" s="99">
        <v>1.0893006207843201</v>
      </c>
      <c r="X2580" s="86">
        <v>10815.3023378654</v>
      </c>
      <c r="Y2580" s="44">
        <v>12564.336158910501</v>
      </c>
      <c r="Z2580" s="45">
        <v>11822.554887391299</v>
      </c>
      <c r="AA2580" s="46">
        <v>1.0931321675585</v>
      </c>
      <c r="AB2580" s="139">
        <v>12683.0568896608</v>
      </c>
      <c r="AC2580" s="45">
        <v>11781.618387271599</v>
      </c>
      <c r="AD2580" s="99">
        <v>1.0893471138595101</v>
      </c>
      <c r="AE2580" s="142">
        <v>10813.898905215699</v>
      </c>
      <c r="AF2580" s="44">
        <v>12562.7057653222</v>
      </c>
      <c r="AG2580" s="45">
        <v>11821.4419087237</v>
      </c>
      <c r="AH2580" s="140">
        <v>1.0931711136139901</v>
      </c>
      <c r="AI2580" s="44">
        <v>12681.4110904422</v>
      </c>
      <c r="AJ2580" s="45">
        <v>11780.45913976</v>
      </c>
      <c r="AK2580" s="46">
        <v>1.0893812900431401</v>
      </c>
    </row>
    <row r="2581" spans="1:37" x14ac:dyDescent="0.2">
      <c r="A2581" s="35" t="s">
        <v>4661</v>
      </c>
      <c r="B2581" s="35" t="s">
        <v>10634</v>
      </c>
      <c r="C2581" s="85" t="s">
        <v>987</v>
      </c>
      <c r="D2581" s="85" t="s">
        <v>13405</v>
      </c>
      <c r="E2581" s="85" t="s">
        <v>12902</v>
      </c>
      <c r="F2581" s="85" t="s">
        <v>192</v>
      </c>
      <c r="G2581" s="85" t="s">
        <v>192</v>
      </c>
      <c r="H2581" s="840">
        <v>1.15731690402855</v>
      </c>
      <c r="I2581" s="840">
        <v>1.16993676039658</v>
      </c>
      <c r="J2581" s="86">
        <v>6266.5833333333303</v>
      </c>
      <c r="K2581" s="44">
        <v>7252.4228221702597</v>
      </c>
      <c r="L2581" s="45">
        <v>6823.56643810491</v>
      </c>
      <c r="M2581" s="46">
        <v>1.0888814646106799</v>
      </c>
      <c r="N2581" s="139">
        <v>7331.5062037552298</v>
      </c>
      <c r="O2581" s="45">
        <v>6809.8358829579302</v>
      </c>
      <c r="P2581" s="99">
        <v>1.08669038943995</v>
      </c>
      <c r="Q2581" s="86">
        <v>6246.97979490746</v>
      </c>
      <c r="R2581" s="44">
        <v>7229.7353157712296</v>
      </c>
      <c r="S2581" s="45">
        <v>6802.5684811478504</v>
      </c>
      <c r="T2581" s="140">
        <v>1.0889371671560899</v>
      </c>
      <c r="U2581" s="44">
        <v>7308.5713035169601</v>
      </c>
      <c r="V2581" s="45">
        <v>6788.8304677379501</v>
      </c>
      <c r="W2581" s="99">
        <v>1.0867380223115499</v>
      </c>
      <c r="X2581" s="86">
        <v>6226.9528211332599</v>
      </c>
      <c r="Y2581" s="44">
        <v>7206.5577604857999</v>
      </c>
      <c r="Z2581" s="45">
        <v>6781.0924186453403</v>
      </c>
      <c r="AA2581" s="46">
        <v>1.08899049236914</v>
      </c>
      <c r="AB2581" s="139">
        <v>7285.1410106990197</v>
      </c>
      <c r="AC2581" s="45">
        <v>6767.3552229736697</v>
      </c>
      <c r="AD2581" s="99">
        <v>1.0867844060109799</v>
      </c>
      <c r="AE2581" s="142">
        <v>6212.1517092077902</v>
      </c>
      <c r="AF2581" s="44">
        <v>7189.4281834560397</v>
      </c>
      <c r="AG2581" s="45">
        <v>6765.2151706258401</v>
      </c>
      <c r="AH2581" s="140">
        <v>1.0890292908652399</v>
      </c>
      <c r="AI2581" s="44">
        <v>7267.8246457626601</v>
      </c>
      <c r="AJ2581" s="45">
        <v>6751.4814135216702</v>
      </c>
      <c r="AK2581" s="46">
        <v>1.08681850179455</v>
      </c>
    </row>
    <row r="2582" spans="1:37" x14ac:dyDescent="0.2">
      <c r="A2582" s="35" t="s">
        <v>4660</v>
      </c>
      <c r="B2582" s="35" t="s">
        <v>10633</v>
      </c>
      <c r="C2582" s="85" t="s">
        <v>987</v>
      </c>
      <c r="D2582" s="85" t="s">
        <v>13405</v>
      </c>
      <c r="E2582" s="85" t="s">
        <v>12902</v>
      </c>
      <c r="F2582" s="85" t="s">
        <v>188</v>
      </c>
      <c r="G2582" s="85" t="s">
        <v>188</v>
      </c>
      <c r="H2582" s="840">
        <v>1.16171843989248</v>
      </c>
      <c r="I2582" s="840">
        <v>1.17269554686939</v>
      </c>
      <c r="J2582" s="86">
        <v>5420.5833333333303</v>
      </c>
      <c r="K2582" s="44">
        <v>6297.19161330719</v>
      </c>
      <c r="L2582" s="45">
        <v>5924.8207668648101</v>
      </c>
      <c r="M2582" s="46">
        <v>1.09302272514301</v>
      </c>
      <c r="N2582" s="139">
        <v>6356.6939364344098</v>
      </c>
      <c r="O2582" s="45">
        <v>5904.3859832158096</v>
      </c>
      <c r="P2582" s="99">
        <v>1.08925287559134</v>
      </c>
      <c r="Q2582" s="86">
        <v>5405.3375178937304</v>
      </c>
      <c r="R2582" s="44">
        <v>6279.4802683797998</v>
      </c>
      <c r="S2582" s="45">
        <v>5908.4589803013496</v>
      </c>
      <c r="T2582" s="140">
        <v>1.0930786395376999</v>
      </c>
      <c r="U2582" s="44">
        <v>6338.8152365599899</v>
      </c>
      <c r="V2582" s="45">
        <v>5888.0375137904202</v>
      </c>
      <c r="W2582" s="99">
        <v>1.0893006207843201</v>
      </c>
      <c r="X2582" s="86">
        <v>5393.3776904657598</v>
      </c>
      <c r="Y2582" s="44">
        <v>6265.5863163187996</v>
      </c>
      <c r="Z2582" s="45">
        <v>5895.6746452405196</v>
      </c>
      <c r="AA2582" s="46">
        <v>1.0931321675585</v>
      </c>
      <c r="AB2582" s="139">
        <v>6324.7900001938897</v>
      </c>
      <c r="AC2582" s="45">
        <v>5875.2604210631298</v>
      </c>
      <c r="AD2582" s="99">
        <v>1.0893471138595101</v>
      </c>
      <c r="AE2582" s="142">
        <v>5391.1341345760302</v>
      </c>
      <c r="AF2582" s="44">
        <v>6262.9799360707702</v>
      </c>
      <c r="AG2582" s="45">
        <v>5893.43210553685</v>
      </c>
      <c r="AH2582" s="140">
        <v>1.0931711136139901</v>
      </c>
      <c r="AI2582" s="44">
        <v>6322.1589921928498</v>
      </c>
      <c r="AJ2582" s="45">
        <v>5873.0006583200702</v>
      </c>
      <c r="AK2582" s="46">
        <v>1.0893812900431401</v>
      </c>
    </row>
    <row r="2583" spans="1:37" x14ac:dyDescent="0.2">
      <c r="A2583" s="35" t="s">
        <v>4659</v>
      </c>
      <c r="B2583" s="35" t="s">
        <v>10632</v>
      </c>
      <c r="C2583" s="85" t="s">
        <v>987</v>
      </c>
      <c r="D2583" s="85" t="s">
        <v>13405</v>
      </c>
      <c r="E2583" s="85" t="s">
        <v>12902</v>
      </c>
      <c r="F2583" s="85" t="s">
        <v>188</v>
      </c>
      <c r="G2583" s="85" t="s">
        <v>188</v>
      </c>
      <c r="H2583" s="840">
        <v>1.16171843989248</v>
      </c>
      <c r="I2583" s="840">
        <v>1.17269554686939</v>
      </c>
      <c r="J2583" s="86">
        <v>2913.6666666666702</v>
      </c>
      <c r="K2583" s="44">
        <v>3384.8602943667302</v>
      </c>
      <c r="L2583" s="45">
        <v>3184.7038801583599</v>
      </c>
      <c r="M2583" s="46">
        <v>1.09302272514301</v>
      </c>
      <c r="N2583" s="139">
        <v>3416.8439250617698</v>
      </c>
      <c r="O2583" s="45">
        <v>3173.71979518129</v>
      </c>
      <c r="P2583" s="99">
        <v>1.08925287559134</v>
      </c>
      <c r="Q2583" s="86">
        <v>2913.5842733509999</v>
      </c>
      <c r="R2583" s="44">
        <v>3384.7645765325901</v>
      </c>
      <c r="S2583" s="45">
        <v>3184.7767336929401</v>
      </c>
      <c r="T2583" s="140">
        <v>1.0930786395376999</v>
      </c>
      <c r="U2583" s="44">
        <v>3416.7473027873898</v>
      </c>
      <c r="V2583" s="45">
        <v>3173.7691576686798</v>
      </c>
      <c r="W2583" s="99">
        <v>1.0893006207843201</v>
      </c>
      <c r="X2583" s="86">
        <v>2913.0321938327902</v>
      </c>
      <c r="Y2583" s="44">
        <v>3384.1232155759999</v>
      </c>
      <c r="Z2583" s="45">
        <v>3184.3291962121398</v>
      </c>
      <c r="AA2583" s="46">
        <v>1.0931321675585</v>
      </c>
      <c r="AB2583" s="139">
        <v>3416.0998815948701</v>
      </c>
      <c r="AC2583" s="45">
        <v>3173.3032129315802</v>
      </c>
      <c r="AD2583" s="99">
        <v>1.0893471138595101</v>
      </c>
      <c r="AE2583" s="142">
        <v>2915.4415704143498</v>
      </c>
      <c r="AF2583" s="44">
        <v>3386.92223277945</v>
      </c>
      <c r="AG2583" s="45">
        <v>3187.0765082063699</v>
      </c>
      <c r="AH2583" s="140">
        <v>1.0931711136139901</v>
      </c>
      <c r="AI2583" s="44">
        <v>3418.9253467827998</v>
      </c>
      <c r="AJ2583" s="45">
        <v>3176.0274990234002</v>
      </c>
      <c r="AK2583" s="46">
        <v>1.0893812900431401</v>
      </c>
    </row>
    <row r="2584" spans="1:37" x14ac:dyDescent="0.2">
      <c r="A2584" s="35" t="s">
        <v>4658</v>
      </c>
      <c r="B2584" s="35" t="s">
        <v>10631</v>
      </c>
      <c r="C2584" s="85" t="s">
        <v>987</v>
      </c>
      <c r="D2584" s="85" t="s">
        <v>13405</v>
      </c>
      <c r="E2584" s="85" t="s">
        <v>12902</v>
      </c>
      <c r="F2584" s="85" t="s">
        <v>188</v>
      </c>
      <c r="G2584" s="85" t="s">
        <v>188</v>
      </c>
      <c r="H2584" s="840">
        <v>1.16171843989248</v>
      </c>
      <c r="I2584" s="840">
        <v>1.17269554686939</v>
      </c>
      <c r="J2584" s="86">
        <v>17209.833333333299</v>
      </c>
      <c r="K2584" s="44">
        <v>19992.980730809599</v>
      </c>
      <c r="L2584" s="45">
        <v>18810.738929257099</v>
      </c>
      <c r="M2584" s="46">
        <v>1.09302272514301</v>
      </c>
      <c r="N2584" s="139">
        <v>20181.8949123643</v>
      </c>
      <c r="O2584" s="45">
        <v>18745.860446781</v>
      </c>
      <c r="P2584" s="99">
        <v>1.08925287559134</v>
      </c>
      <c r="Q2584" s="86">
        <v>17165.2802875505</v>
      </c>
      <c r="R2584" s="44">
        <v>19941.2226359704</v>
      </c>
      <c r="S2584" s="45">
        <v>18763.001223998999</v>
      </c>
      <c r="T2584" s="140">
        <v>1.0930786395376999</v>
      </c>
      <c r="U2584" s="44">
        <v>20129.647753975401</v>
      </c>
      <c r="V2584" s="45">
        <v>18698.150473165701</v>
      </c>
      <c r="W2584" s="99">
        <v>1.0893006207843201</v>
      </c>
      <c r="X2584" s="86">
        <v>17131.703886822099</v>
      </c>
      <c r="Y2584" s="44">
        <v>19902.216312099001</v>
      </c>
      <c r="Z2584" s="45">
        <v>18727.2166037723</v>
      </c>
      <c r="AA2584" s="46">
        <v>1.0931321675585</v>
      </c>
      <c r="AB2584" s="139">
        <v>20090.272858361201</v>
      </c>
      <c r="AC2584" s="45">
        <v>18662.3721846054</v>
      </c>
      <c r="AD2584" s="99">
        <v>1.0893471138595101</v>
      </c>
      <c r="AE2584" s="142">
        <v>17123.2987640475</v>
      </c>
      <c r="AF2584" s="44">
        <v>19892.451925982201</v>
      </c>
      <c r="AG2584" s="45">
        <v>18718.695578638799</v>
      </c>
      <c r="AH2584" s="140">
        <v>1.0931711136139901</v>
      </c>
      <c r="AI2584" s="44">
        <v>20080.416208312599</v>
      </c>
      <c r="AJ2584" s="45">
        <v>18653.801297372302</v>
      </c>
      <c r="AK2584" s="46">
        <v>1.0893812900431401</v>
      </c>
    </row>
    <row r="2585" spans="1:37" x14ac:dyDescent="0.2">
      <c r="A2585" s="35" t="s">
        <v>4657</v>
      </c>
      <c r="B2585" s="35" t="s">
        <v>13469</v>
      </c>
      <c r="C2585" s="85" t="s">
        <v>987</v>
      </c>
      <c r="D2585" s="85" t="s">
        <v>13405</v>
      </c>
      <c r="E2585" s="85" t="s">
        <v>12902</v>
      </c>
      <c r="F2585" s="85" t="s">
        <v>188</v>
      </c>
      <c r="G2585" s="85" t="s">
        <v>188</v>
      </c>
      <c r="H2585" s="840">
        <v>1.16171843989248</v>
      </c>
      <c r="I2585" s="840">
        <v>1.17269554686939</v>
      </c>
      <c r="J2585" s="86">
        <v>7320.8333333333303</v>
      </c>
      <c r="K2585" s="44">
        <v>8504.7470787128805</v>
      </c>
      <c r="L2585" s="45">
        <v>8001.8372003178201</v>
      </c>
      <c r="M2585" s="46">
        <v>1.09302272514301</v>
      </c>
      <c r="N2585" s="139">
        <v>8585.1086493729599</v>
      </c>
      <c r="O2585" s="45">
        <v>7974.2387600582497</v>
      </c>
      <c r="P2585" s="99">
        <v>1.08925287559134</v>
      </c>
      <c r="Q2585" s="86">
        <v>7302.4499708447202</v>
      </c>
      <c r="R2585" s="44">
        <v>8483.3907875226305</v>
      </c>
      <c r="S2585" s="45">
        <v>7982.15207942304</v>
      </c>
      <c r="T2585" s="140">
        <v>1.0930786395376999</v>
      </c>
      <c r="U2585" s="44">
        <v>8563.5505620460808</v>
      </c>
      <c r="V2585" s="45">
        <v>7954.5632864875997</v>
      </c>
      <c r="W2585" s="99">
        <v>1.0893006207843201</v>
      </c>
      <c r="X2585" s="86">
        <v>7289.4315401214299</v>
      </c>
      <c r="Y2585" s="44">
        <v>8468.2670364929309</v>
      </c>
      <c r="Z2585" s="45">
        <v>7968.3120997222704</v>
      </c>
      <c r="AA2585" s="46">
        <v>1.0931321675585</v>
      </c>
      <c r="AB2585" s="139">
        <v>8548.2839063096508</v>
      </c>
      <c r="AC2585" s="45">
        <v>7940.7212099077396</v>
      </c>
      <c r="AD2585" s="99">
        <v>1.0893471138595101</v>
      </c>
      <c r="AE2585" s="142">
        <v>7291.5988781255301</v>
      </c>
      <c r="AF2585" s="44">
        <v>8470.7848730177593</v>
      </c>
      <c r="AG2585" s="45">
        <v>7970.96526562697</v>
      </c>
      <c r="AH2585" s="140">
        <v>1.0931711136139901</v>
      </c>
      <c r="AI2585" s="44">
        <v>8550.8255339356092</v>
      </c>
      <c r="AJ2585" s="45">
        <v>7943.33139232953</v>
      </c>
      <c r="AK2585" s="46">
        <v>1.0893812900431401</v>
      </c>
    </row>
    <row r="2586" spans="1:37" x14ac:dyDescent="0.2">
      <c r="A2586" s="35" t="s">
        <v>4656</v>
      </c>
      <c r="B2586" s="35" t="s">
        <v>10630</v>
      </c>
      <c r="C2586" s="85" t="s">
        <v>987</v>
      </c>
      <c r="D2586" s="85" t="s">
        <v>13405</v>
      </c>
      <c r="E2586" s="85" t="s">
        <v>12902</v>
      </c>
      <c r="F2586" s="85" t="s">
        <v>188</v>
      </c>
      <c r="G2586" s="85" t="s">
        <v>188</v>
      </c>
      <c r="H2586" s="840">
        <v>1.16171843989248</v>
      </c>
      <c r="I2586" s="840">
        <v>1.17269554686939</v>
      </c>
      <c r="J2586" s="86">
        <v>3190</v>
      </c>
      <c r="K2586" s="44">
        <v>3705.8818232570202</v>
      </c>
      <c r="L2586" s="45">
        <v>3486.7424932062199</v>
      </c>
      <c r="M2586" s="46">
        <v>1.09302272514301</v>
      </c>
      <c r="N2586" s="139">
        <v>3740.8987945133399</v>
      </c>
      <c r="O2586" s="45">
        <v>3474.71667313637</v>
      </c>
      <c r="P2586" s="99">
        <v>1.08925287559134</v>
      </c>
      <c r="Q2586" s="86">
        <v>3183.34328591959</v>
      </c>
      <c r="R2586" s="44">
        <v>3698.1485957607101</v>
      </c>
      <c r="S2586" s="45">
        <v>3479.6445481544401</v>
      </c>
      <c r="T2586" s="140">
        <v>1.0930786395376999</v>
      </c>
      <c r="U2586" s="44">
        <v>3733.0924955544601</v>
      </c>
      <c r="V2586" s="45">
        <v>3467.6178175218101</v>
      </c>
      <c r="W2586" s="99">
        <v>1.0893006207843201</v>
      </c>
      <c r="X2586" s="86">
        <v>3178.4121116649799</v>
      </c>
      <c r="Y2586" s="44">
        <v>3692.4199596988101</v>
      </c>
      <c r="Z2586" s="45">
        <v>3474.42452101854</v>
      </c>
      <c r="AA2586" s="46">
        <v>1.0931321675585</v>
      </c>
      <c r="AB2586" s="139">
        <v>3727.3097294652398</v>
      </c>
      <c r="AC2586" s="45">
        <v>3462.39406049834</v>
      </c>
      <c r="AD2586" s="99">
        <v>1.0893471138595101</v>
      </c>
      <c r="AE2586" s="142">
        <v>3178.4050739682302</v>
      </c>
      <c r="AF2586" s="44">
        <v>3692.4117838767202</v>
      </c>
      <c r="AG2586" s="45">
        <v>3474.54061422619</v>
      </c>
      <c r="AH2586" s="140">
        <v>1.0931711136139901</v>
      </c>
      <c r="AI2586" s="44">
        <v>3727.3014763896099</v>
      </c>
      <c r="AJ2586" s="45">
        <v>3462.4950197591902</v>
      </c>
      <c r="AK2586" s="46">
        <v>1.0893812900431401</v>
      </c>
    </row>
    <row r="2587" spans="1:37" x14ac:dyDescent="0.2">
      <c r="A2587" s="35" t="s">
        <v>4655</v>
      </c>
      <c r="B2587" s="35" t="s">
        <v>10629</v>
      </c>
      <c r="C2587" s="85" t="s">
        <v>987</v>
      </c>
      <c r="D2587" s="85" t="s">
        <v>13405</v>
      </c>
      <c r="E2587" s="85" t="s">
        <v>12902</v>
      </c>
      <c r="F2587" s="85" t="s">
        <v>188</v>
      </c>
      <c r="G2587" s="85" t="s">
        <v>188</v>
      </c>
      <c r="H2587" s="840">
        <v>1.16171843989248</v>
      </c>
      <c r="I2587" s="840">
        <v>1.17269554686939</v>
      </c>
      <c r="J2587" s="86">
        <v>19011.333333333299</v>
      </c>
      <c r="K2587" s="44">
        <v>22085.816500276</v>
      </c>
      <c r="L2587" s="45">
        <v>20779.819368602199</v>
      </c>
      <c r="M2587" s="46">
        <v>1.09302272514302</v>
      </c>
      <c r="N2587" s="139">
        <v>22294.505940049501</v>
      </c>
      <c r="O2587" s="45">
        <v>20708.149502158802</v>
      </c>
      <c r="P2587" s="99">
        <v>1.08925287559134</v>
      </c>
      <c r="Q2587" s="86">
        <v>18960.001546989999</v>
      </c>
      <c r="R2587" s="44">
        <v>22026.183417528198</v>
      </c>
      <c r="S2587" s="45">
        <v>20724.772696616401</v>
      </c>
      <c r="T2587" s="140">
        <v>1.0930786395376999</v>
      </c>
      <c r="U2587" s="44">
        <v>22234.309382791798</v>
      </c>
      <c r="V2587" s="45">
        <v>20653.1414552079</v>
      </c>
      <c r="W2587" s="99">
        <v>1.0893006207843201</v>
      </c>
      <c r="X2587" s="86">
        <v>18915.415357142101</v>
      </c>
      <c r="Y2587" s="44">
        <v>21974.386818617499</v>
      </c>
      <c r="Z2587" s="45">
        <v>20677.048989622199</v>
      </c>
      <c r="AA2587" s="46">
        <v>1.0931321675585</v>
      </c>
      <c r="AB2587" s="139">
        <v>22182.0233565054</v>
      </c>
      <c r="AC2587" s="45">
        <v>20605.453126756602</v>
      </c>
      <c r="AD2587" s="99">
        <v>1.0893471138595101</v>
      </c>
      <c r="AE2587" s="142">
        <v>18900.393170582702</v>
      </c>
      <c r="AF2587" s="44">
        <v>21956.935267483899</v>
      </c>
      <c r="AG2587" s="45">
        <v>20661.363850027999</v>
      </c>
      <c r="AH2587" s="140">
        <v>1.0931711136139901</v>
      </c>
      <c r="AI2587" s="44">
        <v>22164.406905222899</v>
      </c>
      <c r="AJ2587" s="45">
        <v>20589.734694491999</v>
      </c>
      <c r="AK2587" s="46">
        <v>1.0893812900431401</v>
      </c>
    </row>
    <row r="2588" spans="1:37" x14ac:dyDescent="0.2">
      <c r="A2588" s="35" t="s">
        <v>4654</v>
      </c>
      <c r="B2588" s="35" t="s">
        <v>10628</v>
      </c>
      <c r="C2588" s="85" t="s">
        <v>987</v>
      </c>
      <c r="D2588" s="85" t="s">
        <v>13405</v>
      </c>
      <c r="E2588" s="85" t="s">
        <v>12902</v>
      </c>
      <c r="F2588" s="85" t="s">
        <v>183</v>
      </c>
      <c r="G2588" s="85" t="s">
        <v>183</v>
      </c>
      <c r="H2588" s="840">
        <v>1.17190218719693</v>
      </c>
      <c r="I2588" s="840">
        <v>1.1772865983776599</v>
      </c>
      <c r="J2588" s="86">
        <v>4592</v>
      </c>
      <c r="K2588" s="44">
        <v>5381.3748436083197</v>
      </c>
      <c r="L2588" s="45">
        <v>5063.1588469243898</v>
      </c>
      <c r="M2588" s="46">
        <v>1.1026042785114101</v>
      </c>
      <c r="N2588" s="139">
        <v>5406.1000597502098</v>
      </c>
      <c r="O2588" s="45">
        <v>5021.4312244448902</v>
      </c>
      <c r="P2588" s="99">
        <v>1.09351725271012</v>
      </c>
      <c r="Q2588" s="86">
        <v>4614.1253170754298</v>
      </c>
      <c r="R2588" s="44">
        <v>5407.3035510814398</v>
      </c>
      <c r="S2588" s="45">
        <v>5087.8145738398398</v>
      </c>
      <c r="T2588" s="140">
        <v>1.10266068305762</v>
      </c>
      <c r="U2588" s="44">
        <v>5432.1478990279702</v>
      </c>
      <c r="V2588" s="45">
        <v>5045.8468051661102</v>
      </c>
      <c r="W2588" s="99">
        <v>1.09356518482344</v>
      </c>
      <c r="X2588" s="86">
        <v>4636.0333128877401</v>
      </c>
      <c r="Y2588" s="44">
        <v>5432.9775792909804</v>
      </c>
      <c r="Z2588" s="45">
        <v>5112.2219925309601</v>
      </c>
      <c r="AA2588" s="46">
        <v>1.1027146803107399</v>
      </c>
      <c r="AB2588" s="139">
        <v>5457.93988889511</v>
      </c>
      <c r="AC2588" s="45">
        <v>5070.0210139441997</v>
      </c>
      <c r="AD2588" s="99">
        <v>1.09361185991697</v>
      </c>
      <c r="AE2588" s="142">
        <v>4663.0497561006896</v>
      </c>
      <c r="AF2588" s="44">
        <v>5464.6382081825204</v>
      </c>
      <c r="AG2588" s="45">
        <v>5142.1966204559003</v>
      </c>
      <c r="AH2588" s="140">
        <v>1.1027539677714899</v>
      </c>
      <c r="AI2588" s="44">
        <v>5489.7459854255503</v>
      </c>
      <c r="AJ2588" s="45">
        <v>5099.7265058073599</v>
      </c>
      <c r="AK2588" s="46">
        <v>1.09364616989887</v>
      </c>
    </row>
    <row r="2589" spans="1:37" x14ac:dyDescent="0.2">
      <c r="A2589" s="35" t="s">
        <v>4653</v>
      </c>
      <c r="B2589" s="35" t="s">
        <v>10627</v>
      </c>
      <c r="C2589" s="85" t="s">
        <v>987</v>
      </c>
      <c r="D2589" s="85" t="s">
        <v>13405</v>
      </c>
      <c r="E2589" s="85" t="s">
        <v>12902</v>
      </c>
      <c r="F2589" s="85" t="s">
        <v>188</v>
      </c>
      <c r="G2589" s="85" t="s">
        <v>188</v>
      </c>
      <c r="H2589" s="840">
        <v>1.16171843989248</v>
      </c>
      <c r="I2589" s="840">
        <v>1.17269554686939</v>
      </c>
      <c r="J2589" s="86">
        <v>8394.25</v>
      </c>
      <c r="K2589" s="44">
        <v>9751.7550140674703</v>
      </c>
      <c r="L2589" s="45">
        <v>9175.1060105317501</v>
      </c>
      <c r="M2589" s="46">
        <v>1.09302272514301</v>
      </c>
      <c r="N2589" s="139">
        <v>9843.8995943083391</v>
      </c>
      <c r="O2589" s="45">
        <v>9143.4609509325801</v>
      </c>
      <c r="P2589" s="99">
        <v>1.08925287559134</v>
      </c>
      <c r="Q2589" s="86">
        <v>8382.82266287926</v>
      </c>
      <c r="R2589" s="44">
        <v>9738.4796658154391</v>
      </c>
      <c r="S2589" s="45">
        <v>9163.0843918258306</v>
      </c>
      <c r="T2589" s="140">
        <v>1.0930786395376999</v>
      </c>
      <c r="U2589" s="44">
        <v>9830.4988069542705</v>
      </c>
      <c r="V2589" s="45">
        <v>9131.4139305992503</v>
      </c>
      <c r="W2589" s="99">
        <v>1.0893006207843201</v>
      </c>
      <c r="X2589" s="86">
        <v>8373.7673514620692</v>
      </c>
      <c r="Y2589" s="44">
        <v>9727.9599435631208</v>
      </c>
      <c r="Z2589" s="45">
        <v>9153.6344555343603</v>
      </c>
      <c r="AA2589" s="46">
        <v>1.0931321675585</v>
      </c>
      <c r="AB2589" s="139">
        <v>9819.8796835798203</v>
      </c>
      <c r="AC2589" s="45">
        <v>9121.9392964461695</v>
      </c>
      <c r="AD2589" s="99">
        <v>1.0893471138595101</v>
      </c>
      <c r="AE2589" s="142">
        <v>8377.5391366755703</v>
      </c>
      <c r="AF2589" s="44">
        <v>9732.34169599696</v>
      </c>
      <c r="AG2589" s="45">
        <v>9158.0837873843793</v>
      </c>
      <c r="AH2589" s="140">
        <v>1.0931711136139901</v>
      </c>
      <c r="AI2589" s="44">
        <v>9824.3028393034401</v>
      </c>
      <c r="AJ2589" s="45">
        <v>9126.3343920985699</v>
      </c>
      <c r="AK2589" s="46">
        <v>1.0893812900431401</v>
      </c>
    </row>
    <row r="2590" spans="1:37" x14ac:dyDescent="0.2">
      <c r="A2590" s="35" t="s">
        <v>4652</v>
      </c>
      <c r="B2590" s="35" t="s">
        <v>10626</v>
      </c>
      <c r="C2590" s="85" t="s">
        <v>987</v>
      </c>
      <c r="D2590" s="85" t="s">
        <v>13405</v>
      </c>
      <c r="E2590" s="85" t="s">
        <v>12902</v>
      </c>
      <c r="F2590" s="85" t="s">
        <v>188</v>
      </c>
      <c r="G2590" s="85" t="s">
        <v>188</v>
      </c>
      <c r="H2590" s="840">
        <v>1.16171843989248</v>
      </c>
      <c r="I2590" s="840">
        <v>1.17269554686939</v>
      </c>
      <c r="J2590" s="86">
        <v>12420.25</v>
      </c>
      <c r="K2590" s="44">
        <v>14428.8334530746</v>
      </c>
      <c r="L2590" s="45">
        <v>13575.6155019575</v>
      </c>
      <c r="M2590" s="46">
        <v>1.09302272514301</v>
      </c>
      <c r="N2590" s="139">
        <v>14565.171866004501</v>
      </c>
      <c r="O2590" s="45">
        <v>13528.793028063301</v>
      </c>
      <c r="P2590" s="99">
        <v>1.08925287559134</v>
      </c>
      <c r="Q2590" s="86">
        <v>12358.435040853399</v>
      </c>
      <c r="R2590" s="44">
        <v>14357.021875172801</v>
      </c>
      <c r="S2590" s="45">
        <v>13508.741361271001</v>
      </c>
      <c r="T2590" s="140">
        <v>1.0930786395376999</v>
      </c>
      <c r="U2590" s="44">
        <v>14492.681738683401</v>
      </c>
      <c r="V2590" s="45">
        <v>13462.0509619243</v>
      </c>
      <c r="W2590" s="99">
        <v>1.0893006207843201</v>
      </c>
      <c r="X2590" s="86">
        <v>12302.447904668101</v>
      </c>
      <c r="Y2590" s="44">
        <v>14291.980586669601</v>
      </c>
      <c r="Z2590" s="45">
        <v>13448.201544305501</v>
      </c>
      <c r="AA2590" s="46">
        <v>1.0931321675585</v>
      </c>
      <c r="AB2590" s="139">
        <v>14427.0258733969</v>
      </c>
      <c r="AC2590" s="45">
        <v>13401.636118357201</v>
      </c>
      <c r="AD2590" s="99">
        <v>1.0893471138595101</v>
      </c>
      <c r="AE2590" s="142">
        <v>12270.1462213785</v>
      </c>
      <c r="AF2590" s="44">
        <v>14254.4551255524</v>
      </c>
      <c r="AG2590" s="45">
        <v>13413.3694090307</v>
      </c>
      <c r="AH2590" s="140">
        <v>1.0931711136139901</v>
      </c>
      <c r="AI2590" s="44">
        <v>14389.145833246699</v>
      </c>
      <c r="AJ2590" s="45">
        <v>13366.8677196633</v>
      </c>
      <c r="AK2590" s="46">
        <v>1.0893812900431401</v>
      </c>
    </row>
    <row r="2591" spans="1:37" x14ac:dyDescent="0.2">
      <c r="A2591" s="35" t="s">
        <v>4651</v>
      </c>
      <c r="B2591" s="35" t="s">
        <v>9598</v>
      </c>
      <c r="C2591" s="85" t="s">
        <v>987</v>
      </c>
      <c r="D2591" s="85" t="s">
        <v>13405</v>
      </c>
      <c r="E2591" s="85" t="s">
        <v>12902</v>
      </c>
      <c r="F2591" s="85" t="s">
        <v>192</v>
      </c>
      <c r="G2591" s="85" t="s">
        <v>192</v>
      </c>
      <c r="H2591" s="840">
        <v>1.15731690402855</v>
      </c>
      <c r="I2591" s="840">
        <v>1.16993676039658</v>
      </c>
      <c r="J2591" s="86">
        <v>9846.25</v>
      </c>
      <c r="K2591" s="44">
        <v>11395.231566291101</v>
      </c>
      <c r="L2591" s="45">
        <v>10721.399120923001</v>
      </c>
      <c r="M2591" s="46">
        <v>1.0888814646106799</v>
      </c>
      <c r="N2591" s="139">
        <v>11519.4898270549</v>
      </c>
      <c r="O2591" s="45">
        <v>10699.8252470232</v>
      </c>
      <c r="P2591" s="99">
        <v>1.08669038943995</v>
      </c>
      <c r="Q2591" s="86">
        <v>9817.1974568055302</v>
      </c>
      <c r="R2591" s="44">
        <v>11361.6085669472</v>
      </c>
      <c r="S2591" s="45">
        <v>10690.3111880258</v>
      </c>
      <c r="T2591" s="140">
        <v>1.0889371671560899</v>
      </c>
      <c r="U2591" s="44">
        <v>11485.500188788699</v>
      </c>
      <c r="V2591" s="45">
        <v>10668.721748850799</v>
      </c>
      <c r="W2591" s="99">
        <v>1.0867380223115499</v>
      </c>
      <c r="X2591" s="86">
        <v>9792.0668252443993</v>
      </c>
      <c r="Y2591" s="44">
        <v>11332.524462232501</v>
      </c>
      <c r="Z2591" s="45">
        <v>10663.4676733345</v>
      </c>
      <c r="AA2591" s="46">
        <v>1.08899049236914</v>
      </c>
      <c r="AB2591" s="139">
        <v>11456.098939113301</v>
      </c>
      <c r="AC2591" s="45">
        <v>10641.865528292999</v>
      </c>
      <c r="AD2591" s="99">
        <v>1.0867844060109799</v>
      </c>
      <c r="AE2591" s="142">
        <v>9776.3378803675805</v>
      </c>
      <c r="AF2591" s="44">
        <v>11314.3210884441</v>
      </c>
      <c r="AG2591" s="45">
        <v>10646.7183091157</v>
      </c>
      <c r="AH2591" s="140">
        <v>1.0890292908652399</v>
      </c>
      <c r="AI2591" s="44">
        <v>11437.6970682997</v>
      </c>
      <c r="AJ2591" s="45">
        <v>10625.104888178401</v>
      </c>
      <c r="AK2591" s="46">
        <v>1.08681850179455</v>
      </c>
    </row>
    <row r="2592" spans="1:37" x14ac:dyDescent="0.2">
      <c r="A2592" s="35" t="s">
        <v>4650</v>
      </c>
      <c r="B2592" s="35" t="s">
        <v>10625</v>
      </c>
      <c r="C2592" s="85" t="s">
        <v>987</v>
      </c>
      <c r="D2592" s="85" t="s">
        <v>13405</v>
      </c>
      <c r="E2592" s="85" t="s">
        <v>12902</v>
      </c>
      <c r="F2592" s="85" t="s">
        <v>188</v>
      </c>
      <c r="G2592" s="85" t="s">
        <v>188</v>
      </c>
      <c r="H2592" s="840">
        <v>1.16171843989248</v>
      </c>
      <c r="I2592" s="840">
        <v>1.17269554686939</v>
      </c>
      <c r="J2592" s="86">
        <v>5873.4166666666697</v>
      </c>
      <c r="K2592" s="44">
        <v>6823.2564468385099</v>
      </c>
      <c r="L2592" s="45">
        <v>6419.7778909004001</v>
      </c>
      <c r="M2592" s="46">
        <v>1.09302272514301</v>
      </c>
      <c r="N2592" s="139">
        <v>6887.7295699084298</v>
      </c>
      <c r="O2592" s="45">
        <v>6397.63599371275</v>
      </c>
      <c r="P2592" s="99">
        <v>1.08925287559134</v>
      </c>
      <c r="Q2592" s="86">
        <v>5849.8031356831998</v>
      </c>
      <c r="R2592" s="44">
        <v>6795.8241724640302</v>
      </c>
      <c r="S2592" s="45">
        <v>6394.29485311594</v>
      </c>
      <c r="T2592" s="140">
        <v>1.0930786395376999</v>
      </c>
      <c r="U2592" s="44">
        <v>6860.0380872782498</v>
      </c>
      <c r="V2592" s="45">
        <v>6372.19418716578</v>
      </c>
      <c r="W2592" s="99">
        <v>1.0893006207843201</v>
      </c>
      <c r="X2592" s="86">
        <v>5828.1925775441996</v>
      </c>
      <c r="Y2592" s="44">
        <v>6770.7187885775902</v>
      </c>
      <c r="Z2592" s="45">
        <v>6370.9847852392704</v>
      </c>
      <c r="AA2592" s="46">
        <v>1.0931321675585</v>
      </c>
      <c r="AB2592" s="139">
        <v>6834.6954819832799</v>
      </c>
      <c r="AC2592" s="45">
        <v>6348.9247633651703</v>
      </c>
      <c r="AD2592" s="99">
        <v>1.0893471138595101</v>
      </c>
      <c r="AE2592" s="142">
        <v>5814.6163073734897</v>
      </c>
      <c r="AF2592" s="44">
        <v>6754.9469851753202</v>
      </c>
      <c r="AG2592" s="45">
        <v>6356.3705839695103</v>
      </c>
      <c r="AH2592" s="140">
        <v>1.0931711136139901</v>
      </c>
      <c r="AI2592" s="44">
        <v>6818.774650411</v>
      </c>
      <c r="AJ2592" s="45">
        <v>6334.3342140324403</v>
      </c>
      <c r="AK2592" s="46">
        <v>1.0893812900431401</v>
      </c>
    </row>
    <row r="2593" spans="1:37" x14ac:dyDescent="0.2">
      <c r="A2593" s="35" t="s">
        <v>4649</v>
      </c>
      <c r="B2593" s="35" t="s">
        <v>10543</v>
      </c>
      <c r="C2593" s="85" t="s">
        <v>987</v>
      </c>
      <c r="D2593" s="85" t="s">
        <v>13405</v>
      </c>
      <c r="E2593" s="85" t="s">
        <v>12902</v>
      </c>
      <c r="F2593" s="85" t="s">
        <v>188</v>
      </c>
      <c r="G2593" s="85" t="s">
        <v>188</v>
      </c>
      <c r="H2593" s="840">
        <v>1.16171843989248</v>
      </c>
      <c r="I2593" s="840">
        <v>1.17269554686939</v>
      </c>
      <c r="J2593" s="86">
        <v>4593.8333333333303</v>
      </c>
      <c r="K2593" s="44">
        <v>5336.7408931260798</v>
      </c>
      <c r="L2593" s="45">
        <v>5021.1642288528201</v>
      </c>
      <c r="M2593" s="46">
        <v>1.09302272514301</v>
      </c>
      <c r="N2593" s="139">
        <v>5387.1678930601502</v>
      </c>
      <c r="O2593" s="45">
        <v>5003.8461683206697</v>
      </c>
      <c r="P2593" s="99">
        <v>1.08925287559134</v>
      </c>
      <c r="Q2593" s="86">
        <v>4580.4933153400298</v>
      </c>
      <c r="R2593" s="44">
        <v>5321.2435482347601</v>
      </c>
      <c r="S2593" s="45">
        <v>5006.8394015433896</v>
      </c>
      <c r="T2593" s="140">
        <v>1.0930786395376999</v>
      </c>
      <c r="U2593" s="44">
        <v>5371.5241133642403</v>
      </c>
      <c r="V2593" s="45">
        <v>4989.5342118983299</v>
      </c>
      <c r="W2593" s="99">
        <v>1.0893006207843201</v>
      </c>
      <c r="X2593" s="86">
        <v>4567.4251036421201</v>
      </c>
      <c r="Y2593" s="44">
        <v>5306.0619657288898</v>
      </c>
      <c r="Z2593" s="45">
        <v>4992.7993037054403</v>
      </c>
      <c r="AA2593" s="46">
        <v>1.0931321675585</v>
      </c>
      <c r="AB2593" s="139">
        <v>5356.1990797005601</v>
      </c>
      <c r="AC2593" s="45">
        <v>4975.5113544220003</v>
      </c>
      <c r="AD2593" s="99">
        <v>1.0893471138595101</v>
      </c>
      <c r="AE2593" s="142">
        <v>4562.0746297202404</v>
      </c>
      <c r="AF2593" s="44">
        <v>5299.8462215116697</v>
      </c>
      <c r="AG2593" s="45">
        <v>4987.1282033613797</v>
      </c>
      <c r="AH2593" s="140">
        <v>1.0931711136139901</v>
      </c>
      <c r="AI2593" s="44">
        <v>5349.9246027587196</v>
      </c>
      <c r="AJ2593" s="45">
        <v>4969.8387453977302</v>
      </c>
      <c r="AK2593" s="46">
        <v>1.0893812900431401</v>
      </c>
    </row>
    <row r="2594" spans="1:37" x14ac:dyDescent="0.2">
      <c r="A2594" s="35" t="s">
        <v>4648</v>
      </c>
      <c r="B2594" s="35" t="s">
        <v>10624</v>
      </c>
      <c r="C2594" s="85" t="s">
        <v>987</v>
      </c>
      <c r="D2594" s="85" t="s">
        <v>13405</v>
      </c>
      <c r="E2594" s="85" t="s">
        <v>12902</v>
      </c>
      <c r="F2594" s="85" t="s">
        <v>192</v>
      </c>
      <c r="G2594" s="85" t="s">
        <v>192</v>
      </c>
      <c r="H2594" s="840">
        <v>1.15731690402855</v>
      </c>
      <c r="I2594" s="840">
        <v>1.16993676039658</v>
      </c>
      <c r="J2594" s="86">
        <v>6859.1666666666697</v>
      </c>
      <c r="K2594" s="44">
        <v>7938.2295308825196</v>
      </c>
      <c r="L2594" s="45">
        <v>7468.8194460087898</v>
      </c>
      <c r="M2594" s="46">
        <v>1.0888814646106799</v>
      </c>
      <c r="N2594" s="139">
        <v>8024.7912290202403</v>
      </c>
      <c r="O2594" s="45">
        <v>7453.7904962335597</v>
      </c>
      <c r="P2594" s="99">
        <v>1.08669038943995</v>
      </c>
      <c r="Q2594" s="86">
        <v>6841.8248091487103</v>
      </c>
      <c r="R2594" s="44">
        <v>7918.1595060297304</v>
      </c>
      <c r="S2594" s="45">
        <v>7450.3173258526404</v>
      </c>
      <c r="T2594" s="140">
        <v>1.0889371671560899</v>
      </c>
      <c r="U2594" s="44">
        <v>8004.5023524164299</v>
      </c>
      <c r="V2594" s="45">
        <v>7435.2711620963701</v>
      </c>
      <c r="W2594" s="99">
        <v>1.0867380223115499</v>
      </c>
      <c r="X2594" s="86">
        <v>6827.3294065661603</v>
      </c>
      <c r="Y2594" s="44">
        <v>7901.3837315902401</v>
      </c>
      <c r="Z2594" s="45">
        <v>7434.8968120228201</v>
      </c>
      <c r="AA2594" s="46">
        <v>1.08899049236914</v>
      </c>
      <c r="AB2594" s="139">
        <v>7987.5436480783501</v>
      </c>
      <c r="AC2594" s="45">
        <v>7419.8351337562699</v>
      </c>
      <c r="AD2594" s="99">
        <v>1.0867844060109799</v>
      </c>
      <c r="AE2594" s="142">
        <v>6816.82174348016</v>
      </c>
      <c r="AF2594" s="44">
        <v>7889.2230354789799</v>
      </c>
      <c r="AG2594" s="45">
        <v>7423.7185492569497</v>
      </c>
      <c r="AH2594" s="140">
        <v>1.0890292908652399</v>
      </c>
      <c r="AI2594" s="44">
        <v>7975.25034676818</v>
      </c>
      <c r="AJ2594" s="45">
        <v>7408.6479942496399</v>
      </c>
      <c r="AK2594" s="46">
        <v>1.08681850179455</v>
      </c>
    </row>
    <row r="2595" spans="1:37" x14ac:dyDescent="0.2">
      <c r="A2595" s="35" t="s">
        <v>4647</v>
      </c>
      <c r="B2595" s="35" t="s">
        <v>13023</v>
      </c>
      <c r="C2595" s="85" t="s">
        <v>987</v>
      </c>
      <c r="D2595" s="85" t="s">
        <v>13405</v>
      </c>
      <c r="E2595" s="85" t="s">
        <v>12902</v>
      </c>
      <c r="F2595" s="85" t="s">
        <v>188</v>
      </c>
      <c r="G2595" s="85" t="s">
        <v>188</v>
      </c>
      <c r="H2595" s="840">
        <v>1.16171843989248</v>
      </c>
      <c r="I2595" s="840">
        <v>1.17269554686939</v>
      </c>
      <c r="J2595" s="86">
        <v>7039</v>
      </c>
      <c r="K2595" s="44">
        <v>8177.3360984031797</v>
      </c>
      <c r="L2595" s="45">
        <v>7693.7869622816797</v>
      </c>
      <c r="M2595" s="46">
        <v>1.09302272514301</v>
      </c>
      <c r="N2595" s="139">
        <v>8254.6039544136092</v>
      </c>
      <c r="O2595" s="45">
        <v>7667.2509912874202</v>
      </c>
      <c r="P2595" s="99">
        <v>1.08925287559134</v>
      </c>
      <c r="Q2595" s="86">
        <v>7010.9467049860596</v>
      </c>
      <c r="R2595" s="44">
        <v>8144.74606828574</v>
      </c>
      <c r="S2595" s="45">
        <v>7663.5160861574604</v>
      </c>
      <c r="T2595" s="140">
        <v>1.0930786395376999</v>
      </c>
      <c r="U2595" s="44">
        <v>8221.7059802757394</v>
      </c>
      <c r="V2595" s="45">
        <v>7637.0285980271001</v>
      </c>
      <c r="W2595" s="99">
        <v>1.0893006207843201</v>
      </c>
      <c r="X2595" s="86">
        <v>6987.3960994526897</v>
      </c>
      <c r="Y2595" s="44">
        <v>8117.3868955669896</v>
      </c>
      <c r="Z2595" s="45">
        <v>7638.14744378455</v>
      </c>
      <c r="AA2595" s="46">
        <v>1.0931321675585</v>
      </c>
      <c r="AB2595" s="139">
        <v>8194.0882900406796</v>
      </c>
      <c r="AC2595" s="45">
        <v>7611.6997743319598</v>
      </c>
      <c r="AD2595" s="99">
        <v>1.0893471138595101</v>
      </c>
      <c r="AE2595" s="142">
        <v>6978.6694596474299</v>
      </c>
      <c r="AF2595" s="44">
        <v>8107.24899718693</v>
      </c>
      <c r="AG2595" s="45">
        <v>7628.8798647466901</v>
      </c>
      <c r="AH2595" s="140">
        <v>1.0931711136139901</v>
      </c>
      <c r="AI2595" s="44">
        <v>8183.8545984019302</v>
      </c>
      <c r="AJ2595" s="45">
        <v>7602.4319387354199</v>
      </c>
      <c r="AK2595" s="46">
        <v>1.0893812900431401</v>
      </c>
    </row>
    <row r="2596" spans="1:37" x14ac:dyDescent="0.2">
      <c r="A2596" s="35" t="s">
        <v>4646</v>
      </c>
      <c r="B2596" s="35" t="s">
        <v>13024</v>
      </c>
      <c r="C2596" s="85" t="s">
        <v>987</v>
      </c>
      <c r="D2596" s="85" t="s">
        <v>13405</v>
      </c>
      <c r="E2596" s="85" t="s">
        <v>12902</v>
      </c>
      <c r="F2596" s="85" t="s">
        <v>192</v>
      </c>
      <c r="G2596" s="85" t="s">
        <v>192</v>
      </c>
      <c r="H2596" s="840">
        <v>1.15731690402855</v>
      </c>
      <c r="I2596" s="840">
        <v>1.16993676039658</v>
      </c>
      <c r="J2596" s="86">
        <v>9317.75</v>
      </c>
      <c r="K2596" s="44">
        <v>10783.589582512001</v>
      </c>
      <c r="L2596" s="45">
        <v>10145.9252668762</v>
      </c>
      <c r="M2596" s="46">
        <v>1.0888814646106799</v>
      </c>
      <c r="N2596" s="139">
        <v>10901.178249185299</v>
      </c>
      <c r="O2596" s="45">
        <v>10125.5093762041</v>
      </c>
      <c r="P2596" s="99">
        <v>1.08669038943995</v>
      </c>
      <c r="Q2596" s="86">
        <v>9268.1242740206399</v>
      </c>
      <c r="R2596" s="44">
        <v>10726.1568909614</v>
      </c>
      <c r="S2596" s="45">
        <v>10092.404991802599</v>
      </c>
      <c r="T2596" s="140">
        <v>1.0889371671560899</v>
      </c>
      <c r="U2596" s="44">
        <v>10843.119288100699</v>
      </c>
      <c r="V2596" s="45">
        <v>10072.0230440869</v>
      </c>
      <c r="W2596" s="99">
        <v>1.0867380223115499</v>
      </c>
      <c r="X2596" s="86">
        <v>9220.3426912475297</v>
      </c>
      <c r="Y2596" s="44">
        <v>10670.858457516901</v>
      </c>
      <c r="Z2596" s="45">
        <v>10040.865527153899</v>
      </c>
      <c r="AA2596" s="46">
        <v>1.08899049236914</v>
      </c>
      <c r="AB2596" s="139">
        <v>10787.217857944501</v>
      </c>
      <c r="AC2596" s="45">
        <v>10020.524654925101</v>
      </c>
      <c r="AD2596" s="99">
        <v>1.0867844060109799</v>
      </c>
      <c r="AE2596" s="142">
        <v>9181.1347652878503</v>
      </c>
      <c r="AF2596" s="44">
        <v>10625.4824620319</v>
      </c>
      <c r="AG2596" s="45">
        <v>9998.5246827796309</v>
      </c>
      <c r="AH2596" s="140">
        <v>1.0890292908652399</v>
      </c>
      <c r="AI2596" s="44">
        <v>10741.347064065299</v>
      </c>
      <c r="AJ2596" s="45">
        <v>9978.2271303840298</v>
      </c>
      <c r="AK2596" s="46">
        <v>1.08681850179455</v>
      </c>
    </row>
    <row r="2597" spans="1:37" x14ac:dyDescent="0.2">
      <c r="A2597" s="35" t="s">
        <v>4645</v>
      </c>
      <c r="B2597" s="35" t="s">
        <v>10623</v>
      </c>
      <c r="C2597" s="85" t="s">
        <v>987</v>
      </c>
      <c r="D2597" s="85" t="s">
        <v>13405</v>
      </c>
      <c r="E2597" s="85" t="s">
        <v>12902</v>
      </c>
      <c r="F2597" s="85" t="s">
        <v>188</v>
      </c>
      <c r="G2597" s="85" t="s">
        <v>188</v>
      </c>
      <c r="H2597" s="840">
        <v>1.16171843989248</v>
      </c>
      <c r="I2597" s="840">
        <v>1.17269554686939</v>
      </c>
      <c r="J2597" s="86">
        <v>6715</v>
      </c>
      <c r="K2597" s="44">
        <v>7800.9393238780203</v>
      </c>
      <c r="L2597" s="45">
        <v>7339.6475993353397</v>
      </c>
      <c r="M2597" s="46">
        <v>1.09302272514301</v>
      </c>
      <c r="N2597" s="139">
        <v>7874.6505972279201</v>
      </c>
      <c r="O2597" s="45">
        <v>7314.3330595958296</v>
      </c>
      <c r="P2597" s="99">
        <v>1.08925287559134</v>
      </c>
      <c r="Q2597" s="86">
        <v>6690.9037566975003</v>
      </c>
      <c r="R2597" s="44">
        <v>7772.94627370137</v>
      </c>
      <c r="S2597" s="45">
        <v>7313.6839756485697</v>
      </c>
      <c r="T2597" s="140">
        <v>1.0930786395376999</v>
      </c>
      <c r="U2597" s="44">
        <v>7846.3930400108002</v>
      </c>
      <c r="V2597" s="45">
        <v>7288.40561577874</v>
      </c>
      <c r="W2597" s="99">
        <v>1.0893006207843201</v>
      </c>
      <c r="X2597" s="86">
        <v>6671.1038978750703</v>
      </c>
      <c r="Y2597" s="44">
        <v>7749.9444126000899</v>
      </c>
      <c r="Z2597" s="45">
        <v>7292.3982638921698</v>
      </c>
      <c r="AA2597" s="46">
        <v>1.0931321675585</v>
      </c>
      <c r="AB2597" s="139">
        <v>7823.1738337410998</v>
      </c>
      <c r="AC2597" s="45">
        <v>7267.14777740712</v>
      </c>
      <c r="AD2597" s="99">
        <v>1.0893471138595101</v>
      </c>
      <c r="AE2597" s="142">
        <v>6662.69702800293</v>
      </c>
      <c r="AF2597" s="44">
        <v>7740.1779968478404</v>
      </c>
      <c r="AG2597" s="45">
        <v>7283.4679297745497</v>
      </c>
      <c r="AH2597" s="140">
        <v>1.0931711136139901</v>
      </c>
      <c r="AI2597" s="44">
        <v>7813.3151348789297</v>
      </c>
      <c r="AJ2597" s="45">
        <v>7258.2174835324604</v>
      </c>
      <c r="AK2597" s="46">
        <v>1.0893812900431401</v>
      </c>
    </row>
    <row r="2598" spans="1:37" x14ac:dyDescent="0.2">
      <c r="A2598" s="35" t="s">
        <v>4644</v>
      </c>
      <c r="B2598" s="35" t="s">
        <v>10622</v>
      </c>
      <c r="C2598" s="85" t="s">
        <v>987</v>
      </c>
      <c r="D2598" s="85" t="s">
        <v>13405</v>
      </c>
      <c r="E2598" s="85" t="s">
        <v>12902</v>
      </c>
      <c r="F2598" s="85" t="s">
        <v>192</v>
      </c>
      <c r="G2598" s="85" t="s">
        <v>192</v>
      </c>
      <c r="H2598" s="840">
        <v>1.15731690402855</v>
      </c>
      <c r="I2598" s="840">
        <v>1.16993676039658</v>
      </c>
      <c r="J2598" s="86">
        <v>8934.5</v>
      </c>
      <c r="K2598" s="44">
        <v>10340.047879043101</v>
      </c>
      <c r="L2598" s="45">
        <v>9728.61144556416</v>
      </c>
      <c r="M2598" s="46">
        <v>1.0888814646106799</v>
      </c>
      <c r="N2598" s="139">
        <v>10452.7999857633</v>
      </c>
      <c r="O2598" s="45">
        <v>9709.0352844512709</v>
      </c>
      <c r="P2598" s="99">
        <v>1.08669038943995</v>
      </c>
      <c r="Q2598" s="86">
        <v>8907.0607597973594</v>
      </c>
      <c r="R2598" s="44">
        <v>10308.2919825229</v>
      </c>
      <c r="S2598" s="45">
        <v>9699.2295114609005</v>
      </c>
      <c r="T2598" s="140">
        <v>1.0889371671560899</v>
      </c>
      <c r="U2598" s="44">
        <v>10420.6978099729</v>
      </c>
      <c r="V2598" s="45">
        <v>9679.6415947109999</v>
      </c>
      <c r="W2598" s="99">
        <v>1.0867380223115499</v>
      </c>
      <c r="X2598" s="86">
        <v>8882.7267011288895</v>
      </c>
      <c r="Y2598" s="44">
        <v>10280.1297650822</v>
      </c>
      <c r="Z2598" s="45">
        <v>9673.2049238429008</v>
      </c>
      <c r="AA2598" s="46">
        <v>1.08899049236914</v>
      </c>
      <c r="AB2598" s="139">
        <v>10392.228500207</v>
      </c>
      <c r="AC2598" s="45">
        <v>9653.6088616441903</v>
      </c>
      <c r="AD2598" s="99">
        <v>1.0867844060109799</v>
      </c>
      <c r="AE2598" s="142">
        <v>8863.4331232766708</v>
      </c>
      <c r="AF2598" s="44">
        <v>10257.8009812947</v>
      </c>
      <c r="AG2598" s="45">
        <v>9652.5382888734694</v>
      </c>
      <c r="AH2598" s="140">
        <v>1.0890292908652399</v>
      </c>
      <c r="AI2598" s="44">
        <v>10369.6562342381</v>
      </c>
      <c r="AJ2598" s="45">
        <v>9632.9431077957706</v>
      </c>
      <c r="AK2598" s="46">
        <v>1.08681850179455</v>
      </c>
    </row>
    <row r="2599" spans="1:37" x14ac:dyDescent="0.2">
      <c r="A2599" s="35" t="s">
        <v>4643</v>
      </c>
      <c r="B2599" s="35" t="s">
        <v>10621</v>
      </c>
      <c r="C2599" s="85" t="s">
        <v>987</v>
      </c>
      <c r="D2599" s="85" t="s">
        <v>13405</v>
      </c>
      <c r="E2599" s="85" t="s">
        <v>12902</v>
      </c>
      <c r="F2599" s="85" t="s">
        <v>192</v>
      </c>
      <c r="G2599" s="85" t="s">
        <v>192</v>
      </c>
      <c r="H2599" s="840">
        <v>1.15731690402855</v>
      </c>
      <c r="I2599" s="840">
        <v>1.16993676039658</v>
      </c>
      <c r="J2599" s="86">
        <v>5953.5833333333303</v>
      </c>
      <c r="K2599" s="44">
        <v>6890.1826312093199</v>
      </c>
      <c r="L2599" s="45">
        <v>6482.7465396817597</v>
      </c>
      <c r="M2599" s="46">
        <v>1.0888814646106799</v>
      </c>
      <c r="N2599" s="139">
        <v>6965.3159977511004</v>
      </c>
      <c r="O2599" s="45">
        <v>6469.7017910632203</v>
      </c>
      <c r="P2599" s="99">
        <v>1.08669038943995</v>
      </c>
      <c r="Q2599" s="86">
        <v>5931.2626293430203</v>
      </c>
      <c r="R2599" s="44">
        <v>6864.3505031715104</v>
      </c>
      <c r="S2599" s="45">
        <v>6458.7723252555597</v>
      </c>
      <c r="T2599" s="140">
        <v>1.0889371671560899</v>
      </c>
      <c r="U2599" s="44">
        <v>6939.2021856349002</v>
      </c>
      <c r="V2599" s="45">
        <v>6445.7286196226396</v>
      </c>
      <c r="W2599" s="99">
        <v>1.0867380223115499</v>
      </c>
      <c r="X2599" s="86">
        <v>5908.7818447414202</v>
      </c>
      <c r="Y2599" s="44">
        <v>6838.3331111362604</v>
      </c>
      <c r="Z2599" s="45">
        <v>6434.6072504068197</v>
      </c>
      <c r="AA2599" s="46">
        <v>1.08899049236914</v>
      </c>
      <c r="AB2599" s="139">
        <v>6912.9010893269297</v>
      </c>
      <c r="AC2599" s="45">
        <v>6421.5719673857402</v>
      </c>
      <c r="AD2599" s="99">
        <v>1.0867844060109799</v>
      </c>
      <c r="AE2599" s="142">
        <v>5893.0271647492</v>
      </c>
      <c r="AF2599" s="44">
        <v>6820.0999536637</v>
      </c>
      <c r="AG2599" s="45">
        <v>6417.6791942764103</v>
      </c>
      <c r="AH2599" s="140">
        <v>1.0890292908652399</v>
      </c>
      <c r="AI2599" s="44">
        <v>6894.4691100557402</v>
      </c>
      <c r="AJ2599" s="45">
        <v>6404.6509542273197</v>
      </c>
      <c r="AK2599" s="46">
        <v>1.08681850179455</v>
      </c>
    </row>
    <row r="2600" spans="1:37" x14ac:dyDescent="0.2">
      <c r="A2600" s="35" t="s">
        <v>4642</v>
      </c>
      <c r="B2600" s="35" t="s">
        <v>10620</v>
      </c>
      <c r="C2600" s="85" t="s">
        <v>987</v>
      </c>
      <c r="D2600" s="85" t="s">
        <v>13405</v>
      </c>
      <c r="E2600" s="85" t="s">
        <v>12902</v>
      </c>
      <c r="F2600" s="85" t="s">
        <v>192</v>
      </c>
      <c r="G2600" s="85" t="s">
        <v>192</v>
      </c>
      <c r="H2600" s="840">
        <v>1.15731690402855</v>
      </c>
      <c r="I2600" s="840">
        <v>1.16993676039658</v>
      </c>
      <c r="J2600" s="86">
        <v>4696.25</v>
      </c>
      <c r="K2600" s="44">
        <v>5435.0495105440896</v>
      </c>
      <c r="L2600" s="45">
        <v>5113.6595781779297</v>
      </c>
      <c r="M2600" s="46">
        <v>1.0888814646106799</v>
      </c>
      <c r="N2600" s="139">
        <v>5494.3155110124599</v>
      </c>
      <c r="O2600" s="45">
        <v>5103.3697414073904</v>
      </c>
      <c r="P2600" s="99">
        <v>1.08669038943995</v>
      </c>
      <c r="Q2600" s="86">
        <v>4680.4653376073502</v>
      </c>
      <c r="R2600" s="44">
        <v>5416.7816539326996</v>
      </c>
      <c r="S2600" s="45">
        <v>5096.7326657064204</v>
      </c>
      <c r="T2600" s="140">
        <v>1.0889371671560899</v>
      </c>
      <c r="U2600" s="44">
        <v>5475.8484542288597</v>
      </c>
      <c r="V2600" s="45">
        <v>5086.43964448918</v>
      </c>
      <c r="W2600" s="99">
        <v>1.0867380223115499</v>
      </c>
      <c r="X2600" s="86">
        <v>4665.8085444206199</v>
      </c>
      <c r="Y2600" s="44">
        <v>5399.8190994188399</v>
      </c>
      <c r="Z2600" s="45">
        <v>5081.0211440887697</v>
      </c>
      <c r="AA2600" s="46">
        <v>1.08899049236914</v>
      </c>
      <c r="AB2600" s="139">
        <v>5458.7009330901701</v>
      </c>
      <c r="AC2600" s="45">
        <v>5070.7279675091004</v>
      </c>
      <c r="AD2600" s="99">
        <v>1.0867844060109799</v>
      </c>
      <c r="AE2600" s="142">
        <v>4655.6947514564599</v>
      </c>
      <c r="AF2600" s="44">
        <v>5388.1142358575798</v>
      </c>
      <c r="AG2600" s="45">
        <v>5070.1879536636498</v>
      </c>
      <c r="AH2600" s="140">
        <v>1.0890292908652399</v>
      </c>
      <c r="AI2600" s="44">
        <v>5446.8684349143596</v>
      </c>
      <c r="AJ2600" s="45">
        <v>5059.8951945906701</v>
      </c>
      <c r="AK2600" s="46">
        <v>1.08681850179455</v>
      </c>
    </row>
    <row r="2601" spans="1:37" x14ac:dyDescent="0.2">
      <c r="A2601" s="35" t="s">
        <v>4641</v>
      </c>
      <c r="B2601" s="35" t="s">
        <v>10619</v>
      </c>
      <c r="C2601" s="85" t="s">
        <v>987</v>
      </c>
      <c r="D2601" s="85" t="s">
        <v>13405</v>
      </c>
      <c r="E2601" s="85" t="s">
        <v>12902</v>
      </c>
      <c r="F2601" s="85" t="s">
        <v>192</v>
      </c>
      <c r="G2601" s="85" t="s">
        <v>192</v>
      </c>
      <c r="H2601" s="840">
        <v>1.15731690402855</v>
      </c>
      <c r="I2601" s="840">
        <v>1.16993676039658</v>
      </c>
      <c r="J2601" s="86">
        <v>3865.4166666666702</v>
      </c>
      <c r="K2601" s="44">
        <v>4473.5120494470302</v>
      </c>
      <c r="L2601" s="45">
        <v>4208.9805613305498</v>
      </c>
      <c r="M2601" s="46">
        <v>1.0888814646106799</v>
      </c>
      <c r="N2601" s="139">
        <v>4522.2930525829697</v>
      </c>
      <c r="O2601" s="45">
        <v>4200.5111428476903</v>
      </c>
      <c r="P2601" s="99">
        <v>1.08669038943995</v>
      </c>
      <c r="Q2601" s="86">
        <v>3853.05848638201</v>
      </c>
      <c r="R2601" s="44">
        <v>4459.2097185005696</v>
      </c>
      <c r="S2601" s="45">
        <v>4195.7385930475502</v>
      </c>
      <c r="T2601" s="140">
        <v>1.0889371671560899</v>
      </c>
      <c r="U2601" s="44">
        <v>4507.8347631763399</v>
      </c>
      <c r="V2601" s="45">
        <v>4187.2651593415203</v>
      </c>
      <c r="W2601" s="99">
        <v>1.0867380223115499</v>
      </c>
      <c r="X2601" s="86">
        <v>3839.7862056435602</v>
      </c>
      <c r="Y2601" s="44">
        <v>4443.8494836469499</v>
      </c>
      <c r="Z2601" s="45">
        <v>4181.4906706760303</v>
      </c>
      <c r="AA2601" s="46">
        <v>1.08899049236914</v>
      </c>
      <c r="AB2601" s="139">
        <v>4492.30703404613</v>
      </c>
      <c r="AC2601" s="45">
        <v>4173.0197707094803</v>
      </c>
      <c r="AD2601" s="99">
        <v>1.0867844060109799</v>
      </c>
      <c r="AE2601" s="142">
        <v>3829.2255998574201</v>
      </c>
      <c r="AF2601" s="44">
        <v>4431.6275160538598</v>
      </c>
      <c r="AG2601" s="45">
        <v>4170.1388395757403</v>
      </c>
      <c r="AH2601" s="140">
        <v>1.0890292908652399</v>
      </c>
      <c r="AI2601" s="44">
        <v>4479.9517931248602</v>
      </c>
      <c r="AJ2601" s="45">
        <v>4161.6732294703797</v>
      </c>
      <c r="AK2601" s="46">
        <v>1.08681850179455</v>
      </c>
    </row>
    <row r="2602" spans="1:37" x14ac:dyDescent="0.2">
      <c r="A2602" s="35" t="s">
        <v>4640</v>
      </c>
      <c r="B2602" s="35" t="s">
        <v>13025</v>
      </c>
      <c r="C2602" s="85" t="s">
        <v>987</v>
      </c>
      <c r="D2602" s="85" t="s">
        <v>13405</v>
      </c>
      <c r="E2602" s="85" t="s">
        <v>12902</v>
      </c>
      <c r="F2602" s="85" t="s">
        <v>188</v>
      </c>
      <c r="G2602" s="85" t="s">
        <v>188</v>
      </c>
      <c r="H2602" s="840">
        <v>1.16171843989248</v>
      </c>
      <c r="I2602" s="840">
        <v>1.17269554686939</v>
      </c>
      <c r="J2602" s="86">
        <v>23339.833333333299</v>
      </c>
      <c r="K2602" s="44">
        <v>27114.314767350599</v>
      </c>
      <c r="L2602" s="45">
        <v>25510.968234383799</v>
      </c>
      <c r="M2602" s="46">
        <v>1.09302272514301</v>
      </c>
      <c r="N2602" s="139">
        <v>27370.5186146737</v>
      </c>
      <c r="O2602" s="45">
        <v>25422.980574155899</v>
      </c>
      <c r="P2602" s="99">
        <v>1.08925287559134</v>
      </c>
      <c r="Q2602" s="86">
        <v>23220.811714445001</v>
      </c>
      <c r="R2602" s="44">
        <v>26976.045157942201</v>
      </c>
      <c r="S2602" s="45">
        <v>25382.173277786598</v>
      </c>
      <c r="T2602" s="140">
        <v>1.0930786395376999</v>
      </c>
      <c r="U2602" s="44">
        <v>27230.942492222101</v>
      </c>
      <c r="V2602" s="45">
        <v>25294.444615660799</v>
      </c>
      <c r="W2602" s="99">
        <v>1.0893006207843201</v>
      </c>
      <c r="X2602" s="86">
        <v>23124.326810165101</v>
      </c>
      <c r="Y2602" s="44">
        <v>26863.956865468899</v>
      </c>
      <c r="Z2602" s="45">
        <v>25277.945489327001</v>
      </c>
      <c r="AA2602" s="46">
        <v>1.0931321675585</v>
      </c>
      <c r="AB2602" s="139">
        <v>27117.795074632901</v>
      </c>
      <c r="AC2602" s="45">
        <v>25190.418670597301</v>
      </c>
      <c r="AD2602" s="99">
        <v>1.0893471138595101</v>
      </c>
      <c r="AE2602" s="142">
        <v>23082.819705936701</v>
      </c>
      <c r="AF2602" s="44">
        <v>26815.737297100299</v>
      </c>
      <c r="AG2602" s="45">
        <v>25233.471723289698</v>
      </c>
      <c r="AH2602" s="140">
        <v>1.0931711136139901</v>
      </c>
      <c r="AI2602" s="44">
        <v>27069.119878340902</v>
      </c>
      <c r="AJ2602" s="45">
        <v>25145.991909086701</v>
      </c>
      <c r="AK2602" s="46">
        <v>1.0893812900431401</v>
      </c>
    </row>
    <row r="2603" spans="1:37" x14ac:dyDescent="0.2">
      <c r="A2603" s="35" t="s">
        <v>4639</v>
      </c>
      <c r="B2603" s="35" t="s">
        <v>10618</v>
      </c>
      <c r="C2603" s="85" t="s">
        <v>987</v>
      </c>
      <c r="D2603" s="85" t="s">
        <v>13405</v>
      </c>
      <c r="E2603" s="85" t="s">
        <v>12902</v>
      </c>
      <c r="F2603" s="85" t="s">
        <v>188</v>
      </c>
      <c r="G2603" s="85" t="s">
        <v>188</v>
      </c>
      <c r="H2603" s="840">
        <v>1.16171843989248</v>
      </c>
      <c r="I2603" s="840">
        <v>1.17269554686939</v>
      </c>
      <c r="J2603" s="86">
        <v>5499.8333333333303</v>
      </c>
      <c r="K2603" s="44">
        <v>6389.2577996686696</v>
      </c>
      <c r="L2603" s="45">
        <v>6011.4428178323897</v>
      </c>
      <c r="M2603" s="46">
        <v>1.09302272514301</v>
      </c>
      <c r="N2603" s="139">
        <v>6449.6300585238096</v>
      </c>
      <c r="O2603" s="45">
        <v>5990.7092736064196</v>
      </c>
      <c r="P2603" s="99">
        <v>1.08925287559134</v>
      </c>
      <c r="Q2603" s="86">
        <v>5491.7488089694598</v>
      </c>
      <c r="R2603" s="44">
        <v>6379.8658586374004</v>
      </c>
      <c r="S2603" s="45">
        <v>6002.9133167911004</v>
      </c>
      <c r="T2603" s="140">
        <v>1.0930786395376999</v>
      </c>
      <c r="U2603" s="44">
        <v>6440.1493728037403</v>
      </c>
      <c r="V2603" s="45">
        <v>5982.1653868019903</v>
      </c>
      <c r="W2603" s="99">
        <v>1.0893006207843201</v>
      </c>
      <c r="X2603" s="86">
        <v>5485.3882793814801</v>
      </c>
      <c r="Y2603" s="44">
        <v>6372.4767141275697</v>
      </c>
      <c r="Z2603" s="45">
        <v>5996.2543797402996</v>
      </c>
      <c r="AA2603" s="46">
        <v>1.0931321675585</v>
      </c>
      <c r="AB2603" s="139">
        <v>6432.6904080801896</v>
      </c>
      <c r="AC2603" s="45">
        <v>5975.4918905429804</v>
      </c>
      <c r="AD2603" s="99">
        <v>1.0893471138595101</v>
      </c>
      <c r="AE2603" s="142">
        <v>5484.4585977632696</v>
      </c>
      <c r="AF2603" s="44">
        <v>6371.39668584845</v>
      </c>
      <c r="AG2603" s="45">
        <v>5995.4517128866701</v>
      </c>
      <c r="AH2603" s="140">
        <v>1.0931711136139901</v>
      </c>
      <c r="AI2603" s="44">
        <v>6431.6001745864996</v>
      </c>
      <c r="AJ2603" s="45">
        <v>5974.6665824195597</v>
      </c>
      <c r="AK2603" s="46">
        <v>1.0893812900431401</v>
      </c>
    </row>
    <row r="2604" spans="1:37" x14ac:dyDescent="0.2">
      <c r="A2604" s="35" t="s">
        <v>4638</v>
      </c>
      <c r="B2604" s="35" t="s">
        <v>10617</v>
      </c>
      <c r="C2604" s="85" t="s">
        <v>987</v>
      </c>
      <c r="D2604" s="85" t="s">
        <v>13405</v>
      </c>
      <c r="E2604" s="85" t="s">
        <v>12902</v>
      </c>
      <c r="F2604" s="85" t="s">
        <v>192</v>
      </c>
      <c r="G2604" s="85" t="s">
        <v>192</v>
      </c>
      <c r="H2604" s="840">
        <v>1.15731690402855</v>
      </c>
      <c r="I2604" s="840">
        <v>1.16993676039658</v>
      </c>
      <c r="J2604" s="86">
        <v>5630.5833333333303</v>
      </c>
      <c r="K2604" s="44">
        <v>6516.3692712081001</v>
      </c>
      <c r="L2604" s="45">
        <v>6131.0378266125099</v>
      </c>
      <c r="M2604" s="46">
        <v>1.0888814646106799</v>
      </c>
      <c r="N2604" s="139">
        <v>6587.4264241430001</v>
      </c>
      <c r="O2604" s="45">
        <v>6118.7007952741196</v>
      </c>
      <c r="P2604" s="99">
        <v>1.08669038943995</v>
      </c>
      <c r="Q2604" s="86">
        <v>5604.7405414973</v>
      </c>
      <c r="R2604" s="44">
        <v>6486.4609713689697</v>
      </c>
      <c r="S2604" s="45">
        <v>6103.2102879029399</v>
      </c>
      <c r="T2604" s="140">
        <v>1.0889371671560899</v>
      </c>
      <c r="U2604" s="44">
        <v>6557.1919919827496</v>
      </c>
      <c r="V2604" s="45">
        <v>6090.88465163614</v>
      </c>
      <c r="W2604" s="99">
        <v>1.0867380223115499</v>
      </c>
      <c r="X2604" s="86">
        <v>5579.3140711563301</v>
      </c>
      <c r="Y2604" s="44">
        <v>6457.0344874335897</v>
      </c>
      <c r="Z2604" s="45">
        <v>6075.8199774306304</v>
      </c>
      <c r="AA2604" s="46">
        <v>1.08899049236914</v>
      </c>
      <c r="AB2604" s="139">
        <v>6527.44462964372</v>
      </c>
      <c r="AC2604" s="45">
        <v>6063.5115287703102</v>
      </c>
      <c r="AD2604" s="99">
        <v>1.0867844060109799</v>
      </c>
      <c r="AE2604" s="142">
        <v>5558.8153424142602</v>
      </c>
      <c r="AF2604" s="44">
        <v>6433.3109621492804</v>
      </c>
      <c r="AG2604" s="45">
        <v>6053.7127304002097</v>
      </c>
      <c r="AH2604" s="140">
        <v>1.0890292908652399</v>
      </c>
      <c r="AI2604" s="44">
        <v>6503.4624133469697</v>
      </c>
      <c r="AJ2604" s="45">
        <v>6041.4233621952299</v>
      </c>
      <c r="AK2604" s="46">
        <v>1.08681850179455</v>
      </c>
    </row>
    <row r="2605" spans="1:37" x14ac:dyDescent="0.2">
      <c r="A2605" s="35" t="s">
        <v>4637</v>
      </c>
      <c r="B2605" s="35" t="s">
        <v>13026</v>
      </c>
      <c r="C2605" s="85" t="s">
        <v>987</v>
      </c>
      <c r="D2605" s="85" t="s">
        <v>13405</v>
      </c>
      <c r="E2605" s="85" t="s">
        <v>12902</v>
      </c>
      <c r="F2605" s="85" t="s">
        <v>192</v>
      </c>
      <c r="G2605" s="85" t="s">
        <v>192</v>
      </c>
      <c r="H2605" s="840">
        <v>1.15731690402855</v>
      </c>
      <c r="I2605" s="840">
        <v>1.16993676039658</v>
      </c>
      <c r="J2605" s="86">
        <v>4324.1666666666697</v>
      </c>
      <c r="K2605" s="44">
        <v>5004.4311791701302</v>
      </c>
      <c r="L2605" s="45">
        <v>4708.5049332207</v>
      </c>
      <c r="M2605" s="46">
        <v>1.0888814646106799</v>
      </c>
      <c r="N2605" s="139">
        <v>5059.0015414149002</v>
      </c>
      <c r="O2605" s="45">
        <v>4699.03035900327</v>
      </c>
      <c r="P2605" s="99">
        <v>1.08669038943995</v>
      </c>
      <c r="Q2605" s="86">
        <v>4300.6230614678698</v>
      </c>
      <c r="R2605" s="44">
        <v>4977.1837668917997</v>
      </c>
      <c r="S2605" s="45">
        <v>4683.1082935609702</v>
      </c>
      <c r="T2605" s="140">
        <v>1.0889371671560899</v>
      </c>
      <c r="U2605" s="44">
        <v>5031.4570122205696</v>
      </c>
      <c r="V2605" s="45">
        <v>4673.6506005270403</v>
      </c>
      <c r="W2605" s="99">
        <v>1.0867380223115499</v>
      </c>
      <c r="X2605" s="86">
        <v>4278.3672361979498</v>
      </c>
      <c r="Y2605" s="44">
        <v>4951.4267240937997</v>
      </c>
      <c r="Z2605" s="45">
        <v>4659.1012430832197</v>
      </c>
      <c r="AA2605" s="46">
        <v>1.08899049236914</v>
      </c>
      <c r="AB2605" s="139">
        <v>5005.4191041043096</v>
      </c>
      <c r="AC2605" s="45">
        <v>4649.6627954881997</v>
      </c>
      <c r="AD2605" s="99">
        <v>1.0867844060109799</v>
      </c>
      <c r="AE2605" s="142">
        <v>4260.3845091888397</v>
      </c>
      <c r="AF2605" s="44">
        <v>4930.6150101456296</v>
      </c>
      <c r="AG2605" s="45">
        <v>4639.6835208551702</v>
      </c>
      <c r="AH2605" s="140">
        <v>1.0890292908652399</v>
      </c>
      <c r="AI2605" s="44">
        <v>4984.3804507241803</v>
      </c>
      <c r="AJ2605" s="45">
        <v>4630.2647093453297</v>
      </c>
      <c r="AK2605" s="46">
        <v>1.08681850179455</v>
      </c>
    </row>
    <row r="2606" spans="1:37" x14ac:dyDescent="0.2">
      <c r="A2606" s="35" t="s">
        <v>4636</v>
      </c>
      <c r="B2606" s="35" t="s">
        <v>13027</v>
      </c>
      <c r="C2606" s="85" t="s">
        <v>987</v>
      </c>
      <c r="D2606" s="85" t="s">
        <v>13405</v>
      </c>
      <c r="E2606" s="85" t="s">
        <v>12902</v>
      </c>
      <c r="F2606" s="85" t="s">
        <v>192</v>
      </c>
      <c r="G2606" s="85" t="s">
        <v>192</v>
      </c>
      <c r="H2606" s="840">
        <v>1.15731690402855</v>
      </c>
      <c r="I2606" s="840">
        <v>1.16993676039658</v>
      </c>
      <c r="J2606" s="86">
        <v>6323.25</v>
      </c>
      <c r="K2606" s="44">
        <v>7318.0041133985496</v>
      </c>
      <c r="L2606" s="45">
        <v>6885.2697210995102</v>
      </c>
      <c r="M2606" s="46">
        <v>1.0888814646106799</v>
      </c>
      <c r="N2606" s="139">
        <v>7397.8026201777002</v>
      </c>
      <c r="O2606" s="45">
        <v>6871.4150050261896</v>
      </c>
      <c r="P2606" s="99">
        <v>1.08669038943995</v>
      </c>
      <c r="Q2606" s="86">
        <v>6298.7286562761101</v>
      </c>
      <c r="R2606" s="44">
        <v>7289.6251477973901</v>
      </c>
      <c r="S2606" s="45">
        <v>6858.9197396501804</v>
      </c>
      <c r="T2606" s="140">
        <v>1.0889371671560899</v>
      </c>
      <c r="U2606" s="44">
        <v>7369.1141987408</v>
      </c>
      <c r="V2606" s="45">
        <v>6845.0679229985899</v>
      </c>
      <c r="W2606" s="99">
        <v>1.0867380223115499</v>
      </c>
      <c r="X2606" s="86">
        <v>6274.0573185816902</v>
      </c>
      <c r="Y2606" s="44">
        <v>7261.07259163864</v>
      </c>
      <c r="Z2606" s="45">
        <v>6832.38876851451</v>
      </c>
      <c r="AA2606" s="46">
        <v>1.08899049236914</v>
      </c>
      <c r="AB2606" s="139">
        <v>7340.2502938439402</v>
      </c>
      <c r="AC2606" s="45">
        <v>6818.5476562536096</v>
      </c>
      <c r="AD2606" s="99">
        <v>1.0867844060109799</v>
      </c>
      <c r="AE2606" s="142">
        <v>6253.1916289855699</v>
      </c>
      <c r="AF2606" s="44">
        <v>7236.9243763548402</v>
      </c>
      <c r="AG2606" s="45">
        <v>6809.9088453586</v>
      </c>
      <c r="AH2606" s="140">
        <v>1.0890292908652399</v>
      </c>
      <c r="AI2606" s="44">
        <v>7315.8387565544099</v>
      </c>
      <c r="AJ2606" s="45">
        <v>6796.0843576483303</v>
      </c>
      <c r="AK2606" s="46">
        <v>1.08681850179455</v>
      </c>
    </row>
    <row r="2607" spans="1:37" x14ac:dyDescent="0.2">
      <c r="A2607" s="35" t="s">
        <v>4635</v>
      </c>
      <c r="B2607" s="35" t="s">
        <v>8335</v>
      </c>
      <c r="C2607" s="85" t="s">
        <v>987</v>
      </c>
      <c r="D2607" s="85" t="s">
        <v>13405</v>
      </c>
      <c r="E2607" s="85" t="s">
        <v>12902</v>
      </c>
      <c r="F2607" s="85" t="s">
        <v>192</v>
      </c>
      <c r="G2607" s="85" t="s">
        <v>192</v>
      </c>
      <c r="H2607" s="840">
        <v>1.15731690402855</v>
      </c>
      <c r="I2607" s="840">
        <v>1.16993676039658</v>
      </c>
      <c r="J2607" s="86">
        <v>8413.1666666666697</v>
      </c>
      <c r="K2607" s="44">
        <v>9736.6999997428793</v>
      </c>
      <c r="L2607" s="45">
        <v>9160.9412420137905</v>
      </c>
      <c r="M2607" s="46">
        <v>1.0888814646106799</v>
      </c>
      <c r="N2607" s="139">
        <v>9842.8729546765298</v>
      </c>
      <c r="O2607" s="45">
        <v>9142.5073614232406</v>
      </c>
      <c r="P2607" s="99">
        <v>1.08669038943995</v>
      </c>
      <c r="Q2607" s="86">
        <v>8383.12059647555</v>
      </c>
      <c r="R2607" s="44">
        <v>9701.9271748110805</v>
      </c>
      <c r="S2607" s="45">
        <v>9128.6915942539399</v>
      </c>
      <c r="T2607" s="140">
        <v>1.0889371671560899</v>
      </c>
      <c r="U2607" s="44">
        <v>9807.7209526544902</v>
      </c>
      <c r="V2607" s="45">
        <v>9110.2558978130692</v>
      </c>
      <c r="W2607" s="99">
        <v>1.0867380223115499</v>
      </c>
      <c r="X2607" s="86">
        <v>8357.5965097159806</v>
      </c>
      <c r="Y2607" s="44">
        <v>9672.3877177443301</v>
      </c>
      <c r="Z2607" s="45">
        <v>9101.3431381382507</v>
      </c>
      <c r="AA2607" s="46">
        <v>1.08899049236914</v>
      </c>
      <c r="AB2607" s="139">
        <v>9777.8593852789108</v>
      </c>
      <c r="AC2607" s="45">
        <v>9082.9055584910802</v>
      </c>
      <c r="AD2607" s="99">
        <v>1.0867844060109699</v>
      </c>
      <c r="AE2607" s="142">
        <v>8337.5875097958797</v>
      </c>
      <c r="AF2607" s="44">
        <v>9649.2309639040996</v>
      </c>
      <c r="AG2607" s="45">
        <v>9079.8770133198796</v>
      </c>
      <c r="AH2607" s="140">
        <v>1.0890292908652399</v>
      </c>
      <c r="AI2607" s="44">
        <v>9754.4501207336198</v>
      </c>
      <c r="AJ2607" s="45">
        <v>9061.4443659773297</v>
      </c>
      <c r="AK2607" s="46">
        <v>1.08681850179455</v>
      </c>
    </row>
    <row r="2608" spans="1:37" x14ac:dyDescent="0.2">
      <c r="A2608" s="35" t="s">
        <v>4634</v>
      </c>
      <c r="B2608" s="35" t="s">
        <v>10616</v>
      </c>
      <c r="C2608" s="85" t="s">
        <v>987</v>
      </c>
      <c r="D2608" s="85" t="s">
        <v>13405</v>
      </c>
      <c r="E2608" s="85" t="s">
        <v>12902</v>
      </c>
      <c r="F2608" s="85" t="s">
        <v>188</v>
      </c>
      <c r="G2608" s="85" t="s">
        <v>188</v>
      </c>
      <c r="H2608" s="840">
        <v>1.16171843989248</v>
      </c>
      <c r="I2608" s="840">
        <v>1.17269554686939</v>
      </c>
      <c r="J2608" s="86">
        <v>10678.833333333299</v>
      </c>
      <c r="K2608" s="44">
        <v>12405.797599871799</v>
      </c>
      <c r="L2608" s="45">
        <v>11672.207511348101</v>
      </c>
      <c r="M2608" s="46">
        <v>1.09302272514301</v>
      </c>
      <c r="N2608" s="139">
        <v>12523.0202957604</v>
      </c>
      <c r="O2608" s="45">
        <v>11631.949916293999</v>
      </c>
      <c r="P2608" s="99">
        <v>1.08925287559134</v>
      </c>
      <c r="Q2608" s="86">
        <v>10643.946286517301</v>
      </c>
      <c r="R2608" s="44">
        <v>12365.2686742722</v>
      </c>
      <c r="S2608" s="45">
        <v>11634.670326178601</v>
      </c>
      <c r="T2608" s="140">
        <v>1.0930786395376999</v>
      </c>
      <c r="U2608" s="44">
        <v>12482.108411315799</v>
      </c>
      <c r="V2608" s="45">
        <v>11594.4572974983</v>
      </c>
      <c r="W2608" s="99">
        <v>1.0893006207843201</v>
      </c>
      <c r="X2608" s="86">
        <v>10612.5094443503</v>
      </c>
      <c r="Y2608" s="44">
        <v>12328.747915034801</v>
      </c>
      <c r="Z2608" s="45">
        <v>11600.8754521377</v>
      </c>
      <c r="AA2608" s="46">
        <v>1.0931321675585</v>
      </c>
      <c r="AB2608" s="139">
        <v>12445.2425664989</v>
      </c>
      <c r="AC2608" s="45">
        <v>11560.7065340097</v>
      </c>
      <c r="AD2608" s="99">
        <v>1.0893471138595101</v>
      </c>
      <c r="AE2608" s="142">
        <v>10593.668132278999</v>
      </c>
      <c r="AF2608" s="44">
        <v>12306.8596153698</v>
      </c>
      <c r="AG2608" s="45">
        <v>11580.6919894204</v>
      </c>
      <c r="AH2608" s="140">
        <v>1.0931711136139901</v>
      </c>
      <c r="AI2608" s="44">
        <v>12423.147443735699</v>
      </c>
      <c r="AJ2608" s="45">
        <v>11540.543856230999</v>
      </c>
      <c r="AK2608" s="46">
        <v>1.0893812900431401</v>
      </c>
    </row>
    <row r="2609" spans="1:37" x14ac:dyDescent="0.2">
      <c r="A2609" s="35" t="s">
        <v>4633</v>
      </c>
      <c r="B2609" s="35" t="s">
        <v>10615</v>
      </c>
      <c r="C2609" s="85" t="s">
        <v>987</v>
      </c>
      <c r="D2609" s="85" t="s">
        <v>13405</v>
      </c>
      <c r="E2609" s="85" t="s">
        <v>12902</v>
      </c>
      <c r="F2609" s="85" t="s">
        <v>188</v>
      </c>
      <c r="G2609" s="85" t="s">
        <v>188</v>
      </c>
      <c r="H2609" s="840">
        <v>1.16171843989248</v>
      </c>
      <c r="I2609" s="840">
        <v>1.17269554686939</v>
      </c>
      <c r="J2609" s="86">
        <v>1781.1666666666699</v>
      </c>
      <c r="K2609" s="44">
        <v>2069.2141611884899</v>
      </c>
      <c r="L2609" s="45">
        <v>1946.8556439339</v>
      </c>
      <c r="M2609" s="46">
        <v>1.09302272514301</v>
      </c>
      <c r="N2609" s="139">
        <v>2088.7662182321901</v>
      </c>
      <c r="O2609" s="45">
        <v>1940.1409135741001</v>
      </c>
      <c r="P2609" s="99">
        <v>1.08925287559134</v>
      </c>
      <c r="Q2609" s="86">
        <v>1777.15462935253</v>
      </c>
      <c r="R2609" s="44">
        <v>2064.5533034591199</v>
      </c>
      <c r="S2609" s="45">
        <v>1942.5697645007799</v>
      </c>
      <c r="T2609" s="140">
        <v>1.0930786395376999</v>
      </c>
      <c r="U2609" s="44">
        <v>2084.06131994002</v>
      </c>
      <c r="V2609" s="45">
        <v>1935.85564098344</v>
      </c>
      <c r="W2609" s="99">
        <v>1.0893006207843201</v>
      </c>
      <c r="X2609" s="86">
        <v>1774.3953119478001</v>
      </c>
      <c r="Y2609" s="44">
        <v>2061.3477535485299</v>
      </c>
      <c r="Z2609" s="45">
        <v>1939.6485934551399</v>
      </c>
      <c r="AA2609" s="46">
        <v>1.0931321675585</v>
      </c>
      <c r="AB2609" s="139">
        <v>2080.8254807070898</v>
      </c>
      <c r="AC2609" s="45">
        <v>1932.9324119161699</v>
      </c>
      <c r="AD2609" s="99">
        <v>1.0893471138595101</v>
      </c>
      <c r="AE2609" s="142">
        <v>1774.5364179552701</v>
      </c>
      <c r="AF2609" s="44">
        <v>2061.5116789993899</v>
      </c>
      <c r="AG2609" s="45">
        <v>1939.8719521647299</v>
      </c>
      <c r="AH2609" s="140">
        <v>1.0931711136139901</v>
      </c>
      <c r="AI2609" s="44">
        <v>2080.99095509369</v>
      </c>
      <c r="AJ2609" s="45">
        <v>1933.1467722206501</v>
      </c>
      <c r="AK2609" s="46">
        <v>1.0893812900431401</v>
      </c>
    </row>
    <row r="2610" spans="1:37" x14ac:dyDescent="0.2">
      <c r="A2610" s="35" t="s">
        <v>4632</v>
      </c>
      <c r="B2610" s="35" t="s">
        <v>10614</v>
      </c>
      <c r="C2610" s="85" t="s">
        <v>987</v>
      </c>
      <c r="D2610" s="85" t="s">
        <v>13405</v>
      </c>
      <c r="E2610" s="85" t="s">
        <v>12902</v>
      </c>
      <c r="F2610" s="85" t="s">
        <v>192</v>
      </c>
      <c r="G2610" s="85" t="s">
        <v>192</v>
      </c>
      <c r="H2610" s="840">
        <v>1.15731690402855</v>
      </c>
      <c r="I2610" s="840">
        <v>1.16993676039658</v>
      </c>
      <c r="J2610" s="86">
        <v>8251.4166666666697</v>
      </c>
      <c r="K2610" s="44">
        <v>9549.5039905162703</v>
      </c>
      <c r="L2610" s="45">
        <v>8984.8146651130101</v>
      </c>
      <c r="M2610" s="46">
        <v>1.0888814646106799</v>
      </c>
      <c r="N2610" s="139">
        <v>9653.6356836823907</v>
      </c>
      <c r="O2610" s="45">
        <v>8966.7351909313293</v>
      </c>
      <c r="P2610" s="99">
        <v>1.08669038943995</v>
      </c>
      <c r="Q2610" s="86">
        <v>8205.5181905586396</v>
      </c>
      <c r="R2610" s="44">
        <v>9496.3849082473007</v>
      </c>
      <c r="S2610" s="45">
        <v>8935.2937334746803</v>
      </c>
      <c r="T2610" s="140">
        <v>1.0889371671560899</v>
      </c>
      <c r="U2610" s="44">
        <v>9599.9373692374193</v>
      </c>
      <c r="V2610" s="45">
        <v>8917.2486104491509</v>
      </c>
      <c r="W2610" s="99">
        <v>1.0867380223115499</v>
      </c>
      <c r="X2610" s="86">
        <v>8162.8601211230798</v>
      </c>
      <c r="Y2610" s="44">
        <v>9447.0160033963002</v>
      </c>
      <c r="Z2610" s="45">
        <v>8889.2770624422792</v>
      </c>
      <c r="AA2610" s="46">
        <v>1.08899049236914</v>
      </c>
      <c r="AB2610" s="139">
        <v>9550.0301256772109</v>
      </c>
      <c r="AC2610" s="45">
        <v>8871.2690880854207</v>
      </c>
      <c r="AD2610" s="99">
        <v>1.0867844060109799</v>
      </c>
      <c r="AE2610" s="142">
        <v>8131.0114028114303</v>
      </c>
      <c r="AF2610" s="44">
        <v>9410.1569433225795</v>
      </c>
      <c r="AG2610" s="45">
        <v>8854.9095820209095</v>
      </c>
      <c r="AH2610" s="140">
        <v>1.0890292908652399</v>
      </c>
      <c r="AI2610" s="44">
        <v>9512.7691393528894</v>
      </c>
      <c r="AJ2610" s="45">
        <v>8836.9336308779402</v>
      </c>
      <c r="AK2610" s="46">
        <v>1.08681850179455</v>
      </c>
    </row>
    <row r="2611" spans="1:37" x14ac:dyDescent="0.2">
      <c r="A2611" s="35" t="s">
        <v>4631</v>
      </c>
      <c r="B2611" s="35" t="s">
        <v>10613</v>
      </c>
      <c r="C2611" s="85" t="s">
        <v>987</v>
      </c>
      <c r="D2611" s="85" t="s">
        <v>13405</v>
      </c>
      <c r="E2611" s="85" t="s">
        <v>12902</v>
      </c>
      <c r="F2611" s="85" t="s">
        <v>192</v>
      </c>
      <c r="G2611" s="85" t="s">
        <v>192</v>
      </c>
      <c r="H2611" s="840">
        <v>1.15731690402855</v>
      </c>
      <c r="I2611" s="840">
        <v>1.16993676039658</v>
      </c>
      <c r="J2611" s="86">
        <v>12926</v>
      </c>
      <c r="K2611" s="44">
        <v>14959.4783014731</v>
      </c>
      <c r="L2611" s="45">
        <v>14074.8818115577</v>
      </c>
      <c r="M2611" s="46">
        <v>1.0888814646106799</v>
      </c>
      <c r="N2611" s="139">
        <v>15122.6025648863</v>
      </c>
      <c r="O2611" s="45">
        <v>14046.559973900899</v>
      </c>
      <c r="P2611" s="99">
        <v>1.08669038943995</v>
      </c>
      <c r="Q2611" s="86">
        <v>12856.8925364722</v>
      </c>
      <c r="R2611" s="44">
        <v>14879.4990657378</v>
      </c>
      <c r="S2611" s="45">
        <v>14000.3481370963</v>
      </c>
      <c r="T2611" s="140">
        <v>1.0889371671560899</v>
      </c>
      <c r="U2611" s="44">
        <v>15041.751202887301</v>
      </c>
      <c r="V2611" s="45">
        <v>13972.0739681579</v>
      </c>
      <c r="W2611" s="99">
        <v>1.0867380223115499</v>
      </c>
      <c r="X2611" s="86">
        <v>12794.6206143051</v>
      </c>
      <c r="Y2611" s="44">
        <v>14807.4307175675</v>
      </c>
      <c r="Z2611" s="45">
        <v>13933.2202024486</v>
      </c>
      <c r="AA2611" s="46">
        <v>1.08899049236914</v>
      </c>
      <c r="AB2611" s="139">
        <v>14968.8969920035</v>
      </c>
      <c r="AC2611" s="45">
        <v>13904.994164453399</v>
      </c>
      <c r="AD2611" s="99">
        <v>1.0867844060109799</v>
      </c>
      <c r="AE2611" s="142">
        <v>12749.866884466501</v>
      </c>
      <c r="AF2611" s="44">
        <v>14755.636469506901</v>
      </c>
      <c r="AG2611" s="45">
        <v>13884.978491816701</v>
      </c>
      <c r="AH2611" s="140">
        <v>1.0890292908652399</v>
      </c>
      <c r="AI2611" s="44">
        <v>14916.5379583004</v>
      </c>
      <c r="AJ2611" s="45">
        <v>13856.7912254558</v>
      </c>
      <c r="AK2611" s="46">
        <v>1.08681850179455</v>
      </c>
    </row>
    <row r="2612" spans="1:37" x14ac:dyDescent="0.2">
      <c r="A2612" s="35" t="s">
        <v>4630</v>
      </c>
      <c r="B2612" s="35" t="s">
        <v>10612</v>
      </c>
      <c r="C2612" s="85" t="s">
        <v>987</v>
      </c>
      <c r="D2612" s="85" t="s">
        <v>13405</v>
      </c>
      <c r="E2612" s="85" t="s">
        <v>12902</v>
      </c>
      <c r="F2612" s="85" t="s">
        <v>188</v>
      </c>
      <c r="G2612" s="85" t="s">
        <v>188</v>
      </c>
      <c r="H2612" s="840">
        <v>1.16171843989248</v>
      </c>
      <c r="I2612" s="840">
        <v>1.17269554686939</v>
      </c>
      <c r="J2612" s="86">
        <v>12648.333333333299</v>
      </c>
      <c r="K2612" s="44">
        <v>14693.8020672401</v>
      </c>
      <c r="L2612" s="45">
        <v>13824.915768517199</v>
      </c>
      <c r="M2612" s="46">
        <v>1.09302272514301</v>
      </c>
      <c r="N2612" s="139">
        <v>14832.6441753196</v>
      </c>
      <c r="O2612" s="45">
        <v>13777.2334547711</v>
      </c>
      <c r="P2612" s="99">
        <v>1.08925287559134</v>
      </c>
      <c r="Q2612" s="86">
        <v>12597.7328821012</v>
      </c>
      <c r="R2612" s="44">
        <v>14635.0185899768</v>
      </c>
      <c r="S2612" s="45">
        <v>13770.312720026501</v>
      </c>
      <c r="T2612" s="140">
        <v>1.0930786395376999</v>
      </c>
      <c r="U2612" s="44">
        <v>14773.305251490099</v>
      </c>
      <c r="V2612" s="45">
        <v>13722.7182489479</v>
      </c>
      <c r="W2612" s="99">
        <v>1.0893006207843201</v>
      </c>
      <c r="X2612" s="86">
        <v>12556.1615702052</v>
      </c>
      <c r="Y2612" s="44">
        <v>14586.7244303767</v>
      </c>
      <c r="Z2612" s="45">
        <v>13725.544113453199</v>
      </c>
      <c r="AA2612" s="46">
        <v>1.0931321675585</v>
      </c>
      <c r="AB2612" s="139">
        <v>14724.554759152201</v>
      </c>
      <c r="AC2612" s="45">
        <v>13678.018367656699</v>
      </c>
      <c r="AD2612" s="99">
        <v>1.0893471138595101</v>
      </c>
      <c r="AE2612" s="142">
        <v>12535.8096443048</v>
      </c>
      <c r="AF2612" s="44">
        <v>14563.081222770899</v>
      </c>
      <c r="AG2612" s="45">
        <v>13703.7849889176</v>
      </c>
      <c r="AH2612" s="140">
        <v>1.0931711136139901</v>
      </c>
      <c r="AI2612" s="44">
        <v>14700.6881462785</v>
      </c>
      <c r="AJ2612" s="45">
        <v>13656.276482048001</v>
      </c>
      <c r="AK2612" s="46">
        <v>1.0893812900431401</v>
      </c>
    </row>
    <row r="2613" spans="1:37" x14ac:dyDescent="0.2">
      <c r="A2613" s="35" t="s">
        <v>4629</v>
      </c>
      <c r="B2613" s="35" t="s">
        <v>10611</v>
      </c>
      <c r="C2613" s="85" t="s">
        <v>947</v>
      </c>
      <c r="D2613" s="85" t="s">
        <v>947</v>
      </c>
      <c r="E2613" s="85" t="s">
        <v>12902</v>
      </c>
      <c r="F2613" s="85" t="s">
        <v>171</v>
      </c>
      <c r="G2613" s="85" t="s">
        <v>171</v>
      </c>
      <c r="H2613" s="840">
        <v>1.15772248668188</v>
      </c>
      <c r="I2613" s="840">
        <v>1.1641387869273001</v>
      </c>
      <c r="J2613" s="86">
        <v>11620.5</v>
      </c>
      <c r="K2613" s="44">
        <v>13453.3141564868</v>
      </c>
      <c r="L2613" s="45">
        <v>12657.7814353099</v>
      </c>
      <c r="M2613" s="46">
        <v>1.08926306400843</v>
      </c>
      <c r="N2613" s="139">
        <v>13527.8747734887</v>
      </c>
      <c r="O2613" s="45">
        <v>12565.304385268</v>
      </c>
      <c r="P2613" s="99">
        <v>1.0813049683979099</v>
      </c>
      <c r="Q2613" s="86">
        <v>11632.053339837799</v>
      </c>
      <c r="R2613" s="44">
        <v>13466.6897178132</v>
      </c>
      <c r="S2613" s="45">
        <v>12671.014223709801</v>
      </c>
      <c r="T2613" s="140">
        <v>1.0893187860748299</v>
      </c>
      <c r="U2613" s="44">
        <v>13541.3244645124</v>
      </c>
      <c r="V2613" s="45">
        <v>12578.3483912882</v>
      </c>
      <c r="W2613" s="99">
        <v>1.0813523652104899</v>
      </c>
      <c r="X2613" s="86">
        <v>11643.682484871901</v>
      </c>
      <c r="Y2613" s="44">
        <v>13480.153040520099</v>
      </c>
      <c r="Z2613" s="45">
        <v>12684.3031893063</v>
      </c>
      <c r="AA2613" s="46">
        <v>1.0893721299757499</v>
      </c>
      <c r="AB2613" s="139">
        <v>13554.8624033055</v>
      </c>
      <c r="AC2613" s="45">
        <v>12591.460995330401</v>
      </c>
      <c r="AD2613" s="99">
        <v>1.0813985190415401</v>
      </c>
      <c r="AE2613" s="142">
        <v>11672.5585406787</v>
      </c>
      <c r="AF2613" s="44">
        <v>13513.5834996544</v>
      </c>
      <c r="AG2613" s="45">
        <v>12716.2129961542</v>
      </c>
      <c r="AH2613" s="140">
        <v>1.0894109420688101</v>
      </c>
      <c r="AI2613" s="44">
        <v>13588.4781398837</v>
      </c>
      <c r="AJ2613" s="45">
        <v>12623.083532011</v>
      </c>
      <c r="AK2613" s="46">
        <v>1.0814324458532101</v>
      </c>
    </row>
    <row r="2614" spans="1:37" x14ac:dyDescent="0.2">
      <c r="A2614" s="35" t="s">
        <v>4628</v>
      </c>
      <c r="B2614" s="35" t="s">
        <v>10610</v>
      </c>
      <c r="C2614" s="85" t="s">
        <v>947</v>
      </c>
      <c r="D2614" s="85" t="s">
        <v>947</v>
      </c>
      <c r="E2614" s="85" t="s">
        <v>12902</v>
      </c>
      <c r="F2614" s="85" t="s">
        <v>171</v>
      </c>
      <c r="G2614" s="85" t="s">
        <v>171</v>
      </c>
      <c r="H2614" s="840">
        <v>1.15772248668188</v>
      </c>
      <c r="I2614" s="840">
        <v>1.1641387869273001</v>
      </c>
      <c r="J2614" s="86">
        <v>15920</v>
      </c>
      <c r="K2614" s="44">
        <v>18430.941987975501</v>
      </c>
      <c r="L2614" s="45">
        <v>17341.0679790141</v>
      </c>
      <c r="M2614" s="46">
        <v>1.08926306400843</v>
      </c>
      <c r="N2614" s="139">
        <v>18533.089487882698</v>
      </c>
      <c r="O2614" s="45">
        <v>17214.375096894801</v>
      </c>
      <c r="P2614" s="99">
        <v>1.0813049683979099</v>
      </c>
      <c r="Q2614" s="86">
        <v>15949.2825594316</v>
      </c>
      <c r="R2614" s="44">
        <v>18464.843065497102</v>
      </c>
      <c r="S2614" s="45">
        <v>17373.853116404502</v>
      </c>
      <c r="T2614" s="140">
        <v>1.0893187860748299</v>
      </c>
      <c r="U2614" s="44">
        <v>18567.178451097501</v>
      </c>
      <c r="V2614" s="45">
        <v>17246.794419051799</v>
      </c>
      <c r="W2614" s="99">
        <v>1.0813523652104899</v>
      </c>
      <c r="X2614" s="86">
        <v>15982.291172487799</v>
      </c>
      <c r="Y2614" s="44">
        <v>18503.057879086398</v>
      </c>
      <c r="Z2614" s="45">
        <v>17410.662576465798</v>
      </c>
      <c r="AA2614" s="46">
        <v>1.0893721299757499</v>
      </c>
      <c r="AB2614" s="139">
        <v>18605.605057858898</v>
      </c>
      <c r="AC2614" s="45">
        <v>17283.226004819098</v>
      </c>
      <c r="AD2614" s="99">
        <v>1.0813985190415401</v>
      </c>
      <c r="AE2614" s="142">
        <v>16028.264641264601</v>
      </c>
      <c r="AF2614" s="44">
        <v>18556.282397680101</v>
      </c>
      <c r="AG2614" s="45">
        <v>17461.366882568302</v>
      </c>
      <c r="AH2614" s="140">
        <v>1.0894109420688101</v>
      </c>
      <c r="AI2614" s="44">
        <v>18659.124556031598</v>
      </c>
      <c r="AJ2614" s="45">
        <v>17333.485433785299</v>
      </c>
      <c r="AK2614" s="46">
        <v>1.0814324458532101</v>
      </c>
    </row>
    <row r="2615" spans="1:37" x14ac:dyDescent="0.2">
      <c r="A2615" s="35" t="s">
        <v>4627</v>
      </c>
      <c r="B2615" s="35" t="s">
        <v>10609</v>
      </c>
      <c r="C2615" s="85" t="s">
        <v>947</v>
      </c>
      <c r="D2615" s="85" t="s">
        <v>947</v>
      </c>
      <c r="E2615" s="85" t="s">
        <v>12902</v>
      </c>
      <c r="F2615" s="85" t="s">
        <v>171</v>
      </c>
      <c r="G2615" s="85" t="s">
        <v>171</v>
      </c>
      <c r="H2615" s="840">
        <v>1.15772248668188</v>
      </c>
      <c r="I2615" s="840">
        <v>1.1641387869273001</v>
      </c>
      <c r="J2615" s="86">
        <v>8801.0833333333303</v>
      </c>
      <c r="K2615" s="44">
        <v>10189.212082161101</v>
      </c>
      <c r="L2615" s="45">
        <v>9586.69499826016</v>
      </c>
      <c r="M2615" s="46">
        <v>1.08926306400843</v>
      </c>
      <c r="N2615" s="139">
        <v>10245.6824753128</v>
      </c>
      <c r="O2615" s="45">
        <v>9516.6551356174095</v>
      </c>
      <c r="P2615" s="99">
        <v>1.0813049683979099</v>
      </c>
      <c r="Q2615" s="86">
        <v>8805.0431442098998</v>
      </c>
      <c r="R2615" s="44">
        <v>10193.7964442559</v>
      </c>
      <c r="S2615" s="45">
        <v>9591.4989091872503</v>
      </c>
      <c r="T2615" s="140">
        <v>1.0893187860748299</v>
      </c>
      <c r="U2615" s="44">
        <v>10250.292244743099</v>
      </c>
      <c r="V2615" s="45">
        <v>9521.3542297717795</v>
      </c>
      <c r="W2615" s="99">
        <v>1.0813523652104899</v>
      </c>
      <c r="X2615" s="86">
        <v>8811.4039810128306</v>
      </c>
      <c r="Y2615" s="44">
        <v>10201.1605280568</v>
      </c>
      <c r="Z2615" s="45">
        <v>9598.8979228727803</v>
      </c>
      <c r="AA2615" s="46">
        <v>1.0893721299757499</v>
      </c>
      <c r="AB2615" s="139">
        <v>10257.697141582699</v>
      </c>
      <c r="AC2615" s="45">
        <v>9528.6392157440296</v>
      </c>
      <c r="AD2615" s="99">
        <v>1.0813985190415401</v>
      </c>
      <c r="AE2615" s="142">
        <v>8826.4280197547196</v>
      </c>
      <c r="AF2615" s="44">
        <v>10218.554195549001</v>
      </c>
      <c r="AG2615" s="45">
        <v>9615.6072641035498</v>
      </c>
      <c r="AH2615" s="140">
        <v>1.0894109420688101</v>
      </c>
      <c r="AI2615" s="44">
        <v>10275.187207818401</v>
      </c>
      <c r="AJ2615" s="45">
        <v>9545.18564155065</v>
      </c>
      <c r="AK2615" s="46">
        <v>1.0814324458532101</v>
      </c>
    </row>
    <row r="2616" spans="1:37" x14ac:dyDescent="0.2">
      <c r="A2616" s="35" t="s">
        <v>4626</v>
      </c>
      <c r="B2616" s="35" t="s">
        <v>13470</v>
      </c>
      <c r="C2616" s="85" t="s">
        <v>947</v>
      </c>
      <c r="D2616" s="85" t="s">
        <v>947</v>
      </c>
      <c r="E2616" s="85" t="s">
        <v>12902</v>
      </c>
      <c r="F2616" s="85" t="s">
        <v>171</v>
      </c>
      <c r="G2616" s="85" t="s">
        <v>171</v>
      </c>
      <c r="H2616" s="840">
        <v>1.15772248668188</v>
      </c>
      <c r="I2616" s="840">
        <v>1.1641387869273001</v>
      </c>
      <c r="J2616" s="86">
        <v>6982.5833333333303</v>
      </c>
      <c r="K2616" s="44">
        <v>8083.8937401301</v>
      </c>
      <c r="L2616" s="45">
        <v>7605.8701163608403</v>
      </c>
      <c r="M2616" s="46">
        <v>1.08926306400843</v>
      </c>
      <c r="N2616" s="139">
        <v>8128.6960912854702</v>
      </c>
      <c r="O2616" s="45">
        <v>7550.3020505858103</v>
      </c>
      <c r="P2616" s="99">
        <v>1.0813049683979099</v>
      </c>
      <c r="Q2616" s="86">
        <v>6988.6133583678802</v>
      </c>
      <c r="R2616" s="44">
        <v>8090.8748357078503</v>
      </c>
      <c r="S2616" s="45">
        <v>7612.8278198836597</v>
      </c>
      <c r="T2616" s="140">
        <v>1.0893187860748299</v>
      </c>
      <c r="U2616" s="44">
        <v>8135.7158773143301</v>
      </c>
      <c r="V2616" s="45">
        <v>7557.1535846127299</v>
      </c>
      <c r="W2616" s="99">
        <v>1.0813523652104899</v>
      </c>
      <c r="X2616" s="86">
        <v>6996.5061480926797</v>
      </c>
      <c r="Y2616" s="44">
        <v>8100.0124958549004</v>
      </c>
      <c r="Z2616" s="45">
        <v>7621.7988049361702</v>
      </c>
      <c r="AA2616" s="46">
        <v>1.0893721299757499</v>
      </c>
      <c r="AB2616" s="139">
        <v>8144.9041799700299</v>
      </c>
      <c r="AC2616" s="45">
        <v>7566.0113870124696</v>
      </c>
      <c r="AD2616" s="99">
        <v>1.0813985190415401</v>
      </c>
      <c r="AE2616" s="142">
        <v>7010.5630730407502</v>
      </c>
      <c r="AF2616" s="44">
        <v>8116.2865139608903</v>
      </c>
      <c r="AG2616" s="45">
        <v>7637.3841218341504</v>
      </c>
      <c r="AH2616" s="140">
        <v>1.0894109420688101</v>
      </c>
      <c r="AI2616" s="44">
        <v>8161.26839152701</v>
      </c>
      <c r="AJ2616" s="45">
        <v>7581.4503708866596</v>
      </c>
      <c r="AK2616" s="46">
        <v>1.0814324458532101</v>
      </c>
    </row>
    <row r="2617" spans="1:37" x14ac:dyDescent="0.2">
      <c r="A2617" s="35" t="s">
        <v>4625</v>
      </c>
      <c r="B2617" s="35" t="s">
        <v>10608</v>
      </c>
      <c r="C2617" s="85" t="s">
        <v>947</v>
      </c>
      <c r="D2617" s="85" t="s">
        <v>947</v>
      </c>
      <c r="E2617" s="85" t="s">
        <v>12902</v>
      </c>
      <c r="F2617" s="85" t="s">
        <v>176</v>
      </c>
      <c r="G2617" s="85" t="s">
        <v>176</v>
      </c>
      <c r="H2617" s="840">
        <v>1.14961334565861</v>
      </c>
      <c r="I2617" s="840">
        <v>1.1616079123827601</v>
      </c>
      <c r="J2617" s="86">
        <v>13963.75</v>
      </c>
      <c r="K2617" s="44">
        <v>16052.9133554404</v>
      </c>
      <c r="L2617" s="45">
        <v>15103.658941552199</v>
      </c>
      <c r="M2617" s="46">
        <v>1.08163343955257</v>
      </c>
      <c r="N2617" s="139">
        <v>16220.4024865347</v>
      </c>
      <c r="O2617" s="45">
        <v>15066.2463918051</v>
      </c>
      <c r="P2617" s="99">
        <v>1.0789541771948901</v>
      </c>
      <c r="Q2617" s="86">
        <v>13952.230575932899</v>
      </c>
      <c r="R2617" s="44">
        <v>16039.670471798499</v>
      </c>
      <c r="S2617" s="45">
        <v>15091.971148851801</v>
      </c>
      <c r="T2617" s="140">
        <v>1.08168877131983</v>
      </c>
      <c r="U2617" s="44">
        <v>16207.021432392199</v>
      </c>
      <c r="V2617" s="45">
        <v>15054.477314678499</v>
      </c>
      <c r="W2617" s="99">
        <v>1.07900147096529</v>
      </c>
      <c r="X2617" s="86">
        <v>13942.835609848</v>
      </c>
      <c r="Y2617" s="44">
        <v>16028.869893405399</v>
      </c>
      <c r="Z2617" s="45">
        <v>15082.5472751496</v>
      </c>
      <c r="AA2617" s="46">
        <v>1.0817417415792101</v>
      </c>
      <c r="AB2617" s="139">
        <v>16196.1081654515</v>
      </c>
      <c r="AC2617" s="45">
        <v>15044.982248709901</v>
      </c>
      <c r="AD2617" s="99">
        <v>1.0790475244564599</v>
      </c>
      <c r="AE2617" s="142">
        <v>13944.925876473901</v>
      </c>
      <c r="AF2617" s="44">
        <v>16031.2728918145</v>
      </c>
      <c r="AG2617" s="45">
        <v>15085.345844571801</v>
      </c>
      <c r="AH2617" s="140">
        <v>1.08178028181719</v>
      </c>
      <c r="AI2617" s="44">
        <v>16198.536235703101</v>
      </c>
      <c r="AJ2617" s="45">
        <v>15047.7098240626</v>
      </c>
      <c r="AK2617" s="46">
        <v>1.07908137751016</v>
      </c>
    </row>
    <row r="2618" spans="1:37" x14ac:dyDescent="0.2">
      <c r="A2618" s="35" t="s">
        <v>4624</v>
      </c>
      <c r="B2618" s="35" t="s">
        <v>13471</v>
      </c>
      <c r="C2618" s="85" t="s">
        <v>947</v>
      </c>
      <c r="D2618" s="85" t="s">
        <v>947</v>
      </c>
      <c r="E2618" s="85" t="s">
        <v>12902</v>
      </c>
      <c r="F2618" s="85" t="s">
        <v>176</v>
      </c>
      <c r="G2618" s="85" t="s">
        <v>176</v>
      </c>
      <c r="H2618" s="840">
        <v>1.14961334565861</v>
      </c>
      <c r="I2618" s="840">
        <v>1.1616079123827601</v>
      </c>
      <c r="J2618" s="86">
        <v>14694.25</v>
      </c>
      <c r="K2618" s="44">
        <v>16892.705904443999</v>
      </c>
      <c r="L2618" s="45">
        <v>15893.792169145299</v>
      </c>
      <c r="M2618" s="46">
        <v>1.08163343955257</v>
      </c>
      <c r="N2618" s="139">
        <v>17068.9570665303</v>
      </c>
      <c r="O2618" s="45">
        <v>15854.422418246</v>
      </c>
      <c r="P2618" s="99">
        <v>1.0789541771948901</v>
      </c>
      <c r="Q2618" s="86">
        <v>14681.4442963077</v>
      </c>
      <c r="R2618" s="44">
        <v>16877.984296578801</v>
      </c>
      <c r="S2618" s="45">
        <v>15880.753442073599</v>
      </c>
      <c r="T2618" s="140">
        <v>1.08168877131983</v>
      </c>
      <c r="U2618" s="44">
        <v>17054.081859797701</v>
      </c>
      <c r="V2618" s="45">
        <v>15841.299991611</v>
      </c>
      <c r="W2618" s="99">
        <v>1.07900147096529</v>
      </c>
      <c r="X2618" s="86">
        <v>14672.7921275443</v>
      </c>
      <c r="Y2618" s="44">
        <v>16868.037647899499</v>
      </c>
      <c r="Z2618" s="45">
        <v>15872.1717098795</v>
      </c>
      <c r="AA2618" s="46">
        <v>1.0817417415792101</v>
      </c>
      <c r="AB2618" s="139">
        <v>17044.0314321029</v>
      </c>
      <c r="AC2618" s="45">
        <v>15832.6400220909</v>
      </c>
      <c r="AD2618" s="99">
        <v>1.0790475244564599</v>
      </c>
      <c r="AE2618" s="142">
        <v>14679.9570763913</v>
      </c>
      <c r="AF2618" s="44">
        <v>16876.274568715002</v>
      </c>
      <c r="AG2618" s="45">
        <v>15880.488103162899</v>
      </c>
      <c r="AH2618" s="140">
        <v>1.08178028181719</v>
      </c>
      <c r="AI2618" s="44">
        <v>17052.3542933754</v>
      </c>
      <c r="AJ2618" s="45">
        <v>15840.868303782399</v>
      </c>
      <c r="AK2618" s="46">
        <v>1.07908137751016</v>
      </c>
    </row>
    <row r="2619" spans="1:37" x14ac:dyDescent="0.2">
      <c r="A2619" s="35" t="s">
        <v>4623</v>
      </c>
      <c r="B2619" s="35" t="s">
        <v>10607</v>
      </c>
      <c r="C2619" s="85" t="s">
        <v>947</v>
      </c>
      <c r="D2619" s="85" t="s">
        <v>947</v>
      </c>
      <c r="E2619" s="85" t="s">
        <v>12902</v>
      </c>
      <c r="F2619" s="85" t="s">
        <v>176</v>
      </c>
      <c r="G2619" s="85" t="s">
        <v>176</v>
      </c>
      <c r="H2619" s="840">
        <v>1.14961334565861</v>
      </c>
      <c r="I2619" s="840">
        <v>1.1616079123827601</v>
      </c>
      <c r="J2619" s="86">
        <v>7220.5</v>
      </c>
      <c r="K2619" s="44">
        <v>8300.7831623279708</v>
      </c>
      <c r="L2619" s="45">
        <v>7809.9342502893196</v>
      </c>
      <c r="M2619" s="46">
        <v>1.08163343955257</v>
      </c>
      <c r="N2619" s="139">
        <v>8387.3899313596903</v>
      </c>
      <c r="O2619" s="45">
        <v>7790.5886364356902</v>
      </c>
      <c r="P2619" s="99">
        <v>1.0789541771948901</v>
      </c>
      <c r="Q2619" s="86">
        <v>7230.1786359643502</v>
      </c>
      <c r="R2619" s="44">
        <v>8311.9098514003599</v>
      </c>
      <c r="S2619" s="45">
        <v>7820.8030451591703</v>
      </c>
      <c r="T2619" s="140">
        <v>1.08168877131983</v>
      </c>
      <c r="U2619" s="44">
        <v>8398.6327114769501</v>
      </c>
      <c r="V2619" s="45">
        <v>7801.3733835473704</v>
      </c>
      <c r="W2619" s="99">
        <v>1.07900147096529</v>
      </c>
      <c r="X2619" s="86">
        <v>7241.0195523058201</v>
      </c>
      <c r="Y2619" s="44">
        <v>8324.3727135056797</v>
      </c>
      <c r="Z2619" s="45">
        <v>7832.9131013204096</v>
      </c>
      <c r="AA2619" s="46">
        <v>1.0817417415792101</v>
      </c>
      <c r="AB2619" s="139">
        <v>8411.2256056766691</v>
      </c>
      <c r="AC2619" s="45">
        <v>7813.40422245639</v>
      </c>
      <c r="AD2619" s="99">
        <v>1.0790475244564599</v>
      </c>
      <c r="AE2619" s="142">
        <v>7258.3886481217596</v>
      </c>
      <c r="AF2619" s="44">
        <v>8344.3404578577101</v>
      </c>
      <c r="AG2619" s="45">
        <v>7851.98171730387</v>
      </c>
      <c r="AH2619" s="140">
        <v>1.08178028181719</v>
      </c>
      <c r="AI2619" s="44">
        <v>8431.4016848074098</v>
      </c>
      <c r="AJ2619" s="45">
        <v>7832.3920209193602</v>
      </c>
      <c r="AK2619" s="46">
        <v>1.07908137751016</v>
      </c>
    </row>
    <row r="2620" spans="1:37" x14ac:dyDescent="0.2">
      <c r="A2620" s="35" t="s">
        <v>4622</v>
      </c>
      <c r="B2620" s="35" t="s">
        <v>10606</v>
      </c>
      <c r="C2620" s="85" t="s">
        <v>947</v>
      </c>
      <c r="D2620" s="85" t="s">
        <v>947</v>
      </c>
      <c r="E2620" s="85" t="s">
        <v>12902</v>
      </c>
      <c r="F2620" s="85" t="s">
        <v>176</v>
      </c>
      <c r="G2620" s="85" t="s">
        <v>176</v>
      </c>
      <c r="H2620" s="840">
        <v>1.14961334565861</v>
      </c>
      <c r="I2620" s="840">
        <v>1.1616079123827601</v>
      </c>
      <c r="J2620" s="86">
        <v>16171.5</v>
      </c>
      <c r="K2620" s="44">
        <v>18590.972219318199</v>
      </c>
      <c r="L2620" s="45">
        <v>17491.635167724398</v>
      </c>
      <c r="M2620" s="46">
        <v>1.08163343955257</v>
      </c>
      <c r="N2620" s="139">
        <v>18784.942355097701</v>
      </c>
      <c r="O2620" s="45">
        <v>17448.3074765071</v>
      </c>
      <c r="P2620" s="99">
        <v>1.0789541771948901</v>
      </c>
      <c r="Q2620" s="86">
        <v>16167.680108946701</v>
      </c>
      <c r="R2620" s="44">
        <v>18586.580821584299</v>
      </c>
      <c r="S2620" s="45">
        <v>17488.398032138601</v>
      </c>
      <c r="T2620" s="140">
        <v>1.08168877131983</v>
      </c>
      <c r="U2620" s="44">
        <v>18780.505139425801</v>
      </c>
      <c r="V2620" s="45">
        <v>17444.950619649801</v>
      </c>
      <c r="W2620" s="99">
        <v>1.07900147096529</v>
      </c>
      <c r="X2620" s="86">
        <v>16171.9124199486</v>
      </c>
      <c r="Y2620" s="44">
        <v>18591.446342795101</v>
      </c>
      <c r="Z2620" s="45">
        <v>17493.8327058217</v>
      </c>
      <c r="AA2620" s="46">
        <v>1.0817417415792101</v>
      </c>
      <c r="AB2620" s="139">
        <v>18785.421425373301</v>
      </c>
      <c r="AC2620" s="45">
        <v>17450.2620624722</v>
      </c>
      <c r="AD2620" s="99">
        <v>1.0790475244564599</v>
      </c>
      <c r="AE2620" s="142">
        <v>16187.092654390901</v>
      </c>
      <c r="AF2620" s="44">
        <v>18608.897742900201</v>
      </c>
      <c r="AG2620" s="45">
        <v>17510.877653468</v>
      </c>
      <c r="AH2620" s="140">
        <v>1.08178028181719</v>
      </c>
      <c r="AI2620" s="44">
        <v>18803.0549058133</v>
      </c>
      <c r="AJ2620" s="45">
        <v>17467.190239384799</v>
      </c>
      <c r="AK2620" s="46">
        <v>1.07908137751016</v>
      </c>
    </row>
    <row r="2621" spans="1:37" x14ac:dyDescent="0.2">
      <c r="A2621" s="35" t="s">
        <v>4621</v>
      </c>
      <c r="B2621" s="35" t="s">
        <v>8715</v>
      </c>
      <c r="C2621" s="85" t="s">
        <v>947</v>
      </c>
      <c r="D2621" s="85" t="s">
        <v>947</v>
      </c>
      <c r="E2621" s="85" t="s">
        <v>12902</v>
      </c>
      <c r="F2621" s="85" t="s">
        <v>171</v>
      </c>
      <c r="G2621" s="85" t="s">
        <v>171</v>
      </c>
      <c r="H2621" s="840">
        <v>1.15772248668188</v>
      </c>
      <c r="I2621" s="840">
        <v>1.1641387869273001</v>
      </c>
      <c r="J2621" s="86">
        <v>9553.4166666666697</v>
      </c>
      <c r="K2621" s="44">
        <v>11060.2052996414</v>
      </c>
      <c r="L2621" s="45">
        <v>10406.1839100825</v>
      </c>
      <c r="M2621" s="46">
        <v>1.08926306400843</v>
      </c>
      <c r="N2621" s="139">
        <v>11121.5028893444</v>
      </c>
      <c r="O2621" s="45">
        <v>10330.156906842099</v>
      </c>
      <c r="P2621" s="99">
        <v>1.0813049683979099</v>
      </c>
      <c r="Q2621" s="86">
        <v>9567.6532491582002</v>
      </c>
      <c r="R2621" s="44">
        <v>11076.687311325401</v>
      </c>
      <c r="S2621" s="45">
        <v>10422.224422957899</v>
      </c>
      <c r="T2621" s="140">
        <v>1.0893187860748299</v>
      </c>
      <c r="U2621" s="44">
        <v>11138.0762472161</v>
      </c>
      <c r="V2621" s="45">
        <v>10346.004470491</v>
      </c>
      <c r="W2621" s="99">
        <v>1.0813523652104899</v>
      </c>
      <c r="X2621" s="86">
        <v>9584.3837264212398</v>
      </c>
      <c r="Y2621" s="44">
        <v>11096.056561065699</v>
      </c>
      <c r="Z2621" s="45">
        <v>10440.9605145564</v>
      </c>
      <c r="AA2621" s="46">
        <v>1.0893721299757499</v>
      </c>
      <c r="AB2621" s="139">
        <v>11157.5528447218</v>
      </c>
      <c r="AC2621" s="45">
        <v>10364.5383676778</v>
      </c>
      <c r="AD2621" s="99">
        <v>1.0813985190415401</v>
      </c>
      <c r="AE2621" s="142">
        <v>9610.7430104309096</v>
      </c>
      <c r="AF2621" s="44">
        <v>11126.5732968966</v>
      </c>
      <c r="AG2621" s="45">
        <v>10470.048596974801</v>
      </c>
      <c r="AH2621" s="140">
        <v>1.0894109420688101</v>
      </c>
      <c r="AI2621" s="44">
        <v>11188.2387096331</v>
      </c>
      <c r="AJ2621" s="45">
        <v>10393.3693202369</v>
      </c>
      <c r="AK2621" s="46">
        <v>1.0814324458532101</v>
      </c>
    </row>
    <row r="2622" spans="1:37" x14ac:dyDescent="0.2">
      <c r="A2622" s="35" t="s">
        <v>4620</v>
      </c>
      <c r="B2622" s="35" t="s">
        <v>10605</v>
      </c>
      <c r="C2622" s="85" t="s">
        <v>947</v>
      </c>
      <c r="D2622" s="85" t="s">
        <v>947</v>
      </c>
      <c r="E2622" s="85" t="s">
        <v>12902</v>
      </c>
      <c r="F2622" s="85" t="s">
        <v>176</v>
      </c>
      <c r="G2622" s="85" t="s">
        <v>176</v>
      </c>
      <c r="H2622" s="840">
        <v>1.14961334565861</v>
      </c>
      <c r="I2622" s="840">
        <v>1.1616079123827601</v>
      </c>
      <c r="J2622" s="86">
        <v>9536.75</v>
      </c>
      <c r="K2622" s="44">
        <v>10963.575074209701</v>
      </c>
      <c r="L2622" s="45">
        <v>10315.267704653001</v>
      </c>
      <c r="M2622" s="46">
        <v>1.08163343955257</v>
      </c>
      <c r="N2622" s="139">
        <v>11077.964258416199</v>
      </c>
      <c r="O2622" s="45">
        <v>10289.7162493633</v>
      </c>
      <c r="P2622" s="99">
        <v>1.0789541771948901</v>
      </c>
      <c r="Q2622" s="86">
        <v>9564.4471291555601</v>
      </c>
      <c r="R2622" s="44">
        <v>10995.4160635234</v>
      </c>
      <c r="S2622" s="45">
        <v>10345.7550634898</v>
      </c>
      <c r="T2622" s="140">
        <v>1.08168877131983</v>
      </c>
      <c r="U2622" s="44">
        <v>11110.1374627936</v>
      </c>
      <c r="V2622" s="45">
        <v>10320.0525213286</v>
      </c>
      <c r="W2622" s="99">
        <v>1.07900147096529</v>
      </c>
      <c r="X2622" s="86">
        <v>9595.8945154203902</v>
      </c>
      <c r="Y2622" s="44">
        <v>11031.5683984595</v>
      </c>
      <c r="Z2622" s="45">
        <v>10380.2796451212</v>
      </c>
      <c r="AA2622" s="46">
        <v>1.0817417415792101</v>
      </c>
      <c r="AB2622" s="139">
        <v>11146.666995502599</v>
      </c>
      <c r="AC2622" s="45">
        <v>10354.426221809699</v>
      </c>
      <c r="AD2622" s="99">
        <v>1.0790475244564599</v>
      </c>
      <c r="AE2622" s="142">
        <v>9633.9763927964505</v>
      </c>
      <c r="AF2622" s="44">
        <v>11075.3478329188</v>
      </c>
      <c r="AG2622" s="45">
        <v>10421.8456972195</v>
      </c>
      <c r="AH2622" s="140">
        <v>1.08178028181719</v>
      </c>
      <c r="AI2622" s="44">
        <v>11190.903205581</v>
      </c>
      <c r="AJ2622" s="45">
        <v>10395.844516839201</v>
      </c>
      <c r="AK2622" s="46">
        <v>1.07908137751016</v>
      </c>
    </row>
    <row r="2623" spans="1:37" x14ac:dyDescent="0.2">
      <c r="A2623" s="35" t="s">
        <v>4619</v>
      </c>
      <c r="B2623" s="35" t="s">
        <v>10604</v>
      </c>
      <c r="C2623" s="85" t="s">
        <v>947</v>
      </c>
      <c r="D2623" s="85" t="s">
        <v>947</v>
      </c>
      <c r="E2623" s="85" t="s">
        <v>12902</v>
      </c>
      <c r="F2623" s="85" t="s">
        <v>176</v>
      </c>
      <c r="G2623" s="85" t="s">
        <v>176</v>
      </c>
      <c r="H2623" s="840">
        <v>1.14961334565861</v>
      </c>
      <c r="I2623" s="840">
        <v>1.1616079123827601</v>
      </c>
      <c r="J2623" s="86">
        <v>6311</v>
      </c>
      <c r="K2623" s="44">
        <v>7255.20982445147</v>
      </c>
      <c r="L2623" s="45">
        <v>6826.1886370162601</v>
      </c>
      <c r="M2623" s="46">
        <v>1.08163343955257</v>
      </c>
      <c r="N2623" s="139">
        <v>7330.9075350475696</v>
      </c>
      <c r="O2623" s="45">
        <v>6809.27981227693</v>
      </c>
      <c r="P2623" s="99">
        <v>1.0789541771948901</v>
      </c>
      <c r="Q2623" s="86">
        <v>6314.5087689441798</v>
      </c>
      <c r="R2623" s="44">
        <v>7259.2435520565396</v>
      </c>
      <c r="S2623" s="45">
        <v>6830.3332317675304</v>
      </c>
      <c r="T2623" s="140">
        <v>1.08168877131983</v>
      </c>
      <c r="U2623" s="44">
        <v>7334.9833488158602</v>
      </c>
      <c r="V2623" s="45">
        <v>6813.3642501140102</v>
      </c>
      <c r="W2623" s="99">
        <v>1.07900147096529</v>
      </c>
      <c r="X2623" s="86">
        <v>6318.6785799711597</v>
      </c>
      <c r="Y2623" s="44">
        <v>7264.0372224620196</v>
      </c>
      <c r="Z2623" s="45">
        <v>6835.1783715772499</v>
      </c>
      <c r="AA2623" s="46">
        <v>1.0817417415792101</v>
      </c>
      <c r="AB2623" s="139">
        <v>7339.8270342979304</v>
      </c>
      <c r="AC2623" s="45">
        <v>6818.1544795539203</v>
      </c>
      <c r="AD2623" s="99">
        <v>1.0790475244564599</v>
      </c>
      <c r="AE2623" s="142">
        <v>6327.7746798520802</v>
      </c>
      <c r="AF2623" s="44">
        <v>7274.4942202785696</v>
      </c>
      <c r="AG2623" s="45">
        <v>6845.2618764460804</v>
      </c>
      <c r="AH2623" s="140">
        <v>1.08178028181719</v>
      </c>
      <c r="AI2623" s="44">
        <v>7350.3931358914397</v>
      </c>
      <c r="AJ2623" s="45">
        <v>6828.1838181087096</v>
      </c>
      <c r="AK2623" s="46">
        <v>1.07908137751016</v>
      </c>
    </row>
    <row r="2624" spans="1:37" x14ac:dyDescent="0.2">
      <c r="A2624" s="35" t="s">
        <v>4618</v>
      </c>
      <c r="B2624" s="35" t="s">
        <v>10603</v>
      </c>
      <c r="C2624" s="85" t="s">
        <v>947</v>
      </c>
      <c r="D2624" s="85" t="s">
        <v>947</v>
      </c>
      <c r="E2624" s="85" t="s">
        <v>12902</v>
      </c>
      <c r="F2624" s="85" t="s">
        <v>171</v>
      </c>
      <c r="G2624" s="85" t="s">
        <v>171</v>
      </c>
      <c r="H2624" s="840">
        <v>1.15772248668188</v>
      </c>
      <c r="I2624" s="840">
        <v>1.1641387869273001</v>
      </c>
      <c r="J2624" s="86">
        <v>9946.5833333333303</v>
      </c>
      <c r="K2624" s="44">
        <v>11515.3831906552</v>
      </c>
      <c r="L2624" s="45">
        <v>10834.4458380818</v>
      </c>
      <c r="M2624" s="46">
        <v>1.08926306400843</v>
      </c>
      <c r="N2624" s="139">
        <v>11579.203455737999</v>
      </c>
      <c r="O2624" s="45">
        <v>10755.2899769172</v>
      </c>
      <c r="P2624" s="99">
        <v>1.0813049683979099</v>
      </c>
      <c r="Q2624" s="86">
        <v>9961.6190312499093</v>
      </c>
      <c r="R2624" s="44">
        <v>11532.790356236201</v>
      </c>
      <c r="S2624" s="45">
        <v>10851.378750461099</v>
      </c>
      <c r="T2624" s="140">
        <v>1.0893187860748299</v>
      </c>
      <c r="U2624" s="44">
        <v>11596.707094871201</v>
      </c>
      <c r="V2624" s="45">
        <v>10772.020300767899</v>
      </c>
      <c r="W2624" s="99">
        <v>1.0813523652104899</v>
      </c>
      <c r="X2624" s="86">
        <v>9977.8194494805102</v>
      </c>
      <c r="Y2624" s="44">
        <v>11551.545944715401</v>
      </c>
      <c r="Z2624" s="45">
        <v>10869.5584261941</v>
      </c>
      <c r="AA2624" s="46">
        <v>1.0893721299757499</v>
      </c>
      <c r="AB2624" s="139">
        <v>11615.566630097899</v>
      </c>
      <c r="AC2624" s="45">
        <v>10789.9991759321</v>
      </c>
      <c r="AD2624" s="99">
        <v>1.0813985190415401</v>
      </c>
      <c r="AE2624" s="142">
        <v>10000.9458876586</v>
      </c>
      <c r="AF2624" s="44">
        <v>11578.319942231001</v>
      </c>
      <c r="AG2624" s="45">
        <v>10895.139881053399</v>
      </c>
      <c r="AH2624" s="140">
        <v>1.0894109420688101</v>
      </c>
      <c r="AI2624" s="44">
        <v>11642.4890137845</v>
      </c>
      <c r="AJ2624" s="45">
        <v>10815.347372136201</v>
      </c>
      <c r="AK2624" s="46">
        <v>1.0814324458532101</v>
      </c>
    </row>
    <row r="2625" spans="1:37" x14ac:dyDescent="0.2">
      <c r="A2625" s="35" t="s">
        <v>4617</v>
      </c>
      <c r="B2625" s="35" t="s">
        <v>10602</v>
      </c>
      <c r="C2625" s="85" t="s">
        <v>947</v>
      </c>
      <c r="D2625" s="85" t="s">
        <v>947</v>
      </c>
      <c r="E2625" s="85" t="s">
        <v>12902</v>
      </c>
      <c r="F2625" s="85" t="s">
        <v>176</v>
      </c>
      <c r="G2625" s="85" t="s">
        <v>176</v>
      </c>
      <c r="H2625" s="840">
        <v>1.14961334565861</v>
      </c>
      <c r="I2625" s="840">
        <v>1.1616079123827601</v>
      </c>
      <c r="J2625" s="86">
        <v>6352.3333333333303</v>
      </c>
      <c r="K2625" s="44">
        <v>7302.7271760720296</v>
      </c>
      <c r="L2625" s="45">
        <v>6870.8961525177701</v>
      </c>
      <c r="M2625" s="46">
        <v>1.08163343955257</v>
      </c>
      <c r="N2625" s="139">
        <v>7378.9206620927298</v>
      </c>
      <c r="O2625" s="45">
        <v>6853.8765849343299</v>
      </c>
      <c r="P2625" s="99">
        <v>1.0789541771948901</v>
      </c>
      <c r="Q2625" s="86">
        <v>6354.9596315886602</v>
      </c>
      <c r="R2625" s="44">
        <v>7305.7464035960302</v>
      </c>
      <c r="S2625" s="45">
        <v>6874.0884756802598</v>
      </c>
      <c r="T2625" s="140">
        <v>1.08168877131983</v>
      </c>
      <c r="U2625" s="44">
        <v>7381.9713909263901</v>
      </c>
      <c r="V2625" s="45">
        <v>6857.0107904092201</v>
      </c>
      <c r="W2625" s="99">
        <v>1.07900147096529</v>
      </c>
      <c r="X2625" s="86">
        <v>6361.9213360743897</v>
      </c>
      <c r="Y2625" s="44">
        <v>7313.7496719813598</v>
      </c>
      <c r="Z2625" s="45">
        <v>6881.9558658750502</v>
      </c>
      <c r="AA2625" s="46">
        <v>1.0817417415792101</v>
      </c>
      <c r="AB2625" s="139">
        <v>7390.0581619406803</v>
      </c>
      <c r="AC2625" s="45">
        <v>6864.8154684777901</v>
      </c>
      <c r="AD2625" s="99">
        <v>1.0790475244564599</v>
      </c>
      <c r="AE2625" s="142">
        <v>6375.0452862161401</v>
      </c>
      <c r="AF2625" s="44">
        <v>7328.8371402120702</v>
      </c>
      <c r="AG2625" s="45">
        <v>6896.39828632026</v>
      </c>
      <c r="AH2625" s="140">
        <v>1.08178028181719</v>
      </c>
      <c r="AI2625" s="44">
        <v>7405.3030462670604</v>
      </c>
      <c r="AJ2625" s="45">
        <v>6879.1926491397899</v>
      </c>
      <c r="AK2625" s="46">
        <v>1.07908137751016</v>
      </c>
    </row>
    <row r="2626" spans="1:37" x14ac:dyDescent="0.2">
      <c r="A2626" s="35" t="s">
        <v>4616</v>
      </c>
      <c r="B2626" s="35" t="s">
        <v>10601</v>
      </c>
      <c r="C2626" s="85" t="s">
        <v>947</v>
      </c>
      <c r="D2626" s="85" t="s">
        <v>947</v>
      </c>
      <c r="E2626" s="85" t="s">
        <v>12902</v>
      </c>
      <c r="F2626" s="85" t="s">
        <v>176</v>
      </c>
      <c r="G2626" s="85" t="s">
        <v>176</v>
      </c>
      <c r="H2626" s="840">
        <v>1.14961334565861</v>
      </c>
      <c r="I2626" s="840">
        <v>1.1616079123827601</v>
      </c>
      <c r="J2626" s="86">
        <v>15636.833333333299</v>
      </c>
      <c r="K2626" s="44">
        <v>17976.312283839401</v>
      </c>
      <c r="L2626" s="45">
        <v>16913.321822043599</v>
      </c>
      <c r="M2626" s="46">
        <v>1.08163343955257</v>
      </c>
      <c r="N2626" s="139">
        <v>18163.869324610401</v>
      </c>
      <c r="O2626" s="45">
        <v>16871.426643100302</v>
      </c>
      <c r="P2626" s="99">
        <v>1.0789541771948901</v>
      </c>
      <c r="Q2626" s="86">
        <v>15616.6505705651</v>
      </c>
      <c r="R2626" s="44">
        <v>17953.109910408701</v>
      </c>
      <c r="S2626" s="45">
        <v>16892.355567805698</v>
      </c>
      <c r="T2626" s="140">
        <v>1.08168877131983</v>
      </c>
      <c r="U2626" s="44">
        <v>18140.424867685098</v>
      </c>
      <c r="V2626" s="45">
        <v>16850.388937190699</v>
      </c>
      <c r="W2626" s="99">
        <v>1.07900147096529</v>
      </c>
      <c r="X2626" s="86">
        <v>15599.532921448999</v>
      </c>
      <c r="Y2626" s="44">
        <v>17933.4312325385</v>
      </c>
      <c r="Z2626" s="45">
        <v>16874.6659102704</v>
      </c>
      <c r="AA2626" s="46">
        <v>1.0817417415792101</v>
      </c>
      <c r="AB2626" s="139">
        <v>18120.5408710304</v>
      </c>
      <c r="AC2626" s="45">
        <v>16832.637381566499</v>
      </c>
      <c r="AD2626" s="99">
        <v>1.0790475244564599</v>
      </c>
      <c r="AE2626" s="142">
        <v>15596.2221047479</v>
      </c>
      <c r="AF2626" s="44">
        <v>17929.625073473901</v>
      </c>
      <c r="AG2626" s="45">
        <v>16871.6855437577</v>
      </c>
      <c r="AH2626" s="140">
        <v>1.08178028181719</v>
      </c>
      <c r="AI2626" s="44">
        <v>18116.695000153999</v>
      </c>
      <c r="AJ2626" s="45">
        <v>16829.592832745799</v>
      </c>
      <c r="AK2626" s="46">
        <v>1.07908137751016</v>
      </c>
    </row>
    <row r="2627" spans="1:37" x14ac:dyDescent="0.2">
      <c r="A2627" s="35" t="s">
        <v>4615</v>
      </c>
      <c r="B2627" s="35" t="s">
        <v>10600</v>
      </c>
      <c r="C2627" s="85" t="s">
        <v>947</v>
      </c>
      <c r="D2627" s="85" t="s">
        <v>947</v>
      </c>
      <c r="E2627" s="85" t="s">
        <v>12902</v>
      </c>
      <c r="F2627" s="85" t="s">
        <v>176</v>
      </c>
      <c r="G2627" s="85" t="s">
        <v>176</v>
      </c>
      <c r="H2627" s="840">
        <v>1.14961334565861</v>
      </c>
      <c r="I2627" s="840">
        <v>1.1616079123827601</v>
      </c>
      <c r="J2627" s="86">
        <v>10507.666666666701</v>
      </c>
      <c r="K2627" s="44">
        <v>12079.7538317321</v>
      </c>
      <c r="L2627" s="45">
        <v>11365.4436383385</v>
      </c>
      <c r="M2627" s="46">
        <v>1.08163343955257</v>
      </c>
      <c r="N2627" s="139">
        <v>12205.7887406805</v>
      </c>
      <c r="O2627" s="45">
        <v>11337.2908425715</v>
      </c>
      <c r="P2627" s="99">
        <v>1.0789541771948901</v>
      </c>
      <c r="Q2627" s="86">
        <v>10509.7489980716</v>
      </c>
      <c r="R2627" s="44">
        <v>12082.1477077053</v>
      </c>
      <c r="S2627" s="45">
        <v>11368.2774806039</v>
      </c>
      <c r="T2627" s="140">
        <v>1.08168877131983</v>
      </c>
      <c r="U2627" s="44">
        <v>12208.2075933168</v>
      </c>
      <c r="V2627" s="45">
        <v>11340.0346283953</v>
      </c>
      <c r="W2627" s="99">
        <v>1.07900147096529</v>
      </c>
      <c r="X2627" s="86">
        <v>10516.306158326999</v>
      </c>
      <c r="Y2627" s="44">
        <v>12089.685906644499</v>
      </c>
      <c r="Z2627" s="45">
        <v>11375.9273386888</v>
      </c>
      <c r="AA2627" s="46">
        <v>1.0817417415792101</v>
      </c>
      <c r="AB2627" s="139">
        <v>12215.824442552101</v>
      </c>
      <c r="AC2627" s="45">
        <v>11347.5941265689</v>
      </c>
      <c r="AD2627" s="99">
        <v>1.0790475244564599</v>
      </c>
      <c r="AE2627" s="142">
        <v>10533.3892340448</v>
      </c>
      <c r="AF2627" s="44">
        <v>12109.3248384746</v>
      </c>
      <c r="AG2627" s="45">
        <v>11394.8127740952</v>
      </c>
      <c r="AH2627" s="140">
        <v>1.08178028181719</v>
      </c>
      <c r="AI2627" s="44">
        <v>12235.6682784738</v>
      </c>
      <c r="AJ2627" s="45">
        <v>11366.384164523801</v>
      </c>
      <c r="AK2627" s="46">
        <v>1.07908137751016</v>
      </c>
    </row>
    <row r="2628" spans="1:37" x14ac:dyDescent="0.2">
      <c r="A2628" s="35" t="s">
        <v>4614</v>
      </c>
      <c r="B2628" s="35" t="s">
        <v>10599</v>
      </c>
      <c r="C2628" s="85" t="s">
        <v>947</v>
      </c>
      <c r="D2628" s="85" t="s">
        <v>947</v>
      </c>
      <c r="E2628" s="85" t="s">
        <v>12902</v>
      </c>
      <c r="F2628" s="85" t="s">
        <v>176</v>
      </c>
      <c r="G2628" s="85" t="s">
        <v>176</v>
      </c>
      <c r="H2628" s="840">
        <v>1.14961334565861</v>
      </c>
      <c r="I2628" s="840">
        <v>1.1616079123827601</v>
      </c>
      <c r="J2628" s="86">
        <v>18770.833333333299</v>
      </c>
      <c r="K2628" s="44">
        <v>21579.200509133399</v>
      </c>
      <c r="L2628" s="45">
        <v>20303.1610216013</v>
      </c>
      <c r="M2628" s="46">
        <v>1.08163343955257</v>
      </c>
      <c r="N2628" s="139">
        <v>21804.348522018001</v>
      </c>
      <c r="O2628" s="45">
        <v>20252.869034429001</v>
      </c>
      <c r="P2628" s="99">
        <v>1.0789541771948901</v>
      </c>
      <c r="Q2628" s="86">
        <v>18735.5364329736</v>
      </c>
      <c r="R2628" s="44">
        <v>21538.622721419499</v>
      </c>
      <c r="S2628" s="45">
        <v>20266.019384201099</v>
      </c>
      <c r="T2628" s="140">
        <v>1.08168877131983</v>
      </c>
      <c r="U2628" s="44">
        <v>21763.347363277499</v>
      </c>
      <c r="V2628" s="45">
        <v>20215.671370502299</v>
      </c>
      <c r="W2628" s="99">
        <v>1.07900147096529</v>
      </c>
      <c r="X2628" s="86">
        <v>18699.7653544514</v>
      </c>
      <c r="Y2628" s="44">
        <v>21497.499812161801</v>
      </c>
      <c r="Z2628" s="45">
        <v>20228.3167416469</v>
      </c>
      <c r="AA2628" s="46">
        <v>1.0817417415792101</v>
      </c>
      <c r="AB2628" s="139">
        <v>21721.795395431702</v>
      </c>
      <c r="AC2628" s="45">
        <v>20177.9355136374</v>
      </c>
      <c r="AD2628" s="99">
        <v>1.0790475244564599</v>
      </c>
      <c r="AE2628" s="142">
        <v>18684.839638458601</v>
      </c>
      <c r="AF2628" s="44">
        <v>21480.341009862899</v>
      </c>
      <c r="AG2628" s="45">
        <v>20212.8910898008</v>
      </c>
      <c r="AH2628" s="140">
        <v>1.08178028181719</v>
      </c>
      <c r="AI2628" s="44">
        <v>21704.457565636501</v>
      </c>
      <c r="AJ2628" s="45">
        <v>20162.462495624401</v>
      </c>
      <c r="AK2628" s="46">
        <v>1.07908137751016</v>
      </c>
    </row>
    <row r="2629" spans="1:37" x14ac:dyDescent="0.2">
      <c r="A2629" s="35" t="s">
        <v>4613</v>
      </c>
      <c r="B2629" s="35" t="s">
        <v>10598</v>
      </c>
      <c r="C2629" s="85" t="s">
        <v>947</v>
      </c>
      <c r="D2629" s="85" t="s">
        <v>947</v>
      </c>
      <c r="E2629" s="85" t="s">
        <v>12902</v>
      </c>
      <c r="F2629" s="85" t="s">
        <v>171</v>
      </c>
      <c r="G2629" s="85" t="s">
        <v>171</v>
      </c>
      <c r="H2629" s="840">
        <v>1.15772248668188</v>
      </c>
      <c r="I2629" s="840">
        <v>1.1641387869273001</v>
      </c>
      <c r="J2629" s="86">
        <v>6916.9166666666697</v>
      </c>
      <c r="K2629" s="44">
        <v>8007.8699635046596</v>
      </c>
      <c r="L2629" s="45">
        <v>7534.34184182428</v>
      </c>
      <c r="M2629" s="46">
        <v>1.08926306400843</v>
      </c>
      <c r="N2629" s="139">
        <v>8052.2509776105799</v>
      </c>
      <c r="O2629" s="45">
        <v>7479.29635766101</v>
      </c>
      <c r="P2629" s="99">
        <v>1.0813049683979099</v>
      </c>
      <c r="Q2629" s="86">
        <v>6927.2626222128101</v>
      </c>
      <c r="R2629" s="44">
        <v>8019.8477088866402</v>
      </c>
      <c r="S2629" s="45">
        <v>7545.9973104504097</v>
      </c>
      <c r="T2629" s="140">
        <v>1.0893187860748299</v>
      </c>
      <c r="U2629" s="44">
        <v>8064.2951057496703</v>
      </c>
      <c r="V2629" s="45">
        <v>7490.8118209640397</v>
      </c>
      <c r="W2629" s="99">
        <v>1.0813523652104899</v>
      </c>
      <c r="X2629" s="86">
        <v>6936.99596034755</v>
      </c>
      <c r="Y2629" s="44">
        <v>8031.1162133157104</v>
      </c>
      <c r="Z2629" s="45">
        <v>7556.9700649570104</v>
      </c>
      <c r="AA2629" s="46">
        <v>1.0893721299757499</v>
      </c>
      <c r="AB2629" s="139">
        <v>8075.6260621986003</v>
      </c>
      <c r="AC2629" s="45">
        <v>7501.6571581170001</v>
      </c>
      <c r="AD2629" s="99">
        <v>1.0813985190415401</v>
      </c>
      <c r="AE2629" s="142">
        <v>6950.3541202515098</v>
      </c>
      <c r="AF2629" s="44">
        <v>8046.5812554172198</v>
      </c>
      <c r="AG2629" s="45">
        <v>7571.7918298550503</v>
      </c>
      <c r="AH2629" s="140">
        <v>1.0894109420688101</v>
      </c>
      <c r="AI2629" s="44">
        <v>8091.1768142647798</v>
      </c>
      <c r="AJ2629" s="45">
        <v>7516.3384558095304</v>
      </c>
      <c r="AK2629" s="46">
        <v>1.0814324458532101</v>
      </c>
    </row>
    <row r="2630" spans="1:37" x14ac:dyDescent="0.2">
      <c r="A2630" s="35" t="s">
        <v>4612</v>
      </c>
      <c r="B2630" s="35" t="s">
        <v>10597</v>
      </c>
      <c r="C2630" s="85" t="s">
        <v>947</v>
      </c>
      <c r="D2630" s="85" t="s">
        <v>947</v>
      </c>
      <c r="E2630" s="85" t="s">
        <v>12902</v>
      </c>
      <c r="F2630" s="85" t="s">
        <v>176</v>
      </c>
      <c r="G2630" s="85" t="s">
        <v>176</v>
      </c>
      <c r="H2630" s="840">
        <v>1.14961334565861</v>
      </c>
      <c r="I2630" s="840">
        <v>1.1616079123827601</v>
      </c>
      <c r="J2630" s="86">
        <v>11111.416666666701</v>
      </c>
      <c r="K2630" s="44">
        <v>12773.8328891735</v>
      </c>
      <c r="L2630" s="45">
        <v>12018.4798274684</v>
      </c>
      <c r="M2630" s="46">
        <v>1.08163343955257</v>
      </c>
      <c r="N2630" s="139">
        <v>12907.109517781601</v>
      </c>
      <c r="O2630" s="45">
        <v>11988.7094270529</v>
      </c>
      <c r="P2630" s="99">
        <v>1.0789541771948901</v>
      </c>
      <c r="Q2630" s="86">
        <v>11092.376828820299</v>
      </c>
      <c r="R2630" s="44">
        <v>12751.9444374861</v>
      </c>
      <c r="S2630" s="45">
        <v>11998.4994629832</v>
      </c>
      <c r="T2630" s="140">
        <v>1.08168877131983</v>
      </c>
      <c r="U2630" s="44">
        <v>12884.9926914888</v>
      </c>
      <c r="V2630" s="45">
        <v>11968.690914798401</v>
      </c>
      <c r="W2630" s="99">
        <v>1.07900147096529</v>
      </c>
      <c r="X2630" s="86">
        <v>11077.5906011516</v>
      </c>
      <c r="Y2630" s="44">
        <v>12734.9459928262</v>
      </c>
      <c r="Z2630" s="45">
        <v>11983.092149391199</v>
      </c>
      <c r="AA2630" s="46">
        <v>1.0817417415792101</v>
      </c>
      <c r="AB2630" s="139">
        <v>12867.816892434499</v>
      </c>
      <c r="AC2630" s="45">
        <v>11953.246715114699</v>
      </c>
      <c r="AD2630" s="99">
        <v>1.0790475244564599</v>
      </c>
      <c r="AE2630" s="142">
        <v>11070.3635484436</v>
      </c>
      <c r="AF2630" s="44">
        <v>12726.637676583299</v>
      </c>
      <c r="AG2630" s="45">
        <v>11975.700999254101</v>
      </c>
      <c r="AH2630" s="140">
        <v>1.08178028181719</v>
      </c>
      <c r="AI2630" s="44">
        <v>12859.421890825701</v>
      </c>
      <c r="AJ2630" s="45">
        <v>11945.823147392801</v>
      </c>
      <c r="AK2630" s="46">
        <v>1.07908137751016</v>
      </c>
    </row>
    <row r="2631" spans="1:37" x14ac:dyDescent="0.2">
      <c r="A2631" s="35" t="s">
        <v>4611</v>
      </c>
      <c r="B2631" s="35" t="s">
        <v>10596</v>
      </c>
      <c r="C2631" s="85" t="s">
        <v>947</v>
      </c>
      <c r="D2631" s="85" t="s">
        <v>947</v>
      </c>
      <c r="E2631" s="85" t="s">
        <v>12902</v>
      </c>
      <c r="F2631" s="85" t="s">
        <v>171</v>
      </c>
      <c r="G2631" s="85" t="s">
        <v>171</v>
      </c>
      <c r="H2631" s="840">
        <v>1.15772248668188</v>
      </c>
      <c r="I2631" s="840">
        <v>1.1641387869273001</v>
      </c>
      <c r="J2631" s="86">
        <v>8146.8333333333303</v>
      </c>
      <c r="K2631" s="44">
        <v>9431.7721452494807</v>
      </c>
      <c r="L2631" s="45">
        <v>8874.0446386326494</v>
      </c>
      <c r="M2631" s="46">
        <v>1.08926306400843</v>
      </c>
      <c r="N2631" s="139">
        <v>9484.0446739655908</v>
      </c>
      <c r="O2631" s="45">
        <v>8809.2113600430803</v>
      </c>
      <c r="P2631" s="99">
        <v>1.0813049683979099</v>
      </c>
      <c r="Q2631" s="86">
        <v>8148.0628553205397</v>
      </c>
      <c r="R2631" s="44">
        <v>9433.1955905019404</v>
      </c>
      <c r="S2631" s="45">
        <v>8875.8379384191994</v>
      </c>
      <c r="T2631" s="140">
        <v>1.0893187860748299</v>
      </c>
      <c r="U2631" s="44">
        <v>9485.4760082002704</v>
      </c>
      <c r="V2631" s="45">
        <v>8810.9270404845993</v>
      </c>
      <c r="W2631" s="99">
        <v>1.0813523652104899</v>
      </c>
      <c r="X2631" s="86">
        <v>8151.5618089115997</v>
      </c>
      <c r="Y2631" s="44">
        <v>9437.2464077541608</v>
      </c>
      <c r="Z2631" s="45">
        <v>8880.0842504030297</v>
      </c>
      <c r="AA2631" s="46">
        <v>1.0893721299757499</v>
      </c>
      <c r="AB2631" s="139">
        <v>9489.5492757892807</v>
      </c>
      <c r="AC2631" s="45">
        <v>8815.0868680326003</v>
      </c>
      <c r="AD2631" s="99">
        <v>1.0813985190415401</v>
      </c>
      <c r="AE2631" s="142">
        <v>8165.0018286332497</v>
      </c>
      <c r="AF2631" s="44">
        <v>9452.8062208073607</v>
      </c>
      <c r="AG2631" s="45">
        <v>8895.0423341249207</v>
      </c>
      <c r="AH2631" s="140">
        <v>1.0894109420688101</v>
      </c>
      <c r="AI2631" s="44">
        <v>9505.1953240443199</v>
      </c>
      <c r="AJ2631" s="45">
        <v>8829.8978979347903</v>
      </c>
      <c r="AK2631" s="46">
        <v>1.0814324458532101</v>
      </c>
    </row>
    <row r="2632" spans="1:37" x14ac:dyDescent="0.2">
      <c r="A2632" s="35" t="s">
        <v>4610</v>
      </c>
      <c r="B2632" s="35" t="s">
        <v>10595</v>
      </c>
      <c r="C2632" s="85" t="s">
        <v>947</v>
      </c>
      <c r="D2632" s="85" t="s">
        <v>947</v>
      </c>
      <c r="E2632" s="85" t="s">
        <v>12902</v>
      </c>
      <c r="F2632" s="85" t="s">
        <v>176</v>
      </c>
      <c r="G2632" s="85" t="s">
        <v>176</v>
      </c>
      <c r="H2632" s="840">
        <v>1.14961334565861</v>
      </c>
      <c r="I2632" s="840">
        <v>1.1616079123827601</v>
      </c>
      <c r="J2632" s="86">
        <v>9153.25</v>
      </c>
      <c r="K2632" s="44">
        <v>10522.6983561496</v>
      </c>
      <c r="L2632" s="45">
        <v>9900.46128058455</v>
      </c>
      <c r="M2632" s="46">
        <v>1.08163343955257</v>
      </c>
      <c r="N2632" s="139">
        <v>10632.4876240175</v>
      </c>
      <c r="O2632" s="45">
        <v>9875.9373224091105</v>
      </c>
      <c r="P2632" s="99">
        <v>1.0789541771948901</v>
      </c>
      <c r="Q2632" s="86">
        <v>9158.4940443302094</v>
      </c>
      <c r="R2632" s="44">
        <v>10528.7269794969</v>
      </c>
      <c r="S2632" s="45">
        <v>9906.6401699515409</v>
      </c>
      <c r="T2632" s="140">
        <v>1.08168877131983</v>
      </c>
      <c r="U2632" s="44">
        <v>10638.5791474043</v>
      </c>
      <c r="V2632" s="45">
        <v>9882.0285456591791</v>
      </c>
      <c r="W2632" s="99">
        <v>1.07900147096529</v>
      </c>
      <c r="X2632" s="86">
        <v>9166.1592075280805</v>
      </c>
      <c r="Y2632" s="44">
        <v>10537.538953405799</v>
      </c>
      <c r="Z2632" s="45">
        <v>9915.4170247437396</v>
      </c>
      <c r="AA2632" s="46">
        <v>1.0817417415792101</v>
      </c>
      <c r="AB2632" s="139">
        <v>10647.4830616247</v>
      </c>
      <c r="AC2632" s="45">
        <v>9890.7214016569305</v>
      </c>
      <c r="AD2632" s="99">
        <v>1.0790475244564599</v>
      </c>
      <c r="AE2632" s="142">
        <v>9181.7078677737009</v>
      </c>
      <c r="AF2632" s="44">
        <v>10555.413900731301</v>
      </c>
      <c r="AG2632" s="45">
        <v>9932.5905247633691</v>
      </c>
      <c r="AH2632" s="140">
        <v>1.08178028181719</v>
      </c>
      <c r="AI2632" s="44">
        <v>10665.544508392901</v>
      </c>
      <c r="AJ2632" s="45">
        <v>9907.8099738531491</v>
      </c>
      <c r="AK2632" s="46">
        <v>1.07908137751016</v>
      </c>
    </row>
    <row r="2633" spans="1:37" x14ac:dyDescent="0.2">
      <c r="A2633" s="35" t="s">
        <v>4609</v>
      </c>
      <c r="B2633" s="35" t="s">
        <v>10594</v>
      </c>
      <c r="C2633" s="85" t="s">
        <v>947</v>
      </c>
      <c r="D2633" s="85" t="s">
        <v>947</v>
      </c>
      <c r="E2633" s="85" t="s">
        <v>12902</v>
      </c>
      <c r="F2633" s="85" t="s">
        <v>176</v>
      </c>
      <c r="G2633" s="85" t="s">
        <v>176</v>
      </c>
      <c r="H2633" s="840">
        <v>1.14961334565861</v>
      </c>
      <c r="I2633" s="840">
        <v>1.1616079123827601</v>
      </c>
      <c r="J2633" s="86">
        <v>7192.5</v>
      </c>
      <c r="K2633" s="44">
        <v>8268.5939886495307</v>
      </c>
      <c r="L2633" s="45">
        <v>7779.6485139818496</v>
      </c>
      <c r="M2633" s="46">
        <v>1.08163343955257</v>
      </c>
      <c r="N2633" s="139">
        <v>8354.8649098129699</v>
      </c>
      <c r="O2633" s="45">
        <v>7760.3779194742301</v>
      </c>
      <c r="P2633" s="99">
        <v>1.0789541771948901</v>
      </c>
      <c r="Q2633" s="86">
        <v>7178.9477138208604</v>
      </c>
      <c r="R2633" s="44">
        <v>8253.0140995938</v>
      </c>
      <c r="S2633" s="45">
        <v>7765.3871319321897</v>
      </c>
      <c r="T2633" s="140">
        <v>1.08168877131983</v>
      </c>
      <c r="U2633" s="44">
        <v>8339.1224669563999</v>
      </c>
      <c r="V2633" s="45">
        <v>7746.09514319563</v>
      </c>
      <c r="W2633" s="99">
        <v>1.07900147096529</v>
      </c>
      <c r="X2633" s="86">
        <v>7166.4342536390805</v>
      </c>
      <c r="Y2633" s="44">
        <v>8238.6284587684604</v>
      </c>
      <c r="Z2633" s="45">
        <v>7752.2310704444399</v>
      </c>
      <c r="AA2633" s="46">
        <v>1.0817417415792101</v>
      </c>
      <c r="AB2633" s="139">
        <v>8324.5867325979598</v>
      </c>
      <c r="AC2633" s="45">
        <v>7732.9231405691999</v>
      </c>
      <c r="AD2633" s="99">
        <v>1.0790475244564599</v>
      </c>
      <c r="AE2633" s="142">
        <v>7161.9921469247201</v>
      </c>
      <c r="AF2633" s="44">
        <v>8233.5217536067994</v>
      </c>
      <c r="AG2633" s="45">
        <v>7747.7018830727502</v>
      </c>
      <c r="AH2633" s="140">
        <v>1.08178028181719</v>
      </c>
      <c r="AI2633" s="44">
        <v>8319.4267462909193</v>
      </c>
      <c r="AJ2633" s="45">
        <v>7728.3723516205</v>
      </c>
      <c r="AK2633" s="46">
        <v>1.07908137751016</v>
      </c>
    </row>
    <row r="2634" spans="1:37" x14ac:dyDescent="0.2">
      <c r="A2634" s="35" t="s">
        <v>4608</v>
      </c>
      <c r="B2634" s="35" t="s">
        <v>10593</v>
      </c>
      <c r="C2634" s="85" t="s">
        <v>947</v>
      </c>
      <c r="D2634" s="85" t="s">
        <v>947</v>
      </c>
      <c r="E2634" s="85" t="s">
        <v>12902</v>
      </c>
      <c r="F2634" s="85" t="s">
        <v>171</v>
      </c>
      <c r="G2634" s="85" t="s">
        <v>171</v>
      </c>
      <c r="H2634" s="840">
        <v>1.15772248668188</v>
      </c>
      <c r="I2634" s="840">
        <v>1.1641387869273001</v>
      </c>
      <c r="J2634" s="86">
        <v>14571.916666666701</v>
      </c>
      <c r="K2634" s="44">
        <v>16870.235599054398</v>
      </c>
      <c r="L2634" s="45">
        <v>15872.6505968088</v>
      </c>
      <c r="M2634" s="46">
        <v>1.08926306400843</v>
      </c>
      <c r="N2634" s="139">
        <v>16963.733391539099</v>
      </c>
      <c r="O2634" s="45">
        <v>15756.685890747</v>
      </c>
      <c r="P2634" s="99">
        <v>1.0813049683979099</v>
      </c>
      <c r="Q2634" s="86">
        <v>14593.141010806101</v>
      </c>
      <c r="R2634" s="44">
        <v>16894.807499529699</v>
      </c>
      <c r="S2634" s="45">
        <v>15896.582650910201</v>
      </c>
      <c r="T2634" s="140">
        <v>1.0893187860748299</v>
      </c>
      <c r="U2634" s="44">
        <v>16988.441473778901</v>
      </c>
      <c r="V2634" s="45">
        <v>15780.327547885399</v>
      </c>
      <c r="W2634" s="99">
        <v>1.0813523652104899</v>
      </c>
      <c r="X2634" s="86">
        <v>14617.207225253</v>
      </c>
      <c r="Y2634" s="44">
        <v>16922.669497164301</v>
      </c>
      <c r="Z2634" s="45">
        <v>15923.578169270901</v>
      </c>
      <c r="AA2634" s="46">
        <v>1.0893721299757499</v>
      </c>
      <c r="AB2634" s="139">
        <v>17016.457887471101</v>
      </c>
      <c r="AC2634" s="45">
        <v>15807.026245912</v>
      </c>
      <c r="AD2634" s="99">
        <v>1.0813985190415401</v>
      </c>
      <c r="AE2634" s="142">
        <v>14655.787208006401</v>
      </c>
      <c r="AF2634" s="44">
        <v>16967.3344107337</v>
      </c>
      <c r="AG2634" s="45">
        <v>15966.174949034399</v>
      </c>
      <c r="AH2634" s="140">
        <v>1.0894109420688101</v>
      </c>
      <c r="AI2634" s="44">
        <v>17061.370341793299</v>
      </c>
      <c r="AJ2634" s="45">
        <v>15849.243806258601</v>
      </c>
      <c r="AK2634" s="46">
        <v>1.0814324458532101</v>
      </c>
    </row>
    <row r="2635" spans="1:37" x14ac:dyDescent="0.2">
      <c r="A2635" s="35" t="s">
        <v>4607</v>
      </c>
      <c r="B2635" s="35" t="s">
        <v>10592</v>
      </c>
      <c r="C2635" s="85" t="s">
        <v>947</v>
      </c>
      <c r="D2635" s="85" t="s">
        <v>947</v>
      </c>
      <c r="E2635" s="85" t="s">
        <v>12902</v>
      </c>
      <c r="F2635" s="85" t="s">
        <v>171</v>
      </c>
      <c r="G2635" s="85" t="s">
        <v>171</v>
      </c>
      <c r="H2635" s="840">
        <v>1.15772248668188</v>
      </c>
      <c r="I2635" s="840">
        <v>1.1641387869273001</v>
      </c>
      <c r="J2635" s="86">
        <v>11692.25</v>
      </c>
      <c r="K2635" s="44">
        <v>13536.380744906201</v>
      </c>
      <c r="L2635" s="45">
        <v>12735.9360601525</v>
      </c>
      <c r="M2635" s="46">
        <v>1.08926306400843</v>
      </c>
      <c r="N2635" s="139">
        <v>13611.4017314508</v>
      </c>
      <c r="O2635" s="45">
        <v>12642.888016750499</v>
      </c>
      <c r="P2635" s="99">
        <v>1.0813049683979099</v>
      </c>
      <c r="Q2635" s="86">
        <v>11687.5080619952</v>
      </c>
      <c r="R2635" s="44">
        <v>13530.890896647599</v>
      </c>
      <c r="S2635" s="45">
        <v>12731.4220943324</v>
      </c>
      <c r="T2635" s="140">
        <v>1.0893187860748299</v>
      </c>
      <c r="U2635" s="44">
        <v>13605.881457494201</v>
      </c>
      <c r="V2635" s="45">
        <v>12638.3144862552</v>
      </c>
      <c r="W2635" s="99">
        <v>1.0813523652104899</v>
      </c>
      <c r="X2635" s="86">
        <v>11686.5609857785</v>
      </c>
      <c r="Y2635" s="44">
        <v>13529.7944452149</v>
      </c>
      <c r="Z2635" s="45">
        <v>12731.013833169</v>
      </c>
      <c r="AA2635" s="46">
        <v>1.0893721299757499</v>
      </c>
      <c r="AB2635" s="139">
        <v>13604.7789293361</v>
      </c>
      <c r="AC2635" s="45">
        <v>12637.8297427095</v>
      </c>
      <c r="AD2635" s="99">
        <v>1.0813985190415401</v>
      </c>
      <c r="AE2635" s="142">
        <v>11695.9308885358</v>
      </c>
      <c r="AF2635" s="44">
        <v>13540.642192335101</v>
      </c>
      <c r="AG2635" s="45">
        <v>12741.6750876516</v>
      </c>
      <c r="AH2635" s="140">
        <v>1.0894109420688101</v>
      </c>
      <c r="AI2635" s="44">
        <v>13615.6867965657</v>
      </c>
      <c r="AJ2635" s="45">
        <v>12648.359147319399</v>
      </c>
      <c r="AK2635" s="46">
        <v>1.0814324458532101</v>
      </c>
    </row>
    <row r="2636" spans="1:37" x14ac:dyDescent="0.2">
      <c r="A2636" s="35" t="s">
        <v>4606</v>
      </c>
      <c r="B2636" s="35" t="s">
        <v>10591</v>
      </c>
      <c r="C2636" s="85" t="s">
        <v>947</v>
      </c>
      <c r="D2636" s="85" t="s">
        <v>947</v>
      </c>
      <c r="E2636" s="85" t="s">
        <v>12902</v>
      </c>
      <c r="F2636" s="85" t="s">
        <v>200</v>
      </c>
      <c r="G2636" s="85" t="s">
        <v>200</v>
      </c>
      <c r="H2636" s="840">
        <v>1.1462792630433001</v>
      </c>
      <c r="I2636" s="840">
        <v>1.1592521311792801</v>
      </c>
      <c r="J2636" s="86">
        <v>5545.3333333333303</v>
      </c>
      <c r="K2636" s="44">
        <v>6356.5006066627802</v>
      </c>
      <c r="L2636" s="45">
        <v>5980.6226507954898</v>
      </c>
      <c r="M2636" s="46">
        <v>1.0784965107229201</v>
      </c>
      <c r="N2636" s="139">
        <v>6428.4394847661697</v>
      </c>
      <c r="O2636" s="45">
        <v>5971.0265064444202</v>
      </c>
      <c r="P2636" s="99">
        <v>1.0767660206379699</v>
      </c>
      <c r="Q2636" s="86">
        <v>5545.1566351435004</v>
      </c>
      <c r="R2636" s="44">
        <v>6356.2980611919502</v>
      </c>
      <c r="S2636" s="45">
        <v>5980.7380158886299</v>
      </c>
      <c r="T2636" s="140">
        <v>1.0785516820182399</v>
      </c>
      <c r="U2636" s="44">
        <v>6428.2346470130296</v>
      </c>
      <c r="V2636" s="45">
        <v>5971.0979633475899</v>
      </c>
      <c r="W2636" s="99">
        <v>1.0768132184949699</v>
      </c>
      <c r="X2636" s="86">
        <v>5545.7763562383698</v>
      </c>
      <c r="Y2636" s="44">
        <v>6357.0084346318699</v>
      </c>
      <c r="Z2636" s="45">
        <v>5981.6993263703098</v>
      </c>
      <c r="AA2636" s="46">
        <v>1.0786044986544701</v>
      </c>
      <c r="AB2636" s="139">
        <v>6428.9530600129901</v>
      </c>
      <c r="AC2636" s="45">
        <v>5972.02017161188</v>
      </c>
      <c r="AD2636" s="99">
        <v>1.0768591785880499</v>
      </c>
      <c r="AE2636" s="142">
        <v>5550.8631095467899</v>
      </c>
      <c r="AF2636" s="44">
        <v>6362.8392744655303</v>
      </c>
      <c r="AG2636" s="45">
        <v>5987.3992325180297</v>
      </c>
      <c r="AH2636" s="140">
        <v>1.07864292711893</v>
      </c>
      <c r="AI2636" s="44">
        <v>6434.8498896265601</v>
      </c>
      <c r="AJ2636" s="45">
        <v>5977.6854211727796</v>
      </c>
      <c r="AK2636" s="46">
        <v>1.07689296298659</v>
      </c>
    </row>
    <row r="2637" spans="1:37" x14ac:dyDescent="0.2">
      <c r="A2637" s="35" t="s">
        <v>4605</v>
      </c>
      <c r="B2637" s="35" t="s">
        <v>10590</v>
      </c>
      <c r="C2637" s="85" t="s">
        <v>947</v>
      </c>
      <c r="D2637" s="85" t="s">
        <v>947</v>
      </c>
      <c r="E2637" s="85" t="s">
        <v>12902</v>
      </c>
      <c r="F2637" s="85" t="s">
        <v>176</v>
      </c>
      <c r="G2637" s="85" t="s">
        <v>176</v>
      </c>
      <c r="H2637" s="840">
        <v>1.14961334565861</v>
      </c>
      <c r="I2637" s="840">
        <v>1.1616079123827601</v>
      </c>
      <c r="J2637" s="86">
        <v>6149.3333333333303</v>
      </c>
      <c r="K2637" s="44">
        <v>7069.3556669033296</v>
      </c>
      <c r="L2637" s="45">
        <v>6651.3245642885904</v>
      </c>
      <c r="M2637" s="46">
        <v>1.08163343955257</v>
      </c>
      <c r="N2637" s="139">
        <v>7143.1142558790298</v>
      </c>
      <c r="O2637" s="45">
        <v>6634.8488869637604</v>
      </c>
      <c r="P2637" s="99">
        <v>1.0789541771948901</v>
      </c>
      <c r="Q2637" s="86">
        <v>6134.88522513518</v>
      </c>
      <c r="R2637" s="44">
        <v>7052.7459288992104</v>
      </c>
      <c r="S2637" s="45">
        <v>6636.0364613646498</v>
      </c>
      <c r="T2637" s="140">
        <v>1.08168877131983</v>
      </c>
      <c r="U2637" s="44">
        <v>7126.3312190770803</v>
      </c>
      <c r="V2637" s="45">
        <v>6619.5501821240996</v>
      </c>
      <c r="W2637" s="99">
        <v>1.07900147096529</v>
      </c>
      <c r="X2637" s="86">
        <v>6122.0620976868604</v>
      </c>
      <c r="Y2637" s="44">
        <v>7038.0042904515403</v>
      </c>
      <c r="Z2637" s="45">
        <v>6622.4901156078504</v>
      </c>
      <c r="AA2637" s="46">
        <v>1.0817417415792101</v>
      </c>
      <c r="AB2637" s="139">
        <v>7111.4357727716197</v>
      </c>
      <c r="AC2637" s="45">
        <v>6605.9959510777098</v>
      </c>
      <c r="AD2637" s="99">
        <v>1.0790475244564599</v>
      </c>
      <c r="AE2637" s="142">
        <v>6112.2248542748002</v>
      </c>
      <c r="AF2637" s="44">
        <v>7026.6952641405496</v>
      </c>
      <c r="AG2637" s="45">
        <v>6612.08432538744</v>
      </c>
      <c r="AH2637" s="140">
        <v>1.08178028181719</v>
      </c>
      <c r="AI2637" s="44">
        <v>7100.0087529881503</v>
      </c>
      <c r="AJ2637" s="45">
        <v>6595.58801540271</v>
      </c>
      <c r="AK2637" s="46">
        <v>1.07908137751016</v>
      </c>
    </row>
    <row r="2638" spans="1:37" x14ac:dyDescent="0.2">
      <c r="A2638" s="35" t="s">
        <v>4604</v>
      </c>
      <c r="B2638" s="35" t="s">
        <v>10589</v>
      </c>
      <c r="C2638" s="85" t="s">
        <v>947</v>
      </c>
      <c r="D2638" s="85" t="s">
        <v>947</v>
      </c>
      <c r="E2638" s="85" t="s">
        <v>12902</v>
      </c>
      <c r="F2638" s="85" t="s">
        <v>171</v>
      </c>
      <c r="G2638" s="85" t="s">
        <v>171</v>
      </c>
      <c r="H2638" s="840">
        <v>1.15772248668188</v>
      </c>
      <c r="I2638" s="840">
        <v>1.1641387869273001</v>
      </c>
      <c r="J2638" s="86">
        <v>10335.666666666701</v>
      </c>
      <c r="K2638" s="44">
        <v>11965.833714848301</v>
      </c>
      <c r="L2638" s="45">
        <v>11258.259941903099</v>
      </c>
      <c r="M2638" s="46">
        <v>1.08926306400843</v>
      </c>
      <c r="N2638" s="139">
        <v>12032.150455418299</v>
      </c>
      <c r="O2638" s="45">
        <v>11176.0077183714</v>
      </c>
      <c r="P2638" s="99">
        <v>1.0813049683979099</v>
      </c>
      <c r="Q2638" s="86">
        <v>10339.6678939746</v>
      </c>
      <c r="R2638" s="44">
        <v>11970.4660256771</v>
      </c>
      <c r="S2638" s="45">
        <v>11263.1944786813</v>
      </c>
      <c r="T2638" s="140">
        <v>1.0893187860748299</v>
      </c>
      <c r="U2638" s="44">
        <v>12036.8084393228</v>
      </c>
      <c r="V2638" s="45">
        <v>11180.824332640401</v>
      </c>
      <c r="W2638" s="99">
        <v>1.0813523652104899</v>
      </c>
      <c r="X2638" s="86">
        <v>10349.309658858499</v>
      </c>
      <c r="Y2638" s="44">
        <v>11981.628513694501</v>
      </c>
      <c r="Z2638" s="45">
        <v>11274.249506849301</v>
      </c>
      <c r="AA2638" s="46">
        <v>1.0893721299757499</v>
      </c>
      <c r="AB2638" s="139">
        <v>12048.0327917986</v>
      </c>
      <c r="AC2638" s="45">
        <v>11191.7281381919</v>
      </c>
      <c r="AD2638" s="99">
        <v>1.0813985190415401</v>
      </c>
      <c r="AE2638" s="142">
        <v>10372.7222408942</v>
      </c>
      <c r="AF2638" s="44">
        <v>12008.7337863884</v>
      </c>
      <c r="AG2638" s="45">
        <v>11300.1571082706</v>
      </c>
      <c r="AH2638" s="140">
        <v>1.0894109420688101</v>
      </c>
      <c r="AI2638" s="44">
        <v>12075.2882866484</v>
      </c>
      <c r="AJ2638" s="45">
        <v>11217.398383126199</v>
      </c>
      <c r="AK2638" s="46">
        <v>1.0814324458532101</v>
      </c>
    </row>
    <row r="2639" spans="1:37" x14ac:dyDescent="0.2">
      <c r="A2639" s="35" t="s">
        <v>4603</v>
      </c>
      <c r="B2639" s="35" t="s">
        <v>10588</v>
      </c>
      <c r="C2639" s="85" t="s">
        <v>947</v>
      </c>
      <c r="D2639" s="85" t="s">
        <v>947</v>
      </c>
      <c r="E2639" s="85" t="s">
        <v>12902</v>
      </c>
      <c r="F2639" s="85" t="s">
        <v>171</v>
      </c>
      <c r="G2639" s="85" t="s">
        <v>171</v>
      </c>
      <c r="H2639" s="840">
        <v>1.15772248668188</v>
      </c>
      <c r="I2639" s="840">
        <v>1.1641387869273001</v>
      </c>
      <c r="J2639" s="86">
        <v>1994.8333333333301</v>
      </c>
      <c r="K2639" s="44">
        <v>2309.4634071825699</v>
      </c>
      <c r="L2639" s="45">
        <v>2172.8982688528099</v>
      </c>
      <c r="M2639" s="46">
        <v>1.08926306400843</v>
      </c>
      <c r="N2639" s="139">
        <v>2322.26285678882</v>
      </c>
      <c r="O2639" s="45">
        <v>2157.0231944591101</v>
      </c>
      <c r="P2639" s="99">
        <v>1.0813049683979099</v>
      </c>
      <c r="Q2639" s="86">
        <v>1999.0805509265299</v>
      </c>
      <c r="R2639" s="44">
        <v>2314.3805064960402</v>
      </c>
      <c r="S2639" s="45">
        <v>2177.6359990010901</v>
      </c>
      <c r="T2639" s="140">
        <v>1.0893187860748299</v>
      </c>
      <c r="U2639" s="44">
        <v>2327.2072075255701</v>
      </c>
      <c r="V2639" s="45">
        <v>2161.7104819906899</v>
      </c>
      <c r="W2639" s="99">
        <v>1.0813523652104899</v>
      </c>
      <c r="X2639" s="86">
        <v>2003.21030720415</v>
      </c>
      <c r="Y2639" s="44">
        <v>2319.1616182031498</v>
      </c>
      <c r="Z2639" s="45">
        <v>2182.2414791483602</v>
      </c>
      <c r="AA2639" s="46">
        <v>1.0893721299757499</v>
      </c>
      <c r="AB2639" s="139">
        <v>2332.0148169889098</v>
      </c>
      <c r="AC2639" s="45">
        <v>2166.2686595393202</v>
      </c>
      <c r="AD2639" s="99">
        <v>1.0813985190415401</v>
      </c>
      <c r="AE2639" s="142">
        <v>2009.50138647071</v>
      </c>
      <c r="AF2639" s="44">
        <v>2326.4449421355498</v>
      </c>
      <c r="AG2639" s="45">
        <v>2189.1727985236398</v>
      </c>
      <c r="AH2639" s="140">
        <v>1.0894109420688101</v>
      </c>
      <c r="AI2639" s="44">
        <v>2339.3385063747501</v>
      </c>
      <c r="AJ2639" s="45">
        <v>2173.13999931644</v>
      </c>
      <c r="AK2639" s="46">
        <v>1.0814324458532101</v>
      </c>
    </row>
    <row r="2640" spans="1:37" x14ac:dyDescent="0.2">
      <c r="A2640" s="35" t="s">
        <v>4602</v>
      </c>
      <c r="B2640" s="35" t="s">
        <v>10587</v>
      </c>
      <c r="C2640" s="85" t="s">
        <v>947</v>
      </c>
      <c r="D2640" s="85" t="s">
        <v>947</v>
      </c>
      <c r="E2640" s="85" t="s">
        <v>12902</v>
      </c>
      <c r="F2640" s="85" t="s">
        <v>176</v>
      </c>
      <c r="G2640" s="85" t="s">
        <v>176</v>
      </c>
      <c r="H2640" s="840">
        <v>1.14961334565861</v>
      </c>
      <c r="I2640" s="840">
        <v>1.1616079123827601</v>
      </c>
      <c r="J2640" s="86">
        <v>7780.8333333333303</v>
      </c>
      <c r="K2640" s="44">
        <v>8944.9498403453508</v>
      </c>
      <c r="L2640" s="45">
        <v>8416.0095209186093</v>
      </c>
      <c r="M2640" s="46">
        <v>1.08163343955257</v>
      </c>
      <c r="N2640" s="139">
        <v>9038.2775649314899</v>
      </c>
      <c r="O2640" s="45">
        <v>8395.1626270572197</v>
      </c>
      <c r="P2640" s="99">
        <v>1.0789541771948901</v>
      </c>
      <c r="Q2640" s="86">
        <v>7778.19486309904</v>
      </c>
      <c r="R2640" s="44">
        <v>8941.9166197518807</v>
      </c>
      <c r="S2640" s="45">
        <v>8413.5860445518192</v>
      </c>
      <c r="T2640" s="140">
        <v>1.08168877131983</v>
      </c>
      <c r="U2640" s="44">
        <v>9035.2126970307509</v>
      </c>
      <c r="V2640" s="45">
        <v>8392.6836987385504</v>
      </c>
      <c r="W2640" s="99">
        <v>1.07900147096529</v>
      </c>
      <c r="X2640" s="86">
        <v>7778.5212579441604</v>
      </c>
      <c r="Y2640" s="44">
        <v>8942.2918476217801</v>
      </c>
      <c r="Z2640" s="45">
        <v>8414.3511324794308</v>
      </c>
      <c r="AA2640" s="46">
        <v>1.0817417415792101</v>
      </c>
      <c r="AB2640" s="139">
        <v>9035.5918398653994</v>
      </c>
      <c r="AC2640" s="45">
        <v>8393.3941073165697</v>
      </c>
      <c r="AD2640" s="99">
        <v>1.0790475244564599</v>
      </c>
      <c r="AE2640" s="142">
        <v>7786.2336830937502</v>
      </c>
      <c r="AF2640" s="44">
        <v>8951.1581545011395</v>
      </c>
      <c r="AG2640" s="45">
        <v>8422.9940679916708</v>
      </c>
      <c r="AH2640" s="140">
        <v>1.08178028181719</v>
      </c>
      <c r="AI2640" s="44">
        <v>9044.5506539428206</v>
      </c>
      <c r="AJ2640" s="45">
        <v>8401.9797683688303</v>
      </c>
      <c r="AK2640" s="46">
        <v>1.07908137751016</v>
      </c>
    </row>
    <row r="2641" spans="1:37" x14ac:dyDescent="0.2">
      <c r="A2641" s="35" t="s">
        <v>4601</v>
      </c>
      <c r="B2641" s="35" t="s">
        <v>10586</v>
      </c>
      <c r="C2641" s="85" t="s">
        <v>947</v>
      </c>
      <c r="D2641" s="85" t="s">
        <v>947</v>
      </c>
      <c r="E2641" s="85" t="s">
        <v>12902</v>
      </c>
      <c r="F2641" s="85" t="s">
        <v>171</v>
      </c>
      <c r="G2641" s="85" t="s">
        <v>171</v>
      </c>
      <c r="H2641" s="840">
        <v>1.15772248668188</v>
      </c>
      <c r="I2641" s="840">
        <v>1.1641387869273001</v>
      </c>
      <c r="J2641" s="86">
        <v>15418.833333333299</v>
      </c>
      <c r="K2641" s="44">
        <v>17850.730068400098</v>
      </c>
      <c r="L2641" s="45">
        <v>16795.165640101899</v>
      </c>
      <c r="M2641" s="46">
        <v>1.08926306400843</v>
      </c>
      <c r="N2641" s="139">
        <v>17949.661932500901</v>
      </c>
      <c r="O2641" s="45">
        <v>16672.4610902327</v>
      </c>
      <c r="P2641" s="99">
        <v>1.0813049683979099</v>
      </c>
      <c r="Q2641" s="86">
        <v>15423.3450126882</v>
      </c>
      <c r="R2641" s="44">
        <v>17855.953341041899</v>
      </c>
      <c r="S2641" s="45">
        <v>16800.9394664348</v>
      </c>
      <c r="T2641" s="140">
        <v>1.0893187860748299</v>
      </c>
      <c r="U2641" s="44">
        <v>17954.914153432099</v>
      </c>
      <c r="V2641" s="45">
        <v>16678.070608927799</v>
      </c>
      <c r="W2641" s="99">
        <v>1.0813523652104899</v>
      </c>
      <c r="X2641" s="86">
        <v>15431.229441473501</v>
      </c>
      <c r="Y2641" s="44">
        <v>17865.0813215413</v>
      </c>
      <c r="Z2641" s="45">
        <v>16810.3512848026</v>
      </c>
      <c r="AA2641" s="46">
        <v>1.0893721299757499</v>
      </c>
      <c r="AB2641" s="139">
        <v>17964.092722793899</v>
      </c>
      <c r="AC2641" s="45">
        <v>16687.308664999699</v>
      </c>
      <c r="AD2641" s="99">
        <v>1.0813985190415401</v>
      </c>
      <c r="AE2641" s="142">
        <v>15457.100501099299</v>
      </c>
      <c r="AF2641" s="44">
        <v>17895.032829024301</v>
      </c>
      <c r="AG2641" s="45">
        <v>16839.134418554899</v>
      </c>
      <c r="AH2641" s="140">
        <v>1.0894109420688101</v>
      </c>
      <c r="AI2641" s="44">
        <v>17994.210226763102</v>
      </c>
      <c r="AJ2641" s="45">
        <v>16715.810000702699</v>
      </c>
      <c r="AK2641" s="46">
        <v>1.0814324458532101</v>
      </c>
    </row>
    <row r="2642" spans="1:37" x14ac:dyDescent="0.2">
      <c r="A2642" s="35" t="s">
        <v>4600</v>
      </c>
      <c r="B2642" s="35" t="s">
        <v>10585</v>
      </c>
      <c r="C2642" s="85" t="s">
        <v>947</v>
      </c>
      <c r="D2642" s="85" t="s">
        <v>947</v>
      </c>
      <c r="E2642" s="85" t="s">
        <v>12902</v>
      </c>
      <c r="F2642" s="85" t="s">
        <v>176</v>
      </c>
      <c r="G2642" s="85" t="s">
        <v>176</v>
      </c>
      <c r="H2642" s="840">
        <v>1.14961334565861</v>
      </c>
      <c r="I2642" s="840">
        <v>1.1616079123827601</v>
      </c>
      <c r="J2642" s="86">
        <v>15181.083333333299</v>
      </c>
      <c r="K2642" s="44">
        <v>17452.376001555502</v>
      </c>
      <c r="L2642" s="45">
        <v>16420.367381967499</v>
      </c>
      <c r="M2642" s="46">
        <v>1.08163343955257</v>
      </c>
      <c r="N2642" s="139">
        <v>17634.466518542002</v>
      </c>
      <c r="O2642" s="45">
        <v>16379.6932768437</v>
      </c>
      <c r="P2642" s="99">
        <v>1.0789541771948901</v>
      </c>
      <c r="Q2642" s="86">
        <v>15162.377625244901</v>
      </c>
      <c r="R2642" s="44">
        <v>17430.871669896998</v>
      </c>
      <c r="S2642" s="45">
        <v>16400.9736237385</v>
      </c>
      <c r="T2642" s="140">
        <v>1.08168877131983</v>
      </c>
      <c r="U2642" s="44">
        <v>17612.737820019702</v>
      </c>
      <c r="V2642" s="45">
        <v>16360.2277609705</v>
      </c>
      <c r="W2642" s="99">
        <v>1.07900147096529</v>
      </c>
      <c r="X2642" s="86">
        <v>15147.4797530165</v>
      </c>
      <c r="Y2642" s="44">
        <v>17413.744877161302</v>
      </c>
      <c r="Z2642" s="45">
        <v>16385.661128563901</v>
      </c>
      <c r="AA2642" s="46">
        <v>1.0817417415792101</v>
      </c>
      <c r="AB2642" s="139">
        <v>17595.432333761601</v>
      </c>
      <c r="AC2642" s="45">
        <v>16344.8505292468</v>
      </c>
      <c r="AD2642" s="99">
        <v>1.0790475244564599</v>
      </c>
      <c r="AE2642" s="142">
        <v>15144.456090903101</v>
      </c>
      <c r="AF2642" s="44">
        <v>17410.268834842998</v>
      </c>
      <c r="AG2642" s="45">
        <v>16382.973977985201</v>
      </c>
      <c r="AH2642" s="140">
        <v>1.08178028181719</v>
      </c>
      <c r="AI2642" s="44">
        <v>17591.920023926199</v>
      </c>
      <c r="AJ2642" s="45">
        <v>16342.1005402139</v>
      </c>
      <c r="AK2642" s="46">
        <v>1.07908137751016</v>
      </c>
    </row>
    <row r="2643" spans="1:37" x14ac:dyDescent="0.2">
      <c r="A2643" s="35" t="s">
        <v>4599</v>
      </c>
      <c r="B2643" s="35" t="s">
        <v>7569</v>
      </c>
      <c r="C2643" s="85" t="s">
        <v>947</v>
      </c>
      <c r="D2643" s="85" t="s">
        <v>947</v>
      </c>
      <c r="E2643" s="85" t="s">
        <v>12902</v>
      </c>
      <c r="F2643" s="85" t="s">
        <v>171</v>
      </c>
      <c r="G2643" s="85" t="s">
        <v>171</v>
      </c>
      <c r="H2643" s="840">
        <v>1.15772248668188</v>
      </c>
      <c r="I2643" s="840">
        <v>1.1641387869273001</v>
      </c>
      <c r="J2643" s="86">
        <v>6579.6666666666697</v>
      </c>
      <c r="K2643" s="44">
        <v>7617.4280548712004</v>
      </c>
      <c r="L2643" s="45">
        <v>7166.9878734874401</v>
      </c>
      <c r="M2643" s="46">
        <v>1.08926306400843</v>
      </c>
      <c r="N2643" s="139">
        <v>7659.6451717193504</v>
      </c>
      <c r="O2643" s="45">
        <v>7114.6262570688104</v>
      </c>
      <c r="P2643" s="99">
        <v>1.0813049683979099</v>
      </c>
      <c r="Q2643" s="86">
        <v>6587.97171057784</v>
      </c>
      <c r="R2643" s="44">
        <v>7627.0429909600398</v>
      </c>
      <c r="S2643" s="45">
        <v>7176.4013464619802</v>
      </c>
      <c r="T2643" s="140">
        <v>1.0893187860748299</v>
      </c>
      <c r="U2643" s="44">
        <v>7669.3133954634804</v>
      </c>
      <c r="V2643" s="45">
        <v>7123.9187911731397</v>
      </c>
      <c r="W2643" s="99">
        <v>1.0813523652104899</v>
      </c>
      <c r="X2643" s="86">
        <v>6597.5417631807404</v>
      </c>
      <c r="Y2643" s="44">
        <v>7638.12245605715</v>
      </c>
      <c r="Z2643" s="45">
        <v>7187.1781231601899</v>
      </c>
      <c r="AA2643" s="46">
        <v>1.0893721299757499</v>
      </c>
      <c r="AB2643" s="139">
        <v>7680.4542648914503</v>
      </c>
      <c r="AC2643" s="45">
        <v>7134.5718920183799</v>
      </c>
      <c r="AD2643" s="99">
        <v>1.0813985190415401</v>
      </c>
      <c r="AE2643" s="142">
        <v>6612.9521223656902</v>
      </c>
      <c r="AF2643" s="44">
        <v>7655.9633754134102</v>
      </c>
      <c r="AG2643" s="45">
        <v>7204.2224014823596</v>
      </c>
      <c r="AH2643" s="140">
        <v>1.0894109420688101</v>
      </c>
      <c r="AI2643" s="44">
        <v>7698.3940617391399</v>
      </c>
      <c r="AJ2643" s="45">
        <v>7151.4609880001099</v>
      </c>
      <c r="AK2643" s="46">
        <v>1.0814324458532101</v>
      </c>
    </row>
    <row r="2644" spans="1:37" x14ac:dyDescent="0.2">
      <c r="A2644" s="35" t="s">
        <v>4598</v>
      </c>
      <c r="B2644" s="35" t="s">
        <v>10584</v>
      </c>
      <c r="C2644" s="85" t="s">
        <v>947</v>
      </c>
      <c r="D2644" s="85" t="s">
        <v>947</v>
      </c>
      <c r="E2644" s="85" t="s">
        <v>12902</v>
      </c>
      <c r="F2644" s="85" t="s">
        <v>176</v>
      </c>
      <c r="G2644" s="85" t="s">
        <v>176</v>
      </c>
      <c r="H2644" s="840">
        <v>1.14961334565861</v>
      </c>
      <c r="I2644" s="840">
        <v>1.1616079123827601</v>
      </c>
      <c r="J2644" s="86">
        <v>4724</v>
      </c>
      <c r="K2644" s="44">
        <v>5430.7734448912597</v>
      </c>
      <c r="L2644" s="45">
        <v>5109.6363684463304</v>
      </c>
      <c r="M2644" s="46">
        <v>1.08163343955257</v>
      </c>
      <c r="N2644" s="139">
        <v>5487.43577809614</v>
      </c>
      <c r="O2644" s="45">
        <v>5096.9795330686502</v>
      </c>
      <c r="P2644" s="99">
        <v>1.0789541771948901</v>
      </c>
      <c r="Q2644" s="86">
        <v>4729.9941027844498</v>
      </c>
      <c r="R2644" s="44">
        <v>5437.6643454475097</v>
      </c>
      <c r="S2644" s="45">
        <v>5116.3815093909598</v>
      </c>
      <c r="T2644" s="140">
        <v>1.08168877131983</v>
      </c>
      <c r="U2644" s="44">
        <v>5494.3985753181896</v>
      </c>
      <c r="V2644" s="45">
        <v>5103.6705945615804</v>
      </c>
      <c r="W2644" s="99">
        <v>1.07900147096529</v>
      </c>
      <c r="X2644" s="86">
        <v>4736.2288767308801</v>
      </c>
      <c r="Y2644" s="44">
        <v>5444.8319247834897</v>
      </c>
      <c r="Z2644" s="45">
        <v>5123.3764736326102</v>
      </c>
      <c r="AA2644" s="46">
        <v>1.0817417415792101</v>
      </c>
      <c r="AB2644" s="139">
        <v>5501.6409380662799</v>
      </c>
      <c r="AC2644" s="45">
        <v>5110.6160446956401</v>
      </c>
      <c r="AD2644" s="99">
        <v>1.0790475244564599</v>
      </c>
      <c r="AE2644" s="142">
        <v>4746.5231602018903</v>
      </c>
      <c r="AF2644" s="44">
        <v>5456.6663704457596</v>
      </c>
      <c r="AG2644" s="45">
        <v>5134.6951618950297</v>
      </c>
      <c r="AH2644" s="140">
        <v>1.08178028181719</v>
      </c>
      <c r="AI2644" s="44">
        <v>5513.5988591985197</v>
      </c>
      <c r="AJ2644" s="45">
        <v>5121.8847500945503</v>
      </c>
      <c r="AK2644" s="46">
        <v>1.07908137751016</v>
      </c>
    </row>
    <row r="2645" spans="1:37" x14ac:dyDescent="0.2">
      <c r="A2645" s="35" t="s">
        <v>4597</v>
      </c>
      <c r="B2645" s="35" t="s">
        <v>10583</v>
      </c>
      <c r="C2645" s="85" t="s">
        <v>947</v>
      </c>
      <c r="D2645" s="85" t="s">
        <v>947</v>
      </c>
      <c r="E2645" s="85" t="s">
        <v>12902</v>
      </c>
      <c r="F2645" s="85" t="s">
        <v>176</v>
      </c>
      <c r="G2645" s="85" t="s">
        <v>176</v>
      </c>
      <c r="H2645" s="840">
        <v>1.14961334565861</v>
      </c>
      <c r="I2645" s="840">
        <v>1.1616079123827601</v>
      </c>
      <c r="J2645" s="86">
        <v>7669.5</v>
      </c>
      <c r="K2645" s="44">
        <v>8816.9595545286902</v>
      </c>
      <c r="L2645" s="45">
        <v>8295.5876646484194</v>
      </c>
      <c r="M2645" s="46">
        <v>1.08163343955257</v>
      </c>
      <c r="N2645" s="139">
        <v>8908.9518840195506</v>
      </c>
      <c r="O2645" s="45">
        <v>8275.0390619961909</v>
      </c>
      <c r="P2645" s="99">
        <v>1.0789541771948901</v>
      </c>
      <c r="Q2645" s="86">
        <v>7673.3190319937703</v>
      </c>
      <c r="R2645" s="44">
        <v>8821.3499646762302</v>
      </c>
      <c r="S2645" s="45">
        <v>8300.1430356624205</v>
      </c>
      <c r="T2645" s="140">
        <v>1.08168877131983</v>
      </c>
      <c r="U2645" s="44">
        <v>8913.3881018011507</v>
      </c>
      <c r="V2645" s="45">
        <v>8279.5225227072606</v>
      </c>
      <c r="W2645" s="99">
        <v>1.07900147096529</v>
      </c>
      <c r="X2645" s="86">
        <v>7679.9070104471803</v>
      </c>
      <c r="Y2645" s="44">
        <v>8828.9235926271795</v>
      </c>
      <c r="Z2645" s="45">
        <v>8307.6759846475197</v>
      </c>
      <c r="AA2645" s="46">
        <v>1.0817417415792101</v>
      </c>
      <c r="AB2645" s="139">
        <v>8921.0407496992393</v>
      </c>
      <c r="AC2645" s="45">
        <v>8286.9846476788207</v>
      </c>
      <c r="AD2645" s="99">
        <v>1.0790475244564599</v>
      </c>
      <c r="AE2645" s="142">
        <v>7690.9237825166701</v>
      </c>
      <c r="AF2645" s="44">
        <v>8841.5886208243392</v>
      </c>
      <c r="AG2645" s="45">
        <v>8319.8896968854297</v>
      </c>
      <c r="AH2645" s="140">
        <v>1.08178028181719</v>
      </c>
      <c r="AI2645" s="44">
        <v>8933.8379193040801</v>
      </c>
      <c r="AJ2645" s="45">
        <v>8299.1326295637591</v>
      </c>
      <c r="AK2645" s="46">
        <v>1.07908137751016</v>
      </c>
    </row>
    <row r="2646" spans="1:37" x14ac:dyDescent="0.2">
      <c r="A2646" s="35" t="s">
        <v>4596</v>
      </c>
      <c r="B2646" s="35" t="s">
        <v>10582</v>
      </c>
      <c r="C2646" s="85" t="s">
        <v>947</v>
      </c>
      <c r="D2646" s="85" t="s">
        <v>947</v>
      </c>
      <c r="E2646" s="85" t="s">
        <v>12902</v>
      </c>
      <c r="F2646" s="85" t="s">
        <v>171</v>
      </c>
      <c r="G2646" s="85" t="s">
        <v>171</v>
      </c>
      <c r="H2646" s="840">
        <v>1.15772248668188</v>
      </c>
      <c r="I2646" s="840">
        <v>1.1641387869273001</v>
      </c>
      <c r="J2646" s="86">
        <v>14370.166666666701</v>
      </c>
      <c r="K2646" s="44">
        <v>16636.6650873664</v>
      </c>
      <c r="L2646" s="45">
        <v>15652.8917736451</v>
      </c>
      <c r="M2646" s="46">
        <v>1.08926306400843</v>
      </c>
      <c r="N2646" s="139">
        <v>16728.868391276501</v>
      </c>
      <c r="O2646" s="45">
        <v>15538.532613372799</v>
      </c>
      <c r="P2646" s="99">
        <v>1.0813049683979099</v>
      </c>
      <c r="Q2646" s="86">
        <v>14379.8073826036</v>
      </c>
      <c r="R2646" s="44">
        <v>16647.826360994201</v>
      </c>
      <c r="S2646" s="45">
        <v>15664.194322007599</v>
      </c>
      <c r="T2646" s="140">
        <v>1.0893187860748299</v>
      </c>
      <c r="U2646" s="44">
        <v>16740.0915226324</v>
      </c>
      <c r="V2646" s="45">
        <v>15549.6387244496</v>
      </c>
      <c r="W2646" s="99">
        <v>1.0813523652104899</v>
      </c>
      <c r="X2646" s="86">
        <v>14394.6138526338</v>
      </c>
      <c r="Y2646" s="44">
        <v>16664.968144296599</v>
      </c>
      <c r="Z2646" s="45">
        <v>15681.0911528222</v>
      </c>
      <c r="AA2646" s="46">
        <v>1.0893721299757499</v>
      </c>
      <c r="AB2646" s="139">
        <v>16757.3283086921</v>
      </c>
      <c r="AC2646" s="45">
        <v>15566.3141024131</v>
      </c>
      <c r="AD2646" s="99">
        <v>1.0813985190415401</v>
      </c>
      <c r="AE2646" s="142">
        <v>14423.370042918301</v>
      </c>
      <c r="AF2646" s="44">
        <v>16698.259832420299</v>
      </c>
      <c r="AG2646" s="45">
        <v>15712.9771462627</v>
      </c>
      <c r="AH2646" s="140">
        <v>1.0894109420688101</v>
      </c>
      <c r="AI2646" s="44">
        <v>16790.804505166499</v>
      </c>
      <c r="AJ2646" s="45">
        <v>15597.900342958999</v>
      </c>
      <c r="AK2646" s="46">
        <v>1.0814324458532101</v>
      </c>
    </row>
    <row r="2647" spans="1:37" x14ac:dyDescent="0.2">
      <c r="A2647" s="35" t="s">
        <v>4595</v>
      </c>
      <c r="B2647" s="35" t="s">
        <v>8557</v>
      </c>
      <c r="C2647" s="85" t="s">
        <v>947</v>
      </c>
      <c r="D2647" s="85" t="s">
        <v>947</v>
      </c>
      <c r="E2647" s="85" t="s">
        <v>12902</v>
      </c>
      <c r="F2647" s="85" t="s">
        <v>171</v>
      </c>
      <c r="G2647" s="85" t="s">
        <v>171</v>
      </c>
      <c r="H2647" s="840">
        <v>1.15772248668188</v>
      </c>
      <c r="I2647" s="840">
        <v>1.1641387869273001</v>
      </c>
      <c r="J2647" s="86">
        <v>6641.0833333333303</v>
      </c>
      <c r="K2647" s="44">
        <v>7688.5315109282401</v>
      </c>
      <c r="L2647" s="45">
        <v>7233.8867800019598</v>
      </c>
      <c r="M2647" s="46">
        <v>1.08926306400843</v>
      </c>
      <c r="N2647" s="139">
        <v>7731.1426955498</v>
      </c>
      <c r="O2647" s="45">
        <v>7181.0364038779198</v>
      </c>
      <c r="P2647" s="99">
        <v>1.0813049683979099</v>
      </c>
      <c r="Q2647" s="86">
        <v>6666.6115177328402</v>
      </c>
      <c r="R2647" s="44">
        <v>7718.0860640517103</v>
      </c>
      <c r="S2647" s="45">
        <v>7262.0651657292301</v>
      </c>
      <c r="T2647" s="140">
        <v>1.0893187860748299</v>
      </c>
      <c r="U2647" s="44">
        <v>7760.8610451690902</v>
      </c>
      <c r="V2647" s="45">
        <v>7208.9561326398998</v>
      </c>
      <c r="W2647" s="99">
        <v>1.0813523652104899</v>
      </c>
      <c r="X2647" s="86">
        <v>6693.4853317285497</v>
      </c>
      <c r="Y2647" s="44">
        <v>7749.19848281746</v>
      </c>
      <c r="Z2647" s="45">
        <v>7291.6963727865996</v>
      </c>
      <c r="AA2647" s="46">
        <v>1.0893721299757499</v>
      </c>
      <c r="AB2647" s="139">
        <v>7792.1458943941798</v>
      </c>
      <c r="AC2647" s="45">
        <v>7238.3251249575496</v>
      </c>
      <c r="AD2647" s="99">
        <v>1.0813985190415401</v>
      </c>
      <c r="AE2647" s="142">
        <v>6724.9362292104997</v>
      </c>
      <c r="AF2647" s="44">
        <v>7785.6098940586298</v>
      </c>
      <c r="AG2647" s="45">
        <v>7326.2191128168997</v>
      </c>
      <c r="AH2647" s="140">
        <v>1.0894109420688101</v>
      </c>
      <c r="AI2647" s="44">
        <v>7828.7591040365796</v>
      </c>
      <c r="AJ2647" s="45">
        <v>7272.5642345619699</v>
      </c>
      <c r="AK2647" s="46">
        <v>1.0814324458532101</v>
      </c>
    </row>
    <row r="2648" spans="1:37" x14ac:dyDescent="0.2">
      <c r="A2648" s="35" t="s">
        <v>4594</v>
      </c>
      <c r="B2648" s="35" t="s">
        <v>10581</v>
      </c>
      <c r="C2648" s="85" t="s">
        <v>947</v>
      </c>
      <c r="D2648" s="85" t="s">
        <v>947</v>
      </c>
      <c r="E2648" s="85" t="s">
        <v>12902</v>
      </c>
      <c r="F2648" s="85" t="s">
        <v>176</v>
      </c>
      <c r="G2648" s="85" t="s">
        <v>176</v>
      </c>
      <c r="H2648" s="840">
        <v>1.14961334565861</v>
      </c>
      <c r="I2648" s="840">
        <v>1.1616079123827601</v>
      </c>
      <c r="J2648" s="86">
        <v>6827.1666666666697</v>
      </c>
      <c r="K2648" s="44">
        <v>7848.6019130355899</v>
      </c>
      <c r="L2648" s="45">
        <v>7384.4917640653102</v>
      </c>
      <c r="M2648" s="46">
        <v>1.08163343955257</v>
      </c>
      <c r="N2648" s="139">
        <v>7930.4908191557997</v>
      </c>
      <c r="O2648" s="45">
        <v>7366.1999934057003</v>
      </c>
      <c r="P2648" s="99">
        <v>1.0789541771948901</v>
      </c>
      <c r="Q2648" s="86">
        <v>6826.67834467384</v>
      </c>
      <c r="R2648" s="44">
        <v>7848.04053155566</v>
      </c>
      <c r="S2648" s="45">
        <v>7384.3413108459499</v>
      </c>
      <c r="T2648" s="140">
        <v>1.08168877131983</v>
      </c>
      <c r="U2648" s="44">
        <v>7929.9235804651498</v>
      </c>
      <c r="V2648" s="45">
        <v>7365.9959757099796</v>
      </c>
      <c r="W2648" s="99">
        <v>1.07900147096529</v>
      </c>
      <c r="X2648" s="86">
        <v>6829.6435155102199</v>
      </c>
      <c r="Y2648" s="44">
        <v>7851.4493315213103</v>
      </c>
      <c r="Z2648" s="45">
        <v>7387.9104708331797</v>
      </c>
      <c r="AA2648" s="46">
        <v>1.0817417415792101</v>
      </c>
      <c r="AB2648" s="139">
        <v>7933.3679463702501</v>
      </c>
      <c r="AC2648" s="45">
        <v>7369.5099283313903</v>
      </c>
      <c r="AD2648" s="99">
        <v>1.0790475244564599</v>
      </c>
      <c r="AE2648" s="142">
        <v>6837.2465286660499</v>
      </c>
      <c r="AF2648" s="44">
        <v>7860.1898569124796</v>
      </c>
      <c r="AG2648" s="45">
        <v>7396.39847663398</v>
      </c>
      <c r="AH2648" s="140">
        <v>1.08178028181719</v>
      </c>
      <c r="AI2648" s="44">
        <v>7942.1996666100104</v>
      </c>
      <c r="AJ2648" s="45">
        <v>7377.9454025295399</v>
      </c>
      <c r="AK2648" s="46">
        <v>1.07908137751016</v>
      </c>
    </row>
    <row r="2649" spans="1:37" x14ac:dyDescent="0.2">
      <c r="A2649" s="35" t="s">
        <v>4593</v>
      </c>
      <c r="B2649" s="35" t="s">
        <v>10580</v>
      </c>
      <c r="C2649" s="85" t="s">
        <v>947</v>
      </c>
      <c r="D2649" s="85" t="s">
        <v>947</v>
      </c>
      <c r="E2649" s="85" t="s">
        <v>12902</v>
      </c>
      <c r="F2649" s="85" t="s">
        <v>176</v>
      </c>
      <c r="G2649" s="85" t="s">
        <v>176</v>
      </c>
      <c r="H2649" s="840">
        <v>1.14961334565861</v>
      </c>
      <c r="I2649" s="840">
        <v>1.1616079123827601</v>
      </c>
      <c r="J2649" s="86">
        <v>6405.3333333333303</v>
      </c>
      <c r="K2649" s="44">
        <v>7363.6566833919296</v>
      </c>
      <c r="L2649" s="45">
        <v>6928.2227248140498</v>
      </c>
      <c r="M2649" s="46">
        <v>1.08163343955257</v>
      </c>
      <c r="N2649" s="139">
        <v>7440.4858814490099</v>
      </c>
      <c r="O2649" s="45">
        <v>6911.0611563256498</v>
      </c>
      <c r="P2649" s="99">
        <v>1.0789541771948901</v>
      </c>
      <c r="Q2649" s="86">
        <v>6399.5582822962297</v>
      </c>
      <c r="R2649" s="44">
        <v>7357.0176076478101</v>
      </c>
      <c r="S2649" s="45">
        <v>6922.3303353666597</v>
      </c>
      <c r="T2649" s="140">
        <v>1.08168877131983</v>
      </c>
      <c r="U2649" s="44">
        <v>7433.77753646989</v>
      </c>
      <c r="V2649" s="45">
        <v>6905.1328001257498</v>
      </c>
      <c r="W2649" s="99">
        <v>1.07900147096529</v>
      </c>
      <c r="X2649" s="86">
        <v>6393.5323409851699</v>
      </c>
      <c r="Y2649" s="44">
        <v>7350.0901050964603</v>
      </c>
      <c r="Z2649" s="45">
        <v>6916.1508093803004</v>
      </c>
      <c r="AA2649" s="46">
        <v>1.0817417415792101</v>
      </c>
      <c r="AB2649" s="139">
        <v>7426.7777553634096</v>
      </c>
      <c r="AC2649" s="45">
        <v>6898.9252450723397</v>
      </c>
      <c r="AD2649" s="99">
        <v>1.0790475244564599</v>
      </c>
      <c r="AE2649" s="142">
        <v>6394.9152401577103</v>
      </c>
      <c r="AF2649" s="44">
        <v>7351.6799044409199</v>
      </c>
      <c r="AG2649" s="45">
        <v>6917.8932106948696</v>
      </c>
      <c r="AH2649" s="140">
        <v>1.08178028181719</v>
      </c>
      <c r="AI2649" s="44">
        <v>7428.3841419842602</v>
      </c>
      <c r="AJ2649" s="45">
        <v>6900.6339464101102</v>
      </c>
      <c r="AK2649" s="46">
        <v>1.07908137751016</v>
      </c>
    </row>
    <row r="2650" spans="1:37" x14ac:dyDescent="0.2">
      <c r="A2650" s="35" t="s">
        <v>4592</v>
      </c>
      <c r="B2650" s="35" t="s">
        <v>10579</v>
      </c>
      <c r="C2650" s="85" t="s">
        <v>947</v>
      </c>
      <c r="D2650" s="85" t="s">
        <v>947</v>
      </c>
      <c r="E2650" s="85" t="s">
        <v>12902</v>
      </c>
      <c r="F2650" s="85" t="s">
        <v>176</v>
      </c>
      <c r="G2650" s="85" t="s">
        <v>176</v>
      </c>
      <c r="H2650" s="840">
        <v>1.14961334565861</v>
      </c>
      <c r="I2650" s="840">
        <v>1.1616079123827601</v>
      </c>
      <c r="J2650" s="86">
        <v>6288.75</v>
      </c>
      <c r="K2650" s="44">
        <v>7229.6309275105696</v>
      </c>
      <c r="L2650" s="45">
        <v>6802.1222929862097</v>
      </c>
      <c r="M2650" s="46">
        <v>1.08163343955257</v>
      </c>
      <c r="N2650" s="139">
        <v>7305.0617589970498</v>
      </c>
      <c r="O2650" s="45">
        <v>6785.2730818343498</v>
      </c>
      <c r="P2650" s="99">
        <v>1.0789541771948901</v>
      </c>
      <c r="Q2650" s="86">
        <v>6295.8320781741804</v>
      </c>
      <c r="R2650" s="44">
        <v>7237.7725790945997</v>
      </c>
      <c r="S2650" s="45">
        <v>6810.1308650762103</v>
      </c>
      <c r="T2650" s="140">
        <v>1.08168877131983</v>
      </c>
      <c r="U2650" s="44">
        <v>7313.2883570403001</v>
      </c>
      <c r="V2650" s="45">
        <v>6793.2120733004203</v>
      </c>
      <c r="W2650" s="99">
        <v>1.07900147096529</v>
      </c>
      <c r="X2650" s="86">
        <v>6302.4655542814899</v>
      </c>
      <c r="Y2650" s="44">
        <v>7245.3985117556804</v>
      </c>
      <c r="Z2650" s="45">
        <v>6817.6400649314501</v>
      </c>
      <c r="AA2650" s="46">
        <v>1.0817417415792101</v>
      </c>
      <c r="AB2650" s="139">
        <v>7320.9938553731499</v>
      </c>
      <c r="AC2650" s="45">
        <v>6800.6598543195396</v>
      </c>
      <c r="AD2650" s="99">
        <v>1.0790475244564599</v>
      </c>
      <c r="AE2650" s="142">
        <v>6316.7264054792504</v>
      </c>
      <c r="AF2650" s="44">
        <v>7261.7929766130701</v>
      </c>
      <c r="AG2650" s="45">
        <v>6833.3100710814497</v>
      </c>
      <c r="AH2650" s="140">
        <v>1.08178028181719</v>
      </c>
      <c r="AI2650" s="44">
        <v>7337.5593729617804</v>
      </c>
      <c r="AJ2650" s="45">
        <v>6816.2618309793697</v>
      </c>
      <c r="AK2650" s="46">
        <v>1.07908137751016</v>
      </c>
    </row>
    <row r="2651" spans="1:37" x14ac:dyDescent="0.2">
      <c r="A2651" s="35" t="s">
        <v>4591</v>
      </c>
      <c r="B2651" s="35" t="s">
        <v>10578</v>
      </c>
      <c r="C2651" s="85" t="s">
        <v>947</v>
      </c>
      <c r="D2651" s="85" t="s">
        <v>947</v>
      </c>
      <c r="E2651" s="85" t="s">
        <v>12902</v>
      </c>
      <c r="F2651" s="85" t="s">
        <v>176</v>
      </c>
      <c r="G2651" s="85" t="s">
        <v>176</v>
      </c>
      <c r="H2651" s="840">
        <v>1.14961334565861</v>
      </c>
      <c r="I2651" s="840">
        <v>1.1616079123827601</v>
      </c>
      <c r="J2651" s="86">
        <v>3560.5833333333298</v>
      </c>
      <c r="K2651" s="44">
        <v>4093.2941183296098</v>
      </c>
      <c r="L2651" s="45">
        <v>3851.2459976468799</v>
      </c>
      <c r="M2651" s="46">
        <v>1.08163343955257</v>
      </c>
      <c r="N2651" s="139">
        <v>4136.0017726981696</v>
      </c>
      <c r="O2651" s="45">
        <v>3841.7062607505</v>
      </c>
      <c r="P2651" s="99">
        <v>1.0789541771948901</v>
      </c>
      <c r="Q2651" s="86">
        <v>3560.39938075592</v>
      </c>
      <c r="R2651" s="44">
        <v>4093.08264399165</v>
      </c>
      <c r="S2651" s="45">
        <v>3851.2440315777599</v>
      </c>
      <c r="T2651" s="140">
        <v>1.08168877131983</v>
      </c>
      <c r="U2651" s="44">
        <v>4135.78809192874</v>
      </c>
      <c r="V2651" s="45">
        <v>3841.6761690595599</v>
      </c>
      <c r="W2651" s="99">
        <v>1.07900147096529</v>
      </c>
      <c r="X2651" s="86">
        <v>3561.5259388234099</v>
      </c>
      <c r="Y2651" s="44">
        <v>4094.3777501806899</v>
      </c>
      <c r="Z2651" s="45">
        <v>3852.6512717423702</v>
      </c>
      <c r="AA2651" s="46">
        <v>1.0817417415792101</v>
      </c>
      <c r="AB2651" s="139">
        <v>4137.0967106936996</v>
      </c>
      <c r="AC2651" s="45">
        <v>3843.0557475748601</v>
      </c>
      <c r="AD2651" s="99">
        <v>1.0790475244564599</v>
      </c>
      <c r="AE2651" s="142">
        <v>3565.54213513482</v>
      </c>
      <c r="AF2651" s="44">
        <v>4098.9948230590699</v>
      </c>
      <c r="AG2651" s="45">
        <v>3857.13317577722</v>
      </c>
      <c r="AH2651" s="140">
        <v>1.08178028181719</v>
      </c>
      <c r="AI2651" s="44">
        <v>4141.7619561067104</v>
      </c>
      <c r="AJ2651" s="45">
        <v>3847.5101187518098</v>
      </c>
      <c r="AK2651" s="46">
        <v>1.07908137751016</v>
      </c>
    </row>
    <row r="2652" spans="1:37" x14ac:dyDescent="0.2">
      <c r="A2652" s="35" t="s">
        <v>4590</v>
      </c>
      <c r="B2652" s="35" t="s">
        <v>10577</v>
      </c>
      <c r="C2652" s="85" t="s">
        <v>947</v>
      </c>
      <c r="D2652" s="85" t="s">
        <v>947</v>
      </c>
      <c r="E2652" s="85" t="s">
        <v>12902</v>
      </c>
      <c r="F2652" s="85" t="s">
        <v>171</v>
      </c>
      <c r="G2652" s="85" t="s">
        <v>171</v>
      </c>
      <c r="H2652" s="840">
        <v>1.15772248668188</v>
      </c>
      <c r="I2652" s="840">
        <v>1.1641387869273001</v>
      </c>
      <c r="J2652" s="86">
        <v>6167.5</v>
      </c>
      <c r="K2652" s="44">
        <v>7140.2534366104801</v>
      </c>
      <c r="L2652" s="45">
        <v>6718.0299472719698</v>
      </c>
      <c r="M2652" s="46">
        <v>1.08926306400843</v>
      </c>
      <c r="N2652" s="139">
        <v>7179.8259683741398</v>
      </c>
      <c r="O2652" s="45">
        <v>6668.9483925941404</v>
      </c>
      <c r="P2652" s="99">
        <v>1.0813049683979099</v>
      </c>
      <c r="Q2652" s="86">
        <v>6166.4948669993601</v>
      </c>
      <c r="R2652" s="44">
        <v>7139.0897715335404</v>
      </c>
      <c r="S2652" s="45">
        <v>6717.2787028564298</v>
      </c>
      <c r="T2652" s="140">
        <v>1.0893187860748299</v>
      </c>
      <c r="U2652" s="44">
        <v>7178.6558540620799</v>
      </c>
      <c r="V2652" s="45">
        <v>6668.1538094880998</v>
      </c>
      <c r="W2652" s="99">
        <v>1.0813523652104899</v>
      </c>
      <c r="X2652" s="86">
        <v>6166.7589814350504</v>
      </c>
      <c r="Y2652" s="44">
        <v>7139.3955427547899</v>
      </c>
      <c r="Z2652" s="45">
        <v>6717.8953666530097</v>
      </c>
      <c r="AA2652" s="46">
        <v>1.0893721299757499</v>
      </c>
      <c r="AB2652" s="139">
        <v>7178.9633199208602</v>
      </c>
      <c r="AC2652" s="45">
        <v>6668.7240298099996</v>
      </c>
      <c r="AD2652" s="99">
        <v>1.0813985190415401</v>
      </c>
      <c r="AE2652" s="142">
        <v>6171.1693626770002</v>
      </c>
      <c r="AF2652" s="44">
        <v>7144.5015402934396</v>
      </c>
      <c r="AG2652" s="45">
        <v>6722.9394290601404</v>
      </c>
      <c r="AH2652" s="140">
        <v>1.0894109420688101</v>
      </c>
      <c r="AI2652" s="44">
        <v>7184.0976157897403</v>
      </c>
      <c r="AJ2652" s="45">
        <v>6673.70277765418</v>
      </c>
      <c r="AK2652" s="46">
        <v>1.0814324458532101</v>
      </c>
    </row>
    <row r="2653" spans="1:37" x14ac:dyDescent="0.2">
      <c r="A2653" s="35" t="s">
        <v>4589</v>
      </c>
      <c r="B2653" s="35" t="s">
        <v>10576</v>
      </c>
      <c r="C2653" s="85" t="s">
        <v>947</v>
      </c>
      <c r="D2653" s="85" t="s">
        <v>947</v>
      </c>
      <c r="E2653" s="85" t="s">
        <v>12902</v>
      </c>
      <c r="F2653" s="85" t="s">
        <v>176</v>
      </c>
      <c r="G2653" s="85" t="s">
        <v>176</v>
      </c>
      <c r="H2653" s="840">
        <v>1.14961334565861</v>
      </c>
      <c r="I2653" s="840">
        <v>1.1616079123827601</v>
      </c>
      <c r="J2653" s="86">
        <v>7379.0833333333303</v>
      </c>
      <c r="K2653" s="44">
        <v>8483.092678727</v>
      </c>
      <c r="L2653" s="45">
        <v>7981.4632865783597</v>
      </c>
      <c r="M2653" s="46">
        <v>1.08163343955257</v>
      </c>
      <c r="N2653" s="139">
        <v>8571.6015861317192</v>
      </c>
      <c r="O2653" s="45">
        <v>7961.6927863691699</v>
      </c>
      <c r="P2653" s="99">
        <v>1.0789541771948901</v>
      </c>
      <c r="Q2653" s="86">
        <v>7371.3638037931496</v>
      </c>
      <c r="R2653" s="44">
        <v>8474.2182045453992</v>
      </c>
      <c r="S2653" s="45">
        <v>7973.5214558764901</v>
      </c>
      <c r="T2653" s="140">
        <v>1.08168877131983</v>
      </c>
      <c r="U2653" s="44">
        <v>8562.6345195379708</v>
      </c>
      <c r="V2653" s="45">
        <v>7953.7123873131304</v>
      </c>
      <c r="W2653" s="99">
        <v>1.07900147096529</v>
      </c>
      <c r="X2653" s="86">
        <v>7364.3625636873903</v>
      </c>
      <c r="Y2653" s="44">
        <v>8466.1694854836605</v>
      </c>
      <c r="Z2653" s="45">
        <v>7966.3383852639299</v>
      </c>
      <c r="AA2653" s="46">
        <v>1.0817417415792101</v>
      </c>
      <c r="AB2653" s="139">
        <v>8554.5018236346295</v>
      </c>
      <c r="AC2653" s="45">
        <v>7946.4971935466801</v>
      </c>
      <c r="AD2653" s="99">
        <v>1.0790475244564599</v>
      </c>
      <c r="AE2653" s="142">
        <v>7364.9260581726403</v>
      </c>
      <c r="AF2653" s="44">
        <v>8466.8172862641004</v>
      </c>
      <c r="AG2653" s="45">
        <v>7967.2317867727797</v>
      </c>
      <c r="AH2653" s="140">
        <v>1.08178028181719</v>
      </c>
      <c r="AI2653" s="44">
        <v>8555.1563832872707</v>
      </c>
      <c r="AJ2653" s="45">
        <v>7947.3545561134197</v>
      </c>
      <c r="AK2653" s="46">
        <v>1.07908137751016</v>
      </c>
    </row>
    <row r="2654" spans="1:37" x14ac:dyDescent="0.2">
      <c r="A2654" s="35" t="s">
        <v>4588</v>
      </c>
      <c r="B2654" s="35" t="s">
        <v>10575</v>
      </c>
      <c r="C2654" s="85" t="s">
        <v>947</v>
      </c>
      <c r="D2654" s="85" t="s">
        <v>947</v>
      </c>
      <c r="E2654" s="85" t="s">
        <v>12902</v>
      </c>
      <c r="F2654" s="85" t="s">
        <v>171</v>
      </c>
      <c r="G2654" s="85" t="s">
        <v>171</v>
      </c>
      <c r="H2654" s="840">
        <v>1.15772248668188</v>
      </c>
      <c r="I2654" s="840">
        <v>1.1641387869273001</v>
      </c>
      <c r="J2654" s="86">
        <v>5044.0833333333303</v>
      </c>
      <c r="K2654" s="44">
        <v>5839.6486996972799</v>
      </c>
      <c r="L2654" s="45">
        <v>5494.3336667804997</v>
      </c>
      <c r="M2654" s="46">
        <v>1.08926306400843</v>
      </c>
      <c r="N2654" s="139">
        <v>5872.0130528269001</v>
      </c>
      <c r="O2654" s="45">
        <v>5454.1923693464496</v>
      </c>
      <c r="P2654" s="99">
        <v>1.0813049683979099</v>
      </c>
      <c r="Q2654" s="86">
        <v>5055.8762244941199</v>
      </c>
      <c r="R2654" s="44">
        <v>5853.3015949771097</v>
      </c>
      <c r="S2654" s="45">
        <v>5507.4609514105296</v>
      </c>
      <c r="T2654" s="140">
        <v>1.0893187860748299</v>
      </c>
      <c r="U2654" s="44">
        <v>5885.7416148371703</v>
      </c>
      <c r="V2654" s="45">
        <v>5467.1837135681899</v>
      </c>
      <c r="W2654" s="99">
        <v>1.0813523652104899</v>
      </c>
      <c r="X2654" s="86">
        <v>5068.4964090660096</v>
      </c>
      <c r="Y2654" s="44">
        <v>5867.9122664420702</v>
      </c>
      <c r="Z2654" s="45">
        <v>5521.4787289186997</v>
      </c>
      <c r="AA2654" s="46">
        <v>1.0893721299757499</v>
      </c>
      <c r="AB2654" s="139">
        <v>5900.4332611954997</v>
      </c>
      <c r="AC2654" s="45">
        <v>5481.0645105313597</v>
      </c>
      <c r="AD2654" s="99">
        <v>1.0813985190415401</v>
      </c>
      <c r="AE2654" s="142">
        <v>5085.4496711708698</v>
      </c>
      <c r="AF2654" s="44">
        <v>5887.5394392034796</v>
      </c>
      <c r="AG2654" s="45">
        <v>5540.1445171137902</v>
      </c>
      <c r="AH2654" s="140">
        <v>1.0894109420688101</v>
      </c>
      <c r="AI2654" s="44">
        <v>5920.1692111767097</v>
      </c>
      <c r="AJ2654" s="45">
        <v>5499.5702761577204</v>
      </c>
      <c r="AK2654" s="46">
        <v>1.0814324458532101</v>
      </c>
    </row>
    <row r="2655" spans="1:37" x14ac:dyDescent="0.2">
      <c r="A2655" s="35" t="s">
        <v>4587</v>
      </c>
      <c r="B2655" s="35" t="s">
        <v>10574</v>
      </c>
      <c r="C2655" s="85" t="s">
        <v>947</v>
      </c>
      <c r="D2655" s="85" t="s">
        <v>947</v>
      </c>
      <c r="E2655" s="85" t="s">
        <v>12902</v>
      </c>
      <c r="F2655" s="85" t="s">
        <v>171</v>
      </c>
      <c r="G2655" s="85" t="s">
        <v>171</v>
      </c>
      <c r="H2655" s="840">
        <v>1.15772248668188</v>
      </c>
      <c r="I2655" s="840">
        <v>1.1641387869273001</v>
      </c>
      <c r="J2655" s="86">
        <v>17802.25</v>
      </c>
      <c r="K2655" s="44">
        <v>20610.0651385325</v>
      </c>
      <c r="L2655" s="45">
        <v>19391.333381244</v>
      </c>
      <c r="M2655" s="46">
        <v>1.08926306400843</v>
      </c>
      <c r="N2655" s="139">
        <v>20724.289719576602</v>
      </c>
      <c r="O2655" s="45">
        <v>19249.661373661798</v>
      </c>
      <c r="P2655" s="99">
        <v>1.0813049683979099</v>
      </c>
      <c r="Q2655" s="86">
        <v>17803.9797022737</v>
      </c>
      <c r="R2655" s="44">
        <v>20612.06765375</v>
      </c>
      <c r="S2655" s="45">
        <v>19394.2095565817</v>
      </c>
      <c r="T2655" s="140">
        <v>1.0893187860748299</v>
      </c>
      <c r="U2655" s="44">
        <v>20726.3033330832</v>
      </c>
      <c r="V2655" s="45">
        <v>19252.375561213201</v>
      </c>
      <c r="W2655" s="99">
        <v>1.0813523652104899</v>
      </c>
      <c r="X2655" s="86">
        <v>17809.38261067</v>
      </c>
      <c r="Y2655" s="44">
        <v>20618.322722293899</v>
      </c>
      <c r="Z2655" s="45">
        <v>19401.045068138701</v>
      </c>
      <c r="AA2655" s="46">
        <v>1.0893721299757499</v>
      </c>
      <c r="AB2655" s="139">
        <v>20732.593068309601</v>
      </c>
      <c r="AC2655" s="45">
        <v>19259.039980222798</v>
      </c>
      <c r="AD2655" s="99">
        <v>1.0813985190415401</v>
      </c>
      <c r="AE2655" s="142">
        <v>17836.757305249299</v>
      </c>
      <c r="AF2655" s="44">
        <v>20650.015021774401</v>
      </c>
      <c r="AG2655" s="45">
        <v>19431.558579364399</v>
      </c>
      <c r="AH2655" s="140">
        <v>1.0894109420688101</v>
      </c>
      <c r="AI2655" s="44">
        <v>20764.4610120496</v>
      </c>
      <c r="AJ2655" s="45">
        <v>19289.248078705899</v>
      </c>
      <c r="AK2655" s="46">
        <v>1.0814324458532101</v>
      </c>
    </row>
    <row r="2656" spans="1:37" x14ac:dyDescent="0.2">
      <c r="A2656" s="35" t="s">
        <v>4586</v>
      </c>
      <c r="B2656" s="35" t="s">
        <v>10573</v>
      </c>
      <c r="C2656" s="85" t="s">
        <v>947</v>
      </c>
      <c r="D2656" s="85" t="s">
        <v>947</v>
      </c>
      <c r="E2656" s="85" t="s">
        <v>12902</v>
      </c>
      <c r="F2656" s="85" t="s">
        <v>176</v>
      </c>
      <c r="G2656" s="85" t="s">
        <v>176</v>
      </c>
      <c r="H2656" s="840">
        <v>1.14961334565861</v>
      </c>
      <c r="I2656" s="840">
        <v>1.1616079123827601</v>
      </c>
      <c r="J2656" s="86">
        <v>3145.5833333333298</v>
      </c>
      <c r="K2656" s="44">
        <v>3616.2045798812901</v>
      </c>
      <c r="L2656" s="45">
        <v>3402.3681202325702</v>
      </c>
      <c r="M2656" s="46">
        <v>1.08163343955257</v>
      </c>
      <c r="N2656" s="139">
        <v>3653.9344890593202</v>
      </c>
      <c r="O2656" s="45">
        <v>3393.94027721462</v>
      </c>
      <c r="P2656" s="99">
        <v>1.0789541771948901</v>
      </c>
      <c r="Q2656" s="86">
        <v>3147.2152340635698</v>
      </c>
      <c r="R2656" s="44">
        <v>3618.0806347395601</v>
      </c>
      <c r="S2656" s="45">
        <v>3404.3073796132799</v>
      </c>
      <c r="T2656" s="140">
        <v>1.08168877131983</v>
      </c>
      <c r="U2656" s="44">
        <v>3655.8301178597899</v>
      </c>
      <c r="V2656" s="45">
        <v>3395.8498669989799</v>
      </c>
      <c r="W2656" s="99">
        <v>1.07900147096529</v>
      </c>
      <c r="X2656" s="86">
        <v>3151.0034723014101</v>
      </c>
      <c r="Y2656" s="44">
        <v>3622.4356439743201</v>
      </c>
      <c r="Z2656" s="45">
        <v>3408.5719838494701</v>
      </c>
      <c r="AA2656" s="46">
        <v>1.0817417415792101</v>
      </c>
      <c r="AB2656" s="139">
        <v>3660.2305653708599</v>
      </c>
      <c r="AC2656" s="45">
        <v>3400.0824963405398</v>
      </c>
      <c r="AD2656" s="99">
        <v>1.0790475244564599</v>
      </c>
      <c r="AE2656" s="142">
        <v>3155.57476318012</v>
      </c>
      <c r="AF2656" s="44">
        <v>3627.69086097536</v>
      </c>
      <c r="AG2656" s="45">
        <v>3413.6385566082099</v>
      </c>
      <c r="AH2656" s="140">
        <v>1.08178028181719</v>
      </c>
      <c r="AI2656" s="44">
        <v>3665.54061302537</v>
      </c>
      <c r="AJ2656" s="45">
        <v>3405.1219622887102</v>
      </c>
      <c r="AK2656" s="46">
        <v>1.07908137751016</v>
      </c>
    </row>
    <row r="2657" spans="1:37" x14ac:dyDescent="0.2">
      <c r="A2657" s="35" t="s">
        <v>4585</v>
      </c>
      <c r="B2657" s="35" t="s">
        <v>10572</v>
      </c>
      <c r="C2657" s="85" t="s">
        <v>947</v>
      </c>
      <c r="D2657" s="85" t="s">
        <v>947</v>
      </c>
      <c r="E2657" s="85" t="s">
        <v>12902</v>
      </c>
      <c r="F2657" s="85" t="s">
        <v>171</v>
      </c>
      <c r="G2657" s="85" t="s">
        <v>171</v>
      </c>
      <c r="H2657" s="840">
        <v>1.15772248668188</v>
      </c>
      <c r="I2657" s="840">
        <v>1.1641387869273001</v>
      </c>
      <c r="J2657" s="86">
        <v>8772.75</v>
      </c>
      <c r="K2657" s="44">
        <v>10156.4099450384</v>
      </c>
      <c r="L2657" s="45">
        <v>9555.8325447799198</v>
      </c>
      <c r="M2657" s="46">
        <v>1.08926306400843</v>
      </c>
      <c r="N2657" s="139">
        <v>10212.6985430165</v>
      </c>
      <c r="O2657" s="45">
        <v>9486.0181615128095</v>
      </c>
      <c r="P2657" s="99">
        <v>1.0813049683979099</v>
      </c>
      <c r="Q2657" s="86">
        <v>8780.4630972964806</v>
      </c>
      <c r="R2657" s="44">
        <v>10165.3395712205</v>
      </c>
      <c r="S2657" s="45">
        <v>9564.7234023218698</v>
      </c>
      <c r="T2657" s="140">
        <v>1.0893187860748299</v>
      </c>
      <c r="U2657" s="44">
        <v>10221.677658746699</v>
      </c>
      <c r="V2657" s="45">
        <v>9494.7745379049702</v>
      </c>
      <c r="W2657" s="99">
        <v>1.0813523652104899</v>
      </c>
      <c r="X2657" s="86">
        <v>8792.4935606508898</v>
      </c>
      <c r="Y2657" s="44">
        <v>10179.267509171101</v>
      </c>
      <c r="Z2657" s="45">
        <v>9578.2974379643492</v>
      </c>
      <c r="AA2657" s="46">
        <v>1.0893721299757499</v>
      </c>
      <c r="AB2657" s="139">
        <v>10235.6827877623</v>
      </c>
      <c r="AC2657" s="45">
        <v>9508.1895151701701</v>
      </c>
      <c r="AD2657" s="99">
        <v>1.0813985190415401</v>
      </c>
      <c r="AE2657" s="142">
        <v>8813.0918589212197</v>
      </c>
      <c r="AF2657" s="44">
        <v>10203.114622266099</v>
      </c>
      <c r="AG2657" s="45">
        <v>9601.0787045663492</v>
      </c>
      <c r="AH2657" s="140">
        <v>1.0894109420688101</v>
      </c>
      <c r="AI2657" s="44">
        <v>10259.6620657234</v>
      </c>
      <c r="AJ2657" s="45">
        <v>9530.7634845221892</v>
      </c>
      <c r="AK2657" s="46">
        <v>1.0814324458532101</v>
      </c>
    </row>
    <row r="2658" spans="1:37" x14ac:dyDescent="0.2">
      <c r="A2658" s="35" t="s">
        <v>4584</v>
      </c>
      <c r="B2658" s="35" t="s">
        <v>10571</v>
      </c>
      <c r="C2658" s="85" t="s">
        <v>947</v>
      </c>
      <c r="D2658" s="85" t="s">
        <v>947</v>
      </c>
      <c r="E2658" s="85" t="s">
        <v>12902</v>
      </c>
      <c r="F2658" s="85" t="s">
        <v>171</v>
      </c>
      <c r="G2658" s="85" t="s">
        <v>171</v>
      </c>
      <c r="H2658" s="840">
        <v>1.15772248668188</v>
      </c>
      <c r="I2658" s="840">
        <v>1.1641387869273001</v>
      </c>
      <c r="J2658" s="86">
        <v>6949.0833333333303</v>
      </c>
      <c r="K2658" s="44">
        <v>8045.1100368262596</v>
      </c>
      <c r="L2658" s="45">
        <v>7569.3798037165498</v>
      </c>
      <c r="M2658" s="46">
        <v>1.08926306400843</v>
      </c>
      <c r="N2658" s="139">
        <v>8089.6974419234102</v>
      </c>
      <c r="O2658" s="45">
        <v>7514.0783341444803</v>
      </c>
      <c r="P2658" s="99">
        <v>1.0813049683979099</v>
      </c>
      <c r="Q2658" s="86">
        <v>6959.6510201404799</v>
      </c>
      <c r="R2658" s="44">
        <v>8057.3444854751096</v>
      </c>
      <c r="S2658" s="45">
        <v>7581.2786007638997</v>
      </c>
      <c r="T2658" s="140">
        <v>1.0893187860748299</v>
      </c>
      <c r="U2658" s="44">
        <v>8101.9996960237104</v>
      </c>
      <c r="V2658" s="45">
        <v>7525.8350916685104</v>
      </c>
      <c r="W2658" s="99">
        <v>1.0813523652104899</v>
      </c>
      <c r="X2658" s="86">
        <v>6971.4303061585797</v>
      </c>
      <c r="Y2658" s="44">
        <v>8070.9816297753196</v>
      </c>
      <c r="Z2658" s="45">
        <v>7594.4818815974904</v>
      </c>
      <c r="AA2658" s="46">
        <v>1.0893721299757499</v>
      </c>
      <c r="AB2658" s="139">
        <v>8115.7124197596904</v>
      </c>
      <c r="AC2658" s="45">
        <v>7538.8944086812198</v>
      </c>
      <c r="AD2658" s="99">
        <v>1.0813985190415401</v>
      </c>
      <c r="AE2658" s="142">
        <v>6993.31238812636</v>
      </c>
      <c r="AF2658" s="44">
        <v>8096.3150081248295</v>
      </c>
      <c r="AG2658" s="45">
        <v>7618.5910369302301</v>
      </c>
      <c r="AH2658" s="140">
        <v>1.0894109420688101</v>
      </c>
      <c r="AI2658" s="44">
        <v>8141.1862001171003</v>
      </c>
      <c r="AJ2658" s="45">
        <v>7562.7949205070399</v>
      </c>
      <c r="AK2658" s="46">
        <v>1.0814324458532101</v>
      </c>
    </row>
    <row r="2659" spans="1:37" x14ac:dyDescent="0.2">
      <c r="A2659" s="35" t="s">
        <v>4583</v>
      </c>
      <c r="B2659" s="35" t="s">
        <v>10570</v>
      </c>
      <c r="C2659" s="85" t="s">
        <v>947</v>
      </c>
      <c r="D2659" s="85" t="s">
        <v>947</v>
      </c>
      <c r="E2659" s="85" t="s">
        <v>12902</v>
      </c>
      <c r="F2659" s="85" t="s">
        <v>176</v>
      </c>
      <c r="G2659" s="85" t="s">
        <v>176</v>
      </c>
      <c r="H2659" s="840">
        <v>1.14961334565861</v>
      </c>
      <c r="I2659" s="840">
        <v>1.1616079123827601</v>
      </c>
      <c r="J2659" s="86">
        <v>3394.3333333333298</v>
      </c>
      <c r="K2659" s="44">
        <v>3902.17089961387</v>
      </c>
      <c r="L2659" s="45">
        <v>3671.4244383212699</v>
      </c>
      <c r="M2659" s="46">
        <v>1.08163343955257</v>
      </c>
      <c r="N2659" s="139">
        <v>3942.8844572645298</v>
      </c>
      <c r="O2659" s="45">
        <v>3662.3301287918498</v>
      </c>
      <c r="P2659" s="99">
        <v>1.0789541771948901</v>
      </c>
      <c r="Q2659" s="86">
        <v>3398.23156430994</v>
      </c>
      <c r="R2659" s="44">
        <v>3906.6523579690402</v>
      </c>
      <c r="S2659" s="45">
        <v>3675.8289254586898</v>
      </c>
      <c r="T2659" s="140">
        <v>1.08168877131983</v>
      </c>
      <c r="U2659" s="44">
        <v>3947.41267321126</v>
      </c>
      <c r="V2659" s="45">
        <v>3666.69685657112</v>
      </c>
      <c r="W2659" s="99">
        <v>1.07900147096529</v>
      </c>
      <c r="X2659" s="86">
        <v>3403.0009695404901</v>
      </c>
      <c r="Y2659" s="44">
        <v>3912.13532987293</v>
      </c>
      <c r="Z2659" s="45">
        <v>3681.16819538647</v>
      </c>
      <c r="AA2659" s="46">
        <v>1.0817417415792101</v>
      </c>
      <c r="AB2659" s="139">
        <v>3952.9528520644199</v>
      </c>
      <c r="AC2659" s="45">
        <v>3671.99977190559</v>
      </c>
      <c r="AD2659" s="99">
        <v>1.0790475244564599</v>
      </c>
      <c r="AE2659" s="142">
        <v>3410.14001782573</v>
      </c>
      <c r="AF2659" s="44">
        <v>3920.3424750569402</v>
      </c>
      <c r="AG2659" s="45">
        <v>3689.0222295195999</v>
      </c>
      <c r="AH2659" s="140">
        <v>1.08178028181719</v>
      </c>
      <c r="AI2659" s="44">
        <v>3961.24562703944</v>
      </c>
      <c r="AJ2659" s="45">
        <v>3679.8185879379198</v>
      </c>
      <c r="AK2659" s="46">
        <v>1.07908137751016</v>
      </c>
    </row>
    <row r="2660" spans="1:37" x14ac:dyDescent="0.2">
      <c r="A2660" s="35" t="s">
        <v>4582</v>
      </c>
      <c r="B2660" s="35" t="s">
        <v>10569</v>
      </c>
      <c r="C2660" s="85" t="s">
        <v>947</v>
      </c>
      <c r="D2660" s="85" t="s">
        <v>947</v>
      </c>
      <c r="E2660" s="85" t="s">
        <v>12902</v>
      </c>
      <c r="F2660" s="85" t="s">
        <v>171</v>
      </c>
      <c r="G2660" s="85" t="s">
        <v>171</v>
      </c>
      <c r="H2660" s="840">
        <v>1.15772248668188</v>
      </c>
      <c r="I2660" s="840">
        <v>1.1641387869273001</v>
      </c>
      <c r="J2660" s="86">
        <v>5889.25</v>
      </c>
      <c r="K2660" s="44">
        <v>6818.1171546912501</v>
      </c>
      <c r="L2660" s="45">
        <v>6414.9424997116203</v>
      </c>
      <c r="M2660" s="46">
        <v>1.08926306400843</v>
      </c>
      <c r="N2660" s="139">
        <v>6855.90435091162</v>
      </c>
      <c r="O2660" s="45">
        <v>6368.07528513742</v>
      </c>
      <c r="P2660" s="99">
        <v>1.0813049683979099</v>
      </c>
      <c r="Q2660" s="86">
        <v>5899.98936938106</v>
      </c>
      <c r="R2660" s="44">
        <v>6830.5503641164796</v>
      </c>
      <c r="S2660" s="45">
        <v>6426.9692577085898</v>
      </c>
      <c r="T2660" s="140">
        <v>1.0893187860748299</v>
      </c>
      <c r="U2660" s="44">
        <v>6868.4064673552502</v>
      </c>
      <c r="V2660" s="45">
        <v>6379.9674592969504</v>
      </c>
      <c r="W2660" s="99">
        <v>1.0813523652104899</v>
      </c>
      <c r="X2660" s="86">
        <v>5910.9369619776298</v>
      </c>
      <c r="Y2660" s="44">
        <v>6843.2246382405601</v>
      </c>
      <c r="Z2660" s="45">
        <v>6439.2099884219797</v>
      </c>
      <c r="AA2660" s="46">
        <v>1.0893721299757499</v>
      </c>
      <c r="AB2660" s="139">
        <v>6881.1509845204</v>
      </c>
      <c r="AC2660" s="45">
        <v>6392.0784768305202</v>
      </c>
      <c r="AD2660" s="99">
        <v>1.0813985190415401</v>
      </c>
      <c r="AE2660" s="142">
        <v>5925.51940040319</v>
      </c>
      <c r="AF2660" s="44">
        <v>6860.1070551164903</v>
      </c>
      <c r="AG2660" s="45">
        <v>6455.3256722402602</v>
      </c>
      <c r="AH2660" s="140">
        <v>1.0894109420688101</v>
      </c>
      <c r="AI2660" s="44">
        <v>6898.1269666995704</v>
      </c>
      <c r="AJ2660" s="45">
        <v>6408.0489381286698</v>
      </c>
      <c r="AK2660" s="46">
        <v>1.0814324458532101</v>
      </c>
    </row>
    <row r="2661" spans="1:37" x14ac:dyDescent="0.2">
      <c r="A2661" s="35" t="s">
        <v>4581</v>
      </c>
      <c r="B2661" s="35" t="s">
        <v>10568</v>
      </c>
      <c r="C2661" s="85" t="s">
        <v>947</v>
      </c>
      <c r="D2661" s="85" t="s">
        <v>947</v>
      </c>
      <c r="E2661" s="85" t="s">
        <v>12902</v>
      </c>
      <c r="F2661" s="85" t="s">
        <v>171</v>
      </c>
      <c r="G2661" s="85" t="s">
        <v>171</v>
      </c>
      <c r="H2661" s="840">
        <v>1.15772248668188</v>
      </c>
      <c r="I2661" s="840">
        <v>1.1641387869273001</v>
      </c>
      <c r="J2661" s="86">
        <v>8213.5</v>
      </c>
      <c r="K2661" s="44">
        <v>9508.9536443615998</v>
      </c>
      <c r="L2661" s="45">
        <v>8946.6621762332106</v>
      </c>
      <c r="M2661" s="46">
        <v>1.08926306400843</v>
      </c>
      <c r="N2661" s="139">
        <v>9561.6539264274106</v>
      </c>
      <c r="O2661" s="45">
        <v>8881.2983579362699</v>
      </c>
      <c r="P2661" s="99">
        <v>1.0813049683979099</v>
      </c>
      <c r="Q2661" s="86">
        <v>8215.4856607374604</v>
      </c>
      <c r="R2661" s="44">
        <v>9511.25248844829</v>
      </c>
      <c r="S2661" s="45">
        <v>8949.2828669697192</v>
      </c>
      <c r="T2661" s="140">
        <v>1.0893187860748299</v>
      </c>
      <c r="U2661" s="44">
        <v>9563.9655111095708</v>
      </c>
      <c r="V2661" s="45">
        <v>8883.83485059132</v>
      </c>
      <c r="W2661" s="99">
        <v>1.0813523652104899</v>
      </c>
      <c r="X2661" s="86">
        <v>8218.1420015444492</v>
      </c>
      <c r="Y2661" s="44">
        <v>9514.32779393282</v>
      </c>
      <c r="Z2661" s="45">
        <v>8952.6148566656793</v>
      </c>
      <c r="AA2661" s="46">
        <v>1.0893721299757499</v>
      </c>
      <c r="AB2661" s="139">
        <v>9567.0578604742805</v>
      </c>
      <c r="AC2661" s="45">
        <v>8887.0865897432595</v>
      </c>
      <c r="AD2661" s="99">
        <v>1.0813985190415401</v>
      </c>
      <c r="AE2661" s="142">
        <v>8230.8948932400999</v>
      </c>
      <c r="AF2661" s="44">
        <v>9529.0921034190997</v>
      </c>
      <c r="AG2661" s="45">
        <v>8966.8269597140807</v>
      </c>
      <c r="AH2661" s="140">
        <v>1.0894109420688101</v>
      </c>
      <c r="AI2661" s="44">
        <v>9581.9039963426694</v>
      </c>
      <c r="AJ2661" s="45">
        <v>8901.1567959573404</v>
      </c>
      <c r="AK2661" s="46">
        <v>1.0814324458532101</v>
      </c>
    </row>
    <row r="2662" spans="1:37" x14ac:dyDescent="0.2">
      <c r="A2662" s="35" t="s">
        <v>4580</v>
      </c>
      <c r="B2662" s="35" t="s">
        <v>9958</v>
      </c>
      <c r="C2662" s="85" t="s">
        <v>947</v>
      </c>
      <c r="D2662" s="85" t="s">
        <v>947</v>
      </c>
      <c r="E2662" s="85" t="s">
        <v>12902</v>
      </c>
      <c r="F2662" s="85" t="s">
        <v>171</v>
      </c>
      <c r="G2662" s="85" t="s">
        <v>171</v>
      </c>
      <c r="H2662" s="840">
        <v>1.15772248668188</v>
      </c>
      <c r="I2662" s="840">
        <v>1.1641387869273001</v>
      </c>
      <c r="J2662" s="86">
        <v>13714.916666666701</v>
      </c>
      <c r="K2662" s="44">
        <v>15878.067427968101</v>
      </c>
      <c r="L2662" s="45">
        <v>14939.1521509536</v>
      </c>
      <c r="M2662" s="46">
        <v>1.08926306400843</v>
      </c>
      <c r="N2662" s="139">
        <v>15966.0664511424</v>
      </c>
      <c r="O2662" s="45">
        <v>14830.007532830001</v>
      </c>
      <c r="P2662" s="99">
        <v>1.0813049683979099</v>
      </c>
      <c r="Q2662" s="86">
        <v>13742.904398434899</v>
      </c>
      <c r="R2662" s="44">
        <v>15910.469454387399</v>
      </c>
      <c r="S2662" s="45">
        <v>14970.4039364456</v>
      </c>
      <c r="T2662" s="140">
        <v>1.0893187860748299</v>
      </c>
      <c r="U2662" s="44">
        <v>15998.648055251901</v>
      </c>
      <c r="V2662" s="45">
        <v>14860.922176109199</v>
      </c>
      <c r="W2662" s="99">
        <v>1.0813523652104899</v>
      </c>
      <c r="X2662" s="86">
        <v>13771.288597286701</v>
      </c>
      <c r="Y2662" s="44">
        <v>15943.330479664601</v>
      </c>
      <c r="Z2662" s="45">
        <v>15002.057991737</v>
      </c>
      <c r="AA2662" s="46">
        <v>1.0893721299757499</v>
      </c>
      <c r="AB2662" s="139">
        <v>16031.691202071201</v>
      </c>
      <c r="AC2662" s="45">
        <v>14892.2510943995</v>
      </c>
      <c r="AD2662" s="99">
        <v>1.0813985190415401</v>
      </c>
      <c r="AE2662" s="142">
        <v>13809.092859442701</v>
      </c>
      <c r="AF2662" s="44">
        <v>15987.097324054899</v>
      </c>
      <c r="AG2662" s="45">
        <v>15043.7768611211</v>
      </c>
      <c r="AH2662" s="140">
        <v>1.0894109420688101</v>
      </c>
      <c r="AI2662" s="44">
        <v>16075.700609958099</v>
      </c>
      <c r="AJ2662" s="45">
        <v>14933.6010660012</v>
      </c>
      <c r="AK2662" s="46">
        <v>1.0814324458532101</v>
      </c>
    </row>
    <row r="2663" spans="1:37" x14ac:dyDescent="0.2">
      <c r="A2663" s="35" t="s">
        <v>4579</v>
      </c>
      <c r="B2663" s="35" t="s">
        <v>10567</v>
      </c>
      <c r="C2663" s="85" t="s">
        <v>947</v>
      </c>
      <c r="D2663" s="85" t="s">
        <v>947</v>
      </c>
      <c r="E2663" s="85" t="s">
        <v>12902</v>
      </c>
      <c r="F2663" s="85" t="s">
        <v>176</v>
      </c>
      <c r="G2663" s="85" t="s">
        <v>176</v>
      </c>
      <c r="H2663" s="840">
        <v>1.14961334565861</v>
      </c>
      <c r="I2663" s="840">
        <v>1.1616079123827601</v>
      </c>
      <c r="J2663" s="86">
        <v>5137.1666666666697</v>
      </c>
      <c r="K2663" s="44">
        <v>5905.7553588725395</v>
      </c>
      <c r="L2663" s="45">
        <v>5556.5312512214696</v>
      </c>
      <c r="M2663" s="46">
        <v>1.08163343955257</v>
      </c>
      <c r="N2663" s="139">
        <v>5967.3734472289498</v>
      </c>
      <c r="O2663" s="45">
        <v>5542.7674339463401</v>
      </c>
      <c r="P2663" s="99">
        <v>1.0789541771948901</v>
      </c>
      <c r="Q2663" s="86">
        <v>5138.9329248365502</v>
      </c>
      <c r="R2663" s="44">
        <v>5907.78587283651</v>
      </c>
      <c r="S2663" s="45">
        <v>5558.7260413614704</v>
      </c>
      <c r="T2663" s="140">
        <v>1.08168877131983</v>
      </c>
      <c r="U2663" s="44">
        <v>5969.4251466943897</v>
      </c>
      <c r="V2663" s="45">
        <v>5544.9161850906103</v>
      </c>
      <c r="W2663" s="99">
        <v>1.07900147096529</v>
      </c>
      <c r="X2663" s="86">
        <v>5139.9074384243904</v>
      </c>
      <c r="Y2663" s="44">
        <v>5908.9061866626198</v>
      </c>
      <c r="Z2663" s="45">
        <v>5560.0524239971401</v>
      </c>
      <c r="AA2663" s="46">
        <v>1.0817417415792101</v>
      </c>
      <c r="AB2663" s="139">
        <v>5970.5571493887501</v>
      </c>
      <c r="AC2663" s="45">
        <v>5546.2043973671698</v>
      </c>
      <c r="AD2663" s="99">
        <v>1.0790475244564599</v>
      </c>
      <c r="AE2663" s="142">
        <v>5146.32856111213</v>
      </c>
      <c r="AF2663" s="44">
        <v>5916.28799499856</v>
      </c>
      <c r="AG2663" s="45">
        <v>5567.1967611637401</v>
      </c>
      <c r="AH2663" s="140">
        <v>1.08178028181719</v>
      </c>
      <c r="AI2663" s="44">
        <v>5978.0159763092097</v>
      </c>
      <c r="AJ2663" s="45">
        <v>5553.3073128447704</v>
      </c>
      <c r="AK2663" s="46">
        <v>1.07908137751016</v>
      </c>
    </row>
    <row r="2664" spans="1:37" x14ac:dyDescent="0.2">
      <c r="A2664" s="35" t="s">
        <v>4578</v>
      </c>
      <c r="B2664" s="35" t="s">
        <v>10566</v>
      </c>
      <c r="C2664" s="85" t="s">
        <v>947</v>
      </c>
      <c r="D2664" s="85" t="s">
        <v>947</v>
      </c>
      <c r="E2664" s="85" t="s">
        <v>12902</v>
      </c>
      <c r="F2664" s="85" t="s">
        <v>171</v>
      </c>
      <c r="G2664" s="85" t="s">
        <v>171</v>
      </c>
      <c r="H2664" s="840">
        <v>1.15772248668188</v>
      </c>
      <c r="I2664" s="840">
        <v>1.1641387869273001</v>
      </c>
      <c r="J2664" s="86">
        <v>4559.8333333333303</v>
      </c>
      <c r="K2664" s="44">
        <v>5279.0215855215802</v>
      </c>
      <c r="L2664" s="45">
        <v>4966.8580280344204</v>
      </c>
      <c r="M2664" s="46">
        <v>1.08926306400843</v>
      </c>
      <c r="N2664" s="139">
        <v>5308.2788452573504</v>
      </c>
      <c r="O2664" s="45">
        <v>4930.57043839976</v>
      </c>
      <c r="P2664" s="99">
        <v>1.0813049683979099</v>
      </c>
      <c r="Q2664" s="86">
        <v>4568.5076738080497</v>
      </c>
      <c r="R2664" s="44">
        <v>5289.0640645463</v>
      </c>
      <c r="S2664" s="45">
        <v>4976.5612334061398</v>
      </c>
      <c r="T2664" s="140">
        <v>1.0893187860748299</v>
      </c>
      <c r="U2664" s="44">
        <v>5318.3769814549796</v>
      </c>
      <c r="V2664" s="45">
        <v>4940.1665785546102</v>
      </c>
      <c r="W2664" s="99">
        <v>1.0813523652104899</v>
      </c>
      <c r="X2664" s="86">
        <v>4578.9322089843599</v>
      </c>
      <c r="Y2664" s="44">
        <v>5301.1327833331197</v>
      </c>
      <c r="Z2664" s="45">
        <v>4988.1611335158696</v>
      </c>
      <c r="AA2664" s="46">
        <v>1.0893721299757499</v>
      </c>
      <c r="AB2664" s="139">
        <v>5330.5125871894097</v>
      </c>
      <c r="AC2664" s="45">
        <v>4951.6505095872999</v>
      </c>
      <c r="AD2664" s="99">
        <v>1.0813985190415401</v>
      </c>
      <c r="AE2664" s="142">
        <v>4592.6803286030399</v>
      </c>
      <c r="AF2664" s="44">
        <v>5317.04929056526</v>
      </c>
      <c r="AG2664" s="45">
        <v>5003.3162034043398</v>
      </c>
      <c r="AH2664" s="140">
        <v>1.0894109420688101</v>
      </c>
      <c r="AI2664" s="44">
        <v>5346.5173064848304</v>
      </c>
      <c r="AJ2664" s="45">
        <v>4966.6735207831098</v>
      </c>
      <c r="AK2664" s="46">
        <v>1.0814324458532101</v>
      </c>
    </row>
    <row r="2665" spans="1:37" x14ac:dyDescent="0.2">
      <c r="A2665" s="35" t="s">
        <v>4577</v>
      </c>
      <c r="B2665" s="35" t="s">
        <v>10565</v>
      </c>
      <c r="C2665" s="85" t="s">
        <v>947</v>
      </c>
      <c r="D2665" s="85" t="s">
        <v>947</v>
      </c>
      <c r="E2665" s="85" t="s">
        <v>12902</v>
      </c>
      <c r="F2665" s="85" t="s">
        <v>176</v>
      </c>
      <c r="G2665" s="85" t="s">
        <v>176</v>
      </c>
      <c r="H2665" s="840">
        <v>1.14961334565861</v>
      </c>
      <c r="I2665" s="840">
        <v>1.1616079123827601</v>
      </c>
      <c r="J2665" s="86">
        <v>8496.8333333333303</v>
      </c>
      <c r="K2665" s="44">
        <v>9768.0729958369102</v>
      </c>
      <c r="L2665" s="45">
        <v>9190.4590636382509</v>
      </c>
      <c r="M2665" s="46">
        <v>1.08163343955257</v>
      </c>
      <c r="N2665" s="139">
        <v>9869.9888301975407</v>
      </c>
      <c r="O2665" s="45">
        <v>9167.6938179287608</v>
      </c>
      <c r="P2665" s="99">
        <v>1.0789541771948901</v>
      </c>
      <c r="Q2665" s="86">
        <v>8486.5702893387697</v>
      </c>
      <c r="R2665" s="44">
        <v>9756.2744634936807</v>
      </c>
      <c r="S2665" s="45">
        <v>9179.8277889942401</v>
      </c>
      <c r="T2665" s="140">
        <v>1.08168877131983</v>
      </c>
      <c r="U2665" s="44">
        <v>9858.0671970883304</v>
      </c>
      <c r="V2665" s="45">
        <v>9157.0218256468906</v>
      </c>
      <c r="W2665" s="99">
        <v>1.07900147096529</v>
      </c>
      <c r="X2665" s="86">
        <v>8478.5218677492303</v>
      </c>
      <c r="Y2665" s="44">
        <v>9747.0218906228602</v>
      </c>
      <c r="Z2665" s="45">
        <v>9171.5710112364704</v>
      </c>
      <c r="AA2665" s="46">
        <v>1.0817417415792101</v>
      </c>
      <c r="AB2665" s="139">
        <v>9848.7180868877294</v>
      </c>
      <c r="AC2665" s="45">
        <v>9148.7280324447493</v>
      </c>
      <c r="AD2665" s="99">
        <v>1.0790475244564599</v>
      </c>
      <c r="AE2665" s="142">
        <v>8478.0966852397705</v>
      </c>
      <c r="AF2665" s="44">
        <v>9746.5330951356409</v>
      </c>
      <c r="AG2665" s="45">
        <v>9171.4378214320805</v>
      </c>
      <c r="AH2665" s="140">
        <v>1.08178028181719</v>
      </c>
      <c r="AI2665" s="44">
        <v>9848.2241915205304</v>
      </c>
      <c r="AJ2665" s="45">
        <v>9148.5562497728806</v>
      </c>
      <c r="AK2665" s="46">
        <v>1.07908137751016</v>
      </c>
    </row>
    <row r="2666" spans="1:37" x14ac:dyDescent="0.2">
      <c r="A2666" s="35" t="s">
        <v>4576</v>
      </c>
      <c r="B2666" s="35" t="s">
        <v>10564</v>
      </c>
      <c r="C2666" s="85" t="s">
        <v>947</v>
      </c>
      <c r="D2666" s="85" t="s">
        <v>947</v>
      </c>
      <c r="E2666" s="85" t="s">
        <v>12902</v>
      </c>
      <c r="F2666" s="85" t="s">
        <v>176</v>
      </c>
      <c r="G2666" s="85" t="s">
        <v>176</v>
      </c>
      <c r="H2666" s="840">
        <v>1.14961334565861</v>
      </c>
      <c r="I2666" s="840">
        <v>1.1616079123827601</v>
      </c>
      <c r="J2666" s="86">
        <v>0.83333333333333304</v>
      </c>
      <c r="K2666" s="44">
        <v>0.95801112138217304</v>
      </c>
      <c r="L2666" s="45">
        <v>0.90136119962714001</v>
      </c>
      <c r="M2666" s="46">
        <v>1.08163343955257</v>
      </c>
      <c r="N2666" s="139">
        <v>0.96800659365229602</v>
      </c>
      <c r="O2666" s="45">
        <v>0.89912848099574005</v>
      </c>
      <c r="P2666" s="99">
        <v>1.0789541771948901</v>
      </c>
      <c r="Q2666" s="86">
        <v>0.82560233246104797</v>
      </c>
      <c r="R2666" s="44">
        <v>0.94912345960409505</v>
      </c>
      <c r="S2666" s="45">
        <v>0.89304477259857795</v>
      </c>
      <c r="T2666" s="140">
        <v>1.08168877131983</v>
      </c>
      <c r="U2666" s="44">
        <v>0.95902620186841203</v>
      </c>
      <c r="V2666" s="45">
        <v>0.89082613115784803</v>
      </c>
      <c r="W2666" s="99">
        <v>1.07900147096529</v>
      </c>
      <c r="X2666" s="86">
        <v>0.81456249580130902</v>
      </c>
      <c r="Y2666" s="44">
        <v>0.93643191604616804</v>
      </c>
      <c r="Z2666" s="45">
        <v>0.88114625283321601</v>
      </c>
      <c r="AA2666" s="46">
        <v>1.0817417415792101</v>
      </c>
      <c r="AB2666" s="139">
        <v>0.946202240253046</v>
      </c>
      <c r="AC2666" s="45">
        <v>0.87895164460947595</v>
      </c>
      <c r="AD2666" s="99">
        <v>1.0790475244564599</v>
      </c>
      <c r="AE2666" s="142">
        <v>0.80166291759559205</v>
      </c>
      <c r="AF2666" s="44">
        <v>0.921602388787509</v>
      </c>
      <c r="AG2666" s="45">
        <v>0.86722313691895303</v>
      </c>
      <c r="AH2666" s="140">
        <v>1.08178028181719</v>
      </c>
      <c r="AI2666" s="44">
        <v>0.93121798814288503</v>
      </c>
      <c r="AJ2666" s="45">
        <v>0.86505952541786801</v>
      </c>
      <c r="AK2666" s="46">
        <v>1.07908137751016</v>
      </c>
    </row>
    <row r="2667" spans="1:37" x14ac:dyDescent="0.2">
      <c r="A2667" s="35" t="s">
        <v>4575</v>
      </c>
      <c r="B2667" s="35" t="s">
        <v>10563</v>
      </c>
      <c r="C2667" s="85" t="s">
        <v>947</v>
      </c>
      <c r="D2667" s="85" t="s">
        <v>947</v>
      </c>
      <c r="E2667" s="85" t="s">
        <v>12902</v>
      </c>
      <c r="F2667" s="85" t="s">
        <v>171</v>
      </c>
      <c r="G2667" s="85" t="s">
        <v>171</v>
      </c>
      <c r="H2667" s="840">
        <v>1.15772248668188</v>
      </c>
      <c r="I2667" s="840">
        <v>1.1641387869273001</v>
      </c>
      <c r="J2667" s="86">
        <v>8848.6666666666606</v>
      </c>
      <c r="K2667" s="44">
        <v>10244.3003771524</v>
      </c>
      <c r="L2667" s="45">
        <v>9638.5257657225593</v>
      </c>
      <c r="M2667" s="46">
        <v>1.08926306400843</v>
      </c>
      <c r="N2667" s="139">
        <v>10301.0760792574</v>
      </c>
      <c r="O2667" s="45">
        <v>9568.1072303636793</v>
      </c>
      <c r="P2667" s="99">
        <v>1.0813049683979099</v>
      </c>
      <c r="Q2667" s="86">
        <v>8856.6306734005593</v>
      </c>
      <c r="R2667" s="44">
        <v>10253.5204868323</v>
      </c>
      <c r="S2667" s="45">
        <v>9647.6941738618207</v>
      </c>
      <c r="T2667" s="140">
        <v>1.0893187860748299</v>
      </c>
      <c r="U2667" s="44">
        <v>10310.3472883957</v>
      </c>
      <c r="V2667" s="45">
        <v>9577.1385264774599</v>
      </c>
      <c r="W2667" s="99">
        <v>1.0813523652104899</v>
      </c>
      <c r="X2667" s="86">
        <v>8866.7403388913808</v>
      </c>
      <c r="Y2667" s="44">
        <v>10265.2246739038</v>
      </c>
      <c r="Z2667" s="45">
        <v>9659.1798089200292</v>
      </c>
      <c r="AA2667" s="46">
        <v>1.0893721299757499</v>
      </c>
      <c r="AB2667" s="139">
        <v>10322.1163421164</v>
      </c>
      <c r="AC2667" s="45">
        <v>9588.4798712030406</v>
      </c>
      <c r="AD2667" s="99">
        <v>1.0813985190415401</v>
      </c>
      <c r="AE2667" s="142">
        <v>8885.2763490587204</v>
      </c>
      <c r="AF2667" s="44">
        <v>10286.6842296879</v>
      </c>
      <c r="AG2667" s="45">
        <v>9679.7172779697994</v>
      </c>
      <c r="AH2667" s="140">
        <v>1.0894109420688101</v>
      </c>
      <c r="AI2667" s="44">
        <v>10343.6948305071</v>
      </c>
      <c r="AJ2667" s="45">
        <v>9608.8261342442493</v>
      </c>
      <c r="AK2667" s="46">
        <v>1.0814324458532101</v>
      </c>
    </row>
    <row r="2668" spans="1:37" x14ac:dyDescent="0.2">
      <c r="A2668" s="35" t="s">
        <v>4574</v>
      </c>
      <c r="B2668" s="35" t="s">
        <v>10039</v>
      </c>
      <c r="C2668" s="85" t="s">
        <v>947</v>
      </c>
      <c r="D2668" s="85" t="s">
        <v>947</v>
      </c>
      <c r="E2668" s="85" t="s">
        <v>12902</v>
      </c>
      <c r="F2668" s="85" t="s">
        <v>171</v>
      </c>
      <c r="G2668" s="85" t="s">
        <v>171</v>
      </c>
      <c r="H2668" s="840">
        <v>1.15772248668188</v>
      </c>
      <c r="I2668" s="840">
        <v>1.1641387869273001</v>
      </c>
      <c r="J2668" s="86">
        <v>8301.3333333333303</v>
      </c>
      <c r="K2668" s="44">
        <v>9610.6402694418302</v>
      </c>
      <c r="L2668" s="45">
        <v>9042.3357820219499</v>
      </c>
      <c r="M2668" s="46">
        <v>1.08926306400843</v>
      </c>
      <c r="N2668" s="139">
        <v>9663.9041165458493</v>
      </c>
      <c r="O2668" s="45">
        <v>8976.2729776605593</v>
      </c>
      <c r="P2668" s="99">
        <v>1.0813049683979099</v>
      </c>
      <c r="Q2668" s="86">
        <v>8309.7064374787205</v>
      </c>
      <c r="R2668" s="44">
        <v>9620.3340003942703</v>
      </c>
      <c r="S2668" s="45">
        <v>9051.9193291125302</v>
      </c>
      <c r="T2668" s="140">
        <v>1.0893187860748299</v>
      </c>
      <c r="U2668" s="44">
        <v>9673.6515718484807</v>
      </c>
      <c r="V2668" s="45">
        <v>8985.7207103724395</v>
      </c>
      <c r="W2668" s="99">
        <v>1.0813523652104899</v>
      </c>
      <c r="X2668" s="86">
        <v>8318.9455503779009</v>
      </c>
      <c r="Y2668" s="44">
        <v>9631.0303291546497</v>
      </c>
      <c r="Z2668" s="45">
        <v>9062.4274333674894</v>
      </c>
      <c r="AA2668" s="46">
        <v>1.0893721299757499</v>
      </c>
      <c r="AB2668" s="139">
        <v>9684.40718153122</v>
      </c>
      <c r="AC2668" s="45">
        <v>8996.0953981658895</v>
      </c>
      <c r="AD2668" s="99">
        <v>1.0813985190415401</v>
      </c>
      <c r="AE2668" s="142">
        <v>8337.0963258894808</v>
      </c>
      <c r="AF2668" s="44">
        <v>9652.0438901151192</v>
      </c>
      <c r="AG2668" s="45">
        <v>9082.5239625056893</v>
      </c>
      <c r="AH2668" s="140">
        <v>1.0894109420688101</v>
      </c>
      <c r="AI2668" s="44">
        <v>9705.5372033170606</v>
      </c>
      <c r="AJ2668" s="45">
        <v>9016.0064710204697</v>
      </c>
      <c r="AK2668" s="46">
        <v>1.0814324458532101</v>
      </c>
    </row>
    <row r="2669" spans="1:37" x14ac:dyDescent="0.2">
      <c r="A2669" s="35" t="s">
        <v>4573</v>
      </c>
      <c r="B2669" s="35" t="s">
        <v>10562</v>
      </c>
      <c r="C2669" s="85" t="s">
        <v>947</v>
      </c>
      <c r="D2669" s="85" t="s">
        <v>947</v>
      </c>
      <c r="E2669" s="85" t="s">
        <v>12902</v>
      </c>
      <c r="F2669" s="85" t="s">
        <v>176</v>
      </c>
      <c r="G2669" s="85" t="s">
        <v>176</v>
      </c>
      <c r="H2669" s="840">
        <v>1.14961334565861</v>
      </c>
      <c r="I2669" s="840">
        <v>1.1616079123827601</v>
      </c>
      <c r="J2669" s="86">
        <v>7121.5</v>
      </c>
      <c r="K2669" s="44">
        <v>8186.9714411077703</v>
      </c>
      <c r="L2669" s="45">
        <v>7702.8525397736203</v>
      </c>
      <c r="M2669" s="46">
        <v>1.08163343955257</v>
      </c>
      <c r="N2669" s="139">
        <v>8272.3907480337894</v>
      </c>
      <c r="O2669" s="45">
        <v>7683.7721728933902</v>
      </c>
      <c r="P2669" s="99">
        <v>1.0789541771948901</v>
      </c>
      <c r="Q2669" s="86">
        <v>7115.8722201779701</v>
      </c>
      <c r="R2669" s="44">
        <v>8180.5016703179299</v>
      </c>
      <c r="S2669" s="45">
        <v>7697.15907871322</v>
      </c>
      <c r="T2669" s="140">
        <v>1.08168877131983</v>
      </c>
      <c r="U2669" s="44">
        <v>8265.8534744633707</v>
      </c>
      <c r="V2669" s="45">
        <v>7678.03659277309</v>
      </c>
      <c r="W2669" s="99">
        <v>1.07900147096529</v>
      </c>
      <c r="X2669" s="86">
        <v>7111.0409249261602</v>
      </c>
      <c r="Y2669" s="44">
        <v>8174.9475488196304</v>
      </c>
      <c r="Z2669" s="45">
        <v>7692.3097945706604</v>
      </c>
      <c r="AA2669" s="46">
        <v>1.0817417415792101</v>
      </c>
      <c r="AB2669" s="139">
        <v>8260.2414036718092</v>
      </c>
      <c r="AC2669" s="45">
        <v>7673.1511063501202</v>
      </c>
      <c r="AD2669" s="99">
        <v>1.0790475244564599</v>
      </c>
      <c r="AE2669" s="142">
        <v>7112.1145966183103</v>
      </c>
      <c r="AF2669" s="44">
        <v>8176.1818561257896</v>
      </c>
      <c r="AG2669" s="45">
        <v>7693.7453326459199</v>
      </c>
      <c r="AH2669" s="140">
        <v>1.08178028181719</v>
      </c>
      <c r="AI2669" s="44">
        <v>8261.4885892047205</v>
      </c>
      <c r="AJ2669" s="45">
        <v>7674.5504159290203</v>
      </c>
      <c r="AK2669" s="46">
        <v>1.07908137751016</v>
      </c>
    </row>
    <row r="2670" spans="1:37" x14ac:dyDescent="0.2">
      <c r="A2670" s="35" t="s">
        <v>4572</v>
      </c>
      <c r="B2670" s="35" t="s">
        <v>10561</v>
      </c>
      <c r="C2670" s="85" t="s">
        <v>947</v>
      </c>
      <c r="D2670" s="85" t="s">
        <v>947</v>
      </c>
      <c r="E2670" s="85" t="s">
        <v>12902</v>
      </c>
      <c r="F2670" s="85" t="s">
        <v>176</v>
      </c>
      <c r="G2670" s="85" t="s">
        <v>176</v>
      </c>
      <c r="H2670" s="840">
        <v>1.14961334565861</v>
      </c>
      <c r="I2670" s="840">
        <v>1.1616079123827601</v>
      </c>
      <c r="J2670" s="86">
        <v>8373.1666666666697</v>
      </c>
      <c r="K2670" s="44">
        <v>9625.9041454237904</v>
      </c>
      <c r="L2670" s="45">
        <v>9056.6970616135804</v>
      </c>
      <c r="M2670" s="46">
        <v>1.08163343955257</v>
      </c>
      <c r="N2670" s="139">
        <v>9726.3366516995393</v>
      </c>
      <c r="O2670" s="45">
        <v>9034.2631513489905</v>
      </c>
      <c r="P2670" s="99">
        <v>1.0789541771948901</v>
      </c>
      <c r="Q2670" s="86">
        <v>8361.5949788381204</v>
      </c>
      <c r="R2670" s="44">
        <v>9612.6011786642994</v>
      </c>
      <c r="S2670" s="45">
        <v>9044.6433989334801</v>
      </c>
      <c r="T2670" s="140">
        <v>1.08168877131983</v>
      </c>
      <c r="U2670" s="44">
        <v>9712.8948875582792</v>
      </c>
      <c r="V2670" s="45">
        <v>9022.1732817823395</v>
      </c>
      <c r="W2670" s="99">
        <v>1.07900147096529</v>
      </c>
      <c r="X2670" s="86">
        <v>8351.1242109902796</v>
      </c>
      <c r="Y2670" s="44">
        <v>9600.5638442071304</v>
      </c>
      <c r="Z2670" s="45">
        <v>9033.7596481409291</v>
      </c>
      <c r="AA2670" s="46">
        <v>1.0817417415792101</v>
      </c>
      <c r="AB2670" s="139">
        <v>9700.7319607775007</v>
      </c>
      <c r="AC2670" s="45">
        <v>9011.2599062974405</v>
      </c>
      <c r="AD2670" s="99">
        <v>1.0790475244564599</v>
      </c>
      <c r="AE2670" s="142">
        <v>8347.5726552691904</v>
      </c>
      <c r="AF2670" s="44">
        <v>9596.48092835231</v>
      </c>
      <c r="AG2670" s="45">
        <v>9030.2394995065897</v>
      </c>
      <c r="AH2670" s="140">
        <v>1.08178028181719</v>
      </c>
      <c r="AI2670" s="44">
        <v>9696.6064455506203</v>
      </c>
      <c r="AJ2670" s="45">
        <v>9007.7101997140398</v>
      </c>
      <c r="AK2670" s="46">
        <v>1.07908137751016</v>
      </c>
    </row>
    <row r="2671" spans="1:37" x14ac:dyDescent="0.2">
      <c r="A2671" s="35" t="s">
        <v>4571</v>
      </c>
      <c r="B2671" s="35" t="s">
        <v>10560</v>
      </c>
      <c r="C2671" s="85" t="s">
        <v>947</v>
      </c>
      <c r="D2671" s="85" t="s">
        <v>947</v>
      </c>
      <c r="E2671" s="85" t="s">
        <v>12902</v>
      </c>
      <c r="F2671" s="85" t="s">
        <v>176</v>
      </c>
      <c r="G2671" s="85" t="s">
        <v>176</v>
      </c>
      <c r="H2671" s="840">
        <v>1.14961334565861</v>
      </c>
      <c r="I2671" s="840">
        <v>1.1616079123827601</v>
      </c>
      <c r="J2671" s="86">
        <v>6328</v>
      </c>
      <c r="K2671" s="44">
        <v>7274.7532513276701</v>
      </c>
      <c r="L2671" s="45">
        <v>6844.5764054886504</v>
      </c>
      <c r="M2671" s="46">
        <v>1.08163343955257</v>
      </c>
      <c r="N2671" s="139">
        <v>7350.6548695580796</v>
      </c>
      <c r="O2671" s="45">
        <v>6827.6220332892499</v>
      </c>
      <c r="P2671" s="99">
        <v>1.0789541771948901</v>
      </c>
      <c r="Q2671" s="86">
        <v>6319.0859271371601</v>
      </c>
      <c r="R2671" s="44">
        <v>7264.5055142003703</v>
      </c>
      <c r="S2671" s="45">
        <v>6835.2842923894304</v>
      </c>
      <c r="T2671" s="140">
        <v>1.08168877131983</v>
      </c>
      <c r="U2671" s="44">
        <v>7340.3002119890498</v>
      </c>
      <c r="V2671" s="45">
        <v>6818.3030105370799</v>
      </c>
      <c r="W2671" s="99">
        <v>1.07900147096529</v>
      </c>
      <c r="X2671" s="86">
        <v>6312.5482714596901</v>
      </c>
      <c r="Y2671" s="44">
        <v>7256.9897379842296</v>
      </c>
      <c r="Z2671" s="45">
        <v>6828.5469609716301</v>
      </c>
      <c r="AA2671" s="46">
        <v>1.0817417415792101</v>
      </c>
      <c r="AB2671" s="139">
        <v>7332.7060194256601</v>
      </c>
      <c r="AC2671" s="45">
        <v>6811.5395853304599</v>
      </c>
      <c r="AD2671" s="99">
        <v>1.0790475244564599</v>
      </c>
      <c r="AE2671" s="142">
        <v>6311.0817254997201</v>
      </c>
      <c r="AF2671" s="44">
        <v>7255.3037771766303</v>
      </c>
      <c r="AG2671" s="45">
        <v>6827.2037675824204</v>
      </c>
      <c r="AH2671" s="140">
        <v>1.08178028181719</v>
      </c>
      <c r="AI2671" s="44">
        <v>7331.0024680346896</v>
      </c>
      <c r="AJ2671" s="45">
        <v>6810.1707619314502</v>
      </c>
      <c r="AK2671" s="46">
        <v>1.07908137751016</v>
      </c>
    </row>
    <row r="2672" spans="1:37" x14ac:dyDescent="0.2">
      <c r="A2672" s="35" t="s">
        <v>4570</v>
      </c>
      <c r="B2672" s="35" t="s">
        <v>10559</v>
      </c>
      <c r="C2672" s="85" t="s">
        <v>947</v>
      </c>
      <c r="D2672" s="85" t="s">
        <v>947</v>
      </c>
      <c r="E2672" s="85" t="s">
        <v>12902</v>
      </c>
      <c r="F2672" s="85" t="s">
        <v>171</v>
      </c>
      <c r="G2672" s="85" t="s">
        <v>171</v>
      </c>
      <c r="H2672" s="840">
        <v>1.15772248668188</v>
      </c>
      <c r="I2672" s="840">
        <v>1.1641387869273001</v>
      </c>
      <c r="J2672" s="86">
        <v>8420.5</v>
      </c>
      <c r="K2672" s="44">
        <v>9748.6021991047492</v>
      </c>
      <c r="L2672" s="45">
        <v>9172.1396304829505</v>
      </c>
      <c r="M2672" s="46">
        <v>1.08926306400843</v>
      </c>
      <c r="N2672" s="139">
        <v>9802.6306553213599</v>
      </c>
      <c r="O2672" s="45">
        <v>9105.1284863946403</v>
      </c>
      <c r="P2672" s="99">
        <v>1.0813049683979099</v>
      </c>
      <c r="Q2672" s="86">
        <v>8436.3998419957607</v>
      </c>
      <c r="R2672" s="44">
        <v>9767.0098037179305</v>
      </c>
      <c r="S2672" s="45">
        <v>9189.9288347247293</v>
      </c>
      <c r="T2672" s="140">
        <v>1.0893187860748299</v>
      </c>
      <c r="U2672" s="44">
        <v>9821.1402780946391</v>
      </c>
      <c r="V2672" s="45">
        <v>9122.7209230035205</v>
      </c>
      <c r="W2672" s="99">
        <v>1.0813523652104899</v>
      </c>
      <c r="X2672" s="86">
        <v>8453.7880056710801</v>
      </c>
      <c r="Y2672" s="44">
        <v>9787.1404718069607</v>
      </c>
      <c r="Z2672" s="45">
        <v>9209.3210461013805</v>
      </c>
      <c r="AA2672" s="46">
        <v>1.0893721299757499</v>
      </c>
      <c r="AB2672" s="139">
        <v>9841.3825138625198</v>
      </c>
      <c r="AC2672" s="45">
        <v>9141.9138296238598</v>
      </c>
      <c r="AD2672" s="99">
        <v>1.0813985190415401</v>
      </c>
      <c r="AE2672" s="142">
        <v>8474.63234858338</v>
      </c>
      <c r="AF2672" s="44">
        <v>9811.2724363166308</v>
      </c>
      <c r="AG2672" s="45">
        <v>9232.3572105570493</v>
      </c>
      <c r="AH2672" s="140">
        <v>1.0894109420688101</v>
      </c>
      <c r="AI2672" s="44">
        <v>9865.6482219347399</v>
      </c>
      <c r="AJ2672" s="45">
        <v>9164.7423884352593</v>
      </c>
      <c r="AK2672" s="46">
        <v>1.0814324458532101</v>
      </c>
    </row>
    <row r="2673" spans="1:37" x14ac:dyDescent="0.2">
      <c r="A2673" s="35" t="s">
        <v>4569</v>
      </c>
      <c r="B2673" s="35" t="s">
        <v>10558</v>
      </c>
      <c r="C2673" s="85" t="s">
        <v>947</v>
      </c>
      <c r="D2673" s="85" t="s">
        <v>947</v>
      </c>
      <c r="E2673" s="85" t="s">
        <v>12902</v>
      </c>
      <c r="F2673" s="85" t="s">
        <v>171</v>
      </c>
      <c r="G2673" s="85" t="s">
        <v>171</v>
      </c>
      <c r="H2673" s="840">
        <v>1.15772248668188</v>
      </c>
      <c r="I2673" s="840">
        <v>1.1641387869273001</v>
      </c>
      <c r="J2673" s="86">
        <v>15541.416666666701</v>
      </c>
      <c r="K2673" s="44">
        <v>17992.647549892499</v>
      </c>
      <c r="L2673" s="45">
        <v>16928.691137364902</v>
      </c>
      <c r="M2673" s="46">
        <v>1.08926306400843</v>
      </c>
      <c r="N2673" s="139">
        <v>18092.365945465099</v>
      </c>
      <c r="O2673" s="45">
        <v>16805.011057608801</v>
      </c>
      <c r="P2673" s="99">
        <v>1.0813049683979099</v>
      </c>
      <c r="Q2673" s="86">
        <v>15549.038898934599</v>
      </c>
      <c r="R2673" s="44">
        <v>18001.471979587801</v>
      </c>
      <c r="S2673" s="45">
        <v>16937.860178017701</v>
      </c>
      <c r="T2673" s="140">
        <v>1.0893187860748299</v>
      </c>
      <c r="U2673" s="44">
        <v>18101.239281691101</v>
      </c>
      <c r="V2673" s="45">
        <v>16813.989990112801</v>
      </c>
      <c r="W2673" s="99">
        <v>1.0813523652104899</v>
      </c>
      <c r="X2673" s="86">
        <v>15559.365851086701</v>
      </c>
      <c r="Y2673" s="44">
        <v>18013.4277243131</v>
      </c>
      <c r="Z2673" s="45">
        <v>16949.939518270301</v>
      </c>
      <c r="AA2673" s="46">
        <v>1.0893721299757499</v>
      </c>
      <c r="AB2673" s="139">
        <v>18113.261287242101</v>
      </c>
      <c r="AC2673" s="45">
        <v>16825.8751885907</v>
      </c>
      <c r="AD2673" s="99">
        <v>1.0813985190415401</v>
      </c>
      <c r="AE2673" s="142">
        <v>15583.811215395899</v>
      </c>
      <c r="AF2673" s="44">
        <v>18041.728672269001</v>
      </c>
      <c r="AG2673" s="45">
        <v>16977.174457186899</v>
      </c>
      <c r="AH2673" s="140">
        <v>1.0894109420688101</v>
      </c>
      <c r="AI2673" s="44">
        <v>18141.719083995002</v>
      </c>
      <c r="AJ2673" s="45">
        <v>16852.839078380199</v>
      </c>
      <c r="AK2673" s="46">
        <v>1.0814324458532101</v>
      </c>
    </row>
    <row r="2674" spans="1:37" x14ac:dyDescent="0.2">
      <c r="A2674" s="35" t="s">
        <v>4568</v>
      </c>
      <c r="B2674" s="35" t="s">
        <v>10557</v>
      </c>
      <c r="C2674" s="85" t="s">
        <v>947</v>
      </c>
      <c r="D2674" s="85" t="s">
        <v>947</v>
      </c>
      <c r="E2674" s="85" t="s">
        <v>12902</v>
      </c>
      <c r="F2674" s="85" t="s">
        <v>171</v>
      </c>
      <c r="G2674" s="85" t="s">
        <v>171</v>
      </c>
      <c r="H2674" s="840">
        <v>1.15772248668188</v>
      </c>
      <c r="I2674" s="840">
        <v>1.1641387869273001</v>
      </c>
      <c r="J2674" s="86">
        <v>6608.4166666666697</v>
      </c>
      <c r="K2674" s="44">
        <v>7650.7125763633003</v>
      </c>
      <c r="L2674" s="45">
        <v>7198.3041865776804</v>
      </c>
      <c r="M2674" s="46">
        <v>1.08926306400843</v>
      </c>
      <c r="N2674" s="139">
        <v>7693.1141618435104</v>
      </c>
      <c r="O2674" s="45">
        <v>7145.7137749102503</v>
      </c>
      <c r="P2674" s="99">
        <v>1.0813049683979099</v>
      </c>
      <c r="Q2674" s="86">
        <v>6604.1633050569599</v>
      </c>
      <c r="R2674" s="44">
        <v>7645.7883639837501</v>
      </c>
      <c r="S2674" s="45">
        <v>7194.0391545046004</v>
      </c>
      <c r="T2674" s="140">
        <v>1.0893187860748299</v>
      </c>
      <c r="U2674" s="44">
        <v>7688.1626586188204</v>
      </c>
      <c r="V2674" s="45">
        <v>7141.4276101596697</v>
      </c>
      <c r="W2674" s="99">
        <v>1.0813523652104899</v>
      </c>
      <c r="X2674" s="86">
        <v>6601.8466640205497</v>
      </c>
      <c r="Y2674" s="44">
        <v>7643.1063365623304</v>
      </c>
      <c r="Z2674" s="45">
        <v>7191.8677621573797</v>
      </c>
      <c r="AA2674" s="46">
        <v>1.0893721299757499</v>
      </c>
      <c r="AB2674" s="139">
        <v>7685.4657669329399</v>
      </c>
      <c r="AC2674" s="45">
        <v>7139.22720541117</v>
      </c>
      <c r="AD2674" s="99">
        <v>1.0813985190415401</v>
      </c>
      <c r="AE2674" s="142">
        <v>6607.3337231072401</v>
      </c>
      <c r="AF2674" s="44">
        <v>7649.4588282527402</v>
      </c>
      <c r="AG2674" s="45">
        <v>7198.1016558532901</v>
      </c>
      <c r="AH2674" s="140">
        <v>1.0894109420688101</v>
      </c>
      <c r="AI2674" s="44">
        <v>7691.8534652419303</v>
      </c>
      <c r="AJ2674" s="45">
        <v>7145.38506874826</v>
      </c>
      <c r="AK2674" s="46">
        <v>1.0814324458532101</v>
      </c>
    </row>
    <row r="2675" spans="1:37" x14ac:dyDescent="0.2">
      <c r="A2675" s="35" t="s">
        <v>4567</v>
      </c>
      <c r="B2675" s="35" t="s">
        <v>10556</v>
      </c>
      <c r="C2675" s="85" t="s">
        <v>947</v>
      </c>
      <c r="D2675" s="85" t="s">
        <v>947</v>
      </c>
      <c r="E2675" s="85" t="s">
        <v>12902</v>
      </c>
      <c r="F2675" s="85" t="s">
        <v>171</v>
      </c>
      <c r="G2675" s="85" t="s">
        <v>171</v>
      </c>
      <c r="H2675" s="840">
        <v>1.15772248668188</v>
      </c>
      <c r="I2675" s="840">
        <v>1.1641387869273001</v>
      </c>
      <c r="J2675" s="86">
        <v>4485.0833333333303</v>
      </c>
      <c r="K2675" s="44">
        <v>5192.4818296421099</v>
      </c>
      <c r="L2675" s="45">
        <v>4885.4356139997899</v>
      </c>
      <c r="M2675" s="46">
        <v>1.08926306400843</v>
      </c>
      <c r="N2675" s="139">
        <v>5221.2594709345303</v>
      </c>
      <c r="O2675" s="45">
        <v>4849.7428920120101</v>
      </c>
      <c r="P2675" s="99">
        <v>1.0813049683979099</v>
      </c>
      <c r="Q2675" s="86">
        <v>4486.4129259024803</v>
      </c>
      <c r="R2675" s="44">
        <v>5194.0211288575401</v>
      </c>
      <c r="S2675" s="45">
        <v>4887.1338822745201</v>
      </c>
      <c r="T2675" s="140">
        <v>1.0893187860748299</v>
      </c>
      <c r="U2675" s="44">
        <v>5222.8073012150899</v>
      </c>
      <c r="V2675" s="45">
        <v>4851.3932287355601</v>
      </c>
      <c r="W2675" s="99">
        <v>1.0813523652104899</v>
      </c>
      <c r="X2675" s="86">
        <v>4489.0074346502697</v>
      </c>
      <c r="Y2675" s="44">
        <v>5197.0248499767504</v>
      </c>
      <c r="Z2675" s="45">
        <v>4890.1995905619597</v>
      </c>
      <c r="AA2675" s="46">
        <v>1.0893721299757499</v>
      </c>
      <c r="AB2675" s="139">
        <v>5225.8276694814103</v>
      </c>
      <c r="AC2675" s="45">
        <v>4854.40599179728</v>
      </c>
      <c r="AD2675" s="99">
        <v>1.0813985190415401</v>
      </c>
      <c r="AE2675" s="142">
        <v>4497.6352762365404</v>
      </c>
      <c r="AF2675" s="44">
        <v>5207.0134961926997</v>
      </c>
      <c r="AG2675" s="45">
        <v>4899.7730833667702</v>
      </c>
      <c r="AH2675" s="140">
        <v>1.0894109420688101</v>
      </c>
      <c r="AI2675" s="44">
        <v>5235.8716745194497</v>
      </c>
      <c r="AJ2675" s="45">
        <v>4863.88871733616</v>
      </c>
      <c r="AK2675" s="46">
        <v>1.0814324458532101</v>
      </c>
    </row>
    <row r="2676" spans="1:37" x14ac:dyDescent="0.2">
      <c r="A2676" s="35" t="s">
        <v>4566</v>
      </c>
      <c r="B2676" s="35" t="s">
        <v>10555</v>
      </c>
      <c r="C2676" s="85" t="s">
        <v>947</v>
      </c>
      <c r="D2676" s="85" t="s">
        <v>947</v>
      </c>
      <c r="E2676" s="85" t="s">
        <v>12902</v>
      </c>
      <c r="F2676" s="85" t="s">
        <v>176</v>
      </c>
      <c r="G2676" s="85" t="s">
        <v>176</v>
      </c>
      <c r="H2676" s="840">
        <v>1.14961334565861</v>
      </c>
      <c r="I2676" s="840">
        <v>1.1616079123827601</v>
      </c>
      <c r="J2676" s="86">
        <v>11113.833333333299</v>
      </c>
      <c r="K2676" s="44">
        <v>12776.6111214255</v>
      </c>
      <c r="L2676" s="45">
        <v>12021.0937749473</v>
      </c>
      <c r="M2676" s="46">
        <v>1.08163343955257</v>
      </c>
      <c r="N2676" s="139">
        <v>12909.9167369032</v>
      </c>
      <c r="O2676" s="45">
        <v>11991.3168996478</v>
      </c>
      <c r="P2676" s="99">
        <v>1.0789541771948901</v>
      </c>
      <c r="Q2676" s="86">
        <v>11116.930817554001</v>
      </c>
      <c r="R2676" s="44">
        <v>12780.1720306235</v>
      </c>
      <c r="S2676" s="45">
        <v>12025.0592368875</v>
      </c>
      <c r="T2676" s="140">
        <v>1.08168877131983</v>
      </c>
      <c r="U2676" s="44">
        <v>12913.514799082401</v>
      </c>
      <c r="V2676" s="45">
        <v>11995.1847047602</v>
      </c>
      <c r="W2676" s="99">
        <v>1.07900147096529</v>
      </c>
      <c r="X2676" s="86">
        <v>11122.938319634</v>
      </c>
      <c r="Y2676" s="44">
        <v>12787.0783351888</v>
      </c>
      <c r="Z2676" s="45">
        <v>12032.146669358999</v>
      </c>
      <c r="AA2676" s="46">
        <v>1.0817417415792101</v>
      </c>
      <c r="AB2676" s="139">
        <v>12920.4931610322</v>
      </c>
      <c r="AC2676" s="45">
        <v>12002.1790584829</v>
      </c>
      <c r="AD2676" s="99">
        <v>1.0790475244564599</v>
      </c>
      <c r="AE2676" s="142">
        <v>11137.572322726</v>
      </c>
      <c r="AF2676" s="44">
        <v>12803.901780443701</v>
      </c>
      <c r="AG2676" s="45">
        <v>12048.4061260379</v>
      </c>
      <c r="AH2676" s="140">
        <v>1.08178028181719</v>
      </c>
      <c r="AI2676" s="44">
        <v>12937.4921348137</v>
      </c>
      <c r="AJ2676" s="45">
        <v>12018.3468841262</v>
      </c>
      <c r="AK2676" s="46">
        <v>1.07908137751016</v>
      </c>
    </row>
    <row r="2677" spans="1:37" x14ac:dyDescent="0.2">
      <c r="A2677" s="35" t="s">
        <v>4565</v>
      </c>
      <c r="B2677" s="35" t="s">
        <v>10554</v>
      </c>
      <c r="C2677" s="85" t="s">
        <v>947</v>
      </c>
      <c r="D2677" s="85" t="s">
        <v>947</v>
      </c>
      <c r="E2677" s="85" t="s">
        <v>12902</v>
      </c>
      <c r="F2677" s="85" t="s">
        <v>176</v>
      </c>
      <c r="G2677" s="85" t="s">
        <v>176</v>
      </c>
      <c r="H2677" s="840">
        <v>1.14961334565861</v>
      </c>
      <c r="I2677" s="840">
        <v>1.1616079123827601</v>
      </c>
      <c r="J2677" s="86">
        <v>11232.083333333299</v>
      </c>
      <c r="K2677" s="44">
        <v>12912.552899549601</v>
      </c>
      <c r="L2677" s="45">
        <v>12148.9969291744</v>
      </c>
      <c r="M2677" s="46">
        <v>1.08163343955257</v>
      </c>
      <c r="N2677" s="139">
        <v>13047.276872542499</v>
      </c>
      <c r="O2677" s="45">
        <v>12118.9032311011</v>
      </c>
      <c r="P2677" s="99">
        <v>1.0789541771948901</v>
      </c>
      <c r="Q2677" s="86">
        <v>11212.0149838781</v>
      </c>
      <c r="R2677" s="44">
        <v>12889.4820571905</v>
      </c>
      <c r="S2677" s="45">
        <v>12127.910711930601</v>
      </c>
      <c r="T2677" s="140">
        <v>1.08168877131983</v>
      </c>
      <c r="U2677" s="44">
        <v>13023.9653190268</v>
      </c>
      <c r="V2677" s="45">
        <v>12097.7806600894</v>
      </c>
      <c r="W2677" s="99">
        <v>1.07900147096529</v>
      </c>
      <c r="X2677" s="86">
        <v>11191.3992022815</v>
      </c>
      <c r="Y2677" s="44">
        <v>12865.7818795359</v>
      </c>
      <c r="Z2677" s="45">
        <v>12106.203663784199</v>
      </c>
      <c r="AA2677" s="46">
        <v>1.0817417415792101</v>
      </c>
      <c r="AB2677" s="139">
        <v>13000.0178640043</v>
      </c>
      <c r="AC2677" s="45">
        <v>12076.0516044258</v>
      </c>
      <c r="AD2677" s="99">
        <v>1.0790475244564599</v>
      </c>
      <c r="AE2677" s="142">
        <v>11180.324646462899</v>
      </c>
      <c r="AF2677" s="44">
        <v>12853.050422369701</v>
      </c>
      <c r="AG2677" s="45">
        <v>12094.654746858399</v>
      </c>
      <c r="AH2677" s="140">
        <v>1.08178028181719</v>
      </c>
      <c r="AI2677" s="44">
        <v>12987.153572339301</v>
      </c>
      <c r="AJ2677" s="45">
        <v>12064.4801205161</v>
      </c>
      <c r="AK2677" s="46">
        <v>1.07908137751016</v>
      </c>
    </row>
    <row r="2678" spans="1:37" x14ac:dyDescent="0.2">
      <c r="A2678" s="35" t="s">
        <v>4564</v>
      </c>
      <c r="B2678" s="35" t="s">
        <v>10553</v>
      </c>
      <c r="C2678" s="85" t="s">
        <v>947</v>
      </c>
      <c r="D2678" s="85" t="s">
        <v>947</v>
      </c>
      <c r="E2678" s="85" t="s">
        <v>12902</v>
      </c>
      <c r="F2678" s="85" t="s">
        <v>171</v>
      </c>
      <c r="G2678" s="85" t="s">
        <v>171</v>
      </c>
      <c r="H2678" s="840">
        <v>1.15772248668188</v>
      </c>
      <c r="I2678" s="840">
        <v>1.1641387869273001</v>
      </c>
      <c r="J2678" s="86">
        <v>7662.1666666666697</v>
      </c>
      <c r="K2678" s="44">
        <v>8870.6626467043297</v>
      </c>
      <c r="L2678" s="45">
        <v>8346.1151402765609</v>
      </c>
      <c r="M2678" s="46">
        <v>1.08926306400843</v>
      </c>
      <c r="N2678" s="139">
        <v>8919.8254085681492</v>
      </c>
      <c r="O2678" s="45">
        <v>8285.1388853595508</v>
      </c>
      <c r="P2678" s="99">
        <v>1.0813049683979099</v>
      </c>
      <c r="Q2678" s="86">
        <v>7664.3906198517698</v>
      </c>
      <c r="R2678" s="44">
        <v>8873.2373673160491</v>
      </c>
      <c r="S2678" s="45">
        <v>8348.9646860202502</v>
      </c>
      <c r="T2678" s="140">
        <v>1.0893187860748299</v>
      </c>
      <c r="U2678" s="44">
        <v>8922.41439873124</v>
      </c>
      <c r="V2678" s="45">
        <v>8287.9069246737999</v>
      </c>
      <c r="W2678" s="99">
        <v>1.0813523652104899</v>
      </c>
      <c r="X2678" s="86">
        <v>7667.5200806479597</v>
      </c>
      <c r="Y2678" s="44">
        <v>8876.86041445099</v>
      </c>
      <c r="Z2678" s="45">
        <v>8352.78268188732</v>
      </c>
      <c r="AA2678" s="46">
        <v>1.0893721299757499</v>
      </c>
      <c r="AB2678" s="139">
        <v>8926.0575254262494</v>
      </c>
      <c r="AC2678" s="45">
        <v>8291.6448599339892</v>
      </c>
      <c r="AD2678" s="99">
        <v>1.0813985190415401</v>
      </c>
      <c r="AE2678" s="142">
        <v>7681.3950354511699</v>
      </c>
      <c r="AF2678" s="44">
        <v>8892.9237616283608</v>
      </c>
      <c r="AG2678" s="45">
        <v>8368.1958019735594</v>
      </c>
      <c r="AH2678" s="140">
        <v>1.0894109420688101</v>
      </c>
      <c r="AI2678" s="44">
        <v>8942.2098984795393</v>
      </c>
      <c r="AJ2678" s="45">
        <v>8306.9098207526695</v>
      </c>
      <c r="AK2678" s="46">
        <v>1.0814324458532101</v>
      </c>
    </row>
    <row r="2679" spans="1:37" x14ac:dyDescent="0.2">
      <c r="A2679" s="35" t="s">
        <v>4563</v>
      </c>
      <c r="B2679" s="35" t="s">
        <v>10552</v>
      </c>
      <c r="C2679" s="85" t="s">
        <v>947</v>
      </c>
      <c r="D2679" s="85" t="s">
        <v>947</v>
      </c>
      <c r="E2679" s="85" t="s">
        <v>12902</v>
      </c>
      <c r="F2679" s="85" t="s">
        <v>176</v>
      </c>
      <c r="G2679" s="85" t="s">
        <v>176</v>
      </c>
      <c r="H2679" s="840">
        <v>1.14961334565861</v>
      </c>
      <c r="I2679" s="840">
        <v>1.1616079123827601</v>
      </c>
      <c r="J2679" s="86">
        <v>6178.4166666666697</v>
      </c>
      <c r="K2679" s="44">
        <v>7102.7902550395702</v>
      </c>
      <c r="L2679" s="45">
        <v>6682.7820701555802</v>
      </c>
      <c r="M2679" s="46">
        <v>1.08163343955257</v>
      </c>
      <c r="N2679" s="139">
        <v>7176.89768599749</v>
      </c>
      <c r="O2679" s="45">
        <v>6666.2284709505102</v>
      </c>
      <c r="P2679" s="99">
        <v>1.0789541771948901</v>
      </c>
      <c r="Q2679" s="86">
        <v>6171.40608651598</v>
      </c>
      <c r="R2679" s="44">
        <v>7094.7307985375301</v>
      </c>
      <c r="S2679" s="45">
        <v>6675.5406670392003</v>
      </c>
      <c r="T2679" s="140">
        <v>1.08168877131983</v>
      </c>
      <c r="U2679" s="44">
        <v>7168.7541406240598</v>
      </c>
      <c r="V2679" s="45">
        <v>6658.9562452749096</v>
      </c>
      <c r="W2679" s="99">
        <v>1.07900147096529</v>
      </c>
      <c r="X2679" s="86">
        <v>6166.4255224244198</v>
      </c>
      <c r="Y2679" s="44">
        <v>7089.0050755889597</v>
      </c>
      <c r="Z2679" s="45">
        <v>6670.4798839458799</v>
      </c>
      <c r="AA2679" s="46">
        <v>1.0817417415792101</v>
      </c>
      <c r="AB2679" s="139">
        <v>7162.9686779671702</v>
      </c>
      <c r="AC2679" s="45">
        <v>6653.8661947171804</v>
      </c>
      <c r="AD2679" s="99">
        <v>1.0790475244564599</v>
      </c>
      <c r="AE2679" s="142">
        <v>6167.60464096552</v>
      </c>
      <c r="AF2679" s="44">
        <v>7090.3606059999202</v>
      </c>
      <c r="AG2679" s="45">
        <v>6671.9930866407003</v>
      </c>
      <c r="AH2679" s="140">
        <v>1.08178028181719</v>
      </c>
      <c r="AI2679" s="44">
        <v>7164.3383513941499</v>
      </c>
      <c r="AJ2679" s="45">
        <v>6655.3473119111404</v>
      </c>
      <c r="AK2679" s="46">
        <v>1.07908137751016</v>
      </c>
    </row>
    <row r="2680" spans="1:37" x14ac:dyDescent="0.2">
      <c r="A2680" s="35" t="s">
        <v>4562</v>
      </c>
      <c r="B2680" s="35" t="s">
        <v>10551</v>
      </c>
      <c r="C2680" s="85" t="s">
        <v>947</v>
      </c>
      <c r="D2680" s="85" t="s">
        <v>947</v>
      </c>
      <c r="E2680" s="85" t="s">
        <v>12902</v>
      </c>
      <c r="F2680" s="85" t="s">
        <v>171</v>
      </c>
      <c r="G2680" s="85" t="s">
        <v>171</v>
      </c>
      <c r="H2680" s="840">
        <v>1.15772248668188</v>
      </c>
      <c r="I2680" s="840">
        <v>1.1641387869273001</v>
      </c>
      <c r="J2680" s="86">
        <v>3731.3333333333298</v>
      </c>
      <c r="K2680" s="44">
        <v>4319.8485053056502</v>
      </c>
      <c r="L2680" s="45">
        <v>4064.4035795034401</v>
      </c>
      <c r="M2680" s="46">
        <v>1.08926306400843</v>
      </c>
      <c r="N2680" s="139">
        <v>4343.7898602880796</v>
      </c>
      <c r="O2680" s="45">
        <v>4034.7092720820901</v>
      </c>
      <c r="P2680" s="99">
        <v>1.0813049683979099</v>
      </c>
      <c r="Q2680" s="86">
        <v>3740.0657142063001</v>
      </c>
      <c r="R2680" s="44">
        <v>4329.9581790045504</v>
      </c>
      <c r="S2680" s="45">
        <v>4074.1238436393101</v>
      </c>
      <c r="T2680" s="140">
        <v>1.0893187860748299</v>
      </c>
      <c r="U2680" s="44">
        <v>4353.9555635645202</v>
      </c>
      <c r="V2680" s="45">
        <v>4044.3289060996399</v>
      </c>
      <c r="W2680" s="99">
        <v>1.0813523652104899</v>
      </c>
      <c r="X2680" s="86">
        <v>3750.26634176583</v>
      </c>
      <c r="Y2680" s="44">
        <v>4341.7676749084903</v>
      </c>
      <c r="Z2680" s="45">
        <v>4085.4356327058199</v>
      </c>
      <c r="AA2680" s="46">
        <v>1.0893721299757499</v>
      </c>
      <c r="AB2680" s="139">
        <v>4365.8305097575703</v>
      </c>
      <c r="AC2680" s="45">
        <v>4055.5324679969099</v>
      </c>
      <c r="AD2680" s="99">
        <v>1.0813985190415401</v>
      </c>
      <c r="AE2680" s="142">
        <v>3763.0275884023299</v>
      </c>
      <c r="AF2680" s="44">
        <v>4356.5416570976604</v>
      </c>
      <c r="AG2680" s="45">
        <v>4099.4834301123201</v>
      </c>
      <c r="AH2680" s="140">
        <v>1.0894109420688101</v>
      </c>
      <c r="AI2680" s="44">
        <v>4380.6863719366702</v>
      </c>
      <c r="AJ2680" s="45">
        <v>4069.4601287390401</v>
      </c>
      <c r="AK2680" s="46">
        <v>1.0814324458532101</v>
      </c>
    </row>
    <row r="2681" spans="1:37" x14ac:dyDescent="0.2">
      <c r="A2681" s="35" t="s">
        <v>4561</v>
      </c>
      <c r="B2681" s="35" t="s">
        <v>10550</v>
      </c>
      <c r="C2681" s="85" t="s">
        <v>947</v>
      </c>
      <c r="D2681" s="85" t="s">
        <v>947</v>
      </c>
      <c r="E2681" s="85" t="s">
        <v>12902</v>
      </c>
      <c r="F2681" s="85" t="s">
        <v>171</v>
      </c>
      <c r="G2681" s="85" t="s">
        <v>171</v>
      </c>
      <c r="H2681" s="840">
        <v>1.15772248668188</v>
      </c>
      <c r="I2681" s="840">
        <v>1.1641387869273001</v>
      </c>
      <c r="J2681" s="86">
        <v>3949.9166666666702</v>
      </c>
      <c r="K2681" s="44">
        <v>4572.9073455195303</v>
      </c>
      <c r="L2681" s="45">
        <v>4302.4983309112804</v>
      </c>
      <c r="M2681" s="46">
        <v>1.08926306400843</v>
      </c>
      <c r="N2681" s="139">
        <v>4598.2511967972696</v>
      </c>
      <c r="O2681" s="45">
        <v>4271.0645164243997</v>
      </c>
      <c r="P2681" s="99">
        <v>1.0813049683979099</v>
      </c>
      <c r="Q2681" s="86">
        <v>3954.22748712471</v>
      </c>
      <c r="R2681" s="44">
        <v>4577.89807929985</v>
      </c>
      <c r="S2681" s="45">
        <v>4307.4142861384198</v>
      </c>
      <c r="T2681" s="140">
        <v>1.0893187860748299</v>
      </c>
      <c r="U2681" s="44">
        <v>4603.2695900959598</v>
      </c>
      <c r="V2681" s="45">
        <v>4275.9132457826299</v>
      </c>
      <c r="W2681" s="99">
        <v>1.0813523652104899</v>
      </c>
      <c r="X2681" s="86">
        <v>3959.47175720411</v>
      </c>
      <c r="Y2681" s="44">
        <v>4583.9694886970101</v>
      </c>
      <c r="Z2681" s="45">
        <v>4313.3381817242798</v>
      </c>
      <c r="AA2681" s="46">
        <v>1.0893721299757499</v>
      </c>
      <c r="AB2681" s="139">
        <v>4609.3746483045197</v>
      </c>
      <c r="AC2681" s="45">
        <v>4281.76689442734</v>
      </c>
      <c r="AD2681" s="99">
        <v>1.0813985190415401</v>
      </c>
      <c r="AE2681" s="142">
        <v>3967.9630808501902</v>
      </c>
      <c r="AF2681" s="44">
        <v>4593.8000850237704</v>
      </c>
      <c r="AG2681" s="45">
        <v>4322.74239800328</v>
      </c>
      <c r="AH2681" s="140">
        <v>1.0894109420688101</v>
      </c>
      <c r="AI2681" s="44">
        <v>4619.2597275132703</v>
      </c>
      <c r="AJ2681" s="45">
        <v>4291.0840195790597</v>
      </c>
      <c r="AK2681" s="46">
        <v>1.0814324458532101</v>
      </c>
    </row>
    <row r="2682" spans="1:37" x14ac:dyDescent="0.2">
      <c r="A2682" s="35" t="s">
        <v>4560</v>
      </c>
      <c r="B2682" s="35" t="s">
        <v>10549</v>
      </c>
      <c r="C2682" s="85" t="s">
        <v>947</v>
      </c>
      <c r="D2682" s="85" t="s">
        <v>947</v>
      </c>
      <c r="E2682" s="85" t="s">
        <v>12902</v>
      </c>
      <c r="F2682" s="85" t="s">
        <v>176</v>
      </c>
      <c r="G2682" s="85" t="s">
        <v>176</v>
      </c>
      <c r="H2682" s="840">
        <v>1.14961334565861</v>
      </c>
      <c r="I2682" s="840">
        <v>1.1616079123827601</v>
      </c>
      <c r="J2682" s="86">
        <v>4827.0833333333303</v>
      </c>
      <c r="K2682" s="44">
        <v>5549.2794206062399</v>
      </c>
      <c r="L2682" s="45">
        <v>5221.1347488402098</v>
      </c>
      <c r="M2682" s="46">
        <v>1.08163343955257</v>
      </c>
      <c r="N2682" s="139">
        <v>5607.1781937309297</v>
      </c>
      <c r="O2682" s="45">
        <v>5208.2017261678202</v>
      </c>
      <c r="P2682" s="99">
        <v>1.0789541771948901</v>
      </c>
      <c r="Q2682" s="86">
        <v>4824.1131944184199</v>
      </c>
      <c r="R2682" s="44">
        <v>5545.8649092711903</v>
      </c>
      <c r="S2682" s="45">
        <v>5218.1890739782502</v>
      </c>
      <c r="T2682" s="140">
        <v>1.08168877131983</v>
      </c>
      <c r="U2682" s="44">
        <v>5603.7280568664901</v>
      </c>
      <c r="V2682" s="45">
        <v>5205.2252328805498</v>
      </c>
      <c r="W2682" s="99">
        <v>1.07900147096529</v>
      </c>
      <c r="X2682" s="86">
        <v>4823.6547028232599</v>
      </c>
      <c r="Y2682" s="44">
        <v>5545.3378212145199</v>
      </c>
      <c r="Z2682" s="45">
        <v>5217.9486390087804</v>
      </c>
      <c r="AA2682" s="46">
        <v>1.0817417415792101</v>
      </c>
      <c r="AB2682" s="139">
        <v>5603.1954694017904</v>
      </c>
      <c r="AC2682" s="45">
        <v>5204.9526659141802</v>
      </c>
      <c r="AD2682" s="99">
        <v>1.0790475244564599</v>
      </c>
      <c r="AE2682" s="142">
        <v>4826.58714033876</v>
      </c>
      <c r="AF2682" s="44">
        <v>5548.7089905176499</v>
      </c>
      <c r="AG2682" s="45">
        <v>5221.3067968908999</v>
      </c>
      <c r="AH2682" s="140">
        <v>1.08178028181719</v>
      </c>
      <c r="AI2682" s="44">
        <v>5606.6018120223598</v>
      </c>
      <c r="AJ2682" s="45">
        <v>5208.2803000695903</v>
      </c>
      <c r="AK2682" s="46">
        <v>1.07908137751016</v>
      </c>
    </row>
    <row r="2683" spans="1:37" x14ac:dyDescent="0.2">
      <c r="A2683" s="35" t="s">
        <v>4559</v>
      </c>
      <c r="B2683" s="35" t="s">
        <v>10548</v>
      </c>
      <c r="C2683" s="85" t="s">
        <v>947</v>
      </c>
      <c r="D2683" s="85" t="s">
        <v>947</v>
      </c>
      <c r="E2683" s="85" t="s">
        <v>12902</v>
      </c>
      <c r="F2683" s="85" t="s">
        <v>176</v>
      </c>
      <c r="G2683" s="85" t="s">
        <v>176</v>
      </c>
      <c r="H2683" s="840">
        <v>1.14961334565861</v>
      </c>
      <c r="I2683" s="840">
        <v>1.1616079123827601</v>
      </c>
      <c r="J2683" s="86">
        <v>922</v>
      </c>
      <c r="K2683" s="44">
        <v>1059.9435046972401</v>
      </c>
      <c r="L2683" s="45">
        <v>997.26603126746795</v>
      </c>
      <c r="M2683" s="46">
        <v>1.08163343955257</v>
      </c>
      <c r="N2683" s="139">
        <v>1071.0024952168999</v>
      </c>
      <c r="O2683" s="45">
        <v>994.79575137368704</v>
      </c>
      <c r="P2683" s="99">
        <v>1.0789541771948901</v>
      </c>
      <c r="Q2683" s="86">
        <v>921.84896717394702</v>
      </c>
      <c r="R2683" s="44">
        <v>1059.7698753447701</v>
      </c>
      <c r="S2683" s="45">
        <v>997.15367664484302</v>
      </c>
      <c r="T2683" s="140">
        <v>1.08168877131983</v>
      </c>
      <c r="U2683" s="44">
        <v>1070.82705429113</v>
      </c>
      <c r="V2683" s="45">
        <v>994.67639158852501</v>
      </c>
      <c r="W2683" s="99">
        <v>1.07900147096529</v>
      </c>
      <c r="X2683" s="86">
        <v>921.43911590526704</v>
      </c>
      <c r="Y2683" s="44">
        <v>1059.2987048565601</v>
      </c>
      <c r="Z2683" s="45">
        <v>996.75915399857104</v>
      </c>
      <c r="AA2683" s="46">
        <v>1.0817417415792101</v>
      </c>
      <c r="AB2683" s="139">
        <v>1070.3509678145299</v>
      </c>
      <c r="AC2683" s="45">
        <v>994.276596954924</v>
      </c>
      <c r="AD2683" s="99">
        <v>1.0790475244564599</v>
      </c>
      <c r="AE2683" s="142">
        <v>921.830424905923</v>
      </c>
      <c r="AF2683" s="44">
        <v>1059.74855890599</v>
      </c>
      <c r="AG2683" s="45">
        <v>997.21797684239198</v>
      </c>
      <c r="AH2683" s="140">
        <v>1.08178028181719</v>
      </c>
      <c r="AI2683" s="44">
        <v>1070.80551544588</v>
      </c>
      <c r="AJ2683" s="45">
        <v>994.73004473826302</v>
      </c>
      <c r="AK2683" s="46">
        <v>1.07908137751016</v>
      </c>
    </row>
    <row r="2684" spans="1:37" x14ac:dyDescent="0.2">
      <c r="A2684" s="35" t="s">
        <v>4558</v>
      </c>
      <c r="B2684" s="35" t="s">
        <v>10547</v>
      </c>
      <c r="C2684" s="85" t="s">
        <v>947</v>
      </c>
      <c r="D2684" s="85" t="s">
        <v>947</v>
      </c>
      <c r="E2684" s="85" t="s">
        <v>12902</v>
      </c>
      <c r="F2684" s="85" t="s">
        <v>171</v>
      </c>
      <c r="G2684" s="85" t="s">
        <v>171</v>
      </c>
      <c r="H2684" s="840">
        <v>1.15772248668188</v>
      </c>
      <c r="I2684" s="840">
        <v>1.1641387869273001</v>
      </c>
      <c r="J2684" s="86">
        <v>3436.0833333333298</v>
      </c>
      <c r="K2684" s="44">
        <v>3978.0309411128201</v>
      </c>
      <c r="L2684" s="45">
        <v>3742.7986598549501</v>
      </c>
      <c r="M2684" s="46">
        <v>1.08926306400843</v>
      </c>
      <c r="N2684" s="139">
        <v>4000.0778834477901</v>
      </c>
      <c r="O2684" s="45">
        <v>3715.4539801626001</v>
      </c>
      <c r="P2684" s="99">
        <v>1.0813049683979099</v>
      </c>
      <c r="Q2684" s="86">
        <v>3442.2745998426599</v>
      </c>
      <c r="R2684" s="44">
        <v>3985.19870957171</v>
      </c>
      <c r="S2684" s="45">
        <v>3749.7343884368302</v>
      </c>
      <c r="T2684" s="140">
        <v>1.0893187860748299</v>
      </c>
      <c r="U2684" s="44">
        <v>4007.2853769315002</v>
      </c>
      <c r="V2684" s="45">
        <v>3722.3117802438501</v>
      </c>
      <c r="W2684" s="99">
        <v>1.0813523652104899</v>
      </c>
      <c r="X2684" s="86">
        <v>3448.0652459817702</v>
      </c>
      <c r="Y2684" s="44">
        <v>3991.9026708193801</v>
      </c>
      <c r="Z2684" s="45">
        <v>3756.2261813105301</v>
      </c>
      <c r="AA2684" s="46">
        <v>1.0893721299757499</v>
      </c>
      <c r="AB2684" s="139">
        <v>4014.02649270341</v>
      </c>
      <c r="AC2684" s="45">
        <v>3728.7326505633</v>
      </c>
      <c r="AD2684" s="99">
        <v>1.0813985190415401</v>
      </c>
      <c r="AE2684" s="142">
        <v>3458.6642841819098</v>
      </c>
      <c r="AF2684" s="44">
        <v>4004.1734156808802</v>
      </c>
      <c r="AG2684" s="45">
        <v>3767.9067161303701</v>
      </c>
      <c r="AH2684" s="140">
        <v>1.0894109420688101</v>
      </c>
      <c r="AI2684" s="44">
        <v>4026.3652441763202</v>
      </c>
      <c r="AJ2684" s="45">
        <v>3740.3117762279799</v>
      </c>
      <c r="AK2684" s="46">
        <v>1.0814324458532101</v>
      </c>
    </row>
    <row r="2685" spans="1:37" x14ac:dyDescent="0.2">
      <c r="A2685" s="35" t="s">
        <v>4557</v>
      </c>
      <c r="B2685" s="35" t="s">
        <v>10546</v>
      </c>
      <c r="C2685" s="85" t="s">
        <v>947</v>
      </c>
      <c r="D2685" s="85" t="s">
        <v>947</v>
      </c>
      <c r="E2685" s="85" t="s">
        <v>12902</v>
      </c>
      <c r="F2685" s="85" t="s">
        <v>176</v>
      </c>
      <c r="G2685" s="85" t="s">
        <v>176</v>
      </c>
      <c r="H2685" s="840">
        <v>1.14961334565861</v>
      </c>
      <c r="I2685" s="840">
        <v>1.1616079123827601</v>
      </c>
      <c r="J2685" s="86">
        <v>6669.1666666666697</v>
      </c>
      <c r="K2685" s="44">
        <v>7666.9630044215301</v>
      </c>
      <c r="L2685" s="45">
        <v>7213.5936806159998</v>
      </c>
      <c r="M2685" s="46">
        <v>1.08163343955257</v>
      </c>
      <c r="N2685" s="139">
        <v>7746.9567689993301</v>
      </c>
      <c r="O2685" s="45">
        <v>7195.7252334089098</v>
      </c>
      <c r="P2685" s="99">
        <v>1.0789541771948901</v>
      </c>
      <c r="Q2685" s="86">
        <v>6666.35742605203</v>
      </c>
      <c r="R2685" s="44">
        <v>7663.7334639197697</v>
      </c>
      <c r="S2685" s="45">
        <v>7210.9239733650502</v>
      </c>
      <c r="T2685" s="140">
        <v>1.08168877131983</v>
      </c>
      <c r="U2685" s="44">
        <v>7743.6935328735699</v>
      </c>
      <c r="V2685" s="45">
        <v>7193.0094686905404</v>
      </c>
      <c r="W2685" s="99">
        <v>1.07900147096529</v>
      </c>
      <c r="X2685" s="86">
        <v>6664.3065257487197</v>
      </c>
      <c r="Y2685" s="44">
        <v>7661.3757215604701</v>
      </c>
      <c r="Z2685" s="45">
        <v>7209.0585475811104</v>
      </c>
      <c r="AA2685" s="46">
        <v>1.0817417415792101</v>
      </c>
      <c r="AB2685" s="139">
        <v>7741.3111908537403</v>
      </c>
      <c r="AC2685" s="45">
        <v>7191.10345882816</v>
      </c>
      <c r="AD2685" s="99">
        <v>1.0790475244564599</v>
      </c>
      <c r="AE2685" s="142">
        <v>6667.2114335245396</v>
      </c>
      <c r="AF2685" s="44">
        <v>7664.7152423074704</v>
      </c>
      <c r="AG2685" s="45">
        <v>7212.4578634929903</v>
      </c>
      <c r="AH2685" s="140">
        <v>1.08178028181719</v>
      </c>
      <c r="AI2685" s="44">
        <v>7744.6855547108798</v>
      </c>
      <c r="AJ2685" s="45">
        <v>7194.46369783917</v>
      </c>
      <c r="AK2685" s="46">
        <v>1.07908137751016</v>
      </c>
    </row>
    <row r="2686" spans="1:37" x14ac:dyDescent="0.2">
      <c r="A2686" s="35" t="s">
        <v>4556</v>
      </c>
      <c r="B2686" s="35" t="s">
        <v>9942</v>
      </c>
      <c r="C2686" s="85" t="s">
        <v>947</v>
      </c>
      <c r="D2686" s="85" t="s">
        <v>947</v>
      </c>
      <c r="E2686" s="85" t="s">
        <v>12902</v>
      </c>
      <c r="F2686" s="85" t="s">
        <v>171</v>
      </c>
      <c r="G2686" s="85" t="s">
        <v>171</v>
      </c>
      <c r="H2686" s="840">
        <v>1.15772248668188</v>
      </c>
      <c r="I2686" s="840">
        <v>1.1641387869273001</v>
      </c>
      <c r="J2686" s="86">
        <v>2862.8333333333298</v>
      </c>
      <c r="K2686" s="44">
        <v>3314.3665256224399</v>
      </c>
      <c r="L2686" s="45">
        <v>3118.3786084121198</v>
      </c>
      <c r="M2686" s="46">
        <v>1.08926306400843</v>
      </c>
      <c r="N2686" s="139">
        <v>3332.7353238417099</v>
      </c>
      <c r="O2686" s="45">
        <v>3095.5959070284998</v>
      </c>
      <c r="P2686" s="99">
        <v>1.0813049683979099</v>
      </c>
      <c r="Q2686" s="86">
        <v>2866.3598810131698</v>
      </c>
      <c r="R2686" s="44">
        <v>3318.44928917174</v>
      </c>
      <c r="S2686" s="45">
        <v>3122.3796660388698</v>
      </c>
      <c r="T2686" s="140">
        <v>1.0893187860748299</v>
      </c>
      <c r="U2686" s="44">
        <v>3336.8407147797602</v>
      </c>
      <c r="V2686" s="45">
        <v>3099.5450368780498</v>
      </c>
      <c r="W2686" s="99">
        <v>1.0813523652104899</v>
      </c>
      <c r="X2686" s="86">
        <v>2869.3214292523098</v>
      </c>
      <c r="Y2686" s="44">
        <v>3321.8779401635902</v>
      </c>
      <c r="Z2686" s="45">
        <v>3125.7587969696601</v>
      </c>
      <c r="AA2686" s="46">
        <v>1.0893721299757499</v>
      </c>
      <c r="AB2686" s="139">
        <v>3340.2883679543002</v>
      </c>
      <c r="AC2686" s="45">
        <v>3102.8799442476102</v>
      </c>
      <c r="AD2686" s="99">
        <v>1.0813985190415401</v>
      </c>
      <c r="AE2686" s="142">
        <v>2874.1454905354799</v>
      </c>
      <c r="AF2686" s="44">
        <v>3327.4628643882402</v>
      </c>
      <c r="AG2686" s="45">
        <v>3131.1255464870901</v>
      </c>
      <c r="AH2686" s="140">
        <v>1.0894109420688101</v>
      </c>
      <c r="AI2686" s="44">
        <v>3345.9042448045502</v>
      </c>
      <c r="AJ2686" s="45">
        <v>3108.1941875677599</v>
      </c>
      <c r="AK2686" s="46">
        <v>1.0814324458532101</v>
      </c>
    </row>
    <row r="2687" spans="1:37" x14ac:dyDescent="0.2">
      <c r="A2687" s="35" t="s">
        <v>4555</v>
      </c>
      <c r="B2687" s="35" t="s">
        <v>9954</v>
      </c>
      <c r="C2687" s="85" t="s">
        <v>947</v>
      </c>
      <c r="D2687" s="85" t="s">
        <v>947</v>
      </c>
      <c r="E2687" s="85" t="s">
        <v>12902</v>
      </c>
      <c r="F2687" s="85" t="s">
        <v>171</v>
      </c>
      <c r="G2687" s="85" t="s">
        <v>171</v>
      </c>
      <c r="H2687" s="840">
        <v>1.15772248668188</v>
      </c>
      <c r="I2687" s="840">
        <v>1.1641387869273001</v>
      </c>
      <c r="J2687" s="86">
        <v>3497.6666666666702</v>
      </c>
      <c r="K2687" s="44">
        <v>4049.3273509176502</v>
      </c>
      <c r="L2687" s="45">
        <v>3809.8791102134701</v>
      </c>
      <c r="M2687" s="46">
        <v>1.08926306400843</v>
      </c>
      <c r="N2687" s="139">
        <v>4071.7694304093998</v>
      </c>
      <c r="O2687" s="45">
        <v>3782.0443444664402</v>
      </c>
      <c r="P2687" s="99">
        <v>1.0813049683979099</v>
      </c>
      <c r="Q2687" s="86">
        <v>3501.9224552340202</v>
      </c>
      <c r="R2687" s="44">
        <v>4054.2543730406301</v>
      </c>
      <c r="S2687" s="45">
        <v>3814.70991786371</v>
      </c>
      <c r="T2687" s="140">
        <v>1.0893187860748299</v>
      </c>
      <c r="U2687" s="44">
        <v>4076.7237589496099</v>
      </c>
      <c r="V2687" s="45">
        <v>3786.8121297510302</v>
      </c>
      <c r="W2687" s="99">
        <v>1.0813523652104899</v>
      </c>
      <c r="X2687" s="86">
        <v>3507.5523530714099</v>
      </c>
      <c r="Y2687" s="44">
        <v>4060.7722323647099</v>
      </c>
      <c r="Z2687" s="45">
        <v>3821.0297778668701</v>
      </c>
      <c r="AA2687" s="46">
        <v>1.0893721299757499</v>
      </c>
      <c r="AB2687" s="139">
        <v>4083.2777413885601</v>
      </c>
      <c r="AC2687" s="45">
        <v>3793.0619200720998</v>
      </c>
      <c r="AD2687" s="99">
        <v>1.0813985190415401</v>
      </c>
      <c r="AE2687" s="142">
        <v>3517.8199996418298</v>
      </c>
      <c r="AF2687" s="44">
        <v>4072.6593176845799</v>
      </c>
      <c r="AG2687" s="45">
        <v>3832.35159983831</v>
      </c>
      <c r="AH2687" s="140">
        <v>1.0894109420688101</v>
      </c>
      <c r="AI2687" s="44">
        <v>4095.2307070116399</v>
      </c>
      <c r="AJ2687" s="45">
        <v>3804.2846862840001</v>
      </c>
      <c r="AK2687" s="46">
        <v>1.0814324458532101</v>
      </c>
    </row>
    <row r="2688" spans="1:37" x14ac:dyDescent="0.2">
      <c r="A2688" s="35" t="s">
        <v>4554</v>
      </c>
      <c r="B2688" s="35" t="s">
        <v>10545</v>
      </c>
      <c r="C2688" s="85" t="s">
        <v>947</v>
      </c>
      <c r="D2688" s="85" t="s">
        <v>947</v>
      </c>
      <c r="E2688" s="85" t="s">
        <v>12902</v>
      </c>
      <c r="F2688" s="85" t="s">
        <v>176</v>
      </c>
      <c r="G2688" s="85" t="s">
        <v>176</v>
      </c>
      <c r="H2688" s="840">
        <v>1.14961334565861</v>
      </c>
      <c r="I2688" s="840">
        <v>1.1616079123827601</v>
      </c>
      <c r="J2688" s="86">
        <v>4869.0833333333303</v>
      </c>
      <c r="K2688" s="44">
        <v>5597.5631811239</v>
      </c>
      <c r="L2688" s="45">
        <v>5266.5633533014197</v>
      </c>
      <c r="M2688" s="46">
        <v>1.08163343955257</v>
      </c>
      <c r="N2688" s="139">
        <v>5655.9657260510003</v>
      </c>
      <c r="O2688" s="45">
        <v>5253.5178016100099</v>
      </c>
      <c r="P2688" s="99">
        <v>1.0789541771948901</v>
      </c>
      <c r="Q2688" s="86">
        <v>4867.2711288310202</v>
      </c>
      <c r="R2688" s="44">
        <v>5595.4798466429702</v>
      </c>
      <c r="S2688" s="45">
        <v>5264.87252702571</v>
      </c>
      <c r="T2688" s="140">
        <v>1.08168877131983</v>
      </c>
      <c r="U2688" s="44">
        <v>5653.86065496226</v>
      </c>
      <c r="V2688" s="45">
        <v>5251.7927075955704</v>
      </c>
      <c r="W2688" s="99">
        <v>1.07900147096529</v>
      </c>
      <c r="X2688" s="86">
        <v>4865.5711605808601</v>
      </c>
      <c r="Y2688" s="44">
        <v>5593.52554045539</v>
      </c>
      <c r="Z2688" s="45">
        <v>5263.2914210243098</v>
      </c>
      <c r="AA2688" s="46">
        <v>1.0817417415792101</v>
      </c>
      <c r="AB2688" s="139">
        <v>5651.8859583920703</v>
      </c>
      <c r="AC2688" s="45">
        <v>5250.1825158914999</v>
      </c>
      <c r="AD2688" s="99">
        <v>1.0790475244564599</v>
      </c>
      <c r="AE2688" s="142">
        <v>4869.82220690954</v>
      </c>
      <c r="AF2688" s="44">
        <v>5598.41260004786</v>
      </c>
      <c r="AG2688" s="45">
        <v>5268.0776393902197</v>
      </c>
      <c r="AH2688" s="140">
        <v>1.08178028181719</v>
      </c>
      <c r="AI2688" s="44">
        <v>5656.8240074433697</v>
      </c>
      <c r="AJ2688" s="45">
        <v>5254.9344552615303</v>
      </c>
      <c r="AK2688" s="46">
        <v>1.07908137751016</v>
      </c>
    </row>
    <row r="2689" spans="1:37" x14ac:dyDescent="0.2">
      <c r="A2689" s="35" t="s">
        <v>4553</v>
      </c>
      <c r="B2689" s="35" t="s">
        <v>10544</v>
      </c>
      <c r="C2689" s="85" t="s">
        <v>966</v>
      </c>
      <c r="D2689" s="85" t="s">
        <v>13417</v>
      </c>
      <c r="E2689" s="85" t="s">
        <v>12904</v>
      </c>
      <c r="F2689" s="85" t="s">
        <v>437</v>
      </c>
      <c r="G2689" s="85" t="s">
        <v>437</v>
      </c>
      <c r="H2689" s="840">
        <v>1.0321449046464699</v>
      </c>
      <c r="I2689" s="840">
        <v>1.05485815634012</v>
      </c>
      <c r="J2689" s="86">
        <v>9141.4166666666697</v>
      </c>
      <c r="K2689" s="44">
        <v>9435.2666337503106</v>
      </c>
      <c r="L2689" s="45">
        <v>8877.3324880916898</v>
      </c>
      <c r="M2689" s="46">
        <v>0.97111124148427297</v>
      </c>
      <c r="N2689" s="139">
        <v>9642.89793133684</v>
      </c>
      <c r="O2689" s="45">
        <v>8956.7614789555391</v>
      </c>
      <c r="P2689" s="99">
        <v>0.97980015631663997</v>
      </c>
      <c r="Q2689" s="86">
        <v>9140.6905134392091</v>
      </c>
      <c r="R2689" s="44">
        <v>9434.5171383966008</v>
      </c>
      <c r="S2689" s="45">
        <v>8877.0814030360798</v>
      </c>
      <c r="T2689" s="140">
        <v>0.97116091940586302</v>
      </c>
      <c r="U2689" s="44">
        <v>9642.1319426820992</v>
      </c>
      <c r="V2689" s="45">
        <v>8956.4425642163696</v>
      </c>
      <c r="W2689" s="99">
        <v>0.97984310387142504</v>
      </c>
      <c r="X2689" s="86">
        <v>9139.6673466336506</v>
      </c>
      <c r="Y2689" s="44">
        <v>9433.4610819916397</v>
      </c>
      <c r="Z2689" s="45">
        <v>8876.5224051110799</v>
      </c>
      <c r="AA2689" s="46">
        <v>0.97120847712039604</v>
      </c>
      <c r="AB2689" s="139">
        <v>9641.0526468319695</v>
      </c>
      <c r="AC2689" s="45">
        <v>8955.8222536370904</v>
      </c>
      <c r="AD2689" s="99">
        <v>0.97988492512648395</v>
      </c>
      <c r="AE2689" s="142">
        <v>9147.9056343669909</v>
      </c>
      <c r="AF2689" s="44">
        <v>9441.9641886986101</v>
      </c>
      <c r="AG2689" s="45">
        <v>8884.8400373315108</v>
      </c>
      <c r="AH2689" s="140">
        <v>0.97124307928503495</v>
      </c>
      <c r="AI2689" s="44">
        <v>9649.7428718417505</v>
      </c>
      <c r="AJ2689" s="45">
        <v>8964.1760526634407</v>
      </c>
      <c r="AK2689" s="46">
        <v>0.97991566714316503</v>
      </c>
    </row>
    <row r="2690" spans="1:37" x14ac:dyDescent="0.2">
      <c r="A2690" s="35" t="s">
        <v>4552</v>
      </c>
      <c r="B2690" s="35" t="s">
        <v>10543</v>
      </c>
      <c r="C2690" s="85" t="s">
        <v>966</v>
      </c>
      <c r="D2690" s="85" t="s">
        <v>13417</v>
      </c>
      <c r="E2690" s="85" t="s">
        <v>12904</v>
      </c>
      <c r="F2690" s="85" t="s">
        <v>391</v>
      </c>
      <c r="G2690" s="85" t="s">
        <v>391</v>
      </c>
      <c r="H2690" s="840">
        <v>1.03136151812167</v>
      </c>
      <c r="I2690" s="840">
        <v>1.06586297138265</v>
      </c>
      <c r="J2690" s="86">
        <v>6209.75</v>
      </c>
      <c r="K2690" s="44">
        <v>6404.4971871560401</v>
      </c>
      <c r="L2690" s="45">
        <v>6025.78105700375</v>
      </c>
      <c r="M2690" s="46">
        <v>0.97037417883228005</v>
      </c>
      <c r="N2690" s="139">
        <v>6618.7425865433997</v>
      </c>
      <c r="O2690" s="45">
        <v>6147.7886689666402</v>
      </c>
      <c r="P2690" s="99">
        <v>0.99002192825260904</v>
      </c>
      <c r="Q2690" s="86">
        <v>6219.7094644036297</v>
      </c>
      <c r="R2690" s="44">
        <v>6414.7689954830503</v>
      </c>
      <c r="S2690" s="45">
        <v>6035.7542118210304</v>
      </c>
      <c r="T2690" s="140">
        <v>0.97042381904887998</v>
      </c>
      <c r="U2690" s="44">
        <v>6629.3580108660299</v>
      </c>
      <c r="V2690" s="45">
        <v>6157.91866517781</v>
      </c>
      <c r="W2690" s="99">
        <v>0.99006532385805801</v>
      </c>
      <c r="X2690" s="86">
        <v>6232.7119464768202</v>
      </c>
      <c r="Y2690" s="44">
        <v>6428.1792551334001</v>
      </c>
      <c r="Z2690" s="45">
        <v>6048.6683186925402</v>
      </c>
      <c r="AA2690" s="46">
        <v>0.97047134066763496</v>
      </c>
      <c r="AB2690" s="139">
        <v>6643.2168750439196</v>
      </c>
      <c r="AC2690" s="45">
        <v>6171.0553509741403</v>
      </c>
      <c r="AD2690" s="99">
        <v>0.99010758141365096</v>
      </c>
      <c r="AE2690" s="142">
        <v>6248.0463889041503</v>
      </c>
      <c r="AF2690" s="44">
        <v>6443.9946089548002</v>
      </c>
      <c r="AG2690" s="45">
        <v>6063.7659874328901</v>
      </c>
      <c r="AH2690" s="140">
        <v>0.97050591656961505</v>
      </c>
      <c r="AI2690" s="44">
        <v>6659.5612894140004</v>
      </c>
      <c r="AJ2690" s="45">
        <v>6186.4321800748303</v>
      </c>
      <c r="AK2690" s="46">
        <v>0.99013864414663399</v>
      </c>
    </row>
    <row r="2691" spans="1:37" x14ac:dyDescent="0.2">
      <c r="A2691" s="35" t="s">
        <v>4551</v>
      </c>
      <c r="B2691" s="35" t="s">
        <v>10542</v>
      </c>
      <c r="C2691" s="85" t="s">
        <v>966</v>
      </c>
      <c r="D2691" s="85" t="s">
        <v>13417</v>
      </c>
      <c r="E2691" s="85" t="s">
        <v>12904</v>
      </c>
      <c r="F2691" s="85" t="s">
        <v>391</v>
      </c>
      <c r="G2691" s="85" t="s">
        <v>391</v>
      </c>
      <c r="H2691" s="840">
        <v>1.03136151812167</v>
      </c>
      <c r="I2691" s="840">
        <v>1.06586297138265</v>
      </c>
      <c r="J2691" s="86">
        <v>18131</v>
      </c>
      <c r="K2691" s="44">
        <v>18699.615685064</v>
      </c>
      <c r="L2691" s="45">
        <v>17593.8542364081</v>
      </c>
      <c r="M2691" s="46">
        <v>0.97037417883228005</v>
      </c>
      <c r="N2691" s="139">
        <v>19325.161534138799</v>
      </c>
      <c r="O2691" s="45">
        <v>17950.087581148098</v>
      </c>
      <c r="P2691" s="99">
        <v>0.99002192825260904</v>
      </c>
      <c r="Q2691" s="86">
        <v>18166.336707354301</v>
      </c>
      <c r="R2691" s="44">
        <v>18736.060605206399</v>
      </c>
      <c r="S2691" s="45">
        <v>17629.0458456786</v>
      </c>
      <c r="T2691" s="140">
        <v>0.97042381904887898</v>
      </c>
      <c r="U2691" s="44">
        <v>19362.825622038399</v>
      </c>
      <c r="V2691" s="45">
        <v>17985.860035481299</v>
      </c>
      <c r="W2691" s="99">
        <v>0.99006532385805801</v>
      </c>
      <c r="X2691" s="86">
        <v>18209.459962673802</v>
      </c>
      <c r="Y2691" s="44">
        <v>18780.536271279001</v>
      </c>
      <c r="Z2691" s="45">
        <v>17671.759022809601</v>
      </c>
      <c r="AA2691" s="46">
        <v>0.97047134066763496</v>
      </c>
      <c r="AB2691" s="139">
        <v>19408.7891030889</v>
      </c>
      <c r="AC2691" s="45">
        <v>18029.324362491701</v>
      </c>
      <c r="AD2691" s="99">
        <v>0.99010758141365096</v>
      </c>
      <c r="AE2691" s="142">
        <v>18258.935939018</v>
      </c>
      <c r="AF2691" s="44">
        <v>18831.563889352001</v>
      </c>
      <c r="AG2691" s="45">
        <v>17720.405359082601</v>
      </c>
      <c r="AH2691" s="140">
        <v>0.97050591656961505</v>
      </c>
      <c r="AI2691" s="44">
        <v>19461.5237142472</v>
      </c>
      <c r="AJ2691" s="45">
        <v>18078.8780742196</v>
      </c>
      <c r="AK2691" s="46">
        <v>0.99013864414663399</v>
      </c>
    </row>
    <row r="2692" spans="1:37" x14ac:dyDescent="0.2">
      <c r="A2692" s="35" t="s">
        <v>4550</v>
      </c>
      <c r="B2692" s="35" t="s">
        <v>10541</v>
      </c>
      <c r="C2692" s="85" t="s">
        <v>966</v>
      </c>
      <c r="D2692" s="85" t="s">
        <v>13417</v>
      </c>
      <c r="E2692" s="85" t="s">
        <v>12904</v>
      </c>
      <c r="F2692" s="85" t="s">
        <v>387</v>
      </c>
      <c r="G2692" s="85" t="s">
        <v>387</v>
      </c>
      <c r="H2692" s="840">
        <v>1.0414366615259001</v>
      </c>
      <c r="I2692" s="840">
        <v>1.07804396906176</v>
      </c>
      <c r="J2692" s="86">
        <v>10147.416666666701</v>
      </c>
      <c r="K2692" s="44">
        <v>10567.891736445599</v>
      </c>
      <c r="L2692" s="45">
        <v>9942.9822477941907</v>
      </c>
      <c r="M2692" s="46">
        <v>0.97985355035789401</v>
      </c>
      <c r="N2692" s="139">
        <v>10939.361339056801</v>
      </c>
      <c r="O2692" s="45">
        <v>10160.975563956399</v>
      </c>
      <c r="P2692" s="99">
        <v>1.0013361920314401</v>
      </c>
      <c r="Q2692" s="86">
        <v>10247.6391157248</v>
      </c>
      <c r="R2692" s="44">
        <v>10672.2670692027</v>
      </c>
      <c r="S2692" s="45">
        <v>10041.6992346843</v>
      </c>
      <c r="T2692" s="140">
        <v>0.97990367549883095</v>
      </c>
      <c r="U2692" s="44">
        <v>11047.4055458285</v>
      </c>
      <c r="V2692" s="45">
        <v>10261.781714148099</v>
      </c>
      <c r="W2692" s="99">
        <v>1.00138008357472</v>
      </c>
      <c r="X2692" s="86">
        <v>10353.142993392599</v>
      </c>
      <c r="Y2692" s="44">
        <v>10782.142675339001</v>
      </c>
      <c r="Z2692" s="45">
        <v>10145.5796765258</v>
      </c>
      <c r="AA2692" s="46">
        <v>0.97995166134580802</v>
      </c>
      <c r="AB2692" s="139">
        <v>11161.1433648609</v>
      </c>
      <c r="AC2692" s="45">
        <v>10367.873694362699</v>
      </c>
      <c r="AD2692" s="99">
        <v>1.0014228240621701</v>
      </c>
      <c r="AE2692" s="142">
        <v>10459.384693010399</v>
      </c>
      <c r="AF2692" s="44">
        <v>10892.7866763038</v>
      </c>
      <c r="AG2692" s="45">
        <v>10250.0565820378</v>
      </c>
      <c r="AH2692" s="140">
        <v>0.97998657501215602</v>
      </c>
      <c r="AI2692" s="44">
        <v>11275.6765883967</v>
      </c>
      <c r="AJ2692" s="45">
        <v>10474.595167321</v>
      </c>
      <c r="AK2692" s="46">
        <v>1.00145424178927</v>
      </c>
    </row>
    <row r="2693" spans="1:37" x14ac:dyDescent="0.2">
      <c r="A2693" s="35" t="s">
        <v>4549</v>
      </c>
      <c r="B2693" s="35" t="s">
        <v>10540</v>
      </c>
      <c r="C2693" s="85" t="s">
        <v>966</v>
      </c>
      <c r="D2693" s="85" t="s">
        <v>13417</v>
      </c>
      <c r="E2693" s="85" t="s">
        <v>12904</v>
      </c>
      <c r="F2693" s="85" t="s">
        <v>437</v>
      </c>
      <c r="G2693" s="85" t="s">
        <v>437</v>
      </c>
      <c r="H2693" s="840">
        <v>1.0321449046464699</v>
      </c>
      <c r="I2693" s="840">
        <v>1.05485815634012</v>
      </c>
      <c r="J2693" s="86">
        <v>6526</v>
      </c>
      <c r="K2693" s="44">
        <v>6735.7776477228599</v>
      </c>
      <c r="L2693" s="45">
        <v>6337.4719619263597</v>
      </c>
      <c r="M2693" s="46">
        <v>0.97111124148427297</v>
      </c>
      <c r="N2693" s="139">
        <v>6884.0043282756196</v>
      </c>
      <c r="O2693" s="45">
        <v>6394.1758201223902</v>
      </c>
      <c r="P2693" s="99">
        <v>0.97980015631663997</v>
      </c>
      <c r="Q2693" s="86">
        <v>6526.1284785895896</v>
      </c>
      <c r="R2693" s="44">
        <v>6735.9102562444596</v>
      </c>
      <c r="S2693" s="45">
        <v>6337.9209334278603</v>
      </c>
      <c r="T2693" s="140">
        <v>0.97116091940586302</v>
      </c>
      <c r="U2693" s="44">
        <v>6884.1398549637697</v>
      </c>
      <c r="V2693" s="45">
        <v>6394.5819847249304</v>
      </c>
      <c r="W2693" s="99">
        <v>0.97984310387142504</v>
      </c>
      <c r="X2693" s="86">
        <v>6523.8422912761098</v>
      </c>
      <c r="Y2693" s="44">
        <v>6733.55057965778</v>
      </c>
      <c r="Z2693" s="45">
        <v>6336.0109366838997</v>
      </c>
      <c r="AA2693" s="46">
        <v>0.97120847712039604</v>
      </c>
      <c r="AB2693" s="139">
        <v>6881.7282516292098</v>
      </c>
      <c r="AC2693" s="45">
        <v>6392.6147151240802</v>
      </c>
      <c r="AD2693" s="99">
        <v>0.97988492512648395</v>
      </c>
      <c r="AE2693" s="142">
        <v>6533.7039847778296</v>
      </c>
      <c r="AF2693" s="44">
        <v>6743.7292763567602</v>
      </c>
      <c r="AG2693" s="45">
        <v>6345.8147773125202</v>
      </c>
      <c r="AH2693" s="140">
        <v>0.97124307928503495</v>
      </c>
      <c r="AI2693" s="44">
        <v>6892.1309394548298</v>
      </c>
      <c r="AJ2693" s="45">
        <v>6402.4788991595196</v>
      </c>
      <c r="AK2693" s="46">
        <v>0.97991566714316503</v>
      </c>
    </row>
    <row r="2694" spans="1:37" x14ac:dyDescent="0.2">
      <c r="A2694" s="35" t="s">
        <v>4548</v>
      </c>
      <c r="B2694" s="35" t="s">
        <v>10539</v>
      </c>
      <c r="C2694" s="85" t="s">
        <v>966</v>
      </c>
      <c r="D2694" s="85" t="s">
        <v>13417</v>
      </c>
      <c r="E2694" s="85" t="s">
        <v>12904</v>
      </c>
      <c r="F2694" s="85" t="s">
        <v>387</v>
      </c>
      <c r="G2694" s="85" t="s">
        <v>387</v>
      </c>
      <c r="H2694" s="840">
        <v>1.0414366615259001</v>
      </c>
      <c r="I2694" s="840">
        <v>1.07804396906176</v>
      </c>
      <c r="J2694" s="86">
        <v>14656.166666666701</v>
      </c>
      <c r="K2694" s="44">
        <v>15263.4692841005</v>
      </c>
      <c r="L2694" s="45">
        <v>14360.896942970399</v>
      </c>
      <c r="M2694" s="46">
        <v>0.97985355035789401</v>
      </c>
      <c r="N2694" s="139">
        <v>15799.992084564001</v>
      </c>
      <c r="O2694" s="45">
        <v>14675.7501197782</v>
      </c>
      <c r="P2694" s="99">
        <v>1.0013361920314401</v>
      </c>
      <c r="Q2694" s="86">
        <v>14781.526723782799</v>
      </c>
      <c r="R2694" s="44">
        <v>15394.0238434722</v>
      </c>
      <c r="S2694" s="45">
        <v>14484.4723661189</v>
      </c>
      <c r="T2694" s="140">
        <v>0.97990367549883095</v>
      </c>
      <c r="U2694" s="44">
        <v>15935.135738099299</v>
      </c>
      <c r="V2694" s="45">
        <v>14801.9264660236</v>
      </c>
      <c r="W2694" s="99">
        <v>1.00138008357472</v>
      </c>
      <c r="X2694" s="86">
        <v>14899.032116549201</v>
      </c>
      <c r="Y2694" s="44">
        <v>15516.398267426201</v>
      </c>
      <c r="Z2694" s="45">
        <v>14600.331275057</v>
      </c>
      <c r="AA2694" s="46">
        <v>0.97995166134580802</v>
      </c>
      <c r="AB2694" s="139">
        <v>16061.811718103399</v>
      </c>
      <c r="AC2694" s="45">
        <v>14920.2308179478</v>
      </c>
      <c r="AD2694" s="99">
        <v>1.0014228240621701</v>
      </c>
      <c r="AE2694" s="142">
        <v>15018.4695985662</v>
      </c>
      <c r="AF2694" s="44">
        <v>15640.784839959</v>
      </c>
      <c r="AG2694" s="45">
        <v>14717.8985838231</v>
      </c>
      <c r="AH2694" s="140">
        <v>0.97998657501215602</v>
      </c>
      <c r="AI2694" s="44">
        <v>16190.5705752717</v>
      </c>
      <c r="AJ2694" s="45">
        <v>15040.310084667301</v>
      </c>
      <c r="AK2694" s="46">
        <v>1.00145424178927</v>
      </c>
    </row>
    <row r="2695" spans="1:37" x14ac:dyDescent="0.2">
      <c r="A2695" s="35" t="s">
        <v>4547</v>
      </c>
      <c r="B2695" s="35" t="s">
        <v>10538</v>
      </c>
      <c r="C2695" s="85" t="s">
        <v>966</v>
      </c>
      <c r="D2695" s="85" t="s">
        <v>13417</v>
      </c>
      <c r="E2695" s="85" t="s">
        <v>12904</v>
      </c>
      <c r="F2695" s="85" t="s">
        <v>437</v>
      </c>
      <c r="G2695" s="85" t="s">
        <v>437</v>
      </c>
      <c r="H2695" s="840">
        <v>1.0321449046464699</v>
      </c>
      <c r="I2695" s="840">
        <v>1.05485815634012</v>
      </c>
      <c r="J2695" s="86">
        <v>18760.083333333299</v>
      </c>
      <c r="K2695" s="44">
        <v>19363.124423243102</v>
      </c>
      <c r="L2695" s="45">
        <v>18218.127816181699</v>
      </c>
      <c r="M2695" s="46">
        <v>0.97111124148427297</v>
      </c>
      <c r="N2695" s="139">
        <v>19789.226917787</v>
      </c>
      <c r="O2695" s="45">
        <v>18381.132582513201</v>
      </c>
      <c r="P2695" s="99">
        <v>0.97980015631663997</v>
      </c>
      <c r="Q2695" s="86">
        <v>18764.794300437301</v>
      </c>
      <c r="R2695" s="44">
        <v>19367.986823935498</v>
      </c>
      <c r="S2695" s="45">
        <v>18223.634885274601</v>
      </c>
      <c r="T2695" s="140">
        <v>0.97116091940586302</v>
      </c>
      <c r="U2695" s="44">
        <v>19794.196319860901</v>
      </c>
      <c r="V2695" s="45">
        <v>18386.554290849301</v>
      </c>
      <c r="W2695" s="99">
        <v>0.97984310387142504</v>
      </c>
      <c r="X2695" s="86">
        <v>18771.720423303199</v>
      </c>
      <c r="Y2695" s="44">
        <v>19375.135586360499</v>
      </c>
      <c r="Z2695" s="45">
        <v>18231.254005246101</v>
      </c>
      <c r="AA2695" s="46">
        <v>0.97120847712039604</v>
      </c>
      <c r="AB2695" s="139">
        <v>19801.5023970578</v>
      </c>
      <c r="AC2695" s="45">
        <v>18394.125861483801</v>
      </c>
      <c r="AD2695" s="99">
        <v>0.97988492512648395</v>
      </c>
      <c r="AE2695" s="142">
        <v>18804.4404021222</v>
      </c>
      <c r="AF2695" s="44">
        <v>19408.907345778702</v>
      </c>
      <c r="AG2695" s="45">
        <v>18263.6826003891</v>
      </c>
      <c r="AH2695" s="140">
        <v>0.97124307928503495</v>
      </c>
      <c r="AI2695" s="44">
        <v>19836.017333590298</v>
      </c>
      <c r="AJ2695" s="45">
        <v>18426.7657618995</v>
      </c>
      <c r="AK2695" s="46">
        <v>0.97991566714316503</v>
      </c>
    </row>
    <row r="2696" spans="1:37" x14ac:dyDescent="0.2">
      <c r="A2696" s="35" t="s">
        <v>4546</v>
      </c>
      <c r="B2696" s="35" t="s">
        <v>10537</v>
      </c>
      <c r="C2696" s="85" t="s">
        <v>966</v>
      </c>
      <c r="D2696" s="85" t="s">
        <v>13417</v>
      </c>
      <c r="E2696" s="85" t="s">
        <v>12904</v>
      </c>
      <c r="F2696" s="85" t="s">
        <v>387</v>
      </c>
      <c r="G2696" s="85" t="s">
        <v>387</v>
      </c>
      <c r="H2696" s="840">
        <v>1.0414366615259001</v>
      </c>
      <c r="I2696" s="840">
        <v>1.07804396906176</v>
      </c>
      <c r="J2696" s="86">
        <v>6696.1666666666697</v>
      </c>
      <c r="K2696" s="44">
        <v>6973.6334583543403</v>
      </c>
      <c r="L2696" s="45">
        <v>6561.2626821215199</v>
      </c>
      <c r="M2696" s="46">
        <v>0.97985355035789401</v>
      </c>
      <c r="N2696" s="139">
        <v>7218.7620908323897</v>
      </c>
      <c r="O2696" s="45">
        <v>6705.1140312078796</v>
      </c>
      <c r="P2696" s="99">
        <v>1.0013361920314401</v>
      </c>
      <c r="Q2696" s="86">
        <v>6754.5914854933899</v>
      </c>
      <c r="R2696" s="44">
        <v>7034.4792066235004</v>
      </c>
      <c r="S2696" s="45">
        <v>6618.8490231280803</v>
      </c>
      <c r="T2696" s="140">
        <v>0.97990367549883095</v>
      </c>
      <c r="U2696" s="44">
        <v>7281.7466144120699</v>
      </c>
      <c r="V2696" s="45">
        <v>6763.9133862564804</v>
      </c>
      <c r="W2696" s="99">
        <v>1.00138008357472</v>
      </c>
      <c r="X2696" s="86">
        <v>6811.0994393252904</v>
      </c>
      <c r="Y2696" s="44">
        <v>7093.3286614118497</v>
      </c>
      <c r="Z2696" s="45">
        <v>6674.5482111583196</v>
      </c>
      <c r="AA2696" s="46">
        <v>0.97995166134580802</v>
      </c>
      <c r="AB2696" s="139">
        <v>7342.6646732445697</v>
      </c>
      <c r="AC2696" s="45">
        <v>6820.7904354974198</v>
      </c>
      <c r="AD2696" s="99">
        <v>1.0014228240621701</v>
      </c>
      <c r="AE2696" s="142">
        <v>6866.9019802395196</v>
      </c>
      <c r="AF2696" s="44">
        <v>7151.4434733262297</v>
      </c>
      <c r="AG2696" s="45">
        <v>6729.4717525591204</v>
      </c>
      <c r="AH2696" s="140">
        <v>0.97998657501215602</v>
      </c>
      <c r="AI2696" s="44">
        <v>7402.8222659354797</v>
      </c>
      <c r="AJ2696" s="45">
        <v>6876.8881160620003</v>
      </c>
      <c r="AK2696" s="46">
        <v>1.00145424178927</v>
      </c>
    </row>
    <row r="2697" spans="1:37" x14ac:dyDescent="0.2">
      <c r="A2697" s="35" t="s">
        <v>4545</v>
      </c>
      <c r="B2697" s="35" t="s">
        <v>10536</v>
      </c>
      <c r="C2697" s="85" t="s">
        <v>966</v>
      </c>
      <c r="D2697" s="85" t="s">
        <v>13417</v>
      </c>
      <c r="E2697" s="85" t="s">
        <v>12904</v>
      </c>
      <c r="F2697" s="85" t="s">
        <v>437</v>
      </c>
      <c r="G2697" s="85" t="s">
        <v>437</v>
      </c>
      <c r="H2697" s="840">
        <v>1.0321449046464699</v>
      </c>
      <c r="I2697" s="840">
        <v>1.05485815634012</v>
      </c>
      <c r="J2697" s="86">
        <v>8666.9166666666697</v>
      </c>
      <c r="K2697" s="44">
        <v>8945.5138764955609</v>
      </c>
      <c r="L2697" s="45">
        <v>8416.5402040074005</v>
      </c>
      <c r="M2697" s="46">
        <v>0.97111124148427297</v>
      </c>
      <c r="N2697" s="139">
        <v>9142.3677361534501</v>
      </c>
      <c r="O2697" s="45">
        <v>8491.8463047832902</v>
      </c>
      <c r="P2697" s="99">
        <v>0.97980015631663997</v>
      </c>
      <c r="Q2697" s="86">
        <v>8666.8679529823003</v>
      </c>
      <c r="R2697" s="44">
        <v>8945.4635969144492</v>
      </c>
      <c r="S2697" s="45">
        <v>8416.9234495875007</v>
      </c>
      <c r="T2697" s="140">
        <v>0.97116091940586302</v>
      </c>
      <c r="U2697" s="44">
        <v>9142.3163501261697</v>
      </c>
      <c r="V2697" s="45">
        <v>8492.1707958939605</v>
      </c>
      <c r="W2697" s="99">
        <v>0.97984310387142504</v>
      </c>
      <c r="X2697" s="86">
        <v>8670.9089207156794</v>
      </c>
      <c r="Y2697" s="44">
        <v>8949.6344611703007</v>
      </c>
      <c r="Z2697" s="45">
        <v>8421.2602481379308</v>
      </c>
      <c r="AA2697" s="46">
        <v>0.97120847712039604</v>
      </c>
      <c r="AB2697" s="139">
        <v>9146.5789978992307</v>
      </c>
      <c r="AC2697" s="45">
        <v>8496.4929385540399</v>
      </c>
      <c r="AD2697" s="99">
        <v>0.97988492512648395</v>
      </c>
      <c r="AE2697" s="142">
        <v>8681.4476292469008</v>
      </c>
      <c r="AF2697" s="44">
        <v>8960.5119354823601</v>
      </c>
      <c r="AG2697" s="45">
        <v>8431.7959280815303</v>
      </c>
      <c r="AH2697" s="140">
        <v>0.97124307928503495</v>
      </c>
      <c r="AI2697" s="44">
        <v>9157.6958405506903</v>
      </c>
      <c r="AJ2697" s="45">
        <v>8507.0865453819297</v>
      </c>
      <c r="AK2697" s="46">
        <v>0.97991566714316503</v>
      </c>
    </row>
    <row r="2698" spans="1:37" x14ac:dyDescent="0.2">
      <c r="A2698" s="35" t="s">
        <v>4544</v>
      </c>
      <c r="B2698" s="35" t="s">
        <v>7773</v>
      </c>
      <c r="C2698" s="85" t="s">
        <v>966</v>
      </c>
      <c r="D2698" s="85" t="s">
        <v>13417</v>
      </c>
      <c r="E2698" s="85" t="s">
        <v>12904</v>
      </c>
      <c r="F2698" s="85" t="s">
        <v>389</v>
      </c>
      <c r="G2698" s="85" t="s">
        <v>389</v>
      </c>
      <c r="H2698" s="840">
        <v>1.0321952703709201</v>
      </c>
      <c r="I2698" s="840">
        <v>1.05689374785918</v>
      </c>
      <c r="J2698" s="86">
        <v>11761.416666666701</v>
      </c>
      <c r="K2698" s="44">
        <v>12140.078656195101</v>
      </c>
      <c r="L2698" s="45">
        <v>11422.2012843947</v>
      </c>
      <c r="M2698" s="46">
        <v>0.97115862894022098</v>
      </c>
      <c r="N2698" s="139">
        <v>12430.567740966801</v>
      </c>
      <c r="O2698" s="45">
        <v>11546.0757851663</v>
      </c>
      <c r="P2698" s="99">
        <v>0.981690906154982</v>
      </c>
      <c r="Q2698" s="86">
        <v>11802.5322438444</v>
      </c>
      <c r="R2698" s="44">
        <v>12182.5179604965</v>
      </c>
      <c r="S2698" s="45">
        <v>11462.717385837101</v>
      </c>
      <c r="T2698" s="140">
        <v>0.97120830928595203</v>
      </c>
      <c r="U2698" s="44">
        <v>12474.022537425501</v>
      </c>
      <c r="V2698" s="45">
        <v>11586.946441443801</v>
      </c>
      <c r="W2698" s="99">
        <v>0.98173393658695496</v>
      </c>
      <c r="X2698" s="86">
        <v>11835.899842488499</v>
      </c>
      <c r="Y2698" s="44">
        <v>12216.959838000599</v>
      </c>
      <c r="Z2698" s="45">
        <v>11495.6871907144</v>
      </c>
      <c r="AA2698" s="46">
        <v>0.97125586932116503</v>
      </c>
      <c r="AB2698" s="139">
        <v>12509.2885438136</v>
      </c>
      <c r="AC2698" s="45">
        <v>11620.2004928027</v>
      </c>
      <c r="AD2698" s="99">
        <v>0.98177583854574801</v>
      </c>
      <c r="AE2698" s="142">
        <v>11873.0653700065</v>
      </c>
      <c r="AF2698" s="44">
        <v>12255.3219197254</v>
      </c>
      <c r="AG2698" s="45">
        <v>11532.195281262901</v>
      </c>
      <c r="AH2698" s="140">
        <v>0.97129047317429096</v>
      </c>
      <c r="AI2698" s="44">
        <v>12548.5685574832</v>
      </c>
      <c r="AJ2698" s="45">
        <v>11657.0544160755</v>
      </c>
      <c r="AK2698" s="46">
        <v>0.98180663988622396</v>
      </c>
    </row>
    <row r="2699" spans="1:37" x14ac:dyDescent="0.2">
      <c r="A2699" s="35" t="s">
        <v>4543</v>
      </c>
      <c r="B2699" s="35" t="s">
        <v>10535</v>
      </c>
      <c r="C2699" s="85" t="s">
        <v>966</v>
      </c>
      <c r="D2699" s="85" t="s">
        <v>13417</v>
      </c>
      <c r="E2699" s="85" t="s">
        <v>12904</v>
      </c>
      <c r="F2699" s="85" t="s">
        <v>391</v>
      </c>
      <c r="G2699" s="85" t="s">
        <v>391</v>
      </c>
      <c r="H2699" s="840">
        <v>1.03136151812167</v>
      </c>
      <c r="I2699" s="840">
        <v>1.06586297138265</v>
      </c>
      <c r="J2699" s="86">
        <v>11818.416666666701</v>
      </c>
      <c r="K2699" s="44">
        <v>12189.0601551278</v>
      </c>
      <c r="L2699" s="45">
        <v>11468.2863680144</v>
      </c>
      <c r="M2699" s="46">
        <v>0.97037417883228005</v>
      </c>
      <c r="N2699" s="139">
        <v>12596.8127053716</v>
      </c>
      <c r="O2699" s="45">
        <v>11700.491657226101</v>
      </c>
      <c r="P2699" s="99">
        <v>0.99002192825260904</v>
      </c>
      <c r="Q2699" s="86">
        <v>11826.3200400306</v>
      </c>
      <c r="R2699" s="44">
        <v>12197.2113902787</v>
      </c>
      <c r="S2699" s="45">
        <v>11476.5426585408</v>
      </c>
      <c r="T2699" s="140">
        <v>0.97042381904887898</v>
      </c>
      <c r="U2699" s="44">
        <v>12605.236618389201</v>
      </c>
      <c r="V2699" s="45">
        <v>11708.829380482</v>
      </c>
      <c r="W2699" s="99">
        <v>0.99006532385805801</v>
      </c>
      <c r="X2699" s="86">
        <v>11834.345673453599</v>
      </c>
      <c r="Y2699" s="44">
        <v>12205.488719749699</v>
      </c>
      <c r="Z2699" s="45">
        <v>11484.893311640801</v>
      </c>
      <c r="AA2699" s="46">
        <v>0.97047134066763496</v>
      </c>
      <c r="AB2699" s="139">
        <v>12613.790843876701</v>
      </c>
      <c r="AC2699" s="45">
        <v>11717.2753723563</v>
      </c>
      <c r="AD2699" s="99">
        <v>0.99010758141365096</v>
      </c>
      <c r="AE2699" s="142">
        <v>11849.1046937704</v>
      </c>
      <c r="AF2699" s="44">
        <v>12220.710605349601</v>
      </c>
      <c r="AG2699" s="45">
        <v>11499.626211356999</v>
      </c>
      <c r="AH2699" s="140">
        <v>0.97050591656961505</v>
      </c>
      <c r="AI2699" s="44">
        <v>12629.521937126199</v>
      </c>
      <c r="AJ2699" s="45">
        <v>11732.2564558413</v>
      </c>
      <c r="AK2699" s="46">
        <v>0.99013864414663399</v>
      </c>
    </row>
    <row r="2700" spans="1:37" x14ac:dyDescent="0.2">
      <c r="A2700" s="35" t="s">
        <v>4542</v>
      </c>
      <c r="B2700" s="35" t="s">
        <v>10534</v>
      </c>
      <c r="C2700" s="85" t="s">
        <v>966</v>
      </c>
      <c r="D2700" s="85" t="s">
        <v>13417</v>
      </c>
      <c r="E2700" s="85" t="s">
        <v>12904</v>
      </c>
      <c r="F2700" s="85" t="s">
        <v>437</v>
      </c>
      <c r="G2700" s="85" t="s">
        <v>437</v>
      </c>
      <c r="H2700" s="840">
        <v>1.0321449046464699</v>
      </c>
      <c r="I2700" s="840">
        <v>1.05485815634012</v>
      </c>
      <c r="J2700" s="86">
        <v>12602.833333333299</v>
      </c>
      <c r="K2700" s="44">
        <v>13007.9502091087</v>
      </c>
      <c r="L2700" s="45">
        <v>12238.753124552701</v>
      </c>
      <c r="M2700" s="46">
        <v>0.97111124148427297</v>
      </c>
      <c r="N2700" s="139">
        <v>13294.201534661801</v>
      </c>
      <c r="O2700" s="45">
        <v>12348.2580700326</v>
      </c>
      <c r="P2700" s="99">
        <v>0.97980015631663997</v>
      </c>
      <c r="Q2700" s="86">
        <v>12583.138421768001</v>
      </c>
      <c r="R2700" s="44">
        <v>12987.622206489101</v>
      </c>
      <c r="S2700" s="45">
        <v>12220.2522786955</v>
      </c>
      <c r="T2700" s="140">
        <v>0.97116091940586302</v>
      </c>
      <c r="U2700" s="44">
        <v>13273.426196558799</v>
      </c>
      <c r="V2700" s="45">
        <v>12329.501407629001</v>
      </c>
      <c r="W2700" s="99">
        <v>0.97984310387142504</v>
      </c>
      <c r="X2700" s="86">
        <v>12562.295360861101</v>
      </c>
      <c r="Y2700" s="44">
        <v>12966.109147376799</v>
      </c>
      <c r="Z2700" s="45">
        <v>12200.6077465586</v>
      </c>
      <c r="AA2700" s="46">
        <v>0.97120847712039604</v>
      </c>
      <c r="AB2700" s="139">
        <v>13251.439723758</v>
      </c>
      <c r="AC2700" s="45">
        <v>12309.603849094199</v>
      </c>
      <c r="AD2700" s="99">
        <v>0.97988492512648395</v>
      </c>
      <c r="AE2700" s="142">
        <v>12557.358499108201</v>
      </c>
      <c r="AF2700" s="44">
        <v>12961.0135906736</v>
      </c>
      <c r="AG2700" s="45">
        <v>12196.247536360001</v>
      </c>
      <c r="AH2700" s="140">
        <v>0.97124307928503495</v>
      </c>
      <c r="AI2700" s="44">
        <v>13246.2320348713</v>
      </c>
      <c r="AJ2700" s="45">
        <v>12305.1523312095</v>
      </c>
      <c r="AK2700" s="46">
        <v>0.97991566714316503</v>
      </c>
    </row>
    <row r="2701" spans="1:37" x14ac:dyDescent="0.2">
      <c r="A2701" s="35" t="s">
        <v>4541</v>
      </c>
      <c r="B2701" s="35" t="s">
        <v>10533</v>
      </c>
      <c r="C2701" s="85" t="s">
        <v>966</v>
      </c>
      <c r="D2701" s="85" t="s">
        <v>13417</v>
      </c>
      <c r="E2701" s="85" t="s">
        <v>12904</v>
      </c>
      <c r="F2701" s="85" t="s">
        <v>387</v>
      </c>
      <c r="G2701" s="85" t="s">
        <v>387</v>
      </c>
      <c r="H2701" s="840">
        <v>1.0414366615259001</v>
      </c>
      <c r="I2701" s="840">
        <v>1.07804396906176</v>
      </c>
      <c r="J2701" s="86">
        <v>11133.083333333299</v>
      </c>
      <c r="K2701" s="44">
        <v>11594.4011391563</v>
      </c>
      <c r="L2701" s="45">
        <v>10908.791230597</v>
      </c>
      <c r="M2701" s="46">
        <v>0.97985355035789401</v>
      </c>
      <c r="N2701" s="139">
        <v>12001.953344562</v>
      </c>
      <c r="O2701" s="45">
        <v>11147.959270568699</v>
      </c>
      <c r="P2701" s="99">
        <v>1.0013361920314401</v>
      </c>
      <c r="Q2701" s="86">
        <v>11228.615024987401</v>
      </c>
      <c r="R2701" s="44">
        <v>11693.891345182399</v>
      </c>
      <c r="S2701" s="45">
        <v>11002.961133746499</v>
      </c>
      <c r="T2701" s="140">
        <v>0.97990367549883095</v>
      </c>
      <c r="U2701" s="44">
        <v>12104.940708603899</v>
      </c>
      <c r="V2701" s="45">
        <v>11244.1114521502</v>
      </c>
      <c r="W2701" s="99">
        <v>1.00138008357472</v>
      </c>
      <c r="X2701" s="86">
        <v>11318.327341783601</v>
      </c>
      <c r="Y2701" s="44">
        <v>11787.321040884501</v>
      </c>
      <c r="Z2701" s="45">
        <v>11091.4136822366</v>
      </c>
      <c r="AA2701" s="46">
        <v>0.97995166134580802</v>
      </c>
      <c r="AB2701" s="139">
        <v>12201.6545306767</v>
      </c>
      <c r="AC2701" s="45">
        <v>11334.431330269101</v>
      </c>
      <c r="AD2701" s="99">
        <v>1.0014228240621701</v>
      </c>
      <c r="AE2701" s="142">
        <v>11412.1510781585</v>
      </c>
      <c r="AF2701" s="44">
        <v>11885.0325196666</v>
      </c>
      <c r="AG2701" s="45">
        <v>11183.7548486058</v>
      </c>
      <c r="AH2701" s="140">
        <v>0.97998657501215602</v>
      </c>
      <c r="AI2701" s="44">
        <v>12302.8006438304</v>
      </c>
      <c r="AJ2701" s="45">
        <v>11428.747105161799</v>
      </c>
      <c r="AK2701" s="46">
        <v>1.00145424178927</v>
      </c>
    </row>
    <row r="2702" spans="1:37" x14ac:dyDescent="0.2">
      <c r="A2702" s="35" t="s">
        <v>4540</v>
      </c>
      <c r="B2702" s="35" t="s">
        <v>10532</v>
      </c>
      <c r="C2702" s="85" t="s">
        <v>966</v>
      </c>
      <c r="D2702" s="85" t="s">
        <v>13417</v>
      </c>
      <c r="E2702" s="85" t="s">
        <v>12904</v>
      </c>
      <c r="F2702" s="85" t="s">
        <v>389</v>
      </c>
      <c r="G2702" s="85" t="s">
        <v>389</v>
      </c>
      <c r="H2702" s="840">
        <v>1.0321952703709201</v>
      </c>
      <c r="I2702" s="840">
        <v>1.05689374785918</v>
      </c>
      <c r="J2702" s="86">
        <v>28583.166666666701</v>
      </c>
      <c r="K2702" s="44">
        <v>29503.409445557099</v>
      </c>
      <c r="L2702" s="45">
        <v>27758.788950769798</v>
      </c>
      <c r="M2702" s="46">
        <v>0.97115862894022098</v>
      </c>
      <c r="N2702" s="139">
        <v>30209.370144016899</v>
      </c>
      <c r="O2702" s="45">
        <v>28059.834785778901</v>
      </c>
      <c r="P2702" s="99">
        <v>0.981690906154982</v>
      </c>
      <c r="Q2702" s="86">
        <v>28709.029525573402</v>
      </c>
      <c r="R2702" s="44">
        <v>29633.324493235999</v>
      </c>
      <c r="S2702" s="45">
        <v>27882.448026772599</v>
      </c>
      <c r="T2702" s="140">
        <v>0.97120830928595203</v>
      </c>
      <c r="U2702" s="44">
        <v>30342.393812683102</v>
      </c>
      <c r="V2702" s="45">
        <v>28184.628571732301</v>
      </c>
      <c r="W2702" s="99">
        <v>0.98173393658695496</v>
      </c>
      <c r="X2702" s="86">
        <v>28832.115843969099</v>
      </c>
      <c r="Y2702" s="44">
        <v>29760.373608931401</v>
      </c>
      <c r="Z2702" s="45">
        <v>28003.3617384028</v>
      </c>
      <c r="AA2702" s="46">
        <v>0.97125586932116603</v>
      </c>
      <c r="AB2702" s="139">
        <v>30472.482973042599</v>
      </c>
      <c r="AC2702" s="45">
        <v>28306.6747097609</v>
      </c>
      <c r="AD2702" s="99">
        <v>0.98177583854574801</v>
      </c>
      <c r="AE2702" s="142">
        <v>28954.604119023999</v>
      </c>
      <c r="AF2702" s="44">
        <v>29886.805427118899</v>
      </c>
      <c r="AG2702" s="45">
        <v>28123.331135341101</v>
      </c>
      <c r="AH2702" s="140">
        <v>0.97129047317429096</v>
      </c>
      <c r="AI2702" s="44">
        <v>30601.940065134098</v>
      </c>
      <c r="AJ2702" s="45">
        <v>28427.822579334701</v>
      </c>
      <c r="AK2702" s="46">
        <v>0.98180663988622396</v>
      </c>
    </row>
    <row r="2703" spans="1:37" x14ac:dyDescent="0.2">
      <c r="A2703" s="35" t="s">
        <v>4539</v>
      </c>
      <c r="B2703" s="35" t="s">
        <v>10531</v>
      </c>
      <c r="C2703" s="85" t="s">
        <v>966</v>
      </c>
      <c r="D2703" s="85" t="s">
        <v>13417</v>
      </c>
      <c r="E2703" s="85" t="s">
        <v>12904</v>
      </c>
      <c r="F2703" s="85" t="s">
        <v>391</v>
      </c>
      <c r="G2703" s="85" t="s">
        <v>391</v>
      </c>
      <c r="H2703" s="840">
        <v>1.03136151812167</v>
      </c>
      <c r="I2703" s="840">
        <v>1.06586297138265</v>
      </c>
      <c r="J2703" s="86">
        <v>14248.416666666701</v>
      </c>
      <c r="K2703" s="44">
        <v>14695.2686441634</v>
      </c>
      <c r="L2703" s="45">
        <v>13826.295622576799</v>
      </c>
      <c r="M2703" s="46">
        <v>0.97037417883228005</v>
      </c>
      <c r="N2703" s="139">
        <v>15186.8597258314</v>
      </c>
      <c r="O2703" s="45">
        <v>14106.244942879899</v>
      </c>
      <c r="P2703" s="99">
        <v>0.99002192825260904</v>
      </c>
      <c r="Q2703" s="86">
        <v>14283.1609772668</v>
      </c>
      <c r="R2703" s="44">
        <v>14731.1025890901</v>
      </c>
      <c r="S2703" s="45">
        <v>13860.7196236492</v>
      </c>
      <c r="T2703" s="140">
        <v>0.97042381904887998</v>
      </c>
      <c r="U2703" s="44">
        <v>15223.8923999663</v>
      </c>
      <c r="V2703" s="45">
        <v>14141.2623986745</v>
      </c>
      <c r="W2703" s="99">
        <v>0.99006532385805801</v>
      </c>
      <c r="X2703" s="86">
        <v>14315.241871383299</v>
      </c>
      <c r="Y2703" s="44">
        <v>14764.189588748801</v>
      </c>
      <c r="Z2703" s="45">
        <v>13892.531970902801</v>
      </c>
      <c r="AA2703" s="46">
        <v>0.97047134066763496</v>
      </c>
      <c r="AB2703" s="139">
        <v>15258.086237093899</v>
      </c>
      <c r="AC2703" s="45">
        <v>14173.629506626799</v>
      </c>
      <c r="AD2703" s="99">
        <v>0.99010758141365096</v>
      </c>
      <c r="AE2703" s="142">
        <v>14352.7754853771</v>
      </c>
      <c r="AF2703" s="44">
        <v>14802.900313858099</v>
      </c>
      <c r="AG2703" s="45">
        <v>13929.4535277538</v>
      </c>
      <c r="AH2703" s="140">
        <v>0.97050591656961505</v>
      </c>
      <c r="AI2703" s="44">
        <v>15298.0919264321</v>
      </c>
      <c r="AJ2703" s="45">
        <v>14211.2376588324</v>
      </c>
      <c r="AK2703" s="46">
        <v>0.99013864414663399</v>
      </c>
    </row>
    <row r="2704" spans="1:37" x14ac:dyDescent="0.2">
      <c r="A2704" s="35" t="s">
        <v>4538</v>
      </c>
      <c r="B2704" s="35" t="s">
        <v>10530</v>
      </c>
      <c r="C2704" s="85" t="s">
        <v>966</v>
      </c>
      <c r="D2704" s="85" t="s">
        <v>13417</v>
      </c>
      <c r="E2704" s="85" t="s">
        <v>12904</v>
      </c>
      <c r="F2704" s="85" t="s">
        <v>388</v>
      </c>
      <c r="G2704" s="85" t="s">
        <v>388</v>
      </c>
      <c r="H2704" s="840">
        <v>1.03220324139854</v>
      </c>
      <c r="I2704" s="840">
        <v>1.0660681895280599</v>
      </c>
      <c r="J2704" s="86">
        <v>8457</v>
      </c>
      <c r="K2704" s="44">
        <v>8729.3428125074697</v>
      </c>
      <c r="L2704" s="45">
        <v>8213.1519497250702</v>
      </c>
      <c r="M2704" s="46">
        <v>0.97116612861831297</v>
      </c>
      <c r="N2704" s="139">
        <v>9015.7386788387994</v>
      </c>
      <c r="O2704" s="45">
        <v>8374.2274861720798</v>
      </c>
      <c r="P2704" s="99">
        <v>0.99021254418494498</v>
      </c>
      <c r="Q2704" s="86">
        <v>8503.9763215717103</v>
      </c>
      <c r="R2704" s="44">
        <v>8777.8319239027805</v>
      </c>
      <c r="S2704" s="45">
        <v>8259.1962458289108</v>
      </c>
      <c r="T2704" s="140">
        <v>0.97121580934769602</v>
      </c>
      <c r="U2704" s="44">
        <v>9065.8186409274495</v>
      </c>
      <c r="V2704" s="45">
        <v>8421.1131353262208</v>
      </c>
      <c r="W2704" s="99">
        <v>0.99025594814565698</v>
      </c>
      <c r="X2704" s="86">
        <v>8551.1899523697703</v>
      </c>
      <c r="Y2704" s="44">
        <v>8826.5659866507194</v>
      </c>
      <c r="Z2704" s="45">
        <v>8305.4575685126001</v>
      </c>
      <c r="AA2704" s="46">
        <v>0.97126336975018701</v>
      </c>
      <c r="AB2704" s="139">
        <v>9116.1515908333804</v>
      </c>
      <c r="AC2704" s="45">
        <v>8468.2281360160796</v>
      </c>
      <c r="AD2704" s="99">
        <v>0.99029821383739702</v>
      </c>
      <c r="AE2704" s="142">
        <v>8601.5402164919506</v>
      </c>
      <c r="AF2704" s="44">
        <v>8878.5376924829106</v>
      </c>
      <c r="AG2704" s="45">
        <v>8354.6585844445708</v>
      </c>
      <c r="AH2704" s="140">
        <v>0.97129797387053796</v>
      </c>
      <c r="AI2704" s="44">
        <v>9169.8284057483706</v>
      </c>
      <c r="AJ2704" s="45">
        <v>8518.3571514329706</v>
      </c>
      <c r="AK2704" s="46">
        <v>0.99032928255110797</v>
      </c>
    </row>
    <row r="2705" spans="1:37" x14ac:dyDescent="0.2">
      <c r="A2705" s="35" t="s">
        <v>4537</v>
      </c>
      <c r="B2705" s="35" t="s">
        <v>10529</v>
      </c>
      <c r="C2705" s="85" t="s">
        <v>966</v>
      </c>
      <c r="D2705" s="85" t="s">
        <v>13417</v>
      </c>
      <c r="E2705" s="85" t="s">
        <v>12904</v>
      </c>
      <c r="F2705" s="85" t="s">
        <v>387</v>
      </c>
      <c r="G2705" s="85" t="s">
        <v>387</v>
      </c>
      <c r="H2705" s="840">
        <v>1.0414366615259001</v>
      </c>
      <c r="I2705" s="840">
        <v>1.07804396906176</v>
      </c>
      <c r="J2705" s="86">
        <v>10606.583333333299</v>
      </c>
      <c r="K2705" s="44">
        <v>11046.0847368629</v>
      </c>
      <c r="L2705" s="45">
        <v>10392.898336333499</v>
      </c>
      <c r="M2705" s="46">
        <v>0.97985355035789401</v>
      </c>
      <c r="N2705" s="139">
        <v>11434.363194850999</v>
      </c>
      <c r="O2705" s="45">
        <v>10620.755765464201</v>
      </c>
      <c r="P2705" s="99">
        <v>1.0013361920314401</v>
      </c>
      <c r="Q2705" s="86">
        <v>10702.029701994499</v>
      </c>
      <c r="R2705" s="44">
        <v>11145.4860843961</v>
      </c>
      <c r="S2705" s="45">
        <v>10486.958240282</v>
      </c>
      <c r="T2705" s="140">
        <v>0.97990367549883095</v>
      </c>
      <c r="U2705" s="44">
        <v>11537.258576955001</v>
      </c>
      <c r="V2705" s="45">
        <v>10716.799397402399</v>
      </c>
      <c r="W2705" s="99">
        <v>1.00138008357472</v>
      </c>
      <c r="X2705" s="86">
        <v>10795.256216333401</v>
      </c>
      <c r="Y2705" s="44">
        <v>11242.575594255</v>
      </c>
      <c r="Z2705" s="45">
        <v>10578.8292638496</v>
      </c>
      <c r="AA2705" s="46">
        <v>0.97995166134580802</v>
      </c>
      <c r="AB2705" s="139">
        <v>11637.760858494799</v>
      </c>
      <c r="AC2705" s="45">
        <v>10810.6159666354</v>
      </c>
      <c r="AD2705" s="99">
        <v>1.0014228240621701</v>
      </c>
      <c r="AE2705" s="142">
        <v>10885.3118839204</v>
      </c>
      <c r="AF2705" s="44">
        <v>11336.362868058201</v>
      </c>
      <c r="AG2705" s="45">
        <v>10667.459511062199</v>
      </c>
      <c r="AH2705" s="140">
        <v>0.97998657501215602</v>
      </c>
      <c r="AI2705" s="44">
        <v>11734.8448278166</v>
      </c>
      <c r="AJ2705" s="45">
        <v>10901.1417593512</v>
      </c>
      <c r="AK2705" s="46">
        <v>1.00145424178927</v>
      </c>
    </row>
    <row r="2706" spans="1:37" x14ac:dyDescent="0.2">
      <c r="A2706" s="35" t="s">
        <v>4536</v>
      </c>
      <c r="B2706" s="35" t="s">
        <v>10528</v>
      </c>
      <c r="C2706" s="85" t="s">
        <v>966</v>
      </c>
      <c r="D2706" s="85" t="s">
        <v>13417</v>
      </c>
      <c r="E2706" s="85" t="s">
        <v>12904</v>
      </c>
      <c r="F2706" s="85" t="s">
        <v>437</v>
      </c>
      <c r="G2706" s="85" t="s">
        <v>437</v>
      </c>
      <c r="H2706" s="840">
        <v>1.0321449046464699</v>
      </c>
      <c r="I2706" s="840">
        <v>1.05485815634012</v>
      </c>
      <c r="J2706" s="86">
        <v>12685.166666666701</v>
      </c>
      <c r="K2706" s="44">
        <v>13092.930139591201</v>
      </c>
      <c r="L2706" s="45">
        <v>12318.7079501016</v>
      </c>
      <c r="M2706" s="46">
        <v>0.97111124148427197</v>
      </c>
      <c r="N2706" s="139">
        <v>13381.051522867099</v>
      </c>
      <c r="O2706" s="45">
        <v>12428.9282829026</v>
      </c>
      <c r="P2706" s="99">
        <v>0.97980015631663997</v>
      </c>
      <c r="Q2706" s="86">
        <v>12672.9145796225</v>
      </c>
      <c r="R2706" s="44">
        <v>13080.2842103773</v>
      </c>
      <c r="S2706" s="45">
        <v>12307.4393746982</v>
      </c>
      <c r="T2706" s="140">
        <v>0.97116091940586302</v>
      </c>
      <c r="U2706" s="44">
        <v>13368.127308916401</v>
      </c>
      <c r="V2706" s="45">
        <v>12417.467956794801</v>
      </c>
      <c r="W2706" s="99">
        <v>0.97984310387142504</v>
      </c>
      <c r="X2706" s="86">
        <v>12663.1104517517</v>
      </c>
      <c r="Y2706" s="44">
        <v>13070.164929750999</v>
      </c>
      <c r="Z2706" s="45">
        <v>12298.5202174531</v>
      </c>
      <c r="AA2706" s="46">
        <v>0.97120847712039604</v>
      </c>
      <c r="AB2706" s="139">
        <v>13357.785344666099</v>
      </c>
      <c r="AC2706" s="45">
        <v>12408.3910368831</v>
      </c>
      <c r="AD2706" s="99">
        <v>0.97988492512648395</v>
      </c>
      <c r="AE2706" s="142">
        <v>12670.9703774524</v>
      </c>
      <c r="AF2706" s="44">
        <v>13078.277512013899</v>
      </c>
      <c r="AG2706" s="45">
        <v>12306.5922869264</v>
      </c>
      <c r="AH2706" s="140">
        <v>0.97124307928503495</v>
      </c>
      <c r="AI2706" s="44">
        <v>13366.0764513997</v>
      </c>
      <c r="AJ2706" s="45">
        <v>12416.4823907726</v>
      </c>
      <c r="AK2706" s="46">
        <v>0.97991566714316503</v>
      </c>
    </row>
    <row r="2707" spans="1:37" x14ac:dyDescent="0.2">
      <c r="A2707" s="35" t="s">
        <v>4535</v>
      </c>
      <c r="B2707" s="35" t="s">
        <v>10527</v>
      </c>
      <c r="C2707" s="85" t="s">
        <v>966</v>
      </c>
      <c r="D2707" s="85" t="s">
        <v>13417</v>
      </c>
      <c r="E2707" s="85" t="s">
        <v>12904</v>
      </c>
      <c r="F2707" s="85" t="s">
        <v>389</v>
      </c>
      <c r="G2707" s="85" t="s">
        <v>389</v>
      </c>
      <c r="H2707" s="840">
        <v>1.0321952703709201</v>
      </c>
      <c r="I2707" s="840">
        <v>1.05689374785918</v>
      </c>
      <c r="J2707" s="86">
        <v>18028.166666666701</v>
      </c>
      <c r="K2707" s="44">
        <v>18608.588366791999</v>
      </c>
      <c r="L2707" s="45">
        <v>17508.2096223058</v>
      </c>
      <c r="M2707" s="46">
        <v>0.97115862894022098</v>
      </c>
      <c r="N2707" s="139">
        <v>19053.8566353633</v>
      </c>
      <c r="O2707" s="45">
        <v>17698.087271313001</v>
      </c>
      <c r="P2707" s="99">
        <v>0.981690906154982</v>
      </c>
      <c r="Q2707" s="86">
        <v>18136.378870126198</v>
      </c>
      <c r="R2707" s="44">
        <v>18720.284491399299</v>
      </c>
      <c r="S2707" s="45">
        <v>17614.201859024699</v>
      </c>
      <c r="T2707" s="140">
        <v>0.97120830928595203</v>
      </c>
      <c r="U2707" s="44">
        <v>19168.2254366417</v>
      </c>
      <c r="V2707" s="45">
        <v>17805.0986236014</v>
      </c>
      <c r="W2707" s="99">
        <v>0.98173393658695496</v>
      </c>
      <c r="X2707" s="86">
        <v>18245.722807593102</v>
      </c>
      <c r="Y2707" s="44">
        <v>18833.1487864964</v>
      </c>
      <c r="Z2707" s="45">
        <v>17721.265366881798</v>
      </c>
      <c r="AA2707" s="46">
        <v>0.97125586932116603</v>
      </c>
      <c r="AB2707" s="139">
        <v>19283.790360516799</v>
      </c>
      <c r="AC2707" s="45">
        <v>17913.209809298001</v>
      </c>
      <c r="AD2707" s="99">
        <v>0.98177583854574801</v>
      </c>
      <c r="AE2707" s="142">
        <v>18355.8894201482</v>
      </c>
      <c r="AF2707" s="44">
        <v>18946.862242928601</v>
      </c>
      <c r="AG2707" s="45">
        <v>17828.9005204307</v>
      </c>
      <c r="AH2707" s="140">
        <v>0.97129047317429096</v>
      </c>
      <c r="AI2707" s="44">
        <v>19400.224764549101</v>
      </c>
      <c r="AJ2707" s="45">
        <v>18021.934113718798</v>
      </c>
      <c r="AK2707" s="46">
        <v>0.98180663988622396</v>
      </c>
    </row>
    <row r="2708" spans="1:37" x14ac:dyDescent="0.2">
      <c r="A2708" s="35" t="s">
        <v>4534</v>
      </c>
      <c r="B2708" s="35" t="s">
        <v>13472</v>
      </c>
      <c r="C2708" s="85" t="s">
        <v>966</v>
      </c>
      <c r="D2708" s="85" t="s">
        <v>13417</v>
      </c>
      <c r="E2708" s="85" t="s">
        <v>12904</v>
      </c>
      <c r="F2708" s="85" t="s">
        <v>387</v>
      </c>
      <c r="G2708" s="85" t="s">
        <v>387</v>
      </c>
      <c r="H2708" s="840">
        <v>1.0414366615259001</v>
      </c>
      <c r="I2708" s="840">
        <v>1.07804396906176</v>
      </c>
      <c r="J2708" s="86">
        <v>7985.9166666666697</v>
      </c>
      <c r="K2708" s="44">
        <v>8316.8263925573701</v>
      </c>
      <c r="L2708" s="45">
        <v>7825.02879869561</v>
      </c>
      <c r="M2708" s="46">
        <v>0.97985355035789401</v>
      </c>
      <c r="N2708" s="139">
        <v>8609.1692999297993</v>
      </c>
      <c r="O2708" s="45">
        <v>7996.5873848804404</v>
      </c>
      <c r="P2708" s="99">
        <v>1.0013361920314401</v>
      </c>
      <c r="Q2708" s="86">
        <v>8055.0672679910103</v>
      </c>
      <c r="R2708" s="44">
        <v>8388.8423639431094</v>
      </c>
      <c r="S2708" s="45">
        <v>7893.1900222947197</v>
      </c>
      <c r="T2708" s="140">
        <v>0.97990367549883095</v>
      </c>
      <c r="U2708" s="44">
        <v>8683.7166886444993</v>
      </c>
      <c r="V2708" s="45">
        <v>8066.1839340208498</v>
      </c>
      <c r="W2708" s="99">
        <v>1.00138008357472</v>
      </c>
      <c r="X2708" s="86">
        <v>8125.9814670198703</v>
      </c>
      <c r="Y2708" s="44">
        <v>8462.6950106345103</v>
      </c>
      <c r="Z2708" s="45">
        <v>7963.0690386713704</v>
      </c>
      <c r="AA2708" s="46">
        <v>0.97995166134580802</v>
      </c>
      <c r="AB2708" s="139">
        <v>8760.16531322841</v>
      </c>
      <c r="AC2708" s="45">
        <v>8137.5433089799299</v>
      </c>
      <c r="AD2708" s="99">
        <v>1.0014228240621701</v>
      </c>
      <c r="AE2708" s="142">
        <v>8196.1073552900398</v>
      </c>
      <c r="AF2708" s="44">
        <v>8535.7266816011306</v>
      </c>
      <c r="AG2708" s="45">
        <v>8032.0751755426299</v>
      </c>
      <c r="AH2708" s="140">
        <v>0.97998657501215602</v>
      </c>
      <c r="AI2708" s="44">
        <v>8835.7641041531697</v>
      </c>
      <c r="AJ2708" s="45">
        <v>8208.0264771154398</v>
      </c>
      <c r="AK2708" s="46">
        <v>1.00145424178927</v>
      </c>
    </row>
    <row r="2709" spans="1:37" x14ac:dyDescent="0.2">
      <c r="A2709" s="35" t="s">
        <v>4533</v>
      </c>
      <c r="B2709" s="35" t="s">
        <v>13028</v>
      </c>
      <c r="C2709" s="85" t="s">
        <v>966</v>
      </c>
      <c r="D2709" s="85" t="s">
        <v>13417</v>
      </c>
      <c r="E2709" s="85" t="s">
        <v>12904</v>
      </c>
      <c r="F2709" s="85" t="s">
        <v>390</v>
      </c>
      <c r="G2709" s="85" t="s">
        <v>390</v>
      </c>
      <c r="H2709" s="840">
        <v>1.03157063681827</v>
      </c>
      <c r="I2709" s="840">
        <v>1.0736472402649799</v>
      </c>
      <c r="J2709" s="86">
        <v>20071.083333333299</v>
      </c>
      <c r="K2709" s="44">
        <v>20704.7402157992</v>
      </c>
      <c r="L2709" s="45">
        <v>19480.410051979201</v>
      </c>
      <c r="M2709" s="46">
        <v>0.97057093174571196</v>
      </c>
      <c r="N2709" s="139">
        <v>21549.263229961802</v>
      </c>
      <c r="O2709" s="45">
        <v>20015.9342318411</v>
      </c>
      <c r="P2709" s="99">
        <v>0.99725231067121201</v>
      </c>
      <c r="Q2709" s="86">
        <v>20094.524332142199</v>
      </c>
      <c r="R2709" s="44">
        <v>20728.9212618682</v>
      </c>
      <c r="S2709" s="45">
        <v>19504.158902826701</v>
      </c>
      <c r="T2709" s="140">
        <v>0.97062058202735402</v>
      </c>
      <c r="U2709" s="44">
        <v>21574.430593641999</v>
      </c>
      <c r="V2709" s="45">
        <v>20040.189204658102</v>
      </c>
      <c r="W2709" s="99">
        <v>0.997296023205826</v>
      </c>
      <c r="X2709" s="86">
        <v>20126.642637927602</v>
      </c>
      <c r="Y2709" s="44">
        <v>20762.0535630208</v>
      </c>
      <c r="Z2709" s="45">
        <v>19536.290236049899</v>
      </c>
      <c r="AA2709" s="46">
        <v>0.97066811328158498</v>
      </c>
      <c r="AB2709" s="139">
        <v>21608.9143240105</v>
      </c>
      <c r="AC2709" s="45">
        <v>20073.077377448299</v>
      </c>
      <c r="AD2709" s="99">
        <v>0.99733858937911501</v>
      </c>
      <c r="AE2709" s="142">
        <v>20159.517089382301</v>
      </c>
      <c r="AF2709" s="44">
        <v>20795.965881842902</v>
      </c>
      <c r="AG2709" s="45">
        <v>19568.897592635902</v>
      </c>
      <c r="AH2709" s="140">
        <v>0.97070269619416905</v>
      </c>
      <c r="AI2709" s="44">
        <v>21644.209888090099</v>
      </c>
      <c r="AJ2709" s="45">
        <v>20106.4951195541</v>
      </c>
      <c r="AK2709" s="46">
        <v>0.99736987897115204</v>
      </c>
    </row>
    <row r="2710" spans="1:37" x14ac:dyDescent="0.2">
      <c r="A2710" s="35" t="s">
        <v>4532</v>
      </c>
      <c r="B2710" s="35" t="s">
        <v>10526</v>
      </c>
      <c r="C2710" s="85" t="s">
        <v>966</v>
      </c>
      <c r="D2710" s="85" t="s">
        <v>13417</v>
      </c>
      <c r="E2710" s="85" t="s">
        <v>12904</v>
      </c>
      <c r="F2710" s="85" t="s">
        <v>391</v>
      </c>
      <c r="G2710" s="85" t="s">
        <v>391</v>
      </c>
      <c r="H2710" s="840">
        <v>1.03136151812167</v>
      </c>
      <c r="I2710" s="840">
        <v>1.06586297138265</v>
      </c>
      <c r="J2710" s="86">
        <v>27994.416666666701</v>
      </c>
      <c r="K2710" s="44">
        <v>28872.364072263899</v>
      </c>
      <c r="L2710" s="45">
        <v>27165.0590848053</v>
      </c>
      <c r="M2710" s="46">
        <v>0.97037417883228005</v>
      </c>
      <c r="N2710" s="139">
        <v>29838.212130457301</v>
      </c>
      <c r="O2710" s="45">
        <v>27715.086368640299</v>
      </c>
      <c r="P2710" s="99">
        <v>0.99002192825260904</v>
      </c>
      <c r="Q2710" s="86">
        <v>28042.545662455501</v>
      </c>
      <c r="R2710" s="44">
        <v>28922.002466426398</v>
      </c>
      <c r="S2710" s="45">
        <v>27213.154257612699</v>
      </c>
      <c r="T2710" s="140">
        <v>0.97042381904887898</v>
      </c>
      <c r="U2710" s="44">
        <v>29889.511044918399</v>
      </c>
      <c r="V2710" s="45">
        <v>27763.9520531034</v>
      </c>
      <c r="W2710" s="99">
        <v>0.99006532385805801</v>
      </c>
      <c r="X2710" s="86">
        <v>28095.702860896999</v>
      </c>
      <c r="Y2710" s="44">
        <v>28976.8267553101</v>
      </c>
      <c r="Z2710" s="45">
        <v>27266.0744224142</v>
      </c>
      <c r="AA2710" s="46">
        <v>0.97047134066763496</v>
      </c>
      <c r="AB2710" s="139">
        <v>29946.169334399699</v>
      </c>
      <c r="AC2710" s="45">
        <v>27817.768407719301</v>
      </c>
      <c r="AD2710" s="99">
        <v>0.99010758141365096</v>
      </c>
      <c r="AE2710" s="142">
        <v>28162.6853719758</v>
      </c>
      <c r="AF2710" s="44">
        <v>29045.9099396239</v>
      </c>
      <c r="AG2710" s="45">
        <v>27332.0527799911</v>
      </c>
      <c r="AH2710" s="140">
        <v>0.97050591656961405</v>
      </c>
      <c r="AI2710" s="44">
        <v>30017.563512688801</v>
      </c>
      <c r="AJ2710" s="45">
        <v>27884.9631097364</v>
      </c>
      <c r="AK2710" s="46">
        <v>0.99013864414663399</v>
      </c>
    </row>
    <row r="2711" spans="1:37" x14ac:dyDescent="0.2">
      <c r="A2711" s="35" t="s">
        <v>4531</v>
      </c>
      <c r="B2711" s="35" t="s">
        <v>10525</v>
      </c>
      <c r="C2711" s="85" t="s">
        <v>966</v>
      </c>
      <c r="D2711" s="85" t="s">
        <v>13417</v>
      </c>
      <c r="E2711" s="85" t="s">
        <v>12904</v>
      </c>
      <c r="F2711" s="85" t="s">
        <v>437</v>
      </c>
      <c r="G2711" s="85" t="s">
        <v>437</v>
      </c>
      <c r="H2711" s="840">
        <v>1.0321449046464699</v>
      </c>
      <c r="I2711" s="840">
        <v>1.05485815634012</v>
      </c>
      <c r="J2711" s="86">
        <v>31276.833333333299</v>
      </c>
      <c r="K2711" s="44">
        <v>32282.224158476802</v>
      </c>
      <c r="L2711" s="45">
        <v>30373.284448030001</v>
      </c>
      <c r="M2711" s="46">
        <v>0.97111124148427297</v>
      </c>
      <c r="N2711" s="139">
        <v>32992.622746157198</v>
      </c>
      <c r="O2711" s="45">
        <v>30645.046189089499</v>
      </c>
      <c r="P2711" s="99">
        <v>0.97980015631663997</v>
      </c>
      <c r="Q2711" s="86">
        <v>31244.463218125398</v>
      </c>
      <c r="R2711" s="44">
        <v>32248.813509002201</v>
      </c>
      <c r="S2711" s="45">
        <v>30343.4016252574</v>
      </c>
      <c r="T2711" s="140">
        <v>0.97116091940586302</v>
      </c>
      <c r="U2711" s="44">
        <v>32958.476866108504</v>
      </c>
      <c r="V2711" s="45">
        <v>30614.6718184446</v>
      </c>
      <c r="W2711" s="99">
        <v>0.97984310387142504</v>
      </c>
      <c r="X2711" s="86">
        <v>31212.3185629736</v>
      </c>
      <c r="Y2711" s="44">
        <v>32215.635566975601</v>
      </c>
      <c r="Z2711" s="45">
        <v>30313.6683789423</v>
      </c>
      <c r="AA2711" s="46">
        <v>0.97120847712039604</v>
      </c>
      <c r="AB2711" s="139">
        <v>32924.568814438797</v>
      </c>
      <c r="AC2711" s="45">
        <v>30584.480438103401</v>
      </c>
      <c r="AD2711" s="99">
        <v>0.97988492512648395</v>
      </c>
      <c r="AE2711" s="142">
        <v>31212.831689782499</v>
      </c>
      <c r="AF2711" s="44">
        <v>32216.165188196799</v>
      </c>
      <c r="AG2711" s="45">
        <v>30315.246763589901</v>
      </c>
      <c r="AH2711" s="140">
        <v>0.97124307928503495</v>
      </c>
      <c r="AI2711" s="44">
        <v>32925.1100904384</v>
      </c>
      <c r="AJ2711" s="45">
        <v>30585.942788720498</v>
      </c>
      <c r="AK2711" s="46">
        <v>0.97991566714316503</v>
      </c>
    </row>
    <row r="2712" spans="1:37" x14ac:dyDescent="0.2">
      <c r="A2712" s="35" t="s">
        <v>4530</v>
      </c>
      <c r="B2712" s="35" t="s">
        <v>10524</v>
      </c>
      <c r="C2712" s="85" t="s">
        <v>966</v>
      </c>
      <c r="D2712" s="85" t="s">
        <v>13417</v>
      </c>
      <c r="E2712" s="85" t="s">
        <v>12904</v>
      </c>
      <c r="F2712" s="85" t="s">
        <v>437</v>
      </c>
      <c r="G2712" s="85" t="s">
        <v>437</v>
      </c>
      <c r="H2712" s="840">
        <v>1.0321449046464699</v>
      </c>
      <c r="I2712" s="840">
        <v>1.05485815634012</v>
      </c>
      <c r="J2712" s="86">
        <v>9367.8333333333303</v>
      </c>
      <c r="K2712" s="44">
        <v>9668.9614425773507</v>
      </c>
      <c r="L2712" s="45">
        <v>9097.2082583510801</v>
      </c>
      <c r="M2712" s="46">
        <v>0.97111124148427197</v>
      </c>
      <c r="N2712" s="139">
        <v>9881.7353989015101</v>
      </c>
      <c r="O2712" s="45">
        <v>9178.6045643482303</v>
      </c>
      <c r="P2712" s="99">
        <v>0.97980015631663997</v>
      </c>
      <c r="Q2712" s="86">
        <v>9371.9559840471993</v>
      </c>
      <c r="R2712" s="44">
        <v>9673.2166155053001</v>
      </c>
      <c r="S2712" s="45">
        <v>9101.6773900985609</v>
      </c>
      <c r="T2712" s="140">
        <v>0.97116091940586302</v>
      </c>
      <c r="U2712" s="44">
        <v>9886.0842106327691</v>
      </c>
      <c r="V2712" s="45">
        <v>9183.0464407551808</v>
      </c>
      <c r="W2712" s="99">
        <v>0.97984310387142504</v>
      </c>
      <c r="X2712" s="86">
        <v>9376.0952592249305</v>
      </c>
      <c r="Y2712" s="44">
        <v>9677.4889472889299</v>
      </c>
      <c r="Z2712" s="45">
        <v>9106.14319804761</v>
      </c>
      <c r="AA2712" s="46">
        <v>0.97120847712039604</v>
      </c>
      <c r="AB2712" s="139">
        <v>9890.4505588153406</v>
      </c>
      <c r="AC2712" s="45">
        <v>9187.4944010643994</v>
      </c>
      <c r="AD2712" s="99">
        <v>0.97988492512648395</v>
      </c>
      <c r="AE2712" s="142">
        <v>9389.3439042216305</v>
      </c>
      <c r="AF2712" s="44">
        <v>9691.1634687157293</v>
      </c>
      <c r="AG2712" s="45">
        <v>9119.3352860023806</v>
      </c>
      <c r="AH2712" s="140">
        <v>0.97124307928503495</v>
      </c>
      <c r="AI2712" s="44">
        <v>9904.4260000505601</v>
      </c>
      <c r="AJ2712" s="45">
        <v>9200.76519594194</v>
      </c>
      <c r="AK2712" s="46">
        <v>0.97991566714316503</v>
      </c>
    </row>
    <row r="2713" spans="1:37" x14ac:dyDescent="0.2">
      <c r="A2713" s="35" t="s">
        <v>4529</v>
      </c>
      <c r="B2713" s="35" t="s">
        <v>10523</v>
      </c>
      <c r="C2713" s="85" t="s">
        <v>966</v>
      </c>
      <c r="D2713" s="85" t="s">
        <v>13417</v>
      </c>
      <c r="E2713" s="85" t="s">
        <v>12904</v>
      </c>
      <c r="F2713" s="85" t="s">
        <v>387</v>
      </c>
      <c r="G2713" s="85" t="s">
        <v>387</v>
      </c>
      <c r="H2713" s="840">
        <v>1.0414366615259001</v>
      </c>
      <c r="I2713" s="840">
        <v>1.07804396906176</v>
      </c>
      <c r="J2713" s="86">
        <v>9695.1666666666697</v>
      </c>
      <c r="K2713" s="44">
        <v>10096.9020062705</v>
      </c>
      <c r="L2713" s="45">
        <v>9499.84347964484</v>
      </c>
      <c r="M2713" s="46">
        <v>0.97985355035789401</v>
      </c>
      <c r="N2713" s="139">
        <v>10451.815954048599</v>
      </c>
      <c r="O2713" s="45">
        <v>9708.1212711101798</v>
      </c>
      <c r="P2713" s="99">
        <v>1.0013361920314401</v>
      </c>
      <c r="Q2713" s="86">
        <v>9781.0424517035099</v>
      </c>
      <c r="R2713" s="44">
        <v>10186.3361971452</v>
      </c>
      <c r="S2713" s="45">
        <v>9584.4794486343708</v>
      </c>
      <c r="T2713" s="140">
        <v>0.97990367549883095</v>
      </c>
      <c r="U2713" s="44">
        <v>10544.393826195999</v>
      </c>
      <c r="V2713" s="45">
        <v>9794.5411077347708</v>
      </c>
      <c r="W2713" s="99">
        <v>1.00138008357472</v>
      </c>
      <c r="X2713" s="86">
        <v>9857.6684301413006</v>
      </c>
      <c r="Y2713" s="44">
        <v>10266.1373003156</v>
      </c>
      <c r="Z2713" s="45">
        <v>9660.0385551130894</v>
      </c>
      <c r="AA2713" s="46">
        <v>0.97995166134580802</v>
      </c>
      <c r="AB2713" s="139">
        <v>10627.000000124301</v>
      </c>
      <c r="AC2713" s="45">
        <v>9871.6941579806498</v>
      </c>
      <c r="AD2713" s="99">
        <v>1.0014228240621701</v>
      </c>
      <c r="AE2713" s="142">
        <v>9936.4363239107697</v>
      </c>
      <c r="AF2713" s="44">
        <v>10348.1690726383</v>
      </c>
      <c r="AG2713" s="45">
        <v>9737.5742008956895</v>
      </c>
      <c r="AH2713" s="140">
        <v>0.97998657501215602</v>
      </c>
      <c r="AI2713" s="44">
        <v>10711.915252958201</v>
      </c>
      <c r="AJ2713" s="45">
        <v>9950.8863048494095</v>
      </c>
      <c r="AK2713" s="46">
        <v>1.00145424178927</v>
      </c>
    </row>
    <row r="2714" spans="1:37" x14ac:dyDescent="0.2">
      <c r="A2714" s="35" t="s">
        <v>4528</v>
      </c>
      <c r="B2714" s="35" t="s">
        <v>10522</v>
      </c>
      <c r="C2714" s="85" t="s">
        <v>966</v>
      </c>
      <c r="D2714" s="85" t="s">
        <v>13417</v>
      </c>
      <c r="E2714" s="85" t="s">
        <v>12904</v>
      </c>
      <c r="F2714" s="85" t="s">
        <v>437</v>
      </c>
      <c r="G2714" s="85" t="s">
        <v>437</v>
      </c>
      <c r="H2714" s="840">
        <v>1.0321449046464699</v>
      </c>
      <c r="I2714" s="840">
        <v>1.05485815634012</v>
      </c>
      <c r="J2714" s="86">
        <v>18390.916666666701</v>
      </c>
      <c r="K2714" s="44">
        <v>18982.090929277801</v>
      </c>
      <c r="L2714" s="45">
        <v>17859.625916200501</v>
      </c>
      <c r="M2714" s="46">
        <v>0.97111124148427297</v>
      </c>
      <c r="N2714" s="139">
        <v>19399.808448404801</v>
      </c>
      <c r="O2714" s="45">
        <v>18019.4230248063</v>
      </c>
      <c r="P2714" s="99">
        <v>0.97980015631663997</v>
      </c>
      <c r="Q2714" s="86">
        <v>18389.923082275</v>
      </c>
      <c r="R2714" s="44">
        <v>18981.0654062106</v>
      </c>
      <c r="S2714" s="45">
        <v>17859.574608385301</v>
      </c>
      <c r="T2714" s="140">
        <v>0.97116091940586302</v>
      </c>
      <c r="U2714" s="44">
        <v>19398.7603578052</v>
      </c>
      <c r="V2714" s="45">
        <v>18019.2393128931</v>
      </c>
      <c r="W2714" s="99">
        <v>0.97984310387142504</v>
      </c>
      <c r="X2714" s="86">
        <v>18392.2632062866</v>
      </c>
      <c r="Y2714" s="44">
        <v>18983.480753285399</v>
      </c>
      <c r="Z2714" s="45">
        <v>17862.7219393751</v>
      </c>
      <c r="AA2714" s="46">
        <v>0.97120847712039604</v>
      </c>
      <c r="AB2714" s="139">
        <v>19401.2288567057</v>
      </c>
      <c r="AC2714" s="45">
        <v>18022.3014547987</v>
      </c>
      <c r="AD2714" s="99">
        <v>0.97988492512648395</v>
      </c>
      <c r="AE2714" s="142">
        <v>18428.371536655701</v>
      </c>
      <c r="AF2714" s="44">
        <v>19020.749782491199</v>
      </c>
      <c r="AG2714" s="45">
        <v>17898.428317470101</v>
      </c>
      <c r="AH2714" s="140">
        <v>0.97124307928503495</v>
      </c>
      <c r="AI2714" s="44">
        <v>19439.318023507301</v>
      </c>
      <c r="AJ2714" s="45">
        <v>18058.249988703999</v>
      </c>
      <c r="AK2714" s="46">
        <v>0.97991566714316503</v>
      </c>
    </row>
    <row r="2715" spans="1:37" x14ac:dyDescent="0.2">
      <c r="A2715" s="35" t="s">
        <v>4527</v>
      </c>
      <c r="B2715" s="35" t="s">
        <v>10521</v>
      </c>
      <c r="C2715" s="85" t="s">
        <v>966</v>
      </c>
      <c r="D2715" s="85" t="s">
        <v>13417</v>
      </c>
      <c r="E2715" s="85" t="s">
        <v>12904</v>
      </c>
      <c r="F2715" s="85" t="s">
        <v>388</v>
      </c>
      <c r="G2715" s="85" t="s">
        <v>388</v>
      </c>
      <c r="H2715" s="840">
        <v>1.03220324139854</v>
      </c>
      <c r="I2715" s="840">
        <v>1.0660681895280599</v>
      </c>
      <c r="J2715" s="86">
        <v>18643.416666666701</v>
      </c>
      <c r="K2715" s="44">
        <v>19243.7951140769</v>
      </c>
      <c r="L2715" s="45">
        <v>18105.8547883848</v>
      </c>
      <c r="M2715" s="46">
        <v>0.97116612861831297</v>
      </c>
      <c r="N2715" s="139">
        <v>19875.153452450599</v>
      </c>
      <c r="O2715" s="45">
        <v>18460.945049800001</v>
      </c>
      <c r="P2715" s="99">
        <v>0.99021254418494498</v>
      </c>
      <c r="Q2715" s="86">
        <v>18772.035590306899</v>
      </c>
      <c r="R2715" s="44">
        <v>19376.555983963601</v>
      </c>
      <c r="S2715" s="45">
        <v>18231.697738943702</v>
      </c>
      <c r="T2715" s="140">
        <v>0.97121580934769602</v>
      </c>
      <c r="U2715" s="44">
        <v>20012.269995514798</v>
      </c>
      <c r="V2715" s="45">
        <v>18589.119902103401</v>
      </c>
      <c r="W2715" s="99">
        <v>0.99025594814565798</v>
      </c>
      <c r="X2715" s="86">
        <v>18908.294779322299</v>
      </c>
      <c r="Y2715" s="44">
        <v>19517.203160535701</v>
      </c>
      <c r="Z2715" s="45">
        <v>18364.9341035945</v>
      </c>
      <c r="AA2715" s="46">
        <v>0.97126336975018701</v>
      </c>
      <c r="AB2715" s="139">
        <v>20157.531582455002</v>
      </c>
      <c r="AC2715" s="45">
        <v>18724.850546673901</v>
      </c>
      <c r="AD2715" s="99">
        <v>0.99029821383739702</v>
      </c>
      <c r="AE2715" s="142">
        <v>19050.412434018599</v>
      </c>
      <c r="AF2715" s="44">
        <v>19663.897464373102</v>
      </c>
      <c r="AG2715" s="45">
        <v>18503.626998560299</v>
      </c>
      <c r="AH2715" s="140">
        <v>0.97129797387053696</v>
      </c>
      <c r="AI2715" s="44">
        <v>20309.038693297</v>
      </c>
      <c r="AJ2715" s="45">
        <v>18866.181278084299</v>
      </c>
      <c r="AK2715" s="46">
        <v>0.99032928255110797</v>
      </c>
    </row>
    <row r="2716" spans="1:37" x14ac:dyDescent="0.2">
      <c r="A2716" s="35" t="s">
        <v>4526</v>
      </c>
      <c r="B2716" s="35" t="s">
        <v>10520</v>
      </c>
      <c r="C2716" s="85" t="s">
        <v>966</v>
      </c>
      <c r="D2716" s="85" t="s">
        <v>13417</v>
      </c>
      <c r="E2716" s="85" t="s">
        <v>12904</v>
      </c>
      <c r="F2716" s="85" t="s">
        <v>387</v>
      </c>
      <c r="G2716" s="85" t="s">
        <v>387</v>
      </c>
      <c r="H2716" s="840">
        <v>1.0414366615259001</v>
      </c>
      <c r="I2716" s="840">
        <v>1.07804396906176</v>
      </c>
      <c r="J2716" s="86">
        <v>3782</v>
      </c>
      <c r="K2716" s="44">
        <v>3938.7134538909499</v>
      </c>
      <c r="L2716" s="45">
        <v>3705.8061274535498</v>
      </c>
      <c r="M2716" s="46">
        <v>0.97985355035789401</v>
      </c>
      <c r="N2716" s="139">
        <v>4077.16229099158</v>
      </c>
      <c r="O2716" s="45">
        <v>3787.0534782629202</v>
      </c>
      <c r="P2716" s="99">
        <v>1.0013361920314401</v>
      </c>
      <c r="Q2716" s="86">
        <v>3816.9605497522998</v>
      </c>
      <c r="R2716" s="44">
        <v>3975.1226521100998</v>
      </c>
      <c r="S2716" s="45">
        <v>3740.2536719363202</v>
      </c>
      <c r="T2716" s="140">
        <v>0.97990367549883095</v>
      </c>
      <c r="U2716" s="44">
        <v>4114.8513008071304</v>
      </c>
      <c r="V2716" s="45">
        <v>3822.2282743123801</v>
      </c>
      <c r="W2716" s="99">
        <v>1.00138008357472</v>
      </c>
      <c r="X2716" s="86">
        <v>3851.8262835678302</v>
      </c>
      <c r="Y2716" s="44">
        <v>4011.4331055365901</v>
      </c>
      <c r="Z2716" s="45">
        <v>3774.60356579774</v>
      </c>
      <c r="AA2716" s="46">
        <v>0.97995166134580802</v>
      </c>
      <c r="AB2716" s="139">
        <v>4152.4380948738699</v>
      </c>
      <c r="AC2716" s="45">
        <v>3857.3067546873999</v>
      </c>
      <c r="AD2716" s="99">
        <v>1.0014228240621701</v>
      </c>
      <c r="AE2716" s="142">
        <v>3882.1523430657298</v>
      </c>
      <c r="AF2716" s="44">
        <v>4043.0157756973199</v>
      </c>
      <c r="AG2716" s="45">
        <v>3804.4571783564002</v>
      </c>
      <c r="AH2716" s="140">
        <v>0.97998657501215602</v>
      </c>
      <c r="AI2716" s="44">
        <v>4185.1309204209902</v>
      </c>
      <c r="AJ2716" s="45">
        <v>3887.79793123532</v>
      </c>
      <c r="AK2716" s="46">
        <v>1.00145424178927</v>
      </c>
    </row>
    <row r="2717" spans="1:37" x14ac:dyDescent="0.2">
      <c r="A2717" s="35" t="s">
        <v>4525</v>
      </c>
      <c r="B2717" s="35" t="s">
        <v>10519</v>
      </c>
      <c r="C2717" s="85" t="s">
        <v>966</v>
      </c>
      <c r="D2717" s="85" t="s">
        <v>13417</v>
      </c>
      <c r="E2717" s="85" t="s">
        <v>12904</v>
      </c>
      <c r="F2717" s="85" t="s">
        <v>388</v>
      </c>
      <c r="G2717" s="85" t="s">
        <v>388</v>
      </c>
      <c r="H2717" s="840">
        <v>1.03220324139854</v>
      </c>
      <c r="I2717" s="840">
        <v>1.0660681895280599</v>
      </c>
      <c r="J2717" s="86">
        <v>13847.666666666701</v>
      </c>
      <c r="K2717" s="44">
        <v>14293.6064191399</v>
      </c>
      <c r="L2717" s="45">
        <v>13448.384827063501</v>
      </c>
      <c r="M2717" s="46">
        <v>0.97116612861831297</v>
      </c>
      <c r="N2717" s="139">
        <v>14762.5569325214</v>
      </c>
      <c r="O2717" s="45">
        <v>13712.1332410251</v>
      </c>
      <c r="P2717" s="99">
        <v>0.99021254418494498</v>
      </c>
      <c r="Q2717" s="86">
        <v>13922.4641234178</v>
      </c>
      <c r="R2717" s="44">
        <v>14370.8125964468</v>
      </c>
      <c r="S2717" s="45">
        <v>13521.717261739501</v>
      </c>
      <c r="T2717" s="140">
        <v>0.97121580934769602</v>
      </c>
      <c r="U2717" s="44">
        <v>14842.2961218214</v>
      </c>
      <c r="V2717" s="45">
        <v>13786.802911059</v>
      </c>
      <c r="W2717" s="99">
        <v>0.99025594814565698</v>
      </c>
      <c r="X2717" s="86">
        <v>13996.628099990599</v>
      </c>
      <c r="Y2717" s="44">
        <v>14447.364893460201</v>
      </c>
      <c r="Z2717" s="45">
        <v>13594.412173537001</v>
      </c>
      <c r="AA2717" s="46">
        <v>0.97126336975018701</v>
      </c>
      <c r="AB2717" s="139">
        <v>14921.359978054499</v>
      </c>
      <c r="AC2717" s="45">
        <v>13860.835807167001</v>
      </c>
      <c r="AD2717" s="99">
        <v>0.99029821383739702</v>
      </c>
      <c r="AE2717" s="142">
        <v>14075.985357143099</v>
      </c>
      <c r="AF2717" s="44">
        <v>14529.277711521599</v>
      </c>
      <c r="AG2717" s="45">
        <v>13671.976057624501</v>
      </c>
      <c r="AH2717" s="140">
        <v>0.97129797387053696</v>
      </c>
      <c r="AI2717" s="44">
        <v>15005.960225513099</v>
      </c>
      <c r="AJ2717" s="45">
        <v>13939.8604799395</v>
      </c>
      <c r="AK2717" s="46">
        <v>0.99032928255110797</v>
      </c>
    </row>
    <row r="2718" spans="1:37" x14ac:dyDescent="0.2">
      <c r="A2718" s="35" t="s">
        <v>4524</v>
      </c>
      <c r="B2718" s="35" t="s">
        <v>10518</v>
      </c>
      <c r="C2718" s="85" t="s">
        <v>966</v>
      </c>
      <c r="D2718" s="85" t="s">
        <v>13417</v>
      </c>
      <c r="E2718" s="85" t="s">
        <v>12904</v>
      </c>
      <c r="F2718" s="85" t="s">
        <v>437</v>
      </c>
      <c r="G2718" s="85" t="s">
        <v>437</v>
      </c>
      <c r="H2718" s="840">
        <v>1.0321449046464699</v>
      </c>
      <c r="I2718" s="840">
        <v>1.05485815634012</v>
      </c>
      <c r="J2718" s="86">
        <v>13859.416666666701</v>
      </c>
      <c r="K2718" s="44">
        <v>14304.9262938723</v>
      </c>
      <c r="L2718" s="45">
        <v>13459.035325414499</v>
      </c>
      <c r="M2718" s="46">
        <v>0.97111124148427197</v>
      </c>
      <c r="N2718" s="139">
        <v>14619.7187129495</v>
      </c>
      <c r="O2718" s="45">
        <v>13579.458616457399</v>
      </c>
      <c r="P2718" s="99">
        <v>0.97980015631663997</v>
      </c>
      <c r="Q2718" s="86">
        <v>13860.7346351491</v>
      </c>
      <c r="R2718" s="44">
        <v>14306.286628325901</v>
      </c>
      <c r="S2718" s="45">
        <v>13461.003791912</v>
      </c>
      <c r="T2718" s="140">
        <v>0.97116091940586302</v>
      </c>
      <c r="U2718" s="44">
        <v>14621.108982753</v>
      </c>
      <c r="V2718" s="45">
        <v>13581.3452468426</v>
      </c>
      <c r="W2718" s="99">
        <v>0.97984310387142504</v>
      </c>
      <c r="X2718" s="86">
        <v>13859.4563553808</v>
      </c>
      <c r="Y2718" s="44">
        <v>14304.9672583764</v>
      </c>
      <c r="Z2718" s="45">
        <v>13460.4215006259</v>
      </c>
      <c r="AA2718" s="46">
        <v>0.97120847712039604</v>
      </c>
      <c r="AB2718" s="139">
        <v>14619.760578913299</v>
      </c>
      <c r="AC2718" s="45">
        <v>13580.672353086</v>
      </c>
      <c r="AD2718" s="99">
        <v>0.97988492512648395</v>
      </c>
      <c r="AE2718" s="142">
        <v>13870.9705351787</v>
      </c>
      <c r="AF2718" s="44">
        <v>14316.851560386</v>
      </c>
      <c r="AG2718" s="45">
        <v>13472.084135259</v>
      </c>
      <c r="AH2718" s="140">
        <v>0.97124307928503495</v>
      </c>
      <c r="AI2718" s="44">
        <v>14631.9064053867</v>
      </c>
      <c r="AJ2718" s="45">
        <v>13592.381345902801</v>
      </c>
      <c r="AK2718" s="46">
        <v>0.97991566714316503</v>
      </c>
    </row>
    <row r="2719" spans="1:37" x14ac:dyDescent="0.2">
      <c r="A2719" s="35" t="s">
        <v>4523</v>
      </c>
      <c r="B2719" s="35" t="s">
        <v>10517</v>
      </c>
      <c r="C2719" s="85" t="s">
        <v>966</v>
      </c>
      <c r="D2719" s="85" t="s">
        <v>13417</v>
      </c>
      <c r="E2719" s="85" t="s">
        <v>12904</v>
      </c>
      <c r="F2719" s="85" t="s">
        <v>387</v>
      </c>
      <c r="G2719" s="85" t="s">
        <v>387</v>
      </c>
      <c r="H2719" s="840">
        <v>1.0414366615259001</v>
      </c>
      <c r="I2719" s="840">
        <v>1.07804396906176</v>
      </c>
      <c r="J2719" s="86">
        <v>7445.3333333333303</v>
      </c>
      <c r="K2719" s="44">
        <v>7753.8430906141602</v>
      </c>
      <c r="L2719" s="45">
        <v>7295.3363002646402</v>
      </c>
      <c r="M2719" s="46">
        <v>0.97985355035789401</v>
      </c>
      <c r="N2719" s="139">
        <v>8026.3966976544998</v>
      </c>
      <c r="O2719" s="45">
        <v>7455.2817284047696</v>
      </c>
      <c r="P2719" s="99">
        <v>1.0013361920314401</v>
      </c>
      <c r="Q2719" s="86">
        <v>7505.8984370100497</v>
      </c>
      <c r="R2719" s="44">
        <v>7816.9178099922101</v>
      </c>
      <c r="S2719" s="45">
        <v>7355.0574663470798</v>
      </c>
      <c r="T2719" s="140">
        <v>0.97990367549883095</v>
      </c>
      <c r="U2719" s="44">
        <v>8091.6885424087804</v>
      </c>
      <c r="V2719" s="45">
        <v>7516.2572041564999</v>
      </c>
      <c r="W2719" s="99">
        <v>1.00138008357472</v>
      </c>
      <c r="X2719" s="86">
        <v>7561.95199960846</v>
      </c>
      <c r="Y2719" s="44">
        <v>7875.2940450913402</v>
      </c>
      <c r="Z2719" s="45">
        <v>7410.3474250335703</v>
      </c>
      <c r="AA2719" s="46">
        <v>0.97995166134580802</v>
      </c>
      <c r="AB2719" s="139">
        <v>8152.1167475124203</v>
      </c>
      <c r="AC2719" s="45">
        <v>7572.7113268705098</v>
      </c>
      <c r="AD2719" s="99">
        <v>1.0014228240621701</v>
      </c>
      <c r="AE2719" s="142">
        <v>7619.3921288478105</v>
      </c>
      <c r="AF2719" s="44">
        <v>7935.1143015239804</v>
      </c>
      <c r="AG2719" s="45">
        <v>7466.9019960241403</v>
      </c>
      <c r="AH2719" s="140">
        <v>0.97998657501215602</v>
      </c>
      <c r="AI2719" s="44">
        <v>8214.0397324210298</v>
      </c>
      <c r="AJ2719" s="45">
        <v>7630.4725672904096</v>
      </c>
      <c r="AK2719" s="46">
        <v>1.00145424178927</v>
      </c>
    </row>
    <row r="2720" spans="1:37" x14ac:dyDescent="0.2">
      <c r="A2720" s="35" t="s">
        <v>4522</v>
      </c>
      <c r="B2720" s="35" t="s">
        <v>10516</v>
      </c>
      <c r="C2720" s="85" t="s">
        <v>966</v>
      </c>
      <c r="D2720" s="85" t="s">
        <v>13417</v>
      </c>
      <c r="E2720" s="85" t="s">
        <v>12904</v>
      </c>
      <c r="F2720" s="85" t="s">
        <v>437</v>
      </c>
      <c r="G2720" s="85" t="s">
        <v>437</v>
      </c>
      <c r="H2720" s="840">
        <v>1.0321449046464699</v>
      </c>
      <c r="I2720" s="840">
        <v>1.05485815634012</v>
      </c>
      <c r="J2720" s="86">
        <v>6918.25</v>
      </c>
      <c r="K2720" s="44">
        <v>7140.63648657043</v>
      </c>
      <c r="L2720" s="45">
        <v>6718.3903463985698</v>
      </c>
      <c r="M2720" s="46">
        <v>0.97111124148427197</v>
      </c>
      <c r="N2720" s="139">
        <v>7297.7724401000296</v>
      </c>
      <c r="O2720" s="45">
        <v>6778.5024314375896</v>
      </c>
      <c r="P2720" s="99">
        <v>0.97980015631663997</v>
      </c>
      <c r="Q2720" s="86">
        <v>6915.3073297677101</v>
      </c>
      <c r="R2720" s="44">
        <v>7137.59922448413</v>
      </c>
      <c r="S2720" s="45">
        <v>6715.8762243513202</v>
      </c>
      <c r="T2720" s="140">
        <v>0.97116091940586302</v>
      </c>
      <c r="U2720" s="44">
        <v>7294.6683404040896</v>
      </c>
      <c r="V2720" s="45">
        <v>6775.9161982244104</v>
      </c>
      <c r="W2720" s="99">
        <v>0.97984310387142504</v>
      </c>
      <c r="X2720" s="86">
        <v>6911.0700108335304</v>
      </c>
      <c r="Y2720" s="44">
        <v>7133.2256973368503</v>
      </c>
      <c r="Z2720" s="45">
        <v>6712.0897804940696</v>
      </c>
      <c r="AA2720" s="46">
        <v>0.97120847712039604</v>
      </c>
      <c r="AB2720" s="139">
        <v>7290.1985699653496</v>
      </c>
      <c r="AC2720" s="45">
        <v>6772.0533201095004</v>
      </c>
      <c r="AD2720" s="99">
        <v>0.97988492512648395</v>
      </c>
      <c r="AE2720" s="142">
        <v>6922.1045539035804</v>
      </c>
      <c r="AF2720" s="44">
        <v>7144.6149447417001</v>
      </c>
      <c r="AG2720" s="45">
        <v>6723.0461420662696</v>
      </c>
      <c r="AH2720" s="140">
        <v>0.97124307928503495</v>
      </c>
      <c r="AI2720" s="44">
        <v>7301.8384477242698</v>
      </c>
      <c r="AJ2720" s="45">
        <v>6783.0787019731697</v>
      </c>
      <c r="AK2720" s="46">
        <v>0.97991566714316503</v>
      </c>
    </row>
    <row r="2721" spans="1:37" x14ac:dyDescent="0.2">
      <c r="A2721" s="35" t="s">
        <v>4521</v>
      </c>
      <c r="B2721" s="35" t="s">
        <v>10515</v>
      </c>
      <c r="C2721" s="85" t="s">
        <v>966</v>
      </c>
      <c r="D2721" s="85" t="s">
        <v>13417</v>
      </c>
      <c r="E2721" s="85" t="s">
        <v>12904</v>
      </c>
      <c r="F2721" s="85" t="s">
        <v>437</v>
      </c>
      <c r="G2721" s="85" t="s">
        <v>437</v>
      </c>
      <c r="H2721" s="840">
        <v>1.0321449046464699</v>
      </c>
      <c r="I2721" s="840">
        <v>1.05485815634012</v>
      </c>
      <c r="J2721" s="86">
        <v>11530.666666666701</v>
      </c>
      <c r="K2721" s="44">
        <v>11901.318847176901</v>
      </c>
      <c r="L2721" s="45">
        <v>11197.560021808</v>
      </c>
      <c r="M2721" s="46">
        <v>0.97111124148427197</v>
      </c>
      <c r="N2721" s="139">
        <v>12163.217781372499</v>
      </c>
      <c r="O2721" s="45">
        <v>11297.749002435099</v>
      </c>
      <c r="P2721" s="99">
        <v>0.97980015631663997</v>
      </c>
      <c r="Q2721" s="86">
        <v>11534.440040658001</v>
      </c>
      <c r="R2721" s="44">
        <v>11905.2135159153</v>
      </c>
      <c r="S2721" s="45">
        <v>11201.797394717199</v>
      </c>
      <c r="T2721" s="140">
        <v>0.97116091940586302</v>
      </c>
      <c r="U2721" s="44">
        <v>12167.1981557041</v>
      </c>
      <c r="V2721" s="45">
        <v>11301.941530857201</v>
      </c>
      <c r="W2721" s="99">
        <v>0.97984310387142504</v>
      </c>
      <c r="X2721" s="86">
        <v>11538.892214133401</v>
      </c>
      <c r="Y2721" s="44">
        <v>11909.808804082601</v>
      </c>
      <c r="Z2721" s="45">
        <v>11206.669934944901</v>
      </c>
      <c r="AA2721" s="46">
        <v>0.97120847712039604</v>
      </c>
      <c r="AB2721" s="139">
        <v>12171.894567208101</v>
      </c>
      <c r="AC2721" s="45">
        <v>11306.7865332887</v>
      </c>
      <c r="AD2721" s="99">
        <v>0.97988492512648395</v>
      </c>
      <c r="AE2721" s="142">
        <v>11552.260979648199</v>
      </c>
      <c r="AF2721" s="44">
        <v>11923.6073072901</v>
      </c>
      <c r="AG2721" s="45">
        <v>11220.0535265778</v>
      </c>
      <c r="AH2721" s="140">
        <v>0.97124307928503495</v>
      </c>
      <c r="AI2721" s="44">
        <v>12185.9967185516</v>
      </c>
      <c r="AJ2721" s="45">
        <v>11320.241524883901</v>
      </c>
      <c r="AK2721" s="46">
        <v>0.97991566714316503</v>
      </c>
    </row>
    <row r="2722" spans="1:37" x14ac:dyDescent="0.2">
      <c r="A2722" s="35" t="s">
        <v>4520</v>
      </c>
      <c r="B2722" s="35" t="s">
        <v>10514</v>
      </c>
      <c r="C2722" s="85" t="s">
        <v>966</v>
      </c>
      <c r="D2722" s="85" t="s">
        <v>13417</v>
      </c>
      <c r="E2722" s="85" t="s">
        <v>12904</v>
      </c>
      <c r="F2722" s="85" t="s">
        <v>437</v>
      </c>
      <c r="G2722" s="85" t="s">
        <v>437</v>
      </c>
      <c r="H2722" s="840">
        <v>1.0321449046464699</v>
      </c>
      <c r="I2722" s="840">
        <v>1.05485815634012</v>
      </c>
      <c r="J2722" s="86">
        <v>7139.75</v>
      </c>
      <c r="K2722" s="44">
        <v>7369.2565829496298</v>
      </c>
      <c r="L2722" s="45">
        <v>6933.49148638734</v>
      </c>
      <c r="M2722" s="46">
        <v>0.97111124148427297</v>
      </c>
      <c r="N2722" s="139">
        <v>7531.4235217293699</v>
      </c>
      <c r="O2722" s="45">
        <v>6995.5281660617302</v>
      </c>
      <c r="P2722" s="99">
        <v>0.97980015631663997</v>
      </c>
      <c r="Q2722" s="86">
        <v>7135.9568963679603</v>
      </c>
      <c r="R2722" s="44">
        <v>7365.3415503630204</v>
      </c>
      <c r="S2722" s="45">
        <v>6930.1624603173204</v>
      </c>
      <c r="T2722" s="140">
        <v>0.97116091940586302</v>
      </c>
      <c r="U2722" s="44">
        <v>7527.4223354252699</v>
      </c>
      <c r="V2722" s="45">
        <v>6992.1181544298797</v>
      </c>
      <c r="W2722" s="99">
        <v>0.97984310387142504</v>
      </c>
      <c r="X2722" s="86">
        <v>7132.8260901152598</v>
      </c>
      <c r="Y2722" s="44">
        <v>7362.1101046418598</v>
      </c>
      <c r="Z2722" s="45">
        <v>6927.4611645454697</v>
      </c>
      <c r="AA2722" s="46">
        <v>0.97120847712039604</v>
      </c>
      <c r="AB2722" s="139">
        <v>7524.1197789136804</v>
      </c>
      <c r="AC2722" s="45">
        <v>6989.3487592528199</v>
      </c>
      <c r="AD2722" s="99">
        <v>0.97988492512648395</v>
      </c>
      <c r="AE2722" s="142">
        <v>7142.6378672508999</v>
      </c>
      <c r="AF2722" s="44">
        <v>7372.2372804179404</v>
      </c>
      <c r="AG2722" s="45">
        <v>6937.2375964066596</v>
      </c>
      <c r="AH2722" s="140">
        <v>0.97124307928503495</v>
      </c>
      <c r="AI2722" s="44">
        <v>7534.4698120534104</v>
      </c>
      <c r="AJ2722" s="45">
        <v>6999.1827508491997</v>
      </c>
      <c r="AK2722" s="46">
        <v>0.97991566714316503</v>
      </c>
    </row>
    <row r="2723" spans="1:37" x14ac:dyDescent="0.2">
      <c r="A2723" s="35" t="s">
        <v>4519</v>
      </c>
      <c r="B2723" s="35" t="s">
        <v>10513</v>
      </c>
      <c r="C2723" s="85" t="s">
        <v>966</v>
      </c>
      <c r="D2723" s="85" t="s">
        <v>13417</v>
      </c>
      <c r="E2723" s="85" t="s">
        <v>12904</v>
      </c>
      <c r="F2723" s="85" t="s">
        <v>390</v>
      </c>
      <c r="G2723" s="85" t="s">
        <v>390</v>
      </c>
      <c r="H2723" s="840">
        <v>1.03157063681827</v>
      </c>
      <c r="I2723" s="840">
        <v>1.0736472402649799</v>
      </c>
      <c r="J2723" s="86">
        <v>8519.3333333333303</v>
      </c>
      <c r="K2723" s="44">
        <v>8788.2941119337902</v>
      </c>
      <c r="L2723" s="45">
        <v>8268.6172911856302</v>
      </c>
      <c r="M2723" s="46">
        <v>0.97057093174571196</v>
      </c>
      <c r="N2723" s="139">
        <v>9146.7587222307993</v>
      </c>
      <c r="O2723" s="45">
        <v>8495.9248520449401</v>
      </c>
      <c r="P2723" s="99">
        <v>0.99725231067121201</v>
      </c>
      <c r="Q2723" s="86">
        <v>8531.8031817533192</v>
      </c>
      <c r="R2723" s="44">
        <v>8801.1576414094197</v>
      </c>
      <c r="S2723" s="45">
        <v>8281.1437700162405</v>
      </c>
      <c r="T2723" s="140">
        <v>0.97062058202735402</v>
      </c>
      <c r="U2723" s="44">
        <v>9160.1469405734497</v>
      </c>
      <c r="V2723" s="45">
        <v>8508.7333839374005</v>
      </c>
      <c r="W2723" s="99">
        <v>0.997296023205826</v>
      </c>
      <c r="X2723" s="86">
        <v>8546.9015567477109</v>
      </c>
      <c r="Y2723" s="44">
        <v>8816.7326817172998</v>
      </c>
      <c r="Z2723" s="45">
        <v>8296.2048084917406</v>
      </c>
      <c r="AA2723" s="46">
        <v>0.97066811328158498</v>
      </c>
      <c r="AB2723" s="139">
        <v>9176.3572692186608</v>
      </c>
      <c r="AC2723" s="45">
        <v>8524.1547421689193</v>
      </c>
      <c r="AD2723" s="99">
        <v>0.99733858937911501</v>
      </c>
      <c r="AE2723" s="142">
        <v>8565.6445646641696</v>
      </c>
      <c r="AF2723" s="44">
        <v>8836.0674183295705</v>
      </c>
      <c r="AG2723" s="45">
        <v>8314.6942735604407</v>
      </c>
      <c r="AH2723" s="140">
        <v>0.97070269619416905</v>
      </c>
      <c r="AI2723" s="44">
        <v>9196.4806479424296</v>
      </c>
      <c r="AJ2723" s="45">
        <v>8543.1158827690106</v>
      </c>
      <c r="AK2723" s="46">
        <v>0.99736987897115303</v>
      </c>
    </row>
    <row r="2724" spans="1:37" x14ac:dyDescent="0.2">
      <c r="A2724" s="35" t="s">
        <v>4518</v>
      </c>
      <c r="B2724" s="35" t="s">
        <v>9593</v>
      </c>
      <c r="C2724" s="85" t="s">
        <v>966</v>
      </c>
      <c r="D2724" s="85" t="s">
        <v>13417</v>
      </c>
      <c r="E2724" s="85" t="s">
        <v>12904</v>
      </c>
      <c r="F2724" s="85" t="s">
        <v>387</v>
      </c>
      <c r="G2724" s="85" t="s">
        <v>387</v>
      </c>
      <c r="H2724" s="840">
        <v>1.0414366615259001</v>
      </c>
      <c r="I2724" s="840">
        <v>1.07804396906176</v>
      </c>
      <c r="J2724" s="86">
        <v>6840.75</v>
      </c>
      <c r="K2724" s="44">
        <v>7124.2078423332996</v>
      </c>
      <c r="L2724" s="45">
        <v>6702.93317461076</v>
      </c>
      <c r="M2724" s="46">
        <v>0.97985355035789401</v>
      </c>
      <c r="N2724" s="139">
        <v>7374.6292813592399</v>
      </c>
      <c r="O2724" s="45">
        <v>6849.8905556391001</v>
      </c>
      <c r="P2724" s="99">
        <v>1.0013361920314401</v>
      </c>
      <c r="Q2724" s="86">
        <v>6899.8205642656203</v>
      </c>
      <c r="R2724" s="44">
        <v>7185.7260935765398</v>
      </c>
      <c r="S2724" s="45">
        <v>6761.1595312063</v>
      </c>
      <c r="T2724" s="140">
        <v>0.97990367549883095</v>
      </c>
      <c r="U2724" s="44">
        <v>7438.3099469148701</v>
      </c>
      <c r="V2724" s="45">
        <v>6909.3428932949</v>
      </c>
      <c r="W2724" s="99">
        <v>1.00138008357472</v>
      </c>
      <c r="X2724" s="86">
        <v>6958.6322425226299</v>
      </c>
      <c r="Y2724" s="44">
        <v>7246.9747314392498</v>
      </c>
      <c r="Z2724" s="45">
        <v>6819.1232267545602</v>
      </c>
      <c r="AA2724" s="46">
        <v>0.97995166134580802</v>
      </c>
      <c r="AB2724" s="139">
        <v>7501.71152197023</v>
      </c>
      <c r="AC2724" s="45">
        <v>6968.5331519171104</v>
      </c>
      <c r="AD2724" s="99">
        <v>1.0014228240621701</v>
      </c>
      <c r="AE2724" s="142">
        <v>7017.0501253409902</v>
      </c>
      <c r="AF2724" s="44">
        <v>7307.8132562950204</v>
      </c>
      <c r="AG2724" s="45">
        <v>6876.6149190215401</v>
      </c>
      <c r="AH2724" s="140">
        <v>0.97998657501215602</v>
      </c>
      <c r="AI2724" s="44">
        <v>7564.6885682279299</v>
      </c>
      <c r="AJ2724" s="45">
        <v>7027.2546128706599</v>
      </c>
      <c r="AK2724" s="46">
        <v>1.00145424178927</v>
      </c>
    </row>
    <row r="2725" spans="1:37" x14ac:dyDescent="0.2">
      <c r="A2725" s="35" t="s">
        <v>4517</v>
      </c>
      <c r="B2725" s="35" t="s">
        <v>10512</v>
      </c>
      <c r="C2725" s="85" t="s">
        <v>966</v>
      </c>
      <c r="D2725" s="85" t="s">
        <v>13417</v>
      </c>
      <c r="E2725" s="85" t="s">
        <v>12904</v>
      </c>
      <c r="F2725" s="85" t="s">
        <v>391</v>
      </c>
      <c r="G2725" s="85" t="s">
        <v>391</v>
      </c>
      <c r="H2725" s="840">
        <v>1.03136151812167</v>
      </c>
      <c r="I2725" s="840">
        <v>1.06586297138265</v>
      </c>
      <c r="J2725" s="86">
        <v>11737.916666666701</v>
      </c>
      <c r="K2725" s="44">
        <v>12106.035552919</v>
      </c>
      <c r="L2725" s="45">
        <v>11390.1712466184</v>
      </c>
      <c r="M2725" s="46">
        <v>0.97037417883228005</v>
      </c>
      <c r="N2725" s="139">
        <v>12511.0107361752</v>
      </c>
      <c r="O2725" s="45">
        <v>11620.794892001801</v>
      </c>
      <c r="P2725" s="99">
        <v>0.99002192825260904</v>
      </c>
      <c r="Q2725" s="86">
        <v>11783.4111660546</v>
      </c>
      <c r="R2725" s="44">
        <v>12152.956828873999</v>
      </c>
      <c r="S2725" s="45">
        <v>11434.902865186001</v>
      </c>
      <c r="T2725" s="140">
        <v>0.97042381904887898</v>
      </c>
      <c r="U2725" s="44">
        <v>12559.501638474499</v>
      </c>
      <c r="V2725" s="45">
        <v>11666.346792272499</v>
      </c>
      <c r="W2725" s="99">
        <v>0.99006532385805801</v>
      </c>
      <c r="X2725" s="86">
        <v>11835.7695204838</v>
      </c>
      <c r="Y2725" s="44">
        <v>12206.957220784299</v>
      </c>
      <c r="Z2725" s="45">
        <v>11486.275114377</v>
      </c>
      <c r="AA2725" s="46">
        <v>0.97047134066763496</v>
      </c>
      <c r="AB2725" s="139">
        <v>12615.308469703001</v>
      </c>
      <c r="AC2725" s="45">
        <v>11718.6851340956</v>
      </c>
      <c r="AD2725" s="99">
        <v>0.99010758141365096</v>
      </c>
      <c r="AE2725" s="142">
        <v>11890.8934671799</v>
      </c>
      <c r="AF2725" s="44">
        <v>12263.8099381338</v>
      </c>
      <c r="AG2725" s="45">
        <v>11540.182463197099</v>
      </c>
      <c r="AH2725" s="140">
        <v>0.97050591656961505</v>
      </c>
      <c r="AI2725" s="44">
        <v>12674.0630433229</v>
      </c>
      <c r="AJ2725" s="45">
        <v>11773.6331352856</v>
      </c>
      <c r="AK2725" s="46">
        <v>0.99013864414663399</v>
      </c>
    </row>
    <row r="2726" spans="1:37" x14ac:dyDescent="0.2">
      <c r="A2726" s="35" t="s">
        <v>4516</v>
      </c>
      <c r="B2726" s="35" t="s">
        <v>10511</v>
      </c>
      <c r="C2726" s="85" t="s">
        <v>966</v>
      </c>
      <c r="D2726" s="85" t="s">
        <v>13417</v>
      </c>
      <c r="E2726" s="85" t="s">
        <v>12904</v>
      </c>
      <c r="F2726" s="85" t="s">
        <v>388</v>
      </c>
      <c r="G2726" s="85" t="s">
        <v>388</v>
      </c>
      <c r="H2726" s="840">
        <v>1.03220324139854</v>
      </c>
      <c r="I2726" s="840">
        <v>1.0660681895280599</v>
      </c>
      <c r="J2726" s="86">
        <v>7221.9166666666697</v>
      </c>
      <c r="K2726" s="44">
        <v>7454.48579244349</v>
      </c>
      <c r="L2726" s="45">
        <v>7013.6808503707398</v>
      </c>
      <c r="M2726" s="46">
        <v>0.97116612861831297</v>
      </c>
      <c r="N2726" s="139">
        <v>7699.0556257558601</v>
      </c>
      <c r="O2726" s="45">
        <v>7151.2324763916604</v>
      </c>
      <c r="P2726" s="99">
        <v>0.99021254418494598</v>
      </c>
      <c r="Q2726" s="86">
        <v>7269.20334349718</v>
      </c>
      <c r="R2726" s="44">
        <v>7503.2952535429104</v>
      </c>
      <c r="S2726" s="45">
        <v>7059.9652085675898</v>
      </c>
      <c r="T2726" s="140">
        <v>0.97121580934769602</v>
      </c>
      <c r="U2726" s="44">
        <v>7749.4664477133601</v>
      </c>
      <c r="V2726" s="45">
        <v>7198.3718491783902</v>
      </c>
      <c r="W2726" s="99">
        <v>0.99025594814565698</v>
      </c>
      <c r="X2726" s="86">
        <v>7315.7748988296298</v>
      </c>
      <c r="Y2726" s="44">
        <v>7551.3665639140399</v>
      </c>
      <c r="Z2726" s="45">
        <v>7105.5441805710998</v>
      </c>
      <c r="AA2726" s="46">
        <v>0.97126336975018701</v>
      </c>
      <c r="AB2726" s="139">
        <v>7799.1149013901404</v>
      </c>
      <c r="AC2726" s="45">
        <v>7244.7988151474501</v>
      </c>
      <c r="AD2726" s="99">
        <v>0.99029821383739702</v>
      </c>
      <c r="AE2726" s="142">
        <v>7363.3928215524102</v>
      </c>
      <c r="AF2726" s="44">
        <v>7600.5179380971604</v>
      </c>
      <c r="AG2726" s="45">
        <v>7152.0485283867201</v>
      </c>
      <c r="AH2726" s="140">
        <v>0.97129797387053696</v>
      </c>
      <c r="AI2726" s="44">
        <v>7849.8788540563</v>
      </c>
      <c r="AJ2726" s="45">
        <v>7292.18353010998</v>
      </c>
      <c r="AK2726" s="46">
        <v>0.99032928255110797</v>
      </c>
    </row>
    <row r="2727" spans="1:37" x14ac:dyDescent="0.2">
      <c r="A2727" s="35" t="s">
        <v>4515</v>
      </c>
      <c r="B2727" s="35" t="s">
        <v>7518</v>
      </c>
      <c r="C2727" s="85" t="s">
        <v>966</v>
      </c>
      <c r="D2727" s="85" t="s">
        <v>13417</v>
      </c>
      <c r="E2727" s="85" t="s">
        <v>12904</v>
      </c>
      <c r="F2727" s="85" t="s">
        <v>388</v>
      </c>
      <c r="G2727" s="85" t="s">
        <v>388</v>
      </c>
      <c r="H2727" s="840">
        <v>1.03220324139854</v>
      </c>
      <c r="I2727" s="840">
        <v>1.0660681895280599</v>
      </c>
      <c r="J2727" s="86">
        <v>4211</v>
      </c>
      <c r="K2727" s="44">
        <v>4346.6078495292604</v>
      </c>
      <c r="L2727" s="45">
        <v>4089.5805676117102</v>
      </c>
      <c r="M2727" s="46">
        <v>0.97116612861831297</v>
      </c>
      <c r="N2727" s="139">
        <v>4489.2131461026602</v>
      </c>
      <c r="O2727" s="45">
        <v>4169.7850235628002</v>
      </c>
      <c r="P2727" s="99">
        <v>0.99021254418494498</v>
      </c>
      <c r="Q2727" s="86">
        <v>4233.0128971508202</v>
      </c>
      <c r="R2727" s="44">
        <v>4369.32963332091</v>
      </c>
      <c r="S2727" s="45">
        <v>4111.1690468855704</v>
      </c>
      <c r="T2727" s="140">
        <v>0.97121580934769602</v>
      </c>
      <c r="U2727" s="44">
        <v>4512.6803955145097</v>
      </c>
      <c r="V2727" s="45">
        <v>4191.7661999808797</v>
      </c>
      <c r="W2727" s="99">
        <v>0.99025594814565698</v>
      </c>
      <c r="X2727" s="86">
        <v>4252.0601664682999</v>
      </c>
      <c r="Y2727" s="44">
        <v>4388.9902864502001</v>
      </c>
      <c r="Z2727" s="45">
        <v>4129.8702856645396</v>
      </c>
      <c r="AA2727" s="46">
        <v>0.97126336975018701</v>
      </c>
      <c r="AB2727" s="139">
        <v>4532.9860834312403</v>
      </c>
      <c r="AC2727" s="45">
        <v>4210.8075879827002</v>
      </c>
      <c r="AD2727" s="99">
        <v>0.99029821383739702</v>
      </c>
      <c r="AE2727" s="142">
        <v>4273.6074820646199</v>
      </c>
      <c r="AF2727" s="44">
        <v>4411.2314954521698</v>
      </c>
      <c r="AG2727" s="45">
        <v>4150.9462884473396</v>
      </c>
      <c r="AH2727" s="140">
        <v>0.97129797387053696</v>
      </c>
      <c r="AI2727" s="44">
        <v>4555.9569911582003</v>
      </c>
      <c r="AJ2727" s="45">
        <v>4232.2786316181</v>
      </c>
      <c r="AK2727" s="46">
        <v>0.99032928255110797</v>
      </c>
    </row>
    <row r="2728" spans="1:37" x14ac:dyDescent="0.2">
      <c r="A2728" s="35" t="s">
        <v>4514</v>
      </c>
      <c r="B2728" s="35" t="s">
        <v>10510</v>
      </c>
      <c r="C2728" s="85" t="s">
        <v>966</v>
      </c>
      <c r="D2728" s="85" t="s">
        <v>13417</v>
      </c>
      <c r="E2728" s="85" t="s">
        <v>12904</v>
      </c>
      <c r="F2728" s="85" t="s">
        <v>437</v>
      </c>
      <c r="G2728" s="85" t="s">
        <v>437</v>
      </c>
      <c r="H2728" s="840">
        <v>1.0321449046464699</v>
      </c>
      <c r="I2728" s="840">
        <v>1.05485815634012</v>
      </c>
      <c r="J2728" s="86">
        <v>10223.083333333299</v>
      </c>
      <c r="K2728" s="44">
        <v>10551.703372276201</v>
      </c>
      <c r="L2728" s="45">
        <v>9927.7511476305099</v>
      </c>
      <c r="M2728" s="46">
        <v>0.97111124148427197</v>
      </c>
      <c r="N2728" s="139">
        <v>10783.9028371114</v>
      </c>
      <c r="O2728" s="45">
        <v>10016.578648037999</v>
      </c>
      <c r="P2728" s="99">
        <v>0.97980015631663997</v>
      </c>
      <c r="Q2728" s="86">
        <v>10226.195874642901</v>
      </c>
      <c r="R2728" s="44">
        <v>10554.9159659294</v>
      </c>
      <c r="S2728" s="45">
        <v>9931.2817876426707</v>
      </c>
      <c r="T2728" s="140">
        <v>0.97116091940586302</v>
      </c>
      <c r="U2728" s="44">
        <v>10787.1861266988</v>
      </c>
      <c r="V2728" s="45">
        <v>10020.0675066073</v>
      </c>
      <c r="W2728" s="99">
        <v>0.97984310387142504</v>
      </c>
      <c r="X2728" s="86">
        <v>10227.946165015301</v>
      </c>
      <c r="Y2728" s="44">
        <v>10556.7225192189</v>
      </c>
      <c r="Z2728" s="45">
        <v>9933.4680189938808</v>
      </c>
      <c r="AA2728" s="46">
        <v>0.97120847712039604</v>
      </c>
      <c r="AB2728" s="139">
        <v>10789.032434774001</v>
      </c>
      <c r="AC2728" s="45">
        <v>10022.210262103699</v>
      </c>
      <c r="AD2728" s="99">
        <v>0.97988492512648395</v>
      </c>
      <c r="AE2728" s="142">
        <v>10245.2203699288</v>
      </c>
      <c r="AF2728" s="44">
        <v>10574.5520018022</v>
      </c>
      <c r="AG2728" s="45">
        <v>9950.5993800433807</v>
      </c>
      <c r="AH2728" s="140">
        <v>0.97124307928503495</v>
      </c>
      <c r="AI2728" s="44">
        <v>10807.2542707213</v>
      </c>
      <c r="AJ2728" s="45">
        <v>10039.4519538275</v>
      </c>
      <c r="AK2728" s="46">
        <v>0.97991566714316503</v>
      </c>
    </row>
    <row r="2729" spans="1:37" x14ac:dyDescent="0.2">
      <c r="A2729" s="35" t="s">
        <v>4513</v>
      </c>
      <c r="B2729" s="35" t="s">
        <v>10509</v>
      </c>
      <c r="C2729" s="85" t="s">
        <v>966</v>
      </c>
      <c r="D2729" s="85" t="s">
        <v>13417</v>
      </c>
      <c r="E2729" s="85" t="s">
        <v>12904</v>
      </c>
      <c r="F2729" s="85" t="s">
        <v>387</v>
      </c>
      <c r="G2729" s="85" t="s">
        <v>387</v>
      </c>
      <c r="H2729" s="840">
        <v>1.0414366615259001</v>
      </c>
      <c r="I2729" s="840">
        <v>1.07804396906176</v>
      </c>
      <c r="J2729" s="86">
        <v>9677.75</v>
      </c>
      <c r="K2729" s="44">
        <v>10078.763651082299</v>
      </c>
      <c r="L2729" s="45">
        <v>9482.7776969761107</v>
      </c>
      <c r="M2729" s="46">
        <v>0.97985355035789401</v>
      </c>
      <c r="N2729" s="139">
        <v>10433.0400215875</v>
      </c>
      <c r="O2729" s="45">
        <v>9690.6813324322993</v>
      </c>
      <c r="P2729" s="99">
        <v>1.0013361920314401</v>
      </c>
      <c r="Q2729" s="86">
        <v>9760.0556041569307</v>
      </c>
      <c r="R2729" s="44">
        <v>10164.479724700301</v>
      </c>
      <c r="S2729" s="45">
        <v>9563.9143595863407</v>
      </c>
      <c r="T2729" s="140">
        <v>0.97990367549883095</v>
      </c>
      <c r="U2729" s="44">
        <v>10521.7690817688</v>
      </c>
      <c r="V2729" s="45">
        <v>9773.5252965845993</v>
      </c>
      <c r="W2729" s="99">
        <v>1.00138008357472</v>
      </c>
      <c r="X2729" s="86">
        <v>9834.9601464012794</v>
      </c>
      <c r="Y2729" s="44">
        <v>10242.488061108401</v>
      </c>
      <c r="Z2729" s="45">
        <v>9637.7855347357508</v>
      </c>
      <c r="AA2729" s="46">
        <v>0.97995166134580802</v>
      </c>
      <c r="AB2729" s="139">
        <v>10602.5194717907</v>
      </c>
      <c r="AC2729" s="45">
        <v>9848.9535643480995</v>
      </c>
      <c r="AD2729" s="99">
        <v>1.0014228240621701</v>
      </c>
      <c r="AE2729" s="142">
        <v>9916.4192169256403</v>
      </c>
      <c r="AF2729" s="44">
        <v>10327.322523566299</v>
      </c>
      <c r="AG2729" s="45">
        <v>9717.9577047796793</v>
      </c>
      <c r="AH2729" s="140">
        <v>0.97998657501215602</v>
      </c>
      <c r="AI2729" s="44">
        <v>10690.335931494799</v>
      </c>
      <c r="AJ2729" s="45">
        <v>9930.8400881508005</v>
      </c>
      <c r="AK2729" s="46">
        <v>1.00145424178927</v>
      </c>
    </row>
    <row r="2730" spans="1:37" x14ac:dyDescent="0.2">
      <c r="A2730" s="35" t="s">
        <v>4512</v>
      </c>
      <c r="B2730" s="35" t="s">
        <v>10508</v>
      </c>
      <c r="C2730" s="85" t="s">
        <v>966</v>
      </c>
      <c r="D2730" s="85" t="s">
        <v>13417</v>
      </c>
      <c r="E2730" s="85" t="s">
        <v>12904</v>
      </c>
      <c r="F2730" s="85" t="s">
        <v>388</v>
      </c>
      <c r="G2730" s="85" t="s">
        <v>388</v>
      </c>
      <c r="H2730" s="840">
        <v>1.03220324139854</v>
      </c>
      <c r="I2730" s="840">
        <v>1.0660681895280599</v>
      </c>
      <c r="J2730" s="86">
        <v>6346.6666666666697</v>
      </c>
      <c r="K2730" s="44">
        <v>6551.0499054094198</v>
      </c>
      <c r="L2730" s="45">
        <v>6163.6676962975598</v>
      </c>
      <c r="M2730" s="46">
        <v>0.97116612861831297</v>
      </c>
      <c r="N2730" s="139">
        <v>6765.9794428714204</v>
      </c>
      <c r="O2730" s="45">
        <v>6284.54894709379</v>
      </c>
      <c r="P2730" s="99">
        <v>0.99021254418494598</v>
      </c>
      <c r="Q2730" s="86">
        <v>6382.5663904334597</v>
      </c>
      <c r="R2730" s="44">
        <v>6588.1057166468099</v>
      </c>
      <c r="S2730" s="45">
        <v>6198.8493826002295</v>
      </c>
      <c r="T2730" s="140">
        <v>0.97121580934769602</v>
      </c>
      <c r="U2730" s="44">
        <v>6804.2509963920402</v>
      </c>
      <c r="V2730" s="45">
        <v>6320.3743325612904</v>
      </c>
      <c r="W2730" s="99">
        <v>0.99025594814565698</v>
      </c>
      <c r="X2730" s="86">
        <v>6416.2921039951198</v>
      </c>
      <c r="Y2730" s="44">
        <v>6622.9175075036301</v>
      </c>
      <c r="Z2730" s="45">
        <v>6231.9094902278202</v>
      </c>
      <c r="AA2730" s="46">
        <v>0.97126336975018701</v>
      </c>
      <c r="AB2730" s="139">
        <v>6840.2049067892603</v>
      </c>
      <c r="AC2730" s="45">
        <v>6354.0426100453597</v>
      </c>
      <c r="AD2730" s="99">
        <v>0.99029821383739702</v>
      </c>
      <c r="AE2730" s="142">
        <v>6452.4864281553901</v>
      </c>
      <c r="AF2730" s="44">
        <v>6660.2774062220997</v>
      </c>
      <c r="AG2730" s="45">
        <v>6267.2869940944702</v>
      </c>
      <c r="AH2730" s="140">
        <v>0.97129797387053696</v>
      </c>
      <c r="AI2730" s="44">
        <v>6878.7905244180001</v>
      </c>
      <c r="AJ2730" s="45">
        <v>6390.0862550658903</v>
      </c>
      <c r="AK2730" s="46">
        <v>0.99032928255110797</v>
      </c>
    </row>
    <row r="2731" spans="1:37" x14ac:dyDescent="0.2">
      <c r="A2731" s="35" t="s">
        <v>4511</v>
      </c>
      <c r="B2731" s="35" t="s">
        <v>10507</v>
      </c>
      <c r="C2731" s="85" t="s">
        <v>966</v>
      </c>
      <c r="D2731" s="85" t="s">
        <v>13417</v>
      </c>
      <c r="E2731" s="85" t="s">
        <v>12904</v>
      </c>
      <c r="F2731" s="85" t="s">
        <v>387</v>
      </c>
      <c r="G2731" s="85" t="s">
        <v>387</v>
      </c>
      <c r="H2731" s="840">
        <v>1.0414366615259001</v>
      </c>
      <c r="I2731" s="840">
        <v>1.07804396906176</v>
      </c>
      <c r="J2731" s="86">
        <v>11399.833333333299</v>
      </c>
      <c r="K2731" s="44">
        <v>11872.204368618301</v>
      </c>
      <c r="L2731" s="45">
        <v>11170.1671651549</v>
      </c>
      <c r="M2731" s="46">
        <v>0.97985355035789401</v>
      </c>
      <c r="N2731" s="139">
        <v>12289.521573309201</v>
      </c>
      <c r="O2731" s="45">
        <v>11415.0656997931</v>
      </c>
      <c r="P2731" s="99">
        <v>1.0013361920314401</v>
      </c>
      <c r="Q2731" s="86">
        <v>11497.9896934102</v>
      </c>
      <c r="R2731" s="44">
        <v>11974.4280005643</v>
      </c>
      <c r="S2731" s="45">
        <v>11266.9223614203</v>
      </c>
      <c r="T2731" s="140">
        <v>0.97990367549883095</v>
      </c>
      <c r="U2731" s="44">
        <v>12395.338445315099</v>
      </c>
      <c r="V2731" s="45">
        <v>11513.8578801284</v>
      </c>
      <c r="W2731" s="99">
        <v>1.00138008357472</v>
      </c>
      <c r="X2731" s="86">
        <v>11596.0207333493</v>
      </c>
      <c r="Y2731" s="44">
        <v>12076.521119524399</v>
      </c>
      <c r="Z2731" s="45">
        <v>11363.539782646099</v>
      </c>
      <c r="AA2731" s="46">
        <v>0.97995166134580802</v>
      </c>
      <c r="AB2731" s="139">
        <v>12501.0202167023</v>
      </c>
      <c r="AC2731" s="45">
        <v>11612.5198306742</v>
      </c>
      <c r="AD2731" s="99">
        <v>1.0014228240621701</v>
      </c>
      <c r="AE2731" s="142">
        <v>11693.300974552099</v>
      </c>
      <c r="AF2731" s="44">
        <v>12177.832329155</v>
      </c>
      <c r="AG2731" s="45">
        <v>11459.277972637599</v>
      </c>
      <c r="AH2731" s="140">
        <v>0.97998657501215602</v>
      </c>
      <c r="AI2731" s="44">
        <v>12605.8925940399</v>
      </c>
      <c r="AJ2731" s="45">
        <v>11710.305861483799</v>
      </c>
      <c r="AK2731" s="46">
        <v>1.00145424178927</v>
      </c>
    </row>
    <row r="2732" spans="1:37" x14ac:dyDescent="0.2">
      <c r="A2732" s="35" t="s">
        <v>4510</v>
      </c>
      <c r="B2732" s="35" t="s">
        <v>10506</v>
      </c>
      <c r="C2732" s="85" t="s">
        <v>966</v>
      </c>
      <c r="D2732" s="85" t="s">
        <v>13417</v>
      </c>
      <c r="E2732" s="85" t="s">
        <v>12904</v>
      </c>
      <c r="F2732" s="85" t="s">
        <v>389</v>
      </c>
      <c r="G2732" s="85" t="s">
        <v>389</v>
      </c>
      <c r="H2732" s="840">
        <v>1.0321952703709201</v>
      </c>
      <c r="I2732" s="840">
        <v>1.05689374785918</v>
      </c>
      <c r="J2732" s="86">
        <v>5466</v>
      </c>
      <c r="K2732" s="44">
        <v>5641.9793478474503</v>
      </c>
      <c r="L2732" s="45">
        <v>5308.3530657872498</v>
      </c>
      <c r="M2732" s="46">
        <v>0.97115862894022098</v>
      </c>
      <c r="N2732" s="139">
        <v>5776.9812257982803</v>
      </c>
      <c r="O2732" s="45">
        <v>5365.9224930431301</v>
      </c>
      <c r="P2732" s="99">
        <v>0.981690906154982</v>
      </c>
      <c r="Q2732" s="86">
        <v>5487.15621679369</v>
      </c>
      <c r="R2732" s="44">
        <v>5663.8166947608497</v>
      </c>
      <c r="S2732" s="45">
        <v>5329.1717121001002</v>
      </c>
      <c r="T2732" s="140">
        <v>0.97120830928595203</v>
      </c>
      <c r="U2732" s="44">
        <v>5799.3410990558896</v>
      </c>
      <c r="V2732" s="45">
        <v>5386.9274733804596</v>
      </c>
      <c r="W2732" s="99">
        <v>0.98173393658695496</v>
      </c>
      <c r="X2732" s="86">
        <v>5507.4623816972198</v>
      </c>
      <c r="Y2732" s="44">
        <v>5684.7766221336396</v>
      </c>
      <c r="Z2732" s="45">
        <v>5349.1551632889496</v>
      </c>
      <c r="AA2732" s="46">
        <v>0.97125586932116603</v>
      </c>
      <c r="AB2732" s="139">
        <v>5820.8025577854296</v>
      </c>
      <c r="AC2732" s="45">
        <v>5407.0934980499496</v>
      </c>
      <c r="AD2732" s="99">
        <v>0.98177583854574801</v>
      </c>
      <c r="AE2732" s="142">
        <v>5525.2927692215399</v>
      </c>
      <c r="AF2732" s="44">
        <v>5703.1810638051202</v>
      </c>
      <c r="AG2732" s="45">
        <v>5366.6642282436796</v>
      </c>
      <c r="AH2732" s="140">
        <v>0.97129047317429096</v>
      </c>
      <c r="AI2732" s="44">
        <v>5839.6473828817898</v>
      </c>
      <c r="AJ2732" s="45">
        <v>5424.7691281370498</v>
      </c>
      <c r="AK2732" s="46">
        <v>0.98180663988622396</v>
      </c>
    </row>
    <row r="2733" spans="1:37" x14ac:dyDescent="0.2">
      <c r="A2733" s="35" t="s">
        <v>4509</v>
      </c>
      <c r="B2733" s="35" t="s">
        <v>10505</v>
      </c>
      <c r="C2733" s="85" t="s">
        <v>966</v>
      </c>
      <c r="D2733" s="85" t="s">
        <v>13417</v>
      </c>
      <c r="E2733" s="85" t="s">
        <v>12904</v>
      </c>
      <c r="F2733" s="85" t="s">
        <v>437</v>
      </c>
      <c r="G2733" s="85" t="s">
        <v>437</v>
      </c>
      <c r="H2733" s="840">
        <v>1.0321449046464699</v>
      </c>
      <c r="I2733" s="840">
        <v>1.05485815634012</v>
      </c>
      <c r="J2733" s="86">
        <v>8824.9166666666697</v>
      </c>
      <c r="K2733" s="44">
        <v>9108.5927714296995</v>
      </c>
      <c r="L2733" s="45">
        <v>8569.9757801619198</v>
      </c>
      <c r="M2733" s="46">
        <v>0.97111124148427297</v>
      </c>
      <c r="N2733" s="139">
        <v>9309.0353248551892</v>
      </c>
      <c r="O2733" s="45">
        <v>8646.6547294813208</v>
      </c>
      <c r="P2733" s="99">
        <v>0.97980015631663997</v>
      </c>
      <c r="Q2733" s="86">
        <v>8836.2419084255307</v>
      </c>
      <c r="R2733" s="44">
        <v>9120.2820620050006</v>
      </c>
      <c r="S2733" s="45">
        <v>8581.4128158791591</v>
      </c>
      <c r="T2733" s="140">
        <v>0.97116091940586302</v>
      </c>
      <c r="U2733" s="44">
        <v>9320.9818484970492</v>
      </c>
      <c r="V2733" s="45">
        <v>8658.1306981104408</v>
      </c>
      <c r="W2733" s="99">
        <v>0.97984310387142504</v>
      </c>
      <c r="X2733" s="86">
        <v>8851.3823716657207</v>
      </c>
      <c r="Y2733" s="44">
        <v>9135.9092139923505</v>
      </c>
      <c r="Z2733" s="45">
        <v>8596.53759359578</v>
      </c>
      <c r="AA2733" s="46">
        <v>0.97120847712039604</v>
      </c>
      <c r="AB2733" s="139">
        <v>9336.9528896367301</v>
      </c>
      <c r="AC2733" s="45">
        <v>8673.3361525255405</v>
      </c>
      <c r="AD2733" s="99">
        <v>0.97988492512648395</v>
      </c>
      <c r="AE2733" s="142">
        <v>8871.5437895311006</v>
      </c>
      <c r="AF2733" s="44">
        <v>9156.7187187125492</v>
      </c>
      <c r="AG2733" s="45">
        <v>8616.4255081562096</v>
      </c>
      <c r="AH2733" s="140">
        <v>0.97124307928503495</v>
      </c>
      <c r="AI2733" s="44">
        <v>9358.2203257154106</v>
      </c>
      <c r="AJ2733" s="45">
        <v>8693.3647511081708</v>
      </c>
      <c r="AK2733" s="46">
        <v>0.97991566714316503</v>
      </c>
    </row>
    <row r="2734" spans="1:37" x14ac:dyDescent="0.2">
      <c r="A2734" s="35" t="s">
        <v>4508</v>
      </c>
      <c r="B2734" s="35" t="s">
        <v>7733</v>
      </c>
      <c r="C2734" s="85" t="s">
        <v>966</v>
      </c>
      <c r="D2734" s="85" t="s">
        <v>13417</v>
      </c>
      <c r="E2734" s="85" t="s">
        <v>12904</v>
      </c>
      <c r="F2734" s="85" t="s">
        <v>437</v>
      </c>
      <c r="G2734" s="85" t="s">
        <v>437</v>
      </c>
      <c r="H2734" s="840">
        <v>1.0321449046464699</v>
      </c>
      <c r="I2734" s="840">
        <v>1.05485815634012</v>
      </c>
      <c r="J2734" s="86">
        <v>24969.916666666701</v>
      </c>
      <c r="K2734" s="44">
        <v>25772.5722569469</v>
      </c>
      <c r="L2734" s="45">
        <v>24248.5667739255</v>
      </c>
      <c r="M2734" s="46">
        <v>0.97111124148427197</v>
      </c>
      <c r="N2734" s="139">
        <v>26339.720258966401</v>
      </c>
      <c r="O2734" s="45">
        <v>24465.528253213499</v>
      </c>
      <c r="P2734" s="99">
        <v>0.97980015631663997</v>
      </c>
      <c r="Q2734" s="86">
        <v>24947.4785587402</v>
      </c>
      <c r="R2734" s="44">
        <v>25749.412878180799</v>
      </c>
      <c r="S2734" s="45">
        <v>24228.016213964202</v>
      </c>
      <c r="T2734" s="140">
        <v>0.97116091940586302</v>
      </c>
      <c r="U2734" s="44">
        <v>26316.051237807402</v>
      </c>
      <c r="V2734" s="45">
        <v>24444.614824761898</v>
      </c>
      <c r="W2734" s="99">
        <v>0.97984310387142504</v>
      </c>
      <c r="X2734" s="86">
        <v>24926.243584672</v>
      </c>
      <c r="Y2734" s="44">
        <v>25727.495307895999</v>
      </c>
      <c r="Z2734" s="45">
        <v>24208.579072201399</v>
      </c>
      <c r="AA2734" s="46">
        <v>0.97120847712039604</v>
      </c>
      <c r="AB2734" s="139">
        <v>26293.651352211898</v>
      </c>
      <c r="AC2734" s="45">
        <v>24424.8503286509</v>
      </c>
      <c r="AD2734" s="99">
        <v>0.97988492512648395</v>
      </c>
      <c r="AE2734" s="142">
        <v>24940.406577272599</v>
      </c>
      <c r="AF2734" s="44">
        <v>25742.113568543198</v>
      </c>
      <c r="AG2734" s="45">
        <v>24223.197282730998</v>
      </c>
      <c r="AH2734" s="140">
        <v>0.97124307928503495</v>
      </c>
      <c r="AI2734" s="44">
        <v>26308.591300474702</v>
      </c>
      <c r="AJ2734" s="45">
        <v>24439.495149989802</v>
      </c>
      <c r="AK2734" s="46">
        <v>0.97991566714316503</v>
      </c>
    </row>
    <row r="2735" spans="1:37" x14ac:dyDescent="0.2">
      <c r="A2735" s="35" t="s">
        <v>4507</v>
      </c>
      <c r="B2735" s="35" t="s">
        <v>10504</v>
      </c>
      <c r="C2735" s="85" t="s">
        <v>966</v>
      </c>
      <c r="D2735" s="85" t="s">
        <v>13417</v>
      </c>
      <c r="E2735" s="85" t="s">
        <v>12904</v>
      </c>
      <c r="F2735" s="85" t="s">
        <v>437</v>
      </c>
      <c r="G2735" s="85" t="s">
        <v>437</v>
      </c>
      <c r="H2735" s="840">
        <v>1.0321449046464699</v>
      </c>
      <c r="I2735" s="840">
        <v>1.05485815634012</v>
      </c>
      <c r="J2735" s="86">
        <v>19001.666666666701</v>
      </c>
      <c r="K2735" s="44">
        <v>19612.473429790702</v>
      </c>
      <c r="L2735" s="45">
        <v>18452.732106937001</v>
      </c>
      <c r="M2735" s="46">
        <v>0.97111124148427297</v>
      </c>
      <c r="N2735" s="139">
        <v>20044.063067389499</v>
      </c>
      <c r="O2735" s="45">
        <v>18617.835970276701</v>
      </c>
      <c r="P2735" s="99">
        <v>0.97980015631663997</v>
      </c>
      <c r="Q2735" s="86">
        <v>19027.473577131499</v>
      </c>
      <c r="R2735" s="44">
        <v>19639.109900931599</v>
      </c>
      <c r="S2735" s="45">
        <v>18478.738733137801</v>
      </c>
      <c r="T2735" s="140">
        <v>0.97116091940586302</v>
      </c>
      <c r="U2735" s="44">
        <v>20071.285697383199</v>
      </c>
      <c r="V2735" s="45">
        <v>18643.938768648</v>
      </c>
      <c r="W2735" s="99">
        <v>0.97984310387142504</v>
      </c>
      <c r="X2735" s="86">
        <v>19059.806436668401</v>
      </c>
      <c r="Y2735" s="44">
        <v>19672.4820971552</v>
      </c>
      <c r="Z2735" s="45">
        <v>18511.0455835662</v>
      </c>
      <c r="AA2735" s="46">
        <v>0.97120847712039604</v>
      </c>
      <c r="AB2735" s="139">
        <v>20105.392277983599</v>
      </c>
      <c r="AC2735" s="45">
        <v>18676.417003120099</v>
      </c>
      <c r="AD2735" s="99">
        <v>0.97988492512648395</v>
      </c>
      <c r="AE2735" s="142">
        <v>19174.311138024601</v>
      </c>
      <c r="AF2735" s="44">
        <v>19790.667541218201</v>
      </c>
      <c r="AG2735" s="45">
        <v>18622.916992864401</v>
      </c>
      <c r="AH2735" s="140">
        <v>0.97124307928503495</v>
      </c>
      <c r="AI2735" s="44">
        <v>20226.178496148499</v>
      </c>
      <c r="AJ2735" s="45">
        <v>18789.207890827998</v>
      </c>
      <c r="AK2735" s="46">
        <v>0.97991566714316503</v>
      </c>
    </row>
    <row r="2736" spans="1:37" x14ac:dyDescent="0.2">
      <c r="A2736" s="35" t="s">
        <v>4506</v>
      </c>
      <c r="B2736" s="35" t="s">
        <v>10503</v>
      </c>
      <c r="C2736" s="85" t="s">
        <v>966</v>
      </c>
      <c r="D2736" s="85" t="s">
        <v>13417</v>
      </c>
      <c r="E2736" s="85" t="s">
        <v>12904</v>
      </c>
      <c r="F2736" s="85" t="s">
        <v>437</v>
      </c>
      <c r="G2736" s="85" t="s">
        <v>437</v>
      </c>
      <c r="H2736" s="840">
        <v>1.0321449046464699</v>
      </c>
      <c r="I2736" s="840">
        <v>1.05485815634012</v>
      </c>
      <c r="J2736" s="86">
        <v>8656.8333333333303</v>
      </c>
      <c r="K2736" s="44">
        <v>8935.1064153737098</v>
      </c>
      <c r="L2736" s="45">
        <v>8406.7481656557702</v>
      </c>
      <c r="M2736" s="46">
        <v>0.97111124148427197</v>
      </c>
      <c r="N2736" s="139">
        <v>9131.7312497436906</v>
      </c>
      <c r="O2736" s="45">
        <v>8481.9666532071005</v>
      </c>
      <c r="P2736" s="99">
        <v>0.97980015631663997</v>
      </c>
      <c r="Q2736" s="86">
        <v>8651.3571232119793</v>
      </c>
      <c r="R2736" s="44">
        <v>8929.4541730001802</v>
      </c>
      <c r="S2736" s="45">
        <v>8401.8599378870094</v>
      </c>
      <c r="T2736" s="140">
        <v>0.97116091940586302</v>
      </c>
      <c r="U2736" s="44">
        <v>9125.9546248313509</v>
      </c>
      <c r="V2736" s="45">
        <v>8476.9726163081905</v>
      </c>
      <c r="W2736" s="99">
        <v>0.97984310387142504</v>
      </c>
      <c r="X2736" s="86">
        <v>8647.3541552736497</v>
      </c>
      <c r="Y2736" s="44">
        <v>8925.3225300391696</v>
      </c>
      <c r="Z2736" s="45">
        <v>8398.3836602640495</v>
      </c>
      <c r="AA2736" s="46">
        <v>0.97120847712039604</v>
      </c>
      <c r="AB2736" s="139">
        <v>9121.7320614520304</v>
      </c>
      <c r="AC2736" s="45">
        <v>8473.4119789825108</v>
      </c>
      <c r="AD2736" s="99">
        <v>0.97988492512648395</v>
      </c>
      <c r="AE2736" s="142">
        <v>8648.4142808810593</v>
      </c>
      <c r="AF2736" s="44">
        <v>8926.4167332831403</v>
      </c>
      <c r="AG2736" s="45">
        <v>8399.7125170955896</v>
      </c>
      <c r="AH2736" s="140">
        <v>0.97124307928503495</v>
      </c>
      <c r="AI2736" s="44">
        <v>9122.8503435957591</v>
      </c>
      <c r="AJ2736" s="45">
        <v>8474.7166497800408</v>
      </c>
      <c r="AK2736" s="46">
        <v>0.97991566714316503</v>
      </c>
    </row>
    <row r="2737" spans="1:37" x14ac:dyDescent="0.2">
      <c r="A2737" s="35" t="s">
        <v>4505</v>
      </c>
      <c r="B2737" s="35" t="s">
        <v>10502</v>
      </c>
      <c r="C2737" s="85" t="s">
        <v>966</v>
      </c>
      <c r="D2737" s="85" t="s">
        <v>13417</v>
      </c>
      <c r="E2737" s="85" t="s">
        <v>12904</v>
      </c>
      <c r="F2737" s="85" t="s">
        <v>390</v>
      </c>
      <c r="G2737" s="85" t="s">
        <v>390</v>
      </c>
      <c r="H2737" s="840">
        <v>1.03157063681827</v>
      </c>
      <c r="I2737" s="840">
        <v>1.0736472402649799</v>
      </c>
      <c r="J2737" s="86">
        <v>18572.333333333299</v>
      </c>
      <c r="K2737" s="44">
        <v>19158.673723867902</v>
      </c>
      <c r="L2737" s="45">
        <v>18025.766868025301</v>
      </c>
      <c r="M2737" s="46">
        <v>0.97057093174571196</v>
      </c>
      <c r="N2737" s="139">
        <v>19940.1344286147</v>
      </c>
      <c r="O2737" s="45">
        <v>18521.3023312226</v>
      </c>
      <c r="P2737" s="99">
        <v>0.99725231067121201</v>
      </c>
      <c r="Q2737" s="86">
        <v>18557.0848285293</v>
      </c>
      <c r="R2737" s="44">
        <v>19142.943814056602</v>
      </c>
      <c r="S2737" s="45">
        <v>18011.888476998101</v>
      </c>
      <c r="T2737" s="140">
        <v>0.97062058202735402</v>
      </c>
      <c r="U2737" s="44">
        <v>19923.762913513699</v>
      </c>
      <c r="V2737" s="45">
        <v>18506.906901785402</v>
      </c>
      <c r="W2737" s="99">
        <v>0.997296023205825</v>
      </c>
      <c r="X2737" s="86">
        <v>18553.549331328799</v>
      </c>
      <c r="Y2737" s="44">
        <v>19139.2966989581</v>
      </c>
      <c r="Z2737" s="45">
        <v>18009.338724117799</v>
      </c>
      <c r="AA2737" s="46">
        <v>0.97066811328158498</v>
      </c>
      <c r="AB2737" s="139">
        <v>19919.967036701401</v>
      </c>
      <c r="AC2737" s="45">
        <v>18504.1707180833</v>
      </c>
      <c r="AD2737" s="99">
        <v>0.99733858937911501</v>
      </c>
      <c r="AE2737" s="142">
        <v>18555.360266235199</v>
      </c>
      <c r="AF2737" s="44">
        <v>19141.1648062327</v>
      </c>
      <c r="AG2737" s="45">
        <v>18011.738239288701</v>
      </c>
      <c r="AH2737" s="140">
        <v>0.97070269619416905</v>
      </c>
      <c r="AI2737" s="44">
        <v>19921.911341965901</v>
      </c>
      <c r="AJ2737" s="45">
        <v>18506.557423001101</v>
      </c>
      <c r="AK2737" s="46">
        <v>0.99736987897115303</v>
      </c>
    </row>
    <row r="2738" spans="1:37" x14ac:dyDescent="0.2">
      <c r="A2738" s="35" t="s">
        <v>4504</v>
      </c>
      <c r="B2738" s="35" t="s">
        <v>7592</v>
      </c>
      <c r="C2738" s="85" t="s">
        <v>966</v>
      </c>
      <c r="D2738" s="85" t="s">
        <v>13417</v>
      </c>
      <c r="E2738" s="85" t="s">
        <v>12904</v>
      </c>
      <c r="F2738" s="85" t="s">
        <v>437</v>
      </c>
      <c r="G2738" s="85" t="s">
        <v>437</v>
      </c>
      <c r="H2738" s="840">
        <v>1.0321449046464699</v>
      </c>
      <c r="I2738" s="840">
        <v>1.05485815634012</v>
      </c>
      <c r="J2738" s="86">
        <v>6015</v>
      </c>
      <c r="K2738" s="44">
        <v>6208.3516014485103</v>
      </c>
      <c r="L2738" s="45">
        <v>5841.2341175278998</v>
      </c>
      <c r="M2738" s="46">
        <v>0.97111124148427197</v>
      </c>
      <c r="N2738" s="139">
        <v>6344.9718103858204</v>
      </c>
      <c r="O2738" s="45">
        <v>5893.4979402445897</v>
      </c>
      <c r="P2738" s="99">
        <v>0.97980015631663997</v>
      </c>
      <c r="Q2738" s="86">
        <v>6013.3506767138697</v>
      </c>
      <c r="R2738" s="44">
        <v>6206.6492608226099</v>
      </c>
      <c r="S2738" s="45">
        <v>5839.9311719073103</v>
      </c>
      <c r="T2738" s="140">
        <v>0.97116091940586302</v>
      </c>
      <c r="U2738" s="44">
        <v>6343.2320082650003</v>
      </c>
      <c r="V2738" s="45">
        <v>5892.1401917386502</v>
      </c>
      <c r="W2738" s="99">
        <v>0.97984310387142504</v>
      </c>
      <c r="X2738" s="86">
        <v>6015.4851034762396</v>
      </c>
      <c r="Y2738" s="44">
        <v>6208.8522985297404</v>
      </c>
      <c r="Z2738" s="45">
        <v>5842.29012648759</v>
      </c>
      <c r="AA2738" s="46">
        <v>0.97120847712039604</v>
      </c>
      <c r="AB2738" s="139">
        <v>6345.4835257444001</v>
      </c>
      <c r="AC2738" s="45">
        <v>5894.4831702192996</v>
      </c>
      <c r="AD2738" s="99">
        <v>0.97988492512648395</v>
      </c>
      <c r="AE2738" s="142">
        <v>6018.8398771685197</v>
      </c>
      <c r="AF2738" s="44">
        <v>6212.3149111024704</v>
      </c>
      <c r="AG2738" s="45">
        <v>5845.7565760247198</v>
      </c>
      <c r="AH2738" s="140">
        <v>0.97124307928503495</v>
      </c>
      <c r="AI2738" s="44">
        <v>6349.0223361363796</v>
      </c>
      <c r="AJ2738" s="45">
        <v>5897.9554936634804</v>
      </c>
      <c r="AK2738" s="46">
        <v>0.97991566714316503</v>
      </c>
    </row>
    <row r="2739" spans="1:37" x14ac:dyDescent="0.2">
      <c r="A2739" s="35" t="s">
        <v>4503</v>
      </c>
      <c r="B2739" s="35" t="s">
        <v>10501</v>
      </c>
      <c r="C2739" s="85" t="s">
        <v>966</v>
      </c>
      <c r="D2739" s="85" t="s">
        <v>13417</v>
      </c>
      <c r="E2739" s="85" t="s">
        <v>12904</v>
      </c>
      <c r="F2739" s="85" t="s">
        <v>437</v>
      </c>
      <c r="G2739" s="85" t="s">
        <v>437</v>
      </c>
      <c r="H2739" s="840">
        <v>1.0321449046464699</v>
      </c>
      <c r="I2739" s="840">
        <v>1.05485815634012</v>
      </c>
      <c r="J2739" s="86">
        <v>12763.333333333299</v>
      </c>
      <c r="K2739" s="44">
        <v>13173.6094663044</v>
      </c>
      <c r="L2739" s="45">
        <v>12394.6164788109</v>
      </c>
      <c r="M2739" s="46">
        <v>0.97111124148427197</v>
      </c>
      <c r="N2739" s="139">
        <v>13463.5062687544</v>
      </c>
      <c r="O2739" s="45">
        <v>12505.515995121399</v>
      </c>
      <c r="P2739" s="99">
        <v>0.97980015631663997</v>
      </c>
      <c r="Q2739" s="86">
        <v>12802.930052965599</v>
      </c>
      <c r="R2739" s="44">
        <v>13214.4790187136</v>
      </c>
      <c r="S2739" s="45">
        <v>12433.705321326999</v>
      </c>
      <c r="T2739" s="140">
        <v>0.97116091940586302</v>
      </c>
      <c r="U2739" s="44">
        <v>13505.275191422799</v>
      </c>
      <c r="V2739" s="45">
        <v>12544.8627217465</v>
      </c>
      <c r="W2739" s="99">
        <v>0.97984310387142504</v>
      </c>
      <c r="X2739" s="86">
        <v>12848.8750171016</v>
      </c>
      <c r="Y2739" s="44">
        <v>13261.900879340699</v>
      </c>
      <c r="Z2739" s="45">
        <v>12478.936338069499</v>
      </c>
      <c r="AA2739" s="46">
        <v>0.97120847712039604</v>
      </c>
      <c r="AB2739" s="139">
        <v>13553.740611584401</v>
      </c>
      <c r="AC2739" s="45">
        <v>12590.4189340921</v>
      </c>
      <c r="AD2739" s="99">
        <v>0.97988492512648395</v>
      </c>
      <c r="AE2739" s="142">
        <v>12898.8799861312</v>
      </c>
      <c r="AF2739" s="44">
        <v>13313.513253331599</v>
      </c>
      <c r="AG2739" s="45">
        <v>12527.9479170582</v>
      </c>
      <c r="AH2739" s="140">
        <v>0.97124307928503495</v>
      </c>
      <c r="AI2739" s="44">
        <v>13606.4887610228</v>
      </c>
      <c r="AJ2739" s="45">
        <v>12639.814587009399</v>
      </c>
      <c r="AK2739" s="46">
        <v>0.97991566714316503</v>
      </c>
    </row>
    <row r="2740" spans="1:37" x14ac:dyDescent="0.2">
      <c r="A2740" s="35" t="s">
        <v>4502</v>
      </c>
      <c r="B2740" s="35" t="s">
        <v>10500</v>
      </c>
      <c r="C2740" s="85" t="s">
        <v>966</v>
      </c>
      <c r="D2740" s="85" t="s">
        <v>13417</v>
      </c>
      <c r="E2740" s="85" t="s">
        <v>12904</v>
      </c>
      <c r="F2740" s="85" t="s">
        <v>388</v>
      </c>
      <c r="G2740" s="85" t="s">
        <v>388</v>
      </c>
      <c r="H2740" s="840">
        <v>1.03220324139854</v>
      </c>
      <c r="I2740" s="840">
        <v>1.0660681895280599</v>
      </c>
      <c r="J2740" s="86">
        <v>17485.166666666701</v>
      </c>
      <c r="K2740" s="44">
        <v>18048.2457097271</v>
      </c>
      <c r="L2740" s="45">
        <v>16981.0016199126</v>
      </c>
      <c r="M2740" s="46">
        <v>0.97116612861831297</v>
      </c>
      <c r="N2740" s="139">
        <v>18640.379971929699</v>
      </c>
      <c r="O2740" s="45">
        <v>17314.0313704978</v>
      </c>
      <c r="P2740" s="99">
        <v>0.99021254418494498</v>
      </c>
      <c r="Q2740" s="86">
        <v>17581.0358401591</v>
      </c>
      <c r="R2740" s="44">
        <v>18147.202181356199</v>
      </c>
      <c r="S2740" s="45">
        <v>17074.979952671001</v>
      </c>
      <c r="T2740" s="140">
        <v>0.97121580934769602</v>
      </c>
      <c r="U2740" s="44">
        <v>18742.5830481464</v>
      </c>
      <c r="V2740" s="45">
        <v>17409.7253152796</v>
      </c>
      <c r="W2740" s="99">
        <v>0.99025594814565698</v>
      </c>
      <c r="X2740" s="86">
        <v>17669.872306591998</v>
      </c>
      <c r="Y2740" s="44">
        <v>18238.899469962598</v>
      </c>
      <c r="Z2740" s="45">
        <v>17162.099719556001</v>
      </c>
      <c r="AA2740" s="46">
        <v>0.97126336975018701</v>
      </c>
      <c r="AB2740" s="139">
        <v>18837.2887790805</v>
      </c>
      <c r="AC2740" s="45">
        <v>17498.4429839529</v>
      </c>
      <c r="AD2740" s="99">
        <v>0.99029821383739702</v>
      </c>
      <c r="AE2740" s="142">
        <v>17769.017157054401</v>
      </c>
      <c r="AF2740" s="44">
        <v>18341.2371059779</v>
      </c>
      <c r="AG2740" s="45">
        <v>17259.0103623178</v>
      </c>
      <c r="AH2740" s="140">
        <v>0.97129797387053696</v>
      </c>
      <c r="AI2740" s="44">
        <v>18942.983950313999</v>
      </c>
      <c r="AJ2740" s="45">
        <v>17597.178012783999</v>
      </c>
      <c r="AK2740" s="46">
        <v>0.99032928255110797</v>
      </c>
    </row>
    <row r="2741" spans="1:37" x14ac:dyDescent="0.2">
      <c r="A2741" s="35" t="s">
        <v>4501</v>
      </c>
      <c r="B2741" s="35" t="s">
        <v>10499</v>
      </c>
      <c r="C2741" s="85" t="s">
        <v>966</v>
      </c>
      <c r="D2741" s="85" t="s">
        <v>13417</v>
      </c>
      <c r="E2741" s="85" t="s">
        <v>12904</v>
      </c>
      <c r="F2741" s="85" t="s">
        <v>388</v>
      </c>
      <c r="G2741" s="85" t="s">
        <v>388</v>
      </c>
      <c r="H2741" s="840">
        <v>1.03220324139854</v>
      </c>
      <c r="I2741" s="840">
        <v>1.0660681895280599</v>
      </c>
      <c r="J2741" s="86">
        <v>6282.9166666666697</v>
      </c>
      <c r="K2741" s="44">
        <v>6485.2469487702601</v>
      </c>
      <c r="L2741" s="45">
        <v>6101.7558555981404</v>
      </c>
      <c r="M2741" s="46">
        <v>0.97116612861831297</v>
      </c>
      <c r="N2741" s="139">
        <v>6698.0175957890096</v>
      </c>
      <c r="O2741" s="45">
        <v>6221.4228974019998</v>
      </c>
      <c r="P2741" s="99">
        <v>0.99021254418494598</v>
      </c>
      <c r="Q2741" s="86">
        <v>6309.5707203059201</v>
      </c>
      <c r="R2741" s="44">
        <v>6512.7593493331096</v>
      </c>
      <c r="S2741" s="45">
        <v>6127.9548337584401</v>
      </c>
      <c r="T2741" s="140">
        <v>0.97121580934769602</v>
      </c>
      <c r="U2741" s="44">
        <v>6726.4326344957899</v>
      </c>
      <c r="V2741" s="45">
        <v>6248.0899360286203</v>
      </c>
      <c r="W2741" s="99">
        <v>0.99025594814565698</v>
      </c>
      <c r="X2741" s="86">
        <v>6334.8556669404197</v>
      </c>
      <c r="Y2741" s="44">
        <v>6538.8585532078196</v>
      </c>
      <c r="Z2741" s="45">
        <v>6152.81326195362</v>
      </c>
      <c r="AA2741" s="46">
        <v>0.97126336975018701</v>
      </c>
      <c r="AB2741" s="139">
        <v>6753.3881117767396</v>
      </c>
      <c r="AC2741" s="45">
        <v>6273.3962518888002</v>
      </c>
      <c r="AD2741" s="99">
        <v>0.99029821383739702</v>
      </c>
      <c r="AE2741" s="142">
        <v>6362.0428778077303</v>
      </c>
      <c r="AF2741" s="44">
        <v>6566.9212803896498</v>
      </c>
      <c r="AG2741" s="45">
        <v>6179.4393568921296</v>
      </c>
      <c r="AH2741" s="140">
        <v>0.97129797387053696</v>
      </c>
      <c r="AI2741" s="44">
        <v>6782.3715324443801</v>
      </c>
      <c r="AJ2741" s="45">
        <v>6300.5173587387198</v>
      </c>
      <c r="AK2741" s="46">
        <v>0.99032928255110797</v>
      </c>
    </row>
    <row r="2742" spans="1:37" x14ac:dyDescent="0.2">
      <c r="A2742" s="35" t="s">
        <v>4500</v>
      </c>
      <c r="B2742" s="35" t="s">
        <v>10498</v>
      </c>
      <c r="C2742" s="85" t="s">
        <v>966</v>
      </c>
      <c r="D2742" s="85" t="s">
        <v>13417</v>
      </c>
      <c r="E2742" s="85" t="s">
        <v>12904</v>
      </c>
      <c r="F2742" s="85" t="s">
        <v>437</v>
      </c>
      <c r="G2742" s="85" t="s">
        <v>437</v>
      </c>
      <c r="H2742" s="840">
        <v>1.0321449046464699</v>
      </c>
      <c r="I2742" s="840">
        <v>1.05485815634012</v>
      </c>
      <c r="J2742" s="86">
        <v>7562.1666666666697</v>
      </c>
      <c r="K2742" s="44">
        <v>7805.2517930873701</v>
      </c>
      <c r="L2742" s="45">
        <v>7343.7050599776503</v>
      </c>
      <c r="M2742" s="46">
        <v>0.97111124148427197</v>
      </c>
      <c r="N2742" s="139">
        <v>7977.01318793671</v>
      </c>
      <c r="O2742" s="45">
        <v>7409.41208209248</v>
      </c>
      <c r="P2742" s="99">
        <v>0.97980015631663997</v>
      </c>
      <c r="Q2742" s="86">
        <v>7548.3911406062698</v>
      </c>
      <c r="R2742" s="44">
        <v>7791.0334540553104</v>
      </c>
      <c r="S2742" s="45">
        <v>7330.7024801462603</v>
      </c>
      <c r="T2742" s="140">
        <v>0.97116091940586302</v>
      </c>
      <c r="U2742" s="44">
        <v>7962.4819619140198</v>
      </c>
      <c r="V2742" s="45">
        <v>7396.2390044472104</v>
      </c>
      <c r="W2742" s="99">
        <v>0.97984310387142504</v>
      </c>
      <c r="X2742" s="86">
        <v>7535.9305506774299</v>
      </c>
      <c r="Y2742" s="44">
        <v>7778.1723196513703</v>
      </c>
      <c r="Z2742" s="45">
        <v>7318.9596338084903</v>
      </c>
      <c r="AA2742" s="46">
        <v>0.97120847712039604</v>
      </c>
      <c r="AB2742" s="139">
        <v>7949.3378069947703</v>
      </c>
      <c r="AC2742" s="45">
        <v>7384.3447434089403</v>
      </c>
      <c r="AD2742" s="99">
        <v>0.97988492512648395</v>
      </c>
      <c r="AE2742" s="142">
        <v>7532.7374566314302</v>
      </c>
      <c r="AF2742" s="44">
        <v>7774.8765839017397</v>
      </c>
      <c r="AG2742" s="45">
        <v>7316.1191228244297</v>
      </c>
      <c r="AH2742" s="140">
        <v>0.97124307928503495</v>
      </c>
      <c r="AI2742" s="44">
        <v>7945.96954569639</v>
      </c>
      <c r="AJ2742" s="45">
        <v>7381.4474502292996</v>
      </c>
      <c r="AK2742" s="46">
        <v>0.97991566714316503</v>
      </c>
    </row>
    <row r="2743" spans="1:37" x14ac:dyDescent="0.2">
      <c r="A2743" s="35" t="s">
        <v>4499</v>
      </c>
      <c r="B2743" s="35" t="s">
        <v>10497</v>
      </c>
      <c r="C2743" s="85" t="s">
        <v>966</v>
      </c>
      <c r="D2743" s="85" t="s">
        <v>13417</v>
      </c>
      <c r="E2743" s="85" t="s">
        <v>12904</v>
      </c>
      <c r="F2743" s="85" t="s">
        <v>388</v>
      </c>
      <c r="G2743" s="85" t="s">
        <v>388</v>
      </c>
      <c r="H2743" s="840">
        <v>1.03220324139854</v>
      </c>
      <c r="I2743" s="840">
        <v>1.0660681895280599</v>
      </c>
      <c r="J2743" s="86">
        <v>3909.9166666666702</v>
      </c>
      <c r="K2743" s="44">
        <v>4035.8286569315201</v>
      </c>
      <c r="L2743" s="45">
        <v>3797.1786323868801</v>
      </c>
      <c r="M2743" s="46">
        <v>0.97116612861831297</v>
      </c>
      <c r="N2743" s="139">
        <v>4168.2377820389202</v>
      </c>
      <c r="O2743" s="45">
        <v>3871.6485300511199</v>
      </c>
      <c r="P2743" s="99">
        <v>0.99021254418494598</v>
      </c>
      <c r="Q2743" s="86">
        <v>3930.1650750315898</v>
      </c>
      <c r="R2743" s="44">
        <v>4056.7291296789599</v>
      </c>
      <c r="S2743" s="45">
        <v>3817.0384542168599</v>
      </c>
      <c r="T2743" s="140">
        <v>0.97121580934769602</v>
      </c>
      <c r="U2743" s="44">
        <v>4189.8239660853396</v>
      </c>
      <c r="V2743" s="45">
        <v>3891.86934274436</v>
      </c>
      <c r="W2743" s="99">
        <v>0.99025594814565698</v>
      </c>
      <c r="X2743" s="86">
        <v>3950.4357677715602</v>
      </c>
      <c r="Y2743" s="44">
        <v>4077.6526044305401</v>
      </c>
      <c r="Z2743" s="45">
        <v>3836.9135557874702</v>
      </c>
      <c r="AA2743" s="46">
        <v>0.97126336975018701</v>
      </c>
      <c r="AB2743" s="139">
        <v>4211.4339067951196</v>
      </c>
      <c r="AC2743" s="45">
        <v>3912.1094847035401</v>
      </c>
      <c r="AD2743" s="99">
        <v>0.99029821383739702</v>
      </c>
      <c r="AE2743" s="142">
        <v>3970.6357955963499</v>
      </c>
      <c r="AF2743" s="44">
        <v>4098.5031386276396</v>
      </c>
      <c r="AG2743" s="45">
        <v>3856.6705032405698</v>
      </c>
      <c r="AH2743" s="140">
        <v>0.97129797387053696</v>
      </c>
      <c r="AI2743" s="44">
        <v>4232.9685138867098</v>
      </c>
      <c r="AJ2743" s="45">
        <v>3932.23689872468</v>
      </c>
      <c r="AK2743" s="46">
        <v>0.99032928255110797</v>
      </c>
    </row>
    <row r="2744" spans="1:37" x14ac:dyDescent="0.2">
      <c r="A2744" s="35" t="s">
        <v>4498</v>
      </c>
      <c r="B2744" s="35" t="s">
        <v>10496</v>
      </c>
      <c r="C2744" s="85" t="s">
        <v>966</v>
      </c>
      <c r="D2744" s="85" t="s">
        <v>13417</v>
      </c>
      <c r="E2744" s="85" t="s">
        <v>12904</v>
      </c>
      <c r="F2744" s="85" t="s">
        <v>387</v>
      </c>
      <c r="G2744" s="85" t="s">
        <v>387</v>
      </c>
      <c r="H2744" s="840">
        <v>1.0414366615259001</v>
      </c>
      <c r="I2744" s="840">
        <v>1.07804396906176</v>
      </c>
      <c r="J2744" s="86">
        <v>7795.25</v>
      </c>
      <c r="K2744" s="44">
        <v>8118.2591357597703</v>
      </c>
      <c r="L2744" s="45">
        <v>7638.2033884273696</v>
      </c>
      <c r="M2744" s="46">
        <v>0.97985355035789401</v>
      </c>
      <c r="N2744" s="139">
        <v>8403.6222498286897</v>
      </c>
      <c r="O2744" s="45">
        <v>7805.6659509331103</v>
      </c>
      <c r="P2744" s="99">
        <v>1.0013361920314401</v>
      </c>
      <c r="Q2744" s="86">
        <v>7856.1189628475204</v>
      </c>
      <c r="R2744" s="44">
        <v>8181.6503052182397</v>
      </c>
      <c r="S2744" s="45">
        <v>7698.2398468503497</v>
      </c>
      <c r="T2744" s="140">
        <v>0.97990367549883095</v>
      </c>
      <c r="U2744" s="44">
        <v>8469.2416681294999</v>
      </c>
      <c r="V2744" s="45">
        <v>7866.9610635892104</v>
      </c>
      <c r="W2744" s="99">
        <v>1.00138008357472</v>
      </c>
      <c r="X2744" s="86">
        <v>7914.1943514034001</v>
      </c>
      <c r="Y2744" s="44">
        <v>8242.1321439926905</v>
      </c>
      <c r="Z2744" s="45">
        <v>7755.5279028713803</v>
      </c>
      <c r="AA2744" s="46">
        <v>0.97995166134580802</v>
      </c>
      <c r="AB2744" s="139">
        <v>8531.8494905130901</v>
      </c>
      <c r="AC2744" s="45">
        <v>7925.4548575592999</v>
      </c>
      <c r="AD2744" s="99">
        <v>1.0014228240621701</v>
      </c>
      <c r="AE2744" s="142">
        <v>7969.51074439067</v>
      </c>
      <c r="AF2744" s="44">
        <v>8299.7406636330106</v>
      </c>
      <c r="AG2744" s="45">
        <v>7810.0135389179904</v>
      </c>
      <c r="AH2744" s="140">
        <v>0.97998657501215602</v>
      </c>
      <c r="AI2744" s="44">
        <v>8591.4829943632703</v>
      </c>
      <c r="AJ2744" s="45">
        <v>7981.1003399552001</v>
      </c>
      <c r="AK2744" s="46">
        <v>1.00145424178927</v>
      </c>
    </row>
    <row r="2745" spans="1:37" x14ac:dyDescent="0.2">
      <c r="A2745" s="35" t="s">
        <v>4497</v>
      </c>
      <c r="B2745" s="35" t="s">
        <v>10495</v>
      </c>
      <c r="C2745" s="85" t="s">
        <v>966</v>
      </c>
      <c r="D2745" s="85" t="s">
        <v>13417</v>
      </c>
      <c r="E2745" s="85" t="s">
        <v>12904</v>
      </c>
      <c r="F2745" s="85" t="s">
        <v>388</v>
      </c>
      <c r="G2745" s="85" t="s">
        <v>388</v>
      </c>
      <c r="H2745" s="840">
        <v>1.03220324139854</v>
      </c>
      <c r="I2745" s="840">
        <v>1.0660681895280599</v>
      </c>
      <c r="J2745" s="86">
        <v>6840.0833333333303</v>
      </c>
      <c r="K2745" s="44">
        <v>7060.3561881028099</v>
      </c>
      <c r="L2745" s="45">
        <v>6642.85725025998</v>
      </c>
      <c r="M2745" s="46">
        <v>0.97116612861831297</v>
      </c>
      <c r="N2745" s="139">
        <v>7291.9952553877301</v>
      </c>
      <c r="O2745" s="45">
        <v>6773.1363199370398</v>
      </c>
      <c r="P2745" s="99">
        <v>0.99021254418494598</v>
      </c>
      <c r="Q2745" s="86">
        <v>6883.8455240201802</v>
      </c>
      <c r="R2745" s="44">
        <v>7105.52766318048</v>
      </c>
      <c r="S2745" s="45">
        <v>6685.6996020357701</v>
      </c>
      <c r="T2745" s="140">
        <v>0.97121580934769602</v>
      </c>
      <c r="U2745" s="44">
        <v>7338.6487347830298</v>
      </c>
      <c r="V2745" s="45">
        <v>6816.7689762768396</v>
      </c>
      <c r="W2745" s="99">
        <v>0.99025594814565798</v>
      </c>
      <c r="X2745" s="86">
        <v>6924.2597718160196</v>
      </c>
      <c r="Y2745" s="44">
        <v>7147.2433807540301</v>
      </c>
      <c r="Z2745" s="45">
        <v>6725.2798789996896</v>
      </c>
      <c r="AA2745" s="46">
        <v>0.97126336975018701</v>
      </c>
      <c r="AB2745" s="139">
        <v>7381.7330787618803</v>
      </c>
      <c r="AC2745" s="45">
        <v>6857.0820841755503</v>
      </c>
      <c r="AD2745" s="99">
        <v>0.99029821383739702</v>
      </c>
      <c r="AE2745" s="142">
        <v>6965.7782713868501</v>
      </c>
      <c r="AF2745" s="44">
        <v>7190.0989105890403</v>
      </c>
      <c r="AG2745" s="45">
        <v>6765.8463214294597</v>
      </c>
      <c r="AH2745" s="140">
        <v>0.97129797387053796</v>
      </c>
      <c r="AI2745" s="44">
        <v>7425.9946304312798</v>
      </c>
      <c r="AJ2745" s="45">
        <v>6898.4141979126398</v>
      </c>
      <c r="AK2745" s="46">
        <v>0.99032928255110797</v>
      </c>
    </row>
    <row r="2746" spans="1:37" x14ac:dyDescent="0.2">
      <c r="A2746" s="35" t="s">
        <v>4496</v>
      </c>
      <c r="B2746" s="35" t="s">
        <v>13029</v>
      </c>
      <c r="C2746" s="85" t="s">
        <v>966</v>
      </c>
      <c r="D2746" s="85" t="s">
        <v>13417</v>
      </c>
      <c r="E2746" s="85" t="s">
        <v>12904</v>
      </c>
      <c r="F2746" s="85" t="s">
        <v>387</v>
      </c>
      <c r="G2746" s="85" t="s">
        <v>387</v>
      </c>
      <c r="H2746" s="840">
        <v>1.0414366615259001</v>
      </c>
      <c r="I2746" s="840">
        <v>1.07804396906176</v>
      </c>
      <c r="J2746" s="86">
        <v>21977.083333333299</v>
      </c>
      <c r="K2746" s="44">
        <v>22887.740296743199</v>
      </c>
      <c r="L2746" s="45">
        <v>21534.323130678</v>
      </c>
      <c r="M2746" s="46">
        <v>0.97985355035789401</v>
      </c>
      <c r="N2746" s="139">
        <v>23692.2621450677</v>
      </c>
      <c r="O2746" s="45">
        <v>22006.448936957699</v>
      </c>
      <c r="P2746" s="99">
        <v>1.0013361920314401</v>
      </c>
      <c r="Q2746" s="86">
        <v>22163.2552495659</v>
      </c>
      <c r="R2746" s="44">
        <v>23081.626555654198</v>
      </c>
      <c r="S2746" s="45">
        <v>21717.855280068401</v>
      </c>
      <c r="T2746" s="140">
        <v>0.97990367549883095</v>
      </c>
      <c r="U2746" s="44">
        <v>23892.963656570901</v>
      </c>
      <c r="V2746" s="45">
        <v>22193.842394098199</v>
      </c>
      <c r="W2746" s="99">
        <v>1.00138008357472</v>
      </c>
      <c r="X2746" s="86">
        <v>22348.801744685999</v>
      </c>
      <c r="Y2746" s="44">
        <v>23274.861478089999</v>
      </c>
      <c r="Z2746" s="45">
        <v>21900.7453987931</v>
      </c>
      <c r="AA2746" s="46">
        <v>0.97995166134580802</v>
      </c>
      <c r="AB2746" s="139">
        <v>24092.990936615701</v>
      </c>
      <c r="AC2746" s="45">
        <v>22380.600157569101</v>
      </c>
      <c r="AD2746" s="99">
        <v>1.0014228240621701</v>
      </c>
      <c r="AE2746" s="142">
        <v>22533.467180789899</v>
      </c>
      <c r="AF2746" s="44">
        <v>23467.178833365298</v>
      </c>
      <c r="AG2746" s="45">
        <v>22082.4953256511</v>
      </c>
      <c r="AH2746" s="140">
        <v>0.97998657501215602</v>
      </c>
      <c r="AI2746" s="44">
        <v>24292.0683963017</v>
      </c>
      <c r="AJ2746" s="45">
        <v>22566.236290421301</v>
      </c>
      <c r="AK2746" s="46">
        <v>1.00145424178927</v>
      </c>
    </row>
    <row r="2747" spans="1:37" x14ac:dyDescent="0.2">
      <c r="A2747" s="35" t="s">
        <v>4495</v>
      </c>
      <c r="B2747" s="35" t="s">
        <v>10494</v>
      </c>
      <c r="C2747" s="85" t="s">
        <v>966</v>
      </c>
      <c r="D2747" s="85" t="s">
        <v>13417</v>
      </c>
      <c r="E2747" s="85" t="s">
        <v>12904</v>
      </c>
      <c r="F2747" s="85" t="s">
        <v>390</v>
      </c>
      <c r="G2747" s="85" t="s">
        <v>390</v>
      </c>
      <c r="H2747" s="840">
        <v>1.03157063681827</v>
      </c>
      <c r="I2747" s="840">
        <v>1.0736472402649799</v>
      </c>
      <c r="J2747" s="86">
        <v>3506.75</v>
      </c>
      <c r="K2747" s="44">
        <v>3617.4603306624699</v>
      </c>
      <c r="L2747" s="45">
        <v>3403.5496148992802</v>
      </c>
      <c r="M2747" s="46">
        <v>0.97057093174571196</v>
      </c>
      <c r="N2747" s="139">
        <v>3765.0124597992299</v>
      </c>
      <c r="O2747" s="45">
        <v>3497.11454044627</v>
      </c>
      <c r="P2747" s="99">
        <v>0.99725231067121201</v>
      </c>
      <c r="Q2747" s="86">
        <v>3499.0305783466001</v>
      </c>
      <c r="R2747" s="44">
        <v>3609.4972019516099</v>
      </c>
      <c r="S2747" s="45">
        <v>3396.23109648629</v>
      </c>
      <c r="T2747" s="140">
        <v>0.97062058202735402</v>
      </c>
      <c r="U2747" s="44">
        <v>3756.72452404462</v>
      </c>
      <c r="V2747" s="45">
        <v>3489.56928086065</v>
      </c>
      <c r="W2747" s="99">
        <v>0.997296023205825</v>
      </c>
      <c r="X2747" s="86">
        <v>3489.5355243209201</v>
      </c>
      <c r="Y2747" s="44">
        <v>3599.7023830237099</v>
      </c>
      <c r="Z2747" s="45">
        <v>3387.1808636216501</v>
      </c>
      <c r="AA2747" s="46">
        <v>0.97066811328158498</v>
      </c>
      <c r="AB2747" s="139">
        <v>3746.5301854937702</v>
      </c>
      <c r="AC2747" s="45">
        <v>3480.2484374145301</v>
      </c>
      <c r="AD2747" s="99">
        <v>0.99733858937911501</v>
      </c>
      <c r="AE2747" s="142">
        <v>3481.4451220860401</v>
      </c>
      <c r="AF2747" s="44">
        <v>3591.3565616381602</v>
      </c>
      <c r="AG2747" s="45">
        <v>3379.4481666609599</v>
      </c>
      <c r="AH2747" s="140">
        <v>0.97070269619416905</v>
      </c>
      <c r="AI2747" s="44">
        <v>3737.8439474616598</v>
      </c>
      <c r="AJ2747" s="45">
        <v>3472.2885000596598</v>
      </c>
      <c r="AK2747" s="46">
        <v>0.99736987897115303</v>
      </c>
    </row>
    <row r="2748" spans="1:37" x14ac:dyDescent="0.2">
      <c r="A2748" s="35" t="s">
        <v>4494</v>
      </c>
      <c r="B2748" s="35" t="s">
        <v>10493</v>
      </c>
      <c r="C2748" s="85" t="s">
        <v>966</v>
      </c>
      <c r="D2748" s="85" t="s">
        <v>13417</v>
      </c>
      <c r="E2748" s="85" t="s">
        <v>12904</v>
      </c>
      <c r="F2748" s="85" t="s">
        <v>390</v>
      </c>
      <c r="G2748" s="85" t="s">
        <v>390</v>
      </c>
      <c r="H2748" s="840">
        <v>1.03157063681827</v>
      </c>
      <c r="I2748" s="840">
        <v>1.0736472402649799</v>
      </c>
      <c r="J2748" s="86">
        <v>26131.416666666701</v>
      </c>
      <c r="K2748" s="44">
        <v>26956.402131796902</v>
      </c>
      <c r="L2748" s="45">
        <v>25362.3934220021</v>
      </c>
      <c r="M2748" s="46">
        <v>0.97057093174571196</v>
      </c>
      <c r="N2748" s="139">
        <v>28055.923388381001</v>
      </c>
      <c r="O2748" s="45">
        <v>26059.615651945602</v>
      </c>
      <c r="P2748" s="99">
        <v>0.99725231067121201</v>
      </c>
      <c r="Q2748" s="86">
        <v>26110.190495041399</v>
      </c>
      <c r="R2748" s="44">
        <v>26934.5058364162</v>
      </c>
      <c r="S2748" s="45">
        <v>25343.088295142199</v>
      </c>
      <c r="T2748" s="140">
        <v>0.97062058202735402</v>
      </c>
      <c r="U2748" s="44">
        <v>28033.133967794201</v>
      </c>
      <c r="V2748" s="45">
        <v>26039.5891458513</v>
      </c>
      <c r="W2748" s="99">
        <v>0.997296023205825</v>
      </c>
      <c r="X2748" s="86">
        <v>26088.611323237499</v>
      </c>
      <c r="Y2748" s="44">
        <v>26912.2453964165</v>
      </c>
      <c r="Z2748" s="45">
        <v>25323.383131263599</v>
      </c>
      <c r="AA2748" s="46">
        <v>0.97066811328158498</v>
      </c>
      <c r="AB2748" s="139">
        <v>28009.965549539698</v>
      </c>
      <c r="AC2748" s="45">
        <v>26019.178815977699</v>
      </c>
      <c r="AD2748" s="99">
        <v>0.99733858937911501</v>
      </c>
      <c r="AE2748" s="142">
        <v>26080.672451132901</v>
      </c>
      <c r="AF2748" s="44">
        <v>26904.0558890639</v>
      </c>
      <c r="AG2748" s="45">
        <v>25316.579066871702</v>
      </c>
      <c r="AH2748" s="140">
        <v>0.97070269619416905</v>
      </c>
      <c r="AI2748" s="44">
        <v>28001.442001413801</v>
      </c>
      <c r="AJ2748" s="45">
        <v>26012.077126072702</v>
      </c>
      <c r="AK2748" s="46">
        <v>0.99736987897115303</v>
      </c>
    </row>
    <row r="2749" spans="1:37" x14ac:dyDescent="0.2">
      <c r="A2749" s="35" t="s">
        <v>4493</v>
      </c>
      <c r="B2749" s="35" t="s">
        <v>10492</v>
      </c>
      <c r="C2749" s="85" t="s">
        <v>966</v>
      </c>
      <c r="D2749" s="85" t="s">
        <v>13417</v>
      </c>
      <c r="E2749" s="85" t="s">
        <v>12904</v>
      </c>
      <c r="F2749" s="85" t="s">
        <v>390</v>
      </c>
      <c r="G2749" s="85" t="s">
        <v>390</v>
      </c>
      <c r="H2749" s="840">
        <v>1.03157063681827</v>
      </c>
      <c r="I2749" s="840">
        <v>1.0736472402649799</v>
      </c>
      <c r="J2749" s="86">
        <v>2818.5</v>
      </c>
      <c r="K2749" s="44">
        <v>2907.4818398723</v>
      </c>
      <c r="L2749" s="45">
        <v>2735.5541711252899</v>
      </c>
      <c r="M2749" s="46">
        <v>0.97057093174571196</v>
      </c>
      <c r="N2749" s="139">
        <v>3026.0747466868502</v>
      </c>
      <c r="O2749" s="45">
        <v>2810.7556376268099</v>
      </c>
      <c r="P2749" s="99">
        <v>0.99725231067121201</v>
      </c>
      <c r="Q2749" s="86">
        <v>2819.47621008845</v>
      </c>
      <c r="R2749" s="44">
        <v>2908.48886953491</v>
      </c>
      <c r="S2749" s="45">
        <v>2736.6416400483299</v>
      </c>
      <c r="T2749" s="140">
        <v>0.97062058202735402</v>
      </c>
      <c r="U2749" s="44">
        <v>3027.1228519542401</v>
      </c>
      <c r="V2749" s="45">
        <v>2811.8524118446499</v>
      </c>
      <c r="W2749" s="99">
        <v>0.997296023205825</v>
      </c>
      <c r="X2749" s="86">
        <v>2820.6592087120798</v>
      </c>
      <c r="Y2749" s="44">
        <v>2909.7092161784399</v>
      </c>
      <c r="Z2749" s="45">
        <v>2737.9239523308802</v>
      </c>
      <c r="AA2749" s="46">
        <v>0.97066811328158498</v>
      </c>
      <c r="AB2749" s="139">
        <v>3028.3929751617302</v>
      </c>
      <c r="AC2749" s="45">
        <v>2813.1522763361199</v>
      </c>
      <c r="AD2749" s="99">
        <v>0.99733858937911501</v>
      </c>
      <c r="AE2749" s="142">
        <v>2822.7960321883802</v>
      </c>
      <c r="AF2749" s="44">
        <v>2911.9135005326498</v>
      </c>
      <c r="AG2749" s="45">
        <v>2740.0957192514602</v>
      </c>
      <c r="AH2749" s="140">
        <v>0.97070269619416905</v>
      </c>
      <c r="AI2749" s="44">
        <v>3030.6871697900001</v>
      </c>
      <c r="AJ2749" s="45">
        <v>2815.3717369839701</v>
      </c>
      <c r="AK2749" s="46">
        <v>0.99736987897115204</v>
      </c>
    </row>
    <row r="2750" spans="1:37" x14ac:dyDescent="0.2">
      <c r="A2750" s="35" t="s">
        <v>4492</v>
      </c>
      <c r="B2750" s="35" t="s">
        <v>10491</v>
      </c>
      <c r="C2750" s="85" t="s">
        <v>966</v>
      </c>
      <c r="D2750" s="85" t="s">
        <v>13417</v>
      </c>
      <c r="E2750" s="85" t="s">
        <v>12904</v>
      </c>
      <c r="F2750" s="85" t="s">
        <v>387</v>
      </c>
      <c r="G2750" s="85" t="s">
        <v>387</v>
      </c>
      <c r="H2750" s="840">
        <v>1.0414366615259001</v>
      </c>
      <c r="I2750" s="840">
        <v>1.07804396906176</v>
      </c>
      <c r="J2750" s="86">
        <v>12802.666666666701</v>
      </c>
      <c r="K2750" s="44">
        <v>13333.1664319623</v>
      </c>
      <c r="L2750" s="45">
        <v>12544.738387382</v>
      </c>
      <c r="M2750" s="46">
        <v>0.97985355035789401</v>
      </c>
      <c r="N2750" s="139">
        <v>13801.837587907999</v>
      </c>
      <c r="O2750" s="45">
        <v>12819.7734878479</v>
      </c>
      <c r="P2750" s="99">
        <v>1.0013361920314401</v>
      </c>
      <c r="Q2750" s="86">
        <v>12913.408738347</v>
      </c>
      <c r="R2750" s="44">
        <v>13448.497285383501</v>
      </c>
      <c r="S2750" s="45">
        <v>12653.896685924899</v>
      </c>
      <c r="T2750" s="140">
        <v>0.97990367549883095</v>
      </c>
      <c r="U2750" s="44">
        <v>13921.2224104044</v>
      </c>
      <c r="V2750" s="45">
        <v>12931.2303216405</v>
      </c>
      <c r="W2750" s="99">
        <v>1.00138008357472</v>
      </c>
      <c r="X2750" s="86">
        <v>13022.747625726201</v>
      </c>
      <c r="Y2750" s="44">
        <v>13562.3668112306</v>
      </c>
      <c r="Z2750" s="45">
        <v>12761.6631711175</v>
      </c>
      <c r="AA2750" s="46">
        <v>0.97995166134580802</v>
      </c>
      <c r="AB2750" s="139">
        <v>14039.094538527501</v>
      </c>
      <c r="AC2750" s="45">
        <v>13041.276704403699</v>
      </c>
      <c r="AD2750" s="99">
        <v>1.0014228240621701</v>
      </c>
      <c r="AE2750" s="142">
        <v>13128.890146191399</v>
      </c>
      <c r="AF2750" s="44">
        <v>13672.9075233899</v>
      </c>
      <c r="AG2750" s="45">
        <v>12866.136088077001</v>
      </c>
      <c r="AH2750" s="140">
        <v>0.97998657501215602</v>
      </c>
      <c r="AI2750" s="44">
        <v>14153.520842575999</v>
      </c>
      <c r="AJ2750" s="45">
        <v>13147.9827268887</v>
      </c>
      <c r="AK2750" s="46">
        <v>1.00145424178927</v>
      </c>
    </row>
    <row r="2751" spans="1:37" x14ac:dyDescent="0.2">
      <c r="A2751" s="35" t="s">
        <v>4491</v>
      </c>
      <c r="B2751" s="35" t="s">
        <v>10329</v>
      </c>
      <c r="C2751" s="85" t="s">
        <v>966</v>
      </c>
      <c r="D2751" s="85" t="s">
        <v>13417</v>
      </c>
      <c r="E2751" s="85" t="s">
        <v>12904</v>
      </c>
      <c r="F2751" s="85" t="s">
        <v>389</v>
      </c>
      <c r="G2751" s="85" t="s">
        <v>389</v>
      </c>
      <c r="H2751" s="840">
        <v>1.0321952703709201</v>
      </c>
      <c r="I2751" s="840">
        <v>1.05689374785918</v>
      </c>
      <c r="J2751" s="86">
        <v>9362.8333333333303</v>
      </c>
      <c r="K2751" s="44">
        <v>9664.2722839378694</v>
      </c>
      <c r="L2751" s="45">
        <v>9092.7963829957898</v>
      </c>
      <c r="M2751" s="46">
        <v>0.97115862894022098</v>
      </c>
      <c r="N2751" s="139">
        <v>9895.5200122475308</v>
      </c>
      <c r="O2751" s="45">
        <v>9191.4083391780605</v>
      </c>
      <c r="P2751" s="99">
        <v>0.981690906154981</v>
      </c>
      <c r="Q2751" s="86">
        <v>9424.5800284685192</v>
      </c>
      <c r="R2751" s="44">
        <v>9728.0069306174391</v>
      </c>
      <c r="S2751" s="45">
        <v>9153.2304351790608</v>
      </c>
      <c r="T2751" s="140">
        <v>0.97120830928595203</v>
      </c>
      <c r="U2751" s="44">
        <v>9960.7797082868801</v>
      </c>
      <c r="V2751" s="45">
        <v>9252.4300520272009</v>
      </c>
      <c r="W2751" s="99">
        <v>0.98173393658695496</v>
      </c>
      <c r="X2751" s="86">
        <v>9487.4061098897491</v>
      </c>
      <c r="Y2751" s="44">
        <v>9792.8557147163792</v>
      </c>
      <c r="Z2751" s="45">
        <v>9214.6988688638994</v>
      </c>
      <c r="AA2751" s="46">
        <v>0.97125586932116603</v>
      </c>
      <c r="AB2751" s="139">
        <v>10027.1802009435</v>
      </c>
      <c r="AC2751" s="45">
        <v>9314.5060891610592</v>
      </c>
      <c r="AD2751" s="99">
        <v>0.98177583854574901</v>
      </c>
      <c r="AE2751" s="142">
        <v>9548.8492880287395</v>
      </c>
      <c r="AF2751" s="44">
        <v>9856.2770725880091</v>
      </c>
      <c r="AG2751" s="45">
        <v>9274.7063432394298</v>
      </c>
      <c r="AH2751" s="140">
        <v>0.97129047317429096</v>
      </c>
      <c r="AI2751" s="44">
        <v>10092.119111767201</v>
      </c>
      <c r="AJ2751" s="45">
        <v>9375.1236342594602</v>
      </c>
      <c r="AK2751" s="46">
        <v>0.98180663988622396</v>
      </c>
    </row>
    <row r="2752" spans="1:37" x14ac:dyDescent="0.2">
      <c r="A2752" s="35" t="s">
        <v>4490</v>
      </c>
      <c r="B2752" s="35" t="s">
        <v>10490</v>
      </c>
      <c r="C2752" s="85" t="s">
        <v>966</v>
      </c>
      <c r="D2752" s="85" t="s">
        <v>13417</v>
      </c>
      <c r="E2752" s="85" t="s">
        <v>12904</v>
      </c>
      <c r="F2752" s="85" t="s">
        <v>389</v>
      </c>
      <c r="G2752" s="85" t="s">
        <v>389</v>
      </c>
      <c r="H2752" s="840">
        <v>1.0321952703709201</v>
      </c>
      <c r="I2752" s="840">
        <v>1.05689374785918</v>
      </c>
      <c r="J2752" s="86">
        <v>19203.583333333299</v>
      </c>
      <c r="K2752" s="44">
        <v>19821.847890840501</v>
      </c>
      <c r="L2752" s="45">
        <v>18649.725660739299</v>
      </c>
      <c r="M2752" s="46">
        <v>0.97115862894022098</v>
      </c>
      <c r="N2752" s="139">
        <v>20296.147161492801</v>
      </c>
      <c r="O2752" s="45">
        <v>18851.983123922699</v>
      </c>
      <c r="P2752" s="99">
        <v>0.981690906154982</v>
      </c>
      <c r="Q2752" s="86">
        <v>19290.879284127401</v>
      </c>
      <c r="R2752" s="44">
        <v>19911.954358372699</v>
      </c>
      <c r="S2752" s="45">
        <v>18735.4622541768</v>
      </c>
      <c r="T2752" s="140">
        <v>0.97120830928595203</v>
      </c>
      <c r="U2752" s="44">
        <v>20388.409706100399</v>
      </c>
      <c r="V2752" s="45">
        <v>18938.510859830101</v>
      </c>
      <c r="W2752" s="99">
        <v>0.98173393658695496</v>
      </c>
      <c r="X2752" s="86">
        <v>19374.686500509801</v>
      </c>
      <c r="Y2752" s="44">
        <v>19998.459770745601</v>
      </c>
      <c r="Z2752" s="45">
        <v>18817.777979877701</v>
      </c>
      <c r="AA2752" s="46">
        <v>0.97125586932116603</v>
      </c>
      <c r="AB2752" s="139">
        <v>20476.9850291205</v>
      </c>
      <c r="AC2752" s="45">
        <v>19021.599085598998</v>
      </c>
      <c r="AD2752" s="99">
        <v>0.98177583854574801</v>
      </c>
      <c r="AE2752" s="142">
        <v>19463.1364937697</v>
      </c>
      <c r="AF2752" s="44">
        <v>20089.757435452801</v>
      </c>
      <c r="AG2752" s="45">
        <v>18904.3590544894</v>
      </c>
      <c r="AH2752" s="140">
        <v>0.97129047317429096</v>
      </c>
      <c r="AI2752" s="44">
        <v>20570.467273995098</v>
      </c>
      <c r="AJ2752" s="45">
        <v>19109.036642595001</v>
      </c>
      <c r="AK2752" s="46">
        <v>0.98180663988622396</v>
      </c>
    </row>
    <row r="2753" spans="1:37" x14ac:dyDescent="0.2">
      <c r="A2753" s="35" t="s">
        <v>4489</v>
      </c>
      <c r="B2753" s="35" t="s">
        <v>10489</v>
      </c>
      <c r="C2753" s="85" t="s">
        <v>966</v>
      </c>
      <c r="D2753" s="85" t="s">
        <v>13417</v>
      </c>
      <c r="E2753" s="85" t="s">
        <v>12904</v>
      </c>
      <c r="F2753" s="85" t="s">
        <v>387</v>
      </c>
      <c r="G2753" s="85" t="s">
        <v>387</v>
      </c>
      <c r="H2753" s="840">
        <v>1.0414366615259001</v>
      </c>
      <c r="I2753" s="840">
        <v>1.07804396906176</v>
      </c>
      <c r="J2753" s="86">
        <v>15807.583333333299</v>
      </c>
      <c r="K2753" s="44">
        <v>16462.596813459098</v>
      </c>
      <c r="L2753" s="45">
        <v>15489.1166517449</v>
      </c>
      <c r="M2753" s="46">
        <v>0.97985355035789401</v>
      </c>
      <c r="N2753" s="139">
        <v>17041.269877941199</v>
      </c>
      <c r="O2753" s="45">
        <v>15828.705300219701</v>
      </c>
      <c r="P2753" s="99">
        <v>1.0013361920314401</v>
      </c>
      <c r="Q2753" s="86">
        <v>15941.085376191901</v>
      </c>
      <c r="R2753" s="44">
        <v>16601.630735280702</v>
      </c>
      <c r="S2753" s="45">
        <v>15620.7281515711</v>
      </c>
      <c r="T2753" s="140">
        <v>0.97990367549883095</v>
      </c>
      <c r="U2753" s="44">
        <v>17185.1909501023</v>
      </c>
      <c r="V2753" s="45">
        <v>15963.0854062828</v>
      </c>
      <c r="W2753" s="99">
        <v>1.00138008357472</v>
      </c>
      <c r="X2753" s="86">
        <v>16067.614092510699</v>
      </c>
      <c r="Y2753" s="44">
        <v>16733.402379190899</v>
      </c>
      <c r="Z2753" s="45">
        <v>15745.4851238192</v>
      </c>
      <c r="AA2753" s="46">
        <v>0.97995166134580802</v>
      </c>
      <c r="AB2753" s="139">
        <v>17321.5944696429</v>
      </c>
      <c r="AC2753" s="45">
        <v>16090.475480463299</v>
      </c>
      <c r="AD2753" s="99">
        <v>1.0014228240621701</v>
      </c>
      <c r="AE2753" s="142">
        <v>16197.0405965463</v>
      </c>
      <c r="AF2753" s="44">
        <v>16868.1918854666</v>
      </c>
      <c r="AG2753" s="45">
        <v>15872.8823395422</v>
      </c>
      <c r="AH2753" s="140">
        <v>0.97998657501215602</v>
      </c>
      <c r="AI2753" s="44">
        <v>17461.121931755199</v>
      </c>
      <c r="AJ2753" s="45">
        <v>16220.595009844301</v>
      </c>
      <c r="AK2753" s="46">
        <v>1.00145424178927</v>
      </c>
    </row>
    <row r="2754" spans="1:37" x14ac:dyDescent="0.2">
      <c r="A2754" s="35" t="s">
        <v>4488</v>
      </c>
      <c r="B2754" s="35" t="s">
        <v>10488</v>
      </c>
      <c r="C2754" s="85" t="s">
        <v>966</v>
      </c>
      <c r="D2754" s="85" t="s">
        <v>13417</v>
      </c>
      <c r="E2754" s="85" t="s">
        <v>12904</v>
      </c>
      <c r="F2754" s="85" t="s">
        <v>391</v>
      </c>
      <c r="G2754" s="85" t="s">
        <v>391</v>
      </c>
      <c r="H2754" s="840">
        <v>1.03136151812167</v>
      </c>
      <c r="I2754" s="840">
        <v>1.06586297138265</v>
      </c>
      <c r="J2754" s="86">
        <v>13172.25</v>
      </c>
      <c r="K2754" s="44">
        <v>13585.351757078201</v>
      </c>
      <c r="L2754" s="45">
        <v>12782.0112771235</v>
      </c>
      <c r="M2754" s="46">
        <v>0.97037417883228005</v>
      </c>
      <c r="N2754" s="139">
        <v>14039.8135247951</v>
      </c>
      <c r="O2754" s="45">
        <v>13040.816344425401</v>
      </c>
      <c r="P2754" s="99">
        <v>0.99002192825260904</v>
      </c>
      <c r="Q2754" s="86">
        <v>13183.809875970101</v>
      </c>
      <c r="R2754" s="44">
        <v>13597.274168308</v>
      </c>
      <c r="S2754" s="45">
        <v>12793.883129453299</v>
      </c>
      <c r="T2754" s="140">
        <v>0.97042381904887998</v>
      </c>
      <c r="U2754" s="44">
        <v>14052.1347685454</v>
      </c>
      <c r="V2754" s="45">
        <v>13052.8329945354</v>
      </c>
      <c r="W2754" s="99">
        <v>0.99006532385805801</v>
      </c>
      <c r="X2754" s="86">
        <v>13195.4284427537</v>
      </c>
      <c r="Y2754" s="44">
        <v>13609.257110984399</v>
      </c>
      <c r="Z2754" s="45">
        <v>12805.7851315231</v>
      </c>
      <c r="AA2754" s="46">
        <v>0.97047134066763496</v>
      </c>
      <c r="AB2754" s="139">
        <v>14064.5185686606</v>
      </c>
      <c r="AC2754" s="45">
        <v>13064.8937411718</v>
      </c>
      <c r="AD2754" s="99">
        <v>0.99010758141365096</v>
      </c>
      <c r="AE2754" s="142">
        <v>13212.706156418901</v>
      </c>
      <c r="AF2754" s="44">
        <v>13627.0766799797</v>
      </c>
      <c r="AG2754" s="45">
        <v>12823.009498700299</v>
      </c>
      <c r="AH2754" s="140">
        <v>0.97050591656961505</v>
      </c>
      <c r="AI2754" s="44">
        <v>14082.934243886401</v>
      </c>
      <c r="AJ2754" s="45">
        <v>13082.4109592245</v>
      </c>
      <c r="AK2754" s="46">
        <v>0.99013864414663399</v>
      </c>
    </row>
    <row r="2755" spans="1:37" x14ac:dyDescent="0.2">
      <c r="A2755" s="35" t="s">
        <v>4487</v>
      </c>
      <c r="B2755" s="35" t="s">
        <v>10487</v>
      </c>
      <c r="C2755" s="85" t="s">
        <v>966</v>
      </c>
      <c r="D2755" s="85" t="s">
        <v>13417</v>
      </c>
      <c r="E2755" s="85" t="s">
        <v>12904</v>
      </c>
      <c r="F2755" s="85" t="s">
        <v>437</v>
      </c>
      <c r="G2755" s="85" t="s">
        <v>437</v>
      </c>
      <c r="H2755" s="840">
        <v>1.0321449046464699</v>
      </c>
      <c r="I2755" s="840">
        <v>1.05485815634012</v>
      </c>
      <c r="J2755" s="86">
        <v>5056.25</v>
      </c>
      <c r="K2755" s="44">
        <v>5218.78267411871</v>
      </c>
      <c r="L2755" s="45">
        <v>4910.1812147548499</v>
      </c>
      <c r="M2755" s="46">
        <v>0.97111124148427197</v>
      </c>
      <c r="N2755" s="139">
        <v>5333.6265529947304</v>
      </c>
      <c r="O2755" s="45">
        <v>4954.1145403760102</v>
      </c>
      <c r="P2755" s="99">
        <v>0.97980015631663997</v>
      </c>
      <c r="Q2755" s="86">
        <v>5055.5967237939403</v>
      </c>
      <c r="R2755" s="44">
        <v>5218.1083984112902</v>
      </c>
      <c r="S2755" s="45">
        <v>4909.7979624249901</v>
      </c>
      <c r="T2755" s="140">
        <v>0.97116091940586302</v>
      </c>
      <c r="U2755" s="44">
        <v>5332.9374392604204</v>
      </c>
      <c r="V2755" s="45">
        <v>4953.6915857644599</v>
      </c>
      <c r="W2755" s="99">
        <v>0.97984310387142504</v>
      </c>
      <c r="X2755" s="86">
        <v>5055.8139780228303</v>
      </c>
      <c r="Y2755" s="44">
        <v>5218.3326362566604</v>
      </c>
      <c r="Z2755" s="45">
        <v>4910.2493941995599</v>
      </c>
      <c r="AA2755" s="46">
        <v>0.97120847712039604</v>
      </c>
      <c r="AB2755" s="139">
        <v>5333.1666116557699</v>
      </c>
      <c r="AC2755" s="45">
        <v>4954.1159013083297</v>
      </c>
      <c r="AD2755" s="99">
        <v>0.97988492512648395</v>
      </c>
      <c r="AE2755" s="142">
        <v>5061.3473651026598</v>
      </c>
      <c r="AF2755" s="44">
        <v>5224.0438935365401</v>
      </c>
      <c r="AG2755" s="45">
        <v>4915.7986002135003</v>
      </c>
      <c r="AH2755" s="140">
        <v>0.97124307928503495</v>
      </c>
      <c r="AI2755" s="44">
        <v>5339.0035501491102</v>
      </c>
      <c r="AJ2755" s="45">
        <v>4959.69357991787</v>
      </c>
      <c r="AK2755" s="46">
        <v>0.97991566714316503</v>
      </c>
    </row>
    <row r="2756" spans="1:37" x14ac:dyDescent="0.2">
      <c r="A2756" s="35" t="s">
        <v>4486</v>
      </c>
      <c r="B2756" s="35" t="s">
        <v>13030</v>
      </c>
      <c r="C2756" s="85" t="s">
        <v>966</v>
      </c>
      <c r="D2756" s="85" t="s">
        <v>13417</v>
      </c>
      <c r="E2756" s="85" t="s">
        <v>12904</v>
      </c>
      <c r="F2756" s="85" t="s">
        <v>387</v>
      </c>
      <c r="G2756" s="85" t="s">
        <v>387</v>
      </c>
      <c r="H2756" s="840">
        <v>1.0414366615259001</v>
      </c>
      <c r="I2756" s="840">
        <v>1.07804396906176</v>
      </c>
      <c r="J2756" s="86">
        <v>5391.1666666666697</v>
      </c>
      <c r="K2756" s="44">
        <v>5614.5586150630497</v>
      </c>
      <c r="L2756" s="45">
        <v>5282.5537989044597</v>
      </c>
      <c r="M2756" s="46">
        <v>0.97985355035789401</v>
      </c>
      <c r="N2756" s="139">
        <v>5811.9147112067903</v>
      </c>
      <c r="O2756" s="45">
        <v>5398.3703006068499</v>
      </c>
      <c r="P2756" s="99">
        <v>1.0013361920314401</v>
      </c>
      <c r="Q2756" s="86">
        <v>5434.49738122708</v>
      </c>
      <c r="R2756" s="44">
        <v>5659.6848097763796</v>
      </c>
      <c r="S2756" s="45">
        <v>5325.2839583531904</v>
      </c>
      <c r="T2756" s="140">
        <v>0.97990367549883095</v>
      </c>
      <c r="U2756" s="44">
        <v>5858.6271267137899</v>
      </c>
      <c r="V2756" s="45">
        <v>5441.9974417997901</v>
      </c>
      <c r="W2756" s="99">
        <v>1.00138008357472</v>
      </c>
      <c r="X2756" s="86">
        <v>5476.2766625981803</v>
      </c>
      <c r="Y2756" s="44">
        <v>5703.19528508845</v>
      </c>
      <c r="Z2756" s="45">
        <v>5366.4864135023699</v>
      </c>
      <c r="AA2756" s="46">
        <v>0.97995166134580802</v>
      </c>
      <c r="AB2756" s="139">
        <v>5903.6670290276397</v>
      </c>
      <c r="AC2756" s="45">
        <v>5484.0684408048501</v>
      </c>
      <c r="AD2756" s="99">
        <v>1.0014228240621701</v>
      </c>
      <c r="AE2756" s="142">
        <v>5518.0420642213803</v>
      </c>
      <c r="AF2756" s="44">
        <v>5746.6913055222003</v>
      </c>
      <c r="AG2756" s="45">
        <v>5407.6071432893104</v>
      </c>
      <c r="AH2756" s="140">
        <v>0.97998657501215602</v>
      </c>
      <c r="AI2756" s="44">
        <v>5948.6919683629703</v>
      </c>
      <c r="AJ2756" s="45">
        <v>5526.0666315861199</v>
      </c>
      <c r="AK2756" s="46">
        <v>1.00145424178927</v>
      </c>
    </row>
    <row r="2757" spans="1:37" x14ac:dyDescent="0.2">
      <c r="A2757" s="35" t="s">
        <v>4485</v>
      </c>
      <c r="B2757" s="35" t="s">
        <v>10486</v>
      </c>
      <c r="C2757" s="85" t="s">
        <v>966</v>
      </c>
      <c r="D2757" s="85" t="s">
        <v>13417</v>
      </c>
      <c r="E2757" s="85" t="s">
        <v>12904</v>
      </c>
      <c r="F2757" s="85" t="s">
        <v>387</v>
      </c>
      <c r="G2757" s="85" t="s">
        <v>387</v>
      </c>
      <c r="H2757" s="840">
        <v>1.0414366615259001</v>
      </c>
      <c r="I2757" s="840">
        <v>1.07804396906176</v>
      </c>
      <c r="J2757" s="86">
        <v>5817.6666666666697</v>
      </c>
      <c r="K2757" s="44">
        <v>6058.7313512038399</v>
      </c>
      <c r="L2757" s="45">
        <v>5700.4613381321096</v>
      </c>
      <c r="M2757" s="46">
        <v>0.97985355035789401</v>
      </c>
      <c r="N2757" s="139">
        <v>6271.7004640116402</v>
      </c>
      <c r="O2757" s="45">
        <v>5825.44018650826</v>
      </c>
      <c r="P2757" s="99">
        <v>1.0013361920314401</v>
      </c>
      <c r="Q2757" s="86">
        <v>5871.1655178841502</v>
      </c>
      <c r="R2757" s="44">
        <v>6114.4470162112502</v>
      </c>
      <c r="S2757" s="45">
        <v>5753.1766704366801</v>
      </c>
      <c r="T2757" s="140">
        <v>0.97990367549883095</v>
      </c>
      <c r="U2757" s="44">
        <v>6329.3745779183801</v>
      </c>
      <c r="V2757" s="45">
        <v>5879.26821697986</v>
      </c>
      <c r="W2757" s="99">
        <v>1.00138008357472</v>
      </c>
      <c r="X2757" s="86">
        <v>5920.3144784154001</v>
      </c>
      <c r="Y2757" s="44">
        <v>6165.6325455843798</v>
      </c>
      <c r="Z2757" s="45">
        <v>5801.6220088128202</v>
      </c>
      <c r="AA2757" s="46">
        <v>0.97995166134580802</v>
      </c>
      <c r="AB2757" s="139">
        <v>6382.3593184047504</v>
      </c>
      <c r="AC2757" s="45">
        <v>5928.7380443109296</v>
      </c>
      <c r="AD2757" s="99">
        <v>1.0014228240621701</v>
      </c>
      <c r="AE2757" s="142">
        <v>5967.52451762076</v>
      </c>
      <c r="AF2757" s="44">
        <v>6214.7988112049197</v>
      </c>
      <c r="AG2757" s="45">
        <v>5848.09391332424</v>
      </c>
      <c r="AH2757" s="140">
        <v>0.97998657501215602</v>
      </c>
      <c r="AI2757" s="44">
        <v>6433.2538164492598</v>
      </c>
      <c r="AJ2757" s="45">
        <v>5976.2027411527697</v>
      </c>
      <c r="AK2757" s="46">
        <v>1.00145424178927</v>
      </c>
    </row>
    <row r="2758" spans="1:37" x14ac:dyDescent="0.2">
      <c r="A2758" s="35" t="s">
        <v>4484</v>
      </c>
      <c r="B2758" s="35" t="s">
        <v>13031</v>
      </c>
      <c r="C2758" s="85" t="s">
        <v>966</v>
      </c>
      <c r="D2758" s="85" t="s">
        <v>13417</v>
      </c>
      <c r="E2758" s="85" t="s">
        <v>12904</v>
      </c>
      <c r="F2758" s="85" t="s">
        <v>437</v>
      </c>
      <c r="G2758" s="85" t="s">
        <v>437</v>
      </c>
      <c r="H2758" s="840">
        <v>1.0321449046464699</v>
      </c>
      <c r="I2758" s="840">
        <v>1.05485815634012</v>
      </c>
      <c r="J2758" s="86">
        <v>25146.166666666701</v>
      </c>
      <c r="K2758" s="44">
        <v>25954.487796390898</v>
      </c>
      <c r="L2758" s="45">
        <v>24419.725130237101</v>
      </c>
      <c r="M2758" s="46">
        <v>0.97111124148427197</v>
      </c>
      <c r="N2758" s="139">
        <v>26525.639009021401</v>
      </c>
      <c r="O2758" s="45">
        <v>24638.218030764299</v>
      </c>
      <c r="P2758" s="99">
        <v>0.97980015631663997</v>
      </c>
      <c r="Q2758" s="86">
        <v>25091.1376311555</v>
      </c>
      <c r="R2758" s="44">
        <v>25897.689857780399</v>
      </c>
      <c r="S2758" s="45">
        <v>24367.532290812</v>
      </c>
      <c r="T2758" s="140">
        <v>0.97116091940586302</v>
      </c>
      <c r="U2758" s="44">
        <v>26467.5911820769</v>
      </c>
      <c r="V2758" s="45">
        <v>24585.378176176499</v>
      </c>
      <c r="W2758" s="99">
        <v>0.97984310387142504</v>
      </c>
      <c r="X2758" s="86">
        <v>25032.189975449899</v>
      </c>
      <c r="Y2758" s="44">
        <v>25836.8473353031</v>
      </c>
      <c r="Z2758" s="45">
        <v>24311.4751050452</v>
      </c>
      <c r="AA2758" s="46">
        <v>0.97120847712039604</v>
      </c>
      <c r="AB2758" s="139">
        <v>26405.4097666587</v>
      </c>
      <c r="AC2758" s="45">
        <v>24528.665599845699</v>
      </c>
      <c r="AD2758" s="99">
        <v>0.97988492512648395</v>
      </c>
      <c r="AE2758" s="142">
        <v>25034.049802506001</v>
      </c>
      <c r="AF2758" s="44">
        <v>25838.766946322601</v>
      </c>
      <c r="AG2758" s="45">
        <v>24314.147617160899</v>
      </c>
      <c r="AH2758" s="140">
        <v>0.97124307928503495</v>
      </c>
      <c r="AI2758" s="44">
        <v>26407.3716203982</v>
      </c>
      <c r="AJ2758" s="45">
        <v>24531.257613517901</v>
      </c>
      <c r="AK2758" s="46">
        <v>0.97991566714316503</v>
      </c>
    </row>
    <row r="2759" spans="1:37" x14ac:dyDescent="0.2">
      <c r="A2759" s="35" t="s">
        <v>4483</v>
      </c>
      <c r="B2759" s="35" t="s">
        <v>10485</v>
      </c>
      <c r="C2759" s="85" t="s">
        <v>966</v>
      </c>
      <c r="D2759" s="85" t="s">
        <v>13417</v>
      </c>
      <c r="E2759" s="85" t="s">
        <v>12904</v>
      </c>
      <c r="F2759" s="85" t="s">
        <v>390</v>
      </c>
      <c r="G2759" s="85" t="s">
        <v>390</v>
      </c>
      <c r="H2759" s="840">
        <v>1.03157063681827</v>
      </c>
      <c r="I2759" s="840">
        <v>1.0736472402649799</v>
      </c>
      <c r="J2759" s="86">
        <v>3789.8333333333298</v>
      </c>
      <c r="K2759" s="44">
        <v>3909.4807851017799</v>
      </c>
      <c r="L2759" s="45">
        <v>3678.3020694942902</v>
      </c>
      <c r="M2759" s="46">
        <v>0.97057093174571196</v>
      </c>
      <c r="N2759" s="139">
        <v>4068.94409939757</v>
      </c>
      <c r="O2759" s="45">
        <v>3779.4200487254502</v>
      </c>
      <c r="P2759" s="99">
        <v>0.99725231067121201</v>
      </c>
      <c r="Q2759" s="86">
        <v>3782.8652545104901</v>
      </c>
      <c r="R2759" s="44">
        <v>3902.2927195930902</v>
      </c>
      <c r="S2759" s="45">
        <v>3671.7268750640201</v>
      </c>
      <c r="T2759" s="140">
        <v>0.97062058202735402</v>
      </c>
      <c r="U2759" s="44">
        <v>4061.4628407994801</v>
      </c>
      <c r="V2759" s="45">
        <v>3772.6364746467998</v>
      </c>
      <c r="W2759" s="99">
        <v>0.997296023205826</v>
      </c>
      <c r="X2759" s="86">
        <v>3777.0068143644899</v>
      </c>
      <c r="Y2759" s="44">
        <v>3896.24932476092</v>
      </c>
      <c r="Z2759" s="45">
        <v>3666.2200783508702</v>
      </c>
      <c r="AA2759" s="46">
        <v>0.97066811328158498</v>
      </c>
      <c r="AB2759" s="139">
        <v>4055.1729427044702</v>
      </c>
      <c r="AC2759" s="45">
        <v>3766.95464831359</v>
      </c>
      <c r="AD2759" s="99">
        <v>0.99733858937911501</v>
      </c>
      <c r="AE2759" s="142">
        <v>3772.0884872728102</v>
      </c>
      <c r="AF2759" s="44">
        <v>3891.1757229508798</v>
      </c>
      <c r="AG2759" s="45">
        <v>3661.5764648786999</v>
      </c>
      <c r="AH2759" s="140">
        <v>0.97070269619416905</v>
      </c>
      <c r="AI2759" s="44">
        <v>4049.8923943957602</v>
      </c>
      <c r="AJ2759" s="45">
        <v>3762.1674380197601</v>
      </c>
      <c r="AK2759" s="46">
        <v>0.99736987897115303</v>
      </c>
    </row>
    <row r="2760" spans="1:37" x14ac:dyDescent="0.2">
      <c r="A2760" s="35" t="s">
        <v>4482</v>
      </c>
      <c r="B2760" s="35" t="s">
        <v>10484</v>
      </c>
      <c r="C2760" s="85" t="s">
        <v>966</v>
      </c>
      <c r="D2760" s="85" t="s">
        <v>13417</v>
      </c>
      <c r="E2760" s="85" t="s">
        <v>12904</v>
      </c>
      <c r="F2760" s="85" t="s">
        <v>437</v>
      </c>
      <c r="G2760" s="85" t="s">
        <v>437</v>
      </c>
      <c r="H2760" s="840">
        <v>1.0321449046464699</v>
      </c>
      <c r="I2760" s="840">
        <v>1.05485815634012</v>
      </c>
      <c r="J2760" s="86">
        <v>2692.75</v>
      </c>
      <c r="K2760" s="44">
        <v>2779.30819198678</v>
      </c>
      <c r="L2760" s="45">
        <v>2614.9597955067702</v>
      </c>
      <c r="M2760" s="46">
        <v>0.97111124148427297</v>
      </c>
      <c r="N2760" s="139">
        <v>2840.46930048486</v>
      </c>
      <c r="O2760" s="45">
        <v>2638.3568709216302</v>
      </c>
      <c r="P2760" s="99">
        <v>0.97980015631663997</v>
      </c>
      <c r="Q2760" s="86">
        <v>2687.6733451284099</v>
      </c>
      <c r="R2760" s="44">
        <v>2774.0683485284198</v>
      </c>
      <c r="S2760" s="45">
        <v>2610.1633169175402</v>
      </c>
      <c r="T2760" s="140">
        <v>0.97116091940586302</v>
      </c>
      <c r="U2760" s="44">
        <v>2835.1141496866298</v>
      </c>
      <c r="V2760" s="45">
        <v>2633.4981926831101</v>
      </c>
      <c r="W2760" s="99">
        <v>0.97984310387142504</v>
      </c>
      <c r="X2760" s="86">
        <v>2681.5633292529001</v>
      </c>
      <c r="Y2760" s="44">
        <v>2767.7619267752102</v>
      </c>
      <c r="Z2760" s="45">
        <v>2604.35703730561</v>
      </c>
      <c r="AA2760" s="46">
        <v>0.97120847712039604</v>
      </c>
      <c r="AB2760" s="139">
        <v>2828.6689496049898</v>
      </c>
      <c r="AC2760" s="45">
        <v>2627.6234821069102</v>
      </c>
      <c r="AD2760" s="99">
        <v>0.97988492512648395</v>
      </c>
      <c r="AE2760" s="142">
        <v>2678.8675397263301</v>
      </c>
      <c r="AF2760" s="44">
        <v>2764.9794813513499</v>
      </c>
      <c r="AG2760" s="45">
        <v>2601.8315582805199</v>
      </c>
      <c r="AH2760" s="140">
        <v>0.97124307928503495</v>
      </c>
      <c r="AI2760" s="44">
        <v>2825.8252740351099</v>
      </c>
      <c r="AJ2760" s="45">
        <v>2625.0642723790902</v>
      </c>
      <c r="AK2760" s="46">
        <v>0.97991566714316503</v>
      </c>
    </row>
    <row r="2761" spans="1:37" x14ac:dyDescent="0.2">
      <c r="A2761" s="35" t="s">
        <v>4481</v>
      </c>
      <c r="B2761" s="35" t="s">
        <v>10483</v>
      </c>
      <c r="C2761" s="85" t="s">
        <v>966</v>
      </c>
      <c r="D2761" s="85" t="s">
        <v>13417</v>
      </c>
      <c r="E2761" s="85" t="s">
        <v>12904</v>
      </c>
      <c r="F2761" s="85" t="s">
        <v>437</v>
      </c>
      <c r="G2761" s="85" t="s">
        <v>437</v>
      </c>
      <c r="H2761" s="840">
        <v>1.0321449046464699</v>
      </c>
      <c r="I2761" s="840">
        <v>1.05485815634012</v>
      </c>
      <c r="J2761" s="86">
        <v>5619.4166666666697</v>
      </c>
      <c r="K2761" s="44">
        <v>5800.0522795854404</v>
      </c>
      <c r="L2761" s="45">
        <v>5457.0786955840804</v>
      </c>
      <c r="M2761" s="46">
        <v>0.97111124148427297</v>
      </c>
      <c r="N2761" s="139">
        <v>5927.6875047069398</v>
      </c>
      <c r="O2761" s="45">
        <v>5505.9053284083302</v>
      </c>
      <c r="P2761" s="99">
        <v>0.97980015631663997</v>
      </c>
      <c r="Q2761" s="86">
        <v>5623.4126385403697</v>
      </c>
      <c r="R2761" s="44">
        <v>5804.1767015939904</v>
      </c>
      <c r="S2761" s="45">
        <v>5461.23858824341</v>
      </c>
      <c r="T2761" s="140">
        <v>0.97116091940586302</v>
      </c>
      <c r="U2761" s="44">
        <v>5931.9026882304197</v>
      </c>
      <c r="V2761" s="45">
        <v>5510.0620940971903</v>
      </c>
      <c r="W2761" s="99">
        <v>0.97984310387142504</v>
      </c>
      <c r="X2761" s="86">
        <v>5625.8152958266901</v>
      </c>
      <c r="Y2761" s="44">
        <v>5806.6565920696903</v>
      </c>
      <c r="Z2761" s="45">
        <v>5463.8395060204703</v>
      </c>
      <c r="AA2761" s="46">
        <v>0.97120847712039604</v>
      </c>
      <c r="AB2761" s="139">
        <v>5934.4371508657896</v>
      </c>
      <c r="AC2761" s="45">
        <v>5512.6515999265703</v>
      </c>
      <c r="AD2761" s="99">
        <v>0.97988492512648395</v>
      </c>
      <c r="AE2761" s="142">
        <v>5630.5142650573298</v>
      </c>
      <c r="AF2761" s="44">
        <v>5811.5066092181796</v>
      </c>
      <c r="AG2761" s="45">
        <v>5468.59801275259</v>
      </c>
      <c r="AH2761" s="140">
        <v>0.97124307928503495</v>
      </c>
      <c r="AI2761" s="44">
        <v>5939.3938968851198</v>
      </c>
      <c r="AJ2761" s="45">
        <v>5517.4291424027597</v>
      </c>
      <c r="AK2761" s="46">
        <v>0.97991566714316503</v>
      </c>
    </row>
    <row r="2762" spans="1:37" x14ac:dyDescent="0.2">
      <c r="A2762" s="35" t="s">
        <v>4480</v>
      </c>
      <c r="B2762" s="35" t="s">
        <v>10482</v>
      </c>
      <c r="C2762" s="85" t="s">
        <v>966</v>
      </c>
      <c r="D2762" s="85" t="s">
        <v>13417</v>
      </c>
      <c r="E2762" s="85" t="s">
        <v>12904</v>
      </c>
      <c r="F2762" s="85" t="s">
        <v>390</v>
      </c>
      <c r="G2762" s="85" t="s">
        <v>390</v>
      </c>
      <c r="H2762" s="840">
        <v>1.03157063681827</v>
      </c>
      <c r="I2762" s="840">
        <v>1.0736472402649799</v>
      </c>
      <c r="J2762" s="86">
        <v>18083.666666666701</v>
      </c>
      <c r="K2762" s="44">
        <v>18654.5795393427</v>
      </c>
      <c r="L2762" s="45">
        <v>17551.481206045501</v>
      </c>
      <c r="M2762" s="46">
        <v>0.97057093174571196</v>
      </c>
      <c r="N2762" s="139">
        <v>19415.478810538501</v>
      </c>
      <c r="O2762" s="45">
        <v>18033.9783687413</v>
      </c>
      <c r="P2762" s="99">
        <v>0.99725231067121201</v>
      </c>
      <c r="Q2762" s="86">
        <v>18039.8439475329</v>
      </c>
      <c r="R2762" s="44">
        <v>18609.373309058701</v>
      </c>
      <c r="S2762" s="45">
        <v>17509.843832037001</v>
      </c>
      <c r="T2762" s="140">
        <v>0.97062058202735402</v>
      </c>
      <c r="U2762" s="44">
        <v>19368.4286690796</v>
      </c>
      <c r="V2762" s="45">
        <v>17991.064628128199</v>
      </c>
      <c r="W2762" s="99">
        <v>0.997296023205826</v>
      </c>
      <c r="X2762" s="86">
        <v>17996.4195652298</v>
      </c>
      <c r="Y2762" s="44">
        <v>18564.5779913529</v>
      </c>
      <c r="Z2762" s="45">
        <v>17468.5506252054</v>
      </c>
      <c r="AA2762" s="46">
        <v>0.97066811328158498</v>
      </c>
      <c r="AB2762" s="139">
        <v>19321.806200859701</v>
      </c>
      <c r="AC2762" s="45">
        <v>17948.523703061001</v>
      </c>
      <c r="AD2762" s="99">
        <v>0.99733858937911501</v>
      </c>
      <c r="AE2762" s="142">
        <v>17966.37815348</v>
      </c>
      <c r="AF2762" s="44">
        <v>18533.588153103199</v>
      </c>
      <c r="AG2762" s="45">
        <v>17440.011714427001</v>
      </c>
      <c r="AH2762" s="140">
        <v>0.97070269619416905</v>
      </c>
      <c r="AI2762" s="44">
        <v>19289.552322040799</v>
      </c>
      <c r="AJ2762" s="45">
        <v>17919.124404486302</v>
      </c>
      <c r="AK2762" s="46">
        <v>0.99736987897115204</v>
      </c>
    </row>
    <row r="2763" spans="1:37" x14ac:dyDescent="0.2">
      <c r="A2763" s="35" t="s">
        <v>4479</v>
      </c>
      <c r="B2763" s="35" t="s">
        <v>10481</v>
      </c>
      <c r="C2763" s="85" t="s">
        <v>966</v>
      </c>
      <c r="D2763" s="85" t="s">
        <v>13417</v>
      </c>
      <c r="E2763" s="85" t="s">
        <v>12904</v>
      </c>
      <c r="F2763" s="85" t="s">
        <v>437</v>
      </c>
      <c r="G2763" s="85" t="s">
        <v>437</v>
      </c>
      <c r="H2763" s="840">
        <v>1.0321449046464699</v>
      </c>
      <c r="I2763" s="840">
        <v>1.05485815634012</v>
      </c>
      <c r="J2763" s="86">
        <v>5034.25</v>
      </c>
      <c r="K2763" s="44">
        <v>5196.0754862164904</v>
      </c>
      <c r="L2763" s="45">
        <v>4888.8167674422002</v>
      </c>
      <c r="M2763" s="46">
        <v>0.97111124148427197</v>
      </c>
      <c r="N2763" s="139">
        <v>5310.4196735552496</v>
      </c>
      <c r="O2763" s="45">
        <v>4932.55893693704</v>
      </c>
      <c r="P2763" s="99">
        <v>0.97980015631663997</v>
      </c>
      <c r="Q2763" s="86">
        <v>5041.9233107567197</v>
      </c>
      <c r="R2763" s="44">
        <v>5203.9954548158103</v>
      </c>
      <c r="S2763" s="45">
        <v>4896.5188780483504</v>
      </c>
      <c r="T2763" s="140">
        <v>0.97116091940586302</v>
      </c>
      <c r="U2763" s="44">
        <v>5318.51392799311</v>
      </c>
      <c r="V2763" s="45">
        <v>4940.2937862935596</v>
      </c>
      <c r="W2763" s="99">
        <v>0.97984310387142504</v>
      </c>
      <c r="X2763" s="86">
        <v>5050.4979243425596</v>
      </c>
      <c r="Y2763" s="44">
        <v>5212.8456985377397</v>
      </c>
      <c r="Z2763" s="45">
        <v>4905.08639780046</v>
      </c>
      <c r="AA2763" s="46">
        <v>0.97120847712039604</v>
      </c>
      <c r="AB2763" s="139">
        <v>5327.5589290715898</v>
      </c>
      <c r="AC2763" s="45">
        <v>4948.90678044587</v>
      </c>
      <c r="AD2763" s="99">
        <v>0.97988492512648395</v>
      </c>
      <c r="AE2763" s="142">
        <v>5061.1830000575101</v>
      </c>
      <c r="AF2763" s="44">
        <v>5223.8742449926904</v>
      </c>
      <c r="AG2763" s="45">
        <v>4915.6389618009298</v>
      </c>
      <c r="AH2763" s="140">
        <v>0.97124307928503495</v>
      </c>
      <c r="AI2763" s="44">
        <v>5338.8301683406198</v>
      </c>
      <c r="AJ2763" s="45">
        <v>4959.5325160350003</v>
      </c>
      <c r="AK2763" s="46">
        <v>0.97991566714316503</v>
      </c>
    </row>
    <row r="2764" spans="1:37" x14ac:dyDescent="0.2">
      <c r="A2764" s="35" t="s">
        <v>4478</v>
      </c>
      <c r="B2764" s="35" t="s">
        <v>10480</v>
      </c>
      <c r="C2764" s="85" t="s">
        <v>966</v>
      </c>
      <c r="D2764" s="85" t="s">
        <v>13417</v>
      </c>
      <c r="E2764" s="85" t="s">
        <v>12904</v>
      </c>
      <c r="F2764" s="85" t="s">
        <v>437</v>
      </c>
      <c r="G2764" s="85" t="s">
        <v>437</v>
      </c>
      <c r="H2764" s="840">
        <v>1.0321449046464699</v>
      </c>
      <c r="I2764" s="840">
        <v>1.05485815634012</v>
      </c>
      <c r="J2764" s="86">
        <v>2195.5833333333298</v>
      </c>
      <c r="K2764" s="44">
        <v>2266.1601502267099</v>
      </c>
      <c r="L2764" s="45">
        <v>2132.15565661551</v>
      </c>
      <c r="M2764" s="46">
        <v>0.97111124148427197</v>
      </c>
      <c r="N2764" s="139">
        <v>2316.0289870910901</v>
      </c>
      <c r="O2764" s="45">
        <v>2151.2328932062101</v>
      </c>
      <c r="P2764" s="99">
        <v>0.97980015631663997</v>
      </c>
      <c r="Q2764" s="86">
        <v>2197.3067939041498</v>
      </c>
      <c r="R2764" s="44">
        <v>2267.9390112732399</v>
      </c>
      <c r="S2764" s="45">
        <v>2133.9384861847102</v>
      </c>
      <c r="T2764" s="140">
        <v>0.97116091940586302</v>
      </c>
      <c r="U2764" s="44">
        <v>2317.8469935313501</v>
      </c>
      <c r="V2764" s="45">
        <v>2153.01590909681</v>
      </c>
      <c r="W2764" s="99">
        <v>0.97984310387142504</v>
      </c>
      <c r="X2764" s="86">
        <v>2198.0887906722201</v>
      </c>
      <c r="Y2764" s="44">
        <v>2268.7461452528501</v>
      </c>
      <c r="Z2764" s="45">
        <v>2134.80246696418</v>
      </c>
      <c r="AA2764" s="46">
        <v>0.97120847712039604</v>
      </c>
      <c r="AB2764" s="139">
        <v>2318.6718892003801</v>
      </c>
      <c r="AC2764" s="45">
        <v>2153.8740700692101</v>
      </c>
      <c r="AD2764" s="99">
        <v>0.97988492512648395</v>
      </c>
      <c r="AE2764" s="142">
        <v>2198.89031641364</v>
      </c>
      <c r="AF2764" s="44">
        <v>2269.5734359628</v>
      </c>
      <c r="AG2764" s="45">
        <v>2135.6570019236301</v>
      </c>
      <c r="AH2764" s="140">
        <v>0.97124307928503495</v>
      </c>
      <c r="AI2764" s="44">
        <v>2319.5173851662298</v>
      </c>
      <c r="AJ2764" s="45">
        <v>2154.7270713831199</v>
      </c>
      <c r="AK2764" s="46">
        <v>0.97991566714316503</v>
      </c>
    </row>
    <row r="2765" spans="1:37" x14ac:dyDescent="0.2">
      <c r="A2765" s="35" t="s">
        <v>4477</v>
      </c>
      <c r="B2765" s="35" t="s">
        <v>10479</v>
      </c>
      <c r="C2765" s="85" t="s">
        <v>966</v>
      </c>
      <c r="D2765" s="85" t="s">
        <v>13417</v>
      </c>
      <c r="E2765" s="85" t="s">
        <v>12904</v>
      </c>
      <c r="F2765" s="85" t="s">
        <v>437</v>
      </c>
      <c r="G2765" s="85" t="s">
        <v>437</v>
      </c>
      <c r="H2765" s="840">
        <v>1.0321449046464699</v>
      </c>
      <c r="I2765" s="840">
        <v>1.05485815634012</v>
      </c>
      <c r="J2765" s="86">
        <v>1511.25</v>
      </c>
      <c r="K2765" s="44">
        <v>1559.8289871469799</v>
      </c>
      <c r="L2765" s="45">
        <v>1467.5918636931101</v>
      </c>
      <c r="M2765" s="46">
        <v>0.97111124148427197</v>
      </c>
      <c r="N2765" s="139">
        <v>1594.15438876901</v>
      </c>
      <c r="O2765" s="45">
        <v>1480.72298623352</v>
      </c>
      <c r="P2765" s="99">
        <v>0.97980015631663997</v>
      </c>
      <c r="Q2765" s="86">
        <v>1510.8018369717699</v>
      </c>
      <c r="R2765" s="44">
        <v>1559.36641796094</v>
      </c>
      <c r="S2765" s="45">
        <v>1467.2317010335701</v>
      </c>
      <c r="T2765" s="140">
        <v>0.97116091940586302</v>
      </c>
      <c r="U2765" s="44">
        <v>1593.6816403433099</v>
      </c>
      <c r="V2765" s="45">
        <v>1480.3487612730701</v>
      </c>
      <c r="W2765" s="99">
        <v>0.97984310387142504</v>
      </c>
      <c r="X2765" s="86">
        <v>1510.05097415565</v>
      </c>
      <c r="Y2765" s="44">
        <v>1558.5914187311901</v>
      </c>
      <c r="Z2765" s="45">
        <v>1466.57430698388</v>
      </c>
      <c r="AA2765" s="46">
        <v>0.97120847712039604</v>
      </c>
      <c r="AB2765" s="139">
        <v>1592.88958657743</v>
      </c>
      <c r="AC2765" s="45">
        <v>1479.6761857476799</v>
      </c>
      <c r="AD2765" s="99">
        <v>0.97988492512648395</v>
      </c>
      <c r="AE2765" s="142">
        <v>1512.0591414524599</v>
      </c>
      <c r="AF2765" s="44">
        <v>1560.6641383742699</v>
      </c>
      <c r="AG2765" s="45">
        <v>1468.57697660537</v>
      </c>
      <c r="AH2765" s="140">
        <v>0.97124307928503495</v>
      </c>
      <c r="AI2765" s="44">
        <v>1595.00791822977</v>
      </c>
      <c r="AJ2765" s="45">
        <v>1481.6904423563101</v>
      </c>
      <c r="AK2765" s="46">
        <v>0.97991566714316503</v>
      </c>
    </row>
    <row r="2766" spans="1:37" x14ac:dyDescent="0.2">
      <c r="A2766" s="35" t="s">
        <v>4476</v>
      </c>
      <c r="B2766" s="35" t="s">
        <v>10478</v>
      </c>
      <c r="C2766" s="85" t="s">
        <v>966</v>
      </c>
      <c r="D2766" s="85" t="s">
        <v>13417</v>
      </c>
      <c r="E2766" s="85" t="s">
        <v>12904</v>
      </c>
      <c r="F2766" s="85" t="s">
        <v>437</v>
      </c>
      <c r="G2766" s="85" t="s">
        <v>437</v>
      </c>
      <c r="H2766" s="840">
        <v>1.0321449046464699</v>
      </c>
      <c r="I2766" s="840">
        <v>1.05485815634012</v>
      </c>
      <c r="J2766" s="86">
        <v>2978.0833333333298</v>
      </c>
      <c r="K2766" s="44">
        <v>3073.8135381125699</v>
      </c>
      <c r="L2766" s="45">
        <v>2892.0502030769499</v>
      </c>
      <c r="M2766" s="46">
        <v>0.97111124148427297</v>
      </c>
      <c r="N2766" s="139">
        <v>3141.45549442724</v>
      </c>
      <c r="O2766" s="45">
        <v>2917.92651552398</v>
      </c>
      <c r="P2766" s="99">
        <v>0.97980015631663997</v>
      </c>
      <c r="Q2766" s="86">
        <v>2975.5860729026999</v>
      </c>
      <c r="R2766" s="44">
        <v>3071.2360034835101</v>
      </c>
      <c r="S2766" s="45">
        <v>2889.77290633146</v>
      </c>
      <c r="T2766" s="140">
        <v>0.97116091940586302</v>
      </c>
      <c r="U2766" s="44">
        <v>3138.8212388934699</v>
      </c>
      <c r="V2766" s="45">
        <v>2915.6074935095598</v>
      </c>
      <c r="W2766" s="99">
        <v>0.97984310387142504</v>
      </c>
      <c r="X2766" s="86">
        <v>2972.4493660295002</v>
      </c>
      <c r="Y2766" s="44">
        <v>3067.9984674669799</v>
      </c>
      <c r="Z2766" s="45">
        <v>2886.868022099</v>
      </c>
      <c r="AA2766" s="46">
        <v>0.97120847712039604</v>
      </c>
      <c r="AB2766" s="139">
        <v>3135.51245806424</v>
      </c>
      <c r="AC2766" s="45">
        <v>2912.65832447409</v>
      </c>
      <c r="AD2766" s="99">
        <v>0.97988492512648395</v>
      </c>
      <c r="AE2766" s="142">
        <v>2976.1812967985102</v>
      </c>
      <c r="AF2766" s="44">
        <v>3071.8503607947</v>
      </c>
      <c r="AG2766" s="45">
        <v>2890.5954872131101</v>
      </c>
      <c r="AH2766" s="140">
        <v>0.97124307928503495</v>
      </c>
      <c r="AI2766" s="44">
        <v>3139.44911567482</v>
      </c>
      <c r="AJ2766" s="45">
        <v>2916.4066809913202</v>
      </c>
      <c r="AK2766" s="46">
        <v>0.97991566714316503</v>
      </c>
    </row>
    <row r="2767" spans="1:37" x14ac:dyDescent="0.2">
      <c r="A2767" s="35" t="s">
        <v>4475</v>
      </c>
      <c r="B2767" s="35" t="s">
        <v>10477</v>
      </c>
      <c r="C2767" s="85" t="s">
        <v>1130</v>
      </c>
      <c r="D2767" s="85" t="s">
        <v>1130</v>
      </c>
      <c r="E2767" s="85" t="s">
        <v>12904</v>
      </c>
      <c r="F2767" s="85" t="s">
        <v>348</v>
      </c>
      <c r="G2767" s="85" t="s">
        <v>348</v>
      </c>
      <c r="H2767" s="840">
        <v>1.0418606374616799</v>
      </c>
      <c r="I2767" s="840">
        <v>1.0940233094211</v>
      </c>
      <c r="J2767" s="86">
        <v>9504.9166666666697</v>
      </c>
      <c r="K2767" s="44">
        <v>9902.7985373534593</v>
      </c>
      <c r="L2767" s="45">
        <v>9317.2179007867908</v>
      </c>
      <c r="M2767" s="46">
        <v>0.98025245539099504</v>
      </c>
      <c r="N2767" s="139">
        <v>10398.600387438401</v>
      </c>
      <c r="O2767" s="45">
        <v>9658.6922363440008</v>
      </c>
      <c r="P2767" s="99">
        <v>1.0161785289729699</v>
      </c>
      <c r="Q2767" s="86">
        <v>9545.2454607590498</v>
      </c>
      <c r="R2767" s="44">
        <v>9944.8155204746108</v>
      </c>
      <c r="S2767" s="45">
        <v>9357.2289517758109</v>
      </c>
      <c r="T2767" s="140">
        <v>0.98030260093821797</v>
      </c>
      <c r="U2767" s="44">
        <v>10442.7210282164</v>
      </c>
      <c r="V2767" s="45">
        <v>9700.0986565360708</v>
      </c>
      <c r="W2767" s="99">
        <v>1.01622307110002</v>
      </c>
      <c r="X2767" s="86">
        <v>9578.1069997191007</v>
      </c>
      <c r="Y2767" s="44">
        <v>9979.0526644035108</v>
      </c>
      <c r="Z2767" s="45">
        <v>9389.90300457782</v>
      </c>
      <c r="AA2767" s="46">
        <v>0.98035060632055904</v>
      </c>
      <c r="AB2767" s="139">
        <v>10478.6723178221</v>
      </c>
      <c r="AC2767" s="45">
        <v>9733.9087514846706</v>
      </c>
      <c r="AD2767" s="99">
        <v>1.0162664451096799</v>
      </c>
      <c r="AE2767" s="142">
        <v>9611.8713781129009</v>
      </c>
      <c r="AF2767" s="44">
        <v>10014.2304412004</v>
      </c>
      <c r="AG2767" s="45">
        <v>9423.3396556976895</v>
      </c>
      <c r="AH2767" s="140">
        <v>0.98038553420049701</v>
      </c>
      <c r="AI2767" s="44">
        <v>10515.611334813</v>
      </c>
      <c r="AJ2767" s="45">
        <v>9768.5288155927901</v>
      </c>
      <c r="AK2767" s="46">
        <v>1.01629832852701</v>
      </c>
    </row>
    <row r="2768" spans="1:37" x14ac:dyDescent="0.2">
      <c r="A2768" s="35" t="s">
        <v>4474</v>
      </c>
      <c r="B2768" s="35" t="s">
        <v>13032</v>
      </c>
      <c r="C2768" s="85" t="s">
        <v>1130</v>
      </c>
      <c r="D2768" s="85" t="s">
        <v>1130</v>
      </c>
      <c r="E2768" s="85" t="s">
        <v>12904</v>
      </c>
      <c r="F2768" s="85" t="s">
        <v>349</v>
      </c>
      <c r="G2768" s="85" t="s">
        <v>349</v>
      </c>
      <c r="H2768" s="840">
        <v>1.137951172465</v>
      </c>
      <c r="I2768" s="840">
        <v>1.1432081263098199</v>
      </c>
      <c r="J2768" s="86">
        <v>15671.5</v>
      </c>
      <c r="K2768" s="44">
        <v>17833.401799285199</v>
      </c>
      <c r="L2768" s="45">
        <v>16778.862040813499</v>
      </c>
      <c r="M2768" s="46">
        <v>1.0706608838218099</v>
      </c>
      <c r="N2768" s="139">
        <v>17915.786151464399</v>
      </c>
      <c r="O2768" s="45">
        <v>16640.995726519599</v>
      </c>
      <c r="P2768" s="99">
        <v>1.06186362036306</v>
      </c>
      <c r="Q2768" s="86">
        <v>15882.9806840408</v>
      </c>
      <c r="R2768" s="44">
        <v>18074.056491643099</v>
      </c>
      <c r="S2768" s="45">
        <v>17006.156055025898</v>
      </c>
      <c r="T2768" s="140">
        <v>1.07071565427978</v>
      </c>
      <c r="U2768" s="44">
        <v>18157.552588017399</v>
      </c>
      <c r="V2768" s="45">
        <v>16866.298638937598</v>
      </c>
      <c r="W2768" s="99">
        <v>1.0619101650035301</v>
      </c>
      <c r="X2768" s="86">
        <v>16078.6272651668</v>
      </c>
      <c r="Y2768" s="44">
        <v>18296.692748024299</v>
      </c>
      <c r="Z2768" s="45">
        <v>17216.480961299701</v>
      </c>
      <c r="AA2768" s="46">
        <v>1.0707680871860199</v>
      </c>
      <c r="AB2768" s="139">
        <v>18381.2173494454</v>
      </c>
      <c r="AC2768" s="45">
        <v>17074.786480000901</v>
      </c>
      <c r="AD2768" s="99">
        <v>1.0619554890106899</v>
      </c>
      <c r="AE2768" s="142">
        <v>16261.599968738899</v>
      </c>
      <c r="AF2768" s="44">
        <v>18504.906750583199</v>
      </c>
      <c r="AG2768" s="45">
        <v>17413.022661265699</v>
      </c>
      <c r="AH2768" s="140">
        <v>1.07080623645522</v>
      </c>
      <c r="AI2768" s="44">
        <v>18590.393231061898</v>
      </c>
      <c r="AJ2768" s="45">
        <v>17269.6371317587</v>
      </c>
      <c r="AK2768" s="46">
        <v>1.06198880583446</v>
      </c>
    </row>
    <row r="2769" spans="1:37" x14ac:dyDescent="0.2">
      <c r="A2769" s="35" t="s">
        <v>4473</v>
      </c>
      <c r="B2769" s="35" t="s">
        <v>10476</v>
      </c>
      <c r="C2769" s="85" t="s">
        <v>1130</v>
      </c>
      <c r="D2769" s="85" t="s">
        <v>1130</v>
      </c>
      <c r="E2769" s="85" t="s">
        <v>12904</v>
      </c>
      <c r="F2769" s="85" t="s">
        <v>344</v>
      </c>
      <c r="G2769" s="85" t="s">
        <v>344</v>
      </c>
      <c r="H2769" s="840">
        <v>1.04238367821836</v>
      </c>
      <c r="I2769" s="840">
        <v>1.09977855393061</v>
      </c>
      <c r="J2769" s="86">
        <v>6423.0833333333303</v>
      </c>
      <c r="K2769" s="44">
        <v>6695.3172305030703</v>
      </c>
      <c r="L2769" s="45">
        <v>6299.4040842278</v>
      </c>
      <c r="M2769" s="46">
        <v>0.98074456726044801</v>
      </c>
      <c r="N2769" s="139">
        <v>7063.96930010917</v>
      </c>
      <c r="O2769" s="45">
        <v>6561.3354581023596</v>
      </c>
      <c r="P2769" s="99">
        <v>1.02152426141687</v>
      </c>
      <c r="Q2769" s="86">
        <v>6469.8522162467398</v>
      </c>
      <c r="R2769" s="44">
        <v>6744.0683507005097</v>
      </c>
      <c r="S2769" s="45">
        <v>6345.5970092161197</v>
      </c>
      <c r="T2769" s="140">
        <v>0.98079473798202099</v>
      </c>
      <c r="U2769" s="44">
        <v>7115.4047145286204</v>
      </c>
      <c r="V2769" s="45">
        <v>6609.4007036687399</v>
      </c>
      <c r="W2769" s="99">
        <v>1.02156903786327</v>
      </c>
      <c r="X2769" s="86">
        <v>6512.2809372952797</v>
      </c>
      <c r="Y2769" s="44">
        <v>6788.2953570091904</v>
      </c>
      <c r="Z2769" s="45">
        <v>6387.5236570416801</v>
      </c>
      <c r="AA2769" s="46">
        <v>0.98084276746429599</v>
      </c>
      <c r="AB2769" s="139">
        <v>7162.0669120085104</v>
      </c>
      <c r="AC2769" s="45">
        <v>6653.0285210796701</v>
      </c>
      <c r="AD2769" s="99">
        <v>1.02161264004726</v>
      </c>
      <c r="AE2769" s="142">
        <v>6554.6067220119603</v>
      </c>
      <c r="AF2769" s="44">
        <v>6832.4150641656397</v>
      </c>
      <c r="AG2769" s="45">
        <v>6429.2676503079201</v>
      </c>
      <c r="AH2769" s="140">
        <v>0.980877712878925</v>
      </c>
      <c r="AI2769" s="44">
        <v>7208.6159023181999</v>
      </c>
      <c r="AJ2769" s="45">
        <v>6696.4791603899503</v>
      </c>
      <c r="AK2769" s="46">
        <v>1.02164469119124</v>
      </c>
    </row>
    <row r="2770" spans="1:37" x14ac:dyDescent="0.2">
      <c r="A2770" s="35" t="s">
        <v>4472</v>
      </c>
      <c r="B2770" s="35" t="s">
        <v>10475</v>
      </c>
      <c r="C2770" s="85" t="s">
        <v>1130</v>
      </c>
      <c r="D2770" s="85" t="s">
        <v>1130</v>
      </c>
      <c r="E2770" s="85" t="s">
        <v>12904</v>
      </c>
      <c r="F2770" s="85" t="s">
        <v>345</v>
      </c>
      <c r="G2770" s="85" t="s">
        <v>345</v>
      </c>
      <c r="H2770" s="840">
        <v>1.0982483627759001</v>
      </c>
      <c r="I2770" s="840">
        <v>1.12769330608063</v>
      </c>
      <c r="J2770" s="86">
        <v>15122.833333333299</v>
      </c>
      <c r="K2770" s="44">
        <v>16608.626948866098</v>
      </c>
      <c r="L2770" s="45">
        <v>15626.511610002</v>
      </c>
      <c r="M2770" s="46">
        <v>1.03330581416635</v>
      </c>
      <c r="N2770" s="139">
        <v>17053.917918972998</v>
      </c>
      <c r="O2770" s="45">
        <v>15840.453375072801</v>
      </c>
      <c r="P2770" s="99">
        <v>1.0474527508120901</v>
      </c>
      <c r="Q2770" s="86">
        <v>15177.916187065601</v>
      </c>
      <c r="R2770" s="44">
        <v>16669.121602794599</v>
      </c>
      <c r="S2770" s="45">
        <v>15684.231340562599</v>
      </c>
      <c r="T2770" s="140">
        <v>1.03335867369781</v>
      </c>
      <c r="U2770" s="44">
        <v>17116.0344844067</v>
      </c>
      <c r="V2770" s="45">
        <v>15898.8469249357</v>
      </c>
      <c r="W2770" s="99">
        <v>1.04749866378129</v>
      </c>
      <c r="X2770" s="86">
        <v>15225.136292548001</v>
      </c>
      <c r="Y2770" s="44">
        <v>16720.9810063308</v>
      </c>
      <c r="Z2770" s="45">
        <v>15733.7970918724</v>
      </c>
      <c r="AA2770" s="46">
        <v>1.0334092772340799</v>
      </c>
      <c r="AB2770" s="139">
        <v>17169.284281271699</v>
      </c>
      <c r="AC2770" s="45">
        <v>15948.990621450601</v>
      </c>
      <c r="AD2770" s="99">
        <v>1.0475433726827701</v>
      </c>
      <c r="AE2770" s="142">
        <v>15280.143298148399</v>
      </c>
      <c r="AF2770" s="44">
        <v>16781.3923601725</v>
      </c>
      <c r="AG2770" s="45">
        <v>15791.2044299313</v>
      </c>
      <c r="AH2770" s="140">
        <v>1.03344609548556</v>
      </c>
      <c r="AI2770" s="44">
        <v>17231.315313274699</v>
      </c>
      <c r="AJ2770" s="45">
        <v>16007.1150225031</v>
      </c>
      <c r="AK2770" s="46">
        <v>1.0475762373539299</v>
      </c>
    </row>
    <row r="2771" spans="1:37" x14ac:dyDescent="0.2">
      <c r="A2771" s="35" t="s">
        <v>4471</v>
      </c>
      <c r="B2771" s="35" t="s">
        <v>10474</v>
      </c>
      <c r="C2771" s="85" t="s">
        <v>1130</v>
      </c>
      <c r="D2771" s="85" t="s">
        <v>1130</v>
      </c>
      <c r="E2771" s="85" t="s">
        <v>12904</v>
      </c>
      <c r="F2771" s="85" t="s">
        <v>445</v>
      </c>
      <c r="G2771" s="85" t="s">
        <v>445</v>
      </c>
      <c r="H2771" s="840">
        <v>1.0625174321603601</v>
      </c>
      <c r="I2771" s="840">
        <v>1.1199721766542501</v>
      </c>
      <c r="J2771" s="86">
        <v>20418.25</v>
      </c>
      <c r="K2771" s="44">
        <v>21694.746559208299</v>
      </c>
      <c r="L2771" s="45">
        <v>20411.874505174801</v>
      </c>
      <c r="M2771" s="46">
        <v>0.99968775508061902</v>
      </c>
      <c r="N2771" s="139">
        <v>22867.8718959705</v>
      </c>
      <c r="O2771" s="45">
        <v>21240.717838348399</v>
      </c>
      <c r="P2771" s="99">
        <v>1.0402810151873101</v>
      </c>
      <c r="Q2771" s="86">
        <v>20482.969466869599</v>
      </c>
      <c r="R2771" s="44">
        <v>21763.512120957301</v>
      </c>
      <c r="S2771" s="45">
        <v>20477.621258159499</v>
      </c>
      <c r="T2771" s="140">
        <v>0.99973889485512701</v>
      </c>
      <c r="U2771" s="44">
        <v>22940.3558981524</v>
      </c>
      <c r="V2771" s="45">
        <v>21308.978265996499</v>
      </c>
      <c r="W2771" s="99">
        <v>1.0403266137980101</v>
      </c>
      <c r="X2771" s="86">
        <v>20542.6286823339</v>
      </c>
      <c r="Y2771" s="44">
        <v>21826.901077377199</v>
      </c>
      <c r="Z2771" s="45">
        <v>20538.270605402999</v>
      </c>
      <c r="AA2771" s="46">
        <v>0.99978785203206799</v>
      </c>
      <c r="AB2771" s="139">
        <v>23007.172559553499</v>
      </c>
      <c r="AC2771" s="45">
        <v>21371.955485568698</v>
      </c>
      <c r="AD2771" s="99">
        <v>1.0403710165850399</v>
      </c>
      <c r="AE2771" s="142">
        <v>20603.629810820599</v>
      </c>
      <c r="AF2771" s="44">
        <v>21891.715839775701</v>
      </c>
      <c r="AG2771" s="45">
        <v>20599.992701935102</v>
      </c>
      <c r="AH2771" s="140">
        <v>0.99982347242117497</v>
      </c>
      <c r="AI2771" s="44">
        <v>23075.492126203</v>
      </c>
      <c r="AJ2771" s="45">
        <v>21436.091786936198</v>
      </c>
      <c r="AK2771" s="46">
        <v>1.0404036562372301</v>
      </c>
    </row>
    <row r="2772" spans="1:37" x14ac:dyDescent="0.2">
      <c r="A2772" s="35" t="s">
        <v>4470</v>
      </c>
      <c r="B2772" s="35" t="s">
        <v>10473</v>
      </c>
      <c r="C2772" s="85" t="s">
        <v>1130</v>
      </c>
      <c r="D2772" s="85" t="s">
        <v>1130</v>
      </c>
      <c r="E2772" s="85" t="s">
        <v>12904</v>
      </c>
      <c r="F2772" s="85" t="s">
        <v>348</v>
      </c>
      <c r="G2772" s="85" t="s">
        <v>348</v>
      </c>
      <c r="H2772" s="840">
        <v>1.0418606374616799</v>
      </c>
      <c r="I2772" s="840">
        <v>1.0940233094211</v>
      </c>
      <c r="J2772" s="86">
        <v>12386.083333333299</v>
      </c>
      <c r="K2772" s="44">
        <v>12904.5726773201</v>
      </c>
      <c r="L2772" s="45">
        <v>12141.488600177499</v>
      </c>
      <c r="M2772" s="46">
        <v>0.98025245539099504</v>
      </c>
      <c r="N2772" s="139">
        <v>13550.6638790989</v>
      </c>
      <c r="O2772" s="45">
        <v>12586.471941403301</v>
      </c>
      <c r="P2772" s="99">
        <v>1.0161785289729699</v>
      </c>
      <c r="Q2772" s="86">
        <v>12430.0258145108</v>
      </c>
      <c r="R2772" s="44">
        <v>12950.3546187714</v>
      </c>
      <c r="S2772" s="45">
        <v>12185.186635694199</v>
      </c>
      <c r="T2772" s="140">
        <v>0.98030260093821797</v>
      </c>
      <c r="U2772" s="44">
        <v>13598.7379777809</v>
      </c>
      <c r="V2772" s="45">
        <v>12631.679007074699</v>
      </c>
      <c r="W2772" s="99">
        <v>1.01622307110002</v>
      </c>
      <c r="X2772" s="86">
        <v>12472.0549820546</v>
      </c>
      <c r="Y2772" s="44">
        <v>12994.143154060501</v>
      </c>
      <c r="Z2772" s="45">
        <v>12226.9866637206</v>
      </c>
      <c r="AA2772" s="46">
        <v>0.98035060632055904</v>
      </c>
      <c r="AB2772" s="139">
        <v>13644.718866749299</v>
      </c>
      <c r="AC2772" s="45">
        <v>12674.9309798251</v>
      </c>
      <c r="AD2772" s="99">
        <v>1.0162664451096799</v>
      </c>
      <c r="AE2772" s="142">
        <v>12518.792534317099</v>
      </c>
      <c r="AF2772" s="44">
        <v>13042.837170054099</v>
      </c>
      <c r="AG2772" s="45">
        <v>12273.243106301599</v>
      </c>
      <c r="AH2772" s="140">
        <v>0.98038553420049701</v>
      </c>
      <c r="AI2772" s="44">
        <v>13695.850838349699</v>
      </c>
      <c r="AJ2772" s="45">
        <v>12722.8279278029</v>
      </c>
      <c r="AK2772" s="46">
        <v>1.01629832852701</v>
      </c>
    </row>
    <row r="2773" spans="1:37" x14ac:dyDescent="0.2">
      <c r="A2773" s="35" t="s">
        <v>4469</v>
      </c>
      <c r="B2773" s="35" t="s">
        <v>9557</v>
      </c>
      <c r="C2773" s="85" t="s">
        <v>1130</v>
      </c>
      <c r="D2773" s="85" t="s">
        <v>1130</v>
      </c>
      <c r="E2773" s="85" t="s">
        <v>12904</v>
      </c>
      <c r="F2773" s="85" t="s">
        <v>340</v>
      </c>
      <c r="G2773" s="85" t="s">
        <v>340</v>
      </c>
      <c r="H2773" s="840">
        <v>1.0607653972120801</v>
      </c>
      <c r="I2773" s="840">
        <v>1.1117174083960999</v>
      </c>
      <c r="J2773" s="86">
        <v>11290.666666666701</v>
      </c>
      <c r="K2773" s="44">
        <v>11976.7485114558</v>
      </c>
      <c r="L2773" s="45">
        <v>11268.529315550501</v>
      </c>
      <c r="M2773" s="46">
        <v>0.99803932294081699</v>
      </c>
      <c r="N2773" s="139">
        <v>12552.030685730901</v>
      </c>
      <c r="O2773" s="45">
        <v>11658.8960838494</v>
      </c>
      <c r="P2773" s="99">
        <v>1.03261361158326</v>
      </c>
      <c r="Q2773" s="86">
        <v>11332.5398183913</v>
      </c>
      <c r="R2773" s="44">
        <v>12021.166101877499</v>
      </c>
      <c r="S2773" s="45">
        <v>11310.8989554414</v>
      </c>
      <c r="T2773" s="140">
        <v>0.99809037838854697</v>
      </c>
      <c r="U2773" s="44">
        <v>12598.581797447599</v>
      </c>
      <c r="V2773" s="45">
        <v>11702.647809653699</v>
      </c>
      <c r="W2773" s="99">
        <v>1.03265887410886</v>
      </c>
      <c r="X2773" s="86">
        <v>11379.191884469899</v>
      </c>
      <c r="Y2773" s="44">
        <v>12070.6529992821</v>
      </c>
      <c r="Z2773" s="45">
        <v>11358.0181082199</v>
      </c>
      <c r="AA2773" s="46">
        <v>0.99813925483769705</v>
      </c>
      <c r="AB2773" s="139">
        <v>12650.4457114448</v>
      </c>
      <c r="AC2773" s="45">
        <v>11751.3250234365</v>
      </c>
      <c r="AD2773" s="99">
        <v>1.0327029496246101</v>
      </c>
      <c r="AE2773" s="142">
        <v>11432.491789116701</v>
      </c>
      <c r="AF2773" s="44">
        <v>12127.1916938062</v>
      </c>
      <c r="AG2773" s="45">
        <v>11411.625393632699</v>
      </c>
      <c r="AH2773" s="140">
        <v>0.99817481649066997</v>
      </c>
      <c r="AI2773" s="44">
        <v>12709.7001433066</v>
      </c>
      <c r="AJ2773" s="45">
        <v>11806.7383944104</v>
      </c>
      <c r="AK2773" s="46">
        <v>1.0327353487058599</v>
      </c>
    </row>
    <row r="2774" spans="1:37" x14ac:dyDescent="0.2">
      <c r="A2774" s="35" t="s">
        <v>4468</v>
      </c>
      <c r="B2774" s="35" t="s">
        <v>10472</v>
      </c>
      <c r="C2774" s="85" t="s">
        <v>1130</v>
      </c>
      <c r="D2774" s="85" t="s">
        <v>1130</v>
      </c>
      <c r="E2774" s="85" t="s">
        <v>12904</v>
      </c>
      <c r="F2774" s="85" t="s">
        <v>344</v>
      </c>
      <c r="G2774" s="85" t="s">
        <v>344</v>
      </c>
      <c r="H2774" s="840">
        <v>1.04238367821836</v>
      </c>
      <c r="I2774" s="840">
        <v>1.09977855393061</v>
      </c>
      <c r="J2774" s="86">
        <v>5398.3333333333303</v>
      </c>
      <c r="K2774" s="44">
        <v>5627.1345562488004</v>
      </c>
      <c r="L2774" s="45">
        <v>5294.3860889276502</v>
      </c>
      <c r="M2774" s="46">
        <v>0.98074456726044801</v>
      </c>
      <c r="N2774" s="139">
        <v>5936.9712269687698</v>
      </c>
      <c r="O2774" s="45">
        <v>5514.5284712154198</v>
      </c>
      <c r="P2774" s="99">
        <v>1.02152426141687</v>
      </c>
      <c r="Q2774" s="86">
        <v>5440.3068634029096</v>
      </c>
      <c r="R2774" s="44">
        <v>5670.8870789105304</v>
      </c>
      <c r="S2774" s="45">
        <v>5335.8243446330498</v>
      </c>
      <c r="T2774" s="140">
        <v>0.98079473798202099</v>
      </c>
      <c r="U2774" s="44">
        <v>5983.13281517205</v>
      </c>
      <c r="V2774" s="45">
        <v>5557.6490481274604</v>
      </c>
      <c r="W2774" s="99">
        <v>1.02156903786327</v>
      </c>
      <c r="X2774" s="86">
        <v>5483.4003235078899</v>
      </c>
      <c r="Y2774" s="44">
        <v>5715.8069983619198</v>
      </c>
      <c r="Z2774" s="45">
        <v>5378.3535484240901</v>
      </c>
      <c r="AA2774" s="46">
        <v>0.98084276746429599</v>
      </c>
      <c r="AB2774" s="139">
        <v>6030.5260784101702</v>
      </c>
      <c r="AC2774" s="45">
        <v>5601.9110809348904</v>
      </c>
      <c r="AD2774" s="99">
        <v>1.02161264004726</v>
      </c>
      <c r="AE2774" s="142">
        <v>5526.4244437368698</v>
      </c>
      <c r="AF2774" s="44">
        <v>5760.6546390583098</v>
      </c>
      <c r="AG2774" s="45">
        <v>5420.7465687708</v>
      </c>
      <c r="AH2774" s="140">
        <v>0.980877712878925</v>
      </c>
      <c r="AI2774" s="44">
        <v>6077.84308313974</v>
      </c>
      <c r="AJ2774" s="45">
        <v>5646.0421942132798</v>
      </c>
      <c r="AK2774" s="46">
        <v>1.02164469119124</v>
      </c>
    </row>
    <row r="2775" spans="1:37" x14ac:dyDescent="0.2">
      <c r="A2775" s="35" t="s">
        <v>4467</v>
      </c>
      <c r="B2775" s="35" t="s">
        <v>10471</v>
      </c>
      <c r="C2775" s="85" t="s">
        <v>1130</v>
      </c>
      <c r="D2775" s="85" t="s">
        <v>1130</v>
      </c>
      <c r="E2775" s="85" t="s">
        <v>12904</v>
      </c>
      <c r="F2775" s="85" t="s">
        <v>345</v>
      </c>
      <c r="G2775" s="85" t="s">
        <v>345</v>
      </c>
      <c r="H2775" s="840">
        <v>1.0982483627759001</v>
      </c>
      <c r="I2775" s="840">
        <v>1.12769330608063</v>
      </c>
      <c r="J2775" s="86">
        <v>13367.416666666701</v>
      </c>
      <c r="K2775" s="44">
        <v>14680.743468709899</v>
      </c>
      <c r="L2775" s="45">
        <v>13812.6293620509</v>
      </c>
      <c r="M2775" s="46">
        <v>1.03330581416635</v>
      </c>
      <c r="N2775" s="139">
        <v>15074.346294590699</v>
      </c>
      <c r="O2775" s="45">
        <v>14001.737358751399</v>
      </c>
      <c r="P2775" s="99">
        <v>1.0474527508120901</v>
      </c>
      <c r="Q2775" s="86">
        <v>13416.053106249899</v>
      </c>
      <c r="R2775" s="44">
        <v>14734.158358853399</v>
      </c>
      <c r="S2775" s="45">
        <v>13863.5948441337</v>
      </c>
      <c r="T2775" s="140">
        <v>1.03335867369781</v>
      </c>
      <c r="U2775" s="44">
        <v>15129.193281940201</v>
      </c>
      <c r="V2775" s="45">
        <v>14053.297702015599</v>
      </c>
      <c r="W2775" s="99">
        <v>1.04749866378129</v>
      </c>
      <c r="X2775" s="86">
        <v>13458.7718613038</v>
      </c>
      <c r="Y2775" s="44">
        <v>14781.0741616511</v>
      </c>
      <c r="Z2775" s="45">
        <v>13908.419701648299</v>
      </c>
      <c r="AA2775" s="46">
        <v>1.0334092772340799</v>
      </c>
      <c r="AB2775" s="139">
        <v>15177.366936058599</v>
      </c>
      <c r="AC2775" s="45">
        <v>14098.6472677581</v>
      </c>
      <c r="AD2775" s="99">
        <v>1.0475433726827701</v>
      </c>
      <c r="AE2775" s="142">
        <v>13509.3076675548</v>
      </c>
      <c r="AF2775" s="44">
        <v>14836.5750281279</v>
      </c>
      <c r="AG2775" s="45">
        <v>13961.1412617476</v>
      </c>
      <c r="AH2775" s="140">
        <v>1.03344609548556</v>
      </c>
      <c r="AI2775" s="44">
        <v>15234.3558264853</v>
      </c>
      <c r="AJ2775" s="45">
        <v>14152.029695633601</v>
      </c>
      <c r="AK2775" s="46">
        <v>1.0475762373539299</v>
      </c>
    </row>
    <row r="2776" spans="1:37" x14ac:dyDescent="0.2">
      <c r="A2776" s="35" t="s">
        <v>4466</v>
      </c>
      <c r="B2776" s="35" t="s">
        <v>10470</v>
      </c>
      <c r="C2776" s="85" t="s">
        <v>1130</v>
      </c>
      <c r="D2776" s="85" t="s">
        <v>1130</v>
      </c>
      <c r="E2776" s="85" t="s">
        <v>12904</v>
      </c>
      <c r="F2776" s="85" t="s">
        <v>342</v>
      </c>
      <c r="G2776" s="85" t="s">
        <v>342</v>
      </c>
      <c r="H2776" s="840">
        <v>1.0413360504740301</v>
      </c>
      <c r="I2776" s="840">
        <v>1.0966305828296099</v>
      </c>
      <c r="J2776" s="86">
        <v>12589.333333333299</v>
      </c>
      <c r="K2776" s="44">
        <v>13109.726651434399</v>
      </c>
      <c r="L2776" s="45">
        <v>12334.5112364378</v>
      </c>
      <c r="M2776" s="46">
        <v>0.97975888872361305</v>
      </c>
      <c r="N2776" s="139">
        <v>13805.847950769599</v>
      </c>
      <c r="O2776" s="45">
        <v>12823.498494982699</v>
      </c>
      <c r="P2776" s="99">
        <v>1.01860028291009</v>
      </c>
      <c r="Q2776" s="86">
        <v>12599.9978221578</v>
      </c>
      <c r="R2776" s="44">
        <v>13120.831968107201</v>
      </c>
      <c r="S2776" s="45">
        <v>12345.5913798086</v>
      </c>
      <c r="T2776" s="140">
        <v>0.97980900902206403</v>
      </c>
      <c r="U2776" s="44">
        <v>13817.542955364701</v>
      </c>
      <c r="V2776" s="45">
        <v>12834.9239145438</v>
      </c>
      <c r="W2776" s="99">
        <v>1.01864493118981</v>
      </c>
      <c r="X2776" s="86">
        <v>12604.986550534801</v>
      </c>
      <c r="Y2776" s="44">
        <v>13126.026910812199</v>
      </c>
      <c r="Z2776" s="45">
        <v>12351.0841833374</v>
      </c>
      <c r="AA2776" s="46">
        <v>0.97985699023322703</v>
      </c>
      <c r="AB2776" s="139">
        <v>13823.0137474724</v>
      </c>
      <c r="AC2776" s="45">
        <v>12840.553689189101</v>
      </c>
      <c r="AD2776" s="99">
        <v>1.0186884085682999</v>
      </c>
      <c r="AE2776" s="142">
        <v>12613.896465617299</v>
      </c>
      <c r="AF2776" s="44">
        <v>13135.305126594199</v>
      </c>
      <c r="AG2776" s="45">
        <v>12360.254980739999</v>
      </c>
      <c r="AH2776" s="140">
        <v>0.97989190052663699</v>
      </c>
      <c r="AI2776" s="44">
        <v>13832.7846328422</v>
      </c>
      <c r="AJ2776" s="45">
        <v>12850.033248990499</v>
      </c>
      <c r="AK2776" s="46">
        <v>1.01872036797011</v>
      </c>
    </row>
    <row r="2777" spans="1:37" x14ac:dyDescent="0.2">
      <c r="A2777" s="35" t="s">
        <v>4465</v>
      </c>
      <c r="B2777" s="35" t="s">
        <v>10469</v>
      </c>
      <c r="C2777" s="85" t="s">
        <v>1130</v>
      </c>
      <c r="D2777" s="85" t="s">
        <v>1130</v>
      </c>
      <c r="E2777" s="85" t="s">
        <v>12904</v>
      </c>
      <c r="F2777" s="85" t="s">
        <v>347</v>
      </c>
      <c r="G2777" s="85" t="s">
        <v>347</v>
      </c>
      <c r="H2777" s="840">
        <v>1.13589201136243</v>
      </c>
      <c r="I2777" s="840">
        <v>1.14154036226862</v>
      </c>
      <c r="J2777" s="86">
        <v>17109.666666666701</v>
      </c>
      <c r="K2777" s="44">
        <v>19434.733683740698</v>
      </c>
      <c r="L2777" s="45">
        <v>18285.502617482001</v>
      </c>
      <c r="M2777" s="46">
        <v>1.0687234867705599</v>
      </c>
      <c r="N2777" s="139">
        <v>19531.375084962001</v>
      </c>
      <c r="O2777" s="45">
        <v>18141.6280912316</v>
      </c>
      <c r="P2777" s="99">
        <v>1.06031452538906</v>
      </c>
      <c r="Q2777" s="86">
        <v>17136.550046443801</v>
      </c>
      <c r="R2777" s="44">
        <v>19465.270300068001</v>
      </c>
      <c r="S2777" s="45">
        <v>18315.170395161302</v>
      </c>
      <c r="T2777" s="140">
        <v>1.0687781581195299</v>
      </c>
      <c r="U2777" s="44">
        <v>19562.063548051799</v>
      </c>
      <c r="V2777" s="45">
        <v>18170.929380265199</v>
      </c>
      <c r="W2777" s="99">
        <v>1.06036100212809</v>
      </c>
      <c r="X2777" s="86">
        <v>17169.697516759199</v>
      </c>
      <c r="Y2777" s="44">
        <v>19502.922246796101</v>
      </c>
      <c r="Z2777" s="45">
        <v>18351.496315525801</v>
      </c>
      <c r="AA2777" s="46">
        <v>1.0688304961466599</v>
      </c>
      <c r="AB2777" s="139">
        <v>19599.902723323899</v>
      </c>
      <c r="AC2777" s="45">
        <v>18206.854729327399</v>
      </c>
      <c r="AD2777" s="99">
        <v>1.0604062600145301</v>
      </c>
      <c r="AE2777" s="142">
        <v>17207.2019378593</v>
      </c>
      <c r="AF2777" s="44">
        <v>19545.523219114599</v>
      </c>
      <c r="AG2777" s="45">
        <v>18392.237438862499</v>
      </c>
      <c r="AH2777" s="140">
        <v>1.06886857638347</v>
      </c>
      <c r="AI2777" s="44">
        <v>19642.715533773298</v>
      </c>
      <c r="AJ2777" s="45">
        <v>18247.197105214</v>
      </c>
      <c r="AK2777" s="46">
        <v>1.0604395282341901</v>
      </c>
    </row>
    <row r="2778" spans="1:37" x14ac:dyDescent="0.2">
      <c r="A2778" s="35" t="s">
        <v>4464</v>
      </c>
      <c r="B2778" s="35" t="s">
        <v>10468</v>
      </c>
      <c r="C2778" s="85" t="s">
        <v>1130</v>
      </c>
      <c r="D2778" s="85" t="s">
        <v>1130</v>
      </c>
      <c r="E2778" s="85" t="s">
        <v>12904</v>
      </c>
      <c r="F2778" s="85" t="s">
        <v>340</v>
      </c>
      <c r="G2778" s="85" t="s">
        <v>340</v>
      </c>
      <c r="H2778" s="840">
        <v>1.0607653972120801</v>
      </c>
      <c r="I2778" s="840">
        <v>1.1117174083960999</v>
      </c>
      <c r="J2778" s="86">
        <v>9544.5</v>
      </c>
      <c r="K2778" s="44">
        <v>10124.4753336907</v>
      </c>
      <c r="L2778" s="45">
        <v>9525.78631780863</v>
      </c>
      <c r="M2778" s="46">
        <v>0.99803932294081699</v>
      </c>
      <c r="N2778" s="139">
        <v>10610.786804436601</v>
      </c>
      <c r="O2778" s="45">
        <v>9855.78061575641</v>
      </c>
      <c r="P2778" s="99">
        <v>1.03261361158326</v>
      </c>
      <c r="Q2778" s="86">
        <v>9569.5841693140192</v>
      </c>
      <c r="R2778" s="44">
        <v>10151.083752516801</v>
      </c>
      <c r="S2778" s="45">
        <v>9551.3098845716904</v>
      </c>
      <c r="T2778" s="140">
        <v>0.99809037838854697</v>
      </c>
      <c r="U2778" s="44">
        <v>10638.6733121381</v>
      </c>
      <c r="V2778" s="45">
        <v>9882.1160139737494</v>
      </c>
      <c r="W2778" s="99">
        <v>1.03265887410886</v>
      </c>
      <c r="X2778" s="86">
        <v>9595.1934703157494</v>
      </c>
      <c r="Y2778" s="44">
        <v>10178.2492128662</v>
      </c>
      <c r="Z2778" s="45">
        <v>9577.3392604844903</v>
      </c>
      <c r="AA2778" s="46">
        <v>0.99813925483769705</v>
      </c>
      <c r="AB2778" s="139">
        <v>10667.143617878601</v>
      </c>
      <c r="AC2778" s="45">
        <v>9908.9845990138892</v>
      </c>
      <c r="AD2778" s="99">
        <v>1.0327029496246101</v>
      </c>
      <c r="AE2778" s="142">
        <v>9628.03326500611</v>
      </c>
      <c r="AF2778" s="44">
        <v>10213.0845307253</v>
      </c>
      <c r="AG2778" s="45">
        <v>9610.4603374635408</v>
      </c>
      <c r="AH2778" s="140">
        <v>0.99817481649066997</v>
      </c>
      <c r="AI2778" s="44">
        <v>10703.652189324001</v>
      </c>
      <c r="AJ2778" s="45">
        <v>9943.2102912877108</v>
      </c>
      <c r="AK2778" s="46">
        <v>1.0327353487058599</v>
      </c>
    </row>
    <row r="2779" spans="1:37" x14ac:dyDescent="0.2">
      <c r="A2779" s="35" t="s">
        <v>4463</v>
      </c>
      <c r="B2779" s="35" t="s">
        <v>10467</v>
      </c>
      <c r="C2779" s="85" t="s">
        <v>1130</v>
      </c>
      <c r="D2779" s="85" t="s">
        <v>1130</v>
      </c>
      <c r="E2779" s="85" t="s">
        <v>12904</v>
      </c>
      <c r="F2779" s="85" t="s">
        <v>343</v>
      </c>
      <c r="G2779" s="85" t="s">
        <v>343</v>
      </c>
      <c r="H2779" s="840">
        <v>1.0567004103454001</v>
      </c>
      <c r="I2779" s="840">
        <v>1.11637783270028</v>
      </c>
      <c r="J2779" s="86">
        <v>7107.75</v>
      </c>
      <c r="K2779" s="44">
        <v>7510.7623416324996</v>
      </c>
      <c r="L2779" s="45">
        <v>7066.6296071813003</v>
      </c>
      <c r="M2779" s="46">
        <v>0.99421471030653796</v>
      </c>
      <c r="N2779" s="139">
        <v>7934.9345403754296</v>
      </c>
      <c r="O2779" s="45">
        <v>7370.3275234621697</v>
      </c>
      <c r="P2779" s="99">
        <v>1.0369424253050801</v>
      </c>
      <c r="Q2779" s="86">
        <v>7161.5281450845396</v>
      </c>
      <c r="R2779" s="44">
        <v>7567.5897296109497</v>
      </c>
      <c r="S2779" s="45">
        <v>7120.4608639836697</v>
      </c>
      <c r="T2779" s="140">
        <v>0.99426557010335004</v>
      </c>
      <c r="U2779" s="44">
        <v>7994.9712694315504</v>
      </c>
      <c r="V2779" s="45">
        <v>7426.4178713681104</v>
      </c>
      <c r="W2779" s="99">
        <v>1.03698787757546</v>
      </c>
      <c r="X2779" s="86">
        <v>7214.7361176781696</v>
      </c>
      <c r="Y2779" s="44">
        <v>7623.8146160842798</v>
      </c>
      <c r="Z2779" s="45">
        <v>7173.7149985462202</v>
      </c>
      <c r="AA2779" s="46">
        <v>0.99431425925177797</v>
      </c>
      <c r="AB2779" s="139">
        <v>8054.3714705579996</v>
      </c>
      <c r="AC2779" s="45">
        <v>7481.9132202110704</v>
      </c>
      <c r="AD2779" s="99">
        <v>1.0370321378599301</v>
      </c>
      <c r="AE2779" s="142">
        <v>7265.2047614053999</v>
      </c>
      <c r="AF2779" s="44">
        <v>7677.1448526204204</v>
      </c>
      <c r="AG2779" s="45">
        <v>7224.1540632613696</v>
      </c>
      <c r="AH2779" s="140">
        <v>0.99434968462800899</v>
      </c>
      <c r="AI2779" s="44">
        <v>8110.7135456615297</v>
      </c>
      <c r="AJ2779" s="45">
        <v>7534.4871984299198</v>
      </c>
      <c r="AK2779" s="46">
        <v>1.0370646727611901</v>
      </c>
    </row>
    <row r="2780" spans="1:37" x14ac:dyDescent="0.2">
      <c r="A2780" s="35" t="s">
        <v>4462</v>
      </c>
      <c r="B2780" s="35" t="s">
        <v>13473</v>
      </c>
      <c r="C2780" s="85" t="s">
        <v>1130</v>
      </c>
      <c r="D2780" s="85" t="s">
        <v>1130</v>
      </c>
      <c r="E2780" s="85" t="s">
        <v>12904</v>
      </c>
      <c r="F2780" s="85" t="s">
        <v>346</v>
      </c>
      <c r="G2780" s="85" t="s">
        <v>346</v>
      </c>
      <c r="H2780" s="840">
        <v>1.0594610653382499</v>
      </c>
      <c r="I2780" s="840">
        <v>1.11027329024821</v>
      </c>
      <c r="J2780" s="86">
        <v>24250.083333333299</v>
      </c>
      <c r="K2780" s="44">
        <v>25692.019122874699</v>
      </c>
      <c r="L2780" s="45">
        <v>24172.7769757274</v>
      </c>
      <c r="M2780" s="46">
        <v>0.99681211991962004</v>
      </c>
      <c r="N2780" s="139">
        <v>26924.2198112933</v>
      </c>
      <c r="O2780" s="45">
        <v>25008.437979317099</v>
      </c>
      <c r="P2780" s="99">
        <v>1.0312722490706401</v>
      </c>
      <c r="Q2780" s="86">
        <v>24545.101745723401</v>
      </c>
      <c r="R2780" s="44">
        <v>26004.579644360001</v>
      </c>
      <c r="S2780" s="45">
        <v>24468.106525052201</v>
      </c>
      <c r="T2780" s="140">
        <v>0.99686311258886195</v>
      </c>
      <c r="U2780" s="44">
        <v>27251.7708747014</v>
      </c>
      <c r="V2780" s="45">
        <v>25313.7918111244</v>
      </c>
      <c r="W2780" s="99">
        <v>1.0313174528003299</v>
      </c>
      <c r="X2780" s="86">
        <v>24830.296029293899</v>
      </c>
      <c r="Y2780" s="44">
        <v>26306.731883859899</v>
      </c>
      <c r="Z2780" s="45">
        <v>24753.618310686001</v>
      </c>
      <c r="AA2780" s="46">
        <v>0.99691192893884994</v>
      </c>
      <c r="AB2780" s="139">
        <v>27568.414470281201</v>
      </c>
      <c r="AC2780" s="45">
        <v>25609.01063968</v>
      </c>
      <c r="AD2780" s="99">
        <v>1.0313614710621</v>
      </c>
      <c r="AE2780" s="142">
        <v>25105.573431111799</v>
      </c>
      <c r="AF2780" s="44">
        <v>26598.377573253401</v>
      </c>
      <c r="AG2780" s="45">
        <v>25028.9373342217</v>
      </c>
      <c r="AH2780" s="140">
        <v>0.99694744686472103</v>
      </c>
      <c r="AI2780" s="44">
        <v>27874.047616928499</v>
      </c>
      <c r="AJ2780" s="45">
        <v>25893.7334866811</v>
      </c>
      <c r="AK2780" s="46">
        <v>1.0313938280570201</v>
      </c>
    </row>
    <row r="2781" spans="1:37" x14ac:dyDescent="0.2">
      <c r="A2781" s="35" t="s">
        <v>4461</v>
      </c>
      <c r="B2781" s="35" t="s">
        <v>13033</v>
      </c>
      <c r="C2781" s="85" t="s">
        <v>1130</v>
      </c>
      <c r="D2781" s="85" t="s">
        <v>1130</v>
      </c>
      <c r="E2781" s="85" t="s">
        <v>12904</v>
      </c>
      <c r="F2781" s="85" t="s">
        <v>340</v>
      </c>
      <c r="G2781" s="85" t="s">
        <v>340</v>
      </c>
      <c r="H2781" s="840">
        <v>1.0607653972120801</v>
      </c>
      <c r="I2781" s="840">
        <v>1.1117174083960999</v>
      </c>
      <c r="J2781" s="86">
        <v>19759.583333333299</v>
      </c>
      <c r="K2781" s="44">
        <v>20960.282263328401</v>
      </c>
      <c r="L2781" s="45">
        <v>19720.8411715927</v>
      </c>
      <c r="M2781" s="46">
        <v>0.99803932294081699</v>
      </c>
      <c r="N2781" s="139">
        <v>21967.072774320099</v>
      </c>
      <c r="O2781" s="45">
        <v>20404.014709213701</v>
      </c>
      <c r="P2781" s="99">
        <v>1.03261361158326</v>
      </c>
      <c r="Q2781" s="86">
        <v>19817.608977289499</v>
      </c>
      <c r="R2781" s="44">
        <v>21021.833858588099</v>
      </c>
      <c r="S2781" s="45">
        <v>19779.764842899101</v>
      </c>
      <c r="T2781" s="140">
        <v>0.99809037838854697</v>
      </c>
      <c r="U2781" s="44">
        <v>22031.580892839502</v>
      </c>
      <c r="V2781" s="45">
        <v>20464.8297740173</v>
      </c>
      <c r="W2781" s="99">
        <v>1.03265887410886</v>
      </c>
      <c r="X2781" s="86">
        <v>19871.049779367</v>
      </c>
      <c r="Y2781" s="44">
        <v>21078.522012231198</v>
      </c>
      <c r="Z2781" s="45">
        <v>19834.0748196202</v>
      </c>
      <c r="AA2781" s="46">
        <v>0.99813925483769705</v>
      </c>
      <c r="AB2781" s="139">
        <v>22090.9919628278</v>
      </c>
      <c r="AC2781" s="45">
        <v>20520.891719289801</v>
      </c>
      <c r="AD2781" s="99">
        <v>1.0327029496246101</v>
      </c>
      <c r="AE2781" s="142">
        <v>19938.058816301698</v>
      </c>
      <c r="AF2781" s="44">
        <v>21149.602879911999</v>
      </c>
      <c r="AG2781" s="45">
        <v>19901.6682001421</v>
      </c>
      <c r="AH2781" s="140">
        <v>0.99817481649066997</v>
      </c>
      <c r="AI2781" s="44">
        <v>22165.487075707901</v>
      </c>
      <c r="AJ2781" s="45">
        <v>20590.738124171301</v>
      </c>
      <c r="AK2781" s="46">
        <v>1.0327353487058599</v>
      </c>
    </row>
    <row r="2782" spans="1:37" x14ac:dyDescent="0.2">
      <c r="A2782" s="35" t="s">
        <v>4460</v>
      </c>
      <c r="B2782" s="35" t="s">
        <v>10466</v>
      </c>
      <c r="C2782" s="85" t="s">
        <v>1130</v>
      </c>
      <c r="D2782" s="85" t="s">
        <v>1130</v>
      </c>
      <c r="E2782" s="85" t="s">
        <v>12904</v>
      </c>
      <c r="F2782" s="85" t="s">
        <v>343</v>
      </c>
      <c r="G2782" s="85" t="s">
        <v>343</v>
      </c>
      <c r="H2782" s="840">
        <v>1.0567004103454001</v>
      </c>
      <c r="I2782" s="840">
        <v>1.11637783270028</v>
      </c>
      <c r="J2782" s="86">
        <v>8041.5</v>
      </c>
      <c r="K2782" s="44">
        <v>8497.4563497925101</v>
      </c>
      <c r="L2782" s="45">
        <v>7994.9775929300304</v>
      </c>
      <c r="M2782" s="46">
        <v>0.99421471030653796</v>
      </c>
      <c r="N2782" s="139">
        <v>8977.3523416593107</v>
      </c>
      <c r="O2782" s="45">
        <v>8338.5725130907904</v>
      </c>
      <c r="P2782" s="99">
        <v>1.0369424253050801</v>
      </c>
      <c r="Q2782" s="86">
        <v>8105.1588674611403</v>
      </c>
      <c r="R2782" s="44">
        <v>8564.7247011608306</v>
      </c>
      <c r="S2782" s="45">
        <v>8058.6804021344797</v>
      </c>
      <c r="T2782" s="140">
        <v>0.99426557010335004</v>
      </c>
      <c r="U2782" s="44">
        <v>9048.4196901477408</v>
      </c>
      <c r="V2782" s="45">
        <v>8404.9514913804105</v>
      </c>
      <c r="W2782" s="99">
        <v>1.03698787757546</v>
      </c>
      <c r="X2782" s="86">
        <v>8168.2153234137504</v>
      </c>
      <c r="Y2782" s="44">
        <v>8631.3564840408799</v>
      </c>
      <c r="Z2782" s="45">
        <v>8121.7729687091696</v>
      </c>
      <c r="AA2782" s="46">
        <v>0.99431425925177797</v>
      </c>
      <c r="AB2782" s="139">
        <v>9118.8145197818794</v>
      </c>
      <c r="AC2782" s="45">
        <v>8470.7017993400295</v>
      </c>
      <c r="AD2782" s="99">
        <v>1.0370321378599301</v>
      </c>
      <c r="AE2782" s="142">
        <v>8229.3414482565695</v>
      </c>
      <c r="AF2782" s="44">
        <v>8695.9484852451096</v>
      </c>
      <c r="AG2782" s="45">
        <v>8182.8430737701301</v>
      </c>
      <c r="AH2782" s="140">
        <v>0.99434968462800899</v>
      </c>
      <c r="AI2782" s="44">
        <v>9187.05437055527</v>
      </c>
      <c r="AJ2782" s="45">
        <v>8534.3592960762908</v>
      </c>
      <c r="AK2782" s="46">
        <v>1.0370646727611901</v>
      </c>
    </row>
    <row r="2783" spans="1:37" x14ac:dyDescent="0.2">
      <c r="A2783" s="35" t="s">
        <v>4459</v>
      </c>
      <c r="B2783" s="35" t="s">
        <v>10465</v>
      </c>
      <c r="C2783" s="85" t="s">
        <v>1130</v>
      </c>
      <c r="D2783" s="85" t="s">
        <v>1130</v>
      </c>
      <c r="E2783" s="85" t="s">
        <v>12904</v>
      </c>
      <c r="F2783" s="85" t="s">
        <v>343</v>
      </c>
      <c r="G2783" s="85" t="s">
        <v>343</v>
      </c>
      <c r="H2783" s="840">
        <v>1.0567004103454001</v>
      </c>
      <c r="I2783" s="840">
        <v>1.11637783270028</v>
      </c>
      <c r="J2783" s="86">
        <v>14183.916666666701</v>
      </c>
      <c r="K2783" s="44">
        <v>14988.150561971601</v>
      </c>
      <c r="L2783" s="45">
        <v>14101.858599762099</v>
      </c>
      <c r="M2783" s="46">
        <v>0.99421471030653796</v>
      </c>
      <c r="N2783" s="139">
        <v>15834.6101475347</v>
      </c>
      <c r="O2783" s="45">
        <v>14707.904948658501</v>
      </c>
      <c r="P2783" s="99">
        <v>1.0369424253050801</v>
      </c>
      <c r="Q2783" s="86">
        <v>14308.5558808106</v>
      </c>
      <c r="R2783" s="44">
        <v>15119.856870702601</v>
      </c>
      <c r="S2783" s="45">
        <v>14226.5044701898</v>
      </c>
      <c r="T2783" s="140">
        <v>0.99426557010335004</v>
      </c>
      <c r="U2783" s="44">
        <v>15973.754603290199</v>
      </c>
      <c r="V2783" s="45">
        <v>14837.7989940116</v>
      </c>
      <c r="W2783" s="99">
        <v>1.03698787757546</v>
      </c>
      <c r="X2783" s="86">
        <v>14432.7040964473</v>
      </c>
      <c r="Y2783" s="44">
        <v>15251.0443411095</v>
      </c>
      <c r="Z2783" s="45">
        <v>14350.643482659099</v>
      </c>
      <c r="AA2783" s="46">
        <v>0.99431425925177797</v>
      </c>
      <c r="AB2783" s="139">
        <v>16112.3509191963</v>
      </c>
      <c r="AC2783" s="45">
        <v>14967.1779842385</v>
      </c>
      <c r="AD2783" s="99">
        <v>1.0370321378599301</v>
      </c>
      <c r="AE2783" s="142">
        <v>14552.793988535899</v>
      </c>
      <c r="AF2783" s="44">
        <v>15377.943379357999</v>
      </c>
      <c r="AG2783" s="45">
        <v>14470.5661129571</v>
      </c>
      <c r="AH2783" s="140">
        <v>0.99434968462800999</v>
      </c>
      <c r="AI2783" s="44">
        <v>16246.416612655399</v>
      </c>
      <c r="AJ2783" s="45">
        <v>15092.188535482001</v>
      </c>
      <c r="AK2783" s="46">
        <v>1.0370646727611901</v>
      </c>
    </row>
    <row r="2784" spans="1:37" x14ac:dyDescent="0.2">
      <c r="A2784" s="35" t="s">
        <v>4458</v>
      </c>
      <c r="B2784" s="35" t="s">
        <v>13034</v>
      </c>
      <c r="C2784" s="85" t="s">
        <v>1130</v>
      </c>
      <c r="D2784" s="85" t="s">
        <v>1130</v>
      </c>
      <c r="E2784" s="85" t="s">
        <v>12904</v>
      </c>
      <c r="F2784" s="85" t="s">
        <v>345</v>
      </c>
      <c r="G2784" s="85" t="s">
        <v>345</v>
      </c>
      <c r="H2784" s="840">
        <v>1.0982483627759001</v>
      </c>
      <c r="I2784" s="840">
        <v>1.12769330608063</v>
      </c>
      <c r="J2784" s="86">
        <v>24752.833333333299</v>
      </c>
      <c r="K2784" s="44">
        <v>27184.758682397998</v>
      </c>
      <c r="L2784" s="45">
        <v>25577.246600424001</v>
      </c>
      <c r="M2784" s="46">
        <v>1.03330581416635</v>
      </c>
      <c r="N2784" s="139">
        <v>27913.604456529501</v>
      </c>
      <c r="O2784" s="45">
        <v>25927.423365393301</v>
      </c>
      <c r="P2784" s="99">
        <v>1.0474527508120901</v>
      </c>
      <c r="Q2784" s="86">
        <v>24835.242678249801</v>
      </c>
      <c r="R2784" s="44">
        <v>27275.264610529899</v>
      </c>
      <c r="S2784" s="45">
        <v>25663.713434959402</v>
      </c>
      <c r="T2784" s="140">
        <v>1.03335867369781</v>
      </c>
      <c r="U2784" s="44">
        <v>28006.536923150299</v>
      </c>
      <c r="V2784" s="45">
        <v>26014.883520150801</v>
      </c>
      <c r="W2784" s="99">
        <v>1.04749866378129</v>
      </c>
      <c r="X2784" s="86">
        <v>24903.414114365602</v>
      </c>
      <c r="Y2784" s="44">
        <v>27350.133778632098</v>
      </c>
      <c r="Z2784" s="45">
        <v>25735.419180587502</v>
      </c>
      <c r="AA2784" s="46">
        <v>1.0334092772340799</v>
      </c>
      <c r="AB2784" s="139">
        <v>28083.4133953239</v>
      </c>
      <c r="AC2784" s="45">
        <v>26087.4064126782</v>
      </c>
      <c r="AD2784" s="99">
        <v>1.0475433726827701</v>
      </c>
      <c r="AE2784" s="142">
        <v>24995.331172614198</v>
      </c>
      <c r="AF2784" s="44">
        <v>27451.081537364898</v>
      </c>
      <c r="AG2784" s="45">
        <v>25831.327405706699</v>
      </c>
      <c r="AH2784" s="140">
        <v>1.03344609548556</v>
      </c>
      <c r="AI2784" s="44">
        <v>28187.067646625601</v>
      </c>
      <c r="AJ2784" s="45">
        <v>26184.514981222499</v>
      </c>
      <c r="AK2784" s="46">
        <v>1.0475762373539299</v>
      </c>
    </row>
    <row r="2785" spans="1:37" x14ac:dyDescent="0.2">
      <c r="A2785" s="35" t="s">
        <v>4457</v>
      </c>
      <c r="B2785" s="35" t="s">
        <v>10464</v>
      </c>
      <c r="C2785" s="85" t="s">
        <v>1130</v>
      </c>
      <c r="D2785" s="85" t="s">
        <v>1130</v>
      </c>
      <c r="E2785" s="85" t="s">
        <v>12904</v>
      </c>
      <c r="F2785" s="85" t="s">
        <v>346</v>
      </c>
      <c r="G2785" s="85" t="s">
        <v>346</v>
      </c>
      <c r="H2785" s="840">
        <v>1.0594610653382499</v>
      </c>
      <c r="I2785" s="840">
        <v>1.11027329024821</v>
      </c>
      <c r="J2785" s="86">
        <v>10997.583333333299</v>
      </c>
      <c r="K2785" s="44">
        <v>11651.5113544795</v>
      </c>
      <c r="L2785" s="45">
        <v>10962.5243564927</v>
      </c>
      <c r="M2785" s="46">
        <v>0.99681211991962004</v>
      </c>
      <c r="N2785" s="139">
        <v>12210.3230322789</v>
      </c>
      <c r="O2785" s="45">
        <v>11341.5024985085</v>
      </c>
      <c r="P2785" s="99">
        <v>1.0312722490706401</v>
      </c>
      <c r="Q2785" s="86">
        <v>11132.464055550299</v>
      </c>
      <c r="R2785" s="44">
        <v>11794.4122281332</v>
      </c>
      <c r="S2785" s="45">
        <v>11097.542769199499</v>
      </c>
      <c r="T2785" s="140">
        <v>0.99686311258886195</v>
      </c>
      <c r="U2785" s="44">
        <v>12360.0774955258</v>
      </c>
      <c r="V2785" s="45">
        <v>11481.1044731614</v>
      </c>
      <c r="W2785" s="99">
        <v>1.0313174528003299</v>
      </c>
      <c r="X2785" s="86">
        <v>11259.7753727362</v>
      </c>
      <c r="Y2785" s="44">
        <v>11929.293611868499</v>
      </c>
      <c r="Z2785" s="45">
        <v>11225.0043862526</v>
      </c>
      <c r="AA2785" s="46">
        <v>0.99691192893884994</v>
      </c>
      <c r="AB2785" s="139">
        <v>12501.4278505435</v>
      </c>
      <c r="AC2785" s="45">
        <v>11612.898492254</v>
      </c>
      <c r="AD2785" s="99">
        <v>1.0313614710621</v>
      </c>
      <c r="AE2785" s="142">
        <v>11390.357017593</v>
      </c>
      <c r="AF2785" s="44">
        <v>12067.639780442099</v>
      </c>
      <c r="AG2785" s="45">
        <v>11355.587347567</v>
      </c>
      <c r="AH2785" s="140">
        <v>0.99694744686472103</v>
      </c>
      <c r="AI2785" s="44">
        <v>12646.4091630247</v>
      </c>
      <c r="AJ2785" s="45">
        <v>11747.9439273114</v>
      </c>
      <c r="AK2785" s="46">
        <v>1.0313938280570201</v>
      </c>
    </row>
    <row r="2786" spans="1:37" x14ac:dyDescent="0.2">
      <c r="A2786" s="35" t="s">
        <v>4456</v>
      </c>
      <c r="B2786" s="35" t="s">
        <v>10463</v>
      </c>
      <c r="C2786" s="85" t="s">
        <v>1130</v>
      </c>
      <c r="D2786" s="85" t="s">
        <v>1130</v>
      </c>
      <c r="E2786" s="85" t="s">
        <v>12904</v>
      </c>
      <c r="F2786" s="85" t="s">
        <v>347</v>
      </c>
      <c r="G2786" s="85" t="s">
        <v>347</v>
      </c>
      <c r="H2786" s="840">
        <v>1.13589201136243</v>
      </c>
      <c r="I2786" s="840">
        <v>1.14154036226862</v>
      </c>
      <c r="J2786" s="86">
        <v>15214.75</v>
      </c>
      <c r="K2786" s="44">
        <v>17282.3129798765</v>
      </c>
      <c r="L2786" s="45">
        <v>16260.360670342299</v>
      </c>
      <c r="M2786" s="46">
        <v>1.0687234867705599</v>
      </c>
      <c r="N2786" s="139">
        <v>17368.251226826502</v>
      </c>
      <c r="O2786" s="45">
        <v>16132.4204251632</v>
      </c>
      <c r="P2786" s="99">
        <v>1.06031452538906</v>
      </c>
      <c r="Q2786" s="86">
        <v>15235.0057228927</v>
      </c>
      <c r="R2786" s="44">
        <v>17305.3212936948</v>
      </c>
      <c r="S2786" s="45">
        <v>16282.8413554538</v>
      </c>
      <c r="T2786" s="140">
        <v>1.0687781581195299</v>
      </c>
      <c r="U2786" s="44">
        <v>17391.373952075501</v>
      </c>
      <c r="V2786" s="45">
        <v>16154.6059357537</v>
      </c>
      <c r="W2786" s="99">
        <v>1.06036100212809</v>
      </c>
      <c r="X2786" s="86">
        <v>15257.758894083499</v>
      </c>
      <c r="Y2786" s="44">
        <v>17331.166439083499</v>
      </c>
      <c r="Z2786" s="45">
        <v>16307.9580088493</v>
      </c>
      <c r="AA2786" s="46">
        <v>1.0688304961466599</v>
      </c>
      <c r="AB2786" s="139">
        <v>17417.3476153593</v>
      </c>
      <c r="AC2786" s="45">
        <v>16179.4230450785</v>
      </c>
      <c r="AD2786" s="99">
        <v>1.0604062600145301</v>
      </c>
      <c r="AE2786" s="142">
        <v>15288.418625657099</v>
      </c>
      <c r="AF2786" s="44">
        <v>17365.992583248499</v>
      </c>
      <c r="AG2786" s="45">
        <v>16341.310251560601</v>
      </c>
      <c r="AH2786" s="140">
        <v>1.06886857638347</v>
      </c>
      <c r="AI2786" s="44">
        <v>17452.346936447</v>
      </c>
      <c r="AJ2786" s="45">
        <v>16212.4434348387</v>
      </c>
      <c r="AK2786" s="46">
        <v>1.0604395282341901</v>
      </c>
    </row>
    <row r="2787" spans="1:37" x14ac:dyDescent="0.2">
      <c r="A2787" s="35" t="s">
        <v>4455</v>
      </c>
      <c r="B2787" s="35" t="s">
        <v>10462</v>
      </c>
      <c r="C2787" s="85" t="s">
        <v>1130</v>
      </c>
      <c r="D2787" s="85" t="s">
        <v>1130</v>
      </c>
      <c r="E2787" s="85" t="s">
        <v>12904</v>
      </c>
      <c r="F2787" s="85" t="s">
        <v>343</v>
      </c>
      <c r="G2787" s="85" t="s">
        <v>343</v>
      </c>
      <c r="H2787" s="840">
        <v>1.0567004103454001</v>
      </c>
      <c r="I2787" s="840">
        <v>1.11637783270028</v>
      </c>
      <c r="J2787" s="86">
        <v>10083.75</v>
      </c>
      <c r="K2787" s="44">
        <v>10655.502762820401</v>
      </c>
      <c r="L2787" s="45">
        <v>10025.4125850536</v>
      </c>
      <c r="M2787" s="46">
        <v>0.99421471030653796</v>
      </c>
      <c r="N2787" s="139">
        <v>11257.2749704915</v>
      </c>
      <c r="O2787" s="45">
        <v>10456.2681811701</v>
      </c>
      <c r="P2787" s="99">
        <v>1.0369424253050801</v>
      </c>
      <c r="Q2787" s="86">
        <v>10172.991245196699</v>
      </c>
      <c r="R2787" s="44">
        <v>10749.8040232394</v>
      </c>
      <c r="S2787" s="45">
        <v>10114.654940061801</v>
      </c>
      <c r="T2787" s="140">
        <v>0.99426557010335004</v>
      </c>
      <c r="U2787" s="44">
        <v>11356.901918391601</v>
      </c>
      <c r="V2787" s="45">
        <v>10549.268599950199</v>
      </c>
      <c r="W2787" s="99">
        <v>1.03698787757546</v>
      </c>
      <c r="X2787" s="86">
        <v>10261.074654476601</v>
      </c>
      <c r="Y2787" s="44">
        <v>10842.8817979701</v>
      </c>
      <c r="Z2787" s="45">
        <v>10202.732844193</v>
      </c>
      <c r="AA2787" s="46">
        <v>0.99431425925177797</v>
      </c>
      <c r="AB2787" s="139">
        <v>11455.236283940299</v>
      </c>
      <c r="AC2787" s="45">
        <v>10641.0641856722</v>
      </c>
      <c r="AD2787" s="99">
        <v>1.0370321378599301</v>
      </c>
      <c r="AE2787" s="142">
        <v>10348.005564957801</v>
      </c>
      <c r="AF2787" s="44">
        <v>10934.741726747399</v>
      </c>
      <c r="AG2787" s="45">
        <v>10289.5360700447</v>
      </c>
      <c r="AH2787" s="140">
        <v>0.99434968462800999</v>
      </c>
      <c r="AI2787" s="44">
        <v>11552.2840253781</v>
      </c>
      <c r="AJ2787" s="45">
        <v>10731.551004954001</v>
      </c>
      <c r="AK2787" s="46">
        <v>1.0370646727611901</v>
      </c>
    </row>
    <row r="2788" spans="1:37" x14ac:dyDescent="0.2">
      <c r="A2788" s="35" t="s">
        <v>4454</v>
      </c>
      <c r="B2788" s="35" t="s">
        <v>10461</v>
      </c>
      <c r="C2788" s="85" t="s">
        <v>1130</v>
      </c>
      <c r="D2788" s="85" t="s">
        <v>1130</v>
      </c>
      <c r="E2788" s="85" t="s">
        <v>12904</v>
      </c>
      <c r="F2788" s="85" t="s">
        <v>348</v>
      </c>
      <c r="G2788" s="85" t="s">
        <v>348</v>
      </c>
      <c r="H2788" s="840">
        <v>1.0418606374616799</v>
      </c>
      <c r="I2788" s="840">
        <v>1.0940233094211</v>
      </c>
      <c r="J2788" s="86">
        <v>11585.333333333299</v>
      </c>
      <c r="K2788" s="44">
        <v>12070.302771872701</v>
      </c>
      <c r="L2788" s="45">
        <v>11356.551446523101</v>
      </c>
      <c r="M2788" s="46">
        <v>0.98025245539099504</v>
      </c>
      <c r="N2788" s="139">
        <v>12674.624714079901</v>
      </c>
      <c r="O2788" s="45">
        <v>11772.7669843282</v>
      </c>
      <c r="P2788" s="99">
        <v>1.0161785289729699</v>
      </c>
      <c r="Q2788" s="86">
        <v>11662.7188892581</v>
      </c>
      <c r="R2788" s="44">
        <v>12150.927736498799</v>
      </c>
      <c r="S2788" s="45">
        <v>11432.993661151</v>
      </c>
      <c r="T2788" s="140">
        <v>0.98030260093821797</v>
      </c>
      <c r="U2788" s="44">
        <v>12759.2863160741</v>
      </c>
      <c r="V2788" s="45">
        <v>11851.924007018</v>
      </c>
      <c r="W2788" s="99">
        <v>1.01622307110002</v>
      </c>
      <c r="X2788" s="86">
        <v>11740.510075989499</v>
      </c>
      <c r="Y2788" s="44">
        <v>12231.9753118957</v>
      </c>
      <c r="Z2788" s="45">
        <v>11509.816171508999</v>
      </c>
      <c r="AA2788" s="46">
        <v>0.98035060632055904</v>
      </c>
      <c r="AB2788" s="139">
        <v>12844.391687625901</v>
      </c>
      <c r="AC2788" s="45">
        <v>11931.4864387003</v>
      </c>
      <c r="AD2788" s="99">
        <v>1.0162664451096799</v>
      </c>
      <c r="AE2788" s="142">
        <v>11815.673381566699</v>
      </c>
      <c r="AF2788" s="44">
        <v>12310.285001358099</v>
      </c>
      <c r="AG2788" s="45">
        <v>11583.915260125899</v>
      </c>
      <c r="AH2788" s="140">
        <v>0.98038553420049701</v>
      </c>
      <c r="AI2788" s="44">
        <v>12926.6220959404</v>
      </c>
      <c r="AJ2788" s="45">
        <v>12008.2491081074</v>
      </c>
      <c r="AK2788" s="46">
        <v>1.01629832852701</v>
      </c>
    </row>
    <row r="2789" spans="1:37" x14ac:dyDescent="0.2">
      <c r="A2789" s="35" t="s">
        <v>4453</v>
      </c>
      <c r="B2789" s="35" t="s">
        <v>10460</v>
      </c>
      <c r="C2789" s="85" t="s">
        <v>1130</v>
      </c>
      <c r="D2789" s="85" t="s">
        <v>1130</v>
      </c>
      <c r="E2789" s="85" t="s">
        <v>12904</v>
      </c>
      <c r="F2789" s="85" t="s">
        <v>341</v>
      </c>
      <c r="G2789" s="85" t="s">
        <v>341</v>
      </c>
      <c r="H2789" s="840">
        <v>1.0617495186864501</v>
      </c>
      <c r="I2789" s="840">
        <v>1.11128599800564</v>
      </c>
      <c r="J2789" s="86">
        <v>16602.416666666701</v>
      </c>
      <c r="K2789" s="44">
        <v>17627.607904865199</v>
      </c>
      <c r="L2789" s="45">
        <v>16585.237324554699</v>
      </c>
      <c r="M2789" s="46">
        <v>0.99896525051401597</v>
      </c>
      <c r="N2789" s="139">
        <v>18450.033174722201</v>
      </c>
      <c r="O2789" s="45">
        <v>17137.2286216758</v>
      </c>
      <c r="P2789" s="99">
        <v>1.0322128980224199</v>
      </c>
      <c r="Q2789" s="86">
        <v>16717.3991786349</v>
      </c>
      <c r="R2789" s="44">
        <v>17749.6905316048</v>
      </c>
      <c r="S2789" s="45">
        <v>16700.955164572799</v>
      </c>
      <c r="T2789" s="140">
        <v>0.999016353328263</v>
      </c>
      <c r="U2789" s="44">
        <v>18577.811630288001</v>
      </c>
      <c r="V2789" s="45">
        <v>17256.671431652401</v>
      </c>
      <c r="W2789" s="99">
        <v>1.03225814298355</v>
      </c>
      <c r="X2789" s="86">
        <v>16834.080317135002</v>
      </c>
      <c r="Y2789" s="44">
        <v>17873.576674247099</v>
      </c>
      <c r="Z2789" s="45">
        <v>16818.345083470598</v>
      </c>
      <c r="AA2789" s="46">
        <v>0.99906527512237198</v>
      </c>
      <c r="AB2789" s="139">
        <v>18707.477745734501</v>
      </c>
      <c r="AC2789" s="45">
        <v>17377.858169846601</v>
      </c>
      <c r="AD2789" s="99">
        <v>1.0323022013954699</v>
      </c>
      <c r="AE2789" s="142">
        <v>16955.2063220048</v>
      </c>
      <c r="AF2789" s="44">
        <v>18002.182151617999</v>
      </c>
      <c r="AG2789" s="45">
        <v>16939.961383403199</v>
      </c>
      <c r="AH2789" s="140">
        <v>0.99910086976754697</v>
      </c>
      <c r="AI2789" s="44">
        <v>18842.083378940701</v>
      </c>
      <c r="AJ2789" s="45">
        <v>17503.445931254199</v>
      </c>
      <c r="AK2789" s="46">
        <v>1.03233458790401</v>
      </c>
    </row>
    <row r="2790" spans="1:37" x14ac:dyDescent="0.2">
      <c r="A2790" s="35" t="s">
        <v>4452</v>
      </c>
      <c r="B2790" s="35" t="s">
        <v>10459</v>
      </c>
      <c r="C2790" s="85" t="s">
        <v>1130</v>
      </c>
      <c r="D2790" s="85" t="s">
        <v>1130</v>
      </c>
      <c r="E2790" s="85" t="s">
        <v>12904</v>
      </c>
      <c r="F2790" s="85" t="s">
        <v>348</v>
      </c>
      <c r="G2790" s="85" t="s">
        <v>348</v>
      </c>
      <c r="H2790" s="840">
        <v>1.0418606374616799</v>
      </c>
      <c r="I2790" s="840">
        <v>1.0940233094211</v>
      </c>
      <c r="J2790" s="86">
        <v>10487.333333333299</v>
      </c>
      <c r="K2790" s="44">
        <v>10926.339791939799</v>
      </c>
      <c r="L2790" s="45">
        <v>10280.2342505038</v>
      </c>
      <c r="M2790" s="46">
        <v>0.98025245539099504</v>
      </c>
      <c r="N2790" s="139">
        <v>11473.387120335599</v>
      </c>
      <c r="O2790" s="45">
        <v>10657.002959515899</v>
      </c>
      <c r="P2790" s="99">
        <v>1.0161785289729699</v>
      </c>
      <c r="Q2790" s="86">
        <v>10550.3666182981</v>
      </c>
      <c r="R2790" s="44">
        <v>10992.0116903944</v>
      </c>
      <c r="S2790" s="45">
        <v>10342.5518367693</v>
      </c>
      <c r="T2790" s="140">
        <v>0.98030260093821797</v>
      </c>
      <c r="U2790" s="44">
        <v>11542.347003356401</v>
      </c>
      <c r="V2790" s="45">
        <v>10721.525966077999</v>
      </c>
      <c r="W2790" s="99">
        <v>1.01622307110002</v>
      </c>
      <c r="X2790" s="86">
        <v>10610.331344132401</v>
      </c>
      <c r="Y2790" s="44">
        <v>11054.4865778774</v>
      </c>
      <c r="Z2790" s="45">
        <v>10401.8447664822</v>
      </c>
      <c r="AA2790" s="46">
        <v>0.98035060632055904</v>
      </c>
      <c r="AB2790" s="139">
        <v>11607.9498111621</v>
      </c>
      <c r="AC2790" s="45">
        <v>10782.9237165372</v>
      </c>
      <c r="AD2790" s="99">
        <v>1.0162664451096799</v>
      </c>
      <c r="AE2790" s="142">
        <v>10668.964593852699</v>
      </c>
      <c r="AF2790" s="44">
        <v>11115.574252807501</v>
      </c>
      <c r="AG2790" s="45">
        <v>10459.698552710501</v>
      </c>
      <c r="AH2790" s="140">
        <v>0.98038553420049701</v>
      </c>
      <c r="AI2790" s="44">
        <v>11672.095953063301</v>
      </c>
      <c r="AJ2790" s="45">
        <v>10842.8508838464</v>
      </c>
      <c r="AK2790" s="46">
        <v>1.01629832852701</v>
      </c>
    </row>
    <row r="2791" spans="1:37" x14ac:dyDescent="0.2">
      <c r="A2791" s="35" t="s">
        <v>4451</v>
      </c>
      <c r="B2791" s="35" t="s">
        <v>10458</v>
      </c>
      <c r="C2791" s="85" t="s">
        <v>1130</v>
      </c>
      <c r="D2791" s="85" t="s">
        <v>1130</v>
      </c>
      <c r="E2791" s="85" t="s">
        <v>12904</v>
      </c>
      <c r="F2791" s="85" t="s">
        <v>343</v>
      </c>
      <c r="G2791" s="85" t="s">
        <v>343</v>
      </c>
      <c r="H2791" s="840">
        <v>1.0567004103454001</v>
      </c>
      <c r="I2791" s="840">
        <v>1.11637783270028</v>
      </c>
      <c r="J2791" s="86">
        <v>19320.166666666701</v>
      </c>
      <c r="K2791" s="44">
        <v>20415.6280446081</v>
      </c>
      <c r="L2791" s="45">
        <v>19208.393905574001</v>
      </c>
      <c r="M2791" s="46">
        <v>0.99421471030653796</v>
      </c>
      <c r="N2791" s="139">
        <v>21568.605790741502</v>
      </c>
      <c r="O2791" s="45">
        <v>20033.900480631699</v>
      </c>
      <c r="P2791" s="99">
        <v>1.0369424253050801</v>
      </c>
      <c r="Q2791" s="86">
        <v>19490.749774907999</v>
      </c>
      <c r="R2791" s="44">
        <v>20595.883285084699</v>
      </c>
      <c r="S2791" s="45">
        <v>19378.981436690599</v>
      </c>
      <c r="T2791" s="140">
        <v>0.99426557010335004</v>
      </c>
      <c r="U2791" s="44">
        <v>21759.040991415299</v>
      </c>
      <c r="V2791" s="45">
        <v>20211.671241436099</v>
      </c>
      <c r="W2791" s="99">
        <v>1.03698787757546</v>
      </c>
      <c r="X2791" s="86">
        <v>19657.659431853801</v>
      </c>
      <c r="Y2791" s="44">
        <v>20772.256788070001</v>
      </c>
      <c r="Z2791" s="45">
        <v>19545.8910766074</v>
      </c>
      <c r="AA2791" s="46">
        <v>0.99431425925177797</v>
      </c>
      <c r="AB2791" s="139">
        <v>21945.375232493199</v>
      </c>
      <c r="AC2791" s="45">
        <v>20385.6245859378</v>
      </c>
      <c r="AD2791" s="99">
        <v>1.0370321378599301</v>
      </c>
      <c r="AE2791" s="142">
        <v>19824.160270608601</v>
      </c>
      <c r="AF2791" s="44">
        <v>20948.198292705099</v>
      </c>
      <c r="AG2791" s="45">
        <v>19712.147513094798</v>
      </c>
      <c r="AH2791" s="140">
        <v>0.99434968462800899</v>
      </c>
      <c r="AI2791" s="44">
        <v>22131.253078005098</v>
      </c>
      <c r="AJ2791" s="45">
        <v>20558.936283804102</v>
      </c>
      <c r="AK2791" s="46">
        <v>1.0370646727611901</v>
      </c>
    </row>
    <row r="2792" spans="1:37" x14ac:dyDescent="0.2">
      <c r="A2792" s="35" t="s">
        <v>4450</v>
      </c>
      <c r="B2792" s="35" t="s">
        <v>10457</v>
      </c>
      <c r="C2792" s="85" t="s">
        <v>1130</v>
      </c>
      <c r="D2792" s="85" t="s">
        <v>1130</v>
      </c>
      <c r="E2792" s="85" t="s">
        <v>12904</v>
      </c>
      <c r="F2792" s="85" t="s">
        <v>340</v>
      </c>
      <c r="G2792" s="85" t="s">
        <v>340</v>
      </c>
      <c r="H2792" s="840">
        <v>1.0607653972120801</v>
      </c>
      <c r="I2792" s="840">
        <v>1.1117174083960999</v>
      </c>
      <c r="J2792" s="86">
        <v>14393.25</v>
      </c>
      <c r="K2792" s="44">
        <v>15267.861553422699</v>
      </c>
      <c r="L2792" s="45">
        <v>14365.029484917901</v>
      </c>
      <c r="M2792" s="46">
        <v>0.99803932294081699</v>
      </c>
      <c r="N2792" s="139">
        <v>16001.2265883972</v>
      </c>
      <c r="O2792" s="45">
        <v>14862.6658649207</v>
      </c>
      <c r="P2792" s="99">
        <v>1.03261361158326</v>
      </c>
      <c r="Q2792" s="86">
        <v>14438.9322810921</v>
      </c>
      <c r="R2792" s="44">
        <v>15316.319736470899</v>
      </c>
      <c r="S2792" s="45">
        <v>14411.359383961801</v>
      </c>
      <c r="T2792" s="140">
        <v>0.99809037838854697</v>
      </c>
      <c r="U2792" s="44">
        <v>16052.012375542499</v>
      </c>
      <c r="V2792" s="45">
        <v>14910.4915527266</v>
      </c>
      <c r="W2792" s="99">
        <v>1.03265887410886</v>
      </c>
      <c r="X2792" s="86">
        <v>14485.880411535099</v>
      </c>
      <c r="Y2792" s="44">
        <v>15366.120688708699</v>
      </c>
      <c r="Z2792" s="45">
        <v>14458.9258796377</v>
      </c>
      <c r="AA2792" s="46">
        <v>0.99813925483769705</v>
      </c>
      <c r="AB2792" s="139">
        <v>16104.2054294477</v>
      </c>
      <c r="AC2792" s="45">
        <v>14959.6114289017</v>
      </c>
      <c r="AD2792" s="99">
        <v>1.0327029496246101</v>
      </c>
      <c r="AE2792" s="142">
        <v>14544.3420353862</v>
      </c>
      <c r="AF2792" s="44">
        <v>15428.134756354801</v>
      </c>
      <c r="AG2792" s="45">
        <v>14517.7959421492</v>
      </c>
      <c r="AH2792" s="140">
        <v>0.99817481649066997</v>
      </c>
      <c r="AI2792" s="44">
        <v>16169.198234406</v>
      </c>
      <c r="AJ2792" s="45">
        <v>15020.4561436119</v>
      </c>
      <c r="AK2792" s="46">
        <v>1.0327353487058599</v>
      </c>
    </row>
    <row r="2793" spans="1:37" x14ac:dyDescent="0.2">
      <c r="A2793" s="35" t="s">
        <v>4449</v>
      </c>
      <c r="B2793" s="35" t="s">
        <v>10456</v>
      </c>
      <c r="C2793" s="85" t="s">
        <v>1130</v>
      </c>
      <c r="D2793" s="85" t="s">
        <v>1130</v>
      </c>
      <c r="E2793" s="85" t="s">
        <v>12904</v>
      </c>
      <c r="F2793" s="85" t="s">
        <v>341</v>
      </c>
      <c r="G2793" s="85" t="s">
        <v>341</v>
      </c>
      <c r="H2793" s="840">
        <v>1.0617495186864501</v>
      </c>
      <c r="I2793" s="840">
        <v>1.11128599800564</v>
      </c>
      <c r="J2793" s="86">
        <v>17812.75</v>
      </c>
      <c r="K2793" s="44">
        <v>18912.678738981998</v>
      </c>
      <c r="L2793" s="45">
        <v>17794.318266093502</v>
      </c>
      <c r="M2793" s="46">
        <v>0.99896525051401597</v>
      </c>
      <c r="N2793" s="139">
        <v>19795.059660974999</v>
      </c>
      <c r="O2793" s="45">
        <v>18386.550299248898</v>
      </c>
      <c r="P2793" s="99">
        <v>1.0322128980224199</v>
      </c>
      <c r="Q2793" s="86">
        <v>17927.2787922362</v>
      </c>
      <c r="R2793" s="44">
        <v>19034.279629014502</v>
      </c>
      <c r="S2793" s="45">
        <v>17909.644684118899</v>
      </c>
      <c r="T2793" s="140">
        <v>0.999016353328263</v>
      </c>
      <c r="U2793" s="44">
        <v>19922.333904155599</v>
      </c>
      <c r="V2793" s="45">
        <v>18505.5795148221</v>
      </c>
      <c r="W2793" s="99">
        <v>1.03225814298355</v>
      </c>
      <c r="X2793" s="86">
        <v>18039.2286015264</v>
      </c>
      <c r="Y2793" s="44">
        <v>19153.142285145499</v>
      </c>
      <c r="Z2793" s="45">
        <v>18022.366885779302</v>
      </c>
      <c r="AA2793" s="46">
        <v>0.99906527512237198</v>
      </c>
      <c r="AB2793" s="139">
        <v>20046.742159699199</v>
      </c>
      <c r="AC2793" s="45">
        <v>18621.935396831799</v>
      </c>
      <c r="AD2793" s="99">
        <v>1.0323022013954699</v>
      </c>
      <c r="AE2793" s="142">
        <v>18159.587077280201</v>
      </c>
      <c r="AF2793" s="44">
        <v>19280.9328388469</v>
      </c>
      <c r="AG2793" s="45">
        <v>18143.259243530101</v>
      </c>
      <c r="AH2793" s="140">
        <v>0.99910086976754697</v>
      </c>
      <c r="AI2793" s="44">
        <v>20180.494848545699</v>
      </c>
      <c r="AJ2793" s="45">
        <v>18746.769841931</v>
      </c>
      <c r="AK2793" s="46">
        <v>1.03233458790401</v>
      </c>
    </row>
    <row r="2794" spans="1:37" x14ac:dyDescent="0.2">
      <c r="A2794" s="35" t="s">
        <v>4448</v>
      </c>
      <c r="B2794" s="35" t="s">
        <v>10455</v>
      </c>
      <c r="C2794" s="85" t="s">
        <v>1130</v>
      </c>
      <c r="D2794" s="85" t="s">
        <v>1130</v>
      </c>
      <c r="E2794" s="85" t="s">
        <v>12904</v>
      </c>
      <c r="F2794" s="85" t="s">
        <v>347</v>
      </c>
      <c r="G2794" s="85" t="s">
        <v>347</v>
      </c>
      <c r="H2794" s="840">
        <v>1.13589201136243</v>
      </c>
      <c r="I2794" s="840">
        <v>1.14154036226862</v>
      </c>
      <c r="J2794" s="86">
        <v>22434.666666666701</v>
      </c>
      <c r="K2794" s="44">
        <v>25483.358644245702</v>
      </c>
      <c r="L2794" s="45">
        <v>23976.4551845352</v>
      </c>
      <c r="M2794" s="46">
        <v>1.0687234867705599</v>
      </c>
      <c r="N2794" s="139">
        <v>25610.077514042401</v>
      </c>
      <c r="O2794" s="45">
        <v>23787.802938928398</v>
      </c>
      <c r="P2794" s="99">
        <v>1.06031452538906</v>
      </c>
      <c r="Q2794" s="86">
        <v>22447.4705965922</v>
      </c>
      <c r="R2794" s="44">
        <v>25497.902525962199</v>
      </c>
      <c r="S2794" s="45">
        <v>23991.3662786682</v>
      </c>
      <c r="T2794" s="140">
        <v>1.0687781581195299</v>
      </c>
      <c r="U2794" s="44">
        <v>25624.693716848102</v>
      </c>
      <c r="V2794" s="45">
        <v>23802.422417043301</v>
      </c>
      <c r="W2794" s="99">
        <v>1.06036100212809</v>
      </c>
      <c r="X2794" s="86">
        <v>22478.061354449699</v>
      </c>
      <c r="Y2794" s="44">
        <v>25532.650323434002</v>
      </c>
      <c r="Z2794" s="45">
        <v>24025.237469891501</v>
      </c>
      <c r="AA2794" s="46">
        <v>1.0688304961466599</v>
      </c>
      <c r="AB2794" s="139">
        <v>25659.614301654899</v>
      </c>
      <c r="AC2794" s="45">
        <v>23835.8769732492</v>
      </c>
      <c r="AD2794" s="99">
        <v>1.0604062600145301</v>
      </c>
      <c r="AE2794" s="142">
        <v>22512.134155609601</v>
      </c>
      <c r="AF2794" s="44">
        <v>25571.353346076299</v>
      </c>
      <c r="AG2794" s="45">
        <v>24062.512786259998</v>
      </c>
      <c r="AH2794" s="140">
        <v>1.06886857638347</v>
      </c>
      <c r="AI2794" s="44">
        <v>25698.5097794344</v>
      </c>
      <c r="AJ2794" s="45">
        <v>23872.756923519501</v>
      </c>
      <c r="AK2794" s="46">
        <v>1.0604395282341901</v>
      </c>
    </row>
    <row r="2795" spans="1:37" x14ac:dyDescent="0.2">
      <c r="A2795" s="35" t="s">
        <v>4447</v>
      </c>
      <c r="B2795" s="35" t="s">
        <v>10454</v>
      </c>
      <c r="C2795" s="85" t="s">
        <v>1130</v>
      </c>
      <c r="D2795" s="85" t="s">
        <v>1130</v>
      </c>
      <c r="E2795" s="85" t="s">
        <v>12904</v>
      </c>
      <c r="F2795" s="85" t="s">
        <v>342</v>
      </c>
      <c r="G2795" s="85" t="s">
        <v>342</v>
      </c>
      <c r="H2795" s="840">
        <v>1.0413360504740301</v>
      </c>
      <c r="I2795" s="840">
        <v>1.0966305828296099</v>
      </c>
      <c r="J2795" s="86">
        <v>5968.5833333333303</v>
      </c>
      <c r="K2795" s="44">
        <v>6215.3009952584498</v>
      </c>
      <c r="L2795" s="45">
        <v>5847.77257392094</v>
      </c>
      <c r="M2795" s="46">
        <v>0.97975888872361305</v>
      </c>
      <c r="N2795" s="139">
        <v>6545.3310195004296</v>
      </c>
      <c r="O2795" s="45">
        <v>6079.6006719057696</v>
      </c>
      <c r="P2795" s="99">
        <v>1.01860028291009</v>
      </c>
      <c r="Q2795" s="86">
        <v>5975.6061857267096</v>
      </c>
      <c r="R2795" s="44">
        <v>6222.6141446328302</v>
      </c>
      <c r="S2795" s="45">
        <v>5854.9527751429996</v>
      </c>
      <c r="T2795" s="140">
        <v>0.97980900902206403</v>
      </c>
      <c r="U2795" s="44">
        <v>6553.0324942137004</v>
      </c>
      <c r="V2795" s="45">
        <v>6087.0209518769998</v>
      </c>
      <c r="W2795" s="99">
        <v>1.01864493118981</v>
      </c>
      <c r="X2795" s="86">
        <v>5984.0929464782403</v>
      </c>
      <c r="Y2795" s="44">
        <v>6231.4517145551499</v>
      </c>
      <c r="Z2795" s="45">
        <v>5863.5553038120497</v>
      </c>
      <c r="AA2795" s="46">
        <v>0.97985699023322703</v>
      </c>
      <c r="AB2795" s="139">
        <v>6562.3393356029901</v>
      </c>
      <c r="AC2795" s="45">
        <v>6095.9261203726901</v>
      </c>
      <c r="AD2795" s="99">
        <v>1.0186884085682999</v>
      </c>
      <c r="AE2795" s="142">
        <v>5993.85638016135</v>
      </c>
      <c r="AF2795" s="44">
        <v>6241.6187300257798</v>
      </c>
      <c r="AG2795" s="45">
        <v>5873.3313198400101</v>
      </c>
      <c r="AH2795" s="140">
        <v>0.97989190052663699</v>
      </c>
      <c r="AI2795" s="44">
        <v>6573.0462155733103</v>
      </c>
      <c r="AJ2795" s="45">
        <v>6106.06357715794</v>
      </c>
      <c r="AK2795" s="46">
        <v>1.01872036797011</v>
      </c>
    </row>
    <row r="2796" spans="1:37" x14ac:dyDescent="0.2">
      <c r="A2796" s="35" t="s">
        <v>4446</v>
      </c>
      <c r="B2796" s="35" t="s">
        <v>10453</v>
      </c>
      <c r="C2796" s="85" t="s">
        <v>1130</v>
      </c>
      <c r="D2796" s="85" t="s">
        <v>1130</v>
      </c>
      <c r="E2796" s="85" t="s">
        <v>12904</v>
      </c>
      <c r="F2796" s="85" t="s">
        <v>349</v>
      </c>
      <c r="G2796" s="85" t="s">
        <v>349</v>
      </c>
      <c r="H2796" s="840">
        <v>1.137951172465</v>
      </c>
      <c r="I2796" s="840">
        <v>1.1432081263098199</v>
      </c>
      <c r="J2796" s="86">
        <v>9426</v>
      </c>
      <c r="K2796" s="44">
        <v>10726.327751655101</v>
      </c>
      <c r="L2796" s="45">
        <v>10092.049490904399</v>
      </c>
      <c r="M2796" s="46">
        <v>1.0706608838218099</v>
      </c>
      <c r="N2796" s="139">
        <v>10775.879798596399</v>
      </c>
      <c r="O2796" s="45">
        <v>10009.1264855422</v>
      </c>
      <c r="P2796" s="99">
        <v>1.06186362036306</v>
      </c>
      <c r="Q2796" s="86">
        <v>9553.4292304741102</v>
      </c>
      <c r="R2796" s="44">
        <v>10871.3359938794</v>
      </c>
      <c r="S2796" s="45">
        <v>10229.0062291227</v>
      </c>
      <c r="T2796" s="140">
        <v>1.07071565427978</v>
      </c>
      <c r="U2796" s="44">
        <v>10921.5579304038</v>
      </c>
      <c r="V2796" s="45">
        <v>10144.8836104823</v>
      </c>
      <c r="W2796" s="99">
        <v>1.0619101650035301</v>
      </c>
      <c r="X2796" s="86">
        <v>9674.7595833719497</v>
      </c>
      <c r="Y2796" s="44">
        <v>11009.4040112151</v>
      </c>
      <c r="Z2796" s="45">
        <v>10359.4238130718</v>
      </c>
      <c r="AA2796" s="46">
        <v>1.0707680871860199</v>
      </c>
      <c r="AB2796" s="139">
        <v>11060.2637758047</v>
      </c>
      <c r="AC2796" s="45">
        <v>10274.164044420701</v>
      </c>
      <c r="AD2796" s="99">
        <v>1.0619554890106899</v>
      </c>
      <c r="AE2796" s="142">
        <v>9791.0879338759005</v>
      </c>
      <c r="AF2796" s="44">
        <v>11141.779994062001</v>
      </c>
      <c r="AG2796" s="45">
        <v>10484.358021275801</v>
      </c>
      <c r="AH2796" s="140">
        <v>1.07080623645522</v>
      </c>
      <c r="AI2796" s="44">
        <v>11193.251291421</v>
      </c>
      <c r="AJ2796" s="45">
        <v>10398.025782717001</v>
      </c>
      <c r="AK2796" s="46">
        <v>1.06198880583446</v>
      </c>
    </row>
    <row r="2797" spans="1:37" x14ac:dyDescent="0.2">
      <c r="A2797" s="35" t="s">
        <v>4445</v>
      </c>
      <c r="B2797" s="35" t="s">
        <v>10452</v>
      </c>
      <c r="C2797" s="85" t="s">
        <v>1130</v>
      </c>
      <c r="D2797" s="85" t="s">
        <v>1130</v>
      </c>
      <c r="E2797" s="85" t="s">
        <v>12904</v>
      </c>
      <c r="F2797" s="85" t="s">
        <v>351</v>
      </c>
      <c r="G2797" s="85" t="s">
        <v>351</v>
      </c>
      <c r="H2797" s="840">
        <v>1.0422700480612801</v>
      </c>
      <c r="I2797" s="840">
        <v>1.1028626722477901</v>
      </c>
      <c r="J2797" s="86">
        <v>24443.666666666701</v>
      </c>
      <c r="K2797" s="44">
        <v>25476.901631460601</v>
      </c>
      <c r="L2797" s="45">
        <v>23970.3799932769</v>
      </c>
      <c r="M2797" s="46">
        <v>0.98063765637766598</v>
      </c>
      <c r="N2797" s="139">
        <v>26958.007539534301</v>
      </c>
      <c r="O2797" s="45">
        <v>25039.821555595401</v>
      </c>
      <c r="P2797" s="99">
        <v>1.0243889305585101</v>
      </c>
      <c r="Q2797" s="86">
        <v>24636.664175523099</v>
      </c>
      <c r="R2797" s="44">
        <v>25678.057154292099</v>
      </c>
      <c r="S2797" s="45">
        <v>24160.8765225268</v>
      </c>
      <c r="T2797" s="140">
        <v>0.98068782163013302</v>
      </c>
      <c r="U2797" s="44">
        <v>27170.857287888899</v>
      </c>
      <c r="V2797" s="45">
        <v>25238.6323031174</v>
      </c>
      <c r="W2797" s="99">
        <v>1.02443383257188</v>
      </c>
      <c r="X2797" s="86">
        <v>24817.228452283201</v>
      </c>
      <c r="Y2797" s="44">
        <v>25866.253891708999</v>
      </c>
      <c r="Z2797" s="45">
        <v>24339.145538465698</v>
      </c>
      <c r="AA2797" s="46">
        <v>0.98073584587671703</v>
      </c>
      <c r="AB2797" s="139">
        <v>27369.994888669</v>
      </c>
      <c r="AC2797" s="45">
        <v>25424.693577046401</v>
      </c>
      <c r="AD2797" s="99">
        <v>1.0244775570298399</v>
      </c>
      <c r="AE2797" s="142">
        <v>24994.902412300002</v>
      </c>
      <c r="AF2797" s="44">
        <v>26051.438138554899</v>
      </c>
      <c r="AG2797" s="45">
        <v>24514.270121945901</v>
      </c>
      <c r="AH2797" s="140">
        <v>0.98077078748195001</v>
      </c>
      <c r="AI2797" s="44">
        <v>27565.944867001999</v>
      </c>
      <c r="AJ2797" s="45">
        <v>25607.519923342501</v>
      </c>
      <c r="AK2797" s="46">
        <v>1.02450969805512</v>
      </c>
    </row>
    <row r="2798" spans="1:37" x14ac:dyDescent="0.2">
      <c r="A2798" s="35" t="s">
        <v>4444</v>
      </c>
      <c r="B2798" s="35" t="s">
        <v>10451</v>
      </c>
      <c r="C2798" s="85" t="s">
        <v>1130</v>
      </c>
      <c r="D2798" s="85" t="s">
        <v>1130</v>
      </c>
      <c r="E2798" s="85" t="s">
        <v>12904</v>
      </c>
      <c r="F2798" s="85" t="s">
        <v>445</v>
      </c>
      <c r="G2798" s="85" t="s">
        <v>445</v>
      </c>
      <c r="H2798" s="840">
        <v>1.0625174321603601</v>
      </c>
      <c r="I2798" s="840">
        <v>1.1199721766542501</v>
      </c>
      <c r="J2798" s="86">
        <v>12806.333333333299</v>
      </c>
      <c r="K2798" s="44">
        <v>13606.9524087229</v>
      </c>
      <c r="L2798" s="45">
        <v>12802.334620814099</v>
      </c>
      <c r="M2798" s="46">
        <v>0.99968775508061902</v>
      </c>
      <c r="N2798" s="139">
        <v>14342.737018293101</v>
      </c>
      <c r="O2798" s="45">
        <v>13322.185440827099</v>
      </c>
      <c r="P2798" s="99">
        <v>1.0402810151873101</v>
      </c>
      <c r="Q2798" s="86">
        <v>12847.1419871816</v>
      </c>
      <c r="R2798" s="44">
        <v>13650.312314819699</v>
      </c>
      <c r="S2798" s="45">
        <v>12843.787532311801</v>
      </c>
      <c r="T2798" s="140">
        <v>0.99973889485512701</v>
      </c>
      <c r="U2798" s="44">
        <v>14388.4415751699</v>
      </c>
      <c r="V2798" s="45">
        <v>13365.2237205069</v>
      </c>
      <c r="W2798" s="99">
        <v>1.0403266137980101</v>
      </c>
      <c r="X2798" s="86">
        <v>12889.060595126901</v>
      </c>
      <c r="Y2798" s="44">
        <v>13694.8515664935</v>
      </c>
      <c r="Z2798" s="45">
        <v>12886.326207113099</v>
      </c>
      <c r="AA2798" s="46">
        <v>0.99978785203206799</v>
      </c>
      <c r="AB2798" s="139">
        <v>14435.389249752699</v>
      </c>
      <c r="AC2798" s="45">
        <v>13409.405074178299</v>
      </c>
      <c r="AD2798" s="99">
        <v>1.0403710165850399</v>
      </c>
      <c r="AE2798" s="142">
        <v>12932.159601986899</v>
      </c>
      <c r="AF2798" s="44">
        <v>13740.645012591</v>
      </c>
      <c r="AG2798" s="45">
        <v>12929.8767191634</v>
      </c>
      <c r="AH2798" s="140">
        <v>0.99982347242117497</v>
      </c>
      <c r="AI2798" s="44">
        <v>14483.6589382773</v>
      </c>
      <c r="AJ2798" s="45">
        <v>13454.666132950601</v>
      </c>
      <c r="AK2798" s="46">
        <v>1.0404036562372301</v>
      </c>
    </row>
    <row r="2799" spans="1:37" x14ac:dyDescent="0.2">
      <c r="A2799" s="35" t="s">
        <v>4443</v>
      </c>
      <c r="B2799" s="35" t="s">
        <v>8452</v>
      </c>
      <c r="C2799" s="85" t="s">
        <v>1130</v>
      </c>
      <c r="D2799" s="85" t="s">
        <v>1130</v>
      </c>
      <c r="E2799" s="85" t="s">
        <v>12904</v>
      </c>
      <c r="F2799" s="85" t="s">
        <v>342</v>
      </c>
      <c r="G2799" s="85" t="s">
        <v>342</v>
      </c>
      <c r="H2799" s="840">
        <v>1.0413360504740301</v>
      </c>
      <c r="I2799" s="840">
        <v>1.0966305828296099</v>
      </c>
      <c r="J2799" s="86">
        <v>17250.666666666701</v>
      </c>
      <c r="K2799" s="44">
        <v>17963.741094710698</v>
      </c>
      <c r="L2799" s="45">
        <v>16901.4940030748</v>
      </c>
      <c r="M2799" s="46">
        <v>0.97975888872361305</v>
      </c>
      <c r="N2799" s="139">
        <v>18917.608640866001</v>
      </c>
      <c r="O2799" s="45">
        <v>17571.5339470543</v>
      </c>
      <c r="P2799" s="99">
        <v>1.01860028291009</v>
      </c>
      <c r="Q2799" s="86">
        <v>17239.340922542899</v>
      </c>
      <c r="R2799" s="44">
        <v>17951.9471890561</v>
      </c>
      <c r="S2799" s="45">
        <v>16891.261545510199</v>
      </c>
      <c r="T2799" s="140">
        <v>0.97980900902206303</v>
      </c>
      <c r="U2799" s="44">
        <v>18905.188483486501</v>
      </c>
      <c r="V2799" s="45">
        <v>17560.767247801399</v>
      </c>
      <c r="W2799" s="99">
        <v>1.01864493118981</v>
      </c>
      <c r="X2799" s="86">
        <v>17230.196076028398</v>
      </c>
      <c r="Y2799" s="44">
        <v>17942.4243307045</v>
      </c>
      <c r="Z2799" s="45">
        <v>16883.128068185499</v>
      </c>
      <c r="AA2799" s="46">
        <v>0.97985699023322703</v>
      </c>
      <c r="AB2799" s="139">
        <v>18895.159965123399</v>
      </c>
      <c r="AC2799" s="45">
        <v>17552.201020009099</v>
      </c>
      <c r="AD2799" s="99">
        <v>1.0186884085682999</v>
      </c>
      <c r="AE2799" s="142">
        <v>17221.6574854231</v>
      </c>
      <c r="AF2799" s="44">
        <v>17933.532788486998</v>
      </c>
      <c r="AG2799" s="45">
        <v>16875.362683610001</v>
      </c>
      <c r="AH2799" s="140">
        <v>0.97989190052663699</v>
      </c>
      <c r="AI2799" s="44">
        <v>18885.7962855314</v>
      </c>
      <c r="AJ2799" s="45">
        <v>17544.053250605401</v>
      </c>
      <c r="AK2799" s="46">
        <v>1.01872036797011</v>
      </c>
    </row>
    <row r="2800" spans="1:37" x14ac:dyDescent="0.2">
      <c r="A2800" s="35" t="s">
        <v>4442</v>
      </c>
      <c r="B2800" s="35" t="s">
        <v>10450</v>
      </c>
      <c r="C2800" s="85" t="s">
        <v>1130</v>
      </c>
      <c r="D2800" s="85" t="s">
        <v>1130</v>
      </c>
      <c r="E2800" s="85" t="s">
        <v>12904</v>
      </c>
      <c r="F2800" s="85" t="s">
        <v>351</v>
      </c>
      <c r="G2800" s="85" t="s">
        <v>351</v>
      </c>
      <c r="H2800" s="840">
        <v>1.0422700480612801</v>
      </c>
      <c r="I2800" s="840">
        <v>1.1028626722477901</v>
      </c>
      <c r="J2800" s="86">
        <v>5624</v>
      </c>
      <c r="K2800" s="44">
        <v>5861.7267502966397</v>
      </c>
      <c r="L2800" s="45">
        <v>5515.1061794679899</v>
      </c>
      <c r="M2800" s="46">
        <v>0.98063765637766598</v>
      </c>
      <c r="N2800" s="139">
        <v>6202.4996687215998</v>
      </c>
      <c r="O2800" s="45">
        <v>5761.1633454610601</v>
      </c>
      <c r="P2800" s="99">
        <v>1.0243889305585101</v>
      </c>
      <c r="Q2800" s="86">
        <v>5686.4450253619798</v>
      </c>
      <c r="R2800" s="44">
        <v>5926.8113298818598</v>
      </c>
      <c r="S2800" s="45">
        <v>5576.6273847417397</v>
      </c>
      <c r="T2800" s="140">
        <v>0.98068782163013302</v>
      </c>
      <c r="U2800" s="44">
        <v>6271.3679562608904</v>
      </c>
      <c r="V2800" s="45">
        <v>5825.3866710408602</v>
      </c>
      <c r="W2800" s="99">
        <v>1.02443383257188</v>
      </c>
      <c r="X2800" s="86">
        <v>5744.5877328263196</v>
      </c>
      <c r="Y2800" s="44">
        <v>5987.4117323851297</v>
      </c>
      <c r="Z2800" s="45">
        <v>5633.9231093664303</v>
      </c>
      <c r="AA2800" s="46">
        <v>0.98073584587671703</v>
      </c>
      <c r="AB2800" s="139">
        <v>6335.4913779867302</v>
      </c>
      <c r="AC2800" s="45">
        <v>5885.2012066694797</v>
      </c>
      <c r="AD2800" s="99">
        <v>1.0244775570298399</v>
      </c>
      <c r="AE2800" s="142">
        <v>5802.71891179063</v>
      </c>
      <c r="AF2800" s="44">
        <v>6048.0001190781204</v>
      </c>
      <c r="AG2800" s="45">
        <v>5691.1371966532997</v>
      </c>
      <c r="AH2800" s="140">
        <v>0.98077078748195001</v>
      </c>
      <c r="AI2800" s="44">
        <v>6399.6020853602304</v>
      </c>
      <c r="AJ2800" s="45">
        <v>5944.9418002173297</v>
      </c>
      <c r="AK2800" s="46">
        <v>1.02450969805512</v>
      </c>
    </row>
    <row r="2801" spans="1:37" x14ac:dyDescent="0.2">
      <c r="A2801" s="35" t="s">
        <v>4441</v>
      </c>
      <c r="B2801" s="35" t="s">
        <v>10449</v>
      </c>
      <c r="C2801" s="85" t="s">
        <v>1130</v>
      </c>
      <c r="D2801" s="85" t="s">
        <v>1130</v>
      </c>
      <c r="E2801" s="85" t="s">
        <v>12904</v>
      </c>
      <c r="F2801" s="85" t="s">
        <v>340</v>
      </c>
      <c r="G2801" s="85" t="s">
        <v>340</v>
      </c>
      <c r="H2801" s="840">
        <v>1.0607653972120801</v>
      </c>
      <c r="I2801" s="840">
        <v>1.1117174083960999</v>
      </c>
      <c r="J2801" s="86">
        <v>9824</v>
      </c>
      <c r="K2801" s="44">
        <v>10420.9592622114</v>
      </c>
      <c r="L2801" s="45">
        <v>9804.7383085705897</v>
      </c>
      <c r="M2801" s="46">
        <v>0.99803932294081699</v>
      </c>
      <c r="N2801" s="139">
        <v>10921.5118200833</v>
      </c>
      <c r="O2801" s="45">
        <v>10144.3961201939</v>
      </c>
      <c r="P2801" s="99">
        <v>1.03261361158326</v>
      </c>
      <c r="Q2801" s="86">
        <v>9868.8307860284403</v>
      </c>
      <c r="R2801" s="44">
        <v>10468.5142087602</v>
      </c>
      <c r="S2801" s="45">
        <v>9849.9850534796806</v>
      </c>
      <c r="T2801" s="140">
        <v>0.99809037838854697</v>
      </c>
      <c r="U2801" s="44">
        <v>10971.350985343201</v>
      </c>
      <c r="V2801" s="45">
        <v>10191.135688270901</v>
      </c>
      <c r="W2801" s="99">
        <v>1.03265887410886</v>
      </c>
      <c r="X2801" s="86">
        <v>9912.8897704026094</v>
      </c>
      <c r="Y2801" s="44">
        <v>10515.2504548206</v>
      </c>
      <c r="Z2801" s="45">
        <v>9894.4444087178908</v>
      </c>
      <c r="AA2801" s="46">
        <v>0.99813925483769705</v>
      </c>
      <c r="AB2801" s="139">
        <v>11020.3321252682</v>
      </c>
      <c r="AC2801" s="45">
        <v>10237.0705051984</v>
      </c>
      <c r="AD2801" s="99">
        <v>1.0327029496246101</v>
      </c>
      <c r="AE2801" s="142">
        <v>9959.4653515642603</v>
      </c>
      <c r="AF2801" s="44">
        <v>10564.656219672001</v>
      </c>
      <c r="AG2801" s="45">
        <v>9941.28749964284</v>
      </c>
      <c r="AH2801" s="140">
        <v>0.99817481649066997</v>
      </c>
      <c r="AI2801" s="44">
        <v>11072.1110096518</v>
      </c>
      <c r="AJ2801" s="45">
        <v>10285.4919227717</v>
      </c>
      <c r="AK2801" s="46">
        <v>1.0327353487058599</v>
      </c>
    </row>
    <row r="2802" spans="1:37" x14ac:dyDescent="0.2">
      <c r="A2802" s="35" t="s">
        <v>4440</v>
      </c>
      <c r="B2802" s="35" t="s">
        <v>13035</v>
      </c>
      <c r="C2802" s="85" t="s">
        <v>1130</v>
      </c>
      <c r="D2802" s="85" t="s">
        <v>1130</v>
      </c>
      <c r="E2802" s="85" t="s">
        <v>12904</v>
      </c>
      <c r="F2802" s="85" t="s">
        <v>349</v>
      </c>
      <c r="G2802" s="85" t="s">
        <v>349</v>
      </c>
      <c r="H2802" s="840">
        <v>1.137951172465</v>
      </c>
      <c r="I2802" s="840">
        <v>1.1432081263098199</v>
      </c>
      <c r="J2802" s="86">
        <v>11398.083333333299</v>
      </c>
      <c r="K2802" s="44">
        <v>12970.4622930204</v>
      </c>
      <c r="L2802" s="45">
        <v>12203.481975541299</v>
      </c>
      <c r="M2802" s="46">
        <v>1.0706608838218099</v>
      </c>
      <c r="N2802" s="139">
        <v>13030.381491023199</v>
      </c>
      <c r="O2802" s="45">
        <v>12103.2100335332</v>
      </c>
      <c r="P2802" s="99">
        <v>1.06186362036306</v>
      </c>
      <c r="Q2802" s="86">
        <v>11554.4172174634</v>
      </c>
      <c r="R2802" s="44">
        <v>13148.3626197622</v>
      </c>
      <c r="S2802" s="45">
        <v>12371.4953908179</v>
      </c>
      <c r="T2802" s="140">
        <v>1.07071565427978</v>
      </c>
      <c r="U2802" s="44">
        <v>13209.1036577783</v>
      </c>
      <c r="V2802" s="45">
        <v>12269.753093916201</v>
      </c>
      <c r="W2802" s="99">
        <v>1.0619101650035301</v>
      </c>
      <c r="X2802" s="86">
        <v>11701.589592493199</v>
      </c>
      <c r="Y2802" s="44">
        <v>13315.837596481801</v>
      </c>
      <c r="Z2802" s="45">
        <v>12529.6887049898</v>
      </c>
      <c r="AA2802" s="46">
        <v>1.0707680871860199</v>
      </c>
      <c r="AB2802" s="139">
        <v>13377.352312880699</v>
      </c>
      <c r="AC2802" s="45">
        <v>12426.5672978986</v>
      </c>
      <c r="AD2802" s="99">
        <v>1.0619554890106899</v>
      </c>
      <c r="AE2802" s="142">
        <v>11844.0545837357</v>
      </c>
      <c r="AF2802" s="44">
        <v>13477.955800301501</v>
      </c>
      <c r="AG2802" s="45">
        <v>12682.687513180301</v>
      </c>
      <c r="AH2802" s="140">
        <v>1.07080623645522</v>
      </c>
      <c r="AI2802" s="44">
        <v>13540.219448583801</v>
      </c>
      <c r="AJ2802" s="45">
        <v>12578.2533836196</v>
      </c>
      <c r="AK2802" s="46">
        <v>1.06198880583446</v>
      </c>
    </row>
    <row r="2803" spans="1:37" x14ac:dyDescent="0.2">
      <c r="A2803" s="35" t="s">
        <v>4439</v>
      </c>
      <c r="B2803" s="35" t="s">
        <v>8109</v>
      </c>
      <c r="C2803" s="85" t="s">
        <v>1130</v>
      </c>
      <c r="D2803" s="85" t="s">
        <v>1130</v>
      </c>
      <c r="E2803" s="85" t="s">
        <v>12904</v>
      </c>
      <c r="F2803" s="85" t="s">
        <v>343</v>
      </c>
      <c r="G2803" s="85" t="s">
        <v>343</v>
      </c>
      <c r="H2803" s="840">
        <v>1.0567004103454001</v>
      </c>
      <c r="I2803" s="840">
        <v>1.11637783270028</v>
      </c>
      <c r="J2803" s="86">
        <v>10965.583333333299</v>
      </c>
      <c r="K2803" s="44">
        <v>11587.33640801</v>
      </c>
      <c r="L2803" s="45">
        <v>10902.144257092201</v>
      </c>
      <c r="M2803" s="46">
        <v>0.99421471030653796</v>
      </c>
      <c r="N2803" s="139">
        <v>12241.734155960999</v>
      </c>
      <c r="O2803" s="45">
        <v>11370.6785765516</v>
      </c>
      <c r="P2803" s="99">
        <v>1.0369424253050801</v>
      </c>
      <c r="Q2803" s="86">
        <v>11063.921354018699</v>
      </c>
      <c r="R2803" s="44">
        <v>11691.2502348208</v>
      </c>
      <c r="S2803" s="45">
        <v>11000.4760726321</v>
      </c>
      <c r="T2803" s="140">
        <v>0.99426557010335004</v>
      </c>
      <c r="U2803" s="44">
        <v>12351.5165423658</v>
      </c>
      <c r="V2803" s="45">
        <v>11473.1523225656</v>
      </c>
      <c r="W2803" s="99">
        <v>1.03698787757546</v>
      </c>
      <c r="X2803" s="86">
        <v>11153.575059566499</v>
      </c>
      <c r="Y2803" s="44">
        <v>11785.9873422621</v>
      </c>
      <c r="Z2803" s="45">
        <v>11090.158723361899</v>
      </c>
      <c r="AA2803" s="46">
        <v>0.99431425925177797</v>
      </c>
      <c r="AB2803" s="139">
        <v>12451.6039518587</v>
      </c>
      <c r="AC2803" s="45">
        <v>11566.615788803399</v>
      </c>
      <c r="AD2803" s="99">
        <v>1.0370321378599301</v>
      </c>
      <c r="AE2803" s="142">
        <v>11243.2828466096</v>
      </c>
      <c r="AF2803" s="44">
        <v>11880.781597641701</v>
      </c>
      <c r="AG2803" s="45">
        <v>11179.7547527098</v>
      </c>
      <c r="AH2803" s="140">
        <v>0.99434968462800899</v>
      </c>
      <c r="AI2803" s="44">
        <v>12551.751736734301</v>
      </c>
      <c r="AJ2803" s="45">
        <v>11660.0114460807</v>
      </c>
      <c r="AK2803" s="46">
        <v>1.0370646727611901</v>
      </c>
    </row>
    <row r="2804" spans="1:37" x14ac:dyDescent="0.2">
      <c r="A2804" s="35" t="s">
        <v>4438</v>
      </c>
      <c r="B2804" s="35" t="s">
        <v>10448</v>
      </c>
      <c r="C2804" s="85" t="s">
        <v>1130</v>
      </c>
      <c r="D2804" s="85" t="s">
        <v>1130</v>
      </c>
      <c r="E2804" s="85" t="s">
        <v>12904</v>
      </c>
      <c r="F2804" s="85" t="s">
        <v>341</v>
      </c>
      <c r="G2804" s="85" t="s">
        <v>341</v>
      </c>
      <c r="H2804" s="840">
        <v>1.0617495186864501</v>
      </c>
      <c r="I2804" s="840">
        <v>1.11128599800564</v>
      </c>
      <c r="J2804" s="86">
        <v>7001.25</v>
      </c>
      <c r="K2804" s="44">
        <v>7433.57381770349</v>
      </c>
      <c r="L2804" s="45">
        <v>6994.0054601612601</v>
      </c>
      <c r="M2804" s="46">
        <v>0.99896525051401597</v>
      </c>
      <c r="N2804" s="139">
        <v>7780.3910935370204</v>
      </c>
      <c r="O2804" s="45">
        <v>7226.7805522794797</v>
      </c>
      <c r="P2804" s="99">
        <v>1.0322128980224199</v>
      </c>
      <c r="Q2804" s="86">
        <v>7043.28925004133</v>
      </c>
      <c r="R2804" s="44">
        <v>7478.2089712008101</v>
      </c>
      <c r="S2804" s="45">
        <v>7036.3611420124498</v>
      </c>
      <c r="T2804" s="140">
        <v>0.999016353328263</v>
      </c>
      <c r="U2804" s="44">
        <v>7827.1087234746001</v>
      </c>
      <c r="V2804" s="45">
        <v>7270.4926817436699</v>
      </c>
      <c r="W2804" s="99">
        <v>1.03225814298355</v>
      </c>
      <c r="X2804" s="86">
        <v>7085.8925192780798</v>
      </c>
      <c r="Y2804" s="44">
        <v>7523.4429718073998</v>
      </c>
      <c r="Z2804" s="45">
        <v>7079.2691592601104</v>
      </c>
      <c r="AA2804" s="46">
        <v>0.99906527512237198</v>
      </c>
      <c r="AB2804" s="139">
        <v>7874.4531400466703</v>
      </c>
      <c r="AC2804" s="45">
        <v>7314.7824465024396</v>
      </c>
      <c r="AD2804" s="99">
        <v>1.0323022013954699</v>
      </c>
      <c r="AE2804" s="142">
        <v>7130.74854738661</v>
      </c>
      <c r="AF2804" s="44">
        <v>7571.0688380618203</v>
      </c>
      <c r="AG2804" s="45">
        <v>7124.3370757876401</v>
      </c>
      <c r="AH2804" s="140">
        <v>0.99910086976754697</v>
      </c>
      <c r="AI2804" s="44">
        <v>7924.3010160098302</v>
      </c>
      <c r="AJ2804" s="45">
        <v>7361.3183631134598</v>
      </c>
      <c r="AK2804" s="46">
        <v>1.03233458790401</v>
      </c>
    </row>
    <row r="2805" spans="1:37" x14ac:dyDescent="0.2">
      <c r="A2805" s="35" t="s">
        <v>4437</v>
      </c>
      <c r="B2805" s="35" t="s">
        <v>10447</v>
      </c>
      <c r="C2805" s="85" t="s">
        <v>1130</v>
      </c>
      <c r="D2805" s="85" t="s">
        <v>1130</v>
      </c>
      <c r="E2805" s="85" t="s">
        <v>12904</v>
      </c>
      <c r="F2805" s="85" t="s">
        <v>341</v>
      </c>
      <c r="G2805" s="85" t="s">
        <v>341</v>
      </c>
      <c r="H2805" s="840">
        <v>1.0617495186864501</v>
      </c>
      <c r="I2805" s="840">
        <v>1.11128599800564</v>
      </c>
      <c r="J2805" s="86">
        <v>18511.416666666701</v>
      </c>
      <c r="K2805" s="44">
        <v>19654.487736037601</v>
      </c>
      <c r="L2805" s="45">
        <v>18492.261987786002</v>
      </c>
      <c r="M2805" s="46">
        <v>0.99896525051401597</v>
      </c>
      <c r="N2805" s="139">
        <v>20571.478144915</v>
      </c>
      <c r="O2805" s="45">
        <v>19107.723044000599</v>
      </c>
      <c r="P2805" s="99">
        <v>1.0322128980224199</v>
      </c>
      <c r="Q2805" s="86">
        <v>18628.133662025899</v>
      </c>
      <c r="R2805" s="44">
        <v>19778.411949682799</v>
      </c>
      <c r="S2805" s="45">
        <v>18609.810160348599</v>
      </c>
      <c r="T2805" s="140">
        <v>0.999016353328264</v>
      </c>
      <c r="U2805" s="44">
        <v>20701.184107587</v>
      </c>
      <c r="V2805" s="45">
        <v>19229.042661212301</v>
      </c>
      <c r="W2805" s="99">
        <v>1.03225814298355</v>
      </c>
      <c r="X2805" s="86">
        <v>18740.277772323101</v>
      </c>
      <c r="Y2805" s="44">
        <v>19897.480904814402</v>
      </c>
      <c r="Z2805" s="45">
        <v>18722.7607684756</v>
      </c>
      <c r="AA2805" s="46">
        <v>0.99906527512237198</v>
      </c>
      <c r="AB2805" s="139">
        <v>20825.808287119002</v>
      </c>
      <c r="AC2805" s="45">
        <v>19345.629999131699</v>
      </c>
      <c r="AD2805" s="99">
        <v>1.0323022013954699</v>
      </c>
      <c r="AE2805" s="142">
        <v>18865.934025802999</v>
      </c>
      <c r="AF2805" s="44">
        <v>20030.896371466599</v>
      </c>
      <c r="AG2805" s="45">
        <v>18848.971094157001</v>
      </c>
      <c r="AH2805" s="140">
        <v>0.99910086976754697</v>
      </c>
      <c r="AI2805" s="44">
        <v>20965.448322173099</v>
      </c>
      <c r="AJ2805" s="45">
        <v>19475.956227951501</v>
      </c>
      <c r="AK2805" s="46">
        <v>1.03233458790401</v>
      </c>
    </row>
    <row r="2806" spans="1:37" x14ac:dyDescent="0.2">
      <c r="A2806" s="35" t="s">
        <v>4436</v>
      </c>
      <c r="B2806" s="35" t="s">
        <v>10446</v>
      </c>
      <c r="C2806" s="85" t="s">
        <v>1130</v>
      </c>
      <c r="D2806" s="85" t="s">
        <v>1130</v>
      </c>
      <c r="E2806" s="85" t="s">
        <v>12904</v>
      </c>
      <c r="F2806" s="85" t="s">
        <v>350</v>
      </c>
      <c r="G2806" s="85" t="s">
        <v>350</v>
      </c>
      <c r="H2806" s="840">
        <v>1.04265543646418</v>
      </c>
      <c r="I2806" s="840">
        <v>1.1062617447186101</v>
      </c>
      <c r="J2806" s="86">
        <v>21057.583333333299</v>
      </c>
      <c r="K2806" s="44">
        <v>21955.803741297601</v>
      </c>
      <c r="L2806" s="45">
        <v>20657.494633759401</v>
      </c>
      <c r="M2806" s="46">
        <v>0.98100025566843596</v>
      </c>
      <c r="N2806" s="139">
        <v>23295.1988778909</v>
      </c>
      <c r="O2806" s="45">
        <v>21637.638543911798</v>
      </c>
      <c r="P2806" s="99">
        <v>1.02754614341999</v>
      </c>
      <c r="Q2806" s="86">
        <v>21059.948186442201</v>
      </c>
      <c r="R2806" s="44">
        <v>21958.269468248</v>
      </c>
      <c r="S2806" s="45">
        <v>20660.871423523298</v>
      </c>
      <c r="T2806" s="140">
        <v>0.98105043946994097</v>
      </c>
      <c r="U2806" s="44">
        <v>23297.815024417101</v>
      </c>
      <c r="V2806" s="45">
        <v>21641.017088165401</v>
      </c>
      <c r="W2806" s="99">
        <v>1.02759118382339</v>
      </c>
      <c r="X2806" s="86">
        <v>21073.439994226999</v>
      </c>
      <c r="Y2806" s="44">
        <v>21972.336774982501</v>
      </c>
      <c r="Z2806" s="45">
        <v>20675.119977767601</v>
      </c>
      <c r="AA2806" s="46">
        <v>0.98109848147390699</v>
      </c>
      <c r="AB2806" s="139">
        <v>23312.7404952365</v>
      </c>
      <c r="AC2806" s="45">
        <v>21655.805415512601</v>
      </c>
      <c r="AD2806" s="99">
        <v>1.0276350430421</v>
      </c>
      <c r="AE2806" s="142">
        <v>21120.151387458402</v>
      </c>
      <c r="AF2806" s="44">
        <v>22021.040663080101</v>
      </c>
      <c r="AG2806" s="45">
        <v>20721.6866995983</v>
      </c>
      <c r="AH2806" s="140">
        <v>0.98113343599910197</v>
      </c>
      <c r="AI2806" s="44">
        <v>23364.4155226109</v>
      </c>
      <c r="AJ2806" s="45">
        <v>21704.488595590199</v>
      </c>
      <c r="AK2806" s="46">
        <v>1.02766728312747</v>
      </c>
    </row>
    <row r="2807" spans="1:37" x14ac:dyDescent="0.2">
      <c r="A2807" s="35" t="s">
        <v>4435</v>
      </c>
      <c r="B2807" s="35" t="s">
        <v>10445</v>
      </c>
      <c r="C2807" s="85" t="s">
        <v>1130</v>
      </c>
      <c r="D2807" s="85" t="s">
        <v>1130</v>
      </c>
      <c r="E2807" s="85" t="s">
        <v>12904</v>
      </c>
      <c r="F2807" s="85" t="s">
        <v>347</v>
      </c>
      <c r="G2807" s="85" t="s">
        <v>347</v>
      </c>
      <c r="H2807" s="840">
        <v>1.13589201136243</v>
      </c>
      <c r="I2807" s="840">
        <v>1.14154036226862</v>
      </c>
      <c r="J2807" s="86">
        <v>2646.8333333333298</v>
      </c>
      <c r="K2807" s="44">
        <v>3006.51683874113</v>
      </c>
      <c r="L2807" s="45">
        <v>2828.7329489005301</v>
      </c>
      <c r="M2807" s="46">
        <v>1.0687234867705599</v>
      </c>
      <c r="N2807" s="139">
        <v>3021.4670821979998</v>
      </c>
      <c r="O2807" s="45">
        <v>2806.4758296172699</v>
      </c>
      <c r="P2807" s="99">
        <v>1.06031452538906</v>
      </c>
      <c r="Q2807" s="86">
        <v>2651.6103359724798</v>
      </c>
      <c r="R2807" s="44">
        <v>3011.94299787719</v>
      </c>
      <c r="S2807" s="45">
        <v>2833.9832109313802</v>
      </c>
      <c r="T2807" s="140">
        <v>1.0687781581195299</v>
      </c>
      <c r="U2807" s="44">
        <v>3026.9202235212501</v>
      </c>
      <c r="V2807" s="45">
        <v>2811.6641931049799</v>
      </c>
      <c r="W2807" s="99">
        <v>1.06036100212809</v>
      </c>
      <c r="X2807" s="86">
        <v>2658.2847903163101</v>
      </c>
      <c r="Y2807" s="44">
        <v>3019.5244572465499</v>
      </c>
      <c r="Z2807" s="45">
        <v>2841.25585133289</v>
      </c>
      <c r="AA2807" s="46">
        <v>1.0688304961466599</v>
      </c>
      <c r="AB2807" s="139">
        <v>3034.53938255085</v>
      </c>
      <c r="AC2807" s="45">
        <v>2818.86183255283</v>
      </c>
      <c r="AD2807" s="99">
        <v>1.0604062600145301</v>
      </c>
      <c r="AE2807" s="142">
        <v>2665.7692926703699</v>
      </c>
      <c r="AF2807" s="44">
        <v>3028.0260436795502</v>
      </c>
      <c r="AG2807" s="45">
        <v>2849.35702882334</v>
      </c>
      <c r="AH2807" s="140">
        <v>1.06886857638347</v>
      </c>
      <c r="AI2807" s="44">
        <v>3043.0832440795002</v>
      </c>
      <c r="AJ2807" s="45">
        <v>2826.8871311005601</v>
      </c>
      <c r="AK2807" s="46">
        <v>1.0604395282341901</v>
      </c>
    </row>
    <row r="2808" spans="1:37" x14ac:dyDescent="0.2">
      <c r="A2808" s="35" t="s">
        <v>4434</v>
      </c>
      <c r="B2808" s="35" t="s">
        <v>10444</v>
      </c>
      <c r="C2808" s="85" t="s">
        <v>1130</v>
      </c>
      <c r="D2808" s="85" t="s">
        <v>1130</v>
      </c>
      <c r="E2808" s="85" t="s">
        <v>12904</v>
      </c>
      <c r="F2808" s="85" t="s">
        <v>348</v>
      </c>
      <c r="G2808" s="85" t="s">
        <v>348</v>
      </c>
      <c r="H2808" s="840">
        <v>1.0418606374616799</v>
      </c>
      <c r="I2808" s="840">
        <v>1.0940233094211</v>
      </c>
      <c r="J2808" s="86">
        <v>13102.083333333299</v>
      </c>
      <c r="K2808" s="44">
        <v>13650.544893742701</v>
      </c>
      <c r="L2808" s="45">
        <v>12843.349358237399</v>
      </c>
      <c r="M2808" s="46">
        <v>0.98025245539099504</v>
      </c>
      <c r="N2808" s="139">
        <v>14333.9845686444</v>
      </c>
      <c r="O2808" s="45">
        <v>13314.0557681479</v>
      </c>
      <c r="P2808" s="99">
        <v>1.0161785289729699</v>
      </c>
      <c r="Q2808" s="86">
        <v>13185.155580853399</v>
      </c>
      <c r="R2808" s="44">
        <v>13737.0945984993</v>
      </c>
      <c r="S2808" s="45">
        <v>12925.442309685601</v>
      </c>
      <c r="T2808" s="140">
        <v>0.98030260093821797</v>
      </c>
      <c r="U2808" s="44">
        <v>14424.8675437973</v>
      </c>
      <c r="V2808" s="45">
        <v>13399.059297306399</v>
      </c>
      <c r="W2808" s="99">
        <v>1.01622307110002</v>
      </c>
      <c r="X2808" s="86">
        <v>13263.890442071401</v>
      </c>
      <c r="Y2808" s="44">
        <v>13819.1253511984</v>
      </c>
      <c r="Z2808" s="45">
        <v>13003.263037054199</v>
      </c>
      <c r="AA2808" s="46">
        <v>0.98035060632055904</v>
      </c>
      <c r="AB2808" s="139">
        <v>14511.005317233899</v>
      </c>
      <c r="AC2808" s="45">
        <v>13479.646787888199</v>
      </c>
      <c r="AD2808" s="99">
        <v>1.0162664451096799</v>
      </c>
      <c r="AE2808" s="142">
        <v>13344.7255579147</v>
      </c>
      <c r="AF2808" s="44">
        <v>13903.3442765202</v>
      </c>
      <c r="AG2808" s="45">
        <v>13082.975894855301</v>
      </c>
      <c r="AH2808" s="140">
        <v>0.98038553420049701</v>
      </c>
      <c r="AI2808" s="44">
        <v>14599.4408181862</v>
      </c>
      <c r="AJ2808" s="45">
        <v>13562.2222791605</v>
      </c>
      <c r="AK2808" s="46">
        <v>1.01629832852701</v>
      </c>
    </row>
    <row r="2809" spans="1:37" x14ac:dyDescent="0.2">
      <c r="A2809" s="35" t="s">
        <v>4433</v>
      </c>
      <c r="B2809" s="35" t="s">
        <v>10443</v>
      </c>
      <c r="C2809" s="85" t="s">
        <v>1130</v>
      </c>
      <c r="D2809" s="85" t="s">
        <v>1130</v>
      </c>
      <c r="E2809" s="85" t="s">
        <v>12904</v>
      </c>
      <c r="F2809" s="85" t="s">
        <v>342</v>
      </c>
      <c r="G2809" s="85" t="s">
        <v>342</v>
      </c>
      <c r="H2809" s="840">
        <v>1.0413360504740301</v>
      </c>
      <c r="I2809" s="840">
        <v>1.0966305828296099</v>
      </c>
      <c r="J2809" s="86">
        <v>11306.75</v>
      </c>
      <c r="K2809" s="44">
        <v>11774.126388697199</v>
      </c>
      <c r="L2809" s="45">
        <v>11077.888815075699</v>
      </c>
      <c r="M2809" s="46">
        <v>0.97975888872361305</v>
      </c>
      <c r="N2809" s="139">
        <v>12399.3278424087</v>
      </c>
      <c r="O2809" s="45">
        <v>11517.058748793601</v>
      </c>
      <c r="P2809" s="99">
        <v>1.01860028291009</v>
      </c>
      <c r="Q2809" s="86">
        <v>11304.512080590999</v>
      </c>
      <c r="R2809" s="44">
        <v>11771.795962538599</v>
      </c>
      <c r="S2809" s="45">
        <v>11076.2627791618</v>
      </c>
      <c r="T2809" s="140">
        <v>0.97980900902206403</v>
      </c>
      <c r="U2809" s="44">
        <v>12396.8736715429</v>
      </c>
      <c r="V2809" s="45">
        <v>11515.283930468</v>
      </c>
      <c r="W2809" s="99">
        <v>1.01864493118981</v>
      </c>
      <c r="X2809" s="86">
        <v>11301.139763216601</v>
      </c>
      <c r="Y2809" s="44">
        <v>11768.284246883</v>
      </c>
      <c r="Z2809" s="45">
        <v>11073.5007945905</v>
      </c>
      <c r="AA2809" s="46">
        <v>0.97985699023322703</v>
      </c>
      <c r="AB2809" s="139">
        <v>12393.175485175099</v>
      </c>
      <c r="AC2809" s="45">
        <v>11512.340080399001</v>
      </c>
      <c r="AD2809" s="99">
        <v>1.0186884085682999</v>
      </c>
      <c r="AE2809" s="142">
        <v>11303.084068575199</v>
      </c>
      <c r="AF2809" s="44">
        <v>11770.3089221461</v>
      </c>
      <c r="AG2809" s="45">
        <v>11075.800529768499</v>
      </c>
      <c r="AH2809" s="140">
        <v>0.97989190052663699</v>
      </c>
      <c r="AI2809" s="44">
        <v>12395.3076698937</v>
      </c>
      <c r="AJ2809" s="45">
        <v>11514.681961536</v>
      </c>
      <c r="AK2809" s="46">
        <v>1.01872036797011</v>
      </c>
    </row>
    <row r="2810" spans="1:37" x14ac:dyDescent="0.2">
      <c r="A2810" s="35" t="s">
        <v>4432</v>
      </c>
      <c r="B2810" s="35" t="s">
        <v>10442</v>
      </c>
      <c r="C2810" s="85" t="s">
        <v>1130</v>
      </c>
      <c r="D2810" s="85" t="s">
        <v>1130</v>
      </c>
      <c r="E2810" s="85" t="s">
        <v>12904</v>
      </c>
      <c r="F2810" s="85" t="s">
        <v>342</v>
      </c>
      <c r="G2810" s="85" t="s">
        <v>342</v>
      </c>
      <c r="H2810" s="840">
        <v>1.0413360504740301</v>
      </c>
      <c r="I2810" s="840">
        <v>1.0966305828296099</v>
      </c>
      <c r="J2810" s="86">
        <v>12850.083333333299</v>
      </c>
      <c r="K2810" s="44">
        <v>13381.2550265955</v>
      </c>
      <c r="L2810" s="45">
        <v>12589.983366672501</v>
      </c>
      <c r="M2810" s="46">
        <v>0.97975888872361305</v>
      </c>
      <c r="N2810" s="139">
        <v>14091.7943752424</v>
      </c>
      <c r="O2810" s="45">
        <v>13089.0985187515</v>
      </c>
      <c r="P2810" s="99">
        <v>1.01860028291009</v>
      </c>
      <c r="Q2810" s="86">
        <v>12840.557335458199</v>
      </c>
      <c r="R2810" s="44">
        <v>13371.335261591399</v>
      </c>
      <c r="S2810" s="45">
        <v>12581.293758146299</v>
      </c>
      <c r="T2810" s="140">
        <v>0.97980900902206403</v>
      </c>
      <c r="U2810" s="44">
        <v>14081.3478746406</v>
      </c>
      <c r="V2810" s="45">
        <v>13079.9686434167</v>
      </c>
      <c r="W2810" s="99">
        <v>1.01864493118981</v>
      </c>
      <c r="X2810" s="86">
        <v>12841.848995728</v>
      </c>
      <c r="Y2810" s="44">
        <v>13372.680313995301</v>
      </c>
      <c r="Z2810" s="45">
        <v>12583.1755059836</v>
      </c>
      <c r="AA2810" s="46">
        <v>0.97985699023322703</v>
      </c>
      <c r="AB2810" s="139">
        <v>14082.764348795001</v>
      </c>
      <c r="AC2810" s="45">
        <v>13081.842716532599</v>
      </c>
      <c r="AD2810" s="99">
        <v>1.0186884085682999</v>
      </c>
      <c r="AE2810" s="142">
        <v>12846.493022770699</v>
      </c>
      <c r="AF2810" s="44">
        <v>13377.5163067742</v>
      </c>
      <c r="AG2810" s="45">
        <v>12588.174463185</v>
      </c>
      <c r="AH2810" s="140">
        <v>0.97989190052663699</v>
      </c>
      <c r="AI2810" s="44">
        <v>14087.857130877601</v>
      </c>
      <c r="AJ2810" s="45">
        <v>13086.984099282399</v>
      </c>
      <c r="AK2810" s="46">
        <v>1.01872036797011</v>
      </c>
    </row>
    <row r="2811" spans="1:37" x14ac:dyDescent="0.2">
      <c r="A2811" s="35" t="s">
        <v>4431</v>
      </c>
      <c r="B2811" s="35" t="s">
        <v>10441</v>
      </c>
      <c r="C2811" s="85" t="s">
        <v>1130</v>
      </c>
      <c r="D2811" s="85" t="s">
        <v>1130</v>
      </c>
      <c r="E2811" s="85" t="s">
        <v>12904</v>
      </c>
      <c r="F2811" s="85" t="s">
        <v>347</v>
      </c>
      <c r="G2811" s="85" t="s">
        <v>347</v>
      </c>
      <c r="H2811" s="840">
        <v>1.13589201136243</v>
      </c>
      <c r="I2811" s="840">
        <v>1.14154036226862</v>
      </c>
      <c r="J2811" s="86">
        <v>9489.1666666666697</v>
      </c>
      <c r="K2811" s="44">
        <v>10778.6686111533</v>
      </c>
      <c r="L2811" s="45">
        <v>10141.2952865469</v>
      </c>
      <c r="M2811" s="46">
        <v>1.0687234867705599</v>
      </c>
      <c r="N2811" s="139">
        <v>10832.266754294</v>
      </c>
      <c r="O2811" s="45">
        <v>10061.5012505043</v>
      </c>
      <c r="P2811" s="99">
        <v>1.06031452538906</v>
      </c>
      <c r="Q2811" s="86">
        <v>9506.7934196733895</v>
      </c>
      <c r="R2811" s="44">
        <v>10798.6906990799</v>
      </c>
      <c r="S2811" s="45">
        <v>10160.6531607014</v>
      </c>
      <c r="T2811" s="140">
        <v>1.0687781581195299</v>
      </c>
      <c r="U2811" s="44">
        <v>10852.388404306899</v>
      </c>
      <c r="V2811" s="45">
        <v>10080.6329975096</v>
      </c>
      <c r="W2811" s="99">
        <v>1.06036100212809</v>
      </c>
      <c r="X2811" s="86">
        <v>9525.7745118381208</v>
      </c>
      <c r="Y2811" s="44">
        <v>10820.2511700368</v>
      </c>
      <c r="Z2811" s="45">
        <v>10181.438297669099</v>
      </c>
      <c r="AA2811" s="46">
        <v>1.0688304961466599</v>
      </c>
      <c r="AB2811" s="139">
        <v>10874.0560871329</v>
      </c>
      <c r="AC2811" s="45">
        <v>10101.19092384</v>
      </c>
      <c r="AD2811" s="99">
        <v>1.0604062600145301</v>
      </c>
      <c r="AE2811" s="142">
        <v>9549.8420952025899</v>
      </c>
      <c r="AF2811" s="44">
        <v>10847.589345713301</v>
      </c>
      <c r="AG2811" s="45">
        <v>10207.5261249861</v>
      </c>
      <c r="AH2811" s="140">
        <v>1.06886857638347</v>
      </c>
      <c r="AI2811" s="44">
        <v>10901.5302049657</v>
      </c>
      <c r="AJ2811" s="45">
        <v>10127.0300461477</v>
      </c>
      <c r="AK2811" s="46">
        <v>1.0604395282341901</v>
      </c>
    </row>
    <row r="2812" spans="1:37" x14ac:dyDescent="0.2">
      <c r="A2812" s="35" t="s">
        <v>4430</v>
      </c>
      <c r="B2812" s="35" t="s">
        <v>9105</v>
      </c>
      <c r="C2812" s="85" t="s">
        <v>1130</v>
      </c>
      <c r="D2812" s="85" t="s">
        <v>1130</v>
      </c>
      <c r="E2812" s="85" t="s">
        <v>12904</v>
      </c>
      <c r="F2812" s="85" t="s">
        <v>344</v>
      </c>
      <c r="G2812" s="85" t="s">
        <v>344</v>
      </c>
      <c r="H2812" s="840">
        <v>1.04238367821836</v>
      </c>
      <c r="I2812" s="840">
        <v>1.09977855393061</v>
      </c>
      <c r="J2812" s="86">
        <v>11892.75</v>
      </c>
      <c r="K2812" s="44">
        <v>12396.808489131399</v>
      </c>
      <c r="L2812" s="45">
        <v>11663.7499522867</v>
      </c>
      <c r="M2812" s="46">
        <v>0.98074456726044801</v>
      </c>
      <c r="N2812" s="139">
        <v>13079.3913972583</v>
      </c>
      <c r="O2812" s="45">
        <v>12148.732659965501</v>
      </c>
      <c r="P2812" s="99">
        <v>1.02152426141687</v>
      </c>
      <c r="Q2812" s="86">
        <v>11932.476433821101</v>
      </c>
      <c r="R2812" s="44">
        <v>12438.2186753404</v>
      </c>
      <c r="S2812" s="45">
        <v>11703.3100973862</v>
      </c>
      <c r="T2812" s="140">
        <v>0.98079473798202099</v>
      </c>
      <c r="U2812" s="44">
        <v>13123.081677198899</v>
      </c>
      <c r="V2812" s="45">
        <v>12189.848469824799</v>
      </c>
      <c r="W2812" s="99">
        <v>1.02156903786327</v>
      </c>
      <c r="X2812" s="86">
        <v>11968.6822836029</v>
      </c>
      <c r="Y2812" s="44">
        <v>12475.959062209</v>
      </c>
      <c r="Z2812" s="45">
        <v>11739.395453949999</v>
      </c>
      <c r="AA2812" s="46">
        <v>0.98084276746429599</v>
      </c>
      <c r="AB2812" s="139">
        <v>13162.900094315801</v>
      </c>
      <c r="AC2812" s="45">
        <v>12227.357105638401</v>
      </c>
      <c r="AD2812" s="99">
        <v>1.02161264004726</v>
      </c>
      <c r="AE2812" s="142">
        <v>12009.7664397798</v>
      </c>
      <c r="AF2812" s="44">
        <v>12518.7845160411</v>
      </c>
      <c r="AG2812" s="45">
        <v>11780.1122376612</v>
      </c>
      <c r="AH2812" s="140">
        <v>0.980877712878925</v>
      </c>
      <c r="AI2812" s="44">
        <v>13208.083568185401</v>
      </c>
      <c r="AJ2812" s="45">
        <v>12269.714125647701</v>
      </c>
      <c r="AK2812" s="46">
        <v>1.02164469119124</v>
      </c>
    </row>
    <row r="2813" spans="1:37" x14ac:dyDescent="0.2">
      <c r="A2813" s="35" t="s">
        <v>4429</v>
      </c>
      <c r="B2813" s="35" t="s">
        <v>10440</v>
      </c>
      <c r="C2813" s="85" t="s">
        <v>1130</v>
      </c>
      <c r="D2813" s="85" t="s">
        <v>1130</v>
      </c>
      <c r="E2813" s="85" t="s">
        <v>12904</v>
      </c>
      <c r="F2813" s="85" t="s">
        <v>350</v>
      </c>
      <c r="G2813" s="85" t="s">
        <v>350</v>
      </c>
      <c r="H2813" s="840">
        <v>1.04265543646418</v>
      </c>
      <c r="I2813" s="840">
        <v>1.1062617447186101</v>
      </c>
      <c r="J2813" s="86">
        <v>44465.916666666701</v>
      </c>
      <c r="K2813" s="44">
        <v>46362.629749863401</v>
      </c>
      <c r="L2813" s="45">
        <v>43621.075618531402</v>
      </c>
      <c r="M2813" s="46">
        <v>0.98100025566843596</v>
      </c>
      <c r="N2813" s="139">
        <v>49190.942552179004</v>
      </c>
      <c r="O2813" s="45">
        <v>45690.781184468098</v>
      </c>
      <c r="P2813" s="99">
        <v>1.02754614341999</v>
      </c>
      <c r="Q2813" s="86">
        <v>44655.535117654603</v>
      </c>
      <c r="R2813" s="44">
        <v>46560.336458639897</v>
      </c>
      <c r="S2813" s="45">
        <v>43809.332351940502</v>
      </c>
      <c r="T2813" s="140">
        <v>0.98105043946994097</v>
      </c>
      <c r="U2813" s="44">
        <v>49400.710190599799</v>
      </c>
      <c r="V2813" s="45">
        <v>45887.6341958177</v>
      </c>
      <c r="W2813" s="99">
        <v>1.02759118382339</v>
      </c>
      <c r="X2813" s="86">
        <v>44849.151032269503</v>
      </c>
      <c r="Y2813" s="44">
        <v>46762.211144599103</v>
      </c>
      <c r="Z2813" s="45">
        <v>44001.4339731535</v>
      </c>
      <c r="AA2813" s="46">
        <v>0.98109848147390799</v>
      </c>
      <c r="AB2813" s="139">
        <v>49614.900070106902</v>
      </c>
      <c r="AC2813" s="45">
        <v>46088.559251447899</v>
      </c>
      <c r="AD2813" s="99">
        <v>1.0276350430421</v>
      </c>
      <c r="AE2813" s="142">
        <v>45075.112897420397</v>
      </c>
      <c r="AF2813" s="44">
        <v>46997.811511732201</v>
      </c>
      <c r="AG2813" s="45">
        <v>44224.700395093503</v>
      </c>
      <c r="AH2813" s="140">
        <v>0.98113343599910197</v>
      </c>
      <c r="AI2813" s="44">
        <v>49864.873037288598</v>
      </c>
      <c r="AJ2813" s="45">
        <v>46322.218807955796</v>
      </c>
      <c r="AK2813" s="46">
        <v>1.02766728312747</v>
      </c>
    </row>
    <row r="2814" spans="1:37" x14ac:dyDescent="0.2">
      <c r="A2814" s="35" t="s">
        <v>4428</v>
      </c>
      <c r="B2814" s="35" t="s">
        <v>10439</v>
      </c>
      <c r="C2814" s="85" t="s">
        <v>1130</v>
      </c>
      <c r="D2814" s="85" t="s">
        <v>1130</v>
      </c>
      <c r="E2814" s="85" t="s">
        <v>12904</v>
      </c>
      <c r="F2814" s="85" t="s">
        <v>347</v>
      </c>
      <c r="G2814" s="85" t="s">
        <v>347</v>
      </c>
      <c r="H2814" s="840">
        <v>1.13589201136243</v>
      </c>
      <c r="I2814" s="840">
        <v>1.14154036226862</v>
      </c>
      <c r="J2814" s="86">
        <v>10248.583333333299</v>
      </c>
      <c r="K2814" s="44">
        <v>11641.2839361155</v>
      </c>
      <c r="L2814" s="45">
        <v>10952.9017144586</v>
      </c>
      <c r="M2814" s="46">
        <v>1.0687234867705599</v>
      </c>
      <c r="N2814" s="139">
        <v>11699.1715310735</v>
      </c>
      <c r="O2814" s="45">
        <v>10866.7217729935</v>
      </c>
      <c r="P2814" s="99">
        <v>1.06031452538906</v>
      </c>
      <c r="Q2814" s="86">
        <v>10274.3375482375</v>
      </c>
      <c r="R2814" s="44">
        <v>11670.5379430841</v>
      </c>
      <c r="S2814" s="45">
        <v>10980.987560703599</v>
      </c>
      <c r="T2814" s="140">
        <v>1.0687781581195299</v>
      </c>
      <c r="U2814" s="44">
        <v>11728.5710068852</v>
      </c>
      <c r="V2814" s="45">
        <v>10894.5068588514</v>
      </c>
      <c r="W2814" s="99">
        <v>1.06036100212809</v>
      </c>
      <c r="X2814" s="86">
        <v>10300.5633035682</v>
      </c>
      <c r="Y2814" s="44">
        <v>11700.3275690561</v>
      </c>
      <c r="Z2814" s="45">
        <v>11009.556186342799</v>
      </c>
      <c r="AA2814" s="46">
        <v>1.0688304961466599</v>
      </c>
      <c r="AB2814" s="139">
        <v>11758.5087651261</v>
      </c>
      <c r="AC2814" s="45">
        <v>10922.7818087796</v>
      </c>
      <c r="AD2814" s="99">
        <v>1.0604062600145301</v>
      </c>
      <c r="AE2814" s="142">
        <v>10327.7316549559</v>
      </c>
      <c r="AF2814" s="44">
        <v>11731.1878823593</v>
      </c>
      <c r="AG2814" s="45">
        <v>11038.9878313032</v>
      </c>
      <c r="AH2814" s="140">
        <v>1.06886857638347</v>
      </c>
      <c r="AI2814" s="44">
        <v>11789.5225348115</v>
      </c>
      <c r="AJ2814" s="45">
        <v>10951.934883910801</v>
      </c>
      <c r="AK2814" s="46">
        <v>1.0604395282341901</v>
      </c>
    </row>
    <row r="2815" spans="1:37" x14ac:dyDescent="0.2">
      <c r="A2815" s="35" t="s">
        <v>4427</v>
      </c>
      <c r="B2815" s="35" t="s">
        <v>10438</v>
      </c>
      <c r="C2815" s="85" t="s">
        <v>1130</v>
      </c>
      <c r="D2815" s="85" t="s">
        <v>1130</v>
      </c>
      <c r="E2815" s="85" t="s">
        <v>12904</v>
      </c>
      <c r="F2815" s="85" t="s">
        <v>346</v>
      </c>
      <c r="G2815" s="85" t="s">
        <v>346</v>
      </c>
      <c r="H2815" s="840">
        <v>1.0594610653382499</v>
      </c>
      <c r="I2815" s="840">
        <v>1.11027329024821</v>
      </c>
      <c r="J2815" s="86">
        <v>15722.5</v>
      </c>
      <c r="K2815" s="44">
        <v>16657.376599780699</v>
      </c>
      <c r="L2815" s="45">
        <v>15672.3785554362</v>
      </c>
      <c r="M2815" s="46">
        <v>0.99681211991962004</v>
      </c>
      <c r="N2815" s="139">
        <v>17456.271805927499</v>
      </c>
      <c r="O2815" s="45">
        <v>16214.1779360132</v>
      </c>
      <c r="P2815" s="99">
        <v>1.0312722490706401</v>
      </c>
      <c r="Q2815" s="86">
        <v>15930.5964552802</v>
      </c>
      <c r="R2815" s="44">
        <v>16877.846691984902</v>
      </c>
      <c r="S2815" s="45">
        <v>15880.6239678077</v>
      </c>
      <c r="T2815" s="140">
        <v>0.99686311258886195</v>
      </c>
      <c r="U2815" s="44">
        <v>17687.315742020401</v>
      </c>
      <c r="V2815" s="45">
        <v>16429.5021578495</v>
      </c>
      <c r="W2815" s="99">
        <v>1.0313174528003299</v>
      </c>
      <c r="X2815" s="86">
        <v>16129.5359226582</v>
      </c>
      <c r="Y2815" s="44">
        <v>17088.615312031001</v>
      </c>
      <c r="Z2815" s="45">
        <v>16079.726769545599</v>
      </c>
      <c r="AA2815" s="46">
        <v>0.99691192893884994</v>
      </c>
      <c r="AB2815" s="139">
        <v>17908.192919026402</v>
      </c>
      <c r="AC2815" s="45">
        <v>16635.381896741699</v>
      </c>
      <c r="AD2815" s="99">
        <v>1.0313614710621</v>
      </c>
      <c r="AE2815" s="142">
        <v>16328.852897426699</v>
      </c>
      <c r="AF2815" s="44">
        <v>17299.783886459401</v>
      </c>
      <c r="AG2815" s="45">
        <v>16279.0082063192</v>
      </c>
      <c r="AH2815" s="140">
        <v>0.99694744686472103</v>
      </c>
      <c r="AI2815" s="44">
        <v>18129.489232405002</v>
      </c>
      <c r="AJ2815" s="45">
        <v>16841.478097657</v>
      </c>
      <c r="AK2815" s="46">
        <v>1.0313938280570201</v>
      </c>
    </row>
    <row r="2816" spans="1:37" x14ac:dyDescent="0.2">
      <c r="A2816" s="35" t="s">
        <v>4426</v>
      </c>
      <c r="B2816" s="35" t="s">
        <v>10437</v>
      </c>
      <c r="C2816" s="85" t="s">
        <v>1130</v>
      </c>
      <c r="D2816" s="85" t="s">
        <v>1130</v>
      </c>
      <c r="E2816" s="85" t="s">
        <v>12904</v>
      </c>
      <c r="F2816" s="85" t="s">
        <v>346</v>
      </c>
      <c r="G2816" s="85" t="s">
        <v>346</v>
      </c>
      <c r="H2816" s="840">
        <v>1.0594610653382499</v>
      </c>
      <c r="I2816" s="840">
        <v>1.11027329024821</v>
      </c>
      <c r="J2816" s="86">
        <v>11129.333333333299</v>
      </c>
      <c r="K2816" s="44">
        <v>11791.0953498379</v>
      </c>
      <c r="L2816" s="45">
        <v>11093.854353292099</v>
      </c>
      <c r="M2816" s="46">
        <v>0.99681211991962004</v>
      </c>
      <c r="N2816" s="139">
        <v>12356.6015382691</v>
      </c>
      <c r="O2816" s="45">
        <v>11477.372617323501</v>
      </c>
      <c r="P2816" s="99">
        <v>1.0312722490706401</v>
      </c>
      <c r="Q2816" s="86">
        <v>11261.7514569419</v>
      </c>
      <c r="R2816" s="44">
        <v>11931.387196146299</v>
      </c>
      <c r="S2816" s="45">
        <v>11226.4246105692</v>
      </c>
      <c r="T2816" s="140">
        <v>0.99686311258886195</v>
      </c>
      <c r="U2816" s="44">
        <v>12503.621844056401</v>
      </c>
      <c r="V2816" s="45">
        <v>11614.4408266437</v>
      </c>
      <c r="W2816" s="99">
        <v>1.0313174528003299</v>
      </c>
      <c r="X2816" s="86">
        <v>11388.773250513799</v>
      </c>
      <c r="Y2816" s="44">
        <v>12065.9618408851</v>
      </c>
      <c r="Z2816" s="45">
        <v>11353.603909416899</v>
      </c>
      <c r="AA2816" s="46">
        <v>0.99691192893884994</v>
      </c>
      <c r="AB2816" s="139">
        <v>12644.650748738701</v>
      </c>
      <c r="AC2816" s="45">
        <v>11745.9419332426</v>
      </c>
      <c r="AD2816" s="99">
        <v>1.0313614710621</v>
      </c>
      <c r="AE2816" s="142">
        <v>11509.3294754789</v>
      </c>
      <c r="AF2816" s="44">
        <v>12193.6864674198</v>
      </c>
      <c r="AG2816" s="45">
        <v>11474.1966357035</v>
      </c>
      <c r="AH2816" s="140">
        <v>0.99694744686472103</v>
      </c>
      <c r="AI2816" s="44">
        <v>12778.501105290599</v>
      </c>
      <c r="AJ2816" s="45">
        <v>11870.6513860837</v>
      </c>
      <c r="AK2816" s="46">
        <v>1.0313938280570201</v>
      </c>
    </row>
    <row r="2817" spans="1:37" x14ac:dyDescent="0.2">
      <c r="A2817" s="35" t="s">
        <v>4425</v>
      </c>
      <c r="B2817" s="35" t="s">
        <v>7864</v>
      </c>
      <c r="C2817" s="85" t="s">
        <v>1130</v>
      </c>
      <c r="D2817" s="85" t="s">
        <v>1130</v>
      </c>
      <c r="E2817" s="85" t="s">
        <v>12904</v>
      </c>
      <c r="F2817" s="85" t="s">
        <v>445</v>
      </c>
      <c r="G2817" s="85" t="s">
        <v>445</v>
      </c>
      <c r="H2817" s="840">
        <v>1.0625174321603601</v>
      </c>
      <c r="I2817" s="840">
        <v>1.1199721766542501</v>
      </c>
      <c r="J2817" s="86">
        <v>12387.916666666701</v>
      </c>
      <c r="K2817" s="44">
        <v>13162.3774064832</v>
      </c>
      <c r="L2817" s="45">
        <v>12384.0486026258</v>
      </c>
      <c r="M2817" s="46">
        <v>0.99968775508061902</v>
      </c>
      <c r="N2817" s="139">
        <v>13874.121993378099</v>
      </c>
      <c r="O2817" s="45">
        <v>12886.9145260558</v>
      </c>
      <c r="P2817" s="99">
        <v>1.0402810151873101</v>
      </c>
      <c r="Q2817" s="86">
        <v>12435.8574371288</v>
      </c>
      <c r="R2817" s="44">
        <v>13213.3153108104</v>
      </c>
      <c r="S2817" s="45">
        <v>12432.610370771101</v>
      </c>
      <c r="T2817" s="140">
        <v>0.99973889485512701</v>
      </c>
      <c r="U2817" s="44">
        <v>13927.814322423001</v>
      </c>
      <c r="V2817" s="45">
        <v>12937.353457243</v>
      </c>
      <c r="W2817" s="99">
        <v>1.0403266137980101</v>
      </c>
      <c r="X2817" s="86">
        <v>12482.784454430301</v>
      </c>
      <c r="Y2817" s="44">
        <v>13263.1760847326</v>
      </c>
      <c r="Z2817" s="45">
        <v>12480.1362570742</v>
      </c>
      <c r="AA2817" s="46">
        <v>0.99978785203206699</v>
      </c>
      <c r="AB2817" s="139">
        <v>13980.371276134099</v>
      </c>
      <c r="AC2817" s="45">
        <v>12986.7271526676</v>
      </c>
      <c r="AD2817" s="99">
        <v>1.0403710165850399</v>
      </c>
      <c r="AE2817" s="142">
        <v>12528.675559502501</v>
      </c>
      <c r="AF2817" s="44">
        <v>13311.9361838528</v>
      </c>
      <c r="AG2817" s="45">
        <v>12526.463902740101</v>
      </c>
      <c r="AH2817" s="140">
        <v>0.99982347242117497</v>
      </c>
      <c r="AI2817" s="44">
        <v>14031.7680369708</v>
      </c>
      <c r="AJ2817" s="45">
        <v>13034.8798599164</v>
      </c>
      <c r="AK2817" s="46">
        <v>1.0404036562372301</v>
      </c>
    </row>
    <row r="2818" spans="1:37" x14ac:dyDescent="0.2">
      <c r="A2818" s="35" t="s">
        <v>4424</v>
      </c>
      <c r="B2818" s="35" t="s">
        <v>10436</v>
      </c>
      <c r="C2818" s="85" t="s">
        <v>1130</v>
      </c>
      <c r="D2818" s="85" t="s">
        <v>1130</v>
      </c>
      <c r="E2818" s="85" t="s">
        <v>12904</v>
      </c>
      <c r="F2818" s="85" t="s">
        <v>342</v>
      </c>
      <c r="G2818" s="85" t="s">
        <v>342</v>
      </c>
      <c r="H2818" s="840">
        <v>1.0413360504740301</v>
      </c>
      <c r="I2818" s="840">
        <v>1.0966305828296099</v>
      </c>
      <c r="J2818" s="86">
        <v>10200.583333333299</v>
      </c>
      <c r="K2818" s="44">
        <v>10622.2351608645</v>
      </c>
      <c r="L2818" s="45">
        <v>9994.1121909992708</v>
      </c>
      <c r="M2818" s="46">
        <v>0.97975888872361305</v>
      </c>
      <c r="N2818" s="139">
        <v>11186.2716460353</v>
      </c>
      <c r="O2818" s="45">
        <v>10390.317069181299</v>
      </c>
      <c r="P2818" s="99">
        <v>1.01860028291009</v>
      </c>
      <c r="Q2818" s="86">
        <v>10220.745881397401</v>
      </c>
      <c r="R2818" s="44">
        <v>10643.231149033099</v>
      </c>
      <c r="S2818" s="45">
        <v>10014.3788935184</v>
      </c>
      <c r="T2818" s="140">
        <v>0.97980900902206303</v>
      </c>
      <c r="U2818" s="44">
        <v>11208.382512870199</v>
      </c>
      <c r="V2818" s="45">
        <v>10411.3109850647</v>
      </c>
      <c r="W2818" s="99">
        <v>1.01864493118981</v>
      </c>
      <c r="X2818" s="86">
        <v>10239.4656902185</v>
      </c>
      <c r="Y2818" s="44">
        <v>10662.7247608165</v>
      </c>
      <c r="Z2818" s="45">
        <v>10033.212032813901</v>
      </c>
      <c r="AA2818" s="46">
        <v>0.97985699023322703</v>
      </c>
      <c r="AB2818" s="139">
        <v>11228.9112277281</v>
      </c>
      <c r="AC2818" s="45">
        <v>10430.8250085584</v>
      </c>
      <c r="AD2818" s="99">
        <v>1.0186884085682999</v>
      </c>
      <c r="AE2818" s="142">
        <v>10260.975858792101</v>
      </c>
      <c r="AF2818" s="44">
        <v>10685.124074804</v>
      </c>
      <c r="AG2818" s="45">
        <v>10054.6471355298</v>
      </c>
      <c r="AH2818" s="140">
        <v>0.97989190052663699</v>
      </c>
      <c r="AI2818" s="44">
        <v>11252.499936427799</v>
      </c>
      <c r="AJ2818" s="45">
        <v>10453.0651026011</v>
      </c>
      <c r="AK2818" s="46">
        <v>1.01872036797011</v>
      </c>
    </row>
    <row r="2819" spans="1:37" x14ac:dyDescent="0.2">
      <c r="A2819" s="35" t="s">
        <v>4423</v>
      </c>
      <c r="B2819" s="35" t="s">
        <v>10435</v>
      </c>
      <c r="C2819" s="85" t="s">
        <v>1130</v>
      </c>
      <c r="D2819" s="85" t="s">
        <v>1130</v>
      </c>
      <c r="E2819" s="85" t="s">
        <v>12904</v>
      </c>
      <c r="F2819" s="85" t="s">
        <v>351</v>
      </c>
      <c r="G2819" s="85" t="s">
        <v>351</v>
      </c>
      <c r="H2819" s="840">
        <v>1.0422700480612801</v>
      </c>
      <c r="I2819" s="840">
        <v>1.1028626722477901</v>
      </c>
      <c r="J2819" s="86">
        <v>37397.083333333299</v>
      </c>
      <c r="K2819" s="44">
        <v>38977.859843185099</v>
      </c>
      <c r="L2819" s="45">
        <v>36672.988155360297</v>
      </c>
      <c r="M2819" s="46">
        <v>0.98063765637766598</v>
      </c>
      <c r="N2819" s="139">
        <v>41243.847259273498</v>
      </c>
      <c r="O2819" s="45">
        <v>38309.158201840801</v>
      </c>
      <c r="P2819" s="99">
        <v>1.0243889305585101</v>
      </c>
      <c r="Q2819" s="86">
        <v>37672.792585600102</v>
      </c>
      <c r="R2819" s="44">
        <v>39265.223338796102</v>
      </c>
      <c r="S2819" s="45">
        <v>36945.248895495999</v>
      </c>
      <c r="T2819" s="140">
        <v>0.98068782163013302</v>
      </c>
      <c r="U2819" s="44">
        <v>41547.916701991897</v>
      </c>
      <c r="V2819" s="45">
        <v>38593.283292151798</v>
      </c>
      <c r="W2819" s="99">
        <v>1.02443383257188</v>
      </c>
      <c r="X2819" s="86">
        <v>37929.5482552549</v>
      </c>
      <c r="Y2819" s="44">
        <v>39532.8320829472</v>
      </c>
      <c r="Z2819" s="45">
        <v>37198.867591839196</v>
      </c>
      <c r="AA2819" s="46">
        <v>0.98073584587671703</v>
      </c>
      <c r="AB2819" s="139">
        <v>41831.0829459421</v>
      </c>
      <c r="AC2819" s="45">
        <v>38857.970935788901</v>
      </c>
      <c r="AD2819" s="99">
        <v>1.0244775570298399</v>
      </c>
      <c r="AE2819" s="142">
        <v>38185.457274568304</v>
      </c>
      <c r="AF2819" s="44">
        <v>39799.558388806297</v>
      </c>
      <c r="AG2819" s="45">
        <v>37451.181001536701</v>
      </c>
      <c r="AH2819" s="140">
        <v>0.98077078748195001</v>
      </c>
      <c r="AI2819" s="44">
        <v>42113.315450834401</v>
      </c>
      <c r="AJ2819" s="45">
        <v>39121.371302464402</v>
      </c>
      <c r="AK2819" s="46">
        <v>1.0245096980551101</v>
      </c>
    </row>
    <row r="2820" spans="1:37" x14ac:dyDescent="0.2">
      <c r="A2820" s="35" t="s">
        <v>4422</v>
      </c>
      <c r="B2820" s="35" t="s">
        <v>10434</v>
      </c>
      <c r="C2820" s="85" t="s">
        <v>1130</v>
      </c>
      <c r="D2820" s="85" t="s">
        <v>1130</v>
      </c>
      <c r="E2820" s="85" t="s">
        <v>12904</v>
      </c>
      <c r="F2820" s="85" t="s">
        <v>350</v>
      </c>
      <c r="G2820" s="85" t="s">
        <v>350</v>
      </c>
      <c r="H2820" s="840">
        <v>1.04265543646418</v>
      </c>
      <c r="I2820" s="840">
        <v>1.1062617447186101</v>
      </c>
      <c r="J2820" s="86">
        <v>16717.833333333299</v>
      </c>
      <c r="K2820" s="44">
        <v>17430.939810902099</v>
      </c>
      <c r="L2820" s="45">
        <v>16400.198774222299</v>
      </c>
      <c r="M2820" s="46">
        <v>0.98100025566843596</v>
      </c>
      <c r="N2820" s="139">
        <v>18494.299471248301</v>
      </c>
      <c r="O2820" s="45">
        <v>17178.3451680049</v>
      </c>
      <c r="P2820" s="99">
        <v>1.02754614341999</v>
      </c>
      <c r="Q2820" s="86">
        <v>16693.4450420252</v>
      </c>
      <c r="R2820" s="44">
        <v>17405.5112263837</v>
      </c>
      <c r="S2820" s="45">
        <v>16377.1115947461</v>
      </c>
      <c r="T2820" s="140">
        <v>0.98105043946994097</v>
      </c>
      <c r="U2820" s="44">
        <v>18467.319637555102</v>
      </c>
      <c r="V2820" s="45">
        <v>17154.036952825401</v>
      </c>
      <c r="W2820" s="99">
        <v>1.02759118382339</v>
      </c>
      <c r="X2820" s="86">
        <v>16675.155255710299</v>
      </c>
      <c r="Y2820" s="44">
        <v>17386.4412812507</v>
      </c>
      <c r="Z2820" s="45">
        <v>16359.969499719</v>
      </c>
      <c r="AA2820" s="46">
        <v>0.98109848147390699</v>
      </c>
      <c r="AB2820" s="139">
        <v>18447.086346635799</v>
      </c>
      <c r="AC2820" s="45">
        <v>17135.973888935601</v>
      </c>
      <c r="AD2820" s="99">
        <v>1.0276350430421</v>
      </c>
      <c r="AE2820" s="142">
        <v>16689.600720916202</v>
      </c>
      <c r="AF2820" s="44">
        <v>17401.502924079901</v>
      </c>
      <c r="AG2820" s="45">
        <v>16374.7253007656</v>
      </c>
      <c r="AH2820" s="140">
        <v>0.98113343599910197</v>
      </c>
      <c r="AI2820" s="44">
        <v>18463.066812177702</v>
      </c>
      <c r="AJ2820" s="45">
        <v>17151.356629346199</v>
      </c>
      <c r="AK2820" s="46">
        <v>1.02766728312747</v>
      </c>
    </row>
    <row r="2821" spans="1:37" x14ac:dyDescent="0.2">
      <c r="A2821" s="35" t="s">
        <v>4421</v>
      </c>
      <c r="B2821" s="35" t="s">
        <v>10433</v>
      </c>
      <c r="C2821" s="85" t="s">
        <v>1130</v>
      </c>
      <c r="D2821" s="85" t="s">
        <v>1130</v>
      </c>
      <c r="E2821" s="85" t="s">
        <v>12904</v>
      </c>
      <c r="F2821" s="85" t="s">
        <v>341</v>
      </c>
      <c r="G2821" s="85" t="s">
        <v>341</v>
      </c>
      <c r="H2821" s="840">
        <v>1.0617495186864501</v>
      </c>
      <c r="I2821" s="840">
        <v>1.11128599800564</v>
      </c>
      <c r="J2821" s="86">
        <v>14873.25</v>
      </c>
      <c r="K2821" s="44">
        <v>15791.6660288032</v>
      </c>
      <c r="L2821" s="45">
        <v>14857.859912207599</v>
      </c>
      <c r="M2821" s="46">
        <v>0.99896525051401597</v>
      </c>
      <c r="N2821" s="139">
        <v>16528.434469837401</v>
      </c>
      <c r="O2821" s="45">
        <v>15352.360485511999</v>
      </c>
      <c r="P2821" s="99">
        <v>1.0322128980224199</v>
      </c>
      <c r="Q2821" s="86">
        <v>14963.3270014319</v>
      </c>
      <c r="R2821" s="44">
        <v>15887.305241718301</v>
      </c>
      <c r="S2821" s="45">
        <v>14948.6083746289</v>
      </c>
      <c r="T2821" s="140">
        <v>0.999016353328263</v>
      </c>
      <c r="U2821" s="44">
        <v>16628.535780271101</v>
      </c>
      <c r="V2821" s="45">
        <v>15446.0161433538</v>
      </c>
      <c r="W2821" s="99">
        <v>1.03225814298355</v>
      </c>
      <c r="X2821" s="86">
        <v>15056.141986517699</v>
      </c>
      <c r="Y2821" s="44">
        <v>15985.85150746</v>
      </c>
      <c r="Z2821" s="45">
        <v>15042.0686360418</v>
      </c>
      <c r="AA2821" s="46">
        <v>0.99906527512237198</v>
      </c>
      <c r="AB2821" s="139">
        <v>16731.679773602002</v>
      </c>
      <c r="AC2821" s="45">
        <v>15542.488517205</v>
      </c>
      <c r="AD2821" s="99">
        <v>1.0323022013954699</v>
      </c>
      <c r="AE2821" s="142">
        <v>15150.587356375199</v>
      </c>
      <c r="AF2821" s="44">
        <v>16086.1288334484</v>
      </c>
      <c r="AG2821" s="45">
        <v>15136.965005243699</v>
      </c>
      <c r="AH2821" s="140">
        <v>0.99910086976754697</v>
      </c>
      <c r="AI2821" s="44">
        <v>16836.6355907012</v>
      </c>
      <c r="AJ2821" s="45">
        <v>15640.4753550473</v>
      </c>
      <c r="AK2821" s="46">
        <v>1.03233458790401</v>
      </c>
    </row>
    <row r="2822" spans="1:37" x14ac:dyDescent="0.2">
      <c r="A2822" s="35" t="s">
        <v>4420</v>
      </c>
      <c r="B2822" s="35" t="s">
        <v>10432</v>
      </c>
      <c r="C2822" s="85" t="s">
        <v>1130</v>
      </c>
      <c r="D2822" s="85" t="s">
        <v>1130</v>
      </c>
      <c r="E2822" s="85" t="s">
        <v>12904</v>
      </c>
      <c r="F2822" s="85" t="s">
        <v>341</v>
      </c>
      <c r="G2822" s="85" t="s">
        <v>341</v>
      </c>
      <c r="H2822" s="840">
        <v>1.0617495186864501</v>
      </c>
      <c r="I2822" s="840">
        <v>1.11128599800564</v>
      </c>
      <c r="J2822" s="86">
        <v>12140.166666666701</v>
      </c>
      <c r="K2822" s="44">
        <v>12889.8161151066</v>
      </c>
      <c r="L2822" s="45">
        <v>12127.604635448601</v>
      </c>
      <c r="M2822" s="46">
        <v>0.99896525051401597</v>
      </c>
      <c r="N2822" s="139">
        <v>13491.197230121499</v>
      </c>
      <c r="O2822" s="45">
        <v>12531.236617475201</v>
      </c>
      <c r="P2822" s="99">
        <v>1.0322128980224199</v>
      </c>
      <c r="Q2822" s="86">
        <v>12216.975427986699</v>
      </c>
      <c r="R2822" s="44">
        <v>12971.367780469</v>
      </c>
      <c r="S2822" s="45">
        <v>12204.958240768299</v>
      </c>
      <c r="T2822" s="140">
        <v>0.999016353328264</v>
      </c>
      <c r="U2822" s="44">
        <v>13576.553731100599</v>
      </c>
      <c r="V2822" s="45">
        <v>12611.0723681692</v>
      </c>
      <c r="W2822" s="99">
        <v>1.03225814298355</v>
      </c>
      <c r="X2822" s="86">
        <v>12292.715573916999</v>
      </c>
      <c r="Y2822" s="44">
        <v>13051.7848439557</v>
      </c>
      <c r="Z2822" s="45">
        <v>12281.2252668564</v>
      </c>
      <c r="AA2822" s="46">
        <v>0.99906527512237198</v>
      </c>
      <c r="AB2822" s="139">
        <v>13660.722694759799</v>
      </c>
      <c r="AC2822" s="45">
        <v>12689.7973480828</v>
      </c>
      <c r="AD2822" s="99">
        <v>1.0323022013954699</v>
      </c>
      <c r="AE2822" s="142">
        <v>12368.778581721301</v>
      </c>
      <c r="AF2822" s="44">
        <v>13132.544705881801</v>
      </c>
      <c r="AG2822" s="45">
        <v>12357.657438959999</v>
      </c>
      <c r="AH2822" s="140">
        <v>0.99910086976754697</v>
      </c>
      <c r="AI2822" s="44">
        <v>13745.250450299</v>
      </c>
      <c r="AJ2822" s="45">
        <v>12768.717940037201</v>
      </c>
      <c r="AK2822" s="46">
        <v>1.03233458790401</v>
      </c>
    </row>
    <row r="2823" spans="1:37" x14ac:dyDescent="0.2">
      <c r="A2823" s="35" t="s">
        <v>4419</v>
      </c>
      <c r="B2823" s="35" t="s">
        <v>10431</v>
      </c>
      <c r="C2823" s="85" t="s">
        <v>1130</v>
      </c>
      <c r="D2823" s="85" t="s">
        <v>1130</v>
      </c>
      <c r="E2823" s="85" t="s">
        <v>12904</v>
      </c>
      <c r="F2823" s="85" t="s">
        <v>344</v>
      </c>
      <c r="G2823" s="85" t="s">
        <v>344</v>
      </c>
      <c r="H2823" s="840">
        <v>1.04238367821836</v>
      </c>
      <c r="I2823" s="840">
        <v>1.09977855393061</v>
      </c>
      <c r="J2823" s="86">
        <v>10254.083333333299</v>
      </c>
      <c r="K2823" s="44">
        <v>10688.6891017576</v>
      </c>
      <c r="L2823" s="45">
        <v>10056.636521402599</v>
      </c>
      <c r="M2823" s="46">
        <v>0.98074456726044801</v>
      </c>
      <c r="N2823" s="139">
        <v>11277.220940217399</v>
      </c>
      <c r="O2823" s="45">
        <v>10474.7949035904</v>
      </c>
      <c r="P2823" s="99">
        <v>1.02152426141687</v>
      </c>
      <c r="Q2823" s="86">
        <v>10291.4568242357</v>
      </c>
      <c r="R2823" s="44">
        <v>10727.646618672199</v>
      </c>
      <c r="S2823" s="45">
        <v>10093.8066993795</v>
      </c>
      <c r="T2823" s="140">
        <v>0.98079473798202099</v>
      </c>
      <c r="U2823" s="44">
        <v>11318.323503997201</v>
      </c>
      <c r="V2823" s="45">
        <v>10513.433646145801</v>
      </c>
      <c r="W2823" s="99">
        <v>1.02156903786327</v>
      </c>
      <c r="X2823" s="86">
        <v>10320.5061364953</v>
      </c>
      <c r="Y2823" s="44">
        <v>10757.9271476351</v>
      </c>
      <c r="Z2823" s="45">
        <v>10122.793800552299</v>
      </c>
      <c r="AA2823" s="46">
        <v>0.98084276746429599</v>
      </c>
      <c r="AB2823" s="139">
        <v>11350.2713146268</v>
      </c>
      <c r="AC2823" s="45">
        <v>10543.559520728901</v>
      </c>
      <c r="AD2823" s="99">
        <v>1.02161264004726</v>
      </c>
      <c r="AE2823" s="142">
        <v>10352.252073305301</v>
      </c>
      <c r="AF2823" s="44">
        <v>10791.018594015701</v>
      </c>
      <c r="AG2823" s="45">
        <v>10154.2933368098</v>
      </c>
      <c r="AH2823" s="140">
        <v>0.980877712878925</v>
      </c>
      <c r="AI2823" s="44">
        <v>11385.1848151049</v>
      </c>
      <c r="AJ2823" s="45">
        <v>10576.323372565899</v>
      </c>
      <c r="AK2823" s="46">
        <v>1.02164469119124</v>
      </c>
    </row>
    <row r="2824" spans="1:37" x14ac:dyDescent="0.2">
      <c r="A2824" s="35" t="s">
        <v>4418</v>
      </c>
      <c r="B2824" s="35" t="s">
        <v>10430</v>
      </c>
      <c r="C2824" s="85" t="s">
        <v>1130</v>
      </c>
      <c r="D2824" s="85" t="s">
        <v>1130</v>
      </c>
      <c r="E2824" s="85" t="s">
        <v>12904</v>
      </c>
      <c r="F2824" s="85" t="s">
        <v>351</v>
      </c>
      <c r="G2824" s="85" t="s">
        <v>351</v>
      </c>
      <c r="H2824" s="840">
        <v>1.0422700480612801</v>
      </c>
      <c r="I2824" s="840">
        <v>1.1028626722477901</v>
      </c>
      <c r="J2824" s="86">
        <v>18109.5</v>
      </c>
      <c r="K2824" s="44">
        <v>18874.989435365798</v>
      </c>
      <c r="L2824" s="45">
        <v>17758.857638171299</v>
      </c>
      <c r="M2824" s="46">
        <v>0.98063765637766598</v>
      </c>
      <c r="N2824" s="139">
        <v>19972.291563071401</v>
      </c>
      <c r="O2824" s="45">
        <v>18551.171337949301</v>
      </c>
      <c r="P2824" s="99">
        <v>1.0243889305585101</v>
      </c>
      <c r="Q2824" s="86">
        <v>18272.8709788958</v>
      </c>
      <c r="R2824" s="44">
        <v>19045.266113391299</v>
      </c>
      <c r="S2824" s="45">
        <v>17919.982035221801</v>
      </c>
      <c r="T2824" s="140">
        <v>0.98068782163013302</v>
      </c>
      <c r="U2824" s="44">
        <v>20152.467317424202</v>
      </c>
      <c r="V2824" s="45">
        <v>18719.347249001701</v>
      </c>
      <c r="W2824" s="99">
        <v>1.02443383257188</v>
      </c>
      <c r="X2824" s="86">
        <v>18430.022622578999</v>
      </c>
      <c r="Y2824" s="44">
        <v>19209.060564605901</v>
      </c>
      <c r="Z2824" s="45">
        <v>18074.983826282099</v>
      </c>
      <c r="AA2824" s="46">
        <v>0.98073584587671703</v>
      </c>
      <c r="AB2824" s="139">
        <v>20325.7839991248</v>
      </c>
      <c r="AC2824" s="45">
        <v>18881.144552384401</v>
      </c>
      <c r="AD2824" s="99">
        <v>1.0244775570298399</v>
      </c>
      <c r="AE2824" s="142">
        <v>18586.8647173436</v>
      </c>
      <c r="AF2824" s="44">
        <v>19372.532382254201</v>
      </c>
      <c r="AG2824" s="45">
        <v>18229.453945649599</v>
      </c>
      <c r="AH2824" s="140">
        <v>0.98077078748195001</v>
      </c>
      <c r="AI2824" s="44">
        <v>20498.759290877799</v>
      </c>
      <c r="AJ2824" s="45">
        <v>19042.423159357</v>
      </c>
      <c r="AK2824" s="46">
        <v>1.02450969805512</v>
      </c>
    </row>
    <row r="2825" spans="1:37" x14ac:dyDescent="0.2">
      <c r="A2825" s="35" t="s">
        <v>4417</v>
      </c>
      <c r="B2825" s="35" t="s">
        <v>10429</v>
      </c>
      <c r="C2825" s="85" t="s">
        <v>1130</v>
      </c>
      <c r="D2825" s="85" t="s">
        <v>1130</v>
      </c>
      <c r="E2825" s="85" t="s">
        <v>12904</v>
      </c>
      <c r="F2825" s="85" t="s">
        <v>346</v>
      </c>
      <c r="G2825" s="85" t="s">
        <v>346</v>
      </c>
      <c r="H2825" s="840">
        <v>1.0594610653382499</v>
      </c>
      <c r="I2825" s="840">
        <v>1.11027329024821</v>
      </c>
      <c r="J2825" s="86">
        <v>9167.75</v>
      </c>
      <c r="K2825" s="44">
        <v>9712.8741817547707</v>
      </c>
      <c r="L2825" s="45">
        <v>9138.5243123930904</v>
      </c>
      <c r="M2825" s="46">
        <v>0.99681211991962004</v>
      </c>
      <c r="N2825" s="139">
        <v>10178.707956673001</v>
      </c>
      <c r="O2825" s="45">
        <v>9454.4461614173797</v>
      </c>
      <c r="P2825" s="99">
        <v>1.0312722490706401</v>
      </c>
      <c r="Q2825" s="86">
        <v>9278.7329153659794</v>
      </c>
      <c r="R2825" s="44">
        <v>9830.4562595027601</v>
      </c>
      <c r="S2825" s="45">
        <v>9249.6265748924598</v>
      </c>
      <c r="T2825" s="140">
        <v>0.99686311258886195</v>
      </c>
      <c r="U2825" s="44">
        <v>10301.9293232778</v>
      </c>
      <c r="V2825" s="45">
        <v>9569.3191954898302</v>
      </c>
      <c r="W2825" s="99">
        <v>1.0313174528003299</v>
      </c>
      <c r="X2825" s="86">
        <v>9383.1503492727006</v>
      </c>
      <c r="Y2825" s="44">
        <v>9941.0824652694591</v>
      </c>
      <c r="Z2825" s="45">
        <v>9354.1745142166892</v>
      </c>
      <c r="AA2825" s="46">
        <v>0.99691192893884994</v>
      </c>
      <c r="AB2825" s="139">
        <v>10417.8612111806</v>
      </c>
      <c r="AC2825" s="45">
        <v>9677.4197474227694</v>
      </c>
      <c r="AD2825" s="99">
        <v>1.0313614710621</v>
      </c>
      <c r="AE2825" s="142">
        <v>9488.31144010975</v>
      </c>
      <c r="AF2825" s="44">
        <v>10052.496546599799</v>
      </c>
      <c r="AG2825" s="45">
        <v>9459.3478652747308</v>
      </c>
      <c r="AH2825" s="140">
        <v>0.99694744686472103</v>
      </c>
      <c r="AI2825" s="44">
        <v>10534.618761510401</v>
      </c>
      <c r="AJ2825" s="45">
        <v>9786.1858580120497</v>
      </c>
      <c r="AK2825" s="46">
        <v>1.0313938280570201</v>
      </c>
    </row>
    <row r="2826" spans="1:37" x14ac:dyDescent="0.2">
      <c r="A2826" s="35" t="s">
        <v>4416</v>
      </c>
      <c r="B2826" s="35" t="s">
        <v>10428</v>
      </c>
      <c r="C2826" s="85" t="s">
        <v>1130</v>
      </c>
      <c r="D2826" s="85" t="s">
        <v>1130</v>
      </c>
      <c r="E2826" s="85" t="s">
        <v>12904</v>
      </c>
      <c r="F2826" s="85" t="s">
        <v>350</v>
      </c>
      <c r="G2826" s="85" t="s">
        <v>350</v>
      </c>
      <c r="H2826" s="840">
        <v>1.04265543646418</v>
      </c>
      <c r="I2826" s="840">
        <v>1.1062617447186101</v>
      </c>
      <c r="J2826" s="86">
        <v>17924.5</v>
      </c>
      <c r="K2826" s="44">
        <v>18689.077370902301</v>
      </c>
      <c r="L2826" s="45">
        <v>17583.939082728899</v>
      </c>
      <c r="M2826" s="46">
        <v>0.98100025566843596</v>
      </c>
      <c r="N2826" s="139">
        <v>19829.188643208701</v>
      </c>
      <c r="O2826" s="45">
        <v>18418.250847731699</v>
      </c>
      <c r="P2826" s="99">
        <v>1.02754614341999</v>
      </c>
      <c r="Q2826" s="86">
        <v>17996.1285710704</v>
      </c>
      <c r="R2826" s="44">
        <v>18763.761289934999</v>
      </c>
      <c r="S2826" s="45">
        <v>17655.109843406201</v>
      </c>
      <c r="T2826" s="140">
        <v>0.98105043946994097</v>
      </c>
      <c r="U2826" s="44">
        <v>19908.4285912128</v>
      </c>
      <c r="V2826" s="45">
        <v>18492.663062584201</v>
      </c>
      <c r="W2826" s="99">
        <v>1.02759118382339</v>
      </c>
      <c r="X2826" s="86">
        <v>18065.2739638405</v>
      </c>
      <c r="Y2826" s="44">
        <v>18835.8561096132</v>
      </c>
      <c r="Z2826" s="45">
        <v>17723.812853333999</v>
      </c>
      <c r="AA2826" s="46">
        <v>0.98109848147390699</v>
      </c>
      <c r="AB2826" s="139">
        <v>19984.9214940579</v>
      </c>
      <c r="AC2826" s="45">
        <v>18564.508587398599</v>
      </c>
      <c r="AD2826" s="99">
        <v>1.0276350430421</v>
      </c>
      <c r="AE2826" s="142">
        <v>18151.3046478789</v>
      </c>
      <c r="AF2826" s="44">
        <v>18925.556470028601</v>
      </c>
      <c r="AG2826" s="45">
        <v>17808.851897039902</v>
      </c>
      <c r="AH2826" s="140">
        <v>0.98113343599910197</v>
      </c>
      <c r="AI2826" s="44">
        <v>20080.093948681599</v>
      </c>
      <c r="AJ2826" s="45">
        <v>18653.501932704701</v>
      </c>
      <c r="AK2826" s="46">
        <v>1.02766728312747</v>
      </c>
    </row>
    <row r="2827" spans="1:37" x14ac:dyDescent="0.2">
      <c r="A2827" s="35" t="s">
        <v>4415</v>
      </c>
      <c r="B2827" s="35" t="s">
        <v>10427</v>
      </c>
      <c r="C2827" s="85" t="s">
        <v>1130</v>
      </c>
      <c r="D2827" s="85" t="s">
        <v>1130</v>
      </c>
      <c r="E2827" s="85" t="s">
        <v>12904</v>
      </c>
      <c r="F2827" s="85" t="s">
        <v>344</v>
      </c>
      <c r="G2827" s="85" t="s">
        <v>344</v>
      </c>
      <c r="H2827" s="840">
        <v>1.04238367821836</v>
      </c>
      <c r="I2827" s="840">
        <v>1.09977855393061</v>
      </c>
      <c r="J2827" s="86">
        <v>10062</v>
      </c>
      <c r="K2827" s="44">
        <v>10488.4645702332</v>
      </c>
      <c r="L2827" s="45">
        <v>9868.2518357746303</v>
      </c>
      <c r="M2827" s="46">
        <v>0.98074456726044801</v>
      </c>
      <c r="N2827" s="139">
        <v>11065.9718096498</v>
      </c>
      <c r="O2827" s="45">
        <v>10278.577118376599</v>
      </c>
      <c r="P2827" s="99">
        <v>1.02152426141687</v>
      </c>
      <c r="Q2827" s="86">
        <v>10093.128447597899</v>
      </c>
      <c r="R2827" s="44">
        <v>10520.9123559375</v>
      </c>
      <c r="S2827" s="45">
        <v>9899.2872711806995</v>
      </c>
      <c r="T2827" s="140">
        <v>0.98079473798202099</v>
      </c>
      <c r="U2827" s="44">
        <v>11100.206208735201</v>
      </c>
      <c r="V2827" s="45">
        <v>10310.827517243</v>
      </c>
      <c r="W2827" s="99">
        <v>1.02156903786327</v>
      </c>
      <c r="X2827" s="86">
        <v>10123.3945132147</v>
      </c>
      <c r="Y2827" s="44">
        <v>10552.4612087404</v>
      </c>
      <c r="Z2827" s="45">
        <v>9929.4582904743893</v>
      </c>
      <c r="AA2827" s="46">
        <v>0.98084276746429599</v>
      </c>
      <c r="AB2827" s="139">
        <v>11133.4921786124</v>
      </c>
      <c r="AC2827" s="45">
        <v>10342.1877948852</v>
      </c>
      <c r="AD2827" s="99">
        <v>1.02161264004726</v>
      </c>
      <c r="AE2827" s="142">
        <v>10158.416458992901</v>
      </c>
      <c r="AF2827" s="44">
        <v>10588.967513399</v>
      </c>
      <c r="AG2827" s="45">
        <v>9964.1643027685604</v>
      </c>
      <c r="AH2827" s="140">
        <v>0.980877712878925</v>
      </c>
      <c r="AI2827" s="44">
        <v>11172.0085634961</v>
      </c>
      <c r="AJ2827" s="45">
        <v>10378.2922462398</v>
      </c>
      <c r="AK2827" s="46">
        <v>1.02164469119124</v>
      </c>
    </row>
    <row r="2828" spans="1:37" x14ac:dyDescent="0.2">
      <c r="A2828" s="35" t="s">
        <v>4414</v>
      </c>
      <c r="B2828" s="35" t="s">
        <v>10426</v>
      </c>
      <c r="C2828" s="85" t="s">
        <v>1130</v>
      </c>
      <c r="D2828" s="85" t="s">
        <v>1130</v>
      </c>
      <c r="E2828" s="85" t="s">
        <v>12904</v>
      </c>
      <c r="F2828" s="85" t="s">
        <v>345</v>
      </c>
      <c r="G2828" s="85" t="s">
        <v>345</v>
      </c>
      <c r="H2828" s="840">
        <v>1.0982483627759001</v>
      </c>
      <c r="I2828" s="840">
        <v>1.12769330608063</v>
      </c>
      <c r="J2828" s="86">
        <v>8293.75</v>
      </c>
      <c r="K2828" s="44">
        <v>9108.5973587725894</v>
      </c>
      <c r="L2828" s="45">
        <v>8569.9800962421705</v>
      </c>
      <c r="M2828" s="46">
        <v>1.03330581416635</v>
      </c>
      <c r="N2828" s="139">
        <v>9352.80635730623</v>
      </c>
      <c r="O2828" s="45">
        <v>8687.3112520477898</v>
      </c>
      <c r="P2828" s="99">
        <v>1.0474527508120901</v>
      </c>
      <c r="Q2828" s="86">
        <v>8328.2797291291899</v>
      </c>
      <c r="R2828" s="44">
        <v>9146.51957725582</v>
      </c>
      <c r="S2828" s="45">
        <v>8606.1000950772595</v>
      </c>
      <c r="T2828" s="140">
        <v>1.03335867369781</v>
      </c>
      <c r="U2828" s="44">
        <v>9391.7453017059997</v>
      </c>
      <c r="V2828" s="45">
        <v>8723.8618878596608</v>
      </c>
      <c r="W2828" s="99">
        <v>1.04749866378129</v>
      </c>
      <c r="X2828" s="86">
        <v>8359.4543508269508</v>
      </c>
      <c r="Y2828" s="44">
        <v>9180.7570544955397</v>
      </c>
      <c r="Z2828" s="45">
        <v>8638.7376787593694</v>
      </c>
      <c r="AA2828" s="46">
        <v>1.0334092772340799</v>
      </c>
      <c r="AB2828" s="139">
        <v>9426.9007139141504</v>
      </c>
      <c r="AC2828" s="45">
        <v>8756.8910044529002</v>
      </c>
      <c r="AD2828" s="99">
        <v>1.0475433726827701</v>
      </c>
      <c r="AE2828" s="142">
        <v>8390.0724770000706</v>
      </c>
      <c r="AF2828" s="44">
        <v>9214.3833614364394</v>
      </c>
      <c r="AG2828" s="45">
        <v>8670.6876421965899</v>
      </c>
      <c r="AH2828" s="140">
        <v>1.03344609548556</v>
      </c>
      <c r="AI2828" s="44">
        <v>9461.42856984432</v>
      </c>
      <c r="AJ2828" s="45">
        <v>8789.2405565824702</v>
      </c>
      <c r="AK2828" s="46">
        <v>1.0475762373539299</v>
      </c>
    </row>
    <row r="2829" spans="1:37" x14ac:dyDescent="0.2">
      <c r="A2829" s="35" t="s">
        <v>4413</v>
      </c>
      <c r="B2829" s="35" t="s">
        <v>10425</v>
      </c>
      <c r="C2829" s="85" t="s">
        <v>1130</v>
      </c>
      <c r="D2829" s="85" t="s">
        <v>1130</v>
      </c>
      <c r="E2829" s="85" t="s">
        <v>12904</v>
      </c>
      <c r="F2829" s="85" t="s">
        <v>346</v>
      </c>
      <c r="G2829" s="85" t="s">
        <v>346</v>
      </c>
      <c r="H2829" s="840">
        <v>1.0594610653382499</v>
      </c>
      <c r="I2829" s="840">
        <v>1.11027329024821</v>
      </c>
      <c r="J2829" s="86">
        <v>10239.75</v>
      </c>
      <c r="K2829" s="44">
        <v>10848.6164437974</v>
      </c>
      <c r="L2829" s="45">
        <v>10207.106904946901</v>
      </c>
      <c r="M2829" s="46">
        <v>0.99681211991962004</v>
      </c>
      <c r="N2829" s="139">
        <v>11368.9209238191</v>
      </c>
      <c r="O2829" s="45">
        <v>10559.970012421099</v>
      </c>
      <c r="P2829" s="99">
        <v>1.0312722490706401</v>
      </c>
      <c r="Q2829" s="86">
        <v>10369.603504127301</v>
      </c>
      <c r="R2829" s="44">
        <v>10986.191175618</v>
      </c>
      <c r="S2829" s="45">
        <v>10337.0752254367</v>
      </c>
      <c r="T2829" s="140">
        <v>0.99686311258886195</v>
      </c>
      <c r="U2829" s="44">
        <v>11513.0938010968</v>
      </c>
      <c r="V2829" s="45">
        <v>10694.353072426</v>
      </c>
      <c r="W2829" s="99">
        <v>1.0313174528003299</v>
      </c>
      <c r="X2829" s="86">
        <v>10490.4929516928</v>
      </c>
      <c r="Y2829" s="44">
        <v>11114.2688385239</v>
      </c>
      <c r="Z2829" s="45">
        <v>10458.0975639915</v>
      </c>
      <c r="AA2829" s="46">
        <v>0.99691192893884994</v>
      </c>
      <c r="AB2829" s="139">
        <v>11647.3141258017</v>
      </c>
      <c r="AC2829" s="45">
        <v>10819.4902428245</v>
      </c>
      <c r="AD2829" s="99">
        <v>1.0313614710621</v>
      </c>
      <c r="AE2829" s="142">
        <v>10608.890191418401</v>
      </c>
      <c r="AF2829" s="44">
        <v>11239.7061042567</v>
      </c>
      <c r="AG2829" s="45">
        <v>10576.5059904027</v>
      </c>
      <c r="AH2829" s="140">
        <v>0.99694744686472103</v>
      </c>
      <c r="AI2829" s="44">
        <v>11778.767418707999</v>
      </c>
      <c r="AJ2829" s="45">
        <v>10941.9438659636</v>
      </c>
      <c r="AK2829" s="46">
        <v>1.0313938280570201</v>
      </c>
    </row>
    <row r="2830" spans="1:37" x14ac:dyDescent="0.2">
      <c r="A2830" s="35" t="s">
        <v>4412</v>
      </c>
      <c r="B2830" s="35" t="s">
        <v>10424</v>
      </c>
      <c r="C2830" s="85" t="s">
        <v>1130</v>
      </c>
      <c r="D2830" s="85" t="s">
        <v>1130</v>
      </c>
      <c r="E2830" s="85" t="s">
        <v>12904</v>
      </c>
      <c r="F2830" s="85" t="s">
        <v>351</v>
      </c>
      <c r="G2830" s="85" t="s">
        <v>351</v>
      </c>
      <c r="H2830" s="840">
        <v>1.0422700480612801</v>
      </c>
      <c r="I2830" s="840">
        <v>1.1028626722477901</v>
      </c>
      <c r="J2830" s="86">
        <v>11193.416666666701</v>
      </c>
      <c r="K2830" s="44">
        <v>11666.5629271366</v>
      </c>
      <c r="L2830" s="45">
        <v>10976.685886858701</v>
      </c>
      <c r="M2830" s="46">
        <v>0.98063765637766598</v>
      </c>
      <c r="N2830" s="139">
        <v>12344.801416583001</v>
      </c>
      <c r="O2830" s="45">
        <v>11466.4121284625</v>
      </c>
      <c r="P2830" s="99">
        <v>1.0243889305585101</v>
      </c>
      <c r="Q2830" s="86">
        <v>11299.9535885395</v>
      </c>
      <c r="R2830" s="44">
        <v>11777.603169817299</v>
      </c>
      <c r="S2830" s="45">
        <v>11081.7268692664</v>
      </c>
      <c r="T2830" s="140">
        <v>0.98068782163013302</v>
      </c>
      <c r="U2830" s="44">
        <v>12462.2970109327</v>
      </c>
      <c r="V2830" s="45">
        <v>11576.054762591801</v>
      </c>
      <c r="W2830" s="99">
        <v>1.02443383257188</v>
      </c>
      <c r="X2830" s="86">
        <v>11398.0397583744</v>
      </c>
      <c r="Y2830" s="44">
        <v>11879.835446765201</v>
      </c>
      <c r="Z2830" s="45">
        <v>11178.466163765699</v>
      </c>
      <c r="AA2830" s="46">
        <v>0.98073584587671703</v>
      </c>
      <c r="AB2830" s="139">
        <v>12570.4725863074</v>
      </c>
      <c r="AC2830" s="45">
        <v>11677.0359265883</v>
      </c>
      <c r="AD2830" s="99">
        <v>1.0244775570298399</v>
      </c>
      <c r="AE2830" s="142">
        <v>11498.177891966599</v>
      </c>
      <c r="AF2830" s="44">
        <v>11984.2064240772</v>
      </c>
      <c r="AG2830" s="45">
        <v>11277.076985711599</v>
      </c>
      <c r="AH2830" s="140">
        <v>0.98077078748195001</v>
      </c>
      <c r="AI2830" s="44">
        <v>12680.911195914799</v>
      </c>
      <c r="AJ2830" s="45">
        <v>11779.9947602827</v>
      </c>
      <c r="AK2830" s="46">
        <v>1.0245096980551101</v>
      </c>
    </row>
    <row r="2831" spans="1:37" x14ac:dyDescent="0.2">
      <c r="A2831" s="35" t="s">
        <v>4411</v>
      </c>
      <c r="B2831" s="35" t="s">
        <v>10423</v>
      </c>
      <c r="C2831" s="85" t="s">
        <v>1130</v>
      </c>
      <c r="D2831" s="85" t="s">
        <v>1130</v>
      </c>
      <c r="E2831" s="85" t="s">
        <v>12904</v>
      </c>
      <c r="F2831" s="85" t="s">
        <v>445</v>
      </c>
      <c r="G2831" s="85" t="s">
        <v>445</v>
      </c>
      <c r="H2831" s="840">
        <v>1.0625174321603601</v>
      </c>
      <c r="I2831" s="840">
        <v>1.1199721766542501</v>
      </c>
      <c r="J2831" s="86">
        <v>12456.916666666701</v>
      </c>
      <c r="K2831" s="44">
        <v>13235.691109302201</v>
      </c>
      <c r="L2831" s="45">
        <v>12453.0270577263</v>
      </c>
      <c r="M2831" s="46">
        <v>0.99968775508061902</v>
      </c>
      <c r="N2831" s="139">
        <v>13951.4000735672</v>
      </c>
      <c r="O2831" s="45">
        <v>12958.693916103801</v>
      </c>
      <c r="P2831" s="99">
        <v>1.0402810151873101</v>
      </c>
      <c r="Q2831" s="86">
        <v>12511.665031610601</v>
      </c>
      <c r="R2831" s="44">
        <v>13293.8622014374</v>
      </c>
      <c r="S2831" s="45">
        <v>12508.398171499901</v>
      </c>
      <c r="T2831" s="140">
        <v>0.99973889485512701</v>
      </c>
      <c r="U2831" s="44">
        <v>14012.716719021701</v>
      </c>
      <c r="V2831" s="45">
        <v>13016.218115310499</v>
      </c>
      <c r="W2831" s="99">
        <v>1.0403266137980101</v>
      </c>
      <c r="X2831" s="86">
        <v>12568.3335638074</v>
      </c>
      <c r="Y2831" s="44">
        <v>13354.073504751501</v>
      </c>
      <c r="Z2831" s="45">
        <v>12565.6672173815</v>
      </c>
      <c r="AA2831" s="46">
        <v>0.99978785203206699</v>
      </c>
      <c r="AB2831" s="139">
        <v>14076.1838983739</v>
      </c>
      <c r="AC2831" s="45">
        <v>13075.729966558099</v>
      </c>
      <c r="AD2831" s="99">
        <v>1.0403710165850399</v>
      </c>
      <c r="AE2831" s="142">
        <v>12619.5018770803</v>
      </c>
      <c r="AF2831" s="44">
        <v>13408.4407295782</v>
      </c>
      <c r="AG2831" s="45">
        <v>12617.274186967899</v>
      </c>
      <c r="AH2831" s="140">
        <v>0.99982347242117497</v>
      </c>
      <c r="AI2831" s="44">
        <v>14133.490985565901</v>
      </c>
      <c r="AJ2831" s="45">
        <v>13129.375892807</v>
      </c>
      <c r="AK2831" s="46">
        <v>1.0404036562372301</v>
      </c>
    </row>
    <row r="2832" spans="1:37" x14ac:dyDescent="0.2">
      <c r="A2832" s="35" t="s">
        <v>4410</v>
      </c>
      <c r="B2832" s="35" t="s">
        <v>8243</v>
      </c>
      <c r="C2832" s="85" t="s">
        <v>1130</v>
      </c>
      <c r="D2832" s="85" t="s">
        <v>1130</v>
      </c>
      <c r="E2832" s="85" t="s">
        <v>12904</v>
      </c>
      <c r="F2832" s="85" t="s">
        <v>349</v>
      </c>
      <c r="G2832" s="85" t="s">
        <v>349</v>
      </c>
      <c r="H2832" s="840">
        <v>1.137951172465</v>
      </c>
      <c r="I2832" s="840">
        <v>1.1432081263098199</v>
      </c>
      <c r="J2832" s="86">
        <v>15649.666666666701</v>
      </c>
      <c r="K2832" s="44">
        <v>17808.556532019698</v>
      </c>
      <c r="L2832" s="45">
        <v>16755.485944850101</v>
      </c>
      <c r="M2832" s="46">
        <v>1.0706608838218099</v>
      </c>
      <c r="N2832" s="139">
        <v>17890.826107373301</v>
      </c>
      <c r="O2832" s="45">
        <v>16617.811704141699</v>
      </c>
      <c r="P2832" s="99">
        <v>1.06186362036306</v>
      </c>
      <c r="Q2832" s="86">
        <v>15857.3637064082</v>
      </c>
      <c r="R2832" s="44">
        <v>18044.905621911101</v>
      </c>
      <c r="S2832" s="45">
        <v>16978.727556059301</v>
      </c>
      <c r="T2832" s="140">
        <v>1.07071565427978</v>
      </c>
      <c r="U2832" s="44">
        <v>18128.267051016301</v>
      </c>
      <c r="V2832" s="45">
        <v>16839.0957099929</v>
      </c>
      <c r="W2832" s="99">
        <v>1.0619101650035301</v>
      </c>
      <c r="X2832" s="86">
        <v>16057.9567476302</v>
      </c>
      <c r="Y2832" s="44">
        <v>18273.170708358</v>
      </c>
      <c r="Z2832" s="45">
        <v>17194.347630775901</v>
      </c>
      <c r="AA2832" s="46">
        <v>1.0707680871860199</v>
      </c>
      <c r="AB2832" s="139">
        <v>18357.586645822601</v>
      </c>
      <c r="AC2832" s="45">
        <v>17052.835310442199</v>
      </c>
      <c r="AD2832" s="99">
        <v>1.0619554890106899</v>
      </c>
      <c r="AE2832" s="142">
        <v>16250.748532022701</v>
      </c>
      <c r="AF2832" s="44">
        <v>18492.558345449099</v>
      </c>
      <c r="AG2832" s="45">
        <v>17401.4028751554</v>
      </c>
      <c r="AH2832" s="140">
        <v>1.07080623645522</v>
      </c>
      <c r="AI2832" s="44">
        <v>18577.987780425799</v>
      </c>
      <c r="AJ2832" s="45">
        <v>17258.113027438802</v>
      </c>
      <c r="AK2832" s="46">
        <v>1.06198880583446</v>
      </c>
    </row>
    <row r="2833" spans="1:37" x14ac:dyDescent="0.2">
      <c r="A2833" s="35" t="s">
        <v>4409</v>
      </c>
      <c r="B2833" s="35" t="s">
        <v>10422</v>
      </c>
      <c r="C2833" s="85" t="s">
        <v>1130</v>
      </c>
      <c r="D2833" s="85" t="s">
        <v>1130</v>
      </c>
      <c r="E2833" s="85" t="s">
        <v>12904</v>
      </c>
      <c r="F2833" s="85" t="s">
        <v>346</v>
      </c>
      <c r="G2833" s="85" t="s">
        <v>346</v>
      </c>
      <c r="H2833" s="840">
        <v>1.0594610653382499</v>
      </c>
      <c r="I2833" s="840">
        <v>1.11027329024821</v>
      </c>
      <c r="J2833" s="86">
        <v>8424.6666666666697</v>
      </c>
      <c r="K2833" s="44">
        <v>8925.6063217863393</v>
      </c>
      <c r="L2833" s="45">
        <v>8397.8098396161604</v>
      </c>
      <c r="M2833" s="46">
        <v>0.99681211991962004</v>
      </c>
      <c r="N2833" s="139">
        <v>9353.6823792444193</v>
      </c>
      <c r="O2833" s="45">
        <v>8688.1249410037999</v>
      </c>
      <c r="P2833" s="99">
        <v>1.0312722490706401</v>
      </c>
      <c r="Q2833" s="86">
        <v>8525.3779851006402</v>
      </c>
      <c r="R2833" s="44">
        <v>9032.3060425060194</v>
      </c>
      <c r="S2833" s="45">
        <v>8498.6348342239908</v>
      </c>
      <c r="T2833" s="140">
        <v>0.99686311258886195</v>
      </c>
      <c r="U2833" s="44">
        <v>9465.4994661273395</v>
      </c>
      <c r="V2833" s="45">
        <v>8792.3711077540102</v>
      </c>
      <c r="W2833" s="99">
        <v>1.0313174528003299</v>
      </c>
      <c r="X2833" s="86">
        <v>8624.3960101431494</v>
      </c>
      <c r="Y2833" s="44">
        <v>9137.2117848052403</v>
      </c>
      <c r="Z2833" s="45">
        <v>8597.7632624043308</v>
      </c>
      <c r="AA2833" s="46">
        <v>0.99691192893884994</v>
      </c>
      <c r="AB2833" s="139">
        <v>9575.4365345851693</v>
      </c>
      <c r="AC2833" s="45">
        <v>8894.8697560433593</v>
      </c>
      <c r="AD2833" s="99">
        <v>1.0313614710621</v>
      </c>
      <c r="AE2833" s="142">
        <v>8720.4139771154205</v>
      </c>
      <c r="AF2833" s="44">
        <v>9238.93908238529</v>
      </c>
      <c r="AG2833" s="45">
        <v>8693.7944500886406</v>
      </c>
      <c r="AH2833" s="140">
        <v>0.99694744686472103</v>
      </c>
      <c r="AI2833" s="44">
        <v>9682.0427186984107</v>
      </c>
      <c r="AJ2833" s="45">
        <v>8994.1811540990493</v>
      </c>
      <c r="AK2833" s="46">
        <v>1.0313938280570201</v>
      </c>
    </row>
    <row r="2834" spans="1:37" x14ac:dyDescent="0.2">
      <c r="A2834" s="35" t="s">
        <v>4408</v>
      </c>
      <c r="B2834" s="35" t="s">
        <v>10421</v>
      </c>
      <c r="C2834" s="85" t="s">
        <v>1130</v>
      </c>
      <c r="D2834" s="85" t="s">
        <v>1130</v>
      </c>
      <c r="E2834" s="85" t="s">
        <v>12904</v>
      </c>
      <c r="F2834" s="85" t="s">
        <v>346</v>
      </c>
      <c r="G2834" s="85" t="s">
        <v>346</v>
      </c>
      <c r="H2834" s="840">
        <v>1.0594610653382499</v>
      </c>
      <c r="I2834" s="840">
        <v>1.11027329024821</v>
      </c>
      <c r="J2834" s="86">
        <v>33160.416666666701</v>
      </c>
      <c r="K2834" s="44">
        <v>35132.170368726998</v>
      </c>
      <c r="L2834" s="45">
        <v>33054.705234917899</v>
      </c>
      <c r="M2834" s="46">
        <v>0.99681211991962004</v>
      </c>
      <c r="N2834" s="139">
        <v>36817.124918501599</v>
      </c>
      <c r="O2834" s="45">
        <v>34197.417475952898</v>
      </c>
      <c r="P2834" s="99">
        <v>1.0312722490706401</v>
      </c>
      <c r="Q2834" s="86">
        <v>33526.367882392202</v>
      </c>
      <c r="R2834" s="44">
        <v>35519.881433601397</v>
      </c>
      <c r="S2834" s="45">
        <v>33421.199441040699</v>
      </c>
      <c r="T2834" s="140">
        <v>0.99686311258886195</v>
      </c>
      <c r="U2834" s="44">
        <v>37223.430778855502</v>
      </c>
      <c r="V2834" s="45">
        <v>34576.328326115501</v>
      </c>
      <c r="W2834" s="99">
        <v>1.0313174528003299</v>
      </c>
      <c r="X2834" s="86">
        <v>33875.096431707701</v>
      </c>
      <c r="Y2834" s="44">
        <v>35889.345753973103</v>
      </c>
      <c r="Z2834" s="45">
        <v>33770.487726723302</v>
      </c>
      <c r="AA2834" s="46">
        <v>0.99691192893884994</v>
      </c>
      <c r="AB2834" s="139">
        <v>37610.6147727075</v>
      </c>
      <c r="AC2834" s="45">
        <v>34937.469288176602</v>
      </c>
      <c r="AD2834" s="99">
        <v>1.0313614710621</v>
      </c>
      <c r="AE2834" s="142">
        <v>34223.651684413599</v>
      </c>
      <c r="AF2834" s="44">
        <v>36258.626473334101</v>
      </c>
      <c r="AG2834" s="45">
        <v>34119.1821691636</v>
      </c>
      <c r="AH2834" s="140">
        <v>0.99694744686472103</v>
      </c>
      <c r="AI2834" s="44">
        <v>37997.606359962498</v>
      </c>
      <c r="AJ2834" s="45">
        <v>35298.063120877501</v>
      </c>
      <c r="AK2834" s="46">
        <v>1.0313938280570201</v>
      </c>
    </row>
    <row r="2835" spans="1:37" x14ac:dyDescent="0.2">
      <c r="A2835" s="35" t="s">
        <v>4407</v>
      </c>
      <c r="B2835" s="35" t="s">
        <v>10420</v>
      </c>
      <c r="C2835" s="85" t="s">
        <v>1130</v>
      </c>
      <c r="D2835" s="85" t="s">
        <v>1130</v>
      </c>
      <c r="E2835" s="85" t="s">
        <v>12904</v>
      </c>
      <c r="F2835" s="85" t="s">
        <v>445</v>
      </c>
      <c r="G2835" s="85" t="s">
        <v>445</v>
      </c>
      <c r="H2835" s="840">
        <v>1.0625174321603601</v>
      </c>
      <c r="I2835" s="840">
        <v>1.1199721766542501</v>
      </c>
      <c r="J2835" s="86">
        <v>15266</v>
      </c>
      <c r="K2835" s="44">
        <v>16220.39111936</v>
      </c>
      <c r="L2835" s="45">
        <v>15261.2332690607</v>
      </c>
      <c r="M2835" s="46">
        <v>0.99968775508061902</v>
      </c>
      <c r="N2835" s="139">
        <v>17097.495248803702</v>
      </c>
      <c r="O2835" s="45">
        <v>15880.929977849501</v>
      </c>
      <c r="P2835" s="99">
        <v>1.0402810151873101</v>
      </c>
      <c r="Q2835" s="86">
        <v>15324.2269600278</v>
      </c>
      <c r="R2835" s="44">
        <v>16282.2582794113</v>
      </c>
      <c r="S2835" s="45">
        <v>15320.2257255273</v>
      </c>
      <c r="T2835" s="140">
        <v>0.99973889485512701</v>
      </c>
      <c r="U2835" s="44">
        <v>17162.707823966</v>
      </c>
      <c r="V2835" s="45">
        <v>15942.2011423979</v>
      </c>
      <c r="W2835" s="99">
        <v>1.0403266137980101</v>
      </c>
      <c r="X2835" s="86">
        <v>15381.5078313348</v>
      </c>
      <c r="Y2835" s="44">
        <v>16343.1202037043</v>
      </c>
      <c r="Z2835" s="45">
        <v>15378.2446757046</v>
      </c>
      <c r="AA2835" s="46">
        <v>0.99978785203206799</v>
      </c>
      <c r="AB2835" s="139">
        <v>17226.860806084402</v>
      </c>
      <c r="AC2835" s="45">
        <v>16002.474939096501</v>
      </c>
      <c r="AD2835" s="99">
        <v>1.0403710165850399</v>
      </c>
      <c r="AE2835" s="142">
        <v>15438.6267468775</v>
      </c>
      <c r="AF2835" s="44">
        <v>16403.810047174498</v>
      </c>
      <c r="AG2835" s="45">
        <v>15435.901403477499</v>
      </c>
      <c r="AH2835" s="140">
        <v>0.99982347242117497</v>
      </c>
      <c r="AI2835" s="44">
        <v>17290.8324022528</v>
      </c>
      <c r="AJ2835" s="45">
        <v>16062.4037147333</v>
      </c>
      <c r="AK2835" s="46">
        <v>1.0404036562372301</v>
      </c>
    </row>
    <row r="2836" spans="1:37" x14ac:dyDescent="0.2">
      <c r="A2836" s="35" t="s">
        <v>4406</v>
      </c>
      <c r="B2836" s="35" t="s">
        <v>10419</v>
      </c>
      <c r="C2836" s="85" t="s">
        <v>1130</v>
      </c>
      <c r="D2836" s="85" t="s">
        <v>1130</v>
      </c>
      <c r="E2836" s="85" t="s">
        <v>12904</v>
      </c>
      <c r="F2836" s="85" t="s">
        <v>342</v>
      </c>
      <c r="G2836" s="85" t="s">
        <v>342</v>
      </c>
      <c r="H2836" s="840">
        <v>1.0413360504740301</v>
      </c>
      <c r="I2836" s="840">
        <v>1.0966305828296099</v>
      </c>
      <c r="J2836" s="86">
        <v>19022.916666666701</v>
      </c>
      <c r="K2836" s="44">
        <v>19809.2489101633</v>
      </c>
      <c r="L2836" s="45">
        <v>18637.871693615201</v>
      </c>
      <c r="M2836" s="46">
        <v>0.97975888872361305</v>
      </c>
      <c r="N2836" s="139">
        <v>20861.1121912858</v>
      </c>
      <c r="O2836" s="45">
        <v>19376.7482984417</v>
      </c>
      <c r="P2836" s="99">
        <v>1.01860028291009</v>
      </c>
      <c r="Q2836" s="86">
        <v>19042.053122475601</v>
      </c>
      <c r="R2836" s="44">
        <v>19829.176391475401</v>
      </c>
      <c r="S2836" s="45">
        <v>18657.5751996783</v>
      </c>
      <c r="T2836" s="140">
        <v>0.97980900902206403</v>
      </c>
      <c r="U2836" s="44">
        <v>20882.097813972799</v>
      </c>
      <c r="V2836" s="45">
        <v>19397.090892656899</v>
      </c>
      <c r="W2836" s="99">
        <v>1.01864493118981</v>
      </c>
      <c r="X2836" s="86">
        <v>19062.237908171501</v>
      </c>
      <c r="Y2836" s="44">
        <v>19850.195536491599</v>
      </c>
      <c r="Z2836" s="45">
        <v>18678.267063810599</v>
      </c>
      <c r="AA2836" s="46">
        <v>0.97985699023322703</v>
      </c>
      <c r="AB2836" s="139">
        <v>20904.233067274701</v>
      </c>
      <c r="AC2836" s="45">
        <v>19418.480798425499</v>
      </c>
      <c r="AD2836" s="99">
        <v>1.0186884085682999</v>
      </c>
      <c r="AE2836" s="142">
        <v>19085.722109605402</v>
      </c>
      <c r="AF2836" s="44">
        <v>19874.650482061399</v>
      </c>
      <c r="AG2836" s="45">
        <v>18701.944510904501</v>
      </c>
      <c r="AH2836" s="140">
        <v>0.97989190052663699</v>
      </c>
      <c r="AI2836" s="44">
        <v>20929.986560780599</v>
      </c>
      <c r="AJ2836" s="45">
        <v>19443.0138504725</v>
      </c>
      <c r="AK2836" s="46">
        <v>1.01872036797011</v>
      </c>
    </row>
    <row r="2837" spans="1:37" x14ac:dyDescent="0.2">
      <c r="A2837" s="35" t="s">
        <v>4405</v>
      </c>
      <c r="B2837" s="35" t="s">
        <v>10418</v>
      </c>
      <c r="C2837" s="85" t="s">
        <v>1130</v>
      </c>
      <c r="D2837" s="85" t="s">
        <v>1130</v>
      </c>
      <c r="E2837" s="85" t="s">
        <v>12904</v>
      </c>
      <c r="F2837" s="85" t="s">
        <v>445</v>
      </c>
      <c r="G2837" s="85" t="s">
        <v>445</v>
      </c>
      <c r="H2837" s="840">
        <v>1.0625174321603601</v>
      </c>
      <c r="I2837" s="840">
        <v>1.1199721766542501</v>
      </c>
      <c r="J2837" s="86">
        <v>7224.1666666666697</v>
      </c>
      <c r="K2837" s="44">
        <v>7675.8030161651304</v>
      </c>
      <c r="L2837" s="45">
        <v>7221.9109573282403</v>
      </c>
      <c r="M2837" s="46">
        <v>0.99968775508061902</v>
      </c>
      <c r="N2837" s="139">
        <v>8090.8656661797104</v>
      </c>
      <c r="O2837" s="45">
        <v>7515.1634338823496</v>
      </c>
      <c r="P2837" s="99">
        <v>1.0402810151873101</v>
      </c>
      <c r="Q2837" s="86">
        <v>7245.5417966939503</v>
      </c>
      <c r="R2837" s="44">
        <v>7698.5144644338097</v>
      </c>
      <c r="S2837" s="45">
        <v>7243.6499484534397</v>
      </c>
      <c r="T2837" s="140">
        <v>0.99973889485512701</v>
      </c>
      <c r="U2837" s="44">
        <v>8114.8052170826304</v>
      </c>
      <c r="V2837" s="45">
        <v>7537.72996248658</v>
      </c>
      <c r="W2837" s="99">
        <v>1.0403266137980101</v>
      </c>
      <c r="X2837" s="86">
        <v>7266.8106509078998</v>
      </c>
      <c r="Y2837" s="44">
        <v>7721.1129927982101</v>
      </c>
      <c r="Z2837" s="45">
        <v>7265.2690117949596</v>
      </c>
      <c r="AA2837" s="46">
        <v>0.99978785203206799</v>
      </c>
      <c r="AB2837" s="139">
        <v>8138.6257420315796</v>
      </c>
      <c r="AC2837" s="45">
        <v>7560.1791842160501</v>
      </c>
      <c r="AD2837" s="99">
        <v>1.0403710165850399</v>
      </c>
      <c r="AE2837" s="142">
        <v>7286.1015751894101</v>
      </c>
      <c r="AF2837" s="44">
        <v>7741.6099361298002</v>
      </c>
      <c r="AG2837" s="45">
        <v>7284.8153773192698</v>
      </c>
      <c r="AH2837" s="140">
        <v>0.99982347242117497</v>
      </c>
      <c r="AI2837" s="44">
        <v>8160.2310404888003</v>
      </c>
      <c r="AJ2837" s="45">
        <v>7580.4867185429202</v>
      </c>
      <c r="AK2837" s="46">
        <v>1.0404036562372301</v>
      </c>
    </row>
    <row r="2838" spans="1:37" x14ac:dyDescent="0.2">
      <c r="A2838" s="35" t="s">
        <v>4404</v>
      </c>
      <c r="B2838" s="35" t="s">
        <v>10417</v>
      </c>
      <c r="C2838" s="85" t="s">
        <v>1130</v>
      </c>
      <c r="D2838" s="85" t="s">
        <v>1130</v>
      </c>
      <c r="E2838" s="85" t="s">
        <v>12904</v>
      </c>
      <c r="F2838" s="85" t="s">
        <v>342</v>
      </c>
      <c r="G2838" s="85" t="s">
        <v>342</v>
      </c>
      <c r="H2838" s="840">
        <v>1.0413360504740301</v>
      </c>
      <c r="I2838" s="840">
        <v>1.0966305828296099</v>
      </c>
      <c r="J2838" s="86">
        <v>9176.8333333333303</v>
      </c>
      <c r="K2838" s="44">
        <v>9556.1673791917601</v>
      </c>
      <c r="L2838" s="45">
        <v>8991.0840286684706</v>
      </c>
      <c r="M2838" s="46">
        <v>0.97975888872361305</v>
      </c>
      <c r="N2838" s="139">
        <v>10063.596086863499</v>
      </c>
      <c r="O2838" s="45">
        <v>9347.52502955206</v>
      </c>
      <c r="P2838" s="99">
        <v>1.01860028291009</v>
      </c>
      <c r="Q2838" s="86">
        <v>9201.3614895604696</v>
      </c>
      <c r="R2838" s="44">
        <v>9581.7094325227299</v>
      </c>
      <c r="S2838" s="45">
        <v>9015.5768827400207</v>
      </c>
      <c r="T2838" s="140">
        <v>0.97980900902206403</v>
      </c>
      <c r="U2838" s="44">
        <v>10090.4944131226</v>
      </c>
      <c r="V2838" s="45">
        <v>9372.9202413859202</v>
      </c>
      <c r="W2838" s="99">
        <v>1.01864493118981</v>
      </c>
      <c r="X2838" s="86">
        <v>9222.9535379185108</v>
      </c>
      <c r="Y2838" s="44">
        <v>9604.1940108815397</v>
      </c>
      <c r="Z2838" s="45">
        <v>9037.1754947257195</v>
      </c>
      <c r="AA2838" s="46">
        <v>0.97985699023322703</v>
      </c>
      <c r="AB2838" s="139">
        <v>10114.172913697999</v>
      </c>
      <c r="AC2838" s="45">
        <v>9395.3158618415491</v>
      </c>
      <c r="AD2838" s="99">
        <v>1.0186884085682999</v>
      </c>
      <c r="AE2838" s="142">
        <v>9247.1334810263797</v>
      </c>
      <c r="AF2838" s="44">
        <v>9629.3734573381807</v>
      </c>
      <c r="AG2838" s="45">
        <v>9061.1912011464392</v>
      </c>
      <c r="AH2838" s="140">
        <v>0.97989190052663699</v>
      </c>
      <c r="AI2838" s="44">
        <v>10140.6893788012</v>
      </c>
      <c r="AJ2838" s="45">
        <v>9420.2432224598906</v>
      </c>
      <c r="AK2838" s="46">
        <v>1.01872036797011</v>
      </c>
    </row>
    <row r="2839" spans="1:37" x14ac:dyDescent="0.2">
      <c r="A2839" s="35" t="s">
        <v>4403</v>
      </c>
      <c r="B2839" s="35" t="s">
        <v>10416</v>
      </c>
      <c r="C2839" s="85" t="s">
        <v>1130</v>
      </c>
      <c r="D2839" s="85" t="s">
        <v>1130</v>
      </c>
      <c r="E2839" s="85" t="s">
        <v>12904</v>
      </c>
      <c r="F2839" s="85" t="s">
        <v>445</v>
      </c>
      <c r="G2839" s="85" t="s">
        <v>445</v>
      </c>
      <c r="H2839" s="840">
        <v>1.0625174321603601</v>
      </c>
      <c r="I2839" s="840">
        <v>1.1199721766542501</v>
      </c>
      <c r="J2839" s="86">
        <v>6296</v>
      </c>
      <c r="K2839" s="44">
        <v>6689.6097528816199</v>
      </c>
      <c r="L2839" s="45">
        <v>6294.03410598758</v>
      </c>
      <c r="M2839" s="46">
        <v>0.99968775508061902</v>
      </c>
      <c r="N2839" s="139">
        <v>7051.3448242151298</v>
      </c>
      <c r="O2839" s="45">
        <v>6549.6092716193198</v>
      </c>
      <c r="P2839" s="99">
        <v>1.0402810151873101</v>
      </c>
      <c r="Q2839" s="86">
        <v>6322.8931337595004</v>
      </c>
      <c r="R2839" s="44">
        <v>6718.1841763065104</v>
      </c>
      <c r="S2839" s="45">
        <v>6321.2421938317902</v>
      </c>
      <c r="T2839" s="140">
        <v>0.99973889485512701</v>
      </c>
      <c r="U2839" s="44">
        <v>7081.4643857688097</v>
      </c>
      <c r="V2839" s="45">
        <v>6577.8740032507203</v>
      </c>
      <c r="W2839" s="99">
        <v>1.0403266137980101</v>
      </c>
      <c r="X2839" s="86">
        <v>6348.2384021565404</v>
      </c>
      <c r="Y2839" s="44">
        <v>6745.1139658011498</v>
      </c>
      <c r="Z2839" s="45">
        <v>6346.8916362795699</v>
      </c>
      <c r="AA2839" s="46">
        <v>0.99978785203206699</v>
      </c>
      <c r="AB2839" s="139">
        <v>7109.8503811833298</v>
      </c>
      <c r="AC2839" s="45">
        <v>6604.5232399757897</v>
      </c>
      <c r="AD2839" s="99">
        <v>1.0403710165850399</v>
      </c>
      <c r="AE2839" s="142">
        <v>6371.8872519861397</v>
      </c>
      <c r="AF2839" s="44">
        <v>6770.2412809956404</v>
      </c>
      <c r="AG2839" s="45">
        <v>6370.7624381570004</v>
      </c>
      <c r="AH2839" s="140">
        <v>0.99982347242117497</v>
      </c>
      <c r="AI2839" s="44">
        <v>7136.3364350023503</v>
      </c>
      <c r="AJ2839" s="45">
        <v>6629.3347940977901</v>
      </c>
      <c r="AK2839" s="46">
        <v>1.0404036562372301</v>
      </c>
    </row>
    <row r="2840" spans="1:37" x14ac:dyDescent="0.2">
      <c r="A2840" s="35" t="s">
        <v>4402</v>
      </c>
      <c r="B2840" s="35" t="s">
        <v>10415</v>
      </c>
      <c r="C2840" s="85" t="s">
        <v>1130</v>
      </c>
      <c r="D2840" s="85" t="s">
        <v>1130</v>
      </c>
      <c r="E2840" s="85" t="s">
        <v>12904</v>
      </c>
      <c r="F2840" s="85" t="s">
        <v>345</v>
      </c>
      <c r="G2840" s="85" t="s">
        <v>345</v>
      </c>
      <c r="H2840" s="840">
        <v>1.0982483627759001</v>
      </c>
      <c r="I2840" s="840">
        <v>1.12769330608063</v>
      </c>
      <c r="J2840" s="86">
        <v>7276.3333333333303</v>
      </c>
      <c r="K2840" s="44">
        <v>7991.2211703450203</v>
      </c>
      <c r="L2840" s="45">
        <v>7518.6775391457604</v>
      </c>
      <c r="M2840" s="46">
        <v>1.03330581416635</v>
      </c>
      <c r="N2840" s="139">
        <v>8205.4723928113599</v>
      </c>
      <c r="O2840" s="45">
        <v>7621.6153658257199</v>
      </c>
      <c r="P2840" s="99">
        <v>1.0474527508120901</v>
      </c>
      <c r="Q2840" s="86">
        <v>7294.5726108941199</v>
      </c>
      <c r="R2840" s="44">
        <v>8011.2524270643698</v>
      </c>
      <c r="S2840" s="45">
        <v>7537.9098783858899</v>
      </c>
      <c r="T2840" s="140">
        <v>1.03335867369781</v>
      </c>
      <c r="U2840" s="44">
        <v>8226.0407040244099</v>
      </c>
      <c r="V2840" s="45">
        <v>7641.0550627672201</v>
      </c>
      <c r="W2840" s="99">
        <v>1.04749866378129</v>
      </c>
      <c r="X2840" s="86">
        <v>7315.2022165378403</v>
      </c>
      <c r="Y2840" s="44">
        <v>8033.90885768729</v>
      </c>
      <c r="Z2840" s="45">
        <v>7559.5978354135104</v>
      </c>
      <c r="AA2840" s="46">
        <v>1.0334092772340799</v>
      </c>
      <c r="AB2840" s="139">
        <v>8249.3045722159095</v>
      </c>
      <c r="AC2840" s="45">
        <v>7662.99160176851</v>
      </c>
      <c r="AD2840" s="99">
        <v>1.0475433726827701</v>
      </c>
      <c r="AE2840" s="142">
        <v>7339.6153572202002</v>
      </c>
      <c r="AF2840" s="44">
        <v>8060.7205494719101</v>
      </c>
      <c r="AG2840" s="45">
        <v>7585.0968332850698</v>
      </c>
      <c r="AH2840" s="140">
        <v>1.03344609548556</v>
      </c>
      <c r="AI2840" s="44">
        <v>8276.8351075438095</v>
      </c>
      <c r="AJ2840" s="45">
        <v>7688.80663954183</v>
      </c>
      <c r="AK2840" s="46">
        <v>1.0475762373539299</v>
      </c>
    </row>
    <row r="2841" spans="1:37" x14ac:dyDescent="0.2">
      <c r="A2841" s="35" t="s">
        <v>4401</v>
      </c>
      <c r="B2841" s="35" t="s">
        <v>9315</v>
      </c>
      <c r="C2841" s="85" t="s">
        <v>1130</v>
      </c>
      <c r="D2841" s="85" t="s">
        <v>1130</v>
      </c>
      <c r="E2841" s="85" t="s">
        <v>12904</v>
      </c>
      <c r="F2841" s="85" t="s">
        <v>348</v>
      </c>
      <c r="G2841" s="85" t="s">
        <v>348</v>
      </c>
      <c r="H2841" s="840">
        <v>1.0418606374616799</v>
      </c>
      <c r="I2841" s="840">
        <v>1.0940233094211</v>
      </c>
      <c r="J2841" s="86">
        <v>11153.25</v>
      </c>
      <c r="K2841" s="44">
        <v>11620.132154769501</v>
      </c>
      <c r="L2841" s="45">
        <v>10933.0006980896</v>
      </c>
      <c r="M2841" s="46">
        <v>0.98025245539099504</v>
      </c>
      <c r="N2841" s="139">
        <v>12201.915475800901</v>
      </c>
      <c r="O2841" s="45">
        <v>11333.6931782678</v>
      </c>
      <c r="P2841" s="99">
        <v>1.0161785289729699</v>
      </c>
      <c r="Q2841" s="86">
        <v>11232.965517823501</v>
      </c>
      <c r="R2841" s="44">
        <v>11703.184614984601</v>
      </c>
      <c r="S2841" s="45">
        <v>11011.7053133717</v>
      </c>
      <c r="T2841" s="140">
        <v>0.98030260093821797</v>
      </c>
      <c r="U2841" s="44">
        <v>12289.126110422299</v>
      </c>
      <c r="V2841" s="45">
        <v>11415.1987160832</v>
      </c>
      <c r="W2841" s="99">
        <v>1.01622307110002</v>
      </c>
      <c r="X2841" s="86">
        <v>11307.9639223546</v>
      </c>
      <c r="Y2841" s="44">
        <v>11781.322500538001</v>
      </c>
      <c r="Z2841" s="45">
        <v>11085.769287531301</v>
      </c>
      <c r="AA2841" s="46">
        <v>0.98035060632055904</v>
      </c>
      <c r="AB2841" s="139">
        <v>12371.1761131488</v>
      </c>
      <c r="AC2841" s="45">
        <v>11491.904296799799</v>
      </c>
      <c r="AD2841" s="99">
        <v>1.0162664451096799</v>
      </c>
      <c r="AE2841" s="142">
        <v>11384.504989589401</v>
      </c>
      <c r="AF2841" s="44">
        <v>11861.0676256393</v>
      </c>
      <c r="AG2841" s="45">
        <v>11161.204005826899</v>
      </c>
      <c r="AH2841" s="140">
        <v>0.98038553420049701</v>
      </c>
      <c r="AI2841" s="44">
        <v>12454.913824831699</v>
      </c>
      <c r="AJ2841" s="45">
        <v>11570.053392027199</v>
      </c>
      <c r="AK2841" s="46">
        <v>1.01629832852701</v>
      </c>
    </row>
    <row r="2842" spans="1:37" x14ac:dyDescent="0.2">
      <c r="A2842" s="35" t="s">
        <v>4400</v>
      </c>
      <c r="B2842" s="35" t="s">
        <v>10414</v>
      </c>
      <c r="C2842" s="85" t="s">
        <v>1130</v>
      </c>
      <c r="D2842" s="85" t="s">
        <v>1130</v>
      </c>
      <c r="E2842" s="85" t="s">
        <v>12904</v>
      </c>
      <c r="F2842" s="85" t="s">
        <v>346</v>
      </c>
      <c r="G2842" s="85" t="s">
        <v>346</v>
      </c>
      <c r="H2842" s="840">
        <v>1.0594610653382499</v>
      </c>
      <c r="I2842" s="840">
        <v>1.11027329024821</v>
      </c>
      <c r="J2842" s="86">
        <v>1501.25</v>
      </c>
      <c r="K2842" s="44">
        <v>1590.5159243390499</v>
      </c>
      <c r="L2842" s="45">
        <v>1496.4641950293301</v>
      </c>
      <c r="M2842" s="46">
        <v>0.99681211991962004</v>
      </c>
      <c r="N2842" s="139">
        <v>1666.79777698512</v>
      </c>
      <c r="O2842" s="45">
        <v>1548.1974639173</v>
      </c>
      <c r="P2842" s="99">
        <v>1.0312722490706401</v>
      </c>
      <c r="Q2842" s="86">
        <v>1520.01516938957</v>
      </c>
      <c r="R2842" s="44">
        <v>1610.3968906917701</v>
      </c>
      <c r="S2842" s="45">
        <v>1515.24705293997</v>
      </c>
      <c r="T2842" s="140">
        <v>0.99686311258886195</v>
      </c>
      <c r="U2842" s="44">
        <v>1687.6322433453399</v>
      </c>
      <c r="V2842" s="45">
        <v>1567.61817271271</v>
      </c>
      <c r="W2842" s="99">
        <v>1.0313174528003299</v>
      </c>
      <c r="X2842" s="86">
        <v>1537.3691535431301</v>
      </c>
      <c r="Y2842" s="44">
        <v>1628.78276123098</v>
      </c>
      <c r="Z2842" s="45">
        <v>1532.6216483497701</v>
      </c>
      <c r="AA2842" s="46">
        <v>0.99691192893884994</v>
      </c>
      <c r="AB2842" s="139">
        <v>1706.8999084304401</v>
      </c>
      <c r="AC2842" s="45">
        <v>1585.5833117637401</v>
      </c>
      <c r="AD2842" s="99">
        <v>1.0313614710621</v>
      </c>
      <c r="AE2842" s="142">
        <v>1554.74296940563</v>
      </c>
      <c r="AF2842" s="44">
        <v>1647.1896426936401</v>
      </c>
      <c r="AG2842" s="45">
        <v>1549.99703387981</v>
      </c>
      <c r="AH2842" s="140">
        <v>0.99694744686472103</v>
      </c>
      <c r="AI2842" s="44">
        <v>1726.18959213226</v>
      </c>
      <c r="AJ2842" s="45">
        <v>1603.5523028600101</v>
      </c>
      <c r="AK2842" s="46">
        <v>1.0313938280570201</v>
      </c>
    </row>
    <row r="2843" spans="1:37" x14ac:dyDescent="0.2">
      <c r="A2843" s="35" t="s">
        <v>4399</v>
      </c>
      <c r="B2843" s="35" t="s">
        <v>10413</v>
      </c>
      <c r="C2843" s="85" t="s">
        <v>1130</v>
      </c>
      <c r="D2843" s="85" t="s">
        <v>1130</v>
      </c>
      <c r="E2843" s="85" t="s">
        <v>12904</v>
      </c>
      <c r="F2843" s="85" t="s">
        <v>445</v>
      </c>
      <c r="G2843" s="85" t="s">
        <v>445</v>
      </c>
      <c r="H2843" s="840">
        <v>1.0625174321603601</v>
      </c>
      <c r="I2843" s="840">
        <v>1.1199721766542501</v>
      </c>
      <c r="J2843" s="86">
        <v>8183.4166666666697</v>
      </c>
      <c r="K2843" s="44">
        <v>8695.02286296495</v>
      </c>
      <c r="L2843" s="45">
        <v>8180.8614363893203</v>
      </c>
      <c r="M2843" s="46">
        <v>0.99968775508061902</v>
      </c>
      <c r="N2843" s="139">
        <v>9165.1989766352908</v>
      </c>
      <c r="O2843" s="45">
        <v>8513.0529977007809</v>
      </c>
      <c r="P2843" s="99">
        <v>1.0402810151873101</v>
      </c>
      <c r="Q2843" s="86">
        <v>8210.9440118647708</v>
      </c>
      <c r="R2843" s="44">
        <v>8724.2711470990398</v>
      </c>
      <c r="S2843" s="45">
        <v>8208.8000921390103</v>
      </c>
      <c r="T2843" s="140">
        <v>0.99973889485512701</v>
      </c>
      <c r="U2843" s="44">
        <v>9196.0288373543299</v>
      </c>
      <c r="V2843" s="45">
        <v>8542.0635799483498</v>
      </c>
      <c r="W2843" s="99">
        <v>1.0403266137980101</v>
      </c>
      <c r="X2843" s="86">
        <v>8239.5269535144107</v>
      </c>
      <c r="Y2843" s="44">
        <v>8754.6410208641992</v>
      </c>
      <c r="Z2843" s="45">
        <v>8237.7789546144995</v>
      </c>
      <c r="AA2843" s="46">
        <v>0.99978785203206799</v>
      </c>
      <c r="AB2843" s="139">
        <v>9228.0409367288594</v>
      </c>
      <c r="AC2843" s="45">
        <v>8572.1650328076194</v>
      </c>
      <c r="AD2843" s="99">
        <v>1.0403710165850399</v>
      </c>
      <c r="AE2843" s="142">
        <v>8265.3306729987598</v>
      </c>
      <c r="AF2843" s="44">
        <v>8782.0579226309001</v>
      </c>
      <c r="AG2843" s="45">
        <v>8263.8716141868699</v>
      </c>
      <c r="AH2843" s="140">
        <v>0.99982347242117497</v>
      </c>
      <c r="AI2843" s="44">
        <v>9256.9403846055193</v>
      </c>
      <c r="AJ2843" s="45">
        <v>8599.2802521976591</v>
      </c>
      <c r="AK2843" s="46">
        <v>1.0404036562372301</v>
      </c>
    </row>
    <row r="2844" spans="1:37" x14ac:dyDescent="0.2">
      <c r="A2844" s="35" t="s">
        <v>4398</v>
      </c>
      <c r="B2844" s="35" t="s">
        <v>10412</v>
      </c>
      <c r="C2844" s="85" t="s">
        <v>1130</v>
      </c>
      <c r="D2844" s="85" t="s">
        <v>1130</v>
      </c>
      <c r="E2844" s="85" t="s">
        <v>12904</v>
      </c>
      <c r="F2844" s="85" t="s">
        <v>351</v>
      </c>
      <c r="G2844" s="85" t="s">
        <v>351</v>
      </c>
      <c r="H2844" s="840">
        <v>1.0422700480612801</v>
      </c>
      <c r="I2844" s="840">
        <v>1.1028626722477901</v>
      </c>
      <c r="J2844" s="86">
        <v>15482.75</v>
      </c>
      <c r="K2844" s="44">
        <v>16137.206586620799</v>
      </c>
      <c r="L2844" s="45">
        <v>15182.967674281301</v>
      </c>
      <c r="M2844" s="46">
        <v>0.98063765637766598</v>
      </c>
      <c r="N2844" s="139">
        <v>17075.347038744501</v>
      </c>
      <c r="O2844" s="45">
        <v>15860.357714604799</v>
      </c>
      <c r="P2844" s="99">
        <v>1.0243889305585101</v>
      </c>
      <c r="Q2844" s="86">
        <v>15666.5707232267</v>
      </c>
      <c r="R2844" s="44">
        <v>16328.7974206529</v>
      </c>
      <c r="S2844" s="45">
        <v>15364.0151149756</v>
      </c>
      <c r="T2844" s="140">
        <v>0.98068782163013302</v>
      </c>
      <c r="U2844" s="44">
        <v>17278.0760527768</v>
      </c>
      <c r="V2844" s="45">
        <v>16049.365089253501</v>
      </c>
      <c r="W2844" s="99">
        <v>1.02443383257188</v>
      </c>
      <c r="X2844" s="86">
        <v>15849.679882676</v>
      </c>
      <c r="Y2844" s="44">
        <v>16519.6466130726</v>
      </c>
      <c r="Z2844" s="45">
        <v>15544.349206611399</v>
      </c>
      <c r="AA2844" s="46">
        <v>0.98073584587671703</v>
      </c>
      <c r="AB2844" s="139">
        <v>17480.020309680101</v>
      </c>
      <c r="AC2844" s="45">
        <v>16237.6413259089</v>
      </c>
      <c r="AD2844" s="99">
        <v>1.0244775570298399</v>
      </c>
      <c r="AE2844" s="142">
        <v>16027.2425394039</v>
      </c>
      <c r="AF2844" s="44">
        <v>16704.714851834298</v>
      </c>
      <c r="AG2844" s="45">
        <v>15719.051286535299</v>
      </c>
      <c r="AH2844" s="140">
        <v>0.98077078748195001</v>
      </c>
      <c r="AI2844" s="44">
        <v>17675.847535770499</v>
      </c>
      <c r="AJ2844" s="45">
        <v>16420.065414700701</v>
      </c>
      <c r="AK2844" s="46">
        <v>1.0245096980551101</v>
      </c>
    </row>
    <row r="2845" spans="1:37" x14ac:dyDescent="0.2">
      <c r="A2845" s="35" t="s">
        <v>4397</v>
      </c>
      <c r="B2845" s="35" t="s">
        <v>10411</v>
      </c>
      <c r="C2845" s="85" t="s">
        <v>1130</v>
      </c>
      <c r="D2845" s="85" t="s">
        <v>1130</v>
      </c>
      <c r="E2845" s="85" t="s">
        <v>12904</v>
      </c>
      <c r="F2845" s="85" t="s">
        <v>350</v>
      </c>
      <c r="G2845" s="85" t="s">
        <v>350</v>
      </c>
      <c r="H2845" s="840">
        <v>1.04265543646418</v>
      </c>
      <c r="I2845" s="840">
        <v>1.1062617447186101</v>
      </c>
      <c r="J2845" s="86">
        <v>10512.083333333299</v>
      </c>
      <c r="K2845" s="44">
        <v>10960.4808360645</v>
      </c>
      <c r="L2845" s="45">
        <v>10312.356437607899</v>
      </c>
      <c r="M2845" s="46">
        <v>0.98100025566843596</v>
      </c>
      <c r="N2845" s="139">
        <v>11629.1156489608</v>
      </c>
      <c r="O2845" s="45">
        <v>10801.6506884762</v>
      </c>
      <c r="P2845" s="99">
        <v>1.02754614341999</v>
      </c>
      <c r="Q2845" s="86">
        <v>10519.044332547201</v>
      </c>
      <c r="R2845" s="44">
        <v>10967.7387597381</v>
      </c>
      <c r="S2845" s="45">
        <v>10319.7130652492</v>
      </c>
      <c r="T2845" s="140">
        <v>0.98105043946994097</v>
      </c>
      <c r="U2845" s="44">
        <v>11636.816336096001</v>
      </c>
      <c r="V2845" s="45">
        <v>10809.277218372799</v>
      </c>
      <c r="W2845" s="99">
        <v>1.02759118382339</v>
      </c>
      <c r="X2845" s="86">
        <v>10534.544764733</v>
      </c>
      <c r="Y2845" s="44">
        <v>10983.9003696241</v>
      </c>
      <c r="Z2845" s="45">
        <v>10335.4258716984</v>
      </c>
      <c r="AA2845" s="46">
        <v>0.98109848147390699</v>
      </c>
      <c r="AB2845" s="139">
        <v>11653.9638712498</v>
      </c>
      <c r="AC2845" s="45">
        <v>10825.667362735299</v>
      </c>
      <c r="AD2845" s="99">
        <v>1.0276350430421</v>
      </c>
      <c r="AE2845" s="142">
        <v>10566.262174229099</v>
      </c>
      <c r="AF2845" s="44">
        <v>11016.9706990659</v>
      </c>
      <c r="AG2845" s="45">
        <v>10366.913112668801</v>
      </c>
      <c r="AH2845" s="140">
        <v>0.98113343599910197</v>
      </c>
      <c r="AI2845" s="44">
        <v>11689.051628017</v>
      </c>
      <c r="AJ2845" s="45">
        <v>10858.6019414026</v>
      </c>
      <c r="AK2845" s="46">
        <v>1.02766728312747</v>
      </c>
    </row>
    <row r="2846" spans="1:37" x14ac:dyDescent="0.2">
      <c r="A2846" s="35" t="s">
        <v>4396</v>
      </c>
      <c r="B2846" s="35" t="s">
        <v>8379</v>
      </c>
      <c r="C2846" s="85" t="s">
        <v>1130</v>
      </c>
      <c r="D2846" s="85" t="s">
        <v>1130</v>
      </c>
      <c r="E2846" s="85" t="s">
        <v>12904</v>
      </c>
      <c r="F2846" s="85" t="s">
        <v>348</v>
      </c>
      <c r="G2846" s="85" t="s">
        <v>348</v>
      </c>
      <c r="H2846" s="840">
        <v>1.0418606374616799</v>
      </c>
      <c r="I2846" s="840">
        <v>1.0940233094211</v>
      </c>
      <c r="J2846" s="86">
        <v>9304.5</v>
      </c>
      <c r="K2846" s="44">
        <v>9693.9923012621894</v>
      </c>
      <c r="L2846" s="45">
        <v>9120.7589711855198</v>
      </c>
      <c r="M2846" s="46">
        <v>0.98025245539099504</v>
      </c>
      <c r="N2846" s="139">
        <v>10179.339882508601</v>
      </c>
      <c r="O2846" s="45">
        <v>9455.0331228289997</v>
      </c>
      <c r="P2846" s="99">
        <v>1.0161785289729699</v>
      </c>
      <c r="Q2846" s="86">
        <v>9342.0862558428198</v>
      </c>
      <c r="R2846" s="44">
        <v>9733.1519417343898</v>
      </c>
      <c r="S2846" s="45">
        <v>9158.0714547918906</v>
      </c>
      <c r="T2846" s="140">
        <v>0.98030260093821797</v>
      </c>
      <c r="U2846" s="44">
        <v>10220.4601225145</v>
      </c>
      <c r="V2846" s="45">
        <v>9493.6435853938692</v>
      </c>
      <c r="W2846" s="99">
        <v>1.01622307110002</v>
      </c>
      <c r="X2846" s="86">
        <v>9377.9154358430096</v>
      </c>
      <c r="Y2846" s="44">
        <v>9770.4809540491096</v>
      </c>
      <c r="Z2846" s="45">
        <v>9193.6450835516298</v>
      </c>
      <c r="AA2846" s="46">
        <v>0.98035060632055904</v>
      </c>
      <c r="AB2846" s="139">
        <v>10259.6580805922</v>
      </c>
      <c r="AC2846" s="45">
        <v>9530.4607825233707</v>
      </c>
      <c r="AD2846" s="99">
        <v>1.0162664451096799</v>
      </c>
      <c r="AE2846" s="142">
        <v>9418.14314319609</v>
      </c>
      <c r="AF2846" s="44">
        <v>9812.3926188756195</v>
      </c>
      <c r="AG2846" s="45">
        <v>9233.4112966190496</v>
      </c>
      <c r="AH2846" s="140">
        <v>0.98038553420049701</v>
      </c>
      <c r="AI2846" s="44">
        <v>10303.668130120999</v>
      </c>
      <c r="AJ2846" s="45">
        <v>9571.6431342583492</v>
      </c>
      <c r="AK2846" s="46">
        <v>1.01629832852701</v>
      </c>
    </row>
    <row r="2847" spans="1:37" x14ac:dyDescent="0.2">
      <c r="A2847" s="35" t="s">
        <v>4395</v>
      </c>
      <c r="B2847" s="35" t="s">
        <v>10167</v>
      </c>
      <c r="C2847" s="85" t="s">
        <v>1130</v>
      </c>
      <c r="D2847" s="85" t="s">
        <v>1130</v>
      </c>
      <c r="E2847" s="85" t="s">
        <v>12904</v>
      </c>
      <c r="F2847" s="85" t="s">
        <v>340</v>
      </c>
      <c r="G2847" s="85" t="s">
        <v>340</v>
      </c>
      <c r="H2847" s="840">
        <v>1.0607653972120801</v>
      </c>
      <c r="I2847" s="840">
        <v>1.1117174083960999</v>
      </c>
      <c r="J2847" s="86">
        <v>13701.916666666701</v>
      </c>
      <c r="K2847" s="44">
        <v>14534.5190754834</v>
      </c>
      <c r="L2847" s="45">
        <v>13675.051632991501</v>
      </c>
      <c r="M2847" s="46">
        <v>0.99803932294081699</v>
      </c>
      <c r="N2847" s="139">
        <v>15232.659286726001</v>
      </c>
      <c r="O2847" s="45">
        <v>14148.7856547795</v>
      </c>
      <c r="P2847" s="99">
        <v>1.03261361158326</v>
      </c>
      <c r="Q2847" s="86">
        <v>13742.936321813901</v>
      </c>
      <c r="R2847" s="44">
        <v>14578.0313062691</v>
      </c>
      <c r="S2847" s="45">
        <v>13716.692513608899</v>
      </c>
      <c r="T2847" s="140">
        <v>0.99809037838854697</v>
      </c>
      <c r="U2847" s="44">
        <v>15278.2615514395</v>
      </c>
      <c r="V2847" s="45">
        <v>14191.765149033999</v>
      </c>
      <c r="W2847" s="99">
        <v>1.03265887410886</v>
      </c>
      <c r="X2847" s="86">
        <v>13780.5128905771</v>
      </c>
      <c r="Y2847" s="44">
        <v>14617.891230159101</v>
      </c>
      <c r="Z2847" s="45">
        <v>13754.8708678819</v>
      </c>
      <c r="AA2847" s="46">
        <v>0.99813925483769705</v>
      </c>
      <c r="AB2847" s="139">
        <v>15320.0360770814</v>
      </c>
      <c r="AC2847" s="45">
        <v>14231.176309438901</v>
      </c>
      <c r="AD2847" s="99">
        <v>1.0327029496246101</v>
      </c>
      <c r="AE2847" s="142">
        <v>13830.855581850299</v>
      </c>
      <c r="AF2847" s="44">
        <v>14671.293015064301</v>
      </c>
      <c r="AG2847" s="45">
        <v>13805.611732322301</v>
      </c>
      <c r="AH2847" s="140">
        <v>0.99817481649066997</v>
      </c>
      <c r="AI2847" s="44">
        <v>15376.0029233553</v>
      </c>
      <c r="AJ2847" s="45">
        <v>14283.6134622225</v>
      </c>
      <c r="AK2847" s="46">
        <v>1.0327353487058599</v>
      </c>
    </row>
    <row r="2848" spans="1:37" x14ac:dyDescent="0.2">
      <c r="A2848" s="35" t="s">
        <v>4394</v>
      </c>
      <c r="B2848" s="35" t="s">
        <v>9747</v>
      </c>
      <c r="C2848" s="85" t="s">
        <v>1130</v>
      </c>
      <c r="D2848" s="85" t="s">
        <v>1130</v>
      </c>
      <c r="E2848" s="85" t="s">
        <v>12904</v>
      </c>
      <c r="F2848" s="85" t="s">
        <v>350</v>
      </c>
      <c r="G2848" s="85" t="s">
        <v>350</v>
      </c>
      <c r="H2848" s="840">
        <v>1.04265543646418</v>
      </c>
      <c r="I2848" s="840">
        <v>1.1062617447186101</v>
      </c>
      <c r="J2848" s="86">
        <v>24326.333333333299</v>
      </c>
      <c r="K2848" s="44">
        <v>25363.9836992399</v>
      </c>
      <c r="L2848" s="45">
        <v>23864.139219475601</v>
      </c>
      <c r="M2848" s="46">
        <v>0.98100025566843596</v>
      </c>
      <c r="N2848" s="139">
        <v>26911.2919559398</v>
      </c>
      <c r="O2848" s="45">
        <v>24996.4300002159</v>
      </c>
      <c r="P2848" s="99">
        <v>1.02754614341999</v>
      </c>
      <c r="Q2848" s="86">
        <v>24399.326318883701</v>
      </c>
      <c r="R2848" s="44">
        <v>25440.090232447801</v>
      </c>
      <c r="S2848" s="45">
        <v>23936.969807911399</v>
      </c>
      <c r="T2848" s="140">
        <v>0.98105043946994097</v>
      </c>
      <c r="U2848" s="44">
        <v>26992.041303487</v>
      </c>
      <c r="V2848" s="45">
        <v>25072.532616514902</v>
      </c>
      <c r="W2848" s="99">
        <v>1.02759118382339</v>
      </c>
      <c r="X2848" s="86">
        <v>24470.878470763699</v>
      </c>
      <c r="Y2848" s="44">
        <v>25514.6944725961</v>
      </c>
      <c r="Z2848" s="45">
        <v>24008.341707998799</v>
      </c>
      <c r="AA2848" s="46">
        <v>0.98109848147390799</v>
      </c>
      <c r="AB2848" s="139">
        <v>27071.196711864101</v>
      </c>
      <c r="AC2848" s="45">
        <v>25147.132250581199</v>
      </c>
      <c r="AD2848" s="99">
        <v>1.0276350430421</v>
      </c>
      <c r="AE2848" s="142">
        <v>24569.384760975699</v>
      </c>
      <c r="AF2848" s="44">
        <v>25617.402591611601</v>
      </c>
      <c r="AG2848" s="45">
        <v>24105.8448909201</v>
      </c>
      <c r="AH2848" s="140">
        <v>0.98113343599910197</v>
      </c>
      <c r="AI2848" s="44">
        <v>27180.170452339898</v>
      </c>
      <c r="AJ2848" s="45">
        <v>25249.152885425301</v>
      </c>
      <c r="AK2848" s="46">
        <v>1.02766728312747</v>
      </c>
    </row>
    <row r="2849" spans="1:37" x14ac:dyDescent="0.2">
      <c r="A2849" s="35" t="s">
        <v>4393</v>
      </c>
      <c r="B2849" s="35" t="s">
        <v>10410</v>
      </c>
      <c r="C2849" s="85" t="s">
        <v>1130</v>
      </c>
      <c r="D2849" s="85" t="s">
        <v>1130</v>
      </c>
      <c r="E2849" s="85" t="s">
        <v>12904</v>
      </c>
      <c r="F2849" s="85" t="s">
        <v>341</v>
      </c>
      <c r="G2849" s="85" t="s">
        <v>341</v>
      </c>
      <c r="H2849" s="840">
        <v>1.0617495186864501</v>
      </c>
      <c r="I2849" s="840">
        <v>1.11128599800564</v>
      </c>
      <c r="J2849" s="86">
        <v>15556.25</v>
      </c>
      <c r="K2849" s="44">
        <v>16516.8409500661</v>
      </c>
      <c r="L2849" s="45">
        <v>15540.153178308699</v>
      </c>
      <c r="M2849" s="46">
        <v>0.99896525051401597</v>
      </c>
      <c r="N2849" s="139">
        <v>17287.442806475301</v>
      </c>
      <c r="O2849" s="45">
        <v>16057.3618948613</v>
      </c>
      <c r="P2849" s="99">
        <v>1.0322128980224199</v>
      </c>
      <c r="Q2849" s="86">
        <v>15655.862550501901</v>
      </c>
      <c r="R2849" s="44">
        <v>16622.604527616601</v>
      </c>
      <c r="S2849" s="45">
        <v>15640.462713411</v>
      </c>
      <c r="T2849" s="140">
        <v>0.999016353328263</v>
      </c>
      <c r="U2849" s="44">
        <v>17398.140839073701</v>
      </c>
      <c r="V2849" s="45">
        <v>16160.891603186899</v>
      </c>
      <c r="W2849" s="99">
        <v>1.03225814298355</v>
      </c>
      <c r="X2849" s="86">
        <v>15748.1271305634</v>
      </c>
      <c r="Y2849" s="44">
        <v>16720.566401088701</v>
      </c>
      <c r="Z2849" s="45">
        <v>15733.406964358401</v>
      </c>
      <c r="AA2849" s="46">
        <v>0.99906527512237198</v>
      </c>
      <c r="AB2849" s="139">
        <v>17500.673175007902</v>
      </c>
      <c r="AC2849" s="45">
        <v>16256.8263047363</v>
      </c>
      <c r="AD2849" s="99">
        <v>1.0323022013954699</v>
      </c>
      <c r="AE2849" s="142">
        <v>15847.9780126449</v>
      </c>
      <c r="AF2849" s="44">
        <v>16826.583027079101</v>
      </c>
      <c r="AG2849" s="45">
        <v>15833.7286164904</v>
      </c>
      <c r="AH2849" s="140">
        <v>0.99910086976754697</v>
      </c>
      <c r="AI2849" s="44">
        <v>17611.636062153601</v>
      </c>
      <c r="AJ2849" s="45">
        <v>16360.4158507955</v>
      </c>
      <c r="AK2849" s="46">
        <v>1.03233458790401</v>
      </c>
    </row>
    <row r="2850" spans="1:37" x14ac:dyDescent="0.2">
      <c r="A2850" s="35" t="s">
        <v>4392</v>
      </c>
      <c r="B2850" s="35" t="s">
        <v>10409</v>
      </c>
      <c r="C2850" s="85" t="s">
        <v>1130</v>
      </c>
      <c r="D2850" s="85" t="s">
        <v>1130</v>
      </c>
      <c r="E2850" s="85" t="s">
        <v>12904</v>
      </c>
      <c r="F2850" s="85" t="s">
        <v>344</v>
      </c>
      <c r="G2850" s="85" t="s">
        <v>344</v>
      </c>
      <c r="H2850" s="840">
        <v>1.04238367821836</v>
      </c>
      <c r="I2850" s="840">
        <v>1.09977855393061</v>
      </c>
      <c r="J2850" s="86">
        <v>12730</v>
      </c>
      <c r="K2850" s="44">
        <v>13269.5442237198</v>
      </c>
      <c r="L2850" s="45">
        <v>12484.8783412255</v>
      </c>
      <c r="M2850" s="46">
        <v>0.98074456726044801</v>
      </c>
      <c r="N2850" s="139">
        <v>14000.180991536699</v>
      </c>
      <c r="O2850" s="45">
        <v>13004.003847836801</v>
      </c>
      <c r="P2850" s="99">
        <v>1.02152426141687</v>
      </c>
      <c r="Q2850" s="86">
        <v>12792.4094200031</v>
      </c>
      <c r="R2850" s="44">
        <v>13334.598784498099</v>
      </c>
      <c r="S2850" s="45">
        <v>12546.7278452507</v>
      </c>
      <c r="T2850" s="140">
        <v>0.98079473798202099</v>
      </c>
      <c r="U2850" s="44">
        <v>14068.817533219401</v>
      </c>
      <c r="V2850" s="45">
        <v>13068.329383145699</v>
      </c>
      <c r="W2850" s="99">
        <v>1.02156903786327</v>
      </c>
      <c r="X2850" s="86">
        <v>12860.799954603899</v>
      </c>
      <c r="Y2850" s="44">
        <v>13405.8879615105</v>
      </c>
      <c r="Z2850" s="45">
        <v>12614.422619278301</v>
      </c>
      <c r="AA2850" s="46">
        <v>0.98084276746429599</v>
      </c>
      <c r="AB2850" s="139">
        <v>14144.031976465199</v>
      </c>
      <c r="AC2850" s="45">
        <v>13138.755794742499</v>
      </c>
      <c r="AD2850" s="99">
        <v>1.02161264004726</v>
      </c>
      <c r="AE2850" s="142">
        <v>12928.6663936641</v>
      </c>
      <c r="AF2850" s="44">
        <v>13476.6308298858</v>
      </c>
      <c r="AG2850" s="45">
        <v>12681.4407227919</v>
      </c>
      <c r="AH2850" s="140">
        <v>0.980877712878925</v>
      </c>
      <c r="AI2850" s="44">
        <v>14218.670030675299</v>
      </c>
      <c r="AJ2850" s="45">
        <v>13208.5033852696</v>
      </c>
      <c r="AK2850" s="46">
        <v>1.02164469119124</v>
      </c>
    </row>
    <row r="2851" spans="1:37" x14ac:dyDescent="0.2">
      <c r="A2851" s="35" t="s">
        <v>4391</v>
      </c>
      <c r="B2851" s="35" t="s">
        <v>10408</v>
      </c>
      <c r="C2851" s="85" t="s">
        <v>1130</v>
      </c>
      <c r="D2851" s="85" t="s">
        <v>1130</v>
      </c>
      <c r="E2851" s="85" t="s">
        <v>12904</v>
      </c>
      <c r="F2851" s="85" t="s">
        <v>349</v>
      </c>
      <c r="G2851" s="85" t="s">
        <v>349</v>
      </c>
      <c r="H2851" s="840">
        <v>1.137951172465</v>
      </c>
      <c r="I2851" s="840">
        <v>1.1432081263098199</v>
      </c>
      <c r="J2851" s="86">
        <v>36229.25</v>
      </c>
      <c r="K2851" s="44">
        <v>41227.117515027501</v>
      </c>
      <c r="L2851" s="45">
        <v>38789.240825201399</v>
      </c>
      <c r="M2851" s="46">
        <v>1.0706608838218099</v>
      </c>
      <c r="N2851" s="139">
        <v>41417.573010110202</v>
      </c>
      <c r="O2851" s="45">
        <v>38470.522568038301</v>
      </c>
      <c r="P2851" s="99">
        <v>1.06186362036306</v>
      </c>
      <c r="Q2851" s="86">
        <v>36655.353438465099</v>
      </c>
      <c r="R2851" s="44">
        <v>41712.002422420199</v>
      </c>
      <c r="S2851" s="45">
        <v>39247.460739722803</v>
      </c>
      <c r="T2851" s="140">
        <v>1.07071565427978</v>
      </c>
      <c r="U2851" s="44">
        <v>41904.697923612002</v>
      </c>
      <c r="V2851" s="45">
        <v>38924.692418103099</v>
      </c>
      <c r="W2851" s="99">
        <v>1.0619101650035301</v>
      </c>
      <c r="X2851" s="86">
        <v>37041.929389858298</v>
      </c>
      <c r="Y2851" s="44">
        <v>42151.9069795549</v>
      </c>
      <c r="Z2851" s="45">
        <v>39663.315878458299</v>
      </c>
      <c r="AA2851" s="46">
        <v>1.0707680871860199</v>
      </c>
      <c r="AB2851" s="139">
        <v>42346.634692680702</v>
      </c>
      <c r="AC2851" s="45">
        <v>39336.880239106496</v>
      </c>
      <c r="AD2851" s="99">
        <v>1.0619554890106899</v>
      </c>
      <c r="AE2851" s="142">
        <v>37418.426252797799</v>
      </c>
      <c r="AF2851" s="44">
        <v>42580.342026166298</v>
      </c>
      <c r="AG2851" s="45">
        <v>40067.884189835699</v>
      </c>
      <c r="AH2851" s="140">
        <v>1.07080623645522</v>
      </c>
      <c r="AI2851" s="44">
        <v>42777.048965923299</v>
      </c>
      <c r="AJ2851" s="45">
        <v>39737.949812413302</v>
      </c>
      <c r="AK2851" s="46">
        <v>1.06198880583446</v>
      </c>
    </row>
    <row r="2852" spans="1:37" x14ac:dyDescent="0.2">
      <c r="A2852" s="35" t="s">
        <v>4390</v>
      </c>
      <c r="B2852" s="35" t="s">
        <v>10407</v>
      </c>
      <c r="C2852" s="85" t="s">
        <v>1130</v>
      </c>
      <c r="D2852" s="85" t="s">
        <v>1130</v>
      </c>
      <c r="E2852" s="85" t="s">
        <v>12904</v>
      </c>
      <c r="F2852" s="85" t="s">
        <v>345</v>
      </c>
      <c r="G2852" s="85" t="s">
        <v>345</v>
      </c>
      <c r="H2852" s="840">
        <v>1.0982483627759001</v>
      </c>
      <c r="I2852" s="840">
        <v>1.12769330608063</v>
      </c>
      <c r="J2852" s="86">
        <v>11469.833333333299</v>
      </c>
      <c r="K2852" s="44">
        <v>12596.7256796457</v>
      </c>
      <c r="L2852" s="45">
        <v>11851.8454708524</v>
      </c>
      <c r="M2852" s="46">
        <v>1.03330581416635</v>
      </c>
      <c r="N2852" s="139">
        <v>12934.454271860501</v>
      </c>
      <c r="O2852" s="45">
        <v>12014.108476356199</v>
      </c>
      <c r="P2852" s="99">
        <v>1.0474527508120901</v>
      </c>
      <c r="Q2852" s="86">
        <v>11506.552990652899</v>
      </c>
      <c r="R2852" s="44">
        <v>12637.052983178601</v>
      </c>
      <c r="S2852" s="45">
        <v>11890.3963372546</v>
      </c>
      <c r="T2852" s="140">
        <v>1.03335867369781</v>
      </c>
      <c r="U2852" s="44">
        <v>12975.8627836213</v>
      </c>
      <c r="V2852" s="45">
        <v>12053.0988824375</v>
      </c>
      <c r="W2852" s="99">
        <v>1.04749866378129</v>
      </c>
      <c r="X2852" s="86">
        <v>11540.7871683048</v>
      </c>
      <c r="Y2852" s="44">
        <v>12674.650612735901</v>
      </c>
      <c r="Z2852" s="45">
        <v>11926.356526310199</v>
      </c>
      <c r="AA2852" s="46">
        <v>1.0334092772340799</v>
      </c>
      <c r="AB2852" s="139">
        <v>13014.4684365986</v>
      </c>
      <c r="AC2852" s="45">
        <v>12089.4751137001</v>
      </c>
      <c r="AD2852" s="99">
        <v>1.0475433726827701</v>
      </c>
      <c r="AE2852" s="142">
        <v>11583.1432379092</v>
      </c>
      <c r="AF2852" s="44">
        <v>12721.1680968324</v>
      </c>
      <c r="AG2852" s="45">
        <v>11970.5541526672</v>
      </c>
      <c r="AH2852" s="140">
        <v>1.03344609548556</v>
      </c>
      <c r="AI2852" s="44">
        <v>13062.233092763299</v>
      </c>
      <c r="AJ2852" s="45">
        <v>12134.225609900501</v>
      </c>
      <c r="AK2852" s="46">
        <v>1.0475762373539299</v>
      </c>
    </row>
    <row r="2853" spans="1:37" x14ac:dyDescent="0.2">
      <c r="A2853" s="35" t="s">
        <v>4389</v>
      </c>
      <c r="B2853" s="35" t="s">
        <v>10406</v>
      </c>
      <c r="C2853" s="85" t="s">
        <v>1130</v>
      </c>
      <c r="D2853" s="85" t="s">
        <v>1130</v>
      </c>
      <c r="E2853" s="85" t="s">
        <v>12904</v>
      </c>
      <c r="F2853" s="85" t="s">
        <v>342</v>
      </c>
      <c r="G2853" s="85" t="s">
        <v>342</v>
      </c>
      <c r="H2853" s="840">
        <v>1.0413360504740301</v>
      </c>
      <c r="I2853" s="840">
        <v>1.0966305828296099</v>
      </c>
      <c r="J2853" s="86">
        <v>15269.833333333299</v>
      </c>
      <c r="K2853" s="44">
        <v>15901.02793473</v>
      </c>
      <c r="L2853" s="45">
        <v>14960.754937661501</v>
      </c>
      <c r="M2853" s="46">
        <v>0.97975888872361305</v>
      </c>
      <c r="N2853" s="139">
        <v>16745.366228044299</v>
      </c>
      <c r="O2853" s="45">
        <v>15553.856553323199</v>
      </c>
      <c r="P2853" s="99">
        <v>1.01860028291009</v>
      </c>
      <c r="Q2853" s="86">
        <v>15301.744149075501</v>
      </c>
      <c r="R2853" s="44">
        <v>15934.2578175624</v>
      </c>
      <c r="S2853" s="45">
        <v>14992.7867710148</v>
      </c>
      <c r="T2853" s="140">
        <v>0.97980900902206403</v>
      </c>
      <c r="U2853" s="44">
        <v>16780.360604510301</v>
      </c>
      <c r="V2853" s="45">
        <v>15587.044115819201</v>
      </c>
      <c r="W2853" s="99">
        <v>1.01864493118981</v>
      </c>
      <c r="X2853" s="86">
        <v>15334.0142574613</v>
      </c>
      <c r="Y2853" s="44">
        <v>15967.861844777201</v>
      </c>
      <c r="Z2853" s="45">
        <v>15025.1410585094</v>
      </c>
      <c r="AA2853" s="46">
        <v>0.97985699023322703</v>
      </c>
      <c r="AB2853" s="139">
        <v>16815.748992277298</v>
      </c>
      <c r="AC2853" s="45">
        <v>15620.5825808969</v>
      </c>
      <c r="AD2853" s="99">
        <v>1.0186884085682999</v>
      </c>
      <c r="AE2853" s="142">
        <v>15367.3164119227</v>
      </c>
      <c r="AF2853" s="44">
        <v>16002.540578776299</v>
      </c>
      <c r="AG2853" s="45">
        <v>15058.3088848731</v>
      </c>
      <c r="AH2853" s="140">
        <v>0.97989190052663699</v>
      </c>
      <c r="AI2853" s="44">
        <v>16852.2691533338</v>
      </c>
      <c r="AJ2853" s="45">
        <v>15654.9982298669</v>
      </c>
      <c r="AK2853" s="46">
        <v>1.01872036797011</v>
      </c>
    </row>
    <row r="2854" spans="1:37" x14ac:dyDescent="0.2">
      <c r="A2854" s="35" t="s">
        <v>4388</v>
      </c>
      <c r="B2854" s="35" t="s">
        <v>10405</v>
      </c>
      <c r="C2854" s="85" t="s">
        <v>1130</v>
      </c>
      <c r="D2854" s="85" t="s">
        <v>1130</v>
      </c>
      <c r="E2854" s="85" t="s">
        <v>12904</v>
      </c>
      <c r="F2854" s="85" t="s">
        <v>445</v>
      </c>
      <c r="G2854" s="85" t="s">
        <v>445</v>
      </c>
      <c r="H2854" s="840">
        <v>1.0625174321603601</v>
      </c>
      <c r="I2854" s="840">
        <v>1.1199721766542501</v>
      </c>
      <c r="J2854" s="86">
        <v>4881.8333333333303</v>
      </c>
      <c r="K2854" s="44">
        <v>5187.0330175681802</v>
      </c>
      <c r="L2854" s="45">
        <v>4880.3090056777301</v>
      </c>
      <c r="M2854" s="46">
        <v>0.99968775508061902</v>
      </c>
      <c r="N2854" s="139">
        <v>5467.5175043965801</v>
      </c>
      <c r="O2854" s="45">
        <v>5078.4785359752595</v>
      </c>
      <c r="P2854" s="99">
        <v>1.0402810151873101</v>
      </c>
      <c r="Q2854" s="86">
        <v>4902.7826866784399</v>
      </c>
      <c r="R2854" s="44">
        <v>5209.2920706898503</v>
      </c>
      <c r="S2854" s="45">
        <v>4901.5025448947599</v>
      </c>
      <c r="T2854" s="140">
        <v>0.99973889485512701</v>
      </c>
      <c r="U2854" s="44">
        <v>5490.9801972619998</v>
      </c>
      <c r="V2854" s="45">
        <v>5100.4953106197099</v>
      </c>
      <c r="W2854" s="99">
        <v>1.0403266137980101</v>
      </c>
      <c r="X2854" s="86">
        <v>4922.3625691659299</v>
      </c>
      <c r="Y2854" s="44">
        <v>5230.0960371524598</v>
      </c>
      <c r="Z2854" s="45">
        <v>4921.3182999494602</v>
      </c>
      <c r="AA2854" s="46">
        <v>0.99978785203206699</v>
      </c>
      <c r="AB2854" s="139">
        <v>5512.9091208701502</v>
      </c>
      <c r="AC2854" s="45">
        <v>5121.0833500833096</v>
      </c>
      <c r="AD2854" s="99">
        <v>1.0403710165850399</v>
      </c>
      <c r="AE2854" s="142">
        <v>4940.5022736436003</v>
      </c>
      <c r="AF2854" s="44">
        <v>5249.3697893742101</v>
      </c>
      <c r="AG2854" s="45">
        <v>4939.6301387390504</v>
      </c>
      <c r="AH2854" s="140">
        <v>0.99982347242117497</v>
      </c>
      <c r="AI2854" s="44">
        <v>5533.2250851778699</v>
      </c>
      <c r="AJ2854" s="45">
        <v>5140.11662914716</v>
      </c>
      <c r="AK2854" s="46">
        <v>1.0404036562372301</v>
      </c>
    </row>
    <row r="2855" spans="1:37" x14ac:dyDescent="0.2">
      <c r="A2855" s="35" t="s">
        <v>4387</v>
      </c>
      <c r="B2855" s="35" t="s">
        <v>10404</v>
      </c>
      <c r="C2855" s="85" t="s">
        <v>1130</v>
      </c>
      <c r="D2855" s="85" t="s">
        <v>1130</v>
      </c>
      <c r="E2855" s="85" t="s">
        <v>12904</v>
      </c>
      <c r="F2855" s="85" t="s">
        <v>341</v>
      </c>
      <c r="G2855" s="85" t="s">
        <v>341</v>
      </c>
      <c r="H2855" s="840">
        <v>1.0617495186864501</v>
      </c>
      <c r="I2855" s="840">
        <v>1.11128599800564</v>
      </c>
      <c r="J2855" s="86">
        <v>20998.916666666701</v>
      </c>
      <c r="K2855" s="44">
        <v>22295.589663770199</v>
      </c>
      <c r="L2855" s="45">
        <v>20977.188048439599</v>
      </c>
      <c r="M2855" s="46">
        <v>0.99896525051401597</v>
      </c>
      <c r="N2855" s="139">
        <v>23335.802064954001</v>
      </c>
      <c r="O2855" s="45">
        <v>21675.3526278313</v>
      </c>
      <c r="P2855" s="99">
        <v>1.0322128980224199</v>
      </c>
      <c r="Q2855" s="86">
        <v>21116.715125389201</v>
      </c>
      <c r="R2855" s="44">
        <v>22420.6621206208</v>
      </c>
      <c r="S2855" s="45">
        <v>21095.943738838101</v>
      </c>
      <c r="T2855" s="140">
        <v>0.999016353328264</v>
      </c>
      <c r="U2855" s="44">
        <v>23466.709842718999</v>
      </c>
      <c r="V2855" s="45">
        <v>21797.901141246901</v>
      </c>
      <c r="W2855" s="99">
        <v>1.03225814298355</v>
      </c>
      <c r="X2855" s="86">
        <v>21220.6866164044</v>
      </c>
      <c r="Y2855" s="44">
        <v>22531.0538011633</v>
      </c>
      <c r="Z2855" s="45">
        <v>21200.851112703702</v>
      </c>
      <c r="AA2855" s="46">
        <v>0.99906527512237198</v>
      </c>
      <c r="AB2855" s="139">
        <v>23582.251904875899</v>
      </c>
      <c r="AC2855" s="45">
        <v>21906.161509237601</v>
      </c>
      <c r="AD2855" s="99">
        <v>1.0323022013954699</v>
      </c>
      <c r="AE2855" s="142">
        <v>21337.0956450677</v>
      </c>
      <c r="AF2855" s="44">
        <v>22654.651031317298</v>
      </c>
      <c r="AG2855" s="45">
        <v>21317.910817300501</v>
      </c>
      <c r="AH2855" s="140">
        <v>0.99910086976754697</v>
      </c>
      <c r="AI2855" s="44">
        <v>23711.615628471001</v>
      </c>
      <c r="AJ2855" s="45">
        <v>22027.021839819401</v>
      </c>
      <c r="AK2855" s="46">
        <v>1.03233458790401</v>
      </c>
    </row>
    <row r="2856" spans="1:37" x14ac:dyDescent="0.2">
      <c r="A2856" s="35" t="s">
        <v>4386</v>
      </c>
      <c r="B2856" s="35" t="s">
        <v>7725</v>
      </c>
      <c r="C2856" s="85" t="s">
        <v>1130</v>
      </c>
      <c r="D2856" s="85" t="s">
        <v>1130</v>
      </c>
      <c r="E2856" s="85" t="s">
        <v>12904</v>
      </c>
      <c r="F2856" s="85" t="s">
        <v>340</v>
      </c>
      <c r="G2856" s="85" t="s">
        <v>340</v>
      </c>
      <c r="H2856" s="840">
        <v>1.0607653972120801</v>
      </c>
      <c r="I2856" s="840">
        <v>1.1117174083960999</v>
      </c>
      <c r="J2856" s="86">
        <v>9851.1666666666697</v>
      </c>
      <c r="K2856" s="44">
        <v>10449.776722168999</v>
      </c>
      <c r="L2856" s="45">
        <v>9831.8517101771504</v>
      </c>
      <c r="M2856" s="46">
        <v>0.99803932294081699</v>
      </c>
      <c r="N2856" s="139">
        <v>10951.713476344699</v>
      </c>
      <c r="O2856" s="45">
        <v>10172.4487899753</v>
      </c>
      <c r="P2856" s="99">
        <v>1.03261361158326</v>
      </c>
      <c r="Q2856" s="86">
        <v>9880.9140869831208</v>
      </c>
      <c r="R2856" s="44">
        <v>10481.331756297001</v>
      </c>
      <c r="S2856" s="45">
        <v>9862.0452799017094</v>
      </c>
      <c r="T2856" s="140">
        <v>0.99809037838854697</v>
      </c>
      <c r="U2856" s="44">
        <v>10984.784201365401</v>
      </c>
      <c r="V2856" s="45">
        <v>10203.613616230299</v>
      </c>
      <c r="W2856" s="99">
        <v>1.03265887410886</v>
      </c>
      <c r="X2856" s="86">
        <v>9912.4056451865308</v>
      </c>
      <c r="Y2856" s="44">
        <v>10514.736911543499</v>
      </c>
      <c r="Z2856" s="45">
        <v>9893.9611843354596</v>
      </c>
      <c r="AA2856" s="46">
        <v>0.99813925483769705</v>
      </c>
      <c r="AB2856" s="139">
        <v>11019.793914837601</v>
      </c>
      <c r="AC2856" s="45">
        <v>10236.5705476598</v>
      </c>
      <c r="AD2856" s="99">
        <v>1.0327029496246101</v>
      </c>
      <c r="AE2856" s="142">
        <v>9948.5176307737693</v>
      </c>
      <c r="AF2856" s="44">
        <v>10553.043256279099</v>
      </c>
      <c r="AG2856" s="45">
        <v>9930.3597604518109</v>
      </c>
      <c r="AH2856" s="140">
        <v>0.99817481649066997</v>
      </c>
      <c r="AI2856" s="44">
        <v>11059.9402378667</v>
      </c>
      <c r="AJ2856" s="45">
        <v>10274.1858245236</v>
      </c>
      <c r="AK2856" s="46">
        <v>1.0327353487058599</v>
      </c>
    </row>
    <row r="2857" spans="1:37" x14ac:dyDescent="0.2">
      <c r="A2857" s="35" t="s">
        <v>4385</v>
      </c>
      <c r="B2857" s="35" t="s">
        <v>10403</v>
      </c>
      <c r="C2857" s="85" t="s">
        <v>1130</v>
      </c>
      <c r="D2857" s="85" t="s">
        <v>1130</v>
      </c>
      <c r="E2857" s="85" t="s">
        <v>12904</v>
      </c>
      <c r="F2857" s="85" t="s">
        <v>348</v>
      </c>
      <c r="G2857" s="85" t="s">
        <v>348</v>
      </c>
      <c r="H2857" s="840">
        <v>1.0418606374616799</v>
      </c>
      <c r="I2857" s="840">
        <v>1.0940233094211</v>
      </c>
      <c r="J2857" s="86">
        <v>4604.3333333333303</v>
      </c>
      <c r="K2857" s="44">
        <v>4797.07366175272</v>
      </c>
      <c r="L2857" s="45">
        <v>4513.4090554386103</v>
      </c>
      <c r="M2857" s="46">
        <v>0.98025245539099504</v>
      </c>
      <c r="N2857" s="139">
        <v>5037.2479910112197</v>
      </c>
      <c r="O2857" s="45">
        <v>4678.8246735678804</v>
      </c>
      <c r="P2857" s="99">
        <v>1.0161785289729699</v>
      </c>
      <c r="Q2857" s="86">
        <v>4635.2475232443703</v>
      </c>
      <c r="R2857" s="44">
        <v>4829.2819393600503</v>
      </c>
      <c r="S2857" s="45">
        <v>4543.9452030288903</v>
      </c>
      <c r="T2857" s="140">
        <v>0.98030260093821797</v>
      </c>
      <c r="U2857" s="44">
        <v>5071.0688353657697</v>
      </c>
      <c r="V2857" s="45">
        <v>4710.4454733801504</v>
      </c>
      <c r="W2857" s="99">
        <v>1.01622307110002</v>
      </c>
      <c r="X2857" s="86">
        <v>4664.35671813933</v>
      </c>
      <c r="Y2857" s="44">
        <v>4859.6096637092996</v>
      </c>
      <c r="Z2857" s="45">
        <v>4572.7049367232603</v>
      </c>
      <c r="AA2857" s="46">
        <v>0.98035060632055904</v>
      </c>
      <c r="AB2857" s="139">
        <v>5102.9149730993304</v>
      </c>
      <c r="AC2857" s="45">
        <v>4740.2292206669099</v>
      </c>
      <c r="AD2857" s="99">
        <v>1.0162664451096799</v>
      </c>
      <c r="AE2857" s="142">
        <v>4694.3873292348999</v>
      </c>
      <c r="AF2857" s="44">
        <v>4890.8973753287</v>
      </c>
      <c r="AG2857" s="45">
        <v>4602.3094295159999</v>
      </c>
      <c r="AH2857" s="140">
        <v>0.98038553420049701</v>
      </c>
      <c r="AI2857" s="44">
        <v>5135.7691616340499</v>
      </c>
      <c r="AJ2857" s="45">
        <v>4770.8979961598197</v>
      </c>
      <c r="AK2857" s="46">
        <v>1.01629832852701</v>
      </c>
    </row>
    <row r="2858" spans="1:37" x14ac:dyDescent="0.2">
      <c r="A2858" s="35" t="s">
        <v>4384</v>
      </c>
      <c r="B2858" s="35" t="s">
        <v>13474</v>
      </c>
      <c r="C2858" s="85" t="s">
        <v>1130</v>
      </c>
      <c r="D2858" s="85" t="s">
        <v>1130</v>
      </c>
      <c r="E2858" s="85" t="s">
        <v>12904</v>
      </c>
      <c r="F2858" s="85" t="s">
        <v>445</v>
      </c>
      <c r="G2858" s="85" t="s">
        <v>445</v>
      </c>
      <c r="H2858" s="840">
        <v>1.0625174321603601</v>
      </c>
      <c r="I2858" s="840">
        <v>1.1199721766542501</v>
      </c>
      <c r="J2858" s="86">
        <v>6990.5833333333303</v>
      </c>
      <c r="K2858" s="44">
        <v>7427.6166526363404</v>
      </c>
      <c r="L2858" s="45">
        <v>6988.4005592039903</v>
      </c>
      <c r="M2858" s="46">
        <v>0.99968775508061902</v>
      </c>
      <c r="N2858" s="139">
        <v>7829.2588319162196</v>
      </c>
      <c r="O2858" s="45">
        <v>7272.1711267515102</v>
      </c>
      <c r="P2858" s="99">
        <v>1.0402810151873101</v>
      </c>
      <c r="Q2858" s="86">
        <v>7011.02950300472</v>
      </c>
      <c r="R2858" s="44">
        <v>7449.3410643330899</v>
      </c>
      <c r="S2858" s="45">
        <v>7009.1988871306303</v>
      </c>
      <c r="T2858" s="140">
        <v>0.99973889485512701</v>
      </c>
      <c r="U2858" s="44">
        <v>7852.1579730673202</v>
      </c>
      <c r="V2858" s="45">
        <v>7293.7605820988601</v>
      </c>
      <c r="W2858" s="99">
        <v>1.0403266137980101</v>
      </c>
      <c r="X2858" s="86">
        <v>7030.8525262475796</v>
      </c>
      <c r="Y2858" s="44">
        <v>7470.4033720867501</v>
      </c>
      <c r="Z2858" s="45">
        <v>7029.3609451713</v>
      </c>
      <c r="AA2858" s="46">
        <v>0.99978785203206699</v>
      </c>
      <c r="AB2858" s="139">
        <v>7874.3592075565002</v>
      </c>
      <c r="AC2858" s="45">
        <v>7314.69519019168</v>
      </c>
      <c r="AD2858" s="99">
        <v>1.0403710165850399</v>
      </c>
      <c r="AE2858" s="142">
        <v>7053.4128042002203</v>
      </c>
      <c r="AF2858" s="44">
        <v>7494.37406068582</v>
      </c>
      <c r="AG2858" s="45">
        <v>7052.1676823154403</v>
      </c>
      <c r="AH2858" s="140">
        <v>0.99982347242117497</v>
      </c>
      <c r="AI2858" s="44">
        <v>7899.6260911610398</v>
      </c>
      <c r="AJ2858" s="45">
        <v>7338.3964704404198</v>
      </c>
      <c r="AK2858" s="46">
        <v>1.0404036562372301</v>
      </c>
    </row>
    <row r="2859" spans="1:37" x14ac:dyDescent="0.2">
      <c r="A2859" s="35" t="s">
        <v>4383</v>
      </c>
      <c r="B2859" s="35" t="s">
        <v>9317</v>
      </c>
      <c r="C2859" s="85" t="s">
        <v>1130</v>
      </c>
      <c r="D2859" s="85" t="s">
        <v>1130</v>
      </c>
      <c r="E2859" s="85" t="s">
        <v>12904</v>
      </c>
      <c r="F2859" s="85" t="s">
        <v>350</v>
      </c>
      <c r="G2859" s="85" t="s">
        <v>350</v>
      </c>
      <c r="H2859" s="840">
        <v>1.04265543646418</v>
      </c>
      <c r="I2859" s="840">
        <v>1.1062617447186101</v>
      </c>
      <c r="J2859" s="86">
        <v>14285.75</v>
      </c>
      <c r="K2859" s="44">
        <v>14895.1149014682</v>
      </c>
      <c r="L2859" s="45">
        <v>14014.324402415399</v>
      </c>
      <c r="M2859" s="46">
        <v>0.98100025566843596</v>
      </c>
      <c r="N2859" s="139">
        <v>15803.7787196139</v>
      </c>
      <c r="O2859" s="45">
        <v>14679.267318362199</v>
      </c>
      <c r="P2859" s="99">
        <v>1.02754614341999</v>
      </c>
      <c r="Q2859" s="86">
        <v>14223.6075534993</v>
      </c>
      <c r="R2859" s="44">
        <v>14830.321741789099</v>
      </c>
      <c r="S2859" s="45">
        <v>13954.076441208499</v>
      </c>
      <c r="T2859" s="140">
        <v>0.98105043946994097</v>
      </c>
      <c r="U2859" s="44">
        <v>15735.032908327001</v>
      </c>
      <c r="V2859" s="45">
        <v>14616.0537241397</v>
      </c>
      <c r="W2859" s="99">
        <v>1.02759118382339</v>
      </c>
      <c r="X2859" s="86">
        <v>14184.8822744176</v>
      </c>
      <c r="Y2859" s="44">
        <v>14789.9446190259</v>
      </c>
      <c r="Z2859" s="45">
        <v>13916.766459317199</v>
      </c>
      <c r="AA2859" s="46">
        <v>0.98109848147390699</v>
      </c>
      <c r="AB2859" s="139">
        <v>15692.1926135253</v>
      </c>
      <c r="AC2859" s="45">
        <v>14576.882106618201</v>
      </c>
      <c r="AD2859" s="99">
        <v>1.0276350430421</v>
      </c>
      <c r="AE2859" s="142">
        <v>14207.9324404168</v>
      </c>
      <c r="AF2859" s="44">
        <v>14813.9779999164</v>
      </c>
      <c r="AG2859" s="45">
        <v>13939.8775737092</v>
      </c>
      <c r="AH2859" s="140">
        <v>0.98113343599910197</v>
      </c>
      <c r="AI2859" s="44">
        <v>15717.692130379601</v>
      </c>
      <c r="AJ2859" s="45">
        <v>14601.027329901701</v>
      </c>
      <c r="AK2859" s="46">
        <v>1.02766728312747</v>
      </c>
    </row>
    <row r="2860" spans="1:37" x14ac:dyDescent="0.2">
      <c r="A2860" s="35" t="s">
        <v>4382</v>
      </c>
      <c r="B2860" s="35" t="s">
        <v>10402</v>
      </c>
      <c r="C2860" s="85" t="s">
        <v>1130</v>
      </c>
      <c r="D2860" s="85" t="s">
        <v>1130</v>
      </c>
      <c r="E2860" s="85" t="s">
        <v>12904</v>
      </c>
      <c r="F2860" s="85" t="s">
        <v>346</v>
      </c>
      <c r="G2860" s="85" t="s">
        <v>346</v>
      </c>
      <c r="H2860" s="840">
        <v>1.0594610653382499</v>
      </c>
      <c r="I2860" s="840">
        <v>1.11027329024821</v>
      </c>
      <c r="J2860" s="86">
        <v>7018.5833333333303</v>
      </c>
      <c r="K2860" s="44">
        <v>7435.91577549864</v>
      </c>
      <c r="L2860" s="45">
        <v>6996.2089313325096</v>
      </c>
      <c r="M2860" s="46">
        <v>0.99681211991962004</v>
      </c>
      <c r="N2860" s="139">
        <v>7792.5456103812403</v>
      </c>
      <c r="O2860" s="45">
        <v>7238.0702194563901</v>
      </c>
      <c r="P2860" s="99">
        <v>1.0312722490706401</v>
      </c>
      <c r="Q2860" s="86">
        <v>7104.9622564526999</v>
      </c>
      <c r="R2860" s="44">
        <v>7527.4308814094602</v>
      </c>
      <c r="S2860" s="45">
        <v>7082.6747897938203</v>
      </c>
      <c r="T2860" s="140">
        <v>0.99686311258886195</v>
      </c>
      <c r="U2860" s="44">
        <v>7888.4498215610802</v>
      </c>
      <c r="V2860" s="45">
        <v>7327.47157656729</v>
      </c>
      <c r="W2860" s="99">
        <v>1.0313174528003299</v>
      </c>
      <c r="X2860" s="86">
        <v>7186.8814619509603</v>
      </c>
      <c r="Y2860" s="44">
        <v>7614.2210901383096</v>
      </c>
      <c r="Z2860" s="45">
        <v>7164.6878612884002</v>
      </c>
      <c r="AA2860" s="46">
        <v>0.99691192893884994</v>
      </c>
      <c r="AB2860" s="139">
        <v>7979.4025273841498</v>
      </c>
      <c r="AC2860" s="45">
        <v>7412.27263694669</v>
      </c>
      <c r="AD2860" s="99">
        <v>1.0313614710621</v>
      </c>
      <c r="AE2860" s="142">
        <v>7266.2249292475699</v>
      </c>
      <c r="AF2860" s="44">
        <v>7698.2824045280004</v>
      </c>
      <c r="AG2860" s="45">
        <v>7244.04439155815</v>
      </c>
      <c r="AH2860" s="140">
        <v>0.99694744686472103</v>
      </c>
      <c r="AI2860" s="44">
        <v>8067.4954598792601</v>
      </c>
      <c r="AJ2860" s="45">
        <v>7494.3395453000303</v>
      </c>
      <c r="AK2860" s="46">
        <v>1.0313938280570201</v>
      </c>
    </row>
    <row r="2861" spans="1:37" x14ac:dyDescent="0.2">
      <c r="A2861" s="35" t="s">
        <v>4381</v>
      </c>
      <c r="B2861" s="35" t="s">
        <v>10401</v>
      </c>
      <c r="C2861" s="85" t="s">
        <v>1130</v>
      </c>
      <c r="D2861" s="85" t="s">
        <v>1130</v>
      </c>
      <c r="E2861" s="85" t="s">
        <v>12904</v>
      </c>
      <c r="F2861" s="85" t="s">
        <v>351</v>
      </c>
      <c r="G2861" s="85" t="s">
        <v>351</v>
      </c>
      <c r="H2861" s="840">
        <v>1.0422700480612801</v>
      </c>
      <c r="I2861" s="840">
        <v>1.1028626722477901</v>
      </c>
      <c r="J2861" s="86">
        <v>10481.916666666701</v>
      </c>
      <c r="K2861" s="44">
        <v>10924.987787941</v>
      </c>
      <c r="L2861" s="45">
        <v>10278.962194346001</v>
      </c>
      <c r="M2861" s="46">
        <v>0.98063765637766598</v>
      </c>
      <c r="N2861" s="139">
        <v>11560.1146252787</v>
      </c>
      <c r="O2861" s="45">
        <v>10737.5594043701</v>
      </c>
      <c r="P2861" s="99">
        <v>1.0243889305585101</v>
      </c>
      <c r="Q2861" s="86">
        <v>10581.596382313901</v>
      </c>
      <c r="R2861" s="44">
        <v>11028.8809699594</v>
      </c>
      <c r="S2861" s="45">
        <v>10377.242705540701</v>
      </c>
      <c r="T2861" s="140">
        <v>0.98068782163013302</v>
      </c>
      <c r="U2861" s="44">
        <v>11670.0476628463</v>
      </c>
      <c r="V2861" s="45">
        <v>10840.145336662499</v>
      </c>
      <c r="W2861" s="99">
        <v>1.02443383257188</v>
      </c>
      <c r="X2861" s="86">
        <v>10674.8659995004</v>
      </c>
      <c r="Y2861" s="44">
        <v>11126.093098347001</v>
      </c>
      <c r="Z2861" s="45">
        <v>10469.2237356406</v>
      </c>
      <c r="AA2861" s="46">
        <v>0.98073584587671703</v>
      </c>
      <c r="AB2861" s="139">
        <v>11772.911242096099</v>
      </c>
      <c r="AC2861" s="45">
        <v>10936.160640788999</v>
      </c>
      <c r="AD2861" s="99">
        <v>1.0244775570298399</v>
      </c>
      <c r="AE2861" s="142">
        <v>10769.451420772701</v>
      </c>
      <c r="AF2861" s="44">
        <v>11224.6766499224</v>
      </c>
      <c r="AG2861" s="45">
        <v>10562.363350699799</v>
      </c>
      <c r="AH2861" s="140">
        <v>0.98077078748195001</v>
      </c>
      <c r="AI2861" s="44">
        <v>11877.2259725562</v>
      </c>
      <c r="AJ2861" s="45">
        <v>11033.407423315</v>
      </c>
      <c r="AK2861" s="46">
        <v>1.0245096980551101</v>
      </c>
    </row>
    <row r="2862" spans="1:37" x14ac:dyDescent="0.2">
      <c r="A2862" s="35" t="s">
        <v>4380</v>
      </c>
      <c r="B2862" s="35" t="s">
        <v>10400</v>
      </c>
      <c r="C2862" s="85" t="s">
        <v>1130</v>
      </c>
      <c r="D2862" s="85" t="s">
        <v>1130</v>
      </c>
      <c r="E2862" s="85" t="s">
        <v>12904</v>
      </c>
      <c r="F2862" s="85" t="s">
        <v>349</v>
      </c>
      <c r="G2862" s="85" t="s">
        <v>349</v>
      </c>
      <c r="H2862" s="840">
        <v>1.137951172465</v>
      </c>
      <c r="I2862" s="840">
        <v>1.1432081263098199</v>
      </c>
      <c r="J2862" s="86">
        <v>7280.3333333333303</v>
      </c>
      <c r="K2862" s="44">
        <v>8284.6638526026709</v>
      </c>
      <c r="L2862" s="45">
        <v>7794.76812118406</v>
      </c>
      <c r="M2862" s="46">
        <v>1.0706608838218099</v>
      </c>
      <c r="N2862" s="139">
        <v>8322.9362289109595</v>
      </c>
      <c r="O2862" s="45">
        <v>7730.7211107831699</v>
      </c>
      <c r="P2862" s="99">
        <v>1.06186362036306</v>
      </c>
      <c r="Q2862" s="86">
        <v>7372.7118591401804</v>
      </c>
      <c r="R2862" s="44">
        <v>8389.7861043551602</v>
      </c>
      <c r="S2862" s="45">
        <v>7894.0780020755901</v>
      </c>
      <c r="T2862" s="140">
        <v>1.07071565427978</v>
      </c>
      <c r="U2862" s="44">
        <v>8428.5441103098692</v>
      </c>
      <c r="V2862" s="45">
        <v>7829.1576668630196</v>
      </c>
      <c r="W2862" s="99">
        <v>1.0619101650035301</v>
      </c>
      <c r="X2862" s="86">
        <v>7459.5659512336397</v>
      </c>
      <c r="Y2862" s="44">
        <v>8488.6218202863001</v>
      </c>
      <c r="Z2862" s="45">
        <v>7987.4651648404397</v>
      </c>
      <c r="AA2862" s="46">
        <v>1.0707680871860199</v>
      </c>
      <c r="AB2862" s="139">
        <v>8527.8364141943694</v>
      </c>
      <c r="AC2862" s="45">
        <v>7921.72700754985</v>
      </c>
      <c r="AD2862" s="99">
        <v>1.0619554890106899</v>
      </c>
      <c r="AE2862" s="142">
        <v>7544.54936513949</v>
      </c>
      <c r="AF2862" s="44">
        <v>8585.3287957805405</v>
      </c>
      <c r="AG2862" s="45">
        <v>8078.75051143566</v>
      </c>
      <c r="AH2862" s="140">
        <v>1.07080623645522</v>
      </c>
      <c r="AI2862" s="44">
        <v>8624.9901435730899</v>
      </c>
      <c r="AJ2862" s="45">
        <v>8012.2269708435897</v>
      </c>
      <c r="AK2862" s="46">
        <v>1.06198880583446</v>
      </c>
    </row>
    <row r="2863" spans="1:37" x14ac:dyDescent="0.2">
      <c r="A2863" s="35" t="s">
        <v>4379</v>
      </c>
      <c r="B2863" s="35" t="s">
        <v>10399</v>
      </c>
      <c r="C2863" s="85" t="s">
        <v>1130</v>
      </c>
      <c r="D2863" s="85" t="s">
        <v>1130</v>
      </c>
      <c r="E2863" s="85" t="s">
        <v>12904</v>
      </c>
      <c r="F2863" s="85" t="s">
        <v>344</v>
      </c>
      <c r="G2863" s="85" t="s">
        <v>344</v>
      </c>
      <c r="H2863" s="840">
        <v>1.04238367821836</v>
      </c>
      <c r="I2863" s="840">
        <v>1.09977855393061</v>
      </c>
      <c r="J2863" s="86">
        <v>5787.5</v>
      </c>
      <c r="K2863" s="44">
        <v>6032.7955376887803</v>
      </c>
      <c r="L2863" s="45">
        <v>5676.05918301984</v>
      </c>
      <c r="M2863" s="46">
        <v>0.98074456726044801</v>
      </c>
      <c r="N2863" s="139">
        <v>6364.9683808734299</v>
      </c>
      <c r="O2863" s="45">
        <v>5912.0716629501503</v>
      </c>
      <c r="P2863" s="99">
        <v>1.02152426141687</v>
      </c>
      <c r="Q2863" s="86">
        <v>5827.1300515809198</v>
      </c>
      <c r="R2863" s="44">
        <v>6074.1052566236804</v>
      </c>
      <c r="S2863" s="45">
        <v>5715.2184921274702</v>
      </c>
      <c r="T2863" s="140">
        <v>0.98079473798202099</v>
      </c>
      <c r="U2863" s="44">
        <v>6408.5526616932902</v>
      </c>
      <c r="V2863" s="45">
        <v>5952.8156402976801</v>
      </c>
      <c r="W2863" s="99">
        <v>1.02156903786327</v>
      </c>
      <c r="X2863" s="86">
        <v>5864.7888092569001</v>
      </c>
      <c r="Y2863" s="44">
        <v>6113.3601309671103</v>
      </c>
      <c r="Z2863" s="45">
        <v>5752.4356862651703</v>
      </c>
      <c r="AA2863" s="46">
        <v>0.98084276746429599</v>
      </c>
      <c r="AB2863" s="139">
        <v>6449.9689557530101</v>
      </c>
      <c r="AC2863" s="45">
        <v>5991.5423787445598</v>
      </c>
      <c r="AD2863" s="99">
        <v>1.02161264004726</v>
      </c>
      <c r="AE2863" s="142">
        <v>5902.61499210682</v>
      </c>
      <c r="AF2863" s="44">
        <v>6152.7895265791603</v>
      </c>
      <c r="AG2863" s="45">
        <v>5789.7434934625899</v>
      </c>
      <c r="AH2863" s="140">
        <v>0.980877712878925</v>
      </c>
      <c r="AI2863" s="44">
        <v>6491.5693804284001</v>
      </c>
      <c r="AJ2863" s="45">
        <v>6030.3752708317597</v>
      </c>
      <c r="AK2863" s="46">
        <v>1.02164469119124</v>
      </c>
    </row>
    <row r="2864" spans="1:37" x14ac:dyDescent="0.2">
      <c r="A2864" s="35" t="s">
        <v>4378</v>
      </c>
      <c r="B2864" s="35" t="s">
        <v>10398</v>
      </c>
      <c r="C2864" s="85" t="s">
        <v>1130</v>
      </c>
      <c r="D2864" s="85" t="s">
        <v>1130</v>
      </c>
      <c r="E2864" s="85" t="s">
        <v>12904</v>
      </c>
      <c r="F2864" s="85" t="s">
        <v>342</v>
      </c>
      <c r="G2864" s="85" t="s">
        <v>342</v>
      </c>
      <c r="H2864" s="840">
        <v>1.0413360504740301</v>
      </c>
      <c r="I2864" s="840">
        <v>1.0966305828296099</v>
      </c>
      <c r="J2864" s="86">
        <v>6844.5833333333303</v>
      </c>
      <c r="K2864" s="44">
        <v>7127.5113754737004</v>
      </c>
      <c r="L2864" s="45">
        <v>6706.0413604428304</v>
      </c>
      <c r="M2864" s="46">
        <v>0.97975888872361305</v>
      </c>
      <c r="N2864" s="139">
        <v>7505.9794100591598</v>
      </c>
      <c r="O2864" s="45">
        <v>6971.8945197350004</v>
      </c>
      <c r="P2864" s="99">
        <v>1.01860028291009</v>
      </c>
      <c r="Q2864" s="86">
        <v>6842.7497403500302</v>
      </c>
      <c r="R2864" s="44">
        <v>7125.6019889982899</v>
      </c>
      <c r="S2864" s="45">
        <v>6704.5878420783501</v>
      </c>
      <c r="T2864" s="140">
        <v>0.97980900902206403</v>
      </c>
      <c r="U2864" s="44">
        <v>7503.9686359172101</v>
      </c>
      <c r="V2864" s="45">
        <v>6970.3323384079704</v>
      </c>
      <c r="W2864" s="99">
        <v>1.01864493118981</v>
      </c>
      <c r="X2864" s="86">
        <v>6840.9264541694802</v>
      </c>
      <c r="Y2864" s="44">
        <v>7123.70333536816</v>
      </c>
      <c r="Z2864" s="45">
        <v>6703.1296057893696</v>
      </c>
      <c r="AA2864" s="46">
        <v>0.97985699023322703</v>
      </c>
      <c r="AB2864" s="139">
        <v>7501.9691645303701</v>
      </c>
      <c r="AC2864" s="45">
        <v>6968.7724827306802</v>
      </c>
      <c r="AD2864" s="99">
        <v>1.0186884085682999</v>
      </c>
      <c r="AE2864" s="142">
        <v>6839.2812838977597</v>
      </c>
      <c r="AF2864" s="44">
        <v>7121.9901602550399</v>
      </c>
      <c r="AG2864" s="45">
        <v>6701.7563355148304</v>
      </c>
      <c r="AH2864" s="140">
        <v>0.97989190052663699</v>
      </c>
      <c r="AI2864" s="44">
        <v>7500.1650204964399</v>
      </c>
      <c r="AJ2864" s="45">
        <v>6967.3151461833904</v>
      </c>
      <c r="AK2864" s="46">
        <v>1.01872036797011</v>
      </c>
    </row>
    <row r="2865" spans="1:37" x14ac:dyDescent="0.2">
      <c r="A2865" s="35" t="s">
        <v>4377</v>
      </c>
      <c r="B2865" s="35" t="s">
        <v>10397</v>
      </c>
      <c r="C2865" s="85" t="s">
        <v>1130</v>
      </c>
      <c r="D2865" s="85" t="s">
        <v>1130</v>
      </c>
      <c r="E2865" s="85" t="s">
        <v>12904</v>
      </c>
      <c r="F2865" s="85" t="s">
        <v>340</v>
      </c>
      <c r="G2865" s="85" t="s">
        <v>340</v>
      </c>
      <c r="H2865" s="840">
        <v>1.0607653972120801</v>
      </c>
      <c r="I2865" s="840">
        <v>1.1117174083960999</v>
      </c>
      <c r="J2865" s="86">
        <v>6789.25</v>
      </c>
      <c r="K2865" s="44">
        <v>7201.8014730220902</v>
      </c>
      <c r="L2865" s="45">
        <v>6775.9384732759399</v>
      </c>
      <c r="M2865" s="46">
        <v>0.99803932294081699</v>
      </c>
      <c r="N2865" s="139">
        <v>7547.7274149532204</v>
      </c>
      <c r="O2865" s="45">
        <v>7010.6719624416401</v>
      </c>
      <c r="P2865" s="99">
        <v>1.03261361158326</v>
      </c>
      <c r="Q2865" s="86">
        <v>6814.3299671388904</v>
      </c>
      <c r="R2865" s="44">
        <v>7228.4054343262396</v>
      </c>
      <c r="S2865" s="45">
        <v>6801.3171753660699</v>
      </c>
      <c r="T2865" s="140">
        <v>0.99809037838854697</v>
      </c>
      <c r="U2865" s="44">
        <v>7575.6092510235303</v>
      </c>
      <c r="V2865" s="45">
        <v>7036.8783116718896</v>
      </c>
      <c r="W2865" s="99">
        <v>1.03265887410886</v>
      </c>
      <c r="X2865" s="86">
        <v>6842.0072005919801</v>
      </c>
      <c r="Y2865" s="44">
        <v>7257.7644858638296</v>
      </c>
      <c r="Z2865" s="45">
        <v>6829.2759687930302</v>
      </c>
      <c r="AA2865" s="46">
        <v>0.99813925483769705</v>
      </c>
      <c r="AB2865" s="139">
        <v>7606.3785132695702</v>
      </c>
      <c r="AC2865" s="45">
        <v>7065.7610174041702</v>
      </c>
      <c r="AD2865" s="99">
        <v>1.0327029496246101</v>
      </c>
      <c r="AE2865" s="142">
        <v>6872.5461480183103</v>
      </c>
      <c r="AF2865" s="44">
        <v>7290.1591445609702</v>
      </c>
      <c r="AG2865" s="45">
        <v>6860.0024901218403</v>
      </c>
      <c r="AH2865" s="140">
        <v>0.99817481649066997</v>
      </c>
      <c r="AI2865" s="44">
        <v>7640.3291927575201</v>
      </c>
      <c r="AJ2865" s="45">
        <v>7097.5213426708196</v>
      </c>
      <c r="AK2865" s="46">
        <v>1.0327353487058599</v>
      </c>
    </row>
    <row r="2866" spans="1:37" x14ac:dyDescent="0.2">
      <c r="A2866" s="35" t="s">
        <v>4376</v>
      </c>
      <c r="B2866" s="35" t="s">
        <v>10396</v>
      </c>
      <c r="C2866" s="85" t="s">
        <v>1130</v>
      </c>
      <c r="D2866" s="85" t="s">
        <v>1130</v>
      </c>
      <c r="E2866" s="85" t="s">
        <v>12904</v>
      </c>
      <c r="F2866" s="85" t="s">
        <v>445</v>
      </c>
      <c r="G2866" s="85" t="s">
        <v>445</v>
      </c>
      <c r="H2866" s="840">
        <v>1.0625174321603601</v>
      </c>
      <c r="I2866" s="840">
        <v>1.1199721766542501</v>
      </c>
      <c r="J2866" s="86">
        <v>5958.5833333333303</v>
      </c>
      <c r="K2866" s="44">
        <v>6331.0986626468502</v>
      </c>
      <c r="L2866" s="45">
        <v>5956.7227959607899</v>
      </c>
      <c r="M2866" s="46">
        <v>0.99968775508061902</v>
      </c>
      <c r="N2866" s="139">
        <v>6673.4475456090404</v>
      </c>
      <c r="O2866" s="45">
        <v>6198.6011190782001</v>
      </c>
      <c r="P2866" s="99">
        <v>1.0402810151873101</v>
      </c>
      <c r="Q2866" s="86">
        <v>5985.7199207271597</v>
      </c>
      <c r="R2866" s="44">
        <v>6359.9317598021298</v>
      </c>
      <c r="S2866" s="45">
        <v>5984.1570184600896</v>
      </c>
      <c r="T2866" s="140">
        <v>0.99973889485512701</v>
      </c>
      <c r="U2866" s="44">
        <v>6703.8397684594802</v>
      </c>
      <c r="V2866" s="45">
        <v>6227.1037362733996</v>
      </c>
      <c r="W2866" s="99">
        <v>1.0403266137980101</v>
      </c>
      <c r="X2866" s="86">
        <v>6017.3427154601604</v>
      </c>
      <c r="Y2866" s="44">
        <v>6393.5315304595697</v>
      </c>
      <c r="Z2866" s="45">
        <v>6016.0661484307202</v>
      </c>
      <c r="AA2866" s="46">
        <v>0.99978785203206699</v>
      </c>
      <c r="AB2866" s="139">
        <v>6739.2564187084799</v>
      </c>
      <c r="AC2866" s="45">
        <v>6260.2689580238703</v>
      </c>
      <c r="AD2866" s="99">
        <v>1.0403710165850399</v>
      </c>
      <c r="AE2866" s="142">
        <v>6045.2910641479102</v>
      </c>
      <c r="AF2866" s="44">
        <v>6423.2271381403998</v>
      </c>
      <c r="AG2866" s="45">
        <v>6044.2239035530602</v>
      </c>
      <c r="AH2866" s="140">
        <v>0.99982347242117497</v>
      </c>
      <c r="AI2866" s="44">
        <v>6770.5577916221901</v>
      </c>
      <c r="AJ2866" s="45">
        <v>6289.5429261577601</v>
      </c>
      <c r="AK2866" s="46">
        <v>1.0404036562372301</v>
      </c>
    </row>
    <row r="2867" spans="1:37" x14ac:dyDescent="0.2">
      <c r="A2867" s="35" t="s">
        <v>4375</v>
      </c>
      <c r="B2867" s="35" t="s">
        <v>10395</v>
      </c>
      <c r="C2867" s="85" t="s">
        <v>1130</v>
      </c>
      <c r="D2867" s="85" t="s">
        <v>1130</v>
      </c>
      <c r="E2867" s="85" t="s">
        <v>12904</v>
      </c>
      <c r="F2867" s="85" t="s">
        <v>340</v>
      </c>
      <c r="G2867" s="85" t="s">
        <v>340</v>
      </c>
      <c r="H2867" s="840">
        <v>1.0607653972120801</v>
      </c>
      <c r="I2867" s="840">
        <v>1.1117174083960999</v>
      </c>
      <c r="J2867" s="86">
        <v>6448.4166666666697</v>
      </c>
      <c r="K2867" s="44">
        <v>6840.25726680564</v>
      </c>
      <c r="L2867" s="45">
        <v>6435.7734040402802</v>
      </c>
      <c r="M2867" s="46">
        <v>0.99803932294081699</v>
      </c>
      <c r="N2867" s="139">
        <v>7168.8170649248896</v>
      </c>
      <c r="O2867" s="45">
        <v>6658.7228231603503</v>
      </c>
      <c r="P2867" s="99">
        <v>1.03261361158326</v>
      </c>
      <c r="Q2867" s="86">
        <v>6476.7695691828403</v>
      </c>
      <c r="R2867" s="44">
        <v>6870.3330447053204</v>
      </c>
      <c r="S2867" s="45">
        <v>6464.4013900411301</v>
      </c>
      <c r="T2867" s="140">
        <v>0.99809037838854697</v>
      </c>
      <c r="U2867" s="44">
        <v>7200.3374802306798</v>
      </c>
      <c r="V2867" s="45">
        <v>6688.2935711748596</v>
      </c>
      <c r="W2867" s="99">
        <v>1.03265887410886</v>
      </c>
      <c r="X2867" s="86">
        <v>6507.2767717878996</v>
      </c>
      <c r="Y2867" s="44">
        <v>6902.6940295945096</v>
      </c>
      <c r="Z2867" s="45">
        <v>6495.1683880150304</v>
      </c>
      <c r="AA2867" s="46">
        <v>0.99813925483769705</v>
      </c>
      <c r="AB2867" s="139">
        <v>7234.2528684481804</v>
      </c>
      <c r="AC2867" s="45">
        <v>6720.0839162490902</v>
      </c>
      <c r="AD2867" s="99">
        <v>1.0327029496246101</v>
      </c>
      <c r="AE2867" s="142">
        <v>6537.9566987683102</v>
      </c>
      <c r="AF2867" s="44">
        <v>6935.2382345243204</v>
      </c>
      <c r="AG2867" s="45">
        <v>6526.0237280170104</v>
      </c>
      <c r="AH2867" s="140">
        <v>0.99817481649066997</v>
      </c>
      <c r="AI2867" s="44">
        <v>7268.3602773606299</v>
      </c>
      <c r="AJ2867" s="45">
        <v>6751.9789911263097</v>
      </c>
      <c r="AK2867" s="46">
        <v>1.0327353487058599</v>
      </c>
    </row>
    <row r="2868" spans="1:37" x14ac:dyDescent="0.2">
      <c r="A2868" s="35" t="s">
        <v>4374</v>
      </c>
      <c r="B2868" s="35" t="s">
        <v>10394</v>
      </c>
      <c r="C2868" s="85" t="s">
        <v>1130</v>
      </c>
      <c r="D2868" s="85" t="s">
        <v>1130</v>
      </c>
      <c r="E2868" s="85" t="s">
        <v>12904</v>
      </c>
      <c r="F2868" s="85" t="s">
        <v>340</v>
      </c>
      <c r="G2868" s="85" t="s">
        <v>340</v>
      </c>
      <c r="H2868" s="840">
        <v>1.0607653972120801</v>
      </c>
      <c r="I2868" s="840">
        <v>1.1117174083960999</v>
      </c>
      <c r="J2868" s="86">
        <v>5333.6666666666697</v>
      </c>
      <c r="K2868" s="44">
        <v>5657.7690402634698</v>
      </c>
      <c r="L2868" s="45">
        <v>5323.2090687920099</v>
      </c>
      <c r="M2868" s="46">
        <v>0.99803932294081699</v>
      </c>
      <c r="N2868" s="139">
        <v>5929.5300839153297</v>
      </c>
      <c r="O2868" s="45">
        <v>5507.6167996479098</v>
      </c>
      <c r="P2868" s="99">
        <v>1.03261361158326</v>
      </c>
      <c r="Q2868" s="86">
        <v>5357.0908808493105</v>
      </c>
      <c r="R2868" s="44">
        <v>5682.6166361253099</v>
      </c>
      <c r="S2868" s="45">
        <v>5346.8608643287298</v>
      </c>
      <c r="T2868" s="140">
        <v>0.99809037838854697</v>
      </c>
      <c r="U2868" s="44">
        <v>5955.5711906001798</v>
      </c>
      <c r="V2868" s="45">
        <v>5532.0474375166696</v>
      </c>
      <c r="W2868" s="99">
        <v>1.03265887410886</v>
      </c>
      <c r="X2868" s="86">
        <v>5379.3024994759598</v>
      </c>
      <c r="Y2868" s="44">
        <v>5706.1779525805296</v>
      </c>
      <c r="Z2868" s="45">
        <v>5369.2929883734896</v>
      </c>
      <c r="AA2868" s="46">
        <v>0.99813925483769705</v>
      </c>
      <c r="AB2868" s="139">
        <v>5980.2642336960698</v>
      </c>
      <c r="AC2868" s="45">
        <v>5555.2215581318696</v>
      </c>
      <c r="AD2868" s="99">
        <v>1.0327029496246101</v>
      </c>
      <c r="AE2868" s="142">
        <v>5401.9401040074299</v>
      </c>
      <c r="AF2868" s="44">
        <v>5730.1911401432799</v>
      </c>
      <c r="AG2868" s="45">
        <v>5392.0805720112003</v>
      </c>
      <c r="AH2868" s="140">
        <v>0.99817481649066997</v>
      </c>
      <c r="AI2868" s="44">
        <v>6005.4308527380899</v>
      </c>
      <c r="AJ2868" s="45">
        <v>5578.7744970002796</v>
      </c>
      <c r="AK2868" s="46">
        <v>1.0327353487058599</v>
      </c>
    </row>
    <row r="2869" spans="1:37" x14ac:dyDescent="0.2">
      <c r="A2869" s="35" t="s">
        <v>4373</v>
      </c>
      <c r="B2869" s="35" t="s">
        <v>10393</v>
      </c>
      <c r="C2869" s="85" t="s">
        <v>1130</v>
      </c>
      <c r="D2869" s="85" t="s">
        <v>1130</v>
      </c>
      <c r="E2869" s="85" t="s">
        <v>12904</v>
      </c>
      <c r="F2869" s="85" t="s">
        <v>344</v>
      </c>
      <c r="G2869" s="85" t="s">
        <v>344</v>
      </c>
      <c r="H2869" s="840">
        <v>1.04238367821836</v>
      </c>
      <c r="I2869" s="840">
        <v>1.09977855393061</v>
      </c>
      <c r="J2869" s="86">
        <v>12062</v>
      </c>
      <c r="K2869" s="44">
        <v>12573.2319266699</v>
      </c>
      <c r="L2869" s="45">
        <v>11829.740970295499</v>
      </c>
      <c r="M2869" s="46">
        <v>0.98074456726044801</v>
      </c>
      <c r="N2869" s="139">
        <v>13265.528917511099</v>
      </c>
      <c r="O2869" s="45">
        <v>12321.625641210299</v>
      </c>
      <c r="P2869" s="99">
        <v>1.02152426141687</v>
      </c>
      <c r="Q2869" s="86">
        <v>12152.1646919298</v>
      </c>
      <c r="R2869" s="44">
        <v>12667.218129889099</v>
      </c>
      <c r="S2869" s="45">
        <v>11918.7791849357</v>
      </c>
      <c r="T2869" s="140">
        <v>0.98079473798202099</v>
      </c>
      <c r="U2869" s="44">
        <v>13364.690112017301</v>
      </c>
      <c r="V2869" s="45">
        <v>12414.275192290799</v>
      </c>
      <c r="W2869" s="99">
        <v>1.02156903786327</v>
      </c>
      <c r="X2869" s="86">
        <v>12246.126224506699</v>
      </c>
      <c r="Y2869" s="44">
        <v>12765.162097827601</v>
      </c>
      <c r="Z2869" s="45">
        <v>12011.524336762201</v>
      </c>
      <c r="AA2869" s="46">
        <v>0.98084276746429599</v>
      </c>
      <c r="AB2869" s="139">
        <v>13468.026990439699</v>
      </c>
      <c r="AC2869" s="45">
        <v>12510.7973425702</v>
      </c>
      <c r="AD2869" s="99">
        <v>1.02161264004726</v>
      </c>
      <c r="AE2869" s="142">
        <v>12335.0972893588</v>
      </c>
      <c r="AF2869" s="44">
        <v>12857.904083663199</v>
      </c>
      <c r="AG2869" s="45">
        <v>12099.222017325201</v>
      </c>
      <c r="AH2869" s="140">
        <v>0.980877712878925</v>
      </c>
      <c r="AI2869" s="44">
        <v>13565.875459484399</v>
      </c>
      <c r="AJ2869" s="45">
        <v>12602.0866610008</v>
      </c>
      <c r="AK2869" s="46">
        <v>1.02164469119124</v>
      </c>
    </row>
    <row r="2870" spans="1:37" x14ac:dyDescent="0.2">
      <c r="A2870" s="35" t="s">
        <v>4372</v>
      </c>
      <c r="B2870" s="35" t="s">
        <v>10392</v>
      </c>
      <c r="C2870" s="85" t="s">
        <v>1130</v>
      </c>
      <c r="D2870" s="85" t="s">
        <v>1130</v>
      </c>
      <c r="E2870" s="85" t="s">
        <v>12904</v>
      </c>
      <c r="F2870" s="85" t="s">
        <v>445</v>
      </c>
      <c r="G2870" s="85" t="s">
        <v>445</v>
      </c>
      <c r="H2870" s="840">
        <v>1.0625174321603601</v>
      </c>
      <c r="I2870" s="840">
        <v>1.1199721766542501</v>
      </c>
      <c r="J2870" s="86">
        <v>30669.083333333299</v>
      </c>
      <c r="K2870" s="44">
        <v>32586.435670045401</v>
      </c>
      <c r="L2870" s="45">
        <v>30659.5070678804</v>
      </c>
      <c r="M2870" s="46">
        <v>0.99968775508061902</v>
      </c>
      <c r="N2870" s="139">
        <v>34348.520016823801</v>
      </c>
      <c r="O2870" s="45">
        <v>31904.465144864302</v>
      </c>
      <c r="P2870" s="99">
        <v>1.0402810151873101</v>
      </c>
      <c r="Q2870" s="86">
        <v>30780.9306923205</v>
      </c>
      <c r="R2870" s="44">
        <v>32705.2754387104</v>
      </c>
      <c r="S2870" s="45">
        <v>30772.893632952699</v>
      </c>
      <c r="T2870" s="140">
        <v>0.99973889485512701</v>
      </c>
      <c r="U2870" s="44">
        <v>34473.785946921598</v>
      </c>
      <c r="V2870" s="45">
        <v>32022.221396693101</v>
      </c>
      <c r="W2870" s="99">
        <v>1.0403266137980101</v>
      </c>
      <c r="X2870" s="86">
        <v>30883.5779063462</v>
      </c>
      <c r="Y2870" s="44">
        <v>32814.339892975397</v>
      </c>
      <c r="Z2870" s="45">
        <v>30877.026018050899</v>
      </c>
      <c r="AA2870" s="46">
        <v>0.99978785203206699</v>
      </c>
      <c r="AB2870" s="139">
        <v>34588.747970641503</v>
      </c>
      <c r="AC2870" s="45">
        <v>32130.3793422087</v>
      </c>
      <c r="AD2870" s="99">
        <v>1.0403710165850399</v>
      </c>
      <c r="AE2870" s="142">
        <v>30984.583254311401</v>
      </c>
      <c r="AF2870" s="44">
        <v>32921.6598359298</v>
      </c>
      <c r="AG2870" s="45">
        <v>30979.113620848599</v>
      </c>
      <c r="AH2870" s="140">
        <v>0.99982347242117497</v>
      </c>
      <c r="AI2870" s="44">
        <v>34701.871150055798</v>
      </c>
      <c r="AJ2870" s="45">
        <v>32236.473704772499</v>
      </c>
      <c r="AK2870" s="46">
        <v>1.0404036562372301</v>
      </c>
    </row>
    <row r="2871" spans="1:37" x14ac:dyDescent="0.2">
      <c r="A2871" s="35" t="s">
        <v>4371</v>
      </c>
      <c r="B2871" s="35" t="s">
        <v>10391</v>
      </c>
      <c r="C2871" s="85" t="s">
        <v>1130</v>
      </c>
      <c r="D2871" s="85" t="s">
        <v>1130</v>
      </c>
      <c r="E2871" s="85" t="s">
        <v>12904</v>
      </c>
      <c r="F2871" s="85" t="s">
        <v>445</v>
      </c>
      <c r="G2871" s="85" t="s">
        <v>445</v>
      </c>
      <c r="H2871" s="840">
        <v>1.0625174321603601</v>
      </c>
      <c r="I2871" s="840">
        <v>1.1199721766542501</v>
      </c>
      <c r="J2871" s="86">
        <v>5316.5833333333303</v>
      </c>
      <c r="K2871" s="44">
        <v>5648.9624711999004</v>
      </c>
      <c r="L2871" s="45">
        <v>5314.9232571990296</v>
      </c>
      <c r="M2871" s="46">
        <v>0.99968775508061902</v>
      </c>
      <c r="N2871" s="139">
        <v>5954.4254081970203</v>
      </c>
      <c r="O2871" s="45">
        <v>5530.7407073279501</v>
      </c>
      <c r="P2871" s="99">
        <v>1.0402810151873101</v>
      </c>
      <c r="Q2871" s="86">
        <v>5341.7010482645301</v>
      </c>
      <c r="R2871" s="44">
        <v>5675.6504811703298</v>
      </c>
      <c r="S2871" s="45">
        <v>5340.3063026384598</v>
      </c>
      <c r="T2871" s="140">
        <v>0.99973889485512701</v>
      </c>
      <c r="U2871" s="44">
        <v>5982.5565500610901</v>
      </c>
      <c r="V2871" s="45">
        <v>5557.1137634623301</v>
      </c>
      <c r="W2871" s="99">
        <v>1.0403266137980101</v>
      </c>
      <c r="X2871" s="86">
        <v>5371.4802721926098</v>
      </c>
      <c r="Y2871" s="44">
        <v>5707.2914257101202</v>
      </c>
      <c r="Z2871" s="45">
        <v>5370.3407235680697</v>
      </c>
      <c r="AA2871" s="46">
        <v>0.99978785203206799</v>
      </c>
      <c r="AB2871" s="139">
        <v>6015.9084523028896</v>
      </c>
      <c r="AC2871" s="45">
        <v>5588.3323913475097</v>
      </c>
      <c r="AD2871" s="99">
        <v>1.0403710165850399</v>
      </c>
      <c r="AE2871" s="142">
        <v>5399.44640217909</v>
      </c>
      <c r="AF2871" s="44">
        <v>5737.0059263308203</v>
      </c>
      <c r="AG2871" s="45">
        <v>5398.4932509787204</v>
      </c>
      <c r="AH2871" s="140">
        <v>0.99982347242117497</v>
      </c>
      <c r="AI2871" s="44">
        <v>6047.2297397764496</v>
      </c>
      <c r="AJ2871" s="45">
        <v>5617.6037784841001</v>
      </c>
      <c r="AK2871" s="46">
        <v>1.0404036562372301</v>
      </c>
    </row>
    <row r="2872" spans="1:37" x14ac:dyDescent="0.2">
      <c r="A2872" s="35" t="s">
        <v>4370</v>
      </c>
      <c r="B2872" s="35" t="s">
        <v>10390</v>
      </c>
      <c r="C2872" s="85" t="s">
        <v>1130</v>
      </c>
      <c r="D2872" s="85" t="s">
        <v>1130</v>
      </c>
      <c r="E2872" s="85" t="s">
        <v>12904</v>
      </c>
      <c r="F2872" s="85" t="s">
        <v>346</v>
      </c>
      <c r="G2872" s="85" t="s">
        <v>346</v>
      </c>
      <c r="H2872" s="840">
        <v>1.0594610653382499</v>
      </c>
      <c r="I2872" s="840">
        <v>1.11027329024821</v>
      </c>
      <c r="J2872" s="86">
        <v>13443.666666666701</v>
      </c>
      <c r="K2872" s="44">
        <v>14243.041408719</v>
      </c>
      <c r="L2872" s="45">
        <v>13400.809869492699</v>
      </c>
      <c r="M2872" s="46">
        <v>0.99681211991962004</v>
      </c>
      <c r="N2872" s="139">
        <v>14926.144023000201</v>
      </c>
      <c r="O2872" s="45">
        <v>13864.080359089399</v>
      </c>
      <c r="P2872" s="99">
        <v>1.0312722490706401</v>
      </c>
      <c r="Q2872" s="86">
        <v>13594.266386888799</v>
      </c>
      <c r="R2872" s="44">
        <v>14402.5959487452</v>
      </c>
      <c r="S2872" s="45">
        <v>13551.6227037961</v>
      </c>
      <c r="T2872" s="140">
        <v>0.99686311258886195</v>
      </c>
      <c r="U2872" s="44">
        <v>15093.3508698816</v>
      </c>
      <c r="V2872" s="45">
        <v>14020.004182815301</v>
      </c>
      <c r="W2872" s="99">
        <v>1.0313174528003299</v>
      </c>
      <c r="X2872" s="86">
        <v>13740.218142960401</v>
      </c>
      <c r="Y2872" s="44">
        <v>14557.226151720801</v>
      </c>
      <c r="Z2872" s="45">
        <v>13697.787372939199</v>
      </c>
      <c r="AA2872" s="46">
        <v>0.99691192893884994</v>
      </c>
      <c r="AB2872" s="139">
        <v>15255.3972063128</v>
      </c>
      <c r="AC2872" s="45">
        <v>14171.131596637801</v>
      </c>
      <c r="AD2872" s="99">
        <v>1.0313614710621</v>
      </c>
      <c r="AE2872" s="142">
        <v>13882.894612857001</v>
      </c>
      <c r="AF2872" s="44">
        <v>14708.3863165162</v>
      </c>
      <c r="AG2872" s="45">
        <v>13840.516339379799</v>
      </c>
      <c r="AH2872" s="140">
        <v>0.99694744686472103</v>
      </c>
      <c r="AI2872" s="44">
        <v>15413.8070799859</v>
      </c>
      <c r="AJ2872" s="45">
        <v>14318.731819266901</v>
      </c>
      <c r="AK2872" s="46">
        <v>1.0313938280570201</v>
      </c>
    </row>
    <row r="2873" spans="1:37" x14ac:dyDescent="0.2">
      <c r="A2873" s="35" t="s">
        <v>4369</v>
      </c>
      <c r="B2873" s="35" t="s">
        <v>10389</v>
      </c>
      <c r="C2873" s="85" t="s">
        <v>1130</v>
      </c>
      <c r="D2873" s="85" t="s">
        <v>1130</v>
      </c>
      <c r="E2873" s="85" t="s">
        <v>12904</v>
      </c>
      <c r="F2873" s="85" t="s">
        <v>344</v>
      </c>
      <c r="G2873" s="85" t="s">
        <v>344</v>
      </c>
      <c r="H2873" s="840">
        <v>1.04238367821836</v>
      </c>
      <c r="I2873" s="840">
        <v>1.09977855393061</v>
      </c>
      <c r="J2873" s="86">
        <v>10118.75</v>
      </c>
      <c r="K2873" s="44">
        <v>10547.619843972099</v>
      </c>
      <c r="L2873" s="45">
        <v>9923.9090899666608</v>
      </c>
      <c r="M2873" s="46">
        <v>0.98074456726044801</v>
      </c>
      <c r="N2873" s="139">
        <v>11128.3842425854</v>
      </c>
      <c r="O2873" s="45">
        <v>10336.548620211999</v>
      </c>
      <c r="P2873" s="99">
        <v>1.02152426141687</v>
      </c>
      <c r="Q2873" s="86">
        <v>10161.4092278486</v>
      </c>
      <c r="R2873" s="44">
        <v>10592.0871268068</v>
      </c>
      <c r="S2873" s="45">
        <v>9966.2567011558403</v>
      </c>
      <c r="T2873" s="140">
        <v>0.98079473798202099</v>
      </c>
      <c r="U2873" s="44">
        <v>11175.2999465005</v>
      </c>
      <c r="V2873" s="45">
        <v>10380.5810482282</v>
      </c>
      <c r="W2873" s="99">
        <v>1.02156903786327</v>
      </c>
      <c r="X2873" s="86">
        <v>10201.7095429366</v>
      </c>
      <c r="Y2873" s="44">
        <v>10634.095517481701</v>
      </c>
      <c r="Z2873" s="45">
        <v>10006.2730209609</v>
      </c>
      <c r="AA2873" s="46">
        <v>0.98084276746429599</v>
      </c>
      <c r="AB2873" s="139">
        <v>11219.621368751001</v>
      </c>
      <c r="AC2873" s="45">
        <v>10422.195419154799</v>
      </c>
      <c r="AD2873" s="99">
        <v>1.02161264004726</v>
      </c>
      <c r="AE2873" s="142">
        <v>10242.5419293464</v>
      </c>
      <c r="AF2873" s="44">
        <v>10676.6585306179</v>
      </c>
      <c r="AG2873" s="45">
        <v>10046.6811017238</v>
      </c>
      <c r="AH2873" s="140">
        <v>0.980877712878925</v>
      </c>
      <c r="AI2873" s="44">
        <v>11264.5279516303</v>
      </c>
      <c r="AJ2873" s="45">
        <v>10464.238586420401</v>
      </c>
      <c r="AK2873" s="46">
        <v>1.02164469119124</v>
      </c>
    </row>
    <row r="2874" spans="1:37" x14ac:dyDescent="0.2">
      <c r="A2874" s="35" t="s">
        <v>4368</v>
      </c>
      <c r="B2874" s="35" t="s">
        <v>10388</v>
      </c>
      <c r="C2874" s="85" t="s">
        <v>1130</v>
      </c>
      <c r="D2874" s="85" t="s">
        <v>1130</v>
      </c>
      <c r="E2874" s="85" t="s">
        <v>12904</v>
      </c>
      <c r="F2874" s="85" t="s">
        <v>340</v>
      </c>
      <c r="G2874" s="85" t="s">
        <v>340</v>
      </c>
      <c r="H2874" s="840">
        <v>1.0607653972120801</v>
      </c>
      <c r="I2874" s="840">
        <v>1.1117174083960999</v>
      </c>
      <c r="J2874" s="86">
        <v>3548.6666666666702</v>
      </c>
      <c r="K2874" s="44">
        <v>3764.3028062399198</v>
      </c>
      <c r="L2874" s="45">
        <v>3541.7088773426499</v>
      </c>
      <c r="M2874" s="46">
        <v>0.99803932294081699</v>
      </c>
      <c r="N2874" s="139">
        <v>3945.1145099282899</v>
      </c>
      <c r="O2874" s="45">
        <v>3664.4015029717898</v>
      </c>
      <c r="P2874" s="99">
        <v>1.03261361158326</v>
      </c>
      <c r="Q2874" s="86">
        <v>3565.3413904275299</v>
      </c>
      <c r="R2874" s="44">
        <v>3781.9907762135099</v>
      </c>
      <c r="S2874" s="45">
        <v>3558.5329374561602</v>
      </c>
      <c r="T2874" s="140">
        <v>0.99809037838854697</v>
      </c>
      <c r="U2874" s="44">
        <v>3963.6520906134401</v>
      </c>
      <c r="V2874" s="45">
        <v>3681.7814260526002</v>
      </c>
      <c r="W2874" s="99">
        <v>1.03265887410886</v>
      </c>
      <c r="X2874" s="86">
        <v>3581.2742919509801</v>
      </c>
      <c r="Y2874" s="44">
        <v>3798.8918468267798</v>
      </c>
      <c r="Z2874" s="45">
        <v>3574.6104531373499</v>
      </c>
      <c r="AA2874" s="46">
        <v>0.99813925483769705</v>
      </c>
      <c r="AB2874" s="139">
        <v>3981.3649746033202</v>
      </c>
      <c r="AC2874" s="45">
        <v>3698.3925247125699</v>
      </c>
      <c r="AD2874" s="99">
        <v>1.0327029496246101</v>
      </c>
      <c r="AE2874" s="142">
        <v>3597.6330616750602</v>
      </c>
      <c r="AF2874" s="44">
        <v>3816.2446636910399</v>
      </c>
      <c r="AG2874" s="45">
        <v>3591.0667211382702</v>
      </c>
      <c r="AH2874" s="140">
        <v>0.99817481649066997</v>
      </c>
      <c r="AI2874" s="44">
        <v>3999.55130368553</v>
      </c>
      <c r="AJ2874" s="45">
        <v>3715.4028344647299</v>
      </c>
      <c r="AK2874" s="46">
        <v>1.0327353487058599</v>
      </c>
    </row>
    <row r="2875" spans="1:37" x14ac:dyDescent="0.2">
      <c r="A2875" s="35" t="s">
        <v>4367</v>
      </c>
      <c r="B2875" s="35" t="s">
        <v>10387</v>
      </c>
      <c r="C2875" s="85" t="s">
        <v>1130</v>
      </c>
      <c r="D2875" s="85" t="s">
        <v>1130</v>
      </c>
      <c r="E2875" s="85" t="s">
        <v>12904</v>
      </c>
      <c r="F2875" s="85" t="s">
        <v>445</v>
      </c>
      <c r="G2875" s="85" t="s">
        <v>445</v>
      </c>
      <c r="H2875" s="840">
        <v>1.0625174321603601</v>
      </c>
      <c r="I2875" s="840">
        <v>1.1199721766542501</v>
      </c>
      <c r="J2875" s="86">
        <v>4793.9166666666697</v>
      </c>
      <c r="K2875" s="44">
        <v>5093.6200266574197</v>
      </c>
      <c r="L2875" s="45">
        <v>4792.4197905435603</v>
      </c>
      <c r="M2875" s="46">
        <v>0.99968775508061902</v>
      </c>
      <c r="N2875" s="139">
        <v>5369.05328386573</v>
      </c>
      <c r="O2875" s="45">
        <v>4987.0204967233803</v>
      </c>
      <c r="P2875" s="99">
        <v>1.0402810151873101</v>
      </c>
      <c r="Q2875" s="86">
        <v>4814.7244432988</v>
      </c>
      <c r="R2875" s="44">
        <v>5115.7286520535599</v>
      </c>
      <c r="S2875" s="45">
        <v>4813.4672939755101</v>
      </c>
      <c r="T2875" s="140">
        <v>0.99973889485512701</v>
      </c>
      <c r="U2875" s="44">
        <v>5392.3574147517602</v>
      </c>
      <c r="V2875" s="45">
        <v>5008.8859764675699</v>
      </c>
      <c r="W2875" s="99">
        <v>1.0403266137980101</v>
      </c>
      <c r="X2875" s="86">
        <v>4835.1722424194204</v>
      </c>
      <c r="Y2875" s="44">
        <v>5137.4547950685301</v>
      </c>
      <c r="Z2875" s="45">
        <v>4834.1464704535902</v>
      </c>
      <c r="AA2875" s="46">
        <v>0.99978785203206699</v>
      </c>
      <c r="AB2875" s="139">
        <v>5415.2583808406698</v>
      </c>
      <c r="AC2875" s="45">
        <v>5030.3730612096597</v>
      </c>
      <c r="AD2875" s="99">
        <v>1.0403710165850399</v>
      </c>
      <c r="AE2875" s="142">
        <v>4856.31285154546</v>
      </c>
      <c r="AF2875" s="44">
        <v>5159.9170607914302</v>
      </c>
      <c r="AG2875" s="45">
        <v>4855.4555783957603</v>
      </c>
      <c r="AH2875" s="140">
        <v>0.99982347242117497</v>
      </c>
      <c r="AI2875" s="44">
        <v>5438.9352748593501</v>
      </c>
      <c r="AJ2875" s="45">
        <v>5052.5256465797602</v>
      </c>
      <c r="AK2875" s="46">
        <v>1.0404036562372301</v>
      </c>
    </row>
    <row r="2876" spans="1:37" x14ac:dyDescent="0.2">
      <c r="A2876" s="35" t="s">
        <v>4366</v>
      </c>
      <c r="B2876" s="35" t="s">
        <v>10386</v>
      </c>
      <c r="C2876" s="85" t="s">
        <v>1130</v>
      </c>
      <c r="D2876" s="85" t="s">
        <v>1130</v>
      </c>
      <c r="E2876" s="85" t="s">
        <v>12904</v>
      </c>
      <c r="F2876" s="85" t="s">
        <v>445</v>
      </c>
      <c r="G2876" s="85" t="s">
        <v>445</v>
      </c>
      <c r="H2876" s="840">
        <v>1.0625174321603601</v>
      </c>
      <c r="I2876" s="840">
        <v>1.1199721766542501</v>
      </c>
      <c r="J2876" s="86">
        <v>1379</v>
      </c>
      <c r="K2876" s="44">
        <v>1465.21153894914</v>
      </c>
      <c r="L2876" s="45">
        <v>1378.5694142561699</v>
      </c>
      <c r="M2876" s="46">
        <v>0.99968775508061902</v>
      </c>
      <c r="N2876" s="139">
        <v>1544.4416316062</v>
      </c>
      <c r="O2876" s="45">
        <v>1434.5475199432999</v>
      </c>
      <c r="P2876" s="99">
        <v>1.0402810151873101</v>
      </c>
      <c r="Q2876" s="86">
        <v>1385.5922224272999</v>
      </c>
      <c r="R2876" s="44">
        <v>1472.2158901948301</v>
      </c>
      <c r="S2876" s="45">
        <v>1385.2304371693299</v>
      </c>
      <c r="T2876" s="140">
        <v>0.99973889485512701</v>
      </c>
      <c r="U2876" s="44">
        <v>1551.8247373070999</v>
      </c>
      <c r="V2876" s="45">
        <v>1441.4684648626601</v>
      </c>
      <c r="W2876" s="99">
        <v>1.0403266137980101</v>
      </c>
      <c r="X2876" s="86">
        <v>1393.1703641152101</v>
      </c>
      <c r="Y2876" s="44">
        <v>1480.2677978416</v>
      </c>
      <c r="Z2876" s="45">
        <v>1392.87480585347</v>
      </c>
      <c r="AA2876" s="46">
        <v>0.99978785203206799</v>
      </c>
      <c r="AB2876" s="139">
        <v>1560.3120451482901</v>
      </c>
      <c r="AC2876" s="45">
        <v>1449.41406799069</v>
      </c>
      <c r="AD2876" s="99">
        <v>1.0403710165850399</v>
      </c>
      <c r="AE2876" s="142">
        <v>1400.34412576568</v>
      </c>
      <c r="AF2876" s="44">
        <v>1487.8900446493999</v>
      </c>
      <c r="AG2876" s="45">
        <v>1400.09692640764</v>
      </c>
      <c r="AH2876" s="140">
        <v>0.99982347242117497</v>
      </c>
      <c r="AI2876" s="44">
        <v>1568.3464585987799</v>
      </c>
      <c r="AJ2876" s="45">
        <v>1456.92314843695</v>
      </c>
      <c r="AK2876" s="46">
        <v>1.0404036562372301</v>
      </c>
    </row>
    <row r="2877" spans="1:37" x14ac:dyDescent="0.2">
      <c r="A2877" s="35" t="s">
        <v>4365</v>
      </c>
      <c r="B2877" s="35" t="s">
        <v>11190</v>
      </c>
      <c r="C2877" s="85" t="s">
        <v>1130</v>
      </c>
      <c r="D2877" s="85" t="s">
        <v>1130</v>
      </c>
      <c r="E2877" s="85" t="s">
        <v>12904</v>
      </c>
      <c r="F2877" s="85" t="s">
        <v>349</v>
      </c>
      <c r="G2877" s="85" t="s">
        <v>349</v>
      </c>
      <c r="H2877" s="840">
        <v>1.137951172465</v>
      </c>
      <c r="I2877" s="840">
        <v>1.1432081263098199</v>
      </c>
      <c r="J2877" s="86">
        <v>8957.9166666666697</v>
      </c>
      <c r="K2877" s="44">
        <v>10193.671773677101</v>
      </c>
      <c r="L2877" s="45">
        <v>9590.8909755354707</v>
      </c>
      <c r="M2877" s="46">
        <v>1.0706608838218099</v>
      </c>
      <c r="N2877" s="139">
        <v>10240.763128139501</v>
      </c>
      <c r="O2877" s="45">
        <v>9512.0858225772299</v>
      </c>
      <c r="P2877" s="99">
        <v>1.06186362036306</v>
      </c>
      <c r="Q2877" s="86">
        <v>9079.6845077274193</v>
      </c>
      <c r="R2877" s="44">
        <v>10332.2376311807</v>
      </c>
      <c r="S2877" s="45">
        <v>9721.7603383453607</v>
      </c>
      <c r="T2877" s="140">
        <v>1.07071565427978</v>
      </c>
      <c r="U2877" s="44">
        <v>10379.9691135634</v>
      </c>
      <c r="V2877" s="45">
        <v>9641.8092737808001</v>
      </c>
      <c r="W2877" s="99">
        <v>1.0619101650035301</v>
      </c>
      <c r="X2877" s="86">
        <v>9193.3837568045692</v>
      </c>
      <c r="Y2877" s="44">
        <v>10461.621824976401</v>
      </c>
      <c r="Z2877" s="45">
        <v>9843.9819400406795</v>
      </c>
      <c r="AA2877" s="46">
        <v>1.0707680871860199</v>
      </c>
      <c r="AB2877" s="139">
        <v>10509.951019063699</v>
      </c>
      <c r="AC2877" s="45">
        <v>9762.9643431203604</v>
      </c>
      <c r="AD2877" s="99">
        <v>1.0619554890106899</v>
      </c>
      <c r="AE2877" s="142">
        <v>9301.2636874424898</v>
      </c>
      <c r="AF2877" s="44">
        <v>10584.383918531301</v>
      </c>
      <c r="AG2877" s="45">
        <v>9959.8511634279203</v>
      </c>
      <c r="AH2877" s="140">
        <v>1.07080623645522</v>
      </c>
      <c r="AI2877" s="44">
        <v>10633.280232434699</v>
      </c>
      <c r="AJ2877" s="45">
        <v>9877.8379161784396</v>
      </c>
      <c r="AK2877" s="46">
        <v>1.06198880583446</v>
      </c>
    </row>
    <row r="2878" spans="1:37" x14ac:dyDescent="0.2">
      <c r="A2878" s="35" t="s">
        <v>4364</v>
      </c>
      <c r="B2878" s="35" t="s">
        <v>10385</v>
      </c>
      <c r="C2878" s="85" t="s">
        <v>1130</v>
      </c>
      <c r="D2878" s="85" t="s">
        <v>1130</v>
      </c>
      <c r="E2878" s="85" t="s">
        <v>12904</v>
      </c>
      <c r="F2878" s="85" t="s">
        <v>351</v>
      </c>
      <c r="G2878" s="85" t="s">
        <v>351</v>
      </c>
      <c r="H2878" s="840">
        <v>1.0422700480612801</v>
      </c>
      <c r="I2878" s="840">
        <v>1.1028626722477901</v>
      </c>
      <c r="J2878" s="86">
        <v>7856.4166666666697</v>
      </c>
      <c r="K2878" s="44">
        <v>8188.5077767561097</v>
      </c>
      <c r="L2878" s="45">
        <v>7704.2980275264299</v>
      </c>
      <c r="M2878" s="46">
        <v>0.98063765637766598</v>
      </c>
      <c r="N2878" s="139">
        <v>8664.5486792921092</v>
      </c>
      <c r="O2878" s="45">
        <v>8048.0262671887203</v>
      </c>
      <c r="P2878" s="99">
        <v>1.0243889305585101</v>
      </c>
      <c r="Q2878" s="86">
        <v>7933.3244599653899</v>
      </c>
      <c r="R2878" s="44">
        <v>8268.6664661738596</v>
      </c>
      <c r="S2878" s="45">
        <v>7780.1146829284999</v>
      </c>
      <c r="T2878" s="140">
        <v>0.98068782163013302</v>
      </c>
      <c r="U2878" s="44">
        <v>8749.3674137262205</v>
      </c>
      <c r="V2878" s="45">
        <v>8127.1659815585599</v>
      </c>
      <c r="W2878" s="99">
        <v>1.02443383257188</v>
      </c>
      <c r="X2878" s="86">
        <v>8002.1442037040497</v>
      </c>
      <c r="Y2878" s="44">
        <v>8340.3952237879203</v>
      </c>
      <c r="Z2878" s="45">
        <v>7847.9896644471601</v>
      </c>
      <c r="AA2878" s="46">
        <v>0.98073584587671703</v>
      </c>
      <c r="AB2878" s="139">
        <v>8825.2661402092508</v>
      </c>
      <c r="AC2878" s="45">
        <v>8198.0171448111996</v>
      </c>
      <c r="AD2878" s="99">
        <v>1.0244775570298399</v>
      </c>
      <c r="AE2878" s="142">
        <v>8071.9776067259099</v>
      </c>
      <c r="AF2878" s="44">
        <v>8413.1804881118005</v>
      </c>
      <c r="AG2878" s="45">
        <v>7916.7598338852404</v>
      </c>
      <c r="AH2878" s="140">
        <v>0.98077078748195001</v>
      </c>
      <c r="AI2878" s="44">
        <v>8902.2827936780996</v>
      </c>
      <c r="AJ2878" s="45">
        <v>8269.8193405744205</v>
      </c>
      <c r="AK2878" s="46">
        <v>1.0245096980551101</v>
      </c>
    </row>
    <row r="2879" spans="1:37" x14ac:dyDescent="0.2">
      <c r="A2879" s="35" t="s">
        <v>4363</v>
      </c>
      <c r="B2879" s="35" t="s">
        <v>10384</v>
      </c>
      <c r="C2879" s="85" t="s">
        <v>1130</v>
      </c>
      <c r="D2879" s="85" t="s">
        <v>1130</v>
      </c>
      <c r="E2879" s="85" t="s">
        <v>12904</v>
      </c>
      <c r="F2879" s="85" t="s">
        <v>341</v>
      </c>
      <c r="G2879" s="85" t="s">
        <v>341</v>
      </c>
      <c r="H2879" s="840">
        <v>1.0617495186864501</v>
      </c>
      <c r="I2879" s="840">
        <v>1.11128599800564</v>
      </c>
      <c r="J2879" s="86">
        <v>10632.833333333299</v>
      </c>
      <c r="K2879" s="44">
        <v>11289.4056739399</v>
      </c>
      <c r="L2879" s="45">
        <v>10621.831014507099</v>
      </c>
      <c r="M2879" s="46">
        <v>0.99896525051401597</v>
      </c>
      <c r="N2879" s="139">
        <v>11816.118802461</v>
      </c>
      <c r="O2879" s="45">
        <v>10975.3477091894</v>
      </c>
      <c r="P2879" s="99">
        <v>1.0322128980224199</v>
      </c>
      <c r="Q2879" s="86">
        <v>10703.3558360147</v>
      </c>
      <c r="R2879" s="44">
        <v>11364.282907218399</v>
      </c>
      <c r="S2879" s="45">
        <v>10692.8275156702</v>
      </c>
      <c r="T2879" s="140">
        <v>0.999016353328264</v>
      </c>
      <c r="U2879" s="44">
        <v>11894.4894722352</v>
      </c>
      <c r="V2879" s="45">
        <v>11048.6262189767</v>
      </c>
      <c r="W2879" s="99">
        <v>1.03225814298355</v>
      </c>
      <c r="X2879" s="86">
        <v>10767.1017652747</v>
      </c>
      <c r="Y2879" s="44">
        <v>11431.965116928401</v>
      </c>
      <c r="Z2879" s="45">
        <v>10757.0374873947</v>
      </c>
      <c r="AA2879" s="46">
        <v>0.99906527512237198</v>
      </c>
      <c r="AB2879" s="139">
        <v>11965.3294308516</v>
      </c>
      <c r="AC2879" s="45">
        <v>11114.9028549421</v>
      </c>
      <c r="AD2879" s="99">
        <v>1.0323022013954699</v>
      </c>
      <c r="AE2879" s="142">
        <v>10831.7111224827</v>
      </c>
      <c r="AF2879" s="44">
        <v>11500.5640708467</v>
      </c>
      <c r="AG2879" s="45">
        <v>10821.9720035433</v>
      </c>
      <c r="AH2879" s="140">
        <v>0.99910086976754697</v>
      </c>
      <c r="AI2879" s="44">
        <v>12037.1289048571</v>
      </c>
      <c r="AJ2879" s="45">
        <v>11181.9500379235</v>
      </c>
      <c r="AK2879" s="46">
        <v>1.03233458790401</v>
      </c>
    </row>
    <row r="2880" spans="1:37" x14ac:dyDescent="0.2">
      <c r="A2880" s="35" t="s">
        <v>4362</v>
      </c>
      <c r="B2880" s="35" t="s">
        <v>10383</v>
      </c>
      <c r="C2880" s="85" t="s">
        <v>1130</v>
      </c>
      <c r="D2880" s="85" t="s">
        <v>1130</v>
      </c>
      <c r="E2880" s="85" t="s">
        <v>12904</v>
      </c>
      <c r="F2880" s="85" t="s">
        <v>445</v>
      </c>
      <c r="G2880" s="85" t="s">
        <v>445</v>
      </c>
      <c r="H2880" s="840">
        <v>1.0625174321603601</v>
      </c>
      <c r="I2880" s="840">
        <v>1.1199721766542501</v>
      </c>
      <c r="J2880" s="86">
        <v>10753.75</v>
      </c>
      <c r="K2880" s="44">
        <v>11426.0468360945</v>
      </c>
      <c r="L2880" s="45">
        <v>10750.3921961982</v>
      </c>
      <c r="M2880" s="46">
        <v>0.99968775508061902</v>
      </c>
      <c r="N2880" s="139">
        <v>12043.900794695601</v>
      </c>
      <c r="O2880" s="45">
        <v>11186.921967070601</v>
      </c>
      <c r="P2880" s="99">
        <v>1.0402810151873101</v>
      </c>
      <c r="Q2880" s="86">
        <v>10784.3183376221</v>
      </c>
      <c r="R2880" s="44">
        <v>11458.526227690099</v>
      </c>
      <c r="S2880" s="45">
        <v>10781.5024966202</v>
      </c>
      <c r="T2880" s="140">
        <v>0.99973889485512701</v>
      </c>
      <c r="U2880" s="44">
        <v>12078.1364823189</v>
      </c>
      <c r="V2880" s="45">
        <v>11219.2133782982</v>
      </c>
      <c r="W2880" s="99">
        <v>1.0403266137980101</v>
      </c>
      <c r="X2880" s="86">
        <v>10813.0833285027</v>
      </c>
      <c r="Y2880" s="44">
        <v>11489.089531936699</v>
      </c>
      <c r="Z2880" s="45">
        <v>10810.7893548475</v>
      </c>
      <c r="AA2880" s="46">
        <v>0.99978785203206699</v>
      </c>
      <c r="AB2880" s="139">
        <v>12110.352471766901</v>
      </c>
      <c r="AC2880" s="45">
        <v>11249.6184948931</v>
      </c>
      <c r="AD2880" s="99">
        <v>1.0403710165850399</v>
      </c>
      <c r="AE2880" s="142">
        <v>10842.3995385623</v>
      </c>
      <c r="AF2880" s="44">
        <v>11520.2385161699</v>
      </c>
      <c r="AG2880" s="45">
        <v>10840.485556023101</v>
      </c>
      <c r="AH2880" s="140">
        <v>0.99982347242117497</v>
      </c>
      <c r="AI2880" s="44">
        <v>12143.1858113586</v>
      </c>
      <c r="AJ2880" s="45">
        <v>11280.4721223051</v>
      </c>
      <c r="AK2880" s="46">
        <v>1.0404036562372301</v>
      </c>
    </row>
    <row r="2881" spans="1:37" x14ac:dyDescent="0.2">
      <c r="A2881" s="35" t="s">
        <v>4361</v>
      </c>
      <c r="B2881" s="35" t="s">
        <v>10382</v>
      </c>
      <c r="C2881" s="85" t="s">
        <v>1130</v>
      </c>
      <c r="D2881" s="85" t="s">
        <v>1130</v>
      </c>
      <c r="E2881" s="85" t="s">
        <v>12904</v>
      </c>
      <c r="F2881" s="85" t="s">
        <v>345</v>
      </c>
      <c r="G2881" s="85" t="s">
        <v>345</v>
      </c>
      <c r="H2881" s="840">
        <v>1.0982483627759001</v>
      </c>
      <c r="I2881" s="840">
        <v>1.12769330608063</v>
      </c>
      <c r="J2881" s="86">
        <v>8602.75</v>
      </c>
      <c r="K2881" s="44">
        <v>9447.9561028703502</v>
      </c>
      <c r="L2881" s="45">
        <v>8889.2715928195794</v>
      </c>
      <c r="M2881" s="46">
        <v>1.03330581416635</v>
      </c>
      <c r="N2881" s="139">
        <v>9701.2635888851491</v>
      </c>
      <c r="O2881" s="45">
        <v>9010.9741520487296</v>
      </c>
      <c r="P2881" s="99">
        <v>1.0474527508120901</v>
      </c>
      <c r="Q2881" s="86">
        <v>8620.4808068550701</v>
      </c>
      <c r="R2881" s="44">
        <v>9467.4289324696201</v>
      </c>
      <c r="S2881" s="45">
        <v>8908.0486132091391</v>
      </c>
      <c r="T2881" s="140">
        <v>1.03335867369781</v>
      </c>
      <c r="U2881" s="44">
        <v>9721.2585010870098</v>
      </c>
      <c r="V2881" s="45">
        <v>9029.9421263329696</v>
      </c>
      <c r="W2881" s="99">
        <v>1.04749866378129</v>
      </c>
      <c r="X2881" s="86">
        <v>8634.9412655927099</v>
      </c>
      <c r="Y2881" s="44">
        <v>9483.3101076032199</v>
      </c>
      <c r="Z2881" s="45">
        <v>8923.4284122349</v>
      </c>
      <c r="AA2881" s="46">
        <v>1.0334092772340799</v>
      </c>
      <c r="AB2881" s="139">
        <v>9737.5654636083109</v>
      </c>
      <c r="AC2881" s="45">
        <v>9045.4754962766092</v>
      </c>
      <c r="AD2881" s="99">
        <v>1.0475433726827701</v>
      </c>
      <c r="AE2881" s="142">
        <v>8656.0461658547392</v>
      </c>
      <c r="AF2881" s="44">
        <v>9506.4885297625497</v>
      </c>
      <c r="AG2881" s="45">
        <v>8945.55711244534</v>
      </c>
      <c r="AH2881" s="140">
        <v>1.03344609548556</v>
      </c>
      <c r="AI2881" s="44">
        <v>9761.3653183592996</v>
      </c>
      <c r="AJ2881" s="45">
        <v>9067.8682727879896</v>
      </c>
      <c r="AK2881" s="46">
        <v>1.0475762373539299</v>
      </c>
    </row>
    <row r="2882" spans="1:37" x14ac:dyDescent="0.2">
      <c r="A2882" s="35" t="s">
        <v>4360</v>
      </c>
      <c r="B2882" s="35" t="s">
        <v>10381</v>
      </c>
      <c r="C2882" s="85" t="s">
        <v>1130</v>
      </c>
      <c r="D2882" s="85" t="s">
        <v>1130</v>
      </c>
      <c r="E2882" s="85" t="s">
        <v>12904</v>
      </c>
      <c r="F2882" s="85" t="s">
        <v>348</v>
      </c>
      <c r="G2882" s="85" t="s">
        <v>348</v>
      </c>
      <c r="H2882" s="840">
        <v>1.0418606374616799</v>
      </c>
      <c r="I2882" s="840">
        <v>1.0940233094211</v>
      </c>
      <c r="J2882" s="86">
        <v>8493.6666666666697</v>
      </c>
      <c r="K2882" s="44">
        <v>8849.2169677203401</v>
      </c>
      <c r="L2882" s="45">
        <v>8325.9376052726493</v>
      </c>
      <c r="M2882" s="46">
        <v>0.98025245539099504</v>
      </c>
      <c r="N2882" s="139">
        <v>9292.2693157863596</v>
      </c>
      <c r="O2882" s="45">
        <v>8631.0816989200903</v>
      </c>
      <c r="P2882" s="99">
        <v>1.0161785289729699</v>
      </c>
      <c r="Q2882" s="86">
        <v>8521.7344343108998</v>
      </c>
      <c r="R2882" s="44">
        <v>8878.4596700102902</v>
      </c>
      <c r="S2882" s="45">
        <v>8353.8784304597502</v>
      </c>
      <c r="T2882" s="140">
        <v>0.98030260093821797</v>
      </c>
      <c r="U2882" s="44">
        <v>9322.9761078325591</v>
      </c>
      <c r="V2882" s="45">
        <v>8659.9831379341995</v>
      </c>
      <c r="W2882" s="99">
        <v>1.01622307110002</v>
      </c>
      <c r="X2882" s="86">
        <v>8547.9568450439492</v>
      </c>
      <c r="Y2882" s="44">
        <v>8905.7797675723996</v>
      </c>
      <c r="Z2882" s="45">
        <v>8379.9946758408096</v>
      </c>
      <c r="AA2882" s="46">
        <v>0.98035060632055904</v>
      </c>
      <c r="AB2882" s="139">
        <v>9351.6640364037303</v>
      </c>
      <c r="AC2882" s="45">
        <v>8687.0017158637602</v>
      </c>
      <c r="AD2882" s="99">
        <v>1.0162664451096799</v>
      </c>
      <c r="AE2882" s="142">
        <v>8574.8123634823896</v>
      </c>
      <c r="AF2882" s="44">
        <v>8933.7594751320394</v>
      </c>
      <c r="AG2882" s="45">
        <v>8406.6219996417094</v>
      </c>
      <c r="AH2882" s="140">
        <v>0.98038553420049701</v>
      </c>
      <c r="AI2882" s="44">
        <v>9381.0445995619702</v>
      </c>
      <c r="AJ2882" s="45">
        <v>8714.5674724399305</v>
      </c>
      <c r="AK2882" s="46">
        <v>1.01629832852701</v>
      </c>
    </row>
    <row r="2883" spans="1:37" x14ac:dyDescent="0.2">
      <c r="A2883" s="35" t="s">
        <v>4359</v>
      </c>
      <c r="B2883" s="35" t="s">
        <v>10380</v>
      </c>
      <c r="C2883" s="85" t="s">
        <v>1130</v>
      </c>
      <c r="D2883" s="85" t="s">
        <v>1130</v>
      </c>
      <c r="E2883" s="85" t="s">
        <v>12904</v>
      </c>
      <c r="F2883" s="85" t="s">
        <v>349</v>
      </c>
      <c r="G2883" s="85" t="s">
        <v>349</v>
      </c>
      <c r="H2883" s="840">
        <v>1.137951172465</v>
      </c>
      <c r="I2883" s="840">
        <v>1.1432081263098199</v>
      </c>
      <c r="J2883" s="86">
        <v>8374.0833333333303</v>
      </c>
      <c r="K2883" s="44">
        <v>9529.2979474862695</v>
      </c>
      <c r="L2883" s="45">
        <v>8965.8034628641708</v>
      </c>
      <c r="M2883" s="46">
        <v>1.0706608838218099</v>
      </c>
      <c r="N2883" s="139">
        <v>9573.3201170623306</v>
      </c>
      <c r="O2883" s="45">
        <v>8892.1344455552698</v>
      </c>
      <c r="P2883" s="99">
        <v>1.06186362036306</v>
      </c>
      <c r="Q2883" s="86">
        <v>8476.6149801473894</v>
      </c>
      <c r="R2883" s="44">
        <v>9645.9739551930907</v>
      </c>
      <c r="S2883" s="45">
        <v>9076.0443545463095</v>
      </c>
      <c r="T2883" s="140">
        <v>1.07071565427978</v>
      </c>
      <c r="U2883" s="44">
        <v>9690.5351289040791</v>
      </c>
      <c r="V2883" s="45">
        <v>9001.4036122396992</v>
      </c>
      <c r="W2883" s="99">
        <v>1.0619101650035301</v>
      </c>
      <c r="X2883" s="86">
        <v>8571.2432101876893</v>
      </c>
      <c r="Y2883" s="44">
        <v>9753.6562605157396</v>
      </c>
      <c r="Z2883" s="45">
        <v>9177.8136969788593</v>
      </c>
      <c r="AA2883" s="46">
        <v>1.0707680871860199</v>
      </c>
      <c r="AB2883" s="139">
        <v>9798.7148904644691</v>
      </c>
      <c r="AC2883" s="45">
        <v>9102.2787747044604</v>
      </c>
      <c r="AD2883" s="99">
        <v>1.0619554890106899</v>
      </c>
      <c r="AE2883" s="142">
        <v>8661.9115677170994</v>
      </c>
      <c r="AF2883" s="44">
        <v>9856.8324242718008</v>
      </c>
      <c r="AG2883" s="45">
        <v>9275.2289263350995</v>
      </c>
      <c r="AH2883" s="140">
        <v>1.07080623645522</v>
      </c>
      <c r="AI2883" s="44">
        <v>9902.3676935912608</v>
      </c>
      <c r="AJ2883" s="45">
        <v>9198.8531220435398</v>
      </c>
      <c r="AK2883" s="46">
        <v>1.06198880583446</v>
      </c>
    </row>
    <row r="2884" spans="1:37" x14ac:dyDescent="0.2">
      <c r="A2884" s="35" t="s">
        <v>4358</v>
      </c>
      <c r="B2884" s="35" t="s">
        <v>10379</v>
      </c>
      <c r="C2884" s="85" t="s">
        <v>1130</v>
      </c>
      <c r="D2884" s="85" t="s">
        <v>1130</v>
      </c>
      <c r="E2884" s="85" t="s">
        <v>12904</v>
      </c>
      <c r="F2884" s="85" t="s">
        <v>346</v>
      </c>
      <c r="G2884" s="85" t="s">
        <v>346</v>
      </c>
      <c r="H2884" s="840">
        <v>1.0594610653382499</v>
      </c>
      <c r="I2884" s="840">
        <v>1.11027329024821</v>
      </c>
      <c r="J2884" s="86">
        <v>7604.1666666666697</v>
      </c>
      <c r="K2884" s="44">
        <v>8056.3185176763</v>
      </c>
      <c r="L2884" s="45">
        <v>7579.9254952221099</v>
      </c>
      <c r="M2884" s="46">
        <v>0.99681211991962004</v>
      </c>
      <c r="N2884" s="139">
        <v>8442.70314459576</v>
      </c>
      <c r="O2884" s="45">
        <v>7841.9660606413399</v>
      </c>
      <c r="P2884" s="99">
        <v>1.0312722490706401</v>
      </c>
      <c r="Q2884" s="86">
        <v>7694.7056591164001</v>
      </c>
      <c r="R2884" s="44">
        <v>8152.2410550717505</v>
      </c>
      <c r="S2884" s="45">
        <v>7670.5682338019096</v>
      </c>
      <c r="T2884" s="140">
        <v>0.99686311258886195</v>
      </c>
      <c r="U2884" s="44">
        <v>8543.2261696386795</v>
      </c>
      <c r="V2884" s="45">
        <v>7935.6842404082199</v>
      </c>
      <c r="W2884" s="99">
        <v>1.0313174528003299</v>
      </c>
      <c r="X2884" s="86">
        <v>7782.2327901619501</v>
      </c>
      <c r="Y2884" s="44">
        <v>8244.9726425752597</v>
      </c>
      <c r="Z2884" s="45">
        <v>7758.2007022915204</v>
      </c>
      <c r="AA2884" s="46">
        <v>0.99691192893884994</v>
      </c>
      <c r="AB2884" s="139">
        <v>8640.4052054106105</v>
      </c>
      <c r="AC2884" s="45">
        <v>8026.2950586091501</v>
      </c>
      <c r="AD2884" s="99">
        <v>1.0313614710621</v>
      </c>
      <c r="AE2884" s="142">
        <v>7867.6661076685596</v>
      </c>
      <c r="AF2884" s="44">
        <v>8335.4859161561999</v>
      </c>
      <c r="AG2884" s="45">
        <v>7843.6496388242604</v>
      </c>
      <c r="AH2884" s="140">
        <v>0.99694744686472103</v>
      </c>
      <c r="AI2884" s="44">
        <v>8735.2595359354891</v>
      </c>
      <c r="AJ2884" s="45">
        <v>8114.6622646627802</v>
      </c>
      <c r="AK2884" s="46">
        <v>1.0313938280570201</v>
      </c>
    </row>
    <row r="2885" spans="1:37" x14ac:dyDescent="0.2">
      <c r="A2885" s="35" t="s">
        <v>4357</v>
      </c>
      <c r="B2885" s="35" t="s">
        <v>7572</v>
      </c>
      <c r="C2885" s="85" t="s">
        <v>1130</v>
      </c>
      <c r="D2885" s="85" t="s">
        <v>1130</v>
      </c>
      <c r="E2885" s="85" t="s">
        <v>12904</v>
      </c>
      <c r="F2885" s="85" t="s">
        <v>344</v>
      </c>
      <c r="G2885" s="85" t="s">
        <v>344</v>
      </c>
      <c r="H2885" s="840">
        <v>1.04238367821836</v>
      </c>
      <c r="I2885" s="840">
        <v>1.09977855393061</v>
      </c>
      <c r="J2885" s="86">
        <v>3610.1666666666702</v>
      </c>
      <c r="K2885" s="44">
        <v>3763.1788089813299</v>
      </c>
      <c r="L2885" s="45">
        <v>3540.65134523809</v>
      </c>
      <c r="M2885" s="46">
        <v>0.98074456726044801</v>
      </c>
      <c r="N2885" s="139">
        <v>3970.3838761151701</v>
      </c>
      <c r="O2885" s="45">
        <v>3687.8728377584798</v>
      </c>
      <c r="P2885" s="99">
        <v>1.02152426141687</v>
      </c>
      <c r="Q2885" s="86">
        <v>3622.6347035132899</v>
      </c>
      <c r="R2885" s="44">
        <v>3776.1752870896798</v>
      </c>
      <c r="S2885" s="45">
        <v>3553.0610548369</v>
      </c>
      <c r="T2885" s="140">
        <v>0.98079473798202099</v>
      </c>
      <c r="U2885" s="44">
        <v>3984.0959556487101</v>
      </c>
      <c r="V2885" s="45">
        <v>3700.7714485981801</v>
      </c>
      <c r="W2885" s="99">
        <v>1.02156903786327</v>
      </c>
      <c r="X2885" s="86">
        <v>3634.2158411946498</v>
      </c>
      <c r="Y2885" s="44">
        <v>3788.2472759839202</v>
      </c>
      <c r="Z2885" s="45">
        <v>3564.59432323994</v>
      </c>
      <c r="AA2885" s="46">
        <v>0.98084276746429599</v>
      </c>
      <c r="AB2885" s="139">
        <v>3996.8326425007799</v>
      </c>
      <c r="AC2885" s="45">
        <v>3712.7608400244299</v>
      </c>
      <c r="AD2885" s="99">
        <v>1.02161264004726</v>
      </c>
      <c r="AE2885" s="142">
        <v>3645.5061264661699</v>
      </c>
      <c r="AF2885" s="44">
        <v>3800.0160850733901</v>
      </c>
      <c r="AG2885" s="45">
        <v>3575.7957116142402</v>
      </c>
      <c r="AH2885" s="140">
        <v>0.980877712878925</v>
      </c>
      <c r="AI2885" s="44">
        <v>4009.2494561101598</v>
      </c>
      <c r="AJ2885" s="45">
        <v>3724.4119808093101</v>
      </c>
      <c r="AK2885" s="46">
        <v>1.02164469119124</v>
      </c>
    </row>
    <row r="2886" spans="1:37" x14ac:dyDescent="0.2">
      <c r="A2886" s="35" t="s">
        <v>4356</v>
      </c>
      <c r="B2886" s="35" t="s">
        <v>13036</v>
      </c>
      <c r="C2886" s="85" t="s">
        <v>1130</v>
      </c>
      <c r="D2886" s="85" t="s">
        <v>1130</v>
      </c>
      <c r="E2886" s="85" t="s">
        <v>12904</v>
      </c>
      <c r="F2886" s="85" t="s">
        <v>345</v>
      </c>
      <c r="G2886" s="85" t="s">
        <v>345</v>
      </c>
      <c r="H2886" s="840">
        <v>1.0982483627759001</v>
      </c>
      <c r="I2886" s="840">
        <v>1.12769330608063</v>
      </c>
      <c r="J2886" s="86">
        <v>12636.833333333299</v>
      </c>
      <c r="K2886" s="44">
        <v>13878.381519005199</v>
      </c>
      <c r="L2886" s="45">
        <v>13057.713355984501</v>
      </c>
      <c r="M2886" s="46">
        <v>1.03330581416635</v>
      </c>
      <c r="N2886" s="139">
        <v>14250.472360056599</v>
      </c>
      <c r="O2886" s="45">
        <v>13236.4858365539</v>
      </c>
      <c r="P2886" s="99">
        <v>1.0474527508120901</v>
      </c>
      <c r="Q2886" s="86">
        <v>12688.1117782739</v>
      </c>
      <c r="R2886" s="44">
        <v>13934.697987206901</v>
      </c>
      <c r="S2886" s="45">
        <v>13111.370358926701</v>
      </c>
      <c r="T2886" s="140">
        <v>1.03335867369781</v>
      </c>
      <c r="U2886" s="44">
        <v>14308.2987191623</v>
      </c>
      <c r="V2886" s="45">
        <v>13290.7801336497</v>
      </c>
      <c r="W2886" s="99">
        <v>1.04749866378129</v>
      </c>
      <c r="X2886" s="86">
        <v>12733.5622070645</v>
      </c>
      <c r="Y2886" s="44">
        <v>13984.6138462136</v>
      </c>
      <c r="Z2886" s="45">
        <v>13158.9813170178</v>
      </c>
      <c r="AA2886" s="46">
        <v>1.0334092772340799</v>
      </c>
      <c r="AB2886" s="139">
        <v>14359.552863467999</v>
      </c>
      <c r="AC2886" s="45">
        <v>13338.958700654201</v>
      </c>
      <c r="AD2886" s="99">
        <v>1.0475433726827701</v>
      </c>
      <c r="AE2886" s="142">
        <v>12785.154328549101</v>
      </c>
      <c r="AF2886" s="44">
        <v>14041.2748091662</v>
      </c>
      <c r="AG2886" s="45">
        <v>13212.767821019301</v>
      </c>
      <c r="AH2886" s="140">
        <v>1.03344609548556</v>
      </c>
      <c r="AI2886" s="44">
        <v>14417.732953512599</v>
      </c>
      <c r="AJ2886" s="45">
        <v>13393.4238654907</v>
      </c>
      <c r="AK2886" s="46">
        <v>1.0475762373539299</v>
      </c>
    </row>
    <row r="2887" spans="1:37" x14ac:dyDescent="0.2">
      <c r="A2887" s="35" t="s">
        <v>4355</v>
      </c>
      <c r="B2887" s="35" t="s">
        <v>8458</v>
      </c>
      <c r="C2887" s="85" t="s">
        <v>1130</v>
      </c>
      <c r="D2887" s="85" t="s">
        <v>1130</v>
      </c>
      <c r="E2887" s="85" t="s">
        <v>12904</v>
      </c>
      <c r="F2887" s="85" t="s">
        <v>342</v>
      </c>
      <c r="G2887" s="85" t="s">
        <v>342</v>
      </c>
      <c r="H2887" s="840">
        <v>1.0413360504740301</v>
      </c>
      <c r="I2887" s="840">
        <v>1.0966305828296099</v>
      </c>
      <c r="J2887" s="86">
        <v>4532.5833333333303</v>
      </c>
      <c r="K2887" s="44">
        <v>4719.9424267777404</v>
      </c>
      <c r="L2887" s="45">
        <v>4440.8388097138404</v>
      </c>
      <c r="M2887" s="46">
        <v>0.97975888872361305</v>
      </c>
      <c r="N2887" s="139">
        <v>4970.5695025571104</v>
      </c>
      <c r="O2887" s="45">
        <v>4616.8906656468798</v>
      </c>
      <c r="P2887" s="99">
        <v>1.01860028291009</v>
      </c>
      <c r="Q2887" s="86">
        <v>4546.99503658913</v>
      </c>
      <c r="R2887" s="44">
        <v>4734.9498529267403</v>
      </c>
      <c r="S2887" s="45">
        <v>4455.1867008286299</v>
      </c>
      <c r="T2887" s="140">
        <v>0.97980900902206403</v>
      </c>
      <c r="U2887" s="44">
        <v>4986.3738170980796</v>
      </c>
      <c r="V2887" s="45">
        <v>4631.7734461667496</v>
      </c>
      <c r="W2887" s="99">
        <v>1.01864493118981</v>
      </c>
      <c r="X2887" s="86">
        <v>4560.8214304058201</v>
      </c>
      <c r="Y2887" s="44">
        <v>4749.3477752561103</v>
      </c>
      <c r="Z2887" s="45">
        <v>4468.9527597886499</v>
      </c>
      <c r="AA2887" s="46">
        <v>0.97985699023322703</v>
      </c>
      <c r="AB2887" s="139">
        <v>5001.5362634077101</v>
      </c>
      <c r="AC2887" s="45">
        <v>4646.0559247042902</v>
      </c>
      <c r="AD2887" s="99">
        <v>1.0186884085682999</v>
      </c>
      <c r="AE2887" s="142">
        <v>4573.6337675432496</v>
      </c>
      <c r="AF2887" s="44">
        <v>4762.6897238081501</v>
      </c>
      <c r="AG2887" s="45">
        <v>4481.66668479076</v>
      </c>
      <c r="AH2887" s="140">
        <v>0.97989190052663699</v>
      </c>
      <c r="AI2887" s="44">
        <v>5015.5866641501398</v>
      </c>
      <c r="AJ2887" s="45">
        <v>4659.2538746321698</v>
      </c>
      <c r="AK2887" s="46">
        <v>1.01872036797011</v>
      </c>
    </row>
    <row r="2888" spans="1:37" x14ac:dyDescent="0.2">
      <c r="A2888" s="35" t="s">
        <v>4354</v>
      </c>
      <c r="B2888" s="35" t="s">
        <v>10378</v>
      </c>
      <c r="C2888" s="85" t="s">
        <v>1130</v>
      </c>
      <c r="D2888" s="85" t="s">
        <v>1130</v>
      </c>
      <c r="E2888" s="85" t="s">
        <v>12904</v>
      </c>
      <c r="F2888" s="85" t="s">
        <v>340</v>
      </c>
      <c r="G2888" s="85" t="s">
        <v>340</v>
      </c>
      <c r="H2888" s="840">
        <v>1.0607653972120801</v>
      </c>
      <c r="I2888" s="840">
        <v>1.1117174083960999</v>
      </c>
      <c r="J2888" s="86">
        <v>3860.75</v>
      </c>
      <c r="K2888" s="44">
        <v>4095.3500072865199</v>
      </c>
      <c r="L2888" s="45">
        <v>3853.1803160437598</v>
      </c>
      <c r="M2888" s="46">
        <v>0.99803932294081699</v>
      </c>
      <c r="N2888" s="139">
        <v>4292.0629844652403</v>
      </c>
      <c r="O2888" s="45">
        <v>3986.6630009200699</v>
      </c>
      <c r="P2888" s="99">
        <v>1.03261361158326</v>
      </c>
      <c r="Q2888" s="86">
        <v>3876.9748372000399</v>
      </c>
      <c r="R2888" s="44">
        <v>4112.5607531637197</v>
      </c>
      <c r="S2888" s="45">
        <v>3869.5712822638602</v>
      </c>
      <c r="T2888" s="140">
        <v>0.99809037838854697</v>
      </c>
      <c r="U2888" s="44">
        <v>4310.1004184289204</v>
      </c>
      <c r="V2888" s="45">
        <v>4003.5924703313599</v>
      </c>
      <c r="W2888" s="99">
        <v>1.03265887410886</v>
      </c>
      <c r="X2888" s="86">
        <v>3891.64703546694</v>
      </c>
      <c r="Y2888" s="44">
        <v>4128.1245133862903</v>
      </c>
      <c r="Z2888" s="45">
        <v>3884.4056720723102</v>
      </c>
      <c r="AA2888" s="46">
        <v>0.99813925483769705</v>
      </c>
      <c r="AB2888" s="139">
        <v>4326.4117566616796</v>
      </c>
      <c r="AC2888" s="45">
        <v>4018.9153724245898</v>
      </c>
      <c r="AD2888" s="99">
        <v>1.0327029496246101</v>
      </c>
      <c r="AE2888" s="142">
        <v>3905.4870393097099</v>
      </c>
      <c r="AF2888" s="44">
        <v>4142.8055105599797</v>
      </c>
      <c r="AG2888" s="45">
        <v>3898.3588087696598</v>
      </c>
      <c r="AH2888" s="140">
        <v>0.99817481649066997</v>
      </c>
      <c r="AI2888" s="44">
        <v>4341.7979298659502</v>
      </c>
      <c r="AJ2888" s="45">
        <v>4033.3345194077301</v>
      </c>
      <c r="AK2888" s="46">
        <v>1.0327353487058599</v>
      </c>
    </row>
    <row r="2889" spans="1:37" x14ac:dyDescent="0.2">
      <c r="A2889" s="35" t="s">
        <v>4353</v>
      </c>
      <c r="B2889" s="35" t="s">
        <v>10377</v>
      </c>
      <c r="C2889" s="85" t="s">
        <v>1130</v>
      </c>
      <c r="D2889" s="85" t="s">
        <v>1130</v>
      </c>
      <c r="E2889" s="85" t="s">
        <v>12904</v>
      </c>
      <c r="F2889" s="85" t="s">
        <v>445</v>
      </c>
      <c r="G2889" s="85" t="s">
        <v>445</v>
      </c>
      <c r="H2889" s="840">
        <v>1.0625174321603601</v>
      </c>
      <c r="I2889" s="840">
        <v>1.1199721766542501</v>
      </c>
      <c r="J2889" s="86">
        <v>5073.0833333333303</v>
      </c>
      <c r="K2889" s="44">
        <v>5390.2394764688497</v>
      </c>
      <c r="L2889" s="45">
        <v>5071.4992888368997</v>
      </c>
      <c r="M2889" s="46">
        <v>0.99968775508061902</v>
      </c>
      <c r="N2889" s="139">
        <v>5681.7121831817103</v>
      </c>
      <c r="O2889" s="45">
        <v>5277.4322801298404</v>
      </c>
      <c r="P2889" s="99">
        <v>1.0402810151873101</v>
      </c>
      <c r="Q2889" s="86">
        <v>5095.1094693393597</v>
      </c>
      <c r="R2889" s="44">
        <v>5413.6426299383802</v>
      </c>
      <c r="S2889" s="45">
        <v>5093.7791100432196</v>
      </c>
      <c r="T2889" s="140">
        <v>0.99973889485512701</v>
      </c>
      <c r="U2889" s="44">
        <v>5706.3808426676496</v>
      </c>
      <c r="V2889" s="45">
        <v>5300.5779811680004</v>
      </c>
      <c r="W2889" s="99">
        <v>1.0403266137980101</v>
      </c>
      <c r="X2889" s="86">
        <v>5118.2290300970899</v>
      </c>
      <c r="Y2889" s="44">
        <v>5438.2075662673697</v>
      </c>
      <c r="Z2889" s="45">
        <v>5117.1432082089405</v>
      </c>
      <c r="AA2889" s="46">
        <v>0.99978785203206699</v>
      </c>
      <c r="AB2889" s="139">
        <v>5732.2741074527803</v>
      </c>
      <c r="AC2889" s="45">
        <v>5324.8571391571704</v>
      </c>
      <c r="AD2889" s="99">
        <v>1.0403710165850399</v>
      </c>
      <c r="AE2889" s="142">
        <v>5140.9630661431502</v>
      </c>
      <c r="AF2889" s="44">
        <v>5462.3628758696696</v>
      </c>
      <c r="AG2889" s="45">
        <v>5140.0555443802496</v>
      </c>
      <c r="AH2889" s="140">
        <v>0.99982347242117497</v>
      </c>
      <c r="AI2889" s="44">
        <v>5757.7355952874204</v>
      </c>
      <c r="AJ2889" s="45">
        <v>5348.6767705959101</v>
      </c>
      <c r="AK2889" s="46">
        <v>1.0404036562372301</v>
      </c>
    </row>
    <row r="2890" spans="1:37" x14ac:dyDescent="0.2">
      <c r="A2890" s="35" t="s">
        <v>4352</v>
      </c>
      <c r="B2890" s="35" t="s">
        <v>10376</v>
      </c>
      <c r="C2890" s="85" t="s">
        <v>1130</v>
      </c>
      <c r="D2890" s="85" t="s">
        <v>1130</v>
      </c>
      <c r="E2890" s="85" t="s">
        <v>12904</v>
      </c>
      <c r="F2890" s="85" t="s">
        <v>348</v>
      </c>
      <c r="G2890" s="85" t="s">
        <v>348</v>
      </c>
      <c r="H2890" s="840">
        <v>1.0418606374616799</v>
      </c>
      <c r="I2890" s="840">
        <v>1.0940233094211</v>
      </c>
      <c r="J2890" s="86">
        <v>5804.75</v>
      </c>
      <c r="K2890" s="44">
        <v>6047.7405353056802</v>
      </c>
      <c r="L2890" s="45">
        <v>5690.1204404308801</v>
      </c>
      <c r="M2890" s="46">
        <v>0.98025245539099504</v>
      </c>
      <c r="N2890" s="139">
        <v>6350.5318053621304</v>
      </c>
      <c r="O2890" s="45">
        <v>5898.6623160558502</v>
      </c>
      <c r="P2890" s="99">
        <v>1.0161785289729699</v>
      </c>
      <c r="Q2890" s="86">
        <v>5838.6499792409504</v>
      </c>
      <c r="R2890" s="44">
        <v>6083.0595892875999</v>
      </c>
      <c r="S2890" s="45">
        <v>5723.6437606177797</v>
      </c>
      <c r="T2890" s="140">
        <v>0.98030260093821797</v>
      </c>
      <c r="U2890" s="44">
        <v>6387.6191728406302</v>
      </c>
      <c r="V2890" s="45">
        <v>5933.3708129822999</v>
      </c>
      <c r="W2890" s="99">
        <v>1.01622307110002</v>
      </c>
      <c r="X2890" s="86">
        <v>5871.2387136112902</v>
      </c>
      <c r="Y2890" s="44">
        <v>6117.0125088527402</v>
      </c>
      <c r="Z2890" s="45">
        <v>5755.8724327415603</v>
      </c>
      <c r="AA2890" s="46">
        <v>0.98035060632055904</v>
      </c>
      <c r="AB2890" s="139">
        <v>6423.2720078663097</v>
      </c>
      <c r="AC2890" s="45">
        <v>5966.7428958720702</v>
      </c>
      <c r="AD2890" s="99">
        <v>1.0162664451096799</v>
      </c>
      <c r="AE2890" s="142">
        <v>5906.5437267868001</v>
      </c>
      <c r="AF2890" s="44">
        <v>6153.7954123853697</v>
      </c>
      <c r="AG2890" s="45">
        <v>5790.6900268644704</v>
      </c>
      <c r="AH2890" s="140">
        <v>0.98038553420049701</v>
      </c>
      <c r="AI2890" s="44">
        <v>6461.8965152197397</v>
      </c>
      <c r="AJ2890" s="45">
        <v>6002.8105169051496</v>
      </c>
      <c r="AK2890" s="46">
        <v>1.01629832852701</v>
      </c>
    </row>
    <row r="2891" spans="1:37" x14ac:dyDescent="0.2">
      <c r="A2891" s="35" t="s">
        <v>4351</v>
      </c>
      <c r="B2891" s="35" t="s">
        <v>10375</v>
      </c>
      <c r="C2891" s="85" t="s">
        <v>1130</v>
      </c>
      <c r="D2891" s="85" t="s">
        <v>1130</v>
      </c>
      <c r="E2891" s="85" t="s">
        <v>12904</v>
      </c>
      <c r="F2891" s="85" t="s">
        <v>350</v>
      </c>
      <c r="G2891" s="85" t="s">
        <v>350</v>
      </c>
      <c r="H2891" s="840">
        <v>1.04265543646418</v>
      </c>
      <c r="I2891" s="840">
        <v>1.1062617447186101</v>
      </c>
      <c r="J2891" s="86">
        <v>24389.916666666701</v>
      </c>
      <c r="K2891" s="44">
        <v>25430.279207408399</v>
      </c>
      <c r="L2891" s="45">
        <v>23926.514485731801</v>
      </c>
      <c r="M2891" s="46">
        <v>0.98100025566843596</v>
      </c>
      <c r="N2891" s="139">
        <v>26981.6317652082</v>
      </c>
      <c r="O2891" s="45">
        <v>25061.7648091683</v>
      </c>
      <c r="P2891" s="99">
        <v>1.02754614341999</v>
      </c>
      <c r="Q2891" s="86">
        <v>24443.066746685301</v>
      </c>
      <c r="R2891" s="44">
        <v>25485.6964272884</v>
      </c>
      <c r="S2891" s="45">
        <v>23979.881373828699</v>
      </c>
      <c r="T2891" s="140">
        <v>0.98105043946994097</v>
      </c>
      <c r="U2891" s="44">
        <v>27040.429665461601</v>
      </c>
      <c r="V2891" s="45">
        <v>25117.479894500499</v>
      </c>
      <c r="W2891" s="99">
        <v>1.02759118382339</v>
      </c>
      <c r="X2891" s="86">
        <v>24506.314358128398</v>
      </c>
      <c r="Y2891" s="44">
        <v>25551.641893202901</v>
      </c>
      <c r="Z2891" s="45">
        <v>24043.107803282001</v>
      </c>
      <c r="AA2891" s="46">
        <v>0.98109848147390699</v>
      </c>
      <c r="AB2891" s="139">
        <v>27110.398078445902</v>
      </c>
      <c r="AC2891" s="45">
        <v>25183.5474102185</v>
      </c>
      <c r="AD2891" s="99">
        <v>1.0276350430421</v>
      </c>
      <c r="AE2891" s="142">
        <v>24589.724017756402</v>
      </c>
      <c r="AF2891" s="44">
        <v>25638.609428267599</v>
      </c>
      <c r="AG2891" s="45">
        <v>24125.8004158109</v>
      </c>
      <c r="AH2891" s="140">
        <v>0.98113343599910197</v>
      </c>
      <c r="AI2891" s="44">
        <v>27202.670994032302</v>
      </c>
      <c r="AJ2891" s="45">
        <v>25270.0548741819</v>
      </c>
      <c r="AK2891" s="46">
        <v>1.02766728312747</v>
      </c>
    </row>
    <row r="2892" spans="1:37" x14ac:dyDescent="0.2">
      <c r="A2892" s="35" t="s">
        <v>4350</v>
      </c>
      <c r="B2892" s="35" t="s">
        <v>10374</v>
      </c>
      <c r="C2892" s="85" t="s">
        <v>1130</v>
      </c>
      <c r="D2892" s="85" t="s">
        <v>1130</v>
      </c>
      <c r="E2892" s="85" t="s">
        <v>12904</v>
      </c>
      <c r="F2892" s="85" t="s">
        <v>346</v>
      </c>
      <c r="G2892" s="85" t="s">
        <v>346</v>
      </c>
      <c r="H2892" s="840">
        <v>1.0594610653382499</v>
      </c>
      <c r="I2892" s="840">
        <v>1.11027329024821</v>
      </c>
      <c r="J2892" s="86">
        <v>7482.4166666666697</v>
      </c>
      <c r="K2892" s="44">
        <v>7927.3291329713702</v>
      </c>
      <c r="L2892" s="45">
        <v>7458.5636196219002</v>
      </c>
      <c r="M2892" s="46">
        <v>0.99681211991962004</v>
      </c>
      <c r="N2892" s="139">
        <v>8307.5273715080402</v>
      </c>
      <c r="O2892" s="45">
        <v>7716.4086643169903</v>
      </c>
      <c r="P2892" s="99">
        <v>1.0312722490706401</v>
      </c>
      <c r="Q2892" s="86">
        <v>7575.0967636221203</v>
      </c>
      <c r="R2892" s="44">
        <v>8025.5200872274499</v>
      </c>
      <c r="S2892" s="45">
        <v>7551.3345379461598</v>
      </c>
      <c r="T2892" s="140">
        <v>0.99686311258886195</v>
      </c>
      <c r="U2892" s="44">
        <v>8410.4276076952992</v>
      </c>
      <c r="V2892" s="45">
        <v>7812.3294989748001</v>
      </c>
      <c r="W2892" s="99">
        <v>1.0313174528003299</v>
      </c>
      <c r="X2892" s="86">
        <v>7665.8809751346998</v>
      </c>
      <c r="Y2892" s="44">
        <v>8121.7024246724504</v>
      </c>
      <c r="Z2892" s="45">
        <v>7642.2081899371697</v>
      </c>
      <c r="AA2892" s="46">
        <v>0.99691192893884994</v>
      </c>
      <c r="AB2892" s="139">
        <v>8511.2228929139601</v>
      </c>
      <c r="AC2892" s="45">
        <v>7906.2942795018998</v>
      </c>
      <c r="AD2892" s="99">
        <v>1.0313614710621</v>
      </c>
      <c r="AE2892" s="142">
        <v>7751.63757545102</v>
      </c>
      <c r="AF2892" s="44">
        <v>8212.5582038033608</v>
      </c>
      <c r="AG2892" s="45">
        <v>7727.9752898665201</v>
      </c>
      <c r="AH2892" s="140">
        <v>0.99694744686472103</v>
      </c>
      <c r="AI2892" s="44">
        <v>8606.43615570765</v>
      </c>
      <c r="AJ2892" s="45">
        <v>7994.9911526550904</v>
      </c>
      <c r="AK2892" s="46">
        <v>1.0313938280570201</v>
      </c>
    </row>
    <row r="2893" spans="1:37" x14ac:dyDescent="0.2">
      <c r="A2893" s="35" t="s">
        <v>4349</v>
      </c>
      <c r="B2893" s="35" t="s">
        <v>10373</v>
      </c>
      <c r="C2893" s="85" t="s">
        <v>1130</v>
      </c>
      <c r="D2893" s="85" t="s">
        <v>1130</v>
      </c>
      <c r="E2893" s="85" t="s">
        <v>12904</v>
      </c>
      <c r="F2893" s="85" t="s">
        <v>343</v>
      </c>
      <c r="G2893" s="85" t="s">
        <v>343</v>
      </c>
      <c r="H2893" s="840">
        <v>1.0567004103454001</v>
      </c>
      <c r="I2893" s="840">
        <v>1.11637783270028</v>
      </c>
      <c r="J2893" s="86">
        <v>7024.75</v>
      </c>
      <c r="K2893" s="44">
        <v>7423.0562075738299</v>
      </c>
      <c r="L2893" s="45">
        <v>6984.1097862258503</v>
      </c>
      <c r="M2893" s="46">
        <v>0.99421471030653796</v>
      </c>
      <c r="N2893" s="139">
        <v>7842.2751802613002</v>
      </c>
      <c r="O2893" s="45">
        <v>7284.2613021618499</v>
      </c>
      <c r="P2893" s="99">
        <v>1.0369424253050801</v>
      </c>
      <c r="Q2893" s="86">
        <v>7087.1073987361997</v>
      </c>
      <c r="R2893" s="44">
        <v>7488.9492964064502</v>
      </c>
      <c r="S2893" s="45">
        <v>7046.4668781881201</v>
      </c>
      <c r="T2893" s="140">
        <v>0.99426557010335004</v>
      </c>
      <c r="U2893" s="44">
        <v>7911.8895979152503</v>
      </c>
      <c r="V2893" s="45">
        <v>7349.2444595647603</v>
      </c>
      <c r="W2893" s="99">
        <v>1.03698787757546</v>
      </c>
      <c r="X2893" s="86">
        <v>7147.3714196781802</v>
      </c>
      <c r="Y2893" s="44">
        <v>7552.6303120648899</v>
      </c>
      <c r="Z2893" s="45">
        <v>7106.7333187546301</v>
      </c>
      <c r="AA2893" s="46">
        <v>0.99431425925177797</v>
      </c>
      <c r="AB2893" s="139">
        <v>7979.1670150042601</v>
      </c>
      <c r="AC2893" s="45">
        <v>7412.05386342785</v>
      </c>
      <c r="AD2893" s="99">
        <v>1.0370321378599301</v>
      </c>
      <c r="AE2893" s="142">
        <v>7207.3210784542798</v>
      </c>
      <c r="AF2893" s="44">
        <v>7615.9791410936696</v>
      </c>
      <c r="AG2893" s="45">
        <v>7166.5974413738204</v>
      </c>
      <c r="AH2893" s="140">
        <v>0.99434968462800899</v>
      </c>
      <c r="AI2893" s="44">
        <v>8046.0934851398497</v>
      </c>
      <c r="AJ2893" s="45">
        <v>7474.4580757120102</v>
      </c>
      <c r="AK2893" s="46">
        <v>1.0370646727611901</v>
      </c>
    </row>
    <row r="2894" spans="1:37" x14ac:dyDescent="0.2">
      <c r="A2894" s="35" t="s">
        <v>4348</v>
      </c>
      <c r="B2894" s="35" t="s">
        <v>10372</v>
      </c>
      <c r="C2894" s="85" t="s">
        <v>1130</v>
      </c>
      <c r="D2894" s="85" t="s">
        <v>1130</v>
      </c>
      <c r="E2894" s="85" t="s">
        <v>12904</v>
      </c>
      <c r="F2894" s="85" t="s">
        <v>344</v>
      </c>
      <c r="G2894" s="85" t="s">
        <v>344</v>
      </c>
      <c r="H2894" s="840">
        <v>1.04238367821836</v>
      </c>
      <c r="I2894" s="840">
        <v>1.09977855393061</v>
      </c>
      <c r="J2894" s="86">
        <v>9681.9166666666606</v>
      </c>
      <c r="K2894" s="44">
        <v>10092.2719072037</v>
      </c>
      <c r="L2894" s="45">
        <v>9495.4871715017198</v>
      </c>
      <c r="M2894" s="46">
        <v>0.98074456726044801</v>
      </c>
      <c r="N2894" s="139">
        <v>10647.9643109434</v>
      </c>
      <c r="O2894" s="45">
        <v>9890.3127720163793</v>
      </c>
      <c r="P2894" s="99">
        <v>1.02152426141687</v>
      </c>
      <c r="Q2894" s="86">
        <v>9712.4695040334791</v>
      </c>
      <c r="R2894" s="44">
        <v>10124.119686198101</v>
      </c>
      <c r="S2894" s="45">
        <v>9525.9389823668898</v>
      </c>
      <c r="T2894" s="140">
        <v>0.98079473798202099</v>
      </c>
      <c r="U2894" s="44">
        <v>10681.5656662411</v>
      </c>
      <c r="V2894" s="45">
        <v>9921.9581265118504</v>
      </c>
      <c r="W2894" s="99">
        <v>1.02156903786327</v>
      </c>
      <c r="X2894" s="86">
        <v>9746.0896686833803</v>
      </c>
      <c r="Y2894" s="44">
        <v>10159.1647970882</v>
      </c>
      <c r="Z2894" s="45">
        <v>9559.3815625865791</v>
      </c>
      <c r="AA2894" s="46">
        <v>0.98084276746429599</v>
      </c>
      <c r="AB2894" s="139">
        <v>10718.5404023027</v>
      </c>
      <c r="AC2894" s="45">
        <v>9956.7283965609404</v>
      </c>
      <c r="AD2894" s="99">
        <v>1.02161264004726</v>
      </c>
      <c r="AE2894" s="142">
        <v>9778.0037968799097</v>
      </c>
      <c r="AF2894" s="44">
        <v>10192.4315634248</v>
      </c>
      <c r="AG2894" s="45">
        <v>9591.02600080501</v>
      </c>
      <c r="AH2894" s="140">
        <v>0.980877712878925</v>
      </c>
      <c r="AI2894" s="44">
        <v>10753.638876060601</v>
      </c>
      <c r="AJ2894" s="45">
        <v>9989.6456695301604</v>
      </c>
      <c r="AK2894" s="46">
        <v>1.02164469119124</v>
      </c>
    </row>
    <row r="2895" spans="1:37" x14ac:dyDescent="0.2">
      <c r="A2895" s="35" t="s">
        <v>4347</v>
      </c>
      <c r="B2895" s="35" t="s">
        <v>10371</v>
      </c>
      <c r="C2895" s="85" t="s">
        <v>1130</v>
      </c>
      <c r="D2895" s="85" t="s">
        <v>1130</v>
      </c>
      <c r="E2895" s="85" t="s">
        <v>12904</v>
      </c>
      <c r="F2895" s="85" t="s">
        <v>445</v>
      </c>
      <c r="G2895" s="85" t="s">
        <v>445</v>
      </c>
      <c r="H2895" s="840">
        <v>1.0625174321603601</v>
      </c>
      <c r="I2895" s="840">
        <v>1.1199721766542501</v>
      </c>
      <c r="J2895" s="86">
        <v>9378.5</v>
      </c>
      <c r="K2895" s="44">
        <v>9964.8197375159307</v>
      </c>
      <c r="L2895" s="45">
        <v>9375.5716110235808</v>
      </c>
      <c r="M2895" s="46">
        <v>0.99968775508061902</v>
      </c>
      <c r="N2895" s="139">
        <v>10503.6590587518</v>
      </c>
      <c r="O2895" s="45">
        <v>9756.27550093422</v>
      </c>
      <c r="P2895" s="99">
        <v>1.0402810151873101</v>
      </c>
      <c r="Q2895" s="86">
        <v>9408.05148398655</v>
      </c>
      <c r="R2895" s="44">
        <v>9996.2187043978502</v>
      </c>
      <c r="S2895" s="45">
        <v>9405.5949933408501</v>
      </c>
      <c r="T2895" s="140">
        <v>0.99973889485512701</v>
      </c>
      <c r="U2895" s="44">
        <v>10536.7558985956</v>
      </c>
      <c r="V2895" s="45">
        <v>9787.4463427731007</v>
      </c>
      <c r="W2895" s="99">
        <v>1.0403266137980101</v>
      </c>
      <c r="X2895" s="86">
        <v>9434.3199724266706</v>
      </c>
      <c r="Y2895" s="44">
        <v>10024.129431281999</v>
      </c>
      <c r="Z2895" s="45">
        <v>9432.3185006156891</v>
      </c>
      <c r="AA2895" s="46">
        <v>0.99978785203206799</v>
      </c>
      <c r="AB2895" s="139">
        <v>10566.175874771299</v>
      </c>
      <c r="AC2895" s="45">
        <v>9815.1930605020698</v>
      </c>
      <c r="AD2895" s="99">
        <v>1.0403710165850399</v>
      </c>
      <c r="AE2895" s="142">
        <v>9458.8741421153209</v>
      </c>
      <c r="AF2895" s="44">
        <v>10050.218664608399</v>
      </c>
      <c r="AG2895" s="45">
        <v>9457.2043899646105</v>
      </c>
      <c r="AH2895" s="140">
        <v>0.99982347242117497</v>
      </c>
      <c r="AI2895" s="44">
        <v>10593.6758616435</v>
      </c>
      <c r="AJ2895" s="45">
        <v>9841.0472413446005</v>
      </c>
      <c r="AK2895" s="46">
        <v>1.0404036562372301</v>
      </c>
    </row>
    <row r="2896" spans="1:37" x14ac:dyDescent="0.2">
      <c r="A2896" s="35" t="s">
        <v>4346</v>
      </c>
      <c r="B2896" s="35" t="s">
        <v>10370</v>
      </c>
      <c r="C2896" s="85" t="s">
        <v>1130</v>
      </c>
      <c r="D2896" s="85" t="s">
        <v>1130</v>
      </c>
      <c r="E2896" s="85" t="s">
        <v>12904</v>
      </c>
      <c r="F2896" s="85" t="s">
        <v>341</v>
      </c>
      <c r="G2896" s="85" t="s">
        <v>341</v>
      </c>
      <c r="H2896" s="840">
        <v>1.0617495186864501</v>
      </c>
      <c r="I2896" s="840">
        <v>1.11128599800564</v>
      </c>
      <c r="J2896" s="86">
        <v>5885.5</v>
      </c>
      <c r="K2896" s="44">
        <v>6248.9267922290901</v>
      </c>
      <c r="L2896" s="45">
        <v>5879.4099819002404</v>
      </c>
      <c r="M2896" s="46">
        <v>0.99896525051401597</v>
      </c>
      <c r="N2896" s="139">
        <v>6540.4737412622198</v>
      </c>
      <c r="O2896" s="45">
        <v>6075.0890113109599</v>
      </c>
      <c r="P2896" s="99">
        <v>1.0322128980224199</v>
      </c>
      <c r="Q2896" s="86">
        <v>5917.4081460344996</v>
      </c>
      <c r="R2896" s="44">
        <v>6282.8052509234003</v>
      </c>
      <c r="S2896" s="45">
        <v>5911.58750720635</v>
      </c>
      <c r="T2896" s="140">
        <v>0.999016353328264</v>
      </c>
      <c r="U2896" s="44">
        <v>6575.9328171726802</v>
      </c>
      <c r="V2896" s="45">
        <v>6108.2927441013198</v>
      </c>
      <c r="W2896" s="99">
        <v>1.03225814298355</v>
      </c>
      <c r="X2896" s="86">
        <v>5945.9751546038597</v>
      </c>
      <c r="Y2896" s="44">
        <v>6313.1362585222296</v>
      </c>
      <c r="Z2896" s="45">
        <v>5940.4173037050896</v>
      </c>
      <c r="AA2896" s="46">
        <v>0.99906527512237198</v>
      </c>
      <c r="AB2896" s="139">
        <v>6607.6789338007102</v>
      </c>
      <c r="AC2896" s="45">
        <v>6138.0432415403302</v>
      </c>
      <c r="AD2896" s="99">
        <v>1.0323022013954699</v>
      </c>
      <c r="AE2896" s="142">
        <v>5976.7000682504604</v>
      </c>
      <c r="AF2896" s="44">
        <v>6345.7584207981899</v>
      </c>
      <c r="AG2896" s="45">
        <v>5971.3262365288001</v>
      </c>
      <c r="AH2896" s="140">
        <v>0.99910086976754697</v>
      </c>
      <c r="AI2896" s="44">
        <v>6641.8231001261202</v>
      </c>
      <c r="AJ2896" s="45">
        <v>6169.9542019831997</v>
      </c>
      <c r="AK2896" s="46">
        <v>1.03233458790401</v>
      </c>
    </row>
    <row r="2897" spans="1:37" x14ac:dyDescent="0.2">
      <c r="A2897" s="35" t="s">
        <v>4345</v>
      </c>
      <c r="B2897" s="35" t="s">
        <v>10329</v>
      </c>
      <c r="C2897" s="85" t="s">
        <v>1130</v>
      </c>
      <c r="D2897" s="85" t="s">
        <v>1130</v>
      </c>
      <c r="E2897" s="85" t="s">
        <v>12904</v>
      </c>
      <c r="F2897" s="85" t="s">
        <v>340</v>
      </c>
      <c r="G2897" s="85" t="s">
        <v>340</v>
      </c>
      <c r="H2897" s="840">
        <v>1.0607653972120801</v>
      </c>
      <c r="I2897" s="840">
        <v>1.1117174083960999</v>
      </c>
      <c r="J2897" s="86">
        <v>5709.8333333333303</v>
      </c>
      <c r="K2897" s="44">
        <v>6056.7936238480797</v>
      </c>
      <c r="L2897" s="45">
        <v>5698.6381941049103</v>
      </c>
      <c r="M2897" s="46">
        <v>0.99803932294081699</v>
      </c>
      <c r="N2897" s="139">
        <v>6347.7211157069996</v>
      </c>
      <c r="O2897" s="45">
        <v>5896.0516198718096</v>
      </c>
      <c r="P2897" s="99">
        <v>1.03261361158326</v>
      </c>
      <c r="Q2897" s="86">
        <v>5740.0531713828204</v>
      </c>
      <c r="R2897" s="44">
        <v>6088.8497823603402</v>
      </c>
      <c r="S2897" s="45">
        <v>5729.0918417958601</v>
      </c>
      <c r="T2897" s="140">
        <v>0.99809037838854697</v>
      </c>
      <c r="U2897" s="44">
        <v>6381.3170357455301</v>
      </c>
      <c r="V2897" s="45">
        <v>5927.5168452851603</v>
      </c>
      <c r="W2897" s="99">
        <v>1.03265887410886</v>
      </c>
      <c r="X2897" s="86">
        <v>5768.6093494962197</v>
      </c>
      <c r="Y2897" s="44">
        <v>6119.1411879796497</v>
      </c>
      <c r="Z2897" s="45">
        <v>5757.8754375559301</v>
      </c>
      <c r="AA2897" s="46">
        <v>0.99813925483769705</v>
      </c>
      <c r="AB2897" s="139">
        <v>6413.0634360714503</v>
      </c>
      <c r="AC2897" s="45">
        <v>5957.2598904568604</v>
      </c>
      <c r="AD2897" s="99">
        <v>1.0327029496246101</v>
      </c>
      <c r="AE2897" s="142">
        <v>5796.0746348595703</v>
      </c>
      <c r="AF2897" s="44">
        <v>6148.2754123176501</v>
      </c>
      <c r="AG2897" s="45">
        <v>5785.4957350171799</v>
      </c>
      <c r="AH2897" s="140">
        <v>0.99817481649066997</v>
      </c>
      <c r="AI2897" s="44">
        <v>6443.5970719364504</v>
      </c>
      <c r="AJ2897" s="45">
        <v>5985.8111591568904</v>
      </c>
      <c r="AK2897" s="46">
        <v>1.0327353487058599</v>
      </c>
    </row>
    <row r="2898" spans="1:37" x14ac:dyDescent="0.2">
      <c r="A2898" s="35" t="s">
        <v>4344</v>
      </c>
      <c r="B2898" s="35" t="s">
        <v>10369</v>
      </c>
      <c r="C2898" s="85" t="s">
        <v>1130</v>
      </c>
      <c r="D2898" s="85" t="s">
        <v>1130</v>
      </c>
      <c r="E2898" s="85" t="s">
        <v>12904</v>
      </c>
      <c r="F2898" s="85" t="s">
        <v>445</v>
      </c>
      <c r="G2898" s="85" t="s">
        <v>445</v>
      </c>
      <c r="H2898" s="840">
        <v>1.0625174321603601</v>
      </c>
      <c r="I2898" s="840">
        <v>1.1199721766542501</v>
      </c>
      <c r="J2898" s="86">
        <v>2299.5833333333298</v>
      </c>
      <c r="K2898" s="44">
        <v>2443.3473783720901</v>
      </c>
      <c r="L2898" s="45">
        <v>2298.8653001208099</v>
      </c>
      <c r="M2898" s="46">
        <v>0.99968775508061902</v>
      </c>
      <c r="N2898" s="139">
        <v>2575.4693512311601</v>
      </c>
      <c r="O2898" s="45">
        <v>2392.21288450783</v>
      </c>
      <c r="P2898" s="99">
        <v>1.0402810151873101</v>
      </c>
      <c r="Q2898" s="86">
        <v>2309.5495151035602</v>
      </c>
      <c r="R2898" s="44">
        <v>2453.9366202350302</v>
      </c>
      <c r="S2898" s="45">
        <v>2308.9464798428198</v>
      </c>
      <c r="T2898" s="140">
        <v>0.99973889485512701</v>
      </c>
      <c r="U2898" s="44">
        <v>2586.6311975212898</v>
      </c>
      <c r="V2898" s="45">
        <v>2402.68582644652</v>
      </c>
      <c r="W2898" s="99">
        <v>1.0403266137980101</v>
      </c>
      <c r="X2898" s="86">
        <v>2319.9016181451002</v>
      </c>
      <c r="Y2898" s="44">
        <v>2464.9359101761902</v>
      </c>
      <c r="Z2898" s="45">
        <v>2319.409455731</v>
      </c>
      <c r="AA2898" s="46">
        <v>0.99978785203206699</v>
      </c>
      <c r="AB2898" s="139">
        <v>2598.2252648976701</v>
      </c>
      <c r="AC2898" s="45">
        <v>2413.55840484689</v>
      </c>
      <c r="AD2898" s="99">
        <v>1.0403710165850399</v>
      </c>
      <c r="AE2898" s="142">
        <v>2329.6978398271599</v>
      </c>
      <c r="AF2898" s="44">
        <v>2475.34456648269</v>
      </c>
      <c r="AG2898" s="45">
        <v>2329.2865839081001</v>
      </c>
      <c r="AH2898" s="140">
        <v>0.99982347242117497</v>
      </c>
      <c r="AI2898" s="44">
        <v>2609.1967606179201</v>
      </c>
      <c r="AJ2898" s="45">
        <v>2423.8261504841598</v>
      </c>
      <c r="AK2898" s="46">
        <v>1.0404036562372301</v>
      </c>
    </row>
    <row r="2899" spans="1:37" x14ac:dyDescent="0.2">
      <c r="A2899" s="35" t="s">
        <v>4343</v>
      </c>
      <c r="B2899" s="35" t="s">
        <v>10368</v>
      </c>
      <c r="C2899" s="85" t="s">
        <v>1130</v>
      </c>
      <c r="D2899" s="85" t="s">
        <v>1130</v>
      </c>
      <c r="E2899" s="85" t="s">
        <v>12904</v>
      </c>
      <c r="F2899" s="85" t="s">
        <v>346</v>
      </c>
      <c r="G2899" s="85" t="s">
        <v>346</v>
      </c>
      <c r="H2899" s="840">
        <v>1.0594610653382499</v>
      </c>
      <c r="I2899" s="840">
        <v>1.11027329024821</v>
      </c>
      <c r="J2899" s="86">
        <v>15549</v>
      </c>
      <c r="K2899" s="44">
        <v>16473.560104944499</v>
      </c>
      <c r="L2899" s="45">
        <v>15499.431652630199</v>
      </c>
      <c r="M2899" s="46">
        <v>0.99681211991962004</v>
      </c>
      <c r="N2899" s="139">
        <v>17263.639390069398</v>
      </c>
      <c r="O2899" s="45">
        <v>16035.252200799399</v>
      </c>
      <c r="P2899" s="99">
        <v>1.0312722490706401</v>
      </c>
      <c r="Q2899" s="86">
        <v>15736.4023748526</v>
      </c>
      <c r="R2899" s="44">
        <v>16672.105624652799</v>
      </c>
      <c r="S2899" s="45">
        <v>15687.039052346299</v>
      </c>
      <c r="T2899" s="140">
        <v>0.99686311258886195</v>
      </c>
      <c r="U2899" s="44">
        <v>17471.7072413973</v>
      </c>
      <c r="V2899" s="45">
        <v>16229.2264134741</v>
      </c>
      <c r="W2899" s="99">
        <v>1.0313174528003299</v>
      </c>
      <c r="X2899" s="86">
        <v>15915.957472112001</v>
      </c>
      <c r="Y2899" s="44">
        <v>16862.3372592821</v>
      </c>
      <c r="Z2899" s="45">
        <v>15866.807864431899</v>
      </c>
      <c r="AA2899" s="46">
        <v>0.99691192893884994</v>
      </c>
      <c r="AB2899" s="139">
        <v>17671.062470012399</v>
      </c>
      <c r="AC2899" s="45">
        <v>16415.1053117993</v>
      </c>
      <c r="AD2899" s="99">
        <v>1.0313614710621</v>
      </c>
      <c r="AE2899" s="142">
        <v>16090.3296363961</v>
      </c>
      <c r="AF2899" s="44">
        <v>17047.0777782199</v>
      </c>
      <c r="AG2899" s="45">
        <v>16041.2130502169</v>
      </c>
      <c r="AH2899" s="140">
        <v>0.99694744686472103</v>
      </c>
      <c r="AI2899" s="44">
        <v>17864.6632265798</v>
      </c>
      <c r="AJ2899" s="45">
        <v>16595.466678381999</v>
      </c>
      <c r="AK2899" s="46">
        <v>1.0313938280570201</v>
      </c>
    </row>
    <row r="2900" spans="1:37" x14ac:dyDescent="0.2">
      <c r="A2900" s="35" t="s">
        <v>4342</v>
      </c>
      <c r="B2900" s="35" t="s">
        <v>10367</v>
      </c>
      <c r="C2900" s="85" t="s">
        <v>1130</v>
      </c>
      <c r="D2900" s="85" t="s">
        <v>1130</v>
      </c>
      <c r="E2900" s="85" t="s">
        <v>12904</v>
      </c>
      <c r="F2900" s="85" t="s">
        <v>340</v>
      </c>
      <c r="G2900" s="85" t="s">
        <v>340</v>
      </c>
      <c r="H2900" s="840">
        <v>1.0607653972120801</v>
      </c>
      <c r="I2900" s="840">
        <v>1.1117174083960999</v>
      </c>
      <c r="J2900" s="86">
        <v>44.75</v>
      </c>
      <c r="K2900" s="44">
        <v>47.469251525240402</v>
      </c>
      <c r="L2900" s="45">
        <v>44.662259701601599</v>
      </c>
      <c r="M2900" s="46">
        <v>0.99803932294081699</v>
      </c>
      <c r="N2900" s="139">
        <v>49.749354025725502</v>
      </c>
      <c r="O2900" s="45">
        <v>46.2094591183508</v>
      </c>
      <c r="P2900" s="99">
        <v>1.03261361158326</v>
      </c>
      <c r="Q2900" s="86">
        <v>44.919865985113503</v>
      </c>
      <c r="R2900" s="44">
        <v>47.649439484412099</v>
      </c>
      <c r="S2900" s="45">
        <v>44.834086038244799</v>
      </c>
      <c r="T2900" s="140">
        <v>0.99809037838854697</v>
      </c>
      <c r="U2900" s="44">
        <v>49.938196998470502</v>
      </c>
      <c r="V2900" s="45">
        <v>46.386898233308003</v>
      </c>
      <c r="W2900" s="99">
        <v>1.03265887410886</v>
      </c>
      <c r="X2900" s="86">
        <v>44.940631236928098</v>
      </c>
      <c r="Y2900" s="44">
        <v>47.6714665450015</v>
      </c>
      <c r="Z2900" s="45">
        <v>44.857008174763102</v>
      </c>
      <c r="AA2900" s="46">
        <v>0.99813925483769705</v>
      </c>
      <c r="AB2900" s="139">
        <v>49.961282090402499</v>
      </c>
      <c r="AC2900" s="45">
        <v>46.410322436367601</v>
      </c>
      <c r="AD2900" s="99">
        <v>1.0327029496246101</v>
      </c>
      <c r="AE2900" s="142">
        <v>44.929492461628499</v>
      </c>
      <c r="AF2900" s="44">
        <v>47.659650917596402</v>
      </c>
      <c r="AG2900" s="45">
        <v>44.847487892905001</v>
      </c>
      <c r="AH2900" s="140">
        <v>0.99817481649066997</v>
      </c>
      <c r="AI2900" s="44">
        <v>49.948898919993802</v>
      </c>
      <c r="AJ2900" s="45">
        <v>46.400275064537297</v>
      </c>
      <c r="AK2900" s="46">
        <v>1.0327353487058599</v>
      </c>
    </row>
    <row r="2901" spans="1:37" x14ac:dyDescent="0.2">
      <c r="A2901" s="35" t="s">
        <v>4341</v>
      </c>
      <c r="B2901" s="35" t="s">
        <v>10366</v>
      </c>
      <c r="C2901" s="85" t="s">
        <v>1130</v>
      </c>
      <c r="D2901" s="85" t="s">
        <v>1130</v>
      </c>
      <c r="E2901" s="85" t="s">
        <v>12904</v>
      </c>
      <c r="F2901" s="85" t="s">
        <v>445</v>
      </c>
      <c r="G2901" s="85" t="s">
        <v>445</v>
      </c>
      <c r="H2901" s="840">
        <v>1.0625174321603601</v>
      </c>
      <c r="I2901" s="840">
        <v>1.1199721766542501</v>
      </c>
      <c r="J2901" s="86">
        <v>8204.5833333333303</v>
      </c>
      <c r="K2901" s="44">
        <v>8717.5128152790094</v>
      </c>
      <c r="L2901" s="45">
        <v>8202.02149387186</v>
      </c>
      <c r="M2901" s="46">
        <v>0.99968775508061902</v>
      </c>
      <c r="N2901" s="139">
        <v>9188.9050543744706</v>
      </c>
      <c r="O2901" s="45">
        <v>8535.0722791889093</v>
      </c>
      <c r="P2901" s="99">
        <v>1.0402810151873101</v>
      </c>
      <c r="Q2901" s="86">
        <v>8224.9205675379108</v>
      </c>
      <c r="R2901" s="44">
        <v>8739.1214811433001</v>
      </c>
      <c r="S2901" s="45">
        <v>8222.7729984615507</v>
      </c>
      <c r="T2901" s="140">
        <v>0.99973889485512701</v>
      </c>
      <c r="U2901" s="44">
        <v>9211.6821908337006</v>
      </c>
      <c r="V2901" s="45">
        <v>8556.6037627843398</v>
      </c>
      <c r="W2901" s="99">
        <v>1.0403266137980101</v>
      </c>
      <c r="X2901" s="86">
        <v>8243.1881823969507</v>
      </c>
      <c r="Y2901" s="44">
        <v>8758.5311403750293</v>
      </c>
      <c r="Z2901" s="45">
        <v>8241.4394067747708</v>
      </c>
      <c r="AA2901" s="46">
        <v>0.99978785203206799</v>
      </c>
      <c r="AB2901" s="139">
        <v>9232.1414112096609</v>
      </c>
      <c r="AC2901" s="45">
        <v>8575.9740692221003</v>
      </c>
      <c r="AD2901" s="99">
        <v>1.0403710165850399</v>
      </c>
      <c r="AE2901" s="142">
        <v>8264.3349581209295</v>
      </c>
      <c r="AF2901" s="44">
        <v>8780.9999582157507</v>
      </c>
      <c r="AG2901" s="45">
        <v>8262.8760750801794</v>
      </c>
      <c r="AH2901" s="140">
        <v>0.99982347242117497</v>
      </c>
      <c r="AI2901" s="44">
        <v>9255.8252116464701</v>
      </c>
      <c r="AJ2901" s="45">
        <v>8598.2443067982003</v>
      </c>
      <c r="AK2901" s="46">
        <v>1.0404036562372301</v>
      </c>
    </row>
    <row r="2902" spans="1:37" x14ac:dyDescent="0.2">
      <c r="A2902" s="35" t="s">
        <v>4340</v>
      </c>
      <c r="B2902" s="35" t="s">
        <v>10365</v>
      </c>
      <c r="C2902" s="85" t="s">
        <v>1130</v>
      </c>
      <c r="D2902" s="85" t="s">
        <v>1130</v>
      </c>
      <c r="E2902" s="85" t="s">
        <v>12904</v>
      </c>
      <c r="F2902" s="85" t="s">
        <v>343</v>
      </c>
      <c r="G2902" s="85" t="s">
        <v>343</v>
      </c>
      <c r="H2902" s="840">
        <v>1.0567004103454001</v>
      </c>
      <c r="I2902" s="840">
        <v>1.11637783270028</v>
      </c>
      <c r="J2902" s="86">
        <v>11504.25</v>
      </c>
      <c r="K2902" s="44">
        <v>12156.545695716</v>
      </c>
      <c r="L2902" s="45">
        <v>11437.694581043999</v>
      </c>
      <c r="M2902" s="46">
        <v>0.99421471030653796</v>
      </c>
      <c r="N2902" s="139">
        <v>12843.089681842201</v>
      </c>
      <c r="O2902" s="45">
        <v>11929.244896316</v>
      </c>
      <c r="P2902" s="99">
        <v>1.0369424253050801</v>
      </c>
      <c r="Q2902" s="86">
        <v>11596.1081260059</v>
      </c>
      <c r="R2902" s="44">
        <v>12253.612215159999</v>
      </c>
      <c r="S2902" s="45">
        <v>11529.611056883299</v>
      </c>
      <c r="T2902" s="140">
        <v>0.99426557010335004</v>
      </c>
      <c r="U2902" s="44">
        <v>12945.638057468601</v>
      </c>
      <c r="V2902" s="45">
        <v>12025.0235537223</v>
      </c>
      <c r="W2902" s="99">
        <v>1.03698787757546</v>
      </c>
      <c r="X2902" s="86">
        <v>11683.0836118676</v>
      </c>
      <c r="Y2902" s="44">
        <v>12345.519246760099</v>
      </c>
      <c r="Z2902" s="45">
        <v>11616.6566273107</v>
      </c>
      <c r="AA2902" s="46">
        <v>0.99431425925177797</v>
      </c>
      <c r="AB2902" s="139">
        <v>13042.7355618729</v>
      </c>
      <c r="AC2902" s="45">
        <v>12115.733174811399</v>
      </c>
      <c r="AD2902" s="99">
        <v>1.0370321378599301</v>
      </c>
      <c r="AE2902" s="142">
        <v>11767.870460570601</v>
      </c>
      <c r="AF2902" s="44">
        <v>12435.113544576499</v>
      </c>
      <c r="AG2902" s="45">
        <v>11701.378281211701</v>
      </c>
      <c r="AH2902" s="140">
        <v>0.99434968462800899</v>
      </c>
      <c r="AI2902" s="44">
        <v>13137.389720269501</v>
      </c>
      <c r="AJ2902" s="45">
        <v>12204.042728287701</v>
      </c>
      <c r="AK2902" s="46">
        <v>1.0370646727611901</v>
      </c>
    </row>
    <row r="2903" spans="1:37" x14ac:dyDescent="0.2">
      <c r="A2903" s="35" t="s">
        <v>4339</v>
      </c>
      <c r="B2903" s="35" t="s">
        <v>10364</v>
      </c>
      <c r="C2903" s="85" t="s">
        <v>1130</v>
      </c>
      <c r="D2903" s="85" t="s">
        <v>1130</v>
      </c>
      <c r="E2903" s="85" t="s">
        <v>12904</v>
      </c>
      <c r="F2903" s="85" t="s">
        <v>445</v>
      </c>
      <c r="G2903" s="85" t="s">
        <v>445</v>
      </c>
      <c r="H2903" s="840">
        <v>1.0625174321603601</v>
      </c>
      <c r="I2903" s="840">
        <v>1.1199721766542501</v>
      </c>
      <c r="J2903" s="86">
        <v>2160.75</v>
      </c>
      <c r="K2903" s="44">
        <v>2295.8345415405001</v>
      </c>
      <c r="L2903" s="45">
        <v>2160.07531679045</v>
      </c>
      <c r="M2903" s="46">
        <v>0.99968775508061902</v>
      </c>
      <c r="N2903" s="139">
        <v>2419.97988070566</v>
      </c>
      <c r="O2903" s="45">
        <v>2247.7872035659898</v>
      </c>
      <c r="P2903" s="99">
        <v>1.0402810151873101</v>
      </c>
      <c r="Q2903" s="86">
        <v>2173.5244363546899</v>
      </c>
      <c r="R2903" s="44">
        <v>2309.40760285338</v>
      </c>
      <c r="S2903" s="45">
        <v>2172.95691794185</v>
      </c>
      <c r="T2903" s="140">
        <v>0.99973889485512701</v>
      </c>
      <c r="U2903" s="44">
        <v>2434.2868939953601</v>
      </c>
      <c r="V2903" s="45">
        <v>2261.1753168801101</v>
      </c>
      <c r="W2903" s="99">
        <v>1.0403266137980101</v>
      </c>
      <c r="X2903" s="86">
        <v>2188.10914991342</v>
      </c>
      <c r="Y2903" s="44">
        <v>2324.9041152526001</v>
      </c>
      <c r="Z2903" s="45">
        <v>2187.64494700365</v>
      </c>
      <c r="AA2903" s="46">
        <v>0.99978785203206799</v>
      </c>
      <c r="AB2903" s="139">
        <v>2450.62136738561</v>
      </c>
      <c r="AC2903" s="45">
        <v>2276.4453406944499</v>
      </c>
      <c r="AD2903" s="99">
        <v>1.0403710165850399</v>
      </c>
      <c r="AE2903" s="142">
        <v>2202.0713623203301</v>
      </c>
      <c r="AF2903" s="44">
        <v>2339.7392093264598</v>
      </c>
      <c r="AG2903" s="45">
        <v>2201.6826359943402</v>
      </c>
      <c r="AH2903" s="140">
        <v>0.99982347242117497</v>
      </c>
      <c r="AI2903" s="44">
        <v>2466.25865680588</v>
      </c>
      <c r="AJ2903" s="45">
        <v>2291.04309665337</v>
      </c>
      <c r="AK2903" s="46">
        <v>1.0404036562372301</v>
      </c>
    </row>
    <row r="2904" spans="1:37" x14ac:dyDescent="0.2">
      <c r="A2904" s="35" t="s">
        <v>4338</v>
      </c>
      <c r="B2904" s="35" t="s">
        <v>10363</v>
      </c>
      <c r="C2904" s="85" t="s">
        <v>1130</v>
      </c>
      <c r="D2904" s="85" t="s">
        <v>1130</v>
      </c>
      <c r="E2904" s="85" t="s">
        <v>12904</v>
      </c>
      <c r="F2904" s="85" t="s">
        <v>346</v>
      </c>
      <c r="G2904" s="85" t="s">
        <v>346</v>
      </c>
      <c r="H2904" s="840">
        <v>1.0594610653382499</v>
      </c>
      <c r="I2904" s="840">
        <v>1.11027329024821</v>
      </c>
      <c r="J2904" s="86">
        <v>7034.1666666666697</v>
      </c>
      <c r="K2904" s="44">
        <v>7452.4257104334902</v>
      </c>
      <c r="L2904" s="45">
        <v>7011.7425868679202</v>
      </c>
      <c r="M2904" s="46">
        <v>0.99681211991962004</v>
      </c>
      <c r="N2904" s="139">
        <v>7809.8473691542804</v>
      </c>
      <c r="O2904" s="45">
        <v>7254.1408786710699</v>
      </c>
      <c r="P2904" s="99">
        <v>1.0312722490706401</v>
      </c>
      <c r="Q2904" s="86">
        <v>7104.1885116334597</v>
      </c>
      <c r="R2904" s="44">
        <v>7526.6111288989596</v>
      </c>
      <c r="S2904" s="45">
        <v>7081.90347212496</v>
      </c>
      <c r="T2904" s="140">
        <v>0.99686311258886195</v>
      </c>
      <c r="U2904" s="44">
        <v>7887.5907533548097</v>
      </c>
      <c r="V2904" s="45">
        <v>7326.6736000311903</v>
      </c>
      <c r="W2904" s="99">
        <v>1.0313174528003299</v>
      </c>
      <c r="X2904" s="86">
        <v>7169.6705474226801</v>
      </c>
      <c r="Y2904" s="44">
        <v>7595.9867962967301</v>
      </c>
      <c r="Z2904" s="45">
        <v>7147.5300952872003</v>
      </c>
      <c r="AA2904" s="46">
        <v>0.99691192893884994</v>
      </c>
      <c r="AB2904" s="139">
        <v>7960.2937086826596</v>
      </c>
      <c r="AC2904" s="45">
        <v>7394.5219628204804</v>
      </c>
      <c r="AD2904" s="99">
        <v>1.0313614710621</v>
      </c>
      <c r="AE2904" s="142">
        <v>7233.6877539669204</v>
      </c>
      <c r="AF2904" s="44">
        <v>7663.8105341420696</v>
      </c>
      <c r="AG2904" s="45">
        <v>7211.60653773392</v>
      </c>
      <c r="AH2904" s="140">
        <v>0.99694744686472103</v>
      </c>
      <c r="AI2904" s="44">
        <v>8031.3703032250296</v>
      </c>
      <c r="AJ2904" s="45">
        <v>7460.7809035331602</v>
      </c>
      <c r="AK2904" s="46">
        <v>1.0313938280570201</v>
      </c>
    </row>
    <row r="2905" spans="1:37" x14ac:dyDescent="0.2">
      <c r="A2905" s="35" t="s">
        <v>4337</v>
      </c>
      <c r="B2905" s="35" t="s">
        <v>10362</v>
      </c>
      <c r="C2905" s="85" t="s">
        <v>1130</v>
      </c>
      <c r="D2905" s="85" t="s">
        <v>1130</v>
      </c>
      <c r="E2905" s="85" t="s">
        <v>12904</v>
      </c>
      <c r="F2905" s="85" t="s">
        <v>349</v>
      </c>
      <c r="G2905" s="85" t="s">
        <v>349</v>
      </c>
      <c r="H2905" s="840">
        <v>1.137951172465</v>
      </c>
      <c r="I2905" s="840">
        <v>1.1432081263098199</v>
      </c>
      <c r="J2905" s="86">
        <v>22168.083333333299</v>
      </c>
      <c r="K2905" s="44">
        <v>25226.196420468401</v>
      </c>
      <c r="L2905" s="45">
        <v>23734.499694302202</v>
      </c>
      <c r="M2905" s="46">
        <v>1.0706608838218099</v>
      </c>
      <c r="N2905" s="139">
        <v>25342.733011380002</v>
      </c>
      <c r="O2905" s="45">
        <v>23539.481224843301</v>
      </c>
      <c r="P2905" s="99">
        <v>1.06186362036306</v>
      </c>
      <c r="Q2905" s="86">
        <v>22438.761664318299</v>
      </c>
      <c r="R2905" s="44">
        <v>25534.215144573602</v>
      </c>
      <c r="S2905" s="45">
        <v>24025.533376638599</v>
      </c>
      <c r="T2905" s="140">
        <v>1.07071565427978</v>
      </c>
      <c r="U2905" s="44">
        <v>25652.174678978001</v>
      </c>
      <c r="V2905" s="45">
        <v>23827.949101431099</v>
      </c>
      <c r="W2905" s="99">
        <v>1.0619101650035301</v>
      </c>
      <c r="X2905" s="86">
        <v>22686.876642546598</v>
      </c>
      <c r="Y2905" s="44">
        <v>25816.557874954698</v>
      </c>
      <c r="Z2905" s="45">
        <v>24292.383506764902</v>
      </c>
      <c r="AA2905" s="46">
        <v>1.0707680871860199</v>
      </c>
      <c r="AB2905" s="139">
        <v>25935.8217383478</v>
      </c>
      <c r="AC2905" s="45">
        <v>24092.453179060802</v>
      </c>
      <c r="AD2905" s="99">
        <v>1.0619554890106899</v>
      </c>
      <c r="AE2905" s="142">
        <v>22923.1097934713</v>
      </c>
      <c r="AF2905" s="44">
        <v>26085.379666024499</v>
      </c>
      <c r="AG2905" s="45">
        <v>24546.2089257968</v>
      </c>
      <c r="AH2905" s="140">
        <v>1.07080623645522</v>
      </c>
      <c r="AI2905" s="44">
        <v>26205.8853961887</v>
      </c>
      <c r="AJ2905" s="45">
        <v>24344.085995580699</v>
      </c>
      <c r="AK2905" s="46">
        <v>1.06198880583446</v>
      </c>
    </row>
    <row r="2906" spans="1:37" x14ac:dyDescent="0.2">
      <c r="A2906" s="35" t="s">
        <v>4336</v>
      </c>
      <c r="B2906" s="35" t="s">
        <v>10361</v>
      </c>
      <c r="C2906" s="85" t="s">
        <v>1130</v>
      </c>
      <c r="D2906" s="85" t="s">
        <v>1130</v>
      </c>
      <c r="E2906" s="85" t="s">
        <v>12904</v>
      </c>
      <c r="F2906" s="85" t="s">
        <v>347</v>
      </c>
      <c r="G2906" s="85" t="s">
        <v>347</v>
      </c>
      <c r="H2906" s="840">
        <v>1.13589201136243</v>
      </c>
      <c r="I2906" s="840">
        <v>1.14154036226862</v>
      </c>
      <c r="J2906" s="86">
        <v>3982.8333333333298</v>
      </c>
      <c r="K2906" s="44">
        <v>4524.0685659213304</v>
      </c>
      <c r="L2906" s="45">
        <v>4256.5475272260001</v>
      </c>
      <c r="M2906" s="46">
        <v>1.0687234867705599</v>
      </c>
      <c r="N2906" s="139">
        <v>4546.56500618887</v>
      </c>
      <c r="O2906" s="45">
        <v>4223.0560355370499</v>
      </c>
      <c r="P2906" s="99">
        <v>1.06031452538906</v>
      </c>
      <c r="Q2906" s="86">
        <v>3990.14747757327</v>
      </c>
      <c r="R2906" s="44">
        <v>4532.3766439334304</v>
      </c>
      <c r="S2906" s="45">
        <v>4264.5824717060495</v>
      </c>
      <c r="T2906" s="140">
        <v>1.0687781581195299</v>
      </c>
      <c r="U2906" s="44">
        <v>4554.91439705421</v>
      </c>
      <c r="V2906" s="45">
        <v>4230.9967779584504</v>
      </c>
      <c r="W2906" s="99">
        <v>1.06036100212809</v>
      </c>
      <c r="X2906" s="86">
        <v>3999.8286918132198</v>
      </c>
      <c r="Y2906" s="44">
        <v>4543.3734578488802</v>
      </c>
      <c r="Z2906" s="45">
        <v>4275.1388851723596</v>
      </c>
      <c r="AA2906" s="46">
        <v>1.0688304961466599</v>
      </c>
      <c r="AB2906" s="139">
        <v>4565.9658938648899</v>
      </c>
      <c r="AC2906" s="45">
        <v>4241.4433837844699</v>
      </c>
      <c r="AD2906" s="99">
        <v>1.0604062600145301</v>
      </c>
      <c r="AE2906" s="142">
        <v>4011.1828204417302</v>
      </c>
      <c r="AF2906" s="44">
        <v>4556.2705218539904</v>
      </c>
      <c r="AG2906" s="45">
        <v>4287.4272708993703</v>
      </c>
      <c r="AH2906" s="140">
        <v>1.06886857638347</v>
      </c>
      <c r="AI2906" s="44">
        <v>4578.9270899727298</v>
      </c>
      <c r="AJ2906" s="45">
        <v>4253.6168177703303</v>
      </c>
      <c r="AK2906" s="46">
        <v>1.0604395282341901</v>
      </c>
    </row>
    <row r="2907" spans="1:37" x14ac:dyDescent="0.2">
      <c r="A2907" s="35" t="s">
        <v>4335</v>
      </c>
      <c r="B2907" s="35" t="s">
        <v>10360</v>
      </c>
      <c r="C2907" s="85" t="s">
        <v>1130</v>
      </c>
      <c r="D2907" s="85" t="s">
        <v>1130</v>
      </c>
      <c r="E2907" s="85" t="s">
        <v>12904</v>
      </c>
      <c r="F2907" s="85" t="s">
        <v>342</v>
      </c>
      <c r="G2907" s="85" t="s">
        <v>342</v>
      </c>
      <c r="H2907" s="840">
        <v>1.0413360504740301</v>
      </c>
      <c r="I2907" s="840">
        <v>1.0966305828296099</v>
      </c>
      <c r="J2907" s="86">
        <v>9226.5833333333303</v>
      </c>
      <c r="K2907" s="44">
        <v>9607.9738477028404</v>
      </c>
      <c r="L2907" s="45">
        <v>9039.8270333824803</v>
      </c>
      <c r="M2907" s="46">
        <v>0.97975888872361305</v>
      </c>
      <c r="N2907" s="139">
        <v>10118.1534583593</v>
      </c>
      <c r="O2907" s="45">
        <v>9398.2003936268393</v>
      </c>
      <c r="P2907" s="99">
        <v>1.01860028291009</v>
      </c>
      <c r="Q2907" s="86">
        <v>9255.9479615033506</v>
      </c>
      <c r="R2907" s="44">
        <v>9638.55229362504</v>
      </c>
      <c r="S2907" s="45">
        <v>9069.0611997203796</v>
      </c>
      <c r="T2907" s="140">
        <v>0.97980900902206403</v>
      </c>
      <c r="U2907" s="44">
        <v>10150.3556076639</v>
      </c>
      <c r="V2907" s="45">
        <v>9428.5244743420699</v>
      </c>
      <c r="W2907" s="99">
        <v>1.01864493118981</v>
      </c>
      <c r="X2907" s="86">
        <v>9283.3257378358394</v>
      </c>
      <c r="Y2907" s="44">
        <v>9667.0617591018799</v>
      </c>
      <c r="Z2907" s="45">
        <v>9096.3316168304791</v>
      </c>
      <c r="AA2907" s="46">
        <v>0.97985699023322703</v>
      </c>
      <c r="AB2907" s="139">
        <v>10180.378914479999</v>
      </c>
      <c r="AC2907" s="45">
        <v>9456.8163220971092</v>
      </c>
      <c r="AD2907" s="99">
        <v>1.0186884085682999</v>
      </c>
      <c r="AE2907" s="142">
        <v>9314.5720317201994</v>
      </c>
      <c r="AF2907" s="44">
        <v>9699.5996513673708</v>
      </c>
      <c r="AG2907" s="45">
        <v>9127.2736907545604</v>
      </c>
      <c r="AH2907" s="140">
        <v>0.97989190052663699</v>
      </c>
      <c r="AI2907" s="44">
        <v>10214.644555953701</v>
      </c>
      <c r="AJ2907" s="45">
        <v>9488.9442476380591</v>
      </c>
      <c r="AK2907" s="46">
        <v>1.01872036797011</v>
      </c>
    </row>
    <row r="2908" spans="1:37" x14ac:dyDescent="0.2">
      <c r="A2908" s="35" t="s">
        <v>4334</v>
      </c>
      <c r="B2908" s="35" t="s">
        <v>10359</v>
      </c>
      <c r="C2908" s="85" t="s">
        <v>1130</v>
      </c>
      <c r="D2908" s="85" t="s">
        <v>1130</v>
      </c>
      <c r="E2908" s="85" t="s">
        <v>12904</v>
      </c>
      <c r="F2908" s="85" t="s">
        <v>344</v>
      </c>
      <c r="G2908" s="85" t="s">
        <v>344</v>
      </c>
      <c r="H2908" s="840">
        <v>1.04238367821836</v>
      </c>
      <c r="I2908" s="840">
        <v>1.09977855393061</v>
      </c>
      <c r="J2908" s="86">
        <v>2930.75</v>
      </c>
      <c r="K2908" s="44">
        <v>3054.9659649384698</v>
      </c>
      <c r="L2908" s="45">
        <v>2874.3171404985601</v>
      </c>
      <c r="M2908" s="46">
        <v>0.98074456726044801</v>
      </c>
      <c r="N2908" s="139">
        <v>3223.1759969321502</v>
      </c>
      <c r="O2908" s="45">
        <v>2993.8322291475001</v>
      </c>
      <c r="P2908" s="99">
        <v>1.02152426141687</v>
      </c>
      <c r="Q2908" s="86">
        <v>2946.9326587317901</v>
      </c>
      <c r="R2908" s="44">
        <v>3071.8345042706701</v>
      </c>
      <c r="S2908" s="45">
        <v>2890.3360448715098</v>
      </c>
      <c r="T2908" s="140">
        <v>0.98079473798202099</v>
      </c>
      <c r="U2908" s="44">
        <v>3240.9733379509498</v>
      </c>
      <c r="V2908" s="45">
        <v>3010.49516082849</v>
      </c>
      <c r="W2908" s="99">
        <v>1.02156903786327</v>
      </c>
      <c r="X2908" s="86">
        <v>2961.4537597007102</v>
      </c>
      <c r="Y2908" s="44">
        <v>3086.9710629104302</v>
      </c>
      <c r="Z2908" s="45">
        <v>2904.72050138239</v>
      </c>
      <c r="AA2908" s="46">
        <v>0.98084276746429599</v>
      </c>
      <c r="AB2908" s="139">
        <v>3256.9433333760298</v>
      </c>
      <c r="AC2908" s="45">
        <v>3025.4585938257201</v>
      </c>
      <c r="AD2908" s="99">
        <v>1.02161264004726</v>
      </c>
      <c r="AE2908" s="142">
        <v>2975.9576948235099</v>
      </c>
      <c r="AF2908" s="44">
        <v>3102.0897281523798</v>
      </c>
      <c r="AG2908" s="45">
        <v>2919.0505773229202</v>
      </c>
      <c r="AH2908" s="140">
        <v>0.980877712878925</v>
      </c>
      <c r="AI2908" s="44">
        <v>3272.8944501716901</v>
      </c>
      <c r="AJ2908" s="45">
        <v>3040.3713801261702</v>
      </c>
      <c r="AK2908" s="46">
        <v>1.02164469119124</v>
      </c>
    </row>
    <row r="2909" spans="1:37" x14ac:dyDescent="0.2">
      <c r="A2909" s="35" t="s">
        <v>4333</v>
      </c>
      <c r="B2909" s="35" t="s">
        <v>10358</v>
      </c>
      <c r="C2909" s="85" t="s">
        <v>1130</v>
      </c>
      <c r="D2909" s="85" t="s">
        <v>1130</v>
      </c>
      <c r="E2909" s="85" t="s">
        <v>12904</v>
      </c>
      <c r="F2909" s="85" t="s">
        <v>445</v>
      </c>
      <c r="G2909" s="85" t="s">
        <v>445</v>
      </c>
      <c r="H2909" s="840">
        <v>1.0625174321603601</v>
      </c>
      <c r="I2909" s="840">
        <v>1.1199721766542501</v>
      </c>
      <c r="J2909" s="86">
        <v>1670.5</v>
      </c>
      <c r="K2909" s="44">
        <v>1774.9353704238799</v>
      </c>
      <c r="L2909" s="45">
        <v>1669.97839486217</v>
      </c>
      <c r="M2909" s="46">
        <v>0.99968775508061902</v>
      </c>
      <c r="N2909" s="139">
        <v>1870.91352110092</v>
      </c>
      <c r="O2909" s="45">
        <v>1737.78943587041</v>
      </c>
      <c r="P2909" s="99">
        <v>1.0402810151873101</v>
      </c>
      <c r="Q2909" s="86">
        <v>1674.17433565482</v>
      </c>
      <c r="R2909" s="44">
        <v>1778.8394161087299</v>
      </c>
      <c r="S2909" s="45">
        <v>1673.73720012236</v>
      </c>
      <c r="T2909" s="140">
        <v>0.99973889485512701</v>
      </c>
      <c r="U2909" s="44">
        <v>1875.0286748020001</v>
      </c>
      <c r="V2909" s="45">
        <v>1741.68811751931</v>
      </c>
      <c r="W2909" s="99">
        <v>1.0403266137980101</v>
      </c>
      <c r="X2909" s="86">
        <v>1677.03105054549</v>
      </c>
      <c r="Y2909" s="44">
        <v>1781.87472547879</v>
      </c>
      <c r="Z2909" s="45">
        <v>1676.6752718159601</v>
      </c>
      <c r="AA2909" s="46">
        <v>0.99978785203206699</v>
      </c>
      <c r="AB2909" s="139">
        <v>1878.2281159961899</v>
      </c>
      <c r="AC2909" s="45">
        <v>1744.7344989006899</v>
      </c>
      <c r="AD2909" s="99">
        <v>1.0403710165850399</v>
      </c>
      <c r="AE2909" s="142">
        <v>1681.2678893601901</v>
      </c>
      <c r="AF2909" s="44">
        <v>1786.3764405766501</v>
      </c>
      <c r="AG2909" s="45">
        <v>1680.9710992103201</v>
      </c>
      <c r="AH2909" s="140">
        <v>0.99982347242117497</v>
      </c>
      <c r="AI2909" s="44">
        <v>1882.9732575856201</v>
      </c>
      <c r="AJ2909" s="45">
        <v>1749.19725920459</v>
      </c>
      <c r="AK2909" s="46">
        <v>1.0404036562372301</v>
      </c>
    </row>
    <row r="2910" spans="1:37" x14ac:dyDescent="0.2">
      <c r="A2910" s="35" t="s">
        <v>4332</v>
      </c>
      <c r="B2910" s="35" t="s">
        <v>10357</v>
      </c>
      <c r="C2910" s="85" t="s">
        <v>1130</v>
      </c>
      <c r="D2910" s="85" t="s">
        <v>1130</v>
      </c>
      <c r="E2910" s="85" t="s">
        <v>12904</v>
      </c>
      <c r="F2910" s="85" t="s">
        <v>344</v>
      </c>
      <c r="G2910" s="85" t="s">
        <v>344</v>
      </c>
      <c r="H2910" s="840">
        <v>1.04238367821836</v>
      </c>
      <c r="I2910" s="840">
        <v>1.09977855393061</v>
      </c>
      <c r="J2910" s="86">
        <v>5186.8333333333303</v>
      </c>
      <c r="K2910" s="44">
        <v>5406.6704083056202</v>
      </c>
      <c r="L2910" s="45">
        <v>5086.9586129520703</v>
      </c>
      <c r="M2910" s="46">
        <v>0.98074456726044801</v>
      </c>
      <c r="N2910" s="139">
        <v>5704.3680628124403</v>
      </c>
      <c r="O2910" s="45">
        <v>5298.4760899257499</v>
      </c>
      <c r="P2910" s="99">
        <v>1.02152426141687</v>
      </c>
      <c r="Q2910" s="86">
        <v>5208.2451231832702</v>
      </c>
      <c r="R2910" s="44">
        <v>5428.9897085666398</v>
      </c>
      <c r="S2910" s="45">
        <v>5108.2194109386801</v>
      </c>
      <c r="T2910" s="140">
        <v>0.98079473798202099</v>
      </c>
      <c r="U2910" s="44">
        <v>5727.9162900906804</v>
      </c>
      <c r="V2910" s="45">
        <v>5320.5819594464201</v>
      </c>
      <c r="W2910" s="99">
        <v>1.02156903786327</v>
      </c>
      <c r="X2910" s="86">
        <v>5226.03231983775</v>
      </c>
      <c r="Y2910" s="44">
        <v>5447.5307920405203</v>
      </c>
      <c r="Z2910" s="45">
        <v>5125.9160034475099</v>
      </c>
      <c r="AA2910" s="46">
        <v>0.98084276746429599</v>
      </c>
      <c r="AB2910" s="139">
        <v>5747.4782675058204</v>
      </c>
      <c r="AC2910" s="45">
        <v>5338.9806752417398</v>
      </c>
      <c r="AD2910" s="99">
        <v>1.02161264004726</v>
      </c>
      <c r="AE2910" s="142">
        <v>5247.2396320383596</v>
      </c>
      <c r="AF2910" s="44">
        <v>5469.6369481373204</v>
      </c>
      <c r="AG2910" s="45">
        <v>5146.9004092014402</v>
      </c>
      <c r="AH2910" s="140">
        <v>0.980877712878925</v>
      </c>
      <c r="AI2910" s="44">
        <v>5770.8016146505597</v>
      </c>
      <c r="AJ2910" s="45">
        <v>5360.8145134802799</v>
      </c>
      <c r="AK2910" s="46">
        <v>1.02164469119124</v>
      </c>
    </row>
    <row r="2911" spans="1:37" x14ac:dyDescent="0.2">
      <c r="A2911" s="35" t="s">
        <v>4331</v>
      </c>
      <c r="B2911" s="35" t="s">
        <v>10356</v>
      </c>
      <c r="C2911" s="85" t="s">
        <v>1130</v>
      </c>
      <c r="D2911" s="85" t="s">
        <v>1130</v>
      </c>
      <c r="E2911" s="85" t="s">
        <v>12904</v>
      </c>
      <c r="F2911" s="85" t="s">
        <v>344</v>
      </c>
      <c r="G2911" s="85" t="s">
        <v>344</v>
      </c>
      <c r="H2911" s="840">
        <v>1.04238367821836</v>
      </c>
      <c r="I2911" s="840">
        <v>1.09977855393061</v>
      </c>
      <c r="J2911" s="86">
        <v>5442.0833333333303</v>
      </c>
      <c r="K2911" s="44">
        <v>5672.7388421708602</v>
      </c>
      <c r="L2911" s="45">
        <v>5337.2936637453004</v>
      </c>
      <c r="M2911" s="46">
        <v>0.98074456726044801</v>
      </c>
      <c r="N2911" s="139">
        <v>5985.08653870323</v>
      </c>
      <c r="O2911" s="45">
        <v>5559.2201576524103</v>
      </c>
      <c r="P2911" s="99">
        <v>1.02152426141687</v>
      </c>
      <c r="Q2911" s="86">
        <v>5482.24870750634</v>
      </c>
      <c r="R2911" s="44">
        <v>5714.6065726383304</v>
      </c>
      <c r="S2911" s="45">
        <v>5376.9606846309598</v>
      </c>
      <c r="T2911" s="140">
        <v>0.98079473798202099</v>
      </c>
      <c r="U2911" s="44">
        <v>6029.2595558293096</v>
      </c>
      <c r="V2911" s="45">
        <v>5600.4955374544197</v>
      </c>
      <c r="W2911" s="99">
        <v>1.02156903786327</v>
      </c>
      <c r="X2911" s="86">
        <v>5517.6546126428302</v>
      </c>
      <c r="Y2911" s="44">
        <v>5751.5131102651503</v>
      </c>
      <c r="Z2911" s="45">
        <v>5411.9516201767301</v>
      </c>
      <c r="AA2911" s="46">
        <v>0.98084276746429599</v>
      </c>
      <c r="AB2911" s="139">
        <v>6068.1982109809096</v>
      </c>
      <c r="AC2911" s="45">
        <v>5636.9056956909699</v>
      </c>
      <c r="AD2911" s="99">
        <v>1.02161264004726</v>
      </c>
      <c r="AE2911" s="142">
        <v>5555.0707240798902</v>
      </c>
      <c r="AF2911" s="44">
        <v>5790.5150541295397</v>
      </c>
      <c r="AG2911" s="45">
        <v>5448.8450667161496</v>
      </c>
      <c r="AH2911" s="140">
        <v>0.980877712878925</v>
      </c>
      <c r="AI2911" s="44">
        <v>6109.3476479108704</v>
      </c>
      <c r="AJ2911" s="45">
        <v>5675.3085144481001</v>
      </c>
      <c r="AK2911" s="46">
        <v>1.02164469119124</v>
      </c>
    </row>
    <row r="2912" spans="1:37" x14ac:dyDescent="0.2">
      <c r="A2912" s="35" t="s">
        <v>4330</v>
      </c>
      <c r="B2912" s="35" t="s">
        <v>10355</v>
      </c>
      <c r="C2912" s="85" t="s">
        <v>1130</v>
      </c>
      <c r="D2912" s="85" t="s">
        <v>1130</v>
      </c>
      <c r="E2912" s="85" t="s">
        <v>12904</v>
      </c>
      <c r="F2912" s="85" t="s">
        <v>342</v>
      </c>
      <c r="G2912" s="85" t="s">
        <v>342</v>
      </c>
      <c r="H2912" s="840">
        <v>1.0413360504740301</v>
      </c>
      <c r="I2912" s="840">
        <v>1.0966305828296099</v>
      </c>
      <c r="J2912" s="86">
        <v>12839.583333333299</v>
      </c>
      <c r="K2912" s="44">
        <v>13370.320998065499</v>
      </c>
      <c r="L2912" s="45">
        <v>12579.6958983409</v>
      </c>
      <c r="M2912" s="46">
        <v>0.97975888872361305</v>
      </c>
      <c r="N2912" s="139">
        <v>14080.279754122699</v>
      </c>
      <c r="O2912" s="45">
        <v>13078.403215781</v>
      </c>
      <c r="P2912" s="99">
        <v>1.01860028291009</v>
      </c>
      <c r="Q2912" s="86">
        <v>12893.498011051401</v>
      </c>
      <c r="R2912" s="44">
        <v>13426.464295623</v>
      </c>
      <c r="S2912" s="45">
        <v>12633.1655090362</v>
      </c>
      <c r="T2912" s="140">
        <v>0.97980900902206403</v>
      </c>
      <c r="U2912" s="44">
        <v>14139.4042385717</v>
      </c>
      <c r="V2912" s="45">
        <v>13133.8963942635</v>
      </c>
      <c r="W2912" s="99">
        <v>1.01864493118981</v>
      </c>
      <c r="X2912" s="86">
        <v>12954.5037726019</v>
      </c>
      <c r="Y2912" s="44">
        <v>13489.991794412201</v>
      </c>
      <c r="Z2912" s="45">
        <v>12693.5610765867</v>
      </c>
      <c r="AA2912" s="46">
        <v>0.97985699023322703</v>
      </c>
      <c r="AB2912" s="139">
        <v>14206.3050224168</v>
      </c>
      <c r="AC2912" s="45">
        <v>13196.6028319038</v>
      </c>
      <c r="AD2912" s="99">
        <v>1.0186884085682999</v>
      </c>
      <c r="AE2912" s="142">
        <v>13016.4190202957</v>
      </c>
      <c r="AF2912" s="44">
        <v>13554.4663739098</v>
      </c>
      <c r="AG2912" s="45">
        <v>12754.6835718487</v>
      </c>
      <c r="AH2912" s="140">
        <v>0.97989190052663699</v>
      </c>
      <c r="AI2912" s="44">
        <v>14274.203176581301</v>
      </c>
      <c r="AJ2912" s="45">
        <v>13260.091174008799</v>
      </c>
      <c r="AK2912" s="46">
        <v>1.01872036797011</v>
      </c>
    </row>
    <row r="2913" spans="1:37" x14ac:dyDescent="0.2">
      <c r="A2913" s="35" t="s">
        <v>4329</v>
      </c>
      <c r="B2913" s="35" t="s">
        <v>10354</v>
      </c>
      <c r="C2913" s="85" t="s">
        <v>1130</v>
      </c>
      <c r="D2913" s="85" t="s">
        <v>1130</v>
      </c>
      <c r="E2913" s="85" t="s">
        <v>12904</v>
      </c>
      <c r="F2913" s="85" t="s">
        <v>445</v>
      </c>
      <c r="G2913" s="85" t="s">
        <v>445</v>
      </c>
      <c r="H2913" s="840">
        <v>1.0625174321603601</v>
      </c>
      <c r="I2913" s="840">
        <v>1.1199721766542501</v>
      </c>
      <c r="J2913" s="86">
        <v>7129.75</v>
      </c>
      <c r="K2913" s="44">
        <v>7575.4836619453199</v>
      </c>
      <c r="L2913" s="45">
        <v>7127.52377178604</v>
      </c>
      <c r="M2913" s="46">
        <v>0.99968775508061902</v>
      </c>
      <c r="N2913" s="139">
        <v>7985.1216265006096</v>
      </c>
      <c r="O2913" s="45">
        <v>7416.9435680317501</v>
      </c>
      <c r="P2913" s="99">
        <v>1.0402810151873101</v>
      </c>
      <c r="Q2913" s="86">
        <v>7154.2410682640602</v>
      </c>
      <c r="R2913" s="44">
        <v>7601.5058489081102</v>
      </c>
      <c r="S2913" s="45">
        <v>7152.3730591134699</v>
      </c>
      <c r="T2913" s="140">
        <v>0.99973889485512701</v>
      </c>
      <c r="U2913" s="44">
        <v>8012.5509415328897</v>
      </c>
      <c r="V2913" s="45">
        <v>7442.7473848418304</v>
      </c>
      <c r="W2913" s="99">
        <v>1.0403266137980101</v>
      </c>
      <c r="X2913" s="86">
        <v>7178.2488427563903</v>
      </c>
      <c r="Y2913" s="44">
        <v>7627.0145278135897</v>
      </c>
      <c r="Z2913" s="45">
        <v>7176.7259918510799</v>
      </c>
      <c r="AA2913" s="46">
        <v>0.99978785203206699</v>
      </c>
      <c r="AB2913" s="139">
        <v>8039.4389809876902</v>
      </c>
      <c r="AC2913" s="45">
        <v>7468.0420458388498</v>
      </c>
      <c r="AD2913" s="99">
        <v>1.0403710165850399</v>
      </c>
      <c r="AE2913" s="142">
        <v>7202.9181233423196</v>
      </c>
      <c r="AF2913" s="44">
        <v>7653.2260684749999</v>
      </c>
      <c r="AG2913" s="45">
        <v>7201.6466096455397</v>
      </c>
      <c r="AH2913" s="140">
        <v>0.99982347242117497</v>
      </c>
      <c r="AI2913" s="44">
        <v>8067.0678888620096</v>
      </c>
      <c r="AJ2913" s="45">
        <v>7493.9423511027799</v>
      </c>
      <c r="AK2913" s="46">
        <v>1.0404036562372301</v>
      </c>
    </row>
    <row r="2914" spans="1:37" x14ac:dyDescent="0.2">
      <c r="A2914" s="35" t="s">
        <v>4328</v>
      </c>
      <c r="B2914" s="35" t="s">
        <v>10353</v>
      </c>
      <c r="C2914" s="85" t="s">
        <v>1130</v>
      </c>
      <c r="D2914" s="85" t="s">
        <v>1130</v>
      </c>
      <c r="E2914" s="85" t="s">
        <v>12904</v>
      </c>
      <c r="F2914" s="85" t="s">
        <v>346</v>
      </c>
      <c r="G2914" s="85" t="s">
        <v>346</v>
      </c>
      <c r="H2914" s="840">
        <v>1.0594610653382499</v>
      </c>
      <c r="I2914" s="840">
        <v>1.11027329024821</v>
      </c>
      <c r="J2914" s="86">
        <v>5818.5</v>
      </c>
      <c r="K2914" s="44">
        <v>6164.4742086706201</v>
      </c>
      <c r="L2914" s="45">
        <v>5799.9513197523102</v>
      </c>
      <c r="M2914" s="46">
        <v>0.99681211991962004</v>
      </c>
      <c r="N2914" s="139">
        <v>6460.1251393092098</v>
      </c>
      <c r="O2914" s="45">
        <v>6000.4575812175299</v>
      </c>
      <c r="P2914" s="99">
        <v>1.0312722490706401</v>
      </c>
      <c r="Q2914" s="86">
        <v>5885.8568663106998</v>
      </c>
      <c r="R2914" s="44">
        <v>6235.8361860100003</v>
      </c>
      <c r="S2914" s="45">
        <v>5867.3935960030103</v>
      </c>
      <c r="T2914" s="140">
        <v>0.99686311258886195</v>
      </c>
      <c r="U2914" s="44">
        <v>6534.9096688887903</v>
      </c>
      <c r="V2914" s="45">
        <v>6070.1869109108902</v>
      </c>
      <c r="W2914" s="99">
        <v>1.0313174528003299</v>
      </c>
      <c r="X2914" s="86">
        <v>5951.064408792</v>
      </c>
      <c r="Y2914" s="44">
        <v>6304.92103843533</v>
      </c>
      <c r="Z2914" s="45">
        <v>5932.6870990081698</v>
      </c>
      <c r="AA2914" s="46">
        <v>0.99691192893884994</v>
      </c>
      <c r="AB2914" s="139">
        <v>6607.3078616285102</v>
      </c>
      <c r="AC2914" s="45">
        <v>6137.6985430370396</v>
      </c>
      <c r="AD2914" s="99">
        <v>1.0313614710621</v>
      </c>
      <c r="AE2914" s="142">
        <v>6015.2099247935603</v>
      </c>
      <c r="AF2914" s="44">
        <v>6372.88071515501</v>
      </c>
      <c r="AG2914" s="45">
        <v>5996.8481768782704</v>
      </c>
      <c r="AH2914" s="140">
        <v>0.99694744686472103</v>
      </c>
      <c r="AI2914" s="44">
        <v>6678.5269147342296</v>
      </c>
      <c r="AJ2914" s="45">
        <v>6204.0503908994297</v>
      </c>
      <c r="AK2914" s="46">
        <v>1.0313938280570201</v>
      </c>
    </row>
    <row r="2915" spans="1:37" x14ac:dyDescent="0.2">
      <c r="A2915" s="35" t="s">
        <v>4327</v>
      </c>
      <c r="B2915" s="35" t="s">
        <v>10352</v>
      </c>
      <c r="C2915" s="85" t="s">
        <v>1130</v>
      </c>
      <c r="D2915" s="85" t="s">
        <v>1130</v>
      </c>
      <c r="E2915" s="85" t="s">
        <v>12904</v>
      </c>
      <c r="F2915" s="85" t="s">
        <v>343</v>
      </c>
      <c r="G2915" s="85" t="s">
        <v>343</v>
      </c>
      <c r="H2915" s="840">
        <v>1.0567004103454001</v>
      </c>
      <c r="I2915" s="840">
        <v>1.11637783270028</v>
      </c>
      <c r="J2915" s="86">
        <v>6967.8333333333303</v>
      </c>
      <c r="K2915" s="44">
        <v>7362.91234255167</v>
      </c>
      <c r="L2915" s="45">
        <v>6927.52239896424</v>
      </c>
      <c r="M2915" s="46">
        <v>0.99421471030653796</v>
      </c>
      <c r="N2915" s="139">
        <v>7778.7346752834401</v>
      </c>
      <c r="O2915" s="45">
        <v>7225.2419957882403</v>
      </c>
      <c r="P2915" s="99">
        <v>1.0369424253050801</v>
      </c>
      <c r="Q2915" s="86">
        <v>7024.0759407305704</v>
      </c>
      <c r="R2915" s="44">
        <v>7422.3439288672298</v>
      </c>
      <c r="S2915" s="45">
        <v>6983.7968696597</v>
      </c>
      <c r="T2915" s="140">
        <v>0.99426557010334904</v>
      </c>
      <c r="U2915" s="44">
        <v>7841.5226754349897</v>
      </c>
      <c r="V2915" s="45">
        <v>7283.8816017070103</v>
      </c>
      <c r="W2915" s="99">
        <v>1.03698787757546</v>
      </c>
      <c r="X2915" s="86">
        <v>7077.8119823884899</v>
      </c>
      <c r="Y2915" s="44">
        <v>7479.1268261374898</v>
      </c>
      <c r="Z2915" s="45">
        <v>7037.5693783919696</v>
      </c>
      <c r="AA2915" s="46">
        <v>0.99431425925177797</v>
      </c>
      <c r="AB2915" s="139">
        <v>7901.5124011589396</v>
      </c>
      <c r="AC2915" s="45">
        <v>7339.9184914669904</v>
      </c>
      <c r="AD2915" s="99">
        <v>1.0370321378599301</v>
      </c>
      <c r="AE2915" s="142">
        <v>7130.6196574284604</v>
      </c>
      <c r="AF2915" s="44">
        <v>7534.9287180216097</v>
      </c>
      <c r="AG2915" s="45">
        <v>7090.3294075662798</v>
      </c>
      <c r="AH2915" s="140">
        <v>0.99434968462800899</v>
      </c>
      <c r="AI2915" s="44">
        <v>7960.4657189700101</v>
      </c>
      <c r="AJ2915" s="45">
        <v>7394.91374161555</v>
      </c>
      <c r="AK2915" s="46">
        <v>1.0370646727611901</v>
      </c>
    </row>
    <row r="2916" spans="1:37" x14ac:dyDescent="0.2">
      <c r="A2916" s="35" t="s">
        <v>4326</v>
      </c>
      <c r="B2916" s="35" t="s">
        <v>10351</v>
      </c>
      <c r="C2916" s="85" t="s">
        <v>1130</v>
      </c>
      <c r="D2916" s="85" t="s">
        <v>1130</v>
      </c>
      <c r="E2916" s="85" t="s">
        <v>12904</v>
      </c>
      <c r="F2916" s="85" t="s">
        <v>344</v>
      </c>
      <c r="G2916" s="85" t="s">
        <v>344</v>
      </c>
      <c r="H2916" s="840">
        <v>1.04238367821836</v>
      </c>
      <c r="I2916" s="840">
        <v>1.09977855393061</v>
      </c>
      <c r="J2916" s="86">
        <v>4591.75</v>
      </c>
      <c r="K2916" s="44">
        <v>4786.3652544591696</v>
      </c>
      <c r="L2916" s="45">
        <v>4503.3338667181597</v>
      </c>
      <c r="M2916" s="46">
        <v>0.98074456726044801</v>
      </c>
      <c r="N2916" s="139">
        <v>5049.9081750108999</v>
      </c>
      <c r="O2916" s="45">
        <v>4690.5840273609301</v>
      </c>
      <c r="P2916" s="99">
        <v>1.02152426141687</v>
      </c>
      <c r="Q2916" s="86">
        <v>4620.0346013902099</v>
      </c>
      <c r="R2916" s="44">
        <v>4815.8486612932402</v>
      </c>
      <c r="S2916" s="45">
        <v>4531.3056263383796</v>
      </c>
      <c r="T2916" s="140">
        <v>0.98079473798202099</v>
      </c>
      <c r="U2916" s="44">
        <v>5081.0149730263201</v>
      </c>
      <c r="V2916" s="45">
        <v>4719.6843026372198</v>
      </c>
      <c r="W2916" s="99">
        <v>1.02156903786327</v>
      </c>
      <c r="X2916" s="86">
        <v>4648.4017872600098</v>
      </c>
      <c r="Y2916" s="44">
        <v>4845.4181528409099</v>
      </c>
      <c r="Z2916" s="45">
        <v>4559.3512733020898</v>
      </c>
      <c r="AA2916" s="46">
        <v>0.98084276746429599</v>
      </c>
      <c r="AB2916" s="139">
        <v>5112.2125956812997</v>
      </c>
      <c r="AC2916" s="45">
        <v>4748.8660218831001</v>
      </c>
      <c r="AD2916" s="99">
        <v>1.02161264004726</v>
      </c>
      <c r="AE2916" s="142">
        <v>4676.5260338910002</v>
      </c>
      <c r="AF2916" s="44">
        <v>4874.7344084912402</v>
      </c>
      <c r="AG2916" s="45">
        <v>4587.1001603417499</v>
      </c>
      <c r="AH2916" s="140">
        <v>0.980877712878925</v>
      </c>
      <c r="AI2916" s="44">
        <v>5143.1430389715197</v>
      </c>
      <c r="AJ2916" s="45">
        <v>4777.7479957423702</v>
      </c>
      <c r="AK2916" s="46">
        <v>1.02164469119124</v>
      </c>
    </row>
    <row r="2917" spans="1:37" x14ac:dyDescent="0.2">
      <c r="A2917" s="35" t="s">
        <v>4325</v>
      </c>
      <c r="B2917" s="35" t="s">
        <v>13037</v>
      </c>
      <c r="C2917" s="85" t="s">
        <v>1130</v>
      </c>
      <c r="D2917" s="85" t="s">
        <v>1130</v>
      </c>
      <c r="E2917" s="85" t="s">
        <v>12904</v>
      </c>
      <c r="F2917" s="85" t="s">
        <v>343</v>
      </c>
      <c r="G2917" s="85" t="s">
        <v>343</v>
      </c>
      <c r="H2917" s="840">
        <v>1.0567004103454001</v>
      </c>
      <c r="I2917" s="840">
        <v>1.11637783270028</v>
      </c>
      <c r="J2917" s="86">
        <v>9457.4166666666697</v>
      </c>
      <c r="K2917" s="44">
        <v>9993.6560724740593</v>
      </c>
      <c r="L2917" s="45">
        <v>9402.7027714982305</v>
      </c>
      <c r="M2917" s="46">
        <v>0.99421471030653796</v>
      </c>
      <c r="N2917" s="139">
        <v>10558.0503212769</v>
      </c>
      <c r="O2917" s="45">
        <v>9806.7965754540091</v>
      </c>
      <c r="P2917" s="99">
        <v>1.0369424253050801</v>
      </c>
      <c r="Q2917" s="86">
        <v>9537.8435490726806</v>
      </c>
      <c r="R2917" s="44">
        <v>10078.6431921153</v>
      </c>
      <c r="S2917" s="45">
        <v>9483.1494538752995</v>
      </c>
      <c r="T2917" s="140">
        <v>0.99426557010335004</v>
      </c>
      <c r="U2917" s="44">
        <v>10647.837109948099</v>
      </c>
      <c r="V2917" s="45">
        <v>9890.6281385996299</v>
      </c>
      <c r="W2917" s="99">
        <v>1.03698787757546</v>
      </c>
      <c r="X2917" s="86">
        <v>9617.8949301643097</v>
      </c>
      <c r="Y2917" s="44">
        <v>10163.233519363501</v>
      </c>
      <c r="Z2917" s="45">
        <v>9563.2100730477505</v>
      </c>
      <c r="AA2917" s="46">
        <v>0.99431425925177797</v>
      </c>
      <c r="AB2917" s="139">
        <v>10737.2046972759</v>
      </c>
      <c r="AC2917" s="45">
        <v>9974.0661411405108</v>
      </c>
      <c r="AD2917" s="99">
        <v>1.0370321378599301</v>
      </c>
      <c r="AE2917" s="142">
        <v>9694.5168361244905</v>
      </c>
      <c r="AF2917" s="44">
        <v>10244.199918833099</v>
      </c>
      <c r="AG2917" s="45">
        <v>9639.7397586213101</v>
      </c>
      <c r="AH2917" s="140">
        <v>0.99434968462800899</v>
      </c>
      <c r="AI2917" s="44">
        <v>10822.743694589</v>
      </c>
      <c r="AJ2917" s="45">
        <v>10053.8409302333</v>
      </c>
      <c r="AK2917" s="46">
        <v>1.0370646727611901</v>
      </c>
    </row>
    <row r="2918" spans="1:37" x14ac:dyDescent="0.2">
      <c r="A2918" s="35" t="s">
        <v>4324</v>
      </c>
      <c r="B2918" s="35" t="s">
        <v>10350</v>
      </c>
      <c r="C2918" s="85" t="s">
        <v>1130</v>
      </c>
      <c r="D2918" s="85" t="s">
        <v>1130</v>
      </c>
      <c r="E2918" s="85" t="s">
        <v>12904</v>
      </c>
      <c r="F2918" s="85" t="s">
        <v>346</v>
      </c>
      <c r="G2918" s="85" t="s">
        <v>346</v>
      </c>
      <c r="H2918" s="840">
        <v>1.0594610653382499</v>
      </c>
      <c r="I2918" s="840">
        <v>1.11027329024821</v>
      </c>
      <c r="J2918" s="86">
        <v>3414.75</v>
      </c>
      <c r="K2918" s="44">
        <v>3617.7946728637999</v>
      </c>
      <c r="L2918" s="45">
        <v>3403.8641864955198</v>
      </c>
      <c r="M2918" s="46">
        <v>0.99681211991962004</v>
      </c>
      <c r="N2918" s="139">
        <v>3791.3057178750701</v>
      </c>
      <c r="O2918" s="45">
        <v>3521.53691251397</v>
      </c>
      <c r="P2918" s="99">
        <v>1.0312722490706401</v>
      </c>
      <c r="Q2918" s="86">
        <v>3458.9602379583998</v>
      </c>
      <c r="R2918" s="44">
        <v>3664.6336986700599</v>
      </c>
      <c r="S2918" s="45">
        <v>3448.10986913232</v>
      </c>
      <c r="T2918" s="140">
        <v>0.99686311258886195</v>
      </c>
      <c r="U2918" s="44">
        <v>3840.3911642357998</v>
      </c>
      <c r="V2918" s="45">
        <v>3567.2860619488802</v>
      </c>
      <c r="W2918" s="99">
        <v>1.0313174528003299</v>
      </c>
      <c r="X2918" s="86">
        <v>3501.8665911080102</v>
      </c>
      <c r="Y2918" s="44">
        <v>3710.0913092877199</v>
      </c>
      <c r="Z2918" s="45">
        <v>3491.0525782280001</v>
      </c>
      <c r="AA2918" s="46">
        <v>0.99691192893884994</v>
      </c>
      <c r="AB2918" s="139">
        <v>3888.0289421197699</v>
      </c>
      <c r="AC2918" s="45">
        <v>3611.6902788683801</v>
      </c>
      <c r="AD2918" s="99">
        <v>1.0313614710621</v>
      </c>
      <c r="AE2918" s="142">
        <v>3542.7795179898999</v>
      </c>
      <c r="AF2918" s="44">
        <v>3753.4369623881298</v>
      </c>
      <c r="AG2918" s="45">
        <v>3531.96499526466</v>
      </c>
      <c r="AH2918" s="140">
        <v>0.99694744686472103</v>
      </c>
      <c r="AI2918" s="44">
        <v>3933.4534720626202</v>
      </c>
      <c r="AJ2918" s="45">
        <v>3654.0009290216299</v>
      </c>
      <c r="AK2918" s="46">
        <v>1.0313938280570201</v>
      </c>
    </row>
    <row r="2919" spans="1:37" x14ac:dyDescent="0.2">
      <c r="A2919" s="35" t="s">
        <v>4323</v>
      </c>
      <c r="B2919" s="35" t="s">
        <v>10349</v>
      </c>
      <c r="C2919" s="85" t="s">
        <v>1130</v>
      </c>
      <c r="D2919" s="85" t="s">
        <v>1130</v>
      </c>
      <c r="E2919" s="85" t="s">
        <v>12904</v>
      </c>
      <c r="F2919" s="85" t="s">
        <v>343</v>
      </c>
      <c r="G2919" s="85" t="s">
        <v>343</v>
      </c>
      <c r="H2919" s="840">
        <v>1.0567004103454001</v>
      </c>
      <c r="I2919" s="840">
        <v>1.11637783270028</v>
      </c>
      <c r="J2919" s="86">
        <v>17462.75</v>
      </c>
      <c r="K2919" s="44">
        <v>18452.895090759099</v>
      </c>
      <c r="L2919" s="45">
        <v>17361.722932405501</v>
      </c>
      <c r="M2919" s="46">
        <v>0.99421471030653796</v>
      </c>
      <c r="N2919" s="139">
        <v>19495.026997986799</v>
      </c>
      <c r="O2919" s="45">
        <v>18107.8663374963</v>
      </c>
      <c r="P2919" s="99">
        <v>1.0369424253050801</v>
      </c>
      <c r="Q2919" s="86">
        <v>17609.868306718901</v>
      </c>
      <c r="R2919" s="44">
        <v>18608.355065838201</v>
      </c>
      <c r="S2919" s="45">
        <v>17508.885751424801</v>
      </c>
      <c r="T2919" s="140">
        <v>0.99426557010335004</v>
      </c>
      <c r="U2919" s="44">
        <v>19659.2666143922</v>
      </c>
      <c r="V2919" s="45">
        <v>18261.219959767699</v>
      </c>
      <c r="W2919" s="99">
        <v>1.03698787757546</v>
      </c>
      <c r="X2919" s="86">
        <v>17755.653807460501</v>
      </c>
      <c r="Y2919" s="44">
        <v>18762.4066642943</v>
      </c>
      <c r="Z2919" s="45">
        <v>17654.699763096101</v>
      </c>
      <c r="AA2919" s="46">
        <v>0.99431425925177797</v>
      </c>
      <c r="AB2919" s="139">
        <v>19822.018315749301</v>
      </c>
      <c r="AC2919" s="45">
        <v>18413.1836270516</v>
      </c>
      <c r="AD2919" s="99">
        <v>1.0370321378599301</v>
      </c>
      <c r="AE2919" s="142">
        <v>17896.631535125001</v>
      </c>
      <c r="AF2919" s="44">
        <v>18911.377886966999</v>
      </c>
      <c r="AG2919" s="45">
        <v>17795.509922855199</v>
      </c>
      <c r="AH2919" s="140">
        <v>0.99434968462800899</v>
      </c>
      <c r="AI2919" s="44">
        <v>19979.4027258184</v>
      </c>
      <c r="AJ2919" s="45">
        <v>18559.964326501999</v>
      </c>
      <c r="AK2919" s="46">
        <v>1.0370646727611901</v>
      </c>
    </row>
    <row r="2920" spans="1:37" x14ac:dyDescent="0.2">
      <c r="A2920" s="35" t="s">
        <v>4322</v>
      </c>
      <c r="B2920" s="35" t="s">
        <v>13475</v>
      </c>
      <c r="C2920" s="85" t="s">
        <v>1130</v>
      </c>
      <c r="D2920" s="85" t="s">
        <v>1130</v>
      </c>
      <c r="E2920" s="85" t="s">
        <v>12904</v>
      </c>
      <c r="F2920" s="85" t="s">
        <v>348</v>
      </c>
      <c r="G2920" s="85" t="s">
        <v>348</v>
      </c>
      <c r="H2920" s="840">
        <v>1.0418606374616799</v>
      </c>
      <c r="I2920" s="840">
        <v>1.0940233094211</v>
      </c>
      <c r="J2920" s="86">
        <v>2618.25</v>
      </c>
      <c r="K2920" s="44">
        <v>2727.8516140340398</v>
      </c>
      <c r="L2920" s="45">
        <v>2566.5459913274699</v>
      </c>
      <c r="M2920" s="46">
        <v>0.98025245539099504</v>
      </c>
      <c r="N2920" s="139">
        <v>2864.4265298917999</v>
      </c>
      <c r="O2920" s="45">
        <v>2660.6094334834802</v>
      </c>
      <c r="P2920" s="99">
        <v>1.0161785289729699</v>
      </c>
      <c r="Q2920" s="86">
        <v>2638.7995173087802</v>
      </c>
      <c r="R2920" s="44">
        <v>2749.2613472368898</v>
      </c>
      <c r="S2920" s="45">
        <v>2586.82203017231</v>
      </c>
      <c r="T2920" s="140">
        <v>0.98030260093821797</v>
      </c>
      <c r="U2920" s="44">
        <v>2886.9081808249498</v>
      </c>
      <c r="V2920" s="45">
        <v>2681.60894949677</v>
      </c>
      <c r="W2920" s="99">
        <v>1.01622307110002</v>
      </c>
      <c r="X2920" s="86">
        <v>2659.5748954403798</v>
      </c>
      <c r="Y2920" s="44">
        <v>2770.9063959405999</v>
      </c>
      <c r="Z2920" s="45">
        <v>2607.31586129992</v>
      </c>
      <c r="AA2920" s="46">
        <v>0.98035060632055904</v>
      </c>
      <c r="AB2920" s="139">
        <v>2909.63692876297</v>
      </c>
      <c r="AC2920" s="45">
        <v>2702.8367244921501</v>
      </c>
      <c r="AD2920" s="99">
        <v>1.0162664451096799</v>
      </c>
      <c r="AE2920" s="142">
        <v>2679.7551060195001</v>
      </c>
      <c r="AF2920" s="44">
        <v>2791.93136299867</v>
      </c>
      <c r="AG2920" s="45">
        <v>2627.1931411414398</v>
      </c>
      <c r="AH2920" s="140">
        <v>0.98038553420049701</v>
      </c>
      <c r="AI2920" s="44">
        <v>2931.71454952555</v>
      </c>
      <c r="AJ2920" s="45">
        <v>2723.4306351093501</v>
      </c>
      <c r="AK2920" s="46">
        <v>1.01629832852701</v>
      </c>
    </row>
    <row r="2921" spans="1:37" x14ac:dyDescent="0.2">
      <c r="A2921" s="35" t="s">
        <v>4321</v>
      </c>
      <c r="B2921" s="35" t="s">
        <v>10348</v>
      </c>
      <c r="C2921" s="85" t="s">
        <v>1130</v>
      </c>
      <c r="D2921" s="85" t="s">
        <v>1130</v>
      </c>
      <c r="E2921" s="85" t="s">
        <v>12904</v>
      </c>
      <c r="F2921" s="85" t="s">
        <v>445</v>
      </c>
      <c r="G2921" s="85" t="s">
        <v>445</v>
      </c>
      <c r="H2921" s="840">
        <v>1.0625174321603601</v>
      </c>
      <c r="I2921" s="840">
        <v>1.1199721766542501</v>
      </c>
      <c r="J2921" s="86">
        <v>10071.333333333299</v>
      </c>
      <c r="K2921" s="44">
        <v>10700.9672317644</v>
      </c>
      <c r="L2921" s="45">
        <v>10068.1886106686</v>
      </c>
      <c r="M2921" s="46">
        <v>0.99968775508061902</v>
      </c>
      <c r="N2921" s="139">
        <v>11279.6131151438</v>
      </c>
      <c r="O2921" s="45">
        <v>10477.016864289801</v>
      </c>
      <c r="P2921" s="99">
        <v>1.0402810151873101</v>
      </c>
      <c r="Q2921" s="86">
        <v>10101.7608709001</v>
      </c>
      <c r="R2921" s="44">
        <v>10733.2970208468</v>
      </c>
      <c r="S2921" s="45">
        <v>10099.123249164501</v>
      </c>
      <c r="T2921" s="140">
        <v>0.99973889485512701</v>
      </c>
      <c r="U2921" s="44">
        <v>11313.6911106227</v>
      </c>
      <c r="V2921" s="45">
        <v>10509.1306802208</v>
      </c>
      <c r="W2921" s="99">
        <v>1.0403266137980101</v>
      </c>
      <c r="X2921" s="86">
        <v>10131.092095536</v>
      </c>
      <c r="Y2921" s="44">
        <v>10764.461958329</v>
      </c>
      <c r="Z2921" s="45">
        <v>10128.942804935001</v>
      </c>
      <c r="AA2921" s="46">
        <v>0.99978785203206699</v>
      </c>
      <c r="AB2921" s="139">
        <v>11346.541266122</v>
      </c>
      <c r="AC2921" s="45">
        <v>10540.0945825494</v>
      </c>
      <c r="AD2921" s="99">
        <v>1.0403710165850399</v>
      </c>
      <c r="AE2921" s="142">
        <v>10157.830957845399</v>
      </c>
      <c r="AF2921" s="44">
        <v>10792.872465648899</v>
      </c>
      <c r="AG2921" s="45">
        <v>10156.037820540299</v>
      </c>
      <c r="AH2921" s="140">
        <v>0.99982347242117497</v>
      </c>
      <c r="AI2921" s="44">
        <v>11376.488047944</v>
      </c>
      <c r="AJ2921" s="45">
        <v>10568.2444679822</v>
      </c>
      <c r="AK2921" s="46">
        <v>1.0404036562372301</v>
      </c>
    </row>
    <row r="2922" spans="1:37" x14ac:dyDescent="0.2">
      <c r="A2922" s="35" t="s">
        <v>4320</v>
      </c>
      <c r="B2922" s="35" t="s">
        <v>13038</v>
      </c>
      <c r="C2922" s="85" t="s">
        <v>1130</v>
      </c>
      <c r="D2922" s="85" t="s">
        <v>1130</v>
      </c>
      <c r="E2922" s="85" t="s">
        <v>12904</v>
      </c>
      <c r="F2922" s="85" t="s">
        <v>343</v>
      </c>
      <c r="G2922" s="85" t="s">
        <v>343</v>
      </c>
      <c r="H2922" s="840">
        <v>1.0567004103454001</v>
      </c>
      <c r="I2922" s="840">
        <v>1.11637783270028</v>
      </c>
      <c r="J2922" s="86">
        <v>4034.25</v>
      </c>
      <c r="K2922" s="44">
        <v>4262.9936304359198</v>
      </c>
      <c r="L2922" s="45">
        <v>4010.91069505415</v>
      </c>
      <c r="M2922" s="46">
        <v>0.99421471030653796</v>
      </c>
      <c r="N2922" s="139">
        <v>4503.7472715711101</v>
      </c>
      <c r="O2922" s="45">
        <v>4183.2849792870102</v>
      </c>
      <c r="P2922" s="99">
        <v>1.0369424253050801</v>
      </c>
      <c r="Q2922" s="86">
        <v>4066.3528086619699</v>
      </c>
      <c r="R2922" s="44">
        <v>4296.9166815222598</v>
      </c>
      <c r="S2922" s="45">
        <v>4043.0345935456498</v>
      </c>
      <c r="T2922" s="140">
        <v>0.99426557010335004</v>
      </c>
      <c r="U2922" s="44">
        <v>4539.5861355287498</v>
      </c>
      <c r="V2922" s="45">
        <v>4216.7585685273698</v>
      </c>
      <c r="W2922" s="99">
        <v>1.03698787757546</v>
      </c>
      <c r="X2922" s="86">
        <v>4097.6654428166303</v>
      </c>
      <c r="Y2922" s="44">
        <v>4330.0047548824796</v>
      </c>
      <c r="Z2922" s="45">
        <v>4074.3671794358202</v>
      </c>
      <c r="AA2922" s="46">
        <v>0.99431425925177797</v>
      </c>
      <c r="AB2922" s="139">
        <v>4574.5428661824599</v>
      </c>
      <c r="AC2922" s="45">
        <v>4249.4107543989003</v>
      </c>
      <c r="AD2922" s="99">
        <v>1.0370321378599301</v>
      </c>
      <c r="AE2922" s="142">
        <v>4127.9746921987798</v>
      </c>
      <c r="AF2922" s="44">
        <v>4362.0325511418596</v>
      </c>
      <c r="AG2922" s="45">
        <v>4104.6503333402597</v>
      </c>
      <c r="AH2922" s="140">
        <v>0.99434968462800899</v>
      </c>
      <c r="AI2922" s="44">
        <v>4608.3794403184802</v>
      </c>
      <c r="AJ2922" s="45">
        <v>4280.9767233315897</v>
      </c>
      <c r="AK2922" s="46">
        <v>1.0370646727611901</v>
      </c>
    </row>
    <row r="2923" spans="1:37" x14ac:dyDescent="0.2">
      <c r="A2923" s="35" t="s">
        <v>4319</v>
      </c>
      <c r="B2923" s="35" t="s">
        <v>10347</v>
      </c>
      <c r="C2923" s="85" t="s">
        <v>1130</v>
      </c>
      <c r="D2923" s="85" t="s">
        <v>1130</v>
      </c>
      <c r="E2923" s="85" t="s">
        <v>12904</v>
      </c>
      <c r="F2923" s="85" t="s">
        <v>348</v>
      </c>
      <c r="G2923" s="85" t="s">
        <v>348</v>
      </c>
      <c r="H2923" s="840">
        <v>1.0418606374616799</v>
      </c>
      <c r="I2923" s="840">
        <v>1.0940233094211</v>
      </c>
      <c r="J2923" s="86">
        <v>10405.166666666701</v>
      </c>
      <c r="K2923" s="44">
        <v>10840.7335762283</v>
      </c>
      <c r="L2923" s="45">
        <v>10199.6901737525</v>
      </c>
      <c r="M2923" s="46">
        <v>0.98025245539099504</v>
      </c>
      <c r="N2923" s="139">
        <v>11383.494871744801</v>
      </c>
      <c r="O2923" s="45">
        <v>10573.506957051901</v>
      </c>
      <c r="P2923" s="99">
        <v>1.0161785289729699</v>
      </c>
      <c r="Q2923" s="86">
        <v>10459.6068499965</v>
      </c>
      <c r="R2923" s="44">
        <v>10897.452660335901</v>
      </c>
      <c r="S2923" s="45">
        <v>10253.579799842701</v>
      </c>
      <c r="T2923" s="140">
        <v>0.98030260093821797</v>
      </c>
      <c r="U2923" s="44">
        <v>11443.0537012768</v>
      </c>
      <c r="V2923" s="45">
        <v>10629.2937956022</v>
      </c>
      <c r="W2923" s="99">
        <v>1.01622307110002</v>
      </c>
      <c r="X2923" s="86">
        <v>10514.965616743</v>
      </c>
      <c r="Y2923" s="44">
        <v>10955.128780347401</v>
      </c>
      <c r="Z2923" s="45">
        <v>10308.3529178138</v>
      </c>
      <c r="AA2923" s="46">
        <v>0.98035060632055904</v>
      </c>
      <c r="AB2923" s="139">
        <v>11503.617482478199</v>
      </c>
      <c r="AC2923" s="45">
        <v>10686.0067277779</v>
      </c>
      <c r="AD2923" s="99">
        <v>1.0162664451096799</v>
      </c>
      <c r="AE2923" s="142">
        <v>10568.9405903643</v>
      </c>
      <c r="AF2923" s="44">
        <v>11011.363180771599</v>
      </c>
      <c r="AG2923" s="45">
        <v>10361.6364666176</v>
      </c>
      <c r="AH2923" s="140">
        <v>0.98038553420049701</v>
      </c>
      <c r="AI2923" s="44">
        <v>11562.6673617453</v>
      </c>
      <c r="AJ2923" s="45">
        <v>10741.196656288501</v>
      </c>
      <c r="AK2923" s="46">
        <v>1.01629832852701</v>
      </c>
    </row>
    <row r="2924" spans="1:37" x14ac:dyDescent="0.2">
      <c r="A2924" s="35" t="s">
        <v>4318</v>
      </c>
      <c r="B2924" s="35" t="s">
        <v>10346</v>
      </c>
      <c r="C2924" s="85" t="s">
        <v>1130</v>
      </c>
      <c r="D2924" s="85" t="s">
        <v>1130</v>
      </c>
      <c r="E2924" s="85" t="s">
        <v>12904</v>
      </c>
      <c r="F2924" s="85" t="s">
        <v>343</v>
      </c>
      <c r="G2924" s="85" t="s">
        <v>343</v>
      </c>
      <c r="H2924" s="840">
        <v>1.0567004103454001</v>
      </c>
      <c r="I2924" s="840">
        <v>1.11637783270028</v>
      </c>
      <c r="J2924" s="86">
        <v>8177.9166666666697</v>
      </c>
      <c r="K2924" s="44">
        <v>8641.6078974371303</v>
      </c>
      <c r="L2924" s="45">
        <v>8130.6050496610096</v>
      </c>
      <c r="M2924" s="46">
        <v>0.99421471030653796</v>
      </c>
      <c r="N2924" s="139">
        <v>9129.6448843368398</v>
      </c>
      <c r="O2924" s="45">
        <v>8480.0287422761594</v>
      </c>
      <c r="P2924" s="99">
        <v>1.0369424253050801</v>
      </c>
      <c r="Q2924" s="86">
        <v>8236.6869606820292</v>
      </c>
      <c r="R2924" s="44">
        <v>8703.7104912392806</v>
      </c>
      <c r="S2924" s="45">
        <v>8189.4542567253402</v>
      </c>
      <c r="T2924" s="140">
        <v>0.99426557010335004</v>
      </c>
      <c r="U2924" s="44">
        <v>9195.2547377968694</v>
      </c>
      <c r="V2924" s="45">
        <v>8541.3445296110804</v>
      </c>
      <c r="W2924" s="99">
        <v>1.03698787757546</v>
      </c>
      <c r="X2924" s="86">
        <v>8292.9265196126398</v>
      </c>
      <c r="Y2924" s="44">
        <v>8763.1388562389093</v>
      </c>
      <c r="Z2924" s="45">
        <v>8245.7750893780703</v>
      </c>
      <c r="AA2924" s="46">
        <v>0.99431425925177797</v>
      </c>
      <c r="AB2924" s="139">
        <v>9258.0393347078498</v>
      </c>
      <c r="AC2924" s="45">
        <v>8600.0313177492408</v>
      </c>
      <c r="AD2924" s="99">
        <v>1.0370321378599301</v>
      </c>
      <c r="AE2924" s="142">
        <v>8348.3720384531807</v>
      </c>
      <c r="AF2924" s="44">
        <v>8821.7281587495108</v>
      </c>
      <c r="AG2924" s="45">
        <v>8301.2011035932101</v>
      </c>
      <c r="AH2924" s="140">
        <v>0.99434968462800899</v>
      </c>
      <c r="AI2924" s="44">
        <v>9319.9374828639793</v>
      </c>
      <c r="AJ2924" s="45">
        <v>8657.8017161470998</v>
      </c>
      <c r="AK2924" s="46">
        <v>1.0370646727611901</v>
      </c>
    </row>
    <row r="2925" spans="1:37" x14ac:dyDescent="0.2">
      <c r="A2925" s="35" t="s">
        <v>4317</v>
      </c>
      <c r="B2925" s="35" t="s">
        <v>10344</v>
      </c>
      <c r="C2925" s="85" t="s">
        <v>1130</v>
      </c>
      <c r="D2925" s="85" t="s">
        <v>1130</v>
      </c>
      <c r="E2925" s="85" t="s">
        <v>12904</v>
      </c>
      <c r="F2925" s="85" t="s">
        <v>445</v>
      </c>
      <c r="G2925" s="85" t="s">
        <v>445</v>
      </c>
      <c r="H2925" s="840">
        <v>1.0625174321603601</v>
      </c>
      <c r="I2925" s="840">
        <v>1.1199721766542501</v>
      </c>
      <c r="J2925" s="86">
        <v>4289.25</v>
      </c>
      <c r="K2925" s="44">
        <v>4557.4028958938197</v>
      </c>
      <c r="L2925" s="45">
        <v>4287.9107034795397</v>
      </c>
      <c r="M2925" s="46">
        <v>0.99968775508061902</v>
      </c>
      <c r="N2925" s="139">
        <v>4803.8406587142199</v>
      </c>
      <c r="O2925" s="45">
        <v>4462.0253443921802</v>
      </c>
      <c r="P2925" s="99">
        <v>1.0402810151873101</v>
      </c>
      <c r="Q2925" s="86">
        <v>4302.9484403749002</v>
      </c>
      <c r="R2925" s="44">
        <v>4571.95772758556</v>
      </c>
      <c r="S2925" s="45">
        <v>4301.8249183989901</v>
      </c>
      <c r="T2925" s="140">
        <v>0.99973889485512701</v>
      </c>
      <c r="U2925" s="44">
        <v>4819.1825307976596</v>
      </c>
      <c r="V2925" s="45">
        <v>4476.4717803226604</v>
      </c>
      <c r="W2925" s="99">
        <v>1.0403266137980101</v>
      </c>
      <c r="X2925" s="86">
        <v>4314.5792818772998</v>
      </c>
      <c r="Y2925" s="44">
        <v>4584.31569943256</v>
      </c>
      <c r="Z2925" s="45">
        <v>4313.6639526501704</v>
      </c>
      <c r="AA2925" s="46">
        <v>0.99978785203206799</v>
      </c>
      <c r="AB2925" s="139">
        <v>4832.2087496714303</v>
      </c>
      <c r="AC2925" s="45">
        <v>4488.7632336234401</v>
      </c>
      <c r="AD2925" s="99">
        <v>1.0403710165850399</v>
      </c>
      <c r="AE2925" s="142">
        <v>4328.3810805124203</v>
      </c>
      <c r="AF2925" s="44">
        <v>4598.98035107754</v>
      </c>
      <c r="AG2925" s="45">
        <v>4327.6170018800503</v>
      </c>
      <c r="AH2925" s="140">
        <v>0.99982347242117497</v>
      </c>
      <c r="AI2925" s="44">
        <v>4847.6663801305504</v>
      </c>
      <c r="AJ2925" s="45">
        <v>4503.2635017531902</v>
      </c>
      <c r="AK2925" s="46">
        <v>1.0404036562372301</v>
      </c>
    </row>
    <row r="2926" spans="1:37" x14ac:dyDescent="0.2">
      <c r="A2926" s="35" t="s">
        <v>4316</v>
      </c>
      <c r="B2926" s="35" t="s">
        <v>10343</v>
      </c>
      <c r="C2926" s="85" t="s">
        <v>1130</v>
      </c>
      <c r="D2926" s="85" t="s">
        <v>1130</v>
      </c>
      <c r="E2926" s="85" t="s">
        <v>12904</v>
      </c>
      <c r="F2926" s="85" t="s">
        <v>445</v>
      </c>
      <c r="G2926" s="85" t="s">
        <v>445</v>
      </c>
      <c r="H2926" s="840">
        <v>1.0625174321603601</v>
      </c>
      <c r="I2926" s="840">
        <v>1.1199721766542501</v>
      </c>
      <c r="J2926" s="86">
        <v>4400.5</v>
      </c>
      <c r="K2926" s="44">
        <v>4675.6079602216596</v>
      </c>
      <c r="L2926" s="45">
        <v>4399.12596623226</v>
      </c>
      <c r="M2926" s="46">
        <v>0.99968775508061902</v>
      </c>
      <c r="N2926" s="139">
        <v>4928.4375633670097</v>
      </c>
      <c r="O2926" s="45">
        <v>4577.7566073317703</v>
      </c>
      <c r="P2926" s="99">
        <v>1.0402810151873101</v>
      </c>
      <c r="Q2926" s="86">
        <v>4414.5418587636104</v>
      </c>
      <c r="R2926" s="44">
        <v>4690.5276799379399</v>
      </c>
      <c r="S2926" s="45">
        <v>4413.3891991720302</v>
      </c>
      <c r="T2926" s="140">
        <v>0.99973889485512701</v>
      </c>
      <c r="U2926" s="44">
        <v>4944.1640544907596</v>
      </c>
      <c r="V2926" s="45">
        <v>4592.5653833971401</v>
      </c>
      <c r="W2926" s="99">
        <v>1.0403266137980101</v>
      </c>
      <c r="X2926" s="86">
        <v>4429.5428126656398</v>
      </c>
      <c r="Y2926" s="44">
        <v>4706.4664549578702</v>
      </c>
      <c r="Z2926" s="45">
        <v>4428.6030941590698</v>
      </c>
      <c r="AA2926" s="46">
        <v>0.99978785203206699</v>
      </c>
      <c r="AB2926" s="139">
        <v>4960.9647054843099</v>
      </c>
      <c r="AC2926" s="45">
        <v>4608.3679590199099</v>
      </c>
      <c r="AD2926" s="99">
        <v>1.0403710165850399</v>
      </c>
      <c r="AE2926" s="142">
        <v>4444.8444521381898</v>
      </c>
      <c r="AF2926" s="44">
        <v>4722.7247136380902</v>
      </c>
      <c r="AG2926" s="45">
        <v>4444.0598145087997</v>
      </c>
      <c r="AH2926" s="140">
        <v>0.99982347242117497</v>
      </c>
      <c r="AI2926" s="44">
        <v>4978.10211595075</v>
      </c>
      <c r="AJ2926" s="45">
        <v>4624.4324194103501</v>
      </c>
      <c r="AK2926" s="46">
        <v>1.0404036562372301</v>
      </c>
    </row>
    <row r="2927" spans="1:37" x14ac:dyDescent="0.2">
      <c r="A2927" s="35" t="s">
        <v>4315</v>
      </c>
      <c r="B2927" s="35" t="s">
        <v>10342</v>
      </c>
      <c r="C2927" s="85" t="s">
        <v>1130</v>
      </c>
      <c r="D2927" s="85" t="s">
        <v>1130</v>
      </c>
      <c r="E2927" s="85" t="s">
        <v>12904</v>
      </c>
      <c r="F2927" s="85" t="s">
        <v>445</v>
      </c>
      <c r="G2927" s="85" t="s">
        <v>445</v>
      </c>
      <c r="H2927" s="840">
        <v>1.0625174321603601</v>
      </c>
      <c r="I2927" s="840">
        <v>1.1199721766542501</v>
      </c>
      <c r="J2927" s="86">
        <v>16483.083333333299</v>
      </c>
      <c r="K2927" s="44">
        <v>17513.563377418501</v>
      </c>
      <c r="L2927" s="45">
        <v>16477.936574306801</v>
      </c>
      <c r="M2927" s="46">
        <v>0.99968775508061902</v>
      </c>
      <c r="N2927" s="139">
        <v>18460.594718806598</v>
      </c>
      <c r="O2927" s="45">
        <v>17147.038663417101</v>
      </c>
      <c r="P2927" s="99">
        <v>1.0402810151873101</v>
      </c>
      <c r="Q2927" s="86">
        <v>16531.965734786201</v>
      </c>
      <c r="R2927" s="44">
        <v>17565.501781088002</v>
      </c>
      <c r="S2927" s="45">
        <v>16527.649153478</v>
      </c>
      <c r="T2927" s="140">
        <v>0.99973889485512701</v>
      </c>
      <c r="U2927" s="44">
        <v>18515.3416483619</v>
      </c>
      <c r="V2927" s="45">
        <v>17198.643932294901</v>
      </c>
      <c r="W2927" s="99">
        <v>1.0403266137980101</v>
      </c>
      <c r="X2927" s="86">
        <v>16577.250381324498</v>
      </c>
      <c r="Y2927" s="44">
        <v>17613.617507444302</v>
      </c>
      <c r="Z2927" s="45">
        <v>16573.7335513422</v>
      </c>
      <c r="AA2927" s="46">
        <v>0.99978785203206799</v>
      </c>
      <c r="AB2927" s="139">
        <v>18566.059192514502</v>
      </c>
      <c r="AC2927" s="45">
        <v>17246.490831403298</v>
      </c>
      <c r="AD2927" s="99">
        <v>1.0403710165850399</v>
      </c>
      <c r="AE2927" s="142">
        <v>16625.788621723201</v>
      </c>
      <c r="AF2927" s="44">
        <v>17665.190233994199</v>
      </c>
      <c r="AG2927" s="45">
        <v>16622.853711511802</v>
      </c>
      <c r="AH2927" s="140">
        <v>0.99982347242117497</v>
      </c>
      <c r="AI2927" s="44">
        <v>18620.420671264699</v>
      </c>
      <c r="AJ2927" s="45">
        <v>17297.531269868199</v>
      </c>
      <c r="AK2927" s="46">
        <v>1.0404036562372301</v>
      </c>
    </row>
    <row r="2928" spans="1:37" x14ac:dyDescent="0.2">
      <c r="A2928" s="35" t="s">
        <v>4314</v>
      </c>
      <c r="B2928" s="35" t="s">
        <v>10341</v>
      </c>
      <c r="C2928" s="85" t="s">
        <v>1130</v>
      </c>
      <c r="D2928" s="85" t="s">
        <v>1130</v>
      </c>
      <c r="E2928" s="85" t="s">
        <v>12904</v>
      </c>
      <c r="F2928" s="85" t="s">
        <v>445</v>
      </c>
      <c r="G2928" s="85" t="s">
        <v>445</v>
      </c>
      <c r="H2928" s="840">
        <v>1.0625174321603601</v>
      </c>
      <c r="I2928" s="840">
        <v>1.1199721766542501</v>
      </c>
      <c r="J2928" s="86">
        <v>3323.4166666666702</v>
      </c>
      <c r="K2928" s="44">
        <v>3531.18814266561</v>
      </c>
      <c r="L2928" s="45">
        <v>3322.3789466975099</v>
      </c>
      <c r="M2928" s="46">
        <v>0.99968775508061902</v>
      </c>
      <c r="N2928" s="139">
        <v>3722.1341980956599</v>
      </c>
      <c r="O2928" s="45">
        <v>3457.28726389044</v>
      </c>
      <c r="P2928" s="99">
        <v>1.0402810151873101</v>
      </c>
      <c r="Q2928" s="86">
        <v>3339.4585668999698</v>
      </c>
      <c r="R2928" s="44">
        <v>3548.2329413084699</v>
      </c>
      <c r="S2928" s="45">
        <v>3338.58661708707</v>
      </c>
      <c r="T2928" s="140">
        <v>0.99973889485512701</v>
      </c>
      <c r="U2928" s="44">
        <v>3740.1006800176301</v>
      </c>
      <c r="V2928" s="45">
        <v>3474.1276228218198</v>
      </c>
      <c r="W2928" s="99">
        <v>1.0403266137980101</v>
      </c>
      <c r="X2928" s="86">
        <v>3352.8259640719202</v>
      </c>
      <c r="Y2928" s="44">
        <v>3562.43603382628</v>
      </c>
      <c r="Z2928" s="45">
        <v>3352.1146688568101</v>
      </c>
      <c r="AA2928" s="46">
        <v>0.99978785203206799</v>
      </c>
      <c r="AB2928" s="139">
        <v>3755.0717929245002</v>
      </c>
      <c r="AC2928" s="45">
        <v>3488.1829566742199</v>
      </c>
      <c r="AD2928" s="99">
        <v>1.0403710165850399</v>
      </c>
      <c r="AE2928" s="142">
        <v>3366.9189800875702</v>
      </c>
      <c r="AF2928" s="44">
        <v>3577.41010901462</v>
      </c>
      <c r="AG2928" s="45">
        <v>3366.3246260319202</v>
      </c>
      <c r="AH2928" s="140">
        <v>0.99982347242117497</v>
      </c>
      <c r="AI2928" s="44">
        <v>3770.8555787471701</v>
      </c>
      <c r="AJ2928" s="45">
        <v>3502.95481713765</v>
      </c>
      <c r="AK2928" s="46">
        <v>1.0404036562372301</v>
      </c>
    </row>
    <row r="2929" spans="1:37" x14ac:dyDescent="0.2">
      <c r="A2929" s="35" t="s">
        <v>4313</v>
      </c>
      <c r="B2929" s="35" t="s">
        <v>10340</v>
      </c>
      <c r="C2929" s="85" t="s">
        <v>1130</v>
      </c>
      <c r="D2929" s="85" t="s">
        <v>1130</v>
      </c>
      <c r="E2929" s="85" t="s">
        <v>12904</v>
      </c>
      <c r="F2929" s="85" t="s">
        <v>348</v>
      </c>
      <c r="G2929" s="85" t="s">
        <v>348</v>
      </c>
      <c r="H2929" s="840">
        <v>1.0418606374616799</v>
      </c>
      <c r="I2929" s="840">
        <v>1.0940233094211</v>
      </c>
      <c r="J2929" s="86">
        <v>9858.4166666666606</v>
      </c>
      <c r="K2929" s="44">
        <v>10271.096272696201</v>
      </c>
      <c r="L2929" s="45">
        <v>9663.7371437675101</v>
      </c>
      <c r="M2929" s="46">
        <v>0.98025245539099504</v>
      </c>
      <c r="N2929" s="139">
        <v>10785.337627318801</v>
      </c>
      <c r="O2929" s="45">
        <v>10017.911346335901</v>
      </c>
      <c r="P2929" s="99">
        <v>1.0161785289729699</v>
      </c>
      <c r="Q2929" s="86">
        <v>9903.0997372775601</v>
      </c>
      <c r="R2929" s="44">
        <v>10317.649805126601</v>
      </c>
      <c r="S2929" s="45">
        <v>9708.0344298037799</v>
      </c>
      <c r="T2929" s="140">
        <v>0.98030260093821797</v>
      </c>
      <c r="U2929" s="44">
        <v>10834.221948103601</v>
      </c>
      <c r="V2929" s="45">
        <v>10063.758428425999</v>
      </c>
      <c r="W2929" s="99">
        <v>1.01622307110002</v>
      </c>
      <c r="X2929" s="86">
        <v>9941.9251888859799</v>
      </c>
      <c r="Y2929" s="44">
        <v>10358.1005148891</v>
      </c>
      <c r="Z2929" s="45">
        <v>9746.5723869180092</v>
      </c>
      <c r="AA2929" s="46">
        <v>0.98035060632055904</v>
      </c>
      <c r="AB2929" s="139">
        <v>10876.697897161999</v>
      </c>
      <c r="AC2929" s="45">
        <v>10103.6449692555</v>
      </c>
      <c r="AD2929" s="99">
        <v>1.0162664451096799</v>
      </c>
      <c r="AE2929" s="142">
        <v>9984.85305836115</v>
      </c>
      <c r="AF2929" s="44">
        <v>10402.8253723453</v>
      </c>
      <c r="AG2929" s="45">
        <v>9789.0054995348692</v>
      </c>
      <c r="AH2929" s="140">
        <v>0.98038553420049701</v>
      </c>
      <c r="AI2929" s="44">
        <v>10923.661986991699</v>
      </c>
      <c r="AJ2929" s="45">
        <v>10147.589473800301</v>
      </c>
      <c r="AK2929" s="46">
        <v>1.01629832852701</v>
      </c>
    </row>
    <row r="2930" spans="1:37" x14ac:dyDescent="0.2">
      <c r="A2930" s="35" t="s">
        <v>4312</v>
      </c>
      <c r="B2930" s="35" t="s">
        <v>10339</v>
      </c>
      <c r="C2930" s="85" t="s">
        <v>1130</v>
      </c>
      <c r="D2930" s="85" t="s">
        <v>1130</v>
      </c>
      <c r="E2930" s="85" t="s">
        <v>12904</v>
      </c>
      <c r="F2930" s="85" t="s">
        <v>351</v>
      </c>
      <c r="G2930" s="85" t="s">
        <v>351</v>
      </c>
      <c r="H2930" s="840">
        <v>1.0422700480612801</v>
      </c>
      <c r="I2930" s="840">
        <v>1.1028626722477901</v>
      </c>
      <c r="J2930" s="86">
        <v>12642.416666666701</v>
      </c>
      <c r="K2930" s="44">
        <v>13176.8122267774</v>
      </c>
      <c r="L2930" s="45">
        <v>12397.629850949899</v>
      </c>
      <c r="M2930" s="46">
        <v>0.98063765637766598</v>
      </c>
      <c r="N2930" s="139">
        <v>13942.849428670101</v>
      </c>
      <c r="O2930" s="45">
        <v>12950.751688841699</v>
      </c>
      <c r="P2930" s="99">
        <v>1.0243889305585101</v>
      </c>
      <c r="Q2930" s="86">
        <v>12735.998620730399</v>
      </c>
      <c r="R2930" s="44">
        <v>13274.349894537099</v>
      </c>
      <c r="S2930" s="45">
        <v>12490.0387436485</v>
      </c>
      <c r="T2930" s="140">
        <v>0.98068782163013302</v>
      </c>
      <c r="U2930" s="44">
        <v>14046.057472603001</v>
      </c>
      <c r="V2930" s="45">
        <v>13047.187878665</v>
      </c>
      <c r="W2930" s="99">
        <v>1.02443383257188</v>
      </c>
      <c r="X2930" s="86">
        <v>12821.142228582499</v>
      </c>
      <c r="Y2930" s="44">
        <v>13363.0925267852</v>
      </c>
      <c r="Z2930" s="45">
        <v>12574.1537686546</v>
      </c>
      <c r="AA2930" s="46">
        <v>0.98073584587671703</v>
      </c>
      <c r="AB2930" s="139">
        <v>14139.9591794836</v>
      </c>
      <c r="AC2930" s="45">
        <v>13134.972468670299</v>
      </c>
      <c r="AD2930" s="99">
        <v>1.0244775570298399</v>
      </c>
      <c r="AE2930" s="142">
        <v>12904.8510256716</v>
      </c>
      <c r="AF2930" s="44">
        <v>13450.3396987504</v>
      </c>
      <c r="AG2930" s="45">
        <v>12656.7009027852</v>
      </c>
      <c r="AH2930" s="140">
        <v>0.98077078748195001</v>
      </c>
      <c r="AI2930" s="44">
        <v>14232.2784871319</v>
      </c>
      <c r="AJ2930" s="45">
        <v>13221.145027757</v>
      </c>
      <c r="AK2930" s="46">
        <v>1.0245096980551101</v>
      </c>
    </row>
    <row r="2931" spans="1:37" x14ac:dyDescent="0.2">
      <c r="A2931" s="35" t="s">
        <v>4311</v>
      </c>
      <c r="B2931" s="35" t="s">
        <v>10338</v>
      </c>
      <c r="C2931" s="85" t="s">
        <v>1130</v>
      </c>
      <c r="D2931" s="85" t="s">
        <v>1130</v>
      </c>
      <c r="E2931" s="85" t="s">
        <v>12904</v>
      </c>
      <c r="F2931" s="85" t="s">
        <v>340</v>
      </c>
      <c r="G2931" s="85" t="s">
        <v>340</v>
      </c>
      <c r="H2931" s="840">
        <v>1.0607653972120801</v>
      </c>
      <c r="I2931" s="840">
        <v>1.1117174083960999</v>
      </c>
      <c r="J2931" s="86">
        <v>4232</v>
      </c>
      <c r="K2931" s="44">
        <v>4489.1591610015003</v>
      </c>
      <c r="L2931" s="45">
        <v>4223.7024146855401</v>
      </c>
      <c r="M2931" s="46">
        <v>0.99803932294081699</v>
      </c>
      <c r="N2931" s="139">
        <v>4704.7880723322996</v>
      </c>
      <c r="O2931" s="45">
        <v>4370.0208042203503</v>
      </c>
      <c r="P2931" s="99">
        <v>1.03261361158326</v>
      </c>
      <c r="Q2931" s="86">
        <v>4248.0699034706504</v>
      </c>
      <c r="R2931" s="44">
        <v>4506.2055585397002</v>
      </c>
      <c r="S2931" s="45">
        <v>4239.9576973760204</v>
      </c>
      <c r="T2931" s="140">
        <v>0.99809037838854697</v>
      </c>
      <c r="U2931" s="44">
        <v>4722.6532637718601</v>
      </c>
      <c r="V2931" s="45">
        <v>4386.8070836537099</v>
      </c>
      <c r="W2931" s="99">
        <v>1.03265887410886</v>
      </c>
      <c r="X2931" s="86">
        <v>4258.7306955318099</v>
      </c>
      <c r="Y2931" s="44">
        <v>4517.51415786506</v>
      </c>
      <c r="Z2931" s="45">
        <v>4250.8062829925502</v>
      </c>
      <c r="AA2931" s="46">
        <v>0.99813925483769705</v>
      </c>
      <c r="AB2931" s="139">
        <v>4734.5050518935504</v>
      </c>
      <c r="AC2931" s="45">
        <v>4398.0037509325803</v>
      </c>
      <c r="AD2931" s="99">
        <v>1.0327029496246101</v>
      </c>
      <c r="AE2931" s="142">
        <v>4270.3113530702803</v>
      </c>
      <c r="AF2931" s="44">
        <v>4529.7985186588303</v>
      </c>
      <c r="AG2931" s="45">
        <v>4262.5172512089503</v>
      </c>
      <c r="AH2931" s="140">
        <v>0.99817481649066997</v>
      </c>
      <c r="AI2931" s="44">
        <v>4747.3794704797301</v>
      </c>
      <c r="AJ2931" s="45">
        <v>4410.1014842956301</v>
      </c>
      <c r="AK2931" s="46">
        <v>1.0327353487058599</v>
      </c>
    </row>
    <row r="2932" spans="1:37" x14ac:dyDescent="0.2">
      <c r="A2932" s="35" t="s">
        <v>4310</v>
      </c>
      <c r="B2932" s="35" t="s">
        <v>10337</v>
      </c>
      <c r="C2932" s="85" t="s">
        <v>1130</v>
      </c>
      <c r="D2932" s="85" t="s">
        <v>1130</v>
      </c>
      <c r="E2932" s="85" t="s">
        <v>12904</v>
      </c>
      <c r="F2932" s="85" t="s">
        <v>445</v>
      </c>
      <c r="G2932" s="85" t="s">
        <v>445</v>
      </c>
      <c r="H2932" s="840">
        <v>1.0625174321603601</v>
      </c>
      <c r="I2932" s="840">
        <v>1.1199721766542501</v>
      </c>
      <c r="J2932" s="86">
        <v>11396.416666666701</v>
      </c>
      <c r="K2932" s="44">
        <v>12108.8913724962</v>
      </c>
      <c r="L2932" s="45">
        <v>11392.8581934633</v>
      </c>
      <c r="M2932" s="46">
        <v>0.99968775508061902</v>
      </c>
      <c r="N2932" s="139">
        <v>12763.6695802254</v>
      </c>
      <c r="O2932" s="45">
        <v>11855.4758994976</v>
      </c>
      <c r="P2932" s="99">
        <v>1.0402810151873101</v>
      </c>
      <c r="Q2932" s="86">
        <v>11437.340843849701</v>
      </c>
      <c r="R2932" s="44">
        <v>12152.37402415</v>
      </c>
      <c r="S2932" s="45">
        <v>11434.3544953117</v>
      </c>
      <c r="T2932" s="140">
        <v>0.99973889485512701</v>
      </c>
      <c r="U2932" s="44">
        <v>12809.503520022899</v>
      </c>
      <c r="V2932" s="45">
        <v>11898.570070935901</v>
      </c>
      <c r="W2932" s="99">
        <v>1.0403266137980101</v>
      </c>
      <c r="X2932" s="86">
        <v>11477.4889724573</v>
      </c>
      <c r="Y2932" s="44">
        <v>12195.0321106641</v>
      </c>
      <c r="Z2932" s="45">
        <v>11475.054046494801</v>
      </c>
      <c r="AA2932" s="46">
        <v>0.99978785203206799</v>
      </c>
      <c r="AB2932" s="139">
        <v>12854.468307008099</v>
      </c>
      <c r="AC2932" s="45">
        <v>11940.846870119</v>
      </c>
      <c r="AD2932" s="99">
        <v>1.0403710165850399</v>
      </c>
      <c r="AE2932" s="142">
        <v>11515.933189416301</v>
      </c>
      <c r="AF2932" s="44">
        <v>12235.879761348901</v>
      </c>
      <c r="AG2932" s="45">
        <v>11513.9003096125</v>
      </c>
      <c r="AH2932" s="140">
        <v>0.99982347242117497</v>
      </c>
      <c r="AI2932" s="44">
        <v>12897.5247603555</v>
      </c>
      <c r="AJ2932" s="45">
        <v>11981.2189952524</v>
      </c>
      <c r="AK2932" s="46">
        <v>1.0404036562372301</v>
      </c>
    </row>
    <row r="2933" spans="1:37" x14ac:dyDescent="0.2">
      <c r="A2933" s="35" t="s">
        <v>4309</v>
      </c>
      <c r="B2933" s="35" t="s">
        <v>10336</v>
      </c>
      <c r="C2933" s="85" t="s">
        <v>1130</v>
      </c>
      <c r="D2933" s="85" t="s">
        <v>1130</v>
      </c>
      <c r="E2933" s="85" t="s">
        <v>12904</v>
      </c>
      <c r="F2933" s="85" t="s">
        <v>445</v>
      </c>
      <c r="G2933" s="85" t="s">
        <v>445</v>
      </c>
      <c r="H2933" s="840">
        <v>1.0625174321603601</v>
      </c>
      <c r="I2933" s="840">
        <v>1.1199721766542501</v>
      </c>
      <c r="J2933" s="86">
        <v>30170.25</v>
      </c>
      <c r="K2933" s="44">
        <v>32056.416557636101</v>
      </c>
      <c r="L2933" s="45">
        <v>30160.829492721001</v>
      </c>
      <c r="M2933" s="46">
        <v>0.99968775508061902</v>
      </c>
      <c r="N2933" s="139">
        <v>33789.840562702702</v>
      </c>
      <c r="O2933" s="45">
        <v>31385.538298455001</v>
      </c>
      <c r="P2933" s="99">
        <v>1.0402810151873101</v>
      </c>
      <c r="Q2933" s="86">
        <v>30227.138122086501</v>
      </c>
      <c r="R2933" s="44">
        <v>32116.861179035899</v>
      </c>
      <c r="S2933" s="45">
        <v>30219.245660808101</v>
      </c>
      <c r="T2933" s="140">
        <v>0.99973889485512701</v>
      </c>
      <c r="U2933" s="44">
        <v>33853.553676621799</v>
      </c>
      <c r="V2933" s="45">
        <v>31446.096247355101</v>
      </c>
      <c r="W2933" s="99">
        <v>1.0403266137980101</v>
      </c>
      <c r="X2933" s="86">
        <v>30282.539645769499</v>
      </c>
      <c r="Y2933" s="44">
        <v>32175.726263717199</v>
      </c>
      <c r="Z2933" s="45">
        <v>30276.115266519799</v>
      </c>
      <c r="AA2933" s="46">
        <v>0.99978785203206799</v>
      </c>
      <c r="AB2933" s="139">
        <v>33915.601841690899</v>
      </c>
      <c r="AC2933" s="45">
        <v>31505.0765560459</v>
      </c>
      <c r="AD2933" s="99">
        <v>1.0403710165850399</v>
      </c>
      <c r="AE2933" s="142">
        <v>30350.475567123602</v>
      </c>
      <c r="AF2933" s="44">
        <v>32247.909364425901</v>
      </c>
      <c r="AG2933" s="45">
        <v>30345.117871155599</v>
      </c>
      <c r="AH2933" s="140">
        <v>0.99982347242117497</v>
      </c>
      <c r="AI2933" s="44">
        <v>33991.688183402897</v>
      </c>
      <c r="AJ2933" s="45">
        <v>31576.745748574202</v>
      </c>
      <c r="AK2933" s="46">
        <v>1.0404036562372301</v>
      </c>
    </row>
    <row r="2934" spans="1:37" x14ac:dyDescent="0.2">
      <c r="A2934" s="35" t="s">
        <v>4308</v>
      </c>
      <c r="B2934" s="35" t="s">
        <v>13039</v>
      </c>
      <c r="C2934" s="85" t="s">
        <v>1130</v>
      </c>
      <c r="D2934" s="85" t="s">
        <v>1130</v>
      </c>
      <c r="E2934" s="85" t="s">
        <v>12904</v>
      </c>
      <c r="F2934" s="85" t="s">
        <v>445</v>
      </c>
      <c r="G2934" s="85" t="s">
        <v>445</v>
      </c>
      <c r="H2934" s="840">
        <v>1.0625174321603601</v>
      </c>
      <c r="I2934" s="840">
        <v>1.1199721766542501</v>
      </c>
      <c r="J2934" s="86">
        <v>37548.166666666701</v>
      </c>
      <c r="K2934" s="44">
        <v>39895.581628995897</v>
      </c>
      <c r="L2934" s="45">
        <v>37536.442442392901</v>
      </c>
      <c r="M2934" s="46">
        <v>0.99968775508061902</v>
      </c>
      <c r="N2934" s="139">
        <v>42052.901951043001</v>
      </c>
      <c r="O2934" s="45">
        <v>39060.644938422403</v>
      </c>
      <c r="P2934" s="99">
        <v>1.0402810151873101</v>
      </c>
      <c r="Q2934" s="86">
        <v>37637.968390385402</v>
      </c>
      <c r="R2934" s="44">
        <v>39990.997525885097</v>
      </c>
      <c r="S2934" s="45">
        <v>37628.140923196101</v>
      </c>
      <c r="T2934" s="140">
        <v>0.99973889485512701</v>
      </c>
      <c r="U2934" s="44">
        <v>42153.477383023601</v>
      </c>
      <c r="V2934" s="45">
        <v>39155.780205806303</v>
      </c>
      <c r="W2934" s="99">
        <v>1.0403266137980101</v>
      </c>
      <c r="X2934" s="86">
        <v>37729.794413940901</v>
      </c>
      <c r="Y2934" s="44">
        <v>40088.564276638797</v>
      </c>
      <c r="Z2934" s="45">
        <v>37721.790114725503</v>
      </c>
      <c r="AA2934" s="46">
        <v>0.99978785203206799</v>
      </c>
      <c r="AB2934" s="139">
        <v>42256.319974498598</v>
      </c>
      <c r="AC2934" s="45">
        <v>39252.984569976303</v>
      </c>
      <c r="AD2934" s="99">
        <v>1.0403710165850399</v>
      </c>
      <c r="AE2934" s="142">
        <v>37837.974693426702</v>
      </c>
      <c r="AF2934" s="44">
        <v>40203.507709408397</v>
      </c>
      <c r="AG2934" s="45">
        <v>37831.295247366397</v>
      </c>
      <c r="AH2934" s="140">
        <v>0.99982347242117497</v>
      </c>
      <c r="AI2934" s="44">
        <v>42377.478877585301</v>
      </c>
      <c r="AJ2934" s="45">
        <v>39366.767215653002</v>
      </c>
      <c r="AK2934" s="46">
        <v>1.0404036562372301</v>
      </c>
    </row>
    <row r="2935" spans="1:37" x14ac:dyDescent="0.2">
      <c r="A2935" s="35" t="s">
        <v>4307</v>
      </c>
      <c r="B2935" s="35" t="s">
        <v>10335</v>
      </c>
      <c r="C2935" s="85" t="s">
        <v>1130</v>
      </c>
      <c r="D2935" s="85" t="s">
        <v>1130</v>
      </c>
      <c r="E2935" s="85" t="s">
        <v>12904</v>
      </c>
      <c r="F2935" s="85" t="s">
        <v>445</v>
      </c>
      <c r="G2935" s="85" t="s">
        <v>445</v>
      </c>
      <c r="H2935" s="840">
        <v>1.0625174321603601</v>
      </c>
      <c r="I2935" s="840">
        <v>1.1199721766542501</v>
      </c>
      <c r="J2935" s="86">
        <v>8213.8333333333303</v>
      </c>
      <c r="K2935" s="44">
        <v>8727.3411015264992</v>
      </c>
      <c r="L2935" s="45">
        <v>8211.2686056063503</v>
      </c>
      <c r="M2935" s="46">
        <v>0.99968775508061902</v>
      </c>
      <c r="N2935" s="139">
        <v>9199.2647970085309</v>
      </c>
      <c r="O2935" s="45">
        <v>8544.6948785793902</v>
      </c>
      <c r="P2935" s="99">
        <v>1.0402810151873101</v>
      </c>
      <c r="Q2935" s="86">
        <v>8235.5671111595202</v>
      </c>
      <c r="R2935" s="44">
        <v>8750.4336193335203</v>
      </c>
      <c r="S2935" s="45">
        <v>8233.4167622158493</v>
      </c>
      <c r="T2935" s="140">
        <v>0.99973889485512701</v>
      </c>
      <c r="U2935" s="44">
        <v>9223.6060234674405</v>
      </c>
      <c r="V2935" s="45">
        <v>8567.6796454588693</v>
      </c>
      <c r="W2935" s="99">
        <v>1.0403266137980101</v>
      </c>
      <c r="X2935" s="86">
        <v>8254.7138615497497</v>
      </c>
      <c r="Y2935" s="44">
        <v>8770.7773753923593</v>
      </c>
      <c r="Z2935" s="45">
        <v>8252.9626407781598</v>
      </c>
      <c r="AA2935" s="46">
        <v>0.99978785203206799</v>
      </c>
      <c r="AB2935" s="139">
        <v>9245.0498511778405</v>
      </c>
      <c r="AC2935" s="45">
        <v>8587.9650517591308</v>
      </c>
      <c r="AD2935" s="99">
        <v>1.0403710165850399</v>
      </c>
      <c r="AE2935" s="142">
        <v>8274.9533322735697</v>
      </c>
      <c r="AF2935" s="44">
        <v>8792.2821658541307</v>
      </c>
      <c r="AG2935" s="45">
        <v>8273.4925747969392</v>
      </c>
      <c r="AH2935" s="140">
        <v>0.99982347242117497</v>
      </c>
      <c r="AI2935" s="44">
        <v>9267.7174952587302</v>
      </c>
      <c r="AJ2935" s="45">
        <v>8609.2917020899004</v>
      </c>
      <c r="AK2935" s="46">
        <v>1.0404036562372301</v>
      </c>
    </row>
    <row r="2936" spans="1:37" x14ac:dyDescent="0.2">
      <c r="A2936" s="35" t="s">
        <v>4306</v>
      </c>
      <c r="B2936" s="35" t="s">
        <v>10334</v>
      </c>
      <c r="C2936" s="85" t="s">
        <v>1130</v>
      </c>
      <c r="D2936" s="85" t="s">
        <v>1130</v>
      </c>
      <c r="E2936" s="85" t="s">
        <v>12904</v>
      </c>
      <c r="F2936" s="85" t="s">
        <v>341</v>
      </c>
      <c r="G2936" s="85" t="s">
        <v>341</v>
      </c>
      <c r="H2936" s="840">
        <v>1.0617495186864501</v>
      </c>
      <c r="I2936" s="840">
        <v>1.11128599800564</v>
      </c>
      <c r="J2936" s="86">
        <v>3569.75</v>
      </c>
      <c r="K2936" s="44">
        <v>3790.18034433095</v>
      </c>
      <c r="L2936" s="45">
        <v>3566.05620302241</v>
      </c>
      <c r="M2936" s="46">
        <v>0.99896525051401597</v>
      </c>
      <c r="N2936" s="139">
        <v>3967.0131913806499</v>
      </c>
      <c r="O2936" s="45">
        <v>3684.7419927155402</v>
      </c>
      <c r="P2936" s="99">
        <v>1.0322128980224199</v>
      </c>
      <c r="Q2936" s="86">
        <v>3594.0565448143798</v>
      </c>
      <c r="R2936" s="44">
        <v>3815.98780658855</v>
      </c>
      <c r="S2936" s="45">
        <v>3590.52126305604</v>
      </c>
      <c r="T2936" s="140">
        <v>0.999016353328264</v>
      </c>
      <c r="U2936" s="44">
        <v>3994.0247142927701</v>
      </c>
      <c r="V2936" s="45">
        <v>3709.99413472797</v>
      </c>
      <c r="W2936" s="99">
        <v>1.03225814298355</v>
      </c>
      <c r="X2936" s="86">
        <v>3616.5593100106698</v>
      </c>
      <c r="Y2936" s="44">
        <v>3839.8801067048298</v>
      </c>
      <c r="Z2936" s="45">
        <v>3613.1788220521898</v>
      </c>
      <c r="AA2936" s="46">
        <v>0.99906527512237198</v>
      </c>
      <c r="AB2936" s="139">
        <v>4019.0317221718201</v>
      </c>
      <c r="AC2936" s="45">
        <v>3733.3821372012999</v>
      </c>
      <c r="AD2936" s="99">
        <v>1.0323022013954699</v>
      </c>
      <c r="AE2936" s="142">
        <v>3639.68920169684</v>
      </c>
      <c r="AF2936" s="44">
        <v>3864.4382580698798</v>
      </c>
      <c r="AG2936" s="45">
        <v>3636.4166470988598</v>
      </c>
      <c r="AH2936" s="140">
        <v>0.99910086976754697</v>
      </c>
      <c r="AI2936" s="44">
        <v>4044.7356469380402</v>
      </c>
      <c r="AJ2936" s="45">
        <v>3757.37705213237</v>
      </c>
      <c r="AK2936" s="46">
        <v>1.03233458790401</v>
      </c>
    </row>
    <row r="2937" spans="1:37" x14ac:dyDescent="0.2">
      <c r="A2937" s="35" t="s">
        <v>4305</v>
      </c>
      <c r="B2937" s="35" t="s">
        <v>10333</v>
      </c>
      <c r="C2937" s="85" t="s">
        <v>1130</v>
      </c>
      <c r="D2937" s="85" t="s">
        <v>1130</v>
      </c>
      <c r="E2937" s="85" t="s">
        <v>12904</v>
      </c>
      <c r="F2937" s="85" t="s">
        <v>445</v>
      </c>
      <c r="G2937" s="85" t="s">
        <v>445</v>
      </c>
      <c r="H2937" s="840">
        <v>1.0625174321603601</v>
      </c>
      <c r="I2937" s="840">
        <v>1.1199721766542501</v>
      </c>
      <c r="J2937" s="86">
        <v>3034</v>
      </c>
      <c r="K2937" s="44">
        <v>3223.6778891745298</v>
      </c>
      <c r="L2937" s="45">
        <v>3033.0526489146</v>
      </c>
      <c r="M2937" s="46">
        <v>0.99968775508061902</v>
      </c>
      <c r="N2937" s="139">
        <v>3397.9955839689801</v>
      </c>
      <c r="O2937" s="45">
        <v>3156.2126000783101</v>
      </c>
      <c r="P2937" s="99">
        <v>1.0402810151873101</v>
      </c>
      <c r="Q2937" s="86">
        <v>3042.1943669918701</v>
      </c>
      <c r="R2937" s="44">
        <v>3232.3845469489102</v>
      </c>
      <c r="S2937" s="45">
        <v>3041.4000343909402</v>
      </c>
      <c r="T2937" s="140">
        <v>0.99973889485512701</v>
      </c>
      <c r="U2937" s="44">
        <v>3407.1730470051598</v>
      </c>
      <c r="V2937" s="45">
        <v>3164.8757643280401</v>
      </c>
      <c r="W2937" s="99">
        <v>1.0403266137980101</v>
      </c>
      <c r="X2937" s="86">
        <v>3050.1316816348199</v>
      </c>
      <c r="Y2937" s="44">
        <v>3240.8180821215901</v>
      </c>
      <c r="Z2937" s="45">
        <v>3049.4846023966302</v>
      </c>
      <c r="AA2937" s="46">
        <v>0.99978785203206799</v>
      </c>
      <c r="AB2937" s="139">
        <v>3416.0626185626202</v>
      </c>
      <c r="AC2937" s="45">
        <v>3173.26859834065</v>
      </c>
      <c r="AD2937" s="99">
        <v>1.0403710165850399</v>
      </c>
      <c r="AE2937" s="142">
        <v>3058.3997946957102</v>
      </c>
      <c r="AF2937" s="44">
        <v>3249.6030963798598</v>
      </c>
      <c r="AG2937" s="45">
        <v>3057.85990278488</v>
      </c>
      <c r="AH2937" s="140">
        <v>0.99982347242117497</v>
      </c>
      <c r="AI2937" s="44">
        <v>3425.3226751442498</v>
      </c>
      <c r="AJ2937" s="45">
        <v>3181.9703286366198</v>
      </c>
      <c r="AK2937" s="46">
        <v>1.0404036562372301</v>
      </c>
    </row>
    <row r="2938" spans="1:37" x14ac:dyDescent="0.2">
      <c r="A2938" s="35" t="s">
        <v>4304</v>
      </c>
      <c r="B2938" s="35" t="s">
        <v>10332</v>
      </c>
      <c r="C2938" s="85" t="s">
        <v>1130</v>
      </c>
      <c r="D2938" s="85" t="s">
        <v>1130</v>
      </c>
      <c r="E2938" s="85" t="s">
        <v>12904</v>
      </c>
      <c r="F2938" s="85" t="s">
        <v>340</v>
      </c>
      <c r="G2938" s="85" t="s">
        <v>340</v>
      </c>
      <c r="H2938" s="840">
        <v>1.0607653972120801</v>
      </c>
      <c r="I2938" s="840">
        <v>1.1117174083960999</v>
      </c>
      <c r="J2938" s="86">
        <v>7510.75</v>
      </c>
      <c r="K2938" s="44">
        <v>7967.1437071106002</v>
      </c>
      <c r="L2938" s="45">
        <v>7496.0238447777401</v>
      </c>
      <c r="M2938" s="46">
        <v>0.99803932294081699</v>
      </c>
      <c r="N2938" s="139">
        <v>8349.8315251110107</v>
      </c>
      <c r="O2938" s="45">
        <v>7755.7026831989597</v>
      </c>
      <c r="P2938" s="99">
        <v>1.03261361158326</v>
      </c>
      <c r="Q2938" s="86">
        <v>7537.40933970279</v>
      </c>
      <c r="R2938" s="44">
        <v>7995.42301217984</v>
      </c>
      <c r="S2938" s="45">
        <v>7523.0157399333202</v>
      </c>
      <c r="T2938" s="140">
        <v>0.99809037838854697</v>
      </c>
      <c r="U2938" s="44">
        <v>8379.4691771549406</v>
      </c>
      <c r="V2938" s="45">
        <v>7783.5726424350496</v>
      </c>
      <c r="W2938" s="99">
        <v>1.03265887410886</v>
      </c>
      <c r="X2938" s="86">
        <v>7568.4348879141698</v>
      </c>
      <c r="Y2938" s="44">
        <v>8028.3338401520004</v>
      </c>
      <c r="Z2938" s="45">
        <v>7554.3519593102701</v>
      </c>
      <c r="AA2938" s="46">
        <v>0.99813925483769705</v>
      </c>
      <c r="AB2938" s="139">
        <v>8413.9608192065698</v>
      </c>
      <c r="AC2938" s="45">
        <v>7815.9450327907798</v>
      </c>
      <c r="AD2938" s="99">
        <v>1.0327029496246101</v>
      </c>
      <c r="AE2938" s="142">
        <v>7606.5658418184903</v>
      </c>
      <c r="AF2938" s="44">
        <v>8068.7818366164001</v>
      </c>
      <c r="AG2938" s="45">
        <v>7592.6824632813696</v>
      </c>
      <c r="AH2938" s="140">
        <v>0.99817481649066997</v>
      </c>
      <c r="AI2938" s="44">
        <v>8456.3516644607498</v>
      </c>
      <c r="AJ2938" s="45">
        <v>7855.5694271045104</v>
      </c>
      <c r="AK2938" s="46">
        <v>1.0327353487058599</v>
      </c>
    </row>
    <row r="2939" spans="1:37" x14ac:dyDescent="0.2">
      <c r="A2939" s="35" t="s">
        <v>4303</v>
      </c>
      <c r="B2939" s="35" t="s">
        <v>10331</v>
      </c>
      <c r="C2939" s="85" t="s">
        <v>1130</v>
      </c>
      <c r="D2939" s="85" t="s">
        <v>1130</v>
      </c>
      <c r="E2939" s="85" t="s">
        <v>12904</v>
      </c>
      <c r="F2939" s="85" t="s">
        <v>445</v>
      </c>
      <c r="G2939" s="85" t="s">
        <v>445</v>
      </c>
      <c r="H2939" s="840">
        <v>1.0625174321603601</v>
      </c>
      <c r="I2939" s="840">
        <v>1.1199721766542501</v>
      </c>
      <c r="J2939" s="86">
        <v>823.91666666666697</v>
      </c>
      <c r="K2939" s="44">
        <v>875.42582098079004</v>
      </c>
      <c r="L2939" s="45">
        <v>823.65940287350702</v>
      </c>
      <c r="M2939" s="46">
        <v>0.99968775508061902</v>
      </c>
      <c r="N2939" s="139">
        <v>922.76374254837697</v>
      </c>
      <c r="O2939" s="45">
        <v>857.10486642974695</v>
      </c>
      <c r="P2939" s="99">
        <v>1.0402810151873101</v>
      </c>
      <c r="Q2939" s="86">
        <v>826.18109294161195</v>
      </c>
      <c r="R2939" s="44">
        <v>877.83181337176097</v>
      </c>
      <c r="S2939" s="45">
        <v>825.96537280764801</v>
      </c>
      <c r="T2939" s="140">
        <v>0.99973889485512701</v>
      </c>
      <c r="U2939" s="44">
        <v>925.29983697240004</v>
      </c>
      <c r="V2939" s="45">
        <v>859.498178803889</v>
      </c>
      <c r="W2939" s="99">
        <v>1.0403266137980101</v>
      </c>
      <c r="X2939" s="86">
        <v>828.32941182668606</v>
      </c>
      <c r="Y2939" s="44">
        <v>880.11443963699105</v>
      </c>
      <c r="Z2939" s="45">
        <v>828.15368342518798</v>
      </c>
      <c r="AA2939" s="46">
        <v>0.99978785203206799</v>
      </c>
      <c r="AB2939" s="139">
        <v>927.70589435026397</v>
      </c>
      <c r="AC2939" s="45">
        <v>861.76991224941696</v>
      </c>
      <c r="AD2939" s="99">
        <v>1.0403710165850399</v>
      </c>
      <c r="AE2939" s="142">
        <v>830.41914236101195</v>
      </c>
      <c r="AF2939" s="44">
        <v>882.33481475822998</v>
      </c>
      <c r="AG2939" s="45">
        <v>830.27255048040104</v>
      </c>
      <c r="AH2939" s="140">
        <v>0.99982347242117497</v>
      </c>
      <c r="AI2939" s="44">
        <v>930.04633440541397</v>
      </c>
      <c r="AJ2939" s="45">
        <v>863.97111192178397</v>
      </c>
      <c r="AK2939" s="46">
        <v>1.0404036562372301</v>
      </c>
    </row>
    <row r="2940" spans="1:37" x14ac:dyDescent="0.2">
      <c r="A2940" s="35" t="s">
        <v>4302</v>
      </c>
      <c r="B2940" s="35" t="s">
        <v>10330</v>
      </c>
      <c r="C2940" s="85" t="s">
        <v>1130</v>
      </c>
      <c r="D2940" s="85" t="s">
        <v>1130</v>
      </c>
      <c r="E2940" s="85" t="s">
        <v>12904</v>
      </c>
      <c r="F2940" s="85" t="s">
        <v>347</v>
      </c>
      <c r="G2940" s="85" t="s">
        <v>347</v>
      </c>
      <c r="H2940" s="840">
        <v>1.13589201136243</v>
      </c>
      <c r="I2940" s="840">
        <v>1.14154036226862</v>
      </c>
      <c r="J2940" s="86">
        <v>16493.5</v>
      </c>
      <c r="K2940" s="44">
        <v>18734.834889406298</v>
      </c>
      <c r="L2940" s="45">
        <v>17626.990829050199</v>
      </c>
      <c r="M2940" s="46">
        <v>1.0687234867705599</v>
      </c>
      <c r="N2940" s="139">
        <v>18827.995965077502</v>
      </c>
      <c r="O2940" s="45">
        <v>17488.297624504401</v>
      </c>
      <c r="P2940" s="99">
        <v>1.06031452538906</v>
      </c>
      <c r="Q2940" s="86">
        <v>16500.840524248899</v>
      </c>
      <c r="R2940" s="44">
        <v>18743.1729322598</v>
      </c>
      <c r="S2940" s="45">
        <v>17635.7379429309</v>
      </c>
      <c r="T2940" s="140">
        <v>1.0687781581195299</v>
      </c>
      <c r="U2940" s="44">
        <v>18836.375469787901</v>
      </c>
      <c r="V2940" s="45">
        <v>17496.847794248399</v>
      </c>
      <c r="W2940" s="99">
        <v>1.06036100212809</v>
      </c>
      <c r="X2940" s="86">
        <v>16510.8044249841</v>
      </c>
      <c r="Y2940" s="44">
        <v>18754.490847506899</v>
      </c>
      <c r="Z2940" s="45">
        <v>17647.251285336199</v>
      </c>
      <c r="AA2940" s="46">
        <v>1.0688304961466599</v>
      </c>
      <c r="AB2940" s="139">
        <v>18847.749664642699</v>
      </c>
      <c r="AC2940" s="45">
        <v>17508.160370128699</v>
      </c>
      <c r="AD2940" s="99">
        <v>1.0604062600145301</v>
      </c>
      <c r="AE2940" s="142">
        <v>16526.979120628799</v>
      </c>
      <c r="AF2940" s="44">
        <v>18772.863555075899</v>
      </c>
      <c r="AG2940" s="45">
        <v>17665.168644585799</v>
      </c>
      <c r="AH2940" s="140">
        <v>1.06886857638347</v>
      </c>
      <c r="AI2940" s="44">
        <v>18866.2137325685</v>
      </c>
      <c r="AJ2940" s="45">
        <v>17525.861941816001</v>
      </c>
      <c r="AK2940" s="46">
        <v>1.0604395282341901</v>
      </c>
    </row>
    <row r="2941" spans="1:37" x14ac:dyDescent="0.2">
      <c r="A2941" s="35" t="s">
        <v>4301</v>
      </c>
      <c r="B2941" s="35" t="s">
        <v>10329</v>
      </c>
      <c r="C2941" s="85" t="s">
        <v>1130</v>
      </c>
      <c r="D2941" s="85" t="s">
        <v>1130</v>
      </c>
      <c r="E2941" s="85" t="s">
        <v>12904</v>
      </c>
      <c r="F2941" s="85" t="s">
        <v>350</v>
      </c>
      <c r="G2941" s="85" t="s">
        <v>350</v>
      </c>
      <c r="H2941" s="840">
        <v>1.04265543646418</v>
      </c>
      <c r="I2941" s="840">
        <v>1.1062617447186101</v>
      </c>
      <c r="J2941" s="86">
        <v>6254</v>
      </c>
      <c r="K2941" s="44">
        <v>6520.7670996470097</v>
      </c>
      <c r="L2941" s="45">
        <v>6135.1755989503999</v>
      </c>
      <c r="M2941" s="46">
        <v>0.98100025566843596</v>
      </c>
      <c r="N2941" s="139">
        <v>6918.56095147019</v>
      </c>
      <c r="O2941" s="45">
        <v>6426.2735809486303</v>
      </c>
      <c r="P2941" s="99">
        <v>1.02754614341999</v>
      </c>
      <c r="Q2941" s="86">
        <v>6270.7946508093801</v>
      </c>
      <c r="R2941" s="44">
        <v>6538.2781336169201</v>
      </c>
      <c r="S2941" s="45">
        <v>6151.9658480022899</v>
      </c>
      <c r="T2941" s="140">
        <v>0.98105043946994097</v>
      </c>
      <c r="U2941" s="44">
        <v>6937.1402311765096</v>
      </c>
      <c r="V2941" s="45">
        <v>6443.8132987385798</v>
      </c>
      <c r="W2941" s="99">
        <v>1.02759118382339</v>
      </c>
      <c r="X2941" s="86">
        <v>6287.6455564963298</v>
      </c>
      <c r="Y2941" s="44">
        <v>6555.8478220407696</v>
      </c>
      <c r="Z2941" s="45">
        <v>6168.79950752471</v>
      </c>
      <c r="AA2941" s="46">
        <v>0.98109848147390799</v>
      </c>
      <c r="AB2941" s="139">
        <v>6955.7817435018496</v>
      </c>
      <c r="AC2941" s="45">
        <v>6461.4049120835798</v>
      </c>
      <c r="AD2941" s="99">
        <v>1.0276350430421</v>
      </c>
      <c r="AE2941" s="142">
        <v>6308.9247529464701</v>
      </c>
      <c r="AF2941" s="44">
        <v>6578.0346919030999</v>
      </c>
      <c r="AG2941" s="45">
        <v>6189.8970203181598</v>
      </c>
      <c r="AH2941" s="140">
        <v>0.98113343599910197</v>
      </c>
      <c r="AI2941" s="44">
        <v>6979.3221044929896</v>
      </c>
      <c r="AJ2941" s="45">
        <v>6483.4755603161202</v>
      </c>
      <c r="AK2941" s="46">
        <v>1.02766728312747</v>
      </c>
    </row>
    <row r="2942" spans="1:37" x14ac:dyDescent="0.2">
      <c r="A2942" s="35" t="s">
        <v>4300</v>
      </c>
      <c r="B2942" s="35" t="s">
        <v>10328</v>
      </c>
      <c r="C2942" s="85" t="s">
        <v>1130</v>
      </c>
      <c r="D2942" s="85" t="s">
        <v>1130</v>
      </c>
      <c r="E2942" s="85" t="s">
        <v>12904</v>
      </c>
      <c r="F2942" s="85" t="s">
        <v>342</v>
      </c>
      <c r="G2942" s="85" t="s">
        <v>342</v>
      </c>
      <c r="H2942" s="840">
        <v>1.0413360504740301</v>
      </c>
      <c r="I2942" s="840">
        <v>1.0966305828296099</v>
      </c>
      <c r="J2942" s="86">
        <v>7453.25</v>
      </c>
      <c r="K2942" s="44">
        <v>7761.3379181955597</v>
      </c>
      <c r="L2942" s="45">
        <v>7302.3879373792697</v>
      </c>
      <c r="M2942" s="46">
        <v>0.97975888872361305</v>
      </c>
      <c r="N2942" s="139">
        <v>8173.4618914747898</v>
      </c>
      <c r="O2942" s="45">
        <v>7591.8825585996101</v>
      </c>
      <c r="P2942" s="99">
        <v>1.01860028291009</v>
      </c>
      <c r="Q2942" s="86">
        <v>7471.2878385681797</v>
      </c>
      <c r="R2942" s="44">
        <v>7780.1213697692401</v>
      </c>
      <c r="S2942" s="45">
        <v>7320.4351332260803</v>
      </c>
      <c r="T2942" s="140">
        <v>0.97980900902206403</v>
      </c>
      <c r="U2942" s="44">
        <v>8193.2427368968001</v>
      </c>
      <c r="V2942" s="45">
        <v>7610.5894862175701</v>
      </c>
      <c r="W2942" s="99">
        <v>1.01864493118981</v>
      </c>
      <c r="X2942" s="86">
        <v>7486.9706577099996</v>
      </c>
      <c r="Y2942" s="44">
        <v>7796.4524547146802</v>
      </c>
      <c r="Z2942" s="45">
        <v>7336.1605346282104</v>
      </c>
      <c r="AA2942" s="46">
        <v>0.97985699023322703</v>
      </c>
      <c r="AB2942" s="139">
        <v>8210.4409959927107</v>
      </c>
      <c r="AC2942" s="45">
        <v>7626.8902243001403</v>
      </c>
      <c r="AD2942" s="99">
        <v>1.0186884085682999</v>
      </c>
      <c r="AE2942" s="142">
        <v>7505.5191371232804</v>
      </c>
      <c r="AF2942" s="44">
        <v>7815.7676550092001</v>
      </c>
      <c r="AG2942" s="45">
        <v>7354.5974117147698</v>
      </c>
      <c r="AH2942" s="140">
        <v>0.97989190052663699</v>
      </c>
      <c r="AI2942" s="44">
        <v>8230.7818257822892</v>
      </c>
      <c r="AJ2942" s="45">
        <v>7646.0252171768998</v>
      </c>
      <c r="AK2942" s="46">
        <v>1.01872036797011</v>
      </c>
    </row>
    <row r="2943" spans="1:37" x14ac:dyDescent="0.2">
      <c r="A2943" s="35" t="s">
        <v>4299</v>
      </c>
      <c r="B2943" s="35" t="s">
        <v>10327</v>
      </c>
      <c r="C2943" s="85" t="s">
        <v>1130</v>
      </c>
      <c r="D2943" s="85" t="s">
        <v>1130</v>
      </c>
      <c r="E2943" s="85" t="s">
        <v>12904</v>
      </c>
      <c r="F2943" s="85" t="s">
        <v>343</v>
      </c>
      <c r="G2943" s="85" t="s">
        <v>343</v>
      </c>
      <c r="H2943" s="840">
        <v>1.0567004103454001</v>
      </c>
      <c r="I2943" s="840">
        <v>1.11637783270028</v>
      </c>
      <c r="J2943" s="86">
        <v>14204.083333333299</v>
      </c>
      <c r="K2943" s="44">
        <v>15009.460686913601</v>
      </c>
      <c r="L2943" s="45">
        <v>14121.9085964199</v>
      </c>
      <c r="M2943" s="46">
        <v>0.99421471030653796</v>
      </c>
      <c r="N2943" s="139">
        <v>15857.1237671609</v>
      </c>
      <c r="O2943" s="45">
        <v>14728.8166209021</v>
      </c>
      <c r="P2943" s="99">
        <v>1.0369424253050801</v>
      </c>
      <c r="Q2943" s="86">
        <v>14321.8404900272</v>
      </c>
      <c r="R2943" s="44">
        <v>15133.894722712999</v>
      </c>
      <c r="S2943" s="45">
        <v>14239.7128997461</v>
      </c>
      <c r="T2943" s="140">
        <v>0.99426557010335004</v>
      </c>
      <c r="U2943" s="44">
        <v>15988.5852465357</v>
      </c>
      <c r="V2943" s="45">
        <v>14851.5749727275</v>
      </c>
      <c r="W2943" s="99">
        <v>1.03698787757546</v>
      </c>
      <c r="X2943" s="86">
        <v>14434.6097196352</v>
      </c>
      <c r="Y2943" s="44">
        <v>15253.0580139142</v>
      </c>
      <c r="Z2943" s="45">
        <v>14352.5382709676</v>
      </c>
      <c r="AA2943" s="46">
        <v>0.99431425925177797</v>
      </c>
      <c r="AB2943" s="139">
        <v>16114.4783146807</v>
      </c>
      <c r="AC2943" s="45">
        <v>14969.154176727099</v>
      </c>
      <c r="AD2943" s="99">
        <v>1.0370321378599301</v>
      </c>
      <c r="AE2943" s="142">
        <v>14544.4424026138</v>
      </c>
      <c r="AF2943" s="44">
        <v>15369.118255087</v>
      </c>
      <c r="AG2943" s="45">
        <v>14462.2617161293</v>
      </c>
      <c r="AH2943" s="140">
        <v>0.99434968462800899</v>
      </c>
      <c r="AI2943" s="44">
        <v>16237.0930872641</v>
      </c>
      <c r="AJ2943" s="45">
        <v>15083.5274007606</v>
      </c>
      <c r="AK2943" s="46">
        <v>1.0370646727611901</v>
      </c>
    </row>
    <row r="2944" spans="1:37" x14ac:dyDescent="0.2">
      <c r="A2944" s="35" t="s">
        <v>4298</v>
      </c>
      <c r="B2944" s="35" t="s">
        <v>10326</v>
      </c>
      <c r="C2944" s="85" t="s">
        <v>1130</v>
      </c>
      <c r="D2944" s="85" t="s">
        <v>1130</v>
      </c>
      <c r="E2944" s="85" t="s">
        <v>12904</v>
      </c>
      <c r="F2944" s="85" t="s">
        <v>350</v>
      </c>
      <c r="G2944" s="85" t="s">
        <v>350</v>
      </c>
      <c r="H2944" s="840">
        <v>1.04265543646418</v>
      </c>
      <c r="I2944" s="840">
        <v>1.1062617447186101</v>
      </c>
      <c r="J2944" s="86">
        <v>7875.6666666666697</v>
      </c>
      <c r="K2944" s="44">
        <v>8211.6066657797601</v>
      </c>
      <c r="L2944" s="45">
        <v>7726.03101355938</v>
      </c>
      <c r="M2944" s="46">
        <v>0.98100025566843596</v>
      </c>
      <c r="N2944" s="139">
        <v>8712.5487474888705</v>
      </c>
      <c r="O2944" s="45">
        <v>8092.6109101947204</v>
      </c>
      <c r="P2944" s="99">
        <v>1.02754614341999</v>
      </c>
      <c r="Q2944" s="86">
        <v>7854.4775573658399</v>
      </c>
      <c r="R2944" s="44">
        <v>8189.5137257734204</v>
      </c>
      <c r="S2944" s="45">
        <v>7705.6386594605501</v>
      </c>
      <c r="T2944" s="140">
        <v>0.98105043946994097</v>
      </c>
      <c r="U2944" s="44">
        <v>8689.1080464647002</v>
      </c>
      <c r="V2944" s="45">
        <v>8071.1918914878097</v>
      </c>
      <c r="W2944" s="99">
        <v>1.02759118382339</v>
      </c>
      <c r="X2944" s="86">
        <v>7842.8788663551104</v>
      </c>
      <c r="Y2944" s="44">
        <v>8177.4202875352103</v>
      </c>
      <c r="Z2944" s="45">
        <v>7694.6365461648002</v>
      </c>
      <c r="AA2944" s="46">
        <v>0.98109848147390699</v>
      </c>
      <c r="AB2944" s="139">
        <v>8676.2768583107209</v>
      </c>
      <c r="AC2944" s="45">
        <v>8059.6171614008099</v>
      </c>
      <c r="AD2944" s="99">
        <v>1.0276350430421</v>
      </c>
      <c r="AE2944" s="142">
        <v>7841.6753490737401</v>
      </c>
      <c r="AF2944" s="44">
        <v>8176.1654336989104</v>
      </c>
      <c r="AG2944" s="45">
        <v>7693.7298792261699</v>
      </c>
      <c r="AH2944" s="140">
        <v>0.98113343599910197</v>
      </c>
      <c r="AI2944" s="44">
        <v>8674.9454531832307</v>
      </c>
      <c r="AJ2944" s="45">
        <v>8058.63320115023</v>
      </c>
      <c r="AK2944" s="46">
        <v>1.02766728312747</v>
      </c>
    </row>
    <row r="2945" spans="1:37" x14ac:dyDescent="0.2">
      <c r="A2945" s="35" t="s">
        <v>4297</v>
      </c>
      <c r="B2945" s="35" t="s">
        <v>10325</v>
      </c>
      <c r="C2945" s="85" t="s">
        <v>1130</v>
      </c>
      <c r="D2945" s="85" t="s">
        <v>1130</v>
      </c>
      <c r="E2945" s="85" t="s">
        <v>12904</v>
      </c>
      <c r="F2945" s="85" t="s">
        <v>347</v>
      </c>
      <c r="G2945" s="85" t="s">
        <v>347</v>
      </c>
      <c r="H2945" s="840">
        <v>1.13589201136243</v>
      </c>
      <c r="I2945" s="840">
        <v>1.14154036226862</v>
      </c>
      <c r="J2945" s="86">
        <v>10000</v>
      </c>
      <c r="K2945" s="44">
        <v>11358.920113624299</v>
      </c>
      <c r="L2945" s="45">
        <v>10687.2348677056</v>
      </c>
      <c r="M2945" s="46">
        <v>1.0687234867705599</v>
      </c>
      <c r="N2945" s="139">
        <v>11415.403622686201</v>
      </c>
      <c r="O2945" s="45">
        <v>10603.1452538906</v>
      </c>
      <c r="P2945" s="99">
        <v>1.06031452538906</v>
      </c>
      <c r="Q2945" s="86">
        <v>10008.9966226421</v>
      </c>
      <c r="R2945" s="44">
        <v>11369.1393054128</v>
      </c>
      <c r="S2945" s="45">
        <v>10697.3969749721</v>
      </c>
      <c r="T2945" s="140">
        <v>1.0687781581195299</v>
      </c>
      <c r="U2945" s="44">
        <v>11425.673630556301</v>
      </c>
      <c r="V2945" s="45">
        <v>10613.1496890815</v>
      </c>
      <c r="W2945" s="99">
        <v>1.06036100212809</v>
      </c>
      <c r="X2945" s="86">
        <v>10021.8312954255</v>
      </c>
      <c r="Y2945" s="44">
        <v>11383.7181076958</v>
      </c>
      <c r="Z2945" s="45">
        <v>10711.6389157877</v>
      </c>
      <c r="AA2945" s="46">
        <v>1.0688304961466599</v>
      </c>
      <c r="AB2945" s="139">
        <v>11440.324927575</v>
      </c>
      <c r="AC2945" s="45">
        <v>10627.2126424787</v>
      </c>
      <c r="AD2945" s="99">
        <v>1.0604062600145301</v>
      </c>
      <c r="AE2945" s="142">
        <v>10034.994899723501</v>
      </c>
      <c r="AF2945" s="44">
        <v>11398.670540658701</v>
      </c>
      <c r="AG2945" s="45">
        <v>10726.090712482801</v>
      </c>
      <c r="AH2945" s="140">
        <v>1.06886857638347</v>
      </c>
      <c r="AI2945" s="44">
        <v>11455.351713194101</v>
      </c>
      <c r="AJ2945" s="45">
        <v>10641.505257295301</v>
      </c>
      <c r="AK2945" s="46">
        <v>1.0604395282341901</v>
      </c>
    </row>
    <row r="2946" spans="1:37" x14ac:dyDescent="0.2">
      <c r="A2946" s="35" t="s">
        <v>4296</v>
      </c>
      <c r="B2946" s="35" t="s">
        <v>10324</v>
      </c>
      <c r="C2946" s="85" t="s">
        <v>1130</v>
      </c>
      <c r="D2946" s="85" t="s">
        <v>1130</v>
      </c>
      <c r="E2946" s="85" t="s">
        <v>12904</v>
      </c>
      <c r="F2946" s="85" t="s">
        <v>347</v>
      </c>
      <c r="G2946" s="85" t="s">
        <v>347</v>
      </c>
      <c r="H2946" s="840">
        <v>1.13589201136243</v>
      </c>
      <c r="I2946" s="840">
        <v>1.14154036226862</v>
      </c>
      <c r="J2946" s="86">
        <v>16132.666666666701</v>
      </c>
      <c r="K2946" s="44">
        <v>18324.967188639599</v>
      </c>
      <c r="L2946" s="45">
        <v>17241.3597709071</v>
      </c>
      <c r="M2946" s="46">
        <v>1.0687234867705599</v>
      </c>
      <c r="N2946" s="139">
        <v>18416.090151025601</v>
      </c>
      <c r="O2946" s="45">
        <v>17105.700799926501</v>
      </c>
      <c r="P2946" s="99">
        <v>1.06031452538906</v>
      </c>
      <c r="Q2946" s="86">
        <v>16171.8407400865</v>
      </c>
      <c r="R2946" s="44">
        <v>18369.464705689701</v>
      </c>
      <c r="S2946" s="45">
        <v>17284.110159592001</v>
      </c>
      <c r="T2946" s="140">
        <v>1.0687781581195299</v>
      </c>
      <c r="U2946" s="44">
        <v>18460.8089369888</v>
      </c>
      <c r="V2946" s="45">
        <v>17147.9892534139</v>
      </c>
      <c r="W2946" s="99">
        <v>1.06036100212809</v>
      </c>
      <c r="X2946" s="86">
        <v>16216.544149039901</v>
      </c>
      <c r="Y2946" s="44">
        <v>18420.242950800599</v>
      </c>
      <c r="Z2946" s="45">
        <v>17332.736928602499</v>
      </c>
      <c r="AA2946" s="46">
        <v>1.0688304961466599</v>
      </c>
      <c r="AB2946" s="139">
        <v>18511.8396826401</v>
      </c>
      <c r="AC2946" s="45">
        <v>17196.124931443901</v>
      </c>
      <c r="AD2946" s="99">
        <v>1.0604062600145301</v>
      </c>
      <c r="AE2946" s="142">
        <v>16263.820747100601</v>
      </c>
      <c r="AF2946" s="44">
        <v>18473.944060862199</v>
      </c>
      <c r="AG2946" s="45">
        <v>17383.886928509299</v>
      </c>
      <c r="AH2946" s="140">
        <v>1.06886857638347</v>
      </c>
      <c r="AI2946" s="44">
        <v>18565.807827517201</v>
      </c>
      <c r="AJ2946" s="45">
        <v>17246.7984003409</v>
      </c>
      <c r="AK2946" s="46">
        <v>1.0604395282341901</v>
      </c>
    </row>
    <row r="2947" spans="1:37" x14ac:dyDescent="0.2">
      <c r="A2947" s="35" t="s">
        <v>4295</v>
      </c>
      <c r="B2947" s="35" t="s">
        <v>10323</v>
      </c>
      <c r="C2947" s="85" t="s">
        <v>1130</v>
      </c>
      <c r="D2947" s="85" t="s">
        <v>1130</v>
      </c>
      <c r="E2947" s="85" t="s">
        <v>12904</v>
      </c>
      <c r="F2947" s="85" t="s">
        <v>345</v>
      </c>
      <c r="G2947" s="85" t="s">
        <v>345</v>
      </c>
      <c r="H2947" s="840">
        <v>1.0982483627759001</v>
      </c>
      <c r="I2947" s="840">
        <v>1.12769330608063</v>
      </c>
      <c r="J2947" s="86">
        <v>6136.6666666666697</v>
      </c>
      <c r="K2947" s="44">
        <v>6739.5841195680896</v>
      </c>
      <c r="L2947" s="45">
        <v>6341.0533462675103</v>
      </c>
      <c r="M2947" s="46">
        <v>1.03330581416635</v>
      </c>
      <c r="N2947" s="139">
        <v>6920.2779216481404</v>
      </c>
      <c r="O2947" s="45">
        <v>6427.8683808168698</v>
      </c>
      <c r="P2947" s="99">
        <v>1.0474527508120901</v>
      </c>
      <c r="Q2947" s="86">
        <v>6147.9715090400296</v>
      </c>
      <c r="R2947" s="44">
        <v>6751.9996441960702</v>
      </c>
      <c r="S2947" s="45">
        <v>6353.0596845134996</v>
      </c>
      <c r="T2947" s="140">
        <v>1.03335867369781</v>
      </c>
      <c r="U2947" s="44">
        <v>6933.0263167188696</v>
      </c>
      <c r="V2947" s="45">
        <v>6439.9919406848903</v>
      </c>
      <c r="W2947" s="99">
        <v>1.04749866378129</v>
      </c>
      <c r="X2947" s="86">
        <v>6158.8067449990303</v>
      </c>
      <c r="Y2947" s="44">
        <v>6763.8994243483403</v>
      </c>
      <c r="Z2947" s="45">
        <v>6364.5680269738295</v>
      </c>
      <c r="AA2947" s="46">
        <v>1.0334092772340799</v>
      </c>
      <c r="AB2947" s="139">
        <v>6945.2451397796503</v>
      </c>
      <c r="AC2947" s="45">
        <v>6451.6171893576702</v>
      </c>
      <c r="AD2947" s="99">
        <v>1.0475433726827701</v>
      </c>
      <c r="AE2947" s="142">
        <v>6174.6761703018001</v>
      </c>
      <c r="AF2947" s="44">
        <v>6781.3279947052997</v>
      </c>
      <c r="AG2947" s="45">
        <v>6381.1949790861299</v>
      </c>
      <c r="AH2947" s="140">
        <v>1.03344609548556</v>
      </c>
      <c r="AI2947" s="44">
        <v>6963.1409844649297</v>
      </c>
      <c r="AJ2947" s="45">
        <v>6468.4440293637199</v>
      </c>
      <c r="AK2947" s="46">
        <v>1.0475762373539299</v>
      </c>
    </row>
    <row r="2948" spans="1:37" x14ac:dyDescent="0.2">
      <c r="A2948" s="35" t="s">
        <v>4294</v>
      </c>
      <c r="B2948" s="35" t="s">
        <v>10322</v>
      </c>
      <c r="C2948" s="85" t="s">
        <v>935</v>
      </c>
      <c r="D2948" s="85" t="s">
        <v>935</v>
      </c>
      <c r="E2948" s="85" t="s">
        <v>12902</v>
      </c>
      <c r="F2948" s="85" t="s">
        <v>191</v>
      </c>
      <c r="G2948" s="85" t="s">
        <v>191</v>
      </c>
      <c r="H2948" s="840">
        <v>1.1524436175771999</v>
      </c>
      <c r="I2948" s="840">
        <v>1.15799513534885</v>
      </c>
      <c r="J2948" s="86">
        <v>12507.083333333299</v>
      </c>
      <c r="K2948" s="44">
        <v>14413.7083620062</v>
      </c>
      <c r="L2948" s="45">
        <v>13561.3848005329</v>
      </c>
      <c r="M2948" s="46">
        <v>1.0842963494446101</v>
      </c>
      <c r="N2948" s="139">
        <v>14483.141657402701</v>
      </c>
      <c r="O2948" s="45">
        <v>13452.599645353401</v>
      </c>
      <c r="P2948" s="99">
        <v>1.0755984658309701</v>
      </c>
      <c r="Q2948" s="86">
        <v>12571.6720932676</v>
      </c>
      <c r="R2948" s="44">
        <v>14488.143266159601</v>
      </c>
      <c r="S2948" s="45">
        <v>13632.115482531801</v>
      </c>
      <c r="T2948" s="140">
        <v>1.08435181743502</v>
      </c>
      <c r="U2948" s="44">
        <v>14557.935127204701</v>
      </c>
      <c r="V2948" s="45">
        <v>13522.6639290447</v>
      </c>
      <c r="W2948" s="99">
        <v>1.07564561251056</v>
      </c>
      <c r="X2948" s="86">
        <v>12630.6782631447</v>
      </c>
      <c r="Y2948" s="44">
        <v>14556.144550032201</v>
      </c>
      <c r="Z2948" s="45">
        <v>13696.769627539201</v>
      </c>
      <c r="AA2948" s="46">
        <v>1.0844049181036699</v>
      </c>
      <c r="AB2948" s="139">
        <v>14626.263984878</v>
      </c>
      <c r="AC2948" s="45">
        <v>13586.713534479501</v>
      </c>
      <c r="AD2948" s="99">
        <v>1.0756915227683701</v>
      </c>
      <c r="AE2948" s="142">
        <v>12696.7300382552</v>
      </c>
      <c r="AF2948" s="44">
        <v>14632.2654966879</v>
      </c>
      <c r="AG2948" s="45">
        <v>13768.887037026199</v>
      </c>
      <c r="AH2948" s="140">
        <v>1.0844435532251699</v>
      </c>
      <c r="AI2948" s="44">
        <v>14702.7516191371</v>
      </c>
      <c r="AJ2948" s="45">
        <v>13658.193355298499</v>
      </c>
      <c r="AK2948" s="46">
        <v>1.07572527053394</v>
      </c>
    </row>
    <row r="2949" spans="1:37" x14ac:dyDescent="0.2">
      <c r="A2949" s="35" t="s">
        <v>4293</v>
      </c>
      <c r="B2949" s="35" t="s">
        <v>10321</v>
      </c>
      <c r="C2949" s="85" t="s">
        <v>935</v>
      </c>
      <c r="D2949" s="85" t="s">
        <v>935</v>
      </c>
      <c r="E2949" s="85" t="s">
        <v>12902</v>
      </c>
      <c r="F2949" s="85" t="s">
        <v>198</v>
      </c>
      <c r="G2949" s="85" t="s">
        <v>198</v>
      </c>
      <c r="H2949" s="840">
        <v>1.14944799658165</v>
      </c>
      <c r="I2949" s="840">
        <v>1.15585844817311</v>
      </c>
      <c r="J2949" s="86">
        <v>9750</v>
      </c>
      <c r="K2949" s="44">
        <v>11207.1179666711</v>
      </c>
      <c r="L2949" s="45">
        <v>10544.4092133579</v>
      </c>
      <c r="M2949" s="46">
        <v>1.0814778680367101</v>
      </c>
      <c r="N2949" s="139">
        <v>11269.6198696878</v>
      </c>
      <c r="O2949" s="45">
        <v>10467.7346841208</v>
      </c>
      <c r="P2949" s="99">
        <v>1.0736138137559801</v>
      </c>
      <c r="Q2949" s="86">
        <v>9778.5471854878906</v>
      </c>
      <c r="R2949" s="44">
        <v>11239.931471838199</v>
      </c>
      <c r="S2949" s="45">
        <v>10575.8233491335</v>
      </c>
      <c r="T2949" s="140">
        <v>1.0815331918455899</v>
      </c>
      <c r="U2949" s="44">
        <v>11302.6163752055</v>
      </c>
      <c r="V2949" s="45">
        <v>10498.8435121684</v>
      </c>
      <c r="W2949" s="99">
        <v>1.07366087344237</v>
      </c>
      <c r="X2949" s="86">
        <v>9810.9622750558101</v>
      </c>
      <c r="Y2949" s="44">
        <v>11277.190931601001</v>
      </c>
      <c r="Z2949" s="45">
        <v>10611.4009588873</v>
      </c>
      <c r="AA2949" s="46">
        <v>1.08158615448625</v>
      </c>
      <c r="AB2949" s="139">
        <v>11340.083630330901</v>
      </c>
      <c r="AC2949" s="45">
        <v>10534.095918249701</v>
      </c>
      <c r="AD2949" s="99">
        <v>1.0737066989883799</v>
      </c>
      <c r="AE2949" s="142">
        <v>9846.7212555645892</v>
      </c>
      <c r="AF2949" s="44">
        <v>11318.294020106699</v>
      </c>
      <c r="AG2949" s="45">
        <v>10650.456817501899</v>
      </c>
      <c r="AH2949" s="140">
        <v>1.08162468918099</v>
      </c>
      <c r="AI2949" s="44">
        <v>11381.415950050001</v>
      </c>
      <c r="AJ2949" s="45">
        <v>10572.822266855699</v>
      </c>
      <c r="AK2949" s="46">
        <v>1.07374038448389</v>
      </c>
    </row>
    <row r="2950" spans="1:37" x14ac:dyDescent="0.2">
      <c r="A2950" s="35" t="s">
        <v>4292</v>
      </c>
      <c r="B2950" s="35" t="s">
        <v>10320</v>
      </c>
      <c r="C2950" s="85" t="s">
        <v>935</v>
      </c>
      <c r="D2950" s="85" t="s">
        <v>935</v>
      </c>
      <c r="E2950" s="85" t="s">
        <v>12902</v>
      </c>
      <c r="F2950" s="85" t="s">
        <v>198</v>
      </c>
      <c r="G2950" s="85" t="s">
        <v>198</v>
      </c>
      <c r="H2950" s="840">
        <v>1.14944799658165</v>
      </c>
      <c r="I2950" s="840">
        <v>1.15585844817311</v>
      </c>
      <c r="J2950" s="86">
        <v>13632.75</v>
      </c>
      <c r="K2950" s="44">
        <v>15670.1371753985</v>
      </c>
      <c r="L2950" s="45">
        <v>14743.5174054774</v>
      </c>
      <c r="M2950" s="46">
        <v>1.0814778680367101</v>
      </c>
      <c r="N2950" s="139">
        <v>15757.529259331901</v>
      </c>
      <c r="O2950" s="45">
        <v>14636.3087194818</v>
      </c>
      <c r="P2950" s="99">
        <v>1.0736138137559801</v>
      </c>
      <c r="Q2950" s="86">
        <v>13685.0617654944</v>
      </c>
      <c r="R2950" s="44">
        <v>15730.266829443601</v>
      </c>
      <c r="S2950" s="45">
        <v>14800.848531839199</v>
      </c>
      <c r="T2950" s="140">
        <v>1.0815331918455899</v>
      </c>
      <c r="U2950" s="44">
        <v>15817.994255417399</v>
      </c>
      <c r="V2950" s="45">
        <v>14693.1153682535</v>
      </c>
      <c r="W2950" s="99">
        <v>1.07366087344237</v>
      </c>
      <c r="X2950" s="86">
        <v>13734.7203985503</v>
      </c>
      <c r="Y2950" s="44">
        <v>15787.346845722701</v>
      </c>
      <c r="Z2950" s="45">
        <v>14855.2834188119</v>
      </c>
      <c r="AA2950" s="46">
        <v>1.08158615448625</v>
      </c>
      <c r="AB2950" s="139">
        <v>15875.3926059598</v>
      </c>
      <c r="AC2950" s="45">
        <v>14747.0613006558</v>
      </c>
      <c r="AD2950" s="99">
        <v>1.0737066989883799</v>
      </c>
      <c r="AE2950" s="142">
        <v>13787.8729568079</v>
      </c>
      <c r="AF2950" s="44">
        <v>15848.4429473252</v>
      </c>
      <c r="AG2950" s="45">
        <v>14913.303801374301</v>
      </c>
      <c r="AH2950" s="140">
        <v>1.08162468918099</v>
      </c>
      <c r="AI2950" s="44">
        <v>15936.8294394639</v>
      </c>
      <c r="AJ2950" s="45">
        <v>14804.596009858</v>
      </c>
      <c r="AK2950" s="46">
        <v>1.07374038448389</v>
      </c>
    </row>
    <row r="2951" spans="1:37" x14ac:dyDescent="0.2">
      <c r="A2951" s="35" t="s">
        <v>4291</v>
      </c>
      <c r="B2951" s="35" t="s">
        <v>10319</v>
      </c>
      <c r="C2951" s="85" t="s">
        <v>935</v>
      </c>
      <c r="D2951" s="85" t="s">
        <v>935</v>
      </c>
      <c r="E2951" s="85" t="s">
        <v>12902</v>
      </c>
      <c r="F2951" s="85" t="s">
        <v>198</v>
      </c>
      <c r="G2951" s="85" t="s">
        <v>198</v>
      </c>
      <c r="H2951" s="840">
        <v>1.14944799658165</v>
      </c>
      <c r="I2951" s="840">
        <v>1.15585844817311</v>
      </c>
      <c r="J2951" s="86">
        <v>15773.916666666701</v>
      </c>
      <c r="K2951" s="44">
        <v>18131.296910745899</v>
      </c>
      <c r="L2951" s="45">
        <v>17059.141767255402</v>
      </c>
      <c r="M2951" s="46">
        <v>1.0814778680367101</v>
      </c>
      <c r="N2951" s="139">
        <v>18232.414839945199</v>
      </c>
      <c r="O2951" s="45">
        <v>16935.094830368998</v>
      </c>
      <c r="P2951" s="99">
        <v>1.0736138137559801</v>
      </c>
      <c r="Q2951" s="86">
        <v>15829.3030430625</v>
      </c>
      <c r="R2951" s="44">
        <v>18194.960670131899</v>
      </c>
      <c r="S2951" s="45">
        <v>17119.9166448545</v>
      </c>
      <c r="T2951" s="140">
        <v>1.0815331918455899</v>
      </c>
      <c r="U2951" s="44">
        <v>18296.433651015999</v>
      </c>
      <c r="V2951" s="45">
        <v>16995.303331198498</v>
      </c>
      <c r="W2951" s="99">
        <v>1.07366087344237</v>
      </c>
      <c r="X2951" s="86">
        <v>15886.428375138101</v>
      </c>
      <c r="Y2951" s="44">
        <v>18260.623268640298</v>
      </c>
      <c r="Z2951" s="45">
        <v>17182.540974786902</v>
      </c>
      <c r="AA2951" s="46">
        <v>1.08158615448625</v>
      </c>
      <c r="AB2951" s="139">
        <v>18362.462448700298</v>
      </c>
      <c r="AC2951" s="45">
        <v>17057.364569384801</v>
      </c>
      <c r="AD2951" s="99">
        <v>1.0737066989883799</v>
      </c>
      <c r="AE2951" s="142">
        <v>15943.879660185999</v>
      </c>
      <c r="AF2951" s="44">
        <v>18326.6605331397</v>
      </c>
      <c r="AG2951" s="45">
        <v>17245.2938817877</v>
      </c>
      <c r="AH2951" s="140">
        <v>1.08162468918099</v>
      </c>
      <c r="AI2951" s="44">
        <v>18428.868001881299</v>
      </c>
      <c r="AJ2951" s="45">
        <v>17119.587476493001</v>
      </c>
      <c r="AK2951" s="46">
        <v>1.07374038448389</v>
      </c>
    </row>
    <row r="2952" spans="1:37" x14ac:dyDescent="0.2">
      <c r="A2952" s="35" t="s">
        <v>4290</v>
      </c>
      <c r="B2952" s="35" t="s">
        <v>10318</v>
      </c>
      <c r="C2952" s="85" t="s">
        <v>935</v>
      </c>
      <c r="D2952" s="85" t="s">
        <v>935</v>
      </c>
      <c r="E2952" s="85" t="s">
        <v>12902</v>
      </c>
      <c r="F2952" s="85" t="s">
        <v>198</v>
      </c>
      <c r="G2952" s="85" t="s">
        <v>198</v>
      </c>
      <c r="H2952" s="840">
        <v>1.14944799658165</v>
      </c>
      <c r="I2952" s="840">
        <v>1.15585844817311</v>
      </c>
      <c r="J2952" s="86">
        <v>11713.916666666701</v>
      </c>
      <c r="K2952" s="44">
        <v>13464.5380446244</v>
      </c>
      <c r="L2952" s="45">
        <v>12668.341623026299</v>
      </c>
      <c r="M2952" s="46">
        <v>1.0814778680367101</v>
      </c>
      <c r="N2952" s="139">
        <v>13539.629540362401</v>
      </c>
      <c r="O2952" s="45">
        <v>12576.222746519699</v>
      </c>
      <c r="P2952" s="99">
        <v>1.0736138137559801</v>
      </c>
      <c r="Q2952" s="86">
        <v>11751.897116545601</v>
      </c>
      <c r="R2952" s="44">
        <v>13508.194596646999</v>
      </c>
      <c r="S2952" s="45">
        <v>12710.066798698601</v>
      </c>
      <c r="T2952" s="140">
        <v>1.0815331918455899</v>
      </c>
      <c r="U2952" s="44">
        <v>13583.5295642204</v>
      </c>
      <c r="V2952" s="45">
        <v>12617.5521227553</v>
      </c>
      <c r="W2952" s="99">
        <v>1.07366087344237</v>
      </c>
      <c r="X2952" s="86">
        <v>11789.2161894982</v>
      </c>
      <c r="Y2952" s="44">
        <v>13551.0909302866</v>
      </c>
      <c r="Z2952" s="45">
        <v>12751.0530028064</v>
      </c>
      <c r="AA2952" s="46">
        <v>1.08158615448625</v>
      </c>
      <c r="AB2952" s="139">
        <v>13626.665129970601</v>
      </c>
      <c r="AC2952" s="45">
        <v>12658.1603984864</v>
      </c>
      <c r="AD2952" s="99">
        <v>1.0737066989883799</v>
      </c>
      <c r="AE2952" s="142">
        <v>11831.3880983489</v>
      </c>
      <c r="AF2952" s="44">
        <v>13599.5653464271</v>
      </c>
      <c r="AG2952" s="45">
        <v>12797.1214744562</v>
      </c>
      <c r="AH2952" s="140">
        <v>1.08162468918099</v>
      </c>
      <c r="AI2952" s="44">
        <v>13675.4098870913</v>
      </c>
      <c r="AJ2952" s="45">
        <v>12703.8392056993</v>
      </c>
      <c r="AK2952" s="46">
        <v>1.07374038448389</v>
      </c>
    </row>
    <row r="2953" spans="1:37" x14ac:dyDescent="0.2">
      <c r="A2953" s="35" t="s">
        <v>4289</v>
      </c>
      <c r="B2953" s="35" t="s">
        <v>10317</v>
      </c>
      <c r="C2953" s="85" t="s">
        <v>935</v>
      </c>
      <c r="D2953" s="85" t="s">
        <v>935</v>
      </c>
      <c r="E2953" s="85" t="s">
        <v>12902</v>
      </c>
      <c r="F2953" s="85" t="s">
        <v>198</v>
      </c>
      <c r="G2953" s="85" t="s">
        <v>198</v>
      </c>
      <c r="H2953" s="840">
        <v>1.14944799658165</v>
      </c>
      <c r="I2953" s="840">
        <v>1.15585844817311</v>
      </c>
      <c r="J2953" s="86">
        <v>14400.166666666701</v>
      </c>
      <c r="K2953" s="44">
        <v>16552.2427254418</v>
      </c>
      <c r="L2953" s="45">
        <v>15573.4615460399</v>
      </c>
      <c r="M2953" s="46">
        <v>1.0814778680367101</v>
      </c>
      <c r="N2953" s="139">
        <v>16644.554296767401</v>
      </c>
      <c r="O2953" s="45">
        <v>15460.217853721701</v>
      </c>
      <c r="P2953" s="99">
        <v>1.0736138137559801</v>
      </c>
      <c r="Q2953" s="86">
        <v>14441.376194038499</v>
      </c>
      <c r="R2953" s="44">
        <v>16599.610934119501</v>
      </c>
      <c r="S2953" s="45">
        <v>15618.827689781499</v>
      </c>
      <c r="T2953" s="140">
        <v>1.0815331918455899</v>
      </c>
      <c r="U2953" s="44">
        <v>16692.186677125399</v>
      </c>
      <c r="V2953" s="45">
        <v>15505.140578201301</v>
      </c>
      <c r="W2953" s="99">
        <v>1.07366087344237</v>
      </c>
      <c r="X2953" s="86">
        <v>14479.3978149916</v>
      </c>
      <c r="Y2953" s="44">
        <v>16643.314810150801</v>
      </c>
      <c r="Z2953" s="45">
        <v>15660.7162019934</v>
      </c>
      <c r="AA2953" s="46">
        <v>1.08158615448625</v>
      </c>
      <c r="AB2953" s="139">
        <v>16736.134288917201</v>
      </c>
      <c r="AC2953" s="45">
        <v>15546.626431274201</v>
      </c>
      <c r="AD2953" s="99">
        <v>1.0737066989883799</v>
      </c>
      <c r="AE2953" s="142">
        <v>14524.272992280599</v>
      </c>
      <c r="AF2953" s="44">
        <v>16694.8964927819</v>
      </c>
      <c r="AG2953" s="45">
        <v>15709.8122608553</v>
      </c>
      <c r="AH2953" s="140">
        <v>1.08162468918099</v>
      </c>
      <c r="AI2953" s="44">
        <v>16788.003641700001</v>
      </c>
      <c r="AJ2953" s="45">
        <v>15595.2984670804</v>
      </c>
      <c r="AK2953" s="46">
        <v>1.07374038448389</v>
      </c>
    </row>
    <row r="2954" spans="1:37" x14ac:dyDescent="0.2">
      <c r="A2954" s="35" t="s">
        <v>4288</v>
      </c>
      <c r="B2954" s="35" t="s">
        <v>10316</v>
      </c>
      <c r="C2954" s="85" t="s">
        <v>935</v>
      </c>
      <c r="D2954" s="85" t="s">
        <v>935</v>
      </c>
      <c r="E2954" s="85" t="s">
        <v>12902</v>
      </c>
      <c r="F2954" s="85" t="s">
        <v>191</v>
      </c>
      <c r="G2954" s="85" t="s">
        <v>191</v>
      </c>
      <c r="H2954" s="840">
        <v>1.1524436175771999</v>
      </c>
      <c r="I2954" s="840">
        <v>1.15799513534885</v>
      </c>
      <c r="J2954" s="86">
        <v>15730.833333333299</v>
      </c>
      <c r="K2954" s="44">
        <v>18128.898474170699</v>
      </c>
      <c r="L2954" s="45">
        <v>17056.885157055</v>
      </c>
      <c r="M2954" s="46">
        <v>1.0842963494446101</v>
      </c>
      <c r="N2954" s="139">
        <v>18216.2284749836</v>
      </c>
      <c r="O2954" s="45">
        <v>16920.060199576001</v>
      </c>
      <c r="P2954" s="99">
        <v>1.0755984658309701</v>
      </c>
      <c r="Q2954" s="86">
        <v>15785.884410586101</v>
      </c>
      <c r="R2954" s="44">
        <v>18192.341736791401</v>
      </c>
      <c r="S2954" s="45">
        <v>17117.452450438199</v>
      </c>
      <c r="T2954" s="140">
        <v>1.08435181743502</v>
      </c>
      <c r="U2954" s="44">
        <v>18279.977354637998</v>
      </c>
      <c r="V2954" s="45">
        <v>16980.017305845799</v>
      </c>
      <c r="W2954" s="99">
        <v>1.07564561251056</v>
      </c>
      <c r="X2954" s="86">
        <v>15836.9729601906</v>
      </c>
      <c r="Y2954" s="44">
        <v>18251.218409714402</v>
      </c>
      <c r="Z2954" s="45">
        <v>17173.691365905601</v>
      </c>
      <c r="AA2954" s="46">
        <v>1.0844049181036699</v>
      </c>
      <c r="AB2954" s="139">
        <v>18339.137646552001</v>
      </c>
      <c r="AC2954" s="45">
        <v>17035.697559589</v>
      </c>
      <c r="AD2954" s="99">
        <v>1.0756915227683701</v>
      </c>
      <c r="AE2954" s="142">
        <v>15893.713176024899</v>
      </c>
      <c r="AF2954" s="44">
        <v>18316.608309312502</v>
      </c>
      <c r="AG2954" s="45">
        <v>17235.834790550001</v>
      </c>
      <c r="AH2954" s="140">
        <v>1.0844435532251699</v>
      </c>
      <c r="AI2954" s="44">
        <v>18404.8425404667</v>
      </c>
      <c r="AJ2954" s="45">
        <v>17097.268906068199</v>
      </c>
      <c r="AK2954" s="46">
        <v>1.07572527053394</v>
      </c>
    </row>
    <row r="2955" spans="1:37" x14ac:dyDescent="0.2">
      <c r="A2955" s="35" t="s">
        <v>4287</v>
      </c>
      <c r="B2955" s="35" t="s">
        <v>10315</v>
      </c>
      <c r="C2955" s="85" t="s">
        <v>935</v>
      </c>
      <c r="D2955" s="85" t="s">
        <v>935</v>
      </c>
      <c r="E2955" s="85" t="s">
        <v>12902</v>
      </c>
      <c r="F2955" s="85" t="s">
        <v>191</v>
      </c>
      <c r="G2955" s="85" t="s">
        <v>191</v>
      </c>
      <c r="H2955" s="840">
        <v>1.1524436175771999</v>
      </c>
      <c r="I2955" s="840">
        <v>1.15799513534885</v>
      </c>
      <c r="J2955" s="86">
        <v>7749.25</v>
      </c>
      <c r="K2955" s="44">
        <v>8930.5737035101392</v>
      </c>
      <c r="L2955" s="45">
        <v>8402.4834859336606</v>
      </c>
      <c r="M2955" s="46">
        <v>1.0842963494446101</v>
      </c>
      <c r="N2955" s="139">
        <v>8973.5938026020904</v>
      </c>
      <c r="O2955" s="45">
        <v>8335.0814113406104</v>
      </c>
      <c r="P2955" s="99">
        <v>1.0755984658309701</v>
      </c>
      <c r="Q2955" s="86">
        <v>7789.3715333481996</v>
      </c>
      <c r="R2955" s="44">
        <v>8976.8115085446898</v>
      </c>
      <c r="S2955" s="45">
        <v>8446.4191788627395</v>
      </c>
      <c r="T2955" s="140">
        <v>1.08435181743502</v>
      </c>
      <c r="U2955" s="44">
        <v>9020.0543430420494</v>
      </c>
      <c r="V2955" s="45">
        <v>8378.6033140606596</v>
      </c>
      <c r="W2955" s="99">
        <v>1.07564561251056</v>
      </c>
      <c r="X2955" s="86">
        <v>7828.6530213099004</v>
      </c>
      <c r="Y2955" s="44">
        <v>9022.0812086350907</v>
      </c>
      <c r="Z2955" s="45">
        <v>8489.4298384356207</v>
      </c>
      <c r="AA2955" s="46">
        <v>1.0844049181036699</v>
      </c>
      <c r="AB2955" s="139">
        <v>9065.5421150109596</v>
      </c>
      <c r="AC2955" s="45">
        <v>8421.2156897180794</v>
      </c>
      <c r="AD2955" s="99">
        <v>1.0756915227683701</v>
      </c>
      <c r="AE2955" s="142">
        <v>7872.3797903596997</v>
      </c>
      <c r="AF2955" s="44">
        <v>9072.4738445437997</v>
      </c>
      <c r="AG2955" s="45">
        <v>8537.1515121956709</v>
      </c>
      <c r="AH2955" s="140">
        <v>1.0844435532251699</v>
      </c>
      <c r="AI2955" s="44">
        <v>9116.1775008551504</v>
      </c>
      <c r="AJ2955" s="45">
        <v>8468.5178797306198</v>
      </c>
      <c r="AK2955" s="46">
        <v>1.07572527053394</v>
      </c>
    </row>
    <row r="2956" spans="1:37" x14ac:dyDescent="0.2">
      <c r="A2956" s="35" t="s">
        <v>4286</v>
      </c>
      <c r="B2956" s="35" t="s">
        <v>10314</v>
      </c>
      <c r="C2956" s="85" t="s">
        <v>935</v>
      </c>
      <c r="D2956" s="85" t="s">
        <v>935</v>
      </c>
      <c r="E2956" s="85" t="s">
        <v>12902</v>
      </c>
      <c r="F2956" s="85" t="s">
        <v>191</v>
      </c>
      <c r="G2956" s="85" t="s">
        <v>191</v>
      </c>
      <c r="H2956" s="840">
        <v>1.1524436175771999</v>
      </c>
      <c r="I2956" s="840">
        <v>1.15799513534885</v>
      </c>
      <c r="J2956" s="86">
        <v>7837.1666666666697</v>
      </c>
      <c r="K2956" s="44">
        <v>9031.8927048887999</v>
      </c>
      <c r="L2956" s="45">
        <v>8497.8112066556696</v>
      </c>
      <c r="M2956" s="46">
        <v>1.0842963494446101</v>
      </c>
      <c r="N2956" s="139">
        <v>9075.4008749181794</v>
      </c>
      <c r="O2956" s="45">
        <v>8429.6444431282507</v>
      </c>
      <c r="P2956" s="99">
        <v>1.0755984658309701</v>
      </c>
      <c r="Q2956" s="86">
        <v>7870.92317109126</v>
      </c>
      <c r="R2956" s="44">
        <v>9070.7951729646393</v>
      </c>
      <c r="S2956" s="45">
        <v>8534.8498454642195</v>
      </c>
      <c r="T2956" s="140">
        <v>1.08435181743502</v>
      </c>
      <c r="U2956" s="44">
        <v>9114.4907428282295</v>
      </c>
      <c r="V2956" s="45">
        <v>8466.3239753920298</v>
      </c>
      <c r="W2956" s="99">
        <v>1.07564561251056</v>
      </c>
      <c r="X2956" s="86">
        <v>7904.1079831536299</v>
      </c>
      <c r="Y2956" s="44">
        <v>9109.0387978264207</v>
      </c>
      <c r="Z2956" s="45">
        <v>8571.2535701542893</v>
      </c>
      <c r="AA2956" s="46">
        <v>1.0844049181036699</v>
      </c>
      <c r="AB2956" s="139">
        <v>9152.9185937639304</v>
      </c>
      <c r="AC2956" s="45">
        <v>8502.3819525241906</v>
      </c>
      <c r="AD2956" s="99">
        <v>1.0756915227683701</v>
      </c>
      <c r="AE2956" s="142">
        <v>7941.0503171512401</v>
      </c>
      <c r="AF2956" s="44">
        <v>9151.6127548603708</v>
      </c>
      <c r="AG2956" s="45">
        <v>8611.6208222713194</v>
      </c>
      <c r="AH2956" s="140">
        <v>1.0844435532251699</v>
      </c>
      <c r="AI2956" s="44">
        <v>9195.6976368215892</v>
      </c>
      <c r="AJ2956" s="45">
        <v>8542.3885007411609</v>
      </c>
      <c r="AK2956" s="46">
        <v>1.07572527053394</v>
      </c>
    </row>
    <row r="2957" spans="1:37" x14ac:dyDescent="0.2">
      <c r="A2957" s="35" t="s">
        <v>4285</v>
      </c>
      <c r="B2957" s="35" t="s">
        <v>10313</v>
      </c>
      <c r="C2957" s="85" t="s">
        <v>935</v>
      </c>
      <c r="D2957" s="85" t="s">
        <v>935</v>
      </c>
      <c r="E2957" s="85" t="s">
        <v>12902</v>
      </c>
      <c r="F2957" s="85" t="s">
        <v>191</v>
      </c>
      <c r="G2957" s="85" t="s">
        <v>191</v>
      </c>
      <c r="H2957" s="840">
        <v>1.1524436175771999</v>
      </c>
      <c r="I2957" s="840">
        <v>1.15799513534885</v>
      </c>
      <c r="J2957" s="86">
        <v>11387.416666666701</v>
      </c>
      <c r="K2957" s="44">
        <v>13123.3556581923</v>
      </c>
      <c r="L2957" s="45">
        <v>12347.334321271401</v>
      </c>
      <c r="M2957" s="46">
        <v>1.0842963494446101</v>
      </c>
      <c r="N2957" s="139">
        <v>13186.5731041904</v>
      </c>
      <c r="O2957" s="45">
        <v>12248.287896444601</v>
      </c>
      <c r="P2957" s="99">
        <v>1.0755984658309701</v>
      </c>
      <c r="Q2957" s="86">
        <v>11444.231879226299</v>
      </c>
      <c r="R2957" s="44">
        <v>13188.8319872879</v>
      </c>
      <c r="S2957" s="45">
        <v>12409.5736373868</v>
      </c>
      <c r="T2957" s="140">
        <v>1.08435181743502</v>
      </c>
      <c r="U2957" s="44">
        <v>13252.3648439483</v>
      </c>
      <c r="V2957" s="45">
        <v>12309.9378094433</v>
      </c>
      <c r="W2957" s="99">
        <v>1.07564561251056</v>
      </c>
      <c r="X2957" s="86">
        <v>11499.2968818965</v>
      </c>
      <c r="Y2957" s="44">
        <v>13252.2912981671</v>
      </c>
      <c r="Z2957" s="45">
        <v>12469.894093462801</v>
      </c>
      <c r="AA2957" s="46">
        <v>1.0844049181036699</v>
      </c>
      <c r="AB2957" s="139">
        <v>13316.129849168399</v>
      </c>
      <c r="AC2957" s="45">
        <v>12369.696173652899</v>
      </c>
      <c r="AD2957" s="99">
        <v>1.0756915227683701</v>
      </c>
      <c r="AE2957" s="142">
        <v>11558.2400528743</v>
      </c>
      <c r="AF2957" s="44">
        <v>13320.219979360199</v>
      </c>
      <c r="AG2957" s="45">
        <v>12534.2589119685</v>
      </c>
      <c r="AH2957" s="140">
        <v>1.0844435532251699</v>
      </c>
      <c r="AI2957" s="44">
        <v>13384.385754422699</v>
      </c>
      <c r="AJ2957" s="45">
        <v>12433.4909077745</v>
      </c>
      <c r="AK2957" s="46">
        <v>1.07572527053394</v>
      </c>
    </row>
    <row r="2958" spans="1:37" x14ac:dyDescent="0.2">
      <c r="A2958" s="35" t="s">
        <v>4284</v>
      </c>
      <c r="B2958" s="35" t="s">
        <v>10312</v>
      </c>
      <c r="C2958" s="85" t="s">
        <v>935</v>
      </c>
      <c r="D2958" s="85" t="s">
        <v>935</v>
      </c>
      <c r="E2958" s="85" t="s">
        <v>12902</v>
      </c>
      <c r="F2958" s="85" t="s">
        <v>198</v>
      </c>
      <c r="G2958" s="85" t="s">
        <v>198</v>
      </c>
      <c r="H2958" s="840">
        <v>1.14944799658165</v>
      </c>
      <c r="I2958" s="840">
        <v>1.15585844817311</v>
      </c>
      <c r="J2958" s="86">
        <v>18989.166666666701</v>
      </c>
      <c r="K2958" s="44">
        <v>21827.059581754998</v>
      </c>
      <c r="L2958" s="45">
        <v>20536.363482460401</v>
      </c>
      <c r="M2958" s="46">
        <v>1.0814778680367101</v>
      </c>
      <c r="N2958" s="139">
        <v>21948.788715433799</v>
      </c>
      <c r="O2958" s="45">
        <v>20387.0316450479</v>
      </c>
      <c r="P2958" s="99">
        <v>1.0736138137559801</v>
      </c>
      <c r="Q2958" s="86">
        <v>19031.8927523571</v>
      </c>
      <c r="R2958" s="44">
        <v>21876.170995353699</v>
      </c>
      <c r="S2958" s="45">
        <v>20583.623715319802</v>
      </c>
      <c r="T2958" s="140">
        <v>1.0815331918455899</v>
      </c>
      <c r="U2958" s="44">
        <v>21998.174022536499</v>
      </c>
      <c r="V2958" s="45">
        <v>20433.7985957573</v>
      </c>
      <c r="W2958" s="99">
        <v>1.07366087344237</v>
      </c>
      <c r="X2958" s="86">
        <v>19066.667605123101</v>
      </c>
      <c r="Y2958" s="44">
        <v>21916.142880196901</v>
      </c>
      <c r="Z2958" s="45">
        <v>20622.2436938926</v>
      </c>
      <c r="AA2958" s="46">
        <v>1.08158615448625</v>
      </c>
      <c r="AB2958" s="139">
        <v>22038.368829890002</v>
      </c>
      <c r="AC2958" s="45">
        <v>20472.0087350053</v>
      </c>
      <c r="AD2958" s="99">
        <v>1.0737066989883799</v>
      </c>
      <c r="AE2958" s="142">
        <v>19112.0897622458</v>
      </c>
      <c r="AF2958" s="44">
        <v>21968.353287702099</v>
      </c>
      <c r="AG2958" s="45">
        <v>20672.108148688199</v>
      </c>
      <c r="AH2958" s="140">
        <v>1.08162468918099</v>
      </c>
      <c r="AI2958" s="44">
        <v>22090.870413934601</v>
      </c>
      <c r="AJ2958" s="45">
        <v>20521.422609604499</v>
      </c>
      <c r="AK2958" s="46">
        <v>1.07374038448389</v>
      </c>
    </row>
    <row r="2959" spans="1:37" x14ac:dyDescent="0.2">
      <c r="A2959" s="35" t="s">
        <v>4283</v>
      </c>
      <c r="B2959" s="35" t="s">
        <v>10311</v>
      </c>
      <c r="C2959" s="85" t="s">
        <v>935</v>
      </c>
      <c r="D2959" s="85" t="s">
        <v>935</v>
      </c>
      <c r="E2959" s="85" t="s">
        <v>12902</v>
      </c>
      <c r="F2959" s="85" t="s">
        <v>191</v>
      </c>
      <c r="G2959" s="85" t="s">
        <v>191</v>
      </c>
      <c r="H2959" s="840">
        <v>1.1524436175771999</v>
      </c>
      <c r="I2959" s="840">
        <v>1.15799513534885</v>
      </c>
      <c r="J2959" s="86">
        <v>15790</v>
      </c>
      <c r="K2959" s="44">
        <v>18197.084721544001</v>
      </c>
      <c r="L2959" s="45">
        <v>17121.039357730398</v>
      </c>
      <c r="M2959" s="46">
        <v>1.0842963494446101</v>
      </c>
      <c r="N2959" s="139">
        <v>18284.743187158401</v>
      </c>
      <c r="O2959" s="45">
        <v>16983.699775470901</v>
      </c>
      <c r="P2959" s="99">
        <v>1.0755984658309701</v>
      </c>
      <c r="Q2959" s="86">
        <v>15873.602515455501</v>
      </c>
      <c r="R2959" s="44">
        <v>18293.4319068941</v>
      </c>
      <c r="S2959" s="45">
        <v>17212.569736875299</v>
      </c>
      <c r="T2959" s="140">
        <v>1.08435181743502</v>
      </c>
      <c r="U2959" s="44">
        <v>18381.554493358799</v>
      </c>
      <c r="V2959" s="45">
        <v>17074.370900486301</v>
      </c>
      <c r="W2959" s="99">
        <v>1.07564561251056</v>
      </c>
      <c r="X2959" s="86">
        <v>15958.698471547101</v>
      </c>
      <c r="Y2959" s="44">
        <v>18391.500198373498</v>
      </c>
      <c r="Z2959" s="45">
        <v>17305.691109079198</v>
      </c>
      <c r="AA2959" s="46">
        <v>1.0844049181036699</v>
      </c>
      <c r="AB2959" s="139">
        <v>18480.095196550701</v>
      </c>
      <c r="AC2959" s="45">
        <v>17166.636660259799</v>
      </c>
      <c r="AD2959" s="99">
        <v>1.0756915227683701</v>
      </c>
      <c r="AE2959" s="142">
        <v>16046.3910096605</v>
      </c>
      <c r="AF2959" s="44">
        <v>18492.560904231399</v>
      </c>
      <c r="AG2959" s="45">
        <v>17401.405282956599</v>
      </c>
      <c r="AH2959" s="140">
        <v>1.0844435532251699</v>
      </c>
      <c r="AI2959" s="44">
        <v>18581.6427290924</v>
      </c>
      <c r="AJ2959" s="45">
        <v>17261.508309960402</v>
      </c>
      <c r="AK2959" s="46">
        <v>1.07572527053394</v>
      </c>
    </row>
    <row r="2960" spans="1:37" x14ac:dyDescent="0.2">
      <c r="A2960" s="35" t="s">
        <v>4282</v>
      </c>
      <c r="B2960" s="35" t="s">
        <v>10310</v>
      </c>
      <c r="C2960" s="85" t="s">
        <v>935</v>
      </c>
      <c r="D2960" s="85" t="s">
        <v>935</v>
      </c>
      <c r="E2960" s="85" t="s">
        <v>12902</v>
      </c>
      <c r="F2960" s="85" t="s">
        <v>191</v>
      </c>
      <c r="G2960" s="85" t="s">
        <v>191</v>
      </c>
      <c r="H2960" s="840">
        <v>1.1524436175771999</v>
      </c>
      <c r="I2960" s="840">
        <v>1.15799513534885</v>
      </c>
      <c r="J2960" s="86">
        <v>18606.833333333299</v>
      </c>
      <c r="K2960" s="44">
        <v>21443.326318322801</v>
      </c>
      <c r="L2960" s="45">
        <v>20175.321458057701</v>
      </c>
      <c r="M2960" s="46">
        <v>1.0842963494446101</v>
      </c>
      <c r="N2960" s="139">
        <v>21546.622484246898</v>
      </c>
      <c r="O2960" s="45">
        <v>20013.481387305801</v>
      </c>
      <c r="P2960" s="99">
        <v>1.0755984658309701</v>
      </c>
      <c r="Q2960" s="86">
        <v>18684.780121735701</v>
      </c>
      <c r="R2960" s="44">
        <v>21533.155597127701</v>
      </c>
      <c r="S2960" s="45">
        <v>20260.875283377802</v>
      </c>
      <c r="T2960" s="140">
        <v>1.08435181743502</v>
      </c>
      <c r="U2960" s="44">
        <v>21636.884486032799</v>
      </c>
      <c r="V2960" s="45">
        <v>20098.2017586695</v>
      </c>
      <c r="W2960" s="99">
        <v>1.07564561251056</v>
      </c>
      <c r="X2960" s="86">
        <v>18761.572557773801</v>
      </c>
      <c r="Y2960" s="44">
        <v>21621.654549917999</v>
      </c>
      <c r="Z2960" s="45">
        <v>20345.141553008802</v>
      </c>
      <c r="AA2960" s="46">
        <v>1.0844049181036699</v>
      </c>
      <c r="AB2960" s="139">
        <v>21725.809753396599</v>
      </c>
      <c r="AC2960" s="45">
        <v>20181.664554201001</v>
      </c>
      <c r="AD2960" s="99">
        <v>1.0756915227683701</v>
      </c>
      <c r="AE2960" s="142">
        <v>18847.809322992001</v>
      </c>
      <c r="AF2960" s="44">
        <v>21721.037559594301</v>
      </c>
      <c r="AG2960" s="45">
        <v>20439.3853127359</v>
      </c>
      <c r="AH2960" s="140">
        <v>1.0844435532251699</v>
      </c>
      <c r="AI2960" s="44">
        <v>21825.671508007501</v>
      </c>
      <c r="AJ2960" s="45">
        <v>20275.064782947698</v>
      </c>
      <c r="AK2960" s="46">
        <v>1.07572527053394</v>
      </c>
    </row>
    <row r="2961" spans="1:37" x14ac:dyDescent="0.2">
      <c r="A2961" s="35" t="s">
        <v>4281</v>
      </c>
      <c r="B2961" s="35" t="s">
        <v>10309</v>
      </c>
      <c r="C2961" s="85" t="s">
        <v>935</v>
      </c>
      <c r="D2961" s="85" t="s">
        <v>935</v>
      </c>
      <c r="E2961" s="85" t="s">
        <v>12902</v>
      </c>
      <c r="F2961" s="85" t="s">
        <v>198</v>
      </c>
      <c r="G2961" s="85" t="s">
        <v>198</v>
      </c>
      <c r="H2961" s="840">
        <v>1.14944799658165</v>
      </c>
      <c r="I2961" s="840">
        <v>1.15585844817311</v>
      </c>
      <c r="J2961" s="86">
        <v>4847.1666666666697</v>
      </c>
      <c r="K2961" s="44">
        <v>5571.5660140973496</v>
      </c>
      <c r="L2961" s="45">
        <v>5242.1034726852604</v>
      </c>
      <c r="M2961" s="46">
        <v>1.0814778680367101</v>
      </c>
      <c r="N2961" s="139">
        <v>5602.6385413697399</v>
      </c>
      <c r="O2961" s="45">
        <v>5203.98509091086</v>
      </c>
      <c r="P2961" s="99">
        <v>1.0736138137559801</v>
      </c>
      <c r="Q2961" s="86">
        <v>4863.7244462949902</v>
      </c>
      <c r="R2961" s="44">
        <v>5590.5983207189702</v>
      </c>
      <c r="S2961" s="45">
        <v>5260.2794246588601</v>
      </c>
      <c r="T2961" s="140">
        <v>1.0815331918455899</v>
      </c>
      <c r="U2961" s="44">
        <v>5621.7769908361197</v>
      </c>
      <c r="V2961" s="45">
        <v>5221.9906371920997</v>
      </c>
      <c r="W2961" s="99">
        <v>1.07366087344237</v>
      </c>
      <c r="X2961" s="86">
        <v>4879.4142559643697</v>
      </c>
      <c r="Y2961" s="44">
        <v>5608.6329410101798</v>
      </c>
      <c r="Z2961" s="45">
        <v>5277.5069012538997</v>
      </c>
      <c r="AA2961" s="46">
        <v>1.08158615448625</v>
      </c>
      <c r="AB2961" s="139">
        <v>5639.9121898927096</v>
      </c>
      <c r="AC2961" s="45">
        <v>5239.0597737683402</v>
      </c>
      <c r="AD2961" s="99">
        <v>1.0737066989883799</v>
      </c>
      <c r="AE2961" s="142">
        <v>4897.1677521612801</v>
      </c>
      <c r="AF2961" s="44">
        <v>5629.0396616460403</v>
      </c>
      <c r="AG2961" s="45">
        <v>5296.8975477985896</v>
      </c>
      <c r="AH2961" s="140">
        <v>1.08162468918099</v>
      </c>
      <c r="AI2961" s="44">
        <v>5660.43271845651</v>
      </c>
      <c r="AJ2961" s="45">
        <v>5258.2867850877801</v>
      </c>
      <c r="AK2961" s="46">
        <v>1.07374038448389</v>
      </c>
    </row>
    <row r="2962" spans="1:37" x14ac:dyDescent="0.2">
      <c r="A2962" s="35" t="s">
        <v>4280</v>
      </c>
      <c r="B2962" s="35" t="s">
        <v>10308</v>
      </c>
      <c r="C2962" s="85" t="s">
        <v>935</v>
      </c>
      <c r="D2962" s="85" t="s">
        <v>935</v>
      </c>
      <c r="E2962" s="85" t="s">
        <v>12902</v>
      </c>
      <c r="F2962" s="85" t="s">
        <v>198</v>
      </c>
      <c r="G2962" s="85" t="s">
        <v>198</v>
      </c>
      <c r="H2962" s="840">
        <v>1.14944799658165</v>
      </c>
      <c r="I2962" s="840">
        <v>1.15585844817311</v>
      </c>
      <c r="J2962" s="86">
        <v>11289.666666666701</v>
      </c>
      <c r="K2962" s="44">
        <v>12976.884732074601</v>
      </c>
      <c r="L2962" s="45">
        <v>12209.5246375118</v>
      </c>
      <c r="M2962" s="46">
        <v>1.0814778680367101</v>
      </c>
      <c r="N2962" s="139">
        <v>13049.256593725</v>
      </c>
      <c r="O2962" s="45">
        <v>12120.742086033801</v>
      </c>
      <c r="P2962" s="99">
        <v>1.0736138137559801</v>
      </c>
      <c r="Q2962" s="86">
        <v>11333.4329586767</v>
      </c>
      <c r="R2962" s="44">
        <v>13027.191808743401</v>
      </c>
      <c r="S2962" s="45">
        <v>12257.4839223657</v>
      </c>
      <c r="T2962" s="140">
        <v>1.0815331918455899</v>
      </c>
      <c r="U2962" s="44">
        <v>13099.844232089999</v>
      </c>
      <c r="V2962" s="45">
        <v>12168.2635295134</v>
      </c>
      <c r="W2962" s="99">
        <v>1.07366087344237</v>
      </c>
      <c r="X2962" s="86">
        <v>11372.60462532</v>
      </c>
      <c r="Y2962" s="44">
        <v>13072.2176024893</v>
      </c>
      <c r="Z2962" s="45">
        <v>12300.451703192401</v>
      </c>
      <c r="AA2962" s="46">
        <v>1.08158615448625</v>
      </c>
      <c r="AB2962" s="139">
        <v>13145.1211339086</v>
      </c>
      <c r="AC2962" s="45">
        <v>12210.8417711523</v>
      </c>
      <c r="AD2962" s="99">
        <v>1.0737066989883799</v>
      </c>
      <c r="AE2962" s="142">
        <v>11416.0261910061</v>
      </c>
      <c r="AF2962" s="44">
        <v>13122.1284341756</v>
      </c>
      <c r="AG2962" s="45">
        <v>12347.8557805289</v>
      </c>
      <c r="AH2962" s="140">
        <v>1.08162468918099</v>
      </c>
      <c r="AI2962" s="44">
        <v>13195.3103174398</v>
      </c>
      <c r="AJ2962" s="45">
        <v>12257.8483516091</v>
      </c>
      <c r="AK2962" s="46">
        <v>1.07374038448389</v>
      </c>
    </row>
    <row r="2963" spans="1:37" x14ac:dyDescent="0.2">
      <c r="A2963" s="35" t="s">
        <v>4279</v>
      </c>
      <c r="B2963" s="35" t="s">
        <v>10307</v>
      </c>
      <c r="C2963" s="85" t="s">
        <v>935</v>
      </c>
      <c r="D2963" s="85" t="s">
        <v>935</v>
      </c>
      <c r="E2963" s="85" t="s">
        <v>12902</v>
      </c>
      <c r="F2963" s="85" t="s">
        <v>191</v>
      </c>
      <c r="G2963" s="85" t="s">
        <v>191</v>
      </c>
      <c r="H2963" s="840">
        <v>1.1524436175771999</v>
      </c>
      <c r="I2963" s="840">
        <v>1.15799513534885</v>
      </c>
      <c r="J2963" s="86">
        <v>8371.4166666666697</v>
      </c>
      <c r="K2963" s="44">
        <v>9647.5857075794192</v>
      </c>
      <c r="L2963" s="45">
        <v>9077.0965313464494</v>
      </c>
      <c r="M2963" s="46">
        <v>1.0842963494446101</v>
      </c>
      <c r="N2963" s="139">
        <v>9694.0597759782995</v>
      </c>
      <c r="O2963" s="45">
        <v>9004.2829234984401</v>
      </c>
      <c r="P2963" s="99">
        <v>1.0755984658309701</v>
      </c>
      <c r="Q2963" s="86">
        <v>8396.3318476717304</v>
      </c>
      <c r="R2963" s="44">
        <v>9676.2990489094791</v>
      </c>
      <c r="S2963" s="45">
        <v>9104.5776988103898</v>
      </c>
      <c r="T2963" s="140">
        <v>1.08435181743502</v>
      </c>
      <c r="U2963" s="44">
        <v>9722.9114343785004</v>
      </c>
      <c r="V2963" s="45">
        <v>9031.4775131307906</v>
      </c>
      <c r="W2963" s="99">
        <v>1.07564561251056</v>
      </c>
      <c r="X2963" s="86">
        <v>8421.6041000798195</v>
      </c>
      <c r="Y2963" s="44">
        <v>9705.4238948990005</v>
      </c>
      <c r="Z2963" s="45">
        <v>9132.4289044485995</v>
      </c>
      <c r="AA2963" s="46">
        <v>1.0844049181036699</v>
      </c>
      <c r="AB2963" s="139">
        <v>9752.1765797263797</v>
      </c>
      <c r="AC2963" s="45">
        <v>9059.0481385672501</v>
      </c>
      <c r="AD2963" s="99">
        <v>1.0756915227683701</v>
      </c>
      <c r="AE2963" s="142">
        <v>8449.3933257363897</v>
      </c>
      <c r="AF2963" s="44">
        <v>9737.4494106443199</v>
      </c>
      <c r="AG2963" s="45">
        <v>9162.8901207585805</v>
      </c>
      <c r="AH2963" s="140">
        <v>1.0844435532251699</v>
      </c>
      <c r="AI2963" s="44">
        <v>9784.3563678517894</v>
      </c>
      <c r="AJ2963" s="45">
        <v>9089.2259211754608</v>
      </c>
      <c r="AK2963" s="46">
        <v>1.07572527053394</v>
      </c>
    </row>
    <row r="2964" spans="1:37" x14ac:dyDescent="0.2">
      <c r="A2964" s="35" t="s">
        <v>4278</v>
      </c>
      <c r="B2964" s="35" t="s">
        <v>10306</v>
      </c>
      <c r="C2964" s="85" t="s">
        <v>935</v>
      </c>
      <c r="D2964" s="85" t="s">
        <v>935</v>
      </c>
      <c r="E2964" s="85" t="s">
        <v>12902</v>
      </c>
      <c r="F2964" s="85" t="s">
        <v>191</v>
      </c>
      <c r="G2964" s="85" t="s">
        <v>191</v>
      </c>
      <c r="H2964" s="840">
        <v>1.1524436175771999</v>
      </c>
      <c r="I2964" s="840">
        <v>1.15799513534885</v>
      </c>
      <c r="J2964" s="86">
        <v>19441.666666666701</v>
      </c>
      <c r="K2964" s="44">
        <v>22405.4246650635</v>
      </c>
      <c r="L2964" s="45">
        <v>21080.5281937857</v>
      </c>
      <c r="M2964" s="46">
        <v>1.0842963494446101</v>
      </c>
      <c r="N2964" s="139">
        <v>22513.355423073899</v>
      </c>
      <c r="O2964" s="45">
        <v>20911.4268398637</v>
      </c>
      <c r="P2964" s="99">
        <v>1.0755984658309701</v>
      </c>
      <c r="Q2964" s="86">
        <v>19531.7138198508</v>
      </c>
      <c r="R2964" s="44">
        <v>22509.198932031501</v>
      </c>
      <c r="S2964" s="45">
        <v>21179.249378175999</v>
      </c>
      <c r="T2964" s="140">
        <v>1.08435181743502</v>
      </c>
      <c r="U2964" s="44">
        <v>22617.629588413201</v>
      </c>
      <c r="V2964" s="45">
        <v>21009.202275134401</v>
      </c>
      <c r="W2964" s="99">
        <v>1.07564561251056</v>
      </c>
      <c r="X2964" s="86">
        <v>19616.020606348899</v>
      </c>
      <c r="Y2964" s="44">
        <v>22606.357750049701</v>
      </c>
      <c r="Z2964" s="45">
        <v>21271.709219147699</v>
      </c>
      <c r="AA2964" s="46">
        <v>1.0844049181036699</v>
      </c>
      <c r="AB2964" s="139">
        <v>22715.256437054799</v>
      </c>
      <c r="AC2964" s="45">
        <v>21100.787076699198</v>
      </c>
      <c r="AD2964" s="99">
        <v>1.0756915227683701</v>
      </c>
      <c r="AE2964" s="142">
        <v>19711.576932294902</v>
      </c>
      <c r="AF2964" s="44">
        <v>22716.481028005299</v>
      </c>
      <c r="AG2964" s="45">
        <v>21376.092528129098</v>
      </c>
      <c r="AH2964" s="140">
        <v>1.0844435532251699</v>
      </c>
      <c r="AI2964" s="44">
        <v>22825.9101976522</v>
      </c>
      <c r="AJ2964" s="45">
        <v>21204.241428143599</v>
      </c>
      <c r="AK2964" s="46">
        <v>1.07572527053394</v>
      </c>
    </row>
    <row r="2965" spans="1:37" x14ac:dyDescent="0.2">
      <c r="A2965" s="35" t="s">
        <v>4277</v>
      </c>
      <c r="B2965" s="35" t="s">
        <v>10305</v>
      </c>
      <c r="C2965" s="85" t="s">
        <v>935</v>
      </c>
      <c r="D2965" s="85" t="s">
        <v>935</v>
      </c>
      <c r="E2965" s="85" t="s">
        <v>12902</v>
      </c>
      <c r="F2965" s="85" t="s">
        <v>198</v>
      </c>
      <c r="G2965" s="85" t="s">
        <v>198</v>
      </c>
      <c r="H2965" s="840">
        <v>1.14944799658165</v>
      </c>
      <c r="I2965" s="840">
        <v>1.15585844817311</v>
      </c>
      <c r="J2965" s="86">
        <v>13956.333333333299</v>
      </c>
      <c r="K2965" s="44">
        <v>16042.0793896257</v>
      </c>
      <c r="L2965" s="45">
        <v>15093.465618943001</v>
      </c>
      <c r="M2965" s="46">
        <v>1.0814778680367101</v>
      </c>
      <c r="N2965" s="139">
        <v>16131.5457888533</v>
      </c>
      <c r="O2965" s="45">
        <v>14983.712256049699</v>
      </c>
      <c r="P2965" s="99">
        <v>1.0736138137559801</v>
      </c>
      <c r="Q2965" s="86">
        <v>13996.3129770837</v>
      </c>
      <c r="R2965" s="44">
        <v>16088.033911038599</v>
      </c>
      <c r="S2965" s="45">
        <v>15137.4770481752</v>
      </c>
      <c r="T2965" s="140">
        <v>1.0815331918455899</v>
      </c>
      <c r="U2965" s="44">
        <v>16177.756597837</v>
      </c>
      <c r="V2965" s="45">
        <v>15027.2936159485</v>
      </c>
      <c r="W2965" s="99">
        <v>1.07366087344237</v>
      </c>
      <c r="X2965" s="86">
        <v>14033.1139056337</v>
      </c>
      <c r="Y2965" s="44">
        <v>16130.334664632799</v>
      </c>
      <c r="Z2965" s="45">
        <v>15178.0217046619</v>
      </c>
      <c r="AA2965" s="46">
        <v>1.08158615448625</v>
      </c>
      <c r="AB2965" s="139">
        <v>16220.2932620022</v>
      </c>
      <c r="AC2965" s="45">
        <v>15067.4484081459</v>
      </c>
      <c r="AD2965" s="99">
        <v>1.0737066989883799</v>
      </c>
      <c r="AE2965" s="142">
        <v>14077.312438402399</v>
      </c>
      <c r="AF2965" s="44">
        <v>16181.1385795756</v>
      </c>
      <c r="AG2965" s="45">
        <v>15226.368690690701</v>
      </c>
      <c r="AH2965" s="140">
        <v>1.08162468918099</v>
      </c>
      <c r="AI2965" s="44">
        <v>16271.380509499801</v>
      </c>
      <c r="AJ2965" s="45">
        <v>15115.3788701101</v>
      </c>
      <c r="AK2965" s="46">
        <v>1.07374038448389</v>
      </c>
    </row>
    <row r="2966" spans="1:37" x14ac:dyDescent="0.2">
      <c r="A2966" s="35" t="s">
        <v>4276</v>
      </c>
      <c r="B2966" s="35" t="s">
        <v>10304</v>
      </c>
      <c r="C2966" s="85" t="s">
        <v>935</v>
      </c>
      <c r="D2966" s="85" t="s">
        <v>935</v>
      </c>
      <c r="E2966" s="85" t="s">
        <v>12902</v>
      </c>
      <c r="F2966" s="85" t="s">
        <v>198</v>
      </c>
      <c r="G2966" s="85" t="s">
        <v>198</v>
      </c>
      <c r="H2966" s="840">
        <v>1.14944799658165</v>
      </c>
      <c r="I2966" s="840">
        <v>1.15585844817311</v>
      </c>
      <c r="J2966" s="86">
        <v>7297</v>
      </c>
      <c r="K2966" s="44">
        <v>8387.5220310562909</v>
      </c>
      <c r="L2966" s="45">
        <v>7891.5440030638601</v>
      </c>
      <c r="M2966" s="46">
        <v>1.0814778680367101</v>
      </c>
      <c r="N2966" s="139">
        <v>8434.2990963191496</v>
      </c>
      <c r="O2966" s="45">
        <v>7834.1599989773904</v>
      </c>
      <c r="P2966" s="99">
        <v>1.0736138137559801</v>
      </c>
      <c r="Q2966" s="86">
        <v>7320.8594621987504</v>
      </c>
      <c r="R2966" s="44">
        <v>8414.9472420801594</v>
      </c>
      <c r="S2966" s="45">
        <v>7917.75250120483</v>
      </c>
      <c r="T2966" s="140">
        <v>1.0815331918455899</v>
      </c>
      <c r="U2966" s="44">
        <v>8461.8772572704402</v>
      </c>
      <c r="V2966" s="45">
        <v>7860.1203645331798</v>
      </c>
      <c r="W2966" s="99">
        <v>1.07366087344237</v>
      </c>
      <c r="X2966" s="86">
        <v>7345.92076815575</v>
      </c>
      <c r="Y2966" s="44">
        <v>8443.7539100041595</v>
      </c>
      <c r="Z2966" s="45">
        <v>7945.2461947902702</v>
      </c>
      <c r="AA2966" s="46">
        <v>1.08158615448625</v>
      </c>
      <c r="AB2966" s="139">
        <v>8490.8445794830895</v>
      </c>
      <c r="AC2966" s="45">
        <v>7887.36433900669</v>
      </c>
      <c r="AD2966" s="99">
        <v>1.0737066989883799</v>
      </c>
      <c r="AE2966" s="142">
        <v>7373.0682596422903</v>
      </c>
      <c r="AF2966" s="44">
        <v>8474.9585397055798</v>
      </c>
      <c r="AG2966" s="45">
        <v>7974.8926646457803</v>
      </c>
      <c r="AH2966" s="140">
        <v>1.08162468918099</v>
      </c>
      <c r="AI2966" s="44">
        <v>8522.22323686452</v>
      </c>
      <c r="AJ2966" s="45">
        <v>7916.7611479343104</v>
      </c>
      <c r="AK2966" s="46">
        <v>1.07374038448389</v>
      </c>
    </row>
    <row r="2967" spans="1:37" x14ac:dyDescent="0.2">
      <c r="A2967" s="35" t="s">
        <v>4275</v>
      </c>
      <c r="B2967" s="35" t="s">
        <v>10303</v>
      </c>
      <c r="C2967" s="85" t="s">
        <v>935</v>
      </c>
      <c r="D2967" s="85" t="s">
        <v>935</v>
      </c>
      <c r="E2967" s="85" t="s">
        <v>12902</v>
      </c>
      <c r="F2967" s="85" t="s">
        <v>191</v>
      </c>
      <c r="G2967" s="85" t="s">
        <v>191</v>
      </c>
      <c r="H2967" s="840">
        <v>1.1524436175771999</v>
      </c>
      <c r="I2967" s="840">
        <v>1.15799513534885</v>
      </c>
      <c r="J2967" s="86">
        <v>6568.0833333333303</v>
      </c>
      <c r="K2967" s="44">
        <v>7569.3457172152002</v>
      </c>
      <c r="L2967" s="45">
        <v>7121.7487811813298</v>
      </c>
      <c r="M2967" s="46">
        <v>1.0842963494446101</v>
      </c>
      <c r="N2967" s="139">
        <v>7605.8085485658703</v>
      </c>
      <c r="O2967" s="45">
        <v>7064.6203567832699</v>
      </c>
      <c r="P2967" s="99">
        <v>1.0755984658309701</v>
      </c>
      <c r="Q2967" s="86">
        <v>6592.1880837270101</v>
      </c>
      <c r="R2967" s="44">
        <v>7597.1250829596802</v>
      </c>
      <c r="S2967" s="45">
        <v>7148.2511294628703</v>
      </c>
      <c r="T2967" s="140">
        <v>1.08435181743502</v>
      </c>
      <c r="U2967" s="44">
        <v>7633.7217322605402</v>
      </c>
      <c r="V2967" s="45">
        <v>7090.85818910536</v>
      </c>
      <c r="W2967" s="99">
        <v>1.07564561251056</v>
      </c>
      <c r="X2967" s="86">
        <v>6614.6528926705696</v>
      </c>
      <c r="Y2967" s="44">
        <v>7623.0145086467801</v>
      </c>
      <c r="Z2967" s="45">
        <v>7172.9621283606402</v>
      </c>
      <c r="AA2967" s="46">
        <v>1.0844049181036699</v>
      </c>
      <c r="AB2967" s="139">
        <v>7659.7358717337302</v>
      </c>
      <c r="AC2967" s="45">
        <v>7115.32604270104</v>
      </c>
      <c r="AD2967" s="99">
        <v>1.0756915227683701</v>
      </c>
      <c r="AE2967" s="142">
        <v>6641.1561563025198</v>
      </c>
      <c r="AF2967" s="44">
        <v>7653.5580256643898</v>
      </c>
      <c r="AG2967" s="45">
        <v>7201.9589796638902</v>
      </c>
      <c r="AH2967" s="140">
        <v>1.0844435532251699</v>
      </c>
      <c r="AI2967" s="44">
        <v>7690.4265220903999</v>
      </c>
      <c r="AJ2967" s="45">
        <v>7144.05950289668</v>
      </c>
      <c r="AK2967" s="46">
        <v>1.07572527053394</v>
      </c>
    </row>
    <row r="2968" spans="1:37" x14ac:dyDescent="0.2">
      <c r="A2968" s="35" t="s">
        <v>4274</v>
      </c>
      <c r="B2968" s="35" t="s">
        <v>10302</v>
      </c>
      <c r="C2968" s="85" t="s">
        <v>935</v>
      </c>
      <c r="D2968" s="85" t="s">
        <v>935</v>
      </c>
      <c r="E2968" s="85" t="s">
        <v>12902</v>
      </c>
      <c r="F2968" s="85" t="s">
        <v>191</v>
      </c>
      <c r="G2968" s="85" t="s">
        <v>191</v>
      </c>
      <c r="H2968" s="840">
        <v>1.1524436175771999</v>
      </c>
      <c r="I2968" s="840">
        <v>1.15799513534885</v>
      </c>
      <c r="J2968" s="86">
        <v>7311.4166666666697</v>
      </c>
      <c r="K2968" s="44">
        <v>8425.9954729475903</v>
      </c>
      <c r="L2968" s="45">
        <v>7927.7424009351598</v>
      </c>
      <c r="M2968" s="46">
        <v>1.0842963494446101</v>
      </c>
      <c r="N2968" s="139">
        <v>8466.5849325085201</v>
      </c>
      <c r="O2968" s="45">
        <v>7864.14854971762</v>
      </c>
      <c r="P2968" s="99">
        <v>1.0755984658309701</v>
      </c>
      <c r="Q2968" s="86">
        <v>7344.8945650996702</v>
      </c>
      <c r="R2968" s="44">
        <v>8464.5768633265998</v>
      </c>
      <c r="S2968" s="45">
        <v>7964.4497705344402</v>
      </c>
      <c r="T2968" s="140">
        <v>1.08435181743502</v>
      </c>
      <c r="U2968" s="44">
        <v>8505.3521760356398</v>
      </c>
      <c r="V2968" s="45">
        <v>7900.5036133021404</v>
      </c>
      <c r="W2968" s="99">
        <v>1.07564561251056</v>
      </c>
      <c r="X2968" s="86">
        <v>7374.8872297735297</v>
      </c>
      <c r="Y2968" s="44">
        <v>8499.1417183041194</v>
      </c>
      <c r="Z2968" s="45">
        <v>7997.3639824263701</v>
      </c>
      <c r="AA2968" s="46">
        <v>1.0844049181036699</v>
      </c>
      <c r="AB2968" s="139">
        <v>8540.0835358241202</v>
      </c>
      <c r="AC2968" s="45">
        <v>7933.1036744401199</v>
      </c>
      <c r="AD2968" s="99">
        <v>1.0756915227683701</v>
      </c>
      <c r="AE2968" s="142">
        <v>7407.1779583026801</v>
      </c>
      <c r="AF2968" s="44">
        <v>8536.3549623044601</v>
      </c>
      <c r="AG2968" s="45">
        <v>8032.6663844728901</v>
      </c>
      <c r="AH2968" s="140">
        <v>1.0844435532251699</v>
      </c>
      <c r="AI2968" s="44">
        <v>8577.4760423777407</v>
      </c>
      <c r="AJ2968" s="45">
        <v>7968.0885130881998</v>
      </c>
      <c r="AK2968" s="46">
        <v>1.07572527053394</v>
      </c>
    </row>
    <row r="2969" spans="1:37" x14ac:dyDescent="0.2">
      <c r="A2969" s="35" t="s">
        <v>4273</v>
      </c>
      <c r="B2969" s="35" t="s">
        <v>13040</v>
      </c>
      <c r="C2969" s="85" t="s">
        <v>935</v>
      </c>
      <c r="D2969" s="85" t="s">
        <v>935</v>
      </c>
      <c r="E2969" s="85" t="s">
        <v>12902</v>
      </c>
      <c r="F2969" s="85" t="s">
        <v>198</v>
      </c>
      <c r="G2969" s="85" t="s">
        <v>198</v>
      </c>
      <c r="H2969" s="840">
        <v>1.14944799658165</v>
      </c>
      <c r="I2969" s="840">
        <v>1.15585844817311</v>
      </c>
      <c r="J2969" s="86">
        <v>5588.4166666666697</v>
      </c>
      <c r="K2969" s="44">
        <v>6423.5943415635002</v>
      </c>
      <c r="L2969" s="45">
        <v>6043.7489423674797</v>
      </c>
      <c r="M2969" s="46">
        <v>1.0814778680367101</v>
      </c>
      <c r="N2969" s="139">
        <v>6459.41861607805</v>
      </c>
      <c r="O2969" s="45">
        <v>5999.8013303574799</v>
      </c>
      <c r="P2969" s="99">
        <v>1.0736138137559801</v>
      </c>
      <c r="Q2969" s="86">
        <v>5612.0191260482998</v>
      </c>
      <c r="R2969" s="44">
        <v>6450.7241412141202</v>
      </c>
      <c r="S2969" s="45">
        <v>6069.5849580935401</v>
      </c>
      <c r="T2969" s="140">
        <v>1.0815331918455899</v>
      </c>
      <c r="U2969" s="44">
        <v>6486.6997181519801</v>
      </c>
      <c r="V2969" s="45">
        <v>6025.4053566483299</v>
      </c>
      <c r="W2969" s="99">
        <v>1.07366087344237</v>
      </c>
      <c r="X2969" s="86">
        <v>5632.8073355326496</v>
      </c>
      <c r="Y2969" s="44">
        <v>6474.6191069584202</v>
      </c>
      <c r="Z2969" s="45">
        <v>6092.3664250007096</v>
      </c>
      <c r="AA2969" s="46">
        <v>1.08158615448625</v>
      </c>
      <c r="AB2969" s="139">
        <v>6510.7279457068498</v>
      </c>
      <c r="AC2969" s="45">
        <v>6047.98297027229</v>
      </c>
      <c r="AD2969" s="99">
        <v>1.0737066989883799</v>
      </c>
      <c r="AE2969" s="142">
        <v>5656.9330129232403</v>
      </c>
      <c r="AF2969" s="44">
        <v>6502.3503185012096</v>
      </c>
      <c r="AG2969" s="45">
        <v>6118.6784118207597</v>
      </c>
      <c r="AH2969" s="140">
        <v>1.08162468918099</v>
      </c>
      <c r="AI2969" s="44">
        <v>6538.6138137366697</v>
      </c>
      <c r="AJ2969" s="45">
        <v>6074.07742829584</v>
      </c>
      <c r="AK2969" s="46">
        <v>1.07374038448389</v>
      </c>
    </row>
    <row r="2970" spans="1:37" x14ac:dyDescent="0.2">
      <c r="A2970" s="35" t="s">
        <v>4272</v>
      </c>
      <c r="B2970" s="35" t="s">
        <v>10301</v>
      </c>
      <c r="C2970" s="85" t="s">
        <v>935</v>
      </c>
      <c r="D2970" s="85" t="s">
        <v>935</v>
      </c>
      <c r="E2970" s="85" t="s">
        <v>12902</v>
      </c>
      <c r="F2970" s="85" t="s">
        <v>191</v>
      </c>
      <c r="G2970" s="85" t="s">
        <v>191</v>
      </c>
      <c r="H2970" s="840">
        <v>1.1524436175771999</v>
      </c>
      <c r="I2970" s="840">
        <v>1.15799513534885</v>
      </c>
      <c r="J2970" s="86">
        <v>10079</v>
      </c>
      <c r="K2970" s="44">
        <v>11615.479221560599</v>
      </c>
      <c r="L2970" s="45">
        <v>10928.6229060522</v>
      </c>
      <c r="M2970" s="46">
        <v>1.0842963494446101</v>
      </c>
      <c r="N2970" s="139">
        <v>11671.4329691811</v>
      </c>
      <c r="O2970" s="45">
        <v>10840.956937110301</v>
      </c>
      <c r="P2970" s="99">
        <v>1.0755984658309701</v>
      </c>
      <c r="Q2970" s="86">
        <v>10115.442748290199</v>
      </c>
      <c r="R2970" s="44">
        <v>11657.477434234601</v>
      </c>
      <c r="S2970" s="45">
        <v>10968.6987282684</v>
      </c>
      <c r="T2970" s="140">
        <v>1.08435181743502</v>
      </c>
      <c r="U2970" s="44">
        <v>11713.633494419901</v>
      </c>
      <c r="V2970" s="45">
        <v>10880.631610800099</v>
      </c>
      <c r="W2970" s="99">
        <v>1.07564561251056</v>
      </c>
      <c r="X2970" s="86">
        <v>10151.4187618756</v>
      </c>
      <c r="Y2970" s="44">
        <v>11698.937761477</v>
      </c>
      <c r="Z2970" s="45">
        <v>11008.248431107701</v>
      </c>
      <c r="AA2970" s="46">
        <v>1.0844049181036699</v>
      </c>
      <c r="AB2970" s="139">
        <v>11755.293543141001</v>
      </c>
      <c r="AC2970" s="45">
        <v>10919.7951062214</v>
      </c>
      <c r="AD2970" s="99">
        <v>1.0756915227683701</v>
      </c>
      <c r="AE2970" s="142">
        <v>10190.7780073555</v>
      </c>
      <c r="AF2970" s="44">
        <v>11744.297072723</v>
      </c>
      <c r="AG2970" s="45">
        <v>11051.323512425501</v>
      </c>
      <c r="AH2970" s="140">
        <v>1.0844435532251699</v>
      </c>
      <c r="AI2970" s="44">
        <v>11800.8713579378</v>
      </c>
      <c r="AJ2970" s="45">
        <v>10962.4774289139</v>
      </c>
      <c r="AK2970" s="46">
        <v>1.07572527053394</v>
      </c>
    </row>
    <row r="2971" spans="1:37" x14ac:dyDescent="0.2">
      <c r="A2971" s="35" t="s">
        <v>4271</v>
      </c>
      <c r="B2971" s="35" t="s">
        <v>10300</v>
      </c>
      <c r="C2971" s="85" t="s">
        <v>935</v>
      </c>
      <c r="D2971" s="85" t="s">
        <v>935</v>
      </c>
      <c r="E2971" s="85" t="s">
        <v>12902</v>
      </c>
      <c r="F2971" s="85" t="s">
        <v>191</v>
      </c>
      <c r="G2971" s="85" t="s">
        <v>191</v>
      </c>
      <c r="H2971" s="840">
        <v>1.1524436175771999</v>
      </c>
      <c r="I2971" s="840">
        <v>1.15799513534885</v>
      </c>
      <c r="J2971" s="86">
        <v>12693.083333333299</v>
      </c>
      <c r="K2971" s="44">
        <v>14628.062874875601</v>
      </c>
      <c r="L2971" s="45">
        <v>13763.0639215296</v>
      </c>
      <c r="M2971" s="46">
        <v>1.0842963494446101</v>
      </c>
      <c r="N2971" s="139">
        <v>14698.5287525776</v>
      </c>
      <c r="O2971" s="45">
        <v>13652.6609599979</v>
      </c>
      <c r="P2971" s="99">
        <v>1.0755984658309701</v>
      </c>
      <c r="Q2971" s="86">
        <v>12741.109114913999</v>
      </c>
      <c r="R2971" s="44">
        <v>14683.4098803374</v>
      </c>
      <c r="S2971" s="45">
        <v>13815.844824895001</v>
      </c>
      <c r="T2971" s="140">
        <v>1.08435181743502</v>
      </c>
      <c r="U2971" s="44">
        <v>14754.1423740194</v>
      </c>
      <c r="V2971" s="45">
        <v>13704.9181179756</v>
      </c>
      <c r="W2971" s="99">
        <v>1.07564561251056</v>
      </c>
      <c r="X2971" s="86">
        <v>12789.2033118004</v>
      </c>
      <c r="Y2971" s="44">
        <v>14738.835730581601</v>
      </c>
      <c r="Z2971" s="45">
        <v>13868.674969944101</v>
      </c>
      <c r="AA2971" s="46">
        <v>1.0844049181036699</v>
      </c>
      <c r="AB2971" s="139">
        <v>14809.8352200523</v>
      </c>
      <c r="AC2971" s="45">
        <v>13757.2375854649</v>
      </c>
      <c r="AD2971" s="99">
        <v>1.0756915227683701</v>
      </c>
      <c r="AE2971" s="142">
        <v>12843.898776112101</v>
      </c>
      <c r="AF2971" s="44">
        <v>14801.869169338101</v>
      </c>
      <c r="AG2971" s="45">
        <v>13928.4832260314</v>
      </c>
      <c r="AH2971" s="140">
        <v>1.0844435532251699</v>
      </c>
      <c r="AI2971" s="44">
        <v>14873.1723016509</v>
      </c>
      <c r="AJ2971" s="45">
        <v>13816.5064856438</v>
      </c>
      <c r="AK2971" s="46">
        <v>1.07572527053394</v>
      </c>
    </row>
    <row r="2972" spans="1:37" x14ac:dyDescent="0.2">
      <c r="A2972" s="35" t="s">
        <v>4270</v>
      </c>
      <c r="B2972" s="35" t="s">
        <v>10299</v>
      </c>
      <c r="C2972" s="85" t="s">
        <v>935</v>
      </c>
      <c r="D2972" s="85" t="s">
        <v>935</v>
      </c>
      <c r="E2972" s="85" t="s">
        <v>12902</v>
      </c>
      <c r="F2972" s="85" t="s">
        <v>198</v>
      </c>
      <c r="G2972" s="85" t="s">
        <v>198</v>
      </c>
      <c r="H2972" s="840">
        <v>1.14944799658165</v>
      </c>
      <c r="I2972" s="840">
        <v>1.15585844817311</v>
      </c>
      <c r="J2972" s="86">
        <v>6396.9166666666697</v>
      </c>
      <c r="K2972" s="44">
        <v>7352.9230467997604</v>
      </c>
      <c r="L2972" s="45">
        <v>6918.1237986751503</v>
      </c>
      <c r="M2972" s="46">
        <v>1.0814778680367101</v>
      </c>
      <c r="N2972" s="139">
        <v>7393.93017142601</v>
      </c>
      <c r="O2972" s="45">
        <v>6867.8180987791902</v>
      </c>
      <c r="P2972" s="99">
        <v>1.0736138137559801</v>
      </c>
      <c r="Q2972" s="86">
        <v>6417.6070189388201</v>
      </c>
      <c r="R2972" s="44">
        <v>7376.70553076756</v>
      </c>
      <c r="S2972" s="45">
        <v>6940.8550032035901</v>
      </c>
      <c r="T2972" s="140">
        <v>1.0815331918455899</v>
      </c>
      <c r="U2972" s="44">
        <v>7417.8452898954602</v>
      </c>
      <c r="V2972" s="45">
        <v>6890.3335573637596</v>
      </c>
      <c r="W2972" s="99">
        <v>1.07366087344237</v>
      </c>
      <c r="X2972" s="86">
        <v>6436.2025570242304</v>
      </c>
      <c r="Y2972" s="44">
        <v>7398.0801347651905</v>
      </c>
      <c r="Z2972" s="45">
        <v>6961.3075731464196</v>
      </c>
      <c r="AA2972" s="46">
        <v>1.08158615448625</v>
      </c>
      <c r="AB2972" s="139">
        <v>7439.3390996897997</v>
      </c>
      <c r="AC2972" s="45">
        <v>6910.5938015230504</v>
      </c>
      <c r="AD2972" s="99">
        <v>1.0737066989883799</v>
      </c>
      <c r="AE2972" s="142">
        <v>6458.3456782794001</v>
      </c>
      <c r="AF2972" s="44">
        <v>7423.5325011300001</v>
      </c>
      <c r="AG2972" s="45">
        <v>6985.5061368923098</v>
      </c>
      <c r="AH2972" s="140">
        <v>1.08162468918099</v>
      </c>
      <c r="AI2972" s="44">
        <v>7464.9334134615001</v>
      </c>
      <c r="AJ2972" s="45">
        <v>6934.5865717256202</v>
      </c>
      <c r="AK2972" s="46">
        <v>1.07374038448389</v>
      </c>
    </row>
    <row r="2973" spans="1:37" x14ac:dyDescent="0.2">
      <c r="A2973" s="35" t="s">
        <v>4269</v>
      </c>
      <c r="B2973" s="35" t="s">
        <v>10134</v>
      </c>
      <c r="C2973" s="85" t="s">
        <v>935</v>
      </c>
      <c r="D2973" s="85" t="s">
        <v>935</v>
      </c>
      <c r="E2973" s="85" t="s">
        <v>12902</v>
      </c>
      <c r="F2973" s="85" t="s">
        <v>198</v>
      </c>
      <c r="G2973" s="85" t="s">
        <v>198</v>
      </c>
      <c r="H2973" s="840">
        <v>1.14944799658165</v>
      </c>
      <c r="I2973" s="840">
        <v>1.15585844817311</v>
      </c>
      <c r="J2973" s="86">
        <v>10078.416666666701</v>
      </c>
      <c r="K2973" s="44">
        <v>11584.6158462151</v>
      </c>
      <c r="L2973" s="45">
        <v>10899.584569852301</v>
      </c>
      <c r="M2973" s="46">
        <v>1.0814778680367101</v>
      </c>
      <c r="N2973" s="139">
        <v>11649.223048375299</v>
      </c>
      <c r="O2973" s="45">
        <v>10820.3273541218</v>
      </c>
      <c r="P2973" s="99">
        <v>1.0736138137559801</v>
      </c>
      <c r="Q2973" s="86">
        <v>10111.06374618</v>
      </c>
      <c r="R2973" s="44">
        <v>11622.141966355999</v>
      </c>
      <c r="S2973" s="45">
        <v>10935.4510463604</v>
      </c>
      <c r="T2973" s="140">
        <v>1.0815331918455899</v>
      </c>
      <c r="U2973" s="44">
        <v>11686.958451039</v>
      </c>
      <c r="V2973" s="45">
        <v>10855.853533155199</v>
      </c>
      <c r="W2973" s="99">
        <v>1.07366087344237</v>
      </c>
      <c r="X2973" s="86">
        <v>10144.1464428248</v>
      </c>
      <c r="Y2973" s="44">
        <v>11660.168805735801</v>
      </c>
      <c r="Z2973" s="45">
        <v>10971.7683416403</v>
      </c>
      <c r="AA2973" s="46">
        <v>1.08158615448625</v>
      </c>
      <c r="AB2973" s="139">
        <v>11725.197365444201</v>
      </c>
      <c r="AC2973" s="45">
        <v>10891.8379911801</v>
      </c>
      <c r="AD2973" s="99">
        <v>1.0737066989883799</v>
      </c>
      <c r="AE2973" s="142">
        <v>10184.224277518901</v>
      </c>
      <c r="AF2973" s="44">
        <v>11706.2361925322</v>
      </c>
      <c r="AG2973" s="45">
        <v>11015.508418720799</v>
      </c>
      <c r="AH2973" s="140">
        <v>1.08162468918099</v>
      </c>
      <c r="AI2973" s="44">
        <v>11771.521669259801</v>
      </c>
      <c r="AJ2973" s="45">
        <v>10935.212891413301</v>
      </c>
      <c r="AK2973" s="46">
        <v>1.07374038448389</v>
      </c>
    </row>
    <row r="2974" spans="1:37" x14ac:dyDescent="0.2">
      <c r="A2974" s="35" t="s">
        <v>4268</v>
      </c>
      <c r="B2974" s="35" t="s">
        <v>10298</v>
      </c>
      <c r="C2974" s="85" t="s">
        <v>935</v>
      </c>
      <c r="D2974" s="85" t="s">
        <v>935</v>
      </c>
      <c r="E2974" s="85" t="s">
        <v>12902</v>
      </c>
      <c r="F2974" s="85" t="s">
        <v>198</v>
      </c>
      <c r="G2974" s="85" t="s">
        <v>198</v>
      </c>
      <c r="H2974" s="840">
        <v>1.14944799658165</v>
      </c>
      <c r="I2974" s="840">
        <v>1.15585844817311</v>
      </c>
      <c r="J2974" s="86">
        <v>12213.333333333299</v>
      </c>
      <c r="K2974" s="44">
        <v>14038.591531583899</v>
      </c>
      <c r="L2974" s="45">
        <v>13208.449694954999</v>
      </c>
      <c r="M2974" s="46">
        <v>1.0814778680367101</v>
      </c>
      <c r="N2974" s="139">
        <v>14116.884513687501</v>
      </c>
      <c r="O2974" s="45">
        <v>13112.403378673</v>
      </c>
      <c r="P2974" s="99">
        <v>1.0736138137559801</v>
      </c>
      <c r="Q2974" s="86">
        <v>12251.1029777233</v>
      </c>
      <c r="R2974" s="44">
        <v>14082.005773659501</v>
      </c>
      <c r="S2974" s="45">
        <v>13249.9745071261</v>
      </c>
      <c r="T2974" s="140">
        <v>1.0815331918455899</v>
      </c>
      <c r="U2974" s="44">
        <v>14160.5408762401</v>
      </c>
      <c r="V2974" s="45">
        <v>13153.529923694799</v>
      </c>
      <c r="W2974" s="99">
        <v>1.07366087344237</v>
      </c>
      <c r="X2974" s="86">
        <v>12291.0660479582</v>
      </c>
      <c r="Y2974" s="44">
        <v>14127.941244678201</v>
      </c>
      <c r="Z2974" s="45">
        <v>13293.8468613476</v>
      </c>
      <c r="AA2974" s="46">
        <v>1.08158615448625</v>
      </c>
      <c r="AB2974" s="139">
        <v>14206.732528586101</v>
      </c>
      <c r="AC2974" s="45">
        <v>13196.9999534013</v>
      </c>
      <c r="AD2974" s="99">
        <v>1.0737066989883799</v>
      </c>
      <c r="AE2974" s="142">
        <v>12338.019455416699</v>
      </c>
      <c r="AF2974" s="44">
        <v>14181.911744814201</v>
      </c>
      <c r="AG2974" s="45">
        <v>13345.106458574101</v>
      </c>
      <c r="AH2974" s="140">
        <v>1.08162468918099</v>
      </c>
      <c r="AI2974" s="44">
        <v>14261.004021267599</v>
      </c>
      <c r="AJ2974" s="45">
        <v>13247.829753828901</v>
      </c>
      <c r="AK2974" s="46">
        <v>1.07374038448389</v>
      </c>
    </row>
    <row r="2975" spans="1:37" x14ac:dyDescent="0.2">
      <c r="A2975" s="35" t="s">
        <v>4267</v>
      </c>
      <c r="B2975" s="35" t="s">
        <v>10297</v>
      </c>
      <c r="C2975" s="85" t="s">
        <v>935</v>
      </c>
      <c r="D2975" s="85" t="s">
        <v>935</v>
      </c>
      <c r="E2975" s="85" t="s">
        <v>12902</v>
      </c>
      <c r="F2975" s="85" t="s">
        <v>198</v>
      </c>
      <c r="G2975" s="85" t="s">
        <v>198</v>
      </c>
      <c r="H2975" s="840">
        <v>1.14944799658165</v>
      </c>
      <c r="I2975" s="840">
        <v>1.15585844817311</v>
      </c>
      <c r="J2975" s="86">
        <v>18003.166666666701</v>
      </c>
      <c r="K2975" s="44">
        <v>20693.7038571255</v>
      </c>
      <c r="L2975" s="45">
        <v>19470.0263045762</v>
      </c>
      <c r="M2975" s="46">
        <v>1.0814778680367101</v>
      </c>
      <c r="N2975" s="139">
        <v>20809.112285535099</v>
      </c>
      <c r="O2975" s="45">
        <v>19328.448424684499</v>
      </c>
      <c r="P2975" s="99">
        <v>1.0736138137559801</v>
      </c>
      <c r="Q2975" s="86">
        <v>18056.221659852999</v>
      </c>
      <c r="R2975" s="44">
        <v>20754.6878127522</v>
      </c>
      <c r="S2975" s="45">
        <v>19528.4030444524</v>
      </c>
      <c r="T2975" s="140">
        <v>1.0815331918455899</v>
      </c>
      <c r="U2975" s="44">
        <v>20870.436347627299</v>
      </c>
      <c r="V2975" s="45">
        <v>19386.2587183869</v>
      </c>
      <c r="W2975" s="99">
        <v>1.07366087344237</v>
      </c>
      <c r="X2975" s="86">
        <v>18107.266781302202</v>
      </c>
      <c r="Y2975" s="44">
        <v>20813.361525337299</v>
      </c>
      <c r="Z2975" s="45">
        <v>19584.569046245299</v>
      </c>
      <c r="AA2975" s="46">
        <v>1.08158615448625</v>
      </c>
      <c r="AB2975" s="139">
        <v>20929.437282492399</v>
      </c>
      <c r="AC2975" s="45">
        <v>19441.893643453899</v>
      </c>
      <c r="AD2975" s="99">
        <v>1.0737066989883799</v>
      </c>
      <c r="AE2975" s="142">
        <v>18165.307279215001</v>
      </c>
      <c r="AF2975" s="44">
        <v>20880.0760593837</v>
      </c>
      <c r="AG2975" s="45">
        <v>19648.044839758</v>
      </c>
      <c r="AH2975" s="140">
        <v>1.08162468918099</v>
      </c>
      <c r="AI2975" s="44">
        <v>20996.523882341098</v>
      </c>
      <c r="AJ2975" s="45">
        <v>19504.8240222524</v>
      </c>
      <c r="AK2975" s="46">
        <v>1.07374038448389</v>
      </c>
    </row>
    <row r="2976" spans="1:37" x14ac:dyDescent="0.2">
      <c r="A2976" s="35" t="s">
        <v>4266</v>
      </c>
      <c r="B2976" s="35" t="s">
        <v>10296</v>
      </c>
      <c r="C2976" s="85" t="s">
        <v>935</v>
      </c>
      <c r="D2976" s="85" t="s">
        <v>935</v>
      </c>
      <c r="E2976" s="85" t="s">
        <v>12902</v>
      </c>
      <c r="F2976" s="85" t="s">
        <v>198</v>
      </c>
      <c r="G2976" s="85" t="s">
        <v>198</v>
      </c>
      <c r="H2976" s="840">
        <v>1.14944799658165</v>
      </c>
      <c r="I2976" s="840">
        <v>1.15585844817311</v>
      </c>
      <c r="J2976" s="86">
        <v>21056</v>
      </c>
      <c r="K2976" s="44">
        <v>24202.777016023199</v>
      </c>
      <c r="L2976" s="45">
        <v>22771.597989380902</v>
      </c>
      <c r="M2976" s="46">
        <v>1.0814778680367101</v>
      </c>
      <c r="N2976" s="139">
        <v>24337.755484732901</v>
      </c>
      <c r="O2976" s="45">
        <v>22606.012462445899</v>
      </c>
      <c r="P2976" s="99">
        <v>1.0736138137559801</v>
      </c>
      <c r="Q2976" s="86">
        <v>21114.7295274969</v>
      </c>
      <c r="R2976" s="44">
        <v>24270.283553744699</v>
      </c>
      <c r="S2976" s="45">
        <v>22836.280820830099</v>
      </c>
      <c r="T2976" s="140">
        <v>1.0815331918455899</v>
      </c>
      <c r="U2976" s="44">
        <v>24405.6385052474</v>
      </c>
      <c r="V2976" s="45">
        <v>22670.058946991801</v>
      </c>
      <c r="W2976" s="99">
        <v>1.07366087344237</v>
      </c>
      <c r="X2976" s="86">
        <v>21172.136237122701</v>
      </c>
      <c r="Y2976" s="44">
        <v>24336.2695811144</v>
      </c>
      <c r="Z2976" s="45">
        <v>22899.489414968499</v>
      </c>
      <c r="AA2976" s="46">
        <v>1.08158615448625</v>
      </c>
      <c r="AB2976" s="139">
        <v>24471.992535550198</v>
      </c>
      <c r="AC2976" s="45">
        <v>22732.664509693201</v>
      </c>
      <c r="AD2976" s="99">
        <v>1.0737066989883799</v>
      </c>
      <c r="AE2976" s="142">
        <v>21236.891716818202</v>
      </c>
      <c r="AF2976" s="44">
        <v>24410.702637517999</v>
      </c>
      <c r="AG2976" s="45">
        <v>22970.3464023737</v>
      </c>
      <c r="AH2976" s="140">
        <v>1.08162468918099</v>
      </c>
      <c r="AI2976" s="44">
        <v>24546.840703821701</v>
      </c>
      <c r="AJ2976" s="45">
        <v>22802.908277259201</v>
      </c>
      <c r="AK2976" s="46">
        <v>1.07374038448389</v>
      </c>
    </row>
    <row r="2977" spans="1:37" x14ac:dyDescent="0.2">
      <c r="A2977" s="35" t="s">
        <v>4265</v>
      </c>
      <c r="B2977" s="35" t="s">
        <v>8744</v>
      </c>
      <c r="C2977" s="85" t="s">
        <v>935</v>
      </c>
      <c r="D2977" s="85" t="s">
        <v>935</v>
      </c>
      <c r="E2977" s="85" t="s">
        <v>12902</v>
      </c>
      <c r="F2977" s="85" t="s">
        <v>198</v>
      </c>
      <c r="G2977" s="85" t="s">
        <v>198</v>
      </c>
      <c r="H2977" s="840">
        <v>1.14944799658165</v>
      </c>
      <c r="I2977" s="840">
        <v>1.15585844817311</v>
      </c>
      <c r="J2977" s="86">
        <v>11578.583333333299</v>
      </c>
      <c r="K2977" s="44">
        <v>13308.9794157537</v>
      </c>
      <c r="L2977" s="45">
        <v>12521.981618218701</v>
      </c>
      <c r="M2977" s="46">
        <v>1.0814778680367101</v>
      </c>
      <c r="N2977" s="139">
        <v>13383.203363709599</v>
      </c>
      <c r="O2977" s="45">
        <v>12430.9270103914</v>
      </c>
      <c r="P2977" s="99">
        <v>1.0736138137559801</v>
      </c>
      <c r="Q2977" s="86">
        <v>11619.5362489737</v>
      </c>
      <c r="R2977" s="44">
        <v>13356.0526625906</v>
      </c>
      <c r="S2977" s="45">
        <v>12566.9141271181</v>
      </c>
      <c r="T2977" s="140">
        <v>1.0815331918455899</v>
      </c>
      <c r="U2977" s="44">
        <v>13430.5391372298</v>
      </c>
      <c r="V2977" s="45">
        <v>12475.441438068399</v>
      </c>
      <c r="W2977" s="99">
        <v>1.07366087344237</v>
      </c>
      <c r="X2977" s="86">
        <v>11655.1814405161</v>
      </c>
      <c r="Y2977" s="44">
        <v>13397.024956596901</v>
      </c>
      <c r="Z2977" s="45">
        <v>12606.0828740874</v>
      </c>
      <c r="AA2977" s="46">
        <v>1.08158615448625</v>
      </c>
      <c r="AB2977" s="139">
        <v>13471.7399330109</v>
      </c>
      <c r="AC2977" s="45">
        <v>12514.246390607201</v>
      </c>
      <c r="AD2977" s="99">
        <v>1.0737066989883799</v>
      </c>
      <c r="AE2977" s="142">
        <v>11696.842506765301</v>
      </c>
      <c r="AF2977" s="44">
        <v>13444.912185732401</v>
      </c>
      <c r="AG2977" s="45">
        <v>12651.593640779</v>
      </c>
      <c r="AH2977" s="140">
        <v>1.08162468918099</v>
      </c>
      <c r="AI2977" s="44">
        <v>13519.894228395</v>
      </c>
      <c r="AJ2977" s="45">
        <v>12559.3721704617</v>
      </c>
      <c r="AK2977" s="46">
        <v>1.07374038448389</v>
      </c>
    </row>
    <row r="2978" spans="1:37" x14ac:dyDescent="0.2">
      <c r="A2978" s="35" t="s">
        <v>4264</v>
      </c>
      <c r="B2978" s="35" t="s">
        <v>10295</v>
      </c>
      <c r="C2978" s="85" t="s">
        <v>935</v>
      </c>
      <c r="D2978" s="85" t="s">
        <v>935</v>
      </c>
      <c r="E2978" s="85" t="s">
        <v>12902</v>
      </c>
      <c r="F2978" s="85" t="s">
        <v>191</v>
      </c>
      <c r="G2978" s="85" t="s">
        <v>191</v>
      </c>
      <c r="H2978" s="840">
        <v>1.1524436175771999</v>
      </c>
      <c r="I2978" s="840">
        <v>1.15799513534885</v>
      </c>
      <c r="J2978" s="86">
        <v>11031.583333333299</v>
      </c>
      <c r="K2978" s="44">
        <v>12713.277804271</v>
      </c>
      <c r="L2978" s="45">
        <v>11961.5055369274</v>
      </c>
      <c r="M2978" s="46">
        <v>1.0842963494446101</v>
      </c>
      <c r="N2978" s="139">
        <v>12774.5198351955</v>
      </c>
      <c r="O2978" s="45">
        <v>11865.5541090198</v>
      </c>
      <c r="P2978" s="99">
        <v>1.0755984658309701</v>
      </c>
      <c r="Q2978" s="86">
        <v>11078.2422227979</v>
      </c>
      <c r="R2978" s="44">
        <v>12767.0495436377</v>
      </c>
      <c r="S2978" s="45">
        <v>12012.712088276299</v>
      </c>
      <c r="T2978" s="140">
        <v>1.08435181743502</v>
      </c>
      <c r="U2978" s="44">
        <v>12828.550602216201</v>
      </c>
      <c r="V2978" s="45">
        <v>11916.262641281801</v>
      </c>
      <c r="W2978" s="99">
        <v>1.07564561251056</v>
      </c>
      <c r="X2978" s="86">
        <v>11123.503606046201</v>
      </c>
      <c r="Y2978" s="44">
        <v>12819.210735884901</v>
      </c>
      <c r="Z2978" s="45">
        <v>12062.382016940401</v>
      </c>
      <c r="AA2978" s="46">
        <v>1.0844049181036699</v>
      </c>
      <c r="AB2978" s="139">
        <v>12880.9630638369</v>
      </c>
      <c r="AC2978" s="45">
        <v>11965.4585325073</v>
      </c>
      <c r="AD2978" s="99">
        <v>1.0756915227683701</v>
      </c>
      <c r="AE2978" s="142">
        <v>11177.415191465299</v>
      </c>
      <c r="AF2978" s="44">
        <v>12881.3407984147</v>
      </c>
      <c r="AG2978" s="45">
        <v>12121.2758461056</v>
      </c>
      <c r="AH2978" s="140">
        <v>1.0844435532251699</v>
      </c>
      <c r="AI2978" s="44">
        <v>12943.392417491201</v>
      </c>
      <c r="AJ2978" s="45">
        <v>12023.8279807092</v>
      </c>
      <c r="AK2978" s="46">
        <v>1.07572527053394</v>
      </c>
    </row>
    <row r="2979" spans="1:37" x14ac:dyDescent="0.2">
      <c r="A2979" s="35" t="s">
        <v>4263</v>
      </c>
      <c r="B2979" s="35" t="s">
        <v>10294</v>
      </c>
      <c r="C2979" s="85" t="s">
        <v>935</v>
      </c>
      <c r="D2979" s="85" t="s">
        <v>935</v>
      </c>
      <c r="E2979" s="85" t="s">
        <v>12902</v>
      </c>
      <c r="F2979" s="85" t="s">
        <v>191</v>
      </c>
      <c r="G2979" s="85" t="s">
        <v>191</v>
      </c>
      <c r="H2979" s="840">
        <v>1.1524436175771999</v>
      </c>
      <c r="I2979" s="840">
        <v>1.15799513534885</v>
      </c>
      <c r="J2979" s="86">
        <v>7554.75</v>
      </c>
      <c r="K2979" s="44">
        <v>8706.4234198913691</v>
      </c>
      <c r="L2979" s="45">
        <v>8191.5878459666801</v>
      </c>
      <c r="M2979" s="46">
        <v>1.0842963494446101</v>
      </c>
      <c r="N2979" s="139">
        <v>8748.3637487767392</v>
      </c>
      <c r="O2979" s="45">
        <v>8125.8775097364896</v>
      </c>
      <c r="P2979" s="99">
        <v>1.0755984658309701</v>
      </c>
      <c r="Q2979" s="86">
        <v>7581.4017224766603</v>
      </c>
      <c r="R2979" s="44">
        <v>8737.1380273570394</v>
      </c>
      <c r="S2979" s="45">
        <v>8220.9067364725706</v>
      </c>
      <c r="T2979" s="140">
        <v>1.08435181743502</v>
      </c>
      <c r="U2979" s="44">
        <v>8779.2263137533791</v>
      </c>
      <c r="V2979" s="45">
        <v>8154.9014994620402</v>
      </c>
      <c r="W2979" s="99">
        <v>1.07564561251056</v>
      </c>
      <c r="X2979" s="86">
        <v>7606.7254512988702</v>
      </c>
      <c r="Y2979" s="44">
        <v>8766.32219701145</v>
      </c>
      <c r="Z2979" s="45">
        <v>8248.7704900528606</v>
      </c>
      <c r="AA2979" s="46">
        <v>1.0844049181036699</v>
      </c>
      <c r="AB2979" s="139">
        <v>8808.5510685383906</v>
      </c>
      <c r="AC2979" s="45">
        <v>8182.4900839886304</v>
      </c>
      <c r="AD2979" s="99">
        <v>1.0756915227683701</v>
      </c>
      <c r="AE2979" s="142">
        <v>7635.27858562241</v>
      </c>
      <c r="AF2979" s="44">
        <v>8799.2280744244399</v>
      </c>
      <c r="AG2979" s="45">
        <v>8280.0286392563903</v>
      </c>
      <c r="AH2979" s="140">
        <v>1.0844435532251699</v>
      </c>
      <c r="AI2979" s="44">
        <v>8841.6154591840095</v>
      </c>
      <c r="AJ2979" s="45">
        <v>8213.4621221206799</v>
      </c>
      <c r="AK2979" s="46">
        <v>1.07572527053394</v>
      </c>
    </row>
    <row r="2980" spans="1:37" x14ac:dyDescent="0.2">
      <c r="A2980" s="35" t="s">
        <v>4262</v>
      </c>
      <c r="B2980" s="35" t="s">
        <v>10293</v>
      </c>
      <c r="C2980" s="85" t="s">
        <v>935</v>
      </c>
      <c r="D2980" s="85" t="s">
        <v>935</v>
      </c>
      <c r="E2980" s="85" t="s">
        <v>12902</v>
      </c>
      <c r="F2980" s="85" t="s">
        <v>198</v>
      </c>
      <c r="G2980" s="85" t="s">
        <v>198</v>
      </c>
      <c r="H2980" s="840">
        <v>1.14944799658165</v>
      </c>
      <c r="I2980" s="840">
        <v>1.15585844817311</v>
      </c>
      <c r="J2980" s="86">
        <v>11520.25</v>
      </c>
      <c r="K2980" s="44">
        <v>13241.9282826197</v>
      </c>
      <c r="L2980" s="45">
        <v>12458.895409249901</v>
      </c>
      <c r="M2980" s="46">
        <v>1.0814778680367101</v>
      </c>
      <c r="N2980" s="139">
        <v>13315.7782875662</v>
      </c>
      <c r="O2980" s="45">
        <v>12368.299537922299</v>
      </c>
      <c r="P2980" s="99">
        <v>1.0736138137559801</v>
      </c>
      <c r="Q2980" s="86">
        <v>11537.765884460199</v>
      </c>
      <c r="R2980" s="44">
        <v>13262.061880920901</v>
      </c>
      <c r="S2980" s="45">
        <v>12478.476763787499</v>
      </c>
      <c r="T2980" s="140">
        <v>1.0815331918455899</v>
      </c>
      <c r="U2980" s="44">
        <v>13336.0241705968</v>
      </c>
      <c r="V2980" s="45">
        <v>12387.6477970832</v>
      </c>
      <c r="W2980" s="99">
        <v>1.07366087344237</v>
      </c>
      <c r="X2980" s="86">
        <v>11554.0236497816</v>
      </c>
      <c r="Y2980" s="44">
        <v>13280.7493366985</v>
      </c>
      <c r="Z2980" s="45">
        <v>12496.6720082105</v>
      </c>
      <c r="AA2980" s="46">
        <v>1.08158615448625</v>
      </c>
      <c r="AB2980" s="139">
        <v>13354.8158459919</v>
      </c>
      <c r="AC2980" s="45">
        <v>12405.6325930407</v>
      </c>
      <c r="AD2980" s="99">
        <v>1.0737066989883799</v>
      </c>
      <c r="AE2980" s="142">
        <v>11576.9788377147</v>
      </c>
      <c r="AF2980" s="44">
        <v>13307.135131479299</v>
      </c>
      <c r="AG2980" s="45">
        <v>12521.946136998</v>
      </c>
      <c r="AH2980" s="140">
        <v>1.08162468918099</v>
      </c>
      <c r="AI2980" s="44">
        <v>13381.3487938938</v>
      </c>
      <c r="AJ2980" s="45">
        <v>12430.6697083697</v>
      </c>
      <c r="AK2980" s="46">
        <v>1.07374038448389</v>
      </c>
    </row>
    <row r="2981" spans="1:37" x14ac:dyDescent="0.2">
      <c r="A2981" s="35" t="s">
        <v>4261</v>
      </c>
      <c r="B2981" s="35" t="s">
        <v>10292</v>
      </c>
      <c r="C2981" s="85" t="s">
        <v>935</v>
      </c>
      <c r="D2981" s="85" t="s">
        <v>935</v>
      </c>
      <c r="E2981" s="85" t="s">
        <v>12902</v>
      </c>
      <c r="F2981" s="85" t="s">
        <v>191</v>
      </c>
      <c r="G2981" s="85" t="s">
        <v>191</v>
      </c>
      <c r="H2981" s="840">
        <v>1.1524436175771999</v>
      </c>
      <c r="I2981" s="840">
        <v>1.15799513534885</v>
      </c>
      <c r="J2981" s="86">
        <v>15771.416666666701</v>
      </c>
      <c r="K2981" s="44">
        <v>18175.668477650699</v>
      </c>
      <c r="L2981" s="45">
        <v>17100.889517236599</v>
      </c>
      <c r="M2981" s="46">
        <v>1.0842963494446101</v>
      </c>
      <c r="N2981" s="139">
        <v>18263.223777559801</v>
      </c>
      <c r="O2981" s="45">
        <v>16963.7115706476</v>
      </c>
      <c r="P2981" s="99">
        <v>1.0755984658309701</v>
      </c>
      <c r="Q2981" s="86">
        <v>15829.2881420549</v>
      </c>
      <c r="R2981" s="44">
        <v>18242.362090101698</v>
      </c>
      <c r="S2981" s="45">
        <v>17164.517365539901</v>
      </c>
      <c r="T2981" s="140">
        <v>1.08435181743502</v>
      </c>
      <c r="U2981" s="44">
        <v>18330.238664534802</v>
      </c>
      <c r="V2981" s="45">
        <v>17026.704339166801</v>
      </c>
      <c r="W2981" s="99">
        <v>1.07564561251056</v>
      </c>
      <c r="X2981" s="86">
        <v>15889.7743856694</v>
      </c>
      <c r="Y2981" s="44">
        <v>18312.069075506399</v>
      </c>
      <c r="Z2981" s="45">
        <v>17230.9494913776</v>
      </c>
      <c r="AA2981" s="46">
        <v>1.0844049181036699</v>
      </c>
      <c r="AB2981" s="139">
        <v>18400.281440395898</v>
      </c>
      <c r="AC2981" s="45">
        <v>17092.495605366599</v>
      </c>
      <c r="AD2981" s="99">
        <v>1.0756915227683701</v>
      </c>
      <c r="AE2981" s="142">
        <v>15959.762520320301</v>
      </c>
      <c r="AF2981" s="44">
        <v>18392.726454591</v>
      </c>
      <c r="AG2981" s="45">
        <v>17307.461576165999</v>
      </c>
      <c r="AH2981" s="140">
        <v>1.0844435532251699</v>
      </c>
      <c r="AI2981" s="44">
        <v>18481.327359853902</v>
      </c>
      <c r="AJ2981" s="45">
        <v>17168.3198548291</v>
      </c>
      <c r="AK2981" s="46">
        <v>1.07572527053394</v>
      </c>
    </row>
    <row r="2982" spans="1:37" x14ac:dyDescent="0.2">
      <c r="A2982" s="35" t="s">
        <v>4260</v>
      </c>
      <c r="B2982" s="35" t="s">
        <v>10291</v>
      </c>
      <c r="C2982" s="85" t="s">
        <v>935</v>
      </c>
      <c r="D2982" s="85" t="s">
        <v>935</v>
      </c>
      <c r="E2982" s="85" t="s">
        <v>12902</v>
      </c>
      <c r="F2982" s="85" t="s">
        <v>198</v>
      </c>
      <c r="G2982" s="85" t="s">
        <v>198</v>
      </c>
      <c r="H2982" s="840">
        <v>1.14944799658165</v>
      </c>
      <c r="I2982" s="840">
        <v>1.15585844817311</v>
      </c>
      <c r="J2982" s="86">
        <v>20584.25</v>
      </c>
      <c r="K2982" s="44">
        <v>23660.524923635799</v>
      </c>
      <c r="L2982" s="45">
        <v>22261.410805134601</v>
      </c>
      <c r="M2982" s="46">
        <v>1.0814778680367101</v>
      </c>
      <c r="N2982" s="139">
        <v>23792.479261807199</v>
      </c>
      <c r="O2982" s="45">
        <v>22099.535145806502</v>
      </c>
      <c r="P2982" s="99">
        <v>1.0736138137559801</v>
      </c>
      <c r="Q2982" s="86">
        <v>20650.991890804398</v>
      </c>
      <c r="R2982" s="44">
        <v>23737.241256308898</v>
      </c>
      <c r="S2982" s="45">
        <v>22334.733174439101</v>
      </c>
      <c r="T2982" s="140">
        <v>1.0815331918455899</v>
      </c>
      <c r="U2982" s="44">
        <v>23869.623440140502</v>
      </c>
      <c r="V2982" s="45">
        <v>22172.1619909324</v>
      </c>
      <c r="W2982" s="99">
        <v>1.07366087344237</v>
      </c>
      <c r="X2982" s="86">
        <v>20723.860646647601</v>
      </c>
      <c r="Y2982" s="44">
        <v>23821.0001017264</v>
      </c>
      <c r="Z2982" s="45">
        <v>22414.640742916501</v>
      </c>
      <c r="AA2982" s="46">
        <v>1.08158615448625</v>
      </c>
      <c r="AB2982" s="139">
        <v>23953.849407189799</v>
      </c>
      <c r="AC2982" s="45">
        <v>22251.348005207201</v>
      </c>
      <c r="AD2982" s="99">
        <v>1.0737066989883799</v>
      </c>
      <c r="AE2982" s="142">
        <v>20807.7809246016</v>
      </c>
      <c r="AF2982" s="44">
        <v>23917.462097093201</v>
      </c>
      <c r="AG2982" s="45">
        <v>22506.209575118301</v>
      </c>
      <c r="AH2982" s="140">
        <v>1.08162468918099</v>
      </c>
      <c r="AI2982" s="44">
        <v>24050.849369436</v>
      </c>
      <c r="AJ2982" s="45">
        <v>22342.1546902384</v>
      </c>
      <c r="AK2982" s="46">
        <v>1.07374038448389</v>
      </c>
    </row>
    <row r="2983" spans="1:37" x14ac:dyDescent="0.2">
      <c r="A2983" s="35" t="s">
        <v>4259</v>
      </c>
      <c r="B2983" s="35" t="s">
        <v>10290</v>
      </c>
      <c r="C2983" s="85" t="s">
        <v>935</v>
      </c>
      <c r="D2983" s="85" t="s">
        <v>935</v>
      </c>
      <c r="E2983" s="85" t="s">
        <v>12902</v>
      </c>
      <c r="F2983" s="85" t="s">
        <v>191</v>
      </c>
      <c r="G2983" s="85" t="s">
        <v>191</v>
      </c>
      <c r="H2983" s="840">
        <v>1.1524436175771999</v>
      </c>
      <c r="I2983" s="840">
        <v>1.15799513534885</v>
      </c>
      <c r="J2983" s="86">
        <v>32106.583333333299</v>
      </c>
      <c r="K2983" s="44">
        <v>37001.027044710601</v>
      </c>
      <c r="L2983" s="45">
        <v>34813.0511014726</v>
      </c>
      <c r="M2983" s="46">
        <v>1.0842963494446101</v>
      </c>
      <c r="N2983" s="139">
        <v>37179.267312672499</v>
      </c>
      <c r="O2983" s="45">
        <v>34533.791776407401</v>
      </c>
      <c r="P2983" s="99">
        <v>1.0755984658309701</v>
      </c>
      <c r="Q2983" s="86">
        <v>32206.450870548098</v>
      </c>
      <c r="R2983" s="44">
        <v>37116.118750576898</v>
      </c>
      <c r="S2983" s="45">
        <v>34923.123534610502</v>
      </c>
      <c r="T2983" s="140">
        <v>1.08435181743502</v>
      </c>
      <c r="U2983" s="44">
        <v>37294.913434946502</v>
      </c>
      <c r="V2983" s="45">
        <v>34642.727573442004</v>
      </c>
      <c r="W2983" s="99">
        <v>1.07564561251056</v>
      </c>
      <c r="X2983" s="86">
        <v>32304.965635691398</v>
      </c>
      <c r="Y2983" s="44">
        <v>37229.651462903399</v>
      </c>
      <c r="Z2983" s="45">
        <v>35031.663614513804</v>
      </c>
      <c r="AA2983" s="46">
        <v>1.0844049181036699</v>
      </c>
      <c r="AB2983" s="139">
        <v>37408.993053742503</v>
      </c>
      <c r="AC2983" s="45">
        <v>34750.177677636901</v>
      </c>
      <c r="AD2983" s="99">
        <v>1.0756915227683701</v>
      </c>
      <c r="AE2983" s="142">
        <v>32417.791650696199</v>
      </c>
      <c r="AF2983" s="44">
        <v>37359.677083792398</v>
      </c>
      <c r="AG2983" s="45">
        <v>35155.265165394099</v>
      </c>
      <c r="AH2983" s="140">
        <v>1.0844435532251699</v>
      </c>
      <c r="AI2983" s="44">
        <v>37539.645030258798</v>
      </c>
      <c r="AJ2983" s="45">
        <v>34872.637693558099</v>
      </c>
      <c r="AK2983" s="46">
        <v>1.07572527053394</v>
      </c>
    </row>
    <row r="2984" spans="1:37" x14ac:dyDescent="0.2">
      <c r="A2984" s="35" t="s">
        <v>4258</v>
      </c>
      <c r="B2984" s="35" t="s">
        <v>10289</v>
      </c>
      <c r="C2984" s="85" t="s">
        <v>935</v>
      </c>
      <c r="D2984" s="85" t="s">
        <v>935</v>
      </c>
      <c r="E2984" s="85" t="s">
        <v>12902</v>
      </c>
      <c r="F2984" s="85" t="s">
        <v>191</v>
      </c>
      <c r="G2984" s="85" t="s">
        <v>191</v>
      </c>
      <c r="H2984" s="840">
        <v>1.1524436175771999</v>
      </c>
      <c r="I2984" s="840">
        <v>1.15799513534885</v>
      </c>
      <c r="J2984" s="86">
        <v>10557.833333333299</v>
      </c>
      <c r="K2984" s="44">
        <v>12167.3076404438</v>
      </c>
      <c r="L2984" s="45">
        <v>11447.820141378001</v>
      </c>
      <c r="M2984" s="46">
        <v>1.0842963494446101</v>
      </c>
      <c r="N2984" s="139">
        <v>12225.919639824</v>
      </c>
      <c r="O2984" s="45">
        <v>11355.989335832401</v>
      </c>
      <c r="P2984" s="99">
        <v>1.0755984658309701</v>
      </c>
      <c r="Q2984" s="86">
        <v>10598.2293796332</v>
      </c>
      <c r="R2984" s="44">
        <v>12213.8618061774</v>
      </c>
      <c r="S2984" s="45">
        <v>11492.209289398499</v>
      </c>
      <c r="T2984" s="140">
        <v>1.08435181743502</v>
      </c>
      <c r="U2984" s="44">
        <v>12272.698064926501</v>
      </c>
      <c r="V2984" s="45">
        <v>11399.9389325829</v>
      </c>
      <c r="W2984" s="99">
        <v>1.07564561251056</v>
      </c>
      <c r="X2984" s="86">
        <v>10641.088991996699</v>
      </c>
      <c r="Y2984" s="44">
        <v>12263.2550928976</v>
      </c>
      <c r="Z2984" s="45">
        <v>11539.249236899999</v>
      </c>
      <c r="AA2984" s="46">
        <v>1.0844049181036699</v>
      </c>
      <c r="AB2984" s="139">
        <v>12322.329287546399</v>
      </c>
      <c r="AC2984" s="45">
        <v>11446.5292217147</v>
      </c>
      <c r="AD2984" s="99">
        <v>1.0756915227683701</v>
      </c>
      <c r="AE2984" s="142">
        <v>10685.8961422431</v>
      </c>
      <c r="AF2984" s="44">
        <v>12314.8928072209</v>
      </c>
      <c r="AG2984" s="45">
        <v>11588.2511818892</v>
      </c>
      <c r="AH2984" s="140">
        <v>1.0844435532251699</v>
      </c>
      <c r="AI2984" s="44">
        <v>12374.215749560501</v>
      </c>
      <c r="AJ2984" s="45">
        <v>11495.088518512001</v>
      </c>
      <c r="AK2984" s="46">
        <v>1.07572527053394</v>
      </c>
    </row>
    <row r="2985" spans="1:37" x14ac:dyDescent="0.2">
      <c r="A2985" s="35" t="s">
        <v>4257</v>
      </c>
      <c r="B2985" s="35" t="s">
        <v>8106</v>
      </c>
      <c r="C2985" s="85" t="s">
        <v>935</v>
      </c>
      <c r="D2985" s="85" t="s">
        <v>935</v>
      </c>
      <c r="E2985" s="85" t="s">
        <v>12902</v>
      </c>
      <c r="F2985" s="85" t="s">
        <v>198</v>
      </c>
      <c r="G2985" s="85" t="s">
        <v>198</v>
      </c>
      <c r="H2985" s="840">
        <v>1.14944799658165</v>
      </c>
      <c r="I2985" s="840">
        <v>1.15585844817311</v>
      </c>
      <c r="J2985" s="86">
        <v>12595.666666666701</v>
      </c>
      <c r="K2985" s="44">
        <v>14478.0638156103</v>
      </c>
      <c r="L2985" s="45">
        <v>13621.9347331677</v>
      </c>
      <c r="M2985" s="46">
        <v>1.0814778680367101</v>
      </c>
      <c r="N2985" s="139">
        <v>14558.807727039</v>
      </c>
      <c r="O2985" s="45">
        <v>13522.8817267991</v>
      </c>
      <c r="P2985" s="99">
        <v>1.0736138137559801</v>
      </c>
      <c r="Q2985" s="86">
        <v>12619.2341746449</v>
      </c>
      <c r="R2985" s="44">
        <v>14505.153440440299</v>
      </c>
      <c r="S2985" s="45">
        <v>13648.120615550701</v>
      </c>
      <c r="T2985" s="140">
        <v>1.0815331918455899</v>
      </c>
      <c r="U2985" s="44">
        <v>14586.048430238099</v>
      </c>
      <c r="V2985" s="45">
        <v>13548.777986123099</v>
      </c>
      <c r="W2985" s="99">
        <v>1.07366087344237</v>
      </c>
      <c r="X2985" s="86">
        <v>12645.0958545393</v>
      </c>
      <c r="Y2985" s="44">
        <v>14534.8800965831</v>
      </c>
      <c r="Z2985" s="45">
        <v>13676.7605984212</v>
      </c>
      <c r="AA2985" s="46">
        <v>1.08158615448625</v>
      </c>
      <c r="AB2985" s="139">
        <v>14615.9408714279</v>
      </c>
      <c r="AC2985" s="45">
        <v>13577.124128369</v>
      </c>
      <c r="AD2985" s="99">
        <v>1.0737066989883799</v>
      </c>
      <c r="AE2985" s="142">
        <v>12677.879221061499</v>
      </c>
      <c r="AF2985" s="44">
        <v>14572.5628715532</v>
      </c>
      <c r="AG2985" s="45">
        <v>13712.7071719547</v>
      </c>
      <c r="AH2985" s="140">
        <v>1.08162468918099</v>
      </c>
      <c r="AI2985" s="44">
        <v>14653.833802582199</v>
      </c>
      <c r="AJ2985" s="45">
        <v>13612.750909262901</v>
      </c>
      <c r="AK2985" s="46">
        <v>1.07374038448389</v>
      </c>
    </row>
    <row r="2986" spans="1:37" x14ac:dyDescent="0.2">
      <c r="A2986" s="35" t="s">
        <v>4256</v>
      </c>
      <c r="B2986" s="35" t="s">
        <v>10288</v>
      </c>
      <c r="C2986" s="85" t="s">
        <v>935</v>
      </c>
      <c r="D2986" s="85" t="s">
        <v>935</v>
      </c>
      <c r="E2986" s="85" t="s">
        <v>12902</v>
      </c>
      <c r="F2986" s="85" t="s">
        <v>191</v>
      </c>
      <c r="G2986" s="85" t="s">
        <v>191</v>
      </c>
      <c r="H2986" s="840">
        <v>1.1524436175771999</v>
      </c>
      <c r="I2986" s="840">
        <v>1.15799513534885</v>
      </c>
      <c r="J2986" s="86">
        <v>4889.6666666666697</v>
      </c>
      <c r="K2986" s="44">
        <v>5635.0651420800004</v>
      </c>
      <c r="L2986" s="45">
        <v>5301.8477166676703</v>
      </c>
      <c r="M2986" s="46">
        <v>1.0842963494446101</v>
      </c>
      <c r="N2986" s="139">
        <v>5662.2102134774404</v>
      </c>
      <c r="O2986" s="45">
        <v>5259.3179650914799</v>
      </c>
      <c r="P2986" s="99">
        <v>1.0755984658309701</v>
      </c>
      <c r="Q2986" s="86">
        <v>4909.7893299372299</v>
      </c>
      <c r="R2986" s="44">
        <v>5658.2553769348096</v>
      </c>
      <c r="S2986" s="45">
        <v>5323.9389831405097</v>
      </c>
      <c r="T2986" s="140">
        <v>1.08435181743502</v>
      </c>
      <c r="U2986" s="44">
        <v>5685.5121596550098</v>
      </c>
      <c r="V2986" s="45">
        <v>5281.1933510981498</v>
      </c>
      <c r="W2986" s="99">
        <v>1.07564561251056</v>
      </c>
      <c r="X2986" s="86">
        <v>4929.3497853582403</v>
      </c>
      <c r="Y2986" s="44">
        <v>5680.7976989416602</v>
      </c>
      <c r="Z2986" s="45">
        <v>5345.4111502957503</v>
      </c>
      <c r="AA2986" s="46">
        <v>1.0844049181036699</v>
      </c>
      <c r="AB2986" s="139">
        <v>5708.1630718777496</v>
      </c>
      <c r="AC2986" s="45">
        <v>5302.4597768699596</v>
      </c>
      <c r="AD2986" s="99">
        <v>1.0756915227683701</v>
      </c>
      <c r="AE2986" s="142">
        <v>4950.9503761154601</v>
      </c>
      <c r="AF2986" s="44">
        <v>5705.6911618957101</v>
      </c>
      <c r="AG2986" s="45">
        <v>5369.0262177161203</v>
      </c>
      <c r="AH2986" s="140">
        <v>1.0844435532251699</v>
      </c>
      <c r="AI2986" s="44">
        <v>5733.1764508952701</v>
      </c>
      <c r="AJ2986" s="45">
        <v>5325.8624327469197</v>
      </c>
      <c r="AK2986" s="46">
        <v>1.07572527053394</v>
      </c>
    </row>
    <row r="2987" spans="1:37" x14ac:dyDescent="0.2">
      <c r="A2987" s="35" t="s">
        <v>4255</v>
      </c>
      <c r="B2987" s="35" t="s">
        <v>10287</v>
      </c>
      <c r="C2987" s="85" t="s">
        <v>935</v>
      </c>
      <c r="D2987" s="85" t="s">
        <v>935</v>
      </c>
      <c r="E2987" s="85" t="s">
        <v>12902</v>
      </c>
      <c r="F2987" s="85" t="s">
        <v>191</v>
      </c>
      <c r="G2987" s="85" t="s">
        <v>191</v>
      </c>
      <c r="H2987" s="840">
        <v>1.1524436175771999</v>
      </c>
      <c r="I2987" s="840">
        <v>1.15799513534885</v>
      </c>
      <c r="J2987" s="86">
        <v>5735.1666666666697</v>
      </c>
      <c r="K2987" s="44">
        <v>6609.4562207415202</v>
      </c>
      <c r="L2987" s="45">
        <v>6218.6202801230902</v>
      </c>
      <c r="M2987" s="46">
        <v>1.0842963494446101</v>
      </c>
      <c r="N2987" s="139">
        <v>6641.2951004148899</v>
      </c>
      <c r="O2987" s="45">
        <v>6168.7364679515604</v>
      </c>
      <c r="P2987" s="99">
        <v>1.0755984658309701</v>
      </c>
      <c r="Q2987" s="86">
        <v>5759.09871719489</v>
      </c>
      <c r="R2987" s="44">
        <v>6637.03655962831</v>
      </c>
      <c r="S2987" s="45">
        <v>6244.8891607779797</v>
      </c>
      <c r="T2987" s="140">
        <v>1.08435181743502</v>
      </c>
      <c r="U2987" s="44">
        <v>6669.0082985054996</v>
      </c>
      <c r="V2987" s="45">
        <v>6194.7492671658902</v>
      </c>
      <c r="W2987" s="99">
        <v>1.07564561251056</v>
      </c>
      <c r="X2987" s="86">
        <v>5785.5956426307102</v>
      </c>
      <c r="Y2987" s="44">
        <v>6667.5727722322399</v>
      </c>
      <c r="Z2987" s="45">
        <v>6273.9283690279099</v>
      </c>
      <c r="AA2987" s="46">
        <v>1.0844049181036699</v>
      </c>
      <c r="AB2987" s="139">
        <v>6699.6916092618703</v>
      </c>
      <c r="AC2987" s="45">
        <v>6223.5161869434996</v>
      </c>
      <c r="AD2987" s="99">
        <v>1.0756915227683701</v>
      </c>
      <c r="AE2987" s="142">
        <v>5814.4859981806303</v>
      </c>
      <c r="AF2987" s="44">
        <v>6700.8672780952702</v>
      </c>
      <c r="AG2987" s="45">
        <v>6305.4818560449803</v>
      </c>
      <c r="AH2987" s="140">
        <v>1.0844435532251699</v>
      </c>
      <c r="AI2987" s="44">
        <v>6733.1465004471802</v>
      </c>
      <c r="AJ2987" s="45">
        <v>6254.78952340867</v>
      </c>
      <c r="AK2987" s="46">
        <v>1.07572527053394</v>
      </c>
    </row>
    <row r="2988" spans="1:37" x14ac:dyDescent="0.2">
      <c r="A2988" s="35" t="s">
        <v>4254</v>
      </c>
      <c r="B2988" s="35" t="s">
        <v>10286</v>
      </c>
      <c r="C2988" s="85" t="s">
        <v>935</v>
      </c>
      <c r="D2988" s="85" t="s">
        <v>935</v>
      </c>
      <c r="E2988" s="85" t="s">
        <v>12902</v>
      </c>
      <c r="F2988" s="85" t="s">
        <v>191</v>
      </c>
      <c r="G2988" s="85" t="s">
        <v>191</v>
      </c>
      <c r="H2988" s="840">
        <v>1.1524436175771999</v>
      </c>
      <c r="I2988" s="840">
        <v>1.15799513534885</v>
      </c>
      <c r="J2988" s="86">
        <v>4440.4166666666697</v>
      </c>
      <c r="K2988" s="44">
        <v>5117.32984688344</v>
      </c>
      <c r="L2988" s="45">
        <v>4814.72758167968</v>
      </c>
      <c r="M2988" s="46">
        <v>1.0842963494446101</v>
      </c>
      <c r="N2988" s="139">
        <v>5141.98089892196</v>
      </c>
      <c r="O2988" s="45">
        <v>4776.1053543169201</v>
      </c>
      <c r="P2988" s="99">
        <v>1.0755984658309701</v>
      </c>
      <c r="Q2988" s="86">
        <v>4465.05465884364</v>
      </c>
      <c r="R2988" s="44">
        <v>5145.7237437177</v>
      </c>
      <c r="S2988" s="45">
        <v>4841.6901342638103</v>
      </c>
      <c r="T2988" s="140">
        <v>1.08435181743502</v>
      </c>
      <c r="U2988" s="44">
        <v>5170.5115740076599</v>
      </c>
      <c r="V2988" s="45">
        <v>4802.8164534050002</v>
      </c>
      <c r="W2988" s="99">
        <v>1.07564561251056</v>
      </c>
      <c r="X2988" s="86">
        <v>4489.5054415183804</v>
      </c>
      <c r="Y2988" s="44">
        <v>5173.90189215598</v>
      </c>
      <c r="Z2988" s="45">
        <v>4868.4417806357196</v>
      </c>
      <c r="AA2988" s="46">
        <v>1.0844049181036699</v>
      </c>
      <c r="AB2988" s="139">
        <v>5198.82546140048</v>
      </c>
      <c r="AC2988" s="45">
        <v>4829.3229448638103</v>
      </c>
      <c r="AD2988" s="99">
        <v>1.0756915227683701</v>
      </c>
      <c r="AE2988" s="142">
        <v>4515.1112678791696</v>
      </c>
      <c r="AF2988" s="44">
        <v>5203.4111633182702</v>
      </c>
      <c r="AG2988" s="45">
        <v>4896.3833065458803</v>
      </c>
      <c r="AH2988" s="140">
        <v>1.0844435532251699</v>
      </c>
      <c r="AI2988" s="44">
        <v>5228.4768837628699</v>
      </c>
      <c r="AJ2988" s="45">
        <v>4857.0192901301698</v>
      </c>
      <c r="AK2988" s="46">
        <v>1.07572527053394</v>
      </c>
    </row>
    <row r="2989" spans="1:37" x14ac:dyDescent="0.2">
      <c r="A2989" s="35" t="s">
        <v>4253</v>
      </c>
      <c r="B2989" s="35" t="s">
        <v>10285</v>
      </c>
      <c r="C2989" s="85" t="s">
        <v>935</v>
      </c>
      <c r="D2989" s="85" t="s">
        <v>935</v>
      </c>
      <c r="E2989" s="85" t="s">
        <v>12902</v>
      </c>
      <c r="F2989" s="85" t="s">
        <v>191</v>
      </c>
      <c r="G2989" s="85" t="s">
        <v>191</v>
      </c>
      <c r="H2989" s="840">
        <v>1.1524436175771999</v>
      </c>
      <c r="I2989" s="840">
        <v>1.15799513534885</v>
      </c>
      <c r="J2989" s="86">
        <v>3350.75</v>
      </c>
      <c r="K2989" s="44">
        <v>3861.55045159681</v>
      </c>
      <c r="L2989" s="45">
        <v>3633.20599290153</v>
      </c>
      <c r="M2989" s="46">
        <v>1.0842963494446101</v>
      </c>
      <c r="N2989" s="139">
        <v>3880.1521997701698</v>
      </c>
      <c r="O2989" s="45">
        <v>3604.0615593831099</v>
      </c>
      <c r="P2989" s="99">
        <v>1.0755984658309701</v>
      </c>
      <c r="Q2989" s="86">
        <v>3366.5396025483501</v>
      </c>
      <c r="R2989" s="44">
        <v>3879.74707827774</v>
      </c>
      <c r="S2989" s="45">
        <v>3650.5133364902699</v>
      </c>
      <c r="T2989" s="140">
        <v>1.08435181743502</v>
      </c>
      <c r="U2989" s="44">
        <v>3898.4364827102399</v>
      </c>
      <c r="V2989" s="45">
        <v>3621.20355282418</v>
      </c>
      <c r="W2989" s="99">
        <v>1.07564561251056</v>
      </c>
      <c r="X2989" s="86">
        <v>3382.1833505232398</v>
      </c>
      <c r="Y2989" s="44">
        <v>3897.7756157863901</v>
      </c>
      <c r="Z2989" s="45">
        <v>3667.65625923576</v>
      </c>
      <c r="AA2989" s="46">
        <v>1.0844049181036699</v>
      </c>
      <c r="AB2989" s="139">
        <v>3916.5518667637998</v>
      </c>
      <c r="AC2989" s="45">
        <v>3638.1859586061901</v>
      </c>
      <c r="AD2989" s="99">
        <v>1.0756915227683701</v>
      </c>
      <c r="AE2989" s="142">
        <v>3400.70751286105</v>
      </c>
      <c r="AF2989" s="44">
        <v>3919.1236684435598</v>
      </c>
      <c r="AG2989" s="45">
        <v>3687.8753387265601</v>
      </c>
      <c r="AH2989" s="140">
        <v>1.0844435532251699</v>
      </c>
      <c r="AI2989" s="44">
        <v>3938.0027566373901</v>
      </c>
      <c r="AJ2989" s="45">
        <v>3658.2270092792601</v>
      </c>
      <c r="AK2989" s="46">
        <v>1.07572527053394</v>
      </c>
    </row>
    <row r="2990" spans="1:37" x14ac:dyDescent="0.2">
      <c r="A2990" s="35" t="s">
        <v>4252</v>
      </c>
      <c r="B2990" s="35" t="s">
        <v>10284</v>
      </c>
      <c r="C2990" s="85" t="s">
        <v>935</v>
      </c>
      <c r="D2990" s="85" t="s">
        <v>935</v>
      </c>
      <c r="E2990" s="85" t="s">
        <v>12902</v>
      </c>
      <c r="F2990" s="85" t="s">
        <v>198</v>
      </c>
      <c r="G2990" s="85" t="s">
        <v>198</v>
      </c>
      <c r="H2990" s="840">
        <v>1.14944799658165</v>
      </c>
      <c r="I2990" s="840">
        <v>1.15585844817311</v>
      </c>
      <c r="J2990" s="86">
        <v>10434.25</v>
      </c>
      <c r="K2990" s="44">
        <v>11993.627758332101</v>
      </c>
      <c r="L2990" s="45">
        <v>11284.410444562</v>
      </c>
      <c r="M2990" s="46">
        <v>1.0814778680367101</v>
      </c>
      <c r="N2990" s="139">
        <v>12060.516012850199</v>
      </c>
      <c r="O2990" s="45">
        <v>11202.354936183299</v>
      </c>
      <c r="P2990" s="99">
        <v>1.0736138137559801</v>
      </c>
      <c r="Q2990" s="86">
        <v>10455.645568011099</v>
      </c>
      <c r="R2990" s="44">
        <v>12018.2208511181</v>
      </c>
      <c r="S2990" s="45">
        <v>11308.127723977301</v>
      </c>
      <c r="T2990" s="140">
        <v>1.0815331918455899</v>
      </c>
      <c r="U2990" s="44">
        <v>12085.2462608893</v>
      </c>
      <c r="V2990" s="45">
        <v>11225.817552954701</v>
      </c>
      <c r="W2990" s="99">
        <v>1.07366087344237</v>
      </c>
      <c r="X2990" s="86">
        <v>10477.313078410099</v>
      </c>
      <c r="Y2990" s="44">
        <v>12043.126527537201</v>
      </c>
      <c r="Z2990" s="45">
        <v>11332.116761826101</v>
      </c>
      <c r="AA2990" s="46">
        <v>1.08158615448625</v>
      </c>
      <c r="AB2990" s="139">
        <v>12110.2908358349</v>
      </c>
      <c r="AC2990" s="45">
        <v>11249.5612396875</v>
      </c>
      <c r="AD2990" s="99">
        <v>1.0737066989883799</v>
      </c>
      <c r="AE2990" s="142">
        <v>10502.442282407699</v>
      </c>
      <c r="AF2990" s="44">
        <v>12072.011240727899</v>
      </c>
      <c r="AG2990" s="45">
        <v>11359.700869350399</v>
      </c>
      <c r="AH2990" s="140">
        <v>1.08162468918099</v>
      </c>
      <c r="AI2990" s="44">
        <v>12139.3366385713</v>
      </c>
      <c r="AJ2990" s="45">
        <v>11276.896414332299</v>
      </c>
      <c r="AK2990" s="46">
        <v>1.07374038448389</v>
      </c>
    </row>
    <row r="2991" spans="1:37" x14ac:dyDescent="0.2">
      <c r="A2991" s="35" t="s">
        <v>4251</v>
      </c>
      <c r="B2991" s="35" t="s">
        <v>13476</v>
      </c>
      <c r="C2991" s="85" t="s">
        <v>935</v>
      </c>
      <c r="D2991" s="85" t="s">
        <v>935</v>
      </c>
      <c r="E2991" s="85" t="s">
        <v>12902</v>
      </c>
      <c r="F2991" s="85" t="s">
        <v>191</v>
      </c>
      <c r="G2991" s="85" t="s">
        <v>191</v>
      </c>
      <c r="H2991" s="840">
        <v>1.1524436175771999</v>
      </c>
      <c r="I2991" s="840">
        <v>1.15799513534885</v>
      </c>
      <c r="J2991" s="86">
        <v>7763.25</v>
      </c>
      <c r="K2991" s="44">
        <v>8946.7079141562208</v>
      </c>
      <c r="L2991" s="45">
        <v>8417.6636348258799</v>
      </c>
      <c r="M2991" s="46">
        <v>1.0842963494446101</v>
      </c>
      <c r="N2991" s="139">
        <v>8989.8057344969693</v>
      </c>
      <c r="O2991" s="45">
        <v>8350.1397898622508</v>
      </c>
      <c r="P2991" s="99">
        <v>1.0755984658309701</v>
      </c>
      <c r="Q2991" s="86">
        <v>7794.0871525746397</v>
      </c>
      <c r="R2991" s="44">
        <v>8982.2459938251195</v>
      </c>
      <c r="S2991" s="45">
        <v>8451.53256914126</v>
      </c>
      <c r="T2991" s="140">
        <v>1.08435181743502</v>
      </c>
      <c r="U2991" s="44">
        <v>9025.5150071664193</v>
      </c>
      <c r="V2991" s="45">
        <v>8383.6756491918495</v>
      </c>
      <c r="W2991" s="99">
        <v>1.07564561251056</v>
      </c>
      <c r="X2991" s="86">
        <v>7825.3659480161896</v>
      </c>
      <c r="Y2991" s="44">
        <v>9018.2930419972308</v>
      </c>
      <c r="Z2991" s="45">
        <v>8485.8653199897508</v>
      </c>
      <c r="AA2991" s="46">
        <v>1.0844049181036699</v>
      </c>
      <c r="AB2991" s="139">
        <v>9061.7357001272994</v>
      </c>
      <c r="AC2991" s="45">
        <v>8417.6798128413193</v>
      </c>
      <c r="AD2991" s="99">
        <v>1.0756915227683701</v>
      </c>
      <c r="AE2991" s="142">
        <v>7858.72517181071</v>
      </c>
      <c r="AF2991" s="44">
        <v>9056.7376665465599</v>
      </c>
      <c r="AG2991" s="45">
        <v>8522.3438491384604</v>
      </c>
      <c r="AH2991" s="140">
        <v>1.0844435532251699</v>
      </c>
      <c r="AI2991" s="44">
        <v>9100.3655190003792</v>
      </c>
      <c r="AJ2991" s="45">
        <v>8453.8292614979691</v>
      </c>
      <c r="AK2991" s="46">
        <v>1.07572527053394</v>
      </c>
    </row>
    <row r="2992" spans="1:37" x14ac:dyDescent="0.2">
      <c r="A2992" s="35" t="s">
        <v>4250</v>
      </c>
      <c r="B2992" s="35" t="s">
        <v>8744</v>
      </c>
      <c r="C2992" s="85" t="s">
        <v>935</v>
      </c>
      <c r="D2992" s="85" t="s">
        <v>935</v>
      </c>
      <c r="E2992" s="85" t="s">
        <v>12902</v>
      </c>
      <c r="F2992" s="85" t="s">
        <v>191</v>
      </c>
      <c r="G2992" s="85" t="s">
        <v>191</v>
      </c>
      <c r="H2992" s="840">
        <v>1.1524436175771999</v>
      </c>
      <c r="I2992" s="840">
        <v>1.15799513534885</v>
      </c>
      <c r="J2992" s="86">
        <v>5881</v>
      </c>
      <c r="K2992" s="44">
        <v>6777.5209149715301</v>
      </c>
      <c r="L2992" s="45">
        <v>6376.7468310837603</v>
      </c>
      <c r="M2992" s="46">
        <v>1.0842963494446101</v>
      </c>
      <c r="N2992" s="139">
        <v>6810.1693909865999</v>
      </c>
      <c r="O2992" s="45">
        <v>6325.5945775519103</v>
      </c>
      <c r="P2992" s="99">
        <v>1.0755984658309701</v>
      </c>
      <c r="Q2992" s="86">
        <v>5910.3005360516499</v>
      </c>
      <c r="R2992" s="44">
        <v>6811.2881307358402</v>
      </c>
      <c r="S2992" s="45">
        <v>6408.84512785478</v>
      </c>
      <c r="T2992" s="140">
        <v>1.08435181743502</v>
      </c>
      <c r="U2992" s="44">
        <v>6844.0992691975198</v>
      </c>
      <c r="V2992" s="45">
        <v>6357.3888402227703</v>
      </c>
      <c r="W2992" s="99">
        <v>1.07564561251056</v>
      </c>
      <c r="X2992" s="86">
        <v>5939.4200577486799</v>
      </c>
      <c r="Y2992" s="44">
        <v>6844.8467376624903</v>
      </c>
      <c r="Z2992" s="45">
        <v>6440.7363213062499</v>
      </c>
      <c r="AA2992" s="46">
        <v>1.0844049181036699</v>
      </c>
      <c r="AB2992" s="139">
        <v>6877.8195336663703</v>
      </c>
      <c r="AC2992" s="45">
        <v>6388.9838062807003</v>
      </c>
      <c r="AD2992" s="99">
        <v>1.0756915227683701</v>
      </c>
      <c r="AE2992" s="142">
        <v>5971.8410165051801</v>
      </c>
      <c r="AF2992" s="44">
        <v>6882.2100646571498</v>
      </c>
      <c r="AG2992" s="45">
        <v>6476.1244912346701</v>
      </c>
      <c r="AH2992" s="140">
        <v>1.0844435532251699</v>
      </c>
      <c r="AI2992" s="44">
        <v>6915.3628461897497</v>
      </c>
      <c r="AJ2992" s="45">
        <v>6424.0602930657296</v>
      </c>
      <c r="AK2992" s="46">
        <v>1.07572527053394</v>
      </c>
    </row>
    <row r="2993" spans="1:37" x14ac:dyDescent="0.2">
      <c r="A2993" s="35" t="s">
        <v>4249</v>
      </c>
      <c r="B2993" s="35" t="s">
        <v>10283</v>
      </c>
      <c r="C2993" s="85" t="s">
        <v>935</v>
      </c>
      <c r="D2993" s="85" t="s">
        <v>935</v>
      </c>
      <c r="E2993" s="85" t="s">
        <v>12902</v>
      </c>
      <c r="F2993" s="85" t="s">
        <v>191</v>
      </c>
      <c r="G2993" s="85" t="s">
        <v>191</v>
      </c>
      <c r="H2993" s="840">
        <v>1.1524436175771999</v>
      </c>
      <c r="I2993" s="840">
        <v>1.15799513534885</v>
      </c>
      <c r="J2993" s="86">
        <v>5770.4166666666697</v>
      </c>
      <c r="K2993" s="44">
        <v>6650.0798582611196</v>
      </c>
      <c r="L2993" s="45">
        <v>6256.84172644101</v>
      </c>
      <c r="M2993" s="46">
        <v>1.0842963494446101</v>
      </c>
      <c r="N2993" s="139">
        <v>6682.1144289359399</v>
      </c>
      <c r="O2993" s="45">
        <v>6206.6513138721002</v>
      </c>
      <c r="P2993" s="99">
        <v>1.0755984658309701</v>
      </c>
      <c r="Q2993" s="86">
        <v>5791.4647344345603</v>
      </c>
      <c r="R2993" s="44">
        <v>6674.3365696225601</v>
      </c>
      <c r="S2993" s="45">
        <v>6279.9853103949499</v>
      </c>
      <c r="T2993" s="140">
        <v>1.08435181743502</v>
      </c>
      <c r="U2993" s="44">
        <v>6706.4879890196498</v>
      </c>
      <c r="V2993" s="45">
        <v>6229.56363160418</v>
      </c>
      <c r="W2993" s="99">
        <v>1.07564561251056</v>
      </c>
      <c r="X2993" s="86">
        <v>5812.6444832719098</v>
      </c>
      <c r="Y2993" s="44">
        <v>6698.7450359920504</v>
      </c>
      <c r="Z2993" s="45">
        <v>6303.2602648482298</v>
      </c>
      <c r="AA2993" s="46">
        <v>1.0844049181036699</v>
      </c>
      <c r="AB2993" s="139">
        <v>6731.0140351412101</v>
      </c>
      <c r="AC2993" s="45">
        <v>6252.61239552195</v>
      </c>
      <c r="AD2993" s="99">
        <v>1.0756915227683701</v>
      </c>
      <c r="AE2993" s="142">
        <v>5836.3035223820498</v>
      </c>
      <c r="AF2993" s="44">
        <v>6726.0107446125403</v>
      </c>
      <c r="AG2993" s="45">
        <v>6329.1417295125402</v>
      </c>
      <c r="AH2993" s="140">
        <v>1.0844435532251699</v>
      </c>
      <c r="AI2993" s="44">
        <v>6758.4110873377804</v>
      </c>
      <c r="AJ2993" s="45">
        <v>6278.25918553262</v>
      </c>
      <c r="AK2993" s="46">
        <v>1.07572527053394</v>
      </c>
    </row>
    <row r="2994" spans="1:37" x14ac:dyDescent="0.2">
      <c r="A2994" s="35" t="s">
        <v>4248</v>
      </c>
      <c r="B2994" s="35" t="s">
        <v>10282</v>
      </c>
      <c r="C2994" s="85" t="s">
        <v>935</v>
      </c>
      <c r="D2994" s="85" t="s">
        <v>935</v>
      </c>
      <c r="E2994" s="85" t="s">
        <v>12902</v>
      </c>
      <c r="F2994" s="85" t="s">
        <v>191</v>
      </c>
      <c r="G2994" s="85" t="s">
        <v>191</v>
      </c>
      <c r="H2994" s="840">
        <v>1.1524436175771999</v>
      </c>
      <c r="I2994" s="840">
        <v>1.15799513534885</v>
      </c>
      <c r="J2994" s="86">
        <v>6238.8333333333303</v>
      </c>
      <c r="K2994" s="44">
        <v>7189.9036561278999</v>
      </c>
      <c r="L2994" s="45">
        <v>6764.74420812669</v>
      </c>
      <c r="M2994" s="46">
        <v>1.0842963494446101</v>
      </c>
      <c r="N2994" s="139">
        <v>7224.5386502522597</v>
      </c>
      <c r="O2994" s="45">
        <v>6710.4795619084198</v>
      </c>
      <c r="P2994" s="99">
        <v>1.0755984658309701</v>
      </c>
      <c r="Q2994" s="86">
        <v>6261.4158768811403</v>
      </c>
      <c r="R2994" s="44">
        <v>7215.9287643082298</v>
      </c>
      <c r="S2994" s="45">
        <v>6789.57768581256</v>
      </c>
      <c r="T2994" s="140">
        <v>1.08435181743502</v>
      </c>
      <c r="U2994" s="44">
        <v>7250.6891258244204</v>
      </c>
      <c r="V2994" s="45">
        <v>6735.0645160711701</v>
      </c>
      <c r="W2994" s="99">
        <v>1.07564561251056</v>
      </c>
      <c r="X2994" s="86">
        <v>6283.0462936393496</v>
      </c>
      <c r="Y2994" s="44">
        <v>7240.8566000467699</v>
      </c>
      <c r="Z2994" s="45">
        <v>6813.36630149555</v>
      </c>
      <c r="AA2994" s="46">
        <v>1.0844049181036699</v>
      </c>
      <c r="AB2994" s="139">
        <v>7275.7370432059997</v>
      </c>
      <c r="AC2994" s="45">
        <v>6758.6196352290999</v>
      </c>
      <c r="AD2994" s="99">
        <v>1.0756915227683701</v>
      </c>
      <c r="AE2994" s="142">
        <v>6310.1887517136902</v>
      </c>
      <c r="AF2994" s="44">
        <v>7272.1367526199001</v>
      </c>
      <c r="AG2994" s="45">
        <v>6843.0435114298698</v>
      </c>
      <c r="AH2994" s="140">
        <v>1.0844435532251699</v>
      </c>
      <c r="AI2994" s="44">
        <v>7307.1678776174904</v>
      </c>
      <c r="AJ2994" s="45">
        <v>6788.0295020574404</v>
      </c>
      <c r="AK2994" s="46">
        <v>1.07572527053394</v>
      </c>
    </row>
    <row r="2995" spans="1:37" x14ac:dyDescent="0.2">
      <c r="A2995" s="35" t="s">
        <v>4247</v>
      </c>
      <c r="B2995" s="35" t="s">
        <v>10281</v>
      </c>
      <c r="C2995" s="85" t="s">
        <v>935</v>
      </c>
      <c r="D2995" s="85" t="s">
        <v>935</v>
      </c>
      <c r="E2995" s="85" t="s">
        <v>12902</v>
      </c>
      <c r="F2995" s="85" t="s">
        <v>191</v>
      </c>
      <c r="G2995" s="85" t="s">
        <v>191</v>
      </c>
      <c r="H2995" s="840">
        <v>1.1524436175771999</v>
      </c>
      <c r="I2995" s="840">
        <v>1.15799513534885</v>
      </c>
      <c r="J2995" s="86">
        <v>25943.083333333299</v>
      </c>
      <c r="K2995" s="44">
        <v>29897.940807773499</v>
      </c>
      <c r="L2995" s="45">
        <v>28129.9905516707</v>
      </c>
      <c r="M2995" s="46">
        <v>1.0842963494446101</v>
      </c>
      <c r="N2995" s="139">
        <v>30041.9642959499</v>
      </c>
      <c r="O2995" s="45">
        <v>27904.340632258201</v>
      </c>
      <c r="P2995" s="99">
        <v>1.0755984658309701</v>
      </c>
      <c r="Q2995" s="86">
        <v>26067.798232121298</v>
      </c>
      <c r="R2995" s="44">
        <v>30041.667696898501</v>
      </c>
      <c r="S2995" s="45">
        <v>28266.664389530099</v>
      </c>
      <c r="T2995" s="140">
        <v>1.08435181743502</v>
      </c>
      <c r="U2995" s="44">
        <v>30186.383542051801</v>
      </c>
      <c r="V2995" s="45">
        <v>28039.712796191801</v>
      </c>
      <c r="W2995" s="99">
        <v>1.07564561251056</v>
      </c>
      <c r="X2995" s="86">
        <v>26186.451794209399</v>
      </c>
      <c r="Y2995" s="44">
        <v>30178.4092372298</v>
      </c>
      <c r="Z2995" s="45">
        <v>28396.717113325401</v>
      </c>
      <c r="AA2995" s="46">
        <v>1.0844049181036699</v>
      </c>
      <c r="AB2995" s="139">
        <v>30323.783789741799</v>
      </c>
      <c r="AC2995" s="45">
        <v>28168.544206413801</v>
      </c>
      <c r="AD2995" s="99">
        <v>1.0756915227683701</v>
      </c>
      <c r="AE2995" s="142">
        <v>26320.440776008199</v>
      </c>
      <c r="AF2995" s="44">
        <v>30332.823984129402</v>
      </c>
      <c r="AG2995" s="45">
        <v>28543.032317586902</v>
      </c>
      <c r="AH2995" s="140">
        <v>1.0844435532251699</v>
      </c>
      <c r="AI2995" s="44">
        <v>30478.942378855001</v>
      </c>
      <c r="AJ2995" s="45">
        <v>28313.563274344</v>
      </c>
      <c r="AK2995" s="46">
        <v>1.07572527053394</v>
      </c>
    </row>
    <row r="2996" spans="1:37" x14ac:dyDescent="0.2">
      <c r="A2996" s="35" t="s">
        <v>4246</v>
      </c>
      <c r="B2996" s="35" t="s">
        <v>10280</v>
      </c>
      <c r="C2996" s="85" t="s">
        <v>935</v>
      </c>
      <c r="D2996" s="85" t="s">
        <v>935</v>
      </c>
      <c r="E2996" s="85" t="s">
        <v>12902</v>
      </c>
      <c r="F2996" s="85" t="s">
        <v>196</v>
      </c>
      <c r="G2996" s="85" t="s">
        <v>196</v>
      </c>
      <c r="H2996" s="840">
        <v>1.1547414699977601</v>
      </c>
      <c r="I2996" s="840">
        <v>1.1574715490536001</v>
      </c>
      <c r="J2996" s="86">
        <v>13653.75</v>
      </c>
      <c r="K2996" s="44">
        <v>15766.551345981899</v>
      </c>
      <c r="L2996" s="45">
        <v>14834.230331996199</v>
      </c>
      <c r="M2996" s="46">
        <v>1.08645832331749</v>
      </c>
      <c r="N2996" s="139">
        <v>15803.8271628906</v>
      </c>
      <c r="O2996" s="45">
        <v>14679.3123146774</v>
      </c>
      <c r="P2996" s="99">
        <v>1.07511213510408</v>
      </c>
      <c r="Q2996" s="86">
        <v>13677.6540259254</v>
      </c>
      <c r="R2996" s="44">
        <v>15794.154316017901</v>
      </c>
      <c r="S2996" s="45">
        <v>14860.9612446189</v>
      </c>
      <c r="T2996" s="140">
        <v>1.0865139019052901</v>
      </c>
      <c r="U2996" s="44">
        <v>15831.495392807199</v>
      </c>
      <c r="V2996" s="45">
        <v>14705.6563874287</v>
      </c>
      <c r="W2996" s="99">
        <v>1.07515926046636</v>
      </c>
      <c r="X2996" s="86">
        <v>13699.2506496346</v>
      </c>
      <c r="Y2996" s="44">
        <v>15819.0928330268</v>
      </c>
      <c r="Z2996" s="45">
        <v>14885.155166320799</v>
      </c>
      <c r="AA2996" s="46">
        <v>1.0865671084511399</v>
      </c>
      <c r="AB2996" s="139">
        <v>15856.4928703061</v>
      </c>
      <c r="AC2996" s="45">
        <v>14729.504849160699</v>
      </c>
      <c r="AD2996" s="99">
        <v>1.0752051499658899</v>
      </c>
      <c r="AE2996" s="142">
        <v>13729.140238271701</v>
      </c>
      <c r="AF2996" s="44">
        <v>15853.607580547199</v>
      </c>
      <c r="AG2996" s="45">
        <v>14918.163694836299</v>
      </c>
      <c r="AH2996" s="140">
        <v>1.0866058206070399</v>
      </c>
      <c r="AI2996" s="44">
        <v>15891.089218766499</v>
      </c>
      <c r="AJ2996" s="45">
        <v>14762.105407106699</v>
      </c>
      <c r="AK2996" s="46">
        <v>1.0752388824724399</v>
      </c>
    </row>
    <row r="2997" spans="1:37" x14ac:dyDescent="0.2">
      <c r="A2997" s="35" t="s">
        <v>4245</v>
      </c>
      <c r="B2997" s="35" t="s">
        <v>10279</v>
      </c>
      <c r="C2997" s="85" t="s">
        <v>935</v>
      </c>
      <c r="D2997" s="85" t="s">
        <v>935</v>
      </c>
      <c r="E2997" s="85" t="s">
        <v>12902</v>
      </c>
      <c r="F2997" s="85" t="s">
        <v>196</v>
      </c>
      <c r="G2997" s="85" t="s">
        <v>196</v>
      </c>
      <c r="H2997" s="840">
        <v>1.1547414699977601</v>
      </c>
      <c r="I2997" s="840">
        <v>1.1574715490536001</v>
      </c>
      <c r="J2997" s="86">
        <v>13245.25</v>
      </c>
      <c r="K2997" s="44">
        <v>15294.8394554878</v>
      </c>
      <c r="L2997" s="45">
        <v>14390.412106921</v>
      </c>
      <c r="M2997" s="46">
        <v>1.08645832331749</v>
      </c>
      <c r="N2997" s="139">
        <v>15331.000035102201</v>
      </c>
      <c r="O2997" s="45">
        <v>14240.1290074874</v>
      </c>
      <c r="P2997" s="99">
        <v>1.07511213510408</v>
      </c>
      <c r="Q2997" s="86">
        <v>13259.6740373673</v>
      </c>
      <c r="R2997" s="44">
        <v>15311.4954896005</v>
      </c>
      <c r="S2997" s="45">
        <v>14406.820176332199</v>
      </c>
      <c r="T2997" s="140">
        <v>1.0865139019052901</v>
      </c>
      <c r="U2997" s="44">
        <v>15347.695447977299</v>
      </c>
      <c r="V2997" s="45">
        <v>14256.2613320407</v>
      </c>
      <c r="W2997" s="99">
        <v>1.07515926046636</v>
      </c>
      <c r="X2997" s="86">
        <v>13278.453853786399</v>
      </c>
      <c r="Y2997" s="44">
        <v>15333.181322418601</v>
      </c>
      <c r="Z2997" s="45">
        <v>14427.9312086105</v>
      </c>
      <c r="AA2997" s="46">
        <v>1.0865671084511399</v>
      </c>
      <c r="AB2997" s="139">
        <v>15369.432551178899</v>
      </c>
      <c r="AC2997" s="45">
        <v>14277.061967175599</v>
      </c>
      <c r="AD2997" s="99">
        <v>1.0752051499658899</v>
      </c>
      <c r="AE2997" s="142">
        <v>13304.2700601468</v>
      </c>
      <c r="AF2997" s="44">
        <v>15362.992366501099</v>
      </c>
      <c r="AG2997" s="45">
        <v>14456.4972862835</v>
      </c>
      <c r="AH2997" s="140">
        <v>1.0866058206070399</v>
      </c>
      <c r="AI2997" s="44">
        <v>15399.314075545601</v>
      </c>
      <c r="AJ2997" s="45">
        <v>14305.2684715839</v>
      </c>
      <c r="AK2997" s="46">
        <v>1.0752388824724399</v>
      </c>
    </row>
    <row r="2998" spans="1:37" x14ac:dyDescent="0.2">
      <c r="A2998" s="35" t="s">
        <v>4244</v>
      </c>
      <c r="B2998" s="35" t="s">
        <v>8529</v>
      </c>
      <c r="C2998" s="85" t="s">
        <v>935</v>
      </c>
      <c r="D2998" s="85" t="s">
        <v>935</v>
      </c>
      <c r="E2998" s="85" t="s">
        <v>12902</v>
      </c>
      <c r="F2998" s="85" t="s">
        <v>196</v>
      </c>
      <c r="G2998" s="85" t="s">
        <v>196</v>
      </c>
      <c r="H2998" s="840">
        <v>1.1547414699977601</v>
      </c>
      <c r="I2998" s="840">
        <v>1.1574715490536001</v>
      </c>
      <c r="J2998" s="86">
        <v>11736.166666666701</v>
      </c>
      <c r="K2998" s="44">
        <v>13552.2383488053</v>
      </c>
      <c r="L2998" s="45">
        <v>12750.855958841301</v>
      </c>
      <c r="M2998" s="46">
        <v>1.08645832331749</v>
      </c>
      <c r="N2998" s="139">
        <v>13584.2790116179</v>
      </c>
      <c r="O2998" s="45">
        <v>12617.695202937401</v>
      </c>
      <c r="P2998" s="99">
        <v>1.07511213510408</v>
      </c>
      <c r="Q2998" s="86">
        <v>11754.485664473201</v>
      </c>
      <c r="R2998" s="44">
        <v>13573.3920552613</v>
      </c>
      <c r="S2998" s="45">
        <v>12771.4120841965</v>
      </c>
      <c r="T2998" s="140">
        <v>1.0865139019052901</v>
      </c>
      <c r="U2998" s="44">
        <v>13605.4827303861</v>
      </c>
      <c r="V2998" s="45">
        <v>12637.9441141774</v>
      </c>
      <c r="W2998" s="99">
        <v>1.07515926046636</v>
      </c>
      <c r="X2998" s="86">
        <v>11767.735675887199</v>
      </c>
      <c r="Y2998" s="44">
        <v>13588.692392919</v>
      </c>
      <c r="Z2998" s="45">
        <v>12786.434526366</v>
      </c>
      <c r="AA2998" s="46">
        <v>1.0865671084511399</v>
      </c>
      <c r="AB2998" s="139">
        <v>13620.819241622499</v>
      </c>
      <c r="AC2998" s="45">
        <v>12652.7300021513</v>
      </c>
      <c r="AD2998" s="99">
        <v>1.0752051499658899</v>
      </c>
      <c r="AE2998" s="142">
        <v>11785.7778577442</v>
      </c>
      <c r="AF2998" s="44">
        <v>13609.5264485186</v>
      </c>
      <c r="AG2998" s="45">
        <v>12806.4948206064</v>
      </c>
      <c r="AH2998" s="140">
        <v>1.0866058206070399</v>
      </c>
      <c r="AI2998" s="44">
        <v>13641.7025538049</v>
      </c>
      <c r="AJ2998" s="45">
        <v>12672.526612829401</v>
      </c>
      <c r="AK2998" s="46">
        <v>1.0752388824724399</v>
      </c>
    </row>
    <row r="2999" spans="1:37" x14ac:dyDescent="0.2">
      <c r="A2999" s="35" t="s">
        <v>4243</v>
      </c>
      <c r="B2999" s="35" t="s">
        <v>10278</v>
      </c>
      <c r="C2999" s="85" t="s">
        <v>935</v>
      </c>
      <c r="D2999" s="85" t="s">
        <v>935</v>
      </c>
      <c r="E2999" s="85" t="s">
        <v>12902</v>
      </c>
      <c r="F2999" s="85" t="s">
        <v>196</v>
      </c>
      <c r="G2999" s="85" t="s">
        <v>196</v>
      </c>
      <c r="H2999" s="840">
        <v>1.1547414699977601</v>
      </c>
      <c r="I2999" s="840">
        <v>1.1574715490536001</v>
      </c>
      <c r="J2999" s="86">
        <v>9597.6666666666697</v>
      </c>
      <c r="K2999" s="44">
        <v>11082.8237152151</v>
      </c>
      <c r="L2999" s="45">
        <v>10427.464834426801</v>
      </c>
      <c r="M2999" s="46">
        <v>1.08645832331749</v>
      </c>
      <c r="N2999" s="139">
        <v>11109.0261039668</v>
      </c>
      <c r="O2999" s="45">
        <v>10318.567902017299</v>
      </c>
      <c r="P2999" s="99">
        <v>1.07511213510408</v>
      </c>
      <c r="Q2999" s="86">
        <v>9633.1387742192401</v>
      </c>
      <c r="R2999" s="44">
        <v>11123.784828834299</v>
      </c>
      <c r="S2999" s="45">
        <v>10466.5391971721</v>
      </c>
      <c r="T2999" s="140">
        <v>1.0865139019052901</v>
      </c>
      <c r="U2999" s="44">
        <v>11150.0840592439</v>
      </c>
      <c r="V2999" s="45">
        <v>10357.1583604593</v>
      </c>
      <c r="W2999" s="99">
        <v>1.07515926046636</v>
      </c>
      <c r="X2999" s="86">
        <v>9662.8283391004607</v>
      </c>
      <c r="Y2999" s="44">
        <v>11158.0686006288</v>
      </c>
      <c r="Z2999" s="45">
        <v>10499.3114478761</v>
      </c>
      <c r="AA2999" s="46">
        <v>1.0865671084511399</v>
      </c>
      <c r="AB2999" s="139">
        <v>11184.4488858976</v>
      </c>
      <c r="AC2999" s="45">
        <v>10389.5227934372</v>
      </c>
      <c r="AD2999" s="99">
        <v>1.0752051499658899</v>
      </c>
      <c r="AE2999" s="142">
        <v>9693.8659448932704</v>
      </c>
      <c r="AF2999" s="44">
        <v>11193.909011167199</v>
      </c>
      <c r="AG2999" s="45">
        <v>10533.411159905399</v>
      </c>
      <c r="AH2999" s="140">
        <v>1.0866058206070399</v>
      </c>
      <c r="AI2999" s="44">
        <v>11220.3740315536</v>
      </c>
      <c r="AJ2999" s="45">
        <v>10423.221585424701</v>
      </c>
      <c r="AK2999" s="46">
        <v>1.0752388824724399</v>
      </c>
    </row>
    <row r="3000" spans="1:37" x14ac:dyDescent="0.2">
      <c r="A3000" s="35" t="s">
        <v>4242</v>
      </c>
      <c r="B3000" s="35" t="s">
        <v>10277</v>
      </c>
      <c r="C3000" s="85" t="s">
        <v>935</v>
      </c>
      <c r="D3000" s="85" t="s">
        <v>935</v>
      </c>
      <c r="E3000" s="85" t="s">
        <v>12902</v>
      </c>
      <c r="F3000" s="85" t="s">
        <v>196</v>
      </c>
      <c r="G3000" s="85" t="s">
        <v>196</v>
      </c>
      <c r="H3000" s="840">
        <v>1.1547414699977601</v>
      </c>
      <c r="I3000" s="840">
        <v>1.1574715490536001</v>
      </c>
      <c r="J3000" s="86">
        <v>5118.8333333333303</v>
      </c>
      <c r="K3000" s="44">
        <v>5910.9291280068501</v>
      </c>
      <c r="L3000" s="45">
        <v>5561.3990806750198</v>
      </c>
      <c r="M3000" s="46">
        <v>1.08645832331749</v>
      </c>
      <c r="N3000" s="139">
        <v>5924.9039476805401</v>
      </c>
      <c r="O3000" s="45">
        <v>5503.31983424195</v>
      </c>
      <c r="P3000" s="99">
        <v>1.07511213510408</v>
      </c>
      <c r="Q3000" s="86">
        <v>5131.3090382133196</v>
      </c>
      <c r="R3000" s="44">
        <v>5925.3353417992103</v>
      </c>
      <c r="S3000" s="45">
        <v>5575.2386049910301</v>
      </c>
      <c r="T3000" s="140">
        <v>1.0865139019052901</v>
      </c>
      <c r="U3000" s="44">
        <v>5939.3442211335096</v>
      </c>
      <c r="V3000" s="45">
        <v>5516.9744307497604</v>
      </c>
      <c r="W3000" s="99">
        <v>1.07515926046636</v>
      </c>
      <c r="X3000" s="86">
        <v>5141.5261384170899</v>
      </c>
      <c r="Y3000" s="44">
        <v>5937.1334511076402</v>
      </c>
      <c r="Z3000" s="45">
        <v>5586.6131892457997</v>
      </c>
      <c r="AA3000" s="46">
        <v>1.0865671084511399</v>
      </c>
      <c r="AB3000" s="139">
        <v>5951.1702239332099</v>
      </c>
      <c r="AC3000" s="45">
        <v>5528.1953827103098</v>
      </c>
      <c r="AD3000" s="99">
        <v>1.0752051499658899</v>
      </c>
      <c r="AE3000" s="142">
        <v>5151.9462857357403</v>
      </c>
      <c r="AF3000" s="44">
        <v>5949.1660273399602</v>
      </c>
      <c r="AG3000" s="45">
        <v>5598.13482153526</v>
      </c>
      <c r="AH3000" s="140">
        <v>1.0866058206070399</v>
      </c>
      <c r="AI3000" s="44">
        <v>5963.2312479914899</v>
      </c>
      <c r="AJ3000" s="45">
        <v>5539.5729668325503</v>
      </c>
      <c r="AK3000" s="46">
        <v>1.0752388824724399</v>
      </c>
    </row>
    <row r="3001" spans="1:37" x14ac:dyDescent="0.2">
      <c r="A3001" s="35" t="s">
        <v>4241</v>
      </c>
      <c r="B3001" s="35" t="s">
        <v>10276</v>
      </c>
      <c r="C3001" s="85" t="s">
        <v>935</v>
      </c>
      <c r="D3001" s="85" t="s">
        <v>935</v>
      </c>
      <c r="E3001" s="85" t="s">
        <v>12902</v>
      </c>
      <c r="F3001" s="85" t="s">
        <v>196</v>
      </c>
      <c r="G3001" s="85" t="s">
        <v>196</v>
      </c>
      <c r="H3001" s="840">
        <v>1.1547414699977601</v>
      </c>
      <c r="I3001" s="840">
        <v>1.1574715490536001</v>
      </c>
      <c r="J3001" s="86">
        <v>9719.9166666666697</v>
      </c>
      <c r="K3001" s="44">
        <v>11223.9908599224</v>
      </c>
      <c r="L3001" s="45">
        <v>10560.2843644524</v>
      </c>
      <c r="M3001" s="46">
        <v>1.08645832331749</v>
      </c>
      <c r="N3001" s="139">
        <v>11250.5270008386</v>
      </c>
      <c r="O3001" s="45">
        <v>10450.000360533801</v>
      </c>
      <c r="P3001" s="99">
        <v>1.07511213510408</v>
      </c>
      <c r="Q3001" s="86">
        <v>9751.7524657974991</v>
      </c>
      <c r="R3001" s="44">
        <v>11260.7529774092</v>
      </c>
      <c r="S3001" s="45">
        <v>10595.4146220282</v>
      </c>
      <c r="T3001" s="140">
        <v>1.0865139019052901</v>
      </c>
      <c r="U3001" s="44">
        <v>11287.3760325739</v>
      </c>
      <c r="V3001" s="45">
        <v>10484.686969377801</v>
      </c>
      <c r="W3001" s="99">
        <v>1.07515926046636</v>
      </c>
      <c r="X3001" s="86">
        <v>9777.5911017579801</v>
      </c>
      <c r="Y3001" s="44">
        <v>11290.589921880999</v>
      </c>
      <c r="Z3001" s="45">
        <v>10624.0088910547</v>
      </c>
      <c r="AA3001" s="46">
        <v>1.0865671084511399</v>
      </c>
      <c r="AB3001" s="139">
        <v>11317.2835185645</v>
      </c>
      <c r="AC3001" s="45">
        <v>10512.9163068709</v>
      </c>
      <c r="AD3001" s="99">
        <v>1.0752051499658899</v>
      </c>
      <c r="AE3001" s="142">
        <v>9806.2047489895594</v>
      </c>
      <c r="AF3001" s="44">
        <v>11323.6312869472</v>
      </c>
      <c r="AG3001" s="45">
        <v>10655.479158316401</v>
      </c>
      <c r="AH3001" s="140">
        <v>1.0866058206070399</v>
      </c>
      <c r="AI3001" s="44">
        <v>11350.4030011497</v>
      </c>
      <c r="AJ3001" s="45">
        <v>10544.0126355995</v>
      </c>
      <c r="AK3001" s="46">
        <v>1.0752388824724399</v>
      </c>
    </row>
    <row r="3002" spans="1:37" x14ac:dyDescent="0.2">
      <c r="A3002" s="35" t="s">
        <v>4240</v>
      </c>
      <c r="B3002" s="35" t="s">
        <v>10275</v>
      </c>
      <c r="C3002" s="85" t="s">
        <v>935</v>
      </c>
      <c r="D3002" s="85" t="s">
        <v>935</v>
      </c>
      <c r="E3002" s="85" t="s">
        <v>12902</v>
      </c>
      <c r="F3002" s="85" t="s">
        <v>196</v>
      </c>
      <c r="G3002" s="85" t="s">
        <v>196</v>
      </c>
      <c r="H3002" s="840">
        <v>1.1547414699977601</v>
      </c>
      <c r="I3002" s="840">
        <v>1.1574715490536001</v>
      </c>
      <c r="J3002" s="86">
        <v>8210.25</v>
      </c>
      <c r="K3002" s="44">
        <v>9480.7161540490706</v>
      </c>
      <c r="L3002" s="45">
        <v>8920.0944490174297</v>
      </c>
      <c r="M3002" s="46">
        <v>1.08645832331749</v>
      </c>
      <c r="N3002" s="139">
        <v>9503.1307856173298</v>
      </c>
      <c r="O3002" s="45">
        <v>8826.9394072382893</v>
      </c>
      <c r="P3002" s="99">
        <v>1.07511213510408</v>
      </c>
      <c r="Q3002" s="86">
        <v>8228.7404268397295</v>
      </c>
      <c r="R3002" s="44">
        <v>9502.0678167188707</v>
      </c>
      <c r="S3002" s="45">
        <v>8940.6408689314394</v>
      </c>
      <c r="T3002" s="140">
        <v>1.0865139019052901</v>
      </c>
      <c r="U3002" s="44">
        <v>9524.5329286141805</v>
      </c>
      <c r="V3002" s="45">
        <v>8847.2064718906095</v>
      </c>
      <c r="W3002" s="99">
        <v>1.07515926046636</v>
      </c>
      <c r="X3002" s="86">
        <v>8241.9010032122005</v>
      </c>
      <c r="Y3002" s="44">
        <v>9517.26488002523</v>
      </c>
      <c r="Z3002" s="45">
        <v>8955.3785412008001</v>
      </c>
      <c r="AA3002" s="46">
        <v>1.0865671084511399</v>
      </c>
      <c r="AB3002" s="139">
        <v>9539.7659213344596</v>
      </c>
      <c r="AC3002" s="45">
        <v>8861.7344041628203</v>
      </c>
      <c r="AD3002" s="99">
        <v>1.0752051499658899</v>
      </c>
      <c r="AE3002" s="142">
        <v>8256.1927016693298</v>
      </c>
      <c r="AF3002" s="44">
        <v>9533.7680969103894</v>
      </c>
      <c r="AG3002" s="45">
        <v>8971.2270456872302</v>
      </c>
      <c r="AH3002" s="140">
        <v>1.0866058206070399</v>
      </c>
      <c r="AI3002" s="44">
        <v>9556.3081556862398</v>
      </c>
      <c r="AJ3002" s="45">
        <v>8877.3794140200807</v>
      </c>
      <c r="AK3002" s="46">
        <v>1.0752388824724399</v>
      </c>
    </row>
    <row r="3003" spans="1:37" x14ac:dyDescent="0.2">
      <c r="A3003" s="35" t="s">
        <v>4239</v>
      </c>
      <c r="B3003" s="35" t="s">
        <v>10274</v>
      </c>
      <c r="C3003" s="85" t="s">
        <v>935</v>
      </c>
      <c r="D3003" s="85" t="s">
        <v>935</v>
      </c>
      <c r="E3003" s="85" t="s">
        <v>12902</v>
      </c>
      <c r="F3003" s="85" t="s">
        <v>196</v>
      </c>
      <c r="G3003" s="85" t="s">
        <v>196</v>
      </c>
      <c r="H3003" s="840">
        <v>1.1547414699977601</v>
      </c>
      <c r="I3003" s="840">
        <v>1.1574715490536001</v>
      </c>
      <c r="J3003" s="86">
        <v>6192.0833333333303</v>
      </c>
      <c r="K3003" s="44">
        <v>7150.2554106819398</v>
      </c>
      <c r="L3003" s="45">
        <v>6727.4404761755104</v>
      </c>
      <c r="M3003" s="46">
        <v>1.08645832331749</v>
      </c>
      <c r="N3003" s="139">
        <v>7167.1602877023197</v>
      </c>
      <c r="O3003" s="45">
        <v>6657.1839332423997</v>
      </c>
      <c r="P3003" s="99">
        <v>1.07511213510408</v>
      </c>
      <c r="Q3003" s="86">
        <v>6207.3448104711397</v>
      </c>
      <c r="R3003" s="44">
        <v>7167.8784712263896</v>
      </c>
      <c r="S3003" s="45">
        <v>6744.3664304965496</v>
      </c>
      <c r="T3003" s="140">
        <v>1.0865139019052901</v>
      </c>
      <c r="U3003" s="44">
        <v>7184.8250132858602</v>
      </c>
      <c r="V3003" s="45">
        <v>6673.8842558858296</v>
      </c>
      <c r="W3003" s="99">
        <v>1.07515926046636</v>
      </c>
      <c r="X3003" s="86">
        <v>6219.2878137083999</v>
      </c>
      <c r="Y3003" s="44">
        <v>7181.6695523407698</v>
      </c>
      <c r="Z3003" s="45">
        <v>6757.6735763665301</v>
      </c>
      <c r="AA3003" s="46">
        <v>1.0865671084511399</v>
      </c>
      <c r="AB3003" s="139">
        <v>7198.6486997432503</v>
      </c>
      <c r="AC3003" s="45">
        <v>6687.0102864193996</v>
      </c>
      <c r="AD3003" s="99">
        <v>1.0752051499658899</v>
      </c>
      <c r="AE3003" s="142">
        <v>6235.1620681514596</v>
      </c>
      <c r="AF3003" s="44">
        <v>7200.0002122514597</v>
      </c>
      <c r="AG3003" s="45">
        <v>6775.1633956815804</v>
      </c>
      <c r="AH3003" s="140">
        <v>1.0866058206070399</v>
      </c>
      <c r="AI3003" s="44">
        <v>7217.0226976235199</v>
      </c>
      <c r="AJ3003" s="45">
        <v>6704.2886941937404</v>
      </c>
      <c r="AK3003" s="46">
        <v>1.0752388824724399</v>
      </c>
    </row>
    <row r="3004" spans="1:37" x14ac:dyDescent="0.2">
      <c r="A3004" s="35" t="s">
        <v>4238</v>
      </c>
      <c r="B3004" s="35" t="s">
        <v>7625</v>
      </c>
      <c r="C3004" s="85" t="s">
        <v>935</v>
      </c>
      <c r="D3004" s="85" t="s">
        <v>935</v>
      </c>
      <c r="E3004" s="85" t="s">
        <v>12902</v>
      </c>
      <c r="F3004" s="85" t="s">
        <v>196</v>
      </c>
      <c r="G3004" s="85" t="s">
        <v>196</v>
      </c>
      <c r="H3004" s="840">
        <v>1.1547414699977601</v>
      </c>
      <c r="I3004" s="840">
        <v>1.1574715490536001</v>
      </c>
      <c r="J3004" s="86">
        <v>4230.25</v>
      </c>
      <c r="K3004" s="44">
        <v>4884.8451034580103</v>
      </c>
      <c r="L3004" s="45">
        <v>4595.99032221382</v>
      </c>
      <c r="M3004" s="46">
        <v>1.08645832331749</v>
      </c>
      <c r="N3004" s="139">
        <v>4896.3940203840002</v>
      </c>
      <c r="O3004" s="45">
        <v>4547.9931095240499</v>
      </c>
      <c r="P3004" s="99">
        <v>1.07511213510408</v>
      </c>
      <c r="Q3004" s="86">
        <v>4241.0758626010702</v>
      </c>
      <c r="R3004" s="44">
        <v>4897.3461759519596</v>
      </c>
      <c r="S3004" s="45">
        <v>4607.9878837510296</v>
      </c>
      <c r="T3004" s="140">
        <v>1.0865139019052901</v>
      </c>
      <c r="U3004" s="44">
        <v>4908.9246483386996</v>
      </c>
      <c r="V3004" s="45">
        <v>4559.8319880158797</v>
      </c>
      <c r="W3004" s="99">
        <v>1.07515926046636</v>
      </c>
      <c r="X3004" s="86">
        <v>4255.2200796811803</v>
      </c>
      <c r="Y3004" s="44">
        <v>4913.6790899750204</v>
      </c>
      <c r="Z3004" s="45">
        <v>4623.5821778024001</v>
      </c>
      <c r="AA3004" s="46">
        <v>1.0865671084511399</v>
      </c>
      <c r="AB3004" s="139">
        <v>4925.2961771925702</v>
      </c>
      <c r="AC3004" s="45">
        <v>4575.2345439114897</v>
      </c>
      <c r="AD3004" s="99">
        <v>1.0752051499658899</v>
      </c>
      <c r="AE3004" s="142">
        <v>4268.6300617281204</v>
      </c>
      <c r="AF3004" s="44">
        <v>4929.1641523565404</v>
      </c>
      <c r="AG3004" s="45">
        <v>4638.31827109194</v>
      </c>
      <c r="AH3004" s="140">
        <v>1.0866058206070399</v>
      </c>
      <c r="AI3004" s="44">
        <v>4940.8178498852103</v>
      </c>
      <c r="AJ3004" s="45">
        <v>4589.7970172608202</v>
      </c>
      <c r="AK3004" s="46">
        <v>1.0752388824724399</v>
      </c>
    </row>
    <row r="3005" spans="1:37" x14ac:dyDescent="0.2">
      <c r="A3005" s="35" t="s">
        <v>4237</v>
      </c>
      <c r="B3005" s="35" t="s">
        <v>13041</v>
      </c>
      <c r="C3005" s="85" t="s">
        <v>935</v>
      </c>
      <c r="D3005" s="85" t="s">
        <v>935</v>
      </c>
      <c r="E3005" s="85" t="s">
        <v>12902</v>
      </c>
      <c r="F3005" s="85" t="s">
        <v>196</v>
      </c>
      <c r="G3005" s="85" t="s">
        <v>196</v>
      </c>
      <c r="H3005" s="840">
        <v>1.1547414699977601</v>
      </c>
      <c r="I3005" s="840">
        <v>1.1574715490536001</v>
      </c>
      <c r="J3005" s="86">
        <v>24126.916666666701</v>
      </c>
      <c r="K3005" s="44">
        <v>27860.35121818</v>
      </c>
      <c r="L3005" s="45">
        <v>26212.889428487499</v>
      </c>
      <c r="M3005" s="46">
        <v>1.08645832331749</v>
      </c>
      <c r="N3005" s="139">
        <v>27926.219608053801</v>
      </c>
      <c r="O3005" s="45">
        <v>25939.140890978299</v>
      </c>
      <c r="P3005" s="99">
        <v>1.07511213510408</v>
      </c>
      <c r="Q3005" s="86">
        <v>24182.2574502198</v>
      </c>
      <c r="R3005" s="44">
        <v>27924.255515931</v>
      </c>
      <c r="S3005" s="45">
        <v>26274.3588991166</v>
      </c>
      <c r="T3005" s="140">
        <v>1.0865139019052901</v>
      </c>
      <c r="U3005" s="44">
        <v>27990.274990518901</v>
      </c>
      <c r="V3005" s="45">
        <v>25999.778036585401</v>
      </c>
      <c r="W3005" s="99">
        <v>1.07515926046636</v>
      </c>
      <c r="X3005" s="86">
        <v>24234.894987806099</v>
      </c>
      <c r="Y3005" s="44">
        <v>27985.038263460501</v>
      </c>
      <c r="Z3005" s="45">
        <v>26332.839770517501</v>
      </c>
      <c r="AA3005" s="46">
        <v>1.0865671084511399</v>
      </c>
      <c r="AB3005" s="139">
        <v>28051.201442687299</v>
      </c>
      <c r="AC3005" s="45">
        <v>26057.4838997718</v>
      </c>
      <c r="AD3005" s="99">
        <v>1.0752051499658899</v>
      </c>
      <c r="AE3005" s="142">
        <v>24291.300223876198</v>
      </c>
      <c r="AF3005" s="44">
        <v>28050.171728675599</v>
      </c>
      <c r="AG3005" s="45">
        <v>26395.068213376901</v>
      </c>
      <c r="AH3005" s="140">
        <v>1.0866058206070399</v>
      </c>
      <c r="AI3005" s="44">
        <v>28116.488898656102</v>
      </c>
      <c r="AJ3005" s="45">
        <v>26118.950506523201</v>
      </c>
      <c r="AK3005" s="46">
        <v>1.0752388824724399</v>
      </c>
    </row>
    <row r="3006" spans="1:37" x14ac:dyDescent="0.2">
      <c r="A3006" s="35" t="s">
        <v>4236</v>
      </c>
      <c r="B3006" s="35" t="s">
        <v>10273</v>
      </c>
      <c r="C3006" s="85" t="s">
        <v>935</v>
      </c>
      <c r="D3006" s="85" t="s">
        <v>935</v>
      </c>
      <c r="E3006" s="85" t="s">
        <v>12902</v>
      </c>
      <c r="F3006" s="85" t="s">
        <v>196</v>
      </c>
      <c r="G3006" s="85" t="s">
        <v>196</v>
      </c>
      <c r="H3006" s="840">
        <v>1.1547414699977601</v>
      </c>
      <c r="I3006" s="840">
        <v>1.1574715490536001</v>
      </c>
      <c r="J3006" s="86">
        <v>8449.25</v>
      </c>
      <c r="K3006" s="44">
        <v>9756.6993653785394</v>
      </c>
      <c r="L3006" s="45">
        <v>9179.7579882903101</v>
      </c>
      <c r="M3006" s="46">
        <v>1.08645832331749</v>
      </c>
      <c r="N3006" s="139">
        <v>9779.7664858411408</v>
      </c>
      <c r="O3006" s="45">
        <v>9083.8912075281696</v>
      </c>
      <c r="P3006" s="99">
        <v>1.07511213510408</v>
      </c>
      <c r="Q3006" s="86">
        <v>8468.9881949959708</v>
      </c>
      <c r="R3006" s="44">
        <v>9779.4918776832801</v>
      </c>
      <c r="S3006" s="45">
        <v>9201.6734089349102</v>
      </c>
      <c r="T3006" s="140">
        <v>1.0865139019052901</v>
      </c>
      <c r="U3006" s="44">
        <v>9802.6128849786492</v>
      </c>
      <c r="V3006" s="45">
        <v>9105.5110846301704</v>
      </c>
      <c r="W3006" s="99">
        <v>1.07515926046636</v>
      </c>
      <c r="X3006" s="86">
        <v>8482.9651956880807</v>
      </c>
      <c r="Y3006" s="44">
        <v>9795.6317000086492</v>
      </c>
      <c r="Z3006" s="45">
        <v>9217.3109637704292</v>
      </c>
      <c r="AA3006" s="46">
        <v>1.0865671084511399</v>
      </c>
      <c r="AB3006" s="139">
        <v>9818.7908656208692</v>
      </c>
      <c r="AC3006" s="45">
        <v>9120.9278653852598</v>
      </c>
      <c r="AD3006" s="99">
        <v>1.0752051499658899</v>
      </c>
      <c r="AE3006" s="142">
        <v>8500.3507011265701</v>
      </c>
      <c r="AF3006" s="44">
        <v>9815.7074641153504</v>
      </c>
      <c r="AG3006" s="45">
        <v>9236.5305490452392</v>
      </c>
      <c r="AH3006" s="140">
        <v>1.0866058206070399</v>
      </c>
      <c r="AI3006" s="44">
        <v>9838.9140935318392</v>
      </c>
      <c r="AJ3006" s="45">
        <v>9139.9075885031907</v>
      </c>
      <c r="AK3006" s="46">
        <v>1.0752388824724399</v>
      </c>
    </row>
    <row r="3007" spans="1:37" x14ac:dyDescent="0.2">
      <c r="A3007" s="35" t="s">
        <v>4235</v>
      </c>
      <c r="B3007" s="35" t="s">
        <v>10272</v>
      </c>
      <c r="C3007" s="85" t="s">
        <v>935</v>
      </c>
      <c r="D3007" s="85" t="s">
        <v>935</v>
      </c>
      <c r="E3007" s="85" t="s">
        <v>12902</v>
      </c>
      <c r="F3007" s="85" t="s">
        <v>196</v>
      </c>
      <c r="G3007" s="85" t="s">
        <v>196</v>
      </c>
      <c r="H3007" s="840">
        <v>1.1547414699977601</v>
      </c>
      <c r="I3007" s="840">
        <v>1.1574715490536001</v>
      </c>
      <c r="J3007" s="86">
        <v>4295.1666666666697</v>
      </c>
      <c r="K3007" s="44">
        <v>4959.8070705520304</v>
      </c>
      <c r="L3007" s="45">
        <v>4666.5195750358398</v>
      </c>
      <c r="M3007" s="46">
        <v>1.08645832331749</v>
      </c>
      <c r="N3007" s="139">
        <v>4971.5332151100602</v>
      </c>
      <c r="O3007" s="45">
        <v>4617.7858056278901</v>
      </c>
      <c r="P3007" s="99">
        <v>1.07511213510408</v>
      </c>
      <c r="Q3007" s="86">
        <v>4301.4780769175504</v>
      </c>
      <c r="R3007" s="44">
        <v>4967.0951177029001</v>
      </c>
      <c r="S3007" s="45">
        <v>4673.6157293117503</v>
      </c>
      <c r="T3007" s="140">
        <v>1.0865139019052901</v>
      </c>
      <c r="U3007" s="44">
        <v>4978.8384929098702</v>
      </c>
      <c r="V3007" s="45">
        <v>4624.7739880909203</v>
      </c>
      <c r="W3007" s="99">
        <v>1.07515926046636</v>
      </c>
      <c r="X3007" s="86">
        <v>4306.9602972700604</v>
      </c>
      <c r="Y3007" s="44">
        <v>4973.4256648915998</v>
      </c>
      <c r="Z3007" s="45">
        <v>4679.8013964185802</v>
      </c>
      <c r="AA3007" s="46">
        <v>1.0865671084511399</v>
      </c>
      <c r="AB3007" s="139">
        <v>4985.1840069935397</v>
      </c>
      <c r="AC3007" s="45">
        <v>4630.8658923234098</v>
      </c>
      <c r="AD3007" s="99">
        <v>1.0752051499658899</v>
      </c>
      <c r="AE3007" s="142">
        <v>4313.6529002775696</v>
      </c>
      <c r="AF3007" s="44">
        <v>4981.1538911266098</v>
      </c>
      <c r="AG3007" s="45">
        <v>4687.2403495200297</v>
      </c>
      <c r="AH3007" s="140">
        <v>1.0866058206070399</v>
      </c>
      <c r="AI3007" s="44">
        <v>4992.9305045638403</v>
      </c>
      <c r="AJ3007" s="45">
        <v>4638.2073238684698</v>
      </c>
      <c r="AK3007" s="46">
        <v>1.0752388824724399</v>
      </c>
    </row>
    <row r="3008" spans="1:37" x14ac:dyDescent="0.2">
      <c r="A3008" s="35" t="s">
        <v>4234</v>
      </c>
      <c r="B3008" s="35" t="s">
        <v>10134</v>
      </c>
      <c r="C3008" s="85" t="s">
        <v>935</v>
      </c>
      <c r="D3008" s="85" t="s">
        <v>935</v>
      </c>
      <c r="E3008" s="85" t="s">
        <v>12902</v>
      </c>
      <c r="F3008" s="85" t="s">
        <v>196</v>
      </c>
      <c r="G3008" s="85" t="s">
        <v>196</v>
      </c>
      <c r="H3008" s="840">
        <v>1.1547414699977601</v>
      </c>
      <c r="I3008" s="840">
        <v>1.1574715490536001</v>
      </c>
      <c r="J3008" s="86">
        <v>10732.583333333299</v>
      </c>
      <c r="K3008" s="44">
        <v>12393.3590552067</v>
      </c>
      <c r="L3008" s="45">
        <v>11660.504493198599</v>
      </c>
      <c r="M3008" s="46">
        <v>1.08645832331749</v>
      </c>
      <c r="N3008" s="139">
        <v>12422.6598561802</v>
      </c>
      <c r="O3008" s="45">
        <v>11538.7305826825</v>
      </c>
      <c r="P3008" s="99">
        <v>1.07511213510408</v>
      </c>
      <c r="Q3008" s="86">
        <v>10774.2689071311</v>
      </c>
      <c r="R3008" s="44">
        <v>12441.4951159717</v>
      </c>
      <c r="S3008" s="45">
        <v>11706.3929504639</v>
      </c>
      <c r="T3008" s="140">
        <v>1.0865139019052901</v>
      </c>
      <c r="U3008" s="44">
        <v>12470.909721857101</v>
      </c>
      <c r="V3008" s="45">
        <v>11584.0549902568</v>
      </c>
      <c r="W3008" s="99">
        <v>1.07515926046636</v>
      </c>
      <c r="X3008" s="86">
        <v>10809.9457906015</v>
      </c>
      <c r="Y3008" s="44">
        <v>12482.6926928352</v>
      </c>
      <c r="Z3008" s="45">
        <v>11745.7315402074</v>
      </c>
      <c r="AA3008" s="46">
        <v>1.0865671084511399</v>
      </c>
      <c r="AB3008" s="139">
        <v>12512.204699432899</v>
      </c>
      <c r="AC3008" s="45">
        <v>11622.909384906799</v>
      </c>
      <c r="AD3008" s="99">
        <v>1.0752051499658899</v>
      </c>
      <c r="AE3008" s="142">
        <v>10845.9621135786</v>
      </c>
      <c r="AF3008" s="44">
        <v>12524.2822345737</v>
      </c>
      <c r="AG3008" s="45">
        <v>11785.2855626979</v>
      </c>
      <c r="AH3008" s="140">
        <v>1.0866058206070399</v>
      </c>
      <c r="AI3008" s="44">
        <v>12553.892568580501</v>
      </c>
      <c r="AJ3008" s="45">
        <v>11662.000182342699</v>
      </c>
      <c r="AK3008" s="46">
        <v>1.0752388824724399</v>
      </c>
    </row>
    <row r="3009" spans="1:37" x14ac:dyDescent="0.2">
      <c r="A3009" s="35" t="s">
        <v>4233</v>
      </c>
      <c r="B3009" s="35" t="s">
        <v>10271</v>
      </c>
      <c r="C3009" s="85" t="s">
        <v>935</v>
      </c>
      <c r="D3009" s="85" t="s">
        <v>935</v>
      </c>
      <c r="E3009" s="85" t="s">
        <v>12902</v>
      </c>
      <c r="F3009" s="85" t="s">
        <v>196</v>
      </c>
      <c r="G3009" s="85" t="s">
        <v>196</v>
      </c>
      <c r="H3009" s="840">
        <v>1.1547414699977601</v>
      </c>
      <c r="I3009" s="840">
        <v>1.1574715490536001</v>
      </c>
      <c r="J3009" s="86">
        <v>13638.583333333299</v>
      </c>
      <c r="K3009" s="44">
        <v>15749.0377670202</v>
      </c>
      <c r="L3009" s="45">
        <v>14817.752380759201</v>
      </c>
      <c r="M3009" s="46">
        <v>1.08645832331749</v>
      </c>
      <c r="N3009" s="139">
        <v>15786.272177729999</v>
      </c>
      <c r="O3009" s="45">
        <v>14663.006447295</v>
      </c>
      <c r="P3009" s="99">
        <v>1.07511213510408</v>
      </c>
      <c r="Q3009" s="86">
        <v>13671.838347242299</v>
      </c>
      <c r="R3009" s="44">
        <v>15787.4387106663</v>
      </c>
      <c r="S3009" s="45">
        <v>14854.642428880599</v>
      </c>
      <c r="T3009" s="140">
        <v>1.0865139019052901</v>
      </c>
      <c r="U3009" s="44">
        <v>15824.763910193</v>
      </c>
      <c r="V3009" s="45">
        <v>14699.403606636601</v>
      </c>
      <c r="W3009" s="99">
        <v>1.07515926046636</v>
      </c>
      <c r="X3009" s="86">
        <v>13698.4151231908</v>
      </c>
      <c r="Y3009" s="44">
        <v>15818.128015992799</v>
      </c>
      <c r="Z3009" s="45">
        <v>14884.2473107688</v>
      </c>
      <c r="AA3009" s="46">
        <v>1.0865671084511399</v>
      </c>
      <c r="AB3009" s="139">
        <v>15855.5257722189</v>
      </c>
      <c r="AC3009" s="45">
        <v>14728.6064868254</v>
      </c>
      <c r="AD3009" s="99">
        <v>1.0752051499658899</v>
      </c>
      <c r="AE3009" s="142">
        <v>13733.196601256701</v>
      </c>
      <c r="AF3009" s="44">
        <v>15858.2916311033</v>
      </c>
      <c r="AG3009" s="45">
        <v>14922.5713624663</v>
      </c>
      <c r="AH3009" s="140">
        <v>1.0866058206070399</v>
      </c>
      <c r="AI3009" s="44">
        <v>15895.7843435142</v>
      </c>
      <c r="AJ3009" s="45">
        <v>14766.466966309599</v>
      </c>
      <c r="AK3009" s="46">
        <v>1.0752388824724399</v>
      </c>
    </row>
    <row r="3010" spans="1:37" x14ac:dyDescent="0.2">
      <c r="A3010" s="35" t="s">
        <v>4232</v>
      </c>
      <c r="B3010" s="35" t="s">
        <v>10270</v>
      </c>
      <c r="C3010" s="85" t="s">
        <v>935</v>
      </c>
      <c r="D3010" s="85" t="s">
        <v>935</v>
      </c>
      <c r="E3010" s="85" t="s">
        <v>12902</v>
      </c>
      <c r="F3010" s="85" t="s">
        <v>196</v>
      </c>
      <c r="G3010" s="85" t="s">
        <v>196</v>
      </c>
      <c r="H3010" s="840">
        <v>1.1547414699977601</v>
      </c>
      <c r="I3010" s="840">
        <v>1.1574715490536001</v>
      </c>
      <c r="J3010" s="86">
        <v>8785.75</v>
      </c>
      <c r="K3010" s="44">
        <v>10145.2698700328</v>
      </c>
      <c r="L3010" s="45">
        <v>9545.3512140866496</v>
      </c>
      <c r="M3010" s="46">
        <v>1.08645832331749</v>
      </c>
      <c r="N3010" s="139">
        <v>10169.255662097699</v>
      </c>
      <c r="O3010" s="45">
        <v>9445.6664409907007</v>
      </c>
      <c r="P3010" s="99">
        <v>1.07511213510408</v>
      </c>
      <c r="Q3010" s="86">
        <v>8812.2650405803306</v>
      </c>
      <c r="R3010" s="44">
        <v>10175.8878869696</v>
      </c>
      <c r="S3010" s="45">
        <v>9574.6484738645195</v>
      </c>
      <c r="T3010" s="140">
        <v>1.0865139019052901</v>
      </c>
      <c r="U3010" s="44">
        <v>10199.9460671914</v>
      </c>
      <c r="V3010" s="45">
        <v>9474.5883640638804</v>
      </c>
      <c r="W3010" s="99">
        <v>1.07515926046636</v>
      </c>
      <c r="X3010" s="86">
        <v>8831.2060091867097</v>
      </c>
      <c r="Y3010" s="44">
        <v>10197.759808901301</v>
      </c>
      <c r="Z3010" s="45">
        <v>9595.6979775383097</v>
      </c>
      <c r="AA3010" s="46">
        <v>1.0865671084511399</v>
      </c>
      <c r="AB3010" s="139">
        <v>10221.8696994648</v>
      </c>
      <c r="AC3010" s="45">
        <v>9495.3581814872996</v>
      </c>
      <c r="AD3010" s="99">
        <v>1.0752051499658899</v>
      </c>
      <c r="AE3010" s="142">
        <v>8851.5763753505707</v>
      </c>
      <c r="AF3010" s="44">
        <v>10221.2823154697</v>
      </c>
      <c r="AG3010" s="45">
        <v>9618.1744110036707</v>
      </c>
      <c r="AH3010" s="140">
        <v>1.0866058206070399</v>
      </c>
      <c r="AI3010" s="44">
        <v>10245.4478187433</v>
      </c>
      <c r="AJ3010" s="45">
        <v>9517.5590899514391</v>
      </c>
      <c r="AK3010" s="46">
        <v>1.0752388824724399</v>
      </c>
    </row>
    <row r="3011" spans="1:37" x14ac:dyDescent="0.2">
      <c r="A3011" s="35" t="s">
        <v>4231</v>
      </c>
      <c r="B3011" s="35" t="s">
        <v>10009</v>
      </c>
      <c r="C3011" s="85" t="s">
        <v>935</v>
      </c>
      <c r="D3011" s="85" t="s">
        <v>935</v>
      </c>
      <c r="E3011" s="85" t="s">
        <v>12902</v>
      </c>
      <c r="F3011" s="85" t="s">
        <v>196</v>
      </c>
      <c r="G3011" s="85" t="s">
        <v>196</v>
      </c>
      <c r="H3011" s="840">
        <v>1.1547414699977601</v>
      </c>
      <c r="I3011" s="840">
        <v>1.1574715490536001</v>
      </c>
      <c r="J3011" s="86">
        <v>7770</v>
      </c>
      <c r="K3011" s="44">
        <v>8972.3412218825597</v>
      </c>
      <c r="L3011" s="45">
        <v>8441.7811721768994</v>
      </c>
      <c r="M3011" s="46">
        <v>1.08645832331749</v>
      </c>
      <c r="N3011" s="139">
        <v>8993.5539361464798</v>
      </c>
      <c r="O3011" s="45">
        <v>8353.6212897587193</v>
      </c>
      <c r="P3011" s="99">
        <v>1.07511213510408</v>
      </c>
      <c r="Q3011" s="86">
        <v>7793.3697226832101</v>
      </c>
      <c r="R3011" s="44">
        <v>8999.3272098072102</v>
      </c>
      <c r="S3011" s="45">
        <v>8467.6045463830797</v>
      </c>
      <c r="T3011" s="140">
        <v>1.0865139019052901</v>
      </c>
      <c r="U3011" s="44">
        <v>9020.6037252615697</v>
      </c>
      <c r="V3011" s="45">
        <v>8379.1136275809695</v>
      </c>
      <c r="W3011" s="99">
        <v>1.07515926046636</v>
      </c>
      <c r="X3011" s="86">
        <v>7815.9462594281604</v>
      </c>
      <c r="Y3011" s="44">
        <v>9025.3972730355308</v>
      </c>
      <c r="Z3011" s="45">
        <v>8492.5501269163306</v>
      </c>
      <c r="AA3011" s="46">
        <v>1.0865671084511399</v>
      </c>
      <c r="AB3011" s="139">
        <v>9046.7354242200108</v>
      </c>
      <c r="AC3011" s="45">
        <v>8403.7456699938102</v>
      </c>
      <c r="AD3011" s="99">
        <v>1.0752051499658899</v>
      </c>
      <c r="AE3011" s="142">
        <v>7842.54652377199</v>
      </c>
      <c r="AF3011" s="44">
        <v>9056.1137013862608</v>
      </c>
      <c r="AG3011" s="45">
        <v>8521.7567011121191</v>
      </c>
      <c r="AH3011" s="140">
        <v>1.0866058206070399</v>
      </c>
      <c r="AI3011" s="44">
        <v>9077.5244733953004</v>
      </c>
      <c r="AJ3011" s="45">
        <v>8432.6109599587398</v>
      </c>
      <c r="AK3011" s="46">
        <v>1.0752388824724399</v>
      </c>
    </row>
    <row r="3012" spans="1:37" x14ac:dyDescent="0.2">
      <c r="A3012" s="35" t="s">
        <v>4230</v>
      </c>
      <c r="B3012" s="35" t="s">
        <v>13042</v>
      </c>
      <c r="C3012" s="85" t="s">
        <v>935</v>
      </c>
      <c r="D3012" s="85" t="s">
        <v>935</v>
      </c>
      <c r="E3012" s="85" t="s">
        <v>12902</v>
      </c>
      <c r="F3012" s="85" t="s">
        <v>196</v>
      </c>
      <c r="G3012" s="85" t="s">
        <v>196</v>
      </c>
      <c r="H3012" s="840">
        <v>1.1547414699977601</v>
      </c>
      <c r="I3012" s="840">
        <v>1.1574715490536001</v>
      </c>
      <c r="J3012" s="86">
        <v>11172.916666666701</v>
      </c>
      <c r="K3012" s="44">
        <v>12901.830215829101</v>
      </c>
      <c r="L3012" s="45">
        <v>12138.9083082327</v>
      </c>
      <c r="M3012" s="46">
        <v>1.08645832331749</v>
      </c>
      <c r="N3012" s="139">
        <v>12932.3331616135</v>
      </c>
      <c r="O3012" s="45">
        <v>12012.13829284</v>
      </c>
      <c r="P3012" s="99">
        <v>1.07511213510408</v>
      </c>
      <c r="Q3012" s="86">
        <v>11186.555532279899</v>
      </c>
      <c r="R3012" s="44">
        <v>12917.579579556401</v>
      </c>
      <c r="S3012" s="45">
        <v>12154.348100257699</v>
      </c>
      <c r="T3012" s="140">
        <v>1.0865139019052901</v>
      </c>
      <c r="U3012" s="44">
        <v>12948.119760522201</v>
      </c>
      <c r="V3012" s="45">
        <v>12027.3287732519</v>
      </c>
      <c r="W3012" s="99">
        <v>1.07515926046636</v>
      </c>
      <c r="X3012" s="86">
        <v>11194.3383518309</v>
      </c>
      <c r="Y3012" s="44">
        <v>12926.5667240454</v>
      </c>
      <c r="Z3012" s="45">
        <v>12163.3998539725</v>
      </c>
      <c r="AA3012" s="46">
        <v>1.0865671084511399</v>
      </c>
      <c r="AB3012" s="139">
        <v>12957.128152723801</v>
      </c>
      <c r="AC3012" s="45">
        <v>12036.210246349299</v>
      </c>
      <c r="AD3012" s="99">
        <v>1.0752051499658899</v>
      </c>
      <c r="AE3012" s="142">
        <v>11208.0855362478</v>
      </c>
      <c r="AF3012" s="44">
        <v>12942.441167987299</v>
      </c>
      <c r="AG3012" s="45">
        <v>12178.7709815484</v>
      </c>
      <c r="AH3012" s="140">
        <v>1.0866058206070399</v>
      </c>
      <c r="AI3012" s="44">
        <v>12973.040127566001</v>
      </c>
      <c r="AJ3012" s="45">
        <v>12051.369366650601</v>
      </c>
      <c r="AK3012" s="46">
        <v>1.0752388824724399</v>
      </c>
    </row>
    <row r="3013" spans="1:37" x14ac:dyDescent="0.2">
      <c r="A3013" s="35" t="s">
        <v>4229</v>
      </c>
      <c r="B3013" s="35" t="s">
        <v>10269</v>
      </c>
      <c r="C3013" s="85" t="s">
        <v>935</v>
      </c>
      <c r="D3013" s="85" t="s">
        <v>935</v>
      </c>
      <c r="E3013" s="85" t="s">
        <v>12902</v>
      </c>
      <c r="F3013" s="85" t="s">
        <v>196</v>
      </c>
      <c r="G3013" s="85" t="s">
        <v>196</v>
      </c>
      <c r="H3013" s="840">
        <v>1.1547414699977601</v>
      </c>
      <c r="I3013" s="840">
        <v>1.1574715490536001</v>
      </c>
      <c r="J3013" s="86">
        <v>9379.75</v>
      </c>
      <c r="K3013" s="44">
        <v>10831.1863032114</v>
      </c>
      <c r="L3013" s="45">
        <v>10190.7074581372</v>
      </c>
      <c r="M3013" s="46">
        <v>1.08645832331749</v>
      </c>
      <c r="N3013" s="139">
        <v>10856.7937622355</v>
      </c>
      <c r="O3013" s="45">
        <v>10084.2830492425</v>
      </c>
      <c r="P3013" s="99">
        <v>1.07511213510408</v>
      </c>
      <c r="Q3013" s="86">
        <v>9403.7927169488703</v>
      </c>
      <c r="R3013" s="44">
        <v>10858.9494255237</v>
      </c>
      <c r="S3013" s="45">
        <v>10217.3515176007</v>
      </c>
      <c r="T3013" s="140">
        <v>1.0865139019052901</v>
      </c>
      <c r="U3013" s="44">
        <v>10884.6225230658</v>
      </c>
      <c r="V3013" s="45">
        <v>10110.5748231337</v>
      </c>
      <c r="W3013" s="99">
        <v>1.07515926046636</v>
      </c>
      <c r="X3013" s="86">
        <v>9425.06571268273</v>
      </c>
      <c r="Y3013" s="44">
        <v>10883.514235888701</v>
      </c>
      <c r="Z3013" s="45">
        <v>10240.9663983916</v>
      </c>
      <c r="AA3013" s="46">
        <v>1.0865671084511399</v>
      </c>
      <c r="AB3013" s="139">
        <v>10909.2454103909</v>
      </c>
      <c r="AC3013" s="45">
        <v>10133.8791930434</v>
      </c>
      <c r="AD3013" s="99">
        <v>1.0752051499658899</v>
      </c>
      <c r="AE3013" s="142">
        <v>9449.5459015341094</v>
      </c>
      <c r="AF3013" s="44">
        <v>10911.782525148799</v>
      </c>
      <c r="AG3013" s="45">
        <v>10267.9315787003</v>
      </c>
      <c r="AH3013" s="140">
        <v>1.0866058206070399</v>
      </c>
      <c r="AI3013" s="44">
        <v>10937.580532501799</v>
      </c>
      <c r="AJ3013" s="45">
        <v>10160.5191750376</v>
      </c>
      <c r="AK3013" s="46">
        <v>1.0752388824724399</v>
      </c>
    </row>
    <row r="3014" spans="1:37" x14ac:dyDescent="0.2">
      <c r="A3014" s="35" t="s">
        <v>4228</v>
      </c>
      <c r="B3014" s="35" t="s">
        <v>10268</v>
      </c>
      <c r="C3014" s="85" t="s">
        <v>935</v>
      </c>
      <c r="D3014" s="85" t="s">
        <v>935</v>
      </c>
      <c r="E3014" s="85" t="s">
        <v>12902</v>
      </c>
      <c r="F3014" s="85" t="s">
        <v>196</v>
      </c>
      <c r="G3014" s="85" t="s">
        <v>196</v>
      </c>
      <c r="H3014" s="840">
        <v>1.1547414699977601</v>
      </c>
      <c r="I3014" s="840">
        <v>1.1574715490536001</v>
      </c>
      <c r="J3014" s="86">
        <v>10016.583333333299</v>
      </c>
      <c r="K3014" s="44">
        <v>11566.564162688401</v>
      </c>
      <c r="L3014" s="45">
        <v>10882.6003337033</v>
      </c>
      <c r="M3014" s="46">
        <v>1.08645832331749</v>
      </c>
      <c r="N3014" s="139">
        <v>11593.910227057801</v>
      </c>
      <c r="O3014" s="45">
        <v>10768.950293948001</v>
      </c>
      <c r="P3014" s="99">
        <v>1.07511213510408</v>
      </c>
      <c r="Q3014" s="86">
        <v>10038.6763282826</v>
      </c>
      <c r="R3014" s="44">
        <v>11592.0758601527</v>
      </c>
      <c r="S3014" s="45">
        <v>10907.161387406601</v>
      </c>
      <c r="T3014" s="140">
        <v>1.0865139019052901</v>
      </c>
      <c r="U3014" s="44">
        <v>11619.482240145</v>
      </c>
      <c r="V3014" s="45">
        <v>10793.1758171775</v>
      </c>
      <c r="W3014" s="99">
        <v>1.07515926046636</v>
      </c>
      <c r="X3014" s="86">
        <v>10060.120072826199</v>
      </c>
      <c r="Y3014" s="44">
        <v>11616.8378412493</v>
      </c>
      <c r="Z3014" s="45">
        <v>10930.995578202001</v>
      </c>
      <c r="AA3014" s="46">
        <v>1.0865671084511399</v>
      </c>
      <c r="AB3014" s="139">
        <v>11644.3027643594</v>
      </c>
      <c r="AC3014" s="45">
        <v>10816.692911578</v>
      </c>
      <c r="AD3014" s="99">
        <v>1.0752051499658899</v>
      </c>
      <c r="AE3014" s="142">
        <v>10084.5644752262</v>
      </c>
      <c r="AF3014" s="44">
        <v>11645.0648064098</v>
      </c>
      <c r="AG3014" s="45">
        <v>10957.946457067699</v>
      </c>
      <c r="AH3014" s="140">
        <v>1.0866058206070399</v>
      </c>
      <c r="AI3014" s="44">
        <v>11672.596464671</v>
      </c>
      <c r="AJ3014" s="45">
        <v>10843.315836563501</v>
      </c>
      <c r="AK3014" s="46">
        <v>1.0752388824724399</v>
      </c>
    </row>
    <row r="3015" spans="1:37" x14ac:dyDescent="0.2">
      <c r="A3015" s="35" t="s">
        <v>4227</v>
      </c>
      <c r="B3015" s="35" t="s">
        <v>10267</v>
      </c>
      <c r="C3015" s="85" t="s">
        <v>935</v>
      </c>
      <c r="D3015" s="85" t="s">
        <v>935</v>
      </c>
      <c r="E3015" s="85" t="s">
        <v>12902</v>
      </c>
      <c r="F3015" s="85" t="s">
        <v>196</v>
      </c>
      <c r="G3015" s="85" t="s">
        <v>196</v>
      </c>
      <c r="H3015" s="840">
        <v>1.1547414699977601</v>
      </c>
      <c r="I3015" s="840">
        <v>1.1574715490536001</v>
      </c>
      <c r="J3015" s="86">
        <v>10061.5</v>
      </c>
      <c r="K3015" s="44">
        <v>11618.431300382401</v>
      </c>
      <c r="L3015" s="45">
        <v>10931.400420058901</v>
      </c>
      <c r="M3015" s="46">
        <v>1.08645832331749</v>
      </c>
      <c r="N3015" s="139">
        <v>11645.8999908028</v>
      </c>
      <c r="O3015" s="45">
        <v>10817.240747349701</v>
      </c>
      <c r="P3015" s="99">
        <v>1.07511213510408</v>
      </c>
      <c r="Q3015" s="86">
        <v>10072.1548771777</v>
      </c>
      <c r="R3015" s="44">
        <v>11630.7349289173</v>
      </c>
      <c r="S3015" s="45">
        <v>10943.5362961967</v>
      </c>
      <c r="T3015" s="140">
        <v>1.0865139019052901</v>
      </c>
      <c r="U3015" s="44">
        <v>11658.232707994701</v>
      </c>
      <c r="V3015" s="45">
        <v>10829.170589048999</v>
      </c>
      <c r="W3015" s="99">
        <v>1.07515926046636</v>
      </c>
      <c r="X3015" s="86">
        <v>10084.5749109645</v>
      </c>
      <c r="Y3015" s="44">
        <v>11645.076856989601</v>
      </c>
      <c r="Z3015" s="45">
        <v>10957.567400965499</v>
      </c>
      <c r="AA3015" s="46">
        <v>1.0865671084511399</v>
      </c>
      <c r="AB3015" s="139">
        <v>11672.6085437411</v>
      </c>
      <c r="AC3015" s="45">
        <v>10842.986879485799</v>
      </c>
      <c r="AD3015" s="99">
        <v>1.0752051499658899</v>
      </c>
      <c r="AE3015" s="142">
        <v>10099.9486854348</v>
      </c>
      <c r="AF3015" s="44">
        <v>11662.829591920899</v>
      </c>
      <c r="AG3015" s="45">
        <v>10974.663029425899</v>
      </c>
      <c r="AH3015" s="140">
        <v>1.0866058206070399</v>
      </c>
      <c r="AI3015" s="44">
        <v>11690.4032502921</v>
      </c>
      <c r="AJ3015" s="45">
        <v>10859.857537555999</v>
      </c>
      <c r="AK3015" s="46">
        <v>1.0752388824724399</v>
      </c>
    </row>
    <row r="3016" spans="1:37" x14ac:dyDescent="0.2">
      <c r="A3016" s="35" t="s">
        <v>4226</v>
      </c>
      <c r="B3016" s="35" t="s">
        <v>10266</v>
      </c>
      <c r="C3016" s="85" t="s">
        <v>935</v>
      </c>
      <c r="D3016" s="85" t="s">
        <v>935</v>
      </c>
      <c r="E3016" s="85" t="s">
        <v>12902</v>
      </c>
      <c r="F3016" s="85" t="s">
        <v>196</v>
      </c>
      <c r="G3016" s="85" t="s">
        <v>196</v>
      </c>
      <c r="H3016" s="840">
        <v>1.1547414699977601</v>
      </c>
      <c r="I3016" s="840">
        <v>1.1574715490536001</v>
      </c>
      <c r="J3016" s="86">
        <v>9070.5833333333303</v>
      </c>
      <c r="K3016" s="44">
        <v>10474.178732070501</v>
      </c>
      <c r="L3016" s="45">
        <v>9854.8107598449096</v>
      </c>
      <c r="M3016" s="46">
        <v>1.08645832331749</v>
      </c>
      <c r="N3016" s="139">
        <v>10498.9421416531</v>
      </c>
      <c r="O3016" s="45">
        <v>9751.8942141395091</v>
      </c>
      <c r="P3016" s="99">
        <v>1.07511213510408</v>
      </c>
      <c r="Q3016" s="86">
        <v>9082.08820487925</v>
      </c>
      <c r="R3016" s="44">
        <v>10487.4638843515</v>
      </c>
      <c r="S3016" s="45">
        <v>9867.8150929313597</v>
      </c>
      <c r="T3016" s="140">
        <v>1.0865139019052901</v>
      </c>
      <c r="U3016" s="44">
        <v>10512.258703142999</v>
      </c>
      <c r="V3016" s="45">
        <v>9764.6912378481902</v>
      </c>
      <c r="W3016" s="99">
        <v>1.07515926046636</v>
      </c>
      <c r="X3016" s="86">
        <v>9089.5135495933791</v>
      </c>
      <c r="Y3016" s="44">
        <v>10496.038237822</v>
      </c>
      <c r="Z3016" s="45">
        <v>9876.3664548091001</v>
      </c>
      <c r="AA3016" s="46">
        <v>1.0865671084511399</v>
      </c>
      <c r="AB3016" s="139">
        <v>10520.8533283915</v>
      </c>
      <c r="AC3016" s="45">
        <v>9773.0917792075707</v>
      </c>
      <c r="AD3016" s="99">
        <v>1.0752051499658899</v>
      </c>
      <c r="AE3016" s="142">
        <v>9103.5251821083802</v>
      </c>
      <c r="AF3016" s="44">
        <v>10512.218050949399</v>
      </c>
      <c r="AG3016" s="45">
        <v>9891.9434509216899</v>
      </c>
      <c r="AH3016" s="140">
        <v>1.0866058206070399</v>
      </c>
      <c r="AI3016" s="44">
        <v>10537.0713943835</v>
      </c>
      <c r="AJ3016" s="45">
        <v>9788.4642433699591</v>
      </c>
      <c r="AK3016" s="46">
        <v>1.0752388824724399</v>
      </c>
    </row>
    <row r="3017" spans="1:37" x14ac:dyDescent="0.2">
      <c r="A3017" s="35" t="s">
        <v>4225</v>
      </c>
      <c r="B3017" s="35" t="s">
        <v>10265</v>
      </c>
      <c r="C3017" s="85" t="s">
        <v>935</v>
      </c>
      <c r="D3017" s="85" t="s">
        <v>935</v>
      </c>
      <c r="E3017" s="85" t="s">
        <v>12902</v>
      </c>
      <c r="F3017" s="85" t="s">
        <v>196</v>
      </c>
      <c r="G3017" s="85" t="s">
        <v>196</v>
      </c>
      <c r="H3017" s="840">
        <v>1.1547414699977601</v>
      </c>
      <c r="I3017" s="840">
        <v>1.1574715490536001</v>
      </c>
      <c r="J3017" s="86">
        <v>20609.666666666701</v>
      </c>
      <c r="K3017" s="44">
        <v>23798.8367828304</v>
      </c>
      <c r="L3017" s="45">
        <v>22391.543890798999</v>
      </c>
      <c r="M3017" s="46">
        <v>1.08645832331749</v>
      </c>
      <c r="N3017" s="139">
        <v>23855.102802145</v>
      </c>
      <c r="O3017" s="45">
        <v>22157.702733783401</v>
      </c>
      <c r="P3017" s="99">
        <v>1.07511213510408</v>
      </c>
      <c r="Q3017" s="86">
        <v>20643.541815594501</v>
      </c>
      <c r="R3017" s="44">
        <v>23837.953822099698</v>
      </c>
      <c r="S3017" s="45">
        <v>22429.495167206602</v>
      </c>
      <c r="T3017" s="140">
        <v>1.0865139019052901</v>
      </c>
      <c r="U3017" s="44">
        <v>23894.312323248902</v>
      </c>
      <c r="V3017" s="45">
        <v>22195.0951518609</v>
      </c>
      <c r="W3017" s="99">
        <v>1.07515926046636</v>
      </c>
      <c r="X3017" s="86">
        <v>20678.1973984172</v>
      </c>
      <c r="Y3017" s="44">
        <v>23877.972060752101</v>
      </c>
      <c r="Z3017" s="45">
        <v>22468.249155180001</v>
      </c>
      <c r="AA3017" s="46">
        <v>1.0865671084511399</v>
      </c>
      <c r="AB3017" s="139">
        <v>23934.425174382101</v>
      </c>
      <c r="AC3017" s="45">
        <v>22233.3043347895</v>
      </c>
      <c r="AD3017" s="99">
        <v>1.0752051499658899</v>
      </c>
      <c r="AE3017" s="142">
        <v>20722.369840275402</v>
      </c>
      <c r="AF3017" s="44">
        <v>23928.979811196801</v>
      </c>
      <c r="AG3017" s="45">
        <v>22517.0476852149</v>
      </c>
      <c r="AH3017" s="140">
        <v>1.0866058206070399</v>
      </c>
      <c r="AI3017" s="44">
        <v>23985.553519085199</v>
      </c>
      <c r="AJ3017" s="45">
        <v>22281.497789238401</v>
      </c>
      <c r="AK3017" s="46">
        <v>1.0752388824724399</v>
      </c>
    </row>
    <row r="3018" spans="1:37" x14ac:dyDescent="0.2">
      <c r="A3018" s="35" t="s">
        <v>4224</v>
      </c>
      <c r="B3018" s="35" t="s">
        <v>10264</v>
      </c>
      <c r="C3018" s="85" t="s">
        <v>935</v>
      </c>
      <c r="D3018" s="85" t="s">
        <v>935</v>
      </c>
      <c r="E3018" s="85" t="s">
        <v>12902</v>
      </c>
      <c r="F3018" s="85" t="s">
        <v>196</v>
      </c>
      <c r="G3018" s="85" t="s">
        <v>196</v>
      </c>
      <c r="H3018" s="840">
        <v>1.1547414699977601</v>
      </c>
      <c r="I3018" s="840">
        <v>1.1574715490536001</v>
      </c>
      <c r="J3018" s="86">
        <v>7158.1666666666697</v>
      </c>
      <c r="K3018" s="44">
        <v>8265.8318991556007</v>
      </c>
      <c r="L3018" s="45">
        <v>7777.0497546938204</v>
      </c>
      <c r="M3018" s="46">
        <v>1.08645832331749</v>
      </c>
      <c r="N3018" s="139">
        <v>8285.3742600505193</v>
      </c>
      <c r="O3018" s="45">
        <v>7695.8318484308702</v>
      </c>
      <c r="P3018" s="99">
        <v>1.07511213510408</v>
      </c>
      <c r="Q3018" s="86">
        <v>7175.3215308969302</v>
      </c>
      <c r="R3018" s="44">
        <v>8285.6413322944609</v>
      </c>
      <c r="S3018" s="45">
        <v>7796.0865939598598</v>
      </c>
      <c r="T3018" s="140">
        <v>1.0865139019052901</v>
      </c>
      <c r="U3018" s="44">
        <v>8305.2305273249203</v>
      </c>
      <c r="V3018" s="45">
        <v>7714.6133907674703</v>
      </c>
      <c r="W3018" s="99">
        <v>1.07515926046636</v>
      </c>
      <c r="X3018" s="86">
        <v>7193.5275321305999</v>
      </c>
      <c r="Y3018" s="44">
        <v>8306.6645569218199</v>
      </c>
      <c r="Z3018" s="45">
        <v>7816.2504101507902</v>
      </c>
      <c r="AA3018" s="46">
        <v>1.0865671084511399</v>
      </c>
      <c r="AB3018" s="139">
        <v>8326.3034557749397</v>
      </c>
      <c r="AC3018" s="45">
        <v>7734.5178489682703</v>
      </c>
      <c r="AD3018" s="99">
        <v>1.0752051499658899</v>
      </c>
      <c r="AE3018" s="142">
        <v>7214.1587568650002</v>
      </c>
      <c r="AF3018" s="44">
        <v>8330.4882876994707</v>
      </c>
      <c r="AG3018" s="45">
        <v>7838.9468959927299</v>
      </c>
      <c r="AH3018" s="140">
        <v>1.0866058206070399</v>
      </c>
      <c r="AI3018" s="44">
        <v>8350.1835114271307</v>
      </c>
      <c r="AJ3018" s="45">
        <v>7756.94399971032</v>
      </c>
      <c r="AK3018" s="46">
        <v>1.0752388824724399</v>
      </c>
    </row>
    <row r="3019" spans="1:37" x14ac:dyDescent="0.2">
      <c r="A3019" s="35" t="s">
        <v>4223</v>
      </c>
      <c r="B3019" s="35" t="s">
        <v>10263</v>
      </c>
      <c r="C3019" s="85" t="s">
        <v>935</v>
      </c>
      <c r="D3019" s="85" t="s">
        <v>935</v>
      </c>
      <c r="E3019" s="85" t="s">
        <v>12902</v>
      </c>
      <c r="F3019" s="85" t="s">
        <v>196</v>
      </c>
      <c r="G3019" s="85" t="s">
        <v>196</v>
      </c>
      <c r="H3019" s="840">
        <v>1.1547414699977601</v>
      </c>
      <c r="I3019" s="840">
        <v>1.1574715490536001</v>
      </c>
      <c r="J3019" s="86">
        <v>3846.75</v>
      </c>
      <c r="K3019" s="44">
        <v>4442.0017497138697</v>
      </c>
      <c r="L3019" s="45">
        <v>4179.3335552215603</v>
      </c>
      <c r="M3019" s="46">
        <v>1.08645832331749</v>
      </c>
      <c r="N3019" s="139">
        <v>4452.5036813219403</v>
      </c>
      <c r="O3019" s="45">
        <v>4135.6876057116297</v>
      </c>
      <c r="P3019" s="99">
        <v>1.07511213510408</v>
      </c>
      <c r="Q3019" s="86">
        <v>3860.4584399262199</v>
      </c>
      <c r="R3019" s="44">
        <v>4457.8314537856504</v>
      </c>
      <c r="S3019" s="45">
        <v>4194.4417627074499</v>
      </c>
      <c r="T3019" s="140">
        <v>1.0865139019052901</v>
      </c>
      <c r="U3019" s="44">
        <v>4468.3708105184596</v>
      </c>
      <c r="V3019" s="45">
        <v>4150.6076413321798</v>
      </c>
      <c r="W3019" s="99">
        <v>1.07515926046636</v>
      </c>
      <c r="X3019" s="86">
        <v>3870.8771753215401</v>
      </c>
      <c r="Y3019" s="44">
        <v>4469.8623996115602</v>
      </c>
      <c r="Z3019" s="45">
        <v>4205.9678195586303</v>
      </c>
      <c r="AA3019" s="46">
        <v>1.0865671084511399</v>
      </c>
      <c r="AB3019" s="139">
        <v>4480.4302003156599</v>
      </c>
      <c r="AC3019" s="45">
        <v>4161.9870737911497</v>
      </c>
      <c r="AD3019" s="99">
        <v>1.0752051499658899</v>
      </c>
      <c r="AE3019" s="142">
        <v>3882.0155559792902</v>
      </c>
      <c r="AF3019" s="44">
        <v>4482.7243496656802</v>
      </c>
      <c r="AG3019" s="45">
        <v>4218.2206988141597</v>
      </c>
      <c r="AH3019" s="140">
        <v>1.0866058206070399</v>
      </c>
      <c r="AI3019" s="44">
        <v>4493.3225590295297</v>
      </c>
      <c r="AJ3019" s="45">
        <v>4174.0940681518096</v>
      </c>
      <c r="AK3019" s="46">
        <v>1.0752388824724399</v>
      </c>
    </row>
    <row r="3020" spans="1:37" x14ac:dyDescent="0.2">
      <c r="A3020" s="35" t="s">
        <v>4222</v>
      </c>
      <c r="B3020" s="35" t="s">
        <v>10262</v>
      </c>
      <c r="C3020" s="85" t="s">
        <v>935</v>
      </c>
      <c r="D3020" s="85" t="s">
        <v>935</v>
      </c>
      <c r="E3020" s="85" t="s">
        <v>12902</v>
      </c>
      <c r="F3020" s="85" t="s">
        <v>196</v>
      </c>
      <c r="G3020" s="85" t="s">
        <v>196</v>
      </c>
      <c r="H3020" s="840">
        <v>1.1547414699977601</v>
      </c>
      <c r="I3020" s="840">
        <v>1.1574715490536001</v>
      </c>
      <c r="J3020" s="86">
        <v>6657.25</v>
      </c>
      <c r="K3020" s="44">
        <v>7687.40265114256</v>
      </c>
      <c r="L3020" s="45">
        <v>7232.8246729053699</v>
      </c>
      <c r="M3020" s="46">
        <v>1.08645832331749</v>
      </c>
      <c r="N3020" s="139">
        <v>7705.5774699370904</v>
      </c>
      <c r="O3020" s="45">
        <v>7157.29026142165</v>
      </c>
      <c r="P3020" s="99">
        <v>1.07511213510408</v>
      </c>
      <c r="Q3020" s="86">
        <v>6674.3828327164802</v>
      </c>
      <c r="R3020" s="44">
        <v>7707.1866435788097</v>
      </c>
      <c r="S3020" s="45">
        <v>7251.8097343844602</v>
      </c>
      <c r="T3020" s="140">
        <v>1.0865139019052901</v>
      </c>
      <c r="U3020" s="44">
        <v>7725.4082363611096</v>
      </c>
      <c r="V3020" s="45">
        <v>7176.0245104927999</v>
      </c>
      <c r="W3020" s="99">
        <v>1.07515926046636</v>
      </c>
      <c r="X3020" s="86">
        <v>6684.8887740662303</v>
      </c>
      <c r="Y3020" s="44">
        <v>7719.3182897367296</v>
      </c>
      <c r="Z3020" s="45">
        <v>7263.5802655546004</v>
      </c>
      <c r="AA3020" s="46">
        <v>1.0865671084511399</v>
      </c>
      <c r="AB3020" s="139">
        <v>7737.5685645694703</v>
      </c>
      <c r="AC3020" s="45">
        <v>7187.6268368252004</v>
      </c>
      <c r="AD3020" s="99">
        <v>1.0752051499658899</v>
      </c>
      <c r="AE3020" s="142">
        <v>6696.89803259576</v>
      </c>
      <c r="AF3020" s="44">
        <v>7733.1858785847098</v>
      </c>
      <c r="AG3020" s="45">
        <v>7276.8883822303696</v>
      </c>
      <c r="AH3020" s="140">
        <v>1.0866058206070399</v>
      </c>
      <c r="AI3020" s="44">
        <v>7751.4689396426302</v>
      </c>
      <c r="AJ3020" s="45">
        <v>7200.7651566001696</v>
      </c>
      <c r="AK3020" s="46">
        <v>1.0752388824724399</v>
      </c>
    </row>
    <row r="3021" spans="1:37" x14ac:dyDescent="0.2">
      <c r="A3021" s="35" t="s">
        <v>4221</v>
      </c>
      <c r="B3021" s="35" t="s">
        <v>10261</v>
      </c>
      <c r="C3021" s="85" t="s">
        <v>935</v>
      </c>
      <c r="D3021" s="85" t="s">
        <v>935</v>
      </c>
      <c r="E3021" s="85" t="s">
        <v>12902</v>
      </c>
      <c r="F3021" s="85" t="s">
        <v>196</v>
      </c>
      <c r="G3021" s="85" t="s">
        <v>196</v>
      </c>
      <c r="H3021" s="840">
        <v>1.1547414699977601</v>
      </c>
      <c r="I3021" s="840">
        <v>1.1574715490536001</v>
      </c>
      <c r="J3021" s="86">
        <v>14076.25</v>
      </c>
      <c r="K3021" s="44">
        <v>16254.429617055899</v>
      </c>
      <c r="L3021" s="45">
        <v>15293.2589735978</v>
      </c>
      <c r="M3021" s="46">
        <v>1.08645832331749</v>
      </c>
      <c r="N3021" s="139">
        <v>16292.858892365801</v>
      </c>
      <c r="O3021" s="45">
        <v>15133.5471917588</v>
      </c>
      <c r="P3021" s="99">
        <v>1.07511213510408</v>
      </c>
      <c r="Q3021" s="86">
        <v>14111.935972011899</v>
      </c>
      <c r="R3021" s="44">
        <v>16295.637688835301</v>
      </c>
      <c r="S3021" s="45">
        <v>15332.814616388299</v>
      </c>
      <c r="T3021" s="140">
        <v>1.0865139019052901</v>
      </c>
      <c r="U3021" s="44">
        <v>16334.164389669901</v>
      </c>
      <c r="V3021" s="45">
        <v>15172.5786434169</v>
      </c>
      <c r="W3021" s="99">
        <v>1.07515926046636</v>
      </c>
      <c r="X3021" s="86">
        <v>14152.201836183</v>
      </c>
      <c r="Y3021" s="44">
        <v>16342.1343520189</v>
      </c>
      <c r="Z3021" s="45">
        <v>15377.3170273582</v>
      </c>
      <c r="AA3021" s="46">
        <v>1.0865671084511399</v>
      </c>
      <c r="AB3021" s="139">
        <v>16380.770981846001</v>
      </c>
      <c r="AC3021" s="45">
        <v>15216.5202976207</v>
      </c>
      <c r="AD3021" s="99">
        <v>1.0752051499658899</v>
      </c>
      <c r="AE3021" s="142">
        <v>14193.2008405097</v>
      </c>
      <c r="AF3021" s="44">
        <v>16389.4776025436</v>
      </c>
      <c r="AG3021" s="45">
        <v>15422.4146463425</v>
      </c>
      <c r="AH3021" s="140">
        <v>1.0866058206070399</v>
      </c>
      <c r="AI3021" s="44">
        <v>16428.226162893701</v>
      </c>
      <c r="AJ3021" s="45">
        <v>15261.0814104566</v>
      </c>
      <c r="AK3021" s="46">
        <v>1.0752388824724399</v>
      </c>
    </row>
    <row r="3022" spans="1:37" x14ac:dyDescent="0.2">
      <c r="A3022" s="35" t="s">
        <v>4220</v>
      </c>
      <c r="B3022" s="35" t="s">
        <v>10260</v>
      </c>
      <c r="C3022" s="85" t="s">
        <v>935</v>
      </c>
      <c r="D3022" s="85" t="s">
        <v>935</v>
      </c>
      <c r="E3022" s="85" t="s">
        <v>12902</v>
      </c>
      <c r="F3022" s="85" t="s">
        <v>196</v>
      </c>
      <c r="G3022" s="85" t="s">
        <v>196</v>
      </c>
      <c r="H3022" s="840">
        <v>1.1547414699977601</v>
      </c>
      <c r="I3022" s="840">
        <v>1.1574715490536001</v>
      </c>
      <c r="J3022" s="86">
        <v>8731.8333333333303</v>
      </c>
      <c r="K3022" s="44">
        <v>10083.010059108699</v>
      </c>
      <c r="L3022" s="45">
        <v>9486.7730028211099</v>
      </c>
      <c r="M3022" s="46">
        <v>1.08645832331749</v>
      </c>
      <c r="N3022" s="139">
        <v>10106.8486544112</v>
      </c>
      <c r="O3022" s="45">
        <v>9387.6999783730007</v>
      </c>
      <c r="P3022" s="99">
        <v>1.07511213510408</v>
      </c>
      <c r="Q3022" s="86">
        <v>8747.2514374793409</v>
      </c>
      <c r="R3022" s="44">
        <v>10100.813983354899</v>
      </c>
      <c r="S3022" s="45">
        <v>9504.0102902823292</v>
      </c>
      <c r="T3022" s="140">
        <v>1.0865139019052901</v>
      </c>
      <c r="U3022" s="44">
        <v>10124.6946713005</v>
      </c>
      <c r="V3022" s="45">
        <v>9404.6883866335593</v>
      </c>
      <c r="W3022" s="99">
        <v>1.07515926046636</v>
      </c>
      <c r="X3022" s="86">
        <v>8759.4499204040003</v>
      </c>
      <c r="Y3022" s="44">
        <v>10114.900077459</v>
      </c>
      <c r="Z3022" s="45">
        <v>9517.7301716359107</v>
      </c>
      <c r="AA3022" s="46">
        <v>1.0865671084511399</v>
      </c>
      <c r="AB3022" s="139">
        <v>10138.814068227501</v>
      </c>
      <c r="AC3022" s="45">
        <v>9418.2056652867104</v>
      </c>
      <c r="AD3022" s="99">
        <v>1.0752051499658899</v>
      </c>
      <c r="AE3022" s="142">
        <v>8773.3104318112601</v>
      </c>
      <c r="AF3022" s="44">
        <v>10130.905384776401</v>
      </c>
      <c r="AG3022" s="45">
        <v>9533.1301811985504</v>
      </c>
      <c r="AH3022" s="140">
        <v>1.0866058206070399</v>
      </c>
      <c r="AI3022" s="44">
        <v>10154.857215836701</v>
      </c>
      <c r="AJ3022" s="45">
        <v>9433.4045042845792</v>
      </c>
      <c r="AK3022" s="46">
        <v>1.0752388824724399</v>
      </c>
    </row>
    <row r="3023" spans="1:37" x14ac:dyDescent="0.2">
      <c r="A3023" s="35" t="s">
        <v>4219</v>
      </c>
      <c r="B3023" s="35" t="s">
        <v>10259</v>
      </c>
      <c r="C3023" s="85" t="s">
        <v>935</v>
      </c>
      <c r="D3023" s="85" t="s">
        <v>935</v>
      </c>
      <c r="E3023" s="85" t="s">
        <v>12902</v>
      </c>
      <c r="F3023" s="85" t="s">
        <v>196</v>
      </c>
      <c r="G3023" s="85" t="s">
        <v>196</v>
      </c>
      <c r="H3023" s="840">
        <v>1.1547414699977601</v>
      </c>
      <c r="I3023" s="840">
        <v>1.1574715490536001</v>
      </c>
      <c r="J3023" s="86">
        <v>8369</v>
      </c>
      <c r="K3023" s="44">
        <v>9664.0313624112205</v>
      </c>
      <c r="L3023" s="45">
        <v>9092.5697078440808</v>
      </c>
      <c r="M3023" s="46">
        <v>1.08645832331749</v>
      </c>
      <c r="N3023" s="139">
        <v>9686.8793940295891</v>
      </c>
      <c r="O3023" s="45">
        <v>8997.6134586860608</v>
      </c>
      <c r="P3023" s="99">
        <v>1.07511213510408</v>
      </c>
      <c r="Q3023" s="86">
        <v>8383.4251684778501</v>
      </c>
      <c r="R3023" s="44">
        <v>9680.6887026642908</v>
      </c>
      <c r="S3023" s="45">
        <v>9108.7079911338806</v>
      </c>
      <c r="T3023" s="140">
        <v>1.0865139019052901</v>
      </c>
      <c r="U3023" s="44">
        <v>9703.5761161330101</v>
      </c>
      <c r="V3023" s="45">
        <v>9013.5172043156908</v>
      </c>
      <c r="W3023" s="99">
        <v>1.07515926046636</v>
      </c>
      <c r="X3023" s="86">
        <v>8396.7399539163907</v>
      </c>
      <c r="Y3023" s="44">
        <v>9696.0638375743001</v>
      </c>
      <c r="Z3023" s="45">
        <v>9123.6214521430593</v>
      </c>
      <c r="AA3023" s="46">
        <v>1.0865671084511399</v>
      </c>
      <c r="AB3023" s="139">
        <v>9718.9876014598703</v>
      </c>
      <c r="AC3023" s="45">
        <v>9028.2180413752794</v>
      </c>
      <c r="AD3023" s="99">
        <v>1.0752051499658899</v>
      </c>
      <c r="AE3023" s="142">
        <v>8414.4727315220807</v>
      </c>
      <c r="AF3023" s="44">
        <v>9716.5406112538403</v>
      </c>
      <c r="AG3023" s="45">
        <v>9143.2150474110804</v>
      </c>
      <c r="AH3023" s="140">
        <v>1.0866058206070399</v>
      </c>
      <c r="AI3023" s="44">
        <v>9739.5127870241595</v>
      </c>
      <c r="AJ3023" s="45">
        <v>9047.5682564366598</v>
      </c>
      <c r="AK3023" s="46">
        <v>1.0752388824724399</v>
      </c>
    </row>
    <row r="3024" spans="1:37" x14ac:dyDescent="0.2">
      <c r="A3024" s="35" t="s">
        <v>4218</v>
      </c>
      <c r="B3024" s="35" t="s">
        <v>10258</v>
      </c>
      <c r="C3024" s="85" t="s">
        <v>935</v>
      </c>
      <c r="D3024" s="85" t="s">
        <v>935</v>
      </c>
      <c r="E3024" s="85" t="s">
        <v>12902</v>
      </c>
      <c r="F3024" s="85" t="s">
        <v>196</v>
      </c>
      <c r="G3024" s="85" t="s">
        <v>196</v>
      </c>
      <c r="H3024" s="840">
        <v>1.1547414699977601</v>
      </c>
      <c r="I3024" s="840">
        <v>1.1574715490536001</v>
      </c>
      <c r="J3024" s="86">
        <v>3784.5833333333298</v>
      </c>
      <c r="K3024" s="44">
        <v>4370.2153216623401</v>
      </c>
      <c r="L3024" s="45">
        <v>4111.7920627886597</v>
      </c>
      <c r="M3024" s="46">
        <v>1.08645832331749</v>
      </c>
      <c r="N3024" s="139">
        <v>4380.5475333557797</v>
      </c>
      <c r="O3024" s="45">
        <v>4068.8514679793302</v>
      </c>
      <c r="P3024" s="99">
        <v>1.07511213510408</v>
      </c>
      <c r="Q3024" s="86">
        <v>3788.4647605305499</v>
      </c>
      <c r="R3024" s="44">
        <v>4374.6973666097501</v>
      </c>
      <c r="S3024" s="45">
        <v>4116.2196291947403</v>
      </c>
      <c r="T3024" s="140">
        <v>1.0865139019052901</v>
      </c>
      <c r="U3024" s="44">
        <v>4385.0401749062803</v>
      </c>
      <c r="V3024" s="45">
        <v>4073.20297023488</v>
      </c>
      <c r="W3024" s="99">
        <v>1.07515926046636</v>
      </c>
      <c r="X3024" s="86">
        <v>3790.69041283248</v>
      </c>
      <c r="Y3024" s="44">
        <v>4377.2674196205799</v>
      </c>
      <c r="Z3024" s="45">
        <v>4118.8395209048404</v>
      </c>
      <c r="AA3024" s="46">
        <v>1.0865671084511399</v>
      </c>
      <c r="AB3024" s="139">
        <v>4387.6163041238497</v>
      </c>
      <c r="AC3024" s="45">
        <v>4075.7698538038198</v>
      </c>
      <c r="AD3024" s="99">
        <v>1.0752051499658899</v>
      </c>
      <c r="AE3024" s="142">
        <v>3794.4432349738199</v>
      </c>
      <c r="AF3024" s="44">
        <v>4381.60095897671</v>
      </c>
      <c r="AG3024" s="45">
        <v>4123.0641050855402</v>
      </c>
      <c r="AH3024" s="140">
        <v>1.0866058206070399</v>
      </c>
      <c r="AI3024" s="44">
        <v>4391.9600889811099</v>
      </c>
      <c r="AJ3024" s="45">
        <v>4079.9329035783699</v>
      </c>
      <c r="AK3024" s="46">
        <v>1.0752388824724399</v>
      </c>
    </row>
    <row r="3025" spans="1:37" x14ac:dyDescent="0.2">
      <c r="A3025" s="35" t="s">
        <v>4217</v>
      </c>
      <c r="B3025" s="35" t="s">
        <v>10257</v>
      </c>
      <c r="C3025" s="85" t="s">
        <v>935</v>
      </c>
      <c r="D3025" s="85" t="s">
        <v>935</v>
      </c>
      <c r="E3025" s="85" t="s">
        <v>12902</v>
      </c>
      <c r="F3025" s="85" t="s">
        <v>196</v>
      </c>
      <c r="G3025" s="85" t="s">
        <v>196</v>
      </c>
      <c r="H3025" s="840">
        <v>1.1547414699977601</v>
      </c>
      <c r="I3025" s="840">
        <v>1.1574715490536001</v>
      </c>
      <c r="J3025" s="86">
        <v>10837.25</v>
      </c>
      <c r="K3025" s="44">
        <v>12514.2219957332</v>
      </c>
      <c r="L3025" s="45">
        <v>11774.2204643725</v>
      </c>
      <c r="M3025" s="46">
        <v>1.08645832331749</v>
      </c>
      <c r="N3025" s="139">
        <v>12543.808544981101</v>
      </c>
      <c r="O3025" s="45">
        <v>11651.258986156699</v>
      </c>
      <c r="P3025" s="99">
        <v>1.07511213510408</v>
      </c>
      <c r="Q3025" s="86">
        <v>10845.518968047299</v>
      </c>
      <c r="R3025" s="44">
        <v>12523.7705160515</v>
      </c>
      <c r="S3025" s="45">
        <v>11783.8071321609</v>
      </c>
      <c r="T3025" s="140">
        <v>1.0865139019052901</v>
      </c>
      <c r="U3025" s="44">
        <v>12553.3796402359</v>
      </c>
      <c r="V3025" s="45">
        <v>11660.6601530596</v>
      </c>
      <c r="W3025" s="99">
        <v>1.07515926046636</v>
      </c>
      <c r="X3025" s="86">
        <v>10853.482183431999</v>
      </c>
      <c r="Y3025" s="44">
        <v>12532.9659710908</v>
      </c>
      <c r="Z3025" s="45">
        <v>11793.036752677701</v>
      </c>
      <c r="AA3025" s="46">
        <v>1.0865671084511399</v>
      </c>
      <c r="AB3025" s="139">
        <v>12562.5968354827</v>
      </c>
      <c r="AC3025" s="45">
        <v>11669.719938689201</v>
      </c>
      <c r="AD3025" s="99">
        <v>1.0752051499658899</v>
      </c>
      <c r="AE3025" s="142">
        <v>10870.1279057921</v>
      </c>
      <c r="AF3025" s="44">
        <v>12552.187476998</v>
      </c>
      <c r="AG3025" s="45">
        <v>11811.5442531767</v>
      </c>
      <c r="AH3025" s="140">
        <v>1.0866058206070399</v>
      </c>
      <c r="AI3025" s="44">
        <v>12581.863785527999</v>
      </c>
      <c r="AJ3025" s="45">
        <v>11687.984181756499</v>
      </c>
      <c r="AK3025" s="46">
        <v>1.0752388824724399</v>
      </c>
    </row>
    <row r="3026" spans="1:37" x14ac:dyDescent="0.2">
      <c r="A3026" s="35" t="s">
        <v>4216</v>
      </c>
      <c r="B3026" s="35" t="s">
        <v>10256</v>
      </c>
      <c r="C3026" s="85" t="s">
        <v>935</v>
      </c>
      <c r="D3026" s="85" t="s">
        <v>935</v>
      </c>
      <c r="E3026" s="85" t="s">
        <v>12902</v>
      </c>
      <c r="F3026" s="85" t="s">
        <v>196</v>
      </c>
      <c r="G3026" s="85" t="s">
        <v>196</v>
      </c>
      <c r="H3026" s="840">
        <v>1.1547414699977601</v>
      </c>
      <c r="I3026" s="840">
        <v>1.1574715490536001</v>
      </c>
      <c r="J3026" s="86">
        <v>4240.25</v>
      </c>
      <c r="K3026" s="44">
        <v>4896.3925181579798</v>
      </c>
      <c r="L3026" s="45">
        <v>4606.8549054469904</v>
      </c>
      <c r="M3026" s="46">
        <v>1.08645832331749</v>
      </c>
      <c r="N3026" s="139">
        <v>4907.9687358745296</v>
      </c>
      <c r="O3026" s="45">
        <v>4558.7442308750897</v>
      </c>
      <c r="P3026" s="99">
        <v>1.07511213510408</v>
      </c>
      <c r="Q3026" s="86">
        <v>4243.5247726279904</v>
      </c>
      <c r="R3026" s="44">
        <v>4900.1740339163398</v>
      </c>
      <c r="S3026" s="45">
        <v>4610.6486585397997</v>
      </c>
      <c r="T3026" s="140">
        <v>1.0865139019052901</v>
      </c>
      <c r="U3026" s="44">
        <v>4911.7591920210498</v>
      </c>
      <c r="V3026" s="45">
        <v>4562.4649563093799</v>
      </c>
      <c r="W3026" s="99">
        <v>1.07515926046636</v>
      </c>
      <c r="X3026" s="86">
        <v>4245.2876658804298</v>
      </c>
      <c r="Y3026" s="44">
        <v>4902.2097198621104</v>
      </c>
      <c r="Z3026" s="45">
        <v>4612.7899436589696</v>
      </c>
      <c r="AA3026" s="46">
        <v>1.0865671084511399</v>
      </c>
      <c r="AB3026" s="139">
        <v>4913.7996908047699</v>
      </c>
      <c r="AC3026" s="45">
        <v>4564.5551614413198</v>
      </c>
      <c r="AD3026" s="99">
        <v>1.0752051499658899</v>
      </c>
      <c r="AE3026" s="142">
        <v>4248.1187158051398</v>
      </c>
      <c r="AF3026" s="44">
        <v>4905.4788506138102</v>
      </c>
      <c r="AG3026" s="45">
        <v>4616.0305232235596</v>
      </c>
      <c r="AH3026" s="140">
        <v>1.0866058206070399</v>
      </c>
      <c r="AI3026" s="44">
        <v>4917.0765505465697</v>
      </c>
      <c r="AJ3026" s="45">
        <v>4567.74242059259</v>
      </c>
      <c r="AK3026" s="46">
        <v>1.0752388824724399</v>
      </c>
    </row>
    <row r="3027" spans="1:37" x14ac:dyDescent="0.2">
      <c r="A3027" s="35" t="s">
        <v>4215</v>
      </c>
      <c r="B3027" s="35" t="s">
        <v>10255</v>
      </c>
      <c r="C3027" s="85" t="s">
        <v>935</v>
      </c>
      <c r="D3027" s="85" t="s">
        <v>935</v>
      </c>
      <c r="E3027" s="85" t="s">
        <v>12902</v>
      </c>
      <c r="F3027" s="85" t="s">
        <v>196</v>
      </c>
      <c r="G3027" s="85" t="s">
        <v>196</v>
      </c>
      <c r="H3027" s="840">
        <v>1.1547414699977601</v>
      </c>
      <c r="I3027" s="840">
        <v>1.1574715490536001</v>
      </c>
      <c r="J3027" s="86">
        <v>8374.4166666666697</v>
      </c>
      <c r="K3027" s="44">
        <v>9670.2862120403697</v>
      </c>
      <c r="L3027" s="45">
        <v>9098.4546904287199</v>
      </c>
      <c r="M3027" s="46">
        <v>1.08645832331749</v>
      </c>
      <c r="N3027" s="139">
        <v>9693.1490315869705</v>
      </c>
      <c r="O3027" s="45">
        <v>9003.4369827512201</v>
      </c>
      <c r="P3027" s="99">
        <v>1.07511213510408</v>
      </c>
      <c r="Q3027" s="86">
        <v>8385.8472321769896</v>
      </c>
      <c r="R3027" s="44">
        <v>9683.4855600606606</v>
      </c>
      <c r="S3027" s="45">
        <v>9111.3395970142901</v>
      </c>
      <c r="T3027" s="140">
        <v>1.0865139019052901</v>
      </c>
      <c r="U3027" s="44">
        <v>9706.3795859547499</v>
      </c>
      <c r="V3027" s="45">
        <v>9016.1213085312502</v>
      </c>
      <c r="W3027" s="99">
        <v>1.07515926046636</v>
      </c>
      <c r="X3027" s="86">
        <v>8400.21597034148</v>
      </c>
      <c r="Y3027" s="44">
        <v>9700.0777378907496</v>
      </c>
      <c r="Z3027" s="45">
        <v>9127.398377259</v>
      </c>
      <c r="AA3027" s="46">
        <v>1.0865671084511399</v>
      </c>
      <c r="AB3027" s="139">
        <v>9723.0109915759604</v>
      </c>
      <c r="AC3027" s="45">
        <v>9031.9554721369095</v>
      </c>
      <c r="AD3027" s="99">
        <v>1.0752051499658899</v>
      </c>
      <c r="AE3027" s="142">
        <v>8418.7594472037999</v>
      </c>
      <c r="AF3027" s="44">
        <v>9721.4906596216097</v>
      </c>
      <c r="AG3027" s="45">
        <v>9147.8730176221306</v>
      </c>
      <c r="AH3027" s="140">
        <v>1.0866058206070399</v>
      </c>
      <c r="AI3027" s="44">
        <v>9744.4745384646303</v>
      </c>
      <c r="AJ3027" s="45">
        <v>9052.1774998157507</v>
      </c>
      <c r="AK3027" s="46">
        <v>1.0752388824724399</v>
      </c>
    </row>
    <row r="3028" spans="1:37" x14ac:dyDescent="0.2">
      <c r="A3028" s="35" t="s">
        <v>4214</v>
      </c>
      <c r="B3028" s="35" t="s">
        <v>10254</v>
      </c>
      <c r="C3028" s="85" t="s">
        <v>935</v>
      </c>
      <c r="D3028" s="85" t="s">
        <v>935</v>
      </c>
      <c r="E3028" s="85" t="s">
        <v>12902</v>
      </c>
      <c r="F3028" s="85" t="s">
        <v>196</v>
      </c>
      <c r="G3028" s="85" t="s">
        <v>196</v>
      </c>
      <c r="H3028" s="840">
        <v>1.1547414699977601</v>
      </c>
      <c r="I3028" s="840">
        <v>1.1574715490536001</v>
      </c>
      <c r="J3028" s="86">
        <v>5599.5833333333303</v>
      </c>
      <c r="K3028" s="44">
        <v>6466.0710897082699</v>
      </c>
      <c r="L3028" s="45">
        <v>6083.7139196098997</v>
      </c>
      <c r="M3028" s="46">
        <v>1.08645832331749</v>
      </c>
      <c r="N3028" s="139">
        <v>6481.3583948880596</v>
      </c>
      <c r="O3028" s="45">
        <v>6020.1799931932401</v>
      </c>
      <c r="P3028" s="99">
        <v>1.07511213510408</v>
      </c>
      <c r="Q3028" s="86">
        <v>5613.6849168421404</v>
      </c>
      <c r="R3028" s="44">
        <v>6482.3547729785196</v>
      </c>
      <c r="S3028" s="45">
        <v>6099.3467030650199</v>
      </c>
      <c r="T3028" s="140">
        <v>1.0865139019052901</v>
      </c>
      <c r="U3028" s="44">
        <v>6497.6805765960999</v>
      </c>
      <c r="V3028" s="45">
        <v>6035.6053236831303</v>
      </c>
      <c r="W3028" s="99">
        <v>1.07515926046636</v>
      </c>
      <c r="X3028" s="86">
        <v>5625.8728949728602</v>
      </c>
      <c r="Y3028" s="44">
        <v>6496.4287367614897</v>
      </c>
      <c r="Z3028" s="45">
        <v>6112.8884440042802</v>
      </c>
      <c r="AA3028" s="46">
        <v>1.0865671084511399</v>
      </c>
      <c r="AB3028" s="139">
        <v>6511.7878145228997</v>
      </c>
      <c r="AC3028" s="45">
        <v>6048.9675097283498</v>
      </c>
      <c r="AD3028" s="99">
        <v>1.0752051499658899</v>
      </c>
      <c r="AE3028" s="142">
        <v>5640.2479141786098</v>
      </c>
      <c r="AF3028" s="44">
        <v>6513.02816757038</v>
      </c>
      <c r="AG3028" s="45">
        <v>6128.72621321317</v>
      </c>
      <c r="AH3028" s="140">
        <v>1.0866058206070399</v>
      </c>
      <c r="AI3028" s="44">
        <v>6528.42649027066</v>
      </c>
      <c r="AJ3028" s="45">
        <v>6064.6138641089401</v>
      </c>
      <c r="AK3028" s="46">
        <v>1.0752388824724399</v>
      </c>
    </row>
    <row r="3029" spans="1:37" x14ac:dyDescent="0.2">
      <c r="A3029" s="35" t="s">
        <v>4213</v>
      </c>
      <c r="B3029" s="35" t="s">
        <v>10253</v>
      </c>
      <c r="C3029" s="85" t="s">
        <v>935</v>
      </c>
      <c r="D3029" s="85" t="s">
        <v>935</v>
      </c>
      <c r="E3029" s="85" t="s">
        <v>12902</v>
      </c>
      <c r="F3029" s="85" t="s">
        <v>196</v>
      </c>
      <c r="G3029" s="85" t="s">
        <v>196</v>
      </c>
      <c r="H3029" s="840">
        <v>1.1547414699977601</v>
      </c>
      <c r="I3029" s="840">
        <v>1.1574715490536001</v>
      </c>
      <c r="J3029" s="86">
        <v>3589.5</v>
      </c>
      <c r="K3029" s="44">
        <v>4144.9445065569398</v>
      </c>
      <c r="L3029" s="45">
        <v>3899.84215154813</v>
      </c>
      <c r="M3029" s="46">
        <v>1.08645832331749</v>
      </c>
      <c r="N3029" s="139">
        <v>4154.7441253279003</v>
      </c>
      <c r="O3029" s="45">
        <v>3859.1150089561002</v>
      </c>
      <c r="P3029" s="99">
        <v>1.07511213510408</v>
      </c>
      <c r="Q3029" s="86">
        <v>3599.6562173655502</v>
      </c>
      <c r="R3029" s="44">
        <v>4156.6723119272501</v>
      </c>
      <c r="S3029" s="45">
        <v>3911.0765222474802</v>
      </c>
      <c r="T3029" s="140">
        <v>1.0865139019052901</v>
      </c>
      <c r="U3029" s="44">
        <v>4166.4996579745302</v>
      </c>
      <c r="V3029" s="45">
        <v>3870.20371659586</v>
      </c>
      <c r="W3029" s="99">
        <v>1.07515926046636</v>
      </c>
      <c r="X3029" s="86">
        <v>3608.3251667443701</v>
      </c>
      <c r="Y3029" s="44">
        <v>4166.6827072762899</v>
      </c>
      <c r="Z3029" s="45">
        <v>3920.6874427808898</v>
      </c>
      <c r="AA3029" s="46">
        <v>1.0865671084511399</v>
      </c>
      <c r="AB3029" s="139">
        <v>4176.5337202406999</v>
      </c>
      <c r="AC3029" s="45">
        <v>3879.68980203509</v>
      </c>
      <c r="AD3029" s="99">
        <v>1.0752051499658899</v>
      </c>
      <c r="AE3029" s="142">
        <v>3617.3060945024899</v>
      </c>
      <c r="AF3029" s="44">
        <v>4177.0533569976396</v>
      </c>
      <c r="AG3029" s="45">
        <v>3930.58585720371</v>
      </c>
      <c r="AH3029" s="140">
        <v>1.0866058206070399</v>
      </c>
      <c r="AI3029" s="44">
        <v>4186.9288886048198</v>
      </c>
      <c r="AJ3029" s="45">
        <v>3889.4681626136098</v>
      </c>
      <c r="AK3029" s="46">
        <v>1.0752388824724399</v>
      </c>
    </row>
    <row r="3030" spans="1:37" x14ac:dyDescent="0.2">
      <c r="A3030" s="35" t="s">
        <v>4212</v>
      </c>
      <c r="B3030" s="35" t="s">
        <v>10252</v>
      </c>
      <c r="C3030" s="85" t="s">
        <v>935</v>
      </c>
      <c r="D3030" s="85" t="s">
        <v>935</v>
      </c>
      <c r="E3030" s="85" t="s">
        <v>12902</v>
      </c>
      <c r="F3030" s="85" t="s">
        <v>196</v>
      </c>
      <c r="G3030" s="85" t="s">
        <v>196</v>
      </c>
      <c r="H3030" s="840">
        <v>1.1547414699977601</v>
      </c>
      <c r="I3030" s="840">
        <v>1.1574715490536001</v>
      </c>
      <c r="J3030" s="86">
        <v>4252.3333333333303</v>
      </c>
      <c r="K3030" s="44">
        <v>4910.3456442537899</v>
      </c>
      <c r="L3030" s="45">
        <v>4619.9829435204101</v>
      </c>
      <c r="M3030" s="46">
        <v>1.08645832331749</v>
      </c>
      <c r="N3030" s="139">
        <v>4921.9548504255999</v>
      </c>
      <c r="O3030" s="45">
        <v>4571.7351691742597</v>
      </c>
      <c r="P3030" s="99">
        <v>1.07511213510408</v>
      </c>
      <c r="Q3030" s="86">
        <v>4257.1304164805097</v>
      </c>
      <c r="R3030" s="44">
        <v>4915.8850350988596</v>
      </c>
      <c r="S3030" s="45">
        <v>4625.4313797299301</v>
      </c>
      <c r="T3030" s="140">
        <v>1.0865139019052901</v>
      </c>
      <c r="U3030" s="44">
        <v>4927.5073376869004</v>
      </c>
      <c r="V3030" s="45">
        <v>4577.0931902920202</v>
      </c>
      <c r="W3030" s="99">
        <v>1.07515926046636</v>
      </c>
      <c r="X3030" s="86">
        <v>4263.7857146860497</v>
      </c>
      <c r="Y3030" s="44">
        <v>4923.570183932</v>
      </c>
      <c r="Z3030" s="45">
        <v>4632.8893150616796</v>
      </c>
      <c r="AA3030" s="46">
        <v>1.0865671084511399</v>
      </c>
      <c r="AB3030" s="139">
        <v>4935.2106560102802</v>
      </c>
      <c r="AC3030" s="45">
        <v>4584.4443587814503</v>
      </c>
      <c r="AD3030" s="99">
        <v>1.0752051499658899</v>
      </c>
      <c r="AE3030" s="142">
        <v>4270.6616530661404</v>
      </c>
      <c r="AF3030" s="44">
        <v>4931.5101151246499</v>
      </c>
      <c r="AG3030" s="45">
        <v>4640.5258100649398</v>
      </c>
      <c r="AH3030" s="140">
        <v>1.0866058206070399</v>
      </c>
      <c r="AI3030" s="44">
        <v>4943.16935905828</v>
      </c>
      <c r="AJ3030" s="45">
        <v>4591.9814632607604</v>
      </c>
      <c r="AK3030" s="46">
        <v>1.0752388824724399</v>
      </c>
    </row>
    <row r="3031" spans="1:37" x14ac:dyDescent="0.2">
      <c r="A3031" s="35" t="s">
        <v>4211</v>
      </c>
      <c r="B3031" s="35" t="s">
        <v>10251</v>
      </c>
      <c r="C3031" s="85" t="s">
        <v>935</v>
      </c>
      <c r="D3031" s="85" t="s">
        <v>935</v>
      </c>
      <c r="E3031" s="85" t="s">
        <v>12902</v>
      </c>
      <c r="F3031" s="85" t="s">
        <v>196</v>
      </c>
      <c r="G3031" s="85" t="s">
        <v>196</v>
      </c>
      <c r="H3031" s="840">
        <v>1.1547414699977601</v>
      </c>
      <c r="I3031" s="840">
        <v>1.1574715490536001</v>
      </c>
      <c r="J3031" s="86">
        <v>2646</v>
      </c>
      <c r="K3031" s="44">
        <v>3055.4459296140599</v>
      </c>
      <c r="L3031" s="45">
        <v>2874.7687234980799</v>
      </c>
      <c r="M3031" s="46">
        <v>1.08645832331749</v>
      </c>
      <c r="N3031" s="139">
        <v>3062.6697187958298</v>
      </c>
      <c r="O3031" s="45">
        <v>2844.7467094854001</v>
      </c>
      <c r="P3031" s="99">
        <v>1.07511213510408</v>
      </c>
      <c r="Q3031" s="86">
        <v>2651.0323541658599</v>
      </c>
      <c r="R3031" s="44">
        <v>3061.2569976610998</v>
      </c>
      <c r="S3031" s="45">
        <v>2880.3835072019201</v>
      </c>
      <c r="T3031" s="140">
        <v>1.0865139019052901</v>
      </c>
      <c r="U3031" s="44">
        <v>3068.4945255675798</v>
      </c>
      <c r="V3031" s="45">
        <v>2850.2819853773499</v>
      </c>
      <c r="W3031" s="99">
        <v>1.07515926046636</v>
      </c>
      <c r="X3031" s="86">
        <v>2655.4255937058801</v>
      </c>
      <c r="Y3031" s="44">
        <v>3066.3300535455901</v>
      </c>
      <c r="Z3031" s="45">
        <v>2885.2981090601302</v>
      </c>
      <c r="AA3031" s="46">
        <v>1.0865671084511399</v>
      </c>
      <c r="AB3031" s="139">
        <v>3073.5795753433199</v>
      </c>
      <c r="AC3031" s="45">
        <v>2855.1272737037998</v>
      </c>
      <c r="AD3031" s="99">
        <v>1.0752051499658899</v>
      </c>
      <c r="AE3031" s="142">
        <v>2661.75168808635</v>
      </c>
      <c r="AF3031" s="44">
        <v>3073.6350570698401</v>
      </c>
      <c r="AG3031" s="45">
        <v>2892.2748772852301</v>
      </c>
      <c r="AH3031" s="140">
        <v>1.0866058206070399</v>
      </c>
      <c r="AI3031" s="44">
        <v>3080.90184960534</v>
      </c>
      <c r="AJ3031" s="45">
        <v>2862.0189105170998</v>
      </c>
      <c r="AK3031" s="46">
        <v>1.0752388824724399</v>
      </c>
    </row>
    <row r="3032" spans="1:37" x14ac:dyDescent="0.2">
      <c r="A3032" s="35" t="s">
        <v>4210</v>
      </c>
      <c r="B3032" s="35" t="s">
        <v>9564</v>
      </c>
      <c r="C3032" s="85" t="s">
        <v>935</v>
      </c>
      <c r="D3032" s="85" t="s">
        <v>935</v>
      </c>
      <c r="E3032" s="85" t="s">
        <v>12902</v>
      </c>
      <c r="F3032" s="85" t="s">
        <v>196</v>
      </c>
      <c r="G3032" s="85" t="s">
        <v>196</v>
      </c>
      <c r="H3032" s="840">
        <v>1.1547414699977601</v>
      </c>
      <c r="I3032" s="840">
        <v>1.1574715490536001</v>
      </c>
      <c r="J3032" s="86">
        <v>7476.5</v>
      </c>
      <c r="K3032" s="44">
        <v>8633.4246004382203</v>
      </c>
      <c r="L3032" s="45">
        <v>8122.9056542832204</v>
      </c>
      <c r="M3032" s="46">
        <v>1.08645832331749</v>
      </c>
      <c r="N3032" s="139">
        <v>8653.8360364992495</v>
      </c>
      <c r="O3032" s="45">
        <v>8038.0758781056702</v>
      </c>
      <c r="P3032" s="99">
        <v>1.07511213510408</v>
      </c>
      <c r="Q3032" s="86">
        <v>7482.20112427596</v>
      </c>
      <c r="R3032" s="44">
        <v>8640.0079250652798</v>
      </c>
      <c r="S3032" s="45">
        <v>8129.5155383772199</v>
      </c>
      <c r="T3032" s="140">
        <v>1.0865139019052901</v>
      </c>
      <c r="U3032" s="44">
        <v>8660.4349256462901</v>
      </c>
      <c r="V3032" s="45">
        <v>8044.5578274370801</v>
      </c>
      <c r="W3032" s="99">
        <v>1.07515926046636</v>
      </c>
      <c r="X3032" s="86">
        <v>7488.4425742787998</v>
      </c>
      <c r="Y3032" s="44">
        <v>8647.2151862164792</v>
      </c>
      <c r="Z3032" s="45">
        <v>8136.6953947365</v>
      </c>
      <c r="AA3032" s="46">
        <v>1.0865671084511399</v>
      </c>
      <c r="AB3032" s="139">
        <v>8667.6592264494193</v>
      </c>
      <c r="AC3032" s="45">
        <v>8051.6120210884201</v>
      </c>
      <c r="AD3032" s="99">
        <v>1.0752051499658899</v>
      </c>
      <c r="AE3032" s="142">
        <v>7499.6070667538997</v>
      </c>
      <c r="AF3032" s="44">
        <v>8660.1072886689508</v>
      </c>
      <c r="AG3032" s="45">
        <v>8149.1166910004404</v>
      </c>
      <c r="AH3032" s="140">
        <v>1.0866058206070399</v>
      </c>
      <c r="AI3032" s="44">
        <v>8680.5818088489705</v>
      </c>
      <c r="AJ3032" s="45">
        <v>8063.8691214389</v>
      </c>
      <c r="AK3032" s="46">
        <v>1.0752388824724399</v>
      </c>
    </row>
    <row r="3033" spans="1:37" x14ac:dyDescent="0.2">
      <c r="A3033" s="35" t="s">
        <v>4209</v>
      </c>
      <c r="B3033" s="35" t="s">
        <v>10250</v>
      </c>
      <c r="C3033" s="85" t="s">
        <v>935</v>
      </c>
      <c r="D3033" s="85" t="s">
        <v>935</v>
      </c>
      <c r="E3033" s="85" t="s">
        <v>12902</v>
      </c>
      <c r="F3033" s="85" t="s">
        <v>196</v>
      </c>
      <c r="G3033" s="85" t="s">
        <v>196</v>
      </c>
      <c r="H3033" s="840">
        <v>1.1547414699977601</v>
      </c>
      <c r="I3033" s="840">
        <v>1.1574715490536001</v>
      </c>
      <c r="J3033" s="86">
        <v>7139.6666666666697</v>
      </c>
      <c r="K3033" s="44">
        <v>8244.4691819606396</v>
      </c>
      <c r="L3033" s="45">
        <v>7756.9502757124401</v>
      </c>
      <c r="M3033" s="46">
        <v>1.08645832331749</v>
      </c>
      <c r="N3033" s="139">
        <v>8263.9610363930296</v>
      </c>
      <c r="O3033" s="45">
        <v>7675.9422739314496</v>
      </c>
      <c r="P3033" s="99">
        <v>1.07511213510408</v>
      </c>
      <c r="Q3033" s="86">
        <v>7159.4513068620099</v>
      </c>
      <c r="R3033" s="44">
        <v>8267.3153264631801</v>
      </c>
      <c r="S3033" s="45">
        <v>7778.8433749195601</v>
      </c>
      <c r="T3033" s="140">
        <v>1.0865139019052901</v>
      </c>
      <c r="U3033" s="44">
        <v>8286.8611945274006</v>
      </c>
      <c r="V3033" s="45">
        <v>7697.55037243064</v>
      </c>
      <c r="W3033" s="99">
        <v>1.07515926046636</v>
      </c>
      <c r="X3033" s="86">
        <v>7173.3001443502098</v>
      </c>
      <c r="Y3033" s="44">
        <v>8283.3071534220799</v>
      </c>
      <c r="Z3033" s="45">
        <v>7794.27199589873</v>
      </c>
      <c r="AA3033" s="46">
        <v>1.0865671084511399</v>
      </c>
      <c r="AB3033" s="139">
        <v>8302.8908299074592</v>
      </c>
      <c r="AC3033" s="45">
        <v>7712.7692574564398</v>
      </c>
      <c r="AD3033" s="99">
        <v>1.0752051499658899</v>
      </c>
      <c r="AE3033" s="142">
        <v>7191.9381622466899</v>
      </c>
      <c r="AF3033" s="44">
        <v>8304.8292456057006</v>
      </c>
      <c r="AG3033" s="45">
        <v>7814.8018685431298</v>
      </c>
      <c r="AH3033" s="140">
        <v>1.0866058206070399</v>
      </c>
      <c r="AI3033" s="44">
        <v>8324.4638053533909</v>
      </c>
      <c r="AJ3033" s="45">
        <v>7733.0515523850499</v>
      </c>
      <c r="AK3033" s="46">
        <v>1.0752388824724399</v>
      </c>
    </row>
    <row r="3034" spans="1:37" x14ac:dyDescent="0.2">
      <c r="A3034" s="35" t="s">
        <v>4208</v>
      </c>
      <c r="B3034" s="35" t="s">
        <v>10249</v>
      </c>
      <c r="C3034" s="85" t="s">
        <v>935</v>
      </c>
      <c r="D3034" s="85" t="s">
        <v>935</v>
      </c>
      <c r="E3034" s="85" t="s">
        <v>12902</v>
      </c>
      <c r="F3034" s="85" t="s">
        <v>196</v>
      </c>
      <c r="G3034" s="85" t="s">
        <v>196</v>
      </c>
      <c r="H3034" s="840">
        <v>1.1547414699977601</v>
      </c>
      <c r="I3034" s="840">
        <v>1.1574715490536001</v>
      </c>
      <c r="J3034" s="86">
        <v>6505.9166666666697</v>
      </c>
      <c r="K3034" s="44">
        <v>7512.65177534956</v>
      </c>
      <c r="L3034" s="45">
        <v>7068.4073133099901</v>
      </c>
      <c r="M3034" s="46">
        <v>1.08645832331749</v>
      </c>
      <c r="N3034" s="139">
        <v>7530.4134421803101</v>
      </c>
      <c r="O3034" s="45">
        <v>6994.5899583092396</v>
      </c>
      <c r="P3034" s="99">
        <v>1.07511213510408</v>
      </c>
      <c r="Q3034" s="86">
        <v>6513.4997542153997</v>
      </c>
      <c r="R3034" s="44">
        <v>7521.4082810127102</v>
      </c>
      <c r="S3034" s="45">
        <v>7077.0080330117198</v>
      </c>
      <c r="T3034" s="140">
        <v>1.0865139019052901</v>
      </c>
      <c r="U3034" s="44">
        <v>7539.1906502719503</v>
      </c>
      <c r="V3034" s="45">
        <v>7003.04957879002</v>
      </c>
      <c r="W3034" s="99">
        <v>1.07515926046636</v>
      </c>
      <c r="X3034" s="86">
        <v>6519.2559838308698</v>
      </c>
      <c r="Y3034" s="44">
        <v>7528.0552380605204</v>
      </c>
      <c r="Z3034" s="45">
        <v>7083.6091236038701</v>
      </c>
      <c r="AA3034" s="46">
        <v>1.0865671084511399</v>
      </c>
      <c r="AB3034" s="139">
        <v>7545.8533222816704</v>
      </c>
      <c r="AC3034" s="45">
        <v>7009.5376077609199</v>
      </c>
      <c r="AD3034" s="99">
        <v>1.0752051499658899</v>
      </c>
      <c r="AE3034" s="142">
        <v>6529.49494943843</v>
      </c>
      <c r="AF3034" s="44">
        <v>7539.8785962574502</v>
      </c>
      <c r="AG3034" s="45">
        <v>7094.9872176840499</v>
      </c>
      <c r="AH3034" s="140">
        <v>1.0866058206070399</v>
      </c>
      <c r="AI3034" s="44">
        <v>7557.7046336641697</v>
      </c>
      <c r="AJ3034" s="45">
        <v>7020.7668525436402</v>
      </c>
      <c r="AK3034" s="46">
        <v>1.0752388824724399</v>
      </c>
    </row>
    <row r="3035" spans="1:37" x14ac:dyDescent="0.2">
      <c r="A3035" s="35" t="s">
        <v>4207</v>
      </c>
      <c r="B3035" s="35" t="s">
        <v>10248</v>
      </c>
      <c r="C3035" s="85" t="s">
        <v>935</v>
      </c>
      <c r="D3035" s="85" t="s">
        <v>935</v>
      </c>
      <c r="E3035" s="85" t="s">
        <v>12902</v>
      </c>
      <c r="F3035" s="85" t="s">
        <v>196</v>
      </c>
      <c r="G3035" s="85" t="s">
        <v>196</v>
      </c>
      <c r="H3035" s="840">
        <v>1.1547414699977601</v>
      </c>
      <c r="I3035" s="840">
        <v>1.1574715490536001</v>
      </c>
      <c r="J3035" s="86">
        <v>2990.6666666666702</v>
      </c>
      <c r="K3035" s="44">
        <v>3453.4468229399499</v>
      </c>
      <c r="L3035" s="45">
        <v>3249.23469226818</v>
      </c>
      <c r="M3035" s="46">
        <v>1.08645832331749</v>
      </c>
      <c r="N3035" s="139">
        <v>3461.6115793696399</v>
      </c>
      <c r="O3035" s="45">
        <v>3215.3020253846098</v>
      </c>
      <c r="P3035" s="99">
        <v>1.07511213510408</v>
      </c>
      <c r="Q3035" s="86">
        <v>2994.9959619043998</v>
      </c>
      <c r="R3035" s="44">
        <v>3458.4460396868299</v>
      </c>
      <c r="S3035" s="45">
        <v>3254.1047487593401</v>
      </c>
      <c r="T3035" s="140">
        <v>1.0865139019052901</v>
      </c>
      <c r="U3035" s="44">
        <v>3466.6226154347701</v>
      </c>
      <c r="V3035" s="45">
        <v>3220.0976435008602</v>
      </c>
      <c r="W3035" s="99">
        <v>1.07515926046636</v>
      </c>
      <c r="X3035" s="86">
        <v>2997.4595136292201</v>
      </c>
      <c r="Y3035" s="44">
        <v>3461.2908050269598</v>
      </c>
      <c r="Z3035" s="45">
        <v>3256.9409164234498</v>
      </c>
      <c r="AA3035" s="46">
        <v>1.0865671084511399</v>
      </c>
      <c r="AB3035" s="139">
        <v>3469.4741064658601</v>
      </c>
      <c r="AC3035" s="45">
        <v>3222.8839058683898</v>
      </c>
      <c r="AD3035" s="99">
        <v>1.0752051499658899</v>
      </c>
      <c r="AE3035" s="142">
        <v>3001.98593449896</v>
      </c>
      <c r="AF3035" s="44">
        <v>3466.5176509159101</v>
      </c>
      <c r="AG3035" s="45">
        <v>3261.9753898070198</v>
      </c>
      <c r="AH3035" s="140">
        <v>1.0866058206070399</v>
      </c>
      <c r="AI3035" s="44">
        <v>3474.7133098416298</v>
      </c>
      <c r="AJ3035" s="45">
        <v>3227.8520014086598</v>
      </c>
      <c r="AK3035" s="46">
        <v>1.0752388824724399</v>
      </c>
    </row>
    <row r="3036" spans="1:37" x14ac:dyDescent="0.2">
      <c r="A3036" s="35" t="s">
        <v>4206</v>
      </c>
      <c r="B3036" s="35" t="s">
        <v>10247</v>
      </c>
      <c r="C3036" s="85" t="s">
        <v>935</v>
      </c>
      <c r="D3036" s="85" t="s">
        <v>935</v>
      </c>
      <c r="E3036" s="85" t="s">
        <v>12902</v>
      </c>
      <c r="F3036" s="85" t="s">
        <v>174</v>
      </c>
      <c r="G3036" s="85" t="s">
        <v>174</v>
      </c>
      <c r="H3036" s="840">
        <v>1.1574437167616001</v>
      </c>
      <c r="I3036" s="840">
        <v>1.15908364062164</v>
      </c>
      <c r="J3036" s="86">
        <v>10495</v>
      </c>
      <c r="K3036" s="44">
        <v>12147.371807412999</v>
      </c>
      <c r="L3036" s="45">
        <v>11429.063170842701</v>
      </c>
      <c r="M3036" s="46">
        <v>1.0890007785462299</v>
      </c>
      <c r="N3036" s="139">
        <v>12164.582808324099</v>
      </c>
      <c r="O3036" s="45">
        <v>11299.0169014531</v>
      </c>
      <c r="P3036" s="99">
        <v>1.07660951895694</v>
      </c>
      <c r="Q3036" s="86">
        <v>10531.277012902599</v>
      </c>
      <c r="R3036" s="44">
        <v>12189.3604080599</v>
      </c>
      <c r="S3036" s="45">
        <v>11469.155549351501</v>
      </c>
      <c r="T3036" s="140">
        <v>1.08905648719522</v>
      </c>
      <c r="U3036" s="44">
        <v>12206.630900509999</v>
      </c>
      <c r="V3036" s="45">
        <v>11338.570060325799</v>
      </c>
      <c r="W3036" s="99">
        <v>1.0766567099540001</v>
      </c>
      <c r="X3036" s="86">
        <v>10569.137399732101</v>
      </c>
      <c r="Y3036" s="44">
        <v>12233.18167491</v>
      </c>
      <c r="Z3036" s="45">
        <v>11510.951312496099</v>
      </c>
      <c r="AA3036" s="46">
        <v>1.0891098182513801</v>
      </c>
      <c r="AB3036" s="139">
        <v>12250.5142555118</v>
      </c>
      <c r="AC3036" s="45">
        <v>11379.8183877839</v>
      </c>
      <c r="AD3036" s="99">
        <v>1.07670266336705</v>
      </c>
      <c r="AE3036" s="142">
        <v>10616.513009304799</v>
      </c>
      <c r="AF3036" s="44">
        <v>12288.016276537601</v>
      </c>
      <c r="AG3036" s="45">
        <v>11562.9605039003</v>
      </c>
      <c r="AH3036" s="140">
        <v>1.0891486209988099</v>
      </c>
      <c r="AI3036" s="44">
        <v>12305.426549532</v>
      </c>
      <c r="AJ3036" s="45">
        <v>11431.186453165001</v>
      </c>
      <c r="AK3036" s="46">
        <v>1.07673644285522</v>
      </c>
    </row>
    <row r="3037" spans="1:37" x14ac:dyDescent="0.2">
      <c r="A3037" s="35" t="s">
        <v>4205</v>
      </c>
      <c r="B3037" s="35" t="s">
        <v>10246</v>
      </c>
      <c r="C3037" s="85" t="s">
        <v>935</v>
      </c>
      <c r="D3037" s="85" t="s">
        <v>935</v>
      </c>
      <c r="E3037" s="85" t="s">
        <v>12902</v>
      </c>
      <c r="F3037" s="85" t="s">
        <v>180</v>
      </c>
      <c r="G3037" s="85" t="s">
        <v>180</v>
      </c>
      <c r="H3037" s="840">
        <v>1.1571095841777601</v>
      </c>
      <c r="I3037" s="840">
        <v>1.1585384590263701</v>
      </c>
      <c r="J3037" s="86">
        <v>24725.5</v>
      </c>
      <c r="K3037" s="44">
        <v>28610.113023587299</v>
      </c>
      <c r="L3037" s="45">
        <v>26918.315686359601</v>
      </c>
      <c r="M3037" s="46">
        <v>1.0886864041722</v>
      </c>
      <c r="N3037" s="139">
        <v>28645.442668656498</v>
      </c>
      <c r="O3037" s="45">
        <v>26607.187929311898</v>
      </c>
      <c r="P3037" s="99">
        <v>1.0761031295347701</v>
      </c>
      <c r="Q3037" s="86">
        <v>24637.048557824499</v>
      </c>
      <c r="R3037" s="44">
        <v>28507.7650121117</v>
      </c>
      <c r="S3037" s="45">
        <v>26823.391904309799</v>
      </c>
      <c r="T3037" s="140">
        <v>1.0887420967391399</v>
      </c>
      <c r="U3037" s="44">
        <v>28542.968271139802</v>
      </c>
      <c r="V3037" s="45">
        <v>26513.167155603402</v>
      </c>
      <c r="W3037" s="99">
        <v>1.07615029833527</v>
      </c>
      <c r="X3037" s="86">
        <v>24558.596731196401</v>
      </c>
      <c r="Y3037" s="44">
        <v>28416.987651624</v>
      </c>
      <c r="Z3037" s="45">
        <v>26739.287455898499</v>
      </c>
      <c r="AA3037" s="46">
        <v>1.0887954123996</v>
      </c>
      <c r="AB3037" s="139">
        <v>28452.078812810301</v>
      </c>
      <c r="AC3037" s="45">
        <v>26429.8692194916</v>
      </c>
      <c r="AD3037" s="99">
        <v>1.0761962301338801</v>
      </c>
      <c r="AE3037" s="142">
        <v>24514.621188901699</v>
      </c>
      <c r="AF3037" s="44">
        <v>28366.1031301654</v>
      </c>
      <c r="AG3037" s="45">
        <v>26692.358047240799</v>
      </c>
      <c r="AH3037" s="140">
        <v>1.0888342039454</v>
      </c>
      <c r="AI3037" s="44">
        <v>28401.131455805302</v>
      </c>
      <c r="AJ3037" s="45">
        <v>26383.370608515001</v>
      </c>
      <c r="AK3037" s="46">
        <v>1.0762299937336699</v>
      </c>
    </row>
    <row r="3038" spans="1:37" x14ac:dyDescent="0.2">
      <c r="A3038" s="35" t="s">
        <v>4204</v>
      </c>
      <c r="B3038" s="35" t="s">
        <v>13043</v>
      </c>
      <c r="C3038" s="85" t="s">
        <v>935</v>
      </c>
      <c r="D3038" s="85" t="s">
        <v>935</v>
      </c>
      <c r="E3038" s="85" t="s">
        <v>12902</v>
      </c>
      <c r="F3038" s="85" t="s">
        <v>179</v>
      </c>
      <c r="G3038" s="85" t="s">
        <v>179</v>
      </c>
      <c r="H3038" s="840">
        <v>1.15343973974926</v>
      </c>
      <c r="I3038" s="840">
        <v>1.1575471231554999</v>
      </c>
      <c r="J3038" s="86">
        <v>35791.583333333299</v>
      </c>
      <c r="K3038" s="44">
        <v>41283.434565214098</v>
      </c>
      <c r="L3038" s="45">
        <v>38842.227688070299</v>
      </c>
      <c r="M3038" s="46">
        <v>1.0852335680801199</v>
      </c>
      <c r="N3038" s="139">
        <v>41430.444320680203</v>
      </c>
      <c r="O3038" s="45">
        <v>38482.478025777003</v>
      </c>
      <c r="P3038" s="99">
        <v>1.07518233176171</v>
      </c>
      <c r="Q3038" s="86">
        <v>35841.065396700302</v>
      </c>
      <c r="R3038" s="44">
        <v>41340.509143506402</v>
      </c>
      <c r="S3038" s="45">
        <v>38897.917034494101</v>
      </c>
      <c r="T3038" s="140">
        <v>1.0852890840146501</v>
      </c>
      <c r="U3038" s="44">
        <v>41487.722140778496</v>
      </c>
      <c r="V3038" s="45">
        <v>38537.369399519797</v>
      </c>
      <c r="W3038" s="99">
        <v>1.07522946020092</v>
      </c>
      <c r="X3038" s="86">
        <v>35894.663991494002</v>
      </c>
      <c r="Y3038" s="44">
        <v>41402.331892736103</v>
      </c>
      <c r="Z3038" s="45">
        <v>38957.994682491102</v>
      </c>
      <c r="AA3038" s="46">
        <v>1.0853422305812099</v>
      </c>
      <c r="AB3038" s="139">
        <v>41549.765039987004</v>
      </c>
      <c r="AC3038" s="45">
        <v>38596.647483382803</v>
      </c>
      <c r="AD3038" s="99">
        <v>1.0752753526966901</v>
      </c>
      <c r="AE3038" s="142">
        <v>35969.717859232398</v>
      </c>
      <c r="AF3038" s="44">
        <v>41488.902006407501</v>
      </c>
      <c r="AG3038" s="45">
        <v>39040.844710327197</v>
      </c>
      <c r="AH3038" s="140">
        <v>1.08538089909722</v>
      </c>
      <c r="AI3038" s="44">
        <v>41636.643428669398</v>
      </c>
      <c r="AJ3038" s="45">
        <v>38678.564485452298</v>
      </c>
      <c r="AK3038" s="46">
        <v>1.0753090874057201</v>
      </c>
    </row>
    <row r="3039" spans="1:37" x14ac:dyDescent="0.2">
      <c r="A3039" s="35" t="s">
        <v>4203</v>
      </c>
      <c r="B3039" s="35" t="s">
        <v>10245</v>
      </c>
      <c r="C3039" s="85" t="s">
        <v>935</v>
      </c>
      <c r="D3039" s="85" t="s">
        <v>935</v>
      </c>
      <c r="E3039" s="85" t="s">
        <v>12902</v>
      </c>
      <c r="F3039" s="85" t="s">
        <v>174</v>
      </c>
      <c r="G3039" s="85" t="s">
        <v>174</v>
      </c>
      <c r="H3039" s="840">
        <v>1.1574437167616001</v>
      </c>
      <c r="I3039" s="840">
        <v>1.15908364062164</v>
      </c>
      <c r="J3039" s="86">
        <v>9139.75</v>
      </c>
      <c r="K3039" s="44">
        <v>10578.7462102718</v>
      </c>
      <c r="L3039" s="45">
        <v>9953.19486571788</v>
      </c>
      <c r="M3039" s="46">
        <v>1.0890007785462299</v>
      </c>
      <c r="N3039" s="139">
        <v>10593.7347043716</v>
      </c>
      <c r="O3039" s="45">
        <v>9839.9418508866693</v>
      </c>
      <c r="P3039" s="99">
        <v>1.07660951895694</v>
      </c>
      <c r="Q3039" s="86">
        <v>9152.5313485610095</v>
      </c>
      <c r="R3039" s="44">
        <v>10593.5399018555</v>
      </c>
      <c r="S3039" s="45">
        <v>9967.6236394080206</v>
      </c>
      <c r="T3039" s="140">
        <v>1.08905648719522</v>
      </c>
      <c r="U3039" s="44">
        <v>10608.5493563937</v>
      </c>
      <c r="V3039" s="45">
        <v>9854.1342894925401</v>
      </c>
      <c r="W3039" s="99">
        <v>1.0766567099540001</v>
      </c>
      <c r="X3039" s="86">
        <v>9162.3742251009407</v>
      </c>
      <c r="Y3039" s="44">
        <v>10604.9324774615</v>
      </c>
      <c r="Z3039" s="45">
        <v>9978.8317270507996</v>
      </c>
      <c r="AA3039" s="46">
        <v>1.0891098182513801</v>
      </c>
      <c r="AB3039" s="139">
        <v>10619.958073567799</v>
      </c>
      <c r="AC3039" s="45">
        <v>9865.1527309318008</v>
      </c>
      <c r="AD3039" s="99">
        <v>1.07670266336705</v>
      </c>
      <c r="AE3039" s="142">
        <v>9179.0417490447107</v>
      </c>
      <c r="AF3039" s="44">
        <v>10624.2241983242</v>
      </c>
      <c r="AG3039" s="45">
        <v>9997.3406630625504</v>
      </c>
      <c r="AH3039" s="140">
        <v>1.0891486209988099</v>
      </c>
      <c r="AI3039" s="44">
        <v>10639.277127900699</v>
      </c>
      <c r="AJ3039" s="45">
        <v>9883.4087616859797</v>
      </c>
      <c r="AK3039" s="46">
        <v>1.07673644285522</v>
      </c>
    </row>
    <row r="3040" spans="1:37" x14ac:dyDescent="0.2">
      <c r="A3040" s="35" t="s">
        <v>4202</v>
      </c>
      <c r="B3040" s="35" t="s">
        <v>10244</v>
      </c>
      <c r="C3040" s="85" t="s">
        <v>935</v>
      </c>
      <c r="D3040" s="85" t="s">
        <v>935</v>
      </c>
      <c r="E3040" s="85" t="s">
        <v>12902</v>
      </c>
      <c r="F3040" s="85" t="s">
        <v>180</v>
      </c>
      <c r="G3040" s="85" t="s">
        <v>180</v>
      </c>
      <c r="H3040" s="840">
        <v>1.1571095841777601</v>
      </c>
      <c r="I3040" s="840">
        <v>1.1585384590263701</v>
      </c>
      <c r="J3040" s="86">
        <v>20665.166666666701</v>
      </c>
      <c r="K3040" s="44">
        <v>23911.862408630899</v>
      </c>
      <c r="L3040" s="45">
        <v>22497.885989952501</v>
      </c>
      <c r="M3040" s="46">
        <v>1.0886864041722</v>
      </c>
      <c r="N3040" s="139">
        <v>23941.390345523101</v>
      </c>
      <c r="O3040" s="45">
        <v>22237.850522357501</v>
      </c>
      <c r="P3040" s="99">
        <v>1.0761031295347701</v>
      </c>
      <c r="Q3040" s="86">
        <v>20668.677260000601</v>
      </c>
      <c r="R3040" s="44">
        <v>23915.9245498237</v>
      </c>
      <c r="S3040" s="45">
        <v>22502.859016877599</v>
      </c>
      <c r="T3040" s="140">
        <v>1.0887420967391399</v>
      </c>
      <c r="U3040" s="44">
        <v>23945.457502914502</v>
      </c>
      <c r="V3040" s="45">
        <v>22242.603199545199</v>
      </c>
      <c r="W3040" s="99">
        <v>1.07615029833527</v>
      </c>
      <c r="X3040" s="86">
        <v>20673.775919348798</v>
      </c>
      <c r="Y3040" s="44">
        <v>23921.824257421998</v>
      </c>
      <c r="Z3040" s="45">
        <v>22509.512377964398</v>
      </c>
      <c r="AA3040" s="46">
        <v>1.0887954123996</v>
      </c>
      <c r="AB3040" s="139">
        <v>23951.364495858899</v>
      </c>
      <c r="AC3040" s="45">
        <v>22249.039707035699</v>
      </c>
      <c r="AD3040" s="99">
        <v>1.0761962301338801</v>
      </c>
      <c r="AE3040" s="142">
        <v>20705.225269514001</v>
      </c>
      <c r="AF3040" s="44">
        <v>23958.2146019143</v>
      </c>
      <c r="AG3040" s="45">
        <v>22544.557473841502</v>
      </c>
      <c r="AH3040" s="140">
        <v>1.0888342039454</v>
      </c>
      <c r="AI3040" s="44">
        <v>23987.7997775367</v>
      </c>
      <c r="AJ3040" s="45">
        <v>22283.584462063402</v>
      </c>
      <c r="AK3040" s="46">
        <v>1.0762299937336699</v>
      </c>
    </row>
    <row r="3041" spans="1:37" x14ac:dyDescent="0.2">
      <c r="A3041" s="35" t="s">
        <v>4201</v>
      </c>
      <c r="B3041" s="35" t="s">
        <v>13044</v>
      </c>
      <c r="C3041" s="85" t="s">
        <v>935</v>
      </c>
      <c r="D3041" s="85" t="s">
        <v>935</v>
      </c>
      <c r="E3041" s="85" t="s">
        <v>12902</v>
      </c>
      <c r="F3041" s="85" t="s">
        <v>174</v>
      </c>
      <c r="G3041" s="85" t="s">
        <v>174</v>
      </c>
      <c r="H3041" s="840">
        <v>1.1574437167616001</v>
      </c>
      <c r="I3041" s="840">
        <v>1.15908364062164</v>
      </c>
      <c r="J3041" s="86">
        <v>8885.3333333333303</v>
      </c>
      <c r="K3041" s="44">
        <v>10284.273237999099</v>
      </c>
      <c r="L3041" s="45">
        <v>9676.1349176427393</v>
      </c>
      <c r="M3041" s="46">
        <v>1.0890007785462299</v>
      </c>
      <c r="N3041" s="139">
        <v>10298.844508136801</v>
      </c>
      <c r="O3041" s="45">
        <v>9566.0344457720403</v>
      </c>
      <c r="P3041" s="99">
        <v>1.07660951895694</v>
      </c>
      <c r="Q3041" s="86">
        <v>8917.1386274649794</v>
      </c>
      <c r="R3041" s="44">
        <v>10321.086075851499</v>
      </c>
      <c r="S3041" s="45">
        <v>9711.2676694598504</v>
      </c>
      <c r="T3041" s="140">
        <v>1.08905648719522</v>
      </c>
      <c r="U3041" s="44">
        <v>10335.7095042499</v>
      </c>
      <c r="V3041" s="45">
        <v>9600.6971368501709</v>
      </c>
      <c r="W3041" s="99">
        <v>1.0766567099540001</v>
      </c>
      <c r="X3041" s="86">
        <v>8947.1231502495993</v>
      </c>
      <c r="Y3041" s="44">
        <v>10355.7914733486</v>
      </c>
      <c r="Z3041" s="45">
        <v>9744.3996680410492</v>
      </c>
      <c r="AA3041" s="46">
        <v>1.0891098182513801</v>
      </c>
      <c r="AB3041" s="139">
        <v>10370.464074081399</v>
      </c>
      <c r="AC3041" s="45">
        <v>9633.3913253467508</v>
      </c>
      <c r="AD3041" s="99">
        <v>1.07670266336705</v>
      </c>
      <c r="AE3041" s="142">
        <v>8986.0280330874793</v>
      </c>
      <c r="AF3041" s="44">
        <v>10400.821685540701</v>
      </c>
      <c r="AG3041" s="45">
        <v>9787.1200404938809</v>
      </c>
      <c r="AH3041" s="140">
        <v>1.0891486209988099</v>
      </c>
      <c r="AI3041" s="44">
        <v>10415.558087319099</v>
      </c>
      <c r="AJ3041" s="45">
        <v>9675.5838597439197</v>
      </c>
      <c r="AK3041" s="46">
        <v>1.07673644285522</v>
      </c>
    </row>
    <row r="3042" spans="1:37" x14ac:dyDescent="0.2">
      <c r="A3042" s="35" t="s">
        <v>4200</v>
      </c>
      <c r="B3042" s="35" t="s">
        <v>13477</v>
      </c>
      <c r="C3042" s="85" t="s">
        <v>935</v>
      </c>
      <c r="D3042" s="85" t="s">
        <v>935</v>
      </c>
      <c r="E3042" s="85" t="s">
        <v>12902</v>
      </c>
      <c r="F3042" s="85" t="s">
        <v>180</v>
      </c>
      <c r="G3042" s="85" t="s">
        <v>180</v>
      </c>
      <c r="H3042" s="840">
        <v>1.1571095841777601</v>
      </c>
      <c r="I3042" s="840">
        <v>1.1585384590263701</v>
      </c>
      <c r="J3042" s="86">
        <v>11605.833333333299</v>
      </c>
      <c r="K3042" s="44">
        <v>13429.220982369799</v>
      </c>
      <c r="L3042" s="45">
        <v>12635.112959088499</v>
      </c>
      <c r="M3042" s="46">
        <v>1.0886864041722</v>
      </c>
      <c r="N3042" s="139">
        <v>13445.804265716901</v>
      </c>
      <c r="O3042" s="45">
        <v>12489.0735708589</v>
      </c>
      <c r="P3042" s="99">
        <v>1.0761031295347701</v>
      </c>
      <c r="Q3042" s="86">
        <v>11586.776191245899</v>
      </c>
      <c r="R3042" s="44">
        <v>13407.1697806134</v>
      </c>
      <c r="S3042" s="45">
        <v>12615.0110049042</v>
      </c>
      <c r="T3042" s="140">
        <v>1.0887420967391399</v>
      </c>
      <c r="U3042" s="44">
        <v>13423.725833689499</v>
      </c>
      <c r="V3042" s="45">
        <v>12469.1126549533</v>
      </c>
      <c r="W3042" s="99">
        <v>1.07615029833527</v>
      </c>
      <c r="X3042" s="86">
        <v>11571.3202734442</v>
      </c>
      <c r="Y3042" s="44">
        <v>13389.2855899928</v>
      </c>
      <c r="Z3042" s="45">
        <v>12598.8004291326</v>
      </c>
      <c r="AA3042" s="46">
        <v>1.0887954123996</v>
      </c>
      <c r="AB3042" s="139">
        <v>13405.8195584966</v>
      </c>
      <c r="AC3042" s="45">
        <v>12453.0112559523</v>
      </c>
      <c r="AD3042" s="99">
        <v>1.0761962301338801</v>
      </c>
      <c r="AE3042" s="142">
        <v>11564.3777236603</v>
      </c>
      <c r="AF3042" s="44">
        <v>13381.2522990992</v>
      </c>
      <c r="AG3042" s="45">
        <v>12591.6900128656</v>
      </c>
      <c r="AH3042" s="140">
        <v>1.0888342039454</v>
      </c>
      <c r="AI3042" s="44">
        <v>13397.7763475683</v>
      </c>
      <c r="AJ3042" s="45">
        <v>12445.930165068799</v>
      </c>
      <c r="AK3042" s="46">
        <v>1.0762299937336699</v>
      </c>
    </row>
    <row r="3043" spans="1:37" x14ac:dyDescent="0.2">
      <c r="A3043" s="35" t="s">
        <v>4199</v>
      </c>
      <c r="B3043" s="35" t="s">
        <v>10243</v>
      </c>
      <c r="C3043" s="85" t="s">
        <v>935</v>
      </c>
      <c r="D3043" s="85" t="s">
        <v>935</v>
      </c>
      <c r="E3043" s="85" t="s">
        <v>12902</v>
      </c>
      <c r="F3043" s="85" t="s">
        <v>179</v>
      </c>
      <c r="G3043" s="85" t="s">
        <v>179</v>
      </c>
      <c r="H3043" s="840">
        <v>1.15343973974926</v>
      </c>
      <c r="I3043" s="840">
        <v>1.1575471231554999</v>
      </c>
      <c r="J3043" s="86">
        <v>9183.5833333333303</v>
      </c>
      <c r="K3043" s="44">
        <v>10592.709969965699</v>
      </c>
      <c r="L3043" s="45">
        <v>9966.3329085944606</v>
      </c>
      <c r="M3043" s="46">
        <v>1.0852335680801199</v>
      </c>
      <c r="N3043" s="139">
        <v>10630.430467758801</v>
      </c>
      <c r="O3043" s="45">
        <v>9874.0265422613393</v>
      </c>
      <c r="P3043" s="99">
        <v>1.07518233176171</v>
      </c>
      <c r="Q3043" s="86">
        <v>9208.4865275870707</v>
      </c>
      <c r="R3043" s="44">
        <v>10621.4343038646</v>
      </c>
      <c r="S3043" s="45">
        <v>9993.8699086862107</v>
      </c>
      <c r="T3043" s="140">
        <v>1.0852890840146501</v>
      </c>
      <c r="U3043" s="44">
        <v>10659.257088624599</v>
      </c>
      <c r="V3043" s="45">
        <v>9901.2359983248498</v>
      </c>
      <c r="W3043" s="99">
        <v>1.07522946020092</v>
      </c>
      <c r="X3043" s="86">
        <v>9231.1223261342893</v>
      </c>
      <c r="Y3043" s="44">
        <v>10647.543333449899</v>
      </c>
      <c r="Z3043" s="45">
        <v>10018.9268962146</v>
      </c>
      <c r="AA3043" s="46">
        <v>1.0853422305812099</v>
      </c>
      <c r="AB3043" s="139">
        <v>10685.4590921132</v>
      </c>
      <c r="AC3043" s="45">
        <v>9925.9983150203207</v>
      </c>
      <c r="AD3043" s="99">
        <v>1.0752753526966901</v>
      </c>
      <c r="AE3043" s="142">
        <v>9260.1694750905608</v>
      </c>
      <c r="AF3043" s="44">
        <v>10681.0474693825</v>
      </c>
      <c r="AG3043" s="45">
        <v>10050.811070666499</v>
      </c>
      <c r="AH3043" s="140">
        <v>1.08538089909722</v>
      </c>
      <c r="AI3043" s="44">
        <v>10719.0825358234</v>
      </c>
      <c r="AJ3043" s="45">
        <v>9957.5443874818902</v>
      </c>
      <c r="AK3043" s="46">
        <v>1.0753090874057201</v>
      </c>
    </row>
    <row r="3044" spans="1:37" x14ac:dyDescent="0.2">
      <c r="A3044" s="35" t="s">
        <v>4198</v>
      </c>
      <c r="B3044" s="35" t="s">
        <v>10242</v>
      </c>
      <c r="C3044" s="85" t="s">
        <v>935</v>
      </c>
      <c r="D3044" s="85" t="s">
        <v>935</v>
      </c>
      <c r="E3044" s="85" t="s">
        <v>12902</v>
      </c>
      <c r="F3044" s="85" t="s">
        <v>180</v>
      </c>
      <c r="G3044" s="85" t="s">
        <v>180</v>
      </c>
      <c r="H3044" s="840">
        <v>1.1571095841777601</v>
      </c>
      <c r="I3044" s="840">
        <v>1.1585384590263701</v>
      </c>
      <c r="J3044" s="86">
        <v>15216.416666666701</v>
      </c>
      <c r="K3044" s="44">
        <v>17607.0615618423</v>
      </c>
      <c r="L3044" s="45">
        <v>16565.905945219201</v>
      </c>
      <c r="M3044" s="46">
        <v>1.0886864041722</v>
      </c>
      <c r="N3044" s="139">
        <v>17628.803916903202</v>
      </c>
      <c r="O3044" s="45">
        <v>16374.433595304999</v>
      </c>
      <c r="P3044" s="99">
        <v>1.0761031295347701</v>
      </c>
      <c r="Q3044" s="86">
        <v>15204.6351708375</v>
      </c>
      <c r="R3044" s="44">
        <v>17593.4290801024</v>
      </c>
      <c r="S3044" s="45">
        <v>16553.926376051299</v>
      </c>
      <c r="T3044" s="140">
        <v>1.0887420967391399</v>
      </c>
      <c r="U3044" s="44">
        <v>17615.154600880302</v>
      </c>
      <c r="V3044" s="45">
        <v>16362.472675175801</v>
      </c>
      <c r="W3044" s="99">
        <v>1.07615029833527</v>
      </c>
      <c r="X3044" s="86">
        <v>15193.041161237001</v>
      </c>
      <c r="Y3044" s="44">
        <v>17580.0135404746</v>
      </c>
      <c r="Z3044" s="45">
        <v>16542.113516753201</v>
      </c>
      <c r="AA3044" s="46">
        <v>1.0887954123996</v>
      </c>
      <c r="AB3044" s="139">
        <v>17601.722494863701</v>
      </c>
      <c r="AC3044" s="45">
        <v>16350.693621992101</v>
      </c>
      <c r="AD3044" s="99">
        <v>1.0761962301338801</v>
      </c>
      <c r="AE3044" s="142">
        <v>15189.5757741626</v>
      </c>
      <c r="AF3044" s="44">
        <v>17576.003707878001</v>
      </c>
      <c r="AG3044" s="45">
        <v>16538.929646328699</v>
      </c>
      <c r="AH3044" s="140">
        <v>1.0888342039454</v>
      </c>
      <c r="AI3044" s="44">
        <v>17597.7077106627</v>
      </c>
      <c r="AJ3044" s="45">
        <v>16347.477040244201</v>
      </c>
      <c r="AK3044" s="46">
        <v>1.0762299937336699</v>
      </c>
    </row>
    <row r="3045" spans="1:37" x14ac:dyDescent="0.2">
      <c r="A3045" s="35" t="s">
        <v>4197</v>
      </c>
      <c r="B3045" s="35" t="s">
        <v>10241</v>
      </c>
      <c r="C3045" s="85" t="s">
        <v>935</v>
      </c>
      <c r="D3045" s="85" t="s">
        <v>935</v>
      </c>
      <c r="E3045" s="85" t="s">
        <v>12902</v>
      </c>
      <c r="F3045" s="85" t="s">
        <v>174</v>
      </c>
      <c r="G3045" s="85" t="s">
        <v>174</v>
      </c>
      <c r="H3045" s="840">
        <v>1.1574437167616001</v>
      </c>
      <c r="I3045" s="840">
        <v>1.15908364062164</v>
      </c>
      <c r="J3045" s="86">
        <v>3705.3333333333298</v>
      </c>
      <c r="K3045" s="44">
        <v>4288.7147851739701</v>
      </c>
      <c r="L3045" s="45">
        <v>4035.1108847732899</v>
      </c>
      <c r="M3045" s="46">
        <v>1.0890007785462299</v>
      </c>
      <c r="N3045" s="139">
        <v>4294.7912497166999</v>
      </c>
      <c r="O3045" s="45">
        <v>3989.19713757511</v>
      </c>
      <c r="P3045" s="99">
        <v>1.07660951895694</v>
      </c>
      <c r="Q3045" s="86">
        <v>3711.72929387971</v>
      </c>
      <c r="R3045" s="44">
        <v>4296.1177495210404</v>
      </c>
      <c r="S3045" s="45">
        <v>4042.2828662122502</v>
      </c>
      <c r="T3045" s="140">
        <v>1.08905648719522</v>
      </c>
      <c r="U3045" s="44">
        <v>4302.20470295207</v>
      </c>
      <c r="V3045" s="45">
        <v>3996.25824978841</v>
      </c>
      <c r="W3045" s="99">
        <v>1.0766567099540001</v>
      </c>
      <c r="X3045" s="86">
        <v>3718.1000891823301</v>
      </c>
      <c r="Y3045" s="44">
        <v>4303.4915865148296</v>
      </c>
      <c r="Z3045" s="45">
        <v>4049.4193123698101</v>
      </c>
      <c r="AA3045" s="46">
        <v>1.0891098182513801</v>
      </c>
      <c r="AB3045" s="139">
        <v>4309.5889875650901</v>
      </c>
      <c r="AC3045" s="45">
        <v>4003.2882686878902</v>
      </c>
      <c r="AD3045" s="99">
        <v>1.07670266336705</v>
      </c>
      <c r="AE3045" s="142">
        <v>3727.5656746869699</v>
      </c>
      <c r="AF3045" s="44">
        <v>4314.4474689826402</v>
      </c>
      <c r="AG3045" s="45">
        <v>4059.8730142678201</v>
      </c>
      <c r="AH3045" s="140">
        <v>1.0891486209988099</v>
      </c>
      <c r="AI3045" s="44">
        <v>4320.5603928724204</v>
      </c>
      <c r="AJ3045" s="45">
        <v>4013.6058050716802</v>
      </c>
      <c r="AK3045" s="46">
        <v>1.07673644285522</v>
      </c>
    </row>
    <row r="3046" spans="1:37" x14ac:dyDescent="0.2">
      <c r="A3046" s="35" t="s">
        <v>4196</v>
      </c>
      <c r="B3046" s="35" t="s">
        <v>10240</v>
      </c>
      <c r="C3046" s="85" t="s">
        <v>935</v>
      </c>
      <c r="D3046" s="85" t="s">
        <v>935</v>
      </c>
      <c r="E3046" s="85" t="s">
        <v>12902</v>
      </c>
      <c r="F3046" s="85" t="s">
        <v>179</v>
      </c>
      <c r="G3046" s="85" t="s">
        <v>179</v>
      </c>
      <c r="H3046" s="840">
        <v>1.15343973974926</v>
      </c>
      <c r="I3046" s="840">
        <v>1.1575471231554999</v>
      </c>
      <c r="J3046" s="86">
        <v>16176.583333333299</v>
      </c>
      <c r="K3046" s="44">
        <v>18658.7140700323</v>
      </c>
      <c r="L3046" s="45">
        <v>17555.371250178701</v>
      </c>
      <c r="M3046" s="46">
        <v>1.0852335680801199</v>
      </c>
      <c r="N3046" s="139">
        <v>18725.1574999851</v>
      </c>
      <c r="O3046" s="45">
        <v>17392.776588271001</v>
      </c>
      <c r="P3046" s="99">
        <v>1.07518233176171</v>
      </c>
      <c r="Q3046" s="86">
        <v>16210.520864513101</v>
      </c>
      <c r="R3046" s="44">
        <v>18697.858967164</v>
      </c>
      <c r="S3046" s="45">
        <v>17593.1013404478</v>
      </c>
      <c r="T3046" s="140">
        <v>1.0852890840146501</v>
      </c>
      <c r="U3046" s="44">
        <v>18764.441791569301</v>
      </c>
      <c r="V3046" s="45">
        <v>17430.029598726102</v>
      </c>
      <c r="W3046" s="99">
        <v>1.07522946020092</v>
      </c>
      <c r="X3046" s="86">
        <v>16240.8582021764</v>
      </c>
      <c r="Y3046" s="44">
        <v>18732.8512580231</v>
      </c>
      <c r="Z3046" s="45">
        <v>17626.8892677033</v>
      </c>
      <c r="AA3046" s="46">
        <v>1.0853422305812099</v>
      </c>
      <c r="AB3046" s="139">
        <v>18799.558689505699</v>
      </c>
      <c r="AC3046" s="45">
        <v>17463.394531442202</v>
      </c>
      <c r="AD3046" s="99">
        <v>1.0752753526966901</v>
      </c>
      <c r="AE3046" s="142">
        <v>16297.1358880062</v>
      </c>
      <c r="AF3046" s="44">
        <v>18797.764177320299</v>
      </c>
      <c r="AG3046" s="45">
        <v>17688.6000028339</v>
      </c>
      <c r="AH3046" s="140">
        <v>1.08538089909722</v>
      </c>
      <c r="AI3046" s="44">
        <v>18864.702762835801</v>
      </c>
      <c r="AJ3046" s="45">
        <v>17524.4583190589</v>
      </c>
      <c r="AK3046" s="46">
        <v>1.0753090874057201</v>
      </c>
    </row>
    <row r="3047" spans="1:37" x14ac:dyDescent="0.2">
      <c r="A3047" s="35" t="s">
        <v>4195</v>
      </c>
      <c r="B3047" s="35" t="s">
        <v>10239</v>
      </c>
      <c r="C3047" s="85" t="s">
        <v>935</v>
      </c>
      <c r="D3047" s="85" t="s">
        <v>935</v>
      </c>
      <c r="E3047" s="85" t="s">
        <v>12902</v>
      </c>
      <c r="F3047" s="85" t="s">
        <v>180</v>
      </c>
      <c r="G3047" s="85" t="s">
        <v>180</v>
      </c>
      <c r="H3047" s="840">
        <v>1.1571095841777601</v>
      </c>
      <c r="I3047" s="840">
        <v>1.1585384590263701</v>
      </c>
      <c r="J3047" s="86">
        <v>4775.5833333333303</v>
      </c>
      <c r="K3047" s="44">
        <v>5525.8732450395901</v>
      </c>
      <c r="L3047" s="45">
        <v>5199.1126469913397</v>
      </c>
      <c r="M3047" s="46">
        <v>1.0886864041722</v>
      </c>
      <c r="N3047" s="139">
        <v>5532.6969559520203</v>
      </c>
      <c r="O3047" s="45">
        <v>5139.0201703540697</v>
      </c>
      <c r="P3047" s="99">
        <v>1.0761031295347701</v>
      </c>
      <c r="Q3047" s="86">
        <v>4773.4949677305103</v>
      </c>
      <c r="R3047" s="44">
        <v>5523.4567771853099</v>
      </c>
      <c r="S3047" s="45">
        <v>5197.1049199406398</v>
      </c>
      <c r="T3047" s="140">
        <v>1.0887420967391399</v>
      </c>
      <c r="U3047" s="44">
        <v>5530.27750408464</v>
      </c>
      <c r="V3047" s="45">
        <v>5136.9980336251201</v>
      </c>
      <c r="W3047" s="99">
        <v>1.07615029833527</v>
      </c>
      <c r="X3047" s="86">
        <v>4773.3467335728101</v>
      </c>
      <c r="Y3047" s="44">
        <v>5523.2852540207195</v>
      </c>
      <c r="Z3047" s="45">
        <v>5197.1980253067004</v>
      </c>
      <c r="AA3047" s="46">
        <v>1.0887954123996</v>
      </c>
      <c r="AB3047" s="139">
        <v>5530.1057691120004</v>
      </c>
      <c r="AC3047" s="45">
        <v>5137.0577597929096</v>
      </c>
      <c r="AD3047" s="99">
        <v>1.0761962301338801</v>
      </c>
      <c r="AE3047" s="142">
        <v>4774.98106298731</v>
      </c>
      <c r="AF3047" s="44">
        <v>5525.1763522499396</v>
      </c>
      <c r="AG3047" s="45">
        <v>5199.1627045721398</v>
      </c>
      <c r="AH3047" s="140">
        <v>1.0888342039454</v>
      </c>
      <c r="AI3047" s="44">
        <v>5531.9992025934098</v>
      </c>
      <c r="AJ3047" s="45">
        <v>5138.97783949723</v>
      </c>
      <c r="AK3047" s="46">
        <v>1.0762299937336699</v>
      </c>
    </row>
    <row r="3048" spans="1:37" x14ac:dyDescent="0.2">
      <c r="A3048" s="35" t="s">
        <v>4194</v>
      </c>
      <c r="B3048" s="35" t="s">
        <v>10238</v>
      </c>
      <c r="C3048" s="85" t="s">
        <v>935</v>
      </c>
      <c r="D3048" s="85" t="s">
        <v>935</v>
      </c>
      <c r="E3048" s="85" t="s">
        <v>12902</v>
      </c>
      <c r="F3048" s="85" t="s">
        <v>180</v>
      </c>
      <c r="G3048" s="85" t="s">
        <v>180</v>
      </c>
      <c r="H3048" s="840">
        <v>1.1571095841777601</v>
      </c>
      <c r="I3048" s="840">
        <v>1.1585384590263701</v>
      </c>
      <c r="J3048" s="86">
        <v>15695.25</v>
      </c>
      <c r="K3048" s="44">
        <v>18161.124201066101</v>
      </c>
      <c r="L3048" s="45">
        <v>17087.205285083699</v>
      </c>
      <c r="M3048" s="46">
        <v>1.0886864041722</v>
      </c>
      <c r="N3048" s="139">
        <v>18183.550749033599</v>
      </c>
      <c r="O3048" s="45">
        <v>16889.707643830501</v>
      </c>
      <c r="P3048" s="99">
        <v>1.0761031295347701</v>
      </c>
      <c r="Q3048" s="86">
        <v>15671.5370680838</v>
      </c>
      <c r="R3048" s="44">
        <v>18133.6857402768</v>
      </c>
      <c r="S3048" s="45">
        <v>17062.262126630601</v>
      </c>
      <c r="T3048" s="140">
        <v>1.0887420967391399</v>
      </c>
      <c r="U3048" s="44">
        <v>18156.078405432399</v>
      </c>
      <c r="V3048" s="45">
        <v>16864.929291190601</v>
      </c>
      <c r="W3048" s="99">
        <v>1.07615029833527</v>
      </c>
      <c r="X3048" s="86">
        <v>15650.7430388826</v>
      </c>
      <c r="Y3048" s="44">
        <v>18109.624769794402</v>
      </c>
      <c r="Z3048" s="45">
        <v>17040.4572213803</v>
      </c>
      <c r="AA3048" s="46">
        <v>1.0887954123996</v>
      </c>
      <c r="AB3048" s="139">
        <v>18131.9877228847</v>
      </c>
      <c r="AC3048" s="45">
        <v>16843.270657239402</v>
      </c>
      <c r="AD3048" s="99">
        <v>1.0761962301338801</v>
      </c>
      <c r="AE3048" s="142">
        <v>15634.147699463099</v>
      </c>
      <c r="AF3048" s="44">
        <v>18090.422143499502</v>
      </c>
      <c r="AG3048" s="45">
        <v>17022.9947647097</v>
      </c>
      <c r="AH3048" s="140">
        <v>1.0888342039454</v>
      </c>
      <c r="AI3048" s="44">
        <v>18112.7613839267</v>
      </c>
      <c r="AJ3048" s="45">
        <v>16825.938680624498</v>
      </c>
      <c r="AK3048" s="46">
        <v>1.0762299937336699</v>
      </c>
    </row>
    <row r="3049" spans="1:37" x14ac:dyDescent="0.2">
      <c r="A3049" s="35" t="s">
        <v>4193</v>
      </c>
      <c r="B3049" s="35" t="s">
        <v>10237</v>
      </c>
      <c r="C3049" s="85" t="s">
        <v>935</v>
      </c>
      <c r="D3049" s="85" t="s">
        <v>935</v>
      </c>
      <c r="E3049" s="85" t="s">
        <v>12902</v>
      </c>
      <c r="F3049" s="85" t="s">
        <v>179</v>
      </c>
      <c r="G3049" s="85" t="s">
        <v>179</v>
      </c>
      <c r="H3049" s="840">
        <v>1.15343973974926</v>
      </c>
      <c r="I3049" s="840">
        <v>1.1575471231554999</v>
      </c>
      <c r="J3049" s="86">
        <v>14763.666666666701</v>
      </c>
      <c r="K3049" s="44">
        <v>17028.999837744901</v>
      </c>
      <c r="L3049" s="45">
        <v>16022.0266546122</v>
      </c>
      <c r="M3049" s="46">
        <v>1.0852335680801199</v>
      </c>
      <c r="N3049" s="139">
        <v>17089.639877226698</v>
      </c>
      <c r="O3049" s="45">
        <v>15873.633552019401</v>
      </c>
      <c r="P3049" s="99">
        <v>1.07518233176171</v>
      </c>
      <c r="Q3049" s="86">
        <v>14778.4661046785</v>
      </c>
      <c r="R3049" s="44">
        <v>17046.070097673601</v>
      </c>
      <c r="S3049" s="45">
        <v>16038.907941887999</v>
      </c>
      <c r="T3049" s="140">
        <v>1.0852890840146501</v>
      </c>
      <c r="U3049" s="44">
        <v>17106.7709241216</v>
      </c>
      <c r="V3049" s="45">
        <v>15890.242132330901</v>
      </c>
      <c r="W3049" s="99">
        <v>1.07522946020092</v>
      </c>
      <c r="X3049" s="86">
        <v>14800.302386043801</v>
      </c>
      <c r="Y3049" s="44">
        <v>17071.2569323688</v>
      </c>
      <c r="Z3049" s="45">
        <v>16063.3932049452</v>
      </c>
      <c r="AA3049" s="46">
        <v>1.0853422305812099</v>
      </c>
      <c r="AB3049" s="139">
        <v>17132.047448796398</v>
      </c>
      <c r="AC3049" s="45">
        <v>15914.4003681709</v>
      </c>
      <c r="AD3049" s="99">
        <v>1.0752753526966901</v>
      </c>
      <c r="AE3049" s="142">
        <v>14840.5435524238</v>
      </c>
      <c r="AF3049" s="44">
        <v>17117.672692845299</v>
      </c>
      <c r="AG3049" s="45">
        <v>16107.6425040213</v>
      </c>
      <c r="AH3049" s="140">
        <v>1.08538089909722</v>
      </c>
      <c r="AI3049" s="44">
        <v>17178.628495172001</v>
      </c>
      <c r="AJ3049" s="45">
        <v>15958.1713439616</v>
      </c>
      <c r="AK3049" s="46">
        <v>1.0753090874057201</v>
      </c>
    </row>
    <row r="3050" spans="1:37" x14ac:dyDescent="0.2">
      <c r="A3050" s="35" t="s">
        <v>4192</v>
      </c>
      <c r="B3050" s="35" t="s">
        <v>10236</v>
      </c>
      <c r="C3050" s="85" t="s">
        <v>935</v>
      </c>
      <c r="D3050" s="85" t="s">
        <v>935</v>
      </c>
      <c r="E3050" s="85" t="s">
        <v>12902</v>
      </c>
      <c r="F3050" s="85" t="s">
        <v>179</v>
      </c>
      <c r="G3050" s="85" t="s">
        <v>179</v>
      </c>
      <c r="H3050" s="840">
        <v>1.15343973974926</v>
      </c>
      <c r="I3050" s="840">
        <v>1.1575471231554999</v>
      </c>
      <c r="J3050" s="86">
        <v>15137</v>
      </c>
      <c r="K3050" s="44">
        <v>17459.617340584598</v>
      </c>
      <c r="L3050" s="45">
        <v>16427.1805200288</v>
      </c>
      <c r="M3050" s="46">
        <v>1.0852335680801199</v>
      </c>
      <c r="N3050" s="139">
        <v>17521.790803204702</v>
      </c>
      <c r="O3050" s="45">
        <v>16275.034955877099</v>
      </c>
      <c r="P3050" s="99">
        <v>1.07518233176171</v>
      </c>
      <c r="Q3050" s="86">
        <v>15159.6122894947</v>
      </c>
      <c r="R3050" s="44">
        <v>17485.699253894501</v>
      </c>
      <c r="S3050" s="45">
        <v>16452.561735682899</v>
      </c>
      <c r="T3050" s="140">
        <v>1.0852890840146501</v>
      </c>
      <c r="U3050" s="44">
        <v>17547.965593857301</v>
      </c>
      <c r="V3050" s="45">
        <v>16300.0617388885</v>
      </c>
      <c r="W3050" s="99">
        <v>1.07522946020092</v>
      </c>
      <c r="X3050" s="86">
        <v>15182.2120273535</v>
      </c>
      <c r="Y3050" s="44">
        <v>17511.766689648699</v>
      </c>
      <c r="Z3050" s="45">
        <v>16477.8958669247</v>
      </c>
      <c r="AA3050" s="46">
        <v>1.0853422305812099</v>
      </c>
      <c r="AB3050" s="139">
        <v>17574.125855399801</v>
      </c>
      <c r="AC3050" s="45">
        <v>16325.0583924284</v>
      </c>
      <c r="AD3050" s="99">
        <v>1.0752753526966901</v>
      </c>
      <c r="AE3050" s="142">
        <v>15211.9564586796</v>
      </c>
      <c r="AF3050" s="44">
        <v>17546.075098776499</v>
      </c>
      <c r="AG3050" s="45">
        <v>16510.766978149499</v>
      </c>
      <c r="AH3050" s="140">
        <v>1.08538089909722</v>
      </c>
      <c r="AI3050" s="44">
        <v>17608.556436311199</v>
      </c>
      <c r="AJ3050" s="45">
        <v>16357.555017238201</v>
      </c>
      <c r="AK3050" s="46">
        <v>1.0753090874057201</v>
      </c>
    </row>
    <row r="3051" spans="1:37" x14ac:dyDescent="0.2">
      <c r="A3051" s="35" t="s">
        <v>4191</v>
      </c>
      <c r="B3051" s="35" t="s">
        <v>10235</v>
      </c>
      <c r="C3051" s="85" t="s">
        <v>935</v>
      </c>
      <c r="D3051" s="85" t="s">
        <v>935</v>
      </c>
      <c r="E3051" s="85" t="s">
        <v>12902</v>
      </c>
      <c r="F3051" s="85" t="s">
        <v>180</v>
      </c>
      <c r="G3051" s="85" t="s">
        <v>180</v>
      </c>
      <c r="H3051" s="840">
        <v>1.1571095841777601</v>
      </c>
      <c r="I3051" s="840">
        <v>1.1585384590263701</v>
      </c>
      <c r="J3051" s="86">
        <v>12784.5</v>
      </c>
      <c r="K3051" s="44">
        <v>14793.0674789206</v>
      </c>
      <c r="L3051" s="45">
        <v>13918.3113341394</v>
      </c>
      <c r="M3051" s="46">
        <v>1.0886864041722</v>
      </c>
      <c r="N3051" s="139">
        <v>14811.334929422601</v>
      </c>
      <c r="O3051" s="45">
        <v>13757.4404595372</v>
      </c>
      <c r="P3051" s="99">
        <v>1.0761031295347701</v>
      </c>
      <c r="Q3051" s="86">
        <v>12787.696689803801</v>
      </c>
      <c r="R3051" s="44">
        <v>14796.766399330199</v>
      </c>
      <c r="S3051" s="45">
        <v>13922.5037065211</v>
      </c>
      <c r="T3051" s="140">
        <v>1.0887420967391399</v>
      </c>
      <c r="U3051" s="44">
        <v>14815.038417501901</v>
      </c>
      <c r="V3051" s="45">
        <v>13761.4836077534</v>
      </c>
      <c r="W3051" s="99">
        <v>1.07615029833527</v>
      </c>
      <c r="X3051" s="86">
        <v>12789.591968189699</v>
      </c>
      <c r="Y3051" s="44">
        <v>14798.9594441153</v>
      </c>
      <c r="Z3051" s="45">
        <v>13925.249061427799</v>
      </c>
      <c r="AA3051" s="46">
        <v>1.0887954123996</v>
      </c>
      <c r="AB3051" s="139">
        <v>14817.2341704026</v>
      </c>
      <c r="AC3051" s="45">
        <v>13764.1106611163</v>
      </c>
      <c r="AD3051" s="99">
        <v>1.0761962301338801</v>
      </c>
      <c r="AE3051" s="142">
        <v>12806.0125281357</v>
      </c>
      <c r="AF3051" s="44">
        <v>14817.959831406401</v>
      </c>
      <c r="AG3051" s="45">
        <v>13943.6244567875</v>
      </c>
      <c r="AH3051" s="140">
        <v>1.0888342039454</v>
      </c>
      <c r="AI3051" s="44">
        <v>14836.258020618799</v>
      </c>
      <c r="AJ3051" s="45">
        <v>13782.214782908901</v>
      </c>
      <c r="AK3051" s="46">
        <v>1.0762299937336699</v>
      </c>
    </row>
    <row r="3052" spans="1:37" x14ac:dyDescent="0.2">
      <c r="A3052" s="35" t="s">
        <v>4190</v>
      </c>
      <c r="B3052" s="35" t="s">
        <v>10234</v>
      </c>
      <c r="C3052" s="85" t="s">
        <v>935</v>
      </c>
      <c r="D3052" s="85" t="s">
        <v>935</v>
      </c>
      <c r="E3052" s="85" t="s">
        <v>12902</v>
      </c>
      <c r="F3052" s="85" t="s">
        <v>179</v>
      </c>
      <c r="G3052" s="85" t="s">
        <v>179</v>
      </c>
      <c r="H3052" s="840">
        <v>1.15343973974926</v>
      </c>
      <c r="I3052" s="840">
        <v>1.1575471231554999</v>
      </c>
      <c r="J3052" s="86">
        <v>4419</v>
      </c>
      <c r="K3052" s="44">
        <v>5097.0502099519999</v>
      </c>
      <c r="L3052" s="45">
        <v>4795.6471373460499</v>
      </c>
      <c r="M3052" s="46">
        <v>1.0852335680801199</v>
      </c>
      <c r="N3052" s="139">
        <v>5115.2007372241396</v>
      </c>
      <c r="O3052" s="45">
        <v>4751.2307240550099</v>
      </c>
      <c r="P3052" s="99">
        <v>1.07518233176171</v>
      </c>
      <c r="Q3052" s="86">
        <v>4427.7288509349501</v>
      </c>
      <c r="R3052" s="44">
        <v>5107.1184135027197</v>
      </c>
      <c r="S3052" s="45">
        <v>4805.3657888964399</v>
      </c>
      <c r="T3052" s="140">
        <v>1.0852890840146501</v>
      </c>
      <c r="U3052" s="44">
        <v>5125.3047935123504</v>
      </c>
      <c r="V3052" s="45">
        <v>4760.8245023068102</v>
      </c>
      <c r="W3052" s="99">
        <v>1.07522946020092</v>
      </c>
      <c r="X3052" s="86">
        <v>4437.2727177983497</v>
      </c>
      <c r="Y3052" s="44">
        <v>5118.1266888138398</v>
      </c>
      <c r="Z3052" s="45">
        <v>4815.9594692324099</v>
      </c>
      <c r="AA3052" s="46">
        <v>1.0853422305812099</v>
      </c>
      <c r="AB3052" s="139">
        <v>5136.3522691438502</v>
      </c>
      <c r="AC3052" s="45">
        <v>4771.2899866420203</v>
      </c>
      <c r="AD3052" s="99">
        <v>1.0752753526966901</v>
      </c>
      <c r="AE3052" s="142">
        <v>4448.9482217772802</v>
      </c>
      <c r="AF3052" s="44">
        <v>5131.59367908473</v>
      </c>
      <c r="AG3052" s="45">
        <v>4828.8034209896196</v>
      </c>
      <c r="AH3052" s="140">
        <v>1.08538089909722</v>
      </c>
      <c r="AI3052" s="44">
        <v>5149.8672151860501</v>
      </c>
      <c r="AJ3052" s="45">
        <v>4783.9944522746</v>
      </c>
      <c r="AK3052" s="46">
        <v>1.0753090874057201</v>
      </c>
    </row>
    <row r="3053" spans="1:37" x14ac:dyDescent="0.2">
      <c r="A3053" s="35" t="s">
        <v>4189</v>
      </c>
      <c r="B3053" s="35" t="s">
        <v>10233</v>
      </c>
      <c r="C3053" s="85" t="s">
        <v>935</v>
      </c>
      <c r="D3053" s="85" t="s">
        <v>935</v>
      </c>
      <c r="E3053" s="85" t="s">
        <v>12902</v>
      </c>
      <c r="F3053" s="85" t="s">
        <v>179</v>
      </c>
      <c r="G3053" s="85" t="s">
        <v>179</v>
      </c>
      <c r="H3053" s="840">
        <v>1.15343973974926</v>
      </c>
      <c r="I3053" s="840">
        <v>1.1575471231554999</v>
      </c>
      <c r="J3053" s="86">
        <v>1069.4166666666699</v>
      </c>
      <c r="K3053" s="44">
        <v>1233.5076816835301</v>
      </c>
      <c r="L3053" s="45">
        <v>1160.5668649310201</v>
      </c>
      <c r="M3053" s="46">
        <v>1.0852335680801199</v>
      </c>
      <c r="N3053" s="139">
        <v>1237.9001859545399</v>
      </c>
      <c r="O3053" s="45">
        <v>1149.81790529151</v>
      </c>
      <c r="P3053" s="99">
        <v>1.07518233176171</v>
      </c>
      <c r="Q3053" s="86">
        <v>1071.60905767344</v>
      </c>
      <c r="R3053" s="44">
        <v>1236.03647259581</v>
      </c>
      <c r="S3053" s="45">
        <v>1163.00561262421</v>
      </c>
      <c r="T3053" s="140">
        <v>1.0852890840146501</v>
      </c>
      <c r="U3053" s="44">
        <v>1240.43798185726</v>
      </c>
      <c r="V3053" s="45">
        <v>1152.2256286286299</v>
      </c>
      <c r="W3053" s="99">
        <v>1.07522946020092</v>
      </c>
      <c r="X3053" s="86">
        <v>1074.3285023072101</v>
      </c>
      <c r="Y3053" s="44">
        <v>1239.17318810644</v>
      </c>
      <c r="Z3053" s="45">
        <v>1166.01409307108</v>
      </c>
      <c r="AA3053" s="46">
        <v>1.0853422305812099</v>
      </c>
      <c r="AB3053" s="139">
        <v>1243.5858671696601</v>
      </c>
      <c r="AC3053" s="45">
        <v>1155.1989592304899</v>
      </c>
      <c r="AD3053" s="99">
        <v>1.0752753526966901</v>
      </c>
      <c r="AE3053" s="142">
        <v>1077.7492365901201</v>
      </c>
      <c r="AF3053" s="44">
        <v>1243.11879896747</v>
      </c>
      <c r="AG3053" s="45">
        <v>1169.7684354115299</v>
      </c>
      <c r="AH3053" s="140">
        <v>1.08538089909722</v>
      </c>
      <c r="AI3053" s="44">
        <v>1247.5455282979201</v>
      </c>
      <c r="AJ3053" s="45">
        <v>1158.9135480499299</v>
      </c>
      <c r="AK3053" s="46">
        <v>1.0753090874057201</v>
      </c>
    </row>
    <row r="3054" spans="1:37" x14ac:dyDescent="0.2">
      <c r="A3054" s="35" t="s">
        <v>4188</v>
      </c>
      <c r="B3054" s="35" t="s">
        <v>10232</v>
      </c>
      <c r="C3054" s="85" t="s">
        <v>935</v>
      </c>
      <c r="D3054" s="85" t="s">
        <v>935</v>
      </c>
      <c r="E3054" s="85" t="s">
        <v>12902</v>
      </c>
      <c r="F3054" s="85" t="s">
        <v>180</v>
      </c>
      <c r="G3054" s="85" t="s">
        <v>180</v>
      </c>
      <c r="H3054" s="840">
        <v>1.1571095841777601</v>
      </c>
      <c r="I3054" s="840">
        <v>1.1585384590263701</v>
      </c>
      <c r="J3054" s="86">
        <v>12870.75</v>
      </c>
      <c r="K3054" s="44">
        <v>14892.868180556001</v>
      </c>
      <c r="L3054" s="45">
        <v>14012.2105364993</v>
      </c>
      <c r="M3054" s="46">
        <v>1.0886864041722</v>
      </c>
      <c r="N3054" s="139">
        <v>14911.258871513701</v>
      </c>
      <c r="O3054" s="45">
        <v>13850.254354459599</v>
      </c>
      <c r="P3054" s="99">
        <v>1.0761031295347701</v>
      </c>
      <c r="Q3054" s="86">
        <v>12881.775890519</v>
      </c>
      <c r="R3054" s="44">
        <v>14905.626344149499</v>
      </c>
      <c r="S3054" s="45">
        <v>14024.931692767301</v>
      </c>
      <c r="T3054" s="140">
        <v>1.0887420967391399</v>
      </c>
      <c r="U3054" s="44">
        <v>14924.032789724901</v>
      </c>
      <c r="V3054" s="45">
        <v>13862.7269676701</v>
      </c>
      <c r="W3054" s="99">
        <v>1.07615029833527</v>
      </c>
      <c r="X3054" s="86">
        <v>12891.2111343792</v>
      </c>
      <c r="Y3054" s="44">
        <v>14916.543955249201</v>
      </c>
      <c r="Z3054" s="45">
        <v>14035.891543386701</v>
      </c>
      <c r="AA3054" s="46">
        <v>1.0887954123996</v>
      </c>
      <c r="AB3054" s="139">
        <v>14934.963882607201</v>
      </c>
      <c r="AC3054" s="45">
        <v>13873.4728246787</v>
      </c>
      <c r="AD3054" s="99">
        <v>1.0761962301338801</v>
      </c>
      <c r="AE3054" s="142">
        <v>12908.6595430204</v>
      </c>
      <c r="AF3054" s="44">
        <v>14936.733676116701</v>
      </c>
      <c r="AG3054" s="45">
        <v>14055.3900375268</v>
      </c>
      <c r="AH3054" s="140">
        <v>1.0888342039454</v>
      </c>
      <c r="AI3054" s="44">
        <v>14955.1785350669</v>
      </c>
      <c r="AJ3054" s="45">
        <v>13892.686579095</v>
      </c>
      <c r="AK3054" s="46">
        <v>1.0762299937336699</v>
      </c>
    </row>
    <row r="3055" spans="1:37" x14ac:dyDescent="0.2">
      <c r="A3055" s="35" t="s">
        <v>4187</v>
      </c>
      <c r="B3055" s="35" t="s">
        <v>10231</v>
      </c>
      <c r="C3055" s="85" t="s">
        <v>935</v>
      </c>
      <c r="D3055" s="85" t="s">
        <v>935</v>
      </c>
      <c r="E3055" s="85" t="s">
        <v>12902</v>
      </c>
      <c r="F3055" s="85" t="s">
        <v>174</v>
      </c>
      <c r="G3055" s="85" t="s">
        <v>174</v>
      </c>
      <c r="H3055" s="840">
        <v>1.1574437167616001</v>
      </c>
      <c r="I3055" s="840">
        <v>1.15908364062164</v>
      </c>
      <c r="J3055" s="86">
        <v>17213.916666666701</v>
      </c>
      <c r="K3055" s="44">
        <v>19924.139686691102</v>
      </c>
      <c r="L3055" s="45">
        <v>18745.968651829899</v>
      </c>
      <c r="M3055" s="46">
        <v>1.0890007785462299</v>
      </c>
      <c r="N3055" s="139">
        <v>19952.369199357399</v>
      </c>
      <c r="O3055" s="45">
        <v>18532.666541864801</v>
      </c>
      <c r="P3055" s="99">
        <v>1.07660951895694</v>
      </c>
      <c r="Q3055" s="86">
        <v>17258.271675190401</v>
      </c>
      <c r="R3055" s="44">
        <v>19975.4781126138</v>
      </c>
      <c r="S3055" s="45">
        <v>18795.232725643698</v>
      </c>
      <c r="T3055" s="140">
        <v>1.08905648719522</v>
      </c>
      <c r="U3055" s="44">
        <v>20003.780364116999</v>
      </c>
      <c r="V3055" s="45">
        <v>18581.234001302801</v>
      </c>
      <c r="W3055" s="99">
        <v>1.0766567099540001</v>
      </c>
      <c r="X3055" s="86">
        <v>17304.6990586463</v>
      </c>
      <c r="Y3055" s="44">
        <v>20029.215195880501</v>
      </c>
      <c r="Z3055" s="45">
        <v>18846.7176466571</v>
      </c>
      <c r="AA3055" s="46">
        <v>1.0891098182513801</v>
      </c>
      <c r="AB3055" s="139">
        <v>20057.593584757498</v>
      </c>
      <c r="AC3055" s="45">
        <v>18632.0155652098</v>
      </c>
      <c r="AD3055" s="99">
        <v>1.07670266336705</v>
      </c>
      <c r="AE3055" s="142">
        <v>17380.651209616299</v>
      </c>
      <c r="AF3055" s="44">
        <v>20117.1255357952</v>
      </c>
      <c r="AG3055" s="45">
        <v>18930.112297014901</v>
      </c>
      <c r="AH3055" s="140">
        <v>1.0891486209988099</v>
      </c>
      <c r="AI3055" s="44">
        <v>20145.628480416901</v>
      </c>
      <c r="AJ3055" s="45">
        <v>18714.3805579496</v>
      </c>
      <c r="AK3055" s="46">
        <v>1.07673644285522</v>
      </c>
    </row>
    <row r="3056" spans="1:37" x14ac:dyDescent="0.2">
      <c r="A3056" s="35" t="s">
        <v>4186</v>
      </c>
      <c r="B3056" s="35" t="s">
        <v>9563</v>
      </c>
      <c r="C3056" s="85" t="s">
        <v>935</v>
      </c>
      <c r="D3056" s="85" t="s">
        <v>935</v>
      </c>
      <c r="E3056" s="85" t="s">
        <v>12902</v>
      </c>
      <c r="F3056" s="85" t="s">
        <v>174</v>
      </c>
      <c r="G3056" s="85" t="s">
        <v>174</v>
      </c>
      <c r="H3056" s="840">
        <v>1.1574437167616001</v>
      </c>
      <c r="I3056" s="840">
        <v>1.15908364062164</v>
      </c>
      <c r="J3056" s="86">
        <v>6256.3333333333303</v>
      </c>
      <c r="K3056" s="44">
        <v>7241.3537066328099</v>
      </c>
      <c r="L3056" s="45">
        <v>6813.1518708447102</v>
      </c>
      <c r="M3056" s="46">
        <v>1.0890007785462299</v>
      </c>
      <c r="N3056" s="139">
        <v>7251.6136169424899</v>
      </c>
      <c r="O3056" s="45">
        <v>6735.6280204342502</v>
      </c>
      <c r="P3056" s="99">
        <v>1.07660951895694</v>
      </c>
      <c r="Q3056" s="86">
        <v>6269.3652793808296</v>
      </c>
      <c r="R3056" s="44">
        <v>7256.4374507026596</v>
      </c>
      <c r="S3056" s="45">
        <v>6827.6929281061903</v>
      </c>
      <c r="T3056" s="140">
        <v>1.08905648719522</v>
      </c>
      <c r="U3056" s="44">
        <v>7266.7187324116003</v>
      </c>
      <c r="V3056" s="45">
        <v>6749.954195198</v>
      </c>
      <c r="W3056" s="99">
        <v>1.0766567099540001</v>
      </c>
      <c r="X3056" s="86">
        <v>6281.5285558700598</v>
      </c>
      <c r="Y3056" s="44">
        <v>7270.5157586503501</v>
      </c>
      <c r="Z3056" s="45">
        <v>6841.2744238244904</v>
      </c>
      <c r="AA3056" s="46">
        <v>1.0891098182513801</v>
      </c>
      <c r="AB3056" s="139">
        <v>7280.8169872066301</v>
      </c>
      <c r="AC3056" s="45">
        <v>6763.3385261214798</v>
      </c>
      <c r="AD3056" s="99">
        <v>1.07670266336705</v>
      </c>
      <c r="AE3056" s="142">
        <v>6299.7626709732403</v>
      </c>
      <c r="AF3056" s="44">
        <v>7291.6207206072404</v>
      </c>
      <c r="AG3056" s="45">
        <v>6861.3778257102804</v>
      </c>
      <c r="AH3056" s="140">
        <v>1.0891486209988099</v>
      </c>
      <c r="AI3056" s="44">
        <v>7301.9518517239403</v>
      </c>
      <c r="AJ3056" s="45">
        <v>6783.1840491758403</v>
      </c>
      <c r="AK3056" s="46">
        <v>1.07673644285522</v>
      </c>
    </row>
    <row r="3057" spans="1:37" x14ac:dyDescent="0.2">
      <c r="A3057" s="35" t="s">
        <v>4185</v>
      </c>
      <c r="B3057" s="35" t="s">
        <v>10230</v>
      </c>
      <c r="C3057" s="85" t="s">
        <v>935</v>
      </c>
      <c r="D3057" s="85" t="s">
        <v>935</v>
      </c>
      <c r="E3057" s="85" t="s">
        <v>12902</v>
      </c>
      <c r="F3057" s="85" t="s">
        <v>174</v>
      </c>
      <c r="G3057" s="85" t="s">
        <v>174</v>
      </c>
      <c r="H3057" s="840">
        <v>1.1574437167616001</v>
      </c>
      <c r="I3057" s="840">
        <v>1.15908364062164</v>
      </c>
      <c r="J3057" s="86">
        <v>6851.5</v>
      </c>
      <c r="K3057" s="44">
        <v>7930.2256253920896</v>
      </c>
      <c r="L3057" s="45">
        <v>7461.2888342094702</v>
      </c>
      <c r="M3057" s="46">
        <v>1.0890007785462299</v>
      </c>
      <c r="N3057" s="139">
        <v>7941.46156371913</v>
      </c>
      <c r="O3057" s="45">
        <v>7376.3901191334598</v>
      </c>
      <c r="P3057" s="99">
        <v>1.07660951895694</v>
      </c>
      <c r="Q3057" s="86">
        <v>6873.7816882695097</v>
      </c>
      <c r="R3057" s="44">
        <v>7956.0154254784702</v>
      </c>
      <c r="S3057" s="45">
        <v>7485.9365391736401</v>
      </c>
      <c r="T3057" s="140">
        <v>1.08905648719522</v>
      </c>
      <c r="U3057" s="44">
        <v>7967.2879040777498</v>
      </c>
      <c r="V3057" s="45">
        <v>7400.7031774342904</v>
      </c>
      <c r="W3057" s="99">
        <v>1.0766567099540001</v>
      </c>
      <c r="X3057" s="86">
        <v>6897.5943109606696</v>
      </c>
      <c r="Y3057" s="44">
        <v>7983.5771959919703</v>
      </c>
      <c r="Z3057" s="45">
        <v>7512.23768638211</v>
      </c>
      <c r="AA3057" s="46">
        <v>1.0891098182513801</v>
      </c>
      <c r="AB3057" s="139">
        <v>7994.8887254793699</v>
      </c>
      <c r="AC3057" s="45">
        <v>7426.6581654367701</v>
      </c>
      <c r="AD3057" s="99">
        <v>1.07670266336705</v>
      </c>
      <c r="AE3057" s="142">
        <v>6926.4179713906697</v>
      </c>
      <c r="AF3057" s="44">
        <v>8016.9389606507502</v>
      </c>
      <c r="AG3057" s="45">
        <v>7543.8985820015296</v>
      </c>
      <c r="AH3057" s="140">
        <v>1.0891486209988099</v>
      </c>
      <c r="AI3057" s="44">
        <v>8028.2977587466203</v>
      </c>
      <c r="AJ3057" s="45">
        <v>7457.9266482436797</v>
      </c>
      <c r="AK3057" s="46">
        <v>1.07673644285522</v>
      </c>
    </row>
    <row r="3058" spans="1:37" x14ac:dyDescent="0.2">
      <c r="A3058" s="35" t="s">
        <v>4184</v>
      </c>
      <c r="B3058" s="35" t="s">
        <v>10229</v>
      </c>
      <c r="C3058" s="85" t="s">
        <v>935</v>
      </c>
      <c r="D3058" s="85" t="s">
        <v>935</v>
      </c>
      <c r="E3058" s="85" t="s">
        <v>12902</v>
      </c>
      <c r="F3058" s="85" t="s">
        <v>179</v>
      </c>
      <c r="G3058" s="85" t="s">
        <v>179</v>
      </c>
      <c r="H3058" s="840">
        <v>1.15343973974926</v>
      </c>
      <c r="I3058" s="840">
        <v>1.1575471231554999</v>
      </c>
      <c r="J3058" s="86">
        <v>11877.666666666701</v>
      </c>
      <c r="K3058" s="44">
        <v>13700.1727488285</v>
      </c>
      <c r="L3058" s="45">
        <v>12890.042577132999</v>
      </c>
      <c r="M3058" s="46">
        <v>1.0852335680801199</v>
      </c>
      <c r="N3058" s="139">
        <v>13748.9588797999</v>
      </c>
      <c r="O3058" s="45">
        <v>12770.6573425551</v>
      </c>
      <c r="P3058" s="99">
        <v>1.07518233176171</v>
      </c>
      <c r="Q3058" s="86">
        <v>11895.944541147799</v>
      </c>
      <c r="R3058" s="44">
        <v>13721.2551756132</v>
      </c>
      <c r="S3058" s="45">
        <v>12910.5387545514</v>
      </c>
      <c r="T3058" s="140">
        <v>1.0852890840146501</v>
      </c>
      <c r="U3058" s="44">
        <v>13770.116380822999</v>
      </c>
      <c r="V3058" s="45">
        <v>12790.8700275584</v>
      </c>
      <c r="W3058" s="99">
        <v>1.07522946020092</v>
      </c>
      <c r="X3058" s="86">
        <v>11911.371770912399</v>
      </c>
      <c r="Y3058" s="44">
        <v>13739.049555497901</v>
      </c>
      <c r="Z3058" s="45">
        <v>12927.9148071241</v>
      </c>
      <c r="AA3058" s="46">
        <v>1.0853422305812099</v>
      </c>
      <c r="AB3058" s="139">
        <v>13787.9741262552</v>
      </c>
      <c r="AC3058" s="45">
        <v>12808.0044820692</v>
      </c>
      <c r="AD3058" s="99">
        <v>1.0752753526966901</v>
      </c>
      <c r="AE3058" s="142">
        <v>11934.398873145199</v>
      </c>
      <c r="AF3058" s="44">
        <v>13765.609930304499</v>
      </c>
      <c r="AG3058" s="45">
        <v>12953.3685791192</v>
      </c>
      <c r="AH3058" s="140">
        <v>1.08538089909722</v>
      </c>
      <c r="AI3058" s="44">
        <v>13814.629082199401</v>
      </c>
      <c r="AJ3058" s="45">
        <v>12833.167561017601</v>
      </c>
      <c r="AK3058" s="46">
        <v>1.0753090874057201</v>
      </c>
    </row>
    <row r="3059" spans="1:37" x14ac:dyDescent="0.2">
      <c r="A3059" s="35" t="s">
        <v>4183</v>
      </c>
      <c r="B3059" s="35" t="s">
        <v>10228</v>
      </c>
      <c r="C3059" s="85" t="s">
        <v>935</v>
      </c>
      <c r="D3059" s="85" t="s">
        <v>935</v>
      </c>
      <c r="E3059" s="85" t="s">
        <v>12902</v>
      </c>
      <c r="F3059" s="85" t="s">
        <v>174</v>
      </c>
      <c r="G3059" s="85" t="s">
        <v>174</v>
      </c>
      <c r="H3059" s="840">
        <v>1.1574437167616001</v>
      </c>
      <c r="I3059" s="840">
        <v>1.15908364062164</v>
      </c>
      <c r="J3059" s="86">
        <v>75365.5</v>
      </c>
      <c r="K3059" s="44">
        <v>87231.324435596194</v>
      </c>
      <c r="L3059" s="45">
        <v>82073.0881755257</v>
      </c>
      <c r="M3059" s="46">
        <v>1.0890007785462299</v>
      </c>
      <c r="N3059" s="139">
        <v>87354.918117269801</v>
      </c>
      <c r="O3059" s="45">
        <v>81139.214700949102</v>
      </c>
      <c r="P3059" s="99">
        <v>1.07660951895694</v>
      </c>
      <c r="Q3059" s="86">
        <v>75557.151195880098</v>
      </c>
      <c r="R3059" s="44">
        <v>87453.149908077496</v>
      </c>
      <c r="S3059" s="45">
        <v>82286.005663863602</v>
      </c>
      <c r="T3059" s="140">
        <v>1.08905648719522</v>
      </c>
      <c r="U3059" s="44">
        <v>87577.057883119996</v>
      </c>
      <c r="V3059" s="45">
        <v>81349.113820053099</v>
      </c>
      <c r="W3059" s="99">
        <v>1.0766567099540001</v>
      </c>
      <c r="X3059" s="86">
        <v>75749.233907328802</v>
      </c>
      <c r="Y3059" s="44">
        <v>87675.474835542307</v>
      </c>
      <c r="Z3059" s="45">
        <v>82499.234373492101</v>
      </c>
      <c r="AA3059" s="46">
        <v>1.0891098182513801</v>
      </c>
      <c r="AB3059" s="139">
        <v>87799.6978116065</v>
      </c>
      <c r="AC3059" s="45">
        <v>81559.401896034702</v>
      </c>
      <c r="AD3059" s="99">
        <v>1.07670266336705</v>
      </c>
      <c r="AE3059" s="142">
        <v>76027.615681975803</v>
      </c>
      <c r="AF3059" s="44">
        <v>87997.686071468401</v>
      </c>
      <c r="AG3059" s="45">
        <v>82805.3727778514</v>
      </c>
      <c r="AH3059" s="140">
        <v>1.0891486209988099</v>
      </c>
      <c r="AI3059" s="44">
        <v>88122.365572447001</v>
      </c>
      <c r="AJ3059" s="45">
        <v>81861.704468174503</v>
      </c>
      <c r="AK3059" s="46">
        <v>1.07673644285522</v>
      </c>
    </row>
    <row r="3060" spans="1:37" x14ac:dyDescent="0.2">
      <c r="A3060" s="35" t="s">
        <v>4182</v>
      </c>
      <c r="B3060" s="35" t="s">
        <v>13045</v>
      </c>
      <c r="C3060" s="85" t="s">
        <v>935</v>
      </c>
      <c r="D3060" s="85" t="s">
        <v>935</v>
      </c>
      <c r="E3060" s="85" t="s">
        <v>12902</v>
      </c>
      <c r="F3060" s="85" t="s">
        <v>179</v>
      </c>
      <c r="G3060" s="85" t="s">
        <v>179</v>
      </c>
      <c r="H3060" s="840">
        <v>1.15343973974926</v>
      </c>
      <c r="I3060" s="840">
        <v>1.1575471231554999</v>
      </c>
      <c r="J3060" s="86">
        <v>52910.083333333299</v>
      </c>
      <c r="K3060" s="44">
        <v>61028.5927501119</v>
      </c>
      <c r="L3060" s="45">
        <v>57419.798523249898</v>
      </c>
      <c r="M3060" s="46">
        <v>1.0852335680801199</v>
      </c>
      <c r="N3060" s="139">
        <v>61245.914748417599</v>
      </c>
      <c r="O3060" s="45">
        <v>56887.986772039898</v>
      </c>
      <c r="P3060" s="99">
        <v>1.07518233176171</v>
      </c>
      <c r="Q3060" s="86">
        <v>52932.053907940703</v>
      </c>
      <c r="R3060" s="44">
        <v>61053.934483969097</v>
      </c>
      <c r="S3060" s="45">
        <v>57446.580300763002</v>
      </c>
      <c r="T3060" s="140">
        <v>1.0852890840146501</v>
      </c>
      <c r="U3060" s="44">
        <v>61271.346723848401</v>
      </c>
      <c r="V3060" s="45">
        <v>56914.1037507609</v>
      </c>
      <c r="W3060" s="99">
        <v>1.07522946020092</v>
      </c>
      <c r="X3060" s="86">
        <v>52970.041423004499</v>
      </c>
      <c r="Y3060" s="44">
        <v>61097.750793457999</v>
      </c>
      <c r="Z3060" s="45">
        <v>57490.622912022802</v>
      </c>
      <c r="AA3060" s="46">
        <v>1.0853422305812099</v>
      </c>
      <c r="AB3060" s="139">
        <v>61315.319062626302</v>
      </c>
      <c r="AC3060" s="45">
        <v>56957.379973479401</v>
      </c>
      <c r="AD3060" s="99">
        <v>1.0752753526966901</v>
      </c>
      <c r="AE3060" s="142">
        <v>53046.593691536102</v>
      </c>
      <c r="AF3060" s="44">
        <v>61186.049222150301</v>
      </c>
      <c r="AG3060" s="45">
        <v>57575.759554964599</v>
      </c>
      <c r="AH3060" s="140">
        <v>1.08538089909722</v>
      </c>
      <c r="AI3060" s="44">
        <v>61403.931920836098</v>
      </c>
      <c r="AJ3060" s="45">
        <v>57041.484252427399</v>
      </c>
      <c r="AK3060" s="46">
        <v>1.0753090874057201</v>
      </c>
    </row>
    <row r="3061" spans="1:37" x14ac:dyDescent="0.2">
      <c r="A3061" s="35" t="s">
        <v>4181</v>
      </c>
      <c r="B3061" s="35" t="s">
        <v>10227</v>
      </c>
      <c r="C3061" s="85" t="s">
        <v>935</v>
      </c>
      <c r="D3061" s="85" t="s">
        <v>935</v>
      </c>
      <c r="E3061" s="85" t="s">
        <v>12902</v>
      </c>
      <c r="F3061" s="85" t="s">
        <v>174</v>
      </c>
      <c r="G3061" s="85" t="s">
        <v>174</v>
      </c>
      <c r="H3061" s="840">
        <v>1.1574437167616001</v>
      </c>
      <c r="I3061" s="840">
        <v>1.15908364062164</v>
      </c>
      <c r="J3061" s="86">
        <v>19261.833333333299</v>
      </c>
      <c r="K3061" s="44">
        <v>22294.4879649758</v>
      </c>
      <c r="L3061" s="45">
        <v>20976.1514962277</v>
      </c>
      <c r="M3061" s="46">
        <v>1.0890007785462299</v>
      </c>
      <c r="N3061" s="139">
        <v>22326.075905047201</v>
      </c>
      <c r="O3061" s="45">
        <v>20737.4731192287</v>
      </c>
      <c r="P3061" s="99">
        <v>1.07660951895694</v>
      </c>
      <c r="Q3061" s="86">
        <v>19291.590920151099</v>
      </c>
      <c r="R3061" s="44">
        <v>22328.930696864001</v>
      </c>
      <c r="S3061" s="45">
        <v>21009.632239907001</v>
      </c>
      <c r="T3061" s="140">
        <v>1.08905648719522</v>
      </c>
      <c r="U3061" s="44">
        <v>22360.567437112</v>
      </c>
      <c r="V3061" s="45">
        <v>20770.420809868301</v>
      </c>
      <c r="W3061" s="99">
        <v>1.0766567099540001</v>
      </c>
      <c r="X3061" s="86">
        <v>19327.893314314999</v>
      </c>
      <c r="Y3061" s="44">
        <v>22370.948674892399</v>
      </c>
      <c r="Z3061" s="45">
        <v>21050.198374735599</v>
      </c>
      <c r="AA3061" s="46">
        <v>1.0891098182513801</v>
      </c>
      <c r="AB3061" s="139">
        <v>22402.644948302801</v>
      </c>
      <c r="AC3061" s="45">
        <v>20810.394208797199</v>
      </c>
      <c r="AD3061" s="99">
        <v>1.07670266336705</v>
      </c>
      <c r="AE3061" s="142">
        <v>19384.3552744597</v>
      </c>
      <c r="AF3061" s="44">
        <v>22436.3002158979</v>
      </c>
      <c r="AG3061" s="45">
        <v>21112.443816128802</v>
      </c>
      <c r="AH3061" s="140">
        <v>1.0891486209988099</v>
      </c>
      <c r="AI3061" s="44">
        <v>22468.089082623901</v>
      </c>
      <c r="AJ3061" s="45">
        <v>20871.841745263599</v>
      </c>
      <c r="AK3061" s="46">
        <v>1.07673644285522</v>
      </c>
    </row>
    <row r="3062" spans="1:37" x14ac:dyDescent="0.2">
      <c r="A3062" s="35" t="s">
        <v>4180</v>
      </c>
      <c r="B3062" s="35" t="s">
        <v>8739</v>
      </c>
      <c r="C3062" s="85" t="s">
        <v>935</v>
      </c>
      <c r="D3062" s="85" t="s">
        <v>935</v>
      </c>
      <c r="E3062" s="85" t="s">
        <v>12902</v>
      </c>
      <c r="F3062" s="85" t="s">
        <v>174</v>
      </c>
      <c r="G3062" s="85" t="s">
        <v>174</v>
      </c>
      <c r="H3062" s="840">
        <v>1.1574437167616001</v>
      </c>
      <c r="I3062" s="840">
        <v>1.15908364062164</v>
      </c>
      <c r="J3062" s="86">
        <v>14307.833333333299</v>
      </c>
      <c r="K3062" s="44">
        <v>16560.511792138801</v>
      </c>
      <c r="L3062" s="45">
        <v>15581.241639309699</v>
      </c>
      <c r="M3062" s="46">
        <v>1.0890007785462299</v>
      </c>
      <c r="N3062" s="139">
        <v>16583.975549407602</v>
      </c>
      <c r="O3062" s="45">
        <v>15403.949562316</v>
      </c>
      <c r="P3062" s="99">
        <v>1.07660951895694</v>
      </c>
      <c r="Q3062" s="86">
        <v>14349.921296044</v>
      </c>
      <c r="R3062" s="44">
        <v>16609.226240129501</v>
      </c>
      <c r="S3062" s="45">
        <v>15627.874878197599</v>
      </c>
      <c r="T3062" s="140">
        <v>1.08905648719522</v>
      </c>
      <c r="U3062" s="44">
        <v>16632.759018452602</v>
      </c>
      <c r="V3062" s="45">
        <v>15449.9390506975</v>
      </c>
      <c r="W3062" s="99">
        <v>1.0766567099540001</v>
      </c>
      <c r="X3062" s="86">
        <v>14396.469449513301</v>
      </c>
      <c r="Y3062" s="44">
        <v>16663.103107889401</v>
      </c>
      <c r="Z3062" s="45">
        <v>15679.3362256209</v>
      </c>
      <c r="AA3062" s="46">
        <v>1.0891098182513801</v>
      </c>
      <c r="AB3062" s="139">
        <v>16686.712221639998</v>
      </c>
      <c r="AC3062" s="45">
        <v>15500.7169993733</v>
      </c>
      <c r="AD3062" s="99">
        <v>1.07670266336705</v>
      </c>
      <c r="AE3062" s="142">
        <v>14461.8466263424</v>
      </c>
      <c r="AF3062" s="44">
        <v>16738.773510429899</v>
      </c>
      <c r="AG3062" s="45">
        <v>15751.1003101771</v>
      </c>
      <c r="AH3062" s="140">
        <v>1.0891486209988099</v>
      </c>
      <c r="AI3062" s="44">
        <v>16762.489837772599</v>
      </c>
      <c r="AJ3062" s="45">
        <v>15571.597293565699</v>
      </c>
      <c r="AK3062" s="46">
        <v>1.07673644285522</v>
      </c>
    </row>
    <row r="3063" spans="1:37" x14ac:dyDescent="0.2">
      <c r="A3063" s="35" t="s">
        <v>4179</v>
      </c>
      <c r="B3063" s="35" t="s">
        <v>10226</v>
      </c>
      <c r="C3063" s="85" t="s">
        <v>935</v>
      </c>
      <c r="D3063" s="85" t="s">
        <v>935</v>
      </c>
      <c r="E3063" s="85" t="s">
        <v>12902</v>
      </c>
      <c r="F3063" s="85" t="s">
        <v>180</v>
      </c>
      <c r="G3063" s="85" t="s">
        <v>180</v>
      </c>
      <c r="H3063" s="840">
        <v>1.1571095841777601</v>
      </c>
      <c r="I3063" s="840">
        <v>1.1585384590263701</v>
      </c>
      <c r="J3063" s="86">
        <v>8045.1666666666697</v>
      </c>
      <c r="K3063" s="44">
        <v>9309.1394563074791</v>
      </c>
      <c r="L3063" s="45">
        <v>8758.6635692993495</v>
      </c>
      <c r="M3063" s="46">
        <v>1.0886864041722</v>
      </c>
      <c r="N3063" s="139">
        <v>9320.6349926103194</v>
      </c>
      <c r="O3063" s="45">
        <v>8657.4290276287902</v>
      </c>
      <c r="P3063" s="99">
        <v>1.0761031295347701</v>
      </c>
      <c r="Q3063" s="86">
        <v>8033.3485170110798</v>
      </c>
      <c r="R3063" s="44">
        <v>9295.4645620737501</v>
      </c>
      <c r="S3063" s="45">
        <v>8746.2447082468807</v>
      </c>
      <c r="T3063" s="140">
        <v>1.0887420967391399</v>
      </c>
      <c r="U3063" s="44">
        <v>9306.9432117197903</v>
      </c>
      <c r="V3063" s="45">
        <v>8645.0904032127</v>
      </c>
      <c r="W3063" s="99">
        <v>1.07615029833527</v>
      </c>
      <c r="X3063" s="86">
        <v>8021.1994421587697</v>
      </c>
      <c r="Y3063" s="44">
        <v>9281.4067511232497</v>
      </c>
      <c r="Z3063" s="45">
        <v>8733.4451545647298</v>
      </c>
      <c r="AA3063" s="46">
        <v>1.0887954123996</v>
      </c>
      <c r="AB3063" s="139">
        <v>9292.8680412618105</v>
      </c>
      <c r="AC3063" s="45">
        <v>8632.3846008032197</v>
      </c>
      <c r="AD3063" s="99">
        <v>1.0761962301338801</v>
      </c>
      <c r="AE3063" s="142">
        <v>8013.25876628472</v>
      </c>
      <c r="AF3063" s="44">
        <v>9272.2185189645406</v>
      </c>
      <c r="AG3063" s="45">
        <v>8725.1102297961097</v>
      </c>
      <c r="AH3063" s="140">
        <v>1.0888342039454</v>
      </c>
      <c r="AI3063" s="44">
        <v>9283.66846287105</v>
      </c>
      <c r="AJ3063" s="45">
        <v>8624.1094318248997</v>
      </c>
      <c r="AK3063" s="46">
        <v>1.0762299937336699</v>
      </c>
    </row>
    <row r="3064" spans="1:37" x14ac:dyDescent="0.2">
      <c r="A3064" s="35" t="s">
        <v>4178</v>
      </c>
      <c r="B3064" s="35" t="s">
        <v>10225</v>
      </c>
      <c r="C3064" s="85" t="s">
        <v>935</v>
      </c>
      <c r="D3064" s="85" t="s">
        <v>935</v>
      </c>
      <c r="E3064" s="85" t="s">
        <v>12902</v>
      </c>
      <c r="F3064" s="85" t="s">
        <v>174</v>
      </c>
      <c r="G3064" s="85" t="s">
        <v>174</v>
      </c>
      <c r="H3064" s="840">
        <v>1.1574437167616001</v>
      </c>
      <c r="I3064" s="840">
        <v>1.15908364062164</v>
      </c>
      <c r="J3064" s="86">
        <v>6761.75</v>
      </c>
      <c r="K3064" s="44">
        <v>7826.3450518127302</v>
      </c>
      <c r="L3064" s="45">
        <v>7363.5510143349502</v>
      </c>
      <c r="M3064" s="46">
        <v>1.0890007785462299</v>
      </c>
      <c r="N3064" s="139">
        <v>7837.4338069733403</v>
      </c>
      <c r="O3064" s="45">
        <v>7279.7644148070704</v>
      </c>
      <c r="P3064" s="99">
        <v>1.07660951895694</v>
      </c>
      <c r="Q3064" s="86">
        <v>6779.8936617075096</v>
      </c>
      <c r="R3064" s="44">
        <v>7847.34531905514</v>
      </c>
      <c r="S3064" s="45">
        <v>7383.6871747763398</v>
      </c>
      <c r="T3064" s="140">
        <v>1.08905648719522</v>
      </c>
      <c r="U3064" s="44">
        <v>7858.4638284394896</v>
      </c>
      <c r="V3064" s="45">
        <v>7299.61800365198</v>
      </c>
      <c r="W3064" s="99">
        <v>1.0766567099540001</v>
      </c>
      <c r="X3064" s="86">
        <v>6798.4828114697202</v>
      </c>
      <c r="Y3064" s="44">
        <v>7868.8612136473503</v>
      </c>
      <c r="Z3064" s="45">
        <v>7404.2943791849102</v>
      </c>
      <c r="AA3064" s="46">
        <v>1.0891098182513801</v>
      </c>
      <c r="AB3064" s="139">
        <v>7880.0102078219397</v>
      </c>
      <c r="AC3064" s="45">
        <v>7319.9445499645699</v>
      </c>
      <c r="AD3064" s="99">
        <v>1.07670266336705</v>
      </c>
      <c r="AE3064" s="142">
        <v>6826.4472428992003</v>
      </c>
      <c r="AF3064" s="44">
        <v>7901.2284690982196</v>
      </c>
      <c r="AG3064" s="45">
        <v>7435.0156009248003</v>
      </c>
      <c r="AH3064" s="140">
        <v>1.0891486209988099</v>
      </c>
      <c r="AI3064" s="44">
        <v>7912.4233228111298</v>
      </c>
      <c r="AJ3064" s="45">
        <v>7350.28452165813</v>
      </c>
      <c r="AK3064" s="46">
        <v>1.07673644285522</v>
      </c>
    </row>
    <row r="3065" spans="1:37" x14ac:dyDescent="0.2">
      <c r="A3065" s="35" t="s">
        <v>4177</v>
      </c>
      <c r="B3065" s="35" t="s">
        <v>10224</v>
      </c>
      <c r="C3065" s="85" t="s">
        <v>935</v>
      </c>
      <c r="D3065" s="85" t="s">
        <v>935</v>
      </c>
      <c r="E3065" s="85" t="s">
        <v>12902</v>
      </c>
      <c r="F3065" s="85" t="s">
        <v>180</v>
      </c>
      <c r="G3065" s="85" t="s">
        <v>180</v>
      </c>
      <c r="H3065" s="840">
        <v>1.1571095841777601</v>
      </c>
      <c r="I3065" s="840">
        <v>1.1585384590263701</v>
      </c>
      <c r="J3065" s="86">
        <v>5676.8333333333303</v>
      </c>
      <c r="K3065" s="44">
        <v>6568.7182577798103</v>
      </c>
      <c r="L3065" s="45">
        <v>6180.29126875153</v>
      </c>
      <c r="M3065" s="46">
        <v>1.0886864041722</v>
      </c>
      <c r="N3065" s="139">
        <v>6576.8297421495299</v>
      </c>
      <c r="O3065" s="45">
        <v>6108.8581158472798</v>
      </c>
      <c r="P3065" s="99">
        <v>1.0761031295347701</v>
      </c>
      <c r="Q3065" s="86">
        <v>5674.4867502758698</v>
      </c>
      <c r="R3065" s="44">
        <v>6566.0030040339398</v>
      </c>
      <c r="S3065" s="45">
        <v>6178.0526024137998</v>
      </c>
      <c r="T3065" s="140">
        <v>1.0887420967391399</v>
      </c>
      <c r="U3065" s="44">
        <v>6574.1111354301602</v>
      </c>
      <c r="V3065" s="45">
        <v>6106.6006092089301</v>
      </c>
      <c r="W3065" s="99">
        <v>1.07615029833527</v>
      </c>
      <c r="X3065" s="86">
        <v>5672.4137303372199</v>
      </c>
      <c r="Y3065" s="44">
        <v>6563.6042927947401</v>
      </c>
      <c r="Z3065" s="45">
        <v>6176.0980468236803</v>
      </c>
      <c r="AA3065" s="46">
        <v>1.0887954123996</v>
      </c>
      <c r="AB3065" s="139">
        <v>6571.7094621049</v>
      </c>
      <c r="AC3065" s="45">
        <v>6104.6302723485496</v>
      </c>
      <c r="AD3065" s="99">
        <v>1.0761962301338801</v>
      </c>
      <c r="AE3065" s="142">
        <v>5675.1999532997797</v>
      </c>
      <c r="AF3065" s="44">
        <v>6566.8282580883797</v>
      </c>
      <c r="AG3065" s="45">
        <v>6179.3518233821396</v>
      </c>
      <c r="AH3065" s="140">
        <v>1.0888342039454</v>
      </c>
      <c r="AI3065" s="44">
        <v>6574.9374085624604</v>
      </c>
      <c r="AJ3065" s="45">
        <v>6107.8204101771598</v>
      </c>
      <c r="AK3065" s="46">
        <v>1.0762299937336699</v>
      </c>
    </row>
    <row r="3066" spans="1:37" x14ac:dyDescent="0.2">
      <c r="A3066" s="35" t="s">
        <v>4176</v>
      </c>
      <c r="B3066" s="35" t="s">
        <v>10223</v>
      </c>
      <c r="C3066" s="85" t="s">
        <v>935</v>
      </c>
      <c r="D3066" s="85" t="s">
        <v>935</v>
      </c>
      <c r="E3066" s="85" t="s">
        <v>12902</v>
      </c>
      <c r="F3066" s="85" t="s">
        <v>180</v>
      </c>
      <c r="G3066" s="85" t="s">
        <v>180</v>
      </c>
      <c r="H3066" s="840">
        <v>1.1571095841777601</v>
      </c>
      <c r="I3066" s="840">
        <v>1.1585384590263701</v>
      </c>
      <c r="J3066" s="86">
        <v>8118</v>
      </c>
      <c r="K3066" s="44">
        <v>9393.4156043550902</v>
      </c>
      <c r="L3066" s="45">
        <v>8837.9562290698905</v>
      </c>
      <c r="M3066" s="46">
        <v>1.0886864041722</v>
      </c>
      <c r="N3066" s="139">
        <v>9405.0152103760702</v>
      </c>
      <c r="O3066" s="45">
        <v>8735.8052055632397</v>
      </c>
      <c r="P3066" s="99">
        <v>1.0761031295347701</v>
      </c>
      <c r="Q3066" s="86">
        <v>8124.5587810506704</v>
      </c>
      <c r="R3066" s="44">
        <v>9401.0048327693403</v>
      </c>
      <c r="S3066" s="45">
        <v>8845.5491623614707</v>
      </c>
      <c r="T3066" s="140">
        <v>1.0887420967391399</v>
      </c>
      <c r="U3066" s="44">
        <v>9412.6138104676102</v>
      </c>
      <c r="V3066" s="45">
        <v>8743.2463560701508</v>
      </c>
      <c r="W3066" s="99">
        <v>1.07615029833527</v>
      </c>
      <c r="X3066" s="86">
        <v>8131.7884717876696</v>
      </c>
      <c r="Y3066" s="44">
        <v>9409.3703772117697</v>
      </c>
      <c r="Z3066" s="45">
        <v>8853.8539826863998</v>
      </c>
      <c r="AA3066" s="46">
        <v>1.0887954123996</v>
      </c>
      <c r="AB3066" s="139">
        <v>9420.9896852332895</v>
      </c>
      <c r="AC3066" s="45">
        <v>8751.4000975840099</v>
      </c>
      <c r="AD3066" s="99">
        <v>1.0761962301338801</v>
      </c>
      <c r="AE3066" s="142">
        <v>8145.4298259390598</v>
      </c>
      <c r="AF3066" s="44">
        <v>9425.1549188415102</v>
      </c>
      <c r="AG3066" s="45">
        <v>8869.0226003194693</v>
      </c>
      <c r="AH3066" s="140">
        <v>1.0888342039454</v>
      </c>
      <c r="AI3066" s="44">
        <v>9436.7937186508807</v>
      </c>
      <c r="AJ3066" s="45">
        <v>8766.3558905284608</v>
      </c>
      <c r="AK3066" s="46">
        <v>1.0762299937336699</v>
      </c>
    </row>
    <row r="3067" spans="1:37" x14ac:dyDescent="0.2">
      <c r="A3067" s="35" t="s">
        <v>4175</v>
      </c>
      <c r="B3067" s="35" t="s">
        <v>10222</v>
      </c>
      <c r="C3067" s="85" t="s">
        <v>935</v>
      </c>
      <c r="D3067" s="85" t="s">
        <v>935</v>
      </c>
      <c r="E3067" s="85" t="s">
        <v>12902</v>
      </c>
      <c r="F3067" s="85" t="s">
        <v>179</v>
      </c>
      <c r="G3067" s="85" t="s">
        <v>179</v>
      </c>
      <c r="H3067" s="840">
        <v>1.15343973974926</v>
      </c>
      <c r="I3067" s="840">
        <v>1.1575471231554999</v>
      </c>
      <c r="J3067" s="86">
        <v>12440.416666666701</v>
      </c>
      <c r="K3067" s="44">
        <v>14349.2709623724</v>
      </c>
      <c r="L3067" s="45">
        <v>13500.7577675701</v>
      </c>
      <c r="M3067" s="46">
        <v>1.0852335680801199</v>
      </c>
      <c r="N3067" s="139">
        <v>14400.368523355701</v>
      </c>
      <c r="O3067" s="45">
        <v>13375.716199754001</v>
      </c>
      <c r="P3067" s="99">
        <v>1.07518233176171</v>
      </c>
      <c r="Q3067" s="86">
        <v>12455.6923015464</v>
      </c>
      <c r="R3067" s="44">
        <v>14366.8904866926</v>
      </c>
      <c r="S3067" s="45">
        <v>13518.026888713601</v>
      </c>
      <c r="T3067" s="140">
        <v>1.0852890840146501</v>
      </c>
      <c r="U3067" s="44">
        <v>14418.050790565099</v>
      </c>
      <c r="V3067" s="45">
        <v>13392.7273098204</v>
      </c>
      <c r="W3067" s="99">
        <v>1.07522946020092</v>
      </c>
      <c r="X3067" s="86">
        <v>12478.1982192385</v>
      </c>
      <c r="Y3067" s="44">
        <v>14392.8497065382</v>
      </c>
      <c r="Z3067" s="45">
        <v>13543.1154889028</v>
      </c>
      <c r="AA3067" s="46">
        <v>1.0853422305812099</v>
      </c>
      <c r="AB3067" s="139">
        <v>14444.1024508436</v>
      </c>
      <c r="AC3067" s="45">
        <v>13417.498991210899</v>
      </c>
      <c r="AD3067" s="99">
        <v>1.0752753526966901</v>
      </c>
      <c r="AE3067" s="142">
        <v>12506.981065833001</v>
      </c>
      <c r="AF3067" s="44">
        <v>14426.0489856234</v>
      </c>
      <c r="AG3067" s="45">
        <v>13574.8383542258</v>
      </c>
      <c r="AH3067" s="140">
        <v>1.08538089909722</v>
      </c>
      <c r="AI3067" s="44">
        <v>14477.4199521153</v>
      </c>
      <c r="AJ3067" s="45">
        <v>13448.8703961015</v>
      </c>
      <c r="AK3067" s="46">
        <v>1.0753090874057201</v>
      </c>
    </row>
    <row r="3068" spans="1:37" x14ac:dyDescent="0.2">
      <c r="A3068" s="35" t="s">
        <v>4174</v>
      </c>
      <c r="B3068" s="35" t="s">
        <v>10221</v>
      </c>
      <c r="C3068" s="85" t="s">
        <v>935</v>
      </c>
      <c r="D3068" s="85" t="s">
        <v>935</v>
      </c>
      <c r="E3068" s="85" t="s">
        <v>12902</v>
      </c>
      <c r="F3068" s="85" t="s">
        <v>180</v>
      </c>
      <c r="G3068" s="85" t="s">
        <v>180</v>
      </c>
      <c r="H3068" s="840">
        <v>1.1571095841777601</v>
      </c>
      <c r="I3068" s="840">
        <v>1.1585384590263701</v>
      </c>
      <c r="J3068" s="86">
        <v>11763.083333333299</v>
      </c>
      <c r="K3068" s="44">
        <v>13611.176464481699</v>
      </c>
      <c r="L3068" s="45">
        <v>12806.308896144599</v>
      </c>
      <c r="M3068" s="46">
        <v>1.0886864041722</v>
      </c>
      <c r="N3068" s="139">
        <v>13627.9844383988</v>
      </c>
      <c r="O3068" s="45">
        <v>12658.2907879783</v>
      </c>
      <c r="P3068" s="99">
        <v>1.0761031295347701</v>
      </c>
      <c r="Q3068" s="86">
        <v>11721.3646800849</v>
      </c>
      <c r="R3068" s="44">
        <v>13562.9034109689</v>
      </c>
      <c r="S3068" s="45">
        <v>12761.543158439699</v>
      </c>
      <c r="T3068" s="140">
        <v>1.0887420967391399</v>
      </c>
      <c r="U3068" s="44">
        <v>13579.6517741517</v>
      </c>
      <c r="V3068" s="45">
        <v>12613.9500973699</v>
      </c>
      <c r="W3068" s="99">
        <v>1.07615029833527</v>
      </c>
      <c r="X3068" s="86">
        <v>11685.2145395232</v>
      </c>
      <c r="Y3068" s="44">
        <v>13521.0737368557</v>
      </c>
      <c r="Z3068" s="45">
        <v>12722.807983537999</v>
      </c>
      <c r="AA3068" s="46">
        <v>1.0887954123996</v>
      </c>
      <c r="AB3068" s="139">
        <v>13537.7704460118</v>
      </c>
      <c r="AC3068" s="45">
        <v>12575.583835740401</v>
      </c>
      <c r="AD3068" s="99">
        <v>1.0761962301338801</v>
      </c>
      <c r="AE3068" s="142">
        <v>11663.771882229101</v>
      </c>
      <c r="AF3068" s="44">
        <v>13496.262232590399</v>
      </c>
      <c r="AG3068" s="45">
        <v>12699.913772387599</v>
      </c>
      <c r="AH3068" s="140">
        <v>1.0888342039454</v>
      </c>
      <c r="AI3068" s="44">
        <v>13512.9283028728</v>
      </c>
      <c r="AJ3068" s="45">
        <v>12552.9011397224</v>
      </c>
      <c r="AK3068" s="46">
        <v>1.0762299937336699</v>
      </c>
    </row>
    <row r="3069" spans="1:37" x14ac:dyDescent="0.2">
      <c r="A3069" s="35" t="s">
        <v>4173</v>
      </c>
      <c r="B3069" s="35" t="s">
        <v>10220</v>
      </c>
      <c r="C3069" s="85" t="s">
        <v>935</v>
      </c>
      <c r="D3069" s="85" t="s">
        <v>935</v>
      </c>
      <c r="E3069" s="85" t="s">
        <v>12902</v>
      </c>
      <c r="F3069" s="85" t="s">
        <v>174</v>
      </c>
      <c r="G3069" s="85" t="s">
        <v>174</v>
      </c>
      <c r="H3069" s="840">
        <v>1.1574437167616001</v>
      </c>
      <c r="I3069" s="840">
        <v>1.15908364062164</v>
      </c>
      <c r="J3069" s="86">
        <v>9057.25</v>
      </c>
      <c r="K3069" s="44">
        <v>10483.257103639</v>
      </c>
      <c r="L3069" s="45">
        <v>9863.3523014878101</v>
      </c>
      <c r="M3069" s="46">
        <v>1.0890007785462299</v>
      </c>
      <c r="N3069" s="139">
        <v>10498.1103040203</v>
      </c>
      <c r="O3069" s="45">
        <v>9751.1215655727192</v>
      </c>
      <c r="P3069" s="99">
        <v>1.07660951895694</v>
      </c>
      <c r="Q3069" s="86">
        <v>9074.7191549143208</v>
      </c>
      <c r="R3069" s="44">
        <v>10503.4766672317</v>
      </c>
      <c r="S3069" s="45">
        <v>9882.8817651342106</v>
      </c>
      <c r="T3069" s="140">
        <v>1.08905648719522</v>
      </c>
      <c r="U3069" s="44">
        <v>10518.358515697</v>
      </c>
      <c r="V3069" s="45">
        <v>9770.3572690865894</v>
      </c>
      <c r="W3069" s="99">
        <v>1.0766567099540001</v>
      </c>
      <c r="X3069" s="86">
        <v>9094.8741577006094</v>
      </c>
      <c r="Y3069" s="44">
        <v>10526.804948568</v>
      </c>
      <c r="Z3069" s="45">
        <v>9905.3167409124708</v>
      </c>
      <c r="AA3069" s="46">
        <v>1.0891098182513801</v>
      </c>
      <c r="AB3069" s="139">
        <v>10541.7198497033</v>
      </c>
      <c r="AC3069" s="45">
        <v>9792.4752285844097</v>
      </c>
      <c r="AD3069" s="99">
        <v>1.07670266336705</v>
      </c>
      <c r="AE3069" s="142">
        <v>9124.2761751705093</v>
      </c>
      <c r="AF3069" s="44">
        <v>10560.8361289486</v>
      </c>
      <c r="AG3069" s="45">
        <v>9937.6928137992509</v>
      </c>
      <c r="AH3069" s="140">
        <v>1.0891486209988099</v>
      </c>
      <c r="AI3069" s="44">
        <v>10575.7992471539</v>
      </c>
      <c r="AJ3069" s="45">
        <v>9824.44067248174</v>
      </c>
      <c r="AK3069" s="46">
        <v>1.07673644285522</v>
      </c>
    </row>
    <row r="3070" spans="1:37" x14ac:dyDescent="0.2">
      <c r="A3070" s="35" t="s">
        <v>4172</v>
      </c>
      <c r="B3070" s="35" t="s">
        <v>10219</v>
      </c>
      <c r="C3070" s="85" t="s">
        <v>935</v>
      </c>
      <c r="D3070" s="85" t="s">
        <v>935</v>
      </c>
      <c r="E3070" s="85" t="s">
        <v>12902</v>
      </c>
      <c r="F3070" s="85" t="s">
        <v>174</v>
      </c>
      <c r="G3070" s="85" t="s">
        <v>174</v>
      </c>
      <c r="H3070" s="840">
        <v>1.1574437167616001</v>
      </c>
      <c r="I3070" s="840">
        <v>1.15908364062164</v>
      </c>
      <c r="J3070" s="86">
        <v>10538.333333333299</v>
      </c>
      <c r="K3070" s="44">
        <v>12197.527701806001</v>
      </c>
      <c r="L3070" s="45">
        <v>11476.2532045797</v>
      </c>
      <c r="M3070" s="46">
        <v>1.0890007785462299</v>
      </c>
      <c r="N3070" s="139">
        <v>12214.8097660843</v>
      </c>
      <c r="O3070" s="45">
        <v>11345.6699806079</v>
      </c>
      <c r="P3070" s="99">
        <v>1.07660951895694</v>
      </c>
      <c r="Q3070" s="86">
        <v>10543.2159799581</v>
      </c>
      <c r="R3070" s="44">
        <v>12203.179090463</v>
      </c>
      <c r="S3070" s="45">
        <v>11482.1577588737</v>
      </c>
      <c r="T3070" s="140">
        <v>1.08905648719522</v>
      </c>
      <c r="U3070" s="44">
        <v>12220.4691619101</v>
      </c>
      <c r="V3070" s="45">
        <v>11351.424229316101</v>
      </c>
      <c r="W3070" s="99">
        <v>1.0766567099540001</v>
      </c>
      <c r="X3070" s="86">
        <v>10547.3826620495</v>
      </c>
      <c r="Y3070" s="44">
        <v>12208.0017904694</v>
      </c>
      <c r="Z3070" s="45">
        <v>11487.2580140925</v>
      </c>
      <c r="AA3070" s="46">
        <v>1.0891098182513801</v>
      </c>
      <c r="AB3070" s="139">
        <v>12225.298694957801</v>
      </c>
      <c r="AC3070" s="45">
        <v>11356.395003780201</v>
      </c>
      <c r="AD3070" s="99">
        <v>1.07670266336705</v>
      </c>
      <c r="AE3070" s="142">
        <v>10560.2368201268</v>
      </c>
      <c r="AF3070" s="44">
        <v>12222.879754970199</v>
      </c>
      <c r="AG3070" s="45">
        <v>11501.667370061999</v>
      </c>
      <c r="AH3070" s="140">
        <v>1.0891486209988099</v>
      </c>
      <c r="AI3070" s="44">
        <v>12240.197739299199</v>
      </c>
      <c r="AJ3070" s="45">
        <v>11370.5918294121</v>
      </c>
      <c r="AK3070" s="46">
        <v>1.07673644285522</v>
      </c>
    </row>
    <row r="3071" spans="1:37" x14ac:dyDescent="0.2">
      <c r="A3071" s="35" t="s">
        <v>4171</v>
      </c>
      <c r="B3071" s="35" t="s">
        <v>10218</v>
      </c>
      <c r="C3071" s="85" t="s">
        <v>935</v>
      </c>
      <c r="D3071" s="85" t="s">
        <v>935</v>
      </c>
      <c r="E3071" s="85" t="s">
        <v>12902</v>
      </c>
      <c r="F3071" s="85" t="s">
        <v>180</v>
      </c>
      <c r="G3071" s="85" t="s">
        <v>180</v>
      </c>
      <c r="H3071" s="840">
        <v>1.1571095841777601</v>
      </c>
      <c r="I3071" s="840">
        <v>1.1585384590263701</v>
      </c>
      <c r="J3071" s="86">
        <v>23114.083333333299</v>
      </c>
      <c r="K3071" s="44">
        <v>26745.5273544835</v>
      </c>
      <c r="L3071" s="45">
        <v>25163.988269903199</v>
      </c>
      <c r="M3071" s="46">
        <v>1.0886864041722</v>
      </c>
      <c r="N3071" s="139">
        <v>26778.554486807101</v>
      </c>
      <c r="O3071" s="45">
        <v>24873.1374113274</v>
      </c>
      <c r="P3071" s="99">
        <v>1.0761031295347701</v>
      </c>
      <c r="Q3071" s="86">
        <v>23102.919241284199</v>
      </c>
      <c r="R3071" s="44">
        <v>26732.609276574902</v>
      </c>
      <c r="S3071" s="45">
        <v>25153.120735550699</v>
      </c>
      <c r="T3071" s="140">
        <v>1.0887420967391399</v>
      </c>
      <c r="U3071" s="44">
        <v>26765.620456808101</v>
      </c>
      <c r="V3071" s="45">
        <v>24862.2134339238</v>
      </c>
      <c r="W3071" s="99">
        <v>1.07615029833527</v>
      </c>
      <c r="X3071" s="86">
        <v>23093.544964475201</v>
      </c>
      <c r="Y3071" s="44">
        <v>26721.762211034398</v>
      </c>
      <c r="Z3071" s="45">
        <v>25144.145813364601</v>
      </c>
      <c r="AA3071" s="46">
        <v>1.0887954123996</v>
      </c>
      <c r="AB3071" s="139">
        <v>26754.759996599299</v>
      </c>
      <c r="AC3071" s="45">
        <v>24853.186031195401</v>
      </c>
      <c r="AD3071" s="99">
        <v>1.0761962301338801</v>
      </c>
      <c r="AE3071" s="142">
        <v>23101.065497556301</v>
      </c>
      <c r="AF3071" s="44">
        <v>26730.464291940702</v>
      </c>
      <c r="AG3071" s="45">
        <v>25153.230261322198</v>
      </c>
      <c r="AH3071" s="140">
        <v>1.0888342039454</v>
      </c>
      <c r="AI3071" s="44">
        <v>26763.4728234061</v>
      </c>
      <c r="AJ3071" s="45">
        <v>24862.059575676201</v>
      </c>
      <c r="AK3071" s="46">
        <v>1.0762299937336699</v>
      </c>
    </row>
    <row r="3072" spans="1:37" x14ac:dyDescent="0.2">
      <c r="A3072" s="35" t="s">
        <v>4170</v>
      </c>
      <c r="B3072" s="35" t="s">
        <v>10217</v>
      </c>
      <c r="C3072" s="85" t="s">
        <v>935</v>
      </c>
      <c r="D3072" s="85" t="s">
        <v>935</v>
      </c>
      <c r="E3072" s="85" t="s">
        <v>12902</v>
      </c>
      <c r="F3072" s="85" t="s">
        <v>180</v>
      </c>
      <c r="G3072" s="85" t="s">
        <v>180</v>
      </c>
      <c r="H3072" s="840">
        <v>1.1571095841777601</v>
      </c>
      <c r="I3072" s="840">
        <v>1.1585384590263701</v>
      </c>
      <c r="J3072" s="86">
        <v>8305.6666666666697</v>
      </c>
      <c r="K3072" s="44">
        <v>9610.5665029857901</v>
      </c>
      <c r="L3072" s="45">
        <v>9042.2663775862093</v>
      </c>
      <c r="M3072" s="46">
        <v>1.0886864041722</v>
      </c>
      <c r="N3072" s="139">
        <v>9622.4342611866905</v>
      </c>
      <c r="O3072" s="45">
        <v>8937.7538928726008</v>
      </c>
      <c r="P3072" s="99">
        <v>1.0761031295347701</v>
      </c>
      <c r="Q3072" s="86">
        <v>8311.2414465599504</v>
      </c>
      <c r="R3072" s="44">
        <v>9617.0171342299891</v>
      </c>
      <c r="S3072" s="45">
        <v>9048.7984390329002</v>
      </c>
      <c r="T3072" s="140">
        <v>1.0887420967391399</v>
      </c>
      <c r="U3072" s="44">
        <v>9628.8928580936699</v>
      </c>
      <c r="V3072" s="45">
        <v>8944.1449622519904</v>
      </c>
      <c r="W3072" s="99">
        <v>1.07615029833527</v>
      </c>
      <c r="X3072" s="86">
        <v>8315.1744895500797</v>
      </c>
      <c r="Y3072" s="44">
        <v>9621.5680959688507</v>
      </c>
      <c r="Z3072" s="45">
        <v>9053.5238375243407</v>
      </c>
      <c r="AA3072" s="46">
        <v>1.0887954123996</v>
      </c>
      <c r="AB3072" s="139">
        <v>9633.4494396587397</v>
      </c>
      <c r="AC3072" s="45">
        <v>8948.7594385591692</v>
      </c>
      <c r="AD3072" s="99">
        <v>1.0761962301338801</v>
      </c>
      <c r="AE3072" s="142">
        <v>8324.9453520085099</v>
      </c>
      <c r="AF3072" s="44">
        <v>9632.8740545651799</v>
      </c>
      <c r="AG3072" s="45">
        <v>9064.4852452431405</v>
      </c>
      <c r="AH3072" s="140">
        <v>1.0888342039454</v>
      </c>
      <c r="AI3072" s="44">
        <v>9644.7693595946803</v>
      </c>
      <c r="AJ3072" s="45">
        <v>8959.5558840252797</v>
      </c>
      <c r="AK3072" s="46">
        <v>1.0762299937336699</v>
      </c>
    </row>
    <row r="3073" spans="1:37" x14ac:dyDescent="0.2">
      <c r="A3073" s="35" t="s">
        <v>4169</v>
      </c>
      <c r="B3073" s="35" t="s">
        <v>13478</v>
      </c>
      <c r="C3073" s="85" t="s">
        <v>935</v>
      </c>
      <c r="D3073" s="85" t="s">
        <v>935</v>
      </c>
      <c r="E3073" s="85" t="s">
        <v>12902</v>
      </c>
      <c r="F3073" s="85" t="s">
        <v>179</v>
      </c>
      <c r="G3073" s="85" t="s">
        <v>179</v>
      </c>
      <c r="H3073" s="840">
        <v>1.15343973974926</v>
      </c>
      <c r="I3073" s="840">
        <v>1.1575471231554999</v>
      </c>
      <c r="J3073" s="86">
        <v>11974.25</v>
      </c>
      <c r="K3073" s="44">
        <v>13811.5758036926</v>
      </c>
      <c r="L3073" s="45">
        <v>12994.8580525834</v>
      </c>
      <c r="M3073" s="46">
        <v>1.0852335680801199</v>
      </c>
      <c r="N3073" s="139">
        <v>13860.758639444701</v>
      </c>
      <c r="O3073" s="45">
        <v>12874.5020360977</v>
      </c>
      <c r="P3073" s="99">
        <v>1.07518233176171</v>
      </c>
      <c r="Q3073" s="86">
        <v>11976.995855087</v>
      </c>
      <c r="R3073" s="44">
        <v>13814.7429820696</v>
      </c>
      <c r="S3073" s="45">
        <v>12998.5028608146</v>
      </c>
      <c r="T3073" s="140">
        <v>1.0852890840146501</v>
      </c>
      <c r="U3073" s="44">
        <v>13863.937096101299</v>
      </c>
      <c r="V3073" s="45">
        <v>12878.018788093799</v>
      </c>
      <c r="W3073" s="99">
        <v>1.07522946020092</v>
      </c>
      <c r="X3073" s="86">
        <v>11978.963658480399</v>
      </c>
      <c r="Y3073" s="44">
        <v>13817.0127247035</v>
      </c>
      <c r="Z3073" s="45">
        <v>13001.2751371464</v>
      </c>
      <c r="AA3073" s="46">
        <v>1.0853422305812099</v>
      </c>
      <c r="AB3073" s="139">
        <v>13866.214921258301</v>
      </c>
      <c r="AC3073" s="45">
        <v>12880.684372813401</v>
      </c>
      <c r="AD3073" s="99">
        <v>1.0752753526966901</v>
      </c>
      <c r="AE3073" s="142">
        <v>11989.0436734743</v>
      </c>
      <c r="AF3073" s="44">
        <v>13828.6394145748</v>
      </c>
      <c r="AG3073" s="45">
        <v>13012.679001631501</v>
      </c>
      <c r="AH3073" s="140">
        <v>1.08538089909722</v>
      </c>
      <c r="AI3073" s="44">
        <v>13877.883013615799</v>
      </c>
      <c r="AJ3073" s="45">
        <v>12891.927611391</v>
      </c>
      <c r="AK3073" s="46">
        <v>1.0753090874057201</v>
      </c>
    </row>
    <row r="3074" spans="1:37" x14ac:dyDescent="0.2">
      <c r="A3074" s="35" t="s">
        <v>4168</v>
      </c>
      <c r="B3074" s="35" t="s">
        <v>10216</v>
      </c>
      <c r="C3074" s="85" t="s">
        <v>935</v>
      </c>
      <c r="D3074" s="85" t="s">
        <v>935</v>
      </c>
      <c r="E3074" s="85" t="s">
        <v>12902</v>
      </c>
      <c r="F3074" s="85" t="s">
        <v>179</v>
      </c>
      <c r="G3074" s="85" t="s">
        <v>179</v>
      </c>
      <c r="H3074" s="840">
        <v>1.15343973974926</v>
      </c>
      <c r="I3074" s="840">
        <v>1.1575471231554999</v>
      </c>
      <c r="J3074" s="86">
        <v>9476.1666666666697</v>
      </c>
      <c r="K3074" s="44">
        <v>10930.1872138206</v>
      </c>
      <c r="L3074" s="45">
        <v>10283.8541633886</v>
      </c>
      <c r="M3074" s="46">
        <v>1.0852335680801199</v>
      </c>
      <c r="N3074" s="139">
        <v>10969.109463542</v>
      </c>
      <c r="O3074" s="45">
        <v>10188.606972829301</v>
      </c>
      <c r="P3074" s="99">
        <v>1.07518233176171</v>
      </c>
      <c r="Q3074" s="86">
        <v>9489.2667693987405</v>
      </c>
      <c r="R3074" s="44">
        <v>10945.297392906599</v>
      </c>
      <c r="S3074" s="45">
        <v>10298.5976401314</v>
      </c>
      <c r="T3074" s="140">
        <v>1.0852890840146501</v>
      </c>
      <c r="U3074" s="44">
        <v>10984.2734497726</v>
      </c>
      <c r="V3074" s="45">
        <v>10203.1391861631</v>
      </c>
      <c r="W3074" s="99">
        <v>1.07522946020092</v>
      </c>
      <c r="X3074" s="86">
        <v>9506.0374198490208</v>
      </c>
      <c r="Y3074" s="44">
        <v>10964.641327597399</v>
      </c>
      <c r="Z3074" s="45">
        <v>10317.3038572474</v>
      </c>
      <c r="AA3074" s="46">
        <v>1.0853422305812099</v>
      </c>
      <c r="AB3074" s="139">
        <v>11003.686267954699</v>
      </c>
      <c r="AC3074" s="45">
        <v>10221.607739376101</v>
      </c>
      <c r="AD3074" s="99">
        <v>1.0752753526966901</v>
      </c>
      <c r="AE3074" s="142">
        <v>9530.1201848134606</v>
      </c>
      <c r="AF3074" s="44">
        <v>10992.419345750401</v>
      </c>
      <c r="AG3074" s="45">
        <v>10343.8104146974</v>
      </c>
      <c r="AH3074" s="140">
        <v>1.08538089909722</v>
      </c>
      <c r="AI3074" s="44">
        <v>11031.563203256899</v>
      </c>
      <c r="AJ3074" s="45">
        <v>10247.8248387985</v>
      </c>
      <c r="AK3074" s="46">
        <v>1.0753090874057201</v>
      </c>
    </row>
    <row r="3075" spans="1:37" x14ac:dyDescent="0.2">
      <c r="A3075" s="35" t="s">
        <v>4167</v>
      </c>
      <c r="B3075" s="35" t="s">
        <v>10215</v>
      </c>
      <c r="C3075" s="85" t="s">
        <v>935</v>
      </c>
      <c r="D3075" s="85" t="s">
        <v>935</v>
      </c>
      <c r="E3075" s="85" t="s">
        <v>12902</v>
      </c>
      <c r="F3075" s="85" t="s">
        <v>180</v>
      </c>
      <c r="G3075" s="85" t="s">
        <v>180</v>
      </c>
      <c r="H3075" s="840">
        <v>1.1571095841777601</v>
      </c>
      <c r="I3075" s="840">
        <v>1.1585384590263701</v>
      </c>
      <c r="J3075" s="86">
        <v>7682.9166666666697</v>
      </c>
      <c r="K3075" s="44">
        <v>8889.9765094390805</v>
      </c>
      <c r="L3075" s="45">
        <v>8364.2869193879706</v>
      </c>
      <c r="M3075" s="46">
        <v>1.0886864041722</v>
      </c>
      <c r="N3075" s="139">
        <v>8900.95443582802</v>
      </c>
      <c r="O3075" s="45">
        <v>8267.6106689548196</v>
      </c>
      <c r="P3075" s="99">
        <v>1.0761031295347701</v>
      </c>
      <c r="Q3075" s="86">
        <v>7684.4028237625798</v>
      </c>
      <c r="R3075" s="44">
        <v>8891.6961560583495</v>
      </c>
      <c r="S3075" s="45">
        <v>8366.3328425314194</v>
      </c>
      <c r="T3075" s="140">
        <v>1.0887420967391399</v>
      </c>
      <c r="U3075" s="44">
        <v>8902.6762059797893</v>
      </c>
      <c r="V3075" s="45">
        <v>8269.5723913205202</v>
      </c>
      <c r="W3075" s="99">
        <v>1.07615029833527</v>
      </c>
      <c r="X3075" s="86">
        <v>7687.3313485046501</v>
      </c>
      <c r="Y3075" s="44">
        <v>8895.0847801049003</v>
      </c>
      <c r="Z3075" s="45">
        <v>8369.9311058475105</v>
      </c>
      <c r="AA3075" s="46">
        <v>1.0887954123996</v>
      </c>
      <c r="AB3075" s="139">
        <v>8906.0690145216795</v>
      </c>
      <c r="AC3075" s="45">
        <v>8273.0770170506694</v>
      </c>
      <c r="AD3075" s="99">
        <v>1.0761962301338801</v>
      </c>
      <c r="AE3075" s="142">
        <v>7695.9626298273797</v>
      </c>
      <c r="AF3075" s="44">
        <v>8905.0721184471695</v>
      </c>
      <c r="AG3075" s="45">
        <v>8379.6273436416304</v>
      </c>
      <c r="AH3075" s="140">
        <v>1.0888342039454</v>
      </c>
      <c r="AI3075" s="44">
        <v>8916.0686858847494</v>
      </c>
      <c r="AJ3075" s="45">
        <v>8282.6258128737009</v>
      </c>
      <c r="AK3075" s="46">
        <v>1.0762299937336699</v>
      </c>
    </row>
    <row r="3076" spans="1:37" x14ac:dyDescent="0.2">
      <c r="A3076" s="35" t="s">
        <v>4166</v>
      </c>
      <c r="B3076" s="35" t="s">
        <v>10214</v>
      </c>
      <c r="C3076" s="85" t="s">
        <v>935</v>
      </c>
      <c r="D3076" s="85" t="s">
        <v>935</v>
      </c>
      <c r="E3076" s="85" t="s">
        <v>12902</v>
      </c>
      <c r="F3076" s="85" t="s">
        <v>179</v>
      </c>
      <c r="G3076" s="85" t="s">
        <v>179</v>
      </c>
      <c r="H3076" s="840">
        <v>1.15343973974926</v>
      </c>
      <c r="I3076" s="840">
        <v>1.1575471231554999</v>
      </c>
      <c r="J3076" s="86">
        <v>9845.1666666666697</v>
      </c>
      <c r="K3076" s="44">
        <v>11355.806477788101</v>
      </c>
      <c r="L3076" s="45">
        <v>10684.3053500101</v>
      </c>
      <c r="M3076" s="46">
        <v>1.0852335680801199</v>
      </c>
      <c r="N3076" s="139">
        <v>11396.244351986399</v>
      </c>
      <c r="O3076" s="45">
        <v>10585.3492532494</v>
      </c>
      <c r="P3076" s="99">
        <v>1.07518233176171</v>
      </c>
      <c r="Q3076" s="86">
        <v>9851.8743162694609</v>
      </c>
      <c r="R3076" s="44">
        <v>11363.5433474003</v>
      </c>
      <c r="S3076" s="45">
        <v>10692.1316525315</v>
      </c>
      <c r="T3076" s="140">
        <v>1.0852890840146501</v>
      </c>
      <c r="U3076" s="44">
        <v>11404.008772487199</v>
      </c>
      <c r="V3076" s="45">
        <v>10593.025503049699</v>
      </c>
      <c r="W3076" s="99">
        <v>1.07522946020092</v>
      </c>
      <c r="X3076" s="86">
        <v>9855.3354331453993</v>
      </c>
      <c r="Y3076" s="44">
        <v>11367.5355371489</v>
      </c>
      <c r="Z3076" s="45">
        <v>10696.411742136101</v>
      </c>
      <c r="AA3076" s="46">
        <v>1.0853422305812099</v>
      </c>
      <c r="AB3076" s="139">
        <v>11408.0151783699</v>
      </c>
      <c r="AC3076" s="45">
        <v>10597.1992838196</v>
      </c>
      <c r="AD3076" s="99">
        <v>1.0752753526966901</v>
      </c>
      <c r="AE3076" s="142">
        <v>9864.7652016249504</v>
      </c>
      <c r="AF3076" s="44">
        <v>11378.4122068499</v>
      </c>
      <c r="AG3076" s="45">
        <v>10707.0277239227</v>
      </c>
      <c r="AH3076" s="140">
        <v>1.08538089909722</v>
      </c>
      <c r="AI3076" s="44">
        <v>11418.9305797454</v>
      </c>
      <c r="AJ3076" s="45">
        <v>10607.671666431001</v>
      </c>
      <c r="AK3076" s="46">
        <v>1.0753090874057201</v>
      </c>
    </row>
    <row r="3077" spans="1:37" x14ac:dyDescent="0.2">
      <c r="A3077" s="35" t="s">
        <v>4165</v>
      </c>
      <c r="B3077" s="35" t="s">
        <v>10213</v>
      </c>
      <c r="C3077" s="85" t="s">
        <v>935</v>
      </c>
      <c r="D3077" s="85" t="s">
        <v>935</v>
      </c>
      <c r="E3077" s="85" t="s">
        <v>12902</v>
      </c>
      <c r="F3077" s="85" t="s">
        <v>180</v>
      </c>
      <c r="G3077" s="85" t="s">
        <v>180</v>
      </c>
      <c r="H3077" s="840">
        <v>1.1571095841777601</v>
      </c>
      <c r="I3077" s="840">
        <v>1.1585384590263701</v>
      </c>
      <c r="J3077" s="86">
        <v>12528.25</v>
      </c>
      <c r="K3077" s="44">
        <v>14496.5581479751</v>
      </c>
      <c r="L3077" s="45">
        <v>13639.3354430703</v>
      </c>
      <c r="M3077" s="46">
        <v>1.0886864041722</v>
      </c>
      <c r="N3077" s="139">
        <v>14514.459449297099</v>
      </c>
      <c r="O3077" s="45">
        <v>13481.6890325939</v>
      </c>
      <c r="P3077" s="99">
        <v>1.0761031295347701</v>
      </c>
      <c r="Q3077" s="86">
        <v>12534.2646789358</v>
      </c>
      <c r="R3077" s="44">
        <v>14503.517790617399</v>
      </c>
      <c r="S3077" s="45">
        <v>13646.581607627901</v>
      </c>
      <c r="T3077" s="140">
        <v>1.0887420967391399</v>
      </c>
      <c r="U3077" s="44">
        <v>14521.4276861629</v>
      </c>
      <c r="V3077" s="45">
        <v>13488.75267365</v>
      </c>
      <c r="W3077" s="99">
        <v>1.07615029833527</v>
      </c>
      <c r="X3077" s="86">
        <v>12541.341793595</v>
      </c>
      <c r="Y3077" s="44">
        <v>14511.7067878179</v>
      </c>
      <c r="Z3077" s="45">
        <v>13654.955410201601</v>
      </c>
      <c r="AA3077" s="46">
        <v>1.0887954123996</v>
      </c>
      <c r="AB3077" s="139">
        <v>14529.6267956745</v>
      </c>
      <c r="AC3077" s="45">
        <v>13496.944759087301</v>
      </c>
      <c r="AD3077" s="99">
        <v>1.0761962301338801</v>
      </c>
      <c r="AE3077" s="142">
        <v>12559.8336406532</v>
      </c>
      <c r="AF3077" s="44">
        <v>14533.103881278101</v>
      </c>
      <c r="AG3077" s="45">
        <v>13675.5764638073</v>
      </c>
      <c r="AH3077" s="140">
        <v>1.0888342039454</v>
      </c>
      <c r="AI3077" s="44">
        <v>14551.05031167</v>
      </c>
      <c r="AJ3077" s="45">
        <v>13517.269680376199</v>
      </c>
      <c r="AK3077" s="46">
        <v>1.0762299937336699</v>
      </c>
    </row>
    <row r="3078" spans="1:37" x14ac:dyDescent="0.2">
      <c r="A3078" s="35" t="s">
        <v>4164</v>
      </c>
      <c r="B3078" s="35" t="s">
        <v>10212</v>
      </c>
      <c r="C3078" s="85" t="s">
        <v>935</v>
      </c>
      <c r="D3078" s="85" t="s">
        <v>935</v>
      </c>
      <c r="E3078" s="85" t="s">
        <v>12902</v>
      </c>
      <c r="F3078" s="85" t="s">
        <v>174</v>
      </c>
      <c r="G3078" s="85" t="s">
        <v>174</v>
      </c>
      <c r="H3078" s="840">
        <v>1.1574437167616001</v>
      </c>
      <c r="I3078" s="840">
        <v>1.15908364062164</v>
      </c>
      <c r="J3078" s="86">
        <v>15781.583333333299</v>
      </c>
      <c r="K3078" s="44">
        <v>18266.294469716198</v>
      </c>
      <c r="L3078" s="45">
        <v>17186.1565366922</v>
      </c>
      <c r="M3078" s="46">
        <v>1.0890007785462299</v>
      </c>
      <c r="N3078" s="139">
        <v>18292.175064773699</v>
      </c>
      <c r="O3078" s="45">
        <v>16990.602840878801</v>
      </c>
      <c r="P3078" s="99">
        <v>1.07660951895694</v>
      </c>
      <c r="Q3078" s="86">
        <v>15817.5935351353</v>
      </c>
      <c r="R3078" s="44">
        <v>18307.974251531199</v>
      </c>
      <c r="S3078" s="45">
        <v>17226.2528512563</v>
      </c>
      <c r="T3078" s="140">
        <v>1.08905648719522</v>
      </c>
      <c r="U3078" s="44">
        <v>18333.913900577802</v>
      </c>
      <c r="V3078" s="45">
        <v>17030.1182149284</v>
      </c>
      <c r="W3078" s="99">
        <v>1.0766567099540001</v>
      </c>
      <c r="X3078" s="86">
        <v>15859.420470637901</v>
      </c>
      <c r="Y3078" s="44">
        <v>18356.386575220102</v>
      </c>
      <c r="Z3078" s="45">
        <v>17272.650546348599</v>
      </c>
      <c r="AA3078" s="46">
        <v>1.0891098182513801</v>
      </c>
      <c r="AB3078" s="139">
        <v>18382.394817256201</v>
      </c>
      <c r="AC3078" s="45">
        <v>17075.880260193699</v>
      </c>
      <c r="AD3078" s="99">
        <v>1.07670266336705</v>
      </c>
      <c r="AE3078" s="142">
        <v>15926.596972830101</v>
      </c>
      <c r="AF3078" s="44">
        <v>18434.139595596502</v>
      </c>
      <c r="AG3078" s="45">
        <v>17346.431130161702</v>
      </c>
      <c r="AH3078" s="140">
        <v>1.0891486209988099</v>
      </c>
      <c r="AI3078" s="44">
        <v>18460.258001981401</v>
      </c>
      <c r="AJ3078" s="45">
        <v>17148.747371313799</v>
      </c>
      <c r="AK3078" s="46">
        <v>1.07673644285522</v>
      </c>
    </row>
    <row r="3079" spans="1:37" x14ac:dyDescent="0.2">
      <c r="A3079" s="35" t="s">
        <v>4163</v>
      </c>
      <c r="B3079" s="35" t="s">
        <v>10116</v>
      </c>
      <c r="C3079" s="85" t="s">
        <v>935</v>
      </c>
      <c r="D3079" s="85" t="s">
        <v>935</v>
      </c>
      <c r="E3079" s="85" t="s">
        <v>12902</v>
      </c>
      <c r="F3079" s="85" t="s">
        <v>179</v>
      </c>
      <c r="G3079" s="85" t="s">
        <v>179</v>
      </c>
      <c r="H3079" s="840">
        <v>1.15343973974926</v>
      </c>
      <c r="I3079" s="840">
        <v>1.1575471231554999</v>
      </c>
      <c r="J3079" s="86">
        <v>12883.666666666701</v>
      </c>
      <c r="K3079" s="44">
        <v>14860.533127016301</v>
      </c>
      <c r="L3079" s="45">
        <v>13981.787546621599</v>
      </c>
      <c r="M3079" s="46">
        <v>1.0852335680801199</v>
      </c>
      <c r="N3079" s="139">
        <v>14913.4512856944</v>
      </c>
      <c r="O3079" s="45">
        <v>13852.290768307301</v>
      </c>
      <c r="P3079" s="99">
        <v>1.07518233176171</v>
      </c>
      <c r="Q3079" s="86">
        <v>12904.3978032919</v>
      </c>
      <c r="R3079" s="44">
        <v>14884.445243849999</v>
      </c>
      <c r="S3079" s="45">
        <v>14005.0020716954</v>
      </c>
      <c r="T3079" s="140">
        <v>1.0852890840146501</v>
      </c>
      <c r="U3079" s="44">
        <v>14937.448553254701</v>
      </c>
      <c r="V3079" s="45">
        <v>13875.1886842515</v>
      </c>
      <c r="W3079" s="99">
        <v>1.07522946020092</v>
      </c>
      <c r="X3079" s="86">
        <v>12924.342782620501</v>
      </c>
      <c r="Y3079" s="44">
        <v>14907.4505756161</v>
      </c>
      <c r="Z3079" s="45">
        <v>14027.335024485499</v>
      </c>
      <c r="AA3079" s="46">
        <v>1.0853422305812099</v>
      </c>
      <c r="AB3079" s="139">
        <v>14960.535806697901</v>
      </c>
      <c r="AC3079" s="45">
        <v>13897.2272439552</v>
      </c>
      <c r="AD3079" s="99">
        <v>1.0752753526966901</v>
      </c>
      <c r="AE3079" s="142">
        <v>12959.8535677287</v>
      </c>
      <c r="AF3079" s="44">
        <v>14948.4101263496</v>
      </c>
      <c r="AG3079" s="45">
        <v>14066.3775175098</v>
      </c>
      <c r="AH3079" s="140">
        <v>1.08538089909722</v>
      </c>
      <c r="AI3079" s="44">
        <v>15001.6412138409</v>
      </c>
      <c r="AJ3079" s="45">
        <v>13935.8483128261</v>
      </c>
      <c r="AK3079" s="46">
        <v>1.0753090874057201</v>
      </c>
    </row>
    <row r="3080" spans="1:37" x14ac:dyDescent="0.2">
      <c r="A3080" s="35" t="s">
        <v>4162</v>
      </c>
      <c r="B3080" s="35" t="s">
        <v>10211</v>
      </c>
      <c r="C3080" s="85" t="s">
        <v>935</v>
      </c>
      <c r="D3080" s="85" t="s">
        <v>935</v>
      </c>
      <c r="E3080" s="85" t="s">
        <v>12902</v>
      </c>
      <c r="F3080" s="85" t="s">
        <v>180</v>
      </c>
      <c r="G3080" s="85" t="s">
        <v>180</v>
      </c>
      <c r="H3080" s="840">
        <v>1.1571095841777601</v>
      </c>
      <c r="I3080" s="840">
        <v>1.1585384590263701</v>
      </c>
      <c r="J3080" s="86">
        <v>10117.25</v>
      </c>
      <c r="K3080" s="44">
        <v>11706.766940522501</v>
      </c>
      <c r="L3080" s="45">
        <v>11014.5125226112</v>
      </c>
      <c r="M3080" s="46">
        <v>1.0886864041722</v>
      </c>
      <c r="N3080" s="139">
        <v>11721.223224584501</v>
      </c>
      <c r="O3080" s="45">
        <v>10887.204387285599</v>
      </c>
      <c r="P3080" s="99">
        <v>1.0761031295347701</v>
      </c>
      <c r="Q3080" s="86">
        <v>10120.738567053801</v>
      </c>
      <c r="R3080" s="44">
        <v>11710.8035948955</v>
      </c>
      <c r="S3080" s="45">
        <v>11018.8741280428</v>
      </c>
      <c r="T3080" s="140">
        <v>1.0887420967391399</v>
      </c>
      <c r="U3080" s="44">
        <v>11725.2648636833</v>
      </c>
      <c r="V3080" s="45">
        <v>10891.4358283083</v>
      </c>
      <c r="W3080" s="99">
        <v>1.07615029833527</v>
      </c>
      <c r="X3080" s="86">
        <v>10124.5402870214</v>
      </c>
      <c r="Y3080" s="44">
        <v>11715.2026015063</v>
      </c>
      <c r="Z3080" s="45">
        <v>11023.5530171638</v>
      </c>
      <c r="AA3080" s="46">
        <v>1.0887954123996</v>
      </c>
      <c r="AB3080" s="139">
        <v>11729.669302476101</v>
      </c>
      <c r="AC3080" s="45">
        <v>10895.9920887309</v>
      </c>
      <c r="AD3080" s="99">
        <v>1.0761962301338801</v>
      </c>
      <c r="AE3080" s="142">
        <v>10140.850953372499</v>
      </c>
      <c r="AF3080" s="44">
        <v>11734.0758298656</v>
      </c>
      <c r="AG3080" s="45">
        <v>11041.7053751443</v>
      </c>
      <c r="AH3080" s="140">
        <v>1.0888342039454</v>
      </c>
      <c r="AI3080" s="44">
        <v>11748.565836736299</v>
      </c>
      <c r="AJ3080" s="45">
        <v>10913.8879580022</v>
      </c>
      <c r="AK3080" s="46">
        <v>1.0762299937336699</v>
      </c>
    </row>
    <row r="3081" spans="1:37" x14ac:dyDescent="0.2">
      <c r="A3081" s="35" t="s">
        <v>4161</v>
      </c>
      <c r="B3081" s="35" t="s">
        <v>10210</v>
      </c>
      <c r="C3081" s="85" t="s">
        <v>935</v>
      </c>
      <c r="D3081" s="85" t="s">
        <v>935</v>
      </c>
      <c r="E3081" s="85" t="s">
        <v>12902</v>
      </c>
      <c r="F3081" s="85" t="s">
        <v>174</v>
      </c>
      <c r="G3081" s="85" t="s">
        <v>174</v>
      </c>
      <c r="H3081" s="840">
        <v>1.1574437167616001</v>
      </c>
      <c r="I3081" s="840">
        <v>1.15908364062164</v>
      </c>
      <c r="J3081" s="86">
        <v>16699.583333333299</v>
      </c>
      <c r="K3081" s="44">
        <v>19328.827801703399</v>
      </c>
      <c r="L3081" s="45">
        <v>18185.8592513976</v>
      </c>
      <c r="M3081" s="46">
        <v>1.0890007785462299</v>
      </c>
      <c r="N3081" s="139">
        <v>19356.213846864401</v>
      </c>
      <c r="O3081" s="45">
        <v>17978.930379281301</v>
      </c>
      <c r="P3081" s="99">
        <v>1.07660951895694</v>
      </c>
      <c r="Q3081" s="86">
        <v>16733.314112411099</v>
      </c>
      <c r="R3081" s="44">
        <v>19367.869280008399</v>
      </c>
      <c r="S3081" s="45">
        <v>18223.5242863967</v>
      </c>
      <c r="T3081" s="140">
        <v>1.08905648719522</v>
      </c>
      <c r="U3081" s="44">
        <v>19395.310641078799</v>
      </c>
      <c r="V3081" s="45">
        <v>18016.034918895399</v>
      </c>
      <c r="W3081" s="99">
        <v>1.0766567099540001</v>
      </c>
      <c r="X3081" s="86">
        <v>16773.334969524301</v>
      </c>
      <c r="Y3081" s="44">
        <v>19414.191169613499</v>
      </c>
      <c r="Z3081" s="45">
        <v>18268.003800128099</v>
      </c>
      <c r="AA3081" s="46">
        <v>1.0891098182513801</v>
      </c>
      <c r="AB3081" s="139">
        <v>19441.6981618424</v>
      </c>
      <c r="AC3081" s="45">
        <v>18059.894435234499</v>
      </c>
      <c r="AD3081" s="99">
        <v>1.07670266336705</v>
      </c>
      <c r="AE3081" s="142">
        <v>16838.338428263502</v>
      </c>
      <c r="AF3081" s="44">
        <v>19489.429014499001</v>
      </c>
      <c r="AG3081" s="45">
        <v>18339.4530790545</v>
      </c>
      <c r="AH3081" s="140">
        <v>1.0891486209988099</v>
      </c>
      <c r="AI3081" s="44">
        <v>19517.042607450901</v>
      </c>
      <c r="AJ3081" s="45">
        <v>18130.452622840901</v>
      </c>
      <c r="AK3081" s="46">
        <v>1.07673644285522</v>
      </c>
    </row>
    <row r="3082" spans="1:37" x14ac:dyDescent="0.2">
      <c r="A3082" s="35" t="s">
        <v>4160</v>
      </c>
      <c r="B3082" s="35" t="s">
        <v>10209</v>
      </c>
      <c r="C3082" s="85" t="s">
        <v>935</v>
      </c>
      <c r="D3082" s="85" t="s">
        <v>935</v>
      </c>
      <c r="E3082" s="85" t="s">
        <v>12902</v>
      </c>
      <c r="F3082" s="85" t="s">
        <v>174</v>
      </c>
      <c r="G3082" s="85" t="s">
        <v>174</v>
      </c>
      <c r="H3082" s="840">
        <v>1.1574437167616001</v>
      </c>
      <c r="I3082" s="840">
        <v>1.15908364062164</v>
      </c>
      <c r="J3082" s="86">
        <v>6814.75</v>
      </c>
      <c r="K3082" s="44">
        <v>7887.6895688011</v>
      </c>
      <c r="L3082" s="45">
        <v>7421.2680555978995</v>
      </c>
      <c r="M3082" s="46">
        <v>1.0890007785462299</v>
      </c>
      <c r="N3082" s="139">
        <v>7898.8652399262901</v>
      </c>
      <c r="O3082" s="45">
        <v>7336.8247193117904</v>
      </c>
      <c r="P3082" s="99">
        <v>1.07660951895694</v>
      </c>
      <c r="Q3082" s="86">
        <v>6824.14094391249</v>
      </c>
      <c r="R3082" s="44">
        <v>7898.5590578270803</v>
      </c>
      <c r="S3082" s="45">
        <v>7431.87496450244</v>
      </c>
      <c r="T3082" s="140">
        <v>1.08905648719522</v>
      </c>
      <c r="U3082" s="44">
        <v>7909.7501293852602</v>
      </c>
      <c r="V3082" s="45">
        <v>7347.2571369352099</v>
      </c>
      <c r="W3082" s="99">
        <v>1.0766567099540001</v>
      </c>
      <c r="X3082" s="86">
        <v>6840.8259976141499</v>
      </c>
      <c r="Y3082" s="44">
        <v>7917.8710683978898</v>
      </c>
      <c r="Z3082" s="45">
        <v>7450.4107589508503</v>
      </c>
      <c r="AA3082" s="46">
        <v>1.0891098182513801</v>
      </c>
      <c r="AB3082" s="139">
        <v>7929.0895021737397</v>
      </c>
      <c r="AC3082" s="45">
        <v>7365.5355712617202</v>
      </c>
      <c r="AD3082" s="99">
        <v>1.07670266336705</v>
      </c>
      <c r="AE3082" s="142">
        <v>6866.8690269868903</v>
      </c>
      <c r="AF3082" s="44">
        <v>7948.0144091108004</v>
      </c>
      <c r="AG3082" s="45">
        <v>7479.0409313222099</v>
      </c>
      <c r="AH3082" s="140">
        <v>1.0891486209988099</v>
      </c>
      <c r="AI3082" s="44">
        <v>7959.2755514719101</v>
      </c>
      <c r="AJ3082" s="45">
        <v>7393.8081296705604</v>
      </c>
      <c r="AK3082" s="46">
        <v>1.07673644285522</v>
      </c>
    </row>
    <row r="3083" spans="1:37" x14ac:dyDescent="0.2">
      <c r="A3083" s="35" t="s">
        <v>4159</v>
      </c>
      <c r="B3083" s="35" t="s">
        <v>10208</v>
      </c>
      <c r="C3083" s="85" t="s">
        <v>935</v>
      </c>
      <c r="D3083" s="85" t="s">
        <v>935</v>
      </c>
      <c r="E3083" s="85" t="s">
        <v>12902</v>
      </c>
      <c r="F3083" s="85" t="s">
        <v>180</v>
      </c>
      <c r="G3083" s="85" t="s">
        <v>180</v>
      </c>
      <c r="H3083" s="840">
        <v>1.1571095841777601</v>
      </c>
      <c r="I3083" s="840">
        <v>1.1585384590263701</v>
      </c>
      <c r="J3083" s="86">
        <v>11022.5</v>
      </c>
      <c r="K3083" s="44">
        <v>12754.2403915994</v>
      </c>
      <c r="L3083" s="45">
        <v>12000.045889988</v>
      </c>
      <c r="M3083" s="46">
        <v>1.0886864041722</v>
      </c>
      <c r="N3083" s="139">
        <v>12769.990164618201</v>
      </c>
      <c r="O3083" s="45">
        <v>11861.346745297</v>
      </c>
      <c r="P3083" s="99">
        <v>1.0761031295347701</v>
      </c>
      <c r="Q3083" s="86">
        <v>10995.119057867099</v>
      </c>
      <c r="R3083" s="44">
        <v>12722.5576410336</v>
      </c>
      <c r="S3083" s="45">
        <v>11970.848976958699</v>
      </c>
      <c r="T3083" s="140">
        <v>1.0887420967391399</v>
      </c>
      <c r="U3083" s="44">
        <v>12738.268290112799</v>
      </c>
      <c r="V3083" s="45">
        <v>11832.400654355501</v>
      </c>
      <c r="W3083" s="99">
        <v>1.07615029833527</v>
      </c>
      <c r="X3083" s="86">
        <v>10969.8268927523</v>
      </c>
      <c r="Y3083" s="44">
        <v>12693.291834374701</v>
      </c>
      <c r="Z3083" s="45">
        <v>11943.897195646499</v>
      </c>
      <c r="AA3083" s="46">
        <v>1.0887954123996</v>
      </c>
      <c r="AB3083" s="139">
        <v>12708.966344115301</v>
      </c>
      <c r="AC3083" s="45">
        <v>11805.686347201199</v>
      </c>
      <c r="AD3083" s="99">
        <v>1.0761962301338801</v>
      </c>
      <c r="AE3083" s="142">
        <v>10954.941862821201</v>
      </c>
      <c r="AF3083" s="44">
        <v>12676.0682235806</v>
      </c>
      <c r="AG3083" s="45">
        <v>11928.115402473</v>
      </c>
      <c r="AH3083" s="140">
        <v>1.0888342039454</v>
      </c>
      <c r="AI3083" s="44">
        <v>12691.721464476301</v>
      </c>
      <c r="AJ3083" s="45">
        <v>11790.037012376801</v>
      </c>
      <c r="AK3083" s="46">
        <v>1.0762299937336699</v>
      </c>
    </row>
    <row r="3084" spans="1:37" x14ac:dyDescent="0.2">
      <c r="A3084" s="35" t="s">
        <v>4158</v>
      </c>
      <c r="B3084" s="35" t="s">
        <v>10207</v>
      </c>
      <c r="C3084" s="85" t="s">
        <v>935</v>
      </c>
      <c r="D3084" s="85" t="s">
        <v>935</v>
      </c>
      <c r="E3084" s="85" t="s">
        <v>12902</v>
      </c>
      <c r="F3084" s="85" t="s">
        <v>180</v>
      </c>
      <c r="G3084" s="85" t="s">
        <v>180</v>
      </c>
      <c r="H3084" s="840">
        <v>1.1571095841777601</v>
      </c>
      <c r="I3084" s="840">
        <v>1.1585384590263701</v>
      </c>
      <c r="J3084" s="86">
        <v>8849.25</v>
      </c>
      <c r="K3084" s="44">
        <v>10239.5519877851</v>
      </c>
      <c r="L3084" s="45">
        <v>9634.0581621208094</v>
      </c>
      <c r="M3084" s="46">
        <v>1.0886864041722</v>
      </c>
      <c r="N3084" s="139">
        <v>10252.1964585391</v>
      </c>
      <c r="O3084" s="45">
        <v>9522.7056190355306</v>
      </c>
      <c r="P3084" s="99">
        <v>1.0761031295347701</v>
      </c>
      <c r="Q3084" s="86">
        <v>8853.5995019659695</v>
      </c>
      <c r="R3084" s="44">
        <v>10244.584838196301</v>
      </c>
      <c r="S3084" s="45">
        <v>9639.2864854590098</v>
      </c>
      <c r="T3084" s="140">
        <v>1.0887420967391399</v>
      </c>
      <c r="U3084" s="44">
        <v>10257.2355238443</v>
      </c>
      <c r="V3084" s="45">
        <v>9527.8037453817105</v>
      </c>
      <c r="W3084" s="99">
        <v>1.07615029833527</v>
      </c>
      <c r="X3084" s="86">
        <v>8857.1951402201594</v>
      </c>
      <c r="Y3084" s="44">
        <v>10248.745385681499</v>
      </c>
      <c r="Z3084" s="45">
        <v>9643.6734353997708</v>
      </c>
      <c r="AA3084" s="46">
        <v>1.0887954123996</v>
      </c>
      <c r="AB3084" s="139">
        <v>10261.4012090465</v>
      </c>
      <c r="AC3084" s="45">
        <v>9532.0800194650292</v>
      </c>
      <c r="AD3084" s="99">
        <v>1.0761962301338801</v>
      </c>
      <c r="AE3084" s="142">
        <v>8871.0829019080502</v>
      </c>
      <c r="AF3084" s="44">
        <v>10264.815047833299</v>
      </c>
      <c r="AG3084" s="45">
        <v>9659.1384896326999</v>
      </c>
      <c r="AH3084" s="140">
        <v>1.0888342039454</v>
      </c>
      <c r="AI3084" s="44">
        <v>10277.490715071701</v>
      </c>
      <c r="AJ3084" s="45">
        <v>9547.3254959313908</v>
      </c>
      <c r="AK3084" s="46">
        <v>1.0762299937336699</v>
      </c>
    </row>
    <row r="3085" spans="1:37" x14ac:dyDescent="0.2">
      <c r="A3085" s="35" t="s">
        <v>4157</v>
      </c>
      <c r="B3085" s="35" t="s">
        <v>13479</v>
      </c>
      <c r="C3085" s="85" t="s">
        <v>935</v>
      </c>
      <c r="D3085" s="85" t="s">
        <v>935</v>
      </c>
      <c r="E3085" s="85" t="s">
        <v>12902</v>
      </c>
      <c r="F3085" s="85" t="s">
        <v>180</v>
      </c>
      <c r="G3085" s="85" t="s">
        <v>180</v>
      </c>
      <c r="H3085" s="840">
        <v>1.1571095841777601</v>
      </c>
      <c r="I3085" s="840">
        <v>1.1585384590263701</v>
      </c>
      <c r="J3085" s="86">
        <v>9504.5</v>
      </c>
      <c r="K3085" s="44">
        <v>10997.7480428176</v>
      </c>
      <c r="L3085" s="45">
        <v>10347.419928454599</v>
      </c>
      <c r="M3085" s="46">
        <v>1.0886864041722</v>
      </c>
      <c r="N3085" s="139">
        <v>11011.3287838161</v>
      </c>
      <c r="O3085" s="45">
        <v>10227.8221946632</v>
      </c>
      <c r="P3085" s="99">
        <v>1.0761031295347701</v>
      </c>
      <c r="Q3085" s="86">
        <v>9528.3365289263093</v>
      </c>
      <c r="R3085" s="44">
        <v>11025.3295188917</v>
      </c>
      <c r="S3085" s="45">
        <v>10373.9010909393</v>
      </c>
      <c r="T3085" s="140">
        <v>1.0887420967391399</v>
      </c>
      <c r="U3085" s="44">
        <v>11038.944319307</v>
      </c>
      <c r="V3085" s="45">
        <v>10253.922198242901</v>
      </c>
      <c r="W3085" s="99">
        <v>1.07615029833527</v>
      </c>
      <c r="X3085" s="86">
        <v>9548.6386926079704</v>
      </c>
      <c r="Y3085" s="44">
        <v>11048.8213470673</v>
      </c>
      <c r="Z3085" s="45">
        <v>10396.514003172901</v>
      </c>
      <c r="AA3085" s="46">
        <v>1.0887954123996</v>
      </c>
      <c r="AB3085" s="139">
        <v>11062.4651567336</v>
      </c>
      <c r="AC3085" s="45">
        <v>10276.2089638952</v>
      </c>
      <c r="AD3085" s="99">
        <v>1.0761962301338801</v>
      </c>
      <c r="AE3085" s="142">
        <v>9585.5100025775992</v>
      </c>
      <c r="AF3085" s="44">
        <v>11091.485493214401</v>
      </c>
      <c r="AG3085" s="45">
        <v>10437.031153067201</v>
      </c>
      <c r="AH3085" s="140">
        <v>1.0888342039454</v>
      </c>
      <c r="AI3085" s="44">
        <v>11105.1819873681</v>
      </c>
      <c r="AJ3085" s="45">
        <v>10316.213370008099</v>
      </c>
      <c r="AK3085" s="46">
        <v>1.0762299937336699</v>
      </c>
    </row>
    <row r="3086" spans="1:37" x14ac:dyDescent="0.2">
      <c r="A3086" s="35" t="s">
        <v>4156</v>
      </c>
      <c r="B3086" s="35" t="s">
        <v>10206</v>
      </c>
      <c r="C3086" s="85" t="s">
        <v>935</v>
      </c>
      <c r="D3086" s="85" t="s">
        <v>935</v>
      </c>
      <c r="E3086" s="85" t="s">
        <v>12902</v>
      </c>
      <c r="F3086" s="85" t="s">
        <v>179</v>
      </c>
      <c r="G3086" s="85" t="s">
        <v>179</v>
      </c>
      <c r="H3086" s="840">
        <v>1.15343973974926</v>
      </c>
      <c r="I3086" s="840">
        <v>1.1575471231554999</v>
      </c>
      <c r="J3086" s="86">
        <v>10061.666666666701</v>
      </c>
      <c r="K3086" s="44">
        <v>11605.5261814438</v>
      </c>
      <c r="L3086" s="45">
        <v>10919.258417499501</v>
      </c>
      <c r="M3086" s="46">
        <v>1.0852335680801199</v>
      </c>
      <c r="N3086" s="139">
        <v>11646.853304149599</v>
      </c>
      <c r="O3086" s="45">
        <v>10818.1262280758</v>
      </c>
      <c r="P3086" s="99">
        <v>1.07518233176171</v>
      </c>
      <c r="Q3086" s="86">
        <v>10079.0141108728</v>
      </c>
      <c r="R3086" s="44">
        <v>11625.535412974299</v>
      </c>
      <c r="S3086" s="45">
        <v>10938.643992159899</v>
      </c>
      <c r="T3086" s="140">
        <v>1.0852890840146501</v>
      </c>
      <c r="U3086" s="44">
        <v>11666.933788284399</v>
      </c>
      <c r="V3086" s="45">
        <v>10837.2529017912</v>
      </c>
      <c r="W3086" s="99">
        <v>1.07522946020092</v>
      </c>
      <c r="X3086" s="86">
        <v>10093.606120799001</v>
      </c>
      <c r="Y3086" s="44">
        <v>11642.366417106001</v>
      </c>
      <c r="Z3086" s="45">
        <v>10955.0169817561</v>
      </c>
      <c r="AA3086" s="46">
        <v>1.0853422305812099</v>
      </c>
      <c r="AB3086" s="139">
        <v>11683.8247273956</v>
      </c>
      <c r="AC3086" s="45">
        <v>10853.4058815236</v>
      </c>
      <c r="AD3086" s="99">
        <v>1.0752753526966901</v>
      </c>
      <c r="AE3086" s="142">
        <v>10113.0826873117</v>
      </c>
      <c r="AF3086" s="44">
        <v>11664.831462915599</v>
      </c>
      <c r="AG3086" s="45">
        <v>10976.5467797989</v>
      </c>
      <c r="AH3086" s="140">
        <v>1.08538089909722</v>
      </c>
      <c r="AI3086" s="44">
        <v>11706.3697709313</v>
      </c>
      <c r="AJ3086" s="45">
        <v>10874.6897153517</v>
      </c>
      <c r="AK3086" s="46">
        <v>1.0753090874057201</v>
      </c>
    </row>
    <row r="3087" spans="1:37" x14ac:dyDescent="0.2">
      <c r="A3087" s="35" t="s">
        <v>4155</v>
      </c>
      <c r="B3087" s="35" t="s">
        <v>10205</v>
      </c>
      <c r="C3087" s="85" t="s">
        <v>935</v>
      </c>
      <c r="D3087" s="85" t="s">
        <v>935</v>
      </c>
      <c r="E3087" s="85" t="s">
        <v>12902</v>
      </c>
      <c r="F3087" s="85" t="s">
        <v>179</v>
      </c>
      <c r="G3087" s="85" t="s">
        <v>179</v>
      </c>
      <c r="H3087" s="840">
        <v>1.15343973974926</v>
      </c>
      <c r="I3087" s="840">
        <v>1.1575471231554999</v>
      </c>
      <c r="J3087" s="86">
        <v>6622</v>
      </c>
      <c r="K3087" s="44">
        <v>7638.0779566196197</v>
      </c>
      <c r="L3087" s="45">
        <v>7186.4166878265596</v>
      </c>
      <c r="M3087" s="46">
        <v>1.0852335680801199</v>
      </c>
      <c r="N3087" s="139">
        <v>7665.2770495356999</v>
      </c>
      <c r="O3087" s="45">
        <v>7119.8574009260701</v>
      </c>
      <c r="P3087" s="99">
        <v>1.07518233176171</v>
      </c>
      <c r="Q3087" s="86">
        <v>6623.9891357168599</v>
      </c>
      <c r="R3087" s="44">
        <v>7640.3723048032098</v>
      </c>
      <c r="S3087" s="45">
        <v>7188.9431016251501</v>
      </c>
      <c r="T3087" s="140">
        <v>1.0852890840146501</v>
      </c>
      <c r="U3087" s="44">
        <v>7667.5795678623199</v>
      </c>
      <c r="V3087" s="45">
        <v>7122.3082627735803</v>
      </c>
      <c r="W3087" s="99">
        <v>1.07522946020092</v>
      </c>
      <c r="X3087" s="86">
        <v>6630.2766382923701</v>
      </c>
      <c r="Y3087" s="44">
        <v>7647.6245601375704</v>
      </c>
      <c r="Z3087" s="45">
        <v>7196.1192359747201</v>
      </c>
      <c r="AA3087" s="46">
        <v>1.0853422305812099</v>
      </c>
      <c r="AB3087" s="139">
        <v>7674.85764838042</v>
      </c>
      <c r="AC3087" s="45">
        <v>7129.37305071644</v>
      </c>
      <c r="AD3087" s="99">
        <v>1.0752753526966901</v>
      </c>
      <c r="AE3087" s="142">
        <v>6642.1078901307101</v>
      </c>
      <c r="AF3087" s="44">
        <v>7661.2711961789</v>
      </c>
      <c r="AG3087" s="45">
        <v>7209.2170336908403</v>
      </c>
      <c r="AH3087" s="140">
        <v>1.08538089909722</v>
      </c>
      <c r="AI3087" s="44">
        <v>7688.5528799092299</v>
      </c>
      <c r="AJ3087" s="45">
        <v>7142.3189737867597</v>
      </c>
      <c r="AK3087" s="46">
        <v>1.0753090874057201</v>
      </c>
    </row>
    <row r="3088" spans="1:37" x14ac:dyDescent="0.2">
      <c r="A3088" s="35" t="s">
        <v>4154</v>
      </c>
      <c r="B3088" s="35" t="s">
        <v>10204</v>
      </c>
      <c r="C3088" s="85" t="s">
        <v>935</v>
      </c>
      <c r="D3088" s="85" t="s">
        <v>935</v>
      </c>
      <c r="E3088" s="85" t="s">
        <v>12902</v>
      </c>
      <c r="F3088" s="85" t="s">
        <v>180</v>
      </c>
      <c r="G3088" s="85" t="s">
        <v>180</v>
      </c>
      <c r="H3088" s="840">
        <v>1.1571095841777601</v>
      </c>
      <c r="I3088" s="840">
        <v>1.1585384590263701</v>
      </c>
      <c r="J3088" s="86">
        <v>21214.083333333299</v>
      </c>
      <c r="K3088" s="44">
        <v>24547.0191445458</v>
      </c>
      <c r="L3088" s="45">
        <v>23095.484101975999</v>
      </c>
      <c r="M3088" s="46">
        <v>1.0886864041722</v>
      </c>
      <c r="N3088" s="139">
        <v>24577.331414657001</v>
      </c>
      <c r="O3088" s="45">
        <v>22828.5414652113</v>
      </c>
      <c r="P3088" s="99">
        <v>1.0761031295347701</v>
      </c>
      <c r="Q3088" s="86">
        <v>21236.7147408165</v>
      </c>
      <c r="R3088" s="44">
        <v>24573.206163047998</v>
      </c>
      <c r="S3088" s="45">
        <v>23121.305334767501</v>
      </c>
      <c r="T3088" s="140">
        <v>1.0887420967391399</v>
      </c>
      <c r="U3088" s="44">
        <v>24603.550770608101</v>
      </c>
      <c r="V3088" s="45">
        <v>22853.896903990801</v>
      </c>
      <c r="W3088" s="99">
        <v>1.07615029833527</v>
      </c>
      <c r="X3088" s="86">
        <v>21261.3074686824</v>
      </c>
      <c r="Y3088" s="44">
        <v>24601.662644162701</v>
      </c>
      <c r="Z3088" s="45">
        <v>23149.2140335189</v>
      </c>
      <c r="AA3088" s="46">
        <v>1.0887954123996</v>
      </c>
      <c r="AB3088" s="139">
        <v>24632.042391653202</v>
      </c>
      <c r="AC3088" s="45">
        <v>22881.3389455133</v>
      </c>
      <c r="AD3088" s="99">
        <v>1.0761962301338801</v>
      </c>
      <c r="AE3088" s="142">
        <v>21316.6239050554</v>
      </c>
      <c r="AF3088" s="44">
        <v>24665.6698228524</v>
      </c>
      <c r="AG3088" s="45">
        <v>23210.269220464401</v>
      </c>
      <c r="AH3088" s="140">
        <v>1.0888342039454</v>
      </c>
      <c r="AI3088" s="44">
        <v>24696.128610607499</v>
      </c>
      <c r="AJ3088" s="45">
        <v>22941.5900117608</v>
      </c>
      <c r="AK3088" s="46">
        <v>1.0762299937336699</v>
      </c>
    </row>
    <row r="3089" spans="1:37" x14ac:dyDescent="0.2">
      <c r="A3089" s="35" t="s">
        <v>4153</v>
      </c>
      <c r="B3089" s="35" t="s">
        <v>10203</v>
      </c>
      <c r="C3089" s="85" t="s">
        <v>935</v>
      </c>
      <c r="D3089" s="85" t="s">
        <v>935</v>
      </c>
      <c r="E3089" s="85" t="s">
        <v>12902</v>
      </c>
      <c r="F3089" s="85" t="s">
        <v>179</v>
      </c>
      <c r="G3089" s="85" t="s">
        <v>179</v>
      </c>
      <c r="H3089" s="840">
        <v>1.15343973974926</v>
      </c>
      <c r="I3089" s="840">
        <v>1.1575471231554999</v>
      </c>
      <c r="J3089" s="86">
        <v>12895.416666666701</v>
      </c>
      <c r="K3089" s="44">
        <v>14874.086043958299</v>
      </c>
      <c r="L3089" s="45">
        <v>13994.539041046501</v>
      </c>
      <c r="M3089" s="46">
        <v>1.0852335680801199</v>
      </c>
      <c r="N3089" s="139">
        <v>14927.0524643914</v>
      </c>
      <c r="O3089" s="45">
        <v>13864.924160705499</v>
      </c>
      <c r="P3089" s="99">
        <v>1.07518233176171</v>
      </c>
      <c r="Q3089" s="86">
        <v>12898.379970734301</v>
      </c>
      <c r="R3089" s="44">
        <v>14877.5040366309</v>
      </c>
      <c r="S3089" s="45">
        <v>13998.4709837111</v>
      </c>
      <c r="T3089" s="140">
        <v>1.0852890840146501</v>
      </c>
      <c r="U3089" s="44">
        <v>14930.482628489999</v>
      </c>
      <c r="V3089" s="45">
        <v>13868.718133398999</v>
      </c>
      <c r="W3089" s="99">
        <v>1.07522946020092</v>
      </c>
      <c r="X3089" s="86">
        <v>12905.995480515399</v>
      </c>
      <c r="Y3089" s="44">
        <v>14886.2880682509</v>
      </c>
      <c r="Z3089" s="45">
        <v>14007.4219226936</v>
      </c>
      <c r="AA3089" s="46">
        <v>1.0853422305812099</v>
      </c>
      <c r="AB3089" s="139">
        <v>14939.2979399285</v>
      </c>
      <c r="AC3089" s="45">
        <v>13877.498842213099</v>
      </c>
      <c r="AD3089" s="99">
        <v>1.0752753526966901</v>
      </c>
      <c r="AE3089" s="142">
        <v>12922.018484918801</v>
      </c>
      <c r="AF3089" s="44">
        <v>14904.7696382799</v>
      </c>
      <c r="AG3089" s="45">
        <v>14025.3120413121</v>
      </c>
      <c r="AH3089" s="140">
        <v>1.08538089909722</v>
      </c>
      <c r="AI3089" s="44">
        <v>14957.8453225799</v>
      </c>
      <c r="AJ3089" s="45">
        <v>13895.163904457801</v>
      </c>
      <c r="AK3089" s="46">
        <v>1.0753090874057201</v>
      </c>
    </row>
    <row r="3090" spans="1:37" x14ac:dyDescent="0.2">
      <c r="A3090" s="35" t="s">
        <v>4152</v>
      </c>
      <c r="B3090" s="35" t="s">
        <v>10202</v>
      </c>
      <c r="C3090" s="85" t="s">
        <v>935</v>
      </c>
      <c r="D3090" s="85" t="s">
        <v>935</v>
      </c>
      <c r="E3090" s="85" t="s">
        <v>12902</v>
      </c>
      <c r="F3090" s="85" t="s">
        <v>174</v>
      </c>
      <c r="G3090" s="85" t="s">
        <v>174</v>
      </c>
      <c r="H3090" s="840">
        <v>1.1574437167616001</v>
      </c>
      <c r="I3090" s="840">
        <v>1.15908364062164</v>
      </c>
      <c r="J3090" s="86">
        <v>6146.1666666666697</v>
      </c>
      <c r="K3090" s="44">
        <v>7113.8419905029104</v>
      </c>
      <c r="L3090" s="45">
        <v>6693.18028507487</v>
      </c>
      <c r="M3090" s="46">
        <v>1.0890007785462299</v>
      </c>
      <c r="N3090" s="139">
        <v>7123.9212358673403</v>
      </c>
      <c r="O3090" s="45">
        <v>6617.0215384291696</v>
      </c>
      <c r="P3090" s="99">
        <v>1.07660951895694</v>
      </c>
      <c r="Q3090" s="86">
        <v>6166.3440597769204</v>
      </c>
      <c r="R3090" s="44">
        <v>7137.1961873789996</v>
      </c>
      <c r="S3090" s="45">
        <v>6715.4970005777895</v>
      </c>
      <c r="T3090" s="140">
        <v>1.08905648719522</v>
      </c>
      <c r="U3090" s="44">
        <v>7147.3085221318197</v>
      </c>
      <c r="V3090" s="45">
        <v>6639.0357078438001</v>
      </c>
      <c r="W3090" s="99">
        <v>1.0766567099540001</v>
      </c>
      <c r="X3090" s="86">
        <v>6188.9441009397597</v>
      </c>
      <c r="Y3090" s="44">
        <v>7163.3544630214801</v>
      </c>
      <c r="Z3090" s="45">
        <v>6740.4397849424404</v>
      </c>
      <c r="AA3090" s="46">
        <v>1.0891098182513801</v>
      </c>
      <c r="AB3090" s="139">
        <v>7173.5038601210499</v>
      </c>
      <c r="AC3090" s="45">
        <v>6663.6525969116401</v>
      </c>
      <c r="AD3090" s="99">
        <v>1.07670266336705</v>
      </c>
      <c r="AE3090" s="142">
        <v>6217.8237249004796</v>
      </c>
      <c r="AF3090" s="44">
        <v>7196.7810023172497</v>
      </c>
      <c r="AG3090" s="45">
        <v>6772.1341355890399</v>
      </c>
      <c r="AH3090" s="140">
        <v>1.0891486209988099</v>
      </c>
      <c r="AI3090" s="44">
        <v>7206.9777598012197</v>
      </c>
      <c r="AJ3090" s="45">
        <v>6694.9573998501501</v>
      </c>
      <c r="AK3090" s="46">
        <v>1.07673644285522</v>
      </c>
    </row>
    <row r="3091" spans="1:37" x14ac:dyDescent="0.2">
      <c r="A3091" s="35" t="s">
        <v>4151</v>
      </c>
      <c r="B3091" s="35" t="s">
        <v>10201</v>
      </c>
      <c r="C3091" s="85" t="s">
        <v>935</v>
      </c>
      <c r="D3091" s="85" t="s">
        <v>935</v>
      </c>
      <c r="E3091" s="85" t="s">
        <v>12902</v>
      </c>
      <c r="F3091" s="85" t="s">
        <v>179</v>
      </c>
      <c r="G3091" s="85" t="s">
        <v>179</v>
      </c>
      <c r="H3091" s="840">
        <v>1.15343973974926</v>
      </c>
      <c r="I3091" s="840">
        <v>1.1575471231554999</v>
      </c>
      <c r="J3091" s="86">
        <v>6643.0833333333303</v>
      </c>
      <c r="K3091" s="44">
        <v>7662.3963111326702</v>
      </c>
      <c r="L3091" s="45">
        <v>7209.2970288869201</v>
      </c>
      <c r="M3091" s="46">
        <v>1.0852335680801199</v>
      </c>
      <c r="N3091" s="139">
        <v>7689.6820013822298</v>
      </c>
      <c r="O3091" s="45">
        <v>7142.5258284207102</v>
      </c>
      <c r="P3091" s="99">
        <v>1.07518233176171</v>
      </c>
      <c r="Q3091" s="86">
        <v>6655.9921649744201</v>
      </c>
      <c r="R3091" s="44">
        <v>7677.28587054123</v>
      </c>
      <c r="S3091" s="45">
        <v>7223.6756399337801</v>
      </c>
      <c r="T3091" s="140">
        <v>1.0852890840146501</v>
      </c>
      <c r="U3091" s="44">
        <v>7704.6245823116697</v>
      </c>
      <c r="V3091" s="45">
        <v>7156.7188626469697</v>
      </c>
      <c r="W3091" s="99">
        <v>1.07522946020092</v>
      </c>
      <c r="X3091" s="86">
        <v>6667.9180683766099</v>
      </c>
      <c r="Y3091" s="44">
        <v>7691.0416814577302</v>
      </c>
      <c r="Z3091" s="45">
        <v>7236.9730696646102</v>
      </c>
      <c r="AA3091" s="46">
        <v>1.0853422305812099</v>
      </c>
      <c r="AB3091" s="139">
        <v>7718.4293774858997</v>
      </c>
      <c r="AC3091" s="45">
        <v>7169.8479527262798</v>
      </c>
      <c r="AD3091" s="99">
        <v>1.0752753526966901</v>
      </c>
      <c r="AE3091" s="142">
        <v>6683.5445612614603</v>
      </c>
      <c r="AF3091" s="44">
        <v>7709.0658993440202</v>
      </c>
      <c r="AG3091" s="45">
        <v>7254.1916050583304</v>
      </c>
      <c r="AH3091" s="140">
        <v>1.08538089909722</v>
      </c>
      <c r="AI3091" s="44">
        <v>7736.5177793697703</v>
      </c>
      <c r="AJ3091" s="45">
        <v>7186.8762028054898</v>
      </c>
      <c r="AK3091" s="46">
        <v>1.0753090874057201</v>
      </c>
    </row>
    <row r="3092" spans="1:37" x14ac:dyDescent="0.2">
      <c r="A3092" s="35" t="s">
        <v>4150</v>
      </c>
      <c r="B3092" s="35" t="s">
        <v>10200</v>
      </c>
      <c r="C3092" s="85" t="s">
        <v>935</v>
      </c>
      <c r="D3092" s="85" t="s">
        <v>935</v>
      </c>
      <c r="E3092" s="85" t="s">
        <v>12902</v>
      </c>
      <c r="F3092" s="85" t="s">
        <v>179</v>
      </c>
      <c r="G3092" s="85" t="s">
        <v>179</v>
      </c>
      <c r="H3092" s="840">
        <v>1.15343973974926</v>
      </c>
      <c r="I3092" s="840">
        <v>1.1575471231554999</v>
      </c>
      <c r="J3092" s="86">
        <v>9775.6666666666697</v>
      </c>
      <c r="K3092" s="44">
        <v>11275.6424158756</v>
      </c>
      <c r="L3092" s="45">
        <v>10608.881617028601</v>
      </c>
      <c r="M3092" s="46">
        <v>1.0852335680801199</v>
      </c>
      <c r="N3092" s="139">
        <v>11315.7948269271</v>
      </c>
      <c r="O3092" s="45">
        <v>10510.6240811919</v>
      </c>
      <c r="P3092" s="99">
        <v>1.07518233176171</v>
      </c>
      <c r="Q3092" s="86">
        <v>9779.0119536846905</v>
      </c>
      <c r="R3092" s="44">
        <v>11279.501002863</v>
      </c>
      <c r="S3092" s="45">
        <v>10613.054925782801</v>
      </c>
      <c r="T3092" s="140">
        <v>1.0852890840146501</v>
      </c>
      <c r="U3092" s="44">
        <v>11319.667154290901</v>
      </c>
      <c r="V3092" s="45">
        <v>10514.6817442587</v>
      </c>
      <c r="W3092" s="99">
        <v>1.07522946020092</v>
      </c>
      <c r="X3092" s="86">
        <v>9789.0549054160892</v>
      </c>
      <c r="Y3092" s="44">
        <v>11291.084942494401</v>
      </c>
      <c r="Z3092" s="45">
        <v>10624.474686326201</v>
      </c>
      <c r="AA3092" s="46">
        <v>1.0853422305812099</v>
      </c>
      <c r="AB3092" s="139">
        <v>11331.292344175599</v>
      </c>
      <c r="AC3092" s="45">
        <v>10525.9294659885</v>
      </c>
      <c r="AD3092" s="99">
        <v>1.0752753526966901</v>
      </c>
      <c r="AE3092" s="142">
        <v>9810.2345926804392</v>
      </c>
      <c r="AF3092" s="44">
        <v>11315.5144354606</v>
      </c>
      <c r="AG3092" s="45">
        <v>10647.841242558199</v>
      </c>
      <c r="AH3092" s="140">
        <v>1.08538089909722</v>
      </c>
      <c r="AI3092" s="44">
        <v>11355.8088302378</v>
      </c>
      <c r="AJ3092" s="45">
        <v>10549.0344070912</v>
      </c>
      <c r="AK3092" s="46">
        <v>1.0753090874057201</v>
      </c>
    </row>
    <row r="3093" spans="1:37" x14ac:dyDescent="0.2">
      <c r="A3093" s="35" t="s">
        <v>4149</v>
      </c>
      <c r="B3093" s="35" t="s">
        <v>10199</v>
      </c>
      <c r="C3093" s="85" t="s">
        <v>935</v>
      </c>
      <c r="D3093" s="85" t="s">
        <v>935</v>
      </c>
      <c r="E3093" s="85" t="s">
        <v>12902</v>
      </c>
      <c r="F3093" s="85" t="s">
        <v>180</v>
      </c>
      <c r="G3093" s="85" t="s">
        <v>180</v>
      </c>
      <c r="H3093" s="840">
        <v>1.1571095841777601</v>
      </c>
      <c r="I3093" s="840">
        <v>1.1585384590263701</v>
      </c>
      <c r="J3093" s="86">
        <v>10427.666666666701</v>
      </c>
      <c r="K3093" s="44">
        <v>12065.953040611001</v>
      </c>
      <c r="L3093" s="45">
        <v>11352.458927239601</v>
      </c>
      <c r="M3093" s="46">
        <v>1.0886864041722</v>
      </c>
      <c r="N3093" s="139">
        <v>12080.852871240601</v>
      </c>
      <c r="O3093" s="45">
        <v>11221.2447337454</v>
      </c>
      <c r="P3093" s="99">
        <v>1.0761031295347701</v>
      </c>
      <c r="Q3093" s="86">
        <v>10430.8206130095</v>
      </c>
      <c r="R3093" s="44">
        <v>12069.6025021523</v>
      </c>
      <c r="S3093" s="45">
        <v>11356.4735049178</v>
      </c>
      <c r="T3093" s="140">
        <v>1.0887420967391399</v>
      </c>
      <c r="U3093" s="44">
        <v>12084.5068393766</v>
      </c>
      <c r="V3093" s="45">
        <v>11225.1307145719</v>
      </c>
      <c r="W3093" s="99">
        <v>1.07615029833527</v>
      </c>
      <c r="X3093" s="86">
        <v>10433.6445046799</v>
      </c>
      <c r="Y3093" s="44">
        <v>12072.8700542688</v>
      </c>
      <c r="Z3093" s="45">
        <v>11360.1042713038</v>
      </c>
      <c r="AA3093" s="46">
        <v>1.0887954123996</v>
      </c>
      <c r="AB3093" s="139">
        <v>12087.7784264808</v>
      </c>
      <c r="AC3093" s="45">
        <v>11228.6488824935</v>
      </c>
      <c r="AD3093" s="99">
        <v>1.0761962301338801</v>
      </c>
      <c r="AE3093" s="142">
        <v>10446.9973802978</v>
      </c>
      <c r="AF3093" s="44">
        <v>12088.320794622599</v>
      </c>
      <c r="AG3093" s="45">
        <v>11375.048076196201</v>
      </c>
      <c r="AH3093" s="140">
        <v>1.0888342039454</v>
      </c>
      <c r="AI3093" s="44">
        <v>12103.2482464228</v>
      </c>
      <c r="AJ3093" s="45">
        <v>11243.371925133601</v>
      </c>
      <c r="AK3093" s="46">
        <v>1.0762299937336699</v>
      </c>
    </row>
    <row r="3094" spans="1:37" x14ac:dyDescent="0.2">
      <c r="A3094" s="35" t="s">
        <v>4148</v>
      </c>
      <c r="B3094" s="35" t="s">
        <v>7323</v>
      </c>
      <c r="C3094" s="85" t="s">
        <v>935</v>
      </c>
      <c r="D3094" s="85" t="s">
        <v>935</v>
      </c>
      <c r="E3094" s="85" t="s">
        <v>12902</v>
      </c>
      <c r="F3094" s="85" t="s">
        <v>174</v>
      </c>
      <c r="G3094" s="85" t="s">
        <v>174</v>
      </c>
      <c r="H3094" s="840">
        <v>1.1574437167616001</v>
      </c>
      <c r="I3094" s="840">
        <v>1.15908364062164</v>
      </c>
      <c r="J3094" s="86">
        <v>6304.5</v>
      </c>
      <c r="K3094" s="44">
        <v>7297.1039123234896</v>
      </c>
      <c r="L3094" s="45">
        <v>6865.6054083446897</v>
      </c>
      <c r="M3094" s="46">
        <v>1.0890007785462299</v>
      </c>
      <c r="N3094" s="139">
        <v>7307.4428122991003</v>
      </c>
      <c r="O3094" s="45">
        <v>6787.4847122640103</v>
      </c>
      <c r="P3094" s="99">
        <v>1.07660951895694</v>
      </c>
      <c r="Q3094" s="86">
        <v>6318.6134637630303</v>
      </c>
      <c r="R3094" s="44">
        <v>7313.4394522777602</v>
      </c>
      <c r="S3094" s="45">
        <v>6881.3269827902104</v>
      </c>
      <c r="T3094" s="140">
        <v>1.08905648719522</v>
      </c>
      <c r="U3094" s="44">
        <v>7323.8014972593301</v>
      </c>
      <c r="V3094" s="45">
        <v>6802.9775833661497</v>
      </c>
      <c r="W3094" s="99">
        <v>1.0766567099540001</v>
      </c>
      <c r="X3094" s="86">
        <v>6334.3319700697602</v>
      </c>
      <c r="Y3094" s="44">
        <v>7331.6327386393596</v>
      </c>
      <c r="Z3094" s="45">
        <v>6898.78314066657</v>
      </c>
      <c r="AA3094" s="46">
        <v>1.0891098182513801</v>
      </c>
      <c r="AB3094" s="139">
        <v>7342.0205607744701</v>
      </c>
      <c r="AC3094" s="45">
        <v>6820.19210282517</v>
      </c>
      <c r="AD3094" s="99">
        <v>1.07670266336705</v>
      </c>
      <c r="AE3094" s="142">
        <v>6358.53386905344</v>
      </c>
      <c r="AF3094" s="44">
        <v>7359.6450745517204</v>
      </c>
      <c r="AG3094" s="45">
        <v>6925.3883950537802</v>
      </c>
      <c r="AH3094" s="140">
        <v>1.0891486209988099</v>
      </c>
      <c r="AI3094" s="44">
        <v>7370.07258595843</v>
      </c>
      <c r="AJ3094" s="45">
        <v>6846.4651399390596</v>
      </c>
      <c r="AK3094" s="46">
        <v>1.07673644285522</v>
      </c>
    </row>
    <row r="3095" spans="1:37" x14ac:dyDescent="0.2">
      <c r="A3095" s="35" t="s">
        <v>4147</v>
      </c>
      <c r="B3095" s="35" t="s">
        <v>10198</v>
      </c>
      <c r="C3095" s="85" t="s">
        <v>935</v>
      </c>
      <c r="D3095" s="85" t="s">
        <v>935</v>
      </c>
      <c r="E3095" s="85" t="s">
        <v>12902</v>
      </c>
      <c r="F3095" s="85" t="s">
        <v>180</v>
      </c>
      <c r="G3095" s="85" t="s">
        <v>180</v>
      </c>
      <c r="H3095" s="840">
        <v>1.1571095841777601</v>
      </c>
      <c r="I3095" s="840">
        <v>1.1585384590263701</v>
      </c>
      <c r="J3095" s="86">
        <v>6616.25</v>
      </c>
      <c r="K3095" s="44">
        <v>7655.7262863161304</v>
      </c>
      <c r="L3095" s="45">
        <v>7203.0214216042996</v>
      </c>
      <c r="M3095" s="46">
        <v>1.0886864041722</v>
      </c>
      <c r="N3095" s="139">
        <v>7665.1800795332201</v>
      </c>
      <c r="O3095" s="45">
        <v>7119.7673307843997</v>
      </c>
      <c r="P3095" s="99">
        <v>1.0761031295347701</v>
      </c>
      <c r="Q3095" s="86">
        <v>6603.9262330085403</v>
      </c>
      <c r="R3095" s="44">
        <v>7641.4663374171496</v>
      </c>
      <c r="S3095" s="45">
        <v>7189.97249363632</v>
      </c>
      <c r="T3095" s="140">
        <v>1.0887420967391399</v>
      </c>
      <c r="U3095" s="44">
        <v>7650.9025215135398</v>
      </c>
      <c r="V3095" s="45">
        <v>7106.8171858362903</v>
      </c>
      <c r="W3095" s="99">
        <v>1.07615029833527</v>
      </c>
      <c r="X3095" s="86">
        <v>6594.4116366608996</v>
      </c>
      <c r="Y3095" s="44">
        <v>7630.45690679371</v>
      </c>
      <c r="Z3095" s="45">
        <v>7179.9651374709501</v>
      </c>
      <c r="AA3095" s="46">
        <v>1.0887954123996</v>
      </c>
      <c r="AB3095" s="139">
        <v>7639.8794957226901</v>
      </c>
      <c r="AC3095" s="45">
        <v>7096.8809433254301</v>
      </c>
      <c r="AD3095" s="99">
        <v>1.0761962301338801</v>
      </c>
      <c r="AE3095" s="142">
        <v>6588.2017582713997</v>
      </c>
      <c r="AF3095" s="44">
        <v>7623.2713969926299</v>
      </c>
      <c r="AG3095" s="45">
        <v>7173.4594168991098</v>
      </c>
      <c r="AH3095" s="140">
        <v>1.0888342039454</v>
      </c>
      <c r="AI3095" s="44">
        <v>7632.6851127825703</v>
      </c>
      <c r="AJ3095" s="45">
        <v>7090.4203370205896</v>
      </c>
      <c r="AK3095" s="46">
        <v>1.0762299937336699</v>
      </c>
    </row>
    <row r="3096" spans="1:37" x14ac:dyDescent="0.2">
      <c r="A3096" s="35" t="s">
        <v>4146</v>
      </c>
      <c r="B3096" s="35" t="s">
        <v>10197</v>
      </c>
      <c r="C3096" s="85" t="s">
        <v>935</v>
      </c>
      <c r="D3096" s="85" t="s">
        <v>935</v>
      </c>
      <c r="E3096" s="85" t="s">
        <v>12902</v>
      </c>
      <c r="F3096" s="85" t="s">
        <v>180</v>
      </c>
      <c r="G3096" s="85" t="s">
        <v>180</v>
      </c>
      <c r="H3096" s="840">
        <v>1.1571095841777601</v>
      </c>
      <c r="I3096" s="840">
        <v>1.1585384590263701</v>
      </c>
      <c r="J3096" s="86">
        <v>7229.1666666666697</v>
      </c>
      <c r="K3096" s="44">
        <v>8364.9380356184192</v>
      </c>
      <c r="L3096" s="45">
        <v>7870.2954634948401</v>
      </c>
      <c r="M3096" s="46">
        <v>1.0886864041722</v>
      </c>
      <c r="N3096" s="139">
        <v>8375.2676100448007</v>
      </c>
      <c r="O3096" s="45">
        <v>7779.3288739284199</v>
      </c>
      <c r="P3096" s="99">
        <v>1.0761031295347701</v>
      </c>
      <c r="Q3096" s="86">
        <v>7219.7867357048299</v>
      </c>
      <c r="R3096" s="44">
        <v>8354.0844276035605</v>
      </c>
      <c r="S3096" s="45">
        <v>7860.48574864069</v>
      </c>
      <c r="T3096" s="140">
        <v>1.0887420967391399</v>
      </c>
      <c r="U3096" s="44">
        <v>8364.4005992825005</v>
      </c>
      <c r="V3096" s="45">
        <v>7769.5756495458099</v>
      </c>
      <c r="W3096" s="99">
        <v>1.07615029833527</v>
      </c>
      <c r="X3096" s="86">
        <v>7211.3681222936702</v>
      </c>
      <c r="Y3096" s="44">
        <v>8344.3431693400107</v>
      </c>
      <c r="Z3096" s="45">
        <v>7851.7045286780804</v>
      </c>
      <c r="AA3096" s="46">
        <v>1.0887954123996</v>
      </c>
      <c r="AB3096" s="139">
        <v>8354.6473118739905</v>
      </c>
      <c r="AC3096" s="45">
        <v>7760.8471873200497</v>
      </c>
      <c r="AD3096" s="99">
        <v>1.0761962301338801</v>
      </c>
      <c r="AE3096" s="142">
        <v>7210.5770441342002</v>
      </c>
      <c r="AF3096" s="44">
        <v>8343.4278052198497</v>
      </c>
      <c r="AG3096" s="45">
        <v>7851.1229158368296</v>
      </c>
      <c r="AH3096" s="140">
        <v>1.0888342039454</v>
      </c>
      <c r="AI3096" s="44">
        <v>8353.7308174021491</v>
      </c>
      <c r="AJ3096" s="45">
        <v>7760.2392870247104</v>
      </c>
      <c r="AK3096" s="46">
        <v>1.0762299937336699</v>
      </c>
    </row>
    <row r="3097" spans="1:37" x14ac:dyDescent="0.2">
      <c r="A3097" s="35" t="s">
        <v>4145</v>
      </c>
      <c r="B3097" s="35" t="s">
        <v>10196</v>
      </c>
      <c r="C3097" s="85" t="s">
        <v>935</v>
      </c>
      <c r="D3097" s="85" t="s">
        <v>935</v>
      </c>
      <c r="E3097" s="85" t="s">
        <v>12902</v>
      </c>
      <c r="F3097" s="85" t="s">
        <v>180</v>
      </c>
      <c r="G3097" s="85" t="s">
        <v>180</v>
      </c>
      <c r="H3097" s="840">
        <v>1.1571095841777601</v>
      </c>
      <c r="I3097" s="840">
        <v>1.1585384590263701</v>
      </c>
      <c r="J3097" s="86">
        <v>10962.416666666701</v>
      </c>
      <c r="K3097" s="44">
        <v>12684.7173907501</v>
      </c>
      <c r="L3097" s="45">
        <v>11934.6339818707</v>
      </c>
      <c r="M3097" s="46">
        <v>1.0886864041722</v>
      </c>
      <c r="N3097" s="139">
        <v>12700.381312205</v>
      </c>
      <c r="O3097" s="45">
        <v>11796.6908822641</v>
      </c>
      <c r="P3097" s="99">
        <v>1.0761031295347701</v>
      </c>
      <c r="Q3097" s="86">
        <v>10957.587599569701</v>
      </c>
      <c r="R3097" s="44">
        <v>12679.129630929499</v>
      </c>
      <c r="S3097" s="45">
        <v>11929.9868983583</v>
      </c>
      <c r="T3097" s="140">
        <v>1.0887420967391399</v>
      </c>
      <c r="U3097" s="44">
        <v>12694.7866522519</v>
      </c>
      <c r="V3097" s="45">
        <v>11792.0111643118</v>
      </c>
      <c r="W3097" s="99">
        <v>1.07615029833527</v>
      </c>
      <c r="X3097" s="86">
        <v>10952.6164345383</v>
      </c>
      <c r="Y3097" s="44">
        <v>12673.3774482272</v>
      </c>
      <c r="Z3097" s="45">
        <v>11925.1585276978</v>
      </c>
      <c r="AA3097" s="46">
        <v>1.0887954123996</v>
      </c>
      <c r="AB3097" s="139">
        <v>12689.0273663769</v>
      </c>
      <c r="AC3097" s="45">
        <v>11787.1645169525</v>
      </c>
      <c r="AD3097" s="99">
        <v>1.0761962301338801</v>
      </c>
      <c r="AE3097" s="142">
        <v>10958.941320796799</v>
      </c>
      <c r="AF3097" s="44">
        <v>12680.6960347357</v>
      </c>
      <c r="AG3097" s="45">
        <v>11932.4701491141</v>
      </c>
      <c r="AH3097" s="140">
        <v>1.0888342039454</v>
      </c>
      <c r="AI3097" s="44">
        <v>12696.3549903563</v>
      </c>
      <c r="AJ3097" s="45">
        <v>11794.341349008801</v>
      </c>
      <c r="AK3097" s="46">
        <v>1.0762299937336699</v>
      </c>
    </row>
    <row r="3098" spans="1:37" x14ac:dyDescent="0.2">
      <c r="A3098" s="35" t="s">
        <v>4144</v>
      </c>
      <c r="B3098" s="35" t="s">
        <v>10195</v>
      </c>
      <c r="C3098" s="85" t="s">
        <v>935</v>
      </c>
      <c r="D3098" s="85" t="s">
        <v>935</v>
      </c>
      <c r="E3098" s="85" t="s">
        <v>12902</v>
      </c>
      <c r="F3098" s="85" t="s">
        <v>174</v>
      </c>
      <c r="G3098" s="85" t="s">
        <v>174</v>
      </c>
      <c r="H3098" s="840">
        <v>1.1574437167616001</v>
      </c>
      <c r="I3098" s="840">
        <v>1.15908364062164</v>
      </c>
      <c r="J3098" s="86">
        <v>15492.5</v>
      </c>
      <c r="K3098" s="44">
        <v>17931.696781929099</v>
      </c>
      <c r="L3098" s="45">
        <v>16871.3445616274</v>
      </c>
      <c r="M3098" s="46">
        <v>1.0890007785462299</v>
      </c>
      <c r="N3098" s="139">
        <v>17957.103302330699</v>
      </c>
      <c r="O3098" s="45">
        <v>16679.3729724404</v>
      </c>
      <c r="P3098" s="99">
        <v>1.07660951895694</v>
      </c>
      <c r="Q3098" s="86">
        <v>15526.649844379799</v>
      </c>
      <c r="R3098" s="44">
        <v>17971.2233047349</v>
      </c>
      <c r="S3098" s="45">
        <v>16909.3987374305</v>
      </c>
      <c r="T3098" s="140">
        <v>1.08905648719522</v>
      </c>
      <c r="U3098" s="44">
        <v>17996.685828281101</v>
      </c>
      <c r="V3098" s="45">
        <v>16716.8717380577</v>
      </c>
      <c r="W3098" s="99">
        <v>1.0766567099540001</v>
      </c>
      <c r="X3098" s="86">
        <v>15563.2068505523</v>
      </c>
      <c r="Y3098" s="44">
        <v>18013.535981832902</v>
      </c>
      <c r="Z3098" s="45">
        <v>16950.0413844137</v>
      </c>
      <c r="AA3098" s="46">
        <v>1.0891098182513801</v>
      </c>
      <c r="AB3098" s="139">
        <v>18039.058456085801</v>
      </c>
      <c r="AC3098" s="45">
        <v>16756.946266522002</v>
      </c>
      <c r="AD3098" s="99">
        <v>1.07670266336705</v>
      </c>
      <c r="AE3098" s="142">
        <v>15612.167526109501</v>
      </c>
      <c r="AF3098" s="44">
        <v>18070.205208124898</v>
      </c>
      <c r="AG3098" s="45">
        <v>17003.9707318646</v>
      </c>
      <c r="AH3098" s="140">
        <v>1.0891486209988099</v>
      </c>
      <c r="AI3098" s="44">
        <v>18095.807974157899</v>
      </c>
      <c r="AJ3098" s="45">
        <v>16810.189727322999</v>
      </c>
      <c r="AK3098" s="46">
        <v>1.07673644285522</v>
      </c>
    </row>
    <row r="3099" spans="1:37" x14ac:dyDescent="0.2">
      <c r="A3099" s="35" t="s">
        <v>4143</v>
      </c>
      <c r="B3099" s="35" t="s">
        <v>10194</v>
      </c>
      <c r="C3099" s="85" t="s">
        <v>935</v>
      </c>
      <c r="D3099" s="85" t="s">
        <v>935</v>
      </c>
      <c r="E3099" s="85" t="s">
        <v>12902</v>
      </c>
      <c r="F3099" s="85" t="s">
        <v>174</v>
      </c>
      <c r="G3099" s="85" t="s">
        <v>174</v>
      </c>
      <c r="H3099" s="840">
        <v>1.1574437167616001</v>
      </c>
      <c r="I3099" s="840">
        <v>1.15908364062164</v>
      </c>
      <c r="J3099" s="86">
        <v>8582.1666666666606</v>
      </c>
      <c r="K3099" s="44">
        <v>9933.3748845341597</v>
      </c>
      <c r="L3099" s="45">
        <v>9345.9861816134708</v>
      </c>
      <c r="M3099" s="46">
        <v>1.0890007785462299</v>
      </c>
      <c r="N3099" s="139">
        <v>9947.4489844216405</v>
      </c>
      <c r="O3099" s="45">
        <v>9239.6423266082602</v>
      </c>
      <c r="P3099" s="99">
        <v>1.07660951895694</v>
      </c>
      <c r="Q3099" s="86">
        <v>8595.3215630101404</v>
      </c>
      <c r="R3099" s="44">
        <v>9948.60093665157</v>
      </c>
      <c r="S3099" s="45">
        <v>9360.7907077251893</v>
      </c>
      <c r="T3099" s="140">
        <v>1.08905648719522</v>
      </c>
      <c r="U3099" s="44">
        <v>9962.6966095674397</v>
      </c>
      <c r="V3099" s="45">
        <v>9254.2106350271697</v>
      </c>
      <c r="W3099" s="99">
        <v>1.0766567099540001</v>
      </c>
      <c r="X3099" s="86">
        <v>8606.1919126113098</v>
      </c>
      <c r="Y3099" s="44">
        <v>9961.1827544964399</v>
      </c>
      <c r="Z3099" s="45">
        <v>9373.0881097805905</v>
      </c>
      <c r="AA3099" s="46">
        <v>1.0891098182513801</v>
      </c>
      <c r="AB3099" s="139">
        <v>9975.2962539579894</v>
      </c>
      <c r="AC3099" s="45">
        <v>9266.30975375657</v>
      </c>
      <c r="AD3099" s="99">
        <v>1.07670266336705</v>
      </c>
      <c r="AE3099" s="142">
        <v>8624.6742878945606</v>
      </c>
      <c r="AF3099" s="44">
        <v>9982.5750636388693</v>
      </c>
      <c r="AG3099" s="45">
        <v>9393.5521072242609</v>
      </c>
      <c r="AH3099" s="140">
        <v>1.0891486209988099</v>
      </c>
      <c r="AI3099" s="44">
        <v>9996.7188727886405</v>
      </c>
      <c r="AJ3099" s="45">
        <v>9286.5011135324894</v>
      </c>
      <c r="AK3099" s="46">
        <v>1.07673644285522</v>
      </c>
    </row>
    <row r="3100" spans="1:37" x14ac:dyDescent="0.2">
      <c r="A3100" s="35" t="s">
        <v>4142</v>
      </c>
      <c r="B3100" s="35" t="s">
        <v>10193</v>
      </c>
      <c r="C3100" s="85" t="s">
        <v>935</v>
      </c>
      <c r="D3100" s="85" t="s">
        <v>935</v>
      </c>
      <c r="E3100" s="85" t="s">
        <v>12902</v>
      </c>
      <c r="F3100" s="85" t="s">
        <v>180</v>
      </c>
      <c r="G3100" s="85" t="s">
        <v>180</v>
      </c>
      <c r="H3100" s="840">
        <v>1.1571095841777601</v>
      </c>
      <c r="I3100" s="840">
        <v>1.1585384590263701</v>
      </c>
      <c r="J3100" s="86">
        <v>11790.583333333299</v>
      </c>
      <c r="K3100" s="44">
        <v>13642.9969780466</v>
      </c>
      <c r="L3100" s="45">
        <v>12836.247772259299</v>
      </c>
      <c r="M3100" s="46">
        <v>1.0886864041722</v>
      </c>
      <c r="N3100" s="139">
        <v>13659.844246021999</v>
      </c>
      <c r="O3100" s="45">
        <v>12687.8836240405</v>
      </c>
      <c r="P3100" s="99">
        <v>1.0761031295347701</v>
      </c>
      <c r="Q3100" s="86">
        <v>11777.801316893199</v>
      </c>
      <c r="R3100" s="44">
        <v>13628.2067843186</v>
      </c>
      <c r="S3100" s="45">
        <v>12822.9881007312</v>
      </c>
      <c r="T3100" s="140">
        <v>1.0887420967391399</v>
      </c>
      <c r="U3100" s="44">
        <v>13645.035788392201</v>
      </c>
      <c r="V3100" s="45">
        <v>12674.6844009082</v>
      </c>
      <c r="W3100" s="99">
        <v>1.07615029833527</v>
      </c>
      <c r="X3100" s="86">
        <v>11765.5575497963</v>
      </c>
      <c r="Y3100" s="44">
        <v>13614.0394040643</v>
      </c>
      <c r="Z3100" s="45">
        <v>12810.2850845417</v>
      </c>
      <c r="AA3100" s="46">
        <v>1.0887954123996</v>
      </c>
      <c r="AB3100" s="139">
        <v>13630.850913327</v>
      </c>
      <c r="AC3100" s="45">
        <v>12662.048680513901</v>
      </c>
      <c r="AD3100" s="99">
        <v>1.0761962301338801</v>
      </c>
      <c r="AE3100" s="142">
        <v>11759.8347081263</v>
      </c>
      <c r="AF3100" s="44">
        <v>13607.417449119201</v>
      </c>
      <c r="AG3100" s="45">
        <v>12804.510262952201</v>
      </c>
      <c r="AH3100" s="140">
        <v>1.0888342039454</v>
      </c>
      <c r="AI3100" s="44">
        <v>13624.220781157401</v>
      </c>
      <c r="AJ3100" s="45">
        <v>12656.2868342358</v>
      </c>
      <c r="AK3100" s="46">
        <v>1.0762299937336699</v>
      </c>
    </row>
    <row r="3101" spans="1:37" x14ac:dyDescent="0.2">
      <c r="A3101" s="35" t="s">
        <v>4141</v>
      </c>
      <c r="B3101" s="35" t="s">
        <v>10192</v>
      </c>
      <c r="C3101" s="85" t="s">
        <v>935</v>
      </c>
      <c r="D3101" s="85" t="s">
        <v>935</v>
      </c>
      <c r="E3101" s="85" t="s">
        <v>12902</v>
      </c>
      <c r="F3101" s="85" t="s">
        <v>180</v>
      </c>
      <c r="G3101" s="85" t="s">
        <v>180</v>
      </c>
      <c r="H3101" s="840">
        <v>1.1571095841777601</v>
      </c>
      <c r="I3101" s="840">
        <v>1.1585384590263701</v>
      </c>
      <c r="J3101" s="86">
        <v>14566.75</v>
      </c>
      <c r="K3101" s="44">
        <v>16855.326035321501</v>
      </c>
      <c r="L3101" s="45">
        <v>15858.6226779753</v>
      </c>
      <c r="M3101" s="46">
        <v>1.0886864041722</v>
      </c>
      <c r="N3101" s="139">
        <v>16876.140098022399</v>
      </c>
      <c r="O3101" s="45">
        <v>15675.3252621506</v>
      </c>
      <c r="P3101" s="99">
        <v>1.0761031295347701</v>
      </c>
      <c r="Q3101" s="86">
        <v>14581.575741778301</v>
      </c>
      <c r="R3101" s="44">
        <v>16872.481043225602</v>
      </c>
      <c r="S3101" s="45">
        <v>15875.5753468642</v>
      </c>
      <c r="T3101" s="140">
        <v>1.0887420967391399</v>
      </c>
      <c r="U3101" s="44">
        <v>16893.3162900561</v>
      </c>
      <c r="V3101" s="45">
        <v>15691.9670847131</v>
      </c>
      <c r="W3101" s="99">
        <v>1.07615029833527</v>
      </c>
      <c r="X3101" s="86">
        <v>14592.3187603114</v>
      </c>
      <c r="Y3101" s="44">
        <v>16884.911892933302</v>
      </c>
      <c r="Z3101" s="45">
        <v>15888.0497224997</v>
      </c>
      <c r="AA3101" s="46">
        <v>1.0887954123996</v>
      </c>
      <c r="AB3101" s="139">
        <v>16905.762490192799</v>
      </c>
      <c r="AC3101" s="45">
        <v>15704.198438759</v>
      </c>
      <c r="AD3101" s="99">
        <v>1.0761962301338801</v>
      </c>
      <c r="AE3101" s="142">
        <v>14618.947084782099</v>
      </c>
      <c r="AF3101" s="44">
        <v>16915.723782388901</v>
      </c>
      <c r="AG3101" s="45">
        <v>15917.6096115786</v>
      </c>
      <c r="AH3101" s="140">
        <v>1.0888342039454</v>
      </c>
      <c r="AI3101" s="44">
        <v>16936.6124281915</v>
      </c>
      <c r="AJ3101" s="45">
        <v>15733.349329447899</v>
      </c>
      <c r="AK3101" s="46">
        <v>1.0762299937336699</v>
      </c>
    </row>
    <row r="3102" spans="1:37" x14ac:dyDescent="0.2">
      <c r="A3102" s="35" t="s">
        <v>4140</v>
      </c>
      <c r="B3102" s="35" t="s">
        <v>10191</v>
      </c>
      <c r="C3102" s="85" t="s">
        <v>935</v>
      </c>
      <c r="D3102" s="85" t="s">
        <v>935</v>
      </c>
      <c r="E3102" s="85" t="s">
        <v>12902</v>
      </c>
      <c r="F3102" s="85" t="s">
        <v>180</v>
      </c>
      <c r="G3102" s="85" t="s">
        <v>180</v>
      </c>
      <c r="H3102" s="840">
        <v>1.1571095841777601</v>
      </c>
      <c r="I3102" s="840">
        <v>1.1585384590263701</v>
      </c>
      <c r="J3102" s="86">
        <v>9131</v>
      </c>
      <c r="K3102" s="44">
        <v>10565.567613127199</v>
      </c>
      <c r="L3102" s="45">
        <v>9940.7955564963304</v>
      </c>
      <c r="M3102" s="46">
        <v>1.0886864041722</v>
      </c>
      <c r="N3102" s="139">
        <v>10578.614669369799</v>
      </c>
      <c r="O3102" s="45">
        <v>9825.8976757819491</v>
      </c>
      <c r="P3102" s="99">
        <v>1.0761031295347701</v>
      </c>
      <c r="Q3102" s="86">
        <v>9110.8874318847393</v>
      </c>
      <c r="R3102" s="44">
        <v>10542.2951677986</v>
      </c>
      <c r="S3102" s="45">
        <v>9919.4066857444504</v>
      </c>
      <c r="T3102" s="140">
        <v>1.0887420967391399</v>
      </c>
      <c r="U3102" s="44">
        <v>10555.3134856985</v>
      </c>
      <c r="V3102" s="45">
        <v>9804.6842279218599</v>
      </c>
      <c r="W3102" s="99">
        <v>1.07615029833527</v>
      </c>
      <c r="X3102" s="86">
        <v>9094.9283125641705</v>
      </c>
      <c r="Y3102" s="44">
        <v>10523.828717877699</v>
      </c>
      <c r="Z3102" s="45">
        <v>9902.5162228231293</v>
      </c>
      <c r="AA3102" s="46">
        <v>1.0887954123996</v>
      </c>
      <c r="AB3102" s="139">
        <v>10536.824232193399</v>
      </c>
      <c r="AC3102" s="45">
        <v>9787.9275633194102</v>
      </c>
      <c r="AD3102" s="99">
        <v>1.0761962301338801</v>
      </c>
      <c r="AE3102" s="142">
        <v>9089.2424786125994</v>
      </c>
      <c r="AF3102" s="44">
        <v>10517.2495849183</v>
      </c>
      <c r="AG3102" s="45">
        <v>9896.6780986668491</v>
      </c>
      <c r="AH3102" s="140">
        <v>1.0888342039454</v>
      </c>
      <c r="AI3102" s="44">
        <v>10530.2369748889</v>
      </c>
      <c r="AJ3102" s="45">
        <v>9782.1153758010696</v>
      </c>
      <c r="AK3102" s="46">
        <v>1.0762299937336699</v>
      </c>
    </row>
    <row r="3103" spans="1:37" x14ac:dyDescent="0.2">
      <c r="A3103" s="35" t="s">
        <v>4139</v>
      </c>
      <c r="B3103" s="35" t="s">
        <v>10190</v>
      </c>
      <c r="C3103" s="85" t="s">
        <v>935</v>
      </c>
      <c r="D3103" s="85" t="s">
        <v>935</v>
      </c>
      <c r="E3103" s="85" t="s">
        <v>12902</v>
      </c>
      <c r="F3103" s="85" t="s">
        <v>174</v>
      </c>
      <c r="G3103" s="85" t="s">
        <v>174</v>
      </c>
      <c r="H3103" s="840">
        <v>1.1574437167616001</v>
      </c>
      <c r="I3103" s="840">
        <v>1.15908364062164</v>
      </c>
      <c r="J3103" s="86">
        <v>15562</v>
      </c>
      <c r="K3103" s="44">
        <v>18012.139120243999</v>
      </c>
      <c r="L3103" s="45">
        <v>16947.030115736401</v>
      </c>
      <c r="M3103" s="46">
        <v>1.0890007785462299</v>
      </c>
      <c r="N3103" s="139">
        <v>18037.659615353899</v>
      </c>
      <c r="O3103" s="45">
        <v>16754.197334007898</v>
      </c>
      <c r="P3103" s="99">
        <v>1.07660951895694</v>
      </c>
      <c r="Q3103" s="86">
        <v>15615.903171727299</v>
      </c>
      <c r="R3103" s="44">
        <v>18074.5290076733</v>
      </c>
      <c r="S3103" s="45">
        <v>17006.600652582099</v>
      </c>
      <c r="T3103" s="140">
        <v>1.08905648719522</v>
      </c>
      <c r="U3103" s="44">
        <v>18100.137899880701</v>
      </c>
      <c r="V3103" s="45">
        <v>16812.966931832201</v>
      </c>
      <c r="W3103" s="99">
        <v>1.0766567099540001</v>
      </c>
      <c r="X3103" s="86">
        <v>15675.614718491501</v>
      </c>
      <c r="Y3103" s="44">
        <v>18143.641762293599</v>
      </c>
      <c r="Z3103" s="45">
        <v>17072.465897034901</v>
      </c>
      <c r="AA3103" s="46">
        <v>1.0891098182513801</v>
      </c>
      <c r="AB3103" s="139">
        <v>18169.348576891301</v>
      </c>
      <c r="AC3103" s="45">
        <v>16877.9761173156</v>
      </c>
      <c r="AD3103" s="99">
        <v>1.07670266336705</v>
      </c>
      <c r="AE3103" s="142">
        <v>15753.135783018</v>
      </c>
      <c r="AF3103" s="44">
        <v>18233.368031346501</v>
      </c>
      <c r="AG3103" s="45">
        <v>17157.506114481101</v>
      </c>
      <c r="AH3103" s="140">
        <v>1.0891486209988099</v>
      </c>
      <c r="AI3103" s="44">
        <v>18259.2019745875</v>
      </c>
      <c r="AJ3103" s="45">
        <v>16961.975386822101</v>
      </c>
      <c r="AK3103" s="46">
        <v>1.07673644285522</v>
      </c>
    </row>
    <row r="3104" spans="1:37" x14ac:dyDescent="0.2">
      <c r="A3104" s="35" t="s">
        <v>4138</v>
      </c>
      <c r="B3104" s="35" t="s">
        <v>10189</v>
      </c>
      <c r="C3104" s="85" t="s">
        <v>935</v>
      </c>
      <c r="D3104" s="85" t="s">
        <v>935</v>
      </c>
      <c r="E3104" s="85" t="s">
        <v>12902</v>
      </c>
      <c r="F3104" s="85" t="s">
        <v>174</v>
      </c>
      <c r="G3104" s="85" t="s">
        <v>174</v>
      </c>
      <c r="H3104" s="840">
        <v>1.1574437167616001</v>
      </c>
      <c r="I3104" s="840">
        <v>1.15908364062164</v>
      </c>
      <c r="J3104" s="86">
        <v>11135.666666666701</v>
      </c>
      <c r="K3104" s="44">
        <v>12888.907415284901</v>
      </c>
      <c r="L3104" s="45">
        <v>12126.749669631299</v>
      </c>
      <c r="M3104" s="46">
        <v>1.0890007785462299</v>
      </c>
      <c r="N3104" s="139">
        <v>12907.169060749</v>
      </c>
      <c r="O3104" s="45">
        <v>11988.764733264799</v>
      </c>
      <c r="P3104" s="99">
        <v>1.07660951895694</v>
      </c>
      <c r="Q3104" s="86">
        <v>11159.022273766301</v>
      </c>
      <c r="R3104" s="44">
        <v>12915.9402159735</v>
      </c>
      <c r="S3104" s="45">
        <v>12152.805598001099</v>
      </c>
      <c r="T3104" s="140">
        <v>1.08905648719522</v>
      </c>
      <c r="U3104" s="44">
        <v>12934.2401628549</v>
      </c>
      <c r="V3104" s="45">
        <v>12014.4362075766</v>
      </c>
      <c r="W3104" s="99">
        <v>1.0766567099540001</v>
      </c>
      <c r="X3104" s="86">
        <v>11183.9279961342</v>
      </c>
      <c r="Y3104" s="44">
        <v>12944.7671878397</v>
      </c>
      <c r="Z3104" s="45">
        <v>12180.525787206199</v>
      </c>
      <c r="AA3104" s="46">
        <v>1.0891098182513801</v>
      </c>
      <c r="AB3104" s="139">
        <v>12963.1079782095</v>
      </c>
      <c r="AC3104" s="45">
        <v>12041.765060342999</v>
      </c>
      <c r="AD3104" s="99">
        <v>1.07670266336705</v>
      </c>
      <c r="AE3104" s="142">
        <v>11223.451510675901</v>
      </c>
      <c r="AF3104" s="44">
        <v>12990.5134314103</v>
      </c>
      <c r="AG3104" s="45">
        <v>12224.006735699701</v>
      </c>
      <c r="AH3104" s="140">
        <v>1.0891486209988099</v>
      </c>
      <c r="AI3104" s="44">
        <v>13008.919037334699</v>
      </c>
      <c r="AJ3104" s="45">
        <v>12084.6992561633</v>
      </c>
      <c r="AK3104" s="46">
        <v>1.07673644285522</v>
      </c>
    </row>
    <row r="3105" spans="1:37" x14ac:dyDescent="0.2">
      <c r="A3105" s="35" t="s">
        <v>4137</v>
      </c>
      <c r="B3105" s="35" t="s">
        <v>10188</v>
      </c>
      <c r="C3105" s="85" t="s">
        <v>935</v>
      </c>
      <c r="D3105" s="85" t="s">
        <v>935</v>
      </c>
      <c r="E3105" s="85" t="s">
        <v>12902</v>
      </c>
      <c r="F3105" s="85" t="s">
        <v>174</v>
      </c>
      <c r="G3105" s="85" t="s">
        <v>174</v>
      </c>
      <c r="H3105" s="840">
        <v>1.1574437167616001</v>
      </c>
      <c r="I3105" s="840">
        <v>1.15908364062164</v>
      </c>
      <c r="J3105" s="86">
        <v>9304.1666666666697</v>
      </c>
      <c r="K3105" s="44">
        <v>10769.049248036001</v>
      </c>
      <c r="L3105" s="45">
        <v>10132.244743723901</v>
      </c>
      <c r="M3105" s="46">
        <v>1.0890007785462299</v>
      </c>
      <c r="N3105" s="139">
        <v>10784.307372950499</v>
      </c>
      <c r="O3105" s="45">
        <v>10016.9543992952</v>
      </c>
      <c r="P3105" s="99">
        <v>1.07660951895694</v>
      </c>
      <c r="Q3105" s="86">
        <v>9319.1920601052407</v>
      </c>
      <c r="R3105" s="44">
        <v>10786.440295263399</v>
      </c>
      <c r="S3105" s="45">
        <v>10149.1265684758</v>
      </c>
      <c r="T3105" s="140">
        <v>1.08905648719522</v>
      </c>
      <c r="U3105" s="44">
        <v>10801.723060679</v>
      </c>
      <c r="V3105" s="45">
        <v>10033.570662862299</v>
      </c>
      <c r="W3105" s="99">
        <v>1.0766567099540001</v>
      </c>
      <c r="X3105" s="86">
        <v>9337.2506044486308</v>
      </c>
      <c r="Y3105" s="44">
        <v>10807.342043947499</v>
      </c>
      <c r="Z3105" s="45">
        <v>10169.2913087786</v>
      </c>
      <c r="AA3105" s="46">
        <v>1.0891098182513801</v>
      </c>
      <c r="AB3105" s="139">
        <v>10822.654424000901</v>
      </c>
      <c r="AC3105" s="45">
        <v>10053.4425943355</v>
      </c>
      <c r="AD3105" s="99">
        <v>1.07670266336705</v>
      </c>
      <c r="AE3105" s="142">
        <v>9367.1493032528197</v>
      </c>
      <c r="AF3105" s="44">
        <v>10841.9481050178</v>
      </c>
      <c r="AG3105" s="45">
        <v>10202.2177463278</v>
      </c>
      <c r="AH3105" s="140">
        <v>1.0891486209988099</v>
      </c>
      <c r="AI3105" s="44">
        <v>10857.3095166607</v>
      </c>
      <c r="AJ3105" s="45">
        <v>10085.9510204782</v>
      </c>
      <c r="AK3105" s="46">
        <v>1.07673644285522</v>
      </c>
    </row>
    <row r="3106" spans="1:37" x14ac:dyDescent="0.2">
      <c r="A3106" s="35" t="s">
        <v>4136</v>
      </c>
      <c r="B3106" s="35" t="s">
        <v>10187</v>
      </c>
      <c r="C3106" s="85" t="s">
        <v>935</v>
      </c>
      <c r="D3106" s="85" t="s">
        <v>935</v>
      </c>
      <c r="E3106" s="85" t="s">
        <v>12902</v>
      </c>
      <c r="F3106" s="85" t="s">
        <v>179</v>
      </c>
      <c r="G3106" s="85" t="s">
        <v>179</v>
      </c>
      <c r="H3106" s="840">
        <v>1.15343973974926</v>
      </c>
      <c r="I3106" s="840">
        <v>1.1575471231554999</v>
      </c>
      <c r="J3106" s="86">
        <v>21158.25</v>
      </c>
      <c r="K3106" s="44">
        <v>24404.766373549901</v>
      </c>
      <c r="L3106" s="45">
        <v>22961.643141831199</v>
      </c>
      <c r="M3106" s="46">
        <v>1.0852335680801199</v>
      </c>
      <c r="N3106" s="139">
        <v>24491.6714185048</v>
      </c>
      <c r="O3106" s="45">
        <v>22748.9765709973</v>
      </c>
      <c r="P3106" s="99">
        <v>1.07518233176171</v>
      </c>
      <c r="Q3106" s="86">
        <v>21158.684848087101</v>
      </c>
      <c r="R3106" s="44">
        <v>24405.267944614301</v>
      </c>
      <c r="S3106" s="45">
        <v>22963.289697735101</v>
      </c>
      <c r="T3106" s="140">
        <v>1.0852890840146501</v>
      </c>
      <c r="U3106" s="44">
        <v>24492.174775657</v>
      </c>
      <c r="V3106" s="45">
        <v>22750.441287770002</v>
      </c>
      <c r="W3106" s="99">
        <v>1.07522946020092</v>
      </c>
      <c r="X3106" s="86">
        <v>21165.470649706702</v>
      </c>
      <c r="Y3106" s="44">
        <v>24413.094957868401</v>
      </c>
      <c r="Z3106" s="45">
        <v>22971.779126253801</v>
      </c>
      <c r="AA3106" s="46">
        <v>1.0853422305812099</v>
      </c>
      <c r="AB3106" s="139">
        <v>24500.029660800101</v>
      </c>
      <c r="AC3106" s="45">
        <v>22758.708917854801</v>
      </c>
      <c r="AD3106" s="99">
        <v>1.0752753526966901</v>
      </c>
      <c r="AE3106" s="142">
        <v>21190.3513217867</v>
      </c>
      <c r="AF3106" s="44">
        <v>24441.7933137972</v>
      </c>
      <c r="AG3106" s="45">
        <v>22999.602569826999</v>
      </c>
      <c r="AH3106" s="140">
        <v>1.08538089909722</v>
      </c>
      <c r="AI3106" s="44">
        <v>24528.830211188499</v>
      </c>
      <c r="AJ3106" s="45">
        <v>22786.177341637002</v>
      </c>
      <c r="AK3106" s="46">
        <v>1.0753090874057201</v>
      </c>
    </row>
    <row r="3107" spans="1:37" x14ac:dyDescent="0.2">
      <c r="A3107" s="35" t="s">
        <v>4135</v>
      </c>
      <c r="B3107" s="35" t="s">
        <v>10186</v>
      </c>
      <c r="C3107" s="85" t="s">
        <v>935</v>
      </c>
      <c r="D3107" s="85" t="s">
        <v>935</v>
      </c>
      <c r="E3107" s="85" t="s">
        <v>12902</v>
      </c>
      <c r="F3107" s="85" t="s">
        <v>174</v>
      </c>
      <c r="G3107" s="85" t="s">
        <v>174</v>
      </c>
      <c r="H3107" s="840">
        <v>1.1574437167616001</v>
      </c>
      <c r="I3107" s="840">
        <v>1.15908364062164</v>
      </c>
      <c r="J3107" s="86">
        <v>9655.4166666666606</v>
      </c>
      <c r="K3107" s="44">
        <v>11175.6013535485</v>
      </c>
      <c r="L3107" s="45">
        <v>10514.756267188201</v>
      </c>
      <c r="M3107" s="46">
        <v>1.0890007785462299</v>
      </c>
      <c r="N3107" s="139">
        <v>11191.435501718801</v>
      </c>
      <c r="O3107" s="45">
        <v>10395.113492828799</v>
      </c>
      <c r="P3107" s="99">
        <v>1.07660951895694</v>
      </c>
      <c r="Q3107" s="86">
        <v>9689.1175070755708</v>
      </c>
      <c r="R3107" s="44">
        <v>11214.608179529399</v>
      </c>
      <c r="S3107" s="45">
        <v>10551.996276277499</v>
      </c>
      <c r="T3107" s="140">
        <v>1.08905648719522</v>
      </c>
      <c r="U3107" s="44">
        <v>11230.497594512</v>
      </c>
      <c r="V3107" s="45">
        <v>10431.8533775257</v>
      </c>
      <c r="W3107" s="99">
        <v>1.0766567099540001</v>
      </c>
      <c r="X3107" s="86">
        <v>9722.8269873228692</v>
      </c>
      <c r="Y3107" s="44">
        <v>11253.625005637001</v>
      </c>
      <c r="Z3107" s="45">
        <v>10589.2263330528</v>
      </c>
      <c r="AA3107" s="46">
        <v>1.0891098182513801</v>
      </c>
      <c r="AB3107" s="139">
        <v>11269.5697016005</v>
      </c>
      <c r="AC3107" s="45">
        <v>10468.593712707599</v>
      </c>
      <c r="AD3107" s="99">
        <v>1.07670266336705</v>
      </c>
      <c r="AE3107" s="142">
        <v>9771.5096162783902</v>
      </c>
      <c r="AF3107" s="44">
        <v>11309.972408637001</v>
      </c>
      <c r="AG3107" s="45">
        <v>10642.626223646201</v>
      </c>
      <c r="AH3107" s="140">
        <v>1.0891486209988099</v>
      </c>
      <c r="AI3107" s="44">
        <v>11325.996940405301</v>
      </c>
      <c r="AJ3107" s="45">
        <v>10521.3405055572</v>
      </c>
      <c r="AK3107" s="46">
        <v>1.07673644285522</v>
      </c>
    </row>
    <row r="3108" spans="1:37" x14ac:dyDescent="0.2">
      <c r="A3108" s="35" t="s">
        <v>4134</v>
      </c>
      <c r="B3108" s="35" t="s">
        <v>10185</v>
      </c>
      <c r="C3108" s="85" t="s">
        <v>935</v>
      </c>
      <c r="D3108" s="85" t="s">
        <v>935</v>
      </c>
      <c r="E3108" s="85" t="s">
        <v>12902</v>
      </c>
      <c r="F3108" s="85" t="s">
        <v>174</v>
      </c>
      <c r="G3108" s="85" t="s">
        <v>174</v>
      </c>
      <c r="H3108" s="840">
        <v>1.1574437167616001</v>
      </c>
      <c r="I3108" s="840">
        <v>1.15908364062164</v>
      </c>
      <c r="J3108" s="86">
        <v>6385.5</v>
      </c>
      <c r="K3108" s="44">
        <v>7390.8568533811804</v>
      </c>
      <c r="L3108" s="45">
        <v>6953.8144714069304</v>
      </c>
      <c r="M3108" s="46">
        <v>1.0890007785462299</v>
      </c>
      <c r="N3108" s="139">
        <v>7401.3285871894504</v>
      </c>
      <c r="O3108" s="45">
        <v>6874.6900832995298</v>
      </c>
      <c r="P3108" s="99">
        <v>1.07660951895694</v>
      </c>
      <c r="Q3108" s="86">
        <v>6402.5031080383596</v>
      </c>
      <c r="R3108" s="44">
        <v>7410.5369939456004</v>
      </c>
      <c r="S3108" s="45">
        <v>6972.6875440967597</v>
      </c>
      <c r="T3108" s="140">
        <v>1.08905648719522</v>
      </c>
      <c r="U3108" s="44">
        <v>7421.0366115564302</v>
      </c>
      <c r="V3108" s="45">
        <v>6893.2979317708296</v>
      </c>
      <c r="W3108" s="99">
        <v>1.0766567099540001</v>
      </c>
      <c r="X3108" s="86">
        <v>6419.7838594232599</v>
      </c>
      <c r="Y3108" s="44">
        <v>7430.5384910569701</v>
      </c>
      <c r="Z3108" s="45">
        <v>6991.8496323496001</v>
      </c>
      <c r="AA3108" s="46">
        <v>1.0891098182513801</v>
      </c>
      <c r="AB3108" s="139">
        <v>7441.0664477843202</v>
      </c>
      <c r="AC3108" s="45">
        <v>6912.1983796818304</v>
      </c>
      <c r="AD3108" s="99">
        <v>1.07670266336705</v>
      </c>
      <c r="AE3108" s="142">
        <v>6442.4134877380402</v>
      </c>
      <c r="AF3108" s="44">
        <v>7456.7310121625596</v>
      </c>
      <c r="AG3108" s="45">
        <v>7016.7457660740201</v>
      </c>
      <c r="AH3108" s="140">
        <v>1.0891486209988099</v>
      </c>
      <c r="AI3108" s="44">
        <v>7467.2960797573296</v>
      </c>
      <c r="AJ3108" s="45">
        <v>6936.7813821895597</v>
      </c>
      <c r="AK3108" s="46">
        <v>1.07673644285522</v>
      </c>
    </row>
    <row r="3109" spans="1:37" x14ac:dyDescent="0.2">
      <c r="A3109" s="35" t="s">
        <v>4133</v>
      </c>
      <c r="B3109" s="35" t="s">
        <v>10184</v>
      </c>
      <c r="C3109" s="85" t="s">
        <v>935</v>
      </c>
      <c r="D3109" s="85" t="s">
        <v>935</v>
      </c>
      <c r="E3109" s="85" t="s">
        <v>12902</v>
      </c>
      <c r="F3109" s="85" t="s">
        <v>180</v>
      </c>
      <c r="G3109" s="85" t="s">
        <v>180</v>
      </c>
      <c r="H3109" s="840">
        <v>1.1571095841777601</v>
      </c>
      <c r="I3109" s="840">
        <v>1.1585384590263701</v>
      </c>
      <c r="J3109" s="86">
        <v>7461.75</v>
      </c>
      <c r="K3109" s="44">
        <v>8634.0624397384308</v>
      </c>
      <c r="L3109" s="45">
        <v>8123.50577633189</v>
      </c>
      <c r="M3109" s="46">
        <v>1.0886864041722</v>
      </c>
      <c r="N3109" s="139">
        <v>8644.7243466400196</v>
      </c>
      <c r="O3109" s="45">
        <v>8029.6125268060496</v>
      </c>
      <c r="P3109" s="99">
        <v>1.0761031295347701</v>
      </c>
      <c r="Q3109" s="86">
        <v>7431.7706922216903</v>
      </c>
      <c r="R3109" s="44">
        <v>8599.3730953811391</v>
      </c>
      <c r="S3109" s="45">
        <v>8091.2816059339102</v>
      </c>
      <c r="T3109" s="140">
        <v>1.0887420967391399</v>
      </c>
      <c r="U3109" s="44">
        <v>8609.9921656038605</v>
      </c>
      <c r="V3109" s="45">
        <v>7997.7022475937201</v>
      </c>
      <c r="W3109" s="99">
        <v>1.07615029833527</v>
      </c>
      <c r="X3109" s="86">
        <v>7403.8965431390297</v>
      </c>
      <c r="Y3109" s="44">
        <v>8567.1196503267893</v>
      </c>
      <c r="Z3109" s="45">
        <v>8061.32859005105</v>
      </c>
      <c r="AA3109" s="46">
        <v>1.0887954123996</v>
      </c>
      <c r="AB3109" s="139">
        <v>8577.6988918789593</v>
      </c>
      <c r="AC3109" s="45">
        <v>7968.0455480274604</v>
      </c>
      <c r="AD3109" s="99">
        <v>1.0761962301338801</v>
      </c>
      <c r="AE3109" s="142">
        <v>7381.8846610507399</v>
      </c>
      <c r="AF3109" s="44">
        <v>8541.6494905966392</v>
      </c>
      <c r="AG3109" s="45">
        <v>8037.64850853193</v>
      </c>
      <c r="AH3109" s="140">
        <v>1.0888342039454</v>
      </c>
      <c r="AI3109" s="44">
        <v>8552.1972799241194</v>
      </c>
      <c r="AJ3109" s="45">
        <v>7944.6056825053302</v>
      </c>
      <c r="AK3109" s="46">
        <v>1.0762299937336699</v>
      </c>
    </row>
    <row r="3110" spans="1:37" x14ac:dyDescent="0.2">
      <c r="A3110" s="35" t="s">
        <v>4132</v>
      </c>
      <c r="B3110" s="35" t="s">
        <v>10183</v>
      </c>
      <c r="C3110" s="85" t="s">
        <v>935</v>
      </c>
      <c r="D3110" s="85" t="s">
        <v>935</v>
      </c>
      <c r="E3110" s="85" t="s">
        <v>12902</v>
      </c>
      <c r="F3110" s="85" t="s">
        <v>174</v>
      </c>
      <c r="G3110" s="85" t="s">
        <v>174</v>
      </c>
      <c r="H3110" s="840">
        <v>1.1574437167616001</v>
      </c>
      <c r="I3110" s="840">
        <v>1.15908364062164</v>
      </c>
      <c r="J3110" s="86">
        <v>7004.75</v>
      </c>
      <c r="K3110" s="44">
        <v>8107.6038749857998</v>
      </c>
      <c r="L3110" s="45">
        <v>7628.1782035216802</v>
      </c>
      <c r="M3110" s="46">
        <v>1.0890007785462299</v>
      </c>
      <c r="N3110" s="139">
        <v>8119.0911316443999</v>
      </c>
      <c r="O3110" s="45">
        <v>7541.3805279136104</v>
      </c>
      <c r="P3110" s="99">
        <v>1.07660951895694</v>
      </c>
      <c r="Q3110" s="86">
        <v>7003.3323040616697</v>
      </c>
      <c r="R3110" s="44">
        <v>8105.9629717297003</v>
      </c>
      <c r="S3110" s="45">
        <v>7627.0244777222297</v>
      </c>
      <c r="T3110" s="140">
        <v>1.08905648719522</v>
      </c>
      <c r="U3110" s="44">
        <v>8117.4479034749002</v>
      </c>
      <c r="V3110" s="45">
        <v>7540.1847172055996</v>
      </c>
      <c r="W3110" s="99">
        <v>1.0766567099540001</v>
      </c>
      <c r="X3110" s="86">
        <v>7001.56322116091</v>
      </c>
      <c r="Y3110" s="44">
        <v>8103.91535784179</v>
      </c>
      <c r="Z3110" s="45">
        <v>7625.4712472740903</v>
      </c>
      <c r="AA3110" s="46">
        <v>1.0891098182513801</v>
      </c>
      <c r="AB3110" s="139">
        <v>8115.3973884257302</v>
      </c>
      <c r="AC3110" s="45">
        <v>7538.6017679567403</v>
      </c>
      <c r="AD3110" s="99">
        <v>1.07670266336705</v>
      </c>
      <c r="AE3110" s="142">
        <v>7004.8203161881902</v>
      </c>
      <c r="AF3110" s="44">
        <v>8107.6852620160098</v>
      </c>
      <c r="AG3110" s="45">
        <v>7629.29038772082</v>
      </c>
      <c r="AH3110" s="140">
        <v>1.0891486209988099</v>
      </c>
      <c r="AI3110" s="44">
        <v>8119.1726339878096</v>
      </c>
      <c r="AJ3110" s="45">
        <v>7542.3453100924698</v>
      </c>
      <c r="AK3110" s="46">
        <v>1.07673644285522</v>
      </c>
    </row>
    <row r="3111" spans="1:37" x14ac:dyDescent="0.2">
      <c r="A3111" s="35" t="s">
        <v>4131</v>
      </c>
      <c r="B3111" s="35" t="s">
        <v>10182</v>
      </c>
      <c r="C3111" s="85" t="s">
        <v>935</v>
      </c>
      <c r="D3111" s="85" t="s">
        <v>935</v>
      </c>
      <c r="E3111" s="85" t="s">
        <v>12902</v>
      </c>
      <c r="F3111" s="85" t="s">
        <v>180</v>
      </c>
      <c r="G3111" s="85" t="s">
        <v>180</v>
      </c>
      <c r="H3111" s="840">
        <v>1.1571095841777601</v>
      </c>
      <c r="I3111" s="840">
        <v>1.1585384590263701</v>
      </c>
      <c r="J3111" s="86">
        <v>7556.8333333333303</v>
      </c>
      <c r="K3111" s="44">
        <v>8744.0842760340001</v>
      </c>
      <c r="L3111" s="45">
        <v>8227.0217085952609</v>
      </c>
      <c r="M3111" s="46">
        <v>1.0886864041722</v>
      </c>
      <c r="N3111" s="139">
        <v>8754.8820451191095</v>
      </c>
      <c r="O3111" s="45">
        <v>8131.9319993726403</v>
      </c>
      <c r="P3111" s="99">
        <v>1.0761031295347701</v>
      </c>
      <c r="Q3111" s="86">
        <v>7562.1544818922002</v>
      </c>
      <c r="R3111" s="44">
        <v>8750.2414280303001</v>
      </c>
      <c r="S3111" s="45">
        <v>8233.23592648058</v>
      </c>
      <c r="T3111" s="140">
        <v>1.0887420967391399</v>
      </c>
      <c r="U3111" s="44">
        <v>8761.0468003707501</v>
      </c>
      <c r="V3111" s="45">
        <v>8138.0148017457204</v>
      </c>
      <c r="W3111" s="99">
        <v>1.07615029833527</v>
      </c>
      <c r="X3111" s="86">
        <v>7566.0088335287901</v>
      </c>
      <c r="Y3111" s="44">
        <v>8754.7013352497906</v>
      </c>
      <c r="Z3111" s="45">
        <v>8237.8357081210197</v>
      </c>
      <c r="AA3111" s="46">
        <v>1.0887954123996</v>
      </c>
      <c r="AB3111" s="139">
        <v>8765.5122149763502</v>
      </c>
      <c r="AC3111" s="45">
        <v>8142.5101838032897</v>
      </c>
      <c r="AD3111" s="99">
        <v>1.0761962301338801</v>
      </c>
      <c r="AE3111" s="142">
        <v>7576.5239513364804</v>
      </c>
      <c r="AF3111" s="44">
        <v>8766.8684788438295</v>
      </c>
      <c r="AG3111" s="45">
        <v>8249.5784252267094</v>
      </c>
      <c r="AH3111" s="140">
        <v>1.0888342039454</v>
      </c>
      <c r="AI3111" s="44">
        <v>8777.6943833577607</v>
      </c>
      <c r="AJ3111" s="45">
        <v>8154.0823246698801</v>
      </c>
      <c r="AK3111" s="46">
        <v>1.0762299937336699</v>
      </c>
    </row>
    <row r="3112" spans="1:37" x14ac:dyDescent="0.2">
      <c r="A3112" s="35" t="s">
        <v>4130</v>
      </c>
      <c r="B3112" s="35" t="s">
        <v>10181</v>
      </c>
      <c r="C3112" s="85" t="s">
        <v>935</v>
      </c>
      <c r="D3112" s="85" t="s">
        <v>935</v>
      </c>
      <c r="E3112" s="85" t="s">
        <v>12902</v>
      </c>
      <c r="F3112" s="85" t="s">
        <v>180</v>
      </c>
      <c r="G3112" s="85" t="s">
        <v>180</v>
      </c>
      <c r="H3112" s="840">
        <v>1.1571095841777601</v>
      </c>
      <c r="I3112" s="840">
        <v>1.1585384590263701</v>
      </c>
      <c r="J3112" s="86">
        <v>7004.3333333333303</v>
      </c>
      <c r="K3112" s="44">
        <v>8104.7812307757904</v>
      </c>
      <c r="L3112" s="45">
        <v>7625.5224702901196</v>
      </c>
      <c r="M3112" s="46">
        <v>1.0886864041722</v>
      </c>
      <c r="N3112" s="139">
        <v>8114.7895465070396</v>
      </c>
      <c r="O3112" s="45">
        <v>7537.3850203046804</v>
      </c>
      <c r="P3112" s="99">
        <v>1.0761031295347701</v>
      </c>
      <c r="Q3112" s="86">
        <v>6982.5932411110198</v>
      </c>
      <c r="R3112" s="44">
        <v>8079.6255617044399</v>
      </c>
      <c r="S3112" s="45">
        <v>7602.2432060037399</v>
      </c>
      <c r="T3112" s="140">
        <v>1.0887420967391399</v>
      </c>
      <c r="U3112" s="44">
        <v>8089.6028135647102</v>
      </c>
      <c r="V3112" s="45">
        <v>7514.3197995754899</v>
      </c>
      <c r="W3112" s="99">
        <v>1.07615029833527</v>
      </c>
      <c r="X3112" s="86">
        <v>6962.7226486535501</v>
      </c>
      <c r="Y3112" s="44">
        <v>8056.6331087286098</v>
      </c>
      <c r="Z3112" s="45">
        <v>7580.9804776647898</v>
      </c>
      <c r="AA3112" s="46">
        <v>1.0887954123996</v>
      </c>
      <c r="AB3112" s="139">
        <v>8066.58196799909</v>
      </c>
      <c r="AC3112" s="45">
        <v>7493.2558659487004</v>
      </c>
      <c r="AD3112" s="99">
        <v>1.0761962301338801</v>
      </c>
      <c r="AE3112" s="142">
        <v>6948.5239877759404</v>
      </c>
      <c r="AF3112" s="44">
        <v>8040.2037021446404</v>
      </c>
      <c r="AG3112" s="45">
        <v>7565.7905848255205</v>
      </c>
      <c r="AH3112" s="140">
        <v>1.0888342039454</v>
      </c>
      <c r="AI3112" s="44">
        <v>8050.1322733057004</v>
      </c>
      <c r="AJ3112" s="45">
        <v>7478.2099278223704</v>
      </c>
      <c r="AK3112" s="46">
        <v>1.0762299937336699</v>
      </c>
    </row>
    <row r="3113" spans="1:37" x14ac:dyDescent="0.2">
      <c r="A3113" s="35" t="s">
        <v>4129</v>
      </c>
      <c r="B3113" s="35" t="s">
        <v>10180</v>
      </c>
      <c r="C3113" s="85" t="s">
        <v>935</v>
      </c>
      <c r="D3113" s="85" t="s">
        <v>935</v>
      </c>
      <c r="E3113" s="85" t="s">
        <v>12902</v>
      </c>
      <c r="F3113" s="85" t="s">
        <v>180</v>
      </c>
      <c r="G3113" s="85" t="s">
        <v>180</v>
      </c>
      <c r="H3113" s="840">
        <v>1.1571095841777601</v>
      </c>
      <c r="I3113" s="840">
        <v>1.1585384590263701</v>
      </c>
      <c r="J3113" s="86">
        <v>6715.25</v>
      </c>
      <c r="K3113" s="44">
        <v>7770.2801351497301</v>
      </c>
      <c r="L3113" s="45">
        <v>7310.8013756173405</v>
      </c>
      <c r="M3113" s="46">
        <v>1.0886864041722</v>
      </c>
      <c r="N3113" s="139">
        <v>7779.8753869768298</v>
      </c>
      <c r="O3113" s="45">
        <v>7226.3015406083396</v>
      </c>
      <c r="P3113" s="99">
        <v>1.0761031295347701</v>
      </c>
      <c r="Q3113" s="86">
        <v>6714.6224536751697</v>
      </c>
      <c r="R3113" s="44">
        <v>7769.5539952827503</v>
      </c>
      <c r="S3113" s="45">
        <v>7310.4921290259899</v>
      </c>
      <c r="T3113" s="140">
        <v>1.0887420967391399</v>
      </c>
      <c r="U3113" s="44">
        <v>7779.1483504246899</v>
      </c>
      <c r="V3113" s="45">
        <v>7225.94295673126</v>
      </c>
      <c r="W3113" s="99">
        <v>1.07615029833527</v>
      </c>
      <c r="X3113" s="86">
        <v>6717.74546477696</v>
      </c>
      <c r="Y3113" s="44">
        <v>7773.1676613601303</v>
      </c>
      <c r="Z3113" s="45">
        <v>7314.2504437173902</v>
      </c>
      <c r="AA3113" s="46">
        <v>1.0887954123996</v>
      </c>
      <c r="AB3113" s="139">
        <v>7782.7664788940901</v>
      </c>
      <c r="AC3113" s="45">
        <v>7229.6123441919099</v>
      </c>
      <c r="AD3113" s="99">
        <v>1.0761962301338801</v>
      </c>
      <c r="AE3113" s="142">
        <v>6730.2888453119203</v>
      </c>
      <c r="AF3113" s="44">
        <v>7787.6817271951204</v>
      </c>
      <c r="AG3113" s="45">
        <v>7328.1686972077996</v>
      </c>
      <c r="AH3113" s="140">
        <v>1.0888342039454</v>
      </c>
      <c r="AI3113" s="44">
        <v>7797.29846765004</v>
      </c>
      <c r="AJ3113" s="45">
        <v>7243.3387218158496</v>
      </c>
      <c r="AK3113" s="46">
        <v>1.0762299937336699</v>
      </c>
    </row>
    <row r="3114" spans="1:37" x14ac:dyDescent="0.2">
      <c r="A3114" s="35" t="s">
        <v>4128</v>
      </c>
      <c r="B3114" s="35" t="s">
        <v>10179</v>
      </c>
      <c r="C3114" s="85" t="s">
        <v>935</v>
      </c>
      <c r="D3114" s="85" t="s">
        <v>935</v>
      </c>
      <c r="E3114" s="85" t="s">
        <v>12902</v>
      </c>
      <c r="F3114" s="85" t="s">
        <v>174</v>
      </c>
      <c r="G3114" s="85" t="s">
        <v>174</v>
      </c>
      <c r="H3114" s="840">
        <v>1.1574437167616001</v>
      </c>
      <c r="I3114" s="840">
        <v>1.15908364062164</v>
      </c>
      <c r="J3114" s="86">
        <v>5094.0833333333303</v>
      </c>
      <c r="K3114" s="44">
        <v>5896.1147468266399</v>
      </c>
      <c r="L3114" s="45">
        <v>5547.4607159793604</v>
      </c>
      <c r="M3114" s="46">
        <v>1.0890007785462299</v>
      </c>
      <c r="N3114" s="139">
        <v>5904.4686556300003</v>
      </c>
      <c r="O3114" s="45">
        <v>5484.3386070265597</v>
      </c>
      <c r="P3114" s="99">
        <v>1.07660951895694</v>
      </c>
      <c r="Q3114" s="86">
        <v>5102.0598896953898</v>
      </c>
      <c r="R3114" s="44">
        <v>5905.3471618693002</v>
      </c>
      <c r="S3114" s="45">
        <v>5556.4314209313097</v>
      </c>
      <c r="T3114" s="140">
        <v>1.08905648719522</v>
      </c>
      <c r="U3114" s="44">
        <v>5913.7141516177498</v>
      </c>
      <c r="V3114" s="45">
        <v>5493.1670148276999</v>
      </c>
      <c r="W3114" s="99">
        <v>1.0766567099540001</v>
      </c>
      <c r="X3114" s="86">
        <v>5111.1051429152803</v>
      </c>
      <c r="Y3114" s="44">
        <v>5915.8165333751804</v>
      </c>
      <c r="Z3114" s="45">
        <v>5566.5547932641502</v>
      </c>
      <c r="AA3114" s="46">
        <v>1.0891098182513801</v>
      </c>
      <c r="AB3114" s="139">
        <v>5924.1983566502104</v>
      </c>
      <c r="AC3114" s="45">
        <v>5503.1405201259104</v>
      </c>
      <c r="AD3114" s="99">
        <v>1.07670266336705</v>
      </c>
      <c r="AE3114" s="142">
        <v>5124.7439552543701</v>
      </c>
      <c r="AF3114" s="44">
        <v>5931.6026910211503</v>
      </c>
      <c r="AG3114" s="45">
        <v>5581.6078118372898</v>
      </c>
      <c r="AH3114" s="140">
        <v>1.0891486209988099</v>
      </c>
      <c r="AI3114" s="44">
        <v>5940.0068809099603</v>
      </c>
      <c r="AJ3114" s="45">
        <v>5517.9985769243904</v>
      </c>
      <c r="AK3114" s="46">
        <v>1.07673644285522</v>
      </c>
    </row>
    <row r="3115" spans="1:37" x14ac:dyDescent="0.2">
      <c r="A3115" s="35" t="s">
        <v>4127</v>
      </c>
      <c r="B3115" s="35" t="s">
        <v>10178</v>
      </c>
      <c r="C3115" s="85" t="s">
        <v>935</v>
      </c>
      <c r="D3115" s="85" t="s">
        <v>935</v>
      </c>
      <c r="E3115" s="85" t="s">
        <v>12902</v>
      </c>
      <c r="F3115" s="85" t="s">
        <v>174</v>
      </c>
      <c r="G3115" s="85" t="s">
        <v>174</v>
      </c>
      <c r="H3115" s="840">
        <v>1.1574437167616001</v>
      </c>
      <c r="I3115" s="840">
        <v>1.15908364062164</v>
      </c>
      <c r="J3115" s="86">
        <v>9242</v>
      </c>
      <c r="K3115" s="44">
        <v>10697.0948303107</v>
      </c>
      <c r="L3115" s="45">
        <v>10064.545195324201</v>
      </c>
      <c r="M3115" s="46">
        <v>1.0890007785462299</v>
      </c>
      <c r="N3115" s="139">
        <v>10712.2510066252</v>
      </c>
      <c r="O3115" s="45">
        <v>9950.02517420002</v>
      </c>
      <c r="P3115" s="99">
        <v>1.07660951895694</v>
      </c>
      <c r="Q3115" s="86">
        <v>9265.2454480970991</v>
      </c>
      <c r="R3115" s="44">
        <v>10724.000128154001</v>
      </c>
      <c r="S3115" s="45">
        <v>10090.375660706201</v>
      </c>
      <c r="T3115" s="140">
        <v>1.08905648719522</v>
      </c>
      <c r="U3115" s="44">
        <v>10739.1944252334</v>
      </c>
      <c r="V3115" s="45">
        <v>9975.4886810644894</v>
      </c>
      <c r="W3115" s="99">
        <v>1.0766567099540001</v>
      </c>
      <c r="X3115" s="86">
        <v>9292.8813630880104</v>
      </c>
      <c r="Y3115" s="44">
        <v>10755.9871443172</v>
      </c>
      <c r="Z3115" s="45">
        <v>10120.9683323844</v>
      </c>
      <c r="AA3115" s="46">
        <v>1.0891098182513801</v>
      </c>
      <c r="AB3115" s="139">
        <v>10771.226762193</v>
      </c>
      <c r="AC3115" s="45">
        <v>10005.6701139909</v>
      </c>
      <c r="AD3115" s="99">
        <v>1.07670266336705</v>
      </c>
      <c r="AE3115" s="142">
        <v>9331.3434814556695</v>
      </c>
      <c r="AF3115" s="44">
        <v>10800.5048815552</v>
      </c>
      <c r="AG3115" s="45">
        <v>10163.219884893701</v>
      </c>
      <c r="AH3115" s="140">
        <v>1.0891486209988099</v>
      </c>
      <c r="AI3115" s="44">
        <v>10815.8075743766</v>
      </c>
      <c r="AJ3115" s="45">
        <v>10047.3975872828</v>
      </c>
      <c r="AK3115" s="46">
        <v>1.07673644285522</v>
      </c>
    </row>
    <row r="3116" spans="1:37" x14ac:dyDescent="0.2">
      <c r="A3116" s="35" t="s">
        <v>4126</v>
      </c>
      <c r="B3116" s="35" t="s">
        <v>10177</v>
      </c>
      <c r="C3116" s="85" t="s">
        <v>935</v>
      </c>
      <c r="D3116" s="85" t="s">
        <v>935</v>
      </c>
      <c r="E3116" s="85" t="s">
        <v>12902</v>
      </c>
      <c r="F3116" s="85" t="s">
        <v>180</v>
      </c>
      <c r="G3116" s="85" t="s">
        <v>180</v>
      </c>
      <c r="H3116" s="840">
        <v>1.1571095841777601</v>
      </c>
      <c r="I3116" s="840">
        <v>1.1585384590263701</v>
      </c>
      <c r="J3116" s="86">
        <v>7163.5</v>
      </c>
      <c r="K3116" s="44">
        <v>8288.9545062574107</v>
      </c>
      <c r="L3116" s="45">
        <v>7798.8050562875296</v>
      </c>
      <c r="M3116" s="46">
        <v>1.0886864041722</v>
      </c>
      <c r="N3116" s="139">
        <v>8299.1902512354009</v>
      </c>
      <c r="O3116" s="45">
        <v>7708.6647684222999</v>
      </c>
      <c r="P3116" s="99">
        <v>1.0761031295347701</v>
      </c>
      <c r="Q3116" s="86">
        <v>7153.1162715628298</v>
      </c>
      <c r="R3116" s="44">
        <v>8276.9393945632692</v>
      </c>
      <c r="S3116" s="45">
        <v>7787.8988077201602</v>
      </c>
      <c r="T3116" s="140">
        <v>1.0887420967391399</v>
      </c>
      <c r="U3116" s="44">
        <v>8287.1603024928609</v>
      </c>
      <c r="V3116" s="45">
        <v>7697.8282096692401</v>
      </c>
      <c r="W3116" s="99">
        <v>1.07615029833527</v>
      </c>
      <c r="X3116" s="86">
        <v>7145.0938991737803</v>
      </c>
      <c r="Y3116" s="44">
        <v>8267.6566305840606</v>
      </c>
      <c r="Z3116" s="45">
        <v>7779.5454585848101</v>
      </c>
      <c r="AA3116" s="46">
        <v>1.0887954123996</v>
      </c>
      <c r="AB3116" s="139">
        <v>8277.8660755475103</v>
      </c>
      <c r="AC3116" s="45">
        <v>7689.5231182433799</v>
      </c>
      <c r="AD3116" s="99">
        <v>1.0761962301338801</v>
      </c>
      <c r="AE3116" s="142">
        <v>7142.0397141856301</v>
      </c>
      <c r="AF3116" s="44">
        <v>8264.1226038624209</v>
      </c>
      <c r="AG3116" s="45">
        <v>7776.4971267417404</v>
      </c>
      <c r="AH3116" s="140">
        <v>1.0888342039454</v>
      </c>
      <c r="AI3116" s="44">
        <v>8274.3276847777597</v>
      </c>
      <c r="AJ3116" s="45">
        <v>7686.4773568436403</v>
      </c>
      <c r="AK3116" s="46">
        <v>1.0762299937336699</v>
      </c>
    </row>
    <row r="3117" spans="1:37" x14ac:dyDescent="0.2">
      <c r="A3117" s="35" t="s">
        <v>4125</v>
      </c>
      <c r="B3117" s="35" t="s">
        <v>10176</v>
      </c>
      <c r="C3117" s="85" t="s">
        <v>935</v>
      </c>
      <c r="D3117" s="85" t="s">
        <v>935</v>
      </c>
      <c r="E3117" s="85" t="s">
        <v>12902</v>
      </c>
      <c r="F3117" s="85" t="s">
        <v>180</v>
      </c>
      <c r="G3117" s="85" t="s">
        <v>180</v>
      </c>
      <c r="H3117" s="840">
        <v>1.1571095841777601</v>
      </c>
      <c r="I3117" s="840">
        <v>1.1585384590263701</v>
      </c>
      <c r="J3117" s="86">
        <v>7140.3333333333303</v>
      </c>
      <c r="K3117" s="44">
        <v>8262.1481342239604</v>
      </c>
      <c r="L3117" s="45">
        <v>7773.58382125754</v>
      </c>
      <c r="M3117" s="46">
        <v>1.0886864041722</v>
      </c>
      <c r="N3117" s="139">
        <v>8272.3507769346306</v>
      </c>
      <c r="O3117" s="45">
        <v>7683.7350459214103</v>
      </c>
      <c r="P3117" s="99">
        <v>1.0761031295347701</v>
      </c>
      <c r="Q3117" s="86">
        <v>7135.8239431534103</v>
      </c>
      <c r="R3117" s="44">
        <v>8256.9302756279794</v>
      </c>
      <c r="S3117" s="45">
        <v>7769.0719218301801</v>
      </c>
      <c r="T3117" s="140">
        <v>1.0887420967391399</v>
      </c>
      <c r="U3117" s="44">
        <v>8267.1264749844304</v>
      </c>
      <c r="V3117" s="45">
        <v>7679.2190652925301</v>
      </c>
      <c r="W3117" s="99">
        <v>1.07615029833527</v>
      </c>
      <c r="X3117" s="86">
        <v>7131.5237737183497</v>
      </c>
      <c r="Y3117" s="44">
        <v>8251.9545083610792</v>
      </c>
      <c r="Z3117" s="45">
        <v>7764.7703682432402</v>
      </c>
      <c r="AA3117" s="46">
        <v>1.0887954123996</v>
      </c>
      <c r="AB3117" s="139">
        <v>8262.1445633135809</v>
      </c>
      <c r="AC3117" s="45">
        <v>7674.9190003858002</v>
      </c>
      <c r="AD3117" s="99">
        <v>1.0761962301338801</v>
      </c>
      <c r="AE3117" s="142">
        <v>7134.5143713116404</v>
      </c>
      <c r="AF3117" s="44">
        <v>8255.4149574986895</v>
      </c>
      <c r="AG3117" s="45">
        <v>7768.3032760241103</v>
      </c>
      <c r="AH3117" s="140">
        <v>1.0888342039454</v>
      </c>
      <c r="AI3117" s="44">
        <v>8265.6092856408795</v>
      </c>
      <c r="AJ3117" s="45">
        <v>7678.3783571295198</v>
      </c>
      <c r="AK3117" s="46">
        <v>1.0762299937336699</v>
      </c>
    </row>
    <row r="3118" spans="1:37" x14ac:dyDescent="0.2">
      <c r="A3118" s="35" t="s">
        <v>4124</v>
      </c>
      <c r="B3118" s="35" t="s">
        <v>10175</v>
      </c>
      <c r="C3118" s="85" t="s">
        <v>935</v>
      </c>
      <c r="D3118" s="85" t="s">
        <v>935</v>
      </c>
      <c r="E3118" s="85" t="s">
        <v>12902</v>
      </c>
      <c r="F3118" s="85" t="s">
        <v>179</v>
      </c>
      <c r="G3118" s="85" t="s">
        <v>179</v>
      </c>
      <c r="H3118" s="840">
        <v>1.15343973974926</v>
      </c>
      <c r="I3118" s="840">
        <v>1.1575471231554999</v>
      </c>
      <c r="J3118" s="86">
        <v>16566.333333333299</v>
      </c>
      <c r="K3118" s="44">
        <v>19108.267208599598</v>
      </c>
      <c r="L3118" s="45">
        <v>17978.341033338002</v>
      </c>
      <c r="M3118" s="46">
        <v>1.0852335680801199</v>
      </c>
      <c r="N3118" s="139">
        <v>19176.311491234999</v>
      </c>
      <c r="O3118" s="45">
        <v>17811.8289020751</v>
      </c>
      <c r="P3118" s="99">
        <v>1.07518233176171</v>
      </c>
      <c r="Q3118" s="86">
        <v>16549.327740011799</v>
      </c>
      <c r="R3118" s="44">
        <v>19088.6522814645</v>
      </c>
      <c r="S3118" s="45">
        <v>17960.804744015601</v>
      </c>
      <c r="T3118" s="140">
        <v>1.0852890840146501</v>
      </c>
      <c r="U3118" s="44">
        <v>19156.626715608101</v>
      </c>
      <c r="V3118" s="45">
        <v>17794.324732580899</v>
      </c>
      <c r="W3118" s="99">
        <v>1.07522946020092</v>
      </c>
      <c r="X3118" s="86">
        <v>16545.997945618601</v>
      </c>
      <c r="Y3118" s="44">
        <v>19084.811564286101</v>
      </c>
      <c r="Z3118" s="45">
        <v>17958.070317489801</v>
      </c>
      <c r="AA3118" s="46">
        <v>1.0853422305812099</v>
      </c>
      <c r="AB3118" s="139">
        <v>19152.772321687498</v>
      </c>
      <c r="AC3118" s="45">
        <v>17791.503776693698</v>
      </c>
      <c r="AD3118" s="99">
        <v>1.0752753526966901</v>
      </c>
      <c r="AE3118" s="142">
        <v>16557.4593337939</v>
      </c>
      <c r="AF3118" s="44">
        <v>19098.031584880198</v>
      </c>
      <c r="AG3118" s="45">
        <v>17971.150098478902</v>
      </c>
      <c r="AH3118" s="140">
        <v>1.08538089909722</v>
      </c>
      <c r="AI3118" s="44">
        <v>19166.0394185972</v>
      </c>
      <c r="AJ3118" s="45">
        <v>17804.386485979099</v>
      </c>
      <c r="AK3118" s="46">
        <v>1.0753090874057201</v>
      </c>
    </row>
    <row r="3119" spans="1:37" x14ac:dyDescent="0.2">
      <c r="A3119" s="35" t="s">
        <v>4123</v>
      </c>
      <c r="B3119" s="35" t="s">
        <v>10174</v>
      </c>
      <c r="C3119" s="85" t="s">
        <v>935</v>
      </c>
      <c r="D3119" s="85" t="s">
        <v>935</v>
      </c>
      <c r="E3119" s="85" t="s">
        <v>12902</v>
      </c>
      <c r="F3119" s="85" t="s">
        <v>179</v>
      </c>
      <c r="G3119" s="85" t="s">
        <v>179</v>
      </c>
      <c r="H3119" s="840">
        <v>1.15343973974926</v>
      </c>
      <c r="I3119" s="840">
        <v>1.1575471231554999</v>
      </c>
      <c r="J3119" s="86">
        <v>15642.083333333299</v>
      </c>
      <c r="K3119" s="44">
        <v>18042.200529136298</v>
      </c>
      <c r="L3119" s="45">
        <v>16975.313908039901</v>
      </c>
      <c r="M3119" s="46">
        <v>1.0852335680801199</v>
      </c>
      <c r="N3119" s="139">
        <v>18106.448562658501</v>
      </c>
      <c r="O3119" s="45">
        <v>16818.0916319444</v>
      </c>
      <c r="P3119" s="99">
        <v>1.07518233176171</v>
      </c>
      <c r="Q3119" s="86">
        <v>15661.769719596699</v>
      </c>
      <c r="R3119" s="44">
        <v>18064.9075893845</v>
      </c>
      <c r="S3119" s="45">
        <v>16997.5477130295</v>
      </c>
      <c r="T3119" s="140">
        <v>1.0852890840146501</v>
      </c>
      <c r="U3119" s="44">
        <v>18129.236482443001</v>
      </c>
      <c r="V3119" s="45">
        <v>16839.996201393002</v>
      </c>
      <c r="W3119" s="99">
        <v>1.07522946020092</v>
      </c>
      <c r="X3119" s="86">
        <v>15675.7903420312</v>
      </c>
      <c r="Y3119" s="44">
        <v>18081.079532476499</v>
      </c>
      <c r="Z3119" s="45">
        <v>17013.597255943499</v>
      </c>
      <c r="AA3119" s="46">
        <v>1.0853422305812099</v>
      </c>
      <c r="AB3119" s="139">
        <v>18145.4660136069</v>
      </c>
      <c r="AC3119" s="45">
        <v>16855.790988827001</v>
      </c>
      <c r="AD3119" s="99">
        <v>1.0752753526966901</v>
      </c>
      <c r="AE3119" s="142">
        <v>15716.821921995601</v>
      </c>
      <c r="AF3119" s="44">
        <v>18128.4069873921</v>
      </c>
      <c r="AG3119" s="45">
        <v>17058.738308646502</v>
      </c>
      <c r="AH3119" s="140">
        <v>1.08538089909722</v>
      </c>
      <c r="AI3119" s="44">
        <v>18192.962000953201</v>
      </c>
      <c r="AJ3119" s="45">
        <v>16900.441437859201</v>
      </c>
      <c r="AK3119" s="46">
        <v>1.0753090874057201</v>
      </c>
    </row>
    <row r="3120" spans="1:37" x14ac:dyDescent="0.2">
      <c r="A3120" s="35" t="s">
        <v>4122</v>
      </c>
      <c r="B3120" s="35" t="s">
        <v>10173</v>
      </c>
      <c r="C3120" s="85" t="s">
        <v>935</v>
      </c>
      <c r="D3120" s="85" t="s">
        <v>935</v>
      </c>
      <c r="E3120" s="85" t="s">
        <v>12902</v>
      </c>
      <c r="F3120" s="85" t="s">
        <v>174</v>
      </c>
      <c r="G3120" s="85" t="s">
        <v>174</v>
      </c>
      <c r="H3120" s="840">
        <v>1.1574437167616001</v>
      </c>
      <c r="I3120" s="840">
        <v>1.15908364062164</v>
      </c>
      <c r="J3120" s="86">
        <v>7305.1666666666697</v>
      </c>
      <c r="K3120" s="44">
        <v>8455.3192582295997</v>
      </c>
      <c r="L3120" s="45">
        <v>7955.3321874099402</v>
      </c>
      <c r="M3120" s="46">
        <v>1.0890007785462299</v>
      </c>
      <c r="N3120" s="139">
        <v>8467.2991753478109</v>
      </c>
      <c r="O3120" s="45">
        <v>7864.8119709002603</v>
      </c>
      <c r="P3120" s="99">
        <v>1.07660951895694</v>
      </c>
      <c r="Q3120" s="86">
        <v>7337.4093503826798</v>
      </c>
      <c r="R3120" s="44">
        <v>8492.6383499082294</v>
      </c>
      <c r="S3120" s="45">
        <v>7990.8532522411597</v>
      </c>
      <c r="T3120" s="140">
        <v>1.08905648719522</v>
      </c>
      <c r="U3120" s="44">
        <v>8504.6711425727899</v>
      </c>
      <c r="V3120" s="45">
        <v>7899.8710107687302</v>
      </c>
      <c r="W3120" s="99">
        <v>1.0766567099540001</v>
      </c>
      <c r="X3120" s="86">
        <v>7370.2754254804504</v>
      </c>
      <c r="Y3120" s="44">
        <v>8530.6789820247595</v>
      </c>
      <c r="Z3120" s="45">
        <v>8027.0393291076198</v>
      </c>
      <c r="AA3120" s="46">
        <v>1.0891098182513801</v>
      </c>
      <c r="AB3120" s="139">
        <v>8542.7656725500601</v>
      </c>
      <c r="AC3120" s="45">
        <v>7935.5951803635298</v>
      </c>
      <c r="AD3120" s="99">
        <v>1.07670266336705</v>
      </c>
      <c r="AE3120" s="142">
        <v>7416.3580430527099</v>
      </c>
      <c r="AF3120" s="44">
        <v>8584.0170181856993</v>
      </c>
      <c r="AG3120" s="45">
        <v>8077.51613542429</v>
      </c>
      <c r="AH3120" s="140">
        <v>1.0891486209988099</v>
      </c>
      <c r="AI3120" s="44">
        <v>8596.1792806950798</v>
      </c>
      <c r="AJ3120" s="45">
        <v>7985.4629782172897</v>
      </c>
      <c r="AK3120" s="46">
        <v>1.07673644285522</v>
      </c>
    </row>
    <row r="3121" spans="1:37" x14ac:dyDescent="0.2">
      <c r="A3121" s="35" t="s">
        <v>4121</v>
      </c>
      <c r="B3121" s="35" t="s">
        <v>10172</v>
      </c>
      <c r="C3121" s="85" t="s">
        <v>935</v>
      </c>
      <c r="D3121" s="85" t="s">
        <v>935</v>
      </c>
      <c r="E3121" s="85" t="s">
        <v>12902</v>
      </c>
      <c r="F3121" s="85" t="s">
        <v>180</v>
      </c>
      <c r="G3121" s="85" t="s">
        <v>180</v>
      </c>
      <c r="H3121" s="840">
        <v>1.1571095841777601</v>
      </c>
      <c r="I3121" s="840">
        <v>1.1585384590263701</v>
      </c>
      <c r="J3121" s="86">
        <v>6020.5</v>
      </c>
      <c r="K3121" s="44">
        <v>6966.3782515422299</v>
      </c>
      <c r="L3121" s="45">
        <v>6554.4364963187099</v>
      </c>
      <c r="M3121" s="46">
        <v>1.0886864041722</v>
      </c>
      <c r="N3121" s="139">
        <v>6974.9807925682599</v>
      </c>
      <c r="O3121" s="45">
        <v>6478.6788913640603</v>
      </c>
      <c r="P3121" s="99">
        <v>1.0761031295347701</v>
      </c>
      <c r="Q3121" s="86">
        <v>5997.0997038590904</v>
      </c>
      <c r="R3121" s="44">
        <v>6939.3015446049803</v>
      </c>
      <c r="S3121" s="45">
        <v>6529.2949059332004</v>
      </c>
      <c r="T3121" s="140">
        <v>1.0887420967391399</v>
      </c>
      <c r="U3121" s="44">
        <v>6947.8706495364104</v>
      </c>
      <c r="V3121" s="45">
        <v>6453.78063545434</v>
      </c>
      <c r="W3121" s="99">
        <v>1.07615029833527</v>
      </c>
      <c r="X3121" s="86">
        <v>5975.9066161070896</v>
      </c>
      <c r="Y3121" s="44">
        <v>6914.77881964882</v>
      </c>
      <c r="Z3121" s="45">
        <v>6506.5397085458299</v>
      </c>
      <c r="AA3121" s="46">
        <v>1.0887954123996</v>
      </c>
      <c r="AB3121" s="139">
        <v>6923.3176423101904</v>
      </c>
      <c r="AC3121" s="45">
        <v>6431.2481718865301</v>
      </c>
      <c r="AD3121" s="99">
        <v>1.0761962301338801</v>
      </c>
      <c r="AE3121" s="142">
        <v>5959.1549556113596</v>
      </c>
      <c r="AF3121" s="44">
        <v>6895.3953127383202</v>
      </c>
      <c r="AG3121" s="45">
        <v>6488.5317422803701</v>
      </c>
      <c r="AH3121" s="140">
        <v>1.0888342039454</v>
      </c>
      <c r="AI3121" s="44">
        <v>6903.9101993733402</v>
      </c>
      <c r="AJ3121" s="45">
        <v>6413.4213005355896</v>
      </c>
      <c r="AK3121" s="46">
        <v>1.0762299937336699</v>
      </c>
    </row>
    <row r="3122" spans="1:37" x14ac:dyDescent="0.2">
      <c r="A3122" s="35" t="s">
        <v>4120</v>
      </c>
      <c r="B3122" s="35" t="s">
        <v>10171</v>
      </c>
      <c r="C3122" s="85" t="s">
        <v>935</v>
      </c>
      <c r="D3122" s="85" t="s">
        <v>935</v>
      </c>
      <c r="E3122" s="85" t="s">
        <v>12902</v>
      </c>
      <c r="F3122" s="85" t="s">
        <v>180</v>
      </c>
      <c r="G3122" s="85" t="s">
        <v>180</v>
      </c>
      <c r="H3122" s="840">
        <v>1.1571095841777601</v>
      </c>
      <c r="I3122" s="840">
        <v>1.1585384590263701</v>
      </c>
      <c r="J3122" s="86">
        <v>10855.166666666701</v>
      </c>
      <c r="K3122" s="44">
        <v>12560.617387847</v>
      </c>
      <c r="L3122" s="45">
        <v>11817.8723650232</v>
      </c>
      <c r="M3122" s="46">
        <v>1.0886864041722</v>
      </c>
      <c r="N3122" s="139">
        <v>12576.128062474399</v>
      </c>
      <c r="O3122" s="45">
        <v>11681.278821621499</v>
      </c>
      <c r="P3122" s="99">
        <v>1.0761031295347701</v>
      </c>
      <c r="Q3122" s="86">
        <v>10864.2917266232</v>
      </c>
      <c r="R3122" s="44">
        <v>12571.176082178899</v>
      </c>
      <c r="S3122" s="45">
        <v>11828.411754029399</v>
      </c>
      <c r="T3122" s="140">
        <v>1.0887420967391399</v>
      </c>
      <c r="U3122" s="44">
        <v>12586.699795375</v>
      </c>
      <c r="V3122" s="45">
        <v>11691.610782807</v>
      </c>
      <c r="W3122" s="99">
        <v>1.07615029833527</v>
      </c>
      <c r="X3122" s="86">
        <v>10874.6925338859</v>
      </c>
      <c r="Y3122" s="44">
        <v>12583.2109559457</v>
      </c>
      <c r="Z3122" s="45">
        <v>11840.3153421511</v>
      </c>
      <c r="AA3122" s="46">
        <v>1.0887954123996</v>
      </c>
      <c r="AB3122" s="139">
        <v>12598.749530593699</v>
      </c>
      <c r="AC3122" s="45">
        <v>11703.303108833001</v>
      </c>
      <c r="AD3122" s="99">
        <v>1.0761962301338801</v>
      </c>
      <c r="AE3122" s="142">
        <v>10899.0579140543</v>
      </c>
      <c r="AF3122" s="44">
        <v>12611.404370860801</v>
      </c>
      <c r="AG3122" s="45">
        <v>11867.2670476041</v>
      </c>
      <c r="AH3122" s="140">
        <v>1.0888342039454</v>
      </c>
      <c r="AI3122" s="44">
        <v>12626.977760587701</v>
      </c>
      <c r="AJ3122" s="45">
        <v>11729.8930305456</v>
      </c>
      <c r="AK3122" s="46">
        <v>1.0762299937336699</v>
      </c>
    </row>
    <row r="3123" spans="1:37" x14ac:dyDescent="0.2">
      <c r="A3123" s="35" t="s">
        <v>4119</v>
      </c>
      <c r="B3123" s="35" t="s">
        <v>10170</v>
      </c>
      <c r="C3123" s="85" t="s">
        <v>935</v>
      </c>
      <c r="D3123" s="85" t="s">
        <v>935</v>
      </c>
      <c r="E3123" s="85" t="s">
        <v>12902</v>
      </c>
      <c r="F3123" s="85" t="s">
        <v>179</v>
      </c>
      <c r="G3123" s="85" t="s">
        <v>179</v>
      </c>
      <c r="H3123" s="840">
        <v>1.15343973974926</v>
      </c>
      <c r="I3123" s="840">
        <v>1.1575471231554999</v>
      </c>
      <c r="J3123" s="86">
        <v>12063.166666666701</v>
      </c>
      <c r="K3123" s="44">
        <v>13914.135820551999</v>
      </c>
      <c r="L3123" s="45">
        <v>13091.353404011799</v>
      </c>
      <c r="M3123" s="46">
        <v>1.0852335680801199</v>
      </c>
      <c r="N3123" s="139">
        <v>13963.6838711453</v>
      </c>
      <c r="O3123" s="45">
        <v>12970.1036650969</v>
      </c>
      <c r="P3123" s="99">
        <v>1.07518233176171</v>
      </c>
      <c r="Q3123" s="86">
        <v>12083.282901890199</v>
      </c>
      <c r="R3123" s="44">
        <v>13937.338685672999</v>
      </c>
      <c r="S3123" s="45">
        <v>13113.855032482301</v>
      </c>
      <c r="T3123" s="140">
        <v>1.0852890840146501</v>
      </c>
      <c r="U3123" s="44">
        <v>13986.969361357</v>
      </c>
      <c r="V3123" s="45">
        <v>12992.3017520544</v>
      </c>
      <c r="W3123" s="99">
        <v>1.07522946020092</v>
      </c>
      <c r="X3123" s="86">
        <v>12105.004011712301</v>
      </c>
      <c r="Y3123" s="44">
        <v>13962.392676933199</v>
      </c>
      <c r="Z3123" s="45">
        <v>13138.072055266301</v>
      </c>
      <c r="AA3123" s="46">
        <v>1.0853422305812099</v>
      </c>
      <c r="AB3123" s="139">
        <v>14012.1125695433</v>
      </c>
      <c r="AC3123" s="45">
        <v>13016.212458088799</v>
      </c>
      <c r="AD3123" s="99">
        <v>1.0752753526966901</v>
      </c>
      <c r="AE3123" s="142">
        <v>12146.035692588701</v>
      </c>
      <c r="AF3123" s="44">
        <v>14009.720248244799</v>
      </c>
      <c r="AG3123" s="45">
        <v>13183.0751404889</v>
      </c>
      <c r="AH3123" s="140">
        <v>1.08538089909722</v>
      </c>
      <c r="AI3123" s="44">
        <v>14059.608673700001</v>
      </c>
      <c r="AJ3123" s="45">
        <v>13060.7425561948</v>
      </c>
      <c r="AK3123" s="46">
        <v>1.0753090874057201</v>
      </c>
    </row>
    <row r="3124" spans="1:37" x14ac:dyDescent="0.2">
      <c r="A3124" s="35" t="s">
        <v>4118</v>
      </c>
      <c r="B3124" s="35" t="s">
        <v>10169</v>
      </c>
      <c r="C3124" s="85" t="s">
        <v>935</v>
      </c>
      <c r="D3124" s="85" t="s">
        <v>935</v>
      </c>
      <c r="E3124" s="85" t="s">
        <v>12902</v>
      </c>
      <c r="F3124" s="85" t="s">
        <v>174</v>
      </c>
      <c r="G3124" s="85" t="s">
        <v>174</v>
      </c>
      <c r="H3124" s="840">
        <v>1.1574437167616001</v>
      </c>
      <c r="I3124" s="840">
        <v>1.15908364062164</v>
      </c>
      <c r="J3124" s="86">
        <v>11920.166666666701</v>
      </c>
      <c r="K3124" s="44">
        <v>13796.9220110844</v>
      </c>
      <c r="L3124" s="45">
        <v>12981.0707804008</v>
      </c>
      <c r="M3124" s="46">
        <v>1.0890007785462299</v>
      </c>
      <c r="N3124" s="139">
        <v>13816.4701768167</v>
      </c>
      <c r="O3124" s="45">
        <v>12833.3649008865</v>
      </c>
      <c r="P3124" s="99">
        <v>1.07660951895694</v>
      </c>
      <c r="Q3124" s="86">
        <v>11940.035330422699</v>
      </c>
      <c r="R3124" s="44">
        <v>13819.918871109299</v>
      </c>
      <c r="S3124" s="45">
        <v>13003.3729339371</v>
      </c>
      <c r="T3124" s="140">
        <v>1.08905648719522</v>
      </c>
      <c r="U3124" s="44">
        <v>13839.4996199373</v>
      </c>
      <c r="V3124" s="45">
        <v>12855.3191555875</v>
      </c>
      <c r="W3124" s="99">
        <v>1.0766567099540001</v>
      </c>
      <c r="X3124" s="86">
        <v>11960.085611595699</v>
      </c>
      <c r="Y3124" s="44">
        <v>13843.1259430723</v>
      </c>
      <c r="Z3124" s="45">
        <v>13025.846666715899</v>
      </c>
      <c r="AA3124" s="46">
        <v>1.0891098182513801</v>
      </c>
      <c r="AB3124" s="139">
        <v>13862.7395728348</v>
      </c>
      <c r="AC3124" s="45">
        <v>12877.4560321031</v>
      </c>
      <c r="AD3124" s="99">
        <v>1.07670266336705</v>
      </c>
      <c r="AE3124" s="142">
        <v>11991.532217976101</v>
      </c>
      <c r="AF3124" s="44">
        <v>13879.5236200407</v>
      </c>
      <c r="AG3124" s="45">
        <v>13060.560778871401</v>
      </c>
      <c r="AH3124" s="140">
        <v>1.0891486209988099</v>
      </c>
      <c r="AI3124" s="44">
        <v>13899.188819843301</v>
      </c>
      <c r="AJ3124" s="45">
        <v>12911.719744767301</v>
      </c>
      <c r="AK3124" s="46">
        <v>1.07673644285522</v>
      </c>
    </row>
    <row r="3125" spans="1:37" x14ac:dyDescent="0.2">
      <c r="A3125" s="35" t="s">
        <v>4117</v>
      </c>
      <c r="B3125" s="35" t="s">
        <v>10168</v>
      </c>
      <c r="C3125" s="85" t="s">
        <v>935</v>
      </c>
      <c r="D3125" s="85" t="s">
        <v>935</v>
      </c>
      <c r="E3125" s="85" t="s">
        <v>12902</v>
      </c>
      <c r="F3125" s="85" t="s">
        <v>179</v>
      </c>
      <c r="G3125" s="85" t="s">
        <v>179</v>
      </c>
      <c r="H3125" s="840">
        <v>1.15343973974926</v>
      </c>
      <c r="I3125" s="840">
        <v>1.1575471231554999</v>
      </c>
      <c r="J3125" s="86">
        <v>6357.8333333333303</v>
      </c>
      <c r="K3125" s="44">
        <v>7333.3776253691904</v>
      </c>
      <c r="L3125" s="45">
        <v>6899.7341535920596</v>
      </c>
      <c r="M3125" s="46">
        <v>1.0852335680801199</v>
      </c>
      <c r="N3125" s="139">
        <v>7359.4916845021198</v>
      </c>
      <c r="O3125" s="45">
        <v>6835.8300682856798</v>
      </c>
      <c r="P3125" s="99">
        <v>1.07518233176171</v>
      </c>
      <c r="Q3125" s="86">
        <v>6350.2026296601098</v>
      </c>
      <c r="R3125" s="44">
        <v>7324.5760685102396</v>
      </c>
      <c r="S3125" s="45">
        <v>6891.8055952512404</v>
      </c>
      <c r="T3125" s="140">
        <v>1.0852890840146501</v>
      </c>
      <c r="U3125" s="44">
        <v>7350.6587854175204</v>
      </c>
      <c r="V3125" s="45">
        <v>6827.92494565587</v>
      </c>
      <c r="W3125" s="99">
        <v>1.07522946020092</v>
      </c>
      <c r="X3125" s="86">
        <v>6344.29817157252</v>
      </c>
      <c r="Y3125" s="44">
        <v>7317.7656319103398</v>
      </c>
      <c r="Z3125" s="45">
        <v>6885.7347290068101</v>
      </c>
      <c r="AA3125" s="46">
        <v>1.0853422305812099</v>
      </c>
      <c r="AB3125" s="139">
        <v>7343.8240969444496</v>
      </c>
      <c r="AC3125" s="45">
        <v>6821.8674540505999</v>
      </c>
      <c r="AD3125" s="99">
        <v>1.0752753526966901</v>
      </c>
      <c r="AE3125" s="142">
        <v>6343.7043669101204</v>
      </c>
      <c r="AF3125" s="44">
        <v>7317.08071401508</v>
      </c>
      <c r="AG3125" s="45">
        <v>6885.3355493639001</v>
      </c>
      <c r="AH3125" s="140">
        <v>1.08538089909722</v>
      </c>
      <c r="AI3125" s="44">
        <v>7343.13674006577</v>
      </c>
      <c r="AJ3125" s="45">
        <v>6821.4429535537702</v>
      </c>
      <c r="AK3125" s="46">
        <v>1.0753090874057201</v>
      </c>
    </row>
    <row r="3126" spans="1:37" x14ac:dyDescent="0.2">
      <c r="A3126" s="35" t="s">
        <v>4116</v>
      </c>
      <c r="B3126" s="35" t="s">
        <v>13046</v>
      </c>
      <c r="C3126" s="85" t="s">
        <v>935</v>
      </c>
      <c r="D3126" s="85" t="s">
        <v>935</v>
      </c>
      <c r="E3126" s="85" t="s">
        <v>12902</v>
      </c>
      <c r="F3126" s="85" t="s">
        <v>174</v>
      </c>
      <c r="G3126" s="85" t="s">
        <v>174</v>
      </c>
      <c r="H3126" s="840">
        <v>1.1574437167616001</v>
      </c>
      <c r="I3126" s="840">
        <v>1.15908364062164</v>
      </c>
      <c r="J3126" s="86">
        <v>6874</v>
      </c>
      <c r="K3126" s="44">
        <v>7956.26810901922</v>
      </c>
      <c r="L3126" s="45">
        <v>7485.7913517267598</v>
      </c>
      <c r="M3126" s="46">
        <v>1.0890007785462299</v>
      </c>
      <c r="N3126" s="139">
        <v>7967.5409456331199</v>
      </c>
      <c r="O3126" s="45">
        <v>7400.6138333099898</v>
      </c>
      <c r="P3126" s="99">
        <v>1.07660951895694</v>
      </c>
      <c r="Q3126" s="86">
        <v>6884.9775361520597</v>
      </c>
      <c r="R3126" s="44">
        <v>7968.97398926395</v>
      </c>
      <c r="S3126" s="45">
        <v>7498.12944993979</v>
      </c>
      <c r="T3126" s="140">
        <v>1.08905648719522</v>
      </c>
      <c r="U3126" s="44">
        <v>7980.2648282012997</v>
      </c>
      <c r="V3126" s="45">
        <v>7412.7572621806703</v>
      </c>
      <c r="W3126" s="99">
        <v>1.0766567099540001</v>
      </c>
      <c r="X3126" s="86">
        <v>6895.3583442537501</v>
      </c>
      <c r="Y3126" s="44">
        <v>7980.98919037616</v>
      </c>
      <c r="Z3126" s="45">
        <v>7509.8024730883299</v>
      </c>
      <c r="AA3126" s="46">
        <v>1.0891098182513801</v>
      </c>
      <c r="AB3126" s="139">
        <v>7992.2970530484099</v>
      </c>
      <c r="AC3126" s="45">
        <v>7424.25069412823</v>
      </c>
      <c r="AD3126" s="99">
        <v>1.07670266336705</v>
      </c>
      <c r="AE3126" s="142">
        <v>6912.3459800893197</v>
      </c>
      <c r="AF3126" s="44">
        <v>8000.6514227366797</v>
      </c>
      <c r="AG3126" s="45">
        <v>7528.5720920809499</v>
      </c>
      <c r="AH3126" s="140">
        <v>1.0891486209988099</v>
      </c>
      <c r="AI3126" s="44">
        <v>8011.9871438382597</v>
      </c>
      <c r="AJ3126" s="45">
        <v>7442.7748223859699</v>
      </c>
      <c r="AK3126" s="46">
        <v>1.07673644285522</v>
      </c>
    </row>
    <row r="3127" spans="1:37" x14ac:dyDescent="0.2">
      <c r="A3127" s="35" t="s">
        <v>4115</v>
      </c>
      <c r="B3127" s="35" t="s">
        <v>10167</v>
      </c>
      <c r="C3127" s="85" t="s">
        <v>935</v>
      </c>
      <c r="D3127" s="85" t="s">
        <v>935</v>
      </c>
      <c r="E3127" s="85" t="s">
        <v>12902</v>
      </c>
      <c r="F3127" s="85" t="s">
        <v>179</v>
      </c>
      <c r="G3127" s="85" t="s">
        <v>179</v>
      </c>
      <c r="H3127" s="840">
        <v>1.15343973974926</v>
      </c>
      <c r="I3127" s="840">
        <v>1.1575471231554999</v>
      </c>
      <c r="J3127" s="86">
        <v>10726.666666666701</v>
      </c>
      <c r="K3127" s="44">
        <v>12372.563608377101</v>
      </c>
      <c r="L3127" s="45">
        <v>11640.938740272801</v>
      </c>
      <c r="M3127" s="46">
        <v>1.0852335680801199</v>
      </c>
      <c r="N3127" s="139">
        <v>12416.622141047999</v>
      </c>
      <c r="O3127" s="45">
        <v>11533.1224786973</v>
      </c>
      <c r="P3127" s="99">
        <v>1.07518233176171</v>
      </c>
      <c r="Q3127" s="86">
        <v>10721.194546011</v>
      </c>
      <c r="R3127" s="44">
        <v>12366.2518469522</v>
      </c>
      <c r="S3127" s="45">
        <v>11635.5954083831</v>
      </c>
      <c r="T3127" s="140">
        <v>1.0852890840146501</v>
      </c>
      <c r="U3127" s="44">
        <v>12410.287903525401</v>
      </c>
      <c r="V3127" s="45">
        <v>11527.744224416399</v>
      </c>
      <c r="W3127" s="99">
        <v>1.07522946020092</v>
      </c>
      <c r="X3127" s="86">
        <v>10722.768763935601</v>
      </c>
      <c r="Y3127" s="44">
        <v>12368.0676124654</v>
      </c>
      <c r="Z3127" s="45">
        <v>11637.873768256401</v>
      </c>
      <c r="AA3127" s="46">
        <v>1.0853422305812099</v>
      </c>
      <c r="AB3127" s="139">
        <v>12412.110134955299</v>
      </c>
      <c r="AC3127" s="45">
        <v>11529.9289645259</v>
      </c>
      <c r="AD3127" s="99">
        <v>1.0752753526966901</v>
      </c>
      <c r="AE3127" s="142">
        <v>10733.2901675668</v>
      </c>
      <c r="AF3127" s="44">
        <v>12380.2034175316</v>
      </c>
      <c r="AG3127" s="45">
        <v>11649.7081323451</v>
      </c>
      <c r="AH3127" s="140">
        <v>1.08538089909722</v>
      </c>
      <c r="AI3127" s="44">
        <v>12424.289155460199</v>
      </c>
      <c r="AJ3127" s="45">
        <v>11541.604454947001</v>
      </c>
      <c r="AK3127" s="46">
        <v>1.0753090874057201</v>
      </c>
    </row>
    <row r="3128" spans="1:37" x14ac:dyDescent="0.2">
      <c r="A3128" s="35" t="s">
        <v>4114</v>
      </c>
      <c r="B3128" s="35" t="s">
        <v>10166</v>
      </c>
      <c r="C3128" s="85" t="s">
        <v>935</v>
      </c>
      <c r="D3128" s="85" t="s">
        <v>935</v>
      </c>
      <c r="E3128" s="85" t="s">
        <v>12902</v>
      </c>
      <c r="F3128" s="85" t="s">
        <v>180</v>
      </c>
      <c r="G3128" s="85" t="s">
        <v>180</v>
      </c>
      <c r="H3128" s="840">
        <v>1.1571095841777601</v>
      </c>
      <c r="I3128" s="840">
        <v>1.1585384590263701</v>
      </c>
      <c r="J3128" s="86">
        <v>20723.833333333299</v>
      </c>
      <c r="K3128" s="44">
        <v>23979.746170902599</v>
      </c>
      <c r="L3128" s="45">
        <v>22561.755592330599</v>
      </c>
      <c r="M3128" s="46">
        <v>1.0886864041722</v>
      </c>
      <c r="N3128" s="139">
        <v>24009.3579351193</v>
      </c>
      <c r="O3128" s="45">
        <v>22300.981905956902</v>
      </c>
      <c r="P3128" s="99">
        <v>1.0761031295347701</v>
      </c>
      <c r="Q3128" s="86">
        <v>20672.800381397599</v>
      </c>
      <c r="R3128" s="44">
        <v>23920.6954531089</v>
      </c>
      <c r="S3128" s="45">
        <v>22507.348032712402</v>
      </c>
      <c r="T3128" s="140">
        <v>1.0887420967391399</v>
      </c>
      <c r="U3128" s="44">
        <v>23950.234297624102</v>
      </c>
      <c r="V3128" s="45">
        <v>22247.040297866501</v>
      </c>
      <c r="W3128" s="99">
        <v>1.07615029833527</v>
      </c>
      <c r="X3128" s="86">
        <v>20630.2693349047</v>
      </c>
      <c r="Y3128" s="44">
        <v>23871.482371586899</v>
      </c>
      <c r="Z3128" s="45">
        <v>22462.142608412501</v>
      </c>
      <c r="AA3128" s="46">
        <v>1.0887954123996</v>
      </c>
      <c r="AB3128" s="139">
        <v>23900.9604445595</v>
      </c>
      <c r="AC3128" s="45">
        <v>22202.218084871001</v>
      </c>
      <c r="AD3128" s="99">
        <v>1.0761962301338801</v>
      </c>
      <c r="AE3128" s="142">
        <v>20605.577110521201</v>
      </c>
      <c r="AF3128" s="44">
        <v>23842.910762097999</v>
      </c>
      <c r="AG3128" s="45">
        <v>22436.0571499699</v>
      </c>
      <c r="AH3128" s="140">
        <v>1.0888342039454</v>
      </c>
      <c r="AI3128" s="44">
        <v>23872.353552972199</v>
      </c>
      <c r="AJ3128" s="45">
        <v>22176.340124534901</v>
      </c>
      <c r="AK3128" s="46">
        <v>1.0762299937336699</v>
      </c>
    </row>
    <row r="3129" spans="1:37" x14ac:dyDescent="0.2">
      <c r="A3129" s="35" t="s">
        <v>4113</v>
      </c>
      <c r="B3129" s="35" t="s">
        <v>13047</v>
      </c>
      <c r="C3129" s="85" t="s">
        <v>935</v>
      </c>
      <c r="D3129" s="85" t="s">
        <v>935</v>
      </c>
      <c r="E3129" s="85" t="s">
        <v>12902</v>
      </c>
      <c r="F3129" s="85" t="s">
        <v>174</v>
      </c>
      <c r="G3129" s="85" t="s">
        <v>174</v>
      </c>
      <c r="H3129" s="840">
        <v>1.1574437167616001</v>
      </c>
      <c r="I3129" s="840">
        <v>1.15908364062164</v>
      </c>
      <c r="J3129" s="86">
        <v>7647.3333333333303</v>
      </c>
      <c r="K3129" s="44">
        <v>8851.3579166481904</v>
      </c>
      <c r="L3129" s="45">
        <v>8327.9519538025106</v>
      </c>
      <c r="M3129" s="46">
        <v>1.0890007785462299</v>
      </c>
      <c r="N3129" s="139">
        <v>8863.8989610471799</v>
      </c>
      <c r="O3129" s="45">
        <v>8233.1918613033504</v>
      </c>
      <c r="P3129" s="99">
        <v>1.07660951895694</v>
      </c>
      <c r="Q3129" s="86">
        <v>7667.50002870343</v>
      </c>
      <c r="R3129" s="44">
        <v>8874.6997314921591</v>
      </c>
      <c r="S3129" s="45">
        <v>8350.3406468290395</v>
      </c>
      <c r="T3129" s="140">
        <v>1.08905648719522</v>
      </c>
      <c r="U3129" s="44">
        <v>8887.2738477360599</v>
      </c>
      <c r="V3129" s="45">
        <v>8255.2653544760306</v>
      </c>
      <c r="W3129" s="99">
        <v>1.0766567099540001</v>
      </c>
      <c r="X3129" s="86">
        <v>7687.5843249708696</v>
      </c>
      <c r="Y3129" s="44">
        <v>8897.9461740124807</v>
      </c>
      <c r="Z3129" s="45">
        <v>8372.6235669611706</v>
      </c>
      <c r="AA3129" s="46">
        <v>1.0891098182513801</v>
      </c>
      <c r="AB3129" s="139">
        <v>8910.5532269730502</v>
      </c>
      <c r="AC3129" s="45">
        <v>8277.2425175549306</v>
      </c>
      <c r="AD3129" s="99">
        <v>1.07670266336705</v>
      </c>
      <c r="AE3129" s="142">
        <v>7716.6591528936597</v>
      </c>
      <c r="AF3129" s="44">
        <v>8931.5986509076392</v>
      </c>
      <c r="AG3129" s="45">
        <v>8404.5886750919799</v>
      </c>
      <c r="AH3129" s="140">
        <v>1.0891486209988099</v>
      </c>
      <c r="AI3129" s="44">
        <v>8944.2533843722504</v>
      </c>
      <c r="AJ3129" s="45">
        <v>8308.8081270129096</v>
      </c>
      <c r="AK3129" s="46">
        <v>1.07673644285522</v>
      </c>
    </row>
    <row r="3130" spans="1:37" x14ac:dyDescent="0.2">
      <c r="A3130" s="35" t="s">
        <v>4112</v>
      </c>
      <c r="B3130" s="35" t="s">
        <v>10165</v>
      </c>
      <c r="C3130" s="85" t="s">
        <v>935</v>
      </c>
      <c r="D3130" s="85" t="s">
        <v>935</v>
      </c>
      <c r="E3130" s="85" t="s">
        <v>12902</v>
      </c>
      <c r="F3130" s="85" t="s">
        <v>179</v>
      </c>
      <c r="G3130" s="85" t="s">
        <v>179</v>
      </c>
      <c r="H3130" s="840">
        <v>1.15343973974926</v>
      </c>
      <c r="I3130" s="840">
        <v>1.1575471231554999</v>
      </c>
      <c r="J3130" s="86">
        <v>6821.4166666666697</v>
      </c>
      <c r="K3130" s="44">
        <v>7868.0930647212899</v>
      </c>
      <c r="L3130" s="45">
        <v>7402.8303485278702</v>
      </c>
      <c r="M3130" s="46">
        <v>1.0852335680801199</v>
      </c>
      <c r="N3130" s="139">
        <v>7896.1112383449599</v>
      </c>
      <c r="O3130" s="45">
        <v>7334.2666775848902</v>
      </c>
      <c r="P3130" s="99">
        <v>1.07518233176171</v>
      </c>
      <c r="Q3130" s="86">
        <v>6813.6106831325696</v>
      </c>
      <c r="R3130" s="44">
        <v>7859.0893331052303</v>
      </c>
      <c r="S3130" s="45">
        <v>7394.7372971293798</v>
      </c>
      <c r="T3130" s="140">
        <v>1.0852890840146501</v>
      </c>
      <c r="U3130" s="44">
        <v>7887.0754445616603</v>
      </c>
      <c r="V3130" s="45">
        <v>7326.19493684383</v>
      </c>
      <c r="W3130" s="99">
        <v>1.07522946020092</v>
      </c>
      <c r="X3130" s="86">
        <v>6811.1371047678003</v>
      </c>
      <c r="Y3130" s="44">
        <v>7856.2362095199196</v>
      </c>
      <c r="Z3130" s="45">
        <v>7392.41473808312</v>
      </c>
      <c r="AA3130" s="46">
        <v>1.0853422305812099</v>
      </c>
      <c r="AB3130" s="139">
        <v>7884.2121610416198</v>
      </c>
      <c r="AC3130" s="45">
        <v>7323.8478525947003</v>
      </c>
      <c r="AD3130" s="99">
        <v>1.0752753526966901</v>
      </c>
      <c r="AE3130" s="142">
        <v>6812.1005031409104</v>
      </c>
      <c r="AF3130" s="44">
        <v>7857.3474314886798</v>
      </c>
      <c r="AG3130" s="45">
        <v>7393.7237688397299</v>
      </c>
      <c r="AH3130" s="140">
        <v>1.08538089909722</v>
      </c>
      <c r="AI3130" s="44">
        <v>7885.3273400568696</v>
      </c>
      <c r="AJ3130" s="45">
        <v>7325.1135753484596</v>
      </c>
      <c r="AK3130" s="46">
        <v>1.0753090874057201</v>
      </c>
    </row>
    <row r="3131" spans="1:37" x14ac:dyDescent="0.2">
      <c r="A3131" s="35" t="s">
        <v>4111</v>
      </c>
      <c r="B3131" s="35" t="s">
        <v>10164</v>
      </c>
      <c r="C3131" s="85" t="s">
        <v>935</v>
      </c>
      <c r="D3131" s="85" t="s">
        <v>935</v>
      </c>
      <c r="E3131" s="85" t="s">
        <v>12902</v>
      </c>
      <c r="F3131" s="85" t="s">
        <v>179</v>
      </c>
      <c r="G3131" s="85" t="s">
        <v>179</v>
      </c>
      <c r="H3131" s="840">
        <v>1.15343973974926</v>
      </c>
      <c r="I3131" s="840">
        <v>1.1575471231554999</v>
      </c>
      <c r="J3131" s="86">
        <v>4305.75</v>
      </c>
      <c r="K3131" s="44">
        <v>4966.4231594253897</v>
      </c>
      <c r="L3131" s="45">
        <v>4672.7444357609802</v>
      </c>
      <c r="M3131" s="46">
        <v>1.0852335680801199</v>
      </c>
      <c r="N3131" s="139">
        <v>4984.1085255267799</v>
      </c>
      <c r="O3131" s="45">
        <v>4629.466324983</v>
      </c>
      <c r="P3131" s="99">
        <v>1.07518233176171</v>
      </c>
      <c r="Q3131" s="86">
        <v>4307.1281067021901</v>
      </c>
      <c r="R3131" s="44">
        <v>4968.0127224613198</v>
      </c>
      <c r="S3131" s="45">
        <v>4674.4791176565795</v>
      </c>
      <c r="T3131" s="140">
        <v>1.0852890840146501</v>
      </c>
      <c r="U3131" s="44">
        <v>4985.7037489753002</v>
      </c>
      <c r="V3131" s="45">
        <v>4631.1510291855902</v>
      </c>
      <c r="W3131" s="99">
        <v>1.07522946020092</v>
      </c>
      <c r="X3131" s="86">
        <v>4309.3254354889305</v>
      </c>
      <c r="Y3131" s="44">
        <v>4970.5472088052302</v>
      </c>
      <c r="Z3131" s="45">
        <v>4677.0928804538898</v>
      </c>
      <c r="AA3131" s="46">
        <v>1.0853422305812099</v>
      </c>
      <c r="AB3131" s="139">
        <v>4988.2472605910098</v>
      </c>
      <c r="AC3131" s="45">
        <v>4633.7114275301701</v>
      </c>
      <c r="AD3131" s="99">
        <v>1.0752753526966901</v>
      </c>
      <c r="AE3131" s="142">
        <v>4315.6192519271899</v>
      </c>
      <c r="AF3131" s="44">
        <v>4977.8067467998198</v>
      </c>
      <c r="AG3131" s="45">
        <v>4684.0907038180303</v>
      </c>
      <c r="AH3131" s="140">
        <v>1.08538089909722</v>
      </c>
      <c r="AI3131" s="44">
        <v>4995.5326497028</v>
      </c>
      <c r="AJ3131" s="45">
        <v>4640.6245993803695</v>
      </c>
      <c r="AK3131" s="46">
        <v>1.0753090874057201</v>
      </c>
    </row>
    <row r="3132" spans="1:37" x14ac:dyDescent="0.2">
      <c r="A3132" s="35" t="s">
        <v>4110</v>
      </c>
      <c r="B3132" s="35" t="s">
        <v>10163</v>
      </c>
      <c r="C3132" s="85" t="s">
        <v>3998</v>
      </c>
      <c r="D3132" s="85" t="s">
        <v>13417</v>
      </c>
      <c r="E3132" s="85" t="s">
        <v>12904</v>
      </c>
      <c r="F3132" s="85" t="s">
        <v>267</v>
      </c>
      <c r="G3132" s="85" t="s">
        <v>267</v>
      </c>
      <c r="H3132" s="840">
        <v>1.11819317962079</v>
      </c>
      <c r="I3132" s="840">
        <v>1.1381431421880699</v>
      </c>
      <c r="J3132" s="86">
        <v>8716.9166666666697</v>
      </c>
      <c r="K3132" s="44">
        <v>9747.1967639894592</v>
      </c>
      <c r="L3132" s="45">
        <v>9170.81730274244</v>
      </c>
      <c r="M3132" s="46">
        <v>1.0520712372772201</v>
      </c>
      <c r="N3132" s="139">
        <v>9921.0989251915908</v>
      </c>
      <c r="O3132" s="45">
        <v>9215.1671950492091</v>
      </c>
      <c r="P3132" s="99">
        <v>1.05715903311177</v>
      </c>
      <c r="Q3132" s="86">
        <v>8736.7038998369098</v>
      </c>
      <c r="R3132" s="44">
        <v>9769.3227131639906</v>
      </c>
      <c r="S3132" s="45">
        <v>9192.10508658047</v>
      </c>
      <c r="T3132" s="140">
        <v>1.0521250567679299</v>
      </c>
      <c r="U3132" s="44">
        <v>9943.6196289271702</v>
      </c>
      <c r="V3132" s="45">
        <v>9236.4902924287708</v>
      </c>
      <c r="W3132" s="99">
        <v>1.05720537153619</v>
      </c>
      <c r="X3132" s="86">
        <v>8754.1668883840503</v>
      </c>
      <c r="Y3132" s="44">
        <v>9788.8497078531891</v>
      </c>
      <c r="Z3132" s="45">
        <v>9210.9293711825103</v>
      </c>
      <c r="AA3132" s="46">
        <v>1.05217657929329</v>
      </c>
      <c r="AB3132" s="139">
        <v>9963.4950095842105</v>
      </c>
      <c r="AC3132" s="45">
        <v>9255.3472737396205</v>
      </c>
      <c r="AD3132" s="99">
        <v>1.0572504947353201</v>
      </c>
      <c r="AE3132" s="142">
        <v>8775.8322278253909</v>
      </c>
      <c r="AF3132" s="44">
        <v>9813.0757426506807</v>
      </c>
      <c r="AG3132" s="45">
        <v>9234.0541125994805</v>
      </c>
      <c r="AH3132" s="140">
        <v>1.05221406618522</v>
      </c>
      <c r="AI3132" s="44">
        <v>9988.1532670925499</v>
      </c>
      <c r="AJ3132" s="45">
        <v>9278.5440520359098</v>
      </c>
      <c r="AK3132" s="46">
        <v>1.0572836639488801</v>
      </c>
    </row>
    <row r="3133" spans="1:37" x14ac:dyDescent="0.2">
      <c r="A3133" s="35" t="s">
        <v>4109</v>
      </c>
      <c r="B3133" s="35" t="s">
        <v>10162</v>
      </c>
      <c r="C3133" s="85" t="s">
        <v>3998</v>
      </c>
      <c r="D3133" s="85" t="s">
        <v>13417</v>
      </c>
      <c r="E3133" s="85" t="s">
        <v>12904</v>
      </c>
      <c r="F3133" s="85" t="s">
        <v>267</v>
      </c>
      <c r="G3133" s="85" t="s">
        <v>267</v>
      </c>
      <c r="H3133" s="840">
        <v>1.11819317962079</v>
      </c>
      <c r="I3133" s="840">
        <v>1.1381431421880699</v>
      </c>
      <c r="J3133" s="86">
        <v>19206.5</v>
      </c>
      <c r="K3133" s="44">
        <v>21476.577304386701</v>
      </c>
      <c r="L3133" s="45">
        <v>20206.606218764999</v>
      </c>
      <c r="M3133" s="46">
        <v>1.0520712372772201</v>
      </c>
      <c r="N3133" s="139">
        <v>21859.7462604352</v>
      </c>
      <c r="O3133" s="45">
        <v>20304.324969461199</v>
      </c>
      <c r="P3133" s="99">
        <v>1.05715903311177</v>
      </c>
      <c r="Q3133" s="86">
        <v>19267.697239148001</v>
      </c>
      <c r="R3133" s="44">
        <v>21545.007639813601</v>
      </c>
      <c r="S3133" s="45">
        <v>20272.027051525802</v>
      </c>
      <c r="T3133" s="140">
        <v>1.0521250567679299</v>
      </c>
      <c r="U3133" s="44">
        <v>21929.397478492301</v>
      </c>
      <c r="V3133" s="45">
        <v>20369.913018360301</v>
      </c>
      <c r="W3133" s="99">
        <v>1.05720537153619</v>
      </c>
      <c r="X3133" s="86">
        <v>19322.457210726701</v>
      </c>
      <c r="Y3133" s="44">
        <v>21606.239866549098</v>
      </c>
      <c r="Z3133" s="45">
        <v>20330.636931523401</v>
      </c>
      <c r="AA3133" s="46">
        <v>1.05217657929329</v>
      </c>
      <c r="AB3133" s="139">
        <v>21991.722164611099</v>
      </c>
      <c r="AC3133" s="45">
        <v>20428.6774455429</v>
      </c>
      <c r="AD3133" s="99">
        <v>1.0572504947353201</v>
      </c>
      <c r="AE3133" s="142">
        <v>19376.4228041192</v>
      </c>
      <c r="AF3133" s="44">
        <v>21666.583825014801</v>
      </c>
      <c r="AG3133" s="45">
        <v>20388.144626846301</v>
      </c>
      <c r="AH3133" s="140">
        <v>1.05221406618522</v>
      </c>
      <c r="AI3133" s="44">
        <v>22053.142734644902</v>
      </c>
      <c r="AJ3133" s="45">
        <v>20486.3752965618</v>
      </c>
      <c r="AK3133" s="46">
        <v>1.0572836639488801</v>
      </c>
    </row>
    <row r="3134" spans="1:37" x14ac:dyDescent="0.2">
      <c r="A3134" s="35" t="s">
        <v>4108</v>
      </c>
      <c r="B3134" s="35" t="s">
        <v>10161</v>
      </c>
      <c r="C3134" s="85" t="s">
        <v>3998</v>
      </c>
      <c r="D3134" s="85" t="s">
        <v>13417</v>
      </c>
      <c r="E3134" s="85" t="s">
        <v>12904</v>
      </c>
      <c r="F3134" s="85" t="s">
        <v>267</v>
      </c>
      <c r="G3134" s="85" t="s">
        <v>267</v>
      </c>
      <c r="H3134" s="840">
        <v>1.11819317962079</v>
      </c>
      <c r="I3134" s="840">
        <v>1.1381431421880699</v>
      </c>
      <c r="J3134" s="86">
        <v>12583.75</v>
      </c>
      <c r="K3134" s="44">
        <v>14071.0634240531</v>
      </c>
      <c r="L3134" s="45">
        <v>13239.0014320872</v>
      </c>
      <c r="M3134" s="46">
        <v>1.0520712372772201</v>
      </c>
      <c r="N3134" s="139">
        <v>14322.1087655092</v>
      </c>
      <c r="O3134" s="45">
        <v>13303.0249829202</v>
      </c>
      <c r="P3134" s="99">
        <v>1.05715903311177</v>
      </c>
      <c r="Q3134" s="86">
        <v>12635.174380307701</v>
      </c>
      <c r="R3134" s="44">
        <v>14128.565815379399</v>
      </c>
      <c r="S3134" s="45">
        <v>13293.7835621539</v>
      </c>
      <c r="T3134" s="140">
        <v>1.0521250567679299</v>
      </c>
      <c r="U3134" s="44">
        <v>14380.6370712976</v>
      </c>
      <c r="V3134" s="45">
        <v>13357.974225157801</v>
      </c>
      <c r="W3134" s="99">
        <v>1.05720537153619</v>
      </c>
      <c r="X3134" s="86">
        <v>12686.240944547601</v>
      </c>
      <c r="Y3134" s="44">
        <v>14185.6680992192</v>
      </c>
      <c r="Z3134" s="45">
        <v>13348.1656011246</v>
      </c>
      <c r="AA3134" s="46">
        <v>1.05217657929329</v>
      </c>
      <c r="AB3134" s="139">
        <v>14438.7581311824</v>
      </c>
      <c r="AC3134" s="45">
        <v>13412.534514954499</v>
      </c>
      <c r="AD3134" s="99">
        <v>1.0572504947353201</v>
      </c>
      <c r="AE3134" s="142">
        <v>12740.8921095572</v>
      </c>
      <c r="AF3134" s="44">
        <v>14246.778659191201</v>
      </c>
      <c r="AG3134" s="45">
        <v>13406.1458934244</v>
      </c>
      <c r="AH3134" s="140">
        <v>1.05221406618522</v>
      </c>
      <c r="AI3134" s="44">
        <v>14500.9589798507</v>
      </c>
      <c r="AJ3134" s="45">
        <v>13470.737091570099</v>
      </c>
      <c r="AK3134" s="46">
        <v>1.0572836639488801</v>
      </c>
    </row>
    <row r="3135" spans="1:37" x14ac:dyDescent="0.2">
      <c r="A3135" s="35" t="s">
        <v>4107</v>
      </c>
      <c r="B3135" s="35" t="s">
        <v>10160</v>
      </c>
      <c r="C3135" s="85" t="s">
        <v>3998</v>
      </c>
      <c r="D3135" s="85" t="s">
        <v>13417</v>
      </c>
      <c r="E3135" s="85" t="s">
        <v>12904</v>
      </c>
      <c r="F3135" s="85" t="s">
        <v>265</v>
      </c>
      <c r="G3135" s="85" t="s">
        <v>265</v>
      </c>
      <c r="H3135" s="840">
        <v>1.1087544476758</v>
      </c>
      <c r="I3135" s="840">
        <v>1.13335081461914</v>
      </c>
      <c r="J3135" s="86">
        <v>6651.25</v>
      </c>
      <c r="K3135" s="44">
        <v>7374.6030201036501</v>
      </c>
      <c r="L3135" s="45">
        <v>6938.5217735096003</v>
      </c>
      <c r="M3135" s="46">
        <v>1.0431906443915999</v>
      </c>
      <c r="N3135" s="139">
        <v>7538.19960573553</v>
      </c>
      <c r="O3135" s="45">
        <v>7001.8221005860596</v>
      </c>
      <c r="P3135" s="99">
        <v>1.05270770164797</v>
      </c>
      <c r="Q3135" s="86">
        <v>6676.88540424451</v>
      </c>
      <c r="R3135" s="44">
        <v>7403.0263885777204</v>
      </c>
      <c r="S3135" s="45">
        <v>6965.6207006898603</v>
      </c>
      <c r="T3135" s="140">
        <v>1.0432440095889299</v>
      </c>
      <c r="U3135" s="44">
        <v>7567.2535120191496</v>
      </c>
      <c r="V3135" s="45">
        <v>7029.1167816576499</v>
      </c>
      <c r="W3135" s="99">
        <v>1.05275384495729</v>
      </c>
      <c r="X3135" s="86">
        <v>6701.3756861171396</v>
      </c>
      <c r="Y3135" s="44">
        <v>7430.1800975288197</v>
      </c>
      <c r="Z3135" s="45">
        <v>6991.5123978865704</v>
      </c>
      <c r="AA3135" s="46">
        <v>1.0432950972097399</v>
      </c>
      <c r="AB3135" s="139">
        <v>7595.0095929297404</v>
      </c>
      <c r="AC3135" s="45">
        <v>7055.2001343233396</v>
      </c>
      <c r="AD3135" s="99">
        <v>1.05279877815822</v>
      </c>
      <c r="AE3135" s="142">
        <v>6730.87570068474</v>
      </c>
      <c r="AF3135" s="44">
        <v>7462.8883698871596</v>
      </c>
      <c r="AG3135" s="45">
        <v>7022.5398082184602</v>
      </c>
      <c r="AH3135" s="140">
        <v>1.0433322676726999</v>
      </c>
      <c r="AI3135" s="44">
        <v>7628.4434584712099</v>
      </c>
      <c r="AJ3135" s="45">
        <v>7086.4800314076301</v>
      </c>
      <c r="AK3135" s="46">
        <v>1.0528318077076799</v>
      </c>
    </row>
    <row r="3136" spans="1:37" x14ac:dyDescent="0.2">
      <c r="A3136" s="35" t="s">
        <v>4106</v>
      </c>
      <c r="B3136" s="35" t="s">
        <v>10159</v>
      </c>
      <c r="C3136" s="85" t="s">
        <v>3998</v>
      </c>
      <c r="D3136" s="85" t="s">
        <v>13417</v>
      </c>
      <c r="E3136" s="85" t="s">
        <v>12904</v>
      </c>
      <c r="F3136" s="85" t="s">
        <v>271</v>
      </c>
      <c r="G3136" s="85" t="s">
        <v>271</v>
      </c>
      <c r="H3136" s="840">
        <v>1.1034679296463501</v>
      </c>
      <c r="I3136" s="840">
        <v>1.13198404552043</v>
      </c>
      <c r="J3136" s="86">
        <v>8544.0833333333303</v>
      </c>
      <c r="K3136" s="44">
        <v>9428.1219465592603</v>
      </c>
      <c r="L3136" s="45">
        <v>8870.6102865704797</v>
      </c>
      <c r="M3136" s="46">
        <v>1.03821673320569</v>
      </c>
      <c r="N3136" s="139">
        <v>9671.7660169303108</v>
      </c>
      <c r="O3136" s="45">
        <v>8983.5754677435507</v>
      </c>
      <c r="P3136" s="99">
        <v>1.0514381844446199</v>
      </c>
      <c r="Q3136" s="86">
        <v>8547.2309445094797</v>
      </c>
      <c r="R3136" s="44">
        <v>9431.5952345471305</v>
      </c>
      <c r="S3136" s="45">
        <v>8874.3321390363308</v>
      </c>
      <c r="T3136" s="140">
        <v>1.03826984395888</v>
      </c>
      <c r="U3136" s="44">
        <v>9675.3290625632108</v>
      </c>
      <c r="V3136" s="45">
        <v>8987.2789082199597</v>
      </c>
      <c r="W3136" s="99">
        <v>1.0514842721072299</v>
      </c>
      <c r="X3136" s="86">
        <v>8551.5625708187199</v>
      </c>
      <c r="Y3136" s="44">
        <v>9436.37504526259</v>
      </c>
      <c r="Z3136" s="45">
        <v>8879.2643319645904</v>
      </c>
      <c r="AA3136" s="46">
        <v>1.03832068799498</v>
      </c>
      <c r="AB3136" s="139">
        <v>9680.2323944364307</v>
      </c>
      <c r="AC3136" s="45">
        <v>8992.2173308492493</v>
      </c>
      <c r="AD3136" s="99">
        <v>1.05152915112078</v>
      </c>
      <c r="AE3136" s="142">
        <v>8566.0044087752904</v>
      </c>
      <c r="AF3136" s="44">
        <v>9452.3111502928205</v>
      </c>
      <c r="AG3136" s="45">
        <v>8894.57647530137</v>
      </c>
      <c r="AH3136" s="140">
        <v>1.03835768122994</v>
      </c>
      <c r="AI3136" s="44">
        <v>9696.5803245912502</v>
      </c>
      <c r="AJ3136" s="45">
        <v>9007.6859345204994</v>
      </c>
      <c r="AK3136" s="46">
        <v>1.0515621408381199</v>
      </c>
    </row>
    <row r="3137" spans="1:37" x14ac:dyDescent="0.2">
      <c r="A3137" s="35" t="s">
        <v>4105</v>
      </c>
      <c r="B3137" s="35" t="s">
        <v>10158</v>
      </c>
      <c r="C3137" s="85" t="s">
        <v>3998</v>
      </c>
      <c r="D3137" s="85" t="s">
        <v>13417</v>
      </c>
      <c r="E3137" s="85" t="s">
        <v>12904</v>
      </c>
      <c r="F3137" s="85" t="s">
        <v>267</v>
      </c>
      <c r="G3137" s="85" t="s">
        <v>267</v>
      </c>
      <c r="H3137" s="840">
        <v>1.11819317962079</v>
      </c>
      <c r="I3137" s="840">
        <v>1.1381431421880699</v>
      </c>
      <c r="J3137" s="86">
        <v>15864</v>
      </c>
      <c r="K3137" s="44">
        <v>17739.016601504201</v>
      </c>
      <c r="L3137" s="45">
        <v>16690.058108165798</v>
      </c>
      <c r="M3137" s="46">
        <v>1.0520712372772201</v>
      </c>
      <c r="N3137" s="139">
        <v>18055.502807671601</v>
      </c>
      <c r="O3137" s="45">
        <v>16770.770901285101</v>
      </c>
      <c r="P3137" s="99">
        <v>1.05715903311177</v>
      </c>
      <c r="Q3137" s="86">
        <v>15918.243263104399</v>
      </c>
      <c r="R3137" s="44">
        <v>17799.6710483479</v>
      </c>
      <c r="S3137" s="45">
        <v>16747.9825968394</v>
      </c>
      <c r="T3137" s="140">
        <v>1.0521250567679299</v>
      </c>
      <c r="U3137" s="44">
        <v>18117.239405583699</v>
      </c>
      <c r="V3137" s="45">
        <v>16828.852283173801</v>
      </c>
      <c r="W3137" s="99">
        <v>1.05720537153619</v>
      </c>
      <c r="X3137" s="86">
        <v>15967.272792857901</v>
      </c>
      <c r="Y3137" s="44">
        <v>17854.495534118301</v>
      </c>
      <c r="Z3137" s="45">
        <v>16800.390467832</v>
      </c>
      <c r="AA3137" s="46">
        <v>1.05217657929329</v>
      </c>
      <c r="AB3137" s="139">
        <v>18173.042028637399</v>
      </c>
      <c r="AC3137" s="45">
        <v>16881.407059822799</v>
      </c>
      <c r="AD3137" s="99">
        <v>1.0572504947353201</v>
      </c>
      <c r="AE3137" s="142">
        <v>16017.8200098667</v>
      </c>
      <c r="AF3137" s="44">
        <v>17911.017087426299</v>
      </c>
      <c r="AG3137" s="45">
        <v>16854.175524004801</v>
      </c>
      <c r="AH3137" s="140">
        <v>1.05221406618522</v>
      </c>
      <c r="AI3137" s="44">
        <v>18230.571997032599</v>
      </c>
      <c r="AJ3137" s="45">
        <v>16935.379428505501</v>
      </c>
      <c r="AK3137" s="46">
        <v>1.0572836639488801</v>
      </c>
    </row>
    <row r="3138" spans="1:37" x14ac:dyDescent="0.2">
      <c r="A3138" s="35" t="s">
        <v>4104</v>
      </c>
      <c r="B3138" s="35" t="s">
        <v>10157</v>
      </c>
      <c r="C3138" s="85" t="s">
        <v>3998</v>
      </c>
      <c r="D3138" s="85" t="s">
        <v>13417</v>
      </c>
      <c r="E3138" s="85" t="s">
        <v>12904</v>
      </c>
      <c r="F3138" s="85" t="s">
        <v>271</v>
      </c>
      <c r="G3138" s="85" t="s">
        <v>271</v>
      </c>
      <c r="H3138" s="840">
        <v>1.1034679296463501</v>
      </c>
      <c r="I3138" s="840">
        <v>1.13198404552043</v>
      </c>
      <c r="J3138" s="86">
        <v>25338.916666666701</v>
      </c>
      <c r="K3138" s="44">
        <v>27960.681913648201</v>
      </c>
      <c r="L3138" s="45">
        <v>26307.287284637801</v>
      </c>
      <c r="M3138" s="46">
        <v>1.03821673320569</v>
      </c>
      <c r="N3138" s="139">
        <v>28683.2493974383</v>
      </c>
      <c r="O3138" s="45">
        <v>26642.304535793599</v>
      </c>
      <c r="P3138" s="99">
        <v>1.0514381844446199</v>
      </c>
      <c r="Q3138" s="86">
        <v>25322.894967550201</v>
      </c>
      <c r="R3138" s="44">
        <v>27943.0024824947</v>
      </c>
      <c r="S3138" s="45">
        <v>26291.998206545399</v>
      </c>
      <c r="T3138" s="140">
        <v>1.03826984395888</v>
      </c>
      <c r="U3138" s="44">
        <v>28665.113089656301</v>
      </c>
      <c r="V3138" s="45">
        <v>26626.625782602401</v>
      </c>
      <c r="W3138" s="99">
        <v>1.0514842721072299</v>
      </c>
      <c r="X3138" s="86">
        <v>25325.538655676399</v>
      </c>
      <c r="Y3138" s="44">
        <v>27945.919707558001</v>
      </c>
      <c r="Z3138" s="45">
        <v>26296.030720805298</v>
      </c>
      <c r="AA3138" s="46">
        <v>1.03832068799498</v>
      </c>
      <c r="AB3138" s="139">
        <v>28668.1057024365</v>
      </c>
      <c r="AC3138" s="45">
        <v>26630.542164279901</v>
      </c>
      <c r="AD3138" s="99">
        <v>1.05152915112078</v>
      </c>
      <c r="AE3138" s="142">
        <v>25373.8512906172</v>
      </c>
      <c r="AF3138" s="44">
        <v>27999.231150811898</v>
      </c>
      <c r="AG3138" s="45">
        <v>26347.1333899987</v>
      </c>
      <c r="AH3138" s="140">
        <v>1.03835768122994</v>
      </c>
      <c r="AI3138" s="44">
        <v>28722.794834386601</v>
      </c>
      <c r="AJ3138" s="45">
        <v>26682.181384469499</v>
      </c>
      <c r="AK3138" s="46">
        <v>1.0515621408381199</v>
      </c>
    </row>
    <row r="3139" spans="1:37" x14ac:dyDescent="0.2">
      <c r="A3139" s="35" t="s">
        <v>4103</v>
      </c>
      <c r="B3139" s="35" t="s">
        <v>10156</v>
      </c>
      <c r="C3139" s="85" t="s">
        <v>3998</v>
      </c>
      <c r="D3139" s="85" t="s">
        <v>13417</v>
      </c>
      <c r="E3139" s="85" t="s">
        <v>12904</v>
      </c>
      <c r="F3139" s="85" t="s">
        <v>269</v>
      </c>
      <c r="G3139" s="85" t="s">
        <v>269</v>
      </c>
      <c r="H3139" s="840">
        <v>1.1200211146623</v>
      </c>
      <c r="I3139" s="840">
        <v>1.14006711016218</v>
      </c>
      <c r="J3139" s="86">
        <v>8546.5833333333303</v>
      </c>
      <c r="K3139" s="44">
        <v>9572.3537915542602</v>
      </c>
      <c r="L3139" s="45">
        <v>9006.3132924411893</v>
      </c>
      <c r="M3139" s="46">
        <v>1.05379108132191</v>
      </c>
      <c r="N3139" s="139">
        <v>9743.6785625935499</v>
      </c>
      <c r="O3139" s="45">
        <v>9050.3711056769298</v>
      </c>
      <c r="P3139" s="99">
        <v>1.0589461019327699</v>
      </c>
      <c r="Q3139" s="86">
        <v>8605.7586694345791</v>
      </c>
      <c r="R3139" s="44">
        <v>9638.6314174549007</v>
      </c>
      <c r="S3139" s="45">
        <v>9069.1356485414799</v>
      </c>
      <c r="T3139" s="140">
        <v>1.0538449887925301</v>
      </c>
      <c r="U3139" s="44">
        <v>9811.1424170153805</v>
      </c>
      <c r="V3139" s="45">
        <v>9113.4340485805496</v>
      </c>
      <c r="W3139" s="99">
        <v>1.05899251868973</v>
      </c>
      <c r="X3139" s="86">
        <v>8660.5177045587297</v>
      </c>
      <c r="Y3139" s="44">
        <v>9699.9626930124705</v>
      </c>
      <c r="Z3139" s="45">
        <v>9127.2901244734403</v>
      </c>
      <c r="AA3139" s="46">
        <v>1.0538965955429</v>
      </c>
      <c r="AB3139" s="139">
        <v>9873.5713919446298</v>
      </c>
      <c r="AC3139" s="45">
        <v>9171.8149079819505</v>
      </c>
      <c r="AD3139" s="99">
        <v>1.05903771816714</v>
      </c>
      <c r="AE3139" s="142">
        <v>8712.6856343665804</v>
      </c>
      <c r="AF3139" s="44">
        <v>9758.3918759054905</v>
      </c>
      <c r="AG3139" s="45">
        <v>9182.5968735182996</v>
      </c>
      <c r="AH3139" s="140">
        <v>1.0539341437154801</v>
      </c>
      <c r="AI3139" s="44">
        <v>9933.0463329238191</v>
      </c>
      <c r="AJ3139" s="45">
        <v>9227.3521947842</v>
      </c>
      <c r="AK3139" s="46">
        <v>1.0590709434514101</v>
      </c>
    </row>
    <row r="3140" spans="1:37" x14ac:dyDescent="0.2">
      <c r="A3140" s="35" t="s">
        <v>4102</v>
      </c>
      <c r="B3140" s="35" t="s">
        <v>10155</v>
      </c>
      <c r="C3140" s="85" t="s">
        <v>1211</v>
      </c>
      <c r="D3140" s="85" t="s">
        <v>13417</v>
      </c>
      <c r="E3140" s="85" t="s">
        <v>12904</v>
      </c>
      <c r="F3140" s="85" t="s">
        <v>266</v>
      </c>
      <c r="G3140" s="85" t="s">
        <v>266</v>
      </c>
      <c r="H3140" s="840">
        <v>1.1085022712189201</v>
      </c>
      <c r="I3140" s="840">
        <v>1.1250816024924299</v>
      </c>
      <c r="J3140" s="86">
        <v>28441.75</v>
      </c>
      <c r="K3140" s="44">
        <v>31527.744472440601</v>
      </c>
      <c r="L3140" s="45">
        <v>29663.419291226</v>
      </c>
      <c r="M3140" s="46">
        <v>1.04295337984568</v>
      </c>
      <c r="N3140" s="139">
        <v>31999.2896676891</v>
      </c>
      <c r="O3140" s="45">
        <v>29722.393318930801</v>
      </c>
      <c r="P3140" s="99">
        <v>1.0450268819229001</v>
      </c>
      <c r="Q3140" s="86">
        <v>28508.3379779922</v>
      </c>
      <c r="R3140" s="44">
        <v>31601.5573972809</v>
      </c>
      <c r="S3140" s="45">
        <v>29734.388454993601</v>
      </c>
      <c r="T3140" s="140">
        <v>1.0430067329055801</v>
      </c>
      <c r="U3140" s="44">
        <v>32074.2065766753</v>
      </c>
      <c r="V3140" s="45">
        <v>29793.2854170106</v>
      </c>
      <c r="W3140" s="99">
        <v>1.04507268855906</v>
      </c>
      <c r="X3140" s="86">
        <v>28567.970281518301</v>
      </c>
      <c r="Y3140" s="44">
        <v>31667.659941177499</v>
      </c>
      <c r="Z3140" s="45">
        <v>29798.0444867595</v>
      </c>
      <c r="AA3140" s="46">
        <v>1.04305780890695</v>
      </c>
      <c r="AB3140" s="139">
        <v>32141.2977842867</v>
      </c>
      <c r="AC3140" s="45">
        <v>29856.879793295098</v>
      </c>
      <c r="AD3140" s="99">
        <v>1.04511729391607</v>
      </c>
      <c r="AE3140" s="142">
        <v>28628.100470187401</v>
      </c>
      <c r="AF3140" s="44">
        <v>31734.314391886099</v>
      </c>
      <c r="AG3140" s="45">
        <v>29861.827627325201</v>
      </c>
      <c r="AH3140" s="140">
        <v>1.0430949709158099</v>
      </c>
      <c r="AI3140" s="44">
        <v>32208.9491533127</v>
      </c>
      <c r="AJ3140" s="45">
        <v>29920.6615674801</v>
      </c>
      <c r="AK3140" s="46">
        <v>1.0451500824736399</v>
      </c>
    </row>
    <row r="3141" spans="1:37" x14ac:dyDescent="0.2">
      <c r="A3141" s="35" t="s">
        <v>4101</v>
      </c>
      <c r="B3141" s="35" t="s">
        <v>10154</v>
      </c>
      <c r="C3141" s="85" t="s">
        <v>3998</v>
      </c>
      <c r="D3141" s="85" t="s">
        <v>13417</v>
      </c>
      <c r="E3141" s="85" t="s">
        <v>12904</v>
      </c>
      <c r="F3141" s="85" t="s">
        <v>266</v>
      </c>
      <c r="G3141" s="85" t="s">
        <v>266</v>
      </c>
      <c r="H3141" s="840">
        <v>1.1085022712189201</v>
      </c>
      <c r="I3141" s="840">
        <v>1.1250816024924299</v>
      </c>
      <c r="J3141" s="86">
        <v>10706.166666666701</v>
      </c>
      <c r="K3141" s="44">
        <v>11867.8100660482</v>
      </c>
      <c r="L3141" s="45">
        <v>11166.032710191201</v>
      </c>
      <c r="M3141" s="46">
        <v>1.04295337984568</v>
      </c>
      <c r="N3141" s="139">
        <v>12045.311149884399</v>
      </c>
      <c r="O3141" s="45">
        <v>11188.231969013599</v>
      </c>
      <c r="P3141" s="99">
        <v>1.0450268819229001</v>
      </c>
      <c r="Q3141" s="86">
        <v>10732.934367281199</v>
      </c>
      <c r="R3141" s="44">
        <v>11897.482122974799</v>
      </c>
      <c r="S3141" s="45">
        <v>11194.522808907899</v>
      </c>
      <c r="T3141" s="140">
        <v>1.0430067329055801</v>
      </c>
      <c r="U3141" s="44">
        <v>12075.426997386799</v>
      </c>
      <c r="V3141" s="45">
        <v>11216.696575342499</v>
      </c>
      <c r="W3141" s="99">
        <v>1.04507268855906</v>
      </c>
      <c r="X3141" s="86">
        <v>10759.939135341399</v>
      </c>
      <c r="Y3141" s="44">
        <v>11927.416969703299</v>
      </c>
      <c r="Z3141" s="45">
        <v>11223.238538481401</v>
      </c>
      <c r="AA3141" s="46">
        <v>1.04305780890695</v>
      </c>
      <c r="AB3141" s="139">
        <v>12105.809565111</v>
      </c>
      <c r="AC3141" s="45">
        <v>11245.3984718297</v>
      </c>
      <c r="AD3141" s="99">
        <v>1.04511729391607</v>
      </c>
      <c r="AE3141" s="142">
        <v>10779.204103911101</v>
      </c>
      <c r="AF3141" s="44">
        <v>11948.7722311177</v>
      </c>
      <c r="AG3141" s="45">
        <v>11243.7335912648</v>
      </c>
      <c r="AH3141" s="140">
        <v>1.0430949709158099</v>
      </c>
      <c r="AI3141" s="44">
        <v>12127.4842268213</v>
      </c>
      <c r="AJ3141" s="45">
        <v>11265.886058202899</v>
      </c>
      <c r="AK3141" s="46">
        <v>1.0451500824736399</v>
      </c>
    </row>
    <row r="3142" spans="1:37" x14ac:dyDescent="0.2">
      <c r="A3142" s="35" t="s">
        <v>4100</v>
      </c>
      <c r="B3142" s="35" t="s">
        <v>8223</v>
      </c>
      <c r="C3142" s="85" t="s">
        <v>3998</v>
      </c>
      <c r="D3142" s="85" t="s">
        <v>13417</v>
      </c>
      <c r="E3142" s="85" t="s">
        <v>12904</v>
      </c>
      <c r="F3142" s="85" t="s">
        <v>270</v>
      </c>
      <c r="G3142" s="85" t="s">
        <v>270</v>
      </c>
      <c r="H3142" s="840">
        <v>1.1263178153425899</v>
      </c>
      <c r="I3142" s="840">
        <v>1.14434264239199</v>
      </c>
      <c r="J3142" s="86">
        <v>10317.5</v>
      </c>
      <c r="K3142" s="44">
        <v>11620.784059797201</v>
      </c>
      <c r="L3142" s="45">
        <v>10933.6140541193</v>
      </c>
      <c r="M3142" s="46">
        <v>1.05971544018603</v>
      </c>
      <c r="N3142" s="139">
        <v>11806.7552128794</v>
      </c>
      <c r="O3142" s="45">
        <v>10966.650381989</v>
      </c>
      <c r="P3142" s="99">
        <v>1.06291741041812</v>
      </c>
      <c r="Q3142" s="86">
        <v>10350.476946959599</v>
      </c>
      <c r="R3142" s="44">
        <v>11657.926582653399</v>
      </c>
      <c r="S3142" s="45">
        <v>10969.1213388818</v>
      </c>
      <c r="T3142" s="140">
        <v>1.0597696507216501</v>
      </c>
      <c r="U3142" s="44">
        <v>11844.492139501101</v>
      </c>
      <c r="V3142" s="45">
        <v>11002.1843903793</v>
      </c>
      <c r="W3142" s="99">
        <v>1.06296400124934</v>
      </c>
      <c r="X3142" s="86">
        <v>10383.1294396502</v>
      </c>
      <c r="Y3142" s="44">
        <v>11694.7036668861</v>
      </c>
      <c r="Z3142" s="45">
        <v>11004.2643116871</v>
      </c>
      <c r="AA3142" s="46">
        <v>1.0598215476024999</v>
      </c>
      <c r="AB3142" s="139">
        <v>11881.8577792674</v>
      </c>
      <c r="AC3142" s="45">
        <v>11037.363886720501</v>
      </c>
      <c r="AD3142" s="99">
        <v>1.06300937023591</v>
      </c>
      <c r="AE3142" s="142">
        <v>10411.863658096399</v>
      </c>
      <c r="AF3142" s="44">
        <v>11727.0675290321</v>
      </c>
      <c r="AG3142" s="45">
        <v>11035.110599884099</v>
      </c>
      <c r="AH3142" s="140">
        <v>1.0598593068689599</v>
      </c>
      <c r="AI3142" s="44">
        <v>11914.739570731201</v>
      </c>
      <c r="AJ3142" s="45">
        <v>11068.2558646545</v>
      </c>
      <c r="AK3142" s="46">
        <v>1.06304272012318</v>
      </c>
    </row>
    <row r="3143" spans="1:37" x14ac:dyDescent="0.2">
      <c r="A3143" s="35" t="s">
        <v>4099</v>
      </c>
      <c r="B3143" s="35" t="s">
        <v>10153</v>
      </c>
      <c r="C3143" s="85" t="s">
        <v>3998</v>
      </c>
      <c r="D3143" s="85" t="s">
        <v>13417</v>
      </c>
      <c r="E3143" s="85" t="s">
        <v>12904</v>
      </c>
      <c r="F3143" s="85" t="s">
        <v>270</v>
      </c>
      <c r="G3143" s="85" t="s">
        <v>270</v>
      </c>
      <c r="H3143" s="840">
        <v>1.1263178153425899</v>
      </c>
      <c r="I3143" s="840">
        <v>1.14434264239199</v>
      </c>
      <c r="J3143" s="86">
        <v>19986.666666666701</v>
      </c>
      <c r="K3143" s="44">
        <v>22511.3387359806</v>
      </c>
      <c r="L3143" s="45">
        <v>21180.179264518101</v>
      </c>
      <c r="M3143" s="46">
        <v>1.05971544018603</v>
      </c>
      <c r="N3143" s="139">
        <v>22871.594945941299</v>
      </c>
      <c r="O3143" s="45">
        <v>21244.175976223501</v>
      </c>
      <c r="P3143" s="99">
        <v>1.06291741041812</v>
      </c>
      <c r="Q3143" s="86">
        <v>20012.386779344401</v>
      </c>
      <c r="R3143" s="44">
        <v>22540.3077571022</v>
      </c>
      <c r="S3143" s="45">
        <v>21208.5201472523</v>
      </c>
      <c r="T3143" s="140">
        <v>1.0597696507216501</v>
      </c>
      <c r="U3143" s="44">
        <v>22901.0275676456</v>
      </c>
      <c r="V3143" s="45">
        <v>21272.4467255214</v>
      </c>
      <c r="W3143" s="99">
        <v>1.06296400124934</v>
      </c>
      <c r="X3143" s="86">
        <v>20034.517440170199</v>
      </c>
      <c r="Y3143" s="44">
        <v>22565.233914655601</v>
      </c>
      <c r="Z3143" s="45">
        <v>21233.013278910399</v>
      </c>
      <c r="AA3143" s="46">
        <v>1.0598215476024999</v>
      </c>
      <c r="AB3143" s="139">
        <v>22926.352626532898</v>
      </c>
      <c r="AC3143" s="45">
        <v>21296.8797670557</v>
      </c>
      <c r="AD3143" s="99">
        <v>1.06300937023591</v>
      </c>
      <c r="AE3143" s="142">
        <v>20060.095707627199</v>
      </c>
      <c r="AF3143" s="44">
        <v>22594.043172977999</v>
      </c>
      <c r="AG3143" s="45">
        <v>21260.879132410799</v>
      </c>
      <c r="AH3143" s="140">
        <v>1.0598593068689599</v>
      </c>
      <c r="AI3143" s="44">
        <v>22955.622928702502</v>
      </c>
      <c r="AJ3143" s="45">
        <v>21324.738706967401</v>
      </c>
      <c r="AK3143" s="46">
        <v>1.06304272012318</v>
      </c>
    </row>
    <row r="3144" spans="1:37" x14ac:dyDescent="0.2">
      <c r="A3144" s="35" t="s">
        <v>4098</v>
      </c>
      <c r="B3144" s="35" t="s">
        <v>10152</v>
      </c>
      <c r="C3144" s="85" t="s">
        <v>3998</v>
      </c>
      <c r="D3144" s="85" t="s">
        <v>13417</v>
      </c>
      <c r="E3144" s="85" t="s">
        <v>12904</v>
      </c>
      <c r="F3144" s="85" t="s">
        <v>263</v>
      </c>
      <c r="G3144" s="85" t="s">
        <v>263</v>
      </c>
      <c r="H3144" s="840">
        <v>1.1135503592044</v>
      </c>
      <c r="I3144" s="840">
        <v>1.13858372196462</v>
      </c>
      <c r="J3144" s="86">
        <v>13505.75</v>
      </c>
      <c r="K3144" s="44">
        <v>15039.332763824899</v>
      </c>
      <c r="L3144" s="45">
        <v>14150.0142524809</v>
      </c>
      <c r="M3144" s="46">
        <v>1.0477029600341301</v>
      </c>
      <c r="N3144" s="139">
        <v>15377.427102923701</v>
      </c>
      <c r="O3144" s="45">
        <v>14283.252576315401</v>
      </c>
      <c r="P3144" s="99">
        <v>1.0575682636147901</v>
      </c>
      <c r="Q3144" s="86">
        <v>13471.600894292</v>
      </c>
      <c r="R3144" s="44">
        <v>15001.3060148973</v>
      </c>
      <c r="S3144" s="45">
        <v>14114.9581576498</v>
      </c>
      <c r="T3144" s="140">
        <v>1.0477565560623401</v>
      </c>
      <c r="U3144" s="44">
        <v>15338.545487044899</v>
      </c>
      <c r="V3144" s="45">
        <v>14247.762060298501</v>
      </c>
      <c r="W3144" s="99">
        <v>1.057614619977</v>
      </c>
      <c r="X3144" s="86">
        <v>13435.6780037444</v>
      </c>
      <c r="Y3144" s="44">
        <v>14961.304067224301</v>
      </c>
      <c r="Z3144" s="45">
        <v>14078.0090793948</v>
      </c>
      <c r="AA3144" s="46">
        <v>1.0478078646623901</v>
      </c>
      <c r="AB3144" s="139">
        <v>15297.6442686215</v>
      </c>
      <c r="AC3144" s="45">
        <v>14210.375981523501</v>
      </c>
      <c r="AD3144" s="99">
        <v>1.0576597606435001</v>
      </c>
      <c r="AE3144" s="142">
        <v>13413.3231071298</v>
      </c>
      <c r="AF3144" s="44">
        <v>14936.4107640691</v>
      </c>
      <c r="AG3144" s="45">
        <v>14055.086178940701</v>
      </c>
      <c r="AH3144" s="140">
        <v>1.04784519590598</v>
      </c>
      <c r="AI3144" s="44">
        <v>15272.1913472299</v>
      </c>
      <c r="AJ3144" s="45">
        <v>14187.1771885257</v>
      </c>
      <c r="AK3144" s="46">
        <v>1.0576929426970001</v>
      </c>
    </row>
    <row r="3145" spans="1:37" x14ac:dyDescent="0.2">
      <c r="A3145" s="35" t="s">
        <v>4097</v>
      </c>
      <c r="B3145" s="35" t="s">
        <v>10151</v>
      </c>
      <c r="C3145" s="85" t="s">
        <v>3998</v>
      </c>
      <c r="D3145" s="85" t="s">
        <v>13417</v>
      </c>
      <c r="E3145" s="85" t="s">
        <v>12904</v>
      </c>
      <c r="F3145" s="85" t="s">
        <v>273</v>
      </c>
      <c r="G3145" s="85" t="s">
        <v>273</v>
      </c>
      <c r="H3145" s="840">
        <v>1.12850447418869</v>
      </c>
      <c r="I3145" s="840">
        <v>1.14542529068777</v>
      </c>
      <c r="J3145" s="86">
        <v>13374.583333333299</v>
      </c>
      <c r="K3145" s="44">
        <v>15093.2771320761</v>
      </c>
      <c r="L3145" s="45">
        <v>14200.7687368442</v>
      </c>
      <c r="M3145" s="46">
        <v>1.06177279567669</v>
      </c>
      <c r="N3145" s="139">
        <v>15319.586002411101</v>
      </c>
      <c r="O3145" s="45">
        <v>14229.527135617</v>
      </c>
      <c r="P3145" s="99">
        <v>1.06392302331788</v>
      </c>
      <c r="Q3145" s="86">
        <v>13378.2844627266</v>
      </c>
      <c r="R3145" s="44">
        <v>15097.453873156001</v>
      </c>
      <c r="S3145" s="45">
        <v>14205.4251473186</v>
      </c>
      <c r="T3145" s="140">
        <v>1.0618271114578699</v>
      </c>
      <c r="U3145" s="44">
        <v>15323.8253696223</v>
      </c>
      <c r="V3145" s="45">
        <v>14234.088747485701</v>
      </c>
      <c r="W3145" s="99">
        <v>1.06396965822811</v>
      </c>
      <c r="X3145" s="86">
        <v>13378.5874354752</v>
      </c>
      <c r="Y3145" s="44">
        <v>15097.7957792583</v>
      </c>
      <c r="Z3145" s="45">
        <v>14206.4425068984</v>
      </c>
      <c r="AA3145" s="46">
        <v>1.0618791090924899</v>
      </c>
      <c r="AB3145" s="139">
        <v>15324.1724022708</v>
      </c>
      <c r="AC3145" s="45">
        <v>14235.0186485005</v>
      </c>
      <c r="AD3145" s="99">
        <v>1.06401507013771</v>
      </c>
      <c r="AE3145" s="142">
        <v>13388.529689580701</v>
      </c>
      <c r="AF3145" s="44">
        <v>15109.0156574999</v>
      </c>
      <c r="AG3145" s="45">
        <v>14217.506501359199</v>
      </c>
      <c r="AH3145" s="140">
        <v>1.06191694166565</v>
      </c>
      <c r="AI3145" s="44">
        <v>15335.5605115698</v>
      </c>
      <c r="AJ3145" s="45">
        <v>14246.0442850896</v>
      </c>
      <c r="AK3145" s="46">
        <v>1.06404845157689</v>
      </c>
    </row>
    <row r="3146" spans="1:37" x14ac:dyDescent="0.2">
      <c r="A3146" s="35" t="s">
        <v>4096</v>
      </c>
      <c r="B3146" s="35" t="s">
        <v>10150</v>
      </c>
      <c r="C3146" s="85" t="s">
        <v>3998</v>
      </c>
      <c r="D3146" s="85" t="s">
        <v>13417</v>
      </c>
      <c r="E3146" s="85" t="s">
        <v>12904</v>
      </c>
      <c r="F3146" s="85" t="s">
        <v>264</v>
      </c>
      <c r="G3146" s="85" t="s">
        <v>264</v>
      </c>
      <c r="H3146" s="840">
        <v>1.1033956559778499</v>
      </c>
      <c r="I3146" s="840">
        <v>1.1288642179425299</v>
      </c>
      <c r="J3146" s="86">
        <v>16861.833333333299</v>
      </c>
      <c r="K3146" s="44">
        <v>18605.273651822401</v>
      </c>
      <c r="L3146" s="45">
        <v>17505.090915857902</v>
      </c>
      <c r="M3146" s="46">
        <v>1.0381487332847099</v>
      </c>
      <c r="N3146" s="139">
        <v>19034.720298910699</v>
      </c>
      <c r="O3146" s="45">
        <v>17680.312573042102</v>
      </c>
      <c r="P3146" s="99">
        <v>1.04854034692009</v>
      </c>
      <c r="Q3146" s="86">
        <v>16933.494395885398</v>
      </c>
      <c r="R3146" s="44">
        <v>18684.344156945201</v>
      </c>
      <c r="S3146" s="45">
        <v>17580.385048909098</v>
      </c>
      <c r="T3146" s="140">
        <v>1.0382018405593101</v>
      </c>
      <c r="U3146" s="44">
        <v>19115.615908245501</v>
      </c>
      <c r="V3146" s="45">
        <v>17756.230362701001</v>
      </c>
      <c r="W3146" s="99">
        <v>1.04858630756186</v>
      </c>
      <c r="X3146" s="86">
        <v>17004.2030012619</v>
      </c>
      <c r="Y3146" s="44">
        <v>18762.363724957901</v>
      </c>
      <c r="Z3146" s="45">
        <v>17654.659358839501</v>
      </c>
      <c r="AA3146" s="46">
        <v>1.0382526812652899</v>
      </c>
      <c r="AB3146" s="139">
        <v>19195.436322755701</v>
      </c>
      <c r="AC3146" s="45">
        <v>17831.135466737502</v>
      </c>
      <c r="AD3146" s="99">
        <v>1.0486310628857001</v>
      </c>
      <c r="AE3146" s="142">
        <v>17088.968269179099</v>
      </c>
      <c r="AF3146" s="44">
        <v>18855.893353355499</v>
      </c>
      <c r="AG3146" s="45">
        <v>17743.2992603456</v>
      </c>
      <c r="AH3146" s="140">
        <v>1.03828967207731</v>
      </c>
      <c r="AI3146" s="44">
        <v>19291.1248006317</v>
      </c>
      <c r="AJ3146" s="45">
        <v>17920.5851661993</v>
      </c>
      <c r="AK3146" s="46">
        <v>1.04866396168106</v>
      </c>
    </row>
    <row r="3147" spans="1:37" x14ac:dyDescent="0.2">
      <c r="A3147" s="35" t="s">
        <v>4095</v>
      </c>
      <c r="B3147" s="35" t="s">
        <v>10149</v>
      </c>
      <c r="C3147" s="85" t="s">
        <v>3998</v>
      </c>
      <c r="D3147" s="85" t="s">
        <v>13417</v>
      </c>
      <c r="E3147" s="85" t="s">
        <v>12904</v>
      </c>
      <c r="F3147" s="85" t="s">
        <v>264</v>
      </c>
      <c r="G3147" s="85" t="s">
        <v>264</v>
      </c>
      <c r="H3147" s="840">
        <v>1.1033956559778499</v>
      </c>
      <c r="I3147" s="840">
        <v>1.1288642179425299</v>
      </c>
      <c r="J3147" s="86">
        <v>5185.9166666666697</v>
      </c>
      <c r="K3147" s="44">
        <v>5722.1179222631099</v>
      </c>
      <c r="L3147" s="45">
        <v>5383.7528184200601</v>
      </c>
      <c r="M3147" s="46">
        <v>1.0381487332847099</v>
      </c>
      <c r="N3147" s="139">
        <v>5854.1957622318196</v>
      </c>
      <c r="O3147" s="45">
        <v>5437.6428607653497</v>
      </c>
      <c r="P3147" s="99">
        <v>1.04854034692009</v>
      </c>
      <c r="Q3147" s="86">
        <v>5214.4724597348204</v>
      </c>
      <c r="R3147" s="44">
        <v>5753.6262602875104</v>
      </c>
      <c r="S3147" s="45">
        <v>5413.6749052425303</v>
      </c>
      <c r="T3147" s="140">
        <v>1.0382018405593101</v>
      </c>
      <c r="U3147" s="44">
        <v>5886.43137524143</v>
      </c>
      <c r="V3147" s="45">
        <v>5467.8244224363698</v>
      </c>
      <c r="W3147" s="99">
        <v>1.04858630756186</v>
      </c>
      <c r="X3147" s="86">
        <v>5240.7030957943798</v>
      </c>
      <c r="Y3147" s="44">
        <v>5782.5690301691702</v>
      </c>
      <c r="Z3147" s="45">
        <v>5441.17404092382</v>
      </c>
      <c r="AA3147" s="46">
        <v>1.0382526812652899</v>
      </c>
      <c r="AB3147" s="139">
        <v>5916.0422017029496</v>
      </c>
      <c r="AC3147" s="45">
        <v>5495.5640576112301</v>
      </c>
      <c r="AD3147" s="99">
        <v>1.0486310628857001</v>
      </c>
      <c r="AE3147" s="142">
        <v>5268.8820102013497</v>
      </c>
      <c r="AF3147" s="44">
        <v>5813.6615219159903</v>
      </c>
      <c r="AG3147" s="45">
        <v>5470.6257745860203</v>
      </c>
      <c r="AH3147" s="140">
        <v>1.03828967207731</v>
      </c>
      <c r="AI3147" s="44">
        <v>5947.8523698774397</v>
      </c>
      <c r="AJ3147" s="45">
        <v>5525.2866824477996</v>
      </c>
      <c r="AK3147" s="46">
        <v>1.04866396168106</v>
      </c>
    </row>
    <row r="3148" spans="1:37" x14ac:dyDescent="0.2">
      <c r="A3148" s="35" t="s">
        <v>4094</v>
      </c>
      <c r="B3148" s="35" t="s">
        <v>10148</v>
      </c>
      <c r="C3148" s="85" t="s">
        <v>3998</v>
      </c>
      <c r="D3148" s="85" t="s">
        <v>13417</v>
      </c>
      <c r="E3148" s="85" t="s">
        <v>12904</v>
      </c>
      <c r="F3148" s="85" t="s">
        <v>265</v>
      </c>
      <c r="G3148" s="85" t="s">
        <v>265</v>
      </c>
      <c r="H3148" s="840">
        <v>1.1087544476758</v>
      </c>
      <c r="I3148" s="840">
        <v>1.13335081461914</v>
      </c>
      <c r="J3148" s="86">
        <v>11253.083333333299</v>
      </c>
      <c r="K3148" s="44">
        <v>12476.906195899701</v>
      </c>
      <c r="L3148" s="45">
        <v>11739.111253892301</v>
      </c>
      <c r="M3148" s="46">
        <v>1.0431906443915999</v>
      </c>
      <c r="N3148" s="139">
        <v>12753.691162810401</v>
      </c>
      <c r="O3148" s="45">
        <v>11846.207492286399</v>
      </c>
      <c r="P3148" s="99">
        <v>1.05270770164797</v>
      </c>
      <c r="Q3148" s="86">
        <v>11297.4754042613</v>
      </c>
      <c r="R3148" s="44">
        <v>12526.1261019826</v>
      </c>
      <c r="S3148" s="45">
        <v>11786.023538973899</v>
      </c>
      <c r="T3148" s="140">
        <v>1.0432440095889299</v>
      </c>
      <c r="U3148" s="44">
        <v>12804.0029525592</v>
      </c>
      <c r="V3148" s="45">
        <v>11893.4606701465</v>
      </c>
      <c r="W3148" s="99">
        <v>1.05275384495729</v>
      </c>
      <c r="X3148" s="86">
        <v>11337.056308062</v>
      </c>
      <c r="Y3148" s="44">
        <v>12570.0116051147</v>
      </c>
      <c r="Z3148" s="45">
        <v>11827.8952629919</v>
      </c>
      <c r="AA3148" s="46">
        <v>1.0432950972097399</v>
      </c>
      <c r="AB3148" s="139">
        <v>12848.862002125101</v>
      </c>
      <c r="AC3148" s="45">
        <v>11935.639029038701</v>
      </c>
      <c r="AD3148" s="99">
        <v>1.05279877815822</v>
      </c>
      <c r="AE3148" s="142">
        <v>11385.969136535599</v>
      </c>
      <c r="AF3148" s="44">
        <v>12624.243921233199</v>
      </c>
      <c r="AG3148" s="45">
        <v>11879.348998873</v>
      </c>
      <c r="AH3148" s="140">
        <v>1.0433322676726999</v>
      </c>
      <c r="AI3148" s="44">
        <v>12904.297396120999</v>
      </c>
      <c r="AJ3148" s="45">
        <v>11987.5104685227</v>
      </c>
      <c r="AK3148" s="46">
        <v>1.0528318077076799</v>
      </c>
    </row>
    <row r="3149" spans="1:37" x14ac:dyDescent="0.2">
      <c r="A3149" s="35" t="s">
        <v>4093</v>
      </c>
      <c r="B3149" s="35" t="s">
        <v>10147</v>
      </c>
      <c r="C3149" s="85" t="s">
        <v>3998</v>
      </c>
      <c r="D3149" s="85" t="s">
        <v>13417</v>
      </c>
      <c r="E3149" s="85" t="s">
        <v>12904</v>
      </c>
      <c r="F3149" s="85" t="s">
        <v>263</v>
      </c>
      <c r="G3149" s="85" t="s">
        <v>263</v>
      </c>
      <c r="H3149" s="840">
        <v>1.1135503592044</v>
      </c>
      <c r="I3149" s="840">
        <v>1.13858372196462</v>
      </c>
      <c r="J3149" s="86">
        <v>13104.833333333299</v>
      </c>
      <c r="K3149" s="44">
        <v>14592.8918656472</v>
      </c>
      <c r="L3149" s="45">
        <v>13729.972674087199</v>
      </c>
      <c r="M3149" s="46">
        <v>1.0477029600341301</v>
      </c>
      <c r="N3149" s="139">
        <v>14920.9499123927</v>
      </c>
      <c r="O3149" s="45">
        <v>13859.255833294499</v>
      </c>
      <c r="P3149" s="99">
        <v>1.0575682636147901</v>
      </c>
      <c r="Q3149" s="86">
        <v>13076.8017143774</v>
      </c>
      <c r="R3149" s="44">
        <v>14561.677246289701</v>
      </c>
      <c r="S3149" s="45">
        <v>13701.3047285662</v>
      </c>
      <c r="T3149" s="140">
        <v>1.0477565560623401</v>
      </c>
      <c r="U3149" s="44">
        <v>14889.033567349101</v>
      </c>
      <c r="V3149" s="45">
        <v>13830.216675665801</v>
      </c>
      <c r="W3149" s="99">
        <v>1.057614619977</v>
      </c>
      <c r="X3149" s="86">
        <v>13046.891888590601</v>
      </c>
      <c r="Y3149" s="44">
        <v>14528.371149041101</v>
      </c>
      <c r="Z3149" s="45">
        <v>13670.6359302651</v>
      </c>
      <c r="AA3149" s="46">
        <v>1.0478078646623901</v>
      </c>
      <c r="AB3149" s="139">
        <v>14854.978726581499</v>
      </c>
      <c r="AC3149" s="45">
        <v>13799.1725520284</v>
      </c>
      <c r="AD3149" s="99">
        <v>1.0576597606435001</v>
      </c>
      <c r="AE3149" s="142">
        <v>13026.465894854</v>
      </c>
      <c r="AF3149" s="44">
        <v>14505.6257763786</v>
      </c>
      <c r="AG3149" s="45">
        <v>13649.7197075559</v>
      </c>
      <c r="AH3149" s="140">
        <v>1.04784519590598</v>
      </c>
      <c r="AI3149" s="44">
        <v>14831.722022608101</v>
      </c>
      <c r="AJ3149" s="45">
        <v>13778.001045270201</v>
      </c>
      <c r="AK3149" s="46">
        <v>1.0576929426970001</v>
      </c>
    </row>
    <row r="3150" spans="1:37" x14ac:dyDescent="0.2">
      <c r="A3150" s="35" t="s">
        <v>4092</v>
      </c>
      <c r="B3150" s="35" t="s">
        <v>10146</v>
      </c>
      <c r="C3150" s="85" t="s">
        <v>3998</v>
      </c>
      <c r="D3150" s="85" t="s">
        <v>13417</v>
      </c>
      <c r="E3150" s="85" t="s">
        <v>12904</v>
      </c>
      <c r="F3150" s="85" t="s">
        <v>263</v>
      </c>
      <c r="G3150" s="85" t="s">
        <v>263</v>
      </c>
      <c r="H3150" s="840">
        <v>1.1135503592044</v>
      </c>
      <c r="I3150" s="840">
        <v>1.13858372196462</v>
      </c>
      <c r="J3150" s="86">
        <v>11308.833333333299</v>
      </c>
      <c r="K3150" s="44">
        <v>12592.9554205161</v>
      </c>
      <c r="L3150" s="45">
        <v>11848.2981578659</v>
      </c>
      <c r="M3150" s="46">
        <v>1.0477029600341301</v>
      </c>
      <c r="N3150" s="139">
        <v>12876.053547744201</v>
      </c>
      <c r="O3150" s="45">
        <v>11959.863231842401</v>
      </c>
      <c r="P3150" s="99">
        <v>1.0575682636147901</v>
      </c>
      <c r="Q3150" s="86">
        <v>11302.9263689648</v>
      </c>
      <c r="R3150" s="44">
        <v>12586.3777182217</v>
      </c>
      <c r="S3150" s="45">
        <v>11842.7152057728</v>
      </c>
      <c r="T3150" s="140">
        <v>1.0477565560623401</v>
      </c>
      <c r="U3150" s="44">
        <v>12869.327974268001</v>
      </c>
      <c r="V3150" s="45">
        <v>11954.140176340699</v>
      </c>
      <c r="W3150" s="99">
        <v>1.057614619977</v>
      </c>
      <c r="X3150" s="86">
        <v>11294.4064979101</v>
      </c>
      <c r="Y3150" s="44">
        <v>12576.8904127483</v>
      </c>
      <c r="Z3150" s="45">
        <v>11834.367955204199</v>
      </c>
      <c r="AA3150" s="46">
        <v>1.0478078646623901</v>
      </c>
      <c r="AB3150" s="139">
        <v>12859.6273877719</v>
      </c>
      <c r="AC3150" s="45">
        <v>11945.63927319</v>
      </c>
      <c r="AD3150" s="99">
        <v>1.0576597606435001</v>
      </c>
      <c r="AE3150" s="142">
        <v>11290.6103045073</v>
      </c>
      <c r="AF3150" s="44">
        <v>12572.663160221</v>
      </c>
      <c r="AG3150" s="45">
        <v>11830.8117664245</v>
      </c>
      <c r="AH3150" s="140">
        <v>1.04784519590598</v>
      </c>
      <c r="AI3150" s="44">
        <v>12855.305103758001</v>
      </c>
      <c r="AJ3150" s="45">
        <v>11941.998837819299</v>
      </c>
      <c r="AK3150" s="46">
        <v>1.0576929426970001</v>
      </c>
    </row>
    <row r="3151" spans="1:37" x14ac:dyDescent="0.2">
      <c r="A3151" s="35" t="s">
        <v>4091</v>
      </c>
      <c r="B3151" s="35" t="s">
        <v>10145</v>
      </c>
      <c r="C3151" s="85" t="s">
        <v>3998</v>
      </c>
      <c r="D3151" s="85" t="s">
        <v>13417</v>
      </c>
      <c r="E3151" s="85" t="s">
        <v>12904</v>
      </c>
      <c r="F3151" s="85" t="s">
        <v>264</v>
      </c>
      <c r="G3151" s="85" t="s">
        <v>264</v>
      </c>
      <c r="H3151" s="840">
        <v>1.1033956559778499</v>
      </c>
      <c r="I3151" s="840">
        <v>1.1288642179425299</v>
      </c>
      <c r="J3151" s="86">
        <v>11522.583333333299</v>
      </c>
      <c r="K3151" s="44">
        <v>12713.9683956427</v>
      </c>
      <c r="L3151" s="45">
        <v>11962.155291667499</v>
      </c>
      <c r="M3151" s="46">
        <v>1.0381487332847099</v>
      </c>
      <c r="N3151" s="139">
        <v>13007.432023261001</v>
      </c>
      <c r="O3151" s="45">
        <v>12081.893525748999</v>
      </c>
      <c r="P3151" s="99">
        <v>1.04854034692009</v>
      </c>
      <c r="Q3151" s="86">
        <v>11576.016793886</v>
      </c>
      <c r="R3151" s="44">
        <v>12772.9266439004</v>
      </c>
      <c r="S3151" s="45">
        <v>12018.2419417579</v>
      </c>
      <c r="T3151" s="140">
        <v>1.0382018405593101</v>
      </c>
      <c r="U3151" s="44">
        <v>13067.751144919701</v>
      </c>
      <c r="V3151" s="45">
        <v>12138.452706175</v>
      </c>
      <c r="W3151" s="99">
        <v>1.04858630756186</v>
      </c>
      <c r="X3151" s="86">
        <v>11631.686460941</v>
      </c>
      <c r="Y3151" s="44">
        <v>12834.3523126986</v>
      </c>
      <c r="Z3151" s="45">
        <v>12076.629655709099</v>
      </c>
      <c r="AA3151" s="46">
        <v>1.0382526812652899</v>
      </c>
      <c r="AB3151" s="139">
        <v>13130.5946400829</v>
      </c>
      <c r="AC3151" s="45">
        <v>12197.3477366897</v>
      </c>
      <c r="AD3151" s="99">
        <v>1.0486310628857001</v>
      </c>
      <c r="AE3151" s="142">
        <v>11695.880950499401</v>
      </c>
      <c r="AF3151" s="44">
        <v>12905.1842336151</v>
      </c>
      <c r="AG3151" s="45">
        <v>12143.712396749401</v>
      </c>
      <c r="AH3151" s="140">
        <v>1.03828967207731</v>
      </c>
      <c r="AI3151" s="44">
        <v>13203.0615023345</v>
      </c>
      <c r="AJ3151" s="45">
        <v>12265.0488529008</v>
      </c>
      <c r="AK3151" s="46">
        <v>1.04866396168106</v>
      </c>
    </row>
    <row r="3152" spans="1:37" x14ac:dyDescent="0.2">
      <c r="A3152" s="35" t="s">
        <v>4090</v>
      </c>
      <c r="B3152" s="35" t="s">
        <v>10144</v>
      </c>
      <c r="C3152" s="85" t="s">
        <v>1211</v>
      </c>
      <c r="D3152" s="85" t="s">
        <v>13417</v>
      </c>
      <c r="E3152" s="85" t="s">
        <v>12904</v>
      </c>
      <c r="F3152" s="85" t="s">
        <v>264</v>
      </c>
      <c r="G3152" s="85" t="s">
        <v>264</v>
      </c>
      <c r="H3152" s="840">
        <v>1.1033956559778499</v>
      </c>
      <c r="I3152" s="840">
        <v>1.1288642179425299</v>
      </c>
      <c r="J3152" s="86">
        <v>16301.916666666701</v>
      </c>
      <c r="K3152" s="44">
        <v>17987.4640341128</v>
      </c>
      <c r="L3152" s="45">
        <v>16923.814137612899</v>
      </c>
      <c r="M3152" s="46">
        <v>1.0381487332847099</v>
      </c>
      <c r="N3152" s="139">
        <v>18402.650408881</v>
      </c>
      <c r="O3152" s="45">
        <v>17093.217357129099</v>
      </c>
      <c r="P3152" s="99">
        <v>1.04854034692009</v>
      </c>
      <c r="Q3152" s="86">
        <v>16371.6640563031</v>
      </c>
      <c r="R3152" s="44">
        <v>18064.423000853501</v>
      </c>
      <c r="S3152" s="45">
        <v>16997.091756272599</v>
      </c>
      <c r="T3152" s="140">
        <v>1.0382018405593101</v>
      </c>
      <c r="U3152" s="44">
        <v>18481.3857413365</v>
      </c>
      <c r="V3152" s="45">
        <v>17167.102761442198</v>
      </c>
      <c r="W3152" s="99">
        <v>1.04858630756186</v>
      </c>
      <c r="X3152" s="86">
        <v>16439.698319660602</v>
      </c>
      <c r="Y3152" s="44">
        <v>18139.491711499799</v>
      </c>
      <c r="Z3152" s="45">
        <v>17068.560859580099</v>
      </c>
      <c r="AA3152" s="46">
        <v>1.0382526812652899</v>
      </c>
      <c r="AB3152" s="139">
        <v>18558.187186834799</v>
      </c>
      <c r="AC3152" s="45">
        <v>17239.178322465901</v>
      </c>
      <c r="AD3152" s="99">
        <v>1.0486310628857001</v>
      </c>
      <c r="AE3152" s="142">
        <v>16515.3431429265</v>
      </c>
      <c r="AF3152" s="44">
        <v>18222.9578808886</v>
      </c>
      <c r="AG3152" s="45">
        <v>17147.710216113501</v>
      </c>
      <c r="AH3152" s="140">
        <v>1.03828967207731</v>
      </c>
      <c r="AI3152" s="44">
        <v>18643.5799210923</v>
      </c>
      <c r="AJ3152" s="45">
        <v>17319.045168783399</v>
      </c>
      <c r="AK3152" s="46">
        <v>1.04866396168106</v>
      </c>
    </row>
    <row r="3153" spans="1:37" x14ac:dyDescent="0.2">
      <c r="A3153" s="35" t="s">
        <v>4089</v>
      </c>
      <c r="B3153" s="35" t="s">
        <v>10143</v>
      </c>
      <c r="C3153" s="85" t="s">
        <v>3998</v>
      </c>
      <c r="D3153" s="85" t="s">
        <v>13417</v>
      </c>
      <c r="E3153" s="85" t="s">
        <v>12904</v>
      </c>
      <c r="F3153" s="85" t="s">
        <v>270</v>
      </c>
      <c r="G3153" s="85" t="s">
        <v>270</v>
      </c>
      <c r="H3153" s="840">
        <v>1.1263178153425899</v>
      </c>
      <c r="I3153" s="840">
        <v>1.14434264239199</v>
      </c>
      <c r="J3153" s="86">
        <v>11227.75</v>
      </c>
      <c r="K3153" s="44">
        <v>12646.0148512128</v>
      </c>
      <c r="L3153" s="45">
        <v>11898.2200335487</v>
      </c>
      <c r="M3153" s="46">
        <v>1.05971544018603</v>
      </c>
      <c r="N3153" s="139">
        <v>12848.393103116699</v>
      </c>
      <c r="O3153" s="45">
        <v>11934.170954822101</v>
      </c>
      <c r="P3153" s="99">
        <v>1.06291741041812</v>
      </c>
      <c r="Q3153" s="86">
        <v>11258.389000494601</v>
      </c>
      <c r="R3153" s="44">
        <v>12680.524103314199</v>
      </c>
      <c r="S3153" s="45">
        <v>11931.2989787426</v>
      </c>
      <c r="T3153" s="140">
        <v>1.0597696507216501</v>
      </c>
      <c r="U3153" s="44">
        <v>12883.454617903</v>
      </c>
      <c r="V3153" s="45">
        <v>11967.262219587299</v>
      </c>
      <c r="W3153" s="99">
        <v>1.06296400124934</v>
      </c>
      <c r="X3153" s="86">
        <v>11285.013993882099</v>
      </c>
      <c r="Y3153" s="44">
        <v>12710.512307699901</v>
      </c>
      <c r="Z3153" s="45">
        <v>11960.1009957119</v>
      </c>
      <c r="AA3153" s="46">
        <v>1.0598215476024999</v>
      </c>
      <c r="AB3153" s="139">
        <v>12913.9227331897</v>
      </c>
      <c r="AC3153" s="45">
        <v>11996.07561874</v>
      </c>
      <c r="AD3153" s="99">
        <v>1.06300937023591</v>
      </c>
      <c r="AE3153" s="142">
        <v>11313.091962241801</v>
      </c>
      <c r="AF3153" s="44">
        <v>12742.137023682</v>
      </c>
      <c r="AG3153" s="45">
        <v>11990.285805646299</v>
      </c>
      <c r="AH3153" s="140">
        <v>1.0598593068689599</v>
      </c>
      <c r="AI3153" s="44">
        <v>12946.0535496954</v>
      </c>
      <c r="AJ3153" s="45">
        <v>12026.300052545201</v>
      </c>
      <c r="AK3153" s="46">
        <v>1.06304272012318</v>
      </c>
    </row>
    <row r="3154" spans="1:37" x14ac:dyDescent="0.2">
      <c r="A3154" s="35" t="s">
        <v>4088</v>
      </c>
      <c r="B3154" s="35" t="s">
        <v>10142</v>
      </c>
      <c r="C3154" s="85" t="s">
        <v>3998</v>
      </c>
      <c r="D3154" s="85" t="s">
        <v>13417</v>
      </c>
      <c r="E3154" s="85" t="s">
        <v>12904</v>
      </c>
      <c r="F3154" s="85" t="s">
        <v>271</v>
      </c>
      <c r="G3154" s="85" t="s">
        <v>271</v>
      </c>
      <c r="H3154" s="840">
        <v>1.1034679296463501</v>
      </c>
      <c r="I3154" s="840">
        <v>1.13198404552043</v>
      </c>
      <c r="J3154" s="86">
        <v>12933.416666666701</v>
      </c>
      <c r="K3154" s="44">
        <v>14271.6105124203</v>
      </c>
      <c r="L3154" s="45">
        <v>13427.689600854599</v>
      </c>
      <c r="M3154" s="46">
        <v>1.03821673320569</v>
      </c>
      <c r="N3154" s="139">
        <v>14640.4213207346</v>
      </c>
      <c r="O3154" s="45">
        <v>13598.688138665801</v>
      </c>
      <c r="P3154" s="99">
        <v>1.0514381844446199</v>
      </c>
      <c r="Q3154" s="86">
        <v>12930.9108594068</v>
      </c>
      <c r="R3154" s="44">
        <v>14268.845434471101</v>
      </c>
      <c r="S3154" s="45">
        <v>13425.7748002424</v>
      </c>
      <c r="T3154" s="140">
        <v>1.03826984395888</v>
      </c>
      <c r="U3154" s="44">
        <v>14637.584786895301</v>
      </c>
      <c r="V3154" s="45">
        <v>13596.649392686801</v>
      </c>
      <c r="W3154" s="99">
        <v>1.0514842721072299</v>
      </c>
      <c r="X3154" s="86">
        <v>12930.4122988123</v>
      </c>
      <c r="Y3154" s="44">
        <v>14268.2952888442</v>
      </c>
      <c r="Z3154" s="45">
        <v>13425.914594161501</v>
      </c>
      <c r="AA3154" s="46">
        <v>1.03832068799498</v>
      </c>
      <c r="AB3154" s="139">
        <v>14637.0204242566</v>
      </c>
      <c r="AC3154" s="45">
        <v>13596.7054682118</v>
      </c>
      <c r="AD3154" s="99">
        <v>1.05152915112078</v>
      </c>
      <c r="AE3154" s="142">
        <v>12946.867610134799</v>
      </c>
      <c r="AF3154" s="44">
        <v>14286.453197160899</v>
      </c>
      <c r="AG3154" s="45">
        <v>13443.479430850601</v>
      </c>
      <c r="AH3154" s="140">
        <v>1.03835768122994</v>
      </c>
      <c r="AI3154" s="44">
        <v>14655.6475741377</v>
      </c>
      <c r="AJ3154" s="45">
        <v>13614.435821261</v>
      </c>
      <c r="AK3154" s="46">
        <v>1.0515621408381199</v>
      </c>
    </row>
    <row r="3155" spans="1:37" x14ac:dyDescent="0.2">
      <c r="A3155" s="35" t="s">
        <v>4087</v>
      </c>
      <c r="B3155" s="35" t="s">
        <v>13048</v>
      </c>
      <c r="C3155" s="85" t="s">
        <v>3998</v>
      </c>
      <c r="D3155" s="85" t="s">
        <v>13417</v>
      </c>
      <c r="E3155" s="85" t="s">
        <v>12904</v>
      </c>
      <c r="F3155" s="85" t="s">
        <v>269</v>
      </c>
      <c r="G3155" s="85" t="s">
        <v>269</v>
      </c>
      <c r="H3155" s="840">
        <v>1.1200211146623</v>
      </c>
      <c r="I3155" s="840">
        <v>1.14006711016218</v>
      </c>
      <c r="J3155" s="86">
        <v>28851.166666666701</v>
      </c>
      <c r="K3155" s="44">
        <v>32313.915849307901</v>
      </c>
      <c r="L3155" s="45">
        <v>30403.102119065501</v>
      </c>
      <c r="M3155" s="46">
        <v>1.05379108132191</v>
      </c>
      <c r="N3155" s="139">
        <v>32892.266206474</v>
      </c>
      <c r="O3155" s="45">
        <v>30551.830477879401</v>
      </c>
      <c r="P3155" s="99">
        <v>1.0589461019327699</v>
      </c>
      <c r="Q3155" s="86">
        <v>29007.039360633898</v>
      </c>
      <c r="R3155" s="44">
        <v>32488.496557750499</v>
      </c>
      <c r="S3155" s="45">
        <v>30568.923069911601</v>
      </c>
      <c r="T3155" s="140">
        <v>1.0538449887925301</v>
      </c>
      <c r="U3155" s="44">
        <v>33069.971538238402</v>
      </c>
      <c r="V3155" s="45">
        <v>30718.237672250001</v>
      </c>
      <c r="W3155" s="99">
        <v>1.05899251868973</v>
      </c>
      <c r="X3155" s="86">
        <v>29151.894449281201</v>
      </c>
      <c r="Y3155" s="44">
        <v>32650.737315601698</v>
      </c>
      <c r="Z3155" s="45">
        <v>30723.082313723298</v>
      </c>
      <c r="AA3155" s="46">
        <v>1.0538965955429</v>
      </c>
      <c r="AB3155" s="139">
        <v>33235.116060544802</v>
      </c>
      <c r="AC3155" s="45">
        <v>30872.9557778159</v>
      </c>
      <c r="AD3155" s="99">
        <v>1.05903771816714</v>
      </c>
      <c r="AE3155" s="142">
        <v>29301.765556730599</v>
      </c>
      <c r="AF3155" s="44">
        <v>32818.596120422902</v>
      </c>
      <c r="AG3155" s="45">
        <v>30882.1311913846</v>
      </c>
      <c r="AH3155" s="140">
        <v>1.0539341437154801</v>
      </c>
      <c r="AI3155" s="44">
        <v>33405.979180911498</v>
      </c>
      <c r="AJ3155" s="45">
        <v>31032.648492958899</v>
      </c>
      <c r="AK3155" s="46">
        <v>1.0590709434514101</v>
      </c>
    </row>
    <row r="3156" spans="1:37" x14ac:dyDescent="0.2">
      <c r="A3156" s="35" t="s">
        <v>4086</v>
      </c>
      <c r="B3156" s="35" t="s">
        <v>10141</v>
      </c>
      <c r="C3156" s="85" t="s">
        <v>3998</v>
      </c>
      <c r="D3156" s="85" t="s">
        <v>13417</v>
      </c>
      <c r="E3156" s="85" t="s">
        <v>12904</v>
      </c>
      <c r="F3156" s="85" t="s">
        <v>264</v>
      </c>
      <c r="G3156" s="85" t="s">
        <v>264</v>
      </c>
      <c r="H3156" s="840">
        <v>1.1033956559778499</v>
      </c>
      <c r="I3156" s="840">
        <v>1.1288642179425299</v>
      </c>
      <c r="J3156" s="86">
        <v>11535.083333333299</v>
      </c>
      <c r="K3156" s="44">
        <v>12727.7608413424</v>
      </c>
      <c r="L3156" s="45">
        <v>11975.1321508336</v>
      </c>
      <c r="M3156" s="46">
        <v>1.0381487332847099</v>
      </c>
      <c r="N3156" s="139">
        <v>13021.5428259853</v>
      </c>
      <c r="O3156" s="45">
        <v>12095.0002800855</v>
      </c>
      <c r="P3156" s="99">
        <v>1.04854034692009</v>
      </c>
      <c r="Q3156" s="86">
        <v>11585.049754944999</v>
      </c>
      <c r="R3156" s="44">
        <v>12782.8935738935</v>
      </c>
      <c r="S3156" s="45">
        <v>12027.6199785551</v>
      </c>
      <c r="T3156" s="140">
        <v>1.0382018405593101</v>
      </c>
      <c r="U3156" s="44">
        <v>13077.948131441301</v>
      </c>
      <c r="V3156" s="45">
        <v>12147.9245454582</v>
      </c>
      <c r="W3156" s="99">
        <v>1.04858630756186</v>
      </c>
      <c r="X3156" s="86">
        <v>11632.7550038061</v>
      </c>
      <c r="Y3156" s="44">
        <v>12835.531338254201</v>
      </c>
      <c r="Z3156" s="45">
        <v>12077.7390732039</v>
      </c>
      <c r="AA3156" s="46">
        <v>1.0382526812652899</v>
      </c>
      <c r="AB3156" s="139">
        <v>13131.8008798887</v>
      </c>
      <c r="AC3156" s="45">
        <v>12198.4682439301</v>
      </c>
      <c r="AD3156" s="99">
        <v>1.0486310628857001</v>
      </c>
      <c r="AE3156" s="142">
        <v>11685.8443387975</v>
      </c>
      <c r="AF3156" s="44">
        <v>12894.109879862501</v>
      </c>
      <c r="AG3156" s="45">
        <v>12133.291486476601</v>
      </c>
      <c r="AH3156" s="140">
        <v>1.03828967207731</v>
      </c>
      <c r="AI3156" s="44">
        <v>13191.7315305148</v>
      </c>
      <c r="AJ3156" s="45">
        <v>12254.523819911499</v>
      </c>
      <c r="AK3156" s="46">
        <v>1.04866396168106</v>
      </c>
    </row>
    <row r="3157" spans="1:37" x14ac:dyDescent="0.2">
      <c r="A3157" s="35" t="s">
        <v>4085</v>
      </c>
      <c r="B3157" s="35" t="s">
        <v>10140</v>
      </c>
      <c r="C3157" s="85" t="s">
        <v>3998</v>
      </c>
      <c r="D3157" s="85" t="s">
        <v>13417</v>
      </c>
      <c r="E3157" s="85" t="s">
        <v>12904</v>
      </c>
      <c r="F3157" s="85" t="s">
        <v>263</v>
      </c>
      <c r="G3157" s="85" t="s">
        <v>263</v>
      </c>
      <c r="H3157" s="840">
        <v>1.1135503592044</v>
      </c>
      <c r="I3157" s="840">
        <v>1.13858372196462</v>
      </c>
      <c r="J3157" s="86">
        <v>17883</v>
      </c>
      <c r="K3157" s="44">
        <v>19913.621073652299</v>
      </c>
      <c r="L3157" s="45">
        <v>18736.072034290301</v>
      </c>
      <c r="M3157" s="46">
        <v>1.0477029600341301</v>
      </c>
      <c r="N3157" s="139">
        <v>20361.2926998933</v>
      </c>
      <c r="O3157" s="45">
        <v>18912.493258223301</v>
      </c>
      <c r="P3157" s="99">
        <v>1.0575682636147901</v>
      </c>
      <c r="Q3157" s="86">
        <v>17823.9288318443</v>
      </c>
      <c r="R3157" s="44">
        <v>19847.842353133899</v>
      </c>
      <c r="S3157" s="45">
        <v>18675.138288353399</v>
      </c>
      <c r="T3157" s="140">
        <v>1.0477565560623401</v>
      </c>
      <c r="U3157" s="44">
        <v>20294.035229393801</v>
      </c>
      <c r="V3157" s="45">
        <v>18850.847717988101</v>
      </c>
      <c r="W3157" s="99">
        <v>1.057614619977</v>
      </c>
      <c r="X3157" s="86">
        <v>17763.1480905686</v>
      </c>
      <c r="Y3157" s="44">
        <v>19780.159936853699</v>
      </c>
      <c r="Z3157" s="45">
        <v>18612.366270460501</v>
      </c>
      <c r="AA3157" s="46">
        <v>1.0478078646623901</v>
      </c>
      <c r="AB3157" s="139">
        <v>20224.8312667684</v>
      </c>
      <c r="AC3157" s="45">
        <v>18787.3669577459</v>
      </c>
      <c r="AD3157" s="99">
        <v>1.0576597606435001</v>
      </c>
      <c r="AE3157" s="142">
        <v>17714.6922784737</v>
      </c>
      <c r="AF3157" s="44">
        <v>19726.201949889899</v>
      </c>
      <c r="AG3157" s="45">
        <v>18562.255200951498</v>
      </c>
      <c r="AH3157" s="140">
        <v>1.04784519590598</v>
      </c>
      <c r="AI3157" s="44">
        <v>20169.6602678825</v>
      </c>
      <c r="AJ3157" s="45">
        <v>18736.705004990599</v>
      </c>
      <c r="AK3157" s="46">
        <v>1.0576929426970001</v>
      </c>
    </row>
    <row r="3158" spans="1:37" x14ac:dyDescent="0.2">
      <c r="A3158" s="35" t="s">
        <v>4084</v>
      </c>
      <c r="B3158" s="35" t="s">
        <v>10139</v>
      </c>
      <c r="C3158" s="85" t="s">
        <v>3998</v>
      </c>
      <c r="D3158" s="85" t="s">
        <v>13417</v>
      </c>
      <c r="E3158" s="85" t="s">
        <v>12904</v>
      </c>
      <c r="F3158" s="85" t="s">
        <v>268</v>
      </c>
      <c r="G3158" s="85" t="s">
        <v>268</v>
      </c>
      <c r="H3158" s="840">
        <v>1.1156584224167601</v>
      </c>
      <c r="I3158" s="840">
        <v>1.13937546157614</v>
      </c>
      <c r="J3158" s="86">
        <v>22299.75</v>
      </c>
      <c r="K3158" s="44">
        <v>24878.903905288102</v>
      </c>
      <c r="L3158" s="45">
        <v>23407.743573086402</v>
      </c>
      <c r="M3158" s="46">
        <v>1.0496863674743599</v>
      </c>
      <c r="N3158" s="139">
        <v>25407.787949282501</v>
      </c>
      <c r="O3158" s="45">
        <v>23599.907205287</v>
      </c>
      <c r="P3158" s="99">
        <v>1.05830366731856</v>
      </c>
      <c r="Q3158" s="86">
        <v>22370.976769514298</v>
      </c>
      <c r="R3158" s="44">
        <v>24958.368650598299</v>
      </c>
      <c r="S3158" s="45">
        <v>23483.710607366502</v>
      </c>
      <c r="T3158" s="140">
        <v>1.0497400649652699</v>
      </c>
      <c r="U3158" s="44">
        <v>25488.941982674402</v>
      </c>
      <c r="V3158" s="45">
        <v>23676.324514904401</v>
      </c>
      <c r="W3158" s="99">
        <v>1.0583500559157</v>
      </c>
      <c r="X3158" s="86">
        <v>22437.373254260299</v>
      </c>
      <c r="Y3158" s="44">
        <v>25032.4444480241</v>
      </c>
      <c r="Z3158" s="45">
        <v>23554.563067182498</v>
      </c>
      <c r="AA3158" s="46">
        <v>1.0497914706976701</v>
      </c>
      <c r="AB3158" s="139">
        <v>25564.592508128899</v>
      </c>
      <c r="AC3158" s="45">
        <v>23747.6087805307</v>
      </c>
      <c r="AD3158" s="99">
        <v>1.0583952279717701</v>
      </c>
      <c r="AE3158" s="142">
        <v>22522.293047462899</v>
      </c>
      <c r="AF3158" s="44">
        <v>25127.1859305404</v>
      </c>
      <c r="AG3158" s="45">
        <v>23644.5535186794</v>
      </c>
      <c r="AH3158" s="140">
        <v>1.04982887261308</v>
      </c>
      <c r="AI3158" s="44">
        <v>25661.348036706098</v>
      </c>
      <c r="AJ3158" s="45">
        <v>23838.235340026102</v>
      </c>
      <c r="AK3158" s="46">
        <v>1.05842843309915</v>
      </c>
    </row>
    <row r="3159" spans="1:37" x14ac:dyDescent="0.2">
      <c r="A3159" s="35" t="s">
        <v>4083</v>
      </c>
      <c r="B3159" s="35" t="s">
        <v>10138</v>
      </c>
      <c r="C3159" s="85" t="s">
        <v>3998</v>
      </c>
      <c r="D3159" s="85" t="s">
        <v>13417</v>
      </c>
      <c r="E3159" s="85" t="s">
        <v>12904</v>
      </c>
      <c r="F3159" s="85" t="s">
        <v>263</v>
      </c>
      <c r="G3159" s="85" t="s">
        <v>263</v>
      </c>
      <c r="H3159" s="840">
        <v>1.1135503592044</v>
      </c>
      <c r="I3159" s="840">
        <v>1.13858372196462</v>
      </c>
      <c r="J3159" s="86">
        <v>8853.5</v>
      </c>
      <c r="K3159" s="44">
        <v>9858.8181052161799</v>
      </c>
      <c r="L3159" s="45">
        <v>9275.8381566621301</v>
      </c>
      <c r="M3159" s="46">
        <v>1.0477029600341301</v>
      </c>
      <c r="N3159" s="139">
        <v>10080.4509824138</v>
      </c>
      <c r="O3159" s="45">
        <v>9363.1806219135306</v>
      </c>
      <c r="P3159" s="99">
        <v>1.0575682636147901</v>
      </c>
      <c r="Q3159" s="86">
        <v>8840.6397474054593</v>
      </c>
      <c r="R3159" s="44">
        <v>9844.4975663200694</v>
      </c>
      <c r="S3159" s="45">
        <v>9262.8382551293907</v>
      </c>
      <c r="T3159" s="140">
        <v>1.0477565560623401</v>
      </c>
      <c r="U3159" s="44">
        <v>10065.808508149301</v>
      </c>
      <c r="V3159" s="45">
        <v>9349.9898468057709</v>
      </c>
      <c r="W3159" s="99">
        <v>1.057614619977</v>
      </c>
      <c r="X3159" s="86">
        <v>8829.4681325816291</v>
      </c>
      <c r="Y3159" s="44">
        <v>9832.0574106201093</v>
      </c>
      <c r="Z3159" s="45">
        <v>9251.5861501049403</v>
      </c>
      <c r="AA3159" s="46">
        <v>1.0478078646623901</v>
      </c>
      <c r="AB3159" s="139">
        <v>10053.088689362799</v>
      </c>
      <c r="AC3159" s="45">
        <v>9338.5731517157092</v>
      </c>
      <c r="AD3159" s="99">
        <v>1.0576597606435001</v>
      </c>
      <c r="AE3159" s="142">
        <v>8824.1403625398598</v>
      </c>
      <c r="AF3159" s="44">
        <v>9826.12467037633</v>
      </c>
      <c r="AG3159" s="45">
        <v>9246.33308688746</v>
      </c>
      <c r="AH3159" s="140">
        <v>1.04784519590598</v>
      </c>
      <c r="AI3159" s="44">
        <v>10047.0225771189</v>
      </c>
      <c r="AJ3159" s="45">
        <v>9333.23098682612</v>
      </c>
      <c r="AK3159" s="46">
        <v>1.0576929426970001</v>
      </c>
    </row>
    <row r="3160" spans="1:37" x14ac:dyDescent="0.2">
      <c r="A3160" s="35" t="s">
        <v>4082</v>
      </c>
      <c r="B3160" s="35" t="s">
        <v>10137</v>
      </c>
      <c r="C3160" s="85" t="s">
        <v>3998</v>
      </c>
      <c r="D3160" s="85" t="s">
        <v>13417</v>
      </c>
      <c r="E3160" s="85" t="s">
        <v>12904</v>
      </c>
      <c r="F3160" s="85" t="s">
        <v>271</v>
      </c>
      <c r="G3160" s="85" t="s">
        <v>271</v>
      </c>
      <c r="H3160" s="840">
        <v>1.1034679296463501</v>
      </c>
      <c r="I3160" s="840">
        <v>1.13198404552043</v>
      </c>
      <c r="J3160" s="86">
        <v>11809.75</v>
      </c>
      <c r="K3160" s="44">
        <v>13031.680382140999</v>
      </c>
      <c r="L3160" s="45">
        <v>12261.0800649759</v>
      </c>
      <c r="M3160" s="46">
        <v>1.03821673320569</v>
      </c>
      <c r="N3160" s="139">
        <v>13368.4485815848</v>
      </c>
      <c r="O3160" s="45">
        <v>12417.2220987449</v>
      </c>
      <c r="P3160" s="99">
        <v>1.0514381844446199</v>
      </c>
      <c r="Q3160" s="86">
        <v>11820.240187556201</v>
      </c>
      <c r="R3160" s="44">
        <v>13043.2559676853</v>
      </c>
      <c r="S3160" s="45">
        <v>12272.5989350904</v>
      </c>
      <c r="T3160" s="140">
        <v>1.03826984395888</v>
      </c>
      <c r="U3160" s="44">
        <v>13380.323306533001</v>
      </c>
      <c r="V3160" s="45">
        <v>12428.7966497452</v>
      </c>
      <c r="W3160" s="99">
        <v>1.0514842721072299</v>
      </c>
      <c r="X3160" s="86">
        <v>11829.2557306242</v>
      </c>
      <c r="Y3160" s="44">
        <v>13053.204330329099</v>
      </c>
      <c r="Z3160" s="45">
        <v>12282.560948690199</v>
      </c>
      <c r="AA3160" s="46">
        <v>1.03832068799498</v>
      </c>
      <c r="AB3160" s="139">
        <v>13390.528757447601</v>
      </c>
      <c r="AC3160" s="45">
        <v>12438.8072368139</v>
      </c>
      <c r="AD3160" s="99">
        <v>1.05152915112078</v>
      </c>
      <c r="AE3160" s="142">
        <v>11843.331680740401</v>
      </c>
      <c r="AF3160" s="44">
        <v>13068.7366898616</v>
      </c>
      <c r="AG3160" s="45">
        <v>12297.614422050699</v>
      </c>
      <c r="AH3160" s="140">
        <v>1.03835768122994</v>
      </c>
      <c r="AI3160" s="44">
        <v>13406.4625084047</v>
      </c>
      <c r="AJ3160" s="45">
        <v>12453.9992168552</v>
      </c>
      <c r="AK3160" s="46">
        <v>1.0515621408381199</v>
      </c>
    </row>
    <row r="3161" spans="1:37" x14ac:dyDescent="0.2">
      <c r="A3161" s="35" t="s">
        <v>4081</v>
      </c>
      <c r="B3161" s="35" t="s">
        <v>10136</v>
      </c>
      <c r="C3161" s="85" t="s">
        <v>3998</v>
      </c>
      <c r="D3161" s="85" t="s">
        <v>13417</v>
      </c>
      <c r="E3161" s="85" t="s">
        <v>12904</v>
      </c>
      <c r="F3161" s="85" t="s">
        <v>263</v>
      </c>
      <c r="G3161" s="85" t="s">
        <v>263</v>
      </c>
      <c r="H3161" s="840">
        <v>1.1135503592044</v>
      </c>
      <c r="I3161" s="840">
        <v>1.13858372196462</v>
      </c>
      <c r="J3161" s="86">
        <v>9881</v>
      </c>
      <c r="K3161" s="44">
        <v>11002.991099298701</v>
      </c>
      <c r="L3161" s="45">
        <v>10352.352948097199</v>
      </c>
      <c r="M3161" s="46">
        <v>1.0477029600341301</v>
      </c>
      <c r="N3161" s="139">
        <v>11250.3457567324</v>
      </c>
      <c r="O3161" s="45">
        <v>10449.832012777701</v>
      </c>
      <c r="P3161" s="99">
        <v>1.0575682636147901</v>
      </c>
      <c r="Q3161" s="86">
        <v>9870.9691950510496</v>
      </c>
      <c r="R3161" s="44">
        <v>10991.821292844699</v>
      </c>
      <c r="S3161" s="45">
        <v>10342.3726888041</v>
      </c>
      <c r="T3161" s="140">
        <v>1.0477565560623401</v>
      </c>
      <c r="U3161" s="44">
        <v>11238.924845499299</v>
      </c>
      <c r="V3161" s="45">
        <v>10439.681334028601</v>
      </c>
      <c r="W3161" s="99">
        <v>1.057614619977</v>
      </c>
      <c r="X3161" s="86">
        <v>9860.73761483612</v>
      </c>
      <c r="Y3161" s="44">
        <v>10980.4279130211</v>
      </c>
      <c r="Z3161" s="45">
        <v>10332.1584241975</v>
      </c>
      <c r="AA3161" s="46">
        <v>1.0478078646623901</v>
      </c>
      <c r="AB3161" s="139">
        <v>11227.275334816601</v>
      </c>
      <c r="AC3161" s="45">
        <v>10429.3053854759</v>
      </c>
      <c r="AD3161" s="99">
        <v>1.0576597606435001</v>
      </c>
      <c r="AE3161" s="142">
        <v>9855.5349545268</v>
      </c>
      <c r="AF3161" s="44">
        <v>10974.634488764899</v>
      </c>
      <c r="AG3161" s="45">
        <v>10327.0749551844</v>
      </c>
      <c r="AH3161" s="140">
        <v>1.04784519590598</v>
      </c>
      <c r="AI3161" s="44">
        <v>11221.351670477499</v>
      </c>
      <c r="AJ3161" s="45">
        <v>10424.129767906599</v>
      </c>
      <c r="AK3161" s="46">
        <v>1.0576929426970001</v>
      </c>
    </row>
    <row r="3162" spans="1:37" x14ac:dyDescent="0.2">
      <c r="A3162" s="35" t="s">
        <v>4080</v>
      </c>
      <c r="B3162" s="35" t="s">
        <v>10135</v>
      </c>
      <c r="C3162" s="85" t="s">
        <v>3998</v>
      </c>
      <c r="D3162" s="85" t="s">
        <v>13417</v>
      </c>
      <c r="E3162" s="85" t="s">
        <v>12904</v>
      </c>
      <c r="F3162" s="85" t="s">
        <v>273</v>
      </c>
      <c r="G3162" s="85" t="s">
        <v>273</v>
      </c>
      <c r="H3162" s="840">
        <v>1.12850447418869</v>
      </c>
      <c r="I3162" s="840">
        <v>1.14542529068777</v>
      </c>
      <c r="J3162" s="86">
        <v>3609.9166666666702</v>
      </c>
      <c r="K3162" s="44">
        <v>4073.8071097816401</v>
      </c>
      <c r="L3162" s="45">
        <v>3832.9113113265398</v>
      </c>
      <c r="M3162" s="46">
        <v>1.06177279567669</v>
      </c>
      <c r="N3162" s="139">
        <v>4134.8898472752799</v>
      </c>
      <c r="O3162" s="45">
        <v>3840.6734539256099</v>
      </c>
      <c r="P3162" s="99">
        <v>1.06392302331788</v>
      </c>
      <c r="Q3162" s="86">
        <v>3623.8883692265099</v>
      </c>
      <c r="R3162" s="44">
        <v>4089.57423863246</v>
      </c>
      <c r="S3162" s="45">
        <v>3847.9429193415399</v>
      </c>
      <c r="T3162" s="140">
        <v>1.0618271114578699</v>
      </c>
      <c r="U3162" s="44">
        <v>4150.8933887413004</v>
      </c>
      <c r="V3162" s="45">
        <v>3855.7072696627502</v>
      </c>
      <c r="W3162" s="99">
        <v>1.06396965822811</v>
      </c>
      <c r="X3162" s="86">
        <v>3635.84723929952</v>
      </c>
      <c r="Y3162" s="44">
        <v>4103.0698770160898</v>
      </c>
      <c r="Z3162" s="45">
        <v>3860.8302272637702</v>
      </c>
      <c r="AA3162" s="46">
        <v>1.0618791090924899</v>
      </c>
      <c r="AB3162" s="139">
        <v>4164.59138097097</v>
      </c>
      <c r="AC3162" s="45">
        <v>3868.5962553332702</v>
      </c>
      <c r="AD3162" s="99">
        <v>1.06401507013771</v>
      </c>
      <c r="AE3162" s="142">
        <v>3647.7996458791199</v>
      </c>
      <c r="AF3162" s="44">
        <v>4116.5582213184898</v>
      </c>
      <c r="AG3162" s="45">
        <v>3873.6602437609799</v>
      </c>
      <c r="AH3162" s="140">
        <v>1.06191694166565</v>
      </c>
      <c r="AI3162" s="44">
        <v>4178.2819697518298</v>
      </c>
      <c r="AJ3162" s="45">
        <v>3881.4355648604101</v>
      </c>
      <c r="AK3162" s="46">
        <v>1.06404845157689</v>
      </c>
    </row>
    <row r="3163" spans="1:37" x14ac:dyDescent="0.2">
      <c r="A3163" s="35" t="s">
        <v>4079</v>
      </c>
      <c r="B3163" s="35" t="s">
        <v>8186</v>
      </c>
      <c r="C3163" s="85" t="s">
        <v>1211</v>
      </c>
      <c r="D3163" s="85" t="s">
        <v>13417</v>
      </c>
      <c r="E3163" s="85" t="s">
        <v>12904</v>
      </c>
      <c r="F3163" s="85" t="s">
        <v>266</v>
      </c>
      <c r="G3163" s="85" t="s">
        <v>266</v>
      </c>
      <c r="H3163" s="840">
        <v>1.1085022712189201</v>
      </c>
      <c r="I3163" s="840">
        <v>1.1250816024924299</v>
      </c>
      <c r="J3163" s="86">
        <v>6545.75</v>
      </c>
      <c r="K3163" s="44">
        <v>7255.9787418312198</v>
      </c>
      <c r="L3163" s="45">
        <v>6826.9120861248903</v>
      </c>
      <c r="M3163" s="46">
        <v>1.04295337984569</v>
      </c>
      <c r="N3163" s="139">
        <v>7364.5028995148195</v>
      </c>
      <c r="O3163" s="45">
        <v>6840.4847123468498</v>
      </c>
      <c r="P3163" s="99">
        <v>1.0450268819229001</v>
      </c>
      <c r="Q3163" s="86">
        <v>6563.0635971988604</v>
      </c>
      <c r="R3163" s="44">
        <v>7275.1709036491302</v>
      </c>
      <c r="S3163" s="45">
        <v>6845.3195203658997</v>
      </c>
      <c r="T3163" s="140">
        <v>1.0430067329055801</v>
      </c>
      <c r="U3163" s="44">
        <v>7383.9821091962303</v>
      </c>
      <c r="V3163" s="45">
        <v>6858.8785187086996</v>
      </c>
      <c r="W3163" s="99">
        <v>1.04507268855906</v>
      </c>
      <c r="X3163" s="86">
        <v>6577.5693030908997</v>
      </c>
      <c r="Y3163" s="44">
        <v>7291.2505115760796</v>
      </c>
      <c r="Z3163" s="45">
        <v>6860.7850252156304</v>
      </c>
      <c r="AA3163" s="46">
        <v>1.04305780890695</v>
      </c>
      <c r="AB3163" s="139">
        <v>7400.3022120265196</v>
      </c>
      <c r="AC3163" s="45">
        <v>6874.3314305917602</v>
      </c>
      <c r="AD3163" s="99">
        <v>1.04511729391607</v>
      </c>
      <c r="AE3163" s="142">
        <v>6594.2383282538703</v>
      </c>
      <c r="AF3163" s="44">
        <v>7309.7281638282502</v>
      </c>
      <c r="AG3163" s="45">
        <v>6878.4168372219201</v>
      </c>
      <c r="AH3163" s="140">
        <v>1.0430949709158099</v>
      </c>
      <c r="AI3163" s="44">
        <v>7419.0562255688701</v>
      </c>
      <c r="AJ3163" s="45">
        <v>6891.9687326253897</v>
      </c>
      <c r="AK3163" s="46">
        <v>1.0451500824736399</v>
      </c>
    </row>
    <row r="3164" spans="1:37" x14ac:dyDescent="0.2">
      <c r="A3164" s="35" t="s">
        <v>4078</v>
      </c>
      <c r="B3164" s="35" t="s">
        <v>10134</v>
      </c>
      <c r="C3164" s="85" t="s">
        <v>1211</v>
      </c>
      <c r="D3164" s="85" t="s">
        <v>13417</v>
      </c>
      <c r="E3164" s="85" t="s">
        <v>12904</v>
      </c>
      <c r="F3164" s="85" t="s">
        <v>266</v>
      </c>
      <c r="G3164" s="85" t="s">
        <v>266</v>
      </c>
      <c r="H3164" s="840">
        <v>1.1085022712189201</v>
      </c>
      <c r="I3164" s="840">
        <v>1.1250816024924299</v>
      </c>
      <c r="J3164" s="86">
        <v>9022.4166666666606</v>
      </c>
      <c r="K3164" s="44">
        <v>10001.3693668834</v>
      </c>
      <c r="L3164" s="45">
        <v>9409.9599568760295</v>
      </c>
      <c r="M3164" s="46">
        <v>1.04295337984568</v>
      </c>
      <c r="N3164" s="139">
        <v>10150.9550016877</v>
      </c>
      <c r="O3164" s="45">
        <v>9428.6679565759005</v>
      </c>
      <c r="P3164" s="99">
        <v>1.0450268819229001</v>
      </c>
      <c r="Q3164" s="86">
        <v>9042.0844415046504</v>
      </c>
      <c r="R3164" s="44">
        <v>10023.171139961099</v>
      </c>
      <c r="S3164" s="45">
        <v>9430.9549519900993</v>
      </c>
      <c r="T3164" s="140">
        <v>1.0430067329055801</v>
      </c>
      <c r="U3164" s="44">
        <v>10173.0828533199</v>
      </c>
      <c r="V3164" s="45">
        <v>9449.6354974612896</v>
      </c>
      <c r="W3164" s="99">
        <v>1.04507268855906</v>
      </c>
      <c r="X3164" s="86">
        <v>9063.7891251800393</v>
      </c>
      <c r="Y3164" s="44">
        <v>10047.230831111399</v>
      </c>
      <c r="Z3164" s="45">
        <v>9454.0560253049698</v>
      </c>
      <c r="AA3164" s="46">
        <v>1.04305780890695</v>
      </c>
      <c r="AB3164" s="139">
        <v>10197.502393610999</v>
      </c>
      <c r="AC3164" s="45">
        <v>9472.7227631340502</v>
      </c>
      <c r="AD3164" s="99">
        <v>1.04511729391607</v>
      </c>
      <c r="AE3164" s="142">
        <v>9083.9139810014694</v>
      </c>
      <c r="AF3164" s="44">
        <v>10069.5392794974</v>
      </c>
      <c r="AG3164" s="45">
        <v>9475.3849898144908</v>
      </c>
      <c r="AH3164" s="140">
        <v>1.0430949709158099</v>
      </c>
      <c r="AI3164" s="44">
        <v>10220.1444986485</v>
      </c>
      <c r="AJ3164" s="45">
        <v>9494.0534464271605</v>
      </c>
      <c r="AK3164" s="46">
        <v>1.0451500824736399</v>
      </c>
    </row>
    <row r="3165" spans="1:37" x14ac:dyDescent="0.2">
      <c r="A3165" s="35" t="s">
        <v>4077</v>
      </c>
      <c r="B3165" s="35" t="s">
        <v>10133</v>
      </c>
      <c r="C3165" s="85" t="s">
        <v>3998</v>
      </c>
      <c r="D3165" s="85" t="s">
        <v>13417</v>
      </c>
      <c r="E3165" s="85" t="s">
        <v>12904</v>
      </c>
      <c r="F3165" s="85" t="s">
        <v>263</v>
      </c>
      <c r="G3165" s="85" t="s">
        <v>263</v>
      </c>
      <c r="H3165" s="840">
        <v>1.1135503592044</v>
      </c>
      <c r="I3165" s="840">
        <v>1.13858372196462</v>
      </c>
      <c r="J3165" s="86">
        <v>10839.916666666701</v>
      </c>
      <c r="K3165" s="44">
        <v>12070.793097912499</v>
      </c>
      <c r="L3165" s="45">
        <v>11357.012778189899</v>
      </c>
      <c r="M3165" s="46">
        <v>1.0477029600341301</v>
      </c>
      <c r="N3165" s="139">
        <v>12342.1526641197</v>
      </c>
      <c r="O3165" s="45">
        <v>11463.951846895699</v>
      </c>
      <c r="P3165" s="99">
        <v>1.0575682636147901</v>
      </c>
      <c r="Q3165" s="86">
        <v>10807.130393789301</v>
      </c>
      <c r="R3165" s="44">
        <v>12034.283931972899</v>
      </c>
      <c r="S3165" s="45">
        <v>11323.2417223133</v>
      </c>
      <c r="T3165" s="140">
        <v>1.0477565560623401</v>
      </c>
      <c r="U3165" s="44">
        <v>12304.822747517501</v>
      </c>
      <c r="V3165" s="45">
        <v>11429.7791044693</v>
      </c>
      <c r="W3165" s="99">
        <v>1.057614619977</v>
      </c>
      <c r="X3165" s="86">
        <v>10770.850216912</v>
      </c>
      <c r="Y3165" s="44">
        <v>11993.8841279792</v>
      </c>
      <c r="Z3165" s="45">
        <v>11285.781566381</v>
      </c>
      <c r="AA3165" s="46">
        <v>1.0478078646623901</v>
      </c>
      <c r="AB3165" s="139">
        <v>12263.5147286952</v>
      </c>
      <c r="AC3165" s="45">
        <v>11391.8948623462</v>
      </c>
      <c r="AD3165" s="99">
        <v>1.0576597606435001</v>
      </c>
      <c r="AE3165" s="142">
        <v>10743.9950137703</v>
      </c>
      <c r="AF3165" s="44">
        <v>11963.979506874201</v>
      </c>
      <c r="AG3165" s="45">
        <v>11258.043560017</v>
      </c>
      <c r="AH3165" s="140">
        <v>1.04784519590598</v>
      </c>
      <c r="AI3165" s="44">
        <v>12232.937831547901</v>
      </c>
      <c r="AJ3165" s="45">
        <v>11363.8477024366</v>
      </c>
      <c r="AK3165" s="46">
        <v>1.0576929426970001</v>
      </c>
    </row>
    <row r="3166" spans="1:37" x14ac:dyDescent="0.2">
      <c r="A3166" s="35" t="s">
        <v>4076</v>
      </c>
      <c r="B3166" s="35" t="s">
        <v>10132</v>
      </c>
      <c r="C3166" s="85" t="s">
        <v>3998</v>
      </c>
      <c r="D3166" s="85" t="s">
        <v>13417</v>
      </c>
      <c r="E3166" s="85" t="s">
        <v>12904</v>
      </c>
      <c r="F3166" s="85" t="s">
        <v>268</v>
      </c>
      <c r="G3166" s="85" t="s">
        <v>268</v>
      </c>
      <c r="H3166" s="840">
        <v>1.1156584224167601</v>
      </c>
      <c r="I3166" s="840">
        <v>1.13937546157614</v>
      </c>
      <c r="J3166" s="86">
        <v>17047.083333333299</v>
      </c>
      <c r="K3166" s="44">
        <v>19018.7220984737</v>
      </c>
      <c r="L3166" s="45">
        <v>17894.090980199398</v>
      </c>
      <c r="M3166" s="46">
        <v>1.0496863674743599</v>
      </c>
      <c r="N3166" s="139">
        <v>19423.028441443501</v>
      </c>
      <c r="O3166" s="45">
        <v>18040.990808751802</v>
      </c>
      <c r="P3166" s="99">
        <v>1.05830366731856</v>
      </c>
      <c r="Q3166" s="86">
        <v>17104.7625123125</v>
      </c>
      <c r="R3166" s="44">
        <v>19083.072360299899</v>
      </c>
      <c r="S3166" s="45">
        <v>17955.554510890401</v>
      </c>
      <c r="T3166" s="140">
        <v>1.0497400649652699</v>
      </c>
      <c r="U3166" s="44">
        <v>19488.746682616202</v>
      </c>
      <c r="V3166" s="45">
        <v>18102.826361330699</v>
      </c>
      <c r="W3166" s="99">
        <v>1.0583500559157</v>
      </c>
      <c r="X3166" s="86">
        <v>17155.7570815</v>
      </c>
      <c r="Y3166" s="44">
        <v>19139.964880911401</v>
      </c>
      <c r="Z3166" s="45">
        <v>18009.967457519899</v>
      </c>
      <c r="AA3166" s="46">
        <v>1.0497914706976701</v>
      </c>
      <c r="AB3166" s="139">
        <v>19546.848643422101</v>
      </c>
      <c r="AC3166" s="45">
        <v>18157.571427302599</v>
      </c>
      <c r="AD3166" s="99">
        <v>1.0583952279717701</v>
      </c>
      <c r="AE3166" s="142">
        <v>17222.589588709299</v>
      </c>
      <c r="AF3166" s="44">
        <v>19214.527130470698</v>
      </c>
      <c r="AG3166" s="45">
        <v>18080.771811392398</v>
      </c>
      <c r="AH3166" s="140">
        <v>1.04982887261308</v>
      </c>
      <c r="AI3166" s="44">
        <v>19622.995962172001</v>
      </c>
      <c r="AJ3166" s="45">
        <v>18228.878512287301</v>
      </c>
      <c r="AK3166" s="46">
        <v>1.05842843309915</v>
      </c>
    </row>
    <row r="3167" spans="1:37" x14ac:dyDescent="0.2">
      <c r="A3167" s="35" t="s">
        <v>4075</v>
      </c>
      <c r="B3167" s="35" t="s">
        <v>10131</v>
      </c>
      <c r="C3167" s="85" t="s">
        <v>3998</v>
      </c>
      <c r="D3167" s="85" t="s">
        <v>13417</v>
      </c>
      <c r="E3167" s="85" t="s">
        <v>12904</v>
      </c>
      <c r="F3167" s="85" t="s">
        <v>264</v>
      </c>
      <c r="G3167" s="85" t="s">
        <v>264</v>
      </c>
      <c r="H3167" s="840">
        <v>1.1033956559778499</v>
      </c>
      <c r="I3167" s="840">
        <v>1.1288642179425299</v>
      </c>
      <c r="J3167" s="86">
        <v>10519.333333333299</v>
      </c>
      <c r="K3167" s="44">
        <v>11606.986703782901</v>
      </c>
      <c r="L3167" s="45">
        <v>10920.632574999599</v>
      </c>
      <c r="M3167" s="46">
        <v>1.0381487332847099</v>
      </c>
      <c r="N3167" s="139">
        <v>11874.8989966102</v>
      </c>
      <c r="O3167" s="45">
        <v>11029.945422701399</v>
      </c>
      <c r="P3167" s="99">
        <v>1.04854034692009</v>
      </c>
      <c r="Q3167" s="86">
        <v>10574.6438409806</v>
      </c>
      <c r="R3167" s="44">
        <v>11668.0160776509</v>
      </c>
      <c r="S3167" s="45">
        <v>10978.614698965301</v>
      </c>
      <c r="T3167" s="140">
        <v>1.0382018405593101</v>
      </c>
      <c r="U3167" s="44">
        <v>11937.3370495694</v>
      </c>
      <c r="V3167" s="45">
        <v>11088.4267389957</v>
      </c>
      <c r="W3167" s="99">
        <v>1.04858630756186</v>
      </c>
      <c r="X3167" s="86">
        <v>10625.196837981901</v>
      </c>
      <c r="Y3167" s="44">
        <v>11723.796034938699</v>
      </c>
      <c r="Z3167" s="45">
        <v>11031.6391060062</v>
      </c>
      <c r="AA3167" s="46">
        <v>1.0382526812652899</v>
      </c>
      <c r="AB3167" s="139">
        <v>11994.404518993901</v>
      </c>
      <c r="AC3167" s="45">
        <v>11141.911453582699</v>
      </c>
      <c r="AD3167" s="99">
        <v>1.0486310628857001</v>
      </c>
      <c r="AE3167" s="142">
        <v>10681.1476287236</v>
      </c>
      <c r="AF3167" s="44">
        <v>11785.531894391601</v>
      </c>
      <c r="AG3167" s="45">
        <v>11090.1252688368</v>
      </c>
      <c r="AH3167" s="140">
        <v>1.03828967207731</v>
      </c>
      <c r="AI3167" s="44">
        <v>12057.565364627801</v>
      </c>
      <c r="AJ3167" s="45">
        <v>11200.934587637499</v>
      </c>
      <c r="AK3167" s="46">
        <v>1.04866396168106</v>
      </c>
    </row>
    <row r="3168" spans="1:37" x14ac:dyDescent="0.2">
      <c r="A3168" s="35" t="s">
        <v>4074</v>
      </c>
      <c r="B3168" s="35" t="s">
        <v>7679</v>
      </c>
      <c r="C3168" s="85" t="s">
        <v>3998</v>
      </c>
      <c r="D3168" s="85" t="s">
        <v>13417</v>
      </c>
      <c r="E3168" s="85" t="s">
        <v>12904</v>
      </c>
      <c r="F3168" s="85" t="s">
        <v>264</v>
      </c>
      <c r="G3168" s="85" t="s">
        <v>264</v>
      </c>
      <c r="H3168" s="840">
        <v>1.1033956559778499</v>
      </c>
      <c r="I3168" s="840">
        <v>1.1288642179425299</v>
      </c>
      <c r="J3168" s="86">
        <v>4892.25</v>
      </c>
      <c r="K3168" s="44">
        <v>5398.0873979576099</v>
      </c>
      <c r="L3168" s="45">
        <v>5078.8831404121202</v>
      </c>
      <c r="M3168" s="46">
        <v>1.0381487332847099</v>
      </c>
      <c r="N3168" s="139">
        <v>5522.6859702293596</v>
      </c>
      <c r="O3168" s="45">
        <v>5129.7215122198204</v>
      </c>
      <c r="P3168" s="99">
        <v>1.04854034692009</v>
      </c>
      <c r="Q3168" s="86">
        <v>4920.0205203883697</v>
      </c>
      <c r="R3168" s="44">
        <v>5428.7292695183796</v>
      </c>
      <c r="S3168" s="45">
        <v>5107.9743598567802</v>
      </c>
      <c r="T3168" s="140">
        <v>1.0382018405593101</v>
      </c>
      <c r="U3168" s="44">
        <v>5554.03511700943</v>
      </c>
      <c r="V3168" s="45">
        <v>5159.0661506026399</v>
      </c>
      <c r="W3168" s="99">
        <v>1.04858630756186</v>
      </c>
      <c r="X3168" s="86">
        <v>4947.9786281079996</v>
      </c>
      <c r="Y3168" s="44">
        <v>5459.57812412558</v>
      </c>
      <c r="Z3168" s="45">
        <v>5137.2520774764798</v>
      </c>
      <c r="AA3168" s="46">
        <v>1.0382526812652899</v>
      </c>
      <c r="AB3168" s="139">
        <v>5585.5960244155103</v>
      </c>
      <c r="AC3168" s="45">
        <v>5188.6040879286102</v>
      </c>
      <c r="AD3168" s="99">
        <v>1.0486310628857001</v>
      </c>
      <c r="AE3168" s="142">
        <v>4978.0518420759799</v>
      </c>
      <c r="AF3168" s="44">
        <v>5492.76077777914</v>
      </c>
      <c r="AG3168" s="45">
        <v>5168.65981469294</v>
      </c>
      <c r="AH3168" s="140">
        <v>1.03828967207731</v>
      </c>
      <c r="AI3168" s="44">
        <v>5619.5445995824903</v>
      </c>
      <c r="AJ3168" s="45">
        <v>5220.3035661650802</v>
      </c>
      <c r="AK3168" s="46">
        <v>1.04866396168106</v>
      </c>
    </row>
    <row r="3169" spans="1:37" x14ac:dyDescent="0.2">
      <c r="A3169" s="35" t="s">
        <v>4073</v>
      </c>
      <c r="B3169" s="35" t="s">
        <v>13049</v>
      </c>
      <c r="C3169" s="85" t="s">
        <v>3998</v>
      </c>
      <c r="D3169" s="85" t="s">
        <v>13417</v>
      </c>
      <c r="E3169" s="85" t="s">
        <v>12904</v>
      </c>
      <c r="F3169" s="85" t="s">
        <v>265</v>
      </c>
      <c r="G3169" s="85" t="s">
        <v>265</v>
      </c>
      <c r="H3169" s="840">
        <v>1.1087544476758</v>
      </c>
      <c r="I3169" s="840">
        <v>1.13335081461914</v>
      </c>
      <c r="J3169" s="86">
        <v>10644.75</v>
      </c>
      <c r="K3169" s="44">
        <v>11802.4139068969</v>
      </c>
      <c r="L3169" s="45">
        <v>11104.5036118874</v>
      </c>
      <c r="M3169" s="46">
        <v>1.0431906443915999</v>
      </c>
      <c r="N3169" s="139">
        <v>12064.2360839171</v>
      </c>
      <c r="O3169" s="45">
        <v>11205.810307117201</v>
      </c>
      <c r="P3169" s="99">
        <v>1.05270770164797</v>
      </c>
      <c r="Q3169" s="86">
        <v>10680.0423525075</v>
      </c>
      <c r="R3169" s="44">
        <v>11841.544459708601</v>
      </c>
      <c r="S3169" s="45">
        <v>11141.8902064095</v>
      </c>
      <c r="T3169" s="140">
        <v>1.0432440095889299</v>
      </c>
      <c r="U3169" s="44">
        <v>12104.234700381299</v>
      </c>
      <c r="V3169" s="45">
        <v>11243.455650909</v>
      </c>
      <c r="W3169" s="99">
        <v>1.05275384495729</v>
      </c>
      <c r="X3169" s="86">
        <v>10708.350188950601</v>
      </c>
      <c r="Y3169" s="44">
        <v>11872.930899269</v>
      </c>
      <c r="Z3169" s="45">
        <v>11171.969251337199</v>
      </c>
      <c r="AA3169" s="46">
        <v>1.0432950972097399</v>
      </c>
      <c r="AB3169" s="139">
        <v>12136.3174098742</v>
      </c>
      <c r="AC3169" s="45">
        <v>11273.7379950176</v>
      </c>
      <c r="AD3169" s="99">
        <v>1.05279877815822</v>
      </c>
      <c r="AE3169" s="142">
        <v>10747.5127571556</v>
      </c>
      <c r="AF3169" s="44">
        <v>11916.3525709486</v>
      </c>
      <c r="AG3169" s="45">
        <v>11213.2268567643</v>
      </c>
      <c r="AH3169" s="140">
        <v>1.0433322676726999</v>
      </c>
      <c r="AI3169" s="44">
        <v>12180.7023384518</v>
      </c>
      <c r="AJ3169" s="45">
        <v>11315.323284477499</v>
      </c>
      <c r="AK3169" s="46">
        <v>1.0528318077076799</v>
      </c>
    </row>
    <row r="3170" spans="1:37" x14ac:dyDescent="0.2">
      <c r="A3170" s="35" t="s">
        <v>4072</v>
      </c>
      <c r="B3170" s="35" t="s">
        <v>10130</v>
      </c>
      <c r="C3170" s="85" t="s">
        <v>3998</v>
      </c>
      <c r="D3170" s="85" t="s">
        <v>13417</v>
      </c>
      <c r="E3170" s="85" t="s">
        <v>12904</v>
      </c>
      <c r="F3170" s="85" t="s">
        <v>269</v>
      </c>
      <c r="G3170" s="85" t="s">
        <v>269</v>
      </c>
      <c r="H3170" s="840">
        <v>1.1200211146623</v>
      </c>
      <c r="I3170" s="840">
        <v>1.14006711016218</v>
      </c>
      <c r="J3170" s="86">
        <v>6910.5</v>
      </c>
      <c r="K3170" s="44">
        <v>7739.90591287384</v>
      </c>
      <c r="L3170" s="45">
        <v>7282.2232674750903</v>
      </c>
      <c r="M3170" s="46">
        <v>1.05379108132192</v>
      </c>
      <c r="N3170" s="139">
        <v>7878.4337647757202</v>
      </c>
      <c r="O3170" s="45">
        <v>7317.84703740642</v>
      </c>
      <c r="P3170" s="99">
        <v>1.0589461019327699</v>
      </c>
      <c r="Q3170" s="86">
        <v>6945.2844954673401</v>
      </c>
      <c r="R3170" s="44">
        <v>7778.8652822601398</v>
      </c>
      <c r="S3170" s="45">
        <v>7319.2532612866898</v>
      </c>
      <c r="T3170" s="140">
        <v>1.0538449887925301</v>
      </c>
      <c r="U3170" s="44">
        <v>7918.0904240016198</v>
      </c>
      <c r="V3170" s="45">
        <v>7355.0043208717198</v>
      </c>
      <c r="W3170" s="99">
        <v>1.05899251868973</v>
      </c>
      <c r="X3170" s="86">
        <v>6980.1753473744602</v>
      </c>
      <c r="Y3170" s="44">
        <v>7817.9437731046701</v>
      </c>
      <c r="Z3170" s="45">
        <v>7356.3830348904103</v>
      </c>
      <c r="AA3170" s="46">
        <v>1.0538965955429</v>
      </c>
      <c r="AB3170" s="139">
        <v>7957.8683367064696</v>
      </c>
      <c r="AC3170" s="45">
        <v>7392.2689722899404</v>
      </c>
      <c r="AD3170" s="99">
        <v>1.05903771816714</v>
      </c>
      <c r="AE3170" s="142">
        <v>7016.9240516548798</v>
      </c>
      <c r="AF3170" s="44">
        <v>7859.1030978352201</v>
      </c>
      <c r="AG3170" s="45">
        <v>7395.3758418974403</v>
      </c>
      <c r="AH3170" s="140">
        <v>1.0539341437154801</v>
      </c>
      <c r="AI3170" s="44">
        <v>7999.7643257976497</v>
      </c>
      <c r="AJ3170" s="45">
        <v>7431.4203755130502</v>
      </c>
      <c r="AK3170" s="46">
        <v>1.0590709434514101</v>
      </c>
    </row>
    <row r="3171" spans="1:37" x14ac:dyDescent="0.2">
      <c r="A3171" s="35" t="s">
        <v>4071</v>
      </c>
      <c r="B3171" s="35" t="s">
        <v>10129</v>
      </c>
      <c r="C3171" s="85" t="s">
        <v>1211</v>
      </c>
      <c r="D3171" s="85" t="s">
        <v>13413</v>
      </c>
      <c r="E3171" s="85" t="s">
        <v>12904</v>
      </c>
      <c r="F3171" s="85" t="s">
        <v>268</v>
      </c>
      <c r="G3171" s="85" t="s">
        <v>268</v>
      </c>
      <c r="H3171" s="840">
        <v>1.1156584224167601</v>
      </c>
      <c r="I3171" s="840">
        <v>1.13937546157614</v>
      </c>
      <c r="J3171" s="86">
        <v>11984.5</v>
      </c>
      <c r="K3171" s="44">
        <v>13370.608363453601</v>
      </c>
      <c r="L3171" s="45">
        <v>12579.9662709965</v>
      </c>
      <c r="M3171" s="46">
        <v>1.0496863674743599</v>
      </c>
      <c r="N3171" s="139">
        <v>13654.845219259199</v>
      </c>
      <c r="O3171" s="45">
        <v>12683.2403009793</v>
      </c>
      <c r="P3171" s="99">
        <v>1.05830366731856</v>
      </c>
      <c r="Q3171" s="86">
        <v>12032.3617613591</v>
      </c>
      <c r="R3171" s="44">
        <v>13424.0057406256</v>
      </c>
      <c r="S3171" s="45">
        <v>12630.8522170547</v>
      </c>
      <c r="T3171" s="140">
        <v>1.0497400649652699</v>
      </c>
      <c r="U3171" s="44">
        <v>13709.3777356996</v>
      </c>
      <c r="V3171" s="45">
        <v>12734.4507429324</v>
      </c>
      <c r="W3171" s="99">
        <v>1.0583500559157</v>
      </c>
      <c r="X3171" s="86">
        <v>12080.9290161684</v>
      </c>
      <c r="Y3171" s="44">
        <v>13478.190207507299</v>
      </c>
      <c r="Z3171" s="45">
        <v>12682.456239277601</v>
      </c>
      <c r="AA3171" s="46">
        <v>1.0497914706976701</v>
      </c>
      <c r="AB3171" s="139">
        <v>13764.7140740655</v>
      </c>
      <c r="AC3171" s="45">
        <v>12786.397620178401</v>
      </c>
      <c r="AD3171" s="99">
        <v>1.0583952279717701</v>
      </c>
      <c r="AE3171" s="142">
        <v>12138.3761971723</v>
      </c>
      <c r="AF3171" s="44">
        <v>13542.2816388383</v>
      </c>
      <c r="AG3171" s="45">
        <v>12743.2177984308</v>
      </c>
      <c r="AH3171" s="140">
        <v>1.04982887261308</v>
      </c>
      <c r="AI3171" s="44">
        <v>13830.167982437901</v>
      </c>
      <c r="AJ3171" s="45">
        <v>12847.6024987411</v>
      </c>
      <c r="AK3171" s="46">
        <v>1.05842843309915</v>
      </c>
    </row>
    <row r="3172" spans="1:37" x14ac:dyDescent="0.2">
      <c r="A3172" s="35" t="s">
        <v>4070</v>
      </c>
      <c r="B3172" s="35" t="s">
        <v>10128</v>
      </c>
      <c r="C3172" s="85" t="s">
        <v>3998</v>
      </c>
      <c r="D3172" s="85" t="s">
        <v>13417</v>
      </c>
      <c r="E3172" s="85" t="s">
        <v>12904</v>
      </c>
      <c r="F3172" s="85" t="s">
        <v>269</v>
      </c>
      <c r="G3172" s="85" t="s">
        <v>269</v>
      </c>
      <c r="H3172" s="840">
        <v>1.1200211146623</v>
      </c>
      <c r="I3172" s="840">
        <v>1.14006711016218</v>
      </c>
      <c r="J3172" s="86">
        <v>10675.583333333299</v>
      </c>
      <c r="K3172" s="44">
        <v>11956.878744670301</v>
      </c>
      <c r="L3172" s="45">
        <v>11249.8345045755</v>
      </c>
      <c r="M3172" s="46">
        <v>1.05379108132191</v>
      </c>
      <c r="N3172" s="139">
        <v>12170.8814401288</v>
      </c>
      <c r="O3172" s="45">
        <v>11304.867356691801</v>
      </c>
      <c r="P3172" s="99">
        <v>1.0589461019327699</v>
      </c>
      <c r="Q3172" s="86">
        <v>10734.435206264199</v>
      </c>
      <c r="R3172" s="44">
        <v>12022.794084990301</v>
      </c>
      <c r="S3172" s="45">
        <v>11312.4307496396</v>
      </c>
      <c r="T3172" s="140">
        <v>1.0538449887925301</v>
      </c>
      <c r="U3172" s="44">
        <v>12237.9765248288</v>
      </c>
      <c r="V3172" s="45">
        <v>11367.686575793499</v>
      </c>
      <c r="W3172" s="99">
        <v>1.05899251868973</v>
      </c>
      <c r="X3172" s="86">
        <v>10787.9453464572</v>
      </c>
      <c r="Y3172" s="44">
        <v>12082.726571855001</v>
      </c>
      <c r="Z3172" s="45">
        <v>11369.3788735341</v>
      </c>
      <c r="AA3172" s="46">
        <v>1.0538965955429</v>
      </c>
      <c r="AB3172" s="139">
        <v>12298.9816757229</v>
      </c>
      <c r="AC3172" s="45">
        <v>11424.8410234238</v>
      </c>
      <c r="AD3172" s="99">
        <v>1.05903771816714</v>
      </c>
      <c r="AE3172" s="142">
        <v>10839.6003849961</v>
      </c>
      <c r="AF3172" s="44">
        <v>12140.5813056972</v>
      </c>
      <c r="AG3172" s="45">
        <v>11424.224949978799</v>
      </c>
      <c r="AH3172" s="140">
        <v>1.0539341437154801</v>
      </c>
      <c r="AI3172" s="44">
        <v>12357.8718862353</v>
      </c>
      <c r="AJ3172" s="45">
        <v>11479.905806374099</v>
      </c>
      <c r="AK3172" s="46">
        <v>1.0590709434514101</v>
      </c>
    </row>
    <row r="3173" spans="1:37" x14ac:dyDescent="0.2">
      <c r="A3173" s="35" t="s">
        <v>4069</v>
      </c>
      <c r="B3173" s="35" t="s">
        <v>10127</v>
      </c>
      <c r="C3173" s="85" t="s">
        <v>3998</v>
      </c>
      <c r="D3173" s="85" t="s">
        <v>13417</v>
      </c>
      <c r="E3173" s="85" t="s">
        <v>12904</v>
      </c>
      <c r="F3173" s="85" t="s">
        <v>263</v>
      </c>
      <c r="G3173" s="85" t="s">
        <v>263</v>
      </c>
      <c r="H3173" s="840">
        <v>1.1135503592044</v>
      </c>
      <c r="I3173" s="840">
        <v>1.13858372196462</v>
      </c>
      <c r="J3173" s="86">
        <v>12311.083333333299</v>
      </c>
      <c r="K3173" s="44">
        <v>13709.0112680287</v>
      </c>
      <c r="L3173" s="45">
        <v>12898.358449560101</v>
      </c>
      <c r="M3173" s="46">
        <v>1.0477029600341301</v>
      </c>
      <c r="N3173" s="139">
        <v>14017.1990830833</v>
      </c>
      <c r="O3173" s="45">
        <v>13019.811024050299</v>
      </c>
      <c r="P3173" s="99">
        <v>1.0575682636147901</v>
      </c>
      <c r="Q3173" s="86">
        <v>12281.9838403862</v>
      </c>
      <c r="R3173" s="44">
        <v>13676.6075172047</v>
      </c>
      <c r="S3173" s="45">
        <v>12868.5290902163</v>
      </c>
      <c r="T3173" s="140">
        <v>1.0477565560623401</v>
      </c>
      <c r="U3173" s="44">
        <v>13984.066874096199</v>
      </c>
      <c r="V3173" s="45">
        <v>12989.6056719137</v>
      </c>
      <c r="W3173" s="99">
        <v>1.057614619977</v>
      </c>
      <c r="X3173" s="86">
        <v>12254.5166042453</v>
      </c>
      <c r="Y3173" s="44">
        <v>13646.0213665336</v>
      </c>
      <c r="Z3173" s="45">
        <v>12840.378875564</v>
      </c>
      <c r="AA3173" s="46">
        <v>1.0478078646623901</v>
      </c>
      <c r="AB3173" s="139">
        <v>13952.7931261388</v>
      </c>
      <c r="AC3173" s="45">
        <v>12961.1090984479</v>
      </c>
      <c r="AD3173" s="99">
        <v>1.0576597606435001</v>
      </c>
      <c r="AE3173" s="142">
        <v>12237.044063073699</v>
      </c>
      <c r="AF3173" s="44">
        <v>13626.5648120359</v>
      </c>
      <c r="AG3173" s="45">
        <v>12822.5278335816</v>
      </c>
      <c r="AH3173" s="140">
        <v>1.04784519590598</v>
      </c>
      <c r="AI3173" s="44">
        <v>13932.8991751795</v>
      </c>
      <c r="AJ3173" s="45">
        <v>12943.035144985201</v>
      </c>
      <c r="AK3173" s="46">
        <v>1.0576929426970001</v>
      </c>
    </row>
    <row r="3174" spans="1:37" x14ac:dyDescent="0.2">
      <c r="A3174" s="35" t="s">
        <v>4068</v>
      </c>
      <c r="B3174" s="35" t="s">
        <v>10126</v>
      </c>
      <c r="C3174" s="85" t="s">
        <v>3998</v>
      </c>
      <c r="D3174" s="85" t="s">
        <v>13417</v>
      </c>
      <c r="E3174" s="85" t="s">
        <v>12904</v>
      </c>
      <c r="F3174" s="85" t="s">
        <v>272</v>
      </c>
      <c r="G3174" s="85" t="s">
        <v>272</v>
      </c>
      <c r="H3174" s="840">
        <v>1.14213087174701</v>
      </c>
      <c r="I3174" s="840">
        <v>1.15501419906777</v>
      </c>
      <c r="J3174" s="86">
        <v>14549.666666666701</v>
      </c>
      <c r="K3174" s="44">
        <v>16617.623473628399</v>
      </c>
      <c r="L3174" s="45">
        <v>15634.976144673101</v>
      </c>
      <c r="M3174" s="46">
        <v>1.07459342560011</v>
      </c>
      <c r="N3174" s="139">
        <v>16805.071591703101</v>
      </c>
      <c r="O3174" s="45">
        <v>15609.3136062873</v>
      </c>
      <c r="P3174" s="99">
        <v>1.0728296368499199</v>
      </c>
      <c r="Q3174" s="86">
        <v>14576.2950362803</v>
      </c>
      <c r="R3174" s="44">
        <v>16648.036556628402</v>
      </c>
      <c r="S3174" s="45">
        <v>15664.3920982932</v>
      </c>
      <c r="T3174" s="140">
        <v>1.0746483972301999</v>
      </c>
      <c r="U3174" s="44">
        <v>16835.827736704901</v>
      </c>
      <c r="V3174" s="45">
        <v>15638.5667652349</v>
      </c>
      <c r="W3174" s="99">
        <v>1.0728766621635</v>
      </c>
      <c r="X3174" s="86">
        <v>14602.051073835501</v>
      </c>
      <c r="Y3174" s="44">
        <v>16677.453322254099</v>
      </c>
      <c r="Z3174" s="45">
        <v>15692.8392229004</v>
      </c>
      <c r="AA3174" s="46">
        <v>1.0747010227227201</v>
      </c>
      <c r="AB3174" s="139">
        <v>16865.576325792801</v>
      </c>
      <c r="AC3174" s="45">
        <v>15666.8684750501</v>
      </c>
      <c r="AD3174" s="99">
        <v>1.0729224542381299</v>
      </c>
      <c r="AE3174" s="142">
        <v>14634.669321649601</v>
      </c>
      <c r="AF3174" s="44">
        <v>16714.707630064899</v>
      </c>
      <c r="AG3174" s="45">
        <v>15728.454439770599</v>
      </c>
      <c r="AH3174" s="140">
        <v>1.07473931211434</v>
      </c>
      <c r="AI3174" s="44">
        <v>16903.250865166901</v>
      </c>
      <c r="AJ3174" s="45">
        <v>15702.3579415616</v>
      </c>
      <c r="AK3174" s="46">
        <v>1.07295611512946</v>
      </c>
    </row>
    <row r="3175" spans="1:37" x14ac:dyDescent="0.2">
      <c r="A3175" s="35" t="s">
        <v>4067</v>
      </c>
      <c r="B3175" s="35" t="s">
        <v>10125</v>
      </c>
      <c r="C3175" s="85" t="s">
        <v>3998</v>
      </c>
      <c r="D3175" s="85" t="s">
        <v>13417</v>
      </c>
      <c r="E3175" s="85" t="s">
        <v>12904</v>
      </c>
      <c r="F3175" s="85" t="s">
        <v>264</v>
      </c>
      <c r="G3175" s="85" t="s">
        <v>264</v>
      </c>
      <c r="H3175" s="840">
        <v>1.1033956559778499</v>
      </c>
      <c r="I3175" s="840">
        <v>1.1288642179425299</v>
      </c>
      <c r="J3175" s="86">
        <v>17988.666666666701</v>
      </c>
      <c r="K3175" s="44">
        <v>19848.616656833499</v>
      </c>
      <c r="L3175" s="45">
        <v>18674.9115134809</v>
      </c>
      <c r="M3175" s="46">
        <v>1.0381487332847099</v>
      </c>
      <c r="N3175" s="139">
        <v>20306.7621284956</v>
      </c>
      <c r="O3175" s="45">
        <v>18861.8427872965</v>
      </c>
      <c r="P3175" s="99">
        <v>1.04854034692009</v>
      </c>
      <c r="Q3175" s="86">
        <v>18084.557046988299</v>
      </c>
      <c r="R3175" s="44">
        <v>19954.4216859304</v>
      </c>
      <c r="S3175" s="45">
        <v>18775.4204118831</v>
      </c>
      <c r="T3175" s="140">
        <v>1.0382018405593101</v>
      </c>
      <c r="U3175" s="44">
        <v>20415.009347685598</v>
      </c>
      <c r="V3175" s="45">
        <v>18963.2188977933</v>
      </c>
      <c r="W3175" s="99">
        <v>1.04858630756186</v>
      </c>
      <c r="X3175" s="86">
        <v>18179.415993097198</v>
      </c>
      <c r="Y3175" s="44">
        <v>20059.088634997599</v>
      </c>
      <c r="Z3175" s="45">
        <v>18874.827398670299</v>
      </c>
      <c r="AA3175" s="46">
        <v>1.0382526812652899</v>
      </c>
      <c r="AB3175" s="139">
        <v>20522.092217699701</v>
      </c>
      <c r="AC3175" s="45">
        <v>19063.500315482801</v>
      </c>
      <c r="AD3175" s="99">
        <v>1.0486310628857001</v>
      </c>
      <c r="AE3175" s="142">
        <v>18287.738964529799</v>
      </c>
      <c r="AF3175" s="44">
        <v>20178.611731118901</v>
      </c>
      <c r="AG3175" s="45">
        <v>18987.970492517099</v>
      </c>
      <c r="AH3175" s="140">
        <v>1.03828967207731</v>
      </c>
      <c r="AI3175" s="44">
        <v>20644.374144131099</v>
      </c>
      <c r="AJ3175" s="45">
        <v>19177.6927927328</v>
      </c>
      <c r="AK3175" s="46">
        <v>1.04866396168106</v>
      </c>
    </row>
    <row r="3176" spans="1:37" x14ac:dyDescent="0.2">
      <c r="A3176" s="35" t="s">
        <v>4066</v>
      </c>
      <c r="B3176" s="35" t="s">
        <v>10124</v>
      </c>
      <c r="C3176" s="85" t="s">
        <v>3998</v>
      </c>
      <c r="D3176" s="85" t="s">
        <v>13417</v>
      </c>
      <c r="E3176" s="85" t="s">
        <v>12904</v>
      </c>
      <c r="F3176" s="85" t="s">
        <v>271</v>
      </c>
      <c r="G3176" s="85" t="s">
        <v>271</v>
      </c>
      <c r="H3176" s="840">
        <v>1.1034679296463501</v>
      </c>
      <c r="I3176" s="840">
        <v>1.13198404552043</v>
      </c>
      <c r="J3176" s="86">
        <v>8770.1666666666697</v>
      </c>
      <c r="K3176" s="44">
        <v>9677.5976543201396</v>
      </c>
      <c r="L3176" s="45">
        <v>9105.3337863360703</v>
      </c>
      <c r="M3176" s="46">
        <v>1.03821673320569</v>
      </c>
      <c r="N3176" s="139">
        <v>9927.6887432217209</v>
      </c>
      <c r="O3176" s="45">
        <v>9221.2881172767393</v>
      </c>
      <c r="P3176" s="99">
        <v>1.0514381844446199</v>
      </c>
      <c r="Q3176" s="86">
        <v>8789.6444751010495</v>
      </c>
      <c r="R3176" s="44">
        <v>9699.0907912672792</v>
      </c>
      <c r="S3176" s="45">
        <v>9126.0227976171609</v>
      </c>
      <c r="T3176" s="140">
        <v>1.03826984395888</v>
      </c>
      <c r="U3176" s="44">
        <v>9949.7373116111503</v>
      </c>
      <c r="V3176" s="45">
        <v>9242.1729229829798</v>
      </c>
      <c r="W3176" s="99">
        <v>1.0514842721072299</v>
      </c>
      <c r="X3176" s="86">
        <v>8807.8889533666006</v>
      </c>
      <c r="Y3176" s="44">
        <v>9719.2229879264396</v>
      </c>
      <c r="Z3176" s="45">
        <v>9145.4133178429693</v>
      </c>
      <c r="AA3176" s="46">
        <v>1.03832068799498</v>
      </c>
      <c r="AB3176" s="139">
        <v>9970.3897699265908</v>
      </c>
      <c r="AC3176" s="45">
        <v>9261.7519942996805</v>
      </c>
      <c r="AD3176" s="99">
        <v>1.05152915112078</v>
      </c>
      <c r="AE3176" s="142">
        <v>8832.2089147503193</v>
      </c>
      <c r="AF3176" s="44">
        <v>9746.0592853636208</v>
      </c>
      <c r="AG3176" s="45">
        <v>9170.9919688585796</v>
      </c>
      <c r="AH3176" s="140">
        <v>1.03835768122994</v>
      </c>
      <c r="AI3176" s="44">
        <v>9997.9195782006409</v>
      </c>
      <c r="AJ3176" s="45">
        <v>9287.6165147243701</v>
      </c>
      <c r="AK3176" s="46">
        <v>1.0515621408381199</v>
      </c>
    </row>
    <row r="3177" spans="1:37" x14ac:dyDescent="0.2">
      <c r="A3177" s="35" t="s">
        <v>4065</v>
      </c>
      <c r="B3177" s="35" t="s">
        <v>10123</v>
      </c>
      <c r="C3177" s="85" t="s">
        <v>3998</v>
      </c>
      <c r="D3177" s="85" t="s">
        <v>13417</v>
      </c>
      <c r="E3177" s="85" t="s">
        <v>12904</v>
      </c>
      <c r="F3177" s="85" t="s">
        <v>269</v>
      </c>
      <c r="G3177" s="85" t="s">
        <v>269</v>
      </c>
      <c r="H3177" s="840">
        <v>1.1200211146623</v>
      </c>
      <c r="I3177" s="840">
        <v>1.14006711016218</v>
      </c>
      <c r="J3177" s="86">
        <v>9099.5</v>
      </c>
      <c r="K3177" s="44">
        <v>10191.632132869599</v>
      </c>
      <c r="L3177" s="45">
        <v>9588.9719444887705</v>
      </c>
      <c r="M3177" s="46">
        <v>1.05379108132191</v>
      </c>
      <c r="N3177" s="139">
        <v>10374.040668920699</v>
      </c>
      <c r="O3177" s="45">
        <v>9635.8800545372596</v>
      </c>
      <c r="P3177" s="99">
        <v>1.0589461019327699</v>
      </c>
      <c r="Q3177" s="86">
        <v>9162.3899802022206</v>
      </c>
      <c r="R3177" s="44">
        <v>10262.0702385968</v>
      </c>
      <c r="S3177" s="45">
        <v>9655.7387659989599</v>
      </c>
      <c r="T3177" s="140">
        <v>1.0538449887925301</v>
      </c>
      <c r="U3177" s="44">
        <v>10445.739466908</v>
      </c>
      <c r="V3177" s="45">
        <v>9702.9024423519295</v>
      </c>
      <c r="W3177" s="99">
        <v>1.05899251868973</v>
      </c>
      <c r="X3177" s="86">
        <v>9222.7636150751605</v>
      </c>
      <c r="Y3177" s="44">
        <v>10329.689984423399</v>
      </c>
      <c r="Z3177" s="45">
        <v>9719.8391754246204</v>
      </c>
      <c r="AA3177" s="46">
        <v>1.0538965955429</v>
      </c>
      <c r="AB3177" s="139">
        <v>10514.569462347599</v>
      </c>
      <c r="AC3177" s="45">
        <v>9767.2545341040695</v>
      </c>
      <c r="AD3177" s="99">
        <v>1.05903771816714</v>
      </c>
      <c r="AE3177" s="142">
        <v>9283.6845537518893</v>
      </c>
      <c r="AF3177" s="44">
        <v>10397.9227220664</v>
      </c>
      <c r="AG3177" s="45">
        <v>9784.3921306831307</v>
      </c>
      <c r="AH3177" s="140">
        <v>1.0539341437154801</v>
      </c>
      <c r="AI3177" s="44">
        <v>10584.0234208532</v>
      </c>
      <c r="AJ3177" s="45">
        <v>9832.0805590473301</v>
      </c>
      <c r="AK3177" s="46">
        <v>1.0590709434514101</v>
      </c>
    </row>
    <row r="3178" spans="1:37" x14ac:dyDescent="0.2">
      <c r="A3178" s="35" t="s">
        <v>4064</v>
      </c>
      <c r="B3178" s="35" t="s">
        <v>10122</v>
      </c>
      <c r="C3178" s="85" t="s">
        <v>3998</v>
      </c>
      <c r="D3178" s="85" t="s">
        <v>13417</v>
      </c>
      <c r="E3178" s="85" t="s">
        <v>12904</v>
      </c>
      <c r="F3178" s="85" t="s">
        <v>265</v>
      </c>
      <c r="G3178" s="85" t="s">
        <v>265</v>
      </c>
      <c r="H3178" s="840">
        <v>1.1087544476758</v>
      </c>
      <c r="I3178" s="840">
        <v>1.13335081461914</v>
      </c>
      <c r="J3178" s="86">
        <v>17068.833333333299</v>
      </c>
      <c r="K3178" s="44">
        <v>18925.144874970199</v>
      </c>
      <c r="L3178" s="45">
        <v>17806.0472440128</v>
      </c>
      <c r="M3178" s="46">
        <v>1.0431906443915999</v>
      </c>
      <c r="N3178" s="139">
        <v>19344.976162931602</v>
      </c>
      <c r="O3178" s="45">
        <v>17968.4923081456</v>
      </c>
      <c r="P3178" s="99">
        <v>1.05270770164797</v>
      </c>
      <c r="Q3178" s="86">
        <v>17137.241819463001</v>
      </c>
      <c r="R3178" s="44">
        <v>19000.993088225299</v>
      </c>
      <c r="S3178" s="45">
        <v>17878.324869031701</v>
      </c>
      <c r="T3178" s="140">
        <v>1.0432440095889299</v>
      </c>
      <c r="U3178" s="44">
        <v>19422.506976413501</v>
      </c>
      <c r="V3178" s="45">
        <v>18041.2972174026</v>
      </c>
      <c r="W3178" s="99">
        <v>1.05275384495729</v>
      </c>
      <c r="X3178" s="86">
        <v>17199.514699691299</v>
      </c>
      <c r="Y3178" s="44">
        <v>19070.038421147899</v>
      </c>
      <c r="Z3178" s="45">
        <v>17944.169360574801</v>
      </c>
      <c r="AA3178" s="46">
        <v>1.0432950972097399</v>
      </c>
      <c r="AB3178" s="139">
        <v>19493.083995948899</v>
      </c>
      <c r="AC3178" s="45">
        <v>18107.628060749299</v>
      </c>
      <c r="AD3178" s="99">
        <v>1.05279877815822</v>
      </c>
      <c r="AE3178" s="142">
        <v>17280.159319006099</v>
      </c>
      <c r="AF3178" s="44">
        <v>19159.453501494401</v>
      </c>
      <c r="AG3178" s="45">
        <v>18028.9478080441</v>
      </c>
      <c r="AH3178" s="140">
        <v>1.0433322676726999</v>
      </c>
      <c r="AI3178" s="44">
        <v>19584.482640944101</v>
      </c>
      <c r="AJ3178" s="45">
        <v>18193.101373305999</v>
      </c>
      <c r="AK3178" s="46">
        <v>1.0528318077076799</v>
      </c>
    </row>
    <row r="3179" spans="1:37" x14ac:dyDescent="0.2">
      <c r="A3179" s="35" t="s">
        <v>4063</v>
      </c>
      <c r="B3179" s="35" t="s">
        <v>10121</v>
      </c>
      <c r="C3179" s="85" t="s">
        <v>3998</v>
      </c>
      <c r="D3179" s="85" t="s">
        <v>13417</v>
      </c>
      <c r="E3179" s="85" t="s">
        <v>12904</v>
      </c>
      <c r="F3179" s="85" t="s">
        <v>267</v>
      </c>
      <c r="G3179" s="85" t="s">
        <v>267</v>
      </c>
      <c r="H3179" s="840">
        <v>1.11819317962079</v>
      </c>
      <c r="I3179" s="840">
        <v>1.1381431421880699</v>
      </c>
      <c r="J3179" s="86">
        <v>7984.6666666666697</v>
      </c>
      <c r="K3179" s="44">
        <v>8928.3998082121307</v>
      </c>
      <c r="L3179" s="45">
        <v>8400.4381392461892</v>
      </c>
      <c r="M3179" s="46">
        <v>1.0520712372772201</v>
      </c>
      <c r="N3179" s="139">
        <v>9087.6936093243694</v>
      </c>
      <c r="O3179" s="45">
        <v>8441.0624930531194</v>
      </c>
      <c r="P3179" s="99">
        <v>1.05715903311177</v>
      </c>
      <c r="Q3179" s="86">
        <v>8004.5397275346304</v>
      </c>
      <c r="R3179" s="44">
        <v>8950.6217293328791</v>
      </c>
      <c r="S3179" s="45">
        <v>8421.7768152334902</v>
      </c>
      <c r="T3179" s="140">
        <v>1.0521250567679299</v>
      </c>
      <c r="U3179" s="44">
        <v>9110.3119972655295</v>
      </c>
      <c r="V3179" s="45">
        <v>8462.4423966244594</v>
      </c>
      <c r="W3179" s="99">
        <v>1.05720537153619</v>
      </c>
      <c r="X3179" s="86">
        <v>8023.4348434550502</v>
      </c>
      <c r="Y3179" s="44">
        <v>8971.7501190832299</v>
      </c>
      <c r="Z3179" s="45">
        <v>8442.0702277691198</v>
      </c>
      <c r="AA3179" s="46">
        <v>1.05217657929329</v>
      </c>
      <c r="AB3179" s="139">
        <v>9131.8173438712001</v>
      </c>
      <c r="AC3179" s="45">
        <v>8482.7804577194693</v>
      </c>
      <c r="AD3179" s="99">
        <v>1.0572504947353201</v>
      </c>
      <c r="AE3179" s="142">
        <v>8045.2620776066397</v>
      </c>
      <c r="AF3179" s="44">
        <v>8996.1571834415299</v>
      </c>
      <c r="AG3179" s="45">
        <v>8465.3379242042502</v>
      </c>
      <c r="AH3179" s="140">
        <v>1.05221406618522</v>
      </c>
      <c r="AI3179" s="44">
        <v>9156.6598607337692</v>
      </c>
      <c r="AJ3179" s="45">
        <v>8506.1241668409402</v>
      </c>
      <c r="AK3179" s="46">
        <v>1.0572836639488801</v>
      </c>
    </row>
    <row r="3180" spans="1:37" x14ac:dyDescent="0.2">
      <c r="A3180" s="35" t="s">
        <v>4062</v>
      </c>
      <c r="B3180" s="35" t="s">
        <v>10120</v>
      </c>
      <c r="C3180" s="85" t="s">
        <v>3998</v>
      </c>
      <c r="D3180" s="85" t="s">
        <v>13417</v>
      </c>
      <c r="E3180" s="85" t="s">
        <v>12904</v>
      </c>
      <c r="F3180" s="85" t="s">
        <v>269</v>
      </c>
      <c r="G3180" s="85" t="s">
        <v>269</v>
      </c>
      <c r="H3180" s="840">
        <v>1.1200211146623</v>
      </c>
      <c r="I3180" s="840">
        <v>1.14006711016218</v>
      </c>
      <c r="J3180" s="86">
        <v>9949.75</v>
      </c>
      <c r="K3180" s="44">
        <v>11143.9300856112</v>
      </c>
      <c r="L3180" s="45">
        <v>10484.957811382699</v>
      </c>
      <c r="M3180" s="46">
        <v>1.05379108132191</v>
      </c>
      <c r="N3180" s="139">
        <v>11343.382729336099</v>
      </c>
      <c r="O3180" s="45">
        <v>10536.2489777056</v>
      </c>
      <c r="P3180" s="99">
        <v>1.0589461019327699</v>
      </c>
      <c r="Q3180" s="86">
        <v>10009.464363061201</v>
      </c>
      <c r="R3180" s="44">
        <v>11210.8114330884</v>
      </c>
      <c r="S3180" s="45">
        <v>10548.423859509399</v>
      </c>
      <c r="T3180" s="140">
        <v>1.0538449887925301</v>
      </c>
      <c r="U3180" s="44">
        <v>11411.4611106664</v>
      </c>
      <c r="V3180" s="45">
        <v>10599.9478765733</v>
      </c>
      <c r="W3180" s="99">
        <v>1.05899251868973</v>
      </c>
      <c r="X3180" s="86">
        <v>10061.6222220401</v>
      </c>
      <c r="Y3180" s="44">
        <v>11269.229336440399</v>
      </c>
      <c r="Z3180" s="45">
        <v>10603.909405446901</v>
      </c>
      <c r="AA3180" s="46">
        <v>1.0538965955429</v>
      </c>
      <c r="AB3180" s="139">
        <v>11470.924570224801</v>
      </c>
      <c r="AC3180" s="45">
        <v>10655.6374390891</v>
      </c>
      <c r="AD3180" s="99">
        <v>1.05903771816714</v>
      </c>
      <c r="AE3180" s="142">
        <v>10117.530264453901</v>
      </c>
      <c r="AF3180" s="44">
        <v>11331.8475244233</v>
      </c>
      <c r="AG3180" s="45">
        <v>10663.210595782701</v>
      </c>
      <c r="AH3180" s="140">
        <v>1.0539341437154801</v>
      </c>
      <c r="AI3180" s="44">
        <v>11534.663490574299</v>
      </c>
      <c r="AJ3180" s="45">
        <v>10715.182322573501</v>
      </c>
      <c r="AK3180" s="46">
        <v>1.0590709434514101</v>
      </c>
    </row>
    <row r="3181" spans="1:37" x14ac:dyDescent="0.2">
      <c r="A3181" s="35" t="s">
        <v>4061</v>
      </c>
      <c r="B3181" s="35" t="s">
        <v>9010</v>
      </c>
      <c r="C3181" s="85" t="s">
        <v>3998</v>
      </c>
      <c r="D3181" s="85" t="s">
        <v>13417</v>
      </c>
      <c r="E3181" s="85" t="s">
        <v>12904</v>
      </c>
      <c r="F3181" s="85" t="s">
        <v>263</v>
      </c>
      <c r="G3181" s="85" t="s">
        <v>263</v>
      </c>
      <c r="H3181" s="840">
        <v>1.1135503592044</v>
      </c>
      <c r="I3181" s="840">
        <v>1.13858372196462</v>
      </c>
      <c r="J3181" s="86">
        <v>15865.416666666701</v>
      </c>
      <c r="K3181" s="44">
        <v>17666.9404280942</v>
      </c>
      <c r="L3181" s="45">
        <v>16622.244003841399</v>
      </c>
      <c r="M3181" s="46">
        <v>1.0477029600341301</v>
      </c>
      <c r="N3181" s="139">
        <v>18064.105158852901</v>
      </c>
      <c r="O3181" s="45">
        <v>16778.761155691798</v>
      </c>
      <c r="P3181" s="99">
        <v>1.0575682636147901</v>
      </c>
      <c r="Q3181" s="86">
        <v>15810.962827981601</v>
      </c>
      <c r="R3181" s="44">
        <v>17606.303336466401</v>
      </c>
      <c r="S3181" s="45">
        <v>16566.039960675698</v>
      </c>
      <c r="T3181" s="140">
        <v>1.0477565560623401</v>
      </c>
      <c r="U3181" s="44">
        <v>18002.104904527499</v>
      </c>
      <c r="V3181" s="45">
        <v>16721.905442786199</v>
      </c>
      <c r="W3181" s="99">
        <v>1.057614619977</v>
      </c>
      <c r="X3181" s="86">
        <v>15756.8030290192</v>
      </c>
      <c r="Y3181" s="44">
        <v>17545.993672877401</v>
      </c>
      <c r="Z3181" s="45">
        <v>16510.1021357424</v>
      </c>
      <c r="AA3181" s="46">
        <v>1.0478078646623901</v>
      </c>
      <c r="AB3181" s="139">
        <v>17940.439439044101</v>
      </c>
      <c r="AC3181" s="45">
        <v>16665.3365201792</v>
      </c>
      <c r="AD3181" s="99">
        <v>1.0576597606435001</v>
      </c>
      <c r="AE3181" s="142">
        <v>15725.7237391125</v>
      </c>
      <c r="AF3181" s="44">
        <v>17511.385318437999</v>
      </c>
      <c r="AG3181" s="45">
        <v>16478.124072173701</v>
      </c>
      <c r="AH3181" s="140">
        <v>1.04784519590598</v>
      </c>
      <c r="AI3181" s="44">
        <v>17905.053065466102</v>
      </c>
      <c r="AJ3181" s="45">
        <v>16632.987017661901</v>
      </c>
      <c r="AK3181" s="46">
        <v>1.0576929426970001</v>
      </c>
    </row>
    <row r="3182" spans="1:37" x14ac:dyDescent="0.2">
      <c r="A3182" s="35" t="s">
        <v>4060</v>
      </c>
      <c r="B3182" s="35" t="s">
        <v>10119</v>
      </c>
      <c r="C3182" s="85" t="s">
        <v>3998</v>
      </c>
      <c r="D3182" s="85" t="s">
        <v>13417</v>
      </c>
      <c r="E3182" s="85" t="s">
        <v>12904</v>
      </c>
      <c r="F3182" s="85" t="s">
        <v>264</v>
      </c>
      <c r="G3182" s="85" t="s">
        <v>264</v>
      </c>
      <c r="H3182" s="840">
        <v>1.1033956559778499</v>
      </c>
      <c r="I3182" s="840">
        <v>1.1288642179425299</v>
      </c>
      <c r="J3182" s="86">
        <v>18956.083333333299</v>
      </c>
      <c r="K3182" s="44">
        <v>20916.060004354</v>
      </c>
      <c r="L3182" s="45">
        <v>19679.233900539399</v>
      </c>
      <c r="M3182" s="46">
        <v>1.0381487332847099</v>
      </c>
      <c r="N3182" s="139">
        <v>21398.844187336799</v>
      </c>
      <c r="O3182" s="45">
        <v>19876.218194579498</v>
      </c>
      <c r="P3182" s="99">
        <v>1.04854034692009</v>
      </c>
      <c r="Q3182" s="86">
        <v>19044.183913303601</v>
      </c>
      <c r="R3182" s="44">
        <v>21013.269801582301</v>
      </c>
      <c r="S3182" s="45">
        <v>19771.706790741799</v>
      </c>
      <c r="T3182" s="140">
        <v>1.0382018405593101</v>
      </c>
      <c r="U3182" s="44">
        <v>21498.2977796452</v>
      </c>
      <c r="V3182" s="45">
        <v>19969.470490180101</v>
      </c>
      <c r="W3182" s="99">
        <v>1.04858630756186</v>
      </c>
      <c r="X3182" s="86">
        <v>19126.899232272401</v>
      </c>
      <c r="Y3182" s="44">
        <v>21104.537525215401</v>
      </c>
      <c r="Z3182" s="45">
        <v>19858.554412197798</v>
      </c>
      <c r="AA3182" s="46">
        <v>1.0382526812652899</v>
      </c>
      <c r="AB3182" s="139">
        <v>21591.6721435049</v>
      </c>
      <c r="AC3182" s="45">
        <v>20057.0606716455</v>
      </c>
      <c r="AD3182" s="99">
        <v>1.0486310628857001</v>
      </c>
      <c r="AE3182" s="142">
        <v>19225.162660480099</v>
      </c>
      <c r="AF3182" s="44">
        <v>21212.960965041199</v>
      </c>
      <c r="AG3182" s="45">
        <v>19961.2878343829</v>
      </c>
      <c r="AH3182" s="140">
        <v>1.03828967207731</v>
      </c>
      <c r="AI3182" s="44">
        <v>21702.598211540899</v>
      </c>
      <c r="AJ3182" s="45">
        <v>20160.735239501799</v>
      </c>
      <c r="AK3182" s="46">
        <v>1.04866396168106</v>
      </c>
    </row>
    <row r="3183" spans="1:37" x14ac:dyDescent="0.2">
      <c r="A3183" s="35" t="s">
        <v>4059</v>
      </c>
      <c r="B3183" s="35" t="s">
        <v>10118</v>
      </c>
      <c r="C3183" s="85" t="s">
        <v>3998</v>
      </c>
      <c r="D3183" s="85" t="s">
        <v>13417</v>
      </c>
      <c r="E3183" s="85" t="s">
        <v>12904</v>
      </c>
      <c r="F3183" s="85" t="s">
        <v>271</v>
      </c>
      <c r="G3183" s="85" t="s">
        <v>271</v>
      </c>
      <c r="H3183" s="840">
        <v>1.1034679296463501</v>
      </c>
      <c r="I3183" s="840">
        <v>1.13198404552043</v>
      </c>
      <c r="J3183" s="86">
        <v>14121.416666666701</v>
      </c>
      <c r="K3183" s="44">
        <v>15582.5304128402</v>
      </c>
      <c r="L3183" s="45">
        <v>14661.091079903001</v>
      </c>
      <c r="M3183" s="46">
        <v>1.03821673320569</v>
      </c>
      <c r="N3183" s="139">
        <v>15985.2183668129</v>
      </c>
      <c r="O3183" s="45">
        <v>14847.796701785999</v>
      </c>
      <c r="P3183" s="99">
        <v>1.0514381844446199</v>
      </c>
      <c r="Q3183" s="86">
        <v>14146.038759102399</v>
      </c>
      <c r="R3183" s="44">
        <v>15609.7001022038</v>
      </c>
      <c r="S3183" s="45">
        <v>14687.4054550495</v>
      </c>
      <c r="T3183" s="140">
        <v>1.03826984395888</v>
      </c>
      <c r="U3183" s="44">
        <v>16013.0901826175</v>
      </c>
      <c r="V3183" s="45">
        <v>14874.337267815499</v>
      </c>
      <c r="W3183" s="99">
        <v>1.0514842721072299</v>
      </c>
      <c r="X3183" s="86">
        <v>14174.516609709101</v>
      </c>
      <c r="Y3183" s="44">
        <v>15641.124497053501</v>
      </c>
      <c r="Z3183" s="45">
        <v>14717.6938381894</v>
      </c>
      <c r="AA3183" s="46">
        <v>1.03832068799498</v>
      </c>
      <c r="AB3183" s="139">
        <v>16045.326655155</v>
      </c>
      <c r="AC3183" s="45">
        <v>14904.917418154801</v>
      </c>
      <c r="AD3183" s="99">
        <v>1.05152915112078</v>
      </c>
      <c r="AE3183" s="142">
        <v>14209.646238392899</v>
      </c>
      <c r="AF3183" s="44">
        <v>15679.888915686501</v>
      </c>
      <c r="AG3183" s="45">
        <v>14754.6953191954</v>
      </c>
      <c r="AH3183" s="140">
        <v>1.03835768122994</v>
      </c>
      <c r="AI3183" s="44">
        <v>16085.0928343501</v>
      </c>
      <c r="AJ3183" s="45">
        <v>14942.3260189968</v>
      </c>
      <c r="AK3183" s="46">
        <v>1.0515621408381199</v>
      </c>
    </row>
    <row r="3184" spans="1:37" x14ac:dyDescent="0.2">
      <c r="A3184" s="35" t="s">
        <v>4058</v>
      </c>
      <c r="B3184" s="35" t="s">
        <v>10117</v>
      </c>
      <c r="C3184" s="85" t="s">
        <v>3998</v>
      </c>
      <c r="D3184" s="85" t="s">
        <v>13417</v>
      </c>
      <c r="E3184" s="85" t="s">
        <v>12904</v>
      </c>
      <c r="F3184" s="85" t="s">
        <v>273</v>
      </c>
      <c r="G3184" s="85" t="s">
        <v>273</v>
      </c>
      <c r="H3184" s="840">
        <v>1.12850447418869</v>
      </c>
      <c r="I3184" s="840">
        <v>1.14542529068777</v>
      </c>
      <c r="J3184" s="86">
        <v>9945.5833333333303</v>
      </c>
      <c r="K3184" s="44">
        <v>11223.635290083101</v>
      </c>
      <c r="L3184" s="45">
        <v>10559.949820468801</v>
      </c>
      <c r="M3184" s="46">
        <v>1.06177279567669</v>
      </c>
      <c r="N3184" s="139">
        <v>11391.9226806428</v>
      </c>
      <c r="O3184" s="45">
        <v>10581.3350886599</v>
      </c>
      <c r="P3184" s="99">
        <v>1.06392302331788</v>
      </c>
      <c r="Q3184" s="86">
        <v>9959.6565125805791</v>
      </c>
      <c r="R3184" s="44">
        <v>11239.516935829701</v>
      </c>
      <c r="S3184" s="45">
        <v>10575.433305866</v>
      </c>
      <c r="T3184" s="140">
        <v>1.0618271114578699</v>
      </c>
      <c r="U3184" s="44">
        <v>11408.042456072901</v>
      </c>
      <c r="V3184" s="45">
        <v>10596.772335759701</v>
      </c>
      <c r="W3184" s="99">
        <v>1.06396965822811</v>
      </c>
      <c r="X3184" s="86">
        <v>9971.8072609698193</v>
      </c>
      <c r="Y3184" s="44">
        <v>11253.229109751701</v>
      </c>
      <c r="Z3184" s="45">
        <v>10588.853810320699</v>
      </c>
      <c r="AA3184" s="46">
        <v>1.0618791090924899</v>
      </c>
      <c r="AB3184" s="139">
        <v>11421.960230578699</v>
      </c>
      <c r="AC3184" s="45">
        <v>10610.1532021805</v>
      </c>
      <c r="AD3184" s="99">
        <v>1.06401507013771</v>
      </c>
      <c r="AE3184" s="142">
        <v>9995.4276393295404</v>
      </c>
      <c r="AF3184" s="44">
        <v>11279.8848124126</v>
      </c>
      <c r="AG3184" s="45">
        <v>10614.313949397099</v>
      </c>
      <c r="AH3184" s="140">
        <v>1.06191694166565</v>
      </c>
      <c r="AI3184" s="44">
        <v>11449.0156093276</v>
      </c>
      <c r="AJ3184" s="45">
        <v>10635.6193024775</v>
      </c>
      <c r="AK3184" s="46">
        <v>1.06404845157689</v>
      </c>
    </row>
    <row r="3185" spans="1:37" x14ac:dyDescent="0.2">
      <c r="A3185" s="35" t="s">
        <v>4057</v>
      </c>
      <c r="B3185" s="35" t="s">
        <v>10116</v>
      </c>
      <c r="C3185" s="85" t="s">
        <v>3998</v>
      </c>
      <c r="D3185" s="85" t="s">
        <v>13417</v>
      </c>
      <c r="E3185" s="85" t="s">
        <v>12904</v>
      </c>
      <c r="F3185" s="85" t="s">
        <v>268</v>
      </c>
      <c r="G3185" s="85" t="s">
        <v>268</v>
      </c>
      <c r="H3185" s="840">
        <v>1.1156584224167601</v>
      </c>
      <c r="I3185" s="840">
        <v>1.13937546157614</v>
      </c>
      <c r="J3185" s="86">
        <v>15315.666666666701</v>
      </c>
      <c r="K3185" s="44">
        <v>17087.052511594298</v>
      </c>
      <c r="L3185" s="45">
        <v>16076.6465087815</v>
      </c>
      <c r="M3185" s="46">
        <v>1.0496863674743599</v>
      </c>
      <c r="N3185" s="139">
        <v>17450.294777679599</v>
      </c>
      <c r="O3185" s="45">
        <v>16208.626200761901</v>
      </c>
      <c r="P3185" s="99">
        <v>1.05830366731856</v>
      </c>
      <c r="Q3185" s="86">
        <v>15368.591254004299</v>
      </c>
      <c r="R3185" s="44">
        <v>17146.098273210398</v>
      </c>
      <c r="S3185" s="45">
        <v>16133.0259814031</v>
      </c>
      <c r="T3185" s="140">
        <v>1.0497400649652699</v>
      </c>
      <c r="U3185" s="44">
        <v>17510.595753806101</v>
      </c>
      <c r="V3185" s="45">
        <v>16265.349413021</v>
      </c>
      <c r="W3185" s="99">
        <v>1.0583500559157</v>
      </c>
      <c r="X3185" s="86">
        <v>15424.1179497133</v>
      </c>
      <c r="Y3185" s="44">
        <v>17208.047098947201</v>
      </c>
      <c r="Z3185" s="45">
        <v>16192.1074666439</v>
      </c>
      <c r="AA3185" s="46">
        <v>1.0497914706976701</v>
      </c>
      <c r="AB3185" s="139">
        <v>17573.861508359401</v>
      </c>
      <c r="AC3185" s="45">
        <v>16324.8128336504</v>
      </c>
      <c r="AD3185" s="99">
        <v>1.0583952279717701</v>
      </c>
      <c r="AE3185" s="142">
        <v>15485.522430786201</v>
      </c>
      <c r="AF3185" s="44">
        <v>17276.553525430299</v>
      </c>
      <c r="AG3185" s="45">
        <v>16257.1485553369</v>
      </c>
      <c r="AH3185" s="140">
        <v>1.04982887261308</v>
      </c>
      <c r="AI3185" s="44">
        <v>17643.8242673247</v>
      </c>
      <c r="AJ3185" s="45">
        <v>16390.317242138801</v>
      </c>
      <c r="AK3185" s="46">
        <v>1.05842843309915</v>
      </c>
    </row>
    <row r="3186" spans="1:37" x14ac:dyDescent="0.2">
      <c r="A3186" s="35" t="s">
        <v>4056</v>
      </c>
      <c r="B3186" s="35" t="s">
        <v>10115</v>
      </c>
      <c r="C3186" s="85" t="s">
        <v>3998</v>
      </c>
      <c r="D3186" s="85" t="s">
        <v>13417</v>
      </c>
      <c r="E3186" s="85" t="s">
        <v>12904</v>
      </c>
      <c r="F3186" s="85" t="s">
        <v>273</v>
      </c>
      <c r="G3186" s="85" t="s">
        <v>273</v>
      </c>
      <c r="H3186" s="840">
        <v>1.12850447418869</v>
      </c>
      <c r="I3186" s="840">
        <v>1.14542529068777</v>
      </c>
      <c r="J3186" s="86">
        <v>13772.083333333299</v>
      </c>
      <c r="K3186" s="44">
        <v>15541.8576605661</v>
      </c>
      <c r="L3186" s="45">
        <v>14622.823423125699</v>
      </c>
      <c r="M3186" s="46">
        <v>1.06177279567669</v>
      </c>
      <c r="N3186" s="139">
        <v>15774.892555459501</v>
      </c>
      <c r="O3186" s="45">
        <v>14652.4365373858</v>
      </c>
      <c r="P3186" s="99">
        <v>1.06392302331788</v>
      </c>
      <c r="Q3186" s="86">
        <v>13823.9290581964</v>
      </c>
      <c r="R3186" s="44">
        <v>15600.365793041699</v>
      </c>
      <c r="S3186" s="45">
        <v>14678.622660863201</v>
      </c>
      <c r="T3186" s="140">
        <v>1.0618271114578699</v>
      </c>
      <c r="U3186" s="44">
        <v>15834.2779599317</v>
      </c>
      <c r="V3186" s="45">
        <v>14708.2410754189</v>
      </c>
      <c r="W3186" s="99">
        <v>1.06396965822811</v>
      </c>
      <c r="X3186" s="86">
        <v>13871.8697581547</v>
      </c>
      <c r="Y3186" s="44">
        <v>15654.4670874404</v>
      </c>
      <c r="Z3186" s="45">
        <v>14730.2487002364</v>
      </c>
      <c r="AA3186" s="46">
        <v>1.0618791090924899</v>
      </c>
      <c r="AB3186" s="139">
        <v>15889.190450117299</v>
      </c>
      <c r="AC3186" s="45">
        <v>14759.878473664199</v>
      </c>
      <c r="AD3186" s="99">
        <v>1.06401507013771</v>
      </c>
      <c r="AE3186" s="142">
        <v>13919.752758435499</v>
      </c>
      <c r="AF3186" s="44">
        <v>15708.5032674948</v>
      </c>
      <c r="AG3186" s="45">
        <v>14781.621277979801</v>
      </c>
      <c r="AH3186" s="140">
        <v>1.06191694166565</v>
      </c>
      <c r="AI3186" s="44">
        <v>15944.036849632799</v>
      </c>
      <c r="AJ3186" s="45">
        <v>14811.2913689464</v>
      </c>
      <c r="AK3186" s="46">
        <v>1.06404845157689</v>
      </c>
    </row>
    <row r="3187" spans="1:37" x14ac:dyDescent="0.2">
      <c r="A3187" s="35" t="s">
        <v>4055</v>
      </c>
      <c r="B3187" s="35" t="s">
        <v>10114</v>
      </c>
      <c r="C3187" s="85" t="s">
        <v>3998</v>
      </c>
      <c r="D3187" s="85" t="s">
        <v>13417</v>
      </c>
      <c r="E3187" s="85" t="s">
        <v>12904</v>
      </c>
      <c r="F3187" s="85" t="s">
        <v>270</v>
      </c>
      <c r="G3187" s="85" t="s">
        <v>270</v>
      </c>
      <c r="H3187" s="840">
        <v>1.1263178153425899</v>
      </c>
      <c r="I3187" s="840">
        <v>1.14434264239199</v>
      </c>
      <c r="J3187" s="86">
        <v>12158.5</v>
      </c>
      <c r="K3187" s="44">
        <v>13694.335157842899</v>
      </c>
      <c r="L3187" s="45">
        <v>12884.550179501801</v>
      </c>
      <c r="M3187" s="46">
        <v>1.05971544018603</v>
      </c>
      <c r="N3187" s="139">
        <v>13913.4900175231</v>
      </c>
      <c r="O3187" s="45">
        <v>12923.4813345687</v>
      </c>
      <c r="P3187" s="99">
        <v>1.06291741041812</v>
      </c>
      <c r="Q3187" s="86">
        <v>12191.483077262301</v>
      </c>
      <c r="R3187" s="44">
        <v>13731.4845853683</v>
      </c>
      <c r="S3187" s="45">
        <v>12920.1637625691</v>
      </c>
      <c r="T3187" s="140">
        <v>1.0597696507216501</v>
      </c>
      <c r="U3187" s="44">
        <v>13951.233959311599</v>
      </c>
      <c r="V3187" s="45">
        <v>12959.107632970399</v>
      </c>
      <c r="W3187" s="99">
        <v>1.06296400124934</v>
      </c>
      <c r="X3187" s="86">
        <v>12222.738447195001</v>
      </c>
      <c r="Y3187" s="44">
        <v>13766.688065348601</v>
      </c>
      <c r="Z3187" s="45">
        <v>12953.9215770468</v>
      </c>
      <c r="AA3187" s="46">
        <v>1.0598215476024999</v>
      </c>
      <c r="AB3187" s="139">
        <v>13987.0008119294</v>
      </c>
      <c r="AC3187" s="45">
        <v>12992.885499311</v>
      </c>
      <c r="AD3187" s="99">
        <v>1.06300937023591</v>
      </c>
      <c r="AE3187" s="142">
        <v>12249.532299284199</v>
      </c>
      <c r="AF3187" s="44">
        <v>13796.8664582983</v>
      </c>
      <c r="AG3187" s="45">
        <v>12982.780812188301</v>
      </c>
      <c r="AH3187" s="140">
        <v>1.0598593068689599</v>
      </c>
      <c r="AI3187" s="44">
        <v>14017.662159429001</v>
      </c>
      <c r="AJ3187" s="45">
        <v>13021.7761356678</v>
      </c>
      <c r="AK3187" s="46">
        <v>1.06304272012318</v>
      </c>
    </row>
    <row r="3188" spans="1:37" x14ac:dyDescent="0.2">
      <c r="A3188" s="35" t="s">
        <v>4054</v>
      </c>
      <c r="B3188" s="35" t="s">
        <v>10113</v>
      </c>
      <c r="C3188" s="85" t="s">
        <v>1211</v>
      </c>
      <c r="D3188" s="85" t="s">
        <v>13417</v>
      </c>
      <c r="E3188" s="85" t="s">
        <v>12904</v>
      </c>
      <c r="F3188" s="85" t="s">
        <v>266</v>
      </c>
      <c r="G3188" s="85" t="s">
        <v>266</v>
      </c>
      <c r="H3188" s="840">
        <v>1.1085022712189201</v>
      </c>
      <c r="I3188" s="840">
        <v>1.1250816024924299</v>
      </c>
      <c r="J3188" s="86">
        <v>22516.833333333299</v>
      </c>
      <c r="K3188" s="44">
        <v>24959.9608906578</v>
      </c>
      <c r="L3188" s="45">
        <v>23484.007428421999</v>
      </c>
      <c r="M3188" s="46">
        <v>1.04295337984568</v>
      </c>
      <c r="N3188" s="139">
        <v>25333.2749297216</v>
      </c>
      <c r="O3188" s="45">
        <v>23530.696129110998</v>
      </c>
      <c r="P3188" s="99">
        <v>1.0450268819229001</v>
      </c>
      <c r="Q3188" s="86">
        <v>22568.275670035298</v>
      </c>
      <c r="R3188" s="44">
        <v>25016.984837728702</v>
      </c>
      <c r="S3188" s="45">
        <v>23538.863473915899</v>
      </c>
      <c r="T3188" s="140">
        <v>1.0430067329055701</v>
      </c>
      <c r="U3188" s="44">
        <v>25391.151756334199</v>
      </c>
      <c r="V3188" s="45">
        <v>23585.488530625698</v>
      </c>
      <c r="W3188" s="99">
        <v>1.04507268855906</v>
      </c>
      <c r="X3188" s="86">
        <v>22619.7557603733</v>
      </c>
      <c r="Y3188" s="44">
        <v>25074.050634791001</v>
      </c>
      <c r="Z3188" s="45">
        <v>23593.712881425501</v>
      </c>
      <c r="AA3188" s="46">
        <v>1.04305780890695</v>
      </c>
      <c r="AB3188" s="139">
        <v>25449.071058868201</v>
      </c>
      <c r="AC3188" s="45">
        <v>23640.297929323799</v>
      </c>
      <c r="AD3188" s="99">
        <v>1.04511729391607</v>
      </c>
      <c r="AE3188" s="142">
        <v>22669.060361157899</v>
      </c>
      <c r="AF3188" s="44">
        <v>25128.704896742202</v>
      </c>
      <c r="AG3188" s="45">
        <v>23645.982858110801</v>
      </c>
      <c r="AH3188" s="140">
        <v>1.0430949709158099</v>
      </c>
      <c r="AI3188" s="44">
        <v>25504.542758129101</v>
      </c>
      <c r="AJ3188" s="45">
        <v>23692.570306064099</v>
      </c>
      <c r="AK3188" s="46">
        <v>1.0451500824736399</v>
      </c>
    </row>
    <row r="3189" spans="1:37" x14ac:dyDescent="0.2">
      <c r="A3189" s="35" t="s">
        <v>4053</v>
      </c>
      <c r="B3189" s="35" t="s">
        <v>10112</v>
      </c>
      <c r="C3189" s="85" t="s">
        <v>3998</v>
      </c>
      <c r="D3189" s="85" t="s">
        <v>13417</v>
      </c>
      <c r="E3189" s="85" t="s">
        <v>12904</v>
      </c>
      <c r="F3189" s="85" t="s">
        <v>269</v>
      </c>
      <c r="G3189" s="85" t="s">
        <v>269</v>
      </c>
      <c r="H3189" s="840">
        <v>1.1200211146623</v>
      </c>
      <c r="I3189" s="840">
        <v>1.14006711016218</v>
      </c>
      <c r="J3189" s="86">
        <v>11865.583333333299</v>
      </c>
      <c r="K3189" s="44">
        <v>13289.7038711184</v>
      </c>
      <c r="L3189" s="45">
        <v>12503.845891348599</v>
      </c>
      <c r="M3189" s="46">
        <v>1.05379108132191</v>
      </c>
      <c r="N3189" s="139">
        <v>13527.5613012218</v>
      </c>
      <c r="O3189" s="45">
        <v>12565.0132179918</v>
      </c>
      <c r="P3189" s="99">
        <v>1.0589461019327699</v>
      </c>
      <c r="Q3189" s="86">
        <v>11961.4357582215</v>
      </c>
      <c r="R3189" s="44">
        <v>13397.060610884701</v>
      </c>
      <c r="S3189" s="45">
        <v>12605.499132565399</v>
      </c>
      <c r="T3189" s="140">
        <v>1.0538449887925301</v>
      </c>
      <c r="U3189" s="44">
        <v>13636.839498266099</v>
      </c>
      <c r="V3189" s="45">
        <v>12667.0709807444</v>
      </c>
      <c r="W3189" s="99">
        <v>1.05899251868973</v>
      </c>
      <c r="X3189" s="86">
        <v>12045.7523757869</v>
      </c>
      <c r="Y3189" s="44">
        <v>13491.497002874899</v>
      </c>
      <c r="Z3189" s="45">
        <v>12694.977419594599</v>
      </c>
      <c r="AA3189" s="46">
        <v>1.0538965955429</v>
      </c>
      <c r="AB3189" s="139">
        <v>13732.966100792501</v>
      </c>
      <c r="AC3189" s="45">
        <v>12756.9061096597</v>
      </c>
      <c r="AD3189" s="99">
        <v>1.05903771816714</v>
      </c>
      <c r="AE3189" s="142">
        <v>12126.131561873601</v>
      </c>
      <c r="AF3189" s="44">
        <v>13581.5233884714</v>
      </c>
      <c r="AG3189" s="45">
        <v>12780.144084244501</v>
      </c>
      <c r="AH3189" s="140">
        <v>1.0539341437154801</v>
      </c>
      <c r="AI3189" s="44">
        <v>13824.6037671916</v>
      </c>
      <c r="AJ3189" s="45">
        <v>12842.433593649501</v>
      </c>
      <c r="AK3189" s="46">
        <v>1.0590709434514101</v>
      </c>
    </row>
    <row r="3190" spans="1:37" x14ac:dyDescent="0.2">
      <c r="A3190" s="35" t="s">
        <v>4052</v>
      </c>
      <c r="B3190" s="35" t="s">
        <v>10111</v>
      </c>
      <c r="C3190" s="85" t="s">
        <v>3998</v>
      </c>
      <c r="D3190" s="85" t="s">
        <v>13417</v>
      </c>
      <c r="E3190" s="85" t="s">
        <v>12904</v>
      </c>
      <c r="F3190" s="85" t="s">
        <v>272</v>
      </c>
      <c r="G3190" s="85" t="s">
        <v>272</v>
      </c>
      <c r="H3190" s="840">
        <v>1.14213087174701</v>
      </c>
      <c r="I3190" s="840">
        <v>1.15501419906777</v>
      </c>
      <c r="J3190" s="86">
        <v>10662.666666666701</v>
      </c>
      <c r="K3190" s="44">
        <v>12178.1607751478</v>
      </c>
      <c r="L3190" s="45">
        <v>11458.031499365499</v>
      </c>
      <c r="M3190" s="46">
        <v>1.07459342560011</v>
      </c>
      <c r="N3190" s="139">
        <v>12315.5313999266</v>
      </c>
      <c r="O3190" s="45">
        <v>11439.2248078517</v>
      </c>
      <c r="P3190" s="99">
        <v>1.0728296368499199</v>
      </c>
      <c r="Q3190" s="86">
        <v>10682.1561013561</v>
      </c>
      <c r="R3190" s="44">
        <v>12200.4202601795</v>
      </c>
      <c r="S3190" s="45">
        <v>11479.5619332852</v>
      </c>
      <c r="T3190" s="140">
        <v>1.0746483972301999</v>
      </c>
      <c r="U3190" s="44">
        <v>12338.041973724799</v>
      </c>
      <c r="V3190" s="45">
        <v>11460.6359827325</v>
      </c>
      <c r="W3190" s="99">
        <v>1.0728766621635</v>
      </c>
      <c r="X3190" s="86">
        <v>10699.2528504032</v>
      </c>
      <c r="Y3190" s="44">
        <v>12219.9469850727</v>
      </c>
      <c r="Z3190" s="45">
        <v>11498.497980697301</v>
      </c>
      <c r="AA3190" s="46">
        <v>1.0747010227227201</v>
      </c>
      <c r="AB3190" s="139">
        <v>12357.788961632001</v>
      </c>
      <c r="AC3190" s="45">
        <v>11479.468626768899</v>
      </c>
      <c r="AD3190" s="99">
        <v>1.0729224542381299</v>
      </c>
      <c r="AE3190" s="142">
        <v>10721.310948820301</v>
      </c>
      <c r="AF3190" s="44">
        <v>12245.1402202469</v>
      </c>
      <c r="AG3190" s="45">
        <v>11522.614354099</v>
      </c>
      <c r="AH3190" s="140">
        <v>1.07473931211434</v>
      </c>
      <c r="AI3190" s="44">
        <v>12383.2663785082</v>
      </c>
      <c r="AJ3190" s="45">
        <v>11503.496144741201</v>
      </c>
      <c r="AK3190" s="46">
        <v>1.07295611512946</v>
      </c>
    </row>
    <row r="3191" spans="1:37" x14ac:dyDescent="0.2">
      <c r="A3191" s="35" t="s">
        <v>4051</v>
      </c>
      <c r="B3191" s="35" t="s">
        <v>10110</v>
      </c>
      <c r="C3191" s="85" t="s">
        <v>3998</v>
      </c>
      <c r="D3191" s="85" t="s">
        <v>13417</v>
      </c>
      <c r="E3191" s="85" t="s">
        <v>12904</v>
      </c>
      <c r="F3191" s="85" t="s">
        <v>270</v>
      </c>
      <c r="G3191" s="85" t="s">
        <v>270</v>
      </c>
      <c r="H3191" s="840">
        <v>1.1263178153425899</v>
      </c>
      <c r="I3191" s="840">
        <v>1.14434264239199</v>
      </c>
      <c r="J3191" s="86">
        <v>13935.25</v>
      </c>
      <c r="K3191" s="44">
        <v>15695.520336252899</v>
      </c>
      <c r="L3191" s="45">
        <v>14767.3995878523</v>
      </c>
      <c r="M3191" s="46">
        <v>1.05971544018603</v>
      </c>
      <c r="N3191" s="139">
        <v>15946.700807392999</v>
      </c>
      <c r="O3191" s="45">
        <v>14812.0198435291</v>
      </c>
      <c r="P3191" s="99">
        <v>1.06291741041812</v>
      </c>
      <c r="Q3191" s="86">
        <v>13940.5034832941</v>
      </c>
      <c r="R3191" s="44">
        <v>15701.4374280796</v>
      </c>
      <c r="S3191" s="45">
        <v>14773.722507374499</v>
      </c>
      <c r="T3191" s="140">
        <v>1.0597696507216501</v>
      </c>
      <c r="U3191" s="44">
        <v>15952.7125923476</v>
      </c>
      <c r="V3191" s="45">
        <v>14818.253362032699</v>
      </c>
      <c r="W3191" s="99">
        <v>1.06296400124934</v>
      </c>
      <c r="X3191" s="86">
        <v>13945.4921406636</v>
      </c>
      <c r="Y3191" s="44">
        <v>15707.0562417495</v>
      </c>
      <c r="Z3191" s="45">
        <v>14779.733062596601</v>
      </c>
      <c r="AA3191" s="46">
        <v>1.0598215476024999</v>
      </c>
      <c r="AB3191" s="139">
        <v>15958.421325703801</v>
      </c>
      <c r="AC3191" s="45">
        <v>14824.1888180767</v>
      </c>
      <c r="AD3191" s="99">
        <v>1.06300937023591</v>
      </c>
      <c r="AE3191" s="142">
        <v>13948.6806522063</v>
      </c>
      <c r="AF3191" s="44">
        <v>15710.647519104499</v>
      </c>
      <c r="AG3191" s="45">
        <v>14783.6390077838</v>
      </c>
      <c r="AH3191" s="140">
        <v>1.0598593068689599</v>
      </c>
      <c r="AI3191" s="44">
        <v>15962.0700754278</v>
      </c>
      <c r="AJ3191" s="45">
        <v>14828.043422650901</v>
      </c>
      <c r="AK3191" s="46">
        <v>1.06304272012318</v>
      </c>
    </row>
    <row r="3192" spans="1:37" x14ac:dyDescent="0.2">
      <c r="A3192" s="35" t="s">
        <v>4050</v>
      </c>
      <c r="B3192" s="35" t="s">
        <v>13050</v>
      </c>
      <c r="C3192" s="85" t="s">
        <v>3998</v>
      </c>
      <c r="D3192" s="85" t="s">
        <v>13417</v>
      </c>
      <c r="E3192" s="85" t="s">
        <v>12904</v>
      </c>
      <c r="F3192" s="85" t="s">
        <v>273</v>
      </c>
      <c r="G3192" s="85" t="s">
        <v>273</v>
      </c>
      <c r="H3192" s="840">
        <v>1.12850447418869</v>
      </c>
      <c r="I3192" s="840">
        <v>1.14542529068777</v>
      </c>
      <c r="J3192" s="86">
        <v>24741.916666666701</v>
      </c>
      <c r="K3192" s="44">
        <v>27921.363658336999</v>
      </c>
      <c r="L3192" s="45">
        <v>26270.294029566299</v>
      </c>
      <c r="M3192" s="46">
        <v>1.06177279567669</v>
      </c>
      <c r="N3192" s="139">
        <v>28340.017090089201</v>
      </c>
      <c r="O3192" s="45">
        <v>26323.494782679099</v>
      </c>
      <c r="P3192" s="99">
        <v>1.06392302331788</v>
      </c>
      <c r="Q3192" s="86">
        <v>24802.0470616641</v>
      </c>
      <c r="R3192" s="44">
        <v>27989.221078126298</v>
      </c>
      <c r="S3192" s="45">
        <v>26335.485989728899</v>
      </c>
      <c r="T3192" s="140">
        <v>1.0618271114578699</v>
      </c>
      <c r="U3192" s="44">
        <v>28408.891965258299</v>
      </c>
      <c r="V3192" s="45">
        <v>26388.625535556301</v>
      </c>
      <c r="W3192" s="99">
        <v>1.06396965822811</v>
      </c>
      <c r="X3192" s="86">
        <v>24852.264459661001</v>
      </c>
      <c r="Y3192" s="44">
        <v>28045.891636447901</v>
      </c>
      <c r="Z3192" s="45">
        <v>26390.100443355801</v>
      </c>
      <c r="AA3192" s="46">
        <v>1.0618791090924899</v>
      </c>
      <c r="AB3192" s="139">
        <v>28466.4122429565</v>
      </c>
      <c r="AC3192" s="45">
        <v>26443.1839121271</v>
      </c>
      <c r="AD3192" s="99">
        <v>1.06401507013771</v>
      </c>
      <c r="AE3192" s="142">
        <v>24913.167731070302</v>
      </c>
      <c r="AF3192" s="44">
        <v>28114.621250725999</v>
      </c>
      <c r="AG3192" s="45">
        <v>26455.714884181401</v>
      </c>
      <c r="AH3192" s="140">
        <v>1.06191694166565</v>
      </c>
      <c r="AI3192" s="44">
        <v>28536.172390314299</v>
      </c>
      <c r="AJ3192" s="45">
        <v>26508.8175481207</v>
      </c>
      <c r="AK3192" s="46">
        <v>1.06404845157689</v>
      </c>
    </row>
    <row r="3193" spans="1:37" x14ac:dyDescent="0.2">
      <c r="A3193" s="35" t="s">
        <v>4049</v>
      </c>
      <c r="B3193" s="35" t="s">
        <v>10109</v>
      </c>
      <c r="C3193" s="85" t="s">
        <v>3998</v>
      </c>
      <c r="D3193" s="85" t="s">
        <v>13417</v>
      </c>
      <c r="E3193" s="85" t="s">
        <v>12904</v>
      </c>
      <c r="F3193" s="85" t="s">
        <v>270</v>
      </c>
      <c r="G3193" s="85" t="s">
        <v>270</v>
      </c>
      <c r="H3193" s="840">
        <v>1.1263178153425899</v>
      </c>
      <c r="I3193" s="840">
        <v>1.14434264239199</v>
      </c>
      <c r="J3193" s="86">
        <v>6657.1666666666697</v>
      </c>
      <c r="K3193" s="44">
        <v>7498.0854163715303</v>
      </c>
      <c r="L3193" s="45">
        <v>7054.7023045584201</v>
      </c>
      <c r="M3193" s="46">
        <v>1.05971544018603</v>
      </c>
      <c r="N3193" s="139">
        <v>7618.0796941772396</v>
      </c>
      <c r="O3193" s="45">
        <v>7076.0183540551698</v>
      </c>
      <c r="P3193" s="99">
        <v>1.06291741041812</v>
      </c>
      <c r="Q3193" s="86">
        <v>6662.6238946964804</v>
      </c>
      <c r="R3193" s="44">
        <v>7504.2319895238898</v>
      </c>
      <c r="S3193" s="45">
        <v>7060.8465977721798</v>
      </c>
      <c r="T3193" s="140">
        <v>1.0597696507216501</v>
      </c>
      <c r="U3193" s="44">
        <v>7624.3246329210097</v>
      </c>
      <c r="V3193" s="45">
        <v>7082.1293539260596</v>
      </c>
      <c r="W3193" s="99">
        <v>1.06296400124934</v>
      </c>
      <c r="X3193" s="86">
        <v>6669.69548013246</v>
      </c>
      <c r="Y3193" s="44">
        <v>7512.1968421831598</v>
      </c>
      <c r="Z3193" s="45">
        <v>7068.6869857913498</v>
      </c>
      <c r="AA3193" s="46">
        <v>1.0598215476024999</v>
      </c>
      <c r="AB3193" s="139">
        <v>7632.4169496847198</v>
      </c>
      <c r="AC3193" s="45">
        <v>7089.9487920008996</v>
      </c>
      <c r="AD3193" s="99">
        <v>1.06300937023591</v>
      </c>
      <c r="AE3193" s="142">
        <v>6675.1759720436903</v>
      </c>
      <c r="AF3193" s="44">
        <v>7518.3696178596101</v>
      </c>
      <c r="AG3193" s="45">
        <v>7074.7473789585401</v>
      </c>
      <c r="AH3193" s="140">
        <v>1.0598593068689599</v>
      </c>
      <c r="AI3193" s="44">
        <v>7638.6885102800197</v>
      </c>
      <c r="AJ3193" s="45">
        <v>7095.9972226222098</v>
      </c>
      <c r="AK3193" s="46">
        <v>1.06304272012318</v>
      </c>
    </row>
    <row r="3194" spans="1:37" x14ac:dyDescent="0.2">
      <c r="A3194" s="35" t="s">
        <v>4048</v>
      </c>
      <c r="B3194" s="35" t="s">
        <v>10108</v>
      </c>
      <c r="C3194" s="85" t="s">
        <v>1211</v>
      </c>
      <c r="D3194" s="85" t="s">
        <v>13417</v>
      </c>
      <c r="E3194" s="85" t="s">
        <v>12904</v>
      </c>
      <c r="F3194" s="85" t="s">
        <v>266</v>
      </c>
      <c r="G3194" s="85" t="s">
        <v>266</v>
      </c>
      <c r="H3194" s="840">
        <v>1.1085022712189201</v>
      </c>
      <c r="I3194" s="840">
        <v>1.1250816024924299</v>
      </c>
      <c r="J3194" s="86">
        <v>11530.583333333299</v>
      </c>
      <c r="K3194" s="44">
        <v>12781.677813479</v>
      </c>
      <c r="L3194" s="45">
        <v>12025.8608590923</v>
      </c>
      <c r="M3194" s="46">
        <v>1.04295337984568</v>
      </c>
      <c r="N3194" s="139">
        <v>12972.8471743392</v>
      </c>
      <c r="O3194" s="45">
        <v>12049.7695475855</v>
      </c>
      <c r="P3194" s="99">
        <v>1.0450268819229001</v>
      </c>
      <c r="Q3194" s="86">
        <v>11561.3771802058</v>
      </c>
      <c r="R3194" s="44">
        <v>12815.812862676699</v>
      </c>
      <c r="S3194" s="45">
        <v>12058.594240615501</v>
      </c>
      <c r="T3194" s="140">
        <v>1.0430067329055701</v>
      </c>
      <c r="U3194" s="44">
        <v>13007.4927649254</v>
      </c>
      <c r="V3194" s="45">
        <v>12082.479533162999</v>
      </c>
      <c r="W3194" s="99">
        <v>1.04507268855906</v>
      </c>
      <c r="X3194" s="86">
        <v>11592.899572374599</v>
      </c>
      <c r="Y3194" s="44">
        <v>12850.755505990101</v>
      </c>
      <c r="Z3194" s="45">
        <v>12092.064426839401</v>
      </c>
      <c r="AA3194" s="46">
        <v>1.04305780890695</v>
      </c>
      <c r="AB3194" s="139">
        <v>13042.958028421001</v>
      </c>
      <c r="AC3194" s="45">
        <v>12115.939829720901</v>
      </c>
      <c r="AD3194" s="99">
        <v>1.04511729391607</v>
      </c>
      <c r="AE3194" s="142">
        <v>11619.753296426299</v>
      </c>
      <c r="AF3194" s="44">
        <v>12880.522920092</v>
      </c>
      <c r="AG3194" s="45">
        <v>12120.506226784701</v>
      </c>
      <c r="AH3194" s="140">
        <v>1.0430949709158099</v>
      </c>
      <c r="AI3194" s="44">
        <v>13073.170659310001</v>
      </c>
      <c r="AJ3194" s="45">
        <v>12144.3861160833</v>
      </c>
      <c r="AK3194" s="46">
        <v>1.0451500824736399</v>
      </c>
    </row>
    <row r="3195" spans="1:37" x14ac:dyDescent="0.2">
      <c r="A3195" s="35" t="s">
        <v>4047</v>
      </c>
      <c r="B3195" s="35" t="s">
        <v>10107</v>
      </c>
      <c r="C3195" s="85" t="s">
        <v>3998</v>
      </c>
      <c r="D3195" s="85" t="s">
        <v>13417</v>
      </c>
      <c r="E3195" s="85" t="s">
        <v>12904</v>
      </c>
      <c r="F3195" s="85" t="s">
        <v>264</v>
      </c>
      <c r="G3195" s="85" t="s">
        <v>264</v>
      </c>
      <c r="H3195" s="840">
        <v>1.1033956559778499</v>
      </c>
      <c r="I3195" s="840">
        <v>1.1288642179425299</v>
      </c>
      <c r="J3195" s="86">
        <v>12322.416666666701</v>
      </c>
      <c r="K3195" s="44">
        <v>13596.501021149001</v>
      </c>
      <c r="L3195" s="45">
        <v>12792.5012535064</v>
      </c>
      <c r="M3195" s="46">
        <v>1.0381487332847099</v>
      </c>
      <c r="N3195" s="139">
        <v>13910.3352535787</v>
      </c>
      <c r="O3195" s="45">
        <v>12920.5510465606</v>
      </c>
      <c r="P3195" s="99">
        <v>1.04854034692009</v>
      </c>
      <c r="Q3195" s="86">
        <v>12400.1671767556</v>
      </c>
      <c r="R3195" s="44">
        <v>13682.2905962312</v>
      </c>
      <c r="S3195" s="45">
        <v>12873.8763861508</v>
      </c>
      <c r="T3195" s="140">
        <v>1.0382018405593101</v>
      </c>
      <c r="U3195" s="44">
        <v>13998.1050223449</v>
      </c>
      <c r="V3195" s="45">
        <v>13002.645513023999</v>
      </c>
      <c r="W3195" s="99">
        <v>1.04858630756186</v>
      </c>
      <c r="X3195" s="86">
        <v>12478.4886307536</v>
      </c>
      <c r="Y3195" s="44">
        <v>13768.710148342399</v>
      </c>
      <c r="Z3195" s="45">
        <v>12955.824279018299</v>
      </c>
      <c r="AA3195" s="46">
        <v>1.0382526812652899</v>
      </c>
      <c r="AB3195" s="139">
        <v>14086.5193092604</v>
      </c>
      <c r="AC3195" s="45">
        <v>13085.3307960742</v>
      </c>
      <c r="AD3195" s="99">
        <v>1.0486310628857001</v>
      </c>
      <c r="AE3195" s="142">
        <v>12562.536225535299</v>
      </c>
      <c r="AF3195" s="44">
        <v>13861.447899319901</v>
      </c>
      <c r="AG3195" s="45">
        <v>13043.5516180704</v>
      </c>
      <c r="AH3195" s="140">
        <v>1.03828967207731</v>
      </c>
      <c r="AI3195" s="44">
        <v>14181.3976316136</v>
      </c>
      <c r="AJ3195" s="45">
        <v>13173.879007031601</v>
      </c>
      <c r="AK3195" s="46">
        <v>1.04866396168106</v>
      </c>
    </row>
    <row r="3196" spans="1:37" x14ac:dyDescent="0.2">
      <c r="A3196" s="35" t="s">
        <v>4046</v>
      </c>
      <c r="B3196" s="35" t="s">
        <v>10106</v>
      </c>
      <c r="C3196" s="85" t="s">
        <v>3998</v>
      </c>
      <c r="D3196" s="85" t="s">
        <v>13417</v>
      </c>
      <c r="E3196" s="85" t="s">
        <v>12904</v>
      </c>
      <c r="F3196" s="85" t="s">
        <v>271</v>
      </c>
      <c r="G3196" s="85" t="s">
        <v>271</v>
      </c>
      <c r="H3196" s="840">
        <v>1.1034679296463501</v>
      </c>
      <c r="I3196" s="840">
        <v>1.13198404552043</v>
      </c>
      <c r="J3196" s="86">
        <v>8270.0833333333303</v>
      </c>
      <c r="K3196" s="44">
        <v>9125.7717338361599</v>
      </c>
      <c r="L3196" s="45">
        <v>8586.1389016721205</v>
      </c>
      <c r="M3196" s="46">
        <v>1.03821673320569</v>
      </c>
      <c r="N3196" s="139">
        <v>9361.6023884577207</v>
      </c>
      <c r="O3196" s="45">
        <v>8695.4814052057209</v>
      </c>
      <c r="P3196" s="99">
        <v>1.0514381844446199</v>
      </c>
      <c r="Q3196" s="86">
        <v>8301.6950106230906</v>
      </c>
      <c r="R3196" s="44">
        <v>9160.6542059277399</v>
      </c>
      <c r="S3196" s="45">
        <v>8619.3995832738201</v>
      </c>
      <c r="T3196" s="140">
        <v>1.03826984395888</v>
      </c>
      <c r="U3196" s="44">
        <v>9397.3863028018604</v>
      </c>
      <c r="V3196" s="45">
        <v>8729.1017355012591</v>
      </c>
      <c r="W3196" s="99">
        <v>1.0514842721072299</v>
      </c>
      <c r="X3196" s="86">
        <v>8329.6066617284505</v>
      </c>
      <c r="Y3196" s="44">
        <v>9191.4538177859704</v>
      </c>
      <c r="Z3196" s="45">
        <v>8648.8029197334308</v>
      </c>
      <c r="AA3196" s="46">
        <v>1.03832068799498</v>
      </c>
      <c r="AB3196" s="139">
        <v>9428.9818465372591</v>
      </c>
      <c r="AC3196" s="45">
        <v>8758.8242221773107</v>
      </c>
      <c r="AD3196" s="99">
        <v>1.05152915112078</v>
      </c>
      <c r="AE3196" s="142">
        <v>8352.7070018846207</v>
      </c>
      <c r="AF3196" s="44">
        <v>9216.9443023122403</v>
      </c>
      <c r="AG3196" s="45">
        <v>8673.0974744700197</v>
      </c>
      <c r="AH3196" s="140">
        <v>1.03835768122994</v>
      </c>
      <c r="AI3196" s="44">
        <v>9455.1310630401495</v>
      </c>
      <c r="AJ3196" s="45">
        <v>8783.3904566953406</v>
      </c>
      <c r="AK3196" s="46">
        <v>1.0515621408381199</v>
      </c>
    </row>
    <row r="3197" spans="1:37" x14ac:dyDescent="0.2">
      <c r="A3197" s="35" t="s">
        <v>4045</v>
      </c>
      <c r="B3197" s="35" t="s">
        <v>10105</v>
      </c>
      <c r="C3197" s="85" t="s">
        <v>3998</v>
      </c>
      <c r="D3197" s="85" t="s">
        <v>13417</v>
      </c>
      <c r="E3197" s="85" t="s">
        <v>12904</v>
      </c>
      <c r="F3197" s="85" t="s">
        <v>273</v>
      </c>
      <c r="G3197" s="85" t="s">
        <v>273</v>
      </c>
      <c r="H3197" s="840">
        <v>1.12850447418869</v>
      </c>
      <c r="I3197" s="840">
        <v>1.14542529068777</v>
      </c>
      <c r="J3197" s="86">
        <v>17102.416666666701</v>
      </c>
      <c r="K3197" s="44">
        <v>19300.1537277725</v>
      </c>
      <c r="L3197" s="45">
        <v>18158.880756994298</v>
      </c>
      <c r="M3197" s="46">
        <v>1.06177279567669</v>
      </c>
      <c r="N3197" s="139">
        <v>19589.540581879999</v>
      </c>
      <c r="O3197" s="45">
        <v>18195.6548460421</v>
      </c>
      <c r="P3197" s="99">
        <v>1.06392302331788</v>
      </c>
      <c r="Q3197" s="86">
        <v>17139.083961081298</v>
      </c>
      <c r="R3197" s="44">
        <v>19341.5329335758</v>
      </c>
      <c r="S3197" s="45">
        <v>18198.744015428802</v>
      </c>
      <c r="T3197" s="140">
        <v>1.0618271114578699</v>
      </c>
      <c r="U3197" s="44">
        <v>19631.540228243601</v>
      </c>
      <c r="V3197" s="45">
        <v>18235.4653044146</v>
      </c>
      <c r="W3197" s="99">
        <v>1.06396965822811</v>
      </c>
      <c r="X3197" s="86">
        <v>17168.2416902281</v>
      </c>
      <c r="Y3197" s="44">
        <v>19374.437561375202</v>
      </c>
      <c r="Z3197" s="45">
        <v>18230.597190704</v>
      </c>
      <c r="AA3197" s="46">
        <v>1.0618791090924899</v>
      </c>
      <c r="AB3197" s="139">
        <v>19664.938228627401</v>
      </c>
      <c r="AC3197" s="45">
        <v>18267.2678861692</v>
      </c>
      <c r="AD3197" s="99">
        <v>1.06401507013771</v>
      </c>
      <c r="AE3197" s="142">
        <v>17205.998185310698</v>
      </c>
      <c r="AF3197" s="44">
        <v>19417.045935005601</v>
      </c>
      <c r="AG3197" s="45">
        <v>18271.3409712498</v>
      </c>
      <c r="AH3197" s="140">
        <v>1.06191694166565</v>
      </c>
      <c r="AI3197" s="44">
        <v>19708.185472982699</v>
      </c>
      <c r="AJ3197" s="45">
        <v>18308.015726914698</v>
      </c>
      <c r="AK3197" s="46">
        <v>1.06404845157689</v>
      </c>
    </row>
    <row r="3198" spans="1:37" x14ac:dyDescent="0.2">
      <c r="A3198" s="35" t="s">
        <v>4044</v>
      </c>
      <c r="B3198" s="35" t="s">
        <v>10104</v>
      </c>
      <c r="C3198" s="85" t="s">
        <v>3998</v>
      </c>
      <c r="D3198" s="85" t="s">
        <v>13417</v>
      </c>
      <c r="E3198" s="85" t="s">
        <v>12904</v>
      </c>
      <c r="F3198" s="85" t="s">
        <v>269</v>
      </c>
      <c r="G3198" s="85" t="s">
        <v>269</v>
      </c>
      <c r="H3198" s="840">
        <v>1.1200211146623</v>
      </c>
      <c r="I3198" s="840">
        <v>1.14006711016218</v>
      </c>
      <c r="J3198" s="86">
        <v>10363.916666666701</v>
      </c>
      <c r="K3198" s="44">
        <v>11607.8054972672</v>
      </c>
      <c r="L3198" s="45">
        <v>10921.4029508969</v>
      </c>
      <c r="M3198" s="46">
        <v>1.05379108132192</v>
      </c>
      <c r="N3198" s="139">
        <v>11815.560524128299</v>
      </c>
      <c r="O3198" s="45">
        <v>10974.8291549228</v>
      </c>
      <c r="P3198" s="99">
        <v>1.0589461019327699</v>
      </c>
      <c r="Q3198" s="86">
        <v>10454.9586442619</v>
      </c>
      <c r="R3198" s="44">
        <v>11709.7744344945</v>
      </c>
      <c r="S3198" s="45">
        <v>11017.9057752885</v>
      </c>
      <c r="T3198" s="140">
        <v>1.0538449887925301</v>
      </c>
      <c r="U3198" s="44">
        <v>11919.3544884287</v>
      </c>
      <c r="V3198" s="45">
        <v>11071.722987483899</v>
      </c>
      <c r="W3198" s="99">
        <v>1.05899251868973</v>
      </c>
      <c r="X3198" s="86">
        <v>10537.6133623976</v>
      </c>
      <c r="Y3198" s="44">
        <v>11802.349464032999</v>
      </c>
      <c r="Z3198" s="45">
        <v>11105.554847778199</v>
      </c>
      <c r="AA3198" s="46">
        <v>1.0538965955429</v>
      </c>
      <c r="AB3198" s="139">
        <v>12013.586414075</v>
      </c>
      <c r="AC3198" s="45">
        <v>11159.730010241101</v>
      </c>
      <c r="AD3198" s="99">
        <v>1.05903771816714</v>
      </c>
      <c r="AE3198" s="142">
        <v>10619.7670711227</v>
      </c>
      <c r="AF3198" s="44">
        <v>11894.3633524529</v>
      </c>
      <c r="AG3198" s="45">
        <v>11192.5351145616</v>
      </c>
      <c r="AH3198" s="140">
        <v>1.0539341437154801</v>
      </c>
      <c r="AI3198" s="44">
        <v>12107.2471553703</v>
      </c>
      <c r="AJ3198" s="45">
        <v>11247.086731248201</v>
      </c>
      <c r="AK3198" s="46">
        <v>1.0590709434514101</v>
      </c>
    </row>
    <row r="3199" spans="1:37" x14ac:dyDescent="0.2">
      <c r="A3199" s="35" t="s">
        <v>4043</v>
      </c>
      <c r="B3199" s="35" t="s">
        <v>10103</v>
      </c>
      <c r="C3199" s="85" t="s">
        <v>3998</v>
      </c>
      <c r="D3199" s="85" t="s">
        <v>13417</v>
      </c>
      <c r="E3199" s="85" t="s">
        <v>12904</v>
      </c>
      <c r="F3199" s="85" t="s">
        <v>269</v>
      </c>
      <c r="G3199" s="85" t="s">
        <v>269</v>
      </c>
      <c r="H3199" s="840">
        <v>1.1200211146623</v>
      </c>
      <c r="I3199" s="840">
        <v>1.14006711016218</v>
      </c>
      <c r="J3199" s="86">
        <v>9911.75</v>
      </c>
      <c r="K3199" s="44">
        <v>11101.3692832541</v>
      </c>
      <c r="L3199" s="45">
        <v>10444.9137502925</v>
      </c>
      <c r="M3199" s="46">
        <v>1.05379108132192</v>
      </c>
      <c r="N3199" s="139">
        <v>11300.060179149999</v>
      </c>
      <c r="O3199" s="45">
        <v>10496.0090258322</v>
      </c>
      <c r="P3199" s="99">
        <v>1.0589461019327699</v>
      </c>
      <c r="Q3199" s="86">
        <v>9979.1999697499905</v>
      </c>
      <c r="R3199" s="44">
        <v>11176.9146735574</v>
      </c>
      <c r="S3199" s="45">
        <v>10516.529880279601</v>
      </c>
      <c r="T3199" s="140">
        <v>1.0538449887925301</v>
      </c>
      <c r="U3199" s="44">
        <v>11376.957671243399</v>
      </c>
      <c r="V3199" s="45">
        <v>10567.8981104741</v>
      </c>
      <c r="W3199" s="99">
        <v>1.05899251868973</v>
      </c>
      <c r="X3199" s="86">
        <v>10043.5680610578</v>
      </c>
      <c r="Y3199" s="44">
        <v>11249.008294932701</v>
      </c>
      <c r="Z3199" s="45">
        <v>10584.882186652199</v>
      </c>
      <c r="AA3199" s="46">
        <v>1.0538965955429</v>
      </c>
      <c r="AB3199" s="139">
        <v>11450.3416150873</v>
      </c>
      <c r="AC3199" s="45">
        <v>10636.517401638999</v>
      </c>
      <c r="AD3199" s="99">
        <v>1.05903771816714</v>
      </c>
      <c r="AE3199" s="142">
        <v>10107.0834928084</v>
      </c>
      <c r="AF3199" s="44">
        <v>11320.1469196003</v>
      </c>
      <c r="AG3199" s="45">
        <v>10652.2003864539</v>
      </c>
      <c r="AH3199" s="140">
        <v>1.0539341437154801</v>
      </c>
      <c r="AI3199" s="44">
        <v>11522.753469814001</v>
      </c>
      <c r="AJ3199" s="45">
        <v>10704.1184502709</v>
      </c>
      <c r="AK3199" s="46">
        <v>1.0590709434514101</v>
      </c>
    </row>
    <row r="3200" spans="1:37" x14ac:dyDescent="0.2">
      <c r="A3200" s="35" t="s">
        <v>4042</v>
      </c>
      <c r="B3200" s="35" t="s">
        <v>10102</v>
      </c>
      <c r="C3200" s="85" t="s">
        <v>1211</v>
      </c>
      <c r="D3200" s="85" t="s">
        <v>13417</v>
      </c>
      <c r="E3200" s="85" t="s">
        <v>12904</v>
      </c>
      <c r="F3200" s="85" t="s">
        <v>266</v>
      </c>
      <c r="G3200" s="85" t="s">
        <v>266</v>
      </c>
      <c r="H3200" s="840">
        <v>1.1085022712189201</v>
      </c>
      <c r="I3200" s="840">
        <v>1.1250816024924299</v>
      </c>
      <c r="J3200" s="86">
        <v>9825.5</v>
      </c>
      <c r="K3200" s="44">
        <v>10891.589065861501</v>
      </c>
      <c r="L3200" s="45">
        <v>10247.538433673801</v>
      </c>
      <c r="M3200" s="46">
        <v>1.04295337984568</v>
      </c>
      <c r="N3200" s="139">
        <v>11054.489285289401</v>
      </c>
      <c r="O3200" s="45">
        <v>10267.911628333501</v>
      </c>
      <c r="P3200" s="99">
        <v>1.0450268819229001</v>
      </c>
      <c r="Q3200" s="86">
        <v>9845.3998881182397</v>
      </c>
      <c r="R3200" s="44">
        <v>10913.6481370375</v>
      </c>
      <c r="S3200" s="45">
        <v>10268.8183714551</v>
      </c>
      <c r="T3200" s="140">
        <v>1.0430067329055701</v>
      </c>
      <c r="U3200" s="44">
        <v>11076.8782833029</v>
      </c>
      <c r="V3200" s="45">
        <v>10289.1585310148</v>
      </c>
      <c r="W3200" s="99">
        <v>1.04507268855906</v>
      </c>
      <c r="X3200" s="86">
        <v>9865.3968637950602</v>
      </c>
      <c r="Y3200" s="44">
        <v>10935.8148299928</v>
      </c>
      <c r="Z3200" s="45">
        <v>10290.179236747599</v>
      </c>
      <c r="AA3200" s="46">
        <v>1.04305780890695</v>
      </c>
      <c r="AB3200" s="139">
        <v>11099.376512742299</v>
      </c>
      <c r="AC3200" s="45">
        <v>10310.496873697601</v>
      </c>
      <c r="AD3200" s="99">
        <v>1.04511729391607</v>
      </c>
      <c r="AE3200" s="142">
        <v>9882.6493871378607</v>
      </c>
      <c r="AF3200" s="44">
        <v>10954.9392913025</v>
      </c>
      <c r="AG3200" s="45">
        <v>10308.5418750478</v>
      </c>
      <c r="AH3200" s="140">
        <v>1.0430949709158099</v>
      </c>
      <c r="AI3200" s="44">
        <v>11118.7870093519</v>
      </c>
      <c r="AJ3200" s="45">
        <v>10328.851822025201</v>
      </c>
      <c r="AK3200" s="46">
        <v>1.0451500824736399</v>
      </c>
    </row>
    <row r="3201" spans="1:37" x14ac:dyDescent="0.2">
      <c r="A3201" s="35" t="s">
        <v>4041</v>
      </c>
      <c r="B3201" s="35" t="s">
        <v>10100</v>
      </c>
      <c r="C3201" s="85" t="s">
        <v>3998</v>
      </c>
      <c r="D3201" s="85" t="s">
        <v>13417</v>
      </c>
      <c r="E3201" s="85" t="s">
        <v>12904</v>
      </c>
      <c r="F3201" s="85" t="s">
        <v>271</v>
      </c>
      <c r="G3201" s="85" t="s">
        <v>271</v>
      </c>
      <c r="H3201" s="840">
        <v>1.1034679296463501</v>
      </c>
      <c r="I3201" s="840">
        <v>1.13198404552043</v>
      </c>
      <c r="J3201" s="86">
        <v>10580.25</v>
      </c>
      <c r="K3201" s="44">
        <v>11674.9665626408</v>
      </c>
      <c r="L3201" s="45">
        <v>10984.5925914995</v>
      </c>
      <c r="M3201" s="46">
        <v>1.03821673320569</v>
      </c>
      <c r="N3201" s="139">
        <v>11976.6741976175</v>
      </c>
      <c r="O3201" s="45">
        <v>11124.478850970199</v>
      </c>
      <c r="P3201" s="99">
        <v>1.0514381844446199</v>
      </c>
      <c r="Q3201" s="86">
        <v>10610.824863174599</v>
      </c>
      <c r="R3201" s="44">
        <v>11708.704943607399</v>
      </c>
      <c r="S3201" s="45">
        <v>11016.8994749633</v>
      </c>
      <c r="T3201" s="140">
        <v>1.03826984395888</v>
      </c>
      <c r="U3201" s="44">
        <v>12011.2844549251</v>
      </c>
      <c r="V3201" s="45">
        <v>11157.1154577125</v>
      </c>
      <c r="W3201" s="99">
        <v>1.0514842721072299</v>
      </c>
      <c r="X3201" s="86">
        <v>10643.024822056101</v>
      </c>
      <c r="Y3201" s="44">
        <v>11744.236565568999</v>
      </c>
      <c r="Z3201" s="45">
        <v>11050.872855584899</v>
      </c>
      <c r="AA3201" s="46">
        <v>1.03832068799498</v>
      </c>
      <c r="AB3201" s="139">
        <v>12047.734294645399</v>
      </c>
      <c r="AC3201" s="45">
        <v>11191.450856494001</v>
      </c>
      <c r="AD3201" s="99">
        <v>1.05152915112078</v>
      </c>
      <c r="AE3201" s="142">
        <v>10678.3033566912</v>
      </c>
      <c r="AF3201" s="44">
        <v>11783.1652971437</v>
      </c>
      <c r="AG3201" s="45">
        <v>11087.8983129237</v>
      </c>
      <c r="AH3201" s="140">
        <v>1.03835768122994</v>
      </c>
      <c r="AI3201" s="44">
        <v>12087.669033001601</v>
      </c>
      <c r="AJ3201" s="45">
        <v>11228.899538281001</v>
      </c>
      <c r="AK3201" s="46">
        <v>1.0515621408381199</v>
      </c>
    </row>
    <row r="3202" spans="1:37" x14ac:dyDescent="0.2">
      <c r="A3202" s="35" t="s">
        <v>4040</v>
      </c>
      <c r="B3202" s="35" t="s">
        <v>10099</v>
      </c>
      <c r="C3202" s="85" t="s">
        <v>3998</v>
      </c>
      <c r="D3202" s="85" t="s">
        <v>13417</v>
      </c>
      <c r="E3202" s="85" t="s">
        <v>12904</v>
      </c>
      <c r="F3202" s="85" t="s">
        <v>271</v>
      </c>
      <c r="G3202" s="85" t="s">
        <v>271</v>
      </c>
      <c r="H3202" s="840">
        <v>1.1034679296463501</v>
      </c>
      <c r="I3202" s="840">
        <v>1.13198404552043</v>
      </c>
      <c r="J3202" s="86">
        <v>11393.583333333299</v>
      </c>
      <c r="K3202" s="44">
        <v>12572.4538120865</v>
      </c>
      <c r="L3202" s="45">
        <v>11829.008867840101</v>
      </c>
      <c r="M3202" s="46">
        <v>1.03821673320569</v>
      </c>
      <c r="N3202" s="139">
        <v>12897.3545546408</v>
      </c>
      <c r="O3202" s="45">
        <v>11979.6485743185</v>
      </c>
      <c r="P3202" s="99">
        <v>1.0514381844446199</v>
      </c>
      <c r="Q3202" s="86">
        <v>11403.7132681721</v>
      </c>
      <c r="R3202" s="44">
        <v>12583.631870310501</v>
      </c>
      <c r="S3202" s="45">
        <v>11840.131595496799</v>
      </c>
      <c r="T3202" s="140">
        <v>1.03826984395888</v>
      </c>
      <c r="U3202" s="44">
        <v>12908.821479260399</v>
      </c>
      <c r="V3202" s="45">
        <v>11990.825145103499</v>
      </c>
      <c r="W3202" s="99">
        <v>1.0514842721072299</v>
      </c>
      <c r="X3202" s="86">
        <v>11419.2803027956</v>
      </c>
      <c r="Y3202" s="44">
        <v>12600.8095937773</v>
      </c>
      <c r="Z3202" s="45">
        <v>11856.874980406301</v>
      </c>
      <c r="AA3202" s="46">
        <v>1.03832068799498</v>
      </c>
      <c r="AB3202" s="139">
        <v>12926.4431140903</v>
      </c>
      <c r="AC3202" s="45">
        <v>12007.706123209</v>
      </c>
      <c r="AD3202" s="99">
        <v>1.05152915112078</v>
      </c>
      <c r="AE3202" s="142">
        <v>11441.0292081894</v>
      </c>
      <c r="AF3202" s="44">
        <v>12624.808813384199</v>
      </c>
      <c r="AG3202" s="45">
        <v>11879.880559499599</v>
      </c>
      <c r="AH3202" s="140">
        <v>1.03835768122994</v>
      </c>
      <c r="AI3202" s="44">
        <v>12951.0625280036</v>
      </c>
      <c r="AJ3202" s="45">
        <v>12030.953167555101</v>
      </c>
      <c r="AK3202" s="46">
        <v>1.0515621408381199</v>
      </c>
    </row>
    <row r="3203" spans="1:37" x14ac:dyDescent="0.2">
      <c r="A3203" s="35" t="s">
        <v>4039</v>
      </c>
      <c r="B3203" s="35" t="s">
        <v>10098</v>
      </c>
      <c r="C3203" s="85" t="s">
        <v>3998</v>
      </c>
      <c r="D3203" s="85" t="s">
        <v>13417</v>
      </c>
      <c r="E3203" s="85" t="s">
        <v>12904</v>
      </c>
      <c r="F3203" s="85" t="s">
        <v>273</v>
      </c>
      <c r="G3203" s="85" t="s">
        <v>273</v>
      </c>
      <c r="H3203" s="840">
        <v>1.12850447418869</v>
      </c>
      <c r="I3203" s="840">
        <v>1.14542529068777</v>
      </c>
      <c r="J3203" s="86">
        <v>5021.0833333333303</v>
      </c>
      <c r="K3203" s="44">
        <v>5666.3150069409103</v>
      </c>
      <c r="L3203" s="45">
        <v>5331.2496881589605</v>
      </c>
      <c r="M3203" s="46">
        <v>1.06177279567669</v>
      </c>
      <c r="N3203" s="139">
        <v>5751.2758366508397</v>
      </c>
      <c r="O3203" s="45">
        <v>5342.0461603310296</v>
      </c>
      <c r="P3203" s="99">
        <v>1.06392302331788</v>
      </c>
      <c r="Q3203" s="86">
        <v>5032.5376579686499</v>
      </c>
      <c r="R3203" s="44">
        <v>5679.2412635406699</v>
      </c>
      <c r="S3203" s="45">
        <v>5343.6849246637803</v>
      </c>
      <c r="T3203" s="140">
        <v>1.0618271114578699</v>
      </c>
      <c r="U3203" s="44">
        <v>5764.3959097758798</v>
      </c>
      <c r="V3203" s="45">
        <v>5354.4673719689999</v>
      </c>
      <c r="W3203" s="99">
        <v>1.06396965822811</v>
      </c>
      <c r="X3203" s="86">
        <v>5039.6238703755798</v>
      </c>
      <c r="Y3203" s="44">
        <v>5687.2380859469504</v>
      </c>
      <c r="Z3203" s="45">
        <v>5351.4713056356804</v>
      </c>
      <c r="AA3203" s="46">
        <v>1.0618791090924899</v>
      </c>
      <c r="AB3203" s="139">
        <v>5772.5126366819704</v>
      </c>
      <c r="AC3203" s="45">
        <v>5362.2357459053401</v>
      </c>
      <c r="AD3203" s="99">
        <v>1.06401507013771</v>
      </c>
      <c r="AE3203" s="142">
        <v>5050.8732762105601</v>
      </c>
      <c r="AF3203" s="44">
        <v>5699.9330907636904</v>
      </c>
      <c r="AG3203" s="45">
        <v>5363.6079022142703</v>
      </c>
      <c r="AH3203" s="140">
        <v>1.06191694166565</v>
      </c>
      <c r="AI3203" s="44">
        <v>5785.3979906305603</v>
      </c>
      <c r="AJ3203" s="45">
        <v>5374.3738886629499</v>
      </c>
      <c r="AK3203" s="46">
        <v>1.06404845157689</v>
      </c>
    </row>
    <row r="3204" spans="1:37" x14ac:dyDescent="0.2">
      <c r="A3204" s="35" t="s">
        <v>4038</v>
      </c>
      <c r="B3204" s="35" t="s">
        <v>10097</v>
      </c>
      <c r="C3204" s="85" t="s">
        <v>3998</v>
      </c>
      <c r="D3204" s="85" t="s">
        <v>13417</v>
      </c>
      <c r="E3204" s="85" t="s">
        <v>12904</v>
      </c>
      <c r="F3204" s="85" t="s">
        <v>267</v>
      </c>
      <c r="G3204" s="85" t="s">
        <v>267</v>
      </c>
      <c r="H3204" s="840">
        <v>1.11819317962079</v>
      </c>
      <c r="I3204" s="840">
        <v>1.1381431421880699</v>
      </c>
      <c r="J3204" s="86">
        <v>15422.833333333299</v>
      </c>
      <c r="K3204" s="44">
        <v>17245.7070437615</v>
      </c>
      <c r="L3204" s="45">
        <v>16225.9193473204</v>
      </c>
      <c r="M3204" s="46">
        <v>1.0520712372772201</v>
      </c>
      <c r="N3204" s="139">
        <v>17553.391991442899</v>
      </c>
      <c r="O3204" s="45">
        <v>16304.3875745107</v>
      </c>
      <c r="P3204" s="99">
        <v>1.05715903311177</v>
      </c>
      <c r="Q3204" s="86">
        <v>15456.4818049887</v>
      </c>
      <c r="R3204" s="44">
        <v>17283.332535271202</v>
      </c>
      <c r="S3204" s="45">
        <v>16262.151796506199</v>
      </c>
      <c r="T3204" s="140">
        <v>1.0521250567679299</v>
      </c>
      <c r="U3204" s="44">
        <v>17591.688768702599</v>
      </c>
      <c r="V3204" s="45">
        <v>16340.6755892855</v>
      </c>
      <c r="W3204" s="99">
        <v>1.05720537153619</v>
      </c>
      <c r="X3204" s="86">
        <v>15479.9212278385</v>
      </c>
      <c r="Y3204" s="44">
        <v>17309.542338036099</v>
      </c>
      <c r="Z3204" s="45">
        <v>16287.6105652367</v>
      </c>
      <c r="AA3204" s="46">
        <v>1.05217657929329</v>
      </c>
      <c r="AB3204" s="139">
        <v>17618.366187076001</v>
      </c>
      <c r="AC3204" s="45">
        <v>16366.1543765961</v>
      </c>
      <c r="AD3204" s="99">
        <v>1.0572504947353201</v>
      </c>
      <c r="AE3204" s="142">
        <v>15511.200731499201</v>
      </c>
      <c r="AF3204" s="44">
        <v>17344.5188656914</v>
      </c>
      <c r="AG3204" s="45">
        <v>16321.103593106</v>
      </c>
      <c r="AH3204" s="140">
        <v>1.05221406618522</v>
      </c>
      <c r="AI3204" s="44">
        <v>17653.966739658499</v>
      </c>
      <c r="AJ3204" s="45">
        <v>16399.7391416461</v>
      </c>
      <c r="AK3204" s="46">
        <v>1.0572836639488801</v>
      </c>
    </row>
    <row r="3205" spans="1:37" x14ac:dyDescent="0.2">
      <c r="A3205" s="35" t="s">
        <v>4037</v>
      </c>
      <c r="B3205" s="35" t="s">
        <v>8182</v>
      </c>
      <c r="C3205" s="85" t="s">
        <v>1211</v>
      </c>
      <c r="D3205" s="85" t="s">
        <v>13417</v>
      </c>
      <c r="E3205" s="85" t="s">
        <v>12904</v>
      </c>
      <c r="F3205" s="85" t="s">
        <v>264</v>
      </c>
      <c r="G3205" s="85" t="s">
        <v>264</v>
      </c>
      <c r="H3205" s="840">
        <v>1.1033956559778499</v>
      </c>
      <c r="I3205" s="840">
        <v>1.1288642179425299</v>
      </c>
      <c r="J3205" s="86">
        <v>14155.083333333299</v>
      </c>
      <c r="K3205" s="44">
        <v>15618.6574600044</v>
      </c>
      <c r="L3205" s="45">
        <v>14695.081832039499</v>
      </c>
      <c r="M3205" s="46">
        <v>1.0381487332847099</v>
      </c>
      <c r="N3205" s="139">
        <v>15979.1670769947</v>
      </c>
      <c r="O3205" s="45">
        <v>14842.175989016099</v>
      </c>
      <c r="P3205" s="99">
        <v>1.04854034692009</v>
      </c>
      <c r="Q3205" s="86">
        <v>14214.1913118499</v>
      </c>
      <c r="R3205" s="44">
        <v>15683.8769467332</v>
      </c>
      <c r="S3205" s="45">
        <v>14757.199582024699</v>
      </c>
      <c r="T3205" s="140">
        <v>1.0382018405593101</v>
      </c>
      <c r="U3205" s="44">
        <v>16045.891958937</v>
      </c>
      <c r="V3205" s="45">
        <v>14904.8063826706</v>
      </c>
      <c r="W3205" s="99">
        <v>1.04858630756186</v>
      </c>
      <c r="X3205" s="86">
        <v>14277.014394858001</v>
      </c>
      <c r="Y3205" s="44">
        <v>15753.195663619499</v>
      </c>
      <c r="Z3205" s="45">
        <v>14823.148475924399</v>
      </c>
      <c r="AA3205" s="46">
        <v>1.0382526812652899</v>
      </c>
      <c r="AB3205" s="139">
        <v>16116.8106894056</v>
      </c>
      <c r="AC3205" s="45">
        <v>14971.3207797143</v>
      </c>
      <c r="AD3205" s="99">
        <v>1.0486310628857001</v>
      </c>
      <c r="AE3205" s="142">
        <v>14350.5101315744</v>
      </c>
      <c r="AF3205" s="44">
        <v>15834.2905402453</v>
      </c>
      <c r="AG3205" s="45">
        <v>14899.986458654599</v>
      </c>
      <c r="AH3205" s="140">
        <v>1.03828967207731</v>
      </c>
      <c r="AI3205" s="44">
        <v>16199.777396756201</v>
      </c>
      <c r="AJ3205" s="45">
        <v>15048.862806720999</v>
      </c>
      <c r="AK3205" s="46">
        <v>1.04866396168106</v>
      </c>
    </row>
    <row r="3206" spans="1:37" x14ac:dyDescent="0.2">
      <c r="A3206" s="35" t="s">
        <v>4036</v>
      </c>
      <c r="B3206" s="35" t="s">
        <v>10096</v>
      </c>
      <c r="C3206" s="85" t="s">
        <v>3998</v>
      </c>
      <c r="D3206" s="85" t="s">
        <v>13417</v>
      </c>
      <c r="E3206" s="85" t="s">
        <v>12904</v>
      </c>
      <c r="F3206" s="85" t="s">
        <v>269</v>
      </c>
      <c r="G3206" s="85" t="s">
        <v>269</v>
      </c>
      <c r="H3206" s="840">
        <v>1.1200211146623</v>
      </c>
      <c r="I3206" s="840">
        <v>1.14006711016218</v>
      </c>
      <c r="J3206" s="86">
        <v>22410.083333333299</v>
      </c>
      <c r="K3206" s="44">
        <v>25099.766514675099</v>
      </c>
      <c r="L3206" s="45">
        <v>23615.545948347601</v>
      </c>
      <c r="M3206" s="46">
        <v>1.05379108132191</v>
      </c>
      <c r="N3206" s="139">
        <v>25548.998944326901</v>
      </c>
      <c r="O3206" s="45">
        <v>23731.0703898219</v>
      </c>
      <c r="P3206" s="99">
        <v>1.0589461019327699</v>
      </c>
      <c r="Q3206" s="86">
        <v>22539.904981283202</v>
      </c>
      <c r="R3206" s="44">
        <v>25245.169501519202</v>
      </c>
      <c r="S3206" s="45">
        <v>23753.565912384998</v>
      </c>
      <c r="T3206" s="140">
        <v>1.0538449887925301</v>
      </c>
      <c r="U3206" s="44">
        <v>25697.0043353416</v>
      </c>
      <c r="V3206" s="45">
        <v>23869.590747156399</v>
      </c>
      <c r="W3206" s="99">
        <v>1.05899251868973</v>
      </c>
      <c r="X3206" s="86">
        <v>22663.451243008902</v>
      </c>
      <c r="Y3206" s="44">
        <v>25383.543923289599</v>
      </c>
      <c r="Z3206" s="45">
        <v>23884.9341082596</v>
      </c>
      <c r="AA3206" s="46">
        <v>1.0538965955429</v>
      </c>
      <c r="AB3206" s="139">
        <v>25837.8553649186</v>
      </c>
      <c r="AC3206" s="45">
        <v>24001.449690188299</v>
      </c>
      <c r="AD3206" s="99">
        <v>1.05903771816714</v>
      </c>
      <c r="AE3206" s="142">
        <v>22779.882861362399</v>
      </c>
      <c r="AF3206" s="44">
        <v>25513.949794259799</v>
      </c>
      <c r="AG3206" s="45">
        <v>24008.4963374289</v>
      </c>
      <c r="AH3206" s="140">
        <v>1.0539341437154801</v>
      </c>
      <c r="AI3206" s="44">
        <v>25970.595223586301</v>
      </c>
      <c r="AJ3206" s="45">
        <v>24125.512033695799</v>
      </c>
      <c r="AK3206" s="46">
        <v>1.0590709434514101</v>
      </c>
    </row>
    <row r="3207" spans="1:37" x14ac:dyDescent="0.2">
      <c r="A3207" s="35" t="s">
        <v>4035</v>
      </c>
      <c r="B3207" s="35" t="s">
        <v>10095</v>
      </c>
      <c r="C3207" s="85" t="s">
        <v>3998</v>
      </c>
      <c r="D3207" s="85" t="s">
        <v>13417</v>
      </c>
      <c r="E3207" s="85" t="s">
        <v>12904</v>
      </c>
      <c r="F3207" s="85" t="s">
        <v>271</v>
      </c>
      <c r="G3207" s="85" t="s">
        <v>271</v>
      </c>
      <c r="H3207" s="840">
        <v>1.1034679296463501</v>
      </c>
      <c r="I3207" s="840">
        <v>1.13198404552043</v>
      </c>
      <c r="J3207" s="86">
        <v>16147.583333333299</v>
      </c>
      <c r="K3207" s="44">
        <v>17818.340349625301</v>
      </c>
      <c r="L3207" s="45">
        <v>16764.691217499902</v>
      </c>
      <c r="M3207" s="46">
        <v>1.03821673320569</v>
      </c>
      <c r="N3207" s="139">
        <v>18278.8067070449</v>
      </c>
      <c r="O3207" s="45">
        <v>16978.185703168201</v>
      </c>
      <c r="P3207" s="99">
        <v>1.0514381844446199</v>
      </c>
      <c r="Q3207" s="86">
        <v>16134.335584197401</v>
      </c>
      <c r="R3207" s="44">
        <v>17803.721883313799</v>
      </c>
      <c r="S3207" s="45">
        <v>16751.794089384701</v>
      </c>
      <c r="T3207" s="140">
        <v>1.03826984395888</v>
      </c>
      <c r="U3207" s="44">
        <v>18263.8104663839</v>
      </c>
      <c r="V3207" s="45">
        <v>16965.000107683602</v>
      </c>
      <c r="W3207" s="99">
        <v>1.0514842721072299</v>
      </c>
      <c r="X3207" s="86">
        <v>16126.7247473149</v>
      </c>
      <c r="Y3207" s="44">
        <v>17795.323568896201</v>
      </c>
      <c r="Z3207" s="45">
        <v>16744.711934737701</v>
      </c>
      <c r="AA3207" s="46">
        <v>1.03832068799498</v>
      </c>
      <c r="AB3207" s="139">
        <v>18255.195120459899</v>
      </c>
      <c r="AC3207" s="45">
        <v>16957.7211839025</v>
      </c>
      <c r="AD3207" s="99">
        <v>1.05152915112078</v>
      </c>
      <c r="AE3207" s="142">
        <v>16147.5935228528</v>
      </c>
      <c r="AF3207" s="44">
        <v>17818.351593433301</v>
      </c>
      <c r="AG3207" s="45">
        <v>16766.977767833101</v>
      </c>
      <c r="AH3207" s="140">
        <v>1.03835768122994</v>
      </c>
      <c r="AI3207" s="44">
        <v>18278.818241418401</v>
      </c>
      <c r="AJ3207" s="45">
        <v>16980.198014274902</v>
      </c>
      <c r="AK3207" s="46">
        <v>1.0515621408381199</v>
      </c>
    </row>
    <row r="3208" spans="1:37" x14ac:dyDescent="0.2">
      <c r="A3208" s="35" t="s">
        <v>4034</v>
      </c>
      <c r="B3208" s="35" t="s">
        <v>10094</v>
      </c>
      <c r="C3208" s="85" t="s">
        <v>3998</v>
      </c>
      <c r="D3208" s="85" t="s">
        <v>13417</v>
      </c>
      <c r="E3208" s="85" t="s">
        <v>12904</v>
      </c>
      <c r="F3208" s="85" t="s">
        <v>272</v>
      </c>
      <c r="G3208" s="85" t="s">
        <v>272</v>
      </c>
      <c r="H3208" s="840">
        <v>1.14213087174701</v>
      </c>
      <c r="I3208" s="840">
        <v>1.15501419906777</v>
      </c>
      <c r="J3208" s="86">
        <v>11866.416666666701</v>
      </c>
      <c r="K3208" s="44">
        <v>13553.000812013201</v>
      </c>
      <c r="L3208" s="45">
        <v>12751.5733354316</v>
      </c>
      <c r="M3208" s="46">
        <v>1.07459342560011</v>
      </c>
      <c r="N3208" s="139">
        <v>13705.8797420545</v>
      </c>
      <c r="O3208" s="45">
        <v>12730.6434832098</v>
      </c>
      <c r="P3208" s="99">
        <v>1.0728296368499199</v>
      </c>
      <c r="Q3208" s="86">
        <v>11883.903333878799</v>
      </c>
      <c r="R3208" s="44">
        <v>13572.9728744802</v>
      </c>
      <c r="S3208" s="45">
        <v>12771.0176705915</v>
      </c>
      <c r="T3208" s="140">
        <v>1.0746483972301999</v>
      </c>
      <c r="U3208" s="44">
        <v>13726.077090978901</v>
      </c>
      <c r="V3208" s="45">
        <v>12749.9625423256</v>
      </c>
      <c r="W3208" s="99">
        <v>1.0728766621635</v>
      </c>
      <c r="X3208" s="86">
        <v>11901.2584814152</v>
      </c>
      <c r="Y3208" s="44">
        <v>13592.794724265201</v>
      </c>
      <c r="Z3208" s="45">
        <v>12790.2946616643</v>
      </c>
      <c r="AA3208" s="46">
        <v>1.0747010227227201</v>
      </c>
      <c r="AB3208" s="139">
        <v>13746.122532810299</v>
      </c>
      <c r="AC3208" s="45">
        <v>12769.127458402299</v>
      </c>
      <c r="AD3208" s="99">
        <v>1.0729224542381299</v>
      </c>
      <c r="AE3208" s="142">
        <v>11920.355810379</v>
      </c>
      <c r="AF3208" s="44">
        <v>13614.606373242699</v>
      </c>
      <c r="AG3208" s="45">
        <v>12811.2750038049</v>
      </c>
      <c r="AH3208" s="140">
        <v>1.07473931211434</v>
      </c>
      <c r="AI3208" s="44">
        <v>13768.1802189277</v>
      </c>
      <c r="AJ3208" s="45">
        <v>12790.0186612652</v>
      </c>
      <c r="AK3208" s="46">
        <v>1.07295611512946</v>
      </c>
    </row>
    <row r="3209" spans="1:37" x14ac:dyDescent="0.2">
      <c r="A3209" s="35" t="s">
        <v>4033</v>
      </c>
      <c r="B3209" s="35" t="s">
        <v>10093</v>
      </c>
      <c r="C3209" s="85" t="s">
        <v>3998</v>
      </c>
      <c r="D3209" s="85" t="s">
        <v>13417</v>
      </c>
      <c r="E3209" s="85" t="s">
        <v>12904</v>
      </c>
      <c r="F3209" s="85" t="s">
        <v>273</v>
      </c>
      <c r="G3209" s="85" t="s">
        <v>273</v>
      </c>
      <c r="H3209" s="840">
        <v>1.12850447418869</v>
      </c>
      <c r="I3209" s="840">
        <v>1.14542529068777</v>
      </c>
      <c r="J3209" s="86">
        <v>10572.916666666701</v>
      </c>
      <c r="K3209" s="44">
        <v>11931.583763557501</v>
      </c>
      <c r="L3209" s="45">
        <v>11226.035287623299</v>
      </c>
      <c r="M3209" s="46">
        <v>1.06177279567669</v>
      </c>
      <c r="N3209" s="139">
        <v>12110.4861463342</v>
      </c>
      <c r="O3209" s="45">
        <v>11248.769465288</v>
      </c>
      <c r="P3209" s="99">
        <v>1.06392302331788</v>
      </c>
      <c r="Q3209" s="86">
        <v>10590.606059231201</v>
      </c>
      <c r="R3209" s="44">
        <v>11951.5463222122</v>
      </c>
      <c r="S3209" s="45">
        <v>11245.3926404616</v>
      </c>
      <c r="T3209" s="140">
        <v>1.0618271114578699</v>
      </c>
      <c r="U3209" s="44">
        <v>12130.7480239545</v>
      </c>
      <c r="V3209" s="45">
        <v>11268.083509268799</v>
      </c>
      <c r="W3209" s="99">
        <v>1.06396965822811</v>
      </c>
      <c r="X3209" s="86">
        <v>10603.0103647779</v>
      </c>
      <c r="Y3209" s="44">
        <v>11965.544636520901</v>
      </c>
      <c r="Z3209" s="45">
        <v>11259.1151998489</v>
      </c>
      <c r="AA3209" s="46">
        <v>1.0618791090924899</v>
      </c>
      <c r="AB3209" s="139">
        <v>12144.956229241199</v>
      </c>
      <c r="AC3209" s="45">
        <v>11281.76281695</v>
      </c>
      <c r="AD3209" s="99">
        <v>1.06401507013771</v>
      </c>
      <c r="AE3209" s="142">
        <v>10627.884194796699</v>
      </c>
      <c r="AF3209" s="44">
        <v>11993.614864987299</v>
      </c>
      <c r="AG3209" s="45">
        <v>11285.9302805151</v>
      </c>
      <c r="AH3209" s="140">
        <v>1.06191694166565</v>
      </c>
      <c r="AI3209" s="44">
        <v>12173.4473432209</v>
      </c>
      <c r="AJ3209" s="45">
        <v>11308.583721011901</v>
      </c>
      <c r="AK3209" s="46">
        <v>1.06404845157689</v>
      </c>
    </row>
    <row r="3210" spans="1:37" x14ac:dyDescent="0.2">
      <c r="A3210" s="35" t="s">
        <v>4032</v>
      </c>
      <c r="B3210" s="35" t="s">
        <v>10092</v>
      </c>
      <c r="C3210" s="85" t="s">
        <v>3998</v>
      </c>
      <c r="D3210" s="85" t="s">
        <v>13417</v>
      </c>
      <c r="E3210" s="85" t="s">
        <v>12904</v>
      </c>
      <c r="F3210" s="85" t="s">
        <v>273</v>
      </c>
      <c r="G3210" s="85" t="s">
        <v>273</v>
      </c>
      <c r="H3210" s="840">
        <v>1.12850447418869</v>
      </c>
      <c r="I3210" s="840">
        <v>1.14542529068777</v>
      </c>
      <c r="J3210" s="86">
        <v>3689.3333333333298</v>
      </c>
      <c r="K3210" s="44">
        <v>4163.4291734401304</v>
      </c>
      <c r="L3210" s="45">
        <v>3917.23376751653</v>
      </c>
      <c r="M3210" s="46">
        <v>1.06177279567669</v>
      </c>
      <c r="N3210" s="139">
        <v>4225.8557057774096</v>
      </c>
      <c r="O3210" s="45">
        <v>3925.16667402744</v>
      </c>
      <c r="P3210" s="99">
        <v>1.06392302331788</v>
      </c>
      <c r="Q3210" s="86">
        <v>3698.7738012240402</v>
      </c>
      <c r="R3210" s="44">
        <v>4174.0827836932203</v>
      </c>
      <c r="S3210" s="45">
        <v>3927.4583012897501</v>
      </c>
      <c r="T3210" s="140">
        <v>1.0618271114578699</v>
      </c>
      <c r="U3210" s="44">
        <v>4236.6690564553501</v>
      </c>
      <c r="V3210" s="45">
        <v>3935.3830971514299</v>
      </c>
      <c r="W3210" s="99">
        <v>1.06396965822811</v>
      </c>
      <c r="X3210" s="86">
        <v>3707.4593243915001</v>
      </c>
      <c r="Y3210" s="44">
        <v>4183.8844354483699</v>
      </c>
      <c r="Z3210" s="45">
        <v>3936.8736043814902</v>
      </c>
      <c r="AA3210" s="46">
        <v>1.0618791090924899</v>
      </c>
      <c r="AB3210" s="139">
        <v>4246.6176743542001</v>
      </c>
      <c r="AC3210" s="45">
        <v>3944.7925930751098</v>
      </c>
      <c r="AD3210" s="99">
        <v>1.06401507013771</v>
      </c>
      <c r="AE3210" s="142">
        <v>3719.2115124697002</v>
      </c>
      <c r="AF3210" s="44">
        <v>4197.1468322761202</v>
      </c>
      <c r="AG3210" s="45">
        <v>3949.49371472948</v>
      </c>
      <c r="AH3210" s="140">
        <v>1.06191694166565</v>
      </c>
      <c r="AI3210" s="44">
        <v>4260.0789277998902</v>
      </c>
      <c r="AJ3210" s="45">
        <v>3957.4212509303302</v>
      </c>
      <c r="AK3210" s="46">
        <v>1.06404845157689</v>
      </c>
    </row>
    <row r="3211" spans="1:37" x14ac:dyDescent="0.2">
      <c r="A3211" s="35" t="s">
        <v>4031</v>
      </c>
      <c r="B3211" s="35" t="s">
        <v>10091</v>
      </c>
      <c r="C3211" s="85" t="s">
        <v>3998</v>
      </c>
      <c r="D3211" s="85" t="s">
        <v>13417</v>
      </c>
      <c r="E3211" s="85" t="s">
        <v>12904</v>
      </c>
      <c r="F3211" s="85" t="s">
        <v>273</v>
      </c>
      <c r="G3211" s="85" t="s">
        <v>273</v>
      </c>
      <c r="H3211" s="840">
        <v>1.12850447418869</v>
      </c>
      <c r="I3211" s="840">
        <v>1.14542529068777</v>
      </c>
      <c r="J3211" s="86">
        <v>13690.916666666701</v>
      </c>
      <c r="K3211" s="44">
        <v>15450.2607140778</v>
      </c>
      <c r="L3211" s="45">
        <v>14536.642864543201</v>
      </c>
      <c r="M3211" s="46">
        <v>1.06177279567669</v>
      </c>
      <c r="N3211" s="139">
        <v>15681.922202698701</v>
      </c>
      <c r="O3211" s="45">
        <v>14566.081451993199</v>
      </c>
      <c r="P3211" s="99">
        <v>1.06392302331788</v>
      </c>
      <c r="Q3211" s="86">
        <v>13709.2243097109</v>
      </c>
      <c r="R3211" s="44">
        <v>15470.9209711651</v>
      </c>
      <c r="S3211" s="45">
        <v>14556.8260491083</v>
      </c>
      <c r="T3211" s="140">
        <v>1.0618271114578699</v>
      </c>
      <c r="U3211" s="44">
        <v>15702.8922400545</v>
      </c>
      <c r="V3211" s="45">
        <v>14586.1987033757</v>
      </c>
      <c r="W3211" s="99">
        <v>1.06396965822811</v>
      </c>
      <c r="X3211" s="86">
        <v>13718.565213382901</v>
      </c>
      <c r="Y3211" s="44">
        <v>15481.462222751899</v>
      </c>
      <c r="Z3211" s="45">
        <v>14567.4578068143</v>
      </c>
      <c r="AA3211" s="46">
        <v>1.0618791090924899</v>
      </c>
      <c r="AB3211" s="139">
        <v>15713.591547358201</v>
      </c>
      <c r="AC3211" s="45">
        <v>14596.7601277063</v>
      </c>
      <c r="AD3211" s="99">
        <v>1.06401507013771</v>
      </c>
      <c r="AE3211" s="142">
        <v>13739.567537578499</v>
      </c>
      <c r="AF3211" s="44">
        <v>15505.163439574901</v>
      </c>
      <c r="AG3211" s="45">
        <v>14590.2795393139</v>
      </c>
      <c r="AH3211" s="140">
        <v>1.06191694166565</v>
      </c>
      <c r="AI3211" s="44">
        <v>15737.648140654999</v>
      </c>
      <c r="AJ3211" s="45">
        <v>14619.5655636965</v>
      </c>
      <c r="AK3211" s="46">
        <v>1.06404845157689</v>
      </c>
    </row>
    <row r="3212" spans="1:37" x14ac:dyDescent="0.2">
      <c r="A3212" s="35" t="s">
        <v>4030</v>
      </c>
      <c r="B3212" s="35" t="s">
        <v>10090</v>
      </c>
      <c r="C3212" s="85" t="s">
        <v>3998</v>
      </c>
      <c r="D3212" s="85" t="s">
        <v>13417</v>
      </c>
      <c r="E3212" s="85" t="s">
        <v>12904</v>
      </c>
      <c r="F3212" s="85" t="s">
        <v>270</v>
      </c>
      <c r="G3212" s="85" t="s">
        <v>270</v>
      </c>
      <c r="H3212" s="840">
        <v>1.1263178153425899</v>
      </c>
      <c r="I3212" s="840">
        <v>1.14434264239199</v>
      </c>
      <c r="J3212" s="86">
        <v>8165.1666666666697</v>
      </c>
      <c r="K3212" s="44">
        <v>9196.5726819081592</v>
      </c>
      <c r="L3212" s="45">
        <v>8652.7531883589509</v>
      </c>
      <c r="M3212" s="46">
        <v>1.05971544018603</v>
      </c>
      <c r="N3212" s="139">
        <v>9343.7483989043703</v>
      </c>
      <c r="O3212" s="45">
        <v>8678.8978089656903</v>
      </c>
      <c r="P3212" s="99">
        <v>1.06291741041812</v>
      </c>
      <c r="Q3212" s="86">
        <v>8181.3040615181799</v>
      </c>
      <c r="R3212" s="44">
        <v>9214.7485172226407</v>
      </c>
      <c r="S3212" s="45">
        <v>8670.2977477227105</v>
      </c>
      <c r="T3212" s="140">
        <v>1.0597696507216501</v>
      </c>
      <c r="U3212" s="44">
        <v>9362.2151079700707</v>
      </c>
      <c r="V3212" s="45">
        <v>8696.4317006688798</v>
      </c>
      <c r="W3212" s="99">
        <v>1.06296400124934</v>
      </c>
      <c r="X3212" s="86">
        <v>8193.8105328940492</v>
      </c>
      <c r="Y3212" s="44">
        <v>9228.83477874036</v>
      </c>
      <c r="Z3212" s="45">
        <v>8683.9769597334107</v>
      </c>
      <c r="AA3212" s="46">
        <v>1.0598215476024999</v>
      </c>
      <c r="AB3212" s="139">
        <v>9376.5267964713403</v>
      </c>
      <c r="AC3212" s="45">
        <v>8710.0973744040693</v>
      </c>
      <c r="AD3212" s="99">
        <v>1.06300937023591</v>
      </c>
      <c r="AE3212" s="142">
        <v>8202.7982771527495</v>
      </c>
      <c r="AF3212" s="44">
        <v>9238.9578352186709</v>
      </c>
      <c r="AG3212" s="45">
        <v>8693.8120964089994</v>
      </c>
      <c r="AH3212" s="140">
        <v>1.0598593068689599</v>
      </c>
      <c r="AI3212" s="44">
        <v>9386.8118554854791</v>
      </c>
      <c r="AJ3212" s="45">
        <v>8719.9249931661998</v>
      </c>
      <c r="AK3212" s="46">
        <v>1.06304272012318</v>
      </c>
    </row>
    <row r="3213" spans="1:37" x14ac:dyDescent="0.2">
      <c r="A3213" s="35" t="s">
        <v>4029</v>
      </c>
      <c r="B3213" s="35" t="s">
        <v>10089</v>
      </c>
      <c r="C3213" s="85" t="s">
        <v>3998</v>
      </c>
      <c r="D3213" s="85" t="s">
        <v>13417</v>
      </c>
      <c r="E3213" s="85" t="s">
        <v>12904</v>
      </c>
      <c r="F3213" s="85" t="s">
        <v>267</v>
      </c>
      <c r="G3213" s="85" t="s">
        <v>267</v>
      </c>
      <c r="H3213" s="840">
        <v>1.11819317962079</v>
      </c>
      <c r="I3213" s="840">
        <v>1.1381431421880699</v>
      </c>
      <c r="J3213" s="86">
        <v>8917.5</v>
      </c>
      <c r="K3213" s="44">
        <v>9971.4876792683899</v>
      </c>
      <c r="L3213" s="45">
        <v>9381.8452584196293</v>
      </c>
      <c r="M3213" s="46">
        <v>1.0520712372772201</v>
      </c>
      <c r="N3213" s="139">
        <v>10149.3914704621</v>
      </c>
      <c r="O3213" s="45">
        <v>9427.2156777742093</v>
      </c>
      <c r="P3213" s="99">
        <v>1.05715903311177</v>
      </c>
      <c r="Q3213" s="86">
        <v>8937.5635443037008</v>
      </c>
      <c r="R3213" s="44">
        <v>9993.9225976678099</v>
      </c>
      <c r="S3213" s="45">
        <v>9403.4345514174802</v>
      </c>
      <c r="T3213" s="140">
        <v>1.0521250567679299</v>
      </c>
      <c r="U3213" s="44">
        <v>10172.226655819401</v>
      </c>
      <c r="V3213" s="45">
        <v>9448.8401874839201</v>
      </c>
      <c r="W3213" s="99">
        <v>1.05720537153619</v>
      </c>
      <c r="X3213" s="86">
        <v>8957.0360009573596</v>
      </c>
      <c r="Y3213" s="44">
        <v>10015.6965658884</v>
      </c>
      <c r="Z3213" s="45">
        <v>9424.3835000941708</v>
      </c>
      <c r="AA3213" s="46">
        <v>1.05217657929329</v>
      </c>
      <c r="AB3213" s="139">
        <v>10194.389098821301</v>
      </c>
      <c r="AC3213" s="45">
        <v>9469.8307433742702</v>
      </c>
      <c r="AD3213" s="99">
        <v>1.0572504947353201</v>
      </c>
      <c r="AE3213" s="142">
        <v>8977.7947289327294</v>
      </c>
      <c r="AF3213" s="44">
        <v>10038.908833928101</v>
      </c>
      <c r="AG3213" s="45">
        <v>9446.5618971065596</v>
      </c>
      <c r="AH3213" s="140">
        <v>1.05221406618522</v>
      </c>
      <c r="AI3213" s="44">
        <v>10218.015502707</v>
      </c>
      <c r="AJ3213" s="45">
        <v>9492.0757051869496</v>
      </c>
      <c r="AK3213" s="46">
        <v>1.0572836639488801</v>
      </c>
    </row>
    <row r="3214" spans="1:37" x14ac:dyDescent="0.2">
      <c r="A3214" s="35" t="s">
        <v>4028</v>
      </c>
      <c r="B3214" s="35" t="s">
        <v>10088</v>
      </c>
      <c r="C3214" s="85" t="s">
        <v>3998</v>
      </c>
      <c r="D3214" s="85" t="s">
        <v>13417</v>
      </c>
      <c r="E3214" s="85" t="s">
        <v>12904</v>
      </c>
      <c r="F3214" s="85" t="s">
        <v>273</v>
      </c>
      <c r="G3214" s="85" t="s">
        <v>273</v>
      </c>
      <c r="H3214" s="840">
        <v>1.12850447418869</v>
      </c>
      <c r="I3214" s="840">
        <v>1.14542529068777</v>
      </c>
      <c r="J3214" s="86">
        <v>8006.9166666666697</v>
      </c>
      <c r="K3214" s="44">
        <v>9035.8412827893007</v>
      </c>
      <c r="L3214" s="45">
        <v>8501.5262939169497</v>
      </c>
      <c r="M3214" s="46">
        <v>1.06177279567669</v>
      </c>
      <c r="N3214" s="139">
        <v>9171.3248504294006</v>
      </c>
      <c r="O3214" s="45">
        <v>8518.7429874543395</v>
      </c>
      <c r="P3214" s="99">
        <v>1.06392302331788</v>
      </c>
      <c r="Q3214" s="86">
        <v>8022.6508040061899</v>
      </c>
      <c r="R3214" s="44">
        <v>9053.5973271744497</v>
      </c>
      <c r="S3214" s="45">
        <v>8518.6681294530208</v>
      </c>
      <c r="T3214" s="140">
        <v>1.0618271114578699</v>
      </c>
      <c r="U3214" s="44">
        <v>9189.3471292652393</v>
      </c>
      <c r="V3214" s="45">
        <v>8535.8570340219394</v>
      </c>
      <c r="W3214" s="99">
        <v>1.06396965822811</v>
      </c>
      <c r="X3214" s="86">
        <v>8034.9519942203897</v>
      </c>
      <c r="Y3214" s="44">
        <v>9067.4792753690108</v>
      </c>
      <c r="Z3214" s="45">
        <v>8532.1476652236797</v>
      </c>
      <c r="AA3214" s="46">
        <v>1.0618791090924899</v>
      </c>
      <c r="AB3214" s="139">
        <v>9203.4372236421495</v>
      </c>
      <c r="AC3214" s="45">
        <v>8549.3100096835205</v>
      </c>
      <c r="AD3214" s="99">
        <v>1.06401507013771</v>
      </c>
      <c r="AE3214" s="142">
        <v>8049.0057011994104</v>
      </c>
      <c r="AF3214" s="44">
        <v>9083.33894657378</v>
      </c>
      <c r="AG3214" s="45">
        <v>8547.3755176670293</v>
      </c>
      <c r="AH3214" s="140">
        <v>1.06191694166565</v>
      </c>
      <c r="AI3214" s="44">
        <v>9219.5346950438307</v>
      </c>
      <c r="AJ3214" s="45">
        <v>8564.5320530947902</v>
      </c>
      <c r="AK3214" s="46">
        <v>1.06404845157689</v>
      </c>
    </row>
    <row r="3215" spans="1:37" x14ac:dyDescent="0.2">
      <c r="A3215" s="35" t="s">
        <v>4027</v>
      </c>
      <c r="B3215" s="35" t="s">
        <v>10087</v>
      </c>
      <c r="C3215" s="85" t="s">
        <v>3998</v>
      </c>
      <c r="D3215" s="85" t="s">
        <v>13417</v>
      </c>
      <c r="E3215" s="85" t="s">
        <v>12904</v>
      </c>
      <c r="F3215" s="85" t="s">
        <v>273</v>
      </c>
      <c r="G3215" s="85" t="s">
        <v>273</v>
      </c>
      <c r="H3215" s="840">
        <v>1.12850447418869</v>
      </c>
      <c r="I3215" s="840">
        <v>1.14542529068777</v>
      </c>
      <c r="J3215" s="86">
        <v>7803.8333333333303</v>
      </c>
      <c r="K3215" s="44">
        <v>8806.6608324894805</v>
      </c>
      <c r="L3215" s="45">
        <v>8285.8979353282703</v>
      </c>
      <c r="M3215" s="46">
        <v>1.06177279567669</v>
      </c>
      <c r="N3215" s="139">
        <v>8938.7080643122299</v>
      </c>
      <c r="O3215" s="45">
        <v>8302.6779534688703</v>
      </c>
      <c r="P3215" s="99">
        <v>1.06392302331788</v>
      </c>
      <c r="Q3215" s="86">
        <v>7826.2120975315502</v>
      </c>
      <c r="R3215" s="44">
        <v>8831.9153680139807</v>
      </c>
      <c r="S3215" s="45">
        <v>8310.0841851785408</v>
      </c>
      <c r="T3215" s="140">
        <v>1.0618271114578699</v>
      </c>
      <c r="U3215" s="44">
        <v>8964.3412667992106</v>
      </c>
      <c r="V3215" s="45">
        <v>8326.8522106313503</v>
      </c>
      <c r="W3215" s="99">
        <v>1.06396965822811</v>
      </c>
      <c r="X3215" s="86">
        <v>7846.6373819814598</v>
      </c>
      <c r="Y3215" s="44">
        <v>8854.9653929022807</v>
      </c>
      <c r="Z3215" s="45">
        <v>8332.1803125503193</v>
      </c>
      <c r="AA3215" s="46">
        <v>1.0618791090924899</v>
      </c>
      <c r="AB3215" s="139">
        <v>8987.7369041776201</v>
      </c>
      <c r="AC3215" s="45">
        <v>8348.9404243341596</v>
      </c>
      <c r="AD3215" s="99">
        <v>1.06401507013771</v>
      </c>
      <c r="AE3215" s="142">
        <v>7870.5759510715798</v>
      </c>
      <c r="AF3215" s="44">
        <v>8881.9801752261501</v>
      </c>
      <c r="AG3215" s="45">
        <v>8357.8979431091193</v>
      </c>
      <c r="AH3215" s="140">
        <v>1.06191694166565</v>
      </c>
      <c r="AI3215" s="44">
        <v>9015.1567466363194</v>
      </c>
      <c r="AJ3215" s="45">
        <v>8374.6741537560301</v>
      </c>
      <c r="AK3215" s="46">
        <v>1.06404845157689</v>
      </c>
    </row>
    <row r="3216" spans="1:37" x14ac:dyDescent="0.2">
      <c r="A3216" s="35" t="s">
        <v>4026</v>
      </c>
      <c r="B3216" s="35" t="s">
        <v>10086</v>
      </c>
      <c r="C3216" s="85" t="s">
        <v>1211</v>
      </c>
      <c r="D3216" s="85" t="s">
        <v>13417</v>
      </c>
      <c r="E3216" s="85" t="s">
        <v>12904</v>
      </c>
      <c r="F3216" s="85" t="s">
        <v>264</v>
      </c>
      <c r="G3216" s="85" t="s">
        <v>264</v>
      </c>
      <c r="H3216" s="840">
        <v>1.1033956559778499</v>
      </c>
      <c r="I3216" s="840">
        <v>1.1288642179425299</v>
      </c>
      <c r="J3216" s="86">
        <v>6389.3333333333303</v>
      </c>
      <c r="K3216" s="44">
        <v>7049.9626445944496</v>
      </c>
      <c r="L3216" s="45">
        <v>6633.07830653377</v>
      </c>
      <c r="M3216" s="46">
        <v>1.0381487332847099</v>
      </c>
      <c r="N3216" s="139">
        <v>7212.6897765075</v>
      </c>
      <c r="O3216" s="45">
        <v>6699.4737899214397</v>
      </c>
      <c r="P3216" s="99">
        <v>1.04854034692009</v>
      </c>
      <c r="Q3216" s="86">
        <v>6418.37833056619</v>
      </c>
      <c r="R3216" s="44">
        <v>7082.0107683690703</v>
      </c>
      <c r="S3216" s="45">
        <v>6663.5721961998197</v>
      </c>
      <c r="T3216" s="140">
        <v>1.0382018405593101</v>
      </c>
      <c r="U3216" s="44">
        <v>7245.4776345939099</v>
      </c>
      <c r="V3216" s="45">
        <v>6730.2236341834896</v>
      </c>
      <c r="W3216" s="99">
        <v>1.04858630756186</v>
      </c>
      <c r="X3216" s="86">
        <v>6446.0393167193197</v>
      </c>
      <c r="Y3216" s="44">
        <v>7112.5317803304997</v>
      </c>
      <c r="Z3216" s="45">
        <v>6692.6176041253102</v>
      </c>
      <c r="AA3216" s="46">
        <v>1.0382526812652899</v>
      </c>
      <c r="AB3216" s="139">
        <v>7276.7031320951801</v>
      </c>
      <c r="AC3216" s="45">
        <v>6759.5170600943802</v>
      </c>
      <c r="AD3216" s="99">
        <v>1.0486310628857001</v>
      </c>
      <c r="AE3216" s="142">
        <v>6477.6986892780196</v>
      </c>
      <c r="AF3216" s="44">
        <v>7147.4645944827398</v>
      </c>
      <c r="AG3216" s="45">
        <v>6725.7276479061202</v>
      </c>
      <c r="AH3216" s="140">
        <v>1.03828967207731</v>
      </c>
      <c r="AI3216" s="44">
        <v>7312.44226493921</v>
      </c>
      <c r="AJ3216" s="45">
        <v>6792.9291700744798</v>
      </c>
      <c r="AK3216" s="46">
        <v>1.04866396168106</v>
      </c>
    </row>
    <row r="3217" spans="1:37" x14ac:dyDescent="0.2">
      <c r="A3217" s="35" t="s">
        <v>4025</v>
      </c>
      <c r="B3217" s="35" t="s">
        <v>10085</v>
      </c>
      <c r="C3217" s="85" t="s">
        <v>3998</v>
      </c>
      <c r="D3217" s="85" t="s">
        <v>13417</v>
      </c>
      <c r="E3217" s="85" t="s">
        <v>12904</v>
      </c>
      <c r="F3217" s="85" t="s">
        <v>268</v>
      </c>
      <c r="G3217" s="85" t="s">
        <v>268</v>
      </c>
      <c r="H3217" s="840">
        <v>1.1156584224167601</v>
      </c>
      <c r="I3217" s="840">
        <v>1.13937546157614</v>
      </c>
      <c r="J3217" s="86">
        <v>5789.75</v>
      </c>
      <c r="K3217" s="44">
        <v>6459.38335118743</v>
      </c>
      <c r="L3217" s="45">
        <v>6077.4216460846801</v>
      </c>
      <c r="M3217" s="46">
        <v>1.0496863674743599</v>
      </c>
      <c r="N3217" s="139">
        <v>6596.6990786604401</v>
      </c>
      <c r="O3217" s="45">
        <v>6127.3136578576296</v>
      </c>
      <c r="P3217" s="99">
        <v>1.05830366731856</v>
      </c>
      <c r="Q3217" s="86">
        <v>5815.6838284405003</v>
      </c>
      <c r="R3217" s="44">
        <v>6488.3166453125796</v>
      </c>
      <c r="S3217" s="45">
        <v>6104.9563198845799</v>
      </c>
      <c r="T3217" s="140">
        <v>1.0497400649652699</v>
      </c>
      <c r="U3217" s="44">
        <v>6626.2474464102597</v>
      </c>
      <c r="V3217" s="45">
        <v>6155.0293050180398</v>
      </c>
      <c r="W3217" s="99">
        <v>1.0583500559157</v>
      </c>
      <c r="X3217" s="86">
        <v>5840.5644327502296</v>
      </c>
      <c r="Y3217" s="44">
        <v>6516.07490106555</v>
      </c>
      <c r="Z3217" s="45">
        <v>6131.3747255613698</v>
      </c>
      <c r="AA3217" s="46">
        <v>1.0497914706976701</v>
      </c>
      <c r="AB3217" s="139">
        <v>6654.5957964299596</v>
      </c>
      <c r="AC3217" s="45">
        <v>6181.62552428451</v>
      </c>
      <c r="AD3217" s="99">
        <v>1.0583952279717701</v>
      </c>
      <c r="AE3217" s="142">
        <v>5870.2170661361697</v>
      </c>
      <c r="AF3217" s="44">
        <v>6549.1571112494103</v>
      </c>
      <c r="AG3217" s="45">
        <v>6162.7233645357901</v>
      </c>
      <c r="AH3217" s="140">
        <v>1.04982887261308</v>
      </c>
      <c r="AI3217" s="44">
        <v>6688.3812792810104</v>
      </c>
      <c r="AJ3217" s="45">
        <v>6213.2046512624001</v>
      </c>
      <c r="AK3217" s="46">
        <v>1.05842843309915</v>
      </c>
    </row>
    <row r="3218" spans="1:37" x14ac:dyDescent="0.2">
      <c r="A3218" s="35" t="s">
        <v>4024</v>
      </c>
      <c r="B3218" s="35" t="s">
        <v>10084</v>
      </c>
      <c r="C3218" s="85" t="s">
        <v>3998</v>
      </c>
      <c r="D3218" s="85" t="s">
        <v>13417</v>
      </c>
      <c r="E3218" s="85" t="s">
        <v>12904</v>
      </c>
      <c r="F3218" s="85" t="s">
        <v>270</v>
      </c>
      <c r="G3218" s="85" t="s">
        <v>270</v>
      </c>
      <c r="H3218" s="840">
        <v>1.1263178153425899</v>
      </c>
      <c r="I3218" s="840">
        <v>1.14434264239199</v>
      </c>
      <c r="J3218" s="86">
        <v>8056.6666666666697</v>
      </c>
      <c r="K3218" s="44">
        <v>9074.3671989434897</v>
      </c>
      <c r="L3218" s="45">
        <v>8537.7740630987591</v>
      </c>
      <c r="M3218" s="46">
        <v>1.05971544018603</v>
      </c>
      <c r="N3218" s="139">
        <v>9219.5872222048292</v>
      </c>
      <c r="O3218" s="45">
        <v>8563.5712699353298</v>
      </c>
      <c r="P3218" s="99">
        <v>1.06291741041812</v>
      </c>
      <c r="Q3218" s="86">
        <v>8080.0354124151299</v>
      </c>
      <c r="R3218" s="44">
        <v>9100.6878336021891</v>
      </c>
      <c r="S3218" s="45">
        <v>8562.9763068337106</v>
      </c>
      <c r="T3218" s="140">
        <v>1.0597696507216501</v>
      </c>
      <c r="U3218" s="44">
        <v>9246.3290744640108</v>
      </c>
      <c r="V3218" s="45">
        <v>8588.7867722171795</v>
      </c>
      <c r="W3218" s="99">
        <v>1.06296400124934</v>
      </c>
      <c r="X3218" s="86">
        <v>8097.8384529392597</v>
      </c>
      <c r="Y3218" s="44">
        <v>9120.7397153117909</v>
      </c>
      <c r="Z3218" s="45">
        <v>8582.2636814290909</v>
      </c>
      <c r="AA3218" s="46">
        <v>1.0598215476024999</v>
      </c>
      <c r="AB3218" s="139">
        <v>9266.7018529000197</v>
      </c>
      <c r="AC3218" s="45">
        <v>8608.0781541311007</v>
      </c>
      <c r="AD3218" s="99">
        <v>1.06300937023591</v>
      </c>
      <c r="AE3218" s="142">
        <v>8113.30748960455</v>
      </c>
      <c r="AF3218" s="44">
        <v>9138.1627668941001</v>
      </c>
      <c r="AG3218" s="45">
        <v>8598.9644523469997</v>
      </c>
      <c r="AH3218" s="140">
        <v>1.0598593068689599</v>
      </c>
      <c r="AI3218" s="44">
        <v>9284.4037311928296</v>
      </c>
      <c r="AJ3218" s="45">
        <v>8624.7924629450008</v>
      </c>
      <c r="AK3218" s="46">
        <v>1.06304272012318</v>
      </c>
    </row>
    <row r="3219" spans="1:37" x14ac:dyDescent="0.2">
      <c r="A3219" s="35" t="s">
        <v>4023</v>
      </c>
      <c r="B3219" s="35" t="s">
        <v>10083</v>
      </c>
      <c r="C3219" s="85" t="s">
        <v>3998</v>
      </c>
      <c r="D3219" s="85" t="s">
        <v>13417</v>
      </c>
      <c r="E3219" s="85" t="s">
        <v>12904</v>
      </c>
      <c r="F3219" s="85" t="s">
        <v>265</v>
      </c>
      <c r="G3219" s="85" t="s">
        <v>265</v>
      </c>
      <c r="H3219" s="840">
        <v>1.1087544476758</v>
      </c>
      <c r="I3219" s="840">
        <v>1.13335081461914</v>
      </c>
      <c r="J3219" s="86">
        <v>5950.0833333333303</v>
      </c>
      <c r="K3219" s="44">
        <v>6597.1813598749704</v>
      </c>
      <c r="L3219" s="45">
        <v>6207.0712666836898</v>
      </c>
      <c r="M3219" s="46">
        <v>1.0431906443915999</v>
      </c>
      <c r="N3219" s="139">
        <v>6743.53179288508</v>
      </c>
      <c r="O3219" s="45">
        <v>6263.6985504472204</v>
      </c>
      <c r="P3219" s="99">
        <v>1.05270770164797</v>
      </c>
      <c r="Q3219" s="86">
        <v>5976.2940186555297</v>
      </c>
      <c r="R3219" s="44">
        <v>6626.2425738025904</v>
      </c>
      <c r="S3219" s="45">
        <v>6234.73293450454</v>
      </c>
      <c r="T3219" s="140">
        <v>1.0432440095889299</v>
      </c>
      <c r="U3219" s="44">
        <v>6773.2376944467196</v>
      </c>
      <c r="V3219" s="45">
        <v>6291.56650673489</v>
      </c>
      <c r="W3219" s="99">
        <v>1.05275384495729</v>
      </c>
      <c r="X3219" s="86">
        <v>6001.1697259049997</v>
      </c>
      <c r="Y3219" s="44">
        <v>6653.8236248545199</v>
      </c>
      <c r="Z3219" s="45">
        <v>6260.9909525602197</v>
      </c>
      <c r="AA3219" s="46">
        <v>1.0432950972097399</v>
      </c>
      <c r="AB3219" s="139">
        <v>6801.4305975221396</v>
      </c>
      <c r="AC3219" s="45">
        <v>6318.0241549529001</v>
      </c>
      <c r="AD3219" s="99">
        <v>1.05279877815822</v>
      </c>
      <c r="AE3219" s="142">
        <v>6029.4092916324198</v>
      </c>
      <c r="AF3219" s="44">
        <v>6685.1343689552205</v>
      </c>
      <c r="AG3219" s="45">
        <v>6290.67726896567</v>
      </c>
      <c r="AH3219" s="140">
        <v>1.0433322676726999</v>
      </c>
      <c r="AI3219" s="44">
        <v>6833.4359323437902</v>
      </c>
      <c r="AJ3219" s="45">
        <v>6347.9538839188499</v>
      </c>
      <c r="AK3219" s="46">
        <v>1.0528318077076799</v>
      </c>
    </row>
    <row r="3220" spans="1:37" x14ac:dyDescent="0.2">
      <c r="A3220" s="35" t="s">
        <v>4022</v>
      </c>
      <c r="B3220" s="35" t="s">
        <v>10082</v>
      </c>
      <c r="C3220" s="85" t="s">
        <v>3998</v>
      </c>
      <c r="D3220" s="85" t="s">
        <v>13417</v>
      </c>
      <c r="E3220" s="85" t="s">
        <v>12904</v>
      </c>
      <c r="F3220" s="85" t="s">
        <v>265</v>
      </c>
      <c r="G3220" s="85" t="s">
        <v>265</v>
      </c>
      <c r="H3220" s="840">
        <v>1.1087544476758</v>
      </c>
      <c r="I3220" s="840">
        <v>1.13335081461914</v>
      </c>
      <c r="J3220" s="86">
        <v>21385.083333333299</v>
      </c>
      <c r="K3220" s="44">
        <v>23710.806259750902</v>
      </c>
      <c r="L3220" s="45">
        <v>22308.718862868001</v>
      </c>
      <c r="M3220" s="46">
        <v>1.0431906443915999</v>
      </c>
      <c r="N3220" s="139">
        <v>24236.801616531498</v>
      </c>
      <c r="O3220" s="45">
        <v>22512.241925383601</v>
      </c>
      <c r="P3220" s="99">
        <v>1.05270770164797</v>
      </c>
      <c r="Q3220" s="86">
        <v>21445.512999147501</v>
      </c>
      <c r="R3220" s="44">
        <v>23777.807920494</v>
      </c>
      <c r="S3220" s="45">
        <v>22372.902968922201</v>
      </c>
      <c r="T3220" s="140">
        <v>1.0432440095889299</v>
      </c>
      <c r="U3220" s="44">
        <v>24305.289627509199</v>
      </c>
      <c r="V3220" s="45">
        <v>22576.846266934201</v>
      </c>
      <c r="W3220" s="99">
        <v>1.05275384495729</v>
      </c>
      <c r="X3220" s="86">
        <v>21499.032134569799</v>
      </c>
      <c r="Y3220" s="44">
        <v>23837.147499929099</v>
      </c>
      <c r="Z3220" s="45">
        <v>22429.834820751301</v>
      </c>
      <c r="AA3220" s="46">
        <v>1.0432950972097399</v>
      </c>
      <c r="AB3220" s="139">
        <v>24365.945583237601</v>
      </c>
      <c r="AC3220" s="45">
        <v>22634.154762859402</v>
      </c>
      <c r="AD3220" s="99">
        <v>1.05279877815822</v>
      </c>
      <c r="AE3220" s="142">
        <v>21572.481049137201</v>
      </c>
      <c r="AF3220" s="44">
        <v>23918.584310632701</v>
      </c>
      <c r="AG3220" s="45">
        <v>22507.265572322602</v>
      </c>
      <c r="AH3220" s="140">
        <v>1.0433322676726999</v>
      </c>
      <c r="AI3220" s="44">
        <v>24449.188970395498</v>
      </c>
      <c r="AJ3220" s="45">
        <v>22712.1942197028</v>
      </c>
      <c r="AK3220" s="46">
        <v>1.0528318077076799</v>
      </c>
    </row>
    <row r="3221" spans="1:37" x14ac:dyDescent="0.2">
      <c r="A3221" s="35" t="s">
        <v>4021</v>
      </c>
      <c r="B3221" s="35" t="s">
        <v>10081</v>
      </c>
      <c r="C3221" s="85" t="s">
        <v>3998</v>
      </c>
      <c r="D3221" s="85" t="s">
        <v>13417</v>
      </c>
      <c r="E3221" s="85" t="s">
        <v>12904</v>
      </c>
      <c r="F3221" s="85" t="s">
        <v>268</v>
      </c>
      <c r="G3221" s="85" t="s">
        <v>268</v>
      </c>
      <c r="H3221" s="840">
        <v>1.1156584224167601</v>
      </c>
      <c r="I3221" s="840">
        <v>1.13937546157614</v>
      </c>
      <c r="J3221" s="86">
        <v>8521.1666666666697</v>
      </c>
      <c r="K3221" s="44">
        <v>9506.7113604835995</v>
      </c>
      <c r="L3221" s="45">
        <v>8944.5524849769499</v>
      </c>
      <c r="M3221" s="46">
        <v>1.0496863674743599</v>
      </c>
      <c r="N3221" s="139">
        <v>9708.8082040005193</v>
      </c>
      <c r="O3221" s="45">
        <v>9017.9819331659892</v>
      </c>
      <c r="P3221" s="99">
        <v>1.05830366731856</v>
      </c>
      <c r="Q3221" s="86">
        <v>8547.5565528868392</v>
      </c>
      <c r="R3221" s="44">
        <v>9536.1534593117594</v>
      </c>
      <c r="S3221" s="45">
        <v>8972.7125711217304</v>
      </c>
      <c r="T3221" s="140">
        <v>1.0497400649652699</v>
      </c>
      <c r="U3221" s="44">
        <v>9738.8761927935702</v>
      </c>
      <c r="V3221" s="45">
        <v>9046.3069556904102</v>
      </c>
      <c r="W3221" s="99">
        <v>1.0583500559157</v>
      </c>
      <c r="X3221" s="86">
        <v>8568.48178094984</v>
      </c>
      <c r="Y3221" s="44">
        <v>9559.4988662412306</v>
      </c>
      <c r="Z3221" s="45">
        <v>8995.1190904695195</v>
      </c>
      <c r="AA3221" s="46">
        <v>1.0497914706976701</v>
      </c>
      <c r="AB3221" s="139">
        <v>9762.7178841764398</v>
      </c>
      <c r="AC3221" s="45">
        <v>9068.8402279204001</v>
      </c>
      <c r="AD3221" s="99">
        <v>1.0583952279717701</v>
      </c>
      <c r="AE3221" s="142">
        <v>8600.5718667549008</v>
      </c>
      <c r="AF3221" s="44">
        <v>9595.3004407457192</v>
      </c>
      <c r="AG3221" s="45">
        <v>9029.1286667030599</v>
      </c>
      <c r="AH3221" s="140">
        <v>1.04982887261308</v>
      </c>
      <c r="AI3221" s="44">
        <v>9799.2805405025902</v>
      </c>
      <c r="AJ3221" s="45">
        <v>9103.0898046860202</v>
      </c>
      <c r="AK3221" s="46">
        <v>1.05842843309915</v>
      </c>
    </row>
    <row r="3222" spans="1:37" x14ac:dyDescent="0.2">
      <c r="A3222" s="35" t="s">
        <v>4020</v>
      </c>
      <c r="B3222" s="35" t="s">
        <v>10080</v>
      </c>
      <c r="C3222" s="85" t="s">
        <v>3998</v>
      </c>
      <c r="D3222" s="85" t="s">
        <v>13417</v>
      </c>
      <c r="E3222" s="85" t="s">
        <v>12904</v>
      </c>
      <c r="F3222" s="85" t="s">
        <v>263</v>
      </c>
      <c r="G3222" s="85" t="s">
        <v>263</v>
      </c>
      <c r="H3222" s="840">
        <v>1.1135503592044</v>
      </c>
      <c r="I3222" s="840">
        <v>1.13858372196462</v>
      </c>
      <c r="J3222" s="86">
        <v>3401.1666666666702</v>
      </c>
      <c r="K3222" s="44">
        <v>3787.3703633807099</v>
      </c>
      <c r="L3222" s="45">
        <v>3563.41238423607</v>
      </c>
      <c r="M3222" s="46">
        <v>1.0477029600341301</v>
      </c>
      <c r="N3222" s="139">
        <v>3872.5130023553302</v>
      </c>
      <c r="O3222" s="45">
        <v>3596.9659259311602</v>
      </c>
      <c r="P3222" s="99">
        <v>1.0575682636147901</v>
      </c>
      <c r="Q3222" s="86">
        <v>3385.87249097424</v>
      </c>
      <c r="R3222" s="44">
        <v>3770.33952854467</v>
      </c>
      <c r="S3222" s="45">
        <v>3547.5701004093899</v>
      </c>
      <c r="T3222" s="140">
        <v>1.0477565560623401</v>
      </c>
      <c r="U3222" s="44">
        <v>3855.09930287107</v>
      </c>
      <c r="V3222" s="45">
        <v>3580.9482478322998</v>
      </c>
      <c r="W3222" s="99">
        <v>1.057614619977</v>
      </c>
      <c r="X3222" s="86">
        <v>3369.9228667135999</v>
      </c>
      <c r="Y3222" s="44">
        <v>3752.5788187200601</v>
      </c>
      <c r="Z3222" s="45">
        <v>3531.0316830481202</v>
      </c>
      <c r="AA3222" s="46">
        <v>1.0478078646623901</v>
      </c>
      <c r="AB3222" s="139">
        <v>3836.93932031645</v>
      </c>
      <c r="AC3222" s="45">
        <v>3564.2318125953698</v>
      </c>
      <c r="AD3222" s="99">
        <v>1.0576597606435001</v>
      </c>
      <c r="AE3222" s="142">
        <v>3357.9679283419</v>
      </c>
      <c r="AF3222" s="44">
        <v>3739.2663928019902</v>
      </c>
      <c r="AG3222" s="45">
        <v>3518.6305617194198</v>
      </c>
      <c r="AH3222" s="140">
        <v>1.04784519590598</v>
      </c>
      <c r="AI3222" s="44">
        <v>3823.3276220893399</v>
      </c>
      <c r="AJ3222" s="45">
        <v>3551.6989796100802</v>
      </c>
      <c r="AK3222" s="46">
        <v>1.0576929426970001</v>
      </c>
    </row>
    <row r="3223" spans="1:37" x14ac:dyDescent="0.2">
      <c r="A3223" s="35" t="s">
        <v>4019</v>
      </c>
      <c r="B3223" s="35" t="s">
        <v>10079</v>
      </c>
      <c r="C3223" s="85" t="s">
        <v>3998</v>
      </c>
      <c r="D3223" s="85" t="s">
        <v>13417</v>
      </c>
      <c r="E3223" s="85" t="s">
        <v>12904</v>
      </c>
      <c r="F3223" s="85" t="s">
        <v>269</v>
      </c>
      <c r="G3223" s="85" t="s">
        <v>269</v>
      </c>
      <c r="H3223" s="840">
        <v>1.1200211146623</v>
      </c>
      <c r="I3223" s="840">
        <v>1.14006711016218</v>
      </c>
      <c r="J3223" s="86">
        <v>7824.0833333333303</v>
      </c>
      <c r="K3223" s="44">
        <v>8763.1385362107394</v>
      </c>
      <c r="L3223" s="45">
        <v>8244.9492361861103</v>
      </c>
      <c r="M3223" s="46">
        <v>1.05379108132191</v>
      </c>
      <c r="N3223" s="139">
        <v>8919.9800755013803</v>
      </c>
      <c r="O3223" s="45">
        <v>8285.2825470305106</v>
      </c>
      <c r="P3223" s="99">
        <v>1.0589461019327699</v>
      </c>
      <c r="Q3223" s="86">
        <v>7882.5641554713202</v>
      </c>
      <c r="R3223" s="44">
        <v>8828.6382918080999</v>
      </c>
      <c r="S3223" s="45">
        <v>8307.0007340790398</v>
      </c>
      <c r="T3223" s="140">
        <v>1.0538449887925301</v>
      </c>
      <c r="U3223" s="44">
        <v>8986.6521373961405</v>
      </c>
      <c r="V3223" s="45">
        <v>8347.5764687359897</v>
      </c>
      <c r="W3223" s="99">
        <v>1.05899251868973</v>
      </c>
      <c r="X3223" s="86">
        <v>7937.7376658379799</v>
      </c>
      <c r="Y3223" s="44">
        <v>8890.4337883888002</v>
      </c>
      <c r="Z3223" s="45">
        <v>8365.5547023392792</v>
      </c>
      <c r="AA3223" s="46">
        <v>1.0538965955429</v>
      </c>
      <c r="AB3223" s="139">
        <v>9049.5536419173604</v>
      </c>
      <c r="AC3223" s="45">
        <v>8406.3635850383798</v>
      </c>
      <c r="AD3223" s="99">
        <v>1.05903771816714</v>
      </c>
      <c r="AE3223" s="142">
        <v>7992.4573628117096</v>
      </c>
      <c r="AF3223" s="44">
        <v>8951.7210043873001</v>
      </c>
      <c r="AG3223" s="45">
        <v>8423.5237068574406</v>
      </c>
      <c r="AH3223" s="140">
        <v>1.0539341437154801</v>
      </c>
      <c r="AI3223" s="44">
        <v>9111.9377687151591</v>
      </c>
      <c r="AJ3223" s="45">
        <v>8464.5793597282009</v>
      </c>
      <c r="AK3223" s="46">
        <v>1.0590709434514101</v>
      </c>
    </row>
    <row r="3224" spans="1:37" x14ac:dyDescent="0.2">
      <c r="A3224" s="35" t="s">
        <v>4018</v>
      </c>
      <c r="B3224" s="35" t="s">
        <v>10078</v>
      </c>
      <c r="C3224" s="85" t="s">
        <v>3998</v>
      </c>
      <c r="D3224" s="85" t="s">
        <v>13417</v>
      </c>
      <c r="E3224" s="85" t="s">
        <v>12904</v>
      </c>
      <c r="F3224" s="85" t="s">
        <v>273</v>
      </c>
      <c r="G3224" s="85" t="s">
        <v>273</v>
      </c>
      <c r="H3224" s="840">
        <v>1.12850447418869</v>
      </c>
      <c r="I3224" s="840">
        <v>1.14542529068777</v>
      </c>
      <c r="J3224" s="86">
        <v>8258.25</v>
      </c>
      <c r="K3224" s="44">
        <v>9319.47207396872</v>
      </c>
      <c r="L3224" s="45">
        <v>8768.3851898970206</v>
      </c>
      <c r="M3224" s="46">
        <v>1.06177279567669</v>
      </c>
      <c r="N3224" s="139">
        <v>9459.2084068222593</v>
      </c>
      <c r="O3224" s="45">
        <v>8786.1423073149108</v>
      </c>
      <c r="P3224" s="99">
        <v>1.06392302331788</v>
      </c>
      <c r="Q3224" s="86">
        <v>8279.09210685988</v>
      </c>
      <c r="R3224" s="44">
        <v>9342.9924848116207</v>
      </c>
      <c r="S3224" s="45">
        <v>8790.9644573206497</v>
      </c>
      <c r="T3224" s="140">
        <v>1.0618271114578699</v>
      </c>
      <c r="U3224" s="44">
        <v>9483.0814831307907</v>
      </c>
      <c r="V3224" s="45">
        <v>8808.7027993747597</v>
      </c>
      <c r="W3224" s="99">
        <v>1.06396965822811</v>
      </c>
      <c r="X3224" s="86">
        <v>8295.7040652633605</v>
      </c>
      <c r="Y3224" s="44">
        <v>9361.7391541949692</v>
      </c>
      <c r="Z3224" s="45">
        <v>8809.0348421168201</v>
      </c>
      <c r="AA3224" s="46">
        <v>1.0618791090924899</v>
      </c>
      <c r="AB3224" s="139">
        <v>9502.1092404139799</v>
      </c>
      <c r="AC3224" s="45">
        <v>8826.7541428428594</v>
      </c>
      <c r="AD3224" s="99">
        <v>1.06401507013771</v>
      </c>
      <c r="AE3224" s="142">
        <v>8319.5951840238904</v>
      </c>
      <c r="AF3224" s="44">
        <v>9388.7003886096099</v>
      </c>
      <c r="AG3224" s="45">
        <v>8834.7190737148903</v>
      </c>
      <c r="AH3224" s="140">
        <v>1.06191694166565</v>
      </c>
      <c r="AI3224" s="44">
        <v>9529.4747320651204</v>
      </c>
      <c r="AJ3224" s="45">
        <v>8852.4523733071801</v>
      </c>
      <c r="AK3224" s="46">
        <v>1.06404845157689</v>
      </c>
    </row>
    <row r="3225" spans="1:37" x14ac:dyDescent="0.2">
      <c r="A3225" s="35" t="s">
        <v>4017</v>
      </c>
      <c r="B3225" s="35" t="s">
        <v>10077</v>
      </c>
      <c r="C3225" s="85" t="s">
        <v>3998</v>
      </c>
      <c r="D3225" s="85" t="s">
        <v>13417</v>
      </c>
      <c r="E3225" s="85" t="s">
        <v>12904</v>
      </c>
      <c r="F3225" s="85" t="s">
        <v>271</v>
      </c>
      <c r="G3225" s="85" t="s">
        <v>271</v>
      </c>
      <c r="H3225" s="840">
        <v>1.1034679296463501</v>
      </c>
      <c r="I3225" s="840">
        <v>1.13198404552043</v>
      </c>
      <c r="J3225" s="86">
        <v>4724.0833333333303</v>
      </c>
      <c r="K3225" s="44">
        <v>5212.8744553101797</v>
      </c>
      <c r="L3225" s="45">
        <v>4904.6223657247601</v>
      </c>
      <c r="M3225" s="46">
        <v>1.03821673320569</v>
      </c>
      <c r="N3225" s="139">
        <v>5347.5869630422803</v>
      </c>
      <c r="O3225" s="45">
        <v>4967.0816031650902</v>
      </c>
      <c r="P3225" s="99">
        <v>1.0514381844446199</v>
      </c>
      <c r="Q3225" s="86">
        <v>4723.1459645741998</v>
      </c>
      <c r="R3225" s="44">
        <v>5211.8400989462298</v>
      </c>
      <c r="S3225" s="45">
        <v>4903.9000236334496</v>
      </c>
      <c r="T3225" s="140">
        <v>1.03826984395888</v>
      </c>
      <c r="U3225" s="44">
        <v>5346.5258765621802</v>
      </c>
      <c r="V3225" s="45">
        <v>4966.3136966165102</v>
      </c>
      <c r="W3225" s="99">
        <v>1.0514842721072299</v>
      </c>
      <c r="X3225" s="86">
        <v>4723.3501970098696</v>
      </c>
      <c r="Y3225" s="44">
        <v>5212.0654628891898</v>
      </c>
      <c r="Z3225" s="45">
        <v>4904.3522262005099</v>
      </c>
      <c r="AA3225" s="46">
        <v>1.03832068799498</v>
      </c>
      <c r="AB3225" s="139">
        <v>5346.75706442094</v>
      </c>
      <c r="AC3225" s="45">
        <v>4966.7404231079599</v>
      </c>
      <c r="AD3225" s="99">
        <v>1.05152915112078</v>
      </c>
      <c r="AE3225" s="142">
        <v>4727.6746727621503</v>
      </c>
      <c r="AF3225" s="44">
        <v>5216.83738319436</v>
      </c>
      <c r="AG3225" s="45">
        <v>4909.0173108188401</v>
      </c>
      <c r="AH3225" s="140">
        <v>1.03835768122994</v>
      </c>
      <c r="AI3225" s="44">
        <v>5351.6523019777596</v>
      </c>
      <c r="AJ3225" s="45">
        <v>4971.4437000759199</v>
      </c>
      <c r="AK3225" s="46">
        <v>1.0515621408381199</v>
      </c>
    </row>
    <row r="3226" spans="1:37" x14ac:dyDescent="0.2">
      <c r="A3226" s="35" t="s">
        <v>4016</v>
      </c>
      <c r="B3226" s="35" t="s">
        <v>10076</v>
      </c>
      <c r="C3226" s="85" t="s">
        <v>1211</v>
      </c>
      <c r="D3226" s="85" t="s">
        <v>13417</v>
      </c>
      <c r="E3226" s="85" t="s">
        <v>12904</v>
      </c>
      <c r="F3226" s="85" t="s">
        <v>266</v>
      </c>
      <c r="G3226" s="85" t="s">
        <v>266</v>
      </c>
      <c r="H3226" s="840">
        <v>1.1085022712189201</v>
      </c>
      <c r="I3226" s="840">
        <v>1.1250816024924299</v>
      </c>
      <c r="J3226" s="86">
        <v>15569.333333333299</v>
      </c>
      <c r="K3226" s="44">
        <v>17258.6413613644</v>
      </c>
      <c r="L3226" s="45">
        <v>16238.0888219441</v>
      </c>
      <c r="M3226" s="46">
        <v>1.04295337984568</v>
      </c>
      <c r="N3226" s="139">
        <v>17516.770496405501</v>
      </c>
      <c r="O3226" s="45">
        <v>16270.3718669517</v>
      </c>
      <c r="P3226" s="99">
        <v>1.0450268819229001</v>
      </c>
      <c r="Q3226" s="86">
        <v>15610.959140082399</v>
      </c>
      <c r="R3226" s="44">
        <v>17304.783662687099</v>
      </c>
      <c r="S3226" s="45">
        <v>16282.335490219801</v>
      </c>
      <c r="T3226" s="140">
        <v>1.0430067329055701</v>
      </c>
      <c r="U3226" s="44">
        <v>17563.602925767798</v>
      </c>
      <c r="V3226" s="45">
        <v>16314.5870395115</v>
      </c>
      <c r="W3226" s="99">
        <v>1.04507268855906</v>
      </c>
      <c r="X3226" s="86">
        <v>15649.2102467318</v>
      </c>
      <c r="Y3226" s="44">
        <v>17347.1851012845</v>
      </c>
      <c r="Z3226" s="45">
        <v>16323.0309510803</v>
      </c>
      <c r="AA3226" s="46">
        <v>1.04305780890695</v>
      </c>
      <c r="AB3226" s="139">
        <v>17606.6385421339</v>
      </c>
      <c r="AC3226" s="45">
        <v>16355.260264987901</v>
      </c>
      <c r="AD3226" s="99">
        <v>1.04511729391607</v>
      </c>
      <c r="AE3226" s="142">
        <v>15686.542791097199</v>
      </c>
      <c r="AF3226" s="44">
        <v>17388.568311504001</v>
      </c>
      <c r="AG3226" s="45">
        <v>16362.553896449201</v>
      </c>
      <c r="AH3226" s="140">
        <v>1.0430949709158099</v>
      </c>
      <c r="AI3226" s="44">
        <v>17648.640700973701</v>
      </c>
      <c r="AJ3226" s="45">
        <v>16394.791491841599</v>
      </c>
      <c r="AK3226" s="46">
        <v>1.0451500824736399</v>
      </c>
    </row>
    <row r="3227" spans="1:37" x14ac:dyDescent="0.2">
      <c r="A3227" s="35" t="s">
        <v>4015</v>
      </c>
      <c r="B3227" s="35" t="s">
        <v>13051</v>
      </c>
      <c r="C3227" s="85" t="s">
        <v>3998</v>
      </c>
      <c r="D3227" s="85" t="s">
        <v>13417</v>
      </c>
      <c r="E3227" s="85" t="s">
        <v>12904</v>
      </c>
      <c r="F3227" s="85" t="s">
        <v>273</v>
      </c>
      <c r="G3227" s="85" t="s">
        <v>273</v>
      </c>
      <c r="H3227" s="840">
        <v>1.12850447418869</v>
      </c>
      <c r="I3227" s="840">
        <v>1.14542529068777</v>
      </c>
      <c r="J3227" s="86">
        <v>4193.9166666666697</v>
      </c>
      <c r="K3227" s="44">
        <v>4732.8537227078396</v>
      </c>
      <c r="L3227" s="45">
        <v>4452.98662400173</v>
      </c>
      <c r="M3227" s="46">
        <v>1.06177279567669</v>
      </c>
      <c r="N3227" s="139">
        <v>4803.81821703694</v>
      </c>
      <c r="O3227" s="45">
        <v>4462.00449954326</v>
      </c>
      <c r="P3227" s="99">
        <v>1.06392302331788</v>
      </c>
      <c r="Q3227" s="86">
        <v>4203.1822755029598</v>
      </c>
      <c r="R3227" s="44">
        <v>4743.3100037356699</v>
      </c>
      <c r="S3227" s="45">
        <v>4463.0528945282003</v>
      </c>
      <c r="T3227" s="140">
        <v>1.0618271114578699</v>
      </c>
      <c r="U3227" s="44">
        <v>4814.4312797316497</v>
      </c>
      <c r="V3227" s="45">
        <v>4472.0584091373303</v>
      </c>
      <c r="W3227" s="99">
        <v>1.06396965822811</v>
      </c>
      <c r="X3227" s="86">
        <v>4209.3131004096203</v>
      </c>
      <c r="Y3227" s="44">
        <v>4750.2286670733101</v>
      </c>
      <c r="Z3227" s="45">
        <v>4469.7816449543197</v>
      </c>
      <c r="AA3227" s="46">
        <v>1.0618791090924899</v>
      </c>
      <c r="AB3227" s="139">
        <v>4821.4536816325199</v>
      </c>
      <c r="AC3227" s="45">
        <v>4478.7725737639103</v>
      </c>
      <c r="AD3227" s="99">
        <v>1.06401507013771</v>
      </c>
      <c r="AE3227" s="142">
        <v>4220.4583674649102</v>
      </c>
      <c r="AF3227" s="44">
        <v>4762.8061508112296</v>
      </c>
      <c r="AG3227" s="45">
        <v>4481.7762420055196</v>
      </c>
      <c r="AH3227" s="140">
        <v>1.06191694166565</v>
      </c>
      <c r="AI3227" s="44">
        <v>4834.21975238912</v>
      </c>
      <c r="AJ3227" s="45">
        <v>4490.7721908457697</v>
      </c>
      <c r="AK3227" s="46">
        <v>1.06404845157689</v>
      </c>
    </row>
    <row r="3228" spans="1:37" x14ac:dyDescent="0.2">
      <c r="A3228" s="35" t="s">
        <v>4014</v>
      </c>
      <c r="B3228" s="35" t="s">
        <v>10075</v>
      </c>
      <c r="C3228" s="85" t="s">
        <v>3998</v>
      </c>
      <c r="D3228" s="85" t="s">
        <v>13417</v>
      </c>
      <c r="E3228" s="85" t="s">
        <v>12904</v>
      </c>
      <c r="F3228" s="85" t="s">
        <v>264</v>
      </c>
      <c r="G3228" s="85" t="s">
        <v>264</v>
      </c>
      <c r="H3228" s="840">
        <v>1.1033956559778499</v>
      </c>
      <c r="I3228" s="840">
        <v>1.1288642179425299</v>
      </c>
      <c r="J3228" s="86">
        <v>361.41666666666703</v>
      </c>
      <c r="K3228" s="44">
        <v>398.78557999799301</v>
      </c>
      <c r="L3228" s="45">
        <v>375.20425468798197</v>
      </c>
      <c r="M3228" s="46">
        <v>1.0381487332847099</v>
      </c>
      <c r="N3228" s="139">
        <v>407.99034276806401</v>
      </c>
      <c r="O3228" s="45">
        <v>378.95995704937002</v>
      </c>
      <c r="P3228" s="99">
        <v>1.04854034692009</v>
      </c>
      <c r="Q3228" s="86">
        <v>362.61472449408899</v>
      </c>
      <c r="R3228" s="44">
        <v>400.10751180038102</v>
      </c>
      <c r="S3228" s="45">
        <v>376.467274383671</v>
      </c>
      <c r="T3228" s="140">
        <v>1.0382018405593101</v>
      </c>
      <c r="U3228" s="44">
        <v>409.34278738046697</v>
      </c>
      <c r="V3228" s="45">
        <v>380.232835024819</v>
      </c>
      <c r="W3228" s="99">
        <v>1.04858630756186</v>
      </c>
      <c r="X3228" s="86">
        <v>363.98021801287001</v>
      </c>
      <c r="Y3228" s="44">
        <v>401.61419141726998</v>
      </c>
      <c r="Z3228" s="45">
        <v>377.90343727938699</v>
      </c>
      <c r="AA3228" s="46">
        <v>1.0382526812652899</v>
      </c>
      <c r="AB3228" s="139">
        <v>410.88424415365199</v>
      </c>
      <c r="AC3228" s="45">
        <v>381.68096288420401</v>
      </c>
      <c r="AD3228" s="99">
        <v>1.0486310628857001</v>
      </c>
      <c r="AE3228" s="142">
        <v>365.60573723985902</v>
      </c>
      <c r="AF3228" s="44">
        <v>403.407782271038</v>
      </c>
      <c r="AG3228" s="45">
        <v>379.60466102835801</v>
      </c>
      <c r="AH3228" s="140">
        <v>1.03828967207731</v>
      </c>
      <c r="AI3228" s="44">
        <v>412.719234644577</v>
      </c>
      <c r="AJ3228" s="45">
        <v>383.39756082727399</v>
      </c>
      <c r="AK3228" s="46">
        <v>1.04866396168106</v>
      </c>
    </row>
    <row r="3229" spans="1:37" x14ac:dyDescent="0.2">
      <c r="A3229" s="35" t="s">
        <v>4013</v>
      </c>
      <c r="B3229" s="35" t="s">
        <v>13480</v>
      </c>
      <c r="C3229" s="85" t="s">
        <v>3998</v>
      </c>
      <c r="D3229" s="85" t="s">
        <v>13417</v>
      </c>
      <c r="E3229" s="85" t="s">
        <v>12904</v>
      </c>
      <c r="F3229" s="85" t="s">
        <v>272</v>
      </c>
      <c r="G3229" s="85" t="s">
        <v>272</v>
      </c>
      <c r="H3229" s="840">
        <v>1.14213087174701</v>
      </c>
      <c r="I3229" s="840">
        <v>1.15501419906777</v>
      </c>
      <c r="J3229" s="86">
        <v>31603.583333333299</v>
      </c>
      <c r="K3229" s="44">
        <v>36095.428182829302</v>
      </c>
      <c r="L3229" s="45">
        <v>33961.0028754054</v>
      </c>
      <c r="M3229" s="46">
        <v>1.07459342560011</v>
      </c>
      <c r="N3229" s="139">
        <v>36502.587491421596</v>
      </c>
      <c r="O3229" s="45">
        <v>33905.260830656</v>
      </c>
      <c r="P3229" s="99">
        <v>1.0728296368499199</v>
      </c>
      <c r="Q3229" s="86">
        <v>31695.5526351056</v>
      </c>
      <c r="R3229" s="44">
        <v>36200.469161636298</v>
      </c>
      <c r="S3229" s="45">
        <v>34061.574838641704</v>
      </c>
      <c r="T3229" s="140">
        <v>1.0746483972301999</v>
      </c>
      <c r="U3229" s="44">
        <v>36608.8133408469</v>
      </c>
      <c r="V3229" s="45">
        <v>34005.418716579698</v>
      </c>
      <c r="W3229" s="99">
        <v>1.0728766621635</v>
      </c>
      <c r="X3229" s="86">
        <v>31770.083357009102</v>
      </c>
      <c r="Y3229" s="44">
        <v>36285.593000015899</v>
      </c>
      <c r="Z3229" s="45">
        <v>34143.341075763703</v>
      </c>
      <c r="AA3229" s="46">
        <v>1.0747010227227201</v>
      </c>
      <c r="AB3229" s="139">
        <v>36694.897382912197</v>
      </c>
      <c r="AC3229" s="45">
        <v>34086.835806752097</v>
      </c>
      <c r="AD3229" s="99">
        <v>1.0729224542381299</v>
      </c>
      <c r="AE3229" s="142">
        <v>31850.294489211999</v>
      </c>
      <c r="AF3229" s="44">
        <v>36377.204610362598</v>
      </c>
      <c r="AG3229" s="45">
        <v>34230.763589974798</v>
      </c>
      <c r="AH3229" s="140">
        <v>1.07473931211434</v>
      </c>
      <c r="AI3229" s="44">
        <v>36787.542379529797</v>
      </c>
      <c r="AJ3229" s="45">
        <v>34173.968240874303</v>
      </c>
      <c r="AK3229" s="46">
        <v>1.07295611512946</v>
      </c>
    </row>
    <row r="3230" spans="1:37" x14ac:dyDescent="0.2">
      <c r="A3230" s="35" t="s">
        <v>4012</v>
      </c>
      <c r="B3230" s="35" t="s">
        <v>10074</v>
      </c>
      <c r="C3230" s="85" t="s">
        <v>3998</v>
      </c>
      <c r="D3230" s="85" t="s">
        <v>13417</v>
      </c>
      <c r="E3230" s="85" t="s">
        <v>12904</v>
      </c>
      <c r="F3230" s="85" t="s">
        <v>267</v>
      </c>
      <c r="G3230" s="85" t="s">
        <v>267</v>
      </c>
      <c r="H3230" s="840">
        <v>1.11819317962079</v>
      </c>
      <c r="I3230" s="840">
        <v>1.1381431421880699</v>
      </c>
      <c r="J3230" s="86">
        <v>13112.416666666701</v>
      </c>
      <c r="K3230" s="44">
        <v>14662.2148850126</v>
      </c>
      <c r="L3230" s="45">
        <v>13795.1964261945</v>
      </c>
      <c r="M3230" s="46">
        <v>1.0520712372772201</v>
      </c>
      <c r="N3230" s="139">
        <v>14923.8071066793</v>
      </c>
      <c r="O3230" s="45">
        <v>13861.909725092</v>
      </c>
      <c r="P3230" s="99">
        <v>1.05715903311177</v>
      </c>
      <c r="Q3230" s="86">
        <v>13153.8744280146</v>
      </c>
      <c r="R3230" s="44">
        <v>14708.572670994199</v>
      </c>
      <c r="S3230" s="45">
        <v>13839.520879293001</v>
      </c>
      <c r="T3230" s="140">
        <v>1.0521250567679299</v>
      </c>
      <c r="U3230" s="44">
        <v>14970.991973447901</v>
      </c>
      <c r="V3230" s="45">
        <v>13906.3467018096</v>
      </c>
      <c r="W3230" s="99">
        <v>1.05720537153619</v>
      </c>
      <c r="X3230" s="86">
        <v>13188.497379283101</v>
      </c>
      <c r="Y3230" s="44">
        <v>14747.287818961</v>
      </c>
      <c r="Z3230" s="45">
        <v>13876.6280585526</v>
      </c>
      <c r="AA3230" s="46">
        <v>1.05217657929329</v>
      </c>
      <c r="AB3230" s="139">
        <v>15010.397847996401</v>
      </c>
      <c r="AC3230" s="45">
        <v>13943.5453790625</v>
      </c>
      <c r="AD3230" s="99">
        <v>1.0572504947353201</v>
      </c>
      <c r="AE3230" s="142">
        <v>13229.928987585399</v>
      </c>
      <c r="AF3230" s="44">
        <v>14793.6163607854</v>
      </c>
      <c r="AG3230" s="45">
        <v>13920.717375369</v>
      </c>
      <c r="AH3230" s="140">
        <v>1.05221406618522</v>
      </c>
      <c r="AI3230" s="44">
        <v>15057.5529488555</v>
      </c>
      <c r="AJ3230" s="45">
        <v>13987.787793777799</v>
      </c>
      <c r="AK3230" s="46">
        <v>1.0572836639488801</v>
      </c>
    </row>
    <row r="3231" spans="1:37" x14ac:dyDescent="0.2">
      <c r="A3231" s="35" t="s">
        <v>4011</v>
      </c>
      <c r="B3231" s="35" t="s">
        <v>10073</v>
      </c>
      <c r="C3231" s="85" t="s">
        <v>3998</v>
      </c>
      <c r="D3231" s="85" t="s">
        <v>13417</v>
      </c>
      <c r="E3231" s="85" t="s">
        <v>12904</v>
      </c>
      <c r="F3231" s="85" t="s">
        <v>272</v>
      </c>
      <c r="G3231" s="85" t="s">
        <v>272</v>
      </c>
      <c r="H3231" s="840">
        <v>1.14213087174701</v>
      </c>
      <c r="I3231" s="840">
        <v>1.15501419906777</v>
      </c>
      <c r="J3231" s="86">
        <v>2818.0833333333298</v>
      </c>
      <c r="K3231" s="44">
        <v>3218.6199741557198</v>
      </c>
      <c r="L3231" s="45">
        <v>3028.29382279326</v>
      </c>
      <c r="M3231" s="46">
        <v>1.07459342560011</v>
      </c>
      <c r="N3231" s="139">
        <v>3254.92626415624</v>
      </c>
      <c r="O3231" s="45">
        <v>3023.3233191128002</v>
      </c>
      <c r="P3231" s="99">
        <v>1.0728296368499199</v>
      </c>
      <c r="Q3231" s="86">
        <v>2817.76158099232</v>
      </c>
      <c r="R3231" s="44">
        <v>3218.2524908740002</v>
      </c>
      <c r="S3231" s="45">
        <v>3028.1029667902399</v>
      </c>
      <c r="T3231" s="140">
        <v>1.0746483972301999</v>
      </c>
      <c r="U3231" s="44">
        <v>3254.55463563379</v>
      </c>
      <c r="V3231" s="45">
        <v>3023.1106397876001</v>
      </c>
      <c r="W3231" s="99">
        <v>1.0728766621635</v>
      </c>
      <c r="X3231" s="86">
        <v>2816.75302636884</v>
      </c>
      <c r="Y3231" s="44">
        <v>3217.1005895026701</v>
      </c>
      <c r="Z3231" s="45">
        <v>3027.1673581958999</v>
      </c>
      <c r="AA3231" s="46">
        <v>1.0747010227227201</v>
      </c>
      <c r="AB3231" s="139">
        <v>3253.3897407231202</v>
      </c>
      <c r="AC3231" s="45">
        <v>3022.1575700343301</v>
      </c>
      <c r="AD3231" s="99">
        <v>1.0729224542381299</v>
      </c>
      <c r="AE3231" s="142">
        <v>2816.9657243556098</v>
      </c>
      <c r="AF3231" s="44">
        <v>3217.3435184397199</v>
      </c>
      <c r="AG3231" s="45">
        <v>3027.5038048436199</v>
      </c>
      <c r="AH3231" s="140">
        <v>1.07473931211434</v>
      </c>
      <c r="AI3231" s="44">
        <v>3253.6354099179698</v>
      </c>
      <c r="AJ3231" s="45">
        <v>3022.4806000574599</v>
      </c>
      <c r="AK3231" s="46">
        <v>1.07295611512946</v>
      </c>
    </row>
    <row r="3232" spans="1:37" x14ac:dyDescent="0.2">
      <c r="A3232" s="35" t="s">
        <v>4010</v>
      </c>
      <c r="B3232" s="35" t="s">
        <v>10072</v>
      </c>
      <c r="C3232" s="85" t="s">
        <v>1211</v>
      </c>
      <c r="D3232" s="85" t="s">
        <v>13417</v>
      </c>
      <c r="E3232" s="85" t="s">
        <v>12904</v>
      </c>
      <c r="F3232" s="85" t="s">
        <v>264</v>
      </c>
      <c r="G3232" s="85" t="s">
        <v>264</v>
      </c>
      <c r="H3232" s="840">
        <v>1.1033956559778499</v>
      </c>
      <c r="I3232" s="840">
        <v>1.1288642179425299</v>
      </c>
      <c r="J3232" s="86">
        <v>14666.166666666701</v>
      </c>
      <c r="K3232" s="44">
        <v>16182.5845898471</v>
      </c>
      <c r="L3232" s="45">
        <v>15225.662347142401</v>
      </c>
      <c r="M3232" s="46">
        <v>1.0381487332847099</v>
      </c>
      <c r="N3232" s="139">
        <v>16556.110764381501</v>
      </c>
      <c r="O3232" s="45">
        <v>15378.067484654501</v>
      </c>
      <c r="P3232" s="99">
        <v>1.04854034692009</v>
      </c>
      <c r="Q3232" s="86">
        <v>14718.123502381601</v>
      </c>
      <c r="R3232" s="44">
        <v>16239.913536673301</v>
      </c>
      <c r="S3232" s="45">
        <v>15280.382909751799</v>
      </c>
      <c r="T3232" s="140">
        <v>1.0382018405593101</v>
      </c>
      <c r="U3232" s="44">
        <v>16614.762977097598</v>
      </c>
      <c r="V3232" s="45">
        <v>15433.222777601801</v>
      </c>
      <c r="W3232" s="99">
        <v>1.04858630756186</v>
      </c>
      <c r="X3232" s="86">
        <v>14760.811399533701</v>
      </c>
      <c r="Y3232" s="44">
        <v>16287.015176953701</v>
      </c>
      <c r="Z3232" s="45">
        <v>15325.4520132171</v>
      </c>
      <c r="AA3232" s="46">
        <v>1.0382526812652899</v>
      </c>
      <c r="AB3232" s="139">
        <v>16662.951816731798</v>
      </c>
      <c r="AC3232" s="45">
        <v>15478.6453469483</v>
      </c>
      <c r="AD3232" s="99">
        <v>1.0486310628857001</v>
      </c>
      <c r="AE3232" s="142">
        <v>14819.1237973685</v>
      </c>
      <c r="AF3232" s="44">
        <v>16351.3568234143</v>
      </c>
      <c r="AG3232" s="45">
        <v>15386.5431880428</v>
      </c>
      <c r="AH3232" s="140">
        <v>1.03828967207731</v>
      </c>
      <c r="AI3232" s="44">
        <v>16728.778596110002</v>
      </c>
      <c r="AJ3232" s="45">
        <v>15540.2810699905</v>
      </c>
      <c r="AK3232" s="46">
        <v>1.04866396168106</v>
      </c>
    </row>
    <row r="3233" spans="1:37" x14ac:dyDescent="0.2">
      <c r="A3233" s="35" t="s">
        <v>4009</v>
      </c>
      <c r="B3233" s="35" t="s">
        <v>10071</v>
      </c>
      <c r="C3233" s="85" t="s">
        <v>3998</v>
      </c>
      <c r="D3233" s="85" t="s">
        <v>13417</v>
      </c>
      <c r="E3233" s="85" t="s">
        <v>12904</v>
      </c>
      <c r="F3233" s="85" t="s">
        <v>270</v>
      </c>
      <c r="G3233" s="85" t="s">
        <v>270</v>
      </c>
      <c r="H3233" s="840">
        <v>1.1263178153425899</v>
      </c>
      <c r="I3233" s="840">
        <v>1.14434264239199</v>
      </c>
      <c r="J3233" s="86">
        <v>6153.5</v>
      </c>
      <c r="K3233" s="44">
        <v>6930.79667671064</v>
      </c>
      <c r="L3233" s="45">
        <v>6520.9589611847196</v>
      </c>
      <c r="M3233" s="46">
        <v>1.05971544018603</v>
      </c>
      <c r="N3233" s="139">
        <v>7041.71244995914</v>
      </c>
      <c r="O3233" s="45">
        <v>6540.6622850079102</v>
      </c>
      <c r="P3233" s="99">
        <v>1.06291741041812</v>
      </c>
      <c r="Q3233" s="86">
        <v>6162.2640009627303</v>
      </c>
      <c r="R3233" s="44">
        <v>6940.6677271286499</v>
      </c>
      <c r="S3233" s="45">
        <v>6530.5803679548499</v>
      </c>
      <c r="T3233" s="140">
        <v>1.0597696507216501</v>
      </c>
      <c r="U3233" s="44">
        <v>7051.7414699787496</v>
      </c>
      <c r="V3233" s="45">
        <v>6550.2647992181401</v>
      </c>
      <c r="W3233" s="99">
        <v>1.06296400124934</v>
      </c>
      <c r="X3233" s="86">
        <v>6173.6161674944497</v>
      </c>
      <c r="Y3233" s="44">
        <v>6953.4538745360596</v>
      </c>
      <c r="Z3233" s="45">
        <v>6542.9314409377603</v>
      </c>
      <c r="AA3233" s="46">
        <v>1.0598215476024999</v>
      </c>
      <c r="AB3233" s="139">
        <v>7064.7322382245402</v>
      </c>
      <c r="AC3233" s="45">
        <v>6562.6118342865102</v>
      </c>
      <c r="AD3233" s="99">
        <v>1.06300937023591</v>
      </c>
      <c r="AE3233" s="142">
        <v>6183.1538630795303</v>
      </c>
      <c r="AF3233" s="44">
        <v>6964.1963509908501</v>
      </c>
      <c r="AG3233" s="45">
        <v>6553.2731675875903</v>
      </c>
      <c r="AH3233" s="140">
        <v>1.0598593068689599</v>
      </c>
      <c r="AI3233" s="44">
        <v>7075.6466299926997</v>
      </c>
      <c r="AJ3233" s="45">
        <v>6572.9567015482198</v>
      </c>
      <c r="AK3233" s="46">
        <v>1.06304272012318</v>
      </c>
    </row>
    <row r="3234" spans="1:37" x14ac:dyDescent="0.2">
      <c r="A3234" s="35" t="s">
        <v>4008</v>
      </c>
      <c r="B3234" s="35" t="s">
        <v>7545</v>
      </c>
      <c r="C3234" s="85" t="s">
        <v>3998</v>
      </c>
      <c r="D3234" s="85" t="s">
        <v>13417</v>
      </c>
      <c r="E3234" s="85" t="s">
        <v>12904</v>
      </c>
      <c r="F3234" s="85" t="s">
        <v>267</v>
      </c>
      <c r="G3234" s="85" t="s">
        <v>267</v>
      </c>
      <c r="H3234" s="840">
        <v>1.11819317962079</v>
      </c>
      <c r="I3234" s="840">
        <v>1.1381431421880699</v>
      </c>
      <c r="J3234" s="86">
        <v>3008.5</v>
      </c>
      <c r="K3234" s="44">
        <v>3364.08418088915</v>
      </c>
      <c r="L3234" s="45">
        <v>3165.1563173485201</v>
      </c>
      <c r="M3234" s="46">
        <v>1.0520712372772201</v>
      </c>
      <c r="N3234" s="139">
        <v>3424.1036432728201</v>
      </c>
      <c r="O3234" s="45">
        <v>3180.46295111676</v>
      </c>
      <c r="P3234" s="99">
        <v>1.05715903311177</v>
      </c>
      <c r="Q3234" s="86">
        <v>3015.1909290671001</v>
      </c>
      <c r="R3234" s="44">
        <v>3371.5659321373</v>
      </c>
      <c r="S3234" s="45">
        <v>3172.3579274108502</v>
      </c>
      <c r="T3234" s="140">
        <v>1.0521250567679299</v>
      </c>
      <c r="U3234" s="44">
        <v>3431.7188783053998</v>
      </c>
      <c r="V3234" s="45">
        <v>3187.6760464169301</v>
      </c>
      <c r="W3234" s="99">
        <v>1.05720537153619</v>
      </c>
      <c r="X3234" s="86">
        <v>3020.8733821137598</v>
      </c>
      <c r="Y3234" s="44">
        <v>3377.9200123776</v>
      </c>
      <c r="Z3234" s="45">
        <v>3178.49222167061</v>
      </c>
      <c r="AA3234" s="46">
        <v>1.05217657929329</v>
      </c>
      <c r="AB3234" s="139">
        <v>3438.1863232712699</v>
      </c>
      <c r="AC3234" s="45">
        <v>3193.8198777725402</v>
      </c>
      <c r="AD3234" s="99">
        <v>1.0572504947353201</v>
      </c>
      <c r="AE3234" s="142">
        <v>3027.1337439891799</v>
      </c>
      <c r="AF3234" s="44">
        <v>3384.92030632865</v>
      </c>
      <c r="AG3234" s="45">
        <v>3185.19270564935</v>
      </c>
      <c r="AH3234" s="140">
        <v>1.05221406618522</v>
      </c>
      <c r="AI3234" s="44">
        <v>3445.3115112073901</v>
      </c>
      <c r="AJ3234" s="45">
        <v>3200.5390561081799</v>
      </c>
      <c r="AK3234" s="46">
        <v>1.0572836639488801</v>
      </c>
    </row>
    <row r="3235" spans="1:37" x14ac:dyDescent="0.2">
      <c r="A3235" s="35" t="s">
        <v>4007</v>
      </c>
      <c r="B3235" s="35" t="s">
        <v>13052</v>
      </c>
      <c r="C3235" s="85" t="s">
        <v>3998</v>
      </c>
      <c r="D3235" s="85" t="s">
        <v>13417</v>
      </c>
      <c r="E3235" s="85" t="s">
        <v>12904</v>
      </c>
      <c r="F3235" s="85" t="s">
        <v>265</v>
      </c>
      <c r="G3235" s="85" t="s">
        <v>265</v>
      </c>
      <c r="H3235" s="840">
        <v>1.1087544476758</v>
      </c>
      <c r="I3235" s="840">
        <v>1.13335081461914</v>
      </c>
      <c r="J3235" s="86">
        <v>38498.75</v>
      </c>
      <c r="K3235" s="44">
        <v>42685.660292458597</v>
      </c>
      <c r="L3235" s="45">
        <v>40161.535820771001</v>
      </c>
      <c r="M3235" s="46">
        <v>1.0431906443915999</v>
      </c>
      <c r="N3235" s="139">
        <v>43632.5896743185</v>
      </c>
      <c r="O3235" s="45">
        <v>40527.930628819799</v>
      </c>
      <c r="P3235" s="99">
        <v>1.05270770164797</v>
      </c>
      <c r="Q3235" s="86">
        <v>38639.566564920402</v>
      </c>
      <c r="R3235" s="44">
        <v>42841.791285120496</v>
      </c>
      <c r="S3235" s="45">
        <v>40310.496351966001</v>
      </c>
      <c r="T3235" s="140">
        <v>1.0432440095889299</v>
      </c>
      <c r="U3235" s="44">
        <v>43792.184242882897</v>
      </c>
      <c r="V3235" s="45">
        <v>40677.952268703302</v>
      </c>
      <c r="W3235" s="99">
        <v>1.05275384495729</v>
      </c>
      <c r="X3235" s="86">
        <v>38767.579671863597</v>
      </c>
      <c r="Y3235" s="44">
        <v>42983.726386804599</v>
      </c>
      <c r="Z3235" s="45">
        <v>40446.025802343298</v>
      </c>
      <c r="AA3235" s="46">
        <v>1.0432950972097399</v>
      </c>
      <c r="AB3235" s="139">
        <v>43937.268001918899</v>
      </c>
      <c r="AC3235" s="45">
        <v>40814.460510689503</v>
      </c>
      <c r="AD3235" s="99">
        <v>1.05279877815822</v>
      </c>
      <c r="AE3235" s="142">
        <v>38919.924843326597</v>
      </c>
      <c r="AF3235" s="44">
        <v>43152.639773246097</v>
      </c>
      <c r="AG3235" s="45">
        <v>40606.413444438898</v>
      </c>
      <c r="AH3235" s="140">
        <v>1.0433322676726999</v>
      </c>
      <c r="AI3235" s="44">
        <v>44109.9285260998</v>
      </c>
      <c r="AJ3235" s="45">
        <v>40976.134828646696</v>
      </c>
      <c r="AK3235" s="46">
        <v>1.0528318077076799</v>
      </c>
    </row>
    <row r="3236" spans="1:37" x14ac:dyDescent="0.2">
      <c r="A3236" s="35" t="s">
        <v>4006</v>
      </c>
      <c r="B3236" s="35" t="s">
        <v>10070</v>
      </c>
      <c r="C3236" s="85" t="s">
        <v>3998</v>
      </c>
      <c r="D3236" s="85" t="s">
        <v>13417</v>
      </c>
      <c r="E3236" s="85" t="s">
        <v>12904</v>
      </c>
      <c r="F3236" s="85" t="s">
        <v>263</v>
      </c>
      <c r="G3236" s="85" t="s">
        <v>263</v>
      </c>
      <c r="H3236" s="840">
        <v>1.1135503592044</v>
      </c>
      <c r="I3236" s="840">
        <v>1.13858372196462</v>
      </c>
      <c r="J3236" s="86">
        <v>3920.9166666666702</v>
      </c>
      <c r="K3236" s="44">
        <v>4366.1381625772001</v>
      </c>
      <c r="L3236" s="45">
        <v>4107.9559977137997</v>
      </c>
      <c r="M3236" s="46">
        <v>1.0477029600341301</v>
      </c>
      <c r="N3236" s="139">
        <v>4464.2918918464502</v>
      </c>
      <c r="O3236" s="45">
        <v>4146.6370309449503</v>
      </c>
      <c r="P3236" s="99">
        <v>1.0575682636147901</v>
      </c>
      <c r="Q3236" s="86">
        <v>3902.3451330940202</v>
      </c>
      <c r="R3236" s="44">
        <v>4345.4578246964002</v>
      </c>
      <c r="S3236" s="45">
        <v>4088.7076972172299</v>
      </c>
      <c r="T3236" s="140">
        <v>1.0477565560623401</v>
      </c>
      <c r="U3236" s="44">
        <v>4443.1466460287102</v>
      </c>
      <c r="V3236" s="45">
        <v>4127.17726495633</v>
      </c>
      <c r="W3236" s="99">
        <v>1.057614619977</v>
      </c>
      <c r="X3236" s="86">
        <v>3885.9516144429499</v>
      </c>
      <c r="Y3236" s="44">
        <v>4327.2028161138696</v>
      </c>
      <c r="Z3236" s="45">
        <v>4071.7306633108101</v>
      </c>
      <c r="AA3236" s="46">
        <v>1.0478078646623901</v>
      </c>
      <c r="AB3236" s="139">
        <v>4424.4812525468697</v>
      </c>
      <c r="AC3236" s="45">
        <v>4110.0146544039499</v>
      </c>
      <c r="AD3236" s="99">
        <v>1.0576597606435001</v>
      </c>
      <c r="AE3236" s="142">
        <v>3875.0833192538098</v>
      </c>
      <c r="AF3236" s="44">
        <v>4315.1004221020703</v>
      </c>
      <c r="AG3236" s="45">
        <v>4060.4874398155098</v>
      </c>
      <c r="AH3236" s="140">
        <v>1.04784519590598</v>
      </c>
      <c r="AI3236" s="44">
        <v>4412.1067885590201</v>
      </c>
      <c r="AJ3236" s="45">
        <v>4098.6482791376102</v>
      </c>
      <c r="AK3236" s="46">
        <v>1.0576929426970001</v>
      </c>
    </row>
    <row r="3237" spans="1:37" x14ac:dyDescent="0.2">
      <c r="A3237" s="35" t="s">
        <v>4005</v>
      </c>
      <c r="B3237" s="35" t="s">
        <v>10069</v>
      </c>
      <c r="C3237" s="85" t="s">
        <v>3998</v>
      </c>
      <c r="D3237" s="85" t="s">
        <v>13417</v>
      </c>
      <c r="E3237" s="85" t="s">
        <v>12904</v>
      </c>
      <c r="F3237" s="85" t="s">
        <v>267</v>
      </c>
      <c r="G3237" s="85" t="s">
        <v>267</v>
      </c>
      <c r="H3237" s="840">
        <v>1.11819317962079</v>
      </c>
      <c r="I3237" s="840">
        <v>1.1381431421880699</v>
      </c>
      <c r="J3237" s="86">
        <v>4421.0833333333303</v>
      </c>
      <c r="K3237" s="44">
        <v>4943.6252298684803</v>
      </c>
      <c r="L3237" s="45">
        <v>4651.2946126057004</v>
      </c>
      <c r="M3237" s="46">
        <v>1.0520712372772201</v>
      </c>
      <c r="N3237" s="139">
        <v>5031.8256768753199</v>
      </c>
      <c r="O3237" s="45">
        <v>4673.7881819732302</v>
      </c>
      <c r="P3237" s="99">
        <v>1.05715903311177</v>
      </c>
      <c r="Q3237" s="86">
        <v>4430.5455122170097</v>
      </c>
      <c r="R3237" s="44">
        <v>4954.2057737605601</v>
      </c>
      <c r="S3237" s="45">
        <v>4661.4879485541996</v>
      </c>
      <c r="T3237" s="140">
        <v>1.0521250567679299</v>
      </c>
      <c r="U3237" s="44">
        <v>5042.5949908819302</v>
      </c>
      <c r="V3237" s="45">
        <v>4683.99651435139</v>
      </c>
      <c r="W3237" s="99">
        <v>1.05720537153619</v>
      </c>
      <c r="X3237" s="86">
        <v>4437.6765651701899</v>
      </c>
      <c r="Y3237" s="44">
        <v>4962.1796685363197</v>
      </c>
      <c r="Z3237" s="45">
        <v>4669.2193483507699</v>
      </c>
      <c r="AA3237" s="46">
        <v>1.05217657929329</v>
      </c>
      <c r="AB3237" s="139">
        <v>5050.7111498971699</v>
      </c>
      <c r="AC3237" s="45">
        <v>4691.7357440015303</v>
      </c>
      <c r="AD3237" s="99">
        <v>1.0572504947353201</v>
      </c>
      <c r="AE3237" s="142">
        <v>4448.2726354101796</v>
      </c>
      <c r="AF3237" s="44">
        <v>4974.0281220094503</v>
      </c>
      <c r="AG3237" s="45">
        <v>4680.5350372053999</v>
      </c>
      <c r="AH3237" s="140">
        <v>1.05221406618522</v>
      </c>
      <c r="AI3237" s="44">
        <v>5062.7709945749602</v>
      </c>
      <c r="AJ3237" s="45">
        <v>4703.0859902100201</v>
      </c>
      <c r="AK3237" s="46">
        <v>1.0572836639488801</v>
      </c>
    </row>
    <row r="3238" spans="1:37" x14ac:dyDescent="0.2">
      <c r="A3238" s="35" t="s">
        <v>4004</v>
      </c>
      <c r="B3238" s="35" t="s">
        <v>10068</v>
      </c>
      <c r="C3238" s="85" t="s">
        <v>3998</v>
      </c>
      <c r="D3238" s="85" t="s">
        <v>13417</v>
      </c>
      <c r="E3238" s="85" t="s">
        <v>12904</v>
      </c>
      <c r="F3238" s="85" t="s">
        <v>263</v>
      </c>
      <c r="G3238" s="85" t="s">
        <v>263</v>
      </c>
      <c r="H3238" s="840">
        <v>1.1135503592044</v>
      </c>
      <c r="I3238" s="840">
        <v>1.13858372196462</v>
      </c>
      <c r="J3238" s="86">
        <v>3946.25</v>
      </c>
      <c r="K3238" s="44">
        <v>4394.3481050103801</v>
      </c>
      <c r="L3238" s="45">
        <v>4134.4978060346702</v>
      </c>
      <c r="M3238" s="46">
        <v>1.0477029600341301</v>
      </c>
      <c r="N3238" s="139">
        <v>4493.13601280288</v>
      </c>
      <c r="O3238" s="45">
        <v>4173.4287602898603</v>
      </c>
      <c r="P3238" s="99">
        <v>1.0575682636147901</v>
      </c>
      <c r="Q3238" s="86">
        <v>3926.6333387388599</v>
      </c>
      <c r="R3238" s="44">
        <v>4372.5039648166403</v>
      </c>
      <c r="S3238" s="45">
        <v>4114.1558239165997</v>
      </c>
      <c r="T3238" s="140">
        <v>1.0477565560623401</v>
      </c>
      <c r="U3238" s="44">
        <v>4470.8008016116501</v>
      </c>
      <c r="V3238" s="45">
        <v>4152.8648263393097</v>
      </c>
      <c r="W3238" s="99">
        <v>1.057614619977</v>
      </c>
      <c r="X3238" s="86">
        <v>3907.65168411078</v>
      </c>
      <c r="Y3238" s="44">
        <v>4351.3669364872403</v>
      </c>
      <c r="Z3238" s="45">
        <v>4094.4681669724901</v>
      </c>
      <c r="AA3238" s="46">
        <v>1.0478078646623901</v>
      </c>
      <c r="AB3238" s="139">
        <v>4449.1885986361603</v>
      </c>
      <c r="AC3238" s="45">
        <v>4132.9659448947796</v>
      </c>
      <c r="AD3238" s="99">
        <v>1.0576597606435001</v>
      </c>
      <c r="AE3238" s="142">
        <v>3895.1206531890998</v>
      </c>
      <c r="AF3238" s="44">
        <v>4337.41300250321</v>
      </c>
      <c r="AG3238" s="45">
        <v>4081.48346391837</v>
      </c>
      <c r="AH3238" s="140">
        <v>1.04784519590598</v>
      </c>
      <c r="AI3238" s="44">
        <v>4434.9209708093103</v>
      </c>
      <c r="AJ3238" s="45">
        <v>4119.8416258314201</v>
      </c>
      <c r="AK3238" s="46">
        <v>1.0576929426970001</v>
      </c>
    </row>
    <row r="3239" spans="1:37" x14ac:dyDescent="0.2">
      <c r="A3239" s="35" t="s">
        <v>4003</v>
      </c>
      <c r="B3239" s="35" t="s">
        <v>10067</v>
      </c>
      <c r="C3239" s="85" t="s">
        <v>3998</v>
      </c>
      <c r="D3239" s="85" t="s">
        <v>13417</v>
      </c>
      <c r="E3239" s="85" t="s">
        <v>12904</v>
      </c>
      <c r="F3239" s="85" t="s">
        <v>272</v>
      </c>
      <c r="G3239" s="85" t="s">
        <v>272</v>
      </c>
      <c r="H3239" s="840">
        <v>1.14213087174701</v>
      </c>
      <c r="I3239" s="840">
        <v>1.15501419906777</v>
      </c>
      <c r="J3239" s="86">
        <v>8611.3333333333303</v>
      </c>
      <c r="K3239" s="44">
        <v>9835.2696469040802</v>
      </c>
      <c r="L3239" s="45">
        <v>9253.6821856511197</v>
      </c>
      <c r="M3239" s="46">
        <v>1.07459342560011</v>
      </c>
      <c r="N3239" s="139">
        <v>9946.21227290561</v>
      </c>
      <c r="O3239" s="45">
        <v>9238.4936127935707</v>
      </c>
      <c r="P3239" s="99">
        <v>1.0728296368499199</v>
      </c>
      <c r="Q3239" s="86">
        <v>8640.7541149871504</v>
      </c>
      <c r="R3239" s="44">
        <v>9868.8720299018296</v>
      </c>
      <c r="S3239" s="45">
        <v>9285.7725605312007</v>
      </c>
      <c r="T3239" s="140">
        <v>1.0746483972301999</v>
      </c>
      <c r="U3239" s="44">
        <v>9980.1936934634396</v>
      </c>
      <c r="V3239" s="45">
        <v>9270.46343346297</v>
      </c>
      <c r="W3239" s="99">
        <v>1.0728766621635</v>
      </c>
      <c r="X3239" s="86">
        <v>8670.7117891420494</v>
      </c>
      <c r="Y3239" s="44">
        <v>9903.0876143998794</v>
      </c>
      <c r="Z3239" s="45">
        <v>9318.4228275248897</v>
      </c>
      <c r="AA3239" s="46">
        <v>1.0747010227227201</v>
      </c>
      <c r="AB3239" s="139">
        <v>10014.7952324834</v>
      </c>
      <c r="AC3239" s="45">
        <v>9303.0013727977694</v>
      </c>
      <c r="AD3239" s="99">
        <v>1.0729224542381299</v>
      </c>
      <c r="AE3239" s="142">
        <v>8700.1458946391103</v>
      </c>
      <c r="AF3239" s="44">
        <v>9936.7052149703304</v>
      </c>
      <c r="AG3239" s="45">
        <v>9350.3888140988292</v>
      </c>
      <c r="AH3239" s="140">
        <v>1.07473931211434</v>
      </c>
      <c r="AI3239" s="44">
        <v>10048.792042269401</v>
      </c>
      <c r="AJ3239" s="45">
        <v>9334.8747401715409</v>
      </c>
      <c r="AK3239" s="46">
        <v>1.07295611512946</v>
      </c>
    </row>
    <row r="3240" spans="1:37" x14ac:dyDescent="0.2">
      <c r="A3240" s="35" t="s">
        <v>4002</v>
      </c>
      <c r="B3240" s="35" t="s">
        <v>10066</v>
      </c>
      <c r="C3240" s="85" t="s">
        <v>3998</v>
      </c>
      <c r="D3240" s="85" t="s">
        <v>13417</v>
      </c>
      <c r="E3240" s="85" t="s">
        <v>12904</v>
      </c>
      <c r="F3240" s="85" t="s">
        <v>272</v>
      </c>
      <c r="G3240" s="85" t="s">
        <v>272</v>
      </c>
      <c r="H3240" s="840">
        <v>1.14213087174701</v>
      </c>
      <c r="I3240" s="840">
        <v>1.15501419906777</v>
      </c>
      <c r="J3240" s="86">
        <v>7129.6666666666697</v>
      </c>
      <c r="K3240" s="44">
        <v>8143.0124052656001</v>
      </c>
      <c r="L3240" s="45">
        <v>7661.4929267202897</v>
      </c>
      <c r="M3240" s="46">
        <v>1.07459342560011</v>
      </c>
      <c r="N3240" s="139">
        <v>8234.8662346201909</v>
      </c>
      <c r="O3240" s="45">
        <v>7648.9177008609504</v>
      </c>
      <c r="P3240" s="99">
        <v>1.0728296368499199</v>
      </c>
      <c r="Q3240" s="86">
        <v>7152.3934828441197</v>
      </c>
      <c r="R3240" s="44">
        <v>8168.9694036383898</v>
      </c>
      <c r="S3240" s="45">
        <v>7686.3081926981704</v>
      </c>
      <c r="T3240" s="140">
        <v>1.0746483972301999</v>
      </c>
      <c r="U3240" s="44">
        <v>8261.1160300047595</v>
      </c>
      <c r="V3240" s="45">
        <v>7673.6360463537903</v>
      </c>
      <c r="W3240" s="99">
        <v>1.0728766621635</v>
      </c>
      <c r="X3240" s="86">
        <v>7173.3947544462599</v>
      </c>
      <c r="Y3240" s="44">
        <v>8192.9556042811291</v>
      </c>
      <c r="Z3240" s="45">
        <v>7709.2546789971802</v>
      </c>
      <c r="AA3240" s="46">
        <v>1.0747010227227201</v>
      </c>
      <c r="AB3240" s="139">
        <v>8285.3727969037009</v>
      </c>
      <c r="AC3240" s="45">
        <v>7696.4963051594104</v>
      </c>
      <c r="AD3240" s="99">
        <v>1.0729224542381299</v>
      </c>
      <c r="AE3240" s="142">
        <v>7197.0768619733499</v>
      </c>
      <c r="AF3240" s="44">
        <v>8220.0036703958503</v>
      </c>
      <c r="AG3240" s="45">
        <v>7734.9814358712601</v>
      </c>
      <c r="AH3240" s="140">
        <v>1.07473931211434</v>
      </c>
      <c r="AI3240" s="44">
        <v>8312.7259673613407</v>
      </c>
      <c r="AJ3240" s="45">
        <v>7722.1476301110797</v>
      </c>
      <c r="AK3240" s="46">
        <v>1.07295611512946</v>
      </c>
    </row>
    <row r="3241" spans="1:37" x14ac:dyDescent="0.2">
      <c r="A3241" s="35" t="s">
        <v>4001</v>
      </c>
      <c r="B3241" s="35" t="s">
        <v>10065</v>
      </c>
      <c r="C3241" s="85" t="s">
        <v>3998</v>
      </c>
      <c r="D3241" s="85" t="s">
        <v>13417</v>
      </c>
      <c r="E3241" s="85" t="s">
        <v>12904</v>
      </c>
      <c r="F3241" s="85" t="s">
        <v>268</v>
      </c>
      <c r="G3241" s="85" t="s">
        <v>268</v>
      </c>
      <c r="H3241" s="840">
        <v>1.1156584224167601</v>
      </c>
      <c r="I3241" s="840">
        <v>1.13937546157614</v>
      </c>
      <c r="J3241" s="86">
        <v>6058.25</v>
      </c>
      <c r="K3241" s="44">
        <v>6758.9376376063301</v>
      </c>
      <c r="L3241" s="45">
        <v>6359.2624357515497</v>
      </c>
      <c r="M3241" s="46">
        <v>1.0496863674743599</v>
      </c>
      <c r="N3241" s="139">
        <v>6902.62139009363</v>
      </c>
      <c r="O3241" s="45">
        <v>6411.4681925326604</v>
      </c>
      <c r="P3241" s="99">
        <v>1.05830366731856</v>
      </c>
      <c r="Q3241" s="86">
        <v>6082.7411702360696</v>
      </c>
      <c r="R3241" s="44">
        <v>6786.2614179550401</v>
      </c>
      <c r="S3241" s="45">
        <v>6385.2971112105097</v>
      </c>
      <c r="T3241" s="140">
        <v>1.0497400649652699</v>
      </c>
      <c r="U3241" s="44">
        <v>6930.5260284858896</v>
      </c>
      <c r="V3241" s="45">
        <v>6437.6694576400796</v>
      </c>
      <c r="W3241" s="99">
        <v>1.0583500559157</v>
      </c>
      <c r="X3241" s="86">
        <v>6105.2109082587003</v>
      </c>
      <c r="Y3241" s="44">
        <v>6811.3299704294895</v>
      </c>
      <c r="Z3241" s="45">
        <v>6409.1983383003699</v>
      </c>
      <c r="AA3241" s="46">
        <v>1.0497914706976701</v>
      </c>
      <c r="AB3241" s="139">
        <v>6956.1274966169203</v>
      </c>
      <c r="AC3241" s="45">
        <v>6461.7260910622299</v>
      </c>
      <c r="AD3241" s="99">
        <v>1.0583952279717701</v>
      </c>
      <c r="AE3241" s="142">
        <v>6131.7559045245798</v>
      </c>
      <c r="AF3241" s="44">
        <v>6840.9451190865402</v>
      </c>
      <c r="AG3241" s="45">
        <v>6437.2943883856296</v>
      </c>
      <c r="AH3241" s="140">
        <v>1.04982887261308</v>
      </c>
      <c r="AI3241" s="44">
        <v>6986.37221398989</v>
      </c>
      <c r="AJ3241" s="45">
        <v>6490.0247941724201</v>
      </c>
      <c r="AK3241" s="46">
        <v>1.05842843309915</v>
      </c>
    </row>
    <row r="3242" spans="1:37" x14ac:dyDescent="0.2">
      <c r="A3242" s="35" t="s">
        <v>4000</v>
      </c>
      <c r="B3242" s="35" t="s">
        <v>10064</v>
      </c>
      <c r="C3242" s="85" t="s">
        <v>3998</v>
      </c>
      <c r="D3242" s="85" t="s">
        <v>13417</v>
      </c>
      <c r="E3242" s="85" t="s">
        <v>12904</v>
      </c>
      <c r="F3242" s="85" t="s">
        <v>273</v>
      </c>
      <c r="G3242" s="85" t="s">
        <v>273</v>
      </c>
      <c r="H3242" s="840">
        <v>1.12850447418869</v>
      </c>
      <c r="I3242" s="840">
        <v>1.14542529068777</v>
      </c>
      <c r="J3242" s="86">
        <v>3769.8333333333298</v>
      </c>
      <c r="K3242" s="44">
        <v>4254.2737836123197</v>
      </c>
      <c r="L3242" s="45">
        <v>4002.7064775685099</v>
      </c>
      <c r="M3242" s="46">
        <v>1.06177279567669</v>
      </c>
      <c r="N3242" s="139">
        <v>4318.06244167777</v>
      </c>
      <c r="O3242" s="45">
        <v>4010.81247740453</v>
      </c>
      <c r="P3242" s="99">
        <v>1.06392302331788</v>
      </c>
      <c r="Q3242" s="86">
        <v>3771.3070297219001</v>
      </c>
      <c r="R3242" s="44">
        <v>4255.9368565804098</v>
      </c>
      <c r="S3242" s="45">
        <v>4004.4760497903499</v>
      </c>
      <c r="T3242" s="140">
        <v>1.0618271114578699</v>
      </c>
      <c r="U3242" s="44">
        <v>4319.7504507920303</v>
      </c>
      <c r="V3242" s="45">
        <v>4012.5562514864801</v>
      </c>
      <c r="W3242" s="99">
        <v>1.06396965822811</v>
      </c>
      <c r="X3242" s="86">
        <v>3771.0639569329201</v>
      </c>
      <c r="Y3242" s="44">
        <v>4255.6625478504902</v>
      </c>
      <c r="Z3242" s="45">
        <v>4004.4140349187301</v>
      </c>
      <c r="AA3242" s="46">
        <v>1.0618791090924899</v>
      </c>
      <c r="AB3242" s="139">
        <v>4319.4720290720497</v>
      </c>
      <c r="AC3242" s="45">
        <v>4012.46888062976</v>
      </c>
      <c r="AD3242" s="99">
        <v>1.06401507013771</v>
      </c>
      <c r="AE3242" s="142">
        <v>3774.02956990434</v>
      </c>
      <c r="AF3242" s="44">
        <v>4259.0092553574596</v>
      </c>
      <c r="AG3242" s="45">
        <v>4007.70593862854</v>
      </c>
      <c r="AH3242" s="140">
        <v>1.06191694166565</v>
      </c>
      <c r="AI3242" s="44">
        <v>4322.8689171719197</v>
      </c>
      <c r="AJ3242" s="45">
        <v>4015.75032006212</v>
      </c>
      <c r="AK3242" s="46">
        <v>1.06404845157689</v>
      </c>
    </row>
    <row r="3243" spans="1:37" x14ac:dyDescent="0.2">
      <c r="A3243" s="35" t="s">
        <v>3999</v>
      </c>
      <c r="B3243" s="35" t="s">
        <v>10063</v>
      </c>
      <c r="C3243" s="85" t="s">
        <v>3998</v>
      </c>
      <c r="D3243" s="85" t="s">
        <v>13417</v>
      </c>
      <c r="E3243" s="85" t="s">
        <v>12904</v>
      </c>
      <c r="F3243" s="85" t="s">
        <v>273</v>
      </c>
      <c r="G3243" s="85" t="s">
        <v>273</v>
      </c>
      <c r="H3243" s="840">
        <v>1.12850447418869</v>
      </c>
      <c r="I3243" s="840">
        <v>1.14542529068777</v>
      </c>
      <c r="J3243" s="86">
        <v>6328.6666666666697</v>
      </c>
      <c r="K3243" s="44">
        <v>7141.9286489821297</v>
      </c>
      <c r="L3243" s="45">
        <v>6719.6060995725402</v>
      </c>
      <c r="M3243" s="46">
        <v>1.06177279567669</v>
      </c>
      <c r="N3243" s="139">
        <v>7249.0148563326502</v>
      </c>
      <c r="O3243" s="45">
        <v>6733.2141735711102</v>
      </c>
      <c r="P3243" s="99">
        <v>1.06392302331788</v>
      </c>
      <c r="Q3243" s="86">
        <v>6336.0048504083998</v>
      </c>
      <c r="R3243" s="44">
        <v>7150.2098221671004</v>
      </c>
      <c r="S3243" s="45">
        <v>6727.7417284921803</v>
      </c>
      <c r="T3243" s="140">
        <v>1.0618271114578699</v>
      </c>
      <c r="U3243" s="44">
        <v>7257.4201975781498</v>
      </c>
      <c r="V3243" s="45">
        <v>6741.3169152206801</v>
      </c>
      <c r="W3243" s="99">
        <v>1.06396965822811</v>
      </c>
      <c r="X3243" s="86">
        <v>6342.8596349854897</v>
      </c>
      <c r="Y3243" s="44">
        <v>7157.9454772319395</v>
      </c>
      <c r="Z3243" s="45">
        <v>6735.3501382971199</v>
      </c>
      <c r="AA3243" s="46">
        <v>1.0618791090924899</v>
      </c>
      <c r="AB3243" s="139">
        <v>7265.27184119496</v>
      </c>
      <c r="AC3243" s="45">
        <v>6748.8982393927199</v>
      </c>
      <c r="AD3243" s="99">
        <v>1.06401507013771</v>
      </c>
      <c r="AE3243" s="142">
        <v>6351.2174365412502</v>
      </c>
      <c r="AF3243" s="44">
        <v>7167.3772936819996</v>
      </c>
      <c r="AG3243" s="45">
        <v>6744.4653960654095</v>
      </c>
      <c r="AH3243" s="140">
        <v>1.06191694166565</v>
      </c>
      <c r="AI3243" s="44">
        <v>7274.8450784714796</v>
      </c>
      <c r="AJ3243" s="45">
        <v>6758.0030789798602</v>
      </c>
      <c r="AK3243" s="46">
        <v>1.06404845157689</v>
      </c>
    </row>
    <row r="3244" spans="1:37" x14ac:dyDescent="0.2">
      <c r="A3244" s="35" t="s">
        <v>3997</v>
      </c>
      <c r="B3244" s="35" t="s">
        <v>10062</v>
      </c>
      <c r="C3244" s="85" t="s">
        <v>966</v>
      </c>
      <c r="D3244" s="85" t="s">
        <v>13417</v>
      </c>
      <c r="E3244" s="85" t="s">
        <v>12904</v>
      </c>
      <c r="F3244" s="85" t="s">
        <v>252</v>
      </c>
      <c r="G3244" s="85" t="s">
        <v>252</v>
      </c>
      <c r="H3244" s="840">
        <v>1.05189069759614</v>
      </c>
      <c r="I3244" s="840">
        <v>1.0726470825424701</v>
      </c>
      <c r="J3244" s="86">
        <v>10485</v>
      </c>
      <c r="K3244" s="44">
        <v>11029.0739642955</v>
      </c>
      <c r="L3244" s="45">
        <v>10376.893459118901</v>
      </c>
      <c r="M3244" s="46">
        <v>0.98968940954877405</v>
      </c>
      <c r="N3244" s="139">
        <v>11246.704660457801</v>
      </c>
      <c r="O3244" s="45">
        <v>10446.4499972171</v>
      </c>
      <c r="P3244" s="99">
        <v>0.99632331876176505</v>
      </c>
      <c r="Q3244" s="86">
        <v>10557.6742359242</v>
      </c>
      <c r="R3244" s="44">
        <v>11105.519317019</v>
      </c>
      <c r="S3244" s="45">
        <v>10449.352897876201</v>
      </c>
      <c r="T3244" s="140">
        <v>0.98974003785044196</v>
      </c>
      <c r="U3244" s="44">
        <v>11324.658467597899</v>
      </c>
      <c r="V3244" s="45">
        <v>10519.3181059285</v>
      </c>
      <c r="W3244" s="99">
        <v>0.99636699057589995</v>
      </c>
      <c r="X3244" s="86">
        <v>10622.360048345399</v>
      </c>
      <c r="Y3244" s="44">
        <v>11173.561721371299</v>
      </c>
      <c r="Z3244" s="45">
        <v>10513.8898758995</v>
      </c>
      <c r="AA3244" s="46">
        <v>0.98978850538372198</v>
      </c>
      <c r="AB3244" s="139">
        <v>11394.043515573399</v>
      </c>
      <c r="AC3244" s="45">
        <v>10584.2206461981</v>
      </c>
      <c r="AD3244" s="99">
        <v>0.99640951709660597</v>
      </c>
      <c r="AE3244" s="142">
        <v>10694.2477855712</v>
      </c>
      <c r="AF3244" s="44">
        <v>11249.1797634304</v>
      </c>
      <c r="AG3244" s="45">
        <v>10585.420655259</v>
      </c>
      <c r="AH3244" s="140">
        <v>0.98982376951663298</v>
      </c>
      <c r="AI3244" s="44">
        <v>11471.1536871793</v>
      </c>
      <c r="AJ3244" s="45">
        <v>10656.184578668301</v>
      </c>
      <c r="AK3244" s="46">
        <v>0.99644077754077698</v>
      </c>
    </row>
    <row r="3245" spans="1:37" x14ac:dyDescent="0.2">
      <c r="A3245" s="35" t="s">
        <v>3996</v>
      </c>
      <c r="B3245" s="35" t="s">
        <v>10061</v>
      </c>
      <c r="C3245" s="85" t="s">
        <v>966</v>
      </c>
      <c r="D3245" s="85" t="s">
        <v>13417</v>
      </c>
      <c r="E3245" s="85" t="s">
        <v>12904</v>
      </c>
      <c r="F3245" s="85" t="s">
        <v>253</v>
      </c>
      <c r="G3245" s="85" t="s">
        <v>253</v>
      </c>
      <c r="H3245" s="840">
        <v>1.0682933496121401</v>
      </c>
      <c r="I3245" s="840">
        <v>1.0895307703313399</v>
      </c>
      <c r="J3245" s="86">
        <v>5043.3333333333303</v>
      </c>
      <c r="K3245" s="44">
        <v>5387.7594598772102</v>
      </c>
      <c r="L3245" s="45">
        <v>5069.1659226783604</v>
      </c>
      <c r="M3245" s="46">
        <v>1.0051221261093899</v>
      </c>
      <c r="N3245" s="139">
        <v>5494.8668517044098</v>
      </c>
      <c r="O3245" s="45">
        <v>5103.8818516782403</v>
      </c>
      <c r="P3245" s="99">
        <v>1.0120056546619101</v>
      </c>
      <c r="Q3245" s="86">
        <v>5092.65414188877</v>
      </c>
      <c r="R3245" s="44">
        <v>5440.4485516544701</v>
      </c>
      <c r="S3245" s="45">
        <v>5119.00121157385</v>
      </c>
      <c r="T3245" s="140">
        <v>1.0051735438832099</v>
      </c>
      <c r="U3245" s="44">
        <v>5548.60339024318</v>
      </c>
      <c r="V3245" s="45">
        <v>5154.0206949818603</v>
      </c>
      <c r="W3245" s="99">
        <v>1.0120500138794699</v>
      </c>
      <c r="X3245" s="86">
        <v>5140.2678012951401</v>
      </c>
      <c r="Y3245" s="44">
        <v>5491.3139073490001</v>
      </c>
      <c r="Z3245" s="45">
        <v>5167.1142233398004</v>
      </c>
      <c r="AA3245" s="46">
        <v>1.00522276719472</v>
      </c>
      <c r="AB3245" s="139">
        <v>5600.4799372545003</v>
      </c>
      <c r="AC3245" s="45">
        <v>5202.4301381232899</v>
      </c>
      <c r="AD3245" s="99">
        <v>1.0120932097764399</v>
      </c>
      <c r="AE3245" s="142">
        <v>5186.9599494697604</v>
      </c>
      <c r="AF3245" s="44">
        <v>5541.19481872305</v>
      </c>
      <c r="AG3245" s="45">
        <v>5214.2359996421701</v>
      </c>
      <c r="AH3245" s="140">
        <v>1.0052585812187</v>
      </c>
      <c r="AI3245" s="44">
        <v>5651.3524694236203</v>
      </c>
      <c r="AJ3245" s="45">
        <v>5249.8516431348899</v>
      </c>
      <c r="AK3245" s="46">
        <v>1.0121249622664901</v>
      </c>
    </row>
    <row r="3246" spans="1:37" x14ac:dyDescent="0.2">
      <c r="A3246" s="35" t="s">
        <v>3995</v>
      </c>
      <c r="B3246" s="35" t="s">
        <v>10060</v>
      </c>
      <c r="C3246" s="85" t="s">
        <v>966</v>
      </c>
      <c r="D3246" s="85" t="s">
        <v>13417</v>
      </c>
      <c r="E3246" s="85" t="s">
        <v>12904</v>
      </c>
      <c r="F3246" s="85" t="s">
        <v>252</v>
      </c>
      <c r="G3246" s="85" t="s">
        <v>252</v>
      </c>
      <c r="H3246" s="840">
        <v>1.05189069759614</v>
      </c>
      <c r="I3246" s="840">
        <v>1.0726470825424701</v>
      </c>
      <c r="J3246" s="86">
        <v>12894.75</v>
      </c>
      <c r="K3246" s="44">
        <v>13563.867572827799</v>
      </c>
      <c r="L3246" s="45">
        <v>12761.7975137791</v>
      </c>
      <c r="M3246" s="46">
        <v>0.98968940954877505</v>
      </c>
      <c r="N3246" s="139">
        <v>13831.5159676146</v>
      </c>
      <c r="O3246" s="45">
        <v>12847.340114603299</v>
      </c>
      <c r="P3246" s="99">
        <v>0.99632331876176505</v>
      </c>
      <c r="Q3246" s="86">
        <v>12985.4502719517</v>
      </c>
      <c r="R3246" s="44">
        <v>13659.2743451632</v>
      </c>
      <c r="S3246" s="45">
        <v>12852.220043666501</v>
      </c>
      <c r="T3246" s="140">
        <v>0.98974003785044196</v>
      </c>
      <c r="U3246" s="44">
        <v>13928.805349709401</v>
      </c>
      <c r="V3246" s="45">
        <v>12938.2740087375</v>
      </c>
      <c r="W3246" s="99">
        <v>0.99636699057589995</v>
      </c>
      <c r="X3246" s="86">
        <v>13066.5878691581</v>
      </c>
      <c r="Y3246" s="44">
        <v>13744.622228889901</v>
      </c>
      <c r="Z3246" s="45">
        <v>12933.158477479101</v>
      </c>
      <c r="AA3246" s="46">
        <v>0.98978850538372298</v>
      </c>
      <c r="AB3246" s="139">
        <v>14015.837356637299</v>
      </c>
      <c r="AC3246" s="45">
        <v>13019.6725088082</v>
      </c>
      <c r="AD3246" s="99">
        <v>0.99640951709660597</v>
      </c>
      <c r="AE3246" s="142">
        <v>13148.621145008899</v>
      </c>
      <c r="AF3246" s="44">
        <v>13830.9122686508</v>
      </c>
      <c r="AG3246" s="45">
        <v>13014.8177456989</v>
      </c>
      <c r="AH3246" s="140">
        <v>0.98982376951663298</v>
      </c>
      <c r="AI3246" s="44">
        <v>14103.8301106501</v>
      </c>
      <c r="AJ3246" s="45">
        <v>13101.8222773218</v>
      </c>
      <c r="AK3246" s="46">
        <v>0.99644077754077698</v>
      </c>
    </row>
    <row r="3247" spans="1:37" x14ac:dyDescent="0.2">
      <c r="A3247" s="35" t="s">
        <v>3994</v>
      </c>
      <c r="B3247" s="35" t="s">
        <v>10059</v>
      </c>
      <c r="C3247" s="85" t="s">
        <v>966</v>
      </c>
      <c r="D3247" s="85" t="s">
        <v>13417</v>
      </c>
      <c r="E3247" s="85" t="s">
        <v>12904</v>
      </c>
      <c r="F3247" s="85" t="s">
        <v>255</v>
      </c>
      <c r="G3247" s="85" t="s">
        <v>255</v>
      </c>
      <c r="H3247" s="840">
        <v>1.0353236842449201</v>
      </c>
      <c r="I3247" s="840">
        <v>1.0635370812492899</v>
      </c>
      <c r="J3247" s="86">
        <v>6008.8333333333303</v>
      </c>
      <c r="K3247" s="44">
        <v>6221.0874646803704</v>
      </c>
      <c r="L3247" s="45">
        <v>5853.2168729518598</v>
      </c>
      <c r="M3247" s="46">
        <v>0.97410205080606804</v>
      </c>
      <c r="N3247" s="139">
        <v>6390.6170650467602</v>
      </c>
      <c r="O3247" s="45">
        <v>5935.8953255073402</v>
      </c>
      <c r="P3247" s="99">
        <v>0.98786153587895698</v>
      </c>
      <c r="Q3247" s="86">
        <v>6048.3100642673999</v>
      </c>
      <c r="R3247" s="44">
        <v>6261.9586591929801</v>
      </c>
      <c r="S3247" s="45">
        <v>5891.9726303608104</v>
      </c>
      <c r="T3247" s="140">
        <v>0.97415188172474598</v>
      </c>
      <c r="U3247" s="44">
        <v>6432.6020322416398</v>
      </c>
      <c r="V3247" s="45">
        <v>5975.1547668832</v>
      </c>
      <c r="W3247" s="99">
        <v>0.98790483678798202</v>
      </c>
      <c r="X3247" s="86">
        <v>6089.4991152438697</v>
      </c>
      <c r="Y3247" s="44">
        <v>6304.6026592004901</v>
      </c>
      <c r="Z3247" s="45">
        <v>5932.3875164491501</v>
      </c>
      <c r="AA3247" s="46">
        <v>0.97419958590659295</v>
      </c>
      <c r="AB3247" s="139">
        <v>6476.40811529659</v>
      </c>
      <c r="AC3247" s="45">
        <v>6016.1023953819204</v>
      </c>
      <c r="AD3247" s="99">
        <v>0.98794700213056696</v>
      </c>
      <c r="AE3247" s="142">
        <v>6131.8429968447899</v>
      </c>
      <c r="AF3247" s="44">
        <v>6348.4422827047802</v>
      </c>
      <c r="AG3247" s="45">
        <v>5973.8517368638704</v>
      </c>
      <c r="AH3247" s="140">
        <v>0.97423429463829903</v>
      </c>
      <c r="AI3247" s="44">
        <v>6521.4424035431903</v>
      </c>
      <c r="AJ3247" s="45">
        <v>6058.1259624287004</v>
      </c>
      <c r="AK3247" s="46">
        <v>0.98797799707950495</v>
      </c>
    </row>
    <row r="3248" spans="1:37" x14ac:dyDescent="0.2">
      <c r="A3248" s="35" t="s">
        <v>3993</v>
      </c>
      <c r="B3248" s="35" t="s">
        <v>10058</v>
      </c>
      <c r="C3248" s="85" t="s">
        <v>966</v>
      </c>
      <c r="D3248" s="85" t="s">
        <v>13417</v>
      </c>
      <c r="E3248" s="85" t="s">
        <v>12904</v>
      </c>
      <c r="F3248" s="85" t="s">
        <v>256</v>
      </c>
      <c r="G3248" s="85" t="s">
        <v>256</v>
      </c>
      <c r="H3248" s="840">
        <v>1.0314844718695899</v>
      </c>
      <c r="I3248" s="840">
        <v>1.0568806664482</v>
      </c>
      <c r="J3248" s="86">
        <v>13048.75</v>
      </c>
      <c r="K3248" s="44">
        <v>13459.5830023083</v>
      </c>
      <c r="L3248" s="45">
        <v>12663.679586452199</v>
      </c>
      <c r="M3248" s="46">
        <v>0.97048986197545695</v>
      </c>
      <c r="N3248" s="139">
        <v>13790.9715963159</v>
      </c>
      <c r="O3248" s="45">
        <v>12809.6806614366</v>
      </c>
      <c r="P3248" s="99">
        <v>0.98167875554643802</v>
      </c>
      <c r="Q3248" s="86">
        <v>13143.197938126999</v>
      </c>
      <c r="R3248" s="44">
        <v>13557.004583886301</v>
      </c>
      <c r="S3248" s="45">
        <v>12755.992861860999</v>
      </c>
      <c r="T3248" s="140">
        <v>0.97053950810991496</v>
      </c>
      <c r="U3248" s="44">
        <v>13890.7917961082</v>
      </c>
      <c r="V3248" s="45">
        <v>12902.963746285701</v>
      </c>
      <c r="W3248" s="99">
        <v>0.98172178544581401</v>
      </c>
      <c r="X3248" s="86">
        <v>13236.087299246799</v>
      </c>
      <c r="Y3248" s="44">
        <v>13652.8185174834</v>
      </c>
      <c r="Z3248" s="45">
        <v>12846.7747319916</v>
      </c>
      <c r="AA3248" s="46">
        <v>0.97058703539395896</v>
      </c>
      <c r="AB3248" s="139">
        <v>13988.9647659945</v>
      </c>
      <c r="AC3248" s="45">
        <v>12994.7098668532</v>
      </c>
      <c r="AD3248" s="99">
        <v>0.98176368688597704</v>
      </c>
      <c r="AE3248" s="142">
        <v>13329.7925094621</v>
      </c>
      <c r="AF3248" s="44">
        <v>13749.473986753699</v>
      </c>
      <c r="AG3248" s="45">
        <v>12938.184738719599</v>
      </c>
      <c r="AH3248" s="140">
        <v>0.97062161541790404</v>
      </c>
      <c r="AI3248" s="44">
        <v>14087.999991016501</v>
      </c>
      <c r="AJ3248" s="45">
        <v>13087.1168099104</v>
      </c>
      <c r="AK3248" s="46">
        <v>0.98179448784521695</v>
      </c>
    </row>
    <row r="3249" spans="1:37" x14ac:dyDescent="0.2">
      <c r="A3249" s="35" t="s">
        <v>3992</v>
      </c>
      <c r="B3249" s="35" t="s">
        <v>10057</v>
      </c>
      <c r="C3249" s="85" t="s">
        <v>966</v>
      </c>
      <c r="D3249" s="85" t="s">
        <v>13417</v>
      </c>
      <c r="E3249" s="85" t="s">
        <v>12904</v>
      </c>
      <c r="F3249" s="85" t="s">
        <v>251</v>
      </c>
      <c r="G3249" s="85" t="s">
        <v>251</v>
      </c>
      <c r="H3249" s="840">
        <v>1.0315530482583599</v>
      </c>
      <c r="I3249" s="840">
        <v>1.0573161188325</v>
      </c>
      <c r="J3249" s="86">
        <v>16578.583333333299</v>
      </c>
      <c r="K3249" s="44">
        <v>17101.6881733052</v>
      </c>
      <c r="L3249" s="45">
        <v>16090.416722198301</v>
      </c>
      <c r="M3249" s="46">
        <v>0.97055438324735799</v>
      </c>
      <c r="N3249" s="139">
        <v>17528.803385741201</v>
      </c>
      <c r="O3249" s="45">
        <v>16281.5485609757</v>
      </c>
      <c r="P3249" s="99">
        <v>0.98208322349471</v>
      </c>
      <c r="Q3249" s="86">
        <v>16653.090564863302</v>
      </c>
      <c r="R3249" s="44">
        <v>17178.546335107199</v>
      </c>
      <c r="S3249" s="45">
        <v>16163.556858882401</v>
      </c>
      <c r="T3249" s="140">
        <v>0.97060403268244899</v>
      </c>
      <c r="U3249" s="44">
        <v>17607.581082607401</v>
      </c>
      <c r="V3249" s="45">
        <v>16355.4377391448</v>
      </c>
      <c r="W3249" s="99">
        <v>0.98212627112311901</v>
      </c>
      <c r="X3249" s="86">
        <v>16719.6831386052</v>
      </c>
      <c r="Y3249" s="44">
        <v>17247.240107541998</v>
      </c>
      <c r="Z3249" s="45">
        <v>16228.9865734629</v>
      </c>
      <c r="AA3249" s="46">
        <v>0.97065156312626</v>
      </c>
      <c r="AB3249" s="139">
        <v>17677.990484219299</v>
      </c>
      <c r="AC3249" s="45">
        <v>16421.540922731099</v>
      </c>
      <c r="AD3249" s="99">
        <v>0.98216818982737197</v>
      </c>
      <c r="AE3249" s="142">
        <v>16791.369158907801</v>
      </c>
      <c r="AF3249" s="44">
        <v>17321.188040302699</v>
      </c>
      <c r="AG3249" s="45">
        <v>16299.1494056747</v>
      </c>
      <c r="AH3249" s="140">
        <v>0.97068614544919596</v>
      </c>
      <c r="AI3249" s="44">
        <v>17753.785268980198</v>
      </c>
      <c r="AJ3249" s="45">
        <v>16492.466054895602</v>
      </c>
      <c r="AK3249" s="46">
        <v>0.98219900347711797</v>
      </c>
    </row>
    <row r="3250" spans="1:37" x14ac:dyDescent="0.2">
      <c r="A3250" s="35" t="s">
        <v>3991</v>
      </c>
      <c r="B3250" s="35" t="s">
        <v>10056</v>
      </c>
      <c r="C3250" s="85" t="s">
        <v>966</v>
      </c>
      <c r="D3250" s="85" t="s">
        <v>13417</v>
      </c>
      <c r="E3250" s="85" t="s">
        <v>12904</v>
      </c>
      <c r="F3250" s="85" t="s">
        <v>251</v>
      </c>
      <c r="G3250" s="85" t="s">
        <v>251</v>
      </c>
      <c r="H3250" s="840">
        <v>1.0315530482583599</v>
      </c>
      <c r="I3250" s="840">
        <v>1.0573161188325</v>
      </c>
      <c r="J3250" s="86">
        <v>15737.916666666701</v>
      </c>
      <c r="K3250" s="44">
        <v>16234.495910735999</v>
      </c>
      <c r="L3250" s="45">
        <v>15274.504004015</v>
      </c>
      <c r="M3250" s="46">
        <v>0.97055438324735799</v>
      </c>
      <c r="N3250" s="139">
        <v>16639.952968509398</v>
      </c>
      <c r="O3250" s="45">
        <v>15455.9439310911</v>
      </c>
      <c r="P3250" s="99">
        <v>0.98208322349471</v>
      </c>
      <c r="Q3250" s="86">
        <v>15804.6346464419</v>
      </c>
      <c r="R3250" s="44">
        <v>16303.3190461468</v>
      </c>
      <c r="S3250" s="45">
        <v>15340.042122909301</v>
      </c>
      <c r="T3250" s="140">
        <v>0.97060403268244899</v>
      </c>
      <c r="U3250" s="44">
        <v>16710.494963941699</v>
      </c>
      <c r="V3250" s="45">
        <v>15522.1468917733</v>
      </c>
      <c r="W3250" s="99">
        <v>0.98212627112311901</v>
      </c>
      <c r="X3250" s="86">
        <v>15859.7754914172</v>
      </c>
      <c r="Y3250" s="44">
        <v>16360.199752864501</v>
      </c>
      <c r="Z3250" s="45">
        <v>15394.3158715756</v>
      </c>
      <c r="AA3250" s="46">
        <v>0.97065156312626</v>
      </c>
      <c r="AB3250" s="139">
        <v>16768.7962681401</v>
      </c>
      <c r="AC3250" s="45">
        <v>15576.9669854737</v>
      </c>
      <c r="AD3250" s="99">
        <v>0.98216818982737197</v>
      </c>
      <c r="AE3250" s="142">
        <v>15925.320942746799</v>
      </c>
      <c r="AF3250" s="44">
        <v>16427.813362983099</v>
      </c>
      <c r="AG3250" s="45">
        <v>15458.488400956299</v>
      </c>
      <c r="AH3250" s="140">
        <v>0.97068614544919596</v>
      </c>
      <c r="AI3250" s="44">
        <v>16838.098530347099</v>
      </c>
      <c r="AJ3250" s="45">
        <v>15641.8343600192</v>
      </c>
      <c r="AK3250" s="46">
        <v>0.98219900347711797</v>
      </c>
    </row>
    <row r="3251" spans="1:37" x14ac:dyDescent="0.2">
      <c r="A3251" s="35" t="s">
        <v>3990</v>
      </c>
      <c r="B3251" s="35" t="s">
        <v>10055</v>
      </c>
      <c r="C3251" s="85" t="s">
        <v>966</v>
      </c>
      <c r="D3251" s="85" t="s">
        <v>13417</v>
      </c>
      <c r="E3251" s="85" t="s">
        <v>12904</v>
      </c>
      <c r="F3251" s="85" t="s">
        <v>254</v>
      </c>
      <c r="G3251" s="85" t="s">
        <v>254</v>
      </c>
      <c r="H3251" s="840">
        <v>1.1009770481186201</v>
      </c>
      <c r="I3251" s="840">
        <v>1.1187832370876301</v>
      </c>
      <c r="J3251" s="86">
        <v>14893.166666666701</v>
      </c>
      <c r="K3251" s="44">
        <v>16397.0346738054</v>
      </c>
      <c r="L3251" s="45">
        <v>15427.4313878378</v>
      </c>
      <c r="M3251" s="46">
        <v>1.03587314458562</v>
      </c>
      <c r="N3251" s="139">
        <v>16662.2252138189</v>
      </c>
      <c r="O3251" s="45">
        <v>15476.631403908699</v>
      </c>
      <c r="P3251" s="99">
        <v>1.03917667412854</v>
      </c>
      <c r="Q3251" s="86">
        <v>14918.315998939799</v>
      </c>
      <c r="R3251" s="44">
        <v>16424.723511413598</v>
      </c>
      <c r="S3251" s="45">
        <v>15454.2734402154</v>
      </c>
      <c r="T3251" s="140">
        <v>1.03592613545079</v>
      </c>
      <c r="U3251" s="44">
        <v>16690.36186519</v>
      </c>
      <c r="V3251" s="45">
        <v>15503.445535716201</v>
      </c>
      <c r="W3251" s="99">
        <v>1.0392222243326901</v>
      </c>
      <c r="X3251" s="86">
        <v>14939.383758269099</v>
      </c>
      <c r="Y3251" s="44">
        <v>16447.918630890501</v>
      </c>
      <c r="Z3251" s="45">
        <v>15476.855946674301</v>
      </c>
      <c r="AA3251" s="46">
        <v>1.03597686471557</v>
      </c>
      <c r="AB3251" s="139">
        <v>16713.932121170601</v>
      </c>
      <c r="AC3251" s="45">
        <v>15526.002265504299</v>
      </c>
      <c r="AD3251" s="99">
        <v>1.0392665799826299</v>
      </c>
      <c r="AE3251" s="142">
        <v>14974.081368454799</v>
      </c>
      <c r="AF3251" s="44">
        <v>16486.1199033294</v>
      </c>
      <c r="AG3251" s="45">
        <v>15513.354557378199</v>
      </c>
      <c r="AH3251" s="140">
        <v>1.03601377444492</v>
      </c>
      <c r="AI3251" s="44">
        <v>16752.751225813299</v>
      </c>
      <c r="AJ3251" s="45">
        <v>15562.5505621376</v>
      </c>
      <c r="AK3251" s="46">
        <v>1.03929918498523</v>
      </c>
    </row>
    <row r="3252" spans="1:37" x14ac:dyDescent="0.2">
      <c r="A3252" s="35" t="s">
        <v>3989</v>
      </c>
      <c r="B3252" s="35" t="s">
        <v>10054</v>
      </c>
      <c r="C3252" s="85" t="s">
        <v>966</v>
      </c>
      <c r="D3252" s="85" t="s">
        <v>13417</v>
      </c>
      <c r="E3252" s="85" t="s">
        <v>12904</v>
      </c>
      <c r="F3252" s="85" t="s">
        <v>255</v>
      </c>
      <c r="G3252" s="85" t="s">
        <v>255</v>
      </c>
      <c r="H3252" s="840">
        <v>1.0353236842449201</v>
      </c>
      <c r="I3252" s="840">
        <v>1.0635370812492899</v>
      </c>
      <c r="J3252" s="86">
        <v>13510.5</v>
      </c>
      <c r="K3252" s="44">
        <v>13987.740635991</v>
      </c>
      <c r="L3252" s="45">
        <v>13160.6057574154</v>
      </c>
      <c r="M3252" s="46">
        <v>0.97410205080606804</v>
      </c>
      <c r="N3252" s="139">
        <v>14368.9177362185</v>
      </c>
      <c r="O3252" s="45">
        <v>13346.5032804926</v>
      </c>
      <c r="P3252" s="99">
        <v>0.98786153587895598</v>
      </c>
      <c r="Q3252" s="86">
        <v>13596.165046668501</v>
      </c>
      <c r="R3252" s="44">
        <v>14076.431687718799</v>
      </c>
      <c r="S3252" s="45">
        <v>13244.729764452301</v>
      </c>
      <c r="T3252" s="140">
        <v>0.97415188172474598</v>
      </c>
      <c r="U3252" s="44">
        <v>14460.0256899174</v>
      </c>
      <c r="V3252" s="45">
        <v>13431.717211371501</v>
      </c>
      <c r="W3252" s="99">
        <v>0.98790483678798302</v>
      </c>
      <c r="X3252" s="86">
        <v>13685.4129521415</v>
      </c>
      <c r="Y3252" s="44">
        <v>14168.832158024399</v>
      </c>
      <c r="Z3252" s="45">
        <v>13332.323630937</v>
      </c>
      <c r="AA3252" s="46">
        <v>0.97419958590659295</v>
      </c>
      <c r="AB3252" s="139">
        <v>14554.9441468118</v>
      </c>
      <c r="AC3252" s="45">
        <v>13520.462698986999</v>
      </c>
      <c r="AD3252" s="99">
        <v>0.98794700213056696</v>
      </c>
      <c r="AE3252" s="142">
        <v>13778.1378843978</v>
      </c>
      <c r="AF3252" s="44">
        <v>14264.8324765093</v>
      </c>
      <c r="AG3252" s="45">
        <v>13423.1344432355</v>
      </c>
      <c r="AH3252" s="140">
        <v>0.97423429463829903</v>
      </c>
      <c r="AI3252" s="44">
        <v>14653.5605506226</v>
      </c>
      <c r="AJ3252" s="45">
        <v>13612.4970705126</v>
      </c>
      <c r="AK3252" s="46">
        <v>0.98797799707950495</v>
      </c>
    </row>
    <row r="3253" spans="1:37" x14ac:dyDescent="0.2">
      <c r="A3253" s="35" t="s">
        <v>3988</v>
      </c>
      <c r="B3253" s="35" t="s">
        <v>10053</v>
      </c>
      <c r="C3253" s="85" t="s">
        <v>966</v>
      </c>
      <c r="D3253" s="85" t="s">
        <v>13417</v>
      </c>
      <c r="E3253" s="85" t="s">
        <v>12904</v>
      </c>
      <c r="F3253" s="85" t="s">
        <v>256</v>
      </c>
      <c r="G3253" s="85" t="s">
        <v>256</v>
      </c>
      <c r="H3253" s="840">
        <v>1.0314844718695899</v>
      </c>
      <c r="I3253" s="840">
        <v>1.0568806664482</v>
      </c>
      <c r="J3253" s="86">
        <v>13391.833333333299</v>
      </c>
      <c r="K3253" s="44">
        <v>13813.4681331989</v>
      </c>
      <c r="L3253" s="45">
        <v>12996.638483265</v>
      </c>
      <c r="M3253" s="46">
        <v>0.97048986197545695</v>
      </c>
      <c r="N3253" s="139">
        <v>14153.569738296501</v>
      </c>
      <c r="O3253" s="45">
        <v>13146.478281152</v>
      </c>
      <c r="P3253" s="99">
        <v>0.98167875554643802</v>
      </c>
      <c r="Q3253" s="86">
        <v>13474.005780311199</v>
      </c>
      <c r="R3253" s="44">
        <v>13898.2277362721</v>
      </c>
      <c r="S3253" s="45">
        <v>13077.0549422934</v>
      </c>
      <c r="T3253" s="140">
        <v>0.97053950810991396</v>
      </c>
      <c r="U3253" s="44">
        <v>14240.4162088222</v>
      </c>
      <c r="V3253" s="45">
        <v>13227.725011754401</v>
      </c>
      <c r="W3253" s="99">
        <v>0.98172178544581401</v>
      </c>
      <c r="X3253" s="86">
        <v>13559.531790840099</v>
      </c>
      <c r="Y3253" s="44">
        <v>13986.4464880736</v>
      </c>
      <c r="Z3253" s="45">
        <v>13160.7057622017</v>
      </c>
      <c r="AA3253" s="46">
        <v>0.97058703539395896</v>
      </c>
      <c r="AB3253" s="139">
        <v>14330.8069958286</v>
      </c>
      <c r="AC3253" s="45">
        <v>13312.255923422799</v>
      </c>
      <c r="AD3253" s="99">
        <v>0.98176368688597704</v>
      </c>
      <c r="AE3253" s="142">
        <v>13646.9001674093</v>
      </c>
      <c r="AF3253" s="44">
        <v>14076.565611837201</v>
      </c>
      <c r="AG3253" s="45">
        <v>13245.976285937701</v>
      </c>
      <c r="AH3253" s="140">
        <v>0.97062161541790404</v>
      </c>
      <c r="AI3253" s="44">
        <v>14423.144943883601</v>
      </c>
      <c r="AJ3253" s="45">
        <v>13398.451360536401</v>
      </c>
      <c r="AK3253" s="46">
        <v>0.98179448784521695</v>
      </c>
    </row>
    <row r="3254" spans="1:37" x14ac:dyDescent="0.2">
      <c r="A3254" s="35" t="s">
        <v>3987</v>
      </c>
      <c r="B3254" s="35" t="s">
        <v>10052</v>
      </c>
      <c r="C3254" s="85" t="s">
        <v>966</v>
      </c>
      <c r="D3254" s="85" t="s">
        <v>13417</v>
      </c>
      <c r="E3254" s="85" t="s">
        <v>12904</v>
      </c>
      <c r="F3254" s="85" t="s">
        <v>256</v>
      </c>
      <c r="G3254" s="85" t="s">
        <v>256</v>
      </c>
      <c r="H3254" s="840">
        <v>1.0314844718695899</v>
      </c>
      <c r="I3254" s="840">
        <v>1.0568806664482</v>
      </c>
      <c r="J3254" s="86">
        <v>13122.416666666701</v>
      </c>
      <c r="K3254" s="44">
        <v>13535.569025069301</v>
      </c>
      <c r="L3254" s="45">
        <v>12735.1723396178</v>
      </c>
      <c r="M3254" s="46">
        <v>0.97048986197545695</v>
      </c>
      <c r="N3254" s="139">
        <v>13868.828472077599</v>
      </c>
      <c r="O3254" s="45">
        <v>12881.997663095201</v>
      </c>
      <c r="P3254" s="99">
        <v>0.98167875554643802</v>
      </c>
      <c r="Q3254" s="86">
        <v>13197.728184757199</v>
      </c>
      <c r="R3254" s="44">
        <v>13613.2516865326</v>
      </c>
      <c r="S3254" s="45">
        <v>12808.9166206026</v>
      </c>
      <c r="T3254" s="140">
        <v>0.97053950810991496</v>
      </c>
      <c r="U3254" s="44">
        <v>13948.4237595084</v>
      </c>
      <c r="V3254" s="45">
        <v>12956.4972773684</v>
      </c>
      <c r="W3254" s="99">
        <v>0.98172178544581401</v>
      </c>
      <c r="X3254" s="86">
        <v>13264.2746233007</v>
      </c>
      <c r="Y3254" s="44">
        <v>13681.893304548499</v>
      </c>
      <c r="Z3254" s="45">
        <v>12874.132983280701</v>
      </c>
      <c r="AA3254" s="46">
        <v>0.97058703539395896</v>
      </c>
      <c r="AB3254" s="139">
        <v>14018.7554038259</v>
      </c>
      <c r="AC3254" s="45">
        <v>13022.3831580398</v>
      </c>
      <c r="AD3254" s="99">
        <v>0.98176368688597704</v>
      </c>
      <c r="AE3254" s="142">
        <v>13335.715289358601</v>
      </c>
      <c r="AF3254" s="44">
        <v>13755.583242247199</v>
      </c>
      <c r="AG3254" s="45">
        <v>12943.9335169105</v>
      </c>
      <c r="AH3254" s="140">
        <v>0.97062161541790404</v>
      </c>
      <c r="AI3254" s="44">
        <v>14094.2596625808</v>
      </c>
      <c r="AJ3254" s="45">
        <v>13092.9317625655</v>
      </c>
      <c r="AK3254" s="46">
        <v>0.98179448784521695</v>
      </c>
    </row>
    <row r="3255" spans="1:37" x14ac:dyDescent="0.2">
      <c r="A3255" s="35" t="s">
        <v>3986</v>
      </c>
      <c r="B3255" s="35" t="s">
        <v>9747</v>
      </c>
      <c r="C3255" s="85" t="s">
        <v>966</v>
      </c>
      <c r="D3255" s="85" t="s">
        <v>13417</v>
      </c>
      <c r="E3255" s="85" t="s">
        <v>12904</v>
      </c>
      <c r="F3255" s="85" t="s">
        <v>253</v>
      </c>
      <c r="G3255" s="85" t="s">
        <v>253</v>
      </c>
      <c r="H3255" s="840">
        <v>1.0682933496121401</v>
      </c>
      <c r="I3255" s="840">
        <v>1.0895307703313399</v>
      </c>
      <c r="J3255" s="86">
        <v>20305.75</v>
      </c>
      <c r="K3255" s="44">
        <v>21692.497683886599</v>
      </c>
      <c r="L3255" s="45">
        <v>20409.758612245801</v>
      </c>
      <c r="M3255" s="46">
        <v>1.0051221261093899</v>
      </c>
      <c r="N3255" s="139">
        <v>22123.739439655699</v>
      </c>
      <c r="O3255" s="45">
        <v>20549.533822151101</v>
      </c>
      <c r="P3255" s="99">
        <v>1.0120056546619101</v>
      </c>
      <c r="Q3255" s="86">
        <v>20504.282923649698</v>
      </c>
      <c r="R3255" s="44">
        <v>21904.589085900701</v>
      </c>
      <c r="S3255" s="45">
        <v>20610.362731149002</v>
      </c>
      <c r="T3255" s="140">
        <v>1.0051735438832099</v>
      </c>
      <c r="U3255" s="44">
        <v>22340.047168895901</v>
      </c>
      <c r="V3255" s="45">
        <v>20751.359817468201</v>
      </c>
      <c r="W3255" s="99">
        <v>1.0120500138794699</v>
      </c>
      <c r="X3255" s="86">
        <v>20705.6494694746</v>
      </c>
      <c r="Y3255" s="44">
        <v>22119.7076276398</v>
      </c>
      <c r="Z3255" s="45">
        <v>20813.790256269</v>
      </c>
      <c r="AA3255" s="46">
        <v>1.00522276719472</v>
      </c>
      <c r="AB3255" s="139">
        <v>22559.442216687399</v>
      </c>
      <c r="AC3255" s="45">
        <v>20956.047232066401</v>
      </c>
      <c r="AD3255" s="99">
        <v>1.0120932097764399</v>
      </c>
      <c r="AE3255" s="142">
        <v>20909.996662777699</v>
      </c>
      <c r="AF3255" s="44">
        <v>22338.0103752574</v>
      </c>
      <c r="AG3255" s="45">
        <v>21019.953578511599</v>
      </c>
      <c r="AH3255" s="140">
        <v>1.0052585812187</v>
      </c>
      <c r="AI3255" s="44">
        <v>22782.084771622001</v>
      </c>
      <c r="AJ3255" s="45">
        <v>21163.529583306401</v>
      </c>
      <c r="AK3255" s="46">
        <v>1.0121249622664901</v>
      </c>
    </row>
    <row r="3256" spans="1:37" x14ac:dyDescent="0.2">
      <c r="A3256" s="35" t="s">
        <v>3985</v>
      </c>
      <c r="B3256" s="35" t="s">
        <v>10051</v>
      </c>
      <c r="C3256" s="85" t="s">
        <v>966</v>
      </c>
      <c r="D3256" s="85" t="s">
        <v>13417</v>
      </c>
      <c r="E3256" s="85" t="s">
        <v>12904</v>
      </c>
      <c r="F3256" s="85" t="s">
        <v>256</v>
      </c>
      <c r="G3256" s="85" t="s">
        <v>256</v>
      </c>
      <c r="H3256" s="840">
        <v>1.0314844718695899</v>
      </c>
      <c r="I3256" s="840">
        <v>1.0568806664482</v>
      </c>
      <c r="J3256" s="86">
        <v>9633.8333333333303</v>
      </c>
      <c r="K3256" s="44">
        <v>9937.1494879129496</v>
      </c>
      <c r="L3256" s="45">
        <v>9349.53758196122</v>
      </c>
      <c r="M3256" s="46">
        <v>0.97048986197545695</v>
      </c>
      <c r="N3256" s="139">
        <v>10181.812193784201</v>
      </c>
      <c r="O3256" s="45">
        <v>9457.3295178084609</v>
      </c>
      <c r="P3256" s="99">
        <v>0.98167875554643802</v>
      </c>
      <c r="Q3256" s="86">
        <v>9678.4977847902592</v>
      </c>
      <c r="R3256" s="44">
        <v>9983.22017603534</v>
      </c>
      <c r="S3256" s="45">
        <v>9393.3644792932391</v>
      </c>
      <c r="T3256" s="140">
        <v>0.97053950810991496</v>
      </c>
      <c r="U3256" s="44">
        <v>10229.017189006499</v>
      </c>
      <c r="V3256" s="45">
        <v>9501.5921257176506</v>
      </c>
      <c r="W3256" s="99">
        <v>0.98172178544581401</v>
      </c>
      <c r="X3256" s="86">
        <v>9722.2963680199991</v>
      </c>
      <c r="Y3256" s="44">
        <v>10028.397734526699</v>
      </c>
      <c r="Z3256" s="45">
        <v>9436.3348090579802</v>
      </c>
      <c r="AA3256" s="46">
        <v>0.97058703539395896</v>
      </c>
      <c r="AB3256" s="139">
        <v>10275.307064839901</v>
      </c>
      <c r="AC3256" s="45">
        <v>9544.9975272654592</v>
      </c>
      <c r="AD3256" s="99">
        <v>0.98176368688597704</v>
      </c>
      <c r="AE3256" s="142">
        <v>9770.9014171839499</v>
      </c>
      <c r="AF3256" s="44">
        <v>10078.533087993799</v>
      </c>
      <c r="AG3256" s="45">
        <v>9483.8481176361693</v>
      </c>
      <c r="AH3256" s="140">
        <v>0.97062161541790404</v>
      </c>
      <c r="AI3256" s="44">
        <v>10326.676801592999</v>
      </c>
      <c r="AJ3256" s="45">
        <v>9593.0171526702197</v>
      </c>
      <c r="AK3256" s="46">
        <v>0.98179448784521695</v>
      </c>
    </row>
    <row r="3257" spans="1:37" x14ac:dyDescent="0.2">
      <c r="A3257" s="35" t="s">
        <v>3984</v>
      </c>
      <c r="B3257" s="35" t="s">
        <v>10050</v>
      </c>
      <c r="C3257" s="85" t="s">
        <v>966</v>
      </c>
      <c r="D3257" s="85" t="s">
        <v>13417</v>
      </c>
      <c r="E3257" s="85" t="s">
        <v>12904</v>
      </c>
      <c r="F3257" s="85" t="s">
        <v>256</v>
      </c>
      <c r="G3257" s="85" t="s">
        <v>256</v>
      </c>
      <c r="H3257" s="840">
        <v>1.0314844718695899</v>
      </c>
      <c r="I3257" s="840">
        <v>1.0568806664482</v>
      </c>
      <c r="J3257" s="86">
        <v>6486</v>
      </c>
      <c r="K3257" s="44">
        <v>6690.20828454614</v>
      </c>
      <c r="L3257" s="45">
        <v>6294.59724477281</v>
      </c>
      <c r="M3257" s="46">
        <v>0.97048986197545695</v>
      </c>
      <c r="N3257" s="139">
        <v>6854.9280025830103</v>
      </c>
      <c r="O3257" s="45">
        <v>6367.1684084742001</v>
      </c>
      <c r="P3257" s="99">
        <v>0.98167875554643802</v>
      </c>
      <c r="Q3257" s="86">
        <v>6538.4109580186796</v>
      </c>
      <c r="R3257" s="44">
        <v>6744.2693738982198</v>
      </c>
      <c r="S3257" s="45">
        <v>6345.7861550159296</v>
      </c>
      <c r="T3257" s="140">
        <v>0.97053950810991496</v>
      </c>
      <c r="U3257" s="44">
        <v>6910.32013082298</v>
      </c>
      <c r="V3257" s="45">
        <v>6418.9004796845802</v>
      </c>
      <c r="W3257" s="99">
        <v>0.98172178544581401</v>
      </c>
      <c r="X3257" s="86">
        <v>6589.4471258004196</v>
      </c>
      <c r="Y3257" s="44">
        <v>6796.9123884688097</v>
      </c>
      <c r="Z3257" s="45">
        <v>6395.6319507158796</v>
      </c>
      <c r="AA3257" s="46">
        <v>0.97058703539395896</v>
      </c>
      <c r="AB3257" s="139">
        <v>6964.2592698411099</v>
      </c>
      <c r="AC3257" s="45">
        <v>6469.2799047660301</v>
      </c>
      <c r="AD3257" s="99">
        <v>0.98176368688597704</v>
      </c>
      <c r="AE3257" s="142">
        <v>6639.0738022279302</v>
      </c>
      <c r="AF3257" s="44">
        <v>6848.1015345942797</v>
      </c>
      <c r="AG3257" s="45">
        <v>6444.0285387971599</v>
      </c>
      <c r="AH3257" s="140">
        <v>0.97062161541790404</v>
      </c>
      <c r="AI3257" s="44">
        <v>7016.7087446974201</v>
      </c>
      <c r="AJ3257" s="45">
        <v>6518.2060634249701</v>
      </c>
      <c r="AK3257" s="46">
        <v>0.98179448784521695</v>
      </c>
    </row>
    <row r="3258" spans="1:37" x14ac:dyDescent="0.2">
      <c r="A3258" s="35" t="s">
        <v>3983</v>
      </c>
      <c r="B3258" s="35" t="s">
        <v>10049</v>
      </c>
      <c r="C3258" s="85" t="s">
        <v>966</v>
      </c>
      <c r="D3258" s="85" t="s">
        <v>13417</v>
      </c>
      <c r="E3258" s="85" t="s">
        <v>12904</v>
      </c>
      <c r="F3258" s="85" t="s">
        <v>253</v>
      </c>
      <c r="G3258" s="85" t="s">
        <v>253</v>
      </c>
      <c r="H3258" s="840">
        <v>1.0682933496121401</v>
      </c>
      <c r="I3258" s="840">
        <v>1.0895307703313399</v>
      </c>
      <c r="J3258" s="86">
        <v>11787.666666666701</v>
      </c>
      <c r="K3258" s="44">
        <v>12592.6859074447</v>
      </c>
      <c r="L3258" s="45">
        <v>11848.0445818688</v>
      </c>
      <c r="M3258" s="46">
        <v>1.0051221261093899</v>
      </c>
      <c r="N3258" s="139">
        <v>12843.0255437424</v>
      </c>
      <c r="O3258" s="45">
        <v>11929.1853219364</v>
      </c>
      <c r="P3258" s="99">
        <v>1.0120056546619101</v>
      </c>
      <c r="Q3258" s="86">
        <v>11913.3242784576</v>
      </c>
      <c r="R3258" s="44">
        <v>12726.925098449099</v>
      </c>
      <c r="S3258" s="45">
        <v>11974.9583844071</v>
      </c>
      <c r="T3258" s="140">
        <v>1.0051735438832099</v>
      </c>
      <c r="U3258" s="44">
        <v>12979.933378315</v>
      </c>
      <c r="V3258" s="45">
        <v>12056.880001363599</v>
      </c>
      <c r="W3258" s="99">
        <v>1.0120500138794699</v>
      </c>
      <c r="X3258" s="86">
        <v>12036.2978882484</v>
      </c>
      <c r="Y3258" s="44">
        <v>12858.2969879664</v>
      </c>
      <c r="Z3258" s="45">
        <v>12099.160670005</v>
      </c>
      <c r="AA3258" s="46">
        <v>1.00522276719472</v>
      </c>
      <c r="AB3258" s="139">
        <v>13113.916910120801</v>
      </c>
      <c r="AC3258" s="45">
        <v>12181.8553635427</v>
      </c>
      <c r="AD3258" s="99">
        <v>1.0120932097764399</v>
      </c>
      <c r="AE3258" s="142">
        <v>12154.468225713799</v>
      </c>
      <c r="AF3258" s="44">
        <v>12984.5375736021</v>
      </c>
      <c r="AG3258" s="45">
        <v>12218.3834840488</v>
      </c>
      <c r="AH3258" s="140">
        <v>1.0052585812187</v>
      </c>
      <c r="AI3258" s="44">
        <v>13242.667128929799</v>
      </c>
      <c r="AJ3258" s="45">
        <v>12301.840694319901</v>
      </c>
      <c r="AK3258" s="46">
        <v>1.0121249622664901</v>
      </c>
    </row>
    <row r="3259" spans="1:37" x14ac:dyDescent="0.2">
      <c r="A3259" s="35" t="s">
        <v>3982</v>
      </c>
      <c r="B3259" s="35" t="s">
        <v>10048</v>
      </c>
      <c r="C3259" s="85" t="s">
        <v>966</v>
      </c>
      <c r="D3259" s="85" t="s">
        <v>13417</v>
      </c>
      <c r="E3259" s="85" t="s">
        <v>12904</v>
      </c>
      <c r="F3259" s="85" t="s">
        <v>257</v>
      </c>
      <c r="G3259" s="85" t="s">
        <v>257</v>
      </c>
      <c r="H3259" s="840">
        <v>1.03064652740292</v>
      </c>
      <c r="I3259" s="840">
        <v>1.05674290731845</v>
      </c>
      <c r="J3259" s="86">
        <v>36293.916666666701</v>
      </c>
      <c r="K3259" s="44">
        <v>37406.199178351097</v>
      </c>
      <c r="L3259" s="45">
        <v>35194.264254725698</v>
      </c>
      <c r="M3259" s="46">
        <v>0.96970146754784203</v>
      </c>
      <c r="N3259" s="139">
        <v>38353.339016307</v>
      </c>
      <c r="O3259" s="45">
        <v>35624.322888892901</v>
      </c>
      <c r="P3259" s="99">
        <v>0.98155079861114203</v>
      </c>
      <c r="Q3259" s="86">
        <v>36364.061243280601</v>
      </c>
      <c r="R3259" s="44">
        <v>37478.493442654399</v>
      </c>
      <c r="S3259" s="45">
        <v>35264.087422087097</v>
      </c>
      <c r="T3259" s="140">
        <v>0.96975107335139299</v>
      </c>
      <c r="U3259" s="44">
        <v>38427.463800130601</v>
      </c>
      <c r="V3259" s="45">
        <v>35694.737892026496</v>
      </c>
      <c r="W3259" s="99">
        <v>0.98159382290178598</v>
      </c>
      <c r="X3259" s="86">
        <v>36419.3193462665</v>
      </c>
      <c r="Y3259" s="44">
        <v>37535.4450146077</v>
      </c>
      <c r="Z3259" s="45">
        <v>35319.403531968201</v>
      </c>
      <c r="AA3259" s="46">
        <v>0.96979856202581605</v>
      </c>
      <c r="AB3259" s="139">
        <v>38485.857408532902</v>
      </c>
      <c r="AC3259" s="45">
        <v>35750.5047276037</v>
      </c>
      <c r="AD3259" s="99">
        <v>0.98163571888030499</v>
      </c>
      <c r="AE3259" s="142">
        <v>36487.936474465503</v>
      </c>
      <c r="AF3259" s="44">
        <v>37606.165019506399</v>
      </c>
      <c r="AG3259" s="45">
        <v>35387.209052935301</v>
      </c>
      <c r="AH3259" s="140">
        <v>0.96983311395807403</v>
      </c>
      <c r="AI3259" s="44">
        <v>38558.368072077697</v>
      </c>
      <c r="AJ3259" s="45">
        <v>35818.985468525003</v>
      </c>
      <c r="AK3259" s="46">
        <v>0.98166651582479303</v>
      </c>
    </row>
    <row r="3260" spans="1:37" x14ac:dyDescent="0.2">
      <c r="A3260" s="35" t="s">
        <v>3981</v>
      </c>
      <c r="B3260" s="35" t="s">
        <v>10047</v>
      </c>
      <c r="C3260" s="85" t="s">
        <v>966</v>
      </c>
      <c r="D3260" s="85" t="s">
        <v>13417</v>
      </c>
      <c r="E3260" s="85" t="s">
        <v>12904</v>
      </c>
      <c r="F3260" s="85" t="s">
        <v>254</v>
      </c>
      <c r="G3260" s="85" t="s">
        <v>254</v>
      </c>
      <c r="H3260" s="840">
        <v>1.1009770481186201</v>
      </c>
      <c r="I3260" s="840">
        <v>1.1187832370876301</v>
      </c>
      <c r="J3260" s="86">
        <v>17044</v>
      </c>
      <c r="K3260" s="44">
        <v>18765.052808133802</v>
      </c>
      <c r="L3260" s="45">
        <v>17655.421876317399</v>
      </c>
      <c r="M3260" s="46">
        <v>1.03587314458562</v>
      </c>
      <c r="N3260" s="139">
        <v>19068.5414929215</v>
      </c>
      <c r="O3260" s="45">
        <v>17711.727233846901</v>
      </c>
      <c r="P3260" s="99">
        <v>1.03917667412854</v>
      </c>
      <c r="Q3260" s="86">
        <v>17102.6810324293</v>
      </c>
      <c r="R3260" s="44">
        <v>18829.659277998398</v>
      </c>
      <c r="S3260" s="45">
        <v>17717.1142677719</v>
      </c>
      <c r="T3260" s="140">
        <v>1.03592613545079</v>
      </c>
      <c r="U3260" s="44">
        <v>19134.1928483384</v>
      </c>
      <c r="V3260" s="45">
        <v>17773.486224573699</v>
      </c>
      <c r="W3260" s="99">
        <v>1.0392222243326901</v>
      </c>
      <c r="X3260" s="86">
        <v>17159.000117601099</v>
      </c>
      <c r="Y3260" s="44">
        <v>18891.665298143598</v>
      </c>
      <c r="Z3260" s="45">
        <v>17776.3271434864</v>
      </c>
      <c r="AA3260" s="46">
        <v>1.03597686471557</v>
      </c>
      <c r="AB3260" s="139">
        <v>19197.2016967567</v>
      </c>
      <c r="AC3260" s="45">
        <v>17832.775368140701</v>
      </c>
      <c r="AD3260" s="99">
        <v>1.0392665799826299</v>
      </c>
      <c r="AE3260" s="142">
        <v>17217.429834340899</v>
      </c>
      <c r="AF3260" s="44">
        <v>18955.995075202201</v>
      </c>
      <c r="AG3260" s="45">
        <v>17837.494468916098</v>
      </c>
      <c r="AH3260" s="140">
        <v>1.03601377444492</v>
      </c>
      <c r="AI3260" s="44">
        <v>19262.571884392899</v>
      </c>
      <c r="AJ3260" s="45">
        <v>17894.0607943709</v>
      </c>
      <c r="AK3260" s="46">
        <v>1.03929918498523</v>
      </c>
    </row>
    <row r="3261" spans="1:37" x14ac:dyDescent="0.2">
      <c r="A3261" s="35" t="s">
        <v>3980</v>
      </c>
      <c r="B3261" s="35" t="s">
        <v>10046</v>
      </c>
      <c r="C3261" s="85" t="s">
        <v>966</v>
      </c>
      <c r="D3261" s="85" t="s">
        <v>13417</v>
      </c>
      <c r="E3261" s="85" t="s">
        <v>12904</v>
      </c>
      <c r="F3261" s="85" t="s">
        <v>254</v>
      </c>
      <c r="G3261" s="85" t="s">
        <v>254</v>
      </c>
      <c r="H3261" s="840">
        <v>1.1009770481186201</v>
      </c>
      <c r="I3261" s="840">
        <v>1.1187832370876301</v>
      </c>
      <c r="J3261" s="86">
        <v>19675.333333333299</v>
      </c>
      <c r="K3261" s="44">
        <v>21662.090414083301</v>
      </c>
      <c r="L3261" s="45">
        <v>20381.1494107703</v>
      </c>
      <c r="M3261" s="46">
        <v>1.03587314458562</v>
      </c>
      <c r="N3261" s="139">
        <v>22012.4331174447</v>
      </c>
      <c r="O3261" s="45">
        <v>20446.147455703798</v>
      </c>
      <c r="P3261" s="99">
        <v>1.03917667412854</v>
      </c>
      <c r="Q3261" s="86">
        <v>19717.9679511467</v>
      </c>
      <c r="R3261" s="44">
        <v>21709.030149751099</v>
      </c>
      <c r="S3261" s="45">
        <v>20426.358338573798</v>
      </c>
      <c r="T3261" s="140">
        <v>1.03592613545079</v>
      </c>
      <c r="U3261" s="44">
        <v>22060.132013173901</v>
      </c>
      <c r="V3261" s="45">
        <v>20491.350513511301</v>
      </c>
      <c r="W3261" s="99">
        <v>1.0392222243326901</v>
      </c>
      <c r="X3261" s="86">
        <v>19753.168178327502</v>
      </c>
      <c r="Y3261" s="44">
        <v>21747.784791965802</v>
      </c>
      <c r="Z3261" s="45">
        <v>20463.8252375831</v>
      </c>
      <c r="AA3261" s="46">
        <v>1.03597686471557</v>
      </c>
      <c r="AB3261" s="139">
        <v>22099.513437285499</v>
      </c>
      <c r="AC3261" s="45">
        <v>20528.807536511998</v>
      </c>
      <c r="AD3261" s="99">
        <v>1.0392665799826299</v>
      </c>
      <c r="AE3261" s="142">
        <v>19795.402863802101</v>
      </c>
      <c r="AF3261" s="44">
        <v>21794.2842113078</v>
      </c>
      <c r="AG3261" s="45">
        <v>20508.310037585401</v>
      </c>
      <c r="AH3261" s="140">
        <v>1.03601377444492</v>
      </c>
      <c r="AI3261" s="44">
        <v>22146.764895418099</v>
      </c>
      <c r="AJ3261" s="45">
        <v>20573.346062803801</v>
      </c>
      <c r="AK3261" s="46">
        <v>1.03929918498523</v>
      </c>
    </row>
    <row r="3262" spans="1:37" x14ac:dyDescent="0.2">
      <c r="A3262" s="35" t="s">
        <v>3979</v>
      </c>
      <c r="B3262" s="35" t="s">
        <v>10045</v>
      </c>
      <c r="C3262" s="85" t="s">
        <v>966</v>
      </c>
      <c r="D3262" s="85" t="s">
        <v>13417</v>
      </c>
      <c r="E3262" s="85" t="s">
        <v>12904</v>
      </c>
      <c r="F3262" s="85" t="s">
        <v>253</v>
      </c>
      <c r="G3262" s="85" t="s">
        <v>253</v>
      </c>
      <c r="H3262" s="840">
        <v>1.0682933496121401</v>
      </c>
      <c r="I3262" s="840">
        <v>1.0895307703313399</v>
      </c>
      <c r="J3262" s="86">
        <v>4028.3333333333298</v>
      </c>
      <c r="K3262" s="44">
        <v>4303.4417100208902</v>
      </c>
      <c r="L3262" s="45">
        <v>4048.96696467733</v>
      </c>
      <c r="M3262" s="46">
        <v>1.0051221261093899</v>
      </c>
      <c r="N3262" s="139">
        <v>4388.9931198181002</v>
      </c>
      <c r="O3262" s="45">
        <v>4076.6961121964</v>
      </c>
      <c r="P3262" s="99">
        <v>1.0120056546619101</v>
      </c>
      <c r="Q3262" s="86">
        <v>4067.2189523919701</v>
      </c>
      <c r="R3262" s="44">
        <v>4344.98295825678</v>
      </c>
      <c r="S3262" s="45">
        <v>4088.2608881248102</v>
      </c>
      <c r="T3262" s="140">
        <v>1.0051735438832099</v>
      </c>
      <c r="U3262" s="44">
        <v>4431.3601983058697</v>
      </c>
      <c r="V3262" s="45">
        <v>4116.2289972191402</v>
      </c>
      <c r="W3262" s="99">
        <v>1.0120500138794699</v>
      </c>
      <c r="X3262" s="86">
        <v>4105.6597906021798</v>
      </c>
      <c r="Y3262" s="44">
        <v>4386.0490500702599</v>
      </c>
      <c r="Z3262" s="45">
        <v>4127.1026958692</v>
      </c>
      <c r="AA3262" s="46">
        <v>1.00522276719472</v>
      </c>
      <c r="AB3262" s="139">
        <v>4473.2426743732103</v>
      </c>
      <c r="AC3262" s="45">
        <v>4155.3103957206304</v>
      </c>
      <c r="AD3262" s="99">
        <v>1.0120932097764399</v>
      </c>
      <c r="AE3262" s="142">
        <v>4139.7243029736301</v>
      </c>
      <c r="AF3262" s="44">
        <v>4422.4399420944701</v>
      </c>
      <c r="AG3262" s="45">
        <v>4161.4933794438302</v>
      </c>
      <c r="AH3262" s="140">
        <v>1.0052585812187</v>
      </c>
      <c r="AI3262" s="44">
        <v>4510.35700877825</v>
      </c>
      <c r="AJ3262" s="45">
        <v>4189.9183039408699</v>
      </c>
      <c r="AK3262" s="46">
        <v>1.0121249622664901</v>
      </c>
    </row>
    <row r="3263" spans="1:37" x14ac:dyDescent="0.2">
      <c r="A3263" s="35" t="s">
        <v>3978</v>
      </c>
      <c r="B3263" s="35" t="s">
        <v>10044</v>
      </c>
      <c r="C3263" s="85" t="s">
        <v>966</v>
      </c>
      <c r="D3263" s="85" t="s">
        <v>13417</v>
      </c>
      <c r="E3263" s="85" t="s">
        <v>12904</v>
      </c>
      <c r="F3263" s="85" t="s">
        <v>253</v>
      </c>
      <c r="G3263" s="85" t="s">
        <v>253</v>
      </c>
      <c r="H3263" s="840">
        <v>1.0682933496121401</v>
      </c>
      <c r="I3263" s="840">
        <v>1.0895307703313399</v>
      </c>
      <c r="J3263" s="86">
        <v>15849.333333333299</v>
      </c>
      <c r="K3263" s="44">
        <v>16931.737395785902</v>
      </c>
      <c r="L3263" s="45">
        <v>15930.5156174164</v>
      </c>
      <c r="M3263" s="46">
        <v>1.0051221261093899</v>
      </c>
      <c r="N3263" s="139">
        <v>17268.336355904899</v>
      </c>
      <c r="O3263" s="45">
        <v>16039.614955954899</v>
      </c>
      <c r="P3263" s="99">
        <v>1.0120056546619101</v>
      </c>
      <c r="Q3263" s="86">
        <v>15983.420182984501</v>
      </c>
      <c r="R3263" s="44">
        <v>17074.981485538701</v>
      </c>
      <c r="S3263" s="45">
        <v>16066.111108704999</v>
      </c>
      <c r="T3263" s="140">
        <v>1.0051735438832099</v>
      </c>
      <c r="U3263" s="44">
        <v>17414.428104496699</v>
      </c>
      <c r="V3263" s="45">
        <v>16176.0206180309</v>
      </c>
      <c r="W3263" s="99">
        <v>1.0120500138794699</v>
      </c>
      <c r="X3263" s="86">
        <v>16109.4570562393</v>
      </c>
      <c r="Y3263" s="44">
        <v>17209.625839042699</v>
      </c>
      <c r="Z3263" s="45">
        <v>16193.593000077301</v>
      </c>
      <c r="AA3263" s="46">
        <v>1.00522276719472</v>
      </c>
      <c r="AB3263" s="139">
        <v>17551.749156104099</v>
      </c>
      <c r="AC3263" s="45">
        <v>16304.272099805001</v>
      </c>
      <c r="AD3263" s="99">
        <v>1.0120932097764399</v>
      </c>
      <c r="AE3263" s="142">
        <v>16236.315871765401</v>
      </c>
      <c r="AF3263" s="44">
        <v>17345.148268008899</v>
      </c>
      <c r="AG3263" s="45">
        <v>16321.6958574694</v>
      </c>
      <c r="AH3263" s="140">
        <v>1.0052585812187</v>
      </c>
      <c r="AI3263" s="44">
        <v>17689.965739107502</v>
      </c>
      <c r="AJ3263" s="45">
        <v>16433.1805890574</v>
      </c>
      <c r="AK3263" s="46">
        <v>1.0121249622664901</v>
      </c>
    </row>
    <row r="3264" spans="1:37" x14ac:dyDescent="0.2">
      <c r="A3264" s="35" t="s">
        <v>3977</v>
      </c>
      <c r="B3264" s="35" t="s">
        <v>10043</v>
      </c>
      <c r="C3264" s="85" t="s">
        <v>966</v>
      </c>
      <c r="D3264" s="85" t="s">
        <v>13417</v>
      </c>
      <c r="E3264" s="85" t="s">
        <v>12904</v>
      </c>
      <c r="F3264" s="85" t="s">
        <v>253</v>
      </c>
      <c r="G3264" s="85" t="s">
        <v>253</v>
      </c>
      <c r="H3264" s="840">
        <v>1.0682933496121401</v>
      </c>
      <c r="I3264" s="840">
        <v>1.0895307703313399</v>
      </c>
      <c r="J3264" s="86">
        <v>13356</v>
      </c>
      <c r="K3264" s="44">
        <v>14268.125977419701</v>
      </c>
      <c r="L3264" s="45">
        <v>13424.411116317</v>
      </c>
      <c r="M3264" s="46">
        <v>1.0051221261093899</v>
      </c>
      <c r="N3264" s="139">
        <v>14551.7729685454</v>
      </c>
      <c r="O3264" s="45">
        <v>13516.347523664501</v>
      </c>
      <c r="P3264" s="99">
        <v>1.0120056546619101</v>
      </c>
      <c r="Q3264" s="86">
        <v>13506.9288545088</v>
      </c>
      <c r="R3264" s="44">
        <v>14429.3622689561</v>
      </c>
      <c r="S3264" s="45">
        <v>13576.8075436651</v>
      </c>
      <c r="T3264" s="140">
        <v>1.0051735438832099</v>
      </c>
      <c r="U3264" s="44">
        <v>14716.214599663699</v>
      </c>
      <c r="V3264" s="45">
        <v>13669.6875346747</v>
      </c>
      <c r="W3264" s="99">
        <v>1.0120500138794699</v>
      </c>
      <c r="X3264" s="86">
        <v>13651.598601236299</v>
      </c>
      <c r="Y3264" s="44">
        <v>14583.9119972751</v>
      </c>
      <c r="Z3264" s="45">
        <v>13722.8977225663</v>
      </c>
      <c r="AA3264" s="46">
        <v>1.00522276719472</v>
      </c>
      <c r="AB3264" s="139">
        <v>14873.836740259299</v>
      </c>
      <c r="AC3264" s="45">
        <v>13816.6902469048</v>
      </c>
      <c r="AD3264" s="99">
        <v>1.0120932097764399</v>
      </c>
      <c r="AE3264" s="142">
        <v>13795.590007958501</v>
      </c>
      <c r="AF3264" s="44">
        <v>14737.7370594777</v>
      </c>
      <c r="AG3264" s="45">
        <v>13868.135238475201</v>
      </c>
      <c r="AH3264" s="140">
        <v>1.0052585812187</v>
      </c>
      <c r="AI3264" s="44">
        <v>15030.719808546401</v>
      </c>
      <c r="AJ3264" s="45">
        <v>13962.861016249</v>
      </c>
      <c r="AK3264" s="46">
        <v>1.0121249622664901</v>
      </c>
    </row>
    <row r="3265" spans="1:37" x14ac:dyDescent="0.2">
      <c r="A3265" s="35" t="s">
        <v>3976</v>
      </c>
      <c r="B3265" s="35" t="s">
        <v>10042</v>
      </c>
      <c r="C3265" s="85" t="s">
        <v>966</v>
      </c>
      <c r="D3265" s="85" t="s">
        <v>13417</v>
      </c>
      <c r="E3265" s="85" t="s">
        <v>12904</v>
      </c>
      <c r="F3265" s="85" t="s">
        <v>255</v>
      </c>
      <c r="G3265" s="85" t="s">
        <v>255</v>
      </c>
      <c r="H3265" s="840">
        <v>1.0353236842449201</v>
      </c>
      <c r="I3265" s="840">
        <v>1.0635370812492899</v>
      </c>
      <c r="J3265" s="86">
        <v>6823.5833333333303</v>
      </c>
      <c r="K3265" s="44">
        <v>7064.6174364189301</v>
      </c>
      <c r="L3265" s="45">
        <v>6646.86651884611</v>
      </c>
      <c r="M3265" s="46">
        <v>0.97410205080606804</v>
      </c>
      <c r="N3265" s="139">
        <v>7257.1339019946199</v>
      </c>
      <c r="O3265" s="45">
        <v>6740.7555118647197</v>
      </c>
      <c r="P3265" s="99">
        <v>0.98786153587895698</v>
      </c>
      <c r="Q3265" s="86">
        <v>6863.6365016575301</v>
      </c>
      <c r="R3265" s="44">
        <v>7106.0854302140096</v>
      </c>
      <c r="S3265" s="45">
        <v>6686.2244135643296</v>
      </c>
      <c r="T3265" s="140">
        <v>0.97415188172474598</v>
      </c>
      <c r="U3265" s="44">
        <v>7299.7319317289202</v>
      </c>
      <c r="V3265" s="45">
        <v>6780.6196979420201</v>
      </c>
      <c r="W3265" s="99">
        <v>0.98790483678798202</v>
      </c>
      <c r="X3265" s="86">
        <v>6901.5909833839996</v>
      </c>
      <c r="Y3265" s="44">
        <v>7145.3806040686704</v>
      </c>
      <c r="Z3265" s="45">
        <v>6723.5270781093704</v>
      </c>
      <c r="AA3265" s="46">
        <v>0.97419958590659295</v>
      </c>
      <c r="AB3265" s="139">
        <v>7340.09793044462</v>
      </c>
      <c r="AC3265" s="45">
        <v>6818.4061219655696</v>
      </c>
      <c r="AD3265" s="99">
        <v>0.98794700213056696</v>
      </c>
      <c r="AE3265" s="142">
        <v>6938.7791114848196</v>
      </c>
      <c r="AF3265" s="44">
        <v>7183.88235386418</v>
      </c>
      <c r="AG3265" s="45">
        <v>6759.9965733283798</v>
      </c>
      <c r="AH3265" s="140">
        <v>0.97423429463829903</v>
      </c>
      <c r="AI3265" s="44">
        <v>7379.6488836620902</v>
      </c>
      <c r="AJ3265" s="45">
        <v>6855.3610887418799</v>
      </c>
      <c r="AK3265" s="46">
        <v>0.98797799707950396</v>
      </c>
    </row>
    <row r="3266" spans="1:37" x14ac:dyDescent="0.2">
      <c r="A3266" s="35" t="s">
        <v>3975</v>
      </c>
      <c r="B3266" s="35" t="s">
        <v>10041</v>
      </c>
      <c r="C3266" s="85" t="s">
        <v>966</v>
      </c>
      <c r="D3266" s="85" t="s">
        <v>13417</v>
      </c>
      <c r="E3266" s="85" t="s">
        <v>12904</v>
      </c>
      <c r="F3266" s="85" t="s">
        <v>255</v>
      </c>
      <c r="G3266" s="85" t="s">
        <v>255</v>
      </c>
      <c r="H3266" s="840">
        <v>1.0353236842449201</v>
      </c>
      <c r="I3266" s="840">
        <v>1.0635370812492899</v>
      </c>
      <c r="J3266" s="86">
        <v>13083.5</v>
      </c>
      <c r="K3266" s="44">
        <v>13545.6574228185</v>
      </c>
      <c r="L3266" s="45">
        <v>12744.6641817212</v>
      </c>
      <c r="M3266" s="46">
        <v>0.97410205080606804</v>
      </c>
      <c r="N3266" s="139">
        <v>13914.7874025251</v>
      </c>
      <c r="O3266" s="45">
        <v>12924.6864046723</v>
      </c>
      <c r="P3266" s="99">
        <v>0.98786153587895698</v>
      </c>
      <c r="Q3266" s="86">
        <v>13165.6817197492</v>
      </c>
      <c r="R3266" s="44">
        <v>13630.7421036868</v>
      </c>
      <c r="S3266" s="45">
        <v>12825.3736214828</v>
      </c>
      <c r="T3266" s="140">
        <v>0.97415188172474598</v>
      </c>
      <c r="U3266" s="44">
        <v>14002.1907088792</v>
      </c>
      <c r="V3266" s="45">
        <v>13006.4406505513</v>
      </c>
      <c r="W3266" s="99">
        <v>0.98790483678798202</v>
      </c>
      <c r="X3266" s="86">
        <v>13247.100620949501</v>
      </c>
      <c r="Y3266" s="44">
        <v>13715.037020444601</v>
      </c>
      <c r="Z3266" s="45">
        <v>12905.319939392</v>
      </c>
      <c r="AA3266" s="46">
        <v>0.97419958590659295</v>
      </c>
      <c r="AB3266" s="139">
        <v>14088.7827294202</v>
      </c>
      <c r="AC3266" s="45">
        <v>13087.433345388999</v>
      </c>
      <c r="AD3266" s="99">
        <v>0.98794700213056696</v>
      </c>
      <c r="AE3266" s="142">
        <v>13330.270570213001</v>
      </c>
      <c r="AF3266" s="44">
        <v>13801.144838734601</v>
      </c>
      <c r="AG3266" s="45">
        <v>12986.806746309199</v>
      </c>
      <c r="AH3266" s="140">
        <v>0.97423429463829903</v>
      </c>
      <c r="AI3266" s="44">
        <v>14177.237054507599</v>
      </c>
      <c r="AJ3266" s="45">
        <v>13170.0140184869</v>
      </c>
      <c r="AK3266" s="46">
        <v>0.98797799707950396</v>
      </c>
    </row>
    <row r="3267" spans="1:37" x14ac:dyDescent="0.2">
      <c r="A3267" s="35" t="s">
        <v>3974</v>
      </c>
      <c r="B3267" s="35" t="s">
        <v>10040</v>
      </c>
      <c r="C3267" s="85" t="s">
        <v>966</v>
      </c>
      <c r="D3267" s="85" t="s">
        <v>13417</v>
      </c>
      <c r="E3267" s="85" t="s">
        <v>12904</v>
      </c>
      <c r="F3267" s="85" t="s">
        <v>254</v>
      </c>
      <c r="G3267" s="85" t="s">
        <v>254</v>
      </c>
      <c r="H3267" s="840">
        <v>1.1009770481186201</v>
      </c>
      <c r="I3267" s="840">
        <v>1.1187832370876301</v>
      </c>
      <c r="J3267" s="86">
        <v>7321.0833333333303</v>
      </c>
      <c r="K3267" s="44">
        <v>8060.3447173637896</v>
      </c>
      <c r="L3267" s="45">
        <v>7583.7136142733998</v>
      </c>
      <c r="M3267" s="46">
        <v>1.03587314458562</v>
      </c>
      <c r="N3267" s="139">
        <v>8190.7053106549301</v>
      </c>
      <c r="O3267" s="45">
        <v>7607.8990293512397</v>
      </c>
      <c r="P3267" s="99">
        <v>1.03917667412854</v>
      </c>
      <c r="Q3267" s="86">
        <v>7349.1983167160397</v>
      </c>
      <c r="R3267" s="44">
        <v>8091.2986687763896</v>
      </c>
      <c r="S3267" s="45">
        <v>7613.2266108970698</v>
      </c>
      <c r="T3267" s="140">
        <v>1.03592613545079</v>
      </c>
      <c r="U3267" s="44">
        <v>8222.1598827745001</v>
      </c>
      <c r="V3267" s="45">
        <v>7637.4502217597001</v>
      </c>
      <c r="W3267" s="99">
        <v>1.0392222243326901</v>
      </c>
      <c r="X3267" s="86">
        <v>7380.1860457316898</v>
      </c>
      <c r="Y3267" s="44">
        <v>8125.41544719594</v>
      </c>
      <c r="Z3267" s="45">
        <v>7645.7020006747098</v>
      </c>
      <c r="AA3267" s="46">
        <v>1.03597686471557</v>
      </c>
      <c r="AB3267" s="139">
        <v>8256.8284345526208</v>
      </c>
      <c r="AC3267" s="45">
        <v>7669.9807113830702</v>
      </c>
      <c r="AD3267" s="99">
        <v>1.0392665799826299</v>
      </c>
      <c r="AE3267" s="142">
        <v>7407.4498070382697</v>
      </c>
      <c r="AF3267" s="44">
        <v>8155.4322226398599</v>
      </c>
      <c r="AG3267" s="45">
        <v>7674.2200336010101</v>
      </c>
      <c r="AH3267" s="140">
        <v>1.03601377444492</v>
      </c>
      <c r="AI3267" s="44">
        <v>8287.3306736823797</v>
      </c>
      <c r="AJ3267" s="45">
        <v>7698.5565472738799</v>
      </c>
      <c r="AK3267" s="46">
        <v>1.03929918498523</v>
      </c>
    </row>
    <row r="3268" spans="1:37" x14ac:dyDescent="0.2">
      <c r="A3268" s="35" t="s">
        <v>3973</v>
      </c>
      <c r="B3268" s="35" t="s">
        <v>10039</v>
      </c>
      <c r="C3268" s="85" t="s">
        <v>966</v>
      </c>
      <c r="D3268" s="85" t="s">
        <v>13417</v>
      </c>
      <c r="E3268" s="85" t="s">
        <v>12904</v>
      </c>
      <c r="F3268" s="85" t="s">
        <v>251</v>
      </c>
      <c r="G3268" s="85" t="s">
        <v>251</v>
      </c>
      <c r="H3268" s="840">
        <v>1.0315530482583599</v>
      </c>
      <c r="I3268" s="840">
        <v>1.0573161188325</v>
      </c>
      <c r="J3268" s="86">
        <v>27794.25</v>
      </c>
      <c r="K3268" s="44">
        <v>28671.243311554801</v>
      </c>
      <c r="L3268" s="45">
        <v>26975.831166572902</v>
      </c>
      <c r="M3268" s="46">
        <v>0.97055438324735799</v>
      </c>
      <c r="N3268" s="139">
        <v>29387.308535860298</v>
      </c>
      <c r="O3268" s="45">
        <v>27296.266634617801</v>
      </c>
      <c r="P3268" s="99">
        <v>0.98208322349471</v>
      </c>
      <c r="Q3268" s="86">
        <v>27960.879332841399</v>
      </c>
      <c r="R3268" s="44">
        <v>28843.130307776599</v>
      </c>
      <c r="S3268" s="45">
        <v>27138.9422378032</v>
      </c>
      <c r="T3268" s="140">
        <v>0.97060403268244999</v>
      </c>
      <c r="U3268" s="44">
        <v>29563.4884153438</v>
      </c>
      <c r="V3268" s="45">
        <v>27461.114156487001</v>
      </c>
      <c r="W3268" s="99">
        <v>0.98212627112311901</v>
      </c>
      <c r="X3268" s="86">
        <v>28120.660740414001</v>
      </c>
      <c r="Y3268" s="44">
        <v>29007.953305813098</v>
      </c>
      <c r="Z3268" s="45">
        <v>27295.3633038261</v>
      </c>
      <c r="AA3268" s="46">
        <v>0.97065156312626</v>
      </c>
      <c r="AB3268" s="139">
        <v>29732.4278730601</v>
      </c>
      <c r="AC3268" s="45">
        <v>27619.218456162002</v>
      </c>
      <c r="AD3268" s="99">
        <v>0.98216818982737097</v>
      </c>
      <c r="AE3268" s="142">
        <v>28286.093953595799</v>
      </c>
      <c r="AF3268" s="44">
        <v>29178.606441153999</v>
      </c>
      <c r="AG3268" s="45">
        <v>27456.919509629701</v>
      </c>
      <c r="AH3268" s="140">
        <v>0.97068614544919596</v>
      </c>
      <c r="AI3268" s="44">
        <v>29907.343075947501</v>
      </c>
      <c r="AJ3268" s="45">
        <v>27782.573293481899</v>
      </c>
      <c r="AK3268" s="46">
        <v>0.98219900347711797</v>
      </c>
    </row>
    <row r="3269" spans="1:37" x14ac:dyDescent="0.2">
      <c r="A3269" s="35" t="s">
        <v>3972</v>
      </c>
      <c r="B3269" s="35" t="s">
        <v>10038</v>
      </c>
      <c r="C3269" s="85" t="s">
        <v>966</v>
      </c>
      <c r="D3269" s="85" t="s">
        <v>13417</v>
      </c>
      <c r="E3269" s="85" t="s">
        <v>12904</v>
      </c>
      <c r="F3269" s="85" t="s">
        <v>252</v>
      </c>
      <c r="G3269" s="85" t="s">
        <v>252</v>
      </c>
      <c r="H3269" s="840">
        <v>1.05189069759614</v>
      </c>
      <c r="I3269" s="840">
        <v>1.0726470825424701</v>
      </c>
      <c r="J3269" s="86">
        <v>10963.166666666701</v>
      </c>
      <c r="K3269" s="44">
        <v>11532.053032862699</v>
      </c>
      <c r="L3269" s="45">
        <v>10850.1299451181</v>
      </c>
      <c r="M3269" s="46">
        <v>0.98968940954877505</v>
      </c>
      <c r="N3269" s="139">
        <v>11759.6087404269</v>
      </c>
      <c r="O3269" s="45">
        <v>10922.858597471701</v>
      </c>
      <c r="P3269" s="99">
        <v>0.99632331876176505</v>
      </c>
      <c r="Q3269" s="86">
        <v>11059.7663452917</v>
      </c>
      <c r="R3269" s="44">
        <v>11633.665336199099</v>
      </c>
      <c r="S3269" s="45">
        <v>10946.293561206099</v>
      </c>
      <c r="T3269" s="140">
        <v>0.98974003785044296</v>
      </c>
      <c r="U3269" s="44">
        <v>11863.2261038786</v>
      </c>
      <c r="V3269" s="45">
        <v>11019.5861099309</v>
      </c>
      <c r="W3269" s="99">
        <v>0.99636699057589995</v>
      </c>
      <c r="X3269" s="86">
        <v>11157.5215454388</v>
      </c>
      <c r="Y3269" s="44">
        <v>11736.493121875499</v>
      </c>
      <c r="Z3269" s="45">
        <v>11043.586574246499</v>
      </c>
      <c r="AA3269" s="46">
        <v>0.98978850538372198</v>
      </c>
      <c r="AB3269" s="139">
        <v>11968.0829341197</v>
      </c>
      <c r="AC3269" s="45">
        <v>11117.460655085601</v>
      </c>
      <c r="AD3269" s="99">
        <v>0.99640951709660597</v>
      </c>
      <c r="AE3269" s="142">
        <v>11252.0836763671</v>
      </c>
      <c r="AF3269" s="44">
        <v>11835.9621477439</v>
      </c>
      <c r="AG3269" s="45">
        <v>11137.579879458301</v>
      </c>
      <c r="AH3269" s="140">
        <v>0.98982376951663298</v>
      </c>
      <c r="AI3269" s="44">
        <v>12069.514727979</v>
      </c>
      <c r="AJ3269" s="45">
        <v>11212.0350074331</v>
      </c>
      <c r="AK3269" s="46">
        <v>0.99644077754077698</v>
      </c>
    </row>
    <row r="3270" spans="1:37" x14ac:dyDescent="0.2">
      <c r="A3270" s="35" t="s">
        <v>3971</v>
      </c>
      <c r="B3270" s="35" t="s">
        <v>8091</v>
      </c>
      <c r="C3270" s="85" t="s">
        <v>966</v>
      </c>
      <c r="D3270" s="85" t="s">
        <v>13417</v>
      </c>
      <c r="E3270" s="85" t="s">
        <v>12904</v>
      </c>
      <c r="F3270" s="85" t="s">
        <v>253</v>
      </c>
      <c r="G3270" s="85" t="s">
        <v>253</v>
      </c>
      <c r="H3270" s="840">
        <v>1.0682933496121401</v>
      </c>
      <c r="I3270" s="840">
        <v>1.0895307703313399</v>
      </c>
      <c r="J3270" s="86">
        <v>8897</v>
      </c>
      <c r="K3270" s="44">
        <v>9504.6059314991708</v>
      </c>
      <c r="L3270" s="45">
        <v>8942.5715559952496</v>
      </c>
      <c r="M3270" s="46">
        <v>1.0051221261093899</v>
      </c>
      <c r="N3270" s="139">
        <v>9693.5552636379707</v>
      </c>
      <c r="O3270" s="45">
        <v>9003.8143095270298</v>
      </c>
      <c r="P3270" s="99">
        <v>1.0120056546619101</v>
      </c>
      <c r="Q3270" s="86">
        <v>8990.5070897373407</v>
      </c>
      <c r="R3270" s="44">
        <v>9604.4989336071594</v>
      </c>
      <c r="S3270" s="45">
        <v>9037.0198726984199</v>
      </c>
      <c r="T3270" s="140">
        <v>1.0051735438832099</v>
      </c>
      <c r="U3270" s="44">
        <v>9795.4341151509307</v>
      </c>
      <c r="V3270" s="45">
        <v>9098.8428249521403</v>
      </c>
      <c r="W3270" s="99">
        <v>1.0120500138794699</v>
      </c>
      <c r="X3270" s="86">
        <v>9085.7691854693294</v>
      </c>
      <c r="Y3270" s="44">
        <v>9706.2667969477498</v>
      </c>
      <c r="Z3270" s="45">
        <v>9133.2220427099492</v>
      </c>
      <c r="AA3270" s="46">
        <v>1.00522276719472</v>
      </c>
      <c r="AB3270" s="139">
        <v>9899.2250996971798</v>
      </c>
      <c r="AC3270" s="45">
        <v>9195.6452982095307</v>
      </c>
      <c r="AD3270" s="99">
        <v>1.0120932097764399</v>
      </c>
      <c r="AE3270" s="142">
        <v>9179.6056808440298</v>
      </c>
      <c r="AF3270" s="44">
        <v>9806.5117009074602</v>
      </c>
      <c r="AG3270" s="45">
        <v>9227.8773828723497</v>
      </c>
      <c r="AH3270" s="140">
        <v>1.0052585812187</v>
      </c>
      <c r="AI3270" s="44">
        <v>10001.462848788</v>
      </c>
      <c r="AJ3270" s="45">
        <v>9290.9080533455508</v>
      </c>
      <c r="AK3270" s="46">
        <v>1.0121249622664901</v>
      </c>
    </row>
    <row r="3271" spans="1:37" x14ac:dyDescent="0.2">
      <c r="A3271" s="35" t="s">
        <v>3970</v>
      </c>
      <c r="B3271" s="35" t="s">
        <v>10037</v>
      </c>
      <c r="C3271" s="85" t="s">
        <v>966</v>
      </c>
      <c r="D3271" s="85" t="s">
        <v>13417</v>
      </c>
      <c r="E3271" s="85" t="s">
        <v>12904</v>
      </c>
      <c r="F3271" s="85" t="s">
        <v>255</v>
      </c>
      <c r="G3271" s="85" t="s">
        <v>255</v>
      </c>
      <c r="H3271" s="840">
        <v>1.0353236842449201</v>
      </c>
      <c r="I3271" s="840">
        <v>1.0635370812492899</v>
      </c>
      <c r="J3271" s="86">
        <v>12691.333333333299</v>
      </c>
      <c r="K3271" s="44">
        <v>13139.637984647101</v>
      </c>
      <c r="L3271" s="45">
        <v>12362.6538274634</v>
      </c>
      <c r="M3271" s="46">
        <v>0.97410205080606804</v>
      </c>
      <c r="N3271" s="139">
        <v>13497.7036104951</v>
      </c>
      <c r="O3271" s="45">
        <v>12537.2800390185</v>
      </c>
      <c r="P3271" s="99">
        <v>0.98786153587895698</v>
      </c>
      <c r="Q3271" s="86">
        <v>12786.3714362766</v>
      </c>
      <c r="R3271" s="44">
        <v>13238.0331835299</v>
      </c>
      <c r="S3271" s="45">
        <v>12455.867795080399</v>
      </c>
      <c r="T3271" s="140">
        <v>0.97415188172474598</v>
      </c>
      <c r="U3271" s="44">
        <v>13598.780157106799</v>
      </c>
      <c r="V3271" s="45">
        <v>12631.718186865301</v>
      </c>
      <c r="W3271" s="99">
        <v>0.98790483678798202</v>
      </c>
      <c r="X3271" s="86">
        <v>12880.857522715</v>
      </c>
      <c r="Y3271" s="44">
        <v>13335.8568666512</v>
      </c>
      <c r="Z3271" s="45">
        <v>12548.5260647508</v>
      </c>
      <c r="AA3271" s="46">
        <v>0.97419958590659295</v>
      </c>
      <c r="AB3271" s="139">
        <v>13699.2696136962</v>
      </c>
      <c r="AC3271" s="45">
        <v>12725.6045744372</v>
      </c>
      <c r="AD3271" s="99">
        <v>0.98794700213056696</v>
      </c>
      <c r="AE3271" s="142">
        <v>12981.2066751973</v>
      </c>
      <c r="AF3271" s="44">
        <v>13439.7507209101</v>
      </c>
      <c r="AG3271" s="45">
        <v>12646.736728764799</v>
      </c>
      <c r="AH3271" s="140">
        <v>0.97423429463829903</v>
      </c>
      <c r="AI3271" s="44">
        <v>13805.994658433099</v>
      </c>
      <c r="AJ3271" s="45">
        <v>12825.1465706365</v>
      </c>
      <c r="AK3271" s="46">
        <v>0.98797799707950396</v>
      </c>
    </row>
    <row r="3272" spans="1:37" x14ac:dyDescent="0.2">
      <c r="A3272" s="35" t="s">
        <v>3969</v>
      </c>
      <c r="B3272" s="35" t="s">
        <v>10036</v>
      </c>
      <c r="C3272" s="85" t="s">
        <v>966</v>
      </c>
      <c r="D3272" s="85" t="s">
        <v>13417</v>
      </c>
      <c r="E3272" s="85" t="s">
        <v>12904</v>
      </c>
      <c r="F3272" s="85" t="s">
        <v>256</v>
      </c>
      <c r="G3272" s="85" t="s">
        <v>256</v>
      </c>
      <c r="H3272" s="840">
        <v>1.0314844718695899</v>
      </c>
      <c r="I3272" s="840">
        <v>1.0568806664482</v>
      </c>
      <c r="J3272" s="86">
        <v>13103.75</v>
      </c>
      <c r="K3272" s="44">
        <v>13516.314648261099</v>
      </c>
      <c r="L3272" s="45">
        <v>12717.0565288609</v>
      </c>
      <c r="M3272" s="46">
        <v>0.97048986197545695</v>
      </c>
      <c r="N3272" s="139">
        <v>13849.1000329706</v>
      </c>
      <c r="O3272" s="45">
        <v>12863.6729929916</v>
      </c>
      <c r="P3272" s="99">
        <v>0.98167875554643802</v>
      </c>
      <c r="Q3272" s="86">
        <v>13193.5364108335</v>
      </c>
      <c r="R3272" s="44">
        <v>13608.927936820801</v>
      </c>
      <c r="S3272" s="45">
        <v>12804.848338400599</v>
      </c>
      <c r="T3272" s="140">
        <v>0.97053950810991496</v>
      </c>
      <c r="U3272" s="44">
        <v>13943.9935546903</v>
      </c>
      <c r="V3272" s="45">
        <v>12952.3821215878</v>
      </c>
      <c r="W3272" s="99">
        <v>0.98172178544581401</v>
      </c>
      <c r="X3272" s="86">
        <v>13278.911040134601</v>
      </c>
      <c r="Y3272" s="44">
        <v>13696.990541236501</v>
      </c>
      <c r="Z3272" s="45">
        <v>12888.3388997044</v>
      </c>
      <c r="AA3272" s="46">
        <v>0.97058703539395896</v>
      </c>
      <c r="AB3272" s="139">
        <v>14034.224349803801</v>
      </c>
      <c r="AC3272" s="45">
        <v>13036.7526605935</v>
      </c>
      <c r="AD3272" s="99">
        <v>0.98176368688597704</v>
      </c>
      <c r="AE3272" s="142">
        <v>13367.3575410254</v>
      </c>
      <c r="AF3272" s="44">
        <v>13788.221733496501</v>
      </c>
      <c r="AG3272" s="45">
        <v>12974.646170338699</v>
      </c>
      <c r="AH3272" s="140">
        <v>0.97062161541790404</v>
      </c>
      <c r="AI3272" s="44">
        <v>14127.701746610201</v>
      </c>
      <c r="AJ3272" s="45">
        <v>13123.997950834901</v>
      </c>
      <c r="AK3272" s="46">
        <v>0.98179448784521794</v>
      </c>
    </row>
    <row r="3273" spans="1:37" x14ac:dyDescent="0.2">
      <c r="A3273" s="35" t="s">
        <v>3968</v>
      </c>
      <c r="B3273" s="35" t="s">
        <v>9747</v>
      </c>
      <c r="C3273" s="85" t="s">
        <v>966</v>
      </c>
      <c r="D3273" s="85" t="s">
        <v>13417</v>
      </c>
      <c r="E3273" s="85" t="s">
        <v>12904</v>
      </c>
      <c r="F3273" s="85" t="s">
        <v>256</v>
      </c>
      <c r="G3273" s="85" t="s">
        <v>256</v>
      </c>
      <c r="H3273" s="840">
        <v>1.0314844718695899</v>
      </c>
      <c r="I3273" s="840">
        <v>1.0568806664482</v>
      </c>
      <c r="J3273" s="86">
        <v>11086.666666666701</v>
      </c>
      <c r="K3273" s="44">
        <v>11435.724511460799</v>
      </c>
      <c r="L3273" s="45">
        <v>10759.497603101199</v>
      </c>
      <c r="M3273" s="46">
        <v>0.97048986197545695</v>
      </c>
      <c r="N3273" s="139">
        <v>11717.283655355701</v>
      </c>
      <c r="O3273" s="45">
        <v>10883.545136491501</v>
      </c>
      <c r="P3273" s="99">
        <v>0.98167875554643802</v>
      </c>
      <c r="Q3273" s="86">
        <v>11146.755925064899</v>
      </c>
      <c r="R3273" s="44">
        <v>11497.7056484247</v>
      </c>
      <c r="S3273" s="45">
        <v>10818.367012533699</v>
      </c>
      <c r="T3273" s="140">
        <v>0.97053950810991496</v>
      </c>
      <c r="U3273" s="44">
        <v>11780.790830817899</v>
      </c>
      <c r="V3273" s="45">
        <v>10943.0131286834</v>
      </c>
      <c r="W3273" s="99">
        <v>0.98172178544581401</v>
      </c>
      <c r="X3273" s="86">
        <v>11204.1107385418</v>
      </c>
      <c r="Y3273" s="44">
        <v>11556.8662479131</v>
      </c>
      <c r="Z3273" s="45">
        <v>10874.564625946899</v>
      </c>
      <c r="AA3273" s="46">
        <v>0.97058703539395896</v>
      </c>
      <c r="AB3273" s="139">
        <v>11841.408024309399</v>
      </c>
      <c r="AC3273" s="45">
        <v>10999.789066949499</v>
      </c>
      <c r="AD3273" s="99">
        <v>0.98176368688597704</v>
      </c>
      <c r="AE3273" s="142">
        <v>11264.8624005034</v>
      </c>
      <c r="AF3273" s="44">
        <v>11619.530643866799</v>
      </c>
      <c r="AG3273" s="45">
        <v>10933.918940637001</v>
      </c>
      <c r="AH3273" s="140">
        <v>0.97062161541790404</v>
      </c>
      <c r="AI3273" s="44">
        <v>11905.615281291201</v>
      </c>
      <c r="AJ3273" s="45">
        <v>11059.779811148999</v>
      </c>
      <c r="AK3273" s="46">
        <v>0.98179448784521695</v>
      </c>
    </row>
    <row r="3274" spans="1:37" x14ac:dyDescent="0.2">
      <c r="A3274" s="35" t="s">
        <v>3967</v>
      </c>
      <c r="B3274" s="35" t="s">
        <v>10035</v>
      </c>
      <c r="C3274" s="85" t="s">
        <v>966</v>
      </c>
      <c r="D3274" s="85" t="s">
        <v>13417</v>
      </c>
      <c r="E3274" s="85" t="s">
        <v>12904</v>
      </c>
      <c r="F3274" s="85" t="s">
        <v>252</v>
      </c>
      <c r="G3274" s="85" t="s">
        <v>252</v>
      </c>
      <c r="H3274" s="840">
        <v>1.05189069759614</v>
      </c>
      <c r="I3274" s="840">
        <v>1.0726470825424701</v>
      </c>
      <c r="J3274" s="86">
        <v>29587.583333333299</v>
      </c>
      <c r="K3274" s="44">
        <v>31122.903672683799</v>
      </c>
      <c r="L3274" s="45">
        <v>29282.5178791418</v>
      </c>
      <c r="M3274" s="46">
        <v>0.98968940954877405</v>
      </c>
      <c r="N3274" s="139">
        <v>31737.034941982402</v>
      </c>
      <c r="O3274" s="45">
        <v>29478.799220806999</v>
      </c>
      <c r="P3274" s="99">
        <v>0.99632331876176505</v>
      </c>
      <c r="Q3274" s="86">
        <v>29831.924481100501</v>
      </c>
      <c r="R3274" s="44">
        <v>31379.923853060001</v>
      </c>
      <c r="S3274" s="45">
        <v>29525.850065075902</v>
      </c>
      <c r="T3274" s="140">
        <v>0.98974003785044196</v>
      </c>
      <c r="U3274" s="44">
        <v>31999.126761279898</v>
      </c>
      <c r="V3274" s="45">
        <v>29723.544818321599</v>
      </c>
      <c r="W3274" s="99">
        <v>0.99636699057589995</v>
      </c>
      <c r="X3274" s="86">
        <v>30062.2485424527</v>
      </c>
      <c r="Y3274" s="44">
        <v>31622.199590628999</v>
      </c>
      <c r="Z3274" s="45">
        <v>29755.2680533083</v>
      </c>
      <c r="AA3274" s="46">
        <v>0.98978850538372298</v>
      </c>
      <c r="AB3274" s="139">
        <v>32246.183193728699</v>
      </c>
      <c r="AC3274" s="45">
        <v>29954.310553023501</v>
      </c>
      <c r="AD3274" s="99">
        <v>0.99640951709660597</v>
      </c>
      <c r="AE3274" s="142">
        <v>30293.599043264599</v>
      </c>
      <c r="AF3274" s="44">
        <v>31865.555030317199</v>
      </c>
      <c r="AG3274" s="45">
        <v>29985.3243972296</v>
      </c>
      <c r="AH3274" s="140">
        <v>0.98982376951663298</v>
      </c>
      <c r="AI3274" s="44">
        <v>32494.340633469299</v>
      </c>
      <c r="AJ3274" s="45">
        <v>30185.777385179099</v>
      </c>
      <c r="AK3274" s="46">
        <v>0.99644077754077698</v>
      </c>
    </row>
    <row r="3275" spans="1:37" x14ac:dyDescent="0.2">
      <c r="A3275" s="35" t="s">
        <v>3966</v>
      </c>
      <c r="B3275" s="35" t="s">
        <v>8679</v>
      </c>
      <c r="C3275" s="85" t="s">
        <v>966</v>
      </c>
      <c r="D3275" s="85" t="s">
        <v>13417</v>
      </c>
      <c r="E3275" s="85" t="s">
        <v>12904</v>
      </c>
      <c r="F3275" s="85" t="s">
        <v>251</v>
      </c>
      <c r="G3275" s="85" t="s">
        <v>251</v>
      </c>
      <c r="H3275" s="840">
        <v>1.0315530482583599</v>
      </c>
      <c r="I3275" s="840">
        <v>1.0573161188325</v>
      </c>
      <c r="J3275" s="86">
        <v>14008.833333333299</v>
      </c>
      <c r="K3275" s="44">
        <v>14450.854727543299</v>
      </c>
      <c r="L3275" s="45">
        <v>13596.334595848401</v>
      </c>
      <c r="M3275" s="46">
        <v>0.97055438324735799</v>
      </c>
      <c r="N3275" s="139">
        <v>14811.7652893714</v>
      </c>
      <c r="O3275" s="45">
        <v>13757.840197400101</v>
      </c>
      <c r="P3275" s="99">
        <v>0.98208322349471</v>
      </c>
      <c r="Q3275" s="86">
        <v>14064.3256818399</v>
      </c>
      <c r="R3275" s="44">
        <v>14508.098028800199</v>
      </c>
      <c r="S3275" s="45">
        <v>13650.8912237532</v>
      </c>
      <c r="T3275" s="140">
        <v>0.97060403268244999</v>
      </c>
      <c r="U3275" s="44">
        <v>14870.4382439193</v>
      </c>
      <c r="V3275" s="45">
        <v>13812.9437377666</v>
      </c>
      <c r="W3275" s="99">
        <v>0.98212627112311901</v>
      </c>
      <c r="X3275" s="86">
        <v>14123.9932678164</v>
      </c>
      <c r="Y3275" s="44">
        <v>14569.6483089965</v>
      </c>
      <c r="Z3275" s="45">
        <v>13709.476142990799</v>
      </c>
      <c r="AA3275" s="46">
        <v>0.97065156312626</v>
      </c>
      <c r="AB3275" s="139">
        <v>14933.525744344101</v>
      </c>
      <c r="AC3275" s="45">
        <v>13872.136900985201</v>
      </c>
      <c r="AD3275" s="99">
        <v>0.98216818982737197</v>
      </c>
      <c r="AE3275" s="142">
        <v>14183.067616108299</v>
      </c>
      <c r="AF3275" s="44">
        <v>14630.5866330509</v>
      </c>
      <c r="AG3275" s="45">
        <v>13767.3072349255</v>
      </c>
      <c r="AH3275" s="140">
        <v>0.97068614544919596</v>
      </c>
      <c r="AI3275" s="44">
        <v>14995.9860050026</v>
      </c>
      <c r="AJ3275" s="45">
        <v>13930.5948787902</v>
      </c>
      <c r="AK3275" s="46">
        <v>0.98219900347711797</v>
      </c>
    </row>
    <row r="3276" spans="1:37" x14ac:dyDescent="0.2">
      <c r="A3276" s="35" t="s">
        <v>3965</v>
      </c>
      <c r="B3276" s="35" t="s">
        <v>10034</v>
      </c>
      <c r="C3276" s="85" t="s">
        <v>966</v>
      </c>
      <c r="D3276" s="85" t="s">
        <v>13417</v>
      </c>
      <c r="E3276" s="85" t="s">
        <v>12904</v>
      </c>
      <c r="F3276" s="85" t="s">
        <v>255</v>
      </c>
      <c r="G3276" s="85" t="s">
        <v>255</v>
      </c>
      <c r="H3276" s="840">
        <v>1.0353236842449201</v>
      </c>
      <c r="I3276" s="840">
        <v>1.0635370812492899</v>
      </c>
      <c r="J3276" s="86">
        <v>14029.25</v>
      </c>
      <c r="K3276" s="44">
        <v>14524.814797193099</v>
      </c>
      <c r="L3276" s="45">
        <v>13665.921196271</v>
      </c>
      <c r="M3276" s="46">
        <v>0.97410205080606804</v>
      </c>
      <c r="N3276" s="139">
        <v>14920.6275971166</v>
      </c>
      <c r="O3276" s="45">
        <v>13858.956452229901</v>
      </c>
      <c r="P3276" s="99">
        <v>0.98786153587895698</v>
      </c>
      <c r="Q3276" s="86">
        <v>14095.628641769399</v>
      </c>
      <c r="R3276" s="44">
        <v>14593.538177144999</v>
      </c>
      <c r="S3276" s="45">
        <v>13731.2831654729</v>
      </c>
      <c r="T3276" s="140">
        <v>0.97415188172474598</v>
      </c>
      <c r="U3276" s="44">
        <v>14991.223744041299</v>
      </c>
      <c r="V3276" s="45">
        <v>13925.139712771201</v>
      </c>
      <c r="W3276" s="99">
        <v>0.98790483678798302</v>
      </c>
      <c r="X3276" s="86">
        <v>14165.952266206999</v>
      </c>
      <c r="Y3276" s="44">
        <v>14666.3458910871</v>
      </c>
      <c r="Z3276" s="45">
        <v>13800.464831711401</v>
      </c>
      <c r="AA3276" s="46">
        <v>0.97419958590659295</v>
      </c>
      <c r="AB3276" s="139">
        <v>15066.015526318501</v>
      </c>
      <c r="AC3276" s="45">
        <v>13995.2100737239</v>
      </c>
      <c r="AD3276" s="99">
        <v>0.98794700213056696</v>
      </c>
      <c r="AE3276" s="142">
        <v>14242.1724967475</v>
      </c>
      <c r="AF3276" s="44">
        <v>14745.258500984401</v>
      </c>
      <c r="AG3276" s="45">
        <v>13875.212876485801</v>
      </c>
      <c r="AH3276" s="140">
        <v>0.97423429463829903</v>
      </c>
      <c r="AI3276" s="44">
        <v>15147.078567839701</v>
      </c>
      <c r="AJ3276" s="45">
        <v>14070.953057397401</v>
      </c>
      <c r="AK3276" s="46">
        <v>0.98797799707950396</v>
      </c>
    </row>
    <row r="3277" spans="1:37" x14ac:dyDescent="0.2">
      <c r="A3277" s="35" t="s">
        <v>3964</v>
      </c>
      <c r="B3277" s="35" t="s">
        <v>9053</v>
      </c>
      <c r="C3277" s="85" t="s">
        <v>966</v>
      </c>
      <c r="D3277" s="85" t="s">
        <v>13417</v>
      </c>
      <c r="E3277" s="85" t="s">
        <v>12904</v>
      </c>
      <c r="F3277" s="85" t="s">
        <v>256</v>
      </c>
      <c r="G3277" s="85" t="s">
        <v>256</v>
      </c>
      <c r="H3277" s="840">
        <v>1.0314844718695899</v>
      </c>
      <c r="I3277" s="840">
        <v>1.0568806664482</v>
      </c>
      <c r="J3277" s="86">
        <v>11080.5</v>
      </c>
      <c r="K3277" s="44">
        <v>11429.363690550899</v>
      </c>
      <c r="L3277" s="45">
        <v>10753.5129156191</v>
      </c>
      <c r="M3277" s="46">
        <v>0.97048986197545695</v>
      </c>
      <c r="N3277" s="139">
        <v>11710.7662245792</v>
      </c>
      <c r="O3277" s="45">
        <v>10877.4914508323</v>
      </c>
      <c r="P3277" s="99">
        <v>0.98167875554643802</v>
      </c>
      <c r="Q3277" s="86">
        <v>11182.938014848</v>
      </c>
      <c r="R3277" s="44">
        <v>11535.026912195801</v>
      </c>
      <c r="S3277" s="45">
        <v>10853.483160154199</v>
      </c>
      <c r="T3277" s="140">
        <v>0.97053950810991496</v>
      </c>
      <c r="U3277" s="44">
        <v>11819.030981981399</v>
      </c>
      <c r="V3277" s="45">
        <v>10978.5338744664</v>
      </c>
      <c r="W3277" s="99">
        <v>0.98172178544581401</v>
      </c>
      <c r="X3277" s="86">
        <v>11287.1759304971</v>
      </c>
      <c r="Y3277" s="44">
        <v>11642.546703567899</v>
      </c>
      <c r="Z3277" s="45">
        <v>10955.186624351199</v>
      </c>
      <c r="AA3277" s="46">
        <v>0.97058703539395896</v>
      </c>
      <c r="AB3277" s="139">
        <v>11929.1980197418</v>
      </c>
      <c r="AC3277" s="45">
        <v>11081.339456055501</v>
      </c>
      <c r="AD3277" s="99">
        <v>0.98176368688597704</v>
      </c>
      <c r="AE3277" s="142">
        <v>11388.6577001193</v>
      </c>
      <c r="AF3277" s="44">
        <v>11747.223573110999</v>
      </c>
      <c r="AG3277" s="45">
        <v>11054.077334331299</v>
      </c>
      <c r="AH3277" s="140">
        <v>0.97062161541790404</v>
      </c>
      <c r="AI3277" s="44">
        <v>12036.452140052401</v>
      </c>
      <c r="AJ3277" s="45">
        <v>11181.321353933101</v>
      </c>
      <c r="AK3277" s="46">
        <v>0.98179448784521695</v>
      </c>
    </row>
    <row r="3278" spans="1:37" x14ac:dyDescent="0.2">
      <c r="A3278" s="35" t="s">
        <v>3963</v>
      </c>
      <c r="B3278" s="35" t="s">
        <v>10033</v>
      </c>
      <c r="C3278" s="85" t="s">
        <v>966</v>
      </c>
      <c r="D3278" s="85" t="s">
        <v>13417</v>
      </c>
      <c r="E3278" s="85" t="s">
        <v>12904</v>
      </c>
      <c r="F3278" s="85" t="s">
        <v>252</v>
      </c>
      <c r="G3278" s="85" t="s">
        <v>252</v>
      </c>
      <c r="H3278" s="840">
        <v>1.05189069759614</v>
      </c>
      <c r="I3278" s="840">
        <v>1.0726470825424701</v>
      </c>
      <c r="J3278" s="86">
        <v>10925.583333333299</v>
      </c>
      <c r="K3278" s="44">
        <v>11492.519474144699</v>
      </c>
      <c r="L3278" s="45">
        <v>10812.934118142601</v>
      </c>
      <c r="M3278" s="46">
        <v>0.98968940954877405</v>
      </c>
      <c r="N3278" s="139">
        <v>11719.295087574699</v>
      </c>
      <c r="O3278" s="45">
        <v>10885.413446074899</v>
      </c>
      <c r="P3278" s="99">
        <v>0.99632331876176505</v>
      </c>
      <c r="Q3278" s="86">
        <v>11013.441085697301</v>
      </c>
      <c r="R3278" s="44">
        <v>11584.936226567999</v>
      </c>
      <c r="S3278" s="45">
        <v>10900.4435970216</v>
      </c>
      <c r="T3278" s="140">
        <v>0.98974003785044196</v>
      </c>
      <c r="U3278" s="44">
        <v>11813.5354493266</v>
      </c>
      <c r="V3278" s="45">
        <v>10973.429150441199</v>
      </c>
      <c r="W3278" s="99">
        <v>0.99636699057589995</v>
      </c>
      <c r="X3278" s="86">
        <v>11100.9382388138</v>
      </c>
      <c r="Y3278" s="44">
        <v>11676.973667997499</v>
      </c>
      <c r="Z3278" s="45">
        <v>10987.581067752501</v>
      </c>
      <c r="AA3278" s="46">
        <v>0.98978850538372298</v>
      </c>
      <c r="AB3278" s="139">
        <v>11907.389015347801</v>
      </c>
      <c r="AC3278" s="45">
        <v>11061.080509855699</v>
      </c>
      <c r="AD3278" s="99">
        <v>0.99640951709660597</v>
      </c>
      <c r="AE3278" s="142">
        <v>11186.370769704799</v>
      </c>
      <c r="AF3278" s="44">
        <v>11766.8393525138</v>
      </c>
      <c r="AG3278" s="45">
        <v>11072.5356824798</v>
      </c>
      <c r="AH3278" s="140">
        <v>0.98982376951663298</v>
      </c>
      <c r="AI3278" s="44">
        <v>11999.0279703622</v>
      </c>
      <c r="AJ3278" s="45">
        <v>11146.555987624</v>
      </c>
      <c r="AK3278" s="46">
        <v>0.99644077754077698</v>
      </c>
    </row>
    <row r="3279" spans="1:37" x14ac:dyDescent="0.2">
      <c r="A3279" s="35" t="s">
        <v>3962</v>
      </c>
      <c r="B3279" s="35" t="s">
        <v>10032</v>
      </c>
      <c r="C3279" s="85" t="s">
        <v>966</v>
      </c>
      <c r="D3279" s="85" t="s">
        <v>13417</v>
      </c>
      <c r="E3279" s="85" t="s">
        <v>12904</v>
      </c>
      <c r="F3279" s="85" t="s">
        <v>251</v>
      </c>
      <c r="G3279" s="85" t="s">
        <v>251</v>
      </c>
      <c r="H3279" s="840">
        <v>1.0315530482583599</v>
      </c>
      <c r="I3279" s="840">
        <v>1.0573161188325</v>
      </c>
      <c r="J3279" s="86">
        <v>20947</v>
      </c>
      <c r="K3279" s="44">
        <v>21607.9417018678</v>
      </c>
      <c r="L3279" s="45">
        <v>20330.2026658824</v>
      </c>
      <c r="M3279" s="46">
        <v>0.97055438324735799</v>
      </c>
      <c r="N3279" s="139">
        <v>22147.600741184498</v>
      </c>
      <c r="O3279" s="45">
        <v>20571.697282543701</v>
      </c>
      <c r="P3279" s="99">
        <v>0.98208322349471</v>
      </c>
      <c r="Q3279" s="86">
        <v>21046.250797053901</v>
      </c>
      <c r="R3279" s="44">
        <v>21710.3241641108</v>
      </c>
      <c r="S3279" s="45">
        <v>20427.5758964667</v>
      </c>
      <c r="T3279" s="140">
        <v>0.97060403268244899</v>
      </c>
      <c r="U3279" s="44">
        <v>22252.540208716498</v>
      </c>
      <c r="V3279" s="45">
        <v>20670.075816432502</v>
      </c>
      <c r="W3279" s="99">
        <v>0.98212627112311901</v>
      </c>
      <c r="X3279" s="86">
        <v>21149.620068628901</v>
      </c>
      <c r="Y3279" s="44">
        <v>21816.9550513002</v>
      </c>
      <c r="Z3279" s="45">
        <v>20528.911779141101</v>
      </c>
      <c r="AA3279" s="46">
        <v>0.97065156312626</v>
      </c>
      <c r="AB3279" s="139">
        <v>22361.834205744701</v>
      </c>
      <c r="AC3279" s="45">
        <v>20772.484058341899</v>
      </c>
      <c r="AD3279" s="99">
        <v>0.98216818982737097</v>
      </c>
      <c r="AE3279" s="142">
        <v>21264.0581486757</v>
      </c>
      <c r="AF3279" s="44">
        <v>21935.004001609301</v>
      </c>
      <c r="AG3279" s="45">
        <v>20640.726640945599</v>
      </c>
      <c r="AH3279" s="140">
        <v>0.97068614544919596</v>
      </c>
      <c r="AI3279" s="44">
        <v>22482.831432386502</v>
      </c>
      <c r="AJ3279" s="45">
        <v>20885.5367235087</v>
      </c>
      <c r="AK3279" s="46">
        <v>0.98219900347711797</v>
      </c>
    </row>
    <row r="3280" spans="1:37" x14ac:dyDescent="0.2">
      <c r="A3280" s="35" t="s">
        <v>3961</v>
      </c>
      <c r="B3280" s="35" t="s">
        <v>10031</v>
      </c>
      <c r="C3280" s="85" t="s">
        <v>966</v>
      </c>
      <c r="D3280" s="85" t="s">
        <v>13417</v>
      </c>
      <c r="E3280" s="85" t="s">
        <v>12904</v>
      </c>
      <c r="F3280" s="85" t="s">
        <v>251</v>
      </c>
      <c r="G3280" s="85" t="s">
        <v>251</v>
      </c>
      <c r="H3280" s="840">
        <v>1.0315530482583599</v>
      </c>
      <c r="I3280" s="840">
        <v>1.0573161188325</v>
      </c>
      <c r="J3280" s="86">
        <v>11963.5</v>
      </c>
      <c r="K3280" s="44">
        <v>12340.9848928388</v>
      </c>
      <c r="L3280" s="45">
        <v>11611.2273639798</v>
      </c>
      <c r="M3280" s="46">
        <v>0.97055438324735799</v>
      </c>
      <c r="N3280" s="139">
        <v>12649.2013876527</v>
      </c>
      <c r="O3280" s="45">
        <v>11749.152644279</v>
      </c>
      <c r="P3280" s="99">
        <v>0.98208322349471</v>
      </c>
      <c r="Q3280" s="86">
        <v>12016.2005126556</v>
      </c>
      <c r="R3280" s="44">
        <v>12395.3482673135</v>
      </c>
      <c r="S3280" s="45">
        <v>11662.9726751044</v>
      </c>
      <c r="T3280" s="140">
        <v>0.97060403268244899</v>
      </c>
      <c r="U3280" s="44">
        <v>12704.9224891541</v>
      </c>
      <c r="V3280" s="45">
        <v>11801.426202562099</v>
      </c>
      <c r="W3280" s="99">
        <v>0.98212627112311901</v>
      </c>
      <c r="X3280" s="86">
        <v>12065.7719528289</v>
      </c>
      <c r="Y3280" s="44">
        <v>12446.483837530801</v>
      </c>
      <c r="Z3280" s="45">
        <v>11711.6604063383</v>
      </c>
      <c r="AA3280" s="46">
        <v>0.97065156312626</v>
      </c>
      <c r="AB3280" s="139">
        <v>12757.3351718831</v>
      </c>
      <c r="AC3280" s="45">
        <v>11850.617397779801</v>
      </c>
      <c r="AD3280" s="99">
        <v>0.98216818982737197</v>
      </c>
      <c r="AE3280" s="142">
        <v>12118.171665023299</v>
      </c>
      <c r="AF3280" s="44">
        <v>12500.536920372801</v>
      </c>
      <c r="AG3280" s="45">
        <v>11762.9413434132</v>
      </c>
      <c r="AH3280" s="140">
        <v>0.97068614544919596</v>
      </c>
      <c r="AI3280" s="44">
        <v>12812.7382322085</v>
      </c>
      <c r="AJ3280" s="45">
        <v>11902.456133350601</v>
      </c>
      <c r="AK3280" s="46">
        <v>0.98219900347711797</v>
      </c>
    </row>
    <row r="3281" spans="1:37" x14ac:dyDescent="0.2">
      <c r="A3281" s="35" t="s">
        <v>3960</v>
      </c>
      <c r="B3281" s="35" t="s">
        <v>10030</v>
      </c>
      <c r="C3281" s="85" t="s">
        <v>966</v>
      </c>
      <c r="D3281" s="85" t="s">
        <v>13417</v>
      </c>
      <c r="E3281" s="85" t="s">
        <v>12904</v>
      </c>
      <c r="F3281" s="85" t="s">
        <v>254</v>
      </c>
      <c r="G3281" s="85" t="s">
        <v>254</v>
      </c>
      <c r="H3281" s="840">
        <v>1.1009770481186201</v>
      </c>
      <c r="I3281" s="840">
        <v>1.1187832370876301</v>
      </c>
      <c r="J3281" s="86">
        <v>11799.083333333299</v>
      </c>
      <c r="K3281" s="44">
        <v>12990.519938838999</v>
      </c>
      <c r="L3281" s="45">
        <v>12222.353555727799</v>
      </c>
      <c r="M3281" s="46">
        <v>1.03587314458562</v>
      </c>
      <c r="N3281" s="139">
        <v>13200.616646333299</v>
      </c>
      <c r="O3281" s="45">
        <v>12261.3321760989</v>
      </c>
      <c r="P3281" s="99">
        <v>1.03917667412854</v>
      </c>
      <c r="Q3281" s="86">
        <v>11834.6546005818</v>
      </c>
      <c r="R3281" s="44">
        <v>13029.6830876521</v>
      </c>
      <c r="S3281" s="45">
        <v>12259.8280047756</v>
      </c>
      <c r="T3281" s="140">
        <v>1.03592613545079</v>
      </c>
      <c r="U3281" s="44">
        <v>13240.413183852899</v>
      </c>
      <c r="V3281" s="45">
        <v>12298.8360782257</v>
      </c>
      <c r="W3281" s="99">
        <v>1.0392222243326901</v>
      </c>
      <c r="X3281" s="86">
        <v>11869.1739523497</v>
      </c>
      <c r="Y3281" s="44">
        <v>13067.6881016644</v>
      </c>
      <c r="Z3281" s="45">
        <v>12296.189617918901</v>
      </c>
      <c r="AA3281" s="46">
        <v>1.03597686471557</v>
      </c>
      <c r="AB3281" s="139">
        <v>13279.032855965899</v>
      </c>
      <c r="AC3281" s="45">
        <v>12335.235820677301</v>
      </c>
      <c r="AD3281" s="99">
        <v>1.0392665799826299</v>
      </c>
      <c r="AE3281" s="142">
        <v>11907.471516437599</v>
      </c>
      <c r="AF3281" s="44">
        <v>13109.852840724099</v>
      </c>
      <c r="AG3281" s="45">
        <v>12336.3045098399</v>
      </c>
      <c r="AH3281" s="140">
        <v>1.03601377444492</v>
      </c>
      <c r="AI3281" s="44">
        <v>13321.8795286888</v>
      </c>
      <c r="AJ3281" s="45">
        <v>12375.425442268501</v>
      </c>
      <c r="AK3281" s="46">
        <v>1.03929918498523</v>
      </c>
    </row>
    <row r="3282" spans="1:37" x14ac:dyDescent="0.2">
      <c r="A3282" s="35" t="s">
        <v>3959</v>
      </c>
      <c r="B3282" s="35" t="s">
        <v>10029</v>
      </c>
      <c r="C3282" s="85" t="s">
        <v>966</v>
      </c>
      <c r="D3282" s="85" t="s">
        <v>13417</v>
      </c>
      <c r="E3282" s="85" t="s">
        <v>12904</v>
      </c>
      <c r="F3282" s="85" t="s">
        <v>256</v>
      </c>
      <c r="G3282" s="85" t="s">
        <v>256</v>
      </c>
      <c r="H3282" s="840">
        <v>1.0314844718695899</v>
      </c>
      <c r="I3282" s="840">
        <v>1.0568806664482</v>
      </c>
      <c r="J3282" s="86">
        <v>12123</v>
      </c>
      <c r="K3282" s="44">
        <v>12504.686252474999</v>
      </c>
      <c r="L3282" s="45">
        <v>11765.248596728499</v>
      </c>
      <c r="M3282" s="46">
        <v>0.97048986197545695</v>
      </c>
      <c r="N3282" s="139">
        <v>12812.564319351501</v>
      </c>
      <c r="O3282" s="45">
        <v>11900.8915534895</v>
      </c>
      <c r="P3282" s="99">
        <v>0.98167875554643802</v>
      </c>
      <c r="Q3282" s="86">
        <v>12209.4912739751</v>
      </c>
      <c r="R3282" s="44">
        <v>12593.900658532601</v>
      </c>
      <c r="S3282" s="45">
        <v>11849.7936553161</v>
      </c>
      <c r="T3282" s="140">
        <v>0.97053950810991496</v>
      </c>
      <c r="U3282" s="44">
        <v>12903.975274632299</v>
      </c>
      <c r="V3282" s="45">
        <v>11986.323572871999</v>
      </c>
      <c r="W3282" s="99">
        <v>0.98172178544581401</v>
      </c>
      <c r="X3282" s="86">
        <v>12290.9550579284</v>
      </c>
      <c r="Y3282" s="44">
        <v>12677.9292867001</v>
      </c>
      <c r="Z3282" s="45">
        <v>11929.4416318351</v>
      </c>
      <c r="AA3282" s="46">
        <v>0.97058703539395896</v>
      </c>
      <c r="AB3282" s="139">
        <v>12990.072772908199</v>
      </c>
      <c r="AC3282" s="45">
        <v>12066.8133530216</v>
      </c>
      <c r="AD3282" s="99">
        <v>0.98176368688597704</v>
      </c>
      <c r="AE3282" s="142">
        <v>12377.1314076033</v>
      </c>
      <c r="AF3282" s="44">
        <v>12766.8188532321</v>
      </c>
      <c r="AG3282" s="45">
        <v>12013.5112810876</v>
      </c>
      <c r="AH3282" s="140">
        <v>0.97062161541790404</v>
      </c>
      <c r="AI3282" s="44">
        <v>13081.1508907847</v>
      </c>
      <c r="AJ3282" s="45">
        <v>12151.799391320799</v>
      </c>
      <c r="AK3282" s="46">
        <v>0.98179448784521794</v>
      </c>
    </row>
    <row r="3283" spans="1:37" x14ac:dyDescent="0.2">
      <c r="A3283" s="35" t="s">
        <v>3958</v>
      </c>
      <c r="B3283" s="35" t="s">
        <v>10028</v>
      </c>
      <c r="C3283" s="85" t="s">
        <v>966</v>
      </c>
      <c r="D3283" s="85" t="s">
        <v>13417</v>
      </c>
      <c r="E3283" s="85" t="s">
        <v>12904</v>
      </c>
      <c r="F3283" s="85" t="s">
        <v>255</v>
      </c>
      <c r="G3283" s="85" t="s">
        <v>255</v>
      </c>
      <c r="H3283" s="840">
        <v>1.0353236842449201</v>
      </c>
      <c r="I3283" s="840">
        <v>1.0635370812492899</v>
      </c>
      <c r="J3283" s="86">
        <v>10789.416666666701</v>
      </c>
      <c r="K3283" s="44">
        <v>11170.5386141869</v>
      </c>
      <c r="L3283" s="45">
        <v>10509.9929020012</v>
      </c>
      <c r="M3283" s="46">
        <v>0.97410205080606804</v>
      </c>
      <c r="N3283" s="139">
        <v>11474.9447100491</v>
      </c>
      <c r="O3283" s="45">
        <v>10658.449719571299</v>
      </c>
      <c r="P3283" s="99">
        <v>0.98786153587895698</v>
      </c>
      <c r="Q3283" s="86">
        <v>10843.4197888531</v>
      </c>
      <c r="R3283" s="44">
        <v>11226.449325609699</v>
      </c>
      <c r="S3283" s="45">
        <v>10563.137791642601</v>
      </c>
      <c r="T3283" s="140">
        <v>0.97415188172474598</v>
      </c>
      <c r="U3283" s="44">
        <v>11532.3790329976</v>
      </c>
      <c r="V3283" s="45">
        <v>10712.266856730501</v>
      </c>
      <c r="W3283" s="99">
        <v>0.98790483678798202</v>
      </c>
      <c r="X3283" s="86">
        <v>10902.7628914133</v>
      </c>
      <c r="Y3283" s="44">
        <v>11287.8886451868</v>
      </c>
      <c r="Z3283" s="45">
        <v>10621.467094052599</v>
      </c>
      <c r="AA3283" s="46">
        <v>0.97419958590659295</v>
      </c>
      <c r="AB3283" s="139">
        <v>11595.4926230867</v>
      </c>
      <c r="AC3283" s="45">
        <v>10771.351913512101</v>
      </c>
      <c r="AD3283" s="99">
        <v>0.98794700213056696</v>
      </c>
      <c r="AE3283" s="142">
        <v>10964.520779488401</v>
      </c>
      <c r="AF3283" s="44">
        <v>11351.828049399999</v>
      </c>
      <c r="AG3283" s="45">
        <v>10682.012167651899</v>
      </c>
      <c r="AH3283" s="140">
        <v>0.97423429463829903</v>
      </c>
      <c r="AI3283" s="44">
        <v>11661.1744271143</v>
      </c>
      <c r="AJ3283" s="45">
        <v>10832.7052786556</v>
      </c>
      <c r="AK3283" s="46">
        <v>0.98797799707950396</v>
      </c>
    </row>
    <row r="3284" spans="1:37" x14ac:dyDescent="0.2">
      <c r="A3284" s="35" t="s">
        <v>3957</v>
      </c>
      <c r="B3284" s="35" t="s">
        <v>10027</v>
      </c>
      <c r="C3284" s="85" t="s">
        <v>966</v>
      </c>
      <c r="D3284" s="85" t="s">
        <v>13417</v>
      </c>
      <c r="E3284" s="85" t="s">
        <v>12904</v>
      </c>
      <c r="F3284" s="85" t="s">
        <v>254</v>
      </c>
      <c r="G3284" s="85" t="s">
        <v>254</v>
      </c>
      <c r="H3284" s="840">
        <v>1.1009770481186201</v>
      </c>
      <c r="I3284" s="840">
        <v>1.1187832370876301</v>
      </c>
      <c r="J3284" s="86">
        <v>10798.583333333299</v>
      </c>
      <c r="K3284" s="44">
        <v>11888.9924021963</v>
      </c>
      <c r="L3284" s="45">
        <v>11185.9624745699</v>
      </c>
      <c r="M3284" s="46">
        <v>1.03587314458562</v>
      </c>
      <c r="N3284" s="139">
        <v>12081.2740176271</v>
      </c>
      <c r="O3284" s="45">
        <v>11221.635913633199</v>
      </c>
      <c r="P3284" s="99">
        <v>1.03917667412854</v>
      </c>
      <c r="Q3284" s="86">
        <v>10829.7676761066</v>
      </c>
      <c r="R3284" s="44">
        <v>11923.325647850301</v>
      </c>
      <c r="S3284" s="45">
        <v>11218.839376538899</v>
      </c>
      <c r="T3284" s="140">
        <v>1.03592613545079</v>
      </c>
      <c r="U3284" s="44">
        <v>12116.1625375815</v>
      </c>
      <c r="V3284" s="45">
        <v>11254.535253369801</v>
      </c>
      <c r="W3284" s="99">
        <v>1.0392222243326901</v>
      </c>
      <c r="X3284" s="86">
        <v>10854.8927358084</v>
      </c>
      <c r="Y3284" s="44">
        <v>11950.987761914699</v>
      </c>
      <c r="Z3284" s="45">
        <v>11245.4177432666</v>
      </c>
      <c r="AA3284" s="46">
        <v>1.03597686471557</v>
      </c>
      <c r="AB3284" s="139">
        <v>12144.2720332067</v>
      </c>
      <c r="AC3284" s="45">
        <v>11281.127249621901</v>
      </c>
      <c r="AD3284" s="99">
        <v>1.0392665799826299</v>
      </c>
      <c r="AE3284" s="142">
        <v>10887.910981754099</v>
      </c>
      <c r="AF3284" s="44">
        <v>11987.340092869999</v>
      </c>
      <c r="AG3284" s="45">
        <v>11280.025752027401</v>
      </c>
      <c r="AH3284" s="140">
        <v>1.03601377444492</v>
      </c>
      <c r="AI3284" s="44">
        <v>12181.2122932887</v>
      </c>
      <c r="AJ3284" s="45">
        <v>11315.7970095288</v>
      </c>
      <c r="AK3284" s="46">
        <v>1.03929918498523</v>
      </c>
    </row>
    <row r="3285" spans="1:37" x14ac:dyDescent="0.2">
      <c r="A3285" s="35" t="s">
        <v>3956</v>
      </c>
      <c r="B3285" s="35" t="s">
        <v>10026</v>
      </c>
      <c r="C3285" s="85" t="s">
        <v>966</v>
      </c>
      <c r="D3285" s="85" t="s">
        <v>13417</v>
      </c>
      <c r="E3285" s="85" t="s">
        <v>12904</v>
      </c>
      <c r="F3285" s="85" t="s">
        <v>255</v>
      </c>
      <c r="G3285" s="85" t="s">
        <v>255</v>
      </c>
      <c r="H3285" s="840">
        <v>1.0353236842449201</v>
      </c>
      <c r="I3285" s="840">
        <v>1.0635370812492899</v>
      </c>
      <c r="J3285" s="86">
        <v>12557.333333333299</v>
      </c>
      <c r="K3285" s="44">
        <v>13000.9046109583</v>
      </c>
      <c r="L3285" s="45">
        <v>12232.1241526554</v>
      </c>
      <c r="M3285" s="46">
        <v>0.97410205080606804</v>
      </c>
      <c r="N3285" s="139">
        <v>13355.1896416077</v>
      </c>
      <c r="O3285" s="45">
        <v>12404.906593210701</v>
      </c>
      <c r="P3285" s="99">
        <v>0.98786153587895698</v>
      </c>
      <c r="Q3285" s="86">
        <v>12629.773985633899</v>
      </c>
      <c r="R3285" s="44">
        <v>13075.9041339871</v>
      </c>
      <c r="S3285" s="45">
        <v>12303.3180938635</v>
      </c>
      <c r="T3285" s="140">
        <v>0.97415188172474598</v>
      </c>
      <c r="U3285" s="44">
        <v>13432.232961519199</v>
      </c>
      <c r="V3285" s="45">
        <v>12477.0148079467</v>
      </c>
      <c r="W3285" s="99">
        <v>0.98790483678798202</v>
      </c>
      <c r="X3285" s="86">
        <v>12700.2275791053</v>
      </c>
      <c r="Y3285" s="44">
        <v>13148.8464079483</v>
      </c>
      <c r="Z3285" s="45">
        <v>12372.5564484839</v>
      </c>
      <c r="AA3285" s="46">
        <v>0.97419958590659295</v>
      </c>
      <c r="AB3285" s="139">
        <v>13507.162970683399</v>
      </c>
      <c r="AC3285" s="45">
        <v>12547.151763153101</v>
      </c>
      <c r="AD3285" s="99">
        <v>0.98794700213056696</v>
      </c>
      <c r="AE3285" s="142">
        <v>12779.520874072499</v>
      </c>
      <c r="AF3285" s="44">
        <v>13230.940634229701</v>
      </c>
      <c r="AG3285" s="45">
        <v>12450.2475045674</v>
      </c>
      <c r="AH3285" s="140">
        <v>0.97423429463829903</v>
      </c>
      <c r="AI3285" s="44">
        <v>13591.494330175399</v>
      </c>
      <c r="AJ3285" s="45">
        <v>12625.8854368019</v>
      </c>
      <c r="AK3285" s="46">
        <v>0.98797799707950396</v>
      </c>
    </row>
    <row r="3286" spans="1:37" x14ac:dyDescent="0.2">
      <c r="A3286" s="35" t="s">
        <v>3955</v>
      </c>
      <c r="B3286" s="35" t="s">
        <v>10025</v>
      </c>
      <c r="C3286" s="85" t="s">
        <v>966</v>
      </c>
      <c r="D3286" s="85" t="s">
        <v>13417</v>
      </c>
      <c r="E3286" s="85" t="s">
        <v>12904</v>
      </c>
      <c r="F3286" s="85" t="s">
        <v>254</v>
      </c>
      <c r="G3286" s="85" t="s">
        <v>254</v>
      </c>
      <c r="H3286" s="840">
        <v>1.1009770481186201</v>
      </c>
      <c r="I3286" s="840">
        <v>1.1187832370876301</v>
      </c>
      <c r="J3286" s="86">
        <v>17234.333333333299</v>
      </c>
      <c r="K3286" s="44">
        <v>18974.605439625699</v>
      </c>
      <c r="L3286" s="45">
        <v>17852.583064836799</v>
      </c>
      <c r="M3286" s="46">
        <v>1.03587314458562</v>
      </c>
      <c r="N3286" s="139">
        <v>19281.4832357138</v>
      </c>
      <c r="O3286" s="45">
        <v>17909.517194156</v>
      </c>
      <c r="P3286" s="99">
        <v>1.03917667412854</v>
      </c>
      <c r="Q3286" s="86">
        <v>17312.9738627271</v>
      </c>
      <c r="R3286" s="44">
        <v>19061.186857540099</v>
      </c>
      <c r="S3286" s="45">
        <v>17934.9621067753</v>
      </c>
      <c r="T3286" s="140">
        <v>1.03592613545079</v>
      </c>
      <c r="U3286" s="44">
        <v>19369.464941755199</v>
      </c>
      <c r="V3286" s="45">
        <v>17992.027207436899</v>
      </c>
      <c r="W3286" s="99">
        <v>1.0392222243326901</v>
      </c>
      <c r="X3286" s="86">
        <v>17383.600374274902</v>
      </c>
      <c r="Y3286" s="44">
        <v>19138.945025743</v>
      </c>
      <c r="Z3286" s="45">
        <v>18009.007813209701</v>
      </c>
      <c r="AA3286" s="46">
        <v>1.03597686471557</v>
      </c>
      <c r="AB3286" s="139">
        <v>19448.480698969001</v>
      </c>
      <c r="AC3286" s="45">
        <v>18066.194908757399</v>
      </c>
      <c r="AD3286" s="99">
        <v>1.0392665799826299</v>
      </c>
      <c r="AE3286" s="142">
        <v>17460.1587441513</v>
      </c>
      <c r="AF3286" s="44">
        <v>19223.234033818298</v>
      </c>
      <c r="AG3286" s="45">
        <v>18088.964962935701</v>
      </c>
      <c r="AH3286" s="140">
        <v>1.03601377444492</v>
      </c>
      <c r="AI3286" s="44">
        <v>19534.1329198454</v>
      </c>
      <c r="AJ3286" s="45">
        <v>18146.328752509198</v>
      </c>
      <c r="AK3286" s="46">
        <v>1.03929918498523</v>
      </c>
    </row>
    <row r="3287" spans="1:37" x14ac:dyDescent="0.2">
      <c r="A3287" s="35" t="s">
        <v>3954</v>
      </c>
      <c r="B3287" s="35" t="s">
        <v>10024</v>
      </c>
      <c r="C3287" s="85" t="s">
        <v>966</v>
      </c>
      <c r="D3287" s="85" t="s">
        <v>13417</v>
      </c>
      <c r="E3287" s="85" t="s">
        <v>12904</v>
      </c>
      <c r="F3287" s="85" t="s">
        <v>254</v>
      </c>
      <c r="G3287" s="85" t="s">
        <v>254</v>
      </c>
      <c r="H3287" s="840">
        <v>1.1009770481186201</v>
      </c>
      <c r="I3287" s="840">
        <v>1.1187832370876301</v>
      </c>
      <c r="J3287" s="86">
        <v>7437.4166666666697</v>
      </c>
      <c r="K3287" s="44">
        <v>8188.4250472949298</v>
      </c>
      <c r="L3287" s="45">
        <v>7704.2201900935297</v>
      </c>
      <c r="M3287" s="46">
        <v>1.03587314458562</v>
      </c>
      <c r="N3287" s="139">
        <v>8320.8570939027904</v>
      </c>
      <c r="O3287" s="45">
        <v>7728.7899157748598</v>
      </c>
      <c r="P3287" s="99">
        <v>1.03917667412854</v>
      </c>
      <c r="Q3287" s="86">
        <v>7469.77922492773</v>
      </c>
      <c r="R3287" s="44">
        <v>8224.0554811587608</v>
      </c>
      <c r="S3287" s="45">
        <v>7738.1395251499498</v>
      </c>
      <c r="T3287" s="140">
        <v>1.03592613545079</v>
      </c>
      <c r="U3287" s="44">
        <v>8357.0637815945393</v>
      </c>
      <c r="V3287" s="45">
        <v>7762.7605814035096</v>
      </c>
      <c r="W3287" s="99">
        <v>1.0392222243326901</v>
      </c>
      <c r="X3287" s="86">
        <v>7501.0590510427301</v>
      </c>
      <c r="Y3287" s="44">
        <v>8258.4938517805094</v>
      </c>
      <c r="Z3287" s="45">
        <v>7770.92363774558</v>
      </c>
      <c r="AA3287" s="46">
        <v>1.03597686471557</v>
      </c>
      <c r="AB3287" s="139">
        <v>8392.0591267110194</v>
      </c>
      <c r="AC3287" s="45">
        <v>7795.59998622489</v>
      </c>
      <c r="AD3287" s="99">
        <v>1.0392665799826299</v>
      </c>
      <c r="AE3287" s="142">
        <v>7536.5844602775096</v>
      </c>
      <c r="AF3287" s="44">
        <v>8297.6065119730192</v>
      </c>
      <c r="AG3287" s="45">
        <v>7808.0053131150298</v>
      </c>
      <c r="AH3287" s="140">
        <v>1.03601377444492</v>
      </c>
      <c r="AI3287" s="44">
        <v>8431.8043590535599</v>
      </c>
      <c r="AJ3287" s="45">
        <v>7832.7660871387698</v>
      </c>
      <c r="AK3287" s="46">
        <v>1.03929918498523</v>
      </c>
    </row>
    <row r="3288" spans="1:37" x14ac:dyDescent="0.2">
      <c r="A3288" s="35" t="s">
        <v>3953</v>
      </c>
      <c r="B3288" s="35" t="s">
        <v>10023</v>
      </c>
      <c r="C3288" s="85" t="s">
        <v>966</v>
      </c>
      <c r="D3288" s="85" t="s">
        <v>13417</v>
      </c>
      <c r="E3288" s="85" t="s">
        <v>12904</v>
      </c>
      <c r="F3288" s="85" t="s">
        <v>253</v>
      </c>
      <c r="G3288" s="85" t="s">
        <v>253</v>
      </c>
      <c r="H3288" s="840">
        <v>1.0682933496121401</v>
      </c>
      <c r="I3288" s="840">
        <v>1.0895307703313399</v>
      </c>
      <c r="J3288" s="86">
        <v>13948.083333333299</v>
      </c>
      <c r="K3288" s="44">
        <v>14900.6446648359</v>
      </c>
      <c r="L3288" s="45">
        <v>14019.527175151001</v>
      </c>
      <c r="M3288" s="46">
        <v>1.0051221261093899</v>
      </c>
      <c r="N3288" s="139">
        <v>15196.865978812501</v>
      </c>
      <c r="O3288" s="45">
        <v>14115.539205028899</v>
      </c>
      <c r="P3288" s="99">
        <v>1.0120056546619101</v>
      </c>
      <c r="Q3288" s="86">
        <v>14071.147107130701</v>
      </c>
      <c r="R3288" s="44">
        <v>15032.1128759618</v>
      </c>
      <c r="S3288" s="45">
        <v>14143.944804176601</v>
      </c>
      <c r="T3288" s="140">
        <v>1.0051735438832099</v>
      </c>
      <c r="U3288" s="44">
        <v>15330.9477470778</v>
      </c>
      <c r="V3288" s="45">
        <v>14240.704625071699</v>
      </c>
      <c r="W3288" s="99">
        <v>1.0120500138794699</v>
      </c>
      <c r="X3288" s="86">
        <v>14191.442017900699</v>
      </c>
      <c r="Y3288" s="44">
        <v>15160.623129129501</v>
      </c>
      <c r="Z3288" s="45">
        <v>14265.560615717501</v>
      </c>
      <c r="AA3288" s="46">
        <v>1.00522276719472</v>
      </c>
      <c r="AB3288" s="139">
        <v>15462.012753875901</v>
      </c>
      <c r="AC3288" s="45">
        <v>14363.0621032533</v>
      </c>
      <c r="AD3288" s="99">
        <v>1.0120932097764399</v>
      </c>
      <c r="AE3288" s="142">
        <v>14309.343237336399</v>
      </c>
      <c r="AF3288" s="44">
        <v>15286.576217763901</v>
      </c>
      <c r="AG3288" s="45">
        <v>14384.590080936199</v>
      </c>
      <c r="AH3288" s="140">
        <v>1.0052585812187</v>
      </c>
      <c r="AI3288" s="44">
        <v>15590.4697603108</v>
      </c>
      <c r="AJ3288" s="45">
        <v>14482.843484147401</v>
      </c>
      <c r="AK3288" s="46">
        <v>1.0121249622664901</v>
      </c>
    </row>
    <row r="3289" spans="1:37" x14ac:dyDescent="0.2">
      <c r="A3289" s="35" t="s">
        <v>3952</v>
      </c>
      <c r="B3289" s="35" t="s">
        <v>10022</v>
      </c>
      <c r="C3289" s="85" t="s">
        <v>966</v>
      </c>
      <c r="D3289" s="85" t="s">
        <v>13417</v>
      </c>
      <c r="E3289" s="85" t="s">
        <v>12904</v>
      </c>
      <c r="F3289" s="85" t="s">
        <v>252</v>
      </c>
      <c r="G3289" s="85" t="s">
        <v>252</v>
      </c>
      <c r="H3289" s="840">
        <v>1.05189069759614</v>
      </c>
      <c r="I3289" s="840">
        <v>1.0726470825424701</v>
      </c>
      <c r="J3289" s="86">
        <v>14121.166666666701</v>
      </c>
      <c r="K3289" s="44">
        <v>14853.9238558713</v>
      </c>
      <c r="L3289" s="45">
        <v>13975.5691004732</v>
      </c>
      <c r="M3289" s="46">
        <v>0.98968940954877505</v>
      </c>
      <c r="N3289" s="139">
        <v>15147.028227096</v>
      </c>
      <c r="O3289" s="45">
        <v>14069.2476381213</v>
      </c>
      <c r="P3289" s="99">
        <v>0.99632331876176505</v>
      </c>
      <c r="Q3289" s="86">
        <v>14231.067151944701</v>
      </c>
      <c r="R3289" s="44">
        <v>14969.5271539965</v>
      </c>
      <c r="S3289" s="45">
        <v>14085.056941617901</v>
      </c>
      <c r="T3289" s="140">
        <v>0.98974003785044196</v>
      </c>
      <c r="U3289" s="44">
        <v>15264.9126619995</v>
      </c>
      <c r="V3289" s="45">
        <v>14179.3655508666</v>
      </c>
      <c r="W3289" s="99">
        <v>0.99636699057589995</v>
      </c>
      <c r="X3289" s="86">
        <v>14338.859600219899</v>
      </c>
      <c r="Y3289" s="44">
        <v>15082.9130276084</v>
      </c>
      <c r="Z3289" s="45">
        <v>14192.438412608701</v>
      </c>
      <c r="AA3289" s="46">
        <v>0.98978850538372298</v>
      </c>
      <c r="AB3289" s="139">
        <v>15380.5359171621</v>
      </c>
      <c r="AC3289" s="45">
        <v>14287.376169971199</v>
      </c>
      <c r="AD3289" s="99">
        <v>0.99640951709660597</v>
      </c>
      <c r="AE3289" s="142">
        <v>14445.958358051799</v>
      </c>
      <c r="AF3289" s="44">
        <v>15195.569214695801</v>
      </c>
      <c r="AG3289" s="45">
        <v>14298.9529562471</v>
      </c>
      <c r="AH3289" s="140">
        <v>0.98982376951663298</v>
      </c>
      <c r="AI3289" s="44">
        <v>15495.415087294299</v>
      </c>
      <c r="AJ3289" s="45">
        <v>14394.541978618799</v>
      </c>
      <c r="AK3289" s="46">
        <v>0.99644077754077698</v>
      </c>
    </row>
    <row r="3290" spans="1:37" x14ac:dyDescent="0.2">
      <c r="A3290" s="35" t="s">
        <v>3951</v>
      </c>
      <c r="B3290" s="35" t="s">
        <v>10021</v>
      </c>
      <c r="C3290" s="85" t="s">
        <v>966</v>
      </c>
      <c r="D3290" s="85" t="s">
        <v>13417</v>
      </c>
      <c r="E3290" s="85" t="s">
        <v>12904</v>
      </c>
      <c r="F3290" s="85" t="s">
        <v>252</v>
      </c>
      <c r="G3290" s="85" t="s">
        <v>252</v>
      </c>
      <c r="H3290" s="840">
        <v>1.05189069759614</v>
      </c>
      <c r="I3290" s="840">
        <v>1.0726470825424701</v>
      </c>
      <c r="J3290" s="86">
        <v>21779.666666666701</v>
      </c>
      <c r="K3290" s="44">
        <v>22909.8287634113</v>
      </c>
      <c r="L3290" s="45">
        <v>21555.1054435025</v>
      </c>
      <c r="M3290" s="46">
        <v>0.98968940954877405</v>
      </c>
      <c r="N3290" s="139">
        <v>23361.8959087476</v>
      </c>
      <c r="O3290" s="45">
        <v>21699.589774858301</v>
      </c>
      <c r="P3290" s="99">
        <v>0.99632331876176505</v>
      </c>
      <c r="Q3290" s="86">
        <v>21949.333725061799</v>
      </c>
      <c r="R3290" s="44">
        <v>23088.299963825601</v>
      </c>
      <c r="S3290" s="45">
        <v>21724.134391834701</v>
      </c>
      <c r="T3290" s="140">
        <v>0.98974003785044196</v>
      </c>
      <c r="U3290" s="44">
        <v>23543.888783938699</v>
      </c>
      <c r="V3290" s="45">
        <v>21869.591588785901</v>
      </c>
      <c r="W3290" s="99">
        <v>0.99636699057589995</v>
      </c>
      <c r="X3290" s="86">
        <v>22113.761869217498</v>
      </c>
      <c r="Y3290" s="44">
        <v>23261.260399086001</v>
      </c>
      <c r="Z3290" s="45">
        <v>21887.9473089444</v>
      </c>
      <c r="AA3290" s="46">
        <v>0.98978850538372298</v>
      </c>
      <c r="AB3290" s="139">
        <v>23720.262153055199</v>
      </c>
      <c r="AC3290" s="45">
        <v>22034.362785296398</v>
      </c>
      <c r="AD3290" s="99">
        <v>0.99640951709660597</v>
      </c>
      <c r="AE3290" s="142">
        <v>22279.412049666102</v>
      </c>
      <c r="AF3290" s="44">
        <v>23435.506282955001</v>
      </c>
      <c r="AG3290" s="45">
        <v>22052.691617614801</v>
      </c>
      <c r="AH3290" s="140">
        <v>0.98982376951663298</v>
      </c>
      <c r="AI3290" s="44">
        <v>23897.946335836001</v>
      </c>
      <c r="AJ3290" s="45">
        <v>22200.114665920599</v>
      </c>
      <c r="AK3290" s="46">
        <v>0.99644077754077698</v>
      </c>
    </row>
    <row r="3291" spans="1:37" x14ac:dyDescent="0.2">
      <c r="A3291" s="35" t="s">
        <v>3950</v>
      </c>
      <c r="B3291" s="35" t="s">
        <v>10020</v>
      </c>
      <c r="C3291" s="85" t="s">
        <v>966</v>
      </c>
      <c r="D3291" s="85" t="s">
        <v>13417</v>
      </c>
      <c r="E3291" s="85" t="s">
        <v>12904</v>
      </c>
      <c r="F3291" s="85" t="s">
        <v>256</v>
      </c>
      <c r="G3291" s="85" t="s">
        <v>256</v>
      </c>
      <c r="H3291" s="840">
        <v>1.0314844718695899</v>
      </c>
      <c r="I3291" s="840">
        <v>1.0568806664482</v>
      </c>
      <c r="J3291" s="86">
        <v>17816.75</v>
      </c>
      <c r="K3291" s="44">
        <v>18377.700964182401</v>
      </c>
      <c r="L3291" s="45">
        <v>17290.975248351198</v>
      </c>
      <c r="M3291" s="46">
        <v>0.97048986197545695</v>
      </c>
      <c r="N3291" s="139">
        <v>18830.178613940901</v>
      </c>
      <c r="O3291" s="45">
        <v>17490.324967881999</v>
      </c>
      <c r="P3291" s="99">
        <v>0.98167875554643802</v>
      </c>
      <c r="Q3291" s="86">
        <v>17908.148287069998</v>
      </c>
      <c r="R3291" s="44">
        <v>18471.976878050598</v>
      </c>
      <c r="S3291" s="45">
        <v>17380.565429692298</v>
      </c>
      <c r="T3291" s="140">
        <v>0.97053950810991496</v>
      </c>
      <c r="U3291" s="44">
        <v>18926.775696491699</v>
      </c>
      <c r="V3291" s="45">
        <v>17580.8193104108</v>
      </c>
      <c r="W3291" s="99">
        <v>0.98172178544581401</v>
      </c>
      <c r="X3291" s="86">
        <v>17996.974148846301</v>
      </c>
      <c r="Y3291" s="44">
        <v>18563.599375173399</v>
      </c>
      <c r="Z3291" s="45">
        <v>17467.6297851905</v>
      </c>
      <c r="AA3291" s="46">
        <v>0.97058703539395896</v>
      </c>
      <c r="AB3291" s="139">
        <v>19020.654032483701</v>
      </c>
      <c r="AC3291" s="45">
        <v>17668.775693162999</v>
      </c>
      <c r="AD3291" s="99">
        <v>0.98176368688597704</v>
      </c>
      <c r="AE3291" s="142">
        <v>18088.993926452498</v>
      </c>
      <c r="AF3291" s="44">
        <v>18658.5163468791</v>
      </c>
      <c r="AG3291" s="45">
        <v>17557.568506177999</v>
      </c>
      <c r="AH3291" s="140">
        <v>0.97062161541790404</v>
      </c>
      <c r="AI3291" s="44">
        <v>19117.907956366598</v>
      </c>
      <c r="AJ3291" s="45">
        <v>17759.674527656702</v>
      </c>
      <c r="AK3291" s="46">
        <v>0.98179448784521695</v>
      </c>
    </row>
    <row r="3292" spans="1:37" x14ac:dyDescent="0.2">
      <c r="A3292" s="35" t="s">
        <v>3949</v>
      </c>
      <c r="B3292" s="35" t="s">
        <v>10019</v>
      </c>
      <c r="C3292" s="85" t="s">
        <v>966</v>
      </c>
      <c r="D3292" s="85" t="s">
        <v>13417</v>
      </c>
      <c r="E3292" s="85" t="s">
        <v>12904</v>
      </c>
      <c r="F3292" s="85" t="s">
        <v>256</v>
      </c>
      <c r="G3292" s="85" t="s">
        <v>256</v>
      </c>
      <c r="H3292" s="840">
        <v>1.0314844718695899</v>
      </c>
      <c r="I3292" s="840">
        <v>1.0568806664482</v>
      </c>
      <c r="J3292" s="86">
        <v>11487.416666666701</v>
      </c>
      <c r="K3292" s="44">
        <v>11849.091913562501</v>
      </c>
      <c r="L3292" s="45">
        <v>11148.421415287899</v>
      </c>
      <c r="M3292" s="46">
        <v>0.97048986197545695</v>
      </c>
      <c r="N3292" s="139">
        <v>12140.8285824348</v>
      </c>
      <c r="O3292" s="45">
        <v>11276.9528977767</v>
      </c>
      <c r="P3292" s="99">
        <v>0.98167875554643802</v>
      </c>
      <c r="Q3292" s="86">
        <v>11571.4953757606</v>
      </c>
      <c r="R3292" s="44">
        <v>11935.8177964078</v>
      </c>
      <c r="S3292" s="45">
        <v>11230.593430086799</v>
      </c>
      <c r="T3292" s="140">
        <v>0.97053950810991396</v>
      </c>
      <c r="U3292" s="44">
        <v>12229.689744536099</v>
      </c>
      <c r="V3292" s="45">
        <v>11359.989100569701</v>
      </c>
      <c r="W3292" s="99">
        <v>0.98172178544581401</v>
      </c>
      <c r="X3292" s="86">
        <v>11654.7214299563</v>
      </c>
      <c r="Y3292" s="44">
        <v>12021.664178965601</v>
      </c>
      <c r="Z3292" s="45">
        <v>11311.9215210437</v>
      </c>
      <c r="AA3292" s="46">
        <v>0.97058703539395896</v>
      </c>
      <c r="AB3292" s="139">
        <v>12317.6497521603</v>
      </c>
      <c r="AC3292" s="45">
        <v>11442.1822807029</v>
      </c>
      <c r="AD3292" s="99">
        <v>0.98176368688597704</v>
      </c>
      <c r="AE3292" s="142">
        <v>11741.5889444312</v>
      </c>
      <c r="AF3292" s="44">
        <v>12111.2666712563</v>
      </c>
      <c r="AG3292" s="45">
        <v>11396.640028816801</v>
      </c>
      <c r="AH3292" s="140">
        <v>0.97062161541790404</v>
      </c>
      <c r="AI3292" s="44">
        <v>12409.458348751201</v>
      </c>
      <c r="AJ3292" s="45">
        <v>11527.8273041868</v>
      </c>
      <c r="AK3292" s="46">
        <v>0.98179448784521695</v>
      </c>
    </row>
    <row r="3293" spans="1:37" x14ac:dyDescent="0.2">
      <c r="A3293" s="35" t="s">
        <v>3948</v>
      </c>
      <c r="B3293" s="35" t="s">
        <v>10018</v>
      </c>
      <c r="C3293" s="85" t="s">
        <v>966</v>
      </c>
      <c r="D3293" s="85" t="s">
        <v>13417</v>
      </c>
      <c r="E3293" s="85" t="s">
        <v>12904</v>
      </c>
      <c r="F3293" s="85" t="s">
        <v>253</v>
      </c>
      <c r="G3293" s="85" t="s">
        <v>253</v>
      </c>
      <c r="H3293" s="840">
        <v>1.0682933496121401</v>
      </c>
      <c r="I3293" s="840">
        <v>1.0895307703313399</v>
      </c>
      <c r="J3293" s="86">
        <v>10170.666666666701</v>
      </c>
      <c r="K3293" s="44">
        <v>10865.255561121799</v>
      </c>
      <c r="L3293" s="45">
        <v>10222.762103949901</v>
      </c>
      <c r="M3293" s="46">
        <v>1.0051221261093899</v>
      </c>
      <c r="N3293" s="139">
        <v>11081.254288116699</v>
      </c>
      <c r="O3293" s="45">
        <v>10292.772178348099</v>
      </c>
      <c r="P3293" s="99">
        <v>1.0120056546619101</v>
      </c>
      <c r="Q3293" s="86">
        <v>10275.9004855314</v>
      </c>
      <c r="R3293" s="44">
        <v>10977.6761499693</v>
      </c>
      <c r="S3293" s="45">
        <v>10329.063307632799</v>
      </c>
      <c r="T3293" s="140">
        <v>1.0051735438832099</v>
      </c>
      <c r="U3293" s="44">
        <v>11195.909771849299</v>
      </c>
      <c r="V3293" s="45">
        <v>10399.725229006101</v>
      </c>
      <c r="W3293" s="99">
        <v>1.0120500138794699</v>
      </c>
      <c r="X3293" s="86">
        <v>10380.733709345101</v>
      </c>
      <c r="Y3293" s="44">
        <v>11089.668785787901</v>
      </c>
      <c r="Z3293" s="45">
        <v>10434.9498648193</v>
      </c>
      <c r="AA3293" s="46">
        <v>1.00522276719472</v>
      </c>
      <c r="AB3293" s="139">
        <v>11310.128794947301</v>
      </c>
      <c r="AC3293" s="45">
        <v>10506.2700997256</v>
      </c>
      <c r="AD3293" s="99">
        <v>1.0120932097764399</v>
      </c>
      <c r="AE3293" s="142">
        <v>10483.6144502894</v>
      </c>
      <c r="AF3293" s="44">
        <v>11199.5755971418</v>
      </c>
      <c r="AG3293" s="45">
        <v>10538.7433883417</v>
      </c>
      <c r="AH3293" s="140">
        <v>1.0052585812187</v>
      </c>
      <c r="AI3293" s="44">
        <v>11422.2205278806</v>
      </c>
      <c r="AJ3293" s="45">
        <v>10610.727879915599</v>
      </c>
      <c r="AK3293" s="46">
        <v>1.0121249622664901</v>
      </c>
    </row>
    <row r="3294" spans="1:37" x14ac:dyDescent="0.2">
      <c r="A3294" s="35" t="s">
        <v>3947</v>
      </c>
      <c r="B3294" s="35" t="s">
        <v>10017</v>
      </c>
      <c r="C3294" s="85" t="s">
        <v>966</v>
      </c>
      <c r="D3294" s="85" t="s">
        <v>13417</v>
      </c>
      <c r="E3294" s="85" t="s">
        <v>12904</v>
      </c>
      <c r="F3294" s="85" t="s">
        <v>251</v>
      </c>
      <c r="G3294" s="85" t="s">
        <v>251</v>
      </c>
      <c r="H3294" s="840">
        <v>1.0315530482583599</v>
      </c>
      <c r="I3294" s="840">
        <v>1.0573161188325</v>
      </c>
      <c r="J3294" s="86">
        <v>9092.25</v>
      </c>
      <c r="K3294" s="44">
        <v>9379.1382030270306</v>
      </c>
      <c r="L3294" s="45">
        <v>8824.5230910807895</v>
      </c>
      <c r="M3294" s="46">
        <v>0.97055438324735799</v>
      </c>
      <c r="N3294" s="139">
        <v>9613.3824814548407</v>
      </c>
      <c r="O3294" s="45">
        <v>8929.3461888197708</v>
      </c>
      <c r="P3294" s="99">
        <v>0.98208322349471</v>
      </c>
      <c r="Q3294" s="86">
        <v>9128.0581246529</v>
      </c>
      <c r="R3294" s="44">
        <v>9416.0761831651507</v>
      </c>
      <c r="S3294" s="45">
        <v>8859.7300263478992</v>
      </c>
      <c r="T3294" s="140">
        <v>0.97060403268244999</v>
      </c>
      <c r="U3294" s="44">
        <v>9651.2429888355091</v>
      </c>
      <c r="V3294" s="45">
        <v>8964.9056885604405</v>
      </c>
      <c r="W3294" s="99">
        <v>0.98212627112311901</v>
      </c>
      <c r="X3294" s="86">
        <v>9160.26249884348</v>
      </c>
      <c r="Y3294" s="44">
        <v>9449.2967035286892</v>
      </c>
      <c r="Z3294" s="45">
        <v>8891.4231131492907</v>
      </c>
      <c r="AA3294" s="46">
        <v>0.97065156312626</v>
      </c>
      <c r="AB3294" s="139">
        <v>9685.2931927641293</v>
      </c>
      <c r="AC3294" s="45">
        <v>8996.9184368326605</v>
      </c>
      <c r="AD3294" s="99">
        <v>0.98216818982737097</v>
      </c>
      <c r="AE3294" s="142">
        <v>9196.2224147117795</v>
      </c>
      <c r="AF3294" s="44">
        <v>9486.3912643577496</v>
      </c>
      <c r="AG3294" s="45">
        <v>8926.6456884300696</v>
      </c>
      <c r="AH3294" s="140">
        <v>0.97068614544919596</v>
      </c>
      <c r="AI3294" s="44">
        <v>9723.31419144354</v>
      </c>
      <c r="AJ3294" s="45">
        <v>9032.5204914838505</v>
      </c>
      <c r="AK3294" s="46">
        <v>0.98219900347711797</v>
      </c>
    </row>
    <row r="3295" spans="1:37" x14ac:dyDescent="0.2">
      <c r="A3295" s="35" t="s">
        <v>3946</v>
      </c>
      <c r="B3295" s="35" t="s">
        <v>10016</v>
      </c>
      <c r="C3295" s="85" t="s">
        <v>966</v>
      </c>
      <c r="D3295" s="85" t="s">
        <v>13417</v>
      </c>
      <c r="E3295" s="85" t="s">
        <v>12904</v>
      </c>
      <c r="F3295" s="85" t="s">
        <v>252</v>
      </c>
      <c r="G3295" s="85" t="s">
        <v>252</v>
      </c>
      <c r="H3295" s="840">
        <v>1.05189069759614</v>
      </c>
      <c r="I3295" s="840">
        <v>1.0726470825424701</v>
      </c>
      <c r="J3295" s="86">
        <v>16648.5</v>
      </c>
      <c r="K3295" s="44">
        <v>17512.402278929301</v>
      </c>
      <c r="L3295" s="45">
        <v>16476.844134872801</v>
      </c>
      <c r="M3295" s="46">
        <v>0.98968940954877405</v>
      </c>
      <c r="N3295" s="139">
        <v>17857.964953708401</v>
      </c>
      <c r="O3295" s="45">
        <v>16587.288772405202</v>
      </c>
      <c r="P3295" s="99">
        <v>0.99632331876176505</v>
      </c>
      <c r="Q3295" s="86">
        <v>16777.1589685543</v>
      </c>
      <c r="R3295" s="44">
        <v>17647.737451113899</v>
      </c>
      <c r="S3295" s="45">
        <v>16605.025952559899</v>
      </c>
      <c r="T3295" s="140">
        <v>0.98974003785044296</v>
      </c>
      <c r="U3295" s="44">
        <v>17995.9706209711</v>
      </c>
      <c r="V3295" s="45">
        <v>16716.207391912001</v>
      </c>
      <c r="W3295" s="99">
        <v>0.99636699057589995</v>
      </c>
      <c r="X3295" s="86">
        <v>16900.541973695901</v>
      </c>
      <c r="Y3295" s="44">
        <v>17777.522886463699</v>
      </c>
      <c r="Z3295" s="45">
        <v>16727.9621803193</v>
      </c>
      <c r="AA3295" s="46">
        <v>0.98978850538372198</v>
      </c>
      <c r="AB3295" s="139">
        <v>18128.317041471499</v>
      </c>
      <c r="AC3295" s="45">
        <v>16839.8608666812</v>
      </c>
      <c r="AD3295" s="99">
        <v>0.99640951709660597</v>
      </c>
      <c r="AE3295" s="142">
        <v>17021.956499002499</v>
      </c>
      <c r="AF3295" s="44">
        <v>17905.237696186799</v>
      </c>
      <c r="AG3295" s="45">
        <v>16848.737146390798</v>
      </c>
      <c r="AH3295" s="140">
        <v>0.98982376951663298</v>
      </c>
      <c r="AI3295" s="44">
        <v>18258.55197782</v>
      </c>
      <c r="AJ3295" s="45">
        <v>16961.371569131399</v>
      </c>
      <c r="AK3295" s="46">
        <v>0.99644077754077698</v>
      </c>
    </row>
    <row r="3296" spans="1:37" x14ac:dyDescent="0.2">
      <c r="A3296" s="35" t="s">
        <v>3945</v>
      </c>
      <c r="B3296" s="35" t="s">
        <v>10015</v>
      </c>
      <c r="C3296" s="85" t="s">
        <v>966</v>
      </c>
      <c r="D3296" s="85" t="s">
        <v>13417</v>
      </c>
      <c r="E3296" s="85" t="s">
        <v>12904</v>
      </c>
      <c r="F3296" s="85" t="s">
        <v>254</v>
      </c>
      <c r="G3296" s="85" t="s">
        <v>254</v>
      </c>
      <c r="H3296" s="840">
        <v>1.1009770481186201</v>
      </c>
      <c r="I3296" s="840">
        <v>1.1187832370876301</v>
      </c>
      <c r="J3296" s="86">
        <v>11616.416666666701</v>
      </c>
      <c r="K3296" s="44">
        <v>12789.408131382699</v>
      </c>
      <c r="L3296" s="45">
        <v>12033.1340613169</v>
      </c>
      <c r="M3296" s="46">
        <v>1.03587314458562</v>
      </c>
      <c r="N3296" s="139">
        <v>12996.252241692</v>
      </c>
      <c r="O3296" s="45">
        <v>12071.509236958</v>
      </c>
      <c r="P3296" s="99">
        <v>1.03917667412854</v>
      </c>
      <c r="Q3296" s="86">
        <v>11637.6988425331</v>
      </c>
      <c r="R3296" s="44">
        <v>12812.839318545601</v>
      </c>
      <c r="S3296" s="45">
        <v>12055.796387485399</v>
      </c>
      <c r="T3296" s="140">
        <v>1.03592613545079</v>
      </c>
      <c r="U3296" s="44">
        <v>13020.062383300099</v>
      </c>
      <c r="V3296" s="45">
        <v>12094.1552772512</v>
      </c>
      <c r="W3296" s="99">
        <v>1.0392222243326901</v>
      </c>
      <c r="X3296" s="86">
        <v>11658.617885305701</v>
      </c>
      <c r="Y3296" s="44">
        <v>12835.8707045068</v>
      </c>
      <c r="Z3296" s="45">
        <v>12078.0584037358</v>
      </c>
      <c r="AA3296" s="46">
        <v>1.03597686471557</v>
      </c>
      <c r="AB3296" s="139">
        <v>13043.466257689999</v>
      </c>
      <c r="AC3296" s="45">
        <v>12116.4119369859</v>
      </c>
      <c r="AD3296" s="99">
        <v>1.0392665799826299</v>
      </c>
      <c r="AE3296" s="142">
        <v>11686.3924663533</v>
      </c>
      <c r="AF3296" s="44">
        <v>12866.4498807614</v>
      </c>
      <c r="AG3296" s="45">
        <v>12107.2635687114</v>
      </c>
      <c r="AH3296" s="140">
        <v>1.03601377444492</v>
      </c>
      <c r="AI3296" s="44">
        <v>13074.5399933832</v>
      </c>
      <c r="AJ3296" s="45">
        <v>12145.6581656986</v>
      </c>
      <c r="AK3296" s="46">
        <v>1.03929918498523</v>
      </c>
    </row>
    <row r="3297" spans="1:37" x14ac:dyDescent="0.2">
      <c r="A3297" s="35" t="s">
        <v>3944</v>
      </c>
      <c r="B3297" s="35" t="s">
        <v>10014</v>
      </c>
      <c r="C3297" s="85" t="s">
        <v>966</v>
      </c>
      <c r="D3297" s="85" t="s">
        <v>13417</v>
      </c>
      <c r="E3297" s="85" t="s">
        <v>12904</v>
      </c>
      <c r="F3297" s="85" t="s">
        <v>257</v>
      </c>
      <c r="G3297" s="85" t="s">
        <v>257</v>
      </c>
      <c r="H3297" s="840">
        <v>1.03064652740292</v>
      </c>
      <c r="I3297" s="840">
        <v>1.05674290731845</v>
      </c>
      <c r="J3297" s="86">
        <v>14787.666666666701</v>
      </c>
      <c r="K3297" s="44">
        <v>15240.857298392</v>
      </c>
      <c r="L3297" s="45">
        <v>14339.622068275001</v>
      </c>
      <c r="M3297" s="46">
        <v>0.96970146754784203</v>
      </c>
      <c r="N3297" s="139">
        <v>15626.7618657895</v>
      </c>
      <c r="O3297" s="45">
        <v>14514.846026261999</v>
      </c>
      <c r="P3297" s="99">
        <v>0.98155079861114203</v>
      </c>
      <c r="Q3297" s="86">
        <v>14826.829673972101</v>
      </c>
      <c r="R3297" s="44">
        <v>15281.220515874</v>
      </c>
      <c r="S3297" s="45">
        <v>14378.333990732701</v>
      </c>
      <c r="T3297" s="140">
        <v>0.96975107335139299</v>
      </c>
      <c r="U3297" s="44">
        <v>15668.147095988799</v>
      </c>
      <c r="V3297" s="45">
        <v>14553.924421187899</v>
      </c>
      <c r="W3297" s="99">
        <v>0.98159382290178598</v>
      </c>
      <c r="X3297" s="86">
        <v>14862.7102322925</v>
      </c>
      <c r="Y3297" s="44">
        <v>15318.200688708201</v>
      </c>
      <c r="Z3297" s="45">
        <v>14413.8350110836</v>
      </c>
      <c r="AA3297" s="46">
        <v>0.96979856202581605</v>
      </c>
      <c r="AB3297" s="139">
        <v>15706.0636215045</v>
      </c>
      <c r="AC3297" s="45">
        <v>14589.767243386101</v>
      </c>
      <c r="AD3297" s="99">
        <v>0.98163571888030499</v>
      </c>
      <c r="AE3297" s="142">
        <v>14902.292107000199</v>
      </c>
      <c r="AF3297" s="44">
        <v>15358.995610423701</v>
      </c>
      <c r="AG3297" s="45">
        <v>14452.7363592448</v>
      </c>
      <c r="AH3297" s="140">
        <v>0.96983311395807403</v>
      </c>
      <c r="AI3297" s="44">
        <v>15747.891486860201</v>
      </c>
      <c r="AJ3297" s="45">
        <v>14629.081170482201</v>
      </c>
      <c r="AK3297" s="46">
        <v>0.98166651582479303</v>
      </c>
    </row>
    <row r="3298" spans="1:37" x14ac:dyDescent="0.2">
      <c r="A3298" s="35" t="s">
        <v>3943</v>
      </c>
      <c r="B3298" s="35" t="s">
        <v>10013</v>
      </c>
      <c r="C3298" s="85" t="s">
        <v>966</v>
      </c>
      <c r="D3298" s="85" t="s">
        <v>13417</v>
      </c>
      <c r="E3298" s="85" t="s">
        <v>12904</v>
      </c>
      <c r="F3298" s="85" t="s">
        <v>256</v>
      </c>
      <c r="G3298" s="85" t="s">
        <v>256</v>
      </c>
      <c r="H3298" s="840">
        <v>1.0314844718695899</v>
      </c>
      <c r="I3298" s="840">
        <v>1.0568806664482</v>
      </c>
      <c r="J3298" s="86">
        <v>16260.083333333299</v>
      </c>
      <c r="K3298" s="44">
        <v>16772.0234696388</v>
      </c>
      <c r="L3298" s="45">
        <v>15780.2460298761</v>
      </c>
      <c r="M3298" s="46">
        <v>0.97048986197545695</v>
      </c>
      <c r="N3298" s="139">
        <v>17184.967709836601</v>
      </c>
      <c r="O3298" s="45">
        <v>15962.178371747999</v>
      </c>
      <c r="P3298" s="99">
        <v>0.98167875554643802</v>
      </c>
      <c r="Q3298" s="86">
        <v>16340.9527241213</v>
      </c>
      <c r="R3298" s="44">
        <v>16855.4389904862</v>
      </c>
      <c r="S3298" s="45">
        <v>15859.5402189161</v>
      </c>
      <c r="T3298" s="140">
        <v>0.97053950810991496</v>
      </c>
      <c r="U3298" s="44">
        <v>17270.4370054678</v>
      </c>
      <c r="V3298" s="45">
        <v>16042.26928421</v>
      </c>
      <c r="W3298" s="99">
        <v>0.98172178544581401</v>
      </c>
      <c r="X3298" s="86">
        <v>16412.482977344302</v>
      </c>
      <c r="Y3298" s="44">
        <v>16929.2213359546</v>
      </c>
      <c r="Z3298" s="45">
        <v>15929.7431964345</v>
      </c>
      <c r="AA3298" s="46">
        <v>0.97058703539395896</v>
      </c>
      <c r="AB3298" s="139">
        <v>17346.035947165401</v>
      </c>
      <c r="AC3298" s="45">
        <v>16113.179798790899</v>
      </c>
      <c r="AD3298" s="99">
        <v>0.98176368688597704</v>
      </c>
      <c r="AE3298" s="142">
        <v>16488.802907883201</v>
      </c>
      <c r="AF3298" s="44">
        <v>17007.944159199498</v>
      </c>
      <c r="AG3298" s="45">
        <v>16004.388514757</v>
      </c>
      <c r="AH3298" s="140">
        <v>0.97062161541790404</v>
      </c>
      <c r="AI3298" s="44">
        <v>17426.697006216498</v>
      </c>
      <c r="AJ3298" s="45">
        <v>16188.615806125899</v>
      </c>
      <c r="AK3298" s="46">
        <v>0.98179448784521695</v>
      </c>
    </row>
    <row r="3299" spans="1:37" x14ac:dyDescent="0.2">
      <c r="A3299" s="35" t="s">
        <v>3942</v>
      </c>
      <c r="B3299" s="35" t="s">
        <v>10012</v>
      </c>
      <c r="C3299" s="85" t="s">
        <v>966</v>
      </c>
      <c r="D3299" s="85" t="s">
        <v>13417</v>
      </c>
      <c r="E3299" s="85" t="s">
        <v>12904</v>
      </c>
      <c r="F3299" s="85" t="s">
        <v>255</v>
      </c>
      <c r="G3299" s="85" t="s">
        <v>255</v>
      </c>
      <c r="H3299" s="840">
        <v>1.0353236842449201</v>
      </c>
      <c r="I3299" s="840">
        <v>1.0635370812492899</v>
      </c>
      <c r="J3299" s="86">
        <v>8197.75</v>
      </c>
      <c r="K3299" s="44">
        <v>8487.3247325188204</v>
      </c>
      <c r="L3299" s="45">
        <v>7985.4450869954399</v>
      </c>
      <c r="M3299" s="46">
        <v>0.97410205080606804</v>
      </c>
      <c r="N3299" s="139">
        <v>8718.6111078113499</v>
      </c>
      <c r="O3299" s="45">
        <v>8098.24190575172</v>
      </c>
      <c r="P3299" s="99">
        <v>0.98786153587895598</v>
      </c>
      <c r="Q3299" s="86">
        <v>8224.2415256219592</v>
      </c>
      <c r="R3299" s="44">
        <v>8514.7520364270204</v>
      </c>
      <c r="S3299" s="45">
        <v>8011.6603579434204</v>
      </c>
      <c r="T3299" s="140">
        <v>0.97415188172474598</v>
      </c>
      <c r="U3299" s="44">
        <v>8746.7858276491606</v>
      </c>
      <c r="V3299" s="45">
        <v>8124.7679820745097</v>
      </c>
      <c r="W3299" s="99">
        <v>0.98790483678798302</v>
      </c>
      <c r="X3299" s="86">
        <v>8249.89946773872</v>
      </c>
      <c r="Y3299" s="44">
        <v>8541.3163115894895</v>
      </c>
      <c r="Z3299" s="45">
        <v>8037.0486452420901</v>
      </c>
      <c r="AA3299" s="46">
        <v>0.97419958590659295</v>
      </c>
      <c r="AB3299" s="139">
        <v>8774.0740005188909</v>
      </c>
      <c r="AC3299" s="45">
        <v>8150.4634470310302</v>
      </c>
      <c r="AD3299" s="99">
        <v>0.98794700213056696</v>
      </c>
      <c r="AE3299" s="142">
        <v>8278.8158609901002</v>
      </c>
      <c r="AF3299" s="44">
        <v>8571.2541383855805</v>
      </c>
      <c r="AG3299" s="45">
        <v>8065.5063307720502</v>
      </c>
      <c r="AH3299" s="140">
        <v>0.97423429463829903</v>
      </c>
      <c r="AI3299" s="44">
        <v>8804.8276569977206</v>
      </c>
      <c r="AJ3299" s="45">
        <v>8179.2879125310301</v>
      </c>
      <c r="AK3299" s="46">
        <v>0.98797799707950495</v>
      </c>
    </row>
    <row r="3300" spans="1:37" x14ac:dyDescent="0.2">
      <c r="A3300" s="35" t="s">
        <v>3941</v>
      </c>
      <c r="B3300" s="35" t="s">
        <v>10011</v>
      </c>
      <c r="C3300" s="85" t="s">
        <v>966</v>
      </c>
      <c r="D3300" s="85" t="s">
        <v>13417</v>
      </c>
      <c r="E3300" s="85" t="s">
        <v>12904</v>
      </c>
      <c r="F3300" s="85" t="s">
        <v>253</v>
      </c>
      <c r="G3300" s="85" t="s">
        <v>253</v>
      </c>
      <c r="H3300" s="840">
        <v>1.0682933496121401</v>
      </c>
      <c r="I3300" s="840">
        <v>1.0895307703313399</v>
      </c>
      <c r="J3300" s="86">
        <v>13261.833333333299</v>
      </c>
      <c r="K3300" s="44">
        <v>14167.5283536645</v>
      </c>
      <c r="L3300" s="45">
        <v>13329.762116108401</v>
      </c>
      <c r="M3300" s="46">
        <v>1.0051221261093899</v>
      </c>
      <c r="N3300" s="139">
        <v>14449.175487672601</v>
      </c>
      <c r="O3300" s="45">
        <v>13421.0503245172</v>
      </c>
      <c r="P3300" s="99">
        <v>1.0120056546619101</v>
      </c>
      <c r="Q3300" s="86">
        <v>13413.895364361801</v>
      </c>
      <c r="R3300" s="44">
        <v>14329.975210140799</v>
      </c>
      <c r="S3300" s="45">
        <v>13483.2927406742</v>
      </c>
      <c r="T3300" s="140">
        <v>1.0051735438832099</v>
      </c>
      <c r="U3300" s="44">
        <v>14614.8517494772</v>
      </c>
      <c r="V3300" s="45">
        <v>13575.532989680099</v>
      </c>
      <c r="W3300" s="99">
        <v>1.0120500138794699</v>
      </c>
      <c r="X3300" s="86">
        <v>13561.1707622252</v>
      </c>
      <c r="Y3300" s="44">
        <v>14487.3085382397</v>
      </c>
      <c r="Z3300" s="45">
        <v>13631.997600004101</v>
      </c>
      <c r="AA3300" s="46">
        <v>1.00522276719472</v>
      </c>
      <c r="AB3300" s="139">
        <v>14775.312827162101</v>
      </c>
      <c r="AC3300" s="45">
        <v>13725.168845066901</v>
      </c>
      <c r="AD3300" s="99">
        <v>1.0120932097764399</v>
      </c>
      <c r="AE3300" s="142">
        <v>13702.9878410156</v>
      </c>
      <c r="AF3300" s="44">
        <v>14638.8107803729</v>
      </c>
      <c r="AG3300" s="45">
        <v>13775.046115516399</v>
      </c>
      <c r="AH3300" s="140">
        <v>1.0052585812187</v>
      </c>
      <c r="AI3300" s="44">
        <v>14929.8268982628</v>
      </c>
      <c r="AJ3300" s="45">
        <v>13869.1360515261</v>
      </c>
      <c r="AK3300" s="46">
        <v>1.0121249622664901</v>
      </c>
    </row>
    <row r="3301" spans="1:37" x14ac:dyDescent="0.2">
      <c r="A3301" s="35" t="s">
        <v>3940</v>
      </c>
      <c r="B3301" s="35" t="s">
        <v>10010</v>
      </c>
      <c r="C3301" s="85" t="s">
        <v>966</v>
      </c>
      <c r="D3301" s="85" t="s">
        <v>13417</v>
      </c>
      <c r="E3301" s="85" t="s">
        <v>12904</v>
      </c>
      <c r="F3301" s="85" t="s">
        <v>252</v>
      </c>
      <c r="G3301" s="85" t="s">
        <v>252</v>
      </c>
      <c r="H3301" s="840">
        <v>1.05189069759614</v>
      </c>
      <c r="I3301" s="840">
        <v>1.0726470825424701</v>
      </c>
      <c r="J3301" s="86">
        <v>13558.583333333299</v>
      </c>
      <c r="K3301" s="44">
        <v>14262.147680915299</v>
      </c>
      <c r="L3301" s="45">
        <v>13418.786333484501</v>
      </c>
      <c r="M3301" s="46">
        <v>0.98968940954877405</v>
      </c>
      <c r="N3301" s="139">
        <v>14543.574855909001</v>
      </c>
      <c r="O3301" s="45">
        <v>13508.7327443746</v>
      </c>
      <c r="P3301" s="99">
        <v>0.99632331876176505</v>
      </c>
      <c r="Q3301" s="86">
        <v>13656.950105358501</v>
      </c>
      <c r="R3301" s="44">
        <v>14365.618773361201</v>
      </c>
      <c r="S3301" s="45">
        <v>13516.8303141991</v>
      </c>
      <c r="T3301" s="140">
        <v>0.98974003785044196</v>
      </c>
      <c r="U3301" s="44">
        <v>14649.0876869409</v>
      </c>
      <c r="V3301" s="45">
        <v>13607.3342769213</v>
      </c>
      <c r="W3301" s="99">
        <v>0.99636699057589995</v>
      </c>
      <c r="X3301" s="86">
        <v>13750.6911983748</v>
      </c>
      <c r="Y3301" s="44">
        <v>14464.224157087499</v>
      </c>
      <c r="Z3301" s="45">
        <v>13610.2760892325</v>
      </c>
      <c r="AA3301" s="46">
        <v>0.98978850538372298</v>
      </c>
      <c r="AB3301" s="139">
        <v>14749.638796879201</v>
      </c>
      <c r="AC3301" s="45">
        <v>13701.3195767172</v>
      </c>
      <c r="AD3301" s="99">
        <v>0.99640951709660597</v>
      </c>
      <c r="AE3301" s="142">
        <v>13847.1828516326</v>
      </c>
      <c r="AF3301" s="44">
        <v>14565.7228295451</v>
      </c>
      <c r="AG3301" s="45">
        <v>13706.270727389099</v>
      </c>
      <c r="AH3301" s="140">
        <v>0.98982376951663298</v>
      </c>
      <c r="AI3301" s="44">
        <v>14853.140287235899</v>
      </c>
      <c r="AJ3301" s="45">
        <v>13797.8976474301</v>
      </c>
      <c r="AK3301" s="46">
        <v>0.99644077754077698</v>
      </c>
    </row>
    <row r="3302" spans="1:37" x14ac:dyDescent="0.2">
      <c r="A3302" s="35" t="s">
        <v>3939</v>
      </c>
      <c r="B3302" s="35" t="s">
        <v>10009</v>
      </c>
      <c r="C3302" s="85" t="s">
        <v>966</v>
      </c>
      <c r="D3302" s="85" t="s">
        <v>13417</v>
      </c>
      <c r="E3302" s="85" t="s">
        <v>12904</v>
      </c>
      <c r="F3302" s="85" t="s">
        <v>251</v>
      </c>
      <c r="G3302" s="85" t="s">
        <v>251</v>
      </c>
      <c r="H3302" s="840">
        <v>1.0315530482583599</v>
      </c>
      <c r="I3302" s="840">
        <v>1.0573161188325</v>
      </c>
      <c r="J3302" s="86">
        <v>3949.1666666666702</v>
      </c>
      <c r="K3302" s="44">
        <v>4073.7749130802899</v>
      </c>
      <c r="L3302" s="45">
        <v>3832.88101850769</v>
      </c>
      <c r="M3302" s="46">
        <v>0.97055438324735799</v>
      </c>
      <c r="N3302" s="139">
        <v>4175.5175726226998</v>
      </c>
      <c r="O3302" s="45">
        <v>3878.4103301178602</v>
      </c>
      <c r="P3302" s="99">
        <v>0.98208322349471</v>
      </c>
      <c r="Q3302" s="86">
        <v>3975.85936953792</v>
      </c>
      <c r="R3302" s="44">
        <v>4101.30985209339</v>
      </c>
      <c r="S3302" s="45">
        <v>3858.9851374518098</v>
      </c>
      <c r="T3302" s="140">
        <v>0.97060403268244999</v>
      </c>
      <c r="U3302" s="44">
        <v>4203.7401976236797</v>
      </c>
      <c r="V3302" s="45">
        <v>3904.7959371141901</v>
      </c>
      <c r="W3302" s="99">
        <v>0.98212627112311901</v>
      </c>
      <c r="X3302" s="86">
        <v>3999.35833279195</v>
      </c>
      <c r="Y3302" s="44">
        <v>4125.5502792689904</v>
      </c>
      <c r="Z3302" s="45">
        <v>3881.98341722654</v>
      </c>
      <c r="AA3302" s="46">
        <v>0.97065156312626</v>
      </c>
      <c r="AB3302" s="139">
        <v>4228.5860302480196</v>
      </c>
      <c r="AC3302" s="45">
        <v>3928.0425341892901</v>
      </c>
      <c r="AD3302" s="99">
        <v>0.98216818982737097</v>
      </c>
      <c r="AE3302" s="142">
        <v>4024.2684225461098</v>
      </c>
      <c r="AF3302" s="44">
        <v>4151.2463582872797</v>
      </c>
      <c r="AG3302" s="45">
        <v>3906.3016033342001</v>
      </c>
      <c r="AH3302" s="140">
        <v>0.97068614544919596</v>
      </c>
      <c r="AI3302" s="44">
        <v>4254.9238696666598</v>
      </c>
      <c r="AJ3302" s="45">
        <v>3952.6324343492201</v>
      </c>
      <c r="AK3302" s="46">
        <v>0.98219900347711797</v>
      </c>
    </row>
    <row r="3303" spans="1:37" x14ac:dyDescent="0.2">
      <c r="A3303" s="35" t="s">
        <v>3938</v>
      </c>
      <c r="B3303" s="35" t="s">
        <v>10008</v>
      </c>
      <c r="C3303" s="85" t="s">
        <v>966</v>
      </c>
      <c r="D3303" s="85" t="s">
        <v>13417</v>
      </c>
      <c r="E3303" s="85" t="s">
        <v>12904</v>
      </c>
      <c r="F3303" s="85" t="s">
        <v>256</v>
      </c>
      <c r="G3303" s="85" t="s">
        <v>256</v>
      </c>
      <c r="H3303" s="840">
        <v>1.0314844718695899</v>
      </c>
      <c r="I3303" s="840">
        <v>1.0568806664482</v>
      </c>
      <c r="J3303" s="86">
        <v>13086.833333333299</v>
      </c>
      <c r="K3303" s="44">
        <v>13498.865369278599</v>
      </c>
      <c r="L3303" s="45">
        <v>12700.6390753625</v>
      </c>
      <c r="M3303" s="46">
        <v>0.97048986197545695</v>
      </c>
      <c r="N3303" s="139">
        <v>13831.2211350298</v>
      </c>
      <c r="O3303" s="45">
        <v>12847.0662607103</v>
      </c>
      <c r="P3303" s="99">
        <v>0.98167875554643802</v>
      </c>
      <c r="Q3303" s="86">
        <v>13150.314050692699</v>
      </c>
      <c r="R3303" s="44">
        <v>13564.344743498001</v>
      </c>
      <c r="S3303" s="45">
        <v>12762.8993302502</v>
      </c>
      <c r="T3303" s="140">
        <v>0.97053950810991496</v>
      </c>
      <c r="U3303" s="44">
        <v>13898.312677899199</v>
      </c>
      <c r="V3303" s="45">
        <v>12909.9497890192</v>
      </c>
      <c r="W3303" s="99">
        <v>0.98172178544581401</v>
      </c>
      <c r="X3303" s="86">
        <v>13208.347722025401</v>
      </c>
      <c r="Y3303" s="44">
        <v>13624.2055743233</v>
      </c>
      <c r="Z3303" s="45">
        <v>12819.851057973199</v>
      </c>
      <c r="AA3303" s="46">
        <v>0.97058703539395896</v>
      </c>
      <c r="AB3303" s="139">
        <v>13959.6473431338</v>
      </c>
      <c r="AC3303" s="45">
        <v>12967.4761572477</v>
      </c>
      <c r="AD3303" s="99">
        <v>0.98176368688597704</v>
      </c>
      <c r="AE3303" s="142">
        <v>13273.1259207491</v>
      </c>
      <c r="AF3303" s="44">
        <v>13691.0232804224</v>
      </c>
      <c r="AG3303" s="45">
        <v>12883.1829228427</v>
      </c>
      <c r="AH3303" s="140">
        <v>0.97062161541790404</v>
      </c>
      <c r="AI3303" s="44">
        <v>14028.1101689721</v>
      </c>
      <c r="AJ3303" s="45">
        <v>13031.4818654669</v>
      </c>
      <c r="AK3303" s="46">
        <v>0.98179448784521794</v>
      </c>
    </row>
    <row r="3304" spans="1:37" x14ac:dyDescent="0.2">
      <c r="A3304" s="35" t="s">
        <v>3937</v>
      </c>
      <c r="B3304" s="35" t="s">
        <v>10007</v>
      </c>
      <c r="C3304" s="85" t="s">
        <v>966</v>
      </c>
      <c r="D3304" s="85" t="s">
        <v>13417</v>
      </c>
      <c r="E3304" s="85" t="s">
        <v>12904</v>
      </c>
      <c r="F3304" s="85" t="s">
        <v>255</v>
      </c>
      <c r="G3304" s="85" t="s">
        <v>255</v>
      </c>
      <c r="H3304" s="840">
        <v>1.0353236842449201</v>
      </c>
      <c r="I3304" s="840">
        <v>1.0635370812492899</v>
      </c>
      <c r="J3304" s="86">
        <v>10380.083333333299</v>
      </c>
      <c r="K3304" s="44">
        <v>10746.746119436</v>
      </c>
      <c r="L3304" s="45">
        <v>10111.260462537901</v>
      </c>
      <c r="M3304" s="46">
        <v>0.97410205080606804</v>
      </c>
      <c r="N3304" s="139">
        <v>11039.6035314577</v>
      </c>
      <c r="O3304" s="45">
        <v>10254.085064218199</v>
      </c>
      <c r="P3304" s="99">
        <v>0.98786153587895698</v>
      </c>
      <c r="Q3304" s="86">
        <v>10436.4971570506</v>
      </c>
      <c r="R3304" s="44">
        <v>10805.1526872493</v>
      </c>
      <c r="S3304" s="45">
        <v>10166.7333441558</v>
      </c>
      <c r="T3304" s="140">
        <v>0.97415188172474598</v>
      </c>
      <c r="U3304" s="44">
        <v>11099.6017248761</v>
      </c>
      <c r="V3304" s="45">
        <v>10310.2660205743</v>
      </c>
      <c r="W3304" s="99">
        <v>0.98790483678798302</v>
      </c>
      <c r="X3304" s="86">
        <v>10492.8301710178</v>
      </c>
      <c r="Y3304" s="44">
        <v>10863.4755908144</v>
      </c>
      <c r="Z3304" s="45">
        <v>10222.110807593701</v>
      </c>
      <c r="AA3304" s="46">
        <v>0.97419958590659295</v>
      </c>
      <c r="AB3304" s="139">
        <v>11159.5139741287</v>
      </c>
      <c r="AC3304" s="45">
        <v>10366.360111322199</v>
      </c>
      <c r="AD3304" s="99">
        <v>0.98794700213056696</v>
      </c>
      <c r="AE3304" s="142">
        <v>10554.433658198999</v>
      </c>
      <c r="AF3304" s="44">
        <v>10927.2551401253</v>
      </c>
      <c r="AG3304" s="45">
        <v>10282.491230302299</v>
      </c>
      <c r="AH3304" s="140">
        <v>0.97423429463829903</v>
      </c>
      <c r="AI3304" s="44">
        <v>11225.031567080299</v>
      </c>
      <c r="AJ3304" s="45">
        <v>10427.548225936</v>
      </c>
      <c r="AK3304" s="46">
        <v>0.98797799707950495</v>
      </c>
    </row>
    <row r="3305" spans="1:37" x14ac:dyDescent="0.2">
      <c r="A3305" s="35" t="s">
        <v>3936</v>
      </c>
      <c r="B3305" s="35" t="s">
        <v>10006</v>
      </c>
      <c r="C3305" s="85" t="s">
        <v>966</v>
      </c>
      <c r="D3305" s="85" t="s">
        <v>13417</v>
      </c>
      <c r="E3305" s="85" t="s">
        <v>12904</v>
      </c>
      <c r="F3305" s="85" t="s">
        <v>252</v>
      </c>
      <c r="G3305" s="85" t="s">
        <v>252</v>
      </c>
      <c r="H3305" s="840">
        <v>1.05189069759614</v>
      </c>
      <c r="I3305" s="840">
        <v>1.0726470825424701</v>
      </c>
      <c r="J3305" s="86">
        <v>7643.25</v>
      </c>
      <c r="K3305" s="44">
        <v>8039.8635744016601</v>
      </c>
      <c r="L3305" s="45">
        <v>7564.4435795336703</v>
      </c>
      <c r="M3305" s="46">
        <v>0.98968940954877505</v>
      </c>
      <c r="N3305" s="139">
        <v>8198.5098136427696</v>
      </c>
      <c r="O3305" s="45">
        <v>7615.1482061258603</v>
      </c>
      <c r="P3305" s="99">
        <v>0.99632331876176505</v>
      </c>
      <c r="Q3305" s="86">
        <v>7703.9077114698903</v>
      </c>
      <c r="R3305" s="44">
        <v>8103.6688568343097</v>
      </c>
      <c r="S3305" s="45">
        <v>7624.8659099465203</v>
      </c>
      <c r="T3305" s="140">
        <v>0.98974003785044196</v>
      </c>
      <c r="U3305" s="44">
        <v>8263.57413088465</v>
      </c>
      <c r="V3305" s="45">
        <v>7675.9193421517202</v>
      </c>
      <c r="W3305" s="99">
        <v>0.99636699057589995</v>
      </c>
      <c r="X3305" s="86">
        <v>7765.3070431981496</v>
      </c>
      <c r="Y3305" s="44">
        <v>8168.2542427178796</v>
      </c>
      <c r="Z3305" s="45">
        <v>7686.01165213279</v>
      </c>
      <c r="AA3305" s="46">
        <v>0.98978850538372298</v>
      </c>
      <c r="AB3305" s="139">
        <v>8329.43394493302</v>
      </c>
      <c r="AC3305" s="45">
        <v>7737.42584101994</v>
      </c>
      <c r="AD3305" s="99">
        <v>0.99640951709660597</v>
      </c>
      <c r="AE3305" s="142">
        <v>7827.5779310143998</v>
      </c>
      <c r="AF3305" s="44">
        <v>8233.7564103428504</v>
      </c>
      <c r="AG3305" s="45">
        <v>7747.9226938618804</v>
      </c>
      <c r="AH3305" s="140">
        <v>0.98982376951663298</v>
      </c>
      <c r="AI3305" s="44">
        <v>8396.2286310764594</v>
      </c>
      <c r="AJ3305" s="45">
        <v>7799.7178398410097</v>
      </c>
      <c r="AK3305" s="46">
        <v>0.99644077754077698</v>
      </c>
    </row>
    <row r="3306" spans="1:37" x14ac:dyDescent="0.2">
      <c r="A3306" s="35" t="s">
        <v>3935</v>
      </c>
      <c r="B3306" s="35" t="s">
        <v>10005</v>
      </c>
      <c r="C3306" s="85" t="s">
        <v>966</v>
      </c>
      <c r="D3306" s="85" t="s">
        <v>13417</v>
      </c>
      <c r="E3306" s="85" t="s">
        <v>12904</v>
      </c>
      <c r="F3306" s="85" t="s">
        <v>256</v>
      </c>
      <c r="G3306" s="85" t="s">
        <v>256</v>
      </c>
      <c r="H3306" s="840">
        <v>1.0314844718695899</v>
      </c>
      <c r="I3306" s="840">
        <v>1.0568806664482</v>
      </c>
      <c r="J3306" s="86">
        <v>3881.4166666666702</v>
      </c>
      <c r="K3306" s="44">
        <v>4003.6210205224802</v>
      </c>
      <c r="L3306" s="45">
        <v>3766.87552510257</v>
      </c>
      <c r="M3306" s="46">
        <v>0.97048986197545695</v>
      </c>
      <c r="N3306" s="139">
        <v>4102.1942334298101</v>
      </c>
      <c r="O3306" s="45">
        <v>3810.3042830905401</v>
      </c>
      <c r="P3306" s="99">
        <v>0.98167875554643802</v>
      </c>
      <c r="Q3306" s="86">
        <v>3924.9114962272702</v>
      </c>
      <c r="R3306" s="44">
        <v>4048.4852618208502</v>
      </c>
      <c r="S3306" s="45">
        <v>3809.28167292336</v>
      </c>
      <c r="T3306" s="140">
        <v>0.97053950810991396</v>
      </c>
      <c r="U3306" s="44">
        <v>4148.1630778828703</v>
      </c>
      <c r="V3306" s="45">
        <v>3853.1711217930401</v>
      </c>
      <c r="W3306" s="99">
        <v>0.98172178544581401</v>
      </c>
      <c r="X3306" s="86">
        <v>3970.38633652919</v>
      </c>
      <c r="Y3306" s="44">
        <v>4095.3918534530399</v>
      </c>
      <c r="Z3306" s="45">
        <v>3853.6055037405499</v>
      </c>
      <c r="AA3306" s="46">
        <v>0.97058703539395896</v>
      </c>
      <c r="AB3306" s="139">
        <v>4196.2245574077897</v>
      </c>
      <c r="AC3306" s="45">
        <v>3897.9811281126099</v>
      </c>
      <c r="AD3306" s="99">
        <v>0.98176368688597704</v>
      </c>
      <c r="AE3306" s="142">
        <v>4014.7187345166499</v>
      </c>
      <c r="AF3306" s="44">
        <v>4141.1200335778403</v>
      </c>
      <c r="AG3306" s="45">
        <v>3896.7727835450701</v>
      </c>
      <c r="AH3306" s="140">
        <v>0.97062161541790404</v>
      </c>
      <c r="AI3306" s="44">
        <v>4243.0786117380103</v>
      </c>
      <c r="AJ3306" s="45">
        <v>3941.6287237973702</v>
      </c>
      <c r="AK3306" s="46">
        <v>0.98179448784521695</v>
      </c>
    </row>
    <row r="3307" spans="1:37" x14ac:dyDescent="0.2">
      <c r="A3307" s="35" t="s">
        <v>3934</v>
      </c>
      <c r="B3307" s="35" t="s">
        <v>10004</v>
      </c>
      <c r="C3307" s="85" t="s">
        <v>966</v>
      </c>
      <c r="D3307" s="85" t="s">
        <v>13417</v>
      </c>
      <c r="E3307" s="85" t="s">
        <v>12904</v>
      </c>
      <c r="F3307" s="85" t="s">
        <v>254</v>
      </c>
      <c r="G3307" s="85" t="s">
        <v>254</v>
      </c>
      <c r="H3307" s="840">
        <v>1.1009770481186201</v>
      </c>
      <c r="I3307" s="840">
        <v>1.1187832370876301</v>
      </c>
      <c r="J3307" s="86">
        <v>6549.0833333333303</v>
      </c>
      <c r="K3307" s="44">
        <v>7210.3904362162202</v>
      </c>
      <c r="L3307" s="45">
        <v>6784.0195466532996</v>
      </c>
      <c r="M3307" s="46">
        <v>1.03587314458562</v>
      </c>
      <c r="N3307" s="139">
        <v>7327.0046516232796</v>
      </c>
      <c r="O3307" s="45">
        <v>6805.6546369240004</v>
      </c>
      <c r="P3307" s="99">
        <v>1.03917667412854</v>
      </c>
      <c r="Q3307" s="86">
        <v>6571.69200727105</v>
      </c>
      <c r="R3307" s="44">
        <v>7235.2820673100396</v>
      </c>
      <c r="S3307" s="45">
        <v>6807.78750446512</v>
      </c>
      <c r="T3307" s="140">
        <v>1.03592613545079</v>
      </c>
      <c r="U3307" s="44">
        <v>7352.2988570375801</v>
      </c>
      <c r="V3307" s="45">
        <v>6829.4483854255895</v>
      </c>
      <c r="W3307" s="99">
        <v>1.0392222243326901</v>
      </c>
      <c r="X3307" s="86">
        <v>6593.0087264006397</v>
      </c>
      <c r="Y3307" s="44">
        <v>7258.7512858129103</v>
      </c>
      <c r="Z3307" s="45">
        <v>6830.2045094189198</v>
      </c>
      <c r="AA3307" s="46">
        <v>1.03597686471557</v>
      </c>
      <c r="AB3307" s="139">
        <v>7376.1476450694799</v>
      </c>
      <c r="AC3307" s="45">
        <v>6851.8936308820003</v>
      </c>
      <c r="AD3307" s="99">
        <v>1.0392665799826299</v>
      </c>
      <c r="AE3307" s="142">
        <v>6610.4279918028597</v>
      </c>
      <c r="AF3307" s="44">
        <v>7277.9294972158395</v>
      </c>
      <c r="AG3307" s="45">
        <v>6848.49445448403</v>
      </c>
      <c r="AH3307" s="140">
        <v>1.03601377444492</v>
      </c>
      <c r="AI3307" s="44">
        <v>7395.6360272038501</v>
      </c>
      <c r="AJ3307" s="45">
        <v>6870.2124242842701</v>
      </c>
      <c r="AK3307" s="46">
        <v>1.03929918498523</v>
      </c>
    </row>
    <row r="3308" spans="1:37" x14ac:dyDescent="0.2">
      <c r="A3308" s="35" t="s">
        <v>3933</v>
      </c>
      <c r="B3308" s="35" t="s">
        <v>10418</v>
      </c>
      <c r="C3308" s="85" t="s">
        <v>966</v>
      </c>
      <c r="D3308" s="85" t="s">
        <v>13417</v>
      </c>
      <c r="E3308" s="85" t="s">
        <v>12904</v>
      </c>
      <c r="F3308" s="85" t="s">
        <v>253</v>
      </c>
      <c r="G3308" s="85" t="s">
        <v>253</v>
      </c>
      <c r="H3308" s="840">
        <v>1.0682933496121401</v>
      </c>
      <c r="I3308" s="840">
        <v>1.0895307703313399</v>
      </c>
      <c r="J3308" s="86">
        <v>11184.416666666701</v>
      </c>
      <c r="K3308" s="44">
        <v>11948.237944291101</v>
      </c>
      <c r="L3308" s="45">
        <v>11241.7046592933</v>
      </c>
      <c r="M3308" s="46">
        <v>1.0051221261093899</v>
      </c>
      <c r="N3308" s="139">
        <v>12185.766106540101</v>
      </c>
      <c r="O3308" s="45">
        <v>11318.6929107616</v>
      </c>
      <c r="P3308" s="99">
        <v>1.0120056546619101</v>
      </c>
      <c r="Q3308" s="86">
        <v>11278.0503761747</v>
      </c>
      <c r="R3308" s="44">
        <v>12048.266213458101</v>
      </c>
      <c r="S3308" s="45">
        <v>11336.397864713001</v>
      </c>
      <c r="T3308" s="140">
        <v>1.0051735438832099</v>
      </c>
      <c r="U3308" s="44">
        <v>12287.7829141894</v>
      </c>
      <c r="V3308" s="45">
        <v>11413.951039740999</v>
      </c>
      <c r="W3308" s="99">
        <v>1.0120500138794699</v>
      </c>
      <c r="X3308" s="86">
        <v>11365.0692864472</v>
      </c>
      <c r="Y3308" s="44">
        <v>12141.227936592701</v>
      </c>
      <c r="Z3308" s="45">
        <v>11424.426397482201</v>
      </c>
      <c r="AA3308" s="46">
        <v>1.00522276719472</v>
      </c>
      <c r="AB3308" s="139">
        <v>12382.592694532001</v>
      </c>
      <c r="AC3308" s="45">
        <v>11502.509453451999</v>
      </c>
      <c r="AD3308" s="99">
        <v>1.0120932097764399</v>
      </c>
      <c r="AE3308" s="142">
        <v>11451.5012611804</v>
      </c>
      <c r="AF3308" s="44">
        <v>12233.562640394</v>
      </c>
      <c r="AG3308" s="45">
        <v>11511.7199106383</v>
      </c>
      <c r="AH3308" s="140">
        <v>1.0052585812187</v>
      </c>
      <c r="AI3308" s="44">
        <v>12476.762990544201</v>
      </c>
      <c r="AJ3308" s="45">
        <v>11590.3502818669</v>
      </c>
      <c r="AK3308" s="46">
        <v>1.0121249622664901</v>
      </c>
    </row>
    <row r="3309" spans="1:37" x14ac:dyDescent="0.2">
      <c r="A3309" s="35" t="s">
        <v>3932</v>
      </c>
      <c r="B3309" s="35" t="s">
        <v>10003</v>
      </c>
      <c r="C3309" s="85" t="s">
        <v>966</v>
      </c>
      <c r="D3309" s="85" t="s">
        <v>13417</v>
      </c>
      <c r="E3309" s="85" t="s">
        <v>12904</v>
      </c>
      <c r="F3309" s="85" t="s">
        <v>257</v>
      </c>
      <c r="G3309" s="85" t="s">
        <v>257</v>
      </c>
      <c r="H3309" s="840">
        <v>1.03064652740292</v>
      </c>
      <c r="I3309" s="840">
        <v>1.05674290731845</v>
      </c>
      <c r="J3309" s="86">
        <v>8710.8333333333303</v>
      </c>
      <c r="K3309" s="44">
        <v>8977.7901257856392</v>
      </c>
      <c r="L3309" s="45">
        <v>8446.9078668979892</v>
      </c>
      <c r="M3309" s="46">
        <v>0.96970146754784203</v>
      </c>
      <c r="N3309" s="139">
        <v>9205.1113418331606</v>
      </c>
      <c r="O3309" s="45">
        <v>8550.1254149018896</v>
      </c>
      <c r="P3309" s="99">
        <v>0.98155079861114203</v>
      </c>
      <c r="Q3309" s="86">
        <v>8728.4992622066293</v>
      </c>
      <c r="R3309" s="44">
        <v>8995.9974540322492</v>
      </c>
      <c r="S3309" s="45">
        <v>8464.4715282717207</v>
      </c>
      <c r="T3309" s="140">
        <v>0.96975107335139299</v>
      </c>
      <c r="U3309" s="44">
        <v>9223.7796868712103</v>
      </c>
      <c r="V3309" s="45">
        <v>8567.8409589848197</v>
      </c>
      <c r="W3309" s="99">
        <v>0.98159382290178598</v>
      </c>
      <c r="X3309" s="86">
        <v>8743.4687736372198</v>
      </c>
      <c r="Y3309" s="44">
        <v>9011.4257290050991</v>
      </c>
      <c r="Z3309" s="45">
        <v>8479.4034437909995</v>
      </c>
      <c r="AA3309" s="46">
        <v>0.96979856202581605</v>
      </c>
      <c r="AB3309" s="139">
        <v>9239.5986119015106</v>
      </c>
      <c r="AC3309" s="45">
        <v>8582.9012551168707</v>
      </c>
      <c r="AD3309" s="99">
        <v>0.98163571888030499</v>
      </c>
      <c r="AE3309" s="142">
        <v>8761.8085559692609</v>
      </c>
      <c r="AF3309" s="44">
        <v>9030.3275619789492</v>
      </c>
      <c r="AG3309" s="45">
        <v>8497.4920757401705</v>
      </c>
      <c r="AH3309" s="140">
        <v>0.96983311395807403</v>
      </c>
      <c r="AI3309" s="44">
        <v>9258.9790468026604</v>
      </c>
      <c r="AJ3309" s="45">
        <v>8601.1740774622103</v>
      </c>
      <c r="AK3309" s="46">
        <v>0.98166651582479403</v>
      </c>
    </row>
    <row r="3310" spans="1:37" x14ac:dyDescent="0.2">
      <c r="A3310" s="35" t="s">
        <v>3931</v>
      </c>
      <c r="B3310" s="35" t="s">
        <v>7624</v>
      </c>
      <c r="C3310" s="85" t="s">
        <v>966</v>
      </c>
      <c r="D3310" s="85" t="s">
        <v>13417</v>
      </c>
      <c r="E3310" s="85" t="s">
        <v>12904</v>
      </c>
      <c r="F3310" s="85" t="s">
        <v>253</v>
      </c>
      <c r="G3310" s="85" t="s">
        <v>253</v>
      </c>
      <c r="H3310" s="840">
        <v>1.0682933496121401</v>
      </c>
      <c r="I3310" s="840">
        <v>1.0895307703313399</v>
      </c>
      <c r="J3310" s="86">
        <v>11071.25</v>
      </c>
      <c r="K3310" s="44">
        <v>11827.342746893401</v>
      </c>
      <c r="L3310" s="45">
        <v>11127.958338688601</v>
      </c>
      <c r="M3310" s="46">
        <v>1.0051221261093899</v>
      </c>
      <c r="N3310" s="139">
        <v>12062.467541030899</v>
      </c>
      <c r="O3310" s="45">
        <v>11204.1676041757</v>
      </c>
      <c r="P3310" s="99">
        <v>1.0120056546619101</v>
      </c>
      <c r="Q3310" s="86">
        <v>11163.854433045601</v>
      </c>
      <c r="R3310" s="44">
        <v>11926.271446860599</v>
      </c>
      <c r="S3310" s="45">
        <v>11221.611123860799</v>
      </c>
      <c r="T3310" s="140">
        <v>1.0051735438832099</v>
      </c>
      <c r="U3310" s="44">
        <v>12163.3629203032</v>
      </c>
      <c r="V3310" s="45">
        <v>11298.379033912201</v>
      </c>
      <c r="W3310" s="99">
        <v>1.0120500138794699</v>
      </c>
      <c r="X3310" s="86">
        <v>11251.827264940801</v>
      </c>
      <c r="Y3310" s="44">
        <v>12020.2522381207</v>
      </c>
      <c r="Z3310" s="45">
        <v>11310.592939260699</v>
      </c>
      <c r="AA3310" s="46">
        <v>1.00522276719472</v>
      </c>
      <c r="AB3310" s="139">
        <v>12259.2120276061</v>
      </c>
      <c r="AC3310" s="45">
        <v>11387.897972424</v>
      </c>
      <c r="AD3310" s="99">
        <v>1.0120932097764399</v>
      </c>
      <c r="AE3310" s="142">
        <v>11337.3580120303</v>
      </c>
      <c r="AF3310" s="44">
        <v>12111.6241664238</v>
      </c>
      <c r="AG3310" s="45">
        <v>11396.976429942</v>
      </c>
      <c r="AH3310" s="140">
        <v>1.0052585812187</v>
      </c>
      <c r="AI3310" s="44">
        <v>12352.4004083696</v>
      </c>
      <c r="AJ3310" s="45">
        <v>11474.823050127899</v>
      </c>
      <c r="AK3310" s="46">
        <v>1.0121249622664901</v>
      </c>
    </row>
    <row r="3311" spans="1:37" x14ac:dyDescent="0.2">
      <c r="A3311" s="35" t="s">
        <v>3930</v>
      </c>
      <c r="B3311" s="35" t="s">
        <v>10002</v>
      </c>
      <c r="C3311" s="85" t="s">
        <v>966</v>
      </c>
      <c r="D3311" s="85" t="s">
        <v>13417</v>
      </c>
      <c r="E3311" s="85" t="s">
        <v>12904</v>
      </c>
      <c r="F3311" s="85" t="s">
        <v>255</v>
      </c>
      <c r="G3311" s="85" t="s">
        <v>255</v>
      </c>
      <c r="H3311" s="840">
        <v>1.0353236842449201</v>
      </c>
      <c r="I3311" s="840">
        <v>1.0635370812492899</v>
      </c>
      <c r="J3311" s="86">
        <v>10463.5</v>
      </c>
      <c r="K3311" s="44">
        <v>10833.109370096799</v>
      </c>
      <c r="L3311" s="45">
        <v>10192.5168086093</v>
      </c>
      <c r="M3311" s="46">
        <v>0.97410205080606804</v>
      </c>
      <c r="N3311" s="139">
        <v>11128.320249651901</v>
      </c>
      <c r="O3311" s="45">
        <v>10336.4891806695</v>
      </c>
      <c r="P3311" s="99">
        <v>0.98786153587895698</v>
      </c>
      <c r="Q3311" s="86">
        <v>10540.218284606701</v>
      </c>
      <c r="R3311" s="44">
        <v>10912.5376271648</v>
      </c>
      <c r="S3311" s="45">
        <v>10267.773475739201</v>
      </c>
      <c r="T3311" s="140">
        <v>0.97415188172474598</v>
      </c>
      <c r="U3311" s="44">
        <v>11209.912990141</v>
      </c>
      <c r="V3311" s="45">
        <v>10412.7326241641</v>
      </c>
      <c r="W3311" s="99">
        <v>0.98790483678798202</v>
      </c>
      <c r="X3311" s="86">
        <v>10619.494314940899</v>
      </c>
      <c r="Y3311" s="44">
        <v>10994.6139789626</v>
      </c>
      <c r="Z3311" s="45">
        <v>10345.506964152801</v>
      </c>
      <c r="AA3311" s="46">
        <v>0.97419958590659295</v>
      </c>
      <c r="AB3311" s="139">
        <v>11294.225988055599</v>
      </c>
      <c r="AC3311" s="45">
        <v>10491.4975725884</v>
      </c>
      <c r="AD3311" s="99">
        <v>0.98794700213056696</v>
      </c>
      <c r="AE3311" s="142">
        <v>10700.6907838835</v>
      </c>
      <c r="AF3311" s="44">
        <v>11078.6786063359</v>
      </c>
      <c r="AG3311" s="45">
        <v>10424.9799379792</v>
      </c>
      <c r="AH3311" s="140">
        <v>0.97423429463829903</v>
      </c>
      <c r="AI3311" s="44">
        <v>11380.581443642601</v>
      </c>
      <c r="AJ3311" s="45">
        <v>10572.0470480283</v>
      </c>
      <c r="AK3311" s="46">
        <v>0.98797799707950495</v>
      </c>
    </row>
    <row r="3312" spans="1:37" x14ac:dyDescent="0.2">
      <c r="A3312" s="35" t="s">
        <v>3929</v>
      </c>
      <c r="B3312" s="35" t="s">
        <v>7545</v>
      </c>
      <c r="C3312" s="85" t="s">
        <v>966</v>
      </c>
      <c r="D3312" s="85" t="s">
        <v>13417</v>
      </c>
      <c r="E3312" s="85" t="s">
        <v>12904</v>
      </c>
      <c r="F3312" s="85" t="s">
        <v>257</v>
      </c>
      <c r="G3312" s="85" t="s">
        <v>257</v>
      </c>
      <c r="H3312" s="840">
        <v>1.03064652740292</v>
      </c>
      <c r="I3312" s="840">
        <v>1.05674290731845</v>
      </c>
      <c r="J3312" s="86">
        <v>5587.75</v>
      </c>
      <c r="K3312" s="44">
        <v>5758.9951334956904</v>
      </c>
      <c r="L3312" s="45">
        <v>5418.44937529045</v>
      </c>
      <c r="M3312" s="46">
        <v>0.96970146754784203</v>
      </c>
      <c r="N3312" s="139">
        <v>5904.8151803686897</v>
      </c>
      <c r="O3312" s="45">
        <v>5484.6604749394101</v>
      </c>
      <c r="P3312" s="99">
        <v>0.98155079861114203</v>
      </c>
      <c r="Q3312" s="86">
        <v>5602.7337512160202</v>
      </c>
      <c r="R3312" s="44">
        <v>5774.4380846539498</v>
      </c>
      <c r="S3312" s="45">
        <v>5433.2570689438098</v>
      </c>
      <c r="T3312" s="140">
        <v>0.96975107335139299</v>
      </c>
      <c r="U3312" s="44">
        <v>5920.6491531912498</v>
      </c>
      <c r="V3312" s="45">
        <v>5499.6088415570002</v>
      </c>
      <c r="W3312" s="99">
        <v>0.98159382290178598</v>
      </c>
      <c r="X3312" s="86">
        <v>5616.0213619907599</v>
      </c>
      <c r="Y3312" s="44">
        <v>5788.1329145564196</v>
      </c>
      <c r="Z3312" s="45">
        <v>5446.4094411649103</v>
      </c>
      <c r="AA3312" s="46">
        <v>0.96979856202581605</v>
      </c>
      <c r="AB3312" s="139">
        <v>5934.6907416326603</v>
      </c>
      <c r="AC3312" s="45">
        <v>5512.8871669249502</v>
      </c>
      <c r="AD3312" s="99">
        <v>0.98163571888030499</v>
      </c>
      <c r="AE3312" s="142">
        <v>5631.2727758515903</v>
      </c>
      <c r="AF3312" s="44">
        <v>5803.8517312900703</v>
      </c>
      <c r="AG3312" s="45">
        <v>5461.3948117514801</v>
      </c>
      <c r="AH3312" s="140">
        <v>0.96983311395807403</v>
      </c>
      <c r="AI3312" s="44">
        <v>5950.8075650566698</v>
      </c>
      <c r="AJ3312" s="45">
        <v>5528.0319255292497</v>
      </c>
      <c r="AK3312" s="46">
        <v>0.98166651582479303</v>
      </c>
    </row>
    <row r="3313" spans="1:37" x14ac:dyDescent="0.2">
      <c r="A3313" s="35" t="s">
        <v>3928</v>
      </c>
      <c r="B3313" s="35" t="s">
        <v>10001</v>
      </c>
      <c r="C3313" s="85" t="s">
        <v>966</v>
      </c>
      <c r="D3313" s="85" t="s">
        <v>13417</v>
      </c>
      <c r="E3313" s="85" t="s">
        <v>12904</v>
      </c>
      <c r="F3313" s="85" t="s">
        <v>254</v>
      </c>
      <c r="G3313" s="85" t="s">
        <v>254</v>
      </c>
      <c r="H3313" s="840">
        <v>1.1009770481186201</v>
      </c>
      <c r="I3313" s="840">
        <v>1.1187832370876301</v>
      </c>
      <c r="J3313" s="86">
        <v>10476.916666666701</v>
      </c>
      <c r="K3313" s="44">
        <v>11534.8447850515</v>
      </c>
      <c r="L3313" s="45">
        <v>10852.7566130615</v>
      </c>
      <c r="M3313" s="46">
        <v>1.03587314458562</v>
      </c>
      <c r="N3313" s="139">
        <v>11721.398743030601</v>
      </c>
      <c r="O3313" s="45">
        <v>10887.3674167886</v>
      </c>
      <c r="P3313" s="99">
        <v>1.03917667412854</v>
      </c>
      <c r="Q3313" s="86">
        <v>10505.077651908899</v>
      </c>
      <c r="R3313" s="44">
        <v>11565.849383455599</v>
      </c>
      <c r="S3313" s="45">
        <v>10882.4844945524</v>
      </c>
      <c r="T3313" s="140">
        <v>1.03592613545079</v>
      </c>
      <c r="U3313" s="44">
        <v>11752.9047812595</v>
      </c>
      <c r="V3313" s="45">
        <v>10917.1101642044</v>
      </c>
      <c r="W3313" s="99">
        <v>1.0392222243326901</v>
      </c>
      <c r="X3313" s="86">
        <v>10530.3296384682</v>
      </c>
      <c r="Y3313" s="44">
        <v>11593.651241076799</v>
      </c>
      <c r="Z3313" s="45">
        <v>10909.1778832817</v>
      </c>
      <c r="AA3313" s="46">
        <v>1.03597686471557</v>
      </c>
      <c r="AB3313" s="139">
        <v>11781.1562805252</v>
      </c>
      <c r="AC3313" s="45">
        <v>10943.819669460599</v>
      </c>
      <c r="AD3313" s="99">
        <v>1.0392665799826299</v>
      </c>
      <c r="AE3313" s="142">
        <v>10560.2221960263</v>
      </c>
      <c r="AF3313" s="44">
        <v>11626.5622608578</v>
      </c>
      <c r="AG3313" s="45">
        <v>10940.5356562822</v>
      </c>
      <c r="AH3313" s="140">
        <v>1.03601377444492</v>
      </c>
      <c r="AI3313" s="44">
        <v>11814.599572834901</v>
      </c>
      <c r="AJ3313" s="45">
        <v>10975.230321593101</v>
      </c>
      <c r="AK3313" s="46">
        <v>1.03929918498523</v>
      </c>
    </row>
    <row r="3314" spans="1:37" x14ac:dyDescent="0.2">
      <c r="A3314" s="35" t="s">
        <v>3927</v>
      </c>
      <c r="B3314" s="35" t="s">
        <v>10000</v>
      </c>
      <c r="C3314" s="85" t="s">
        <v>966</v>
      </c>
      <c r="D3314" s="85" t="s">
        <v>13417</v>
      </c>
      <c r="E3314" s="85" t="s">
        <v>12904</v>
      </c>
      <c r="F3314" s="85" t="s">
        <v>256</v>
      </c>
      <c r="G3314" s="85" t="s">
        <v>256</v>
      </c>
      <c r="H3314" s="840">
        <v>1.0314844718695899</v>
      </c>
      <c r="I3314" s="840">
        <v>1.0568806664482</v>
      </c>
      <c r="J3314" s="86">
        <v>8033.5833333333303</v>
      </c>
      <c r="K3314" s="44">
        <v>8286.5164618036397</v>
      </c>
      <c r="L3314" s="45">
        <v>7796.5111803350001</v>
      </c>
      <c r="M3314" s="46">
        <v>0.97048986197545695</v>
      </c>
      <c r="N3314" s="139">
        <v>8490.5389073004608</v>
      </c>
      <c r="O3314" s="45">
        <v>7886.3980892452701</v>
      </c>
      <c r="P3314" s="99">
        <v>0.98167875554643802</v>
      </c>
      <c r="Q3314" s="86">
        <v>8090.6662651092201</v>
      </c>
      <c r="R3314" s="44">
        <v>8345.3966195392695</v>
      </c>
      <c r="S3314" s="45">
        <v>7852.3112572205901</v>
      </c>
      <c r="T3314" s="140">
        <v>0.97053950810991496</v>
      </c>
      <c r="U3314" s="44">
        <v>8550.8687542785792</v>
      </c>
      <c r="V3314" s="45">
        <v>7942.7833312292396</v>
      </c>
      <c r="W3314" s="99">
        <v>0.98172178544581401</v>
      </c>
      <c r="X3314" s="86">
        <v>8150.0407683943104</v>
      </c>
      <c r="Y3314" s="44">
        <v>8406.6404977027996</v>
      </c>
      <c r="Z3314" s="45">
        <v>7910.3239077357302</v>
      </c>
      <c r="AA3314" s="46">
        <v>0.97058703539395896</v>
      </c>
      <c r="AB3314" s="139">
        <v>8613.6205188805507</v>
      </c>
      <c r="AC3314" s="45">
        <v>8001.4140730498202</v>
      </c>
      <c r="AD3314" s="99">
        <v>0.98176368688597704</v>
      </c>
      <c r="AE3314" s="142">
        <v>8208.7129206590798</v>
      </c>
      <c r="AF3314" s="44">
        <v>8467.1599116950802</v>
      </c>
      <c r="AG3314" s="45">
        <v>7967.5541955519402</v>
      </c>
      <c r="AH3314" s="140">
        <v>0.97062161541790404</v>
      </c>
      <c r="AI3314" s="44">
        <v>8675.6299822680994</v>
      </c>
      <c r="AJ3314" s="45">
        <v>8059.2690978069004</v>
      </c>
      <c r="AK3314" s="46">
        <v>0.98179448784521794</v>
      </c>
    </row>
    <row r="3315" spans="1:37" x14ac:dyDescent="0.2">
      <c r="A3315" s="35" t="s">
        <v>3926</v>
      </c>
      <c r="B3315" s="35" t="s">
        <v>9999</v>
      </c>
      <c r="C3315" s="85" t="s">
        <v>966</v>
      </c>
      <c r="D3315" s="85" t="s">
        <v>13417</v>
      </c>
      <c r="E3315" s="85" t="s">
        <v>12904</v>
      </c>
      <c r="F3315" s="85" t="s">
        <v>252</v>
      </c>
      <c r="G3315" s="85" t="s">
        <v>252</v>
      </c>
      <c r="H3315" s="840">
        <v>1.05189069759614</v>
      </c>
      <c r="I3315" s="840">
        <v>1.0726470825424701</v>
      </c>
      <c r="J3315" s="86">
        <v>8928.1666666666697</v>
      </c>
      <c r="K3315" s="44">
        <v>9391.4554632545605</v>
      </c>
      <c r="L3315" s="45">
        <v>8836.1119966863807</v>
      </c>
      <c r="M3315" s="46">
        <v>0.98968940954877405</v>
      </c>
      <c r="N3315" s="139">
        <v>9576.77192745297</v>
      </c>
      <c r="O3315" s="45">
        <v>8895.3406437915</v>
      </c>
      <c r="P3315" s="99">
        <v>0.99632331876176505</v>
      </c>
      <c r="Q3315" s="86">
        <v>8987.7033875650905</v>
      </c>
      <c r="R3315" s="44">
        <v>9454.0815861329902</v>
      </c>
      <c r="S3315" s="45">
        <v>8895.4898909972198</v>
      </c>
      <c r="T3315" s="140">
        <v>0.98974003785044196</v>
      </c>
      <c r="U3315" s="44">
        <v>9640.6338174288103</v>
      </c>
      <c r="V3315" s="45">
        <v>8955.0509764570506</v>
      </c>
      <c r="W3315" s="99">
        <v>0.99636699057589995</v>
      </c>
      <c r="X3315" s="86">
        <v>9042.98962513896</v>
      </c>
      <c r="Y3315" s="44">
        <v>9512.2366651420307</v>
      </c>
      <c r="Z3315" s="45">
        <v>8950.6471852668001</v>
      </c>
      <c r="AA3315" s="46">
        <v>0.98978850538372198</v>
      </c>
      <c r="AB3315" s="139">
        <v>9699.9364388671693</v>
      </c>
      <c r="AC3315" s="45">
        <v>9010.5209254943293</v>
      </c>
      <c r="AD3315" s="99">
        <v>0.99640951709660597</v>
      </c>
      <c r="AE3315" s="142">
        <v>9100.7918779209795</v>
      </c>
      <c r="AF3315" s="44">
        <v>9573.0383171435406</v>
      </c>
      <c r="AG3315" s="45">
        <v>9008.1801221901005</v>
      </c>
      <c r="AH3315" s="140">
        <v>0.98982376951663298</v>
      </c>
      <c r="AI3315" s="44">
        <v>9761.9378566781907</v>
      </c>
      <c r="AJ3315" s="45">
        <v>9068.4001350723702</v>
      </c>
      <c r="AK3315" s="46">
        <v>0.99644077754077698</v>
      </c>
    </row>
    <row r="3316" spans="1:37" x14ac:dyDescent="0.2">
      <c r="A3316" s="35" t="s">
        <v>3925</v>
      </c>
      <c r="B3316" s="35" t="s">
        <v>9998</v>
      </c>
      <c r="C3316" s="85" t="s">
        <v>966</v>
      </c>
      <c r="D3316" s="85" t="s">
        <v>13417</v>
      </c>
      <c r="E3316" s="85" t="s">
        <v>12904</v>
      </c>
      <c r="F3316" s="85" t="s">
        <v>252</v>
      </c>
      <c r="G3316" s="85" t="s">
        <v>252</v>
      </c>
      <c r="H3316" s="840">
        <v>1.05189069759614</v>
      </c>
      <c r="I3316" s="840">
        <v>1.0726470825424701</v>
      </c>
      <c r="J3316" s="86">
        <v>9767.8333333333394</v>
      </c>
      <c r="K3316" s="44">
        <v>10274.6930190028</v>
      </c>
      <c r="L3316" s="45">
        <v>9667.12120423751</v>
      </c>
      <c r="M3316" s="46">
        <v>0.98968940954877405</v>
      </c>
      <c r="N3316" s="139">
        <v>10477.437927761101</v>
      </c>
      <c r="O3316" s="45">
        <v>9731.92012377846</v>
      </c>
      <c r="P3316" s="99">
        <v>0.99632331876176505</v>
      </c>
      <c r="Q3316" s="86">
        <v>9832.0250505393506</v>
      </c>
      <c r="R3316" s="44">
        <v>10342.2156891945</v>
      </c>
      <c r="S3316" s="45">
        <v>9731.1488456673196</v>
      </c>
      <c r="T3316" s="140">
        <v>0.98974003785044196</v>
      </c>
      <c r="U3316" s="44">
        <v>10546.2929859456</v>
      </c>
      <c r="V3316" s="45">
        <v>9796.3052108727607</v>
      </c>
      <c r="W3316" s="99">
        <v>0.99636699057589995</v>
      </c>
      <c r="X3316" s="86">
        <v>9892.2345541382492</v>
      </c>
      <c r="Y3316" s="44">
        <v>10405.549505937101</v>
      </c>
      <c r="Z3316" s="45">
        <v>9791.2200542457103</v>
      </c>
      <c r="AA3316" s="46">
        <v>0.98978850538372298</v>
      </c>
      <c r="AB3316" s="139">
        <v>10610.8765343223</v>
      </c>
      <c r="AC3316" s="45">
        <v>9856.7166550952497</v>
      </c>
      <c r="AD3316" s="99">
        <v>0.99640951709660597</v>
      </c>
      <c r="AE3316" s="142">
        <v>9955.6955842451498</v>
      </c>
      <c r="AF3316" s="44">
        <v>10472.3035731664</v>
      </c>
      <c r="AG3316" s="45">
        <v>9854.3841313576304</v>
      </c>
      <c r="AH3316" s="140">
        <v>0.98982376951663298</v>
      </c>
      <c r="AI3316" s="44">
        <v>10678.9478231216</v>
      </c>
      <c r="AJ3316" s="45">
        <v>9920.2610489245108</v>
      </c>
      <c r="AK3316" s="46">
        <v>0.99644077754077698</v>
      </c>
    </row>
    <row r="3317" spans="1:37" x14ac:dyDescent="0.2">
      <c r="A3317" s="35" t="s">
        <v>3924</v>
      </c>
      <c r="B3317" s="35" t="s">
        <v>9997</v>
      </c>
      <c r="C3317" s="85" t="s">
        <v>966</v>
      </c>
      <c r="D3317" s="85" t="s">
        <v>13417</v>
      </c>
      <c r="E3317" s="85" t="s">
        <v>12904</v>
      </c>
      <c r="F3317" s="85" t="s">
        <v>253</v>
      </c>
      <c r="G3317" s="85" t="s">
        <v>253</v>
      </c>
      <c r="H3317" s="840">
        <v>1.0682933496121401</v>
      </c>
      <c r="I3317" s="840">
        <v>1.0895307703313399</v>
      </c>
      <c r="J3317" s="86">
        <v>16314.583333333299</v>
      </c>
      <c r="K3317" s="44">
        <v>17428.760876692999</v>
      </c>
      <c r="L3317" s="45">
        <v>16398.1486865888</v>
      </c>
      <c r="M3317" s="46">
        <v>1.0051221261093899</v>
      </c>
      <c r="N3317" s="139">
        <v>17775.2405468016</v>
      </c>
      <c r="O3317" s="45">
        <v>16510.450586786301</v>
      </c>
      <c r="P3317" s="99">
        <v>1.0120056546619101</v>
      </c>
      <c r="Q3317" s="86">
        <v>16457.3078343454</v>
      </c>
      <c r="R3317" s="44">
        <v>17581.232511950901</v>
      </c>
      <c r="S3317" s="45">
        <v>16542.4504386259</v>
      </c>
      <c r="T3317" s="140">
        <v>1.0051735438832099</v>
      </c>
      <c r="U3317" s="44">
        <v>17930.743282334399</v>
      </c>
      <c r="V3317" s="45">
        <v>16655.618622168</v>
      </c>
      <c r="W3317" s="99">
        <v>1.0120500138794699</v>
      </c>
      <c r="X3317" s="86">
        <v>16593.298555988302</v>
      </c>
      <c r="Y3317" s="44">
        <v>17726.5104954909</v>
      </c>
      <c r="Z3317" s="45">
        <v>16679.961491338599</v>
      </c>
      <c r="AA3317" s="46">
        <v>1.00522276719472</v>
      </c>
      <c r="AB3317" s="139">
        <v>18078.9093580439</v>
      </c>
      <c r="AC3317" s="45">
        <v>16793.964796308999</v>
      </c>
      <c r="AD3317" s="99">
        <v>1.0120932097764399</v>
      </c>
      <c r="AE3317" s="142">
        <v>16721.259068617499</v>
      </c>
      <c r="AF3317" s="44">
        <v>17863.2098601457</v>
      </c>
      <c r="AG3317" s="45">
        <v>16809.189167508699</v>
      </c>
      <c r="AH3317" s="140">
        <v>1.0052585812187</v>
      </c>
      <c r="AI3317" s="44">
        <v>18218.326273940798</v>
      </c>
      <c r="AJ3317" s="45">
        <v>16924.003703872801</v>
      </c>
      <c r="AK3317" s="46">
        <v>1.0121249622664901</v>
      </c>
    </row>
    <row r="3318" spans="1:37" x14ac:dyDescent="0.2">
      <c r="A3318" s="35" t="s">
        <v>3923</v>
      </c>
      <c r="B3318" s="35" t="s">
        <v>9996</v>
      </c>
      <c r="C3318" s="85" t="s">
        <v>968</v>
      </c>
      <c r="D3318" s="85" t="s">
        <v>968</v>
      </c>
      <c r="E3318" s="85" t="s">
        <v>12902</v>
      </c>
      <c r="F3318" s="85" t="s">
        <v>194</v>
      </c>
      <c r="G3318" s="85" t="s">
        <v>194</v>
      </c>
      <c r="H3318" s="840">
        <v>1.15107900063692</v>
      </c>
      <c r="I3318" s="840">
        <v>1.15606328090388</v>
      </c>
      <c r="J3318" s="86">
        <v>15104.083333333299</v>
      </c>
      <c r="K3318" s="44">
        <v>17385.9931488701</v>
      </c>
      <c r="L3318" s="45">
        <v>16357.909936124001</v>
      </c>
      <c r="M3318" s="46">
        <v>1.0830124261843601</v>
      </c>
      <c r="N3318" s="139">
        <v>17461.276133378899</v>
      </c>
      <c r="O3318" s="45">
        <v>16218.826182594599</v>
      </c>
      <c r="P3318" s="99">
        <v>1.0738040716977</v>
      </c>
      <c r="Q3318" s="86">
        <v>15111.5475794881</v>
      </c>
      <c r="R3318" s="44">
        <v>17394.5850858743</v>
      </c>
      <c r="S3318" s="45">
        <v>16366.8310221106</v>
      </c>
      <c r="T3318" s="140">
        <v>1.0830678284947099</v>
      </c>
      <c r="U3318" s="44">
        <v>17469.905274278</v>
      </c>
      <c r="V3318" s="45">
        <v>16227.5525912216</v>
      </c>
      <c r="W3318" s="99">
        <v>1.0738511397236601</v>
      </c>
      <c r="X3318" s="86">
        <v>15118.3632916103</v>
      </c>
      <c r="Y3318" s="44">
        <v>17402.4305089726</v>
      </c>
      <c r="Z3318" s="45">
        <v>16375.014745242501</v>
      </c>
      <c r="AA3318" s="46">
        <v>1.08312086628647</v>
      </c>
      <c r="AB3318" s="139">
        <v>17477.784668795699</v>
      </c>
      <c r="AC3318" s="45">
        <v>16235.5645814788</v>
      </c>
      <c r="AD3318" s="99">
        <v>1.0738969733905299</v>
      </c>
      <c r="AE3318" s="142">
        <v>15139.420223143599</v>
      </c>
      <c r="AF3318" s="44">
        <v>17426.668700678401</v>
      </c>
      <c r="AG3318" s="45">
        <v>16398.406167905701</v>
      </c>
      <c r="AH3318" s="140">
        <v>1.0831594556598301</v>
      </c>
      <c r="AI3318" s="44">
        <v>17502.127814149801</v>
      </c>
      <c r="AJ3318" s="45">
        <v>16258.687625768</v>
      </c>
      <c r="AK3318" s="46">
        <v>1.07393066485554</v>
      </c>
    </row>
    <row r="3319" spans="1:37" x14ac:dyDescent="0.2">
      <c r="A3319" s="35" t="s">
        <v>3922</v>
      </c>
      <c r="B3319" s="35" t="s">
        <v>13053</v>
      </c>
      <c r="C3319" s="85" t="s">
        <v>968</v>
      </c>
      <c r="D3319" s="85" t="s">
        <v>968</v>
      </c>
      <c r="E3319" s="85" t="s">
        <v>12902</v>
      </c>
      <c r="F3319" s="85" t="s">
        <v>194</v>
      </c>
      <c r="G3319" s="85" t="s">
        <v>194</v>
      </c>
      <c r="H3319" s="840">
        <v>1.15107900063692</v>
      </c>
      <c r="I3319" s="840">
        <v>1.15606328090388</v>
      </c>
      <c r="J3319" s="86">
        <v>11535.333333333299</v>
      </c>
      <c r="K3319" s="44">
        <v>13278.0799653471</v>
      </c>
      <c r="L3319" s="45">
        <v>12492.909340178599</v>
      </c>
      <c r="M3319" s="46">
        <v>1.0830124261843601</v>
      </c>
      <c r="N3319" s="139">
        <v>13335.575299653199</v>
      </c>
      <c r="O3319" s="45">
        <v>12386.687901723501</v>
      </c>
      <c r="P3319" s="99">
        <v>1.0738040716977</v>
      </c>
      <c r="Q3319" s="86">
        <v>11569.1031120604</v>
      </c>
      <c r="R3319" s="44">
        <v>13316.9516484959</v>
      </c>
      <c r="S3319" s="45">
        <v>12530.1233852106</v>
      </c>
      <c r="T3319" s="140">
        <v>1.0830678284947099</v>
      </c>
      <c r="U3319" s="44">
        <v>13374.6153008438</v>
      </c>
      <c r="V3319" s="45">
        <v>12423.4945624666</v>
      </c>
      <c r="W3319" s="99">
        <v>1.0738511397236601</v>
      </c>
      <c r="X3319" s="86">
        <v>11594.932744666799</v>
      </c>
      <c r="Y3319" s="44">
        <v>13346.6835961833</v>
      </c>
      <c r="Z3319" s="45">
        <v>12558.7135989368</v>
      </c>
      <c r="AA3319" s="46">
        <v>1.08312086628647</v>
      </c>
      <c r="AB3319" s="139">
        <v>13404.475990659301</v>
      </c>
      <c r="AC3319" s="45">
        <v>12451.763181164401</v>
      </c>
      <c r="AD3319" s="99">
        <v>1.0738969733905299</v>
      </c>
      <c r="AE3319" s="142">
        <v>11630.1001889946</v>
      </c>
      <c r="AF3319" s="44">
        <v>13387.1641028551</v>
      </c>
      <c r="AG3319" s="45">
        <v>12597.2529899807</v>
      </c>
      <c r="AH3319" s="140">
        <v>1.0831594556598301</v>
      </c>
      <c r="AI3319" s="44">
        <v>13445.1317817299</v>
      </c>
      <c r="AJ3319" s="45">
        <v>12489.921228303599</v>
      </c>
      <c r="AK3319" s="46">
        <v>1.07393066485554</v>
      </c>
    </row>
    <row r="3320" spans="1:37" x14ac:dyDescent="0.2">
      <c r="A3320" s="35" t="s">
        <v>3921</v>
      </c>
      <c r="B3320" s="35" t="s">
        <v>9995</v>
      </c>
      <c r="C3320" s="85" t="s">
        <v>968</v>
      </c>
      <c r="D3320" s="85" t="s">
        <v>968</v>
      </c>
      <c r="E3320" s="85" t="s">
        <v>12902</v>
      </c>
      <c r="F3320" s="85" t="s">
        <v>194</v>
      </c>
      <c r="G3320" s="85" t="s">
        <v>194</v>
      </c>
      <c r="H3320" s="840">
        <v>1.15107900063692</v>
      </c>
      <c r="I3320" s="840">
        <v>1.15606328090388</v>
      </c>
      <c r="J3320" s="86">
        <v>15173.416666666701</v>
      </c>
      <c r="K3320" s="44">
        <v>17465.801292914199</v>
      </c>
      <c r="L3320" s="45">
        <v>16432.998797672801</v>
      </c>
      <c r="M3320" s="46">
        <v>1.0830124261843601</v>
      </c>
      <c r="N3320" s="139">
        <v>17541.429854188202</v>
      </c>
      <c r="O3320" s="45">
        <v>16293.2765982324</v>
      </c>
      <c r="P3320" s="99">
        <v>1.0738040716977</v>
      </c>
      <c r="Q3320" s="86">
        <v>15176.7332722227</v>
      </c>
      <c r="R3320" s="44">
        <v>17469.618967923099</v>
      </c>
      <c r="S3320" s="45">
        <v>16437.431548789598</v>
      </c>
      <c r="T3320" s="140">
        <v>1.0830678284947099</v>
      </c>
      <c r="U3320" s="44">
        <v>17545.264060088801</v>
      </c>
      <c r="V3320" s="45">
        <v>16297.552321658301</v>
      </c>
      <c r="W3320" s="99">
        <v>1.0738511397236601</v>
      </c>
      <c r="X3320" s="86">
        <v>15180.575235071001</v>
      </c>
      <c r="Y3320" s="44">
        <v>17474.041370679101</v>
      </c>
      <c r="Z3320" s="45">
        <v>16442.397799336999</v>
      </c>
      <c r="AA3320" s="46">
        <v>1.08312086628647</v>
      </c>
      <c r="AB3320" s="139">
        <v>17549.705612264301</v>
      </c>
      <c r="AC3320" s="45">
        <v>16302.373799270001</v>
      </c>
      <c r="AD3320" s="99">
        <v>1.0738969733905299</v>
      </c>
      <c r="AE3320" s="142">
        <v>15197.678818415099</v>
      </c>
      <c r="AF3320" s="44">
        <v>17493.728946302199</v>
      </c>
      <c r="AG3320" s="45">
        <v>16461.509516247501</v>
      </c>
      <c r="AH3320" s="140">
        <v>1.0831594556598301</v>
      </c>
      <c r="AI3320" s="44">
        <v>17569.478436940401</v>
      </c>
      <c r="AJ3320" s="45">
        <v>16321.253317721599</v>
      </c>
      <c r="AK3320" s="46">
        <v>1.07393066485554</v>
      </c>
    </row>
    <row r="3321" spans="1:37" x14ac:dyDescent="0.2">
      <c r="A3321" s="35" t="s">
        <v>3920</v>
      </c>
      <c r="B3321" s="35" t="s">
        <v>9994</v>
      </c>
      <c r="C3321" s="85" t="s">
        <v>968</v>
      </c>
      <c r="D3321" s="85" t="s">
        <v>968</v>
      </c>
      <c r="E3321" s="85" t="s">
        <v>12902</v>
      </c>
      <c r="F3321" s="85" t="s">
        <v>194</v>
      </c>
      <c r="G3321" s="85" t="s">
        <v>194</v>
      </c>
      <c r="H3321" s="840">
        <v>1.15107900063692</v>
      </c>
      <c r="I3321" s="840">
        <v>1.15606328090388</v>
      </c>
      <c r="J3321" s="86">
        <v>11966.916666666701</v>
      </c>
      <c r="K3321" s="44">
        <v>13774.866477371899</v>
      </c>
      <c r="L3321" s="45">
        <v>12960.319453112699</v>
      </c>
      <c r="M3321" s="46">
        <v>1.0830124261843601</v>
      </c>
      <c r="N3321" s="139">
        <v>13834.512943969899</v>
      </c>
      <c r="O3321" s="45">
        <v>12850.1238423337</v>
      </c>
      <c r="P3321" s="99">
        <v>1.0738040716977</v>
      </c>
      <c r="Q3321" s="86">
        <v>11959.133173144</v>
      </c>
      <c r="R3321" s="44">
        <v>13765.9070614264</v>
      </c>
      <c r="S3321" s="45">
        <v>12952.552396516199</v>
      </c>
      <c r="T3321" s="140">
        <v>1.0830678284947099</v>
      </c>
      <c r="U3321" s="44">
        <v>13825.514732911301</v>
      </c>
      <c r="V3321" s="45">
        <v>12842.3287880878</v>
      </c>
      <c r="W3321" s="99">
        <v>1.0738511397236601</v>
      </c>
      <c r="X3321" s="86">
        <v>11947.184432124301</v>
      </c>
      <c r="Y3321" s="44">
        <v>13752.1531165546</v>
      </c>
      <c r="Z3321" s="45">
        <v>12940.2447518067</v>
      </c>
      <c r="AA3321" s="46">
        <v>1.08312086628647</v>
      </c>
      <c r="AB3321" s="139">
        <v>13811.7012321654</v>
      </c>
      <c r="AC3321" s="45">
        <v>12830.045202196799</v>
      </c>
      <c r="AD3321" s="99">
        <v>1.0738969733905299</v>
      </c>
      <c r="AE3321" s="142">
        <v>11946.591416473</v>
      </c>
      <c r="AF3321" s="44">
        <v>13751.4705086913</v>
      </c>
      <c r="AG3321" s="45">
        <v>12940.0634556573</v>
      </c>
      <c r="AH3321" s="140">
        <v>1.0831594556598301</v>
      </c>
      <c r="AI3321" s="44">
        <v>13811.015668545801</v>
      </c>
      <c r="AJ3321" s="45">
        <v>12829.8108626504</v>
      </c>
      <c r="AK3321" s="46">
        <v>1.07393066485554</v>
      </c>
    </row>
    <row r="3322" spans="1:37" x14ac:dyDescent="0.2">
      <c r="A3322" s="35" t="s">
        <v>3919</v>
      </c>
      <c r="B3322" s="35" t="s">
        <v>9993</v>
      </c>
      <c r="C3322" s="85" t="s">
        <v>968</v>
      </c>
      <c r="D3322" s="85" t="s">
        <v>968</v>
      </c>
      <c r="E3322" s="85" t="s">
        <v>12902</v>
      </c>
      <c r="F3322" s="85" t="s">
        <v>194</v>
      </c>
      <c r="G3322" s="85" t="s">
        <v>194</v>
      </c>
      <c r="H3322" s="840">
        <v>1.15107900063692</v>
      </c>
      <c r="I3322" s="840">
        <v>1.15606328090388</v>
      </c>
      <c r="J3322" s="86">
        <v>10815.25</v>
      </c>
      <c r="K3322" s="44">
        <v>12449.2071616384</v>
      </c>
      <c r="L3322" s="45">
        <v>11713.0501422904</v>
      </c>
      <c r="M3322" s="46">
        <v>1.0830124261843601</v>
      </c>
      <c r="N3322" s="139">
        <v>12503.1133987956</v>
      </c>
      <c r="O3322" s="45">
        <v>11613.459486428501</v>
      </c>
      <c r="P3322" s="99">
        <v>1.0738040716977</v>
      </c>
      <c r="Q3322" s="86">
        <v>10817.6287635836</v>
      </c>
      <c r="R3322" s="44">
        <v>12451.945306447</v>
      </c>
      <c r="S3322" s="45">
        <v>11716.2256944364</v>
      </c>
      <c r="T3322" s="140">
        <v>1.0830678284947099</v>
      </c>
      <c r="U3322" s="44">
        <v>12505.8634000286</v>
      </c>
      <c r="V3322" s="45">
        <v>11616.522976881701</v>
      </c>
      <c r="W3322" s="99">
        <v>1.0738511397236601</v>
      </c>
      <c r="X3322" s="86">
        <v>10817.094917877899</v>
      </c>
      <c r="Y3322" s="44">
        <v>12451.330807865501</v>
      </c>
      <c r="Z3322" s="45">
        <v>11716.2212181548</v>
      </c>
      <c r="AA3322" s="46">
        <v>1.08312086628647</v>
      </c>
      <c r="AB3322" s="139">
        <v>12505.246240610501</v>
      </c>
      <c r="AC3322" s="45">
        <v>11616.445493187201</v>
      </c>
      <c r="AD3322" s="99">
        <v>1.0738969733905299</v>
      </c>
      <c r="AE3322" s="142">
        <v>10824.2317895122</v>
      </c>
      <c r="AF3322" s="44">
        <v>12459.545910934001</v>
      </c>
      <c r="AG3322" s="45">
        <v>11724.369013063901</v>
      </c>
      <c r="AH3322" s="140">
        <v>1.0831594556598301</v>
      </c>
      <c r="AI3322" s="44">
        <v>12513.4969158475</v>
      </c>
      <c r="AJ3322" s="45">
        <v>11624.4744422613</v>
      </c>
      <c r="AK3322" s="46">
        <v>1.07393066485554</v>
      </c>
    </row>
    <row r="3323" spans="1:37" x14ac:dyDescent="0.2">
      <c r="A3323" s="35" t="s">
        <v>3918</v>
      </c>
      <c r="B3323" s="35" t="s">
        <v>13054</v>
      </c>
      <c r="C3323" s="85" t="s">
        <v>968</v>
      </c>
      <c r="D3323" s="85" t="s">
        <v>968</v>
      </c>
      <c r="E3323" s="85" t="s">
        <v>12902</v>
      </c>
      <c r="F3323" s="85" t="s">
        <v>194</v>
      </c>
      <c r="G3323" s="85" t="s">
        <v>194</v>
      </c>
      <c r="H3323" s="840">
        <v>1.15107900063692</v>
      </c>
      <c r="I3323" s="840">
        <v>1.15606328090388</v>
      </c>
      <c r="J3323" s="86">
        <v>4010.0833333333298</v>
      </c>
      <c r="K3323" s="44">
        <v>4615.9227158040903</v>
      </c>
      <c r="L3323" s="45">
        <v>4342.97008003478</v>
      </c>
      <c r="M3323" s="46">
        <v>1.0830124261843601</v>
      </c>
      <c r="N3323" s="139">
        <v>4635.9100950312904</v>
      </c>
      <c r="O3323" s="45">
        <v>4306.0438111803996</v>
      </c>
      <c r="P3323" s="99">
        <v>1.0738040716977</v>
      </c>
      <c r="Q3323" s="86">
        <v>4014.5015266094101</v>
      </c>
      <c r="R3323" s="44">
        <v>4621.0084053049404</v>
      </c>
      <c r="S3323" s="45">
        <v>4347.9774509135495</v>
      </c>
      <c r="T3323" s="140">
        <v>1.0830678284947099</v>
      </c>
      <c r="U3323" s="44">
        <v>4641.0178060456901</v>
      </c>
      <c r="V3323" s="45">
        <v>4310.9770397718903</v>
      </c>
      <c r="W3323" s="99">
        <v>1.0738511397236601</v>
      </c>
      <c r="X3323" s="86">
        <v>4019.2174422141202</v>
      </c>
      <c r="Y3323" s="44">
        <v>4626.4367967262997</v>
      </c>
      <c r="Z3323" s="45">
        <v>4353.2982778046498</v>
      </c>
      <c r="AA3323" s="46">
        <v>1.08312086628647</v>
      </c>
      <c r="AB3323" s="139">
        <v>4646.4697029121498</v>
      </c>
      <c r="AC3323" s="45">
        <v>4316.2254465921897</v>
      </c>
      <c r="AD3323" s="99">
        <v>1.0738969733905299</v>
      </c>
      <c r="AE3323" s="142">
        <v>4027.1223939779502</v>
      </c>
      <c r="AF3323" s="44">
        <v>4635.5360207026897</v>
      </c>
      <c r="AG3323" s="45">
        <v>4362.0157001366797</v>
      </c>
      <c r="AH3323" s="140">
        <v>1.0831594556598301</v>
      </c>
      <c r="AI3323" s="44">
        <v>4655.6083273836202</v>
      </c>
      <c r="AJ3323" s="45">
        <v>4324.8502300193904</v>
      </c>
      <c r="AK3323" s="46">
        <v>1.07393066485554</v>
      </c>
    </row>
    <row r="3324" spans="1:37" x14ac:dyDescent="0.2">
      <c r="A3324" s="35" t="s">
        <v>3917</v>
      </c>
      <c r="B3324" s="35" t="s">
        <v>13055</v>
      </c>
      <c r="C3324" s="85" t="s">
        <v>968</v>
      </c>
      <c r="D3324" s="85" t="s">
        <v>968</v>
      </c>
      <c r="E3324" s="85" t="s">
        <v>12902</v>
      </c>
      <c r="F3324" s="85" t="s">
        <v>194</v>
      </c>
      <c r="G3324" s="85" t="s">
        <v>194</v>
      </c>
      <c r="H3324" s="840">
        <v>1.15107900063692</v>
      </c>
      <c r="I3324" s="840">
        <v>1.15606328090388</v>
      </c>
      <c r="J3324" s="86">
        <v>10748.833333333299</v>
      </c>
      <c r="K3324" s="44">
        <v>12372.7563313461</v>
      </c>
      <c r="L3324" s="45">
        <v>11641.1200669846</v>
      </c>
      <c r="M3324" s="46">
        <v>1.0830124261843601</v>
      </c>
      <c r="N3324" s="139">
        <v>12426.3315292223</v>
      </c>
      <c r="O3324" s="45">
        <v>11542.1409993333</v>
      </c>
      <c r="P3324" s="99">
        <v>1.0738040716977</v>
      </c>
      <c r="Q3324" s="86">
        <v>10766.782944636599</v>
      </c>
      <c r="R3324" s="44">
        <v>12393.417751986901</v>
      </c>
      <c r="S3324" s="45">
        <v>11661.1562237214</v>
      </c>
      <c r="T3324" s="140">
        <v>1.0830678284947099</v>
      </c>
      <c r="U3324" s="44">
        <v>12447.0824157565</v>
      </c>
      <c r="V3324" s="45">
        <v>11561.9221362553</v>
      </c>
      <c r="W3324" s="99">
        <v>1.0738511397236601</v>
      </c>
      <c r="X3324" s="86">
        <v>10784.123123215701</v>
      </c>
      <c r="Y3324" s="44">
        <v>12413.3776674166</v>
      </c>
      <c r="Z3324" s="45">
        <v>11680.5087793573</v>
      </c>
      <c r="AA3324" s="46">
        <v>1.08312086628647</v>
      </c>
      <c r="AB3324" s="139">
        <v>12467.1287594961</v>
      </c>
      <c r="AC3324" s="45">
        <v>11581.0371826922</v>
      </c>
      <c r="AD3324" s="99">
        <v>1.0738969733905299</v>
      </c>
      <c r="AE3324" s="142">
        <v>10809.1116027635</v>
      </c>
      <c r="AF3324" s="44">
        <v>12442.141381482001</v>
      </c>
      <c r="AG3324" s="45">
        <v>11707.9914398157</v>
      </c>
      <c r="AH3324" s="140">
        <v>1.0831594556598301</v>
      </c>
      <c r="AI3324" s="44">
        <v>12496.017023147</v>
      </c>
      <c r="AJ3324" s="45">
        <v>11608.2364100536</v>
      </c>
      <c r="AK3324" s="46">
        <v>1.07393066485554</v>
      </c>
    </row>
    <row r="3325" spans="1:37" x14ac:dyDescent="0.2">
      <c r="A3325" s="35" t="s">
        <v>3916</v>
      </c>
      <c r="B3325" s="35" t="s">
        <v>9992</v>
      </c>
      <c r="C3325" s="85" t="s">
        <v>968</v>
      </c>
      <c r="D3325" s="85" t="s">
        <v>968</v>
      </c>
      <c r="E3325" s="85" t="s">
        <v>12902</v>
      </c>
      <c r="F3325" s="85" t="s">
        <v>194</v>
      </c>
      <c r="G3325" s="85" t="s">
        <v>194</v>
      </c>
      <c r="H3325" s="840">
        <v>1.15107900063692</v>
      </c>
      <c r="I3325" s="840">
        <v>1.15606328090388</v>
      </c>
      <c r="J3325" s="86">
        <v>6702.4166666666697</v>
      </c>
      <c r="K3325" s="44">
        <v>7715.0110785188899</v>
      </c>
      <c r="L3325" s="45">
        <v>7258.8005354651305</v>
      </c>
      <c r="M3325" s="46">
        <v>1.0830124261843601</v>
      </c>
      <c r="N3325" s="139">
        <v>7748.4178016514898</v>
      </c>
      <c r="O3325" s="45">
        <v>7197.0823068811696</v>
      </c>
      <c r="P3325" s="99">
        <v>1.0738040716977</v>
      </c>
      <c r="Q3325" s="86">
        <v>6713.1752423595899</v>
      </c>
      <c r="R3325" s="44">
        <v>7727.3950490757798</v>
      </c>
      <c r="S3325" s="45">
        <v>7270.8241320468596</v>
      </c>
      <c r="T3325" s="140">
        <v>1.0830678284947099</v>
      </c>
      <c r="U3325" s="44">
        <v>7760.8553959649098</v>
      </c>
      <c r="V3325" s="45">
        <v>7208.9508851725104</v>
      </c>
      <c r="W3325" s="99">
        <v>1.0738511397236601</v>
      </c>
      <c r="X3325" s="86">
        <v>6722.5350444598198</v>
      </c>
      <c r="Y3325" s="44">
        <v>7738.1689207234704</v>
      </c>
      <c r="Z3325" s="45">
        <v>7281.3179809964704</v>
      </c>
      <c r="AA3325" s="46">
        <v>1.08312086628647</v>
      </c>
      <c r="AB3325" s="139">
        <v>7771.6759194895103</v>
      </c>
      <c r="AC3325" s="45">
        <v>7219.3100377572</v>
      </c>
      <c r="AD3325" s="99">
        <v>1.0738969733905299</v>
      </c>
      <c r="AE3325" s="142">
        <v>6737.4085608170599</v>
      </c>
      <c r="AF3325" s="44">
        <v>7755.2895130679099</v>
      </c>
      <c r="AG3325" s="45">
        <v>7297.6877892925004</v>
      </c>
      <c r="AH3325" s="140">
        <v>1.0831594556598301</v>
      </c>
      <c r="AI3325" s="44">
        <v>7788.8706456080299</v>
      </c>
      <c r="AJ3325" s="45">
        <v>7235.5096551216902</v>
      </c>
      <c r="AK3325" s="46">
        <v>1.07393066485554</v>
      </c>
    </row>
    <row r="3326" spans="1:37" x14ac:dyDescent="0.2">
      <c r="A3326" s="35" t="s">
        <v>3915</v>
      </c>
      <c r="B3326" s="35" t="s">
        <v>9991</v>
      </c>
      <c r="C3326" s="85" t="s">
        <v>968</v>
      </c>
      <c r="D3326" s="85" t="s">
        <v>968</v>
      </c>
      <c r="E3326" s="85" t="s">
        <v>12902</v>
      </c>
      <c r="F3326" s="85" t="s">
        <v>194</v>
      </c>
      <c r="G3326" s="85" t="s">
        <v>194</v>
      </c>
      <c r="H3326" s="840">
        <v>1.15107900063692</v>
      </c>
      <c r="I3326" s="840">
        <v>1.15606328090388</v>
      </c>
      <c r="J3326" s="86">
        <v>7942.0833333333303</v>
      </c>
      <c r="K3326" s="44">
        <v>9141.9653463084505</v>
      </c>
      <c r="L3326" s="45">
        <v>8601.3749397916708</v>
      </c>
      <c r="M3326" s="46">
        <v>1.0830124261843601</v>
      </c>
      <c r="N3326" s="139">
        <v>9181.5509155453292</v>
      </c>
      <c r="O3326" s="45">
        <v>8528.2414210957504</v>
      </c>
      <c r="P3326" s="99">
        <v>1.0738040716977</v>
      </c>
      <c r="Q3326" s="86">
        <v>7946.49687888259</v>
      </c>
      <c r="R3326" s="44">
        <v>9147.0456859085607</v>
      </c>
      <c r="S3326" s="45">
        <v>8606.5951187513601</v>
      </c>
      <c r="T3326" s="140">
        <v>1.0830678284947099</v>
      </c>
      <c r="U3326" s="44">
        <v>9186.6532534934195</v>
      </c>
      <c r="V3326" s="45">
        <v>8533.35473019858</v>
      </c>
      <c r="W3326" s="99">
        <v>1.0738511397236601</v>
      </c>
      <c r="X3326" s="86">
        <v>7948.6223278204598</v>
      </c>
      <c r="Y3326" s="44">
        <v>9149.4922455478609</v>
      </c>
      <c r="Z3326" s="45">
        <v>8609.3187014928608</v>
      </c>
      <c r="AA3326" s="46">
        <v>1.08312086628647</v>
      </c>
      <c r="AB3326" s="139">
        <v>9189.1104069659195</v>
      </c>
      <c r="AC3326" s="45">
        <v>8536.0014604708103</v>
      </c>
      <c r="AD3326" s="99">
        <v>1.0738969733905299</v>
      </c>
      <c r="AE3326" s="142">
        <v>7959.1014640203703</v>
      </c>
      <c r="AF3326" s="44">
        <v>9161.5545591723894</v>
      </c>
      <c r="AG3326" s="45">
        <v>8620.9760093096793</v>
      </c>
      <c r="AH3326" s="140">
        <v>1.0831594556598301</v>
      </c>
      <c r="AI3326" s="44">
        <v>9201.22495154223</v>
      </c>
      <c r="AJ3326" s="45">
        <v>8547.5231269081305</v>
      </c>
      <c r="AK3326" s="46">
        <v>1.07393066485554</v>
      </c>
    </row>
    <row r="3327" spans="1:37" x14ac:dyDescent="0.2">
      <c r="A3327" s="35" t="s">
        <v>3914</v>
      </c>
      <c r="B3327" s="35" t="s">
        <v>9077</v>
      </c>
      <c r="C3327" s="85" t="s">
        <v>968</v>
      </c>
      <c r="D3327" s="85" t="s">
        <v>968</v>
      </c>
      <c r="E3327" s="85" t="s">
        <v>12902</v>
      </c>
      <c r="F3327" s="85" t="s">
        <v>194</v>
      </c>
      <c r="G3327" s="85" t="s">
        <v>194</v>
      </c>
      <c r="H3327" s="840">
        <v>1.15107900063692</v>
      </c>
      <c r="I3327" s="840">
        <v>1.15606328090388</v>
      </c>
      <c r="J3327" s="86">
        <v>9844.5833333333303</v>
      </c>
      <c r="K3327" s="44">
        <v>11331.8931450202</v>
      </c>
      <c r="L3327" s="45">
        <v>10661.806080607401</v>
      </c>
      <c r="M3327" s="46">
        <v>1.0830124261843601</v>
      </c>
      <c r="N3327" s="139">
        <v>11380.961307464901</v>
      </c>
      <c r="O3327" s="45">
        <v>10571.153667500599</v>
      </c>
      <c r="P3327" s="99">
        <v>1.0738040716977</v>
      </c>
      <c r="Q3327" s="86">
        <v>9844.1504915349997</v>
      </c>
      <c r="R3327" s="44">
        <v>11331.3949099155</v>
      </c>
      <c r="S3327" s="45">
        <v>10661.882696241901</v>
      </c>
      <c r="T3327" s="140">
        <v>1.0830678284947099</v>
      </c>
      <c r="U3327" s="44">
        <v>11380.4609149555</v>
      </c>
      <c r="V3327" s="45">
        <v>10571.1522249461</v>
      </c>
      <c r="W3327" s="99">
        <v>1.0738511397236601</v>
      </c>
      <c r="X3327" s="86">
        <v>9842.3655389910291</v>
      </c>
      <c r="Y3327" s="44">
        <v>11329.340288525</v>
      </c>
      <c r="Z3327" s="45">
        <v>10660.471488900101</v>
      </c>
      <c r="AA3327" s="46">
        <v>1.08312086628647</v>
      </c>
      <c r="AB3327" s="139">
        <v>11378.397396861201</v>
      </c>
      <c r="AC3327" s="45">
        <v>10569.6865633258</v>
      </c>
      <c r="AD3327" s="99">
        <v>1.0738969733905299</v>
      </c>
      <c r="AE3327" s="142">
        <v>9848.2949914523106</v>
      </c>
      <c r="AF3327" s="44">
        <v>11336.165556738501</v>
      </c>
      <c r="AG3327" s="45">
        <v>10667.273842118901</v>
      </c>
      <c r="AH3327" s="140">
        <v>1.0831594556598301</v>
      </c>
      <c r="AI3327" s="44">
        <v>11385.2522191276</v>
      </c>
      <c r="AJ3327" s="45">
        <v>10576.3859878639</v>
      </c>
      <c r="AK3327" s="46">
        <v>1.07393066485554</v>
      </c>
    </row>
    <row r="3328" spans="1:37" x14ac:dyDescent="0.2">
      <c r="A3328" s="35" t="s">
        <v>3913</v>
      </c>
      <c r="B3328" s="35" t="s">
        <v>9990</v>
      </c>
      <c r="C3328" s="85" t="s">
        <v>968</v>
      </c>
      <c r="D3328" s="85" t="s">
        <v>968</v>
      </c>
      <c r="E3328" s="85" t="s">
        <v>12902</v>
      </c>
      <c r="F3328" s="85" t="s">
        <v>194</v>
      </c>
      <c r="G3328" s="85" t="s">
        <v>194</v>
      </c>
      <c r="H3328" s="840">
        <v>1.15107900063692</v>
      </c>
      <c r="I3328" s="840">
        <v>1.15606328090388</v>
      </c>
      <c r="J3328" s="86">
        <v>19024.25</v>
      </c>
      <c r="K3328" s="44">
        <v>21898.414677866898</v>
      </c>
      <c r="L3328" s="45">
        <v>20603.499148837702</v>
      </c>
      <c r="M3328" s="46">
        <v>1.0830124261843601</v>
      </c>
      <c r="N3328" s="139">
        <v>21993.2368717356</v>
      </c>
      <c r="O3328" s="45">
        <v>20428.3171109949</v>
      </c>
      <c r="P3328" s="99">
        <v>1.0738040716977</v>
      </c>
      <c r="Q3328" s="86">
        <v>19050.959124517001</v>
      </c>
      <c r="R3328" s="44">
        <v>21929.158990223801</v>
      </c>
      <c r="S3328" s="45">
        <v>20633.480929732101</v>
      </c>
      <c r="T3328" s="140">
        <v>1.0830678284947099</v>
      </c>
      <c r="U3328" s="44">
        <v>22024.114309854798</v>
      </c>
      <c r="V3328" s="45">
        <v>20457.894168691499</v>
      </c>
      <c r="W3328" s="99">
        <v>1.0738511397236601</v>
      </c>
      <c r="X3328" s="86">
        <v>19074.316957050502</v>
      </c>
      <c r="Y3328" s="44">
        <v>21956.045700753501</v>
      </c>
      <c r="Z3328" s="45">
        <v>20659.790706343301</v>
      </c>
      <c r="AA3328" s="46">
        <v>1.08312086628647</v>
      </c>
      <c r="AB3328" s="139">
        <v>22051.117442368301</v>
      </c>
      <c r="AC3328" s="45">
        <v>20483.8512496683</v>
      </c>
      <c r="AD3328" s="99">
        <v>1.0738969733905299</v>
      </c>
      <c r="AE3328" s="142">
        <v>19110.477604554901</v>
      </c>
      <c r="AF3328" s="44">
        <v>21997.6694627453</v>
      </c>
      <c r="AG3328" s="45">
        <v>20699.694519549099</v>
      </c>
      <c r="AH3328" s="140">
        <v>1.0831594556598301</v>
      </c>
      <c r="AI3328" s="44">
        <v>22092.921439161801</v>
      </c>
      <c r="AJ3328" s="45">
        <v>20523.3279195666</v>
      </c>
      <c r="AK3328" s="46">
        <v>1.07393066485554</v>
      </c>
    </row>
    <row r="3329" spans="1:37" x14ac:dyDescent="0.2">
      <c r="A3329" s="35" t="s">
        <v>3912</v>
      </c>
      <c r="B3329" s="35" t="s">
        <v>9989</v>
      </c>
      <c r="C3329" s="85" t="s">
        <v>968</v>
      </c>
      <c r="D3329" s="85" t="s">
        <v>968</v>
      </c>
      <c r="E3329" s="85" t="s">
        <v>12902</v>
      </c>
      <c r="F3329" s="85" t="s">
        <v>194</v>
      </c>
      <c r="G3329" s="85" t="s">
        <v>194</v>
      </c>
      <c r="H3329" s="840">
        <v>1.15107900063692</v>
      </c>
      <c r="I3329" s="840">
        <v>1.15606328090388</v>
      </c>
      <c r="J3329" s="86">
        <v>6942.75</v>
      </c>
      <c r="K3329" s="44">
        <v>7991.6537316719596</v>
      </c>
      <c r="L3329" s="45">
        <v>7519.0845218914301</v>
      </c>
      <c r="M3329" s="46">
        <v>1.0830124261843601</v>
      </c>
      <c r="N3329" s="139">
        <v>8026.2583434953904</v>
      </c>
      <c r="O3329" s="45">
        <v>7455.15321877918</v>
      </c>
      <c r="P3329" s="99">
        <v>1.0738040716977</v>
      </c>
      <c r="Q3329" s="86">
        <v>6969.5233786713898</v>
      </c>
      <c r="R3329" s="44">
        <v>8022.4720056366896</v>
      </c>
      <c r="S3329" s="45">
        <v>7548.4665513807404</v>
      </c>
      <c r="T3329" s="140">
        <v>1.0830678284947099</v>
      </c>
      <c r="U3329" s="44">
        <v>8057.2100634831104</v>
      </c>
      <c r="V3329" s="45">
        <v>7484.2306235169699</v>
      </c>
      <c r="W3329" s="99">
        <v>1.0738511397236601</v>
      </c>
      <c r="X3329" s="86">
        <v>6992.6711257416</v>
      </c>
      <c r="Y3329" s="44">
        <v>8049.1168912012699</v>
      </c>
      <c r="Z3329" s="45">
        <v>7573.9080073696196</v>
      </c>
      <c r="AA3329" s="46">
        <v>1.08312086628647</v>
      </c>
      <c r="AB3329" s="139">
        <v>8083.9703239066303</v>
      </c>
      <c r="AC3329" s="45">
        <v>7509.40835784928</v>
      </c>
      <c r="AD3329" s="99">
        <v>1.0738969733905299</v>
      </c>
      <c r="AE3329" s="142">
        <v>7019.7809452946703</v>
      </c>
      <c r="AF3329" s="44">
        <v>8080.3224351998597</v>
      </c>
      <c r="AG3329" s="45">
        <v>7603.5421075566401</v>
      </c>
      <c r="AH3329" s="140">
        <v>1.0831594556598301</v>
      </c>
      <c r="AI3329" s="44">
        <v>8115.3109908438701</v>
      </c>
      <c r="AJ3329" s="45">
        <v>7538.75801772058</v>
      </c>
      <c r="AK3329" s="46">
        <v>1.07393066485554</v>
      </c>
    </row>
    <row r="3330" spans="1:37" x14ac:dyDescent="0.2">
      <c r="A3330" s="35" t="s">
        <v>3911</v>
      </c>
      <c r="B3330" s="35" t="s">
        <v>9988</v>
      </c>
      <c r="C3330" s="85" t="s">
        <v>968</v>
      </c>
      <c r="D3330" s="85" t="s">
        <v>968</v>
      </c>
      <c r="E3330" s="85" t="s">
        <v>12902</v>
      </c>
      <c r="F3330" s="85" t="s">
        <v>194</v>
      </c>
      <c r="G3330" s="85" t="s">
        <v>194</v>
      </c>
      <c r="H3330" s="840">
        <v>1.15107900063692</v>
      </c>
      <c r="I3330" s="840">
        <v>1.15606328090388</v>
      </c>
      <c r="J3330" s="86">
        <v>13962</v>
      </c>
      <c r="K3330" s="44">
        <v>16071.3650068926</v>
      </c>
      <c r="L3330" s="45">
        <v>15121.019494386001</v>
      </c>
      <c r="M3330" s="46">
        <v>1.0830124261843601</v>
      </c>
      <c r="N3330" s="139">
        <v>16140.955527979901</v>
      </c>
      <c r="O3330" s="45">
        <v>14992.4524490432</v>
      </c>
      <c r="P3330" s="99">
        <v>1.0738040716977</v>
      </c>
      <c r="Q3330" s="86">
        <v>13978.691743122299</v>
      </c>
      <c r="R3330" s="44">
        <v>16090.5785218847</v>
      </c>
      <c r="S3330" s="45">
        <v>15139.8713114204</v>
      </c>
      <c r="T3330" s="140">
        <v>1.0830678284947099</v>
      </c>
      <c r="U3330" s="44">
        <v>16160.252239297801</v>
      </c>
      <c r="V3330" s="45">
        <v>15011.0340601976</v>
      </c>
      <c r="W3330" s="99">
        <v>1.0738511397236601</v>
      </c>
      <c r="X3330" s="86">
        <v>13991.834311103101</v>
      </c>
      <c r="Y3330" s="44">
        <v>16105.7066559018</v>
      </c>
      <c r="Z3330" s="45">
        <v>15154.8476999787</v>
      </c>
      <c r="AA3330" s="46">
        <v>1.08312086628647</v>
      </c>
      <c r="AB3330" s="139">
        <v>16175.445879557201</v>
      </c>
      <c r="AC3330" s="45">
        <v>15025.788518875401</v>
      </c>
      <c r="AD3330" s="99">
        <v>1.0738969733905299</v>
      </c>
      <c r="AE3330" s="142">
        <v>14015.809847378299</v>
      </c>
      <c r="AF3330" s="44">
        <v>16133.3043922373</v>
      </c>
      <c r="AG3330" s="45">
        <v>15181.356964918001</v>
      </c>
      <c r="AH3330" s="140">
        <v>1.0831594556598301</v>
      </c>
      <c r="AI3330" s="44">
        <v>16203.163116685</v>
      </c>
      <c r="AJ3330" s="45">
        <v>15052.007987883901</v>
      </c>
      <c r="AK3330" s="46">
        <v>1.07393066485554</v>
      </c>
    </row>
    <row r="3331" spans="1:37" x14ac:dyDescent="0.2">
      <c r="A3331" s="35" t="s">
        <v>3910</v>
      </c>
      <c r="B3331" s="35" t="s">
        <v>9987</v>
      </c>
      <c r="C3331" s="85" t="s">
        <v>968</v>
      </c>
      <c r="D3331" s="85" t="s">
        <v>968</v>
      </c>
      <c r="E3331" s="85" t="s">
        <v>12902</v>
      </c>
      <c r="F3331" s="85" t="s">
        <v>194</v>
      </c>
      <c r="G3331" s="85" t="s">
        <v>194</v>
      </c>
      <c r="H3331" s="840">
        <v>1.15107900063692</v>
      </c>
      <c r="I3331" s="840">
        <v>1.15606328090388</v>
      </c>
      <c r="J3331" s="86">
        <v>23947.916666666701</v>
      </c>
      <c r="K3331" s="44">
        <v>27565.943984002901</v>
      </c>
      <c r="L3331" s="45">
        <v>25935.891331227402</v>
      </c>
      <c r="M3331" s="46">
        <v>1.0830124261843601</v>
      </c>
      <c r="N3331" s="139">
        <v>27685.307112479299</v>
      </c>
      <c r="O3331" s="45">
        <v>25715.370425343801</v>
      </c>
      <c r="P3331" s="99">
        <v>1.0738040716977</v>
      </c>
      <c r="Q3331" s="86">
        <v>23980.738006210398</v>
      </c>
      <c r="R3331" s="44">
        <v>27603.723938724401</v>
      </c>
      <c r="S3331" s="45">
        <v>25972.7658380869</v>
      </c>
      <c r="T3331" s="140">
        <v>1.0830678284947099</v>
      </c>
      <c r="U3331" s="44">
        <v>27723.250657955901</v>
      </c>
      <c r="V3331" s="45">
        <v>25751.742839383602</v>
      </c>
      <c r="W3331" s="99">
        <v>1.0738511397236601</v>
      </c>
      <c r="X3331" s="86">
        <v>24012.0997034254</v>
      </c>
      <c r="Y3331" s="44">
        <v>27639.823729813001</v>
      </c>
      <c r="Z3331" s="45">
        <v>26008.0062321312</v>
      </c>
      <c r="AA3331" s="46">
        <v>1.08312086628647</v>
      </c>
      <c r="AB3331" s="139">
        <v>27759.506764532998</v>
      </c>
      <c r="AC3331" s="45">
        <v>25786.521196260299</v>
      </c>
      <c r="AD3331" s="99">
        <v>1.0738969733905299</v>
      </c>
      <c r="AE3331" s="142">
        <v>24066.4764478957</v>
      </c>
      <c r="AF3331" s="44">
        <v>27702.415658495702</v>
      </c>
      <c r="AG3331" s="45">
        <v>26067.831528952898</v>
      </c>
      <c r="AH3331" s="140">
        <v>1.0831594556598301</v>
      </c>
      <c r="AI3331" s="44">
        <v>27822.369722150201</v>
      </c>
      <c r="AJ3331" s="45">
        <v>25845.727052418901</v>
      </c>
      <c r="AK3331" s="46">
        <v>1.07393066485554</v>
      </c>
    </row>
    <row r="3332" spans="1:37" x14ac:dyDescent="0.2">
      <c r="A3332" s="35" t="s">
        <v>3909</v>
      </c>
      <c r="B3332" s="35" t="s">
        <v>13056</v>
      </c>
      <c r="C3332" s="85" t="s">
        <v>968</v>
      </c>
      <c r="D3332" s="85" t="s">
        <v>968</v>
      </c>
      <c r="E3332" s="85" t="s">
        <v>12902</v>
      </c>
      <c r="F3332" s="85" t="s">
        <v>194</v>
      </c>
      <c r="G3332" s="85" t="s">
        <v>194</v>
      </c>
      <c r="H3332" s="840">
        <v>1.15107900063692</v>
      </c>
      <c r="I3332" s="840">
        <v>1.15606328090388</v>
      </c>
      <c r="J3332" s="86">
        <v>13881</v>
      </c>
      <c r="K3332" s="44">
        <v>15978.127607841099</v>
      </c>
      <c r="L3332" s="45">
        <v>15033.295487865</v>
      </c>
      <c r="M3332" s="46">
        <v>1.0830124261843601</v>
      </c>
      <c r="N3332" s="139">
        <v>16047.314402226701</v>
      </c>
      <c r="O3332" s="45">
        <v>14905.4743192357</v>
      </c>
      <c r="P3332" s="99">
        <v>1.0738040716977</v>
      </c>
      <c r="Q3332" s="86">
        <v>13900.6226007279</v>
      </c>
      <c r="R3332" s="44">
        <v>16000.7147714768</v>
      </c>
      <c r="S3332" s="45">
        <v>15055.3171348948</v>
      </c>
      <c r="T3332" s="140">
        <v>1.0830678284947099</v>
      </c>
      <c r="U3332" s="44">
        <v>16069.999370404101</v>
      </c>
      <c r="V3332" s="45">
        <v>14927.1994226601</v>
      </c>
      <c r="W3332" s="99">
        <v>1.0738511397236601</v>
      </c>
      <c r="X3332" s="86">
        <v>13913.905522183801</v>
      </c>
      <c r="Y3332" s="44">
        <v>16016.0044634318</v>
      </c>
      <c r="Z3332" s="45">
        <v>15070.441402615799</v>
      </c>
      <c r="AA3332" s="46">
        <v>1.08312086628647</v>
      </c>
      <c r="AB3332" s="139">
        <v>16085.355268162401</v>
      </c>
      <c r="AC3332" s="45">
        <v>14942.101028315001</v>
      </c>
      <c r="AD3332" s="99">
        <v>1.0738969733905299</v>
      </c>
      <c r="AE3332" s="142">
        <v>13935.5248185769</v>
      </c>
      <c r="AF3332" s="44">
        <v>16040.8899815185</v>
      </c>
      <c r="AG3332" s="45">
        <v>15094.3954768239</v>
      </c>
      <c r="AH3332" s="140">
        <v>1.0831594556598301</v>
      </c>
      <c r="AI3332" s="44">
        <v>16110.3485428814</v>
      </c>
      <c r="AJ3332" s="45">
        <v>14965.7874335253</v>
      </c>
      <c r="AK3332" s="46">
        <v>1.07393066485554</v>
      </c>
    </row>
    <row r="3333" spans="1:37" x14ac:dyDescent="0.2">
      <c r="A3333" s="35" t="s">
        <v>3908</v>
      </c>
      <c r="B3333" s="35" t="s">
        <v>9986</v>
      </c>
      <c r="C3333" s="85" t="s">
        <v>968</v>
      </c>
      <c r="D3333" s="85" t="s">
        <v>968</v>
      </c>
      <c r="E3333" s="85" t="s">
        <v>12902</v>
      </c>
      <c r="F3333" s="85" t="s">
        <v>194</v>
      </c>
      <c r="G3333" s="85" t="s">
        <v>194</v>
      </c>
      <c r="H3333" s="840">
        <v>1.15107900063692</v>
      </c>
      <c r="I3333" s="840">
        <v>1.15606328090388</v>
      </c>
      <c r="J3333" s="86">
        <v>17906.916666666701</v>
      </c>
      <c r="K3333" s="44">
        <v>20612.275741155201</v>
      </c>
      <c r="L3333" s="45">
        <v>19393.413264647701</v>
      </c>
      <c r="M3333" s="46">
        <v>1.0830124261843601</v>
      </c>
      <c r="N3333" s="139">
        <v>20701.528832538999</v>
      </c>
      <c r="O3333" s="45">
        <v>19228.520028218001</v>
      </c>
      <c r="P3333" s="99">
        <v>1.0738040716977</v>
      </c>
      <c r="Q3333" s="86">
        <v>17943.849648059499</v>
      </c>
      <c r="R3333" s="44">
        <v>20654.7885204675</v>
      </c>
      <c r="S3333" s="45">
        <v>19434.406273159399</v>
      </c>
      <c r="T3333" s="140">
        <v>1.0830678284947099</v>
      </c>
      <c r="U3333" s="44">
        <v>20744.225696181598</v>
      </c>
      <c r="V3333" s="45">
        <v>19269.023395598699</v>
      </c>
      <c r="W3333" s="99">
        <v>1.0738511397236601</v>
      </c>
      <c r="X3333" s="86">
        <v>17971.3842555425</v>
      </c>
      <c r="Y3333" s="44">
        <v>20686.4830289319</v>
      </c>
      <c r="Z3333" s="45">
        <v>19465.181283230198</v>
      </c>
      <c r="AA3333" s="46">
        <v>1.08312086628647</v>
      </c>
      <c r="AB3333" s="139">
        <v>20776.057444846701</v>
      </c>
      <c r="AC3333" s="45">
        <v>19299.415159665299</v>
      </c>
      <c r="AD3333" s="99">
        <v>1.0738969733905299</v>
      </c>
      <c r="AE3333" s="142">
        <v>18011.060740561901</v>
      </c>
      <c r="AF3333" s="44">
        <v>20732.1537976568</v>
      </c>
      <c r="AG3333" s="45">
        <v>19508.850747603199</v>
      </c>
      <c r="AH3333" s="140">
        <v>1.0831594556598301</v>
      </c>
      <c r="AI3333" s="44">
        <v>20821.925972293</v>
      </c>
      <c r="AJ3333" s="45">
        <v>19342.630435865201</v>
      </c>
      <c r="AK3333" s="46">
        <v>1.07393066485554</v>
      </c>
    </row>
    <row r="3334" spans="1:37" x14ac:dyDescent="0.2">
      <c r="A3334" s="35" t="s">
        <v>3907</v>
      </c>
      <c r="B3334" s="35" t="s">
        <v>9985</v>
      </c>
      <c r="C3334" s="85" t="s">
        <v>968</v>
      </c>
      <c r="D3334" s="85" t="s">
        <v>968</v>
      </c>
      <c r="E3334" s="85" t="s">
        <v>12902</v>
      </c>
      <c r="F3334" s="85" t="s">
        <v>194</v>
      </c>
      <c r="G3334" s="85" t="s">
        <v>194</v>
      </c>
      <c r="H3334" s="840">
        <v>1.15107900063692</v>
      </c>
      <c r="I3334" s="840">
        <v>1.15606328090388</v>
      </c>
      <c r="J3334" s="86">
        <v>7462</v>
      </c>
      <c r="K3334" s="44">
        <v>8589.3515027526792</v>
      </c>
      <c r="L3334" s="45">
        <v>8081.4387241876602</v>
      </c>
      <c r="M3334" s="46">
        <v>1.0830124261843601</v>
      </c>
      <c r="N3334" s="139">
        <v>8626.5442021047293</v>
      </c>
      <c r="O3334" s="45">
        <v>8012.7259830082103</v>
      </c>
      <c r="P3334" s="99">
        <v>1.0738040716977</v>
      </c>
      <c r="Q3334" s="86">
        <v>7477.2982709600801</v>
      </c>
      <c r="R3334" s="44">
        <v>8606.9610212008793</v>
      </c>
      <c r="S3334" s="45">
        <v>8098.4212013359802</v>
      </c>
      <c r="T3334" s="140">
        <v>1.0830678284947099</v>
      </c>
      <c r="U3334" s="44">
        <v>8644.2299714229903</v>
      </c>
      <c r="V3334" s="45">
        <v>8029.50527032424</v>
      </c>
      <c r="W3334" s="99">
        <v>1.0738511397236601</v>
      </c>
      <c r="X3334" s="86">
        <v>7491.9167442301296</v>
      </c>
      <c r="Y3334" s="44">
        <v>8623.78803880341</v>
      </c>
      <c r="Z3334" s="45">
        <v>8114.6513541566401</v>
      </c>
      <c r="AA3334" s="46">
        <v>1.08312086628647</v>
      </c>
      <c r="AB3334" s="139">
        <v>8661.1298515933704</v>
      </c>
      <c r="AC3334" s="45">
        <v>8045.5467165226</v>
      </c>
      <c r="AD3334" s="99">
        <v>1.0738969733905299</v>
      </c>
      <c r="AE3334" s="142">
        <v>7513.0438160974199</v>
      </c>
      <c r="AF3334" s="44">
        <v>8648.1069675747895</v>
      </c>
      <c r="AG3334" s="45">
        <v>8137.8244501925501</v>
      </c>
      <c r="AH3334" s="140">
        <v>1.0831594556598301</v>
      </c>
      <c r="AI3334" s="44">
        <v>8685.55408361216</v>
      </c>
      <c r="AJ3334" s="45">
        <v>8068.4881405103297</v>
      </c>
      <c r="AK3334" s="46">
        <v>1.07393066485554</v>
      </c>
    </row>
    <row r="3335" spans="1:37" x14ac:dyDescent="0.2">
      <c r="A3335" s="35" t="s">
        <v>3906</v>
      </c>
      <c r="B3335" s="35" t="s">
        <v>9984</v>
      </c>
      <c r="C3335" s="85" t="s">
        <v>968</v>
      </c>
      <c r="D3335" s="85" t="s">
        <v>968</v>
      </c>
      <c r="E3335" s="85" t="s">
        <v>12902</v>
      </c>
      <c r="F3335" s="85" t="s">
        <v>194</v>
      </c>
      <c r="G3335" s="85" t="s">
        <v>194</v>
      </c>
      <c r="H3335" s="840">
        <v>1.15107900063692</v>
      </c>
      <c r="I3335" s="840">
        <v>1.15606328090388</v>
      </c>
      <c r="J3335" s="86">
        <v>10321.916666666701</v>
      </c>
      <c r="K3335" s="44">
        <v>11881.341521324201</v>
      </c>
      <c r="L3335" s="45">
        <v>11178.764012039401</v>
      </c>
      <c r="M3335" s="46">
        <v>1.0830124261843601</v>
      </c>
      <c r="N3335" s="139">
        <v>11932.788846883101</v>
      </c>
      <c r="O3335" s="45">
        <v>11083.716144391001</v>
      </c>
      <c r="P3335" s="99">
        <v>1.0738040716977</v>
      </c>
      <c r="Q3335" s="86">
        <v>10330.1294774956</v>
      </c>
      <c r="R3335" s="44">
        <v>11890.795115405601</v>
      </c>
      <c r="S3335" s="45">
        <v>11188.2309012604</v>
      </c>
      <c r="T3335" s="140">
        <v>1.0830678284947099</v>
      </c>
      <c r="U3335" s="44">
        <v>11942.2833759154</v>
      </c>
      <c r="V3335" s="45">
        <v>11093.021312901599</v>
      </c>
      <c r="W3335" s="99">
        <v>1.0738511397236601</v>
      </c>
      <c r="X3335" s="86">
        <v>10334.147717436799</v>
      </c>
      <c r="Y3335" s="44">
        <v>11895.4204270214</v>
      </c>
      <c r="Z3335" s="45">
        <v>11193.1310280425</v>
      </c>
      <c r="AA3335" s="46">
        <v>1.08312086628647</v>
      </c>
      <c r="AB3335" s="139">
        <v>11946.9287155653</v>
      </c>
      <c r="AC3335" s="45">
        <v>11097.8099563261</v>
      </c>
      <c r="AD3335" s="99">
        <v>1.0738969733905299</v>
      </c>
      <c r="AE3335" s="142">
        <v>10345.394336359501</v>
      </c>
      <c r="AF3335" s="44">
        <v>11908.3661738915</v>
      </c>
      <c r="AG3335" s="45">
        <v>11205.7116979575</v>
      </c>
      <c r="AH3335" s="140">
        <v>1.0831594556598301</v>
      </c>
      <c r="AI3335" s="44">
        <v>11959.930518736201</v>
      </c>
      <c r="AJ3335" s="45">
        <v>11110.2362178394</v>
      </c>
      <c r="AK3335" s="46">
        <v>1.07393066485554</v>
      </c>
    </row>
    <row r="3336" spans="1:37" x14ac:dyDescent="0.2">
      <c r="A3336" s="35" t="s">
        <v>3905</v>
      </c>
      <c r="B3336" s="35" t="s">
        <v>9983</v>
      </c>
      <c r="C3336" s="85" t="s">
        <v>968</v>
      </c>
      <c r="D3336" s="85" t="s">
        <v>968</v>
      </c>
      <c r="E3336" s="85" t="s">
        <v>12902</v>
      </c>
      <c r="F3336" s="85" t="s">
        <v>194</v>
      </c>
      <c r="G3336" s="85" t="s">
        <v>194</v>
      </c>
      <c r="H3336" s="840">
        <v>1.15107900063692</v>
      </c>
      <c r="I3336" s="840">
        <v>1.15606328090388</v>
      </c>
      <c r="J3336" s="86">
        <v>6242.25</v>
      </c>
      <c r="K3336" s="44">
        <v>7185.3228917258002</v>
      </c>
      <c r="L3336" s="45">
        <v>6760.4343173492898</v>
      </c>
      <c r="M3336" s="46">
        <v>1.0830124261843601</v>
      </c>
      <c r="N3336" s="139">
        <v>7216.4360152222198</v>
      </c>
      <c r="O3336" s="45">
        <v>6702.95346655495</v>
      </c>
      <c r="P3336" s="99">
        <v>1.0738040716977</v>
      </c>
      <c r="Q3336" s="86">
        <v>6251.5082975190699</v>
      </c>
      <c r="R3336" s="44">
        <v>7195.9799235816499</v>
      </c>
      <c r="S3336" s="45">
        <v>6770.8075166106501</v>
      </c>
      <c r="T3336" s="140">
        <v>1.0830678284947099</v>
      </c>
      <c r="U3336" s="44">
        <v>7227.1391930277096</v>
      </c>
      <c r="V3336" s="45">
        <v>6713.1893102827798</v>
      </c>
      <c r="W3336" s="99">
        <v>1.0738511397236601</v>
      </c>
      <c r="X3336" s="86">
        <v>6259.6682948932003</v>
      </c>
      <c r="Y3336" s="44">
        <v>7205.37272520426</v>
      </c>
      <c r="Z3336" s="45">
        <v>6779.9773462306603</v>
      </c>
      <c r="AA3336" s="46">
        <v>1.08312086628647</v>
      </c>
      <c r="AB3336" s="139">
        <v>7236.5726663641999</v>
      </c>
      <c r="AC3336" s="45">
        <v>6722.2388363144801</v>
      </c>
      <c r="AD3336" s="99">
        <v>1.0738969733905299</v>
      </c>
      <c r="AE3336" s="142">
        <v>6273.8298280619501</v>
      </c>
      <c r="AF3336" s="44">
        <v>7221.6737686516299</v>
      </c>
      <c r="AG3336" s="45">
        <v>6795.5581014660002</v>
      </c>
      <c r="AH3336" s="140">
        <v>1.0831594556598301</v>
      </c>
      <c r="AI3336" s="44">
        <v>7252.9442948618898</v>
      </c>
      <c r="AJ3336" s="45">
        <v>6737.6582384411104</v>
      </c>
      <c r="AK3336" s="46">
        <v>1.07393066485554</v>
      </c>
    </row>
    <row r="3337" spans="1:37" x14ac:dyDescent="0.2">
      <c r="A3337" s="35" t="s">
        <v>3904</v>
      </c>
      <c r="B3337" s="35" t="s">
        <v>13057</v>
      </c>
      <c r="C3337" s="85" t="s">
        <v>968</v>
      </c>
      <c r="D3337" s="85" t="s">
        <v>968</v>
      </c>
      <c r="E3337" s="85" t="s">
        <v>12902</v>
      </c>
      <c r="F3337" s="85" t="s">
        <v>194</v>
      </c>
      <c r="G3337" s="85" t="s">
        <v>194</v>
      </c>
      <c r="H3337" s="840">
        <v>1.15107900063692</v>
      </c>
      <c r="I3337" s="840">
        <v>1.15606328090388</v>
      </c>
      <c r="J3337" s="86">
        <v>6112.8333333333303</v>
      </c>
      <c r="K3337" s="44">
        <v>7036.3540843933697</v>
      </c>
      <c r="L3337" s="45">
        <v>6620.2744591939399</v>
      </c>
      <c r="M3337" s="46">
        <v>1.0830124261843601</v>
      </c>
      <c r="N3337" s="139">
        <v>7066.8221589519098</v>
      </c>
      <c r="O3337" s="45">
        <v>6563.9853229427399</v>
      </c>
      <c r="P3337" s="99">
        <v>1.0738040716977</v>
      </c>
      <c r="Q3337" s="86">
        <v>6125.6770823405504</v>
      </c>
      <c r="R3337" s="44">
        <v>7051.13825416503</v>
      </c>
      <c r="S3337" s="45">
        <v>6634.5237756303904</v>
      </c>
      <c r="T3337" s="140">
        <v>1.0830678284947099</v>
      </c>
      <c r="U3337" s="44">
        <v>7081.6703455683</v>
      </c>
      <c r="V3337" s="45">
        <v>6578.0653164505102</v>
      </c>
      <c r="W3337" s="99">
        <v>1.0738511397236601</v>
      </c>
      <c r="X3337" s="86">
        <v>6136.10365415455</v>
      </c>
      <c r="Y3337" s="44">
        <v>7063.1400620287504</v>
      </c>
      <c r="Z3337" s="45">
        <v>6646.1419055114402</v>
      </c>
      <c r="AA3337" s="46">
        <v>1.08312086628647</v>
      </c>
      <c r="AB3337" s="139">
        <v>7093.7241223881701</v>
      </c>
      <c r="AC3337" s="45">
        <v>6589.54314260716</v>
      </c>
      <c r="AD3337" s="99">
        <v>1.0738969733905299</v>
      </c>
      <c r="AE3337" s="142">
        <v>6149.14998830472</v>
      </c>
      <c r="AF3337" s="44">
        <v>7078.1574233043102</v>
      </c>
      <c r="AG3337" s="45">
        <v>6660.5099541028103</v>
      </c>
      <c r="AH3337" s="140">
        <v>1.0831594556598301</v>
      </c>
      <c r="AI3337" s="44">
        <v>7108.8065102495802</v>
      </c>
      <c r="AJ3337" s="45">
        <v>6603.7607352365503</v>
      </c>
      <c r="AK3337" s="46">
        <v>1.07393066485554</v>
      </c>
    </row>
    <row r="3338" spans="1:37" x14ac:dyDescent="0.2">
      <c r="A3338" s="35" t="s">
        <v>3903</v>
      </c>
      <c r="B3338" s="35" t="s">
        <v>9982</v>
      </c>
      <c r="C3338" s="85" t="s">
        <v>968</v>
      </c>
      <c r="D3338" s="85" t="s">
        <v>968</v>
      </c>
      <c r="E3338" s="85" t="s">
        <v>12902</v>
      </c>
      <c r="F3338" s="85" t="s">
        <v>194</v>
      </c>
      <c r="G3338" s="85" t="s">
        <v>194</v>
      </c>
      <c r="H3338" s="840">
        <v>1.15107900063692</v>
      </c>
      <c r="I3338" s="840">
        <v>1.15606328090388</v>
      </c>
      <c r="J3338" s="86">
        <v>6605.0833333333303</v>
      </c>
      <c r="K3338" s="44">
        <v>7602.9727224568896</v>
      </c>
      <c r="L3338" s="45">
        <v>7153.3873259831798</v>
      </c>
      <c r="M3338" s="46">
        <v>1.0830124261843601</v>
      </c>
      <c r="N3338" s="139">
        <v>7635.89430897684</v>
      </c>
      <c r="O3338" s="45">
        <v>7092.5653772359201</v>
      </c>
      <c r="P3338" s="99">
        <v>1.0738040716977</v>
      </c>
      <c r="Q3338" s="86">
        <v>6614.42769877504</v>
      </c>
      <c r="R3338" s="44">
        <v>7613.7288252911203</v>
      </c>
      <c r="S3338" s="45">
        <v>7163.8738444475403</v>
      </c>
      <c r="T3338" s="140">
        <v>1.0830678284947099</v>
      </c>
      <c r="U3338" s="44">
        <v>7646.6969867473399</v>
      </c>
      <c r="V3338" s="45">
        <v>7102.9107229493302</v>
      </c>
      <c r="W3338" s="99">
        <v>1.0738511397236601</v>
      </c>
      <c r="X3338" s="86">
        <v>6621.5039307217403</v>
      </c>
      <c r="Y3338" s="44">
        <v>7621.87412728861</v>
      </c>
      <c r="Z3338" s="45">
        <v>7171.8890735625901</v>
      </c>
      <c r="AA3338" s="46">
        <v>1.08312086628647</v>
      </c>
      <c r="AB3338" s="139">
        <v>7654.8775586680904</v>
      </c>
      <c r="AC3338" s="45">
        <v>7110.8130304956003</v>
      </c>
      <c r="AD3338" s="99">
        <v>1.0738969733905299</v>
      </c>
      <c r="AE3338" s="142">
        <v>6632.2461458058197</v>
      </c>
      <c r="AF3338" s="44">
        <v>7634.2392654922096</v>
      </c>
      <c r="AG3338" s="45">
        <v>7183.7801250930597</v>
      </c>
      <c r="AH3338" s="140">
        <v>1.0831594556598301</v>
      </c>
      <c r="AI3338" s="44">
        <v>7667.2962390823604</v>
      </c>
      <c r="AJ3338" s="45">
        <v>7122.5725128508602</v>
      </c>
      <c r="AK3338" s="46">
        <v>1.07393066485554</v>
      </c>
    </row>
    <row r="3339" spans="1:37" x14ac:dyDescent="0.2">
      <c r="A3339" s="35" t="s">
        <v>3902</v>
      </c>
      <c r="B3339" s="35" t="s">
        <v>9981</v>
      </c>
      <c r="C3339" s="85" t="s">
        <v>968</v>
      </c>
      <c r="D3339" s="85" t="s">
        <v>968</v>
      </c>
      <c r="E3339" s="85" t="s">
        <v>12902</v>
      </c>
      <c r="F3339" s="85" t="s">
        <v>194</v>
      </c>
      <c r="G3339" s="85" t="s">
        <v>194</v>
      </c>
      <c r="H3339" s="840">
        <v>1.15107900063692</v>
      </c>
      <c r="I3339" s="840">
        <v>1.15606328090388</v>
      </c>
      <c r="J3339" s="86">
        <v>17763.333333333299</v>
      </c>
      <c r="K3339" s="44">
        <v>20446.999981313798</v>
      </c>
      <c r="L3339" s="45">
        <v>19237.910730454802</v>
      </c>
      <c r="M3339" s="46">
        <v>1.0830124261843601</v>
      </c>
      <c r="N3339" s="139">
        <v>20535.5374131225</v>
      </c>
      <c r="O3339" s="45">
        <v>19074.339660256799</v>
      </c>
      <c r="P3339" s="99">
        <v>1.0738040716977</v>
      </c>
      <c r="Q3339" s="86">
        <v>17800.955703683499</v>
      </c>
      <c r="R3339" s="44">
        <v>20490.306301778</v>
      </c>
      <c r="S3339" s="45">
        <v>19279.642439119001</v>
      </c>
      <c r="T3339" s="140">
        <v>1.0830678284947099</v>
      </c>
      <c r="U3339" s="44">
        <v>20579.0312540249</v>
      </c>
      <c r="V3339" s="45">
        <v>19115.576570570898</v>
      </c>
      <c r="W3339" s="99">
        <v>1.0738511397236601</v>
      </c>
      <c r="X3339" s="86">
        <v>17830.843413741099</v>
      </c>
      <c r="Y3339" s="44">
        <v>20524.709417202401</v>
      </c>
      <c r="Z3339" s="45">
        <v>19312.958564909601</v>
      </c>
      <c r="AA3339" s="46">
        <v>1.08312086628647</v>
      </c>
      <c r="AB3339" s="139">
        <v>20613.583338172801</v>
      </c>
      <c r="AC3339" s="45">
        <v>19148.4887750171</v>
      </c>
      <c r="AD3339" s="99">
        <v>1.0738969733905299</v>
      </c>
      <c r="AE3339" s="142">
        <v>17873.478087745701</v>
      </c>
      <c r="AF3339" s="44">
        <v>20573.7852951481</v>
      </c>
      <c r="AG3339" s="45">
        <v>19359.826796270601</v>
      </c>
      <c r="AH3339" s="140">
        <v>1.0831594556598301</v>
      </c>
      <c r="AI3339" s="44">
        <v>20662.871719282801</v>
      </c>
      <c r="AJ3339" s="45">
        <v>19194.876206053701</v>
      </c>
      <c r="AK3339" s="46">
        <v>1.07393066485554</v>
      </c>
    </row>
    <row r="3340" spans="1:37" x14ac:dyDescent="0.2">
      <c r="A3340" s="35" t="s">
        <v>3901</v>
      </c>
      <c r="B3340" s="35" t="s">
        <v>9980</v>
      </c>
      <c r="C3340" s="85" t="s">
        <v>968</v>
      </c>
      <c r="D3340" s="85" t="s">
        <v>968</v>
      </c>
      <c r="E3340" s="85" t="s">
        <v>12902</v>
      </c>
      <c r="F3340" s="85" t="s">
        <v>194</v>
      </c>
      <c r="G3340" s="85" t="s">
        <v>194</v>
      </c>
      <c r="H3340" s="840">
        <v>1.15107900063692</v>
      </c>
      <c r="I3340" s="840">
        <v>1.15606328090388</v>
      </c>
      <c r="J3340" s="86">
        <v>9856.75</v>
      </c>
      <c r="K3340" s="44">
        <v>11345.8979395279</v>
      </c>
      <c r="L3340" s="45">
        <v>10674.982731792599</v>
      </c>
      <c r="M3340" s="46">
        <v>1.0830124261843601</v>
      </c>
      <c r="N3340" s="139">
        <v>11395.026744049301</v>
      </c>
      <c r="O3340" s="45">
        <v>10584.218283706299</v>
      </c>
      <c r="P3340" s="99">
        <v>1.0738040716977</v>
      </c>
      <c r="Q3340" s="86">
        <v>9865.0577923744895</v>
      </c>
      <c r="R3340" s="44">
        <v>11355.4608648719</v>
      </c>
      <c r="S3340" s="45">
        <v>10684.526721161899</v>
      </c>
      <c r="T3340" s="140">
        <v>1.0830678284947099</v>
      </c>
      <c r="U3340" s="44">
        <v>11404.631077758801</v>
      </c>
      <c r="V3340" s="45">
        <v>10593.6035537811</v>
      </c>
      <c r="W3340" s="99">
        <v>1.0738511397236601</v>
      </c>
      <c r="X3340" s="86">
        <v>9866.8333230953594</v>
      </c>
      <c r="Y3340" s="44">
        <v>11357.504640999599</v>
      </c>
      <c r="Z3340" s="45">
        <v>10686.9730564152</v>
      </c>
      <c r="AA3340" s="46">
        <v>1.08312086628647</v>
      </c>
      <c r="AB3340" s="139">
        <v>11406.6837036293</v>
      </c>
      <c r="AC3340" s="45">
        <v>10595.962442620999</v>
      </c>
      <c r="AD3340" s="99">
        <v>1.0738969733905299</v>
      </c>
      <c r="AE3340" s="142">
        <v>9874.7641872702297</v>
      </c>
      <c r="AF3340" s="44">
        <v>11366.633692208199</v>
      </c>
      <c r="AG3340" s="45">
        <v>10695.944201852801</v>
      </c>
      <c r="AH3340" s="140">
        <v>1.0831594556598301</v>
      </c>
      <c r="AI3340" s="44">
        <v>11415.852284487701</v>
      </c>
      <c r="AJ3340" s="45">
        <v>10604.8120689268</v>
      </c>
      <c r="AK3340" s="46">
        <v>1.07393066485554</v>
      </c>
    </row>
    <row r="3341" spans="1:37" x14ac:dyDescent="0.2">
      <c r="A3341" s="35" t="s">
        <v>3900</v>
      </c>
      <c r="B3341" s="35" t="s">
        <v>9979</v>
      </c>
      <c r="C3341" s="85" t="s">
        <v>968</v>
      </c>
      <c r="D3341" s="85" t="s">
        <v>968</v>
      </c>
      <c r="E3341" s="85" t="s">
        <v>12902</v>
      </c>
      <c r="F3341" s="85" t="s">
        <v>194</v>
      </c>
      <c r="G3341" s="85" t="s">
        <v>194</v>
      </c>
      <c r="H3341" s="840">
        <v>1.15107900063692</v>
      </c>
      <c r="I3341" s="840">
        <v>1.15606328090388</v>
      </c>
      <c r="J3341" s="86">
        <v>4869.1666666666697</v>
      </c>
      <c r="K3341" s="44">
        <v>5604.7955006012598</v>
      </c>
      <c r="L3341" s="45">
        <v>5273.3680051626598</v>
      </c>
      <c r="M3341" s="46">
        <v>1.0830124261843601</v>
      </c>
      <c r="N3341" s="139">
        <v>5629.0647919344601</v>
      </c>
      <c r="O3341" s="45">
        <v>5228.5309924413696</v>
      </c>
      <c r="P3341" s="99">
        <v>1.0738040716977</v>
      </c>
      <c r="Q3341" s="86">
        <v>4889.9152282176501</v>
      </c>
      <c r="R3341" s="44">
        <v>5628.67873409602</v>
      </c>
      <c r="S3341" s="45">
        <v>5296.1098677489099</v>
      </c>
      <c r="T3341" s="140">
        <v>1.0830678284947099</v>
      </c>
      <c r="U3341" s="44">
        <v>5653.0514420751197</v>
      </c>
      <c r="V3341" s="45">
        <v>5251.0410409736096</v>
      </c>
      <c r="W3341" s="99">
        <v>1.0738511397236601</v>
      </c>
      <c r="X3341" s="86">
        <v>4910.1357349481304</v>
      </c>
      <c r="Y3341" s="44">
        <v>5651.9541347757104</v>
      </c>
      <c r="Z3341" s="45">
        <v>5318.2704708211604</v>
      </c>
      <c r="AA3341" s="46">
        <v>1.08312086628647</v>
      </c>
      <c r="AB3341" s="139">
        <v>5676.4276274274998</v>
      </c>
      <c r="AC3341" s="45">
        <v>5272.9799046975004</v>
      </c>
      <c r="AD3341" s="99">
        <v>1.0738969733905299</v>
      </c>
      <c r="AE3341" s="142">
        <v>4932.4138223726104</v>
      </c>
      <c r="AF3341" s="44">
        <v>5677.5979733843797</v>
      </c>
      <c r="AG3341" s="45">
        <v>5342.5906709301498</v>
      </c>
      <c r="AH3341" s="140">
        <v>1.0831594556598301</v>
      </c>
      <c r="AI3341" s="44">
        <v>5702.1825062677099</v>
      </c>
      <c r="AJ3341" s="45">
        <v>5297.0704556032897</v>
      </c>
      <c r="AK3341" s="46">
        <v>1.07393066485554</v>
      </c>
    </row>
    <row r="3342" spans="1:37" x14ac:dyDescent="0.2">
      <c r="A3342" s="35" t="s">
        <v>3899</v>
      </c>
      <c r="B3342" s="35" t="s">
        <v>9978</v>
      </c>
      <c r="C3342" s="85" t="s">
        <v>968</v>
      </c>
      <c r="D3342" s="85" t="s">
        <v>968</v>
      </c>
      <c r="E3342" s="85" t="s">
        <v>12902</v>
      </c>
      <c r="F3342" s="85" t="s">
        <v>194</v>
      </c>
      <c r="G3342" s="85" t="s">
        <v>194</v>
      </c>
      <c r="H3342" s="840">
        <v>1.15107900063692</v>
      </c>
      <c r="I3342" s="840">
        <v>1.15606328090388</v>
      </c>
      <c r="J3342" s="86">
        <v>3352.8333333333298</v>
      </c>
      <c r="K3342" s="44">
        <v>3859.3760426354802</v>
      </c>
      <c r="L3342" s="45">
        <v>3631.1601629251099</v>
      </c>
      <c r="M3342" s="46">
        <v>1.0830124261843601</v>
      </c>
      <c r="N3342" s="139">
        <v>3876.0875036572102</v>
      </c>
      <c r="O3342" s="45">
        <v>3600.2860850570901</v>
      </c>
      <c r="P3342" s="99">
        <v>1.0738040716977</v>
      </c>
      <c r="Q3342" s="86">
        <v>3352.1957603241599</v>
      </c>
      <c r="R3342" s="44">
        <v>3858.6421457332399</v>
      </c>
      <c r="S3342" s="45">
        <v>3630.6553828234601</v>
      </c>
      <c r="T3342" s="140">
        <v>1.0830678284947099</v>
      </c>
      <c r="U3342" s="44">
        <v>3875.3504289124098</v>
      </c>
      <c r="V3342" s="45">
        <v>3599.7592378009199</v>
      </c>
      <c r="W3342" s="99">
        <v>1.0738511397236601</v>
      </c>
      <c r="X3342" s="86">
        <v>3349.8299576605</v>
      </c>
      <c r="Y3342" s="44">
        <v>3855.9189199674602</v>
      </c>
      <c r="Z3342" s="45">
        <v>3628.2707256536</v>
      </c>
      <c r="AA3342" s="46">
        <v>1.08312086628647</v>
      </c>
      <c r="AB3342" s="139">
        <v>3872.61541132309</v>
      </c>
      <c r="AC3342" s="45">
        <v>3597.3722529045499</v>
      </c>
      <c r="AD3342" s="99">
        <v>1.0738969733905299</v>
      </c>
      <c r="AE3342" s="142">
        <v>3350.9996294236698</v>
      </c>
      <c r="AF3342" s="44">
        <v>3857.2653045716802</v>
      </c>
      <c r="AG3342" s="45">
        <v>3629.6669345228502</v>
      </c>
      <c r="AH3342" s="140">
        <v>1.0831594556598301</v>
      </c>
      <c r="AI3342" s="44">
        <v>3873.9676258992099</v>
      </c>
      <c r="AJ3342" s="45">
        <v>3598.7412599576501</v>
      </c>
      <c r="AK3342" s="46">
        <v>1.07393066485554</v>
      </c>
    </row>
    <row r="3343" spans="1:37" x14ac:dyDescent="0.2">
      <c r="A3343" s="35" t="s">
        <v>3898</v>
      </c>
      <c r="B3343" s="35" t="s">
        <v>13058</v>
      </c>
      <c r="C3343" s="85" t="s">
        <v>968</v>
      </c>
      <c r="D3343" s="85" t="s">
        <v>968</v>
      </c>
      <c r="E3343" s="85" t="s">
        <v>12902</v>
      </c>
      <c r="F3343" s="85" t="s">
        <v>194</v>
      </c>
      <c r="G3343" s="85" t="s">
        <v>194</v>
      </c>
      <c r="H3343" s="840">
        <v>1.15107900063692</v>
      </c>
      <c r="I3343" s="840">
        <v>1.15606328090388</v>
      </c>
      <c r="J3343" s="86">
        <v>3747.5833333333298</v>
      </c>
      <c r="K3343" s="44">
        <v>4313.7644781368999</v>
      </c>
      <c r="L3343" s="45">
        <v>4058.6793181613898</v>
      </c>
      <c r="M3343" s="46">
        <v>1.0830124261843601</v>
      </c>
      <c r="N3343" s="139">
        <v>4332.4434837940198</v>
      </c>
      <c r="O3343" s="45">
        <v>4024.1702423597599</v>
      </c>
      <c r="P3343" s="99">
        <v>1.0738040716977</v>
      </c>
      <c r="Q3343" s="86">
        <v>3751.98268518853</v>
      </c>
      <c r="R3343" s="44">
        <v>4318.8284796738399</v>
      </c>
      <c r="S3343" s="45">
        <v>4063.6517393969002</v>
      </c>
      <c r="T3343" s="140">
        <v>1.0830678284947099</v>
      </c>
      <c r="U3343" s="44">
        <v>4337.5294129335898</v>
      </c>
      <c r="V3343" s="45">
        <v>4029.0708827131498</v>
      </c>
      <c r="W3343" s="99">
        <v>1.0738511397236601</v>
      </c>
      <c r="X3343" s="86">
        <v>3754.7677275439501</v>
      </c>
      <c r="Y3343" s="44">
        <v>4322.0342834450403</v>
      </c>
      <c r="Z3343" s="45">
        <v>4066.8672737618799</v>
      </c>
      <c r="AA3343" s="46">
        <v>1.08312086628647</v>
      </c>
      <c r="AB3343" s="139">
        <v>4340.7490981364499</v>
      </c>
      <c r="AC3343" s="45">
        <v>4032.2336983938999</v>
      </c>
      <c r="AD3343" s="99">
        <v>1.0738969733905299</v>
      </c>
      <c r="AE3343" s="142">
        <v>3762.4133647539902</v>
      </c>
      <c r="AF3343" s="44">
        <v>4330.8350158840103</v>
      </c>
      <c r="AG3343" s="45">
        <v>4075.29361213422</v>
      </c>
      <c r="AH3343" s="140">
        <v>1.0831594556598301</v>
      </c>
      <c r="AI3343" s="44">
        <v>4349.58793857409</v>
      </c>
      <c r="AJ3343" s="45">
        <v>4040.5710862716401</v>
      </c>
      <c r="AK3343" s="46">
        <v>1.07393066485554</v>
      </c>
    </row>
    <row r="3344" spans="1:37" x14ac:dyDescent="0.2">
      <c r="A3344" s="35" t="s">
        <v>3897</v>
      </c>
      <c r="B3344" s="35" t="s">
        <v>9977</v>
      </c>
      <c r="C3344" s="85" t="s">
        <v>968</v>
      </c>
      <c r="D3344" s="85" t="s">
        <v>968</v>
      </c>
      <c r="E3344" s="85" t="s">
        <v>12902</v>
      </c>
      <c r="F3344" s="85" t="s">
        <v>194</v>
      </c>
      <c r="G3344" s="85" t="s">
        <v>194</v>
      </c>
      <c r="H3344" s="840">
        <v>1.15107900063692</v>
      </c>
      <c r="I3344" s="840">
        <v>1.15606328090388</v>
      </c>
      <c r="J3344" s="86">
        <v>4460.5</v>
      </c>
      <c r="K3344" s="44">
        <v>5134.3878823409696</v>
      </c>
      <c r="L3344" s="45">
        <v>4830.7769269953196</v>
      </c>
      <c r="M3344" s="46">
        <v>1.0830124261843601</v>
      </c>
      <c r="N3344" s="139">
        <v>5156.6202644717396</v>
      </c>
      <c r="O3344" s="45">
        <v>4789.7030618075796</v>
      </c>
      <c r="P3344" s="99">
        <v>1.0738040716977</v>
      </c>
      <c r="Q3344" s="86">
        <v>4462.4682599584303</v>
      </c>
      <c r="R3344" s="44">
        <v>5136.6535050469201</v>
      </c>
      <c r="S3344" s="45">
        <v>4833.1558080397499</v>
      </c>
      <c r="T3344" s="140">
        <v>1.0830678284947099</v>
      </c>
      <c r="U3344" s="44">
        <v>5158.8956975369601</v>
      </c>
      <c r="V3344" s="45">
        <v>4792.0266269370304</v>
      </c>
      <c r="W3344" s="99">
        <v>1.0738511397236601</v>
      </c>
      <c r="X3344" s="86">
        <v>4462.2405212245703</v>
      </c>
      <c r="Y3344" s="44">
        <v>5136.3913597727296</v>
      </c>
      <c r="Z3344" s="45">
        <v>4833.1458189273399</v>
      </c>
      <c r="AA3344" s="46">
        <v>1.08312086628647</v>
      </c>
      <c r="AB3344" s="139">
        <v>5158.6324171490996</v>
      </c>
      <c r="AC3344" s="45">
        <v>4791.98659028366</v>
      </c>
      <c r="AD3344" s="99">
        <v>1.0738969733905299</v>
      </c>
      <c r="AE3344" s="142">
        <v>4465.1017346524504</v>
      </c>
      <c r="AF3344" s="44">
        <v>5139.6848424659102</v>
      </c>
      <c r="AG3344" s="45">
        <v>4836.4171643719301</v>
      </c>
      <c r="AH3344" s="140">
        <v>1.0831594556598301</v>
      </c>
      <c r="AI3344" s="44">
        <v>5161.9401609319002</v>
      </c>
      <c r="AJ3344" s="45">
        <v>4795.2096745429499</v>
      </c>
      <c r="AK3344" s="46">
        <v>1.07393066485554</v>
      </c>
    </row>
    <row r="3345" spans="1:37" x14ac:dyDescent="0.2">
      <c r="A3345" s="35" t="s">
        <v>3896</v>
      </c>
      <c r="B3345" s="35" t="s">
        <v>13059</v>
      </c>
      <c r="C3345" s="85" t="s">
        <v>968</v>
      </c>
      <c r="D3345" s="85" t="s">
        <v>968</v>
      </c>
      <c r="E3345" s="85" t="s">
        <v>12902</v>
      </c>
      <c r="F3345" s="85" t="s">
        <v>194</v>
      </c>
      <c r="G3345" s="85" t="s">
        <v>194</v>
      </c>
      <c r="H3345" s="840">
        <v>1.15107900063692</v>
      </c>
      <c r="I3345" s="840">
        <v>1.15606328090388</v>
      </c>
      <c r="J3345" s="86">
        <v>7238.8333333333303</v>
      </c>
      <c r="K3345" s="44">
        <v>8332.4690391105396</v>
      </c>
      <c r="L3345" s="45">
        <v>7839.7464510775199</v>
      </c>
      <c r="M3345" s="46">
        <v>1.0830124261843601</v>
      </c>
      <c r="N3345" s="139">
        <v>8368.5494132496806</v>
      </c>
      <c r="O3345" s="45">
        <v>7773.0887076743402</v>
      </c>
      <c r="P3345" s="99">
        <v>1.0738040716977</v>
      </c>
      <c r="Q3345" s="86">
        <v>7243.9511841619696</v>
      </c>
      <c r="R3345" s="44">
        <v>8338.3600897277793</v>
      </c>
      <c r="S3345" s="45">
        <v>7845.6904787519898</v>
      </c>
      <c r="T3345" s="140">
        <v>1.0830678284947099</v>
      </c>
      <c r="U3345" s="44">
        <v>8374.4659726698101</v>
      </c>
      <c r="V3345" s="45">
        <v>7778.9252352148997</v>
      </c>
      <c r="W3345" s="99">
        <v>1.0738511397236601</v>
      </c>
      <c r="X3345" s="86">
        <v>7246.7438224162797</v>
      </c>
      <c r="Y3345" s="44">
        <v>8341.5746369786903</v>
      </c>
      <c r="Z3345" s="45">
        <v>7849.09944669164</v>
      </c>
      <c r="AA3345" s="46">
        <v>1.08312086628647</v>
      </c>
      <c r="AB3345" s="139">
        <v>8377.6944392124606</v>
      </c>
      <c r="AC3345" s="45">
        <v>7782.2562578293901</v>
      </c>
      <c r="AD3345" s="99">
        <v>1.0738969733905299</v>
      </c>
      <c r="AE3345" s="142">
        <v>7253.9554420138202</v>
      </c>
      <c r="AF3345" s="44">
        <v>8349.8757808579994</v>
      </c>
      <c r="AG3345" s="45">
        <v>7857.1904279523797</v>
      </c>
      <c r="AH3345" s="140">
        <v>1.0831594556598301</v>
      </c>
      <c r="AI3345" s="44">
        <v>8386.0315278250291</v>
      </c>
      <c r="AJ3345" s="45">
        <v>7790.2451906744</v>
      </c>
      <c r="AK3345" s="46">
        <v>1.07393066485554</v>
      </c>
    </row>
    <row r="3346" spans="1:37" x14ac:dyDescent="0.2">
      <c r="A3346" s="35" t="s">
        <v>3895</v>
      </c>
      <c r="B3346" s="35" t="s">
        <v>9976</v>
      </c>
      <c r="C3346" s="85" t="s">
        <v>968</v>
      </c>
      <c r="D3346" s="85" t="s">
        <v>968</v>
      </c>
      <c r="E3346" s="85" t="s">
        <v>12902</v>
      </c>
      <c r="F3346" s="85" t="s">
        <v>194</v>
      </c>
      <c r="G3346" s="85" t="s">
        <v>194</v>
      </c>
      <c r="H3346" s="840">
        <v>1.15107900063692</v>
      </c>
      <c r="I3346" s="840">
        <v>1.15606328090388</v>
      </c>
      <c r="J3346" s="86">
        <v>7741.5</v>
      </c>
      <c r="K3346" s="44">
        <v>8911.0780834307006</v>
      </c>
      <c r="L3346" s="45">
        <v>8384.1406973061894</v>
      </c>
      <c r="M3346" s="46">
        <v>1.0830124261843601</v>
      </c>
      <c r="N3346" s="139">
        <v>8949.6638891173607</v>
      </c>
      <c r="O3346" s="45">
        <v>8312.8542210477208</v>
      </c>
      <c r="P3346" s="99">
        <v>1.0738040716977</v>
      </c>
      <c r="Q3346" s="86">
        <v>7755.2368610083804</v>
      </c>
      <c r="R3346" s="44">
        <v>8926.8902956721104</v>
      </c>
      <c r="S3346" s="45">
        <v>8399.4475465144806</v>
      </c>
      <c r="T3346" s="140">
        <v>1.0830678284947099</v>
      </c>
      <c r="U3346" s="44">
        <v>8965.5445697240193</v>
      </c>
      <c r="V3346" s="45">
        <v>8327.9699420207908</v>
      </c>
      <c r="W3346" s="99">
        <v>1.0738511397236601</v>
      </c>
      <c r="X3346" s="86">
        <v>7769.6918858897398</v>
      </c>
      <c r="Y3346" s="44">
        <v>8943.5291712667295</v>
      </c>
      <c r="Z3346" s="45">
        <v>8415.5154062238507</v>
      </c>
      <c r="AA3346" s="46">
        <v>1.08312086628647</v>
      </c>
      <c r="AB3346" s="139">
        <v>8982.2554932139192</v>
      </c>
      <c r="AC3346" s="45">
        <v>8343.8486004339793</v>
      </c>
      <c r="AD3346" s="99">
        <v>1.0738969733905299</v>
      </c>
      <c r="AE3346" s="142">
        <v>7791.3484048281098</v>
      </c>
      <c r="AF3346" s="44">
        <v>8968.4575354435801</v>
      </c>
      <c r="AG3346" s="45">
        <v>8439.2726970297299</v>
      </c>
      <c r="AH3346" s="140">
        <v>1.0831594556598301</v>
      </c>
      <c r="AI3346" s="44">
        <v>9007.2917995507705</v>
      </c>
      <c r="AJ3346" s="45">
        <v>8367.3679725182392</v>
      </c>
      <c r="AK3346" s="46">
        <v>1.07393066485554</v>
      </c>
    </row>
    <row r="3347" spans="1:37" x14ac:dyDescent="0.2">
      <c r="A3347" s="35" t="s">
        <v>3894</v>
      </c>
      <c r="B3347" s="35" t="s">
        <v>9975</v>
      </c>
      <c r="C3347" s="85" t="s">
        <v>968</v>
      </c>
      <c r="D3347" s="85" t="s">
        <v>968</v>
      </c>
      <c r="E3347" s="85" t="s">
        <v>12902</v>
      </c>
      <c r="F3347" s="85" t="s">
        <v>194</v>
      </c>
      <c r="G3347" s="85" t="s">
        <v>194</v>
      </c>
      <c r="H3347" s="840">
        <v>1.15107900063692</v>
      </c>
      <c r="I3347" s="840">
        <v>1.15606328090388</v>
      </c>
      <c r="J3347" s="86">
        <v>8299</v>
      </c>
      <c r="K3347" s="44">
        <v>9552.8046262857806</v>
      </c>
      <c r="L3347" s="45">
        <v>8987.9201249039706</v>
      </c>
      <c r="M3347" s="46">
        <v>1.0830124261843601</v>
      </c>
      <c r="N3347" s="139">
        <v>9594.1691682212695</v>
      </c>
      <c r="O3347" s="45">
        <v>8911.49999101918</v>
      </c>
      <c r="P3347" s="99">
        <v>1.0738040716977</v>
      </c>
      <c r="Q3347" s="86">
        <v>8314.6941817465195</v>
      </c>
      <c r="R3347" s="44">
        <v>9570.8698693263796</v>
      </c>
      <c r="S3347" s="45">
        <v>9005.3777720218095</v>
      </c>
      <c r="T3347" s="140">
        <v>1.0830678284947099</v>
      </c>
      <c r="U3347" s="44">
        <v>9612.3126354622491</v>
      </c>
      <c r="V3347" s="45">
        <v>8928.7438235221907</v>
      </c>
      <c r="W3347" s="99">
        <v>1.0738511397236601</v>
      </c>
      <c r="X3347" s="86">
        <v>8329.7378635421501</v>
      </c>
      <c r="Y3347" s="44">
        <v>9588.1863355336009</v>
      </c>
      <c r="Z3347" s="45">
        <v>9022.1128906989798</v>
      </c>
      <c r="AA3347" s="46">
        <v>1.08312086628647</v>
      </c>
      <c r="AB3347" s="139">
        <v>9629.7040835957905</v>
      </c>
      <c r="AC3347" s="45">
        <v>8945.2802807944499</v>
      </c>
      <c r="AD3347" s="99">
        <v>1.0738969733905299</v>
      </c>
      <c r="AE3347" s="142">
        <v>8350.8788056920403</v>
      </c>
      <c r="AF3347" s="44">
        <v>9612.5212300960102</v>
      </c>
      <c r="AG3347" s="45">
        <v>9045.3333414546305</v>
      </c>
      <c r="AH3347" s="140">
        <v>1.0831594556598301</v>
      </c>
      <c r="AI3347" s="44">
        <v>9654.1443505389798</v>
      </c>
      <c r="AJ3347" s="45">
        <v>8968.2648279249206</v>
      </c>
      <c r="AK3347" s="46">
        <v>1.07393066485554</v>
      </c>
    </row>
    <row r="3348" spans="1:37" x14ac:dyDescent="0.2">
      <c r="A3348" s="35" t="s">
        <v>3893</v>
      </c>
      <c r="B3348" s="35" t="s">
        <v>13060</v>
      </c>
      <c r="C3348" s="85" t="s">
        <v>968</v>
      </c>
      <c r="D3348" s="85" t="s">
        <v>968</v>
      </c>
      <c r="E3348" s="85" t="s">
        <v>12902</v>
      </c>
      <c r="F3348" s="85" t="s">
        <v>194</v>
      </c>
      <c r="G3348" s="85" t="s">
        <v>194</v>
      </c>
      <c r="H3348" s="840">
        <v>1.15107900063692</v>
      </c>
      <c r="I3348" s="840">
        <v>1.15606328090388</v>
      </c>
      <c r="J3348" s="86">
        <v>9160.1666666666606</v>
      </c>
      <c r="K3348" s="44">
        <v>10544.075492334299</v>
      </c>
      <c r="L3348" s="45">
        <v>9920.5743259197206</v>
      </c>
      <c r="M3348" s="46">
        <v>1.0830124261843601</v>
      </c>
      <c r="N3348" s="139">
        <v>10589.732330293</v>
      </c>
      <c r="O3348" s="45">
        <v>9836.2242640961795</v>
      </c>
      <c r="P3348" s="99">
        <v>1.0738040716977</v>
      </c>
      <c r="Q3348" s="86">
        <v>9165.9024095581299</v>
      </c>
      <c r="R3348" s="44">
        <v>10550.6777855297</v>
      </c>
      <c r="S3348" s="45">
        <v>9927.2940189145593</v>
      </c>
      <c r="T3348" s="140">
        <v>1.0830678284947099</v>
      </c>
      <c r="U3348" s="44">
        <v>10596.363212038499</v>
      </c>
      <c r="V3348" s="45">
        <v>9842.8147490998508</v>
      </c>
      <c r="W3348" s="99">
        <v>1.0738511397236601</v>
      </c>
      <c r="X3348" s="86">
        <v>9170.7157386245199</v>
      </c>
      <c r="Y3348" s="44">
        <v>10556.218307541199</v>
      </c>
      <c r="Z3348" s="45">
        <v>9932.9935752859401</v>
      </c>
      <c r="AA3348" s="46">
        <v>1.08312086628647</v>
      </c>
      <c r="AB3348" s="139">
        <v>10601.927725031101</v>
      </c>
      <c r="AC3348" s="45">
        <v>9848.4038755338006</v>
      </c>
      <c r="AD3348" s="99">
        <v>1.0738969733905299</v>
      </c>
      <c r="AE3348" s="142">
        <v>9185.08269555886</v>
      </c>
      <c r="AF3348" s="44">
        <v>10572.755809971301</v>
      </c>
      <c r="AG3348" s="45">
        <v>9948.9091727120904</v>
      </c>
      <c r="AH3348" s="140">
        <v>1.0831594556598301</v>
      </c>
      <c r="AI3348" s="44">
        <v>10618.536836401199</v>
      </c>
      <c r="AJ3348" s="45">
        <v>9864.1419659946805</v>
      </c>
      <c r="AK3348" s="46">
        <v>1.07393066485554</v>
      </c>
    </row>
    <row r="3349" spans="1:37" x14ac:dyDescent="0.2">
      <c r="A3349" s="35" t="s">
        <v>3892</v>
      </c>
      <c r="B3349" s="35" t="s">
        <v>9974</v>
      </c>
      <c r="C3349" s="85" t="s">
        <v>968</v>
      </c>
      <c r="D3349" s="85" t="s">
        <v>968</v>
      </c>
      <c r="E3349" s="85" t="s">
        <v>12902</v>
      </c>
      <c r="F3349" s="85" t="s">
        <v>194</v>
      </c>
      <c r="G3349" s="85" t="s">
        <v>194</v>
      </c>
      <c r="H3349" s="840">
        <v>1.15107900063692</v>
      </c>
      <c r="I3349" s="840">
        <v>1.15606328090388</v>
      </c>
      <c r="J3349" s="86">
        <v>7411.9166666666697</v>
      </c>
      <c r="K3349" s="44">
        <v>8531.7016294707792</v>
      </c>
      <c r="L3349" s="45">
        <v>8027.1978518429296</v>
      </c>
      <c r="M3349" s="46">
        <v>1.0830124261843601</v>
      </c>
      <c r="N3349" s="139">
        <v>8568.6446994527905</v>
      </c>
      <c r="O3349" s="45">
        <v>7958.9462957506803</v>
      </c>
      <c r="P3349" s="99">
        <v>1.0738040716977</v>
      </c>
      <c r="Q3349" s="86">
        <v>7438.4353539084404</v>
      </c>
      <c r="R3349" s="44">
        <v>8562.2267334792505</v>
      </c>
      <c r="S3349" s="45">
        <v>8056.3300261558998</v>
      </c>
      <c r="T3349" s="140">
        <v>1.0830678284947099</v>
      </c>
      <c r="U3349" s="44">
        <v>8599.3019800307793</v>
      </c>
      <c r="V3349" s="45">
        <v>7987.7722825553601</v>
      </c>
      <c r="W3349" s="99">
        <v>1.0738511397236601</v>
      </c>
      <c r="X3349" s="86">
        <v>7462.5355536727902</v>
      </c>
      <c r="Y3349" s="44">
        <v>8589.9679673391402</v>
      </c>
      <c r="Z3349" s="45">
        <v>8082.8279735876504</v>
      </c>
      <c r="AA3349" s="46">
        <v>1.08312086628647</v>
      </c>
      <c r="AB3349" s="139">
        <v>8627.1633360407905</v>
      </c>
      <c r="AC3349" s="45">
        <v>8013.9943449084603</v>
      </c>
      <c r="AD3349" s="99">
        <v>1.0738969733905299</v>
      </c>
      <c r="AE3349" s="142">
        <v>7488.5089809873898</v>
      </c>
      <c r="AF3349" s="44">
        <v>8619.8654340955509</v>
      </c>
      <c r="AG3349" s="45">
        <v>8111.2493115500802</v>
      </c>
      <c r="AH3349" s="140">
        <v>1.0831594556598301</v>
      </c>
      <c r="AI3349" s="44">
        <v>8657.1902616384195</v>
      </c>
      <c r="AJ3349" s="45">
        <v>8042.1394287285002</v>
      </c>
      <c r="AK3349" s="46">
        <v>1.07393066485554</v>
      </c>
    </row>
    <row r="3350" spans="1:37" x14ac:dyDescent="0.2">
      <c r="A3350" s="35" t="s">
        <v>3891</v>
      </c>
      <c r="B3350" s="35" t="s">
        <v>9973</v>
      </c>
      <c r="C3350" s="85" t="s">
        <v>968</v>
      </c>
      <c r="D3350" s="85" t="s">
        <v>968</v>
      </c>
      <c r="E3350" s="85" t="s">
        <v>12902</v>
      </c>
      <c r="F3350" s="85" t="s">
        <v>194</v>
      </c>
      <c r="G3350" s="85" t="s">
        <v>194</v>
      </c>
      <c r="H3350" s="840">
        <v>1.15107900063692</v>
      </c>
      <c r="I3350" s="840">
        <v>1.15606328090388</v>
      </c>
      <c r="J3350" s="86">
        <v>25307.833333333299</v>
      </c>
      <c r="K3350" s="44">
        <v>29131.315501618999</v>
      </c>
      <c r="L3350" s="45">
        <v>27408.6979798026</v>
      </c>
      <c r="M3350" s="46">
        <v>1.0830124261843601</v>
      </c>
      <c r="N3350" s="139">
        <v>29257.456835901801</v>
      </c>
      <c r="O3350" s="45">
        <v>27175.654479180001</v>
      </c>
      <c r="P3350" s="99">
        <v>1.0738040716977</v>
      </c>
      <c r="Q3350" s="86">
        <v>25319.132102349598</v>
      </c>
      <c r="R3350" s="44">
        <v>29144.3212773667</v>
      </c>
      <c r="S3350" s="45">
        <v>27422.337425462501</v>
      </c>
      <c r="T3350" s="140">
        <v>1.0830678284947099</v>
      </c>
      <c r="U3350" s="44">
        <v>29270.518927880999</v>
      </c>
      <c r="V3350" s="45">
        <v>27188.978864922101</v>
      </c>
      <c r="W3350" s="99">
        <v>1.0738511397236601</v>
      </c>
      <c r="X3350" s="86">
        <v>25331.694531912501</v>
      </c>
      <c r="Y3350" s="44">
        <v>29158.7816262335</v>
      </c>
      <c r="Z3350" s="45">
        <v>27437.2869259092</v>
      </c>
      <c r="AA3350" s="46">
        <v>1.08312086628647</v>
      </c>
      <c r="AB3350" s="139">
        <v>29285.041891417499</v>
      </c>
      <c r="AC3350" s="45">
        <v>27203.630088674301</v>
      </c>
      <c r="AD3350" s="99">
        <v>1.0738969733905299</v>
      </c>
      <c r="AE3350" s="142">
        <v>25370.6171143629</v>
      </c>
      <c r="AF3350" s="44">
        <v>29203.584593542699</v>
      </c>
      <c r="AG3350" s="45">
        <v>27480.423823347301</v>
      </c>
      <c r="AH3350" s="140">
        <v>1.0831594556598301</v>
      </c>
      <c r="AI3350" s="44">
        <v>29330.0388597864</v>
      </c>
      <c r="AJ3350" s="45">
        <v>27246.2837054232</v>
      </c>
      <c r="AK3350" s="46">
        <v>1.07393066485554</v>
      </c>
    </row>
    <row r="3351" spans="1:37" x14ac:dyDescent="0.2">
      <c r="A3351" s="35" t="s">
        <v>3890</v>
      </c>
      <c r="B3351" s="35" t="s">
        <v>9972</v>
      </c>
      <c r="C3351" s="85" t="s">
        <v>968</v>
      </c>
      <c r="D3351" s="85" t="s">
        <v>968</v>
      </c>
      <c r="E3351" s="85" t="s">
        <v>12902</v>
      </c>
      <c r="F3351" s="85" t="s">
        <v>194</v>
      </c>
      <c r="G3351" s="85" t="s">
        <v>194</v>
      </c>
      <c r="H3351" s="840">
        <v>1.15107900063692</v>
      </c>
      <c r="I3351" s="840">
        <v>1.15606328090388</v>
      </c>
      <c r="J3351" s="86">
        <v>2628.8333333333298</v>
      </c>
      <c r="K3351" s="44">
        <v>3025.9948461743502</v>
      </c>
      <c r="L3351" s="45">
        <v>2847.05916636764</v>
      </c>
      <c r="M3351" s="46">
        <v>1.0830124261843601</v>
      </c>
      <c r="N3351" s="139">
        <v>3039.0976882828099</v>
      </c>
      <c r="O3351" s="45">
        <v>2822.8519371479601</v>
      </c>
      <c r="P3351" s="99">
        <v>1.0738040716977</v>
      </c>
      <c r="Q3351" s="86">
        <v>2630.5767630076198</v>
      </c>
      <c r="R3351" s="44">
        <v>3028.0016714615099</v>
      </c>
      <c r="S3351" s="45">
        <v>2849.0930623993099</v>
      </c>
      <c r="T3351" s="140">
        <v>1.0830678284947099</v>
      </c>
      <c r="U3351" s="44">
        <v>3041.1132033120898</v>
      </c>
      <c r="V3351" s="45">
        <v>2824.8478550863101</v>
      </c>
      <c r="W3351" s="99">
        <v>1.0738511397236601</v>
      </c>
      <c r="X3351" s="86">
        <v>2631.3334328199398</v>
      </c>
      <c r="Y3351" s="44">
        <v>3028.87265819288</v>
      </c>
      <c r="Z3351" s="45">
        <v>2850.0521472444798</v>
      </c>
      <c r="AA3351" s="46">
        <v>1.08312086628647</v>
      </c>
      <c r="AB3351" s="139">
        <v>3041.9879614978699</v>
      </c>
      <c r="AC3351" s="45">
        <v>2825.78100948665</v>
      </c>
      <c r="AD3351" s="99">
        <v>1.0738969733905299</v>
      </c>
      <c r="AE3351" s="142">
        <v>2632.2345795306801</v>
      </c>
      <c r="AF3351" s="44">
        <v>3029.90994924812</v>
      </c>
      <c r="AG3351" s="45">
        <v>2851.1297743334499</v>
      </c>
      <c r="AH3351" s="140">
        <v>1.0831594556598301</v>
      </c>
      <c r="AI3351" s="44">
        <v>3043.02974412088</v>
      </c>
      <c r="AJ3351" s="45">
        <v>2826.8374320511398</v>
      </c>
      <c r="AK3351" s="46">
        <v>1.07393066485554</v>
      </c>
    </row>
    <row r="3352" spans="1:37" x14ac:dyDescent="0.2">
      <c r="A3352" s="35" t="s">
        <v>3889</v>
      </c>
      <c r="B3352" s="35" t="s">
        <v>13061</v>
      </c>
      <c r="C3352" s="85" t="s">
        <v>968</v>
      </c>
      <c r="D3352" s="85" t="s">
        <v>968</v>
      </c>
      <c r="E3352" s="85" t="s">
        <v>12902</v>
      </c>
      <c r="F3352" s="85" t="s">
        <v>194</v>
      </c>
      <c r="G3352" s="85" t="s">
        <v>194</v>
      </c>
      <c r="H3352" s="840">
        <v>1.15107900063692</v>
      </c>
      <c r="I3352" s="840">
        <v>1.15606328090388</v>
      </c>
      <c r="J3352" s="86">
        <v>20076.25</v>
      </c>
      <c r="K3352" s="44">
        <v>23109.349786536899</v>
      </c>
      <c r="L3352" s="45">
        <v>21742.828221183699</v>
      </c>
      <c r="M3352" s="46">
        <v>1.0830124261843601</v>
      </c>
      <c r="N3352" s="139">
        <v>23209.415443246398</v>
      </c>
      <c r="O3352" s="45">
        <v>21557.9589944209</v>
      </c>
      <c r="P3352" s="99">
        <v>1.0738040716977</v>
      </c>
      <c r="Q3352" s="86">
        <v>20067.1089653825</v>
      </c>
      <c r="R3352" s="44">
        <v>23098.827733544698</v>
      </c>
      <c r="S3352" s="45">
        <v>21734.040131303602</v>
      </c>
      <c r="T3352" s="140">
        <v>1.0830678284947099</v>
      </c>
      <c r="U3352" s="44">
        <v>23198.847828775699</v>
      </c>
      <c r="V3352" s="45">
        <v>21549.0878334349</v>
      </c>
      <c r="W3352" s="99">
        <v>1.0738511397236601</v>
      </c>
      <c r="X3352" s="86">
        <v>20056.786229740501</v>
      </c>
      <c r="Y3352" s="44">
        <v>23086.945449317998</v>
      </c>
      <c r="Z3352" s="45">
        <v>21723.923676079099</v>
      </c>
      <c r="AA3352" s="46">
        <v>1.08312086628647</v>
      </c>
      <c r="AB3352" s="139">
        <v>23186.914093141499</v>
      </c>
      <c r="AC3352" s="45">
        <v>21538.9220280593</v>
      </c>
      <c r="AD3352" s="99">
        <v>1.0738969733905299</v>
      </c>
      <c r="AE3352" s="142">
        <v>20074.6223379845</v>
      </c>
      <c r="AF3352" s="44">
        <v>23107.4762189707</v>
      </c>
      <c r="AG3352" s="45">
        <v>21744.017004188001</v>
      </c>
      <c r="AH3352" s="140">
        <v>1.0831594556598301</v>
      </c>
      <c r="AI3352" s="44">
        <v>23207.533762956598</v>
      </c>
      <c r="AJ3352" s="45">
        <v>21558.752514155702</v>
      </c>
      <c r="AK3352" s="46">
        <v>1.07393066485554</v>
      </c>
    </row>
    <row r="3353" spans="1:37" x14ac:dyDescent="0.2">
      <c r="A3353" s="35" t="s">
        <v>3888</v>
      </c>
      <c r="B3353" s="35" t="s">
        <v>9971</v>
      </c>
      <c r="C3353" s="85" t="s">
        <v>968</v>
      </c>
      <c r="D3353" s="85" t="s">
        <v>968</v>
      </c>
      <c r="E3353" s="85" t="s">
        <v>12902</v>
      </c>
      <c r="F3353" s="85" t="s">
        <v>194</v>
      </c>
      <c r="G3353" s="85" t="s">
        <v>194</v>
      </c>
      <c r="H3353" s="840">
        <v>1.15107900063692</v>
      </c>
      <c r="I3353" s="840">
        <v>1.15606328090388</v>
      </c>
      <c r="J3353" s="86">
        <v>2865.0833333333298</v>
      </c>
      <c r="K3353" s="44">
        <v>3297.9372600748202</v>
      </c>
      <c r="L3353" s="45">
        <v>3102.9208520536899</v>
      </c>
      <c r="M3353" s="46">
        <v>1.0830124261843601</v>
      </c>
      <c r="N3353" s="139">
        <v>3312.2176383963501</v>
      </c>
      <c r="O3353" s="45">
        <v>3076.5381490865402</v>
      </c>
      <c r="P3353" s="99">
        <v>1.0738040716977</v>
      </c>
      <c r="Q3353" s="86">
        <v>2873.2248497175201</v>
      </c>
      <c r="R3353" s="44">
        <v>3307.3087886180101</v>
      </c>
      <c r="S3353" s="45">
        <v>3111.8973987606</v>
      </c>
      <c r="T3353" s="140">
        <v>1.0830678284947099</v>
      </c>
      <c r="U3353" s="44">
        <v>3321.6297465389898</v>
      </c>
      <c r="V3353" s="45">
        <v>3085.4157795515098</v>
      </c>
      <c r="W3353" s="99">
        <v>1.0738511397236601</v>
      </c>
      <c r="X3353" s="86">
        <v>2880.7838247811701</v>
      </c>
      <c r="Y3353" s="44">
        <v>3316.0097660800998</v>
      </c>
      <c r="Z3353" s="45">
        <v>3120.2370718810198</v>
      </c>
      <c r="AA3353" s="46">
        <v>1.08312086628647</v>
      </c>
      <c r="AB3353" s="139">
        <v>3330.3684000513299</v>
      </c>
      <c r="AC3353" s="45">
        <v>3093.6650304249001</v>
      </c>
      <c r="AD3353" s="99">
        <v>1.0738969733905299</v>
      </c>
      <c r="AE3353" s="142">
        <v>2889.0873292626302</v>
      </c>
      <c r="AF3353" s="44">
        <v>3325.5677557203999</v>
      </c>
      <c r="AG3353" s="45">
        <v>3129.3422589178299</v>
      </c>
      <c r="AH3353" s="140">
        <v>1.0831594556598301</v>
      </c>
      <c r="AI3353" s="44">
        <v>3339.9677766851701</v>
      </c>
      <c r="AJ3353" s="45">
        <v>3102.6794763407402</v>
      </c>
      <c r="AK3353" s="46">
        <v>1.07393066485554</v>
      </c>
    </row>
    <row r="3354" spans="1:37" x14ac:dyDescent="0.2">
      <c r="A3354" s="35" t="s">
        <v>3887</v>
      </c>
      <c r="B3354" s="35" t="s">
        <v>9970</v>
      </c>
      <c r="C3354" s="85" t="s">
        <v>968</v>
      </c>
      <c r="D3354" s="85" t="s">
        <v>968</v>
      </c>
      <c r="E3354" s="85" t="s">
        <v>12902</v>
      </c>
      <c r="F3354" s="85" t="s">
        <v>194</v>
      </c>
      <c r="G3354" s="85" t="s">
        <v>194</v>
      </c>
      <c r="H3354" s="840">
        <v>1.15107900063692</v>
      </c>
      <c r="I3354" s="840">
        <v>1.15606328090388</v>
      </c>
      <c r="J3354" s="86">
        <v>15049.5</v>
      </c>
      <c r="K3354" s="44">
        <v>17323.1634200853</v>
      </c>
      <c r="L3354" s="45">
        <v>16298.7955078615</v>
      </c>
      <c r="M3354" s="46">
        <v>1.0830124261843601</v>
      </c>
      <c r="N3354" s="139">
        <v>17398.1743459629</v>
      </c>
      <c r="O3354" s="45">
        <v>16160.214377014499</v>
      </c>
      <c r="P3354" s="99">
        <v>1.0738040716977</v>
      </c>
      <c r="Q3354" s="86">
        <v>15067.4289762966</v>
      </c>
      <c r="R3354" s="44">
        <v>17343.801088203199</v>
      </c>
      <c r="S3354" s="45">
        <v>16319.047582355801</v>
      </c>
      <c r="T3354" s="140">
        <v>1.0830678284947099</v>
      </c>
      <c r="U3354" s="44">
        <v>17418.901377123599</v>
      </c>
      <c r="V3354" s="45">
        <v>16180.175778901399</v>
      </c>
      <c r="W3354" s="99">
        <v>1.0738511397236601</v>
      </c>
      <c r="X3354" s="86">
        <v>15079.838372731499</v>
      </c>
      <c r="Y3354" s="44">
        <v>17358.08528385</v>
      </c>
      <c r="Z3354" s="45">
        <v>16333.2876017329</v>
      </c>
      <c r="AA3354" s="46">
        <v>1.08312086628647</v>
      </c>
      <c r="AB3354" s="139">
        <v>17433.247424680099</v>
      </c>
      <c r="AC3354" s="45">
        <v>16194.192787694799</v>
      </c>
      <c r="AD3354" s="99">
        <v>1.0738969733905299</v>
      </c>
      <c r="AE3354" s="142">
        <v>15103.883260987001</v>
      </c>
      <c r="AF3354" s="44">
        <v>17385.762849793598</v>
      </c>
      <c r="AG3354" s="45">
        <v>16359.9139713203</v>
      </c>
      <c r="AH3354" s="140">
        <v>1.0831594556598301</v>
      </c>
      <c r="AI3354" s="44">
        <v>17461.044837085799</v>
      </c>
      <c r="AJ3354" s="45">
        <v>16220.523392372301</v>
      </c>
      <c r="AK3354" s="46">
        <v>1.07393066485554</v>
      </c>
    </row>
    <row r="3355" spans="1:37" x14ac:dyDescent="0.2">
      <c r="A3355" s="35" t="s">
        <v>3886</v>
      </c>
      <c r="B3355" s="35" t="s">
        <v>13481</v>
      </c>
      <c r="C3355" s="85" t="s">
        <v>968</v>
      </c>
      <c r="D3355" s="85" t="s">
        <v>968</v>
      </c>
      <c r="E3355" s="85" t="s">
        <v>12902</v>
      </c>
      <c r="F3355" s="85" t="s">
        <v>194</v>
      </c>
      <c r="G3355" s="85" t="s">
        <v>194</v>
      </c>
      <c r="H3355" s="840">
        <v>1.15107900063692</v>
      </c>
      <c r="I3355" s="840">
        <v>1.15606328090388</v>
      </c>
      <c r="J3355" s="86">
        <v>11320.75</v>
      </c>
      <c r="K3355" s="44">
        <v>13031.0775964604</v>
      </c>
      <c r="L3355" s="45">
        <v>12260.512923726499</v>
      </c>
      <c r="M3355" s="46">
        <v>1.0830124261843601</v>
      </c>
      <c r="N3355" s="139">
        <v>13087.5033872926</v>
      </c>
      <c r="O3355" s="45">
        <v>12156.267444671699</v>
      </c>
      <c r="P3355" s="99">
        <v>1.0738040716977</v>
      </c>
      <c r="Q3355" s="86">
        <v>11324.918724056301</v>
      </c>
      <c r="R3355" s="44">
        <v>13035.8761271811</v>
      </c>
      <c r="S3355" s="45">
        <v>12265.6551303428</v>
      </c>
      <c r="T3355" s="140">
        <v>1.0830678284947099</v>
      </c>
      <c r="U3355" s="44">
        <v>13092.322696102299</v>
      </c>
      <c r="V3355" s="45">
        <v>12161.276879105701</v>
      </c>
      <c r="W3355" s="99">
        <v>1.0738511397236601</v>
      </c>
      <c r="X3355" s="86">
        <v>11325.5681455632</v>
      </c>
      <c r="Y3355" s="44">
        <v>13036.623662640201</v>
      </c>
      <c r="Z3355" s="45">
        <v>12266.9591810089</v>
      </c>
      <c r="AA3355" s="46">
        <v>1.08312086628647</v>
      </c>
      <c r="AB3355" s="139">
        <v>13093.073468460299</v>
      </c>
      <c r="AC3355" s="45">
        <v>12162.493353448601</v>
      </c>
      <c r="AD3355" s="99">
        <v>1.0738969733905299</v>
      </c>
      <c r="AE3355" s="142">
        <v>11337.7657305799</v>
      </c>
      <c r="AF3355" s="44">
        <v>13050.6640466114</v>
      </c>
      <c r="AG3355" s="45">
        <v>12280.6081571337</v>
      </c>
      <c r="AH3355" s="140">
        <v>1.0831594556598301</v>
      </c>
      <c r="AI3355" s="44">
        <v>13107.1746486138</v>
      </c>
      <c r="AJ3355" s="45">
        <v>12175.974289018101</v>
      </c>
      <c r="AK3355" s="46">
        <v>1.07393066485554</v>
      </c>
    </row>
    <row r="3356" spans="1:37" x14ac:dyDescent="0.2">
      <c r="A3356" s="35" t="s">
        <v>3885</v>
      </c>
      <c r="B3356" s="35" t="s">
        <v>9969</v>
      </c>
      <c r="C3356" s="85" t="s">
        <v>968</v>
      </c>
      <c r="D3356" s="85" t="s">
        <v>968</v>
      </c>
      <c r="E3356" s="85" t="s">
        <v>12902</v>
      </c>
      <c r="F3356" s="85" t="s">
        <v>194</v>
      </c>
      <c r="G3356" s="85" t="s">
        <v>194</v>
      </c>
      <c r="H3356" s="840">
        <v>1.15107900063692</v>
      </c>
      <c r="I3356" s="840">
        <v>1.15606328090388</v>
      </c>
      <c r="J3356" s="86">
        <v>5024.3333333333303</v>
      </c>
      <c r="K3356" s="44">
        <v>5783.4045922000896</v>
      </c>
      <c r="L3356" s="45">
        <v>5441.4154332922599</v>
      </c>
      <c r="M3356" s="46">
        <v>1.0830124261843601</v>
      </c>
      <c r="N3356" s="139">
        <v>5808.4472776880402</v>
      </c>
      <c r="O3356" s="45">
        <v>5395.1495908997904</v>
      </c>
      <c r="P3356" s="99">
        <v>1.0738040716977</v>
      </c>
      <c r="Q3356" s="86">
        <v>5027.60909771561</v>
      </c>
      <c r="R3356" s="44">
        <v>5787.1752557915497</v>
      </c>
      <c r="S3356" s="45">
        <v>5445.2416679830903</v>
      </c>
      <c r="T3356" s="140">
        <v>1.0830678284947099</v>
      </c>
      <c r="U3356" s="44">
        <v>5812.2342686072798</v>
      </c>
      <c r="V3356" s="45">
        <v>5398.9037596669496</v>
      </c>
      <c r="W3356" s="99">
        <v>1.0738511397236601</v>
      </c>
      <c r="X3356" s="86">
        <v>5030.9753853332604</v>
      </c>
      <c r="Y3356" s="44">
        <v>5791.0501187783402</v>
      </c>
      <c r="Z3356" s="45">
        <v>5449.1544176280604</v>
      </c>
      <c r="AA3356" s="46">
        <v>1.08312086628647</v>
      </c>
      <c r="AB3356" s="139">
        <v>5816.1259101150199</v>
      </c>
      <c r="AC3356" s="45">
        <v>5402.7492395116697</v>
      </c>
      <c r="AD3356" s="99">
        <v>1.0738969733905299</v>
      </c>
      <c r="AE3356" s="142">
        <v>5038.8017892760599</v>
      </c>
      <c r="AF3356" s="44">
        <v>5800.0589280074</v>
      </c>
      <c r="AG3356" s="45">
        <v>5457.8258032500498</v>
      </c>
      <c r="AH3356" s="140">
        <v>1.0831594556598301</v>
      </c>
      <c r="AI3356" s="44">
        <v>5825.1737283348002</v>
      </c>
      <c r="AJ3356" s="45">
        <v>5411.3237556325403</v>
      </c>
      <c r="AK3356" s="46">
        <v>1.07393066485554</v>
      </c>
    </row>
    <row r="3357" spans="1:37" x14ac:dyDescent="0.2">
      <c r="A3357" s="35" t="s">
        <v>3884</v>
      </c>
      <c r="B3357" s="35" t="s">
        <v>13062</v>
      </c>
      <c r="C3357" s="85" t="s">
        <v>968</v>
      </c>
      <c r="D3357" s="85" t="s">
        <v>968</v>
      </c>
      <c r="E3357" s="85" t="s">
        <v>12902</v>
      </c>
      <c r="F3357" s="85" t="s">
        <v>194</v>
      </c>
      <c r="G3357" s="85" t="s">
        <v>194</v>
      </c>
      <c r="H3357" s="840">
        <v>1.15107900063692</v>
      </c>
      <c r="I3357" s="840">
        <v>1.15606328090388</v>
      </c>
      <c r="J3357" s="86">
        <v>5682.9166666666697</v>
      </c>
      <c r="K3357" s="44">
        <v>6541.4860373695501</v>
      </c>
      <c r="L3357" s="45">
        <v>6154.6693669701799</v>
      </c>
      <c r="M3357" s="46">
        <v>1.0830124261843601</v>
      </c>
      <c r="N3357" s="139">
        <v>6569.8112867699901</v>
      </c>
      <c r="O3357" s="45">
        <v>6102.33905578537</v>
      </c>
      <c r="P3357" s="99">
        <v>1.0738040716977</v>
      </c>
      <c r="Q3357" s="86">
        <v>5679.3602635790603</v>
      </c>
      <c r="R3357" s="44">
        <v>6537.3923364576103</v>
      </c>
      <c r="S3357" s="45">
        <v>6151.1323879137199</v>
      </c>
      <c r="T3357" s="140">
        <v>1.0830678284947099</v>
      </c>
      <c r="U3357" s="44">
        <v>6565.6998597483198</v>
      </c>
      <c r="V3357" s="45">
        <v>6098.7874919456499</v>
      </c>
      <c r="W3357" s="99">
        <v>1.0738511397236601</v>
      </c>
      <c r="X3357" s="86">
        <v>5675.8687387890996</v>
      </c>
      <c r="Y3357" s="44">
        <v>6533.3733155916798</v>
      </c>
      <c r="Z3357" s="45">
        <v>6147.6518652855402</v>
      </c>
      <c r="AA3357" s="46">
        <v>1.08312086628647</v>
      </c>
      <c r="AB3357" s="139">
        <v>6561.6634361442802</v>
      </c>
      <c r="AC3357" s="45">
        <v>6095.2982599475599</v>
      </c>
      <c r="AD3357" s="99">
        <v>1.0738969733905299</v>
      </c>
      <c r="AE3357" s="142">
        <v>5678.5379469772097</v>
      </c>
      <c r="AF3357" s="44">
        <v>6536.4457850853396</v>
      </c>
      <c r="AG3357" s="45">
        <v>6150.76207159155</v>
      </c>
      <c r="AH3357" s="140">
        <v>1.0831594556598301</v>
      </c>
      <c r="AI3357" s="44">
        <v>6564.74920971964</v>
      </c>
      <c r="AJ3357" s="45">
        <v>6098.3560328046697</v>
      </c>
      <c r="AK3357" s="46">
        <v>1.07393066485554</v>
      </c>
    </row>
    <row r="3358" spans="1:37" x14ac:dyDescent="0.2">
      <c r="A3358" s="35" t="s">
        <v>3883</v>
      </c>
      <c r="B3358" s="35" t="s">
        <v>9968</v>
      </c>
      <c r="C3358" s="85" t="s">
        <v>968</v>
      </c>
      <c r="D3358" s="85" t="s">
        <v>968</v>
      </c>
      <c r="E3358" s="85" t="s">
        <v>12902</v>
      </c>
      <c r="F3358" s="85" t="s">
        <v>194</v>
      </c>
      <c r="G3358" s="85" t="s">
        <v>194</v>
      </c>
      <c r="H3358" s="840">
        <v>1.15107900063692</v>
      </c>
      <c r="I3358" s="840">
        <v>1.15606328090388</v>
      </c>
      <c r="J3358" s="86">
        <v>8578.25</v>
      </c>
      <c r="K3358" s="44">
        <v>9874.2434372136395</v>
      </c>
      <c r="L3358" s="45">
        <v>9290.3513449159509</v>
      </c>
      <c r="M3358" s="46">
        <v>1.0830124261843601</v>
      </c>
      <c r="N3358" s="139">
        <v>9916.9998394136692</v>
      </c>
      <c r="O3358" s="45">
        <v>9211.3597780407599</v>
      </c>
      <c r="P3358" s="99">
        <v>1.0738040716977</v>
      </c>
      <c r="Q3358" s="86">
        <v>8591.6605294542005</v>
      </c>
      <c r="R3358" s="44">
        <v>9889.6800160557905</v>
      </c>
      <c r="S3358" s="45">
        <v>9305.3511127996808</v>
      </c>
      <c r="T3358" s="140">
        <v>1.0830678284947099</v>
      </c>
      <c r="U3358" s="44">
        <v>9932.5032600931609</v>
      </c>
      <c r="V3358" s="45">
        <v>9226.1644516731903</v>
      </c>
      <c r="W3358" s="99">
        <v>1.0738511397236601</v>
      </c>
      <c r="X3358" s="86">
        <v>8601.4577259523794</v>
      </c>
      <c r="Y3358" s="44">
        <v>9900.95736320996</v>
      </c>
      <c r="Z3358" s="45">
        <v>9316.4183434599909</v>
      </c>
      <c r="AA3358" s="46">
        <v>1.08312086628647</v>
      </c>
      <c r="AB3358" s="139">
        <v>9943.8294392205098</v>
      </c>
      <c r="AC3358" s="45">
        <v>9237.0794186468793</v>
      </c>
      <c r="AD3358" s="99">
        <v>1.0738969733905299</v>
      </c>
      <c r="AE3358" s="142">
        <v>8618.2638722242991</v>
      </c>
      <c r="AF3358" s="44">
        <v>9920.3025652651904</v>
      </c>
      <c r="AG3358" s="45">
        <v>9334.9540045712802</v>
      </c>
      <c r="AH3358" s="140">
        <v>1.0831594556598301</v>
      </c>
      <c r="AI3358" s="44">
        <v>9963.2584078189593</v>
      </c>
      <c r="AJ3358" s="45">
        <v>9255.4178501983497</v>
      </c>
      <c r="AK3358" s="46">
        <v>1.07393066485554</v>
      </c>
    </row>
    <row r="3359" spans="1:37" x14ac:dyDescent="0.2">
      <c r="A3359" s="35" t="s">
        <v>3882</v>
      </c>
      <c r="B3359" s="35" t="s">
        <v>9967</v>
      </c>
      <c r="C3359" s="85" t="s">
        <v>968</v>
      </c>
      <c r="D3359" s="85" t="s">
        <v>968</v>
      </c>
      <c r="E3359" s="85" t="s">
        <v>12902</v>
      </c>
      <c r="F3359" s="85" t="s">
        <v>194</v>
      </c>
      <c r="G3359" s="85" t="s">
        <v>194</v>
      </c>
      <c r="H3359" s="840">
        <v>1.15107900063692</v>
      </c>
      <c r="I3359" s="840">
        <v>1.15606328090388</v>
      </c>
      <c r="J3359" s="86">
        <v>7950.9166666666697</v>
      </c>
      <c r="K3359" s="44">
        <v>9152.1332108140796</v>
      </c>
      <c r="L3359" s="45">
        <v>8610.9415495563007</v>
      </c>
      <c r="M3359" s="46">
        <v>1.0830124261843601</v>
      </c>
      <c r="N3359" s="139">
        <v>9191.7628078599791</v>
      </c>
      <c r="O3359" s="45">
        <v>8537.7266903957407</v>
      </c>
      <c r="P3359" s="99">
        <v>1.0738040716977</v>
      </c>
      <c r="Q3359" s="86">
        <v>7956.4226665058504</v>
      </c>
      <c r="R3359" s="44">
        <v>9158.4710516064806</v>
      </c>
      <c r="S3359" s="45">
        <v>8617.3454199985899</v>
      </c>
      <c r="T3359" s="140">
        <v>1.0830678284947099</v>
      </c>
      <c r="U3359" s="44">
        <v>9198.1280920987301</v>
      </c>
      <c r="V3359" s="45">
        <v>8544.0135485504798</v>
      </c>
      <c r="W3359" s="99">
        <v>1.0738511397236601</v>
      </c>
      <c r="X3359" s="86">
        <v>7962.6845934442199</v>
      </c>
      <c r="Y3359" s="44">
        <v>9165.67902420875</v>
      </c>
      <c r="Z3359" s="45">
        <v>8624.5498348172205</v>
      </c>
      <c r="AA3359" s="46">
        <v>1.08312086628647</v>
      </c>
      <c r="AB3359" s="139">
        <v>9205.3672758998691</v>
      </c>
      <c r="AC3359" s="45">
        <v>8551.1028849631693</v>
      </c>
      <c r="AD3359" s="99">
        <v>1.0738969733905299</v>
      </c>
      <c r="AE3359" s="142">
        <v>7976.9028939903401</v>
      </c>
      <c r="AF3359" s="44">
        <v>9182.0454113921405</v>
      </c>
      <c r="AG3359" s="45">
        <v>8640.2577965059299</v>
      </c>
      <c r="AH3359" s="140">
        <v>1.0831594556598301</v>
      </c>
      <c r="AI3359" s="44">
        <v>9221.8045310780999</v>
      </c>
      <c r="AJ3359" s="45">
        <v>8566.6406284311597</v>
      </c>
      <c r="AK3359" s="46">
        <v>1.07393066485554</v>
      </c>
    </row>
    <row r="3360" spans="1:37" x14ac:dyDescent="0.2">
      <c r="A3360" s="35" t="s">
        <v>3881</v>
      </c>
      <c r="B3360" s="35" t="s">
        <v>13063</v>
      </c>
      <c r="C3360" s="85" t="s">
        <v>968</v>
      </c>
      <c r="D3360" s="85" t="s">
        <v>968</v>
      </c>
      <c r="E3360" s="85" t="s">
        <v>12902</v>
      </c>
      <c r="F3360" s="85" t="s">
        <v>194</v>
      </c>
      <c r="G3360" s="85" t="s">
        <v>194</v>
      </c>
      <c r="H3360" s="840">
        <v>1.15107900063692</v>
      </c>
      <c r="I3360" s="840">
        <v>1.15606328090388</v>
      </c>
      <c r="J3360" s="86">
        <v>11164.583333333299</v>
      </c>
      <c r="K3360" s="44">
        <v>12851.3174258609</v>
      </c>
      <c r="L3360" s="45">
        <v>12091.382483170801</v>
      </c>
      <c r="M3360" s="46">
        <v>1.0830124261843601</v>
      </c>
      <c r="N3360" s="139">
        <v>12906.9648382581</v>
      </c>
      <c r="O3360" s="45">
        <v>11988.5750421416</v>
      </c>
      <c r="P3360" s="99">
        <v>1.0738040716977</v>
      </c>
      <c r="Q3360" s="86">
        <v>11156.877592721899</v>
      </c>
      <c r="R3360" s="44">
        <v>12842.447509658699</v>
      </c>
      <c r="S3360" s="45">
        <v>12083.6551871306</v>
      </c>
      <c r="T3360" s="140">
        <v>1.0830678284947099</v>
      </c>
      <c r="U3360" s="44">
        <v>12898.056514485001</v>
      </c>
      <c r="V3360" s="45">
        <v>11980.825718701801</v>
      </c>
      <c r="W3360" s="99">
        <v>1.0738511397236601</v>
      </c>
      <c r="X3360" s="86">
        <v>11145.185741838501</v>
      </c>
      <c r="Y3360" s="44">
        <v>12828.989265628201</v>
      </c>
      <c r="Z3360" s="45">
        <v>12071.583235623701</v>
      </c>
      <c r="AA3360" s="46">
        <v>1.08312086628647</v>
      </c>
      <c r="AB3360" s="139">
        <v>12884.5399949929</v>
      </c>
      <c r="AC3360" s="45">
        <v>11968.7812360356</v>
      </c>
      <c r="AD3360" s="99">
        <v>1.0738969733905299</v>
      </c>
      <c r="AE3360" s="142">
        <v>11149.259490565701</v>
      </c>
      <c r="AF3360" s="44">
        <v>12833.678472242</v>
      </c>
      <c r="AG3360" s="45">
        <v>12076.4258408114</v>
      </c>
      <c r="AH3360" s="140">
        <v>1.0831594556598301</v>
      </c>
      <c r="AI3360" s="44">
        <v>12889.2495063121</v>
      </c>
      <c r="AJ3360" s="45">
        <v>11973.5316573502</v>
      </c>
      <c r="AK3360" s="46">
        <v>1.07393066485554</v>
      </c>
    </row>
    <row r="3361" spans="1:37" x14ac:dyDescent="0.2">
      <c r="A3361" s="35" t="s">
        <v>3880</v>
      </c>
      <c r="B3361" s="35" t="s">
        <v>9966</v>
      </c>
      <c r="C3361" s="85" t="s">
        <v>968</v>
      </c>
      <c r="D3361" s="85" t="s">
        <v>968</v>
      </c>
      <c r="E3361" s="85" t="s">
        <v>12902</v>
      </c>
      <c r="F3361" s="85" t="s">
        <v>175</v>
      </c>
      <c r="G3361" s="85" t="s">
        <v>175</v>
      </c>
      <c r="H3361" s="840">
        <v>1.1523436389106601</v>
      </c>
      <c r="I3361" s="840">
        <v>1.1599165642759599</v>
      </c>
      <c r="J3361" s="86">
        <v>12633.083333333299</v>
      </c>
      <c r="K3361" s="44">
        <v>14557.653218994899</v>
      </c>
      <c r="L3361" s="45">
        <v>13696.8177888142</v>
      </c>
      <c r="M3361" s="46">
        <v>1.0842022828009099</v>
      </c>
      <c r="N3361" s="139">
        <v>14653.322616211901</v>
      </c>
      <c r="O3361" s="45">
        <v>13610.671447748</v>
      </c>
      <c r="P3361" s="99">
        <v>1.0773831762698201</v>
      </c>
      <c r="Q3361" s="86">
        <v>12629.2259051541</v>
      </c>
      <c r="R3361" s="44">
        <v>14553.20813617</v>
      </c>
      <c r="S3361" s="45">
        <v>13693.3360133854</v>
      </c>
      <c r="T3361" s="140">
        <v>1.0842577459792699</v>
      </c>
      <c r="U3361" s="44">
        <v>14648.848321371201</v>
      </c>
      <c r="V3361" s="45">
        <v>13607.1119335651</v>
      </c>
      <c r="W3361" s="99">
        <v>1.07743040117858</v>
      </c>
      <c r="X3361" s="86">
        <v>12613.731399112001</v>
      </c>
      <c r="Y3361" s="44">
        <v>14535.3531406943</v>
      </c>
      <c r="Z3361" s="45">
        <v>13677.205714653201</v>
      </c>
      <c r="AA3361" s="46">
        <v>1.0843108420412499</v>
      </c>
      <c r="AB3361" s="139">
        <v>14630.8759871577</v>
      </c>
      <c r="AC3361" s="45">
        <v>13590.997742248401</v>
      </c>
      <c r="AD3361" s="99">
        <v>1.0774763876140001</v>
      </c>
      <c r="AE3361" s="142">
        <v>12605.5918403698</v>
      </c>
      <c r="AF3361" s="44">
        <v>14525.9735719543</v>
      </c>
      <c r="AG3361" s="45">
        <v>13668.8668791813</v>
      </c>
      <c r="AH3361" s="140">
        <v>1.08434947381101</v>
      </c>
      <c r="AI3361" s="44">
        <v>14621.4347781468</v>
      </c>
      <c r="AJ3361" s="45">
        <v>13582.6536763283</v>
      </c>
      <c r="AK3361" s="46">
        <v>1.0775101913762899</v>
      </c>
    </row>
    <row r="3362" spans="1:37" x14ac:dyDescent="0.2">
      <c r="A3362" s="35" t="s">
        <v>3879</v>
      </c>
      <c r="B3362" s="35" t="s">
        <v>13064</v>
      </c>
      <c r="C3362" s="85" t="s">
        <v>968</v>
      </c>
      <c r="D3362" s="85" t="s">
        <v>968</v>
      </c>
      <c r="E3362" s="85" t="s">
        <v>12902</v>
      </c>
      <c r="F3362" s="85" t="s">
        <v>175</v>
      </c>
      <c r="G3362" s="85" t="s">
        <v>175</v>
      </c>
      <c r="H3362" s="840">
        <v>1.1523436389106601</v>
      </c>
      <c r="I3362" s="840">
        <v>1.1599165642759599</v>
      </c>
      <c r="J3362" s="86">
        <v>14239.833333333299</v>
      </c>
      <c r="K3362" s="44">
        <v>16409.1813608146</v>
      </c>
      <c r="L3362" s="45">
        <v>15438.8598067045</v>
      </c>
      <c r="M3362" s="46">
        <v>1.0842022828009099</v>
      </c>
      <c r="N3362" s="139">
        <v>16517.018555862302</v>
      </c>
      <c r="O3362" s="45">
        <v>15341.756866219501</v>
      </c>
      <c r="P3362" s="99">
        <v>1.0773831762698201</v>
      </c>
      <c r="Q3362" s="86">
        <v>14234.1897395549</v>
      </c>
      <c r="R3362" s="44">
        <v>16402.678001423399</v>
      </c>
      <c r="S3362" s="45">
        <v>15433.5304828511</v>
      </c>
      <c r="T3362" s="140">
        <v>1.0842577459792699</v>
      </c>
      <c r="U3362" s="44">
        <v>16510.472457956599</v>
      </c>
      <c r="V3362" s="45">
        <v>15336.348761540699</v>
      </c>
      <c r="W3362" s="99">
        <v>1.07743040117858</v>
      </c>
      <c r="X3362" s="86">
        <v>14221.875206346</v>
      </c>
      <c r="Y3362" s="44">
        <v>16388.4874274141</v>
      </c>
      <c r="Z3362" s="45">
        <v>15420.9334803986</v>
      </c>
      <c r="AA3362" s="46">
        <v>1.0843108420412499</v>
      </c>
      <c r="AB3362" s="139">
        <v>16496.1886269063</v>
      </c>
      <c r="AC3362" s="45">
        <v>15323.7347224308</v>
      </c>
      <c r="AD3362" s="99">
        <v>1.0774763876140001</v>
      </c>
      <c r="AE3362" s="142">
        <v>14223.006543674899</v>
      </c>
      <c r="AF3362" s="44">
        <v>16389.791116788401</v>
      </c>
      <c r="AG3362" s="45">
        <v>15422.7096616444</v>
      </c>
      <c r="AH3362" s="140">
        <v>1.08434947381101</v>
      </c>
      <c r="AI3362" s="44">
        <v>16497.5008838139</v>
      </c>
      <c r="AJ3362" s="45">
        <v>15325.434502821399</v>
      </c>
      <c r="AK3362" s="46">
        <v>1.0775101913762899</v>
      </c>
    </row>
    <row r="3363" spans="1:37" x14ac:dyDescent="0.2">
      <c r="A3363" s="35" t="s">
        <v>3878</v>
      </c>
      <c r="B3363" s="35" t="s">
        <v>9965</v>
      </c>
      <c r="C3363" s="85" t="s">
        <v>968</v>
      </c>
      <c r="D3363" s="85" t="s">
        <v>968</v>
      </c>
      <c r="E3363" s="85" t="s">
        <v>12902</v>
      </c>
      <c r="F3363" s="85" t="s">
        <v>175</v>
      </c>
      <c r="G3363" s="85" t="s">
        <v>175</v>
      </c>
      <c r="H3363" s="840">
        <v>1.1523436389106601</v>
      </c>
      <c r="I3363" s="840">
        <v>1.1599165642759599</v>
      </c>
      <c r="J3363" s="86">
        <v>17530.666666666701</v>
      </c>
      <c r="K3363" s="44">
        <v>20201.3522191964</v>
      </c>
      <c r="L3363" s="45">
        <v>19006.788819021898</v>
      </c>
      <c r="M3363" s="46">
        <v>1.0842022828009099</v>
      </c>
      <c r="N3363" s="139">
        <v>20334.1106494671</v>
      </c>
      <c r="O3363" s="45">
        <v>18887.245335460801</v>
      </c>
      <c r="P3363" s="99">
        <v>1.0773831762698201</v>
      </c>
      <c r="Q3363" s="86">
        <v>17514.122076451498</v>
      </c>
      <c r="R3363" s="44">
        <v>20182.287165903599</v>
      </c>
      <c r="S3363" s="45">
        <v>18989.822525419098</v>
      </c>
      <c r="T3363" s="140">
        <v>1.0842577459792699</v>
      </c>
      <c r="U3363" s="44">
        <v>20314.920305227301</v>
      </c>
      <c r="V3363" s="45">
        <v>18870.247575121801</v>
      </c>
      <c r="W3363" s="99">
        <v>1.07743040117858</v>
      </c>
      <c r="X3363" s="86">
        <v>17491.286596737998</v>
      </c>
      <c r="Y3363" s="44">
        <v>20155.9728461142</v>
      </c>
      <c r="Z3363" s="45">
        <v>18965.991698093701</v>
      </c>
      <c r="AA3363" s="46">
        <v>1.0843108420412499</v>
      </c>
      <c r="AB3363" s="139">
        <v>20288.4330540544</v>
      </c>
      <c r="AC3363" s="45">
        <v>18846.448296974399</v>
      </c>
      <c r="AD3363" s="99">
        <v>1.0774763876140001</v>
      </c>
      <c r="AE3363" s="142">
        <v>17478.109508582598</v>
      </c>
      <c r="AF3363" s="44">
        <v>20140.788312399101</v>
      </c>
      <c r="AG3363" s="45">
        <v>18952.378848842702</v>
      </c>
      <c r="AH3363" s="140">
        <v>1.08434947381101</v>
      </c>
      <c r="AI3363" s="44">
        <v>20273.148731234101</v>
      </c>
      <c r="AJ3363" s="45">
        <v>18832.8411214886</v>
      </c>
      <c r="AK3363" s="46">
        <v>1.0775101913762899</v>
      </c>
    </row>
    <row r="3364" spans="1:37" x14ac:dyDescent="0.2">
      <c r="A3364" s="35" t="s">
        <v>3877</v>
      </c>
      <c r="B3364" s="35" t="s">
        <v>13065</v>
      </c>
      <c r="C3364" s="85" t="s">
        <v>968</v>
      </c>
      <c r="D3364" s="85" t="s">
        <v>968</v>
      </c>
      <c r="E3364" s="85" t="s">
        <v>12902</v>
      </c>
      <c r="F3364" s="85" t="s">
        <v>175</v>
      </c>
      <c r="G3364" s="85" t="s">
        <v>175</v>
      </c>
      <c r="H3364" s="840">
        <v>1.1523436389106601</v>
      </c>
      <c r="I3364" s="840">
        <v>1.1599165642759599</v>
      </c>
      <c r="J3364" s="86">
        <v>7920.8333333333303</v>
      </c>
      <c r="K3364" s="44">
        <v>9127.5219065381607</v>
      </c>
      <c r="L3364" s="45">
        <v>8587.7855816855608</v>
      </c>
      <c r="M3364" s="46">
        <v>1.0842022828009099</v>
      </c>
      <c r="N3364" s="139">
        <v>9187.5057862024805</v>
      </c>
      <c r="O3364" s="45">
        <v>8533.7725753705308</v>
      </c>
      <c r="P3364" s="99">
        <v>1.0773831762698201</v>
      </c>
      <c r="Q3364" s="86">
        <v>7922.7415716361402</v>
      </c>
      <c r="R3364" s="44">
        <v>9129.72085280793</v>
      </c>
      <c r="S3364" s="45">
        <v>8590.2939184384904</v>
      </c>
      <c r="T3364" s="140">
        <v>1.0842577459792699</v>
      </c>
      <c r="U3364" s="44">
        <v>9189.7191834184996</v>
      </c>
      <c r="V3364" s="45">
        <v>8536.2026299621593</v>
      </c>
      <c r="W3364" s="99">
        <v>1.07743040117858</v>
      </c>
      <c r="X3364" s="86">
        <v>7918.9236810472703</v>
      </c>
      <c r="Y3364" s="44">
        <v>9125.3213308737904</v>
      </c>
      <c r="Z3364" s="45">
        <v>8586.5748046567405</v>
      </c>
      <c r="AA3364" s="46">
        <v>1.0843108420412499</v>
      </c>
      <c r="AB3364" s="139">
        <v>9185.29074888387</v>
      </c>
      <c r="AC3364" s="45">
        <v>8532.4532816457704</v>
      </c>
      <c r="AD3364" s="99">
        <v>1.0774763876140001</v>
      </c>
      <c r="AE3364" s="142">
        <v>7920.0182618264698</v>
      </c>
      <c r="AF3364" s="44">
        <v>9126.5826640719697</v>
      </c>
      <c r="AG3364" s="45">
        <v>8588.0676347850804</v>
      </c>
      <c r="AH3364" s="140">
        <v>1.08434947381101</v>
      </c>
      <c r="AI3364" s="44">
        <v>9186.5603712606007</v>
      </c>
      <c r="AJ3364" s="45">
        <v>8533.9003930043491</v>
      </c>
      <c r="AK3364" s="46">
        <v>1.0775101913762899</v>
      </c>
    </row>
    <row r="3365" spans="1:37" x14ac:dyDescent="0.2">
      <c r="A3365" s="35" t="s">
        <v>3876</v>
      </c>
      <c r="B3365" s="35" t="s">
        <v>9964</v>
      </c>
      <c r="C3365" s="85" t="s">
        <v>968</v>
      </c>
      <c r="D3365" s="85" t="s">
        <v>968</v>
      </c>
      <c r="E3365" s="85" t="s">
        <v>12902</v>
      </c>
      <c r="F3365" s="85" t="s">
        <v>181</v>
      </c>
      <c r="G3365" s="85" t="s">
        <v>181</v>
      </c>
      <c r="H3365" s="840">
        <v>1.1436829819566701</v>
      </c>
      <c r="I3365" s="840">
        <v>1.1547869985166801</v>
      </c>
      <c r="J3365" s="86">
        <v>9278.5833333333303</v>
      </c>
      <c r="K3365" s="44">
        <v>10611.7578550001</v>
      </c>
      <c r="L3365" s="45">
        <v>9984.2544380233103</v>
      </c>
      <c r="M3365" s="46">
        <v>1.0760537551195799</v>
      </c>
      <c r="N3365" s="139">
        <v>10714.7873979868</v>
      </c>
      <c r="O3365" s="45">
        <v>9952.3810896733303</v>
      </c>
      <c r="P3365" s="99">
        <v>1.0726186026609701</v>
      </c>
      <c r="Q3365" s="86">
        <v>9291.3849136244899</v>
      </c>
      <c r="R3365" s="44">
        <v>10626.398804521299</v>
      </c>
      <c r="S3365" s="45">
        <v>9998.5410832474499</v>
      </c>
      <c r="T3365" s="140">
        <v>1.07610880145392</v>
      </c>
      <c r="U3365" s="44">
        <v>10729.570496467501</v>
      </c>
      <c r="V3365" s="45">
        <v>9966.5491471786208</v>
      </c>
      <c r="W3365" s="99">
        <v>1.0726656187243</v>
      </c>
      <c r="X3365" s="86">
        <v>9302.8183310287695</v>
      </c>
      <c r="Y3365" s="44">
        <v>10639.475009432201</v>
      </c>
      <c r="Z3365" s="45">
        <v>10011.3349150432</v>
      </c>
      <c r="AA3365" s="46">
        <v>1.07616149846238</v>
      </c>
      <c r="AB3365" s="139">
        <v>10742.773658234601</v>
      </c>
      <c r="AC3365" s="45">
        <v>9979.2392924872693</v>
      </c>
      <c r="AD3365" s="99">
        <v>1.07271140179126</v>
      </c>
      <c r="AE3365" s="142">
        <v>9317.99153606447</v>
      </c>
      <c r="AF3365" s="44">
        <v>10656.828345813199</v>
      </c>
      <c r="AG3365" s="45">
        <v>10028.020999188</v>
      </c>
      <c r="AH3365" s="140">
        <v>1.0761998398877499</v>
      </c>
      <c r="AI3365" s="44">
        <v>10760.2954781357</v>
      </c>
      <c r="AJ3365" s="45">
        <v>9995.8293527335009</v>
      </c>
      <c r="AK3365" s="46">
        <v>1.0727450560612199</v>
      </c>
    </row>
    <row r="3366" spans="1:37" x14ac:dyDescent="0.2">
      <c r="A3366" s="35" t="s">
        <v>3875</v>
      </c>
      <c r="B3366" s="35" t="s">
        <v>13066</v>
      </c>
      <c r="C3366" s="85" t="s">
        <v>968</v>
      </c>
      <c r="D3366" s="85" t="s">
        <v>968</v>
      </c>
      <c r="E3366" s="85" t="s">
        <v>12902</v>
      </c>
      <c r="F3366" s="85" t="s">
        <v>175</v>
      </c>
      <c r="G3366" s="85" t="s">
        <v>175</v>
      </c>
      <c r="H3366" s="840">
        <v>1.1523436389106601</v>
      </c>
      <c r="I3366" s="840">
        <v>1.1599165642759599</v>
      </c>
      <c r="J3366" s="86">
        <v>14805.5</v>
      </c>
      <c r="K3366" s="44">
        <v>17061.0237458917</v>
      </c>
      <c r="L3366" s="45">
        <v>16052.1568980089</v>
      </c>
      <c r="M3366" s="46">
        <v>1.0842022828009099</v>
      </c>
      <c r="N3366" s="139">
        <v>17173.144692387701</v>
      </c>
      <c r="O3366" s="45">
        <v>15951.1966162628</v>
      </c>
      <c r="P3366" s="99">
        <v>1.0773831762698201</v>
      </c>
      <c r="Q3366" s="86">
        <v>14769.8246128919</v>
      </c>
      <c r="R3366" s="44">
        <v>17019.913440492001</v>
      </c>
      <c r="S3366" s="45">
        <v>16014.296743283299</v>
      </c>
      <c r="T3366" s="140">
        <v>1.0842577459792699</v>
      </c>
      <c r="U3366" s="44">
        <v>17131.764219944002</v>
      </c>
      <c r="V3366" s="45">
        <v>15913.458058005401</v>
      </c>
      <c r="W3366" s="99">
        <v>1.07743040117858</v>
      </c>
      <c r="X3366" s="86">
        <v>14727.9472447554</v>
      </c>
      <c r="Y3366" s="44">
        <v>16971.656321705701</v>
      </c>
      <c r="Z3366" s="45">
        <v>15969.672878499799</v>
      </c>
      <c r="AA3366" s="46">
        <v>1.0843108420412499</v>
      </c>
      <c r="AB3366" s="139">
        <v>17083.1899669743</v>
      </c>
      <c r="AC3366" s="45">
        <v>15869.015394248599</v>
      </c>
      <c r="AD3366" s="99">
        <v>1.0774763876140001</v>
      </c>
      <c r="AE3366" s="142">
        <v>14704.718748424901</v>
      </c>
      <c r="AF3366" s="44">
        <v>16944.889111717701</v>
      </c>
      <c r="AG3366" s="45">
        <v>15945.0540373933</v>
      </c>
      <c r="AH3366" s="140">
        <v>1.08434947381101</v>
      </c>
      <c r="AI3366" s="44">
        <v>17056.246849317198</v>
      </c>
      <c r="AJ3366" s="45">
        <v>15844.484312749801</v>
      </c>
      <c r="AK3366" s="46">
        <v>1.0775101913762899</v>
      </c>
    </row>
    <row r="3367" spans="1:37" x14ac:dyDescent="0.2">
      <c r="A3367" s="35" t="s">
        <v>3874</v>
      </c>
      <c r="B3367" s="35" t="s">
        <v>13067</v>
      </c>
      <c r="C3367" s="85" t="s">
        <v>968</v>
      </c>
      <c r="D3367" s="85" t="s">
        <v>968</v>
      </c>
      <c r="E3367" s="85" t="s">
        <v>12902</v>
      </c>
      <c r="F3367" s="85" t="s">
        <v>175</v>
      </c>
      <c r="G3367" s="85" t="s">
        <v>175</v>
      </c>
      <c r="H3367" s="840">
        <v>1.1523436389106601</v>
      </c>
      <c r="I3367" s="840">
        <v>1.1599165642759599</v>
      </c>
      <c r="J3367" s="86">
        <v>2532.9166666666702</v>
      </c>
      <c r="K3367" s="44">
        <v>2918.79040872412</v>
      </c>
      <c r="L3367" s="45">
        <v>2746.1940321444799</v>
      </c>
      <c r="M3367" s="46">
        <v>1.0842022828009099</v>
      </c>
      <c r="N3367" s="139">
        <v>2937.9719975973098</v>
      </c>
      <c r="O3367" s="45">
        <v>2728.9218035601002</v>
      </c>
      <c r="P3367" s="99">
        <v>1.0773831762698201</v>
      </c>
      <c r="Q3367" s="86">
        <v>2531.5583691521902</v>
      </c>
      <c r="R3367" s="44">
        <v>2917.2251832235602</v>
      </c>
      <c r="S3367" s="45">
        <v>2744.86177115192</v>
      </c>
      <c r="T3367" s="140">
        <v>1.0842577459792699</v>
      </c>
      <c r="U3367" s="44">
        <v>2936.3964858110498</v>
      </c>
      <c r="V3367" s="45">
        <v>2727.57794928264</v>
      </c>
      <c r="W3367" s="99">
        <v>1.07743040117858</v>
      </c>
      <c r="X3367" s="86">
        <v>2528.2650909639901</v>
      </c>
      <c r="Y3367" s="44">
        <v>2913.4301950522299</v>
      </c>
      <c r="Z3367" s="45">
        <v>2741.4252496866602</v>
      </c>
      <c r="AA3367" s="46">
        <v>1.0843108420412499</v>
      </c>
      <c r="AB3367" s="139">
        <v>2932.5765578897999</v>
      </c>
      <c r="AC3367" s="45">
        <v>2724.1459371424598</v>
      </c>
      <c r="AD3367" s="99">
        <v>1.0774763876140001</v>
      </c>
      <c r="AE3367" s="142">
        <v>2527.4515356295701</v>
      </c>
      <c r="AF3367" s="44">
        <v>2912.4926997377102</v>
      </c>
      <c r="AG3367" s="45">
        <v>2740.6407427427498</v>
      </c>
      <c r="AH3367" s="140">
        <v>1.08434947381101</v>
      </c>
      <c r="AI3367" s="44">
        <v>2931.6329015814499</v>
      </c>
      <c r="AJ3367" s="45">
        <v>2723.3547878505201</v>
      </c>
      <c r="AK3367" s="46">
        <v>1.0775101913762899</v>
      </c>
    </row>
    <row r="3368" spans="1:37" x14ac:dyDescent="0.2">
      <c r="A3368" s="35" t="s">
        <v>3873</v>
      </c>
      <c r="B3368" s="35" t="s">
        <v>9963</v>
      </c>
      <c r="C3368" s="85" t="s">
        <v>968</v>
      </c>
      <c r="D3368" s="85" t="s">
        <v>968</v>
      </c>
      <c r="E3368" s="85" t="s">
        <v>12902</v>
      </c>
      <c r="F3368" s="85" t="s">
        <v>181</v>
      </c>
      <c r="G3368" s="85" t="s">
        <v>181</v>
      </c>
      <c r="H3368" s="840">
        <v>1.1436829819566701</v>
      </c>
      <c r="I3368" s="840">
        <v>1.1547869985166801</v>
      </c>
      <c r="J3368" s="86">
        <v>9017.5833333333303</v>
      </c>
      <c r="K3368" s="44">
        <v>10313.2565967094</v>
      </c>
      <c r="L3368" s="45">
        <v>9703.4044079370997</v>
      </c>
      <c r="M3368" s="46">
        <v>1.0760537551195799</v>
      </c>
      <c r="N3368" s="139">
        <v>10413.387991374</v>
      </c>
      <c r="O3368" s="45">
        <v>9672.4276343788206</v>
      </c>
      <c r="P3368" s="99">
        <v>1.0726186026609701</v>
      </c>
      <c r="Q3368" s="86">
        <v>9017.9151186401104</v>
      </c>
      <c r="R3368" s="44">
        <v>10313.636053918501</v>
      </c>
      <c r="S3368" s="45">
        <v>9704.2578299329707</v>
      </c>
      <c r="T3368" s="140">
        <v>1.07610880145392</v>
      </c>
      <c r="U3368" s="44">
        <v>10413.7711327326</v>
      </c>
      <c r="V3368" s="45">
        <v>9673.2075003392893</v>
      </c>
      <c r="W3368" s="99">
        <v>1.0726656187243</v>
      </c>
      <c r="X3368" s="86">
        <v>9019.0346000254904</v>
      </c>
      <c r="Y3368" s="44">
        <v>10314.9163857275</v>
      </c>
      <c r="Z3368" s="45">
        <v>9705.9377898474504</v>
      </c>
      <c r="AA3368" s="46">
        <v>1.07616149846238</v>
      </c>
      <c r="AB3368" s="139">
        <v>10415.063895281501</v>
      </c>
      <c r="AC3368" s="45">
        <v>9674.8212485971908</v>
      </c>
      <c r="AD3368" s="99">
        <v>1.07271140179126</v>
      </c>
      <c r="AE3368" s="142">
        <v>9026.5437344195198</v>
      </c>
      <c r="AF3368" s="44">
        <v>10323.5044549432</v>
      </c>
      <c r="AG3368" s="45">
        <v>9714.3649217220609</v>
      </c>
      <c r="AH3368" s="140">
        <v>1.0761998398877499</v>
      </c>
      <c r="AI3368" s="44">
        <v>10423.7353460498</v>
      </c>
      <c r="AJ3368" s="45">
        <v>9683.18016441896</v>
      </c>
      <c r="AK3368" s="46">
        <v>1.0727450560612199</v>
      </c>
    </row>
    <row r="3369" spans="1:37" x14ac:dyDescent="0.2">
      <c r="A3369" s="35" t="s">
        <v>3872</v>
      </c>
      <c r="B3369" s="35" t="s">
        <v>13068</v>
      </c>
      <c r="C3369" s="85" t="s">
        <v>968</v>
      </c>
      <c r="D3369" s="85" t="s">
        <v>968</v>
      </c>
      <c r="E3369" s="85" t="s">
        <v>12902</v>
      </c>
      <c r="F3369" s="85" t="s">
        <v>181</v>
      </c>
      <c r="G3369" s="85" t="s">
        <v>181</v>
      </c>
      <c r="H3369" s="840">
        <v>1.1436829819566701</v>
      </c>
      <c r="I3369" s="840">
        <v>1.1547869985166801</v>
      </c>
      <c r="J3369" s="86">
        <v>17037.583333333299</v>
      </c>
      <c r="K3369" s="44">
        <v>19485.594112001902</v>
      </c>
      <c r="L3369" s="45">
        <v>18333.355523996099</v>
      </c>
      <c r="M3369" s="46">
        <v>1.0760537551195799</v>
      </c>
      <c r="N3369" s="139">
        <v>19674.779719477701</v>
      </c>
      <c r="O3369" s="45">
        <v>18274.828827719801</v>
      </c>
      <c r="P3369" s="99">
        <v>1.0726186026609701</v>
      </c>
      <c r="Q3369" s="86">
        <v>17082.010519734002</v>
      </c>
      <c r="R3369" s="44">
        <v>19536.404729024602</v>
      </c>
      <c r="S3369" s="45">
        <v>18382.101866814199</v>
      </c>
      <c r="T3369" s="140">
        <v>1.07610880145392</v>
      </c>
      <c r="U3369" s="44">
        <v>19726.083656713901</v>
      </c>
      <c r="V3369" s="45">
        <v>18323.285383205501</v>
      </c>
      <c r="W3369" s="99">
        <v>1.0726656187243</v>
      </c>
      <c r="X3369" s="86">
        <v>17123.155392260102</v>
      </c>
      <c r="Y3369" s="44">
        <v>19583.461419527499</v>
      </c>
      <c r="Z3369" s="45">
        <v>18427.2805653387</v>
      </c>
      <c r="AA3369" s="46">
        <v>1.07616149846238</v>
      </c>
      <c r="AB3369" s="139">
        <v>19773.5972205627</v>
      </c>
      <c r="AC3369" s="45">
        <v>18368.2040239208</v>
      </c>
      <c r="AD3369" s="99">
        <v>1.07271140179126</v>
      </c>
      <c r="AE3369" s="142">
        <v>17172.134261285901</v>
      </c>
      <c r="AF3369" s="44">
        <v>19639.4777185077</v>
      </c>
      <c r="AG3369" s="45">
        <v>18480.648142526799</v>
      </c>
      <c r="AH3369" s="140">
        <v>1.0761998398877499</v>
      </c>
      <c r="AI3369" s="44">
        <v>19830.1573817157</v>
      </c>
      <c r="AJ3369" s="45">
        <v>18421.322130813998</v>
      </c>
      <c r="AK3369" s="46">
        <v>1.0727450560612199</v>
      </c>
    </row>
    <row r="3370" spans="1:37" x14ac:dyDescent="0.2">
      <c r="A3370" s="35" t="s">
        <v>3871</v>
      </c>
      <c r="B3370" s="35" t="s">
        <v>13069</v>
      </c>
      <c r="C3370" s="85" t="s">
        <v>968</v>
      </c>
      <c r="D3370" s="85" t="s">
        <v>968</v>
      </c>
      <c r="E3370" s="85" t="s">
        <v>12902</v>
      </c>
      <c r="F3370" s="85" t="s">
        <v>175</v>
      </c>
      <c r="G3370" s="85" t="s">
        <v>175</v>
      </c>
      <c r="H3370" s="840">
        <v>1.1523436389106601</v>
      </c>
      <c r="I3370" s="840">
        <v>1.1599165642759599</v>
      </c>
      <c r="J3370" s="86">
        <v>12787.666666666701</v>
      </c>
      <c r="K3370" s="44">
        <v>14735.7863398432</v>
      </c>
      <c r="L3370" s="45">
        <v>13864.417391697099</v>
      </c>
      <c r="M3370" s="46">
        <v>1.0842022828009099</v>
      </c>
      <c r="N3370" s="139">
        <v>14832.626385106199</v>
      </c>
      <c r="O3370" s="45">
        <v>13777.216930413</v>
      </c>
      <c r="P3370" s="99">
        <v>1.0773831762698201</v>
      </c>
      <c r="Q3370" s="86">
        <v>12799.796800865601</v>
      </c>
      <c r="R3370" s="44">
        <v>14749.7644228265</v>
      </c>
      <c r="S3370" s="45">
        <v>13878.278828299301</v>
      </c>
      <c r="T3370" s="140">
        <v>1.0842577459792699</v>
      </c>
      <c r="U3370" s="44">
        <v>14846.696328690499</v>
      </c>
      <c r="V3370" s="45">
        <v>13790.890202160999</v>
      </c>
      <c r="W3370" s="99">
        <v>1.07743040117858</v>
      </c>
      <c r="X3370" s="86">
        <v>12798.1368190747</v>
      </c>
      <c r="Y3370" s="44">
        <v>14747.851553368901</v>
      </c>
      <c r="Z3370" s="45">
        <v>13877.1585108499</v>
      </c>
      <c r="AA3370" s="46">
        <v>1.0843108420412499</v>
      </c>
      <c r="AB3370" s="139">
        <v>14844.770888314701</v>
      </c>
      <c r="AC3370" s="45">
        <v>13789.6902280063</v>
      </c>
      <c r="AD3370" s="99">
        <v>1.0774763876140001</v>
      </c>
      <c r="AE3370" s="142">
        <v>12800.4205532418</v>
      </c>
      <c r="AF3370" s="44">
        <v>14750.4831999094</v>
      </c>
      <c r="AG3370" s="45">
        <v>13880.129291467299</v>
      </c>
      <c r="AH3370" s="140">
        <v>1.08434947381101</v>
      </c>
      <c r="AI3370" s="44">
        <v>14847.4198294035</v>
      </c>
      <c r="AJ3370" s="45">
        <v>13792.5836000205</v>
      </c>
      <c r="AK3370" s="46">
        <v>1.0775101913762899</v>
      </c>
    </row>
    <row r="3371" spans="1:37" x14ac:dyDescent="0.2">
      <c r="A3371" s="35" t="s">
        <v>3870</v>
      </c>
      <c r="B3371" s="35" t="s">
        <v>9962</v>
      </c>
      <c r="C3371" s="85" t="s">
        <v>968</v>
      </c>
      <c r="D3371" s="85" t="s">
        <v>968</v>
      </c>
      <c r="E3371" s="85" t="s">
        <v>12902</v>
      </c>
      <c r="F3371" s="85" t="s">
        <v>175</v>
      </c>
      <c r="G3371" s="85" t="s">
        <v>175</v>
      </c>
      <c r="H3371" s="840">
        <v>1.1523436389106601</v>
      </c>
      <c r="I3371" s="840">
        <v>1.1599165642759599</v>
      </c>
      <c r="J3371" s="86">
        <v>6997.5833333333303</v>
      </c>
      <c r="K3371" s="44">
        <v>8063.6206419138998</v>
      </c>
      <c r="L3371" s="45">
        <v>7586.7958240896196</v>
      </c>
      <c r="M3371" s="46">
        <v>1.0842022828009099</v>
      </c>
      <c r="N3371" s="139">
        <v>8116.6128182347102</v>
      </c>
      <c r="O3371" s="45">
        <v>7539.0785578794203</v>
      </c>
      <c r="P3371" s="99">
        <v>1.0773831762698201</v>
      </c>
      <c r="Q3371" s="86">
        <v>6982.35349472902</v>
      </c>
      <c r="R3371" s="44">
        <v>8046.0706342765798</v>
      </c>
      <c r="S3371" s="45">
        <v>7570.6708618253797</v>
      </c>
      <c r="T3371" s="140">
        <v>1.0842577459792699</v>
      </c>
      <c r="U3371" s="44">
        <v>8098.9474761663096</v>
      </c>
      <c r="V3371" s="45">
        <v>7522.9999269965601</v>
      </c>
      <c r="W3371" s="99">
        <v>1.07743040117858</v>
      </c>
      <c r="X3371" s="86">
        <v>6964.6965905224297</v>
      </c>
      <c r="Y3371" s="44">
        <v>8025.7238130312599</v>
      </c>
      <c r="Z3371" s="45">
        <v>7551.8960246311699</v>
      </c>
      <c r="AA3371" s="46">
        <v>1.0843108420412499</v>
      </c>
      <c r="AB3371" s="139">
        <v>8078.46694050325</v>
      </c>
      <c r="AC3371" s="45">
        <v>7504.2961231836498</v>
      </c>
      <c r="AD3371" s="99">
        <v>1.0774763876140001</v>
      </c>
      <c r="AE3371" s="142">
        <v>6955.8525278832303</v>
      </c>
      <c r="AF3371" s="44">
        <v>8015.5324137068601</v>
      </c>
      <c r="AG3371" s="45">
        <v>7542.5750285171298</v>
      </c>
      <c r="AH3371" s="140">
        <v>1.08434947381101</v>
      </c>
      <c r="AI3371" s="44">
        <v>8068.2085657525504</v>
      </c>
      <c r="AJ3371" s="45">
        <v>7495.0019885047104</v>
      </c>
      <c r="AK3371" s="46">
        <v>1.0775101913762899</v>
      </c>
    </row>
    <row r="3372" spans="1:37" x14ac:dyDescent="0.2">
      <c r="A3372" s="35" t="s">
        <v>3869</v>
      </c>
      <c r="B3372" s="35" t="s">
        <v>9961</v>
      </c>
      <c r="C3372" s="85" t="s">
        <v>968</v>
      </c>
      <c r="D3372" s="85" t="s">
        <v>968</v>
      </c>
      <c r="E3372" s="85" t="s">
        <v>12902</v>
      </c>
      <c r="F3372" s="85" t="s">
        <v>181</v>
      </c>
      <c r="G3372" s="85" t="s">
        <v>181</v>
      </c>
      <c r="H3372" s="840">
        <v>1.1436829819566701</v>
      </c>
      <c r="I3372" s="840">
        <v>1.1547869985166801</v>
      </c>
      <c r="J3372" s="86">
        <v>23205.916666666701</v>
      </c>
      <c r="K3372" s="44">
        <v>26540.2119723713</v>
      </c>
      <c r="L3372" s="45">
        <v>24970.813770158798</v>
      </c>
      <c r="M3372" s="46">
        <v>1.0760537551195799</v>
      </c>
      <c r="N3372" s="139">
        <v>26797.8908553281</v>
      </c>
      <c r="O3372" s="45">
        <v>24891.0979084668</v>
      </c>
      <c r="P3372" s="99">
        <v>1.0726186026609701</v>
      </c>
      <c r="Q3372" s="86">
        <v>23181.933469039199</v>
      </c>
      <c r="R3372" s="44">
        <v>26512.782797391799</v>
      </c>
      <c r="S3372" s="45">
        <v>24946.282640752201</v>
      </c>
      <c r="T3372" s="140">
        <v>1.07610880145392</v>
      </c>
      <c r="U3372" s="44">
        <v>26770.195370525002</v>
      </c>
      <c r="V3372" s="45">
        <v>24866.463007792401</v>
      </c>
      <c r="W3372" s="99">
        <v>1.0726656187243</v>
      </c>
      <c r="X3372" s="86">
        <v>23165.7368997702</v>
      </c>
      <c r="Y3372" s="44">
        <v>26494.259056752799</v>
      </c>
      <c r="Z3372" s="45">
        <v>24930.074135041799</v>
      </c>
      <c r="AA3372" s="46">
        <v>1.07616149846238</v>
      </c>
      <c r="AB3372" s="139">
        <v>26751.491782912599</v>
      </c>
      <c r="AC3372" s="45">
        <v>24850.150103279899</v>
      </c>
      <c r="AD3372" s="99">
        <v>1.07271140179126</v>
      </c>
      <c r="AE3372" s="142">
        <v>23208.985242085</v>
      </c>
      <c r="AF3372" s="44">
        <v>26543.721449856101</v>
      </c>
      <c r="AG3372" s="45">
        <v>24977.506201488999</v>
      </c>
      <c r="AH3372" s="140">
        <v>1.0761998398877499</v>
      </c>
      <c r="AI3372" s="44">
        <v>26801.434406325101</v>
      </c>
      <c r="AJ3372" s="45">
        <v>24897.3241746446</v>
      </c>
      <c r="AK3372" s="46">
        <v>1.0727450560612199</v>
      </c>
    </row>
    <row r="3373" spans="1:37" x14ac:dyDescent="0.2">
      <c r="A3373" s="35" t="s">
        <v>3868</v>
      </c>
      <c r="B3373" s="35" t="s">
        <v>9960</v>
      </c>
      <c r="C3373" s="85" t="s">
        <v>968</v>
      </c>
      <c r="D3373" s="85" t="s">
        <v>968</v>
      </c>
      <c r="E3373" s="85" t="s">
        <v>12902</v>
      </c>
      <c r="F3373" s="85" t="s">
        <v>175</v>
      </c>
      <c r="G3373" s="85" t="s">
        <v>175</v>
      </c>
      <c r="H3373" s="840">
        <v>1.1523436389106601</v>
      </c>
      <c r="I3373" s="840">
        <v>1.1599165642759599</v>
      </c>
      <c r="J3373" s="86">
        <v>13225.416666666701</v>
      </c>
      <c r="K3373" s="44">
        <v>15240.224767776301</v>
      </c>
      <c r="L3373" s="45">
        <v>14339.026940993201</v>
      </c>
      <c r="M3373" s="46">
        <v>1.0842022828009099</v>
      </c>
      <c r="N3373" s="139">
        <v>15340.379861117999</v>
      </c>
      <c r="O3373" s="45">
        <v>14248.8414158251</v>
      </c>
      <c r="P3373" s="99">
        <v>1.0773831762698201</v>
      </c>
      <c r="Q3373" s="86">
        <v>13202.392180643001</v>
      </c>
      <c r="R3373" s="44">
        <v>15213.692647767701</v>
      </c>
      <c r="S3373" s="45">
        <v>14314.795987318301</v>
      </c>
      <c r="T3373" s="140">
        <v>1.0842577459792699</v>
      </c>
      <c r="U3373" s="44">
        <v>15313.6733783952</v>
      </c>
      <c r="V3373" s="45">
        <v>14224.6587037071</v>
      </c>
      <c r="W3373" s="99">
        <v>1.07743040117858</v>
      </c>
      <c r="X3373" s="86">
        <v>13171.670275468599</v>
      </c>
      <c r="Y3373" s="44">
        <v>15178.2904557648</v>
      </c>
      <c r="Z3373" s="45">
        <v>14282.184887482999</v>
      </c>
      <c r="AA3373" s="46">
        <v>1.0843108420412499</v>
      </c>
      <c r="AB3373" s="139">
        <v>15278.038531697301</v>
      </c>
      <c r="AC3373" s="45">
        <v>14192.1637072546</v>
      </c>
      <c r="AD3373" s="99">
        <v>1.0774763876140001</v>
      </c>
      <c r="AE3373" s="142">
        <v>13157.913774356501</v>
      </c>
      <c r="AF3373" s="44">
        <v>15162.4382392146</v>
      </c>
      <c r="AG3373" s="45">
        <v>14267.776877673999</v>
      </c>
      <c r="AH3373" s="140">
        <v>1.08434947381101</v>
      </c>
      <c r="AI3373" s="44">
        <v>15262.082138190801</v>
      </c>
      <c r="AJ3373" s="45">
        <v>14177.786189119601</v>
      </c>
      <c r="AK3373" s="46">
        <v>1.0775101913762899</v>
      </c>
    </row>
    <row r="3374" spans="1:37" x14ac:dyDescent="0.2">
      <c r="A3374" s="35" t="s">
        <v>3867</v>
      </c>
      <c r="B3374" s="35" t="s">
        <v>9959</v>
      </c>
      <c r="C3374" s="85" t="s">
        <v>968</v>
      </c>
      <c r="D3374" s="85" t="s">
        <v>968</v>
      </c>
      <c r="E3374" s="85" t="s">
        <v>12902</v>
      </c>
      <c r="F3374" s="85" t="s">
        <v>181</v>
      </c>
      <c r="G3374" s="85" t="s">
        <v>181</v>
      </c>
      <c r="H3374" s="840">
        <v>1.1436829819566701</v>
      </c>
      <c r="I3374" s="840">
        <v>1.1547869985166801</v>
      </c>
      <c r="J3374" s="86">
        <v>7322.9166666666697</v>
      </c>
      <c r="K3374" s="44">
        <v>8375.0951699535308</v>
      </c>
      <c r="L3374" s="45">
        <v>7879.8519775944496</v>
      </c>
      <c r="M3374" s="46">
        <v>1.0760537551195799</v>
      </c>
      <c r="N3374" s="139">
        <v>8456.4089578877392</v>
      </c>
      <c r="O3374" s="45">
        <v>7854.6966424026996</v>
      </c>
      <c r="P3374" s="99">
        <v>1.0726186026609701</v>
      </c>
      <c r="Q3374" s="86">
        <v>7327.5888115695097</v>
      </c>
      <c r="R3374" s="44">
        <v>8380.4386225681501</v>
      </c>
      <c r="S3374" s="45">
        <v>7885.2828135651898</v>
      </c>
      <c r="T3374" s="140">
        <v>1.07610880145392</v>
      </c>
      <c r="U3374" s="44">
        <v>8461.8042900767305</v>
      </c>
      <c r="V3374" s="45">
        <v>7860.0525863194498</v>
      </c>
      <c r="W3374" s="99">
        <v>1.0726656187243</v>
      </c>
      <c r="X3374" s="86">
        <v>7332.9402806309599</v>
      </c>
      <c r="Y3374" s="44">
        <v>8386.5590066622008</v>
      </c>
      <c r="Z3374" s="45">
        <v>7891.4280005389401</v>
      </c>
      <c r="AA3374" s="46">
        <v>1.07616149846238</v>
      </c>
      <c r="AB3374" s="139">
        <v>8467.9840969718607</v>
      </c>
      <c r="AC3374" s="45">
        <v>7866.1286476872101</v>
      </c>
      <c r="AD3374" s="99">
        <v>1.07271140179126</v>
      </c>
      <c r="AE3374" s="142">
        <v>7340.6027838678601</v>
      </c>
      <c r="AF3374" s="44">
        <v>8395.3224812134304</v>
      </c>
      <c r="AG3374" s="45">
        <v>7899.9555406781601</v>
      </c>
      <c r="AH3374" s="140">
        <v>1.0761998398877499</v>
      </c>
      <c r="AI3374" s="44">
        <v>8476.8326560859205</v>
      </c>
      <c r="AJ3374" s="45">
        <v>7874.5953449035096</v>
      </c>
      <c r="AK3374" s="46">
        <v>1.0727450560612199</v>
      </c>
    </row>
    <row r="3375" spans="1:37" x14ac:dyDescent="0.2">
      <c r="A3375" s="35" t="s">
        <v>3866</v>
      </c>
      <c r="B3375" s="35" t="s">
        <v>9958</v>
      </c>
      <c r="C3375" s="85" t="s">
        <v>968</v>
      </c>
      <c r="D3375" s="85" t="s">
        <v>968</v>
      </c>
      <c r="E3375" s="85" t="s">
        <v>12902</v>
      </c>
      <c r="F3375" s="85" t="s">
        <v>181</v>
      </c>
      <c r="G3375" s="85" t="s">
        <v>181</v>
      </c>
      <c r="H3375" s="840">
        <v>1.1436829819566701</v>
      </c>
      <c r="I3375" s="840">
        <v>1.1547869985166801</v>
      </c>
      <c r="J3375" s="86">
        <v>18365.166666666701</v>
      </c>
      <c r="K3375" s="44">
        <v>21003.928577464601</v>
      </c>
      <c r="L3375" s="45">
        <v>19761.906555063699</v>
      </c>
      <c r="M3375" s="46">
        <v>1.0760537551195799</v>
      </c>
      <c r="N3375" s="139">
        <v>21207.855692258501</v>
      </c>
      <c r="O3375" s="45">
        <v>19698.819407635801</v>
      </c>
      <c r="P3375" s="99">
        <v>1.0726186026609701</v>
      </c>
      <c r="Q3375" s="86">
        <v>18368.036911520201</v>
      </c>
      <c r="R3375" s="44">
        <v>21007.211227657699</v>
      </c>
      <c r="S3375" s="45">
        <v>19766.006185917398</v>
      </c>
      <c r="T3375" s="140">
        <v>1.07610880145392</v>
      </c>
      <c r="U3375" s="44">
        <v>21211.170213697998</v>
      </c>
      <c r="V3375" s="45">
        <v>19702.761678446601</v>
      </c>
      <c r="W3375" s="99">
        <v>1.0726656187243</v>
      </c>
      <c r="X3375" s="86">
        <v>18369.8734400383</v>
      </c>
      <c r="Y3375" s="44">
        <v>21009.311634069702</v>
      </c>
      <c r="Z3375" s="45">
        <v>19768.9505277959</v>
      </c>
      <c r="AA3375" s="46">
        <v>1.07616149846238</v>
      </c>
      <c r="AB3375" s="139">
        <v>21213.291012953101</v>
      </c>
      <c r="AC3375" s="45">
        <v>19705.572688591499</v>
      </c>
      <c r="AD3375" s="99">
        <v>1.07271140179126</v>
      </c>
      <c r="AE3375" s="142">
        <v>18379.724245936399</v>
      </c>
      <c r="AF3375" s="44">
        <v>21020.577833133899</v>
      </c>
      <c r="AG3375" s="45">
        <v>19780.256290657799</v>
      </c>
      <c r="AH3375" s="140">
        <v>1.0761998398877499</v>
      </c>
      <c r="AI3375" s="44">
        <v>21224.666595529099</v>
      </c>
      <c r="AJ3375" s="45">
        <v>19716.758316596901</v>
      </c>
      <c r="AK3375" s="46">
        <v>1.0727450560612199</v>
      </c>
    </row>
    <row r="3376" spans="1:37" x14ac:dyDescent="0.2">
      <c r="A3376" s="35" t="s">
        <v>3865</v>
      </c>
      <c r="B3376" s="35" t="s">
        <v>8182</v>
      </c>
      <c r="C3376" s="85" t="s">
        <v>968</v>
      </c>
      <c r="D3376" s="85" t="s">
        <v>968</v>
      </c>
      <c r="E3376" s="85" t="s">
        <v>12902</v>
      </c>
      <c r="F3376" s="85" t="s">
        <v>181</v>
      </c>
      <c r="G3376" s="85" t="s">
        <v>181</v>
      </c>
      <c r="H3376" s="840">
        <v>1.1436829819566701</v>
      </c>
      <c r="I3376" s="840">
        <v>1.1547869985166801</v>
      </c>
      <c r="J3376" s="86">
        <v>12978.083333333299</v>
      </c>
      <c r="K3376" s="44">
        <v>14842.813046748801</v>
      </c>
      <c r="L3376" s="45">
        <v>13965.1153050882</v>
      </c>
      <c r="M3376" s="46">
        <v>1.0760537551195799</v>
      </c>
      <c r="N3376" s="139">
        <v>14986.921898999301</v>
      </c>
      <c r="O3376" s="45">
        <v>13920.533610217601</v>
      </c>
      <c r="P3376" s="99">
        <v>1.0726186026609701</v>
      </c>
      <c r="Q3376" s="86">
        <v>13018.0870590551</v>
      </c>
      <c r="R3376" s="44">
        <v>14888.564627071701</v>
      </c>
      <c r="S3376" s="45">
        <v>14008.878062342499</v>
      </c>
      <c r="T3376" s="140">
        <v>1.07610880145392</v>
      </c>
      <c r="U3376" s="44">
        <v>15033.117681354999</v>
      </c>
      <c r="V3376" s="45">
        <v>13964.054409808101</v>
      </c>
      <c r="W3376" s="99">
        <v>1.0726656187243</v>
      </c>
      <c r="X3376" s="86">
        <v>13055.9666337163</v>
      </c>
      <c r="Y3376" s="44">
        <v>14931.8868519755</v>
      </c>
      <c r="Z3376" s="45">
        <v>14050.328616414899</v>
      </c>
      <c r="AA3376" s="46">
        <v>1.07616149846238</v>
      </c>
      <c r="AB3376" s="139">
        <v>15076.8605216831</v>
      </c>
      <c r="AC3376" s="45">
        <v>14005.2842693937</v>
      </c>
      <c r="AD3376" s="99">
        <v>1.07271140179126</v>
      </c>
      <c r="AE3376" s="142">
        <v>13104.104568697299</v>
      </c>
      <c r="AF3376" s="44">
        <v>14986.9413889998</v>
      </c>
      <c r="AG3376" s="45">
        <v>14102.635238704401</v>
      </c>
      <c r="AH3376" s="140">
        <v>1.0761998398877499</v>
      </c>
      <c r="AI3376" s="44">
        <v>15132.449583134599</v>
      </c>
      <c r="AJ3376" s="45">
        <v>14057.3633901794</v>
      </c>
      <c r="AK3376" s="46">
        <v>1.0727450560612199</v>
      </c>
    </row>
    <row r="3377" spans="1:37" x14ac:dyDescent="0.2">
      <c r="A3377" s="35" t="s">
        <v>3864</v>
      </c>
      <c r="B3377" s="35" t="s">
        <v>9957</v>
      </c>
      <c r="C3377" s="85" t="s">
        <v>968</v>
      </c>
      <c r="D3377" s="85" t="s">
        <v>968</v>
      </c>
      <c r="E3377" s="85" t="s">
        <v>12902</v>
      </c>
      <c r="F3377" s="85" t="s">
        <v>175</v>
      </c>
      <c r="G3377" s="85" t="s">
        <v>175</v>
      </c>
      <c r="H3377" s="840">
        <v>1.1523436389106601</v>
      </c>
      <c r="I3377" s="840">
        <v>1.1599165642759599</v>
      </c>
      <c r="J3377" s="86">
        <v>5853.1666666666697</v>
      </c>
      <c r="K3377" s="44">
        <v>6744.8593758172301</v>
      </c>
      <c r="L3377" s="45">
        <v>6346.0166616142096</v>
      </c>
      <c r="M3377" s="46">
        <v>1.0842022828009099</v>
      </c>
      <c r="N3377" s="139">
        <v>6789.18497013456</v>
      </c>
      <c r="O3377" s="45">
        <v>6306.1032945699599</v>
      </c>
      <c r="P3377" s="99">
        <v>1.0773831762698201</v>
      </c>
      <c r="Q3377" s="86">
        <v>5848.49750618505</v>
      </c>
      <c r="R3377" s="44">
        <v>6739.4788984371799</v>
      </c>
      <c r="S3377" s="45">
        <v>6341.2787234216003</v>
      </c>
      <c r="T3377" s="140">
        <v>1.0842577459792699</v>
      </c>
      <c r="U3377" s="44">
        <v>6783.7691335506697</v>
      </c>
      <c r="V3377" s="45">
        <v>6301.3490143808904</v>
      </c>
      <c r="W3377" s="99">
        <v>1.07743040117858</v>
      </c>
      <c r="X3377" s="86">
        <v>5838.3642019928202</v>
      </c>
      <c r="Y3377" s="44">
        <v>6727.8018498101201</v>
      </c>
      <c r="Z3377" s="45">
        <v>6330.6016040063096</v>
      </c>
      <c r="AA3377" s="46">
        <v>1.0843108420412499</v>
      </c>
      <c r="AB3377" s="139">
        <v>6772.0153461672598</v>
      </c>
      <c r="AC3377" s="45">
        <v>6290.6995699381196</v>
      </c>
      <c r="AD3377" s="99">
        <v>1.0774763876140001</v>
      </c>
      <c r="AE3377" s="142">
        <v>5831.3022808041396</v>
      </c>
      <c r="AF3377" s="44">
        <v>6719.6640898498499</v>
      </c>
      <c r="AG3377" s="45">
        <v>6323.1695598228798</v>
      </c>
      <c r="AH3377" s="140">
        <v>1.08434947381101</v>
      </c>
      <c r="AI3377" s="44">
        <v>6763.8241068048901</v>
      </c>
      <c r="AJ3377" s="45">
        <v>6283.2876365622596</v>
      </c>
      <c r="AK3377" s="46">
        <v>1.0775101913762899</v>
      </c>
    </row>
    <row r="3378" spans="1:37" x14ac:dyDescent="0.2">
      <c r="A3378" s="35" t="s">
        <v>3863</v>
      </c>
      <c r="B3378" s="35" t="s">
        <v>9956</v>
      </c>
      <c r="C3378" s="85" t="s">
        <v>968</v>
      </c>
      <c r="D3378" s="85" t="s">
        <v>968</v>
      </c>
      <c r="E3378" s="85" t="s">
        <v>12902</v>
      </c>
      <c r="F3378" s="85" t="s">
        <v>175</v>
      </c>
      <c r="G3378" s="85" t="s">
        <v>175</v>
      </c>
      <c r="H3378" s="840">
        <v>1.1523436389106601</v>
      </c>
      <c r="I3378" s="840">
        <v>1.1599165642759599</v>
      </c>
      <c r="J3378" s="86">
        <v>9011.6666666666697</v>
      </c>
      <c r="K3378" s="44">
        <v>10384.536759316499</v>
      </c>
      <c r="L3378" s="45">
        <v>9770.4695718409002</v>
      </c>
      <c r="M3378" s="46">
        <v>1.0842022828009099</v>
      </c>
      <c r="N3378" s="139">
        <v>10452.781438400199</v>
      </c>
      <c r="O3378" s="45">
        <v>9709.0180568181895</v>
      </c>
      <c r="P3378" s="99">
        <v>1.0773831762698201</v>
      </c>
      <c r="Q3378" s="86">
        <v>9021.7477318794208</v>
      </c>
      <c r="R3378" s="44">
        <v>10396.153610687899</v>
      </c>
      <c r="S3378" s="45">
        <v>9781.8998605611996</v>
      </c>
      <c r="T3378" s="140">
        <v>1.0842577459792699</v>
      </c>
      <c r="U3378" s="44">
        <v>10464.474632926</v>
      </c>
      <c r="V3378" s="45">
        <v>9720.3052780908001</v>
      </c>
      <c r="W3378" s="99">
        <v>1.07743040117858</v>
      </c>
      <c r="X3378" s="86">
        <v>9026.1149659440398</v>
      </c>
      <c r="Y3378" s="44">
        <v>10401.186165081899</v>
      </c>
      <c r="Z3378" s="45">
        <v>9787.1143190838793</v>
      </c>
      <c r="AA3378" s="46">
        <v>1.0843108420412499</v>
      </c>
      <c r="AB3378" s="139">
        <v>10469.5402600576</v>
      </c>
      <c r="AC3378" s="45">
        <v>9725.4257476940402</v>
      </c>
      <c r="AD3378" s="99">
        <v>1.0774763876140001</v>
      </c>
      <c r="AE3378" s="142">
        <v>9035.3641553174493</v>
      </c>
      <c r="AF3378" s="44">
        <v>10411.844409621401</v>
      </c>
      <c r="AG3378" s="45">
        <v>9797.4923675092905</v>
      </c>
      <c r="AH3378" s="140">
        <v>1.08434947381101</v>
      </c>
      <c r="AI3378" s="44">
        <v>10480.268548018001</v>
      </c>
      <c r="AJ3378" s="45">
        <v>9735.6969601505807</v>
      </c>
      <c r="AK3378" s="46">
        <v>1.0775101913762899</v>
      </c>
    </row>
    <row r="3379" spans="1:37" x14ac:dyDescent="0.2">
      <c r="A3379" s="35" t="s">
        <v>3862</v>
      </c>
      <c r="B3379" s="35" t="s">
        <v>9853</v>
      </c>
      <c r="C3379" s="85" t="s">
        <v>968</v>
      </c>
      <c r="D3379" s="85" t="s">
        <v>968</v>
      </c>
      <c r="E3379" s="85" t="s">
        <v>12902</v>
      </c>
      <c r="F3379" s="85" t="s">
        <v>181</v>
      </c>
      <c r="G3379" s="85" t="s">
        <v>181</v>
      </c>
      <c r="H3379" s="840">
        <v>1.1436829819566701</v>
      </c>
      <c r="I3379" s="840">
        <v>1.1547869985166801</v>
      </c>
      <c r="J3379" s="86">
        <v>6495</v>
      </c>
      <c r="K3379" s="44">
        <v>7428.2209678085701</v>
      </c>
      <c r="L3379" s="45">
        <v>6988.9691395016898</v>
      </c>
      <c r="M3379" s="46">
        <v>1.0760537551195799</v>
      </c>
      <c r="N3379" s="139">
        <v>7500.3415553658097</v>
      </c>
      <c r="O3379" s="45">
        <v>6966.6578242829801</v>
      </c>
      <c r="P3379" s="99">
        <v>1.0726186026609701</v>
      </c>
      <c r="Q3379" s="86">
        <v>6521.1870060257597</v>
      </c>
      <c r="R3379" s="44">
        <v>7458.1706009486297</v>
      </c>
      <c r="S3379" s="45">
        <v>7017.5067331112296</v>
      </c>
      <c r="T3379" s="140">
        <v>1.07610880145392</v>
      </c>
      <c r="U3379" s="44">
        <v>7530.5819694544298</v>
      </c>
      <c r="V3379" s="45">
        <v>6995.0530946354702</v>
      </c>
      <c r="W3379" s="99">
        <v>1.0726656187243</v>
      </c>
      <c r="X3379" s="86">
        <v>6541.9296973708097</v>
      </c>
      <c r="Y3379" s="44">
        <v>7481.8936640399497</v>
      </c>
      <c r="Z3379" s="45">
        <v>7040.1728659581004</v>
      </c>
      <c r="AA3379" s="46">
        <v>1.07616149846238</v>
      </c>
      <c r="AB3379" s="139">
        <v>7554.5353597339399</v>
      </c>
      <c r="AC3379" s="45">
        <v>7017.6025760865004</v>
      </c>
      <c r="AD3379" s="99">
        <v>1.07271140179126</v>
      </c>
      <c r="AE3379" s="142">
        <v>6564.7080155042804</v>
      </c>
      <c r="AF3379" s="44">
        <v>7507.9448388467899</v>
      </c>
      <c r="AG3379" s="45">
        <v>7064.9377151955396</v>
      </c>
      <c r="AH3379" s="140">
        <v>1.0761998398877499</v>
      </c>
      <c r="AI3379" s="44">
        <v>7580.8394653625501</v>
      </c>
      <c r="AJ3379" s="45">
        <v>7042.2580681177096</v>
      </c>
      <c r="AK3379" s="46">
        <v>1.0727450560612199</v>
      </c>
    </row>
    <row r="3380" spans="1:37" x14ac:dyDescent="0.2">
      <c r="A3380" s="35" t="s">
        <v>3861</v>
      </c>
      <c r="B3380" s="35" t="s">
        <v>13070</v>
      </c>
      <c r="C3380" s="85" t="s">
        <v>968</v>
      </c>
      <c r="D3380" s="85" t="s">
        <v>968</v>
      </c>
      <c r="E3380" s="85" t="s">
        <v>12902</v>
      </c>
      <c r="F3380" s="85" t="s">
        <v>181</v>
      </c>
      <c r="G3380" s="85" t="s">
        <v>181</v>
      </c>
      <c r="H3380" s="840">
        <v>1.1436829819566701</v>
      </c>
      <c r="I3380" s="840">
        <v>1.1547869985166801</v>
      </c>
      <c r="J3380" s="86">
        <v>8718.75</v>
      </c>
      <c r="K3380" s="44">
        <v>9971.4859989347206</v>
      </c>
      <c r="L3380" s="45">
        <v>9381.84367744886</v>
      </c>
      <c r="M3380" s="46">
        <v>1.0760537551195799</v>
      </c>
      <c r="N3380" s="139">
        <v>10068.299143317299</v>
      </c>
      <c r="O3380" s="45">
        <v>9351.8934419503003</v>
      </c>
      <c r="P3380" s="99">
        <v>1.0726186026609701</v>
      </c>
      <c r="Q3380" s="86">
        <v>8734.6403866936198</v>
      </c>
      <c r="R3380" s="44">
        <v>9989.6595637729206</v>
      </c>
      <c r="S3380" s="45">
        <v>9399.4233976558498</v>
      </c>
      <c r="T3380" s="140">
        <v>1.07610880145392</v>
      </c>
      <c r="U3380" s="44">
        <v>10086.6491552725</v>
      </c>
      <c r="V3380" s="45">
        <v>9369.3484347269496</v>
      </c>
      <c r="W3380" s="99">
        <v>1.0726656187243</v>
      </c>
      <c r="X3380" s="86">
        <v>8748.9395869168402</v>
      </c>
      <c r="Y3380" s="44">
        <v>10006.0133157238</v>
      </c>
      <c r="Z3380" s="45">
        <v>9415.2719358132399</v>
      </c>
      <c r="AA3380" s="46">
        <v>1.07616149846238</v>
      </c>
      <c r="AB3380" s="139">
        <v>10103.1616857794</v>
      </c>
      <c r="AC3380" s="45">
        <v>9385.0872484685897</v>
      </c>
      <c r="AD3380" s="99">
        <v>1.07271140179126</v>
      </c>
      <c r="AE3380" s="142">
        <v>8770.0413495687499</v>
      </c>
      <c r="AF3380" s="44">
        <v>10030.147042558099</v>
      </c>
      <c r="AG3380" s="45">
        <v>9438.3170962148397</v>
      </c>
      <c r="AH3380" s="140">
        <v>1.0761998398877499</v>
      </c>
      <c r="AI3380" s="44">
        <v>10127.5297269356</v>
      </c>
      <c r="AJ3380" s="45">
        <v>9408.0184992023806</v>
      </c>
      <c r="AK3380" s="46">
        <v>1.0727450560612199</v>
      </c>
    </row>
    <row r="3381" spans="1:37" x14ac:dyDescent="0.2">
      <c r="A3381" s="35" t="s">
        <v>3860</v>
      </c>
      <c r="B3381" s="35" t="s">
        <v>9955</v>
      </c>
      <c r="C3381" s="85" t="s">
        <v>968</v>
      </c>
      <c r="D3381" s="85" t="s">
        <v>968</v>
      </c>
      <c r="E3381" s="85" t="s">
        <v>12902</v>
      </c>
      <c r="F3381" s="85" t="s">
        <v>175</v>
      </c>
      <c r="G3381" s="85" t="s">
        <v>175</v>
      </c>
      <c r="H3381" s="840">
        <v>1.1523436389106601</v>
      </c>
      <c r="I3381" s="840">
        <v>1.1599165642759599</v>
      </c>
      <c r="J3381" s="86">
        <v>11745.916666666701</v>
      </c>
      <c r="K3381" s="44">
        <v>13535.332354008</v>
      </c>
      <c r="L3381" s="45">
        <v>12734.949663589299</v>
      </c>
      <c r="M3381" s="46">
        <v>1.0842022828009099</v>
      </c>
      <c r="N3381" s="139">
        <v>13624.283304271699</v>
      </c>
      <c r="O3381" s="45">
        <v>12654.8530065339</v>
      </c>
      <c r="P3381" s="99">
        <v>1.0773831762698201</v>
      </c>
      <c r="Q3381" s="86">
        <v>11729.2482828788</v>
      </c>
      <c r="R3381" s="44">
        <v>13516.124647979101</v>
      </c>
      <c r="S3381" s="45">
        <v>12717.5283052254</v>
      </c>
      <c r="T3381" s="140">
        <v>1.0842577459792699</v>
      </c>
      <c r="U3381" s="44">
        <v>13604.949369816501</v>
      </c>
      <c r="V3381" s="45">
        <v>12637.4486829453</v>
      </c>
      <c r="W3381" s="99">
        <v>1.07743040117858</v>
      </c>
      <c r="X3381" s="86">
        <v>11705.867894602099</v>
      </c>
      <c r="Y3381" s="44">
        <v>13489.182406273199</v>
      </c>
      <c r="Z3381" s="45">
        <v>12692.7994736196</v>
      </c>
      <c r="AA3381" s="46">
        <v>1.0843108420412499</v>
      </c>
      <c r="AB3381" s="139">
        <v>13577.8300701751</v>
      </c>
      <c r="AC3381" s="45">
        <v>12612.7962529625</v>
      </c>
      <c r="AD3381" s="99">
        <v>1.0774763876140001</v>
      </c>
      <c r="AE3381" s="142">
        <v>11691.0678383426</v>
      </c>
      <c r="AF3381" s="44">
        <v>13472.127655587001</v>
      </c>
      <c r="AG3381" s="45">
        <v>12677.2032587955</v>
      </c>
      <c r="AH3381" s="140">
        <v>1.08434947381101</v>
      </c>
      <c r="AI3381" s="44">
        <v>13560.6632397674</v>
      </c>
      <c r="AJ3381" s="45">
        <v>12597.2447438857</v>
      </c>
      <c r="AK3381" s="46">
        <v>1.0775101913762899</v>
      </c>
    </row>
    <row r="3382" spans="1:37" x14ac:dyDescent="0.2">
      <c r="A3382" s="35" t="s">
        <v>3859</v>
      </c>
      <c r="B3382" s="35" t="s">
        <v>9954</v>
      </c>
      <c r="C3382" s="85" t="s">
        <v>968</v>
      </c>
      <c r="D3382" s="85" t="s">
        <v>968</v>
      </c>
      <c r="E3382" s="85" t="s">
        <v>12902</v>
      </c>
      <c r="F3382" s="85" t="s">
        <v>175</v>
      </c>
      <c r="G3382" s="85" t="s">
        <v>175</v>
      </c>
      <c r="H3382" s="840">
        <v>1.1523436389106601</v>
      </c>
      <c r="I3382" s="840">
        <v>1.1599165642759599</v>
      </c>
      <c r="J3382" s="86">
        <v>11365.083333333299</v>
      </c>
      <c r="K3382" s="44">
        <v>13096.4814848562</v>
      </c>
      <c r="L3382" s="45">
        <v>12322.049294222599</v>
      </c>
      <c r="M3382" s="46">
        <v>1.0842022828009099</v>
      </c>
      <c r="N3382" s="139">
        <v>13182.548412709901</v>
      </c>
      <c r="O3382" s="45">
        <v>12244.549580237899</v>
      </c>
      <c r="P3382" s="99">
        <v>1.0773831762698201</v>
      </c>
      <c r="Q3382" s="86">
        <v>11377.6858991349</v>
      </c>
      <c r="R3382" s="44">
        <v>13111.003971391599</v>
      </c>
      <c r="S3382" s="45">
        <v>12336.344067456101</v>
      </c>
      <c r="T3382" s="140">
        <v>1.0842577459792699</v>
      </c>
      <c r="U3382" s="44">
        <v>13197.1663375355</v>
      </c>
      <c r="V3382" s="45">
        <v>12258.6646827888</v>
      </c>
      <c r="W3382" s="99">
        <v>1.07743040117858</v>
      </c>
      <c r="X3382" s="86">
        <v>11385.050722709801</v>
      </c>
      <c r="Y3382" s="44">
        <v>13119.490778989901</v>
      </c>
      <c r="Z3382" s="45">
        <v>12344.933935823799</v>
      </c>
      <c r="AA3382" s="46">
        <v>1.0843108420412499</v>
      </c>
      <c r="AB3382" s="139">
        <v>13205.7089183931</v>
      </c>
      <c r="AC3382" s="45">
        <v>12267.1233255076</v>
      </c>
      <c r="AD3382" s="99">
        <v>1.0774763876140001</v>
      </c>
      <c r="AE3382" s="142">
        <v>11398.3532650449</v>
      </c>
      <c r="AF3382" s="44">
        <v>13134.819879031</v>
      </c>
      <c r="AG3382" s="45">
        <v>12359.798365263399</v>
      </c>
      <c r="AH3382" s="140">
        <v>1.08434947381101</v>
      </c>
      <c r="AI3382" s="44">
        <v>13221.138757594499</v>
      </c>
      <c r="AJ3382" s="45">
        <v>12281.8418079931</v>
      </c>
      <c r="AK3382" s="46">
        <v>1.0775101913762899</v>
      </c>
    </row>
    <row r="3383" spans="1:37" x14ac:dyDescent="0.2">
      <c r="A3383" s="35" t="s">
        <v>3858</v>
      </c>
      <c r="B3383" s="35" t="s">
        <v>13071</v>
      </c>
      <c r="C3383" s="85" t="s">
        <v>968</v>
      </c>
      <c r="D3383" s="85" t="s">
        <v>968</v>
      </c>
      <c r="E3383" s="85" t="s">
        <v>12902</v>
      </c>
      <c r="F3383" s="85" t="s">
        <v>175</v>
      </c>
      <c r="G3383" s="85" t="s">
        <v>175</v>
      </c>
      <c r="H3383" s="840">
        <v>1.1523436389106601</v>
      </c>
      <c r="I3383" s="840">
        <v>1.1599165642759599</v>
      </c>
      <c r="J3383" s="86">
        <v>7443.5833333333303</v>
      </c>
      <c r="K3383" s="44">
        <v>8577.56590486805</v>
      </c>
      <c r="L3383" s="45">
        <v>8070.3500422188299</v>
      </c>
      <c r="M3383" s="46">
        <v>1.0842022828009099</v>
      </c>
      <c r="N3383" s="139">
        <v>8633.9356059017791</v>
      </c>
      <c r="O3383" s="45">
        <v>8019.5914544957604</v>
      </c>
      <c r="P3383" s="99">
        <v>1.0773831762698201</v>
      </c>
      <c r="Q3383" s="86">
        <v>7405.79472087254</v>
      </c>
      <c r="R3383" s="44">
        <v>8534.0204376755992</v>
      </c>
      <c r="S3383" s="45">
        <v>8029.7902912384598</v>
      </c>
      <c r="T3383" s="140">
        <v>1.0842577459792699</v>
      </c>
      <c r="U3383" s="44">
        <v>8590.1039683675099</v>
      </c>
      <c r="V3383" s="45">
        <v>7979.2283771559296</v>
      </c>
      <c r="W3383" s="99">
        <v>1.07743040117858</v>
      </c>
      <c r="X3383" s="86">
        <v>7367.5297143629396</v>
      </c>
      <c r="Y3383" s="44">
        <v>8489.9260008313795</v>
      </c>
      <c r="Z3383" s="45">
        <v>7988.6923483447799</v>
      </c>
      <c r="AA3383" s="46">
        <v>1.0843108420412499</v>
      </c>
      <c r="AB3383" s="139">
        <v>8545.7197534848892</v>
      </c>
      <c r="AC3383" s="45">
        <v>7938.3393022705804</v>
      </c>
      <c r="AD3383" s="99">
        <v>1.0774763876140001</v>
      </c>
      <c r="AE3383" s="142">
        <v>7339.7686872837803</v>
      </c>
      <c r="AF3383" s="44">
        <v>8457.9357578670897</v>
      </c>
      <c r="AG3383" s="45">
        <v>7958.8743139506596</v>
      </c>
      <c r="AH3383" s="140">
        <v>1.08434947381101</v>
      </c>
      <c r="AI3383" s="44">
        <v>8513.5192783344592</v>
      </c>
      <c r="AJ3383" s="45">
        <v>7908.6755628928504</v>
      </c>
      <c r="AK3383" s="46">
        <v>1.0775101913762899</v>
      </c>
    </row>
    <row r="3384" spans="1:37" x14ac:dyDescent="0.2">
      <c r="A3384" s="35" t="s">
        <v>3857</v>
      </c>
      <c r="B3384" s="35" t="s">
        <v>9953</v>
      </c>
      <c r="C3384" s="85" t="s">
        <v>968</v>
      </c>
      <c r="D3384" s="85" t="s">
        <v>968</v>
      </c>
      <c r="E3384" s="85" t="s">
        <v>12902</v>
      </c>
      <c r="F3384" s="85" t="s">
        <v>181</v>
      </c>
      <c r="G3384" s="85" t="s">
        <v>181</v>
      </c>
      <c r="H3384" s="840">
        <v>1.1436829819566701</v>
      </c>
      <c r="I3384" s="840">
        <v>1.1547869985166801</v>
      </c>
      <c r="J3384" s="86">
        <v>13690.833333333299</v>
      </c>
      <c r="K3384" s="44">
        <v>15657.9730921384</v>
      </c>
      <c r="L3384" s="45">
        <v>14732.072619049701</v>
      </c>
      <c r="M3384" s="46">
        <v>1.0760537551195799</v>
      </c>
      <c r="N3384" s="139">
        <v>15809.996332192</v>
      </c>
      <c r="O3384" s="45">
        <v>14685.0425192642</v>
      </c>
      <c r="P3384" s="99">
        <v>1.0726186026609701</v>
      </c>
      <c r="Q3384" s="86">
        <v>13701.422915691899</v>
      </c>
      <c r="R3384" s="44">
        <v>15670.084217268</v>
      </c>
      <c r="S3384" s="45">
        <v>14744.221792018499</v>
      </c>
      <c r="T3384" s="140">
        <v>1.07610880145392</v>
      </c>
      <c r="U3384" s="44">
        <v>15822.2250442195</v>
      </c>
      <c r="V3384" s="45">
        <v>14697.0452892639</v>
      </c>
      <c r="W3384" s="99">
        <v>1.0726656187243</v>
      </c>
      <c r="X3384" s="86">
        <v>13710.9312804647</v>
      </c>
      <c r="Y3384" s="44">
        <v>15680.9587722449</v>
      </c>
      <c r="Z3384" s="45">
        <v>14755.176352099599</v>
      </c>
      <c r="AA3384" s="46">
        <v>1.07616149846238</v>
      </c>
      <c r="AB3384" s="139">
        <v>15833.2051802362</v>
      </c>
      <c r="AC3384" s="45">
        <v>14707.872313730901</v>
      </c>
      <c r="AD3384" s="99">
        <v>1.07271140179126</v>
      </c>
      <c r="AE3384" s="142">
        <v>13728.9714767116</v>
      </c>
      <c r="AF3384" s="44">
        <v>15701.5910376836</v>
      </c>
      <c r="AG3384" s="45">
        <v>14775.1169050605</v>
      </c>
      <c r="AH3384" s="140">
        <v>1.0761998398877499</v>
      </c>
      <c r="AI3384" s="44">
        <v>15854.037764312799</v>
      </c>
      <c r="AJ3384" s="45">
        <v>14727.686276447899</v>
      </c>
      <c r="AK3384" s="46">
        <v>1.0727450560612199</v>
      </c>
    </row>
    <row r="3385" spans="1:37" x14ac:dyDescent="0.2">
      <c r="A3385" s="35" t="s">
        <v>3856</v>
      </c>
      <c r="B3385" s="35" t="s">
        <v>9952</v>
      </c>
      <c r="C3385" s="85" t="s">
        <v>968</v>
      </c>
      <c r="D3385" s="85" t="s">
        <v>968</v>
      </c>
      <c r="E3385" s="85" t="s">
        <v>12902</v>
      </c>
      <c r="F3385" s="85" t="s">
        <v>175</v>
      </c>
      <c r="G3385" s="85" t="s">
        <v>175</v>
      </c>
      <c r="H3385" s="840">
        <v>1.1523436389106601</v>
      </c>
      <c r="I3385" s="840">
        <v>1.1599165642759599</v>
      </c>
      <c r="J3385" s="86">
        <v>8161.5833333333303</v>
      </c>
      <c r="K3385" s="44">
        <v>9404.9486376058994</v>
      </c>
      <c r="L3385" s="45">
        <v>8848.8072812698902</v>
      </c>
      <c r="M3385" s="46">
        <v>1.0842022828009099</v>
      </c>
      <c r="N3385" s="139">
        <v>9466.7556990519206</v>
      </c>
      <c r="O3385" s="45">
        <v>8793.1525750574892</v>
      </c>
      <c r="P3385" s="99">
        <v>1.0773831762698201</v>
      </c>
      <c r="Q3385" s="86">
        <v>8146.0472155769103</v>
      </c>
      <c r="R3385" s="44">
        <v>9387.0456911359306</v>
      </c>
      <c r="S3385" s="45">
        <v>8832.4147926021597</v>
      </c>
      <c r="T3385" s="140">
        <v>1.0842577459792699</v>
      </c>
      <c r="U3385" s="44">
        <v>9448.7350987217105</v>
      </c>
      <c r="V3385" s="45">
        <v>8776.7989194987003</v>
      </c>
      <c r="W3385" s="99">
        <v>1.07743040117858</v>
      </c>
      <c r="X3385" s="86">
        <v>8122.1449714585797</v>
      </c>
      <c r="Y3385" s="44">
        <v>9359.5020921704709</v>
      </c>
      <c r="Z3385" s="45">
        <v>8806.9298531833301</v>
      </c>
      <c r="AA3385" s="46">
        <v>1.0843108420412499</v>
      </c>
      <c r="AB3385" s="139">
        <v>9421.0104898454792</v>
      </c>
      <c r="AC3385" s="45">
        <v>8751.4194235243995</v>
      </c>
      <c r="AD3385" s="99">
        <v>1.0774763876140001</v>
      </c>
      <c r="AE3385" s="142">
        <v>8100.9531989281104</v>
      </c>
      <c r="AF3385" s="44">
        <v>9335.0818878977407</v>
      </c>
      <c r="AG3385" s="45">
        <v>8784.2643386252694</v>
      </c>
      <c r="AH3385" s="140">
        <v>1.08434947381101</v>
      </c>
      <c r="AI3385" s="44">
        <v>9396.4298018610207</v>
      </c>
      <c r="AJ3385" s="45">
        <v>8728.8596317074007</v>
      </c>
      <c r="AK3385" s="46">
        <v>1.0775101913762899</v>
      </c>
    </row>
    <row r="3386" spans="1:37" x14ac:dyDescent="0.2">
      <c r="A3386" s="35" t="s">
        <v>3855</v>
      </c>
      <c r="B3386" s="35" t="s">
        <v>9951</v>
      </c>
      <c r="C3386" s="85" t="s">
        <v>968</v>
      </c>
      <c r="D3386" s="85" t="s">
        <v>968</v>
      </c>
      <c r="E3386" s="85" t="s">
        <v>12902</v>
      </c>
      <c r="F3386" s="85" t="s">
        <v>175</v>
      </c>
      <c r="G3386" s="85" t="s">
        <v>175</v>
      </c>
      <c r="H3386" s="840">
        <v>1.1523436389106601</v>
      </c>
      <c r="I3386" s="840">
        <v>1.1599165642759599</v>
      </c>
      <c r="J3386" s="86">
        <v>8520.8333333333303</v>
      </c>
      <c r="K3386" s="44">
        <v>9818.9280898845609</v>
      </c>
      <c r="L3386" s="45">
        <v>9238.3069513661103</v>
      </c>
      <c r="M3386" s="46">
        <v>1.0842022828009099</v>
      </c>
      <c r="N3386" s="139">
        <v>9883.4557247680605</v>
      </c>
      <c r="O3386" s="45">
        <v>9180.2024811324209</v>
      </c>
      <c r="P3386" s="99">
        <v>1.0773831762698201</v>
      </c>
      <c r="Q3386" s="86">
        <v>8499.6850290883795</v>
      </c>
      <c r="R3386" s="44">
        <v>9794.5579760141409</v>
      </c>
      <c r="S3386" s="45">
        <v>9215.8493311731308</v>
      </c>
      <c r="T3386" s="140">
        <v>1.0842577459792699</v>
      </c>
      <c r="U3386" s="44">
        <v>9858.9254563679897</v>
      </c>
      <c r="V3386" s="45">
        <v>9157.8190507822692</v>
      </c>
      <c r="W3386" s="99">
        <v>1.07743040117858</v>
      </c>
      <c r="X3386" s="86">
        <v>8475.3478652861104</v>
      </c>
      <c r="Y3386" s="44">
        <v>9766.5132001174607</v>
      </c>
      <c r="Z3386" s="45">
        <v>9189.9115804008597</v>
      </c>
      <c r="AA3386" s="46">
        <v>1.0843108420412499</v>
      </c>
      <c r="AB3386" s="139">
        <v>9830.6963769462309</v>
      </c>
      <c r="AC3386" s="45">
        <v>9131.9872016605004</v>
      </c>
      <c r="AD3386" s="99">
        <v>1.0774763876140001</v>
      </c>
      <c r="AE3386" s="142">
        <v>8454.4585732079304</v>
      </c>
      <c r="AF3386" s="44">
        <v>9742.4415572698308</v>
      </c>
      <c r="AG3386" s="45">
        <v>9167.5877052149608</v>
      </c>
      <c r="AH3386" s="140">
        <v>1.08434947381101</v>
      </c>
      <c r="AI3386" s="44">
        <v>9806.4665410487596</v>
      </c>
      <c r="AJ3386" s="45">
        <v>9109.7652752001904</v>
      </c>
      <c r="AK3386" s="46">
        <v>1.0775101913762899</v>
      </c>
    </row>
    <row r="3387" spans="1:37" x14ac:dyDescent="0.2">
      <c r="A3387" s="35" t="s">
        <v>3854</v>
      </c>
      <c r="B3387" s="35" t="s">
        <v>9950</v>
      </c>
      <c r="C3387" s="85" t="s">
        <v>968</v>
      </c>
      <c r="D3387" s="85" t="s">
        <v>968</v>
      </c>
      <c r="E3387" s="85" t="s">
        <v>12902</v>
      </c>
      <c r="F3387" s="85" t="s">
        <v>181</v>
      </c>
      <c r="G3387" s="85" t="s">
        <v>181</v>
      </c>
      <c r="H3387" s="840">
        <v>1.1436829819566701</v>
      </c>
      <c r="I3387" s="840">
        <v>1.1547869985166801</v>
      </c>
      <c r="J3387" s="86">
        <v>7562</v>
      </c>
      <c r="K3387" s="44">
        <v>8648.5307095563403</v>
      </c>
      <c r="L3387" s="45">
        <v>8137.1184962142797</v>
      </c>
      <c r="M3387" s="46">
        <v>1.0760537551195799</v>
      </c>
      <c r="N3387" s="139">
        <v>8732.4992827830993</v>
      </c>
      <c r="O3387" s="45">
        <v>8111.1418733222299</v>
      </c>
      <c r="P3387" s="99">
        <v>1.0726186026609701</v>
      </c>
      <c r="Q3387" s="86">
        <v>7571.8422990467197</v>
      </c>
      <c r="R3387" s="44">
        <v>8659.7871794793991</v>
      </c>
      <c r="S3387" s="45">
        <v>8148.1261412252297</v>
      </c>
      <c r="T3387" s="140">
        <v>1.07610880145392</v>
      </c>
      <c r="U3387" s="44">
        <v>8743.8650417577592</v>
      </c>
      <c r="V3387" s="45">
        <v>8122.0549045897496</v>
      </c>
      <c r="W3387" s="99">
        <v>1.0726656187243</v>
      </c>
      <c r="X3387" s="86">
        <v>7580.2820822175499</v>
      </c>
      <c r="Y3387" s="44">
        <v>8669.4396158632808</v>
      </c>
      <c r="Z3387" s="45">
        <v>8157.6077243667396</v>
      </c>
      <c r="AA3387" s="46">
        <v>1.07616149846238</v>
      </c>
      <c r="AB3387" s="139">
        <v>8753.6111936337402</v>
      </c>
      <c r="AC3387" s="45">
        <v>8131.4550183887304</v>
      </c>
      <c r="AD3387" s="99">
        <v>1.07271140179126</v>
      </c>
      <c r="AE3387" s="142">
        <v>7593.8574822252704</v>
      </c>
      <c r="AF3387" s="44">
        <v>8684.96556982537</v>
      </c>
      <c r="AG3387" s="45">
        <v>8172.5082065012302</v>
      </c>
      <c r="AH3387" s="140">
        <v>1.0761998398877499</v>
      </c>
      <c r="AI3387" s="44">
        <v>8769.2878890623197</v>
      </c>
      <c r="AJ3387" s="45">
        <v>8146.2730704906999</v>
      </c>
      <c r="AK3387" s="46">
        <v>1.0727450560612199</v>
      </c>
    </row>
    <row r="3388" spans="1:37" x14ac:dyDescent="0.2">
      <c r="A3388" s="35" t="s">
        <v>3853</v>
      </c>
      <c r="B3388" s="35" t="s">
        <v>13072</v>
      </c>
      <c r="C3388" s="85" t="s">
        <v>968</v>
      </c>
      <c r="D3388" s="85" t="s">
        <v>968</v>
      </c>
      <c r="E3388" s="85" t="s">
        <v>12902</v>
      </c>
      <c r="F3388" s="85" t="s">
        <v>181</v>
      </c>
      <c r="G3388" s="85" t="s">
        <v>181</v>
      </c>
      <c r="H3388" s="840">
        <v>1.1436829819566701</v>
      </c>
      <c r="I3388" s="840">
        <v>1.1547869985166801</v>
      </c>
      <c r="J3388" s="86">
        <v>7461.8333333333303</v>
      </c>
      <c r="K3388" s="44">
        <v>8533.9717975303392</v>
      </c>
      <c r="L3388" s="45">
        <v>8029.3337784098103</v>
      </c>
      <c r="M3388" s="46">
        <v>1.0760537551195799</v>
      </c>
      <c r="N3388" s="139">
        <v>8616.8281184316802</v>
      </c>
      <c r="O3388" s="45">
        <v>8003.7012432890197</v>
      </c>
      <c r="P3388" s="99">
        <v>1.0726186026609701</v>
      </c>
      <c r="Q3388" s="86">
        <v>7465.4224222460198</v>
      </c>
      <c r="R3388" s="44">
        <v>8538.0765774405099</v>
      </c>
      <c r="S3388" s="45">
        <v>8033.6067751503597</v>
      </c>
      <c r="T3388" s="140">
        <v>1.07610880145392</v>
      </c>
      <c r="U3388" s="44">
        <v>8620.9727516445691</v>
      </c>
      <c r="V3388" s="45">
        <v>8007.90196159677</v>
      </c>
      <c r="W3388" s="99">
        <v>1.0726656187243</v>
      </c>
      <c r="X3388" s="86">
        <v>7468.3549791987798</v>
      </c>
      <c r="Y3388" s="44">
        <v>8541.4304929209993</v>
      </c>
      <c r="Z3388" s="45">
        <v>8037.1560854634999</v>
      </c>
      <c r="AA3388" s="46">
        <v>1.07616149846238</v>
      </c>
      <c r="AB3388" s="139">
        <v>8624.3592302860197</v>
      </c>
      <c r="AC3388" s="45">
        <v>8011.3895388110304</v>
      </c>
      <c r="AD3388" s="99">
        <v>1.07271140179126</v>
      </c>
      <c r="AE3388" s="142">
        <v>7477.5035137928598</v>
      </c>
      <c r="AF3388" s="44">
        <v>8551.8935162460893</v>
      </c>
      <c r="AG3388" s="45">
        <v>8047.2880843039602</v>
      </c>
      <c r="AH3388" s="140">
        <v>1.0761998398877499</v>
      </c>
      <c r="AI3388" s="44">
        <v>8634.9238390907394</v>
      </c>
      <c r="AJ3388" s="45">
        <v>8021.45492610172</v>
      </c>
      <c r="AK3388" s="46">
        <v>1.0727450560612199</v>
      </c>
    </row>
    <row r="3389" spans="1:37" x14ac:dyDescent="0.2">
      <c r="A3389" s="35" t="s">
        <v>3852</v>
      </c>
      <c r="B3389" s="35" t="s">
        <v>9949</v>
      </c>
      <c r="C3389" s="85" t="s">
        <v>968</v>
      </c>
      <c r="D3389" s="85" t="s">
        <v>968</v>
      </c>
      <c r="E3389" s="85" t="s">
        <v>12902</v>
      </c>
      <c r="F3389" s="85" t="s">
        <v>181</v>
      </c>
      <c r="G3389" s="85" t="s">
        <v>181</v>
      </c>
      <c r="H3389" s="840">
        <v>1.1436829819566701</v>
      </c>
      <c r="I3389" s="840">
        <v>1.1547869985166801</v>
      </c>
      <c r="J3389" s="86">
        <v>5201.25</v>
      </c>
      <c r="K3389" s="44">
        <v>5948.5811099021303</v>
      </c>
      <c r="L3389" s="45">
        <v>5596.8245938157297</v>
      </c>
      <c r="M3389" s="46">
        <v>1.0760537551195799</v>
      </c>
      <c r="N3389" s="139">
        <v>6006.3358760348601</v>
      </c>
      <c r="O3389" s="45">
        <v>5578.9575070903502</v>
      </c>
      <c r="P3389" s="99">
        <v>1.0726186026609701</v>
      </c>
      <c r="Q3389" s="86">
        <v>5203.4893660475</v>
      </c>
      <c r="R3389" s="44">
        <v>5951.1422347410298</v>
      </c>
      <c r="S3389" s="45">
        <v>5599.5207050755698</v>
      </c>
      <c r="T3389" s="140">
        <v>1.07610880145392</v>
      </c>
      <c r="U3389" s="44">
        <v>6008.9218668314297</v>
      </c>
      <c r="V3389" s="45">
        <v>5581.6041403566396</v>
      </c>
      <c r="W3389" s="99">
        <v>1.0726656187243</v>
      </c>
      <c r="X3389" s="86">
        <v>5206.0207317560698</v>
      </c>
      <c r="Y3389" s="44">
        <v>5954.0373146230304</v>
      </c>
      <c r="Z3389" s="45">
        <v>5602.5190717128098</v>
      </c>
      <c r="AA3389" s="46">
        <v>1.07616149846238</v>
      </c>
      <c r="AB3389" s="139">
        <v>6011.8450550401803</v>
      </c>
      <c r="AC3389" s="45">
        <v>5584.5577969163996</v>
      </c>
      <c r="AD3389" s="99">
        <v>1.07271140179126</v>
      </c>
      <c r="AE3389" s="142">
        <v>5214.99928189197</v>
      </c>
      <c r="AF3389" s="44">
        <v>5964.3059296161</v>
      </c>
      <c r="AG3389" s="45">
        <v>5612.3813921868696</v>
      </c>
      <c r="AH3389" s="140">
        <v>1.0761998398877499</v>
      </c>
      <c r="AI3389" s="44">
        <v>6022.21336800264</v>
      </c>
      <c r="AJ3389" s="45">
        <v>5594.36469701244</v>
      </c>
      <c r="AK3389" s="46">
        <v>1.0727450560612199</v>
      </c>
    </row>
    <row r="3390" spans="1:37" x14ac:dyDescent="0.2">
      <c r="A3390" s="35" t="s">
        <v>3851</v>
      </c>
      <c r="B3390" s="35" t="s">
        <v>9948</v>
      </c>
      <c r="C3390" s="85" t="s">
        <v>968</v>
      </c>
      <c r="D3390" s="85" t="s">
        <v>968</v>
      </c>
      <c r="E3390" s="85" t="s">
        <v>12902</v>
      </c>
      <c r="F3390" s="85" t="s">
        <v>181</v>
      </c>
      <c r="G3390" s="85" t="s">
        <v>181</v>
      </c>
      <c r="H3390" s="840">
        <v>1.1436829819566701</v>
      </c>
      <c r="I3390" s="840">
        <v>1.1547869985166801</v>
      </c>
      <c r="J3390" s="86">
        <v>3700.9166666666702</v>
      </c>
      <c r="K3390" s="44">
        <v>4232.6754093064701</v>
      </c>
      <c r="L3390" s="45">
        <v>3982.3852765513202</v>
      </c>
      <c r="M3390" s="46">
        <v>1.0760537551195799</v>
      </c>
      <c r="N3390" s="139">
        <v>4273.7704492603398</v>
      </c>
      <c r="O3390" s="45">
        <v>3969.6720635646798</v>
      </c>
      <c r="P3390" s="99">
        <v>1.0726186026609701</v>
      </c>
      <c r="Q3390" s="86">
        <v>3701.8564354180699</v>
      </c>
      <c r="R3390" s="44">
        <v>4233.7502068344202</v>
      </c>
      <c r="S3390" s="45">
        <v>3983.6002918722002</v>
      </c>
      <c r="T3390" s="140">
        <v>1.07610880145392</v>
      </c>
      <c r="U3390" s="44">
        <v>4274.8556819960704</v>
      </c>
      <c r="V3390" s="45">
        <v>3970.8541237262398</v>
      </c>
      <c r="W3390" s="99">
        <v>1.0726656187243</v>
      </c>
      <c r="X3390" s="86">
        <v>3702.2177600032001</v>
      </c>
      <c r="Y3390" s="44">
        <v>4234.1634476134004</v>
      </c>
      <c r="Z3390" s="45">
        <v>3984.1842122390699</v>
      </c>
      <c r="AA3390" s="46">
        <v>1.07616149846238</v>
      </c>
      <c r="AB3390" s="139">
        <v>4275.2729349292204</v>
      </c>
      <c r="AC3390" s="45">
        <v>3971.4112030695201</v>
      </c>
      <c r="AD3390" s="99">
        <v>1.07271140179126</v>
      </c>
      <c r="AE3390" s="142">
        <v>3708.6902785506099</v>
      </c>
      <c r="AF3390" s="44">
        <v>4241.5659569264699</v>
      </c>
      <c r="AG3390" s="45">
        <v>3991.2918839694198</v>
      </c>
      <c r="AH3390" s="140">
        <v>1.0761998398877499</v>
      </c>
      <c r="AI3390" s="44">
        <v>4282.74731519543</v>
      </c>
      <c r="AJ3390" s="45">
        <v>3978.4791607774901</v>
      </c>
      <c r="AK3390" s="46">
        <v>1.0727450560612199</v>
      </c>
    </row>
    <row r="3391" spans="1:37" x14ac:dyDescent="0.2">
      <c r="A3391" s="35" t="s">
        <v>3850</v>
      </c>
      <c r="B3391" s="35" t="s">
        <v>13073</v>
      </c>
      <c r="C3391" s="85" t="s">
        <v>968</v>
      </c>
      <c r="D3391" s="85" t="s">
        <v>968</v>
      </c>
      <c r="E3391" s="85" t="s">
        <v>12902</v>
      </c>
      <c r="F3391" s="85" t="s">
        <v>175</v>
      </c>
      <c r="G3391" s="85" t="s">
        <v>175</v>
      </c>
      <c r="H3391" s="840">
        <v>1.1523436389106601</v>
      </c>
      <c r="I3391" s="840">
        <v>1.1599165642759599</v>
      </c>
      <c r="J3391" s="86">
        <v>11773</v>
      </c>
      <c r="K3391" s="44">
        <v>13566.5416608952</v>
      </c>
      <c r="L3391" s="45">
        <v>12764.3134754152</v>
      </c>
      <c r="M3391" s="46">
        <v>1.0842022828009099</v>
      </c>
      <c r="N3391" s="139">
        <v>13655.697711220901</v>
      </c>
      <c r="O3391" s="45">
        <v>12684.032134224601</v>
      </c>
      <c r="P3391" s="99">
        <v>1.0773831762698201</v>
      </c>
      <c r="Q3391" s="86">
        <v>11752.712679414</v>
      </c>
      <c r="R3391" s="44">
        <v>13543.1636960673</v>
      </c>
      <c r="S3391" s="45">
        <v>12742.9697589234</v>
      </c>
      <c r="T3391" s="140">
        <v>1.0842577459792699</v>
      </c>
      <c r="U3391" s="44">
        <v>13632.166112028401</v>
      </c>
      <c r="V3391" s="45">
        <v>12662.7299371176</v>
      </c>
      <c r="W3391" s="99">
        <v>1.07743040117858</v>
      </c>
      <c r="X3391" s="86">
        <v>11727.5921954562</v>
      </c>
      <c r="Y3391" s="44">
        <v>13514.2162661722</v>
      </c>
      <c r="Z3391" s="45">
        <v>12716.3553685714</v>
      </c>
      <c r="AA3391" s="46">
        <v>1.0843108420412499</v>
      </c>
      <c r="AB3391" s="139">
        <v>13603.028446583099</v>
      </c>
      <c r="AC3391" s="45">
        <v>12636.2036741703</v>
      </c>
      <c r="AD3391" s="99">
        <v>1.0774763876140001</v>
      </c>
      <c r="AE3391" s="142">
        <v>11712.0159728985</v>
      </c>
      <c r="AF3391" s="44">
        <v>13496.2671051896</v>
      </c>
      <c r="AG3391" s="45">
        <v>12699.9183574786</v>
      </c>
      <c r="AH3391" s="140">
        <v>1.08434947381101</v>
      </c>
      <c r="AI3391" s="44">
        <v>13584.9613280296</v>
      </c>
      <c r="AJ3391" s="45">
        <v>12619.8165723601</v>
      </c>
      <c r="AK3391" s="46">
        <v>1.0775101913762899</v>
      </c>
    </row>
    <row r="3392" spans="1:37" x14ac:dyDescent="0.2">
      <c r="A3392" s="35" t="s">
        <v>3849</v>
      </c>
      <c r="B3392" s="35" t="s">
        <v>13074</v>
      </c>
      <c r="C3392" s="85" t="s">
        <v>968</v>
      </c>
      <c r="D3392" s="85" t="s">
        <v>968</v>
      </c>
      <c r="E3392" s="85" t="s">
        <v>12902</v>
      </c>
      <c r="F3392" s="85" t="s">
        <v>175</v>
      </c>
      <c r="G3392" s="85" t="s">
        <v>175</v>
      </c>
      <c r="H3392" s="840">
        <v>1.1523436389106601</v>
      </c>
      <c r="I3392" s="840">
        <v>1.1599165642759599</v>
      </c>
      <c r="J3392" s="86">
        <v>3770</v>
      </c>
      <c r="K3392" s="44">
        <v>4344.3355186931803</v>
      </c>
      <c r="L3392" s="45">
        <v>4087.4426061594399</v>
      </c>
      <c r="M3392" s="46">
        <v>1.0842022828009099</v>
      </c>
      <c r="N3392" s="139">
        <v>4372.8854473203601</v>
      </c>
      <c r="O3392" s="45">
        <v>4061.7345745372199</v>
      </c>
      <c r="P3392" s="99">
        <v>1.0773831762698201</v>
      </c>
      <c r="Q3392" s="86">
        <v>3755.9372557597299</v>
      </c>
      <c r="R3392" s="44">
        <v>4328.1304048222801</v>
      </c>
      <c r="S3392" s="45">
        <v>4072.4040629696201</v>
      </c>
      <c r="T3392" s="140">
        <v>1.0842577459792699</v>
      </c>
      <c r="U3392" s="44">
        <v>4356.5738373369004</v>
      </c>
      <c r="V3392" s="45">
        <v>4046.7609842747902</v>
      </c>
      <c r="W3392" s="99">
        <v>1.07743040117858</v>
      </c>
      <c r="X3392" s="86">
        <v>3739.5829015784998</v>
      </c>
      <c r="Y3392" s="44">
        <v>4309.2845688130401</v>
      </c>
      <c r="Z3392" s="45">
        <v>4054.87028489363</v>
      </c>
      <c r="AA3392" s="46">
        <v>1.0843108420412499</v>
      </c>
      <c r="AB3392" s="139">
        <v>4337.6041510240502</v>
      </c>
      <c r="AC3392" s="45">
        <v>4029.3122759758799</v>
      </c>
      <c r="AD3392" s="99">
        <v>1.0774763876140001</v>
      </c>
      <c r="AE3392" s="142">
        <v>3726.4295031961701</v>
      </c>
      <c r="AF3392" s="44">
        <v>4294.12733385711</v>
      </c>
      <c r="AG3392" s="45">
        <v>4040.7518709845699</v>
      </c>
      <c r="AH3392" s="140">
        <v>1.08434947381101</v>
      </c>
      <c r="AI3392" s="44">
        <v>4322.3473063638703</v>
      </c>
      <c r="AJ3392" s="45">
        <v>4015.2657671391598</v>
      </c>
      <c r="AK3392" s="46">
        <v>1.0775101913762899</v>
      </c>
    </row>
    <row r="3393" spans="1:37" x14ac:dyDescent="0.2">
      <c r="A3393" s="35" t="s">
        <v>3848</v>
      </c>
      <c r="B3393" s="35" t="s">
        <v>9947</v>
      </c>
      <c r="C3393" s="85" t="s">
        <v>968</v>
      </c>
      <c r="D3393" s="85" t="s">
        <v>968</v>
      </c>
      <c r="E3393" s="85" t="s">
        <v>12902</v>
      </c>
      <c r="F3393" s="85" t="s">
        <v>175</v>
      </c>
      <c r="G3393" s="85" t="s">
        <v>175</v>
      </c>
      <c r="H3393" s="840">
        <v>1.1523436389106601</v>
      </c>
      <c r="I3393" s="840">
        <v>1.1599165642759599</v>
      </c>
      <c r="J3393" s="86">
        <v>5109.9166666666697</v>
      </c>
      <c r="K3393" s="44">
        <v>5888.3799661968796</v>
      </c>
      <c r="L3393" s="45">
        <v>5540.1833149224303</v>
      </c>
      <c r="M3393" s="46">
        <v>1.0842022828009099</v>
      </c>
      <c r="N3393" s="139">
        <v>5927.0769837364596</v>
      </c>
      <c r="O3393" s="45">
        <v>5505.3382488074203</v>
      </c>
      <c r="P3393" s="99">
        <v>1.0773831762698201</v>
      </c>
      <c r="Q3393" s="86">
        <v>5106.1325987336404</v>
      </c>
      <c r="R3393" s="44">
        <v>5884.0194195850499</v>
      </c>
      <c r="S3393" s="45">
        <v>5536.3638221742203</v>
      </c>
      <c r="T3393" s="140">
        <v>1.0842577459792699</v>
      </c>
      <c r="U3393" s="44">
        <v>5922.6877806605899</v>
      </c>
      <c r="V3393" s="45">
        <v>5501.5024943246199</v>
      </c>
      <c r="W3393" s="99">
        <v>1.07743040117858</v>
      </c>
      <c r="X3393" s="86">
        <v>5098.5292030857499</v>
      </c>
      <c r="Y3393" s="44">
        <v>5875.2576949760896</v>
      </c>
      <c r="Z3393" s="45">
        <v>5528.3904933698004</v>
      </c>
      <c r="AA3393" s="46">
        <v>1.0843108420412499</v>
      </c>
      <c r="AB3393" s="139">
        <v>5913.8684761038703</v>
      </c>
      <c r="AC3393" s="45">
        <v>5493.54482788532</v>
      </c>
      <c r="AD3393" s="99">
        <v>1.0774763876140001</v>
      </c>
      <c r="AE3393" s="142">
        <v>5095.1907180611097</v>
      </c>
      <c r="AF3393" s="44">
        <v>5871.4106129943502</v>
      </c>
      <c r="AG3393" s="45">
        <v>5524.9673740962899</v>
      </c>
      <c r="AH3393" s="140">
        <v>1.08434947381101</v>
      </c>
      <c r="AI3393" s="44">
        <v>5909.9961120241996</v>
      </c>
      <c r="AJ3393" s="45">
        <v>5490.11992571673</v>
      </c>
      <c r="AK3393" s="46">
        <v>1.0775101913762899</v>
      </c>
    </row>
    <row r="3394" spans="1:37" x14ac:dyDescent="0.2">
      <c r="A3394" s="35" t="s">
        <v>3847</v>
      </c>
      <c r="B3394" s="35" t="s">
        <v>9946</v>
      </c>
      <c r="C3394" s="85" t="s">
        <v>968</v>
      </c>
      <c r="D3394" s="85" t="s">
        <v>968</v>
      </c>
      <c r="E3394" s="85" t="s">
        <v>12902</v>
      </c>
      <c r="F3394" s="85" t="s">
        <v>175</v>
      </c>
      <c r="G3394" s="85" t="s">
        <v>175</v>
      </c>
      <c r="H3394" s="840">
        <v>1.1523436389106601</v>
      </c>
      <c r="I3394" s="840">
        <v>1.1599165642759599</v>
      </c>
      <c r="J3394" s="86">
        <v>7667.0833333333303</v>
      </c>
      <c r="K3394" s="44">
        <v>8835.1147081645795</v>
      </c>
      <c r="L3394" s="45">
        <v>8312.6692524248301</v>
      </c>
      <c r="M3394" s="46">
        <v>1.0842022828009099</v>
      </c>
      <c r="N3394" s="139">
        <v>8893.1769580174605</v>
      </c>
      <c r="O3394" s="45">
        <v>8260.3865943920591</v>
      </c>
      <c r="P3394" s="99">
        <v>1.0773831762698201</v>
      </c>
      <c r="Q3394" s="86">
        <v>7649.0586410363403</v>
      </c>
      <c r="R3394" s="44">
        <v>8814.3440686528302</v>
      </c>
      <c r="S3394" s="45">
        <v>8293.5510809933494</v>
      </c>
      <c r="T3394" s="140">
        <v>1.0842577459792699</v>
      </c>
      <c r="U3394" s="44">
        <v>8872.2698188562008</v>
      </c>
      <c r="V3394" s="45">
        <v>8241.3283202502807</v>
      </c>
      <c r="W3394" s="99">
        <v>1.07743040117858</v>
      </c>
      <c r="X3394" s="86">
        <v>7623.3639969777896</v>
      </c>
      <c r="Y3394" s="44">
        <v>8784.7350090178697</v>
      </c>
      <c r="Z3394" s="45">
        <v>8266.0962347499008</v>
      </c>
      <c r="AA3394" s="46">
        <v>1.0843108420412499</v>
      </c>
      <c r="AB3394" s="139">
        <v>8842.4661755995094</v>
      </c>
      <c r="AC3394" s="45">
        <v>8213.9947009302505</v>
      </c>
      <c r="AD3394" s="99">
        <v>1.0774763876140001</v>
      </c>
      <c r="AE3394" s="142">
        <v>7600.83763488574</v>
      </c>
      <c r="AF3394" s="44">
        <v>8758.7768989533106</v>
      </c>
      <c r="AG3394" s="45">
        <v>8241.9642899112405</v>
      </c>
      <c r="AH3394" s="140">
        <v>1.08434947381101</v>
      </c>
      <c r="AI3394" s="44">
        <v>8816.3374750760595</v>
      </c>
      <c r="AJ3394" s="45">
        <v>8189.9800145858399</v>
      </c>
      <c r="AK3394" s="46">
        <v>1.0775101913762899</v>
      </c>
    </row>
    <row r="3395" spans="1:37" x14ac:dyDescent="0.2">
      <c r="A3395" s="35" t="s">
        <v>3846</v>
      </c>
      <c r="B3395" s="35" t="s">
        <v>9945</v>
      </c>
      <c r="C3395" s="85" t="s">
        <v>968</v>
      </c>
      <c r="D3395" s="85" t="s">
        <v>968</v>
      </c>
      <c r="E3395" s="85" t="s">
        <v>12902</v>
      </c>
      <c r="F3395" s="85" t="s">
        <v>181</v>
      </c>
      <c r="G3395" s="85" t="s">
        <v>181</v>
      </c>
      <c r="H3395" s="840">
        <v>1.1436829819566701</v>
      </c>
      <c r="I3395" s="840">
        <v>1.1547869985166801</v>
      </c>
      <c r="J3395" s="86">
        <v>27187.166666666701</v>
      </c>
      <c r="K3395" s="44">
        <v>31093.4998442863</v>
      </c>
      <c r="L3395" s="45">
        <v>29254.852782728602</v>
      </c>
      <c r="M3395" s="46">
        <v>1.0760537551195799</v>
      </c>
      <c r="N3395" s="139">
        <v>31395.3865931726</v>
      </c>
      <c r="O3395" s="45">
        <v>29161.460720310799</v>
      </c>
      <c r="P3395" s="99">
        <v>1.0726186026609701</v>
      </c>
      <c r="Q3395" s="86">
        <v>27122.2534103863</v>
      </c>
      <c r="R3395" s="44">
        <v>31019.259657775001</v>
      </c>
      <c r="S3395" s="45">
        <v>29186.495610180202</v>
      </c>
      <c r="T3395" s="140">
        <v>1.07610880145392</v>
      </c>
      <c r="U3395" s="44">
        <v>31320.425608788599</v>
      </c>
      <c r="V3395" s="45">
        <v>29093.108735649199</v>
      </c>
      <c r="W3395" s="99">
        <v>1.0726656187243</v>
      </c>
      <c r="X3395" s="86">
        <v>27062.4007196409</v>
      </c>
      <c r="Y3395" s="44">
        <v>30950.807153945199</v>
      </c>
      <c r="Z3395" s="45">
        <v>29123.513710438099</v>
      </c>
      <c r="AA3395" s="46">
        <v>1.07616149846238</v>
      </c>
      <c r="AB3395" s="139">
        <v>31251.3084996896</v>
      </c>
      <c r="AC3395" s="45">
        <v>29030.1458118027</v>
      </c>
      <c r="AD3395" s="99">
        <v>1.07271140179126</v>
      </c>
      <c r="AE3395" s="142">
        <v>27035.637983267101</v>
      </c>
      <c r="AF3395" s="44">
        <v>30920.1990678039</v>
      </c>
      <c r="AG3395" s="45">
        <v>29095.749268855201</v>
      </c>
      <c r="AH3395" s="140">
        <v>1.0761998398877499</v>
      </c>
      <c r="AI3395" s="44">
        <v>31220.4032396804</v>
      </c>
      <c r="AJ3395" s="45">
        <v>29002.346984010801</v>
      </c>
      <c r="AK3395" s="46">
        <v>1.0727450560612199</v>
      </c>
    </row>
    <row r="3396" spans="1:37" x14ac:dyDescent="0.2">
      <c r="A3396" s="35" t="s">
        <v>3845</v>
      </c>
      <c r="B3396" s="35" t="s">
        <v>9944</v>
      </c>
      <c r="C3396" s="85" t="s">
        <v>968</v>
      </c>
      <c r="D3396" s="85" t="s">
        <v>968</v>
      </c>
      <c r="E3396" s="85" t="s">
        <v>12902</v>
      </c>
      <c r="F3396" s="85" t="s">
        <v>181</v>
      </c>
      <c r="G3396" s="85" t="s">
        <v>181</v>
      </c>
      <c r="H3396" s="840">
        <v>1.1436829819566701</v>
      </c>
      <c r="I3396" s="840">
        <v>1.1547869985166801</v>
      </c>
      <c r="J3396" s="86">
        <v>8814.8333333333303</v>
      </c>
      <c r="K3396" s="44">
        <v>10081.3748721177</v>
      </c>
      <c r="L3396" s="45">
        <v>9485.2345090866002</v>
      </c>
      <c r="M3396" s="46">
        <v>1.0760537551195799</v>
      </c>
      <c r="N3396" s="139">
        <v>10179.254927424699</v>
      </c>
      <c r="O3396" s="45">
        <v>9454.9542126893102</v>
      </c>
      <c r="P3396" s="99">
        <v>1.0726186026609701</v>
      </c>
      <c r="Q3396" s="86">
        <v>8819.9212472976906</v>
      </c>
      <c r="R3396" s="44">
        <v>10087.193832732401</v>
      </c>
      <c r="S3396" s="45">
        <v>9491.1948823474504</v>
      </c>
      <c r="T3396" s="140">
        <v>1.07610880145392</v>
      </c>
      <c r="U3396" s="44">
        <v>10185.1303843203</v>
      </c>
      <c r="V3396" s="45">
        <v>9460.8262818321491</v>
      </c>
      <c r="W3396" s="99">
        <v>1.0726656187243</v>
      </c>
      <c r="X3396" s="86">
        <v>8826.8840520730791</v>
      </c>
      <c r="Y3396" s="44">
        <v>10095.1570740607</v>
      </c>
      <c r="Z3396" s="45">
        <v>9499.1527682326196</v>
      </c>
      <c r="AA3396" s="46">
        <v>1.07616149846238</v>
      </c>
      <c r="AB3396" s="139">
        <v>10193.170940748199</v>
      </c>
      <c r="AC3396" s="45">
        <v>9468.6991649482006</v>
      </c>
      <c r="AD3396" s="99">
        <v>1.07271140179126</v>
      </c>
      <c r="AE3396" s="142">
        <v>8840.9613062757307</v>
      </c>
      <c r="AF3396" s="44">
        <v>10111.256990125001</v>
      </c>
      <c r="AG3396" s="45">
        <v>9514.6411422677302</v>
      </c>
      <c r="AH3396" s="140">
        <v>1.0761998398877499</v>
      </c>
      <c r="AI3396" s="44">
        <v>10209.427170876201</v>
      </c>
      <c r="AJ3396" s="45">
        <v>9484.0975321358692</v>
      </c>
      <c r="AK3396" s="46">
        <v>1.0727450560612199</v>
      </c>
    </row>
    <row r="3397" spans="1:37" x14ac:dyDescent="0.2">
      <c r="A3397" s="35" t="s">
        <v>3844</v>
      </c>
      <c r="B3397" s="35" t="s">
        <v>9943</v>
      </c>
      <c r="C3397" s="85" t="s">
        <v>968</v>
      </c>
      <c r="D3397" s="85" t="s">
        <v>968</v>
      </c>
      <c r="E3397" s="85" t="s">
        <v>12902</v>
      </c>
      <c r="F3397" s="85" t="s">
        <v>181</v>
      </c>
      <c r="G3397" s="85" t="s">
        <v>181</v>
      </c>
      <c r="H3397" s="840">
        <v>1.1436829819566701</v>
      </c>
      <c r="I3397" s="840">
        <v>1.1547869985166801</v>
      </c>
      <c r="J3397" s="86">
        <v>5349.5833333333303</v>
      </c>
      <c r="K3397" s="44">
        <v>6118.2274188923702</v>
      </c>
      <c r="L3397" s="45">
        <v>5756.4392341584698</v>
      </c>
      <c r="M3397" s="46">
        <v>1.0760537551195799</v>
      </c>
      <c r="N3397" s="139">
        <v>6177.6292808148301</v>
      </c>
      <c r="O3397" s="45">
        <v>5738.0625998183896</v>
      </c>
      <c r="P3397" s="99">
        <v>1.0726186026609701</v>
      </c>
      <c r="Q3397" s="86">
        <v>5354.1237971064802</v>
      </c>
      <c r="R3397" s="44">
        <v>6123.4202700399101</v>
      </c>
      <c r="S3397" s="45">
        <v>5761.6197421401503</v>
      </c>
      <c r="T3397" s="140">
        <v>1.07610880145392</v>
      </c>
      <c r="U3397" s="44">
        <v>6182.8725493473003</v>
      </c>
      <c r="V3397" s="45">
        <v>5743.1845155497103</v>
      </c>
      <c r="W3397" s="99">
        <v>1.0726656187243</v>
      </c>
      <c r="X3397" s="86">
        <v>5357.9460781006701</v>
      </c>
      <c r="Y3397" s="44">
        <v>6127.79174776522</v>
      </c>
      <c r="Z3397" s="45">
        <v>5766.0152800894302</v>
      </c>
      <c r="AA3397" s="46">
        <v>1.07616149846238</v>
      </c>
      <c r="AB3397" s="139">
        <v>6187.28646974407</v>
      </c>
      <c r="AC3397" s="45">
        <v>5747.5298481613399</v>
      </c>
      <c r="AD3397" s="99">
        <v>1.07271140179126</v>
      </c>
      <c r="AE3397" s="142">
        <v>5363.7611621076003</v>
      </c>
      <c r="AF3397" s="44">
        <v>6134.4423603825999</v>
      </c>
      <c r="AG3397" s="45">
        <v>5772.4789038563404</v>
      </c>
      <c r="AH3397" s="140">
        <v>1.0761998398877499</v>
      </c>
      <c r="AI3397" s="44">
        <v>6194.0016531505598</v>
      </c>
      <c r="AJ3397" s="45">
        <v>5753.9482685441399</v>
      </c>
      <c r="AK3397" s="46">
        <v>1.0727450560612199</v>
      </c>
    </row>
    <row r="3398" spans="1:37" x14ac:dyDescent="0.2">
      <c r="A3398" s="35" t="s">
        <v>3843</v>
      </c>
      <c r="B3398" s="35" t="s">
        <v>9942</v>
      </c>
      <c r="C3398" s="85" t="s">
        <v>968</v>
      </c>
      <c r="D3398" s="85" t="s">
        <v>968</v>
      </c>
      <c r="E3398" s="85" t="s">
        <v>12902</v>
      </c>
      <c r="F3398" s="85" t="s">
        <v>181</v>
      </c>
      <c r="G3398" s="85" t="s">
        <v>181</v>
      </c>
      <c r="H3398" s="840">
        <v>1.1436829819566701</v>
      </c>
      <c r="I3398" s="840">
        <v>1.1547869985166801</v>
      </c>
      <c r="J3398" s="86">
        <v>11029.333333333299</v>
      </c>
      <c r="K3398" s="44">
        <v>12614.060835660801</v>
      </c>
      <c r="L3398" s="45">
        <v>11868.155549798899</v>
      </c>
      <c r="M3398" s="46">
        <v>1.0760537551195799</v>
      </c>
      <c r="N3398" s="139">
        <v>12736.530735639901</v>
      </c>
      <c r="O3398" s="45">
        <v>11830.268108282</v>
      </c>
      <c r="P3398" s="99">
        <v>1.0726186026609701</v>
      </c>
      <c r="Q3398" s="86">
        <v>11019.1352172431</v>
      </c>
      <c r="R3398" s="44">
        <v>12602.397423840301</v>
      </c>
      <c r="S3398" s="45">
        <v>11857.788391686099</v>
      </c>
      <c r="T3398" s="140">
        <v>1.07610880145392</v>
      </c>
      <c r="U3398" s="44">
        <v>12724.7540837695</v>
      </c>
      <c r="V3398" s="45">
        <v>11819.8474956107</v>
      </c>
      <c r="W3398" s="99">
        <v>1.0726656187243</v>
      </c>
      <c r="X3398" s="86">
        <v>11011.061554944499</v>
      </c>
      <c r="Y3398" s="44">
        <v>12593.1637136674</v>
      </c>
      <c r="Z3398" s="45">
        <v>11849.680502630599</v>
      </c>
      <c r="AA3398" s="46">
        <v>1.07616149846238</v>
      </c>
      <c r="AB3398" s="139">
        <v>12715.4307235167</v>
      </c>
      <c r="AC3398" s="45">
        <v>11811.691275814301</v>
      </c>
      <c r="AD3398" s="99">
        <v>1.07271140179126</v>
      </c>
      <c r="AE3398" s="142">
        <v>11011.1630046216</v>
      </c>
      <c r="AF3398" s="44">
        <v>12593.279739936601</v>
      </c>
      <c r="AG3398" s="45">
        <v>11850.2118625517</v>
      </c>
      <c r="AH3398" s="140">
        <v>1.0761998398877499</v>
      </c>
      <c r="AI3398" s="44">
        <v>12715.5478762848</v>
      </c>
      <c r="AJ3398" s="45">
        <v>11812.170674692101</v>
      </c>
      <c r="AK3398" s="46">
        <v>1.0727450560612199</v>
      </c>
    </row>
    <row r="3399" spans="1:37" x14ac:dyDescent="0.2">
      <c r="A3399" s="35" t="s">
        <v>3842</v>
      </c>
      <c r="B3399" s="35" t="s">
        <v>9941</v>
      </c>
      <c r="C3399" s="85" t="s">
        <v>968</v>
      </c>
      <c r="D3399" s="85" t="s">
        <v>968</v>
      </c>
      <c r="E3399" s="85" t="s">
        <v>12902</v>
      </c>
      <c r="F3399" s="85" t="s">
        <v>175</v>
      </c>
      <c r="G3399" s="85" t="s">
        <v>175</v>
      </c>
      <c r="H3399" s="840">
        <v>1.1523436389106601</v>
      </c>
      <c r="I3399" s="840">
        <v>1.1599165642759599</v>
      </c>
      <c r="J3399" s="86">
        <v>8680.5833333333303</v>
      </c>
      <c r="K3399" s="44">
        <v>10003.0149862005</v>
      </c>
      <c r="L3399" s="45">
        <v>9411.5082660435601</v>
      </c>
      <c r="M3399" s="46">
        <v>1.0842022828009099</v>
      </c>
      <c r="N3399" s="139">
        <v>10068.7523959111</v>
      </c>
      <c r="O3399" s="45">
        <v>9352.3144435415197</v>
      </c>
      <c r="P3399" s="99">
        <v>1.0773831762698201</v>
      </c>
      <c r="Q3399" s="86">
        <v>8674.7708258984603</v>
      </c>
      <c r="R3399" s="44">
        <v>9996.3169802318407</v>
      </c>
      <c r="S3399" s="45">
        <v>9405.6874625754208</v>
      </c>
      <c r="T3399" s="140">
        <v>1.0842577459792699</v>
      </c>
      <c r="U3399" s="44">
        <v>10062.0103722575</v>
      </c>
      <c r="V3399" s="45">
        <v>9346.4618110800402</v>
      </c>
      <c r="W3399" s="99">
        <v>1.07743040117858</v>
      </c>
      <c r="X3399" s="86">
        <v>8659.1440166117409</v>
      </c>
      <c r="Y3399" s="44">
        <v>9978.3095259538095</v>
      </c>
      <c r="Z3399" s="45">
        <v>9389.2037400086901</v>
      </c>
      <c r="AA3399" s="46">
        <v>1.0843108420412499</v>
      </c>
      <c r="AB3399" s="139">
        <v>10043.884577319001</v>
      </c>
      <c r="AC3399" s="45">
        <v>9330.0232148481991</v>
      </c>
      <c r="AD3399" s="99">
        <v>1.0774763876140001</v>
      </c>
      <c r="AE3399" s="142">
        <v>8650.7726351666006</v>
      </c>
      <c r="AF3399" s="44">
        <v>9968.6628177966195</v>
      </c>
      <c r="AG3399" s="45">
        <v>9380.4607550015498</v>
      </c>
      <c r="AH3399" s="140">
        <v>1.08434947381101</v>
      </c>
      <c r="AI3399" s="44">
        <v>10034.174473314901</v>
      </c>
      <c r="AJ3399" s="45">
        <v>9321.2956776711508</v>
      </c>
      <c r="AK3399" s="46">
        <v>1.0775101913762899</v>
      </c>
    </row>
    <row r="3400" spans="1:37" x14ac:dyDescent="0.2">
      <c r="A3400" s="35" t="s">
        <v>3841</v>
      </c>
      <c r="B3400" s="35" t="s">
        <v>9940</v>
      </c>
      <c r="C3400" s="85" t="s">
        <v>968</v>
      </c>
      <c r="D3400" s="85" t="s">
        <v>968</v>
      </c>
      <c r="E3400" s="85" t="s">
        <v>12902</v>
      </c>
      <c r="F3400" s="85" t="s">
        <v>175</v>
      </c>
      <c r="G3400" s="85" t="s">
        <v>175</v>
      </c>
      <c r="H3400" s="840">
        <v>1.1523436389106601</v>
      </c>
      <c r="I3400" s="840">
        <v>1.1599165642759599</v>
      </c>
      <c r="J3400" s="86">
        <v>5053.9166666666697</v>
      </c>
      <c r="K3400" s="44">
        <v>5823.8487224178798</v>
      </c>
      <c r="L3400" s="45">
        <v>5479.4679870855798</v>
      </c>
      <c r="M3400" s="46">
        <v>1.0842022828009099</v>
      </c>
      <c r="N3400" s="139">
        <v>5862.1216561370002</v>
      </c>
      <c r="O3400" s="45">
        <v>5445.0047909363102</v>
      </c>
      <c r="P3400" s="99">
        <v>1.0773831762698201</v>
      </c>
      <c r="Q3400" s="86">
        <v>5049.6023273361498</v>
      </c>
      <c r="R3400" s="44">
        <v>5818.8771209342704</v>
      </c>
      <c r="S3400" s="45">
        <v>5475.0704375291898</v>
      </c>
      <c r="T3400" s="140">
        <v>1.0842577459792699</v>
      </c>
      <c r="U3400" s="44">
        <v>5857.1173824836296</v>
      </c>
      <c r="V3400" s="45">
        <v>5440.5950613340901</v>
      </c>
      <c r="W3400" s="99">
        <v>1.07743040117858</v>
      </c>
      <c r="X3400" s="86">
        <v>5040.6330803724704</v>
      </c>
      <c r="Y3400" s="44">
        <v>5808.5414662498497</v>
      </c>
      <c r="Z3400" s="45">
        <v>5465.6130997996397</v>
      </c>
      <c r="AA3400" s="46">
        <v>1.0843108420412499</v>
      </c>
      <c r="AB3400" s="139">
        <v>5846.7138043613804</v>
      </c>
      <c r="AC3400" s="45">
        <v>5431.1631227273601</v>
      </c>
      <c r="AD3400" s="99">
        <v>1.0774763876140001</v>
      </c>
      <c r="AE3400" s="142">
        <v>5036.2946297526096</v>
      </c>
      <c r="AF3400" s="44">
        <v>5803.5420802753297</v>
      </c>
      <c r="AG3400" s="45">
        <v>5461.1034317294398</v>
      </c>
      <c r="AH3400" s="140">
        <v>1.08434947381101</v>
      </c>
      <c r="AI3400" s="44">
        <v>5841.6815636241099</v>
      </c>
      <c r="AJ3400" s="45">
        <v>5426.6587903321197</v>
      </c>
      <c r="AK3400" s="46">
        <v>1.0775101913762899</v>
      </c>
    </row>
    <row r="3401" spans="1:37" x14ac:dyDescent="0.2">
      <c r="A3401" s="35" t="s">
        <v>3840</v>
      </c>
      <c r="B3401" s="35" t="s">
        <v>9939</v>
      </c>
      <c r="C3401" s="85" t="s">
        <v>968</v>
      </c>
      <c r="D3401" s="85" t="s">
        <v>968</v>
      </c>
      <c r="E3401" s="85" t="s">
        <v>12902</v>
      </c>
      <c r="F3401" s="85" t="s">
        <v>175</v>
      </c>
      <c r="G3401" s="85" t="s">
        <v>175</v>
      </c>
      <c r="H3401" s="840">
        <v>1.1523436389106601</v>
      </c>
      <c r="I3401" s="840">
        <v>1.1599165642759599</v>
      </c>
      <c r="J3401" s="86">
        <v>3801.9166666666702</v>
      </c>
      <c r="K3401" s="44">
        <v>4381.1144865017404</v>
      </c>
      <c r="L3401" s="45">
        <v>4122.0467290188399</v>
      </c>
      <c r="M3401" s="46">
        <v>1.0842022828009099</v>
      </c>
      <c r="N3401" s="139">
        <v>4409.9061176634996</v>
      </c>
      <c r="O3401" s="45">
        <v>4096.1210542464996</v>
      </c>
      <c r="P3401" s="99">
        <v>1.0773831762698201</v>
      </c>
      <c r="Q3401" s="86">
        <v>3784.34070562134</v>
      </c>
      <c r="R3401" s="44">
        <v>4360.86093959341</v>
      </c>
      <c r="S3401" s="45">
        <v>4103.2007234946004</v>
      </c>
      <c r="T3401" s="140">
        <v>1.0842577459792699</v>
      </c>
      <c r="U3401" s="44">
        <v>4389.5194693139501</v>
      </c>
      <c r="V3401" s="45">
        <v>4077.3637246540302</v>
      </c>
      <c r="W3401" s="99">
        <v>1.07743040117858</v>
      </c>
      <c r="X3401" s="86">
        <v>3764.6470989853101</v>
      </c>
      <c r="Y3401" s="44">
        <v>4338.16713725918</v>
      </c>
      <c r="Z3401" s="45">
        <v>4082.0476658888902</v>
      </c>
      <c r="AA3401" s="46">
        <v>1.0843108420412499</v>
      </c>
      <c r="AB3401" s="139">
        <v>4366.6765287664903</v>
      </c>
      <c r="AC3401" s="45">
        <v>4056.3183568562099</v>
      </c>
      <c r="AD3401" s="99">
        <v>1.0774763876140001</v>
      </c>
      <c r="AE3401" s="142">
        <v>3749.2774663175401</v>
      </c>
      <c r="AF3401" s="44">
        <v>4320.4560388220798</v>
      </c>
      <c r="AG3401" s="45">
        <v>4065.52704777288</v>
      </c>
      <c r="AH3401" s="140">
        <v>1.08434947381101</v>
      </c>
      <c r="AI3401" s="44">
        <v>4348.8490372483102</v>
      </c>
      <c r="AJ3401" s="45">
        <v>4039.88468025462</v>
      </c>
      <c r="AK3401" s="46">
        <v>1.0775101913762899</v>
      </c>
    </row>
    <row r="3402" spans="1:37" x14ac:dyDescent="0.2">
      <c r="A3402" s="35" t="s">
        <v>3839</v>
      </c>
      <c r="B3402" s="35" t="s">
        <v>9938</v>
      </c>
      <c r="C3402" s="85" t="s">
        <v>968</v>
      </c>
      <c r="D3402" s="85" t="s">
        <v>968</v>
      </c>
      <c r="E3402" s="85" t="s">
        <v>12902</v>
      </c>
      <c r="F3402" s="85" t="s">
        <v>181</v>
      </c>
      <c r="G3402" s="85" t="s">
        <v>181</v>
      </c>
      <c r="H3402" s="840">
        <v>1.1436829819566701</v>
      </c>
      <c r="I3402" s="840">
        <v>1.1547869985166801</v>
      </c>
      <c r="J3402" s="86">
        <v>15954</v>
      </c>
      <c r="K3402" s="44">
        <v>18246.318294136701</v>
      </c>
      <c r="L3402" s="45">
        <v>17167.361609177799</v>
      </c>
      <c r="M3402" s="46">
        <v>1.0760537551195799</v>
      </c>
      <c r="N3402" s="139">
        <v>18423.471774335001</v>
      </c>
      <c r="O3402" s="45">
        <v>17112.557186853101</v>
      </c>
      <c r="P3402" s="99">
        <v>1.0726186026609701</v>
      </c>
      <c r="Q3402" s="86">
        <v>15962.953787067599</v>
      </c>
      <c r="R3402" s="44">
        <v>18256.558588029999</v>
      </c>
      <c r="S3402" s="45">
        <v>17177.8750674656</v>
      </c>
      <c r="T3402" s="140">
        <v>1.07610880145392</v>
      </c>
      <c r="U3402" s="44">
        <v>18433.8114912282</v>
      </c>
      <c r="V3402" s="45">
        <v>17122.911700672201</v>
      </c>
      <c r="W3402" s="99">
        <v>1.0726656187243</v>
      </c>
      <c r="X3402" s="86">
        <v>15972.773372272801</v>
      </c>
      <c r="Y3402" s="44">
        <v>18267.789080519098</v>
      </c>
      <c r="Z3402" s="45">
        <v>17189.283726905102</v>
      </c>
      <c r="AA3402" s="46">
        <v>1.07616149846238</v>
      </c>
      <c r="AB3402" s="139">
        <v>18445.151020554</v>
      </c>
      <c r="AC3402" s="45">
        <v>17134.176114664799</v>
      </c>
      <c r="AD3402" s="99">
        <v>1.07271140179126</v>
      </c>
      <c r="AE3402" s="142">
        <v>15989.5783953147</v>
      </c>
      <c r="AF3402" s="44">
        <v>18287.008699383401</v>
      </c>
      <c r="AG3402" s="45">
        <v>17207.981708910302</v>
      </c>
      <c r="AH3402" s="140">
        <v>1.0761998398877499</v>
      </c>
      <c r="AI3402" s="44">
        <v>18464.557242672501</v>
      </c>
      <c r="AJ3402" s="45">
        <v>17152.7411720772</v>
      </c>
      <c r="AK3402" s="46">
        <v>1.0727450560612199</v>
      </c>
    </row>
    <row r="3403" spans="1:37" x14ac:dyDescent="0.2">
      <c r="A3403" s="35" t="s">
        <v>3838</v>
      </c>
      <c r="B3403" s="35" t="s">
        <v>9937</v>
      </c>
      <c r="C3403" s="85" t="s">
        <v>968</v>
      </c>
      <c r="D3403" s="85" t="s">
        <v>968</v>
      </c>
      <c r="E3403" s="85" t="s">
        <v>12902</v>
      </c>
      <c r="F3403" s="85" t="s">
        <v>175</v>
      </c>
      <c r="G3403" s="85" t="s">
        <v>175</v>
      </c>
      <c r="H3403" s="840">
        <v>1.1523436389106601</v>
      </c>
      <c r="I3403" s="840">
        <v>1.1599165642759599</v>
      </c>
      <c r="J3403" s="86">
        <v>6226.1666666666697</v>
      </c>
      <c r="K3403" s="44">
        <v>7174.6835531308998</v>
      </c>
      <c r="L3403" s="45">
        <v>6750.4241130989503</v>
      </c>
      <c r="M3403" s="46">
        <v>1.0842022828009099</v>
      </c>
      <c r="N3403" s="139">
        <v>7221.8338486094899</v>
      </c>
      <c r="O3403" s="45">
        <v>6707.9672193186098</v>
      </c>
      <c r="P3403" s="99">
        <v>1.0773831762698201</v>
      </c>
      <c r="Q3403" s="86">
        <v>6202.9535584087898</v>
      </c>
      <c r="R3403" s="44">
        <v>7147.9340754905897</v>
      </c>
      <c r="S3403" s="45">
        <v>6725.6004436544199</v>
      </c>
      <c r="T3403" s="140">
        <v>1.0842577459792699</v>
      </c>
      <c r="U3403" s="44">
        <v>7194.9085798328497</v>
      </c>
      <c r="V3403" s="45">
        <v>6683.2507409284899</v>
      </c>
      <c r="W3403" s="99">
        <v>1.07743040117858</v>
      </c>
      <c r="X3403" s="86">
        <v>6176.2857448895202</v>
      </c>
      <c r="Y3403" s="44">
        <v>7117.2035902180096</v>
      </c>
      <c r="Z3403" s="45">
        <v>6697.0135967284996</v>
      </c>
      <c r="AA3403" s="46">
        <v>1.0843108420412499</v>
      </c>
      <c r="AB3403" s="139">
        <v>7163.9761411988302</v>
      </c>
      <c r="AC3403" s="45">
        <v>6654.8020532753999</v>
      </c>
      <c r="AD3403" s="99">
        <v>1.0774763876140001</v>
      </c>
      <c r="AE3403" s="142">
        <v>6157.2877642978001</v>
      </c>
      <c r="AF3403" s="44">
        <v>7095.3113881309901</v>
      </c>
      <c r="AG3403" s="45">
        <v>6676.6517473192598</v>
      </c>
      <c r="AH3403" s="140">
        <v>1.08434947381101</v>
      </c>
      <c r="AI3403" s="44">
        <v>7141.9400688226997</v>
      </c>
      <c r="AJ3403" s="45">
        <v>6634.5403172674096</v>
      </c>
      <c r="AK3403" s="46">
        <v>1.0775101913762899</v>
      </c>
    </row>
    <row r="3404" spans="1:37" x14ac:dyDescent="0.2">
      <c r="A3404" s="35" t="s">
        <v>3837</v>
      </c>
      <c r="B3404" s="35" t="s">
        <v>9936</v>
      </c>
      <c r="C3404" s="85" t="s">
        <v>968</v>
      </c>
      <c r="D3404" s="85" t="s">
        <v>968</v>
      </c>
      <c r="E3404" s="85" t="s">
        <v>12902</v>
      </c>
      <c r="F3404" s="85" t="s">
        <v>170</v>
      </c>
      <c r="G3404" s="85" t="s">
        <v>170</v>
      </c>
      <c r="H3404" s="840">
        <v>1.1549747300446001</v>
      </c>
      <c r="I3404" s="840">
        <v>1.15681489378668</v>
      </c>
      <c r="J3404" s="86">
        <v>19353.833333333299</v>
      </c>
      <c r="K3404" s="44">
        <v>22353.188429494799</v>
      </c>
      <c r="L3404" s="45">
        <v>21031.380835362201</v>
      </c>
      <c r="M3404" s="46">
        <v>1.08667779003448</v>
      </c>
      <c r="N3404" s="139">
        <v>22388.802651865099</v>
      </c>
      <c r="O3404" s="45">
        <v>20795.736570071</v>
      </c>
      <c r="P3404" s="99">
        <v>1.0745022038737</v>
      </c>
      <c r="Q3404" s="86">
        <v>19409.478423683398</v>
      </c>
      <c r="R3404" s="44">
        <v>22417.4571027001</v>
      </c>
      <c r="S3404" s="45">
        <v>21092.928088480701</v>
      </c>
      <c r="T3404" s="140">
        <v>1.08673337984926</v>
      </c>
      <c r="U3404" s="44">
        <v>22453.1737211482</v>
      </c>
      <c r="V3404" s="45">
        <v>20856.441502074798</v>
      </c>
      <c r="W3404" s="99">
        <v>1.0745493025008801</v>
      </c>
      <c r="X3404" s="86">
        <v>19451.9936345852</v>
      </c>
      <c r="Y3404" s="44">
        <v>22466.561096934201</v>
      </c>
      <c r="Z3404" s="45">
        <v>21140.165969776801</v>
      </c>
      <c r="AA3404" s="46">
        <v>1.08678659714293</v>
      </c>
      <c r="AB3404" s="139">
        <v>22502.355950331901</v>
      </c>
      <c r="AC3404" s="45">
        <v>20903.0183281352</v>
      </c>
      <c r="AD3404" s="99">
        <v>1.0745951659664399</v>
      </c>
      <c r="AE3404" s="142">
        <v>19513.302670884401</v>
      </c>
      <c r="AF3404" s="44">
        <v>22537.3714845832</v>
      </c>
      <c r="AG3404" s="45">
        <v>21207.551363318398</v>
      </c>
      <c r="AH3404" s="140">
        <v>1.0868253171187601</v>
      </c>
      <c r="AI3404" s="44">
        <v>22573.279156646498</v>
      </c>
      <c r="AJ3404" s="45">
        <v>20969.558581354901</v>
      </c>
      <c r="AK3404" s="46">
        <v>1.07462887933591</v>
      </c>
    </row>
    <row r="3405" spans="1:37" x14ac:dyDescent="0.2">
      <c r="A3405" s="35" t="s">
        <v>3836</v>
      </c>
      <c r="B3405" s="35" t="s">
        <v>13075</v>
      </c>
      <c r="C3405" s="85" t="s">
        <v>968</v>
      </c>
      <c r="D3405" s="85" t="s">
        <v>968</v>
      </c>
      <c r="E3405" s="85" t="s">
        <v>12902</v>
      </c>
      <c r="F3405" s="85" t="s">
        <v>170</v>
      </c>
      <c r="G3405" s="85" t="s">
        <v>170</v>
      </c>
      <c r="H3405" s="840">
        <v>1.1549747300446001</v>
      </c>
      <c r="I3405" s="840">
        <v>1.15681489378668</v>
      </c>
      <c r="J3405" s="86">
        <v>11218.333333333299</v>
      </c>
      <c r="K3405" s="44">
        <v>12956.891513217</v>
      </c>
      <c r="L3405" s="45">
        <v>12190.713674536801</v>
      </c>
      <c r="M3405" s="46">
        <v>1.08667779003448</v>
      </c>
      <c r="N3405" s="139">
        <v>12977.535083463599</v>
      </c>
      <c r="O3405" s="45">
        <v>12054.1238904565</v>
      </c>
      <c r="P3405" s="99">
        <v>1.0745022038737</v>
      </c>
      <c r="Q3405" s="86">
        <v>11263.447010067201</v>
      </c>
      <c r="R3405" s="44">
        <v>13008.996669824</v>
      </c>
      <c r="S3405" s="45">
        <v>12240.363838003301</v>
      </c>
      <c r="T3405" s="140">
        <v>1.08673337984926</v>
      </c>
      <c r="U3405" s="44">
        <v>13029.723256622799</v>
      </c>
      <c r="V3405" s="45">
        <v>12103.129128423299</v>
      </c>
      <c r="W3405" s="99">
        <v>1.0745493025008701</v>
      </c>
      <c r="X3405" s="86">
        <v>11301.466862846501</v>
      </c>
      <c r="Y3405" s="44">
        <v>13052.908639024099</v>
      </c>
      <c r="Z3405" s="45">
        <v>12282.2827145966</v>
      </c>
      <c r="AA3405" s="46">
        <v>1.08678659714293</v>
      </c>
      <c r="AB3405" s="139">
        <v>13073.7051885775</v>
      </c>
      <c r="AC3405" s="45">
        <v>12144.5016591448</v>
      </c>
      <c r="AD3405" s="99">
        <v>1.0745951659664399</v>
      </c>
      <c r="AE3405" s="142">
        <v>11347.7593781665</v>
      </c>
      <c r="AF3405" s="44">
        <v>13106.3753244089</v>
      </c>
      <c r="AG3405" s="45">
        <v>12333.0321847633</v>
      </c>
      <c r="AH3405" s="140">
        <v>1.0868253171187601</v>
      </c>
      <c r="AI3405" s="44">
        <v>13127.2570597705</v>
      </c>
      <c r="AJ3405" s="45">
        <v>12194.6299435327</v>
      </c>
      <c r="AK3405" s="46">
        <v>1.07462887933591</v>
      </c>
    </row>
    <row r="3406" spans="1:37" x14ac:dyDescent="0.2">
      <c r="A3406" s="35" t="s">
        <v>3835</v>
      </c>
      <c r="B3406" s="35" t="s">
        <v>9935</v>
      </c>
      <c r="C3406" s="85" t="s">
        <v>968</v>
      </c>
      <c r="D3406" s="85" t="s">
        <v>968</v>
      </c>
      <c r="E3406" s="85" t="s">
        <v>12902</v>
      </c>
      <c r="F3406" s="85" t="s">
        <v>180</v>
      </c>
      <c r="G3406" s="85" t="s">
        <v>180</v>
      </c>
      <c r="H3406" s="840">
        <v>1.1571095841777601</v>
      </c>
      <c r="I3406" s="840">
        <v>1.1585384590263701</v>
      </c>
      <c r="J3406" s="86">
        <v>7175.0833333333303</v>
      </c>
      <c r="K3406" s="44">
        <v>8302.3576922741395</v>
      </c>
      <c r="L3406" s="45">
        <v>7811.4156738025204</v>
      </c>
      <c r="M3406" s="46">
        <v>1.0886864041722</v>
      </c>
      <c r="N3406" s="139">
        <v>8312.6099883857896</v>
      </c>
      <c r="O3406" s="45">
        <v>7721.1296296727496</v>
      </c>
      <c r="P3406" s="99">
        <v>1.0761031295347701</v>
      </c>
      <c r="Q3406" s="86">
        <v>7177.7510683606497</v>
      </c>
      <c r="R3406" s="44">
        <v>8305.4445540423003</v>
      </c>
      <c r="S3406" s="45">
        <v>7814.7197480385603</v>
      </c>
      <c r="T3406" s="140">
        <v>1.0887420967391399</v>
      </c>
      <c r="U3406" s="44">
        <v>8315.7006620134307</v>
      </c>
      <c r="V3406" s="45">
        <v>7724.3389535926499</v>
      </c>
      <c r="W3406" s="99">
        <v>1.07615029833527</v>
      </c>
      <c r="X3406" s="86">
        <v>7179.4958999614701</v>
      </c>
      <c r="Y3406" s="44">
        <v>8307.4635154103798</v>
      </c>
      <c r="Z3406" s="45">
        <v>7817.0021992198099</v>
      </c>
      <c r="AA3406" s="46">
        <v>1.0887954123996</v>
      </c>
      <c r="AB3406" s="139">
        <v>8317.7221165275005</v>
      </c>
      <c r="AC3406" s="45">
        <v>7726.5464218001498</v>
      </c>
      <c r="AD3406" s="99">
        <v>1.0761962301338801</v>
      </c>
      <c r="AE3406" s="142">
        <v>7190.7424508382201</v>
      </c>
      <c r="AF3406" s="44">
        <v>8320.4770072188203</v>
      </c>
      <c r="AG3406" s="45">
        <v>7829.5263322348301</v>
      </c>
      <c r="AH3406" s="140">
        <v>1.0888342039454</v>
      </c>
      <c r="AI3406" s="44">
        <v>8330.7516782496205</v>
      </c>
      <c r="AJ3406" s="45">
        <v>7738.8927028060698</v>
      </c>
      <c r="AK3406" s="46">
        <v>1.0762299937336699</v>
      </c>
    </row>
    <row r="3407" spans="1:37" x14ac:dyDescent="0.2">
      <c r="A3407" s="35" t="s">
        <v>3834</v>
      </c>
      <c r="B3407" s="35" t="s">
        <v>8918</v>
      </c>
      <c r="C3407" s="85" t="s">
        <v>968</v>
      </c>
      <c r="D3407" s="85" t="s">
        <v>968</v>
      </c>
      <c r="E3407" s="85" t="s">
        <v>12902</v>
      </c>
      <c r="F3407" s="85" t="s">
        <v>170</v>
      </c>
      <c r="G3407" s="85" t="s">
        <v>170</v>
      </c>
      <c r="H3407" s="840">
        <v>1.1549747300446001</v>
      </c>
      <c r="I3407" s="840">
        <v>1.15681489378668</v>
      </c>
      <c r="J3407" s="86">
        <v>6786.1666666666697</v>
      </c>
      <c r="K3407" s="44">
        <v>7837.8510138709698</v>
      </c>
      <c r="L3407" s="45">
        <v>7374.3765961389599</v>
      </c>
      <c r="M3407" s="46">
        <v>1.08667779003448</v>
      </c>
      <c r="N3407" s="139">
        <v>7850.3386717187204</v>
      </c>
      <c r="O3407" s="45">
        <v>7291.7510391875803</v>
      </c>
      <c r="P3407" s="99">
        <v>1.0745022038737</v>
      </c>
      <c r="Q3407" s="86">
        <v>6801.4243260630001</v>
      </c>
      <c r="R3407" s="44">
        <v>7855.4732249133604</v>
      </c>
      <c r="S3407" s="45">
        <v>7391.3348456514104</v>
      </c>
      <c r="T3407" s="140">
        <v>1.08673337984926</v>
      </c>
      <c r="U3407" s="44">
        <v>7867.9889593527196</v>
      </c>
      <c r="V3407" s="45">
        <v>7308.4657655834899</v>
      </c>
      <c r="W3407" s="99">
        <v>1.0745493025008701</v>
      </c>
      <c r="X3407" s="86">
        <v>6813.4143836373796</v>
      </c>
      <c r="Y3407" s="44">
        <v>7869.3214384235398</v>
      </c>
      <c r="Z3407" s="45">
        <v>7404.72743291797</v>
      </c>
      <c r="AA3407" s="46">
        <v>1.08678659714293</v>
      </c>
      <c r="AB3407" s="139">
        <v>7881.8592365321201</v>
      </c>
      <c r="AC3407" s="45">
        <v>7321.6621603829399</v>
      </c>
      <c r="AD3407" s="99">
        <v>1.0745951659664399</v>
      </c>
      <c r="AE3407" s="142">
        <v>6826.4438710232498</v>
      </c>
      <c r="AF3407" s="44">
        <v>7884.3701670996597</v>
      </c>
      <c r="AG3407" s="45">
        <v>7419.1520249182804</v>
      </c>
      <c r="AH3407" s="140">
        <v>1.0868253171187601</v>
      </c>
      <c r="AI3407" s="44">
        <v>7896.9319415985001</v>
      </c>
      <c r="AJ3407" s="45">
        <v>7335.8937269671897</v>
      </c>
      <c r="AK3407" s="46">
        <v>1.07462887933591</v>
      </c>
    </row>
    <row r="3408" spans="1:37" x14ac:dyDescent="0.2">
      <c r="A3408" s="35" t="s">
        <v>3833</v>
      </c>
      <c r="B3408" s="35" t="s">
        <v>13076</v>
      </c>
      <c r="C3408" s="85" t="s">
        <v>968</v>
      </c>
      <c r="D3408" s="85" t="s">
        <v>968</v>
      </c>
      <c r="E3408" s="85" t="s">
        <v>12902</v>
      </c>
      <c r="F3408" s="85" t="s">
        <v>170</v>
      </c>
      <c r="G3408" s="85" t="s">
        <v>170</v>
      </c>
      <c r="H3408" s="840">
        <v>1.1549747300446001</v>
      </c>
      <c r="I3408" s="840">
        <v>1.15681489378668</v>
      </c>
      <c r="J3408" s="86">
        <v>10973.583333333299</v>
      </c>
      <c r="K3408" s="44">
        <v>12674.211448038501</v>
      </c>
      <c r="L3408" s="45">
        <v>11924.7492854258</v>
      </c>
      <c r="M3408" s="46">
        <v>1.08667779003448</v>
      </c>
      <c r="N3408" s="139">
        <v>12694.4046382093</v>
      </c>
      <c r="O3408" s="45">
        <v>11791.139476058401</v>
      </c>
      <c r="P3408" s="99">
        <v>1.0745022038737</v>
      </c>
      <c r="Q3408" s="86">
        <v>11011.1939536194</v>
      </c>
      <c r="R3408" s="44">
        <v>12717.6507640502</v>
      </c>
      <c r="S3408" s="45">
        <v>11966.2320213925</v>
      </c>
      <c r="T3408" s="140">
        <v>1.08673337984926</v>
      </c>
      <c r="U3408" s="44">
        <v>12737.913163920701</v>
      </c>
      <c r="V3408" s="45">
        <v>11832.0707825635</v>
      </c>
      <c r="W3408" s="99">
        <v>1.0745493025008701</v>
      </c>
      <c r="X3408" s="86">
        <v>11039.606740707701</v>
      </c>
      <c r="Y3408" s="44">
        <v>12750.4668151473</v>
      </c>
      <c r="Z3408" s="45">
        <v>11997.6966435299</v>
      </c>
      <c r="AA3408" s="46">
        <v>1.08678659714293</v>
      </c>
      <c r="AB3408" s="139">
        <v>12770.7814991985</v>
      </c>
      <c r="AC3408" s="45">
        <v>11863.108037735001</v>
      </c>
      <c r="AD3408" s="99">
        <v>1.0745951659664399</v>
      </c>
      <c r="AE3408" s="142">
        <v>11073.8935768602</v>
      </c>
      <c r="AF3408" s="44">
        <v>12790.067244476701</v>
      </c>
      <c r="AG3408" s="45">
        <v>12035.387898410499</v>
      </c>
      <c r="AH3408" s="140">
        <v>1.0868253171187601</v>
      </c>
      <c r="AI3408" s="44">
        <v>12810.445021920499</v>
      </c>
      <c r="AJ3408" s="45">
        <v>11900.3258443864</v>
      </c>
      <c r="AK3408" s="46">
        <v>1.07462887933591</v>
      </c>
    </row>
    <row r="3409" spans="1:37" x14ac:dyDescent="0.2">
      <c r="A3409" s="35" t="s">
        <v>3832</v>
      </c>
      <c r="B3409" s="35" t="s">
        <v>13482</v>
      </c>
      <c r="C3409" s="85" t="s">
        <v>968</v>
      </c>
      <c r="D3409" s="85" t="s">
        <v>968</v>
      </c>
      <c r="E3409" s="85" t="s">
        <v>12902</v>
      </c>
      <c r="F3409" s="85" t="s">
        <v>170</v>
      </c>
      <c r="G3409" s="85" t="s">
        <v>170</v>
      </c>
      <c r="H3409" s="840">
        <v>1.1549747300446001</v>
      </c>
      <c r="I3409" s="840">
        <v>1.15681489378668</v>
      </c>
      <c r="J3409" s="86">
        <v>6543.5</v>
      </c>
      <c r="K3409" s="44">
        <v>7557.5771460468104</v>
      </c>
      <c r="L3409" s="45">
        <v>7110.67611909059</v>
      </c>
      <c r="M3409" s="46">
        <v>1.08667779003448</v>
      </c>
      <c r="N3409" s="139">
        <v>7569.6182574931499</v>
      </c>
      <c r="O3409" s="45">
        <v>7031.00517104756</v>
      </c>
      <c r="P3409" s="99">
        <v>1.0745022038737</v>
      </c>
      <c r="Q3409" s="86">
        <v>6572.9516476405097</v>
      </c>
      <c r="R3409" s="44">
        <v>7591.5930548297702</v>
      </c>
      <c r="S3409" s="45">
        <v>7143.0459596261198</v>
      </c>
      <c r="T3409" s="140">
        <v>1.08673337984926</v>
      </c>
      <c r="U3409" s="44">
        <v>7603.6883621302404</v>
      </c>
      <c r="V3409" s="45">
        <v>7062.9606083440804</v>
      </c>
      <c r="W3409" s="99">
        <v>1.0745493025008701</v>
      </c>
      <c r="X3409" s="86">
        <v>6599.6534165845896</v>
      </c>
      <c r="Y3409" s="44">
        <v>7622.4329232076698</v>
      </c>
      <c r="Z3409" s="45">
        <v>7172.41487893269</v>
      </c>
      <c r="AA3409" s="46">
        <v>1.08678659714293</v>
      </c>
      <c r="AB3409" s="139">
        <v>7634.5773661351996</v>
      </c>
      <c r="AC3409" s="45">
        <v>7091.9556585156997</v>
      </c>
      <c r="AD3409" s="99">
        <v>1.0745951659664399</v>
      </c>
      <c r="AE3409" s="142">
        <v>6627.6113916068998</v>
      </c>
      <c r="AF3409" s="44">
        <v>7654.7236778616598</v>
      </c>
      <c r="AG3409" s="45">
        <v>7203.0558524230901</v>
      </c>
      <c r="AH3409" s="140">
        <v>1.0868253171187601</v>
      </c>
      <c r="AI3409" s="44">
        <v>7666.9195680411303</v>
      </c>
      <c r="AJ3409" s="45">
        <v>7122.2226024364199</v>
      </c>
      <c r="AK3409" s="46">
        <v>1.07462887933591</v>
      </c>
    </row>
    <row r="3410" spans="1:37" x14ac:dyDescent="0.2">
      <c r="A3410" s="35" t="s">
        <v>3831</v>
      </c>
      <c r="B3410" s="35" t="s">
        <v>9934</v>
      </c>
      <c r="C3410" s="85" t="s">
        <v>968</v>
      </c>
      <c r="D3410" s="85" t="s">
        <v>968</v>
      </c>
      <c r="E3410" s="85" t="s">
        <v>12902</v>
      </c>
      <c r="F3410" s="85" t="s">
        <v>170</v>
      </c>
      <c r="G3410" s="85" t="s">
        <v>170</v>
      </c>
      <c r="H3410" s="840">
        <v>1.1549747300446001</v>
      </c>
      <c r="I3410" s="840">
        <v>1.15681489378668</v>
      </c>
      <c r="J3410" s="86">
        <v>14181.916666666701</v>
      </c>
      <c r="K3410" s="44">
        <v>16379.7553735983</v>
      </c>
      <c r="L3410" s="45">
        <v>15411.173861786399</v>
      </c>
      <c r="M3410" s="46">
        <v>1.08667779003448</v>
      </c>
      <c r="N3410" s="139">
        <v>16405.8524224416</v>
      </c>
      <c r="O3410" s="45">
        <v>15238.500713486501</v>
      </c>
      <c r="P3410" s="99">
        <v>1.0745022038737</v>
      </c>
      <c r="Q3410" s="86">
        <v>14238.9466952851</v>
      </c>
      <c r="R3410" s="44">
        <v>16445.623615506302</v>
      </c>
      <c r="S3410" s="45">
        <v>15473.938667660599</v>
      </c>
      <c r="T3410" s="140">
        <v>1.08673337984926</v>
      </c>
      <c r="U3410" s="44">
        <v>16471.8256089405</v>
      </c>
      <c r="V3410" s="45">
        <v>15300.4502397658</v>
      </c>
      <c r="W3410" s="99">
        <v>1.0745493025008701</v>
      </c>
      <c r="X3410" s="86">
        <v>14283.399153558699</v>
      </c>
      <c r="Y3410" s="44">
        <v>16496.965081500599</v>
      </c>
      <c r="Z3410" s="45">
        <v>15523.006761730299</v>
      </c>
      <c r="AA3410" s="46">
        <v>1.08678659714293</v>
      </c>
      <c r="AB3410" s="139">
        <v>16523.248874736699</v>
      </c>
      <c r="AC3410" s="45">
        <v>15348.8716839833</v>
      </c>
      <c r="AD3410" s="99">
        <v>1.0745951659664399</v>
      </c>
      <c r="AE3410" s="142">
        <v>14340.9391200306</v>
      </c>
      <c r="AF3410" s="44">
        <v>16563.422288743401</v>
      </c>
      <c r="AG3410" s="45">
        <v>15586.0957069082</v>
      </c>
      <c r="AH3410" s="140">
        <v>1.0868253171187601</v>
      </c>
      <c r="AI3410" s="44">
        <v>16589.811964939501</v>
      </c>
      <c r="AJ3410" s="45">
        <v>15411.187335183</v>
      </c>
      <c r="AK3410" s="46">
        <v>1.07462887933591</v>
      </c>
    </row>
    <row r="3411" spans="1:37" x14ac:dyDescent="0.2">
      <c r="A3411" s="35" t="s">
        <v>3830</v>
      </c>
      <c r="B3411" s="35" t="s">
        <v>13077</v>
      </c>
      <c r="C3411" s="85" t="s">
        <v>968</v>
      </c>
      <c r="D3411" s="85" t="s">
        <v>968</v>
      </c>
      <c r="E3411" s="85" t="s">
        <v>12902</v>
      </c>
      <c r="F3411" s="85" t="s">
        <v>170</v>
      </c>
      <c r="G3411" s="85" t="s">
        <v>170</v>
      </c>
      <c r="H3411" s="840">
        <v>1.1549747300446001</v>
      </c>
      <c r="I3411" s="840">
        <v>1.15681489378668</v>
      </c>
      <c r="J3411" s="86">
        <v>10578.166666666701</v>
      </c>
      <c r="K3411" s="44">
        <v>12217.5151902001</v>
      </c>
      <c r="L3411" s="45">
        <v>11495.058775949699</v>
      </c>
      <c r="M3411" s="46">
        <v>1.08667779003448</v>
      </c>
      <c r="N3411" s="139">
        <v>12236.9807489578</v>
      </c>
      <c r="O3411" s="45">
        <v>11366.263396276699</v>
      </c>
      <c r="P3411" s="99">
        <v>1.0745022038737</v>
      </c>
      <c r="Q3411" s="86">
        <v>10605.465763910201</v>
      </c>
      <c r="R3411" s="44">
        <v>12249.044957669301</v>
      </c>
      <c r="S3411" s="45">
        <v>11525.313654489701</v>
      </c>
      <c r="T3411" s="140">
        <v>1.08673337984926</v>
      </c>
      <c r="U3411" s="44">
        <v>12268.560751236</v>
      </c>
      <c r="V3411" s="45">
        <v>11396.095839306599</v>
      </c>
      <c r="W3411" s="99">
        <v>1.0745493025008701</v>
      </c>
      <c r="X3411" s="86">
        <v>10627.5742261081</v>
      </c>
      <c r="Y3411" s="44">
        <v>12274.5796728281</v>
      </c>
      <c r="Z3411" s="45">
        <v>11549.905229075899</v>
      </c>
      <c r="AA3411" s="46">
        <v>1.08678659714293</v>
      </c>
      <c r="AB3411" s="139">
        <v>12294.1361495853</v>
      </c>
      <c r="AC3411" s="45">
        <v>11420.3398893253</v>
      </c>
      <c r="AD3411" s="99">
        <v>1.0745951659664399</v>
      </c>
      <c r="AE3411" s="142">
        <v>10653.392255878</v>
      </c>
      <c r="AF3411" s="44">
        <v>12304.3988447919</v>
      </c>
      <c r="AG3411" s="45">
        <v>11578.376416885199</v>
      </c>
      <c r="AH3411" s="140">
        <v>1.0868253171187601</v>
      </c>
      <c r="AI3411" s="44">
        <v>12324.0028309514</v>
      </c>
      <c r="AJ3411" s="45">
        <v>11448.44298106</v>
      </c>
      <c r="AK3411" s="46">
        <v>1.07462887933591</v>
      </c>
    </row>
    <row r="3412" spans="1:37" x14ac:dyDescent="0.2">
      <c r="A3412" s="35" t="s">
        <v>3829</v>
      </c>
      <c r="B3412" s="35" t="s">
        <v>9933</v>
      </c>
      <c r="C3412" s="85" t="s">
        <v>968</v>
      </c>
      <c r="D3412" s="85" t="s">
        <v>968</v>
      </c>
      <c r="E3412" s="85" t="s">
        <v>12902</v>
      </c>
      <c r="F3412" s="85" t="s">
        <v>170</v>
      </c>
      <c r="G3412" s="85" t="s">
        <v>170</v>
      </c>
      <c r="H3412" s="840">
        <v>1.1549747300446001</v>
      </c>
      <c r="I3412" s="840">
        <v>1.15681489378668</v>
      </c>
      <c r="J3412" s="86">
        <v>25171.833333333299</v>
      </c>
      <c r="K3412" s="44">
        <v>29072.831408894199</v>
      </c>
      <c r="L3412" s="45">
        <v>27353.672217782801</v>
      </c>
      <c r="M3412" s="46">
        <v>1.08667779003448</v>
      </c>
      <c r="N3412" s="139">
        <v>29119.151703915999</v>
      </c>
      <c r="O3412" s="45">
        <v>27047.1903922081</v>
      </c>
      <c r="P3412" s="99">
        <v>1.0745022038737</v>
      </c>
      <c r="Q3412" s="86">
        <v>25257.922782821999</v>
      </c>
      <c r="R3412" s="44">
        <v>29172.262547577098</v>
      </c>
      <c r="S3412" s="45">
        <v>27448.627793747801</v>
      </c>
      <c r="T3412" s="140">
        <v>1.08673337984926</v>
      </c>
      <c r="U3412" s="44">
        <v>29218.741261282401</v>
      </c>
      <c r="V3412" s="45">
        <v>27140.883308902401</v>
      </c>
      <c r="W3412" s="99">
        <v>1.0745493025008801</v>
      </c>
      <c r="X3412" s="86">
        <v>25322.210122561999</v>
      </c>
      <c r="Y3412" s="44">
        <v>29246.512800438599</v>
      </c>
      <c r="Z3412" s="45">
        <v>27519.838571237498</v>
      </c>
      <c r="AA3412" s="46">
        <v>1.08678659714293</v>
      </c>
      <c r="AB3412" s="139">
        <v>29293.109813375599</v>
      </c>
      <c r="AC3412" s="45">
        <v>27211.124589291601</v>
      </c>
      <c r="AD3412" s="99">
        <v>1.0745951659664399</v>
      </c>
      <c r="AE3412" s="142">
        <v>25402.43624879</v>
      </c>
      <c r="AF3412" s="44">
        <v>29339.171948921299</v>
      </c>
      <c r="AG3412" s="45">
        <v>27608.0108316804</v>
      </c>
      <c r="AH3412" s="140">
        <v>1.0868253171187601</v>
      </c>
      <c r="AI3412" s="44">
        <v>29385.916591067002</v>
      </c>
      <c r="AJ3412" s="45">
        <v>27298.191598439102</v>
      </c>
      <c r="AK3412" s="46">
        <v>1.07462887933591</v>
      </c>
    </row>
    <row r="3413" spans="1:37" x14ac:dyDescent="0.2">
      <c r="A3413" s="35" t="s">
        <v>3828</v>
      </c>
      <c r="B3413" s="35" t="s">
        <v>13078</v>
      </c>
      <c r="C3413" s="85" t="s">
        <v>968</v>
      </c>
      <c r="D3413" s="85" t="s">
        <v>968</v>
      </c>
      <c r="E3413" s="85" t="s">
        <v>12902</v>
      </c>
      <c r="F3413" s="85" t="s">
        <v>173</v>
      </c>
      <c r="G3413" s="85" t="s">
        <v>173</v>
      </c>
      <c r="H3413" s="840">
        <v>1.14386550943956</v>
      </c>
      <c r="I3413" s="840">
        <v>1.15497976012223</v>
      </c>
      <c r="J3413" s="86">
        <v>8826.6666666666697</v>
      </c>
      <c r="K3413" s="44">
        <v>10096.5195633198</v>
      </c>
      <c r="L3413" s="45">
        <v>9499.4836516333198</v>
      </c>
      <c r="M3413" s="46">
        <v>1.07622548923338</v>
      </c>
      <c r="N3413" s="139">
        <v>10194.6213493455</v>
      </c>
      <c r="O3413" s="45">
        <v>9469.2272431527308</v>
      </c>
      <c r="P3413" s="99">
        <v>1.0727976483934401</v>
      </c>
      <c r="Q3413" s="86">
        <v>8862.8207522104003</v>
      </c>
      <c r="R3413" s="44">
        <v>10137.8749747986</v>
      </c>
      <c r="S3413" s="45">
        <v>9538.88154369121</v>
      </c>
      <c r="T3413" s="140">
        <v>1.0762805443529</v>
      </c>
      <c r="U3413" s="44">
        <v>10236.378586394299</v>
      </c>
      <c r="V3413" s="45">
        <v>9508.4300256019997</v>
      </c>
      <c r="W3413" s="99">
        <v>1.0728446723048699</v>
      </c>
      <c r="X3413" s="86">
        <v>8897.4072089890797</v>
      </c>
      <c r="Y3413" s="44">
        <v>10177.437229801501</v>
      </c>
      <c r="Z3413" s="45">
        <v>9576.5752157925308</v>
      </c>
      <c r="AA3413" s="46">
        <v>1.07633324977161</v>
      </c>
      <c r="AB3413" s="139">
        <v>10276.325243948</v>
      </c>
      <c r="AC3413" s="45">
        <v>9545.9433400774997</v>
      </c>
      <c r="AD3413" s="99">
        <v>1.0728904630141201</v>
      </c>
      <c r="AE3413" s="142">
        <v>8930.0410783798598</v>
      </c>
      <c r="AF3413" s="44">
        <v>10214.7659874371</v>
      </c>
      <c r="AG3413" s="45">
        <v>9612.0425796343497</v>
      </c>
      <c r="AH3413" s="140">
        <v>1.0763715973161301</v>
      </c>
      <c r="AI3413" s="44">
        <v>10314.0167025888</v>
      </c>
      <c r="AJ3413" s="45">
        <v>9581.2564914977102</v>
      </c>
      <c r="AK3413" s="46">
        <v>1.0729241229017901</v>
      </c>
    </row>
    <row r="3414" spans="1:37" x14ac:dyDescent="0.2">
      <c r="A3414" s="35" t="s">
        <v>3827</v>
      </c>
      <c r="B3414" s="35" t="s">
        <v>7980</v>
      </c>
      <c r="C3414" s="85" t="s">
        <v>968</v>
      </c>
      <c r="D3414" s="85" t="s">
        <v>968</v>
      </c>
      <c r="E3414" s="85" t="s">
        <v>12902</v>
      </c>
      <c r="F3414" s="85" t="s">
        <v>178</v>
      </c>
      <c r="G3414" s="85" t="s">
        <v>178</v>
      </c>
      <c r="H3414" s="840">
        <v>1.1500634050634599</v>
      </c>
      <c r="I3414" s="840">
        <v>1.15561223423265</v>
      </c>
      <c r="J3414" s="86">
        <v>32794.333333333299</v>
      </c>
      <c r="K3414" s="44">
        <v>37715.562660119504</v>
      </c>
      <c r="L3414" s="45">
        <v>35485.334194128198</v>
      </c>
      <c r="M3414" s="46">
        <v>1.0820568856650501</v>
      </c>
      <c r="N3414" s="139">
        <v>37897.532813503603</v>
      </c>
      <c r="O3414" s="45">
        <v>35200.949389742702</v>
      </c>
      <c r="P3414" s="99">
        <v>1.0733851190676</v>
      </c>
      <c r="Q3414" s="86">
        <v>32760.503067378701</v>
      </c>
      <c r="R3414" s="44">
        <v>37676.655709261497</v>
      </c>
      <c r="S3414" s="45">
        <v>35450.5413280875</v>
      </c>
      <c r="T3414" s="140">
        <v>1.0821122390940101</v>
      </c>
      <c r="U3414" s="44">
        <v>37858.438144279098</v>
      </c>
      <c r="V3414" s="45">
        <v>35166.17785629</v>
      </c>
      <c r="W3414" s="99">
        <v>1.07343216872963</v>
      </c>
      <c r="X3414" s="86">
        <v>32728.151980683</v>
      </c>
      <c r="Y3414" s="44">
        <v>37639.4499083388</v>
      </c>
      <c r="Z3414" s="45">
        <v>35417.268118615801</v>
      </c>
      <c r="AA3414" s="46">
        <v>1.0821652300905999</v>
      </c>
      <c r="AB3414" s="139">
        <v>37821.052832702902</v>
      </c>
      <c r="AC3414" s="45">
        <v>35132.950625096601</v>
      </c>
      <c r="AD3414" s="99">
        <v>1.07347798451416</v>
      </c>
      <c r="AE3414" s="142">
        <v>32734.368975721602</v>
      </c>
      <c r="AF3414" s="44">
        <v>37646.599846822101</v>
      </c>
      <c r="AG3414" s="45">
        <v>35425.258018749701</v>
      </c>
      <c r="AH3414" s="140">
        <v>1.0822037854166</v>
      </c>
      <c r="AI3414" s="44">
        <v>37828.237268229597</v>
      </c>
      <c r="AJ3414" s="45">
        <v>35140.726870954903</v>
      </c>
      <c r="AK3414" s="46">
        <v>1.0735116628341901</v>
      </c>
    </row>
    <row r="3415" spans="1:37" x14ac:dyDescent="0.2">
      <c r="A3415" s="35" t="s">
        <v>3826</v>
      </c>
      <c r="B3415" s="35" t="s">
        <v>13079</v>
      </c>
      <c r="C3415" s="85" t="s">
        <v>968</v>
      </c>
      <c r="D3415" s="85" t="s">
        <v>968</v>
      </c>
      <c r="E3415" s="85" t="s">
        <v>12902</v>
      </c>
      <c r="F3415" s="85" t="s">
        <v>173</v>
      </c>
      <c r="G3415" s="85" t="s">
        <v>173</v>
      </c>
      <c r="H3415" s="840">
        <v>1.14386550943956</v>
      </c>
      <c r="I3415" s="840">
        <v>1.15497976012223</v>
      </c>
      <c r="J3415" s="86">
        <v>6188.9166666666697</v>
      </c>
      <c r="K3415" s="44">
        <v>7079.2883157956303</v>
      </c>
      <c r="L3415" s="45">
        <v>6660.6698674079598</v>
      </c>
      <c r="M3415" s="46">
        <v>1.07622548923338</v>
      </c>
      <c r="N3415" s="139">
        <v>7148.0734870831302</v>
      </c>
      <c r="O3415" s="45">
        <v>6639.4552461029398</v>
      </c>
      <c r="P3415" s="99">
        <v>1.0727976483934401</v>
      </c>
      <c r="Q3415" s="86">
        <v>6216.2942252019102</v>
      </c>
      <c r="R3415" s="44">
        <v>7110.6045607367596</v>
      </c>
      <c r="S3415" s="45">
        <v>6690.4765325581102</v>
      </c>
      <c r="T3415" s="140">
        <v>1.0762805443529</v>
      </c>
      <c r="U3415" s="44">
        <v>7179.6940130728999</v>
      </c>
      <c r="V3415" s="45">
        <v>6669.1181409874198</v>
      </c>
      <c r="W3415" s="99">
        <v>1.0728446723048699</v>
      </c>
      <c r="X3415" s="86">
        <v>6244.0365758736998</v>
      </c>
      <c r="Y3415" s="44">
        <v>7142.3380788209997</v>
      </c>
      <c r="Z3415" s="45">
        <v>6720.6641794029101</v>
      </c>
      <c r="AA3415" s="46">
        <v>1.07633324977161</v>
      </c>
      <c r="AB3415" s="139">
        <v>7211.7358665970396</v>
      </c>
      <c r="AC3415" s="45">
        <v>6699.16729296626</v>
      </c>
      <c r="AD3415" s="99">
        <v>1.0728904630141201</v>
      </c>
      <c r="AE3415" s="142">
        <v>6269.4210608698504</v>
      </c>
      <c r="AF3415" s="44">
        <v>7171.37451568298</v>
      </c>
      <c r="AG3415" s="45">
        <v>6748.2267615358396</v>
      </c>
      <c r="AH3415" s="140">
        <v>1.0763715973161301</v>
      </c>
      <c r="AI3415" s="44">
        <v>7241.0544329887098</v>
      </c>
      <c r="AJ3415" s="45">
        <v>6726.6130928358198</v>
      </c>
      <c r="AK3415" s="46">
        <v>1.0729241229017901</v>
      </c>
    </row>
    <row r="3416" spans="1:37" x14ac:dyDescent="0.2">
      <c r="A3416" s="35" t="s">
        <v>3825</v>
      </c>
      <c r="B3416" s="35" t="s">
        <v>9932</v>
      </c>
      <c r="C3416" s="85" t="s">
        <v>968</v>
      </c>
      <c r="D3416" s="85" t="s">
        <v>968</v>
      </c>
      <c r="E3416" s="85" t="s">
        <v>12902</v>
      </c>
      <c r="F3416" s="85" t="s">
        <v>173</v>
      </c>
      <c r="G3416" s="85" t="s">
        <v>173</v>
      </c>
      <c r="H3416" s="840">
        <v>1.14386550943956</v>
      </c>
      <c r="I3416" s="840">
        <v>1.15497976012223</v>
      </c>
      <c r="J3416" s="86">
        <v>4489</v>
      </c>
      <c r="K3416" s="44">
        <v>5134.8122718741697</v>
      </c>
      <c r="L3416" s="45">
        <v>4831.17622116865</v>
      </c>
      <c r="M3416" s="46">
        <v>1.07622548923338</v>
      </c>
      <c r="N3416" s="139">
        <v>5184.7041431886901</v>
      </c>
      <c r="O3416" s="45">
        <v>4815.7886436381305</v>
      </c>
      <c r="P3416" s="99">
        <v>1.0727976483934401</v>
      </c>
      <c r="Q3416" s="86">
        <v>4506.8219261652202</v>
      </c>
      <c r="R3416" s="44">
        <v>5155.1981585263402</v>
      </c>
      <c r="S3416" s="45">
        <v>4850.6047559947001</v>
      </c>
      <c r="T3416" s="140">
        <v>1.0762805443529</v>
      </c>
      <c r="U3416" s="44">
        <v>5205.28810719591</v>
      </c>
      <c r="V3416" s="45">
        <v>4835.1198925131403</v>
      </c>
      <c r="W3416" s="99">
        <v>1.0728446723048699</v>
      </c>
      <c r="X3416" s="86">
        <v>4523.6740494355499</v>
      </c>
      <c r="Y3416" s="44">
        <v>5174.4747210961004</v>
      </c>
      <c r="Z3416" s="45">
        <v>4868.9807905364396</v>
      </c>
      <c r="AA3416" s="46">
        <v>1.07633324977161</v>
      </c>
      <c r="AB3416" s="139">
        <v>5224.75196848822</v>
      </c>
      <c r="AC3416" s="45">
        <v>4853.4067454238802</v>
      </c>
      <c r="AD3416" s="99">
        <v>1.0728904630141201</v>
      </c>
      <c r="AE3416" s="142">
        <v>4538.4721000920499</v>
      </c>
      <c r="AF3416" s="44">
        <v>5191.40170084901</v>
      </c>
      <c r="AG3416" s="45">
        <v>4885.0824637507503</v>
      </c>
      <c r="AH3416" s="140">
        <v>1.0763715973161301</v>
      </c>
      <c r="AI3416" s="44">
        <v>5241.8434174857503</v>
      </c>
      <c r="AJ3416" s="45">
        <v>4869.4361973055302</v>
      </c>
      <c r="AK3416" s="46">
        <v>1.0729241229017901</v>
      </c>
    </row>
    <row r="3417" spans="1:37" x14ac:dyDescent="0.2">
      <c r="A3417" s="35" t="s">
        <v>3824</v>
      </c>
      <c r="B3417" s="35" t="s">
        <v>13080</v>
      </c>
      <c r="C3417" s="85" t="s">
        <v>968</v>
      </c>
      <c r="D3417" s="85" t="s">
        <v>968</v>
      </c>
      <c r="E3417" s="85" t="s">
        <v>12902</v>
      </c>
      <c r="F3417" s="85" t="s">
        <v>173</v>
      </c>
      <c r="G3417" s="85" t="s">
        <v>173</v>
      </c>
      <c r="H3417" s="840">
        <v>1.14386550943956</v>
      </c>
      <c r="I3417" s="840">
        <v>1.15497976012223</v>
      </c>
      <c r="J3417" s="86">
        <v>5023.3333333333303</v>
      </c>
      <c r="K3417" s="44">
        <v>5746.0177424180401</v>
      </c>
      <c r="L3417" s="45">
        <v>5406.2393742490203</v>
      </c>
      <c r="M3417" s="46">
        <v>1.07622548923338</v>
      </c>
      <c r="N3417" s="139">
        <v>5801.8483283473297</v>
      </c>
      <c r="O3417" s="45">
        <v>5389.0201870963601</v>
      </c>
      <c r="P3417" s="99">
        <v>1.0727976483934401</v>
      </c>
      <c r="Q3417" s="86">
        <v>5039.2479716583002</v>
      </c>
      <c r="R3417" s="44">
        <v>5764.2219482931796</v>
      </c>
      <c r="S3417" s="45">
        <v>5423.64455006566</v>
      </c>
      <c r="T3417" s="140">
        <v>1.0762805443529</v>
      </c>
      <c r="U3417" s="44">
        <v>5820.2294135023403</v>
      </c>
      <c r="V3417" s="45">
        <v>5406.3303388167496</v>
      </c>
      <c r="W3417" s="99">
        <v>1.0728446723048699</v>
      </c>
      <c r="X3417" s="86">
        <v>5054.8714261377299</v>
      </c>
      <c r="Y3417" s="44">
        <v>5782.0930790104903</v>
      </c>
      <c r="Z3417" s="45">
        <v>5440.72618927245</v>
      </c>
      <c r="AA3417" s="46">
        <v>1.07633324977161</v>
      </c>
      <c r="AB3417" s="139">
        <v>5838.2741872092702</v>
      </c>
      <c r="AC3417" s="45">
        <v>5423.3233448657702</v>
      </c>
      <c r="AD3417" s="99">
        <v>1.0728904630141201</v>
      </c>
      <c r="AE3417" s="142">
        <v>5071.4245218768101</v>
      </c>
      <c r="AF3417" s="44">
        <v>5801.0275943008801</v>
      </c>
      <c r="AG3417" s="45">
        <v>5458.7373132807097</v>
      </c>
      <c r="AH3417" s="140">
        <v>1.0763715973161301</v>
      </c>
      <c r="AI3417" s="44">
        <v>5857.3926777552697</v>
      </c>
      <c r="AJ3417" s="45">
        <v>5441.2537069973296</v>
      </c>
      <c r="AK3417" s="46">
        <v>1.0729241229017901</v>
      </c>
    </row>
    <row r="3418" spans="1:37" x14ac:dyDescent="0.2">
      <c r="A3418" s="35" t="s">
        <v>3823</v>
      </c>
      <c r="B3418" s="35" t="s">
        <v>13483</v>
      </c>
      <c r="C3418" s="85" t="s">
        <v>968</v>
      </c>
      <c r="D3418" s="85" t="s">
        <v>968</v>
      </c>
      <c r="E3418" s="85" t="s">
        <v>12902</v>
      </c>
      <c r="F3418" s="85" t="s">
        <v>178</v>
      </c>
      <c r="G3418" s="85" t="s">
        <v>178</v>
      </c>
      <c r="H3418" s="840">
        <v>1.1500634050634599</v>
      </c>
      <c r="I3418" s="840">
        <v>1.15561223423265</v>
      </c>
      <c r="J3418" s="86">
        <v>8136.5833333333303</v>
      </c>
      <c r="K3418" s="44">
        <v>9357.5867339159395</v>
      </c>
      <c r="L3418" s="45">
        <v>8804.2460216208201</v>
      </c>
      <c r="M3418" s="46">
        <v>1.0820568856650501</v>
      </c>
      <c r="N3418" s="139">
        <v>9402.7352448534803</v>
      </c>
      <c r="O3418" s="45">
        <v>8733.68747005349</v>
      </c>
      <c r="P3418" s="99">
        <v>1.0733851190676</v>
      </c>
      <c r="Q3418" s="86">
        <v>8144.8289723797297</v>
      </c>
      <c r="R3418" s="44">
        <v>9367.0697416345702</v>
      </c>
      <c r="S3418" s="45">
        <v>8813.6191163396397</v>
      </c>
      <c r="T3418" s="140">
        <v>1.0821122390940201</v>
      </c>
      <c r="U3418" s="44">
        <v>9412.2640062145692</v>
      </c>
      <c r="V3418" s="45">
        <v>8742.9214277534993</v>
      </c>
      <c r="W3418" s="99">
        <v>1.07343216872963</v>
      </c>
      <c r="X3418" s="86">
        <v>8154.9438519997902</v>
      </c>
      <c r="Y3418" s="44">
        <v>9378.7024945322191</v>
      </c>
      <c r="Z3418" s="45">
        <v>8824.9966899752399</v>
      </c>
      <c r="AA3418" s="46">
        <v>1.0821652300905999</v>
      </c>
      <c r="AB3418" s="139">
        <v>9423.9528848513</v>
      </c>
      <c r="AC3418" s="45">
        <v>8754.1526900708504</v>
      </c>
      <c r="AD3418" s="99">
        <v>1.07347798451416</v>
      </c>
      <c r="AE3418" s="142">
        <v>8173.0995616595201</v>
      </c>
      <c r="AF3418" s="44">
        <v>9399.5827118048292</v>
      </c>
      <c r="AG3418" s="45">
        <v>8844.9592842147194</v>
      </c>
      <c r="AH3418" s="140">
        <v>1.0822037854166</v>
      </c>
      <c r="AI3418" s="44">
        <v>9444.9338450552605</v>
      </c>
      <c r="AJ3418" s="45">
        <v>8773.9177009465202</v>
      </c>
      <c r="AK3418" s="46">
        <v>1.0735116628341901</v>
      </c>
    </row>
    <row r="3419" spans="1:37" x14ac:dyDescent="0.2">
      <c r="A3419" s="35" t="s">
        <v>3822</v>
      </c>
      <c r="B3419" s="35" t="s">
        <v>13081</v>
      </c>
      <c r="C3419" s="85" t="s">
        <v>968</v>
      </c>
      <c r="D3419" s="85" t="s">
        <v>968</v>
      </c>
      <c r="E3419" s="85" t="s">
        <v>12902</v>
      </c>
      <c r="F3419" s="85" t="s">
        <v>173</v>
      </c>
      <c r="G3419" s="85" t="s">
        <v>173</v>
      </c>
      <c r="H3419" s="840">
        <v>1.14386550943956</v>
      </c>
      <c r="I3419" s="840">
        <v>1.15497976012223</v>
      </c>
      <c r="J3419" s="86">
        <v>16651.5</v>
      </c>
      <c r="K3419" s="44">
        <v>19047.076530432802</v>
      </c>
      <c r="L3419" s="45">
        <v>17920.7687339697</v>
      </c>
      <c r="M3419" s="46">
        <v>1.07622548923338</v>
      </c>
      <c r="N3419" s="139">
        <v>19232.145475675301</v>
      </c>
      <c r="O3419" s="45">
        <v>17863.690042223301</v>
      </c>
      <c r="P3419" s="99">
        <v>1.0727976483934401</v>
      </c>
      <c r="Q3419" s="86">
        <v>16698.050496096399</v>
      </c>
      <c r="R3419" s="44">
        <v>19100.3240373648</v>
      </c>
      <c r="S3419" s="45">
        <v>17971.786877570899</v>
      </c>
      <c r="T3419" s="140">
        <v>1.0762805443529</v>
      </c>
      <c r="U3419" s="44">
        <v>19285.910356490302</v>
      </c>
      <c r="V3419" s="45">
        <v>17914.4145126148</v>
      </c>
      <c r="W3419" s="99">
        <v>1.0728446723048699</v>
      </c>
      <c r="X3419" s="86">
        <v>16737.9026514785</v>
      </c>
      <c r="Y3419" s="44">
        <v>19145.909543383099</v>
      </c>
      <c r="Z3419" s="45">
        <v>18015.561155226598</v>
      </c>
      <c r="AA3419" s="46">
        <v>1.07633324977161</v>
      </c>
      <c r="AB3419" s="139">
        <v>19331.938789353801</v>
      </c>
      <c r="AC3419" s="45">
        <v>17957.93612563</v>
      </c>
      <c r="AD3419" s="99">
        <v>1.0728904630141201</v>
      </c>
      <c r="AE3419" s="142">
        <v>16780.521870848901</v>
      </c>
      <c r="AF3419" s="44">
        <v>19194.660198460198</v>
      </c>
      <c r="AG3419" s="45">
        <v>18062.0771299238</v>
      </c>
      <c r="AH3419" s="140">
        <v>1.0763715973161301</v>
      </c>
      <c r="AI3419" s="44">
        <v>19381.163125118801</v>
      </c>
      <c r="AJ3419" s="45">
        <v>18004.226710114901</v>
      </c>
      <c r="AK3419" s="46">
        <v>1.0729241229017901</v>
      </c>
    </row>
    <row r="3420" spans="1:37" x14ac:dyDescent="0.2">
      <c r="A3420" s="35" t="s">
        <v>3821</v>
      </c>
      <c r="B3420" s="35" t="s">
        <v>9931</v>
      </c>
      <c r="C3420" s="85" t="s">
        <v>968</v>
      </c>
      <c r="D3420" s="85" t="s">
        <v>968</v>
      </c>
      <c r="E3420" s="85" t="s">
        <v>12902</v>
      </c>
      <c r="F3420" s="85" t="s">
        <v>178</v>
      </c>
      <c r="G3420" s="85" t="s">
        <v>178</v>
      </c>
      <c r="H3420" s="840">
        <v>1.1500634050634599</v>
      </c>
      <c r="I3420" s="840">
        <v>1.15561223423265</v>
      </c>
      <c r="J3420" s="86">
        <v>14681.75</v>
      </c>
      <c r="K3420" s="44">
        <v>16884.943397290499</v>
      </c>
      <c r="L3420" s="45">
        <v>15886.4886811128</v>
      </c>
      <c r="M3420" s="46">
        <v>1.0820568856650501</v>
      </c>
      <c r="N3420" s="139">
        <v>16966.409919945199</v>
      </c>
      <c r="O3420" s="45">
        <v>15759.171971870799</v>
      </c>
      <c r="P3420" s="99">
        <v>1.0733851190676</v>
      </c>
      <c r="Q3420" s="86">
        <v>14650.619052088001</v>
      </c>
      <c r="R3420" s="44">
        <v>16849.140833332</v>
      </c>
      <c r="S3420" s="45">
        <v>15853.6141865684</v>
      </c>
      <c r="T3420" s="140">
        <v>1.0821122390940101</v>
      </c>
      <c r="U3420" s="44">
        <v>16930.434615674902</v>
      </c>
      <c r="V3420" s="45">
        <v>15726.4457823145</v>
      </c>
      <c r="W3420" s="99">
        <v>1.07343216872963</v>
      </c>
      <c r="X3420" s="86">
        <v>14621.3081808852</v>
      </c>
      <c r="Y3420" s="44">
        <v>16815.431472991098</v>
      </c>
      <c r="Z3420" s="45">
        <v>15822.671331793101</v>
      </c>
      <c r="AA3420" s="46">
        <v>1.0821652300905999</v>
      </c>
      <c r="AB3420" s="139">
        <v>16896.562614316899</v>
      </c>
      <c r="AC3420" s="45">
        <v>15695.652436977</v>
      </c>
      <c r="AD3420" s="99">
        <v>1.07347798451416</v>
      </c>
      <c r="AE3420" s="142">
        <v>14608.3857834431</v>
      </c>
      <c r="AF3420" s="44">
        <v>16800.569896587302</v>
      </c>
      <c r="AG3420" s="45">
        <v>15809.250393668201</v>
      </c>
      <c r="AH3420" s="140">
        <v>1.0822037854166</v>
      </c>
      <c r="AI3420" s="44">
        <v>16881.629333737201</v>
      </c>
      <c r="AJ3420" s="45">
        <v>15682.272513707399</v>
      </c>
      <c r="AK3420" s="46">
        <v>1.0735116628341901</v>
      </c>
    </row>
    <row r="3421" spans="1:37" x14ac:dyDescent="0.2">
      <c r="A3421" s="35" t="s">
        <v>3820</v>
      </c>
      <c r="B3421" s="35" t="s">
        <v>13082</v>
      </c>
      <c r="C3421" s="85" t="s">
        <v>968</v>
      </c>
      <c r="D3421" s="85" t="s">
        <v>968</v>
      </c>
      <c r="E3421" s="85" t="s">
        <v>12902</v>
      </c>
      <c r="F3421" s="85" t="s">
        <v>178</v>
      </c>
      <c r="G3421" s="85" t="s">
        <v>178</v>
      </c>
      <c r="H3421" s="840">
        <v>1.1500634050634599</v>
      </c>
      <c r="I3421" s="840">
        <v>1.15561223423265</v>
      </c>
      <c r="J3421" s="86">
        <v>13456.333333333299</v>
      </c>
      <c r="K3421" s="44">
        <v>15475.6365330023</v>
      </c>
      <c r="L3421" s="45">
        <v>14560.518139137501</v>
      </c>
      <c r="M3421" s="46">
        <v>1.0820568856650501</v>
      </c>
      <c r="N3421" s="139">
        <v>15550.3034279126</v>
      </c>
      <c r="O3421" s="45">
        <v>14443.8279572134</v>
      </c>
      <c r="P3421" s="99">
        <v>1.0733851190676</v>
      </c>
      <c r="Q3421" s="86">
        <v>13481.743277325601</v>
      </c>
      <c r="R3421" s="44">
        <v>15504.8595797125</v>
      </c>
      <c r="S3421" s="45">
        <v>14588.759404717501</v>
      </c>
      <c r="T3421" s="140">
        <v>1.0821122390940101</v>
      </c>
      <c r="U3421" s="44">
        <v>15579.6674700612</v>
      </c>
      <c r="V3421" s="45">
        <v>14471.7369244357</v>
      </c>
      <c r="W3421" s="99">
        <v>1.07343216872963</v>
      </c>
      <c r="X3421" s="86">
        <v>13504.884766015301</v>
      </c>
      <c r="Y3421" s="44">
        <v>15531.473758993199</v>
      </c>
      <c r="Z3421" s="45">
        <v>14614.5167301619</v>
      </c>
      <c r="AA3421" s="46">
        <v>1.0821652300905999</v>
      </c>
      <c r="AB3421" s="139">
        <v>15606.4100575094</v>
      </c>
      <c r="AC3421" s="45">
        <v>14497.196479718001</v>
      </c>
      <c r="AD3421" s="99">
        <v>1.07347798451416</v>
      </c>
      <c r="AE3421" s="142">
        <v>13539.0900168438</v>
      </c>
      <c r="AF3421" s="44">
        <v>15570.811966232</v>
      </c>
      <c r="AG3421" s="45">
        <v>14652.0544673245</v>
      </c>
      <c r="AH3421" s="140">
        <v>1.0822037854166</v>
      </c>
      <c r="AI3421" s="44">
        <v>15645.938063841801</v>
      </c>
      <c r="AJ3421" s="45">
        <v>14534.3710372437</v>
      </c>
      <c r="AK3421" s="46">
        <v>1.0735116628341901</v>
      </c>
    </row>
    <row r="3422" spans="1:37" x14ac:dyDescent="0.2">
      <c r="A3422" s="35" t="s">
        <v>3819</v>
      </c>
      <c r="B3422" s="35" t="s">
        <v>9930</v>
      </c>
      <c r="C3422" s="85" t="s">
        <v>968</v>
      </c>
      <c r="D3422" s="85" t="s">
        <v>968</v>
      </c>
      <c r="E3422" s="85" t="s">
        <v>12902</v>
      </c>
      <c r="F3422" s="85" t="s">
        <v>178</v>
      </c>
      <c r="G3422" s="85" t="s">
        <v>178</v>
      </c>
      <c r="H3422" s="840">
        <v>1.1500634050634599</v>
      </c>
      <c r="I3422" s="840">
        <v>1.15561223423265</v>
      </c>
      <c r="J3422" s="86">
        <v>10753.583333333299</v>
      </c>
      <c r="K3422" s="44">
        <v>12367.302664966999</v>
      </c>
      <c r="L3422" s="45">
        <v>11635.988891406299</v>
      </c>
      <c r="M3422" s="46">
        <v>1.0820568856650501</v>
      </c>
      <c r="N3422" s="139">
        <v>12426.9724618403</v>
      </c>
      <c r="O3422" s="45">
        <v>11542.736326653399</v>
      </c>
      <c r="P3422" s="99">
        <v>1.0733851190676</v>
      </c>
      <c r="Q3422" s="86">
        <v>10733.5597534548</v>
      </c>
      <c r="R3422" s="44">
        <v>12344.2742785103</v>
      </c>
      <c r="S3422" s="45">
        <v>11614.916378260399</v>
      </c>
      <c r="T3422" s="140">
        <v>1.0821122390940101</v>
      </c>
      <c r="U3422" s="44">
        <v>12403.832967959501</v>
      </c>
      <c r="V3422" s="45">
        <v>11521.74832434</v>
      </c>
      <c r="W3422" s="99">
        <v>1.07343216872963</v>
      </c>
      <c r="X3422" s="86">
        <v>10714.9116299329</v>
      </c>
      <c r="Y3422" s="44">
        <v>12322.8277540747</v>
      </c>
      <c r="Z3422" s="45">
        <v>11595.3048094068</v>
      </c>
      <c r="AA3422" s="46">
        <v>1.0821652300905999</v>
      </c>
      <c r="AB3422" s="139">
        <v>12382.2829682722</v>
      </c>
      <c r="AC3422" s="45">
        <v>11502.2217407477</v>
      </c>
      <c r="AD3422" s="99">
        <v>1.07347798451416</v>
      </c>
      <c r="AE3422" s="142">
        <v>10712.0208399076</v>
      </c>
      <c r="AF3422" s="44">
        <v>12319.5031622549</v>
      </c>
      <c r="AG3422" s="45">
        <v>11592.589502409501</v>
      </c>
      <c r="AH3422" s="140">
        <v>1.0822037854166</v>
      </c>
      <c r="AI3422" s="44">
        <v>12378.942335952301</v>
      </c>
      <c r="AJ3422" s="45">
        <v>11499.4793041637</v>
      </c>
      <c r="AK3422" s="46">
        <v>1.0735116628341901</v>
      </c>
    </row>
    <row r="3423" spans="1:37" x14ac:dyDescent="0.2">
      <c r="A3423" s="35" t="s">
        <v>3818</v>
      </c>
      <c r="B3423" s="35" t="s">
        <v>9929</v>
      </c>
      <c r="C3423" s="85" t="s">
        <v>968</v>
      </c>
      <c r="D3423" s="85" t="s">
        <v>968</v>
      </c>
      <c r="E3423" s="85" t="s">
        <v>12902</v>
      </c>
      <c r="F3423" s="85" t="s">
        <v>178</v>
      </c>
      <c r="G3423" s="85" t="s">
        <v>178</v>
      </c>
      <c r="H3423" s="840">
        <v>1.1500634050634599</v>
      </c>
      <c r="I3423" s="840">
        <v>1.15561223423265</v>
      </c>
      <c r="J3423" s="86">
        <v>15527.583333333299</v>
      </c>
      <c r="K3423" s="44">
        <v>17857.705360740001</v>
      </c>
      <c r="L3423" s="45">
        <v>16801.728463571199</v>
      </c>
      <c r="M3423" s="46">
        <v>1.0820568856650501</v>
      </c>
      <c r="N3423" s="139">
        <v>17943.865268066998</v>
      </c>
      <c r="O3423" s="45">
        <v>16667.076885082199</v>
      </c>
      <c r="P3423" s="99">
        <v>1.0733851190676</v>
      </c>
      <c r="Q3423" s="86">
        <v>15511.417550714101</v>
      </c>
      <c r="R3423" s="44">
        <v>17839.113685735399</v>
      </c>
      <c r="S3423" s="45">
        <v>16785.094777325401</v>
      </c>
      <c r="T3423" s="140">
        <v>1.0821122390940201</v>
      </c>
      <c r="U3423" s="44">
        <v>17925.183891896198</v>
      </c>
      <c r="V3423" s="45">
        <v>16650.454581533799</v>
      </c>
      <c r="W3423" s="99">
        <v>1.07343216872963</v>
      </c>
      <c r="X3423" s="86">
        <v>15498.5256477162</v>
      </c>
      <c r="Y3423" s="44">
        <v>17824.287179875901</v>
      </c>
      <c r="Z3423" s="45">
        <v>16771.965573625799</v>
      </c>
      <c r="AA3423" s="46">
        <v>1.0821652300905999</v>
      </c>
      <c r="AB3423" s="139">
        <v>17910.285851069399</v>
      </c>
      <c r="AC3423" s="45">
        <v>16637.3260752514</v>
      </c>
      <c r="AD3423" s="99">
        <v>1.07347798451416</v>
      </c>
      <c r="AE3423" s="142">
        <v>15501.102727130799</v>
      </c>
      <c r="AF3423" s="44">
        <v>17827.250984602601</v>
      </c>
      <c r="AG3423" s="45">
        <v>16775.3520494326</v>
      </c>
      <c r="AH3423" s="140">
        <v>1.0822037854166</v>
      </c>
      <c r="AI3423" s="44">
        <v>17913.263955569499</v>
      </c>
      <c r="AJ3423" s="45">
        <v>16640.614564365798</v>
      </c>
      <c r="AK3423" s="46">
        <v>1.0735116628341901</v>
      </c>
    </row>
    <row r="3424" spans="1:37" x14ac:dyDescent="0.2">
      <c r="A3424" s="35" t="s">
        <v>3817</v>
      </c>
      <c r="B3424" s="35" t="s">
        <v>13083</v>
      </c>
      <c r="C3424" s="85" t="s">
        <v>968</v>
      </c>
      <c r="D3424" s="85" t="s">
        <v>968</v>
      </c>
      <c r="E3424" s="85" t="s">
        <v>12902</v>
      </c>
      <c r="F3424" s="85" t="s">
        <v>173</v>
      </c>
      <c r="G3424" s="85" t="s">
        <v>173</v>
      </c>
      <c r="H3424" s="840">
        <v>1.14386550943956</v>
      </c>
      <c r="I3424" s="840">
        <v>1.15497976012223</v>
      </c>
      <c r="J3424" s="86">
        <v>13524.916666666701</v>
      </c>
      <c r="K3424" s="44">
        <v>15470.685693044201</v>
      </c>
      <c r="L3424" s="45">
        <v>14555.860056424001</v>
      </c>
      <c r="M3424" s="46">
        <v>1.07622548923338</v>
      </c>
      <c r="N3424" s="139">
        <v>15621.0050073398</v>
      </c>
      <c r="O3424" s="45">
        <v>14509.498794717199</v>
      </c>
      <c r="P3424" s="99">
        <v>1.0727976483934401</v>
      </c>
      <c r="Q3424" s="86">
        <v>13576.124877579799</v>
      </c>
      <c r="R3424" s="44">
        <v>15529.2609993079</v>
      </c>
      <c r="S3424" s="45">
        <v>14611.719073444599</v>
      </c>
      <c r="T3424" s="140">
        <v>1.0762805443529</v>
      </c>
      <c r="U3424" s="44">
        <v>15680.149454496601</v>
      </c>
      <c r="V3424" s="45">
        <v>14565.073245457201</v>
      </c>
      <c r="W3424" s="99">
        <v>1.0728446723048699</v>
      </c>
      <c r="X3424" s="86">
        <v>13625.0866423385</v>
      </c>
      <c r="Y3424" s="44">
        <v>15585.266673296601</v>
      </c>
      <c r="Z3424" s="45">
        <v>14665.1337841679</v>
      </c>
      <c r="AA3424" s="46">
        <v>1.07633324977161</v>
      </c>
      <c r="AB3424" s="139">
        <v>15736.6993018127</v>
      </c>
      <c r="AC3424" s="45">
        <v>14618.2255163061</v>
      </c>
      <c r="AD3424" s="99">
        <v>1.0728904630141201</v>
      </c>
      <c r="AE3424" s="142">
        <v>13676.3832958648</v>
      </c>
      <c r="AF3424" s="44">
        <v>15643.943146015001</v>
      </c>
      <c r="AG3424" s="45">
        <v>14720.8705336775</v>
      </c>
      <c r="AH3424" s="140">
        <v>1.0763715973161301</v>
      </c>
      <c r="AI3424" s="44">
        <v>15795.9458983975</v>
      </c>
      <c r="AJ3424" s="45">
        <v>14673.721552184399</v>
      </c>
      <c r="AK3424" s="46">
        <v>1.0729241229017901</v>
      </c>
    </row>
    <row r="3425" spans="1:37" x14ac:dyDescent="0.2">
      <c r="A3425" s="35" t="s">
        <v>3816</v>
      </c>
      <c r="B3425" s="35" t="s">
        <v>13084</v>
      </c>
      <c r="C3425" s="85" t="s">
        <v>968</v>
      </c>
      <c r="D3425" s="85" t="s">
        <v>968</v>
      </c>
      <c r="E3425" s="85" t="s">
        <v>12902</v>
      </c>
      <c r="F3425" s="85" t="s">
        <v>173</v>
      </c>
      <c r="G3425" s="85" t="s">
        <v>173</v>
      </c>
      <c r="H3425" s="840">
        <v>1.14386550943956</v>
      </c>
      <c r="I3425" s="840">
        <v>1.15497976012223</v>
      </c>
      <c r="J3425" s="86">
        <v>12364.583333333299</v>
      </c>
      <c r="K3425" s="44">
        <v>14143.4204135912</v>
      </c>
      <c r="L3425" s="45">
        <v>13307.079747083601</v>
      </c>
      <c r="M3425" s="46">
        <v>1.07622548923338</v>
      </c>
      <c r="N3425" s="139">
        <v>14280.8434923446</v>
      </c>
      <c r="O3425" s="45">
        <v>13264.695923364699</v>
      </c>
      <c r="P3425" s="99">
        <v>1.0727976483934401</v>
      </c>
      <c r="Q3425" s="86">
        <v>12404.8959708853</v>
      </c>
      <c r="R3425" s="44">
        <v>14189.5326492814</v>
      </c>
      <c r="S3425" s="45">
        <v>13351.1481881855</v>
      </c>
      <c r="T3425" s="140">
        <v>1.0762805443529</v>
      </c>
      <c r="U3425" s="44">
        <v>14327.4037727943</v>
      </c>
      <c r="V3425" s="45">
        <v>13308.5265528605</v>
      </c>
      <c r="W3425" s="99">
        <v>1.0728446723048699</v>
      </c>
      <c r="X3425" s="86">
        <v>12442.9427274477</v>
      </c>
      <c r="Y3425" s="44">
        <v>14233.053021859199</v>
      </c>
      <c r="Z3425" s="45">
        <v>13392.752982555799</v>
      </c>
      <c r="AA3425" s="46">
        <v>1.07633324977161</v>
      </c>
      <c r="AB3425" s="139">
        <v>14371.3470065622</v>
      </c>
      <c r="AC3425" s="45">
        <v>13349.9145841096</v>
      </c>
      <c r="AD3425" s="99">
        <v>1.0728904630141201</v>
      </c>
      <c r="AE3425" s="142">
        <v>12481.7785273053</v>
      </c>
      <c r="AF3425" s="44">
        <v>14277.475953847799</v>
      </c>
      <c r="AG3425" s="45">
        <v>13435.0318907817</v>
      </c>
      <c r="AH3425" s="140">
        <v>1.0763715973161301</v>
      </c>
      <c r="AI3425" s="44">
        <v>14416.2015693659</v>
      </c>
      <c r="AJ3425" s="45">
        <v>13392.0012786635</v>
      </c>
      <c r="AK3425" s="46">
        <v>1.0729241229017901</v>
      </c>
    </row>
    <row r="3426" spans="1:37" x14ac:dyDescent="0.2">
      <c r="A3426" s="35" t="s">
        <v>3815</v>
      </c>
      <c r="B3426" s="35" t="s">
        <v>9927</v>
      </c>
      <c r="C3426" s="85" t="s">
        <v>968</v>
      </c>
      <c r="D3426" s="85" t="s">
        <v>968</v>
      </c>
      <c r="E3426" s="85" t="s">
        <v>12902</v>
      </c>
      <c r="F3426" s="85" t="s">
        <v>173</v>
      </c>
      <c r="G3426" s="85" t="s">
        <v>173</v>
      </c>
      <c r="H3426" s="840">
        <v>1.14386550943956</v>
      </c>
      <c r="I3426" s="840">
        <v>1.15497976012223</v>
      </c>
      <c r="J3426" s="86">
        <v>311.83333333333297</v>
      </c>
      <c r="K3426" s="44">
        <v>356.69539469356903</v>
      </c>
      <c r="L3426" s="45">
        <v>335.60298172594298</v>
      </c>
      <c r="M3426" s="46">
        <v>1.07622548923338</v>
      </c>
      <c r="N3426" s="139">
        <v>360.16118853144798</v>
      </c>
      <c r="O3426" s="45">
        <v>334.53406669068602</v>
      </c>
      <c r="P3426" s="99">
        <v>1.0727976483934401</v>
      </c>
      <c r="Q3426" s="86">
        <v>313.24135377248098</v>
      </c>
      <c r="R3426" s="44">
        <v>358.30598071049502</v>
      </c>
      <c r="S3426" s="45">
        <v>337.13557475208597</v>
      </c>
      <c r="T3426" s="140">
        <v>1.0762805443529</v>
      </c>
      <c r="U3426" s="44">
        <v>361.78742364050203</v>
      </c>
      <c r="V3426" s="45">
        <v>336.05931754037198</v>
      </c>
      <c r="W3426" s="99">
        <v>1.0728446723048699</v>
      </c>
      <c r="X3426" s="86">
        <v>314.62696330563898</v>
      </c>
      <c r="Y3426" s="44">
        <v>359.89093166502602</v>
      </c>
      <c r="Z3426" s="45">
        <v>338.64346188053003</v>
      </c>
      <c r="AA3426" s="46">
        <v>1.07633324977161</v>
      </c>
      <c r="AB3426" s="139">
        <v>363.38777460673299</v>
      </c>
      <c r="AC3426" s="45">
        <v>337.560268337715</v>
      </c>
      <c r="AD3426" s="99">
        <v>1.0728904630141201</v>
      </c>
      <c r="AE3426" s="142">
        <v>315.824799673526</v>
      </c>
      <c r="AF3426" s="44">
        <v>361.26109537220401</v>
      </c>
      <c r="AG3426" s="45">
        <v>339.94484409663897</v>
      </c>
      <c r="AH3426" s="140">
        <v>1.0763715973161301</v>
      </c>
      <c r="AI3426" s="44">
        <v>364.77125136758002</v>
      </c>
      <c r="AJ3426" s="45">
        <v>338.85604618035302</v>
      </c>
      <c r="AK3426" s="46">
        <v>1.0729241229017901</v>
      </c>
    </row>
    <row r="3427" spans="1:37" x14ac:dyDescent="0.2">
      <c r="A3427" s="35" t="s">
        <v>3814</v>
      </c>
      <c r="B3427" s="35" t="s">
        <v>13085</v>
      </c>
      <c r="C3427" s="85" t="s">
        <v>968</v>
      </c>
      <c r="D3427" s="85" t="s">
        <v>968</v>
      </c>
      <c r="E3427" s="85" t="s">
        <v>12902</v>
      </c>
      <c r="F3427" s="85" t="s">
        <v>178</v>
      </c>
      <c r="G3427" s="85" t="s">
        <v>178</v>
      </c>
      <c r="H3427" s="840">
        <v>1.1500634050634599</v>
      </c>
      <c r="I3427" s="840">
        <v>1.15561223423265</v>
      </c>
      <c r="J3427" s="86">
        <v>9776.5</v>
      </c>
      <c r="K3427" s="44">
        <v>11243.594879602901</v>
      </c>
      <c r="L3427" s="45">
        <v>10578.7291427044</v>
      </c>
      <c r="M3427" s="46">
        <v>1.0820568856650501</v>
      </c>
      <c r="N3427" s="139">
        <v>11297.8430079755</v>
      </c>
      <c r="O3427" s="45">
        <v>10493.9496165644</v>
      </c>
      <c r="P3427" s="99">
        <v>1.0733851190676</v>
      </c>
      <c r="Q3427" s="86">
        <v>9780.6371032914194</v>
      </c>
      <c r="R3427" s="44">
        <v>11248.352810701401</v>
      </c>
      <c r="S3427" s="45">
        <v>10583.747115608699</v>
      </c>
      <c r="T3427" s="140">
        <v>1.0821122390940101</v>
      </c>
      <c r="U3427" s="44">
        <v>11302.6238951534</v>
      </c>
      <c r="V3427" s="45">
        <v>10498.850497343599</v>
      </c>
      <c r="W3427" s="99">
        <v>1.07343216872963</v>
      </c>
      <c r="X3427" s="86">
        <v>9787.4581689582392</v>
      </c>
      <c r="Y3427" s="44">
        <v>11256.1974687083</v>
      </c>
      <c r="Z3427" s="45">
        <v>10591.646921412799</v>
      </c>
      <c r="AA3427" s="46">
        <v>1.0821652300905999</v>
      </c>
      <c r="AB3427" s="139">
        <v>11310.5064020884</v>
      </c>
      <c r="AC3427" s="45">
        <v>10506.6208687299</v>
      </c>
      <c r="AD3427" s="99">
        <v>1.07347798451416</v>
      </c>
      <c r="AE3427" s="142">
        <v>9802.1906689156094</v>
      </c>
      <c r="AF3427" s="44">
        <v>11273.140777774401</v>
      </c>
      <c r="AG3427" s="45">
        <v>10607.967847275801</v>
      </c>
      <c r="AH3427" s="140">
        <v>1.0822037854166</v>
      </c>
      <c r="AI3427" s="44">
        <v>11327.53145928</v>
      </c>
      <c r="AJ3427" s="45">
        <v>10522.766004405399</v>
      </c>
      <c r="AK3427" s="46">
        <v>1.0735116628341901</v>
      </c>
    </row>
    <row r="3428" spans="1:37" x14ac:dyDescent="0.2">
      <c r="A3428" s="35" t="s">
        <v>3813</v>
      </c>
      <c r="B3428" s="35" t="s">
        <v>9926</v>
      </c>
      <c r="C3428" s="85" t="s">
        <v>968</v>
      </c>
      <c r="D3428" s="85" t="s">
        <v>968</v>
      </c>
      <c r="E3428" s="85" t="s">
        <v>12902</v>
      </c>
      <c r="F3428" s="85" t="s">
        <v>178</v>
      </c>
      <c r="G3428" s="85" t="s">
        <v>178</v>
      </c>
      <c r="H3428" s="840">
        <v>1.1500634050634599</v>
      </c>
      <c r="I3428" s="840">
        <v>1.15561223423265</v>
      </c>
      <c r="J3428" s="86">
        <v>14525.916666666701</v>
      </c>
      <c r="K3428" s="44">
        <v>16705.725183334798</v>
      </c>
      <c r="L3428" s="45">
        <v>15717.868149763401</v>
      </c>
      <c r="M3428" s="46">
        <v>1.0820568856650501</v>
      </c>
      <c r="N3428" s="139">
        <v>16786.327013443999</v>
      </c>
      <c r="O3428" s="45">
        <v>15591.902790816101</v>
      </c>
      <c r="P3428" s="99">
        <v>1.0733851190676</v>
      </c>
      <c r="Q3428" s="86">
        <v>14523.6622825615</v>
      </c>
      <c r="R3428" s="44">
        <v>16703.132498674498</v>
      </c>
      <c r="S3428" s="45">
        <v>15716.2327124279</v>
      </c>
      <c r="T3428" s="140">
        <v>1.0821122390940101</v>
      </c>
      <c r="U3428" s="44">
        <v>16783.721819591399</v>
      </c>
      <c r="V3428" s="45">
        <v>15590.1663018667</v>
      </c>
      <c r="W3428" s="99">
        <v>1.07343216872963</v>
      </c>
      <c r="X3428" s="86">
        <v>14523.747895693299</v>
      </c>
      <c r="Y3428" s="44">
        <v>16703.230959204298</v>
      </c>
      <c r="Z3428" s="45">
        <v>15717.0949833207</v>
      </c>
      <c r="AA3428" s="46">
        <v>1.0821652300905999</v>
      </c>
      <c r="AB3428" s="139">
        <v>16783.820755173801</v>
      </c>
      <c r="AC3428" s="45">
        <v>15590.923618660499</v>
      </c>
      <c r="AD3428" s="99">
        <v>1.07347798451416</v>
      </c>
      <c r="AE3428" s="142">
        <v>14540.246175411001</v>
      </c>
      <c r="AF3428" s="44">
        <v>16722.205026954201</v>
      </c>
      <c r="AG3428" s="45">
        <v>15735.509451919101</v>
      </c>
      <c r="AH3428" s="140">
        <v>1.0822037854166</v>
      </c>
      <c r="AI3428" s="44">
        <v>16802.886369059499</v>
      </c>
      <c r="AJ3428" s="45">
        <v>15609.123849784</v>
      </c>
      <c r="AK3428" s="46">
        <v>1.0735116628341901</v>
      </c>
    </row>
    <row r="3429" spans="1:37" x14ac:dyDescent="0.2">
      <c r="A3429" s="35" t="s">
        <v>3812</v>
      </c>
      <c r="B3429" s="35" t="s">
        <v>9925</v>
      </c>
      <c r="C3429" s="85" t="s">
        <v>968</v>
      </c>
      <c r="D3429" s="85" t="s">
        <v>968</v>
      </c>
      <c r="E3429" s="85" t="s">
        <v>12902</v>
      </c>
      <c r="F3429" s="85" t="s">
        <v>178</v>
      </c>
      <c r="G3429" s="85" t="s">
        <v>178</v>
      </c>
      <c r="H3429" s="840">
        <v>1.1500634050634599</v>
      </c>
      <c r="I3429" s="840">
        <v>1.15561223423265</v>
      </c>
      <c r="J3429" s="86">
        <v>11500.416666666701</v>
      </c>
      <c r="K3429" s="44">
        <v>13226.208351315299</v>
      </c>
      <c r="L3429" s="45">
        <v>12444.105042183801</v>
      </c>
      <c r="M3429" s="46">
        <v>1.0820568856650501</v>
      </c>
      <c r="N3429" s="139">
        <v>13290.0221987731</v>
      </c>
      <c r="O3429" s="45">
        <v>12344.3761130771</v>
      </c>
      <c r="P3429" s="99">
        <v>1.0733851190676</v>
      </c>
      <c r="Q3429" s="86">
        <v>11485.295497970699</v>
      </c>
      <c r="R3429" s="44">
        <v>13208.818048556201</v>
      </c>
      <c r="S3429" s="45">
        <v>12428.3788279655</v>
      </c>
      <c r="T3429" s="140">
        <v>1.0821122390940101</v>
      </c>
      <c r="U3429" s="44">
        <v>13272.547991232101</v>
      </c>
      <c r="V3429" s="45">
        <v>12328.6856548873</v>
      </c>
      <c r="W3429" s="99">
        <v>1.07343216872963</v>
      </c>
      <c r="X3429" s="86">
        <v>11475.4979657149</v>
      </c>
      <c r="Y3429" s="44">
        <v>13197.550265248899</v>
      </c>
      <c r="Z3429" s="45">
        <v>12418.384896472</v>
      </c>
      <c r="AA3429" s="46">
        <v>1.0821652300905999</v>
      </c>
      <c r="AB3429" s="139">
        <v>13261.225843091999</v>
      </c>
      <c r="AC3429" s="45">
        <v>12318.6944275319</v>
      </c>
      <c r="AD3429" s="99">
        <v>1.07347798451416</v>
      </c>
      <c r="AE3429" s="142">
        <v>11478.335393658899</v>
      </c>
      <c r="AF3429" s="44">
        <v>13200.8134872918</v>
      </c>
      <c r="AG3429" s="45">
        <v>12421.898013299</v>
      </c>
      <c r="AH3429" s="140">
        <v>1.0822037854166</v>
      </c>
      <c r="AI3429" s="44">
        <v>13264.504809537901</v>
      </c>
      <c r="AJ3429" s="45">
        <v>12322.1269150153</v>
      </c>
      <c r="AK3429" s="46">
        <v>1.0735116628341901</v>
      </c>
    </row>
    <row r="3430" spans="1:37" x14ac:dyDescent="0.2">
      <c r="A3430" s="35" t="s">
        <v>3811</v>
      </c>
      <c r="B3430" s="35" t="s">
        <v>9924</v>
      </c>
      <c r="C3430" s="85" t="s">
        <v>968</v>
      </c>
      <c r="D3430" s="85" t="s">
        <v>968</v>
      </c>
      <c r="E3430" s="85" t="s">
        <v>12902</v>
      </c>
      <c r="F3430" s="85" t="s">
        <v>170</v>
      </c>
      <c r="G3430" s="85" t="s">
        <v>170</v>
      </c>
      <c r="H3430" s="840">
        <v>1.1549747300446001</v>
      </c>
      <c r="I3430" s="840">
        <v>1.15681489378668</v>
      </c>
      <c r="J3430" s="86">
        <v>15308.833333333299</v>
      </c>
      <c r="K3430" s="44">
        <v>17681.315646464402</v>
      </c>
      <c r="L3430" s="45">
        <v>16635.769174672801</v>
      </c>
      <c r="M3430" s="46">
        <v>1.08667779003448</v>
      </c>
      <c r="N3430" s="139">
        <v>17709.486406497999</v>
      </c>
      <c r="O3430" s="45">
        <v>16449.375155401802</v>
      </c>
      <c r="P3430" s="99">
        <v>1.0745022038737</v>
      </c>
      <c r="Q3430" s="86">
        <v>15351.0991803384</v>
      </c>
      <c r="R3430" s="44">
        <v>17730.1316316991</v>
      </c>
      <c r="S3430" s="45">
        <v>16682.5518966503</v>
      </c>
      <c r="T3430" s="140">
        <v>1.08673337984926</v>
      </c>
      <c r="U3430" s="44">
        <v>17758.380167812</v>
      </c>
      <c r="V3430" s="45">
        <v>16495.512916854401</v>
      </c>
      <c r="W3430" s="99">
        <v>1.0745493025008701</v>
      </c>
      <c r="X3430" s="86">
        <v>15388.6083185813</v>
      </c>
      <c r="Y3430" s="44">
        <v>17773.453738515502</v>
      </c>
      <c r="Z3430" s="45">
        <v>16724.1332693164</v>
      </c>
      <c r="AA3430" s="46">
        <v>1.08678659714293</v>
      </c>
      <c r="AB3430" s="139">
        <v>17801.771297584499</v>
      </c>
      <c r="AC3430" s="45">
        <v>16536.5241100985</v>
      </c>
      <c r="AD3430" s="99">
        <v>1.0745951659664399</v>
      </c>
      <c r="AE3430" s="142">
        <v>15440.0337682686</v>
      </c>
      <c r="AF3430" s="44">
        <v>17832.8488333854</v>
      </c>
      <c r="AG3430" s="45">
        <v>16780.619596522902</v>
      </c>
      <c r="AH3430" s="140">
        <v>1.0868253171187601</v>
      </c>
      <c r="AI3430" s="44">
        <v>17861.261023702398</v>
      </c>
      <c r="AJ3430" s="45">
        <v>16592.306185303001</v>
      </c>
      <c r="AK3430" s="46">
        <v>1.07462887933591</v>
      </c>
    </row>
    <row r="3431" spans="1:37" x14ac:dyDescent="0.2">
      <c r="A3431" s="35" t="s">
        <v>3810</v>
      </c>
      <c r="B3431" s="35" t="s">
        <v>9923</v>
      </c>
      <c r="C3431" s="85" t="s">
        <v>968</v>
      </c>
      <c r="D3431" s="85" t="s">
        <v>968</v>
      </c>
      <c r="E3431" s="85" t="s">
        <v>12902</v>
      </c>
      <c r="F3431" s="85" t="s">
        <v>170</v>
      </c>
      <c r="G3431" s="85" t="s">
        <v>170</v>
      </c>
      <c r="H3431" s="840">
        <v>1.1549747300446001</v>
      </c>
      <c r="I3431" s="840">
        <v>1.15681489378668</v>
      </c>
      <c r="J3431" s="86">
        <v>14341.5</v>
      </c>
      <c r="K3431" s="44">
        <v>16564.070090934601</v>
      </c>
      <c r="L3431" s="45">
        <v>15584.5895257794</v>
      </c>
      <c r="M3431" s="46">
        <v>1.08667779003448</v>
      </c>
      <c r="N3431" s="139">
        <v>16590.4607992417</v>
      </c>
      <c r="O3431" s="45">
        <v>15409.9733568547</v>
      </c>
      <c r="P3431" s="99">
        <v>1.0745022038737</v>
      </c>
      <c r="Q3431" s="86">
        <v>14393.620772185001</v>
      </c>
      <c r="R3431" s="44">
        <v>16624.268265718601</v>
      </c>
      <c r="S3431" s="45">
        <v>15642.0281500251</v>
      </c>
      <c r="T3431" s="140">
        <v>1.08673337984926</v>
      </c>
      <c r="U3431" s="44">
        <v>16650.754884780901</v>
      </c>
      <c r="V3431" s="45">
        <v>15466.655161213501</v>
      </c>
      <c r="W3431" s="99">
        <v>1.0745493025008701</v>
      </c>
      <c r="X3431" s="86">
        <v>14433.562756608</v>
      </c>
      <c r="Y3431" s="44">
        <v>16670.400248395101</v>
      </c>
      <c r="Z3431" s="45">
        <v>15686.202552903</v>
      </c>
      <c r="AA3431" s="46">
        <v>1.08678659714293</v>
      </c>
      <c r="AB3431" s="139">
        <v>16696.960367248899</v>
      </c>
      <c r="AC3431" s="45">
        <v>15510.236765924201</v>
      </c>
      <c r="AD3431" s="99">
        <v>1.0745951659664399</v>
      </c>
      <c r="AE3431" s="142">
        <v>14479.2358633772</v>
      </c>
      <c r="AF3431" s="44">
        <v>16723.1515325562</v>
      </c>
      <c r="AG3431" s="45">
        <v>15736.4001088524</v>
      </c>
      <c r="AH3431" s="140">
        <v>1.0868253171187601</v>
      </c>
      <c r="AI3431" s="44">
        <v>16749.795697405101</v>
      </c>
      <c r="AJ3431" s="45">
        <v>15559.8050095014</v>
      </c>
      <c r="AK3431" s="46">
        <v>1.07462887933591</v>
      </c>
    </row>
    <row r="3432" spans="1:37" x14ac:dyDescent="0.2">
      <c r="A3432" s="35" t="s">
        <v>3809</v>
      </c>
      <c r="B3432" s="35" t="s">
        <v>13086</v>
      </c>
      <c r="C3432" s="85" t="s">
        <v>968</v>
      </c>
      <c r="D3432" s="85" t="s">
        <v>968</v>
      </c>
      <c r="E3432" s="85" t="s">
        <v>12902</v>
      </c>
      <c r="F3432" s="85" t="s">
        <v>170</v>
      </c>
      <c r="G3432" s="85" t="s">
        <v>170</v>
      </c>
      <c r="H3432" s="840">
        <v>1.1549747300446001</v>
      </c>
      <c r="I3432" s="840">
        <v>1.15681489378668</v>
      </c>
      <c r="J3432" s="86">
        <v>12291</v>
      </c>
      <c r="K3432" s="44">
        <v>14195.794406978101</v>
      </c>
      <c r="L3432" s="45">
        <v>13356.3567173137</v>
      </c>
      <c r="M3432" s="46">
        <v>1.08667779003448</v>
      </c>
      <c r="N3432" s="139">
        <v>14218.4118595321</v>
      </c>
      <c r="O3432" s="45">
        <v>13206.706587811699</v>
      </c>
      <c r="P3432" s="99">
        <v>1.0745022038737</v>
      </c>
      <c r="Q3432" s="86">
        <v>12342.040560978299</v>
      </c>
      <c r="R3432" s="44">
        <v>14254.7449651153</v>
      </c>
      <c r="S3432" s="45">
        <v>13412.5074530686</v>
      </c>
      <c r="T3432" s="140">
        <v>1.08673337984926</v>
      </c>
      <c r="U3432" s="44">
        <v>14277.456340659</v>
      </c>
      <c r="V3432" s="45">
        <v>13262.131076236699</v>
      </c>
      <c r="W3432" s="99">
        <v>1.0745493025008701</v>
      </c>
      <c r="X3432" s="86">
        <v>12384.3909834675</v>
      </c>
      <c r="Y3432" s="44">
        <v>14303.658632897101</v>
      </c>
      <c r="Z3432" s="45">
        <v>13459.1901346102</v>
      </c>
      <c r="AA3432" s="46">
        <v>1.08678659714293</v>
      </c>
      <c r="AB3432" s="139">
        <v>14326.447940152701</v>
      </c>
      <c r="AC3432" s="45">
        <v>13308.2066842725</v>
      </c>
      <c r="AD3432" s="99">
        <v>1.0745951659664399</v>
      </c>
      <c r="AE3432" s="142">
        <v>12433.3256066627</v>
      </c>
      <c r="AF3432" s="44">
        <v>14360.1768861118</v>
      </c>
      <c r="AG3432" s="45">
        <v>13512.853045301999</v>
      </c>
      <c r="AH3432" s="140">
        <v>1.0868253171187601</v>
      </c>
      <c r="AI3432" s="44">
        <v>14383.056241086701</v>
      </c>
      <c r="AJ3432" s="45">
        <v>13361.210763106399</v>
      </c>
      <c r="AK3432" s="46">
        <v>1.07462887933591</v>
      </c>
    </row>
    <row r="3433" spans="1:37" x14ac:dyDescent="0.2">
      <c r="A3433" s="35" t="s">
        <v>3808</v>
      </c>
      <c r="B3433" s="35" t="s">
        <v>9922</v>
      </c>
      <c r="C3433" s="85" t="s">
        <v>968</v>
      </c>
      <c r="D3433" s="85" t="s">
        <v>968</v>
      </c>
      <c r="E3433" s="85" t="s">
        <v>12902</v>
      </c>
      <c r="F3433" s="85" t="s">
        <v>170</v>
      </c>
      <c r="G3433" s="85" t="s">
        <v>170</v>
      </c>
      <c r="H3433" s="840">
        <v>1.1549747300446001</v>
      </c>
      <c r="I3433" s="840">
        <v>1.15681489378668</v>
      </c>
      <c r="J3433" s="86">
        <v>16220.666666666701</v>
      </c>
      <c r="K3433" s="44">
        <v>18734.460104476701</v>
      </c>
      <c r="L3433" s="45">
        <v>17626.638206219199</v>
      </c>
      <c r="M3433" s="46">
        <v>1.08667779003448</v>
      </c>
      <c r="N3433" s="139">
        <v>18764.308787149199</v>
      </c>
      <c r="O3433" s="45">
        <v>17429.142081634</v>
      </c>
      <c r="P3433" s="99">
        <v>1.0745022038737</v>
      </c>
      <c r="Q3433" s="86">
        <v>16264.6928933401</v>
      </c>
      <c r="R3433" s="44">
        <v>18785.309283743802</v>
      </c>
      <c r="S3433" s="45">
        <v>17675.384680189702</v>
      </c>
      <c r="T3433" s="140">
        <v>1.08673337984926</v>
      </c>
      <c r="U3433" s="44">
        <v>18815.238981882201</v>
      </c>
      <c r="V3433" s="45">
        <v>17477.2144039296</v>
      </c>
      <c r="W3433" s="99">
        <v>1.0745493025008701</v>
      </c>
      <c r="X3433" s="86">
        <v>16297.306886529101</v>
      </c>
      <c r="Y3433" s="44">
        <v>18822.977621722901</v>
      </c>
      <c r="Z3433" s="45">
        <v>17711.694693805101</v>
      </c>
      <c r="AA3433" s="46">
        <v>1.08678659714293</v>
      </c>
      <c r="AB3433" s="139">
        <v>18852.967334949099</v>
      </c>
      <c r="AC3433" s="45">
        <v>17513.007198535801</v>
      </c>
      <c r="AD3433" s="99">
        <v>1.0745951659664399</v>
      </c>
      <c r="AE3433" s="142">
        <v>16338.6253829507</v>
      </c>
      <c r="AF3433" s="44">
        <v>18870.699440973302</v>
      </c>
      <c r="AG3433" s="45">
        <v>17757.231713110101</v>
      </c>
      <c r="AH3433" s="140">
        <v>1.0868253171187601</v>
      </c>
      <c r="AI3433" s="44">
        <v>18900.765186998498</v>
      </c>
      <c r="AJ3433" s="45">
        <v>17557.9586851696</v>
      </c>
      <c r="AK3433" s="46">
        <v>1.07462887933591</v>
      </c>
    </row>
    <row r="3434" spans="1:37" x14ac:dyDescent="0.2">
      <c r="A3434" s="35" t="s">
        <v>3807</v>
      </c>
      <c r="B3434" s="35" t="s">
        <v>9921</v>
      </c>
      <c r="C3434" s="85" t="s">
        <v>968</v>
      </c>
      <c r="D3434" s="85" t="s">
        <v>968</v>
      </c>
      <c r="E3434" s="85" t="s">
        <v>12902</v>
      </c>
      <c r="F3434" s="85" t="s">
        <v>170</v>
      </c>
      <c r="G3434" s="85" t="s">
        <v>170</v>
      </c>
      <c r="H3434" s="840">
        <v>1.1549747300446001</v>
      </c>
      <c r="I3434" s="840">
        <v>1.15681489378668</v>
      </c>
      <c r="J3434" s="86">
        <v>6955.4166666666697</v>
      </c>
      <c r="K3434" s="44">
        <v>8033.3304869310095</v>
      </c>
      <c r="L3434" s="45">
        <v>7558.2968121022896</v>
      </c>
      <c r="M3434" s="46">
        <v>1.08667779003448</v>
      </c>
      <c r="N3434" s="139">
        <v>8046.1295924921096</v>
      </c>
      <c r="O3434" s="45">
        <v>7473.6105371931999</v>
      </c>
      <c r="P3434" s="99">
        <v>1.0745022038737</v>
      </c>
      <c r="Q3434" s="86">
        <v>6969.0442551311999</v>
      </c>
      <c r="R3434" s="44">
        <v>8049.07000723899</v>
      </c>
      <c r="S3434" s="45">
        <v>7573.4930176977896</v>
      </c>
      <c r="T3434" s="140">
        <v>1.08673337984926</v>
      </c>
      <c r="U3434" s="44">
        <v>8061.8941897942696</v>
      </c>
      <c r="V3434" s="45">
        <v>7488.5816434489598</v>
      </c>
      <c r="W3434" s="99">
        <v>1.0745493025008701</v>
      </c>
      <c r="X3434" s="86">
        <v>6975.49940759324</v>
      </c>
      <c r="Y3434" s="44">
        <v>8056.5255452112397</v>
      </c>
      <c r="Z3434" s="45">
        <v>7580.8792645507901</v>
      </c>
      <c r="AA3434" s="46">
        <v>1.08678659714293</v>
      </c>
      <c r="AB3434" s="139">
        <v>8069.3616063040299</v>
      </c>
      <c r="AC3434" s="45">
        <v>7495.8379436014602</v>
      </c>
      <c r="AD3434" s="99">
        <v>1.0745951659664399</v>
      </c>
      <c r="AE3434" s="142">
        <v>6987.1543134902604</v>
      </c>
      <c r="AF3434" s="44">
        <v>8069.9866670033398</v>
      </c>
      <c r="AG3434" s="45">
        <v>7593.8162025167803</v>
      </c>
      <c r="AH3434" s="140">
        <v>1.0868253171187601</v>
      </c>
      <c r="AI3434" s="44">
        <v>8082.8441750313796</v>
      </c>
      <c r="AJ3434" s="45">
        <v>7508.5978096530898</v>
      </c>
      <c r="AK3434" s="46">
        <v>1.07462887933591</v>
      </c>
    </row>
    <row r="3435" spans="1:37" x14ac:dyDescent="0.2">
      <c r="A3435" s="35" t="s">
        <v>3806</v>
      </c>
      <c r="B3435" s="35" t="s">
        <v>9920</v>
      </c>
      <c r="C3435" s="85" t="s">
        <v>968</v>
      </c>
      <c r="D3435" s="85" t="s">
        <v>968</v>
      </c>
      <c r="E3435" s="85" t="s">
        <v>12902</v>
      </c>
      <c r="F3435" s="85" t="s">
        <v>178</v>
      </c>
      <c r="G3435" s="85" t="s">
        <v>178</v>
      </c>
      <c r="H3435" s="840">
        <v>1.1500634050634599</v>
      </c>
      <c r="I3435" s="840">
        <v>1.15561223423265</v>
      </c>
      <c r="J3435" s="86">
        <v>18264.25</v>
      </c>
      <c r="K3435" s="44">
        <v>21005.045545930301</v>
      </c>
      <c r="L3435" s="45">
        <v>19762.957474007901</v>
      </c>
      <c r="M3435" s="46">
        <v>1.0820568856650501</v>
      </c>
      <c r="N3435" s="139">
        <v>21106.390749083701</v>
      </c>
      <c r="O3435" s="45">
        <v>19604.574160930501</v>
      </c>
      <c r="P3435" s="99">
        <v>1.0733851190676</v>
      </c>
      <c r="Q3435" s="86">
        <v>18234.859659445399</v>
      </c>
      <c r="R3435" s="44">
        <v>20971.2447907961</v>
      </c>
      <c r="S3435" s="45">
        <v>19732.1648156476</v>
      </c>
      <c r="T3435" s="140">
        <v>1.0821122390940101</v>
      </c>
      <c r="U3435" s="44">
        <v>21072.426911970499</v>
      </c>
      <c r="V3435" s="45">
        <v>19573.884950718901</v>
      </c>
      <c r="W3435" s="99">
        <v>1.07343216872963</v>
      </c>
      <c r="X3435" s="86">
        <v>18205.300679091401</v>
      </c>
      <c r="Y3435" s="44">
        <v>20937.250089199999</v>
      </c>
      <c r="Z3435" s="45">
        <v>19701.143398257402</v>
      </c>
      <c r="AA3435" s="46">
        <v>1.0821652300905999</v>
      </c>
      <c r="AB3435" s="139">
        <v>21038.268192642001</v>
      </c>
      <c r="AC3435" s="45">
        <v>19542.989480465301</v>
      </c>
      <c r="AD3435" s="99">
        <v>1.07347798451416</v>
      </c>
      <c r="AE3435" s="142">
        <v>18195.828678612099</v>
      </c>
      <c r="AF3435" s="44">
        <v>20926.356688076099</v>
      </c>
      <c r="AG3435" s="45">
        <v>19691.594674786102</v>
      </c>
      <c r="AH3435" s="140">
        <v>1.0822037854166</v>
      </c>
      <c r="AI3435" s="44">
        <v>21027.3222330055</v>
      </c>
      <c r="AJ3435" s="45">
        <v>19533.434301423</v>
      </c>
      <c r="AK3435" s="46">
        <v>1.0735116628341901</v>
      </c>
    </row>
    <row r="3436" spans="1:37" x14ac:dyDescent="0.2">
      <c r="A3436" s="35" t="s">
        <v>3805</v>
      </c>
      <c r="B3436" s="35" t="s">
        <v>9919</v>
      </c>
      <c r="C3436" s="85" t="s">
        <v>968</v>
      </c>
      <c r="D3436" s="85" t="s">
        <v>968</v>
      </c>
      <c r="E3436" s="85" t="s">
        <v>12902</v>
      </c>
      <c r="F3436" s="85" t="s">
        <v>170</v>
      </c>
      <c r="G3436" s="85" t="s">
        <v>170</v>
      </c>
      <c r="H3436" s="840">
        <v>1.1549747300446001</v>
      </c>
      <c r="I3436" s="840">
        <v>1.15681489378668</v>
      </c>
      <c r="J3436" s="86">
        <v>4583.5</v>
      </c>
      <c r="K3436" s="44">
        <v>5293.8266751594001</v>
      </c>
      <c r="L3436" s="45">
        <v>4980.7876506230205</v>
      </c>
      <c r="M3436" s="46">
        <v>1.08667779003448</v>
      </c>
      <c r="N3436" s="139">
        <v>5302.2610656712504</v>
      </c>
      <c r="O3436" s="45">
        <v>4924.9808514551096</v>
      </c>
      <c r="P3436" s="99">
        <v>1.0745022038737</v>
      </c>
      <c r="Q3436" s="86">
        <v>4602.6057839888199</v>
      </c>
      <c r="R3436" s="44">
        <v>5315.8933728641796</v>
      </c>
      <c r="S3436" s="45">
        <v>5001.8053397479198</v>
      </c>
      <c r="T3436" s="140">
        <v>1.08673337984926</v>
      </c>
      <c r="U3436" s="44">
        <v>5324.3629211469897</v>
      </c>
      <c r="V3436" s="45">
        <v>4945.7268348716798</v>
      </c>
      <c r="W3436" s="99">
        <v>1.0745493025008801</v>
      </c>
      <c r="X3436" s="86">
        <v>4619.8811881073698</v>
      </c>
      <c r="Y3436" s="44">
        <v>5335.8460280724103</v>
      </c>
      <c r="Z3436" s="45">
        <v>5020.8249556278497</v>
      </c>
      <c r="AA3436" s="46">
        <v>1.08678659714293</v>
      </c>
      <c r="AB3436" s="139">
        <v>5344.3473659275096</v>
      </c>
      <c r="AC3436" s="45">
        <v>4964.5019920794703</v>
      </c>
      <c r="AD3436" s="99">
        <v>1.0745951659664399</v>
      </c>
      <c r="AE3436" s="142">
        <v>4638.6255503176099</v>
      </c>
      <c r="AF3436" s="44">
        <v>5357.4952927560398</v>
      </c>
      <c r="AG3436" s="45">
        <v>5041.3756847191298</v>
      </c>
      <c r="AH3436" s="140">
        <v>1.0868253171187601</v>
      </c>
      <c r="AI3436" s="44">
        <v>5366.0311233068496</v>
      </c>
      <c r="AJ3436" s="45">
        <v>4984.8009767967196</v>
      </c>
      <c r="AK3436" s="46">
        <v>1.07462887933591</v>
      </c>
    </row>
    <row r="3437" spans="1:37" x14ac:dyDescent="0.2">
      <c r="A3437" s="35" t="s">
        <v>3804</v>
      </c>
      <c r="B3437" s="35" t="s">
        <v>13087</v>
      </c>
      <c r="C3437" s="85" t="s">
        <v>968</v>
      </c>
      <c r="D3437" s="85" t="s">
        <v>968</v>
      </c>
      <c r="E3437" s="85" t="s">
        <v>12902</v>
      </c>
      <c r="F3437" s="85" t="s">
        <v>173</v>
      </c>
      <c r="G3437" s="85" t="s">
        <v>173</v>
      </c>
      <c r="H3437" s="840">
        <v>1.14386550943956</v>
      </c>
      <c r="I3437" s="840">
        <v>1.15497976012223</v>
      </c>
      <c r="J3437" s="86">
        <v>5509.75</v>
      </c>
      <c r="K3437" s="44">
        <v>6302.4129906345997</v>
      </c>
      <c r="L3437" s="45">
        <v>5929.7333893036202</v>
      </c>
      <c r="M3437" s="46">
        <v>1.07622548923338</v>
      </c>
      <c r="N3437" s="139">
        <v>6363.6497333334501</v>
      </c>
      <c r="O3437" s="45">
        <v>5910.8468432357304</v>
      </c>
      <c r="P3437" s="99">
        <v>1.0727976483934401</v>
      </c>
      <c r="Q3437" s="86">
        <v>5523.43349889</v>
      </c>
      <c r="R3437" s="44">
        <v>6318.0650730633297</v>
      </c>
      <c r="S3437" s="45">
        <v>5944.7640128823896</v>
      </c>
      <c r="T3437" s="140">
        <v>1.0762805443529</v>
      </c>
      <c r="U3437" s="44">
        <v>6379.4538975990599</v>
      </c>
      <c r="V3437" s="45">
        <v>5925.7862021144101</v>
      </c>
      <c r="W3437" s="99">
        <v>1.0728446723048699</v>
      </c>
      <c r="X3437" s="86">
        <v>5536.1665790456</v>
      </c>
      <c r="Y3437" s="44">
        <v>6332.6300042822404</v>
      </c>
      <c r="Z3437" s="45">
        <v>5958.7601653010997</v>
      </c>
      <c r="AA3437" s="46">
        <v>1.07633324977161</v>
      </c>
      <c r="AB3437" s="139">
        <v>6394.16034746279</v>
      </c>
      <c r="AC3437" s="45">
        <v>5939.7003243155496</v>
      </c>
      <c r="AD3437" s="99">
        <v>1.0728904630141201</v>
      </c>
      <c r="AE3437" s="142">
        <v>5550.4510234302297</v>
      </c>
      <c r="AF3437" s="44">
        <v>6348.9694875353398</v>
      </c>
      <c r="AG3437" s="45">
        <v>5974.3478339145304</v>
      </c>
      <c r="AH3437" s="140">
        <v>1.0763715973161301</v>
      </c>
      <c r="AI3437" s="44">
        <v>6410.6585916116301</v>
      </c>
      <c r="AJ3437" s="45">
        <v>5955.2127960232501</v>
      </c>
      <c r="AK3437" s="46">
        <v>1.0729241229017901</v>
      </c>
    </row>
    <row r="3438" spans="1:37" x14ac:dyDescent="0.2">
      <c r="A3438" s="35" t="s">
        <v>3803</v>
      </c>
      <c r="B3438" s="35" t="s">
        <v>9918</v>
      </c>
      <c r="C3438" s="85" t="s">
        <v>968</v>
      </c>
      <c r="D3438" s="85" t="s">
        <v>968</v>
      </c>
      <c r="E3438" s="85" t="s">
        <v>12902</v>
      </c>
      <c r="F3438" s="85" t="s">
        <v>178</v>
      </c>
      <c r="G3438" s="85" t="s">
        <v>178</v>
      </c>
      <c r="H3438" s="840">
        <v>1.1500634050634599</v>
      </c>
      <c r="I3438" s="840">
        <v>1.15561223423265</v>
      </c>
      <c r="J3438" s="86">
        <v>7318</v>
      </c>
      <c r="K3438" s="44">
        <v>8416.1639982544093</v>
      </c>
      <c r="L3438" s="45">
        <v>7918.4922892968298</v>
      </c>
      <c r="M3438" s="46">
        <v>1.0820568856650501</v>
      </c>
      <c r="N3438" s="139">
        <v>8456.7703301145393</v>
      </c>
      <c r="O3438" s="45">
        <v>7855.0323013367297</v>
      </c>
      <c r="P3438" s="99">
        <v>1.0733851190676</v>
      </c>
      <c r="Q3438" s="86">
        <v>7331.8529846264</v>
      </c>
      <c r="R3438" s="44">
        <v>8432.0958089241394</v>
      </c>
      <c r="S3438" s="45">
        <v>7933.8878499022103</v>
      </c>
      <c r="T3438" s="140">
        <v>1.0821122390940101</v>
      </c>
      <c r="U3438" s="44">
        <v>8472.7790086294408</v>
      </c>
      <c r="V3438" s="45">
        <v>7870.2468500943196</v>
      </c>
      <c r="W3438" s="99">
        <v>1.07343216872963</v>
      </c>
      <c r="X3438" s="86">
        <v>7345.2710552183098</v>
      </c>
      <c r="Y3438" s="44">
        <v>8447.5274408784608</v>
      </c>
      <c r="Z3438" s="45">
        <v>7948.7969415481102</v>
      </c>
      <c r="AA3438" s="46">
        <v>1.0821652300905999</v>
      </c>
      <c r="AB3438" s="139">
        <v>8488.2850951652508</v>
      </c>
      <c r="AC3438" s="45">
        <v>7884.9867680659199</v>
      </c>
      <c r="AD3438" s="99">
        <v>1.07347798451416</v>
      </c>
      <c r="AE3438" s="142">
        <v>7363.9341586104301</v>
      </c>
      <c r="AF3438" s="44">
        <v>8468.9911931146507</v>
      </c>
      <c r="AG3438" s="45">
        <v>7969.2774220068504</v>
      </c>
      <c r="AH3438" s="140">
        <v>1.0822037854166</v>
      </c>
      <c r="AI3438" s="44">
        <v>8509.8524057739396</v>
      </c>
      <c r="AJ3438" s="45">
        <v>7905.2692036113904</v>
      </c>
      <c r="AK3438" s="46">
        <v>1.0735116628341901</v>
      </c>
    </row>
    <row r="3439" spans="1:37" x14ac:dyDescent="0.2">
      <c r="A3439" s="35" t="s">
        <v>3802</v>
      </c>
      <c r="B3439" s="35" t="s">
        <v>9917</v>
      </c>
      <c r="C3439" s="85" t="s">
        <v>968</v>
      </c>
      <c r="D3439" s="85" t="s">
        <v>968</v>
      </c>
      <c r="E3439" s="85" t="s">
        <v>12902</v>
      </c>
      <c r="F3439" s="85" t="s">
        <v>170</v>
      </c>
      <c r="G3439" s="85" t="s">
        <v>170</v>
      </c>
      <c r="H3439" s="840">
        <v>1.1549747300446001</v>
      </c>
      <c r="I3439" s="840">
        <v>1.15681489378668</v>
      </c>
      <c r="J3439" s="86">
        <v>8212.0833333333303</v>
      </c>
      <c r="K3439" s="44">
        <v>9484.7487310203906</v>
      </c>
      <c r="L3439" s="45">
        <v>8923.8885682456093</v>
      </c>
      <c r="M3439" s="46">
        <v>1.08667779003448</v>
      </c>
      <c r="N3439" s="139">
        <v>9499.8603090173692</v>
      </c>
      <c r="O3439" s="45">
        <v>8823.9016400611508</v>
      </c>
      <c r="P3439" s="99">
        <v>1.0745022038737</v>
      </c>
      <c r="Q3439" s="86">
        <v>8225.2387470255107</v>
      </c>
      <c r="R3439" s="44">
        <v>9499.9429013981407</v>
      </c>
      <c r="S3439" s="45">
        <v>8938.6415036221206</v>
      </c>
      <c r="T3439" s="140">
        <v>1.08673337984926</v>
      </c>
      <c r="U3439" s="44">
        <v>9515.0786875104095</v>
      </c>
      <c r="V3439" s="45">
        <v>8838.4245585194403</v>
      </c>
      <c r="W3439" s="99">
        <v>1.0745493025008801</v>
      </c>
      <c r="X3439" s="86">
        <v>8235.0897545266798</v>
      </c>
      <c r="Y3439" s="44">
        <v>9511.3205661274696</v>
      </c>
      <c r="Z3439" s="45">
        <v>8949.7851714886692</v>
      </c>
      <c r="AA3439" s="46">
        <v>1.08678659714293</v>
      </c>
      <c r="AB3439" s="139">
        <v>9526.4744797065705</v>
      </c>
      <c r="AC3439" s="45">
        <v>8849.3876415141294</v>
      </c>
      <c r="AD3439" s="99">
        <v>1.0745951659664399</v>
      </c>
      <c r="AE3439" s="142">
        <v>8252.5956182796199</v>
      </c>
      <c r="AF3439" s="44">
        <v>9531.5393963897204</v>
      </c>
      <c r="AG3439" s="45">
        <v>8969.1298498896704</v>
      </c>
      <c r="AH3439" s="140">
        <v>1.0868253171187601</v>
      </c>
      <c r="AI3439" s="44">
        <v>9546.7255236245692</v>
      </c>
      <c r="AJ3439" s="45">
        <v>8868.4775808842605</v>
      </c>
      <c r="AK3439" s="46">
        <v>1.07462887933591</v>
      </c>
    </row>
    <row r="3440" spans="1:37" x14ac:dyDescent="0.2">
      <c r="A3440" s="35" t="s">
        <v>3801</v>
      </c>
      <c r="B3440" s="35" t="s">
        <v>13088</v>
      </c>
      <c r="C3440" s="85" t="s">
        <v>968</v>
      </c>
      <c r="D3440" s="85" t="s">
        <v>968</v>
      </c>
      <c r="E3440" s="85" t="s">
        <v>12902</v>
      </c>
      <c r="F3440" s="85" t="s">
        <v>170</v>
      </c>
      <c r="G3440" s="85" t="s">
        <v>170</v>
      </c>
      <c r="H3440" s="840">
        <v>1.1549747300446001</v>
      </c>
      <c r="I3440" s="840">
        <v>1.15681489378668</v>
      </c>
      <c r="J3440" s="86">
        <v>22855.666666666701</v>
      </c>
      <c r="K3440" s="44">
        <v>26397.717438322601</v>
      </c>
      <c r="L3440" s="45">
        <v>24836.745343097999</v>
      </c>
      <c r="M3440" s="46">
        <v>1.08667779003448</v>
      </c>
      <c r="N3440" s="139">
        <v>26439.775607423799</v>
      </c>
      <c r="O3440" s="45">
        <v>24558.464204336</v>
      </c>
      <c r="P3440" s="99">
        <v>1.0745022038737</v>
      </c>
      <c r="Q3440" s="86">
        <v>22929.0904351971</v>
      </c>
      <c r="R3440" s="44">
        <v>26482.520035559901</v>
      </c>
      <c r="S3440" s="45">
        <v>24917.807945510998</v>
      </c>
      <c r="T3440" s="140">
        <v>1.08673337984926</v>
      </c>
      <c r="U3440" s="44">
        <v>26524.713316417699</v>
      </c>
      <c r="V3440" s="45">
        <v>24638.438134120501</v>
      </c>
      <c r="W3440" s="99">
        <v>1.0745493025008801</v>
      </c>
      <c r="X3440" s="86">
        <v>22987.842006978899</v>
      </c>
      <c r="Y3440" s="44">
        <v>26550.376616318299</v>
      </c>
      <c r="Z3440" s="45">
        <v>24982.878590423999</v>
      </c>
      <c r="AA3440" s="46">
        <v>1.08678659714293</v>
      </c>
      <c r="AB3440" s="139">
        <v>26592.678009688301</v>
      </c>
      <c r="AC3440" s="45">
        <v>24702.623896699799</v>
      </c>
      <c r="AD3440" s="99">
        <v>1.0745951659664399</v>
      </c>
      <c r="AE3440" s="142">
        <v>23064.2843625528</v>
      </c>
      <c r="AF3440" s="44">
        <v>26638.665605311198</v>
      </c>
      <c r="AG3440" s="45">
        <v>25066.848166448799</v>
      </c>
      <c r="AH3440" s="140">
        <v>1.0868253171187601</v>
      </c>
      <c r="AI3440" s="44">
        <v>26681.1076651324</v>
      </c>
      <c r="AJ3440" s="45">
        <v>24785.546057214899</v>
      </c>
      <c r="AK3440" s="46">
        <v>1.07462887933591</v>
      </c>
    </row>
    <row r="3441" spans="1:37" x14ac:dyDescent="0.2">
      <c r="A3441" s="35" t="s">
        <v>3800</v>
      </c>
      <c r="B3441" s="35" t="s">
        <v>9916</v>
      </c>
      <c r="C3441" s="85" t="s">
        <v>968</v>
      </c>
      <c r="D3441" s="85" t="s">
        <v>968</v>
      </c>
      <c r="E3441" s="85" t="s">
        <v>12902</v>
      </c>
      <c r="F3441" s="85" t="s">
        <v>173</v>
      </c>
      <c r="G3441" s="85" t="s">
        <v>173</v>
      </c>
      <c r="H3441" s="840">
        <v>1.14386550943956</v>
      </c>
      <c r="I3441" s="840">
        <v>1.15497976012223</v>
      </c>
      <c r="J3441" s="86">
        <v>12216.5</v>
      </c>
      <c r="K3441" s="44">
        <v>13974.032996068399</v>
      </c>
      <c r="L3441" s="45">
        <v>13147.7086892196</v>
      </c>
      <c r="M3441" s="46">
        <v>1.07622548923338</v>
      </c>
      <c r="N3441" s="139">
        <v>14109.810239533201</v>
      </c>
      <c r="O3441" s="45">
        <v>13105.8324715984</v>
      </c>
      <c r="P3441" s="99">
        <v>1.0727976483934401</v>
      </c>
      <c r="Q3441" s="86">
        <v>12292.8223244944</v>
      </c>
      <c r="R3441" s="44">
        <v>14061.335470657799</v>
      </c>
      <c r="S3441" s="45">
        <v>13230.525503040401</v>
      </c>
      <c r="T3441" s="140">
        <v>1.0762805443529</v>
      </c>
      <c r="U3441" s="44">
        <v>14197.9609795698</v>
      </c>
      <c r="V3441" s="45">
        <v>13188.288938424301</v>
      </c>
      <c r="W3441" s="99">
        <v>1.0728446723048699</v>
      </c>
      <c r="X3441" s="86">
        <v>12364.8587434893</v>
      </c>
      <c r="Y3441" s="44">
        <v>14143.7354457695</v>
      </c>
      <c r="Z3441" s="45">
        <v>13308.708594346699</v>
      </c>
      <c r="AA3441" s="46">
        <v>1.07633324977161</v>
      </c>
      <c r="AB3441" s="139">
        <v>14281.1615855005</v>
      </c>
      <c r="AC3441" s="45">
        <v>13266.1390224064</v>
      </c>
      <c r="AD3441" s="99">
        <v>1.0728904630141201</v>
      </c>
      <c r="AE3441" s="142">
        <v>12433.101718636301</v>
      </c>
      <c r="AF3441" s="44">
        <v>14221.7962313017</v>
      </c>
      <c r="AG3441" s="45">
        <v>13382.637556482399</v>
      </c>
      <c r="AH3441" s="140">
        <v>1.0763715973161301</v>
      </c>
      <c r="AI3441" s="44">
        <v>14359.9808405658</v>
      </c>
      <c r="AJ3441" s="45">
        <v>13339.7747564166</v>
      </c>
      <c r="AK3441" s="46">
        <v>1.0729241229017901</v>
      </c>
    </row>
    <row r="3442" spans="1:37" x14ac:dyDescent="0.2">
      <c r="A3442" s="35" t="s">
        <v>3799</v>
      </c>
      <c r="B3442" s="35" t="s">
        <v>13089</v>
      </c>
      <c r="C3442" s="85" t="s">
        <v>968</v>
      </c>
      <c r="D3442" s="85" t="s">
        <v>968</v>
      </c>
      <c r="E3442" s="85" t="s">
        <v>12902</v>
      </c>
      <c r="F3442" s="85" t="s">
        <v>170</v>
      </c>
      <c r="G3442" s="85" t="s">
        <v>170</v>
      </c>
      <c r="H3442" s="840">
        <v>1.1549747300446001</v>
      </c>
      <c r="I3442" s="840">
        <v>1.15681489378668</v>
      </c>
      <c r="J3442" s="86">
        <v>4713.5</v>
      </c>
      <c r="K3442" s="44">
        <v>5443.9733900652</v>
      </c>
      <c r="L3442" s="45">
        <v>5122.0557633275002</v>
      </c>
      <c r="M3442" s="46">
        <v>1.08667779003448</v>
      </c>
      <c r="N3442" s="139">
        <v>5452.64700186352</v>
      </c>
      <c r="O3442" s="45">
        <v>5064.6661379586903</v>
      </c>
      <c r="P3442" s="99">
        <v>1.0745022038737</v>
      </c>
      <c r="Q3442" s="86">
        <v>4723.04888359497</v>
      </c>
      <c r="R3442" s="44">
        <v>5455.0021093175301</v>
      </c>
      <c r="S3442" s="45">
        <v>5132.6948764624303</v>
      </c>
      <c r="T3442" s="140">
        <v>1.08673337984926</v>
      </c>
      <c r="U3442" s="44">
        <v>5463.6932926252202</v>
      </c>
      <c r="V3442" s="45">
        <v>5075.1488835445198</v>
      </c>
      <c r="W3442" s="99">
        <v>1.0745493025008701</v>
      </c>
      <c r="X3442" s="86">
        <v>4728.4253225001203</v>
      </c>
      <c r="Y3442" s="44">
        <v>5461.2117603905999</v>
      </c>
      <c r="Z3442" s="45">
        <v>5138.78926608437</v>
      </c>
      <c r="AA3442" s="46">
        <v>1.08678659714293</v>
      </c>
      <c r="AB3442" s="139">
        <v>5469.9128372262203</v>
      </c>
      <c r="AC3442" s="45">
        <v>5081.1429941919296</v>
      </c>
      <c r="AD3442" s="99">
        <v>1.0745951659664399</v>
      </c>
      <c r="AE3442" s="142">
        <v>4736.0010667732104</v>
      </c>
      <c r="AF3442" s="44">
        <v>5469.9615535872999</v>
      </c>
      <c r="AG3442" s="45">
        <v>5147.2058612705896</v>
      </c>
      <c r="AH3442" s="140">
        <v>1.0868253171187601</v>
      </c>
      <c r="AI3442" s="44">
        <v>5478.67657103285</v>
      </c>
      <c r="AJ3442" s="45">
        <v>5089.4435189201604</v>
      </c>
      <c r="AK3442" s="46">
        <v>1.07462887933591</v>
      </c>
    </row>
    <row r="3443" spans="1:37" x14ac:dyDescent="0.2">
      <c r="A3443" s="35" t="s">
        <v>3798</v>
      </c>
      <c r="B3443" s="35" t="s">
        <v>9915</v>
      </c>
      <c r="C3443" s="85" t="s">
        <v>968</v>
      </c>
      <c r="D3443" s="85" t="s">
        <v>968</v>
      </c>
      <c r="E3443" s="85" t="s">
        <v>12902</v>
      </c>
      <c r="F3443" s="85" t="s">
        <v>170</v>
      </c>
      <c r="G3443" s="85" t="s">
        <v>170</v>
      </c>
      <c r="H3443" s="840">
        <v>1.1549747300446001</v>
      </c>
      <c r="I3443" s="840">
        <v>1.15681489378668</v>
      </c>
      <c r="J3443" s="86">
        <v>20450.833333333299</v>
      </c>
      <c r="K3443" s="44">
        <v>23620.195708353702</v>
      </c>
      <c r="L3443" s="45">
        <v>22223.466371030099</v>
      </c>
      <c r="M3443" s="46">
        <v>1.08667779003448</v>
      </c>
      <c r="N3443" s="139">
        <v>23657.828590349101</v>
      </c>
      <c r="O3443" s="45">
        <v>21974.465487720401</v>
      </c>
      <c r="P3443" s="99">
        <v>1.0745022038737</v>
      </c>
      <c r="Q3443" s="86">
        <v>20534.5043642046</v>
      </c>
      <c r="R3443" s="44">
        <v>23716.833634646799</v>
      </c>
      <c r="S3443" s="45">
        <v>22315.531331241498</v>
      </c>
      <c r="T3443" s="140">
        <v>1.08673337984926</v>
      </c>
      <c r="U3443" s="44">
        <v>23754.620485039501</v>
      </c>
      <c r="V3443" s="45">
        <v>22065.337341757298</v>
      </c>
      <c r="W3443" s="99">
        <v>1.0745493025008701</v>
      </c>
      <c r="X3443" s="86">
        <v>20603.571626216999</v>
      </c>
      <c r="Y3443" s="44">
        <v>23796.604576944399</v>
      </c>
      <c r="Z3443" s="45">
        <v>22391.685496646998</v>
      </c>
      <c r="AA3443" s="46">
        <v>1.08678659714293</v>
      </c>
      <c r="AB3443" s="139">
        <v>23834.5185224085</v>
      </c>
      <c r="AC3443" s="45">
        <v>22140.498471176099</v>
      </c>
      <c r="AD3443" s="99">
        <v>1.0745951659664399</v>
      </c>
      <c r="AE3443" s="142">
        <v>20692.313480083099</v>
      </c>
      <c r="AF3443" s="44">
        <v>23899.0991756572</v>
      </c>
      <c r="AG3443" s="45">
        <v>22488.930159912201</v>
      </c>
      <c r="AH3443" s="140">
        <v>1.0868253171187601</v>
      </c>
      <c r="AI3443" s="44">
        <v>23937.176420663101</v>
      </c>
      <c r="AJ3443" s="45">
        <v>22236.5576459691</v>
      </c>
      <c r="AK3443" s="46">
        <v>1.07462887933591</v>
      </c>
    </row>
    <row r="3444" spans="1:37" x14ac:dyDescent="0.2">
      <c r="A3444" s="35" t="s">
        <v>3797</v>
      </c>
      <c r="B3444" s="35" t="s">
        <v>9914</v>
      </c>
      <c r="C3444" s="85" t="s">
        <v>968</v>
      </c>
      <c r="D3444" s="85" t="s">
        <v>968</v>
      </c>
      <c r="E3444" s="85" t="s">
        <v>12902</v>
      </c>
      <c r="F3444" s="85" t="s">
        <v>170</v>
      </c>
      <c r="G3444" s="85" t="s">
        <v>170</v>
      </c>
      <c r="H3444" s="840">
        <v>1.1549747300446001</v>
      </c>
      <c r="I3444" s="840">
        <v>1.15681489378668</v>
      </c>
      <c r="J3444" s="86">
        <v>2996.8333333333298</v>
      </c>
      <c r="K3444" s="44">
        <v>3461.26677015531</v>
      </c>
      <c r="L3444" s="45">
        <v>3256.5922237683199</v>
      </c>
      <c r="M3444" s="46">
        <v>1.08667779003448</v>
      </c>
      <c r="N3444" s="139">
        <v>3466.7814341963799</v>
      </c>
      <c r="O3444" s="45">
        <v>3220.1040213088399</v>
      </c>
      <c r="P3444" s="99">
        <v>1.0745022038737</v>
      </c>
      <c r="Q3444" s="86">
        <v>3004.6945840315898</v>
      </c>
      <c r="R3444" s="44">
        <v>3470.3463160583501</v>
      </c>
      <c r="S3444" s="45">
        <v>3265.3019007194098</v>
      </c>
      <c r="T3444" s="140">
        <v>1.08673337984926</v>
      </c>
      <c r="U3444" s="44">
        <v>3475.87544608792</v>
      </c>
      <c r="V3444" s="45">
        <v>3228.6924694992999</v>
      </c>
      <c r="W3444" s="99">
        <v>1.0745493025008701</v>
      </c>
      <c r="X3444" s="86">
        <v>3009.0117024180699</v>
      </c>
      <c r="Y3444" s="44">
        <v>3475.3324787013398</v>
      </c>
      <c r="Z3444" s="45">
        <v>3270.1535888342</v>
      </c>
      <c r="AA3444" s="46">
        <v>1.08678659714293</v>
      </c>
      <c r="AB3444" s="139">
        <v>3480.8695529356401</v>
      </c>
      <c r="AC3444" s="45">
        <v>3233.4694297549099</v>
      </c>
      <c r="AD3444" s="99">
        <v>1.0745951659664399</v>
      </c>
      <c r="AE3444" s="142">
        <v>3014.2546648337102</v>
      </c>
      <c r="AF3444" s="44">
        <v>3481.3879678019798</v>
      </c>
      <c r="AG3444" s="45">
        <v>3275.9682819846098</v>
      </c>
      <c r="AH3444" s="140">
        <v>1.0868253171187601</v>
      </c>
      <c r="AI3444" s="44">
        <v>3486.93468994562</v>
      </c>
      <c r="AJ3444" s="45">
        <v>3239.2051125032899</v>
      </c>
      <c r="AK3444" s="46">
        <v>1.07462887933591</v>
      </c>
    </row>
    <row r="3445" spans="1:37" x14ac:dyDescent="0.2">
      <c r="A3445" s="35" t="s">
        <v>3796</v>
      </c>
      <c r="B3445" s="35" t="s">
        <v>9913</v>
      </c>
      <c r="C3445" s="85" t="s">
        <v>968</v>
      </c>
      <c r="D3445" s="85" t="s">
        <v>968</v>
      </c>
      <c r="E3445" s="85" t="s">
        <v>12902</v>
      </c>
      <c r="F3445" s="85" t="s">
        <v>170</v>
      </c>
      <c r="G3445" s="85" t="s">
        <v>170</v>
      </c>
      <c r="H3445" s="840">
        <v>1.1549747300446001</v>
      </c>
      <c r="I3445" s="840">
        <v>1.15681489378668</v>
      </c>
      <c r="J3445" s="86">
        <v>15432.583333333299</v>
      </c>
      <c r="K3445" s="44">
        <v>17824.243769307399</v>
      </c>
      <c r="L3445" s="45">
        <v>16770.245551189499</v>
      </c>
      <c r="M3445" s="46">
        <v>1.08667779003448</v>
      </c>
      <c r="N3445" s="139">
        <v>17852.642249604101</v>
      </c>
      <c r="O3445" s="45">
        <v>16582.3448031312</v>
      </c>
      <c r="P3445" s="99">
        <v>1.0745022038737</v>
      </c>
      <c r="Q3445" s="86">
        <v>15488.544135706001</v>
      </c>
      <c r="R3445" s="44">
        <v>17888.8770819208</v>
      </c>
      <c r="S3445" s="45">
        <v>16831.917917540199</v>
      </c>
      <c r="T3445" s="140">
        <v>1.08673337984926</v>
      </c>
      <c r="U3445" s="44">
        <v>17917.378539256999</v>
      </c>
      <c r="V3445" s="45">
        <v>16643.204297776902</v>
      </c>
      <c r="W3445" s="99">
        <v>1.0745493025008801</v>
      </c>
      <c r="X3445" s="86">
        <v>15533.7257114353</v>
      </c>
      <c r="Y3445" s="44">
        <v>17941.060660151801</v>
      </c>
      <c r="Z3445" s="45">
        <v>16881.844906882401</v>
      </c>
      <c r="AA3445" s="46">
        <v>1.08678659714293</v>
      </c>
      <c r="AB3445" s="139">
        <v>17969.645258985402</v>
      </c>
      <c r="AC3445" s="45">
        <v>16692.466558957</v>
      </c>
      <c r="AD3445" s="99">
        <v>1.0745951659664399</v>
      </c>
      <c r="AE3445" s="142">
        <v>15595.182091795299</v>
      </c>
      <c r="AF3445" s="44">
        <v>18012.041226467602</v>
      </c>
      <c r="AG3445" s="45">
        <v>16949.238722440299</v>
      </c>
      <c r="AH3445" s="140">
        <v>1.0868253171187601</v>
      </c>
      <c r="AI3445" s="44">
        <v>18040.738915104099</v>
      </c>
      <c r="AJ3445" s="45">
        <v>16759.0330543454</v>
      </c>
      <c r="AK3445" s="46">
        <v>1.07462887933591</v>
      </c>
    </row>
    <row r="3446" spans="1:37" x14ac:dyDescent="0.2">
      <c r="A3446" s="35" t="s">
        <v>3795</v>
      </c>
      <c r="B3446" s="35" t="s">
        <v>8584</v>
      </c>
      <c r="C3446" s="85" t="s">
        <v>968</v>
      </c>
      <c r="D3446" s="85" t="s">
        <v>968</v>
      </c>
      <c r="E3446" s="85" t="s">
        <v>12902</v>
      </c>
      <c r="F3446" s="85" t="s">
        <v>178</v>
      </c>
      <c r="G3446" s="85" t="s">
        <v>178</v>
      </c>
      <c r="H3446" s="840">
        <v>1.1500634050634599</v>
      </c>
      <c r="I3446" s="840">
        <v>1.15561223423265</v>
      </c>
      <c r="J3446" s="86">
        <v>9724.75</v>
      </c>
      <c r="K3446" s="44">
        <v>11184.079098390899</v>
      </c>
      <c r="L3446" s="45">
        <v>10522.732698871199</v>
      </c>
      <c r="M3446" s="46">
        <v>1.0820568856650501</v>
      </c>
      <c r="N3446" s="139">
        <v>11238.040074854</v>
      </c>
      <c r="O3446" s="45">
        <v>10438.401936652701</v>
      </c>
      <c r="P3446" s="99">
        <v>1.0733851190676</v>
      </c>
      <c r="Q3446" s="86">
        <v>9716.3442574736091</v>
      </c>
      <c r="R3446" s="44">
        <v>11174.411961518899</v>
      </c>
      <c r="S3446" s="45">
        <v>10514.175040263</v>
      </c>
      <c r="T3446" s="140">
        <v>1.0821122390940101</v>
      </c>
      <c r="U3446" s="44">
        <v>11228.3262959527</v>
      </c>
      <c r="V3446" s="45">
        <v>10429.8364884236</v>
      </c>
      <c r="W3446" s="99">
        <v>1.07343216872963</v>
      </c>
      <c r="X3446" s="86">
        <v>9706.5781564086701</v>
      </c>
      <c r="Y3446" s="44">
        <v>11163.180326074</v>
      </c>
      <c r="Z3446" s="45">
        <v>10504.121384022301</v>
      </c>
      <c r="AA3446" s="46">
        <v>1.0821652300905999</v>
      </c>
      <c r="AB3446" s="139">
        <v>11217.0404700813</v>
      </c>
      <c r="AC3446" s="45">
        <v>10419.797955870699</v>
      </c>
      <c r="AD3446" s="99">
        <v>1.07347798451416</v>
      </c>
      <c r="AE3446" s="142">
        <v>9703.5844570842401</v>
      </c>
      <c r="AF3446" s="44">
        <v>11159.7373820352</v>
      </c>
      <c r="AG3446" s="45">
        <v>10501.255831566299</v>
      </c>
      <c r="AH3446" s="140">
        <v>1.0822037854166</v>
      </c>
      <c r="AI3446" s="44">
        <v>11213.5809145163</v>
      </c>
      <c r="AJ3446" s="45">
        <v>10416.911085976501</v>
      </c>
      <c r="AK3446" s="46">
        <v>1.0735116628341901</v>
      </c>
    </row>
    <row r="3447" spans="1:37" x14ac:dyDescent="0.2">
      <c r="A3447" s="35" t="s">
        <v>3794</v>
      </c>
      <c r="B3447" s="35" t="s">
        <v>13090</v>
      </c>
      <c r="C3447" s="85" t="s">
        <v>968</v>
      </c>
      <c r="D3447" s="85" t="s">
        <v>968</v>
      </c>
      <c r="E3447" s="85" t="s">
        <v>12902</v>
      </c>
      <c r="F3447" s="85" t="s">
        <v>170</v>
      </c>
      <c r="G3447" s="85" t="s">
        <v>170</v>
      </c>
      <c r="H3447" s="840">
        <v>1.1549747300446001</v>
      </c>
      <c r="I3447" s="840">
        <v>1.15681489378668</v>
      </c>
      <c r="J3447" s="86">
        <v>5659.6666666666697</v>
      </c>
      <c r="K3447" s="44">
        <v>6536.7719804757298</v>
      </c>
      <c r="L3447" s="45">
        <v>6150.2340656651204</v>
      </c>
      <c r="M3447" s="46">
        <v>1.08667779003448</v>
      </c>
      <c r="N3447" s="139">
        <v>6547.1866938680196</v>
      </c>
      <c r="O3447" s="45">
        <v>6081.3243065238603</v>
      </c>
      <c r="P3447" s="99">
        <v>1.0745022038737</v>
      </c>
      <c r="Q3447" s="86">
        <v>5670.8673406512498</v>
      </c>
      <c r="R3447" s="44">
        <v>6549.7084758873898</v>
      </c>
      <c r="S3447" s="45">
        <v>6162.7208317827099</v>
      </c>
      <c r="T3447" s="140">
        <v>1.08673337984926</v>
      </c>
      <c r="U3447" s="44">
        <v>6560.1438003538296</v>
      </c>
      <c r="V3447" s="45">
        <v>6093.6265454717905</v>
      </c>
      <c r="W3447" s="99">
        <v>1.0745493025008701</v>
      </c>
      <c r="X3447" s="86">
        <v>5678.14264539141</v>
      </c>
      <c r="Y3447" s="44">
        <v>6558.1112690156497</v>
      </c>
      <c r="Z3447" s="45">
        <v>6170.9293236771</v>
      </c>
      <c r="AA3447" s="46">
        <v>1.08678659714293</v>
      </c>
      <c r="AB3447" s="139">
        <v>6568.5599812340897</v>
      </c>
      <c r="AC3447" s="45">
        <v>6101.7046384055002</v>
      </c>
      <c r="AD3447" s="99">
        <v>1.0745951659664399</v>
      </c>
      <c r="AE3447" s="142">
        <v>5691.4788873076996</v>
      </c>
      <c r="AF3447" s="44">
        <v>6573.5142914227299</v>
      </c>
      <c r="AG3447" s="45">
        <v>6185.6433465729397</v>
      </c>
      <c r="AH3447" s="140">
        <v>1.0868253171187601</v>
      </c>
      <c r="AI3447" s="44">
        <v>6583.9875445099997</v>
      </c>
      <c r="AJ3447" s="45">
        <v>6116.2275784314597</v>
      </c>
      <c r="AK3447" s="46">
        <v>1.07462887933591</v>
      </c>
    </row>
    <row r="3448" spans="1:37" x14ac:dyDescent="0.2">
      <c r="A3448" s="35" t="s">
        <v>3793</v>
      </c>
      <c r="B3448" s="35" t="s">
        <v>9912</v>
      </c>
      <c r="C3448" s="85" t="s">
        <v>968</v>
      </c>
      <c r="D3448" s="85" t="s">
        <v>968</v>
      </c>
      <c r="E3448" s="85" t="s">
        <v>12902</v>
      </c>
      <c r="F3448" s="85" t="s">
        <v>173</v>
      </c>
      <c r="G3448" s="85" t="s">
        <v>173</v>
      </c>
      <c r="H3448" s="840">
        <v>1.14386550943956</v>
      </c>
      <c r="I3448" s="840">
        <v>1.15497976012223</v>
      </c>
      <c r="J3448" s="86">
        <v>9890.5833333333303</v>
      </c>
      <c r="K3448" s="44">
        <v>11313.497143237701</v>
      </c>
      <c r="L3448" s="45">
        <v>10644.497886720201</v>
      </c>
      <c r="M3448" s="46">
        <v>1.07622548923338</v>
      </c>
      <c r="N3448" s="139">
        <v>11423.423565802301</v>
      </c>
      <c r="O3448" s="45">
        <v>10610.594541239299</v>
      </c>
      <c r="P3448" s="99">
        <v>1.0727976483934401</v>
      </c>
      <c r="Q3448" s="86">
        <v>9929.2503144433904</v>
      </c>
      <c r="R3448" s="44">
        <v>11357.7269692837</v>
      </c>
      <c r="S3448" s="45">
        <v>10686.6589334454</v>
      </c>
      <c r="T3448" s="140">
        <v>1.0762805443529</v>
      </c>
      <c r="U3448" s="44">
        <v>11468.083146369399</v>
      </c>
      <c r="V3448" s="45">
        <v>10652.543299832099</v>
      </c>
      <c r="W3448" s="99">
        <v>1.0728446723048699</v>
      </c>
      <c r="X3448" s="86">
        <v>9966.2293519928808</v>
      </c>
      <c r="Y3448" s="44">
        <v>11400.026014908801</v>
      </c>
      <c r="Z3448" s="45">
        <v>10726.984026399699</v>
      </c>
      <c r="AA3448" s="46">
        <v>1.07633324977161</v>
      </c>
      <c r="AB3448" s="139">
        <v>11510.7931862879</v>
      </c>
      <c r="AC3448" s="45">
        <v>10692.672423964599</v>
      </c>
      <c r="AD3448" s="99">
        <v>1.0728904630141201</v>
      </c>
      <c r="AE3448" s="142">
        <v>10003.1350674313</v>
      </c>
      <c r="AF3448" s="44">
        <v>11442.2411899001</v>
      </c>
      <c r="AG3448" s="45">
        <v>10767.090470700001</v>
      </c>
      <c r="AH3448" s="140">
        <v>1.0763715973161301</v>
      </c>
      <c r="AI3448" s="44">
        <v>11553.418540652099</v>
      </c>
      <c r="AJ3448" s="45">
        <v>10732.604918491999</v>
      </c>
      <c r="AK3448" s="46">
        <v>1.0729241229017901</v>
      </c>
    </row>
    <row r="3449" spans="1:37" x14ac:dyDescent="0.2">
      <c r="A3449" s="35" t="s">
        <v>3792</v>
      </c>
      <c r="B3449" s="35" t="s">
        <v>13091</v>
      </c>
      <c r="C3449" s="85" t="s">
        <v>968</v>
      </c>
      <c r="D3449" s="85" t="s">
        <v>968</v>
      </c>
      <c r="E3449" s="85" t="s">
        <v>12902</v>
      </c>
      <c r="F3449" s="85" t="s">
        <v>170</v>
      </c>
      <c r="G3449" s="85" t="s">
        <v>170</v>
      </c>
      <c r="H3449" s="840">
        <v>1.1549747300446001</v>
      </c>
      <c r="I3449" s="840">
        <v>1.15681489378668</v>
      </c>
      <c r="J3449" s="86">
        <v>6421.9166666666697</v>
      </c>
      <c r="K3449" s="44">
        <v>7417.1514684522199</v>
      </c>
      <c r="L3449" s="45">
        <v>6978.5542111188997</v>
      </c>
      <c r="M3449" s="46">
        <v>1.08667779003448</v>
      </c>
      <c r="N3449" s="139">
        <v>7428.9688466569196</v>
      </c>
      <c r="O3449" s="45">
        <v>6900.3636114265801</v>
      </c>
      <c r="P3449" s="99">
        <v>1.0745022038737</v>
      </c>
      <c r="Q3449" s="86">
        <v>6439.99970004445</v>
      </c>
      <c r="R3449" s="44">
        <v>7438.0369150461102</v>
      </c>
      <c r="S3449" s="45">
        <v>6998.5626402575199</v>
      </c>
      <c r="T3449" s="140">
        <v>1.08673337984926</v>
      </c>
      <c r="U3449" s="44">
        <v>7449.8875689931801</v>
      </c>
      <c r="V3449" s="45">
        <v>6920.0971857886097</v>
      </c>
      <c r="W3449" s="99">
        <v>1.0745493025008701</v>
      </c>
      <c r="X3449" s="86">
        <v>6453.7305667389501</v>
      </c>
      <c r="Y3449" s="44">
        <v>7453.8957190998699</v>
      </c>
      <c r="Z3449" s="45">
        <v>7013.8278815035501</v>
      </c>
      <c r="AA3449" s="46">
        <v>1.08678659714293</v>
      </c>
      <c r="AB3449" s="139">
        <v>7465.7716400899799</v>
      </c>
      <c r="AC3449" s="45">
        <v>6935.1476694675302</v>
      </c>
      <c r="AD3449" s="99">
        <v>1.0745951659664399</v>
      </c>
      <c r="AE3449" s="142">
        <v>6472.3142322127196</v>
      </c>
      <c r="AF3449" s="44">
        <v>7475.3593831136805</v>
      </c>
      <c r="AG3449" s="45">
        <v>7034.2749679168701</v>
      </c>
      <c r="AH3449" s="140">
        <v>1.0868253171187601</v>
      </c>
      <c r="AI3449" s="44">
        <v>7487.2695010911802</v>
      </c>
      <c r="AJ3449" s="45">
        <v>6955.3357900725996</v>
      </c>
      <c r="AK3449" s="46">
        <v>1.07462887933591</v>
      </c>
    </row>
    <row r="3450" spans="1:37" x14ac:dyDescent="0.2">
      <c r="A3450" s="35" t="s">
        <v>3791</v>
      </c>
      <c r="B3450" s="35" t="s">
        <v>9911</v>
      </c>
      <c r="C3450" s="85" t="s">
        <v>968</v>
      </c>
      <c r="D3450" s="85" t="s">
        <v>968</v>
      </c>
      <c r="E3450" s="85" t="s">
        <v>12902</v>
      </c>
      <c r="F3450" s="85" t="s">
        <v>178</v>
      </c>
      <c r="G3450" s="85" t="s">
        <v>178</v>
      </c>
      <c r="H3450" s="840">
        <v>1.1500634050634599</v>
      </c>
      <c r="I3450" s="840">
        <v>1.15561223423265</v>
      </c>
      <c r="J3450" s="86">
        <v>4448.4166666666697</v>
      </c>
      <c r="K3450" s="44">
        <v>5115.9612188077199</v>
      </c>
      <c r="L3450" s="45">
        <v>4813.4398844738298</v>
      </c>
      <c r="M3450" s="46">
        <v>1.0820568856650501</v>
      </c>
      <c r="N3450" s="139">
        <v>5140.64472296443</v>
      </c>
      <c r="O3450" s="45">
        <v>4774.8642534123201</v>
      </c>
      <c r="P3450" s="99">
        <v>1.0733851190676</v>
      </c>
      <c r="Q3450" s="86">
        <v>4443.45125116298</v>
      </c>
      <c r="R3450" s="44">
        <v>5110.2506761459899</v>
      </c>
      <c r="S3450" s="45">
        <v>4808.3129827010698</v>
      </c>
      <c r="T3450" s="140">
        <v>1.0821122390940101</v>
      </c>
      <c r="U3450" s="44">
        <v>5134.9066280603201</v>
      </c>
      <c r="V3450" s="45">
        <v>4769.7435131802604</v>
      </c>
      <c r="W3450" s="99">
        <v>1.07343216872963</v>
      </c>
      <c r="X3450" s="86">
        <v>4441.1717434577504</v>
      </c>
      <c r="Y3450" s="44">
        <v>5107.6290977526596</v>
      </c>
      <c r="Z3450" s="45">
        <v>4806.0816416308098</v>
      </c>
      <c r="AA3450" s="46">
        <v>1.0821652300905999</v>
      </c>
      <c r="AB3450" s="139">
        <v>5132.2724010681304</v>
      </c>
      <c r="AC3450" s="45">
        <v>4767.5000920482498</v>
      </c>
      <c r="AD3450" s="99">
        <v>1.07347798451416</v>
      </c>
      <c r="AE3450" s="142">
        <v>4444.0336362431399</v>
      </c>
      <c r="AF3450" s="44">
        <v>5110.92045591434</v>
      </c>
      <c r="AG3450" s="45">
        <v>4809.3500236610398</v>
      </c>
      <c r="AH3450" s="140">
        <v>1.0822037854166</v>
      </c>
      <c r="AI3450" s="44">
        <v>5135.5796393839901</v>
      </c>
      <c r="AJ3450" s="45">
        <v>4770.7219385344497</v>
      </c>
      <c r="AK3450" s="46">
        <v>1.0735116628341901</v>
      </c>
    </row>
    <row r="3451" spans="1:37" x14ac:dyDescent="0.2">
      <c r="A3451" s="35" t="s">
        <v>3790</v>
      </c>
      <c r="B3451" s="35" t="s">
        <v>9910</v>
      </c>
      <c r="C3451" s="85" t="s">
        <v>968</v>
      </c>
      <c r="D3451" s="85" t="s">
        <v>968</v>
      </c>
      <c r="E3451" s="85" t="s">
        <v>12902</v>
      </c>
      <c r="F3451" s="85" t="s">
        <v>170</v>
      </c>
      <c r="G3451" s="85" t="s">
        <v>170</v>
      </c>
      <c r="H3451" s="840">
        <v>1.1549747300446001</v>
      </c>
      <c r="I3451" s="840">
        <v>1.15681489378668</v>
      </c>
      <c r="J3451" s="86">
        <v>4574.3333333333303</v>
      </c>
      <c r="K3451" s="44">
        <v>5283.2394068006597</v>
      </c>
      <c r="L3451" s="45">
        <v>4970.8264375477002</v>
      </c>
      <c r="M3451" s="46">
        <v>1.08667779003448</v>
      </c>
      <c r="N3451" s="139">
        <v>5291.6569291448704</v>
      </c>
      <c r="O3451" s="45">
        <v>4915.1312479196004</v>
      </c>
      <c r="P3451" s="99">
        <v>1.0745022038737</v>
      </c>
      <c r="Q3451" s="86">
        <v>4590.4702063618197</v>
      </c>
      <c r="R3451" s="44">
        <v>5301.8770873704998</v>
      </c>
      <c r="S3451" s="45">
        <v>4988.6172024568996</v>
      </c>
      <c r="T3451" s="140">
        <v>1.08673337984926</v>
      </c>
      <c r="U3451" s="44">
        <v>5310.32430420337</v>
      </c>
      <c r="V3451" s="45">
        <v>4932.6865583971403</v>
      </c>
      <c r="W3451" s="99">
        <v>1.0745493025008701</v>
      </c>
      <c r="X3451" s="86">
        <v>4602.5737344617401</v>
      </c>
      <c r="Y3451" s="44">
        <v>5315.8563564702999</v>
      </c>
      <c r="Z3451" s="45">
        <v>5002.0154469751096</v>
      </c>
      <c r="AA3451" s="46">
        <v>1.08678659714293</v>
      </c>
      <c r="AB3451" s="139">
        <v>5324.3258457767297</v>
      </c>
      <c r="AC3451" s="45">
        <v>4945.9034860566899</v>
      </c>
      <c r="AD3451" s="99">
        <v>1.0745951659664399</v>
      </c>
      <c r="AE3451" s="142">
        <v>4617.7789403212</v>
      </c>
      <c r="AF3451" s="44">
        <v>5333.4179850030996</v>
      </c>
      <c r="AG3451" s="45">
        <v>5018.7190611989399</v>
      </c>
      <c r="AH3451" s="140">
        <v>1.0868253171187601</v>
      </c>
      <c r="AI3451" s="44">
        <v>5341.9154543780396</v>
      </c>
      <c r="AJ3451" s="45">
        <v>4962.3986076583296</v>
      </c>
      <c r="AK3451" s="46">
        <v>1.07462887933591</v>
      </c>
    </row>
    <row r="3452" spans="1:37" x14ac:dyDescent="0.2">
      <c r="A3452" s="35" t="s">
        <v>3789</v>
      </c>
      <c r="B3452" s="35" t="s">
        <v>9909</v>
      </c>
      <c r="C3452" s="85" t="s">
        <v>968</v>
      </c>
      <c r="D3452" s="85" t="s">
        <v>968</v>
      </c>
      <c r="E3452" s="85" t="s">
        <v>12902</v>
      </c>
      <c r="F3452" s="85" t="s">
        <v>170</v>
      </c>
      <c r="G3452" s="85" t="s">
        <v>170</v>
      </c>
      <c r="H3452" s="840">
        <v>1.1549747300446001</v>
      </c>
      <c r="I3452" s="840">
        <v>1.15681489378668</v>
      </c>
      <c r="J3452" s="86">
        <v>10302.666666666701</v>
      </c>
      <c r="K3452" s="44">
        <v>11899.3196520728</v>
      </c>
      <c r="L3452" s="45">
        <v>11195.679044795201</v>
      </c>
      <c r="M3452" s="46">
        <v>1.08667779003448</v>
      </c>
      <c r="N3452" s="139">
        <v>11918.278245719601</v>
      </c>
      <c r="O3452" s="45">
        <v>11070.238039109399</v>
      </c>
      <c r="P3452" s="99">
        <v>1.0745022038737</v>
      </c>
      <c r="Q3452" s="86">
        <v>10356.722039178499</v>
      </c>
      <c r="R3452" s="44">
        <v>11961.7522413471</v>
      </c>
      <c r="S3452" s="45">
        <v>11254.9955457957</v>
      </c>
      <c r="T3452" s="140">
        <v>1.08673337984926</v>
      </c>
      <c r="U3452" s="44">
        <v>11980.8103057304</v>
      </c>
      <c r="V3452" s="45">
        <v>11128.808443394701</v>
      </c>
      <c r="W3452" s="99">
        <v>1.0745493025008701</v>
      </c>
      <c r="X3452" s="86">
        <v>10403.563614139301</v>
      </c>
      <c r="Y3452" s="44">
        <v>12015.8530767423</v>
      </c>
      <c r="Z3452" s="45">
        <v>11306.4534983704</v>
      </c>
      <c r="AA3452" s="46">
        <v>1.08678659714293</v>
      </c>
      <c r="AB3452" s="139">
        <v>12034.9973372935</v>
      </c>
      <c r="AC3452" s="45">
        <v>11179.6191685784</v>
      </c>
      <c r="AD3452" s="99">
        <v>1.0745951659664399</v>
      </c>
      <c r="AE3452" s="142">
        <v>10453.266871564099</v>
      </c>
      <c r="AF3452" s="44">
        <v>12073.259083068901</v>
      </c>
      <c r="AG3452" s="45">
        <v>11360.875082614701</v>
      </c>
      <c r="AH3452" s="140">
        <v>1.0868253171187601</v>
      </c>
      <c r="AI3452" s="44">
        <v>12092.4948057523</v>
      </c>
      <c r="AJ3452" s="45">
        <v>11233.382463588099</v>
      </c>
      <c r="AK3452" s="46">
        <v>1.07462887933591</v>
      </c>
    </row>
    <row r="3453" spans="1:37" x14ac:dyDescent="0.2">
      <c r="A3453" s="35" t="s">
        <v>3788</v>
      </c>
      <c r="B3453" s="35" t="s">
        <v>9908</v>
      </c>
      <c r="C3453" s="85" t="s">
        <v>968</v>
      </c>
      <c r="D3453" s="85" t="s">
        <v>968</v>
      </c>
      <c r="E3453" s="85" t="s">
        <v>12902</v>
      </c>
      <c r="F3453" s="85" t="s">
        <v>170</v>
      </c>
      <c r="G3453" s="85" t="s">
        <v>170</v>
      </c>
      <c r="H3453" s="840">
        <v>1.1549747300446001</v>
      </c>
      <c r="I3453" s="840">
        <v>1.15681489378668</v>
      </c>
      <c r="J3453" s="86">
        <v>2456.6666666666702</v>
      </c>
      <c r="K3453" s="44">
        <v>2837.3879201428899</v>
      </c>
      <c r="L3453" s="45">
        <v>2669.6051041846899</v>
      </c>
      <c r="M3453" s="46">
        <v>1.08667779003448</v>
      </c>
      <c r="N3453" s="139">
        <v>2841.90858906928</v>
      </c>
      <c r="O3453" s="45">
        <v>2639.69374751639</v>
      </c>
      <c r="P3453" s="99">
        <v>1.0745022038737</v>
      </c>
      <c r="Q3453" s="86">
        <v>2467.7672473787702</v>
      </c>
      <c r="R3453" s="44">
        <v>2850.2088103541901</v>
      </c>
      <c r="S3453" s="45">
        <v>2681.8050414252298</v>
      </c>
      <c r="T3453" s="140">
        <v>1.08673337984926</v>
      </c>
      <c r="U3453" s="44">
        <v>2854.7499061667199</v>
      </c>
      <c r="V3453" s="45">
        <v>2651.7375744053602</v>
      </c>
      <c r="W3453" s="99">
        <v>1.0745493025008701</v>
      </c>
      <c r="X3453" s="86">
        <v>2477.6987993661401</v>
      </c>
      <c r="Y3453" s="44">
        <v>2861.6795019297201</v>
      </c>
      <c r="Z3453" s="45">
        <v>2692.7298469082498</v>
      </c>
      <c r="AA3453" s="46">
        <v>1.08678659714293</v>
      </c>
      <c r="AB3453" s="139">
        <v>2866.2388734241299</v>
      </c>
      <c r="AC3453" s="45">
        <v>2662.5231525197</v>
      </c>
      <c r="AD3453" s="99">
        <v>1.0745951659664399</v>
      </c>
      <c r="AE3453" s="142">
        <v>2487.9010416258302</v>
      </c>
      <c r="AF3453" s="44">
        <v>2873.46283392945</v>
      </c>
      <c r="AG3453" s="45">
        <v>2703.9138385250899</v>
      </c>
      <c r="AH3453" s="140">
        <v>1.0868253171187601</v>
      </c>
      <c r="AI3453" s="44">
        <v>2878.0409792201499</v>
      </c>
      <c r="AJ3453" s="45">
        <v>2673.5703082609998</v>
      </c>
      <c r="AK3453" s="46">
        <v>1.07462887933591</v>
      </c>
    </row>
    <row r="3454" spans="1:37" x14ac:dyDescent="0.2">
      <c r="A3454" s="35" t="s">
        <v>3787</v>
      </c>
      <c r="B3454" s="35" t="s">
        <v>9907</v>
      </c>
      <c r="C3454" s="85" t="s">
        <v>968</v>
      </c>
      <c r="D3454" s="85" t="s">
        <v>968</v>
      </c>
      <c r="E3454" s="85" t="s">
        <v>12902</v>
      </c>
      <c r="F3454" s="85" t="s">
        <v>178</v>
      </c>
      <c r="G3454" s="85" t="s">
        <v>178</v>
      </c>
      <c r="H3454" s="840">
        <v>1.1500634050634599</v>
      </c>
      <c r="I3454" s="840">
        <v>1.15561223423265</v>
      </c>
      <c r="J3454" s="86">
        <v>10923.666666666701</v>
      </c>
      <c r="K3454" s="44">
        <v>12562.9092824449</v>
      </c>
      <c r="L3454" s="45">
        <v>11820.028733376401</v>
      </c>
      <c r="M3454" s="46">
        <v>1.0820568856650501</v>
      </c>
      <c r="N3454" s="139">
        <v>12623.5228426794</v>
      </c>
      <c r="O3454" s="45">
        <v>11725.3012456548</v>
      </c>
      <c r="P3454" s="99">
        <v>1.0733851190676</v>
      </c>
      <c r="Q3454" s="86">
        <v>10904.7444000793</v>
      </c>
      <c r="R3454" s="44">
        <v>12541.1474761019</v>
      </c>
      <c r="S3454" s="45">
        <v>11800.157379517699</v>
      </c>
      <c r="T3454" s="140">
        <v>1.0821122390940101</v>
      </c>
      <c r="U3454" s="44">
        <v>12601.656039911601</v>
      </c>
      <c r="V3454" s="45">
        <v>11705.503430819401</v>
      </c>
      <c r="W3454" s="99">
        <v>1.07343216872963</v>
      </c>
      <c r="X3454" s="86">
        <v>10892.0109475433</v>
      </c>
      <c r="Y3454" s="44">
        <v>12526.503198320201</v>
      </c>
      <c r="Z3454" s="45">
        <v>11786.955533197501</v>
      </c>
      <c r="AA3454" s="46">
        <v>1.0821652300905999</v>
      </c>
      <c r="AB3454" s="139">
        <v>12586.941106377</v>
      </c>
      <c r="AC3454" s="45">
        <v>11692.3339592749</v>
      </c>
      <c r="AD3454" s="99">
        <v>1.07347798451416</v>
      </c>
      <c r="AE3454" s="142">
        <v>10891.835838003801</v>
      </c>
      <c r="AF3454" s="44">
        <v>12526.3018112469</v>
      </c>
      <c r="AG3454" s="45">
        <v>11787.185974024</v>
      </c>
      <c r="AH3454" s="140">
        <v>1.0822037854166</v>
      </c>
      <c r="AI3454" s="44">
        <v>12586.738747650899</v>
      </c>
      <c r="AJ3454" s="45">
        <v>11692.5128017725</v>
      </c>
      <c r="AK3454" s="46">
        <v>1.0735116628341901</v>
      </c>
    </row>
    <row r="3455" spans="1:37" x14ac:dyDescent="0.2">
      <c r="A3455" s="35" t="s">
        <v>3786</v>
      </c>
      <c r="B3455" s="35" t="s">
        <v>9906</v>
      </c>
      <c r="C3455" s="85" t="s">
        <v>968</v>
      </c>
      <c r="D3455" s="85" t="s">
        <v>968</v>
      </c>
      <c r="E3455" s="85" t="s">
        <v>12902</v>
      </c>
      <c r="F3455" s="85" t="s">
        <v>178</v>
      </c>
      <c r="G3455" s="85" t="s">
        <v>178</v>
      </c>
      <c r="H3455" s="840">
        <v>1.1500634050634599</v>
      </c>
      <c r="I3455" s="840">
        <v>1.15561223423265</v>
      </c>
      <c r="J3455" s="86">
        <v>6084.75</v>
      </c>
      <c r="K3455" s="44">
        <v>6997.8483039598996</v>
      </c>
      <c r="L3455" s="45">
        <v>6584.0456350504101</v>
      </c>
      <c r="M3455" s="46">
        <v>1.0820568856650501</v>
      </c>
      <c r="N3455" s="139">
        <v>7031.6115422471203</v>
      </c>
      <c r="O3455" s="45">
        <v>6531.2801032466105</v>
      </c>
      <c r="P3455" s="99">
        <v>1.0733851190676</v>
      </c>
      <c r="Q3455" s="86">
        <v>6071.5852386316701</v>
      </c>
      <c r="R3455" s="44">
        <v>6982.70799367379</v>
      </c>
      <c r="S3455" s="45">
        <v>6570.1366974258899</v>
      </c>
      <c r="T3455" s="140">
        <v>1.0821122390940101</v>
      </c>
      <c r="U3455" s="44">
        <v>7016.3981829491304</v>
      </c>
      <c r="V3455" s="45">
        <v>6517.4349103311997</v>
      </c>
      <c r="W3455" s="99">
        <v>1.07343216872963</v>
      </c>
      <c r="X3455" s="86">
        <v>6057.6046913294504</v>
      </c>
      <c r="Y3455" s="44">
        <v>6966.6294778387501</v>
      </c>
      <c r="Z3455" s="45">
        <v>6555.3291745904098</v>
      </c>
      <c r="AA3455" s="46">
        <v>1.0821652300905999</v>
      </c>
      <c r="AB3455" s="139">
        <v>7000.2420914454196</v>
      </c>
      <c r="AC3455" s="45">
        <v>6502.7052750318398</v>
      </c>
      <c r="AD3455" s="99">
        <v>1.07347798451416</v>
      </c>
      <c r="AE3455" s="142">
        <v>6052.5698606702699</v>
      </c>
      <c r="AF3455" s="44">
        <v>6960.8391033469397</v>
      </c>
      <c r="AG3455" s="45">
        <v>6550.1140147158203</v>
      </c>
      <c r="AH3455" s="140">
        <v>1.0822037854166</v>
      </c>
      <c r="AI3455" s="44">
        <v>6994.4237795383797</v>
      </c>
      <c r="AJ3455" s="45">
        <v>6497.5043355482603</v>
      </c>
      <c r="AK3455" s="46">
        <v>1.0735116628341901</v>
      </c>
    </row>
    <row r="3456" spans="1:37" x14ac:dyDescent="0.2">
      <c r="A3456" s="35" t="s">
        <v>3785</v>
      </c>
      <c r="B3456" s="35" t="s">
        <v>13092</v>
      </c>
      <c r="C3456" s="85" t="s">
        <v>968</v>
      </c>
      <c r="D3456" s="85" t="s">
        <v>968</v>
      </c>
      <c r="E3456" s="85" t="s">
        <v>12902</v>
      </c>
      <c r="F3456" s="85" t="s">
        <v>173</v>
      </c>
      <c r="G3456" s="85" t="s">
        <v>173</v>
      </c>
      <c r="H3456" s="840">
        <v>1.14386550943956</v>
      </c>
      <c r="I3456" s="840">
        <v>1.15497976012223</v>
      </c>
      <c r="J3456" s="86">
        <v>15373</v>
      </c>
      <c r="K3456" s="44">
        <v>17584.644476614299</v>
      </c>
      <c r="L3456" s="45">
        <v>16544.814445984801</v>
      </c>
      <c r="M3456" s="46">
        <v>1.07622548923338</v>
      </c>
      <c r="N3456" s="139">
        <v>17755.503852359001</v>
      </c>
      <c r="O3456" s="45">
        <v>16492.1182487523</v>
      </c>
      <c r="P3456" s="99">
        <v>1.0727976483934401</v>
      </c>
      <c r="Q3456" s="86">
        <v>15401.5461667196</v>
      </c>
      <c r="R3456" s="44">
        <v>17617.297452151601</v>
      </c>
      <c r="S3456" s="45">
        <v>16576.3844921934</v>
      </c>
      <c r="T3456" s="140">
        <v>1.0762805443529</v>
      </c>
      <c r="U3456" s="44">
        <v>17788.474097149301</v>
      </c>
      <c r="V3456" s="45">
        <v>16523.466750222698</v>
      </c>
      <c r="W3456" s="99">
        <v>1.0728446723048699</v>
      </c>
      <c r="X3456" s="86">
        <v>15427.746206595501</v>
      </c>
      <c r="Y3456" s="44">
        <v>17647.266774111598</v>
      </c>
      <c r="Z3456" s="45">
        <v>16605.396211196501</v>
      </c>
      <c r="AA3456" s="46">
        <v>1.07633324977161</v>
      </c>
      <c r="AB3456" s="139">
        <v>17818.7346129203</v>
      </c>
      <c r="AC3456" s="45">
        <v>16552.281770858699</v>
      </c>
      <c r="AD3456" s="99">
        <v>1.0728904630141201</v>
      </c>
      <c r="AE3456" s="142">
        <v>15454.3829252532</v>
      </c>
      <c r="AF3456" s="44">
        <v>17677.735597868799</v>
      </c>
      <c r="AG3456" s="45">
        <v>16634.658834789901</v>
      </c>
      <c r="AH3456" s="140">
        <v>1.0763715973161301</v>
      </c>
      <c r="AI3456" s="44">
        <v>17849.499483846001</v>
      </c>
      <c r="AJ3456" s="45">
        <v>16581.3802450658</v>
      </c>
      <c r="AK3456" s="46">
        <v>1.0729241229017901</v>
      </c>
    </row>
    <row r="3457" spans="1:37" x14ac:dyDescent="0.2">
      <c r="A3457" s="35" t="s">
        <v>3784</v>
      </c>
      <c r="B3457" s="35" t="s">
        <v>13093</v>
      </c>
      <c r="C3457" s="85" t="s">
        <v>968</v>
      </c>
      <c r="D3457" s="85" t="s">
        <v>968</v>
      </c>
      <c r="E3457" s="85" t="s">
        <v>12902</v>
      </c>
      <c r="F3457" s="85" t="s">
        <v>170</v>
      </c>
      <c r="G3457" s="85" t="s">
        <v>170</v>
      </c>
      <c r="H3457" s="840">
        <v>1.1549747300446001</v>
      </c>
      <c r="I3457" s="840">
        <v>1.15681489378668</v>
      </c>
      <c r="J3457" s="86">
        <v>7958.3333333333303</v>
      </c>
      <c r="K3457" s="44">
        <v>9191.6738932715707</v>
      </c>
      <c r="L3457" s="45">
        <v>8648.1440790243705</v>
      </c>
      <c r="M3457" s="46">
        <v>1.08667779003448</v>
      </c>
      <c r="N3457" s="139">
        <v>9206.3185297189993</v>
      </c>
      <c r="O3457" s="45">
        <v>8551.2467058282</v>
      </c>
      <c r="P3457" s="99">
        <v>1.0745022038737</v>
      </c>
      <c r="Q3457" s="86">
        <v>7972.7428018516603</v>
      </c>
      <c r="R3457" s="44">
        <v>9208.3164652836094</v>
      </c>
      <c r="S3457" s="45">
        <v>8664.2457317250992</v>
      </c>
      <c r="T3457" s="140">
        <v>1.08673337984926</v>
      </c>
      <c r="U3457" s="44">
        <v>9222.9876175125501</v>
      </c>
      <c r="V3457" s="45">
        <v>8567.1052167485705</v>
      </c>
      <c r="W3457" s="99">
        <v>1.0745493025008701</v>
      </c>
      <c r="X3457" s="86">
        <v>7983.12854406528</v>
      </c>
      <c r="Y3457" s="44">
        <v>9220.3117350931007</v>
      </c>
      <c r="Z3457" s="45">
        <v>8675.9571049593196</v>
      </c>
      <c r="AA3457" s="46">
        <v>1.08678659714293</v>
      </c>
      <c r="AB3457" s="139">
        <v>9235.0019987883006</v>
      </c>
      <c r="AC3457" s="45">
        <v>8578.6313427412606</v>
      </c>
      <c r="AD3457" s="99">
        <v>1.0745951659664399</v>
      </c>
      <c r="AE3457" s="142">
        <v>7999.0010324467003</v>
      </c>
      <c r="AF3457" s="44">
        <v>9238.6440580765702</v>
      </c>
      <c r="AG3457" s="45">
        <v>8693.5168337222003</v>
      </c>
      <c r="AH3457" s="140">
        <v>1.0868253171187601</v>
      </c>
      <c r="AI3457" s="44">
        <v>9253.3635297493802</v>
      </c>
      <c r="AJ3457" s="45">
        <v>8595.95751530497</v>
      </c>
      <c r="AK3457" s="46">
        <v>1.07462887933591</v>
      </c>
    </row>
    <row r="3458" spans="1:37" x14ac:dyDescent="0.2">
      <c r="A3458" s="35" t="s">
        <v>3783</v>
      </c>
      <c r="B3458" s="35" t="s">
        <v>9905</v>
      </c>
      <c r="C3458" s="85" t="s">
        <v>968</v>
      </c>
      <c r="D3458" s="85" t="s">
        <v>968</v>
      </c>
      <c r="E3458" s="85" t="s">
        <v>12902</v>
      </c>
      <c r="F3458" s="85" t="s">
        <v>178</v>
      </c>
      <c r="G3458" s="85" t="s">
        <v>178</v>
      </c>
      <c r="H3458" s="840">
        <v>1.1500634050634599</v>
      </c>
      <c r="I3458" s="840">
        <v>1.15561223423265</v>
      </c>
      <c r="J3458" s="86">
        <v>9207.3333333333303</v>
      </c>
      <c r="K3458" s="44">
        <v>10589.017124887599</v>
      </c>
      <c r="L3458" s="45">
        <v>9962.85843194667</v>
      </c>
      <c r="M3458" s="46">
        <v>1.0820568856650501</v>
      </c>
      <c r="N3458" s="139">
        <v>10640.1070446581</v>
      </c>
      <c r="O3458" s="45">
        <v>9883.0145862951194</v>
      </c>
      <c r="P3458" s="99">
        <v>1.0733851190676</v>
      </c>
      <c r="Q3458" s="86">
        <v>9197.9048143953496</v>
      </c>
      <c r="R3458" s="44">
        <v>10578.1737302931</v>
      </c>
      <c r="S3458" s="45">
        <v>9953.1653736789704</v>
      </c>
      <c r="T3458" s="140">
        <v>1.0821122390940101</v>
      </c>
      <c r="U3458" s="44">
        <v>10629.211332822701</v>
      </c>
      <c r="V3458" s="45">
        <v>9873.3269126850992</v>
      </c>
      <c r="W3458" s="99">
        <v>1.07343216872963</v>
      </c>
      <c r="X3458" s="86">
        <v>9186.1536322731499</v>
      </c>
      <c r="Y3458" s="44">
        <v>10564.659125768099</v>
      </c>
      <c r="Z3458" s="45">
        <v>9940.9360591164295</v>
      </c>
      <c r="AA3458" s="46">
        <v>1.0821652300905999</v>
      </c>
      <c r="AB3458" s="139">
        <v>10615.6315229956</v>
      </c>
      <c r="AC3458" s="45">
        <v>9861.1336866099791</v>
      </c>
      <c r="AD3458" s="99">
        <v>1.07347798451416</v>
      </c>
      <c r="AE3458" s="142">
        <v>9185.0175440336097</v>
      </c>
      <c r="AF3458" s="44">
        <v>10563.352552258901</v>
      </c>
      <c r="AG3458" s="45">
        <v>9940.0607552711008</v>
      </c>
      <c r="AH3458" s="140">
        <v>1.0822037854166</v>
      </c>
      <c r="AI3458" s="44">
        <v>10614.318645526801</v>
      </c>
      <c r="AJ3458" s="45">
        <v>9860.2234568567492</v>
      </c>
      <c r="AK3458" s="46">
        <v>1.0735116628341901</v>
      </c>
    </row>
    <row r="3459" spans="1:37" x14ac:dyDescent="0.2">
      <c r="A3459" s="35" t="s">
        <v>3782</v>
      </c>
      <c r="B3459" s="35" t="s">
        <v>9904</v>
      </c>
      <c r="C3459" s="85" t="s">
        <v>968</v>
      </c>
      <c r="D3459" s="85" t="s">
        <v>968</v>
      </c>
      <c r="E3459" s="85" t="s">
        <v>12902</v>
      </c>
      <c r="F3459" s="85" t="s">
        <v>173</v>
      </c>
      <c r="G3459" s="85" t="s">
        <v>173</v>
      </c>
      <c r="H3459" s="840">
        <v>1.14386550943956</v>
      </c>
      <c r="I3459" s="840">
        <v>1.15497976012223</v>
      </c>
      <c r="J3459" s="86">
        <v>7466.4166666666697</v>
      </c>
      <c r="K3459" s="44">
        <v>8540.5765041046707</v>
      </c>
      <c r="L3459" s="45">
        <v>8035.5479299036097</v>
      </c>
      <c r="M3459" s="46">
        <v>1.07622548923338</v>
      </c>
      <c r="N3459" s="139">
        <v>8623.56013063928</v>
      </c>
      <c r="O3459" s="45">
        <v>8009.9542419255604</v>
      </c>
      <c r="P3459" s="99">
        <v>1.0727976483934401</v>
      </c>
      <c r="Q3459" s="86">
        <v>7468.6308641748101</v>
      </c>
      <c r="R3459" s="44">
        <v>8543.1092482653094</v>
      </c>
      <c r="S3459" s="45">
        <v>8038.3420920649496</v>
      </c>
      <c r="T3459" s="140">
        <v>1.0762805443529</v>
      </c>
      <c r="U3459" s="44">
        <v>8626.1174839461</v>
      </c>
      <c r="V3459" s="45">
        <v>8012.6808320416903</v>
      </c>
      <c r="W3459" s="99">
        <v>1.0728446723048699</v>
      </c>
      <c r="X3459" s="86">
        <v>7472.8838960970197</v>
      </c>
      <c r="Y3459" s="44">
        <v>8547.9741447916804</v>
      </c>
      <c r="Z3459" s="45">
        <v>8043.3134090520098</v>
      </c>
      <c r="AA3459" s="46">
        <v>1.07633324977161</v>
      </c>
      <c r="AB3459" s="139">
        <v>8631.0296497354102</v>
      </c>
      <c r="AC3459" s="45">
        <v>8017.5858633343196</v>
      </c>
      <c r="AD3459" s="99">
        <v>1.0728904630141201</v>
      </c>
      <c r="AE3459" s="142">
        <v>7479.1499233245904</v>
      </c>
      <c r="AF3459" s="44">
        <v>8555.1416372185104</v>
      </c>
      <c r="AG3459" s="45">
        <v>8050.34454953567</v>
      </c>
      <c r="AH3459" s="140">
        <v>1.0763715973161301</v>
      </c>
      <c r="AI3459" s="44">
        <v>8638.26678435963</v>
      </c>
      <c r="AJ3459" s="45">
        <v>8024.5603715340703</v>
      </c>
      <c r="AK3459" s="46">
        <v>1.0729241229017901</v>
      </c>
    </row>
    <row r="3460" spans="1:37" x14ac:dyDescent="0.2">
      <c r="A3460" s="35" t="s">
        <v>3781</v>
      </c>
      <c r="B3460" s="35" t="s">
        <v>9903</v>
      </c>
      <c r="C3460" s="85" t="s">
        <v>968</v>
      </c>
      <c r="D3460" s="85" t="s">
        <v>968</v>
      </c>
      <c r="E3460" s="85" t="s">
        <v>12902</v>
      </c>
      <c r="F3460" s="85" t="s">
        <v>173</v>
      </c>
      <c r="G3460" s="85" t="s">
        <v>173</v>
      </c>
      <c r="H3460" s="840">
        <v>1.14386550943956</v>
      </c>
      <c r="I3460" s="840">
        <v>1.15497976012223</v>
      </c>
      <c r="J3460" s="86">
        <v>13907.75</v>
      </c>
      <c r="K3460" s="44">
        <v>15908.595538908001</v>
      </c>
      <c r="L3460" s="45">
        <v>14967.8750478856</v>
      </c>
      <c r="M3460" s="46">
        <v>1.07622548923338</v>
      </c>
      <c r="N3460" s="139">
        <v>16063.1697588399</v>
      </c>
      <c r="O3460" s="45">
        <v>14920.2014944438</v>
      </c>
      <c r="P3460" s="99">
        <v>1.0727976483934401</v>
      </c>
      <c r="Q3460" s="86">
        <v>13961.861033630599</v>
      </c>
      <c r="R3460" s="44">
        <v>15970.491283958199</v>
      </c>
      <c r="S3460" s="45">
        <v>15026.8793934556</v>
      </c>
      <c r="T3460" s="140">
        <v>1.0762805443529</v>
      </c>
      <c r="U3460" s="44">
        <v>16125.6669074826</v>
      </c>
      <c r="V3460" s="45">
        <v>14978.9082253916</v>
      </c>
      <c r="W3460" s="99">
        <v>1.0728446723048699</v>
      </c>
      <c r="X3460" s="86">
        <v>14016.0598303479</v>
      </c>
      <c r="Y3460" s="44">
        <v>16032.487418176301</v>
      </c>
      <c r="Z3460" s="45">
        <v>15085.951226191701</v>
      </c>
      <c r="AA3460" s="46">
        <v>1.07633324977161</v>
      </c>
      <c r="AB3460" s="139">
        <v>16188.2654207141</v>
      </c>
      <c r="AC3460" s="45">
        <v>15037.6969210157</v>
      </c>
      <c r="AD3460" s="99">
        <v>1.0728904630141201</v>
      </c>
      <c r="AE3460" s="142">
        <v>14067.5348580339</v>
      </c>
      <c r="AF3460" s="44">
        <v>16091.3679269436</v>
      </c>
      <c r="AG3460" s="45">
        <v>15141.894965442199</v>
      </c>
      <c r="AH3460" s="140">
        <v>1.0763715973161301</v>
      </c>
      <c r="AI3460" s="44">
        <v>16247.7180358431</v>
      </c>
      <c r="AJ3460" s="45">
        <v>15093.3974989464</v>
      </c>
      <c r="AK3460" s="46">
        <v>1.0729241229017901</v>
      </c>
    </row>
    <row r="3461" spans="1:37" x14ac:dyDescent="0.2">
      <c r="A3461" s="35" t="s">
        <v>3780</v>
      </c>
      <c r="B3461" s="35" t="s">
        <v>9902</v>
      </c>
      <c r="C3461" s="85" t="s">
        <v>968</v>
      </c>
      <c r="D3461" s="85" t="s">
        <v>968</v>
      </c>
      <c r="E3461" s="85" t="s">
        <v>12902</v>
      </c>
      <c r="F3461" s="85" t="s">
        <v>178</v>
      </c>
      <c r="G3461" s="85" t="s">
        <v>178</v>
      </c>
      <c r="H3461" s="840">
        <v>1.1500634050634599</v>
      </c>
      <c r="I3461" s="840">
        <v>1.15561223423265</v>
      </c>
      <c r="J3461" s="86">
        <v>5516.8333333333303</v>
      </c>
      <c r="K3461" s="44">
        <v>6344.7081285009399</v>
      </c>
      <c r="L3461" s="45">
        <v>5969.5274953997996</v>
      </c>
      <c r="M3461" s="46">
        <v>1.0820568856650501</v>
      </c>
      <c r="N3461" s="139">
        <v>6375.3200942225003</v>
      </c>
      <c r="O3461" s="45">
        <v>5921.6868043761297</v>
      </c>
      <c r="P3461" s="99">
        <v>1.0733851190676</v>
      </c>
      <c r="Q3461" s="86">
        <v>5515.4928312596503</v>
      </c>
      <c r="R3461" s="44">
        <v>6343.16646612159</v>
      </c>
      <c r="S3461" s="45">
        <v>5968.3822973413698</v>
      </c>
      <c r="T3461" s="140">
        <v>1.0821122390940101</v>
      </c>
      <c r="U3461" s="44">
        <v>6373.7709936261399</v>
      </c>
      <c r="V3461" s="45">
        <v>5920.5074314717704</v>
      </c>
      <c r="W3461" s="99">
        <v>1.07343216872963</v>
      </c>
      <c r="X3461" s="86">
        <v>5515.3538863677104</v>
      </c>
      <c r="Y3461" s="44">
        <v>6343.0066706860398</v>
      </c>
      <c r="Z3461" s="45">
        <v>5968.52420747217</v>
      </c>
      <c r="AA3461" s="46">
        <v>1.0821652300905999</v>
      </c>
      <c r="AB3461" s="139">
        <v>6373.6104272091197</v>
      </c>
      <c r="AC3461" s="45">
        <v>5920.6109738203304</v>
      </c>
      <c r="AD3461" s="99">
        <v>1.07347798451416</v>
      </c>
      <c r="AE3461" s="142">
        <v>5520.1278967242997</v>
      </c>
      <c r="AF3461" s="44">
        <v>6348.4970852925599</v>
      </c>
      <c r="AG3461" s="45">
        <v>5973.9033058188397</v>
      </c>
      <c r="AH3461" s="140">
        <v>1.0822037854166</v>
      </c>
      <c r="AI3461" s="44">
        <v>6379.12733198355</v>
      </c>
      <c r="AJ3461" s="45">
        <v>5925.9216774699198</v>
      </c>
      <c r="AK3461" s="46">
        <v>1.0735116628341901</v>
      </c>
    </row>
    <row r="3462" spans="1:37" x14ac:dyDescent="0.2">
      <c r="A3462" s="35" t="s">
        <v>3779</v>
      </c>
      <c r="B3462" s="35" t="s">
        <v>9901</v>
      </c>
      <c r="C3462" s="85" t="s">
        <v>968</v>
      </c>
      <c r="D3462" s="85" t="s">
        <v>968</v>
      </c>
      <c r="E3462" s="85" t="s">
        <v>12902</v>
      </c>
      <c r="F3462" s="85" t="s">
        <v>170</v>
      </c>
      <c r="G3462" s="85" t="s">
        <v>170</v>
      </c>
      <c r="H3462" s="840">
        <v>1.1549747300446001</v>
      </c>
      <c r="I3462" s="840">
        <v>1.15681489378668</v>
      </c>
      <c r="J3462" s="86">
        <v>14327.166666666701</v>
      </c>
      <c r="K3462" s="44">
        <v>16547.515453137301</v>
      </c>
      <c r="L3462" s="45">
        <v>15569.0138107889</v>
      </c>
      <c r="M3462" s="46">
        <v>1.08667779003448</v>
      </c>
      <c r="N3462" s="139">
        <v>16573.8797857641</v>
      </c>
      <c r="O3462" s="45">
        <v>15394.5721585992</v>
      </c>
      <c r="P3462" s="99">
        <v>1.0745022038737</v>
      </c>
      <c r="Q3462" s="86">
        <v>14373.4464893038</v>
      </c>
      <c r="R3462" s="44">
        <v>16600.9674787941</v>
      </c>
      <c r="S3462" s="45">
        <v>15620.104083403599</v>
      </c>
      <c r="T3462" s="140">
        <v>1.08673337984926</v>
      </c>
      <c r="U3462" s="44">
        <v>16627.416973872601</v>
      </c>
      <c r="V3462" s="45">
        <v>15444.9768996151</v>
      </c>
      <c r="W3462" s="99">
        <v>1.0745493025008701</v>
      </c>
      <c r="X3462" s="86">
        <v>14413.6131357332</v>
      </c>
      <c r="Y3462" s="44">
        <v>16647.358940410701</v>
      </c>
      <c r="Z3462" s="45">
        <v>15664.521572318199</v>
      </c>
      <c r="AA3462" s="46">
        <v>1.08678659714293</v>
      </c>
      <c r="AB3462" s="139">
        <v>16673.882348695501</v>
      </c>
      <c r="AC3462" s="45">
        <v>15488.7989997693</v>
      </c>
      <c r="AD3462" s="99">
        <v>1.0745951659664399</v>
      </c>
      <c r="AE3462" s="142">
        <v>14463.912738695301</v>
      </c>
      <c r="AF3462" s="44">
        <v>16705.453710763199</v>
      </c>
      <c r="AG3462" s="45">
        <v>15719.746549010601</v>
      </c>
      <c r="AH3462" s="140">
        <v>1.0868253171187601</v>
      </c>
      <c r="AI3462" s="44">
        <v>16732.069678553598</v>
      </c>
      <c r="AJ3462" s="45">
        <v>15543.338337196499</v>
      </c>
      <c r="AK3462" s="46">
        <v>1.07462887933591</v>
      </c>
    </row>
    <row r="3463" spans="1:37" x14ac:dyDescent="0.2">
      <c r="A3463" s="35" t="s">
        <v>3778</v>
      </c>
      <c r="B3463" s="35" t="s">
        <v>13094</v>
      </c>
      <c r="C3463" s="85" t="s">
        <v>968</v>
      </c>
      <c r="D3463" s="85" t="s">
        <v>968</v>
      </c>
      <c r="E3463" s="85" t="s">
        <v>12902</v>
      </c>
      <c r="F3463" s="85" t="s">
        <v>178</v>
      </c>
      <c r="G3463" s="85" t="s">
        <v>178</v>
      </c>
      <c r="H3463" s="840">
        <v>1.1500634050634599</v>
      </c>
      <c r="I3463" s="840">
        <v>1.15561223423265</v>
      </c>
      <c r="J3463" s="86">
        <v>6059.8333333333303</v>
      </c>
      <c r="K3463" s="44">
        <v>6969.1925574504003</v>
      </c>
      <c r="L3463" s="45">
        <v>6557.08438431592</v>
      </c>
      <c r="M3463" s="46">
        <v>1.0820568856650501</v>
      </c>
      <c r="N3463" s="139">
        <v>7002.8175374108296</v>
      </c>
      <c r="O3463" s="45">
        <v>6504.5349240298401</v>
      </c>
      <c r="P3463" s="99">
        <v>1.0733851190676</v>
      </c>
      <c r="Q3463" s="86">
        <v>6048.3177803466197</v>
      </c>
      <c r="R3463" s="44">
        <v>6955.94894137131</v>
      </c>
      <c r="S3463" s="45">
        <v>6544.9586960430197</v>
      </c>
      <c r="T3463" s="140">
        <v>1.0821122390940101</v>
      </c>
      <c r="U3463" s="44">
        <v>6989.5100234954198</v>
      </c>
      <c r="V3463" s="45">
        <v>6492.4588721234504</v>
      </c>
      <c r="W3463" s="99">
        <v>1.07343216872963</v>
      </c>
      <c r="X3463" s="86">
        <v>6040.4066081929604</v>
      </c>
      <c r="Y3463" s="44">
        <v>6946.8505917862303</v>
      </c>
      <c r="Z3463" s="45">
        <v>6536.7180069958904</v>
      </c>
      <c r="AA3463" s="46">
        <v>1.0821652300905999</v>
      </c>
      <c r="AB3463" s="139">
        <v>6980.3677761675299</v>
      </c>
      <c r="AC3463" s="45">
        <v>6484.2435114089703</v>
      </c>
      <c r="AD3463" s="99">
        <v>1.07347798451416</v>
      </c>
      <c r="AE3463" s="142">
        <v>6044.0233689422303</v>
      </c>
      <c r="AF3463" s="44">
        <v>6951.0100959688398</v>
      </c>
      <c r="AG3463" s="45">
        <v>6540.8649690156999</v>
      </c>
      <c r="AH3463" s="140">
        <v>1.0822037854166</v>
      </c>
      <c r="AI3463" s="44">
        <v>6984.5473491376897</v>
      </c>
      <c r="AJ3463" s="45">
        <v>6488.3295770018904</v>
      </c>
      <c r="AK3463" s="46">
        <v>1.0735116628341901</v>
      </c>
    </row>
    <row r="3464" spans="1:37" x14ac:dyDescent="0.2">
      <c r="A3464" s="35" t="s">
        <v>3777</v>
      </c>
      <c r="B3464" s="35" t="s">
        <v>13095</v>
      </c>
      <c r="C3464" s="85" t="s">
        <v>968</v>
      </c>
      <c r="D3464" s="85" t="s">
        <v>968</v>
      </c>
      <c r="E3464" s="85" t="s">
        <v>12902</v>
      </c>
      <c r="F3464" s="85" t="s">
        <v>173</v>
      </c>
      <c r="G3464" s="85" t="s">
        <v>173</v>
      </c>
      <c r="H3464" s="840">
        <v>1.14386550943956</v>
      </c>
      <c r="I3464" s="840">
        <v>1.15497976012223</v>
      </c>
      <c r="J3464" s="86">
        <v>4639.3333333333303</v>
      </c>
      <c r="K3464" s="44">
        <v>5306.7733867932502</v>
      </c>
      <c r="L3464" s="45">
        <v>4992.9687863833997</v>
      </c>
      <c r="M3464" s="46">
        <v>1.07622548923338</v>
      </c>
      <c r="N3464" s="139">
        <v>5358.3361004604003</v>
      </c>
      <c r="O3464" s="45">
        <v>4977.0658901132801</v>
      </c>
      <c r="P3464" s="99">
        <v>1.0727976483934401</v>
      </c>
      <c r="Q3464" s="86">
        <v>4658.38786640536</v>
      </c>
      <c r="R3464" s="44">
        <v>5328.5692099728203</v>
      </c>
      <c r="S3464" s="45">
        <v>5013.73222866172</v>
      </c>
      <c r="T3464" s="140">
        <v>1.0762805443529</v>
      </c>
      <c r="U3464" s="44">
        <v>5380.3437004971702</v>
      </c>
      <c r="V3464" s="45">
        <v>4997.7266040026598</v>
      </c>
      <c r="W3464" s="99">
        <v>1.0728446723048699</v>
      </c>
      <c r="X3464" s="86">
        <v>4674.9714636844301</v>
      </c>
      <c r="Y3464" s="44">
        <v>5347.5386149227797</v>
      </c>
      <c r="Z3464" s="45">
        <v>5031.8272280969804</v>
      </c>
      <c r="AA3464" s="46">
        <v>1.07633324977161</v>
      </c>
      <c r="AB3464" s="139">
        <v>5399.4974197045103</v>
      </c>
      <c r="AC3464" s="45">
        <v>5015.7322982502001</v>
      </c>
      <c r="AD3464" s="99">
        <v>1.0728904630141201</v>
      </c>
      <c r="AE3464" s="142">
        <v>4689.8844542092502</v>
      </c>
      <c r="AF3464" s="44">
        <v>5364.5970704267302</v>
      </c>
      <c r="AG3464" s="45">
        <v>5048.05842120528</v>
      </c>
      <c r="AH3464" s="140">
        <v>1.0763715973161301</v>
      </c>
      <c r="AI3464" s="44">
        <v>5416.7216219235797</v>
      </c>
      <c r="AJ3464" s="45">
        <v>5031.8901645432297</v>
      </c>
      <c r="AK3464" s="46">
        <v>1.0729241229017901</v>
      </c>
    </row>
    <row r="3465" spans="1:37" x14ac:dyDescent="0.2">
      <c r="A3465" s="35" t="s">
        <v>3776</v>
      </c>
      <c r="B3465" s="35" t="s">
        <v>9900</v>
      </c>
      <c r="C3465" s="85" t="s">
        <v>968</v>
      </c>
      <c r="D3465" s="85" t="s">
        <v>968</v>
      </c>
      <c r="E3465" s="85" t="s">
        <v>12902</v>
      </c>
      <c r="F3465" s="85" t="s">
        <v>170</v>
      </c>
      <c r="G3465" s="85" t="s">
        <v>170</v>
      </c>
      <c r="H3465" s="840">
        <v>1.1549747300446001</v>
      </c>
      <c r="I3465" s="840">
        <v>1.15681489378668</v>
      </c>
      <c r="J3465" s="86">
        <v>13285.5</v>
      </c>
      <c r="K3465" s="44">
        <v>15344.4167760075</v>
      </c>
      <c r="L3465" s="45">
        <v>14437.057779503</v>
      </c>
      <c r="M3465" s="46">
        <v>1.08667779003448</v>
      </c>
      <c r="N3465" s="139">
        <v>15368.864271402899</v>
      </c>
      <c r="O3465" s="45">
        <v>14275.299029564099</v>
      </c>
      <c r="P3465" s="99">
        <v>1.0745022038737</v>
      </c>
      <c r="Q3465" s="86">
        <v>13302.147236296199</v>
      </c>
      <c r="R3465" s="44">
        <v>15363.6439132546</v>
      </c>
      <c r="S3465" s="45">
        <v>14455.887425352599</v>
      </c>
      <c r="T3465" s="140">
        <v>1.08673337984926</v>
      </c>
      <c r="U3465" s="44">
        <v>15388.122042290701</v>
      </c>
      <c r="V3465" s="45">
        <v>14293.813034526</v>
      </c>
      <c r="W3465" s="99">
        <v>1.0745493025008701</v>
      </c>
      <c r="X3465" s="86">
        <v>13303.553021335299</v>
      </c>
      <c r="Y3465" s="44">
        <v>15365.2675594507</v>
      </c>
      <c r="Z3465" s="45">
        <v>14458.1231179676</v>
      </c>
      <c r="AA3465" s="46">
        <v>1.08678659714293</v>
      </c>
      <c r="AB3465" s="139">
        <v>15389.7482753615</v>
      </c>
      <c r="AC3465" s="45">
        <v>14295.9337669051</v>
      </c>
      <c r="AD3465" s="99">
        <v>1.0745951659664399</v>
      </c>
      <c r="AE3465" s="142">
        <v>13314.615107253599</v>
      </c>
      <c r="AF3465" s="44">
        <v>15378.0439891479</v>
      </c>
      <c r="AG3465" s="45">
        <v>14470.660786255101</v>
      </c>
      <c r="AH3465" s="140">
        <v>1.0868253171187601</v>
      </c>
      <c r="AI3465" s="44">
        <v>15402.5450611081</v>
      </c>
      <c r="AJ3465" s="45">
        <v>14308.2699114968</v>
      </c>
      <c r="AK3465" s="46">
        <v>1.07462887933591</v>
      </c>
    </row>
    <row r="3466" spans="1:37" x14ac:dyDescent="0.2">
      <c r="A3466" s="35" t="s">
        <v>3775</v>
      </c>
      <c r="B3466" s="35" t="s">
        <v>9899</v>
      </c>
      <c r="C3466" s="85" t="s">
        <v>968</v>
      </c>
      <c r="D3466" s="85" t="s">
        <v>968</v>
      </c>
      <c r="E3466" s="85" t="s">
        <v>12902</v>
      </c>
      <c r="F3466" s="85" t="s">
        <v>173</v>
      </c>
      <c r="G3466" s="85" t="s">
        <v>173</v>
      </c>
      <c r="H3466" s="840">
        <v>1.14386550943956</v>
      </c>
      <c r="I3466" s="840">
        <v>1.15497976012223</v>
      </c>
      <c r="J3466" s="86">
        <v>12355.416666666701</v>
      </c>
      <c r="K3466" s="44">
        <v>14132.9349797547</v>
      </c>
      <c r="L3466" s="45">
        <v>13297.214346765601</v>
      </c>
      <c r="M3466" s="46">
        <v>1.07622548923338</v>
      </c>
      <c r="N3466" s="139">
        <v>14270.2561778769</v>
      </c>
      <c r="O3466" s="45">
        <v>13254.8619449211</v>
      </c>
      <c r="P3466" s="99">
        <v>1.0727976483934401</v>
      </c>
      <c r="Q3466" s="86">
        <v>12426.2626835184</v>
      </c>
      <c r="R3466" s="44">
        <v>14213.973294912599</v>
      </c>
      <c r="S3466" s="45">
        <v>13374.1447652894</v>
      </c>
      <c r="T3466" s="140">
        <v>1.0762805443529</v>
      </c>
      <c r="U3466" s="44">
        <v>14352.0818934259</v>
      </c>
      <c r="V3466" s="45">
        <v>13331.4497166736</v>
      </c>
      <c r="W3466" s="99">
        <v>1.0728446723048699</v>
      </c>
      <c r="X3466" s="86">
        <v>12491.952953952199</v>
      </c>
      <c r="Y3466" s="44">
        <v>14289.114129567501</v>
      </c>
      <c r="Z3466" s="45">
        <v>13445.504318921299</v>
      </c>
      <c r="AA3466" s="46">
        <v>1.07633324977161</v>
      </c>
      <c r="AB3466" s="139">
        <v>14427.952826213799</v>
      </c>
      <c r="AC3466" s="45">
        <v>13402.497188716399</v>
      </c>
      <c r="AD3466" s="99">
        <v>1.0728904630141201</v>
      </c>
      <c r="AE3466" s="142">
        <v>12554.695653250999</v>
      </c>
      <c r="AF3466" s="44">
        <v>14360.883339264599</v>
      </c>
      <c r="AG3466" s="45">
        <v>13513.517814107599</v>
      </c>
      <c r="AH3466" s="140">
        <v>1.0763715973161301</v>
      </c>
      <c r="AI3466" s="44">
        <v>14500.419373999501</v>
      </c>
      <c r="AJ3466" s="45">
        <v>13470.2358220633</v>
      </c>
      <c r="AK3466" s="46">
        <v>1.0729241229017901</v>
      </c>
    </row>
    <row r="3467" spans="1:37" x14ac:dyDescent="0.2">
      <c r="A3467" s="35" t="s">
        <v>3774</v>
      </c>
      <c r="B3467" s="35" t="s">
        <v>9898</v>
      </c>
      <c r="C3467" s="85" t="s">
        <v>968</v>
      </c>
      <c r="D3467" s="85" t="s">
        <v>968</v>
      </c>
      <c r="E3467" s="85" t="s">
        <v>12902</v>
      </c>
      <c r="F3467" s="85" t="s">
        <v>173</v>
      </c>
      <c r="G3467" s="85" t="s">
        <v>173</v>
      </c>
      <c r="H3467" s="840">
        <v>1.14386550943956</v>
      </c>
      <c r="I3467" s="840">
        <v>1.15497976012223</v>
      </c>
      <c r="J3467" s="86">
        <v>12241.583333333299</v>
      </c>
      <c r="K3467" s="44">
        <v>14002.7249559301</v>
      </c>
      <c r="L3467" s="45">
        <v>13174.704011907899</v>
      </c>
      <c r="M3467" s="46">
        <v>1.07622548923338</v>
      </c>
      <c r="N3467" s="139">
        <v>14138.780981849601</v>
      </c>
      <c r="O3467" s="45">
        <v>13132.741812612299</v>
      </c>
      <c r="P3467" s="99">
        <v>1.0727976483934401</v>
      </c>
      <c r="Q3467" s="86">
        <v>12278.2597446158</v>
      </c>
      <c r="R3467" s="44">
        <v>14044.677837806201</v>
      </c>
      <c r="S3467" s="45">
        <v>13214.8520816414</v>
      </c>
      <c r="T3467" s="140">
        <v>1.0762805443529</v>
      </c>
      <c r="U3467" s="44">
        <v>14181.1414945548</v>
      </c>
      <c r="V3467" s="45">
        <v>13172.6655521865</v>
      </c>
      <c r="W3467" s="99">
        <v>1.0728446723048699</v>
      </c>
      <c r="X3467" s="86">
        <v>12309.5844985233</v>
      </c>
      <c r="Y3467" s="44">
        <v>14080.509143392601</v>
      </c>
      <c r="Z3467" s="45">
        <v>13249.2150866338</v>
      </c>
      <c r="AA3467" s="46">
        <v>1.07633324977161</v>
      </c>
      <c r="AB3467" s="139">
        <v>14217.3209513088</v>
      </c>
      <c r="AC3467" s="45">
        <v>13206.8358121322</v>
      </c>
      <c r="AD3467" s="99">
        <v>1.0728904630141201</v>
      </c>
      <c r="AE3467" s="142">
        <v>12338.8231115586</v>
      </c>
      <c r="AF3467" s="44">
        <v>14113.9541843876</v>
      </c>
      <c r="AG3467" s="45">
        <v>13281.158741589499</v>
      </c>
      <c r="AH3467" s="140">
        <v>1.0763715973161301</v>
      </c>
      <c r="AI3467" s="44">
        <v>14251.090957578601</v>
      </c>
      <c r="AJ3467" s="45">
        <v>13238.620964609399</v>
      </c>
      <c r="AK3467" s="46">
        <v>1.0729241229017901</v>
      </c>
    </row>
    <row r="3468" spans="1:37" x14ac:dyDescent="0.2">
      <c r="A3468" s="35" t="s">
        <v>3773</v>
      </c>
      <c r="B3468" s="35" t="s">
        <v>9897</v>
      </c>
      <c r="C3468" s="85" t="s">
        <v>968</v>
      </c>
      <c r="D3468" s="85" t="s">
        <v>968</v>
      </c>
      <c r="E3468" s="85" t="s">
        <v>12902</v>
      </c>
      <c r="F3468" s="85" t="s">
        <v>173</v>
      </c>
      <c r="G3468" s="85" t="s">
        <v>173</v>
      </c>
      <c r="H3468" s="840">
        <v>1.14386550943956</v>
      </c>
      <c r="I3468" s="840">
        <v>1.15497976012223</v>
      </c>
      <c r="J3468" s="86">
        <v>9536.5833333333303</v>
      </c>
      <c r="K3468" s="44">
        <v>10908.568752896101</v>
      </c>
      <c r="L3468" s="45">
        <v>10263.5140635316</v>
      </c>
      <c r="M3468" s="46">
        <v>1.07622548923338</v>
      </c>
      <c r="N3468" s="139">
        <v>11014.560730719</v>
      </c>
      <c r="O3468" s="45">
        <v>10230.824173708001</v>
      </c>
      <c r="P3468" s="99">
        <v>1.0727976483934401</v>
      </c>
      <c r="Q3468" s="86">
        <v>9570.2251566362102</v>
      </c>
      <c r="R3468" s="44">
        <v>10947.0504742469</v>
      </c>
      <c r="S3468" s="45">
        <v>10300.2471411643</v>
      </c>
      <c r="T3468" s="140">
        <v>1.0762805443529</v>
      </c>
      <c r="U3468" s="44">
        <v>11053.416355727401</v>
      </c>
      <c r="V3468" s="45">
        <v>10267.3650720552</v>
      </c>
      <c r="W3468" s="99">
        <v>1.0728446723048699</v>
      </c>
      <c r="X3468" s="86">
        <v>9599.6949239189598</v>
      </c>
      <c r="Y3468" s="44">
        <v>10980.759924612899</v>
      </c>
      <c r="Z3468" s="45">
        <v>10332.470834277699</v>
      </c>
      <c r="AA3468" s="46">
        <v>1.07633324977161</v>
      </c>
      <c r="AB3468" s="139">
        <v>11087.4533404745</v>
      </c>
      <c r="AC3468" s="45">
        <v>10299.4211317177</v>
      </c>
      <c r="AD3468" s="99">
        <v>1.0728904630141201</v>
      </c>
      <c r="AE3468" s="142">
        <v>9625.1207204107195</v>
      </c>
      <c r="AF3468" s="44">
        <v>11009.8436162698</v>
      </c>
      <c r="AG3468" s="45">
        <v>10360.206564189</v>
      </c>
      <c r="AH3468" s="140">
        <v>1.0763715973161301</v>
      </c>
      <c r="AI3468" s="44">
        <v>11116.819620807501</v>
      </c>
      <c r="AJ3468" s="45">
        <v>10327.0242067706</v>
      </c>
      <c r="AK3468" s="46">
        <v>1.0729241229017901</v>
      </c>
    </row>
    <row r="3469" spans="1:37" x14ac:dyDescent="0.2">
      <c r="A3469" s="35" t="s">
        <v>3772</v>
      </c>
      <c r="B3469" s="35" t="s">
        <v>13096</v>
      </c>
      <c r="C3469" s="85" t="s">
        <v>968</v>
      </c>
      <c r="D3469" s="85" t="s">
        <v>968</v>
      </c>
      <c r="E3469" s="85" t="s">
        <v>12902</v>
      </c>
      <c r="F3469" s="85" t="s">
        <v>178</v>
      </c>
      <c r="G3469" s="85" t="s">
        <v>178</v>
      </c>
      <c r="H3469" s="840">
        <v>1.1500634050634599</v>
      </c>
      <c r="I3469" s="840">
        <v>1.15561223423265</v>
      </c>
      <c r="J3469" s="86">
        <v>7724.5833333333303</v>
      </c>
      <c r="K3469" s="44">
        <v>8883.7606110298002</v>
      </c>
      <c r="L3469" s="45">
        <v>8358.4385847268204</v>
      </c>
      <c r="M3469" s="46">
        <v>1.0820568856650501</v>
      </c>
      <c r="N3469" s="139">
        <v>8926.6230043496307</v>
      </c>
      <c r="O3469" s="45">
        <v>8291.4528009976293</v>
      </c>
      <c r="P3469" s="99">
        <v>1.0733851190676</v>
      </c>
      <c r="Q3469" s="86">
        <v>7701.5468474629497</v>
      </c>
      <c r="R3469" s="44">
        <v>8857.2671916490108</v>
      </c>
      <c r="S3469" s="45">
        <v>8333.9381035955794</v>
      </c>
      <c r="T3469" s="140">
        <v>1.0821122390940101</v>
      </c>
      <c r="U3469" s="44">
        <v>8900.0017594440906</v>
      </c>
      <c r="V3469" s="45">
        <v>8267.0881350449908</v>
      </c>
      <c r="W3469" s="99">
        <v>1.07343216872963</v>
      </c>
      <c r="X3469" s="86">
        <v>7682.2694880466697</v>
      </c>
      <c r="Y3469" s="44">
        <v>8835.0970060380896</v>
      </c>
      <c r="Z3469" s="45">
        <v>8313.4849281499792</v>
      </c>
      <c r="AA3469" s="46">
        <v>1.0821652300905999</v>
      </c>
      <c r="AB3469" s="139">
        <v>8877.7246070589299</v>
      </c>
      <c r="AC3469" s="45">
        <v>8246.7471665229405</v>
      </c>
      <c r="AD3469" s="99">
        <v>1.07347798451416</v>
      </c>
      <c r="AE3469" s="142">
        <v>7674.7378335794201</v>
      </c>
      <c r="AF3469" s="44">
        <v>8826.4351258557199</v>
      </c>
      <c r="AG3469" s="45">
        <v>8305.6303355796808</v>
      </c>
      <c r="AH3469" s="140">
        <v>1.0822037854166</v>
      </c>
      <c r="AI3469" s="44">
        <v>8869.0209350125697</v>
      </c>
      <c r="AJ3469" s="45">
        <v>8238.9205735423202</v>
      </c>
      <c r="AK3469" s="46">
        <v>1.0735116628341901</v>
      </c>
    </row>
    <row r="3470" spans="1:37" x14ac:dyDescent="0.2">
      <c r="A3470" s="35" t="s">
        <v>3771</v>
      </c>
      <c r="B3470" s="35" t="s">
        <v>9896</v>
      </c>
      <c r="C3470" s="85" t="s">
        <v>968</v>
      </c>
      <c r="D3470" s="85" t="s">
        <v>968</v>
      </c>
      <c r="E3470" s="85" t="s">
        <v>12902</v>
      </c>
      <c r="F3470" s="85" t="s">
        <v>170</v>
      </c>
      <c r="G3470" s="85" t="s">
        <v>170</v>
      </c>
      <c r="H3470" s="840">
        <v>1.1549747300446001</v>
      </c>
      <c r="I3470" s="840">
        <v>1.15681489378668</v>
      </c>
      <c r="J3470" s="86">
        <v>1262.75</v>
      </c>
      <c r="K3470" s="44">
        <v>1458.4443403638099</v>
      </c>
      <c r="L3470" s="45">
        <v>1372.2023793660301</v>
      </c>
      <c r="M3470" s="46">
        <v>1.08667779003448</v>
      </c>
      <c r="N3470" s="139">
        <v>1460.76800712913</v>
      </c>
      <c r="O3470" s="45">
        <v>1356.8276579415201</v>
      </c>
      <c r="P3470" s="99">
        <v>1.0745022038737</v>
      </c>
      <c r="Q3470" s="86">
        <v>1269.8116516974501</v>
      </c>
      <c r="R3470" s="44">
        <v>1466.6003696267501</v>
      </c>
      <c r="S3470" s="45">
        <v>1379.94670802114</v>
      </c>
      <c r="T3470" s="140">
        <v>1.08673337984926</v>
      </c>
      <c r="U3470" s="44">
        <v>1468.9370309874801</v>
      </c>
      <c r="V3470" s="45">
        <v>1364.4752246389801</v>
      </c>
      <c r="W3470" s="99">
        <v>1.0745493025008701</v>
      </c>
      <c r="X3470" s="86">
        <v>1275.0066655922201</v>
      </c>
      <c r="Y3470" s="44">
        <v>1472.60047939743</v>
      </c>
      <c r="Z3470" s="45">
        <v>1385.66015543352</v>
      </c>
      <c r="AA3470" s="46">
        <v>1.08678659714293</v>
      </c>
      <c r="AB3470" s="139">
        <v>1474.9467004343701</v>
      </c>
      <c r="AC3470" s="45">
        <v>1370.1159994203899</v>
      </c>
      <c r="AD3470" s="99">
        <v>1.0745951659664399</v>
      </c>
      <c r="AE3470" s="142">
        <v>1280.2081625916101</v>
      </c>
      <c r="AF3470" s="44">
        <v>1478.60807699014</v>
      </c>
      <c r="AG3470" s="45">
        <v>1391.36264228666</v>
      </c>
      <c r="AH3470" s="140">
        <v>1.0868253171187601</v>
      </c>
      <c r="AI3470" s="44">
        <v>1480.9638696332599</v>
      </c>
      <c r="AJ3470" s="45">
        <v>1375.7486630825099</v>
      </c>
      <c r="AK3470" s="46">
        <v>1.07462887933591</v>
      </c>
    </row>
    <row r="3471" spans="1:37" x14ac:dyDescent="0.2">
      <c r="A3471" s="35" t="s">
        <v>3770</v>
      </c>
      <c r="B3471" s="35" t="s">
        <v>9895</v>
      </c>
      <c r="C3471" s="85" t="s">
        <v>968</v>
      </c>
      <c r="D3471" s="85" t="s">
        <v>968</v>
      </c>
      <c r="E3471" s="85" t="s">
        <v>12902</v>
      </c>
      <c r="F3471" s="85" t="s">
        <v>178</v>
      </c>
      <c r="G3471" s="85" t="s">
        <v>178</v>
      </c>
      <c r="H3471" s="840">
        <v>1.1500634050634599</v>
      </c>
      <c r="I3471" s="840">
        <v>1.15561223423265</v>
      </c>
      <c r="J3471" s="86">
        <v>11280.916666666701</v>
      </c>
      <c r="K3471" s="44">
        <v>12973.769433903801</v>
      </c>
      <c r="L3471" s="45">
        <v>12206.5935557803</v>
      </c>
      <c r="M3471" s="46">
        <v>1.0820568856650501</v>
      </c>
      <c r="N3471" s="139">
        <v>13036.365313359</v>
      </c>
      <c r="O3471" s="45">
        <v>12108.768079441699</v>
      </c>
      <c r="P3471" s="99">
        <v>1.0733851190676</v>
      </c>
      <c r="Q3471" s="86">
        <v>11272.133367627999</v>
      </c>
      <c r="R3471" s="44">
        <v>12963.668083103699</v>
      </c>
      <c r="S3471" s="45">
        <v>12197.713477810301</v>
      </c>
      <c r="T3471" s="140">
        <v>1.0821122390940201</v>
      </c>
      <c r="U3471" s="44">
        <v>13026.215225533</v>
      </c>
      <c r="V3471" s="45">
        <v>12099.870567022501</v>
      </c>
      <c r="W3471" s="99">
        <v>1.07343216872963</v>
      </c>
      <c r="X3471" s="86">
        <v>11264.2892508765</v>
      </c>
      <c r="Y3471" s="44">
        <v>12954.646851482799</v>
      </c>
      <c r="Z3471" s="45">
        <v>12189.8221689818</v>
      </c>
      <c r="AA3471" s="46">
        <v>1.0821652300905999</v>
      </c>
      <c r="AB3471" s="139">
        <v>13017.150468248199</v>
      </c>
      <c r="AC3471" s="45">
        <v>12091.9665220154</v>
      </c>
      <c r="AD3471" s="99">
        <v>1.07347798451416</v>
      </c>
      <c r="AE3471" s="142">
        <v>11271.7740256036</v>
      </c>
      <c r="AF3471" s="44">
        <v>12963.254816991601</v>
      </c>
      <c r="AG3471" s="45">
        <v>12198.356518868801</v>
      </c>
      <c r="AH3471" s="140">
        <v>1.0822037854166</v>
      </c>
      <c r="AI3471" s="44">
        <v>13025.799965493399</v>
      </c>
      <c r="AJ3471" s="45">
        <v>12100.380877317</v>
      </c>
      <c r="AK3471" s="46">
        <v>1.0735116628341901</v>
      </c>
    </row>
    <row r="3472" spans="1:37" x14ac:dyDescent="0.2">
      <c r="A3472" s="35" t="s">
        <v>3769</v>
      </c>
      <c r="B3472" s="35" t="s">
        <v>9894</v>
      </c>
      <c r="C3472" s="85" t="s">
        <v>968</v>
      </c>
      <c r="D3472" s="85" t="s">
        <v>968</v>
      </c>
      <c r="E3472" s="85" t="s">
        <v>12902</v>
      </c>
      <c r="F3472" s="85" t="s">
        <v>173</v>
      </c>
      <c r="G3472" s="85" t="s">
        <v>173</v>
      </c>
      <c r="H3472" s="840">
        <v>1.14386550943956</v>
      </c>
      <c r="I3472" s="840">
        <v>1.15497976012223</v>
      </c>
      <c r="J3472" s="86">
        <v>19638.416666666701</v>
      </c>
      <c r="K3472" s="44">
        <v>22463.707485003</v>
      </c>
      <c r="L3472" s="45">
        <v>21135.364584852301</v>
      </c>
      <c r="M3472" s="46">
        <v>1.07622548923338</v>
      </c>
      <c r="N3472" s="139">
        <v>22681.9737708471</v>
      </c>
      <c r="O3472" s="45">
        <v>21068.047218170501</v>
      </c>
      <c r="P3472" s="99">
        <v>1.0727976483934401</v>
      </c>
      <c r="Q3472" s="86">
        <v>19714.617499190201</v>
      </c>
      <c r="R3472" s="44">
        <v>22550.8709891172</v>
      </c>
      <c r="S3472" s="45">
        <v>21218.459253737699</v>
      </c>
      <c r="T3472" s="140">
        <v>1.0762805443529</v>
      </c>
      <c r="U3472" s="44">
        <v>22769.9841901162</v>
      </c>
      <c r="V3472" s="45">
        <v>21150.722350534699</v>
      </c>
      <c r="W3472" s="99">
        <v>1.0728446723048699</v>
      </c>
      <c r="X3472" s="86">
        <v>19786.451415046999</v>
      </c>
      <c r="Y3472" s="44">
        <v>22633.039327873801</v>
      </c>
      <c r="Z3472" s="45">
        <v>21296.815553005501</v>
      </c>
      <c r="AA3472" s="46">
        <v>1.07633324977161</v>
      </c>
      <c r="AB3472" s="139">
        <v>22852.9509090211</v>
      </c>
      <c r="AC3472" s="45">
        <v>21228.695020096198</v>
      </c>
      <c r="AD3472" s="99">
        <v>1.0728904630141201</v>
      </c>
      <c r="AE3472" s="142">
        <v>19851.159153570399</v>
      </c>
      <c r="AF3472" s="44">
        <v>22707.056278164499</v>
      </c>
      <c r="AG3472" s="45">
        <v>21367.2238867052</v>
      </c>
      <c r="AH3472" s="140">
        <v>1.0763715973161301</v>
      </c>
      <c r="AI3472" s="44">
        <v>22927.687037338899</v>
      </c>
      <c r="AJ3472" s="45">
        <v>21298.787523428498</v>
      </c>
      <c r="AK3472" s="46">
        <v>1.0729241229017901</v>
      </c>
    </row>
    <row r="3473" spans="1:37" x14ac:dyDescent="0.2">
      <c r="A3473" s="35" t="s">
        <v>3768</v>
      </c>
      <c r="B3473" s="35" t="s">
        <v>13097</v>
      </c>
      <c r="C3473" s="85" t="s">
        <v>968</v>
      </c>
      <c r="D3473" s="85" t="s">
        <v>968</v>
      </c>
      <c r="E3473" s="85" t="s">
        <v>12902</v>
      </c>
      <c r="F3473" s="85" t="s">
        <v>178</v>
      </c>
      <c r="G3473" s="85" t="s">
        <v>178</v>
      </c>
      <c r="H3473" s="840">
        <v>1.1500634050634599</v>
      </c>
      <c r="I3473" s="840">
        <v>1.15561223423265</v>
      </c>
      <c r="J3473" s="86">
        <v>5751.1666666666697</v>
      </c>
      <c r="K3473" s="44">
        <v>6614.2063197541402</v>
      </c>
      <c r="L3473" s="45">
        <v>6223.0894922739799</v>
      </c>
      <c r="M3473" s="46">
        <v>1.0820568856650501</v>
      </c>
      <c r="N3473" s="139">
        <v>6646.1185611110104</v>
      </c>
      <c r="O3473" s="45">
        <v>6173.2167172776399</v>
      </c>
      <c r="P3473" s="99">
        <v>1.0733851190676</v>
      </c>
      <c r="Q3473" s="86">
        <v>5746.5649507744301</v>
      </c>
      <c r="R3473" s="44">
        <v>6608.9140547059797</v>
      </c>
      <c r="S3473" s="45">
        <v>6218.42826598171</v>
      </c>
      <c r="T3473" s="140">
        <v>1.0821122390940201</v>
      </c>
      <c r="U3473" s="44">
        <v>6640.8007619274804</v>
      </c>
      <c r="V3473" s="45">
        <v>6168.5476778554703</v>
      </c>
      <c r="W3473" s="99">
        <v>1.07343216872963</v>
      </c>
      <c r="X3473" s="86">
        <v>5743.3905630776999</v>
      </c>
      <c r="Y3473" s="44">
        <v>6605.2633075824897</v>
      </c>
      <c r="Z3473" s="45">
        <v>6215.29757019313</v>
      </c>
      <c r="AA3473" s="46">
        <v>1.0821652300905999</v>
      </c>
      <c r="AB3473" s="139">
        <v>6637.1324006689401</v>
      </c>
      <c r="AC3473" s="45">
        <v>6165.4033259302796</v>
      </c>
      <c r="AD3473" s="99">
        <v>1.07347798451416</v>
      </c>
      <c r="AE3473" s="142">
        <v>5747.6251089894304</v>
      </c>
      <c r="AF3473" s="44">
        <v>6610.1333038726298</v>
      </c>
      <c r="AG3473" s="45">
        <v>6220.1016501038803</v>
      </c>
      <c r="AH3473" s="140">
        <v>1.0822037854166</v>
      </c>
      <c r="AI3473" s="44">
        <v>6642.02589373096</v>
      </c>
      <c r="AJ3473" s="45">
        <v>6170.1425880987999</v>
      </c>
      <c r="AK3473" s="46">
        <v>1.0735116628341901</v>
      </c>
    </row>
    <row r="3474" spans="1:37" x14ac:dyDescent="0.2">
      <c r="A3474" s="35" t="s">
        <v>3767</v>
      </c>
      <c r="B3474" s="35" t="s">
        <v>13098</v>
      </c>
      <c r="C3474" s="85" t="s">
        <v>968</v>
      </c>
      <c r="D3474" s="85" t="s">
        <v>968</v>
      </c>
      <c r="E3474" s="85" t="s">
        <v>12902</v>
      </c>
      <c r="F3474" s="85" t="s">
        <v>170</v>
      </c>
      <c r="G3474" s="85" t="s">
        <v>170</v>
      </c>
      <c r="H3474" s="840">
        <v>1.1549747300446001</v>
      </c>
      <c r="I3474" s="840">
        <v>1.15681489378668</v>
      </c>
      <c r="J3474" s="86">
        <v>11368.583333333299</v>
      </c>
      <c r="K3474" s="44">
        <v>13130.426466406199</v>
      </c>
      <c r="L3474" s="45">
        <v>12353.987012489401</v>
      </c>
      <c r="M3474" s="46">
        <v>1.08667779003448</v>
      </c>
      <c r="N3474" s="139">
        <v>13151.346521255</v>
      </c>
      <c r="O3474" s="45">
        <v>12215.567846588499</v>
      </c>
      <c r="P3474" s="99">
        <v>1.0745022038737</v>
      </c>
      <c r="Q3474" s="86">
        <v>11407.149066907399</v>
      </c>
      <c r="R3474" s="44">
        <v>13174.9689141298</v>
      </c>
      <c r="S3474" s="45">
        <v>12396.529659924599</v>
      </c>
      <c r="T3474" s="140">
        <v>1.08673337984926</v>
      </c>
      <c r="U3474" s="44">
        <v>13195.9599362433</v>
      </c>
      <c r="V3474" s="45">
        <v>12257.544073368799</v>
      </c>
      <c r="W3474" s="99">
        <v>1.0745493025008701</v>
      </c>
      <c r="X3474" s="86">
        <v>11441.898574848899</v>
      </c>
      <c r="Y3474" s="44">
        <v>13215.1037176837</v>
      </c>
      <c r="Z3474" s="45">
        <v>12434.9020170146</v>
      </c>
      <c r="AA3474" s="46">
        <v>1.08678659714293</v>
      </c>
      <c r="AB3474" s="139">
        <v>13236.1586845818</v>
      </c>
      <c r="AC3474" s="45">
        <v>12295.408898010901</v>
      </c>
      <c r="AD3474" s="99">
        <v>1.0745951659664399</v>
      </c>
      <c r="AE3474" s="142">
        <v>11492.0972612608</v>
      </c>
      <c r="AF3474" s="44">
        <v>13273.081931970901</v>
      </c>
      <c r="AG3474" s="45">
        <v>12489.9022503294</v>
      </c>
      <c r="AH3474" s="140">
        <v>1.0868253171187601</v>
      </c>
      <c r="AI3474" s="44">
        <v>13294.2292726716</v>
      </c>
      <c r="AJ3474" s="45">
        <v>12349.7396010879</v>
      </c>
      <c r="AK3474" s="46">
        <v>1.07462887933591</v>
      </c>
    </row>
    <row r="3475" spans="1:37" x14ac:dyDescent="0.2">
      <c r="A3475" s="35" t="s">
        <v>3766</v>
      </c>
      <c r="B3475" s="35" t="s">
        <v>13099</v>
      </c>
      <c r="C3475" s="85" t="s">
        <v>968</v>
      </c>
      <c r="D3475" s="85" t="s">
        <v>968</v>
      </c>
      <c r="E3475" s="85" t="s">
        <v>12902</v>
      </c>
      <c r="F3475" s="85" t="s">
        <v>173</v>
      </c>
      <c r="G3475" s="85" t="s">
        <v>173</v>
      </c>
      <c r="H3475" s="840">
        <v>1.14386550943956</v>
      </c>
      <c r="I3475" s="840">
        <v>1.15497976012223</v>
      </c>
      <c r="J3475" s="86">
        <v>5529.25</v>
      </c>
      <c r="K3475" s="44">
        <v>6324.7183680686703</v>
      </c>
      <c r="L3475" s="45">
        <v>5950.7197863436704</v>
      </c>
      <c r="M3475" s="46">
        <v>1.07622548923338</v>
      </c>
      <c r="N3475" s="139">
        <v>6386.1718386558396</v>
      </c>
      <c r="O3475" s="45">
        <v>5931.7663973794097</v>
      </c>
      <c r="P3475" s="99">
        <v>1.0727976483934401</v>
      </c>
      <c r="Q3475" s="86">
        <v>5557.1651933679004</v>
      </c>
      <c r="R3475" s="44">
        <v>6356.6495949515402</v>
      </c>
      <c r="S3475" s="45">
        <v>5981.0687793770003</v>
      </c>
      <c r="T3475" s="140">
        <v>1.0762805443529</v>
      </c>
      <c r="U3475" s="44">
        <v>6418.4133219956602</v>
      </c>
      <c r="V3475" s="45">
        <v>5961.9750708228303</v>
      </c>
      <c r="W3475" s="99">
        <v>1.0728446723048699</v>
      </c>
      <c r="X3475" s="86">
        <v>5581.0862149963104</v>
      </c>
      <c r="Y3475" s="44">
        <v>6384.0120265428404</v>
      </c>
      <c r="Z3475" s="45">
        <v>6007.1086630424898</v>
      </c>
      <c r="AA3475" s="46">
        <v>1.07633324977161</v>
      </c>
      <c r="AB3475" s="139">
        <v>6446.0416178179203</v>
      </c>
      <c r="AC3475" s="45">
        <v>5987.8941733291304</v>
      </c>
      <c r="AD3475" s="99">
        <v>1.0728904630141201</v>
      </c>
      <c r="AE3475" s="142">
        <v>5604.58660452811</v>
      </c>
      <c r="AF3475" s="44">
        <v>6410.8933115866703</v>
      </c>
      <c r="AG3475" s="45">
        <v>6032.6178358124898</v>
      </c>
      <c r="AH3475" s="140">
        <v>1.0763715973161301</v>
      </c>
      <c r="AI3475" s="44">
        <v>6473.1840920821396</v>
      </c>
      <c r="AJ3475" s="45">
        <v>6013.29616689047</v>
      </c>
      <c r="AK3475" s="46">
        <v>1.0729241229017901</v>
      </c>
    </row>
    <row r="3476" spans="1:37" x14ac:dyDescent="0.2">
      <c r="A3476" s="35" t="s">
        <v>3765</v>
      </c>
      <c r="B3476" s="35" t="s">
        <v>9893</v>
      </c>
      <c r="C3476" s="85" t="s">
        <v>968</v>
      </c>
      <c r="D3476" s="85" t="s">
        <v>968</v>
      </c>
      <c r="E3476" s="85" t="s">
        <v>12902</v>
      </c>
      <c r="F3476" s="85" t="s">
        <v>170</v>
      </c>
      <c r="G3476" s="85" t="s">
        <v>170</v>
      </c>
      <c r="H3476" s="840">
        <v>1.1549747300446001</v>
      </c>
      <c r="I3476" s="840">
        <v>1.15681489378668</v>
      </c>
      <c r="J3476" s="86">
        <v>1873.9166666666699</v>
      </c>
      <c r="K3476" s="44">
        <v>2164.3263962094002</v>
      </c>
      <c r="L3476" s="45">
        <v>2036.3436220420999</v>
      </c>
      <c r="M3476" s="46">
        <v>1.08667779003448</v>
      </c>
      <c r="N3476" s="139">
        <v>2167.77470971509</v>
      </c>
      <c r="O3476" s="45">
        <v>2013.52758820899</v>
      </c>
      <c r="P3476" s="99">
        <v>1.0745022038737</v>
      </c>
      <c r="Q3476" s="86">
        <v>1885.3474420759101</v>
      </c>
      <c r="R3476" s="44">
        <v>2177.5286529518999</v>
      </c>
      <c r="S3476" s="45">
        <v>2048.8699979173098</v>
      </c>
      <c r="T3476" s="140">
        <v>1.08673337984926</v>
      </c>
      <c r="U3476" s="44">
        <v>2180.99800095604</v>
      </c>
      <c r="V3476" s="45">
        <v>2025.89877885448</v>
      </c>
      <c r="W3476" s="99">
        <v>1.0745493025008701</v>
      </c>
      <c r="X3476" s="86">
        <v>1895.1254400264199</v>
      </c>
      <c r="Y3476" s="44">
        <v>2188.8219934951499</v>
      </c>
      <c r="Z3476" s="45">
        <v>2059.5969281253101</v>
      </c>
      <c r="AA3476" s="46">
        <v>1.08678659714293</v>
      </c>
      <c r="AB3476" s="139">
        <v>2192.3093346166002</v>
      </c>
      <c r="AC3476" s="45">
        <v>2036.4926367524099</v>
      </c>
      <c r="AD3476" s="99">
        <v>1.0745951659664399</v>
      </c>
      <c r="AE3476" s="142">
        <v>1908.25274146639</v>
      </c>
      <c r="AF3476" s="44">
        <v>2203.9836949320002</v>
      </c>
      <c r="AG3476" s="45">
        <v>2073.9373908869602</v>
      </c>
      <c r="AH3476" s="140">
        <v>1.0868253171187601</v>
      </c>
      <c r="AI3476" s="44">
        <v>2207.49519243758</v>
      </c>
      <c r="AJ3476" s="45">
        <v>2050.6635050517002</v>
      </c>
      <c r="AK3476" s="46">
        <v>1.07462887933591</v>
      </c>
    </row>
    <row r="3477" spans="1:37" x14ac:dyDescent="0.2">
      <c r="A3477" s="35" t="s">
        <v>3764</v>
      </c>
      <c r="B3477" s="35" t="s">
        <v>9892</v>
      </c>
      <c r="C3477" s="85" t="s">
        <v>968</v>
      </c>
      <c r="D3477" s="85" t="s">
        <v>968</v>
      </c>
      <c r="E3477" s="85" t="s">
        <v>12902</v>
      </c>
      <c r="F3477" s="85" t="s">
        <v>170</v>
      </c>
      <c r="G3477" s="85" t="s">
        <v>170</v>
      </c>
      <c r="H3477" s="840">
        <v>1.1549747300446001</v>
      </c>
      <c r="I3477" s="840">
        <v>1.15681489378668</v>
      </c>
      <c r="J3477" s="86">
        <v>10052.75</v>
      </c>
      <c r="K3477" s="44">
        <v>11610.6722174558</v>
      </c>
      <c r="L3477" s="45">
        <v>10924.100153769101</v>
      </c>
      <c r="M3477" s="46">
        <v>1.08667779003448</v>
      </c>
      <c r="N3477" s="139">
        <v>11629.170923514101</v>
      </c>
      <c r="O3477" s="45">
        <v>10801.7020299913</v>
      </c>
      <c r="P3477" s="99">
        <v>1.0745022038737</v>
      </c>
      <c r="Q3477" s="86">
        <v>10068.6270086895</v>
      </c>
      <c r="R3477" s="44">
        <v>11629.0097612808</v>
      </c>
      <c r="S3477" s="45">
        <v>10941.913059594601</v>
      </c>
      <c r="T3477" s="140">
        <v>1.08673337984926</v>
      </c>
      <c r="U3477" s="44">
        <v>11647.5376836348</v>
      </c>
      <c r="V3477" s="45">
        <v>10819.236129328699</v>
      </c>
      <c r="W3477" s="99">
        <v>1.0745493025008701</v>
      </c>
      <c r="X3477" s="86">
        <v>10075.891894161199</v>
      </c>
      <c r="Y3477" s="44">
        <v>11637.400520417399</v>
      </c>
      <c r="Z3477" s="45">
        <v>10950.344264835499</v>
      </c>
      <c r="AA3477" s="46">
        <v>1.08678659714293</v>
      </c>
      <c r="AB3477" s="139">
        <v>11655.9418113502</v>
      </c>
      <c r="AC3477" s="45">
        <v>10827.5047222661</v>
      </c>
      <c r="AD3477" s="99">
        <v>1.0745951659664399</v>
      </c>
      <c r="AE3477" s="142">
        <v>10089.9059406784</v>
      </c>
      <c r="AF3477" s="44">
        <v>11653.5863900104</v>
      </c>
      <c r="AG3477" s="45">
        <v>10965.9652236763</v>
      </c>
      <c r="AH3477" s="140">
        <v>1.0868253171187601</v>
      </c>
      <c r="AI3477" s="44">
        <v>11672.1534690835</v>
      </c>
      <c r="AJ3477" s="45">
        <v>10842.904313636</v>
      </c>
      <c r="AK3477" s="46">
        <v>1.07462887933591</v>
      </c>
    </row>
    <row r="3478" spans="1:37" x14ac:dyDescent="0.2">
      <c r="A3478" s="35" t="s">
        <v>3763</v>
      </c>
      <c r="B3478" s="35" t="s">
        <v>9891</v>
      </c>
      <c r="C3478" s="85" t="s">
        <v>968</v>
      </c>
      <c r="D3478" s="85" t="s">
        <v>968</v>
      </c>
      <c r="E3478" s="85" t="s">
        <v>12902</v>
      </c>
      <c r="F3478" s="85" t="s">
        <v>170</v>
      </c>
      <c r="G3478" s="85" t="s">
        <v>170</v>
      </c>
      <c r="H3478" s="840">
        <v>1.1549747300446001</v>
      </c>
      <c r="I3478" s="840">
        <v>1.15681489378668</v>
      </c>
      <c r="J3478" s="86">
        <v>10883.5</v>
      </c>
      <c r="K3478" s="44">
        <v>12570.167474440401</v>
      </c>
      <c r="L3478" s="45">
        <v>11826.857727840201</v>
      </c>
      <c r="M3478" s="46">
        <v>1.08667779003448</v>
      </c>
      <c r="N3478" s="139">
        <v>12590.1948965273</v>
      </c>
      <c r="O3478" s="45">
        <v>11694.3447358594</v>
      </c>
      <c r="P3478" s="99">
        <v>1.0745022038737</v>
      </c>
      <c r="Q3478" s="86">
        <v>10901.8312418889</v>
      </c>
      <c r="R3478" s="44">
        <v>12591.339595592301</v>
      </c>
      <c r="S3478" s="45">
        <v>11847.383912044101</v>
      </c>
      <c r="T3478" s="140">
        <v>1.08673337984926</v>
      </c>
      <c r="U3478" s="44">
        <v>12611.400750166</v>
      </c>
      <c r="V3478" s="45">
        <v>11714.5551569539</v>
      </c>
      <c r="W3478" s="99">
        <v>1.0745493025008801</v>
      </c>
      <c r="X3478" s="86">
        <v>10913.031934869799</v>
      </c>
      <c r="Y3478" s="44">
        <v>12604.276112944301</v>
      </c>
      <c r="Z3478" s="45">
        <v>11860.1368410093</v>
      </c>
      <c r="AA3478" s="46">
        <v>1.08678659714293</v>
      </c>
      <c r="AB3478" s="139">
        <v>12624.357878627099</v>
      </c>
      <c r="AC3478" s="45">
        <v>11727.091363248501</v>
      </c>
      <c r="AD3478" s="99">
        <v>1.0745951659664399</v>
      </c>
      <c r="AE3478" s="142">
        <v>10927.8524031127</v>
      </c>
      <c r="AF3478" s="44">
        <v>12621.3933792523</v>
      </c>
      <c r="AG3478" s="45">
        <v>11876.666653440099</v>
      </c>
      <c r="AH3478" s="140">
        <v>1.0868253171187601</v>
      </c>
      <c r="AI3478" s="44">
        <v>12641.502417023399</v>
      </c>
      <c r="AJ3478" s="45">
        <v>11743.3857815053</v>
      </c>
      <c r="AK3478" s="46">
        <v>1.07462887933591</v>
      </c>
    </row>
    <row r="3479" spans="1:37" x14ac:dyDescent="0.2">
      <c r="A3479" s="35" t="s">
        <v>3762</v>
      </c>
      <c r="B3479" s="35" t="s">
        <v>9890</v>
      </c>
      <c r="C3479" s="85" t="s">
        <v>968</v>
      </c>
      <c r="D3479" s="85" t="s">
        <v>968</v>
      </c>
      <c r="E3479" s="85" t="s">
        <v>12902</v>
      </c>
      <c r="F3479" s="85" t="s">
        <v>178</v>
      </c>
      <c r="G3479" s="85" t="s">
        <v>178</v>
      </c>
      <c r="H3479" s="840">
        <v>1.1500634050634599</v>
      </c>
      <c r="I3479" s="840">
        <v>1.15561223423265</v>
      </c>
      <c r="J3479" s="86">
        <v>4579.75</v>
      </c>
      <c r="K3479" s="44">
        <v>5267.0028793393903</v>
      </c>
      <c r="L3479" s="45">
        <v>4955.5500221245102</v>
      </c>
      <c r="M3479" s="46">
        <v>1.0820568856650501</v>
      </c>
      <c r="N3479" s="139">
        <v>5292.41512972698</v>
      </c>
      <c r="O3479" s="45">
        <v>4915.8354990498601</v>
      </c>
      <c r="P3479" s="99">
        <v>1.0733851190676</v>
      </c>
      <c r="Q3479" s="86">
        <v>4574.8186249594901</v>
      </c>
      <c r="R3479" s="44">
        <v>5261.3314853686597</v>
      </c>
      <c r="S3479" s="45">
        <v>4950.4672257039201</v>
      </c>
      <c r="T3479" s="140">
        <v>1.0821122390940201</v>
      </c>
      <c r="U3479" s="44">
        <v>5286.7163723985796</v>
      </c>
      <c r="V3479" s="45">
        <v>4910.7574781349704</v>
      </c>
      <c r="W3479" s="99">
        <v>1.07343216872963</v>
      </c>
      <c r="X3479" s="86">
        <v>4569.1664561263697</v>
      </c>
      <c r="Y3479" s="44">
        <v>5254.8311328344498</v>
      </c>
      <c r="Z3479" s="45">
        <v>4944.59306931623</v>
      </c>
      <c r="AA3479" s="46">
        <v>1.0821652300905999</v>
      </c>
      <c r="AB3479" s="139">
        <v>5280.18465694508</v>
      </c>
      <c r="AC3479" s="45">
        <v>4904.8995982322303</v>
      </c>
      <c r="AD3479" s="99">
        <v>1.07347798451416</v>
      </c>
      <c r="AE3479" s="142">
        <v>4566.5749308587101</v>
      </c>
      <c r="AF3479" s="44">
        <v>5251.8507144608102</v>
      </c>
      <c r="AG3479" s="45">
        <v>4941.9646765638699</v>
      </c>
      <c r="AH3479" s="140">
        <v>1.0822037854166</v>
      </c>
      <c r="AI3479" s="44">
        <v>5277.1898586404504</v>
      </c>
      <c r="AJ3479" s="45">
        <v>4902.27144748307</v>
      </c>
      <c r="AK3479" s="46">
        <v>1.0735116628341901</v>
      </c>
    </row>
    <row r="3480" spans="1:37" x14ac:dyDescent="0.2">
      <c r="A3480" s="35" t="s">
        <v>3761</v>
      </c>
      <c r="B3480" s="35" t="s">
        <v>13100</v>
      </c>
      <c r="C3480" s="85" t="s">
        <v>968</v>
      </c>
      <c r="D3480" s="85" t="s">
        <v>968</v>
      </c>
      <c r="E3480" s="85" t="s">
        <v>12902</v>
      </c>
      <c r="F3480" s="85" t="s">
        <v>173</v>
      </c>
      <c r="G3480" s="85" t="s">
        <v>173</v>
      </c>
      <c r="H3480" s="840">
        <v>1.14386550943956</v>
      </c>
      <c r="I3480" s="840">
        <v>1.15497976012223</v>
      </c>
      <c r="J3480" s="86">
        <v>11185.333333333299</v>
      </c>
      <c r="K3480" s="44">
        <v>12794.517011584599</v>
      </c>
      <c r="L3480" s="45">
        <v>12037.9408389051</v>
      </c>
      <c r="M3480" s="46">
        <v>1.07622548923338</v>
      </c>
      <c r="N3480" s="139">
        <v>12918.833610220499</v>
      </c>
      <c r="O3480" s="45">
        <v>11999.599296496701</v>
      </c>
      <c r="P3480" s="99">
        <v>1.0727976483934401</v>
      </c>
      <c r="Q3480" s="86">
        <v>11224.5044861405</v>
      </c>
      <c r="R3480" s="44">
        <v>12839.3235422457</v>
      </c>
      <c r="S3480" s="45">
        <v>12080.7157984349</v>
      </c>
      <c r="T3480" s="140">
        <v>1.0762805443529</v>
      </c>
      <c r="U3480" s="44">
        <v>12964.0754988935</v>
      </c>
      <c r="V3480" s="45">
        <v>12042.149837217999</v>
      </c>
      <c r="W3480" s="99">
        <v>1.0728446723048699</v>
      </c>
      <c r="X3480" s="86">
        <v>11257.5343089179</v>
      </c>
      <c r="Y3480" s="44">
        <v>12877.105217303701</v>
      </c>
      <c r="Z3480" s="45">
        <v>12116.858487133</v>
      </c>
      <c r="AA3480" s="46">
        <v>1.07633324977161</v>
      </c>
      <c r="AB3480" s="139">
        <v>13002.2242756818</v>
      </c>
      <c r="AC3480" s="45">
        <v>12078.101197092399</v>
      </c>
      <c r="AD3480" s="99">
        <v>1.0728904630141201</v>
      </c>
      <c r="AE3480" s="142">
        <v>11289.069296055</v>
      </c>
      <c r="AF3480" s="44">
        <v>12913.1770014305</v>
      </c>
      <c r="AG3480" s="45">
        <v>12151.2335504072</v>
      </c>
      <c r="AH3480" s="140">
        <v>1.0763715973161301</v>
      </c>
      <c r="AI3480" s="44">
        <v>13038.6465475609</v>
      </c>
      <c r="AJ3480" s="45">
        <v>12112.3147728474</v>
      </c>
      <c r="AK3480" s="46">
        <v>1.0729241229017901</v>
      </c>
    </row>
    <row r="3481" spans="1:37" x14ac:dyDescent="0.2">
      <c r="A3481" s="35" t="s">
        <v>3760</v>
      </c>
      <c r="B3481" s="35" t="s">
        <v>13101</v>
      </c>
      <c r="C3481" s="85" t="s">
        <v>968</v>
      </c>
      <c r="D3481" s="85" t="s">
        <v>968</v>
      </c>
      <c r="E3481" s="85" t="s">
        <v>12902</v>
      </c>
      <c r="F3481" s="85" t="s">
        <v>170</v>
      </c>
      <c r="G3481" s="85" t="s">
        <v>170</v>
      </c>
      <c r="H3481" s="840">
        <v>1.1549747300446001</v>
      </c>
      <c r="I3481" s="840">
        <v>1.15681489378668</v>
      </c>
      <c r="J3481" s="86">
        <v>87</v>
      </c>
      <c r="K3481" s="44">
        <v>100.48280151388001</v>
      </c>
      <c r="L3481" s="45">
        <v>94.540967732999405</v>
      </c>
      <c r="M3481" s="46">
        <v>1.08667779003448</v>
      </c>
      <c r="N3481" s="139">
        <v>100.642895759441</v>
      </c>
      <c r="O3481" s="45">
        <v>93.481691737012</v>
      </c>
      <c r="P3481" s="99">
        <v>1.0745022038737</v>
      </c>
      <c r="Q3481" s="86">
        <v>88.115197263895197</v>
      </c>
      <c r="R3481" s="44">
        <v>101.770826172694</v>
      </c>
      <c r="S3481" s="45">
        <v>95.757726138677</v>
      </c>
      <c r="T3481" s="140">
        <v>1.08673337984926</v>
      </c>
      <c r="U3481" s="44">
        <v>101.932972563825</v>
      </c>
      <c r="V3481" s="45">
        <v>94.684123759645601</v>
      </c>
      <c r="W3481" s="99">
        <v>1.0745493025008701</v>
      </c>
      <c r="X3481" s="86">
        <v>90.492148183939605</v>
      </c>
      <c r="Y3481" s="44">
        <v>104.516144419901</v>
      </c>
      <c r="Z3481" s="45">
        <v>98.3456537929777</v>
      </c>
      <c r="AA3481" s="46">
        <v>1.08678659714293</v>
      </c>
      <c r="AB3481" s="139">
        <v>104.682664789933</v>
      </c>
      <c r="AC3481" s="45">
        <v>97.242424996380294</v>
      </c>
      <c r="AD3481" s="99">
        <v>1.0745951659664399</v>
      </c>
      <c r="AE3481" s="142">
        <v>93.155121286525898</v>
      </c>
      <c r="AF3481" s="44">
        <v>107.59181106017699</v>
      </c>
      <c r="AG3481" s="45">
        <v>101.243344233465</v>
      </c>
      <c r="AH3481" s="140">
        <v>1.0868253171187601</v>
      </c>
      <c r="AI3481" s="44">
        <v>107.763231736758</v>
      </c>
      <c r="AJ3481" s="45">
        <v>100.10718359254</v>
      </c>
      <c r="AK3481" s="46">
        <v>1.07462887933591</v>
      </c>
    </row>
    <row r="3482" spans="1:37" x14ac:dyDescent="0.2">
      <c r="A3482" s="35" t="s">
        <v>3759</v>
      </c>
      <c r="B3482" s="35" t="s">
        <v>13102</v>
      </c>
      <c r="C3482" s="85" t="s">
        <v>968</v>
      </c>
      <c r="D3482" s="85" t="s">
        <v>968</v>
      </c>
      <c r="E3482" s="85" t="s">
        <v>12902</v>
      </c>
      <c r="F3482" s="85" t="s">
        <v>173</v>
      </c>
      <c r="G3482" s="85" t="s">
        <v>173</v>
      </c>
      <c r="H3482" s="840">
        <v>1.14386550943956</v>
      </c>
      <c r="I3482" s="840">
        <v>1.15497976012223</v>
      </c>
      <c r="J3482" s="86">
        <v>10412.083333333299</v>
      </c>
      <c r="K3482" s="44">
        <v>11910.0230064105</v>
      </c>
      <c r="L3482" s="45">
        <v>11205.7494793554</v>
      </c>
      <c r="M3482" s="46">
        <v>1.07622548923338</v>
      </c>
      <c r="N3482" s="139">
        <v>12025.745510706</v>
      </c>
      <c r="O3482" s="45">
        <v>11170.0585148765</v>
      </c>
      <c r="P3482" s="99">
        <v>1.0727976483934401</v>
      </c>
      <c r="Q3482" s="86">
        <v>10444.114101860399</v>
      </c>
      <c r="R3482" s="44">
        <v>11946.6618977694</v>
      </c>
      <c r="S3482" s="45">
        <v>11240.796810834199</v>
      </c>
      <c r="T3482" s="140">
        <v>1.0762805443529</v>
      </c>
      <c r="U3482" s="44">
        <v>12062.7404000559</v>
      </c>
      <c r="V3482" s="45">
        <v>11204.912171125199</v>
      </c>
      <c r="W3482" s="99">
        <v>1.0728446723048699</v>
      </c>
      <c r="X3482" s="86">
        <v>10471.1425668784</v>
      </c>
      <c r="Y3482" s="44">
        <v>11977.578826676599</v>
      </c>
      <c r="Z3482" s="45">
        <v>11270.438907830099</v>
      </c>
      <c r="AA3482" s="46">
        <v>1.07633324977161</v>
      </c>
      <c r="AB3482" s="139">
        <v>12093.9577300989</v>
      </c>
      <c r="AC3482" s="45">
        <v>11234.3889968651</v>
      </c>
      <c r="AD3482" s="99">
        <v>1.0728904630141201</v>
      </c>
      <c r="AE3482" s="142">
        <v>10492.3358562296</v>
      </c>
      <c r="AF3482" s="44">
        <v>12001.821099397101</v>
      </c>
      <c r="AG3482" s="45">
        <v>11293.6523051472</v>
      </c>
      <c r="AH3482" s="140">
        <v>1.0763715973161301</v>
      </c>
      <c r="AI3482" s="44">
        <v>12118.435550349999</v>
      </c>
      <c r="AJ3482" s="45">
        <v>11257.4802457362</v>
      </c>
      <c r="AK3482" s="46">
        <v>1.0729241229017901</v>
      </c>
    </row>
    <row r="3483" spans="1:37" x14ac:dyDescent="0.2">
      <c r="A3483" s="35" t="s">
        <v>3758</v>
      </c>
      <c r="B3483" s="35" t="s">
        <v>9889</v>
      </c>
      <c r="C3483" s="85" t="s">
        <v>3688</v>
      </c>
      <c r="D3483" s="85" t="s">
        <v>3688</v>
      </c>
      <c r="E3483" s="85" t="s">
        <v>12906</v>
      </c>
      <c r="F3483" s="85" t="s">
        <v>422</v>
      </c>
      <c r="G3483" s="85" t="s">
        <v>422</v>
      </c>
      <c r="H3483" s="840">
        <v>1.02838501723605</v>
      </c>
      <c r="I3483" s="840">
        <v>1.05190760349297</v>
      </c>
      <c r="J3483" s="86">
        <v>8669.9166666666697</v>
      </c>
      <c r="K3483" s="44">
        <v>8916.0124006850892</v>
      </c>
      <c r="L3483" s="45">
        <v>8388.7832343503796</v>
      </c>
      <c r="M3483" s="46">
        <v>0.96757368690783796</v>
      </c>
      <c r="N3483" s="139">
        <v>9119.9512633170998</v>
      </c>
      <c r="O3483" s="45">
        <v>8471.0248668893692</v>
      </c>
      <c r="P3483" s="99">
        <v>0.97705954884872503</v>
      </c>
      <c r="Q3483" s="86">
        <v>8736.3495912337094</v>
      </c>
      <c r="R3483" s="44">
        <v>8984.3310249610204</v>
      </c>
      <c r="S3483" s="45">
        <v>8453.4944068113491</v>
      </c>
      <c r="T3483" s="140">
        <v>0.96762318386318003</v>
      </c>
      <c r="U3483" s="44">
        <v>9189.8325617914506</v>
      </c>
      <c r="V3483" s="45">
        <v>8536.3079455595107</v>
      </c>
      <c r="W3483" s="99">
        <v>0.977102376274534</v>
      </c>
      <c r="X3483" s="86">
        <v>8810.6654075454808</v>
      </c>
      <c r="Y3483" s="44">
        <v>9060.7562969997107</v>
      </c>
      <c r="Z3483" s="45">
        <v>8525.8216023284695</v>
      </c>
      <c r="AA3483" s="46">
        <v>0.96767056833493303</v>
      </c>
      <c r="AB3483" s="139">
        <v>9268.0059340295793</v>
      </c>
      <c r="AC3483" s="45">
        <v>8609.2895486985308</v>
      </c>
      <c r="AD3483" s="99">
        <v>0.97714408055099999</v>
      </c>
      <c r="AE3483" s="142">
        <v>8888.7426834653106</v>
      </c>
      <c r="AF3483" s="44">
        <v>9141.0497977422601</v>
      </c>
      <c r="AG3483" s="45">
        <v>8601.6811336175706</v>
      </c>
      <c r="AH3483" s="140">
        <v>0.96770504445114303</v>
      </c>
      <c r="AI3483" s="44">
        <v>9350.1360142296708</v>
      </c>
      <c r="AJ3483" s="45">
        <v>8685.8547902330192</v>
      </c>
      <c r="AK3483" s="46">
        <v>0.97717473657891996</v>
      </c>
    </row>
    <row r="3484" spans="1:37" x14ac:dyDescent="0.2">
      <c r="A3484" s="35" t="s">
        <v>3757</v>
      </c>
      <c r="B3484" s="35" t="s">
        <v>9888</v>
      </c>
      <c r="C3484" s="85" t="s">
        <v>3688</v>
      </c>
      <c r="D3484" s="85" t="s">
        <v>3688</v>
      </c>
      <c r="E3484" s="85" t="s">
        <v>12906</v>
      </c>
      <c r="F3484" s="85" t="s">
        <v>423</v>
      </c>
      <c r="G3484" s="85" t="s">
        <v>423</v>
      </c>
      <c r="H3484" s="840">
        <v>1.03828375947564</v>
      </c>
      <c r="I3484" s="840">
        <v>1.0545396255436299</v>
      </c>
      <c r="J3484" s="86">
        <v>0.25</v>
      </c>
      <c r="K3484" s="44">
        <v>0.25957093986891</v>
      </c>
      <c r="L3484" s="45">
        <v>0.244221772092821</v>
      </c>
      <c r="M3484" s="46">
        <v>0.97688708837128402</v>
      </c>
      <c r="N3484" s="139">
        <v>0.26363490638590698</v>
      </c>
      <c r="O3484" s="45">
        <v>0.24487607261212399</v>
      </c>
      <c r="P3484" s="99">
        <v>0.97950429044849696</v>
      </c>
      <c r="Q3484" s="86">
        <v>0.24321449407724299</v>
      </c>
      <c r="R3484" s="44">
        <v>0.252525659269485</v>
      </c>
      <c r="S3484" s="45">
        <v>0.23760525322142201</v>
      </c>
      <c r="T3484" s="140">
        <v>0.97693706176064099</v>
      </c>
      <c r="U3484" s="44">
        <v>0.256479321510999</v>
      </c>
      <c r="V3484" s="45">
        <v>0.238240082761558</v>
      </c>
      <c r="W3484" s="99">
        <v>0.97954722503460101</v>
      </c>
      <c r="X3484" s="86">
        <v>0.23569706405657601</v>
      </c>
      <c r="Y3484" s="44">
        <v>0.244720433766033</v>
      </c>
      <c r="Z3484" s="45">
        <v>0.23027247310740701</v>
      </c>
      <c r="AA3484" s="46">
        <v>0.97698490233265201</v>
      </c>
      <c r="AB3484" s="139">
        <v>0.24855189367195499</v>
      </c>
      <c r="AC3484" s="45">
        <v>0.230886259215936</v>
      </c>
      <c r="AD3484" s="99">
        <v>0.97958903366108296</v>
      </c>
      <c r="AE3484" s="142">
        <v>0.23023929967999901</v>
      </c>
      <c r="AF3484" s="44">
        <v>0.239053725650788</v>
      </c>
      <c r="AG3484" s="45">
        <v>0.224948333872904</v>
      </c>
      <c r="AH3484" s="140">
        <v>0.97701971029946499</v>
      </c>
      <c r="AI3484" s="44">
        <v>0.242796464869973</v>
      </c>
      <c r="AJ3484" s="45">
        <v>0.225546968967408</v>
      </c>
      <c r="AK3484" s="46">
        <v>0.97961976639473503</v>
      </c>
    </row>
    <row r="3485" spans="1:37" x14ac:dyDescent="0.2">
      <c r="A3485" s="35" t="s">
        <v>3756</v>
      </c>
      <c r="B3485" s="35" t="s">
        <v>9887</v>
      </c>
      <c r="C3485" s="85" t="s">
        <v>3688</v>
      </c>
      <c r="D3485" s="85" t="s">
        <v>3688</v>
      </c>
      <c r="E3485" s="85" t="s">
        <v>12906</v>
      </c>
      <c r="F3485" s="85" t="s">
        <v>423</v>
      </c>
      <c r="G3485" s="85" t="s">
        <v>423</v>
      </c>
      <c r="H3485" s="840">
        <v>1.03828375947564</v>
      </c>
      <c r="I3485" s="840">
        <v>1.0545396255436299</v>
      </c>
      <c r="J3485" s="86">
        <v>39830.166666666701</v>
      </c>
      <c r="K3485" s="44">
        <v>41355.015187208002</v>
      </c>
      <c r="L3485" s="45">
        <v>38909.575544343003</v>
      </c>
      <c r="M3485" s="46">
        <v>0.97688708837128402</v>
      </c>
      <c r="N3485" s="139">
        <v>42002.489042007001</v>
      </c>
      <c r="O3485" s="45">
        <v>39013.819139278698</v>
      </c>
      <c r="P3485" s="99">
        <v>0.97950429044849696</v>
      </c>
      <c r="Q3485" s="86">
        <v>39889.997732509102</v>
      </c>
      <c r="R3485" s="44">
        <v>41417.136811184297</v>
      </c>
      <c r="S3485" s="45">
        <v>38970.017178436101</v>
      </c>
      <c r="T3485" s="140">
        <v>0.97693706176064099</v>
      </c>
      <c r="U3485" s="44">
        <v>42065.583271776399</v>
      </c>
      <c r="V3485" s="45">
        <v>39074.1365855158</v>
      </c>
      <c r="W3485" s="99">
        <v>0.97954722503460101</v>
      </c>
      <c r="X3485" s="86">
        <v>39941.820538863802</v>
      </c>
      <c r="Y3485" s="44">
        <v>41470.943589392897</v>
      </c>
      <c r="Z3485" s="45">
        <v>39022.555638150203</v>
      </c>
      <c r="AA3485" s="46">
        <v>0.97698490233265201</v>
      </c>
      <c r="AB3485" s="139">
        <v>42120.2324745843</v>
      </c>
      <c r="AC3485" s="45">
        <v>39126.569384330003</v>
      </c>
      <c r="AD3485" s="99">
        <v>0.97958903366108296</v>
      </c>
      <c r="AE3485" s="142">
        <v>40006.801463658099</v>
      </c>
      <c r="AF3485" s="44">
        <v>41538.412228282403</v>
      </c>
      <c r="AG3485" s="45">
        <v>39087.433576031399</v>
      </c>
      <c r="AH3485" s="140">
        <v>0.97701971029946499</v>
      </c>
      <c r="AI3485" s="44">
        <v>42188.757434684303</v>
      </c>
      <c r="AJ3485" s="45">
        <v>39191.453504029298</v>
      </c>
      <c r="AK3485" s="46">
        <v>0.97961976639473503</v>
      </c>
    </row>
    <row r="3486" spans="1:37" x14ac:dyDescent="0.2">
      <c r="A3486" s="35" t="s">
        <v>3755</v>
      </c>
      <c r="B3486" s="35" t="s">
        <v>9886</v>
      </c>
      <c r="C3486" s="85" t="s">
        <v>3688</v>
      </c>
      <c r="D3486" s="85" t="s">
        <v>3688</v>
      </c>
      <c r="E3486" s="85" t="s">
        <v>12906</v>
      </c>
      <c r="F3486" s="85" t="s">
        <v>422</v>
      </c>
      <c r="G3486" s="85" t="s">
        <v>422</v>
      </c>
      <c r="H3486" s="840">
        <v>1.02838501723605</v>
      </c>
      <c r="I3486" s="840">
        <v>1.05190760349297</v>
      </c>
      <c r="J3486" s="86">
        <v>12385.666666666701</v>
      </c>
      <c r="K3486" s="44">
        <v>12737.234028479899</v>
      </c>
      <c r="L3486" s="45">
        <v>11984.0451614782</v>
      </c>
      <c r="M3486" s="46">
        <v>0.96757368690783796</v>
      </c>
      <c r="N3486" s="139">
        <v>13028.576940996099</v>
      </c>
      <c r="O3486" s="45">
        <v>12101.533885524001</v>
      </c>
      <c r="P3486" s="99">
        <v>0.97705954884872503</v>
      </c>
      <c r="Q3486" s="86">
        <v>12429.346088013701</v>
      </c>
      <c r="R3486" s="44">
        <v>12782.1532909547</v>
      </c>
      <c r="S3486" s="45">
        <v>12026.923435021101</v>
      </c>
      <c r="T3486" s="140">
        <v>0.96762318386318003</v>
      </c>
      <c r="U3486" s="44">
        <v>13074.5236564272</v>
      </c>
      <c r="V3486" s="45">
        <v>12144.7435981367</v>
      </c>
      <c r="W3486" s="99">
        <v>0.977102376274534</v>
      </c>
      <c r="X3486" s="86">
        <v>12461.1119707629</v>
      </c>
      <c r="Y3486" s="44">
        <v>12814.8208488333</v>
      </c>
      <c r="Z3486" s="45">
        <v>12058.2513028334</v>
      </c>
      <c r="AA3486" s="46">
        <v>0.96767056833493303</v>
      </c>
      <c r="AB3486" s="139">
        <v>13107.938430022799</v>
      </c>
      <c r="AC3486" s="45">
        <v>12176.3017993142</v>
      </c>
      <c r="AD3486" s="99">
        <v>0.97714408055099999</v>
      </c>
      <c r="AE3486" s="142">
        <v>12497.266135996801</v>
      </c>
      <c r="AF3486" s="44">
        <v>12852.001250670501</v>
      </c>
      <c r="AG3486" s="45">
        <v>12093.667481652499</v>
      </c>
      <c r="AH3486" s="140">
        <v>0.96770504445114303</v>
      </c>
      <c r="AI3486" s="44">
        <v>13145.969271330199</v>
      </c>
      <c r="AJ3486" s="45">
        <v>12212.012744399301</v>
      </c>
      <c r="AK3486" s="46">
        <v>0.97717473657892095</v>
      </c>
    </row>
    <row r="3487" spans="1:37" x14ac:dyDescent="0.2">
      <c r="A3487" s="35" t="s">
        <v>3754</v>
      </c>
      <c r="B3487" s="35" t="s">
        <v>9885</v>
      </c>
      <c r="C3487" s="85" t="s">
        <v>3688</v>
      </c>
      <c r="D3487" s="85" t="s">
        <v>3688</v>
      </c>
      <c r="E3487" s="85" t="s">
        <v>12906</v>
      </c>
      <c r="F3487" s="85" t="s">
        <v>422</v>
      </c>
      <c r="G3487" s="85" t="s">
        <v>422</v>
      </c>
      <c r="H3487" s="840">
        <v>1.02838501723605</v>
      </c>
      <c r="I3487" s="840">
        <v>1.05190760349297</v>
      </c>
      <c r="J3487" s="86">
        <v>10718.833333333299</v>
      </c>
      <c r="K3487" s="44">
        <v>11023.0876022503</v>
      </c>
      <c r="L3487" s="45">
        <v>10371.261087684001</v>
      </c>
      <c r="M3487" s="46">
        <v>0.96757368690783796</v>
      </c>
      <c r="N3487" s="139">
        <v>11275.2222839072</v>
      </c>
      <c r="O3487" s="45">
        <v>10472.938460851299</v>
      </c>
      <c r="P3487" s="99">
        <v>0.97705954884872404</v>
      </c>
      <c r="Q3487" s="86">
        <v>10790.569502087799</v>
      </c>
      <c r="R3487" s="44">
        <v>11096.860003391401</v>
      </c>
      <c r="S3487" s="45">
        <v>10441.205217307201</v>
      </c>
      <c r="T3487" s="140">
        <v>0.96762318386318003</v>
      </c>
      <c r="U3487" s="44">
        <v>11350.6821052655</v>
      </c>
      <c r="V3487" s="45">
        <v>10543.4911018455</v>
      </c>
      <c r="W3487" s="99">
        <v>0.977102376274534</v>
      </c>
      <c r="X3487" s="86">
        <v>10858.3048948915</v>
      </c>
      <c r="Y3487" s="44">
        <v>11166.5180664872</v>
      </c>
      <c r="Z3487" s="45">
        <v>10507.2620687936</v>
      </c>
      <c r="AA3487" s="46">
        <v>0.96767056833493303</v>
      </c>
      <c r="AB3487" s="139">
        <v>11421.9334799813</v>
      </c>
      <c r="AC3487" s="45">
        <v>10610.1283528612</v>
      </c>
      <c r="AD3487" s="99">
        <v>0.97714408055099999</v>
      </c>
      <c r="AE3487" s="142">
        <v>10929.423231295799</v>
      </c>
      <c r="AF3487" s="44">
        <v>11239.6550980962</v>
      </c>
      <c r="AG3487" s="45">
        <v>10576.457993866499</v>
      </c>
      <c r="AH3487" s="140">
        <v>0.96770504445114303</v>
      </c>
      <c r="AI3487" s="44">
        <v>11496.7433987928</v>
      </c>
      <c r="AJ3487" s="45">
        <v>10679.956267001</v>
      </c>
      <c r="AK3487" s="46">
        <v>0.97717473657891996</v>
      </c>
    </row>
    <row r="3488" spans="1:37" x14ac:dyDescent="0.2">
      <c r="A3488" s="35" t="s">
        <v>3753</v>
      </c>
      <c r="B3488" s="35" t="s">
        <v>9884</v>
      </c>
      <c r="C3488" s="85" t="s">
        <v>3688</v>
      </c>
      <c r="D3488" s="85" t="s">
        <v>3688</v>
      </c>
      <c r="E3488" s="85" t="s">
        <v>12906</v>
      </c>
      <c r="F3488" s="85" t="s">
        <v>422</v>
      </c>
      <c r="G3488" s="85" t="s">
        <v>422</v>
      </c>
      <c r="H3488" s="840">
        <v>1.02838501723605</v>
      </c>
      <c r="I3488" s="840">
        <v>1.05190760349297</v>
      </c>
      <c r="J3488" s="86">
        <v>8140.75</v>
      </c>
      <c r="K3488" s="44">
        <v>8371.8253290643497</v>
      </c>
      <c r="L3488" s="45">
        <v>7876.7754916949798</v>
      </c>
      <c r="M3488" s="46">
        <v>0.96757368690783796</v>
      </c>
      <c r="N3488" s="139">
        <v>8563.3168231353993</v>
      </c>
      <c r="O3488" s="45">
        <v>7953.9975222902503</v>
      </c>
      <c r="P3488" s="99">
        <v>0.97705954884872503</v>
      </c>
      <c r="Q3488" s="86">
        <v>8187.1942083716904</v>
      </c>
      <c r="R3488" s="44">
        <v>8419.58785709119</v>
      </c>
      <c r="S3488" s="45">
        <v>7922.1189268108001</v>
      </c>
      <c r="T3488" s="140">
        <v>0.96762318386318003</v>
      </c>
      <c r="U3488" s="44">
        <v>8612.1718390597907</v>
      </c>
      <c r="V3488" s="45">
        <v>7999.7269160210799</v>
      </c>
      <c r="W3488" s="99">
        <v>0.977102376274534</v>
      </c>
      <c r="X3488" s="86">
        <v>8232.9662075545202</v>
      </c>
      <c r="Y3488" s="44">
        <v>8466.6590952597508</v>
      </c>
      <c r="Z3488" s="45">
        <v>7966.7990891465797</v>
      </c>
      <c r="AA3488" s="46">
        <v>0.96767056833493303</v>
      </c>
      <c r="AB3488" s="139">
        <v>8660.3197530272901</v>
      </c>
      <c r="AC3488" s="45">
        <v>8044.7941950883196</v>
      </c>
      <c r="AD3488" s="99">
        <v>0.97714408055099999</v>
      </c>
      <c r="AE3488" s="142">
        <v>8280.1397436139596</v>
      </c>
      <c r="AF3488" s="44">
        <v>8515.1716529533205</v>
      </c>
      <c r="AG3488" s="45">
        <v>8012.7329986556197</v>
      </c>
      <c r="AH3488" s="140">
        <v>0.96770504445114303</v>
      </c>
      <c r="AI3488" s="44">
        <v>8709.9419542918604</v>
      </c>
      <c r="AJ3488" s="45">
        <v>8091.1433728026204</v>
      </c>
      <c r="AK3488" s="46">
        <v>0.97717473657892095</v>
      </c>
    </row>
    <row r="3489" spans="1:37" x14ac:dyDescent="0.2">
      <c r="A3489" s="35" t="s">
        <v>3752</v>
      </c>
      <c r="B3489" s="35" t="s">
        <v>9883</v>
      </c>
      <c r="C3489" s="85" t="s">
        <v>3688</v>
      </c>
      <c r="D3489" s="85" t="s">
        <v>3688</v>
      </c>
      <c r="E3489" s="85" t="s">
        <v>12906</v>
      </c>
      <c r="F3489" s="85" t="s">
        <v>423</v>
      </c>
      <c r="G3489" s="85" t="s">
        <v>423</v>
      </c>
      <c r="H3489" s="840">
        <v>1.03828375947564</v>
      </c>
      <c r="I3489" s="840">
        <v>1.0545396255436299</v>
      </c>
      <c r="J3489" s="86">
        <v>58528.416666666701</v>
      </c>
      <c r="K3489" s="44">
        <v>60769.104492823302</v>
      </c>
      <c r="L3489" s="45">
        <v>57175.654544481302</v>
      </c>
      <c r="M3489" s="46">
        <v>0.97688708837128402</v>
      </c>
      <c r="N3489" s="139">
        <v>61720.534595328201</v>
      </c>
      <c r="O3489" s="45">
        <v>57328.835238157299</v>
      </c>
      <c r="P3489" s="99">
        <v>0.97950429044849696</v>
      </c>
      <c r="Q3489" s="86">
        <v>58599.923177703502</v>
      </c>
      <c r="R3489" s="44">
        <v>60843.348541929598</v>
      </c>
      <c r="S3489" s="45">
        <v>57248.436768624902</v>
      </c>
      <c r="T3489" s="140">
        <v>0.97693706176064099</v>
      </c>
      <c r="U3489" s="44">
        <v>61795.9410447009</v>
      </c>
      <c r="V3489" s="45">
        <v>57401.392135960297</v>
      </c>
      <c r="W3489" s="99">
        <v>0.97954722503460101</v>
      </c>
      <c r="X3489" s="86">
        <v>58674.818511601297</v>
      </c>
      <c r="Y3489" s="44">
        <v>60921.111150776298</v>
      </c>
      <c r="Z3489" s="45">
        <v>57324.411832942897</v>
      </c>
      <c r="AA3489" s="46">
        <v>0.97698490233265201</v>
      </c>
      <c r="AB3489" s="139">
        <v>61874.921142064501</v>
      </c>
      <c r="AC3489" s="45">
        <v>57477.208766019001</v>
      </c>
      <c r="AD3489" s="99">
        <v>0.97958903366108296</v>
      </c>
      <c r="AE3489" s="142">
        <v>58781.106344130203</v>
      </c>
      <c r="AF3489" s="44">
        <v>61031.468081120802</v>
      </c>
      <c r="AG3489" s="45">
        <v>57430.299491424099</v>
      </c>
      <c r="AH3489" s="140">
        <v>0.97701971029946499</v>
      </c>
      <c r="AI3489" s="44">
        <v>61987.005873179303</v>
      </c>
      <c r="AJ3489" s="45">
        <v>57583.133665260902</v>
      </c>
      <c r="AK3489" s="46">
        <v>0.97961976639473503</v>
      </c>
    </row>
    <row r="3490" spans="1:37" x14ac:dyDescent="0.2">
      <c r="A3490" s="35" t="s">
        <v>3751</v>
      </c>
      <c r="B3490" s="35" t="s">
        <v>9882</v>
      </c>
      <c r="C3490" s="85" t="s">
        <v>3688</v>
      </c>
      <c r="D3490" s="85" t="s">
        <v>3688</v>
      </c>
      <c r="E3490" s="85" t="s">
        <v>12906</v>
      </c>
      <c r="F3490" s="85" t="s">
        <v>423</v>
      </c>
      <c r="G3490" s="85" t="s">
        <v>423</v>
      </c>
      <c r="H3490" s="840">
        <v>1.03828375947564</v>
      </c>
      <c r="I3490" s="840">
        <v>1.0545396255436299</v>
      </c>
      <c r="J3490" s="86">
        <v>12268.583333333299</v>
      </c>
      <c r="K3490" s="44">
        <v>12738.2708267735</v>
      </c>
      <c r="L3490" s="45">
        <v>11985.0206509405</v>
      </c>
      <c r="M3490" s="46">
        <v>0.97688708837128402</v>
      </c>
      <c r="N3490" s="139">
        <v>12937.707274284099</v>
      </c>
      <c r="O3490" s="45">
        <v>12017.1300127249</v>
      </c>
      <c r="P3490" s="99">
        <v>0.97950429044849696</v>
      </c>
      <c r="Q3490" s="86">
        <v>12292.9798228365</v>
      </c>
      <c r="R3490" s="44">
        <v>12763.601305612799</v>
      </c>
      <c r="S3490" s="45">
        <v>12009.467588404699</v>
      </c>
      <c r="T3490" s="140">
        <v>0.97693706176064099</v>
      </c>
      <c r="U3490" s="44">
        <v>12963.4343391894</v>
      </c>
      <c r="V3490" s="45">
        <v>12041.5542728658</v>
      </c>
      <c r="W3490" s="99">
        <v>0.97954722503460101</v>
      </c>
      <c r="X3490" s="86">
        <v>12307.101410457601</v>
      </c>
      <c r="Y3490" s="44">
        <v>12778.263520697899</v>
      </c>
      <c r="Z3490" s="45">
        <v>12023.852269494</v>
      </c>
      <c r="AA3490" s="46">
        <v>0.97698490233265201</v>
      </c>
      <c r="AB3490" s="139">
        <v>12978.3261129115</v>
      </c>
      <c r="AC3490" s="45">
        <v>12055.9015778391</v>
      </c>
      <c r="AD3490" s="99">
        <v>0.97958903366108396</v>
      </c>
      <c r="AE3490" s="142">
        <v>12322.5297815617</v>
      </c>
      <c r="AF3490" s="44">
        <v>12794.2825478504</v>
      </c>
      <c r="AG3490" s="45">
        <v>12039.3544773379</v>
      </c>
      <c r="AH3490" s="140">
        <v>0.97701971029946499</v>
      </c>
      <c r="AI3490" s="44">
        <v>12994.5959415983</v>
      </c>
      <c r="AJ3490" s="45">
        <v>12071.3937460056</v>
      </c>
      <c r="AK3490" s="46">
        <v>0.97961976639473503</v>
      </c>
    </row>
    <row r="3491" spans="1:37" x14ac:dyDescent="0.2">
      <c r="A3491" s="35" t="s">
        <v>3750</v>
      </c>
      <c r="B3491" s="35" t="s">
        <v>9881</v>
      </c>
      <c r="C3491" s="85" t="s">
        <v>3688</v>
      </c>
      <c r="D3491" s="85" t="s">
        <v>3688</v>
      </c>
      <c r="E3491" s="85" t="s">
        <v>12906</v>
      </c>
      <c r="F3491" s="85" t="s">
        <v>423</v>
      </c>
      <c r="G3491" s="85" t="s">
        <v>423</v>
      </c>
      <c r="H3491" s="840">
        <v>1.03828375947564</v>
      </c>
      <c r="I3491" s="840">
        <v>1.0545396255436299</v>
      </c>
      <c r="J3491" s="86">
        <v>21104.75</v>
      </c>
      <c r="K3491" s="44">
        <v>21912.719172793499</v>
      </c>
      <c r="L3491" s="45">
        <v>20616.957778303899</v>
      </c>
      <c r="M3491" s="46">
        <v>0.97688708837128402</v>
      </c>
      <c r="N3491" s="139">
        <v>22255.795162191898</v>
      </c>
      <c r="O3491" s="45">
        <v>20672.193173842901</v>
      </c>
      <c r="P3491" s="99">
        <v>0.97950429044849696</v>
      </c>
      <c r="Q3491" s="86">
        <v>21130.136668767202</v>
      </c>
      <c r="R3491" s="44">
        <v>21939.077738681699</v>
      </c>
      <c r="S3491" s="45">
        <v>20642.813631786201</v>
      </c>
      <c r="T3491" s="140">
        <v>0.97693706176064099</v>
      </c>
      <c r="U3491" s="44">
        <v>22282.566410367501</v>
      </c>
      <c r="V3491" s="45">
        <v>20697.9667384928</v>
      </c>
      <c r="W3491" s="99">
        <v>0.97954722503460101</v>
      </c>
      <c r="X3491" s="86">
        <v>21170.1291522383</v>
      </c>
      <c r="Y3491" s="44">
        <v>21980.601284770801</v>
      </c>
      <c r="Z3491" s="45">
        <v>20682.8965621692</v>
      </c>
      <c r="AA3491" s="46">
        <v>0.97698490233265201</v>
      </c>
      <c r="AB3491" s="139">
        <v>22324.7400689116</v>
      </c>
      <c r="AC3491" s="45">
        <v>20738.026358721399</v>
      </c>
      <c r="AD3491" s="99">
        <v>0.97958903366108296</v>
      </c>
      <c r="AE3491" s="142">
        <v>21236.220586569401</v>
      </c>
      <c r="AF3491" s="44">
        <v>22049.222947677201</v>
      </c>
      <c r="AG3491" s="45">
        <v>20748.206085345599</v>
      </c>
      <c r="AH3491" s="140">
        <v>0.97701971029946499</v>
      </c>
      <c r="AI3491" s="44">
        <v>22394.436105322799</v>
      </c>
      <c r="AJ3491" s="45">
        <v>20803.421450122201</v>
      </c>
      <c r="AK3491" s="46">
        <v>0.97961976639473503</v>
      </c>
    </row>
    <row r="3492" spans="1:37" x14ac:dyDescent="0.2">
      <c r="A3492" s="35" t="s">
        <v>3749</v>
      </c>
      <c r="B3492" s="35" t="s">
        <v>9880</v>
      </c>
      <c r="C3492" s="85" t="s">
        <v>3688</v>
      </c>
      <c r="D3492" s="85" t="s">
        <v>3688</v>
      </c>
      <c r="E3492" s="85" t="s">
        <v>12906</v>
      </c>
      <c r="F3492" s="85" t="s">
        <v>422</v>
      </c>
      <c r="G3492" s="85" t="s">
        <v>422</v>
      </c>
      <c r="H3492" s="840">
        <v>1.02838501723605</v>
      </c>
      <c r="I3492" s="840">
        <v>1.05190760349297</v>
      </c>
      <c r="J3492" s="86">
        <v>8758.6666666666697</v>
      </c>
      <c r="K3492" s="44">
        <v>9007.2815709647894</v>
      </c>
      <c r="L3492" s="45">
        <v>8474.6553990634493</v>
      </c>
      <c r="M3492" s="46">
        <v>0.96757368690783796</v>
      </c>
      <c r="N3492" s="139">
        <v>9213.3080631271005</v>
      </c>
      <c r="O3492" s="45">
        <v>8557.7389018496997</v>
      </c>
      <c r="P3492" s="99">
        <v>0.97705954884872503</v>
      </c>
      <c r="Q3492" s="86">
        <v>8791.9561057299106</v>
      </c>
      <c r="R3492" s="44">
        <v>9041.5159313296299</v>
      </c>
      <c r="S3492" s="45">
        <v>8507.3005594117003</v>
      </c>
      <c r="T3492" s="140">
        <v>0.96762318386318003</v>
      </c>
      <c r="U3492" s="44">
        <v>9248.3254771937409</v>
      </c>
      <c r="V3492" s="45">
        <v>8590.6412030100892</v>
      </c>
      <c r="W3492" s="99">
        <v>0.977102376274534</v>
      </c>
      <c r="X3492" s="86">
        <v>8823.4402307023702</v>
      </c>
      <c r="Y3492" s="44">
        <v>9073.8937337320895</v>
      </c>
      <c r="Z3492" s="45">
        <v>8538.1834227130694</v>
      </c>
      <c r="AA3492" s="46">
        <v>0.96767056833493303</v>
      </c>
      <c r="AB3492" s="139">
        <v>9281.4438676415903</v>
      </c>
      <c r="AC3492" s="45">
        <v>8621.7723915263705</v>
      </c>
      <c r="AD3492" s="99">
        <v>0.97714408055099999</v>
      </c>
      <c r="AE3492" s="142">
        <v>8857.5756770542393</v>
      </c>
      <c r="AF3492" s="44">
        <v>9108.9981153170193</v>
      </c>
      <c r="AG3492" s="45">
        <v>8571.5206642931407</v>
      </c>
      <c r="AH3492" s="140">
        <v>0.96770504445114303</v>
      </c>
      <c r="AI3492" s="44">
        <v>9317.3512032077597</v>
      </c>
      <c r="AJ3492" s="45">
        <v>8655.3991789533393</v>
      </c>
      <c r="AK3492" s="46">
        <v>0.97717473657892095</v>
      </c>
    </row>
    <row r="3493" spans="1:37" x14ac:dyDescent="0.2">
      <c r="A3493" s="35" t="s">
        <v>3748</v>
      </c>
      <c r="B3493" s="35" t="s">
        <v>13484</v>
      </c>
      <c r="C3493" s="85" t="s">
        <v>3688</v>
      </c>
      <c r="D3493" s="85" t="s">
        <v>3688</v>
      </c>
      <c r="E3493" s="85" t="s">
        <v>12906</v>
      </c>
      <c r="F3493" s="85" t="s">
        <v>422</v>
      </c>
      <c r="G3493" s="85" t="s">
        <v>422</v>
      </c>
      <c r="H3493" s="840">
        <v>1.02838501723605</v>
      </c>
      <c r="I3493" s="840">
        <v>1.05190760349297</v>
      </c>
      <c r="J3493" s="86">
        <v>4690.5</v>
      </c>
      <c r="K3493" s="44">
        <v>4823.6399233456796</v>
      </c>
      <c r="L3493" s="45">
        <v>4538.4043784412097</v>
      </c>
      <c r="M3493" s="46">
        <v>0.96757368690783796</v>
      </c>
      <c r="N3493" s="139">
        <v>4933.97261418378</v>
      </c>
      <c r="O3493" s="45">
        <v>4582.8978138749399</v>
      </c>
      <c r="P3493" s="99">
        <v>0.97705954884872503</v>
      </c>
      <c r="Q3493" s="86">
        <v>4718.7149221007703</v>
      </c>
      <c r="R3493" s="44">
        <v>4852.6557264965904</v>
      </c>
      <c r="S3493" s="45">
        <v>4565.9379566658399</v>
      </c>
      <c r="T3493" s="140">
        <v>0.96762318386318003</v>
      </c>
      <c r="U3493" s="44">
        <v>4963.6521052735397</v>
      </c>
      <c r="V3493" s="45">
        <v>4610.6675633467603</v>
      </c>
      <c r="W3493" s="99">
        <v>0.977102376274534</v>
      </c>
      <c r="X3493" s="86">
        <v>4742.1145112616596</v>
      </c>
      <c r="Y3493" s="44">
        <v>4876.7195133991299</v>
      </c>
      <c r="Z3493" s="45">
        <v>4588.8046442219002</v>
      </c>
      <c r="AA3493" s="46">
        <v>0.96767056833493303</v>
      </c>
      <c r="AB3493" s="139">
        <v>4988.2663110304902</v>
      </c>
      <c r="AC3493" s="45">
        <v>4633.7291239743299</v>
      </c>
      <c r="AD3493" s="99">
        <v>0.97714408055099999</v>
      </c>
      <c r="AE3493" s="142">
        <v>4764.56190568898</v>
      </c>
      <c r="AF3493" s="44">
        <v>4899.80407750418</v>
      </c>
      <c r="AG3493" s="45">
        <v>4610.6905907349801</v>
      </c>
      <c r="AH3493" s="140">
        <v>0.96770504445114303</v>
      </c>
      <c r="AI3493" s="44">
        <v>5011.8788959071999</v>
      </c>
      <c r="AJ3493" s="45">
        <v>4655.8095251055902</v>
      </c>
      <c r="AK3493" s="46">
        <v>0.97717473657892095</v>
      </c>
    </row>
    <row r="3494" spans="1:37" x14ac:dyDescent="0.2">
      <c r="A3494" s="35" t="s">
        <v>3747</v>
      </c>
      <c r="B3494" s="35" t="s">
        <v>9879</v>
      </c>
      <c r="C3494" s="85" t="s">
        <v>3688</v>
      </c>
      <c r="D3494" s="85" t="s">
        <v>3688</v>
      </c>
      <c r="E3494" s="85" t="s">
        <v>12906</v>
      </c>
      <c r="F3494" s="85" t="s">
        <v>423</v>
      </c>
      <c r="G3494" s="85" t="s">
        <v>423</v>
      </c>
      <c r="H3494" s="840">
        <v>1.03828375947564</v>
      </c>
      <c r="I3494" s="840">
        <v>1.0545396255436299</v>
      </c>
      <c r="J3494" s="86">
        <v>11973.916666666701</v>
      </c>
      <c r="K3494" s="44">
        <v>12432.323212314701</v>
      </c>
      <c r="L3494" s="45">
        <v>11697.164588900399</v>
      </c>
      <c r="M3494" s="46">
        <v>0.97688708837128402</v>
      </c>
      <c r="N3494" s="139">
        <v>12626.969597957301</v>
      </c>
      <c r="O3494" s="45">
        <v>11728.5027484728</v>
      </c>
      <c r="P3494" s="99">
        <v>0.97950429044849696</v>
      </c>
      <c r="Q3494" s="86">
        <v>11985.877354185201</v>
      </c>
      <c r="R3494" s="44">
        <v>12444.741799917299</v>
      </c>
      <c r="S3494" s="45">
        <v>11709.4478050211</v>
      </c>
      <c r="T3494" s="140">
        <v>0.97693706176064099</v>
      </c>
      <c r="U3494" s="44">
        <v>12639.5826168943</v>
      </c>
      <c r="V3494" s="45">
        <v>11740.7329018972</v>
      </c>
      <c r="W3494" s="99">
        <v>0.97954722503460101</v>
      </c>
      <c r="X3494" s="86">
        <v>11996.319974917</v>
      </c>
      <c r="Y3494" s="44">
        <v>12455.5842034295</v>
      </c>
      <c r="Z3494" s="45">
        <v>11720.2234990455</v>
      </c>
      <c r="AA3494" s="46">
        <v>0.97698490233265201</v>
      </c>
      <c r="AB3494" s="139">
        <v>12650.5947742505</v>
      </c>
      <c r="AC3494" s="45">
        <v>11751.463491718099</v>
      </c>
      <c r="AD3494" s="99">
        <v>0.97958903366108396</v>
      </c>
      <c r="AE3494" s="142">
        <v>12017.1302008365</v>
      </c>
      <c r="AF3494" s="44">
        <v>12477.191123032801</v>
      </c>
      <c r="AG3494" s="45">
        <v>11740.9730674523</v>
      </c>
      <c r="AH3494" s="140">
        <v>0.97701971029946499</v>
      </c>
      <c r="AI3494" s="44">
        <v>12672.539982099201</v>
      </c>
      <c r="AJ3494" s="45">
        <v>11772.218280078599</v>
      </c>
      <c r="AK3494" s="46">
        <v>0.97961976639473503</v>
      </c>
    </row>
    <row r="3495" spans="1:37" x14ac:dyDescent="0.2">
      <c r="A3495" s="35" t="s">
        <v>3746</v>
      </c>
      <c r="B3495" s="35" t="s">
        <v>9878</v>
      </c>
      <c r="C3495" s="85" t="s">
        <v>3688</v>
      </c>
      <c r="D3495" s="85" t="s">
        <v>3688</v>
      </c>
      <c r="E3495" s="85" t="s">
        <v>12906</v>
      </c>
      <c r="F3495" s="85" t="s">
        <v>422</v>
      </c>
      <c r="G3495" s="85" t="s">
        <v>422</v>
      </c>
      <c r="H3495" s="840">
        <v>1.02838501723605</v>
      </c>
      <c r="I3495" s="840">
        <v>1.05190760349297</v>
      </c>
      <c r="J3495" s="86">
        <v>23684.416666666701</v>
      </c>
      <c r="K3495" s="44">
        <v>24356.699241975701</v>
      </c>
      <c r="L3495" s="45">
        <v>22916.418356428101</v>
      </c>
      <c r="M3495" s="46">
        <v>0.96757368690783796</v>
      </c>
      <c r="N3495" s="139">
        <v>24913.817975962302</v>
      </c>
      <c r="O3495" s="45">
        <v>23141.0854630785</v>
      </c>
      <c r="P3495" s="99">
        <v>0.97705954884872503</v>
      </c>
      <c r="Q3495" s="86">
        <v>23780.819769299698</v>
      </c>
      <c r="R3495" s="44">
        <v>24455.8387483386</v>
      </c>
      <c r="S3495" s="45">
        <v>23010.872540046199</v>
      </c>
      <c r="T3495" s="140">
        <v>0.96762318386318003</v>
      </c>
      <c r="U3495" s="44">
        <v>25015.225132622301</v>
      </c>
      <c r="V3495" s="45">
        <v>23236.2955063392</v>
      </c>
      <c r="W3495" s="99">
        <v>0.977102376274534</v>
      </c>
      <c r="X3495" s="86">
        <v>23873.949600942</v>
      </c>
      <c r="Y3495" s="44">
        <v>24551.6120718573</v>
      </c>
      <c r="Z3495" s="45">
        <v>23102.1183787431</v>
      </c>
      <c r="AA3495" s="46">
        <v>0.96767056833493303</v>
      </c>
      <c r="AB3495" s="139">
        <v>25113.189110638901</v>
      </c>
      <c r="AC3495" s="45">
        <v>23328.288531933398</v>
      </c>
      <c r="AD3495" s="99">
        <v>0.97714408055099999</v>
      </c>
      <c r="AE3495" s="142">
        <v>23970.535873124001</v>
      </c>
      <c r="AF3495" s="44">
        <v>24650.939947039999</v>
      </c>
      <c r="AG3495" s="45">
        <v>23196.408482619201</v>
      </c>
      <c r="AH3495" s="140">
        <v>0.96770504445114303</v>
      </c>
      <c r="AI3495" s="44">
        <v>25214.788944740201</v>
      </c>
      <c r="AJ3495" s="45">
        <v>23423.402077475599</v>
      </c>
      <c r="AK3495" s="46">
        <v>0.97717473657892095</v>
      </c>
    </row>
    <row r="3496" spans="1:37" x14ac:dyDescent="0.2">
      <c r="A3496" s="35" t="s">
        <v>3745</v>
      </c>
      <c r="B3496" s="35" t="s">
        <v>9877</v>
      </c>
      <c r="C3496" s="85" t="s">
        <v>3688</v>
      </c>
      <c r="D3496" s="85" t="s">
        <v>3688</v>
      </c>
      <c r="E3496" s="85" t="s">
        <v>12906</v>
      </c>
      <c r="F3496" s="85" t="s">
        <v>422</v>
      </c>
      <c r="G3496" s="85" t="s">
        <v>422</v>
      </c>
      <c r="H3496" s="840">
        <v>1.02838501723605</v>
      </c>
      <c r="I3496" s="840">
        <v>1.05190760349297</v>
      </c>
      <c r="J3496" s="86">
        <v>3866.1666666666702</v>
      </c>
      <c r="K3496" s="44">
        <v>3975.9078741374301</v>
      </c>
      <c r="L3496" s="45">
        <v>3740.80113586685</v>
      </c>
      <c r="M3496" s="46">
        <v>0.96757368690783796</v>
      </c>
      <c r="N3496" s="139">
        <v>4066.8501130377399</v>
      </c>
      <c r="O3496" s="45">
        <v>3777.4750591073098</v>
      </c>
      <c r="P3496" s="99">
        <v>0.97705954884872503</v>
      </c>
      <c r="Q3496" s="86">
        <v>3882.2107739084399</v>
      </c>
      <c r="R3496" s="44">
        <v>3992.4073936397999</v>
      </c>
      <c r="S3496" s="45">
        <v>3756.5171494772299</v>
      </c>
      <c r="T3496" s="140">
        <v>0.96762318386318003</v>
      </c>
      <c r="U3496" s="44">
        <v>4083.7270314366201</v>
      </c>
      <c r="V3496" s="45">
        <v>3793.3173723845398</v>
      </c>
      <c r="W3496" s="99">
        <v>0.977102376274534</v>
      </c>
      <c r="X3496" s="86">
        <v>3895.4428790337101</v>
      </c>
      <c r="Y3496" s="44">
        <v>4006.0150922971202</v>
      </c>
      <c r="Z3496" s="45">
        <v>3769.50542467082</v>
      </c>
      <c r="AA3496" s="46">
        <v>0.96767056833493303</v>
      </c>
      <c r="AB3496" s="139">
        <v>4097.6459834281104</v>
      </c>
      <c r="AC3496" s="45">
        <v>3806.4089503723399</v>
      </c>
      <c r="AD3496" s="99">
        <v>0.97714408055099999</v>
      </c>
      <c r="AE3496" s="142">
        <v>3909.1477249652298</v>
      </c>
      <c r="AF3496" s="44">
        <v>4020.1089505166201</v>
      </c>
      <c r="AG3496" s="45">
        <v>3782.9019729535598</v>
      </c>
      <c r="AH3496" s="140">
        <v>0.96770504445114303</v>
      </c>
      <c r="AI3496" s="44">
        <v>4112.0622150681702</v>
      </c>
      <c r="AJ3496" s="45">
        <v>3819.9203983909802</v>
      </c>
      <c r="AK3496" s="46">
        <v>0.97717473657891996</v>
      </c>
    </row>
    <row r="3497" spans="1:37" x14ac:dyDescent="0.2">
      <c r="A3497" s="35" t="s">
        <v>3744</v>
      </c>
      <c r="B3497" s="35" t="s">
        <v>9876</v>
      </c>
      <c r="C3497" s="85" t="s">
        <v>3688</v>
      </c>
      <c r="D3497" s="85" t="s">
        <v>3688</v>
      </c>
      <c r="E3497" s="85" t="s">
        <v>12906</v>
      </c>
      <c r="F3497" s="85" t="s">
        <v>423</v>
      </c>
      <c r="G3497" s="85" t="s">
        <v>423</v>
      </c>
      <c r="H3497" s="840">
        <v>1.03828375947564</v>
      </c>
      <c r="I3497" s="840">
        <v>1.0545396255436299</v>
      </c>
      <c r="J3497" s="86">
        <v>26886.333333333299</v>
      </c>
      <c r="K3497" s="44">
        <v>27915.643251848502</v>
      </c>
      <c r="L3497" s="45">
        <v>26264.9118869798</v>
      </c>
      <c r="M3497" s="46">
        <v>0.97688708837128402</v>
      </c>
      <c r="N3497" s="139">
        <v>28352.703885574501</v>
      </c>
      <c r="O3497" s="45">
        <v>26335.278854428401</v>
      </c>
      <c r="P3497" s="99">
        <v>0.97950429044849696</v>
      </c>
      <c r="Q3497" s="86">
        <v>26871.031120689298</v>
      </c>
      <c r="R3497" s="44">
        <v>27899.755212976201</v>
      </c>
      <c r="S3497" s="45">
        <v>26251.306189524901</v>
      </c>
      <c r="T3497" s="140">
        <v>0.97693706176064099</v>
      </c>
      <c r="U3497" s="44">
        <v>28336.5670959829</v>
      </c>
      <c r="V3497" s="45">
        <v>26321.443968089599</v>
      </c>
      <c r="W3497" s="99">
        <v>0.97954722503460201</v>
      </c>
      <c r="X3497" s="86">
        <v>26856.054572778601</v>
      </c>
      <c r="Y3497" s="44">
        <v>27884.205306507502</v>
      </c>
      <c r="Z3497" s="45">
        <v>26237.959853826502</v>
      </c>
      <c r="AA3497" s="46">
        <v>0.97698490233265201</v>
      </c>
      <c r="AB3497" s="139">
        <v>28320.773732757199</v>
      </c>
      <c r="AC3497" s="45">
        <v>26307.8965468975</v>
      </c>
      <c r="AD3497" s="99">
        <v>0.97958903366108296</v>
      </c>
      <c r="AE3497" s="142">
        <v>26871.657117008701</v>
      </c>
      <c r="AF3497" s="44">
        <v>27900.405174788099</v>
      </c>
      <c r="AG3497" s="45">
        <v>26254.1386517264</v>
      </c>
      <c r="AH3497" s="140">
        <v>0.97701971029946499</v>
      </c>
      <c r="AI3497" s="44">
        <v>28337.227233907099</v>
      </c>
      <c r="AJ3497" s="45">
        <v>26324.0064676035</v>
      </c>
      <c r="AK3497" s="46">
        <v>0.97961976639473503</v>
      </c>
    </row>
    <row r="3498" spans="1:37" x14ac:dyDescent="0.2">
      <c r="A3498" s="35" t="s">
        <v>3743</v>
      </c>
      <c r="B3498" s="35" t="s">
        <v>9875</v>
      </c>
      <c r="C3498" s="85" t="s">
        <v>3688</v>
      </c>
      <c r="D3498" s="85" t="s">
        <v>3688</v>
      </c>
      <c r="E3498" s="85" t="s">
        <v>12906</v>
      </c>
      <c r="F3498" s="85" t="s">
        <v>422</v>
      </c>
      <c r="G3498" s="85" t="s">
        <v>422</v>
      </c>
      <c r="H3498" s="840">
        <v>1.02838501723605</v>
      </c>
      <c r="I3498" s="840">
        <v>1.05190760349297</v>
      </c>
      <c r="J3498" s="86">
        <v>5442.4166666666697</v>
      </c>
      <c r="K3498" s="44">
        <v>5596.8997575557496</v>
      </c>
      <c r="L3498" s="45">
        <v>5265.9391598553302</v>
      </c>
      <c r="M3498" s="46">
        <v>0.96757368690783796</v>
      </c>
      <c r="N3498" s="139">
        <v>5724.9194730435302</v>
      </c>
      <c r="O3498" s="45">
        <v>5317.5651729801102</v>
      </c>
      <c r="P3498" s="99">
        <v>0.97705954884872503</v>
      </c>
      <c r="Q3498" s="86">
        <v>5484.9435548277497</v>
      </c>
      <c r="R3498" s="44">
        <v>5640.6337721702803</v>
      </c>
      <c r="S3498" s="45">
        <v>5307.3585458322495</v>
      </c>
      <c r="T3498" s="140">
        <v>0.96762318386318003</v>
      </c>
      <c r="U3498" s="44">
        <v>5769.6538300530701</v>
      </c>
      <c r="V3498" s="45">
        <v>5359.3513811538796</v>
      </c>
      <c r="W3498" s="99">
        <v>0.977102376274534</v>
      </c>
      <c r="X3498" s="86">
        <v>5533.1786005308504</v>
      </c>
      <c r="Y3498" s="44">
        <v>5690.2379704770501</v>
      </c>
      <c r="Z3498" s="45">
        <v>5354.2940810743803</v>
      </c>
      <c r="AA3498" s="46">
        <v>0.96767056833493303</v>
      </c>
      <c r="AB3498" s="139">
        <v>5820.3926413829904</v>
      </c>
      <c r="AC3498" s="45">
        <v>5406.7127161401804</v>
      </c>
      <c r="AD3498" s="99">
        <v>0.97714408055099999</v>
      </c>
      <c r="AE3498" s="142">
        <v>5581.9747292250604</v>
      </c>
      <c r="AF3498" s="44">
        <v>5740.4191781252903</v>
      </c>
      <c r="AG3498" s="45">
        <v>5401.7051034698898</v>
      </c>
      <c r="AH3498" s="140">
        <v>0.96770504445114303</v>
      </c>
      <c r="AI3498" s="44">
        <v>5871.7216601774498</v>
      </c>
      <c r="AJ3498" s="45">
        <v>5454.5646856206904</v>
      </c>
      <c r="AK3498" s="46">
        <v>0.97717473657891996</v>
      </c>
    </row>
    <row r="3499" spans="1:37" x14ac:dyDescent="0.2">
      <c r="A3499" s="35" t="s">
        <v>3742</v>
      </c>
      <c r="B3499" s="35" t="s">
        <v>9874</v>
      </c>
      <c r="C3499" s="85" t="s">
        <v>3688</v>
      </c>
      <c r="D3499" s="85" t="s">
        <v>3688</v>
      </c>
      <c r="E3499" s="85" t="s">
        <v>12906</v>
      </c>
      <c r="F3499" s="85" t="s">
        <v>422</v>
      </c>
      <c r="G3499" s="85" t="s">
        <v>422</v>
      </c>
      <c r="H3499" s="840">
        <v>1.02838501723605</v>
      </c>
      <c r="I3499" s="840">
        <v>1.05190760349297</v>
      </c>
      <c r="J3499" s="86">
        <v>6214.6666666666697</v>
      </c>
      <c r="K3499" s="44">
        <v>6391.0700871162899</v>
      </c>
      <c r="L3499" s="45">
        <v>6013.1479395699098</v>
      </c>
      <c r="M3499" s="46">
        <v>0.96757368690783796</v>
      </c>
      <c r="N3499" s="139">
        <v>6537.2551198409801</v>
      </c>
      <c r="O3499" s="45">
        <v>6072.09940957854</v>
      </c>
      <c r="P3499" s="99">
        <v>0.97705954884872503</v>
      </c>
      <c r="Q3499" s="86">
        <v>6238.61487557075</v>
      </c>
      <c r="R3499" s="44">
        <v>6415.6980663428803</v>
      </c>
      <c r="S3499" s="45">
        <v>6036.6283887959598</v>
      </c>
      <c r="T3499" s="140">
        <v>0.96762318386318003</v>
      </c>
      <c r="U3499" s="44">
        <v>6562.4464228772204</v>
      </c>
      <c r="V3499" s="45">
        <v>6095.7654195818304</v>
      </c>
      <c r="W3499" s="99">
        <v>0.977102376274534</v>
      </c>
      <c r="X3499" s="86">
        <v>6258.8922661820197</v>
      </c>
      <c r="Y3499" s="44">
        <v>6436.5510310361597</v>
      </c>
      <c r="Z3499" s="45">
        <v>6056.5458363634698</v>
      </c>
      <c r="AA3499" s="46">
        <v>0.96767056833493303</v>
      </c>
      <c r="AB3499" s="139">
        <v>6583.7763642402197</v>
      </c>
      <c r="AC3499" s="45">
        <v>6115.8395287061903</v>
      </c>
      <c r="AD3499" s="99">
        <v>0.97714408055099999</v>
      </c>
      <c r="AE3499" s="142">
        <v>6280.1793117057696</v>
      </c>
      <c r="AF3499" s="44">
        <v>6458.4423097140098</v>
      </c>
      <c r="AG3499" s="45">
        <v>6077.36119999538</v>
      </c>
      <c r="AH3499" s="140">
        <v>0.96770504445114303</v>
      </c>
      <c r="AI3499" s="44">
        <v>6606.16836928255</v>
      </c>
      <c r="AJ3499" s="45">
        <v>6136.8325645844698</v>
      </c>
      <c r="AK3499" s="46">
        <v>0.97717473657891996</v>
      </c>
    </row>
    <row r="3500" spans="1:37" x14ac:dyDescent="0.2">
      <c r="A3500" s="35" t="s">
        <v>3741</v>
      </c>
      <c r="B3500" s="35" t="s">
        <v>13103</v>
      </c>
      <c r="C3500" s="85" t="s">
        <v>3688</v>
      </c>
      <c r="D3500" s="85" t="s">
        <v>3688</v>
      </c>
      <c r="E3500" s="85" t="s">
        <v>12906</v>
      </c>
      <c r="F3500" s="85" t="s">
        <v>422</v>
      </c>
      <c r="G3500" s="85" t="s">
        <v>422</v>
      </c>
      <c r="H3500" s="840">
        <v>1.02838501723605</v>
      </c>
      <c r="I3500" s="840">
        <v>1.05190760349297</v>
      </c>
      <c r="J3500" s="86">
        <v>26663.333333333299</v>
      </c>
      <c r="K3500" s="44">
        <v>27420.172509570501</v>
      </c>
      <c r="L3500" s="45">
        <v>25798.739738585999</v>
      </c>
      <c r="M3500" s="46">
        <v>0.96757368690783796</v>
      </c>
      <c r="N3500" s="139">
        <v>28047.363067800899</v>
      </c>
      <c r="O3500" s="45">
        <v>26051.664437469801</v>
      </c>
      <c r="P3500" s="99">
        <v>0.97705954884872503</v>
      </c>
      <c r="Q3500" s="86">
        <v>26796.804341091301</v>
      </c>
      <c r="R3500" s="44">
        <v>27557.4320941841</v>
      </c>
      <c r="S3500" s="45">
        <v>25929.209133885401</v>
      </c>
      <c r="T3500" s="140">
        <v>0.96762318386318003</v>
      </c>
      <c r="U3500" s="44">
        <v>28187.762235707301</v>
      </c>
      <c r="V3500" s="45">
        <v>26183.221198243999</v>
      </c>
      <c r="W3500" s="99">
        <v>0.977102376274534</v>
      </c>
      <c r="X3500" s="86">
        <v>26922.364333308498</v>
      </c>
      <c r="Y3500" s="44">
        <v>27686.556108944598</v>
      </c>
      <c r="Z3500" s="45">
        <v>26051.979595332799</v>
      </c>
      <c r="AA3500" s="46">
        <v>0.96767056833493303</v>
      </c>
      <c r="AB3500" s="139">
        <v>28319.839746215199</v>
      </c>
      <c r="AC3500" s="45">
        <v>26307.028942729801</v>
      </c>
      <c r="AD3500" s="99">
        <v>0.97714408055099999</v>
      </c>
      <c r="AE3500" s="142">
        <v>27054.717806053599</v>
      </c>
      <c r="AF3500" s="44">
        <v>27822.6664372948</v>
      </c>
      <c r="AG3500" s="45">
        <v>26180.986897120201</v>
      </c>
      <c r="AH3500" s="140">
        <v>0.96770504445114303</v>
      </c>
      <c r="AI3500" s="44">
        <v>28459.063370544402</v>
      </c>
      <c r="AJ3500" s="45">
        <v>26437.186745347401</v>
      </c>
      <c r="AK3500" s="46">
        <v>0.97717473657892095</v>
      </c>
    </row>
    <row r="3501" spans="1:37" x14ac:dyDescent="0.2">
      <c r="A3501" s="35" t="s">
        <v>3740</v>
      </c>
      <c r="B3501" s="35" t="s">
        <v>9872</v>
      </c>
      <c r="C3501" s="85" t="s">
        <v>3688</v>
      </c>
      <c r="D3501" s="85" t="s">
        <v>3688</v>
      </c>
      <c r="E3501" s="85" t="s">
        <v>12906</v>
      </c>
      <c r="F3501" s="85" t="s">
        <v>423</v>
      </c>
      <c r="G3501" s="85" t="s">
        <v>423</v>
      </c>
      <c r="H3501" s="840">
        <v>1.03828375947564</v>
      </c>
      <c r="I3501" s="840">
        <v>1.0545396255436299</v>
      </c>
      <c r="J3501" s="86">
        <v>15259.083333333299</v>
      </c>
      <c r="K3501" s="44">
        <v>15843.258409485399</v>
      </c>
      <c r="L3501" s="45">
        <v>14906.401488714801</v>
      </c>
      <c r="M3501" s="46">
        <v>0.97688708837128402</v>
      </c>
      <c r="N3501" s="139">
        <v>16091.308024472401</v>
      </c>
      <c r="O3501" s="45">
        <v>14946.3375933112</v>
      </c>
      <c r="P3501" s="99">
        <v>0.97950429044849696</v>
      </c>
      <c r="Q3501" s="86">
        <v>15329.438305920001</v>
      </c>
      <c r="R3501" s="44">
        <v>15916.3068349205</v>
      </c>
      <c r="S3501" s="45">
        <v>14975.896417026501</v>
      </c>
      <c r="T3501" s="140">
        <v>0.97693706176064099</v>
      </c>
      <c r="U3501" s="44">
        <v>16165.500130918999</v>
      </c>
      <c r="V3501" s="45">
        <v>15015.908753903101</v>
      </c>
      <c r="W3501" s="99">
        <v>0.97954722503460101</v>
      </c>
      <c r="X3501" s="86">
        <v>15403.6288512108</v>
      </c>
      <c r="Y3501" s="44">
        <v>15993.337673202601</v>
      </c>
      <c r="Z3501" s="45">
        <v>15049.112828768601</v>
      </c>
      <c r="AA3501" s="46">
        <v>0.97698490233265201</v>
      </c>
      <c r="AB3501" s="139">
        <v>16243.737000768901</v>
      </c>
      <c r="AC3501" s="45">
        <v>15089.225901231601</v>
      </c>
      <c r="AD3501" s="99">
        <v>0.97958903366108296</v>
      </c>
      <c r="AE3501" s="142">
        <v>15482.9451745773</v>
      </c>
      <c r="AF3501" s="44">
        <v>16075.6905236153</v>
      </c>
      <c r="AG3501" s="45">
        <v>15127.142609048</v>
      </c>
      <c r="AH3501" s="140">
        <v>0.97701971029946499</v>
      </c>
      <c r="AI3501" s="44">
        <v>16327.379206711301</v>
      </c>
      <c r="AJ3501" s="45">
        <v>15167.3991350219</v>
      </c>
      <c r="AK3501" s="46">
        <v>0.97961976639473503</v>
      </c>
    </row>
    <row r="3502" spans="1:37" x14ac:dyDescent="0.2">
      <c r="A3502" s="35" t="s">
        <v>3739</v>
      </c>
      <c r="B3502" s="35" t="s">
        <v>9871</v>
      </c>
      <c r="C3502" s="85" t="s">
        <v>3688</v>
      </c>
      <c r="D3502" s="85" t="s">
        <v>3688</v>
      </c>
      <c r="E3502" s="85" t="s">
        <v>12906</v>
      </c>
      <c r="F3502" s="85" t="s">
        <v>422</v>
      </c>
      <c r="G3502" s="85" t="s">
        <v>422</v>
      </c>
      <c r="H3502" s="840">
        <v>1.02838501723605</v>
      </c>
      <c r="I3502" s="840">
        <v>1.05190760349297</v>
      </c>
      <c r="J3502" s="86">
        <v>5486.1666666666697</v>
      </c>
      <c r="K3502" s="44">
        <v>5641.8916020598299</v>
      </c>
      <c r="L3502" s="45">
        <v>5308.2705086575497</v>
      </c>
      <c r="M3502" s="46">
        <v>0.96757368690783796</v>
      </c>
      <c r="N3502" s="139">
        <v>5770.9404306963497</v>
      </c>
      <c r="O3502" s="45">
        <v>5360.3115282422395</v>
      </c>
      <c r="P3502" s="99">
        <v>0.97705954884872503</v>
      </c>
      <c r="Q3502" s="86">
        <v>5525.3195713216701</v>
      </c>
      <c r="R3502" s="44">
        <v>5682.1558625883099</v>
      </c>
      <c r="S3502" s="45">
        <v>5346.4273154638204</v>
      </c>
      <c r="T3502" s="140">
        <v>0.96762318386318003</v>
      </c>
      <c r="U3502" s="44">
        <v>5812.1256688017902</v>
      </c>
      <c r="V3502" s="45">
        <v>5398.8028828145998</v>
      </c>
      <c r="W3502" s="99">
        <v>0.977102376274534</v>
      </c>
      <c r="X3502" s="86">
        <v>5565.4776543011803</v>
      </c>
      <c r="Y3502" s="44">
        <v>5723.45383344536</v>
      </c>
      <c r="Z3502" s="45">
        <v>5385.54892479299</v>
      </c>
      <c r="AA3502" s="46">
        <v>0.96767056833493303</v>
      </c>
      <c r="AB3502" s="139">
        <v>5854.3682616296301</v>
      </c>
      <c r="AC3502" s="45">
        <v>5438.2735453392597</v>
      </c>
      <c r="AD3502" s="99">
        <v>0.97714408055099999</v>
      </c>
      <c r="AE3502" s="142">
        <v>5605.1647601498898</v>
      </c>
      <c r="AF3502" s="44">
        <v>5764.2674584776296</v>
      </c>
      <c r="AG3502" s="45">
        <v>5424.14621337683</v>
      </c>
      <c r="AH3502" s="140">
        <v>0.96770504445114303</v>
      </c>
      <c r="AI3502" s="44">
        <v>5896.1154300325197</v>
      </c>
      <c r="AJ3502" s="45">
        <v>5477.2253979809102</v>
      </c>
      <c r="AK3502" s="46">
        <v>0.97717473657892095</v>
      </c>
    </row>
    <row r="3503" spans="1:37" x14ac:dyDescent="0.2">
      <c r="A3503" s="35" t="s">
        <v>3738</v>
      </c>
      <c r="B3503" s="35" t="s">
        <v>9870</v>
      </c>
      <c r="C3503" s="85" t="s">
        <v>3688</v>
      </c>
      <c r="D3503" s="85" t="s">
        <v>3688</v>
      </c>
      <c r="E3503" s="85" t="s">
        <v>12906</v>
      </c>
      <c r="F3503" s="85" t="s">
        <v>422</v>
      </c>
      <c r="G3503" s="85" t="s">
        <v>422</v>
      </c>
      <c r="H3503" s="840">
        <v>1.02838501723605</v>
      </c>
      <c r="I3503" s="840">
        <v>1.05190760349297</v>
      </c>
      <c r="J3503" s="86">
        <v>7907</v>
      </c>
      <c r="K3503" s="44">
        <v>8131.4403312854201</v>
      </c>
      <c r="L3503" s="45">
        <v>7650.6051423802701</v>
      </c>
      <c r="M3503" s="46">
        <v>0.96757368690783796</v>
      </c>
      <c r="N3503" s="139">
        <v>8317.4334208189193</v>
      </c>
      <c r="O3503" s="45">
        <v>7725.6098527468603</v>
      </c>
      <c r="P3503" s="99">
        <v>0.97705954884872503</v>
      </c>
      <c r="Q3503" s="86">
        <v>7944.3667641632001</v>
      </c>
      <c r="R3503" s="44">
        <v>8169.8677516934604</v>
      </c>
      <c r="S3503" s="45">
        <v>7687.1534621164301</v>
      </c>
      <c r="T3503" s="140">
        <v>0.96762318386318003</v>
      </c>
      <c r="U3503" s="44">
        <v>8356.7398041601191</v>
      </c>
      <c r="V3503" s="45">
        <v>7762.4596432603003</v>
      </c>
      <c r="W3503" s="99">
        <v>0.977102376274534</v>
      </c>
      <c r="X3503" s="86">
        <v>7981.0112119797504</v>
      </c>
      <c r="Y3503" s="44">
        <v>8207.5523527928799</v>
      </c>
      <c r="Z3503" s="45">
        <v>7722.9896553839098</v>
      </c>
      <c r="AA3503" s="46">
        <v>0.96767056833493303</v>
      </c>
      <c r="AB3503" s="139">
        <v>8395.2863774441394</v>
      </c>
      <c r="AC3503" s="45">
        <v>7798.5978625971702</v>
      </c>
      <c r="AD3503" s="99">
        <v>0.97714408055099999</v>
      </c>
      <c r="AE3503" s="142">
        <v>8019.42286050657</v>
      </c>
      <c r="AF3503" s="44">
        <v>8247.0543166251991</v>
      </c>
      <c r="AG3503" s="45">
        <v>7760.4359556990203</v>
      </c>
      <c r="AH3503" s="140">
        <v>0.96770504445114303</v>
      </c>
      <c r="AI3503" s="44">
        <v>8435.6918825922003</v>
      </c>
      <c r="AJ3503" s="45">
        <v>7836.3774212304797</v>
      </c>
      <c r="AK3503" s="46">
        <v>0.97717473657891996</v>
      </c>
    </row>
    <row r="3504" spans="1:37" x14ac:dyDescent="0.2">
      <c r="A3504" s="35" t="s">
        <v>3737</v>
      </c>
      <c r="B3504" s="35" t="s">
        <v>9869</v>
      </c>
      <c r="C3504" s="85" t="s">
        <v>3688</v>
      </c>
      <c r="D3504" s="85" t="s">
        <v>3688</v>
      </c>
      <c r="E3504" s="85" t="s">
        <v>12906</v>
      </c>
      <c r="F3504" s="85" t="s">
        <v>423</v>
      </c>
      <c r="G3504" s="85" t="s">
        <v>423</v>
      </c>
      <c r="H3504" s="840">
        <v>1.03828375947564</v>
      </c>
      <c r="I3504" s="840">
        <v>1.0545396255436299</v>
      </c>
      <c r="J3504" s="86">
        <v>25475.75</v>
      </c>
      <c r="K3504" s="44">
        <v>26451.057485461501</v>
      </c>
      <c r="L3504" s="45">
        <v>24886.931241574701</v>
      </c>
      <c r="M3504" s="46">
        <v>0.97688708837128402</v>
      </c>
      <c r="N3504" s="139">
        <v>26865.187865443098</v>
      </c>
      <c r="O3504" s="45">
        <v>24953.606427393301</v>
      </c>
      <c r="P3504" s="99">
        <v>0.97950429044849696</v>
      </c>
      <c r="Q3504" s="86">
        <v>25572.0892720837</v>
      </c>
      <c r="R3504" s="44">
        <v>26551.0849870657</v>
      </c>
      <c r="S3504" s="45">
        <v>24982.321756550198</v>
      </c>
      <c r="T3504" s="140">
        <v>0.97693706176064099</v>
      </c>
      <c r="U3504" s="44">
        <v>26966.7814453514</v>
      </c>
      <c r="V3504" s="45">
        <v>25049.069084806699</v>
      </c>
      <c r="W3504" s="99">
        <v>0.97954722503460101</v>
      </c>
      <c r="X3504" s="86">
        <v>25683.160266884599</v>
      </c>
      <c r="Y3504" s="44">
        <v>26666.4081971163</v>
      </c>
      <c r="Z3504" s="45">
        <v>25092.059824936099</v>
      </c>
      <c r="AA3504" s="46">
        <v>0.97698490233265201</v>
      </c>
      <c r="AB3504" s="139">
        <v>27083.910210617501</v>
      </c>
      <c r="AC3504" s="45">
        <v>25158.9421472002</v>
      </c>
      <c r="AD3504" s="99">
        <v>0.97958903366108296</v>
      </c>
      <c r="AE3504" s="142">
        <v>25816.6361234869</v>
      </c>
      <c r="AF3504" s="44">
        <v>26804.994011308601</v>
      </c>
      <c r="AG3504" s="45">
        <v>25223.362346275899</v>
      </c>
      <c r="AH3504" s="140">
        <v>0.97701971029946499</v>
      </c>
      <c r="AI3504" s="44">
        <v>27224.665790457999</v>
      </c>
      <c r="AJ3504" s="45">
        <v>25290.487048388099</v>
      </c>
      <c r="AK3504" s="46">
        <v>0.97961976639473503</v>
      </c>
    </row>
    <row r="3505" spans="1:37" x14ac:dyDescent="0.2">
      <c r="A3505" s="35" t="s">
        <v>3736</v>
      </c>
      <c r="B3505" s="35" t="s">
        <v>13104</v>
      </c>
      <c r="C3505" s="85" t="s">
        <v>3688</v>
      </c>
      <c r="D3505" s="85" t="s">
        <v>3688</v>
      </c>
      <c r="E3505" s="85" t="s">
        <v>12906</v>
      </c>
      <c r="F3505" s="85" t="s">
        <v>422</v>
      </c>
      <c r="G3505" s="85" t="s">
        <v>422</v>
      </c>
      <c r="H3505" s="840">
        <v>1.02838501723605</v>
      </c>
      <c r="I3505" s="840">
        <v>1.05190760349297</v>
      </c>
      <c r="J3505" s="86">
        <v>18279.583333333299</v>
      </c>
      <c r="K3505" s="44">
        <v>18798.449621317799</v>
      </c>
      <c r="L3505" s="45">
        <v>17686.8438409724</v>
      </c>
      <c r="M3505" s="46">
        <v>0.96757368690783796</v>
      </c>
      <c r="N3505" s="139">
        <v>19228.432697016699</v>
      </c>
      <c r="O3505" s="45">
        <v>17860.2414448093</v>
      </c>
      <c r="P3505" s="99">
        <v>0.97705954884872404</v>
      </c>
      <c r="Q3505" s="86">
        <v>18365.125413120699</v>
      </c>
      <c r="R3505" s="44">
        <v>18886.419814514298</v>
      </c>
      <c r="S3505" s="45">
        <v>17770.521124290401</v>
      </c>
      <c r="T3505" s="140">
        <v>0.96762318386318003</v>
      </c>
      <c r="U3505" s="44">
        <v>19318.4150611636</v>
      </c>
      <c r="V3505" s="45">
        <v>17944.607681740101</v>
      </c>
      <c r="W3505" s="99">
        <v>0.977102376274534</v>
      </c>
      <c r="X3505" s="86">
        <v>18442.274277147899</v>
      </c>
      <c r="Y3505" s="44">
        <v>18965.7585503767</v>
      </c>
      <c r="Z3505" s="45">
        <v>17846.0460311565</v>
      </c>
      <c r="AA3505" s="46">
        <v>0.96767056833493303</v>
      </c>
      <c r="AB3505" s="139">
        <v>19399.568537834701</v>
      </c>
      <c r="AC3505" s="45">
        <v>18020.759141813101</v>
      </c>
      <c r="AD3505" s="99">
        <v>0.97714408055099999</v>
      </c>
      <c r="AE3505" s="142">
        <v>18514.8555752432</v>
      </c>
      <c r="AF3505" s="44">
        <v>19040.4000698694</v>
      </c>
      <c r="AG3505" s="45">
        <v>17916.919137447199</v>
      </c>
      <c r="AH3505" s="140">
        <v>0.96770504445114303</v>
      </c>
      <c r="AI3505" s="44">
        <v>19475.9173571725</v>
      </c>
      <c r="AJ3505" s="45">
        <v>18092.249119535001</v>
      </c>
      <c r="AK3505" s="46">
        <v>0.97717473657892095</v>
      </c>
    </row>
    <row r="3506" spans="1:37" x14ac:dyDescent="0.2">
      <c r="A3506" s="35" t="s">
        <v>3735</v>
      </c>
      <c r="B3506" s="35" t="s">
        <v>9868</v>
      </c>
      <c r="C3506" s="85" t="s">
        <v>3688</v>
      </c>
      <c r="D3506" s="85" t="s">
        <v>3688</v>
      </c>
      <c r="E3506" s="85" t="s">
        <v>12906</v>
      </c>
      <c r="F3506" s="85" t="s">
        <v>422</v>
      </c>
      <c r="G3506" s="85" t="s">
        <v>422</v>
      </c>
      <c r="H3506" s="840">
        <v>1.02838501723605</v>
      </c>
      <c r="I3506" s="840">
        <v>1.05190760349297</v>
      </c>
      <c r="J3506" s="86">
        <v>4826.0833333333303</v>
      </c>
      <c r="K3506" s="44">
        <v>4963.0717919325998</v>
      </c>
      <c r="L3506" s="45">
        <v>4669.5912441578002</v>
      </c>
      <c r="M3506" s="46">
        <v>0.96757368690783796</v>
      </c>
      <c r="N3506" s="139">
        <v>5076.5937534240302</v>
      </c>
      <c r="O3506" s="45">
        <v>4715.3708043730203</v>
      </c>
      <c r="P3506" s="99">
        <v>0.97705954884872503</v>
      </c>
      <c r="Q3506" s="86">
        <v>4851.6675078550297</v>
      </c>
      <c r="R3506" s="44">
        <v>4989.3821736890604</v>
      </c>
      <c r="S3506" s="45">
        <v>4694.5859609962199</v>
      </c>
      <c r="T3506" s="140">
        <v>0.96762318386318003</v>
      </c>
      <c r="U3506" s="44">
        <v>5103.5059411324901</v>
      </c>
      <c r="V3506" s="45">
        <v>4740.5758508190902</v>
      </c>
      <c r="W3506" s="99">
        <v>0.977102376274534</v>
      </c>
      <c r="X3506" s="86">
        <v>4873.2765438800498</v>
      </c>
      <c r="Y3506" s="44">
        <v>5011.6045825741103</v>
      </c>
      <c r="Z3506" s="45">
        <v>4715.7262828697103</v>
      </c>
      <c r="AA3506" s="46">
        <v>0.96767056833493303</v>
      </c>
      <c r="AB3506" s="139">
        <v>5126.2366504313704</v>
      </c>
      <c r="AC3506" s="45">
        <v>4761.8933277404303</v>
      </c>
      <c r="AD3506" s="99">
        <v>0.97714408055099999</v>
      </c>
      <c r="AE3506" s="142">
        <v>4892.22217423852</v>
      </c>
      <c r="AF3506" s="44">
        <v>5031.0879849768598</v>
      </c>
      <c r="AG3506" s="45">
        <v>4734.2280765863597</v>
      </c>
      <c r="AH3506" s="140">
        <v>0.96770504445114303</v>
      </c>
      <c r="AI3506" s="44">
        <v>5146.1657030584101</v>
      </c>
      <c r="AJ3506" s="45">
        <v>4780.5559143970804</v>
      </c>
      <c r="AK3506" s="46">
        <v>0.97717473657892095</v>
      </c>
    </row>
    <row r="3507" spans="1:37" x14ac:dyDescent="0.2">
      <c r="A3507" s="35" t="s">
        <v>3734</v>
      </c>
      <c r="B3507" s="35" t="s">
        <v>9867</v>
      </c>
      <c r="C3507" s="85" t="s">
        <v>3688</v>
      </c>
      <c r="D3507" s="85" t="s">
        <v>3688</v>
      </c>
      <c r="E3507" s="85" t="s">
        <v>12906</v>
      </c>
      <c r="F3507" s="85" t="s">
        <v>423</v>
      </c>
      <c r="G3507" s="85" t="s">
        <v>423</v>
      </c>
      <c r="H3507" s="840">
        <v>1.03828375947564</v>
      </c>
      <c r="I3507" s="840">
        <v>1.0545396255436299</v>
      </c>
      <c r="J3507" s="86">
        <v>9490.1666666666697</v>
      </c>
      <c r="K3507" s="44">
        <v>9853.4859247170607</v>
      </c>
      <c r="L3507" s="45">
        <v>9270.8212831582205</v>
      </c>
      <c r="M3507" s="46">
        <v>0.97688708837128402</v>
      </c>
      <c r="N3507" s="139">
        <v>10007.756803013301</v>
      </c>
      <c r="O3507" s="45">
        <v>9295.6589670713092</v>
      </c>
      <c r="P3507" s="99">
        <v>0.97950429044849696</v>
      </c>
      <c r="Q3507" s="86">
        <v>9492.6954667617592</v>
      </c>
      <c r="R3507" s="44">
        <v>9856.1115367867606</v>
      </c>
      <c r="S3507" s="45">
        <v>9273.7660174867906</v>
      </c>
      <c r="T3507" s="140">
        <v>0.97693706176064099</v>
      </c>
      <c r="U3507" s="44">
        <v>10010.4235229187</v>
      </c>
      <c r="V3507" s="45">
        <v>9298.5435025650295</v>
      </c>
      <c r="W3507" s="99">
        <v>0.97954722503460101</v>
      </c>
      <c r="X3507" s="86">
        <v>9494.1052485946293</v>
      </c>
      <c r="Y3507" s="44">
        <v>9857.5752903682296</v>
      </c>
      <c r="Z3507" s="45">
        <v>9275.5974890341404</v>
      </c>
      <c r="AA3507" s="46">
        <v>0.97698490233265201</v>
      </c>
      <c r="AB3507" s="139">
        <v>10011.9101937248</v>
      </c>
      <c r="AC3507" s="45">
        <v>9300.3213859474308</v>
      </c>
      <c r="AD3507" s="99">
        <v>0.97958903366108296</v>
      </c>
      <c r="AE3507" s="142">
        <v>9501.3146734175607</v>
      </c>
      <c r="AF3507" s="44">
        <v>9865.0607190770406</v>
      </c>
      <c r="AG3507" s="45">
        <v>9282.9717096864806</v>
      </c>
      <c r="AH3507" s="140">
        <v>0.97701971029946499</v>
      </c>
      <c r="AI3507" s="44">
        <v>10019.5128178779</v>
      </c>
      <c r="AJ3507" s="45">
        <v>9307.6756608161795</v>
      </c>
      <c r="AK3507" s="46">
        <v>0.97961976639473503</v>
      </c>
    </row>
    <row r="3508" spans="1:37" x14ac:dyDescent="0.2">
      <c r="A3508" s="35" t="s">
        <v>3733</v>
      </c>
      <c r="B3508" s="35" t="s">
        <v>9866</v>
      </c>
      <c r="C3508" s="85" t="s">
        <v>3688</v>
      </c>
      <c r="D3508" s="85" t="s">
        <v>3688</v>
      </c>
      <c r="E3508" s="85" t="s">
        <v>12906</v>
      </c>
      <c r="F3508" s="85" t="s">
        <v>423</v>
      </c>
      <c r="G3508" s="85" t="s">
        <v>423</v>
      </c>
      <c r="H3508" s="840">
        <v>1.03828375947564</v>
      </c>
      <c r="I3508" s="840">
        <v>1.0545396255436299</v>
      </c>
      <c r="J3508" s="86">
        <v>9956.9166666666697</v>
      </c>
      <c r="K3508" s="44">
        <v>10338.1048694523</v>
      </c>
      <c r="L3508" s="45">
        <v>9726.7833316555098</v>
      </c>
      <c r="M3508" s="46">
        <v>0.97688708837128402</v>
      </c>
      <c r="N3508" s="139">
        <v>10499.963173235799</v>
      </c>
      <c r="O3508" s="45">
        <v>9752.8425946381503</v>
      </c>
      <c r="P3508" s="99">
        <v>0.97950429044849696</v>
      </c>
      <c r="Q3508" s="86">
        <v>9967.1888912859104</v>
      </c>
      <c r="R3508" s="44">
        <v>10348.770353448201</v>
      </c>
      <c r="S3508" s="45">
        <v>9737.3162294661597</v>
      </c>
      <c r="T3508" s="140">
        <v>0.97693706176064099</v>
      </c>
      <c r="U3508" s="44">
        <v>10510.795641139301</v>
      </c>
      <c r="V3508" s="45">
        <v>9763.3322198548194</v>
      </c>
      <c r="W3508" s="99">
        <v>0.97954722503460101</v>
      </c>
      <c r="X3508" s="86">
        <v>9973.8201219806106</v>
      </c>
      <c r="Y3508" s="44">
        <v>10355.6554525838</v>
      </c>
      <c r="Z3508" s="45">
        <v>9744.2716777566693</v>
      </c>
      <c r="AA3508" s="46">
        <v>0.97698490233265201</v>
      </c>
      <c r="AB3508" s="139">
        <v>10517.788536672901</v>
      </c>
      <c r="AC3508" s="45">
        <v>9770.2448152004508</v>
      </c>
      <c r="AD3508" s="99">
        <v>0.97958903366108396</v>
      </c>
      <c r="AE3508" s="142">
        <v>9983.6992497932606</v>
      </c>
      <c r="AF3508" s="44">
        <v>10365.912790549501</v>
      </c>
      <c r="AG3508" s="45">
        <v>9754.2709487499997</v>
      </c>
      <c r="AH3508" s="140">
        <v>0.97701971029946499</v>
      </c>
      <c r="AI3508" s="44">
        <v>10528.2064684172</v>
      </c>
      <c r="AJ3508" s="45">
        <v>9780.2291268377594</v>
      </c>
      <c r="AK3508" s="46">
        <v>0.97961976639473503</v>
      </c>
    </row>
    <row r="3509" spans="1:37" x14ac:dyDescent="0.2">
      <c r="A3509" s="35" t="s">
        <v>3732</v>
      </c>
      <c r="B3509" s="35" t="s">
        <v>9865</v>
      </c>
      <c r="C3509" s="85" t="s">
        <v>3688</v>
      </c>
      <c r="D3509" s="85" t="s">
        <v>3688</v>
      </c>
      <c r="E3509" s="85" t="s">
        <v>12906</v>
      </c>
      <c r="F3509" s="85" t="s">
        <v>423</v>
      </c>
      <c r="G3509" s="85" t="s">
        <v>423</v>
      </c>
      <c r="H3509" s="840">
        <v>1.03828375947564</v>
      </c>
      <c r="I3509" s="840">
        <v>1.0545396255436299</v>
      </c>
      <c r="J3509" s="86">
        <v>20510.75</v>
      </c>
      <c r="K3509" s="44">
        <v>21295.978619664998</v>
      </c>
      <c r="L3509" s="45">
        <v>20036.686847811299</v>
      </c>
      <c r="M3509" s="46">
        <v>0.97688708837128402</v>
      </c>
      <c r="N3509" s="139">
        <v>21629.398624619</v>
      </c>
      <c r="O3509" s="45">
        <v>20090.367625316499</v>
      </c>
      <c r="P3509" s="99">
        <v>0.97950429044849696</v>
      </c>
      <c r="Q3509" s="86">
        <v>20575.796846641999</v>
      </c>
      <c r="R3509" s="44">
        <v>21363.515704138499</v>
      </c>
      <c r="S3509" s="45">
        <v>20101.258514742301</v>
      </c>
      <c r="T3509" s="140">
        <v>0.97693706176064099</v>
      </c>
      <c r="U3509" s="44">
        <v>21697.993101919699</v>
      </c>
      <c r="V3509" s="45">
        <v>20154.964704003902</v>
      </c>
      <c r="W3509" s="99">
        <v>0.97954722503460101</v>
      </c>
      <c r="X3509" s="86">
        <v>20637.497237764001</v>
      </c>
      <c r="Y3509" s="44">
        <v>21427.578218193699</v>
      </c>
      <c r="Z3509" s="45">
        <v>20162.523223227199</v>
      </c>
      <c r="AA3509" s="46">
        <v>0.97698490233265201</v>
      </c>
      <c r="AB3509" s="139">
        <v>21763.058609269301</v>
      </c>
      <c r="AC3509" s="45">
        <v>20216.265976324499</v>
      </c>
      <c r="AD3509" s="99">
        <v>0.97958903366108396</v>
      </c>
      <c r="AE3509" s="142">
        <v>20706.951787293601</v>
      </c>
      <c r="AF3509" s="44">
        <v>21499.691748992002</v>
      </c>
      <c r="AG3509" s="45">
        <v>20231.1000364065</v>
      </c>
      <c r="AH3509" s="140">
        <v>0.97701971029946499</v>
      </c>
      <c r="AI3509" s="44">
        <v>21836.3011839225</v>
      </c>
      <c r="AJ3509" s="45">
        <v>20284.939272615498</v>
      </c>
      <c r="AK3509" s="46">
        <v>0.97961976639473503</v>
      </c>
    </row>
    <row r="3510" spans="1:37" x14ac:dyDescent="0.2">
      <c r="A3510" s="35" t="s">
        <v>3731</v>
      </c>
      <c r="B3510" s="35" t="s">
        <v>7624</v>
      </c>
      <c r="C3510" s="85" t="s">
        <v>3688</v>
      </c>
      <c r="D3510" s="85" t="s">
        <v>3688</v>
      </c>
      <c r="E3510" s="85" t="s">
        <v>12906</v>
      </c>
      <c r="F3510" s="85" t="s">
        <v>423</v>
      </c>
      <c r="G3510" s="85" t="s">
        <v>423</v>
      </c>
      <c r="H3510" s="840">
        <v>1.03828375947564</v>
      </c>
      <c r="I3510" s="840">
        <v>1.0545396255436299</v>
      </c>
      <c r="J3510" s="86">
        <v>9110.3333333333303</v>
      </c>
      <c r="K3510" s="44">
        <v>9459.1111434095692</v>
      </c>
      <c r="L3510" s="45">
        <v>8899.7670040918492</v>
      </c>
      <c r="M3510" s="46">
        <v>0.97688708837128402</v>
      </c>
      <c r="N3510" s="139">
        <v>9607.2075019109707</v>
      </c>
      <c r="O3510" s="45">
        <v>8923.6105874159603</v>
      </c>
      <c r="P3510" s="99">
        <v>0.97950429044849696</v>
      </c>
      <c r="Q3510" s="86">
        <v>9141.3066537678806</v>
      </c>
      <c r="R3510" s="44">
        <v>9491.2702389937895</v>
      </c>
      <c r="S3510" s="45">
        <v>8930.4812629849894</v>
      </c>
      <c r="T3510" s="140">
        <v>0.97693706176064099</v>
      </c>
      <c r="U3510" s="44">
        <v>9639.8700956438606</v>
      </c>
      <c r="V3510" s="45">
        <v>8954.3415658886606</v>
      </c>
      <c r="W3510" s="99">
        <v>0.97954722503460101</v>
      </c>
      <c r="X3510" s="86">
        <v>9173.1824107628599</v>
      </c>
      <c r="Y3510" s="44">
        <v>9524.3663198026698</v>
      </c>
      <c r="Z3510" s="45">
        <v>8962.0607216587505</v>
      </c>
      <c r="AA3510" s="46">
        <v>0.97698490233265201</v>
      </c>
      <c r="AB3510" s="139">
        <v>9673.4843444892704</v>
      </c>
      <c r="AC3510" s="45">
        <v>8985.9488933560406</v>
      </c>
      <c r="AD3510" s="99">
        <v>0.97958903366108396</v>
      </c>
      <c r="AE3510" s="142">
        <v>9214.5941750300208</v>
      </c>
      <c r="AF3510" s="44">
        <v>9567.3634820924999</v>
      </c>
      <c r="AG3510" s="45">
        <v>9002.8401314149705</v>
      </c>
      <c r="AH3510" s="140">
        <v>0.97701971029946499</v>
      </c>
      <c r="AI3510" s="44">
        <v>9717.1546908726596</v>
      </c>
      <c r="AJ3510" s="45">
        <v>9026.7985931651892</v>
      </c>
      <c r="AK3510" s="46">
        <v>0.97961976639473503</v>
      </c>
    </row>
    <row r="3511" spans="1:37" x14ac:dyDescent="0.2">
      <c r="A3511" s="35" t="s">
        <v>3730</v>
      </c>
      <c r="B3511" s="35" t="s">
        <v>9864</v>
      </c>
      <c r="C3511" s="85" t="s">
        <v>3688</v>
      </c>
      <c r="D3511" s="85" t="s">
        <v>3688</v>
      </c>
      <c r="E3511" s="85" t="s">
        <v>12906</v>
      </c>
      <c r="F3511" s="85" t="s">
        <v>423</v>
      </c>
      <c r="G3511" s="85" t="s">
        <v>423</v>
      </c>
      <c r="H3511" s="840">
        <v>1.03828375947564</v>
      </c>
      <c r="I3511" s="840">
        <v>1.0545396255436299</v>
      </c>
      <c r="J3511" s="86">
        <v>10613.416666666701</v>
      </c>
      <c r="K3511" s="44">
        <v>11019.738157548099</v>
      </c>
      <c r="L3511" s="45">
        <v>10368.1097051713</v>
      </c>
      <c r="M3511" s="46">
        <v>0.97688708837128402</v>
      </c>
      <c r="N3511" s="139">
        <v>11192.268437405201</v>
      </c>
      <c r="O3511" s="45">
        <v>10395.8871613176</v>
      </c>
      <c r="P3511" s="99">
        <v>0.97950429044849696</v>
      </c>
      <c r="Q3511" s="86">
        <v>10631.587628564999</v>
      </c>
      <c r="R3511" s="44">
        <v>11038.604772181199</v>
      </c>
      <c r="S3511" s="45">
        <v>10386.3919797011</v>
      </c>
      <c r="T3511" s="140">
        <v>0.97693706176064099</v>
      </c>
      <c r="U3511" s="44">
        <v>11211.4304367613</v>
      </c>
      <c r="V3511" s="45">
        <v>10414.1421592731</v>
      </c>
      <c r="W3511" s="99">
        <v>0.97954722503460101</v>
      </c>
      <c r="X3511" s="86">
        <v>10646.4107473442</v>
      </c>
      <c r="Y3511" s="44">
        <v>11053.9953756744</v>
      </c>
      <c r="Z3511" s="45">
        <v>10401.382564187399</v>
      </c>
      <c r="AA3511" s="46">
        <v>0.97698490233265201</v>
      </c>
      <c r="AB3511" s="139">
        <v>11227.062002888</v>
      </c>
      <c r="AC3511" s="45">
        <v>10429.1072159499</v>
      </c>
      <c r="AD3511" s="99">
        <v>0.97958903366108296</v>
      </c>
      <c r="AE3511" s="142">
        <v>10664.0889230663</v>
      </c>
      <c r="AF3511" s="44">
        <v>11072.350338423799</v>
      </c>
      <c r="AG3511" s="45">
        <v>10419.025070222</v>
      </c>
      <c r="AH3511" s="140">
        <v>0.97701971029946499</v>
      </c>
      <c r="AI3511" s="44">
        <v>11245.704339694301</v>
      </c>
      <c r="AJ3511" s="45">
        <v>10446.7522996269</v>
      </c>
      <c r="AK3511" s="46">
        <v>0.97961976639473503</v>
      </c>
    </row>
    <row r="3512" spans="1:37" x14ac:dyDescent="0.2">
      <c r="A3512" s="35" t="s">
        <v>3729</v>
      </c>
      <c r="B3512" s="35" t="s">
        <v>9863</v>
      </c>
      <c r="C3512" s="85" t="s">
        <v>3688</v>
      </c>
      <c r="D3512" s="85" t="s">
        <v>3688</v>
      </c>
      <c r="E3512" s="85" t="s">
        <v>12906</v>
      </c>
      <c r="F3512" s="85" t="s">
        <v>423</v>
      </c>
      <c r="G3512" s="85" t="s">
        <v>423</v>
      </c>
      <c r="H3512" s="840">
        <v>1.03828375947564</v>
      </c>
      <c r="I3512" s="840">
        <v>1.0545396255436299</v>
      </c>
      <c r="J3512" s="86">
        <v>12981.916666666701</v>
      </c>
      <c r="K3512" s="44">
        <v>13478.913241866099</v>
      </c>
      <c r="L3512" s="45">
        <v>12681.8667739786</v>
      </c>
      <c r="M3512" s="46">
        <v>0.97688708837128402</v>
      </c>
      <c r="N3512" s="139">
        <v>13689.9455405053</v>
      </c>
      <c r="O3512" s="45">
        <v>12715.8430732449</v>
      </c>
      <c r="P3512" s="99">
        <v>0.97950429044849696</v>
      </c>
      <c r="Q3512" s="86">
        <v>13021.981069760899</v>
      </c>
      <c r="R3512" s="44">
        <v>13520.511460931901</v>
      </c>
      <c r="S3512" s="45">
        <v>12721.655924594899</v>
      </c>
      <c r="T3512" s="140">
        <v>0.97693706176064099</v>
      </c>
      <c r="U3512" s="44">
        <v>13732.1950411418</v>
      </c>
      <c r="V3512" s="45">
        <v>12755.6454213374</v>
      </c>
      <c r="W3512" s="99">
        <v>0.97954722503460101</v>
      </c>
      <c r="X3512" s="86">
        <v>13061.9811283776</v>
      </c>
      <c r="Y3512" s="44">
        <v>13562.0428721717</v>
      </c>
      <c r="Z3512" s="45">
        <v>12761.358356978901</v>
      </c>
      <c r="AA3512" s="46">
        <v>0.97698490233265201</v>
      </c>
      <c r="AB3512" s="139">
        <v>13774.376687977199</v>
      </c>
      <c r="AC3512" s="45">
        <v>12795.373471246699</v>
      </c>
      <c r="AD3512" s="99">
        <v>0.97958903366108296</v>
      </c>
      <c r="AE3512" s="142">
        <v>13107.1749664255</v>
      </c>
      <c r="AF3512" s="44">
        <v>13608.966900245299</v>
      </c>
      <c r="AG3512" s="45">
        <v>12805.9682885415</v>
      </c>
      <c r="AH3512" s="140">
        <v>0.97701971029946499</v>
      </c>
      <c r="AI3512" s="44">
        <v>13822.0353810292</v>
      </c>
      <c r="AJ3512" s="45">
        <v>12840.047678704699</v>
      </c>
      <c r="AK3512" s="46">
        <v>0.97961976639473503</v>
      </c>
    </row>
    <row r="3513" spans="1:37" x14ac:dyDescent="0.2">
      <c r="A3513" s="35" t="s">
        <v>3728</v>
      </c>
      <c r="B3513" s="35" t="s">
        <v>9862</v>
      </c>
      <c r="C3513" s="85" t="s">
        <v>3688</v>
      </c>
      <c r="D3513" s="85" t="s">
        <v>3688</v>
      </c>
      <c r="E3513" s="85" t="s">
        <v>12906</v>
      </c>
      <c r="F3513" s="85" t="s">
        <v>423</v>
      </c>
      <c r="G3513" s="85" t="s">
        <v>423</v>
      </c>
      <c r="H3513" s="840">
        <v>1.03828375947564</v>
      </c>
      <c r="I3513" s="840">
        <v>1.0545396255436299</v>
      </c>
      <c r="J3513" s="86">
        <v>12566.666666666701</v>
      </c>
      <c r="K3513" s="44">
        <v>13047.765910743899</v>
      </c>
      <c r="L3513" s="45">
        <v>12276.214410532501</v>
      </c>
      <c r="M3513" s="46">
        <v>0.97688708837128402</v>
      </c>
      <c r="N3513" s="139">
        <v>13252.047960998299</v>
      </c>
      <c r="O3513" s="45">
        <v>12309.103916636101</v>
      </c>
      <c r="P3513" s="99">
        <v>0.97950429044849696</v>
      </c>
      <c r="Q3513" s="86">
        <v>12584.264537646201</v>
      </c>
      <c r="R3513" s="44">
        <v>13066.037494383199</v>
      </c>
      <c r="S3513" s="45">
        <v>12294.0344218267</v>
      </c>
      <c r="T3513" s="140">
        <v>0.97693706176064099</v>
      </c>
      <c r="U3513" s="44">
        <v>13270.6056132714</v>
      </c>
      <c r="V3513" s="45">
        <v>12326.8814069527</v>
      </c>
      <c r="W3513" s="99">
        <v>0.97954722503460101</v>
      </c>
      <c r="X3513" s="86">
        <v>12595.2183845782</v>
      </c>
      <c r="Y3513" s="44">
        <v>13077.4106957565</v>
      </c>
      <c r="Z3513" s="45">
        <v>12305.338203315499</v>
      </c>
      <c r="AA3513" s="46">
        <v>0.97698490233265201</v>
      </c>
      <c r="AB3513" s="139">
        <v>13282.1568789133</v>
      </c>
      <c r="AC3513" s="45">
        <v>12338.137806099199</v>
      </c>
      <c r="AD3513" s="99">
        <v>0.97958903366108296</v>
      </c>
      <c r="AE3513" s="142">
        <v>12610.301175430201</v>
      </c>
      <c r="AF3513" s="44">
        <v>13093.0709125458</v>
      </c>
      <c r="AG3513" s="45">
        <v>12320.5128012079</v>
      </c>
      <c r="AH3513" s="140">
        <v>0.97701971029946499</v>
      </c>
      <c r="AI3513" s="44">
        <v>13298.062279530601</v>
      </c>
      <c r="AJ3513" s="45">
        <v>12353.300291642199</v>
      </c>
      <c r="AK3513" s="46">
        <v>0.97961976639473503</v>
      </c>
    </row>
    <row r="3514" spans="1:37" x14ac:dyDescent="0.2">
      <c r="A3514" s="35" t="s">
        <v>3727</v>
      </c>
      <c r="B3514" s="35" t="s">
        <v>9861</v>
      </c>
      <c r="C3514" s="85" t="s">
        <v>3688</v>
      </c>
      <c r="D3514" s="85" t="s">
        <v>3688</v>
      </c>
      <c r="E3514" s="85" t="s">
        <v>12906</v>
      </c>
      <c r="F3514" s="85" t="s">
        <v>423</v>
      </c>
      <c r="G3514" s="85" t="s">
        <v>423</v>
      </c>
      <c r="H3514" s="840">
        <v>1.03828375947564</v>
      </c>
      <c r="I3514" s="840">
        <v>1.0545396255436299</v>
      </c>
      <c r="J3514" s="86">
        <v>10078.583333333299</v>
      </c>
      <c r="K3514" s="44">
        <v>10464.429393521899</v>
      </c>
      <c r="L3514" s="45">
        <v>9845.6379274073497</v>
      </c>
      <c r="M3514" s="46">
        <v>0.97688708837128402</v>
      </c>
      <c r="N3514" s="139">
        <v>10628.265494343599</v>
      </c>
      <c r="O3514" s="45">
        <v>9872.0156166427205</v>
      </c>
      <c r="P3514" s="99">
        <v>0.97950429044849696</v>
      </c>
      <c r="Q3514" s="86">
        <v>10108.414670821399</v>
      </c>
      <c r="R3514" s="44">
        <v>10495.402786759199</v>
      </c>
      <c r="S3514" s="45">
        <v>9875.2849275704302</v>
      </c>
      <c r="T3514" s="140">
        <v>0.97693706176064099</v>
      </c>
      <c r="U3514" s="44">
        <v>10659.7238218077</v>
      </c>
      <c r="V3514" s="45">
        <v>9901.6695403021695</v>
      </c>
      <c r="W3514" s="99">
        <v>0.97954722503460101</v>
      </c>
      <c r="X3514" s="86">
        <v>10140.5327579963</v>
      </c>
      <c r="Y3514" s="44">
        <v>10528.750475058199</v>
      </c>
      <c r="Z3514" s="45">
        <v>9907.1474061720401</v>
      </c>
      <c r="AA3514" s="46">
        <v>0.97698490233265201</v>
      </c>
      <c r="AB3514" s="139">
        <v>10693.593617430301</v>
      </c>
      <c r="AC3514" s="45">
        <v>9933.5546852141197</v>
      </c>
      <c r="AD3514" s="99">
        <v>0.97958903366108296</v>
      </c>
      <c r="AE3514" s="142">
        <v>10177.0496541135</v>
      </c>
      <c r="AF3514" s="44">
        <v>10566.665375243199</v>
      </c>
      <c r="AG3514" s="45">
        <v>9943.1781047652603</v>
      </c>
      <c r="AH3514" s="140">
        <v>0.97701971029946499</v>
      </c>
      <c r="AI3514" s="44">
        <v>10732.102131387799</v>
      </c>
      <c r="AJ3514" s="45">
        <v>9969.6390047502991</v>
      </c>
      <c r="AK3514" s="46">
        <v>0.97961976639473503</v>
      </c>
    </row>
    <row r="3515" spans="1:37" x14ac:dyDescent="0.2">
      <c r="A3515" s="35" t="s">
        <v>3726</v>
      </c>
      <c r="B3515" s="35" t="s">
        <v>9860</v>
      </c>
      <c r="C3515" s="85" t="s">
        <v>3688</v>
      </c>
      <c r="D3515" s="85" t="s">
        <v>3688</v>
      </c>
      <c r="E3515" s="85" t="s">
        <v>12906</v>
      </c>
      <c r="F3515" s="85" t="s">
        <v>422</v>
      </c>
      <c r="G3515" s="85" t="s">
        <v>422</v>
      </c>
      <c r="H3515" s="840">
        <v>1.02838501723605</v>
      </c>
      <c r="I3515" s="840">
        <v>1.05190760349297</v>
      </c>
      <c r="J3515" s="86">
        <v>13152.583333333299</v>
      </c>
      <c r="K3515" s="44">
        <v>13525.9196379485</v>
      </c>
      <c r="L3515" s="45">
        <v>12726.0935481959</v>
      </c>
      <c r="M3515" s="46">
        <v>0.96757368690783796</v>
      </c>
      <c r="N3515" s="139">
        <v>13835.302413908201</v>
      </c>
      <c r="O3515" s="45">
        <v>12850.8571378619</v>
      </c>
      <c r="P3515" s="99">
        <v>0.97705954884872503</v>
      </c>
      <c r="Q3515" s="86">
        <v>13204.8743654839</v>
      </c>
      <c r="R3515" s="44">
        <v>13579.694951948</v>
      </c>
      <c r="S3515" s="45">
        <v>12777.3425760428</v>
      </c>
      <c r="T3515" s="140">
        <v>0.96762318386318003</v>
      </c>
      <c r="U3515" s="44">
        <v>13890.3077482219</v>
      </c>
      <c r="V3515" s="45">
        <v>12902.514120921</v>
      </c>
      <c r="W3515" s="99">
        <v>0.977102376274534</v>
      </c>
      <c r="X3515" s="86">
        <v>13254.789983086401</v>
      </c>
      <c r="Y3515" s="44">
        <v>13631.0274252165</v>
      </c>
      <c r="Z3515" s="45">
        <v>12826.2701560934</v>
      </c>
      <c r="AA3515" s="46">
        <v>0.96767056833493303</v>
      </c>
      <c r="AB3515" s="139">
        <v>13942.814365910999</v>
      </c>
      <c r="AC3515" s="45">
        <v>12951.839570919599</v>
      </c>
      <c r="AD3515" s="99">
        <v>0.97714408055099999</v>
      </c>
      <c r="AE3515" s="142">
        <v>13306.295336175401</v>
      </c>
      <c r="AF3515" s="44">
        <v>13683.9947586407</v>
      </c>
      <c r="AG3515" s="45">
        <v>12876.5691197737</v>
      </c>
      <c r="AH3515" s="140">
        <v>0.96770504445114303</v>
      </c>
      <c r="AI3515" s="44">
        <v>13996.993238446001</v>
      </c>
      <c r="AJ3515" s="45">
        <v>13002.5756399686</v>
      </c>
      <c r="AK3515" s="46">
        <v>0.97717473657892095</v>
      </c>
    </row>
    <row r="3516" spans="1:37" x14ac:dyDescent="0.2">
      <c r="A3516" s="35" t="s">
        <v>3725</v>
      </c>
      <c r="B3516" s="35" t="s">
        <v>9859</v>
      </c>
      <c r="C3516" s="85" t="s">
        <v>3688</v>
      </c>
      <c r="D3516" s="85" t="s">
        <v>3688</v>
      </c>
      <c r="E3516" s="85" t="s">
        <v>12906</v>
      </c>
      <c r="F3516" s="85" t="s">
        <v>422</v>
      </c>
      <c r="G3516" s="85" t="s">
        <v>422</v>
      </c>
      <c r="H3516" s="840">
        <v>1.02838501723605</v>
      </c>
      <c r="I3516" s="840">
        <v>1.05190760349297</v>
      </c>
      <c r="J3516" s="86">
        <v>4144.5</v>
      </c>
      <c r="K3516" s="44">
        <v>4262.1417039347998</v>
      </c>
      <c r="L3516" s="45">
        <v>4010.1091453895301</v>
      </c>
      <c r="M3516" s="46">
        <v>0.96757368690783796</v>
      </c>
      <c r="N3516" s="139">
        <v>4359.6310626766199</v>
      </c>
      <c r="O3516" s="45">
        <v>4049.4233002035398</v>
      </c>
      <c r="P3516" s="99">
        <v>0.97705954884872503</v>
      </c>
      <c r="Q3516" s="86">
        <v>4171.1538296896697</v>
      </c>
      <c r="R3516" s="44">
        <v>4289.5521030396103</v>
      </c>
      <c r="S3516" s="45">
        <v>4036.1051490674099</v>
      </c>
      <c r="T3516" s="140">
        <v>0.96762318386318003</v>
      </c>
      <c r="U3516" s="44">
        <v>4387.6684287893804</v>
      </c>
      <c r="V3516" s="45">
        <v>4075.6443187964001</v>
      </c>
      <c r="W3516" s="99">
        <v>0.977102376274534</v>
      </c>
      <c r="X3516" s="86">
        <v>4194.3693019263501</v>
      </c>
      <c r="Y3516" s="44">
        <v>4313.4265468558797</v>
      </c>
      <c r="Z3516" s="45">
        <v>4058.76772620167</v>
      </c>
      <c r="AA3516" s="46">
        <v>0.96767056833493303</v>
      </c>
      <c r="AB3516" s="139">
        <v>4412.0889605538296</v>
      </c>
      <c r="AC3516" s="45">
        <v>4098.5031350221598</v>
      </c>
      <c r="AD3516" s="99">
        <v>0.97714408055099999</v>
      </c>
      <c r="AE3516" s="142">
        <v>4218.5962657223999</v>
      </c>
      <c r="AF3516" s="44">
        <v>4338.3411934368496</v>
      </c>
      <c r="AG3516" s="45">
        <v>4082.3568868423199</v>
      </c>
      <c r="AH3516" s="140">
        <v>0.96770504445114303</v>
      </c>
      <c r="AI3516" s="44">
        <v>4437.5734879804404</v>
      </c>
      <c r="AJ3516" s="45">
        <v>4122.3056946900997</v>
      </c>
      <c r="AK3516" s="46">
        <v>0.97717473657892095</v>
      </c>
    </row>
    <row r="3517" spans="1:37" x14ac:dyDescent="0.2">
      <c r="A3517" s="35" t="s">
        <v>3724</v>
      </c>
      <c r="B3517" s="35" t="s">
        <v>9858</v>
      </c>
      <c r="C3517" s="85" t="s">
        <v>3688</v>
      </c>
      <c r="D3517" s="85" t="s">
        <v>3688</v>
      </c>
      <c r="E3517" s="85" t="s">
        <v>12906</v>
      </c>
      <c r="F3517" s="85" t="s">
        <v>423</v>
      </c>
      <c r="G3517" s="85" t="s">
        <v>423</v>
      </c>
      <c r="H3517" s="840">
        <v>1.03828375947564</v>
      </c>
      <c r="I3517" s="840">
        <v>1.0545396255436299</v>
      </c>
      <c r="J3517" s="86">
        <v>16441.5</v>
      </c>
      <c r="K3517" s="44">
        <v>17070.942431418702</v>
      </c>
      <c r="L3517" s="45">
        <v>16061.4890634565</v>
      </c>
      <c r="M3517" s="46">
        <v>0.97688708837128402</v>
      </c>
      <c r="N3517" s="139">
        <v>17338.213253375601</v>
      </c>
      <c r="O3517" s="45">
        <v>16104.519791409</v>
      </c>
      <c r="P3517" s="99">
        <v>0.97950429044849696</v>
      </c>
      <c r="Q3517" s="86">
        <v>16503.322301456399</v>
      </c>
      <c r="R3517" s="44">
        <v>17135.131522994299</v>
      </c>
      <c r="S3517" s="45">
        <v>16122.707198473699</v>
      </c>
      <c r="T3517" s="140">
        <v>0.97693706176064099</v>
      </c>
      <c r="U3517" s="44">
        <v>17403.407320003698</v>
      </c>
      <c r="V3517" s="45">
        <v>16165.7835642433</v>
      </c>
      <c r="W3517" s="99">
        <v>0.97954722503460101</v>
      </c>
      <c r="X3517" s="86">
        <v>16563.7400501716</v>
      </c>
      <c r="Y3517" s="44">
        <v>17197.862290269401</v>
      </c>
      <c r="Z3517" s="45">
        <v>16182.523955180301</v>
      </c>
      <c r="AA3517" s="46">
        <v>0.97698490233265201</v>
      </c>
      <c r="AB3517" s="139">
        <v>17467.120230109998</v>
      </c>
      <c r="AC3517" s="45">
        <v>16225.658109561</v>
      </c>
      <c r="AD3517" s="99">
        <v>0.97958903366108296</v>
      </c>
      <c r="AE3517" s="142">
        <v>16625.209606313201</v>
      </c>
      <c r="AF3517" s="44">
        <v>17261.685132113402</v>
      </c>
      <c r="AG3517" s="45">
        <v>16243.157473228001</v>
      </c>
      <c r="AH3517" s="140">
        <v>0.97701971029946499</v>
      </c>
      <c r="AI3517" s="44">
        <v>17531.9423128259</v>
      </c>
      <c r="AJ3517" s="45">
        <v>16286.3839508001</v>
      </c>
      <c r="AK3517" s="46">
        <v>0.97961976639473503</v>
      </c>
    </row>
    <row r="3518" spans="1:37" x14ac:dyDescent="0.2">
      <c r="A3518" s="35" t="s">
        <v>3723</v>
      </c>
      <c r="B3518" s="35" t="s">
        <v>9857</v>
      </c>
      <c r="C3518" s="85" t="s">
        <v>3688</v>
      </c>
      <c r="D3518" s="85" t="s">
        <v>3688</v>
      </c>
      <c r="E3518" s="85" t="s">
        <v>12906</v>
      </c>
      <c r="F3518" s="85" t="s">
        <v>423</v>
      </c>
      <c r="G3518" s="85" t="s">
        <v>423</v>
      </c>
      <c r="H3518" s="840">
        <v>1.03828375947564</v>
      </c>
      <c r="I3518" s="840">
        <v>1.0545396255436299</v>
      </c>
      <c r="J3518" s="86">
        <v>6002.25</v>
      </c>
      <c r="K3518" s="44">
        <v>6232.0386953126599</v>
      </c>
      <c r="L3518" s="45">
        <v>5863.5205261765404</v>
      </c>
      <c r="M3518" s="46">
        <v>0.97688708837128402</v>
      </c>
      <c r="N3518" s="139">
        <v>6329.6104674192502</v>
      </c>
      <c r="O3518" s="45">
        <v>5879.2296273444899</v>
      </c>
      <c r="P3518" s="99">
        <v>0.97950429044849696</v>
      </c>
      <c r="Q3518" s="86">
        <v>6021.7936351329499</v>
      </c>
      <c r="R3518" s="44">
        <v>6252.3305342723197</v>
      </c>
      <c r="S3518" s="45">
        <v>5882.9133804357198</v>
      </c>
      <c r="T3518" s="140">
        <v>0.97693706176064099</v>
      </c>
      <c r="U3518" s="44">
        <v>6350.2200050941101</v>
      </c>
      <c r="V3518" s="45">
        <v>5898.63124502551</v>
      </c>
      <c r="W3518" s="99">
        <v>0.97954722503460101</v>
      </c>
      <c r="X3518" s="86">
        <v>6042.4215232654296</v>
      </c>
      <c r="Y3518" s="44">
        <v>6273.7481355125501</v>
      </c>
      <c r="Z3518" s="45">
        <v>5903.3546017601902</v>
      </c>
      <c r="AA3518" s="46">
        <v>0.97698490233265201</v>
      </c>
      <c r="AB3518" s="139">
        <v>6371.9729305210903</v>
      </c>
      <c r="AC3518" s="45">
        <v>5919.0898609485102</v>
      </c>
      <c r="AD3518" s="99">
        <v>0.97958903366108296</v>
      </c>
      <c r="AE3518" s="142">
        <v>6065.2014786782402</v>
      </c>
      <c r="AF3518" s="44">
        <v>6297.40019325925</v>
      </c>
      <c r="AG3518" s="45">
        <v>5925.8213916061004</v>
      </c>
      <c r="AH3518" s="140">
        <v>0.97701971029946499</v>
      </c>
      <c r="AI3518" s="44">
        <v>6395.9952961720201</v>
      </c>
      <c r="AJ3518" s="45">
        <v>5941.5912556797803</v>
      </c>
      <c r="AK3518" s="46">
        <v>0.97961976639473503</v>
      </c>
    </row>
    <row r="3519" spans="1:37" x14ac:dyDescent="0.2">
      <c r="A3519" s="35" t="s">
        <v>3722</v>
      </c>
      <c r="B3519" s="35" t="s">
        <v>9856</v>
      </c>
      <c r="C3519" s="85" t="s">
        <v>3688</v>
      </c>
      <c r="D3519" s="85" t="s">
        <v>3688</v>
      </c>
      <c r="E3519" s="85" t="s">
        <v>12906</v>
      </c>
      <c r="F3519" s="85" t="s">
        <v>422</v>
      </c>
      <c r="G3519" s="85" t="s">
        <v>422</v>
      </c>
      <c r="H3519" s="840">
        <v>1.02838501723605</v>
      </c>
      <c r="I3519" s="840">
        <v>1.05190760349297</v>
      </c>
      <c r="J3519" s="86">
        <v>13200.083333333299</v>
      </c>
      <c r="K3519" s="44">
        <v>13574.767926267299</v>
      </c>
      <c r="L3519" s="45">
        <v>12772.053298323999</v>
      </c>
      <c r="M3519" s="46">
        <v>0.96757368690783796</v>
      </c>
      <c r="N3519" s="139">
        <v>13885.2680250742</v>
      </c>
      <c r="O3519" s="45">
        <v>12897.2674664322</v>
      </c>
      <c r="P3519" s="99">
        <v>0.97705954884872503</v>
      </c>
      <c r="Q3519" s="86">
        <v>13240.948431572901</v>
      </c>
      <c r="R3519" s="44">
        <v>13616.792981024701</v>
      </c>
      <c r="S3519" s="45">
        <v>12812.248678726801</v>
      </c>
      <c r="T3519" s="140">
        <v>0.96762318386318003</v>
      </c>
      <c r="U3519" s="44">
        <v>13928.2543326299</v>
      </c>
      <c r="V3519" s="45">
        <v>12937.7621766185</v>
      </c>
      <c r="W3519" s="99">
        <v>0.977102376274534</v>
      </c>
      <c r="X3519" s="86">
        <v>13277.428312759601</v>
      </c>
      <c r="Y3519" s="44">
        <v>13654.3083442677</v>
      </c>
      <c r="Z3519" s="45">
        <v>12848.176601434399</v>
      </c>
      <c r="AA3519" s="46">
        <v>0.96767056833493303</v>
      </c>
      <c r="AB3519" s="139">
        <v>13966.627797024699</v>
      </c>
      <c r="AC3519" s="45">
        <v>12973.9604807533</v>
      </c>
      <c r="AD3519" s="99">
        <v>0.97714408055099999</v>
      </c>
      <c r="AE3519" s="142">
        <v>13319.200157531801</v>
      </c>
      <c r="AF3519" s="44">
        <v>13697.2658835738</v>
      </c>
      <c r="AG3519" s="45">
        <v>12889.057180498001</v>
      </c>
      <c r="AH3519" s="140">
        <v>0.96770504445114303</v>
      </c>
      <c r="AI3519" s="44">
        <v>14010.567918152499</v>
      </c>
      <c r="AJ3519" s="45">
        <v>13015.185905378101</v>
      </c>
      <c r="AK3519" s="46">
        <v>0.97717473657892095</v>
      </c>
    </row>
    <row r="3520" spans="1:37" x14ac:dyDescent="0.2">
      <c r="A3520" s="35" t="s">
        <v>3721</v>
      </c>
      <c r="B3520" s="35" t="s">
        <v>9855</v>
      </c>
      <c r="C3520" s="85" t="s">
        <v>3688</v>
      </c>
      <c r="D3520" s="85" t="s">
        <v>3688</v>
      </c>
      <c r="E3520" s="85" t="s">
        <v>12906</v>
      </c>
      <c r="F3520" s="85" t="s">
        <v>423</v>
      </c>
      <c r="G3520" s="85" t="s">
        <v>423</v>
      </c>
      <c r="H3520" s="840">
        <v>1.03828375947564</v>
      </c>
      <c r="I3520" s="840">
        <v>1.0545396255436299</v>
      </c>
      <c r="J3520" s="86">
        <v>9097.1666666666697</v>
      </c>
      <c r="K3520" s="44">
        <v>9445.4404072431407</v>
      </c>
      <c r="L3520" s="45">
        <v>8886.9046574283002</v>
      </c>
      <c r="M3520" s="46">
        <v>0.97688708837128402</v>
      </c>
      <c r="N3520" s="139">
        <v>9593.3227301746501</v>
      </c>
      <c r="O3520" s="45">
        <v>8910.7137809250598</v>
      </c>
      <c r="P3520" s="99">
        <v>0.97950429044849696</v>
      </c>
      <c r="Q3520" s="86">
        <v>9118.4775199406504</v>
      </c>
      <c r="R3520" s="44">
        <v>9467.5671200980796</v>
      </c>
      <c r="S3520" s="45">
        <v>8908.1786360612696</v>
      </c>
      <c r="T3520" s="140">
        <v>0.97693706176064099</v>
      </c>
      <c r="U3520" s="44">
        <v>9615.7958694062108</v>
      </c>
      <c r="V3520" s="45">
        <v>8931.9793511982607</v>
      </c>
      <c r="W3520" s="99">
        <v>0.97954722503460101</v>
      </c>
      <c r="X3520" s="86">
        <v>9138.3035726522503</v>
      </c>
      <c r="Y3520" s="44">
        <v>9488.1521886430401</v>
      </c>
      <c r="Z3520" s="45">
        <v>8927.9846234137804</v>
      </c>
      <c r="AA3520" s="46">
        <v>0.97698490233265201</v>
      </c>
      <c r="AB3520" s="139">
        <v>9636.7032276087102</v>
      </c>
      <c r="AC3520" s="45">
        <v>8951.7819660360401</v>
      </c>
      <c r="AD3520" s="99">
        <v>0.97958903366108296</v>
      </c>
      <c r="AE3520" s="142">
        <v>9159.2321523326209</v>
      </c>
      <c r="AF3520" s="44">
        <v>9509.8819930340705</v>
      </c>
      <c r="AG3520" s="45">
        <v>8948.7503440375604</v>
      </c>
      <c r="AH3520" s="140">
        <v>0.97701971029946499</v>
      </c>
      <c r="AI3520" s="44">
        <v>9658.7732441880107</v>
      </c>
      <c r="AJ3520" s="45">
        <v>8972.5648614232305</v>
      </c>
      <c r="AK3520" s="46">
        <v>0.97961976639473503</v>
      </c>
    </row>
    <row r="3521" spans="1:37" x14ac:dyDescent="0.2">
      <c r="A3521" s="35" t="s">
        <v>3720</v>
      </c>
      <c r="B3521" s="35" t="s">
        <v>9854</v>
      </c>
      <c r="C3521" s="85" t="s">
        <v>3688</v>
      </c>
      <c r="D3521" s="85" t="s">
        <v>3688</v>
      </c>
      <c r="E3521" s="85" t="s">
        <v>12906</v>
      </c>
      <c r="F3521" s="85" t="s">
        <v>422</v>
      </c>
      <c r="G3521" s="85" t="s">
        <v>422</v>
      </c>
      <c r="H3521" s="840">
        <v>1.02838501723605</v>
      </c>
      <c r="I3521" s="840">
        <v>1.05190760349297</v>
      </c>
      <c r="J3521" s="86">
        <v>7534.0833333333303</v>
      </c>
      <c r="K3521" s="44">
        <v>7747.9384186078196</v>
      </c>
      <c r="L3521" s="45">
        <v>7289.7807883042296</v>
      </c>
      <c r="M3521" s="46">
        <v>0.96757368690783796</v>
      </c>
      <c r="N3521" s="139">
        <v>7925.1595436830003</v>
      </c>
      <c r="O3521" s="45">
        <v>7361.2480626553597</v>
      </c>
      <c r="P3521" s="99">
        <v>0.97705954884872503</v>
      </c>
      <c r="Q3521" s="86">
        <v>7599.4828249685297</v>
      </c>
      <c r="R3521" s="44">
        <v>7815.1942759403</v>
      </c>
      <c r="S3521" s="45">
        <v>7353.4357668096</v>
      </c>
      <c r="T3521" s="140">
        <v>0.96762318386318003</v>
      </c>
      <c r="U3521" s="44">
        <v>7993.9537661986296</v>
      </c>
      <c r="V3521" s="45">
        <v>7425.4727267342496</v>
      </c>
      <c r="W3521" s="99">
        <v>0.977102376274534</v>
      </c>
      <c r="X3521" s="86">
        <v>7672.5386698388702</v>
      </c>
      <c r="Y3521" s="44">
        <v>7890.3238122264902</v>
      </c>
      <c r="Z3521" s="45">
        <v>7424.4898552147297</v>
      </c>
      <c r="AA3521" s="46">
        <v>0.96767056833493303</v>
      </c>
      <c r="AB3521" s="139">
        <v>8070.80176489735</v>
      </c>
      <c r="AC3521" s="45">
        <v>7497.1757440316997</v>
      </c>
      <c r="AD3521" s="99">
        <v>0.97714408055099999</v>
      </c>
      <c r="AE3521" s="142">
        <v>7748.7333620159498</v>
      </c>
      <c r="AF3521" s="44">
        <v>7968.6812920542998</v>
      </c>
      <c r="AG3521" s="45">
        <v>7498.4883625296998</v>
      </c>
      <c r="AH3521" s="140">
        <v>0.96770504445114303</v>
      </c>
      <c r="AI3521" s="44">
        <v>8150.9515409442201</v>
      </c>
      <c r="AJ3521" s="45">
        <v>7571.8664818482202</v>
      </c>
      <c r="AK3521" s="46">
        <v>0.97717473657891996</v>
      </c>
    </row>
    <row r="3522" spans="1:37" x14ac:dyDescent="0.2">
      <c r="A3522" s="35" t="s">
        <v>3719</v>
      </c>
      <c r="B3522" s="35" t="s">
        <v>9853</v>
      </c>
      <c r="C3522" s="85" t="s">
        <v>3688</v>
      </c>
      <c r="D3522" s="85" t="s">
        <v>3688</v>
      </c>
      <c r="E3522" s="85" t="s">
        <v>12906</v>
      </c>
      <c r="F3522" s="85" t="s">
        <v>423</v>
      </c>
      <c r="G3522" s="85" t="s">
        <v>423</v>
      </c>
      <c r="H3522" s="840">
        <v>1.03828375947564</v>
      </c>
      <c r="I3522" s="840">
        <v>1.0545396255436299</v>
      </c>
      <c r="J3522" s="86">
        <v>11232.583333333299</v>
      </c>
      <c r="K3522" s="44">
        <v>11662.6088519567</v>
      </c>
      <c r="L3522" s="45">
        <v>10972.965627387801</v>
      </c>
      <c r="M3522" s="46">
        <v>0.97688708837128402</v>
      </c>
      <c r="N3522" s="139">
        <v>11845.2042222209</v>
      </c>
      <c r="O3522" s="45">
        <v>11002.363567820301</v>
      </c>
      <c r="P3522" s="99">
        <v>0.97950429044849696</v>
      </c>
      <c r="Q3522" s="86">
        <v>11253.783376498801</v>
      </c>
      <c r="R3522" s="44">
        <v>11684.6205124756</v>
      </c>
      <c r="S3522" s="45">
        <v>10994.238065527499</v>
      </c>
      <c r="T3522" s="140">
        <v>0.97693706176064099</v>
      </c>
      <c r="U3522" s="44">
        <v>11867.5605078022</v>
      </c>
      <c r="V3522" s="45">
        <v>11023.6122775899</v>
      </c>
      <c r="W3522" s="99">
        <v>0.97954722503460101</v>
      </c>
      <c r="X3522" s="86">
        <v>11270.171256309901</v>
      </c>
      <c r="Y3522" s="44">
        <v>11701.6357819358</v>
      </c>
      <c r="Z3522" s="45">
        <v>11010.787164118199</v>
      </c>
      <c r="AA3522" s="46">
        <v>0.97698490233265201</v>
      </c>
      <c r="AB3522" s="139">
        <v>11884.8421764417</v>
      </c>
      <c r="AC3522" s="45">
        <v>11040.1361701636</v>
      </c>
      <c r="AD3522" s="99">
        <v>0.97958903366108396</v>
      </c>
      <c r="AE3522" s="142">
        <v>11289.8035820164</v>
      </c>
      <c r="AF3522" s="44">
        <v>11722.0197068776</v>
      </c>
      <c r="AG3522" s="45">
        <v>11030.360625039601</v>
      </c>
      <c r="AH3522" s="140">
        <v>0.97701971029946499</v>
      </c>
      <c r="AI3522" s="44">
        <v>11905.5452418407</v>
      </c>
      <c r="AJ3522" s="45">
        <v>11059.714747657399</v>
      </c>
      <c r="AK3522" s="46">
        <v>0.97961976639473503</v>
      </c>
    </row>
    <row r="3523" spans="1:37" x14ac:dyDescent="0.2">
      <c r="A3523" s="35" t="s">
        <v>3718</v>
      </c>
      <c r="B3523" s="35" t="s">
        <v>9852</v>
      </c>
      <c r="C3523" s="85" t="s">
        <v>3688</v>
      </c>
      <c r="D3523" s="85" t="s">
        <v>3688</v>
      </c>
      <c r="E3523" s="85" t="s">
        <v>12906</v>
      </c>
      <c r="F3523" s="85" t="s">
        <v>423</v>
      </c>
      <c r="G3523" s="85" t="s">
        <v>423</v>
      </c>
      <c r="H3523" s="840">
        <v>1.03828375947564</v>
      </c>
      <c r="I3523" s="840">
        <v>1.0545396255436299</v>
      </c>
      <c r="J3523" s="86">
        <v>5218.9166666666697</v>
      </c>
      <c r="K3523" s="44">
        <v>5418.7164170567403</v>
      </c>
      <c r="L3523" s="45">
        <v>5098.2923069523704</v>
      </c>
      <c r="M3523" s="46">
        <v>0.97688708837128402</v>
      </c>
      <c r="N3523" s="139">
        <v>5503.5544274100703</v>
      </c>
      <c r="O3523" s="45">
        <v>5111.9512664931699</v>
      </c>
      <c r="P3523" s="99">
        <v>0.97950429044849696</v>
      </c>
      <c r="Q3523" s="86">
        <v>5223.9729808609</v>
      </c>
      <c r="R3523" s="44">
        <v>5423.9663059674203</v>
      </c>
      <c r="S3523" s="45">
        <v>5103.4928146392203</v>
      </c>
      <c r="T3523" s="140">
        <v>0.97693706176064099</v>
      </c>
      <c r="U3523" s="44">
        <v>5508.8865110870902</v>
      </c>
      <c r="V3523" s="45">
        <v>5117.1282370580302</v>
      </c>
      <c r="W3523" s="99">
        <v>0.97954722503460201</v>
      </c>
      <c r="X3523" s="86">
        <v>5232.3575696908802</v>
      </c>
      <c r="Y3523" s="44">
        <v>5432.6718883794701</v>
      </c>
      <c r="Z3523" s="45">
        <v>5111.9343491939599</v>
      </c>
      <c r="AA3523" s="46">
        <v>0.97698490233265201</v>
      </c>
      <c r="AB3523" s="139">
        <v>5517.7283922522001</v>
      </c>
      <c r="AC3523" s="45">
        <v>5125.5600954627498</v>
      </c>
      <c r="AD3523" s="99">
        <v>0.97958903366108296</v>
      </c>
      <c r="AE3523" s="142">
        <v>5244.3366094098301</v>
      </c>
      <c r="AF3523" s="44">
        <v>5445.1095307737696</v>
      </c>
      <c r="AG3523" s="45">
        <v>5123.8202348384702</v>
      </c>
      <c r="AH3523" s="140">
        <v>0.97701971029946499</v>
      </c>
      <c r="AI3523" s="44">
        <v>5530.3607643117903</v>
      </c>
      <c r="AJ3523" s="45">
        <v>5137.4558042054095</v>
      </c>
      <c r="AK3523" s="46">
        <v>0.97961976639473503</v>
      </c>
    </row>
    <row r="3524" spans="1:37" x14ac:dyDescent="0.2">
      <c r="A3524" s="35" t="s">
        <v>3717</v>
      </c>
      <c r="B3524" s="35" t="s">
        <v>9851</v>
      </c>
      <c r="C3524" s="85" t="s">
        <v>3688</v>
      </c>
      <c r="D3524" s="85" t="s">
        <v>3688</v>
      </c>
      <c r="E3524" s="85" t="s">
        <v>12906</v>
      </c>
      <c r="F3524" s="85" t="s">
        <v>423</v>
      </c>
      <c r="G3524" s="85" t="s">
        <v>423</v>
      </c>
      <c r="H3524" s="840">
        <v>1.03828375947564</v>
      </c>
      <c r="I3524" s="840">
        <v>1.0545396255436299</v>
      </c>
      <c r="J3524" s="86">
        <v>10646.833333333299</v>
      </c>
      <c r="K3524" s="44">
        <v>11054.434139843899</v>
      </c>
      <c r="L3524" s="45">
        <v>10400.754015374299</v>
      </c>
      <c r="M3524" s="46">
        <v>0.97688708837128402</v>
      </c>
      <c r="N3524" s="139">
        <v>11227.507636558799</v>
      </c>
      <c r="O3524" s="45">
        <v>10428.618929690099</v>
      </c>
      <c r="P3524" s="99">
        <v>0.97950429044849696</v>
      </c>
      <c r="Q3524" s="86">
        <v>10682.153684937501</v>
      </c>
      <c r="R3524" s="44">
        <v>11091.106687293501</v>
      </c>
      <c r="S3524" s="45">
        <v>10435.7918342384</v>
      </c>
      <c r="T3524" s="140">
        <v>0.97693706176064099</v>
      </c>
      <c r="U3524" s="44">
        <v>11264.7543469135</v>
      </c>
      <c r="V3524" s="45">
        <v>10463.6739994737</v>
      </c>
      <c r="W3524" s="99">
        <v>0.97954722503460101</v>
      </c>
      <c r="X3524" s="86">
        <v>10713.5938127596</v>
      </c>
      <c r="Y3524" s="44">
        <v>11123.750461407</v>
      </c>
      <c r="Z3524" s="45">
        <v>10467.019404790701</v>
      </c>
      <c r="AA3524" s="46">
        <v>0.97698490233265201</v>
      </c>
      <c r="AB3524" s="139">
        <v>11297.9092075341</v>
      </c>
      <c r="AC3524" s="45">
        <v>10494.9190100786</v>
      </c>
      <c r="AD3524" s="99">
        <v>0.97958903366108296</v>
      </c>
      <c r="AE3524" s="142">
        <v>10747.1843334198</v>
      </c>
      <c r="AF3524" s="44">
        <v>11158.6269534808</v>
      </c>
      <c r="AG3524" s="45">
        <v>10500.2109239728</v>
      </c>
      <c r="AH3524" s="140">
        <v>0.97701971029946499</v>
      </c>
      <c r="AI3524" s="44">
        <v>11333.3317426129</v>
      </c>
      <c r="AJ3524" s="45">
        <v>10528.154206105901</v>
      </c>
      <c r="AK3524" s="46">
        <v>0.97961976639473503</v>
      </c>
    </row>
    <row r="3525" spans="1:37" x14ac:dyDescent="0.2">
      <c r="A3525" s="35" t="s">
        <v>3716</v>
      </c>
      <c r="B3525" s="35" t="s">
        <v>9850</v>
      </c>
      <c r="C3525" s="85" t="s">
        <v>3688</v>
      </c>
      <c r="D3525" s="85" t="s">
        <v>3688</v>
      </c>
      <c r="E3525" s="85" t="s">
        <v>12906</v>
      </c>
      <c r="F3525" s="85" t="s">
        <v>423</v>
      </c>
      <c r="G3525" s="85" t="s">
        <v>423</v>
      </c>
      <c r="H3525" s="840">
        <v>1.03828375947564</v>
      </c>
      <c r="I3525" s="840">
        <v>1.0545396255436299</v>
      </c>
      <c r="J3525" s="86">
        <v>6175.5833333333303</v>
      </c>
      <c r="K3525" s="44">
        <v>6412.00788028843</v>
      </c>
      <c r="L3525" s="45">
        <v>6032.8476214942302</v>
      </c>
      <c r="M3525" s="46">
        <v>0.97688708837128402</v>
      </c>
      <c r="N3525" s="139">
        <v>6512.3973358468102</v>
      </c>
      <c r="O3525" s="45">
        <v>6049.0103710222302</v>
      </c>
      <c r="P3525" s="99">
        <v>0.97950429044849696</v>
      </c>
      <c r="Q3525" s="86">
        <v>6182.1354252701303</v>
      </c>
      <c r="R3525" s="44">
        <v>6418.8108109369996</v>
      </c>
      <c r="S3525" s="45">
        <v>6039.5572177697704</v>
      </c>
      <c r="T3525" s="140">
        <v>0.97693706176064099</v>
      </c>
      <c r="U3525" s="44">
        <v>6519.3067764243697</v>
      </c>
      <c r="V3525" s="45">
        <v>6055.6936006114602</v>
      </c>
      <c r="W3525" s="99">
        <v>0.97954722503460101</v>
      </c>
      <c r="X3525" s="86">
        <v>6185.9071712346004</v>
      </c>
      <c r="Y3525" s="44">
        <v>6422.7269535167798</v>
      </c>
      <c r="Z3525" s="45">
        <v>6043.5379135274898</v>
      </c>
      <c r="AA3525" s="46">
        <v>0.97698490233265201</v>
      </c>
      <c r="AB3525" s="139">
        <v>6523.2842320013797</v>
      </c>
      <c r="AC3525" s="45">
        <v>6059.6468281868702</v>
      </c>
      <c r="AD3525" s="99">
        <v>0.97958903366108296</v>
      </c>
      <c r="AE3525" s="142">
        <v>6193.4625547865098</v>
      </c>
      <c r="AF3525" s="44">
        <v>6430.5715855553299</v>
      </c>
      <c r="AG3525" s="45">
        <v>6051.1349910280996</v>
      </c>
      <c r="AH3525" s="140">
        <v>0.97701971029946499</v>
      </c>
      <c r="AI3525" s="44">
        <v>6531.25168334305</v>
      </c>
      <c r="AJ3525" s="45">
        <v>6067.2383410945004</v>
      </c>
      <c r="AK3525" s="46">
        <v>0.97961976639473503</v>
      </c>
    </row>
    <row r="3526" spans="1:37" x14ac:dyDescent="0.2">
      <c r="A3526" s="35" t="s">
        <v>3715</v>
      </c>
      <c r="B3526" s="35" t="s">
        <v>9849</v>
      </c>
      <c r="C3526" s="85" t="s">
        <v>3688</v>
      </c>
      <c r="D3526" s="85" t="s">
        <v>3688</v>
      </c>
      <c r="E3526" s="85" t="s">
        <v>12906</v>
      </c>
      <c r="F3526" s="85" t="s">
        <v>422</v>
      </c>
      <c r="G3526" s="85" t="s">
        <v>422</v>
      </c>
      <c r="H3526" s="840">
        <v>1.02838501723605</v>
      </c>
      <c r="I3526" s="840">
        <v>1.05190760349297</v>
      </c>
      <c r="J3526" s="86">
        <v>6855.8333333333303</v>
      </c>
      <c r="K3526" s="44">
        <v>7050.4362806674699</v>
      </c>
      <c r="L3526" s="45">
        <v>6633.5239351589898</v>
      </c>
      <c r="M3526" s="46">
        <v>0.96757368690783796</v>
      </c>
      <c r="N3526" s="139">
        <v>7211.7032116138898</v>
      </c>
      <c r="O3526" s="45">
        <v>6698.55742364871</v>
      </c>
      <c r="P3526" s="99">
        <v>0.97705954884872503</v>
      </c>
      <c r="Q3526" s="86">
        <v>6887.4620611420396</v>
      </c>
      <c r="R3526" s="44">
        <v>7082.9627904601703</v>
      </c>
      <c r="S3526" s="45">
        <v>6664.4679683391096</v>
      </c>
      <c r="T3526" s="140">
        <v>0.96762318386318003</v>
      </c>
      <c r="U3526" s="44">
        <v>7244.9737108846703</v>
      </c>
      <c r="V3526" s="45">
        <v>6729.7555464425805</v>
      </c>
      <c r="W3526" s="99">
        <v>0.977102376274534</v>
      </c>
      <c r="X3526" s="86">
        <v>6920.25912248431</v>
      </c>
      <c r="Y3526" s="44">
        <v>7116.6907969539398</v>
      </c>
      <c r="Z3526" s="45">
        <v>6696.5310780793898</v>
      </c>
      <c r="AA3526" s="46">
        <v>0.96767056833493303</v>
      </c>
      <c r="AB3526" s="139">
        <v>7279.4731890828398</v>
      </c>
      <c r="AC3526" s="45">
        <v>6762.0902374145999</v>
      </c>
      <c r="AD3526" s="99">
        <v>0.97714408055099999</v>
      </c>
      <c r="AE3526" s="142">
        <v>6954.2870798153499</v>
      </c>
      <c r="AF3526" s="44">
        <v>7151.6846384403298</v>
      </c>
      <c r="AG3526" s="45">
        <v>6729.6986876987303</v>
      </c>
      <c r="AH3526" s="140">
        <v>0.96770504445114303</v>
      </c>
      <c r="AI3526" s="44">
        <v>7315.2674561307003</v>
      </c>
      <c r="AJ3526" s="45">
        <v>6795.5536453127597</v>
      </c>
      <c r="AK3526" s="46">
        <v>0.97717473657891996</v>
      </c>
    </row>
    <row r="3527" spans="1:37" x14ac:dyDescent="0.2">
      <c r="A3527" s="35" t="s">
        <v>3714</v>
      </c>
      <c r="B3527" s="35" t="s">
        <v>9848</v>
      </c>
      <c r="C3527" s="85" t="s">
        <v>3688</v>
      </c>
      <c r="D3527" s="85" t="s">
        <v>3688</v>
      </c>
      <c r="E3527" s="85" t="s">
        <v>12906</v>
      </c>
      <c r="F3527" s="85" t="s">
        <v>423</v>
      </c>
      <c r="G3527" s="85" t="s">
        <v>423</v>
      </c>
      <c r="H3527" s="840">
        <v>1.03828375947564</v>
      </c>
      <c r="I3527" s="840">
        <v>1.0545396255436299</v>
      </c>
      <c r="J3527" s="86">
        <v>11612.083333333299</v>
      </c>
      <c r="K3527" s="44">
        <v>12056.6375386777</v>
      </c>
      <c r="L3527" s="45">
        <v>11343.6942774247</v>
      </c>
      <c r="M3527" s="46">
        <v>0.97688708837128402</v>
      </c>
      <c r="N3527" s="139">
        <v>12245.4020101147</v>
      </c>
      <c r="O3527" s="45">
        <v>11374.085446045499</v>
      </c>
      <c r="P3527" s="99">
        <v>0.97950429044849696</v>
      </c>
      <c r="Q3527" s="86">
        <v>11613.33384254</v>
      </c>
      <c r="R3527" s="44">
        <v>12057.935922078101</v>
      </c>
      <c r="S3527" s="45">
        <v>11345.496241376401</v>
      </c>
      <c r="T3527" s="140">
        <v>0.97693706176064099</v>
      </c>
      <c r="U3527" s="44">
        <v>12246.720721625201</v>
      </c>
      <c r="V3527" s="45">
        <v>11375.8089388604</v>
      </c>
      <c r="W3527" s="99">
        <v>0.97954722503460101</v>
      </c>
      <c r="X3527" s="86">
        <v>11615.0994191196</v>
      </c>
      <c r="Y3527" s="44">
        <v>12059.769091566801</v>
      </c>
      <c r="Z3527" s="45">
        <v>11347.7767715726</v>
      </c>
      <c r="AA3527" s="46">
        <v>0.97698490233265201</v>
      </c>
      <c r="AB3527" s="139">
        <v>12248.582592090401</v>
      </c>
      <c r="AC3527" s="45">
        <v>11378.024015852799</v>
      </c>
      <c r="AD3527" s="99">
        <v>0.97958903366108396</v>
      </c>
      <c r="AE3527" s="142">
        <v>11625.0995651753</v>
      </c>
      <c r="AF3527" s="44">
        <v>12070.152080808801</v>
      </c>
      <c r="AG3527" s="45">
        <v>11357.95140937</v>
      </c>
      <c r="AH3527" s="140">
        <v>0.97701971029946499</v>
      </c>
      <c r="AI3527" s="44">
        <v>12259.128142367301</v>
      </c>
      <c r="AJ3527" s="45">
        <v>11388.177320352501</v>
      </c>
      <c r="AK3527" s="46">
        <v>0.97961976639473503</v>
      </c>
    </row>
    <row r="3528" spans="1:37" x14ac:dyDescent="0.2">
      <c r="A3528" s="35" t="s">
        <v>3713</v>
      </c>
      <c r="B3528" s="35" t="s">
        <v>9847</v>
      </c>
      <c r="C3528" s="85" t="s">
        <v>3688</v>
      </c>
      <c r="D3528" s="85" t="s">
        <v>3688</v>
      </c>
      <c r="E3528" s="85" t="s">
        <v>12906</v>
      </c>
      <c r="F3528" s="85" t="s">
        <v>423</v>
      </c>
      <c r="G3528" s="85" t="s">
        <v>423</v>
      </c>
      <c r="H3528" s="840">
        <v>1.03828375947564</v>
      </c>
      <c r="I3528" s="840">
        <v>1.0545396255436299</v>
      </c>
      <c r="J3528" s="86">
        <v>17145.083333333299</v>
      </c>
      <c r="K3528" s="44">
        <v>17801.461579856499</v>
      </c>
      <c r="L3528" s="45">
        <v>16748.810537383</v>
      </c>
      <c r="M3528" s="46">
        <v>0.97688708837128402</v>
      </c>
      <c r="N3528" s="139">
        <v>18080.169758247601</v>
      </c>
      <c r="O3528" s="45">
        <v>16793.682685096999</v>
      </c>
      <c r="P3528" s="99">
        <v>0.97950429044849696</v>
      </c>
      <c r="Q3528" s="86">
        <v>17116.175083878701</v>
      </c>
      <c r="R3528" s="44">
        <v>17771.4466139328</v>
      </c>
      <c r="S3528" s="45">
        <v>16721.425795025101</v>
      </c>
      <c r="T3528" s="140">
        <v>0.97693706176064099</v>
      </c>
      <c r="U3528" s="44">
        <v>18049.684863692601</v>
      </c>
      <c r="V3528" s="45">
        <v>16766.101806619801</v>
      </c>
      <c r="W3528" s="99">
        <v>0.97954722503460101</v>
      </c>
      <c r="X3528" s="86">
        <v>17100.045226183702</v>
      </c>
      <c r="Y3528" s="44">
        <v>17754.699244645501</v>
      </c>
      <c r="Z3528" s="45">
        <v>16706.4860151871</v>
      </c>
      <c r="AA3528" s="46">
        <v>0.97698490233265201</v>
      </c>
      <c r="AB3528" s="139">
        <v>18032.675289598901</v>
      </c>
      <c r="AC3528" s="45">
        <v>16751.016778678098</v>
      </c>
      <c r="AD3528" s="99">
        <v>0.97958903366108296</v>
      </c>
      <c r="AE3528" s="142">
        <v>17108.014411801902</v>
      </c>
      <c r="AF3528" s="44">
        <v>17762.973520649099</v>
      </c>
      <c r="AG3528" s="45">
        <v>16714.8672844178</v>
      </c>
      <c r="AH3528" s="140">
        <v>0.97701971029946499</v>
      </c>
      <c r="AI3528" s="44">
        <v>18041.0791116166</v>
      </c>
      <c r="AJ3528" s="45">
        <v>16759.349081567099</v>
      </c>
      <c r="AK3528" s="46">
        <v>0.97961976639473503</v>
      </c>
    </row>
    <row r="3529" spans="1:37" x14ac:dyDescent="0.2">
      <c r="A3529" s="35" t="s">
        <v>3712</v>
      </c>
      <c r="B3529" s="35" t="s">
        <v>9846</v>
      </c>
      <c r="C3529" s="85" t="s">
        <v>3688</v>
      </c>
      <c r="D3529" s="85" t="s">
        <v>3688</v>
      </c>
      <c r="E3529" s="85" t="s">
        <v>12906</v>
      </c>
      <c r="F3529" s="85" t="s">
        <v>422</v>
      </c>
      <c r="G3529" s="85" t="s">
        <v>422</v>
      </c>
      <c r="H3529" s="840">
        <v>1.02838501723605</v>
      </c>
      <c r="I3529" s="840">
        <v>1.05190760349297</v>
      </c>
      <c r="J3529" s="86">
        <v>17077.166666666701</v>
      </c>
      <c r="K3529" s="44">
        <v>17561.902336842799</v>
      </c>
      <c r="L3529" s="45">
        <v>16523.417113606301</v>
      </c>
      <c r="M3529" s="46">
        <v>0.96757368690783796</v>
      </c>
      <c r="N3529" s="139">
        <v>17963.601462783401</v>
      </c>
      <c r="O3529" s="45">
        <v>16685.4087589478</v>
      </c>
      <c r="P3529" s="99">
        <v>0.97705954884872404</v>
      </c>
      <c r="Q3529" s="86">
        <v>17145.3543367522</v>
      </c>
      <c r="R3529" s="44">
        <v>17632.025515118999</v>
      </c>
      <c r="S3529" s="45">
        <v>16590.242351790501</v>
      </c>
      <c r="T3529" s="140">
        <v>0.96762318386318003</v>
      </c>
      <c r="U3529" s="44">
        <v>18035.328591410798</v>
      </c>
      <c r="V3529" s="45">
        <v>16752.766464509401</v>
      </c>
      <c r="W3529" s="99">
        <v>0.977102376274534</v>
      </c>
      <c r="X3529" s="86">
        <v>17212.453773429101</v>
      </c>
      <c r="Y3529" s="44">
        <v>17701.029570462601</v>
      </c>
      <c r="Z3529" s="45">
        <v>16655.984925372901</v>
      </c>
      <c r="AA3529" s="46">
        <v>0.96767056833493303</v>
      </c>
      <c r="AB3529" s="139">
        <v>18105.9109990414</v>
      </c>
      <c r="AC3529" s="45">
        <v>16819.047316463999</v>
      </c>
      <c r="AD3529" s="99">
        <v>0.97714408055099999</v>
      </c>
      <c r="AE3529" s="142">
        <v>17284.373847374201</v>
      </c>
      <c r="AF3529" s="44">
        <v>17774.9910969462</v>
      </c>
      <c r="AG3529" s="45">
        <v>16726.175762283401</v>
      </c>
      <c r="AH3529" s="140">
        <v>0.96770504445114303</v>
      </c>
      <c r="AI3529" s="44">
        <v>18181.564271667899</v>
      </c>
      <c r="AJ3529" s="45">
        <v>16889.8534612394</v>
      </c>
      <c r="AK3529" s="46">
        <v>0.97717473657892095</v>
      </c>
    </row>
    <row r="3530" spans="1:37" x14ac:dyDescent="0.2">
      <c r="A3530" s="35" t="s">
        <v>3711</v>
      </c>
      <c r="B3530" s="35" t="s">
        <v>9845</v>
      </c>
      <c r="C3530" s="85" t="s">
        <v>3688</v>
      </c>
      <c r="D3530" s="85" t="s">
        <v>3688</v>
      </c>
      <c r="E3530" s="85" t="s">
        <v>12906</v>
      </c>
      <c r="F3530" s="85" t="s">
        <v>422</v>
      </c>
      <c r="G3530" s="85" t="s">
        <v>422</v>
      </c>
      <c r="H3530" s="840">
        <v>1.02838501723605</v>
      </c>
      <c r="I3530" s="840">
        <v>1.05190760349297</v>
      </c>
      <c r="J3530" s="86">
        <v>5002.6666666666697</v>
      </c>
      <c r="K3530" s="44">
        <v>5144.6674462261999</v>
      </c>
      <c r="L3530" s="45">
        <v>4840.4486310376096</v>
      </c>
      <c r="M3530" s="46">
        <v>0.96757368690783796</v>
      </c>
      <c r="N3530" s="139">
        <v>5262.3431044074996</v>
      </c>
      <c r="O3530" s="45">
        <v>4887.9032363738897</v>
      </c>
      <c r="P3530" s="99">
        <v>0.97705954884872503</v>
      </c>
      <c r="Q3530" s="86">
        <v>5039.3410693436899</v>
      </c>
      <c r="R3530" s="44">
        <v>5182.3828524553301</v>
      </c>
      <c r="S3530" s="45">
        <v>4876.1832500908204</v>
      </c>
      <c r="T3530" s="140">
        <v>0.96762318386318003</v>
      </c>
      <c r="U3530" s="44">
        <v>5300.9211874370203</v>
      </c>
      <c r="V3530" s="45">
        <v>4923.9521337135702</v>
      </c>
      <c r="W3530" s="99">
        <v>0.977102376274534</v>
      </c>
      <c r="X3530" s="86">
        <v>5075.7436761244198</v>
      </c>
      <c r="Y3530" s="44">
        <v>5219.8187478569698</v>
      </c>
      <c r="Z3530" s="45">
        <v>4911.64776779776</v>
      </c>
      <c r="AA3530" s="46">
        <v>0.96767056833493303</v>
      </c>
      <c r="AB3530" s="139">
        <v>5339.2133662966398</v>
      </c>
      <c r="AC3530" s="45">
        <v>4959.7328875191497</v>
      </c>
      <c r="AD3530" s="99">
        <v>0.97714408055099999</v>
      </c>
      <c r="AE3530" s="142">
        <v>5112.9176294470799</v>
      </c>
      <c r="AF3530" s="44">
        <v>5258.0478844854297</v>
      </c>
      <c r="AG3530" s="45">
        <v>4947.79618187912</v>
      </c>
      <c r="AH3530" s="140">
        <v>0.96770504445114303</v>
      </c>
      <c r="AI3530" s="44">
        <v>5378.3169304486401</v>
      </c>
      <c r="AJ3530" s="45">
        <v>4996.2139377046697</v>
      </c>
      <c r="AK3530" s="46">
        <v>0.97717473657892095</v>
      </c>
    </row>
    <row r="3531" spans="1:37" x14ac:dyDescent="0.2">
      <c r="A3531" s="35" t="s">
        <v>3710</v>
      </c>
      <c r="B3531" s="35" t="s">
        <v>9844</v>
      </c>
      <c r="C3531" s="85" t="s">
        <v>3688</v>
      </c>
      <c r="D3531" s="85" t="s">
        <v>3688</v>
      </c>
      <c r="E3531" s="85" t="s">
        <v>12906</v>
      </c>
      <c r="F3531" s="85" t="s">
        <v>422</v>
      </c>
      <c r="G3531" s="85" t="s">
        <v>422</v>
      </c>
      <c r="H3531" s="840">
        <v>1.02838501723605</v>
      </c>
      <c r="I3531" s="840">
        <v>1.05190760349297</v>
      </c>
      <c r="J3531" s="86">
        <v>7756.3333333333303</v>
      </c>
      <c r="K3531" s="44">
        <v>7976.4969886885301</v>
      </c>
      <c r="L3531" s="45">
        <v>7504.8240402194897</v>
      </c>
      <c r="M3531" s="46">
        <v>0.96757368690783796</v>
      </c>
      <c r="N3531" s="139">
        <v>8158.94600855931</v>
      </c>
      <c r="O3531" s="45">
        <v>7578.39954738699</v>
      </c>
      <c r="P3531" s="99">
        <v>0.97705954884872503</v>
      </c>
      <c r="Q3531" s="86">
        <v>7790.6538950877502</v>
      </c>
      <c r="R3531" s="44">
        <v>8011.7917401799004</v>
      </c>
      <c r="S3531" s="45">
        <v>7538.4173263408902</v>
      </c>
      <c r="T3531" s="140">
        <v>0.96762318386318003</v>
      </c>
      <c r="U3531" s="44">
        <v>8195.0480684249305</v>
      </c>
      <c r="V3531" s="45">
        <v>7612.2664336226999</v>
      </c>
      <c r="W3531" s="99">
        <v>0.977102376274534</v>
      </c>
      <c r="X3531" s="86">
        <v>7817.4267942097804</v>
      </c>
      <c r="Y3531" s="44">
        <v>8039.32458850496</v>
      </c>
      <c r="Z3531" s="45">
        <v>7564.6938288697102</v>
      </c>
      <c r="AA3531" s="46">
        <v>0.96767056833493303</v>
      </c>
      <c r="AB3531" s="139">
        <v>8223.2106845789403</v>
      </c>
      <c r="AC3531" s="45">
        <v>7638.7523171028597</v>
      </c>
      <c r="AD3531" s="99">
        <v>0.97714408055099999</v>
      </c>
      <c r="AE3531" s="142">
        <v>7848.3800612360201</v>
      </c>
      <c r="AF3531" s="44">
        <v>8071.1564645492599</v>
      </c>
      <c r="AG3531" s="45">
        <v>7594.9169760278701</v>
      </c>
      <c r="AH3531" s="140">
        <v>0.96770504445114303</v>
      </c>
      <c r="AI3531" s="44">
        <v>8255.7706615168008</v>
      </c>
      <c r="AJ3531" s="45">
        <v>7669.2387189095598</v>
      </c>
      <c r="AK3531" s="46">
        <v>0.97717473657892095</v>
      </c>
    </row>
    <row r="3532" spans="1:37" x14ac:dyDescent="0.2">
      <c r="A3532" s="35" t="s">
        <v>3709</v>
      </c>
      <c r="B3532" s="35" t="s">
        <v>9843</v>
      </c>
      <c r="C3532" s="85" t="s">
        <v>3688</v>
      </c>
      <c r="D3532" s="85" t="s">
        <v>3688</v>
      </c>
      <c r="E3532" s="85" t="s">
        <v>12906</v>
      </c>
      <c r="F3532" s="85" t="s">
        <v>422</v>
      </c>
      <c r="G3532" s="85" t="s">
        <v>422</v>
      </c>
      <c r="H3532" s="840">
        <v>1.02838501723605</v>
      </c>
      <c r="I3532" s="840">
        <v>1.05190760349297</v>
      </c>
      <c r="J3532" s="86">
        <v>24441.75</v>
      </c>
      <c r="K3532" s="44">
        <v>25135.529495029201</v>
      </c>
      <c r="L3532" s="45">
        <v>23649.194161979602</v>
      </c>
      <c r="M3532" s="46">
        <v>0.96757368690783796</v>
      </c>
      <c r="N3532" s="139">
        <v>25710.462667674299</v>
      </c>
      <c r="O3532" s="45">
        <v>23881.045228073301</v>
      </c>
      <c r="P3532" s="99">
        <v>0.97705954884872503</v>
      </c>
      <c r="Q3532" s="86">
        <v>24588.545112220501</v>
      </c>
      <c r="R3532" s="44">
        <v>25286.491389040199</v>
      </c>
      <c r="S3532" s="45">
        <v>23792.446308050199</v>
      </c>
      <c r="T3532" s="140">
        <v>0.96762318386318003</v>
      </c>
      <c r="U3532" s="44">
        <v>25864.877562374699</v>
      </c>
      <c r="V3532" s="45">
        <v>24025.5258582842</v>
      </c>
      <c r="W3532" s="99">
        <v>0.977102376274534</v>
      </c>
      <c r="X3532" s="86">
        <v>24728.024837642799</v>
      </c>
      <c r="Y3532" s="44">
        <v>25429.930248872701</v>
      </c>
      <c r="Z3532" s="45">
        <v>23928.581848442202</v>
      </c>
      <c r="AA3532" s="46">
        <v>0.96767056833493303</v>
      </c>
      <c r="AB3532" s="139">
        <v>26011.597346079499</v>
      </c>
      <c r="AC3532" s="45">
        <v>24162.8430938208</v>
      </c>
      <c r="AD3532" s="99">
        <v>0.97714408055099999</v>
      </c>
      <c r="AE3532" s="142">
        <v>24868.3531809294</v>
      </c>
      <c r="AF3532" s="44">
        <v>25574.241814602101</v>
      </c>
      <c r="AG3532" s="45">
        <v>24065.230820378001</v>
      </c>
      <c r="AH3532" s="140">
        <v>0.96770504445114303</v>
      </c>
      <c r="AI3532" s="44">
        <v>26159.209797368199</v>
      </c>
      <c r="AJ3532" s="45">
        <v>24300.7264687262</v>
      </c>
      <c r="AK3532" s="46">
        <v>0.97717473657892095</v>
      </c>
    </row>
    <row r="3533" spans="1:37" x14ac:dyDescent="0.2">
      <c r="A3533" s="35" t="s">
        <v>3708</v>
      </c>
      <c r="B3533" s="35" t="s">
        <v>9842</v>
      </c>
      <c r="C3533" s="85" t="s">
        <v>3688</v>
      </c>
      <c r="D3533" s="85" t="s">
        <v>3688</v>
      </c>
      <c r="E3533" s="85" t="s">
        <v>12906</v>
      </c>
      <c r="F3533" s="85" t="s">
        <v>422</v>
      </c>
      <c r="G3533" s="85" t="s">
        <v>422</v>
      </c>
      <c r="H3533" s="840">
        <v>1.02838501723605</v>
      </c>
      <c r="I3533" s="840">
        <v>1.05190760349297</v>
      </c>
      <c r="J3533" s="86">
        <v>7827.9166666666697</v>
      </c>
      <c r="K3533" s="44">
        <v>8050.1122161723397</v>
      </c>
      <c r="L3533" s="45">
        <v>7574.0861899739803</v>
      </c>
      <c r="M3533" s="46">
        <v>0.96757368690783796</v>
      </c>
      <c r="N3533" s="139">
        <v>8234.2450611760105</v>
      </c>
      <c r="O3533" s="45">
        <v>7648.3407267587399</v>
      </c>
      <c r="P3533" s="99">
        <v>0.97705954884872503</v>
      </c>
      <c r="Q3533" s="86">
        <v>7858.3865697976898</v>
      </c>
      <c r="R3533" s="44">
        <v>8081.4470080289202</v>
      </c>
      <c r="S3533" s="45">
        <v>7603.9570326952899</v>
      </c>
      <c r="T3533" s="140">
        <v>0.96762318386318003</v>
      </c>
      <c r="U3533" s="44">
        <v>8266.2965839572298</v>
      </c>
      <c r="V3533" s="45">
        <v>7678.4481910332097</v>
      </c>
      <c r="W3533" s="99">
        <v>0.977102376274534</v>
      </c>
      <c r="X3533" s="86">
        <v>7882.8590195221796</v>
      </c>
      <c r="Y3533" s="44">
        <v>8106.6141086606503</v>
      </c>
      <c r="Z3533" s="45">
        <v>7628.01066752518</v>
      </c>
      <c r="AA3533" s="46">
        <v>0.96767056833493303</v>
      </c>
      <c r="AB3533" s="139">
        <v>8292.0393398985198</v>
      </c>
      <c r="AC3533" s="45">
        <v>7702.6890287441602</v>
      </c>
      <c r="AD3533" s="99">
        <v>0.97714408055099999</v>
      </c>
      <c r="AE3533" s="142">
        <v>7910.7860980838796</v>
      </c>
      <c r="AF3533" s="44">
        <v>8135.3338978286802</v>
      </c>
      <c r="AG3533" s="45">
        <v>7655.3076126897504</v>
      </c>
      <c r="AH3533" s="140">
        <v>0.96770504445114303</v>
      </c>
      <c r="AI3533" s="44">
        <v>8321.4160461809206</v>
      </c>
      <c r="AJ3533" s="45">
        <v>7730.2203215273003</v>
      </c>
      <c r="AK3533" s="46">
        <v>0.97717473657892095</v>
      </c>
    </row>
    <row r="3534" spans="1:37" x14ac:dyDescent="0.2">
      <c r="A3534" s="35" t="s">
        <v>3707</v>
      </c>
      <c r="B3534" s="35" t="s">
        <v>9841</v>
      </c>
      <c r="C3534" s="85" t="s">
        <v>3688</v>
      </c>
      <c r="D3534" s="85" t="s">
        <v>3688</v>
      </c>
      <c r="E3534" s="85" t="s">
        <v>12906</v>
      </c>
      <c r="F3534" s="85" t="s">
        <v>422</v>
      </c>
      <c r="G3534" s="85" t="s">
        <v>422</v>
      </c>
      <c r="H3534" s="840">
        <v>1.02838501723605</v>
      </c>
      <c r="I3534" s="840">
        <v>1.05190760349297</v>
      </c>
      <c r="J3534" s="86">
        <v>13018.166666666701</v>
      </c>
      <c r="K3534" s="44">
        <v>13387.6875518817</v>
      </c>
      <c r="L3534" s="45">
        <v>12596.035518447399</v>
      </c>
      <c r="M3534" s="46">
        <v>0.96757368690783796</v>
      </c>
      <c r="N3534" s="139">
        <v>13693.9085002054</v>
      </c>
      <c r="O3534" s="45">
        <v>12719.524050170799</v>
      </c>
      <c r="P3534" s="99">
        <v>0.97705954884872503</v>
      </c>
      <c r="Q3534" s="86">
        <v>13082.8146603819</v>
      </c>
      <c r="R3534" s="44">
        <v>13454.1705800129</v>
      </c>
      <c r="S3534" s="45">
        <v>12659.2347755707</v>
      </c>
      <c r="T3534" s="140">
        <v>0.96762318386318003</v>
      </c>
      <c r="U3534" s="44">
        <v>13761.912216345099</v>
      </c>
      <c r="V3534" s="45">
        <v>12783.2492930185</v>
      </c>
      <c r="W3534" s="99">
        <v>0.977102376274534</v>
      </c>
      <c r="X3534" s="86">
        <v>13145.897820044</v>
      </c>
      <c r="Y3534" s="44">
        <v>13519.0443562493</v>
      </c>
      <c r="Z3534" s="45">
        <v>12720.8984147949</v>
      </c>
      <c r="AA3534" s="46">
        <v>0.96767056833493303</v>
      </c>
      <c r="AB3534" s="139">
        <v>13828.2698716459</v>
      </c>
      <c r="AC3534" s="45">
        <v>12845.4362383843</v>
      </c>
      <c r="AD3534" s="99">
        <v>0.97714408055099999</v>
      </c>
      <c r="AE3534" s="142">
        <v>13208.028532095401</v>
      </c>
      <c r="AF3534" s="44">
        <v>13582.938649633101</v>
      </c>
      <c r="AG3534" s="45">
        <v>12781.475837763401</v>
      </c>
      <c r="AH3534" s="140">
        <v>0.96770504445114303</v>
      </c>
      <c r="AI3534" s="44">
        <v>13893.625640063299</v>
      </c>
      <c r="AJ3534" s="45">
        <v>12906.5518015772</v>
      </c>
      <c r="AK3534" s="46">
        <v>0.97717473657892095</v>
      </c>
    </row>
    <row r="3535" spans="1:37" x14ac:dyDescent="0.2">
      <c r="A3535" s="35" t="s">
        <v>3706</v>
      </c>
      <c r="B3535" s="35" t="s">
        <v>9840</v>
      </c>
      <c r="C3535" s="85" t="s">
        <v>3688</v>
      </c>
      <c r="D3535" s="85" t="s">
        <v>3688</v>
      </c>
      <c r="E3535" s="85" t="s">
        <v>12906</v>
      </c>
      <c r="F3535" s="85" t="s">
        <v>422</v>
      </c>
      <c r="G3535" s="85" t="s">
        <v>422</v>
      </c>
      <c r="H3535" s="840">
        <v>1.02838501723605</v>
      </c>
      <c r="I3535" s="840">
        <v>1.05190760349297</v>
      </c>
      <c r="J3535" s="86">
        <v>13282.583333333299</v>
      </c>
      <c r="K3535" s="44">
        <v>13659.6096901892</v>
      </c>
      <c r="L3535" s="45">
        <v>12851.878127493899</v>
      </c>
      <c r="M3535" s="46">
        <v>0.96757368690783796</v>
      </c>
      <c r="N3535" s="139">
        <v>13972.0504023623</v>
      </c>
      <c r="O3535" s="45">
        <v>12977.874879212301</v>
      </c>
      <c r="P3535" s="99">
        <v>0.97705954884872503</v>
      </c>
      <c r="Q3535" s="86">
        <v>13340.6748747232</v>
      </c>
      <c r="R3535" s="44">
        <v>13719.3501609827</v>
      </c>
      <c r="S3535" s="45">
        <v>12908.746297163199</v>
      </c>
      <c r="T3535" s="140">
        <v>0.96762318386318003</v>
      </c>
      <c r="U3535" s="44">
        <v>14033.157336449</v>
      </c>
      <c r="V3535" s="45">
        <v>13035.205121198</v>
      </c>
      <c r="W3535" s="99">
        <v>0.977102376274534</v>
      </c>
      <c r="X3535" s="86">
        <v>13398.306626782</v>
      </c>
      <c r="Y3535" s="44">
        <v>13778.617791317</v>
      </c>
      <c r="Z3535" s="45">
        <v>12965.146988263799</v>
      </c>
      <c r="AA3535" s="46">
        <v>0.96767056833493303</v>
      </c>
      <c r="AB3535" s="139">
        <v>14093.780614642201</v>
      </c>
      <c r="AC3535" s="45">
        <v>13092.076009767299</v>
      </c>
      <c r="AD3535" s="99">
        <v>0.97714408055099999</v>
      </c>
      <c r="AE3535" s="142">
        <v>13459.2320424552</v>
      </c>
      <c r="AF3535" s="44">
        <v>13841.2725759643</v>
      </c>
      <c r="AG3535" s="45">
        <v>13024.566741922399</v>
      </c>
      <c r="AH3535" s="140">
        <v>0.96770504445114303</v>
      </c>
      <c r="AI3535" s="44">
        <v>14157.868522634901</v>
      </c>
      <c r="AJ3535" s="45">
        <v>13152.021525640799</v>
      </c>
      <c r="AK3535" s="46">
        <v>0.97717473657891996</v>
      </c>
    </row>
    <row r="3536" spans="1:37" x14ac:dyDescent="0.2">
      <c r="A3536" s="35" t="s">
        <v>3705</v>
      </c>
      <c r="B3536" s="35" t="s">
        <v>9839</v>
      </c>
      <c r="C3536" s="85" t="s">
        <v>3688</v>
      </c>
      <c r="D3536" s="85" t="s">
        <v>3688</v>
      </c>
      <c r="E3536" s="85" t="s">
        <v>12906</v>
      </c>
      <c r="F3536" s="85" t="s">
        <v>422</v>
      </c>
      <c r="G3536" s="85" t="s">
        <v>422</v>
      </c>
      <c r="H3536" s="840">
        <v>1.02838501723605</v>
      </c>
      <c r="I3536" s="840">
        <v>1.05190760349297</v>
      </c>
      <c r="J3536" s="86">
        <v>8048.25</v>
      </c>
      <c r="K3536" s="44">
        <v>8276.6997149700201</v>
      </c>
      <c r="L3536" s="45">
        <v>7787.2749256560101</v>
      </c>
      <c r="M3536" s="46">
        <v>0.96757368690783796</v>
      </c>
      <c r="N3536" s="139">
        <v>8466.0153698122995</v>
      </c>
      <c r="O3536" s="45">
        <v>7863.6195140217496</v>
      </c>
      <c r="P3536" s="99">
        <v>0.97705954884872503</v>
      </c>
      <c r="Q3536" s="86">
        <v>8085.8285636570499</v>
      </c>
      <c r="R3536" s="44">
        <v>8315.3449468041799</v>
      </c>
      <c r="S3536" s="45">
        <v>7824.03517893768</v>
      </c>
      <c r="T3536" s="140">
        <v>0.96762318386318003</v>
      </c>
      <c r="U3536" s="44">
        <v>8505.5445466514993</v>
      </c>
      <c r="V3536" s="45">
        <v>7900.6823036978103</v>
      </c>
      <c r="W3536" s="99">
        <v>0.977102376274534</v>
      </c>
      <c r="X3536" s="86">
        <v>8123.5338192073596</v>
      </c>
      <c r="Y3536" s="44">
        <v>8354.12046668318</v>
      </c>
      <c r="Z3536" s="45">
        <v>7860.9045877204398</v>
      </c>
      <c r="AA3536" s="46">
        <v>0.96767056833493303</v>
      </c>
      <c r="AB3536" s="139">
        <v>8545.2069916565106</v>
      </c>
      <c r="AC3536" s="45">
        <v>7937.8629845943296</v>
      </c>
      <c r="AD3536" s="99">
        <v>0.97714408055099999</v>
      </c>
      <c r="AE3536" s="142">
        <v>8164.1858412318998</v>
      </c>
      <c r="AF3536" s="44">
        <v>8395.9263970535594</v>
      </c>
      <c r="AG3536" s="45">
        <v>7900.5238223967099</v>
      </c>
      <c r="AH3536" s="140">
        <v>0.96770504445114303</v>
      </c>
      <c r="AI3536" s="44">
        <v>8587.9691627214906</v>
      </c>
      <c r="AJ3536" s="45">
        <v>7977.8361487871298</v>
      </c>
      <c r="AK3536" s="46">
        <v>0.97717473657892095</v>
      </c>
    </row>
    <row r="3537" spans="1:37" x14ac:dyDescent="0.2">
      <c r="A3537" s="35" t="s">
        <v>3704</v>
      </c>
      <c r="B3537" s="35" t="s">
        <v>9838</v>
      </c>
      <c r="C3537" s="85" t="s">
        <v>1015</v>
      </c>
      <c r="D3537" s="85" t="s">
        <v>1015</v>
      </c>
      <c r="E3537" s="85" t="s">
        <v>12906</v>
      </c>
      <c r="F3537" s="85" t="s">
        <v>422</v>
      </c>
      <c r="G3537" s="85" t="s">
        <v>422</v>
      </c>
      <c r="H3537" s="840">
        <v>1.02838501723605</v>
      </c>
      <c r="I3537" s="840">
        <v>1.05190760349297</v>
      </c>
      <c r="J3537" s="86">
        <v>3034.4166666666702</v>
      </c>
      <c r="K3537" s="44">
        <v>3120.5486360513501</v>
      </c>
      <c r="L3537" s="45">
        <v>2936.0217217812601</v>
      </c>
      <c r="M3537" s="46">
        <v>0.96757368690783796</v>
      </c>
      <c r="N3537" s="139">
        <v>3191.9259638324602</v>
      </c>
      <c r="O3537" s="45">
        <v>2964.8057793523799</v>
      </c>
      <c r="P3537" s="99">
        <v>0.97705954884872404</v>
      </c>
      <c r="Q3537" s="86">
        <v>3050.07326973314</v>
      </c>
      <c r="R3537" s="44">
        <v>3136.6496520657201</v>
      </c>
      <c r="S3537" s="45">
        <v>2951.3216082751601</v>
      </c>
      <c r="T3537" s="140">
        <v>0.96762318386318003</v>
      </c>
      <c r="U3537" s="44">
        <v>3208.3952636429499</v>
      </c>
      <c r="V3537" s="45">
        <v>2980.2338396676801</v>
      </c>
      <c r="W3537" s="99">
        <v>0.977102376274534</v>
      </c>
      <c r="X3537" s="86">
        <v>3062.9213996753801</v>
      </c>
      <c r="Y3537" s="44">
        <v>3149.8624763978301</v>
      </c>
      <c r="Z3537" s="45">
        <v>2963.89889158911</v>
      </c>
      <c r="AA3537" s="46">
        <v>0.96767056833493303</v>
      </c>
      <c r="AB3537" s="139">
        <v>3221.9103092198702</v>
      </c>
      <c r="AC3537" s="45">
        <v>2992.9155148857799</v>
      </c>
      <c r="AD3537" s="99">
        <v>0.97714408055099999</v>
      </c>
      <c r="AE3537" s="142">
        <v>3075.97607216912</v>
      </c>
      <c r="AF3537" s="44">
        <v>3163.2877059953098</v>
      </c>
      <c r="AG3537" s="45">
        <v>2976.63756164907</v>
      </c>
      <c r="AH3537" s="140">
        <v>0.96770504445114303</v>
      </c>
      <c r="AI3537" s="44">
        <v>3235.6426184771399</v>
      </c>
      <c r="AJ3537" s="45">
        <v>3005.7661080449202</v>
      </c>
      <c r="AK3537" s="46">
        <v>0.97717473657891996</v>
      </c>
    </row>
    <row r="3538" spans="1:37" x14ac:dyDescent="0.2">
      <c r="A3538" s="35" t="s">
        <v>3703</v>
      </c>
      <c r="B3538" s="35" t="s">
        <v>9837</v>
      </c>
      <c r="C3538" s="85" t="s">
        <v>3688</v>
      </c>
      <c r="D3538" s="85" t="s">
        <v>3688</v>
      </c>
      <c r="E3538" s="85" t="s">
        <v>12906</v>
      </c>
      <c r="F3538" s="85" t="s">
        <v>423</v>
      </c>
      <c r="G3538" s="85" t="s">
        <v>423</v>
      </c>
      <c r="H3538" s="840">
        <v>1.03828375947564</v>
      </c>
      <c r="I3538" s="840">
        <v>1.0545396255436299</v>
      </c>
      <c r="J3538" s="86">
        <v>7767</v>
      </c>
      <c r="K3538" s="44">
        <v>8064.3499598472899</v>
      </c>
      <c r="L3538" s="45">
        <v>7587.48201537976</v>
      </c>
      <c r="M3538" s="46">
        <v>0.97688708837128402</v>
      </c>
      <c r="N3538" s="139">
        <v>8190.60927159737</v>
      </c>
      <c r="O3538" s="45">
        <v>7607.8098239134797</v>
      </c>
      <c r="P3538" s="99">
        <v>0.97950429044849696</v>
      </c>
      <c r="Q3538" s="86">
        <v>7765.8696201165803</v>
      </c>
      <c r="R3538" s="44">
        <v>8063.1763047722998</v>
      </c>
      <c r="S3538" s="45">
        <v>7586.7658486929204</v>
      </c>
      <c r="T3538" s="140">
        <v>0.97693706176064099</v>
      </c>
      <c r="U3538" s="44">
        <v>8189.4172412183898</v>
      </c>
      <c r="V3538" s="45">
        <v>7607.0360363657101</v>
      </c>
      <c r="W3538" s="99">
        <v>0.97954722503460101</v>
      </c>
      <c r="X3538" s="86">
        <v>7762.73241361083</v>
      </c>
      <c r="Y3538" s="44">
        <v>8059.9189942072499</v>
      </c>
      <c r="Z3538" s="45">
        <v>7584.0723689460901</v>
      </c>
      <c r="AA3538" s="46">
        <v>0.97698490233265201</v>
      </c>
      <c r="AB3538" s="139">
        <v>8186.1089326445499</v>
      </c>
      <c r="AC3538" s="45">
        <v>7604.2875436185996</v>
      </c>
      <c r="AD3538" s="99">
        <v>0.97958903366108396</v>
      </c>
      <c r="AE3538" s="142">
        <v>7766.0870049518899</v>
      </c>
      <c r="AF3538" s="44">
        <v>8063.4020119163597</v>
      </c>
      <c r="AG3538" s="45">
        <v>7587.6200757385404</v>
      </c>
      <c r="AH3538" s="140">
        <v>0.97701971029946499</v>
      </c>
      <c r="AI3538" s="44">
        <v>8189.6464821412101</v>
      </c>
      <c r="AJ3538" s="45">
        <v>7607.8123375921596</v>
      </c>
      <c r="AK3538" s="46">
        <v>0.97961976639473503</v>
      </c>
    </row>
    <row r="3539" spans="1:37" x14ac:dyDescent="0.2">
      <c r="A3539" s="35" t="s">
        <v>3702</v>
      </c>
      <c r="B3539" s="35" t="s">
        <v>9836</v>
      </c>
      <c r="C3539" s="85" t="s">
        <v>3688</v>
      </c>
      <c r="D3539" s="85" t="s">
        <v>3688</v>
      </c>
      <c r="E3539" s="85" t="s">
        <v>12906</v>
      </c>
      <c r="F3539" s="85" t="s">
        <v>423</v>
      </c>
      <c r="G3539" s="85" t="s">
        <v>423</v>
      </c>
      <c r="H3539" s="840">
        <v>1.03828375947564</v>
      </c>
      <c r="I3539" s="840">
        <v>1.0545396255436299</v>
      </c>
      <c r="J3539" s="86">
        <v>10423.5</v>
      </c>
      <c r="K3539" s="44">
        <v>10822.550766894299</v>
      </c>
      <c r="L3539" s="45">
        <v>10182.5825656381</v>
      </c>
      <c r="M3539" s="46">
        <v>0.97688708837128402</v>
      </c>
      <c r="N3539" s="139">
        <v>10991.993786854</v>
      </c>
      <c r="O3539" s="45">
        <v>10209.8629714899</v>
      </c>
      <c r="P3539" s="99">
        <v>0.97950429044849696</v>
      </c>
      <c r="Q3539" s="86">
        <v>10430.284103718601</v>
      </c>
      <c r="R3539" s="44">
        <v>10829.5945916079</v>
      </c>
      <c r="S3539" s="45">
        <v>10189.731105615499</v>
      </c>
      <c r="T3539" s="140">
        <v>0.97693706176064099</v>
      </c>
      <c r="U3539" s="44">
        <v>10999.147893048999</v>
      </c>
      <c r="V3539" s="45">
        <v>10216.955850120001</v>
      </c>
      <c r="W3539" s="99">
        <v>0.97954722503460101</v>
      </c>
      <c r="X3539" s="86">
        <v>10429.4237790591</v>
      </c>
      <c r="Y3539" s="44">
        <v>10828.701330486099</v>
      </c>
      <c r="Z3539" s="45">
        <v>10189.389572169801</v>
      </c>
      <c r="AA3539" s="46">
        <v>0.97698490233265201</v>
      </c>
      <c r="AB3539" s="139">
        <v>10998.2406466048</v>
      </c>
      <c r="AC3539" s="45">
        <v>10216.5491613704</v>
      </c>
      <c r="AD3539" s="99">
        <v>0.97958903366108296</v>
      </c>
      <c r="AE3539" s="142">
        <v>10435.4833353091</v>
      </c>
      <c r="AF3539" s="44">
        <v>10834.992869330101</v>
      </c>
      <c r="AG3539" s="45">
        <v>10195.6729050986</v>
      </c>
      <c r="AH3539" s="140">
        <v>0.97701971029946499</v>
      </c>
      <c r="AI3539" s="44">
        <v>11004.6306887836</v>
      </c>
      <c r="AJ3539" s="45">
        <v>10222.8057471517</v>
      </c>
      <c r="AK3539" s="46">
        <v>0.97961976639473503</v>
      </c>
    </row>
    <row r="3540" spans="1:37" x14ac:dyDescent="0.2">
      <c r="A3540" s="35" t="s">
        <v>3701</v>
      </c>
      <c r="B3540" s="35" t="s">
        <v>13105</v>
      </c>
      <c r="C3540" s="85" t="s">
        <v>3688</v>
      </c>
      <c r="D3540" s="85" t="s">
        <v>3688</v>
      </c>
      <c r="E3540" s="85" t="s">
        <v>12906</v>
      </c>
      <c r="F3540" s="85" t="s">
        <v>422</v>
      </c>
      <c r="G3540" s="85" t="s">
        <v>422</v>
      </c>
      <c r="H3540" s="840">
        <v>1.02838501723605</v>
      </c>
      <c r="I3540" s="840">
        <v>1.05190760349297</v>
      </c>
      <c r="J3540" s="86">
        <v>9764.5</v>
      </c>
      <c r="K3540" s="44">
        <v>10041.6655008014</v>
      </c>
      <c r="L3540" s="45">
        <v>9447.8732658115805</v>
      </c>
      <c r="M3540" s="46">
        <v>0.96757368690783796</v>
      </c>
      <c r="N3540" s="139">
        <v>10271.3517943071</v>
      </c>
      <c r="O3540" s="45">
        <v>9540.4979647333694</v>
      </c>
      <c r="P3540" s="99">
        <v>0.97705954884872503</v>
      </c>
      <c r="Q3540" s="86">
        <v>9818.5997663869493</v>
      </c>
      <c r="R3540" s="44">
        <v>10097.300889989699</v>
      </c>
      <c r="S3540" s="45">
        <v>9500.7047670296106</v>
      </c>
      <c r="T3540" s="140">
        <v>0.96762318386318003</v>
      </c>
      <c r="U3540" s="44">
        <v>10328.2597499167</v>
      </c>
      <c r="V3540" s="45">
        <v>9593.7771634252695</v>
      </c>
      <c r="W3540" s="99">
        <v>0.977102376274534</v>
      </c>
      <c r="X3540" s="86">
        <v>9868.98165918019</v>
      </c>
      <c r="Y3540" s="44">
        <v>10149.112873678299</v>
      </c>
      <c r="Z3540" s="45">
        <v>9549.9230910259193</v>
      </c>
      <c r="AA3540" s="46">
        <v>0.96767056833493303</v>
      </c>
      <c r="AB3540" s="139">
        <v>10381.2568460243</v>
      </c>
      <c r="AC3540" s="45">
        <v>9643.4170093343</v>
      </c>
      <c r="AD3540" s="99">
        <v>0.97714408055099999</v>
      </c>
      <c r="AE3540" s="142">
        <v>9919.9892041373296</v>
      </c>
      <c r="AF3540" s="44">
        <v>10201.5682686782</v>
      </c>
      <c r="AG3540" s="45">
        <v>9599.6235937445708</v>
      </c>
      <c r="AH3540" s="140">
        <v>0.96770504445114303</v>
      </c>
      <c r="AI3540" s="44">
        <v>10434.9120704002</v>
      </c>
      <c r="AJ3540" s="45">
        <v>9693.5628374186308</v>
      </c>
      <c r="AK3540" s="46">
        <v>0.97717473657892095</v>
      </c>
    </row>
    <row r="3541" spans="1:37" x14ac:dyDescent="0.2">
      <c r="A3541" s="35" t="s">
        <v>3700</v>
      </c>
      <c r="B3541" s="35" t="s">
        <v>9835</v>
      </c>
      <c r="C3541" s="85" t="s">
        <v>3688</v>
      </c>
      <c r="D3541" s="85" t="s">
        <v>3688</v>
      </c>
      <c r="E3541" s="85" t="s">
        <v>12906</v>
      </c>
      <c r="F3541" s="85" t="s">
        <v>422</v>
      </c>
      <c r="G3541" s="85" t="s">
        <v>422</v>
      </c>
      <c r="H3541" s="840">
        <v>1.02838501723605</v>
      </c>
      <c r="I3541" s="840">
        <v>1.05190760349297</v>
      </c>
      <c r="J3541" s="86">
        <v>3154.3333333333298</v>
      </c>
      <c r="K3541" s="44">
        <v>3243.8691393682402</v>
      </c>
      <c r="L3541" s="45">
        <v>3052.0499330696198</v>
      </c>
      <c r="M3541" s="46">
        <v>0.96757368690783796</v>
      </c>
      <c r="N3541" s="139">
        <v>3318.0672172846598</v>
      </c>
      <c r="O3541" s="45">
        <v>3081.97150358516</v>
      </c>
      <c r="P3541" s="99">
        <v>0.97705954884872503</v>
      </c>
      <c r="Q3541" s="86">
        <v>3174.4930425446501</v>
      </c>
      <c r="R3541" s="44">
        <v>3264.60108227299</v>
      </c>
      <c r="S3541" s="45">
        <v>3071.7130649785599</v>
      </c>
      <c r="T3541" s="140">
        <v>0.96762318386318003</v>
      </c>
      <c r="U3541" s="44">
        <v>3339.2733686882498</v>
      </c>
      <c r="V3541" s="45">
        <v>3101.80469533735</v>
      </c>
      <c r="W3541" s="99">
        <v>0.977102376274534</v>
      </c>
      <c r="X3541" s="86">
        <v>3190.6010522761599</v>
      </c>
      <c r="Y3541" s="44">
        <v>3281.1663181383701</v>
      </c>
      <c r="Z3541" s="45">
        <v>3087.4507335861099</v>
      </c>
      <c r="AA3541" s="46">
        <v>0.96767056833493303</v>
      </c>
      <c r="AB3541" s="139">
        <v>3356.2175066019699</v>
      </c>
      <c r="AC3541" s="45">
        <v>3117.6769316314399</v>
      </c>
      <c r="AD3541" s="99">
        <v>0.97714408055099999</v>
      </c>
      <c r="AE3541" s="142">
        <v>3206.8876528573101</v>
      </c>
      <c r="AF3541" s="44">
        <v>3297.9152141577301</v>
      </c>
      <c r="AG3541" s="45">
        <v>3103.3213586581101</v>
      </c>
      <c r="AH3541" s="140">
        <v>0.96770504445114303</v>
      </c>
      <c r="AI3541" s="44">
        <v>3373.34950558833</v>
      </c>
      <c r="AJ3541" s="45">
        <v>3133.6895974190402</v>
      </c>
      <c r="AK3541" s="46">
        <v>0.97717473657891996</v>
      </c>
    </row>
    <row r="3542" spans="1:37" x14ac:dyDescent="0.2">
      <c r="A3542" s="35" t="s">
        <v>3699</v>
      </c>
      <c r="B3542" s="35" t="s">
        <v>9834</v>
      </c>
      <c r="C3542" s="85" t="s">
        <v>3688</v>
      </c>
      <c r="D3542" s="85" t="s">
        <v>3688</v>
      </c>
      <c r="E3542" s="85" t="s">
        <v>12906</v>
      </c>
      <c r="F3542" s="85" t="s">
        <v>422</v>
      </c>
      <c r="G3542" s="85" t="s">
        <v>422</v>
      </c>
      <c r="H3542" s="840">
        <v>1.02838501723605</v>
      </c>
      <c r="I3542" s="840">
        <v>1.05190760349297</v>
      </c>
      <c r="J3542" s="86">
        <v>4269</v>
      </c>
      <c r="K3542" s="44">
        <v>4390.1756385806902</v>
      </c>
      <c r="L3542" s="45">
        <v>4130.5720694095598</v>
      </c>
      <c r="M3542" s="46">
        <v>0.96757368690783796</v>
      </c>
      <c r="N3542" s="139">
        <v>4490.59355931149</v>
      </c>
      <c r="O3542" s="45">
        <v>4171.0672140352099</v>
      </c>
      <c r="P3542" s="99">
        <v>0.97705954884872503</v>
      </c>
      <c r="Q3542" s="86">
        <v>4290.9356726096203</v>
      </c>
      <c r="R3542" s="44">
        <v>4412.73395563541</v>
      </c>
      <c r="S3542" s="45">
        <v>4152.0088372826103</v>
      </c>
      <c r="T3542" s="140">
        <v>0.96762318386318003</v>
      </c>
      <c r="U3542" s="44">
        <v>4513.6678601172798</v>
      </c>
      <c r="V3542" s="45">
        <v>4192.6834421480198</v>
      </c>
      <c r="W3542" s="99">
        <v>0.977102376274534</v>
      </c>
      <c r="X3542" s="86">
        <v>4309.6294020372097</v>
      </c>
      <c r="Y3542" s="44">
        <v>4431.9583068950096</v>
      </c>
      <c r="Z3542" s="45">
        <v>4170.3015327822804</v>
      </c>
      <c r="AA3542" s="46">
        <v>0.96767056833493303</v>
      </c>
      <c r="AB3542" s="139">
        <v>4533.3319362397997</v>
      </c>
      <c r="AC3542" s="45">
        <v>4211.1288595692004</v>
      </c>
      <c r="AD3542" s="99">
        <v>0.97714408055099999</v>
      </c>
      <c r="AE3542" s="142">
        <v>4328.46793998865</v>
      </c>
      <c r="AF3542" s="44">
        <v>4451.3315770709096</v>
      </c>
      <c r="AG3542" s="45">
        <v>4188.68026027206</v>
      </c>
      <c r="AH3542" s="140">
        <v>0.96770504445114303</v>
      </c>
      <c r="AI3542" s="44">
        <v>4553.14833754962</v>
      </c>
      <c r="AJ3542" s="45">
        <v>4229.6695190487098</v>
      </c>
      <c r="AK3542" s="46">
        <v>0.97717473657892095</v>
      </c>
    </row>
    <row r="3543" spans="1:37" x14ac:dyDescent="0.2">
      <c r="A3543" s="35" t="s">
        <v>3698</v>
      </c>
      <c r="B3543" s="35" t="s">
        <v>9833</v>
      </c>
      <c r="C3543" s="85" t="s">
        <v>3688</v>
      </c>
      <c r="D3543" s="85" t="s">
        <v>3688</v>
      </c>
      <c r="E3543" s="85" t="s">
        <v>12906</v>
      </c>
      <c r="F3543" s="85" t="s">
        <v>422</v>
      </c>
      <c r="G3543" s="85" t="s">
        <v>422</v>
      </c>
      <c r="H3543" s="840">
        <v>1.02838501723605</v>
      </c>
      <c r="I3543" s="840">
        <v>1.05190760349297</v>
      </c>
      <c r="J3543" s="86">
        <v>26908.916666666701</v>
      </c>
      <c r="K3543" s="44">
        <v>27672.7267300534</v>
      </c>
      <c r="L3543" s="45">
        <v>26036.359709862401</v>
      </c>
      <c r="M3543" s="46">
        <v>0.96757368690783796</v>
      </c>
      <c r="N3543" s="139">
        <v>28305.694043425399</v>
      </c>
      <c r="O3543" s="45">
        <v>26291.613978341298</v>
      </c>
      <c r="P3543" s="99">
        <v>0.97705954884872503</v>
      </c>
      <c r="Q3543" s="86">
        <v>27024.3738516212</v>
      </c>
      <c r="R3543" s="44">
        <v>27791.461169192899</v>
      </c>
      <c r="S3543" s="45">
        <v>26149.410668214601</v>
      </c>
      <c r="T3543" s="140">
        <v>0.96762318386318003</v>
      </c>
      <c r="U3543" s="44">
        <v>28427.144334156899</v>
      </c>
      <c r="V3543" s="45">
        <v>26405.579907750402</v>
      </c>
      <c r="W3543" s="99">
        <v>0.977102376274534</v>
      </c>
      <c r="X3543" s="86">
        <v>27137.439202384801</v>
      </c>
      <c r="Y3543" s="44">
        <v>27907.7358818867</v>
      </c>
      <c r="Z3543" s="45">
        <v>26260.101216126401</v>
      </c>
      <c r="AA3543" s="46">
        <v>0.96767056833493303</v>
      </c>
      <c r="AB3543" s="139">
        <v>28546.078636316801</v>
      </c>
      <c r="AC3543" s="45">
        <v>26517.188077923001</v>
      </c>
      <c r="AD3543" s="99">
        <v>0.97714408055099999</v>
      </c>
      <c r="AE3543" s="142">
        <v>27260.390673931699</v>
      </c>
      <c r="AF3543" s="44">
        <v>28034.177333072701</v>
      </c>
      <c r="AG3543" s="45">
        <v>26380.017568872601</v>
      </c>
      <c r="AH3543" s="140">
        <v>0.96770504445114303</v>
      </c>
      <c r="AI3543" s="44">
        <v>28675.412224097599</v>
      </c>
      <c r="AJ3543" s="45">
        <v>26638.1650758377</v>
      </c>
      <c r="AK3543" s="46">
        <v>0.97717473657891996</v>
      </c>
    </row>
    <row r="3544" spans="1:37" x14ac:dyDescent="0.2">
      <c r="A3544" s="35" t="s">
        <v>3697</v>
      </c>
      <c r="B3544" s="35" t="s">
        <v>9832</v>
      </c>
      <c r="C3544" s="85" t="s">
        <v>3688</v>
      </c>
      <c r="D3544" s="85" t="s">
        <v>3688</v>
      </c>
      <c r="E3544" s="85" t="s">
        <v>12906</v>
      </c>
      <c r="F3544" s="85" t="s">
        <v>422</v>
      </c>
      <c r="G3544" s="85" t="s">
        <v>422</v>
      </c>
      <c r="H3544" s="840">
        <v>1.02838501723605</v>
      </c>
      <c r="I3544" s="840">
        <v>1.05190760349297</v>
      </c>
      <c r="J3544" s="86">
        <v>8529.5</v>
      </c>
      <c r="K3544" s="44">
        <v>8771.6100045148705</v>
      </c>
      <c r="L3544" s="45">
        <v>8252.9197624804001</v>
      </c>
      <c r="M3544" s="46">
        <v>0.96757368690783796</v>
      </c>
      <c r="N3544" s="139">
        <v>8972.2459039932892</v>
      </c>
      <c r="O3544" s="45">
        <v>8333.8294219052004</v>
      </c>
      <c r="P3544" s="99">
        <v>0.97705954884872503</v>
      </c>
      <c r="Q3544" s="86">
        <v>8567.5893310232696</v>
      </c>
      <c r="R3544" s="44">
        <v>8810.7805018557392</v>
      </c>
      <c r="S3544" s="45">
        <v>8290.1980665169394</v>
      </c>
      <c r="T3544" s="140">
        <v>0.96762318386318003</v>
      </c>
      <c r="U3544" s="44">
        <v>9012.3123609086306</v>
      </c>
      <c r="V3544" s="45">
        <v>8371.4118942871792</v>
      </c>
      <c r="W3544" s="99">
        <v>0.977102376274534</v>
      </c>
      <c r="X3544" s="86">
        <v>8605.2513964454993</v>
      </c>
      <c r="Y3544" s="44">
        <v>8849.5116056541192</v>
      </c>
      <c r="Z3544" s="45">
        <v>8327.0485094633896</v>
      </c>
      <c r="AA3544" s="46">
        <v>0.96767056833493303</v>
      </c>
      <c r="AB3544" s="139">
        <v>9051.9293738895194</v>
      </c>
      <c r="AC3544" s="45">
        <v>8408.5704636899409</v>
      </c>
      <c r="AD3544" s="99">
        <v>0.97714408055099999</v>
      </c>
      <c r="AE3544" s="142">
        <v>8644.6687586566204</v>
      </c>
      <c r="AF3544" s="44">
        <v>8890.0478303710097</v>
      </c>
      <c r="AG3544" s="45">
        <v>8365.4895653612093</v>
      </c>
      <c r="AH3544" s="140">
        <v>0.96770504445114303</v>
      </c>
      <c r="AI3544" s="44">
        <v>9093.3927969090291</v>
      </c>
      <c r="AJ3544" s="45">
        <v>8447.3519170522995</v>
      </c>
      <c r="AK3544" s="46">
        <v>0.97717473657891996</v>
      </c>
    </row>
    <row r="3545" spans="1:37" x14ac:dyDescent="0.2">
      <c r="A3545" s="35" t="s">
        <v>3696</v>
      </c>
      <c r="B3545" s="35" t="s">
        <v>9831</v>
      </c>
      <c r="C3545" s="85" t="s">
        <v>3688</v>
      </c>
      <c r="D3545" s="85" t="s">
        <v>3688</v>
      </c>
      <c r="E3545" s="85" t="s">
        <v>12906</v>
      </c>
      <c r="F3545" s="85" t="s">
        <v>423</v>
      </c>
      <c r="G3545" s="85" t="s">
        <v>423</v>
      </c>
      <c r="H3545" s="840">
        <v>1.03828375947564</v>
      </c>
      <c r="I3545" s="840">
        <v>1.0545396255436299</v>
      </c>
      <c r="J3545" s="86">
        <v>14964.666666666701</v>
      </c>
      <c r="K3545" s="44">
        <v>15537.5703659665</v>
      </c>
      <c r="L3545" s="45">
        <v>14618.7896484468</v>
      </c>
      <c r="M3545" s="46">
        <v>0.97688708837128402</v>
      </c>
      <c r="N3545" s="139">
        <v>15780.8339830519</v>
      </c>
      <c r="O3545" s="45">
        <v>14657.9552051316</v>
      </c>
      <c r="P3545" s="99">
        <v>0.97950429044849696</v>
      </c>
      <c r="Q3545" s="86">
        <v>14967.184775358301</v>
      </c>
      <c r="R3545" s="44">
        <v>15540.184877325601</v>
      </c>
      <c r="S3545" s="45">
        <v>14621.9975172671</v>
      </c>
      <c r="T3545" s="140">
        <v>0.97693706176064099</v>
      </c>
      <c r="U3545" s="44">
        <v>15783.4894284486</v>
      </c>
      <c r="V3545" s="45">
        <v>14661.064313282301</v>
      </c>
      <c r="W3545" s="99">
        <v>0.97954722503460101</v>
      </c>
      <c r="X3545" s="86">
        <v>14964.608722163601</v>
      </c>
      <c r="Y3545" s="44">
        <v>15537.510203129999</v>
      </c>
      <c r="Z3545" s="45">
        <v>14620.196790869401</v>
      </c>
      <c r="AA3545" s="46">
        <v>0.97698490233265201</v>
      </c>
      <c r="AB3545" s="139">
        <v>15780.772878277299</v>
      </c>
      <c r="AC3545" s="45">
        <v>14659.166597260501</v>
      </c>
      <c r="AD3545" s="99">
        <v>0.97958903366108296</v>
      </c>
      <c r="AE3545" s="142">
        <v>14974.062309849</v>
      </c>
      <c r="AF3545" s="44">
        <v>15547.325709692501</v>
      </c>
      <c r="AG3545" s="45">
        <v>14629.954019974901</v>
      </c>
      <c r="AH3545" s="140">
        <v>0.97701971029946499</v>
      </c>
      <c r="AI3545" s="44">
        <v>15790.742061095199</v>
      </c>
      <c r="AJ3545" s="45">
        <v>14668.8874219545</v>
      </c>
      <c r="AK3545" s="46">
        <v>0.97961976639473503</v>
      </c>
    </row>
    <row r="3546" spans="1:37" x14ac:dyDescent="0.2">
      <c r="A3546" s="35" t="s">
        <v>3695</v>
      </c>
      <c r="B3546" s="35" t="s">
        <v>9830</v>
      </c>
      <c r="C3546" s="85" t="s">
        <v>3688</v>
      </c>
      <c r="D3546" s="85" t="s">
        <v>3688</v>
      </c>
      <c r="E3546" s="85" t="s">
        <v>12906</v>
      </c>
      <c r="F3546" s="85" t="s">
        <v>422</v>
      </c>
      <c r="G3546" s="85" t="s">
        <v>422</v>
      </c>
      <c r="H3546" s="840">
        <v>1.02838501723605</v>
      </c>
      <c r="I3546" s="840">
        <v>1.05190760349297</v>
      </c>
      <c r="J3546" s="86">
        <v>5212.3333333333303</v>
      </c>
      <c r="K3546" s="44">
        <v>5360.2855048400197</v>
      </c>
      <c r="L3546" s="45">
        <v>5043.3165807259502</v>
      </c>
      <c r="M3546" s="46">
        <v>0.96757368690783796</v>
      </c>
      <c r="N3546" s="139">
        <v>5482.8930652731897</v>
      </c>
      <c r="O3546" s="45">
        <v>5092.7600551158303</v>
      </c>
      <c r="P3546" s="99">
        <v>0.97705954884872404</v>
      </c>
      <c r="Q3546" s="86">
        <v>5231.3860831291504</v>
      </c>
      <c r="R3546" s="44">
        <v>5379.8790672671903</v>
      </c>
      <c r="S3546" s="45">
        <v>5062.0104577749598</v>
      </c>
      <c r="T3546" s="140">
        <v>0.96762318386318003</v>
      </c>
      <c r="U3546" s="44">
        <v>5502.9347976508598</v>
      </c>
      <c r="V3546" s="45">
        <v>5111.59977303502</v>
      </c>
      <c r="W3546" s="99">
        <v>0.977102376274534</v>
      </c>
      <c r="X3546" s="86">
        <v>5251.4528912834503</v>
      </c>
      <c r="Y3546" s="44">
        <v>5400.5154721168301</v>
      </c>
      <c r="Z3546" s="45">
        <v>5081.6764038923902</v>
      </c>
      <c r="AA3546" s="46">
        <v>0.96767056833493303</v>
      </c>
      <c r="AB3546" s="139">
        <v>5524.04322572621</v>
      </c>
      <c r="AC3546" s="45">
        <v>5131.4261070100602</v>
      </c>
      <c r="AD3546" s="99">
        <v>0.97714408055099999</v>
      </c>
      <c r="AE3546" s="142">
        <v>5272.1188212421503</v>
      </c>
      <c r="AF3546" s="44">
        <v>5421.7680048535904</v>
      </c>
      <c r="AG3546" s="45">
        <v>5101.8559782618404</v>
      </c>
      <c r="AH3546" s="140">
        <v>0.96770504445114303</v>
      </c>
      <c r="AI3546" s="44">
        <v>5545.78187458301</v>
      </c>
      <c r="AJ3546" s="45">
        <v>5151.7813203600599</v>
      </c>
      <c r="AK3546" s="46">
        <v>0.97717473657892095</v>
      </c>
    </row>
    <row r="3547" spans="1:37" x14ac:dyDescent="0.2">
      <c r="A3547" s="35" t="s">
        <v>3694</v>
      </c>
      <c r="B3547" s="35" t="s">
        <v>9829</v>
      </c>
      <c r="C3547" s="85" t="s">
        <v>3688</v>
      </c>
      <c r="D3547" s="85" t="s">
        <v>3688</v>
      </c>
      <c r="E3547" s="85" t="s">
        <v>12906</v>
      </c>
      <c r="F3547" s="85" t="s">
        <v>422</v>
      </c>
      <c r="G3547" s="85" t="s">
        <v>422</v>
      </c>
      <c r="H3547" s="840">
        <v>1.02838501723605</v>
      </c>
      <c r="I3547" s="840">
        <v>1.05190760349297</v>
      </c>
      <c r="J3547" s="86">
        <v>2096.25</v>
      </c>
      <c r="K3547" s="44">
        <v>2155.7520923810598</v>
      </c>
      <c r="L3547" s="45">
        <v>2028.2763411805599</v>
      </c>
      <c r="M3547" s="46">
        <v>0.96757368690783796</v>
      </c>
      <c r="N3547" s="139">
        <v>2205.0613138221402</v>
      </c>
      <c r="O3547" s="45">
        <v>2048.1610792741399</v>
      </c>
      <c r="P3547" s="99">
        <v>0.97705954884872503</v>
      </c>
      <c r="Q3547" s="86">
        <v>2108.5906936210699</v>
      </c>
      <c r="R3547" s="44">
        <v>2168.4430768032798</v>
      </c>
      <c r="S3547" s="45">
        <v>2040.32124042589</v>
      </c>
      <c r="T3547" s="140">
        <v>0.96762318386318003</v>
      </c>
      <c r="U3547" s="44">
        <v>2218.04258327452</v>
      </c>
      <c r="V3547" s="45">
        <v>2060.3089773275201</v>
      </c>
      <c r="W3547" s="99">
        <v>0.977102376274534</v>
      </c>
      <c r="X3547" s="86">
        <v>2118.4490881218999</v>
      </c>
      <c r="Y3547" s="44">
        <v>2178.58130200193</v>
      </c>
      <c r="Z3547" s="45">
        <v>2049.9608330915398</v>
      </c>
      <c r="AA3547" s="46">
        <v>0.96767056833493303</v>
      </c>
      <c r="AB3547" s="139">
        <v>2228.4127034081798</v>
      </c>
      <c r="AC3547" s="45">
        <v>2070.0299864069798</v>
      </c>
      <c r="AD3547" s="99">
        <v>0.97714408055099999</v>
      </c>
      <c r="AE3547" s="142">
        <v>2128.3360741027</v>
      </c>
      <c r="AF3547" s="44">
        <v>2188.7489302501999</v>
      </c>
      <c r="AG3547" s="45">
        <v>2059.6015551965202</v>
      </c>
      <c r="AH3547" s="140">
        <v>0.96770504445114303</v>
      </c>
      <c r="AI3547" s="44">
        <v>2238.8128991369999</v>
      </c>
      <c r="AJ3547" s="45">
        <v>2079.7562425627202</v>
      </c>
      <c r="AK3547" s="46">
        <v>0.97717473657892095</v>
      </c>
    </row>
    <row r="3548" spans="1:37" x14ac:dyDescent="0.2">
      <c r="A3548" s="35" t="s">
        <v>3693</v>
      </c>
      <c r="B3548" s="35" t="s">
        <v>9828</v>
      </c>
      <c r="C3548" s="85" t="s">
        <v>3688</v>
      </c>
      <c r="D3548" s="85" t="s">
        <v>3688</v>
      </c>
      <c r="E3548" s="85" t="s">
        <v>12906</v>
      </c>
      <c r="F3548" s="85" t="s">
        <v>423</v>
      </c>
      <c r="G3548" s="85" t="s">
        <v>423</v>
      </c>
      <c r="H3548" s="840">
        <v>1.03828375947564</v>
      </c>
      <c r="I3548" s="840">
        <v>1.0545396255436299</v>
      </c>
      <c r="J3548" s="86">
        <v>6689.5</v>
      </c>
      <c r="K3548" s="44">
        <v>6945.59920901229</v>
      </c>
      <c r="L3548" s="45">
        <v>6534.8861776597096</v>
      </c>
      <c r="M3548" s="46">
        <v>0.97688708837128402</v>
      </c>
      <c r="N3548" s="139">
        <v>7054.3428250741099</v>
      </c>
      <c r="O3548" s="45">
        <v>6552.3939509552201</v>
      </c>
      <c r="P3548" s="99">
        <v>0.97950429044849696</v>
      </c>
      <c r="Q3548" s="86">
        <v>6699.4855679341099</v>
      </c>
      <c r="R3548" s="44">
        <v>6955.9670620274101</v>
      </c>
      <c r="S3548" s="45">
        <v>6544.9757460453602</v>
      </c>
      <c r="T3548" s="140">
        <v>0.97693706176064099</v>
      </c>
      <c r="U3548" s="44">
        <v>7064.8730021441797</v>
      </c>
      <c r="V3548" s="45">
        <v>6562.4624972292104</v>
      </c>
      <c r="W3548" s="99">
        <v>0.97954722503460101</v>
      </c>
      <c r="X3548" s="86">
        <v>6709.20017201868</v>
      </c>
      <c r="Y3548" s="44">
        <v>6966.0535776781699</v>
      </c>
      <c r="Z3548" s="45">
        <v>6554.78727478989</v>
      </c>
      <c r="AA3548" s="46">
        <v>0.97698490233265201</v>
      </c>
      <c r="AB3548" s="139">
        <v>7075.1174370978297</v>
      </c>
      <c r="AC3548" s="45">
        <v>6572.2589131465602</v>
      </c>
      <c r="AD3548" s="99">
        <v>0.97958903366108396</v>
      </c>
      <c r="AE3548" s="142">
        <v>6721.72011121182</v>
      </c>
      <c r="AF3548" s="44">
        <v>6979.05282721203</v>
      </c>
      <c r="AG3548" s="45">
        <v>6567.2530357702699</v>
      </c>
      <c r="AH3548" s="140">
        <v>0.97701971029946499</v>
      </c>
      <c r="AI3548" s="44">
        <v>7088.3202090863997</v>
      </c>
      <c r="AJ3548" s="45">
        <v>6584.7298851161204</v>
      </c>
      <c r="AK3548" s="46">
        <v>0.97961976639473503</v>
      </c>
    </row>
    <row r="3549" spans="1:37" x14ac:dyDescent="0.2">
      <c r="A3549" s="35" t="s">
        <v>3692</v>
      </c>
      <c r="B3549" s="35" t="s">
        <v>9827</v>
      </c>
      <c r="C3549" s="85" t="s">
        <v>3688</v>
      </c>
      <c r="D3549" s="85" t="s">
        <v>3688</v>
      </c>
      <c r="E3549" s="85" t="s">
        <v>12906</v>
      </c>
      <c r="F3549" s="85" t="s">
        <v>423</v>
      </c>
      <c r="G3549" s="85" t="s">
        <v>423</v>
      </c>
      <c r="H3549" s="840">
        <v>1.03828375947564</v>
      </c>
      <c r="I3549" s="840">
        <v>1.0545396255436299</v>
      </c>
      <c r="J3549" s="86">
        <v>14489.916666666701</v>
      </c>
      <c r="K3549" s="44">
        <v>15044.645151155401</v>
      </c>
      <c r="L3549" s="45">
        <v>14155.0125032425</v>
      </c>
      <c r="M3549" s="46">
        <v>0.97688708837128402</v>
      </c>
      <c r="N3549" s="139">
        <v>15280.1912958251</v>
      </c>
      <c r="O3549" s="45">
        <v>14192.935543241199</v>
      </c>
      <c r="P3549" s="99">
        <v>0.97950429044849696</v>
      </c>
      <c r="Q3549" s="86">
        <v>14465.875438455199</v>
      </c>
      <c r="R3549" s="44">
        <v>15019.6835343455</v>
      </c>
      <c r="S3549" s="45">
        <v>14132.249846639799</v>
      </c>
      <c r="T3549" s="140">
        <v>0.97693706176064099</v>
      </c>
      <c r="U3549" s="44">
        <v>15254.838868029299</v>
      </c>
      <c r="V3549" s="45">
        <v>14170.008143434899</v>
      </c>
      <c r="W3549" s="99">
        <v>0.97954722503460101</v>
      </c>
      <c r="X3549" s="86">
        <v>14440.8785522777</v>
      </c>
      <c r="Y3549" s="44">
        <v>14993.72967339</v>
      </c>
      <c r="Z3549" s="45">
        <v>14108.5203219947</v>
      </c>
      <c r="AA3549" s="46">
        <v>0.97698490233265201</v>
      </c>
      <c r="AB3549" s="139">
        <v>15228.478661040001</v>
      </c>
      <c r="AC3549" s="45">
        <v>14146.1262662428</v>
      </c>
      <c r="AD3549" s="99">
        <v>0.97958903366108296</v>
      </c>
      <c r="AE3549" s="142">
        <v>14434.102739157501</v>
      </c>
      <c r="AF3549" s="44">
        <v>14986.69445667</v>
      </c>
      <c r="AG3549" s="45">
        <v>14102.402876644301</v>
      </c>
      <c r="AH3549" s="140">
        <v>0.97701971029946499</v>
      </c>
      <c r="AI3549" s="44">
        <v>15221.333297609401</v>
      </c>
      <c r="AJ3549" s="45">
        <v>14139.932353451</v>
      </c>
      <c r="AK3549" s="46">
        <v>0.97961976639473503</v>
      </c>
    </row>
    <row r="3550" spans="1:37" x14ac:dyDescent="0.2">
      <c r="A3550" s="35" t="s">
        <v>3691</v>
      </c>
      <c r="B3550" s="35" t="s">
        <v>7569</v>
      </c>
      <c r="C3550" s="85" t="s">
        <v>3688</v>
      </c>
      <c r="D3550" s="85" t="s">
        <v>3688</v>
      </c>
      <c r="E3550" s="85" t="s">
        <v>12906</v>
      </c>
      <c r="F3550" s="85" t="s">
        <v>423</v>
      </c>
      <c r="G3550" s="85" t="s">
        <v>423</v>
      </c>
      <c r="H3550" s="840">
        <v>1.03828375947564</v>
      </c>
      <c r="I3550" s="840">
        <v>1.0545396255436299</v>
      </c>
      <c r="J3550" s="86">
        <v>6491.5</v>
      </c>
      <c r="K3550" s="44">
        <v>6740.0190246361099</v>
      </c>
      <c r="L3550" s="45">
        <v>6341.4625341621904</v>
      </c>
      <c r="M3550" s="46">
        <v>0.97688708837128402</v>
      </c>
      <c r="N3550" s="139">
        <v>6845.5439792164698</v>
      </c>
      <c r="O3550" s="45">
        <v>6358.4521014464199</v>
      </c>
      <c r="P3550" s="99">
        <v>0.97950429044849696</v>
      </c>
      <c r="Q3550" s="86">
        <v>6507.9358318997101</v>
      </c>
      <c r="R3550" s="44">
        <v>6757.0840819710502</v>
      </c>
      <c r="S3550" s="45">
        <v>6357.8437097428896</v>
      </c>
      <c r="T3550" s="140">
        <v>0.97693706176064099</v>
      </c>
      <c r="U3550" s="44">
        <v>6862.8762152334903</v>
      </c>
      <c r="V3550" s="45">
        <v>6374.8304848406096</v>
      </c>
      <c r="W3550" s="99">
        <v>0.97954722503460101</v>
      </c>
      <c r="X3550" s="86">
        <v>6523.71032996553</v>
      </c>
      <c r="Y3550" s="44">
        <v>6773.4624871266697</v>
      </c>
      <c r="Z3550" s="45">
        <v>6373.5664995678899</v>
      </c>
      <c r="AA3550" s="46">
        <v>0.97698490233265201</v>
      </c>
      <c r="AB3550" s="139">
        <v>6879.5110485169498</v>
      </c>
      <c r="AC3550" s="45">
        <v>6390.5550980157604</v>
      </c>
      <c r="AD3550" s="99">
        <v>0.97958903366108296</v>
      </c>
      <c r="AE3550" s="142">
        <v>6542.3101104523003</v>
      </c>
      <c r="AF3550" s="44">
        <v>6792.7743371358902</v>
      </c>
      <c r="AG3550" s="45">
        <v>6391.9659288033599</v>
      </c>
      <c r="AH3550" s="140">
        <v>0.97701971029946499</v>
      </c>
      <c r="AI3550" s="44">
        <v>6899.1252540666601</v>
      </c>
      <c r="AJ3550" s="45">
        <v>6408.9763020831897</v>
      </c>
      <c r="AK3550" s="46">
        <v>0.97961976639473503</v>
      </c>
    </row>
    <row r="3551" spans="1:37" x14ac:dyDescent="0.2">
      <c r="A3551" s="35" t="s">
        <v>3690</v>
      </c>
      <c r="B3551" s="35" t="s">
        <v>9826</v>
      </c>
      <c r="C3551" s="85" t="s">
        <v>3688</v>
      </c>
      <c r="D3551" s="85" t="s">
        <v>3688</v>
      </c>
      <c r="E3551" s="85" t="s">
        <v>12906</v>
      </c>
      <c r="F3551" s="85" t="s">
        <v>422</v>
      </c>
      <c r="G3551" s="85" t="s">
        <v>422</v>
      </c>
      <c r="H3551" s="840">
        <v>1.02838501723605</v>
      </c>
      <c r="I3551" s="840">
        <v>1.05190760349297</v>
      </c>
      <c r="J3551" s="86">
        <v>8806.75</v>
      </c>
      <c r="K3551" s="44">
        <v>9056.7297505435599</v>
      </c>
      <c r="L3551" s="45">
        <v>8521.1795671756008</v>
      </c>
      <c r="M3551" s="46">
        <v>0.96757368690783796</v>
      </c>
      <c r="N3551" s="139">
        <v>9263.8872870617197</v>
      </c>
      <c r="O3551" s="45">
        <v>8604.7191818235096</v>
      </c>
      <c r="P3551" s="99">
        <v>0.97705954884872503</v>
      </c>
      <c r="Q3551" s="86">
        <v>8868.9673957007399</v>
      </c>
      <c r="R3551" s="44">
        <v>9120.7131880936504</v>
      </c>
      <c r="S3551" s="45">
        <v>8581.8184690066792</v>
      </c>
      <c r="T3551" s="140">
        <v>0.96762318386318003</v>
      </c>
      <c r="U3551" s="44">
        <v>9329.3342386688601</v>
      </c>
      <c r="V3551" s="45">
        <v>8665.8891174405599</v>
      </c>
      <c r="W3551" s="99">
        <v>0.977102376274534</v>
      </c>
      <c r="X3551" s="86">
        <v>8927.3234716650804</v>
      </c>
      <c r="Y3551" s="44">
        <v>9180.7257022800695</v>
      </c>
      <c r="Z3551" s="45">
        <v>8638.7081775359402</v>
      </c>
      <c r="AA3551" s="46">
        <v>0.96767056833493303</v>
      </c>
      <c r="AB3551" s="139">
        <v>9390.7194386857609</v>
      </c>
      <c r="AC3551" s="45">
        <v>8723.28128550154</v>
      </c>
      <c r="AD3551" s="99">
        <v>0.97714408055099999</v>
      </c>
      <c r="AE3551" s="142">
        <v>8986.6796906692798</v>
      </c>
      <c r="AF3551" s="44">
        <v>9241.7667485837592</v>
      </c>
      <c r="AG3551" s="45">
        <v>8696.4552695272996</v>
      </c>
      <c r="AH3551" s="140">
        <v>0.96770504445114303</v>
      </c>
      <c r="AI3551" s="44">
        <v>9453.1566967708695</v>
      </c>
      <c r="AJ3551" s="45">
        <v>8781.5563594488904</v>
      </c>
      <c r="AK3551" s="46">
        <v>0.97717473657892095</v>
      </c>
    </row>
    <row r="3552" spans="1:37" x14ac:dyDescent="0.2">
      <c r="A3552" s="35" t="s">
        <v>3689</v>
      </c>
      <c r="B3552" s="35" t="s">
        <v>13106</v>
      </c>
      <c r="C3552" s="85" t="s">
        <v>3688</v>
      </c>
      <c r="D3552" s="85" t="s">
        <v>3688</v>
      </c>
      <c r="E3552" s="85" t="s">
        <v>12906</v>
      </c>
      <c r="F3552" s="85" t="s">
        <v>423</v>
      </c>
      <c r="G3552" s="85" t="s">
        <v>423</v>
      </c>
      <c r="H3552" s="840">
        <v>1.03828375947564</v>
      </c>
      <c r="I3552" s="840">
        <v>1.0545396255436299</v>
      </c>
      <c r="J3552" s="86">
        <v>5458.6666666666697</v>
      </c>
      <c r="K3552" s="44">
        <v>5667.6449483910201</v>
      </c>
      <c r="L3552" s="45">
        <v>5332.5009863893802</v>
      </c>
      <c r="M3552" s="46">
        <v>0.97688708837128402</v>
      </c>
      <c r="N3552" s="139">
        <v>5756.3803026341602</v>
      </c>
      <c r="O3552" s="45">
        <v>5346.7874201282002</v>
      </c>
      <c r="P3552" s="99">
        <v>0.97950429044849696</v>
      </c>
      <c r="Q3552" s="86">
        <v>5464.35005082323</v>
      </c>
      <c r="R3552" s="44">
        <v>5673.5459138596398</v>
      </c>
      <c r="S3552" s="45">
        <v>5338.3260830828503</v>
      </c>
      <c r="T3552" s="140">
        <v>0.97693706176064099</v>
      </c>
      <c r="U3552" s="44">
        <v>5762.3736564344399</v>
      </c>
      <c r="V3552" s="45">
        <v>5352.5889289015804</v>
      </c>
      <c r="W3552" s="99">
        <v>0.97954722503460101</v>
      </c>
      <c r="X3552" s="86">
        <v>5468.9021793371903</v>
      </c>
      <c r="Y3552" s="44">
        <v>5678.2723149667299</v>
      </c>
      <c r="Z3552" s="45">
        <v>5343.03486154657</v>
      </c>
      <c r="AA3552" s="46">
        <v>0.97698490233265201</v>
      </c>
      <c r="AB3552" s="139">
        <v>5767.1740563329804</v>
      </c>
      <c r="AC3552" s="45">
        <v>5357.27660104391</v>
      </c>
      <c r="AD3552" s="99">
        <v>0.97958903366108396</v>
      </c>
      <c r="AE3552" s="142">
        <v>5475.8401229105202</v>
      </c>
      <c r="AF3552" s="44">
        <v>5685.4758691030802</v>
      </c>
      <c r="AG3552" s="45">
        <v>5350.0037305322303</v>
      </c>
      <c r="AH3552" s="140">
        <v>0.97701971029946499</v>
      </c>
      <c r="AI3552" s="44">
        <v>5774.4903927508403</v>
      </c>
      <c r="AJ3552" s="45">
        <v>5364.2412220205197</v>
      </c>
      <c r="AK3552" s="46">
        <v>0.97961976639473503</v>
      </c>
    </row>
    <row r="3553" spans="1:37" x14ac:dyDescent="0.2">
      <c r="A3553" s="35" t="s">
        <v>3687</v>
      </c>
      <c r="B3553" s="35" t="s">
        <v>9825</v>
      </c>
      <c r="C3553" s="85" t="s">
        <v>939</v>
      </c>
      <c r="D3553" s="85" t="s">
        <v>939</v>
      </c>
      <c r="E3553" s="85" t="s">
        <v>12904</v>
      </c>
      <c r="F3553" s="85" t="s">
        <v>435</v>
      </c>
      <c r="G3553" s="85" t="s">
        <v>435</v>
      </c>
      <c r="H3553" s="840">
        <v>1.06394655552892</v>
      </c>
      <c r="I3553" s="840">
        <v>1.0655806378293</v>
      </c>
      <c r="J3553" s="86">
        <v>10056.416666666701</v>
      </c>
      <c r="K3553" s="44">
        <v>10699.489873463601</v>
      </c>
      <c r="L3553" s="45">
        <v>10066.7986127651</v>
      </c>
      <c r="M3553" s="46">
        <v>1.0010323703206201</v>
      </c>
      <c r="N3553" s="139">
        <v>10715.922885943901</v>
      </c>
      <c r="O3553" s="45">
        <v>9953.4357824498893</v>
      </c>
      <c r="P3553" s="99">
        <v>0.98975968402759995</v>
      </c>
      <c r="Q3553" s="86">
        <v>10063.128039211701</v>
      </c>
      <c r="R3553" s="44">
        <v>10706.630415165801</v>
      </c>
      <c r="S3553" s="45">
        <v>10074.032232221</v>
      </c>
      <c r="T3553" s="140">
        <v>1.0010835788799299</v>
      </c>
      <c r="U3553" s="44">
        <v>10723.074394581099</v>
      </c>
      <c r="V3553" s="45">
        <v>9960.5150082783493</v>
      </c>
      <c r="W3553" s="99">
        <v>0.98980306813810504</v>
      </c>
      <c r="X3553" s="86">
        <v>10075.084197501999</v>
      </c>
      <c r="Y3553" s="44">
        <v>10719.351128596099</v>
      </c>
      <c r="Z3553" s="45">
        <v>10086.495257067099</v>
      </c>
      <c r="AA3553" s="46">
        <v>1.0011326019059901</v>
      </c>
      <c r="AB3553" s="139">
        <v>10735.814645358099</v>
      </c>
      <c r="AC3553" s="45">
        <v>9972.7748860924294</v>
      </c>
      <c r="AD3553" s="99">
        <v>0.98984531450020896</v>
      </c>
      <c r="AE3553" s="142">
        <v>10096.432018981301</v>
      </c>
      <c r="AF3553" s="44">
        <v>10742.064069727099</v>
      </c>
      <c r="AG3553" s="45">
        <v>10108.227379693801</v>
      </c>
      <c r="AH3553" s="140">
        <v>1.00116827020578</v>
      </c>
      <c r="AI3553" s="44">
        <v>10758.562470586299</v>
      </c>
      <c r="AJ3553" s="45">
        <v>9994.2194668557295</v>
      </c>
      <c r="AK3553" s="46">
        <v>0.98987636900506804</v>
      </c>
    </row>
    <row r="3554" spans="1:37" x14ac:dyDescent="0.2">
      <c r="A3554" s="35" t="s">
        <v>3686</v>
      </c>
      <c r="B3554" s="35" t="s">
        <v>9824</v>
      </c>
      <c r="C3554" s="85" t="s">
        <v>939</v>
      </c>
      <c r="D3554" s="85" t="s">
        <v>939</v>
      </c>
      <c r="E3554" s="85" t="s">
        <v>12904</v>
      </c>
      <c r="F3554" s="85" t="s">
        <v>435</v>
      </c>
      <c r="G3554" s="85" t="s">
        <v>435</v>
      </c>
      <c r="H3554" s="840">
        <v>1.06394655552892</v>
      </c>
      <c r="I3554" s="840">
        <v>1.0655806378293</v>
      </c>
      <c r="J3554" s="86">
        <v>14481</v>
      </c>
      <c r="K3554" s="44">
        <v>15407.0100706143</v>
      </c>
      <c r="L3554" s="45">
        <v>14495.949754612901</v>
      </c>
      <c r="M3554" s="46">
        <v>1.0010323703206201</v>
      </c>
      <c r="N3554" s="139">
        <v>15430.6732164061</v>
      </c>
      <c r="O3554" s="45">
        <v>14332.7099844037</v>
      </c>
      <c r="P3554" s="99">
        <v>0.98975968402759995</v>
      </c>
      <c r="Q3554" s="86">
        <v>14511.1207296258</v>
      </c>
      <c r="R3554" s="44">
        <v>15439.056917149601</v>
      </c>
      <c r="S3554" s="45">
        <v>14526.844673572399</v>
      </c>
      <c r="T3554" s="140">
        <v>1.0010835788799299</v>
      </c>
      <c r="U3554" s="44">
        <v>15462.7692826926</v>
      </c>
      <c r="V3554" s="45">
        <v>14363.151820306</v>
      </c>
      <c r="W3554" s="99">
        <v>0.98980306813810504</v>
      </c>
      <c r="X3554" s="86">
        <v>14543.9394704645</v>
      </c>
      <c r="Y3554" s="44">
        <v>15473.974303421801</v>
      </c>
      <c r="Z3554" s="45">
        <v>14560.411964029399</v>
      </c>
      <c r="AA3554" s="46">
        <v>1.0011326019059901</v>
      </c>
      <c r="AB3554" s="139">
        <v>15497.740297488301</v>
      </c>
      <c r="AC3554" s="45">
        <v>14396.250339213901</v>
      </c>
      <c r="AD3554" s="99">
        <v>0.98984531450020896</v>
      </c>
      <c r="AE3554" s="142">
        <v>14591.230554793299</v>
      </c>
      <c r="AF3554" s="44">
        <v>15524.289489700701</v>
      </c>
      <c r="AG3554" s="45">
        <v>14608.2770547161</v>
      </c>
      <c r="AH3554" s="140">
        <v>1.00116827020578</v>
      </c>
      <c r="AI3554" s="44">
        <v>15548.132761291001</v>
      </c>
      <c r="AJ3554" s="45">
        <v>14443.514320894599</v>
      </c>
      <c r="AK3554" s="46">
        <v>0.98987636900506903</v>
      </c>
    </row>
    <row r="3555" spans="1:37" x14ac:dyDescent="0.2">
      <c r="A3555" s="35" t="s">
        <v>3685</v>
      </c>
      <c r="B3555" s="35" t="s">
        <v>9823</v>
      </c>
      <c r="C3555" s="85" t="s">
        <v>939</v>
      </c>
      <c r="D3555" s="85" t="s">
        <v>939</v>
      </c>
      <c r="E3555" s="85" t="s">
        <v>12904</v>
      </c>
      <c r="F3555" s="85" t="s">
        <v>367</v>
      </c>
      <c r="G3555" s="85" t="s">
        <v>367</v>
      </c>
      <c r="H3555" s="840">
        <v>1.07233640046977</v>
      </c>
      <c r="I3555" s="840">
        <v>1.0887622322310599</v>
      </c>
      <c r="J3555" s="86">
        <v>4585.25</v>
      </c>
      <c r="K3555" s="44">
        <v>4916.93048025403</v>
      </c>
      <c r="L3555" s="45">
        <v>4626.1783994436801</v>
      </c>
      <c r="M3555" s="46">
        <v>1.0089260998732199</v>
      </c>
      <c r="N3555" s="139">
        <v>4992.2470253374804</v>
      </c>
      <c r="O3555" s="45">
        <v>4637.0257331733701</v>
      </c>
      <c r="P3555" s="99">
        <v>1.01129180157535</v>
      </c>
      <c r="Q3555" s="86">
        <v>4639.34042423954</v>
      </c>
      <c r="R3555" s="44">
        <v>4974.9336110829399</v>
      </c>
      <c r="S3555" s="45">
        <v>4680.9910875617998</v>
      </c>
      <c r="T3555" s="140">
        <v>1.0089777122421599</v>
      </c>
      <c r="U3555" s="44">
        <v>5051.1386363748497</v>
      </c>
      <c r="V3555" s="45">
        <v>4691.9325880953802</v>
      </c>
      <c r="W3555" s="99">
        <v>1.0113361295026</v>
      </c>
      <c r="X3555" s="86">
        <v>4688.93966754537</v>
      </c>
      <c r="Y3555" s="44">
        <v>5028.1206851155403</v>
      </c>
      <c r="Z3555" s="45">
        <v>4731.2672972418304</v>
      </c>
      <c r="AA3555" s="46">
        <v>1.00902712184365</v>
      </c>
      <c r="AB3555" s="139">
        <v>5105.1404192334803</v>
      </c>
      <c r="AC3555" s="45">
        <v>4742.2964949306797</v>
      </c>
      <c r="AD3555" s="99">
        <v>1.0113792949298599</v>
      </c>
      <c r="AE3555" s="142">
        <v>4737.4159321569996</v>
      </c>
      <c r="AF3555" s="44">
        <v>5080.1035482173902</v>
      </c>
      <c r="AG3555" s="45">
        <v>4780.3514710441696</v>
      </c>
      <c r="AH3555" s="140">
        <v>1.0090630714089801</v>
      </c>
      <c r="AI3555" s="44">
        <v>5157.9195453022603</v>
      </c>
      <c r="AJ3555" s="45">
        <v>4791.4747038993901</v>
      </c>
      <c r="AK3555" s="46">
        <v>1.0114110250221999</v>
      </c>
    </row>
    <row r="3556" spans="1:37" x14ac:dyDescent="0.2">
      <c r="A3556" s="35" t="s">
        <v>3684</v>
      </c>
      <c r="B3556" s="35" t="s">
        <v>9822</v>
      </c>
      <c r="C3556" s="85" t="s">
        <v>939</v>
      </c>
      <c r="D3556" s="85" t="s">
        <v>939</v>
      </c>
      <c r="E3556" s="85" t="s">
        <v>12904</v>
      </c>
      <c r="F3556" s="85" t="s">
        <v>361</v>
      </c>
      <c r="G3556" s="85" t="s">
        <v>361</v>
      </c>
      <c r="H3556" s="840">
        <v>1.0549256583789699</v>
      </c>
      <c r="I3556" s="840">
        <v>1.06217341905483</v>
      </c>
      <c r="J3556" s="86">
        <v>33427.083333333299</v>
      </c>
      <c r="K3556" s="44">
        <v>35263.087893105498</v>
      </c>
      <c r="L3556" s="45">
        <v>33177.881233810003</v>
      </c>
      <c r="M3556" s="46">
        <v>0.99254490447047705</v>
      </c>
      <c r="N3556" s="139">
        <v>35505.359393197497</v>
      </c>
      <c r="O3556" s="45">
        <v>32978.990089276602</v>
      </c>
      <c r="P3556" s="99">
        <v>0.98659490450936604</v>
      </c>
      <c r="Q3556" s="86">
        <v>33523.0166355607</v>
      </c>
      <c r="R3556" s="44">
        <v>35364.290395118202</v>
      </c>
      <c r="S3556" s="45">
        <v>33274.801454377797</v>
      </c>
      <c r="T3556" s="140">
        <v>0.99259567884712296</v>
      </c>
      <c r="U3556" s="44">
        <v>35607.257196825602</v>
      </c>
      <c r="V3556" s="45">
        <v>33075.087112315297</v>
      </c>
      <c r="W3556" s="99">
        <v>0.986638149898172</v>
      </c>
      <c r="X3556" s="86">
        <v>33627.957850909101</v>
      </c>
      <c r="Y3556" s="44">
        <v>35474.995575810703</v>
      </c>
      <c r="Z3556" s="45">
        <v>33380.600217986801</v>
      </c>
      <c r="AA3556" s="46">
        <v>0.99264428622103695</v>
      </c>
      <c r="AB3556" s="139">
        <v>35718.722966332003</v>
      </c>
      <c r="AC3556" s="45">
        <v>33180.042235169203</v>
      </c>
      <c r="AD3556" s="99">
        <v>0.98668026117655405</v>
      </c>
      <c r="AE3556" s="142">
        <v>33737.069518546101</v>
      </c>
      <c r="AF3556" s="44">
        <v>35590.100273629498</v>
      </c>
      <c r="AG3556" s="45">
        <v>33490.102432528904</v>
      </c>
      <c r="AH3556" s="140">
        <v>0.992679652099558</v>
      </c>
      <c r="AI3556" s="44">
        <v>35834.618479404802</v>
      </c>
      <c r="AJ3556" s="45">
        <v>33288.744901873397</v>
      </c>
      <c r="AK3556" s="46">
        <v>0.98671121638391601</v>
      </c>
    </row>
    <row r="3557" spans="1:37" x14ac:dyDescent="0.2">
      <c r="A3557" s="35" t="s">
        <v>3683</v>
      </c>
      <c r="B3557" s="35" t="s">
        <v>9820</v>
      </c>
      <c r="C3557" s="85" t="s">
        <v>939</v>
      </c>
      <c r="D3557" s="85" t="s">
        <v>939</v>
      </c>
      <c r="E3557" s="85" t="s">
        <v>12904</v>
      </c>
      <c r="F3557" s="85" t="s">
        <v>362</v>
      </c>
      <c r="G3557" s="85" t="s">
        <v>362</v>
      </c>
      <c r="H3557" s="840">
        <v>1.0444684729545799</v>
      </c>
      <c r="I3557" s="840">
        <v>1.05651346243462</v>
      </c>
      <c r="J3557" s="86">
        <v>15274.75</v>
      </c>
      <c r="K3557" s="44">
        <v>15953.994807263</v>
      </c>
      <c r="L3557" s="45">
        <v>15010.5897284079</v>
      </c>
      <c r="M3557" s="46">
        <v>0.98270608215570598</v>
      </c>
      <c r="N3557" s="139">
        <v>16137.979010323201</v>
      </c>
      <c r="O3557" s="45">
        <v>14989.687724281101</v>
      </c>
      <c r="P3557" s="99">
        <v>0.98133767978403197</v>
      </c>
      <c r="Q3557" s="86">
        <v>15345.414316246201</v>
      </c>
      <c r="R3557" s="44">
        <v>16027.801457744999</v>
      </c>
      <c r="S3557" s="45">
        <v>15080.803412084701</v>
      </c>
      <c r="T3557" s="140">
        <v>0.98275635322003996</v>
      </c>
      <c r="U3557" s="44">
        <v>16212.636811750999</v>
      </c>
      <c r="V3557" s="45">
        <v>15059.6933626441</v>
      </c>
      <c r="W3557" s="99">
        <v>0.98138069473304301</v>
      </c>
      <c r="X3557" s="86">
        <v>15417.0794127647</v>
      </c>
      <c r="Y3557" s="44">
        <v>16102.653391669801</v>
      </c>
      <c r="Z3557" s="45">
        <v>15151.974696302899</v>
      </c>
      <c r="AA3557" s="46">
        <v>0.98280447876254096</v>
      </c>
      <c r="AB3557" s="139">
        <v>16288.351951009499</v>
      </c>
      <c r="AC3557" s="45">
        <v>15130.669878237701</v>
      </c>
      <c r="AD3557" s="99">
        <v>0.98142258161491502</v>
      </c>
      <c r="AE3557" s="142">
        <v>15494.4966660913</v>
      </c>
      <c r="AF3557" s="44">
        <v>16183.5132720322</v>
      </c>
      <c r="AG3557" s="45">
        <v>15228.6032641537</v>
      </c>
      <c r="AH3557" s="140">
        <v>0.98283949406891702</v>
      </c>
      <c r="AI3557" s="44">
        <v>16370.1443213738</v>
      </c>
      <c r="AJ3557" s="45">
        <v>15207.125998404499</v>
      </c>
      <c r="AK3557" s="46">
        <v>0.98145337187262904</v>
      </c>
    </row>
    <row r="3558" spans="1:37" x14ac:dyDescent="0.2">
      <c r="A3558" s="35" t="s">
        <v>3682</v>
      </c>
      <c r="B3558" s="35" t="s">
        <v>9819</v>
      </c>
      <c r="C3558" s="85" t="s">
        <v>939</v>
      </c>
      <c r="D3558" s="85" t="s">
        <v>939</v>
      </c>
      <c r="E3558" s="85" t="s">
        <v>12904</v>
      </c>
      <c r="F3558" s="85" t="s">
        <v>362</v>
      </c>
      <c r="G3558" s="85" t="s">
        <v>362</v>
      </c>
      <c r="H3558" s="840">
        <v>1.0444684729545799</v>
      </c>
      <c r="I3558" s="840">
        <v>1.05651346243462</v>
      </c>
      <c r="J3558" s="86">
        <v>19167.916666666701</v>
      </c>
      <c r="K3558" s="44">
        <v>20020.284650554</v>
      </c>
      <c r="L3558" s="45">
        <v>18836.4282905871</v>
      </c>
      <c r="M3558" s="46">
        <v>0.98270608215570598</v>
      </c>
      <c r="N3558" s="139">
        <v>20251.162005158301</v>
      </c>
      <c r="O3558" s="45">
        <v>18810.198867960298</v>
      </c>
      <c r="P3558" s="99">
        <v>0.98133767978403197</v>
      </c>
      <c r="Q3558" s="86">
        <v>19231.413142837901</v>
      </c>
      <c r="R3558" s="44">
        <v>20086.604718058599</v>
      </c>
      <c r="S3558" s="45">
        <v>18899.7934475234</v>
      </c>
      <c r="T3558" s="140">
        <v>0.98275635322003996</v>
      </c>
      <c r="U3558" s="44">
        <v>20318.246887050402</v>
      </c>
      <c r="V3558" s="45">
        <v>18873.3375908165</v>
      </c>
      <c r="W3558" s="99">
        <v>0.98138069473304301</v>
      </c>
      <c r="X3558" s="86">
        <v>19286.467253918399</v>
      </c>
      <c r="Y3558" s="44">
        <v>20144.1070013887</v>
      </c>
      <c r="Z3558" s="45">
        <v>18954.8263966581</v>
      </c>
      <c r="AA3558" s="46">
        <v>0.98280447876254096</v>
      </c>
      <c r="AB3558" s="139">
        <v>20376.412296569299</v>
      </c>
      <c r="AC3558" s="45">
        <v>18928.174482572202</v>
      </c>
      <c r="AD3558" s="99">
        <v>0.98142258161491502</v>
      </c>
      <c r="AE3558" s="142">
        <v>19342.436772278601</v>
      </c>
      <c r="AF3558" s="44">
        <v>20202.565398762399</v>
      </c>
      <c r="AG3558" s="45">
        <v>19010.510771326299</v>
      </c>
      <c r="AH3558" s="140">
        <v>0.98283949406891702</v>
      </c>
      <c r="AI3558" s="44">
        <v>20435.5448462028</v>
      </c>
      <c r="AJ3558" s="45">
        <v>18983.699790385999</v>
      </c>
      <c r="AK3558" s="46">
        <v>0.98145337187262904</v>
      </c>
    </row>
    <row r="3559" spans="1:37" x14ac:dyDescent="0.2">
      <c r="A3559" s="35" t="s">
        <v>3681</v>
      </c>
      <c r="B3559" s="35" t="s">
        <v>9818</v>
      </c>
      <c r="C3559" s="85" t="s">
        <v>939</v>
      </c>
      <c r="D3559" s="85" t="s">
        <v>939</v>
      </c>
      <c r="E3559" s="85" t="s">
        <v>12904</v>
      </c>
      <c r="F3559" s="85" t="s">
        <v>365</v>
      </c>
      <c r="G3559" s="85" t="s">
        <v>365</v>
      </c>
      <c r="H3559" s="840">
        <v>1.0466393291047</v>
      </c>
      <c r="I3559" s="840">
        <v>1.0572456328970901</v>
      </c>
      <c r="J3559" s="86">
        <v>11201.5</v>
      </c>
      <c r="K3559" s="44">
        <v>11723.9304449663</v>
      </c>
      <c r="L3559" s="45">
        <v>11030.661100232001</v>
      </c>
      <c r="M3559" s="46">
        <v>0.98474856940873701</v>
      </c>
      <c r="N3559" s="139">
        <v>11842.736956896701</v>
      </c>
      <c r="O3559" s="45">
        <v>11000.0718597496</v>
      </c>
      <c r="P3559" s="99">
        <v>0.98201775295715299</v>
      </c>
      <c r="Q3559" s="86">
        <v>11193.6252568733</v>
      </c>
      <c r="R3559" s="44">
        <v>11715.6884291032</v>
      </c>
      <c r="S3559" s="45">
        <v>11023.4703432244</v>
      </c>
      <c r="T3559" s="140">
        <v>0.984798944958033</v>
      </c>
      <c r="U3559" s="44">
        <v>11834.411419115801</v>
      </c>
      <c r="V3559" s="45">
        <v>10992.820549096599</v>
      </c>
      <c r="W3559" s="99">
        <v>0.98206079771579402</v>
      </c>
      <c r="X3559" s="86">
        <v>11182.357882677899</v>
      </c>
      <c r="Y3559" s="44">
        <v>11703.8955521346</v>
      </c>
      <c r="Z3559" s="45">
        <v>11012.913520566401</v>
      </c>
      <c r="AA3559" s="46">
        <v>0.98484717052617599</v>
      </c>
      <c r="AB3559" s="139">
        <v>11822.499036953501</v>
      </c>
      <c r="AC3559" s="45">
        <v>10982.224021309899</v>
      </c>
      <c r="AD3559" s="99">
        <v>0.98210271362553803</v>
      </c>
      <c r="AE3559" s="142">
        <v>11175.624211439101</v>
      </c>
      <c r="AF3559" s="44">
        <v>11696.847826986799</v>
      </c>
      <c r="AG3559" s="45">
        <v>11006.6740147327</v>
      </c>
      <c r="AH3559" s="140">
        <v>0.98488225860946799</v>
      </c>
      <c r="AI3559" s="44">
        <v>11815.379892442899</v>
      </c>
      <c r="AJ3559" s="45">
        <v>10975.955203326799</v>
      </c>
      <c r="AK3559" s="46">
        <v>0.98213352522109398</v>
      </c>
    </row>
    <row r="3560" spans="1:37" x14ac:dyDescent="0.2">
      <c r="A3560" s="35" t="s">
        <v>3680</v>
      </c>
      <c r="B3560" s="35" t="s">
        <v>9817</v>
      </c>
      <c r="C3560" s="85" t="s">
        <v>1211</v>
      </c>
      <c r="D3560" s="85" t="s">
        <v>939</v>
      </c>
      <c r="E3560" s="85" t="s">
        <v>12904</v>
      </c>
      <c r="F3560" s="85" t="s">
        <v>360</v>
      </c>
      <c r="G3560" s="85" t="s">
        <v>360</v>
      </c>
      <c r="H3560" s="840">
        <v>1.10766802497245</v>
      </c>
      <c r="I3560" s="840">
        <v>1.11973276594421</v>
      </c>
      <c r="J3560" s="86">
        <v>9554.4166666666697</v>
      </c>
      <c r="K3560" s="44">
        <v>10583.1218389305</v>
      </c>
      <c r="L3560" s="45">
        <v>9957.3117510117208</v>
      </c>
      <c r="M3560" s="46">
        <v>1.04216846495199</v>
      </c>
      <c r="N3560" s="139">
        <v>10698.393401150101</v>
      </c>
      <c r="O3560" s="45">
        <v>9937.1536009661795</v>
      </c>
      <c r="P3560" s="99">
        <v>1.04005863964828</v>
      </c>
      <c r="Q3560" s="86">
        <v>9550.9639806222094</v>
      </c>
      <c r="R3560" s="44">
        <v>10579.2974089988</v>
      </c>
      <c r="S3560" s="45">
        <v>9954.2226601510993</v>
      </c>
      <c r="T3560" s="140">
        <v>1.04222177785897</v>
      </c>
      <c r="U3560" s="44">
        <v>10694.5273154556</v>
      </c>
      <c r="V3560" s="45">
        <v>9933.9980226071202</v>
      </c>
      <c r="W3560" s="99">
        <v>1.0401042285116</v>
      </c>
      <c r="X3560" s="86">
        <v>9552.5936647704693</v>
      </c>
      <c r="Y3560" s="44">
        <v>10581.102558020701</v>
      </c>
      <c r="Z3560" s="45">
        <v>9956.4086935543892</v>
      </c>
      <c r="AA3560" s="46">
        <v>1.04227281542113</v>
      </c>
      <c r="AB3560" s="139">
        <v>10696.352126194501</v>
      </c>
      <c r="AC3560" s="45">
        <v>9936.1171350920195</v>
      </c>
      <c r="AD3560" s="99">
        <v>1.0401486218068701</v>
      </c>
      <c r="AE3560" s="142">
        <v>9555.0079950527997</v>
      </c>
      <c r="AF3560" s="44">
        <v>10583.776834476101</v>
      </c>
      <c r="AG3560" s="45">
        <v>9959.2799004352291</v>
      </c>
      <c r="AH3560" s="140">
        <v>1.0423099494622901</v>
      </c>
      <c r="AI3560" s="44">
        <v>10699.055530919501</v>
      </c>
      <c r="AJ3560" s="45">
        <v>9938.9402028781406</v>
      </c>
      <c r="AK3560" s="46">
        <v>1.0401812544818501</v>
      </c>
    </row>
    <row r="3561" spans="1:37" x14ac:dyDescent="0.2">
      <c r="A3561" s="35" t="s">
        <v>3679</v>
      </c>
      <c r="B3561" s="35" t="s">
        <v>9816</v>
      </c>
      <c r="C3561" s="85" t="s">
        <v>939</v>
      </c>
      <c r="D3561" s="85" t="s">
        <v>939</v>
      </c>
      <c r="E3561" s="85" t="s">
        <v>12904</v>
      </c>
      <c r="F3561" s="85" t="s">
        <v>359</v>
      </c>
      <c r="G3561" s="85" t="s">
        <v>359</v>
      </c>
      <c r="H3561" s="840">
        <v>1.0675636234841801</v>
      </c>
      <c r="I3561" s="840">
        <v>1.06929018466481</v>
      </c>
      <c r="J3561" s="86">
        <v>9065.1666666666697</v>
      </c>
      <c r="K3561" s="44">
        <v>9677.6421741546692</v>
      </c>
      <c r="L3561" s="45">
        <v>9105.3756735861898</v>
      </c>
      <c r="M3561" s="46">
        <v>1.0044355507623901</v>
      </c>
      <c r="N3561" s="139">
        <v>9693.2937390173192</v>
      </c>
      <c r="O3561" s="45">
        <v>9003.5713935836393</v>
      </c>
      <c r="P3561" s="99">
        <v>0.99320527957753801</v>
      </c>
      <c r="Q3561" s="86">
        <v>9154.0884209251599</v>
      </c>
      <c r="R3561" s="44">
        <v>9772.57180433744</v>
      </c>
      <c r="S3561" s="45">
        <v>9195.1622061351409</v>
      </c>
      <c r="T3561" s="140">
        <v>1.0044869334139399</v>
      </c>
      <c r="U3561" s="44">
        <v>9788.3768980491095</v>
      </c>
      <c r="V3561" s="45">
        <v>9092.2874739144809</v>
      </c>
      <c r="W3561" s="99">
        <v>0.99324881471874205</v>
      </c>
      <c r="X3561" s="86">
        <v>9233.8286467344406</v>
      </c>
      <c r="Y3561" s="44">
        <v>9857.6995687398503</v>
      </c>
      <c r="Z3561" s="45">
        <v>9275.7144301801909</v>
      </c>
      <c r="AA3561" s="46">
        <v>1.0045361231021499</v>
      </c>
      <c r="AB3561" s="139">
        <v>9873.6423388299299</v>
      </c>
      <c r="AC3561" s="45">
        <v>9171.88081237201</v>
      </c>
      <c r="AD3561" s="99">
        <v>0.99329120815076599</v>
      </c>
      <c r="AE3561" s="142">
        <v>9313.9971263541993</v>
      </c>
      <c r="AF3561" s="44">
        <v>9943.2845213319306</v>
      </c>
      <c r="AG3561" s="45">
        <v>9356.5799077538395</v>
      </c>
      <c r="AH3561" s="140">
        <v>1.00457191266241</v>
      </c>
      <c r="AI3561" s="44">
        <v>9959.3657072068399</v>
      </c>
      <c r="AJ3561" s="45">
        <v>9251.8017068387999</v>
      </c>
      <c r="AK3561" s="46">
        <v>0.99332237076395302</v>
      </c>
    </row>
    <row r="3562" spans="1:37" x14ac:dyDescent="0.2">
      <c r="A3562" s="35" t="s">
        <v>3678</v>
      </c>
      <c r="B3562" s="35" t="s">
        <v>9815</v>
      </c>
      <c r="C3562" s="85" t="s">
        <v>939</v>
      </c>
      <c r="D3562" s="85" t="s">
        <v>939</v>
      </c>
      <c r="E3562" s="85" t="s">
        <v>12904</v>
      </c>
      <c r="F3562" s="85" t="s">
        <v>359</v>
      </c>
      <c r="G3562" s="85" t="s">
        <v>359</v>
      </c>
      <c r="H3562" s="840">
        <v>1.0675636234841801</v>
      </c>
      <c r="I3562" s="840">
        <v>1.06929018466481</v>
      </c>
      <c r="J3562" s="86">
        <v>13630.25</v>
      </c>
      <c r="K3562" s="44">
        <v>14551.159078995201</v>
      </c>
      <c r="L3562" s="45">
        <v>13690.7076657791</v>
      </c>
      <c r="M3562" s="46">
        <v>1.0044355507623901</v>
      </c>
      <c r="N3562" s="139">
        <v>14574.692539527599</v>
      </c>
      <c r="O3562" s="45">
        <v>13537.636261961699</v>
      </c>
      <c r="P3562" s="99">
        <v>0.99320527957753801</v>
      </c>
      <c r="Q3562" s="86">
        <v>13757.021485801501</v>
      </c>
      <c r="R3562" s="44">
        <v>14686.495705732001</v>
      </c>
      <c r="S3562" s="45">
        <v>13818.7483251824</v>
      </c>
      <c r="T3562" s="140">
        <v>1.0044869334139399</v>
      </c>
      <c r="U3562" s="44">
        <v>14710.2480449905</v>
      </c>
      <c r="V3562" s="45">
        <v>13664.145284832601</v>
      </c>
      <c r="W3562" s="99">
        <v>0.99324881471874205</v>
      </c>
      <c r="X3562" s="86">
        <v>13873.821218453701</v>
      </c>
      <c r="Y3562" s="44">
        <v>14811.1868515441</v>
      </c>
      <c r="Z3562" s="45">
        <v>13936.754579397801</v>
      </c>
      <c r="AA3562" s="46">
        <v>1.0045361231021499</v>
      </c>
      <c r="AB3562" s="139">
        <v>14835.140852687</v>
      </c>
      <c r="AC3562" s="45">
        <v>13780.744639745601</v>
      </c>
      <c r="AD3562" s="99">
        <v>0.99329120815076599</v>
      </c>
      <c r="AE3562" s="142">
        <v>13991.986686188</v>
      </c>
      <c r="AF3562" s="44">
        <v>14937.336006449301</v>
      </c>
      <c r="AG3562" s="45">
        <v>14055.9568272909</v>
      </c>
      <c r="AH3562" s="140">
        <v>1.00457191266241</v>
      </c>
      <c r="AI3562" s="44">
        <v>14961.4940275016</v>
      </c>
      <c r="AJ3562" s="45">
        <v>13898.553386821901</v>
      </c>
      <c r="AK3562" s="46">
        <v>0.99332237076395302</v>
      </c>
    </row>
    <row r="3563" spans="1:37" x14ac:dyDescent="0.2">
      <c r="A3563" s="35" t="s">
        <v>3677</v>
      </c>
      <c r="B3563" s="35" t="s">
        <v>9814</v>
      </c>
      <c r="C3563" s="85" t="s">
        <v>939</v>
      </c>
      <c r="D3563" s="85" t="s">
        <v>939</v>
      </c>
      <c r="E3563" s="85" t="s">
        <v>12904</v>
      </c>
      <c r="F3563" s="85" t="s">
        <v>366</v>
      </c>
      <c r="G3563" s="85" t="s">
        <v>366</v>
      </c>
      <c r="H3563" s="840">
        <v>1.0669390740410301</v>
      </c>
      <c r="I3563" s="840">
        <v>1.0663606055353101</v>
      </c>
      <c r="J3563" s="86">
        <v>18722.083333333299</v>
      </c>
      <c r="K3563" s="44">
        <v>19975.322255785701</v>
      </c>
      <c r="L3563" s="45">
        <v>18794.124650074002</v>
      </c>
      <c r="M3563" s="46">
        <v>1.0038479327037499</v>
      </c>
      <c r="N3563" s="139">
        <v>19964.492120215898</v>
      </c>
      <c r="O3563" s="45">
        <v>18543.926861255401</v>
      </c>
      <c r="P3563" s="99">
        <v>0.99048415345098195</v>
      </c>
      <c r="Q3563" s="86">
        <v>18960.979736276899</v>
      </c>
      <c r="R3563" s="44">
        <v>20230.210162734002</v>
      </c>
      <c r="S3563" s="45">
        <v>19034.914005746199</v>
      </c>
      <c r="T3563" s="140">
        <v>1.00389928529526</v>
      </c>
      <c r="U3563" s="44">
        <v>20219.241833118998</v>
      </c>
      <c r="V3563" s="45">
        <v>18781.373170045801</v>
      </c>
      <c r="W3563" s="99">
        <v>0.99052756931713604</v>
      </c>
      <c r="X3563" s="86">
        <v>19187.693528604599</v>
      </c>
      <c r="Y3563" s="44">
        <v>20472.099966392499</v>
      </c>
      <c r="Z3563" s="45">
        <v>19263.455104326498</v>
      </c>
      <c r="AA3563" s="46">
        <v>1.0039484462063599</v>
      </c>
      <c r="AB3563" s="139">
        <v>20461.000489988801</v>
      </c>
      <c r="AC3563" s="45">
        <v>19006.750635277898</v>
      </c>
      <c r="AD3563" s="99">
        <v>0.99056984660209701</v>
      </c>
      <c r="AE3563" s="142">
        <v>19406.645839560199</v>
      </c>
      <c r="AF3563" s="44">
        <v>20705.708742302599</v>
      </c>
      <c r="AG3563" s="45">
        <v>19483.966085693399</v>
      </c>
      <c r="AH3563" s="140">
        <v>1.0039842148289</v>
      </c>
      <c r="AI3563" s="44">
        <v>20694.482608882801</v>
      </c>
      <c r="AJ3563" s="45">
        <v>19224.241297260702</v>
      </c>
      <c r="AK3563" s="46">
        <v>0.99060092383776699</v>
      </c>
    </row>
    <row r="3564" spans="1:37" x14ac:dyDescent="0.2">
      <c r="A3564" s="35" t="s">
        <v>3676</v>
      </c>
      <c r="B3564" s="35" t="s">
        <v>9813</v>
      </c>
      <c r="C3564" s="85" t="s">
        <v>939</v>
      </c>
      <c r="D3564" s="85" t="s">
        <v>939</v>
      </c>
      <c r="E3564" s="85" t="s">
        <v>12904</v>
      </c>
      <c r="F3564" s="85" t="s">
        <v>366</v>
      </c>
      <c r="G3564" s="85" t="s">
        <v>366</v>
      </c>
      <c r="H3564" s="840">
        <v>1.0669390740410301</v>
      </c>
      <c r="I3564" s="840">
        <v>1.0663606055353101</v>
      </c>
      <c r="J3564" s="86">
        <v>15287.75</v>
      </c>
      <c r="K3564" s="44">
        <v>16311.0978291708</v>
      </c>
      <c r="L3564" s="45">
        <v>15346.576233191799</v>
      </c>
      <c r="M3564" s="46">
        <v>1.0038479327037499</v>
      </c>
      <c r="N3564" s="139">
        <v>16302.254347272499</v>
      </c>
      <c r="O3564" s="45">
        <v>15142.2741169202</v>
      </c>
      <c r="P3564" s="99">
        <v>0.99048415345098195</v>
      </c>
      <c r="Q3564" s="86">
        <v>15488.411559837799</v>
      </c>
      <c r="R3564" s="44">
        <v>16525.1914880197</v>
      </c>
      <c r="S3564" s="45">
        <v>15548.805295279901</v>
      </c>
      <c r="T3564" s="140">
        <v>1.00389928529526</v>
      </c>
      <c r="U3564" s="44">
        <v>16516.231929728699</v>
      </c>
      <c r="V3564" s="45">
        <v>15341.6986549495</v>
      </c>
      <c r="W3564" s="99">
        <v>0.99052756931713604</v>
      </c>
      <c r="X3564" s="86">
        <v>15682.742573129601</v>
      </c>
      <c r="Y3564" s="44">
        <v>16732.530839398802</v>
      </c>
      <c r="Z3564" s="45">
        <v>15744.665038547901</v>
      </c>
      <c r="AA3564" s="46">
        <v>1.0039484462063599</v>
      </c>
      <c r="AB3564" s="139">
        <v>16723.458866737001</v>
      </c>
      <c r="AC3564" s="45">
        <v>15534.8519049652</v>
      </c>
      <c r="AD3564" s="99">
        <v>0.99056984660209701</v>
      </c>
      <c r="AE3564" s="142">
        <v>15868.885506267899</v>
      </c>
      <c r="AF3564" s="44">
        <v>16931.134008120702</v>
      </c>
      <c r="AG3564" s="45">
        <v>15932.110555220101</v>
      </c>
      <c r="AH3564" s="140">
        <v>1.0039842148289</v>
      </c>
      <c r="AI3564" s="44">
        <v>16921.9543576344</v>
      </c>
      <c r="AJ3564" s="45">
        <v>15719.7326427848</v>
      </c>
      <c r="AK3564" s="46">
        <v>0.99060092383776699</v>
      </c>
    </row>
    <row r="3565" spans="1:37" x14ac:dyDescent="0.2">
      <c r="A3565" s="35" t="s">
        <v>3675</v>
      </c>
      <c r="B3565" s="35" t="s">
        <v>13485</v>
      </c>
      <c r="C3565" s="85" t="s">
        <v>939</v>
      </c>
      <c r="D3565" s="85" t="s">
        <v>939</v>
      </c>
      <c r="E3565" s="85" t="s">
        <v>12904</v>
      </c>
      <c r="F3565" s="85" t="s">
        <v>366</v>
      </c>
      <c r="G3565" s="85" t="s">
        <v>366</v>
      </c>
      <c r="H3565" s="840">
        <v>1.0669390740410301</v>
      </c>
      <c r="I3565" s="840">
        <v>1.0663606055353101</v>
      </c>
      <c r="J3565" s="86">
        <v>12637.75</v>
      </c>
      <c r="K3565" s="44">
        <v>13483.7092829621</v>
      </c>
      <c r="L3565" s="45">
        <v>12686.379211526801</v>
      </c>
      <c r="M3565" s="46">
        <v>1.0038479327037499</v>
      </c>
      <c r="N3565" s="139">
        <v>13476.3987426039</v>
      </c>
      <c r="O3565" s="45">
        <v>12517.491110275099</v>
      </c>
      <c r="P3565" s="99">
        <v>0.99048415345098195</v>
      </c>
      <c r="Q3565" s="86">
        <v>12798.9690716473</v>
      </c>
      <c r="R3565" s="44">
        <v>13655.720209983199</v>
      </c>
      <c r="S3565" s="45">
        <v>12848.875903542899</v>
      </c>
      <c r="T3565" s="140">
        <v>1.00389928529526</v>
      </c>
      <c r="U3565" s="44">
        <v>13648.3164094696</v>
      </c>
      <c r="V3565" s="45">
        <v>12677.731724304</v>
      </c>
      <c r="W3565" s="99">
        <v>0.99052756931713604</v>
      </c>
      <c r="X3565" s="86">
        <v>12950.115878873399</v>
      </c>
      <c r="Y3565" s="44">
        <v>13816.984644529301</v>
      </c>
      <c r="Z3565" s="45">
        <v>13001.2487147873</v>
      </c>
      <c r="AA3565" s="46">
        <v>1.0039484462063599</v>
      </c>
      <c r="AB3565" s="139">
        <v>13809.493410348001</v>
      </c>
      <c r="AC3565" s="45">
        <v>12827.994299615</v>
      </c>
      <c r="AD3565" s="99">
        <v>0.99056984660209602</v>
      </c>
      <c r="AE3565" s="142">
        <v>13092.139173162899</v>
      </c>
      <c r="AF3565" s="44">
        <v>13968.5148466308</v>
      </c>
      <c r="AG3565" s="45">
        <v>13144.3010681987</v>
      </c>
      <c r="AH3565" s="140">
        <v>1.0039842148289</v>
      </c>
      <c r="AI3565" s="44">
        <v>13960.941456446601</v>
      </c>
      <c r="AJ3565" s="45">
        <v>12969.085159947799</v>
      </c>
      <c r="AK3565" s="46">
        <v>0.99060092383776699</v>
      </c>
    </row>
    <row r="3566" spans="1:37" x14ac:dyDescent="0.2">
      <c r="A3566" s="35" t="s">
        <v>3674</v>
      </c>
      <c r="B3566" s="35" t="s">
        <v>9812</v>
      </c>
      <c r="C3566" s="85" t="s">
        <v>939</v>
      </c>
      <c r="D3566" s="85" t="s">
        <v>939</v>
      </c>
      <c r="E3566" s="85" t="s">
        <v>12904</v>
      </c>
      <c r="F3566" s="85" t="s">
        <v>362</v>
      </c>
      <c r="G3566" s="85" t="s">
        <v>362</v>
      </c>
      <c r="H3566" s="840">
        <v>1.0444684729545799</v>
      </c>
      <c r="I3566" s="840">
        <v>1.05651346243462</v>
      </c>
      <c r="J3566" s="86">
        <v>8623.9166666666697</v>
      </c>
      <c r="K3566" s="44">
        <v>9007.4090717209001</v>
      </c>
      <c r="L3566" s="45">
        <v>8474.7753603373003</v>
      </c>
      <c r="M3566" s="46">
        <v>0.98270608215570598</v>
      </c>
      <c r="N3566" s="139">
        <v>9111.2840572476198</v>
      </c>
      <c r="O3566" s="45">
        <v>8462.9743723175106</v>
      </c>
      <c r="P3566" s="99">
        <v>0.98133767978403197</v>
      </c>
      <c r="Q3566" s="86">
        <v>8672.0503190060808</v>
      </c>
      <c r="R3566" s="44">
        <v>9057.6831540775693</v>
      </c>
      <c r="S3566" s="45">
        <v>8522.5125464471002</v>
      </c>
      <c r="T3566" s="140">
        <v>0.98275635322003996</v>
      </c>
      <c r="U3566" s="44">
        <v>9162.1379089403599</v>
      </c>
      <c r="V3566" s="45">
        <v>8510.5827668261009</v>
      </c>
      <c r="W3566" s="99">
        <v>0.98138069473304401</v>
      </c>
      <c r="X3566" s="86">
        <v>8719.4877302939203</v>
      </c>
      <c r="Y3566" s="44">
        <v>9107.2300346063093</v>
      </c>
      <c r="Z3566" s="45">
        <v>8569.5515938478893</v>
      </c>
      <c r="AA3566" s="46">
        <v>0.98280447876254096</v>
      </c>
      <c r="AB3566" s="139">
        <v>9212.2561725890191</v>
      </c>
      <c r="AC3566" s="45">
        <v>8557.5021586246403</v>
      </c>
      <c r="AD3566" s="99">
        <v>0.98142258161491502</v>
      </c>
      <c r="AE3566" s="142">
        <v>8768.6152654072303</v>
      </c>
      <c r="AF3566" s="44">
        <v>9158.5421961861302</v>
      </c>
      <c r="AG3566" s="45">
        <v>8618.1413911378295</v>
      </c>
      <c r="AH3566" s="140">
        <v>0.98283949406891702</v>
      </c>
      <c r="AI3566" s="44">
        <v>9264.1600748124492</v>
      </c>
      <c r="AJ3566" s="45">
        <v>8605.9870188877394</v>
      </c>
      <c r="AK3566" s="46">
        <v>0.98145337187262904</v>
      </c>
    </row>
    <row r="3567" spans="1:37" x14ac:dyDescent="0.2">
      <c r="A3567" s="35" t="s">
        <v>3673</v>
      </c>
      <c r="B3567" s="35" t="s">
        <v>9811</v>
      </c>
      <c r="C3567" s="85" t="s">
        <v>939</v>
      </c>
      <c r="D3567" s="85" t="s">
        <v>939</v>
      </c>
      <c r="E3567" s="85" t="s">
        <v>12904</v>
      </c>
      <c r="F3567" s="85" t="s">
        <v>435</v>
      </c>
      <c r="G3567" s="85" t="s">
        <v>435</v>
      </c>
      <c r="H3567" s="840">
        <v>1.06394655552892</v>
      </c>
      <c r="I3567" s="840">
        <v>1.0655806378293</v>
      </c>
      <c r="J3567" s="86">
        <v>11364.5</v>
      </c>
      <c r="K3567" s="44">
        <v>12091.2206303084</v>
      </c>
      <c r="L3567" s="45">
        <v>11376.232372508701</v>
      </c>
      <c r="M3567" s="46">
        <v>1.0010323703206201</v>
      </c>
      <c r="N3567" s="139">
        <v>12109.7911586111</v>
      </c>
      <c r="O3567" s="45">
        <v>11248.1239291317</v>
      </c>
      <c r="P3567" s="99">
        <v>0.98975968402759995</v>
      </c>
      <c r="Q3567" s="86">
        <v>11393.729587948301</v>
      </c>
      <c r="R3567" s="44">
        <v>12122.3193497255</v>
      </c>
      <c r="S3567" s="45">
        <v>11406.0755926934</v>
      </c>
      <c r="T3567" s="140">
        <v>1.0010835788799299</v>
      </c>
      <c r="U3567" s="44">
        <v>12140.9376415805</v>
      </c>
      <c r="V3567" s="45">
        <v>11277.5485036871</v>
      </c>
      <c r="W3567" s="99">
        <v>0.98980306813810504</v>
      </c>
      <c r="X3567" s="86">
        <v>11429.6948147575</v>
      </c>
      <c r="Y3567" s="44">
        <v>12160.584428908</v>
      </c>
      <c r="Z3567" s="45">
        <v>11442.6401088896</v>
      </c>
      <c r="AA3567" s="46">
        <v>1.0011326019059901</v>
      </c>
      <c r="AB3567" s="139">
        <v>12179.2614909035</v>
      </c>
      <c r="AC3567" s="45">
        <v>11313.629858554999</v>
      </c>
      <c r="AD3567" s="99">
        <v>0.98984531450020896</v>
      </c>
      <c r="AE3567" s="142">
        <v>11471.4707893711</v>
      </c>
      <c r="AF3567" s="44">
        <v>12205.031833202</v>
      </c>
      <c r="AG3567" s="45">
        <v>11484.872566910801</v>
      </c>
      <c r="AH3567" s="140">
        <v>1.00116827020578</v>
      </c>
      <c r="AI3567" s="44">
        <v>12223.7771605783</v>
      </c>
      <c r="AJ3567" s="45">
        <v>11355.3378521304</v>
      </c>
      <c r="AK3567" s="46">
        <v>0.98987636900506903</v>
      </c>
    </row>
    <row r="3568" spans="1:37" x14ac:dyDescent="0.2">
      <c r="A3568" s="35" t="s">
        <v>3672</v>
      </c>
      <c r="B3568" s="35" t="s">
        <v>9810</v>
      </c>
      <c r="C3568" s="85" t="s">
        <v>939</v>
      </c>
      <c r="D3568" s="85" t="s">
        <v>939</v>
      </c>
      <c r="E3568" s="85" t="s">
        <v>12904</v>
      </c>
      <c r="F3568" s="85" t="s">
        <v>435</v>
      </c>
      <c r="G3568" s="85" t="s">
        <v>435</v>
      </c>
      <c r="H3568" s="840">
        <v>1.06394655552892</v>
      </c>
      <c r="I3568" s="840">
        <v>1.0655806378293</v>
      </c>
      <c r="J3568" s="86">
        <v>22558.833333333299</v>
      </c>
      <c r="K3568" s="44">
        <v>24001.393021750999</v>
      </c>
      <c r="L3568" s="45">
        <v>22582.122403334499</v>
      </c>
      <c r="M3568" s="46">
        <v>1.0010323703206201</v>
      </c>
      <c r="N3568" s="139">
        <v>24038.256012018199</v>
      </c>
      <c r="O3568" s="45">
        <v>22327.823752031301</v>
      </c>
      <c r="P3568" s="99">
        <v>0.98975968402759995</v>
      </c>
      <c r="Q3568" s="86">
        <v>22521.930722966001</v>
      </c>
      <c r="R3568" s="44">
        <v>23962.1306165606</v>
      </c>
      <c r="S3568" s="45">
        <v>22546.3350114325</v>
      </c>
      <c r="T3568" s="140">
        <v>1.0010835788799299</v>
      </c>
      <c r="U3568" s="44">
        <v>23998.933304925398</v>
      </c>
      <c r="V3568" s="45">
        <v>22292.276129985501</v>
      </c>
      <c r="W3568" s="99">
        <v>0.98980306813810504</v>
      </c>
      <c r="X3568" s="86">
        <v>22500.149118862901</v>
      </c>
      <c r="Y3568" s="44">
        <v>23938.956153901199</v>
      </c>
      <c r="Z3568" s="45">
        <v>22525.632830639999</v>
      </c>
      <c r="AA3568" s="46">
        <v>1.0011326019059901</v>
      </c>
      <c r="AB3568" s="139">
        <v>23975.723249332299</v>
      </c>
      <c r="AC3568" s="45">
        <v>22271.667180862401</v>
      </c>
      <c r="AD3568" s="99">
        <v>0.98984531450020896</v>
      </c>
      <c r="AE3568" s="142">
        <v>22512.967511388099</v>
      </c>
      <c r="AF3568" s="44">
        <v>23952.5942384759</v>
      </c>
      <c r="AG3568" s="45">
        <v>22539.268740575299</v>
      </c>
      <c r="AH3568" s="140">
        <v>1.00116827020578</v>
      </c>
      <c r="AI3568" s="44">
        <v>23989.382280215301</v>
      </c>
      <c r="AJ3568" s="45">
        <v>22285.0545357019</v>
      </c>
      <c r="AK3568" s="46">
        <v>0.98987636900506903</v>
      </c>
    </row>
    <row r="3569" spans="1:37" x14ac:dyDescent="0.2">
      <c r="A3569" s="35" t="s">
        <v>3671</v>
      </c>
      <c r="B3569" s="35" t="s">
        <v>9809</v>
      </c>
      <c r="C3569" s="85" t="s">
        <v>939</v>
      </c>
      <c r="D3569" s="85" t="s">
        <v>939</v>
      </c>
      <c r="E3569" s="85" t="s">
        <v>12904</v>
      </c>
      <c r="F3569" s="85" t="s">
        <v>359</v>
      </c>
      <c r="G3569" s="85" t="s">
        <v>359</v>
      </c>
      <c r="H3569" s="840">
        <v>1.0675636234841801</v>
      </c>
      <c r="I3569" s="840">
        <v>1.06929018466481</v>
      </c>
      <c r="J3569" s="86">
        <v>15406.25</v>
      </c>
      <c r="K3569" s="44">
        <v>16447.152074303202</v>
      </c>
      <c r="L3569" s="45">
        <v>15474.5852039331</v>
      </c>
      <c r="M3569" s="46">
        <v>1.0044355507623901</v>
      </c>
      <c r="N3569" s="139">
        <v>16473.7519074923</v>
      </c>
      <c r="O3569" s="45">
        <v>15301.568838491399</v>
      </c>
      <c r="P3569" s="99">
        <v>0.99320527957753801</v>
      </c>
      <c r="Q3569" s="86">
        <v>15530.9792512693</v>
      </c>
      <c r="R3569" s="44">
        <v>16580.3084857426</v>
      </c>
      <c r="S3569" s="45">
        <v>15600.6657210229</v>
      </c>
      <c r="T3569" s="140">
        <v>1.0044869334139399</v>
      </c>
      <c r="U3569" s="44">
        <v>16607.1236716151</v>
      </c>
      <c r="V3569" s="45">
        <v>15426.1267327446</v>
      </c>
      <c r="W3569" s="99">
        <v>0.99324881471874205</v>
      </c>
      <c r="X3569" s="86">
        <v>15643.605048101401</v>
      </c>
      <c r="Y3569" s="44">
        <v>16700.5436895065</v>
      </c>
      <c r="Z3569" s="45">
        <v>15714.566366360999</v>
      </c>
      <c r="AA3569" s="46">
        <v>1.0045361231021499</v>
      </c>
      <c r="AB3569" s="139">
        <v>16727.5533307078</v>
      </c>
      <c r="AC3569" s="45">
        <v>15538.655358062</v>
      </c>
      <c r="AD3569" s="99">
        <v>0.99329120815076599</v>
      </c>
      <c r="AE3569" s="142">
        <v>15758.6807822259</v>
      </c>
      <c r="AF3569" s="44">
        <v>16823.394357203601</v>
      </c>
      <c r="AG3569" s="45">
        <v>15830.7280944371</v>
      </c>
      <c r="AH3569" s="140">
        <v>1.00457191266241</v>
      </c>
      <c r="AI3569" s="44">
        <v>16850.602683700199</v>
      </c>
      <c r="AJ3569" s="45">
        <v>15653.450154713</v>
      </c>
      <c r="AK3569" s="46">
        <v>0.99332237076395302</v>
      </c>
    </row>
    <row r="3570" spans="1:37" x14ac:dyDescent="0.2">
      <c r="A3570" s="35" t="s">
        <v>3670</v>
      </c>
      <c r="B3570" s="35" t="s">
        <v>9808</v>
      </c>
      <c r="C3570" s="85" t="s">
        <v>939</v>
      </c>
      <c r="D3570" s="85" t="s">
        <v>939</v>
      </c>
      <c r="E3570" s="85" t="s">
        <v>12904</v>
      </c>
      <c r="F3570" s="85" t="s">
        <v>365</v>
      </c>
      <c r="G3570" s="85" t="s">
        <v>365</v>
      </c>
      <c r="H3570" s="840">
        <v>1.0466393291047</v>
      </c>
      <c r="I3570" s="840">
        <v>1.0572456328970901</v>
      </c>
      <c r="J3570" s="86">
        <v>16430.25</v>
      </c>
      <c r="K3570" s="44">
        <v>17196.545837022401</v>
      </c>
      <c r="L3570" s="45">
        <v>16179.6651825279</v>
      </c>
      <c r="M3570" s="46">
        <v>0.98474856940873701</v>
      </c>
      <c r="N3570" s="139">
        <v>17370.8100599073</v>
      </c>
      <c r="O3570" s="45">
        <v>16134.797185524299</v>
      </c>
      <c r="P3570" s="99">
        <v>0.98201775295715299</v>
      </c>
      <c r="Q3570" s="86">
        <v>16427.8686630907</v>
      </c>
      <c r="R3570" s="44">
        <v>17194.053436157301</v>
      </c>
      <c r="S3570" s="45">
        <v>16178.1477273208</v>
      </c>
      <c r="T3570" s="140">
        <v>0.98479894495803399</v>
      </c>
      <c r="U3570" s="44">
        <v>17368.2924018595</v>
      </c>
      <c r="V3570" s="45">
        <v>16133.1658040451</v>
      </c>
      <c r="W3570" s="99">
        <v>0.98206079771579402</v>
      </c>
      <c r="X3570" s="86">
        <v>16427.746608290701</v>
      </c>
      <c r="Y3570" s="44">
        <v>17193.925688803301</v>
      </c>
      <c r="Z3570" s="45">
        <v>16178.819765296101</v>
      </c>
      <c r="AA3570" s="46">
        <v>0.98484717052617599</v>
      </c>
      <c r="AB3570" s="139">
        <v>17368.163359955299</v>
      </c>
      <c r="AC3570" s="45">
        <v>16133.734522754999</v>
      </c>
      <c r="AD3570" s="99">
        <v>0.98210271362553803</v>
      </c>
      <c r="AE3570" s="142">
        <v>16433.2914876178</v>
      </c>
      <c r="AF3570" s="44">
        <v>17199.729177582201</v>
      </c>
      <c r="AG3570" s="45">
        <v>16184.8572367128</v>
      </c>
      <c r="AH3570" s="140">
        <v>0.98488225860946799</v>
      </c>
      <c r="AI3570" s="44">
        <v>17374.025659408799</v>
      </c>
      <c r="AJ3570" s="45">
        <v>16139.686499719901</v>
      </c>
      <c r="AK3570" s="46">
        <v>0.98213352522109398</v>
      </c>
    </row>
    <row r="3571" spans="1:37" x14ac:dyDescent="0.2">
      <c r="A3571" s="35" t="s">
        <v>3669</v>
      </c>
      <c r="B3571" s="35" t="s">
        <v>9807</v>
      </c>
      <c r="C3571" s="85" t="s">
        <v>939</v>
      </c>
      <c r="D3571" s="85" t="s">
        <v>939</v>
      </c>
      <c r="E3571" s="85" t="s">
        <v>12904</v>
      </c>
      <c r="F3571" s="85" t="s">
        <v>436</v>
      </c>
      <c r="G3571" s="85" t="s">
        <v>436</v>
      </c>
      <c r="H3571" s="840">
        <v>1.0452555871853999</v>
      </c>
      <c r="I3571" s="840">
        <v>1.05749667073995</v>
      </c>
      <c r="J3571" s="86">
        <v>27529.666666666701</v>
      </c>
      <c r="K3571" s="44">
        <v>28775.537896685</v>
      </c>
      <c r="L3571" s="45">
        <v>27073.958516318002</v>
      </c>
      <c r="M3571" s="46">
        <v>0.98344665208386195</v>
      </c>
      <c r="N3571" s="139">
        <v>29112.530846580499</v>
      </c>
      <c r="O3571" s="45">
        <v>27041.040639264302</v>
      </c>
      <c r="P3571" s="99">
        <v>0.98225092830513505</v>
      </c>
      <c r="Q3571" s="86">
        <v>27487.923539570002</v>
      </c>
      <c r="R3571" s="44">
        <v>28731.905659860699</v>
      </c>
      <c r="S3571" s="45">
        <v>27034.289266263699</v>
      </c>
      <c r="T3571" s="140">
        <v>0.98349696103260398</v>
      </c>
      <c r="U3571" s="44">
        <v>29068.3876286495</v>
      </c>
      <c r="V3571" s="45">
        <v>27001.221905905299</v>
      </c>
      <c r="W3571" s="99">
        <v>0.98229398328454498</v>
      </c>
      <c r="X3571" s="86">
        <v>27437.204851557599</v>
      </c>
      <c r="Y3571" s="44">
        <v>28678.8916678409</v>
      </c>
      <c r="Z3571" s="45">
        <v>26985.729016183901</v>
      </c>
      <c r="AA3571" s="46">
        <v>0.98354512284264195</v>
      </c>
      <c r="AB3571" s="139">
        <v>29014.752784931999</v>
      </c>
      <c r="AC3571" s="45">
        <v>26952.551572307799</v>
      </c>
      <c r="AD3571" s="99">
        <v>0.98233590914701796</v>
      </c>
      <c r="AE3571" s="142">
        <v>27408.314848111899</v>
      </c>
      <c r="AF3571" s="44">
        <v>28648.6942303256</v>
      </c>
      <c r="AG3571" s="45">
        <v>26958.274827978199</v>
      </c>
      <c r="AH3571" s="140">
        <v>0.98358016453664698</v>
      </c>
      <c r="AI3571" s="44">
        <v>28984.2017024706</v>
      </c>
      <c r="AJ3571" s="45">
        <v>26925.0165789407</v>
      </c>
      <c r="AK3571" s="46">
        <v>0.98236672805863701</v>
      </c>
    </row>
    <row r="3572" spans="1:37" x14ac:dyDescent="0.2">
      <c r="A3572" s="35" t="s">
        <v>3668</v>
      </c>
      <c r="B3572" s="35" t="s">
        <v>9806</v>
      </c>
      <c r="C3572" s="85" t="s">
        <v>939</v>
      </c>
      <c r="D3572" s="85" t="s">
        <v>939</v>
      </c>
      <c r="E3572" s="85" t="s">
        <v>12904</v>
      </c>
      <c r="F3572" s="85" t="s">
        <v>365</v>
      </c>
      <c r="G3572" s="85" t="s">
        <v>365</v>
      </c>
      <c r="H3572" s="840">
        <v>1.0466393291047</v>
      </c>
      <c r="I3572" s="840">
        <v>1.0572456328970901</v>
      </c>
      <c r="J3572" s="86">
        <v>9473.5833333333303</v>
      </c>
      <c r="K3572" s="44">
        <v>9915.4249042174306</v>
      </c>
      <c r="L3572" s="45">
        <v>9329.0976346744501</v>
      </c>
      <c r="M3572" s="46">
        <v>0.98474856940873701</v>
      </c>
      <c r="N3572" s="139">
        <v>10015.9046070533</v>
      </c>
      <c r="O3572" s="45">
        <v>9303.2270174523292</v>
      </c>
      <c r="P3572" s="99">
        <v>0.98201775295715299</v>
      </c>
      <c r="Q3572" s="86">
        <v>9459.7042466977</v>
      </c>
      <c r="R3572" s="44">
        <v>9900.8985062925294</v>
      </c>
      <c r="S3572" s="45">
        <v>9315.9067617629207</v>
      </c>
      <c r="T3572" s="140">
        <v>0.98479894495803399</v>
      </c>
      <c r="U3572" s="44">
        <v>10001.231003319201</v>
      </c>
      <c r="V3572" s="45">
        <v>9290.0046986674297</v>
      </c>
      <c r="W3572" s="99">
        <v>0.98206079771579402</v>
      </c>
      <c r="X3572" s="86">
        <v>9444.4697205434404</v>
      </c>
      <c r="Y3572" s="44">
        <v>9884.9534520592006</v>
      </c>
      <c r="Z3572" s="45">
        <v>9301.3592813973501</v>
      </c>
      <c r="AA3572" s="46">
        <v>0.98484717052617599</v>
      </c>
      <c r="AB3572" s="139">
        <v>9985.1243670733093</v>
      </c>
      <c r="AC3572" s="45">
        <v>9275.4393412999307</v>
      </c>
      <c r="AD3572" s="99">
        <v>0.98210271362553803</v>
      </c>
      <c r="AE3572" s="142">
        <v>9432.3381979469705</v>
      </c>
      <c r="AF3572" s="44">
        <v>9872.2561233878205</v>
      </c>
      <c r="AG3572" s="45">
        <v>9289.7425483623701</v>
      </c>
      <c r="AH3572" s="140">
        <v>0.98488225860946799</v>
      </c>
      <c r="AI3572" s="44">
        <v>9972.2983677878001</v>
      </c>
      <c r="AJ3572" s="45">
        <v>9263.8155654272396</v>
      </c>
      <c r="AK3572" s="46">
        <v>0.98213352522109398</v>
      </c>
    </row>
    <row r="3573" spans="1:37" x14ac:dyDescent="0.2">
      <c r="A3573" s="35" t="s">
        <v>3667</v>
      </c>
      <c r="B3573" s="35" t="s">
        <v>9805</v>
      </c>
      <c r="C3573" s="85" t="s">
        <v>939</v>
      </c>
      <c r="D3573" s="85" t="s">
        <v>939</v>
      </c>
      <c r="E3573" s="85" t="s">
        <v>12904</v>
      </c>
      <c r="F3573" s="85" t="s">
        <v>358</v>
      </c>
      <c r="G3573" s="85" t="s">
        <v>358</v>
      </c>
      <c r="H3573" s="840">
        <v>1.06613993107153</v>
      </c>
      <c r="I3573" s="840">
        <v>1.0696595292976401</v>
      </c>
      <c r="J3573" s="86">
        <v>14229.75</v>
      </c>
      <c r="K3573" s="44">
        <v>15170.9046841651</v>
      </c>
      <c r="L3573" s="45">
        <v>14273.8059510408</v>
      </c>
      <c r="M3573" s="46">
        <v>1.0030960453304401</v>
      </c>
      <c r="N3573" s="139">
        <v>15220.9876870231</v>
      </c>
      <c r="O3573" s="45">
        <v>14137.9445429726</v>
      </c>
      <c r="P3573" s="99">
        <v>0.993548343644309</v>
      </c>
      <c r="Q3573" s="86">
        <v>14325.2198668404</v>
      </c>
      <c r="R3573" s="44">
        <v>15272.688921417801</v>
      </c>
      <c r="S3573" s="45">
        <v>14370.3064830846</v>
      </c>
      <c r="T3573" s="140">
        <v>1.00314735945858</v>
      </c>
      <c r="U3573" s="44">
        <v>15323.1079398498</v>
      </c>
      <c r="V3573" s="45">
        <v>14233.4223369253</v>
      </c>
      <c r="W3573" s="99">
        <v>0.99359189382303204</v>
      </c>
      <c r="X3573" s="86">
        <v>14418.5118722558</v>
      </c>
      <c r="Y3573" s="44">
        <v>15372.151253640801</v>
      </c>
      <c r="Z3573" s="45">
        <v>14464.6004082407</v>
      </c>
      <c r="AA3573" s="46">
        <v>1.0031964835479099</v>
      </c>
      <c r="AB3573" s="139">
        <v>15422.8986224496</v>
      </c>
      <c r="AC3573" s="45">
        <v>14326.7279786</v>
      </c>
      <c r="AD3573" s="99">
        <v>0.993634301898215</v>
      </c>
      <c r="AE3573" s="142">
        <v>14514.592763905601</v>
      </c>
      <c r="AF3573" s="44">
        <v>15474.5869288417</v>
      </c>
      <c r="AG3573" s="45">
        <v>14561.507199010999</v>
      </c>
      <c r="AH3573" s="140">
        <v>1.00323222537956</v>
      </c>
      <c r="AI3573" s="44">
        <v>15525.672463786201</v>
      </c>
      <c r="AJ3573" s="45">
        <v>14422.649717173799</v>
      </c>
      <c r="AK3573" s="46">
        <v>0.99366547527531202</v>
      </c>
    </row>
    <row r="3574" spans="1:37" x14ac:dyDescent="0.2">
      <c r="A3574" s="35" t="s">
        <v>3666</v>
      </c>
      <c r="B3574" s="35" t="s">
        <v>9804</v>
      </c>
      <c r="C3574" s="85" t="s">
        <v>939</v>
      </c>
      <c r="D3574" s="85" t="s">
        <v>939</v>
      </c>
      <c r="E3574" s="85" t="s">
        <v>12904</v>
      </c>
      <c r="F3574" s="85" t="s">
        <v>358</v>
      </c>
      <c r="G3574" s="85" t="s">
        <v>358</v>
      </c>
      <c r="H3574" s="840">
        <v>1.06613993107153</v>
      </c>
      <c r="I3574" s="840">
        <v>1.0696595292976401</v>
      </c>
      <c r="J3574" s="86">
        <v>15968.583333333299</v>
      </c>
      <c r="K3574" s="44">
        <v>17024.744334309999</v>
      </c>
      <c r="L3574" s="45">
        <v>16018.022791196199</v>
      </c>
      <c r="M3574" s="46">
        <v>1.0030960453304401</v>
      </c>
      <c r="N3574" s="139">
        <v>17080.947331883501</v>
      </c>
      <c r="O3574" s="45">
        <v>15865.559521179401</v>
      </c>
      <c r="P3574" s="99">
        <v>0.993548343644309</v>
      </c>
      <c r="Q3574" s="86">
        <v>16068.916456102999</v>
      </c>
      <c r="R3574" s="44">
        <v>17131.7134829038</v>
      </c>
      <c r="S3574" s="45">
        <v>16119.4911123002</v>
      </c>
      <c r="T3574" s="140">
        <v>1.00314735945858</v>
      </c>
      <c r="U3574" s="44">
        <v>17188.2696127583</v>
      </c>
      <c r="V3574" s="45">
        <v>15965.945133303399</v>
      </c>
      <c r="W3574" s="99">
        <v>0.99359189382303204</v>
      </c>
      <c r="X3574" s="86">
        <v>16174.5273864257</v>
      </c>
      <c r="Y3574" s="44">
        <v>17244.309512878499</v>
      </c>
      <c r="Z3574" s="45">
        <v>16226.228997111601</v>
      </c>
      <c r="AA3574" s="46">
        <v>1.0031964835479099</v>
      </c>
      <c r="AB3574" s="139">
        <v>17301.237350775998</v>
      </c>
      <c r="AC3574" s="45">
        <v>16071.5652281447</v>
      </c>
      <c r="AD3574" s="99">
        <v>0.993634301898215</v>
      </c>
      <c r="AE3574" s="142">
        <v>16288.2419366538</v>
      </c>
      <c r="AF3574" s="44">
        <v>17365.545135620501</v>
      </c>
      <c r="AG3574" s="45">
        <v>16340.889205629899</v>
      </c>
      <c r="AH3574" s="140">
        <v>1.00323222537956</v>
      </c>
      <c r="AI3574" s="44">
        <v>17422.8732030473</v>
      </c>
      <c r="AJ3574" s="45">
        <v>16185.063665384399</v>
      </c>
      <c r="AK3574" s="46">
        <v>0.99366547527531301</v>
      </c>
    </row>
    <row r="3575" spans="1:37" x14ac:dyDescent="0.2">
      <c r="A3575" s="35" t="s">
        <v>3665</v>
      </c>
      <c r="B3575" s="35" t="s">
        <v>9803</v>
      </c>
      <c r="C3575" s="85" t="s">
        <v>939</v>
      </c>
      <c r="D3575" s="85" t="s">
        <v>939</v>
      </c>
      <c r="E3575" s="85" t="s">
        <v>12904</v>
      </c>
      <c r="F3575" s="85" t="s">
        <v>358</v>
      </c>
      <c r="G3575" s="85" t="s">
        <v>358</v>
      </c>
      <c r="H3575" s="840">
        <v>1.06613993107153</v>
      </c>
      <c r="I3575" s="840">
        <v>1.0696595292976401</v>
      </c>
      <c r="J3575" s="86">
        <v>2739.3333333333298</v>
      </c>
      <c r="K3575" s="44">
        <v>2920.5126511819499</v>
      </c>
      <c r="L3575" s="45">
        <v>2747.8144335085099</v>
      </c>
      <c r="M3575" s="46">
        <v>1.0030960453304401</v>
      </c>
      <c r="N3575" s="139">
        <v>2930.1540039226802</v>
      </c>
      <c r="O3575" s="45">
        <v>2721.6600960229798</v>
      </c>
      <c r="P3575" s="99">
        <v>0.993548343644309</v>
      </c>
      <c r="Q3575" s="86">
        <v>2759.2114591636901</v>
      </c>
      <c r="R3575" s="44">
        <v>2941.7055148845602</v>
      </c>
      <c r="S3575" s="45">
        <v>2767.8956894479102</v>
      </c>
      <c r="T3575" s="140">
        <v>1.00314735945858</v>
      </c>
      <c r="U3575" s="44">
        <v>2951.41683064169</v>
      </c>
      <c r="V3575" s="45">
        <v>2741.5301391686598</v>
      </c>
      <c r="W3575" s="99">
        <v>0.99359189382303204</v>
      </c>
      <c r="X3575" s="86">
        <v>2777.4293607609802</v>
      </c>
      <c r="Y3575" s="44">
        <v>2961.12834723777</v>
      </c>
      <c r="Z3575" s="45">
        <v>2786.3073680181301</v>
      </c>
      <c r="AA3575" s="46">
        <v>1.0031964835479099</v>
      </c>
      <c r="AB3575" s="139">
        <v>2970.9037826890499</v>
      </c>
      <c r="AC3575" s="45">
        <v>2759.7490839513398</v>
      </c>
      <c r="AD3575" s="99">
        <v>0.993634301898215</v>
      </c>
      <c r="AE3575" s="142">
        <v>2796.9952384865201</v>
      </c>
      <c r="AF3575" s="44">
        <v>2981.98831076743</v>
      </c>
      <c r="AG3575" s="45">
        <v>2806.0357574828699</v>
      </c>
      <c r="AH3575" s="140">
        <v>1.00323222537956</v>
      </c>
      <c r="AI3575" s="44">
        <v>2991.8326102472502</v>
      </c>
      <c r="AJ3575" s="45">
        <v>2779.2776029934998</v>
      </c>
      <c r="AK3575" s="46">
        <v>0.99366547527531202</v>
      </c>
    </row>
    <row r="3576" spans="1:37" x14ac:dyDescent="0.2">
      <c r="A3576" s="35" t="s">
        <v>3664</v>
      </c>
      <c r="B3576" s="35" t="s">
        <v>9802</v>
      </c>
      <c r="C3576" s="85" t="s">
        <v>939</v>
      </c>
      <c r="D3576" s="85" t="s">
        <v>939</v>
      </c>
      <c r="E3576" s="85" t="s">
        <v>12904</v>
      </c>
      <c r="F3576" s="85" t="s">
        <v>361</v>
      </c>
      <c r="G3576" s="85" t="s">
        <v>361</v>
      </c>
      <c r="H3576" s="840">
        <v>1.0549256583789699</v>
      </c>
      <c r="I3576" s="840">
        <v>1.06217341905483</v>
      </c>
      <c r="J3576" s="86">
        <v>11107.083333333299</v>
      </c>
      <c r="K3576" s="44">
        <v>11717.147198086799</v>
      </c>
      <c r="L3576" s="45">
        <v>11024.278966029</v>
      </c>
      <c r="M3576" s="46">
        <v>0.99254490447047705</v>
      </c>
      <c r="N3576" s="139">
        <v>11797.6486798936</v>
      </c>
      <c r="O3576" s="45">
        <v>10958.1918206276</v>
      </c>
      <c r="P3576" s="99">
        <v>0.98659490450936604</v>
      </c>
      <c r="Q3576" s="86">
        <v>11115.948950489799</v>
      </c>
      <c r="R3576" s="44">
        <v>11726.499765102501</v>
      </c>
      <c r="S3576" s="45">
        <v>11033.642894541401</v>
      </c>
      <c r="T3576" s="140">
        <v>0.99259567884712296</v>
      </c>
      <c r="U3576" s="44">
        <v>11807.065502780701</v>
      </c>
      <c r="V3576" s="45">
        <v>10967.4193068738</v>
      </c>
      <c r="W3576" s="99">
        <v>0.986638149898172</v>
      </c>
      <c r="X3576" s="86">
        <v>11127.072597299801</v>
      </c>
      <c r="Y3576" s="44">
        <v>11738.2343855372</v>
      </c>
      <c r="Z3576" s="45">
        <v>11045.225036076399</v>
      </c>
      <c r="AA3576" s="46">
        <v>0.99264428622103795</v>
      </c>
      <c r="AB3576" s="139">
        <v>11818.8807447453</v>
      </c>
      <c r="AC3576" s="45">
        <v>10978.862896434301</v>
      </c>
      <c r="AD3576" s="99">
        <v>0.98668026117655405</v>
      </c>
      <c r="AE3576" s="142">
        <v>11142.398584708901</v>
      </c>
      <c r="AF3576" s="44">
        <v>11754.402162894999</v>
      </c>
      <c r="AG3576" s="45">
        <v>11060.832350623399</v>
      </c>
      <c r="AH3576" s="140">
        <v>0.992679652099558</v>
      </c>
      <c r="AI3576" s="44">
        <v>11835.159601191999</v>
      </c>
      <c r="AJ3576" s="45">
        <v>10994.3296609525</v>
      </c>
      <c r="AK3576" s="46">
        <v>0.98671121638391601</v>
      </c>
    </row>
    <row r="3577" spans="1:37" x14ac:dyDescent="0.2">
      <c r="A3577" s="35" t="s">
        <v>3663</v>
      </c>
      <c r="B3577" s="35" t="s">
        <v>9801</v>
      </c>
      <c r="C3577" s="85" t="s">
        <v>939</v>
      </c>
      <c r="D3577" s="85" t="s">
        <v>939</v>
      </c>
      <c r="E3577" s="85" t="s">
        <v>12904</v>
      </c>
      <c r="F3577" s="85" t="s">
        <v>435</v>
      </c>
      <c r="G3577" s="85" t="s">
        <v>435</v>
      </c>
      <c r="H3577" s="840">
        <v>1.06394655552892</v>
      </c>
      <c r="I3577" s="840">
        <v>1.0655806378293</v>
      </c>
      <c r="J3577" s="86">
        <v>17485.833333333299</v>
      </c>
      <c r="K3577" s="44">
        <v>18603.992145552798</v>
      </c>
      <c r="L3577" s="45">
        <v>17503.885188698001</v>
      </c>
      <c r="M3577" s="46">
        <v>1.0010323703206201</v>
      </c>
      <c r="N3577" s="139">
        <v>18632.5654363102</v>
      </c>
      <c r="O3577" s="45">
        <v>17306.772874959301</v>
      </c>
      <c r="P3577" s="99">
        <v>0.98975968402759995</v>
      </c>
      <c r="Q3577" s="86">
        <v>17519.346131386901</v>
      </c>
      <c r="R3577" s="44">
        <v>18639.647971607999</v>
      </c>
      <c r="S3577" s="45">
        <v>17538.329724845</v>
      </c>
      <c r="T3577" s="140">
        <v>1.0010835788799299</v>
      </c>
      <c r="U3577" s="44">
        <v>18668.276025035499</v>
      </c>
      <c r="V3577" s="45">
        <v>17340.702552620201</v>
      </c>
      <c r="W3577" s="99">
        <v>0.98980306813810504</v>
      </c>
      <c r="X3577" s="86">
        <v>17562.008802889701</v>
      </c>
      <c r="Y3577" s="44">
        <v>18685.0387740031</v>
      </c>
      <c r="Z3577" s="45">
        <v>17581.899567533001</v>
      </c>
      <c r="AA3577" s="46">
        <v>1.0011326019059901</v>
      </c>
      <c r="AB3577" s="139">
        <v>18713.736541746999</v>
      </c>
      <c r="AC3577" s="45">
        <v>17383.672126751801</v>
      </c>
      <c r="AD3577" s="99">
        <v>0.98984531450020896</v>
      </c>
      <c r="AE3577" s="142">
        <v>17609.491505003702</v>
      </c>
      <c r="AF3577" s="44">
        <v>18735.557831364498</v>
      </c>
      <c r="AG3577" s="45">
        <v>17630.064149267899</v>
      </c>
      <c r="AH3577" s="140">
        <v>1.00116827020578</v>
      </c>
      <c r="AI3577" s="44">
        <v>18764.333189751502</v>
      </c>
      <c r="AJ3577" s="45">
        <v>17431.219510998701</v>
      </c>
      <c r="AK3577" s="46">
        <v>0.98987636900506903</v>
      </c>
    </row>
    <row r="3578" spans="1:37" x14ac:dyDescent="0.2">
      <c r="A3578" s="35" t="s">
        <v>3662</v>
      </c>
      <c r="B3578" s="35" t="s">
        <v>9800</v>
      </c>
      <c r="C3578" s="85" t="s">
        <v>939</v>
      </c>
      <c r="D3578" s="85" t="s">
        <v>939</v>
      </c>
      <c r="E3578" s="85" t="s">
        <v>12904</v>
      </c>
      <c r="F3578" s="85" t="s">
        <v>367</v>
      </c>
      <c r="G3578" s="85" t="s">
        <v>367</v>
      </c>
      <c r="H3578" s="840">
        <v>1.07233640046977</v>
      </c>
      <c r="I3578" s="840">
        <v>1.0887622322310599</v>
      </c>
      <c r="J3578" s="86">
        <v>16766.916666666701</v>
      </c>
      <c r="K3578" s="44">
        <v>17979.775065310001</v>
      </c>
      <c r="L3578" s="45">
        <v>16916.579839399299</v>
      </c>
      <c r="M3578" s="46">
        <v>1.0089260998732199</v>
      </c>
      <c r="N3578" s="139">
        <v>18255.1856176322</v>
      </c>
      <c r="O3578" s="45">
        <v>16956.2453626971</v>
      </c>
      <c r="P3578" s="99">
        <v>1.01129180157535</v>
      </c>
      <c r="Q3578" s="86">
        <v>16916.979097011499</v>
      </c>
      <c r="R3578" s="44">
        <v>18140.6924717117</v>
      </c>
      <c r="S3578" s="45">
        <v>17068.8548673511</v>
      </c>
      <c r="T3578" s="140">
        <v>1.0089777122421599</v>
      </c>
      <c r="U3578" s="44">
        <v>18418.567924268398</v>
      </c>
      <c r="V3578" s="45">
        <v>17108.752162847999</v>
      </c>
      <c r="W3578" s="99">
        <v>1.0113361295026</v>
      </c>
      <c r="X3578" s="86">
        <v>17055.581285074401</v>
      </c>
      <c r="Y3578" s="44">
        <v>18289.320643156301</v>
      </c>
      <c r="Z3578" s="45">
        <v>17209.544095449099</v>
      </c>
      <c r="AA3578" s="46">
        <v>1.00902712184365</v>
      </c>
      <c r="AB3578" s="139">
        <v>18569.472751935999</v>
      </c>
      <c r="AC3578" s="45">
        <v>17249.661774717399</v>
      </c>
      <c r="AD3578" s="99">
        <v>1.0113792949298599</v>
      </c>
      <c r="AE3578" s="142">
        <v>17191.1553891773</v>
      </c>
      <c r="AF3578" s="44">
        <v>18434.701689947</v>
      </c>
      <c r="AG3578" s="45">
        <v>17346.960058072302</v>
      </c>
      <c r="AH3578" s="140">
        <v>1.0090630714089801</v>
      </c>
      <c r="AI3578" s="44">
        <v>18717.080716151799</v>
      </c>
      <c r="AJ3578" s="45">
        <v>17387.324093483701</v>
      </c>
      <c r="AK3578" s="46">
        <v>1.0114110250221999</v>
      </c>
    </row>
    <row r="3579" spans="1:37" x14ac:dyDescent="0.2">
      <c r="A3579" s="35" t="s">
        <v>3661</v>
      </c>
      <c r="B3579" s="35" t="s">
        <v>9799</v>
      </c>
      <c r="C3579" s="85" t="s">
        <v>1211</v>
      </c>
      <c r="D3579" s="85" t="s">
        <v>939</v>
      </c>
      <c r="E3579" s="85" t="s">
        <v>12904</v>
      </c>
      <c r="F3579" s="85" t="s">
        <v>363</v>
      </c>
      <c r="G3579" s="85" t="s">
        <v>363</v>
      </c>
      <c r="H3579" s="840">
        <v>1.09892961896858</v>
      </c>
      <c r="I3579" s="840">
        <v>1.11458313984902</v>
      </c>
      <c r="J3579" s="86">
        <v>29777.75</v>
      </c>
      <c r="K3579" s="44">
        <v>32723.651461241701</v>
      </c>
      <c r="L3579" s="45">
        <v>30788.608899163999</v>
      </c>
      <c r="M3579" s="46">
        <v>1.0339467857431801</v>
      </c>
      <c r="N3579" s="139">
        <v>33189.778092639099</v>
      </c>
      <c r="O3579" s="45">
        <v>30828.173027651199</v>
      </c>
      <c r="P3579" s="99">
        <v>1.0352754330884999</v>
      </c>
      <c r="Q3579" s="86">
        <v>29944.982369738998</v>
      </c>
      <c r="R3579" s="44">
        <v>32907.428065598098</v>
      </c>
      <c r="S3579" s="45">
        <v>30963.102129942701</v>
      </c>
      <c r="T3579" s="140">
        <v>1.0339996780640099</v>
      </c>
      <c r="U3579" s="44">
        <v>33376.172472387101</v>
      </c>
      <c r="V3579" s="45">
        <v>31002.6634710375</v>
      </c>
      <c r="W3579" s="99">
        <v>1.03532081228965</v>
      </c>
      <c r="X3579" s="86">
        <v>30100.692427414</v>
      </c>
      <c r="Y3579" s="44">
        <v>33078.542459948498</v>
      </c>
      <c r="Z3579" s="45">
        <v>31125.6304257907</v>
      </c>
      <c r="AA3579" s="46">
        <v>1.0340503129902501</v>
      </c>
      <c r="AB3579" s="139">
        <v>33549.724277376597</v>
      </c>
      <c r="AC3579" s="45">
        <v>31165.203457887001</v>
      </c>
      <c r="AD3579" s="99">
        <v>1.03536500142115</v>
      </c>
      <c r="AE3579" s="142">
        <v>30258.690198014301</v>
      </c>
      <c r="AF3579" s="44">
        <v>33252.1708897922</v>
      </c>
      <c r="AG3579" s="45">
        <v>31290.122833068599</v>
      </c>
      <c r="AH3579" s="140">
        <v>1.0340871540805201</v>
      </c>
      <c r="AI3579" s="44">
        <v>33725.825928621503</v>
      </c>
      <c r="AJ3579" s="45">
        <v>31329.771700739901</v>
      </c>
      <c r="AK3579" s="46">
        <v>1.03539748401918</v>
      </c>
    </row>
    <row r="3580" spans="1:37" x14ac:dyDescent="0.2">
      <c r="A3580" s="35" t="s">
        <v>3660</v>
      </c>
      <c r="B3580" s="35" t="s">
        <v>9798</v>
      </c>
      <c r="C3580" s="85" t="s">
        <v>939</v>
      </c>
      <c r="D3580" s="85" t="s">
        <v>939</v>
      </c>
      <c r="E3580" s="85" t="s">
        <v>12904</v>
      </c>
      <c r="F3580" s="85" t="s">
        <v>358</v>
      </c>
      <c r="G3580" s="85" t="s">
        <v>358</v>
      </c>
      <c r="H3580" s="840">
        <v>1.06613993107153</v>
      </c>
      <c r="I3580" s="840">
        <v>1.0696595292976401</v>
      </c>
      <c r="J3580" s="86">
        <v>24535.916666666701</v>
      </c>
      <c r="K3580" s="44">
        <v>26158.720503776902</v>
      </c>
      <c r="L3580" s="45">
        <v>24611.880976890501</v>
      </c>
      <c r="M3580" s="46">
        <v>1.0030960453304401</v>
      </c>
      <c r="N3580" s="139">
        <v>26245.0770725529</v>
      </c>
      <c r="O3580" s="45">
        <v>24377.619363961501</v>
      </c>
      <c r="P3580" s="99">
        <v>0.993548343644309</v>
      </c>
      <c r="Q3580" s="86">
        <v>24654.4164639847</v>
      </c>
      <c r="R3580" s="44">
        <v>26285.057869521501</v>
      </c>
      <c r="S3580" s="45">
        <v>24732.0127748384</v>
      </c>
      <c r="T3580" s="140">
        <v>1.00314735945858</v>
      </c>
      <c r="U3580" s="44">
        <v>26371.831509973999</v>
      </c>
      <c r="V3580" s="45">
        <v>24496.4283455523</v>
      </c>
      <c r="W3580" s="99">
        <v>0.99359189382303204</v>
      </c>
      <c r="X3580" s="86">
        <v>24774.3692739699</v>
      </c>
      <c r="Y3580" s="44">
        <v>26412.944350090998</v>
      </c>
      <c r="Z3580" s="45">
        <v>24853.5601377639</v>
      </c>
      <c r="AA3580" s="46">
        <v>1.0031964835479099</v>
      </c>
      <c r="AB3580" s="139">
        <v>26500.140176240599</v>
      </c>
      <c r="AC3580" s="45">
        <v>24616.663118509601</v>
      </c>
      <c r="AD3580" s="99">
        <v>0.993634301898215</v>
      </c>
      <c r="AE3580" s="142">
        <v>24911.468477845399</v>
      </c>
      <c r="AF3580" s="44">
        <v>26559.111285860799</v>
      </c>
      <c r="AG3580" s="45">
        <v>24991.987958501599</v>
      </c>
      <c r="AH3580" s="140">
        <v>1.00323222537956</v>
      </c>
      <c r="AI3580" s="44">
        <v>26646.789646125198</v>
      </c>
      <c r="AJ3580" s="45">
        <v>24753.666164844199</v>
      </c>
      <c r="AK3580" s="46">
        <v>0.99366547527531202</v>
      </c>
    </row>
    <row r="3581" spans="1:37" x14ac:dyDescent="0.2">
      <c r="A3581" s="35" t="s">
        <v>3659</v>
      </c>
      <c r="B3581" s="35" t="s">
        <v>13486</v>
      </c>
      <c r="C3581" s="85" t="s">
        <v>939</v>
      </c>
      <c r="D3581" s="85" t="s">
        <v>939</v>
      </c>
      <c r="E3581" s="85" t="s">
        <v>12904</v>
      </c>
      <c r="F3581" s="85" t="s">
        <v>366</v>
      </c>
      <c r="G3581" s="85" t="s">
        <v>366</v>
      </c>
      <c r="H3581" s="840">
        <v>1.0669390740410301</v>
      </c>
      <c r="I3581" s="840">
        <v>1.0663606055353101</v>
      </c>
      <c r="J3581" s="86">
        <v>23233.333333333299</v>
      </c>
      <c r="K3581" s="44">
        <v>24788.551153553301</v>
      </c>
      <c r="L3581" s="45">
        <v>23322.733636483801</v>
      </c>
      <c r="M3581" s="46">
        <v>1.0038479327037499</v>
      </c>
      <c r="N3581" s="139">
        <v>24775.111401937102</v>
      </c>
      <c r="O3581" s="45">
        <v>23012.2484985111</v>
      </c>
      <c r="P3581" s="99">
        <v>0.99048415345098195</v>
      </c>
      <c r="Q3581" s="86">
        <v>23515.976715418201</v>
      </c>
      <c r="R3581" s="44">
        <v>25090.114421918799</v>
      </c>
      <c r="S3581" s="45">
        <v>23607.672217628198</v>
      </c>
      <c r="T3581" s="140">
        <v>1.00389928529526</v>
      </c>
      <c r="U3581" s="44">
        <v>25076.5111700077</v>
      </c>
      <c r="V3581" s="45">
        <v>23293.223256041601</v>
      </c>
      <c r="W3581" s="99">
        <v>0.99052756931713504</v>
      </c>
      <c r="X3581" s="86">
        <v>23782.3734339615</v>
      </c>
      <c r="Y3581" s="44">
        <v>25374.3434901289</v>
      </c>
      <c r="Z3581" s="45">
        <v>23876.2768561251</v>
      </c>
      <c r="AA3581" s="46">
        <v>1.0039484462063599</v>
      </c>
      <c r="AB3581" s="139">
        <v>25360.5861361061</v>
      </c>
      <c r="AC3581" s="45">
        <v>23558.102004313001</v>
      </c>
      <c r="AD3581" s="99">
        <v>0.99056984660209701</v>
      </c>
      <c r="AE3581" s="142">
        <v>24037.608280394099</v>
      </c>
      <c r="AF3581" s="44">
        <v>25646.663520844701</v>
      </c>
      <c r="AG3581" s="45">
        <v>24133.379275756099</v>
      </c>
      <c r="AH3581" s="140">
        <v>1.0039842148289</v>
      </c>
      <c r="AI3581" s="44">
        <v>25632.758521501699</v>
      </c>
      <c r="AJ3581" s="45">
        <v>23811.676969408702</v>
      </c>
      <c r="AK3581" s="46">
        <v>0.99060092383776699</v>
      </c>
    </row>
    <row r="3582" spans="1:37" x14ac:dyDescent="0.2">
      <c r="A3582" s="35" t="s">
        <v>3658</v>
      </c>
      <c r="B3582" s="35" t="s">
        <v>9797</v>
      </c>
      <c r="C3582" s="85" t="s">
        <v>939</v>
      </c>
      <c r="D3582" s="85" t="s">
        <v>939</v>
      </c>
      <c r="E3582" s="85" t="s">
        <v>12904</v>
      </c>
      <c r="F3582" s="85" t="s">
        <v>359</v>
      </c>
      <c r="G3582" s="85" t="s">
        <v>359</v>
      </c>
      <c r="H3582" s="840">
        <v>1.0675636234841801</v>
      </c>
      <c r="I3582" s="840">
        <v>1.06929018466481</v>
      </c>
      <c r="J3582" s="86">
        <v>10914.416666666701</v>
      </c>
      <c r="K3582" s="44">
        <v>11651.8342048828</v>
      </c>
      <c r="L3582" s="45">
        <v>10962.828115833499</v>
      </c>
      <c r="M3582" s="46">
        <v>1.0044355507623901</v>
      </c>
      <c r="N3582" s="139">
        <v>11670.6786130087</v>
      </c>
      <c r="O3582" s="45">
        <v>10840.2562568424</v>
      </c>
      <c r="P3582" s="99">
        <v>0.99320527957753801</v>
      </c>
      <c r="Q3582" s="86">
        <v>11010.1426893594</v>
      </c>
      <c r="R3582" s="44">
        <v>11754.0278245303</v>
      </c>
      <c r="S3582" s="45">
        <v>11059.5444664844</v>
      </c>
      <c r="T3582" s="140">
        <v>1.0044869334139399</v>
      </c>
      <c r="U3582" s="44">
        <v>11773.037509491</v>
      </c>
      <c r="V3582" s="45">
        <v>10935.811176090399</v>
      </c>
      <c r="W3582" s="99">
        <v>0.99324881471874205</v>
      </c>
      <c r="X3582" s="86">
        <v>11094.4269664965</v>
      </c>
      <c r="Y3582" s="44">
        <v>11844.006652833599</v>
      </c>
      <c r="Z3582" s="45">
        <v>11144.7526529643</v>
      </c>
      <c r="AA3582" s="46">
        <v>1.0045361231021499</v>
      </c>
      <c r="AB3582" s="139">
        <v>11863.161859755301</v>
      </c>
      <c r="AC3582" s="45">
        <v>11019.9967652917</v>
      </c>
      <c r="AD3582" s="99">
        <v>0.99329120815076599</v>
      </c>
      <c r="AE3582" s="142">
        <v>11177.3777230055</v>
      </c>
      <c r="AF3582" s="44">
        <v>11932.5618630231</v>
      </c>
      <c r="AG3582" s="45">
        <v>11228.4797177498</v>
      </c>
      <c r="AH3582" s="140">
        <v>1.00457191266241</v>
      </c>
      <c r="AI3582" s="44">
        <v>11951.860289500901</v>
      </c>
      <c r="AJ3582" s="45">
        <v>11102.739338740001</v>
      </c>
      <c r="AK3582" s="46">
        <v>0.99332237076395302</v>
      </c>
    </row>
    <row r="3583" spans="1:37" x14ac:dyDescent="0.2">
      <c r="A3583" s="35" t="s">
        <v>3657</v>
      </c>
      <c r="B3583" s="35" t="s">
        <v>9796</v>
      </c>
      <c r="C3583" s="85" t="s">
        <v>1133</v>
      </c>
      <c r="D3583" s="85" t="s">
        <v>13413</v>
      </c>
      <c r="E3583" s="85" t="s">
        <v>12904</v>
      </c>
      <c r="F3583" s="85" t="s">
        <v>443</v>
      </c>
      <c r="G3583" s="85" t="s">
        <v>443</v>
      </c>
      <c r="H3583" s="840">
        <v>1.09682741026917</v>
      </c>
      <c r="I3583" s="840">
        <v>1.0987212939036901</v>
      </c>
      <c r="J3583" s="86">
        <v>9530</v>
      </c>
      <c r="K3583" s="44">
        <v>10452.765219865199</v>
      </c>
      <c r="L3583" s="45">
        <v>9834.6634895065999</v>
      </c>
      <c r="M3583" s="46">
        <v>1.0319688866218899</v>
      </c>
      <c r="N3583" s="139">
        <v>10470.813930902201</v>
      </c>
      <c r="O3583" s="45">
        <v>9725.7674547026909</v>
      </c>
      <c r="P3583" s="99">
        <v>1.0205422302940901</v>
      </c>
      <c r="Q3583" s="86">
        <v>9539.9553231258596</v>
      </c>
      <c r="R3583" s="44">
        <v>10463.6844911477</v>
      </c>
      <c r="S3583" s="45">
        <v>9845.4406983451208</v>
      </c>
      <c r="T3583" s="140">
        <v>1.0320216777618201</v>
      </c>
      <c r="U3583" s="44">
        <v>10481.752056408301</v>
      </c>
      <c r="V3583" s="45">
        <v>9736.3540370163701</v>
      </c>
      <c r="W3583" s="99">
        <v>1.0205869636951499</v>
      </c>
      <c r="X3583" s="86">
        <v>9545.3010356224804</v>
      </c>
      <c r="Y3583" s="44">
        <v>10469.547815141401</v>
      </c>
      <c r="Z3583" s="45">
        <v>9851.4399905558403</v>
      </c>
      <c r="AA3583" s="46">
        <v>1.0320722158254501</v>
      </c>
      <c r="AB3583" s="139">
        <v>10487.625504559401</v>
      </c>
      <c r="AC3583" s="45">
        <v>9742.2255973686206</v>
      </c>
      <c r="AD3583" s="99">
        <v>1.0206305239626501</v>
      </c>
      <c r="AE3583" s="142">
        <v>9555.3478136804206</v>
      </c>
      <c r="AF3583" s="44">
        <v>10480.5673967003</v>
      </c>
      <c r="AG3583" s="45">
        <v>9862.1603470610298</v>
      </c>
      <c r="AH3583" s="140">
        <v>1.03210898644017</v>
      </c>
      <c r="AI3583" s="44">
        <v>10498.6641135468</v>
      </c>
      <c r="AJ3583" s="45">
        <v>9752.7856111310903</v>
      </c>
      <c r="AK3583" s="46">
        <v>1.02066254429462</v>
      </c>
    </row>
    <row r="3584" spans="1:37" x14ac:dyDescent="0.2">
      <c r="A3584" s="35" t="s">
        <v>3656</v>
      </c>
      <c r="B3584" s="35" t="s">
        <v>9795</v>
      </c>
      <c r="C3584" s="85" t="s">
        <v>939</v>
      </c>
      <c r="D3584" s="85" t="s">
        <v>939</v>
      </c>
      <c r="E3584" s="85" t="s">
        <v>12904</v>
      </c>
      <c r="F3584" s="85" t="s">
        <v>436</v>
      </c>
      <c r="G3584" s="85" t="s">
        <v>436</v>
      </c>
      <c r="H3584" s="840">
        <v>1.0452555871853999</v>
      </c>
      <c r="I3584" s="840">
        <v>1.05749667073995</v>
      </c>
      <c r="J3584" s="86">
        <v>11266.916666666701</v>
      </c>
      <c r="K3584" s="44">
        <v>11776.807596185599</v>
      </c>
      <c r="L3584" s="45">
        <v>11080.4114751412</v>
      </c>
      <c r="M3584" s="46">
        <v>0.98344665208386195</v>
      </c>
      <c r="N3584" s="139">
        <v>11914.726864504401</v>
      </c>
      <c r="O3584" s="45">
        <v>11066.9393549699</v>
      </c>
      <c r="P3584" s="99">
        <v>0.98225092830513505</v>
      </c>
      <c r="Q3584" s="86">
        <v>11256.2856095388</v>
      </c>
      <c r="R3584" s="44">
        <v>11765.6954243251</v>
      </c>
      <c r="S3584" s="45">
        <v>11070.5226894964</v>
      </c>
      <c r="T3584" s="140">
        <v>0.98349696103260398</v>
      </c>
      <c r="U3584" s="44">
        <v>11903.4845569852</v>
      </c>
      <c r="V3584" s="45">
        <v>11056.9816283824</v>
      </c>
      <c r="W3584" s="99">
        <v>0.98229398328454498</v>
      </c>
      <c r="X3584" s="86">
        <v>11248.5434592413</v>
      </c>
      <c r="Y3584" s="44">
        <v>11757.6028984698</v>
      </c>
      <c r="Z3584" s="45">
        <v>11063.4500584203</v>
      </c>
      <c r="AA3584" s="46">
        <v>0.98354512284264195</v>
      </c>
      <c r="AB3584" s="139">
        <v>11895.2972588213</v>
      </c>
      <c r="AC3584" s="45">
        <v>11049.848165613599</v>
      </c>
      <c r="AD3584" s="99">
        <v>0.98233590914701796</v>
      </c>
      <c r="AE3584" s="142">
        <v>11246.046341535101</v>
      </c>
      <c r="AF3584" s="44">
        <v>11754.992772235601</v>
      </c>
      <c r="AG3584" s="45">
        <v>11061.388110993899</v>
      </c>
      <c r="AH3584" s="140">
        <v>0.98358016453664698</v>
      </c>
      <c r="AI3584" s="44">
        <v>11892.6565651606</v>
      </c>
      <c r="AJ3584" s="45">
        <v>11047.7417481297</v>
      </c>
      <c r="AK3584" s="46">
        <v>0.98236672805863801</v>
      </c>
    </row>
    <row r="3585" spans="1:37" x14ac:dyDescent="0.2">
      <c r="A3585" s="35" t="s">
        <v>3655</v>
      </c>
      <c r="B3585" s="35" t="s">
        <v>9794</v>
      </c>
      <c r="C3585" s="85" t="s">
        <v>939</v>
      </c>
      <c r="D3585" s="85" t="s">
        <v>939</v>
      </c>
      <c r="E3585" s="85" t="s">
        <v>12904</v>
      </c>
      <c r="F3585" s="85" t="s">
        <v>361</v>
      </c>
      <c r="G3585" s="85" t="s">
        <v>361</v>
      </c>
      <c r="H3585" s="840">
        <v>1.0549256583789699</v>
      </c>
      <c r="I3585" s="840">
        <v>1.06217341905483</v>
      </c>
      <c r="J3585" s="86">
        <v>22076.833333333299</v>
      </c>
      <c r="K3585" s="44">
        <v>23289.417939089599</v>
      </c>
      <c r="L3585" s="45">
        <v>21912.248431844</v>
      </c>
      <c r="M3585" s="46">
        <v>0.99254490447047705</v>
      </c>
      <c r="N3585" s="139">
        <v>23449.4255435704</v>
      </c>
      <c r="O3585" s="45">
        <v>21780.891274369202</v>
      </c>
      <c r="P3585" s="99">
        <v>0.98659490450936604</v>
      </c>
      <c r="Q3585" s="86">
        <v>22085.109152597699</v>
      </c>
      <c r="R3585" s="44">
        <v>23298.148313175599</v>
      </c>
      <c r="S3585" s="45">
        <v>21921.583911735499</v>
      </c>
      <c r="T3585" s="140">
        <v>0.99259567884712296</v>
      </c>
      <c r="U3585" s="44">
        <v>23458.215898813902</v>
      </c>
      <c r="V3585" s="45">
        <v>21790.0112346182</v>
      </c>
      <c r="W3585" s="99">
        <v>0.986638149898172</v>
      </c>
      <c r="X3585" s="86">
        <v>22089.1544150792</v>
      </c>
      <c r="Y3585" s="44">
        <v>23302.415764362198</v>
      </c>
      <c r="Z3585" s="45">
        <v>21926.672917582498</v>
      </c>
      <c r="AA3585" s="46">
        <v>0.99264428622103795</v>
      </c>
      <c r="AB3585" s="139">
        <v>23462.512669094798</v>
      </c>
      <c r="AC3585" s="45">
        <v>21794.9326474396</v>
      </c>
      <c r="AD3585" s="99">
        <v>0.98668026117655405</v>
      </c>
      <c r="AE3585" s="142">
        <v>22099.9129662456</v>
      </c>
      <c r="AF3585" s="44">
        <v>23313.7652360346</v>
      </c>
      <c r="AG3585" s="45">
        <v>21938.133914763199</v>
      </c>
      <c r="AH3585" s="140">
        <v>0.992679652099557</v>
      </c>
      <c r="AI3585" s="44">
        <v>23473.940116171299</v>
      </c>
      <c r="AJ3585" s="45">
        <v>21806.232004902799</v>
      </c>
      <c r="AK3585" s="46">
        <v>0.98671121638391601</v>
      </c>
    </row>
    <row r="3586" spans="1:37" x14ac:dyDescent="0.2">
      <c r="A3586" s="35" t="s">
        <v>3654</v>
      </c>
      <c r="B3586" s="35" t="s">
        <v>9793</v>
      </c>
      <c r="C3586" s="85" t="s">
        <v>939</v>
      </c>
      <c r="D3586" s="85" t="s">
        <v>939</v>
      </c>
      <c r="E3586" s="85" t="s">
        <v>12904</v>
      </c>
      <c r="F3586" s="85" t="s">
        <v>368</v>
      </c>
      <c r="G3586" s="85" t="s">
        <v>368</v>
      </c>
      <c r="H3586" s="840">
        <v>1.0728070478024501</v>
      </c>
      <c r="I3586" s="840">
        <v>1.0838827617014</v>
      </c>
      <c r="J3586" s="86">
        <v>20237</v>
      </c>
      <c r="K3586" s="44">
        <v>21710.3962263781</v>
      </c>
      <c r="L3586" s="45">
        <v>20426.598763024402</v>
      </c>
      <c r="M3586" s="46">
        <v>1.0093689164908</v>
      </c>
      <c r="N3586" s="139">
        <v>21934.535448551302</v>
      </c>
      <c r="O3586" s="45">
        <v>20373.792563531999</v>
      </c>
      <c r="P3586" s="99">
        <v>1.0067595277725001</v>
      </c>
      <c r="Q3586" s="86">
        <v>20331.4472528361</v>
      </c>
      <c r="R3586" s="44">
        <v>21811.719904866299</v>
      </c>
      <c r="S3586" s="45">
        <v>20522.980699002401</v>
      </c>
      <c r="T3586" s="140">
        <v>1.00942055151236</v>
      </c>
      <c r="U3586" s="44">
        <v>22036.905197790398</v>
      </c>
      <c r="V3586" s="45">
        <v>20469.775447004398</v>
      </c>
      <c r="W3586" s="99">
        <v>1.00680365703671</v>
      </c>
      <c r="X3586" s="86">
        <v>20421.562520556799</v>
      </c>
      <c r="Y3586" s="44">
        <v>21908.3961991916</v>
      </c>
      <c r="Z3586" s="45">
        <v>20614.9543663689</v>
      </c>
      <c r="AA3586" s="46">
        <v>1.00946998279967</v>
      </c>
      <c r="AB3586" s="139">
        <v>22134.5795830389</v>
      </c>
      <c r="AC3586" s="45">
        <v>20561.381382957199</v>
      </c>
      <c r="AD3586" s="99">
        <v>1.00684662901087</v>
      </c>
      <c r="AE3586" s="142">
        <v>20513.660701212</v>
      </c>
      <c r="AF3586" s="44">
        <v>22007.199776488302</v>
      </c>
      <c r="AG3586" s="45">
        <v>20708.662496065499</v>
      </c>
      <c r="AH3586" s="140">
        <v>1.00950594814323</v>
      </c>
      <c r="AI3586" s="44">
        <v>22234.403213435198</v>
      </c>
      <c r="AJ3586" s="45">
        <v>20654.758108917202</v>
      </c>
      <c r="AK3586" s="46">
        <v>1.0068782168994701</v>
      </c>
    </row>
    <row r="3587" spans="1:37" x14ac:dyDescent="0.2">
      <c r="A3587" s="35" t="s">
        <v>3653</v>
      </c>
      <c r="B3587" s="35" t="s">
        <v>9792</v>
      </c>
      <c r="C3587" s="85" t="s">
        <v>939</v>
      </c>
      <c r="D3587" s="85" t="s">
        <v>939</v>
      </c>
      <c r="E3587" s="85" t="s">
        <v>12904</v>
      </c>
      <c r="F3587" s="85" t="s">
        <v>367</v>
      </c>
      <c r="G3587" s="85" t="s">
        <v>367</v>
      </c>
      <c r="H3587" s="840">
        <v>1.07233640046977</v>
      </c>
      <c r="I3587" s="840">
        <v>1.0887622322310599</v>
      </c>
      <c r="J3587" s="86">
        <v>6920.1666666666697</v>
      </c>
      <c r="K3587" s="44">
        <v>7420.74661398425</v>
      </c>
      <c r="L3587" s="45">
        <v>6981.9367654726602</v>
      </c>
      <c r="M3587" s="46">
        <v>1.0089260998732199</v>
      </c>
      <c r="N3587" s="139">
        <v>7534.4161074109998</v>
      </c>
      <c r="O3587" s="45">
        <v>6998.3078155350104</v>
      </c>
      <c r="P3587" s="99">
        <v>1.01129180157535</v>
      </c>
      <c r="Q3587" s="86">
        <v>6994.1549602987898</v>
      </c>
      <c r="R3587" s="44">
        <v>7500.0869544546103</v>
      </c>
      <c r="S3587" s="45">
        <v>7056.94647090944</v>
      </c>
      <c r="T3587" s="140">
        <v>1.0089777122421599</v>
      </c>
      <c r="U3587" s="44">
        <v>7614.9717671448698</v>
      </c>
      <c r="V3587" s="45">
        <v>7073.4416066900003</v>
      </c>
      <c r="W3587" s="99">
        <v>1.0113361295026</v>
      </c>
      <c r="X3587" s="86">
        <v>7060.7628244343396</v>
      </c>
      <c r="Y3587" s="44">
        <v>7571.5129917247104</v>
      </c>
      <c r="Z3587" s="45">
        <v>7124.5011907596299</v>
      </c>
      <c r="AA3587" s="46">
        <v>1.00902712184365</v>
      </c>
      <c r="AB3587" s="139">
        <v>7687.4918939852396</v>
      </c>
      <c r="AC3587" s="45">
        <v>7141.1093270433503</v>
      </c>
      <c r="AD3587" s="99">
        <v>1.0113792949298599</v>
      </c>
      <c r="AE3587" s="142">
        <v>7126.9739869937202</v>
      </c>
      <c r="AF3587" s="44">
        <v>7642.5136314545598</v>
      </c>
      <c r="AG3587" s="45">
        <v>7191.5662611677799</v>
      </c>
      <c r="AH3587" s="140">
        <v>1.0090630714089801</v>
      </c>
      <c r="AI3587" s="44">
        <v>7759.5801071320102</v>
      </c>
      <c r="AJ3587" s="45">
        <v>7208.3000654918496</v>
      </c>
      <c r="AK3587" s="46">
        <v>1.0114110250221999</v>
      </c>
    </row>
    <row r="3588" spans="1:37" x14ac:dyDescent="0.2">
      <c r="A3588" s="35" t="s">
        <v>3652</v>
      </c>
      <c r="B3588" s="35" t="s">
        <v>9791</v>
      </c>
      <c r="C3588" s="85" t="s">
        <v>939</v>
      </c>
      <c r="D3588" s="85" t="s">
        <v>939</v>
      </c>
      <c r="E3588" s="85" t="s">
        <v>12904</v>
      </c>
      <c r="F3588" s="85" t="s">
        <v>436</v>
      </c>
      <c r="G3588" s="85" t="s">
        <v>436</v>
      </c>
      <c r="H3588" s="840">
        <v>1.0452555871853999</v>
      </c>
      <c r="I3588" s="840">
        <v>1.05749667073995</v>
      </c>
      <c r="J3588" s="86">
        <v>13263.583333333299</v>
      </c>
      <c r="K3588" s="44">
        <v>13863.8345852658</v>
      </c>
      <c r="L3588" s="45">
        <v>13044.026623801999</v>
      </c>
      <c r="M3588" s="46">
        <v>0.98344665208386195</v>
      </c>
      <c r="N3588" s="139">
        <v>14026.1952170818</v>
      </c>
      <c r="O3588" s="45">
        <v>13028.167041819201</v>
      </c>
      <c r="P3588" s="99">
        <v>0.98225092830513505</v>
      </c>
      <c r="Q3588" s="86">
        <v>13241.340573900699</v>
      </c>
      <c r="R3588" s="44">
        <v>13840.585216694501</v>
      </c>
      <c r="S3588" s="45">
        <v>13022.8182144291</v>
      </c>
      <c r="T3588" s="140">
        <v>0.98349696103260498</v>
      </c>
      <c r="U3588" s="44">
        <v>14002.6735730338</v>
      </c>
      <c r="V3588" s="45">
        <v>13006.8891763642</v>
      </c>
      <c r="W3588" s="99">
        <v>0.98229398328454498</v>
      </c>
      <c r="X3588" s="86">
        <v>13218.9396641531</v>
      </c>
      <c r="Y3588" s="44">
        <v>13817.170540622699</v>
      </c>
      <c r="Z3588" s="45">
        <v>13001.4236358289</v>
      </c>
      <c r="AA3588" s="46">
        <v>0.98354512284264195</v>
      </c>
      <c r="AB3588" s="139">
        <v>13978.9846855541</v>
      </c>
      <c r="AC3588" s="45">
        <v>12985.4391129454</v>
      </c>
      <c r="AD3588" s="99">
        <v>0.98233590914701796</v>
      </c>
      <c r="AE3588" s="142">
        <v>13203.4891787369</v>
      </c>
      <c r="AF3588" s="44">
        <v>13801.0208344167</v>
      </c>
      <c r="AG3588" s="45">
        <v>12986.6900588799</v>
      </c>
      <c r="AH3588" s="140">
        <v>0.98358016453664698</v>
      </c>
      <c r="AI3588" s="44">
        <v>13962.645848665101</v>
      </c>
      <c r="AJ3588" s="45">
        <v>12970.668463473399</v>
      </c>
      <c r="AK3588" s="46">
        <v>0.98236672805863801</v>
      </c>
    </row>
    <row r="3589" spans="1:37" x14ac:dyDescent="0.2">
      <c r="A3589" s="35" t="s">
        <v>3651</v>
      </c>
      <c r="B3589" s="35" t="s">
        <v>9790</v>
      </c>
      <c r="C3589" s="85" t="s">
        <v>939</v>
      </c>
      <c r="D3589" s="85" t="s">
        <v>939</v>
      </c>
      <c r="E3589" s="85" t="s">
        <v>12904</v>
      </c>
      <c r="F3589" s="85" t="s">
        <v>363</v>
      </c>
      <c r="G3589" s="85" t="s">
        <v>363</v>
      </c>
      <c r="H3589" s="840">
        <v>1.09892961896858</v>
      </c>
      <c r="I3589" s="840">
        <v>1.11458313984902</v>
      </c>
      <c r="J3589" s="86">
        <v>13120.5</v>
      </c>
      <c r="K3589" s="44">
        <v>14418.5060656773</v>
      </c>
      <c r="L3589" s="45">
        <v>13565.898802343399</v>
      </c>
      <c r="M3589" s="46">
        <v>1.0339467857431801</v>
      </c>
      <c r="N3589" s="139">
        <v>14623.888086389001</v>
      </c>
      <c r="O3589" s="45">
        <v>13583.3313198377</v>
      </c>
      <c r="P3589" s="99">
        <v>1.0352754330884999</v>
      </c>
      <c r="Q3589" s="86">
        <v>13194.6318924646</v>
      </c>
      <c r="R3589" s="44">
        <v>14499.971798016901</v>
      </c>
      <c r="S3589" s="45">
        <v>13643.2451289816</v>
      </c>
      <c r="T3589" s="140">
        <v>1.0339996780640099</v>
      </c>
      <c r="U3589" s="44">
        <v>14706.514243855199</v>
      </c>
      <c r="V3589" s="45">
        <v>13660.6770087695</v>
      </c>
      <c r="W3589" s="99">
        <v>1.03532081228965</v>
      </c>
      <c r="X3589" s="86">
        <v>13267.2065872809</v>
      </c>
      <c r="Y3589" s="44">
        <v>14579.726279738001</v>
      </c>
      <c r="Z3589" s="45">
        <v>13718.9591240841</v>
      </c>
      <c r="AA3589" s="46">
        <v>1.0340503129902501</v>
      </c>
      <c r="AB3589" s="139">
        <v>14787.404775077101</v>
      </c>
      <c r="AC3589" s="45">
        <v>13736.401367094701</v>
      </c>
      <c r="AD3589" s="99">
        <v>1.03536500142115</v>
      </c>
      <c r="AE3589" s="142">
        <v>13338.3399028684</v>
      </c>
      <c r="AF3589" s="44">
        <v>14657.8967871326</v>
      </c>
      <c r="AG3589" s="45">
        <v>13793.005950315801</v>
      </c>
      <c r="AH3589" s="140">
        <v>1.0340871540805201</v>
      </c>
      <c r="AI3589" s="44">
        <v>14866.688769312501</v>
      </c>
      <c r="AJ3589" s="45">
        <v>13810.483576422601</v>
      </c>
      <c r="AK3589" s="46">
        <v>1.03539748401918</v>
      </c>
    </row>
    <row r="3590" spans="1:37" x14ac:dyDescent="0.2">
      <c r="A3590" s="35" t="s">
        <v>3650</v>
      </c>
      <c r="B3590" s="35" t="s">
        <v>9789</v>
      </c>
      <c r="C3590" s="85" t="s">
        <v>939</v>
      </c>
      <c r="D3590" s="85" t="s">
        <v>939</v>
      </c>
      <c r="E3590" s="85" t="s">
        <v>12904</v>
      </c>
      <c r="F3590" s="85" t="s">
        <v>435</v>
      </c>
      <c r="G3590" s="85" t="s">
        <v>435</v>
      </c>
      <c r="H3590" s="840">
        <v>1.06394655552892</v>
      </c>
      <c r="I3590" s="840">
        <v>1.0655806378293</v>
      </c>
      <c r="J3590" s="86">
        <v>15613.583333333299</v>
      </c>
      <c r="K3590" s="44">
        <v>16612.018206963799</v>
      </c>
      <c r="L3590" s="45">
        <v>15629.7023333652</v>
      </c>
      <c r="M3590" s="46">
        <v>1.0010323703206201</v>
      </c>
      <c r="N3590" s="139">
        <v>16637.532087134299</v>
      </c>
      <c r="O3590" s="45">
        <v>15453.695306538601</v>
      </c>
      <c r="P3590" s="99">
        <v>0.98975968402759995</v>
      </c>
      <c r="Q3590" s="86">
        <v>15643.457173398199</v>
      </c>
      <c r="R3590" s="44">
        <v>16643.802376201202</v>
      </c>
      <c r="S3590" s="45">
        <v>15660.4080932003</v>
      </c>
      <c r="T3590" s="140">
        <v>1.0010835788799299</v>
      </c>
      <c r="U3590" s="44">
        <v>16669.365072684999</v>
      </c>
      <c r="V3590" s="45">
        <v>15483.9419065166</v>
      </c>
      <c r="W3590" s="99">
        <v>0.98980306813810504</v>
      </c>
      <c r="X3590" s="86">
        <v>15683.656619577599</v>
      </c>
      <c r="Y3590" s="44">
        <v>16686.572438497999</v>
      </c>
      <c r="Z3590" s="45">
        <v>15701.4199589579</v>
      </c>
      <c r="AA3590" s="46">
        <v>1.0011326019059901</v>
      </c>
      <c r="AB3590" s="139">
        <v>16712.2008241853</v>
      </c>
      <c r="AC3590" s="45">
        <v>15524.3940191191</v>
      </c>
      <c r="AD3590" s="99">
        <v>0.98984531450020896</v>
      </c>
      <c r="AE3590" s="142">
        <v>15729.7471700531</v>
      </c>
      <c r="AF3590" s="44">
        <v>16735.6103209188</v>
      </c>
      <c r="AG3590" s="45">
        <v>15748.1237650164</v>
      </c>
      <c r="AH3590" s="140">
        <v>1.00116827020578</v>
      </c>
      <c r="AI3590" s="44">
        <v>16761.3140223589</v>
      </c>
      <c r="AJ3590" s="45">
        <v>15570.50501406</v>
      </c>
      <c r="AK3590" s="46">
        <v>0.98987636900506804</v>
      </c>
    </row>
    <row r="3591" spans="1:37" x14ac:dyDescent="0.2">
      <c r="A3591" s="35" t="s">
        <v>3649</v>
      </c>
      <c r="B3591" s="35" t="s">
        <v>9619</v>
      </c>
      <c r="C3591" s="85" t="s">
        <v>939</v>
      </c>
      <c r="D3591" s="85" t="s">
        <v>939</v>
      </c>
      <c r="E3591" s="85" t="s">
        <v>12904</v>
      </c>
      <c r="F3591" s="85" t="s">
        <v>366</v>
      </c>
      <c r="G3591" s="85" t="s">
        <v>366</v>
      </c>
      <c r="H3591" s="840">
        <v>1.0669390740410301</v>
      </c>
      <c r="I3591" s="840">
        <v>1.0663606055353101</v>
      </c>
      <c r="J3591" s="86">
        <v>1980.25</v>
      </c>
      <c r="K3591" s="44">
        <v>2112.8061013697502</v>
      </c>
      <c r="L3591" s="45">
        <v>1987.8698687366</v>
      </c>
      <c r="M3591" s="46">
        <v>1.0038479327037499</v>
      </c>
      <c r="N3591" s="139">
        <v>2111.6605891112999</v>
      </c>
      <c r="O3591" s="45">
        <v>1961.40624487131</v>
      </c>
      <c r="P3591" s="99">
        <v>0.99048415345098195</v>
      </c>
      <c r="Q3591" s="86">
        <v>2004.8084749534901</v>
      </c>
      <c r="R3591" s="44">
        <v>2139.0084978965001</v>
      </c>
      <c r="S3591" s="45">
        <v>2012.6257951596799</v>
      </c>
      <c r="T3591" s="140">
        <v>1.00389928529526</v>
      </c>
      <c r="U3591" s="44">
        <v>2137.8487793337399</v>
      </c>
      <c r="V3591" s="45">
        <v>1985.81806564208</v>
      </c>
      <c r="W3591" s="99">
        <v>0.99052756931713504</v>
      </c>
      <c r="X3591" s="86">
        <v>2028.06674256665</v>
      </c>
      <c r="Y3591" s="44">
        <v>2163.82365240747</v>
      </c>
      <c r="Z3591" s="45">
        <v>2036.07445500259</v>
      </c>
      <c r="AA3591" s="46">
        <v>1.0039484462063599</v>
      </c>
      <c r="AB3591" s="139">
        <v>2162.6504796693998</v>
      </c>
      <c r="AC3591" s="45">
        <v>2008.94176208306</v>
      </c>
      <c r="AD3591" s="99">
        <v>0.99056984660209701</v>
      </c>
      <c r="AE3591" s="142">
        <v>2049.7160719150102</v>
      </c>
      <c r="AF3591" s="44">
        <v>2186.9221678160202</v>
      </c>
      <c r="AG3591" s="45">
        <v>2057.8825810837702</v>
      </c>
      <c r="AH3591" s="140">
        <v>1.0039842148289</v>
      </c>
      <c r="AI3591" s="44">
        <v>2185.7364716227498</v>
      </c>
      <c r="AJ3591" s="45">
        <v>2030.4506344441199</v>
      </c>
      <c r="AK3591" s="46">
        <v>0.99060092383776699</v>
      </c>
    </row>
    <row r="3592" spans="1:37" x14ac:dyDescent="0.2">
      <c r="A3592" s="35" t="s">
        <v>3648</v>
      </c>
      <c r="B3592" s="35" t="s">
        <v>9788</v>
      </c>
      <c r="C3592" s="85" t="s">
        <v>939</v>
      </c>
      <c r="D3592" s="85" t="s">
        <v>939</v>
      </c>
      <c r="E3592" s="85" t="s">
        <v>12904</v>
      </c>
      <c r="F3592" s="85" t="s">
        <v>358</v>
      </c>
      <c r="G3592" s="85" t="s">
        <v>358</v>
      </c>
      <c r="H3592" s="840">
        <v>1.06613993107153</v>
      </c>
      <c r="I3592" s="840">
        <v>1.0696595292976401</v>
      </c>
      <c r="J3592" s="86">
        <v>13902.166666666701</v>
      </c>
      <c r="K3592" s="44">
        <v>14821.655011745001</v>
      </c>
      <c r="L3592" s="45">
        <v>13945.2084048579</v>
      </c>
      <c r="M3592" s="46">
        <v>1.0030960453304401</v>
      </c>
      <c r="N3592" s="139">
        <v>14870.5850528841</v>
      </c>
      <c r="O3592" s="45">
        <v>13812.4746647338</v>
      </c>
      <c r="P3592" s="99">
        <v>0.993548343644309</v>
      </c>
      <c r="Q3592" s="86">
        <v>13996.360021387</v>
      </c>
      <c r="R3592" s="44">
        <v>14922.0783084539</v>
      </c>
      <c r="S3592" s="45">
        <v>14040.411597486</v>
      </c>
      <c r="T3592" s="140">
        <v>1.00314735945858</v>
      </c>
      <c r="U3592" s="44">
        <v>14971.339872357201</v>
      </c>
      <c r="V3592" s="45">
        <v>13906.6698602789</v>
      </c>
      <c r="W3592" s="99">
        <v>0.99359189382303204</v>
      </c>
      <c r="X3592" s="86">
        <v>14079.0246219698</v>
      </c>
      <c r="Y3592" s="44">
        <v>15010.2103400213</v>
      </c>
      <c r="Z3592" s="45">
        <v>14124.027992544499</v>
      </c>
      <c r="AA3592" s="46">
        <v>1.0031964835479099</v>
      </c>
      <c r="AB3592" s="139">
        <v>15059.762850106101</v>
      </c>
      <c r="AC3592" s="45">
        <v>13989.4018016587</v>
      </c>
      <c r="AD3592" s="99">
        <v>0.993634301898215</v>
      </c>
      <c r="AE3592" s="142">
        <v>14163.7130690869</v>
      </c>
      <c r="AF3592" s="44">
        <v>15100.5000751933</v>
      </c>
      <c r="AG3592" s="45">
        <v>14209.4933819376</v>
      </c>
      <c r="AH3592" s="140">
        <v>1.00323222537956</v>
      </c>
      <c r="AI3592" s="44">
        <v>15150.3506545864</v>
      </c>
      <c r="AJ3592" s="45">
        <v>14073.9926784574</v>
      </c>
      <c r="AK3592" s="46">
        <v>0.99366547527531202</v>
      </c>
    </row>
    <row r="3593" spans="1:37" x14ac:dyDescent="0.2">
      <c r="A3593" s="35" t="s">
        <v>3647</v>
      </c>
      <c r="B3593" s="35" t="s">
        <v>9787</v>
      </c>
      <c r="C3593" s="85" t="s">
        <v>1211</v>
      </c>
      <c r="D3593" s="85" t="s">
        <v>939</v>
      </c>
      <c r="E3593" s="85" t="s">
        <v>12904</v>
      </c>
      <c r="F3593" s="85" t="s">
        <v>360</v>
      </c>
      <c r="G3593" s="85" t="s">
        <v>360</v>
      </c>
      <c r="H3593" s="840">
        <v>1.10766802497245</v>
      </c>
      <c r="I3593" s="840">
        <v>1.11973276594421</v>
      </c>
      <c r="J3593" s="86">
        <v>22405</v>
      </c>
      <c r="K3593" s="44">
        <v>24817.3020995078</v>
      </c>
      <c r="L3593" s="45">
        <v>23349.7844572494</v>
      </c>
      <c r="M3593" s="46">
        <v>1.04216846495199</v>
      </c>
      <c r="N3593" s="139">
        <v>25087.6126209799</v>
      </c>
      <c r="O3593" s="45">
        <v>23302.513821319699</v>
      </c>
      <c r="P3593" s="99">
        <v>1.04005863964828</v>
      </c>
      <c r="Q3593" s="86">
        <v>22375.9158942904</v>
      </c>
      <c r="R3593" s="44">
        <v>24785.086565578302</v>
      </c>
      <c r="S3593" s="45">
        <v>23320.666844570202</v>
      </c>
      <c r="T3593" s="140">
        <v>1.04222177785897</v>
      </c>
      <c r="U3593" s="44">
        <v>25055.046194848699</v>
      </c>
      <c r="V3593" s="45">
        <v>23273.284738471299</v>
      </c>
      <c r="W3593" s="99">
        <v>1.0401042285116</v>
      </c>
      <c r="X3593" s="86">
        <v>22347.583901753798</v>
      </c>
      <c r="Y3593" s="44">
        <v>24753.7041233618</v>
      </c>
      <c r="Z3593" s="45">
        <v>23292.2791911409</v>
      </c>
      <c r="AA3593" s="46">
        <v>1.04227281542113</v>
      </c>
      <c r="AB3593" s="139">
        <v>25023.321934480999</v>
      </c>
      <c r="AC3593" s="45">
        <v>23244.808596122599</v>
      </c>
      <c r="AD3593" s="99">
        <v>1.0401486218068701</v>
      </c>
      <c r="AE3593" s="142">
        <v>22330.6758708093</v>
      </c>
      <c r="AF3593" s="44">
        <v>24734.975638119398</v>
      </c>
      <c r="AG3593" s="45">
        <v>23275.485638361999</v>
      </c>
      <c r="AH3593" s="140">
        <v>1.0423099494622901</v>
      </c>
      <c r="AI3593" s="44">
        <v>25004.389458224901</v>
      </c>
      <c r="AJ3593" s="45">
        <v>23227.950440725999</v>
      </c>
      <c r="AK3593" s="46">
        <v>1.0401812544818501</v>
      </c>
    </row>
    <row r="3594" spans="1:37" x14ac:dyDescent="0.2">
      <c r="A3594" s="35" t="s">
        <v>3646</v>
      </c>
      <c r="B3594" s="35" t="s">
        <v>9786</v>
      </c>
      <c r="C3594" s="85" t="s">
        <v>1211</v>
      </c>
      <c r="D3594" s="85" t="s">
        <v>939</v>
      </c>
      <c r="E3594" s="85" t="s">
        <v>12904</v>
      </c>
      <c r="F3594" s="85" t="s">
        <v>360</v>
      </c>
      <c r="G3594" s="85" t="s">
        <v>360</v>
      </c>
      <c r="H3594" s="840">
        <v>1.10766802497245</v>
      </c>
      <c r="I3594" s="840">
        <v>1.11973276594421</v>
      </c>
      <c r="J3594" s="86">
        <v>19676.083333333299</v>
      </c>
      <c r="K3594" s="44">
        <v>21794.568365026698</v>
      </c>
      <c r="L3594" s="45">
        <v>20505.7935637675</v>
      </c>
      <c r="M3594" s="46">
        <v>1.04216846495199</v>
      </c>
      <c r="N3594" s="139">
        <v>22031.955213781999</v>
      </c>
      <c r="O3594" s="45">
        <v>20464.280465272801</v>
      </c>
      <c r="P3594" s="99">
        <v>1.04005863964828</v>
      </c>
      <c r="Q3594" s="86">
        <v>19654.061222386001</v>
      </c>
      <c r="R3594" s="44">
        <v>21770.1751768879</v>
      </c>
      <c r="S3594" s="45">
        <v>20483.890629344201</v>
      </c>
      <c r="T3594" s="140">
        <v>1.04222177785897</v>
      </c>
      <c r="U3594" s="44">
        <v>22007.296334579001</v>
      </c>
      <c r="V3594" s="45">
        <v>20442.2721848295</v>
      </c>
      <c r="W3594" s="99">
        <v>1.0401042285116</v>
      </c>
      <c r="X3594" s="86">
        <v>19630.7892830573</v>
      </c>
      <c r="Y3594" s="44">
        <v>21744.397593814501</v>
      </c>
      <c r="Z3594" s="45">
        <v>20460.6380149912</v>
      </c>
      <c r="AA3594" s="46">
        <v>1.04227281542113</v>
      </c>
      <c r="AB3594" s="139">
        <v>21981.237981585698</v>
      </c>
      <c r="AC3594" s="45">
        <v>20418.938417753099</v>
      </c>
      <c r="AD3594" s="99">
        <v>1.0401486218068701</v>
      </c>
      <c r="AE3594" s="142">
        <v>19620.1484378071</v>
      </c>
      <c r="AF3594" s="44">
        <v>21732.611069772101</v>
      </c>
      <c r="AG3594" s="45">
        <v>20450.275926653299</v>
      </c>
      <c r="AH3594" s="140">
        <v>1.0423099494622901</v>
      </c>
      <c r="AI3594" s="44">
        <v>21969.323078501599</v>
      </c>
      <c r="AJ3594" s="45">
        <v>20408.510615158299</v>
      </c>
      <c r="AK3594" s="46">
        <v>1.0401812544818501</v>
      </c>
    </row>
    <row r="3595" spans="1:37" x14ac:dyDescent="0.2">
      <c r="A3595" s="35" t="s">
        <v>3645</v>
      </c>
      <c r="B3595" s="35" t="s">
        <v>9785</v>
      </c>
      <c r="C3595" s="85" t="s">
        <v>939</v>
      </c>
      <c r="D3595" s="85" t="s">
        <v>939</v>
      </c>
      <c r="E3595" s="85" t="s">
        <v>12904</v>
      </c>
      <c r="F3595" s="85" t="s">
        <v>368</v>
      </c>
      <c r="G3595" s="85" t="s">
        <v>368</v>
      </c>
      <c r="H3595" s="840">
        <v>1.0728070478024501</v>
      </c>
      <c r="I3595" s="840">
        <v>1.0838827617014</v>
      </c>
      <c r="J3595" s="86">
        <v>52141</v>
      </c>
      <c r="K3595" s="44">
        <v>55937.232279467396</v>
      </c>
      <c r="L3595" s="45">
        <v>52629.504674746997</v>
      </c>
      <c r="M3595" s="46">
        <v>1.0093689164908</v>
      </c>
      <c r="N3595" s="139">
        <v>56514.731077872901</v>
      </c>
      <c r="O3595" s="45">
        <v>52493.448537585798</v>
      </c>
      <c r="P3595" s="99">
        <v>1.0067595277725001</v>
      </c>
      <c r="Q3595" s="86">
        <v>52425.266591919601</v>
      </c>
      <c r="R3595" s="44">
        <v>56242.195482733499</v>
      </c>
      <c r="S3595" s="45">
        <v>52919.1415163981</v>
      </c>
      <c r="T3595" s="140">
        <v>1.00942055151236</v>
      </c>
      <c r="U3595" s="44">
        <v>56822.842736582097</v>
      </c>
      <c r="V3595" s="45">
        <v>52781.950125869203</v>
      </c>
      <c r="W3595" s="99">
        <v>1.00680365703671</v>
      </c>
      <c r="X3595" s="86">
        <v>52686.949417482501</v>
      </c>
      <c r="Y3595" s="44">
        <v>56522.930662286199</v>
      </c>
      <c r="Z3595" s="45">
        <v>53185.893922233299</v>
      </c>
      <c r="AA3595" s="46">
        <v>1.00946998279967</v>
      </c>
      <c r="AB3595" s="139">
        <v>57106.476240242999</v>
      </c>
      <c r="AC3595" s="45">
        <v>53047.677413858197</v>
      </c>
      <c r="AD3595" s="99">
        <v>1.00684662901087</v>
      </c>
      <c r="AE3595" s="142">
        <v>52947.019420406003</v>
      </c>
      <c r="AF3595" s="44">
        <v>56801.935594344599</v>
      </c>
      <c r="AG3595" s="45">
        <v>53450.331041354897</v>
      </c>
      <c r="AH3595" s="140">
        <v>1.00950594814323</v>
      </c>
      <c r="AI3595" s="44">
        <v>57388.361633247499</v>
      </c>
      <c r="AJ3595" s="45">
        <v>53311.200504160202</v>
      </c>
      <c r="AK3595" s="46">
        <v>1.0068782168994701</v>
      </c>
    </row>
    <row r="3596" spans="1:37" x14ac:dyDescent="0.2">
      <c r="A3596" s="35" t="s">
        <v>3644</v>
      </c>
      <c r="B3596" s="35" t="s">
        <v>9784</v>
      </c>
      <c r="C3596" s="85" t="s">
        <v>939</v>
      </c>
      <c r="D3596" s="85" t="s">
        <v>939</v>
      </c>
      <c r="E3596" s="85" t="s">
        <v>12904</v>
      </c>
      <c r="F3596" s="85" t="s">
        <v>366</v>
      </c>
      <c r="G3596" s="85" t="s">
        <v>366</v>
      </c>
      <c r="H3596" s="840">
        <v>1.0669390740410301</v>
      </c>
      <c r="I3596" s="840">
        <v>1.0663606055353101</v>
      </c>
      <c r="J3596" s="86">
        <v>13378.416666666701</v>
      </c>
      <c r="K3596" s="44">
        <v>14273.955490468499</v>
      </c>
      <c r="L3596" s="45">
        <v>13429.8959136827</v>
      </c>
      <c r="M3596" s="46">
        <v>1.0038479327037499</v>
      </c>
      <c r="N3596" s="139">
        <v>14266.2164977704</v>
      </c>
      <c r="O3596" s="45">
        <v>13251.109706597799</v>
      </c>
      <c r="P3596" s="99">
        <v>0.99048415345098195</v>
      </c>
      <c r="Q3596" s="86">
        <v>13537.4324824827</v>
      </c>
      <c r="R3596" s="44">
        <v>14443.6156777531</v>
      </c>
      <c r="S3596" s="45">
        <v>13590.2187938972</v>
      </c>
      <c r="T3596" s="140">
        <v>1.00389928529526</v>
      </c>
      <c r="U3596" s="44">
        <v>14435.7846994137</v>
      </c>
      <c r="V3596" s="45">
        <v>13409.200091668399</v>
      </c>
      <c r="W3596" s="99">
        <v>0.99052756931713604</v>
      </c>
      <c r="X3596" s="86">
        <v>13686.3081273114</v>
      </c>
      <c r="Y3596" s="44">
        <v>14602.456920393901</v>
      </c>
      <c r="Z3596" s="45">
        <v>13740.347778715801</v>
      </c>
      <c r="AA3596" s="46">
        <v>1.0039484462063599</v>
      </c>
      <c r="AB3596" s="139">
        <v>14594.5398221827</v>
      </c>
      <c r="AC3596" s="45">
        <v>13557.244142219901</v>
      </c>
      <c r="AD3596" s="99">
        <v>0.99056984660209701</v>
      </c>
      <c r="AE3596" s="142">
        <v>13826.240087022101</v>
      </c>
      <c r="AF3596" s="44">
        <v>14751.755795916401</v>
      </c>
      <c r="AG3596" s="45">
        <v>13881.326797804801</v>
      </c>
      <c r="AH3596" s="140">
        <v>1.0039842148289</v>
      </c>
      <c r="AI3596" s="44">
        <v>14743.7577514736</v>
      </c>
      <c r="AJ3596" s="45">
        <v>13696.2862034069</v>
      </c>
      <c r="AK3596" s="46">
        <v>0.99060092383776699</v>
      </c>
    </row>
    <row r="3597" spans="1:37" x14ac:dyDescent="0.2">
      <c r="A3597" s="35" t="s">
        <v>3643</v>
      </c>
      <c r="B3597" s="35" t="s">
        <v>9783</v>
      </c>
      <c r="C3597" s="85" t="s">
        <v>939</v>
      </c>
      <c r="D3597" s="85" t="s">
        <v>939</v>
      </c>
      <c r="E3597" s="85" t="s">
        <v>12904</v>
      </c>
      <c r="F3597" s="85" t="s">
        <v>361</v>
      </c>
      <c r="G3597" s="85" t="s">
        <v>361</v>
      </c>
      <c r="H3597" s="840">
        <v>1.0549256583789699</v>
      </c>
      <c r="I3597" s="840">
        <v>1.06217341905483</v>
      </c>
      <c r="J3597" s="86">
        <v>11645.166666666701</v>
      </c>
      <c r="K3597" s="44">
        <v>12284.7851127662</v>
      </c>
      <c r="L3597" s="45">
        <v>11558.3508367095</v>
      </c>
      <c r="M3597" s="46">
        <v>0.99254490447047705</v>
      </c>
      <c r="N3597" s="139">
        <v>12369.1864937967</v>
      </c>
      <c r="O3597" s="45">
        <v>11489.062095495699</v>
      </c>
      <c r="P3597" s="99">
        <v>0.98659490450936604</v>
      </c>
      <c r="Q3597" s="86">
        <v>11633.8049379694</v>
      </c>
      <c r="R3597" s="44">
        <v>12272.799333639899</v>
      </c>
      <c r="S3597" s="45">
        <v>11547.6645099787</v>
      </c>
      <c r="T3597" s="140">
        <v>0.99259567884712296</v>
      </c>
      <c r="U3597" s="44">
        <v>12357.1183675799</v>
      </c>
      <c r="V3597" s="45">
        <v>11478.3557802743</v>
      </c>
      <c r="W3597" s="99">
        <v>0.986638149898172</v>
      </c>
      <c r="X3597" s="86">
        <v>11622.253132202401</v>
      </c>
      <c r="Y3597" s="44">
        <v>12260.613037335799</v>
      </c>
      <c r="Z3597" s="45">
        <v>11536.7631646953</v>
      </c>
      <c r="AA3597" s="46">
        <v>0.99264428622103795</v>
      </c>
      <c r="AB3597" s="139">
        <v>12344.8483465522</v>
      </c>
      <c r="AC3597" s="45">
        <v>11467.447755941501</v>
      </c>
      <c r="AD3597" s="99">
        <v>0.98668026117655505</v>
      </c>
      <c r="AE3597" s="142">
        <v>11612.500684545499</v>
      </c>
      <c r="AF3597" s="44">
        <v>12250.324930070499</v>
      </c>
      <c r="AG3597" s="45">
        <v>11527.4931395405</v>
      </c>
      <c r="AH3597" s="140">
        <v>0.992679652099557</v>
      </c>
      <c r="AI3597" s="44">
        <v>12334.4895558803</v>
      </c>
      <c r="AJ3597" s="45">
        <v>11458.184675707</v>
      </c>
      <c r="AK3597" s="46">
        <v>0.98671121638391601</v>
      </c>
    </row>
    <row r="3598" spans="1:37" x14ac:dyDescent="0.2">
      <c r="A3598" s="35" t="s">
        <v>3642</v>
      </c>
      <c r="B3598" s="35" t="s">
        <v>9782</v>
      </c>
      <c r="C3598" s="85" t="s">
        <v>939</v>
      </c>
      <c r="D3598" s="85" t="s">
        <v>939</v>
      </c>
      <c r="E3598" s="85" t="s">
        <v>12904</v>
      </c>
      <c r="F3598" s="85" t="s">
        <v>436</v>
      </c>
      <c r="G3598" s="85" t="s">
        <v>436</v>
      </c>
      <c r="H3598" s="840">
        <v>1.0452555871853999</v>
      </c>
      <c r="I3598" s="840">
        <v>1.05749667073995</v>
      </c>
      <c r="J3598" s="86">
        <v>9801.9166666666697</v>
      </c>
      <c r="K3598" s="44">
        <v>10245.508160959</v>
      </c>
      <c r="L3598" s="45">
        <v>9639.6621298383398</v>
      </c>
      <c r="M3598" s="46">
        <v>0.98344665208386195</v>
      </c>
      <c r="N3598" s="139">
        <v>10365.494241870399</v>
      </c>
      <c r="O3598" s="45">
        <v>9627.9417450029105</v>
      </c>
      <c r="P3598" s="99">
        <v>0.98225092830513505</v>
      </c>
      <c r="Q3598" s="86">
        <v>9788.2805115790306</v>
      </c>
      <c r="R3598" s="44">
        <v>10231.254893666</v>
      </c>
      <c r="S3598" s="45">
        <v>9626.7441368726395</v>
      </c>
      <c r="T3598" s="140">
        <v>0.98349696103260398</v>
      </c>
      <c r="U3598" s="44">
        <v>10351.074053263501</v>
      </c>
      <c r="V3598" s="45">
        <v>9614.9690532254408</v>
      </c>
      <c r="W3598" s="99">
        <v>0.98229398328454498</v>
      </c>
      <c r="X3598" s="86">
        <v>9772.78304344965</v>
      </c>
      <c r="Y3598" s="44">
        <v>10215.0560785165</v>
      </c>
      <c r="Z3598" s="45">
        <v>9611.9730989841792</v>
      </c>
      <c r="AA3598" s="46">
        <v>0.98354512284264195</v>
      </c>
      <c r="AB3598" s="139">
        <v>10334.6855323118</v>
      </c>
      <c r="AC3598" s="45">
        <v>9600.1557158836695</v>
      </c>
      <c r="AD3598" s="99">
        <v>0.98233590914701796</v>
      </c>
      <c r="AE3598" s="142">
        <v>9757.6664734384103</v>
      </c>
      <c r="AF3598" s="44">
        <v>10199.255399253199</v>
      </c>
      <c r="AG3598" s="45">
        <v>9597.4471954382807</v>
      </c>
      <c r="AH3598" s="140">
        <v>0.98358016453664698</v>
      </c>
      <c r="AI3598" s="44">
        <v>10318.6998098519</v>
      </c>
      <c r="AJ3598" s="45">
        <v>9585.6068869991595</v>
      </c>
      <c r="AK3598" s="46">
        <v>0.98236672805863801</v>
      </c>
    </row>
    <row r="3599" spans="1:37" x14ac:dyDescent="0.2">
      <c r="A3599" s="35" t="s">
        <v>3641</v>
      </c>
      <c r="B3599" s="35" t="s">
        <v>9761</v>
      </c>
      <c r="C3599" s="85" t="s">
        <v>939</v>
      </c>
      <c r="D3599" s="85" t="s">
        <v>939</v>
      </c>
      <c r="E3599" s="85" t="s">
        <v>12904</v>
      </c>
      <c r="F3599" s="85" t="s">
        <v>359</v>
      </c>
      <c r="G3599" s="85" t="s">
        <v>359</v>
      </c>
      <c r="H3599" s="840">
        <v>1.0675636234841801</v>
      </c>
      <c r="I3599" s="840">
        <v>1.06929018466481</v>
      </c>
      <c r="J3599" s="86">
        <v>15783.75</v>
      </c>
      <c r="K3599" s="44">
        <v>16850.157342168401</v>
      </c>
      <c r="L3599" s="45">
        <v>15853.759624345899</v>
      </c>
      <c r="M3599" s="46">
        <v>1.0044355507623901</v>
      </c>
      <c r="N3599" s="139">
        <v>16877.408952203299</v>
      </c>
      <c r="O3599" s="45">
        <v>15676.503831532</v>
      </c>
      <c r="P3599" s="99">
        <v>0.99320527957753801</v>
      </c>
      <c r="Q3599" s="86">
        <v>15944.262565274201</v>
      </c>
      <c r="R3599" s="44">
        <v>17021.5147179673</v>
      </c>
      <c r="S3599" s="45">
        <v>16015.803409738901</v>
      </c>
      <c r="T3599" s="140">
        <v>1.0044869334139399</v>
      </c>
      <c r="U3599" s="44">
        <v>17049.043462766302</v>
      </c>
      <c r="V3599" s="45">
        <v>15836.619894523001</v>
      </c>
      <c r="W3599" s="99">
        <v>0.99324881471874205</v>
      </c>
      <c r="X3599" s="86">
        <v>16103.362921996801</v>
      </c>
      <c r="Y3599" s="44">
        <v>17191.364471287801</v>
      </c>
      <c r="Z3599" s="45">
        <v>16176.4097585696</v>
      </c>
      <c r="AA3599" s="46">
        <v>1.0045361231021499</v>
      </c>
      <c r="AB3599" s="139">
        <v>17219.167912586501</v>
      </c>
      <c r="AC3599" s="45">
        <v>15995.328812080499</v>
      </c>
      <c r="AD3599" s="99">
        <v>0.99329120815076599</v>
      </c>
      <c r="AE3599" s="142">
        <v>16260.417096433701</v>
      </c>
      <c r="AF3599" s="44">
        <v>17359.029794832899</v>
      </c>
      <c r="AG3599" s="45">
        <v>16334.7583032529</v>
      </c>
      <c r="AH3599" s="140">
        <v>1.00457191266241</v>
      </c>
      <c r="AI3599" s="44">
        <v>17387.104399772499</v>
      </c>
      <c r="AJ3599" s="45">
        <v>16151.8360598402</v>
      </c>
      <c r="AK3599" s="46">
        <v>0.99332237076395302</v>
      </c>
    </row>
    <row r="3600" spans="1:37" x14ac:dyDescent="0.2">
      <c r="A3600" s="35" t="s">
        <v>3640</v>
      </c>
      <c r="B3600" s="35" t="s">
        <v>9781</v>
      </c>
      <c r="C3600" s="85" t="s">
        <v>939</v>
      </c>
      <c r="D3600" s="85" t="s">
        <v>939</v>
      </c>
      <c r="E3600" s="85" t="s">
        <v>12904</v>
      </c>
      <c r="F3600" s="85" t="s">
        <v>361</v>
      </c>
      <c r="G3600" s="85" t="s">
        <v>361</v>
      </c>
      <c r="H3600" s="840">
        <v>1.0549256583789699</v>
      </c>
      <c r="I3600" s="840">
        <v>1.06217341905483</v>
      </c>
      <c r="J3600" s="86">
        <v>7007.8333333333303</v>
      </c>
      <c r="K3600" s="44">
        <v>7392.7431929767899</v>
      </c>
      <c r="L3600" s="45">
        <v>6955.5892663783598</v>
      </c>
      <c r="M3600" s="46">
        <v>0.99254490447047705</v>
      </c>
      <c r="N3600" s="139">
        <v>7443.5342918330998</v>
      </c>
      <c r="O3600" s="45">
        <v>6913.8926583175498</v>
      </c>
      <c r="P3600" s="99">
        <v>0.98659490450936604</v>
      </c>
      <c r="Q3600" s="86">
        <v>7019.01876857549</v>
      </c>
      <c r="R3600" s="44">
        <v>7404.5429956138696</v>
      </c>
      <c r="S3600" s="45">
        <v>6967.0476994348801</v>
      </c>
      <c r="T3600" s="140">
        <v>0.99259567884712296</v>
      </c>
      <c r="U3600" s="44">
        <v>7455.4151638278699</v>
      </c>
      <c r="V3600" s="45">
        <v>6925.2316919278601</v>
      </c>
      <c r="W3600" s="99">
        <v>0.986638149898172</v>
      </c>
      <c r="X3600" s="86">
        <v>7031.1290087016496</v>
      </c>
      <c r="Y3600" s="44">
        <v>7417.3183986520899</v>
      </c>
      <c r="Z3600" s="45">
        <v>6979.4100361706796</v>
      </c>
      <c r="AA3600" s="46">
        <v>0.99264428622103795</v>
      </c>
      <c r="AB3600" s="139">
        <v>7468.2783389882597</v>
      </c>
      <c r="AC3600" s="45">
        <v>6937.4762066717904</v>
      </c>
      <c r="AD3600" s="99">
        <v>0.98668026117655405</v>
      </c>
      <c r="AE3600" s="142">
        <v>7045.5352730828499</v>
      </c>
      <c r="AF3600" s="44">
        <v>7432.5159365892196</v>
      </c>
      <c r="AG3600" s="45">
        <v>6993.95950373905</v>
      </c>
      <c r="AH3600" s="140">
        <v>0.992679652099558</v>
      </c>
      <c r="AI3600" s="44">
        <v>7483.5802900818499</v>
      </c>
      <c r="AJ3600" s="45">
        <v>6951.9086793793704</v>
      </c>
      <c r="AK3600" s="46">
        <v>0.98671121638391601</v>
      </c>
    </row>
    <row r="3601" spans="1:37" x14ac:dyDescent="0.2">
      <c r="A3601" s="35" t="s">
        <v>3639</v>
      </c>
      <c r="B3601" s="35" t="s">
        <v>13107</v>
      </c>
      <c r="C3601" s="85" t="s">
        <v>939</v>
      </c>
      <c r="D3601" s="85" t="s">
        <v>939</v>
      </c>
      <c r="E3601" s="85" t="s">
        <v>12904</v>
      </c>
      <c r="F3601" s="85" t="s">
        <v>435</v>
      </c>
      <c r="G3601" s="85" t="s">
        <v>435</v>
      </c>
      <c r="H3601" s="840">
        <v>1.06394655552892</v>
      </c>
      <c r="I3601" s="840">
        <v>1.0655806378293</v>
      </c>
      <c r="J3601" s="86">
        <v>22216.5</v>
      </c>
      <c r="K3601" s="44">
        <v>23637.168650908301</v>
      </c>
      <c r="L3601" s="45">
        <v>22239.435655228099</v>
      </c>
      <c r="M3601" s="46">
        <v>1.0010323703206201</v>
      </c>
      <c r="N3601" s="139">
        <v>23673.4722403347</v>
      </c>
      <c r="O3601" s="45">
        <v>21988.9960201992</v>
      </c>
      <c r="P3601" s="99">
        <v>0.98975968402759995</v>
      </c>
      <c r="Q3601" s="86">
        <v>22272.610065357101</v>
      </c>
      <c r="R3601" s="44">
        <v>23696.866761675399</v>
      </c>
      <c r="S3601" s="45">
        <v>22296.744195224699</v>
      </c>
      <c r="T3601" s="140">
        <v>1.0010835788799299</v>
      </c>
      <c r="U3601" s="44">
        <v>23733.2620395665</v>
      </c>
      <c r="V3601" s="45">
        <v>22045.497778133999</v>
      </c>
      <c r="W3601" s="99">
        <v>0.98980306813810504</v>
      </c>
      <c r="X3601" s="86">
        <v>22332.406795083501</v>
      </c>
      <c r="Y3601" s="44">
        <v>23760.487286299802</v>
      </c>
      <c r="Z3601" s="45">
        <v>22357.700521585099</v>
      </c>
      <c r="AA3601" s="46">
        <v>1.0011326019059901</v>
      </c>
      <c r="AB3601" s="139">
        <v>23796.980276968501</v>
      </c>
      <c r="AC3601" s="45">
        <v>22105.628227625999</v>
      </c>
      <c r="AD3601" s="99">
        <v>0.98984531450020796</v>
      </c>
      <c r="AE3601" s="142">
        <v>22408.828773270401</v>
      </c>
      <c r="AF3601" s="44">
        <v>23841.796186758402</v>
      </c>
      <c r="AG3601" s="45">
        <v>22435.008340272601</v>
      </c>
      <c r="AH3601" s="140">
        <v>1.00116827020578</v>
      </c>
      <c r="AI3601" s="44">
        <v>23878.4140572291</v>
      </c>
      <c r="AJ3601" s="45">
        <v>22181.970059741201</v>
      </c>
      <c r="AK3601" s="46">
        <v>0.98987636900506804</v>
      </c>
    </row>
    <row r="3602" spans="1:37" x14ac:dyDescent="0.2">
      <c r="A3602" s="35" t="s">
        <v>3638</v>
      </c>
      <c r="B3602" s="35" t="s">
        <v>9780</v>
      </c>
      <c r="C3602" s="85" t="s">
        <v>939</v>
      </c>
      <c r="D3602" s="85" t="s">
        <v>939</v>
      </c>
      <c r="E3602" s="85" t="s">
        <v>12904</v>
      </c>
      <c r="F3602" s="85" t="s">
        <v>368</v>
      </c>
      <c r="G3602" s="85" t="s">
        <v>368</v>
      </c>
      <c r="H3602" s="840">
        <v>1.0728070478024501</v>
      </c>
      <c r="I3602" s="840">
        <v>1.0838827617014</v>
      </c>
      <c r="J3602" s="86">
        <v>7989.6666666666697</v>
      </c>
      <c r="K3602" s="44">
        <v>8571.37070959228</v>
      </c>
      <c r="L3602" s="45">
        <v>8064.5211864560297</v>
      </c>
      <c r="M3602" s="46">
        <v>1.0093689164908</v>
      </c>
      <c r="N3602" s="139">
        <v>8659.8619717403108</v>
      </c>
      <c r="O3602" s="45">
        <v>8043.6730403929996</v>
      </c>
      <c r="P3602" s="99">
        <v>1.0067595277725001</v>
      </c>
      <c r="Q3602" s="86">
        <v>8034.0223321481199</v>
      </c>
      <c r="R3602" s="44">
        <v>8618.9557801307492</v>
      </c>
      <c r="S3602" s="45">
        <v>8109.7072533795899</v>
      </c>
      <c r="T3602" s="140">
        <v>1.00942055151236</v>
      </c>
      <c r="U3602" s="44">
        <v>8707.93831293945</v>
      </c>
      <c r="V3602" s="45">
        <v>8088.6830647213301</v>
      </c>
      <c r="W3602" s="99">
        <v>1.00680365703671</v>
      </c>
      <c r="X3602" s="86">
        <v>8074.6797854615197</v>
      </c>
      <c r="Y3602" s="44">
        <v>8662.5733825910593</v>
      </c>
      <c r="Z3602" s="45">
        <v>8151.14686414271</v>
      </c>
      <c r="AA3602" s="46">
        <v>1.00946998279967</v>
      </c>
      <c r="AB3602" s="139">
        <v>8752.0062257205209</v>
      </c>
      <c r="AC3602" s="45">
        <v>8129.9641223341096</v>
      </c>
      <c r="AD3602" s="99">
        <v>1.00684662901087</v>
      </c>
      <c r="AE3602" s="142">
        <v>8117.5372479409498</v>
      </c>
      <c r="AF3602" s="44">
        <v>8708.5511703899192</v>
      </c>
      <c r="AG3602" s="45">
        <v>8194.7021360706003</v>
      </c>
      <c r="AH3602" s="140">
        <v>1.00950594814323</v>
      </c>
      <c r="AI3602" s="44">
        <v>8798.4586905122396</v>
      </c>
      <c r="AJ3602" s="45">
        <v>8173.3714298218501</v>
      </c>
      <c r="AK3602" s="46">
        <v>1.0068782168994701</v>
      </c>
    </row>
    <row r="3603" spans="1:37" x14ac:dyDescent="0.2">
      <c r="A3603" s="35" t="s">
        <v>3637</v>
      </c>
      <c r="B3603" s="35" t="s">
        <v>13108</v>
      </c>
      <c r="C3603" s="85" t="s">
        <v>939</v>
      </c>
      <c r="D3603" s="85" t="s">
        <v>939</v>
      </c>
      <c r="E3603" s="85" t="s">
        <v>12904</v>
      </c>
      <c r="F3603" s="85" t="s">
        <v>435</v>
      </c>
      <c r="G3603" s="85" t="s">
        <v>435</v>
      </c>
      <c r="H3603" s="840">
        <v>1.06394655552892</v>
      </c>
      <c r="I3603" s="840">
        <v>1.0655806378293</v>
      </c>
      <c r="J3603" s="86">
        <v>37762</v>
      </c>
      <c r="K3603" s="44">
        <v>40176.749829883098</v>
      </c>
      <c r="L3603" s="45">
        <v>37800.984368047197</v>
      </c>
      <c r="M3603" s="46">
        <v>1.0010323703206201</v>
      </c>
      <c r="N3603" s="139">
        <v>40238.456045710103</v>
      </c>
      <c r="O3603" s="45">
        <v>37375.305188250299</v>
      </c>
      <c r="P3603" s="99">
        <v>0.98975968402759995</v>
      </c>
      <c r="Q3603" s="86">
        <v>37632.6185968832</v>
      </c>
      <c r="R3603" s="44">
        <v>40039.094931687498</v>
      </c>
      <c r="S3603" s="45">
        <v>37673.396507591096</v>
      </c>
      <c r="T3603" s="140">
        <v>1.0010835788799299</v>
      </c>
      <c r="U3603" s="44">
        <v>40100.589727653598</v>
      </c>
      <c r="V3603" s="45">
        <v>37248.881349266099</v>
      </c>
      <c r="W3603" s="99">
        <v>0.98980306813810504</v>
      </c>
      <c r="X3603" s="86">
        <v>37524.984561790399</v>
      </c>
      <c r="Y3603" s="44">
        <v>39924.578070792799</v>
      </c>
      <c r="Z3603" s="45">
        <v>37567.485430827401</v>
      </c>
      <c r="AA3603" s="46">
        <v>1.0011326019059901</v>
      </c>
      <c r="AB3603" s="139">
        <v>39985.8969838872</v>
      </c>
      <c r="AC3603" s="45">
        <v>37143.930145180799</v>
      </c>
      <c r="AD3603" s="99">
        <v>0.98984531450020896</v>
      </c>
      <c r="AE3603" s="142">
        <v>37628.432679485799</v>
      </c>
      <c r="AF3603" s="44">
        <v>40034.641339290698</v>
      </c>
      <c r="AG3603" s="45">
        <v>37672.392856275401</v>
      </c>
      <c r="AH3603" s="140">
        <v>1.00116827020578</v>
      </c>
      <c r="AI3603" s="44">
        <v>40096.129295123399</v>
      </c>
      <c r="AJ3603" s="45">
        <v>37247.496312121002</v>
      </c>
      <c r="AK3603" s="46">
        <v>0.98987636900506903</v>
      </c>
    </row>
    <row r="3604" spans="1:37" x14ac:dyDescent="0.2">
      <c r="A3604" s="35" t="s">
        <v>3636</v>
      </c>
      <c r="B3604" s="35" t="s">
        <v>9324</v>
      </c>
      <c r="C3604" s="85" t="s">
        <v>939</v>
      </c>
      <c r="D3604" s="85" t="s">
        <v>939</v>
      </c>
      <c r="E3604" s="85" t="s">
        <v>12904</v>
      </c>
      <c r="F3604" s="85" t="s">
        <v>435</v>
      </c>
      <c r="G3604" s="85" t="s">
        <v>435</v>
      </c>
      <c r="H3604" s="840">
        <v>1.06394655552892</v>
      </c>
      <c r="I3604" s="840">
        <v>1.0655806378293</v>
      </c>
      <c r="J3604" s="86">
        <v>27735.583333333299</v>
      </c>
      <c r="K3604" s="44">
        <v>29509.178353085299</v>
      </c>
      <c r="L3604" s="45">
        <v>27764.2167263917</v>
      </c>
      <c r="M3604" s="46">
        <v>1.0010323703206201</v>
      </c>
      <c r="N3604" s="139">
        <v>29554.500578901101</v>
      </c>
      <c r="O3604" s="45">
        <v>27451.5621963212</v>
      </c>
      <c r="P3604" s="99">
        <v>0.98975968402759995</v>
      </c>
      <c r="Q3604" s="86">
        <v>27726.4370481031</v>
      </c>
      <c r="R3604" s="44">
        <v>29499.447194418801</v>
      </c>
      <c r="S3604" s="45">
        <v>27756.480829704102</v>
      </c>
      <c r="T3604" s="140">
        <v>1.0010835788799299</v>
      </c>
      <c r="U3604" s="44">
        <v>29544.7544744517</v>
      </c>
      <c r="V3604" s="45">
        <v>27443.712458750499</v>
      </c>
      <c r="W3604" s="99">
        <v>0.98980306813810504</v>
      </c>
      <c r="X3604" s="86">
        <v>27730.401986942699</v>
      </c>
      <c r="Y3604" s="44">
        <v>29503.66567744</v>
      </c>
      <c r="Z3604" s="45">
        <v>27761.809493087101</v>
      </c>
      <c r="AA3604" s="46">
        <v>1.0011326019059901</v>
      </c>
      <c r="AB3604" s="139">
        <v>29548.9794365093</v>
      </c>
      <c r="AC3604" s="45">
        <v>27448.8084759825</v>
      </c>
      <c r="AD3604" s="99">
        <v>0.98984531450020896</v>
      </c>
      <c r="AE3604" s="142">
        <v>27785.534550115099</v>
      </c>
      <c r="AF3604" s="44">
        <v>29562.323778124799</v>
      </c>
      <c r="AG3604" s="45">
        <v>27817.995562281601</v>
      </c>
      <c r="AH3604" s="140">
        <v>1.00116827020578</v>
      </c>
      <c r="AI3604" s="44">
        <v>29607.7276283397</v>
      </c>
      <c r="AJ3604" s="45">
        <v>27504.2440513328</v>
      </c>
      <c r="AK3604" s="46">
        <v>0.98987636900506903</v>
      </c>
    </row>
    <row r="3605" spans="1:37" x14ac:dyDescent="0.2">
      <c r="A3605" s="35" t="s">
        <v>3635</v>
      </c>
      <c r="B3605" s="35" t="s">
        <v>9779</v>
      </c>
      <c r="C3605" s="85" t="s">
        <v>939</v>
      </c>
      <c r="D3605" s="85" t="s">
        <v>939</v>
      </c>
      <c r="E3605" s="85" t="s">
        <v>12904</v>
      </c>
      <c r="F3605" s="85" t="s">
        <v>359</v>
      </c>
      <c r="G3605" s="85" t="s">
        <v>359</v>
      </c>
      <c r="H3605" s="840">
        <v>1.0675636234841801</v>
      </c>
      <c r="I3605" s="840">
        <v>1.06929018466481</v>
      </c>
      <c r="J3605" s="86">
        <v>13367.5</v>
      </c>
      <c r="K3605" s="44">
        <v>14270.6567369248</v>
      </c>
      <c r="L3605" s="45">
        <v>13426.792224816199</v>
      </c>
      <c r="M3605" s="46">
        <v>1.0044355507623901</v>
      </c>
      <c r="N3605" s="139">
        <v>14293.7365435069</v>
      </c>
      <c r="O3605" s="45">
        <v>13276.6715747527</v>
      </c>
      <c r="P3605" s="99">
        <v>0.99320527957753801</v>
      </c>
      <c r="Q3605" s="86">
        <v>13472.7825012098</v>
      </c>
      <c r="R3605" s="44">
        <v>14383.0525054058</v>
      </c>
      <c r="S3605" s="45">
        <v>13533.233979193201</v>
      </c>
      <c r="T3605" s="140">
        <v>1.0044869334139399</v>
      </c>
      <c r="U3605" s="44">
        <v>14406.314088667499</v>
      </c>
      <c r="V3605" s="45">
        <v>13381.8252502901</v>
      </c>
      <c r="W3605" s="99">
        <v>0.99324881471874205</v>
      </c>
      <c r="X3605" s="86">
        <v>13565.1161586489</v>
      </c>
      <c r="Y3605" s="44">
        <v>14481.624559311</v>
      </c>
      <c r="Z3605" s="45">
        <v>13626.649195439501</v>
      </c>
      <c r="AA3605" s="46">
        <v>1.0045361231021499</v>
      </c>
      <c r="AB3605" s="139">
        <v>14505.045562281301</v>
      </c>
      <c r="AC3605" s="45">
        <v>13474.1106179298</v>
      </c>
      <c r="AD3605" s="99">
        <v>0.99329120815076599</v>
      </c>
      <c r="AE3605" s="142">
        <v>13654.743470757499</v>
      </c>
      <c r="AF3605" s="44">
        <v>14577.3074173889</v>
      </c>
      <c r="AG3605" s="45">
        <v>13717.1717653335</v>
      </c>
      <c r="AH3605" s="140">
        <v>1.00457191266241</v>
      </c>
      <c r="AI3605" s="44">
        <v>14600.883167397</v>
      </c>
      <c r="AJ3605" s="45">
        <v>13563.562156546501</v>
      </c>
      <c r="AK3605" s="46">
        <v>0.99332237076395302</v>
      </c>
    </row>
    <row r="3606" spans="1:37" x14ac:dyDescent="0.2">
      <c r="A3606" s="35" t="s">
        <v>3634</v>
      </c>
      <c r="B3606" s="35" t="s">
        <v>9778</v>
      </c>
      <c r="C3606" s="85" t="s">
        <v>939</v>
      </c>
      <c r="D3606" s="85" t="s">
        <v>939</v>
      </c>
      <c r="E3606" s="85" t="s">
        <v>12904</v>
      </c>
      <c r="F3606" s="85" t="s">
        <v>364</v>
      </c>
      <c r="G3606" s="85" t="s">
        <v>364</v>
      </c>
      <c r="H3606" s="840">
        <v>1.0449950756078099</v>
      </c>
      <c r="I3606" s="840">
        <v>1.05543029677918</v>
      </c>
      <c r="J3606" s="86">
        <v>48604.083333333299</v>
      </c>
      <c r="K3606" s="44">
        <v>50791.027737764904</v>
      </c>
      <c r="L3606" s="45">
        <v>47787.6098410595</v>
      </c>
      <c r="M3606" s="46">
        <v>0.98320154529662995</v>
      </c>
      <c r="N3606" s="139">
        <v>51298.2220971801</v>
      </c>
      <c r="O3606" s="45">
        <v>47648.118116628299</v>
      </c>
      <c r="P3606" s="99">
        <v>0.98033158633712103</v>
      </c>
      <c r="Q3606" s="86">
        <v>48437.998630739698</v>
      </c>
      <c r="R3606" s="44">
        <v>50617.470041420798</v>
      </c>
      <c r="S3606" s="45">
        <v>47626.751362263902</v>
      </c>
      <c r="T3606" s="140">
        <v>0.98325184170675095</v>
      </c>
      <c r="U3606" s="44">
        <v>51122.931270231202</v>
      </c>
      <c r="V3606" s="45">
        <v>47487.3814585906</v>
      </c>
      <c r="W3606" s="99">
        <v>0.98037455718606503</v>
      </c>
      <c r="X3606" s="86">
        <v>48257.452029313899</v>
      </c>
      <c r="Y3606" s="44">
        <v>50428.799732013103</v>
      </c>
      <c r="Z3606" s="45">
        <v>47451.552170878</v>
      </c>
      <c r="AA3606" s="46">
        <v>0.98329999151330405</v>
      </c>
      <c r="AB3606" s="139">
        <v>50932.376917105903</v>
      </c>
      <c r="AC3606" s="45">
        <v>47312.397446012903</v>
      </c>
      <c r="AD3606" s="99">
        <v>0.98041640112439299</v>
      </c>
      <c r="AE3606" s="142">
        <v>48095.056967707802</v>
      </c>
      <c r="AF3606" s="44">
        <v>50259.097692331699</v>
      </c>
      <c r="AG3606" s="45">
        <v>47293.554020408999</v>
      </c>
      <c r="AH3606" s="140">
        <v>0.98333502447378296</v>
      </c>
      <c r="AI3606" s="44">
        <v>50760.980249039603</v>
      </c>
      <c r="AJ3606" s="45">
        <v>47154.662005135397</v>
      </c>
      <c r="AK3606" s="46">
        <v>0.98044715981511699</v>
      </c>
    </row>
    <row r="3607" spans="1:37" x14ac:dyDescent="0.2">
      <c r="A3607" s="35" t="s">
        <v>3633</v>
      </c>
      <c r="B3607" s="35" t="s">
        <v>13109</v>
      </c>
      <c r="C3607" s="85" t="s">
        <v>939</v>
      </c>
      <c r="D3607" s="85" t="s">
        <v>939</v>
      </c>
      <c r="E3607" s="85" t="s">
        <v>12904</v>
      </c>
      <c r="F3607" s="85" t="s">
        <v>364</v>
      </c>
      <c r="G3607" s="85" t="s">
        <v>364</v>
      </c>
      <c r="H3607" s="840">
        <v>1.0449950756078099</v>
      </c>
      <c r="I3607" s="840">
        <v>1.05543029677918</v>
      </c>
      <c r="J3607" s="86">
        <v>5759.3333333333303</v>
      </c>
      <c r="K3607" s="44">
        <v>6018.4749721172402</v>
      </c>
      <c r="L3607" s="45">
        <v>5662.5854332117196</v>
      </c>
      <c r="M3607" s="46">
        <v>0.98320154529662995</v>
      </c>
      <c r="N3607" s="139">
        <v>6078.5748892502397</v>
      </c>
      <c r="O3607" s="45">
        <v>5646.0563829109296</v>
      </c>
      <c r="P3607" s="99">
        <v>0.98033158633712203</v>
      </c>
      <c r="Q3607" s="86">
        <v>5752.8394476352696</v>
      </c>
      <c r="R3607" s="44">
        <v>6011.6888935412098</v>
      </c>
      <c r="S3607" s="45">
        <v>5656.4899819306302</v>
      </c>
      <c r="T3607" s="140">
        <v>0.98325184170675095</v>
      </c>
      <c r="U3607" s="44">
        <v>6071.7210455406803</v>
      </c>
      <c r="V3607" s="45">
        <v>5639.93742603796</v>
      </c>
      <c r="W3607" s="99">
        <v>0.98037455718606503</v>
      </c>
      <c r="X3607" s="86">
        <v>5744.6888269390101</v>
      </c>
      <c r="Y3607" s="44">
        <v>6003.1715350504601</v>
      </c>
      <c r="Z3607" s="45">
        <v>5648.7524747756997</v>
      </c>
      <c r="AA3607" s="46">
        <v>0.98329999151330505</v>
      </c>
      <c r="AB3607" s="139">
        <v>6063.1186335202901</v>
      </c>
      <c r="AC3607" s="45">
        <v>5632.18714528705</v>
      </c>
      <c r="AD3607" s="99">
        <v>0.98041640112439299</v>
      </c>
      <c r="AE3607" s="142">
        <v>5737.8348640557797</v>
      </c>
      <c r="AF3607" s="44">
        <v>5996.0091775890996</v>
      </c>
      <c r="AG3607" s="45">
        <v>5642.2139864728197</v>
      </c>
      <c r="AH3607" s="140">
        <v>0.98333502447378296</v>
      </c>
      <c r="AI3607" s="44">
        <v>6055.8847534403303</v>
      </c>
      <c r="AJ3607" s="45">
        <v>5625.6438959516499</v>
      </c>
      <c r="AK3607" s="46">
        <v>0.98044715981511699</v>
      </c>
    </row>
    <row r="3608" spans="1:37" x14ac:dyDescent="0.2">
      <c r="A3608" s="35" t="s">
        <v>3632</v>
      </c>
      <c r="B3608" s="35" t="s">
        <v>13110</v>
      </c>
      <c r="C3608" s="85" t="s">
        <v>939</v>
      </c>
      <c r="D3608" s="85" t="s">
        <v>939</v>
      </c>
      <c r="E3608" s="85" t="s">
        <v>12904</v>
      </c>
      <c r="F3608" s="85" t="s">
        <v>436</v>
      </c>
      <c r="G3608" s="85" t="s">
        <v>436</v>
      </c>
      <c r="H3608" s="840">
        <v>1.0452555871853999</v>
      </c>
      <c r="I3608" s="840">
        <v>1.05749667073995</v>
      </c>
      <c r="J3608" s="86">
        <v>37312.083333333299</v>
      </c>
      <c r="K3608" s="44">
        <v>39000.663573693899</v>
      </c>
      <c r="L3608" s="45">
        <v>36694.443436440699</v>
      </c>
      <c r="M3608" s="46">
        <v>0.98344665208386195</v>
      </c>
      <c r="N3608" s="139">
        <v>39457.4039033714</v>
      </c>
      <c r="O3608" s="45">
        <v>36649.828491165201</v>
      </c>
      <c r="P3608" s="99">
        <v>0.98225092830513505</v>
      </c>
      <c r="Q3608" s="86">
        <v>37235.204345812999</v>
      </c>
      <c r="R3608" s="44">
        <v>38920.305382451101</v>
      </c>
      <c r="S3608" s="45">
        <v>36620.7103175351</v>
      </c>
      <c r="T3608" s="140">
        <v>0.98349696103260398</v>
      </c>
      <c r="U3608" s="44">
        <v>39376.104630018803</v>
      </c>
      <c r="V3608" s="45">
        <v>36575.917195262598</v>
      </c>
      <c r="W3608" s="99">
        <v>0.98229398328454498</v>
      </c>
      <c r="X3608" s="86">
        <v>37143.992564230502</v>
      </c>
      <c r="Y3608" s="44">
        <v>38824.965758134997</v>
      </c>
      <c r="Z3608" s="45">
        <v>36532.792729452303</v>
      </c>
      <c r="AA3608" s="46">
        <v>0.98354512284264195</v>
      </c>
      <c r="AB3608" s="139">
        <v>39279.648474663103</v>
      </c>
      <c r="AC3608" s="45">
        <v>36487.877704933497</v>
      </c>
      <c r="AD3608" s="99">
        <v>0.98233590914701796</v>
      </c>
      <c r="AE3608" s="142">
        <v>37073.369276740399</v>
      </c>
      <c r="AF3608" s="44">
        <v>38751.146372300398</v>
      </c>
      <c r="AG3608" s="45">
        <v>36464.630653144202</v>
      </c>
      <c r="AH3608" s="140">
        <v>0.98358016453664698</v>
      </c>
      <c r="AI3608" s="44">
        <v>39204.964583265501</v>
      </c>
      <c r="AJ3608" s="45">
        <v>36419.644474501001</v>
      </c>
      <c r="AK3608" s="46">
        <v>0.98236672805863701</v>
      </c>
    </row>
    <row r="3609" spans="1:37" x14ac:dyDescent="0.2">
      <c r="A3609" s="35" t="s">
        <v>3631</v>
      </c>
      <c r="B3609" s="35" t="s">
        <v>9777</v>
      </c>
      <c r="C3609" s="85" t="s">
        <v>939</v>
      </c>
      <c r="D3609" s="85" t="s">
        <v>939</v>
      </c>
      <c r="E3609" s="85" t="s">
        <v>12904</v>
      </c>
      <c r="F3609" s="85" t="s">
        <v>435</v>
      </c>
      <c r="G3609" s="85" t="s">
        <v>435</v>
      </c>
      <c r="H3609" s="840">
        <v>1.06394655552892</v>
      </c>
      <c r="I3609" s="840">
        <v>1.0655806378293</v>
      </c>
      <c r="J3609" s="86">
        <v>7489.25</v>
      </c>
      <c r="K3609" s="44">
        <v>7968.1617409949604</v>
      </c>
      <c r="L3609" s="45">
        <v>7496.9816794237004</v>
      </c>
      <c r="M3609" s="46">
        <v>1.0010323703206201</v>
      </c>
      <c r="N3609" s="139">
        <v>7980.3997918630903</v>
      </c>
      <c r="O3609" s="45">
        <v>7412.55771360371</v>
      </c>
      <c r="P3609" s="99">
        <v>0.98975968402759995</v>
      </c>
      <c r="Q3609" s="86">
        <v>7509.1891766337203</v>
      </c>
      <c r="R3609" s="44">
        <v>7989.3759592944898</v>
      </c>
      <c r="S3609" s="45">
        <v>7517.3259754308901</v>
      </c>
      <c r="T3609" s="140">
        <v>1.0010835788799299</v>
      </c>
      <c r="U3609" s="44">
        <v>8001.6465924182403</v>
      </c>
      <c r="V3609" s="45">
        <v>7432.61848626151</v>
      </c>
      <c r="W3609" s="99">
        <v>0.98980306813810504</v>
      </c>
      <c r="X3609" s="86">
        <v>7530.3707009570999</v>
      </c>
      <c r="Y3609" s="44">
        <v>8011.9119691391998</v>
      </c>
      <c r="Z3609" s="45">
        <v>7538.8996131658396</v>
      </c>
      <c r="AA3609" s="46">
        <v>1.0011326019059901</v>
      </c>
      <c r="AB3609" s="139">
        <v>8024.2172146169396</v>
      </c>
      <c r="AC3609" s="45">
        <v>7453.9021547920302</v>
      </c>
      <c r="AD3609" s="99">
        <v>0.98984531450020796</v>
      </c>
      <c r="AE3609" s="142">
        <v>7558.02690912662</v>
      </c>
      <c r="AF3609" s="44">
        <v>8041.3366965601599</v>
      </c>
      <c r="AG3609" s="45">
        <v>7566.8567267790304</v>
      </c>
      <c r="AH3609" s="140">
        <v>1.00116827020578</v>
      </c>
      <c r="AI3609" s="44">
        <v>8053.6871345581603</v>
      </c>
      <c r="AJ3609" s="45">
        <v>7481.5122336488603</v>
      </c>
      <c r="AK3609" s="46">
        <v>0.98987636900506903</v>
      </c>
    </row>
    <row r="3610" spans="1:37" x14ac:dyDescent="0.2">
      <c r="A3610" s="35" t="s">
        <v>3630</v>
      </c>
      <c r="B3610" s="35" t="s">
        <v>9776</v>
      </c>
      <c r="C3610" s="85" t="s">
        <v>939</v>
      </c>
      <c r="D3610" s="85" t="s">
        <v>939</v>
      </c>
      <c r="E3610" s="85" t="s">
        <v>12904</v>
      </c>
      <c r="F3610" s="85" t="s">
        <v>435</v>
      </c>
      <c r="G3610" s="85" t="s">
        <v>435</v>
      </c>
      <c r="H3610" s="840">
        <v>1.06394655552892</v>
      </c>
      <c r="I3610" s="840">
        <v>1.0655806378293</v>
      </c>
      <c r="J3610" s="86">
        <v>13826.916666666701</v>
      </c>
      <c r="K3610" s="44">
        <v>14711.1003610854</v>
      </c>
      <c r="L3610" s="45">
        <v>13841.191165058999</v>
      </c>
      <c r="M3610" s="46">
        <v>1.0010323703206201</v>
      </c>
      <c r="N3610" s="139">
        <v>14733.6946808793</v>
      </c>
      <c r="O3610" s="45">
        <v>13685.324671076</v>
      </c>
      <c r="P3610" s="99">
        <v>0.98975968402759995</v>
      </c>
      <c r="Q3610" s="86">
        <v>13861.3477334974</v>
      </c>
      <c r="R3610" s="44">
        <v>14747.733176043201</v>
      </c>
      <c r="S3610" s="45">
        <v>13876.367597148799</v>
      </c>
      <c r="T3610" s="140">
        <v>1.0010835788799299</v>
      </c>
      <c r="U3610" s="44">
        <v>14770.383759033901</v>
      </c>
      <c r="V3610" s="45">
        <v>13720.004515144899</v>
      </c>
      <c r="W3610" s="99">
        <v>0.98980306813810504</v>
      </c>
      <c r="X3610" s="86">
        <v>13903.609064730201</v>
      </c>
      <c r="Y3610" s="44">
        <v>14792.6969738403</v>
      </c>
      <c r="Z3610" s="45">
        <v>13919.356318857101</v>
      </c>
      <c r="AA3610" s="46">
        <v>1.0011326019059901</v>
      </c>
      <c r="AB3610" s="139">
        <v>14815.4166153244</v>
      </c>
      <c r="AC3610" s="45">
        <v>13762.4222873658</v>
      </c>
      <c r="AD3610" s="99">
        <v>0.98984531450020896</v>
      </c>
      <c r="AE3610" s="142">
        <v>13952.1100069558</v>
      </c>
      <c r="AF3610" s="44">
        <v>14844.2993842612</v>
      </c>
      <c r="AG3610" s="45">
        <v>13968.4098413847</v>
      </c>
      <c r="AH3610" s="140">
        <v>1.00116827020578</v>
      </c>
      <c r="AI3610" s="44">
        <v>14867.098280276499</v>
      </c>
      <c r="AJ3610" s="45">
        <v>13810.8639936447</v>
      </c>
      <c r="AK3610" s="46">
        <v>0.98987636900506903</v>
      </c>
    </row>
    <row r="3611" spans="1:37" x14ac:dyDescent="0.2">
      <c r="A3611" s="35" t="s">
        <v>3629</v>
      </c>
      <c r="B3611" s="35" t="s">
        <v>9775</v>
      </c>
      <c r="C3611" s="85" t="s">
        <v>939</v>
      </c>
      <c r="D3611" s="85" t="s">
        <v>939</v>
      </c>
      <c r="E3611" s="85" t="s">
        <v>12904</v>
      </c>
      <c r="F3611" s="85" t="s">
        <v>366</v>
      </c>
      <c r="G3611" s="85" t="s">
        <v>366</v>
      </c>
      <c r="H3611" s="840">
        <v>1.0669390740410301</v>
      </c>
      <c r="I3611" s="840">
        <v>1.0663606055353101</v>
      </c>
      <c r="J3611" s="86">
        <v>14399.5</v>
      </c>
      <c r="K3611" s="44">
        <v>15363.389196653899</v>
      </c>
      <c r="L3611" s="45">
        <v>14454.9083069677</v>
      </c>
      <c r="M3611" s="46">
        <v>1.0038479327037499</v>
      </c>
      <c r="N3611" s="139">
        <v>15355.0595394057</v>
      </c>
      <c r="O3611" s="45">
        <v>14262.476567617399</v>
      </c>
      <c r="P3611" s="99">
        <v>0.99048415345098195</v>
      </c>
      <c r="Q3611" s="86">
        <v>14572.7337058177</v>
      </c>
      <c r="R3611" s="44">
        <v>15548.219006331699</v>
      </c>
      <c r="S3611" s="45">
        <v>14629.5569520685</v>
      </c>
      <c r="T3611" s="140">
        <v>1.00389928529526</v>
      </c>
      <c r="U3611" s="44">
        <v>15539.789138840701</v>
      </c>
      <c r="V3611" s="45">
        <v>14434.6944959295</v>
      </c>
      <c r="W3611" s="99">
        <v>0.99052756931713504</v>
      </c>
      <c r="X3611" s="86">
        <v>14738.1775960415</v>
      </c>
      <c r="Y3611" s="44">
        <v>15724.7375573728</v>
      </c>
      <c r="Z3611" s="45">
        <v>14796.3704974593</v>
      </c>
      <c r="AA3611" s="46">
        <v>1.0039484462063599</v>
      </c>
      <c r="AB3611" s="139">
        <v>15716.2119858018</v>
      </c>
      <c r="AC3611" s="45">
        <v>14599.194320505299</v>
      </c>
      <c r="AD3611" s="99">
        <v>0.99056984660209701</v>
      </c>
      <c r="AE3611" s="142">
        <v>14895.661475307599</v>
      </c>
      <c r="AF3611" s="44">
        <v>15892.763261693301</v>
      </c>
      <c r="AG3611" s="45">
        <v>14955.008990643801</v>
      </c>
      <c r="AH3611" s="140">
        <v>1.0039842148289</v>
      </c>
      <c r="AI3611" s="44">
        <v>15884.146590658</v>
      </c>
      <c r="AJ3611" s="45">
        <v>14755.6560186143</v>
      </c>
      <c r="AK3611" s="46">
        <v>0.99060092383776699</v>
      </c>
    </row>
    <row r="3612" spans="1:37" x14ac:dyDescent="0.2">
      <c r="A3612" s="35" t="s">
        <v>3628</v>
      </c>
      <c r="B3612" s="35" t="s">
        <v>9774</v>
      </c>
      <c r="C3612" s="85" t="s">
        <v>939</v>
      </c>
      <c r="D3612" s="85" t="s">
        <v>939</v>
      </c>
      <c r="E3612" s="85" t="s">
        <v>12904</v>
      </c>
      <c r="F3612" s="85" t="s">
        <v>435</v>
      </c>
      <c r="G3612" s="85" t="s">
        <v>435</v>
      </c>
      <c r="H3612" s="840">
        <v>1.06394655552892</v>
      </c>
      <c r="I3612" s="840">
        <v>1.0655806378293</v>
      </c>
      <c r="J3612" s="86">
        <v>8466.75</v>
      </c>
      <c r="K3612" s="44">
        <v>9008.1694990244796</v>
      </c>
      <c r="L3612" s="45">
        <v>8475.4908214121097</v>
      </c>
      <c r="M3612" s="46">
        <v>1.0010323703206201</v>
      </c>
      <c r="N3612" s="139">
        <v>9022.0048653412305</v>
      </c>
      <c r="O3612" s="45">
        <v>8380.0478047406905</v>
      </c>
      <c r="P3612" s="99">
        <v>0.98975968402760095</v>
      </c>
      <c r="Q3612" s="86">
        <v>8486.1933594064594</v>
      </c>
      <c r="R3612" s="44">
        <v>9028.8561942929009</v>
      </c>
      <c r="S3612" s="45">
        <v>8495.3888193016792</v>
      </c>
      <c r="T3612" s="140">
        <v>1.0010835788799299</v>
      </c>
      <c r="U3612" s="44">
        <v>9042.7233326591104</v>
      </c>
      <c r="V3612" s="45">
        <v>8399.6602239537206</v>
      </c>
      <c r="W3612" s="99">
        <v>0.98980306813810504</v>
      </c>
      <c r="X3612" s="86">
        <v>8507.7114132960396</v>
      </c>
      <c r="Y3612" s="44">
        <v>9051.7502536104003</v>
      </c>
      <c r="Z3612" s="45">
        <v>8517.3472634583795</v>
      </c>
      <c r="AA3612" s="46">
        <v>1.0011326019059901</v>
      </c>
      <c r="AB3612" s="139">
        <v>9065.6525542476102</v>
      </c>
      <c r="AC3612" s="45">
        <v>8421.3182795710309</v>
      </c>
      <c r="AD3612" s="99">
        <v>0.98984531450020896</v>
      </c>
      <c r="AE3612" s="142">
        <v>8536.9291785076894</v>
      </c>
      <c r="AF3612" s="44">
        <v>9082.8363942676006</v>
      </c>
      <c r="AG3612" s="45">
        <v>8546.9026185157909</v>
      </c>
      <c r="AH3612" s="140">
        <v>1.00116827020578</v>
      </c>
      <c r="AI3612" s="44">
        <v>9096.7864391378007</v>
      </c>
      <c r="AJ3612" s="45">
        <v>8450.5044576746204</v>
      </c>
      <c r="AK3612" s="46">
        <v>0.98987636900506903</v>
      </c>
    </row>
    <row r="3613" spans="1:37" x14ac:dyDescent="0.2">
      <c r="A3613" s="35" t="s">
        <v>3627</v>
      </c>
      <c r="B3613" s="35" t="s">
        <v>9773</v>
      </c>
      <c r="C3613" s="85" t="s">
        <v>939</v>
      </c>
      <c r="D3613" s="85" t="s">
        <v>939</v>
      </c>
      <c r="E3613" s="85" t="s">
        <v>12904</v>
      </c>
      <c r="F3613" s="85" t="s">
        <v>368</v>
      </c>
      <c r="G3613" s="85" t="s">
        <v>368</v>
      </c>
      <c r="H3613" s="840">
        <v>1.0728070478024501</v>
      </c>
      <c r="I3613" s="840">
        <v>1.0838827617014</v>
      </c>
      <c r="J3613" s="86">
        <v>19629.583333333299</v>
      </c>
      <c r="K3613" s="44">
        <v>21058.755345425401</v>
      </c>
      <c r="L3613" s="45">
        <v>19813.491260332601</v>
      </c>
      <c r="M3613" s="46">
        <v>1.0093689164908</v>
      </c>
      <c r="N3613" s="139">
        <v>21276.166994381201</v>
      </c>
      <c r="O3613" s="45">
        <v>19762.2700470376</v>
      </c>
      <c r="P3613" s="99">
        <v>1.0067595277725001</v>
      </c>
      <c r="Q3613" s="86">
        <v>19765.4334312182</v>
      </c>
      <c r="R3613" s="44">
        <v>21204.496287881</v>
      </c>
      <c r="S3613" s="45">
        <v>19951.634715021199</v>
      </c>
      <c r="T3613" s="140">
        <v>1.00942055151236</v>
      </c>
      <c r="U3613" s="44">
        <v>21423.412573654099</v>
      </c>
      <c r="V3613" s="45">
        <v>19899.910661466201</v>
      </c>
      <c r="W3613" s="99">
        <v>1.00680365703671</v>
      </c>
      <c r="X3613" s="86">
        <v>19895.797518197502</v>
      </c>
      <c r="Y3613" s="44">
        <v>21344.351799172699</v>
      </c>
      <c r="Z3613" s="45">
        <v>20084.2103784807</v>
      </c>
      <c r="AA3613" s="46">
        <v>1.00946998279967</v>
      </c>
      <c r="AB3613" s="139">
        <v>21564.711960275901</v>
      </c>
      <c r="AC3613" s="45">
        <v>20032.0166626799</v>
      </c>
      <c r="AD3613" s="99">
        <v>1.00684662901087</v>
      </c>
      <c r="AE3613" s="142">
        <v>20021.104414228899</v>
      </c>
      <c r="AF3613" s="44">
        <v>21478.7819203734</v>
      </c>
      <c r="AG3613" s="45">
        <v>20211.423994560701</v>
      </c>
      <c r="AH3613" s="140">
        <v>1.00950594814323</v>
      </c>
      <c r="AI3613" s="44">
        <v>21700.529944806502</v>
      </c>
      <c r="AJ3613" s="45">
        <v>20158.813912957001</v>
      </c>
      <c r="AK3613" s="46">
        <v>1.0068782168994701</v>
      </c>
    </row>
    <row r="3614" spans="1:37" x14ac:dyDescent="0.2">
      <c r="A3614" s="35" t="s">
        <v>3626</v>
      </c>
      <c r="B3614" s="35" t="s">
        <v>9772</v>
      </c>
      <c r="C3614" s="85" t="s">
        <v>939</v>
      </c>
      <c r="D3614" s="85" t="s">
        <v>939</v>
      </c>
      <c r="E3614" s="85" t="s">
        <v>12904</v>
      </c>
      <c r="F3614" s="85" t="s">
        <v>367</v>
      </c>
      <c r="G3614" s="85" t="s">
        <v>367</v>
      </c>
      <c r="H3614" s="840">
        <v>1.07233640046977</v>
      </c>
      <c r="I3614" s="840">
        <v>1.0887622322310599</v>
      </c>
      <c r="J3614" s="86">
        <v>37566</v>
      </c>
      <c r="K3614" s="44">
        <v>40283.389220047502</v>
      </c>
      <c r="L3614" s="45">
        <v>37901.317867837402</v>
      </c>
      <c r="M3614" s="46">
        <v>1.0089260998732199</v>
      </c>
      <c r="N3614" s="139">
        <v>40900.442015992099</v>
      </c>
      <c r="O3614" s="45">
        <v>37990.187817979502</v>
      </c>
      <c r="P3614" s="99">
        <v>1.01129180157535</v>
      </c>
      <c r="Q3614" s="86">
        <v>37943.866837297697</v>
      </c>
      <c r="R3614" s="44">
        <v>40688.589584212299</v>
      </c>
      <c r="S3614" s="45">
        <v>38284.515955117902</v>
      </c>
      <c r="T3614" s="140">
        <v>1.0089777122421599</v>
      </c>
      <c r="U3614" s="44">
        <v>41311.849157254503</v>
      </c>
      <c r="V3614" s="45">
        <v>38374.003425594798</v>
      </c>
      <c r="W3614" s="99">
        <v>1.0113361295026</v>
      </c>
      <c r="X3614" s="86">
        <v>38301.729742383199</v>
      </c>
      <c r="Y3614" s="44">
        <v>41072.339003713299</v>
      </c>
      <c r="Z3614" s="45">
        <v>38647.4841235903</v>
      </c>
      <c r="AA3614" s="46">
        <v>1.00902712184365</v>
      </c>
      <c r="AB3614" s="139">
        <v>41701.476772628099</v>
      </c>
      <c r="AC3614" s="45">
        <v>38737.576421445498</v>
      </c>
      <c r="AD3614" s="99">
        <v>1.0113792949298599</v>
      </c>
      <c r="AE3614" s="142">
        <v>38650.161936772303</v>
      </c>
      <c r="AF3614" s="44">
        <v>41445.975528852301</v>
      </c>
      <c r="AG3614" s="45">
        <v>39000.4511143739</v>
      </c>
      <c r="AH3614" s="140">
        <v>1.0090630714089801</v>
      </c>
      <c r="AI3614" s="44">
        <v>42080.836586372301</v>
      </c>
      <c r="AJ3614" s="45">
        <v>39091.199901744803</v>
      </c>
      <c r="AK3614" s="46">
        <v>1.0114110250221999</v>
      </c>
    </row>
    <row r="3615" spans="1:37" x14ac:dyDescent="0.2">
      <c r="A3615" s="35" t="s">
        <v>3625</v>
      </c>
      <c r="B3615" s="35" t="s">
        <v>9771</v>
      </c>
      <c r="C3615" s="85" t="s">
        <v>1211</v>
      </c>
      <c r="D3615" s="85" t="s">
        <v>939</v>
      </c>
      <c r="E3615" s="85" t="s">
        <v>12904</v>
      </c>
      <c r="F3615" s="85" t="s">
        <v>363</v>
      </c>
      <c r="G3615" s="85" t="s">
        <v>363</v>
      </c>
      <c r="H3615" s="840">
        <v>1.09892961896858</v>
      </c>
      <c r="I3615" s="840">
        <v>1.11458313984902</v>
      </c>
      <c r="J3615" s="86">
        <v>15182.75</v>
      </c>
      <c r="K3615" s="44">
        <v>16684.7736723952</v>
      </c>
      <c r="L3615" s="45">
        <v>15698.1555612423</v>
      </c>
      <c r="M3615" s="46">
        <v>1.0339467857431801</v>
      </c>
      <c r="N3615" s="139">
        <v>16922.437166542699</v>
      </c>
      <c r="O3615" s="45">
        <v>15718.328081724499</v>
      </c>
      <c r="P3615" s="99">
        <v>1.0352754330884999</v>
      </c>
      <c r="Q3615" s="86">
        <v>15252.587991335</v>
      </c>
      <c r="R3615" s="44">
        <v>16761.520709602501</v>
      </c>
      <c r="S3615" s="45">
        <v>15771.171072683401</v>
      </c>
      <c r="T3615" s="140">
        <v>1.0339996780640099</v>
      </c>
      <c r="U3615" s="44">
        <v>17000.277414205601</v>
      </c>
      <c r="V3615" s="45">
        <v>15791.321788708399</v>
      </c>
      <c r="W3615" s="99">
        <v>1.03532081228965</v>
      </c>
      <c r="X3615" s="86">
        <v>15322.734145361201</v>
      </c>
      <c r="Y3615" s="44">
        <v>16838.606395918701</v>
      </c>
      <c r="Z3615" s="45">
        <v>15844.4780388771</v>
      </c>
      <c r="AA3615" s="46">
        <v>1.0340503129902501</v>
      </c>
      <c r="AB3615" s="139">
        <v>17078.461134808502</v>
      </c>
      <c r="AC3615" s="45">
        <v>15864.622660187801</v>
      </c>
      <c r="AD3615" s="99">
        <v>1.03536500142115</v>
      </c>
      <c r="AE3615" s="142">
        <v>15390.2845343424</v>
      </c>
      <c r="AF3615" s="44">
        <v>16912.839519142999</v>
      </c>
      <c r="AG3615" s="45">
        <v>15914.8955346076</v>
      </c>
      <c r="AH3615" s="140">
        <v>1.0340871540805201</v>
      </c>
      <c r="AI3615" s="44">
        <v>17153.751659457201</v>
      </c>
      <c r="AJ3615" s="45">
        <v>15935.0618851975</v>
      </c>
      <c r="AK3615" s="46">
        <v>1.03539748401918</v>
      </c>
    </row>
    <row r="3616" spans="1:37" x14ac:dyDescent="0.2">
      <c r="A3616" s="35" t="s">
        <v>3624</v>
      </c>
      <c r="B3616" s="35" t="s">
        <v>9770</v>
      </c>
      <c r="C3616" s="85" t="s">
        <v>939</v>
      </c>
      <c r="D3616" s="85" t="s">
        <v>939</v>
      </c>
      <c r="E3616" s="85" t="s">
        <v>12904</v>
      </c>
      <c r="F3616" s="85" t="s">
        <v>435</v>
      </c>
      <c r="G3616" s="85" t="s">
        <v>435</v>
      </c>
      <c r="H3616" s="840">
        <v>1.06394655552892</v>
      </c>
      <c r="I3616" s="840">
        <v>1.0655806378293</v>
      </c>
      <c r="J3616" s="86">
        <v>19421.333333333299</v>
      </c>
      <c r="K3616" s="44">
        <v>20663.260703779</v>
      </c>
      <c r="L3616" s="45">
        <v>19441.3833414535</v>
      </c>
      <c r="M3616" s="46">
        <v>1.0010323703206201</v>
      </c>
      <c r="N3616" s="139">
        <v>20694.996760828799</v>
      </c>
      <c r="O3616" s="45">
        <v>19222.452743394701</v>
      </c>
      <c r="P3616" s="99">
        <v>0.98975968402760095</v>
      </c>
      <c r="Q3616" s="86">
        <v>19480.562942136901</v>
      </c>
      <c r="R3616" s="44">
        <v>20726.2778420508</v>
      </c>
      <c r="S3616" s="45">
        <v>19501.671668710002</v>
      </c>
      <c r="T3616" s="140">
        <v>1.0010835788799299</v>
      </c>
      <c r="U3616" s="44">
        <v>20758.110685156</v>
      </c>
      <c r="V3616" s="45">
        <v>19281.920969184499</v>
      </c>
      <c r="W3616" s="99">
        <v>0.98980306813810504</v>
      </c>
      <c r="X3616" s="86">
        <v>19545.707789301301</v>
      </c>
      <c r="Y3616" s="44">
        <v>20795.588477802001</v>
      </c>
      <c r="Z3616" s="45">
        <v>19567.845295197501</v>
      </c>
      <c r="AA3616" s="46">
        <v>1.0011326019059901</v>
      </c>
      <c r="AB3616" s="139">
        <v>20827.527772948899</v>
      </c>
      <c r="AC3616" s="45">
        <v>19347.227273830202</v>
      </c>
      <c r="AD3616" s="99">
        <v>0.98984531450020896</v>
      </c>
      <c r="AE3616" s="142">
        <v>19619.513234624301</v>
      </c>
      <c r="AF3616" s="44">
        <v>20874.113527132598</v>
      </c>
      <c r="AG3616" s="45">
        <v>19642.434127388198</v>
      </c>
      <c r="AH3616" s="140">
        <v>1.00116827020578</v>
      </c>
      <c r="AI3616" s="44">
        <v>20906.173426451402</v>
      </c>
      <c r="AJ3616" s="45">
        <v>19420.892522336799</v>
      </c>
      <c r="AK3616" s="46">
        <v>0.98987636900506804</v>
      </c>
    </row>
    <row r="3617" spans="1:37" x14ac:dyDescent="0.2">
      <c r="A3617" s="35" t="s">
        <v>3623</v>
      </c>
      <c r="B3617" s="35" t="s">
        <v>9769</v>
      </c>
      <c r="C3617" s="85" t="s">
        <v>939</v>
      </c>
      <c r="D3617" s="85" t="s">
        <v>939</v>
      </c>
      <c r="E3617" s="85" t="s">
        <v>12904</v>
      </c>
      <c r="F3617" s="85" t="s">
        <v>436</v>
      </c>
      <c r="G3617" s="85" t="s">
        <v>436</v>
      </c>
      <c r="H3617" s="840">
        <v>1.0452555871853999</v>
      </c>
      <c r="I3617" s="840">
        <v>1.05749667073995</v>
      </c>
      <c r="J3617" s="86">
        <v>23980.75</v>
      </c>
      <c r="K3617" s="44">
        <v>25066.012922396301</v>
      </c>
      <c r="L3617" s="45">
        <v>23583.788301960099</v>
      </c>
      <c r="M3617" s="46">
        <v>0.98344665208386195</v>
      </c>
      <c r="N3617" s="139">
        <v>25359.563286846998</v>
      </c>
      <c r="O3617" s="45">
        <v>23555.1139489534</v>
      </c>
      <c r="P3617" s="99">
        <v>0.98225092830513505</v>
      </c>
      <c r="Q3617" s="86">
        <v>23970.447424932499</v>
      </c>
      <c r="R3617" s="44">
        <v>25055.244098244599</v>
      </c>
      <c r="S3617" s="45">
        <v>23574.862197013001</v>
      </c>
      <c r="T3617" s="140">
        <v>0.98349696103260398</v>
      </c>
      <c r="U3617" s="44">
        <v>25348.6683480131</v>
      </c>
      <c r="V3617" s="45">
        <v>23546.026282149702</v>
      </c>
      <c r="W3617" s="99">
        <v>0.98229398328454498</v>
      </c>
      <c r="X3617" s="86">
        <v>23958.888414539499</v>
      </c>
      <c r="Y3617" s="44">
        <v>25043.161978048902</v>
      </c>
      <c r="Z3617" s="45">
        <v>23564.6478488514</v>
      </c>
      <c r="AA3617" s="46">
        <v>0.98354512284264195</v>
      </c>
      <c r="AB3617" s="139">
        <v>25336.444733005301</v>
      </c>
      <c r="AC3617" s="45">
        <v>23535.676432848599</v>
      </c>
      <c r="AD3617" s="99">
        <v>0.98233590914701796</v>
      </c>
      <c r="AE3617" s="142">
        <v>23950.151396180601</v>
      </c>
      <c r="AF3617" s="44">
        <v>25034.029560793999</v>
      </c>
      <c r="AG3617" s="45">
        <v>23556.893850932898</v>
      </c>
      <c r="AH3617" s="140">
        <v>0.98358016453664698</v>
      </c>
      <c r="AI3617" s="44">
        <v>25327.205365178601</v>
      </c>
      <c r="AJ3617" s="45">
        <v>23527.831863574898</v>
      </c>
      <c r="AK3617" s="46">
        <v>0.98236672805863701</v>
      </c>
    </row>
    <row r="3618" spans="1:37" x14ac:dyDescent="0.2">
      <c r="A3618" s="35" t="s">
        <v>3622</v>
      </c>
      <c r="B3618" s="35" t="s">
        <v>8436</v>
      </c>
      <c r="C3618" s="85" t="s">
        <v>939</v>
      </c>
      <c r="D3618" s="85" t="s">
        <v>939</v>
      </c>
      <c r="E3618" s="85" t="s">
        <v>12904</v>
      </c>
      <c r="F3618" s="85" t="s">
        <v>359</v>
      </c>
      <c r="G3618" s="85" t="s">
        <v>359</v>
      </c>
      <c r="H3618" s="840">
        <v>1.0675636234841801</v>
      </c>
      <c r="I3618" s="840">
        <v>1.06929018466481</v>
      </c>
      <c r="J3618" s="86">
        <v>12791.333333333299</v>
      </c>
      <c r="K3618" s="44">
        <v>13655.5621625273</v>
      </c>
      <c r="L3618" s="45">
        <v>12848.069941652</v>
      </c>
      <c r="M3618" s="46">
        <v>1.0044355507623901</v>
      </c>
      <c r="N3618" s="139">
        <v>13677.6471821092</v>
      </c>
      <c r="O3618" s="45">
        <v>12704.419799502801</v>
      </c>
      <c r="P3618" s="99">
        <v>0.99320527957753801</v>
      </c>
      <c r="Q3618" s="86">
        <v>12908.3145427526</v>
      </c>
      <c r="R3618" s="44">
        <v>13780.447046334501</v>
      </c>
      <c r="S3618" s="45">
        <v>12966.233290592099</v>
      </c>
      <c r="T3618" s="140">
        <v>1.0044869334139399</v>
      </c>
      <c r="U3618" s="44">
        <v>13802.7340411314</v>
      </c>
      <c r="V3618" s="45">
        <v>12821.1681196057</v>
      </c>
      <c r="W3618" s="99">
        <v>0.99324881471874205</v>
      </c>
      <c r="X3618" s="86">
        <v>13015.614918388899</v>
      </c>
      <c r="Y3618" s="44">
        <v>13894.99702415</v>
      </c>
      <c r="Z3618" s="45">
        <v>13074.6553499089</v>
      </c>
      <c r="AA3618" s="46">
        <v>1.0045361231021499</v>
      </c>
      <c r="AB3618" s="139">
        <v>13917.469279610201</v>
      </c>
      <c r="AC3618" s="45">
        <v>12928.295867111599</v>
      </c>
      <c r="AD3618" s="99">
        <v>0.99329120815076599</v>
      </c>
      <c r="AE3618" s="142">
        <v>13119.009834787599</v>
      </c>
      <c r="AF3618" s="44">
        <v>14005.3776757504</v>
      </c>
      <c r="AG3618" s="45">
        <v>13178.988801969501</v>
      </c>
      <c r="AH3618" s="140">
        <v>1.00457191266241</v>
      </c>
      <c r="AI3618" s="44">
        <v>14028.028448859501</v>
      </c>
      <c r="AJ3618" s="45">
        <v>13031.4059511668</v>
      </c>
      <c r="AK3618" s="46">
        <v>0.99332237076395302</v>
      </c>
    </row>
    <row r="3619" spans="1:37" x14ac:dyDescent="0.2">
      <c r="A3619" s="35" t="s">
        <v>3621</v>
      </c>
      <c r="B3619" s="35" t="s">
        <v>9768</v>
      </c>
      <c r="C3619" s="85" t="s">
        <v>939</v>
      </c>
      <c r="D3619" s="85" t="s">
        <v>939</v>
      </c>
      <c r="E3619" s="85" t="s">
        <v>12904</v>
      </c>
      <c r="F3619" s="85" t="s">
        <v>365</v>
      </c>
      <c r="G3619" s="85" t="s">
        <v>365</v>
      </c>
      <c r="H3619" s="840">
        <v>1.0466393291047</v>
      </c>
      <c r="I3619" s="840">
        <v>1.0572456328970901</v>
      </c>
      <c r="J3619" s="86">
        <v>12672.416666666701</v>
      </c>
      <c r="K3619" s="44">
        <v>13263.449678135201</v>
      </c>
      <c r="L3619" s="45">
        <v>12479.144183451401</v>
      </c>
      <c r="M3619" s="46">
        <v>0.98474856940873701</v>
      </c>
      <c r="N3619" s="139">
        <v>13397.8571790856</v>
      </c>
      <c r="O3619" s="45">
        <v>12444.5381395368</v>
      </c>
      <c r="P3619" s="99">
        <v>0.98201775295715299</v>
      </c>
      <c r="Q3619" s="86">
        <v>12697.4848605425</v>
      </c>
      <c r="R3619" s="44">
        <v>13289.6870357552</v>
      </c>
      <c r="S3619" s="45">
        <v>12504.4696942828</v>
      </c>
      <c r="T3619" s="140">
        <v>0.98479894495803399</v>
      </c>
      <c r="U3619" s="44">
        <v>13424.3604175854</v>
      </c>
      <c r="V3619" s="45">
        <v>12469.702111128499</v>
      </c>
      <c r="W3619" s="99">
        <v>0.98206079771579402</v>
      </c>
      <c r="X3619" s="86">
        <v>12717.1937752584</v>
      </c>
      <c r="Y3619" s="44">
        <v>13310.3151610308</v>
      </c>
      <c r="Z3619" s="45">
        <v>12524.492306596299</v>
      </c>
      <c r="AA3619" s="46">
        <v>0.98484717052617599</v>
      </c>
      <c r="AB3619" s="139">
        <v>13445.1975815979</v>
      </c>
      <c r="AC3619" s="45">
        <v>12489.590516382999</v>
      </c>
      <c r="AD3619" s="99">
        <v>0.98210271362553803</v>
      </c>
      <c r="AE3619" s="142">
        <v>12738.6316209328</v>
      </c>
      <c r="AF3619" s="44">
        <v>13332.752853444899</v>
      </c>
      <c r="AG3619" s="45">
        <v>12546.052282418201</v>
      </c>
      <c r="AH3619" s="140">
        <v>0.98488225860946799</v>
      </c>
      <c r="AI3619" s="44">
        <v>13467.862650315899</v>
      </c>
      <c r="AJ3619" s="45">
        <v>12511.037180359601</v>
      </c>
      <c r="AK3619" s="46">
        <v>0.98213352522109398</v>
      </c>
    </row>
    <row r="3620" spans="1:37" x14ac:dyDescent="0.2">
      <c r="A3620" s="35" t="s">
        <v>3620</v>
      </c>
      <c r="B3620" s="35" t="s">
        <v>9767</v>
      </c>
      <c r="C3620" s="85" t="s">
        <v>939</v>
      </c>
      <c r="D3620" s="85" t="s">
        <v>939</v>
      </c>
      <c r="E3620" s="85" t="s">
        <v>12904</v>
      </c>
      <c r="F3620" s="85" t="s">
        <v>358</v>
      </c>
      <c r="G3620" s="85" t="s">
        <v>358</v>
      </c>
      <c r="H3620" s="840">
        <v>1.06613993107153</v>
      </c>
      <c r="I3620" s="840">
        <v>1.0696595292976401</v>
      </c>
      <c r="J3620" s="86">
        <v>7212.9166666666697</v>
      </c>
      <c r="K3620" s="44">
        <v>7689.9784778247104</v>
      </c>
      <c r="L3620" s="45">
        <v>7235.24818363133</v>
      </c>
      <c r="M3620" s="46">
        <v>1.0030960453304401</v>
      </c>
      <c r="N3620" s="139">
        <v>7715.3650465297997</v>
      </c>
      <c r="O3620" s="45">
        <v>7166.3814070111002</v>
      </c>
      <c r="P3620" s="99">
        <v>0.993548343644309</v>
      </c>
      <c r="Q3620" s="86">
        <v>7260.8679798761896</v>
      </c>
      <c r="R3620" s="44">
        <v>7741.1012875847</v>
      </c>
      <c r="S3620" s="45">
        <v>7283.7205413901502</v>
      </c>
      <c r="T3620" s="140">
        <v>1.00314735945858</v>
      </c>
      <c r="U3620" s="44">
        <v>7766.6566256467004</v>
      </c>
      <c r="V3620" s="45">
        <v>7214.33956692419</v>
      </c>
      <c r="W3620" s="99">
        <v>0.99359189382303204</v>
      </c>
      <c r="X3620" s="86">
        <v>7306.8398138356597</v>
      </c>
      <c r="Y3620" s="44">
        <v>7790.1136954734902</v>
      </c>
      <c r="Z3620" s="45">
        <v>7330.1960070877803</v>
      </c>
      <c r="AA3620" s="46">
        <v>1.0031964835479099</v>
      </c>
      <c r="AB3620" s="139">
        <v>7815.8308359207404</v>
      </c>
      <c r="AC3620" s="45">
        <v>7260.3266775026796</v>
      </c>
      <c r="AD3620" s="99">
        <v>0.993634301898215</v>
      </c>
      <c r="AE3620" s="142">
        <v>7353.2033740098204</v>
      </c>
      <c r="AF3620" s="44">
        <v>7839.5437383218004</v>
      </c>
      <c r="AG3620" s="45">
        <v>7376.9705845763601</v>
      </c>
      <c r="AH3620" s="140">
        <v>1.00323222537956</v>
      </c>
      <c r="AI3620" s="44">
        <v>7865.4240598732003</v>
      </c>
      <c r="AJ3620" s="45">
        <v>7306.6243254315004</v>
      </c>
      <c r="AK3620" s="46">
        <v>0.99366547527531202</v>
      </c>
    </row>
    <row r="3621" spans="1:37" x14ac:dyDescent="0.2">
      <c r="A3621" s="35" t="s">
        <v>3619</v>
      </c>
      <c r="B3621" s="35" t="s">
        <v>13111</v>
      </c>
      <c r="C3621" s="85" t="s">
        <v>1211</v>
      </c>
      <c r="D3621" s="85" t="s">
        <v>939</v>
      </c>
      <c r="E3621" s="85" t="s">
        <v>12904</v>
      </c>
      <c r="F3621" s="85" t="s">
        <v>363</v>
      </c>
      <c r="G3621" s="85" t="s">
        <v>363</v>
      </c>
      <c r="H3621" s="840">
        <v>1.09892961896858</v>
      </c>
      <c r="I3621" s="840">
        <v>1.11458313984902</v>
      </c>
      <c r="J3621" s="86">
        <v>28413.333333333299</v>
      </c>
      <c r="K3621" s="44">
        <v>31224.253573627298</v>
      </c>
      <c r="L3621" s="45">
        <v>29377.874672249502</v>
      </c>
      <c r="M3621" s="46">
        <v>1.0339467857431801</v>
      </c>
      <c r="N3621" s="139">
        <v>31669.0222802434</v>
      </c>
      <c r="O3621" s="45">
        <v>29415.625972154699</v>
      </c>
      <c r="P3621" s="99">
        <v>1.0352754330884999</v>
      </c>
      <c r="Q3621" s="86">
        <v>28556.217378704401</v>
      </c>
      <c r="R3621" s="44">
        <v>31381.2730831636</v>
      </c>
      <c r="S3621" s="45">
        <v>29527.119576306301</v>
      </c>
      <c r="T3621" s="140">
        <v>1.0339996780640099</v>
      </c>
      <c r="U3621" s="44">
        <v>31828.278428167399</v>
      </c>
      <c r="V3621" s="45">
        <v>29564.8461724402</v>
      </c>
      <c r="W3621" s="99">
        <v>1.03532081228965</v>
      </c>
      <c r="X3621" s="86">
        <v>28697.832241139</v>
      </c>
      <c r="Y3621" s="44">
        <v>31536.897849979101</v>
      </c>
      <c r="Z3621" s="45">
        <v>29675.002411091398</v>
      </c>
      <c r="AA3621" s="46">
        <v>1.0340503129902501</v>
      </c>
      <c r="AB3621" s="139">
        <v>31986.119966188999</v>
      </c>
      <c r="AC3621" s="45">
        <v>29712.731119130702</v>
      </c>
      <c r="AD3621" s="99">
        <v>1.03536500142115</v>
      </c>
      <c r="AE3621" s="142">
        <v>28835.725306829601</v>
      </c>
      <c r="AF3621" s="44">
        <v>31688.4326241169</v>
      </c>
      <c r="AG3621" s="45">
        <v>29818.653118386901</v>
      </c>
      <c r="AH3621" s="140">
        <v>1.0340871540805201</v>
      </c>
      <c r="AI3621" s="44">
        <v>32139.813252309901</v>
      </c>
      <c r="AJ3621" s="45">
        <v>29856.4374325596</v>
      </c>
      <c r="AK3621" s="46">
        <v>1.03539748401918</v>
      </c>
    </row>
    <row r="3622" spans="1:37" x14ac:dyDescent="0.2">
      <c r="A3622" s="35" t="s">
        <v>3618</v>
      </c>
      <c r="B3622" s="35" t="s">
        <v>9766</v>
      </c>
      <c r="C3622" s="85" t="s">
        <v>939</v>
      </c>
      <c r="D3622" s="85" t="s">
        <v>939</v>
      </c>
      <c r="E3622" s="85" t="s">
        <v>12904</v>
      </c>
      <c r="F3622" s="85" t="s">
        <v>361</v>
      </c>
      <c r="G3622" s="85" t="s">
        <v>361</v>
      </c>
      <c r="H3622" s="840">
        <v>1.0549256583789699</v>
      </c>
      <c r="I3622" s="840">
        <v>1.06217341905483</v>
      </c>
      <c r="J3622" s="86">
        <v>23523.75</v>
      </c>
      <c r="K3622" s="44">
        <v>24815.807456292401</v>
      </c>
      <c r="L3622" s="45">
        <v>23348.3781965374</v>
      </c>
      <c r="M3622" s="46">
        <v>0.99254490447047705</v>
      </c>
      <c r="N3622" s="139">
        <v>24986.301966491199</v>
      </c>
      <c r="O3622" s="45">
        <v>23208.411884952198</v>
      </c>
      <c r="P3622" s="99">
        <v>0.98659490450936604</v>
      </c>
      <c r="Q3622" s="86">
        <v>23507.510300440499</v>
      </c>
      <c r="R3622" s="44">
        <v>24798.675780542701</v>
      </c>
      <c r="S3622" s="45">
        <v>23333.453144671501</v>
      </c>
      <c r="T3622" s="140">
        <v>0.99259567884712296</v>
      </c>
      <c r="U3622" s="44">
        <v>24969.052589285599</v>
      </c>
      <c r="V3622" s="45">
        <v>23193.406471538801</v>
      </c>
      <c r="W3622" s="99">
        <v>0.986638149898172</v>
      </c>
      <c r="X3622" s="86">
        <v>23489.126998335101</v>
      </c>
      <c r="Y3622" s="44">
        <v>24779.282763465999</v>
      </c>
      <c r="Z3622" s="45">
        <v>23316.3477032177</v>
      </c>
      <c r="AA3622" s="46">
        <v>0.99264428622103695</v>
      </c>
      <c r="AB3622" s="139">
        <v>24949.526334434799</v>
      </c>
      <c r="AC3622" s="45">
        <v>23176.257961526499</v>
      </c>
      <c r="AD3622" s="99">
        <v>0.98668026117655405</v>
      </c>
      <c r="AE3622" s="142">
        <v>23482.421804284</v>
      </c>
      <c r="AF3622" s="44">
        <v>24772.2092822171</v>
      </c>
      <c r="AG3622" s="45">
        <v>23310.522307131701</v>
      </c>
      <c r="AH3622" s="140">
        <v>0.992679652099558</v>
      </c>
      <c r="AI3622" s="44">
        <v>24942.404255544101</v>
      </c>
      <c r="AJ3622" s="45">
        <v>23170.368982145199</v>
      </c>
      <c r="AK3622" s="46">
        <v>0.98671121638391601</v>
      </c>
    </row>
    <row r="3623" spans="1:37" x14ac:dyDescent="0.2">
      <c r="A3623" s="35" t="s">
        <v>3617</v>
      </c>
      <c r="B3623" s="35" t="s">
        <v>9765</v>
      </c>
      <c r="C3623" s="85" t="s">
        <v>939</v>
      </c>
      <c r="D3623" s="85" t="s">
        <v>939</v>
      </c>
      <c r="E3623" s="85" t="s">
        <v>12904</v>
      </c>
      <c r="F3623" s="85" t="s">
        <v>435</v>
      </c>
      <c r="G3623" s="85" t="s">
        <v>435</v>
      </c>
      <c r="H3623" s="840">
        <v>1.06394655552892</v>
      </c>
      <c r="I3623" s="840">
        <v>1.0655806378293</v>
      </c>
      <c r="J3623" s="86">
        <v>5818.4166666666697</v>
      </c>
      <c r="K3623" s="44">
        <v>6190.48437113206</v>
      </c>
      <c r="L3623" s="45">
        <v>5824.4234273463298</v>
      </c>
      <c r="M3623" s="46">
        <v>1.0010323703206201</v>
      </c>
      <c r="N3623" s="139">
        <v>6199.9921428233001</v>
      </c>
      <c r="O3623" s="45">
        <v>5758.8342415409197</v>
      </c>
      <c r="P3623" s="99">
        <v>0.98975968402759995</v>
      </c>
      <c r="Q3623" s="86">
        <v>5819.37520698352</v>
      </c>
      <c r="R3623" s="44">
        <v>6191.5042068005196</v>
      </c>
      <c r="S3623" s="45">
        <v>5825.6809590521798</v>
      </c>
      <c r="T3623" s="140">
        <v>1.0010835788799299</v>
      </c>
      <c r="U3623" s="44">
        <v>6201.0135448255196</v>
      </c>
      <c r="V3623" s="45">
        <v>5760.0354345191099</v>
      </c>
      <c r="W3623" s="99">
        <v>0.98980306813810504</v>
      </c>
      <c r="X3623" s="86">
        <v>5822.5911720609902</v>
      </c>
      <c r="Y3623" s="44">
        <v>6194.9258217673896</v>
      </c>
      <c r="Z3623" s="45">
        <v>5829.1858499202899</v>
      </c>
      <c r="AA3623" s="46">
        <v>1.0011326019059901</v>
      </c>
      <c r="AB3623" s="139">
        <v>6204.4404149440097</v>
      </c>
      <c r="AC3623" s="45">
        <v>5763.46458991485</v>
      </c>
      <c r="AD3623" s="99">
        <v>0.98984531450020796</v>
      </c>
      <c r="AE3623" s="142">
        <v>5832.0027027922597</v>
      </c>
      <c r="AF3623" s="44">
        <v>6204.93918747118</v>
      </c>
      <c r="AG3623" s="45">
        <v>5838.8160577899598</v>
      </c>
      <c r="AH3623" s="140">
        <v>1.00116827020578</v>
      </c>
      <c r="AI3623" s="44">
        <v>6214.46915986359</v>
      </c>
      <c r="AJ3623" s="45">
        <v>5772.96165946775</v>
      </c>
      <c r="AK3623" s="46">
        <v>0.98987636900506903</v>
      </c>
    </row>
    <row r="3624" spans="1:37" x14ac:dyDescent="0.2">
      <c r="A3624" s="35" t="s">
        <v>3616</v>
      </c>
      <c r="B3624" s="35" t="s">
        <v>9604</v>
      </c>
      <c r="C3624" s="85" t="s">
        <v>939</v>
      </c>
      <c r="D3624" s="85" t="s">
        <v>939</v>
      </c>
      <c r="E3624" s="85" t="s">
        <v>12904</v>
      </c>
      <c r="F3624" s="85" t="s">
        <v>358</v>
      </c>
      <c r="G3624" s="85" t="s">
        <v>358</v>
      </c>
      <c r="H3624" s="840">
        <v>1.06613993107153</v>
      </c>
      <c r="I3624" s="840">
        <v>1.0696595292976401</v>
      </c>
      <c r="J3624" s="86">
        <v>10139.25</v>
      </c>
      <c r="K3624" s="44">
        <v>10809.859296117</v>
      </c>
      <c r="L3624" s="45">
        <v>10170.6415776166</v>
      </c>
      <c r="M3624" s="46">
        <v>1.0030960453304401</v>
      </c>
      <c r="N3624" s="139">
        <v>10845.545382431101</v>
      </c>
      <c r="O3624" s="45">
        <v>10073.835043295599</v>
      </c>
      <c r="P3624" s="99">
        <v>0.993548343644309</v>
      </c>
      <c r="Q3624" s="86">
        <v>10209.913277080799</v>
      </c>
      <c r="R3624" s="44">
        <v>10885.196237473299</v>
      </c>
      <c r="S3624" s="45">
        <v>10242.047544204799</v>
      </c>
      <c r="T3624" s="140">
        <v>1.00314735945858</v>
      </c>
      <c r="U3624" s="44">
        <v>10921.131030132099</v>
      </c>
      <c r="V3624" s="45">
        <v>10144.4870687437</v>
      </c>
      <c r="W3624" s="99">
        <v>0.99359189382303204</v>
      </c>
      <c r="X3624" s="86">
        <v>10278.6033706613</v>
      </c>
      <c r="Y3624" s="44">
        <v>10958.429489108499</v>
      </c>
      <c r="Z3624" s="45">
        <v>10311.458757231099</v>
      </c>
      <c r="AA3624" s="46">
        <v>1.0031964835479099</v>
      </c>
      <c r="AB3624" s="139">
        <v>10994.6060432988</v>
      </c>
      <c r="AC3624" s="45">
        <v>10213.172884695699</v>
      </c>
      <c r="AD3624" s="99">
        <v>0.993634301898215</v>
      </c>
      <c r="AE3624" s="142">
        <v>10347.105035362099</v>
      </c>
      <c r="AF3624" s="44">
        <v>11031.4618491909</v>
      </c>
      <c r="AG3624" s="45">
        <v>10380.5492108624</v>
      </c>
      <c r="AH3624" s="140">
        <v>1.00323222537956</v>
      </c>
      <c r="AI3624" s="44">
        <v>11067.8795017187</v>
      </c>
      <c r="AJ3624" s="45">
        <v>10281.561042686701</v>
      </c>
      <c r="AK3624" s="46">
        <v>0.99366547527531301</v>
      </c>
    </row>
    <row r="3625" spans="1:37" x14ac:dyDescent="0.2">
      <c r="A3625" s="35" t="s">
        <v>3615</v>
      </c>
      <c r="B3625" s="35" t="s">
        <v>9764</v>
      </c>
      <c r="C3625" s="85" t="s">
        <v>939</v>
      </c>
      <c r="D3625" s="85" t="s">
        <v>939</v>
      </c>
      <c r="E3625" s="85" t="s">
        <v>12904</v>
      </c>
      <c r="F3625" s="85" t="s">
        <v>358</v>
      </c>
      <c r="G3625" s="85" t="s">
        <v>358</v>
      </c>
      <c r="H3625" s="840">
        <v>1.06613993107153</v>
      </c>
      <c r="I3625" s="840">
        <v>1.0696595292976401</v>
      </c>
      <c r="J3625" s="86">
        <v>10408.333333333299</v>
      </c>
      <c r="K3625" s="44">
        <v>11096.739782569501</v>
      </c>
      <c r="L3625" s="45">
        <v>10440.558005147601</v>
      </c>
      <c r="M3625" s="46">
        <v>1.0030960453304401</v>
      </c>
      <c r="N3625" s="139">
        <v>11133.372934106301</v>
      </c>
      <c r="O3625" s="45">
        <v>10341.182343431199</v>
      </c>
      <c r="P3625" s="99">
        <v>0.993548343644309</v>
      </c>
      <c r="Q3625" s="86">
        <v>10490.839791370399</v>
      </c>
      <c r="R3625" s="44">
        <v>11184.703212054101</v>
      </c>
      <c r="S3625" s="45">
        <v>10523.858235216199</v>
      </c>
      <c r="T3625" s="140">
        <v>1.00314735945858</v>
      </c>
      <c r="U3625" s="44">
        <v>11221.6267531742</v>
      </c>
      <c r="V3625" s="45">
        <v>10423.613376101701</v>
      </c>
      <c r="W3625" s="99">
        <v>0.99359189382303204</v>
      </c>
      <c r="X3625" s="86">
        <v>10569.9584589651</v>
      </c>
      <c r="Y3625" s="44">
        <v>11269.05478287</v>
      </c>
      <c r="Z3625" s="45">
        <v>10603.745157281201</v>
      </c>
      <c r="AA3625" s="46">
        <v>1.0031964835479099</v>
      </c>
      <c r="AB3625" s="139">
        <v>11306.2567899122</v>
      </c>
      <c r="AC3625" s="45">
        <v>10502.6732944669</v>
      </c>
      <c r="AD3625" s="99">
        <v>0.993634301898215</v>
      </c>
      <c r="AE3625" s="142">
        <v>10648.3121761282</v>
      </c>
      <c r="AF3625" s="44">
        <v>11352.5908094855</v>
      </c>
      <c r="AG3625" s="45">
        <v>10682.729920993401</v>
      </c>
      <c r="AH3625" s="140">
        <v>1.00323222537956</v>
      </c>
      <c r="AI3625" s="44">
        <v>11390.068590131699</v>
      </c>
      <c r="AJ3625" s="45">
        <v>10580.860179372299</v>
      </c>
      <c r="AK3625" s="46">
        <v>0.99366547527531202</v>
      </c>
    </row>
    <row r="3626" spans="1:37" x14ac:dyDescent="0.2">
      <c r="A3626" s="35" t="s">
        <v>3614</v>
      </c>
      <c r="B3626" s="35" t="s">
        <v>9763</v>
      </c>
      <c r="C3626" s="85" t="s">
        <v>1211</v>
      </c>
      <c r="D3626" s="85" t="s">
        <v>939</v>
      </c>
      <c r="E3626" s="85" t="s">
        <v>12904</v>
      </c>
      <c r="F3626" s="85" t="s">
        <v>360</v>
      </c>
      <c r="G3626" s="85" t="s">
        <v>360</v>
      </c>
      <c r="H3626" s="840">
        <v>1.10766802497245</v>
      </c>
      <c r="I3626" s="840">
        <v>1.11973276594421</v>
      </c>
      <c r="J3626" s="86">
        <v>9995.6666666666697</v>
      </c>
      <c r="K3626" s="44">
        <v>11071.880354949601</v>
      </c>
      <c r="L3626" s="45">
        <v>10417.1685861718</v>
      </c>
      <c r="M3626" s="46">
        <v>1.04216846495199</v>
      </c>
      <c r="N3626" s="139">
        <v>11192.475484123001</v>
      </c>
      <c r="O3626" s="45">
        <v>10396.079475711</v>
      </c>
      <c r="P3626" s="99">
        <v>1.04005863964828</v>
      </c>
      <c r="Q3626" s="86">
        <v>10001.0700387868</v>
      </c>
      <c r="R3626" s="44">
        <v>11077.8654974741</v>
      </c>
      <c r="S3626" s="45">
        <v>10423.3329963165</v>
      </c>
      <c r="T3626" s="140">
        <v>1.04222177785897</v>
      </c>
      <c r="U3626" s="44">
        <v>11198.525816932501</v>
      </c>
      <c r="V3626" s="45">
        <v>10402.1552369828</v>
      </c>
      <c r="W3626" s="99">
        <v>1.0401042285116</v>
      </c>
      <c r="X3626" s="86">
        <v>10010.146459031301</v>
      </c>
      <c r="Y3626" s="44">
        <v>11087.919157960199</v>
      </c>
      <c r="Z3626" s="45">
        <v>10433.303532632501</v>
      </c>
      <c r="AA3626" s="46">
        <v>1.04227281542113</v>
      </c>
      <c r="AB3626" s="139">
        <v>11208.6889820778</v>
      </c>
      <c r="AC3626" s="45">
        <v>10412.040043446401</v>
      </c>
      <c r="AD3626" s="99">
        <v>1.0401486218068701</v>
      </c>
      <c r="AE3626" s="142">
        <v>10024.3605075511</v>
      </c>
      <c r="AF3626" s="44">
        <v>11103.663605010999</v>
      </c>
      <c r="AG3626" s="45">
        <v>10448.490694017401</v>
      </c>
      <c r="AH3626" s="140">
        <v>1.0423099494622901</v>
      </c>
      <c r="AI3626" s="44">
        <v>11224.604917942101</v>
      </c>
      <c r="AJ3626" s="45">
        <v>10427.1518881229</v>
      </c>
      <c r="AK3626" s="46">
        <v>1.0401812544818501</v>
      </c>
    </row>
    <row r="3627" spans="1:37" x14ac:dyDescent="0.2">
      <c r="A3627" s="35" t="s">
        <v>3613</v>
      </c>
      <c r="B3627" s="35" t="s">
        <v>9762</v>
      </c>
      <c r="C3627" s="85" t="s">
        <v>939</v>
      </c>
      <c r="D3627" s="85" t="s">
        <v>939</v>
      </c>
      <c r="E3627" s="85" t="s">
        <v>12904</v>
      </c>
      <c r="F3627" s="85" t="s">
        <v>359</v>
      </c>
      <c r="G3627" s="85" t="s">
        <v>359</v>
      </c>
      <c r="H3627" s="840">
        <v>1.0675636234841801</v>
      </c>
      <c r="I3627" s="840">
        <v>1.06929018466481</v>
      </c>
      <c r="J3627" s="86">
        <v>9713.4166666666697</v>
      </c>
      <c r="K3627" s="44">
        <v>10369.6902930783</v>
      </c>
      <c r="L3627" s="45">
        <v>9756.50101936791</v>
      </c>
      <c r="M3627" s="46">
        <v>1.0044355507623901</v>
      </c>
      <c r="N3627" s="139">
        <v>10386.461101226299</v>
      </c>
      <c r="O3627" s="45">
        <v>9647.4167160697798</v>
      </c>
      <c r="P3627" s="99">
        <v>0.99320527957753801</v>
      </c>
      <c r="Q3627" s="86">
        <v>9808.5485388919005</v>
      </c>
      <c r="R3627" s="44">
        <v>10471.249619299901</v>
      </c>
      <c r="S3627" s="45">
        <v>9852.5588430732696</v>
      </c>
      <c r="T3627" s="140">
        <v>1.0044869334139399</v>
      </c>
      <c r="U3627" s="44">
        <v>10488.184678445499</v>
      </c>
      <c r="V3627" s="45">
        <v>9742.3292103656295</v>
      </c>
      <c r="W3627" s="99">
        <v>0.99324881471874205</v>
      </c>
      <c r="X3627" s="86">
        <v>9896.0847336855895</v>
      </c>
      <c r="Y3627" s="44">
        <v>10564.7000765999</v>
      </c>
      <c r="Z3627" s="45">
        <v>9940.9745922669008</v>
      </c>
      <c r="AA3627" s="46">
        <v>1.0045361231021499</v>
      </c>
      <c r="AB3627" s="139">
        <v>10581.7862723413</v>
      </c>
      <c r="AC3627" s="45">
        <v>9829.6939610849095</v>
      </c>
      <c r="AD3627" s="99">
        <v>0.99329120815076599</v>
      </c>
      <c r="AE3627" s="142">
        <v>9981.1407915814107</v>
      </c>
      <c r="AF3627" s="44">
        <v>10655.502829966401</v>
      </c>
      <c r="AG3627" s="45">
        <v>10026.773695551699</v>
      </c>
      <c r="AH3627" s="140">
        <v>1.00457191266241</v>
      </c>
      <c r="AI3627" s="44">
        <v>10672.7358801956</v>
      </c>
      <c r="AJ3627" s="45">
        <v>9914.4904340224402</v>
      </c>
      <c r="AK3627" s="46">
        <v>0.99332237076395302</v>
      </c>
    </row>
    <row r="3628" spans="1:37" x14ac:dyDescent="0.2">
      <c r="A3628" s="35" t="s">
        <v>3612</v>
      </c>
      <c r="B3628" s="35" t="s">
        <v>9761</v>
      </c>
      <c r="C3628" s="85" t="s">
        <v>939</v>
      </c>
      <c r="D3628" s="85" t="s">
        <v>939</v>
      </c>
      <c r="E3628" s="85" t="s">
        <v>12904</v>
      </c>
      <c r="F3628" s="85" t="s">
        <v>435</v>
      </c>
      <c r="G3628" s="85" t="s">
        <v>435</v>
      </c>
      <c r="H3628" s="840">
        <v>1.06394655552892</v>
      </c>
      <c r="I3628" s="840">
        <v>1.0655806378293</v>
      </c>
      <c r="J3628" s="86">
        <v>11176.333333333299</v>
      </c>
      <c r="K3628" s="44">
        <v>11891.0213534431</v>
      </c>
      <c r="L3628" s="45">
        <v>11187.87144816</v>
      </c>
      <c r="M3628" s="46">
        <v>1.0010323703206201</v>
      </c>
      <c r="N3628" s="139">
        <v>11909.284401926199</v>
      </c>
      <c r="O3628" s="45">
        <v>11061.8841485871</v>
      </c>
      <c r="P3628" s="99">
        <v>0.98975968402759995</v>
      </c>
      <c r="Q3628" s="86">
        <v>11178.002964535201</v>
      </c>
      <c r="R3628" s="44">
        <v>11892.797751809199</v>
      </c>
      <c r="S3628" s="45">
        <v>11190.115212467301</v>
      </c>
      <c r="T3628" s="140">
        <v>1.0010835788799299</v>
      </c>
      <c r="U3628" s="44">
        <v>11911.063528607199</v>
      </c>
      <c r="V3628" s="45">
        <v>11064.021629953701</v>
      </c>
      <c r="W3628" s="99">
        <v>0.98980306813810504</v>
      </c>
      <c r="X3628" s="86">
        <v>11183.4513462949</v>
      </c>
      <c r="Y3628" s="44">
        <v>11898.5945388158</v>
      </c>
      <c r="Z3628" s="45">
        <v>11196.117744605301</v>
      </c>
      <c r="AA3628" s="46">
        <v>1.0011326019059901</v>
      </c>
      <c r="AB3628" s="139">
        <v>11916.8692187179</v>
      </c>
      <c r="AC3628" s="45">
        <v>11069.8869150711</v>
      </c>
      <c r="AD3628" s="99">
        <v>0.98984531450020796</v>
      </c>
      <c r="AE3628" s="142">
        <v>11209.216145838</v>
      </c>
      <c r="AF3628" s="44">
        <v>11926.006908543501</v>
      </c>
      <c r="AG3628" s="45">
        <v>11222.311539091301</v>
      </c>
      <c r="AH3628" s="140">
        <v>1.00116827020578</v>
      </c>
      <c r="AI3628" s="44">
        <v>11944.323690248601</v>
      </c>
      <c r="AJ3628" s="45">
        <v>11095.738177835099</v>
      </c>
      <c r="AK3628" s="46">
        <v>0.98987636900506903</v>
      </c>
    </row>
    <row r="3629" spans="1:37" x14ac:dyDescent="0.2">
      <c r="A3629" s="35" t="s">
        <v>3611</v>
      </c>
      <c r="B3629" s="35" t="s">
        <v>9760</v>
      </c>
      <c r="C3629" s="85" t="s">
        <v>939</v>
      </c>
      <c r="D3629" s="85" t="s">
        <v>939</v>
      </c>
      <c r="E3629" s="85" t="s">
        <v>12904</v>
      </c>
      <c r="F3629" s="85" t="s">
        <v>358</v>
      </c>
      <c r="G3629" s="85" t="s">
        <v>358</v>
      </c>
      <c r="H3629" s="840">
        <v>1.06613993107153</v>
      </c>
      <c r="I3629" s="840">
        <v>1.0696595292976401</v>
      </c>
      <c r="J3629" s="86">
        <v>10139.333333333299</v>
      </c>
      <c r="K3629" s="44">
        <v>10809.948141111299</v>
      </c>
      <c r="L3629" s="45">
        <v>10170.725168953701</v>
      </c>
      <c r="M3629" s="46">
        <v>1.0030960453304401</v>
      </c>
      <c r="N3629" s="139">
        <v>10845.6345207252</v>
      </c>
      <c r="O3629" s="45">
        <v>10073.917838990899</v>
      </c>
      <c r="P3629" s="99">
        <v>0.993548343644309</v>
      </c>
      <c r="Q3629" s="86">
        <v>10223.7938618187</v>
      </c>
      <c r="R3629" s="44">
        <v>10899.994883129</v>
      </c>
      <c r="S3629" s="45">
        <v>10255.9718161323</v>
      </c>
      <c r="T3629" s="140">
        <v>1.00314735945858</v>
      </c>
      <c r="U3629" s="44">
        <v>10935.9785298692</v>
      </c>
      <c r="V3629" s="45">
        <v>10158.2787052208</v>
      </c>
      <c r="W3629" s="99">
        <v>0.99359189382303204</v>
      </c>
      <c r="X3629" s="86">
        <v>10310.432029515699</v>
      </c>
      <c r="Y3629" s="44">
        <v>10992.3632932656</v>
      </c>
      <c r="Z3629" s="45">
        <v>10343.3891558699</v>
      </c>
      <c r="AA3629" s="46">
        <v>1.0031964835479099</v>
      </c>
      <c r="AB3629" s="139">
        <v>11028.651871547199</v>
      </c>
      <c r="AC3629" s="45">
        <v>10244.798931916899</v>
      </c>
      <c r="AD3629" s="99">
        <v>0.993634301898215</v>
      </c>
      <c r="AE3629" s="142">
        <v>10391.8962897859</v>
      </c>
      <c r="AF3629" s="44">
        <v>11079.2155940948</v>
      </c>
      <c r="AG3629" s="45">
        <v>10425.485240715399</v>
      </c>
      <c r="AH3629" s="140">
        <v>1.00323222537956</v>
      </c>
      <c r="AI3629" s="44">
        <v>11115.790893842301</v>
      </c>
      <c r="AJ3629" s="45">
        <v>10326.068565801799</v>
      </c>
      <c r="AK3629" s="46">
        <v>0.99366547527531202</v>
      </c>
    </row>
    <row r="3630" spans="1:37" x14ac:dyDescent="0.2">
      <c r="A3630" s="35" t="s">
        <v>3610</v>
      </c>
      <c r="B3630" s="35" t="s">
        <v>9759</v>
      </c>
      <c r="C3630" s="85" t="s">
        <v>1211</v>
      </c>
      <c r="D3630" s="85" t="s">
        <v>939</v>
      </c>
      <c r="E3630" s="85" t="s">
        <v>12904</v>
      </c>
      <c r="F3630" s="85" t="s">
        <v>360</v>
      </c>
      <c r="G3630" s="85" t="s">
        <v>360</v>
      </c>
      <c r="H3630" s="840">
        <v>1.10766802497245</v>
      </c>
      <c r="I3630" s="840">
        <v>1.11973276594421</v>
      </c>
      <c r="J3630" s="86">
        <v>8063.5833333333303</v>
      </c>
      <c r="K3630" s="44">
        <v>8931.77342503412</v>
      </c>
      <c r="L3630" s="45">
        <v>8403.6122645124597</v>
      </c>
      <c r="M3630" s="46">
        <v>1.04216846495199</v>
      </c>
      <c r="N3630" s="139">
        <v>9029.0584692549292</v>
      </c>
      <c r="O3630" s="45">
        <v>8386.5995123571993</v>
      </c>
      <c r="P3630" s="99">
        <v>1.04005863964828</v>
      </c>
      <c r="Q3630" s="86">
        <v>8069.33979387412</v>
      </c>
      <c r="R3630" s="44">
        <v>8938.14967231216</v>
      </c>
      <c r="S3630" s="45">
        <v>8410.0416661196396</v>
      </c>
      <c r="T3630" s="140">
        <v>1.04222177785897</v>
      </c>
      <c r="U3630" s="44">
        <v>9035.5041667383102</v>
      </c>
      <c r="V3630" s="45">
        <v>8392.9544409053706</v>
      </c>
      <c r="W3630" s="99">
        <v>1.0401042285116</v>
      </c>
      <c r="X3630" s="86">
        <v>8073.8909573792998</v>
      </c>
      <c r="Y3630" s="44">
        <v>8943.1908506032796</v>
      </c>
      <c r="Z3630" s="45">
        <v>8415.1970595509592</v>
      </c>
      <c r="AA3630" s="46">
        <v>1.04227281542113</v>
      </c>
      <c r="AB3630" s="139">
        <v>9040.6002536382402</v>
      </c>
      <c r="AC3630" s="45">
        <v>8398.0465519370191</v>
      </c>
      <c r="AD3630" s="99">
        <v>1.0401486218068701</v>
      </c>
      <c r="AE3630" s="142">
        <v>8081.9367588852301</v>
      </c>
      <c r="AF3630" s="44">
        <v>8952.1029276666595</v>
      </c>
      <c r="AG3630" s="45">
        <v>8423.8830947110491</v>
      </c>
      <c r="AH3630" s="140">
        <v>1.0423099494622901</v>
      </c>
      <c r="AI3630" s="44">
        <v>9049.6094012126996</v>
      </c>
      <c r="AJ3630" s="45">
        <v>8406.6791165002196</v>
      </c>
      <c r="AK3630" s="46">
        <v>1.0401812544818501</v>
      </c>
    </row>
    <row r="3631" spans="1:37" x14ac:dyDescent="0.2">
      <c r="A3631" s="35" t="s">
        <v>3609</v>
      </c>
      <c r="B3631" s="35" t="s">
        <v>9758</v>
      </c>
      <c r="C3631" s="85" t="s">
        <v>939</v>
      </c>
      <c r="D3631" s="85" t="s">
        <v>939</v>
      </c>
      <c r="E3631" s="85" t="s">
        <v>12904</v>
      </c>
      <c r="F3631" s="85" t="s">
        <v>435</v>
      </c>
      <c r="G3631" s="85" t="s">
        <v>435</v>
      </c>
      <c r="H3631" s="840">
        <v>1.06394655552892</v>
      </c>
      <c r="I3631" s="840">
        <v>1.0655806378293</v>
      </c>
      <c r="J3631" s="86">
        <v>4701.5</v>
      </c>
      <c r="K3631" s="44">
        <v>5002.1447308192201</v>
      </c>
      <c r="L3631" s="45">
        <v>4706.35368906239</v>
      </c>
      <c r="M3631" s="46">
        <v>1.0010323703206201</v>
      </c>
      <c r="N3631" s="139">
        <v>5009.8273687544597</v>
      </c>
      <c r="O3631" s="45">
        <v>4653.3551544557604</v>
      </c>
      <c r="P3631" s="99">
        <v>0.98975968402759995</v>
      </c>
      <c r="Q3631" s="86">
        <v>4714.3506250891996</v>
      </c>
      <c r="R3631" s="44">
        <v>5015.8171091192698</v>
      </c>
      <c r="S3631" s="45">
        <v>4719.4589958591196</v>
      </c>
      <c r="T3631" s="140">
        <v>1.0010835788799299</v>
      </c>
      <c r="U3631" s="44">
        <v>5023.5207460335196</v>
      </c>
      <c r="V3631" s="45">
        <v>4666.2787129920898</v>
      </c>
      <c r="W3631" s="99">
        <v>0.98980306813810504</v>
      </c>
      <c r="X3631" s="86">
        <v>4733.2348224368798</v>
      </c>
      <c r="Y3631" s="44">
        <v>5035.9088858412597</v>
      </c>
      <c r="Z3631" s="45">
        <v>4738.5956932182899</v>
      </c>
      <c r="AA3631" s="46">
        <v>1.0011326019059901</v>
      </c>
      <c r="AB3631" s="139">
        <v>5043.6433810881499</v>
      </c>
      <c r="AC3631" s="45">
        <v>4685.1703114183701</v>
      </c>
      <c r="AD3631" s="99">
        <v>0.98984531450020896</v>
      </c>
      <c r="AE3631" s="142">
        <v>4755.8933300935696</v>
      </c>
      <c r="AF3631" s="44">
        <v>5060.0163270160201</v>
      </c>
      <c r="AG3631" s="45">
        <v>4761.4494985729798</v>
      </c>
      <c r="AH3631" s="140">
        <v>1.00116827020578</v>
      </c>
      <c r="AI3631" s="44">
        <v>5067.78784812922</v>
      </c>
      <c r="AJ3631" s="45">
        <v>4707.7464209684504</v>
      </c>
      <c r="AK3631" s="46">
        <v>0.98987636900506903</v>
      </c>
    </row>
    <row r="3632" spans="1:37" x14ac:dyDescent="0.2">
      <c r="A3632" s="35" t="s">
        <v>3608</v>
      </c>
      <c r="B3632" s="35" t="s">
        <v>9757</v>
      </c>
      <c r="C3632" s="85" t="s">
        <v>939</v>
      </c>
      <c r="D3632" s="85" t="s">
        <v>939</v>
      </c>
      <c r="E3632" s="85" t="s">
        <v>12904</v>
      </c>
      <c r="F3632" s="85" t="s">
        <v>435</v>
      </c>
      <c r="G3632" s="85" t="s">
        <v>435</v>
      </c>
      <c r="H3632" s="840">
        <v>1.06394655552892</v>
      </c>
      <c r="I3632" s="840">
        <v>1.0655806378293</v>
      </c>
      <c r="J3632" s="86">
        <v>8644.8333333333303</v>
      </c>
      <c r="K3632" s="44">
        <v>9197.6406481215909</v>
      </c>
      <c r="L3632" s="45">
        <v>8653.7580026933701</v>
      </c>
      <c r="M3632" s="46">
        <v>1.0010323703206201</v>
      </c>
      <c r="N3632" s="139">
        <v>9211.7670172613307</v>
      </c>
      <c r="O3632" s="45">
        <v>8556.3075084712691</v>
      </c>
      <c r="P3632" s="99">
        <v>0.98975968402760095</v>
      </c>
      <c r="Q3632" s="86">
        <v>8669.8924290187497</v>
      </c>
      <c r="R3632" s="44">
        <v>9224.3021866607596</v>
      </c>
      <c r="S3632" s="45">
        <v>8679.2869413460703</v>
      </c>
      <c r="T3632" s="140">
        <v>1.0010835788799299</v>
      </c>
      <c r="U3632" s="44">
        <v>9238.4695044252203</v>
      </c>
      <c r="V3632" s="45">
        <v>8581.4861266700791</v>
      </c>
      <c r="W3632" s="99">
        <v>0.98980306813810504</v>
      </c>
      <c r="X3632" s="86">
        <v>8696.7770825128191</v>
      </c>
      <c r="Y3632" s="44">
        <v>9252.9060211423694</v>
      </c>
      <c r="Z3632" s="45">
        <v>8706.6270688124805</v>
      </c>
      <c r="AA3632" s="46">
        <v>1.0011326019059901</v>
      </c>
      <c r="AB3632" s="139">
        <v>9267.1172706432608</v>
      </c>
      <c r="AC3632" s="45">
        <v>8608.4640463781107</v>
      </c>
      <c r="AD3632" s="99">
        <v>0.98984531450020896</v>
      </c>
      <c r="AE3632" s="142">
        <v>8729.4784002316592</v>
      </c>
      <c r="AF3632" s="44">
        <v>9287.6984754905807</v>
      </c>
      <c r="AG3632" s="45">
        <v>8739.6767897586506</v>
      </c>
      <c r="AH3632" s="140">
        <v>1.00116827020578</v>
      </c>
      <c r="AI3632" s="44">
        <v>9301.9631616359602</v>
      </c>
      <c r="AJ3632" s="45">
        <v>8641.1043821294897</v>
      </c>
      <c r="AK3632" s="46">
        <v>0.98987636900506903</v>
      </c>
    </row>
    <row r="3633" spans="1:37" x14ac:dyDescent="0.2">
      <c r="A3633" s="35" t="s">
        <v>3607</v>
      </c>
      <c r="B3633" s="35" t="s">
        <v>9756</v>
      </c>
      <c r="C3633" s="85" t="s">
        <v>939</v>
      </c>
      <c r="D3633" s="85" t="s">
        <v>939</v>
      </c>
      <c r="E3633" s="85" t="s">
        <v>12904</v>
      </c>
      <c r="F3633" s="85" t="s">
        <v>361</v>
      </c>
      <c r="G3633" s="85" t="s">
        <v>361</v>
      </c>
      <c r="H3633" s="840">
        <v>1.0549256583789699</v>
      </c>
      <c r="I3633" s="840">
        <v>1.06217341905483</v>
      </c>
      <c r="J3633" s="86">
        <v>7546.5</v>
      </c>
      <c r="K3633" s="44">
        <v>7960.9964809569301</v>
      </c>
      <c r="L3633" s="45">
        <v>7490.2401215864602</v>
      </c>
      <c r="M3633" s="46">
        <v>0.99254490447047705</v>
      </c>
      <c r="N3633" s="139">
        <v>8015.6917068972998</v>
      </c>
      <c r="O3633" s="45">
        <v>7445.3384468799304</v>
      </c>
      <c r="P3633" s="99">
        <v>0.98659490450936604</v>
      </c>
      <c r="Q3633" s="86">
        <v>7563.0012649922901</v>
      </c>
      <c r="R3633" s="44">
        <v>7978.4040887930096</v>
      </c>
      <c r="S3633" s="45">
        <v>7507.0023747466703</v>
      </c>
      <c r="T3633" s="140">
        <v>0.99259567884712296</v>
      </c>
      <c r="U3633" s="44">
        <v>8033.2189119529003</v>
      </c>
      <c r="V3633" s="45">
        <v>7461.9455757695296</v>
      </c>
      <c r="W3633" s="99">
        <v>0.986638149898172</v>
      </c>
      <c r="X3633" s="86">
        <v>7581.0526971986501</v>
      </c>
      <c r="Y3633" s="44">
        <v>7997.4470077979904</v>
      </c>
      <c r="Z3633" s="45">
        <v>7525.2886434148304</v>
      </c>
      <c r="AA3633" s="46">
        <v>0.99264428622103795</v>
      </c>
      <c r="AB3633" s="139">
        <v>8052.3926634183599</v>
      </c>
      <c r="AC3633" s="45">
        <v>7480.0750552651898</v>
      </c>
      <c r="AD3633" s="99">
        <v>0.98668026117655405</v>
      </c>
      <c r="AE3633" s="142">
        <v>7601.4143791674496</v>
      </c>
      <c r="AF3633" s="44">
        <v>8018.9270685546298</v>
      </c>
      <c r="AG3633" s="45">
        <v>7545.76938137652</v>
      </c>
      <c r="AH3633" s="140">
        <v>0.992679652099558</v>
      </c>
      <c r="AI3633" s="44">
        <v>8074.0203007728696</v>
      </c>
      <c r="AJ3633" s="45">
        <v>7500.4008283065004</v>
      </c>
      <c r="AK3633" s="46">
        <v>0.98671121638391601</v>
      </c>
    </row>
    <row r="3634" spans="1:37" x14ac:dyDescent="0.2">
      <c r="A3634" s="35" t="s">
        <v>3606</v>
      </c>
      <c r="B3634" s="35" t="s">
        <v>9755</v>
      </c>
      <c r="C3634" s="85" t="s">
        <v>939</v>
      </c>
      <c r="D3634" s="85" t="s">
        <v>939</v>
      </c>
      <c r="E3634" s="85" t="s">
        <v>12904</v>
      </c>
      <c r="F3634" s="85" t="s">
        <v>358</v>
      </c>
      <c r="G3634" s="85" t="s">
        <v>358</v>
      </c>
      <c r="H3634" s="840">
        <v>1.06613993107153</v>
      </c>
      <c r="I3634" s="840">
        <v>1.0696595292976401</v>
      </c>
      <c r="J3634" s="86">
        <v>24809.166666666701</v>
      </c>
      <c r="K3634" s="44">
        <v>26450.043239942199</v>
      </c>
      <c r="L3634" s="45">
        <v>24885.976971276999</v>
      </c>
      <c r="M3634" s="46">
        <v>1.0030960453304401</v>
      </c>
      <c r="N3634" s="139">
        <v>26537.361538933499</v>
      </c>
      <c r="O3634" s="45">
        <v>24649.106448862301</v>
      </c>
      <c r="P3634" s="99">
        <v>0.993548343644309</v>
      </c>
      <c r="Q3634" s="86">
        <v>24956.458939334301</v>
      </c>
      <c r="R3634" s="44">
        <v>26607.077413371499</v>
      </c>
      <c r="S3634" s="45">
        <v>25035.005886429699</v>
      </c>
      <c r="T3634" s="140">
        <v>1.00314735945858</v>
      </c>
      <c r="U3634" s="44">
        <v>26694.914121984399</v>
      </c>
      <c r="V3634" s="45">
        <v>24796.535300649899</v>
      </c>
      <c r="W3634" s="99">
        <v>0.99359189382303204</v>
      </c>
      <c r="X3634" s="86">
        <v>25100.7146489552</v>
      </c>
      <c r="Y3634" s="44">
        <v>26760.8741856833</v>
      </c>
      <c r="Z3634" s="45">
        <v>25180.948670371301</v>
      </c>
      <c r="AA3634" s="46">
        <v>1.0031964835479099</v>
      </c>
      <c r="AB3634" s="139">
        <v>26849.218616435799</v>
      </c>
      <c r="AC3634" s="45">
        <v>24940.931077360801</v>
      </c>
      <c r="AD3634" s="99">
        <v>0.993634301898215</v>
      </c>
      <c r="AE3634" s="142">
        <v>25247.423510541201</v>
      </c>
      <c r="AF3634" s="44">
        <v>26917.286361262199</v>
      </c>
      <c r="AG3634" s="45">
        <v>25329.028873580399</v>
      </c>
      <c r="AH3634" s="140">
        <v>1.00323222537956</v>
      </c>
      <c r="AI3634" s="44">
        <v>27006.147148263699</v>
      </c>
      <c r="AJ3634" s="45">
        <v>25087.493082079</v>
      </c>
      <c r="AK3634" s="46">
        <v>0.99366547527531202</v>
      </c>
    </row>
    <row r="3635" spans="1:37" x14ac:dyDescent="0.2">
      <c r="A3635" s="35" t="s">
        <v>3605</v>
      </c>
      <c r="B3635" s="35" t="s">
        <v>9754</v>
      </c>
      <c r="C3635" s="85" t="s">
        <v>939</v>
      </c>
      <c r="D3635" s="85" t="s">
        <v>939</v>
      </c>
      <c r="E3635" s="85" t="s">
        <v>12904</v>
      </c>
      <c r="F3635" s="85" t="s">
        <v>361</v>
      </c>
      <c r="G3635" s="85" t="s">
        <v>361</v>
      </c>
      <c r="H3635" s="840">
        <v>1.0549256583789699</v>
      </c>
      <c r="I3635" s="840">
        <v>1.06217341905483</v>
      </c>
      <c r="J3635" s="86">
        <v>12228.25</v>
      </c>
      <c r="K3635" s="44">
        <v>12899.8946820727</v>
      </c>
      <c r="L3635" s="45">
        <v>12137.087228091101</v>
      </c>
      <c r="M3635" s="46">
        <v>0.99254490447047705</v>
      </c>
      <c r="N3635" s="139">
        <v>12988.5221115573</v>
      </c>
      <c r="O3635" s="45">
        <v>12064.329141066701</v>
      </c>
      <c r="P3635" s="99">
        <v>0.98659490450936604</v>
      </c>
      <c r="Q3635" s="86">
        <v>12244.387034819099</v>
      </c>
      <c r="R3635" s="44">
        <v>12916.918054153501</v>
      </c>
      <c r="S3635" s="45">
        <v>12153.7256608932</v>
      </c>
      <c r="T3635" s="140">
        <v>0.99259567884712296</v>
      </c>
      <c r="U3635" s="44">
        <v>13005.662441004501</v>
      </c>
      <c r="V3635" s="45">
        <v>12080.7793706711</v>
      </c>
      <c r="W3635" s="99">
        <v>0.986638149898172</v>
      </c>
      <c r="X3635" s="86">
        <v>12256.572735567501</v>
      </c>
      <c r="Y3635" s="44">
        <v>12929.773062538299</v>
      </c>
      <c r="Z3635" s="45">
        <v>12166.4168946136</v>
      </c>
      <c r="AA3635" s="46">
        <v>0.99264428622103795</v>
      </c>
      <c r="AB3635" s="139">
        <v>13018.605768432</v>
      </c>
      <c r="AC3635" s="45">
        <v>12093.318387859201</v>
      </c>
      <c r="AD3635" s="99">
        <v>0.98668026117655405</v>
      </c>
      <c r="AE3635" s="142">
        <v>12274.183266256499</v>
      </c>
      <c r="AF3635" s="44">
        <v>12948.350863219899</v>
      </c>
      <c r="AG3635" s="45">
        <v>12184.331974553799</v>
      </c>
      <c r="AH3635" s="140">
        <v>0.992679652099558</v>
      </c>
      <c r="AI3635" s="44">
        <v>13037.311206025301</v>
      </c>
      <c r="AJ3635" s="45">
        <v>12111.074300767101</v>
      </c>
      <c r="AK3635" s="46">
        <v>0.98671121638391601</v>
      </c>
    </row>
    <row r="3636" spans="1:37" x14ac:dyDescent="0.2">
      <c r="A3636" s="35" t="s">
        <v>3604</v>
      </c>
      <c r="B3636" s="35" t="s">
        <v>9753</v>
      </c>
      <c r="C3636" s="85" t="s">
        <v>939</v>
      </c>
      <c r="D3636" s="85" t="s">
        <v>939</v>
      </c>
      <c r="E3636" s="85" t="s">
        <v>12904</v>
      </c>
      <c r="F3636" s="85" t="s">
        <v>361</v>
      </c>
      <c r="G3636" s="85" t="s">
        <v>361</v>
      </c>
      <c r="H3636" s="840">
        <v>1.0549256583789699</v>
      </c>
      <c r="I3636" s="840">
        <v>1.06217341905483</v>
      </c>
      <c r="J3636" s="86">
        <v>13631.25</v>
      </c>
      <c r="K3636" s="44">
        <v>14379.9553807784</v>
      </c>
      <c r="L3636" s="45">
        <v>13529.627729063201</v>
      </c>
      <c r="M3636" s="46">
        <v>0.99254490447047705</v>
      </c>
      <c r="N3636" s="139">
        <v>14478.7514184912</v>
      </c>
      <c r="O3636" s="45">
        <v>13448.521792093299</v>
      </c>
      <c r="P3636" s="99">
        <v>0.98659490450936604</v>
      </c>
      <c r="Q3636" s="86">
        <v>13620.054368465801</v>
      </c>
      <c r="R3636" s="44">
        <v>14368.1448218112</v>
      </c>
      <c r="S3636" s="45">
        <v>13519.207111801999</v>
      </c>
      <c r="T3636" s="140">
        <v>0.99259567884712296</v>
      </c>
      <c r="U3636" s="44">
        <v>14466.859716266101</v>
      </c>
      <c r="V3636" s="45">
        <v>13438.0652436156</v>
      </c>
      <c r="W3636" s="99">
        <v>0.986638149898172</v>
      </c>
      <c r="X3636" s="86">
        <v>13605.084025591899</v>
      </c>
      <c r="Y3636" s="44">
        <v>14352.352222998799</v>
      </c>
      <c r="Z3636" s="45">
        <v>13505.0089215609</v>
      </c>
      <c r="AA3636" s="46">
        <v>0.99264428622103695</v>
      </c>
      <c r="AB3636" s="139">
        <v>14450.9586159912</v>
      </c>
      <c r="AC3636" s="45">
        <v>13423.8678597</v>
      </c>
      <c r="AD3636" s="99">
        <v>0.98668026117655405</v>
      </c>
      <c r="AE3636" s="142">
        <v>13596.8163811045</v>
      </c>
      <c r="AF3636" s="44">
        <v>14343.6304726947</v>
      </c>
      <c r="AG3636" s="45">
        <v>13497.2829548564</v>
      </c>
      <c r="AH3636" s="140">
        <v>0.992679652099557</v>
      </c>
      <c r="AI3636" s="44">
        <v>14442.176943778601</v>
      </c>
      <c r="AJ3636" s="45">
        <v>13416.131230348399</v>
      </c>
      <c r="AK3636" s="46">
        <v>0.98671121638391601</v>
      </c>
    </row>
    <row r="3637" spans="1:37" x14ac:dyDescent="0.2">
      <c r="A3637" s="35" t="s">
        <v>3603</v>
      </c>
      <c r="B3637" s="35" t="s">
        <v>9752</v>
      </c>
      <c r="C3637" s="85" t="s">
        <v>939</v>
      </c>
      <c r="D3637" s="85" t="s">
        <v>939</v>
      </c>
      <c r="E3637" s="85" t="s">
        <v>12904</v>
      </c>
      <c r="F3637" s="85" t="s">
        <v>362</v>
      </c>
      <c r="G3637" s="85" t="s">
        <v>362</v>
      </c>
      <c r="H3637" s="840">
        <v>1.0444684729545799</v>
      </c>
      <c r="I3637" s="840">
        <v>1.05651346243462</v>
      </c>
      <c r="J3637" s="86">
        <v>25614.583333333299</v>
      </c>
      <c r="K3637" s="44">
        <v>26753.624739534502</v>
      </c>
      <c r="L3637" s="45">
        <v>25171.606833550799</v>
      </c>
      <c r="M3637" s="46">
        <v>0.98270608215570598</v>
      </c>
      <c r="N3637" s="139">
        <v>27062.152126320099</v>
      </c>
      <c r="O3637" s="45">
        <v>25136.5557769681</v>
      </c>
      <c r="P3637" s="99">
        <v>0.98133767978403197</v>
      </c>
      <c r="Q3637" s="86">
        <v>25709.180931566902</v>
      </c>
      <c r="R3637" s="44">
        <v>26852.428948506698</v>
      </c>
      <c r="S3637" s="45">
        <v>25265.8608965809</v>
      </c>
      <c r="T3637" s="140">
        <v>0.98275635322003996</v>
      </c>
      <c r="U3637" s="44">
        <v>27162.0957623678</v>
      </c>
      <c r="V3637" s="45">
        <v>25230.4938436386</v>
      </c>
      <c r="W3637" s="99">
        <v>0.98138069473304401</v>
      </c>
      <c r="X3637" s="86">
        <v>25797.0930214047</v>
      </c>
      <c r="Y3637" s="44">
        <v>26944.2503547339</v>
      </c>
      <c r="Z3637" s="45">
        <v>25353.4985604904</v>
      </c>
      <c r="AA3637" s="46">
        <v>0.98280447876254096</v>
      </c>
      <c r="AB3637" s="139">
        <v>27254.976068792199</v>
      </c>
      <c r="AC3637" s="45">
        <v>25317.849631227102</v>
      </c>
      <c r="AD3637" s="99">
        <v>0.98142258161491502</v>
      </c>
      <c r="AE3637" s="142">
        <v>25886.179797350302</v>
      </c>
      <c r="AF3637" s="44">
        <v>27037.298683566201</v>
      </c>
      <c r="AG3637" s="45">
        <v>25441.959855404701</v>
      </c>
      <c r="AH3637" s="140">
        <v>0.98283949406891702</v>
      </c>
      <c r="AI3637" s="44">
        <v>27349.097446903601</v>
      </c>
      <c r="AJ3637" s="45">
        <v>25406.078447010601</v>
      </c>
      <c r="AK3637" s="46">
        <v>0.98145337187262904</v>
      </c>
    </row>
    <row r="3638" spans="1:37" x14ac:dyDescent="0.2">
      <c r="A3638" s="35" t="s">
        <v>3602</v>
      </c>
      <c r="B3638" s="35" t="s">
        <v>9751</v>
      </c>
      <c r="C3638" s="85" t="s">
        <v>939</v>
      </c>
      <c r="D3638" s="85" t="s">
        <v>939</v>
      </c>
      <c r="E3638" s="85" t="s">
        <v>12904</v>
      </c>
      <c r="F3638" s="85" t="s">
        <v>367</v>
      </c>
      <c r="G3638" s="85" t="s">
        <v>367</v>
      </c>
      <c r="H3638" s="840">
        <v>1.07233640046977</v>
      </c>
      <c r="I3638" s="840">
        <v>1.0887622322310599</v>
      </c>
      <c r="J3638" s="86">
        <v>11239.75</v>
      </c>
      <c r="K3638" s="44">
        <v>12052.793057180101</v>
      </c>
      <c r="L3638" s="45">
        <v>11340.07713105</v>
      </c>
      <c r="M3638" s="46">
        <v>1.0089260998732199</v>
      </c>
      <c r="N3638" s="139">
        <v>12237.415299719099</v>
      </c>
      <c r="O3638" s="45">
        <v>11366.6670267565</v>
      </c>
      <c r="P3638" s="99">
        <v>1.01129180157535</v>
      </c>
      <c r="Q3638" s="86">
        <v>11347.5573921704</v>
      </c>
      <c r="R3638" s="44">
        <v>12168.3988480441</v>
      </c>
      <c r="S3638" s="45">
        <v>11449.432497088699</v>
      </c>
      <c r="T3638" s="140">
        <v>1.0089777122421599</v>
      </c>
      <c r="U3638" s="44">
        <v>12354.791916669499</v>
      </c>
      <c r="V3638" s="45">
        <v>11476.1947723062</v>
      </c>
      <c r="W3638" s="99">
        <v>1.0113361295026</v>
      </c>
      <c r="X3638" s="86">
        <v>11444.944773146601</v>
      </c>
      <c r="Y3638" s="44">
        <v>12272.8308816113</v>
      </c>
      <c r="Z3638" s="45">
        <v>11548.259684107599</v>
      </c>
      <c r="AA3638" s="46">
        <v>1.00902712184365</v>
      </c>
      <c r="AB3638" s="139">
        <v>12460.823618972299</v>
      </c>
      <c r="AC3638" s="45">
        <v>11575.1801751761</v>
      </c>
      <c r="AD3638" s="99">
        <v>1.0113792949298599</v>
      </c>
      <c r="AE3638" s="142">
        <v>11543.7067956378</v>
      </c>
      <c r="AF3638" s="44">
        <v>12378.736993312699</v>
      </c>
      <c r="AG3638" s="45">
        <v>11648.328234651</v>
      </c>
      <c r="AH3638" s="140">
        <v>1.0090630714089801</v>
      </c>
      <c r="AI3638" s="44">
        <v>12568.3519790395</v>
      </c>
      <c r="AJ3638" s="45">
        <v>11675.4323227317</v>
      </c>
      <c r="AK3638" s="46">
        <v>1.0114110250221999</v>
      </c>
    </row>
    <row r="3639" spans="1:37" x14ac:dyDescent="0.2">
      <c r="A3639" s="35" t="s">
        <v>3601</v>
      </c>
      <c r="B3639" s="35" t="s">
        <v>9750</v>
      </c>
      <c r="C3639" s="85" t="s">
        <v>939</v>
      </c>
      <c r="D3639" s="85" t="s">
        <v>939</v>
      </c>
      <c r="E3639" s="85" t="s">
        <v>12904</v>
      </c>
      <c r="F3639" s="85" t="s">
        <v>363</v>
      </c>
      <c r="G3639" s="85" t="s">
        <v>363</v>
      </c>
      <c r="H3639" s="840">
        <v>1.09892961896858</v>
      </c>
      <c r="I3639" s="840">
        <v>1.11458313984902</v>
      </c>
      <c r="J3639" s="86">
        <v>17980</v>
      </c>
      <c r="K3639" s="44">
        <v>19758.754549055098</v>
      </c>
      <c r="L3639" s="45">
        <v>18590.363207662402</v>
      </c>
      <c r="M3639" s="46">
        <v>1.0339467857431801</v>
      </c>
      <c r="N3639" s="139">
        <v>20040.204854485299</v>
      </c>
      <c r="O3639" s="45">
        <v>18614.2522869313</v>
      </c>
      <c r="P3639" s="99">
        <v>1.0352754330884999</v>
      </c>
      <c r="Q3639" s="86">
        <v>18076.156468914302</v>
      </c>
      <c r="R3639" s="44">
        <v>19864.423740800401</v>
      </c>
      <c r="S3639" s="45">
        <v>18690.7399694921</v>
      </c>
      <c r="T3639" s="140">
        <v>1.0339996780640099</v>
      </c>
      <c r="U3639" s="44">
        <v>20147.3792335246</v>
      </c>
      <c r="V3639" s="45">
        <v>18714.6209984712</v>
      </c>
      <c r="W3639" s="99">
        <v>1.03532081228965</v>
      </c>
      <c r="X3639" s="86">
        <v>18162.0520824788</v>
      </c>
      <c r="Y3639" s="44">
        <v>19958.816974686</v>
      </c>
      <c r="Z3639" s="45">
        <v>18780.4756404324</v>
      </c>
      <c r="AA3639" s="46">
        <v>1.0340503129902501</v>
      </c>
      <c r="AB3639" s="139">
        <v>20243.117036190601</v>
      </c>
      <c r="AC3639" s="45">
        <v>18804.3530801866</v>
      </c>
      <c r="AD3639" s="99">
        <v>1.03536500142115</v>
      </c>
      <c r="AE3639" s="142">
        <v>18248.878907285402</v>
      </c>
      <c r="AF3639" s="44">
        <v>20054.2335441869</v>
      </c>
      <c r="AG3639" s="45">
        <v>18870.931254394702</v>
      </c>
      <c r="AH3639" s="140">
        <v>1.0340871540805201</v>
      </c>
      <c r="AI3639" s="44">
        <v>20339.8927512066</v>
      </c>
      <c r="AJ3639" s="45">
        <v>18894.843306774001</v>
      </c>
      <c r="AK3639" s="46">
        <v>1.03539748401918</v>
      </c>
    </row>
    <row r="3640" spans="1:37" x14ac:dyDescent="0.2">
      <c r="A3640" s="35" t="s">
        <v>3600</v>
      </c>
      <c r="B3640" s="35" t="s">
        <v>9749</v>
      </c>
      <c r="C3640" s="85" t="s">
        <v>939</v>
      </c>
      <c r="D3640" s="85" t="s">
        <v>939</v>
      </c>
      <c r="E3640" s="85" t="s">
        <v>12904</v>
      </c>
      <c r="F3640" s="85" t="s">
        <v>361</v>
      </c>
      <c r="G3640" s="85" t="s">
        <v>361</v>
      </c>
      <c r="H3640" s="840">
        <v>1.0549256583789699</v>
      </c>
      <c r="I3640" s="840">
        <v>1.06217341905483</v>
      </c>
      <c r="J3640" s="86">
        <v>15732.5</v>
      </c>
      <c r="K3640" s="44">
        <v>16596.617920447199</v>
      </c>
      <c r="L3640" s="45">
        <v>15615.2127095818</v>
      </c>
      <c r="M3640" s="46">
        <v>0.99254490447047705</v>
      </c>
      <c r="N3640" s="139">
        <v>16710.643315280198</v>
      </c>
      <c r="O3640" s="45">
        <v>15521.6043351936</v>
      </c>
      <c r="P3640" s="99">
        <v>0.98659490450936604</v>
      </c>
      <c r="Q3640" s="86">
        <v>15781.9322523967</v>
      </c>
      <c r="R3640" s="44">
        <v>16648.765271851898</v>
      </c>
      <c r="S3640" s="45">
        <v>15665.077757587</v>
      </c>
      <c r="T3640" s="140">
        <v>0.99259567884712296</v>
      </c>
      <c r="U3640" s="44">
        <v>16763.148939819901</v>
      </c>
      <c r="V3640" s="45">
        <v>15571.056439323</v>
      </c>
      <c r="W3640" s="99">
        <v>0.986638149898172</v>
      </c>
      <c r="X3640" s="86">
        <v>15833.2647470583</v>
      </c>
      <c r="Y3640" s="44">
        <v>16702.917237579099</v>
      </c>
      <c r="Z3640" s="45">
        <v>15716.7997833924</v>
      </c>
      <c r="AA3640" s="46">
        <v>0.99264428622103695</v>
      </c>
      <c r="AB3640" s="139">
        <v>16817.6729511833</v>
      </c>
      <c r="AC3640" s="45">
        <v>15622.369795905001</v>
      </c>
      <c r="AD3640" s="99">
        <v>0.98668026117655405</v>
      </c>
      <c r="AE3640" s="142">
        <v>15887.5703740434</v>
      </c>
      <c r="AF3640" s="44">
        <v>16760.20563688</v>
      </c>
      <c r="AG3640" s="45">
        <v>15771.2678316126</v>
      </c>
      <c r="AH3640" s="140">
        <v>0.992679652099557</v>
      </c>
      <c r="AI3640" s="44">
        <v>16875.354944671999</v>
      </c>
      <c r="AJ3640" s="45">
        <v>15676.443889157399</v>
      </c>
      <c r="AK3640" s="46">
        <v>0.98671121638391601</v>
      </c>
    </row>
    <row r="3641" spans="1:37" x14ac:dyDescent="0.2">
      <c r="A3641" s="35" t="s">
        <v>3599</v>
      </c>
      <c r="B3641" s="35" t="s">
        <v>9748</v>
      </c>
      <c r="C3641" s="85" t="s">
        <v>1211</v>
      </c>
      <c r="D3641" s="85" t="s">
        <v>939</v>
      </c>
      <c r="E3641" s="85" t="s">
        <v>12904</v>
      </c>
      <c r="F3641" s="85" t="s">
        <v>360</v>
      </c>
      <c r="G3641" s="85" t="s">
        <v>360</v>
      </c>
      <c r="H3641" s="840">
        <v>1.10766802497245</v>
      </c>
      <c r="I3641" s="840">
        <v>1.11973276594421</v>
      </c>
      <c r="J3641" s="86">
        <v>11723.5</v>
      </c>
      <c r="K3641" s="44">
        <v>12985.7460907645</v>
      </c>
      <c r="L3641" s="45">
        <v>12217.861998864701</v>
      </c>
      <c r="M3641" s="46">
        <v>1.04216846495199</v>
      </c>
      <c r="N3641" s="139">
        <v>13127.187081546899</v>
      </c>
      <c r="O3641" s="45">
        <v>12193.1274619166</v>
      </c>
      <c r="P3641" s="99">
        <v>1.04005863964828</v>
      </c>
      <c r="Q3641" s="86">
        <v>11708.2349836536</v>
      </c>
      <c r="R3641" s="44">
        <v>12968.8375202569</v>
      </c>
      <c r="S3641" s="45">
        <v>12202.577480254</v>
      </c>
      <c r="T3641" s="140">
        <v>1.04222177785897</v>
      </c>
      <c r="U3641" s="44">
        <v>13110.094342571099</v>
      </c>
      <c r="V3641" s="45">
        <v>12177.7847149055</v>
      </c>
      <c r="W3641" s="99">
        <v>1.0401042285116</v>
      </c>
      <c r="X3641" s="86">
        <v>11691.755368721801</v>
      </c>
      <c r="Y3641" s="44">
        <v>12950.583577733199</v>
      </c>
      <c r="Z3641" s="45">
        <v>12185.9987853728</v>
      </c>
      <c r="AA3641" s="46">
        <v>1.04227281542113</v>
      </c>
      <c r="AB3641" s="139">
        <v>13091.6415777619</v>
      </c>
      <c r="AC3641" s="45">
        <v>12161.163233279</v>
      </c>
      <c r="AD3641" s="99">
        <v>1.0401486218068701</v>
      </c>
      <c r="AE3641" s="142">
        <v>11683.8644602943</v>
      </c>
      <c r="AF3641" s="44">
        <v>12941.84307078</v>
      </c>
      <c r="AG3641" s="45">
        <v>12178.208175133501</v>
      </c>
      <c r="AH3641" s="140">
        <v>1.0423099494622901</v>
      </c>
      <c r="AI3641" s="44">
        <v>13082.8058690425</v>
      </c>
      <c r="AJ3641" s="45">
        <v>12153.3367915048</v>
      </c>
      <c r="AK3641" s="46">
        <v>1.0401812544818501</v>
      </c>
    </row>
    <row r="3642" spans="1:37" x14ac:dyDescent="0.2">
      <c r="A3642" s="35" t="s">
        <v>3598</v>
      </c>
      <c r="B3642" s="35" t="s">
        <v>9747</v>
      </c>
      <c r="C3642" s="85" t="s">
        <v>939</v>
      </c>
      <c r="D3642" s="85" t="s">
        <v>939</v>
      </c>
      <c r="E3642" s="85" t="s">
        <v>12904</v>
      </c>
      <c r="F3642" s="85" t="s">
        <v>366</v>
      </c>
      <c r="G3642" s="85" t="s">
        <v>366</v>
      </c>
      <c r="H3642" s="840">
        <v>1.0669390740410301</v>
      </c>
      <c r="I3642" s="840">
        <v>1.0663606055353101</v>
      </c>
      <c r="J3642" s="86">
        <v>16590.75</v>
      </c>
      <c r="K3642" s="44">
        <v>17701.319442646301</v>
      </c>
      <c r="L3642" s="45">
        <v>16654.590089504702</v>
      </c>
      <c r="M3642" s="46">
        <v>1.0038479327037499</v>
      </c>
      <c r="N3642" s="139">
        <v>17691.722216285001</v>
      </c>
      <c r="O3642" s="45">
        <v>16432.874968866901</v>
      </c>
      <c r="P3642" s="99">
        <v>0.99048415345098195</v>
      </c>
      <c r="Q3642" s="86">
        <v>16803.521017953</v>
      </c>
      <c r="R3642" s="44">
        <v>17928.3331555238</v>
      </c>
      <c r="S3642" s="45">
        <v>16869.0427403668</v>
      </c>
      <c r="T3642" s="140">
        <v>1.00389928529526</v>
      </c>
      <c r="U3642" s="44">
        <v>17918.6128478297</v>
      </c>
      <c r="V3642" s="45">
        <v>16644.350829882402</v>
      </c>
      <c r="W3642" s="99">
        <v>0.99052756931713504</v>
      </c>
      <c r="X3642" s="86">
        <v>17008.071272588899</v>
      </c>
      <c r="Y3642" s="44">
        <v>18146.5758147999</v>
      </c>
      <c r="Z3642" s="45">
        <v>17075.2267270827</v>
      </c>
      <c r="AA3642" s="46">
        <v>1.0039484462063599</v>
      </c>
      <c r="AB3642" s="139">
        <v>18136.737181225701</v>
      </c>
      <c r="AC3642" s="45">
        <v>16847.682551485901</v>
      </c>
      <c r="AD3642" s="99">
        <v>0.99056984660209701</v>
      </c>
      <c r="AE3642" s="142">
        <v>17202.2363361633</v>
      </c>
      <c r="AF3642" s="44">
        <v>18353.738107941099</v>
      </c>
      <c r="AG3642" s="45">
        <v>17270.7737412641</v>
      </c>
      <c r="AH3642" s="140">
        <v>1.0039842148289</v>
      </c>
      <c r="AI3642" s="44">
        <v>18343.787155992599</v>
      </c>
      <c r="AJ3642" s="45">
        <v>17040.551206678902</v>
      </c>
      <c r="AK3642" s="46">
        <v>0.99060092383776699</v>
      </c>
    </row>
    <row r="3643" spans="1:37" x14ac:dyDescent="0.2">
      <c r="A3643" s="35" t="s">
        <v>3597</v>
      </c>
      <c r="B3643" s="35" t="s">
        <v>9746</v>
      </c>
      <c r="C3643" s="85" t="s">
        <v>939</v>
      </c>
      <c r="D3643" s="85" t="s">
        <v>939</v>
      </c>
      <c r="E3643" s="85" t="s">
        <v>12904</v>
      </c>
      <c r="F3643" s="85" t="s">
        <v>368</v>
      </c>
      <c r="G3643" s="85" t="s">
        <v>368</v>
      </c>
      <c r="H3643" s="840">
        <v>1.0728070478024501</v>
      </c>
      <c r="I3643" s="840">
        <v>1.0838827617014</v>
      </c>
      <c r="J3643" s="86">
        <v>27620.5</v>
      </c>
      <c r="K3643" s="44">
        <v>29631.467063827498</v>
      </c>
      <c r="L3643" s="45">
        <v>27879.274157934298</v>
      </c>
      <c r="M3643" s="46">
        <v>1.0093689164908</v>
      </c>
      <c r="N3643" s="139">
        <v>29937.383819573599</v>
      </c>
      <c r="O3643" s="45">
        <v>27807.201536840301</v>
      </c>
      <c r="P3643" s="99">
        <v>1.0067595277725001</v>
      </c>
      <c r="Q3643" s="86">
        <v>27774.350314379699</v>
      </c>
      <c r="R3643" s="44">
        <v>29796.518765400699</v>
      </c>
      <c r="S3643" s="45">
        <v>28036.000012238801</v>
      </c>
      <c r="T3643" s="140">
        <v>1.00942055151236</v>
      </c>
      <c r="U3643" s="44">
        <v>30104.139523212099</v>
      </c>
      <c r="V3643" s="45">
        <v>27963.317468336201</v>
      </c>
      <c r="W3643" s="99">
        <v>1.00680365703671</v>
      </c>
      <c r="X3643" s="86">
        <v>27926.980272802299</v>
      </c>
      <c r="Y3643" s="44">
        <v>29960.2612605022</v>
      </c>
      <c r="Z3643" s="45">
        <v>28191.448295632599</v>
      </c>
      <c r="AA3643" s="46">
        <v>1.00946998279967</v>
      </c>
      <c r="AB3643" s="139">
        <v>30269.5725040656</v>
      </c>
      <c r="AC3643" s="45">
        <v>28118.185946123998</v>
      </c>
      <c r="AD3643" s="99">
        <v>1.00684662901087</v>
      </c>
      <c r="AE3643" s="142">
        <v>28084.593775634999</v>
      </c>
      <c r="AF3643" s="44">
        <v>30129.35013717</v>
      </c>
      <c r="AG3643" s="45">
        <v>28351.564467689801</v>
      </c>
      <c r="AH3643" s="140">
        <v>1.00950594814323</v>
      </c>
      <c r="AI3643" s="44">
        <v>30440.407062797301</v>
      </c>
      <c r="AJ3643" s="45">
        <v>28277.7657031575</v>
      </c>
      <c r="AK3643" s="46">
        <v>1.0068782168994701</v>
      </c>
    </row>
    <row r="3644" spans="1:37" x14ac:dyDescent="0.2">
      <c r="A3644" s="35" t="s">
        <v>3596</v>
      </c>
      <c r="B3644" s="35" t="s">
        <v>9745</v>
      </c>
      <c r="C3644" s="85" t="s">
        <v>939</v>
      </c>
      <c r="D3644" s="85" t="s">
        <v>939</v>
      </c>
      <c r="E3644" s="85" t="s">
        <v>12904</v>
      </c>
      <c r="F3644" s="85" t="s">
        <v>359</v>
      </c>
      <c r="G3644" s="85" t="s">
        <v>359</v>
      </c>
      <c r="H3644" s="840">
        <v>1.0675636234841801</v>
      </c>
      <c r="I3644" s="840">
        <v>1.06929018466481</v>
      </c>
      <c r="J3644" s="86">
        <v>17383.25</v>
      </c>
      <c r="K3644" s="44">
        <v>18557.725357931398</v>
      </c>
      <c r="L3644" s="45">
        <v>17460.354287790298</v>
      </c>
      <c r="M3644" s="46">
        <v>1.0044355507623901</v>
      </c>
      <c r="N3644" s="139">
        <v>18587.738602574598</v>
      </c>
      <c r="O3644" s="45">
        <v>17265.135676216199</v>
      </c>
      <c r="P3644" s="99">
        <v>0.99320527957753801</v>
      </c>
      <c r="Q3644" s="86">
        <v>17565.873366937401</v>
      </c>
      <c r="R3644" s="44">
        <v>18752.687421271901</v>
      </c>
      <c r="S3644" s="45">
        <v>17644.690271092401</v>
      </c>
      <c r="T3644" s="140">
        <v>1.0044869334139399</v>
      </c>
      <c r="U3644" s="44">
        <v>18783.0159763312</v>
      </c>
      <c r="V3644" s="45">
        <v>17447.282901210099</v>
      </c>
      <c r="W3644" s="99">
        <v>0.99324881471874205</v>
      </c>
      <c r="X3644" s="86">
        <v>17739.3718373355</v>
      </c>
      <c r="Y3644" s="44">
        <v>18937.908076999101</v>
      </c>
      <c r="Z3644" s="45">
        <v>17819.839811744499</v>
      </c>
      <c r="AA3644" s="46">
        <v>1.0045361231021499</v>
      </c>
      <c r="AB3644" s="139">
        <v>18968.536187782302</v>
      </c>
      <c r="AC3644" s="45">
        <v>17620.3620841427</v>
      </c>
      <c r="AD3644" s="99">
        <v>0.99329120815076599</v>
      </c>
      <c r="AE3644" s="142">
        <v>17909.135434494801</v>
      </c>
      <c r="AF3644" s="44">
        <v>19119.1415179182</v>
      </c>
      <c r="AG3644" s="45">
        <v>17991.0144375606</v>
      </c>
      <c r="AH3644" s="140">
        <v>1.00457191266241</v>
      </c>
      <c r="AI3644" s="44">
        <v>19150.0627359381</v>
      </c>
      <c r="AJ3644" s="45">
        <v>17789.5448681251</v>
      </c>
      <c r="AK3644" s="46">
        <v>0.99332237076395302</v>
      </c>
    </row>
    <row r="3645" spans="1:37" x14ac:dyDescent="0.2">
      <c r="A3645" s="35" t="s">
        <v>3595</v>
      </c>
      <c r="B3645" s="35" t="s">
        <v>9744</v>
      </c>
      <c r="C3645" s="85" t="s">
        <v>939</v>
      </c>
      <c r="D3645" s="85" t="s">
        <v>939</v>
      </c>
      <c r="E3645" s="85" t="s">
        <v>12904</v>
      </c>
      <c r="F3645" s="85" t="s">
        <v>361</v>
      </c>
      <c r="G3645" s="85" t="s">
        <v>361</v>
      </c>
      <c r="H3645" s="840">
        <v>1.0549256583789699</v>
      </c>
      <c r="I3645" s="840">
        <v>1.06217341905483</v>
      </c>
      <c r="J3645" s="86">
        <v>5627.0833333333303</v>
      </c>
      <c r="K3645" s="44">
        <v>5936.1545901700201</v>
      </c>
      <c r="L3645" s="45">
        <v>5585.1328895307497</v>
      </c>
      <c r="M3645" s="46">
        <v>0.99254490447047705</v>
      </c>
      <c r="N3645" s="139">
        <v>5976.9383434731399</v>
      </c>
      <c r="O3645" s="45">
        <v>5551.6517439162399</v>
      </c>
      <c r="P3645" s="99">
        <v>0.98659490450936604</v>
      </c>
      <c r="Q3645" s="86">
        <v>5633.9685179240196</v>
      </c>
      <c r="R3645" s="44">
        <v>5943.4179480574203</v>
      </c>
      <c r="S3645" s="45">
        <v>5592.2528056521096</v>
      </c>
      <c r="T3645" s="140">
        <v>0.99259567884712296</v>
      </c>
      <c r="U3645" s="44">
        <v>5984.2516035306598</v>
      </c>
      <c r="V3645" s="45">
        <v>5558.6882751091098</v>
      </c>
      <c r="W3645" s="99">
        <v>0.986638149898172</v>
      </c>
      <c r="X3645" s="86">
        <v>5640.4470319913999</v>
      </c>
      <c r="Y3645" s="44">
        <v>5950.25229877526</v>
      </c>
      <c r="Z3645" s="45">
        <v>5598.9575180386701</v>
      </c>
      <c r="AA3645" s="46">
        <v>0.99264428622103695</v>
      </c>
      <c r="AB3645" s="139">
        <v>5991.1329089679903</v>
      </c>
      <c r="AC3645" s="45">
        <v>5565.3177506777902</v>
      </c>
      <c r="AD3645" s="99">
        <v>0.98668026117655505</v>
      </c>
      <c r="AE3645" s="142">
        <v>5649.8422706963402</v>
      </c>
      <c r="AF3645" s="44">
        <v>5960.1635771517003</v>
      </c>
      <c r="AG3645" s="45">
        <v>5608.4834596922201</v>
      </c>
      <c r="AH3645" s="140">
        <v>0.992679652099558</v>
      </c>
      <c r="AI3645" s="44">
        <v>6001.1122817860596</v>
      </c>
      <c r="AJ3645" s="45">
        <v>5574.7627392960503</v>
      </c>
      <c r="AK3645" s="46">
        <v>0.98671121638391601</v>
      </c>
    </row>
    <row r="3646" spans="1:37" x14ac:dyDescent="0.2">
      <c r="A3646" s="35" t="s">
        <v>3594</v>
      </c>
      <c r="B3646" s="35" t="s">
        <v>9743</v>
      </c>
      <c r="C3646" s="85" t="s">
        <v>939</v>
      </c>
      <c r="D3646" s="85" t="s">
        <v>939</v>
      </c>
      <c r="E3646" s="85" t="s">
        <v>12904</v>
      </c>
      <c r="F3646" s="85" t="s">
        <v>367</v>
      </c>
      <c r="G3646" s="85" t="s">
        <v>367</v>
      </c>
      <c r="H3646" s="840">
        <v>1.07233640046977</v>
      </c>
      <c r="I3646" s="840">
        <v>1.0887622322310599</v>
      </c>
      <c r="J3646" s="86">
        <v>7970.3333333333303</v>
      </c>
      <c r="K3646" s="44">
        <v>8546.8785572109191</v>
      </c>
      <c r="L3646" s="45">
        <v>8041.4773246895202</v>
      </c>
      <c r="M3646" s="46">
        <v>1.0089260998732199</v>
      </c>
      <c r="N3646" s="139">
        <v>8677.7979116256593</v>
      </c>
      <c r="O3646" s="45">
        <v>8060.3327558227202</v>
      </c>
      <c r="P3646" s="99">
        <v>1.01129180157535</v>
      </c>
      <c r="Q3646" s="86">
        <v>8050.7284960276402</v>
      </c>
      <c r="R3646" s="44">
        <v>8633.0892165897094</v>
      </c>
      <c r="S3646" s="45">
        <v>8123.0056198047496</v>
      </c>
      <c r="T3646" s="140">
        <v>1.0089777122421599</v>
      </c>
      <c r="U3646" s="44">
        <v>8765.3291284212792</v>
      </c>
      <c r="V3646" s="45">
        <v>8141.9925968488897</v>
      </c>
      <c r="W3646" s="99">
        <v>1.0113361295026</v>
      </c>
      <c r="X3646" s="86">
        <v>8121.62951522806</v>
      </c>
      <c r="Y3646" s="44">
        <v>8709.1189603087405</v>
      </c>
      <c r="Z3646" s="45">
        <v>8194.9444544310209</v>
      </c>
      <c r="AA3646" s="46">
        <v>1.00902712184365</v>
      </c>
      <c r="AB3646" s="139">
        <v>8842.5234803534004</v>
      </c>
      <c r="AC3646" s="45">
        <v>8214.0479327928806</v>
      </c>
      <c r="AD3646" s="99">
        <v>1.0113792949298599</v>
      </c>
      <c r="AE3646" s="142">
        <v>8192.8143180490697</v>
      </c>
      <c r="AF3646" s="44">
        <v>8785.4530155339708</v>
      </c>
      <c r="AG3646" s="45">
        <v>8267.0663792540508</v>
      </c>
      <c r="AH3646" s="140">
        <v>1.0090630714089801</v>
      </c>
      <c r="AI3646" s="44">
        <v>8920.0268051737294</v>
      </c>
      <c r="AJ3646" s="45">
        <v>8286.3027272345407</v>
      </c>
      <c r="AK3646" s="46">
        <v>1.0114110250221999</v>
      </c>
    </row>
    <row r="3647" spans="1:37" x14ac:dyDescent="0.2">
      <c r="A3647" s="35" t="s">
        <v>3593</v>
      </c>
      <c r="B3647" s="35" t="s">
        <v>13112</v>
      </c>
      <c r="C3647" s="85" t="s">
        <v>939</v>
      </c>
      <c r="D3647" s="85" t="s">
        <v>939</v>
      </c>
      <c r="E3647" s="85" t="s">
        <v>12904</v>
      </c>
      <c r="F3647" s="85" t="s">
        <v>436</v>
      </c>
      <c r="G3647" s="85" t="s">
        <v>436</v>
      </c>
      <c r="H3647" s="840">
        <v>1.0452555871853999</v>
      </c>
      <c r="I3647" s="840">
        <v>1.05749667073995</v>
      </c>
      <c r="J3647" s="86">
        <v>16874.583333333299</v>
      </c>
      <c r="K3647" s="44">
        <v>17638.252510592301</v>
      </c>
      <c r="L3647" s="45">
        <v>16595.252484476801</v>
      </c>
      <c r="M3647" s="46">
        <v>0.98344665208386195</v>
      </c>
      <c r="N3647" s="139">
        <v>17844.815695123802</v>
      </c>
      <c r="O3647" s="45">
        <v>16575.075143929</v>
      </c>
      <c r="P3647" s="99">
        <v>0.98225092830513505</v>
      </c>
      <c r="Q3647" s="86">
        <v>16836.612740768302</v>
      </c>
      <c r="R3647" s="44">
        <v>17598.563536565001</v>
      </c>
      <c r="S3647" s="45">
        <v>16558.757464628499</v>
      </c>
      <c r="T3647" s="140">
        <v>0.98349696103260398</v>
      </c>
      <c r="U3647" s="44">
        <v>17804.6619199003</v>
      </c>
      <c r="V3647" s="45">
        <v>16538.503394148702</v>
      </c>
      <c r="W3647" s="99">
        <v>0.98229398328454498</v>
      </c>
      <c r="X3647" s="86">
        <v>16793.548255559901</v>
      </c>
      <c r="Y3647" s="44">
        <v>17553.550142791599</v>
      </c>
      <c r="Z3647" s="45">
        <v>16517.212481978499</v>
      </c>
      <c r="AA3647" s="46">
        <v>0.98354512284264195</v>
      </c>
      <c r="AB3647" s="139">
        <v>17759.121370165201</v>
      </c>
      <c r="AC3647" s="45">
        <v>16496.9054934298</v>
      </c>
      <c r="AD3647" s="99">
        <v>0.98233590914701796</v>
      </c>
      <c r="AE3647" s="142">
        <v>16755.900704591299</v>
      </c>
      <c r="AF3647" s="44">
        <v>17514.198829797901</v>
      </c>
      <c r="AG3647" s="45">
        <v>16480.771571981699</v>
      </c>
      <c r="AH3647" s="140">
        <v>0.98358016453664698</v>
      </c>
      <c r="AI3647" s="44">
        <v>17719.3092103544</v>
      </c>
      <c r="AJ3647" s="45">
        <v>16460.439350844801</v>
      </c>
      <c r="AK3647" s="46">
        <v>0.98236672805863701</v>
      </c>
    </row>
    <row r="3648" spans="1:37" x14ac:dyDescent="0.2">
      <c r="A3648" s="35" t="s">
        <v>3592</v>
      </c>
      <c r="B3648" s="35" t="s">
        <v>8184</v>
      </c>
      <c r="C3648" s="85" t="s">
        <v>939</v>
      </c>
      <c r="D3648" s="85" t="s">
        <v>939</v>
      </c>
      <c r="E3648" s="85" t="s">
        <v>12904</v>
      </c>
      <c r="F3648" s="85" t="s">
        <v>361</v>
      </c>
      <c r="G3648" s="85" t="s">
        <v>361</v>
      </c>
      <c r="H3648" s="840">
        <v>1.0549256583789699</v>
      </c>
      <c r="I3648" s="840">
        <v>1.06217341905483</v>
      </c>
      <c r="J3648" s="86">
        <v>11970.916666666701</v>
      </c>
      <c r="K3648" s="44">
        <v>12628.4271459832</v>
      </c>
      <c r="L3648" s="45">
        <v>11881.672339340699</v>
      </c>
      <c r="M3648" s="46">
        <v>0.99254490447047705</v>
      </c>
      <c r="N3648" s="139">
        <v>12715.189485053799</v>
      </c>
      <c r="O3648" s="45">
        <v>11810.445385639599</v>
      </c>
      <c r="P3648" s="99">
        <v>0.98659490450936604</v>
      </c>
      <c r="Q3648" s="86">
        <v>11988.5811947069</v>
      </c>
      <c r="R3648" s="44">
        <v>12647.0619098559</v>
      </c>
      <c r="S3648" s="45">
        <v>11899.8138893739</v>
      </c>
      <c r="T3648" s="140">
        <v>0.99259567884712296</v>
      </c>
      <c r="U3648" s="44">
        <v>12733.952277198299</v>
      </c>
      <c r="V3648" s="45">
        <v>11828.3915698496</v>
      </c>
      <c r="W3648" s="99">
        <v>0.986638149898172</v>
      </c>
      <c r="X3648" s="86">
        <v>12003.0838521562</v>
      </c>
      <c r="Y3648" s="44">
        <v>12662.3611353139</v>
      </c>
      <c r="Z3648" s="45">
        <v>11914.792602874801</v>
      </c>
      <c r="AA3648" s="46">
        <v>0.99264428622103795</v>
      </c>
      <c r="AB3648" s="139">
        <v>12749.3566144466</v>
      </c>
      <c r="AC3648" s="45">
        <v>11843.205910169499</v>
      </c>
      <c r="AD3648" s="99">
        <v>0.98668026117655405</v>
      </c>
      <c r="AE3648" s="142">
        <v>12021.718037569301</v>
      </c>
      <c r="AF3648" s="44">
        <v>12682.018815629101</v>
      </c>
      <c r="AG3648" s="45">
        <v>11933.7148791732</v>
      </c>
      <c r="AH3648" s="140">
        <v>0.992679652099558</v>
      </c>
      <c r="AI3648" s="44">
        <v>12769.1493508781</v>
      </c>
      <c r="AJ3648" s="45">
        <v>11861.964027874399</v>
      </c>
      <c r="AK3648" s="46">
        <v>0.98671121638391601</v>
      </c>
    </row>
    <row r="3649" spans="1:37" x14ac:dyDescent="0.2">
      <c r="A3649" s="35" t="s">
        <v>3591</v>
      </c>
      <c r="B3649" s="35" t="s">
        <v>9742</v>
      </c>
      <c r="C3649" s="85" t="s">
        <v>939</v>
      </c>
      <c r="D3649" s="85" t="s">
        <v>939</v>
      </c>
      <c r="E3649" s="85" t="s">
        <v>12904</v>
      </c>
      <c r="F3649" s="85" t="s">
        <v>361</v>
      </c>
      <c r="G3649" s="85" t="s">
        <v>361</v>
      </c>
      <c r="H3649" s="840">
        <v>1.0549256583789699</v>
      </c>
      <c r="I3649" s="840">
        <v>1.06217341905483</v>
      </c>
      <c r="J3649" s="86">
        <v>5380.5833333333303</v>
      </c>
      <c r="K3649" s="44">
        <v>5676.1154153796097</v>
      </c>
      <c r="L3649" s="45">
        <v>5340.4705705787801</v>
      </c>
      <c r="M3649" s="46">
        <v>0.99254490447047705</v>
      </c>
      <c r="N3649" s="139">
        <v>5715.1125956761198</v>
      </c>
      <c r="O3649" s="45">
        <v>5308.4560999546902</v>
      </c>
      <c r="P3649" s="99">
        <v>0.98659490450936604</v>
      </c>
      <c r="Q3649" s="86">
        <v>5389.3379362600499</v>
      </c>
      <c r="R3649" s="44">
        <v>5685.3508706359198</v>
      </c>
      <c r="S3649" s="45">
        <v>5349.4335473786005</v>
      </c>
      <c r="T3649" s="140">
        <v>0.99259567884712296</v>
      </c>
      <c r="U3649" s="44">
        <v>5724.4115021992602</v>
      </c>
      <c r="V3649" s="45">
        <v>5317.3264106076504</v>
      </c>
      <c r="W3649" s="99">
        <v>0.986638149898172</v>
      </c>
      <c r="X3649" s="86">
        <v>5394.1521175892503</v>
      </c>
      <c r="Y3649" s="44">
        <v>5690.4294740441801</v>
      </c>
      <c r="Z3649" s="45">
        <v>5354.4742785320796</v>
      </c>
      <c r="AA3649" s="46">
        <v>0.99264428622103695</v>
      </c>
      <c r="AB3649" s="139">
        <v>5729.5249976416399</v>
      </c>
      <c r="AC3649" s="45">
        <v>5322.3034202090203</v>
      </c>
      <c r="AD3649" s="99">
        <v>0.98668026117655405</v>
      </c>
      <c r="AE3649" s="142">
        <v>5401.9823642105403</v>
      </c>
      <c r="AF3649" s="44">
        <v>5698.6898021164097</v>
      </c>
      <c r="AG3649" s="45">
        <v>5362.4379739524602</v>
      </c>
      <c r="AH3649" s="140">
        <v>0.992679652099557</v>
      </c>
      <c r="AI3649" s="44">
        <v>5737.8420774674196</v>
      </c>
      <c r="AJ3649" s="45">
        <v>5330.1965894746399</v>
      </c>
      <c r="AK3649" s="46">
        <v>0.98671121638391601</v>
      </c>
    </row>
    <row r="3650" spans="1:37" x14ac:dyDescent="0.2">
      <c r="A3650" s="35" t="s">
        <v>3590</v>
      </c>
      <c r="B3650" s="35" t="s">
        <v>9741</v>
      </c>
      <c r="C3650" s="85" t="s">
        <v>939</v>
      </c>
      <c r="D3650" s="85" t="s">
        <v>939</v>
      </c>
      <c r="E3650" s="85" t="s">
        <v>12904</v>
      </c>
      <c r="F3650" s="85" t="s">
        <v>364</v>
      </c>
      <c r="G3650" s="85" t="s">
        <v>364</v>
      </c>
      <c r="H3650" s="840">
        <v>1.0449950756078099</v>
      </c>
      <c r="I3650" s="840">
        <v>1.05543029677918</v>
      </c>
      <c r="J3650" s="86">
        <v>8416.9166666666697</v>
      </c>
      <c r="K3650" s="44">
        <v>8795.6364684679593</v>
      </c>
      <c r="L3650" s="45">
        <v>8275.5254732996309</v>
      </c>
      <c r="M3650" s="46">
        <v>0.98320154529662995</v>
      </c>
      <c r="N3650" s="139">
        <v>8883.4688554656495</v>
      </c>
      <c r="O3650" s="45">
        <v>8251.3692679006908</v>
      </c>
      <c r="P3650" s="99">
        <v>0.98033158633712103</v>
      </c>
      <c r="Q3650" s="86">
        <v>8394.9633550731196</v>
      </c>
      <c r="R3650" s="44">
        <v>8772.6953659594201</v>
      </c>
      <c r="S3650" s="45">
        <v>8254.3631799363302</v>
      </c>
      <c r="T3650" s="140">
        <v>0.98325184170675095</v>
      </c>
      <c r="U3650" s="44">
        <v>8860.2986652951804</v>
      </c>
      <c r="V3650" s="45">
        <v>8230.2084818230505</v>
      </c>
      <c r="W3650" s="99">
        <v>0.98037455718606503</v>
      </c>
      <c r="X3650" s="86">
        <v>8371.2345146760708</v>
      </c>
      <c r="Y3650" s="44">
        <v>8747.8988445946306</v>
      </c>
      <c r="Z3650" s="45">
        <v>8231.4348272368698</v>
      </c>
      <c r="AA3650" s="46">
        <v>0.98329999151330405</v>
      </c>
      <c r="AB3650" s="139">
        <v>8835.2545282326992</v>
      </c>
      <c r="AC3650" s="45">
        <v>8207.2956158470206</v>
      </c>
      <c r="AD3650" s="99">
        <v>0.98041640112439299</v>
      </c>
      <c r="AE3650" s="142">
        <v>8349.33379945864</v>
      </c>
      <c r="AF3650" s="44">
        <v>8725.0127050401206</v>
      </c>
      <c r="AG3650" s="45">
        <v>8210.1923560304494</v>
      </c>
      <c r="AH3650" s="140">
        <v>0.98333502447378296</v>
      </c>
      <c r="AI3650" s="44">
        <v>8812.1398498710896</v>
      </c>
      <c r="AJ3650" s="45">
        <v>8186.0806100275904</v>
      </c>
      <c r="AK3650" s="46">
        <v>0.98044715981511699</v>
      </c>
    </row>
    <row r="3651" spans="1:37" x14ac:dyDescent="0.2">
      <c r="A3651" s="35" t="s">
        <v>3589</v>
      </c>
      <c r="B3651" s="35" t="s">
        <v>13113</v>
      </c>
      <c r="C3651" s="85" t="s">
        <v>939</v>
      </c>
      <c r="D3651" s="85" t="s">
        <v>939</v>
      </c>
      <c r="E3651" s="85" t="s">
        <v>12904</v>
      </c>
      <c r="F3651" s="85" t="s">
        <v>365</v>
      </c>
      <c r="G3651" s="85" t="s">
        <v>365</v>
      </c>
      <c r="H3651" s="840">
        <v>1.0466393291047</v>
      </c>
      <c r="I3651" s="840">
        <v>1.0572456328970901</v>
      </c>
      <c r="J3651" s="86">
        <v>36723.583333333299</v>
      </c>
      <c r="K3651" s="44">
        <v>38436.346622320401</v>
      </c>
      <c r="L3651" s="45">
        <v>36163.4961510625</v>
      </c>
      <c r="M3651" s="46">
        <v>0.98474856940873701</v>
      </c>
      <c r="N3651" s="139">
        <v>38825.848103498902</v>
      </c>
      <c r="O3651" s="45">
        <v>36063.210785534699</v>
      </c>
      <c r="P3651" s="99">
        <v>0.98201775295715299</v>
      </c>
      <c r="Q3651" s="86">
        <v>36647.6240251251</v>
      </c>
      <c r="R3651" s="44">
        <v>38356.844622938101</v>
      </c>
      <c r="S3651" s="45">
        <v>36090.541475161903</v>
      </c>
      <c r="T3651" s="140">
        <v>0.98479894495803399</v>
      </c>
      <c r="U3651" s="44">
        <v>38745.540456617899</v>
      </c>
      <c r="V3651" s="45">
        <v>35990.194884502896</v>
      </c>
      <c r="W3651" s="99">
        <v>0.98206079771579402</v>
      </c>
      <c r="X3651" s="86">
        <v>36572.801438284499</v>
      </c>
      <c r="Y3651" s="44">
        <v>38278.532360845304</v>
      </c>
      <c r="Z3651" s="45">
        <v>36018.620014710097</v>
      </c>
      <c r="AA3651" s="46">
        <v>0.98484717052617599</v>
      </c>
      <c r="AB3651" s="139">
        <v>38666.434603438502</v>
      </c>
      <c r="AC3651" s="45">
        <v>35918.247537427203</v>
      </c>
      <c r="AD3651" s="99">
        <v>0.98210271362553803</v>
      </c>
      <c r="AE3651" s="142">
        <v>36507.010839028997</v>
      </c>
      <c r="AF3651" s="44">
        <v>38209.673332179198</v>
      </c>
      <c r="AG3651" s="45">
        <v>35955.107290223197</v>
      </c>
      <c r="AH3651" s="140">
        <v>0.98488225860946799</v>
      </c>
      <c r="AI3651" s="44">
        <v>38596.877779690003</v>
      </c>
      <c r="AJ3651" s="45">
        <v>35854.7592506203</v>
      </c>
      <c r="AK3651" s="46">
        <v>0.98213352522109398</v>
      </c>
    </row>
    <row r="3652" spans="1:37" x14ac:dyDescent="0.2">
      <c r="A3652" s="35" t="s">
        <v>3588</v>
      </c>
      <c r="B3652" s="35" t="s">
        <v>9740</v>
      </c>
      <c r="C3652" s="85" t="s">
        <v>939</v>
      </c>
      <c r="D3652" s="85" t="s">
        <v>939</v>
      </c>
      <c r="E3652" s="85" t="s">
        <v>12904</v>
      </c>
      <c r="F3652" s="85" t="s">
        <v>436</v>
      </c>
      <c r="G3652" s="85" t="s">
        <v>436</v>
      </c>
      <c r="H3652" s="840">
        <v>1.0452555871853999</v>
      </c>
      <c r="I3652" s="840">
        <v>1.05749667073995</v>
      </c>
      <c r="J3652" s="86">
        <v>62656.75</v>
      </c>
      <c r="K3652" s="44">
        <v>65492.318012378899</v>
      </c>
      <c r="L3652" s="45">
        <v>61619.571017955503</v>
      </c>
      <c r="M3652" s="46">
        <v>0.98344665208386195</v>
      </c>
      <c r="N3652" s="139">
        <v>66259.304524385094</v>
      </c>
      <c r="O3652" s="45">
        <v>61544.650852082697</v>
      </c>
      <c r="P3652" s="99">
        <v>0.98225092830513505</v>
      </c>
      <c r="Q3652" s="86">
        <v>62535.427726276997</v>
      </c>
      <c r="R3652" s="44">
        <v>65365.505227919799</v>
      </c>
      <c r="S3652" s="45">
        <v>61503.403125667501</v>
      </c>
      <c r="T3652" s="140">
        <v>0.98349696103260398</v>
      </c>
      <c r="U3652" s="44">
        <v>66131.006623836394</v>
      </c>
      <c r="V3652" s="45">
        <v>61428.174397647403</v>
      </c>
      <c r="W3652" s="99">
        <v>0.98229398328454498</v>
      </c>
      <c r="X3652" s="86">
        <v>62385.989540590599</v>
      </c>
      <c r="Y3652" s="44">
        <v>65209.304129392302</v>
      </c>
      <c r="Z3652" s="45">
        <v>61359.435746360003</v>
      </c>
      <c r="AA3652" s="46">
        <v>0.98354512284264195</v>
      </c>
      <c r="AB3652" s="139">
        <v>65972.976239991694</v>
      </c>
      <c r="AC3652" s="45">
        <v>61283.997753392403</v>
      </c>
      <c r="AD3652" s="99">
        <v>0.98233590914701796</v>
      </c>
      <c r="AE3652" s="142">
        <v>62275.511860364</v>
      </c>
      <c r="AF3652" s="44">
        <v>65093.826716876101</v>
      </c>
      <c r="AG3652" s="45">
        <v>61252.958202220703</v>
      </c>
      <c r="AH3652" s="140">
        <v>0.98358016453664698</v>
      </c>
      <c r="AI3652" s="44">
        <v>65856.146460960896</v>
      </c>
      <c r="AJ3652" s="45">
        <v>61177.390824442598</v>
      </c>
      <c r="AK3652" s="46">
        <v>0.98236672805863701</v>
      </c>
    </row>
    <row r="3653" spans="1:37" x14ac:dyDescent="0.2">
      <c r="A3653" s="35" t="s">
        <v>3587</v>
      </c>
      <c r="B3653" s="35" t="s">
        <v>9739</v>
      </c>
      <c r="C3653" s="85" t="s">
        <v>939</v>
      </c>
      <c r="D3653" s="85" t="s">
        <v>939</v>
      </c>
      <c r="E3653" s="85" t="s">
        <v>12904</v>
      </c>
      <c r="F3653" s="85" t="s">
        <v>361</v>
      </c>
      <c r="G3653" s="85" t="s">
        <v>361</v>
      </c>
      <c r="H3653" s="840">
        <v>1.0549256583789699</v>
      </c>
      <c r="I3653" s="840">
        <v>1.06217341905483</v>
      </c>
      <c r="J3653" s="86">
        <v>7887.5833333333303</v>
      </c>
      <c r="K3653" s="44">
        <v>8320.8140409356893</v>
      </c>
      <c r="L3653" s="45">
        <v>7828.7806460862603</v>
      </c>
      <c r="M3653" s="46">
        <v>0.99254490447047705</v>
      </c>
      <c r="N3653" s="139">
        <v>8377.9813572465901</v>
      </c>
      <c r="O3653" s="45">
        <v>7781.8495255596699</v>
      </c>
      <c r="P3653" s="99">
        <v>0.98659490450936604</v>
      </c>
      <c r="Q3653" s="86">
        <v>7897.82082034819</v>
      </c>
      <c r="R3653" s="44">
        <v>8331.6138286649893</v>
      </c>
      <c r="S3653" s="45">
        <v>7839.3428185864504</v>
      </c>
      <c r="T3653" s="140">
        <v>0.99259567884712296</v>
      </c>
      <c r="U3653" s="44">
        <v>8388.8553438316903</v>
      </c>
      <c r="V3653" s="45">
        <v>7792.2913224156</v>
      </c>
      <c r="W3653" s="99">
        <v>0.986638149898172</v>
      </c>
      <c r="X3653" s="86">
        <v>7906.6653649528498</v>
      </c>
      <c r="Y3653" s="44">
        <v>8340.9441657051193</v>
      </c>
      <c r="Z3653" s="45">
        <v>7848.50619758222</v>
      </c>
      <c r="AA3653" s="46">
        <v>0.99264428622103695</v>
      </c>
      <c r="AB3653" s="139">
        <v>8398.2497840144097</v>
      </c>
      <c r="AC3653" s="45">
        <v>7801.3506473273001</v>
      </c>
      <c r="AD3653" s="99">
        <v>0.98668026117655405</v>
      </c>
      <c r="AE3653" s="142">
        <v>7921.4318059808202</v>
      </c>
      <c r="AF3653" s="44">
        <v>8356.5216632284701</v>
      </c>
      <c r="AG3653" s="45">
        <v>7863.4441692914197</v>
      </c>
      <c r="AH3653" s="140">
        <v>0.992679652099558</v>
      </c>
      <c r="AI3653" s="44">
        <v>8413.9343051683609</v>
      </c>
      <c r="AJ3653" s="45">
        <v>7816.1656127815804</v>
      </c>
      <c r="AK3653" s="46">
        <v>0.98671121638391601</v>
      </c>
    </row>
    <row r="3654" spans="1:37" x14ac:dyDescent="0.2">
      <c r="A3654" s="35" t="s">
        <v>3586</v>
      </c>
      <c r="B3654" s="35" t="s">
        <v>9738</v>
      </c>
      <c r="C3654" s="85" t="s">
        <v>939</v>
      </c>
      <c r="D3654" s="85" t="s">
        <v>939</v>
      </c>
      <c r="E3654" s="85" t="s">
        <v>12904</v>
      </c>
      <c r="F3654" s="85" t="s">
        <v>367</v>
      </c>
      <c r="G3654" s="85" t="s">
        <v>367</v>
      </c>
      <c r="H3654" s="840">
        <v>1.07233640046977</v>
      </c>
      <c r="I3654" s="840">
        <v>1.0887622322310599</v>
      </c>
      <c r="J3654" s="86">
        <v>17220.416666666701</v>
      </c>
      <c r="K3654" s="44">
        <v>18466.079622923</v>
      </c>
      <c r="L3654" s="45">
        <v>17374.127825691801</v>
      </c>
      <c r="M3654" s="46">
        <v>1.0089260998732199</v>
      </c>
      <c r="N3654" s="139">
        <v>18748.939289949001</v>
      </c>
      <c r="O3654" s="45">
        <v>17414.8661947115</v>
      </c>
      <c r="P3654" s="99">
        <v>1.01129180157535</v>
      </c>
      <c r="Q3654" s="86">
        <v>17386.526399587499</v>
      </c>
      <c r="R3654" s="44">
        <v>18644.205136006301</v>
      </c>
      <c r="S3654" s="45">
        <v>17542.6176304937</v>
      </c>
      <c r="T3654" s="140">
        <v>1.0089777122421599</v>
      </c>
      <c r="U3654" s="44">
        <v>18929.7932935592</v>
      </c>
      <c r="V3654" s="45">
        <v>17583.622314453602</v>
      </c>
      <c r="W3654" s="99">
        <v>1.0113361295026</v>
      </c>
      <c r="X3654" s="86">
        <v>17548.892507872799</v>
      </c>
      <c r="Y3654" s="44">
        <v>18818.3162241233</v>
      </c>
      <c r="Z3654" s="45">
        <v>17707.308498762501</v>
      </c>
      <c r="AA3654" s="46">
        <v>1.00902712184365</v>
      </c>
      <c r="AB3654" s="139">
        <v>19106.5713800546</v>
      </c>
      <c r="AC3654" s="45">
        <v>17748.5865314123</v>
      </c>
      <c r="AD3654" s="99">
        <v>1.0113792949298599</v>
      </c>
      <c r="AE3654" s="142">
        <v>17710.142104116501</v>
      </c>
      <c r="AF3654" s="44">
        <v>18991.2300357364</v>
      </c>
      <c r="AG3654" s="45">
        <v>17870.6503866692</v>
      </c>
      <c r="AH3654" s="140">
        <v>1.0090630714089801</v>
      </c>
      <c r="AI3654" s="44">
        <v>19282.133850407201</v>
      </c>
      <c r="AJ3654" s="45">
        <v>17912.232978813201</v>
      </c>
      <c r="AK3654" s="46">
        <v>1.0114110250221999</v>
      </c>
    </row>
    <row r="3655" spans="1:37" x14ac:dyDescent="0.2">
      <c r="A3655" s="35" t="s">
        <v>3585</v>
      </c>
      <c r="B3655" s="35" t="s">
        <v>9737</v>
      </c>
      <c r="C3655" s="85" t="s">
        <v>939</v>
      </c>
      <c r="D3655" s="85" t="s">
        <v>939</v>
      </c>
      <c r="E3655" s="85" t="s">
        <v>12904</v>
      </c>
      <c r="F3655" s="85" t="s">
        <v>365</v>
      </c>
      <c r="G3655" s="85" t="s">
        <v>365</v>
      </c>
      <c r="H3655" s="840">
        <v>1.0466393291047</v>
      </c>
      <c r="I3655" s="840">
        <v>1.0572456328970901</v>
      </c>
      <c r="J3655" s="86">
        <v>10448.083333333299</v>
      </c>
      <c r="K3655" s="44">
        <v>10935.37493043</v>
      </c>
      <c r="L3655" s="45">
        <v>10288.7351155633</v>
      </c>
      <c r="M3655" s="46">
        <v>0.98474856940873701</v>
      </c>
      <c r="N3655" s="139">
        <v>11046.1904763115</v>
      </c>
      <c r="O3655" s="45">
        <v>10260.2033177091</v>
      </c>
      <c r="P3655" s="99">
        <v>0.98201775295715299</v>
      </c>
      <c r="Q3655" s="86">
        <v>10445.679172787401</v>
      </c>
      <c r="R3655" s="44">
        <v>10932.8586414491</v>
      </c>
      <c r="S3655" s="45">
        <v>10286.893828731099</v>
      </c>
      <c r="T3655" s="140">
        <v>0.98479894495803399</v>
      </c>
      <c r="U3655" s="44">
        <v>11043.648688073499</v>
      </c>
      <c r="V3655" s="45">
        <v>10258.292021110799</v>
      </c>
      <c r="W3655" s="99">
        <v>0.98206079771579402</v>
      </c>
      <c r="X3655" s="86">
        <v>10439.4462370034</v>
      </c>
      <c r="Y3655" s="44">
        <v>10926.335005721799</v>
      </c>
      <c r="Z3655" s="45">
        <v>10281.259088372901</v>
      </c>
      <c r="AA3655" s="46">
        <v>0.98484717052617599</v>
      </c>
      <c r="AB3655" s="139">
        <v>11037.058943935799</v>
      </c>
      <c r="AC3655" s="45">
        <v>10252.608478108999</v>
      </c>
      <c r="AD3655" s="99">
        <v>0.98210271362553803</v>
      </c>
      <c r="AE3655" s="142">
        <v>10434.9495976785</v>
      </c>
      <c r="AF3655" s="44">
        <v>10921.628646155599</v>
      </c>
      <c r="AG3655" s="45">
        <v>10277.196728237601</v>
      </c>
      <c r="AH3655" s="140">
        <v>0.98488225860946799</v>
      </c>
      <c r="AI3655" s="44">
        <v>11032.3048916468</v>
      </c>
      <c r="AJ3655" s="45">
        <v>10248.513833872499</v>
      </c>
      <c r="AK3655" s="46">
        <v>0.98213352522109398</v>
      </c>
    </row>
    <row r="3656" spans="1:37" x14ac:dyDescent="0.2">
      <c r="A3656" s="35" t="s">
        <v>3584</v>
      </c>
      <c r="B3656" s="35" t="s">
        <v>9736</v>
      </c>
      <c r="C3656" s="85" t="s">
        <v>939</v>
      </c>
      <c r="D3656" s="85" t="s">
        <v>939</v>
      </c>
      <c r="E3656" s="85" t="s">
        <v>12904</v>
      </c>
      <c r="F3656" s="85" t="s">
        <v>362</v>
      </c>
      <c r="G3656" s="85" t="s">
        <v>362</v>
      </c>
      <c r="H3656" s="840">
        <v>1.0444684729545799</v>
      </c>
      <c r="I3656" s="840">
        <v>1.05651346243462</v>
      </c>
      <c r="J3656" s="86">
        <v>16783.25</v>
      </c>
      <c r="K3656" s="44">
        <v>17529.575498714999</v>
      </c>
      <c r="L3656" s="45">
        <v>16493.0018533398</v>
      </c>
      <c r="M3656" s="46">
        <v>0.98270608215570598</v>
      </c>
      <c r="N3656" s="139">
        <v>17731.729568405801</v>
      </c>
      <c r="O3656" s="45">
        <v>16470.035614235399</v>
      </c>
      <c r="P3656" s="99">
        <v>0.98133767978403197</v>
      </c>
      <c r="Q3656" s="86">
        <v>16849.303178998201</v>
      </c>
      <c r="R3656" s="44">
        <v>17598.565961716999</v>
      </c>
      <c r="S3656" s="45">
        <v>16558.759746491101</v>
      </c>
      <c r="T3656" s="140">
        <v>0.98275635322003996</v>
      </c>
      <c r="U3656" s="44">
        <v>17801.515641253998</v>
      </c>
      <c r="V3656" s="45">
        <v>16535.580859572899</v>
      </c>
      <c r="W3656" s="99">
        <v>0.98138069473304301</v>
      </c>
      <c r="X3656" s="86">
        <v>16914.155848640399</v>
      </c>
      <c r="Y3656" s="44">
        <v>17666.302530545199</v>
      </c>
      <c r="Z3656" s="45">
        <v>16623.308122531402</v>
      </c>
      <c r="AA3656" s="46">
        <v>0.98280447876253996</v>
      </c>
      <c r="AB3656" s="139">
        <v>17870.033359805799</v>
      </c>
      <c r="AC3656" s="45">
        <v>16599.9344988097</v>
      </c>
      <c r="AD3656" s="99">
        <v>0.98142258161491502</v>
      </c>
      <c r="AE3656" s="142">
        <v>16978.863725065999</v>
      </c>
      <c r="AF3656" s="44">
        <v>17733.8878674236</v>
      </c>
      <c r="AG3656" s="45">
        <v>16687.497833408899</v>
      </c>
      <c r="AH3656" s="140">
        <v>0.98283949406891702</v>
      </c>
      <c r="AI3656" s="44">
        <v>17938.398102374998</v>
      </c>
      <c r="AJ3656" s="45">
        <v>16663.963053531901</v>
      </c>
      <c r="AK3656" s="46">
        <v>0.98145337187262904</v>
      </c>
    </row>
    <row r="3657" spans="1:37" x14ac:dyDescent="0.2">
      <c r="A3657" s="35" t="s">
        <v>3583</v>
      </c>
      <c r="B3657" s="35" t="s">
        <v>9735</v>
      </c>
      <c r="C3657" s="85" t="s">
        <v>939</v>
      </c>
      <c r="D3657" s="85" t="s">
        <v>939</v>
      </c>
      <c r="E3657" s="85" t="s">
        <v>12904</v>
      </c>
      <c r="F3657" s="85" t="s">
        <v>366</v>
      </c>
      <c r="G3657" s="85" t="s">
        <v>366</v>
      </c>
      <c r="H3657" s="840">
        <v>1.0669390740410301</v>
      </c>
      <c r="I3657" s="840">
        <v>1.0663606055353101</v>
      </c>
      <c r="J3657" s="86">
        <v>8637.8333333333303</v>
      </c>
      <c r="K3657" s="44">
        <v>9216.0418983874297</v>
      </c>
      <c r="L3657" s="45">
        <v>8671.0711347062097</v>
      </c>
      <c r="M3657" s="46">
        <v>1.0038479327037499</v>
      </c>
      <c r="N3657" s="139">
        <v>9211.0451838464396</v>
      </c>
      <c r="O3657" s="45">
        <v>8555.6370368173393</v>
      </c>
      <c r="P3657" s="99">
        <v>0.99048415345098195</v>
      </c>
      <c r="Q3657" s="86">
        <v>8742.1696711818604</v>
      </c>
      <c r="R3657" s="44">
        <v>9327.3624140803695</v>
      </c>
      <c r="S3657" s="45">
        <v>8776.2578848293306</v>
      </c>
      <c r="T3657" s="140">
        <v>1.00389928529526</v>
      </c>
      <c r="U3657" s="44">
        <v>9322.3053442539294</v>
      </c>
      <c r="V3657" s="45">
        <v>8659.3600749537509</v>
      </c>
      <c r="W3657" s="99">
        <v>0.99052756931713604</v>
      </c>
      <c r="X3657" s="86">
        <v>8839.8611183279409</v>
      </c>
      <c r="Y3657" s="44">
        <v>9431.59323624014</v>
      </c>
      <c r="Z3657" s="45">
        <v>8874.7648344253703</v>
      </c>
      <c r="AA3657" s="46">
        <v>1.0039484462063599</v>
      </c>
      <c r="AB3657" s="139">
        <v>9426.4796549882503</v>
      </c>
      <c r="AC3657" s="45">
        <v>8756.4998719659507</v>
      </c>
      <c r="AD3657" s="99">
        <v>0.99056984660209701</v>
      </c>
      <c r="AE3657" s="142">
        <v>8931.3621248057698</v>
      </c>
      <c r="AF3657" s="44">
        <v>9529.2192353654209</v>
      </c>
      <c r="AG3657" s="45">
        <v>8966.9465902257107</v>
      </c>
      <c r="AH3657" s="140">
        <v>1.0039842148289</v>
      </c>
      <c r="AI3657" s="44">
        <v>9524.0527236630405</v>
      </c>
      <c r="AJ3657" s="45">
        <v>8847.4155719622395</v>
      </c>
      <c r="AK3657" s="46">
        <v>0.99060092383776699</v>
      </c>
    </row>
    <row r="3658" spans="1:37" x14ac:dyDescent="0.2">
      <c r="A3658" s="35" t="s">
        <v>3582</v>
      </c>
      <c r="B3658" s="35" t="s">
        <v>9734</v>
      </c>
      <c r="C3658" s="85" t="s">
        <v>939</v>
      </c>
      <c r="D3658" s="85" t="s">
        <v>939</v>
      </c>
      <c r="E3658" s="85" t="s">
        <v>12904</v>
      </c>
      <c r="F3658" s="85" t="s">
        <v>365</v>
      </c>
      <c r="G3658" s="85" t="s">
        <v>365</v>
      </c>
      <c r="H3658" s="840">
        <v>1.0466393291047</v>
      </c>
      <c r="I3658" s="840">
        <v>1.0572456328970901</v>
      </c>
      <c r="J3658" s="86">
        <v>13744.166666666701</v>
      </c>
      <c r="K3658" s="44">
        <v>14385.185379103101</v>
      </c>
      <c r="L3658" s="45">
        <v>13534.5484627152</v>
      </c>
      <c r="M3658" s="46">
        <v>0.98474856940873701</v>
      </c>
      <c r="N3658" s="139">
        <v>14530.960186143</v>
      </c>
      <c r="O3658" s="45">
        <v>13497.0156662686</v>
      </c>
      <c r="P3658" s="99">
        <v>0.98201775295715299</v>
      </c>
      <c r="Q3658" s="86">
        <v>13736.581715644301</v>
      </c>
      <c r="R3658" s="44">
        <v>14377.246671053799</v>
      </c>
      <c r="S3658" s="45">
        <v>13527.7711808964</v>
      </c>
      <c r="T3658" s="140">
        <v>0.984798944958033</v>
      </c>
      <c r="U3658" s="44">
        <v>14522.9410297989</v>
      </c>
      <c r="V3658" s="45">
        <v>13490.1583975539</v>
      </c>
      <c r="W3658" s="99">
        <v>0.98206079771579402</v>
      </c>
      <c r="X3658" s="86">
        <v>13724.2530349849</v>
      </c>
      <c r="Y3658" s="44">
        <v>14364.342988999701</v>
      </c>
      <c r="Z3658" s="45">
        <v>13516.2917690902</v>
      </c>
      <c r="AA3658" s="46">
        <v>0.98484717052617599</v>
      </c>
      <c r="AB3658" s="139">
        <v>14509.906586012399</v>
      </c>
      <c r="AC3658" s="45">
        <v>13478.626148142201</v>
      </c>
      <c r="AD3658" s="99">
        <v>0.98210271362553803</v>
      </c>
      <c r="AE3658" s="142">
        <v>13711.8091430077</v>
      </c>
      <c r="AF3658" s="44">
        <v>14351.3187222492</v>
      </c>
      <c r="AG3658" s="45">
        <v>13504.517558387401</v>
      </c>
      <c r="AH3658" s="140">
        <v>0.98488225860946799</v>
      </c>
      <c r="AI3658" s="44">
        <v>14496.7503355632</v>
      </c>
      <c r="AJ3658" s="45">
        <v>13466.827450781</v>
      </c>
      <c r="AK3658" s="46">
        <v>0.98213352522109398</v>
      </c>
    </row>
    <row r="3659" spans="1:37" x14ac:dyDescent="0.2">
      <c r="A3659" s="35" t="s">
        <v>3581</v>
      </c>
      <c r="B3659" s="35" t="s">
        <v>9733</v>
      </c>
      <c r="C3659" s="85" t="s">
        <v>1211</v>
      </c>
      <c r="D3659" s="85" t="s">
        <v>939</v>
      </c>
      <c r="E3659" s="85" t="s">
        <v>12904</v>
      </c>
      <c r="F3659" s="85" t="s">
        <v>360</v>
      </c>
      <c r="G3659" s="85" t="s">
        <v>360</v>
      </c>
      <c r="H3659" s="840">
        <v>1.10766802497245</v>
      </c>
      <c r="I3659" s="840">
        <v>1.11973276594421</v>
      </c>
      <c r="J3659" s="86">
        <v>12513.666666666701</v>
      </c>
      <c r="K3659" s="44">
        <v>13860.988441830301</v>
      </c>
      <c r="L3659" s="45">
        <v>13041.3487809209</v>
      </c>
      <c r="M3659" s="46">
        <v>1.04216846495199</v>
      </c>
      <c r="N3659" s="139">
        <v>14011.962588770501</v>
      </c>
      <c r="O3659" s="45">
        <v>13014.947130345299</v>
      </c>
      <c r="P3659" s="99">
        <v>1.04005863964828</v>
      </c>
      <c r="Q3659" s="86">
        <v>12495.0071419576</v>
      </c>
      <c r="R3659" s="44">
        <v>13840.319882948899</v>
      </c>
      <c r="S3659" s="45">
        <v>13022.5685578516</v>
      </c>
      <c r="T3659" s="140">
        <v>1.04222177785897</v>
      </c>
      <c r="U3659" s="44">
        <v>13991.068907556801</v>
      </c>
      <c r="V3659" s="45">
        <v>12996.109763632699</v>
      </c>
      <c r="W3659" s="99">
        <v>1.0401042285116</v>
      </c>
      <c r="X3659" s="86">
        <v>12478.598575792001</v>
      </c>
      <c r="Y3659" s="44">
        <v>13822.144638871599</v>
      </c>
      <c r="Z3659" s="45">
        <v>13006.104070100801</v>
      </c>
      <c r="AA3659" s="46">
        <v>1.04227281542113</v>
      </c>
      <c r="AB3659" s="139">
        <v>13972.695698379001</v>
      </c>
      <c r="AC3659" s="45">
        <v>12979.5971106912</v>
      </c>
      <c r="AD3659" s="99">
        <v>1.0401486218068701</v>
      </c>
      <c r="AE3659" s="142">
        <v>12470.6301223016</v>
      </c>
      <c r="AF3659" s="44">
        <v>13813.318237731801</v>
      </c>
      <c r="AG3659" s="45">
        <v>12998.261852539001</v>
      </c>
      <c r="AH3659" s="140">
        <v>1.0423099494622901</v>
      </c>
      <c r="AI3659" s="44">
        <v>13963.7731599119</v>
      </c>
      <c r="AJ3659" s="45">
        <v>12971.715684794801</v>
      </c>
      <c r="AK3659" s="46">
        <v>1.0401812544818501</v>
      </c>
    </row>
    <row r="3660" spans="1:37" x14ac:dyDescent="0.2">
      <c r="A3660" s="35" t="s">
        <v>3580</v>
      </c>
      <c r="B3660" s="35" t="s">
        <v>9255</v>
      </c>
      <c r="C3660" s="85" t="s">
        <v>1211</v>
      </c>
      <c r="D3660" s="85" t="s">
        <v>939</v>
      </c>
      <c r="E3660" s="85" t="s">
        <v>12904</v>
      </c>
      <c r="F3660" s="85" t="s">
        <v>360</v>
      </c>
      <c r="G3660" s="85" t="s">
        <v>360</v>
      </c>
      <c r="H3660" s="840">
        <v>1.10766802497245</v>
      </c>
      <c r="I3660" s="840">
        <v>1.11973276594421</v>
      </c>
      <c r="J3660" s="86">
        <v>9349.4166666666697</v>
      </c>
      <c r="K3660" s="44">
        <v>10356.0498938112</v>
      </c>
      <c r="L3660" s="45">
        <v>9743.6672156965706</v>
      </c>
      <c r="M3660" s="46">
        <v>1.04216846495199</v>
      </c>
      <c r="N3660" s="139">
        <v>10468.848184131501</v>
      </c>
      <c r="O3660" s="45">
        <v>9723.9415798382797</v>
      </c>
      <c r="P3660" s="99">
        <v>1.04005863964828</v>
      </c>
      <c r="Q3660" s="86">
        <v>9338.8413655244494</v>
      </c>
      <c r="R3660" s="44">
        <v>10344.335970881501</v>
      </c>
      <c r="S3660" s="45">
        <v>9733.1438511198103</v>
      </c>
      <c r="T3660" s="140">
        <v>1.04222177785897</v>
      </c>
      <c r="U3660" s="44">
        <v>10457.006672932899</v>
      </c>
      <c r="V3660" s="45">
        <v>9713.3683936809994</v>
      </c>
      <c r="W3660" s="99">
        <v>1.0401042285116</v>
      </c>
      <c r="X3660" s="86">
        <v>9325.4962142510904</v>
      </c>
      <c r="Y3660" s="44">
        <v>10329.5539735276</v>
      </c>
      <c r="Z3660" s="45">
        <v>9719.7111944265998</v>
      </c>
      <c r="AA3660" s="46">
        <v>1.04227281542113</v>
      </c>
      <c r="AB3660" s="139">
        <v>10442.063669785601</v>
      </c>
      <c r="AC3660" s="45">
        <v>9699.9020349184393</v>
      </c>
      <c r="AD3660" s="99">
        <v>1.0401486218068701</v>
      </c>
      <c r="AE3660" s="142">
        <v>9316.8727715480709</v>
      </c>
      <c r="AF3660" s="44">
        <v>10320.0020617803</v>
      </c>
      <c r="AG3660" s="45">
        <v>9711.0691876588207</v>
      </c>
      <c r="AH3660" s="140">
        <v>1.0423099494622901</v>
      </c>
      <c r="AI3660" s="44">
        <v>10432.407718435799</v>
      </c>
      <c r="AJ3660" s="45">
        <v>9691.2364073566696</v>
      </c>
      <c r="AK3660" s="46">
        <v>1.0401812544818501</v>
      </c>
    </row>
    <row r="3661" spans="1:37" x14ac:dyDescent="0.2">
      <c r="A3661" s="35" t="s">
        <v>3579</v>
      </c>
      <c r="B3661" s="35" t="s">
        <v>9732</v>
      </c>
      <c r="C3661" s="85" t="s">
        <v>939</v>
      </c>
      <c r="D3661" s="85" t="s">
        <v>939</v>
      </c>
      <c r="E3661" s="85" t="s">
        <v>12904</v>
      </c>
      <c r="F3661" s="85" t="s">
        <v>367</v>
      </c>
      <c r="G3661" s="85" t="s">
        <v>367</v>
      </c>
      <c r="H3661" s="840">
        <v>1.07233640046977</v>
      </c>
      <c r="I3661" s="840">
        <v>1.0887622322310599</v>
      </c>
      <c r="J3661" s="86">
        <v>4319.4166666666697</v>
      </c>
      <c r="K3661" s="44">
        <v>4631.8677204624801</v>
      </c>
      <c r="L3661" s="45">
        <v>4357.9722112273803</v>
      </c>
      <c r="M3661" s="46">
        <v>1.0089260998732199</v>
      </c>
      <c r="N3661" s="139">
        <v>4702.8177319360602</v>
      </c>
      <c r="O3661" s="45">
        <v>4368.1906625879201</v>
      </c>
      <c r="P3661" s="99">
        <v>1.01129180157535</v>
      </c>
      <c r="Q3661" s="86">
        <v>4350.32179375337</v>
      </c>
      <c r="R3661" s="44">
        <v>4665.0084131986996</v>
      </c>
      <c r="S3661" s="45">
        <v>4389.3777309785</v>
      </c>
      <c r="T3661" s="140">
        <v>1.0089777122421599</v>
      </c>
      <c r="U3661" s="44">
        <v>4736.4660670903704</v>
      </c>
      <c r="V3661" s="45">
        <v>4399.6376049853498</v>
      </c>
      <c r="W3661" s="99">
        <v>1.0113361295026</v>
      </c>
      <c r="X3661" s="86">
        <v>4376.2589069066598</v>
      </c>
      <c r="Y3661" s="44">
        <v>4692.8217237560802</v>
      </c>
      <c r="Z3661" s="45">
        <v>4415.7639292786698</v>
      </c>
      <c r="AA3661" s="46">
        <v>1.00902712184365</v>
      </c>
      <c r="AB3661" s="139">
        <v>4764.7054163047696</v>
      </c>
      <c r="AC3661" s="45">
        <v>4426.0576476977703</v>
      </c>
      <c r="AD3661" s="99">
        <v>1.0113792949298599</v>
      </c>
      <c r="AE3661" s="142">
        <v>4405.10207710954</v>
      </c>
      <c r="AF3661" s="44">
        <v>4723.7513050695698</v>
      </c>
      <c r="AG3661" s="45">
        <v>4445.0258317982198</v>
      </c>
      <c r="AH3661" s="140">
        <v>1.0090630714089801</v>
      </c>
      <c r="AI3661" s="44">
        <v>4796.1087706794697</v>
      </c>
      <c r="AJ3661" s="45">
        <v>4455.3688071367596</v>
      </c>
      <c r="AK3661" s="46">
        <v>1.0114110250221999</v>
      </c>
    </row>
    <row r="3662" spans="1:37" x14ac:dyDescent="0.2">
      <c r="A3662" s="35" t="s">
        <v>3578</v>
      </c>
      <c r="B3662" s="35" t="s">
        <v>9731</v>
      </c>
      <c r="C3662" s="85" t="s">
        <v>939</v>
      </c>
      <c r="D3662" s="85" t="s">
        <v>939</v>
      </c>
      <c r="E3662" s="85" t="s">
        <v>12904</v>
      </c>
      <c r="F3662" s="85" t="s">
        <v>436</v>
      </c>
      <c r="G3662" s="85" t="s">
        <v>436</v>
      </c>
      <c r="H3662" s="840">
        <v>1.0452555871853999</v>
      </c>
      <c r="I3662" s="840">
        <v>1.05749667073995</v>
      </c>
      <c r="J3662" s="86">
        <v>13485.833333333299</v>
      </c>
      <c r="K3662" s="44">
        <v>14096.1426395178</v>
      </c>
      <c r="L3662" s="45">
        <v>13262.5976422276</v>
      </c>
      <c r="M3662" s="46">
        <v>0.98344665208386195</v>
      </c>
      <c r="N3662" s="139">
        <v>14261.2238521538</v>
      </c>
      <c r="O3662" s="45">
        <v>13246.472310634999</v>
      </c>
      <c r="P3662" s="99">
        <v>0.98225092830513505</v>
      </c>
      <c r="Q3662" s="86">
        <v>13478.4528488744</v>
      </c>
      <c r="R3662" s="44">
        <v>14088.4281469009</v>
      </c>
      <c r="S3662" s="45">
        <v>13256.0174162892</v>
      </c>
      <c r="T3662" s="140">
        <v>0.98349696103260398</v>
      </c>
      <c r="U3662" s="44">
        <v>14253.419014409999</v>
      </c>
      <c r="V3662" s="45">
        <v>13239.803137433701</v>
      </c>
      <c r="W3662" s="99">
        <v>0.98229398328454498</v>
      </c>
      <c r="X3662" s="86">
        <v>13465.3483304333</v>
      </c>
      <c r="Y3662" s="44">
        <v>14074.7305757831</v>
      </c>
      <c r="Z3662" s="45">
        <v>13243.777677775</v>
      </c>
      <c r="AA3662" s="46">
        <v>0.98354512284264195</v>
      </c>
      <c r="AB3662" s="139">
        <v>14239.561029786901</v>
      </c>
      <c r="AC3662" s="45">
        <v>13227.4951941575</v>
      </c>
      <c r="AD3662" s="99">
        <v>0.98233590914701796</v>
      </c>
      <c r="AE3662" s="142">
        <v>13457.250630587499</v>
      </c>
      <c r="AF3662" s="44">
        <v>14066.266409775901</v>
      </c>
      <c r="AG3662" s="45">
        <v>13236.2847894442</v>
      </c>
      <c r="AH3662" s="140">
        <v>0.98358016453664698</v>
      </c>
      <c r="AI3662" s="44">
        <v>14230.9977391594</v>
      </c>
      <c r="AJ3662" s="45">
        <v>13219.955270635301</v>
      </c>
      <c r="AK3662" s="46">
        <v>0.98236672805863701</v>
      </c>
    </row>
    <row r="3663" spans="1:37" x14ac:dyDescent="0.2">
      <c r="A3663" s="35" t="s">
        <v>3577</v>
      </c>
      <c r="B3663" s="35" t="s">
        <v>13114</v>
      </c>
      <c r="C3663" s="85" t="s">
        <v>939</v>
      </c>
      <c r="D3663" s="85" t="s">
        <v>939</v>
      </c>
      <c r="E3663" s="85" t="s">
        <v>12904</v>
      </c>
      <c r="F3663" s="85" t="s">
        <v>362</v>
      </c>
      <c r="G3663" s="85" t="s">
        <v>362</v>
      </c>
      <c r="H3663" s="840">
        <v>1.0444684729545799</v>
      </c>
      <c r="I3663" s="840">
        <v>1.05651346243462</v>
      </c>
      <c r="J3663" s="86">
        <v>15318.416666666701</v>
      </c>
      <c r="K3663" s="44">
        <v>15999.6032639153</v>
      </c>
      <c r="L3663" s="45">
        <v>15053.501227328699</v>
      </c>
      <c r="M3663" s="46">
        <v>0.98270608215570598</v>
      </c>
      <c r="N3663" s="139">
        <v>16184.1134315162</v>
      </c>
      <c r="O3663" s="45">
        <v>15032.5394696317</v>
      </c>
      <c r="P3663" s="99">
        <v>0.98133767978403197</v>
      </c>
      <c r="Q3663" s="86">
        <v>15364.1648410666</v>
      </c>
      <c r="R3663" s="44">
        <v>16047.385789771301</v>
      </c>
      <c r="S3663" s="45">
        <v>15099.2306094781</v>
      </c>
      <c r="T3663" s="140">
        <v>0.98275635322003996</v>
      </c>
      <c r="U3663" s="44">
        <v>16232.4469936515</v>
      </c>
      <c r="V3663" s="45">
        <v>15078.094765718901</v>
      </c>
      <c r="W3663" s="99">
        <v>0.98138069473304301</v>
      </c>
      <c r="X3663" s="86">
        <v>15403.400205775701</v>
      </c>
      <c r="Y3663" s="44">
        <v>16088.3658912348</v>
      </c>
      <c r="Z3663" s="45">
        <v>15138.5307104082</v>
      </c>
      <c r="AA3663" s="46">
        <v>0.98280447876254096</v>
      </c>
      <c r="AB3663" s="139">
        <v>16273.899684670199</v>
      </c>
      <c r="AC3663" s="45">
        <v>15117.2447956001</v>
      </c>
      <c r="AD3663" s="99">
        <v>0.98142258161491502</v>
      </c>
      <c r="AE3663" s="142">
        <v>15446.2459063228</v>
      </c>
      <c r="AF3663" s="44">
        <v>16133.116874658001</v>
      </c>
      <c r="AG3663" s="45">
        <v>15181.1805118344</v>
      </c>
      <c r="AH3663" s="140">
        <v>0.98283949406891702</v>
      </c>
      <c r="AI3663" s="44">
        <v>16319.1667441057</v>
      </c>
      <c r="AJ3663" s="45">
        <v>15159.770127534301</v>
      </c>
      <c r="AK3663" s="46">
        <v>0.98145337187262904</v>
      </c>
    </row>
    <row r="3664" spans="1:37" x14ac:dyDescent="0.2">
      <c r="A3664" s="35" t="s">
        <v>3576</v>
      </c>
      <c r="B3664" s="35" t="s">
        <v>9730</v>
      </c>
      <c r="C3664" s="85" t="s">
        <v>1211</v>
      </c>
      <c r="D3664" s="85" t="s">
        <v>939</v>
      </c>
      <c r="E3664" s="85" t="s">
        <v>12904</v>
      </c>
      <c r="F3664" s="85" t="s">
        <v>360</v>
      </c>
      <c r="G3664" s="85" t="s">
        <v>360</v>
      </c>
      <c r="H3664" s="840">
        <v>1.10766802497245</v>
      </c>
      <c r="I3664" s="840">
        <v>1.11973276594421</v>
      </c>
      <c r="J3664" s="86">
        <v>6118.1666666666697</v>
      </c>
      <c r="K3664" s="44">
        <v>6776.8975881189599</v>
      </c>
      <c r="L3664" s="45">
        <v>6376.1603633204404</v>
      </c>
      <c r="M3664" s="46">
        <v>1.04216846495199</v>
      </c>
      <c r="N3664" s="139">
        <v>6850.71168417431</v>
      </c>
      <c r="O3664" s="45">
        <v>6363.2521004747796</v>
      </c>
      <c r="P3664" s="99">
        <v>1.04005863964828</v>
      </c>
      <c r="Q3664" s="86">
        <v>6095.2128068969896</v>
      </c>
      <c r="R3664" s="44">
        <v>6751.4723316023801</v>
      </c>
      <c r="S3664" s="45">
        <v>6352.5635280329598</v>
      </c>
      <c r="T3664" s="140">
        <v>1.04222177785897</v>
      </c>
      <c r="U3664" s="44">
        <v>6825.0094952853096</v>
      </c>
      <c r="V3664" s="45">
        <v>6339.6566141315998</v>
      </c>
      <c r="W3664" s="99">
        <v>1.0401042285116</v>
      </c>
      <c r="X3664" s="86">
        <v>6073.9279807809298</v>
      </c>
      <c r="Y3664" s="44">
        <v>6727.8958102965198</v>
      </c>
      <c r="Z3664" s="45">
        <v>6330.6900171937295</v>
      </c>
      <c r="AA3664" s="46">
        <v>1.04227281542113</v>
      </c>
      <c r="AB3664" s="139">
        <v>6801.1761780657298</v>
      </c>
      <c r="AC3664" s="45">
        <v>6317.7878181634496</v>
      </c>
      <c r="AD3664" s="99">
        <v>1.0401486218068701</v>
      </c>
      <c r="AE3664" s="142">
        <v>6058.7562356296003</v>
      </c>
      <c r="AF3664" s="44">
        <v>6711.0905533093701</v>
      </c>
      <c r="AG3664" s="45">
        <v>6315.1019057634003</v>
      </c>
      <c r="AH3664" s="140">
        <v>1.0423099494622901</v>
      </c>
      <c r="AI3664" s="44">
        <v>6784.1878779032304</v>
      </c>
      <c r="AJ3664" s="45">
        <v>6302.2046617769302</v>
      </c>
      <c r="AK3664" s="46">
        <v>1.0401812544818501</v>
      </c>
    </row>
    <row r="3665" spans="1:37" x14ac:dyDescent="0.2">
      <c r="A3665" s="35" t="s">
        <v>3575</v>
      </c>
      <c r="B3665" s="35" t="s">
        <v>13115</v>
      </c>
      <c r="C3665" s="85" t="s">
        <v>939</v>
      </c>
      <c r="D3665" s="85" t="s">
        <v>939</v>
      </c>
      <c r="E3665" s="85" t="s">
        <v>12904</v>
      </c>
      <c r="F3665" s="85" t="s">
        <v>436</v>
      </c>
      <c r="G3665" s="85" t="s">
        <v>436</v>
      </c>
      <c r="H3665" s="840">
        <v>1.0452555871853999</v>
      </c>
      <c r="I3665" s="840">
        <v>1.05749667073995</v>
      </c>
      <c r="J3665" s="86">
        <v>19349.5</v>
      </c>
      <c r="K3665" s="44">
        <v>20225.172984243902</v>
      </c>
      <c r="L3665" s="45">
        <v>19029.200994496699</v>
      </c>
      <c r="M3665" s="46">
        <v>0.98344665208386195</v>
      </c>
      <c r="N3665" s="139">
        <v>20462.0318304826</v>
      </c>
      <c r="O3665" s="45">
        <v>19006.064337240201</v>
      </c>
      <c r="P3665" s="99">
        <v>0.98225092830513505</v>
      </c>
      <c r="Q3665" s="86">
        <v>19228.627068330199</v>
      </c>
      <c r="R3665" s="44">
        <v>20098.829877076601</v>
      </c>
      <c r="S3665" s="45">
        <v>18911.296286532099</v>
      </c>
      <c r="T3665" s="140">
        <v>0.98349696103260398</v>
      </c>
      <c r="U3665" s="44">
        <v>20334.209107659201</v>
      </c>
      <c r="V3665" s="45">
        <v>18888.164676043099</v>
      </c>
      <c r="W3665" s="99">
        <v>0.98229398328454498</v>
      </c>
      <c r="X3665" s="86">
        <v>19100.695483487401</v>
      </c>
      <c r="Y3665" s="44">
        <v>19965.108673242201</v>
      </c>
      <c r="Z3665" s="45">
        <v>18786.395885686601</v>
      </c>
      <c r="AA3665" s="46">
        <v>0.98354512284264195</v>
      </c>
      <c r="AB3665" s="139">
        <v>20198.9218826055</v>
      </c>
      <c r="AC3665" s="45">
        <v>18763.299063112001</v>
      </c>
      <c r="AD3665" s="99">
        <v>0.98233590914701796</v>
      </c>
      <c r="AE3665" s="142">
        <v>19065.289168527601</v>
      </c>
      <c r="AF3665" s="44">
        <v>19928.100024708801</v>
      </c>
      <c r="AG3665" s="45">
        <v>18752.240257319099</v>
      </c>
      <c r="AH3665" s="140">
        <v>0.98358016453664698</v>
      </c>
      <c r="AI3665" s="44">
        <v>20161.479822412301</v>
      </c>
      <c r="AJ3665" s="45">
        <v>18729.1057399782</v>
      </c>
      <c r="AK3665" s="46">
        <v>0.98236672805863701</v>
      </c>
    </row>
    <row r="3666" spans="1:37" x14ac:dyDescent="0.2">
      <c r="A3666" s="35" t="s">
        <v>3574</v>
      </c>
      <c r="B3666" s="35" t="s">
        <v>9729</v>
      </c>
      <c r="C3666" s="85" t="s">
        <v>939</v>
      </c>
      <c r="D3666" s="85" t="s">
        <v>939</v>
      </c>
      <c r="E3666" s="85" t="s">
        <v>12904</v>
      </c>
      <c r="F3666" s="85" t="s">
        <v>367</v>
      </c>
      <c r="G3666" s="85" t="s">
        <v>367</v>
      </c>
      <c r="H3666" s="840">
        <v>1.07233640046977</v>
      </c>
      <c r="I3666" s="840">
        <v>1.0887622322310599</v>
      </c>
      <c r="J3666" s="86">
        <v>7843.8333333333303</v>
      </c>
      <c r="K3666" s="44">
        <v>8411.2280025514992</v>
      </c>
      <c r="L3666" s="45">
        <v>7913.8481730555604</v>
      </c>
      <c r="M3666" s="46">
        <v>1.0089260998732199</v>
      </c>
      <c r="N3666" s="139">
        <v>8540.0694892484298</v>
      </c>
      <c r="O3666" s="45">
        <v>7932.4043429234398</v>
      </c>
      <c r="P3666" s="99">
        <v>1.01129180157535</v>
      </c>
      <c r="Q3666" s="86">
        <v>7921.8999567183801</v>
      </c>
      <c r="R3666" s="44">
        <v>8494.9416844690404</v>
      </c>
      <c r="S3666" s="45">
        <v>7993.0204949409999</v>
      </c>
      <c r="T3666" s="140">
        <v>1.0089777122421599</v>
      </c>
      <c r="U3666" s="44">
        <v>8625.0654803878697</v>
      </c>
      <c r="V3666" s="45">
        <v>8011.7036405343897</v>
      </c>
      <c r="W3666" s="99">
        <v>1.0113361295026</v>
      </c>
      <c r="X3666" s="86">
        <v>7992.9942247396903</v>
      </c>
      <c r="Y3666" s="44">
        <v>8571.1786559330503</v>
      </c>
      <c r="Z3666" s="45">
        <v>8065.1479575020203</v>
      </c>
      <c r="AA3666" s="46">
        <v>1.00902712184365</v>
      </c>
      <c r="AB3666" s="139">
        <v>8702.4702343375902</v>
      </c>
      <c r="AC3666" s="45">
        <v>8083.9488633956598</v>
      </c>
      <c r="AD3666" s="99">
        <v>1.0113792949298599</v>
      </c>
      <c r="AE3666" s="142">
        <v>8062.8318251371302</v>
      </c>
      <c r="AF3666" s="44">
        <v>8646.0680569606902</v>
      </c>
      <c r="AG3666" s="45">
        <v>8135.9058457269302</v>
      </c>
      <c r="AH3666" s="140">
        <v>1.0090630714089801</v>
      </c>
      <c r="AI3666" s="44">
        <v>8778.5067760399706</v>
      </c>
      <c r="AJ3666" s="45">
        <v>8154.8370008435304</v>
      </c>
      <c r="AK3666" s="46">
        <v>1.0114110250221999</v>
      </c>
    </row>
    <row r="3667" spans="1:37" x14ac:dyDescent="0.2">
      <c r="A3667" s="35" t="s">
        <v>3573</v>
      </c>
      <c r="B3667" s="35" t="s">
        <v>9728</v>
      </c>
      <c r="C3667" s="85" t="s">
        <v>939</v>
      </c>
      <c r="D3667" s="85" t="s">
        <v>939</v>
      </c>
      <c r="E3667" s="85" t="s">
        <v>12904</v>
      </c>
      <c r="F3667" s="85" t="s">
        <v>435</v>
      </c>
      <c r="G3667" s="85" t="s">
        <v>435</v>
      </c>
      <c r="H3667" s="840">
        <v>1.06394655552892</v>
      </c>
      <c r="I3667" s="840">
        <v>1.0655806378293</v>
      </c>
      <c r="J3667" s="86">
        <v>11486.5</v>
      </c>
      <c r="K3667" s="44">
        <v>12221.0221100829</v>
      </c>
      <c r="L3667" s="45">
        <v>11498.3583216878</v>
      </c>
      <c r="M3667" s="46">
        <v>1.0010323703206201</v>
      </c>
      <c r="N3667" s="139">
        <v>12239.7919964263</v>
      </c>
      <c r="O3667" s="45">
        <v>11368.874610583</v>
      </c>
      <c r="P3667" s="99">
        <v>0.98975968402759995</v>
      </c>
      <c r="Q3667" s="86">
        <v>11488.463256098599</v>
      </c>
      <c r="R3667" s="44">
        <v>12223.110909646601</v>
      </c>
      <c r="S3667" s="45">
        <v>11500.9119122457</v>
      </c>
      <c r="T3667" s="140">
        <v>1.0010835788799299</v>
      </c>
      <c r="U3667" s="44">
        <v>12241.884004112</v>
      </c>
      <c r="V3667" s="45">
        <v>11371.3161790782</v>
      </c>
      <c r="W3667" s="99">
        <v>0.98980306813810504</v>
      </c>
      <c r="X3667" s="86">
        <v>11494.6594377742</v>
      </c>
      <c r="Y3667" s="44">
        <v>12229.7033157979</v>
      </c>
      <c r="Z3667" s="45">
        <v>11507.678310962199</v>
      </c>
      <c r="AA3667" s="46">
        <v>1.0011326019059901</v>
      </c>
      <c r="AB3667" s="139">
        <v>12248.486535333999</v>
      </c>
      <c r="AC3667" s="45">
        <v>11377.934786256399</v>
      </c>
      <c r="AD3667" s="99">
        <v>0.98984531450020896</v>
      </c>
      <c r="AE3667" s="142">
        <v>11520.6468443698</v>
      </c>
      <c r="AF3667" s="44">
        <v>12257.352527532399</v>
      </c>
      <c r="AG3667" s="45">
        <v>11534.1060728294</v>
      </c>
      <c r="AH3667" s="140">
        <v>1.00116827020578</v>
      </c>
      <c r="AI3667" s="44">
        <v>12276.1782126297</v>
      </c>
      <c r="AJ3667" s="45">
        <v>11404.016066894501</v>
      </c>
      <c r="AK3667" s="46">
        <v>0.98987636900506804</v>
      </c>
    </row>
    <row r="3668" spans="1:37" x14ac:dyDescent="0.2">
      <c r="A3668" s="35" t="s">
        <v>3572</v>
      </c>
      <c r="B3668" s="35" t="s">
        <v>9727</v>
      </c>
      <c r="C3668" s="85" t="s">
        <v>939</v>
      </c>
      <c r="D3668" s="85" t="s">
        <v>939</v>
      </c>
      <c r="E3668" s="85" t="s">
        <v>12904</v>
      </c>
      <c r="F3668" s="85" t="s">
        <v>435</v>
      </c>
      <c r="G3668" s="85" t="s">
        <v>435</v>
      </c>
      <c r="H3668" s="840">
        <v>1.06394655552892</v>
      </c>
      <c r="I3668" s="840">
        <v>1.0655806378293</v>
      </c>
      <c r="J3668" s="86">
        <v>7000.8333333333303</v>
      </c>
      <c r="K3668" s="44">
        <v>7448.5125108320499</v>
      </c>
      <c r="L3668" s="45">
        <v>7008.0607858862704</v>
      </c>
      <c r="M3668" s="46">
        <v>1.0010323703206201</v>
      </c>
      <c r="N3668" s="139">
        <v>7459.9524486699602</v>
      </c>
      <c r="O3668" s="45">
        <v>6929.1425879298904</v>
      </c>
      <c r="P3668" s="99">
        <v>0.98975968402759995</v>
      </c>
      <c r="Q3668" s="86">
        <v>7009.2088210278398</v>
      </c>
      <c r="R3668" s="44">
        <v>7457.4235821154898</v>
      </c>
      <c r="S3668" s="45">
        <v>7016.8038516713004</v>
      </c>
      <c r="T3668" s="140">
        <v>1.0010835788799299</v>
      </c>
      <c r="U3668" s="44">
        <v>7468.8772061896098</v>
      </c>
      <c r="V3668" s="45">
        <v>6937.7363962740201</v>
      </c>
      <c r="W3668" s="99">
        <v>0.98980306813810504</v>
      </c>
      <c r="X3668" s="86">
        <v>7021.9960663826096</v>
      </c>
      <c r="Y3668" s="44">
        <v>7471.0285277654002</v>
      </c>
      <c r="Z3668" s="45">
        <v>7029.9491925112798</v>
      </c>
      <c r="AA3668" s="46">
        <v>1.0011326019059901</v>
      </c>
      <c r="AB3668" s="139">
        <v>7482.5030472508197</v>
      </c>
      <c r="AC3668" s="45">
        <v>6950.68990474772</v>
      </c>
      <c r="AD3668" s="99">
        <v>0.98984531450020896</v>
      </c>
      <c r="AE3668" s="142">
        <v>7040.1137461889602</v>
      </c>
      <c r="AF3668" s="44">
        <v>7490.3047707895503</v>
      </c>
      <c r="AG3668" s="45">
        <v>7048.3385013239304</v>
      </c>
      <c r="AH3668" s="140">
        <v>1.00116827020578</v>
      </c>
      <c r="AI3668" s="44">
        <v>7501.8088960548603</v>
      </c>
      <c r="AJ3668" s="45">
        <v>6968.8422324601997</v>
      </c>
      <c r="AK3668" s="46">
        <v>0.98987636900506903</v>
      </c>
    </row>
    <row r="3669" spans="1:37" x14ac:dyDescent="0.2">
      <c r="A3669" s="35" t="s">
        <v>3571</v>
      </c>
      <c r="B3669" s="35" t="s">
        <v>8046</v>
      </c>
      <c r="C3669" s="85" t="s">
        <v>939</v>
      </c>
      <c r="D3669" s="85" t="s">
        <v>939</v>
      </c>
      <c r="E3669" s="85" t="s">
        <v>12904</v>
      </c>
      <c r="F3669" s="85" t="s">
        <v>362</v>
      </c>
      <c r="G3669" s="85" t="s">
        <v>362</v>
      </c>
      <c r="H3669" s="840">
        <v>1.0444684729545799</v>
      </c>
      <c r="I3669" s="840">
        <v>1.05651346243462</v>
      </c>
      <c r="J3669" s="86">
        <v>9370.1666666666697</v>
      </c>
      <c r="K3669" s="44">
        <v>9786.8436696632598</v>
      </c>
      <c r="L3669" s="45">
        <v>9208.1197741459891</v>
      </c>
      <c r="M3669" s="46">
        <v>0.98270608215570598</v>
      </c>
      <c r="N3669" s="139">
        <v>9899.7072285894592</v>
      </c>
      <c r="O3669" s="45">
        <v>9195.2976158563506</v>
      </c>
      <c r="P3669" s="99">
        <v>0.98133767978403197</v>
      </c>
      <c r="Q3669" s="86">
        <v>9418.9357888057893</v>
      </c>
      <c r="R3669" s="44">
        <v>9837.78148019125</v>
      </c>
      <c r="S3669" s="45">
        <v>9256.5189870204995</v>
      </c>
      <c r="T3669" s="140">
        <v>0.98275635322003996</v>
      </c>
      <c r="U3669" s="44">
        <v>9951.2324626805603</v>
      </c>
      <c r="V3669" s="45">
        <v>9243.5617480641595</v>
      </c>
      <c r="W3669" s="99">
        <v>0.98138069473304301</v>
      </c>
      <c r="X3669" s="86">
        <v>9467.04455702634</v>
      </c>
      <c r="Y3669" s="44">
        <v>9888.0295718702801</v>
      </c>
      <c r="Z3669" s="45">
        <v>9304.2537912900207</v>
      </c>
      <c r="AA3669" s="46">
        <v>0.98280447876254096</v>
      </c>
      <c r="AB3669" s="139">
        <v>10002.0600239667</v>
      </c>
      <c r="AC3669" s="45">
        <v>9291.1713094202205</v>
      </c>
      <c r="AD3669" s="99">
        <v>0.98142258161491502</v>
      </c>
      <c r="AE3669" s="142">
        <v>9515.0313432788007</v>
      </c>
      <c r="AF3669" s="44">
        <v>9938.1502572293994</v>
      </c>
      <c r="AG3669" s="45">
        <v>9351.74859147803</v>
      </c>
      <c r="AH3669" s="140">
        <v>0.98283949406891702</v>
      </c>
      <c r="AI3669" s="44">
        <v>10052.758709661401</v>
      </c>
      <c r="AJ3669" s="45">
        <v>9338.5595953347292</v>
      </c>
      <c r="AK3669" s="46">
        <v>0.98145337187262904</v>
      </c>
    </row>
    <row r="3670" spans="1:37" x14ac:dyDescent="0.2">
      <c r="A3670" s="35" t="s">
        <v>3570</v>
      </c>
      <c r="B3670" s="35" t="s">
        <v>9726</v>
      </c>
      <c r="C3670" s="85" t="s">
        <v>939</v>
      </c>
      <c r="D3670" s="85" t="s">
        <v>939</v>
      </c>
      <c r="E3670" s="85" t="s">
        <v>12904</v>
      </c>
      <c r="F3670" s="85" t="s">
        <v>435</v>
      </c>
      <c r="G3670" s="85" t="s">
        <v>435</v>
      </c>
      <c r="H3670" s="840">
        <v>1.06394655552892</v>
      </c>
      <c r="I3670" s="840">
        <v>1.0655806378293</v>
      </c>
      <c r="J3670" s="86">
        <v>6359.8333333333303</v>
      </c>
      <c r="K3670" s="44">
        <v>6766.5227687380102</v>
      </c>
      <c r="L3670" s="45">
        <v>6366.3990365107502</v>
      </c>
      <c r="M3670" s="46">
        <v>1.0010323703206201</v>
      </c>
      <c r="N3670" s="139">
        <v>6776.9152598213795</v>
      </c>
      <c r="O3670" s="45">
        <v>6294.7066304682003</v>
      </c>
      <c r="P3670" s="99">
        <v>0.98975968402759995</v>
      </c>
      <c r="Q3670" s="86">
        <v>6368.0918476525003</v>
      </c>
      <c r="R3670" s="44">
        <v>6775.3093866016698</v>
      </c>
      <c r="S3670" s="45">
        <v>6374.9921774840404</v>
      </c>
      <c r="T3670" s="140">
        <v>1.0010835788799299</v>
      </c>
      <c r="U3670" s="44">
        <v>6785.7153727771201</v>
      </c>
      <c r="V3670" s="45">
        <v>6303.1568489916899</v>
      </c>
      <c r="W3670" s="99">
        <v>0.98980306813810504</v>
      </c>
      <c r="X3670" s="86">
        <v>6379.4233028377002</v>
      </c>
      <c r="Y3670" s="44">
        <v>6787.3654493150998</v>
      </c>
      <c r="Z3670" s="45">
        <v>6386.6486498296299</v>
      </c>
      <c r="AA3670" s="46">
        <v>1.0011326019059901</v>
      </c>
      <c r="AB3670" s="139">
        <v>6797.7899520209003</v>
      </c>
      <c r="AC3670" s="45">
        <v>6314.64226552734</v>
      </c>
      <c r="AD3670" s="99">
        <v>0.98984531450020796</v>
      </c>
      <c r="AE3670" s="142">
        <v>6393.2557084783803</v>
      </c>
      <c r="AF3670" s="44">
        <v>6802.0823896511802</v>
      </c>
      <c r="AG3670" s="45">
        <v>6400.7247586405301</v>
      </c>
      <c r="AH3670" s="140">
        <v>1.00116827020578</v>
      </c>
      <c r="AI3670" s="44">
        <v>6812.5294956462103</v>
      </c>
      <c r="AJ3670" s="45">
        <v>6328.53274682951</v>
      </c>
      <c r="AK3670" s="46">
        <v>0.98987636900506903</v>
      </c>
    </row>
    <row r="3671" spans="1:37" x14ac:dyDescent="0.2">
      <c r="A3671" s="35" t="s">
        <v>3569</v>
      </c>
      <c r="B3671" s="35" t="s">
        <v>9725</v>
      </c>
      <c r="C3671" s="85" t="s">
        <v>939</v>
      </c>
      <c r="D3671" s="85" t="s">
        <v>939</v>
      </c>
      <c r="E3671" s="85" t="s">
        <v>12904</v>
      </c>
      <c r="F3671" s="85" t="s">
        <v>368</v>
      </c>
      <c r="G3671" s="85" t="s">
        <v>368</v>
      </c>
      <c r="H3671" s="840">
        <v>1.0728070478024501</v>
      </c>
      <c r="I3671" s="840">
        <v>1.0838827617014</v>
      </c>
      <c r="J3671" s="86">
        <v>9923.4166666666697</v>
      </c>
      <c r="K3671" s="44">
        <v>10645.911338280301</v>
      </c>
      <c r="L3671" s="45">
        <v>10016.388328720101</v>
      </c>
      <c r="M3671" s="46">
        <v>1.0093689164908</v>
      </c>
      <c r="N3671" s="139">
        <v>10755.820262180399</v>
      </c>
      <c r="O3671" s="45">
        <v>9990.4942772230697</v>
      </c>
      <c r="P3671" s="99">
        <v>1.0067595277725001</v>
      </c>
      <c r="Q3671" s="86">
        <v>9985.4073670812995</v>
      </c>
      <c r="R3671" s="44">
        <v>10712.4153985833</v>
      </c>
      <c r="S3671" s="45">
        <v>10079.4754115548</v>
      </c>
      <c r="T3671" s="140">
        <v>1.00942055151236</v>
      </c>
      <c r="U3671" s="44">
        <v>10823.0109137456</v>
      </c>
      <c r="V3671" s="45">
        <v>10053.3446541788</v>
      </c>
      <c r="W3671" s="99">
        <v>1.00680365703671</v>
      </c>
      <c r="X3671" s="86">
        <v>10047.201734869601</v>
      </c>
      <c r="Y3671" s="44">
        <v>10778.708831861</v>
      </c>
      <c r="Z3671" s="45">
        <v>10142.348562483599</v>
      </c>
      <c r="AA3671" s="46">
        <v>1.00946998279967</v>
      </c>
      <c r="AB3671" s="139">
        <v>10889.988763761599</v>
      </c>
      <c r="AC3671" s="45">
        <v>10115.991197745599</v>
      </c>
      <c r="AD3671" s="99">
        <v>1.00684662901087</v>
      </c>
      <c r="AE3671" s="142">
        <v>10109.739407589699</v>
      </c>
      <c r="AF3671" s="44">
        <v>10845.7996879084</v>
      </c>
      <c r="AG3671" s="45">
        <v>10205.842066139799</v>
      </c>
      <c r="AH3671" s="140">
        <v>1.00950594814323</v>
      </c>
      <c r="AI3671" s="44">
        <v>10957.772269179901</v>
      </c>
      <c r="AJ3671" s="45">
        <v>10179.2763880323</v>
      </c>
      <c r="AK3671" s="46">
        <v>1.0068782168994701</v>
      </c>
    </row>
    <row r="3672" spans="1:37" x14ac:dyDescent="0.2">
      <c r="A3672" s="35" t="s">
        <v>3568</v>
      </c>
      <c r="B3672" s="35" t="s">
        <v>9724</v>
      </c>
      <c r="C3672" s="85" t="s">
        <v>939</v>
      </c>
      <c r="D3672" s="85" t="s">
        <v>939</v>
      </c>
      <c r="E3672" s="85" t="s">
        <v>12904</v>
      </c>
      <c r="F3672" s="85" t="s">
        <v>364</v>
      </c>
      <c r="G3672" s="85" t="s">
        <v>364</v>
      </c>
      <c r="H3672" s="840">
        <v>1.0449950756078099</v>
      </c>
      <c r="I3672" s="840">
        <v>1.05543029677918</v>
      </c>
      <c r="J3672" s="86">
        <v>13084.5</v>
      </c>
      <c r="K3672" s="44">
        <v>13673.2380667904</v>
      </c>
      <c r="L3672" s="45">
        <v>12864.700619433799</v>
      </c>
      <c r="M3672" s="46">
        <v>0.98320154529662995</v>
      </c>
      <c r="N3672" s="139">
        <v>13809.7777182072</v>
      </c>
      <c r="O3672" s="45">
        <v>12827.148641428101</v>
      </c>
      <c r="P3672" s="99">
        <v>0.98033158633712103</v>
      </c>
      <c r="Q3672" s="86">
        <v>13076.8560533768</v>
      </c>
      <c r="R3672" s="44">
        <v>13665.250180211</v>
      </c>
      <c r="S3672" s="45">
        <v>12857.8427982168</v>
      </c>
      <c r="T3672" s="140">
        <v>0.98325184170675095</v>
      </c>
      <c r="U3672" s="44">
        <v>13801.7100653542</v>
      </c>
      <c r="V3672" s="45">
        <v>12820.2169627152</v>
      </c>
      <c r="W3672" s="99">
        <v>0.98037455718606503</v>
      </c>
      <c r="X3672" s="86">
        <v>13064.810141015299</v>
      </c>
      <c r="Y3672" s="44">
        <v>13652.6622611119</v>
      </c>
      <c r="Z3672" s="45">
        <v>12846.6277007833</v>
      </c>
      <c r="AA3672" s="46">
        <v>0.98329999151330505</v>
      </c>
      <c r="AB3672" s="139">
        <v>13788.9964444954</v>
      </c>
      <c r="AC3672" s="45">
        <v>12808.9541398277</v>
      </c>
      <c r="AD3672" s="99">
        <v>0.98041640112439299</v>
      </c>
      <c r="AE3672" s="142">
        <v>13054.759882460299</v>
      </c>
      <c r="AF3672" s="44">
        <v>13642.1597904134</v>
      </c>
      <c r="AG3672" s="45">
        <v>12837.2026285185</v>
      </c>
      <c r="AH3672" s="140">
        <v>0.98333502447378296</v>
      </c>
      <c r="AI3672" s="44">
        <v>13778.389097126101</v>
      </c>
      <c r="AJ3672" s="45">
        <v>12799.5022488266</v>
      </c>
      <c r="AK3672" s="46">
        <v>0.98044715981511699</v>
      </c>
    </row>
    <row r="3673" spans="1:37" x14ac:dyDescent="0.2">
      <c r="A3673" s="35" t="s">
        <v>3567</v>
      </c>
      <c r="B3673" s="35" t="s">
        <v>9723</v>
      </c>
      <c r="C3673" s="85" t="s">
        <v>939</v>
      </c>
      <c r="D3673" s="85" t="s">
        <v>939</v>
      </c>
      <c r="E3673" s="85" t="s">
        <v>12904</v>
      </c>
      <c r="F3673" s="85" t="s">
        <v>365</v>
      </c>
      <c r="G3673" s="85" t="s">
        <v>365</v>
      </c>
      <c r="H3673" s="840">
        <v>1.0466393291047</v>
      </c>
      <c r="I3673" s="840">
        <v>1.0572456328970901</v>
      </c>
      <c r="J3673" s="86">
        <v>13414.25</v>
      </c>
      <c r="K3673" s="44">
        <v>14039.8816204427</v>
      </c>
      <c r="L3673" s="45">
        <v>13209.663497191101</v>
      </c>
      <c r="M3673" s="46">
        <v>0.98474856940873701</v>
      </c>
      <c r="N3673" s="139">
        <v>14182.157231089701</v>
      </c>
      <c r="O3673" s="45">
        <v>13173.0316426055</v>
      </c>
      <c r="P3673" s="99">
        <v>0.98201775295715299</v>
      </c>
      <c r="Q3673" s="86">
        <v>13406.1548010406</v>
      </c>
      <c r="R3673" s="44">
        <v>14031.408866834799</v>
      </c>
      <c r="S3673" s="45">
        <v>13202.367104008899</v>
      </c>
      <c r="T3673" s="140">
        <v>0.98479894495803399</v>
      </c>
      <c r="U3673" s="44">
        <v>14173.598617342501</v>
      </c>
      <c r="V3673" s="45">
        <v>13165.6590782114</v>
      </c>
      <c r="W3673" s="99">
        <v>0.98206079771579402</v>
      </c>
      <c r="X3673" s="86">
        <v>13399.8465561136</v>
      </c>
      <c r="Y3673" s="44">
        <v>14024.8064095966</v>
      </c>
      <c r="Z3673" s="45">
        <v>13196.8009662734</v>
      </c>
      <c r="AA3673" s="46">
        <v>0.98484717052617599</v>
      </c>
      <c r="AB3673" s="139">
        <v>14166.9292529421</v>
      </c>
      <c r="AC3673" s="45">
        <v>13160.025664925</v>
      </c>
      <c r="AD3673" s="99">
        <v>0.98210271362553803</v>
      </c>
      <c r="AE3673" s="142">
        <v>13396.6120106992</v>
      </c>
      <c r="AF3673" s="44">
        <v>14021.4210071542</v>
      </c>
      <c r="AG3673" s="45">
        <v>13194.0854948122</v>
      </c>
      <c r="AH3673" s="140">
        <v>0.98488225860946799</v>
      </c>
      <c r="AI3673" s="44">
        <v>14163.5095439284</v>
      </c>
      <c r="AJ3673" s="45">
        <v>13157.261780087299</v>
      </c>
      <c r="AK3673" s="46">
        <v>0.98213352522109398</v>
      </c>
    </row>
    <row r="3674" spans="1:37" x14ac:dyDescent="0.2">
      <c r="A3674" s="35" t="s">
        <v>3566</v>
      </c>
      <c r="B3674" s="35" t="s">
        <v>9722</v>
      </c>
      <c r="C3674" s="85" t="s">
        <v>939</v>
      </c>
      <c r="D3674" s="85" t="s">
        <v>939</v>
      </c>
      <c r="E3674" s="85" t="s">
        <v>12904</v>
      </c>
      <c r="F3674" s="85" t="s">
        <v>435</v>
      </c>
      <c r="G3674" s="85" t="s">
        <v>435</v>
      </c>
      <c r="H3674" s="840">
        <v>1.06394655552892</v>
      </c>
      <c r="I3674" s="840">
        <v>1.0655806378293</v>
      </c>
      <c r="J3674" s="86">
        <v>554.66666666666697</v>
      </c>
      <c r="K3674" s="44">
        <v>590.13568946670796</v>
      </c>
      <c r="L3674" s="45">
        <v>555.23928807116999</v>
      </c>
      <c r="M3674" s="46">
        <v>1.0010323703206201</v>
      </c>
      <c r="N3674" s="139">
        <v>591.04206044931902</v>
      </c>
      <c r="O3674" s="45">
        <v>548.98670474064204</v>
      </c>
      <c r="P3674" s="99">
        <v>0.98975968402759995</v>
      </c>
      <c r="Q3674" s="86">
        <v>554.71342262731298</v>
      </c>
      <c r="R3674" s="44">
        <v>590.18543530998795</v>
      </c>
      <c r="S3674" s="45">
        <v>555.31449837648404</v>
      </c>
      <c r="T3674" s="140">
        <v>1.0010835788799299</v>
      </c>
      <c r="U3674" s="44">
        <v>591.09188269568699</v>
      </c>
      <c r="V3674" s="45">
        <v>549.05704765390396</v>
      </c>
      <c r="W3674" s="99">
        <v>0.98980306813810504</v>
      </c>
      <c r="X3674" s="86">
        <v>555.11505550281004</v>
      </c>
      <c r="Y3674" s="44">
        <v>590.61275122446</v>
      </c>
      <c r="Z3674" s="45">
        <v>555.74377987271805</v>
      </c>
      <c r="AA3674" s="46">
        <v>1.0011326019059901</v>
      </c>
      <c r="AB3674" s="139">
        <v>591.519854911332</v>
      </c>
      <c r="AC3674" s="45">
        <v>549.47803669797997</v>
      </c>
      <c r="AD3674" s="99">
        <v>0.98984531450020896</v>
      </c>
      <c r="AE3674" s="142">
        <v>556.89037390657495</v>
      </c>
      <c r="AF3674" s="44">
        <v>592.50159512511198</v>
      </c>
      <c r="AG3674" s="45">
        <v>557.54097233829498</v>
      </c>
      <c r="AH3674" s="140">
        <v>1.00116827020578</v>
      </c>
      <c r="AI3674" s="44">
        <v>593.41159982836598</v>
      </c>
      <c r="AJ3674" s="45">
        <v>551.252621256515</v>
      </c>
      <c r="AK3674" s="46">
        <v>0.98987636900506903</v>
      </c>
    </row>
    <row r="3675" spans="1:37" x14ac:dyDescent="0.2">
      <c r="A3675" s="35" t="s">
        <v>3565</v>
      </c>
      <c r="B3675" s="35" t="s">
        <v>9721</v>
      </c>
      <c r="C3675" s="85" t="s">
        <v>939</v>
      </c>
      <c r="D3675" s="85" t="s">
        <v>939</v>
      </c>
      <c r="E3675" s="85" t="s">
        <v>12904</v>
      </c>
      <c r="F3675" s="85" t="s">
        <v>368</v>
      </c>
      <c r="G3675" s="85" t="s">
        <v>368</v>
      </c>
      <c r="H3675" s="840">
        <v>1.0728070478024501</v>
      </c>
      <c r="I3675" s="840">
        <v>1.0838827617014</v>
      </c>
      <c r="J3675" s="86">
        <v>17925.416666666701</v>
      </c>
      <c r="K3675" s="44">
        <v>19230.5133347954</v>
      </c>
      <c r="L3675" s="45">
        <v>18093.3583984795</v>
      </c>
      <c r="M3675" s="46">
        <v>1.0093689164908</v>
      </c>
      <c r="N3675" s="139">
        <v>19429.050121314998</v>
      </c>
      <c r="O3675" s="45">
        <v>18046.584018458601</v>
      </c>
      <c r="P3675" s="99">
        <v>1.0067595277725001</v>
      </c>
      <c r="Q3675" s="86">
        <v>17998.988633405799</v>
      </c>
      <c r="R3675" s="44">
        <v>19309.441859233899</v>
      </c>
      <c r="S3675" s="45">
        <v>18168.5490329973</v>
      </c>
      <c r="T3675" s="140">
        <v>1.00942055151236</v>
      </c>
      <c r="U3675" s="44">
        <v>19508.793507808099</v>
      </c>
      <c r="V3675" s="45">
        <v>18121.4475790752</v>
      </c>
      <c r="W3675" s="99">
        <v>1.00680365703671</v>
      </c>
      <c r="X3675" s="86">
        <v>18063.502315230799</v>
      </c>
      <c r="Y3675" s="44">
        <v>19378.652591775401</v>
      </c>
      <c r="Z3675" s="45">
        <v>18234.563371457902</v>
      </c>
      <c r="AA3675" s="46">
        <v>1.00946998279967</v>
      </c>
      <c r="AB3675" s="139">
        <v>19578.718775432098</v>
      </c>
      <c r="AC3675" s="45">
        <v>18187.176414220099</v>
      </c>
      <c r="AD3675" s="99">
        <v>1.00684662901087</v>
      </c>
      <c r="AE3675" s="142">
        <v>18138.815249741099</v>
      </c>
      <c r="AF3675" s="44">
        <v>19459.448838708799</v>
      </c>
      <c r="AG3675" s="45">
        <v>18311.2418868848</v>
      </c>
      <c r="AH3675" s="140">
        <v>1.00950594814323</v>
      </c>
      <c r="AI3675" s="44">
        <v>19660.349166880998</v>
      </c>
      <c r="AJ3675" s="45">
        <v>18263.577955328401</v>
      </c>
      <c r="AK3675" s="46">
        <v>1.0068782168994701</v>
      </c>
    </row>
    <row r="3676" spans="1:37" x14ac:dyDescent="0.2">
      <c r="A3676" s="35" t="s">
        <v>3564</v>
      </c>
      <c r="B3676" s="35" t="s">
        <v>9720</v>
      </c>
      <c r="C3676" s="85" t="s">
        <v>939</v>
      </c>
      <c r="D3676" s="85" t="s">
        <v>939</v>
      </c>
      <c r="E3676" s="85" t="s">
        <v>12904</v>
      </c>
      <c r="F3676" s="85" t="s">
        <v>435</v>
      </c>
      <c r="G3676" s="85" t="s">
        <v>435</v>
      </c>
      <c r="H3676" s="840">
        <v>1.06394655552892</v>
      </c>
      <c r="I3676" s="840">
        <v>1.0655806378293</v>
      </c>
      <c r="J3676" s="86">
        <v>4695.5833333333303</v>
      </c>
      <c r="K3676" s="44">
        <v>4995.84971369901</v>
      </c>
      <c r="L3676" s="45">
        <v>4700.4309142046604</v>
      </c>
      <c r="M3676" s="46">
        <v>1.0010323703206201</v>
      </c>
      <c r="N3676" s="139">
        <v>5003.5226833139704</v>
      </c>
      <c r="O3676" s="45">
        <v>4647.4990763252699</v>
      </c>
      <c r="P3676" s="99">
        <v>0.98975968402759995</v>
      </c>
      <c r="Q3676" s="86">
        <v>4678.47657063529</v>
      </c>
      <c r="R3676" s="44">
        <v>4977.6490324501701</v>
      </c>
      <c r="S3676" s="45">
        <v>4683.5460690374603</v>
      </c>
      <c r="T3676" s="140">
        <v>1.0010835788799299</v>
      </c>
      <c r="U3676" s="44">
        <v>4985.2940482069898</v>
      </c>
      <c r="V3676" s="45">
        <v>4630.7704638270498</v>
      </c>
      <c r="W3676" s="99">
        <v>0.98980306813810504</v>
      </c>
      <c r="X3676" s="86">
        <v>4662.18732848735</v>
      </c>
      <c r="Y3676" s="44">
        <v>4960.3181493746997</v>
      </c>
      <c r="Z3676" s="45">
        <v>4667.4677307416996</v>
      </c>
      <c r="AA3676" s="46">
        <v>1.0011326019059901</v>
      </c>
      <c r="AB3676" s="139">
        <v>4967.9365471692399</v>
      </c>
      <c r="AC3676" s="45">
        <v>4614.8442824254498</v>
      </c>
      <c r="AD3676" s="99">
        <v>0.98984531450020896</v>
      </c>
      <c r="AE3676" s="142">
        <v>4661.33414517854</v>
      </c>
      <c r="AF3676" s="44">
        <v>4959.4104079320496</v>
      </c>
      <c r="AG3676" s="45">
        <v>4666.7798429795303</v>
      </c>
      <c r="AH3676" s="140">
        <v>1.00116827020578</v>
      </c>
      <c r="AI3676" s="44">
        <v>4967.02741155485</v>
      </c>
      <c r="AJ3676" s="45">
        <v>4614.1445183486803</v>
      </c>
      <c r="AK3676" s="46">
        <v>0.98987636900506804</v>
      </c>
    </row>
    <row r="3677" spans="1:37" x14ac:dyDescent="0.2">
      <c r="A3677" s="35" t="s">
        <v>3563</v>
      </c>
      <c r="B3677" s="35" t="s">
        <v>9719</v>
      </c>
      <c r="C3677" s="85" t="s">
        <v>939</v>
      </c>
      <c r="D3677" s="85" t="s">
        <v>939</v>
      </c>
      <c r="E3677" s="85" t="s">
        <v>12904</v>
      </c>
      <c r="F3677" s="85" t="s">
        <v>435</v>
      </c>
      <c r="G3677" s="85" t="s">
        <v>435</v>
      </c>
      <c r="H3677" s="840">
        <v>1.06394655552892</v>
      </c>
      <c r="I3677" s="840">
        <v>1.0655806378293</v>
      </c>
      <c r="J3677" s="86">
        <v>46708.416666666701</v>
      </c>
      <c r="K3677" s="44">
        <v>49695.259026709602</v>
      </c>
      <c r="L3677" s="45">
        <v>46756.6370497565</v>
      </c>
      <c r="M3677" s="46">
        <v>1.0010323703206201</v>
      </c>
      <c r="N3677" s="139">
        <v>49771.5844236634</v>
      </c>
      <c r="O3677" s="45">
        <v>46230.1077214295</v>
      </c>
      <c r="P3677" s="99">
        <v>0.98975968402759995</v>
      </c>
      <c r="Q3677" s="86">
        <v>46804.867894242401</v>
      </c>
      <c r="R3677" s="44">
        <v>49797.877978065299</v>
      </c>
      <c r="S3677" s="45">
        <v>46855.584660570297</v>
      </c>
      <c r="T3677" s="140">
        <v>1.0010835788799299</v>
      </c>
      <c r="U3677" s="44">
        <v>49874.360984262901</v>
      </c>
      <c r="V3677" s="45">
        <v>46327.601845519799</v>
      </c>
      <c r="W3677" s="99">
        <v>0.98980306813810504</v>
      </c>
      <c r="X3677" s="86">
        <v>46922.995818959498</v>
      </c>
      <c r="Y3677" s="44">
        <v>49923.559776679896</v>
      </c>
      <c r="Z3677" s="45">
        <v>46976.140893459</v>
      </c>
      <c r="AA3677" s="46">
        <v>1.0011326019059901</v>
      </c>
      <c r="AB3677" s="139">
        <v>50000.235813628497</v>
      </c>
      <c r="AC3677" s="45">
        <v>46446.507553709896</v>
      </c>
      <c r="AD3677" s="99">
        <v>0.98984531450020896</v>
      </c>
      <c r="AE3677" s="142">
        <v>47061.976250154497</v>
      </c>
      <c r="AF3677" s="44">
        <v>50071.427527735701</v>
      </c>
      <c r="AG3677" s="45">
        <v>47116.957354832703</v>
      </c>
      <c r="AH3677" s="140">
        <v>1.00116827020578</v>
      </c>
      <c r="AI3677" s="44">
        <v>50148.330670146999</v>
      </c>
      <c r="AJ3677" s="45">
        <v>46585.538168705702</v>
      </c>
      <c r="AK3677" s="46">
        <v>0.98987636900506804</v>
      </c>
    </row>
    <row r="3678" spans="1:37" x14ac:dyDescent="0.2">
      <c r="A3678" s="35" t="s">
        <v>3562</v>
      </c>
      <c r="B3678" s="35" t="s">
        <v>9718</v>
      </c>
      <c r="C3678" s="85" t="s">
        <v>939</v>
      </c>
      <c r="D3678" s="85" t="s">
        <v>939</v>
      </c>
      <c r="E3678" s="85" t="s">
        <v>12904</v>
      </c>
      <c r="F3678" s="85" t="s">
        <v>367</v>
      </c>
      <c r="G3678" s="85" t="s">
        <v>367</v>
      </c>
      <c r="H3678" s="840">
        <v>1.07233640046977</v>
      </c>
      <c r="I3678" s="840">
        <v>1.0887622322310599</v>
      </c>
      <c r="J3678" s="86">
        <v>4756</v>
      </c>
      <c r="K3678" s="44">
        <v>5100.0319206342401</v>
      </c>
      <c r="L3678" s="45">
        <v>4798.4525309970304</v>
      </c>
      <c r="M3678" s="46">
        <v>1.0089260998732199</v>
      </c>
      <c r="N3678" s="139">
        <v>5178.1531764909396</v>
      </c>
      <c r="O3678" s="45">
        <v>4809.70380829236</v>
      </c>
      <c r="P3678" s="99">
        <v>1.01129180157535</v>
      </c>
      <c r="Q3678" s="86">
        <v>4806.1591455548196</v>
      </c>
      <c r="R3678" s="44">
        <v>5153.8193982291396</v>
      </c>
      <c r="S3678" s="45">
        <v>4849.3074593536503</v>
      </c>
      <c r="T3678" s="140">
        <v>1.0089777122421599</v>
      </c>
      <c r="U3678" s="44">
        <v>5232.7645597720002</v>
      </c>
      <c r="V3678" s="45">
        <v>4860.6423880389402</v>
      </c>
      <c r="W3678" s="99">
        <v>1.0113361295026</v>
      </c>
      <c r="X3678" s="86">
        <v>4851.5102314189598</v>
      </c>
      <c r="Y3678" s="44">
        <v>5202.4510184020801</v>
      </c>
      <c r="Z3678" s="45">
        <v>4895.3054054036902</v>
      </c>
      <c r="AA3678" s="46">
        <v>1.00902712184365</v>
      </c>
      <c r="AB3678" s="139">
        <v>5282.14110925155</v>
      </c>
      <c r="AC3678" s="45">
        <v>4906.7169971974899</v>
      </c>
      <c r="AD3678" s="99">
        <v>1.0113792949298599</v>
      </c>
      <c r="AE3678" s="142">
        <v>4896.81324628317</v>
      </c>
      <c r="AF3678" s="44">
        <v>5251.031090292</v>
      </c>
      <c r="AG3678" s="45">
        <v>4941.1934144106599</v>
      </c>
      <c r="AH3678" s="140">
        <v>1.0090630714089801</v>
      </c>
      <c r="AI3678" s="44">
        <v>5331.4653208419004</v>
      </c>
      <c r="AJ3678" s="45">
        <v>4952.6909047655299</v>
      </c>
      <c r="AK3678" s="46">
        <v>1.0114110250221999</v>
      </c>
    </row>
    <row r="3679" spans="1:37" x14ac:dyDescent="0.2">
      <c r="A3679" s="35" t="s">
        <v>3561</v>
      </c>
      <c r="B3679" s="35" t="s">
        <v>9717</v>
      </c>
      <c r="C3679" s="85" t="s">
        <v>1211</v>
      </c>
      <c r="D3679" s="85" t="s">
        <v>939</v>
      </c>
      <c r="E3679" s="85" t="s">
        <v>12904</v>
      </c>
      <c r="F3679" s="85" t="s">
        <v>363</v>
      </c>
      <c r="G3679" s="85" t="s">
        <v>363</v>
      </c>
      <c r="H3679" s="840">
        <v>1.09892961896858</v>
      </c>
      <c r="I3679" s="840">
        <v>1.11458313984902</v>
      </c>
      <c r="J3679" s="86">
        <v>5966.1666666666697</v>
      </c>
      <c r="K3679" s="44">
        <v>6556.3972617030504</v>
      </c>
      <c r="L3679" s="45">
        <v>6168.6988482080997</v>
      </c>
      <c r="M3679" s="46">
        <v>1.0339467857431801</v>
      </c>
      <c r="N3679" s="139">
        <v>6649.78877619588</v>
      </c>
      <c r="O3679" s="45">
        <v>6176.6257797115304</v>
      </c>
      <c r="P3679" s="99">
        <v>1.0352754330884999</v>
      </c>
      <c r="Q3679" s="86">
        <v>5996.4108362720299</v>
      </c>
      <c r="R3679" s="44">
        <v>6589.6334754834897</v>
      </c>
      <c r="S3679" s="45">
        <v>6200.28687424485</v>
      </c>
      <c r="T3679" s="140">
        <v>1.0339996780640099</v>
      </c>
      <c r="U3679" s="44">
        <v>6683.4984177167498</v>
      </c>
      <c r="V3679" s="45">
        <v>6208.2089378316496</v>
      </c>
      <c r="W3679" s="99">
        <v>1.03532081228965</v>
      </c>
      <c r="X3679" s="86">
        <v>6028.8694670393998</v>
      </c>
      <c r="Y3679" s="44">
        <v>6625.3032262249199</v>
      </c>
      <c r="Z3679" s="45">
        <v>6234.1543593694496</v>
      </c>
      <c r="AA3679" s="46">
        <v>1.0340503129902501</v>
      </c>
      <c r="AB3679" s="139">
        <v>6719.6762603126499</v>
      </c>
      <c r="AC3679" s="45">
        <v>6242.0804443091602</v>
      </c>
      <c r="AD3679" s="99">
        <v>1.03536500142115</v>
      </c>
      <c r="AE3679" s="142">
        <v>6060.7376925777198</v>
      </c>
      <c r="AF3679" s="44">
        <v>6660.3241631729497</v>
      </c>
      <c r="AG3679" s="45">
        <v>6267.3309921462196</v>
      </c>
      <c r="AH3679" s="140">
        <v>1.0340871540805201</v>
      </c>
      <c r="AI3679" s="44">
        <v>6755.1960471945604</v>
      </c>
      <c r="AJ3679" s="45">
        <v>6275.2725581952</v>
      </c>
      <c r="AK3679" s="46">
        <v>1.03539748401918</v>
      </c>
    </row>
    <row r="3680" spans="1:37" x14ac:dyDescent="0.2">
      <c r="A3680" s="35" t="s">
        <v>3560</v>
      </c>
      <c r="B3680" s="35" t="s">
        <v>9716</v>
      </c>
      <c r="C3680" s="85" t="s">
        <v>1211</v>
      </c>
      <c r="D3680" s="85" t="s">
        <v>939</v>
      </c>
      <c r="E3680" s="85" t="s">
        <v>12904</v>
      </c>
      <c r="F3680" s="85" t="s">
        <v>360</v>
      </c>
      <c r="G3680" s="85" t="s">
        <v>360</v>
      </c>
      <c r="H3680" s="840">
        <v>1.10766802497245</v>
      </c>
      <c r="I3680" s="840">
        <v>1.11973276594421</v>
      </c>
      <c r="J3680" s="86">
        <v>6487.5833333333303</v>
      </c>
      <c r="K3680" s="44">
        <v>7186.0886176775302</v>
      </c>
      <c r="L3680" s="45">
        <v>6761.1547637481199</v>
      </c>
      <c r="M3680" s="46">
        <v>1.04216846495199</v>
      </c>
      <c r="N3680" s="139">
        <v>7264.3596301268599</v>
      </c>
      <c r="O3680" s="45">
        <v>6747.4670962715099</v>
      </c>
      <c r="P3680" s="99">
        <v>1.04005863964828</v>
      </c>
      <c r="Q3680" s="86">
        <v>6467.3867706344899</v>
      </c>
      <c r="R3680" s="44">
        <v>7163.7175309616796</v>
      </c>
      <c r="S3680" s="45">
        <v>6740.4513381922898</v>
      </c>
      <c r="T3680" s="140">
        <v>1.04222177785897</v>
      </c>
      <c r="U3680" s="44">
        <v>7241.7448771135296</v>
      </c>
      <c r="V3680" s="45">
        <v>6726.7563275569</v>
      </c>
      <c r="W3680" s="99">
        <v>1.0401042285116</v>
      </c>
      <c r="X3680" s="86">
        <v>6451.31312424317</v>
      </c>
      <c r="Y3680" s="44">
        <v>7145.9132668092898</v>
      </c>
      <c r="Z3680" s="45">
        <v>6724.0282931682304</v>
      </c>
      <c r="AA3680" s="46">
        <v>1.04227281542113</v>
      </c>
      <c r="AB3680" s="139">
        <v>7223.7466885809599</v>
      </c>
      <c r="AC3680" s="45">
        <v>6710.3244550260897</v>
      </c>
      <c r="AD3680" s="99">
        <v>1.0401486218068701</v>
      </c>
      <c r="AE3680" s="142">
        <v>6437.9751290479198</v>
      </c>
      <c r="AF3680" s="44">
        <v>7131.1391960142801</v>
      </c>
      <c r="AG3680" s="45">
        <v>6710.3655313973904</v>
      </c>
      <c r="AH3680" s="140">
        <v>1.0423099494622901</v>
      </c>
      <c r="AI3680" s="44">
        <v>7208.8116983288301</v>
      </c>
      <c r="AJ3680" s="45">
        <v>6696.6610460560196</v>
      </c>
      <c r="AK3680" s="46">
        <v>1.0401812544818501</v>
      </c>
    </row>
    <row r="3681" spans="1:37" x14ac:dyDescent="0.2">
      <c r="A3681" s="35" t="s">
        <v>3559</v>
      </c>
      <c r="B3681" s="35" t="s">
        <v>9715</v>
      </c>
      <c r="C3681" s="85" t="s">
        <v>939</v>
      </c>
      <c r="D3681" s="85" t="s">
        <v>939</v>
      </c>
      <c r="E3681" s="85" t="s">
        <v>12904</v>
      </c>
      <c r="F3681" s="85" t="s">
        <v>368</v>
      </c>
      <c r="G3681" s="85" t="s">
        <v>368</v>
      </c>
      <c r="H3681" s="840">
        <v>1.0728070478024501</v>
      </c>
      <c r="I3681" s="840">
        <v>1.0838827617014</v>
      </c>
      <c r="J3681" s="86">
        <v>19053.416666666701</v>
      </c>
      <c r="K3681" s="44">
        <v>20440.6396847166</v>
      </c>
      <c r="L3681" s="45">
        <v>19231.9265362812</v>
      </c>
      <c r="M3681" s="46">
        <v>1.0093689164908</v>
      </c>
      <c r="N3681" s="139">
        <v>20651.669876514199</v>
      </c>
      <c r="O3681" s="45">
        <v>19182.208765785999</v>
      </c>
      <c r="P3681" s="99">
        <v>1.0067595277725001</v>
      </c>
      <c r="Q3681" s="86">
        <v>19191.4370834859</v>
      </c>
      <c r="R3681" s="44">
        <v>20588.708960620901</v>
      </c>
      <c r="S3681" s="45">
        <v>19372.2310051272</v>
      </c>
      <c r="T3681" s="140">
        <v>1.00942055151236</v>
      </c>
      <c r="U3681" s="44">
        <v>20801.267827067401</v>
      </c>
      <c r="V3681" s="45">
        <v>19322.009039443601</v>
      </c>
      <c r="W3681" s="99">
        <v>1.00680365703671</v>
      </c>
      <c r="X3681" s="86">
        <v>19324.336707747902</v>
      </c>
      <c r="Y3681" s="44">
        <v>20731.284614179502</v>
      </c>
      <c r="Z3681" s="45">
        <v>19507.337843985399</v>
      </c>
      <c r="AA3681" s="46">
        <v>1.00946998279967</v>
      </c>
      <c r="AB3681" s="139">
        <v>20945.315438841601</v>
      </c>
      <c r="AC3681" s="45">
        <v>19456.6432720669</v>
      </c>
      <c r="AD3681" s="99">
        <v>1.00684662901087</v>
      </c>
      <c r="AE3681" s="142">
        <v>19453.058494747798</v>
      </c>
      <c r="AF3681" s="44">
        <v>20869.378254478699</v>
      </c>
      <c r="AG3681" s="45">
        <v>19637.978260026099</v>
      </c>
      <c r="AH3681" s="140">
        <v>1.00950594814323</v>
      </c>
      <c r="AI3681" s="44">
        <v>21084.834764826199</v>
      </c>
      <c r="AJ3681" s="45">
        <v>19586.860850432899</v>
      </c>
      <c r="AK3681" s="46">
        <v>1.0068782168994701</v>
      </c>
    </row>
    <row r="3682" spans="1:37" x14ac:dyDescent="0.2">
      <c r="A3682" s="35" t="s">
        <v>3558</v>
      </c>
      <c r="B3682" s="35" t="s">
        <v>9714</v>
      </c>
      <c r="C3682" s="85" t="s">
        <v>939</v>
      </c>
      <c r="D3682" s="85" t="s">
        <v>939</v>
      </c>
      <c r="E3682" s="85" t="s">
        <v>12904</v>
      </c>
      <c r="F3682" s="85" t="s">
        <v>367</v>
      </c>
      <c r="G3682" s="85" t="s">
        <v>367</v>
      </c>
      <c r="H3682" s="840">
        <v>1.07233640046977</v>
      </c>
      <c r="I3682" s="840">
        <v>1.0887622322310599</v>
      </c>
      <c r="J3682" s="86">
        <v>6936.75</v>
      </c>
      <c r="K3682" s="44">
        <v>7438.5295259587001</v>
      </c>
      <c r="L3682" s="45">
        <v>6998.6681232955598</v>
      </c>
      <c r="M3682" s="46">
        <v>1.0089260998732199</v>
      </c>
      <c r="N3682" s="139">
        <v>7552.47141442883</v>
      </c>
      <c r="O3682" s="45">
        <v>7015.0784045778</v>
      </c>
      <c r="P3682" s="99">
        <v>1.01129180157535</v>
      </c>
      <c r="Q3682" s="86">
        <v>6999.8931858689002</v>
      </c>
      <c r="R3682" s="44">
        <v>7506.24026260756</v>
      </c>
      <c r="S3682" s="45">
        <v>7062.7362126175103</v>
      </c>
      <c r="T3682" s="140">
        <v>1.0089777122421599</v>
      </c>
      <c r="U3682" s="44">
        <v>7621.2193304256398</v>
      </c>
      <c r="V3682" s="45">
        <v>7079.2448815282896</v>
      </c>
      <c r="W3682" s="99">
        <v>1.0113361295026</v>
      </c>
      <c r="X3682" s="86">
        <v>7057.3640263349098</v>
      </c>
      <c r="Y3682" s="44">
        <v>7567.8683368048496</v>
      </c>
      <c r="Z3682" s="45">
        <v>7121.0717112956299</v>
      </c>
      <c r="AA3682" s="46">
        <v>1.00902712184365</v>
      </c>
      <c r="AB3682" s="139">
        <v>7683.7914109796002</v>
      </c>
      <c r="AC3682" s="45">
        <v>7137.6718530179396</v>
      </c>
      <c r="AD3682" s="99">
        <v>1.0113792949298599</v>
      </c>
      <c r="AE3682" s="142">
        <v>7114.41129508021</v>
      </c>
      <c r="AF3682" s="44">
        <v>7629.0421996278201</v>
      </c>
      <c r="AG3682" s="45">
        <v>7178.8897126803704</v>
      </c>
      <c r="AH3682" s="140">
        <v>1.0090630714089801</v>
      </c>
      <c r="AI3682" s="44">
        <v>7745.9023226414201</v>
      </c>
      <c r="AJ3682" s="45">
        <v>7195.5940203865703</v>
      </c>
      <c r="AK3682" s="46">
        <v>1.0114110250221999</v>
      </c>
    </row>
    <row r="3683" spans="1:37" x14ac:dyDescent="0.2">
      <c r="A3683" s="35" t="s">
        <v>3557</v>
      </c>
      <c r="B3683" s="35" t="s">
        <v>13116</v>
      </c>
      <c r="C3683" s="85" t="s">
        <v>939</v>
      </c>
      <c r="D3683" s="85" t="s">
        <v>939</v>
      </c>
      <c r="E3683" s="85" t="s">
        <v>12904</v>
      </c>
      <c r="F3683" s="85" t="s">
        <v>362</v>
      </c>
      <c r="G3683" s="85" t="s">
        <v>362</v>
      </c>
      <c r="H3683" s="840">
        <v>1.0444684729545799</v>
      </c>
      <c r="I3683" s="840">
        <v>1.05651346243462</v>
      </c>
      <c r="J3683" s="86">
        <v>16806.583333333299</v>
      </c>
      <c r="K3683" s="44">
        <v>17553.946429750598</v>
      </c>
      <c r="L3683" s="45">
        <v>16515.931661923401</v>
      </c>
      <c r="M3683" s="46">
        <v>0.98270608215570598</v>
      </c>
      <c r="N3683" s="139">
        <v>17756.381549196001</v>
      </c>
      <c r="O3683" s="45">
        <v>16492.933493430301</v>
      </c>
      <c r="P3683" s="99">
        <v>0.98133767978403197</v>
      </c>
      <c r="Q3683" s="86">
        <v>16856.759265811401</v>
      </c>
      <c r="R3683" s="44">
        <v>17606.353609325</v>
      </c>
      <c r="S3683" s="45">
        <v>16566.087263176902</v>
      </c>
      <c r="T3683" s="140">
        <v>0.98275635322003996</v>
      </c>
      <c r="U3683" s="44">
        <v>17809.393097349301</v>
      </c>
      <c r="V3683" s="45">
        <v>16542.8981192297</v>
      </c>
      <c r="W3683" s="99">
        <v>0.98138069473304301</v>
      </c>
      <c r="X3683" s="86">
        <v>16900.482461746698</v>
      </c>
      <c r="Y3683" s="44">
        <v>17652.021109016299</v>
      </c>
      <c r="Z3683" s="45">
        <v>16609.8698566524</v>
      </c>
      <c r="AA3683" s="46">
        <v>0.98280447876253996</v>
      </c>
      <c r="AB3683" s="139">
        <v>17855.587242475602</v>
      </c>
      <c r="AC3683" s="45">
        <v>16586.5151281451</v>
      </c>
      <c r="AD3683" s="99">
        <v>0.98142258161491502</v>
      </c>
      <c r="AE3683" s="142">
        <v>16935.3082604302</v>
      </c>
      <c r="AF3683" s="44">
        <v>17688.395557786698</v>
      </c>
      <c r="AG3683" s="45">
        <v>16644.689802582401</v>
      </c>
      <c r="AH3683" s="140">
        <v>0.98283949406891702</v>
      </c>
      <c r="AI3683" s="44">
        <v>17892.381167624699</v>
      </c>
      <c r="AJ3683" s="45">
        <v>16621.2153959016</v>
      </c>
      <c r="AK3683" s="46">
        <v>0.98145337187262904</v>
      </c>
    </row>
    <row r="3684" spans="1:37" x14ac:dyDescent="0.2">
      <c r="A3684" s="35" t="s">
        <v>3556</v>
      </c>
      <c r="B3684" s="35" t="s">
        <v>9713</v>
      </c>
      <c r="C3684" s="85" t="s">
        <v>939</v>
      </c>
      <c r="D3684" s="85" t="s">
        <v>939</v>
      </c>
      <c r="E3684" s="85" t="s">
        <v>12904</v>
      </c>
      <c r="F3684" s="85" t="s">
        <v>364</v>
      </c>
      <c r="G3684" s="85" t="s">
        <v>364</v>
      </c>
      <c r="H3684" s="840">
        <v>1.0449950756078099</v>
      </c>
      <c r="I3684" s="840">
        <v>1.05543029677918</v>
      </c>
      <c r="J3684" s="86">
        <v>9268.9166666666697</v>
      </c>
      <c r="K3684" s="44">
        <v>9685.9722728858196</v>
      </c>
      <c r="L3684" s="45">
        <v>9113.2131898923508</v>
      </c>
      <c r="M3684" s="46">
        <v>0.98320154529662995</v>
      </c>
      <c r="N3684" s="139">
        <v>9782.6954683215099</v>
      </c>
      <c r="O3684" s="45">
        <v>9086.6117794599195</v>
      </c>
      <c r="P3684" s="99">
        <v>0.98033158633712203</v>
      </c>
      <c r="Q3684" s="86">
        <v>9213.5233544889106</v>
      </c>
      <c r="R3684" s="44">
        <v>9628.0865344384492</v>
      </c>
      <c r="S3684" s="45">
        <v>9059.2138069093799</v>
      </c>
      <c r="T3684" s="140">
        <v>0.98325184170675095</v>
      </c>
      <c r="U3684" s="44">
        <v>9724.2316884101601</v>
      </c>
      <c r="V3684" s="45">
        <v>9032.7038787805304</v>
      </c>
      <c r="W3684" s="99">
        <v>0.98037455718606503</v>
      </c>
      <c r="X3684" s="86">
        <v>9155.3714967359192</v>
      </c>
      <c r="Y3684" s="44">
        <v>9567.3181294491296</v>
      </c>
      <c r="Z3684" s="45">
        <v>9002.4767150415792</v>
      </c>
      <c r="AA3684" s="46">
        <v>0.98329999151330405</v>
      </c>
      <c r="AB3684" s="139">
        <v>9662.8564559236493</v>
      </c>
      <c r="AC3684" s="45">
        <v>8976.0763737866691</v>
      </c>
      <c r="AD3684" s="99">
        <v>0.98041640112439299</v>
      </c>
      <c r="AE3684" s="142">
        <v>9103.0492686141006</v>
      </c>
      <c r="AF3684" s="44">
        <v>9512.6416587170006</v>
      </c>
      <c r="AG3684" s="45">
        <v>8951.3471753387003</v>
      </c>
      <c r="AH3684" s="140">
        <v>0.98333502447378296</v>
      </c>
      <c r="AI3684" s="44">
        <v>9607.6339911688992</v>
      </c>
      <c r="AJ3684" s="45">
        <v>8925.0588010697793</v>
      </c>
      <c r="AK3684" s="46">
        <v>0.98044715981511699</v>
      </c>
    </row>
    <row r="3685" spans="1:37" x14ac:dyDescent="0.2">
      <c r="A3685" s="35" t="s">
        <v>3555</v>
      </c>
      <c r="B3685" s="35" t="s">
        <v>9712</v>
      </c>
      <c r="C3685" s="85" t="s">
        <v>1015</v>
      </c>
      <c r="D3685" s="85" t="s">
        <v>1015</v>
      </c>
      <c r="E3685" s="85" t="s">
        <v>12906</v>
      </c>
      <c r="F3685" s="85" t="s">
        <v>450</v>
      </c>
      <c r="G3685" s="85" t="s">
        <v>450</v>
      </c>
      <c r="H3685" s="840">
        <v>1.05963666678156</v>
      </c>
      <c r="I3685" s="840">
        <v>1.07544366411974</v>
      </c>
      <c r="J3685" s="86">
        <v>13506.833333333299</v>
      </c>
      <c r="K3685" s="44">
        <v>14312.335852107401</v>
      </c>
      <c r="L3685" s="45">
        <v>13466.006735401699</v>
      </c>
      <c r="M3685" s="46">
        <v>0.99697733755025397</v>
      </c>
      <c r="N3685" s="139">
        <v>14525.8383306547</v>
      </c>
      <c r="O3685" s="45">
        <v>13492.2582543095</v>
      </c>
      <c r="P3685" s="99">
        <v>0.99892091072243605</v>
      </c>
      <c r="Q3685" s="86">
        <v>13585.9811292828</v>
      </c>
      <c r="R3685" s="44">
        <v>14396.2037587904</v>
      </c>
      <c r="S3685" s="45">
        <v>13545.6081945488</v>
      </c>
      <c r="T3685" s="140">
        <v>0.99702833867132701</v>
      </c>
      <c r="U3685" s="44">
        <v>14610.957326337601</v>
      </c>
      <c r="V3685" s="45">
        <v>13571.915514066</v>
      </c>
      <c r="W3685" s="99">
        <v>0.99896469639675201</v>
      </c>
      <c r="X3685" s="86">
        <v>13665.780084022999</v>
      </c>
      <c r="Y3685" s="44">
        <v>14480.761657203901</v>
      </c>
      <c r="Z3685" s="45">
        <v>13625.837237895999</v>
      </c>
      <c r="AA3685" s="46">
        <v>0.99707716311243</v>
      </c>
      <c r="AB3685" s="139">
        <v>14696.7766066163</v>
      </c>
      <c r="AC3685" s="45">
        <v>13652.2145259229</v>
      </c>
      <c r="AD3685" s="99">
        <v>0.99900733379165596</v>
      </c>
      <c r="AE3685" s="142">
        <v>13747.8396743514</v>
      </c>
      <c r="AF3685" s="44">
        <v>14567.715007977</v>
      </c>
      <c r="AG3685" s="45">
        <v>13708.145357110099</v>
      </c>
      <c r="AH3685" s="140">
        <v>0.99711268692525601</v>
      </c>
      <c r="AI3685" s="44">
        <v>14785.0270731152</v>
      </c>
      <c r="AJ3685" s="45">
        <v>13734.6235425135</v>
      </c>
      <c r="AK3685" s="46">
        <v>0.99903867573736005</v>
      </c>
    </row>
    <row r="3686" spans="1:37" x14ac:dyDescent="0.2">
      <c r="A3686" s="35" t="s">
        <v>3554</v>
      </c>
      <c r="B3686" s="35" t="s">
        <v>9711</v>
      </c>
      <c r="C3686" s="85" t="s">
        <v>1015</v>
      </c>
      <c r="D3686" s="85" t="s">
        <v>1015</v>
      </c>
      <c r="E3686" s="85" t="s">
        <v>12906</v>
      </c>
      <c r="F3686" s="85" t="s">
        <v>450</v>
      </c>
      <c r="G3686" s="85" t="s">
        <v>450</v>
      </c>
      <c r="H3686" s="840">
        <v>1.05963666678156</v>
      </c>
      <c r="I3686" s="840">
        <v>1.07544366411974</v>
      </c>
      <c r="J3686" s="86">
        <v>48798.916666666701</v>
      </c>
      <c r="K3686" s="44">
        <v>51709.121399217802</v>
      </c>
      <c r="L3686" s="45">
        <v>48651.414013670001</v>
      </c>
      <c r="M3686" s="46">
        <v>0.99697733755025297</v>
      </c>
      <c r="N3686" s="139">
        <v>52480.4857450739</v>
      </c>
      <c r="O3686" s="45">
        <v>48746.258278934904</v>
      </c>
      <c r="P3686" s="99">
        <v>0.99892091072243605</v>
      </c>
      <c r="Q3686" s="86">
        <v>48938.042168098997</v>
      </c>
      <c r="R3686" s="44">
        <v>51856.543881819802</v>
      </c>
      <c r="S3686" s="45">
        <v>48792.614880687099</v>
      </c>
      <c r="T3686" s="140">
        <v>0.99702833867132701</v>
      </c>
      <c r="U3686" s="44">
        <v>52630.107384106799</v>
      </c>
      <c r="V3686" s="45">
        <v>48887.376436706501</v>
      </c>
      <c r="W3686" s="99">
        <v>0.99896469639675201</v>
      </c>
      <c r="X3686" s="86">
        <v>49050.840864653997</v>
      </c>
      <c r="Y3686" s="44">
        <v>51976.069516654701</v>
      </c>
      <c r="Z3686" s="45">
        <v>48907.473257608501</v>
      </c>
      <c r="AA3686" s="46">
        <v>0.99707716311243</v>
      </c>
      <c r="AB3686" s="139">
        <v>52751.416027637897</v>
      </c>
      <c r="AC3686" s="45">
        <v>49002.149752436802</v>
      </c>
      <c r="AD3686" s="99">
        <v>0.99900733379165596</v>
      </c>
      <c r="AE3686" s="142">
        <v>49176.673608407698</v>
      </c>
      <c r="AF3686" s="44">
        <v>52109.406505817897</v>
      </c>
      <c r="AG3686" s="45">
        <v>49034.685155725703</v>
      </c>
      <c r="AH3686" s="140">
        <v>0.99711268692525501</v>
      </c>
      <c r="AI3686" s="44">
        <v>52886.742054646602</v>
      </c>
      <c r="AJ3686" s="45">
        <v>49129.398878911998</v>
      </c>
      <c r="AK3686" s="46">
        <v>0.99903867573736005</v>
      </c>
    </row>
    <row r="3687" spans="1:37" x14ac:dyDescent="0.2">
      <c r="A3687" s="35" t="s">
        <v>3553</v>
      </c>
      <c r="B3687" s="35" t="s">
        <v>9710</v>
      </c>
      <c r="C3687" s="85" t="s">
        <v>1015</v>
      </c>
      <c r="D3687" s="85" t="s">
        <v>1015</v>
      </c>
      <c r="E3687" s="85" t="s">
        <v>12906</v>
      </c>
      <c r="F3687" s="85" t="s">
        <v>427</v>
      </c>
      <c r="G3687" s="85" t="s">
        <v>427</v>
      </c>
      <c r="H3687" s="840">
        <v>1.04455950803733</v>
      </c>
      <c r="I3687" s="840">
        <v>1.06186553158701</v>
      </c>
      <c r="J3687" s="86">
        <v>13073</v>
      </c>
      <c r="K3687" s="44">
        <v>13655.526448572</v>
      </c>
      <c r="L3687" s="45">
        <v>12848.0363395644</v>
      </c>
      <c r="M3687" s="46">
        <v>0.98279173407514997</v>
      </c>
      <c r="N3687" s="139">
        <v>13881.7680944369</v>
      </c>
      <c r="O3687" s="45">
        <v>12894.0165719258</v>
      </c>
      <c r="P3687" s="99">
        <v>0.98630892464819397</v>
      </c>
      <c r="Q3687" s="86">
        <v>13155.414634413601</v>
      </c>
      <c r="R3687" s="44">
        <v>13741.613438550199</v>
      </c>
      <c r="S3687" s="45">
        <v>12929.69415537</v>
      </c>
      <c r="T3687" s="140">
        <v>0.98284200952107204</v>
      </c>
      <c r="U3687" s="44">
        <v>13969.2813540191</v>
      </c>
      <c r="V3687" s="45">
        <v>12975.871607482701</v>
      </c>
      <c r="W3687" s="99">
        <v>0.98635215750165195</v>
      </c>
      <c r="X3687" s="86">
        <v>13240.118105387501</v>
      </c>
      <c r="Y3687" s="44">
        <v>13830.091254519701</v>
      </c>
      <c r="Z3687" s="45">
        <v>13013.581528398799</v>
      </c>
      <c r="AA3687" s="46">
        <v>0.98289013925815805</v>
      </c>
      <c r="AB3687" s="139">
        <v>14059.2250502521</v>
      </c>
      <c r="AC3687" s="45">
        <v>13059.9764555081</v>
      </c>
      <c r="AD3687" s="99">
        <v>0.98639425657342605</v>
      </c>
      <c r="AE3687" s="142">
        <v>13329.8274393554</v>
      </c>
      <c r="AF3687" s="44">
        <v>13923.7979922756</v>
      </c>
      <c r="AG3687" s="45">
        <v>13102.2227368284</v>
      </c>
      <c r="AH3687" s="140">
        <v>0.98292515761644195</v>
      </c>
      <c r="AI3687" s="44">
        <v>14154.484299854201</v>
      </c>
      <c r="AJ3687" s="45">
        <v>13148.877735261</v>
      </c>
      <c r="AK3687" s="46">
        <v>0.98642520280793999</v>
      </c>
    </row>
    <row r="3688" spans="1:37" x14ac:dyDescent="0.2">
      <c r="A3688" s="35" t="s">
        <v>3552</v>
      </c>
      <c r="B3688" s="35" t="s">
        <v>9709</v>
      </c>
      <c r="C3688" s="85" t="s">
        <v>1015</v>
      </c>
      <c r="D3688" s="85" t="s">
        <v>1015</v>
      </c>
      <c r="E3688" s="85" t="s">
        <v>12906</v>
      </c>
      <c r="F3688" s="85" t="s">
        <v>427</v>
      </c>
      <c r="G3688" s="85" t="s">
        <v>427</v>
      </c>
      <c r="H3688" s="840">
        <v>1.04455950803733</v>
      </c>
      <c r="I3688" s="840">
        <v>1.06186553158701</v>
      </c>
      <c r="J3688" s="86">
        <v>7679.5</v>
      </c>
      <c r="K3688" s="44">
        <v>8021.6947419726803</v>
      </c>
      <c r="L3688" s="45">
        <v>7547.3491218301097</v>
      </c>
      <c r="M3688" s="46">
        <v>0.98279173407514997</v>
      </c>
      <c r="N3688" s="139">
        <v>8154.59634982241</v>
      </c>
      <c r="O3688" s="45">
        <v>7574.3593868358103</v>
      </c>
      <c r="P3688" s="99">
        <v>0.98630892464819397</v>
      </c>
      <c r="Q3688" s="86">
        <v>7732.11735980921</v>
      </c>
      <c r="R3688" s="44">
        <v>8076.6567054492198</v>
      </c>
      <c r="S3688" s="45">
        <v>7599.4497637676504</v>
      </c>
      <c r="T3688" s="140">
        <v>0.98284200952107204</v>
      </c>
      <c r="U3688" s="44">
        <v>8210.4689105669204</v>
      </c>
      <c r="V3688" s="45">
        <v>7626.5906399037904</v>
      </c>
      <c r="W3688" s="99">
        <v>0.98635215750165195</v>
      </c>
      <c r="X3688" s="86">
        <v>7781.02841723864</v>
      </c>
      <c r="Y3688" s="44">
        <v>8127.7472155352798</v>
      </c>
      <c r="Z3688" s="45">
        <v>7647.8961045913702</v>
      </c>
      <c r="AA3688" s="46">
        <v>0.98289013925815805</v>
      </c>
      <c r="AB3688" s="139">
        <v>8262.4058765647005</v>
      </c>
      <c r="AC3688" s="45">
        <v>7675.1617409988103</v>
      </c>
      <c r="AD3688" s="99">
        <v>0.98639425657342605</v>
      </c>
      <c r="AE3688" s="142">
        <v>7831.1409699129099</v>
      </c>
      <c r="AF3688" s="44">
        <v>8180.0927589032199</v>
      </c>
      <c r="AG3688" s="45">
        <v>7697.42547216823</v>
      </c>
      <c r="AH3688" s="140">
        <v>0.98292515761644195</v>
      </c>
      <c r="AI3688" s="44">
        <v>8315.6186689493497</v>
      </c>
      <c r="AJ3688" s="45">
        <v>7724.8348194639102</v>
      </c>
      <c r="AK3688" s="46">
        <v>0.98642520280793999</v>
      </c>
    </row>
    <row r="3689" spans="1:37" x14ac:dyDescent="0.2">
      <c r="A3689" s="35" t="s">
        <v>3551</v>
      </c>
      <c r="B3689" s="35" t="s">
        <v>9708</v>
      </c>
      <c r="C3689" s="85" t="s">
        <v>1015</v>
      </c>
      <c r="D3689" s="85" t="s">
        <v>1015</v>
      </c>
      <c r="E3689" s="85" t="s">
        <v>12906</v>
      </c>
      <c r="F3689" s="85" t="s">
        <v>427</v>
      </c>
      <c r="G3689" s="85" t="s">
        <v>427</v>
      </c>
      <c r="H3689" s="840">
        <v>1.04455950803733</v>
      </c>
      <c r="I3689" s="840">
        <v>1.06186553158701</v>
      </c>
      <c r="J3689" s="86">
        <v>10960.333333333299</v>
      </c>
      <c r="K3689" s="44">
        <v>11448.720394591801</v>
      </c>
      <c r="L3689" s="45">
        <v>10771.725002708299</v>
      </c>
      <c r="M3689" s="46">
        <v>0.98279173407514997</v>
      </c>
      <c r="N3689" s="139">
        <v>11638.4001813708</v>
      </c>
      <c r="O3689" s="45">
        <v>10810.2745837858</v>
      </c>
      <c r="P3689" s="99">
        <v>0.98630892464819397</v>
      </c>
      <c r="Q3689" s="86">
        <v>11009.302932899</v>
      </c>
      <c r="R3689" s="44">
        <v>11499.872055423</v>
      </c>
      <c r="S3689" s="45">
        <v>10820.405417996701</v>
      </c>
      <c r="T3689" s="140">
        <v>0.98284200952107204</v>
      </c>
      <c r="U3689" s="44">
        <v>11690.399311245201</v>
      </c>
      <c r="V3689" s="45">
        <v>10859.049700454199</v>
      </c>
      <c r="W3689" s="99">
        <v>0.98635215750165195</v>
      </c>
      <c r="X3689" s="86">
        <v>11053.7508320138</v>
      </c>
      <c r="Y3689" s="44">
        <v>11546.3005310556</v>
      </c>
      <c r="Z3689" s="45">
        <v>10864.622694603</v>
      </c>
      <c r="AA3689" s="46">
        <v>0.98289013925815805</v>
      </c>
      <c r="AB3689" s="139">
        <v>11737.597003266599</v>
      </c>
      <c r="AC3689" s="45">
        <v>10903.356334292101</v>
      </c>
      <c r="AD3689" s="99">
        <v>0.98639425657342605</v>
      </c>
      <c r="AE3689" s="142">
        <v>11102.8191155188</v>
      </c>
      <c r="AF3689" s="44">
        <v>11597.555273133799</v>
      </c>
      <c r="AG3689" s="45">
        <v>10913.2402291082</v>
      </c>
      <c r="AH3689" s="140">
        <v>0.98292515761644195</v>
      </c>
      <c r="AI3689" s="44">
        <v>11789.700922214801</v>
      </c>
      <c r="AJ3689" s="45">
        <v>10952.1005977655</v>
      </c>
      <c r="AK3689" s="46">
        <v>0.98642520280793999</v>
      </c>
    </row>
    <row r="3690" spans="1:37" x14ac:dyDescent="0.2">
      <c r="A3690" s="35" t="s">
        <v>3550</v>
      </c>
      <c r="B3690" s="35" t="s">
        <v>9707</v>
      </c>
      <c r="C3690" s="85" t="s">
        <v>1015</v>
      </c>
      <c r="D3690" s="85" t="s">
        <v>1015</v>
      </c>
      <c r="E3690" s="85" t="s">
        <v>12906</v>
      </c>
      <c r="F3690" s="85" t="s">
        <v>427</v>
      </c>
      <c r="G3690" s="85" t="s">
        <v>427</v>
      </c>
      <c r="H3690" s="840">
        <v>1.04455950803733</v>
      </c>
      <c r="I3690" s="840">
        <v>1.06186553158701</v>
      </c>
      <c r="J3690" s="86">
        <v>10888.25</v>
      </c>
      <c r="K3690" s="44">
        <v>11373.4250633875</v>
      </c>
      <c r="L3690" s="45">
        <v>10700.8820985437</v>
      </c>
      <c r="M3690" s="46">
        <v>0.98279173407514997</v>
      </c>
      <c r="N3690" s="139">
        <v>11561.857374302201</v>
      </c>
      <c r="O3690" s="45">
        <v>10739.1781488007</v>
      </c>
      <c r="P3690" s="99">
        <v>0.98630892464819397</v>
      </c>
      <c r="Q3690" s="86">
        <v>10946.3955033769</v>
      </c>
      <c r="R3690" s="44">
        <v>11434.1615017895</v>
      </c>
      <c r="S3690" s="45">
        <v>10758.5773535514</v>
      </c>
      <c r="T3690" s="140">
        <v>0.98284200952107204</v>
      </c>
      <c r="U3690" s="44">
        <v>11623.6000801549</v>
      </c>
      <c r="V3690" s="45">
        <v>10797.0008216222</v>
      </c>
      <c r="W3690" s="99">
        <v>0.98635215750165195</v>
      </c>
      <c r="X3690" s="86">
        <v>11000.9019185135</v>
      </c>
      <c r="Y3690" s="44">
        <v>11491.0966959694</v>
      </c>
      <c r="Z3690" s="45">
        <v>10812.6780186531</v>
      </c>
      <c r="AA3690" s="46">
        <v>0.98289013925815805</v>
      </c>
      <c r="AB3690" s="139">
        <v>11681.478563638901</v>
      </c>
      <c r="AC3690" s="45">
        <v>10851.2264695493</v>
      </c>
      <c r="AD3690" s="99">
        <v>0.98639425657342605</v>
      </c>
      <c r="AE3690" s="142">
        <v>11058.0148999144</v>
      </c>
      <c r="AF3690" s="44">
        <v>11550.754603724101</v>
      </c>
      <c r="AG3690" s="45">
        <v>10869.2010384234</v>
      </c>
      <c r="AH3690" s="140">
        <v>0.98292515761644195</v>
      </c>
      <c r="AI3690" s="44">
        <v>11742.124869994699</v>
      </c>
      <c r="AJ3690" s="45">
        <v>10907.904590301299</v>
      </c>
      <c r="AK3690" s="46">
        <v>0.98642520280793999</v>
      </c>
    </row>
    <row r="3691" spans="1:37" x14ac:dyDescent="0.2">
      <c r="A3691" s="35" t="s">
        <v>3549</v>
      </c>
      <c r="B3691" s="35" t="s">
        <v>9706</v>
      </c>
      <c r="C3691" s="85" t="s">
        <v>1015</v>
      </c>
      <c r="D3691" s="85" t="s">
        <v>1015</v>
      </c>
      <c r="E3691" s="85" t="s">
        <v>12906</v>
      </c>
      <c r="F3691" s="85" t="s">
        <v>427</v>
      </c>
      <c r="G3691" s="85" t="s">
        <v>427</v>
      </c>
      <c r="H3691" s="840">
        <v>1.04455950803733</v>
      </c>
      <c r="I3691" s="840">
        <v>1.06186553158701</v>
      </c>
      <c r="J3691" s="86">
        <v>15733</v>
      </c>
      <c r="K3691" s="44">
        <v>16434.054739951302</v>
      </c>
      <c r="L3691" s="45">
        <v>15462.2623522043</v>
      </c>
      <c r="M3691" s="46">
        <v>0.98279173407514997</v>
      </c>
      <c r="N3691" s="139">
        <v>16706.330408458402</v>
      </c>
      <c r="O3691" s="45">
        <v>15517.598311489999</v>
      </c>
      <c r="P3691" s="99">
        <v>0.98630892464819397</v>
      </c>
      <c r="Q3691" s="86">
        <v>15791.665605218001</v>
      </c>
      <c r="R3691" s="44">
        <v>16495.334455676501</v>
      </c>
      <c r="S3691" s="45">
        <v>15520.7123571172</v>
      </c>
      <c r="T3691" s="140">
        <v>0.98284200952107204</v>
      </c>
      <c r="U3691" s="44">
        <v>16768.625392529</v>
      </c>
      <c r="V3691" s="45">
        <v>15576.143440251401</v>
      </c>
      <c r="W3691" s="99">
        <v>0.98635215750165195</v>
      </c>
      <c r="X3691" s="86">
        <v>15849.2395685801</v>
      </c>
      <c r="Y3691" s="44">
        <v>16555.473886521799</v>
      </c>
      <c r="Z3691" s="45">
        <v>15578.061286697601</v>
      </c>
      <c r="AA3691" s="46">
        <v>0.98289013925815805</v>
      </c>
      <c r="AB3691" s="139">
        <v>16829.7611997401</v>
      </c>
      <c r="AC3691" s="45">
        <v>15633.5988815037</v>
      </c>
      <c r="AD3691" s="99">
        <v>0.98639425657342605</v>
      </c>
      <c r="AE3691" s="142">
        <v>15911.113372394801</v>
      </c>
      <c r="AF3691" s="44">
        <v>16620.104756594901</v>
      </c>
      <c r="AG3691" s="45">
        <v>15639.4336194142</v>
      </c>
      <c r="AH3691" s="140">
        <v>0.98292515761644195</v>
      </c>
      <c r="AI3691" s="44">
        <v>16895.462859319101</v>
      </c>
      <c r="AJ3691" s="45">
        <v>15695.1232352646</v>
      </c>
      <c r="AK3691" s="46">
        <v>0.98642520280793999</v>
      </c>
    </row>
    <row r="3692" spans="1:37" x14ac:dyDescent="0.2">
      <c r="A3692" s="35" t="s">
        <v>3548</v>
      </c>
      <c r="B3692" s="35" t="s">
        <v>9705</v>
      </c>
      <c r="C3692" s="85" t="s">
        <v>1015</v>
      </c>
      <c r="D3692" s="85" t="s">
        <v>1015</v>
      </c>
      <c r="E3692" s="85" t="s">
        <v>12906</v>
      </c>
      <c r="F3692" s="85" t="s">
        <v>427</v>
      </c>
      <c r="G3692" s="85" t="s">
        <v>427</v>
      </c>
      <c r="H3692" s="840">
        <v>1.04455950803733</v>
      </c>
      <c r="I3692" s="840">
        <v>1.06186553158701</v>
      </c>
      <c r="J3692" s="86">
        <v>19382.083333333299</v>
      </c>
      <c r="K3692" s="44">
        <v>20245.7394314052</v>
      </c>
      <c r="L3692" s="45">
        <v>19048.551289155701</v>
      </c>
      <c r="M3692" s="46">
        <v>0.98279173407514997</v>
      </c>
      <c r="N3692" s="139">
        <v>20581.166222013599</v>
      </c>
      <c r="O3692" s="45">
        <v>19116.721769941701</v>
      </c>
      <c r="P3692" s="99">
        <v>0.98630892464819397</v>
      </c>
      <c r="Q3692" s="86">
        <v>19465.620115022601</v>
      </c>
      <c r="R3692" s="44">
        <v>20332.998570989599</v>
      </c>
      <c r="S3692" s="45">
        <v>19131.629190422598</v>
      </c>
      <c r="T3692" s="140">
        <v>0.98284200952107204</v>
      </c>
      <c r="U3692" s="44">
        <v>20669.871051109199</v>
      </c>
      <c r="V3692" s="45">
        <v>19199.956397560101</v>
      </c>
      <c r="W3692" s="99">
        <v>0.98635215750165195</v>
      </c>
      <c r="X3692" s="86">
        <v>19541.104699057101</v>
      </c>
      <c r="Y3692" s="44">
        <v>20411.846710953101</v>
      </c>
      <c r="Z3692" s="45">
        <v>19206.759118914499</v>
      </c>
      <c r="AA3692" s="46">
        <v>0.98289013925815805</v>
      </c>
      <c r="AB3692" s="139">
        <v>20750.025529061601</v>
      </c>
      <c r="AC3692" s="45">
        <v>19275.233442249901</v>
      </c>
      <c r="AD3692" s="99">
        <v>0.98639425657342605</v>
      </c>
      <c r="AE3692" s="142">
        <v>19624.019372295901</v>
      </c>
      <c r="AF3692" s="44">
        <v>20498.456021240399</v>
      </c>
      <c r="AG3692" s="45">
        <v>19288.942334582</v>
      </c>
      <c r="AH3692" s="140">
        <v>0.98292515761644195</v>
      </c>
      <c r="AI3692" s="44">
        <v>20838.069762636602</v>
      </c>
      <c r="AJ3692" s="45">
        <v>19357.627289223899</v>
      </c>
      <c r="AK3692" s="46">
        <v>0.98642520280793999</v>
      </c>
    </row>
    <row r="3693" spans="1:37" x14ac:dyDescent="0.2">
      <c r="A3693" s="35" t="s">
        <v>3547</v>
      </c>
      <c r="B3693" s="35" t="s">
        <v>9704</v>
      </c>
      <c r="C3693" s="85" t="s">
        <v>1015</v>
      </c>
      <c r="D3693" s="85" t="s">
        <v>1015</v>
      </c>
      <c r="E3693" s="85" t="s">
        <v>12906</v>
      </c>
      <c r="F3693" s="85" t="s">
        <v>450</v>
      </c>
      <c r="G3693" s="85" t="s">
        <v>450</v>
      </c>
      <c r="H3693" s="840">
        <v>1.05963666678156</v>
      </c>
      <c r="I3693" s="840">
        <v>1.07544366411974</v>
      </c>
      <c r="J3693" s="86">
        <v>14883.25</v>
      </c>
      <c r="K3693" s="44">
        <v>15770.8374208766</v>
      </c>
      <c r="L3693" s="45">
        <v>14838.2629590948</v>
      </c>
      <c r="M3693" s="46">
        <v>0.99697733755025297</v>
      </c>
      <c r="N3693" s="139">
        <v>16006.096914010101</v>
      </c>
      <c r="O3693" s="45">
        <v>14867.189644509701</v>
      </c>
      <c r="P3693" s="99">
        <v>0.99892091072243605</v>
      </c>
      <c r="Q3693" s="86">
        <v>14966.5688484447</v>
      </c>
      <c r="R3693" s="44">
        <v>15859.1251277226</v>
      </c>
      <c r="S3693" s="45">
        <v>14922.0932745748</v>
      </c>
      <c r="T3693" s="140">
        <v>0.99702833867132701</v>
      </c>
      <c r="U3693" s="44">
        <v>16095.7016416717</v>
      </c>
      <c r="V3693" s="45">
        <v>14951.0739057876</v>
      </c>
      <c r="W3693" s="99">
        <v>0.99896469639675201</v>
      </c>
      <c r="X3693" s="86">
        <v>15051.7202168762</v>
      </c>
      <c r="Y3693" s="44">
        <v>15949.3546399393</v>
      </c>
      <c r="Z3693" s="45">
        <v>15007.726493804899</v>
      </c>
      <c r="AA3693" s="46">
        <v>0.99707716311243</v>
      </c>
      <c r="AB3693" s="139">
        <v>16187.2771413425</v>
      </c>
      <c r="AC3693" s="45">
        <v>15036.7788828394</v>
      </c>
      <c r="AD3693" s="99">
        <v>0.99900733379165596</v>
      </c>
      <c r="AE3693" s="142">
        <v>15136.450148162399</v>
      </c>
      <c r="AF3693" s="44">
        <v>16039.137581904</v>
      </c>
      <c r="AG3693" s="45">
        <v>15092.7464777444</v>
      </c>
      <c r="AH3693" s="140">
        <v>0.99711268692525501</v>
      </c>
      <c r="AI3693" s="44">
        <v>16278.399409105499</v>
      </c>
      <c r="AJ3693" s="45">
        <v>15121.899111384701</v>
      </c>
      <c r="AK3693" s="46">
        <v>0.99903867573736005</v>
      </c>
    </row>
    <row r="3694" spans="1:37" x14ac:dyDescent="0.2">
      <c r="A3694" s="35" t="s">
        <v>3546</v>
      </c>
      <c r="B3694" s="35" t="s">
        <v>9703</v>
      </c>
      <c r="C3694" s="85" t="s">
        <v>1015</v>
      </c>
      <c r="D3694" s="85" t="s">
        <v>1015</v>
      </c>
      <c r="E3694" s="85" t="s">
        <v>12906</v>
      </c>
      <c r="F3694" s="85" t="s">
        <v>427</v>
      </c>
      <c r="G3694" s="85" t="s">
        <v>427</v>
      </c>
      <c r="H3694" s="840">
        <v>1.04455950803733</v>
      </c>
      <c r="I3694" s="840">
        <v>1.06186553158701</v>
      </c>
      <c r="J3694" s="86">
        <v>11748</v>
      </c>
      <c r="K3694" s="44">
        <v>12271.4851004226</v>
      </c>
      <c r="L3694" s="45">
        <v>11545.837291914901</v>
      </c>
      <c r="M3694" s="46">
        <v>0.98279173407514997</v>
      </c>
      <c r="N3694" s="139">
        <v>12474.7962650841</v>
      </c>
      <c r="O3694" s="45">
        <v>11587.157246766999</v>
      </c>
      <c r="P3694" s="99">
        <v>0.98630892464819397</v>
      </c>
      <c r="Q3694" s="86">
        <v>11806.7737408255</v>
      </c>
      <c r="R3694" s="44">
        <v>12332.877770224801</v>
      </c>
      <c r="S3694" s="45">
        <v>11604.193229393601</v>
      </c>
      <c r="T3694" s="140">
        <v>0.98284200952107204</v>
      </c>
      <c r="U3694" s="44">
        <v>12537.206074629201</v>
      </c>
      <c r="V3694" s="45">
        <v>11645.6367523971</v>
      </c>
      <c r="W3694" s="99">
        <v>0.98635215750165195</v>
      </c>
      <c r="X3694" s="86">
        <v>11862.3195787571</v>
      </c>
      <c r="Y3694" s="44">
        <v>12390.898703368101</v>
      </c>
      <c r="Z3694" s="45">
        <v>11659.356942689299</v>
      </c>
      <c r="AA3694" s="46">
        <v>0.98289013925815805</v>
      </c>
      <c r="AB3694" s="139">
        <v>12596.1882853518</v>
      </c>
      <c r="AC3694" s="45">
        <v>11700.923902124499</v>
      </c>
      <c r="AD3694" s="99">
        <v>0.98639425657342605</v>
      </c>
      <c r="AE3694" s="142">
        <v>11922.741793782199</v>
      </c>
      <c r="AF3694" s="44">
        <v>12454.013302569299</v>
      </c>
      <c r="AG3694" s="45">
        <v>11719.1628568735</v>
      </c>
      <c r="AH3694" s="140">
        <v>0.98292515761644195</v>
      </c>
      <c r="AI3694" s="44">
        <v>12660.3485528291</v>
      </c>
      <c r="AJ3694" s="45">
        <v>11760.892991958301</v>
      </c>
      <c r="AK3694" s="46">
        <v>0.98642520280793999</v>
      </c>
    </row>
    <row r="3695" spans="1:37" x14ac:dyDescent="0.2">
      <c r="A3695" s="35" t="s">
        <v>3545</v>
      </c>
      <c r="B3695" s="35" t="s">
        <v>9702</v>
      </c>
      <c r="C3695" s="85" t="s">
        <v>1015</v>
      </c>
      <c r="D3695" s="85" t="s">
        <v>1015</v>
      </c>
      <c r="E3695" s="85" t="s">
        <v>12906</v>
      </c>
      <c r="F3695" s="85" t="s">
        <v>427</v>
      </c>
      <c r="G3695" s="85" t="s">
        <v>427</v>
      </c>
      <c r="H3695" s="840">
        <v>1.04455950803733</v>
      </c>
      <c r="I3695" s="840">
        <v>1.06186553158701</v>
      </c>
      <c r="J3695" s="86">
        <v>14403.333333333299</v>
      </c>
      <c r="K3695" s="44">
        <v>15045.138780764401</v>
      </c>
      <c r="L3695" s="45">
        <v>14155.476943129101</v>
      </c>
      <c r="M3695" s="46">
        <v>0.98279173407514997</v>
      </c>
      <c r="N3695" s="139">
        <v>15294.4032066248</v>
      </c>
      <c r="O3695" s="45">
        <v>14206.1362113495</v>
      </c>
      <c r="P3695" s="99">
        <v>0.98630892464819397</v>
      </c>
      <c r="Q3695" s="86">
        <v>14483.203811142899</v>
      </c>
      <c r="R3695" s="44">
        <v>15128.5682477718</v>
      </c>
      <c r="S3695" s="45">
        <v>14234.701138046899</v>
      </c>
      <c r="T3695" s="140">
        <v>0.98284200952107204</v>
      </c>
      <c r="U3695" s="44">
        <v>15379.214914002199</v>
      </c>
      <c r="V3695" s="45">
        <v>14285.539326656901</v>
      </c>
      <c r="W3695" s="99">
        <v>0.98635215750165195</v>
      </c>
      <c r="X3695" s="86">
        <v>14559.689597328301</v>
      </c>
      <c r="Y3695" s="44">
        <v>15208.4622029614</v>
      </c>
      <c r="Z3695" s="45">
        <v>14310.5753358735</v>
      </c>
      <c r="AA3695" s="46">
        <v>0.98289013925815805</v>
      </c>
      <c r="AB3695" s="139">
        <v>15460.4325340088</v>
      </c>
      <c r="AC3695" s="45">
        <v>14361.594196296401</v>
      </c>
      <c r="AD3695" s="99">
        <v>0.98639425657342605</v>
      </c>
      <c r="AE3695" s="142">
        <v>14640.087216490399</v>
      </c>
      <c r="AF3695" s="44">
        <v>15292.4423004808</v>
      </c>
      <c r="AG3695" s="45">
        <v>14390.1100347873</v>
      </c>
      <c r="AH3695" s="140">
        <v>0.98292515761644195</v>
      </c>
      <c r="AI3695" s="44">
        <v>15545.8039946187</v>
      </c>
      <c r="AJ3695" s="45">
        <v>14441.3510016525</v>
      </c>
      <c r="AK3695" s="46">
        <v>0.98642520280793999</v>
      </c>
    </row>
    <row r="3696" spans="1:37" x14ac:dyDescent="0.2">
      <c r="A3696" s="35" t="s">
        <v>3544</v>
      </c>
      <c r="B3696" s="35" t="s">
        <v>9701</v>
      </c>
      <c r="C3696" s="85" t="s">
        <v>1015</v>
      </c>
      <c r="D3696" s="85" t="s">
        <v>1015</v>
      </c>
      <c r="E3696" s="85" t="s">
        <v>12906</v>
      </c>
      <c r="F3696" s="85" t="s">
        <v>427</v>
      </c>
      <c r="G3696" s="85" t="s">
        <v>427</v>
      </c>
      <c r="H3696" s="840">
        <v>1.04455950803733</v>
      </c>
      <c r="I3696" s="840">
        <v>1.06186553158701</v>
      </c>
      <c r="J3696" s="86">
        <v>7815</v>
      </c>
      <c r="K3696" s="44">
        <v>8163.2325553117398</v>
      </c>
      <c r="L3696" s="45">
        <v>7680.5174017973004</v>
      </c>
      <c r="M3696" s="46">
        <v>0.98279173407514997</v>
      </c>
      <c r="N3696" s="139">
        <v>8298.4791293524504</v>
      </c>
      <c r="O3696" s="45">
        <v>7708.0042461256398</v>
      </c>
      <c r="P3696" s="99">
        <v>0.98630892464819397</v>
      </c>
      <c r="Q3696" s="86">
        <v>7857.3962210739401</v>
      </c>
      <c r="R3696" s="44">
        <v>8207.5179311393804</v>
      </c>
      <c r="S3696" s="45">
        <v>7722.5790915235903</v>
      </c>
      <c r="T3696" s="140">
        <v>0.98284200952107204</v>
      </c>
      <c r="U3696" s="44">
        <v>8343.4982151804106</v>
      </c>
      <c r="V3696" s="45">
        <v>7750.1597150016196</v>
      </c>
      <c r="W3696" s="99">
        <v>0.98635215750165195</v>
      </c>
      <c r="X3696" s="86">
        <v>7899.3080420176502</v>
      </c>
      <c r="Y3696" s="44">
        <v>8251.2973222052897</v>
      </c>
      <c r="Z3696" s="45">
        <v>7764.1519814618096</v>
      </c>
      <c r="AA3696" s="46">
        <v>0.98289013925815805</v>
      </c>
      <c r="AB3696" s="139">
        <v>8388.0029332065806</v>
      </c>
      <c r="AC3696" s="45">
        <v>7791.8320835504801</v>
      </c>
      <c r="AD3696" s="99">
        <v>0.98639425657342605</v>
      </c>
      <c r="AE3696" s="142">
        <v>7943.42857162777</v>
      </c>
      <c r="AF3696" s="44">
        <v>8297.3838409091804</v>
      </c>
      <c r="AG3696" s="45">
        <v>7807.7957807821704</v>
      </c>
      <c r="AH3696" s="140">
        <v>0.98292515761644195</v>
      </c>
      <c r="AI3696" s="44">
        <v>8434.8530028349305</v>
      </c>
      <c r="AJ3696" s="45">
        <v>7835.59813975831</v>
      </c>
      <c r="AK3696" s="46">
        <v>0.98642520280793999</v>
      </c>
    </row>
    <row r="3697" spans="1:37" x14ac:dyDescent="0.2">
      <c r="A3697" s="35" t="s">
        <v>3543</v>
      </c>
      <c r="B3697" s="35" t="s">
        <v>9700</v>
      </c>
      <c r="C3697" s="85" t="s">
        <v>1015</v>
      </c>
      <c r="D3697" s="85" t="s">
        <v>1015</v>
      </c>
      <c r="E3697" s="85" t="s">
        <v>12906</v>
      </c>
      <c r="F3697" s="85" t="s">
        <v>427</v>
      </c>
      <c r="G3697" s="85" t="s">
        <v>427</v>
      </c>
      <c r="H3697" s="840">
        <v>1.04455950803733</v>
      </c>
      <c r="I3697" s="840">
        <v>1.06186553158701</v>
      </c>
      <c r="J3697" s="86">
        <v>16443.833333333299</v>
      </c>
      <c r="K3697" s="44">
        <v>17176.5624569145</v>
      </c>
      <c r="L3697" s="45">
        <v>16160.863476509399</v>
      </c>
      <c r="M3697" s="46">
        <v>0.98279173407514997</v>
      </c>
      <c r="N3697" s="139">
        <v>17461.1398238281</v>
      </c>
      <c r="O3697" s="45">
        <v>16218.699572094099</v>
      </c>
      <c r="P3697" s="99">
        <v>0.98630892464819397</v>
      </c>
      <c r="Q3697" s="86">
        <v>16481.041073038799</v>
      </c>
      <c r="R3697" s="44">
        <v>17215.428155196401</v>
      </c>
      <c r="S3697" s="45">
        <v>16198.2595272247</v>
      </c>
      <c r="T3697" s="140">
        <v>0.98284200952107204</v>
      </c>
      <c r="U3697" s="44">
        <v>17500.6494401296</v>
      </c>
      <c r="V3697" s="45">
        <v>16256.1104202651</v>
      </c>
      <c r="W3697" s="99">
        <v>0.98635215750165195</v>
      </c>
      <c r="X3697" s="86">
        <v>16510.067947392399</v>
      </c>
      <c r="Y3697" s="44">
        <v>17245.7484527911</v>
      </c>
      <c r="Z3697" s="45">
        <v>16227.5829839741</v>
      </c>
      <c r="AA3697" s="46">
        <v>0.98289013925815805</v>
      </c>
      <c r="AB3697" s="139">
        <v>17531.4720774954</v>
      </c>
      <c r="AC3697" s="45">
        <v>16285.436198944801</v>
      </c>
      <c r="AD3697" s="99">
        <v>0.98639425657342605</v>
      </c>
      <c r="AE3697" s="142">
        <v>16548.881523247099</v>
      </c>
      <c r="AF3697" s="44">
        <v>17286.291542490999</v>
      </c>
      <c r="AG3697" s="45">
        <v>16266.3119796135</v>
      </c>
      <c r="AH3697" s="140">
        <v>0.98292515761644195</v>
      </c>
      <c r="AI3697" s="44">
        <v>17572.686875853102</v>
      </c>
      <c r="AJ3697" s="45">
        <v>16324.2338128136</v>
      </c>
      <c r="AK3697" s="46">
        <v>0.98642520280793999</v>
      </c>
    </row>
    <row r="3698" spans="1:37" x14ac:dyDescent="0.2">
      <c r="A3698" s="35" t="s">
        <v>3542</v>
      </c>
      <c r="B3698" s="35" t="s">
        <v>9699</v>
      </c>
      <c r="C3698" s="85" t="s">
        <v>1015</v>
      </c>
      <c r="D3698" s="85" t="s">
        <v>1015</v>
      </c>
      <c r="E3698" s="85" t="s">
        <v>12906</v>
      </c>
      <c r="F3698" s="85" t="s">
        <v>427</v>
      </c>
      <c r="G3698" s="85" t="s">
        <v>427</v>
      </c>
      <c r="H3698" s="840">
        <v>1.04455950803733</v>
      </c>
      <c r="I3698" s="840">
        <v>1.06186553158701</v>
      </c>
      <c r="J3698" s="86">
        <v>31767.416666666701</v>
      </c>
      <c r="K3698" s="44">
        <v>33182.957124950197</v>
      </c>
      <c r="L3698" s="45">
        <v>31220.754512921099</v>
      </c>
      <c r="M3698" s="46">
        <v>0.98279173407514997</v>
      </c>
      <c r="N3698" s="139">
        <v>33732.724785895902</v>
      </c>
      <c r="O3698" s="45">
        <v>31332.486571351099</v>
      </c>
      <c r="P3698" s="99">
        <v>0.98630892464819397</v>
      </c>
      <c r="Q3698" s="86">
        <v>31904.353956318399</v>
      </c>
      <c r="R3698" s="44">
        <v>33325.996272860801</v>
      </c>
      <c r="S3698" s="45">
        <v>31356.939354899499</v>
      </c>
      <c r="T3698" s="140">
        <v>0.98284200952107204</v>
      </c>
      <c r="U3698" s="44">
        <v>33878.133773766</v>
      </c>
      <c r="V3698" s="45">
        <v>31468.928358510999</v>
      </c>
      <c r="W3698" s="99">
        <v>0.98635215750165195</v>
      </c>
      <c r="X3698" s="86">
        <v>32029.5452562766</v>
      </c>
      <c r="Y3698" s="44">
        <v>33456.766035555702</v>
      </c>
      <c r="Z3698" s="45">
        <v>31481.524197317201</v>
      </c>
      <c r="AA3698" s="46">
        <v>0.98289013925815805</v>
      </c>
      <c r="AB3698" s="139">
        <v>34011.0701000462</v>
      </c>
      <c r="AC3698" s="45">
        <v>31593.759481449899</v>
      </c>
      <c r="AD3698" s="99">
        <v>0.98639425657342605</v>
      </c>
      <c r="AE3698" s="142">
        <v>32163.6925189494</v>
      </c>
      <c r="AF3698" s="44">
        <v>33596.8908342578</v>
      </c>
      <c r="AG3698" s="45">
        <v>31614.5025387151</v>
      </c>
      <c r="AH3698" s="140">
        <v>0.98292515761644195</v>
      </c>
      <c r="AI3698" s="44">
        <v>34153.516454435201</v>
      </c>
      <c r="AJ3698" s="45">
        <v>31727.0769160569</v>
      </c>
      <c r="AK3698" s="46">
        <v>0.98642520280793999</v>
      </c>
    </row>
    <row r="3699" spans="1:37" x14ac:dyDescent="0.2">
      <c r="A3699" s="35" t="s">
        <v>3541</v>
      </c>
      <c r="B3699" s="35" t="s">
        <v>9698</v>
      </c>
      <c r="C3699" s="85" t="s">
        <v>1015</v>
      </c>
      <c r="D3699" s="85" t="s">
        <v>1015</v>
      </c>
      <c r="E3699" s="85" t="s">
        <v>12906</v>
      </c>
      <c r="F3699" s="85" t="s">
        <v>427</v>
      </c>
      <c r="G3699" s="85" t="s">
        <v>427</v>
      </c>
      <c r="H3699" s="840">
        <v>1.04455950803733</v>
      </c>
      <c r="I3699" s="840">
        <v>1.06186553158701</v>
      </c>
      <c r="J3699" s="86">
        <v>18146.75</v>
      </c>
      <c r="K3699" s="44">
        <v>18955.360252476399</v>
      </c>
      <c r="L3699" s="45">
        <v>17834.475900328202</v>
      </c>
      <c r="M3699" s="46">
        <v>0.98279173407514997</v>
      </c>
      <c r="N3699" s="139">
        <v>19269.408335326501</v>
      </c>
      <c r="O3699" s="45">
        <v>17898.301478359601</v>
      </c>
      <c r="P3699" s="99">
        <v>0.98630892464819397</v>
      </c>
      <c r="Q3699" s="86">
        <v>18264.570288253701</v>
      </c>
      <c r="R3699" s="44">
        <v>19078.430554811599</v>
      </c>
      <c r="S3699" s="45">
        <v>17951.186965146098</v>
      </c>
      <c r="T3699" s="140">
        <v>0.98284200952107204</v>
      </c>
      <c r="U3699" s="44">
        <v>19394.517638344802</v>
      </c>
      <c r="V3699" s="45">
        <v>18015.2983096596</v>
      </c>
      <c r="W3699" s="99">
        <v>0.98635215750165195</v>
      </c>
      <c r="X3699" s="86">
        <v>18377.901738984299</v>
      </c>
      <c r="Y3699" s="44">
        <v>19196.811999231799</v>
      </c>
      <c r="Z3699" s="45">
        <v>18063.458399503001</v>
      </c>
      <c r="AA3699" s="46">
        <v>0.98289013925815805</v>
      </c>
      <c r="AB3699" s="139">
        <v>19514.860399520301</v>
      </c>
      <c r="AC3699" s="45">
        <v>18127.856723204899</v>
      </c>
      <c r="AD3699" s="99">
        <v>0.98639425657342605</v>
      </c>
      <c r="AE3699" s="142">
        <v>18495.0386966236</v>
      </c>
      <c r="AF3699" s="44">
        <v>19319.168522076601</v>
      </c>
      <c r="AG3699" s="45">
        <v>18179.238826001001</v>
      </c>
      <c r="AH3699" s="140">
        <v>0.98292515761644195</v>
      </c>
      <c r="AI3699" s="44">
        <v>19639.244097312501</v>
      </c>
      <c r="AJ3699" s="45">
        <v>18243.972297257598</v>
      </c>
      <c r="AK3699" s="46">
        <v>0.98642520280793999</v>
      </c>
    </row>
    <row r="3700" spans="1:37" x14ac:dyDescent="0.2">
      <c r="A3700" s="35" t="s">
        <v>3540</v>
      </c>
      <c r="B3700" s="35" t="s">
        <v>9697</v>
      </c>
      <c r="C3700" s="85" t="s">
        <v>1015</v>
      </c>
      <c r="D3700" s="85" t="s">
        <v>1015</v>
      </c>
      <c r="E3700" s="85" t="s">
        <v>12906</v>
      </c>
      <c r="F3700" s="85" t="s">
        <v>427</v>
      </c>
      <c r="G3700" s="85" t="s">
        <v>427</v>
      </c>
      <c r="H3700" s="840">
        <v>1.04455950803733</v>
      </c>
      <c r="I3700" s="840">
        <v>1.06186553158701</v>
      </c>
      <c r="J3700" s="86">
        <v>12336.25</v>
      </c>
      <c r="K3700" s="44">
        <v>12885.947231025501</v>
      </c>
      <c r="L3700" s="45">
        <v>12123.9645294846</v>
      </c>
      <c r="M3700" s="46">
        <v>0.98279173407514997</v>
      </c>
      <c r="N3700" s="139">
        <v>13099.438664040201</v>
      </c>
      <c r="O3700" s="45">
        <v>12167.3534716913</v>
      </c>
      <c r="P3700" s="99">
        <v>0.98630892464819397</v>
      </c>
      <c r="Q3700" s="86">
        <v>12430.560166819299</v>
      </c>
      <c r="R3700" s="44">
        <v>12984.4598124812</v>
      </c>
      <c r="S3700" s="45">
        <v>12217.2767338293</v>
      </c>
      <c r="T3700" s="140">
        <v>0.98284200952107204</v>
      </c>
      <c r="U3700" s="44">
        <v>13199.5833794638</v>
      </c>
      <c r="V3700" s="45">
        <v>12260.9098394963</v>
      </c>
      <c r="W3700" s="99">
        <v>0.98635215750165195</v>
      </c>
      <c r="X3700" s="86">
        <v>12519.597812378101</v>
      </c>
      <c r="Y3700" s="44">
        <v>13077.4649317229</v>
      </c>
      <c r="Z3700" s="45">
        <v>12305.3892372645</v>
      </c>
      <c r="AA3700" s="46">
        <v>0.98289013925815805</v>
      </c>
      <c r="AB3700" s="139">
        <v>13294.129386296399</v>
      </c>
      <c r="AC3700" s="45">
        <v>12349.259376739001</v>
      </c>
      <c r="AD3700" s="99">
        <v>0.98639425657342605</v>
      </c>
      <c r="AE3700" s="142">
        <v>12607.9485689844</v>
      </c>
      <c r="AF3700" s="44">
        <v>13169.752554578299</v>
      </c>
      <c r="AG3700" s="45">
        <v>12392.6698343889</v>
      </c>
      <c r="AH3700" s="140">
        <v>0.98292515761644195</v>
      </c>
      <c r="AI3700" s="44">
        <v>13387.946009426199</v>
      </c>
      <c r="AJ3700" s="45">
        <v>12436.798224152501</v>
      </c>
      <c r="AK3700" s="46">
        <v>0.98642520280793999</v>
      </c>
    </row>
    <row r="3701" spans="1:37" x14ac:dyDescent="0.2">
      <c r="A3701" s="35" t="s">
        <v>3539</v>
      </c>
      <c r="B3701" s="35" t="s">
        <v>9696</v>
      </c>
      <c r="C3701" s="85" t="s">
        <v>1015</v>
      </c>
      <c r="D3701" s="85" t="s">
        <v>1015</v>
      </c>
      <c r="E3701" s="85" t="s">
        <v>12906</v>
      </c>
      <c r="F3701" s="85" t="s">
        <v>427</v>
      </c>
      <c r="G3701" s="85" t="s">
        <v>427</v>
      </c>
      <c r="H3701" s="840">
        <v>1.04455950803733</v>
      </c>
      <c r="I3701" s="840">
        <v>1.06186553158701</v>
      </c>
      <c r="J3701" s="86">
        <v>24368.25</v>
      </c>
      <c r="K3701" s="44">
        <v>25454.0872317307</v>
      </c>
      <c r="L3701" s="45">
        <v>23948.914673876799</v>
      </c>
      <c r="M3701" s="46">
        <v>0.98279173407514997</v>
      </c>
      <c r="N3701" s="139">
        <v>25875.804740095002</v>
      </c>
      <c r="O3701" s="45">
        <v>24034.6224530584</v>
      </c>
      <c r="P3701" s="99">
        <v>0.98630892464819397</v>
      </c>
      <c r="Q3701" s="86">
        <v>24467.697839647299</v>
      </c>
      <c r="R3701" s="44">
        <v>25557.966418188102</v>
      </c>
      <c r="S3701" s="45">
        <v>24047.881313073402</v>
      </c>
      <c r="T3701" s="140">
        <v>0.98284200952107204</v>
      </c>
      <c r="U3701" s="44">
        <v>25981.4049732073</v>
      </c>
      <c r="V3701" s="45">
        <v>24133.766553234698</v>
      </c>
      <c r="W3701" s="99">
        <v>0.98635215750165195</v>
      </c>
      <c r="X3701" s="86">
        <v>24562.6997975103</v>
      </c>
      <c r="Y3701" s="44">
        <v>25657.201616556002</v>
      </c>
      <c r="Z3701" s="45">
        <v>24142.435424531301</v>
      </c>
      <c r="AA3701" s="46">
        <v>0.98289013925815805</v>
      </c>
      <c r="AB3701" s="139">
        <v>26082.2842776953</v>
      </c>
      <c r="AC3701" s="45">
        <v>24228.506006201402</v>
      </c>
      <c r="AD3701" s="99">
        <v>0.98639425657342605</v>
      </c>
      <c r="AE3701" s="142">
        <v>24663.897418590801</v>
      </c>
      <c r="AF3701" s="44">
        <v>25762.908553846399</v>
      </c>
      <c r="AG3701" s="45">
        <v>24242.7652576041</v>
      </c>
      <c r="AH3701" s="140">
        <v>0.98292515761644195</v>
      </c>
      <c r="AI3701" s="44">
        <v>26189.742543399301</v>
      </c>
      <c r="AJ3701" s="45">
        <v>24329.090013167701</v>
      </c>
      <c r="AK3701" s="46">
        <v>0.98642520280793999</v>
      </c>
    </row>
    <row r="3702" spans="1:37" x14ac:dyDescent="0.2">
      <c r="A3702" s="35" t="s">
        <v>3538</v>
      </c>
      <c r="B3702" s="35" t="s">
        <v>9695</v>
      </c>
      <c r="C3702" s="85" t="s">
        <v>1015</v>
      </c>
      <c r="D3702" s="85" t="s">
        <v>1015</v>
      </c>
      <c r="E3702" s="85" t="s">
        <v>12906</v>
      </c>
      <c r="F3702" s="85" t="s">
        <v>450</v>
      </c>
      <c r="G3702" s="85" t="s">
        <v>450</v>
      </c>
      <c r="H3702" s="840">
        <v>1.05963666678156</v>
      </c>
      <c r="I3702" s="840">
        <v>1.07544366411974</v>
      </c>
      <c r="J3702" s="86">
        <v>9393.25</v>
      </c>
      <c r="K3702" s="44">
        <v>9953.4321202458905</v>
      </c>
      <c r="L3702" s="45">
        <v>9364.8573759439205</v>
      </c>
      <c r="M3702" s="46">
        <v>0.99697733755025397</v>
      </c>
      <c r="N3702" s="139">
        <v>10101.9111979928</v>
      </c>
      <c r="O3702" s="45">
        <v>9383.1138446435307</v>
      </c>
      <c r="P3702" s="99">
        <v>0.99892091072243605</v>
      </c>
      <c r="Q3702" s="86">
        <v>9421.6307224522607</v>
      </c>
      <c r="R3702" s="44">
        <v>9983.5053743860499</v>
      </c>
      <c r="S3702" s="45">
        <v>9393.6328267813096</v>
      </c>
      <c r="T3702" s="140">
        <v>0.99702833867132701</v>
      </c>
      <c r="U3702" s="44">
        <v>10132.433066137201</v>
      </c>
      <c r="V3702" s="45">
        <v>9411.8764742168405</v>
      </c>
      <c r="W3702" s="99">
        <v>0.99896469639675201</v>
      </c>
      <c r="X3702" s="86">
        <v>9448.2922129694507</v>
      </c>
      <c r="Y3702" s="44">
        <v>10011.756867329101</v>
      </c>
      <c r="Z3702" s="45">
        <v>9420.6763959648506</v>
      </c>
      <c r="AA3702" s="46">
        <v>0.99707716311243</v>
      </c>
      <c r="AB3702" s="139">
        <v>10161.105997189899</v>
      </c>
      <c r="AC3702" s="45">
        <v>9438.9132125630804</v>
      </c>
      <c r="AD3702" s="99">
        <v>0.99900733379165596</v>
      </c>
      <c r="AE3702" s="142">
        <v>9477.4574359907292</v>
      </c>
      <c r="AF3702" s="44">
        <v>10042.6614070373</v>
      </c>
      <c r="AG3702" s="45">
        <v>9450.0930492204607</v>
      </c>
      <c r="AH3702" s="140">
        <v>0.99711268692525601</v>
      </c>
      <c r="AI3702" s="44">
        <v>10192.471551500799</v>
      </c>
      <c r="AJ3702" s="45">
        <v>9468.3465262093796</v>
      </c>
      <c r="AK3702" s="46">
        <v>0.99903867573736005</v>
      </c>
    </row>
    <row r="3703" spans="1:37" x14ac:dyDescent="0.2">
      <c r="A3703" s="35" t="s">
        <v>3537</v>
      </c>
      <c r="B3703" s="35" t="s">
        <v>9694</v>
      </c>
      <c r="C3703" s="85" t="s">
        <v>1015</v>
      </c>
      <c r="D3703" s="85" t="s">
        <v>1015</v>
      </c>
      <c r="E3703" s="85" t="s">
        <v>12906</v>
      </c>
      <c r="F3703" s="85" t="s">
        <v>427</v>
      </c>
      <c r="G3703" s="85" t="s">
        <v>427</v>
      </c>
      <c r="H3703" s="840">
        <v>1.04455950803733</v>
      </c>
      <c r="I3703" s="840">
        <v>1.06186553158701</v>
      </c>
      <c r="J3703" s="86">
        <v>8666.8333333333303</v>
      </c>
      <c r="K3703" s="44">
        <v>9053.02316290821</v>
      </c>
      <c r="L3703" s="45">
        <v>8517.6921606069809</v>
      </c>
      <c r="M3703" s="46">
        <v>0.98279173407514997</v>
      </c>
      <c r="N3703" s="139">
        <v>9203.01158467598</v>
      </c>
      <c r="O3703" s="45">
        <v>8548.1750651051207</v>
      </c>
      <c r="P3703" s="99">
        <v>0.98630892464819397</v>
      </c>
      <c r="Q3703" s="86">
        <v>8706.5580921836299</v>
      </c>
      <c r="R3703" s="44">
        <v>9094.5180374697793</v>
      </c>
      <c r="S3703" s="45">
        <v>8557.1710513337093</v>
      </c>
      <c r="T3703" s="140">
        <v>0.98284200952107204</v>
      </c>
      <c r="U3703" s="44">
        <v>9245.1939368497206</v>
      </c>
      <c r="V3703" s="45">
        <v>8587.7323586387993</v>
      </c>
      <c r="W3703" s="99">
        <v>0.98635215750165195</v>
      </c>
      <c r="X3703" s="86">
        <v>8743.1750382288592</v>
      </c>
      <c r="Y3703" s="44">
        <v>9132.7666166166091</v>
      </c>
      <c r="Z3703" s="45">
        <v>8593.5805308832096</v>
      </c>
      <c r="AA3703" s="46">
        <v>0.98289013925815805</v>
      </c>
      <c r="AB3703" s="139">
        <v>9284.0762097271199</v>
      </c>
      <c r="AC3703" s="45">
        <v>8624.21764192509</v>
      </c>
      <c r="AD3703" s="99">
        <v>0.98639425657342605</v>
      </c>
      <c r="AE3703" s="142">
        <v>8780.3262180603906</v>
      </c>
      <c r="AF3703" s="44">
        <v>9171.5732347444391</v>
      </c>
      <c r="AG3703" s="45">
        <v>8630.4035318107908</v>
      </c>
      <c r="AH3703" s="140">
        <v>0.98292515761644195</v>
      </c>
      <c r="AI3703" s="44">
        <v>9323.5257670480205</v>
      </c>
      <c r="AJ3703" s="45">
        <v>8661.13507037009</v>
      </c>
      <c r="AK3703" s="46">
        <v>0.98642520280793999</v>
      </c>
    </row>
    <row r="3704" spans="1:37" x14ac:dyDescent="0.2">
      <c r="A3704" s="35" t="s">
        <v>3536</v>
      </c>
      <c r="B3704" s="35" t="s">
        <v>9693</v>
      </c>
      <c r="C3704" s="85" t="s">
        <v>1015</v>
      </c>
      <c r="D3704" s="85" t="s">
        <v>1015</v>
      </c>
      <c r="E3704" s="85" t="s">
        <v>12906</v>
      </c>
      <c r="F3704" s="85" t="s">
        <v>450</v>
      </c>
      <c r="G3704" s="85" t="s">
        <v>450</v>
      </c>
      <c r="H3704" s="840">
        <v>1.05963666678156</v>
      </c>
      <c r="I3704" s="840">
        <v>1.07544366411974</v>
      </c>
      <c r="J3704" s="86">
        <v>8853.1666666666606</v>
      </c>
      <c r="K3704" s="44">
        <v>9381.1400171282803</v>
      </c>
      <c r="L3704" s="45">
        <v>8826.4065322219794</v>
      </c>
      <c r="M3704" s="46">
        <v>0.99697733755025297</v>
      </c>
      <c r="N3704" s="139">
        <v>9521.0819990627497</v>
      </c>
      <c r="O3704" s="45">
        <v>8843.6133094441793</v>
      </c>
      <c r="P3704" s="99">
        <v>0.99892091072243605</v>
      </c>
      <c r="Q3704" s="86">
        <v>8888.8213928982295</v>
      </c>
      <c r="R3704" s="44">
        <v>9418.9210723873002</v>
      </c>
      <c r="S3704" s="45">
        <v>8862.4068261074699</v>
      </c>
      <c r="T3704" s="140">
        <v>0.99702833867132701</v>
      </c>
      <c r="U3704" s="44">
        <v>9559.4266484844102</v>
      </c>
      <c r="V3704" s="45">
        <v>8879.6187640815297</v>
      </c>
      <c r="W3704" s="99">
        <v>0.99896469639675201</v>
      </c>
      <c r="X3704" s="86">
        <v>8916.8008189377306</v>
      </c>
      <c r="Y3704" s="44">
        <v>9448.5690981342595</v>
      </c>
      <c r="Z3704" s="45">
        <v>8890.7384645850307</v>
      </c>
      <c r="AA3704" s="46">
        <v>0.99707716311243</v>
      </c>
      <c r="AB3704" s="139">
        <v>9589.5169449443001</v>
      </c>
      <c r="AC3704" s="45">
        <v>8907.9494120782292</v>
      </c>
      <c r="AD3704" s="99">
        <v>0.99900733379165596</v>
      </c>
      <c r="AE3704" s="142">
        <v>8947.11842648522</v>
      </c>
      <c r="AF3704" s="44">
        <v>9480.6947467406699</v>
      </c>
      <c r="AG3704" s="45">
        <v>8921.2852944711394</v>
      </c>
      <c r="AH3704" s="140">
        <v>0.99711268692525501</v>
      </c>
      <c r="AI3704" s="44">
        <v>9622.1218238925194</v>
      </c>
      <c r="AJ3704" s="45">
        <v>8938.5173444611301</v>
      </c>
      <c r="AK3704" s="46">
        <v>0.99903867573736005</v>
      </c>
    </row>
    <row r="3705" spans="1:37" x14ac:dyDescent="0.2">
      <c r="A3705" s="35" t="s">
        <v>3535</v>
      </c>
      <c r="B3705" s="35" t="s">
        <v>9692</v>
      </c>
      <c r="C3705" s="85" t="s">
        <v>1015</v>
      </c>
      <c r="D3705" s="85" t="s">
        <v>1015</v>
      </c>
      <c r="E3705" s="85" t="s">
        <v>12906</v>
      </c>
      <c r="F3705" s="85" t="s">
        <v>427</v>
      </c>
      <c r="G3705" s="85" t="s">
        <v>427</v>
      </c>
      <c r="H3705" s="840">
        <v>1.04455950803733</v>
      </c>
      <c r="I3705" s="840">
        <v>1.06186553158701</v>
      </c>
      <c r="J3705" s="86">
        <v>23810.916666666701</v>
      </c>
      <c r="K3705" s="44">
        <v>24871.919399251201</v>
      </c>
      <c r="L3705" s="45">
        <v>23401.1720807522</v>
      </c>
      <c r="M3705" s="46">
        <v>0.98279173407514997</v>
      </c>
      <c r="N3705" s="139">
        <v>25283.991683823901</v>
      </c>
      <c r="O3705" s="45">
        <v>23484.919612387799</v>
      </c>
      <c r="P3705" s="99">
        <v>0.98630892464819397</v>
      </c>
      <c r="Q3705" s="86">
        <v>23961.579883197301</v>
      </c>
      <c r="R3705" s="44">
        <v>25029.296094589699</v>
      </c>
      <c r="S3705" s="45">
        <v>23550.447323701301</v>
      </c>
      <c r="T3705" s="140">
        <v>0.98284200952107204</v>
      </c>
      <c r="U3705" s="44">
        <v>25443.975760335801</v>
      </c>
      <c r="V3705" s="45">
        <v>23634.556014939801</v>
      </c>
      <c r="W3705" s="99">
        <v>0.98635215750165195</v>
      </c>
      <c r="X3705" s="86">
        <v>24111.684965823599</v>
      </c>
      <c r="Y3705" s="44">
        <v>25186.0897858518</v>
      </c>
      <c r="Z3705" s="45">
        <v>23699.137393807199</v>
      </c>
      <c r="AA3705" s="46">
        <v>0.98289013925815805</v>
      </c>
      <c r="AB3705" s="139">
        <v>25603.367173692699</v>
      </c>
      <c r="AC3705" s="45">
        <v>23783.627566596198</v>
      </c>
      <c r="AD3705" s="99">
        <v>0.98639425657342605</v>
      </c>
      <c r="AE3705" s="142">
        <v>24265.610430282199</v>
      </c>
      <c r="AF3705" s="44">
        <v>25346.874093281102</v>
      </c>
      <c r="AG3705" s="45">
        <v>23851.2789568443</v>
      </c>
      <c r="AH3705" s="140">
        <v>0.98292515761644195</v>
      </c>
      <c r="AI3705" s="44">
        <v>25766.815318834699</v>
      </c>
      <c r="AJ3705" s="45">
        <v>23936.209689949501</v>
      </c>
      <c r="AK3705" s="46">
        <v>0.98642520280793999</v>
      </c>
    </row>
    <row r="3706" spans="1:37" x14ac:dyDescent="0.2">
      <c r="A3706" s="35" t="s">
        <v>3534</v>
      </c>
      <c r="B3706" s="35" t="s">
        <v>9691</v>
      </c>
      <c r="C3706" s="85" t="s">
        <v>1015</v>
      </c>
      <c r="D3706" s="85" t="s">
        <v>1015</v>
      </c>
      <c r="E3706" s="85" t="s">
        <v>12906</v>
      </c>
      <c r="F3706" s="85" t="s">
        <v>450</v>
      </c>
      <c r="G3706" s="85" t="s">
        <v>450</v>
      </c>
      <c r="H3706" s="840">
        <v>1.05963666678156</v>
      </c>
      <c r="I3706" s="840">
        <v>1.07544366411974</v>
      </c>
      <c r="J3706" s="86">
        <v>12451.833333333299</v>
      </c>
      <c r="K3706" s="44">
        <v>13194.419168652899</v>
      </c>
      <c r="L3706" s="45">
        <v>12414.195644286199</v>
      </c>
      <c r="M3706" s="46">
        <v>0.99697733755025297</v>
      </c>
      <c r="N3706" s="139">
        <v>13391.2452650083</v>
      </c>
      <c r="O3706" s="45">
        <v>12438.3966934973</v>
      </c>
      <c r="P3706" s="99">
        <v>0.99892091072243605</v>
      </c>
      <c r="Q3706" s="86">
        <v>12498.719989478601</v>
      </c>
      <c r="R3706" s="44">
        <v>13244.1019886872</v>
      </c>
      <c r="S3706" s="45">
        <v>12461.578026628</v>
      </c>
      <c r="T3706" s="140">
        <v>0.99702833867132701</v>
      </c>
      <c r="U3706" s="44">
        <v>13441.669222291601</v>
      </c>
      <c r="V3706" s="45">
        <v>12485.780019637499</v>
      </c>
      <c r="W3706" s="99">
        <v>0.99896469639675201</v>
      </c>
      <c r="X3706" s="86">
        <v>12542.845062083899</v>
      </c>
      <c r="Y3706" s="44">
        <v>13290.8585335441</v>
      </c>
      <c r="Z3706" s="45">
        <v>12506.1843718614</v>
      </c>
      <c r="AA3706" s="46">
        <v>0.99707716311243</v>
      </c>
      <c r="AB3706" s="139">
        <v>13489.1232520537</v>
      </c>
      <c r="AC3706" s="45">
        <v>12530.3942036343</v>
      </c>
      <c r="AD3706" s="99">
        <v>0.99900733379165596</v>
      </c>
      <c r="AE3706" s="142">
        <v>12589.3831762338</v>
      </c>
      <c r="AF3706" s="44">
        <v>13340.1720257002</v>
      </c>
      <c r="AG3706" s="45">
        <v>12553.033685586001</v>
      </c>
      <c r="AH3706" s="140">
        <v>0.99711268692525501</v>
      </c>
      <c r="AI3706" s="44">
        <v>13539.1723720563</v>
      </c>
      <c r="AJ3706" s="45">
        <v>12577.280696734801</v>
      </c>
      <c r="AK3706" s="46">
        <v>0.99903867573736005</v>
      </c>
    </row>
    <row r="3707" spans="1:37" x14ac:dyDescent="0.2">
      <c r="A3707" s="35" t="s">
        <v>3533</v>
      </c>
      <c r="B3707" s="35" t="s">
        <v>9690</v>
      </c>
      <c r="C3707" s="85" t="s">
        <v>1015</v>
      </c>
      <c r="D3707" s="85" t="s">
        <v>1015</v>
      </c>
      <c r="E3707" s="85" t="s">
        <v>12906</v>
      </c>
      <c r="F3707" s="85" t="s">
        <v>427</v>
      </c>
      <c r="G3707" s="85" t="s">
        <v>427</v>
      </c>
      <c r="H3707" s="840">
        <v>1.04455950803733</v>
      </c>
      <c r="I3707" s="840">
        <v>1.06186553158701</v>
      </c>
      <c r="J3707" s="86">
        <v>8869.5</v>
      </c>
      <c r="K3707" s="44">
        <v>9264.7205565371096</v>
      </c>
      <c r="L3707" s="45">
        <v>8716.8712853795405</v>
      </c>
      <c r="M3707" s="46">
        <v>0.98279173407514997</v>
      </c>
      <c r="N3707" s="139">
        <v>9418.2163324109406</v>
      </c>
      <c r="O3707" s="45">
        <v>8748.0670071671593</v>
      </c>
      <c r="P3707" s="99">
        <v>0.98630892464819397</v>
      </c>
      <c r="Q3707" s="86">
        <v>8922.9752800846709</v>
      </c>
      <c r="R3707" s="44">
        <v>9320.5786687945092</v>
      </c>
      <c r="S3707" s="45">
        <v>8769.8749551852707</v>
      </c>
      <c r="T3707" s="140">
        <v>0.98284200952107204</v>
      </c>
      <c r="U3707" s="44">
        <v>9474.9998891248197</v>
      </c>
      <c r="V3707" s="45">
        <v>8801.1959188454293</v>
      </c>
      <c r="W3707" s="99">
        <v>0.98635215750165195</v>
      </c>
      <c r="X3707" s="86">
        <v>8975.4080026920401</v>
      </c>
      <c r="Y3707" s="44">
        <v>9375.3477677263199</v>
      </c>
      <c r="Z3707" s="45">
        <v>8821.8400216647697</v>
      </c>
      <c r="AA3707" s="46">
        <v>0.98289013925815805</v>
      </c>
      <c r="AB3707" s="139">
        <v>9530.6763899888501</v>
      </c>
      <c r="AC3707" s="45">
        <v>8853.2909042585998</v>
      </c>
      <c r="AD3707" s="99">
        <v>0.98639425657342605</v>
      </c>
      <c r="AE3707" s="142">
        <v>9027.2945185448607</v>
      </c>
      <c r="AF3707" s="44">
        <v>9429.5463211993101</v>
      </c>
      <c r="AG3707" s="45">
        <v>8873.1548874907494</v>
      </c>
      <c r="AH3707" s="140">
        <v>0.98292515761644195</v>
      </c>
      <c r="AI3707" s="44">
        <v>9585.7728927270891</v>
      </c>
      <c r="AJ3707" s="45">
        <v>8904.7508262626106</v>
      </c>
      <c r="AK3707" s="46">
        <v>0.98642520280793999</v>
      </c>
    </row>
    <row r="3708" spans="1:37" x14ac:dyDescent="0.2">
      <c r="A3708" s="35" t="s">
        <v>3532</v>
      </c>
      <c r="B3708" s="35" t="s">
        <v>9689</v>
      </c>
      <c r="C3708" s="85" t="s">
        <v>1015</v>
      </c>
      <c r="D3708" s="85" t="s">
        <v>1015</v>
      </c>
      <c r="E3708" s="85" t="s">
        <v>12906</v>
      </c>
      <c r="F3708" s="85" t="s">
        <v>427</v>
      </c>
      <c r="G3708" s="85" t="s">
        <v>427</v>
      </c>
      <c r="H3708" s="840">
        <v>1.04455950803733</v>
      </c>
      <c r="I3708" s="840">
        <v>1.06186553158701</v>
      </c>
      <c r="J3708" s="86">
        <v>19392.333333333299</v>
      </c>
      <c r="K3708" s="44">
        <v>20256.446166362599</v>
      </c>
      <c r="L3708" s="45">
        <v>19058.624904429998</v>
      </c>
      <c r="M3708" s="46">
        <v>0.98279173407514997</v>
      </c>
      <c r="N3708" s="139">
        <v>20592.050343712399</v>
      </c>
      <c r="O3708" s="45">
        <v>19126.831436419299</v>
      </c>
      <c r="P3708" s="99">
        <v>0.98630892464819397</v>
      </c>
      <c r="Q3708" s="86">
        <v>19518.7815894952</v>
      </c>
      <c r="R3708" s="44">
        <v>20388.528894611201</v>
      </c>
      <c r="S3708" s="45">
        <v>19183.8785208224</v>
      </c>
      <c r="T3708" s="140">
        <v>0.98284200952107204</v>
      </c>
      <c r="U3708" s="44">
        <v>20726.321388460001</v>
      </c>
      <c r="V3708" s="45">
        <v>19252.392332602099</v>
      </c>
      <c r="W3708" s="99">
        <v>0.98635215750165195</v>
      </c>
      <c r="X3708" s="86">
        <v>19636.7482734492</v>
      </c>
      <c r="Y3708" s="44">
        <v>20511.752115967</v>
      </c>
      <c r="Z3708" s="45">
        <v>19300.766245067902</v>
      </c>
      <c r="AA3708" s="46">
        <v>0.98289013925815805</v>
      </c>
      <c r="AB3708" s="139">
        <v>20851.586144026402</v>
      </c>
      <c r="AC3708" s="45">
        <v>19369.575714708499</v>
      </c>
      <c r="AD3708" s="99">
        <v>0.98639425657342605</v>
      </c>
      <c r="AE3708" s="142">
        <v>19759.596679647399</v>
      </c>
      <c r="AF3708" s="44">
        <v>20640.074586708499</v>
      </c>
      <c r="AG3708" s="45">
        <v>19422.204680779701</v>
      </c>
      <c r="AH3708" s="140">
        <v>0.98292515761644195</v>
      </c>
      <c r="AI3708" s="44">
        <v>20982.034632178598</v>
      </c>
      <c r="AJ3708" s="45">
        <v>19491.364162124199</v>
      </c>
      <c r="AK3708" s="46">
        <v>0.98642520280793999</v>
      </c>
    </row>
    <row r="3709" spans="1:37" x14ac:dyDescent="0.2">
      <c r="A3709" s="35" t="s">
        <v>3531</v>
      </c>
      <c r="B3709" s="35" t="s">
        <v>9688</v>
      </c>
      <c r="C3709" s="85" t="s">
        <v>1015</v>
      </c>
      <c r="D3709" s="85" t="s">
        <v>1015</v>
      </c>
      <c r="E3709" s="85" t="s">
        <v>12906</v>
      </c>
      <c r="F3709" s="85" t="s">
        <v>450</v>
      </c>
      <c r="G3709" s="85" t="s">
        <v>450</v>
      </c>
      <c r="H3709" s="840">
        <v>1.05963666678156</v>
      </c>
      <c r="I3709" s="840">
        <v>1.07544366411974</v>
      </c>
      <c r="J3709" s="86">
        <v>21443.666666666701</v>
      </c>
      <c r="K3709" s="44">
        <v>22722.495470241502</v>
      </c>
      <c r="L3709" s="45">
        <v>21378.849700648501</v>
      </c>
      <c r="M3709" s="46">
        <v>0.99697733755025397</v>
      </c>
      <c r="N3709" s="139">
        <v>23061.455452162299</v>
      </c>
      <c r="O3709" s="45">
        <v>21420.527035895</v>
      </c>
      <c r="P3709" s="99">
        <v>0.99892091072243605</v>
      </c>
      <c r="Q3709" s="86">
        <v>21488.1214083997</v>
      </c>
      <c r="R3709" s="44">
        <v>22769.601344594099</v>
      </c>
      <c r="S3709" s="45">
        <v>21424.265988984502</v>
      </c>
      <c r="T3709" s="140">
        <v>0.99702833867132701</v>
      </c>
      <c r="U3709" s="44">
        <v>23109.264022499199</v>
      </c>
      <c r="V3709" s="45">
        <v>21465.874678878601</v>
      </c>
      <c r="W3709" s="99">
        <v>0.99896469639675201</v>
      </c>
      <c r="X3709" s="86">
        <v>21526.9528976806</v>
      </c>
      <c r="Y3709" s="44">
        <v>22810.7486144619</v>
      </c>
      <c r="Z3709" s="45">
        <v>21464.033125674301</v>
      </c>
      <c r="AA3709" s="46">
        <v>0.99707716311243</v>
      </c>
      <c r="AB3709" s="139">
        <v>23151.025101614701</v>
      </c>
      <c r="AC3709" s="45">
        <v>21505.583818970401</v>
      </c>
      <c r="AD3709" s="99">
        <v>0.99900733379165596</v>
      </c>
      <c r="AE3709" s="142">
        <v>21568.853815121402</v>
      </c>
      <c r="AF3709" s="44">
        <v>22855.148362954002</v>
      </c>
      <c r="AG3709" s="45">
        <v>21506.577781493699</v>
      </c>
      <c r="AH3709" s="140">
        <v>0.99711268692525501</v>
      </c>
      <c r="AI3709" s="44">
        <v>23196.087177797199</v>
      </c>
      <c r="AJ3709" s="45">
        <v>21548.1191526316</v>
      </c>
      <c r="AK3709" s="46">
        <v>0.99903867573736005</v>
      </c>
    </row>
    <row r="3710" spans="1:37" x14ac:dyDescent="0.2">
      <c r="A3710" s="35" t="s">
        <v>3530</v>
      </c>
      <c r="B3710" s="35" t="s">
        <v>9687</v>
      </c>
      <c r="C3710" s="85" t="s">
        <v>1015</v>
      </c>
      <c r="D3710" s="85" t="s">
        <v>1015</v>
      </c>
      <c r="E3710" s="85" t="s">
        <v>12906</v>
      </c>
      <c r="F3710" s="85" t="s">
        <v>427</v>
      </c>
      <c r="G3710" s="85" t="s">
        <v>427</v>
      </c>
      <c r="H3710" s="840">
        <v>1.04455950803733</v>
      </c>
      <c r="I3710" s="840">
        <v>1.06186553158701</v>
      </c>
      <c r="J3710" s="86">
        <v>6867</v>
      </c>
      <c r="K3710" s="44">
        <v>7172.9901416923503</v>
      </c>
      <c r="L3710" s="45">
        <v>6748.8308378940501</v>
      </c>
      <c r="M3710" s="46">
        <v>0.98279173407514997</v>
      </c>
      <c r="N3710" s="139">
        <v>7291.8306054079703</v>
      </c>
      <c r="O3710" s="45">
        <v>6772.9833855591496</v>
      </c>
      <c r="P3710" s="99">
        <v>0.98630892464819397</v>
      </c>
      <c r="Q3710" s="86">
        <v>6919.5305424329999</v>
      </c>
      <c r="R3710" s="44">
        <v>7227.8614192531004</v>
      </c>
      <c r="S3710" s="45">
        <v>6800.8053032672797</v>
      </c>
      <c r="T3710" s="140">
        <v>0.98284200952107204</v>
      </c>
      <c r="U3710" s="44">
        <v>7347.6109777731399</v>
      </c>
      <c r="V3710" s="45">
        <v>6825.0938794273698</v>
      </c>
      <c r="W3710" s="99">
        <v>0.98635215750165195</v>
      </c>
      <c r="X3710" s="86">
        <v>6968.05614413902</v>
      </c>
      <c r="Y3710" s="44">
        <v>7278.5492978983502</v>
      </c>
      <c r="Z3710" s="45">
        <v>6848.8336738714597</v>
      </c>
      <c r="AA3710" s="46">
        <v>0.98289013925815805</v>
      </c>
      <c r="AB3710" s="139">
        <v>7399.1386416242804</v>
      </c>
      <c r="AC3710" s="45">
        <v>6873.2505600598997</v>
      </c>
      <c r="AD3710" s="99">
        <v>0.98639425657342605</v>
      </c>
      <c r="AE3710" s="142">
        <v>7015.6992216267399</v>
      </c>
      <c r="AF3710" s="44">
        <v>7328.3153274803099</v>
      </c>
      <c r="AG3710" s="45">
        <v>6895.9072632070101</v>
      </c>
      <c r="AH3710" s="140">
        <v>0.98292515761644195</v>
      </c>
      <c r="AI3710" s="44">
        <v>7449.7291834272201</v>
      </c>
      <c r="AJ3710" s="45">
        <v>6920.4625275326598</v>
      </c>
      <c r="AK3710" s="46">
        <v>0.98642520280793999</v>
      </c>
    </row>
    <row r="3711" spans="1:37" x14ac:dyDescent="0.2">
      <c r="A3711" s="35" t="s">
        <v>3529</v>
      </c>
      <c r="B3711" s="35" t="s">
        <v>9686</v>
      </c>
      <c r="C3711" s="85" t="s">
        <v>1015</v>
      </c>
      <c r="D3711" s="85" t="s">
        <v>1015</v>
      </c>
      <c r="E3711" s="85" t="s">
        <v>12906</v>
      </c>
      <c r="F3711" s="85" t="s">
        <v>450</v>
      </c>
      <c r="G3711" s="85" t="s">
        <v>450</v>
      </c>
      <c r="H3711" s="840">
        <v>1.05963666678156</v>
      </c>
      <c r="I3711" s="840">
        <v>1.07544366411974</v>
      </c>
      <c r="J3711" s="86">
        <v>14529.583333333299</v>
      </c>
      <c r="K3711" s="44">
        <v>15396.0792530582</v>
      </c>
      <c r="L3711" s="45">
        <v>14485.665307381199</v>
      </c>
      <c r="M3711" s="46">
        <v>0.99697733755025297</v>
      </c>
      <c r="N3711" s="139">
        <v>15625.7483381331</v>
      </c>
      <c r="O3711" s="45">
        <v>14513.9046157509</v>
      </c>
      <c r="P3711" s="99">
        <v>0.99892091072243605</v>
      </c>
      <c r="Q3711" s="86">
        <v>14558.833963233001</v>
      </c>
      <c r="R3711" s="44">
        <v>15427.0742930264</v>
      </c>
      <c r="S3711" s="45">
        <v>14515.570039353899</v>
      </c>
      <c r="T3711" s="140">
        <v>0.99702833867132701</v>
      </c>
      <c r="U3711" s="44">
        <v>15657.205742730301</v>
      </c>
      <c r="V3711" s="45">
        <v>14543.7611499718</v>
      </c>
      <c r="W3711" s="99">
        <v>0.99896469639675201</v>
      </c>
      <c r="X3711" s="86">
        <v>14574.6643195989</v>
      </c>
      <c r="Y3711" s="44">
        <v>15443.848719079901</v>
      </c>
      <c r="Z3711" s="45">
        <v>14532.064953101601</v>
      </c>
      <c r="AA3711" s="46">
        <v>0.99707716311243</v>
      </c>
      <c r="AB3711" s="139">
        <v>15674.2303991847</v>
      </c>
      <c r="AC3711" s="45">
        <v>14560.196542830899</v>
      </c>
      <c r="AD3711" s="99">
        <v>0.99900733379165596</v>
      </c>
      <c r="AE3711" s="142">
        <v>14594.8887912138</v>
      </c>
      <c r="AF3711" s="44">
        <v>15465.2793107693</v>
      </c>
      <c r="AG3711" s="45">
        <v>14552.7487779824</v>
      </c>
      <c r="AH3711" s="140">
        <v>0.99711268692525501</v>
      </c>
      <c r="AI3711" s="44">
        <v>15695.980679043099</v>
      </c>
      <c r="AJ3711" s="45">
        <v>14580.8583705082</v>
      </c>
      <c r="AK3711" s="46">
        <v>0.99903867573736005</v>
      </c>
    </row>
    <row r="3712" spans="1:37" x14ac:dyDescent="0.2">
      <c r="A3712" s="35" t="s">
        <v>3528</v>
      </c>
      <c r="B3712" s="35" t="s">
        <v>9685</v>
      </c>
      <c r="C3712" s="85" t="s">
        <v>1015</v>
      </c>
      <c r="D3712" s="85" t="s">
        <v>1015</v>
      </c>
      <c r="E3712" s="85" t="s">
        <v>12906</v>
      </c>
      <c r="F3712" s="85" t="s">
        <v>450</v>
      </c>
      <c r="G3712" s="85" t="s">
        <v>450</v>
      </c>
      <c r="H3712" s="840">
        <v>1.05963666678156</v>
      </c>
      <c r="I3712" s="840">
        <v>1.07544366411974</v>
      </c>
      <c r="J3712" s="86">
        <v>10353.333333333299</v>
      </c>
      <c r="K3712" s="44">
        <v>10970.7716234117</v>
      </c>
      <c r="L3712" s="45">
        <v>10322.038701437001</v>
      </c>
      <c r="M3712" s="46">
        <v>0.99697733755025297</v>
      </c>
      <c r="N3712" s="139">
        <v>11134.426735853</v>
      </c>
      <c r="O3712" s="45">
        <v>10342.1611623463</v>
      </c>
      <c r="P3712" s="99">
        <v>0.99892091072243605</v>
      </c>
      <c r="Q3712" s="86">
        <v>10399.848021551599</v>
      </c>
      <c r="R3712" s="44">
        <v>11020.060292591699</v>
      </c>
      <c r="S3712" s="45">
        <v>10368.943195361901</v>
      </c>
      <c r="T3712" s="140">
        <v>0.99702833867132701</v>
      </c>
      <c r="U3712" s="44">
        <v>11184.450662585899</v>
      </c>
      <c r="V3712" s="45">
        <v>10389.0810214217</v>
      </c>
      <c r="W3712" s="99">
        <v>0.99896469639675201</v>
      </c>
      <c r="X3712" s="86">
        <v>10437.629826815901</v>
      </c>
      <c r="Y3712" s="44">
        <v>11060.095278786999</v>
      </c>
      <c r="Z3712" s="45">
        <v>10407.1223373393</v>
      </c>
      <c r="AA3712" s="46">
        <v>0.99707716311243</v>
      </c>
      <c r="AB3712" s="139">
        <v>11225.082865676401</v>
      </c>
      <c r="AC3712" s="45">
        <v>10427.2687443917</v>
      </c>
      <c r="AD3712" s="99">
        <v>0.99900733379165596</v>
      </c>
      <c r="AE3712" s="142">
        <v>10477.2408136011</v>
      </c>
      <c r="AF3712" s="44">
        <v>11102.068532792</v>
      </c>
      <c r="AG3712" s="45">
        <v>10446.9897392127</v>
      </c>
      <c r="AH3712" s="140">
        <v>0.99711268692525501</v>
      </c>
      <c r="AI3712" s="44">
        <v>11267.682250444101</v>
      </c>
      <c r="AJ3712" s="45">
        <v>10467.1687878015</v>
      </c>
      <c r="AK3712" s="46">
        <v>0.99903867573736005</v>
      </c>
    </row>
    <row r="3713" spans="1:37" x14ac:dyDescent="0.2">
      <c r="A3713" s="35" t="s">
        <v>3527</v>
      </c>
      <c r="B3713" s="35" t="s">
        <v>9684</v>
      </c>
      <c r="C3713" s="85" t="s">
        <v>1015</v>
      </c>
      <c r="D3713" s="85" t="s">
        <v>1015</v>
      </c>
      <c r="E3713" s="85" t="s">
        <v>12906</v>
      </c>
      <c r="F3713" s="85" t="s">
        <v>427</v>
      </c>
      <c r="G3713" s="85" t="s">
        <v>427</v>
      </c>
      <c r="H3713" s="840">
        <v>1.04455950803733</v>
      </c>
      <c r="I3713" s="840">
        <v>1.06186553158701</v>
      </c>
      <c r="J3713" s="86">
        <v>17150.166666666701</v>
      </c>
      <c r="K3713" s="44">
        <v>17914.3696560916</v>
      </c>
      <c r="L3713" s="45">
        <v>16855.042038011201</v>
      </c>
      <c r="M3713" s="46">
        <v>0.98279173407514997</v>
      </c>
      <c r="N3713" s="139">
        <v>18211.1708443057</v>
      </c>
      <c r="O3713" s="45">
        <v>16915.362442537298</v>
      </c>
      <c r="P3713" s="99">
        <v>0.98630892464819397</v>
      </c>
      <c r="Q3713" s="86">
        <v>17268.649807106001</v>
      </c>
      <c r="R3713" s="44">
        <v>18038.132346979601</v>
      </c>
      <c r="S3713" s="45">
        <v>16972.354478131801</v>
      </c>
      <c r="T3713" s="140">
        <v>0.98284200952107204</v>
      </c>
      <c r="U3713" s="44">
        <v>18336.984007212501</v>
      </c>
      <c r="V3713" s="45">
        <v>17032.969994379499</v>
      </c>
      <c r="W3713" s="99">
        <v>0.98635215750165195</v>
      </c>
      <c r="X3713" s="86">
        <v>17381.9391882005</v>
      </c>
      <c r="Y3713" s="44">
        <v>18156.469847161501</v>
      </c>
      <c r="Z3713" s="45">
        <v>17084.536629267201</v>
      </c>
      <c r="AA3713" s="46">
        <v>0.98289013925815805</v>
      </c>
      <c r="AB3713" s="139">
        <v>18457.282096091501</v>
      </c>
      <c r="AC3713" s="45">
        <v>17145.444983349498</v>
      </c>
      <c r="AD3713" s="99">
        <v>0.98639425657342605</v>
      </c>
      <c r="AE3713" s="142">
        <v>17489.916372449599</v>
      </c>
      <c r="AF3713" s="44">
        <v>18269.258441620001</v>
      </c>
      <c r="AG3713" s="45">
        <v>17191.278807088402</v>
      </c>
      <c r="AH3713" s="140">
        <v>0.98292515761644195</v>
      </c>
      <c r="AI3713" s="44">
        <v>18571.939346243402</v>
      </c>
      <c r="AJ3713" s="45">
        <v>17252.494304787499</v>
      </c>
      <c r="AK3713" s="46">
        <v>0.98642520280793999</v>
      </c>
    </row>
    <row r="3714" spans="1:37" x14ac:dyDescent="0.2">
      <c r="A3714" s="35" t="s">
        <v>3526</v>
      </c>
      <c r="B3714" s="35" t="s">
        <v>9557</v>
      </c>
      <c r="C3714" s="85" t="s">
        <v>1015</v>
      </c>
      <c r="D3714" s="85" t="s">
        <v>1015</v>
      </c>
      <c r="E3714" s="85" t="s">
        <v>12906</v>
      </c>
      <c r="F3714" s="85" t="s">
        <v>450</v>
      </c>
      <c r="G3714" s="85" t="s">
        <v>450</v>
      </c>
      <c r="H3714" s="840">
        <v>1.05963666678156</v>
      </c>
      <c r="I3714" s="840">
        <v>1.07544366411974</v>
      </c>
      <c r="J3714" s="86">
        <v>29030.916666666701</v>
      </c>
      <c r="K3714" s="44">
        <v>30762.223770279899</v>
      </c>
      <c r="L3714" s="45">
        <v>28943.1660049766</v>
      </c>
      <c r="M3714" s="46">
        <v>0.99697733755025397</v>
      </c>
      <c r="N3714" s="139">
        <v>31221.115392754898</v>
      </c>
      <c r="O3714" s="45">
        <v>28999.5897157738</v>
      </c>
      <c r="P3714" s="99">
        <v>0.99892091072243605</v>
      </c>
      <c r="Q3714" s="86">
        <v>29070.492386924401</v>
      </c>
      <c r="R3714" s="44">
        <v>30804.1596545793</v>
      </c>
      <c r="S3714" s="45">
        <v>28984.1047288927</v>
      </c>
      <c r="T3714" s="140">
        <v>0.99702833867132701</v>
      </c>
      <c r="U3714" s="44">
        <v>31263.676850358999</v>
      </c>
      <c r="V3714" s="45">
        <v>29040.395601408101</v>
      </c>
      <c r="W3714" s="99">
        <v>0.99896469639675201</v>
      </c>
      <c r="X3714" s="86">
        <v>29104.917976776898</v>
      </c>
      <c r="Y3714" s="44">
        <v>30840.638271862499</v>
      </c>
      <c r="Z3714" s="45">
        <v>29019.8490489047</v>
      </c>
      <c r="AA3714" s="46">
        <v>0.99707716311243</v>
      </c>
      <c r="AB3714" s="139">
        <v>31300.699632849399</v>
      </c>
      <c r="AC3714" s="45">
        <v>29076.026508204701</v>
      </c>
      <c r="AD3714" s="99">
        <v>0.99900733379165596</v>
      </c>
      <c r="AE3714" s="142">
        <v>29141.2471905231</v>
      </c>
      <c r="AF3714" s="44">
        <v>30879.134038823398</v>
      </c>
      <c r="AG3714" s="45">
        <v>29057.107286495499</v>
      </c>
      <c r="AH3714" s="140">
        <v>0.99711268692525501</v>
      </c>
      <c r="AI3714" s="44">
        <v>31339.769655595199</v>
      </c>
      <c r="AJ3714" s="45">
        <v>29113.2330025552</v>
      </c>
      <c r="AK3714" s="46">
        <v>0.99903867573736005</v>
      </c>
    </row>
    <row r="3715" spans="1:37" x14ac:dyDescent="0.2">
      <c r="A3715" s="35" t="s">
        <v>3525</v>
      </c>
      <c r="B3715" s="35" t="s">
        <v>9683</v>
      </c>
      <c r="C3715" s="85" t="s">
        <v>1015</v>
      </c>
      <c r="D3715" s="85" t="s">
        <v>1015</v>
      </c>
      <c r="E3715" s="85" t="s">
        <v>12906</v>
      </c>
      <c r="F3715" s="85" t="s">
        <v>427</v>
      </c>
      <c r="G3715" s="85" t="s">
        <v>427</v>
      </c>
      <c r="H3715" s="840">
        <v>1.04455950803733</v>
      </c>
      <c r="I3715" s="840">
        <v>1.06186553158701</v>
      </c>
      <c r="J3715" s="86">
        <v>13883</v>
      </c>
      <c r="K3715" s="44">
        <v>14501.619650082301</v>
      </c>
      <c r="L3715" s="45">
        <v>13644.0976441653</v>
      </c>
      <c r="M3715" s="46">
        <v>0.98279173407514997</v>
      </c>
      <c r="N3715" s="139">
        <v>14741.879175022401</v>
      </c>
      <c r="O3715" s="45">
        <v>13692.9268008909</v>
      </c>
      <c r="P3715" s="99">
        <v>0.98630892464819397</v>
      </c>
      <c r="Q3715" s="86">
        <v>13946.7280153334</v>
      </c>
      <c r="R3715" s="44">
        <v>14568.1873544271</v>
      </c>
      <c r="S3715" s="45">
        <v>13707.4301888341</v>
      </c>
      <c r="T3715" s="140">
        <v>0.98284200952107204</v>
      </c>
      <c r="U3715" s="44">
        <v>14809.549757901401</v>
      </c>
      <c r="V3715" s="45">
        <v>13756.3852680129</v>
      </c>
      <c r="W3715" s="99">
        <v>0.98635215750165195</v>
      </c>
      <c r="X3715" s="86">
        <v>14004.494222167301</v>
      </c>
      <c r="Y3715" s="44">
        <v>14628.527595018701</v>
      </c>
      <c r="Z3715" s="45">
        <v>13764.8792762661</v>
      </c>
      <c r="AA3715" s="46">
        <v>0.98289013925815805</v>
      </c>
      <c r="AB3715" s="139">
        <v>14870.889701828801</v>
      </c>
      <c r="AC3715" s="45">
        <v>13813.952666961501</v>
      </c>
      <c r="AD3715" s="99">
        <v>0.98639425657342605</v>
      </c>
      <c r="AE3715" s="142">
        <v>14065.221258414</v>
      </c>
      <c r="AF3715" s="44">
        <v>14691.960598125201</v>
      </c>
      <c r="AG3715" s="45">
        <v>13825.0598223367</v>
      </c>
      <c r="AH3715" s="140">
        <v>0.98292515761644195</v>
      </c>
      <c r="AI3715" s="44">
        <v>14935.373648454701</v>
      </c>
      <c r="AJ3715" s="45">
        <v>13874.2887323696</v>
      </c>
      <c r="AK3715" s="46">
        <v>0.98642520280793999</v>
      </c>
    </row>
    <row r="3716" spans="1:37" x14ac:dyDescent="0.2">
      <c r="A3716" s="35" t="s">
        <v>3524</v>
      </c>
      <c r="B3716" s="35" t="s">
        <v>9682</v>
      </c>
      <c r="C3716" s="85" t="s">
        <v>1015</v>
      </c>
      <c r="D3716" s="85" t="s">
        <v>1015</v>
      </c>
      <c r="E3716" s="85" t="s">
        <v>12906</v>
      </c>
      <c r="F3716" s="85" t="s">
        <v>427</v>
      </c>
      <c r="G3716" s="85" t="s">
        <v>427</v>
      </c>
      <c r="H3716" s="840">
        <v>1.04455950803733</v>
      </c>
      <c r="I3716" s="840">
        <v>1.06186553158701</v>
      </c>
      <c r="J3716" s="86">
        <v>24677.416666666701</v>
      </c>
      <c r="K3716" s="44">
        <v>25777.030212965601</v>
      </c>
      <c r="L3716" s="45">
        <v>24252.761118328301</v>
      </c>
      <c r="M3716" s="46">
        <v>0.98279173407514997</v>
      </c>
      <c r="N3716" s="139">
        <v>26204.098166944001</v>
      </c>
      <c r="O3716" s="45">
        <v>24339.556295595401</v>
      </c>
      <c r="P3716" s="99">
        <v>0.98630892464819397</v>
      </c>
      <c r="Q3716" s="86">
        <v>24785.925230599099</v>
      </c>
      <c r="R3716" s="44">
        <v>25890.373865124599</v>
      </c>
      <c r="S3716" s="45">
        <v>24360.648561481001</v>
      </c>
      <c r="T3716" s="140">
        <v>0.98284200952107204</v>
      </c>
      <c r="U3716" s="44">
        <v>26319.3196708658</v>
      </c>
      <c r="V3716" s="45">
        <v>24447.650826876001</v>
      </c>
      <c r="W3716" s="99">
        <v>0.98635215750165195</v>
      </c>
      <c r="X3716" s="86">
        <v>24888.280124087101</v>
      </c>
      <c r="Y3716" s="44">
        <v>25997.289642311702</v>
      </c>
      <c r="Z3716" s="45">
        <v>24462.445117060099</v>
      </c>
      <c r="AA3716" s="46">
        <v>0.98289013925815805</v>
      </c>
      <c r="AB3716" s="139">
        <v>26428.006804250101</v>
      </c>
      <c r="AC3716" s="45">
        <v>24549.6565703901</v>
      </c>
      <c r="AD3716" s="99">
        <v>0.98639425657342605</v>
      </c>
      <c r="AE3716" s="142">
        <v>24996.660898272101</v>
      </c>
      <c r="AF3716" s="44">
        <v>26110.499810475099</v>
      </c>
      <c r="AG3716" s="45">
        <v>24569.846853318799</v>
      </c>
      <c r="AH3716" s="140">
        <v>0.98292515761644195</v>
      </c>
      <c r="AI3716" s="44">
        <v>26543.092612643799</v>
      </c>
      <c r="AJ3716" s="45">
        <v>24657.3362960993</v>
      </c>
      <c r="AK3716" s="46">
        <v>0.98642520280793999</v>
      </c>
    </row>
    <row r="3717" spans="1:37" x14ac:dyDescent="0.2">
      <c r="A3717" s="35" t="s">
        <v>3523</v>
      </c>
      <c r="B3717" s="35" t="s">
        <v>9681</v>
      </c>
      <c r="C3717" s="85" t="s">
        <v>1015</v>
      </c>
      <c r="D3717" s="85" t="s">
        <v>1015</v>
      </c>
      <c r="E3717" s="85" t="s">
        <v>12906</v>
      </c>
      <c r="F3717" s="85" t="s">
        <v>427</v>
      </c>
      <c r="G3717" s="85" t="s">
        <v>427</v>
      </c>
      <c r="H3717" s="840">
        <v>1.04455950803733</v>
      </c>
      <c r="I3717" s="840">
        <v>1.06186553158701</v>
      </c>
      <c r="J3717" s="86">
        <v>16729.916666666701</v>
      </c>
      <c r="K3717" s="44">
        <v>17475.393522838898</v>
      </c>
      <c r="L3717" s="45">
        <v>16442.023811766099</v>
      </c>
      <c r="M3717" s="46">
        <v>0.98279173407514997</v>
      </c>
      <c r="N3717" s="139">
        <v>17764.921854656299</v>
      </c>
      <c r="O3717" s="45">
        <v>16500.866116953901</v>
      </c>
      <c r="P3717" s="99">
        <v>0.98630892464819397</v>
      </c>
      <c r="Q3717" s="86">
        <v>16826.8872387995</v>
      </c>
      <c r="R3717" s="44">
        <v>17576.685055959999</v>
      </c>
      <c r="S3717" s="45">
        <v>16538.171667766201</v>
      </c>
      <c r="T3717" s="140">
        <v>0.98284200952107204</v>
      </c>
      <c r="U3717" s="44">
        <v>17867.891562782399</v>
      </c>
      <c r="V3717" s="45">
        <v>16597.236532026898</v>
      </c>
      <c r="W3717" s="99">
        <v>0.98635215750165195</v>
      </c>
      <c r="X3717" s="86">
        <v>16919.498747404399</v>
      </c>
      <c r="Y3717" s="44">
        <v>17673.423287827001</v>
      </c>
      <c r="Z3717" s="45">
        <v>16630.0084800146</v>
      </c>
      <c r="AA3717" s="46">
        <v>0.98289013925815805</v>
      </c>
      <c r="AB3717" s="139">
        <v>17966.2325315983</v>
      </c>
      <c r="AC3717" s="45">
        <v>16689.296388540999</v>
      </c>
      <c r="AD3717" s="99">
        <v>0.98639425657342605</v>
      </c>
      <c r="AE3717" s="142">
        <v>17011.4293614731</v>
      </c>
      <c r="AF3717" s="44">
        <v>17769.450284832099</v>
      </c>
      <c r="AG3717" s="45">
        <v>16720.961886406902</v>
      </c>
      <c r="AH3717" s="140">
        <v>0.98292515761644195</v>
      </c>
      <c r="AI3717" s="44">
        <v>18063.850481975402</v>
      </c>
      <c r="AJ3717" s="45">
        <v>16780.502657943998</v>
      </c>
      <c r="AK3717" s="46">
        <v>0.98642520280793999</v>
      </c>
    </row>
    <row r="3718" spans="1:37" x14ac:dyDescent="0.2">
      <c r="A3718" s="35" t="s">
        <v>3522</v>
      </c>
      <c r="B3718" s="35" t="s">
        <v>9680</v>
      </c>
      <c r="C3718" s="85" t="s">
        <v>1015</v>
      </c>
      <c r="D3718" s="85" t="s">
        <v>1015</v>
      </c>
      <c r="E3718" s="85" t="s">
        <v>12906</v>
      </c>
      <c r="F3718" s="85" t="s">
        <v>427</v>
      </c>
      <c r="G3718" s="85" t="s">
        <v>427</v>
      </c>
      <c r="H3718" s="840">
        <v>1.04455950803733</v>
      </c>
      <c r="I3718" s="840">
        <v>1.06186553158701</v>
      </c>
      <c r="J3718" s="86">
        <v>19470.416666666701</v>
      </c>
      <c r="K3718" s="44">
        <v>20338.0088546152</v>
      </c>
      <c r="L3718" s="45">
        <v>19135.364558999001</v>
      </c>
      <c r="M3718" s="46">
        <v>0.98279173407514997</v>
      </c>
      <c r="N3718" s="139">
        <v>20674.9643439705</v>
      </c>
      <c r="O3718" s="45">
        <v>19203.845724952302</v>
      </c>
      <c r="P3718" s="99">
        <v>0.98630892464819397</v>
      </c>
      <c r="Q3718" s="86">
        <v>19555.963832891499</v>
      </c>
      <c r="R3718" s="44">
        <v>20427.367960480999</v>
      </c>
      <c r="S3718" s="45">
        <v>19220.4227916405</v>
      </c>
      <c r="T3718" s="140">
        <v>0.98284200952107204</v>
      </c>
      <c r="U3718" s="44">
        <v>20765.8039311096</v>
      </c>
      <c r="V3718" s="45">
        <v>19289.067118596799</v>
      </c>
      <c r="W3718" s="99">
        <v>0.98635215750165195</v>
      </c>
      <c r="X3718" s="86">
        <v>19638.110986289899</v>
      </c>
      <c r="Y3718" s="44">
        <v>20513.175550621501</v>
      </c>
      <c r="Z3718" s="45">
        <v>19302.1056420817</v>
      </c>
      <c r="AA3718" s="46">
        <v>0.98289013925815805</v>
      </c>
      <c r="AB3718" s="139">
        <v>20853.0331618214</v>
      </c>
      <c r="AC3718" s="45">
        <v>19370.919886827902</v>
      </c>
      <c r="AD3718" s="99">
        <v>0.98639425657342605</v>
      </c>
      <c r="AE3718" s="142">
        <v>19729.264340670699</v>
      </c>
      <c r="AF3718" s="44">
        <v>20608.390653629402</v>
      </c>
      <c r="AG3718" s="45">
        <v>19392.390261710199</v>
      </c>
      <c r="AH3718" s="140">
        <v>0.98292515761644195</v>
      </c>
      <c r="AI3718" s="44">
        <v>20949.825766926799</v>
      </c>
      <c r="AJ3718" s="45">
        <v>19461.443578497499</v>
      </c>
      <c r="AK3718" s="46">
        <v>0.98642520280793999</v>
      </c>
    </row>
    <row r="3719" spans="1:37" x14ac:dyDescent="0.2">
      <c r="A3719" s="35" t="s">
        <v>3521</v>
      </c>
      <c r="B3719" s="35" t="s">
        <v>9679</v>
      </c>
      <c r="C3719" s="85" t="s">
        <v>1015</v>
      </c>
      <c r="D3719" s="85" t="s">
        <v>1015</v>
      </c>
      <c r="E3719" s="85" t="s">
        <v>12906</v>
      </c>
      <c r="F3719" s="85" t="s">
        <v>427</v>
      </c>
      <c r="G3719" s="85" t="s">
        <v>427</v>
      </c>
      <c r="H3719" s="840">
        <v>1.04455950803733</v>
      </c>
      <c r="I3719" s="840">
        <v>1.06186553158701</v>
      </c>
      <c r="J3719" s="86">
        <v>6725.25</v>
      </c>
      <c r="K3719" s="44">
        <v>7024.9238314280601</v>
      </c>
      <c r="L3719" s="45">
        <v>6609.5201095888997</v>
      </c>
      <c r="M3719" s="46">
        <v>0.98279173407514997</v>
      </c>
      <c r="N3719" s="139">
        <v>7141.3111663055097</v>
      </c>
      <c r="O3719" s="45">
        <v>6633.1740954902698</v>
      </c>
      <c r="P3719" s="99">
        <v>0.98630892464819397</v>
      </c>
      <c r="Q3719" s="86">
        <v>6778.3090703719899</v>
      </c>
      <c r="R3719" s="44">
        <v>7080.3471878727396</v>
      </c>
      <c r="S3719" s="45">
        <v>6662.0069078793103</v>
      </c>
      <c r="T3719" s="140">
        <v>0.98284200952107204</v>
      </c>
      <c r="U3719" s="44">
        <v>7197.65276427157</v>
      </c>
      <c r="V3719" s="45">
        <v>6685.7997757744297</v>
      </c>
      <c r="W3719" s="99">
        <v>0.98635215750165195</v>
      </c>
      <c r="X3719" s="86">
        <v>6833.0110198524899</v>
      </c>
      <c r="Y3719" s="44">
        <v>7137.4866293107798</v>
      </c>
      <c r="Z3719" s="45">
        <v>6716.0991528553404</v>
      </c>
      <c r="AA3719" s="46">
        <v>0.98289013925815805</v>
      </c>
      <c r="AB3719" s="139">
        <v>7255.73887893553</v>
      </c>
      <c r="AC3719" s="45">
        <v>6740.0428250854302</v>
      </c>
      <c r="AD3719" s="99">
        <v>0.98639425657342605</v>
      </c>
      <c r="AE3719" s="142">
        <v>6885.75466515679</v>
      </c>
      <c r="AF3719" s="44">
        <v>7192.58050550194</v>
      </c>
      <c r="AG3719" s="45">
        <v>6768.1814895573898</v>
      </c>
      <c r="AH3719" s="140">
        <v>0.98292515761644195</v>
      </c>
      <c r="AI3719" s="44">
        <v>7311.7455378944196</v>
      </c>
      <c r="AJ3719" s="45">
        <v>6792.2819420630103</v>
      </c>
      <c r="AK3719" s="46">
        <v>0.98642520280793999</v>
      </c>
    </row>
    <row r="3720" spans="1:37" x14ac:dyDescent="0.2">
      <c r="A3720" s="35" t="s">
        <v>3520</v>
      </c>
      <c r="B3720" s="35" t="s">
        <v>9678</v>
      </c>
      <c r="C3720" s="85" t="s">
        <v>1015</v>
      </c>
      <c r="D3720" s="85" t="s">
        <v>1015</v>
      </c>
      <c r="E3720" s="85" t="s">
        <v>12906</v>
      </c>
      <c r="F3720" s="85" t="s">
        <v>427</v>
      </c>
      <c r="G3720" s="85" t="s">
        <v>427</v>
      </c>
      <c r="H3720" s="840">
        <v>1.04455950803733</v>
      </c>
      <c r="I3720" s="840">
        <v>1.06186553158701</v>
      </c>
      <c r="J3720" s="86">
        <v>10169.916666666701</v>
      </c>
      <c r="K3720" s="44">
        <v>10623.083150114</v>
      </c>
      <c r="L3720" s="45">
        <v>9994.9100362330992</v>
      </c>
      <c r="M3720" s="46">
        <v>0.98279173407514997</v>
      </c>
      <c r="N3720" s="139">
        <v>10799.0839674455</v>
      </c>
      <c r="O3720" s="45">
        <v>10030.6795712617</v>
      </c>
      <c r="P3720" s="99">
        <v>0.98630892464819397</v>
      </c>
      <c r="Q3720" s="86">
        <v>10227.3550827405</v>
      </c>
      <c r="R3720" s="44">
        <v>10683.0809937505</v>
      </c>
      <c r="S3720" s="45">
        <v>10051.8742216062</v>
      </c>
      <c r="T3720" s="140">
        <v>0.98284200952107204</v>
      </c>
      <c r="U3720" s="44">
        <v>10860.0758416633</v>
      </c>
      <c r="V3720" s="45">
        <v>10087.7737513966</v>
      </c>
      <c r="W3720" s="99">
        <v>0.98635215750165195</v>
      </c>
      <c r="X3720" s="86">
        <v>10280.1133997655</v>
      </c>
      <c r="Y3720" s="44">
        <v>10738.190195427</v>
      </c>
      <c r="Z3720" s="45">
        <v>10104.222091085199</v>
      </c>
      <c r="AA3720" s="46">
        <v>0.98289013925815805</v>
      </c>
      <c r="AB3720" s="139">
        <v>10916.0980800167</v>
      </c>
      <c r="AC3720" s="45">
        <v>10140.2448144522</v>
      </c>
      <c r="AD3720" s="99">
        <v>0.98639425657342605</v>
      </c>
      <c r="AE3720" s="142">
        <v>10333.341075414</v>
      </c>
      <c r="AF3720" s="44">
        <v>10793.789670116401</v>
      </c>
      <c r="AG3720" s="45">
        <v>10156.900905255799</v>
      </c>
      <c r="AH3720" s="140">
        <v>0.98292515761644195</v>
      </c>
      <c r="AI3720" s="44">
        <v>10972.6187141143</v>
      </c>
      <c r="AJ3720" s="45">
        <v>10193.068065998899</v>
      </c>
      <c r="AK3720" s="46">
        <v>0.98642520280793999</v>
      </c>
    </row>
    <row r="3721" spans="1:37" x14ac:dyDescent="0.2">
      <c r="A3721" s="35" t="s">
        <v>3519</v>
      </c>
      <c r="B3721" s="35" t="s">
        <v>8755</v>
      </c>
      <c r="C3721" s="85" t="s">
        <v>1015</v>
      </c>
      <c r="D3721" s="85" t="s">
        <v>1015</v>
      </c>
      <c r="E3721" s="85" t="s">
        <v>12906</v>
      </c>
      <c r="F3721" s="85" t="s">
        <v>427</v>
      </c>
      <c r="G3721" s="85" t="s">
        <v>427</v>
      </c>
      <c r="H3721" s="840">
        <v>1.04455950803733</v>
      </c>
      <c r="I3721" s="840">
        <v>1.06186553158701</v>
      </c>
      <c r="J3721" s="86">
        <v>15236.166666666701</v>
      </c>
      <c r="K3721" s="44">
        <v>15915.0827577081</v>
      </c>
      <c r="L3721" s="45">
        <v>14973.9786589913</v>
      </c>
      <c r="M3721" s="46">
        <v>0.98279173407514997</v>
      </c>
      <c r="N3721" s="139">
        <v>16178.760216848201</v>
      </c>
      <c r="O3721" s="45">
        <v>15027.5671607607</v>
      </c>
      <c r="P3721" s="99">
        <v>0.98630892464819397</v>
      </c>
      <c r="Q3721" s="86">
        <v>15305.1528967873</v>
      </c>
      <c r="R3721" s="44">
        <v>15987.142980304299</v>
      </c>
      <c r="S3721" s="45">
        <v>15042.547229105699</v>
      </c>
      <c r="T3721" s="140">
        <v>0.98284200952107204</v>
      </c>
      <c r="U3721" s="44">
        <v>16252.0143167675</v>
      </c>
      <c r="V3721" s="45">
        <v>15096.2705806389</v>
      </c>
      <c r="W3721" s="99">
        <v>0.98635215750165195</v>
      </c>
      <c r="X3721" s="86">
        <v>15371.271601827901</v>
      </c>
      <c r="Y3721" s="44">
        <v>16056.207902313499</v>
      </c>
      <c r="Z3721" s="45">
        <v>15108.271285295599</v>
      </c>
      <c r="AA3721" s="46">
        <v>0.98289013925815805</v>
      </c>
      <c r="AB3721" s="139">
        <v>16322.2234906432</v>
      </c>
      <c r="AC3721" s="45">
        <v>15162.1340242732</v>
      </c>
      <c r="AD3721" s="99">
        <v>0.98639425657342605</v>
      </c>
      <c r="AE3721" s="142">
        <v>15439.7342140491</v>
      </c>
      <c r="AF3721" s="44">
        <v>16127.7211748543</v>
      </c>
      <c r="AG3721" s="45">
        <v>15176.1031859002</v>
      </c>
      <c r="AH3721" s="140">
        <v>0.98292515761644195</v>
      </c>
      <c r="AI3721" s="44">
        <v>16394.9215787633</v>
      </c>
      <c r="AJ3721" s="45">
        <v>15230.142953394099</v>
      </c>
      <c r="AK3721" s="46">
        <v>0.98642520280793999</v>
      </c>
    </row>
    <row r="3722" spans="1:37" x14ac:dyDescent="0.2">
      <c r="A3722" s="35" t="s">
        <v>3518</v>
      </c>
      <c r="B3722" s="35" t="s">
        <v>9677</v>
      </c>
      <c r="C3722" s="85" t="s">
        <v>1015</v>
      </c>
      <c r="D3722" s="85" t="s">
        <v>1015</v>
      </c>
      <c r="E3722" s="85" t="s">
        <v>12906</v>
      </c>
      <c r="F3722" s="85" t="s">
        <v>450</v>
      </c>
      <c r="G3722" s="85" t="s">
        <v>450</v>
      </c>
      <c r="H3722" s="840">
        <v>1.05963666678156</v>
      </c>
      <c r="I3722" s="840">
        <v>1.07544366411974</v>
      </c>
      <c r="J3722" s="86">
        <v>8418.5833333333303</v>
      </c>
      <c r="K3722" s="44">
        <v>8920.6395823561306</v>
      </c>
      <c r="L3722" s="45">
        <v>8393.1367976115998</v>
      </c>
      <c r="M3722" s="46">
        <v>0.99697733755025297</v>
      </c>
      <c r="N3722" s="139">
        <v>9053.7121066973796</v>
      </c>
      <c r="O3722" s="45">
        <v>8409.4989303260609</v>
      </c>
      <c r="P3722" s="99">
        <v>0.99892091072243605</v>
      </c>
      <c r="Q3722" s="86">
        <v>8448.6411464913708</v>
      </c>
      <c r="R3722" s="44">
        <v>8952.4899433016508</v>
      </c>
      <c r="S3722" s="45">
        <v>8423.5346463165097</v>
      </c>
      <c r="T3722" s="140">
        <v>0.99702833867132701</v>
      </c>
      <c r="U3722" s="44">
        <v>9086.0375914154902</v>
      </c>
      <c r="V3722" s="45">
        <v>8439.8942378698594</v>
      </c>
      <c r="W3722" s="99">
        <v>0.99896469639675201</v>
      </c>
      <c r="X3722" s="86">
        <v>8477.6264861319505</v>
      </c>
      <c r="Y3722" s="44">
        <v>8983.2038719839293</v>
      </c>
      <c r="Z3722" s="45">
        <v>8452.8477667192492</v>
      </c>
      <c r="AA3722" s="46">
        <v>0.99707716311243</v>
      </c>
      <c r="AB3722" s="139">
        <v>9117.2096912843099</v>
      </c>
      <c r="AC3722" s="45">
        <v>8469.2110327922092</v>
      </c>
      <c r="AD3722" s="99">
        <v>0.99900733379165596</v>
      </c>
      <c r="AE3722" s="142">
        <v>8508.3300238269694</v>
      </c>
      <c r="AF3722" s="44">
        <v>9015.7384663254797</v>
      </c>
      <c r="AG3722" s="45">
        <v>8483.7638113049306</v>
      </c>
      <c r="AH3722" s="140">
        <v>0.99711268692525501</v>
      </c>
      <c r="AI3722" s="44">
        <v>9150.2296163644805</v>
      </c>
      <c r="AJ3722" s="45">
        <v>8500.1507597405107</v>
      </c>
      <c r="AK3722" s="46">
        <v>0.99903867573736005</v>
      </c>
    </row>
    <row r="3723" spans="1:37" x14ac:dyDescent="0.2">
      <c r="A3723" s="35" t="s">
        <v>3517</v>
      </c>
      <c r="B3723" s="35" t="s">
        <v>9676</v>
      </c>
      <c r="C3723" s="85" t="s">
        <v>1015</v>
      </c>
      <c r="D3723" s="85" t="s">
        <v>1015</v>
      </c>
      <c r="E3723" s="85" t="s">
        <v>12906</v>
      </c>
      <c r="F3723" s="85" t="s">
        <v>427</v>
      </c>
      <c r="G3723" s="85" t="s">
        <v>427</v>
      </c>
      <c r="H3723" s="840">
        <v>1.04455950803733</v>
      </c>
      <c r="I3723" s="840">
        <v>1.06186553158701</v>
      </c>
      <c r="J3723" s="86">
        <v>6805</v>
      </c>
      <c r="K3723" s="44">
        <v>7108.2274521940399</v>
      </c>
      <c r="L3723" s="45">
        <v>6687.8977503813903</v>
      </c>
      <c r="M3723" s="46">
        <v>0.98279173407514997</v>
      </c>
      <c r="N3723" s="139">
        <v>7225.9949424495699</v>
      </c>
      <c r="O3723" s="45">
        <v>6711.8322322309596</v>
      </c>
      <c r="P3723" s="99">
        <v>0.98630892464819397</v>
      </c>
      <c r="Q3723" s="86">
        <v>6834.8420142310697</v>
      </c>
      <c r="R3723" s="44">
        <v>7139.3992118980796</v>
      </c>
      <c r="S3723" s="45">
        <v>6717.5698600259102</v>
      </c>
      <c r="T3723" s="140">
        <v>0.98284200952107204</v>
      </c>
      <c r="U3723" s="44">
        <v>7257.6831487546697</v>
      </c>
      <c r="V3723" s="45">
        <v>6741.5611669197497</v>
      </c>
      <c r="W3723" s="99">
        <v>0.98635215750165195</v>
      </c>
      <c r="X3723" s="86">
        <v>6863.6861823818699</v>
      </c>
      <c r="Y3723" s="44">
        <v>7169.5286619914305</v>
      </c>
      <c r="Z3723" s="45">
        <v>6746.2494676256101</v>
      </c>
      <c r="AA3723" s="46">
        <v>0.98289013925815805</v>
      </c>
      <c r="AB3723" s="139">
        <v>7288.31177670131</v>
      </c>
      <c r="AC3723" s="45">
        <v>6770.3006292238597</v>
      </c>
      <c r="AD3723" s="99">
        <v>0.98639425657342605</v>
      </c>
      <c r="AE3723" s="142">
        <v>6894.8465904578097</v>
      </c>
      <c r="AF3723" s="44">
        <v>7202.0775625214801</v>
      </c>
      <c r="AG3723" s="45">
        <v>6777.1181716669298</v>
      </c>
      <c r="AH3723" s="140">
        <v>0.98292515761644195</v>
      </c>
      <c r="AI3723" s="44">
        <v>7321.3999399873401</v>
      </c>
      <c r="AJ3723" s="45">
        <v>6801.2504463219802</v>
      </c>
      <c r="AK3723" s="46">
        <v>0.98642520280793999</v>
      </c>
    </row>
    <row r="3724" spans="1:37" x14ac:dyDescent="0.2">
      <c r="A3724" s="35" t="s">
        <v>3516</v>
      </c>
      <c r="B3724" s="35" t="s">
        <v>9675</v>
      </c>
      <c r="C3724" s="85" t="s">
        <v>1015</v>
      </c>
      <c r="D3724" s="85" t="s">
        <v>1015</v>
      </c>
      <c r="E3724" s="85" t="s">
        <v>12906</v>
      </c>
      <c r="F3724" s="85" t="s">
        <v>427</v>
      </c>
      <c r="G3724" s="85" t="s">
        <v>427</v>
      </c>
      <c r="H3724" s="840">
        <v>1.04455950803733</v>
      </c>
      <c r="I3724" s="840">
        <v>1.06186553158701</v>
      </c>
      <c r="J3724" s="86">
        <v>12374.833333333299</v>
      </c>
      <c r="K3724" s="44">
        <v>12926.249818710599</v>
      </c>
      <c r="L3724" s="45">
        <v>12161.883910557601</v>
      </c>
      <c r="M3724" s="46">
        <v>0.98279173407514997</v>
      </c>
      <c r="N3724" s="139">
        <v>13140.408975800599</v>
      </c>
      <c r="O3724" s="45">
        <v>12205.408557700601</v>
      </c>
      <c r="P3724" s="99">
        <v>0.98630892464819397</v>
      </c>
      <c r="Q3724" s="86">
        <v>12444.8358167429</v>
      </c>
      <c r="R3724" s="44">
        <v>12999.371578342299</v>
      </c>
      <c r="S3724" s="45">
        <v>12231.3074422874</v>
      </c>
      <c r="T3724" s="140">
        <v>0.98284200952107204</v>
      </c>
      <c r="U3724" s="44">
        <v>13214.742200058699</v>
      </c>
      <c r="V3724" s="45">
        <v>12274.9906575982</v>
      </c>
      <c r="W3724" s="99">
        <v>0.98635215750165195</v>
      </c>
      <c r="X3724" s="86">
        <v>12508.295240306299</v>
      </c>
      <c r="Y3724" s="44">
        <v>13065.658722600099</v>
      </c>
      <c r="Z3724" s="45">
        <v>12294.280050626799</v>
      </c>
      <c r="AA3724" s="46">
        <v>0.98289013925815805</v>
      </c>
      <c r="AB3724" s="139">
        <v>13282.127574595101</v>
      </c>
      <c r="AC3724" s="45">
        <v>12338.110584562901</v>
      </c>
      <c r="AD3724" s="99">
        <v>0.98639425657342605</v>
      </c>
      <c r="AE3724" s="142">
        <v>12572.722390434699</v>
      </c>
      <c r="AF3724" s="44">
        <v>13132.956714842499</v>
      </c>
      <c r="AG3724" s="45">
        <v>12358.045137285801</v>
      </c>
      <c r="AH3724" s="140">
        <v>0.98292515761644195</v>
      </c>
      <c r="AI3724" s="44">
        <v>13350.5405446148</v>
      </c>
      <c r="AJ3724" s="45">
        <v>12402.0502338325</v>
      </c>
      <c r="AK3724" s="46">
        <v>0.98642520280793999</v>
      </c>
    </row>
    <row r="3725" spans="1:37" x14ac:dyDescent="0.2">
      <c r="A3725" s="35" t="s">
        <v>3515</v>
      </c>
      <c r="B3725" s="35" t="s">
        <v>9674</v>
      </c>
      <c r="C3725" s="85" t="s">
        <v>1015</v>
      </c>
      <c r="D3725" s="85" t="s">
        <v>1015</v>
      </c>
      <c r="E3725" s="85" t="s">
        <v>12906</v>
      </c>
      <c r="F3725" s="85" t="s">
        <v>427</v>
      </c>
      <c r="G3725" s="85" t="s">
        <v>427</v>
      </c>
      <c r="H3725" s="840">
        <v>1.04455950803733</v>
      </c>
      <c r="I3725" s="840">
        <v>1.06186553158701</v>
      </c>
      <c r="J3725" s="86">
        <v>14775</v>
      </c>
      <c r="K3725" s="44">
        <v>15433.366731251601</v>
      </c>
      <c r="L3725" s="45">
        <v>14520.7478709603</v>
      </c>
      <c r="M3725" s="46">
        <v>0.98279173407514997</v>
      </c>
      <c r="N3725" s="139">
        <v>15689.063229198</v>
      </c>
      <c r="O3725" s="45">
        <v>14572.714361677101</v>
      </c>
      <c r="P3725" s="99">
        <v>0.98630892464819397</v>
      </c>
      <c r="Q3725" s="86">
        <v>14831.449288277099</v>
      </c>
      <c r="R3725" s="44">
        <v>15492.3313720434</v>
      </c>
      <c r="S3725" s="45">
        <v>14576.9714226002</v>
      </c>
      <c r="T3725" s="140">
        <v>0.98284200952107204</v>
      </c>
      <c r="U3725" s="44">
        <v>15749.004782702101</v>
      </c>
      <c r="V3725" s="45">
        <v>14629.032004368501</v>
      </c>
      <c r="W3725" s="99">
        <v>0.98635215750165195</v>
      </c>
      <c r="X3725" s="86">
        <v>14880.151584274699</v>
      </c>
      <c r="Y3725" s="44">
        <v>15543.203818390901</v>
      </c>
      <c r="Z3725" s="45">
        <v>14625.554262850301</v>
      </c>
      <c r="AA3725" s="46">
        <v>0.98289013925815805</v>
      </c>
      <c r="AB3725" s="139">
        <v>15800.7200721311</v>
      </c>
      <c r="AC3725" s="45">
        <v>14677.696059670499</v>
      </c>
      <c r="AD3725" s="99">
        <v>0.98639425657342605</v>
      </c>
      <c r="AE3725" s="142">
        <v>14930.2056969351</v>
      </c>
      <c r="AF3725" s="44">
        <v>15595.488317686601</v>
      </c>
      <c r="AG3725" s="45">
        <v>14675.274787905801</v>
      </c>
      <c r="AH3725" s="140">
        <v>0.98292515761644195</v>
      </c>
      <c r="AI3725" s="44">
        <v>15853.870809079301</v>
      </c>
      <c r="AJ3725" s="45">
        <v>14727.5311825634</v>
      </c>
      <c r="AK3725" s="46">
        <v>0.98642520280793999</v>
      </c>
    </row>
    <row r="3726" spans="1:37" x14ac:dyDescent="0.2">
      <c r="A3726" s="35" t="s">
        <v>3514</v>
      </c>
      <c r="B3726" s="35" t="s">
        <v>13117</v>
      </c>
      <c r="C3726" s="85" t="s">
        <v>1015</v>
      </c>
      <c r="D3726" s="85" t="s">
        <v>1015</v>
      </c>
      <c r="E3726" s="85" t="s">
        <v>12906</v>
      </c>
      <c r="F3726" s="85" t="s">
        <v>427</v>
      </c>
      <c r="G3726" s="85" t="s">
        <v>427</v>
      </c>
      <c r="H3726" s="840">
        <v>1.04455950803733</v>
      </c>
      <c r="I3726" s="840">
        <v>1.06186553158701</v>
      </c>
      <c r="J3726" s="86">
        <v>13627.416666666701</v>
      </c>
      <c r="K3726" s="44">
        <v>14234.647649153099</v>
      </c>
      <c r="L3726" s="45">
        <v>13392.9124567979</v>
      </c>
      <c r="M3726" s="46">
        <v>0.98279173407514997</v>
      </c>
      <c r="N3726" s="139">
        <v>14470.484042907599</v>
      </c>
      <c r="O3726" s="45">
        <v>13440.842678232901</v>
      </c>
      <c r="P3726" s="99">
        <v>0.98630892464819397</v>
      </c>
      <c r="Q3726" s="86">
        <v>13664.8452642634</v>
      </c>
      <c r="R3726" s="44">
        <v>14273.744046645201</v>
      </c>
      <c r="S3726" s="45">
        <v>13430.3839793231</v>
      </c>
      <c r="T3726" s="140">
        <v>0.98284200952107204</v>
      </c>
      <c r="U3726" s="44">
        <v>14510.228180591201</v>
      </c>
      <c r="V3726" s="45">
        <v>13478.349608332401</v>
      </c>
      <c r="W3726" s="99">
        <v>0.98635215750165195</v>
      </c>
      <c r="X3726" s="86">
        <v>13696.026333965599</v>
      </c>
      <c r="Y3726" s="44">
        <v>14306.3145294734</v>
      </c>
      <c r="Z3726" s="45">
        <v>13461.6892306748</v>
      </c>
      <c r="AA3726" s="46">
        <v>0.98289013925815805</v>
      </c>
      <c r="AB3726" s="139">
        <v>14543.338283745999</v>
      </c>
      <c r="AC3726" s="45">
        <v>13509.681713702001</v>
      </c>
      <c r="AD3726" s="99">
        <v>0.98639425657342605</v>
      </c>
      <c r="AE3726" s="142">
        <v>13730.9565688608</v>
      </c>
      <c r="AF3726" s="44">
        <v>14342.8012384512</v>
      </c>
      <c r="AG3726" s="45">
        <v>13496.502649672</v>
      </c>
      <c r="AH3726" s="140">
        <v>0.98292515761644195</v>
      </c>
      <c r="AI3726" s="44">
        <v>14580.4294961914</v>
      </c>
      <c r="AJ3726" s="45">
        <v>13544.5616181855</v>
      </c>
      <c r="AK3726" s="46">
        <v>0.98642520280793999</v>
      </c>
    </row>
    <row r="3727" spans="1:37" x14ac:dyDescent="0.2">
      <c r="A3727" s="35" t="s">
        <v>3513</v>
      </c>
      <c r="B3727" s="35" t="s">
        <v>9673</v>
      </c>
      <c r="C3727" s="85" t="s">
        <v>1015</v>
      </c>
      <c r="D3727" s="85" t="s">
        <v>1015</v>
      </c>
      <c r="E3727" s="85" t="s">
        <v>12906</v>
      </c>
      <c r="F3727" s="85" t="s">
        <v>427</v>
      </c>
      <c r="G3727" s="85" t="s">
        <v>427</v>
      </c>
      <c r="H3727" s="840">
        <v>1.04455950803733</v>
      </c>
      <c r="I3727" s="840">
        <v>1.06186553158701</v>
      </c>
      <c r="J3727" s="86">
        <v>7427.6666666666697</v>
      </c>
      <c r="K3727" s="44">
        <v>7758.6398391986204</v>
      </c>
      <c r="L3727" s="45">
        <v>7299.8494034655196</v>
      </c>
      <c r="M3727" s="46">
        <v>0.98279173407514997</v>
      </c>
      <c r="N3727" s="139">
        <v>7887.1832134510796</v>
      </c>
      <c r="O3727" s="45">
        <v>7325.9739226452402</v>
      </c>
      <c r="P3727" s="99">
        <v>0.98630892464819397</v>
      </c>
      <c r="Q3727" s="86">
        <v>7472.3425285181502</v>
      </c>
      <c r="R3727" s="44">
        <v>7805.3064354753496</v>
      </c>
      <c r="S3727" s="45">
        <v>7344.1321465585497</v>
      </c>
      <c r="T3727" s="140">
        <v>0.98284200952107204</v>
      </c>
      <c r="U3727" s="44">
        <v>7934.6229712451104</v>
      </c>
      <c r="V3727" s="45">
        <v>7370.3611745952303</v>
      </c>
      <c r="W3727" s="99">
        <v>0.98635215750165195</v>
      </c>
      <c r="X3727" s="86">
        <v>7513.1091504771903</v>
      </c>
      <c r="Y3727" s="44">
        <v>7847.8895980532197</v>
      </c>
      <c r="Z3727" s="45">
        <v>7384.5608991742702</v>
      </c>
      <c r="AA3727" s="46">
        <v>0.98289013925815805</v>
      </c>
      <c r="AB3727" s="139">
        <v>7977.91164194266</v>
      </c>
      <c r="AC3727" s="45">
        <v>7410.8877150399503</v>
      </c>
      <c r="AD3727" s="99">
        <v>0.98639425657342605</v>
      </c>
      <c r="AE3727" s="142">
        <v>7555.7907199180399</v>
      </c>
      <c r="AF3727" s="44">
        <v>7892.4730372306203</v>
      </c>
      <c r="AG3727" s="45">
        <v>7426.7767842922904</v>
      </c>
      <c r="AH3727" s="140">
        <v>0.98292515761644195</v>
      </c>
      <c r="AI3727" s="44">
        <v>8023.2337293659302</v>
      </c>
      <c r="AJ3727" s="45">
        <v>7453.2223932694997</v>
      </c>
      <c r="AK3727" s="46">
        <v>0.98642520280793999</v>
      </c>
    </row>
    <row r="3728" spans="1:37" x14ac:dyDescent="0.2">
      <c r="A3728" s="35" t="s">
        <v>3512</v>
      </c>
      <c r="B3728" s="35" t="s">
        <v>8968</v>
      </c>
      <c r="C3728" s="85" t="s">
        <v>1015</v>
      </c>
      <c r="D3728" s="85" t="s">
        <v>1015</v>
      </c>
      <c r="E3728" s="85" t="s">
        <v>12906</v>
      </c>
      <c r="F3728" s="85" t="s">
        <v>427</v>
      </c>
      <c r="G3728" s="85" t="s">
        <v>427</v>
      </c>
      <c r="H3728" s="840">
        <v>1.04455950803733</v>
      </c>
      <c r="I3728" s="840">
        <v>1.06186553158701</v>
      </c>
      <c r="J3728" s="86">
        <v>9908.3333333333303</v>
      </c>
      <c r="K3728" s="44">
        <v>10349.8437921366</v>
      </c>
      <c r="L3728" s="45">
        <v>9737.8280984612793</v>
      </c>
      <c r="M3728" s="46">
        <v>0.98279173407514997</v>
      </c>
      <c r="N3728" s="139">
        <v>10521.317642141201</v>
      </c>
      <c r="O3728" s="45">
        <v>9772.6775950558604</v>
      </c>
      <c r="P3728" s="99">
        <v>0.98630892464819397</v>
      </c>
      <c r="Q3728" s="86">
        <v>9961.3044600531193</v>
      </c>
      <c r="R3728" s="44">
        <v>10405.175286203201</v>
      </c>
      <c r="S3728" s="45">
        <v>9790.3884929698197</v>
      </c>
      <c r="T3728" s="140">
        <v>0.98284200952107204</v>
      </c>
      <c r="U3728" s="44">
        <v>10577.565855774301</v>
      </c>
      <c r="V3728" s="45">
        <v>9825.3541457042193</v>
      </c>
      <c r="W3728" s="99">
        <v>0.98635215750165195</v>
      </c>
      <c r="X3728" s="86">
        <v>10009.8043237482</v>
      </c>
      <c r="Y3728" s="44">
        <v>10455.8362799644</v>
      </c>
      <c r="Z3728" s="45">
        <v>9838.5379657158301</v>
      </c>
      <c r="AA3728" s="46">
        <v>0.98289013925815805</v>
      </c>
      <c r="AB3728" s="139">
        <v>10629.066189318801</v>
      </c>
      <c r="AC3728" s="45">
        <v>9873.6134943691195</v>
      </c>
      <c r="AD3728" s="99">
        <v>0.98639425657342605</v>
      </c>
      <c r="AE3728" s="142">
        <v>10059.4933602251</v>
      </c>
      <c r="AF3728" s="44">
        <v>10507.739435461501</v>
      </c>
      <c r="AG3728" s="45">
        <v>9887.7290966408309</v>
      </c>
      <c r="AH3728" s="140">
        <v>0.98292515761644195</v>
      </c>
      <c r="AI3728" s="44">
        <v>10681.8292644514</v>
      </c>
      <c r="AJ3728" s="45">
        <v>9922.9377780051891</v>
      </c>
      <c r="AK3728" s="46">
        <v>0.98642520280793999</v>
      </c>
    </row>
    <row r="3729" spans="1:37" x14ac:dyDescent="0.2">
      <c r="A3729" s="35" t="s">
        <v>3511</v>
      </c>
      <c r="B3729" s="35" t="s">
        <v>9672</v>
      </c>
      <c r="C3729" s="85" t="s">
        <v>1015</v>
      </c>
      <c r="D3729" s="85" t="s">
        <v>1015</v>
      </c>
      <c r="E3729" s="85" t="s">
        <v>12906</v>
      </c>
      <c r="F3729" s="85" t="s">
        <v>427</v>
      </c>
      <c r="G3729" s="85" t="s">
        <v>427</v>
      </c>
      <c r="H3729" s="840">
        <v>1.04455950803733</v>
      </c>
      <c r="I3729" s="840">
        <v>1.06186553158701</v>
      </c>
      <c r="J3729" s="86">
        <v>5505.6666666666697</v>
      </c>
      <c r="K3729" s="44">
        <v>5750.9964647508596</v>
      </c>
      <c r="L3729" s="45">
        <v>5410.9236905730804</v>
      </c>
      <c r="M3729" s="46">
        <v>0.98279173407514997</v>
      </c>
      <c r="N3729" s="139">
        <v>5846.2776617408599</v>
      </c>
      <c r="O3729" s="45">
        <v>5430.2881694714097</v>
      </c>
      <c r="P3729" s="99">
        <v>0.98630892464819397</v>
      </c>
      <c r="Q3729" s="86">
        <v>5543.0175041737903</v>
      </c>
      <c r="R3729" s="44">
        <v>5790.0116372020902</v>
      </c>
      <c r="S3729" s="45">
        <v>5447.91046261264</v>
      </c>
      <c r="T3729" s="140">
        <v>0.98284200952107204</v>
      </c>
      <c r="U3729" s="44">
        <v>5885.9392286655802</v>
      </c>
      <c r="V3729" s="45">
        <v>5467.3672743112402</v>
      </c>
      <c r="W3729" s="99">
        <v>0.98635215750165195</v>
      </c>
      <c r="X3729" s="86">
        <v>5576.6895402933797</v>
      </c>
      <c r="Y3729" s="44">
        <v>5825.1840826857797</v>
      </c>
      <c r="Z3729" s="45">
        <v>5481.2731588584802</v>
      </c>
      <c r="AA3729" s="46">
        <v>0.98289013925815805</v>
      </c>
      <c r="AB3729" s="139">
        <v>5921.6944031993298</v>
      </c>
      <c r="AC3729" s="45">
        <v>5500.8145332384902</v>
      </c>
      <c r="AD3729" s="99">
        <v>0.98639425657342605</v>
      </c>
      <c r="AE3729" s="142">
        <v>5609.6177024561302</v>
      </c>
      <c r="AF3729" s="44">
        <v>5859.5795075550805</v>
      </c>
      <c r="AG3729" s="45">
        <v>5513.8343643546796</v>
      </c>
      <c r="AH3729" s="140">
        <v>0.98292515761644195</v>
      </c>
      <c r="AI3729" s="44">
        <v>5956.6596836184499</v>
      </c>
      <c r="AJ3729" s="45">
        <v>5533.4682798203003</v>
      </c>
      <c r="AK3729" s="46">
        <v>0.98642520280793999</v>
      </c>
    </row>
    <row r="3730" spans="1:37" x14ac:dyDescent="0.2">
      <c r="A3730" s="35" t="s">
        <v>3510</v>
      </c>
      <c r="B3730" s="35" t="s">
        <v>9671</v>
      </c>
      <c r="C3730" s="85" t="s">
        <v>1015</v>
      </c>
      <c r="D3730" s="85" t="s">
        <v>1015</v>
      </c>
      <c r="E3730" s="85" t="s">
        <v>12906</v>
      </c>
      <c r="F3730" s="85" t="s">
        <v>450</v>
      </c>
      <c r="G3730" s="85" t="s">
        <v>450</v>
      </c>
      <c r="H3730" s="840">
        <v>1.05963666678156</v>
      </c>
      <c r="I3730" s="840">
        <v>1.07544366411974</v>
      </c>
      <c r="J3730" s="86">
        <v>20030.916666666701</v>
      </c>
      <c r="K3730" s="44">
        <v>21225.493769245899</v>
      </c>
      <c r="L3730" s="45">
        <v>19970.3699670243</v>
      </c>
      <c r="M3730" s="46">
        <v>0.99697733755025297</v>
      </c>
      <c r="N3730" s="139">
        <v>21542.1224156772</v>
      </c>
      <c r="O3730" s="45">
        <v>20009.301519271899</v>
      </c>
      <c r="P3730" s="99">
        <v>0.99892091072243605</v>
      </c>
      <c r="Q3730" s="86">
        <v>20111.8881338016</v>
      </c>
      <c r="R3730" s="44">
        <v>21311.294104785102</v>
      </c>
      <c r="S3730" s="45">
        <v>20052.1224135878</v>
      </c>
      <c r="T3730" s="140">
        <v>0.99702833867132701</v>
      </c>
      <c r="U3730" s="44">
        <v>21629.202666981899</v>
      </c>
      <c r="V3730" s="45">
        <v>20091.0662235485</v>
      </c>
      <c r="W3730" s="99">
        <v>0.99896469639675201</v>
      </c>
      <c r="X3730" s="86">
        <v>20186.2418594683</v>
      </c>
      <c r="Y3730" s="44">
        <v>21390.082038813402</v>
      </c>
      <c r="Z3730" s="45">
        <v>20127.240767140102</v>
      </c>
      <c r="AA3730" s="46">
        <v>0.99707716311243</v>
      </c>
      <c r="AB3730" s="139">
        <v>21709.165910153901</v>
      </c>
      <c r="AC3730" s="45">
        <v>20166.203659301002</v>
      </c>
      <c r="AD3730" s="99">
        <v>0.99900733379165596</v>
      </c>
      <c r="AE3730" s="142">
        <v>20264.282686342998</v>
      </c>
      <c r="AF3730" s="44">
        <v>21472.7769604758</v>
      </c>
      <c r="AG3730" s="45">
        <v>20205.773357992399</v>
      </c>
      <c r="AH3730" s="140">
        <v>0.99711268692525601</v>
      </c>
      <c r="AI3730" s="44">
        <v>21793.0944229589</v>
      </c>
      <c r="AJ3730" s="45">
        <v>20244.802139731601</v>
      </c>
      <c r="AK3730" s="46">
        <v>0.99903867573736005</v>
      </c>
    </row>
    <row r="3731" spans="1:37" x14ac:dyDescent="0.2">
      <c r="A3731" s="35" t="s">
        <v>3509</v>
      </c>
      <c r="B3731" s="35" t="s">
        <v>9670</v>
      </c>
      <c r="C3731" s="85" t="s">
        <v>1015</v>
      </c>
      <c r="D3731" s="85" t="s">
        <v>1015</v>
      </c>
      <c r="E3731" s="85" t="s">
        <v>12906</v>
      </c>
      <c r="F3731" s="85" t="s">
        <v>427</v>
      </c>
      <c r="G3731" s="85" t="s">
        <v>427</v>
      </c>
      <c r="H3731" s="840">
        <v>1.04455950803733</v>
      </c>
      <c r="I3731" s="840">
        <v>1.06186553158701</v>
      </c>
      <c r="J3731" s="86">
        <v>4233.75</v>
      </c>
      <c r="K3731" s="44">
        <v>4422.4038171530501</v>
      </c>
      <c r="L3731" s="45">
        <v>4160.8945041406596</v>
      </c>
      <c r="M3731" s="46">
        <v>0.98279173407514997</v>
      </c>
      <c r="N3731" s="139">
        <v>4495.6731943564801</v>
      </c>
      <c r="O3731" s="45">
        <v>4175.7854097292902</v>
      </c>
      <c r="P3731" s="99">
        <v>0.98630892464819397</v>
      </c>
      <c r="Q3731" s="86">
        <v>4267.9994772346799</v>
      </c>
      <c r="R3731" s="44">
        <v>4458.1794342438398</v>
      </c>
      <c r="S3731" s="45">
        <v>4194.7691828402103</v>
      </c>
      <c r="T3731" s="140">
        <v>0.98284200952107204</v>
      </c>
      <c r="U3731" s="44">
        <v>4532.0415337068598</v>
      </c>
      <c r="V3731" s="45">
        <v>4209.7504925863504</v>
      </c>
      <c r="W3731" s="99">
        <v>0.98635215750165195</v>
      </c>
      <c r="X3731" s="86">
        <v>4302.1018634072898</v>
      </c>
      <c r="Y3731" s="44">
        <v>4493.8014059671996</v>
      </c>
      <c r="Z3731" s="45">
        <v>4228.4934996271704</v>
      </c>
      <c r="AA3731" s="46">
        <v>0.98289013925815805</v>
      </c>
      <c r="AB3731" s="139">
        <v>4568.2536821284202</v>
      </c>
      <c r="AC3731" s="45">
        <v>4243.5685692587804</v>
      </c>
      <c r="AD3731" s="99">
        <v>0.98639425657342605</v>
      </c>
      <c r="AE3731" s="142">
        <v>4335.5067405136897</v>
      </c>
      <c r="AF3731" s="44">
        <v>4528.69478796351</v>
      </c>
      <c r="AG3731" s="45">
        <v>4261.4786462665597</v>
      </c>
      <c r="AH3731" s="140">
        <v>0.98292515761644195</v>
      </c>
      <c r="AI3731" s="44">
        <v>4603.7251697146103</v>
      </c>
      <c r="AJ3731" s="45">
        <v>4276.6531157864001</v>
      </c>
      <c r="AK3731" s="46">
        <v>0.98642520280793999</v>
      </c>
    </row>
    <row r="3732" spans="1:37" x14ac:dyDescent="0.2">
      <c r="A3732" s="35" t="s">
        <v>3508</v>
      </c>
      <c r="B3732" s="35" t="s">
        <v>9669</v>
      </c>
      <c r="C3732" s="85" t="s">
        <v>1015</v>
      </c>
      <c r="D3732" s="85" t="s">
        <v>1015</v>
      </c>
      <c r="E3732" s="85" t="s">
        <v>12906</v>
      </c>
      <c r="F3732" s="85" t="s">
        <v>450</v>
      </c>
      <c r="G3732" s="85" t="s">
        <v>450</v>
      </c>
      <c r="H3732" s="840">
        <v>1.05963666678156</v>
      </c>
      <c r="I3732" s="840">
        <v>1.07544366411974</v>
      </c>
      <c r="J3732" s="86">
        <v>9399.4166666666697</v>
      </c>
      <c r="K3732" s="44">
        <v>9959.9665463577094</v>
      </c>
      <c r="L3732" s="45">
        <v>9371.0054028588092</v>
      </c>
      <c r="M3732" s="46">
        <v>0.99697733755025397</v>
      </c>
      <c r="N3732" s="139">
        <v>10108.5431005882</v>
      </c>
      <c r="O3732" s="45">
        <v>9389.2738569263092</v>
      </c>
      <c r="P3732" s="99">
        <v>0.99892091072243605</v>
      </c>
      <c r="Q3732" s="86">
        <v>9437.0784799927897</v>
      </c>
      <c r="R3732" s="44">
        <v>9999.8743846955495</v>
      </c>
      <c r="S3732" s="45">
        <v>9409.0346788181396</v>
      </c>
      <c r="T3732" s="140">
        <v>0.99702833867132701</v>
      </c>
      <c r="U3732" s="44">
        <v>10149.046259109</v>
      </c>
      <c r="V3732" s="45">
        <v>9427.3082386383194</v>
      </c>
      <c r="W3732" s="99">
        <v>0.99896469639675201</v>
      </c>
      <c r="X3732" s="86">
        <v>9474.0374144185498</v>
      </c>
      <c r="Y3732" s="44">
        <v>10039.037426778301</v>
      </c>
      <c r="Z3732" s="45">
        <v>9446.3463483894702</v>
      </c>
      <c r="AA3732" s="46">
        <v>0.99707716311243</v>
      </c>
      <c r="AB3732" s="139">
        <v>10188.793510969799</v>
      </c>
      <c r="AC3732" s="45">
        <v>9464.6328576206706</v>
      </c>
      <c r="AD3732" s="99">
        <v>0.99900733379165596</v>
      </c>
      <c r="AE3732" s="142">
        <v>9511.9029577330402</v>
      </c>
      <c r="AF3732" s="44">
        <v>10079.1611448819</v>
      </c>
      <c r="AG3732" s="45">
        <v>9484.4391159574807</v>
      </c>
      <c r="AH3732" s="140">
        <v>0.99711268692525601</v>
      </c>
      <c r="AI3732" s="44">
        <v>10229.5157696158</v>
      </c>
      <c r="AJ3732" s="45">
        <v>9502.7589346358891</v>
      </c>
      <c r="AK3732" s="46">
        <v>0.99903867573736005</v>
      </c>
    </row>
    <row r="3733" spans="1:37" x14ac:dyDescent="0.2">
      <c r="A3733" s="35" t="s">
        <v>3507</v>
      </c>
      <c r="B3733" s="35" t="s">
        <v>9668</v>
      </c>
      <c r="C3733" s="85" t="s">
        <v>1015</v>
      </c>
      <c r="D3733" s="85" t="s">
        <v>1015</v>
      </c>
      <c r="E3733" s="85" t="s">
        <v>12906</v>
      </c>
      <c r="F3733" s="85" t="s">
        <v>427</v>
      </c>
      <c r="G3733" s="85" t="s">
        <v>427</v>
      </c>
      <c r="H3733" s="840">
        <v>1.04455950803733</v>
      </c>
      <c r="I3733" s="840">
        <v>1.06186553158701</v>
      </c>
      <c r="J3733" s="86">
        <v>5017.5</v>
      </c>
      <c r="K3733" s="44">
        <v>5241.0773315773104</v>
      </c>
      <c r="L3733" s="45">
        <v>4931.1575257220602</v>
      </c>
      <c r="M3733" s="46">
        <v>0.98279173407514997</v>
      </c>
      <c r="N3733" s="139">
        <v>5327.9103047378003</v>
      </c>
      <c r="O3733" s="45">
        <v>4948.8050294223103</v>
      </c>
      <c r="P3733" s="99">
        <v>0.98630892464819397</v>
      </c>
      <c r="Q3733" s="86">
        <v>5059.4835714296696</v>
      </c>
      <c r="R3733" s="44">
        <v>5284.9316702955302</v>
      </c>
      <c r="S3733" s="45">
        <v>4972.6730004827796</v>
      </c>
      <c r="T3733" s="140">
        <v>0.98284200952107204</v>
      </c>
      <c r="U3733" s="44">
        <v>5372.4912121318803</v>
      </c>
      <c r="V3733" s="45">
        <v>4990.4325365238201</v>
      </c>
      <c r="W3733" s="99">
        <v>0.98635215750165195</v>
      </c>
      <c r="X3733" s="86">
        <v>5101.5654179634103</v>
      </c>
      <c r="Y3733" s="44">
        <v>5328.8886632081203</v>
      </c>
      <c r="Z3733" s="45">
        <v>5014.2783440966596</v>
      </c>
      <c r="AA3733" s="46">
        <v>0.98289013925815805</v>
      </c>
      <c r="AB3733" s="139">
        <v>5417.1764744716002</v>
      </c>
      <c r="AC3733" s="45">
        <v>5032.1548278127202</v>
      </c>
      <c r="AD3733" s="99">
        <v>0.98639425657342605</v>
      </c>
      <c r="AE3733" s="142">
        <v>5142.6372184453003</v>
      </c>
      <c r="AF3733" s="44">
        <v>5371.7906029136902</v>
      </c>
      <c r="AG3733" s="45">
        <v>5054.82749850453</v>
      </c>
      <c r="AH3733" s="140">
        <v>0.98292515761644195</v>
      </c>
      <c r="AI3733" s="44">
        <v>5460.7892037235397</v>
      </c>
      <c r="AJ3733" s="45">
        <v>5072.82696117257</v>
      </c>
      <c r="AK3733" s="46">
        <v>0.98642520280793999</v>
      </c>
    </row>
    <row r="3734" spans="1:37" x14ac:dyDescent="0.2">
      <c r="A3734" s="35" t="s">
        <v>3506</v>
      </c>
      <c r="B3734" s="35" t="s">
        <v>9667</v>
      </c>
      <c r="C3734" s="85" t="s">
        <v>1015</v>
      </c>
      <c r="D3734" s="85" t="s">
        <v>1015</v>
      </c>
      <c r="E3734" s="85" t="s">
        <v>12906</v>
      </c>
      <c r="F3734" s="85" t="s">
        <v>450</v>
      </c>
      <c r="G3734" s="85" t="s">
        <v>450</v>
      </c>
      <c r="H3734" s="840">
        <v>1.05963666678156</v>
      </c>
      <c r="I3734" s="840">
        <v>1.07544366411974</v>
      </c>
      <c r="J3734" s="86">
        <v>12151.75</v>
      </c>
      <c r="K3734" s="44">
        <v>12876.439865562799</v>
      </c>
      <c r="L3734" s="45">
        <v>12115.0193615763</v>
      </c>
      <c r="M3734" s="46">
        <v>0.99697733755025397</v>
      </c>
      <c r="N3734" s="139">
        <v>13068.5225454671</v>
      </c>
      <c r="O3734" s="45">
        <v>12138.6371768714</v>
      </c>
      <c r="P3734" s="99">
        <v>0.99892091072243605</v>
      </c>
      <c r="Q3734" s="86">
        <v>12187.818083738901</v>
      </c>
      <c r="R3734" s="44">
        <v>12914.658929593101</v>
      </c>
      <c r="S3734" s="45">
        <v>12151.600016058501</v>
      </c>
      <c r="T3734" s="140">
        <v>0.99702833867132701</v>
      </c>
      <c r="U3734" s="44">
        <v>13107.311737601</v>
      </c>
      <c r="V3734" s="45">
        <v>12175.199991761099</v>
      </c>
      <c r="W3734" s="99">
        <v>0.99896469639675201</v>
      </c>
      <c r="X3734" s="86">
        <v>12215.3705511484</v>
      </c>
      <c r="Y3734" s="44">
        <v>12943.854534320501</v>
      </c>
      <c r="Z3734" s="45">
        <v>12179.6670155061</v>
      </c>
      <c r="AA3734" s="46">
        <v>0.99707716311243</v>
      </c>
      <c r="AB3734" s="139">
        <v>13136.942864107399</v>
      </c>
      <c r="AC3734" s="45">
        <v>12203.244765579801</v>
      </c>
      <c r="AD3734" s="99">
        <v>0.99900733379165596</v>
      </c>
      <c r="AE3734" s="142">
        <v>12241.755209664099</v>
      </c>
      <c r="AF3734" s="44">
        <v>12971.8126859243</v>
      </c>
      <c r="AG3734" s="45">
        <v>12206.409429789501</v>
      </c>
      <c r="AH3734" s="140">
        <v>0.99711268692525601</v>
      </c>
      <c r="AI3734" s="44">
        <v>13165.3180779381</v>
      </c>
      <c r="AJ3734" s="45">
        <v>12229.9869133638</v>
      </c>
      <c r="AK3734" s="46">
        <v>0.99903867573736005</v>
      </c>
    </row>
    <row r="3735" spans="1:37" x14ac:dyDescent="0.2">
      <c r="A3735" s="35" t="s">
        <v>3505</v>
      </c>
      <c r="B3735" s="35" t="s">
        <v>9666</v>
      </c>
      <c r="C3735" s="85" t="s">
        <v>1015</v>
      </c>
      <c r="D3735" s="85" t="s">
        <v>1015</v>
      </c>
      <c r="E3735" s="85" t="s">
        <v>12906</v>
      </c>
      <c r="F3735" s="85" t="s">
        <v>427</v>
      </c>
      <c r="G3735" s="85" t="s">
        <v>427</v>
      </c>
      <c r="H3735" s="840">
        <v>1.04455950803733</v>
      </c>
      <c r="I3735" s="840">
        <v>1.06186553158701</v>
      </c>
      <c r="J3735" s="86">
        <v>4149</v>
      </c>
      <c r="K3735" s="44">
        <v>4333.8773988468902</v>
      </c>
      <c r="L3735" s="45">
        <v>4077.6029046777999</v>
      </c>
      <c r="M3735" s="46">
        <v>0.98279173407514997</v>
      </c>
      <c r="N3735" s="139">
        <v>4405.6800905544897</v>
      </c>
      <c r="O3735" s="45">
        <v>4092.1957283653601</v>
      </c>
      <c r="P3735" s="99">
        <v>0.98630892464819397</v>
      </c>
      <c r="Q3735" s="86">
        <v>4174.0163764357903</v>
      </c>
      <c r="R3735" s="44">
        <v>4360.0084927095404</v>
      </c>
      <c r="S3735" s="45">
        <v>4102.3986431900203</v>
      </c>
      <c r="T3735" s="140">
        <v>0.98284200952107204</v>
      </c>
      <c r="U3735" s="44">
        <v>4432.2441184168601</v>
      </c>
      <c r="V3735" s="45">
        <v>4117.0500583446701</v>
      </c>
      <c r="W3735" s="99">
        <v>0.98635215750165195</v>
      </c>
      <c r="X3735" s="86">
        <v>4195.7911385944099</v>
      </c>
      <c r="Y3735" s="44">
        <v>4382.7535275575701</v>
      </c>
      <c r="Z3735" s="45">
        <v>4124.0017365111999</v>
      </c>
      <c r="AA3735" s="46">
        <v>0.98289013925815805</v>
      </c>
      <c r="AB3735" s="139">
        <v>4455.3659878115996</v>
      </c>
      <c r="AC3735" s="45">
        <v>4138.7042808912001</v>
      </c>
      <c r="AD3735" s="99">
        <v>0.98639425657342605</v>
      </c>
      <c r="AE3735" s="142">
        <v>4217.5345623365301</v>
      </c>
      <c r="AF3735" s="44">
        <v>4405.4658275646898</v>
      </c>
      <c r="AG3735" s="45">
        <v>4145.5208244374298</v>
      </c>
      <c r="AH3735" s="140">
        <v>0.98292515761644195</v>
      </c>
      <c r="AI3735" s="44">
        <v>4478.4545800220503</v>
      </c>
      <c r="AJ3735" s="45">
        <v>4160.28238600231</v>
      </c>
      <c r="AK3735" s="46">
        <v>0.98642520280793999</v>
      </c>
    </row>
    <row r="3736" spans="1:37" x14ac:dyDescent="0.2">
      <c r="A3736" s="35" t="s">
        <v>3504</v>
      </c>
      <c r="B3736" s="35" t="s">
        <v>9665</v>
      </c>
      <c r="C3736" s="85" t="s">
        <v>1015</v>
      </c>
      <c r="D3736" s="85" t="s">
        <v>1015</v>
      </c>
      <c r="E3736" s="85" t="s">
        <v>12906</v>
      </c>
      <c r="F3736" s="85" t="s">
        <v>427</v>
      </c>
      <c r="G3736" s="85" t="s">
        <v>427</v>
      </c>
      <c r="H3736" s="840">
        <v>1.04455950803733</v>
      </c>
      <c r="I3736" s="840">
        <v>1.06186553158701</v>
      </c>
      <c r="J3736" s="86">
        <v>4883.1666666666697</v>
      </c>
      <c r="K3736" s="44">
        <v>5100.7581709976303</v>
      </c>
      <c r="L3736" s="45">
        <v>4799.1358361112998</v>
      </c>
      <c r="M3736" s="46">
        <v>0.98279173407514997</v>
      </c>
      <c r="N3736" s="139">
        <v>5185.2663683279497</v>
      </c>
      <c r="O3736" s="45">
        <v>4816.3108638779104</v>
      </c>
      <c r="P3736" s="99">
        <v>0.98630892464819397</v>
      </c>
      <c r="Q3736" s="86">
        <v>4910.4083412529399</v>
      </c>
      <c r="R3736" s="44">
        <v>5129.2137212015796</v>
      </c>
      <c r="S3736" s="45">
        <v>4826.1556016860704</v>
      </c>
      <c r="T3736" s="140">
        <v>0.98284200952107204</v>
      </c>
      <c r="U3736" s="44">
        <v>5214.1933635938203</v>
      </c>
      <c r="V3736" s="45">
        <v>4843.3918616089504</v>
      </c>
      <c r="W3736" s="99">
        <v>0.98635215750165195</v>
      </c>
      <c r="X3736" s="86">
        <v>4935.2984386329399</v>
      </c>
      <c r="Y3736" s="44">
        <v>5155.2129090758299</v>
      </c>
      <c r="Z3736" s="45">
        <v>4850.8561696284996</v>
      </c>
      <c r="AA3736" s="46">
        <v>0.98289013925815805</v>
      </c>
      <c r="AB3736" s="139">
        <v>5240.62330007949</v>
      </c>
      <c r="AC3736" s="45">
        <v>4868.1500343433299</v>
      </c>
      <c r="AD3736" s="99">
        <v>0.98639425657342605</v>
      </c>
      <c r="AE3736" s="142">
        <v>4959.1147414123998</v>
      </c>
      <c r="AF3736" s="44">
        <v>5180.0904545904104</v>
      </c>
      <c r="AG3736" s="45">
        <v>4874.4386388408102</v>
      </c>
      <c r="AH3736" s="140">
        <v>0.98292515761644195</v>
      </c>
      <c r="AI3736" s="44">
        <v>5265.91301109083</v>
      </c>
      <c r="AJ3736" s="45">
        <v>4891.7957645455699</v>
      </c>
      <c r="AK3736" s="46">
        <v>0.98642520280793999</v>
      </c>
    </row>
    <row r="3737" spans="1:37" x14ac:dyDescent="0.2">
      <c r="A3737" s="35" t="s">
        <v>3503</v>
      </c>
      <c r="B3737" s="35" t="s">
        <v>9664</v>
      </c>
      <c r="C3737" s="85" t="s">
        <v>1015</v>
      </c>
      <c r="D3737" s="85" t="s">
        <v>1015</v>
      </c>
      <c r="E3737" s="85" t="s">
        <v>12906</v>
      </c>
      <c r="F3737" s="85" t="s">
        <v>427</v>
      </c>
      <c r="G3737" s="85" t="s">
        <v>427</v>
      </c>
      <c r="H3737" s="840">
        <v>1.04455950803733</v>
      </c>
      <c r="I3737" s="840">
        <v>1.06186553158701</v>
      </c>
      <c r="J3737" s="86">
        <v>3463</v>
      </c>
      <c r="K3737" s="44">
        <v>3617.3095763332799</v>
      </c>
      <c r="L3737" s="45">
        <v>3403.4077751022401</v>
      </c>
      <c r="M3737" s="46">
        <v>0.98279173407514997</v>
      </c>
      <c r="N3737" s="139">
        <v>3677.2403358858001</v>
      </c>
      <c r="O3737" s="45">
        <v>3415.5878060567002</v>
      </c>
      <c r="P3737" s="99">
        <v>0.98630892464819397</v>
      </c>
      <c r="Q3737" s="86">
        <v>3477.8885548752201</v>
      </c>
      <c r="R3737" s="44">
        <v>3632.8615578891299</v>
      </c>
      <c r="S3737" s="45">
        <v>3418.2149761638998</v>
      </c>
      <c r="T3737" s="140">
        <v>0.98284200952107204</v>
      </c>
      <c r="U3737" s="44">
        <v>3693.0499791229399</v>
      </c>
      <c r="V3737" s="45">
        <v>3430.4228796514799</v>
      </c>
      <c r="W3737" s="99">
        <v>0.98635215750165195</v>
      </c>
      <c r="X3737" s="86">
        <v>3489.7906127413498</v>
      </c>
      <c r="Y3737" s="44">
        <v>3645.2939655984001</v>
      </c>
      <c r="Z3737" s="45">
        <v>3430.0807813391598</v>
      </c>
      <c r="AA3737" s="46">
        <v>0.98289013925815805</v>
      </c>
      <c r="AB3737" s="139">
        <v>3705.6883641259401</v>
      </c>
      <c r="AC3737" s="45">
        <v>3442.3094170519298</v>
      </c>
      <c r="AD3737" s="99">
        <v>0.98639425657342605</v>
      </c>
      <c r="AE3737" s="142">
        <v>3503.95883634557</v>
      </c>
      <c r="AF3737" s="44">
        <v>3660.09351827619</v>
      </c>
      <c r="AG3737" s="45">
        <v>3444.1292914965002</v>
      </c>
      <c r="AH3737" s="140">
        <v>0.98292515761644195</v>
      </c>
      <c r="AI3737" s="44">
        <v>3720.7331124150801</v>
      </c>
      <c r="AJ3737" s="45">
        <v>3456.39330577285</v>
      </c>
      <c r="AK3737" s="46">
        <v>0.98642520280793999</v>
      </c>
    </row>
    <row r="3738" spans="1:37" x14ac:dyDescent="0.2">
      <c r="A3738" s="35" t="s">
        <v>3502</v>
      </c>
      <c r="B3738" s="35" t="s">
        <v>9663</v>
      </c>
      <c r="C3738" s="85" t="s">
        <v>1015</v>
      </c>
      <c r="D3738" s="85" t="s">
        <v>1015</v>
      </c>
      <c r="E3738" s="85" t="s">
        <v>12906</v>
      </c>
      <c r="F3738" s="85" t="s">
        <v>427</v>
      </c>
      <c r="G3738" s="85" t="s">
        <v>427</v>
      </c>
      <c r="H3738" s="840">
        <v>1.04455950803733</v>
      </c>
      <c r="I3738" s="840">
        <v>1.06186553158701</v>
      </c>
      <c r="J3738" s="86">
        <v>3517</v>
      </c>
      <c r="K3738" s="44">
        <v>3673.7157897672901</v>
      </c>
      <c r="L3738" s="45">
        <v>3456.4785287423001</v>
      </c>
      <c r="M3738" s="46">
        <v>0.98279173407514997</v>
      </c>
      <c r="N3738" s="139">
        <v>3734.5810745915001</v>
      </c>
      <c r="O3738" s="45">
        <v>3468.8484879877001</v>
      </c>
      <c r="P3738" s="99">
        <v>0.98630892464819397</v>
      </c>
      <c r="Q3738" s="86">
        <v>3537.0417971439401</v>
      </c>
      <c r="R3738" s="44">
        <v>3694.6506395321499</v>
      </c>
      <c r="S3738" s="45">
        <v>3476.3532676649702</v>
      </c>
      <c r="T3738" s="140">
        <v>0.98284200952107204</v>
      </c>
      <c r="U3738" s="44">
        <v>3755.8627681696998</v>
      </c>
      <c r="V3738" s="45">
        <v>3488.76880778644</v>
      </c>
      <c r="W3738" s="99">
        <v>0.98635215750165195</v>
      </c>
      <c r="X3738" s="86">
        <v>3556.2626733987299</v>
      </c>
      <c r="Y3738" s="44">
        <v>3714.7279885768999</v>
      </c>
      <c r="Z3738" s="45">
        <v>3495.4155142954701</v>
      </c>
      <c r="AA3738" s="46">
        <v>0.98289013925815805</v>
      </c>
      <c r="AB3738" s="139">
        <v>3776.2727541515701</v>
      </c>
      <c r="AC3738" s="45">
        <v>3507.8770759069598</v>
      </c>
      <c r="AD3738" s="99">
        <v>0.98639425657342605</v>
      </c>
      <c r="AE3738" s="142">
        <v>3575.4637269455702</v>
      </c>
      <c r="AF3738" s="44">
        <v>3734.78463162359</v>
      </c>
      <c r="AG3738" s="45">
        <v>3514.4132473598502</v>
      </c>
      <c r="AH3738" s="140">
        <v>0.98292515761644195</v>
      </c>
      <c r="AI3738" s="44">
        <v>3796.6616910831199</v>
      </c>
      <c r="AJ3738" s="45">
        <v>3526.9275319847202</v>
      </c>
      <c r="AK3738" s="46">
        <v>0.98642520280793999</v>
      </c>
    </row>
    <row r="3739" spans="1:37" x14ac:dyDescent="0.2">
      <c r="A3739" s="35" t="s">
        <v>3501</v>
      </c>
      <c r="B3739" s="35" t="s">
        <v>13118</v>
      </c>
      <c r="C3739" s="85" t="s">
        <v>1015</v>
      </c>
      <c r="D3739" s="85" t="s">
        <v>1015</v>
      </c>
      <c r="E3739" s="85" t="s">
        <v>12906</v>
      </c>
      <c r="F3739" s="85" t="s">
        <v>427</v>
      </c>
      <c r="G3739" s="85" t="s">
        <v>427</v>
      </c>
      <c r="H3739" s="840">
        <v>1.04455950803733</v>
      </c>
      <c r="I3739" s="840">
        <v>1.06186553158701</v>
      </c>
      <c r="J3739" s="86">
        <v>3435.8333333333298</v>
      </c>
      <c r="K3739" s="44">
        <v>3588.93237636493</v>
      </c>
      <c r="L3739" s="45">
        <v>3376.7085996598698</v>
      </c>
      <c r="M3739" s="46">
        <v>0.98279173407514997</v>
      </c>
      <c r="N3739" s="139">
        <v>3648.3929889443498</v>
      </c>
      <c r="O3739" s="45">
        <v>3388.79308027042</v>
      </c>
      <c r="P3739" s="99">
        <v>0.98630892464819397</v>
      </c>
      <c r="Q3739" s="86">
        <v>3455.04779967987</v>
      </c>
      <c r="R3739" s="44">
        <v>3609.0030298790598</v>
      </c>
      <c r="S3739" s="45">
        <v>3395.7661224287199</v>
      </c>
      <c r="T3739" s="140">
        <v>0.98284200952107204</v>
      </c>
      <c r="U3739" s="44">
        <v>3668.7961684655702</v>
      </c>
      <c r="V3739" s="45">
        <v>3407.8938514855699</v>
      </c>
      <c r="W3739" s="99">
        <v>0.98635215750165195</v>
      </c>
      <c r="X3739" s="86">
        <v>3470.2544008836298</v>
      </c>
      <c r="Y3739" s="44">
        <v>3624.8872297513899</v>
      </c>
      <c r="Z3739" s="45">
        <v>3410.8788313457499</v>
      </c>
      <c r="AA3739" s="46">
        <v>0.98289013925815805</v>
      </c>
      <c r="AB3739" s="139">
        <v>3684.9435341364401</v>
      </c>
      <c r="AC3739" s="45">
        <v>3423.03900988027</v>
      </c>
      <c r="AD3739" s="99">
        <v>0.98639425657342605</v>
      </c>
      <c r="AE3739" s="142">
        <v>3485.0251840938599</v>
      </c>
      <c r="AF3739" s="44">
        <v>3640.31619179479</v>
      </c>
      <c r="AG3739" s="45">
        <v>3425.51892837273</v>
      </c>
      <c r="AH3739" s="140">
        <v>0.98292515761644195</v>
      </c>
      <c r="AI3739" s="44">
        <v>3700.6281197019298</v>
      </c>
      <c r="AJ3739" s="45">
        <v>3437.7166740105699</v>
      </c>
      <c r="AK3739" s="46">
        <v>0.98642520280793999</v>
      </c>
    </row>
    <row r="3740" spans="1:37" x14ac:dyDescent="0.2">
      <c r="A3740" s="35" t="s">
        <v>3500</v>
      </c>
      <c r="B3740" s="35" t="s">
        <v>9662</v>
      </c>
      <c r="C3740" s="85" t="s">
        <v>1015</v>
      </c>
      <c r="D3740" s="85" t="s">
        <v>1015</v>
      </c>
      <c r="E3740" s="85" t="s">
        <v>12906</v>
      </c>
      <c r="F3740" s="85" t="s">
        <v>427</v>
      </c>
      <c r="G3740" s="85" t="s">
        <v>427</v>
      </c>
      <c r="H3740" s="840">
        <v>1.04455950803733</v>
      </c>
      <c r="I3740" s="840">
        <v>1.06186553158701</v>
      </c>
      <c r="J3740" s="86">
        <v>3209.0833333333298</v>
      </c>
      <c r="K3740" s="44">
        <v>3352.0785079174598</v>
      </c>
      <c r="L3740" s="45">
        <v>3153.86057395833</v>
      </c>
      <c r="M3740" s="46">
        <v>0.98279173407514997</v>
      </c>
      <c r="N3740" s="139">
        <v>3407.6149796569998</v>
      </c>
      <c r="O3740" s="45">
        <v>3165.1475316064402</v>
      </c>
      <c r="P3740" s="99">
        <v>0.98630892464819397</v>
      </c>
      <c r="Q3740" s="86">
        <v>3230.48253717134</v>
      </c>
      <c r="R3740" s="44">
        <v>3374.4312497508799</v>
      </c>
      <c r="S3740" s="45">
        <v>3175.0539485562099</v>
      </c>
      <c r="T3740" s="140">
        <v>0.98284200952107204</v>
      </c>
      <c r="U3740" s="44">
        <v>3430.3380566159799</v>
      </c>
      <c r="V3740" s="45">
        <v>3186.3934203103599</v>
      </c>
      <c r="W3740" s="99">
        <v>0.98635215750165195</v>
      </c>
      <c r="X3740" s="86">
        <v>3249.51723928606</v>
      </c>
      <c r="Y3740" s="44">
        <v>3394.3141288274701</v>
      </c>
      <c r="Z3740" s="45">
        <v>3193.91845184366</v>
      </c>
      <c r="AA3740" s="46">
        <v>0.98289013925815805</v>
      </c>
      <c r="AB3740" s="139">
        <v>3450.5503506956302</v>
      </c>
      <c r="AC3740" s="45">
        <v>3205.3051414680999</v>
      </c>
      <c r="AD3740" s="99">
        <v>0.98639425657342605</v>
      </c>
      <c r="AE3740" s="142">
        <v>3267.5964362838199</v>
      </c>
      <c r="AF3740" s="44">
        <v>3413.1989259491702</v>
      </c>
      <c r="AG3740" s="45">
        <v>3211.8027421612001</v>
      </c>
      <c r="AH3740" s="140">
        <v>0.98292515761644195</v>
      </c>
      <c r="AI3740" s="44">
        <v>3469.7480268263298</v>
      </c>
      <c r="AJ3740" s="45">
        <v>3223.2394773557698</v>
      </c>
      <c r="AK3740" s="46">
        <v>0.98642520280793999</v>
      </c>
    </row>
    <row r="3741" spans="1:37" x14ac:dyDescent="0.2">
      <c r="A3741" s="35" t="s">
        <v>3499</v>
      </c>
      <c r="B3741" s="35" t="s">
        <v>9661</v>
      </c>
      <c r="C3741" s="85" t="s">
        <v>1015</v>
      </c>
      <c r="D3741" s="85" t="s">
        <v>1015</v>
      </c>
      <c r="E3741" s="85" t="s">
        <v>12906</v>
      </c>
      <c r="F3741" s="85" t="s">
        <v>427</v>
      </c>
      <c r="G3741" s="85" t="s">
        <v>427</v>
      </c>
      <c r="H3741" s="840">
        <v>1.04455950803733</v>
      </c>
      <c r="I3741" s="840">
        <v>1.06186553158701</v>
      </c>
      <c r="J3741" s="86">
        <v>8374.6666666666697</v>
      </c>
      <c r="K3741" s="44">
        <v>8747.8376933099698</v>
      </c>
      <c r="L3741" s="45">
        <v>8230.55317563469</v>
      </c>
      <c r="M3741" s="46">
        <v>0.98279173407514997</v>
      </c>
      <c r="N3741" s="139">
        <v>8892.7698718639695</v>
      </c>
      <c r="O3741" s="45">
        <v>8260.0084742870804</v>
      </c>
      <c r="P3741" s="99">
        <v>0.98630892464819397</v>
      </c>
      <c r="Q3741" s="86">
        <v>8408.0548328551595</v>
      </c>
      <c r="R3741" s="44">
        <v>8782.7136197580894</v>
      </c>
      <c r="S3741" s="45">
        <v>8263.7895080867202</v>
      </c>
      <c r="T3741" s="140">
        <v>0.98284200952107204</v>
      </c>
      <c r="U3741" s="44">
        <v>8928.2236147024305</v>
      </c>
      <c r="V3741" s="45">
        <v>8293.3030247788793</v>
      </c>
      <c r="W3741" s="99">
        <v>0.98635215750165295</v>
      </c>
      <c r="X3741" s="86">
        <v>8436.4346445851206</v>
      </c>
      <c r="Y3741" s="44">
        <v>8812.3580219369305</v>
      </c>
      <c r="Z3741" s="45">
        <v>8292.0884226586204</v>
      </c>
      <c r="AA3741" s="46">
        <v>0.98289013925815805</v>
      </c>
      <c r="AB3741" s="139">
        <v>8958.3591585714094</v>
      </c>
      <c r="AC3741" s="45">
        <v>8321.6506793758399</v>
      </c>
      <c r="AD3741" s="99">
        <v>0.98639425657342605</v>
      </c>
      <c r="AE3741" s="142">
        <v>8465.6328468581996</v>
      </c>
      <c r="AF3741" s="44">
        <v>8842.8572817388704</v>
      </c>
      <c r="AG3741" s="45">
        <v>8321.0835003210195</v>
      </c>
      <c r="AH3741" s="140">
        <v>0.98292515761644195</v>
      </c>
      <c r="AI3741" s="44">
        <v>8989.3637231494904</v>
      </c>
      <c r="AJ3741" s="45">
        <v>8350.7135978596507</v>
      </c>
      <c r="AK3741" s="46">
        <v>0.98642520280793999</v>
      </c>
    </row>
    <row r="3742" spans="1:37" x14ac:dyDescent="0.2">
      <c r="A3742" s="35" t="s">
        <v>3498</v>
      </c>
      <c r="B3742" s="35" t="s">
        <v>9660</v>
      </c>
      <c r="C3742" s="85" t="s">
        <v>1015</v>
      </c>
      <c r="D3742" s="85" t="s">
        <v>1015</v>
      </c>
      <c r="E3742" s="85" t="s">
        <v>12906</v>
      </c>
      <c r="F3742" s="85" t="s">
        <v>422</v>
      </c>
      <c r="G3742" s="85" t="s">
        <v>422</v>
      </c>
      <c r="H3742" s="840">
        <v>1.02838501723605</v>
      </c>
      <c r="I3742" s="840">
        <v>1.05190760349297</v>
      </c>
      <c r="J3742" s="86">
        <v>2293.3333333333298</v>
      </c>
      <c r="K3742" s="44">
        <v>2358.4296395279998</v>
      </c>
      <c r="L3742" s="45">
        <v>2218.9689886419801</v>
      </c>
      <c r="M3742" s="46">
        <v>0.96757368690783796</v>
      </c>
      <c r="N3742" s="139">
        <v>2412.3747706772101</v>
      </c>
      <c r="O3742" s="45">
        <v>2240.7232320264102</v>
      </c>
      <c r="P3742" s="99">
        <v>0.97705954884872503</v>
      </c>
      <c r="Q3742" s="86">
        <v>2307.2816144548001</v>
      </c>
      <c r="R3742" s="44">
        <v>2372.7738428495099</v>
      </c>
      <c r="S3742" s="45">
        <v>2232.5791818477301</v>
      </c>
      <c r="T3742" s="140">
        <v>0.96762318386318003</v>
      </c>
      <c r="U3742" s="44">
        <v>2427.04707364454</v>
      </c>
      <c r="V3742" s="45">
        <v>2254.45034821832</v>
      </c>
      <c r="W3742" s="99">
        <v>0.977102376274534</v>
      </c>
      <c r="X3742" s="86">
        <v>2321.1170892042501</v>
      </c>
      <c r="Y3742" s="44">
        <v>2387.0020377882001</v>
      </c>
      <c r="Z3742" s="45">
        <v>2246.0766928821999</v>
      </c>
      <c r="AA3742" s="46">
        <v>0.96767056833493303</v>
      </c>
      <c r="AB3742" s="139">
        <v>2441.6007147314199</v>
      </c>
      <c r="AC3742" s="45">
        <v>2268.0658239816999</v>
      </c>
      <c r="AD3742" s="99">
        <v>0.97714408055099999</v>
      </c>
      <c r="AE3742" s="142">
        <v>2334.79899113992</v>
      </c>
      <c r="AF3742" s="44">
        <v>2401.0723007461302</v>
      </c>
      <c r="AG3742" s="45">
        <v>2259.3967615055399</v>
      </c>
      <c r="AH3742" s="140">
        <v>0.96770504445114303</v>
      </c>
      <c r="AI3742" s="44">
        <v>2455.9928114077902</v>
      </c>
      <c r="AJ3742" s="45">
        <v>2281.50658913188</v>
      </c>
      <c r="AK3742" s="46">
        <v>0.97717473657891996</v>
      </c>
    </row>
    <row r="3743" spans="1:37" x14ac:dyDescent="0.2">
      <c r="A3743" s="35" t="s">
        <v>3497</v>
      </c>
      <c r="B3743" s="35" t="s">
        <v>9659</v>
      </c>
      <c r="C3743" s="85" t="s">
        <v>1015</v>
      </c>
      <c r="D3743" s="85" t="s">
        <v>1015</v>
      </c>
      <c r="E3743" s="85" t="s">
        <v>12906</v>
      </c>
      <c r="F3743" s="85" t="s">
        <v>427</v>
      </c>
      <c r="G3743" s="85" t="s">
        <v>427</v>
      </c>
      <c r="H3743" s="840">
        <v>1.04455950803733</v>
      </c>
      <c r="I3743" s="840">
        <v>1.06186553158701</v>
      </c>
      <c r="J3743" s="86">
        <v>2533.3333333333298</v>
      </c>
      <c r="K3743" s="44">
        <v>2646.2174203612399</v>
      </c>
      <c r="L3743" s="45">
        <v>2489.7390596570499</v>
      </c>
      <c r="M3743" s="46">
        <v>0.98279173407514997</v>
      </c>
      <c r="N3743" s="139">
        <v>2690.0593466870801</v>
      </c>
      <c r="O3743" s="45">
        <v>2498.6492757754299</v>
      </c>
      <c r="P3743" s="99">
        <v>0.98630892464819397</v>
      </c>
      <c r="Q3743" s="86">
        <v>2554.51315961612</v>
      </c>
      <c r="R3743" s="44">
        <v>2668.3410092835102</v>
      </c>
      <c r="S3743" s="45">
        <v>2510.6828471451299</v>
      </c>
      <c r="T3743" s="140">
        <v>0.98284200952107204</v>
      </c>
      <c r="U3743" s="44">
        <v>2712.5494741817802</v>
      </c>
      <c r="V3743" s="45">
        <v>2519.6495663537298</v>
      </c>
      <c r="W3743" s="99">
        <v>0.98635215750165295</v>
      </c>
      <c r="X3743" s="86">
        <v>2574.7280657542301</v>
      </c>
      <c r="Y3743" s="44">
        <v>2689.4566816941401</v>
      </c>
      <c r="Z3743" s="45">
        <v>2530.6748271010601</v>
      </c>
      <c r="AA3743" s="46">
        <v>0.98289013925815805</v>
      </c>
      <c r="AB3743" s="139">
        <v>2734.0149862341</v>
      </c>
      <c r="AC3743" s="45">
        <v>2539.6969762983799</v>
      </c>
      <c r="AD3743" s="99">
        <v>0.98639425657342605</v>
      </c>
      <c r="AE3743" s="142">
        <v>2594.8342719481998</v>
      </c>
      <c r="AF3743" s="44">
        <v>2710.4588105446201</v>
      </c>
      <c r="AG3743" s="45">
        <v>2550.5278857432299</v>
      </c>
      <c r="AH3743" s="140">
        <v>0.98292515761644195</v>
      </c>
      <c r="AI3743" s="44">
        <v>2755.3650735624501</v>
      </c>
      <c r="AJ3743" s="45">
        <v>2559.6099229595002</v>
      </c>
      <c r="AK3743" s="46">
        <v>0.98642520280793999</v>
      </c>
    </row>
    <row r="3744" spans="1:37" x14ac:dyDescent="0.2">
      <c r="A3744" s="35" t="s">
        <v>3496</v>
      </c>
      <c r="B3744" s="35" t="s">
        <v>9658</v>
      </c>
      <c r="C3744" s="85" t="s">
        <v>1015</v>
      </c>
      <c r="D3744" s="85" t="s">
        <v>1015</v>
      </c>
      <c r="E3744" s="85" t="s">
        <v>12906</v>
      </c>
      <c r="F3744" s="85" t="s">
        <v>450</v>
      </c>
      <c r="G3744" s="85" t="s">
        <v>450</v>
      </c>
      <c r="H3744" s="840">
        <v>1.05963666678156</v>
      </c>
      <c r="I3744" s="840">
        <v>1.07544366411974</v>
      </c>
      <c r="J3744" s="86">
        <v>10330.333333333299</v>
      </c>
      <c r="K3744" s="44">
        <v>10946.399980075799</v>
      </c>
      <c r="L3744" s="45">
        <v>10299.1082226733</v>
      </c>
      <c r="M3744" s="46">
        <v>0.99697733755025297</v>
      </c>
      <c r="N3744" s="139">
        <v>11109.691531578301</v>
      </c>
      <c r="O3744" s="45">
        <v>10319.1859813997</v>
      </c>
      <c r="P3744" s="99">
        <v>0.99892091072243605</v>
      </c>
      <c r="Q3744" s="86">
        <v>10364.2116947988</v>
      </c>
      <c r="R3744" s="44">
        <v>10982.298734095</v>
      </c>
      <c r="S3744" s="45">
        <v>10333.412767703199</v>
      </c>
      <c r="T3744" s="140">
        <v>0.99702833867132701</v>
      </c>
      <c r="U3744" s="44">
        <v>11146.1258007671</v>
      </c>
      <c r="V3744" s="45">
        <v>10353.481589086299</v>
      </c>
      <c r="W3744" s="99">
        <v>0.99896469639675201</v>
      </c>
      <c r="X3744" s="86">
        <v>10392.396306078001</v>
      </c>
      <c r="Y3744" s="44">
        <v>11012.164181645499</v>
      </c>
      <c r="Z3744" s="45">
        <v>10362.021026804399</v>
      </c>
      <c r="AA3744" s="46">
        <v>0.99707716311243</v>
      </c>
      <c r="AB3744" s="139">
        <v>11176.436762392999</v>
      </c>
      <c r="AC3744" s="45">
        <v>10382.0801254413</v>
      </c>
      <c r="AD3744" s="99">
        <v>0.99900733379165596</v>
      </c>
      <c r="AE3744" s="142">
        <v>10425.400735405499</v>
      </c>
      <c r="AF3744" s="44">
        <v>11047.1368851271</v>
      </c>
      <c r="AG3744" s="45">
        <v>10395.299339552699</v>
      </c>
      <c r="AH3744" s="140">
        <v>0.99711268692525501</v>
      </c>
      <c r="AI3744" s="44">
        <v>11211.9311668011</v>
      </c>
      <c r="AJ3744" s="45">
        <v>10415.3785447308</v>
      </c>
      <c r="AK3744" s="46">
        <v>0.99903867573736005</v>
      </c>
    </row>
    <row r="3745" spans="1:37" x14ac:dyDescent="0.2">
      <c r="A3745" s="35" t="s">
        <v>3495</v>
      </c>
      <c r="B3745" s="35" t="s">
        <v>9657</v>
      </c>
      <c r="C3745" s="85" t="s">
        <v>1015</v>
      </c>
      <c r="D3745" s="85" t="s">
        <v>1015</v>
      </c>
      <c r="E3745" s="85" t="s">
        <v>12906</v>
      </c>
      <c r="F3745" s="85" t="s">
        <v>450</v>
      </c>
      <c r="G3745" s="85" t="s">
        <v>450</v>
      </c>
      <c r="H3745" s="840">
        <v>1.05963666678156</v>
      </c>
      <c r="I3745" s="840">
        <v>1.07544366411974</v>
      </c>
      <c r="J3745" s="86">
        <v>4316.5</v>
      </c>
      <c r="K3745" s="44">
        <v>4573.9216721625999</v>
      </c>
      <c r="L3745" s="45">
        <v>4303.4526775356699</v>
      </c>
      <c r="M3745" s="46">
        <v>0.99697733755025297</v>
      </c>
      <c r="N3745" s="139">
        <v>4642.1525761728599</v>
      </c>
      <c r="O3745" s="45">
        <v>4311.8421111334001</v>
      </c>
      <c r="P3745" s="99">
        <v>0.99892091072243605</v>
      </c>
      <c r="Q3745" s="86">
        <v>4331.3498837987299</v>
      </c>
      <c r="R3745" s="44">
        <v>4589.6571535331796</v>
      </c>
      <c r="S3745" s="45">
        <v>4318.4785788480904</v>
      </c>
      <c r="T3745" s="140">
        <v>0.99702833867132701</v>
      </c>
      <c r="U3745" s="44">
        <v>4658.1227896171204</v>
      </c>
      <c r="V3745" s="45">
        <v>4326.8656216571098</v>
      </c>
      <c r="W3745" s="99">
        <v>0.99896469639675201</v>
      </c>
      <c r="X3745" s="86">
        <v>4342.1917735741999</v>
      </c>
      <c r="Y3745" s="44">
        <v>4601.1456174764699</v>
      </c>
      <c r="Z3745" s="45">
        <v>4329.5002552854903</v>
      </c>
      <c r="AA3745" s="46">
        <v>0.99707716311243</v>
      </c>
      <c r="AB3745" s="139">
        <v>4669.7826312832303</v>
      </c>
      <c r="AC3745" s="45">
        <v>4337.88142653042</v>
      </c>
      <c r="AD3745" s="99">
        <v>0.99900733379165596</v>
      </c>
      <c r="AE3745" s="142">
        <v>4355.0337393829104</v>
      </c>
      <c r="AF3745" s="44">
        <v>4614.7534353209403</v>
      </c>
      <c r="AG3745" s="45">
        <v>4342.4593935262401</v>
      </c>
      <c r="AH3745" s="140">
        <v>0.99711268692525501</v>
      </c>
      <c r="AI3745" s="44">
        <v>4683.5934420470503</v>
      </c>
      <c r="AJ3745" s="45">
        <v>4350.8471397846197</v>
      </c>
      <c r="AK3745" s="46">
        <v>0.99903867573736005</v>
      </c>
    </row>
    <row r="3746" spans="1:37" x14ac:dyDescent="0.2">
      <c r="A3746" s="35" t="s">
        <v>3494</v>
      </c>
      <c r="B3746" s="35" t="s">
        <v>9656</v>
      </c>
      <c r="C3746" s="85" t="s">
        <v>1015</v>
      </c>
      <c r="D3746" s="85" t="s">
        <v>1015</v>
      </c>
      <c r="E3746" s="85" t="s">
        <v>12906</v>
      </c>
      <c r="F3746" s="85" t="s">
        <v>450</v>
      </c>
      <c r="G3746" s="85" t="s">
        <v>450</v>
      </c>
      <c r="H3746" s="840">
        <v>1.05963666678156</v>
      </c>
      <c r="I3746" s="840">
        <v>1.07544366411974</v>
      </c>
      <c r="J3746" s="86">
        <v>7631.25</v>
      </c>
      <c r="K3746" s="44">
        <v>8086.3523133767803</v>
      </c>
      <c r="L3746" s="45">
        <v>7608.1833071803703</v>
      </c>
      <c r="M3746" s="46">
        <v>0.99697733755025297</v>
      </c>
      <c r="N3746" s="139">
        <v>8206.9794618137694</v>
      </c>
      <c r="O3746" s="45">
        <v>7623.0151999505897</v>
      </c>
      <c r="P3746" s="99">
        <v>0.99892091072243605</v>
      </c>
      <c r="Q3746" s="86">
        <v>7643.9286177514396</v>
      </c>
      <c r="R3746" s="44">
        <v>8099.7870416303203</v>
      </c>
      <c r="S3746" s="45">
        <v>7621.2134506789298</v>
      </c>
      <c r="T3746" s="140">
        <v>0.99702833867132701</v>
      </c>
      <c r="U3746" s="44">
        <v>8220.6146009443601</v>
      </c>
      <c r="V3746" s="45">
        <v>7636.0148309105198</v>
      </c>
      <c r="W3746" s="99">
        <v>0.99896469639675201</v>
      </c>
      <c r="X3746" s="86">
        <v>7653.3270276231196</v>
      </c>
      <c r="Y3746" s="44">
        <v>8109.7459413397801</v>
      </c>
      <c r="Z3746" s="45">
        <v>7630.9576010741503</v>
      </c>
      <c r="AA3746" s="46">
        <v>0.99707716311243</v>
      </c>
      <c r="AB3746" s="139">
        <v>8230.7220612936508</v>
      </c>
      <c r="AC3746" s="45">
        <v>7645.7298285013903</v>
      </c>
      <c r="AD3746" s="99">
        <v>0.99900733379165596</v>
      </c>
      <c r="AE3746" s="142">
        <v>7665.8967413197497</v>
      </c>
      <c r="AF3746" s="44">
        <v>8123.0652708636799</v>
      </c>
      <c r="AG3746" s="45">
        <v>7643.7628974289</v>
      </c>
      <c r="AH3746" s="140">
        <v>0.99711268692525601</v>
      </c>
      <c r="AI3746" s="44">
        <v>8244.2400802484899</v>
      </c>
      <c r="AJ3746" s="45">
        <v>7658.5273287874197</v>
      </c>
      <c r="AK3746" s="46">
        <v>0.99903867573736005</v>
      </c>
    </row>
    <row r="3747" spans="1:37" x14ac:dyDescent="0.2">
      <c r="A3747" s="35" t="s">
        <v>3493</v>
      </c>
      <c r="B3747" s="35" t="s">
        <v>9655</v>
      </c>
      <c r="C3747" s="85" t="s">
        <v>939</v>
      </c>
      <c r="D3747" s="85" t="s">
        <v>939</v>
      </c>
      <c r="E3747" s="85" t="s">
        <v>12904</v>
      </c>
      <c r="F3747" s="85" t="s">
        <v>434</v>
      </c>
      <c r="G3747" s="85" t="s">
        <v>434</v>
      </c>
      <c r="H3747" s="840">
        <v>1.0227196113496799</v>
      </c>
      <c r="I3747" s="840">
        <v>1.0607797167450901</v>
      </c>
      <c r="J3747" s="86">
        <v>8229.0833333333303</v>
      </c>
      <c r="K3747" s="44">
        <v>8416.0449084308093</v>
      </c>
      <c r="L3747" s="45">
        <v>7918.3802415931405</v>
      </c>
      <c r="M3747" s="46">
        <v>0.96224329258136898</v>
      </c>
      <c r="N3747" s="139">
        <v>8729.2446874051093</v>
      </c>
      <c r="O3747" s="45">
        <v>8108.11885734521</v>
      </c>
      <c r="P3747" s="99">
        <v>0.98530037051658803</v>
      </c>
      <c r="Q3747" s="86">
        <v>8259.9517011318494</v>
      </c>
      <c r="R3747" s="44">
        <v>8447.6145935487093</v>
      </c>
      <c r="S3747" s="45">
        <v>7948.4897115945096</v>
      </c>
      <c r="T3747" s="140">
        <v>0.96229251685640405</v>
      </c>
      <c r="U3747" s="44">
        <v>8761.9892258548098</v>
      </c>
      <c r="V3747" s="45">
        <v>8138.8902077004605</v>
      </c>
      <c r="W3747" s="99">
        <v>0.98534355916211902</v>
      </c>
      <c r="X3747" s="86">
        <v>8285.1398912454497</v>
      </c>
      <c r="Y3747" s="44">
        <v>8473.3750495522909</v>
      </c>
      <c r="Z3747" s="45">
        <v>7973.11854265694</v>
      </c>
      <c r="AA3747" s="46">
        <v>0.96233964028559005</v>
      </c>
      <c r="AB3747" s="139">
        <v>8788.7083470288308</v>
      </c>
      <c r="AC3747" s="45">
        <v>8164.0576686313198</v>
      </c>
      <c r="AD3747" s="99">
        <v>0.98538561518531897</v>
      </c>
      <c r="AE3747" s="142">
        <v>8311.7579777521096</v>
      </c>
      <c r="AF3747" s="44">
        <v>8500.5978886392495</v>
      </c>
      <c r="AG3747" s="45">
        <v>7999.0191609324002</v>
      </c>
      <c r="AH3747" s="140">
        <v>0.962373926471775</v>
      </c>
      <c r="AI3747" s="44">
        <v>8816.9442732936604</v>
      </c>
      <c r="AJ3747" s="45">
        <v>8190.5437027714497</v>
      </c>
      <c r="AK3747" s="46">
        <v>0.98541652977563698</v>
      </c>
    </row>
    <row r="3748" spans="1:37" x14ac:dyDescent="0.2">
      <c r="A3748" s="35" t="s">
        <v>3492</v>
      </c>
      <c r="B3748" s="35" t="s">
        <v>9654</v>
      </c>
      <c r="C3748" s="85" t="s">
        <v>939</v>
      </c>
      <c r="D3748" s="85" t="s">
        <v>939</v>
      </c>
      <c r="E3748" s="85" t="s">
        <v>12904</v>
      </c>
      <c r="F3748" s="85" t="s">
        <v>434</v>
      </c>
      <c r="G3748" s="85" t="s">
        <v>434</v>
      </c>
      <c r="H3748" s="840">
        <v>1.0227196113496799</v>
      </c>
      <c r="I3748" s="840">
        <v>1.0607797167450901</v>
      </c>
      <c r="J3748" s="86">
        <v>8764.0833333333303</v>
      </c>
      <c r="K3748" s="44">
        <v>8963.1999005028792</v>
      </c>
      <c r="L3748" s="45">
        <v>8433.18040312417</v>
      </c>
      <c r="M3748" s="46">
        <v>0.96224329258136898</v>
      </c>
      <c r="N3748" s="139">
        <v>9296.7618358637301</v>
      </c>
      <c r="O3748" s="45">
        <v>8635.2545555715806</v>
      </c>
      <c r="P3748" s="99">
        <v>0.98530037051658803</v>
      </c>
      <c r="Q3748" s="86">
        <v>8775.4184505172998</v>
      </c>
      <c r="R3748" s="44">
        <v>8974.7925471438793</v>
      </c>
      <c r="S3748" s="45">
        <v>8444.5195072164206</v>
      </c>
      <c r="T3748" s="140">
        <v>0.96229251685640405</v>
      </c>
      <c r="U3748" s="44">
        <v>9308.7858982594207</v>
      </c>
      <c r="V3748" s="45">
        <v>8646.8020491696498</v>
      </c>
      <c r="W3748" s="99">
        <v>0.98534355916211902</v>
      </c>
      <c r="X3748" s="86">
        <v>8783.5473859281301</v>
      </c>
      <c r="Y3748" s="44">
        <v>8983.1061688079299</v>
      </c>
      <c r="Z3748" s="45">
        <v>8452.7558318055108</v>
      </c>
      <c r="AA3748" s="46">
        <v>0.96233964028559005</v>
      </c>
      <c r="AB3748" s="139">
        <v>9317.4089080619597</v>
      </c>
      <c r="AC3748" s="45">
        <v>8655.1812443921899</v>
      </c>
      <c r="AD3748" s="99">
        <v>0.98538561518531897</v>
      </c>
      <c r="AE3748" s="142">
        <v>8790.6715108750996</v>
      </c>
      <c r="AF3748" s="44">
        <v>8990.3921511048993</v>
      </c>
      <c r="AG3748" s="45">
        <v>8459.9130582444395</v>
      </c>
      <c r="AH3748" s="140">
        <v>0.962373926471775</v>
      </c>
      <c r="AI3748" s="44">
        <v>9324.9660353052604</v>
      </c>
      <c r="AJ3748" s="45">
        <v>8662.4730146440907</v>
      </c>
      <c r="AK3748" s="46">
        <v>0.98541652977563698</v>
      </c>
    </row>
    <row r="3749" spans="1:37" x14ac:dyDescent="0.2">
      <c r="A3749" s="35" t="s">
        <v>3491</v>
      </c>
      <c r="B3749" s="35" t="s">
        <v>9653</v>
      </c>
      <c r="C3749" s="85" t="s">
        <v>939</v>
      </c>
      <c r="D3749" s="85" t="s">
        <v>939</v>
      </c>
      <c r="E3749" s="85" t="s">
        <v>12904</v>
      </c>
      <c r="F3749" s="85" t="s">
        <v>434</v>
      </c>
      <c r="G3749" s="85" t="s">
        <v>434</v>
      </c>
      <c r="H3749" s="840">
        <v>1.0227196113496799</v>
      </c>
      <c r="I3749" s="840">
        <v>1.0607797167450901</v>
      </c>
      <c r="J3749" s="86">
        <v>8718.8333333333303</v>
      </c>
      <c r="K3749" s="44">
        <v>8916.9218380893108</v>
      </c>
      <c r="L3749" s="45">
        <v>8389.6388941348596</v>
      </c>
      <c r="M3749" s="46">
        <v>0.96224329258136898</v>
      </c>
      <c r="N3749" s="139">
        <v>9248.7615536810208</v>
      </c>
      <c r="O3749" s="45">
        <v>8590.6697138057098</v>
      </c>
      <c r="P3749" s="99">
        <v>0.98530037051658803</v>
      </c>
      <c r="Q3749" s="86">
        <v>8736.6453518185808</v>
      </c>
      <c r="R3749" s="44">
        <v>8935.1385387119008</v>
      </c>
      <c r="S3749" s="45">
        <v>8407.2084444833108</v>
      </c>
      <c r="T3749" s="140">
        <v>0.96229251685640405</v>
      </c>
      <c r="U3749" s="44">
        <v>9267.6561816044596</v>
      </c>
      <c r="V3749" s="45">
        <v>8608.5972260980998</v>
      </c>
      <c r="W3749" s="99">
        <v>0.98534355916211902</v>
      </c>
      <c r="X3749" s="86">
        <v>8761.5522751862209</v>
      </c>
      <c r="Y3749" s="44">
        <v>8960.6113376983594</v>
      </c>
      <c r="Z3749" s="45">
        <v>8431.5890648461009</v>
      </c>
      <c r="AA3749" s="46">
        <v>0.96233964028559005</v>
      </c>
      <c r="AB3749" s="139">
        <v>9294.0769407193693</v>
      </c>
      <c r="AC3749" s="45">
        <v>8633.5075786627003</v>
      </c>
      <c r="AD3749" s="99">
        <v>0.98538561518531897</v>
      </c>
      <c r="AE3749" s="142">
        <v>8786.1528810310792</v>
      </c>
      <c r="AF3749" s="44">
        <v>8985.77085974699</v>
      </c>
      <c r="AG3749" s="45">
        <v>8455.5644466991798</v>
      </c>
      <c r="AH3749" s="140">
        <v>0.962373926471775</v>
      </c>
      <c r="AI3749" s="44">
        <v>9320.1727644192397</v>
      </c>
      <c r="AJ3749" s="45">
        <v>8658.0202821038602</v>
      </c>
      <c r="AK3749" s="46">
        <v>0.98541652977563698</v>
      </c>
    </row>
    <row r="3750" spans="1:37" x14ac:dyDescent="0.2">
      <c r="A3750" s="35" t="s">
        <v>3490</v>
      </c>
      <c r="B3750" s="35" t="s">
        <v>9652</v>
      </c>
      <c r="C3750" s="85" t="s">
        <v>939</v>
      </c>
      <c r="D3750" s="85" t="s">
        <v>939</v>
      </c>
      <c r="E3750" s="85" t="s">
        <v>12904</v>
      </c>
      <c r="F3750" s="85" t="s">
        <v>434</v>
      </c>
      <c r="G3750" s="85" t="s">
        <v>434</v>
      </c>
      <c r="H3750" s="840">
        <v>1.0227196113496799</v>
      </c>
      <c r="I3750" s="840">
        <v>1.0607797167450901</v>
      </c>
      <c r="J3750" s="86">
        <v>6533</v>
      </c>
      <c r="K3750" s="44">
        <v>6681.4272209474702</v>
      </c>
      <c r="L3750" s="45">
        <v>6286.3354304340801</v>
      </c>
      <c r="M3750" s="46">
        <v>0.96224329258136898</v>
      </c>
      <c r="N3750" s="139">
        <v>6930.0738894957003</v>
      </c>
      <c r="O3750" s="45">
        <v>6436.9673205848703</v>
      </c>
      <c r="P3750" s="99">
        <v>0.98530037051658803</v>
      </c>
      <c r="Q3750" s="86">
        <v>6569.5697815761296</v>
      </c>
      <c r="R3750" s="44">
        <v>6718.8278537481501</v>
      </c>
      <c r="S3750" s="45">
        <v>6321.8478397766703</v>
      </c>
      <c r="T3750" s="140">
        <v>0.96229251685640405</v>
      </c>
      <c r="U3750" s="44">
        <v>6968.8663720374598</v>
      </c>
      <c r="V3750" s="45">
        <v>6473.2832707421303</v>
      </c>
      <c r="W3750" s="99">
        <v>0.98534355916211902</v>
      </c>
      <c r="X3750" s="86">
        <v>6613.4328799096502</v>
      </c>
      <c r="Y3750" s="44">
        <v>6763.6875046284003</v>
      </c>
      <c r="Z3750" s="45">
        <v>6364.3686187051499</v>
      </c>
      <c r="AA3750" s="46">
        <v>0.96233964028559005</v>
      </c>
      <c r="AB3750" s="139">
        <v>7015.3954570632504</v>
      </c>
      <c r="AC3750" s="45">
        <v>6516.7816268565903</v>
      </c>
      <c r="AD3750" s="99">
        <v>0.98538561518531897</v>
      </c>
      <c r="AE3750" s="142">
        <v>6657.7192004718599</v>
      </c>
      <c r="AF3750" s="44">
        <v>6808.9799931818898</v>
      </c>
      <c r="AG3750" s="45">
        <v>6407.2153683046299</v>
      </c>
      <c r="AH3750" s="140">
        <v>0.962373926471775</v>
      </c>
      <c r="AI3750" s="44">
        <v>7062.3734876449098</v>
      </c>
      <c r="AJ3750" s="45">
        <v>6560.6265507496</v>
      </c>
      <c r="AK3750" s="46">
        <v>0.98541652977563698</v>
      </c>
    </row>
    <row r="3751" spans="1:37" x14ac:dyDescent="0.2">
      <c r="A3751" s="35" t="s">
        <v>3489</v>
      </c>
      <c r="B3751" s="35" t="s">
        <v>9651</v>
      </c>
      <c r="C3751" s="85" t="s">
        <v>939</v>
      </c>
      <c r="D3751" s="85" t="s">
        <v>939</v>
      </c>
      <c r="E3751" s="85" t="s">
        <v>12904</v>
      </c>
      <c r="F3751" s="85" t="s">
        <v>434</v>
      </c>
      <c r="G3751" s="85" t="s">
        <v>434</v>
      </c>
      <c r="H3751" s="840">
        <v>1.0227196113496799</v>
      </c>
      <c r="I3751" s="840">
        <v>1.0607797167450901</v>
      </c>
      <c r="J3751" s="86">
        <v>5342.5833333333303</v>
      </c>
      <c r="K3751" s="44">
        <v>5463.9647502699499</v>
      </c>
      <c r="L3751" s="45">
        <v>5140.8649775570102</v>
      </c>
      <c r="M3751" s="46">
        <v>0.96224329258136898</v>
      </c>
      <c r="N3751" s="139">
        <v>5667.3040350203901</v>
      </c>
      <c r="O3751" s="45">
        <v>5264.0493378490801</v>
      </c>
      <c r="P3751" s="99">
        <v>0.98530037051658803</v>
      </c>
      <c r="Q3751" s="86">
        <v>5354.03093403614</v>
      </c>
      <c r="R3751" s="44">
        <v>5475.6724360116104</v>
      </c>
      <c r="S3751" s="45">
        <v>5152.1439028406803</v>
      </c>
      <c r="T3751" s="140">
        <v>0.96229251685640405</v>
      </c>
      <c r="U3751" s="44">
        <v>5679.4474176513204</v>
      </c>
      <c r="V3751" s="45">
        <v>5275.5598964072497</v>
      </c>
      <c r="W3751" s="99">
        <v>0.98534355916211902</v>
      </c>
      <c r="X3751" s="86">
        <v>5368.4246563718698</v>
      </c>
      <c r="Y3751" s="44">
        <v>5490.3931781246802</v>
      </c>
      <c r="Z3751" s="45">
        <v>5166.2478527131998</v>
      </c>
      <c r="AA3751" s="46">
        <v>0.96233964028559005</v>
      </c>
      <c r="AB3751" s="139">
        <v>5694.7159863535298</v>
      </c>
      <c r="AC3751" s="45">
        <v>5289.9684325950302</v>
      </c>
      <c r="AD3751" s="99">
        <v>0.98538561518531897</v>
      </c>
      <c r="AE3751" s="142">
        <v>5380.99435145179</v>
      </c>
      <c r="AF3751" s="44">
        <v>5503.2484517916</v>
      </c>
      <c r="AG3751" s="45">
        <v>5178.5286623291004</v>
      </c>
      <c r="AH3751" s="140">
        <v>0.962373926471775</v>
      </c>
      <c r="AI3751" s="44">
        <v>5708.0496639399798</v>
      </c>
      <c r="AJ3751" s="45">
        <v>5302.5207805499203</v>
      </c>
      <c r="AK3751" s="46">
        <v>0.98541652977563698</v>
      </c>
    </row>
    <row r="3752" spans="1:37" x14ac:dyDescent="0.2">
      <c r="A3752" s="35" t="s">
        <v>3488</v>
      </c>
      <c r="B3752" s="35" t="s">
        <v>9650</v>
      </c>
      <c r="C3752" s="85" t="s">
        <v>939</v>
      </c>
      <c r="D3752" s="85" t="s">
        <v>939</v>
      </c>
      <c r="E3752" s="85" t="s">
        <v>12904</v>
      </c>
      <c r="F3752" s="85" t="s">
        <v>434</v>
      </c>
      <c r="G3752" s="85" t="s">
        <v>434</v>
      </c>
      <c r="H3752" s="840">
        <v>1.0227196113496799</v>
      </c>
      <c r="I3752" s="840">
        <v>1.0607797167450901</v>
      </c>
      <c r="J3752" s="86">
        <v>24794.666666666701</v>
      </c>
      <c r="K3752" s="44">
        <v>25357.991856878201</v>
      </c>
      <c r="L3752" s="45">
        <v>23858.501691790902</v>
      </c>
      <c r="M3752" s="46">
        <v>0.96224329258136898</v>
      </c>
      <c r="N3752" s="139">
        <v>26301.6794834557</v>
      </c>
      <c r="O3752" s="45">
        <v>24430.194253501901</v>
      </c>
      <c r="P3752" s="99">
        <v>0.98530037051658803</v>
      </c>
      <c r="Q3752" s="86">
        <v>24791.4578745088</v>
      </c>
      <c r="R3752" s="44">
        <v>25354.710162209602</v>
      </c>
      <c r="S3752" s="45">
        <v>23856.634394600602</v>
      </c>
      <c r="T3752" s="140">
        <v>0.96229251685640405</v>
      </c>
      <c r="U3752" s="44">
        <v>26298.275661819302</v>
      </c>
      <c r="V3752" s="45">
        <v>24428.103338886202</v>
      </c>
      <c r="W3752" s="99">
        <v>0.98534355916211902</v>
      </c>
      <c r="X3752" s="86">
        <v>24793.6616340853</v>
      </c>
      <c r="Y3752" s="44">
        <v>25356.963990347202</v>
      </c>
      <c r="Z3752" s="45">
        <v>23859.923418308299</v>
      </c>
      <c r="AA3752" s="46">
        <v>0.96233964028559005</v>
      </c>
      <c r="AB3752" s="139">
        <v>26300.613365278699</v>
      </c>
      <c r="AC3752" s="45">
        <v>24431.317521999801</v>
      </c>
      <c r="AD3752" s="99">
        <v>0.98538561518531897</v>
      </c>
      <c r="AE3752" s="142">
        <v>24793.769420328201</v>
      </c>
      <c r="AF3752" s="44">
        <v>25357.074225451601</v>
      </c>
      <c r="AG3752" s="45">
        <v>23860.877229077101</v>
      </c>
      <c r="AH3752" s="140">
        <v>0.962373926471775</v>
      </c>
      <c r="AI3752" s="44">
        <v>26300.727702738899</v>
      </c>
      <c r="AJ3752" s="45">
        <v>24432.190222237099</v>
      </c>
      <c r="AK3752" s="46">
        <v>0.98541652977563599</v>
      </c>
    </row>
    <row r="3753" spans="1:37" x14ac:dyDescent="0.2">
      <c r="A3753" s="35" t="s">
        <v>3487</v>
      </c>
      <c r="B3753" s="35" t="s">
        <v>9567</v>
      </c>
      <c r="C3753" s="85" t="s">
        <v>939</v>
      </c>
      <c r="D3753" s="85" t="s">
        <v>939</v>
      </c>
      <c r="E3753" s="85" t="s">
        <v>12904</v>
      </c>
      <c r="F3753" s="85" t="s">
        <v>434</v>
      </c>
      <c r="G3753" s="85" t="s">
        <v>434</v>
      </c>
      <c r="H3753" s="840">
        <v>1.0227196113496799</v>
      </c>
      <c r="I3753" s="840">
        <v>1.0607797167450901</v>
      </c>
      <c r="J3753" s="86">
        <v>14629</v>
      </c>
      <c r="K3753" s="44">
        <v>14961.3651944345</v>
      </c>
      <c r="L3753" s="45">
        <v>14076.657127172801</v>
      </c>
      <c r="M3753" s="46">
        <v>0.96224329258136898</v>
      </c>
      <c r="N3753" s="139">
        <v>15518.146476264001</v>
      </c>
      <c r="O3753" s="45">
        <v>14413.9591202872</v>
      </c>
      <c r="P3753" s="99">
        <v>0.98530037051658803</v>
      </c>
      <c r="Q3753" s="86">
        <v>14632.8979111728</v>
      </c>
      <c r="R3753" s="44">
        <v>14965.3516646342</v>
      </c>
      <c r="S3753" s="45">
        <v>14081.128159845301</v>
      </c>
      <c r="T3753" s="140">
        <v>0.96229251685640405</v>
      </c>
      <c r="U3753" s="44">
        <v>15522.2813013738</v>
      </c>
      <c r="V3753" s="45">
        <v>14418.431708651</v>
      </c>
      <c r="W3753" s="99">
        <v>0.98534355916211902</v>
      </c>
      <c r="X3753" s="86">
        <v>14634.4384062069</v>
      </c>
      <c r="Y3753" s="44">
        <v>14966.9271591168</v>
      </c>
      <c r="Z3753" s="45">
        <v>14083.300191610801</v>
      </c>
      <c r="AA3753" s="46">
        <v>0.96233964028559005</v>
      </c>
      <c r="AB3753" s="139">
        <v>15523.915427259701</v>
      </c>
      <c r="AC3753" s="45">
        <v>14420.565091791899</v>
      </c>
      <c r="AD3753" s="99">
        <v>0.98538561518531897</v>
      </c>
      <c r="AE3753" s="142">
        <v>14640.610373072799</v>
      </c>
      <c r="AF3753" s="44">
        <v>14973.2393506711</v>
      </c>
      <c r="AG3753" s="45">
        <v>14089.7416906775</v>
      </c>
      <c r="AH3753" s="140">
        <v>0.962373926471775</v>
      </c>
      <c r="AI3753" s="44">
        <v>15530.4625245235</v>
      </c>
      <c r="AJ3753" s="45">
        <v>14427.0994676306</v>
      </c>
      <c r="AK3753" s="46">
        <v>0.98541652977563698</v>
      </c>
    </row>
    <row r="3754" spans="1:37" x14ac:dyDescent="0.2">
      <c r="A3754" s="35" t="s">
        <v>3486</v>
      </c>
      <c r="B3754" s="35" t="s">
        <v>9649</v>
      </c>
      <c r="C3754" s="85" t="s">
        <v>939</v>
      </c>
      <c r="D3754" s="85" t="s">
        <v>939</v>
      </c>
      <c r="E3754" s="85" t="s">
        <v>12904</v>
      </c>
      <c r="F3754" s="85" t="s">
        <v>434</v>
      </c>
      <c r="G3754" s="85" t="s">
        <v>434</v>
      </c>
      <c r="H3754" s="840">
        <v>1.0227196113496799</v>
      </c>
      <c r="I3754" s="840">
        <v>1.0607797167450901</v>
      </c>
      <c r="J3754" s="86">
        <v>27196.166666666701</v>
      </c>
      <c r="K3754" s="44">
        <v>27814.0530035345</v>
      </c>
      <c r="L3754" s="45">
        <v>26169.328958925002</v>
      </c>
      <c r="M3754" s="46">
        <v>0.96224329258136898</v>
      </c>
      <c r="N3754" s="139">
        <v>28849.141973219001</v>
      </c>
      <c r="O3754" s="45">
        <v>26796.393093297502</v>
      </c>
      <c r="P3754" s="99">
        <v>0.98530037051658803</v>
      </c>
      <c r="Q3754" s="86">
        <v>27279.187119165199</v>
      </c>
      <c r="R3754" s="44">
        <v>27898.959648447901</v>
      </c>
      <c r="S3754" s="45">
        <v>26250.557630698298</v>
      </c>
      <c r="T3754" s="140">
        <v>0.96229251685640405</v>
      </c>
      <c r="U3754" s="44">
        <v>28937.208385304501</v>
      </c>
      <c r="V3754" s="45">
        <v>26879.371327047698</v>
      </c>
      <c r="W3754" s="99">
        <v>0.98534355916211902</v>
      </c>
      <c r="X3754" s="86">
        <v>27363.106021681098</v>
      </c>
      <c r="Y3754" s="44">
        <v>27984.785155813799</v>
      </c>
      <c r="Z3754" s="45">
        <v>26332.601606001099</v>
      </c>
      <c r="AA3754" s="46">
        <v>0.96233964028559005</v>
      </c>
      <c r="AB3754" s="139">
        <v>29026.2278549449</v>
      </c>
      <c r="AC3754" s="45">
        <v>26963.211060555299</v>
      </c>
      <c r="AD3754" s="99">
        <v>0.98538561518531897</v>
      </c>
      <c r="AE3754" s="142">
        <v>27446.0354456245</v>
      </c>
      <c r="AF3754" s="44">
        <v>28069.598704038701</v>
      </c>
      <c r="AG3754" s="45">
        <v>26413.348897889198</v>
      </c>
      <c r="AH3754" s="140">
        <v>0.962373926471775</v>
      </c>
      <c r="AI3754" s="44">
        <v>29114.197705785398</v>
      </c>
      <c r="AJ3754" s="45">
        <v>27045.7770049264</v>
      </c>
      <c r="AK3754" s="46">
        <v>0.98541652977563698</v>
      </c>
    </row>
    <row r="3755" spans="1:37" x14ac:dyDescent="0.2">
      <c r="A3755" s="35" t="s">
        <v>3485</v>
      </c>
      <c r="B3755" s="35" t="s">
        <v>9648</v>
      </c>
      <c r="C3755" s="85" t="s">
        <v>939</v>
      </c>
      <c r="D3755" s="85" t="s">
        <v>939</v>
      </c>
      <c r="E3755" s="85" t="s">
        <v>12904</v>
      </c>
      <c r="F3755" s="85" t="s">
        <v>434</v>
      </c>
      <c r="G3755" s="85" t="s">
        <v>434</v>
      </c>
      <c r="H3755" s="840">
        <v>1.0227196113496799</v>
      </c>
      <c r="I3755" s="840">
        <v>1.0607797167450901</v>
      </c>
      <c r="J3755" s="86">
        <v>15589.916666666701</v>
      </c>
      <c r="K3755" s="44">
        <v>15944.113514307201</v>
      </c>
      <c r="L3755" s="45">
        <v>15001.292744402501</v>
      </c>
      <c r="M3755" s="46">
        <v>0.96224329258136898</v>
      </c>
      <c r="N3755" s="139">
        <v>16537.467385746299</v>
      </c>
      <c r="O3755" s="45">
        <v>15360.7506679894</v>
      </c>
      <c r="P3755" s="99">
        <v>0.98530037051658703</v>
      </c>
      <c r="Q3755" s="86">
        <v>15607.143595326599</v>
      </c>
      <c r="R3755" s="44">
        <v>15961.7318320911</v>
      </c>
      <c r="S3755" s="45">
        <v>15018.637491286199</v>
      </c>
      <c r="T3755" s="140">
        <v>0.96229251685640405</v>
      </c>
      <c r="U3755" s="44">
        <v>16555.741362250599</v>
      </c>
      <c r="V3755" s="45">
        <v>15378.398418573401</v>
      </c>
      <c r="W3755" s="99">
        <v>0.98534355916211902</v>
      </c>
      <c r="X3755" s="86">
        <v>15628.451982762301</v>
      </c>
      <c r="Y3755" s="44">
        <v>15983.524337807799</v>
      </c>
      <c r="Z3755" s="45">
        <v>15039.878859312001</v>
      </c>
      <c r="AA3755" s="46">
        <v>0.96233964028559005</v>
      </c>
      <c r="AB3755" s="139">
        <v>16578.344867438798</v>
      </c>
      <c r="AC3755" s="45">
        <v>15400.0517714284</v>
      </c>
      <c r="AD3755" s="99">
        <v>0.98538561518531897</v>
      </c>
      <c r="AE3755" s="142">
        <v>15648.615000276501</v>
      </c>
      <c r="AF3755" s="44">
        <v>16004.145451243499</v>
      </c>
      <c r="AG3755" s="45">
        <v>15059.819061661199</v>
      </c>
      <c r="AH3755" s="140">
        <v>0.962373926471775</v>
      </c>
      <c r="AI3755" s="44">
        <v>16599.7333874463</v>
      </c>
      <c r="AJ3755" s="45">
        <v>15420.403889367401</v>
      </c>
      <c r="AK3755" s="46">
        <v>0.98541652977563698</v>
      </c>
    </row>
    <row r="3756" spans="1:37" x14ac:dyDescent="0.2">
      <c r="A3756" s="35" t="s">
        <v>3484</v>
      </c>
      <c r="B3756" s="35" t="s">
        <v>9647</v>
      </c>
      <c r="C3756" s="85" t="s">
        <v>939</v>
      </c>
      <c r="D3756" s="85" t="s">
        <v>939</v>
      </c>
      <c r="E3756" s="85" t="s">
        <v>12904</v>
      </c>
      <c r="F3756" s="85" t="s">
        <v>434</v>
      </c>
      <c r="G3756" s="85" t="s">
        <v>434</v>
      </c>
      <c r="H3756" s="840">
        <v>1.0227196113496799</v>
      </c>
      <c r="I3756" s="840">
        <v>1.0607797167450901</v>
      </c>
      <c r="J3756" s="86">
        <v>6448.8333333333303</v>
      </c>
      <c r="K3756" s="44">
        <v>6595.34832032554</v>
      </c>
      <c r="L3756" s="45">
        <v>6205.3466199751501</v>
      </c>
      <c r="M3756" s="46">
        <v>0.96224329258136898</v>
      </c>
      <c r="N3756" s="139">
        <v>6840.7915966696501</v>
      </c>
      <c r="O3756" s="45">
        <v>6354.0378727330499</v>
      </c>
      <c r="P3756" s="99">
        <v>0.98530037051658803</v>
      </c>
      <c r="Q3756" s="86">
        <v>6476.8757691424498</v>
      </c>
      <c r="R3756" s="44">
        <v>6624.0278693775399</v>
      </c>
      <c r="S3756" s="45">
        <v>6232.6490852543502</v>
      </c>
      <c r="T3756" s="140">
        <v>0.96229251685640405</v>
      </c>
      <c r="U3756" s="44">
        <v>6870.5384437840903</v>
      </c>
      <c r="V3756" s="45">
        <v>6381.9478226177098</v>
      </c>
      <c r="W3756" s="99">
        <v>0.98534355916211902</v>
      </c>
      <c r="X3756" s="86">
        <v>6501.3013501344403</v>
      </c>
      <c r="Y3756" s="44">
        <v>6649.0083900766504</v>
      </c>
      <c r="Z3756" s="45">
        <v>6256.4600026766002</v>
      </c>
      <c r="AA3756" s="46">
        <v>0.96233964028559005</v>
      </c>
      <c r="AB3756" s="139">
        <v>6896.4486046701104</v>
      </c>
      <c r="AC3756" s="45">
        <v>6406.2888304073704</v>
      </c>
      <c r="AD3756" s="99">
        <v>0.98538561518531897</v>
      </c>
      <c r="AE3756" s="142">
        <v>6527.7257060484399</v>
      </c>
      <c r="AF3756" s="44">
        <v>6676.0330970871901</v>
      </c>
      <c r="AG3756" s="45">
        <v>6282.1130186605797</v>
      </c>
      <c r="AH3756" s="140">
        <v>0.962373926471775</v>
      </c>
      <c r="AI3756" s="44">
        <v>6924.4790254517402</v>
      </c>
      <c r="AJ3756" s="45">
        <v>6432.5288125814704</v>
      </c>
      <c r="AK3756" s="46">
        <v>0.98541652977563698</v>
      </c>
    </row>
    <row r="3757" spans="1:37" x14ac:dyDescent="0.2">
      <c r="A3757" s="35" t="s">
        <v>3483</v>
      </c>
      <c r="B3757" s="35" t="s">
        <v>13487</v>
      </c>
      <c r="C3757" s="85" t="s">
        <v>939</v>
      </c>
      <c r="D3757" s="85" t="s">
        <v>939</v>
      </c>
      <c r="E3757" s="85" t="s">
        <v>12904</v>
      </c>
      <c r="F3757" s="85" t="s">
        <v>434</v>
      </c>
      <c r="G3757" s="85" t="s">
        <v>434</v>
      </c>
      <c r="H3757" s="840">
        <v>1.0227196113496799</v>
      </c>
      <c r="I3757" s="840">
        <v>1.0607797167450901</v>
      </c>
      <c r="J3757" s="86">
        <v>8632.0833333333303</v>
      </c>
      <c r="K3757" s="44">
        <v>8828.2009118047299</v>
      </c>
      <c r="L3757" s="45">
        <v>8306.1642885034307</v>
      </c>
      <c r="M3757" s="46">
        <v>0.96224329258136898</v>
      </c>
      <c r="N3757" s="139">
        <v>9156.7389132533808</v>
      </c>
      <c r="O3757" s="45">
        <v>8505.1949066633897</v>
      </c>
      <c r="P3757" s="99">
        <v>0.98530037051658703</v>
      </c>
      <c r="Q3757" s="86">
        <v>8655.1850230827804</v>
      </c>
      <c r="R3757" s="44">
        <v>8851.8274629667994</v>
      </c>
      <c r="S3757" s="45">
        <v>8328.8197797201792</v>
      </c>
      <c r="T3757" s="140">
        <v>0.96229251685640405</v>
      </c>
      <c r="U3757" s="44">
        <v>9181.2447171621297</v>
      </c>
      <c r="V3757" s="45">
        <v>8528.3308158510499</v>
      </c>
      <c r="W3757" s="99">
        <v>0.98534355916211902</v>
      </c>
      <c r="X3757" s="86">
        <v>8682.8627412410206</v>
      </c>
      <c r="Y3757" s="44">
        <v>8880.1340081246508</v>
      </c>
      <c r="Z3757" s="45">
        <v>8355.8630070550298</v>
      </c>
      <c r="AA3757" s="46">
        <v>0.96233964028559005</v>
      </c>
      <c r="AB3757" s="139">
        <v>9210.6046791901808</v>
      </c>
      <c r="AC3757" s="45">
        <v>8555.9680438474697</v>
      </c>
      <c r="AD3757" s="99">
        <v>0.98538561518531897</v>
      </c>
      <c r="AE3757" s="142">
        <v>8708.2723130591803</v>
      </c>
      <c r="AF3757" s="44">
        <v>8906.1208755390799</v>
      </c>
      <c r="AG3757" s="45">
        <v>8380.6142187042096</v>
      </c>
      <c r="AH3757" s="140">
        <v>0.962373926471775</v>
      </c>
      <c r="AI3757" s="44">
        <v>9237.5586375860694</v>
      </c>
      <c r="AJ3757" s="45">
        <v>8581.2754830760405</v>
      </c>
      <c r="AK3757" s="46">
        <v>0.98541652977563698</v>
      </c>
    </row>
    <row r="3758" spans="1:37" x14ac:dyDescent="0.2">
      <c r="A3758" s="35" t="s">
        <v>3482</v>
      </c>
      <c r="B3758" s="35" t="s">
        <v>9646</v>
      </c>
      <c r="C3758" s="85" t="s">
        <v>939</v>
      </c>
      <c r="D3758" s="85" t="s">
        <v>939</v>
      </c>
      <c r="E3758" s="85" t="s">
        <v>12904</v>
      </c>
      <c r="F3758" s="85" t="s">
        <v>434</v>
      </c>
      <c r="G3758" s="85" t="s">
        <v>434</v>
      </c>
      <c r="H3758" s="840">
        <v>1.0227196113496799</v>
      </c>
      <c r="I3758" s="840">
        <v>1.0607797167450901</v>
      </c>
      <c r="J3758" s="86">
        <v>11099.416666666701</v>
      </c>
      <c r="K3758" s="44">
        <v>11351.5910995415</v>
      </c>
      <c r="L3758" s="45">
        <v>10680.339239065899</v>
      </c>
      <c r="M3758" s="46">
        <v>0.96224329258136898</v>
      </c>
      <c r="N3758" s="139">
        <v>11774.0360677024</v>
      </c>
      <c r="O3758" s="45">
        <v>10936.2593541847</v>
      </c>
      <c r="P3758" s="99">
        <v>0.98530037051658703</v>
      </c>
      <c r="Q3758" s="86">
        <v>11156.045903365201</v>
      </c>
      <c r="R3758" s="44">
        <v>11409.5069304889</v>
      </c>
      <c r="S3758" s="45">
        <v>10735.379490514901</v>
      </c>
      <c r="T3758" s="140">
        <v>0.96229251685640405</v>
      </c>
      <c r="U3758" s="44">
        <v>11834.107213367</v>
      </c>
      <c r="V3758" s="45">
        <v>10992.5379765979</v>
      </c>
      <c r="W3758" s="99">
        <v>0.98534355916211902</v>
      </c>
      <c r="X3758" s="86">
        <v>11215.364878489099</v>
      </c>
      <c r="Y3758" s="44">
        <v>11470.1736096733</v>
      </c>
      <c r="Z3758" s="45">
        <v>10792.9902028369</v>
      </c>
      <c r="AA3758" s="46">
        <v>0.96233964028559005</v>
      </c>
      <c r="AB3758" s="139">
        <v>11897.031578996601</v>
      </c>
      <c r="AC3758" s="45">
        <v>11051.4592203178</v>
      </c>
      <c r="AD3758" s="99">
        <v>0.98538561518531897</v>
      </c>
      <c r="AE3758" s="142">
        <v>11275.554015854999</v>
      </c>
      <c r="AF3758" s="44">
        <v>11531.730220847499</v>
      </c>
      <c r="AG3758" s="45">
        <v>10851.299191382999</v>
      </c>
      <c r="AH3758" s="140">
        <v>0.962373926471775</v>
      </c>
      <c r="AI3758" s="44">
        <v>11960.878995082699</v>
      </c>
      <c r="AJ3758" s="45">
        <v>11111.117309601599</v>
      </c>
      <c r="AK3758" s="46">
        <v>0.98541652977563698</v>
      </c>
    </row>
    <row r="3759" spans="1:37" x14ac:dyDescent="0.2">
      <c r="A3759" s="35" t="s">
        <v>3481</v>
      </c>
      <c r="B3759" s="35" t="s">
        <v>9645</v>
      </c>
      <c r="C3759" s="85" t="s">
        <v>1211</v>
      </c>
      <c r="D3759" s="85" t="s">
        <v>13413</v>
      </c>
      <c r="E3759" s="85" t="s">
        <v>12904</v>
      </c>
      <c r="F3759" s="85" t="s">
        <v>444</v>
      </c>
      <c r="G3759" s="85" t="s">
        <v>444</v>
      </c>
      <c r="H3759" s="840">
        <v>1.1087605024934499</v>
      </c>
      <c r="I3759" s="840">
        <v>1.119168193748</v>
      </c>
      <c r="J3759" s="86">
        <v>15658.333333333299</v>
      </c>
      <c r="K3759" s="44">
        <v>17361.341534876599</v>
      </c>
      <c r="L3759" s="45">
        <v>16334.716042164</v>
      </c>
      <c r="M3759" s="46">
        <v>1.04319634117066</v>
      </c>
      <c r="N3759" s="139">
        <v>17524.308633770801</v>
      </c>
      <c r="O3759" s="45">
        <v>16277.3736312405</v>
      </c>
      <c r="P3759" s="99">
        <v>1.0395342393554301</v>
      </c>
      <c r="Q3759" s="86">
        <v>15753.530962876999</v>
      </c>
      <c r="R3759" s="44">
        <v>17466.892906445599</v>
      </c>
      <c r="S3759" s="45">
        <v>16434.8665558715</v>
      </c>
      <c r="T3759" s="140">
        <v>1.04324970665942</v>
      </c>
      <c r="U3759" s="44">
        <v>17630.850792876201</v>
      </c>
      <c r="V3759" s="45">
        <v>16377.0526501154</v>
      </c>
      <c r="W3759" s="99">
        <v>1.0395798052327301</v>
      </c>
      <c r="X3759" s="86">
        <v>15843.9531664151</v>
      </c>
      <c r="Y3759" s="44">
        <v>17567.149474277099</v>
      </c>
      <c r="Z3759" s="45">
        <v>16530.008927479899</v>
      </c>
      <c r="AA3759" s="46">
        <v>1.0433007945592201</v>
      </c>
      <c r="AB3759" s="139">
        <v>17732.0484470847</v>
      </c>
      <c r="AC3759" s="45">
        <v>16471.756757510801</v>
      </c>
      <c r="AD3759" s="99">
        <v>1.03962417614478</v>
      </c>
      <c r="AE3759" s="142">
        <v>15938.8278304426</v>
      </c>
      <c r="AF3759" s="44">
        <v>17672.342754438101</v>
      </c>
      <c r="AG3759" s="45">
        <v>16629.584196688102</v>
      </c>
      <c r="AH3759" s="140">
        <v>1.04333796522516</v>
      </c>
      <c r="AI3759" s="44">
        <v>17838.229153456799</v>
      </c>
      <c r="AJ3759" s="45">
        <v>16570.910616276498</v>
      </c>
      <c r="AK3759" s="46">
        <v>1.0396567923662901</v>
      </c>
    </row>
    <row r="3760" spans="1:37" x14ac:dyDescent="0.2">
      <c r="A3760" s="35" t="s">
        <v>3480</v>
      </c>
      <c r="B3760" s="35" t="s">
        <v>9644</v>
      </c>
      <c r="C3760" s="85" t="s">
        <v>1133</v>
      </c>
      <c r="D3760" s="85" t="s">
        <v>13413</v>
      </c>
      <c r="E3760" s="85" t="s">
        <v>12904</v>
      </c>
      <c r="F3760" s="85" t="s">
        <v>443</v>
      </c>
      <c r="G3760" s="85" t="s">
        <v>443</v>
      </c>
      <c r="H3760" s="840">
        <v>1.09682741026917</v>
      </c>
      <c r="I3760" s="840">
        <v>1.0987212939036901</v>
      </c>
      <c r="J3760" s="86">
        <v>15530.166666666701</v>
      </c>
      <c r="K3760" s="44">
        <v>17033.912486048601</v>
      </c>
      <c r="L3760" s="45">
        <v>16026.6488040524</v>
      </c>
      <c r="M3760" s="46">
        <v>1.0319688866218899</v>
      </c>
      <c r="N3760" s="139">
        <v>17063.324814539999</v>
      </c>
      <c r="O3760" s="45">
        <v>15849.190926839001</v>
      </c>
      <c r="P3760" s="99">
        <v>1.0205422302940901</v>
      </c>
      <c r="Q3760" s="86">
        <v>15498.3717081492</v>
      </c>
      <c r="R3760" s="44">
        <v>16999.0389040382</v>
      </c>
      <c r="S3760" s="45">
        <v>15994.6555728204</v>
      </c>
      <c r="T3760" s="140">
        <v>1.0320216777618201</v>
      </c>
      <c r="U3760" s="44">
        <v>17028.391016578102</v>
      </c>
      <c r="V3760" s="45">
        <v>15817.436123838699</v>
      </c>
      <c r="W3760" s="99">
        <v>1.0205869636951499</v>
      </c>
      <c r="X3760" s="86">
        <v>15464.5750371658</v>
      </c>
      <c r="Y3760" s="44">
        <v>16961.9697889278</v>
      </c>
      <c r="Z3760" s="45">
        <v>15960.558225406599</v>
      </c>
      <c r="AA3760" s="46">
        <v>1.0320722158254501</v>
      </c>
      <c r="AB3760" s="139">
        <v>16991.257894505499</v>
      </c>
      <c r="AC3760" s="45">
        <v>15783.617323042199</v>
      </c>
      <c r="AD3760" s="99">
        <v>1.0206305239626501</v>
      </c>
      <c r="AE3760" s="142">
        <v>15449.7037832038</v>
      </c>
      <c r="AF3760" s="44">
        <v>16945.658589957198</v>
      </c>
      <c r="AG3760" s="45">
        <v>15945.7781124834</v>
      </c>
      <c r="AH3760" s="140">
        <v>1.03210898644017</v>
      </c>
      <c r="AI3760" s="44">
        <v>16974.918531110401</v>
      </c>
      <c r="AJ3760" s="45">
        <v>15768.933971963001</v>
      </c>
      <c r="AK3760" s="46">
        <v>1.02066254429462</v>
      </c>
    </row>
    <row r="3761" spans="1:37" x14ac:dyDescent="0.2">
      <c r="A3761" s="35" t="s">
        <v>3479</v>
      </c>
      <c r="B3761" s="35" t="s">
        <v>9643</v>
      </c>
      <c r="C3761" s="85" t="s">
        <v>1133</v>
      </c>
      <c r="D3761" s="85" t="s">
        <v>13413</v>
      </c>
      <c r="E3761" s="85" t="s">
        <v>12904</v>
      </c>
      <c r="F3761" s="85" t="s">
        <v>439</v>
      </c>
      <c r="G3761" s="85" t="s">
        <v>439</v>
      </c>
      <c r="H3761" s="840">
        <v>1.1110627627326199</v>
      </c>
      <c r="I3761" s="840">
        <v>1.1081697217217099</v>
      </c>
      <c r="J3761" s="86">
        <v>15870.666666666701</v>
      </c>
      <c r="K3761" s="44">
        <v>17633.3067530751</v>
      </c>
      <c r="L3761" s="45">
        <v>16590.599183665101</v>
      </c>
      <c r="M3761" s="46">
        <v>1.0453624622153099</v>
      </c>
      <c r="N3761" s="139">
        <v>17587.392263538</v>
      </c>
      <c r="O3761" s="45">
        <v>16335.968571171899</v>
      </c>
      <c r="P3761" s="99">
        <v>1.02931835910098</v>
      </c>
      <c r="Q3761" s="86">
        <v>16034.356645542401</v>
      </c>
      <c r="R3761" s="44">
        <v>17815.1765932364</v>
      </c>
      <c r="S3761" s="45">
        <v>16762.572001061599</v>
      </c>
      <c r="T3761" s="140">
        <v>1.0454159385136099</v>
      </c>
      <c r="U3761" s="44">
        <v>17768.7885418773</v>
      </c>
      <c r="V3761" s="45">
        <v>16505.181111093701</v>
      </c>
      <c r="W3761" s="99">
        <v>1.02936347718586</v>
      </c>
      <c r="X3761" s="86">
        <v>16181.205617060999</v>
      </c>
      <c r="Y3761" s="44">
        <v>17978.335017236401</v>
      </c>
      <c r="Z3761" s="45">
        <v>16916.918636759699</v>
      </c>
      <c r="AA3761" s="46">
        <v>1.0454671324936999</v>
      </c>
      <c r="AB3761" s="139">
        <v>17931.5221257802</v>
      </c>
      <c r="AC3761" s="45">
        <v>16657.052998089199</v>
      </c>
      <c r="AD3761" s="99">
        <v>1.0294074120488601</v>
      </c>
      <c r="AE3761" s="142">
        <v>16324.463424121899</v>
      </c>
      <c r="AF3761" s="44">
        <v>18137.5034321325</v>
      </c>
      <c r="AG3761" s="45">
        <v>17067.298016649202</v>
      </c>
      <c r="AH3761" s="140">
        <v>1.04550438034181</v>
      </c>
      <c r="AI3761" s="44">
        <v>18090.276089965399</v>
      </c>
      <c r="AJ3761" s="45">
        <v>16805.050856322701</v>
      </c>
      <c r="AK3761" s="46">
        <v>1.0294397077389099</v>
      </c>
    </row>
    <row r="3762" spans="1:37" x14ac:dyDescent="0.2">
      <c r="A3762" s="35" t="s">
        <v>3478</v>
      </c>
      <c r="B3762" s="35" t="s">
        <v>13119</v>
      </c>
      <c r="C3762" s="85" t="s">
        <v>1133</v>
      </c>
      <c r="D3762" s="85" t="s">
        <v>13413</v>
      </c>
      <c r="E3762" s="85" t="s">
        <v>12904</v>
      </c>
      <c r="F3762" s="85" t="s">
        <v>442</v>
      </c>
      <c r="G3762" s="85" t="s">
        <v>442</v>
      </c>
      <c r="H3762" s="840">
        <v>1.1111347223950501</v>
      </c>
      <c r="I3762" s="840">
        <v>1.10349107437743</v>
      </c>
      <c r="J3762" s="86">
        <v>14595.75</v>
      </c>
      <c r="K3762" s="44">
        <v>16217.8446243976</v>
      </c>
      <c r="L3762" s="45">
        <v>15258.8373555865</v>
      </c>
      <c r="M3762" s="46">
        <v>1.0454301666982799</v>
      </c>
      <c r="N3762" s="139">
        <v>16106.2798488443</v>
      </c>
      <c r="O3762" s="45">
        <v>14960.2441036527</v>
      </c>
      <c r="P3762" s="99">
        <v>1.0249726189920201</v>
      </c>
      <c r="Q3762" s="86">
        <v>14589.195397847599</v>
      </c>
      <c r="R3762" s="44">
        <v>16210.5615783545</v>
      </c>
      <c r="S3762" s="45">
        <v>15252.76520346</v>
      </c>
      <c r="T3762" s="140">
        <v>1.0454836464600601</v>
      </c>
      <c r="U3762" s="44">
        <v>16099.046903873101</v>
      </c>
      <c r="V3762" s="45">
        <v>14954.1812734265</v>
      </c>
      <c r="W3762" s="99">
        <v>1.0250175465901801</v>
      </c>
      <c r="X3762" s="86">
        <v>14583.736666889599</v>
      </c>
      <c r="Y3762" s="44">
        <v>16204.4961928469</v>
      </c>
      <c r="Z3762" s="45">
        <v>15247.804837392099</v>
      </c>
      <c r="AA3762" s="46">
        <v>1.0455348437558001</v>
      </c>
      <c r="AB3762" s="139">
        <v>16093.0232429835</v>
      </c>
      <c r="AC3762" s="45">
        <v>14949.224007730099</v>
      </c>
      <c r="AD3762" s="99">
        <v>1.02506129596198</v>
      </c>
      <c r="AE3762" s="142">
        <v>14585.3734938876</v>
      </c>
      <c r="AF3762" s="44">
        <v>16206.314928158899</v>
      </c>
      <c r="AG3762" s="45">
        <v>15250.0595060143</v>
      </c>
      <c r="AH3762" s="140">
        <v>1.04557209401633</v>
      </c>
      <c r="AI3762" s="44">
        <v>16094.829466966101</v>
      </c>
      <c r="AJ3762" s="45">
        <v>14951.3709117041</v>
      </c>
      <c r="AK3762" s="46">
        <v>1.0250934553009501</v>
      </c>
    </row>
    <row r="3763" spans="1:37" x14ac:dyDescent="0.2">
      <c r="A3763" s="35" t="s">
        <v>3477</v>
      </c>
      <c r="B3763" s="35" t="s">
        <v>9642</v>
      </c>
      <c r="C3763" s="85" t="s">
        <v>1211</v>
      </c>
      <c r="D3763" s="85" t="s">
        <v>13413</v>
      </c>
      <c r="E3763" s="85" t="s">
        <v>12904</v>
      </c>
      <c r="F3763" s="85" t="s">
        <v>441</v>
      </c>
      <c r="G3763" s="85" t="s">
        <v>441</v>
      </c>
      <c r="H3763" s="840">
        <v>1.1089386841656299</v>
      </c>
      <c r="I3763" s="840">
        <v>1.12230626026281</v>
      </c>
      <c r="J3763" s="86">
        <v>1286.0833333333301</v>
      </c>
      <c r="K3763" s="44">
        <v>1426.1875593940199</v>
      </c>
      <c r="L3763" s="45">
        <v>1341.8530335785899</v>
      </c>
      <c r="M3763" s="46">
        <v>1.0433639864538999</v>
      </c>
      <c r="N3763" s="139">
        <v>1443.3793762196599</v>
      </c>
      <c r="O3763" s="45">
        <v>1340.6763079416801</v>
      </c>
      <c r="P3763" s="99">
        <v>1.0424490180328001</v>
      </c>
      <c r="Q3763" s="86">
        <v>1284.6241957904799</v>
      </c>
      <c r="R3763" s="44">
        <v>1424.5694653272301</v>
      </c>
      <c r="S3763" s="45">
        <v>1340.39918763013</v>
      </c>
      <c r="T3763" s="140">
        <v>1.0434173605186801</v>
      </c>
      <c r="U3763" s="44">
        <v>1441.7417770207301</v>
      </c>
      <c r="V3763" s="45">
        <v>1339.2139305994101</v>
      </c>
      <c r="W3763" s="99">
        <v>1.0424947116735099</v>
      </c>
      <c r="X3763" s="86">
        <v>1283.3510690743799</v>
      </c>
      <c r="Y3763" s="44">
        <v>1423.1576458618999</v>
      </c>
      <c r="Z3763" s="45">
        <v>1339.1363593595499</v>
      </c>
      <c r="AA3763" s="46">
        <v>1.04346845662848</v>
      </c>
      <c r="AB3763" s="139">
        <v>1440.31293893715</v>
      </c>
      <c r="AC3763" s="45">
        <v>1337.9438058533401</v>
      </c>
      <c r="AD3763" s="99">
        <v>1.0425392069983901</v>
      </c>
      <c r="AE3763" s="142">
        <v>1283.13806134881</v>
      </c>
      <c r="AF3763" s="44">
        <v>1422.9214333549901</v>
      </c>
      <c r="AG3763" s="45">
        <v>1338.9617952779099</v>
      </c>
      <c r="AH3763" s="140">
        <v>1.04350563326788</v>
      </c>
      <c r="AI3763" s="44">
        <v>1440.07387903326</v>
      </c>
      <c r="AJ3763" s="45">
        <v>1337.7637054107599</v>
      </c>
      <c r="AK3763" s="46">
        <v>1.04257191467341</v>
      </c>
    </row>
    <row r="3764" spans="1:37" x14ac:dyDescent="0.2">
      <c r="A3764" s="35" t="s">
        <v>3476</v>
      </c>
      <c r="B3764" s="35" t="s">
        <v>9641</v>
      </c>
      <c r="C3764" s="85" t="s">
        <v>1133</v>
      </c>
      <c r="D3764" s="85" t="s">
        <v>13413</v>
      </c>
      <c r="E3764" s="85" t="s">
        <v>12904</v>
      </c>
      <c r="F3764" s="85" t="s">
        <v>442</v>
      </c>
      <c r="G3764" s="85" t="s">
        <v>442</v>
      </c>
      <c r="H3764" s="840">
        <v>1.1111347223950501</v>
      </c>
      <c r="I3764" s="840">
        <v>1.10349107437743</v>
      </c>
      <c r="J3764" s="86">
        <v>5766.1666666666697</v>
      </c>
      <c r="K3764" s="44">
        <v>6406.9879984502704</v>
      </c>
      <c r="L3764" s="45">
        <v>6028.1245795434097</v>
      </c>
      <c r="M3764" s="46">
        <v>1.0454301666982799</v>
      </c>
      <c r="N3764" s="139">
        <v>6362.9134500393102</v>
      </c>
      <c r="O3764" s="45">
        <v>5910.1629498777902</v>
      </c>
      <c r="P3764" s="99">
        <v>1.0249726189920201</v>
      </c>
      <c r="Q3764" s="86">
        <v>5743.4610331819504</v>
      </c>
      <c r="R3764" s="44">
        <v>6381.7589806914202</v>
      </c>
      <c r="S3764" s="45">
        <v>6004.6945842723098</v>
      </c>
      <c r="T3764" s="140">
        <v>1.0454836464600601</v>
      </c>
      <c r="U3764" s="44">
        <v>6337.8579861508497</v>
      </c>
      <c r="V3764" s="45">
        <v>5887.1483371684799</v>
      </c>
      <c r="W3764" s="99">
        <v>1.0250175465901801</v>
      </c>
      <c r="X3764" s="86">
        <v>5720.0004878134096</v>
      </c>
      <c r="Y3764" s="44">
        <v>6355.6911541261097</v>
      </c>
      <c r="Z3764" s="45">
        <v>5980.4598163090996</v>
      </c>
      <c r="AA3764" s="46">
        <v>1.0455348437558001</v>
      </c>
      <c r="AB3764" s="139">
        <v>6311.9694837366396</v>
      </c>
      <c r="AC3764" s="45">
        <v>5863.35111294119</v>
      </c>
      <c r="AD3764" s="99">
        <v>1.02506129596198</v>
      </c>
      <c r="AE3764" s="142">
        <v>5708.3448474126099</v>
      </c>
      <c r="AF3764" s="44">
        <v>6342.7401673650302</v>
      </c>
      <c r="AG3764" s="45">
        <v>5968.4860754765205</v>
      </c>
      <c r="AH3764" s="140">
        <v>1.04557209401633</v>
      </c>
      <c r="AI3764" s="44">
        <v>6299.1075885882001</v>
      </c>
      <c r="AJ3764" s="45">
        <v>5851.5869436835801</v>
      </c>
      <c r="AK3764" s="46">
        <v>1.0250934553009501</v>
      </c>
    </row>
    <row r="3765" spans="1:37" x14ac:dyDescent="0.2">
      <c r="A3765" s="35" t="s">
        <v>3475</v>
      </c>
      <c r="B3765" s="35" t="s">
        <v>9640</v>
      </c>
      <c r="C3765" s="85" t="s">
        <v>1211</v>
      </c>
      <c r="D3765" s="85" t="s">
        <v>13413</v>
      </c>
      <c r="E3765" s="85" t="s">
        <v>12904</v>
      </c>
      <c r="F3765" s="85" t="s">
        <v>440</v>
      </c>
      <c r="G3765" s="85" t="s">
        <v>440</v>
      </c>
      <c r="H3765" s="840">
        <v>1.10922820565859</v>
      </c>
      <c r="I3765" s="840">
        <v>1.1223014406553</v>
      </c>
      <c r="J3765" s="86">
        <v>7273.5</v>
      </c>
      <c r="K3765" s="44">
        <v>8067.9713538577298</v>
      </c>
      <c r="L3765" s="45">
        <v>7590.8892660647698</v>
      </c>
      <c r="M3765" s="46">
        <v>1.0436363877177099</v>
      </c>
      <c r="N3765" s="139">
        <v>8163.0595286063099</v>
      </c>
      <c r="O3765" s="45">
        <v>7582.2203716000304</v>
      </c>
      <c r="P3765" s="99">
        <v>1.0424445413624801</v>
      </c>
      <c r="Q3765" s="86">
        <v>7275.5956227440101</v>
      </c>
      <c r="R3765" s="44">
        <v>8070.2958777138101</v>
      </c>
      <c r="S3765" s="45">
        <v>7593.4647637120397</v>
      </c>
      <c r="T3765" s="140">
        <v>1.04368977571738</v>
      </c>
      <c r="U3765" s="44">
        <v>8165.4114490309803</v>
      </c>
      <c r="V3765" s="45">
        <v>7584.73738911497</v>
      </c>
      <c r="W3765" s="99">
        <v>1.04249023480697</v>
      </c>
      <c r="X3765" s="86">
        <v>7273.7868236905497</v>
      </c>
      <c r="Y3765" s="44">
        <v>8068.2895067853397</v>
      </c>
      <c r="Z3765" s="45">
        <v>7591.9486978773102</v>
      </c>
      <c r="AA3765" s="46">
        <v>1.04374088516734</v>
      </c>
      <c r="AB3765" s="139">
        <v>8163.3814312474296</v>
      </c>
      <c r="AC3765" s="45">
        <v>7583.1753818829402</v>
      </c>
      <c r="AD3765" s="99">
        <v>1.0425347299407699</v>
      </c>
      <c r="AE3765" s="142">
        <v>7278.9188555409701</v>
      </c>
      <c r="AF3765" s="44">
        <v>8073.9821012661596</v>
      </c>
      <c r="AG3765" s="45">
        <v>7597.57588573474</v>
      </c>
      <c r="AH3765" s="140">
        <v>1.0437780715128</v>
      </c>
      <c r="AI3765" s="44">
        <v>8169.14111798664</v>
      </c>
      <c r="AJ3765" s="45">
        <v>7588.7637788122202</v>
      </c>
      <c r="AK3765" s="46">
        <v>1.04256743747533</v>
      </c>
    </row>
    <row r="3766" spans="1:37" x14ac:dyDescent="0.2">
      <c r="A3766" s="35" t="s">
        <v>3474</v>
      </c>
      <c r="B3766" s="35" t="s">
        <v>9639</v>
      </c>
      <c r="C3766" s="85" t="s">
        <v>1133</v>
      </c>
      <c r="D3766" s="85" t="s">
        <v>13413</v>
      </c>
      <c r="E3766" s="85" t="s">
        <v>12904</v>
      </c>
      <c r="F3766" s="85" t="s">
        <v>443</v>
      </c>
      <c r="G3766" s="85" t="s">
        <v>443</v>
      </c>
      <c r="H3766" s="840">
        <v>1.09682741026917</v>
      </c>
      <c r="I3766" s="840">
        <v>1.0987212939036901</v>
      </c>
      <c r="J3766" s="86">
        <v>12161</v>
      </c>
      <c r="K3766" s="44">
        <v>13338.518136283399</v>
      </c>
      <c r="L3766" s="45">
        <v>12549.7736302088</v>
      </c>
      <c r="M3766" s="46">
        <v>1.0319688866218899</v>
      </c>
      <c r="N3766" s="139">
        <v>13361.5496551628</v>
      </c>
      <c r="O3766" s="45">
        <v>12410.8140626064</v>
      </c>
      <c r="P3766" s="99">
        <v>1.0205422302940901</v>
      </c>
      <c r="Q3766" s="86">
        <v>12171.5866886572</v>
      </c>
      <c r="R3766" s="44">
        <v>13350.129906586601</v>
      </c>
      <c r="S3766" s="45">
        <v>12561.3413154514</v>
      </c>
      <c r="T3766" s="140">
        <v>1.0320216777618201</v>
      </c>
      <c r="U3766" s="44">
        <v>13373.1814754224</v>
      </c>
      <c r="V3766" s="45">
        <v>12422.162701928901</v>
      </c>
      <c r="W3766" s="99">
        <v>1.0205869636951499</v>
      </c>
      <c r="X3766" s="86">
        <v>12174.6745318551</v>
      </c>
      <c r="Y3766" s="44">
        <v>13353.516737644601</v>
      </c>
      <c r="Z3766" s="45">
        <v>12565.1433210454</v>
      </c>
      <c r="AA3766" s="46">
        <v>1.0320722158254501</v>
      </c>
      <c r="AB3766" s="139">
        <v>13376.5741544962</v>
      </c>
      <c r="AC3766" s="45">
        <v>12425.844446522</v>
      </c>
      <c r="AD3766" s="99">
        <v>1.0206305239626501</v>
      </c>
      <c r="AE3766" s="142">
        <v>12184.769227066699</v>
      </c>
      <c r="AF3766" s="44">
        <v>13364.588876051001</v>
      </c>
      <c r="AG3766" s="45">
        <v>12576.0098169552</v>
      </c>
      <c r="AH3766" s="140">
        <v>1.03210898644017</v>
      </c>
      <c r="AI3766" s="44">
        <v>13387.665411080599</v>
      </c>
      <c r="AJ3766" s="45">
        <v>12436.5375609407</v>
      </c>
      <c r="AK3766" s="46">
        <v>1.02066254429462</v>
      </c>
    </row>
    <row r="3767" spans="1:37" x14ac:dyDescent="0.2">
      <c r="A3767" s="35" t="s">
        <v>3473</v>
      </c>
      <c r="B3767" s="35" t="s">
        <v>9638</v>
      </c>
      <c r="C3767" s="85" t="s">
        <v>1133</v>
      </c>
      <c r="D3767" s="85" t="s">
        <v>13413</v>
      </c>
      <c r="E3767" s="85" t="s">
        <v>12904</v>
      </c>
      <c r="F3767" s="85" t="s">
        <v>442</v>
      </c>
      <c r="G3767" s="85" t="s">
        <v>442</v>
      </c>
      <c r="H3767" s="840">
        <v>1.1111347223950501</v>
      </c>
      <c r="I3767" s="840">
        <v>1.10349107437743</v>
      </c>
      <c r="J3767" s="86">
        <v>20630.333333333299</v>
      </c>
      <c r="K3767" s="44">
        <v>22923.079701250699</v>
      </c>
      <c r="L3767" s="45">
        <v>21567.572815707801</v>
      </c>
      <c r="M3767" s="46">
        <v>1.0454301666982799</v>
      </c>
      <c r="N3767" s="139">
        <v>22765.388694764501</v>
      </c>
      <c r="O3767" s="45">
        <v>21145.526787344901</v>
      </c>
      <c r="P3767" s="99">
        <v>1.0249726189920201</v>
      </c>
      <c r="Q3767" s="86">
        <v>20614.040230420502</v>
      </c>
      <c r="R3767" s="44">
        <v>22904.975868868802</v>
      </c>
      <c r="S3767" s="45">
        <v>21551.641948374399</v>
      </c>
      <c r="T3767" s="140">
        <v>1.0454836464600601</v>
      </c>
      <c r="U3767" s="44">
        <v>22747.409401126301</v>
      </c>
      <c r="V3767" s="45">
        <v>21129.752942297</v>
      </c>
      <c r="W3767" s="99">
        <v>1.0250175465901801</v>
      </c>
      <c r="X3767" s="86">
        <v>20606.841053075299</v>
      </c>
      <c r="Y3767" s="44">
        <v>22896.976612947699</v>
      </c>
      <c r="Z3767" s="45">
        <v>21545.170340727698</v>
      </c>
      <c r="AA3767" s="46">
        <v>1.0455348437558001</v>
      </c>
      <c r="AB3767" s="139">
        <v>22739.4651731829</v>
      </c>
      <c r="AC3767" s="45">
        <v>21123.2751955479</v>
      </c>
      <c r="AD3767" s="99">
        <v>1.02506129596198</v>
      </c>
      <c r="AE3767" s="142">
        <v>20605.3168693521</v>
      </c>
      <c r="AF3767" s="44">
        <v>22895.283039489601</v>
      </c>
      <c r="AG3767" s="45">
        <v>21544.344306958501</v>
      </c>
      <c r="AH3767" s="140">
        <v>1.04557209401633</v>
      </c>
      <c r="AI3767" s="44">
        <v>22737.783250048698</v>
      </c>
      <c r="AJ3767" s="45">
        <v>21122.375467175199</v>
      </c>
      <c r="AK3767" s="46">
        <v>1.0250934553009501</v>
      </c>
    </row>
    <row r="3768" spans="1:37" x14ac:dyDescent="0.2">
      <c r="A3768" s="35" t="s">
        <v>3472</v>
      </c>
      <c r="B3768" s="35" t="s">
        <v>9637</v>
      </c>
      <c r="C3768" s="85" t="s">
        <v>1211</v>
      </c>
      <c r="D3768" s="85" t="s">
        <v>13413</v>
      </c>
      <c r="E3768" s="85" t="s">
        <v>12904</v>
      </c>
      <c r="F3768" s="85" t="s">
        <v>440</v>
      </c>
      <c r="G3768" s="85" t="s">
        <v>440</v>
      </c>
      <c r="H3768" s="840">
        <v>1.10922820565859</v>
      </c>
      <c r="I3768" s="840">
        <v>1.1223014406553</v>
      </c>
      <c r="J3768" s="86">
        <v>3570.25</v>
      </c>
      <c r="K3768" s="44">
        <v>3960.22200125257</v>
      </c>
      <c r="L3768" s="45">
        <v>3726.0428132491602</v>
      </c>
      <c r="M3768" s="46">
        <v>1.0436363877177099</v>
      </c>
      <c r="N3768" s="139">
        <v>4006.8967184995799</v>
      </c>
      <c r="O3768" s="45">
        <v>3721.7876237994101</v>
      </c>
      <c r="P3768" s="99">
        <v>1.0424445413624801</v>
      </c>
      <c r="Q3768" s="86">
        <v>3565.05549073668</v>
      </c>
      <c r="R3768" s="44">
        <v>3954.46010506314</v>
      </c>
      <c r="S3768" s="45">
        <v>3720.81196554697</v>
      </c>
      <c r="T3768" s="140">
        <v>1.04368977571738</v>
      </c>
      <c r="U3768" s="44">
        <v>4001.0669132698499</v>
      </c>
      <c r="V3768" s="45">
        <v>3716.53553563796</v>
      </c>
      <c r="W3768" s="99">
        <v>1.04249023480697</v>
      </c>
      <c r="X3768" s="86">
        <v>3556.3935544887399</v>
      </c>
      <c r="Y3768" s="44">
        <v>3944.85204106131</v>
      </c>
      <c r="Z3768" s="45">
        <v>3711.9533565655001</v>
      </c>
      <c r="AA3768" s="46">
        <v>1.04374088516734</v>
      </c>
      <c r="AB3768" s="139">
        <v>3991.3456097399298</v>
      </c>
      <c r="AC3768" s="45">
        <v>3707.6637938919998</v>
      </c>
      <c r="AD3768" s="99">
        <v>1.0425347299407699</v>
      </c>
      <c r="AE3768" s="142">
        <v>3553.3519939012099</v>
      </c>
      <c r="AF3768" s="44">
        <v>3941.4782562683999</v>
      </c>
      <c r="AG3768" s="45">
        <v>3708.9108916003902</v>
      </c>
      <c r="AH3768" s="140">
        <v>1.0437780715128</v>
      </c>
      <c r="AI3768" s="44">
        <v>3987.9320619107002</v>
      </c>
      <c r="AJ3768" s="45">
        <v>3704.6090827294502</v>
      </c>
      <c r="AK3768" s="46">
        <v>1.04256743747533</v>
      </c>
    </row>
    <row r="3769" spans="1:37" x14ac:dyDescent="0.2">
      <c r="A3769" s="35" t="s">
        <v>3471</v>
      </c>
      <c r="B3769" s="35" t="s">
        <v>9636</v>
      </c>
      <c r="C3769" s="85" t="s">
        <v>1133</v>
      </c>
      <c r="D3769" s="85" t="s">
        <v>13413</v>
      </c>
      <c r="E3769" s="85" t="s">
        <v>12904</v>
      </c>
      <c r="F3769" s="85" t="s">
        <v>443</v>
      </c>
      <c r="G3769" s="85" t="s">
        <v>443</v>
      </c>
      <c r="H3769" s="840">
        <v>1.09682741026917</v>
      </c>
      <c r="I3769" s="840">
        <v>1.0987212939036901</v>
      </c>
      <c r="J3769" s="86">
        <v>14397</v>
      </c>
      <c r="K3769" s="44">
        <v>15791.0242256452</v>
      </c>
      <c r="L3769" s="45">
        <v>14857.256060695299</v>
      </c>
      <c r="M3769" s="46">
        <v>1.0319688866218899</v>
      </c>
      <c r="N3769" s="139">
        <v>15818.290468331499</v>
      </c>
      <c r="O3769" s="45">
        <v>14692.746489544001</v>
      </c>
      <c r="P3769" s="99">
        <v>1.0205422302940901</v>
      </c>
      <c r="Q3769" s="86">
        <v>14413.864377083401</v>
      </c>
      <c r="R3769" s="44">
        <v>15809.5215366875</v>
      </c>
      <c r="S3769" s="45">
        <v>14875.4204974689</v>
      </c>
      <c r="T3769" s="140">
        <v>1.0320216777618201</v>
      </c>
      <c r="U3769" s="44">
        <v>15836.819718541499</v>
      </c>
      <c r="V3769" s="45">
        <v>14710.6020797212</v>
      </c>
      <c r="W3769" s="99">
        <v>1.0205869636951499</v>
      </c>
      <c r="X3769" s="86">
        <v>14419.503820449299</v>
      </c>
      <c r="Y3769" s="44">
        <v>15815.7070327498</v>
      </c>
      <c r="Z3769" s="45">
        <v>14881.9692590746</v>
      </c>
      <c r="AA3769" s="46">
        <v>1.0320722158254501</v>
      </c>
      <c r="AB3769" s="139">
        <v>15843.0158950533</v>
      </c>
      <c r="AC3769" s="45">
        <v>14716.985739546601</v>
      </c>
      <c r="AD3769" s="99">
        <v>1.0206305239626501</v>
      </c>
      <c r="AE3769" s="142">
        <v>14437.7869842173</v>
      </c>
      <c r="AF3769" s="44">
        <v>15835.760507916901</v>
      </c>
      <c r="AG3769" s="45">
        <v>14901.369690719601</v>
      </c>
      <c r="AH3769" s="140">
        <v>1.03210898644017</v>
      </c>
      <c r="AI3769" s="44">
        <v>15863.1039964051</v>
      </c>
      <c r="AJ3769" s="45">
        <v>14736.1083972949</v>
      </c>
      <c r="AK3769" s="46">
        <v>1.02066254429462</v>
      </c>
    </row>
    <row r="3770" spans="1:37" x14ac:dyDescent="0.2">
      <c r="A3770" s="35" t="s">
        <v>3470</v>
      </c>
      <c r="B3770" s="35" t="s">
        <v>9635</v>
      </c>
      <c r="C3770" s="85" t="s">
        <v>1211</v>
      </c>
      <c r="D3770" s="85" t="s">
        <v>13413</v>
      </c>
      <c r="E3770" s="85" t="s">
        <v>12904</v>
      </c>
      <c r="F3770" s="85" t="s">
        <v>440</v>
      </c>
      <c r="G3770" s="85" t="s">
        <v>440</v>
      </c>
      <c r="H3770" s="840">
        <v>1.10922820565859</v>
      </c>
      <c r="I3770" s="840">
        <v>1.1223014406553</v>
      </c>
      <c r="J3770" s="86">
        <v>10390.25</v>
      </c>
      <c r="K3770" s="44">
        <v>11525.158363844101</v>
      </c>
      <c r="L3770" s="45">
        <v>10843.6429774839</v>
      </c>
      <c r="M3770" s="46">
        <v>1.0436363877177099</v>
      </c>
      <c r="N3770" s="139">
        <v>11660.9925437687</v>
      </c>
      <c r="O3770" s="45">
        <v>10831.2593958916</v>
      </c>
      <c r="P3770" s="99">
        <v>1.0424445413624801</v>
      </c>
      <c r="Q3770" s="86">
        <v>10382.894236627801</v>
      </c>
      <c r="R3770" s="44">
        <v>11516.9991436375</v>
      </c>
      <c r="S3770" s="45">
        <v>10836.5205571233</v>
      </c>
      <c r="T3770" s="140">
        <v>1.04368977571738</v>
      </c>
      <c r="U3770" s="44">
        <v>11652.737159938901</v>
      </c>
      <c r="V3770" s="45">
        <v>10824.065850718</v>
      </c>
      <c r="W3770" s="99">
        <v>1.04249023480697</v>
      </c>
      <c r="X3770" s="86">
        <v>10372.3709779483</v>
      </c>
      <c r="Y3770" s="44">
        <v>11505.3264482948</v>
      </c>
      <c r="Z3770" s="45">
        <v>10826.067665807799</v>
      </c>
      <c r="AA3770" s="46">
        <v>1.04374088516734</v>
      </c>
      <c r="AB3770" s="139">
        <v>11640.9268915626</v>
      </c>
      <c r="AC3770" s="45">
        <v>10813.5569763408</v>
      </c>
      <c r="AD3770" s="99">
        <v>1.0425347299407699</v>
      </c>
      <c r="AE3770" s="142">
        <v>10375.774268794299</v>
      </c>
      <c r="AF3770" s="44">
        <v>11509.1014744932</v>
      </c>
      <c r="AG3770" s="45">
        <v>10830.0056567343</v>
      </c>
      <c r="AH3770" s="140">
        <v>1.0437780715128</v>
      </c>
      <c r="AI3770" s="44">
        <v>11644.746409781999</v>
      </c>
      <c r="AJ3770" s="45">
        <v>10817.4443912393</v>
      </c>
      <c r="AK3770" s="46">
        <v>1.04256743747533</v>
      </c>
    </row>
    <row r="3771" spans="1:37" x14ac:dyDescent="0.2">
      <c r="A3771" s="35" t="s">
        <v>3469</v>
      </c>
      <c r="B3771" s="35" t="s">
        <v>9634</v>
      </c>
      <c r="C3771" s="85" t="s">
        <v>1211</v>
      </c>
      <c r="D3771" s="85" t="s">
        <v>13413</v>
      </c>
      <c r="E3771" s="85" t="s">
        <v>12904</v>
      </c>
      <c r="F3771" s="85" t="s">
        <v>440</v>
      </c>
      <c r="G3771" s="85" t="s">
        <v>440</v>
      </c>
      <c r="H3771" s="840">
        <v>1.10922820565859</v>
      </c>
      <c r="I3771" s="840">
        <v>1.1223014406553</v>
      </c>
      <c r="J3771" s="86">
        <v>5613.9166666666697</v>
      </c>
      <c r="K3771" s="44">
        <v>6227.1147108835003</v>
      </c>
      <c r="L3771" s="45">
        <v>5858.8877109482501</v>
      </c>
      <c r="M3771" s="46">
        <v>1.0436363877177099</v>
      </c>
      <c r="N3771" s="139">
        <v>6300.50676271879</v>
      </c>
      <c r="O3771" s="45">
        <v>5852.1967848305403</v>
      </c>
      <c r="P3771" s="99">
        <v>1.0424445413624801</v>
      </c>
      <c r="Q3771" s="86">
        <v>5588.8240273225601</v>
      </c>
      <c r="R3771" s="44">
        <v>6199.2812475685896</v>
      </c>
      <c r="S3771" s="45">
        <v>5832.9984956001799</v>
      </c>
      <c r="T3771" s="140">
        <v>1.04368977571738</v>
      </c>
      <c r="U3771" s="44">
        <v>6272.3452574330504</v>
      </c>
      <c r="V3771" s="45">
        <v>5826.2944725383304</v>
      </c>
      <c r="W3771" s="99">
        <v>1.04249023480697</v>
      </c>
      <c r="X3771" s="86">
        <v>5567.5812955437596</v>
      </c>
      <c r="Y3771" s="44">
        <v>6175.7182103143105</v>
      </c>
      <c r="Z3771" s="45">
        <v>5811.1122296519698</v>
      </c>
      <c r="AA3771" s="46">
        <v>1.04374088516734</v>
      </c>
      <c r="AB3771" s="139">
        <v>6248.50450895425</v>
      </c>
      <c r="AC3771" s="45">
        <v>5804.3968623729797</v>
      </c>
      <c r="AD3771" s="99">
        <v>1.0425347299407699</v>
      </c>
      <c r="AE3771" s="142">
        <v>5556.1558954004804</v>
      </c>
      <c r="AF3771" s="44">
        <v>6163.04483421445</v>
      </c>
      <c r="AG3771" s="45">
        <v>5799.3936855256097</v>
      </c>
      <c r="AH3771" s="140">
        <v>1.0437780715128</v>
      </c>
      <c r="AI3771" s="44">
        <v>6235.6817659133803</v>
      </c>
      <c r="AJ3771" s="45">
        <v>5792.6672140811297</v>
      </c>
      <c r="AK3771" s="46">
        <v>1.04256743747533</v>
      </c>
    </row>
    <row r="3772" spans="1:37" x14ac:dyDescent="0.2">
      <c r="A3772" s="35" t="s">
        <v>3468</v>
      </c>
      <c r="B3772" s="35" t="s">
        <v>9633</v>
      </c>
      <c r="C3772" s="85" t="s">
        <v>1211</v>
      </c>
      <c r="D3772" s="85" t="s">
        <v>13413</v>
      </c>
      <c r="E3772" s="85" t="s">
        <v>12904</v>
      </c>
      <c r="F3772" s="85" t="s">
        <v>440</v>
      </c>
      <c r="G3772" s="85" t="s">
        <v>440</v>
      </c>
      <c r="H3772" s="840">
        <v>1.10922820565859</v>
      </c>
      <c r="I3772" s="840">
        <v>1.1223014406553</v>
      </c>
      <c r="J3772" s="86">
        <v>19364.916666666701</v>
      </c>
      <c r="K3772" s="44">
        <v>21480.111766894701</v>
      </c>
      <c r="L3772" s="45">
        <v>20209.931678454501</v>
      </c>
      <c r="M3772" s="46">
        <v>1.0436363877177099</v>
      </c>
      <c r="N3772" s="139">
        <v>21733.273873169801</v>
      </c>
      <c r="O3772" s="45">
        <v>20186.851673106099</v>
      </c>
      <c r="P3772" s="99">
        <v>1.0424445413624801</v>
      </c>
      <c r="Q3772" s="86">
        <v>19346.670430323102</v>
      </c>
      <c r="R3772" s="44">
        <v>21459.872526895299</v>
      </c>
      <c r="S3772" s="45">
        <v>20191.922122301999</v>
      </c>
      <c r="T3772" s="140">
        <v>1.04368977571738</v>
      </c>
      <c r="U3772" s="44">
        <v>21712.796095834899</v>
      </c>
      <c r="V3772" s="45">
        <v>20168.714999640601</v>
      </c>
      <c r="W3772" s="99">
        <v>1.04249023480697</v>
      </c>
      <c r="X3772" s="86">
        <v>19333.8145195164</v>
      </c>
      <c r="Y3772" s="44">
        <v>21445.612388019101</v>
      </c>
      <c r="Z3772" s="45">
        <v>20179.492680261199</v>
      </c>
      <c r="AA3772" s="46">
        <v>1.04374088516734</v>
      </c>
      <c r="AB3772" s="139">
        <v>21698.367888615499</v>
      </c>
      <c r="AC3772" s="45">
        <v>20156.173098828898</v>
      </c>
      <c r="AD3772" s="99">
        <v>1.0425347299407699</v>
      </c>
      <c r="AE3772" s="142">
        <v>19340.8982864215</v>
      </c>
      <c r="AF3772" s="44">
        <v>21453.469902072498</v>
      </c>
      <c r="AG3772" s="45">
        <v>20187.6055147263</v>
      </c>
      <c r="AH3772" s="140">
        <v>1.0437780715128</v>
      </c>
      <c r="AI3772" s="44">
        <v>21706.318010418399</v>
      </c>
      <c r="AJ3772" s="45">
        <v>20164.190764945499</v>
      </c>
      <c r="AK3772" s="46">
        <v>1.04256743747533</v>
      </c>
    </row>
    <row r="3773" spans="1:37" x14ac:dyDescent="0.2">
      <c r="A3773" s="35" t="s">
        <v>3467</v>
      </c>
      <c r="B3773" s="35" t="s">
        <v>9632</v>
      </c>
      <c r="C3773" s="85" t="s">
        <v>1211</v>
      </c>
      <c r="D3773" s="85" t="s">
        <v>13413</v>
      </c>
      <c r="E3773" s="85" t="s">
        <v>12904</v>
      </c>
      <c r="F3773" s="85" t="s">
        <v>440</v>
      </c>
      <c r="G3773" s="85" t="s">
        <v>440</v>
      </c>
      <c r="H3773" s="840">
        <v>1.10922820565859</v>
      </c>
      <c r="I3773" s="840">
        <v>1.1223014406553</v>
      </c>
      <c r="J3773" s="86">
        <v>10089.333333333299</v>
      </c>
      <c r="K3773" s="44">
        <v>11191.373109624699</v>
      </c>
      <c r="L3773" s="45">
        <v>10529.5953944799</v>
      </c>
      <c r="M3773" s="46">
        <v>1.0436363877177099</v>
      </c>
      <c r="N3773" s="139">
        <v>11323.273335251501</v>
      </c>
      <c r="O3773" s="45">
        <v>10517.570459319901</v>
      </c>
      <c r="P3773" s="99">
        <v>1.0424445413624801</v>
      </c>
      <c r="Q3773" s="86">
        <v>10087.473907170201</v>
      </c>
      <c r="R3773" s="44">
        <v>11189.310581678201</v>
      </c>
      <c r="S3773" s="45">
        <v>10528.1933797293</v>
      </c>
      <c r="T3773" s="140">
        <v>1.04368977571738</v>
      </c>
      <c r="U3773" s="44">
        <v>11321.186498589799</v>
      </c>
      <c r="V3773" s="45">
        <v>10516.093042095001</v>
      </c>
      <c r="W3773" s="99">
        <v>1.04249023480697</v>
      </c>
      <c r="X3773" s="86">
        <v>10083.000098574001</v>
      </c>
      <c r="Y3773" s="44">
        <v>11184.3481069966</v>
      </c>
      <c r="Z3773" s="45">
        <v>10524.039448027999</v>
      </c>
      <c r="AA3773" s="46">
        <v>1.04374088516734</v>
      </c>
      <c r="AB3773" s="139">
        <v>11316.1655367571</v>
      </c>
      <c r="AC3773" s="45">
        <v>10511.877784759599</v>
      </c>
      <c r="AD3773" s="99">
        <v>1.0425347299407699</v>
      </c>
      <c r="AE3773" s="142">
        <v>10090.207347659099</v>
      </c>
      <c r="AF3773" s="44">
        <v>11192.342590967</v>
      </c>
      <c r="AG3773" s="45">
        <v>10531.937166504</v>
      </c>
      <c r="AH3773" s="140">
        <v>1.0437780715128</v>
      </c>
      <c r="AI3773" s="44">
        <v>11324.2542427885</v>
      </c>
      <c r="AJ3773" s="45">
        <v>10519.721618043701</v>
      </c>
      <c r="AK3773" s="46">
        <v>1.04256743747533</v>
      </c>
    </row>
    <row r="3774" spans="1:37" x14ac:dyDescent="0.2">
      <c r="A3774" s="35" t="s">
        <v>3466</v>
      </c>
      <c r="B3774" s="35" t="s">
        <v>9631</v>
      </c>
      <c r="C3774" s="85" t="s">
        <v>1133</v>
      </c>
      <c r="D3774" s="85" t="s">
        <v>13413</v>
      </c>
      <c r="E3774" s="85" t="s">
        <v>12904</v>
      </c>
      <c r="F3774" s="85" t="s">
        <v>439</v>
      </c>
      <c r="G3774" s="85" t="s">
        <v>439</v>
      </c>
      <c r="H3774" s="840">
        <v>1.1110627627326199</v>
      </c>
      <c r="I3774" s="840">
        <v>1.1081697217217099</v>
      </c>
      <c r="J3774" s="86">
        <v>29243.916666666701</v>
      </c>
      <c r="K3774" s="44">
        <v>32491.826844789099</v>
      </c>
      <c r="L3774" s="45">
        <v>30570.492731486</v>
      </c>
      <c r="M3774" s="46">
        <v>1.0453624622153099</v>
      </c>
      <c r="N3774" s="139">
        <v>32407.2229945527</v>
      </c>
      <c r="O3774" s="45">
        <v>30101.3003170191</v>
      </c>
      <c r="P3774" s="99">
        <v>1.02931835910098</v>
      </c>
      <c r="Q3774" s="86">
        <v>29602.023582226098</v>
      </c>
      <c r="R3774" s="44">
        <v>32889.706103744298</v>
      </c>
      <c r="S3774" s="45">
        <v>30946.4272651149</v>
      </c>
      <c r="T3774" s="140">
        <v>1.0454159385136099</v>
      </c>
      <c r="U3774" s="44">
        <v>32804.066235514903</v>
      </c>
      <c r="V3774" s="45">
        <v>30471.241926338102</v>
      </c>
      <c r="W3774" s="99">
        <v>1.02936347718586</v>
      </c>
      <c r="X3774" s="86">
        <v>29924.942188356901</v>
      </c>
      <c r="Y3774" s="44">
        <v>33248.488942409698</v>
      </c>
      <c r="Z3774" s="45">
        <v>31285.543499701202</v>
      </c>
      <c r="AA3774" s="46">
        <v>1.0454671324936999</v>
      </c>
      <c r="AB3774" s="139">
        <v>33161.914857409603</v>
      </c>
      <c r="AC3774" s="45">
        <v>30804.957293828102</v>
      </c>
      <c r="AD3774" s="99">
        <v>1.0294074120488601</v>
      </c>
      <c r="AE3774" s="142">
        <v>30224.461047552999</v>
      </c>
      <c r="AF3774" s="44">
        <v>33581.273193598703</v>
      </c>
      <c r="AG3774" s="45">
        <v>31599.8064186872</v>
      </c>
      <c r="AH3774" s="140">
        <v>1.04550438034181</v>
      </c>
      <c r="AI3774" s="44">
        <v>33493.832588255398</v>
      </c>
      <c r="AJ3774" s="45">
        <v>31114.260347359199</v>
      </c>
      <c r="AK3774" s="46">
        <v>1.0294397077389099</v>
      </c>
    </row>
    <row r="3775" spans="1:37" x14ac:dyDescent="0.2">
      <c r="A3775" s="35" t="s">
        <v>3465</v>
      </c>
      <c r="B3775" s="35" t="s">
        <v>9630</v>
      </c>
      <c r="C3775" s="85" t="s">
        <v>1211</v>
      </c>
      <c r="D3775" s="85" t="s">
        <v>13413</v>
      </c>
      <c r="E3775" s="85" t="s">
        <v>12904</v>
      </c>
      <c r="F3775" s="85" t="s">
        <v>441</v>
      </c>
      <c r="G3775" s="85" t="s">
        <v>441</v>
      </c>
      <c r="H3775" s="840">
        <v>1.1089386841656299</v>
      </c>
      <c r="I3775" s="840">
        <v>1.12230626026281</v>
      </c>
      <c r="J3775" s="86">
        <v>23134.833333333299</v>
      </c>
      <c r="K3775" s="44">
        <v>25655.1116350579</v>
      </c>
      <c r="L3775" s="45">
        <v>24138.0519326133</v>
      </c>
      <c r="M3775" s="46">
        <v>1.0433639864538999</v>
      </c>
      <c r="N3775" s="139">
        <v>25964.368280136699</v>
      </c>
      <c r="O3775" s="45">
        <v>24116.884290685801</v>
      </c>
      <c r="P3775" s="99">
        <v>1.0424490180328001</v>
      </c>
      <c r="Q3775" s="86">
        <v>23136.252308357201</v>
      </c>
      <c r="R3775" s="44">
        <v>25656.685191353801</v>
      </c>
      <c r="S3775" s="45">
        <v>24140.767315880301</v>
      </c>
      <c r="T3775" s="140">
        <v>1.0434173605186801</v>
      </c>
      <c r="U3775" s="44">
        <v>25965.960804689199</v>
      </c>
      <c r="V3775" s="45">
        <v>24119.420679406499</v>
      </c>
      <c r="W3775" s="99">
        <v>1.0424947116735099</v>
      </c>
      <c r="X3775" s="86">
        <v>23133.857312399199</v>
      </c>
      <c r="Y3775" s="44">
        <v>25654.029287687499</v>
      </c>
      <c r="Z3775" s="45">
        <v>24139.450385632699</v>
      </c>
      <c r="AA3775" s="46">
        <v>1.04346845662848</v>
      </c>
      <c r="AB3775" s="139">
        <v>25963.2728857322</v>
      </c>
      <c r="AC3775" s="45">
        <v>24117.953257282501</v>
      </c>
      <c r="AD3775" s="99">
        <v>1.0425392069983901</v>
      </c>
      <c r="AE3775" s="142">
        <v>23144.465995828101</v>
      </c>
      <c r="AF3775" s="44">
        <v>25665.793667129899</v>
      </c>
      <c r="AG3775" s="45">
        <v>24151.380645623402</v>
      </c>
      <c r="AH3775" s="140">
        <v>1.04350563326788</v>
      </c>
      <c r="AI3775" s="44">
        <v>25975.179077557601</v>
      </c>
      <c r="AJ3775" s="45">
        <v>24129.770227364199</v>
      </c>
      <c r="AK3775" s="46">
        <v>1.04257191467341</v>
      </c>
    </row>
    <row r="3776" spans="1:37" x14ac:dyDescent="0.2">
      <c r="A3776" s="35" t="s">
        <v>3464</v>
      </c>
      <c r="B3776" s="35" t="s">
        <v>9629</v>
      </c>
      <c r="C3776" s="85" t="s">
        <v>1133</v>
      </c>
      <c r="D3776" s="85" t="s">
        <v>13413</v>
      </c>
      <c r="E3776" s="85" t="s">
        <v>12904</v>
      </c>
      <c r="F3776" s="85" t="s">
        <v>439</v>
      </c>
      <c r="G3776" s="85" t="s">
        <v>439</v>
      </c>
      <c r="H3776" s="840">
        <v>1.1110627627326199</v>
      </c>
      <c r="I3776" s="840">
        <v>1.1081697217217099</v>
      </c>
      <c r="J3776" s="86">
        <v>18942.333333333299</v>
      </c>
      <c r="K3776" s="44">
        <v>21046.121205935498</v>
      </c>
      <c r="L3776" s="45">
        <v>19801.604213436502</v>
      </c>
      <c r="M3776" s="46">
        <v>1.0453624622153099</v>
      </c>
      <c r="N3776" s="139">
        <v>20991.320258759799</v>
      </c>
      <c r="O3776" s="45">
        <v>19497.691464210398</v>
      </c>
      <c r="P3776" s="99">
        <v>1.02931835910098</v>
      </c>
      <c r="Q3776" s="86">
        <v>19162.147432459598</v>
      </c>
      <c r="R3776" s="44">
        <v>21290.3484661982</v>
      </c>
      <c r="S3776" s="45">
        <v>20032.4143420408</v>
      </c>
      <c r="T3776" s="140">
        <v>1.0454159385136099</v>
      </c>
      <c r="U3776" s="44">
        <v>21234.911587818999</v>
      </c>
      <c r="V3776" s="45">
        <v>19724.814711424598</v>
      </c>
      <c r="W3776" s="99">
        <v>1.02936347718586</v>
      </c>
      <c r="X3776" s="86">
        <v>19357.150436068001</v>
      </c>
      <c r="Y3776" s="44">
        <v>21507.0090421286</v>
      </c>
      <c r="Z3776" s="45">
        <v>20237.2645596451</v>
      </c>
      <c r="AA3776" s="46">
        <v>1.0454671324936999</v>
      </c>
      <c r="AB3776" s="139">
        <v>21451.008012062601</v>
      </c>
      <c r="AC3776" s="45">
        <v>19926.394135033101</v>
      </c>
      <c r="AD3776" s="99">
        <v>1.0294074120488601</v>
      </c>
      <c r="AE3776" s="142">
        <v>19542.977007235098</v>
      </c>
      <c r="AF3776" s="44">
        <v>21713.474025678599</v>
      </c>
      <c r="AG3776" s="45">
        <v>20432.268065983601</v>
      </c>
      <c r="AH3776" s="140">
        <v>1.04550438034181</v>
      </c>
      <c r="AI3776" s="44">
        <v>21656.935391721399</v>
      </c>
      <c r="AJ3776" s="45">
        <v>20118.316538676299</v>
      </c>
      <c r="AK3776" s="46">
        <v>1.0294397077389099</v>
      </c>
    </row>
    <row r="3777" spans="1:37" x14ac:dyDescent="0.2">
      <c r="A3777" s="35" t="s">
        <v>3463</v>
      </c>
      <c r="B3777" s="35" t="s">
        <v>9628</v>
      </c>
      <c r="C3777" s="85" t="s">
        <v>1133</v>
      </c>
      <c r="D3777" s="85" t="s">
        <v>13413</v>
      </c>
      <c r="E3777" s="85" t="s">
        <v>12904</v>
      </c>
      <c r="F3777" s="85" t="s">
        <v>442</v>
      </c>
      <c r="G3777" s="85" t="s">
        <v>442</v>
      </c>
      <c r="H3777" s="840">
        <v>1.1111347223950501</v>
      </c>
      <c r="I3777" s="840">
        <v>1.10349107437743</v>
      </c>
      <c r="J3777" s="86">
        <v>8002.5833333333303</v>
      </c>
      <c r="K3777" s="44">
        <v>8891.9482105265997</v>
      </c>
      <c r="L3777" s="45">
        <v>8366.1420281835599</v>
      </c>
      <c r="M3777" s="46">
        <v>1.0454301666982799</v>
      </c>
      <c r="N3777" s="139">
        <v>8830.7792802949007</v>
      </c>
      <c r="O3777" s="45">
        <v>8202.4287978685206</v>
      </c>
      <c r="P3777" s="99">
        <v>1.0249726189920201</v>
      </c>
      <c r="Q3777" s="86">
        <v>7972.1397006636098</v>
      </c>
      <c r="R3777" s="44">
        <v>8858.1212331914303</v>
      </c>
      <c r="S3777" s="45">
        <v>8334.7416843387691</v>
      </c>
      <c r="T3777" s="140">
        <v>1.0454836464600601</v>
      </c>
      <c r="U3777" s="44">
        <v>8797.1850033722403</v>
      </c>
      <c r="V3777" s="45">
        <v>8171.5830770484099</v>
      </c>
      <c r="W3777" s="99">
        <v>1.0250175465901801</v>
      </c>
      <c r="X3777" s="86">
        <v>7943.70338112217</v>
      </c>
      <c r="Y3777" s="44">
        <v>8826.5246511718196</v>
      </c>
      <c r="Z3777" s="45">
        <v>8305.4186734239993</v>
      </c>
      <c r="AA3777" s="46">
        <v>1.0455348437558001</v>
      </c>
      <c r="AB3777" s="139">
        <v>8765.8057785701203</v>
      </c>
      <c r="AC3777" s="45">
        <v>8142.7828825906699</v>
      </c>
      <c r="AD3777" s="99">
        <v>1.02506129596198</v>
      </c>
      <c r="AE3777" s="142">
        <v>7928.9277925512597</v>
      </c>
      <c r="AF3777" s="44">
        <v>8810.1069816668496</v>
      </c>
      <c r="AG3777" s="45">
        <v>8290.2656353620805</v>
      </c>
      <c r="AH3777" s="140">
        <v>1.04557209401633</v>
      </c>
      <c r="AI3777" s="44">
        <v>8749.5010484634404</v>
      </c>
      <c r="AJ3777" s="45">
        <v>8127.8919876981199</v>
      </c>
      <c r="AK3777" s="46">
        <v>1.0250934553009501</v>
      </c>
    </row>
    <row r="3778" spans="1:37" x14ac:dyDescent="0.2">
      <c r="A3778" s="35" t="s">
        <v>3462</v>
      </c>
      <c r="B3778" s="35" t="s">
        <v>9627</v>
      </c>
      <c r="C3778" s="85" t="s">
        <v>1133</v>
      </c>
      <c r="D3778" s="85" t="s">
        <v>13413</v>
      </c>
      <c r="E3778" s="85" t="s">
        <v>12904</v>
      </c>
      <c r="F3778" s="85" t="s">
        <v>443</v>
      </c>
      <c r="G3778" s="85" t="s">
        <v>443</v>
      </c>
      <c r="H3778" s="840">
        <v>1.09682741026917</v>
      </c>
      <c r="I3778" s="840">
        <v>1.0987212939036901</v>
      </c>
      <c r="J3778" s="86">
        <v>11201.583333333299</v>
      </c>
      <c r="K3778" s="44">
        <v>12286.203638414299</v>
      </c>
      <c r="L3778" s="45">
        <v>11559.685480902301</v>
      </c>
      <c r="M3778" s="46">
        <v>1.0319688866218899</v>
      </c>
      <c r="N3778" s="139">
        <v>12307.418133769999</v>
      </c>
      <c r="O3778" s="45">
        <v>11431.688837825101</v>
      </c>
      <c r="P3778" s="99">
        <v>1.0205422302940901</v>
      </c>
      <c r="Q3778" s="86">
        <v>11209.5944428602</v>
      </c>
      <c r="R3778" s="44">
        <v>12294.99044293</v>
      </c>
      <c r="S3778" s="45">
        <v>11568.5444639501</v>
      </c>
      <c r="T3778" s="140">
        <v>1.0320216777618201</v>
      </c>
      <c r="U3778" s="44">
        <v>12316.220110394999</v>
      </c>
      <c r="V3778" s="45">
        <v>11440.3659566926</v>
      </c>
      <c r="W3778" s="99">
        <v>1.0205869636951499</v>
      </c>
      <c r="X3778" s="86">
        <v>11212.311883180901</v>
      </c>
      <c r="Y3778" s="44">
        <v>12297.9710059595</v>
      </c>
      <c r="Z3778" s="45">
        <v>11571.9155698005</v>
      </c>
      <c r="AA3778" s="46">
        <v>1.0320722158254501</v>
      </c>
      <c r="AB3778" s="139">
        <v>12319.2058199403</v>
      </c>
      <c r="AC3778" s="45">
        <v>11443.6277521636</v>
      </c>
      <c r="AD3778" s="99">
        <v>1.0206305239626501</v>
      </c>
      <c r="AE3778" s="142">
        <v>11221.8986511192</v>
      </c>
      <c r="AF3778" s="44">
        <v>12308.4860358102</v>
      </c>
      <c r="AG3778" s="45">
        <v>11582.222442741</v>
      </c>
      <c r="AH3778" s="140">
        <v>1.03210898644017</v>
      </c>
      <c r="AI3778" s="44">
        <v>12329.7390060138</v>
      </c>
      <c r="AJ3778" s="45">
        <v>11453.7716290677</v>
      </c>
      <c r="AK3778" s="46">
        <v>1.02066254429462</v>
      </c>
    </row>
    <row r="3779" spans="1:37" x14ac:dyDescent="0.2">
      <c r="A3779" s="35" t="s">
        <v>3461</v>
      </c>
      <c r="B3779" s="35" t="s">
        <v>9626</v>
      </c>
      <c r="C3779" s="85" t="s">
        <v>1211</v>
      </c>
      <c r="D3779" s="85" t="s">
        <v>13413</v>
      </c>
      <c r="E3779" s="85" t="s">
        <v>12904</v>
      </c>
      <c r="F3779" s="85" t="s">
        <v>440</v>
      </c>
      <c r="G3779" s="85" t="s">
        <v>440</v>
      </c>
      <c r="H3779" s="840">
        <v>1.10922820565859</v>
      </c>
      <c r="I3779" s="840">
        <v>1.1223014406553</v>
      </c>
      <c r="J3779" s="86">
        <v>9279.25</v>
      </c>
      <c r="K3779" s="44">
        <v>10292.805827357401</v>
      </c>
      <c r="L3779" s="45">
        <v>9684.1629507295693</v>
      </c>
      <c r="M3779" s="46">
        <v>1.0436363877177099</v>
      </c>
      <c r="N3779" s="139">
        <v>10414.115643200699</v>
      </c>
      <c r="O3779" s="45">
        <v>9673.1035104378298</v>
      </c>
      <c r="P3779" s="99">
        <v>1.0424445413624801</v>
      </c>
      <c r="Q3779" s="86">
        <v>9285.0154539756604</v>
      </c>
      <c r="R3779" s="44">
        <v>10299.201031525699</v>
      </c>
      <c r="S3779" s="45">
        <v>9690.6756966922603</v>
      </c>
      <c r="T3779" s="140">
        <v>1.04368977571738</v>
      </c>
      <c r="U3779" s="44">
        <v>10420.586220503599</v>
      </c>
      <c r="V3779" s="45">
        <v>9679.5379408014396</v>
      </c>
      <c r="W3779" s="99">
        <v>1.04249023480697</v>
      </c>
      <c r="X3779" s="86">
        <v>9292.0795839964194</v>
      </c>
      <c r="Y3779" s="44">
        <v>10307.036763793099</v>
      </c>
      <c r="Z3779" s="45">
        <v>9698.5233700457902</v>
      </c>
      <c r="AA3779" s="46">
        <v>1.04374088516734</v>
      </c>
      <c r="AB3779" s="139">
        <v>10428.5143038029</v>
      </c>
      <c r="AC3779" s="45">
        <v>9687.3156796898293</v>
      </c>
      <c r="AD3779" s="99">
        <v>1.0425347299407699</v>
      </c>
      <c r="AE3779" s="142">
        <v>9303.63076189194</v>
      </c>
      <c r="AF3779" s="44">
        <v>10319.849656123401</v>
      </c>
      <c r="AG3779" s="45">
        <v>9710.9257747147803</v>
      </c>
      <c r="AH3779" s="140">
        <v>1.0437780715128</v>
      </c>
      <c r="AI3779" s="44">
        <v>10441.4782073963</v>
      </c>
      <c r="AJ3779" s="45">
        <v>9699.6624826423504</v>
      </c>
      <c r="AK3779" s="46">
        <v>1.04256743747533</v>
      </c>
    </row>
    <row r="3780" spans="1:37" x14ac:dyDescent="0.2">
      <c r="A3780" s="35" t="s">
        <v>3460</v>
      </c>
      <c r="B3780" s="35" t="s">
        <v>9625</v>
      </c>
      <c r="C3780" s="85" t="s">
        <v>1211</v>
      </c>
      <c r="D3780" s="85" t="s">
        <v>13413</v>
      </c>
      <c r="E3780" s="85" t="s">
        <v>12904</v>
      </c>
      <c r="F3780" s="85" t="s">
        <v>444</v>
      </c>
      <c r="G3780" s="85" t="s">
        <v>444</v>
      </c>
      <c r="H3780" s="840">
        <v>1.1087605024934499</v>
      </c>
      <c r="I3780" s="840">
        <v>1.119168193748</v>
      </c>
      <c r="J3780" s="86">
        <v>40545.5</v>
      </c>
      <c r="K3780" s="44">
        <v>44955.248953848102</v>
      </c>
      <c r="L3780" s="45">
        <v>42296.917250935097</v>
      </c>
      <c r="M3780" s="46">
        <v>1.04319634117066</v>
      </c>
      <c r="N3780" s="139">
        <v>45377.233999609503</v>
      </c>
      <c r="O3780" s="45">
        <v>42148.435501785803</v>
      </c>
      <c r="P3780" s="99">
        <v>1.0395342393554301</v>
      </c>
      <c r="Q3780" s="86">
        <v>40854.462468243997</v>
      </c>
      <c r="R3780" s="44">
        <v>45297.814335389899</v>
      </c>
      <c r="S3780" s="45">
        <v>42621.405985723803</v>
      </c>
      <c r="T3780" s="140">
        <v>1.04324970665942</v>
      </c>
      <c r="U3780" s="44">
        <v>45723.014967130002</v>
      </c>
      <c r="V3780" s="45">
        <v>42471.4741356249</v>
      </c>
      <c r="W3780" s="99">
        <v>1.0395798052327301</v>
      </c>
      <c r="X3780" s="86">
        <v>41132.187387895603</v>
      </c>
      <c r="Y3780" s="44">
        <v>45605.744756857799</v>
      </c>
      <c r="Z3780" s="45">
        <v>42913.243783750098</v>
      </c>
      <c r="AA3780" s="46">
        <v>1.0433007945592201</v>
      </c>
      <c r="AB3780" s="139">
        <v>46033.835863815402</v>
      </c>
      <c r="AC3780" s="45">
        <v>42762.016426173803</v>
      </c>
      <c r="AD3780" s="99">
        <v>1.03962417614478</v>
      </c>
      <c r="AE3780" s="142">
        <v>41420.551153450702</v>
      </c>
      <c r="AF3780" s="44">
        <v>45925.471110455597</v>
      </c>
      <c r="AG3780" s="45">
        <v>43215.633558945701</v>
      </c>
      <c r="AH3780" s="140">
        <v>1.04333796522516</v>
      </c>
      <c r="AI3780" s="44">
        <v>46356.563418454003</v>
      </c>
      <c r="AJ3780" s="45">
        <v>43063.157350240203</v>
      </c>
      <c r="AK3780" s="46">
        <v>1.0396567923662901</v>
      </c>
    </row>
    <row r="3781" spans="1:37" x14ac:dyDescent="0.2">
      <c r="A3781" s="35" t="s">
        <v>3459</v>
      </c>
      <c r="B3781" s="35" t="s">
        <v>9624</v>
      </c>
      <c r="C3781" s="85" t="s">
        <v>1211</v>
      </c>
      <c r="D3781" s="85" t="s">
        <v>13413</v>
      </c>
      <c r="E3781" s="85" t="s">
        <v>12904</v>
      </c>
      <c r="F3781" s="85" t="s">
        <v>441</v>
      </c>
      <c r="G3781" s="85" t="s">
        <v>441</v>
      </c>
      <c r="H3781" s="840">
        <v>1.1089386841656299</v>
      </c>
      <c r="I3781" s="840">
        <v>1.12230626026281</v>
      </c>
      <c r="J3781" s="86">
        <v>12040.333333333299</v>
      </c>
      <c r="K3781" s="44">
        <v>13351.9914035823</v>
      </c>
      <c r="L3781" s="45">
        <v>12562.450184900499</v>
      </c>
      <c r="M3781" s="46">
        <v>1.0433639864538999</v>
      </c>
      <c r="N3781" s="139">
        <v>13512.941475651</v>
      </c>
      <c r="O3781" s="45">
        <v>12551.4336601209</v>
      </c>
      <c r="P3781" s="99">
        <v>1.0424490180328001</v>
      </c>
      <c r="Q3781" s="86">
        <v>12033.824061110399</v>
      </c>
      <c r="R3781" s="44">
        <v>13344.773019808499</v>
      </c>
      <c r="S3781" s="45">
        <v>12556.30093879</v>
      </c>
      <c r="T3781" s="140">
        <v>1.0434173605186801</v>
      </c>
      <c r="U3781" s="44">
        <v>13505.6360786855</v>
      </c>
      <c r="V3781" s="45">
        <v>12545.197944917099</v>
      </c>
      <c r="W3781" s="99">
        <v>1.0424947116735099</v>
      </c>
      <c r="X3781" s="86">
        <v>12028.6459208469</v>
      </c>
      <c r="Y3781" s="44">
        <v>13339.030779758299</v>
      </c>
      <c r="Z3781" s="45">
        <v>12551.5125943566</v>
      </c>
      <c r="AA3781" s="46">
        <v>1.04346845662848</v>
      </c>
      <c r="AB3781" s="139">
        <v>13499.824619451199</v>
      </c>
      <c r="AC3781" s="45">
        <v>12540.3349795841</v>
      </c>
      <c r="AD3781" s="99">
        <v>1.0425392069983901</v>
      </c>
      <c r="AE3781" s="142">
        <v>12032.8918169432</v>
      </c>
      <c r="AF3781" s="44">
        <v>13343.739218188401</v>
      </c>
      <c r="AG3781" s="45">
        <v>12556.3903954831</v>
      </c>
      <c r="AH3781" s="140">
        <v>1.04350563326788</v>
      </c>
      <c r="AI3781" s="44">
        <v>13504.589815220501</v>
      </c>
      <c r="AJ3781" s="45">
        <v>12545.1550606485</v>
      </c>
      <c r="AK3781" s="46">
        <v>1.04257191467341</v>
      </c>
    </row>
    <row r="3782" spans="1:37" x14ac:dyDescent="0.2">
      <c r="A3782" s="35" t="s">
        <v>3458</v>
      </c>
      <c r="B3782" s="35" t="s">
        <v>9315</v>
      </c>
      <c r="C3782" s="85" t="s">
        <v>1211</v>
      </c>
      <c r="D3782" s="85" t="s">
        <v>13413</v>
      </c>
      <c r="E3782" s="85" t="s">
        <v>12904</v>
      </c>
      <c r="F3782" s="85" t="s">
        <v>440</v>
      </c>
      <c r="G3782" s="85" t="s">
        <v>440</v>
      </c>
      <c r="H3782" s="840">
        <v>1.10922820565859</v>
      </c>
      <c r="I3782" s="840">
        <v>1.1223014406553</v>
      </c>
      <c r="J3782" s="86">
        <v>12071.166666666701</v>
      </c>
      <c r="K3782" s="44">
        <v>13389.678541872399</v>
      </c>
      <c r="L3782" s="45">
        <v>12597.908775538401</v>
      </c>
      <c r="M3782" s="46">
        <v>1.0436363877177099</v>
      </c>
      <c r="N3782" s="139">
        <v>13547.487740390199</v>
      </c>
      <c r="O3782" s="45">
        <v>12583.5217995434</v>
      </c>
      <c r="P3782" s="99">
        <v>1.0424445413624801</v>
      </c>
      <c r="Q3782" s="86">
        <v>12047.676963653101</v>
      </c>
      <c r="R3782" s="44">
        <v>13363.6231007472</v>
      </c>
      <c r="S3782" s="45">
        <v>12574.0372681105</v>
      </c>
      <c r="T3782" s="140">
        <v>1.04368977571738</v>
      </c>
      <c r="U3782" s="44">
        <v>13521.1252128575</v>
      </c>
      <c r="V3782" s="45">
        <v>12559.5855867173</v>
      </c>
      <c r="W3782" s="99">
        <v>1.04249023480697</v>
      </c>
      <c r="X3782" s="86">
        <v>12029.586015307999</v>
      </c>
      <c r="Y3782" s="44">
        <v>13343.556110575701</v>
      </c>
      <c r="Z3782" s="45">
        <v>12555.770755814199</v>
      </c>
      <c r="AA3782" s="46">
        <v>1.04374088516734</v>
      </c>
      <c r="AB3782" s="139">
        <v>13500.821715467</v>
      </c>
      <c r="AC3782" s="45">
        <v>12541.261207768401</v>
      </c>
      <c r="AD3782" s="99">
        <v>1.0425347299407699</v>
      </c>
      <c r="AE3782" s="142">
        <v>12026.877854091999</v>
      </c>
      <c r="AF3782" s="44">
        <v>13340.5521417695</v>
      </c>
      <c r="AG3782" s="45">
        <v>12553.3913728642</v>
      </c>
      <c r="AH3782" s="140">
        <v>1.0437780715128</v>
      </c>
      <c r="AI3782" s="44">
        <v>13497.7823422328</v>
      </c>
      <c r="AJ3782" s="45">
        <v>12538.831225169501</v>
      </c>
      <c r="AK3782" s="46">
        <v>1.04256743747533</v>
      </c>
    </row>
    <row r="3783" spans="1:37" x14ac:dyDescent="0.2">
      <c r="A3783" s="35" t="s">
        <v>3457</v>
      </c>
      <c r="B3783" s="35" t="s">
        <v>9623</v>
      </c>
      <c r="C3783" s="85" t="s">
        <v>1133</v>
      </c>
      <c r="D3783" s="85" t="s">
        <v>13413</v>
      </c>
      <c r="E3783" s="85" t="s">
        <v>12904</v>
      </c>
      <c r="F3783" s="85" t="s">
        <v>442</v>
      </c>
      <c r="G3783" s="85" t="s">
        <v>442</v>
      </c>
      <c r="H3783" s="840">
        <v>1.1111347223950501</v>
      </c>
      <c r="I3783" s="840">
        <v>1.10349107437743</v>
      </c>
      <c r="J3783" s="86">
        <v>20286.333333333299</v>
      </c>
      <c r="K3783" s="44">
        <v>22540.849356746799</v>
      </c>
      <c r="L3783" s="45">
        <v>21207.944838363601</v>
      </c>
      <c r="M3783" s="46">
        <v>1.0454301666982799</v>
      </c>
      <c r="N3783" s="139">
        <v>22385.7877651786</v>
      </c>
      <c r="O3783" s="45">
        <v>20792.936206411701</v>
      </c>
      <c r="P3783" s="99">
        <v>1.0249726189920201</v>
      </c>
      <c r="Q3783" s="86">
        <v>20228.7635474175</v>
      </c>
      <c r="R3783" s="44">
        <v>22476.881568654899</v>
      </c>
      <c r="S3783" s="45">
        <v>21148.841476932299</v>
      </c>
      <c r="T3783" s="140">
        <v>1.0454836464600601</v>
      </c>
      <c r="U3783" s="44">
        <v>22322.260020266702</v>
      </c>
      <c r="V3783" s="45">
        <v>20734.837581926899</v>
      </c>
      <c r="W3783" s="99">
        <v>1.0250175465901801</v>
      </c>
      <c r="X3783" s="86">
        <v>20172.649741374302</v>
      </c>
      <c r="Y3783" s="44">
        <v>22414.5315703546</v>
      </c>
      <c r="Z3783" s="45">
        <v>21091.2081954883</v>
      </c>
      <c r="AA3783" s="46">
        <v>1.0455348437558001</v>
      </c>
      <c r="AB3783" s="139">
        <v>22260.338936148699</v>
      </c>
      <c r="AC3783" s="45">
        <v>20678.202486880298</v>
      </c>
      <c r="AD3783" s="99">
        <v>1.02506129596198</v>
      </c>
      <c r="AE3783" s="142">
        <v>20139.512629802401</v>
      </c>
      <c r="AF3783" s="44">
        <v>22377.711775087198</v>
      </c>
      <c r="AG3783" s="45">
        <v>21057.3123928108</v>
      </c>
      <c r="AH3783" s="140">
        <v>1.04557209401633</v>
      </c>
      <c r="AI3783" s="44">
        <v>22223.7724292985</v>
      </c>
      <c r="AJ3783" s="45">
        <v>20644.882589761401</v>
      </c>
      <c r="AK3783" s="46">
        <v>1.0250934553009501</v>
      </c>
    </row>
    <row r="3784" spans="1:37" x14ac:dyDescent="0.2">
      <c r="A3784" s="35" t="s">
        <v>3456</v>
      </c>
      <c r="B3784" s="35" t="s">
        <v>9622</v>
      </c>
      <c r="C3784" s="85" t="s">
        <v>1133</v>
      </c>
      <c r="D3784" s="85" t="s">
        <v>13413</v>
      </c>
      <c r="E3784" s="85" t="s">
        <v>12904</v>
      </c>
      <c r="F3784" s="85" t="s">
        <v>442</v>
      </c>
      <c r="G3784" s="85" t="s">
        <v>442</v>
      </c>
      <c r="H3784" s="840">
        <v>1.1111347223950501</v>
      </c>
      <c r="I3784" s="840">
        <v>1.10349107437743</v>
      </c>
      <c r="J3784" s="86">
        <v>11632.583333333299</v>
      </c>
      <c r="K3784" s="44">
        <v>12925.367252820601</v>
      </c>
      <c r="L3784" s="45">
        <v>12161.0535332983</v>
      </c>
      <c r="M3784" s="46">
        <v>1.0454301666982799</v>
      </c>
      <c r="N3784" s="139">
        <v>12836.451880285</v>
      </c>
      <c r="O3784" s="45">
        <v>11923.079404809499</v>
      </c>
      <c r="P3784" s="99">
        <v>1.0249726189920201</v>
      </c>
      <c r="Q3784" s="86">
        <v>11635.4050396762</v>
      </c>
      <c r="R3784" s="44">
        <v>12928.502548714599</v>
      </c>
      <c r="S3784" s="45">
        <v>12164.6256889204</v>
      </c>
      <c r="T3784" s="140">
        <v>1.0454836464600601</v>
      </c>
      <c r="U3784" s="44">
        <v>12839.565608048801</v>
      </c>
      <c r="V3784" s="45">
        <v>11926.4943273519</v>
      </c>
      <c r="W3784" s="99">
        <v>1.0250175465901801</v>
      </c>
      <c r="X3784" s="86">
        <v>11636.1793961233</v>
      </c>
      <c r="Y3784" s="44">
        <v>12929.3629630505</v>
      </c>
      <c r="Z3784" s="45">
        <v>12166.0310068403</v>
      </c>
      <c r="AA3784" s="46">
        <v>1.0455348437558001</v>
      </c>
      <c r="AB3784" s="139">
        <v>12840.420103476599</v>
      </c>
      <c r="AC3784" s="45">
        <v>11927.7971318363</v>
      </c>
      <c r="AD3784" s="99">
        <v>1.02506129596198</v>
      </c>
      <c r="AE3784" s="142">
        <v>11639.7102387615</v>
      </c>
      <c r="AF3784" s="44">
        <v>12933.2862049051</v>
      </c>
      <c r="AG3784" s="45">
        <v>12170.1562080852</v>
      </c>
      <c r="AH3784" s="140">
        <v>1.04557209401633</v>
      </c>
      <c r="AI3784" s="44">
        <v>12844.3163568129</v>
      </c>
      <c r="AJ3784" s="45">
        <v>11931.790787353901</v>
      </c>
      <c r="AK3784" s="46">
        <v>1.0250934553009501</v>
      </c>
    </row>
    <row r="3785" spans="1:37" x14ac:dyDescent="0.2">
      <c r="A3785" s="35" t="s">
        <v>3455</v>
      </c>
      <c r="B3785" s="35" t="s">
        <v>9621</v>
      </c>
      <c r="C3785" s="85" t="s">
        <v>1211</v>
      </c>
      <c r="D3785" s="85" t="s">
        <v>13413</v>
      </c>
      <c r="E3785" s="85" t="s">
        <v>12904</v>
      </c>
      <c r="F3785" s="85" t="s">
        <v>440</v>
      </c>
      <c r="G3785" s="85" t="s">
        <v>440</v>
      </c>
      <c r="H3785" s="840">
        <v>1.10922820565859</v>
      </c>
      <c r="I3785" s="840">
        <v>1.1223014406553</v>
      </c>
      <c r="J3785" s="86">
        <v>8035.25</v>
      </c>
      <c r="K3785" s="44">
        <v>8912.9259395181598</v>
      </c>
      <c r="L3785" s="45">
        <v>8385.8792844087293</v>
      </c>
      <c r="M3785" s="46">
        <v>1.0436363877177099</v>
      </c>
      <c r="N3785" s="139">
        <v>9017.9726510254804</v>
      </c>
      <c r="O3785" s="45">
        <v>8376.3025009828998</v>
      </c>
      <c r="P3785" s="99">
        <v>1.0424445413624801</v>
      </c>
      <c r="Q3785" s="86">
        <v>8040.63738571469</v>
      </c>
      <c r="R3785" s="44">
        <v>8918.9017797076594</v>
      </c>
      <c r="S3785" s="45">
        <v>8391.9310297213397</v>
      </c>
      <c r="T3785" s="140">
        <v>1.04368977571738</v>
      </c>
      <c r="U3785" s="44">
        <v>9024.0189217744501</v>
      </c>
      <c r="V3785" s="45">
        <v>8382.2859562314206</v>
      </c>
      <c r="W3785" s="99">
        <v>1.04249023480697</v>
      </c>
      <c r="X3785" s="86">
        <v>8045.1206516345501</v>
      </c>
      <c r="Y3785" s="44">
        <v>8923.8747447194291</v>
      </c>
      <c r="Z3785" s="45">
        <v>8397.0213502150891</v>
      </c>
      <c r="AA3785" s="46">
        <v>1.04374088516734</v>
      </c>
      <c r="AB3785" s="139">
        <v>9029.0504975751392</v>
      </c>
      <c r="AC3785" s="45">
        <v>8387.3176858927109</v>
      </c>
      <c r="AD3785" s="99">
        <v>1.0425347299407699</v>
      </c>
      <c r="AE3785" s="142">
        <v>8055.9159777633004</v>
      </c>
      <c r="AF3785" s="44">
        <v>8935.8492249507199</v>
      </c>
      <c r="AG3785" s="45">
        <v>8408.5884435389708</v>
      </c>
      <c r="AH3785" s="140">
        <v>1.04377807151281</v>
      </c>
      <c r="AI3785" s="44">
        <v>9041.1661076417804</v>
      </c>
      <c r="AJ3785" s="45">
        <v>8398.8356774532695</v>
      </c>
      <c r="AK3785" s="46">
        <v>1.04256743747533</v>
      </c>
    </row>
    <row r="3786" spans="1:37" x14ac:dyDescent="0.2">
      <c r="A3786" s="35" t="s">
        <v>3454</v>
      </c>
      <c r="B3786" s="35" t="s">
        <v>9620</v>
      </c>
      <c r="C3786" s="85" t="s">
        <v>1211</v>
      </c>
      <c r="D3786" s="85" t="s">
        <v>13413</v>
      </c>
      <c r="E3786" s="85" t="s">
        <v>12904</v>
      </c>
      <c r="F3786" s="85" t="s">
        <v>441</v>
      </c>
      <c r="G3786" s="85" t="s">
        <v>441</v>
      </c>
      <c r="H3786" s="840">
        <v>1.1089386841656299</v>
      </c>
      <c r="I3786" s="840">
        <v>1.12230626026281</v>
      </c>
      <c r="J3786" s="86">
        <v>18045.833333333299</v>
      </c>
      <c r="K3786" s="44">
        <v>20011.722671339001</v>
      </c>
      <c r="L3786" s="45">
        <v>18828.372605549401</v>
      </c>
      <c r="M3786" s="46">
        <v>1.0433639864538999</v>
      </c>
      <c r="N3786" s="139">
        <v>20252.951721659301</v>
      </c>
      <c r="O3786" s="45">
        <v>18811.861237916899</v>
      </c>
      <c r="P3786" s="99">
        <v>1.0424490180328001</v>
      </c>
      <c r="Q3786" s="86">
        <v>18020.182045825801</v>
      </c>
      <c r="R3786" s="44">
        <v>19983.276966323199</v>
      </c>
      <c r="S3786" s="45">
        <v>18802.570786321699</v>
      </c>
      <c r="T3786" s="140">
        <v>1.0434173605186801</v>
      </c>
      <c r="U3786" s="44">
        <v>20224.163121105801</v>
      </c>
      <c r="V3786" s="45">
        <v>18785.9444861673</v>
      </c>
      <c r="W3786" s="99">
        <v>1.0424947116735099</v>
      </c>
      <c r="X3786" s="86">
        <v>17996.508428506</v>
      </c>
      <c r="Y3786" s="44">
        <v>19957.0243762832</v>
      </c>
      <c r="Z3786" s="45">
        <v>18778.7888745946</v>
      </c>
      <c r="AA3786" s="46">
        <v>1.04346845662848</v>
      </c>
      <c r="AB3786" s="139">
        <v>20197.594072184798</v>
      </c>
      <c r="AC3786" s="45">
        <v>18762.065625794501</v>
      </c>
      <c r="AD3786" s="99">
        <v>1.0425392069983901</v>
      </c>
      <c r="AE3786" s="142">
        <v>17990.419283974701</v>
      </c>
      <c r="AF3786" s="44">
        <v>19950.2718883589</v>
      </c>
      <c r="AG3786" s="45">
        <v>18773.103867678601</v>
      </c>
      <c r="AH3786" s="140">
        <v>1.04350563326788</v>
      </c>
      <c r="AI3786" s="44">
        <v>20190.760187157601</v>
      </c>
      <c r="AJ3786" s="45">
        <v>18756.305878670901</v>
      </c>
      <c r="AK3786" s="46">
        <v>1.04257191467341</v>
      </c>
    </row>
    <row r="3787" spans="1:37" x14ac:dyDescent="0.2">
      <c r="A3787" s="35" t="s">
        <v>3453</v>
      </c>
      <c r="B3787" s="35" t="s">
        <v>9619</v>
      </c>
      <c r="C3787" s="85" t="s">
        <v>1133</v>
      </c>
      <c r="D3787" s="85" t="s">
        <v>13413</v>
      </c>
      <c r="E3787" s="85" t="s">
        <v>12904</v>
      </c>
      <c r="F3787" s="85" t="s">
        <v>442</v>
      </c>
      <c r="G3787" s="85" t="s">
        <v>442</v>
      </c>
      <c r="H3787" s="840">
        <v>1.1111347223950501</v>
      </c>
      <c r="I3787" s="840">
        <v>1.10349107437743</v>
      </c>
      <c r="J3787" s="86">
        <v>17330.333333333299</v>
      </c>
      <c r="K3787" s="44">
        <v>19256.335117347</v>
      </c>
      <c r="L3787" s="45">
        <v>18117.653265603501</v>
      </c>
      <c r="M3787" s="46">
        <v>1.0454301666982799</v>
      </c>
      <c r="N3787" s="139">
        <v>19123.868149319002</v>
      </c>
      <c r="O3787" s="45">
        <v>17763.117144671302</v>
      </c>
      <c r="P3787" s="99">
        <v>1.0249726189920201</v>
      </c>
      <c r="Q3787" s="86">
        <v>17302.637818755898</v>
      </c>
      <c r="R3787" s="44">
        <v>19225.561669445498</v>
      </c>
      <c r="S3787" s="45">
        <v>18089.624880130599</v>
      </c>
      <c r="T3787" s="140">
        <v>1.0454836464600601</v>
      </c>
      <c r="U3787" s="44">
        <v>19093.306396182499</v>
      </c>
      <c r="V3787" s="45">
        <v>17735.507366519701</v>
      </c>
      <c r="W3787" s="99">
        <v>1.0250175465901801</v>
      </c>
      <c r="X3787" s="86">
        <v>17280.320167401602</v>
      </c>
      <c r="Y3787" s="44">
        <v>19200.763752103299</v>
      </c>
      <c r="Z3787" s="45">
        <v>18067.1768462744</v>
      </c>
      <c r="AA3787" s="46">
        <v>1.0455348437558001</v>
      </c>
      <c r="AB3787" s="139">
        <v>19068.679067111902</v>
      </c>
      <c r="AC3787" s="45">
        <v>17713.387385434598</v>
      </c>
      <c r="AD3787" s="99">
        <v>1.02506129596198</v>
      </c>
      <c r="AE3787" s="142">
        <v>17265.048231202702</v>
      </c>
      <c r="AF3787" s="44">
        <v>19183.794573514599</v>
      </c>
      <c r="AG3787" s="45">
        <v>18051.852632391601</v>
      </c>
      <c r="AH3787" s="140">
        <v>1.04557209401633</v>
      </c>
      <c r="AI3787" s="44">
        <v>19051.826621828</v>
      </c>
      <c r="AJ3787" s="45">
        <v>17698.2879472612</v>
      </c>
      <c r="AK3787" s="46">
        <v>1.0250934553009501</v>
      </c>
    </row>
    <row r="3788" spans="1:37" x14ac:dyDescent="0.2">
      <c r="A3788" s="35" t="s">
        <v>3452</v>
      </c>
      <c r="B3788" s="35" t="s">
        <v>9618</v>
      </c>
      <c r="C3788" s="85" t="s">
        <v>1211</v>
      </c>
      <c r="D3788" s="85" t="s">
        <v>13413</v>
      </c>
      <c r="E3788" s="85" t="s">
        <v>12904</v>
      </c>
      <c r="F3788" s="85" t="s">
        <v>440</v>
      </c>
      <c r="G3788" s="85" t="s">
        <v>440</v>
      </c>
      <c r="H3788" s="840">
        <v>1.10922820565859</v>
      </c>
      <c r="I3788" s="840">
        <v>1.1223014406553</v>
      </c>
      <c r="J3788" s="86">
        <v>8260.4166666666697</v>
      </c>
      <c r="K3788" s="44">
        <v>9162.6871571589509</v>
      </c>
      <c r="L3788" s="45">
        <v>8620.8714110431702</v>
      </c>
      <c r="M3788" s="46">
        <v>1.0436363877177099</v>
      </c>
      <c r="N3788" s="139">
        <v>9270.6775254130407</v>
      </c>
      <c r="O3788" s="45">
        <v>8611.0262635463496</v>
      </c>
      <c r="P3788" s="99">
        <v>1.0424445413624801</v>
      </c>
      <c r="Q3788" s="86">
        <v>8245.70152739074</v>
      </c>
      <c r="R3788" s="44">
        <v>9146.3647096239001</v>
      </c>
      <c r="S3788" s="45">
        <v>8605.9543777548897</v>
      </c>
      <c r="T3788" s="140">
        <v>1.04368977571738</v>
      </c>
      <c r="U3788" s="44">
        <v>9254.1627034042194</v>
      </c>
      <c r="V3788" s="45">
        <v>8596.0633214377704</v>
      </c>
      <c r="W3788" s="99">
        <v>1.04249023480697</v>
      </c>
      <c r="X3788" s="86">
        <v>8233.6976020030907</v>
      </c>
      <c r="Y3788" s="44">
        <v>9133.0496170052902</v>
      </c>
      <c r="Z3788" s="45">
        <v>8593.8468233148997</v>
      </c>
      <c r="AA3788" s="46">
        <v>1.04374088516734</v>
      </c>
      <c r="AB3788" s="139">
        <v>9240.6906806481293</v>
      </c>
      <c r="AC3788" s="45">
        <v>8583.9157059182307</v>
      </c>
      <c r="AD3788" s="99">
        <v>1.0425347299407699</v>
      </c>
      <c r="AE3788" s="142">
        <v>8232.6836765264507</v>
      </c>
      <c r="AF3788" s="44">
        <v>9131.9249422681605</v>
      </c>
      <c r="AG3788" s="45">
        <v>8593.0946912597192</v>
      </c>
      <c r="AH3788" s="140">
        <v>1.0437780715128</v>
      </c>
      <c r="AI3788" s="44">
        <v>9239.5527506249891</v>
      </c>
      <c r="AJ3788" s="45">
        <v>8583.1279241811699</v>
      </c>
      <c r="AK3788" s="46">
        <v>1.04256743747533</v>
      </c>
    </row>
    <row r="3789" spans="1:37" x14ac:dyDescent="0.2">
      <c r="A3789" s="35" t="s">
        <v>3451</v>
      </c>
      <c r="B3789" s="35" t="s">
        <v>13120</v>
      </c>
      <c r="C3789" s="85" t="s">
        <v>1133</v>
      </c>
      <c r="D3789" s="85" t="s">
        <v>13413</v>
      </c>
      <c r="E3789" s="85" t="s">
        <v>12904</v>
      </c>
      <c r="F3789" s="85" t="s">
        <v>439</v>
      </c>
      <c r="G3789" s="85" t="s">
        <v>439</v>
      </c>
      <c r="H3789" s="840">
        <v>1.1110627627326199</v>
      </c>
      <c r="I3789" s="840">
        <v>1.1081697217217099</v>
      </c>
      <c r="J3789" s="86">
        <v>30729</v>
      </c>
      <c r="K3789" s="44">
        <v>34141.8476360106</v>
      </c>
      <c r="L3789" s="45">
        <v>32122.943101414199</v>
      </c>
      <c r="M3789" s="46">
        <v>1.0453624622153099</v>
      </c>
      <c r="N3789" s="139">
        <v>34052.947378786303</v>
      </c>
      <c r="O3789" s="45">
        <v>31629.923856813999</v>
      </c>
      <c r="P3789" s="99">
        <v>1.02931835910098</v>
      </c>
      <c r="Q3789" s="86">
        <v>31091.184486399601</v>
      </c>
      <c r="R3789" s="44">
        <v>34544.2573320886</v>
      </c>
      <c r="S3789" s="45">
        <v>32503.219809349099</v>
      </c>
      <c r="T3789" s="140">
        <v>1.0454159385136099</v>
      </c>
      <c r="U3789" s="44">
        <v>34454.3092602916</v>
      </c>
      <c r="V3789" s="45">
        <v>32004.129772747299</v>
      </c>
      <c r="W3789" s="99">
        <v>1.02936347718586</v>
      </c>
      <c r="X3789" s="86">
        <v>31412.006535975401</v>
      </c>
      <c r="Y3789" s="44">
        <v>34900.7107648358</v>
      </c>
      <c r="Z3789" s="45">
        <v>32840.220399039499</v>
      </c>
      <c r="AA3789" s="46">
        <v>1.0454671324936999</v>
      </c>
      <c r="AB3789" s="139">
        <v>34809.834541692202</v>
      </c>
      <c r="AC3789" s="45">
        <v>32335.752355460201</v>
      </c>
      <c r="AD3789" s="99">
        <v>1.0294074120488601</v>
      </c>
      <c r="AE3789" s="142">
        <v>31718.272556282802</v>
      </c>
      <c r="AF3789" s="44">
        <v>35240.991535489702</v>
      </c>
      <c r="AG3789" s="45">
        <v>33161.592894469097</v>
      </c>
      <c r="AH3789" s="140">
        <v>1.04550438034181</v>
      </c>
      <c r="AI3789" s="44">
        <v>35149.229272189099</v>
      </c>
      <c r="AJ3789" s="45">
        <v>32652.0492303229</v>
      </c>
      <c r="AK3789" s="46">
        <v>1.0294397077389099</v>
      </c>
    </row>
    <row r="3790" spans="1:37" x14ac:dyDescent="0.2">
      <c r="A3790" s="35" t="s">
        <v>3450</v>
      </c>
      <c r="B3790" s="35" t="s">
        <v>9617</v>
      </c>
      <c r="C3790" s="85" t="s">
        <v>1133</v>
      </c>
      <c r="D3790" s="85" t="s">
        <v>13413</v>
      </c>
      <c r="E3790" s="85" t="s">
        <v>12904</v>
      </c>
      <c r="F3790" s="85" t="s">
        <v>442</v>
      </c>
      <c r="G3790" s="85" t="s">
        <v>442</v>
      </c>
      <c r="H3790" s="840">
        <v>1.1111347223950501</v>
      </c>
      <c r="I3790" s="840">
        <v>1.10349107437743</v>
      </c>
      <c r="J3790" s="86">
        <v>8939.4166666666697</v>
      </c>
      <c r="K3790" s="44">
        <v>9932.8962562903598</v>
      </c>
      <c r="L3790" s="45">
        <v>9345.5358560187397</v>
      </c>
      <c r="M3790" s="46">
        <v>1.0454301666982799</v>
      </c>
      <c r="N3790" s="139">
        <v>9864.5665018074906</v>
      </c>
      <c r="O3790" s="45">
        <v>9162.6573130942106</v>
      </c>
      <c r="P3790" s="99">
        <v>1.0249726189920201</v>
      </c>
      <c r="Q3790" s="86">
        <v>8903.0282811929192</v>
      </c>
      <c r="R3790" s="44">
        <v>9892.4638576985908</v>
      </c>
      <c r="S3790" s="45">
        <v>9307.9704719585807</v>
      </c>
      <c r="T3790" s="140">
        <v>1.0454836464600601</v>
      </c>
      <c r="U3790" s="44">
        <v>9824.4122432261993</v>
      </c>
      <c r="V3790" s="45">
        <v>9125.7602060113804</v>
      </c>
      <c r="W3790" s="99">
        <v>1.0250175465901801</v>
      </c>
      <c r="X3790" s="86">
        <v>8868.8788471706594</v>
      </c>
      <c r="Y3790" s="44">
        <v>9854.5192358063196</v>
      </c>
      <c r="Z3790" s="45">
        <v>9272.7218597657102</v>
      </c>
      <c r="AA3790" s="46">
        <v>1.0455348437558001</v>
      </c>
      <c r="AB3790" s="139">
        <v>9786.7286475876008</v>
      </c>
      <c r="AC3790" s="45">
        <v>9091.1444448105703</v>
      </c>
      <c r="AD3790" s="99">
        <v>1.02506129596198</v>
      </c>
      <c r="AE3790" s="142">
        <v>8848.3823317109109</v>
      </c>
      <c r="AF3790" s="44">
        <v>9831.7448457908795</v>
      </c>
      <c r="AG3790" s="45">
        <v>9251.6216432240599</v>
      </c>
      <c r="AH3790" s="140">
        <v>1.04557209401633</v>
      </c>
      <c r="AI3790" s="44">
        <v>9764.1109257219305</v>
      </c>
      <c r="AJ3790" s="45">
        <v>9070.4188182374401</v>
      </c>
      <c r="AK3790" s="46">
        <v>1.0250934553009501</v>
      </c>
    </row>
    <row r="3791" spans="1:37" x14ac:dyDescent="0.2">
      <c r="A3791" s="35" t="s">
        <v>3449</v>
      </c>
      <c r="B3791" s="35" t="s">
        <v>9616</v>
      </c>
      <c r="C3791" s="85" t="s">
        <v>1133</v>
      </c>
      <c r="D3791" s="85" t="s">
        <v>13413</v>
      </c>
      <c r="E3791" s="85" t="s">
        <v>12904</v>
      </c>
      <c r="F3791" s="85" t="s">
        <v>443</v>
      </c>
      <c r="G3791" s="85" t="s">
        <v>443</v>
      </c>
      <c r="H3791" s="840">
        <v>1.09682741026917</v>
      </c>
      <c r="I3791" s="840">
        <v>1.0987212939036901</v>
      </c>
      <c r="J3791" s="86">
        <v>11070.666666666701</v>
      </c>
      <c r="K3791" s="44">
        <v>12142.6106499532</v>
      </c>
      <c r="L3791" s="45">
        <v>11424.5835541621</v>
      </c>
      <c r="M3791" s="46">
        <v>1.0319688866218899</v>
      </c>
      <c r="N3791" s="139">
        <v>12163.577204376499</v>
      </c>
      <c r="O3791" s="45">
        <v>11298.0828508425</v>
      </c>
      <c r="P3791" s="99">
        <v>1.0205422302940901</v>
      </c>
      <c r="Q3791" s="86">
        <v>11070.056402747499</v>
      </c>
      <c r="R3791" s="44">
        <v>12141.941295759099</v>
      </c>
      <c r="S3791" s="45">
        <v>11424.538181681401</v>
      </c>
      <c r="T3791" s="140">
        <v>1.0320216777618201</v>
      </c>
      <c r="U3791" s="44">
        <v>12162.906694413599</v>
      </c>
      <c r="V3791" s="45">
        <v>11297.955252014101</v>
      </c>
      <c r="W3791" s="99">
        <v>1.0205869636951499</v>
      </c>
      <c r="X3791" s="86">
        <v>11057.8397897795</v>
      </c>
      <c r="Y3791" s="44">
        <v>12128.5417797952</v>
      </c>
      <c r="Z3791" s="45">
        <v>11412.4892140805</v>
      </c>
      <c r="AA3791" s="46">
        <v>1.0320722158254501</v>
      </c>
      <c r="AB3791" s="139">
        <v>12149.4840416062</v>
      </c>
      <c r="AC3791" s="45">
        <v>11285.9688185377</v>
      </c>
      <c r="AD3791" s="99">
        <v>1.0206305239626501</v>
      </c>
      <c r="AE3791" s="142">
        <v>11051.4548450645</v>
      </c>
      <c r="AF3791" s="44">
        <v>12121.538597418699</v>
      </c>
      <c r="AG3791" s="45">
        <v>11406.3058588289</v>
      </c>
      <c r="AH3791" s="140">
        <v>1.03210898644017</v>
      </c>
      <c r="AI3791" s="44">
        <v>12142.468766887499</v>
      </c>
      <c r="AJ3791" s="45">
        <v>11279.806020320601</v>
      </c>
      <c r="AK3791" s="46">
        <v>1.02066254429462</v>
      </c>
    </row>
    <row r="3792" spans="1:37" x14ac:dyDescent="0.2">
      <c r="A3792" s="35" t="s">
        <v>3448</v>
      </c>
      <c r="B3792" s="35" t="s">
        <v>9615</v>
      </c>
      <c r="C3792" s="85" t="s">
        <v>1133</v>
      </c>
      <c r="D3792" s="85" t="s">
        <v>13413</v>
      </c>
      <c r="E3792" s="85" t="s">
        <v>12904</v>
      </c>
      <c r="F3792" s="85" t="s">
        <v>439</v>
      </c>
      <c r="G3792" s="85" t="s">
        <v>439</v>
      </c>
      <c r="H3792" s="840">
        <v>1.1110627627326199</v>
      </c>
      <c r="I3792" s="840">
        <v>1.1081697217217099</v>
      </c>
      <c r="J3792" s="86">
        <v>13817</v>
      </c>
      <c r="K3792" s="44">
        <v>15351.5541926766</v>
      </c>
      <c r="L3792" s="45">
        <v>14443.773140428901</v>
      </c>
      <c r="M3792" s="46">
        <v>1.0453624622153099</v>
      </c>
      <c r="N3792" s="139">
        <v>15311.581045028801</v>
      </c>
      <c r="O3792" s="45">
        <v>14222.091767698201</v>
      </c>
      <c r="P3792" s="99">
        <v>1.02931835910098</v>
      </c>
      <c r="Q3792" s="86">
        <v>13964.9990249455</v>
      </c>
      <c r="R3792" s="44">
        <v>15515.9903982142</v>
      </c>
      <c r="S3792" s="45">
        <v>14599.232562005</v>
      </c>
      <c r="T3792" s="140">
        <v>1.0454159385136099</v>
      </c>
      <c r="U3792" s="44">
        <v>15475.5890833177</v>
      </c>
      <c r="V3792" s="45">
        <v>14375.059955215</v>
      </c>
      <c r="W3792" s="99">
        <v>1.02936347718586</v>
      </c>
      <c r="X3792" s="86">
        <v>14099.7585174219</v>
      </c>
      <c r="Y3792" s="44">
        <v>15665.716652229499</v>
      </c>
      <c r="Z3792" s="45">
        <v>14740.834106062601</v>
      </c>
      <c r="AA3792" s="46">
        <v>1.0454671324936999</v>
      </c>
      <c r="AB3792" s="139">
        <v>15624.925472594599</v>
      </c>
      <c r="AC3792" s="45">
        <v>14514.3959259331</v>
      </c>
      <c r="AD3792" s="99">
        <v>1.0294074120488601</v>
      </c>
      <c r="AE3792" s="142">
        <v>14225.9823203794</v>
      </c>
      <c r="AF3792" s="44">
        <v>15805.9592194661</v>
      </c>
      <c r="AG3792" s="45">
        <v>14873.3268306218</v>
      </c>
      <c r="AH3792" s="140">
        <v>1.04550438034181</v>
      </c>
      <c r="AI3792" s="44">
        <v>15764.802869192699</v>
      </c>
      <c r="AJ3792" s="45">
        <v>14644.791082190301</v>
      </c>
      <c r="AK3792" s="46">
        <v>1.0294397077389099</v>
      </c>
    </row>
    <row r="3793" spans="1:37" x14ac:dyDescent="0.2">
      <c r="A3793" s="35" t="s">
        <v>3447</v>
      </c>
      <c r="B3793" s="35" t="s">
        <v>9614</v>
      </c>
      <c r="C3793" s="85" t="s">
        <v>1133</v>
      </c>
      <c r="D3793" s="85" t="s">
        <v>13413</v>
      </c>
      <c r="E3793" s="85" t="s">
        <v>12904</v>
      </c>
      <c r="F3793" s="85" t="s">
        <v>443</v>
      </c>
      <c r="G3793" s="85" t="s">
        <v>443</v>
      </c>
      <c r="H3793" s="840">
        <v>1.09682741026917</v>
      </c>
      <c r="I3793" s="840">
        <v>1.0987212939036901</v>
      </c>
      <c r="J3793" s="86">
        <v>6270.1666666666697</v>
      </c>
      <c r="K3793" s="44">
        <v>6877.2906669560698</v>
      </c>
      <c r="L3793" s="45">
        <v>6470.6169139336798</v>
      </c>
      <c r="M3793" s="46">
        <v>1.0319688866218899</v>
      </c>
      <c r="N3793" s="139">
        <v>6889.1656329918096</v>
      </c>
      <c r="O3793" s="45">
        <v>6398.9698743156696</v>
      </c>
      <c r="P3793" s="99">
        <v>1.0205422302940901</v>
      </c>
      <c r="Q3793" s="86">
        <v>6279.5596986055098</v>
      </c>
      <c r="R3793" s="44">
        <v>6887.5932018521298</v>
      </c>
      <c r="S3793" s="45">
        <v>6480.6417357603405</v>
      </c>
      <c r="T3793" s="140">
        <v>1.0320216777618201</v>
      </c>
      <c r="U3793" s="44">
        <v>6899.4859571973302</v>
      </c>
      <c r="V3793" s="45">
        <v>6408.8367661422099</v>
      </c>
      <c r="W3793" s="99">
        <v>1.0205869636951499</v>
      </c>
      <c r="X3793" s="86">
        <v>6284.85942688052</v>
      </c>
      <c r="Y3793" s="44">
        <v>6893.4060890911296</v>
      </c>
      <c r="Z3793" s="45">
        <v>6486.4287948520296</v>
      </c>
      <c r="AA3793" s="46">
        <v>1.0320722158254501</v>
      </c>
      <c r="AB3793" s="139">
        <v>6905.3088815049796</v>
      </c>
      <c r="AC3793" s="45">
        <v>6414.5193698886796</v>
      </c>
      <c r="AD3793" s="99">
        <v>1.0206305239626501</v>
      </c>
      <c r="AE3793" s="142">
        <v>6293.0963004728301</v>
      </c>
      <c r="AF3793" s="44">
        <v>6902.4405178221004</v>
      </c>
      <c r="AG3793" s="45">
        <v>6495.1612442514197</v>
      </c>
      <c r="AH3793" s="140">
        <v>1.03210898644017</v>
      </c>
      <c r="AI3793" s="44">
        <v>6914.3589099160499</v>
      </c>
      <c r="AJ3793" s="45">
        <v>6423.1276815316596</v>
      </c>
      <c r="AK3793" s="46">
        <v>1.02066254429462</v>
      </c>
    </row>
    <row r="3794" spans="1:37" x14ac:dyDescent="0.2">
      <c r="A3794" s="35" t="s">
        <v>3446</v>
      </c>
      <c r="B3794" s="35" t="s">
        <v>9613</v>
      </c>
      <c r="C3794" s="85" t="s">
        <v>1133</v>
      </c>
      <c r="D3794" s="85" t="s">
        <v>13413</v>
      </c>
      <c r="E3794" s="85" t="s">
        <v>12904</v>
      </c>
      <c r="F3794" s="85" t="s">
        <v>439</v>
      </c>
      <c r="G3794" s="85" t="s">
        <v>439</v>
      </c>
      <c r="H3794" s="840">
        <v>1.1110627627326199</v>
      </c>
      <c r="I3794" s="840">
        <v>1.1081697217217099</v>
      </c>
      <c r="J3794" s="86">
        <v>7701.4166666666697</v>
      </c>
      <c r="K3794" s="44">
        <v>8556.7572786217006</v>
      </c>
      <c r="L3794" s="45">
        <v>8050.7718892126804</v>
      </c>
      <c r="M3794" s="46">
        <v>1.0453624622153099</v>
      </c>
      <c r="N3794" s="139">
        <v>8534.4767643629093</v>
      </c>
      <c r="O3794" s="45">
        <v>7927.2095660862597</v>
      </c>
      <c r="P3794" s="99">
        <v>1.02931835910098</v>
      </c>
      <c r="Q3794" s="86">
        <v>7794.1972482696801</v>
      </c>
      <c r="R3794" s="44">
        <v>8659.8423279454801</v>
      </c>
      <c r="S3794" s="45">
        <v>8148.1780312600404</v>
      </c>
      <c r="T3794" s="140">
        <v>1.0454159385136099</v>
      </c>
      <c r="U3794" s="44">
        <v>8637.2933956591005</v>
      </c>
      <c r="V3794" s="45">
        <v>8023.0619813513304</v>
      </c>
      <c r="W3794" s="99">
        <v>1.02936347718586</v>
      </c>
      <c r="X3794" s="86">
        <v>7881.6206874160098</v>
      </c>
      <c r="Y3794" s="44">
        <v>8756.9752557709799</v>
      </c>
      <c r="Z3794" s="45">
        <v>8239.9753794758199</v>
      </c>
      <c r="AA3794" s="46">
        <v>1.0454671324936999</v>
      </c>
      <c r="AB3794" s="139">
        <v>8734.1734038898394</v>
      </c>
      <c r="AC3794" s="45">
        <v>8113.3987545836399</v>
      </c>
      <c r="AD3794" s="99">
        <v>1.0294074120488601</v>
      </c>
      <c r="AE3794" s="142">
        <v>7965.82024333971</v>
      </c>
      <c r="AF3794" s="44">
        <v>8850.5262469964291</v>
      </c>
      <c r="AG3794" s="45">
        <v>8328.2999574271507</v>
      </c>
      <c r="AH3794" s="140">
        <v>1.04550438034181</v>
      </c>
      <c r="AI3794" s="44">
        <v>8827.4808023468995</v>
      </c>
      <c r="AJ3794" s="45">
        <v>8200.3316632043498</v>
      </c>
      <c r="AK3794" s="46">
        <v>1.0294397077389099</v>
      </c>
    </row>
    <row r="3795" spans="1:37" x14ac:dyDescent="0.2">
      <c r="A3795" s="35" t="s">
        <v>3445</v>
      </c>
      <c r="B3795" s="35" t="s">
        <v>9612</v>
      </c>
      <c r="C3795" s="85" t="s">
        <v>1133</v>
      </c>
      <c r="D3795" s="85" t="s">
        <v>13413</v>
      </c>
      <c r="E3795" s="85" t="s">
        <v>12904</v>
      </c>
      <c r="F3795" s="85" t="s">
        <v>442</v>
      </c>
      <c r="G3795" s="85" t="s">
        <v>442</v>
      </c>
      <c r="H3795" s="840">
        <v>1.1111347223950501</v>
      </c>
      <c r="I3795" s="840">
        <v>1.10349107437743</v>
      </c>
      <c r="J3795" s="86">
        <v>5805.5</v>
      </c>
      <c r="K3795" s="44">
        <v>6450.6926308644697</v>
      </c>
      <c r="L3795" s="45">
        <v>6069.2448327668799</v>
      </c>
      <c r="M3795" s="46">
        <v>1.0454301666982799</v>
      </c>
      <c r="N3795" s="139">
        <v>6406.3174322981604</v>
      </c>
      <c r="O3795" s="45">
        <v>5950.4785395581503</v>
      </c>
      <c r="P3795" s="99">
        <v>1.0249726189920201</v>
      </c>
      <c r="Q3795" s="86">
        <v>5796.2626813037296</v>
      </c>
      <c r="R3795" s="44">
        <v>6440.4287253192097</v>
      </c>
      <c r="S3795" s="45">
        <v>6059.8978438897602</v>
      </c>
      <c r="T3795" s="140">
        <v>1.0454836464600601</v>
      </c>
      <c r="U3795" s="44">
        <v>6396.1241335656396</v>
      </c>
      <c r="V3795" s="45">
        <v>5941.2709529821796</v>
      </c>
      <c r="W3795" s="99">
        <v>1.0250175465901801</v>
      </c>
      <c r="X3795" s="86">
        <v>5787.3058703627203</v>
      </c>
      <c r="Y3795" s="44">
        <v>6430.4765016807296</v>
      </c>
      <c r="Z3795" s="45">
        <v>6050.8299389367103</v>
      </c>
      <c r="AA3795" s="46">
        <v>1.0455348437558001</v>
      </c>
      <c r="AB3795" s="139">
        <v>6386.2403726373504</v>
      </c>
      <c r="AC3795" s="45">
        <v>5932.3432556023899</v>
      </c>
      <c r="AD3795" s="99">
        <v>1.02506129596198</v>
      </c>
      <c r="AE3795" s="142">
        <v>5785.9186956021204</v>
      </c>
      <c r="AF3795" s="44">
        <v>6428.9351636381998</v>
      </c>
      <c r="AG3795" s="45">
        <v>6049.5951263689303</v>
      </c>
      <c r="AH3795" s="140">
        <v>1.04557209401633</v>
      </c>
      <c r="AI3795" s="44">
        <v>6384.7096376704303</v>
      </c>
      <c r="AJ3795" s="45">
        <v>5931.1073877651597</v>
      </c>
      <c r="AK3795" s="46">
        <v>1.0250934553009501</v>
      </c>
    </row>
    <row r="3796" spans="1:37" x14ac:dyDescent="0.2">
      <c r="A3796" s="35" t="s">
        <v>3444</v>
      </c>
      <c r="B3796" s="35" t="s">
        <v>9611</v>
      </c>
      <c r="C3796" s="85" t="s">
        <v>1133</v>
      </c>
      <c r="D3796" s="85" t="s">
        <v>13413</v>
      </c>
      <c r="E3796" s="85" t="s">
        <v>12904</v>
      </c>
      <c r="F3796" s="85" t="s">
        <v>443</v>
      </c>
      <c r="G3796" s="85" t="s">
        <v>443</v>
      </c>
      <c r="H3796" s="840">
        <v>1.09682741026917</v>
      </c>
      <c r="I3796" s="840">
        <v>1.0987212939036901</v>
      </c>
      <c r="J3796" s="86">
        <v>7263.4166666666697</v>
      </c>
      <c r="K3796" s="44">
        <v>7966.7144922059197</v>
      </c>
      <c r="L3796" s="45">
        <v>7495.6200105708704</v>
      </c>
      <c r="M3796" s="46">
        <v>1.0319688866218899</v>
      </c>
      <c r="N3796" s="139">
        <v>7980.4705581616499</v>
      </c>
      <c r="O3796" s="45">
        <v>7412.62344455528</v>
      </c>
      <c r="P3796" s="99">
        <v>1.0205422302940901</v>
      </c>
      <c r="Q3796" s="86">
        <v>7274.3310226720796</v>
      </c>
      <c r="R3796" s="44">
        <v>7978.6856570380896</v>
      </c>
      <c r="S3796" s="45">
        <v>7507.26730661286</v>
      </c>
      <c r="T3796" s="140">
        <v>1.0320216777618201</v>
      </c>
      <c r="U3796" s="44">
        <v>7992.4623935140398</v>
      </c>
      <c r="V3796" s="45">
        <v>7424.0874113422997</v>
      </c>
      <c r="W3796" s="99">
        <v>1.0205869636951499</v>
      </c>
      <c r="X3796" s="86">
        <v>7284.1058020192304</v>
      </c>
      <c r="Y3796" s="44">
        <v>7989.4069029553802</v>
      </c>
      <c r="Z3796" s="45">
        <v>7517.7232153969899</v>
      </c>
      <c r="AA3796" s="46">
        <v>1.0320722158254501</v>
      </c>
      <c r="AB3796" s="139">
        <v>8003.20215172597</v>
      </c>
      <c r="AC3796" s="45">
        <v>7434.38072131429</v>
      </c>
      <c r="AD3796" s="99">
        <v>1.0206305239626501</v>
      </c>
      <c r="AE3796" s="142">
        <v>7297.9942663895499</v>
      </c>
      <c r="AF3796" s="44">
        <v>8004.64015136329</v>
      </c>
      <c r="AG3796" s="45">
        <v>7532.3254653295198</v>
      </c>
      <c r="AH3796" s="140">
        <v>1.03210898644017</v>
      </c>
      <c r="AI3796" s="44">
        <v>8018.4617032692504</v>
      </c>
      <c r="AJ3796" s="45">
        <v>7448.7893961807004</v>
      </c>
      <c r="AK3796" s="46">
        <v>1.02066254429462</v>
      </c>
    </row>
    <row r="3797" spans="1:37" x14ac:dyDescent="0.2">
      <c r="A3797" s="35" t="s">
        <v>3443</v>
      </c>
      <c r="B3797" s="35" t="s">
        <v>9610</v>
      </c>
      <c r="C3797" s="85" t="s">
        <v>1211</v>
      </c>
      <c r="D3797" s="85" t="s">
        <v>13413</v>
      </c>
      <c r="E3797" s="85" t="s">
        <v>12904</v>
      </c>
      <c r="F3797" s="85" t="s">
        <v>444</v>
      </c>
      <c r="G3797" s="85" t="s">
        <v>444</v>
      </c>
      <c r="H3797" s="840">
        <v>1.1087605024934499</v>
      </c>
      <c r="I3797" s="840">
        <v>1.119168193748</v>
      </c>
      <c r="J3797" s="86">
        <v>12702</v>
      </c>
      <c r="K3797" s="44">
        <v>14083.4759026718</v>
      </c>
      <c r="L3797" s="45">
        <v>13250.679925549801</v>
      </c>
      <c r="M3797" s="46">
        <v>1.04319634117066</v>
      </c>
      <c r="N3797" s="139">
        <v>14215.6743969871</v>
      </c>
      <c r="O3797" s="45">
        <v>13204.163908292699</v>
      </c>
      <c r="P3797" s="99">
        <v>1.0395342393554301</v>
      </c>
      <c r="Q3797" s="86">
        <v>12782.5161955641</v>
      </c>
      <c r="R3797" s="44">
        <v>14172.7490801243</v>
      </c>
      <c r="S3797" s="45">
        <v>13335.3562713916</v>
      </c>
      <c r="T3797" s="140">
        <v>1.04324970665942</v>
      </c>
      <c r="U3797" s="44">
        <v>14305.785562143999</v>
      </c>
      <c r="V3797" s="45">
        <v>13288.4456969687</v>
      </c>
      <c r="W3797" s="99">
        <v>1.0395798052327301</v>
      </c>
      <c r="X3797" s="86">
        <v>12855.6801856774</v>
      </c>
      <c r="Y3797" s="44">
        <v>14253.870422566701</v>
      </c>
      <c r="Z3797" s="45">
        <v>13412.3413523164</v>
      </c>
      <c r="AA3797" s="46">
        <v>1.0433007945592201</v>
      </c>
      <c r="AB3797" s="139">
        <v>14387.6683728065</v>
      </c>
      <c r="AC3797" s="45">
        <v>13365.0759218156</v>
      </c>
      <c r="AD3797" s="99">
        <v>1.03962417614478</v>
      </c>
      <c r="AE3797" s="142">
        <v>12927.878738826899</v>
      </c>
      <c r="AF3797" s="44">
        <v>14333.9213266361</v>
      </c>
      <c r="AG3797" s="45">
        <v>13488.146698045201</v>
      </c>
      <c r="AH3797" s="140">
        <v>1.04333796522516</v>
      </c>
      <c r="AI3797" s="44">
        <v>14468.4706971261</v>
      </c>
      <c r="AJ3797" s="45">
        <v>13440.556941709099</v>
      </c>
      <c r="AK3797" s="46">
        <v>1.0396567923662901</v>
      </c>
    </row>
    <row r="3798" spans="1:37" x14ac:dyDescent="0.2">
      <c r="A3798" s="35" t="s">
        <v>3442</v>
      </c>
      <c r="B3798" s="35" t="s">
        <v>9609</v>
      </c>
      <c r="C3798" s="85" t="s">
        <v>1133</v>
      </c>
      <c r="D3798" s="85" t="s">
        <v>13413</v>
      </c>
      <c r="E3798" s="85" t="s">
        <v>12904</v>
      </c>
      <c r="F3798" s="85" t="s">
        <v>442</v>
      </c>
      <c r="G3798" s="85" t="s">
        <v>442</v>
      </c>
      <c r="H3798" s="840">
        <v>1.1111347223950501</v>
      </c>
      <c r="I3798" s="840">
        <v>1.10349107437743</v>
      </c>
      <c r="J3798" s="86">
        <v>27849.166666666701</v>
      </c>
      <c r="K3798" s="44">
        <v>30944.1760731002</v>
      </c>
      <c r="L3798" s="45">
        <v>29114.3589507416</v>
      </c>
      <c r="M3798" s="46">
        <v>1.0454301666982799</v>
      </c>
      <c r="N3798" s="139">
        <v>30731.306845516101</v>
      </c>
      <c r="O3798" s="45">
        <v>28544.6332950785</v>
      </c>
      <c r="P3798" s="99">
        <v>1.0249726189920201</v>
      </c>
      <c r="Q3798" s="86">
        <v>27780.871775096399</v>
      </c>
      <c r="R3798" s="44">
        <v>30868.2912477143</v>
      </c>
      <c r="S3798" s="45">
        <v>29044.447125267001</v>
      </c>
      <c r="T3798" s="140">
        <v>1.0454836464600601</v>
      </c>
      <c r="U3798" s="44">
        <v>30655.9440422427</v>
      </c>
      <c r="V3798" s="45">
        <v>28475.881029045799</v>
      </c>
      <c r="W3798" s="99">
        <v>1.0250175465901801</v>
      </c>
      <c r="X3798" s="86">
        <v>27718.804999612301</v>
      </c>
      <c r="Y3798" s="44">
        <v>30799.326698366702</v>
      </c>
      <c r="Z3798" s="45">
        <v>28980.976454367101</v>
      </c>
      <c r="AA3798" s="46">
        <v>1.0455348437558001</v>
      </c>
      <c r="AB3798" s="139">
        <v>30587.453909480599</v>
      </c>
      <c r="AC3798" s="45">
        <v>28413.47417542</v>
      </c>
      <c r="AD3798" s="99">
        <v>1.02506129596198</v>
      </c>
      <c r="AE3798" s="142">
        <v>27681.766669078101</v>
      </c>
      <c r="AF3798" s="44">
        <v>30758.172123250701</v>
      </c>
      <c r="AG3798" s="45">
        <v>28943.282742259398</v>
      </c>
      <c r="AH3798" s="140">
        <v>1.04557209401633</v>
      </c>
      <c r="AI3798" s="44">
        <v>30546.5824423263</v>
      </c>
      <c r="AJ3798" s="45">
        <v>28376.397843639999</v>
      </c>
      <c r="AK3798" s="46">
        <v>1.0250934553009501</v>
      </c>
    </row>
    <row r="3799" spans="1:37" x14ac:dyDescent="0.2">
      <c r="A3799" s="35" t="s">
        <v>3441</v>
      </c>
      <c r="B3799" s="35" t="s">
        <v>9608</v>
      </c>
      <c r="C3799" s="85" t="s">
        <v>1133</v>
      </c>
      <c r="D3799" s="85" t="s">
        <v>13413</v>
      </c>
      <c r="E3799" s="85" t="s">
        <v>12904</v>
      </c>
      <c r="F3799" s="85" t="s">
        <v>443</v>
      </c>
      <c r="G3799" s="85" t="s">
        <v>443</v>
      </c>
      <c r="H3799" s="840">
        <v>1.09682741026917</v>
      </c>
      <c r="I3799" s="840">
        <v>1.0987212939036901</v>
      </c>
      <c r="J3799" s="86">
        <v>22482.25</v>
      </c>
      <c r="K3799" s="44">
        <v>24659.148044524001</v>
      </c>
      <c r="L3799" s="45">
        <v>23200.982501254999</v>
      </c>
      <c r="M3799" s="46">
        <v>1.0319688866218899</v>
      </c>
      <c r="N3799" s="139">
        <v>24701.726809866301</v>
      </c>
      <c r="O3799" s="45">
        <v>22944.085557029299</v>
      </c>
      <c r="P3799" s="99">
        <v>1.0205422302940901</v>
      </c>
      <c r="Q3799" s="86">
        <v>22475.005232425501</v>
      </c>
      <c r="R3799" s="44">
        <v>24651.201784867299</v>
      </c>
      <c r="S3799" s="45">
        <v>23194.692607673402</v>
      </c>
      <c r="T3799" s="140">
        <v>1.0320216777618201</v>
      </c>
      <c r="U3799" s="44">
        <v>24693.766829462798</v>
      </c>
      <c r="V3799" s="45">
        <v>22937.697349193699</v>
      </c>
      <c r="W3799" s="99">
        <v>1.0205869636951499</v>
      </c>
      <c r="X3799" s="86">
        <v>22468.0250760698</v>
      </c>
      <c r="Y3799" s="44">
        <v>24643.5457580484</v>
      </c>
      <c r="Z3799" s="45">
        <v>23188.624425481099</v>
      </c>
      <c r="AA3799" s="46">
        <v>1.0320722158254501</v>
      </c>
      <c r="AB3799" s="139">
        <v>24686.097583039998</v>
      </c>
      <c r="AC3799" s="45">
        <v>22931.552205795098</v>
      </c>
      <c r="AD3799" s="99">
        <v>1.0206305239626501</v>
      </c>
      <c r="AE3799" s="142">
        <v>22482.029124595199</v>
      </c>
      <c r="AF3799" s="44">
        <v>24658.905782325801</v>
      </c>
      <c r="AG3799" s="45">
        <v>23203.904292904401</v>
      </c>
      <c r="AH3799" s="140">
        <v>1.03210898644017</v>
      </c>
      <c r="AI3799" s="44">
        <v>24701.4841293557</v>
      </c>
      <c r="AJ3799" s="45">
        <v>22946.565047215099</v>
      </c>
      <c r="AK3799" s="46">
        <v>1.02066254429462</v>
      </c>
    </row>
    <row r="3800" spans="1:37" x14ac:dyDescent="0.2">
      <c r="A3800" s="35" t="s">
        <v>3440</v>
      </c>
      <c r="B3800" s="35" t="s">
        <v>9607</v>
      </c>
      <c r="C3800" s="85" t="s">
        <v>1211</v>
      </c>
      <c r="D3800" s="85" t="s">
        <v>13413</v>
      </c>
      <c r="E3800" s="85" t="s">
        <v>12904</v>
      </c>
      <c r="F3800" s="85" t="s">
        <v>440</v>
      </c>
      <c r="G3800" s="85" t="s">
        <v>440</v>
      </c>
      <c r="H3800" s="840">
        <v>1.10922820565859</v>
      </c>
      <c r="I3800" s="840">
        <v>1.1223014406553</v>
      </c>
      <c r="J3800" s="86">
        <v>11509.166666666701</v>
      </c>
      <c r="K3800" s="44">
        <v>12766.2922902923</v>
      </c>
      <c r="L3800" s="45">
        <v>12011.3851256411</v>
      </c>
      <c r="M3800" s="46">
        <v>1.0436363877177099</v>
      </c>
      <c r="N3800" s="139">
        <v>12916.7543307419</v>
      </c>
      <c r="O3800" s="45">
        <v>11997.667967297701</v>
      </c>
      <c r="P3800" s="99">
        <v>1.0424445413624801</v>
      </c>
      <c r="Q3800" s="86">
        <v>11495.6180783407</v>
      </c>
      <c r="R3800" s="44">
        <v>12751.263813974299</v>
      </c>
      <c r="S3800" s="45">
        <v>11997.8590539161</v>
      </c>
      <c r="T3800" s="140">
        <v>1.04368977571738</v>
      </c>
      <c r="U3800" s="44">
        <v>12901.548730544901</v>
      </c>
      <c r="V3800" s="45">
        <v>11984.0695897407</v>
      </c>
      <c r="W3800" s="99">
        <v>1.04249023480697</v>
      </c>
      <c r="X3800" s="86">
        <v>11483.952005356399</v>
      </c>
      <c r="Y3800" s="44">
        <v>12738.3234767708</v>
      </c>
      <c r="Z3800" s="45">
        <v>11986.2702312899</v>
      </c>
      <c r="AA3800" s="46">
        <v>1.04374088516734</v>
      </c>
      <c r="AB3800" s="139">
        <v>12888.455880027799</v>
      </c>
      <c r="AC3800" s="45">
        <v>11972.4188025569</v>
      </c>
      <c r="AD3800" s="99">
        <v>1.0425347299407699</v>
      </c>
      <c r="AE3800" s="142">
        <v>11486.892719276701</v>
      </c>
      <c r="AF3800" s="44">
        <v>12741.585399595901</v>
      </c>
      <c r="AG3800" s="45">
        <v>11989.7667302011</v>
      </c>
      <c r="AH3800" s="140">
        <v>1.0437780715128</v>
      </c>
      <c r="AI3800" s="44">
        <v>12891.756247497</v>
      </c>
      <c r="AJ3800" s="45">
        <v>11975.860306890299</v>
      </c>
      <c r="AK3800" s="46">
        <v>1.04256743747533</v>
      </c>
    </row>
    <row r="3801" spans="1:37" x14ac:dyDescent="0.2">
      <c r="A3801" s="35" t="s">
        <v>3439</v>
      </c>
      <c r="B3801" s="35" t="s">
        <v>9606</v>
      </c>
      <c r="C3801" s="85" t="s">
        <v>1211</v>
      </c>
      <c r="D3801" s="85" t="s">
        <v>13413</v>
      </c>
      <c r="E3801" s="85" t="s">
        <v>12904</v>
      </c>
      <c r="F3801" s="85" t="s">
        <v>440</v>
      </c>
      <c r="G3801" s="85" t="s">
        <v>440</v>
      </c>
      <c r="H3801" s="840">
        <v>1.10922820565859</v>
      </c>
      <c r="I3801" s="840">
        <v>1.1223014406553</v>
      </c>
      <c r="J3801" s="86">
        <v>9143.4166666666606</v>
      </c>
      <c r="K3801" s="44">
        <v>10142.1356627555</v>
      </c>
      <c r="L3801" s="45">
        <v>9542.4023413979103</v>
      </c>
      <c r="M3801" s="46">
        <v>1.0436363877177099</v>
      </c>
      <c r="N3801" s="139">
        <v>10261.669697511699</v>
      </c>
      <c r="O3801" s="45">
        <v>9531.5047935694201</v>
      </c>
      <c r="P3801" s="99">
        <v>1.0424445413624801</v>
      </c>
      <c r="Q3801" s="86">
        <v>9146.8286498304406</v>
      </c>
      <c r="R3801" s="44">
        <v>10145.920330718</v>
      </c>
      <c r="S3801" s="45">
        <v>9546.4515420668304</v>
      </c>
      <c r="T3801" s="140">
        <v>1.04368977571738</v>
      </c>
      <c r="U3801" s="44">
        <v>10265.498971131899</v>
      </c>
      <c r="V3801" s="45">
        <v>9535.4795469008604</v>
      </c>
      <c r="W3801" s="99">
        <v>1.04249023480697</v>
      </c>
      <c r="X3801" s="86">
        <v>9147.4831291849405</v>
      </c>
      <c r="Y3801" s="44">
        <v>10146.646297678</v>
      </c>
      <c r="Z3801" s="45">
        <v>9547.60213830879</v>
      </c>
      <c r="AA3801" s="46">
        <v>1.04374088516734</v>
      </c>
      <c r="AB3801" s="139">
        <v>10266.2334942543</v>
      </c>
      <c r="AC3801" s="45">
        <v>9536.5688537225396</v>
      </c>
      <c r="AD3801" s="99">
        <v>1.0425347299407699</v>
      </c>
      <c r="AE3801" s="142">
        <v>9158.5244991029303</v>
      </c>
      <c r="AF3801" s="44">
        <v>10158.8936966202</v>
      </c>
      <c r="AG3801" s="45">
        <v>9559.4670395764406</v>
      </c>
      <c r="AH3801" s="140">
        <v>1.04377807151281</v>
      </c>
      <c r="AI3801" s="44">
        <v>10278.6252396201</v>
      </c>
      <c r="AJ3801" s="45">
        <v>9548.3794180847908</v>
      </c>
      <c r="AK3801" s="46">
        <v>1.04256743747533</v>
      </c>
    </row>
    <row r="3802" spans="1:37" x14ac:dyDescent="0.2">
      <c r="A3802" s="35" t="s">
        <v>3438</v>
      </c>
      <c r="B3802" s="35" t="s">
        <v>9605</v>
      </c>
      <c r="C3802" s="85" t="s">
        <v>1133</v>
      </c>
      <c r="D3802" s="85" t="s">
        <v>13413</v>
      </c>
      <c r="E3802" s="85" t="s">
        <v>12904</v>
      </c>
      <c r="F3802" s="85" t="s">
        <v>439</v>
      </c>
      <c r="G3802" s="85" t="s">
        <v>439</v>
      </c>
      <c r="H3802" s="840">
        <v>1.1110627627326199</v>
      </c>
      <c r="I3802" s="840">
        <v>1.1081697217217099</v>
      </c>
      <c r="J3802" s="86">
        <v>14645.75</v>
      </c>
      <c r="K3802" s="44">
        <v>16272.3474572912</v>
      </c>
      <c r="L3802" s="45">
        <v>15310.1172809899</v>
      </c>
      <c r="M3802" s="46">
        <v>1.0453624622153099</v>
      </c>
      <c r="N3802" s="139">
        <v>16229.9767019057</v>
      </c>
      <c r="O3802" s="45">
        <v>15075.1393578031</v>
      </c>
      <c r="P3802" s="99">
        <v>1.02931835910098</v>
      </c>
      <c r="Q3802" s="86">
        <v>14818.794148647999</v>
      </c>
      <c r="R3802" s="44">
        <v>16464.610367162801</v>
      </c>
      <c r="S3802" s="45">
        <v>15491.8035925489</v>
      </c>
      <c r="T3802" s="140">
        <v>1.0454159385136099</v>
      </c>
      <c r="U3802" s="44">
        <v>16421.738987958499</v>
      </c>
      <c r="V3802" s="45">
        <v>15253.925472553799</v>
      </c>
      <c r="W3802" s="99">
        <v>1.02936347718586</v>
      </c>
      <c r="X3802" s="86">
        <v>14980.341769631599</v>
      </c>
      <c r="Y3802" s="44">
        <v>16644.0999132457</v>
      </c>
      <c r="Z3802" s="45">
        <v>15661.454953672301</v>
      </c>
      <c r="AA3802" s="46">
        <v>1.0454671324936999</v>
      </c>
      <c r="AB3802" s="139">
        <v>16600.7611701487</v>
      </c>
      <c r="AC3802" s="45">
        <v>15420.874852683901</v>
      </c>
      <c r="AD3802" s="99">
        <v>1.0294074120488601</v>
      </c>
      <c r="AE3802" s="142">
        <v>15135.452284569599</v>
      </c>
      <c r="AF3802" s="44">
        <v>16816.437430501599</v>
      </c>
      <c r="AG3802" s="45">
        <v>15824.181661971999</v>
      </c>
      <c r="AH3802" s="140">
        <v>1.04550438034181</v>
      </c>
      <c r="AI3802" s="44">
        <v>16772.6499463236</v>
      </c>
      <c r="AJ3802" s="45">
        <v>15581.0355763236</v>
      </c>
      <c r="AK3802" s="46">
        <v>1.0294397077389099</v>
      </c>
    </row>
    <row r="3803" spans="1:37" x14ac:dyDescent="0.2">
      <c r="A3803" s="35" t="s">
        <v>3437</v>
      </c>
      <c r="B3803" s="35" t="s">
        <v>9604</v>
      </c>
      <c r="C3803" s="85" t="s">
        <v>1133</v>
      </c>
      <c r="D3803" s="85" t="s">
        <v>13413</v>
      </c>
      <c r="E3803" s="85" t="s">
        <v>12904</v>
      </c>
      <c r="F3803" s="85" t="s">
        <v>439</v>
      </c>
      <c r="G3803" s="85" t="s">
        <v>439</v>
      </c>
      <c r="H3803" s="840">
        <v>1.1110627627326199</v>
      </c>
      <c r="I3803" s="840">
        <v>1.1081697217217099</v>
      </c>
      <c r="J3803" s="86">
        <v>12263.083333333299</v>
      </c>
      <c r="K3803" s="44">
        <v>13625.0552479537</v>
      </c>
      <c r="L3803" s="45">
        <v>12819.3669876848</v>
      </c>
      <c r="M3803" s="46">
        <v>1.0453624622153099</v>
      </c>
      <c r="N3803" s="139">
        <v>13589.577644950101</v>
      </c>
      <c r="O3803" s="45">
        <v>12622.616814185199</v>
      </c>
      <c r="P3803" s="99">
        <v>1.02931835910098</v>
      </c>
      <c r="Q3803" s="86">
        <v>12409.296617189601</v>
      </c>
      <c r="R3803" s="44">
        <v>13787.507383063201</v>
      </c>
      <c r="S3803" s="45">
        <v>12972.876469352999</v>
      </c>
      <c r="T3803" s="140">
        <v>1.0454159385136099</v>
      </c>
      <c r="U3803" s="44">
        <v>13751.6067790331</v>
      </c>
      <c r="V3803" s="45">
        <v>12773.676715301001</v>
      </c>
      <c r="W3803" s="99">
        <v>1.02936347718586</v>
      </c>
      <c r="X3803" s="86">
        <v>12545.256048005</v>
      </c>
      <c r="Y3803" s="44">
        <v>13938.5668438845</v>
      </c>
      <c r="Z3803" s="45">
        <v>13115.652866906999</v>
      </c>
      <c r="AA3803" s="46">
        <v>1.0454671324936999</v>
      </c>
      <c r="AB3803" s="139">
        <v>13902.2729036453</v>
      </c>
      <c r="AC3803" s="45">
        <v>12914.1795618671</v>
      </c>
      <c r="AD3803" s="99">
        <v>1.0294074120488601</v>
      </c>
      <c r="AE3803" s="142">
        <v>12674.2141646615</v>
      </c>
      <c r="AF3803" s="44">
        <v>14081.8474052537</v>
      </c>
      <c r="AG3803" s="45">
        <v>13250.9464265439</v>
      </c>
      <c r="AH3803" s="140">
        <v>1.04550438034181</v>
      </c>
      <c r="AI3803" s="44">
        <v>14045.1803838942</v>
      </c>
      <c r="AJ3803" s="45">
        <v>13047.3393254895</v>
      </c>
      <c r="AK3803" s="46">
        <v>1.0294397077389099</v>
      </c>
    </row>
    <row r="3804" spans="1:37" x14ac:dyDescent="0.2">
      <c r="A3804" s="35" t="s">
        <v>3436</v>
      </c>
      <c r="B3804" s="35" t="s">
        <v>9603</v>
      </c>
      <c r="C3804" s="85" t="s">
        <v>1133</v>
      </c>
      <c r="D3804" s="85" t="s">
        <v>13413</v>
      </c>
      <c r="E3804" s="85" t="s">
        <v>12904</v>
      </c>
      <c r="F3804" s="85" t="s">
        <v>443</v>
      </c>
      <c r="G3804" s="85" t="s">
        <v>443</v>
      </c>
      <c r="H3804" s="840">
        <v>1.09682741026917</v>
      </c>
      <c r="I3804" s="840">
        <v>1.0987212939036901</v>
      </c>
      <c r="J3804" s="86">
        <v>18356.666666666701</v>
      </c>
      <c r="K3804" s="44">
        <v>20134.095161174399</v>
      </c>
      <c r="L3804" s="45">
        <v>18943.5088620891</v>
      </c>
      <c r="M3804" s="46">
        <v>1.0319688866218899</v>
      </c>
      <c r="N3804" s="139">
        <v>20168.8605517588</v>
      </c>
      <c r="O3804" s="45">
        <v>18733.753540765199</v>
      </c>
      <c r="P3804" s="99">
        <v>1.0205422302940901</v>
      </c>
      <c r="Q3804" s="86">
        <v>18356.787721614</v>
      </c>
      <c r="R3804" s="44">
        <v>20134.227937558699</v>
      </c>
      <c r="S3804" s="45">
        <v>18944.602862777501</v>
      </c>
      <c r="T3804" s="140">
        <v>1.0320216777618201</v>
      </c>
      <c r="U3804" s="44">
        <v>20168.993557407099</v>
      </c>
      <c r="V3804" s="45">
        <v>18734.6982439983</v>
      </c>
      <c r="W3804" s="99">
        <v>1.0205869636951499</v>
      </c>
      <c r="X3804" s="86">
        <v>18345.6492620875</v>
      </c>
      <c r="Y3804" s="44">
        <v>20122.0109698419</v>
      </c>
      <c r="Z3804" s="45">
        <v>18934.0348846792</v>
      </c>
      <c r="AA3804" s="46">
        <v>1.0320722158254501</v>
      </c>
      <c r="AB3804" s="139">
        <v>20156.755494744099</v>
      </c>
      <c r="AC3804" s="45">
        <v>18724.129618799401</v>
      </c>
      <c r="AD3804" s="99">
        <v>1.0206305239626501</v>
      </c>
      <c r="AE3804" s="142">
        <v>18350.9035277812</v>
      </c>
      <c r="AF3804" s="44">
        <v>20127.773992475599</v>
      </c>
      <c r="AG3804" s="45">
        <v>18940.132440319601</v>
      </c>
      <c r="AH3804" s="140">
        <v>1.03210898644017</v>
      </c>
      <c r="AI3804" s="44">
        <v>20162.528468345601</v>
      </c>
      <c r="AJ3804" s="45">
        <v>18730.079884770199</v>
      </c>
      <c r="AK3804" s="46">
        <v>1.02066254429462</v>
      </c>
    </row>
    <row r="3805" spans="1:37" x14ac:dyDescent="0.2">
      <c r="A3805" s="35" t="s">
        <v>3435</v>
      </c>
      <c r="B3805" s="35" t="s">
        <v>9602</v>
      </c>
      <c r="C3805" s="85" t="s">
        <v>1211</v>
      </c>
      <c r="D3805" s="85" t="s">
        <v>13413</v>
      </c>
      <c r="E3805" s="85" t="s">
        <v>12904</v>
      </c>
      <c r="F3805" s="85" t="s">
        <v>440</v>
      </c>
      <c r="G3805" s="85" t="s">
        <v>440</v>
      </c>
      <c r="H3805" s="840">
        <v>1.10922820565859</v>
      </c>
      <c r="I3805" s="840">
        <v>1.1223014406553</v>
      </c>
      <c r="J3805" s="86">
        <v>16093.25</v>
      </c>
      <c r="K3805" s="44">
        <v>17851.086820715002</v>
      </c>
      <c r="L3805" s="45">
        <v>16795.501296638002</v>
      </c>
      <c r="M3805" s="46">
        <v>1.0436363877177099</v>
      </c>
      <c r="N3805" s="139">
        <v>18061.477659825901</v>
      </c>
      <c r="O3805" s="45">
        <v>16776.320615281798</v>
      </c>
      <c r="P3805" s="99">
        <v>1.0424445413624801</v>
      </c>
      <c r="Q3805" s="86">
        <v>16017.7663312678</v>
      </c>
      <c r="R3805" s="44">
        <v>17767.358206290701</v>
      </c>
      <c r="S3805" s="45">
        <v>16717.578949774201</v>
      </c>
      <c r="T3805" s="140">
        <v>1.04368977571738</v>
      </c>
      <c r="U3805" s="44">
        <v>17976.762229661701</v>
      </c>
      <c r="V3805" s="45">
        <v>16698.3649837665</v>
      </c>
      <c r="W3805" s="99">
        <v>1.04249023480697</v>
      </c>
      <c r="X3805" s="86">
        <v>15970.3785637279</v>
      </c>
      <c r="Y3805" s="44">
        <v>17714.794357932198</v>
      </c>
      <c r="Z3805" s="45">
        <v>16668.937058562798</v>
      </c>
      <c r="AA3805" s="46">
        <v>1.04374088516734</v>
      </c>
      <c r="AB3805" s="139">
        <v>17923.578869882302</v>
      </c>
      <c r="AC3805" s="45">
        <v>16649.6743029879</v>
      </c>
      <c r="AD3805" s="99">
        <v>1.0425347299407699</v>
      </c>
      <c r="AE3805" s="142">
        <v>15940.678583250199</v>
      </c>
      <c r="AF3805" s="44">
        <v>17681.850301878902</v>
      </c>
      <c r="AG3805" s="45">
        <v>16638.5307502303</v>
      </c>
      <c r="AH3805" s="140">
        <v>1.0437780715128</v>
      </c>
      <c r="AI3805" s="44">
        <v>17890.2465390047</v>
      </c>
      <c r="AJ3805" s="45">
        <v>16619.232422157002</v>
      </c>
      <c r="AK3805" s="46">
        <v>1.04256743747533</v>
      </c>
    </row>
    <row r="3806" spans="1:37" x14ac:dyDescent="0.2">
      <c r="A3806" s="35" t="s">
        <v>3434</v>
      </c>
      <c r="B3806" s="35" t="s">
        <v>9601</v>
      </c>
      <c r="C3806" s="85" t="s">
        <v>1211</v>
      </c>
      <c r="D3806" s="85" t="s">
        <v>13413</v>
      </c>
      <c r="E3806" s="85" t="s">
        <v>12904</v>
      </c>
      <c r="F3806" s="85" t="s">
        <v>441</v>
      </c>
      <c r="G3806" s="85" t="s">
        <v>441</v>
      </c>
      <c r="H3806" s="840">
        <v>1.1089386841656299</v>
      </c>
      <c r="I3806" s="840">
        <v>1.12230626026281</v>
      </c>
      <c r="J3806" s="86">
        <v>37163.083333333299</v>
      </c>
      <c r="K3806" s="44">
        <v>41211.580731204398</v>
      </c>
      <c r="L3806" s="45">
        <v>38774.622775585303</v>
      </c>
      <c r="M3806" s="46">
        <v>1.0433639864538999</v>
      </c>
      <c r="N3806" s="139">
        <v>41708.361075668501</v>
      </c>
      <c r="O3806" s="45">
        <v>38740.619727904399</v>
      </c>
      <c r="P3806" s="99">
        <v>1.0424490180328001</v>
      </c>
      <c r="Q3806" s="86">
        <v>37170.979890413102</v>
      </c>
      <c r="R3806" s="44">
        <v>41220.337528821998</v>
      </c>
      <c r="S3806" s="45">
        <v>38784.845725147898</v>
      </c>
      <c r="T3806" s="140">
        <v>1.0434173605186801</v>
      </c>
      <c r="U3806" s="44">
        <v>41717.2234311137</v>
      </c>
      <c r="V3806" s="45">
        <v>38750.549963478101</v>
      </c>
      <c r="W3806" s="99">
        <v>1.0424947116735099</v>
      </c>
      <c r="X3806" s="86">
        <v>37165.055591759599</v>
      </c>
      <c r="Y3806" s="44">
        <v>41213.767844868496</v>
      </c>
      <c r="Z3806" s="45">
        <v>38780.563198844997</v>
      </c>
      <c r="AA3806" s="46">
        <v>1.04346845662848</v>
      </c>
      <c r="AB3806" s="139">
        <v>41710.5745536471</v>
      </c>
      <c r="AC3806" s="45">
        <v>38746.027584684001</v>
      </c>
      <c r="AD3806" s="99">
        <v>1.0425392069983901</v>
      </c>
      <c r="AE3806" s="142">
        <v>37181.6648257325</v>
      </c>
      <c r="AF3806" s="44">
        <v>41232.186466935404</v>
      </c>
      <c r="AG3806" s="45">
        <v>38799.276699929898</v>
      </c>
      <c r="AH3806" s="140">
        <v>1.04350563326788</v>
      </c>
      <c r="AI3806" s="44">
        <v>41729.215200913102</v>
      </c>
      <c r="AJ3806" s="45">
        <v>38764.559488108898</v>
      </c>
      <c r="AK3806" s="46">
        <v>1.04257191467341</v>
      </c>
    </row>
    <row r="3807" spans="1:37" x14ac:dyDescent="0.2">
      <c r="A3807" s="35" t="s">
        <v>3433</v>
      </c>
      <c r="B3807" s="35" t="s">
        <v>9600</v>
      </c>
      <c r="C3807" s="85" t="s">
        <v>1211</v>
      </c>
      <c r="D3807" s="85" t="s">
        <v>13413</v>
      </c>
      <c r="E3807" s="85" t="s">
        <v>12904</v>
      </c>
      <c r="F3807" s="85" t="s">
        <v>440</v>
      </c>
      <c r="G3807" s="85" t="s">
        <v>440</v>
      </c>
      <c r="H3807" s="840">
        <v>1.10922820565859</v>
      </c>
      <c r="I3807" s="840">
        <v>1.1223014406553</v>
      </c>
      <c r="J3807" s="86">
        <v>9158.5833333333303</v>
      </c>
      <c r="K3807" s="44">
        <v>10158.958957208</v>
      </c>
      <c r="L3807" s="45">
        <v>9558.2308266116306</v>
      </c>
      <c r="M3807" s="46">
        <v>1.0436363877177099</v>
      </c>
      <c r="N3807" s="139">
        <v>10278.6912693616</v>
      </c>
      <c r="O3807" s="45">
        <v>9547.3152024467599</v>
      </c>
      <c r="P3807" s="99">
        <v>1.0424445413624801</v>
      </c>
      <c r="Q3807" s="86">
        <v>9177.1735905985606</v>
      </c>
      <c r="R3807" s="44">
        <v>10179.579794916999</v>
      </c>
      <c r="S3807" s="45">
        <v>9578.1222464912698</v>
      </c>
      <c r="T3807" s="140">
        <v>1.04368977571738</v>
      </c>
      <c r="U3807" s="44">
        <v>10299.555141872501</v>
      </c>
      <c r="V3807" s="45">
        <v>9567.11385132742</v>
      </c>
      <c r="W3807" s="99">
        <v>1.04249023480697</v>
      </c>
      <c r="X3807" s="86">
        <v>9193.4329048873697</v>
      </c>
      <c r="Y3807" s="44">
        <v>10197.6150849308</v>
      </c>
      <c r="Z3807" s="45">
        <v>9595.56179787369</v>
      </c>
      <c r="AA3807" s="46">
        <v>1.04374088516734</v>
      </c>
      <c r="AB3807" s="139">
        <v>10317.8029937229</v>
      </c>
      <c r="AC3807" s="45">
        <v>9584.4730907253197</v>
      </c>
      <c r="AD3807" s="99">
        <v>1.0425347299407699</v>
      </c>
      <c r="AE3807" s="142">
        <v>9215.5933514952794</v>
      </c>
      <c r="AF3807" s="44">
        <v>10222.1960773583</v>
      </c>
      <c r="AG3807" s="45">
        <v>9619.0342562699698</v>
      </c>
      <c r="AH3807" s="140">
        <v>1.0437780715128</v>
      </c>
      <c r="AI3807" s="44">
        <v>10342.673694876499</v>
      </c>
      <c r="AJ3807" s="45">
        <v>9607.8775452831505</v>
      </c>
      <c r="AK3807" s="46">
        <v>1.04256743747533</v>
      </c>
    </row>
    <row r="3808" spans="1:37" x14ac:dyDescent="0.2">
      <c r="A3808" s="35" t="s">
        <v>3432</v>
      </c>
      <c r="B3808" s="35" t="s">
        <v>9599</v>
      </c>
      <c r="C3808" s="85" t="s">
        <v>1133</v>
      </c>
      <c r="D3808" s="85" t="s">
        <v>13413</v>
      </c>
      <c r="E3808" s="85" t="s">
        <v>12904</v>
      </c>
      <c r="F3808" s="85" t="s">
        <v>443</v>
      </c>
      <c r="G3808" s="85" t="s">
        <v>443</v>
      </c>
      <c r="H3808" s="840">
        <v>1.09682741026917</v>
      </c>
      <c r="I3808" s="840">
        <v>1.0987212939036901</v>
      </c>
      <c r="J3808" s="86">
        <v>10994.666666666701</v>
      </c>
      <c r="K3808" s="44">
        <v>12059.251766772801</v>
      </c>
      <c r="L3808" s="45">
        <v>11346.1539187788</v>
      </c>
      <c r="M3808" s="46">
        <v>1.0319688866218899</v>
      </c>
      <c r="N3808" s="139">
        <v>12080.0743860398</v>
      </c>
      <c r="O3808" s="45">
        <v>11220.521641340099</v>
      </c>
      <c r="P3808" s="99">
        <v>1.0205422302940901</v>
      </c>
      <c r="Q3808" s="86">
        <v>10987.4204944637</v>
      </c>
      <c r="R3808" s="44">
        <v>12051.3039664811</v>
      </c>
      <c r="S3808" s="45">
        <v>11339.256132971001</v>
      </c>
      <c r="T3808" s="140">
        <v>1.0320216777618201</v>
      </c>
      <c r="U3808" s="44">
        <v>12072.112862341201</v>
      </c>
      <c r="V3808" s="45">
        <v>11213.618121286599</v>
      </c>
      <c r="W3808" s="99">
        <v>1.0205869636951499</v>
      </c>
      <c r="X3808" s="86">
        <v>10977.100743418199</v>
      </c>
      <c r="Y3808" s="44">
        <v>12039.984980667199</v>
      </c>
      <c r="Z3808" s="45">
        <v>11329.1606875988</v>
      </c>
      <c r="AA3808" s="46">
        <v>1.0320722158254501</v>
      </c>
      <c r="AB3808" s="139">
        <v>12060.774332119699</v>
      </c>
      <c r="AC3808" s="45">
        <v>11203.5640833458</v>
      </c>
      <c r="AD3808" s="99">
        <v>1.0206305239626501</v>
      </c>
      <c r="AE3808" s="142">
        <v>10978.1712327232</v>
      </c>
      <c r="AF3808" s="44">
        <v>12041.159122679201</v>
      </c>
      <c r="AG3808" s="45">
        <v>11330.669183972601</v>
      </c>
      <c r="AH3808" s="140">
        <v>1.03210898644017</v>
      </c>
      <c r="AI3808" s="44">
        <v>12061.9505015139</v>
      </c>
      <c r="AJ3808" s="45">
        <v>11205.008182093199</v>
      </c>
      <c r="AK3808" s="46">
        <v>1.02066254429462</v>
      </c>
    </row>
    <row r="3809" spans="1:37" x14ac:dyDescent="0.2">
      <c r="A3809" s="35" t="s">
        <v>3431</v>
      </c>
      <c r="B3809" s="35" t="s">
        <v>9598</v>
      </c>
      <c r="C3809" s="85" t="s">
        <v>1133</v>
      </c>
      <c r="D3809" s="85" t="s">
        <v>13413</v>
      </c>
      <c r="E3809" s="85" t="s">
        <v>12904</v>
      </c>
      <c r="F3809" s="85" t="s">
        <v>442</v>
      </c>
      <c r="G3809" s="85" t="s">
        <v>442</v>
      </c>
      <c r="H3809" s="840">
        <v>1.1111347223950501</v>
      </c>
      <c r="I3809" s="840">
        <v>1.10349107437743</v>
      </c>
      <c r="J3809" s="86">
        <v>13923.166666666701</v>
      </c>
      <c r="K3809" s="44">
        <v>15470.5139290267</v>
      </c>
      <c r="L3809" s="45">
        <v>14555.698449301301</v>
      </c>
      <c r="M3809" s="46">
        <v>1.0454301666982799</v>
      </c>
      <c r="N3809" s="139">
        <v>15364.090143736001</v>
      </c>
      <c r="O3809" s="45">
        <v>14270.8646029957</v>
      </c>
      <c r="P3809" s="99">
        <v>1.0249726189920201</v>
      </c>
      <c r="Q3809" s="86">
        <v>13896.768681171199</v>
      </c>
      <c r="R3809" s="44">
        <v>15441.182210741399</v>
      </c>
      <c r="S3809" s="45">
        <v>14528.8443948028</v>
      </c>
      <c r="T3809" s="140">
        <v>1.0454836464600601</v>
      </c>
      <c r="U3809" s="44">
        <v>15334.9602023602</v>
      </c>
      <c r="V3809" s="45">
        <v>14244.431739105399</v>
      </c>
      <c r="W3809" s="99">
        <v>1.0250175465901801</v>
      </c>
      <c r="X3809" s="86">
        <v>13877.8849103796</v>
      </c>
      <c r="Y3809" s="44">
        <v>15420.1997973251</v>
      </c>
      <c r="Z3809" s="45">
        <v>14509.8122314347</v>
      </c>
      <c r="AA3809" s="46">
        <v>1.0455348437558001</v>
      </c>
      <c r="AB3809" s="139">
        <v>15314.122129841</v>
      </c>
      <c r="AC3809" s="45">
        <v>14225.682691444899</v>
      </c>
      <c r="AD3809" s="99">
        <v>1.02506129596198</v>
      </c>
      <c r="AE3809" s="142">
        <v>13867.0491662736</v>
      </c>
      <c r="AF3809" s="44">
        <v>15408.1598258059</v>
      </c>
      <c r="AG3809" s="45">
        <v>14498.999634608101</v>
      </c>
      <c r="AH3809" s="140">
        <v>1.04557209401633</v>
      </c>
      <c r="AI3809" s="44">
        <v>15302.164982935899</v>
      </c>
      <c r="AJ3809" s="45">
        <v>14215.021344683601</v>
      </c>
      <c r="AK3809" s="46">
        <v>1.0250934553009501</v>
      </c>
    </row>
    <row r="3810" spans="1:37" x14ac:dyDescent="0.2">
      <c r="A3810" s="35" t="s">
        <v>3430</v>
      </c>
      <c r="B3810" s="35" t="s">
        <v>9597</v>
      </c>
      <c r="C3810" s="85" t="s">
        <v>1133</v>
      </c>
      <c r="D3810" s="85" t="s">
        <v>13413</v>
      </c>
      <c r="E3810" s="85" t="s">
        <v>12904</v>
      </c>
      <c r="F3810" s="85" t="s">
        <v>444</v>
      </c>
      <c r="G3810" s="85" t="s">
        <v>444</v>
      </c>
      <c r="H3810" s="840">
        <v>1.1087605024934499</v>
      </c>
      <c r="I3810" s="840">
        <v>1.119168193748</v>
      </c>
      <c r="J3810" s="86">
        <v>9715.9166666666697</v>
      </c>
      <c r="K3810" s="44">
        <v>10772.624645517801</v>
      </c>
      <c r="L3810" s="45">
        <v>10135.608717785701</v>
      </c>
      <c r="M3810" s="46">
        <v>1.04319634117066</v>
      </c>
      <c r="N3810" s="139">
        <v>10873.7449064394</v>
      </c>
      <c r="O3810" s="45">
        <v>10100.028041724099</v>
      </c>
      <c r="P3810" s="99">
        <v>1.0395342393554301</v>
      </c>
      <c r="Q3810" s="86">
        <v>9795.2025370406809</v>
      </c>
      <c r="R3810" s="44">
        <v>10860.5336869943</v>
      </c>
      <c r="S3810" s="45">
        <v>10218.842173437301</v>
      </c>
      <c r="T3810" s="140">
        <v>1.04324970665942</v>
      </c>
      <c r="U3810" s="44">
        <v>10962.4791307756</v>
      </c>
      <c r="V3810" s="45">
        <v>10182.8947456719</v>
      </c>
      <c r="W3810" s="99">
        <v>1.0395798052327301</v>
      </c>
      <c r="X3810" s="86">
        <v>9874.2957350486195</v>
      </c>
      <c r="Y3810" s="44">
        <v>10948.2291009614</v>
      </c>
      <c r="Z3810" s="45">
        <v>10301.8605860889</v>
      </c>
      <c r="AA3810" s="46">
        <v>1.0433007945592201</v>
      </c>
      <c r="AB3810" s="139">
        <v>11050.9977223279</v>
      </c>
      <c r="AC3810" s="45">
        <v>10265.556568559899</v>
      </c>
      <c r="AD3810" s="99">
        <v>1.03962417614478</v>
      </c>
      <c r="AE3810" s="142">
        <v>9950.7099454736999</v>
      </c>
      <c r="AF3810" s="44">
        <v>11032.95415931</v>
      </c>
      <c r="AG3810" s="45">
        <v>10381.953467056301</v>
      </c>
      <c r="AH3810" s="140">
        <v>1.04333796522516</v>
      </c>
      <c r="AI3810" s="44">
        <v>11136.518076186099</v>
      </c>
      <c r="AJ3810" s="45">
        <v>10345.3231836785</v>
      </c>
      <c r="AK3810" s="46">
        <v>1.0396567923662901</v>
      </c>
    </row>
    <row r="3811" spans="1:37" x14ac:dyDescent="0.2">
      <c r="A3811" s="35" t="s">
        <v>3429</v>
      </c>
      <c r="B3811" s="35" t="s">
        <v>8768</v>
      </c>
      <c r="C3811" s="85" t="s">
        <v>1133</v>
      </c>
      <c r="D3811" s="85" t="s">
        <v>13413</v>
      </c>
      <c r="E3811" s="85" t="s">
        <v>12904</v>
      </c>
      <c r="F3811" s="85" t="s">
        <v>442</v>
      </c>
      <c r="G3811" s="85" t="s">
        <v>442</v>
      </c>
      <c r="H3811" s="840">
        <v>1.1111347223950501</v>
      </c>
      <c r="I3811" s="840">
        <v>1.10349107437743</v>
      </c>
      <c r="J3811" s="86">
        <v>2372.6666666666702</v>
      </c>
      <c r="K3811" s="44">
        <v>2636.35231800266</v>
      </c>
      <c r="L3811" s="45">
        <v>2480.45730885279</v>
      </c>
      <c r="M3811" s="46">
        <v>1.0454301666982799</v>
      </c>
      <c r="N3811" s="139">
        <v>2618.21648913951</v>
      </c>
      <c r="O3811" s="45">
        <v>2431.9183673283901</v>
      </c>
      <c r="P3811" s="99">
        <v>1.0249726189920201</v>
      </c>
      <c r="Q3811" s="86">
        <v>2364.9468566647201</v>
      </c>
      <c r="R3811" s="44">
        <v>2627.7745690592101</v>
      </c>
      <c r="S3811" s="45">
        <v>2472.5132633900798</v>
      </c>
      <c r="T3811" s="140">
        <v>1.0454836464600601</v>
      </c>
      <c r="U3811" s="44">
        <v>2609.6977477064802</v>
      </c>
      <c r="V3811" s="45">
        <v>2424.1120248346401</v>
      </c>
      <c r="W3811" s="99">
        <v>1.0250175465901801</v>
      </c>
      <c r="X3811" s="86">
        <v>2356.7883133557798</v>
      </c>
      <c r="Y3811" s="44">
        <v>2618.7093283044701</v>
      </c>
      <c r="Z3811" s="45">
        <v>2464.1043009699301</v>
      </c>
      <c r="AA3811" s="46">
        <v>1.0455348437558001</v>
      </c>
      <c r="AB3811" s="139">
        <v>2600.6948679851398</v>
      </c>
      <c r="AC3811" s="45">
        <v>2415.8524827965298</v>
      </c>
      <c r="AD3811" s="99">
        <v>1.02506129596198</v>
      </c>
      <c r="AE3811" s="142">
        <v>2351.7524562661501</v>
      </c>
      <c r="AF3811" s="44">
        <v>2613.1138126351698</v>
      </c>
      <c r="AG3811" s="45">
        <v>2458.9267403062399</v>
      </c>
      <c r="AH3811" s="140">
        <v>1.04557209401633</v>
      </c>
      <c r="AI3811" s="44">
        <v>2595.1378446348899</v>
      </c>
      <c r="AJ3811" s="45">
        <v>2410.76605140637</v>
      </c>
      <c r="AK3811" s="46">
        <v>1.0250934553009501</v>
      </c>
    </row>
    <row r="3812" spans="1:37" x14ac:dyDescent="0.2">
      <c r="A3812" s="35" t="s">
        <v>3428</v>
      </c>
      <c r="B3812" s="35" t="s">
        <v>8082</v>
      </c>
      <c r="C3812" s="85" t="s">
        <v>1211</v>
      </c>
      <c r="D3812" s="85" t="s">
        <v>13413</v>
      </c>
      <c r="E3812" s="85" t="s">
        <v>12904</v>
      </c>
      <c r="F3812" s="85" t="s">
        <v>441</v>
      </c>
      <c r="G3812" s="85" t="s">
        <v>441</v>
      </c>
      <c r="H3812" s="840">
        <v>1.1089386841656299</v>
      </c>
      <c r="I3812" s="840">
        <v>1.12230626026281</v>
      </c>
      <c r="J3812" s="86">
        <v>10950.416666666701</v>
      </c>
      <c r="K3812" s="44">
        <v>12143.3406493988</v>
      </c>
      <c r="L3812" s="45">
        <v>11425.270386664601</v>
      </c>
      <c r="M3812" s="46">
        <v>1.0433639864538999</v>
      </c>
      <c r="N3812" s="139">
        <v>12289.721177486201</v>
      </c>
      <c r="O3812" s="45">
        <v>11415.2511012167</v>
      </c>
      <c r="P3812" s="99">
        <v>1.0424490180328001</v>
      </c>
      <c r="Q3812" s="86">
        <v>10960.659969857799</v>
      </c>
      <c r="R3812" s="44">
        <v>12154.699844561001</v>
      </c>
      <c r="S3812" s="45">
        <v>11436.542895291799</v>
      </c>
      <c r="T3812" s="140">
        <v>1.0434173605186801</v>
      </c>
      <c r="U3812" s="44">
        <v>12301.217300783401</v>
      </c>
      <c r="V3812" s="45">
        <v>11426.430055028301</v>
      </c>
      <c r="W3812" s="99">
        <v>1.0424947116735099</v>
      </c>
      <c r="X3812" s="86">
        <v>10963.3864928073</v>
      </c>
      <c r="Y3812" s="44">
        <v>12157.723391333</v>
      </c>
      <c r="Z3812" s="45">
        <v>11439.947983071101</v>
      </c>
      <c r="AA3812" s="46">
        <v>1.04346845662848</v>
      </c>
      <c r="AB3812" s="139">
        <v>12304.2772945583</v>
      </c>
      <c r="AC3812" s="45">
        <v>11429.7602602281</v>
      </c>
      <c r="AD3812" s="99">
        <v>1.0425392069983901</v>
      </c>
      <c r="AE3812" s="142">
        <v>10969.3355001489</v>
      </c>
      <c r="AF3812" s="44">
        <v>12164.3204757065</v>
      </c>
      <c r="AG3812" s="45">
        <v>11446.5633876107</v>
      </c>
      <c r="AH3812" s="140">
        <v>1.04350563326788</v>
      </c>
      <c r="AI3812" s="44">
        <v>12310.953902740201</v>
      </c>
      <c r="AJ3812" s="45">
        <v>11436.3211150853</v>
      </c>
      <c r="AK3812" s="46">
        <v>1.04257191467341</v>
      </c>
    </row>
    <row r="3813" spans="1:37" x14ac:dyDescent="0.2">
      <c r="A3813" s="35" t="s">
        <v>3427</v>
      </c>
      <c r="B3813" s="35" t="s">
        <v>9596</v>
      </c>
      <c r="C3813" s="85" t="s">
        <v>1211</v>
      </c>
      <c r="D3813" s="85" t="s">
        <v>13413</v>
      </c>
      <c r="E3813" s="85" t="s">
        <v>12904</v>
      </c>
      <c r="F3813" s="85" t="s">
        <v>441</v>
      </c>
      <c r="G3813" s="85" t="s">
        <v>441</v>
      </c>
      <c r="H3813" s="840">
        <v>1.1089386841656299</v>
      </c>
      <c r="I3813" s="840">
        <v>1.12230626026281</v>
      </c>
      <c r="J3813" s="86">
        <v>18069.166666666701</v>
      </c>
      <c r="K3813" s="44">
        <v>20037.597907302901</v>
      </c>
      <c r="L3813" s="45">
        <v>18852.717765233301</v>
      </c>
      <c r="M3813" s="46">
        <v>1.0433639864538999</v>
      </c>
      <c r="N3813" s="139">
        <v>20279.138867732101</v>
      </c>
      <c r="O3813" s="45">
        <v>18836.1850483376</v>
      </c>
      <c r="P3813" s="99">
        <v>1.0424490180328001</v>
      </c>
      <c r="Q3813" s="86">
        <v>18053.534574315199</v>
      </c>
      <c r="R3813" s="44">
        <v>20020.2628753799</v>
      </c>
      <c r="S3813" s="45">
        <v>18837.371393564699</v>
      </c>
      <c r="T3813" s="140">
        <v>1.0434173605186801</v>
      </c>
      <c r="U3813" s="44">
        <v>20261.594872625101</v>
      </c>
      <c r="V3813" s="45">
        <v>18820.714320738502</v>
      </c>
      <c r="W3813" s="99">
        <v>1.0424947116735099</v>
      </c>
      <c r="X3813" s="86">
        <v>18038.212210873498</v>
      </c>
      <c r="Y3813" s="44">
        <v>20003.271313826601</v>
      </c>
      <c r="Z3813" s="45">
        <v>18822.305456017199</v>
      </c>
      <c r="AA3813" s="46">
        <v>1.04346845662848</v>
      </c>
      <c r="AB3813" s="139">
        <v>20244.398488212399</v>
      </c>
      <c r="AC3813" s="45">
        <v>18805.543453992701</v>
      </c>
      <c r="AD3813" s="99">
        <v>1.0425392069983901</v>
      </c>
      <c r="AE3813" s="142">
        <v>18034.0694348709</v>
      </c>
      <c r="AF3813" s="44">
        <v>19998.677229257399</v>
      </c>
      <c r="AG3813" s="45">
        <v>18818.653046031799</v>
      </c>
      <c r="AH3813" s="140">
        <v>1.04350563326788</v>
      </c>
      <c r="AI3813" s="44">
        <v>20239.749024769801</v>
      </c>
      <c r="AJ3813" s="45">
        <v>18801.814300066599</v>
      </c>
      <c r="AK3813" s="46">
        <v>1.04257191467341</v>
      </c>
    </row>
    <row r="3814" spans="1:37" x14ac:dyDescent="0.2">
      <c r="A3814" s="35" t="s">
        <v>3426</v>
      </c>
      <c r="B3814" s="35" t="s">
        <v>9595</v>
      </c>
      <c r="C3814" s="85" t="s">
        <v>1211</v>
      </c>
      <c r="D3814" s="85" t="s">
        <v>13413</v>
      </c>
      <c r="E3814" s="85" t="s">
        <v>12904</v>
      </c>
      <c r="F3814" s="85" t="s">
        <v>440</v>
      </c>
      <c r="G3814" s="85" t="s">
        <v>440</v>
      </c>
      <c r="H3814" s="840">
        <v>1.10922820565859</v>
      </c>
      <c r="I3814" s="840">
        <v>1.1223014406553</v>
      </c>
      <c r="J3814" s="86">
        <v>7560</v>
      </c>
      <c r="K3814" s="44">
        <v>8385.7652347789099</v>
      </c>
      <c r="L3814" s="45">
        <v>7889.8910911458897</v>
      </c>
      <c r="M3814" s="46">
        <v>1.0436363877177099</v>
      </c>
      <c r="N3814" s="139">
        <v>8484.5988913540496</v>
      </c>
      <c r="O3814" s="45">
        <v>7880.8807327003797</v>
      </c>
      <c r="P3814" s="99">
        <v>1.0424445413624801</v>
      </c>
      <c r="Q3814" s="86">
        <v>7552.6305311570104</v>
      </c>
      <c r="R3814" s="44">
        <v>8377.5908120775493</v>
      </c>
      <c r="S3814" s="45">
        <v>7882.6032651394898</v>
      </c>
      <c r="T3814" s="140">
        <v>1.04368977571738</v>
      </c>
      <c r="U3814" s="44">
        <v>8476.3281258546995</v>
      </c>
      <c r="V3814" s="45">
        <v>7873.54357583616</v>
      </c>
      <c r="W3814" s="99">
        <v>1.04249023480697</v>
      </c>
      <c r="X3814" s="86">
        <v>7546.4199132513704</v>
      </c>
      <c r="Y3814" s="44">
        <v>8370.7018195220408</v>
      </c>
      <c r="Z3814" s="45">
        <v>7876.5070001014201</v>
      </c>
      <c r="AA3814" s="46">
        <v>1.04374088516734</v>
      </c>
      <c r="AB3814" s="139">
        <v>8469.3579404318407</v>
      </c>
      <c r="AC3814" s="45">
        <v>7867.4048462811397</v>
      </c>
      <c r="AD3814" s="99">
        <v>1.0425347299407699</v>
      </c>
      <c r="AE3814" s="142">
        <v>7550.1883904641099</v>
      </c>
      <c r="AF3814" s="44">
        <v>8374.8819207387896</v>
      </c>
      <c r="AG3814" s="45">
        <v>7880.7210777569899</v>
      </c>
      <c r="AH3814" s="140">
        <v>1.0437780715128</v>
      </c>
      <c r="AI3814" s="44">
        <v>8473.5873078367695</v>
      </c>
      <c r="AJ3814" s="45">
        <v>7871.58056270217</v>
      </c>
      <c r="AK3814" s="46">
        <v>1.04256743747533</v>
      </c>
    </row>
    <row r="3815" spans="1:37" x14ac:dyDescent="0.2">
      <c r="A3815" s="35" t="s">
        <v>3425</v>
      </c>
      <c r="B3815" s="35" t="s">
        <v>9594</v>
      </c>
      <c r="C3815" s="85" t="s">
        <v>1211</v>
      </c>
      <c r="D3815" s="85" t="s">
        <v>13413</v>
      </c>
      <c r="E3815" s="85" t="s">
        <v>12904</v>
      </c>
      <c r="F3815" s="85" t="s">
        <v>441</v>
      </c>
      <c r="G3815" s="85" t="s">
        <v>441</v>
      </c>
      <c r="H3815" s="840">
        <v>1.1089386841656299</v>
      </c>
      <c r="I3815" s="840">
        <v>1.12230626026281</v>
      </c>
      <c r="J3815" s="86">
        <v>9754.0833333333303</v>
      </c>
      <c r="K3815" s="44">
        <v>10816.680336908599</v>
      </c>
      <c r="L3815" s="45">
        <v>10177.059270870201</v>
      </c>
      <c r="M3815" s="46">
        <v>1.0433639864538999</v>
      </c>
      <c r="N3815" s="139">
        <v>10947.0687881251</v>
      </c>
      <c r="O3815" s="45">
        <v>10168.134592643401</v>
      </c>
      <c r="P3815" s="99">
        <v>1.0424490180328001</v>
      </c>
      <c r="Q3815" s="86">
        <v>9743.4879069603394</v>
      </c>
      <c r="R3815" s="44">
        <v>10804.930658728401</v>
      </c>
      <c r="S3815" s="45">
        <v>10166.524434126201</v>
      </c>
      <c r="T3815" s="140">
        <v>1.0434173605186801</v>
      </c>
      <c r="U3815" s="44">
        <v>10935.177474776599</v>
      </c>
      <c r="V3815" s="45">
        <v>10157.534616261</v>
      </c>
      <c r="W3815" s="99">
        <v>1.0424947116735099</v>
      </c>
      <c r="X3815" s="86">
        <v>9733.6681540293503</v>
      </c>
      <c r="Y3815" s="44">
        <v>10794.0411548342</v>
      </c>
      <c r="Z3815" s="45">
        <v>10156.7756860188</v>
      </c>
      <c r="AA3815" s="46">
        <v>1.04346845662848</v>
      </c>
      <c r="AB3815" s="139">
        <v>10924.1567045879</v>
      </c>
      <c r="AC3815" s="45">
        <v>10147.7306784872</v>
      </c>
      <c r="AD3815" s="99">
        <v>1.0425392069983901</v>
      </c>
      <c r="AE3815" s="142">
        <v>9736.9222454409792</v>
      </c>
      <c r="AF3815" s="44">
        <v>10797.649742682401</v>
      </c>
      <c r="AG3815" s="45">
        <v>10160.5332138089</v>
      </c>
      <c r="AH3815" s="140">
        <v>1.04350563326788</v>
      </c>
      <c r="AI3815" s="44">
        <v>10927.8087917506</v>
      </c>
      <c r="AJ3815" s="45">
        <v>10151.4416684555</v>
      </c>
      <c r="AK3815" s="46">
        <v>1.04257191467341</v>
      </c>
    </row>
    <row r="3816" spans="1:37" x14ac:dyDescent="0.2">
      <c r="A3816" s="35" t="s">
        <v>3424</v>
      </c>
      <c r="B3816" s="35" t="s">
        <v>9593</v>
      </c>
      <c r="C3816" s="85" t="s">
        <v>1211</v>
      </c>
      <c r="D3816" s="85" t="s">
        <v>13413</v>
      </c>
      <c r="E3816" s="85" t="s">
        <v>12904</v>
      </c>
      <c r="F3816" s="85" t="s">
        <v>441</v>
      </c>
      <c r="G3816" s="85" t="s">
        <v>441</v>
      </c>
      <c r="H3816" s="840">
        <v>1.1089386841656299</v>
      </c>
      <c r="I3816" s="840">
        <v>1.12230626026281</v>
      </c>
      <c r="J3816" s="86">
        <v>11711.25</v>
      </c>
      <c r="K3816" s="44">
        <v>12987.058164934801</v>
      </c>
      <c r="L3816" s="45">
        <v>12219.096486358299</v>
      </c>
      <c r="M3816" s="46">
        <v>1.0433639864538999</v>
      </c>
      <c r="N3816" s="139">
        <v>13143.609190502801</v>
      </c>
      <c r="O3816" s="45">
        <v>12208.3810624366</v>
      </c>
      <c r="P3816" s="99">
        <v>1.0424490180328001</v>
      </c>
      <c r="Q3816" s="86">
        <v>11709.645047505701</v>
      </c>
      <c r="R3816" s="44">
        <v>12985.2783710276</v>
      </c>
      <c r="S3816" s="45">
        <v>12218.046928079</v>
      </c>
      <c r="T3816" s="140">
        <v>1.0434173605186801</v>
      </c>
      <c r="U3816" s="44">
        <v>13141.807942271</v>
      </c>
      <c r="V3816" s="45">
        <v>12207.2430375986</v>
      </c>
      <c r="W3816" s="99">
        <v>1.0424947116735099</v>
      </c>
      <c r="X3816" s="86">
        <v>11708.399477041101</v>
      </c>
      <c r="Y3816" s="44">
        <v>12983.8971097556</v>
      </c>
      <c r="Z3816" s="45">
        <v>12217.345531897799</v>
      </c>
      <c r="AA3816" s="46">
        <v>1.04346845662848</v>
      </c>
      <c r="AB3816" s="139">
        <v>13140.410030741101</v>
      </c>
      <c r="AC3816" s="45">
        <v>12206.4655060148</v>
      </c>
      <c r="AD3816" s="99">
        <v>1.0425392069983901</v>
      </c>
      <c r="AE3816" s="142">
        <v>11716.2736128504</v>
      </c>
      <c r="AF3816" s="44">
        <v>12992.6290435589</v>
      </c>
      <c r="AG3816" s="45">
        <v>12225.997515917201</v>
      </c>
      <c r="AH3816" s="140">
        <v>1.04350563326788</v>
      </c>
      <c r="AI3816" s="44">
        <v>13149.247222653999</v>
      </c>
      <c r="AJ3816" s="45">
        <v>12215.057813387</v>
      </c>
      <c r="AK3816" s="46">
        <v>1.04257191467341</v>
      </c>
    </row>
    <row r="3817" spans="1:37" x14ac:dyDescent="0.2">
      <c r="A3817" s="35" t="s">
        <v>3423</v>
      </c>
      <c r="B3817" s="35" t="s">
        <v>9592</v>
      </c>
      <c r="C3817" s="85" t="s">
        <v>1211</v>
      </c>
      <c r="D3817" s="85" t="s">
        <v>13413</v>
      </c>
      <c r="E3817" s="85" t="s">
        <v>12904</v>
      </c>
      <c r="F3817" s="85" t="s">
        <v>444</v>
      </c>
      <c r="G3817" s="85" t="s">
        <v>444</v>
      </c>
      <c r="H3817" s="840">
        <v>1.1087605024934499</v>
      </c>
      <c r="I3817" s="840">
        <v>1.119168193748</v>
      </c>
      <c r="J3817" s="86">
        <v>6833.5</v>
      </c>
      <c r="K3817" s="44">
        <v>7576.7148937889797</v>
      </c>
      <c r="L3817" s="45">
        <v>7128.6821973897204</v>
      </c>
      <c r="M3817" s="46">
        <v>1.04319634117066</v>
      </c>
      <c r="N3817" s="139">
        <v>7647.8358519769599</v>
      </c>
      <c r="O3817" s="45">
        <v>7103.6572246353599</v>
      </c>
      <c r="P3817" s="99">
        <v>1.0395342393554301</v>
      </c>
      <c r="Q3817" s="86">
        <v>6870.0400911439001</v>
      </c>
      <c r="R3817" s="44">
        <v>7617.22910360685</v>
      </c>
      <c r="S3817" s="45">
        <v>7167.16730982434</v>
      </c>
      <c r="T3817" s="140">
        <v>1.04324970665942</v>
      </c>
      <c r="U3817" s="44">
        <v>7688.73035978187</v>
      </c>
      <c r="V3817" s="45">
        <v>7141.95493989242</v>
      </c>
      <c r="W3817" s="99">
        <v>1.0395798052327301</v>
      </c>
      <c r="X3817" s="86">
        <v>6901.6983136942799</v>
      </c>
      <c r="Y3817" s="44">
        <v>7652.3304903498502</v>
      </c>
      <c r="Z3817" s="45">
        <v>7200.5473344852398</v>
      </c>
      <c r="AA3817" s="46">
        <v>1.0433007945592201</v>
      </c>
      <c r="AB3817" s="139">
        <v>7724.1612355308398</v>
      </c>
      <c r="AC3817" s="45">
        <v>7175.1724233742498</v>
      </c>
      <c r="AD3817" s="99">
        <v>1.03962417614478</v>
      </c>
      <c r="AE3817" s="142">
        <v>6936.1276277199204</v>
      </c>
      <c r="AF3817" s="44">
        <v>7690.5043538694299</v>
      </c>
      <c r="AG3817" s="45">
        <v>7236.7252856472896</v>
      </c>
      <c r="AH3817" s="140">
        <v>1.04333796522516</v>
      </c>
      <c r="AI3817" s="44">
        <v>7762.6934287208996</v>
      </c>
      <c r="AJ3817" s="45">
        <v>7211.1922008784704</v>
      </c>
      <c r="AK3817" s="46">
        <v>1.0396567923662901</v>
      </c>
    </row>
    <row r="3818" spans="1:37" x14ac:dyDescent="0.2">
      <c r="A3818" s="35" t="s">
        <v>3422</v>
      </c>
      <c r="B3818" s="35" t="s">
        <v>9591</v>
      </c>
      <c r="C3818" s="85" t="s">
        <v>1133</v>
      </c>
      <c r="D3818" s="85" t="s">
        <v>13413</v>
      </c>
      <c r="E3818" s="85" t="s">
        <v>12904</v>
      </c>
      <c r="F3818" s="85" t="s">
        <v>439</v>
      </c>
      <c r="G3818" s="85" t="s">
        <v>439</v>
      </c>
      <c r="H3818" s="840">
        <v>1.1110627627326199</v>
      </c>
      <c r="I3818" s="840">
        <v>1.1081697217217099</v>
      </c>
      <c r="J3818" s="86">
        <v>15397.083333333299</v>
      </c>
      <c r="K3818" s="44">
        <v>17107.125946357701</v>
      </c>
      <c r="L3818" s="45">
        <v>16095.532944267599</v>
      </c>
      <c r="M3818" s="46">
        <v>1.0453624622153099</v>
      </c>
      <c r="N3818" s="139">
        <v>17062.581552825901</v>
      </c>
      <c r="O3818" s="45">
        <v>15848.5005516077</v>
      </c>
      <c r="P3818" s="99">
        <v>1.02931835910098</v>
      </c>
      <c r="Q3818" s="86">
        <v>15567.611268398599</v>
      </c>
      <c r="R3818" s="44">
        <v>17296.593185014401</v>
      </c>
      <c r="S3818" s="45">
        <v>16274.628944567999</v>
      </c>
      <c r="T3818" s="140">
        <v>1.0454159385136099</v>
      </c>
      <c r="U3818" s="44">
        <v>17251.555447172999</v>
      </c>
      <c r="V3818" s="45">
        <v>16024.730466716501</v>
      </c>
      <c r="W3818" s="99">
        <v>1.02936347718586</v>
      </c>
      <c r="X3818" s="86">
        <v>15717.983709975601</v>
      </c>
      <c r="Y3818" s="44">
        <v>17463.666405391799</v>
      </c>
      <c r="Z3818" s="45">
        <v>16432.635357850799</v>
      </c>
      <c r="AA3818" s="46">
        <v>1.0454671324936999</v>
      </c>
      <c r="AB3818" s="139">
        <v>17418.193633909999</v>
      </c>
      <c r="AC3818" s="45">
        <v>16180.2089335121</v>
      </c>
      <c r="AD3818" s="99">
        <v>1.0294074120488601</v>
      </c>
      <c r="AE3818" s="142">
        <v>15862.615713360199</v>
      </c>
      <c r="AF3818" s="44">
        <v>17624.361638651801</v>
      </c>
      <c r="AG3818" s="45">
        <v>16584.434211996901</v>
      </c>
      <c r="AH3818" s="140">
        <v>1.04550438034181</v>
      </c>
      <c r="AI3818" s="44">
        <v>17578.4704408527</v>
      </c>
      <c r="AJ3818" s="45">
        <v>16329.606483936201</v>
      </c>
      <c r="AK3818" s="46">
        <v>1.0294397077389099</v>
      </c>
    </row>
    <row r="3819" spans="1:37" x14ac:dyDescent="0.2">
      <c r="A3819" s="35" t="s">
        <v>3421</v>
      </c>
      <c r="B3819" s="35" t="s">
        <v>9590</v>
      </c>
      <c r="C3819" s="85" t="s">
        <v>1211</v>
      </c>
      <c r="D3819" s="85" t="s">
        <v>13413</v>
      </c>
      <c r="E3819" s="85" t="s">
        <v>12904</v>
      </c>
      <c r="F3819" s="85" t="s">
        <v>444</v>
      </c>
      <c r="G3819" s="85" t="s">
        <v>444</v>
      </c>
      <c r="H3819" s="840">
        <v>1.1087605024934499</v>
      </c>
      <c r="I3819" s="840">
        <v>1.119168193748</v>
      </c>
      <c r="J3819" s="86">
        <v>4562</v>
      </c>
      <c r="K3819" s="44">
        <v>5058.1654123751096</v>
      </c>
      <c r="L3819" s="45">
        <v>4759.0617084205596</v>
      </c>
      <c r="M3819" s="46">
        <v>1.04319634117066</v>
      </c>
      <c r="N3819" s="139">
        <v>5105.6452998783798</v>
      </c>
      <c r="O3819" s="45">
        <v>4742.3551999394904</v>
      </c>
      <c r="P3819" s="99">
        <v>1.0395342393554301</v>
      </c>
      <c r="Q3819" s="86">
        <v>4587.1270405947598</v>
      </c>
      <c r="R3819" s="44">
        <v>5086.02528253113</v>
      </c>
      <c r="S3819" s="45">
        <v>4785.5189395099796</v>
      </c>
      <c r="T3819" s="140">
        <v>1.04324970665942</v>
      </c>
      <c r="U3819" s="44">
        <v>5133.7666845150497</v>
      </c>
      <c r="V3819" s="45">
        <v>4768.6846354392801</v>
      </c>
      <c r="W3819" s="99">
        <v>1.0395798052327301</v>
      </c>
      <c r="X3819" s="86">
        <v>4609.8259890130803</v>
      </c>
      <c r="Y3819" s="44">
        <v>5111.1929799854997</v>
      </c>
      <c r="Z3819" s="45">
        <v>4809.4351171170701</v>
      </c>
      <c r="AA3819" s="46">
        <v>1.0433007945592201</v>
      </c>
      <c r="AB3819" s="139">
        <v>5159.1706256163598</v>
      </c>
      <c r="AC3819" s="45">
        <v>4792.4865459985303</v>
      </c>
      <c r="AD3819" s="99">
        <v>1.03962417614478</v>
      </c>
      <c r="AE3819" s="142">
        <v>4633.4476367388797</v>
      </c>
      <c r="AF3819" s="44">
        <v>5137.3837299876805</v>
      </c>
      <c r="AG3819" s="45">
        <v>4834.2518292924497</v>
      </c>
      <c r="AH3819" s="140">
        <v>1.04333796522516</v>
      </c>
      <c r="AI3819" s="44">
        <v>5185.60722243499</v>
      </c>
      <c r="AJ3819" s="45">
        <v>4817.1953076090904</v>
      </c>
      <c r="AK3819" s="46">
        <v>1.0396567923662901</v>
      </c>
    </row>
    <row r="3820" spans="1:37" x14ac:dyDescent="0.2">
      <c r="A3820" s="35" t="s">
        <v>3420</v>
      </c>
      <c r="B3820" s="35" t="s">
        <v>9589</v>
      </c>
      <c r="C3820" s="85" t="s">
        <v>1211</v>
      </c>
      <c r="D3820" s="85" t="s">
        <v>13413</v>
      </c>
      <c r="E3820" s="85" t="s">
        <v>12904</v>
      </c>
      <c r="F3820" s="85" t="s">
        <v>440</v>
      </c>
      <c r="G3820" s="85" t="s">
        <v>440</v>
      </c>
      <c r="H3820" s="840">
        <v>1.10922820565859</v>
      </c>
      <c r="I3820" s="840">
        <v>1.1223014406553</v>
      </c>
      <c r="J3820" s="86">
        <v>5882.0833333333303</v>
      </c>
      <c r="K3820" s="44">
        <v>6524.5727413676104</v>
      </c>
      <c r="L3820" s="45">
        <v>6138.7562022545499</v>
      </c>
      <c r="M3820" s="46">
        <v>1.0436363877177099</v>
      </c>
      <c r="N3820" s="139">
        <v>6601.4705990545199</v>
      </c>
      <c r="O3820" s="45">
        <v>6131.7456626725798</v>
      </c>
      <c r="P3820" s="99">
        <v>1.0424445413624801</v>
      </c>
      <c r="Q3820" s="86">
        <v>5874.0326797213302</v>
      </c>
      <c r="R3820" s="44">
        <v>6515.6427293071902</v>
      </c>
      <c r="S3820" s="45">
        <v>6130.6678500549096</v>
      </c>
      <c r="T3820" s="140">
        <v>1.04368977571738</v>
      </c>
      <c r="U3820" s="44">
        <v>6592.4353389075504</v>
      </c>
      <c r="V3820" s="45">
        <v>6123.6217075465102</v>
      </c>
      <c r="W3820" s="99">
        <v>1.04249023480697</v>
      </c>
      <c r="X3820" s="86">
        <v>5864.9998065186401</v>
      </c>
      <c r="Y3820" s="44">
        <v>6505.6232115726298</v>
      </c>
      <c r="Z3820" s="45">
        <v>6121.5400895620496</v>
      </c>
      <c r="AA3820" s="46">
        <v>1.04374088516734</v>
      </c>
      <c r="AB3820" s="139">
        <v>6582.29773229892</v>
      </c>
      <c r="AC3820" s="45">
        <v>6114.4659893915696</v>
      </c>
      <c r="AD3820" s="99">
        <v>1.0425347299407699</v>
      </c>
      <c r="AE3820" s="142">
        <v>5861.5962261903996</v>
      </c>
      <c r="AF3820" s="44">
        <v>6501.8478642723203</v>
      </c>
      <c r="AG3820" s="45">
        <v>6118.2056049597504</v>
      </c>
      <c r="AH3820" s="140">
        <v>1.0437780715128</v>
      </c>
      <c r="AI3820" s="44">
        <v>6578.4778891931401</v>
      </c>
      <c r="AJ3820" s="45">
        <v>6111.1093570543999</v>
      </c>
      <c r="AK3820" s="46">
        <v>1.04256743747533</v>
      </c>
    </row>
    <row r="3821" spans="1:37" x14ac:dyDescent="0.2">
      <c r="A3821" s="35" t="s">
        <v>3419</v>
      </c>
      <c r="B3821" s="35" t="s">
        <v>9588</v>
      </c>
      <c r="C3821" s="85" t="s">
        <v>1133</v>
      </c>
      <c r="D3821" s="85" t="s">
        <v>13413</v>
      </c>
      <c r="E3821" s="85" t="s">
        <v>12904</v>
      </c>
      <c r="F3821" s="85" t="s">
        <v>442</v>
      </c>
      <c r="G3821" s="85" t="s">
        <v>442</v>
      </c>
      <c r="H3821" s="840">
        <v>1.1111347223950501</v>
      </c>
      <c r="I3821" s="840">
        <v>1.10349107437743</v>
      </c>
      <c r="J3821" s="86">
        <v>6850.5833333333303</v>
      </c>
      <c r="K3821" s="44">
        <v>7611.9210103275</v>
      </c>
      <c r="L3821" s="45">
        <v>7161.8064761471396</v>
      </c>
      <c r="M3821" s="46">
        <v>1.0454301666982799</v>
      </c>
      <c r="N3821" s="139">
        <v>7559.5575626120999</v>
      </c>
      <c r="O3821" s="45">
        <v>7021.6603407897201</v>
      </c>
      <c r="P3821" s="99">
        <v>1.0249726189920201</v>
      </c>
      <c r="Q3821" s="86">
        <v>6821.9702049631296</v>
      </c>
      <c r="R3821" s="44">
        <v>7580.1279698790204</v>
      </c>
      <c r="S3821" s="45">
        <v>7132.2582859267104</v>
      </c>
      <c r="T3821" s="140">
        <v>1.0454836464600601</v>
      </c>
      <c r="U3821" s="44">
        <v>7527.9832308455698</v>
      </c>
      <c r="V3821" s="45">
        <v>6992.6391624026401</v>
      </c>
      <c r="W3821" s="99">
        <v>1.0250175465901801</v>
      </c>
      <c r="X3821" s="86">
        <v>6795.55985510964</v>
      </c>
      <c r="Y3821" s="44">
        <v>7550.7825131261998</v>
      </c>
      <c r="Z3821" s="45">
        <v>7104.9946113452497</v>
      </c>
      <c r="AA3821" s="46">
        <v>1.0455348437558001</v>
      </c>
      <c r="AB3821" s="139">
        <v>7498.8396455110496</v>
      </c>
      <c r="AC3821" s="45">
        <v>6965.8653918659002</v>
      </c>
      <c r="AD3821" s="99">
        <v>1.02506129596198</v>
      </c>
      <c r="AE3821" s="142">
        <v>6780.9051973877104</v>
      </c>
      <c r="AF3821" s="44">
        <v>7534.4992140865497</v>
      </c>
      <c r="AG3821" s="45">
        <v>7089.9252465588697</v>
      </c>
      <c r="AH3821" s="140">
        <v>1.04557209401633</v>
      </c>
      <c r="AI3821" s="44">
        <v>7482.6683615168504</v>
      </c>
      <c r="AJ3821" s="45">
        <v>6951.0615388583501</v>
      </c>
      <c r="AK3821" s="46">
        <v>1.0250934553009501</v>
      </c>
    </row>
    <row r="3822" spans="1:37" x14ac:dyDescent="0.2">
      <c r="A3822" s="35" t="s">
        <v>3418</v>
      </c>
      <c r="B3822" s="35" t="s">
        <v>9587</v>
      </c>
      <c r="C3822" s="85" t="s">
        <v>1133</v>
      </c>
      <c r="D3822" s="85" t="s">
        <v>13413</v>
      </c>
      <c r="E3822" s="85" t="s">
        <v>12904</v>
      </c>
      <c r="F3822" s="85" t="s">
        <v>443</v>
      </c>
      <c r="G3822" s="85" t="s">
        <v>443</v>
      </c>
      <c r="H3822" s="840">
        <v>1.09682741026917</v>
      </c>
      <c r="I3822" s="840">
        <v>1.0987212939036901</v>
      </c>
      <c r="J3822" s="86">
        <v>10337</v>
      </c>
      <c r="K3822" s="44">
        <v>11337.904939952399</v>
      </c>
      <c r="L3822" s="45">
        <v>10667.4623810105</v>
      </c>
      <c r="M3822" s="46">
        <v>1.0319688866218899</v>
      </c>
      <c r="N3822" s="139">
        <v>11357.4820150825</v>
      </c>
      <c r="O3822" s="45">
        <v>10549.34503455</v>
      </c>
      <c r="P3822" s="99">
        <v>1.0205422302940901</v>
      </c>
      <c r="Q3822" s="86">
        <v>10324.2146998237</v>
      </c>
      <c r="R3822" s="44">
        <v>11323.8816722705</v>
      </c>
      <c r="S3822" s="45">
        <v>10654.8133760853</v>
      </c>
      <c r="T3822" s="140">
        <v>1.0320216777618201</v>
      </c>
      <c r="U3822" s="44">
        <v>11343.4345335298</v>
      </c>
      <c r="V3822" s="45">
        <v>10536.7589330299</v>
      </c>
      <c r="W3822" s="99">
        <v>1.0205869636951499</v>
      </c>
      <c r="X3822" s="86">
        <v>10301.0051870233</v>
      </c>
      <c r="Y3822" s="44">
        <v>11298.424842451999</v>
      </c>
      <c r="Z3822" s="45">
        <v>10631.381248600601</v>
      </c>
      <c r="AA3822" s="46">
        <v>1.0320722158254501</v>
      </c>
      <c r="AB3822" s="139">
        <v>11317.9337475949</v>
      </c>
      <c r="AC3822" s="45">
        <v>10513.5203213736</v>
      </c>
      <c r="AD3822" s="99">
        <v>1.0206305239626501</v>
      </c>
      <c r="AE3822" s="142">
        <v>10285.721295478699</v>
      </c>
      <c r="AF3822" s="44">
        <v>11281.661051270299</v>
      </c>
      <c r="AG3822" s="45">
        <v>10615.985381082601</v>
      </c>
      <c r="AH3822" s="140">
        <v>1.03210898644017</v>
      </c>
      <c r="AI3822" s="44">
        <v>11301.1410105011</v>
      </c>
      <c r="AJ3822" s="45">
        <v>10498.2504673486</v>
      </c>
      <c r="AK3822" s="46">
        <v>1.02066254429462</v>
      </c>
    </row>
    <row r="3823" spans="1:37" x14ac:dyDescent="0.2">
      <c r="A3823" s="35" t="s">
        <v>3417</v>
      </c>
      <c r="B3823" s="35" t="s">
        <v>9586</v>
      </c>
      <c r="C3823" s="85" t="s">
        <v>1133</v>
      </c>
      <c r="D3823" s="85" t="s">
        <v>13413</v>
      </c>
      <c r="E3823" s="85" t="s">
        <v>12904</v>
      </c>
      <c r="F3823" s="85" t="s">
        <v>443</v>
      </c>
      <c r="G3823" s="85" t="s">
        <v>443</v>
      </c>
      <c r="H3823" s="840">
        <v>1.09682741026917</v>
      </c>
      <c r="I3823" s="840">
        <v>1.0987212939036901</v>
      </c>
      <c r="J3823" s="86">
        <v>8841.5833333333303</v>
      </c>
      <c r="K3823" s="44">
        <v>9697.6909501790506</v>
      </c>
      <c r="L3823" s="45">
        <v>9124.2389084746501</v>
      </c>
      <c r="M3823" s="46">
        <v>1.0319688866218899</v>
      </c>
      <c r="N3823" s="139">
        <v>9714.4358801573308</v>
      </c>
      <c r="O3823" s="45">
        <v>9023.2091743310702</v>
      </c>
      <c r="P3823" s="99">
        <v>1.0205422302940901</v>
      </c>
      <c r="Q3823" s="86">
        <v>8851.3830881044396</v>
      </c>
      <c r="R3823" s="44">
        <v>9708.4395898259099</v>
      </c>
      <c r="S3823" s="45">
        <v>9134.8192250980992</v>
      </c>
      <c r="T3823" s="140">
        <v>1.0320216777618201</v>
      </c>
      <c r="U3823" s="44">
        <v>9725.2030793993708</v>
      </c>
      <c r="V3823" s="45">
        <v>9033.6061903910795</v>
      </c>
      <c r="W3823" s="99">
        <v>1.0205869636951499</v>
      </c>
      <c r="X3823" s="86">
        <v>8849.3414826335702</v>
      </c>
      <c r="Y3823" s="44">
        <v>9706.2003009845102</v>
      </c>
      <c r="Z3823" s="45">
        <v>9133.1594725776904</v>
      </c>
      <c r="AA3823" s="46">
        <v>1.0320722158254501</v>
      </c>
      <c r="AB3823" s="139">
        <v>9722.9599239947802</v>
      </c>
      <c r="AC3823" s="45">
        <v>9031.9080341447407</v>
      </c>
      <c r="AD3823" s="99">
        <v>1.0206305239626501</v>
      </c>
      <c r="AE3823" s="142">
        <v>8849.0836788931592</v>
      </c>
      <c r="AF3823" s="44">
        <v>9705.9175347755499</v>
      </c>
      <c r="AG3823" s="45">
        <v>9133.2187867467092</v>
      </c>
      <c r="AH3823" s="140">
        <v>1.03210898644017</v>
      </c>
      <c r="AI3823" s="44">
        <v>9722.67666953554</v>
      </c>
      <c r="AJ3823" s="45">
        <v>9031.9282623750896</v>
      </c>
      <c r="AK3823" s="46">
        <v>1.02066254429462</v>
      </c>
    </row>
    <row r="3824" spans="1:37" x14ac:dyDescent="0.2">
      <c r="A3824" s="35" t="s">
        <v>3416</v>
      </c>
      <c r="B3824" s="35" t="s">
        <v>9585</v>
      </c>
      <c r="C3824" s="85" t="s">
        <v>1133</v>
      </c>
      <c r="D3824" s="85" t="s">
        <v>13413</v>
      </c>
      <c r="E3824" s="85" t="s">
        <v>12904</v>
      </c>
      <c r="F3824" s="85" t="s">
        <v>442</v>
      </c>
      <c r="G3824" s="85" t="s">
        <v>442</v>
      </c>
      <c r="H3824" s="840">
        <v>1.1111347223950501</v>
      </c>
      <c r="I3824" s="840">
        <v>1.10349107437743</v>
      </c>
      <c r="J3824" s="86">
        <v>31928.75</v>
      </c>
      <c r="K3824" s="44">
        <v>35477.142767671001</v>
      </c>
      <c r="L3824" s="45">
        <v>33379.278434967797</v>
      </c>
      <c r="M3824" s="46">
        <v>1.0454301666982799</v>
      </c>
      <c r="N3824" s="139">
        <v>35233.090641028299</v>
      </c>
      <c r="O3824" s="45">
        <v>32726.094508641301</v>
      </c>
      <c r="P3824" s="99">
        <v>1.0249726189920201</v>
      </c>
      <c r="Q3824" s="86">
        <v>31796.407099225202</v>
      </c>
      <c r="R3824" s="44">
        <v>35330.091975357602</v>
      </c>
      <c r="S3824" s="45">
        <v>33242.623638426398</v>
      </c>
      <c r="T3824" s="140">
        <v>1.0454836464600601</v>
      </c>
      <c r="U3824" s="44">
        <v>35087.051431266103</v>
      </c>
      <c r="V3824" s="45">
        <v>32591.875195230499</v>
      </c>
      <c r="W3824" s="99">
        <v>1.0250175465901801</v>
      </c>
      <c r="X3824" s="86">
        <v>31697.958031742099</v>
      </c>
      <c r="Y3824" s="44">
        <v>35220.701798089802</v>
      </c>
      <c r="Z3824" s="45">
        <v>33141.319598095397</v>
      </c>
      <c r="AA3824" s="46">
        <v>1.0455348437558001</v>
      </c>
      <c r="AB3824" s="139">
        <v>34978.413764017801</v>
      </c>
      <c r="AC3824" s="45">
        <v>32492.3499393661</v>
      </c>
      <c r="AD3824" s="99">
        <v>1.02506129596198</v>
      </c>
      <c r="AE3824" s="142">
        <v>31685.725846643501</v>
      </c>
      <c r="AF3824" s="44">
        <v>35207.1101924959</v>
      </c>
      <c r="AG3824" s="45">
        <v>33129.710723902303</v>
      </c>
      <c r="AH3824" s="140">
        <v>1.04557209401633</v>
      </c>
      <c r="AI3824" s="44">
        <v>34964.915656941303</v>
      </c>
      <c r="AJ3824" s="45">
        <v>32480.8301918545</v>
      </c>
      <c r="AK3824" s="46">
        <v>1.0250934553009501</v>
      </c>
    </row>
    <row r="3825" spans="1:37" x14ac:dyDescent="0.2">
      <c r="A3825" s="35" t="s">
        <v>3415</v>
      </c>
      <c r="B3825" s="35" t="s">
        <v>9584</v>
      </c>
      <c r="C3825" s="85" t="s">
        <v>1211</v>
      </c>
      <c r="D3825" s="85" t="s">
        <v>13413</v>
      </c>
      <c r="E3825" s="85" t="s">
        <v>12904</v>
      </c>
      <c r="F3825" s="85" t="s">
        <v>440</v>
      </c>
      <c r="G3825" s="85" t="s">
        <v>440</v>
      </c>
      <c r="H3825" s="840">
        <v>1.10922820565859</v>
      </c>
      <c r="I3825" s="840">
        <v>1.1223014406553</v>
      </c>
      <c r="J3825" s="86">
        <v>3362</v>
      </c>
      <c r="K3825" s="44">
        <v>3729.22522742417</v>
      </c>
      <c r="L3825" s="45">
        <v>3508.7055355069401</v>
      </c>
      <c r="M3825" s="46">
        <v>1.0436363877177099</v>
      </c>
      <c r="N3825" s="139">
        <v>3773.17744348311</v>
      </c>
      <c r="O3825" s="45">
        <v>3504.69854806067</v>
      </c>
      <c r="P3825" s="99">
        <v>1.0424445413624801</v>
      </c>
      <c r="Q3825" s="86">
        <v>3347.6286601585498</v>
      </c>
      <c r="R3825" s="44">
        <v>3713.2841319189301</v>
      </c>
      <c r="S3825" s="45">
        <v>3493.88580550595</v>
      </c>
      <c r="T3825" s="140">
        <v>1.04368977571738</v>
      </c>
      <c r="U3825" s="44">
        <v>3757.04846807491</v>
      </c>
      <c r="V3825" s="45">
        <v>3489.8701879752298</v>
      </c>
      <c r="W3825" s="99">
        <v>1.04249023480697</v>
      </c>
      <c r="X3825" s="86">
        <v>3336.4273765147</v>
      </c>
      <c r="Y3825" s="44">
        <v>3700.8593521615899</v>
      </c>
      <c r="Z3825" s="45">
        <v>3482.36566326</v>
      </c>
      <c r="AA3825" s="46">
        <v>1.04374088516734</v>
      </c>
      <c r="AB3825" s="139">
        <v>3744.4772513042299</v>
      </c>
      <c r="AC3825" s="45">
        <v>3478.34141394174</v>
      </c>
      <c r="AD3825" s="99">
        <v>1.0425347299407699</v>
      </c>
      <c r="AE3825" s="142">
        <v>3330.6925110325701</v>
      </c>
      <c r="AF3825" s="44">
        <v>3694.4980776131501</v>
      </c>
      <c r="AG3825" s="45">
        <v>3476.5038059677099</v>
      </c>
      <c r="AH3825" s="140">
        <v>1.0437780715128</v>
      </c>
      <c r="AI3825" s="44">
        <v>3738.0410035116602</v>
      </c>
      <c r="AJ3825" s="45">
        <v>3472.4715562454999</v>
      </c>
      <c r="AK3825" s="46">
        <v>1.04256743747533</v>
      </c>
    </row>
    <row r="3826" spans="1:37" x14ac:dyDescent="0.2">
      <c r="A3826" s="35" t="s">
        <v>3414</v>
      </c>
      <c r="B3826" s="35" t="s">
        <v>9583</v>
      </c>
      <c r="C3826" s="85" t="s">
        <v>1211</v>
      </c>
      <c r="D3826" s="85" t="s">
        <v>13413</v>
      </c>
      <c r="E3826" s="85" t="s">
        <v>12904</v>
      </c>
      <c r="F3826" s="85" t="s">
        <v>441</v>
      </c>
      <c r="G3826" s="85" t="s">
        <v>441</v>
      </c>
      <c r="H3826" s="840">
        <v>1.1089386841656299</v>
      </c>
      <c r="I3826" s="840">
        <v>1.12230626026281</v>
      </c>
      <c r="J3826" s="86">
        <v>5159.25</v>
      </c>
      <c r="K3826" s="44">
        <v>5721.2919062815399</v>
      </c>
      <c r="L3826" s="45">
        <v>5382.9756471123001</v>
      </c>
      <c r="M3826" s="46">
        <v>1.0433639864538999</v>
      </c>
      <c r="N3826" s="139">
        <v>5790.2585732609105</v>
      </c>
      <c r="O3826" s="45">
        <v>5378.2550962857104</v>
      </c>
      <c r="P3826" s="99">
        <v>1.0424490180328001</v>
      </c>
      <c r="Q3826" s="86">
        <v>5155.9127754516303</v>
      </c>
      <c r="R3826" s="44">
        <v>5717.5911288821098</v>
      </c>
      <c r="S3826" s="45">
        <v>5379.7688992262902</v>
      </c>
      <c r="T3826" s="140">
        <v>1.0434173605186801</v>
      </c>
      <c r="U3826" s="44">
        <v>5786.51318525837</v>
      </c>
      <c r="V3826" s="45">
        <v>5375.0118022582201</v>
      </c>
      <c r="W3826" s="99">
        <v>1.0424947116735099</v>
      </c>
      <c r="X3826" s="86">
        <v>5152.3431082356601</v>
      </c>
      <c r="Y3826" s="44">
        <v>5713.6325868167196</v>
      </c>
      <c r="Z3826" s="45">
        <v>5376.3075111710496</v>
      </c>
      <c r="AA3826" s="46">
        <v>1.04346845662848</v>
      </c>
      <c r="AB3826" s="139">
        <v>5782.5069253948304</v>
      </c>
      <c r="AC3826" s="45">
        <v>5371.51969824361</v>
      </c>
      <c r="AD3826" s="99">
        <v>1.0425392069983901</v>
      </c>
      <c r="AE3826" s="142">
        <v>5149.4620041316002</v>
      </c>
      <c r="AF3826" s="44">
        <v>5710.4376190226203</v>
      </c>
      <c r="AG3826" s="45">
        <v>5373.4926096102099</v>
      </c>
      <c r="AH3826" s="140">
        <v>1.04350563326788</v>
      </c>
      <c r="AI3826" s="44">
        <v>5779.27344422238</v>
      </c>
      <c r="AJ3826" s="45">
        <v>5368.6844611854603</v>
      </c>
      <c r="AK3826" s="46">
        <v>1.04257191467341</v>
      </c>
    </row>
    <row r="3827" spans="1:37" x14ac:dyDescent="0.2">
      <c r="A3827" s="35" t="s">
        <v>3413</v>
      </c>
      <c r="B3827" s="35" t="s">
        <v>13488</v>
      </c>
      <c r="C3827" s="85" t="s">
        <v>1211</v>
      </c>
      <c r="D3827" s="85" t="s">
        <v>13413</v>
      </c>
      <c r="E3827" s="85" t="s">
        <v>12904</v>
      </c>
      <c r="F3827" s="85" t="s">
        <v>444</v>
      </c>
      <c r="G3827" s="85" t="s">
        <v>444</v>
      </c>
      <c r="H3827" s="840">
        <v>1.1087605024934499</v>
      </c>
      <c r="I3827" s="840">
        <v>1.119168193748</v>
      </c>
      <c r="J3827" s="86">
        <v>31138.666666666701</v>
      </c>
      <c r="K3827" s="44">
        <v>34525.323700309302</v>
      </c>
      <c r="L3827" s="45">
        <v>32483.7431355995</v>
      </c>
      <c r="M3827" s="46">
        <v>1.04319634117066</v>
      </c>
      <c r="N3827" s="139">
        <v>34849.405329054403</v>
      </c>
      <c r="O3827" s="45">
        <v>32369.710167875699</v>
      </c>
      <c r="P3827" s="99">
        <v>1.0395342393554301</v>
      </c>
      <c r="Q3827" s="86">
        <v>31338.659693275898</v>
      </c>
      <c r="R3827" s="44">
        <v>34747.068068987697</v>
      </c>
      <c r="S3827" s="45">
        <v>32694.0475321095</v>
      </c>
      <c r="T3827" s="140">
        <v>1.04324970665942</v>
      </c>
      <c r="U3827" s="44">
        <v>35073.231163406803</v>
      </c>
      <c r="V3827" s="45">
        <v>32579.037740190499</v>
      </c>
      <c r="W3827" s="99">
        <v>1.0395798052327301</v>
      </c>
      <c r="X3827" s="86">
        <v>31520.554092478102</v>
      </c>
      <c r="Y3827" s="44">
        <v>34948.745394447898</v>
      </c>
      <c r="Z3827" s="45">
        <v>32885.419129629103</v>
      </c>
      <c r="AA3827" s="46">
        <v>1.0433007945592201</v>
      </c>
      <c r="AB3827" s="139">
        <v>35276.801589614799</v>
      </c>
      <c r="AC3827" s="45">
        <v>32769.530080019598</v>
      </c>
      <c r="AD3827" s="99">
        <v>1.03962417614478</v>
      </c>
      <c r="AE3827" s="142">
        <v>31703.482656897799</v>
      </c>
      <c r="AF3827" s="44">
        <v>35151.569361454298</v>
      </c>
      <c r="AG3827" s="45">
        <v>33077.447085798703</v>
      </c>
      <c r="AH3827" s="140">
        <v>1.04333796522516</v>
      </c>
      <c r="AI3827" s="44">
        <v>35481.529420641302</v>
      </c>
      <c r="AJ3827" s="45">
        <v>32960.7410859105</v>
      </c>
      <c r="AK3827" s="46">
        <v>1.0396567923662901</v>
      </c>
    </row>
    <row r="3828" spans="1:37" x14ac:dyDescent="0.2">
      <c r="A3828" s="35" t="s">
        <v>3412</v>
      </c>
      <c r="B3828" s="35" t="s">
        <v>9582</v>
      </c>
      <c r="C3828" s="85" t="s">
        <v>1211</v>
      </c>
      <c r="D3828" s="85" t="s">
        <v>13413</v>
      </c>
      <c r="E3828" s="85" t="s">
        <v>12904</v>
      </c>
      <c r="F3828" s="85" t="s">
        <v>441</v>
      </c>
      <c r="G3828" s="85" t="s">
        <v>441</v>
      </c>
      <c r="H3828" s="840">
        <v>1.1089386841656299</v>
      </c>
      <c r="I3828" s="840">
        <v>1.12230626026281</v>
      </c>
      <c r="J3828" s="86">
        <v>5629.25</v>
      </c>
      <c r="K3828" s="44">
        <v>6242.4930878393898</v>
      </c>
      <c r="L3828" s="45">
        <v>5873.3567207456299</v>
      </c>
      <c r="M3828" s="46">
        <v>1.0433639864538999</v>
      </c>
      <c r="N3828" s="139">
        <v>6317.7425155844303</v>
      </c>
      <c r="O3828" s="45">
        <v>5868.2061347611298</v>
      </c>
      <c r="P3828" s="99">
        <v>1.0424490180328001</v>
      </c>
      <c r="Q3828" s="86">
        <v>5631.0273468417299</v>
      </c>
      <c r="R3828" s="44">
        <v>6244.4640565073696</v>
      </c>
      <c r="S3828" s="45">
        <v>5875.5116912501098</v>
      </c>
      <c r="T3828" s="140">
        <v>1.0434173605186801</v>
      </c>
      <c r="U3828" s="44">
        <v>6319.7372430715604</v>
      </c>
      <c r="V3828" s="45">
        <v>5870.3162303714198</v>
      </c>
      <c r="W3828" s="99">
        <v>1.0424947116735099</v>
      </c>
      <c r="X3828" s="86">
        <v>5629.9417620782096</v>
      </c>
      <c r="Y3828" s="44">
        <v>6243.2602095681596</v>
      </c>
      <c r="Z3828" s="45">
        <v>5874.6666413839803</v>
      </c>
      <c r="AA3828" s="46">
        <v>1.04346845662848</v>
      </c>
      <c r="AB3828" s="139">
        <v>6318.51888449542</v>
      </c>
      <c r="AC3828" s="45">
        <v>5869.43502008412</v>
      </c>
      <c r="AD3828" s="99">
        <v>1.0425392069983901</v>
      </c>
      <c r="AE3828" s="142">
        <v>5634.6446545824401</v>
      </c>
      <c r="AF3828" s="44">
        <v>6248.47542899358</v>
      </c>
      <c r="AG3828" s="45">
        <v>5879.7834385195001</v>
      </c>
      <c r="AH3828" s="140">
        <v>1.04350563326788</v>
      </c>
      <c r="AI3828" s="44">
        <v>6323.7969701942602</v>
      </c>
      <c r="AJ3828" s="45">
        <v>5874.5222660323197</v>
      </c>
      <c r="AK3828" s="46">
        <v>1.04257191467341</v>
      </c>
    </row>
    <row r="3829" spans="1:37" x14ac:dyDescent="0.2">
      <c r="A3829" s="35" t="s">
        <v>3411</v>
      </c>
      <c r="B3829" s="35" t="s">
        <v>9581</v>
      </c>
      <c r="C3829" s="85" t="s">
        <v>1211</v>
      </c>
      <c r="D3829" s="85" t="s">
        <v>13413</v>
      </c>
      <c r="E3829" s="85" t="s">
        <v>12904</v>
      </c>
      <c r="F3829" s="85" t="s">
        <v>440</v>
      </c>
      <c r="G3829" s="85" t="s">
        <v>440</v>
      </c>
      <c r="H3829" s="840">
        <v>1.10922820565859</v>
      </c>
      <c r="I3829" s="840">
        <v>1.1223014406553</v>
      </c>
      <c r="J3829" s="86">
        <v>14249.25</v>
      </c>
      <c r="K3829" s="44">
        <v>15805.6700094806</v>
      </c>
      <c r="L3829" s="45">
        <v>14871.0357976866</v>
      </c>
      <c r="M3829" s="46">
        <v>1.0436363877177099</v>
      </c>
      <c r="N3829" s="139">
        <v>15991.9538032575</v>
      </c>
      <c r="O3829" s="45">
        <v>14854.0528810094</v>
      </c>
      <c r="P3829" s="99">
        <v>1.0424445413624801</v>
      </c>
      <c r="Q3829" s="86">
        <v>14223.0725538688</v>
      </c>
      <c r="R3829" s="44">
        <v>15776.633247879699</v>
      </c>
      <c r="S3829" s="45">
        <v>14844.475403759299</v>
      </c>
      <c r="T3829" s="140">
        <v>1.04368977571738</v>
      </c>
      <c r="U3829" s="44">
        <v>15962.5748177517</v>
      </c>
      <c r="V3829" s="45">
        <v>14827.4142463592</v>
      </c>
      <c r="W3829" s="99">
        <v>1.04249023480697</v>
      </c>
      <c r="X3829" s="86">
        <v>14197.614827874801</v>
      </c>
      <c r="Y3829" s="44">
        <v>15748.394820155299</v>
      </c>
      <c r="Z3829" s="45">
        <v>14818.631067711</v>
      </c>
      <c r="AA3829" s="46">
        <v>1.04374088516734</v>
      </c>
      <c r="AB3829" s="139">
        <v>15934.003575192901</v>
      </c>
      <c r="AC3829" s="45">
        <v>14801.506540381501</v>
      </c>
      <c r="AD3829" s="99">
        <v>1.0425347299407699</v>
      </c>
      <c r="AE3829" s="142">
        <v>14190.7296563695</v>
      </c>
      <c r="AF3829" s="44">
        <v>15740.7575937208</v>
      </c>
      <c r="AG3829" s="45">
        <v>14811.972434084901</v>
      </c>
      <c r="AH3829" s="140">
        <v>1.0437780715128</v>
      </c>
      <c r="AI3829" s="44">
        <v>15926.2763372933</v>
      </c>
      <c r="AJ3829" s="45">
        <v>14794.792653746301</v>
      </c>
      <c r="AK3829" s="46">
        <v>1.04256743747533</v>
      </c>
    </row>
    <row r="3830" spans="1:37" x14ac:dyDescent="0.2">
      <c r="A3830" s="35" t="s">
        <v>3410</v>
      </c>
      <c r="B3830" s="35" t="s">
        <v>9580</v>
      </c>
      <c r="C3830" s="85" t="s">
        <v>1133</v>
      </c>
      <c r="D3830" s="85" t="s">
        <v>13413</v>
      </c>
      <c r="E3830" s="85" t="s">
        <v>12904</v>
      </c>
      <c r="F3830" s="85" t="s">
        <v>439</v>
      </c>
      <c r="G3830" s="85" t="s">
        <v>439</v>
      </c>
      <c r="H3830" s="840">
        <v>1.1110627627326199</v>
      </c>
      <c r="I3830" s="840">
        <v>1.1081697217217099</v>
      </c>
      <c r="J3830" s="86">
        <v>11437.333333333299</v>
      </c>
      <c r="K3830" s="44">
        <v>12707.595171627199</v>
      </c>
      <c r="L3830" s="45">
        <v>11956.1589345106</v>
      </c>
      <c r="M3830" s="46">
        <v>1.0453624622153099</v>
      </c>
      <c r="N3830" s="139">
        <v>12674.506497238401</v>
      </c>
      <c r="O3830" s="45">
        <v>11772.657179157601</v>
      </c>
      <c r="P3830" s="99">
        <v>1.02931835910098</v>
      </c>
      <c r="Q3830" s="86">
        <v>11553.78682824</v>
      </c>
      <c r="R3830" s="44">
        <v>12836.9823134081</v>
      </c>
      <c r="S3830" s="45">
        <v>12078.5129004307</v>
      </c>
      <c r="T3830" s="140">
        <v>1.0454159385136099</v>
      </c>
      <c r="U3830" s="44">
        <v>12803.5567342827</v>
      </c>
      <c r="V3830" s="45">
        <v>11893.046184181299</v>
      </c>
      <c r="W3830" s="99">
        <v>1.02936347718586</v>
      </c>
      <c r="X3830" s="86">
        <v>11656.901537702901</v>
      </c>
      <c r="Y3830" s="44">
        <v>12951.5492273823</v>
      </c>
      <c r="Z3830" s="45">
        <v>12186.9074243836</v>
      </c>
      <c r="AA3830" s="46">
        <v>1.0454671324936999</v>
      </c>
      <c r="AB3830" s="139">
        <v>12917.8253331735</v>
      </c>
      <c r="AC3830" s="45">
        <v>11999.700844435099</v>
      </c>
      <c r="AD3830" s="99">
        <v>1.0294074120488601</v>
      </c>
      <c r="AE3830" s="142">
        <v>11757.242179765</v>
      </c>
      <c r="AF3830" s="44">
        <v>13063.0339783662</v>
      </c>
      <c r="AG3830" s="45">
        <v>12292.2481996838</v>
      </c>
      <c r="AH3830" s="140">
        <v>1.04550438034181</v>
      </c>
      <c r="AI3830" s="44">
        <v>13029.0197945649</v>
      </c>
      <c r="AJ3830" s="45">
        <v>12103.3719533529</v>
      </c>
      <c r="AK3830" s="46">
        <v>1.0294397077389099</v>
      </c>
    </row>
    <row r="3831" spans="1:37" x14ac:dyDescent="0.2">
      <c r="A3831" s="35" t="s">
        <v>3409</v>
      </c>
      <c r="B3831" s="35" t="s">
        <v>9579</v>
      </c>
      <c r="C3831" s="85" t="s">
        <v>1133</v>
      </c>
      <c r="D3831" s="85" t="s">
        <v>13413</v>
      </c>
      <c r="E3831" s="85" t="s">
        <v>12904</v>
      </c>
      <c r="F3831" s="85" t="s">
        <v>442</v>
      </c>
      <c r="G3831" s="85" t="s">
        <v>442</v>
      </c>
      <c r="H3831" s="840">
        <v>1.1111347223950501</v>
      </c>
      <c r="I3831" s="840">
        <v>1.10349107437743</v>
      </c>
      <c r="J3831" s="86">
        <v>8943</v>
      </c>
      <c r="K3831" s="44">
        <v>9936.8778223789395</v>
      </c>
      <c r="L3831" s="45">
        <v>9349.28198078274</v>
      </c>
      <c r="M3831" s="46">
        <v>1.0454301666982799</v>
      </c>
      <c r="N3831" s="139">
        <v>9868.5206781573397</v>
      </c>
      <c r="O3831" s="45">
        <v>9166.3301316455909</v>
      </c>
      <c r="P3831" s="99">
        <v>1.0249726189920201</v>
      </c>
      <c r="Q3831" s="86">
        <v>8905.7335539920605</v>
      </c>
      <c r="R3831" s="44">
        <v>9895.4697802392602</v>
      </c>
      <c r="S3831" s="45">
        <v>9310.7987904292895</v>
      </c>
      <c r="T3831" s="140">
        <v>1.0454836464600601</v>
      </c>
      <c r="U3831" s="44">
        <v>9827.3974876138109</v>
      </c>
      <c r="V3831" s="45">
        <v>9128.5331580988095</v>
      </c>
      <c r="W3831" s="99">
        <v>1.0250175465901801</v>
      </c>
      <c r="X3831" s="86">
        <v>8867.6716718304506</v>
      </c>
      <c r="Y3831" s="44">
        <v>9853.1779013697906</v>
      </c>
      <c r="Z3831" s="45">
        <v>9271.4597158849901</v>
      </c>
      <c r="AA3831" s="46">
        <v>1.0455348437558001</v>
      </c>
      <c r="AB3831" s="139">
        <v>9785.3965403744696</v>
      </c>
      <c r="AC3831" s="45">
        <v>9089.90701609188</v>
      </c>
      <c r="AD3831" s="99">
        <v>1.02506129596198</v>
      </c>
      <c r="AE3831" s="142">
        <v>8837.5679658374902</v>
      </c>
      <c r="AF3831" s="44">
        <v>9819.7286283682406</v>
      </c>
      <c r="AG3831" s="45">
        <v>9240.3144440523192</v>
      </c>
      <c r="AH3831" s="140">
        <v>1.04557209401633</v>
      </c>
      <c r="AI3831" s="44">
        <v>9752.1773695055508</v>
      </c>
      <c r="AJ3831" s="45">
        <v>9059.3330825573594</v>
      </c>
      <c r="AK3831" s="46">
        <v>1.0250934553009501</v>
      </c>
    </row>
    <row r="3832" spans="1:37" x14ac:dyDescent="0.2">
      <c r="A3832" s="35" t="s">
        <v>3408</v>
      </c>
      <c r="B3832" s="35" t="s">
        <v>9578</v>
      </c>
      <c r="C3832" s="85" t="s">
        <v>1133</v>
      </c>
      <c r="D3832" s="85" t="s">
        <v>13413</v>
      </c>
      <c r="E3832" s="85" t="s">
        <v>12904</v>
      </c>
      <c r="F3832" s="85" t="s">
        <v>442</v>
      </c>
      <c r="G3832" s="85" t="s">
        <v>442</v>
      </c>
      <c r="H3832" s="840">
        <v>1.1111347223950501</v>
      </c>
      <c r="I3832" s="840">
        <v>1.10349107437743</v>
      </c>
      <c r="J3832" s="86">
        <v>15552.583333333299</v>
      </c>
      <c r="K3832" s="44">
        <v>17281.0153646092</v>
      </c>
      <c r="L3832" s="45">
        <v>16259.139786755601</v>
      </c>
      <c r="M3832" s="46">
        <v>1.0454301666982799</v>
      </c>
      <c r="N3832" s="139">
        <v>17162.1368918445</v>
      </c>
      <c r="O3832" s="45">
        <v>15940.9720712582</v>
      </c>
      <c r="P3832" s="99">
        <v>1.0249726189920201</v>
      </c>
      <c r="Q3832" s="86">
        <v>15529.0352395111</v>
      </c>
      <c r="R3832" s="44">
        <v>17254.850259917199</v>
      </c>
      <c r="S3832" s="45">
        <v>16235.3523882108</v>
      </c>
      <c r="T3832" s="140">
        <v>1.0454836464600601</v>
      </c>
      <c r="U3832" s="44">
        <v>17136.151780493099</v>
      </c>
      <c r="V3832" s="45">
        <v>15917.5336021162</v>
      </c>
      <c r="W3832" s="99">
        <v>1.0250175465901801</v>
      </c>
      <c r="X3832" s="86">
        <v>15510.8663773434</v>
      </c>
      <c r="Y3832" s="44">
        <v>17234.662206296201</v>
      </c>
      <c r="Z3832" s="45">
        <v>16217.151254352801</v>
      </c>
      <c r="AA3832" s="46">
        <v>1.0455348437558001</v>
      </c>
      <c r="AB3832" s="139">
        <v>17116.102603259402</v>
      </c>
      <c r="AC3832" s="45">
        <v>15899.588790252799</v>
      </c>
      <c r="AD3832" s="99">
        <v>1.02506129596198</v>
      </c>
      <c r="AE3832" s="142">
        <v>15512.3720203833</v>
      </c>
      <c r="AF3832" s="44">
        <v>17236.3351785573</v>
      </c>
      <c r="AG3832" s="45">
        <v>16219.3032965124</v>
      </c>
      <c r="AH3832" s="140">
        <v>1.04557209401633</v>
      </c>
      <c r="AI3832" s="44">
        <v>17117.764066915101</v>
      </c>
      <c r="AJ3832" s="45">
        <v>15901.631034288501</v>
      </c>
      <c r="AK3832" s="46">
        <v>1.0250934553009501</v>
      </c>
    </row>
    <row r="3833" spans="1:37" x14ac:dyDescent="0.2">
      <c r="A3833" s="35" t="s">
        <v>3407</v>
      </c>
      <c r="B3833" s="35" t="s">
        <v>9577</v>
      </c>
      <c r="C3833" s="85" t="s">
        <v>1211</v>
      </c>
      <c r="D3833" s="85" t="s">
        <v>13413</v>
      </c>
      <c r="E3833" s="85" t="s">
        <v>12904</v>
      </c>
      <c r="F3833" s="85" t="s">
        <v>441</v>
      </c>
      <c r="G3833" s="85" t="s">
        <v>441</v>
      </c>
      <c r="H3833" s="840">
        <v>1.1089386841656299</v>
      </c>
      <c r="I3833" s="840">
        <v>1.12230626026281</v>
      </c>
      <c r="J3833" s="86">
        <v>7621.6666666666697</v>
      </c>
      <c r="K3833" s="44">
        <v>8451.9610044824003</v>
      </c>
      <c r="L3833" s="45">
        <v>7952.1725167561699</v>
      </c>
      <c r="M3833" s="46">
        <v>1.0433639864538999</v>
      </c>
      <c r="N3833" s="139">
        <v>8553.8442136363901</v>
      </c>
      <c r="O3833" s="45">
        <v>7945.1989324399801</v>
      </c>
      <c r="P3833" s="99">
        <v>1.0424490180328001</v>
      </c>
      <c r="Q3833" s="86">
        <v>7600.7099704864904</v>
      </c>
      <c r="R3833" s="44">
        <v>8428.7213133958994</v>
      </c>
      <c r="S3833" s="45">
        <v>7930.7127354730401</v>
      </c>
      <c r="T3833" s="140">
        <v>1.0434173605186801</v>
      </c>
      <c r="U3833" s="44">
        <v>8530.3243823189605</v>
      </c>
      <c r="V3833" s="45">
        <v>7923.6999491962997</v>
      </c>
      <c r="W3833" s="99">
        <v>1.0424947116735099</v>
      </c>
      <c r="X3833" s="86">
        <v>7582.01443603606</v>
      </c>
      <c r="Y3833" s="44">
        <v>8407.9891120226694</v>
      </c>
      <c r="Z3833" s="45">
        <v>7911.5929017054004</v>
      </c>
      <c r="AA3833" s="46">
        <v>1.04346845662848</v>
      </c>
      <c r="AB3833" s="139">
        <v>8509.3422669662705</v>
      </c>
      <c r="AC3833" s="45">
        <v>7904.5473175953603</v>
      </c>
      <c r="AD3833" s="99">
        <v>1.0425392069983901</v>
      </c>
      <c r="AE3833" s="142">
        <v>7570.8399464465401</v>
      </c>
      <c r="AF3833" s="44">
        <v>8395.5972882410406</v>
      </c>
      <c r="AG3833" s="45">
        <v>7900.2141326864303</v>
      </c>
      <c r="AH3833" s="140">
        <v>1.04350563326788</v>
      </c>
      <c r="AI3833" s="44">
        <v>8496.8010673447206</v>
      </c>
      <c r="AJ3833" s="45">
        <v>7893.1450986527198</v>
      </c>
      <c r="AK3833" s="46">
        <v>1.04257191467341</v>
      </c>
    </row>
    <row r="3834" spans="1:37" x14ac:dyDescent="0.2">
      <c r="A3834" s="35" t="s">
        <v>3406</v>
      </c>
      <c r="B3834" s="35" t="s">
        <v>9576</v>
      </c>
      <c r="C3834" s="85" t="s">
        <v>1133</v>
      </c>
      <c r="D3834" s="85" t="s">
        <v>13413</v>
      </c>
      <c r="E3834" s="85" t="s">
        <v>12904</v>
      </c>
      <c r="F3834" s="85" t="s">
        <v>442</v>
      </c>
      <c r="G3834" s="85" t="s">
        <v>442</v>
      </c>
      <c r="H3834" s="840">
        <v>1.1111347223950501</v>
      </c>
      <c r="I3834" s="840">
        <v>1.10349107437743</v>
      </c>
      <c r="J3834" s="86">
        <v>16173.916666666701</v>
      </c>
      <c r="K3834" s="44">
        <v>17971.4004054574</v>
      </c>
      <c r="L3834" s="45">
        <v>16908.700396997501</v>
      </c>
      <c r="M3834" s="46">
        <v>1.0454301666982799</v>
      </c>
      <c r="N3834" s="139">
        <v>17847.772679391001</v>
      </c>
      <c r="O3834" s="45">
        <v>16577.821725191901</v>
      </c>
      <c r="P3834" s="99">
        <v>1.0249726189920201</v>
      </c>
      <c r="Q3834" s="86">
        <v>16099.6258010903</v>
      </c>
      <c r="R3834" s="44">
        <v>17888.8532451586</v>
      </c>
      <c r="S3834" s="45">
        <v>16831.895489166302</v>
      </c>
      <c r="T3834" s="140">
        <v>1.0454836464600601</v>
      </c>
      <c r="U3834" s="44">
        <v>17765.793372319698</v>
      </c>
      <c r="V3834" s="45">
        <v>16502.398939653602</v>
      </c>
      <c r="W3834" s="99">
        <v>1.0250175465901801</v>
      </c>
      <c r="X3834" s="86">
        <v>16028.6366513665</v>
      </c>
      <c r="Y3834" s="44">
        <v>17809.974735987202</v>
      </c>
      <c r="Z3834" s="45">
        <v>16758.498116905001</v>
      </c>
      <c r="AA3834" s="46">
        <v>1.0455348437558001</v>
      </c>
      <c r="AB3834" s="139">
        <v>17687.457479221801</v>
      </c>
      <c r="AC3834" s="45">
        <v>16430.335058353401</v>
      </c>
      <c r="AD3834" s="99">
        <v>1.02506129596198</v>
      </c>
      <c r="AE3834" s="142">
        <v>15981.9692316607</v>
      </c>
      <c r="AF3834" s="44">
        <v>17758.120945547598</v>
      </c>
      <c r="AG3834" s="45">
        <v>16710.301036051998</v>
      </c>
      <c r="AH3834" s="140">
        <v>1.04557209401633</v>
      </c>
      <c r="AI3834" s="44">
        <v>17635.9603981123</v>
      </c>
      <c r="AJ3834" s="45">
        <v>16383.0120621966</v>
      </c>
      <c r="AK3834" s="46">
        <v>1.0250934553009501</v>
      </c>
    </row>
    <row r="3835" spans="1:37" x14ac:dyDescent="0.2">
      <c r="A3835" s="35" t="s">
        <v>3405</v>
      </c>
      <c r="B3835" s="35" t="s">
        <v>9575</v>
      </c>
      <c r="C3835" s="85" t="s">
        <v>1211</v>
      </c>
      <c r="D3835" s="85" t="s">
        <v>13413</v>
      </c>
      <c r="E3835" s="85" t="s">
        <v>12904</v>
      </c>
      <c r="F3835" s="85" t="s">
        <v>440</v>
      </c>
      <c r="G3835" s="85" t="s">
        <v>440</v>
      </c>
      <c r="H3835" s="840">
        <v>1.10922820565859</v>
      </c>
      <c r="I3835" s="840">
        <v>1.1223014406553</v>
      </c>
      <c r="J3835" s="86">
        <v>6792.3333333333303</v>
      </c>
      <c r="K3835" s="44">
        <v>7534.24771556834</v>
      </c>
      <c r="L3835" s="45">
        <v>7088.7262241746002</v>
      </c>
      <c r="M3835" s="46">
        <v>1.0436363877177099</v>
      </c>
      <c r="N3835" s="139">
        <v>7623.0454854110003</v>
      </c>
      <c r="O3835" s="45">
        <v>7080.6308064477798</v>
      </c>
      <c r="P3835" s="99">
        <v>1.0424445413624801</v>
      </c>
      <c r="Q3835" s="86">
        <v>6778.4601807131903</v>
      </c>
      <c r="R3835" s="44">
        <v>7518.8592233806703</v>
      </c>
      <c r="S3835" s="45">
        <v>7074.6095857177397</v>
      </c>
      <c r="T3835" s="140">
        <v>1.04368977571738</v>
      </c>
      <c r="U3835" s="44">
        <v>7607.4756262389901</v>
      </c>
      <c r="V3835" s="45">
        <v>7066.4785454213998</v>
      </c>
      <c r="W3835" s="99">
        <v>1.04249023480697</v>
      </c>
      <c r="X3835" s="86">
        <v>6764.0450510601004</v>
      </c>
      <c r="Y3835" s="44">
        <v>7502.8695549812401</v>
      </c>
      <c r="Z3835" s="45">
        <v>7059.9103689052399</v>
      </c>
      <c r="AA3835" s="46">
        <v>1.04374088516734</v>
      </c>
      <c r="AB3835" s="139">
        <v>7591.2975054620902</v>
      </c>
      <c r="AC3835" s="45">
        <v>7051.7518806141297</v>
      </c>
      <c r="AD3835" s="99">
        <v>1.0425347299407699</v>
      </c>
      <c r="AE3835" s="142">
        <v>6760.2176132009899</v>
      </c>
      <c r="AF3835" s="44">
        <v>7498.6240529525003</v>
      </c>
      <c r="AG3835" s="45">
        <v>7056.1669033138196</v>
      </c>
      <c r="AH3835" s="140">
        <v>1.0437780715128</v>
      </c>
      <c r="AI3835" s="44">
        <v>7587.0019664387901</v>
      </c>
      <c r="AJ3835" s="45">
        <v>7047.9827537705596</v>
      </c>
      <c r="AK3835" s="46">
        <v>1.04256743747533</v>
      </c>
    </row>
    <row r="3836" spans="1:37" x14ac:dyDescent="0.2">
      <c r="A3836" s="35" t="s">
        <v>3404</v>
      </c>
      <c r="B3836" s="35" t="s">
        <v>9574</v>
      </c>
      <c r="C3836" s="85" t="s">
        <v>1211</v>
      </c>
      <c r="D3836" s="85" t="s">
        <v>13413</v>
      </c>
      <c r="E3836" s="85" t="s">
        <v>12904</v>
      </c>
      <c r="F3836" s="85" t="s">
        <v>444</v>
      </c>
      <c r="G3836" s="85" t="s">
        <v>444</v>
      </c>
      <c r="H3836" s="840">
        <v>1.1087605024934499</v>
      </c>
      <c r="I3836" s="840">
        <v>1.119168193748</v>
      </c>
      <c r="J3836" s="86">
        <v>6875.8333333333303</v>
      </c>
      <c r="K3836" s="44">
        <v>7623.6524217278702</v>
      </c>
      <c r="L3836" s="45">
        <v>7172.8441758326098</v>
      </c>
      <c r="M3836" s="46">
        <v>1.04319634117066</v>
      </c>
      <c r="N3836" s="139">
        <v>7695.2139721789499</v>
      </c>
      <c r="O3836" s="45">
        <v>7147.6641741014</v>
      </c>
      <c r="P3836" s="99">
        <v>1.0395342393554301</v>
      </c>
      <c r="Q3836" s="86">
        <v>6915.2558878104201</v>
      </c>
      <c r="R3836" s="44">
        <v>7667.3625930394701</v>
      </c>
      <c r="S3836" s="45">
        <v>7214.3386764330598</v>
      </c>
      <c r="T3836" s="140">
        <v>1.04324970665942</v>
      </c>
      <c r="U3836" s="44">
        <v>7739.3344412660099</v>
      </c>
      <c r="V3836" s="45">
        <v>7188.9603689844398</v>
      </c>
      <c r="W3836" s="99">
        <v>1.0395798052327301</v>
      </c>
      <c r="X3836" s="86">
        <v>6954.0044565359703</v>
      </c>
      <c r="Y3836" s="44">
        <v>7710.3254755705002</v>
      </c>
      <c r="Z3836" s="45">
        <v>7255.1183748723097</v>
      </c>
      <c r="AA3836" s="46">
        <v>1.0433007945592201</v>
      </c>
      <c r="AB3836" s="139">
        <v>7782.7006069368999</v>
      </c>
      <c r="AC3836" s="45">
        <v>7229.55115403336</v>
      </c>
      <c r="AD3836" s="99">
        <v>1.03962417614478</v>
      </c>
      <c r="AE3836" s="142">
        <v>6989.6080216734799</v>
      </c>
      <c r="AF3836" s="44">
        <v>7749.8013023429203</v>
      </c>
      <c r="AG3836" s="45">
        <v>7292.5234110542297</v>
      </c>
      <c r="AH3836" s="140">
        <v>1.04333796522516</v>
      </c>
      <c r="AI3836" s="44">
        <v>7822.5469846228298</v>
      </c>
      <c r="AJ3836" s="45">
        <v>7266.7934557107001</v>
      </c>
      <c r="AK3836" s="46">
        <v>1.0396567923662901</v>
      </c>
    </row>
    <row r="3837" spans="1:37" x14ac:dyDescent="0.2">
      <c r="A3837" s="35" t="s">
        <v>3403</v>
      </c>
      <c r="B3837" s="35" t="s">
        <v>9573</v>
      </c>
      <c r="C3837" s="85" t="s">
        <v>1211</v>
      </c>
      <c r="D3837" s="85" t="s">
        <v>13413</v>
      </c>
      <c r="E3837" s="85" t="s">
        <v>12904</v>
      </c>
      <c r="F3837" s="85" t="s">
        <v>444</v>
      </c>
      <c r="G3837" s="85" t="s">
        <v>444</v>
      </c>
      <c r="H3837" s="840">
        <v>1.1087605024934499</v>
      </c>
      <c r="I3837" s="840">
        <v>1.119168193748</v>
      </c>
      <c r="J3837" s="86">
        <v>6024.9166666666697</v>
      </c>
      <c r="K3837" s="44">
        <v>6680.1896308144896</v>
      </c>
      <c r="L3837" s="45">
        <v>6285.1710225248098</v>
      </c>
      <c r="M3837" s="46">
        <v>1.04319634117066</v>
      </c>
      <c r="N3837" s="139">
        <v>6742.8951033155499</v>
      </c>
      <c r="O3837" s="45">
        <v>6263.1071642632096</v>
      </c>
      <c r="P3837" s="99">
        <v>1.0395342393554301</v>
      </c>
      <c r="Q3837" s="86">
        <v>6052.2863288528797</v>
      </c>
      <c r="R3837" s="44">
        <v>6710.5360312131397</v>
      </c>
      <c r="S3837" s="45">
        <v>6314.0459371945899</v>
      </c>
      <c r="T3837" s="140">
        <v>1.04324970665942</v>
      </c>
      <c r="U3837" s="44">
        <v>6773.5263587079899</v>
      </c>
      <c r="V3837" s="45">
        <v>6291.8346429615804</v>
      </c>
      <c r="W3837" s="99">
        <v>1.0395798052327301</v>
      </c>
      <c r="X3837" s="86">
        <v>6077.3890020614999</v>
      </c>
      <c r="Y3837" s="44">
        <v>6738.36888377387</v>
      </c>
      <c r="Z3837" s="45">
        <v>6340.5447746962</v>
      </c>
      <c r="AA3837" s="46">
        <v>1.0433007945592201</v>
      </c>
      <c r="AB3837" s="139">
        <v>6801.6204721411304</v>
      </c>
      <c r="AC3837" s="45">
        <v>6318.2005343795499</v>
      </c>
      <c r="AD3837" s="99">
        <v>1.03962417614478</v>
      </c>
      <c r="AE3837" s="142">
        <v>6102.4182582420499</v>
      </c>
      <c r="AF3837" s="44">
        <v>6766.12033443365</v>
      </c>
      <c r="AG3837" s="45">
        <v>6366.8846485070999</v>
      </c>
      <c r="AH3837" s="140">
        <v>1.04333796522516</v>
      </c>
      <c r="AI3837" s="44">
        <v>6829.6324195715697</v>
      </c>
      <c r="AJ3837" s="45">
        <v>6344.4205920413897</v>
      </c>
      <c r="AK3837" s="46">
        <v>1.0396567923662901</v>
      </c>
    </row>
    <row r="3838" spans="1:37" x14ac:dyDescent="0.2">
      <c r="A3838" s="35" t="s">
        <v>3402</v>
      </c>
      <c r="B3838" s="35" t="s">
        <v>9572</v>
      </c>
      <c r="C3838" s="85" t="s">
        <v>1133</v>
      </c>
      <c r="D3838" s="85" t="s">
        <v>13413</v>
      </c>
      <c r="E3838" s="85" t="s">
        <v>12904</v>
      </c>
      <c r="F3838" s="85" t="s">
        <v>421</v>
      </c>
      <c r="G3838" s="85" t="s">
        <v>421</v>
      </c>
      <c r="H3838" s="840">
        <v>1.09693779842663</v>
      </c>
      <c r="I3838" s="840">
        <v>1.1064448377378</v>
      </c>
      <c r="J3838" s="86">
        <v>10568.166666666701</v>
      </c>
      <c r="K3838" s="44">
        <v>11592.621476738999</v>
      </c>
      <c r="L3838" s="45">
        <v>10907.116804679001</v>
      </c>
      <c r="M3838" s="46">
        <v>1.0320727472136999</v>
      </c>
      <c r="N3838" s="139">
        <v>11693.0934526861</v>
      </c>
      <c r="O3838" s="45">
        <v>10861.0761777841</v>
      </c>
      <c r="P3838" s="99">
        <v>1.0277162085303999</v>
      </c>
      <c r="Q3838" s="86">
        <v>10637.7502527586</v>
      </c>
      <c r="R3838" s="44">
        <v>11668.950342473399</v>
      </c>
      <c r="S3838" s="45">
        <v>10979.4937630191</v>
      </c>
      <c r="T3838" s="140">
        <v>1.0321255436667001</v>
      </c>
      <c r="U3838" s="44">
        <v>11770.0838523088</v>
      </c>
      <c r="V3838" s="45">
        <v>10933.0675649197</v>
      </c>
      <c r="W3838" s="99">
        <v>1.0277612563882601</v>
      </c>
      <c r="X3838" s="86">
        <v>10704.710798433</v>
      </c>
      <c r="Y3838" s="44">
        <v>11742.4018960268</v>
      </c>
      <c r="Z3838" s="45">
        <v>11049.1465024304</v>
      </c>
      <c r="AA3838" s="46">
        <v>1.0321760868166401</v>
      </c>
      <c r="AB3838" s="139">
        <v>11844.1720024023</v>
      </c>
      <c r="AC3838" s="45">
        <v>11002.356597427701</v>
      </c>
      <c r="AD3838" s="99">
        <v>1.0278051228659399</v>
      </c>
      <c r="AE3838" s="142">
        <v>10771.9476681295</v>
      </c>
      <c r="AF3838" s="44">
        <v>11816.1565598449</v>
      </c>
      <c r="AG3838" s="45">
        <v>11118.942922484999</v>
      </c>
      <c r="AH3838" s="140">
        <v>1.03221286113208</v>
      </c>
      <c r="AI3838" s="44">
        <v>11918.5658897837</v>
      </c>
      <c r="AJ3838" s="45">
        <v>11071.8103425381</v>
      </c>
      <c r="AK3838" s="46">
        <v>1.0278373682872299</v>
      </c>
    </row>
    <row r="3839" spans="1:37" x14ac:dyDescent="0.2">
      <c r="A3839" s="35" t="s">
        <v>3401</v>
      </c>
      <c r="B3839" s="35" t="s">
        <v>9571</v>
      </c>
      <c r="C3839" s="85" t="s">
        <v>941</v>
      </c>
      <c r="D3839" s="85" t="s">
        <v>13395</v>
      </c>
      <c r="E3839" s="85" t="s">
        <v>12900</v>
      </c>
      <c r="F3839" s="85" t="s">
        <v>438</v>
      </c>
      <c r="G3839" s="85" t="s">
        <v>438</v>
      </c>
      <c r="H3839" s="840">
        <v>1.0727765570260099</v>
      </c>
      <c r="I3839" s="840">
        <v>1.0892017430901899</v>
      </c>
      <c r="J3839" s="86">
        <v>16394</v>
      </c>
      <c r="K3839" s="44">
        <v>17587.0988758844</v>
      </c>
      <c r="L3839" s="45">
        <v>16547.123709646799</v>
      </c>
      <c r="M3839" s="46">
        <v>1.0093402287206801</v>
      </c>
      <c r="N3839" s="139">
        <v>17856.373376220501</v>
      </c>
      <c r="O3839" s="45">
        <v>16585.8104429616</v>
      </c>
      <c r="P3839" s="99">
        <v>1.0117000392193201</v>
      </c>
      <c r="Q3839" s="86">
        <v>16464.711805052499</v>
      </c>
      <c r="R3839" s="44">
        <v>17662.956842649699</v>
      </c>
      <c r="S3839" s="45">
        <v>16619.346110718001</v>
      </c>
      <c r="T3839" s="140">
        <v>1.00939186227469</v>
      </c>
      <c r="U3839" s="44">
        <v>17933.392797540699</v>
      </c>
      <c r="V3839" s="45">
        <v>16658.0797200776</v>
      </c>
      <c r="W3839" s="99">
        <v>1.0117443850408401</v>
      </c>
      <c r="X3839" s="86">
        <v>16526.1153331647</v>
      </c>
      <c r="Y3839" s="44">
        <v>17728.829108127102</v>
      </c>
      <c r="Z3839" s="45">
        <v>16682.143216246899</v>
      </c>
      <c r="AA3839" s="46">
        <v>1.0094412921570901</v>
      </c>
      <c r="AB3839" s="139">
        <v>18000.273627392398</v>
      </c>
      <c r="AC3839" s="45">
        <v>16720.9180396634</v>
      </c>
      <c r="AD3839" s="99">
        <v>1.0117875678930901</v>
      </c>
      <c r="AE3839" s="142">
        <v>16593.378434869301</v>
      </c>
      <c r="AF3839" s="44">
        <v>17800.9873867887</v>
      </c>
      <c r="AG3839" s="45">
        <v>16750.638138140599</v>
      </c>
      <c r="AH3839" s="140">
        <v>1.00947725647846</v>
      </c>
      <c r="AI3839" s="44">
        <v>18073.536715014699</v>
      </c>
      <c r="AJ3839" s="45">
        <v>16789.500731716998</v>
      </c>
      <c r="AK3839" s="46">
        <v>1.0118193107942199</v>
      </c>
    </row>
    <row r="3840" spans="1:37" x14ac:dyDescent="0.2">
      <c r="A3840" s="35" t="s">
        <v>3400</v>
      </c>
      <c r="B3840" s="35" t="s">
        <v>9570</v>
      </c>
      <c r="C3840" s="85" t="s">
        <v>1133</v>
      </c>
      <c r="D3840" s="85" t="s">
        <v>13413</v>
      </c>
      <c r="E3840" s="85" t="s">
        <v>12904</v>
      </c>
      <c r="F3840" s="85" t="s">
        <v>421</v>
      </c>
      <c r="G3840" s="85" t="s">
        <v>421</v>
      </c>
      <c r="H3840" s="840">
        <v>1.09693779842663</v>
      </c>
      <c r="I3840" s="840">
        <v>1.1064448377378</v>
      </c>
      <c r="J3840" s="86">
        <v>14407.25</v>
      </c>
      <c r="K3840" s="44">
        <v>15803.857096382</v>
      </c>
      <c r="L3840" s="45">
        <v>14869.3300872946</v>
      </c>
      <c r="M3840" s="46">
        <v>1.0320727472136999</v>
      </c>
      <c r="N3840" s="139">
        <v>15940.827388498001</v>
      </c>
      <c r="O3840" s="45">
        <v>14806.5643453496</v>
      </c>
      <c r="P3840" s="99">
        <v>1.0277162085303999</v>
      </c>
      <c r="Q3840" s="86">
        <v>14493.913184274499</v>
      </c>
      <c r="R3840" s="44">
        <v>15898.921218944701</v>
      </c>
      <c r="S3840" s="45">
        <v>14959.5380251772</v>
      </c>
      <c r="T3840" s="140">
        <v>1.0321255436667001</v>
      </c>
      <c r="U3840" s="44">
        <v>16036.715421360401</v>
      </c>
      <c r="V3840" s="45">
        <v>14896.2824242523</v>
      </c>
      <c r="W3840" s="99">
        <v>1.0277612563882601</v>
      </c>
      <c r="X3840" s="86">
        <v>14575.5400517533</v>
      </c>
      <c r="Y3840" s="44">
        <v>15988.4608152494</v>
      </c>
      <c r="Z3840" s="45">
        <v>15044.5238938579</v>
      </c>
      <c r="AA3840" s="46">
        <v>1.0321760868166401</v>
      </c>
      <c r="AB3840" s="139">
        <v>16127.031047503</v>
      </c>
      <c r="AC3840" s="45">
        <v>14980.8147337296</v>
      </c>
      <c r="AD3840" s="99">
        <v>1.0278051228659399</v>
      </c>
      <c r="AE3840" s="142">
        <v>14661.109017741601</v>
      </c>
      <c r="AF3840" s="44">
        <v>16082.3246484142</v>
      </c>
      <c r="AG3840" s="45">
        <v>15133.3852865723</v>
      </c>
      <c r="AH3840" s="140">
        <v>1.03221286113208</v>
      </c>
      <c r="AI3840" s="44">
        <v>16221.7083881913</v>
      </c>
      <c r="AJ3840" s="45">
        <v>15069.235708967701</v>
      </c>
      <c r="AK3840" s="46">
        <v>1.0278373682872299</v>
      </c>
    </row>
    <row r="3841" spans="1:37" x14ac:dyDescent="0.2">
      <c r="A3841" s="35" t="s">
        <v>3399</v>
      </c>
      <c r="B3841" s="35" t="s">
        <v>13121</v>
      </c>
      <c r="C3841" s="85" t="s">
        <v>1133</v>
      </c>
      <c r="D3841" s="85" t="s">
        <v>13413</v>
      </c>
      <c r="E3841" s="85" t="s">
        <v>12904</v>
      </c>
      <c r="F3841" s="85" t="s">
        <v>421</v>
      </c>
      <c r="G3841" s="85" t="s">
        <v>421</v>
      </c>
      <c r="H3841" s="840">
        <v>1.09693779842663</v>
      </c>
      <c r="I3841" s="840">
        <v>1.1064448377378</v>
      </c>
      <c r="J3841" s="86">
        <v>9340.9166666666697</v>
      </c>
      <c r="K3841" s="44">
        <v>10246.404563619901</v>
      </c>
      <c r="L3841" s="45">
        <v>9640.5055256609394</v>
      </c>
      <c r="M3841" s="46">
        <v>1.0320727472136999</v>
      </c>
      <c r="N3841" s="139">
        <v>10335.2090255723</v>
      </c>
      <c r="O3841" s="45">
        <v>9599.8114608651103</v>
      </c>
      <c r="P3841" s="99">
        <v>1.0277162085303999</v>
      </c>
      <c r="Q3841" s="86">
        <v>9391.3191652149508</v>
      </c>
      <c r="R3841" s="44">
        <v>10301.692969412699</v>
      </c>
      <c r="S3841" s="45">
        <v>9693.0203991449507</v>
      </c>
      <c r="T3841" s="140">
        <v>1.0321255436667001</v>
      </c>
      <c r="U3841" s="44">
        <v>10390.976609900201</v>
      </c>
      <c r="V3841" s="45">
        <v>9652.0339843844504</v>
      </c>
      <c r="W3841" s="99">
        <v>1.0277612563882601</v>
      </c>
      <c r="X3841" s="86">
        <v>9438.2954633847803</v>
      </c>
      <c r="Y3841" s="44">
        <v>10353.2230465053</v>
      </c>
      <c r="Z3841" s="45">
        <v>9741.9828776157301</v>
      </c>
      <c r="AA3841" s="46">
        <v>1.0321760868166401</v>
      </c>
      <c r="AB3841" s="139">
        <v>10442.953292506199</v>
      </c>
      <c r="AC3841" s="45">
        <v>9700.7284283892004</v>
      </c>
      <c r="AD3841" s="99">
        <v>1.0278051228659399</v>
      </c>
      <c r="AE3841" s="142">
        <v>9487.5040879047592</v>
      </c>
      <c r="AF3841" s="44">
        <v>10407.2018467499</v>
      </c>
      <c r="AG3841" s="45">
        <v>9793.1237395784392</v>
      </c>
      <c r="AH3841" s="140">
        <v>1.03221286113208</v>
      </c>
      <c r="AI3841" s="44">
        <v>10497.3999210785</v>
      </c>
      <c r="AJ3841" s="45">
        <v>9751.6112333263809</v>
      </c>
      <c r="AK3841" s="46">
        <v>1.0278373682872299</v>
      </c>
    </row>
    <row r="3842" spans="1:37" x14ac:dyDescent="0.2">
      <c r="A3842" s="35" t="s">
        <v>3398</v>
      </c>
      <c r="B3842" s="35" t="s">
        <v>9569</v>
      </c>
      <c r="C3842" s="85" t="s">
        <v>1133</v>
      </c>
      <c r="D3842" s="85" t="s">
        <v>13413</v>
      </c>
      <c r="E3842" s="85" t="s">
        <v>12904</v>
      </c>
      <c r="F3842" s="85" t="s">
        <v>421</v>
      </c>
      <c r="G3842" s="85" t="s">
        <v>421</v>
      </c>
      <c r="H3842" s="840">
        <v>1.09693779842663</v>
      </c>
      <c r="I3842" s="840">
        <v>1.1064448377378</v>
      </c>
      <c r="J3842" s="86">
        <v>31281</v>
      </c>
      <c r="K3842" s="44">
        <v>34313.311272583298</v>
      </c>
      <c r="L3842" s="45">
        <v>32284.2676055919</v>
      </c>
      <c r="M3842" s="46">
        <v>1.0320727472136999</v>
      </c>
      <c r="N3842" s="139">
        <v>34610.7009692762</v>
      </c>
      <c r="O3842" s="45">
        <v>32147.990719039499</v>
      </c>
      <c r="P3842" s="99">
        <v>1.0277162085303999</v>
      </c>
      <c r="Q3842" s="86">
        <v>31456.3234648955</v>
      </c>
      <c r="R3842" s="44">
        <v>34505.6302081783</v>
      </c>
      <c r="S3842" s="45">
        <v>32466.874957960699</v>
      </c>
      <c r="T3842" s="140">
        <v>1.0321255436667001</v>
      </c>
      <c r="U3842" s="44">
        <v>34804.686711944101</v>
      </c>
      <c r="V3842" s="45">
        <v>32329.590525636399</v>
      </c>
      <c r="W3842" s="99">
        <v>1.0277612563882601</v>
      </c>
      <c r="X3842" s="86">
        <v>31610.749854285899</v>
      </c>
      <c r="Y3842" s="44">
        <v>34675.026351775203</v>
      </c>
      <c r="Z3842" s="45">
        <v>32627.860085936401</v>
      </c>
      <c r="AA3842" s="46">
        <v>1.0321760868166401</v>
      </c>
      <c r="AB3842" s="139">
        <v>34975.550993295597</v>
      </c>
      <c r="AC3842" s="45">
        <v>32489.690637868702</v>
      </c>
      <c r="AD3842" s="99">
        <v>1.0278051228659399</v>
      </c>
      <c r="AE3842" s="142">
        <v>31771.351059263401</v>
      </c>
      <c r="AF3842" s="44">
        <v>34851.195883987901</v>
      </c>
      <c r="AG3842" s="45">
        <v>32794.797178913803</v>
      </c>
      <c r="AH3842" s="140">
        <v>1.03221286113208</v>
      </c>
      <c r="AI3842" s="44">
        <v>35153.247367477401</v>
      </c>
      <c r="AJ3842" s="45">
        <v>32655.781859683</v>
      </c>
      <c r="AK3842" s="46">
        <v>1.0278373682872299</v>
      </c>
    </row>
    <row r="3843" spans="1:37" x14ac:dyDescent="0.2">
      <c r="A3843" s="35" t="s">
        <v>3397</v>
      </c>
      <c r="B3843" s="35" t="s">
        <v>9568</v>
      </c>
      <c r="C3843" s="85" t="s">
        <v>1133</v>
      </c>
      <c r="D3843" s="85" t="s">
        <v>13413</v>
      </c>
      <c r="E3843" s="85" t="s">
        <v>12904</v>
      </c>
      <c r="F3843" s="85" t="s">
        <v>421</v>
      </c>
      <c r="G3843" s="85" t="s">
        <v>421</v>
      </c>
      <c r="H3843" s="840">
        <v>1.09693779842663</v>
      </c>
      <c r="I3843" s="840">
        <v>1.1064448377378</v>
      </c>
      <c r="J3843" s="86">
        <v>10474.5</v>
      </c>
      <c r="K3843" s="44">
        <v>11489.874969619699</v>
      </c>
      <c r="L3843" s="45">
        <v>10810.445990689899</v>
      </c>
      <c r="M3843" s="46">
        <v>1.0320727472136999</v>
      </c>
      <c r="N3843" s="139">
        <v>11589.4564528846</v>
      </c>
      <c r="O3843" s="45">
        <v>10764.8134262517</v>
      </c>
      <c r="P3843" s="99">
        <v>1.0277162085303999</v>
      </c>
      <c r="Q3843" s="86">
        <v>10540.6797009725</v>
      </c>
      <c r="R3843" s="44">
        <v>11562.469985105001</v>
      </c>
      <c r="S3843" s="45">
        <v>10879.304766982699</v>
      </c>
      <c r="T3843" s="140">
        <v>1.0321255436667001</v>
      </c>
      <c r="U3843" s="44">
        <v>11662.680641388701</v>
      </c>
      <c r="V3843" s="45">
        <v>10833.3022126577</v>
      </c>
      <c r="W3843" s="99">
        <v>1.0277612563882601</v>
      </c>
      <c r="X3843" s="86">
        <v>10604.739240279099</v>
      </c>
      <c r="Y3843" s="44">
        <v>11632.7393151202</v>
      </c>
      <c r="Z3843" s="45">
        <v>10945.9582507421</v>
      </c>
      <c r="AA3843" s="46">
        <v>1.0321760868166401</v>
      </c>
      <c r="AB3843" s="139">
        <v>11733.5589879623</v>
      </c>
      <c r="AC3843" s="45">
        <v>10899.6053178163</v>
      </c>
      <c r="AD3843" s="99">
        <v>1.0278051228659399</v>
      </c>
      <c r="AE3843" s="142">
        <v>10669.598210579999</v>
      </c>
      <c r="AF3843" s="44">
        <v>11703.8855712103</v>
      </c>
      <c r="AG3843" s="45">
        <v>11013.2964960724</v>
      </c>
      <c r="AH3843" s="140">
        <v>1.03221286113208</v>
      </c>
      <c r="AI3843" s="44">
        <v>11805.321860832701</v>
      </c>
      <c r="AJ3843" s="45">
        <v>10966.611745444699</v>
      </c>
      <c r="AK3843" s="46">
        <v>1.0278373682872299</v>
      </c>
    </row>
    <row r="3844" spans="1:37" x14ac:dyDescent="0.2">
      <c r="A3844" s="35" t="s">
        <v>3396</v>
      </c>
      <c r="B3844" s="35" t="s">
        <v>13122</v>
      </c>
      <c r="C3844" s="85" t="s">
        <v>941</v>
      </c>
      <c r="D3844" s="85" t="s">
        <v>13395</v>
      </c>
      <c r="E3844" s="85" t="s">
        <v>12900</v>
      </c>
      <c r="F3844" s="85" t="s">
        <v>438</v>
      </c>
      <c r="G3844" s="85" t="s">
        <v>438</v>
      </c>
      <c r="H3844" s="840">
        <v>1.0727765570260099</v>
      </c>
      <c r="I3844" s="840">
        <v>1.0892017430901899</v>
      </c>
      <c r="J3844" s="86">
        <v>40437</v>
      </c>
      <c r="K3844" s="44">
        <v>43379.865636460701</v>
      </c>
      <c r="L3844" s="45">
        <v>40814.690828778097</v>
      </c>
      <c r="M3844" s="46">
        <v>1.0093402287206801</v>
      </c>
      <c r="N3844" s="139">
        <v>44044.050885337798</v>
      </c>
      <c r="O3844" s="45">
        <v>40910.114485911698</v>
      </c>
      <c r="P3844" s="99">
        <v>1.0117000392193201</v>
      </c>
      <c r="Q3844" s="86">
        <v>40746.018246475702</v>
      </c>
      <c r="R3844" s="44">
        <v>43711.373166973099</v>
      </c>
      <c r="S3844" s="45">
        <v>41128.699238088797</v>
      </c>
      <c r="T3844" s="140">
        <v>1.00939186227469</v>
      </c>
      <c r="U3844" s="44">
        <v>44380.634098045899</v>
      </c>
      <c r="V3844" s="45">
        <v>41224.555173643603</v>
      </c>
      <c r="W3844" s="99">
        <v>1.0117443850408401</v>
      </c>
      <c r="X3844" s="86">
        <v>41026.492334748298</v>
      </c>
      <c r="Y3844" s="44">
        <v>44012.2591937252</v>
      </c>
      <c r="Z3844" s="45">
        <v>41413.835435061403</v>
      </c>
      <c r="AA3844" s="46">
        <v>1.0094412921570901</v>
      </c>
      <c r="AB3844" s="139">
        <v>44686.126963884002</v>
      </c>
      <c r="AC3844" s="45">
        <v>41510.094898559597</v>
      </c>
      <c r="AD3844" s="99">
        <v>1.0117875678930901</v>
      </c>
      <c r="AE3844" s="142">
        <v>41304.564779263397</v>
      </c>
      <c r="AF3844" s="44">
        <v>44310.568793355997</v>
      </c>
      <c r="AG3844" s="45">
        <v>41696.018733407604</v>
      </c>
      <c r="AH3844" s="140">
        <v>1.00947725647846</v>
      </c>
      <c r="AI3844" s="44">
        <v>44989.003955155204</v>
      </c>
      <c r="AJ3844" s="45">
        <v>41792.756267609402</v>
      </c>
      <c r="AK3844" s="46">
        <v>1.0118193107942199</v>
      </c>
    </row>
    <row r="3845" spans="1:37" x14ac:dyDescent="0.2">
      <c r="A3845" s="35" t="s">
        <v>3395</v>
      </c>
      <c r="B3845" s="35" t="s">
        <v>9567</v>
      </c>
      <c r="C3845" s="85" t="s">
        <v>1133</v>
      </c>
      <c r="D3845" s="85" t="s">
        <v>13413</v>
      </c>
      <c r="E3845" s="85" t="s">
        <v>12904</v>
      </c>
      <c r="F3845" s="85" t="s">
        <v>421</v>
      </c>
      <c r="G3845" s="85" t="s">
        <v>421</v>
      </c>
      <c r="H3845" s="840">
        <v>1.09693779842663</v>
      </c>
      <c r="I3845" s="840">
        <v>1.1064448377378</v>
      </c>
      <c r="J3845" s="86">
        <v>10153</v>
      </c>
      <c r="K3845" s="44">
        <v>11137.2094674256</v>
      </c>
      <c r="L3845" s="45">
        <v>10478.634602460699</v>
      </c>
      <c r="M3845" s="46">
        <v>1.0320727472136999</v>
      </c>
      <c r="N3845" s="139">
        <v>11233.734437551901</v>
      </c>
      <c r="O3845" s="45">
        <v>10434.4026652092</v>
      </c>
      <c r="P3845" s="99">
        <v>1.0277162085303999</v>
      </c>
      <c r="Q3845" s="86">
        <v>10201.540744640701</v>
      </c>
      <c r="R3845" s="44">
        <v>11190.455644985699</v>
      </c>
      <c r="S3845" s="45">
        <v>10529.2707873002</v>
      </c>
      <c r="T3845" s="140">
        <v>1.0321255436667001</v>
      </c>
      <c r="U3845" s="44">
        <v>11287.442093879599</v>
      </c>
      <c r="V3845" s="45">
        <v>10484.7483328079</v>
      </c>
      <c r="W3845" s="99">
        <v>1.0277612563882601</v>
      </c>
      <c r="X3845" s="86">
        <v>10243.816362796601</v>
      </c>
      <c r="Y3845" s="44">
        <v>11236.829368492699</v>
      </c>
      <c r="Z3845" s="45">
        <v>10573.4222874196</v>
      </c>
      <c r="AA3845" s="46">
        <v>1.0321760868166401</v>
      </c>
      <c r="AB3845" s="139">
        <v>11334.2177333503</v>
      </c>
      <c r="AC3845" s="45">
        <v>10528.6469353802</v>
      </c>
      <c r="AD3845" s="99">
        <v>1.0278051228659399</v>
      </c>
      <c r="AE3845" s="142">
        <v>10286.9995404782</v>
      </c>
      <c r="AF3845" s="44">
        <v>11284.1986283479</v>
      </c>
      <c r="AG3845" s="45">
        <v>10618.373228141299</v>
      </c>
      <c r="AH3845" s="140">
        <v>1.03221286113208</v>
      </c>
      <c r="AI3845" s="44">
        <v>11381.9975373732</v>
      </c>
      <c r="AJ3845" s="45">
        <v>10573.3625352571</v>
      </c>
      <c r="AK3845" s="46">
        <v>1.0278373682872299</v>
      </c>
    </row>
    <row r="3846" spans="1:37" x14ac:dyDescent="0.2">
      <c r="A3846" s="35" t="s">
        <v>3394</v>
      </c>
      <c r="B3846" s="35" t="s">
        <v>9566</v>
      </c>
      <c r="C3846" s="85" t="s">
        <v>1133</v>
      </c>
      <c r="D3846" s="85" t="s">
        <v>13413</v>
      </c>
      <c r="E3846" s="85" t="s">
        <v>12904</v>
      </c>
      <c r="F3846" s="85" t="s">
        <v>421</v>
      </c>
      <c r="G3846" s="85" t="s">
        <v>421</v>
      </c>
      <c r="H3846" s="840">
        <v>1.09693779842663</v>
      </c>
      <c r="I3846" s="840">
        <v>1.1064448377378</v>
      </c>
      <c r="J3846" s="86">
        <v>9785</v>
      </c>
      <c r="K3846" s="44">
        <v>10733.5363576046</v>
      </c>
      <c r="L3846" s="45">
        <v>10098.831831486101</v>
      </c>
      <c r="M3846" s="46">
        <v>1.0320727472136999</v>
      </c>
      <c r="N3846" s="139">
        <v>10826.562737264399</v>
      </c>
      <c r="O3846" s="45">
        <v>10056.20310047</v>
      </c>
      <c r="P3846" s="99">
        <v>1.0277162085303999</v>
      </c>
      <c r="Q3846" s="86">
        <v>9831.9473285201893</v>
      </c>
      <c r="R3846" s="44">
        <v>10785.034656793499</v>
      </c>
      <c r="S3846" s="45">
        <v>10147.8039817512</v>
      </c>
      <c r="T3846" s="140">
        <v>1.0321255436667001</v>
      </c>
      <c r="U3846" s="44">
        <v>10878.507366551101</v>
      </c>
      <c r="V3846" s="45">
        <v>10104.894539103099</v>
      </c>
      <c r="W3846" s="99">
        <v>1.0277612563882601</v>
      </c>
      <c r="X3846" s="86">
        <v>9876.4389889875092</v>
      </c>
      <c r="Y3846" s="44">
        <v>10833.8392408749</v>
      </c>
      <c r="Z3846" s="45">
        <v>10194.224147336399</v>
      </c>
      <c r="AA3846" s="46">
        <v>1.0321760868166401</v>
      </c>
      <c r="AB3846" s="139">
        <v>10927.7349345976</v>
      </c>
      <c r="AC3846" s="45">
        <v>10151.0545885542</v>
      </c>
      <c r="AD3846" s="99">
        <v>1.0278051228659399</v>
      </c>
      <c r="AE3846" s="142">
        <v>9925.0595888794105</v>
      </c>
      <c r="AF3846" s="44">
        <v>10887.173014678499</v>
      </c>
      <c r="AG3846" s="45">
        <v>10244.774155143599</v>
      </c>
      <c r="AH3846" s="140">
        <v>1.03221286113208</v>
      </c>
      <c r="AI3846" s="44">
        <v>10981.530946355701</v>
      </c>
      <c r="AJ3846" s="45">
        <v>10201.3471279278</v>
      </c>
      <c r="AK3846" s="46">
        <v>1.0278373682872299</v>
      </c>
    </row>
    <row r="3847" spans="1:37" x14ac:dyDescent="0.2">
      <c r="A3847" s="35" t="s">
        <v>3393</v>
      </c>
      <c r="B3847" s="35" t="s">
        <v>8027</v>
      </c>
      <c r="C3847" s="85" t="s">
        <v>1133</v>
      </c>
      <c r="D3847" s="85" t="s">
        <v>13413</v>
      </c>
      <c r="E3847" s="85" t="s">
        <v>12904</v>
      </c>
      <c r="F3847" s="85" t="s">
        <v>421</v>
      </c>
      <c r="G3847" s="85" t="s">
        <v>421</v>
      </c>
      <c r="H3847" s="840">
        <v>1.09693779842663</v>
      </c>
      <c r="I3847" s="840">
        <v>1.1064448377378</v>
      </c>
      <c r="J3847" s="86">
        <v>7081.4166666666697</v>
      </c>
      <c r="K3847" s="44">
        <v>7767.8736080749604</v>
      </c>
      <c r="L3847" s="45">
        <v>7308.5371533315702</v>
      </c>
      <c r="M3847" s="46">
        <v>1.0320727472136999</v>
      </c>
      <c r="N3847" s="139">
        <v>7835.1969147037698</v>
      </c>
      <c r="O3847" s="45">
        <v>7277.6866876906697</v>
      </c>
      <c r="P3847" s="99">
        <v>1.0277162085303999</v>
      </c>
      <c r="Q3847" s="86">
        <v>7130.9144669048801</v>
      </c>
      <c r="R3847" s="44">
        <v>7822.1696160952297</v>
      </c>
      <c r="S3847" s="45">
        <v>7359.9989709949105</v>
      </c>
      <c r="T3847" s="140">
        <v>1.0321255436667001</v>
      </c>
      <c r="U3847" s="44">
        <v>7889.9635002567202</v>
      </c>
      <c r="V3847" s="45">
        <v>7328.8776117033703</v>
      </c>
      <c r="W3847" s="99">
        <v>1.0277612563882601</v>
      </c>
      <c r="X3847" s="86">
        <v>7178.1989042670002</v>
      </c>
      <c r="Y3847" s="44">
        <v>7874.0377027150798</v>
      </c>
      <c r="Z3847" s="45">
        <v>7409.1652553978001</v>
      </c>
      <c r="AA3847" s="46">
        <v>1.0321760868166401</v>
      </c>
      <c r="AB3847" s="139">
        <v>7942.2811218813704</v>
      </c>
      <c r="AC3847" s="45">
        <v>7377.7896067562697</v>
      </c>
      <c r="AD3847" s="99">
        <v>1.0278051228659399</v>
      </c>
      <c r="AE3847" s="142">
        <v>7225.7640250519098</v>
      </c>
      <c r="AF3847" s="44">
        <v>7926.2136815907697</v>
      </c>
      <c r="AG3847" s="45">
        <v>7458.5265581640497</v>
      </c>
      <c r="AH3847" s="140">
        <v>1.03221286113208</v>
      </c>
      <c r="AI3847" s="44">
        <v>7994.9093042302102</v>
      </c>
      <c r="AJ3847" s="45">
        <v>7426.9102793739003</v>
      </c>
      <c r="AK3847" s="46">
        <v>1.0278373682872299</v>
      </c>
    </row>
    <row r="3848" spans="1:37" x14ac:dyDescent="0.2">
      <c r="A3848" s="35" t="s">
        <v>3392</v>
      </c>
      <c r="B3848" s="35" t="s">
        <v>9565</v>
      </c>
      <c r="C3848" s="85" t="s">
        <v>941</v>
      </c>
      <c r="D3848" s="85" t="s">
        <v>13395</v>
      </c>
      <c r="E3848" s="85" t="s">
        <v>12900</v>
      </c>
      <c r="F3848" s="85" t="s">
        <v>438</v>
      </c>
      <c r="G3848" s="85" t="s">
        <v>438</v>
      </c>
      <c r="H3848" s="840">
        <v>1.0727765570260099</v>
      </c>
      <c r="I3848" s="840">
        <v>1.0892017430901899</v>
      </c>
      <c r="J3848" s="86">
        <v>13937.916666666701</v>
      </c>
      <c r="K3848" s="44">
        <v>14952.270253782101</v>
      </c>
      <c r="L3848" s="45">
        <v>14068.0999962231</v>
      </c>
      <c r="M3848" s="46">
        <v>1.0093402287206801</v>
      </c>
      <c r="N3848" s="139">
        <v>15181.2031283791</v>
      </c>
      <c r="O3848" s="45">
        <v>14100.990838302299</v>
      </c>
      <c r="P3848" s="99">
        <v>1.0117000392193201</v>
      </c>
      <c r="Q3848" s="86">
        <v>14056.724344038001</v>
      </c>
      <c r="R3848" s="44">
        <v>15079.724344860701</v>
      </c>
      <c r="S3848" s="45">
        <v>14188.743163110499</v>
      </c>
      <c r="T3848" s="140">
        <v>1.00939186227469</v>
      </c>
      <c r="U3848" s="44">
        <v>15310.608657664399</v>
      </c>
      <c r="V3848" s="45">
        <v>14221.811927147401</v>
      </c>
      <c r="W3848" s="99">
        <v>1.0117443850408401</v>
      </c>
      <c r="X3848" s="86">
        <v>14170.3676260639</v>
      </c>
      <c r="Y3848" s="44">
        <v>15201.6381936817</v>
      </c>
      <c r="Z3848" s="45">
        <v>14304.154206794999</v>
      </c>
      <c r="AA3848" s="46">
        <v>1.0094412921570901</v>
      </c>
      <c r="AB3848" s="139">
        <v>15434.3891185376</v>
      </c>
      <c r="AC3848" s="45">
        <v>14337.401796526299</v>
      </c>
      <c r="AD3848" s="99">
        <v>1.0117875678930901</v>
      </c>
      <c r="AE3848" s="142">
        <v>14285.314806344601</v>
      </c>
      <c r="AF3848" s="44">
        <v>15324.950833983001</v>
      </c>
      <c r="AG3848" s="45">
        <v>14420.7003986399</v>
      </c>
      <c r="AH3848" s="140">
        <v>1.00947725647846</v>
      </c>
      <c r="AI3848" s="44">
        <v>15559.5897876626</v>
      </c>
      <c r="AJ3848" s="45">
        <v>14454.157381834</v>
      </c>
      <c r="AK3848" s="46">
        <v>1.0118193107942199</v>
      </c>
    </row>
    <row r="3849" spans="1:37" x14ac:dyDescent="0.2">
      <c r="A3849" s="35" t="s">
        <v>3391</v>
      </c>
      <c r="B3849" s="35" t="s">
        <v>9564</v>
      </c>
      <c r="C3849" s="85" t="s">
        <v>1133</v>
      </c>
      <c r="D3849" s="85" t="s">
        <v>13413</v>
      </c>
      <c r="E3849" s="85" t="s">
        <v>12904</v>
      </c>
      <c r="F3849" s="85" t="s">
        <v>421</v>
      </c>
      <c r="G3849" s="85" t="s">
        <v>421</v>
      </c>
      <c r="H3849" s="840">
        <v>1.09693779842663</v>
      </c>
      <c r="I3849" s="840">
        <v>1.1064448377378</v>
      </c>
      <c r="J3849" s="86">
        <v>5927.5833333333303</v>
      </c>
      <c r="K3849" s="44">
        <v>6502.19021165704</v>
      </c>
      <c r="L3849" s="45">
        <v>6117.6972151714899</v>
      </c>
      <c r="M3849" s="46">
        <v>1.0320727472136999</v>
      </c>
      <c r="N3849" s="139">
        <v>6558.5439794272997</v>
      </c>
      <c r="O3849" s="45">
        <v>6091.8734690813399</v>
      </c>
      <c r="P3849" s="99">
        <v>1.0277162085303999</v>
      </c>
      <c r="Q3849" s="86">
        <v>5957.7864592484502</v>
      </c>
      <c r="R3849" s="44">
        <v>6535.32116210397</v>
      </c>
      <c r="S3849" s="45">
        <v>6149.1835883018903</v>
      </c>
      <c r="T3849" s="140">
        <v>1.0321255436667001</v>
      </c>
      <c r="U3849" s="44">
        <v>6591.96207217963</v>
      </c>
      <c r="V3849" s="45">
        <v>6123.18209665014</v>
      </c>
      <c r="W3849" s="99">
        <v>1.0277612563882601</v>
      </c>
      <c r="X3849" s="86">
        <v>5985.38301008904</v>
      </c>
      <c r="Y3849" s="44">
        <v>6565.5928618272201</v>
      </c>
      <c r="Z3849" s="45">
        <v>6177.9692134525003</v>
      </c>
      <c r="AA3849" s="46">
        <v>1.0321760868166401</v>
      </c>
      <c r="AB3849" s="139">
        <v>6622.4961333965703</v>
      </c>
      <c r="AC3849" s="45">
        <v>6151.80732008426</v>
      </c>
      <c r="AD3849" s="99">
        <v>1.0278051228659399</v>
      </c>
      <c r="AE3849" s="142">
        <v>6013.94615996209</v>
      </c>
      <c r="AF3849" s="44">
        <v>6596.9248605650801</v>
      </c>
      <c r="AG3849" s="45">
        <v>6207.6725724687203</v>
      </c>
      <c r="AH3849" s="140">
        <v>1.03221286113208</v>
      </c>
      <c r="AI3849" s="44">
        <v>6654.0996831231296</v>
      </c>
      <c r="AJ3849" s="45">
        <v>6181.3585940765297</v>
      </c>
      <c r="AK3849" s="46">
        <v>1.0278373682872299</v>
      </c>
    </row>
    <row r="3850" spans="1:37" x14ac:dyDescent="0.2">
      <c r="A3850" s="35" t="s">
        <v>3390</v>
      </c>
      <c r="B3850" s="35" t="s">
        <v>9563</v>
      </c>
      <c r="C3850" s="85" t="s">
        <v>941</v>
      </c>
      <c r="D3850" s="85" t="s">
        <v>13395</v>
      </c>
      <c r="E3850" s="85" t="s">
        <v>12900</v>
      </c>
      <c r="F3850" s="85" t="s">
        <v>438</v>
      </c>
      <c r="G3850" s="85" t="s">
        <v>438</v>
      </c>
      <c r="H3850" s="840">
        <v>1.0727765570260099</v>
      </c>
      <c r="I3850" s="840">
        <v>1.0892017430901899</v>
      </c>
      <c r="J3850" s="86">
        <v>10366.25</v>
      </c>
      <c r="K3850" s="44">
        <v>11120.6699842709</v>
      </c>
      <c r="L3850" s="45">
        <v>10463.073145975701</v>
      </c>
      <c r="M3850" s="46">
        <v>1.0093402287206801</v>
      </c>
      <c r="N3850" s="139">
        <v>11290.9375693086</v>
      </c>
      <c r="O3850" s="45">
        <v>10487.5355315573</v>
      </c>
      <c r="P3850" s="99">
        <v>1.0117000392193201</v>
      </c>
      <c r="Q3850" s="86">
        <v>10441.3597149499</v>
      </c>
      <c r="R3850" s="44">
        <v>11201.245925674</v>
      </c>
      <c r="S3850" s="45">
        <v>10539.423527353199</v>
      </c>
      <c r="T3850" s="140">
        <v>1.00939186227469</v>
      </c>
      <c r="U3850" s="44">
        <v>11372.747201755001</v>
      </c>
      <c r="V3850" s="45">
        <v>10563.987063792199</v>
      </c>
      <c r="W3850" s="99">
        <v>1.0117443850408401</v>
      </c>
      <c r="X3850" s="86">
        <v>10515.144862532899</v>
      </c>
      <c r="Y3850" s="44">
        <v>11280.400902257799</v>
      </c>
      <c r="Z3850" s="45">
        <v>10614.4214172542</v>
      </c>
      <c r="AA3850" s="46">
        <v>1.0094412921570901</v>
      </c>
      <c r="AB3850" s="139">
        <v>11453.1141131166</v>
      </c>
      <c r="AC3850" s="45">
        <v>10639.0928465057</v>
      </c>
      <c r="AD3850" s="99">
        <v>1.0117875678930901</v>
      </c>
      <c r="AE3850" s="142">
        <v>10586.620216593899</v>
      </c>
      <c r="AF3850" s="44">
        <v>11357.0779864995</v>
      </c>
      <c r="AG3850" s="45">
        <v>10686.9523316266</v>
      </c>
      <c r="AH3850" s="140">
        <v>1.00947725647846</v>
      </c>
      <c r="AI3850" s="44">
        <v>11530.9651933479</v>
      </c>
      <c r="AJ3850" s="45">
        <v>10711.746771194101</v>
      </c>
      <c r="AK3850" s="46">
        <v>1.0118193107942199</v>
      </c>
    </row>
    <row r="3851" spans="1:37" x14ac:dyDescent="0.2">
      <c r="A3851" s="35" t="s">
        <v>3389</v>
      </c>
      <c r="B3851" s="35" t="s">
        <v>9562</v>
      </c>
      <c r="C3851" s="85" t="s">
        <v>941</v>
      </c>
      <c r="D3851" s="85" t="s">
        <v>13395</v>
      </c>
      <c r="E3851" s="85" t="s">
        <v>12900</v>
      </c>
      <c r="F3851" s="85" t="s">
        <v>438</v>
      </c>
      <c r="G3851" s="85" t="s">
        <v>438</v>
      </c>
      <c r="H3851" s="840">
        <v>1.0727765570260099</v>
      </c>
      <c r="I3851" s="840">
        <v>1.0892017430901899</v>
      </c>
      <c r="J3851" s="86">
        <v>29466</v>
      </c>
      <c r="K3851" s="44">
        <v>31610.4340293284</v>
      </c>
      <c r="L3851" s="45">
        <v>29741.219179483502</v>
      </c>
      <c r="M3851" s="46">
        <v>1.0093402287206801</v>
      </c>
      <c r="N3851" s="139">
        <v>32094.4185618954</v>
      </c>
      <c r="O3851" s="45">
        <v>29810.753355636502</v>
      </c>
      <c r="P3851" s="99">
        <v>1.0117000392193201</v>
      </c>
      <c r="Q3851" s="86">
        <v>29691.742861520899</v>
      </c>
      <c r="R3851" s="44">
        <v>31852.605679084001</v>
      </c>
      <c r="S3851" s="45">
        <v>29970.6036211719</v>
      </c>
      <c r="T3851" s="140">
        <v>1.00939186227469</v>
      </c>
      <c r="U3851" s="44">
        <v>32340.2980801542</v>
      </c>
      <c r="V3851" s="45">
        <v>30040.454122220399</v>
      </c>
      <c r="W3851" s="99">
        <v>1.0117443850408401</v>
      </c>
      <c r="X3851" s="86">
        <v>29905.043815777801</v>
      </c>
      <c r="Y3851" s="44">
        <v>32081.429942401999</v>
      </c>
      <c r="Z3851" s="45">
        <v>30187.386071413199</v>
      </c>
      <c r="AA3851" s="46">
        <v>1.0094412921570901</v>
      </c>
      <c r="AB3851" s="139">
        <v>32572.625851333501</v>
      </c>
      <c r="AC3851" s="45">
        <v>30257.551550102198</v>
      </c>
      <c r="AD3851" s="99">
        <v>1.0117875678930901</v>
      </c>
      <c r="AE3851" s="142">
        <v>30121.215344836699</v>
      </c>
      <c r="AF3851" s="44">
        <v>32313.333691072901</v>
      </c>
      <c r="AG3851" s="45">
        <v>30406.681828102599</v>
      </c>
      <c r="AH3851" s="140">
        <v>1.00947725647846</v>
      </c>
      <c r="AI3851" s="44">
        <v>32808.080257590998</v>
      </c>
      <c r="AJ3851" s="45">
        <v>30477.2273504968</v>
      </c>
      <c r="AK3851" s="46">
        <v>1.0118193107942199</v>
      </c>
    </row>
    <row r="3852" spans="1:37" x14ac:dyDescent="0.2">
      <c r="A3852" s="35" t="s">
        <v>3388</v>
      </c>
      <c r="B3852" s="35" t="s">
        <v>9561</v>
      </c>
      <c r="C3852" s="85" t="s">
        <v>1133</v>
      </c>
      <c r="D3852" s="85" t="s">
        <v>13413</v>
      </c>
      <c r="E3852" s="85" t="s">
        <v>12904</v>
      </c>
      <c r="F3852" s="85" t="s">
        <v>421</v>
      </c>
      <c r="G3852" s="85" t="s">
        <v>421</v>
      </c>
      <c r="H3852" s="840">
        <v>1.09693779842663</v>
      </c>
      <c r="I3852" s="840">
        <v>1.1064448377378</v>
      </c>
      <c r="J3852" s="86">
        <v>14183.583333333299</v>
      </c>
      <c r="K3852" s="44">
        <v>15558.508675467299</v>
      </c>
      <c r="L3852" s="45">
        <v>14638.489816167799</v>
      </c>
      <c r="M3852" s="46">
        <v>1.0320727472136999</v>
      </c>
      <c r="N3852" s="139">
        <v>15693.352559790599</v>
      </c>
      <c r="O3852" s="45">
        <v>14576.698486708299</v>
      </c>
      <c r="P3852" s="99">
        <v>1.0277162085303999</v>
      </c>
      <c r="Q3852" s="86">
        <v>14254.469095103301</v>
      </c>
      <c r="R3852" s="44">
        <v>15636.2659469231</v>
      </c>
      <c r="S3852" s="45">
        <v>14712.401664463699</v>
      </c>
      <c r="T3852" s="140">
        <v>1.0321255436667001</v>
      </c>
      <c r="U3852" s="44">
        <v>15771.7837449701</v>
      </c>
      <c r="V3852" s="45">
        <v>14650.191066330999</v>
      </c>
      <c r="W3852" s="99">
        <v>1.0277612563882601</v>
      </c>
      <c r="X3852" s="86">
        <v>14320.873461815399</v>
      </c>
      <c r="Y3852" s="44">
        <v>15709.107406750099</v>
      </c>
      <c r="Z3852" s="45">
        <v>14781.6631296129</v>
      </c>
      <c r="AA3852" s="46">
        <v>1.0321760868166401</v>
      </c>
      <c r="AB3852" s="139">
        <v>15845.256513722001</v>
      </c>
      <c r="AC3852" s="45">
        <v>14719.0671079687</v>
      </c>
      <c r="AD3852" s="99">
        <v>1.0278051228659399</v>
      </c>
      <c r="AE3852" s="142">
        <v>14390.6675376444</v>
      </c>
      <c r="AF3852" s="44">
        <v>15785.6671666331</v>
      </c>
      <c r="AG3852" s="45">
        <v>14854.2321126324</v>
      </c>
      <c r="AH3852" s="140">
        <v>1.03221286113208</v>
      </c>
      <c r="AI3852" s="44">
        <v>15922.479808627601</v>
      </c>
      <c r="AJ3852" s="45">
        <v>14791.265849788901</v>
      </c>
      <c r="AK3852" s="46">
        <v>1.0278373682872299</v>
      </c>
    </row>
    <row r="3853" spans="1:37" x14ac:dyDescent="0.2">
      <c r="A3853" s="35" t="s">
        <v>3387</v>
      </c>
      <c r="B3853" s="35" t="s">
        <v>9560</v>
      </c>
      <c r="C3853" s="85" t="s">
        <v>1133</v>
      </c>
      <c r="D3853" s="85" t="s">
        <v>13413</v>
      </c>
      <c r="E3853" s="85" t="s">
        <v>12904</v>
      </c>
      <c r="F3853" s="85" t="s">
        <v>421</v>
      </c>
      <c r="G3853" s="85" t="s">
        <v>421</v>
      </c>
      <c r="H3853" s="840">
        <v>1.09693779842663</v>
      </c>
      <c r="I3853" s="840">
        <v>1.1064448377378</v>
      </c>
      <c r="J3853" s="86">
        <v>16490.333333333299</v>
      </c>
      <c r="K3853" s="44">
        <v>18088.869941987901</v>
      </c>
      <c r="L3853" s="45">
        <v>17019.223625802999</v>
      </c>
      <c r="M3853" s="46">
        <v>1.0320727472136999</v>
      </c>
      <c r="N3853" s="139">
        <v>18245.644189242299</v>
      </c>
      <c r="O3853" s="45">
        <v>16947.382850735801</v>
      </c>
      <c r="P3853" s="99">
        <v>1.0277162085303999</v>
      </c>
      <c r="Q3853" s="86">
        <v>16555.740042792499</v>
      </c>
      <c r="R3853" s="44">
        <v>18160.617033864299</v>
      </c>
      <c r="S3853" s="45">
        <v>17087.602192471699</v>
      </c>
      <c r="T3853" s="140">
        <v>1.0321255436667001</v>
      </c>
      <c r="U3853" s="44">
        <v>18318.013105276699</v>
      </c>
      <c r="V3853" s="45">
        <v>17015.348186817799</v>
      </c>
      <c r="W3853" s="99">
        <v>1.0277612563882601</v>
      </c>
      <c r="X3853" s="86">
        <v>16611.264601487699</v>
      </c>
      <c r="Y3853" s="44">
        <v>18221.524021038102</v>
      </c>
      <c r="Z3853" s="45">
        <v>17145.750093439299</v>
      </c>
      <c r="AA3853" s="46">
        <v>1.0321760868166401</v>
      </c>
      <c r="AB3853" s="139">
        <v>18379.447966612701</v>
      </c>
      <c r="AC3853" s="45">
        <v>17073.142854690599</v>
      </c>
      <c r="AD3853" s="99">
        <v>1.0278051228659399</v>
      </c>
      <c r="AE3853" s="142">
        <v>16672.231613858301</v>
      </c>
      <c r="AF3853" s="44">
        <v>18288.401041364501</v>
      </c>
      <c r="AG3853" s="45">
        <v>17209.2918955973</v>
      </c>
      <c r="AH3853" s="140">
        <v>1.03221286113208</v>
      </c>
      <c r="AI3853" s="44">
        <v>18446.904602722501</v>
      </c>
      <c r="AJ3853" s="45">
        <v>17136.3426654633</v>
      </c>
      <c r="AK3853" s="46">
        <v>1.0278373682872299</v>
      </c>
    </row>
    <row r="3854" spans="1:37" x14ac:dyDescent="0.2">
      <c r="A3854" s="35" t="s">
        <v>3386</v>
      </c>
      <c r="B3854" s="35" t="s">
        <v>9559</v>
      </c>
      <c r="C3854" s="85" t="s">
        <v>1133</v>
      </c>
      <c r="D3854" s="85" t="s">
        <v>13413</v>
      </c>
      <c r="E3854" s="85" t="s">
        <v>12904</v>
      </c>
      <c r="F3854" s="85" t="s">
        <v>421</v>
      </c>
      <c r="G3854" s="85" t="s">
        <v>421</v>
      </c>
      <c r="H3854" s="840">
        <v>1.09693779842663</v>
      </c>
      <c r="I3854" s="840">
        <v>1.1064448377378</v>
      </c>
      <c r="J3854" s="86">
        <v>6223.4166666666697</v>
      </c>
      <c r="K3854" s="44">
        <v>6826.7009770249197</v>
      </c>
      <c r="L3854" s="45">
        <v>6423.0187362222196</v>
      </c>
      <c r="M3854" s="46">
        <v>1.0320727472136999</v>
      </c>
      <c r="N3854" s="139">
        <v>6885.8672439247302</v>
      </c>
      <c r="O3854" s="45">
        <v>6395.9061807715798</v>
      </c>
      <c r="P3854" s="99">
        <v>1.0277162085303999</v>
      </c>
      <c r="Q3854" s="86">
        <v>6253.0832155594999</v>
      </c>
      <c r="R3854" s="44">
        <v>6859.2433358543303</v>
      </c>
      <c r="S3854" s="45">
        <v>6453.9669134524402</v>
      </c>
      <c r="T3854" s="140">
        <v>1.0321255436667001</v>
      </c>
      <c r="U3854" s="44">
        <v>6918.6916438007001</v>
      </c>
      <c r="V3854" s="45">
        <v>6426.6766619237596</v>
      </c>
      <c r="W3854" s="99">
        <v>1.0277612563882601</v>
      </c>
      <c r="X3854" s="86">
        <v>6281.33460057311</v>
      </c>
      <c r="Y3854" s="44">
        <v>6890.2333479336703</v>
      </c>
      <c r="Z3854" s="45">
        <v>6483.4433680055099</v>
      </c>
      <c r="AA3854" s="46">
        <v>1.0321760868166401</v>
      </c>
      <c r="AB3854" s="139">
        <v>6949.9502429079603</v>
      </c>
      <c r="AC3854" s="45">
        <v>6455.9878809041002</v>
      </c>
      <c r="AD3854" s="99">
        <v>1.0278051228659399</v>
      </c>
      <c r="AE3854" s="142">
        <v>6312.9094243080399</v>
      </c>
      <c r="AF3854" s="44">
        <v>6924.8689655671797</v>
      </c>
      <c r="AG3854" s="45">
        <v>6516.26629893265</v>
      </c>
      <c r="AH3854" s="140">
        <v>1.03221286113208</v>
      </c>
      <c r="AI3854" s="44">
        <v>6984.8860436319601</v>
      </c>
      <c r="AJ3854" s="45">
        <v>6488.6442089164402</v>
      </c>
      <c r="AK3854" s="46">
        <v>1.0278373682872299</v>
      </c>
    </row>
    <row r="3855" spans="1:37" x14ac:dyDescent="0.2">
      <c r="A3855" s="35" t="s">
        <v>3385</v>
      </c>
      <c r="B3855" s="35" t="s">
        <v>9558</v>
      </c>
      <c r="C3855" s="85" t="s">
        <v>1133</v>
      </c>
      <c r="D3855" s="85" t="s">
        <v>13413</v>
      </c>
      <c r="E3855" s="85" t="s">
        <v>12904</v>
      </c>
      <c r="F3855" s="85" t="s">
        <v>421</v>
      </c>
      <c r="G3855" s="85" t="s">
        <v>421</v>
      </c>
      <c r="H3855" s="840">
        <v>1.09693779842663</v>
      </c>
      <c r="I3855" s="840">
        <v>1.1064448377378</v>
      </c>
      <c r="J3855" s="86">
        <v>15127.666666666701</v>
      </c>
      <c r="K3855" s="44">
        <v>16594.109368665198</v>
      </c>
      <c r="L3855" s="45">
        <v>15612.8524955998</v>
      </c>
      <c r="M3855" s="46">
        <v>1.0320727472136999</v>
      </c>
      <c r="N3855" s="139">
        <v>16737.9286903516</v>
      </c>
      <c r="O3855" s="45">
        <v>15546.9482305784</v>
      </c>
      <c r="P3855" s="99">
        <v>1.0277162085303999</v>
      </c>
      <c r="Q3855" s="86">
        <v>15230.070022149201</v>
      </c>
      <c r="R3855" s="44">
        <v>16706.439479979701</v>
      </c>
      <c r="S3855" s="45">
        <v>15719.344301692599</v>
      </c>
      <c r="T3855" s="140">
        <v>1.0321255436667001</v>
      </c>
      <c r="U3855" s="44">
        <v>16851.232354392199</v>
      </c>
      <c r="V3855" s="45">
        <v>15652.8759008452</v>
      </c>
      <c r="W3855" s="99">
        <v>1.0277612563882601</v>
      </c>
      <c r="X3855" s="86">
        <v>15328.314119614901</v>
      </c>
      <c r="Y3855" s="44">
        <v>16814.207143962201</v>
      </c>
      <c r="Z3855" s="45">
        <v>15821.519285480401</v>
      </c>
      <c r="AA3855" s="46">
        <v>1.0321760868166401</v>
      </c>
      <c r="AB3855" s="139">
        <v>16959.934028871401</v>
      </c>
      <c r="AC3855" s="45">
        <v>15754.5197770385</v>
      </c>
      <c r="AD3855" s="99">
        <v>1.0278051228659399</v>
      </c>
      <c r="AE3855" s="142">
        <v>15427.8621968345</v>
      </c>
      <c r="AF3855" s="44">
        <v>16923.405192625101</v>
      </c>
      <c r="AG3855" s="45">
        <v>15924.8377793459</v>
      </c>
      <c r="AH3855" s="140">
        <v>1.03221286113208</v>
      </c>
      <c r="AI3855" s="44">
        <v>17070.078485017799</v>
      </c>
      <c r="AJ3855" s="45">
        <v>15857.3332786925</v>
      </c>
      <c r="AK3855" s="46">
        <v>1.0278373682872299</v>
      </c>
    </row>
    <row r="3856" spans="1:37" x14ac:dyDescent="0.2">
      <c r="A3856" s="35" t="s">
        <v>3384</v>
      </c>
      <c r="B3856" s="35" t="s">
        <v>9557</v>
      </c>
      <c r="C3856" s="85" t="s">
        <v>1133</v>
      </c>
      <c r="D3856" s="85" t="s">
        <v>13413</v>
      </c>
      <c r="E3856" s="85" t="s">
        <v>12904</v>
      </c>
      <c r="F3856" s="85" t="s">
        <v>421</v>
      </c>
      <c r="G3856" s="85" t="s">
        <v>421</v>
      </c>
      <c r="H3856" s="840">
        <v>1.09693779842663</v>
      </c>
      <c r="I3856" s="840">
        <v>1.1064448377378</v>
      </c>
      <c r="J3856" s="86">
        <v>10450</v>
      </c>
      <c r="K3856" s="44">
        <v>11462.9999935583</v>
      </c>
      <c r="L3856" s="45">
        <v>10785.1602083832</v>
      </c>
      <c r="M3856" s="46">
        <v>1.0320727472136999</v>
      </c>
      <c r="N3856" s="139">
        <v>11562.34855436</v>
      </c>
      <c r="O3856" s="45">
        <v>10739.634379142701</v>
      </c>
      <c r="P3856" s="99">
        <v>1.0277162085303999</v>
      </c>
      <c r="Q3856" s="86">
        <v>10498.7891121301</v>
      </c>
      <c r="R3856" s="44">
        <v>11516.5186148055</v>
      </c>
      <c r="S3856" s="45">
        <v>10836.068420199301</v>
      </c>
      <c r="T3856" s="140">
        <v>1.0321255436667001</v>
      </c>
      <c r="U3856" s="44">
        <v>11616.3310156142</v>
      </c>
      <c r="V3856" s="45">
        <v>10790.2486884382</v>
      </c>
      <c r="W3856" s="99">
        <v>1.0277612563882601</v>
      </c>
      <c r="X3856" s="86">
        <v>10543.4977167296</v>
      </c>
      <c r="Y3856" s="44">
        <v>11565.5611731055</v>
      </c>
      <c r="Z3856" s="45">
        <v>10882.746214614101</v>
      </c>
      <c r="AA3856" s="46">
        <v>1.0321760868166401</v>
      </c>
      <c r="AB3856" s="139">
        <v>11665.798620375699</v>
      </c>
      <c r="AC3856" s="45">
        <v>10836.660966179899</v>
      </c>
      <c r="AD3856" s="99">
        <v>1.0278051228659399</v>
      </c>
      <c r="AE3856" s="142">
        <v>10588.848345086401</v>
      </c>
      <c r="AF3856" s="44">
        <v>11615.3079915325</v>
      </c>
      <c r="AG3856" s="45">
        <v>10929.945446375301</v>
      </c>
      <c r="AH3856" s="140">
        <v>1.03221286113208</v>
      </c>
      <c r="AI3856" s="44">
        <v>11715.9765890093</v>
      </c>
      <c r="AJ3856" s="45">
        <v>10883.6140162062</v>
      </c>
      <c r="AK3856" s="46">
        <v>1.0278373682872299</v>
      </c>
    </row>
    <row r="3857" spans="1:37" x14ac:dyDescent="0.2">
      <c r="A3857" s="35" t="s">
        <v>3383</v>
      </c>
      <c r="B3857" s="35" t="s">
        <v>13489</v>
      </c>
      <c r="C3857" s="85" t="s">
        <v>1133</v>
      </c>
      <c r="D3857" s="85" t="s">
        <v>13413</v>
      </c>
      <c r="E3857" s="85" t="s">
        <v>12904</v>
      </c>
      <c r="F3857" s="85" t="s">
        <v>421</v>
      </c>
      <c r="G3857" s="85" t="s">
        <v>421</v>
      </c>
      <c r="H3857" s="840">
        <v>1.09693779842663</v>
      </c>
      <c r="I3857" s="840">
        <v>1.1064448377378</v>
      </c>
      <c r="J3857" s="86">
        <v>30165.166666666701</v>
      </c>
      <c r="K3857" s="44">
        <v>33089.311512505599</v>
      </c>
      <c r="L3857" s="45">
        <v>31132.646431825899</v>
      </c>
      <c r="M3857" s="46">
        <v>1.0320727472136999</v>
      </c>
      <c r="N3857" s="139">
        <v>33376.092937833797</v>
      </c>
      <c r="O3857" s="45">
        <v>31001.230716354301</v>
      </c>
      <c r="P3857" s="99">
        <v>1.0277162085303999</v>
      </c>
      <c r="Q3857" s="86">
        <v>30363.351624212701</v>
      </c>
      <c r="R3857" s="44">
        <v>33306.708083517398</v>
      </c>
      <c r="S3857" s="45">
        <v>31338.790802683601</v>
      </c>
      <c r="T3857" s="140">
        <v>1.0321255436667001</v>
      </c>
      <c r="U3857" s="44">
        <v>33595.373661027799</v>
      </c>
      <c r="V3857" s="45">
        <v>31206.276413459302</v>
      </c>
      <c r="W3857" s="99">
        <v>1.0277612563882601</v>
      </c>
      <c r="X3857" s="86">
        <v>30552.273297218399</v>
      </c>
      <c r="Y3857" s="44">
        <v>33513.943407579398</v>
      </c>
      <c r="Z3857" s="45">
        <v>31535.3258952754</v>
      </c>
      <c r="AA3857" s="46">
        <v>1.0321760868166401</v>
      </c>
      <c r="AB3857" s="139">
        <v>33804.405070861802</v>
      </c>
      <c r="AC3857" s="45">
        <v>31401.783010081199</v>
      </c>
      <c r="AD3857" s="99">
        <v>1.0278051228659399</v>
      </c>
      <c r="AE3857" s="142">
        <v>30737.976504137801</v>
      </c>
      <c r="AF3857" s="44">
        <v>33717.648274538398</v>
      </c>
      <c r="AG3857" s="45">
        <v>31728.134672746601</v>
      </c>
      <c r="AH3857" s="140">
        <v>1.03221286113208</v>
      </c>
      <c r="AI3857" s="44">
        <v>34009.875425509199</v>
      </c>
      <c r="AJ3857" s="45">
        <v>31593.6408764878</v>
      </c>
      <c r="AK3857" s="46">
        <v>1.0278373682872299</v>
      </c>
    </row>
    <row r="3858" spans="1:37" x14ac:dyDescent="0.2">
      <c r="A3858" s="35" t="s">
        <v>3382</v>
      </c>
      <c r="B3858" s="35" t="s">
        <v>13123</v>
      </c>
      <c r="C3858" s="85" t="s">
        <v>1133</v>
      </c>
      <c r="D3858" s="85" t="s">
        <v>13413</v>
      </c>
      <c r="E3858" s="85" t="s">
        <v>12904</v>
      </c>
      <c r="F3858" s="85" t="s">
        <v>421</v>
      </c>
      <c r="G3858" s="85" t="s">
        <v>421</v>
      </c>
      <c r="H3858" s="840">
        <v>1.09693779842663</v>
      </c>
      <c r="I3858" s="840">
        <v>1.1064448377378</v>
      </c>
      <c r="J3858" s="86">
        <v>10970.583333333299</v>
      </c>
      <c r="K3858" s="44">
        <v>12034.047529122499</v>
      </c>
      <c r="L3858" s="45">
        <v>11322.440079370201</v>
      </c>
      <c r="M3858" s="46">
        <v>1.0320727472136999</v>
      </c>
      <c r="N3858" s="139">
        <v>12138.345296138999</v>
      </c>
      <c r="O3858" s="45">
        <v>11274.646308700199</v>
      </c>
      <c r="P3858" s="99">
        <v>1.0277162085303999</v>
      </c>
      <c r="Q3858" s="86">
        <v>11028.6422642995</v>
      </c>
      <c r="R3858" s="44">
        <v>12097.7345650355</v>
      </c>
      <c r="S3858" s="45">
        <v>11382.943392945601</v>
      </c>
      <c r="T3858" s="140">
        <v>1.0321255436667001</v>
      </c>
      <c r="U3858" s="44">
        <v>12202.584300591099</v>
      </c>
      <c r="V3858" s="45">
        <v>11334.8112298131</v>
      </c>
      <c r="W3858" s="99">
        <v>1.0277612563882601</v>
      </c>
      <c r="X3858" s="86">
        <v>11083.229396995701</v>
      </c>
      <c r="Y3858" s="44">
        <v>12157.6132541978</v>
      </c>
      <c r="Z3858" s="45">
        <v>11439.8443482822</v>
      </c>
      <c r="AA3858" s="46">
        <v>1.0321760868166401</v>
      </c>
      <c r="AB3858" s="139">
        <v>12262.9819517698</v>
      </c>
      <c r="AC3858" s="45">
        <v>11391.3999521305</v>
      </c>
      <c r="AD3858" s="99">
        <v>1.0278051228659399</v>
      </c>
      <c r="AE3858" s="142">
        <v>11143.529528528799</v>
      </c>
      <c r="AF3858" s="44">
        <v>12223.758747726501</v>
      </c>
      <c r="AG3858" s="45">
        <v>11502.494497752499</v>
      </c>
      <c r="AH3858" s="140">
        <v>1.03221286113208</v>
      </c>
      <c r="AI3858" s="44">
        <v>12329.700721019501</v>
      </c>
      <c r="AJ3858" s="45">
        <v>11453.736064034099</v>
      </c>
      <c r="AK3858" s="46">
        <v>1.0278373682872299</v>
      </c>
    </row>
    <row r="3859" spans="1:37" x14ac:dyDescent="0.2">
      <c r="A3859" s="35" t="s">
        <v>3381</v>
      </c>
      <c r="B3859" s="35" t="s">
        <v>9556</v>
      </c>
      <c r="C3859" s="85" t="s">
        <v>941</v>
      </c>
      <c r="D3859" s="85" t="s">
        <v>13395</v>
      </c>
      <c r="E3859" s="85" t="s">
        <v>12900</v>
      </c>
      <c r="F3859" s="85" t="s">
        <v>438</v>
      </c>
      <c r="G3859" s="85" t="s">
        <v>438</v>
      </c>
      <c r="H3859" s="840">
        <v>1.0727765570260099</v>
      </c>
      <c r="I3859" s="840">
        <v>1.0892017430901899</v>
      </c>
      <c r="J3859" s="86">
        <v>10879.666666666701</v>
      </c>
      <c r="K3859" s="44">
        <v>11671.4513482573</v>
      </c>
      <c r="L3859" s="45">
        <v>10981.2852417381</v>
      </c>
      <c r="M3859" s="46">
        <v>1.0093402287206801</v>
      </c>
      <c r="N3859" s="139">
        <v>11850.1518975735</v>
      </c>
      <c r="O3859" s="45">
        <v>11006.9591933598</v>
      </c>
      <c r="P3859" s="99">
        <v>1.0117000392193201</v>
      </c>
      <c r="Q3859" s="86">
        <v>10976.4413236567</v>
      </c>
      <c r="R3859" s="44">
        <v>11775.268931590401</v>
      </c>
      <c r="S3859" s="45">
        <v>11079.5305488347</v>
      </c>
      <c r="T3859" s="140">
        <v>1.00939186227469</v>
      </c>
      <c r="U3859" s="44">
        <v>11955.559022654001</v>
      </c>
      <c r="V3859" s="45">
        <v>11105.35287694</v>
      </c>
      <c r="W3859" s="99">
        <v>1.0117443850408401</v>
      </c>
      <c r="X3859" s="86">
        <v>11062.0416545098</v>
      </c>
      <c r="Y3859" s="44">
        <v>11867.098959803299</v>
      </c>
      <c r="Z3859" s="45">
        <v>11166.4816216239</v>
      </c>
      <c r="AA3859" s="46">
        <v>1.0094412921570901</v>
      </c>
      <c r="AB3859" s="139">
        <v>12048.795052228301</v>
      </c>
      <c r="AC3859" s="45">
        <v>11192.4362215485</v>
      </c>
      <c r="AD3859" s="99">
        <v>1.0117875678930901</v>
      </c>
      <c r="AE3859" s="142">
        <v>11150.8195186789</v>
      </c>
      <c r="AF3859" s="44">
        <v>11962.337771266801</v>
      </c>
      <c r="AG3859" s="45">
        <v>11256.498695202399</v>
      </c>
      <c r="AH3859" s="140">
        <v>1.00947725647846</v>
      </c>
      <c r="AI3859" s="44">
        <v>12145.4920566291</v>
      </c>
      <c r="AJ3859" s="45">
        <v>11282.614520180399</v>
      </c>
      <c r="AK3859" s="46">
        <v>1.0118193107942199</v>
      </c>
    </row>
    <row r="3860" spans="1:37" x14ac:dyDescent="0.2">
      <c r="A3860" s="35" t="s">
        <v>3380</v>
      </c>
      <c r="B3860" s="35" t="s">
        <v>9555</v>
      </c>
      <c r="C3860" s="85" t="s">
        <v>941</v>
      </c>
      <c r="D3860" s="85" t="s">
        <v>13395</v>
      </c>
      <c r="E3860" s="85" t="s">
        <v>12900</v>
      </c>
      <c r="F3860" s="85" t="s">
        <v>438</v>
      </c>
      <c r="G3860" s="85" t="s">
        <v>438</v>
      </c>
      <c r="H3860" s="840">
        <v>1.0727765570260099</v>
      </c>
      <c r="I3860" s="840">
        <v>1.0892017430901899</v>
      </c>
      <c r="J3860" s="86">
        <v>21949.5</v>
      </c>
      <c r="K3860" s="44">
        <v>23546.909038442402</v>
      </c>
      <c r="L3860" s="45">
        <v>22154.5133503045</v>
      </c>
      <c r="M3860" s="46">
        <v>1.0093402287206801</v>
      </c>
      <c r="N3860" s="139">
        <v>23907.433659957998</v>
      </c>
      <c r="O3860" s="45">
        <v>22206.3100108445</v>
      </c>
      <c r="P3860" s="99">
        <v>1.0117000392193201</v>
      </c>
      <c r="Q3860" s="86">
        <v>22077.3621460709</v>
      </c>
      <c r="R3860" s="44">
        <v>23684.0765512783</v>
      </c>
      <c r="S3860" s="45">
        <v>22284.709690735301</v>
      </c>
      <c r="T3860" s="140">
        <v>1.00939186227469</v>
      </c>
      <c r="U3860" s="44">
        <v>24046.701332333701</v>
      </c>
      <c r="V3860" s="45">
        <v>22336.6471878005</v>
      </c>
      <c r="W3860" s="99">
        <v>1.0117443850408401</v>
      </c>
      <c r="X3860" s="86">
        <v>22193.016598452599</v>
      </c>
      <c r="Y3860" s="44">
        <v>23808.147936509002</v>
      </c>
      <c r="Z3860" s="45">
        <v>22402.5473520058</v>
      </c>
      <c r="AA3860" s="46">
        <v>1.0094412921570901</v>
      </c>
      <c r="AB3860" s="139">
        <v>24172.672363463898</v>
      </c>
      <c r="AC3860" s="45">
        <v>22454.618288359401</v>
      </c>
      <c r="AD3860" s="99">
        <v>1.0117875678930901</v>
      </c>
      <c r="AE3860" s="142">
        <v>22309.324430284902</v>
      </c>
      <c r="AF3860" s="44">
        <v>23932.9202518973</v>
      </c>
      <c r="AG3860" s="45">
        <v>22520.755619771899</v>
      </c>
      <c r="AH3860" s="140">
        <v>1.00947725647846</v>
      </c>
      <c r="AI3860" s="44">
        <v>24299.3550566308</v>
      </c>
      <c r="AJ3860" s="45">
        <v>22573.005269335499</v>
      </c>
      <c r="AK3860" s="46">
        <v>1.0118193107942199</v>
      </c>
    </row>
    <row r="3861" spans="1:37" x14ac:dyDescent="0.2">
      <c r="A3861" s="35" t="s">
        <v>3379</v>
      </c>
      <c r="B3861" s="35" t="s">
        <v>9554</v>
      </c>
      <c r="C3861" s="85" t="s">
        <v>941</v>
      </c>
      <c r="D3861" s="85" t="s">
        <v>13395</v>
      </c>
      <c r="E3861" s="85" t="s">
        <v>12900</v>
      </c>
      <c r="F3861" s="85" t="s">
        <v>438</v>
      </c>
      <c r="G3861" s="85" t="s">
        <v>438</v>
      </c>
      <c r="H3861" s="840">
        <v>1.0727765570260099</v>
      </c>
      <c r="I3861" s="840">
        <v>1.0892017430901899</v>
      </c>
      <c r="J3861" s="86">
        <v>6011.1666666666697</v>
      </c>
      <c r="K3861" s="44">
        <v>6448.6386803761698</v>
      </c>
      <c r="L3861" s="45">
        <v>6067.31233821145</v>
      </c>
      <c r="M3861" s="46">
        <v>1.0093402287206801</v>
      </c>
      <c r="N3861" s="139">
        <v>6547.3732113389497</v>
      </c>
      <c r="O3861" s="45">
        <v>6081.4975524205502</v>
      </c>
      <c r="P3861" s="99">
        <v>1.0117000392193201</v>
      </c>
      <c r="Q3861" s="86">
        <v>6051.4385815517498</v>
      </c>
      <c r="R3861" s="44">
        <v>6491.8414465714404</v>
      </c>
      <c r="S3861" s="45">
        <v>6108.2728592734502</v>
      </c>
      <c r="T3861" s="140">
        <v>1.00939186227469</v>
      </c>
      <c r="U3861" s="44">
        <v>6591.23745122937</v>
      </c>
      <c r="V3861" s="45">
        <v>6122.50900630452</v>
      </c>
      <c r="W3861" s="99">
        <v>1.0117443850408401</v>
      </c>
      <c r="X3861" s="86">
        <v>6087.0515825787597</v>
      </c>
      <c r="Y3861" s="44">
        <v>6530.0462391985602</v>
      </c>
      <c r="Z3861" s="45">
        <v>6144.52121494519</v>
      </c>
      <c r="AA3861" s="46">
        <v>1.0094412921570901</v>
      </c>
      <c r="AB3861" s="139">
        <v>6630.0271940246603</v>
      </c>
      <c r="AC3861" s="45">
        <v>6158.8031163771802</v>
      </c>
      <c r="AD3861" s="99">
        <v>1.0117875678930901</v>
      </c>
      <c r="AE3861" s="142">
        <v>6123.3552993587</v>
      </c>
      <c r="AF3861" s="44">
        <v>6568.9920154929796</v>
      </c>
      <c r="AG3861" s="45">
        <v>6181.3879080394499</v>
      </c>
      <c r="AH3861" s="140">
        <v>1.00947725647846</v>
      </c>
      <c r="AI3861" s="44">
        <v>6669.5692656220199</v>
      </c>
      <c r="AJ3861" s="45">
        <v>6195.7291387452296</v>
      </c>
      <c r="AK3861" s="46">
        <v>1.0118193107942199</v>
      </c>
    </row>
    <row r="3862" spans="1:37" x14ac:dyDescent="0.2">
      <c r="A3862" s="35" t="s">
        <v>3378</v>
      </c>
      <c r="B3862" s="35" t="s">
        <v>9553</v>
      </c>
      <c r="C3862" s="85" t="s">
        <v>1133</v>
      </c>
      <c r="D3862" s="85" t="s">
        <v>13413</v>
      </c>
      <c r="E3862" s="85" t="s">
        <v>12904</v>
      </c>
      <c r="F3862" s="85" t="s">
        <v>421</v>
      </c>
      <c r="G3862" s="85" t="s">
        <v>421</v>
      </c>
      <c r="H3862" s="840">
        <v>1.09693779842663</v>
      </c>
      <c r="I3862" s="840">
        <v>1.1064448377378</v>
      </c>
      <c r="J3862" s="86">
        <v>9841.6666666666606</v>
      </c>
      <c r="K3862" s="44">
        <v>10795.696166182101</v>
      </c>
      <c r="L3862" s="45">
        <v>10157.3159538282</v>
      </c>
      <c r="M3862" s="46">
        <v>1.0320727472136999</v>
      </c>
      <c r="N3862" s="139">
        <v>10889.2612780695</v>
      </c>
      <c r="O3862" s="45">
        <v>10114.4403522867</v>
      </c>
      <c r="P3862" s="99">
        <v>1.0277162085303999</v>
      </c>
      <c r="Q3862" s="86">
        <v>9900.6764682002904</v>
      </c>
      <c r="R3862" s="44">
        <v>10860.426247961899</v>
      </c>
      <c r="S3862" s="45">
        <v>10218.7410824093</v>
      </c>
      <c r="T3862" s="140">
        <v>1.0321255436667001</v>
      </c>
      <c r="U3862" s="44">
        <v>10954.552368352301</v>
      </c>
      <c r="V3862" s="45">
        <v>10175.531686051199</v>
      </c>
      <c r="W3862" s="99">
        <v>1.0277612563882601</v>
      </c>
      <c r="X3862" s="86">
        <v>9956.7869946145001</v>
      </c>
      <c r="Y3862" s="44">
        <v>10921.976005275301</v>
      </c>
      <c r="Z3862" s="45">
        <v>10277.157437368</v>
      </c>
      <c r="AA3862" s="46">
        <v>1.0321760868166401</v>
      </c>
      <c r="AB3862" s="139">
        <v>11016.6355706461</v>
      </c>
      <c r="AC3862" s="45">
        <v>10233.6366803497</v>
      </c>
      <c r="AD3862" s="99">
        <v>1.0278051228659399</v>
      </c>
      <c r="AE3862" s="142">
        <v>10013.934124703799</v>
      </c>
      <c r="AF3862" s="44">
        <v>10984.6628523419</v>
      </c>
      <c r="AG3862" s="45">
        <v>10336.511594048599</v>
      </c>
      <c r="AH3862" s="140">
        <v>1.03221286113208</v>
      </c>
      <c r="AI3862" s="44">
        <v>11079.865717724901</v>
      </c>
      <c r="AJ3862" s="45">
        <v>10292.6956969373</v>
      </c>
      <c r="AK3862" s="46">
        <v>1.0278373682872299</v>
      </c>
    </row>
    <row r="3863" spans="1:37" x14ac:dyDescent="0.2">
      <c r="A3863" s="35" t="s">
        <v>3377</v>
      </c>
      <c r="B3863" s="35" t="s">
        <v>9552</v>
      </c>
      <c r="C3863" s="85" t="s">
        <v>1133</v>
      </c>
      <c r="D3863" s="85" t="s">
        <v>13413</v>
      </c>
      <c r="E3863" s="85" t="s">
        <v>12904</v>
      </c>
      <c r="F3863" s="85" t="s">
        <v>421</v>
      </c>
      <c r="G3863" s="85" t="s">
        <v>421</v>
      </c>
      <c r="H3863" s="840">
        <v>1.09693779842663</v>
      </c>
      <c r="I3863" s="840">
        <v>1.1064448377378</v>
      </c>
      <c r="J3863" s="86">
        <v>8556.9166666666697</v>
      </c>
      <c r="K3863" s="44">
        <v>9386.4053296534494</v>
      </c>
      <c r="L3863" s="45">
        <v>8831.3604918453893</v>
      </c>
      <c r="M3863" s="46">
        <v>1.0320727472136999</v>
      </c>
      <c r="N3863" s="139">
        <v>9467.7562727859004</v>
      </c>
      <c r="O3863" s="45">
        <v>8794.0819533772792</v>
      </c>
      <c r="P3863" s="99">
        <v>1.0277162085303999</v>
      </c>
      <c r="Q3863" s="86">
        <v>8601.2363667517693</v>
      </c>
      <c r="R3863" s="44">
        <v>9435.0212838917305</v>
      </c>
      <c r="S3863" s="45">
        <v>8877.5557612394296</v>
      </c>
      <c r="T3863" s="140">
        <v>1.0321255436667001</v>
      </c>
      <c r="U3863" s="44">
        <v>9516.7935761551507</v>
      </c>
      <c r="V3863" s="45">
        <v>8840.0174947851792</v>
      </c>
      <c r="W3863" s="99">
        <v>1.0277612563882601</v>
      </c>
      <c r="X3863" s="86">
        <v>8642.7652676057896</v>
      </c>
      <c r="Y3863" s="44">
        <v>9480.5759049656208</v>
      </c>
      <c r="Z3863" s="45">
        <v>8920.85563319211</v>
      </c>
      <c r="AA3863" s="46">
        <v>1.0321760868166401</v>
      </c>
      <c r="AB3863" s="139">
        <v>9562.7430141220102</v>
      </c>
      <c r="AC3863" s="45">
        <v>8883.0784177730202</v>
      </c>
      <c r="AD3863" s="99">
        <v>1.0278051228659399</v>
      </c>
      <c r="AE3863" s="142">
        <v>8686.1862859397006</v>
      </c>
      <c r="AF3863" s="44">
        <v>9528.2060612222595</v>
      </c>
      <c r="AG3863" s="45">
        <v>8965.9931985360108</v>
      </c>
      <c r="AH3863" s="140">
        <v>1.03221286113208</v>
      </c>
      <c r="AI3863" s="44">
        <v>9610.78597570688</v>
      </c>
      <c r="AJ3863" s="45">
        <v>8927.9868525929105</v>
      </c>
      <c r="AK3863" s="46">
        <v>1.0278373682872299</v>
      </c>
    </row>
    <row r="3864" spans="1:37" x14ac:dyDescent="0.2">
      <c r="A3864" s="35" t="s">
        <v>3376</v>
      </c>
      <c r="B3864" s="35" t="s">
        <v>9551</v>
      </c>
      <c r="C3864" s="85" t="s">
        <v>1133</v>
      </c>
      <c r="D3864" s="85" t="s">
        <v>13413</v>
      </c>
      <c r="E3864" s="85" t="s">
        <v>12904</v>
      </c>
      <c r="F3864" s="85" t="s">
        <v>421</v>
      </c>
      <c r="G3864" s="85" t="s">
        <v>421</v>
      </c>
      <c r="H3864" s="840">
        <v>1.09693779842663</v>
      </c>
      <c r="I3864" s="840">
        <v>1.1064448377378</v>
      </c>
      <c r="J3864" s="86">
        <v>11742</v>
      </c>
      <c r="K3864" s="44">
        <v>12880.2436291255</v>
      </c>
      <c r="L3864" s="45">
        <v>12118.5981977833</v>
      </c>
      <c r="M3864" s="46">
        <v>1.0320727472136999</v>
      </c>
      <c r="N3864" s="139">
        <v>12991.8752847173</v>
      </c>
      <c r="O3864" s="45">
        <v>12067.443720564001</v>
      </c>
      <c r="P3864" s="99">
        <v>1.0277162085303999</v>
      </c>
      <c r="Q3864" s="86">
        <v>11799.9129018568</v>
      </c>
      <c r="R3864" s="44">
        <v>12943.770480188799</v>
      </c>
      <c r="S3864" s="45">
        <v>12178.991519048601</v>
      </c>
      <c r="T3864" s="140">
        <v>1.0321255436667001</v>
      </c>
      <c r="U3864" s="44">
        <v>13055.952716015099</v>
      </c>
      <c r="V3864" s="45">
        <v>12127.4933092844</v>
      </c>
      <c r="W3864" s="99">
        <v>1.0277612563882601</v>
      </c>
      <c r="X3864" s="86">
        <v>11852.8455334554</v>
      </c>
      <c r="Y3864" s="44">
        <v>13001.8342845594</v>
      </c>
      <c r="Z3864" s="45">
        <v>12234.223720364</v>
      </c>
      <c r="AA3864" s="46">
        <v>1.0321760868166401</v>
      </c>
      <c r="AB3864" s="139">
        <v>13114.5197529952</v>
      </c>
      <c r="AC3864" s="45">
        <v>12182.415359823999</v>
      </c>
      <c r="AD3864" s="99">
        <v>1.0278051228659399</v>
      </c>
      <c r="AE3864" s="142">
        <v>11905.383787463001</v>
      </c>
      <c r="AF3864" s="44">
        <v>13059.4654812437</v>
      </c>
      <c r="AG3864" s="45">
        <v>12288.8902621326</v>
      </c>
      <c r="AH3864" s="140">
        <v>1.03221286113208</v>
      </c>
      <c r="AI3864" s="44">
        <v>13172.6504329257</v>
      </c>
      <c r="AJ3864" s="45">
        <v>12236.798340555401</v>
      </c>
      <c r="AK3864" s="46">
        <v>1.0278373682872299</v>
      </c>
    </row>
    <row r="3865" spans="1:37" x14ac:dyDescent="0.2">
      <c r="A3865" s="35" t="s">
        <v>3375</v>
      </c>
      <c r="B3865" s="35" t="s">
        <v>9550</v>
      </c>
      <c r="C3865" s="85" t="s">
        <v>1133</v>
      </c>
      <c r="D3865" s="85" t="s">
        <v>13413</v>
      </c>
      <c r="E3865" s="85" t="s">
        <v>12904</v>
      </c>
      <c r="F3865" s="85" t="s">
        <v>421</v>
      </c>
      <c r="G3865" s="85" t="s">
        <v>421</v>
      </c>
      <c r="H3865" s="840">
        <v>1.09693779842663</v>
      </c>
      <c r="I3865" s="840">
        <v>1.1064448377378</v>
      </c>
      <c r="J3865" s="86">
        <v>6273.4166666666697</v>
      </c>
      <c r="K3865" s="44">
        <v>6881.54786694625</v>
      </c>
      <c r="L3865" s="45">
        <v>6474.6223735828999</v>
      </c>
      <c r="M3865" s="46">
        <v>1.0320727472136999</v>
      </c>
      <c r="N3865" s="139">
        <v>6941.1894858116302</v>
      </c>
      <c r="O3865" s="45">
        <v>6447.2919911980998</v>
      </c>
      <c r="P3865" s="99">
        <v>1.0277162085303999</v>
      </c>
      <c r="Q3865" s="86">
        <v>6313.7277131585897</v>
      </c>
      <c r="R3865" s="44">
        <v>6925.7665775373798</v>
      </c>
      <c r="S3865" s="45">
        <v>6516.5596485073002</v>
      </c>
      <c r="T3865" s="140">
        <v>1.0321255436667001</v>
      </c>
      <c r="U3865" s="44">
        <v>6985.7914351064301</v>
      </c>
      <c r="V3865" s="45">
        <v>6489.0047269692504</v>
      </c>
      <c r="W3865" s="99">
        <v>1.0277612563882601</v>
      </c>
      <c r="X3865" s="86">
        <v>6351.7350010720402</v>
      </c>
      <c r="Y3865" s="44">
        <v>6967.4582082653196</v>
      </c>
      <c r="Z3865" s="45">
        <v>6556.1089779028098</v>
      </c>
      <c r="AA3865" s="46">
        <v>1.0321760868166401</v>
      </c>
      <c r="AB3865" s="139">
        <v>7027.8444026146699</v>
      </c>
      <c r="AC3865" s="45">
        <v>6528.3457731887102</v>
      </c>
      <c r="AD3865" s="99">
        <v>1.0278051228659399</v>
      </c>
      <c r="AE3865" s="142">
        <v>6388.5614339306803</v>
      </c>
      <c r="AF3865" s="44">
        <v>7007.85451444919</v>
      </c>
      <c r="AG3865" s="45">
        <v>6594.3552762356303</v>
      </c>
      <c r="AH3865" s="140">
        <v>1.03221286113208</v>
      </c>
      <c r="AI3865" s="44">
        <v>7068.59081914342</v>
      </c>
      <c r="AJ3865" s="45">
        <v>6566.4021713926204</v>
      </c>
      <c r="AK3865" s="46">
        <v>1.0278373682872299</v>
      </c>
    </row>
    <row r="3866" spans="1:37" x14ac:dyDescent="0.2">
      <c r="A3866" s="35" t="s">
        <v>3374</v>
      </c>
      <c r="B3866" s="35" t="s">
        <v>9549</v>
      </c>
      <c r="C3866" s="85" t="s">
        <v>941</v>
      </c>
      <c r="D3866" s="85" t="s">
        <v>13395</v>
      </c>
      <c r="E3866" s="85" t="s">
        <v>12900</v>
      </c>
      <c r="F3866" s="85" t="s">
        <v>438</v>
      </c>
      <c r="G3866" s="85" t="s">
        <v>438</v>
      </c>
      <c r="H3866" s="840">
        <v>1.0727765570260099</v>
      </c>
      <c r="I3866" s="840">
        <v>1.0892017430901899</v>
      </c>
      <c r="J3866" s="86">
        <v>12220</v>
      </c>
      <c r="K3866" s="44">
        <v>13109.3295268578</v>
      </c>
      <c r="L3866" s="45">
        <v>12334.1375949667</v>
      </c>
      <c r="M3866" s="46">
        <v>1.0093402287206801</v>
      </c>
      <c r="N3866" s="139">
        <v>13310.0453005621</v>
      </c>
      <c r="O3866" s="45">
        <v>12362.9744792601</v>
      </c>
      <c r="P3866" s="99">
        <v>1.0117000392193201</v>
      </c>
      <c r="Q3866" s="86">
        <v>12291.6841556118</v>
      </c>
      <c r="R3866" s="44">
        <v>13186.2306085083</v>
      </c>
      <c r="S3866" s="45">
        <v>12407.1259603253</v>
      </c>
      <c r="T3866" s="140">
        <v>1.00939186227469</v>
      </c>
      <c r="U3866" s="44">
        <v>13388.1238078063</v>
      </c>
      <c r="V3866" s="45">
        <v>12436.042427135701</v>
      </c>
      <c r="W3866" s="99">
        <v>1.0117443850408401</v>
      </c>
      <c r="X3866" s="86">
        <v>12356.209093366901</v>
      </c>
      <c r="Y3866" s="44">
        <v>13255.451449075599</v>
      </c>
      <c r="Z3866" s="45">
        <v>12472.8676733715</v>
      </c>
      <c r="AA3866" s="46">
        <v>1.0094412921570901</v>
      </c>
      <c r="AB3866" s="139">
        <v>13458.404482482099</v>
      </c>
      <c r="AC3866" s="45">
        <v>12501.858746956301</v>
      </c>
      <c r="AD3866" s="99">
        <v>1.0117875678930901</v>
      </c>
      <c r="AE3866" s="142">
        <v>12421.6829821028</v>
      </c>
      <c r="AF3866" s="44">
        <v>13325.690302008799</v>
      </c>
      <c r="AG3866" s="45">
        <v>12539.406457618299</v>
      </c>
      <c r="AH3866" s="140">
        <v>1.00947725647846</v>
      </c>
      <c r="AI3866" s="44">
        <v>13529.7187562201</v>
      </c>
      <c r="AJ3866" s="45">
        <v>12568.498713855501</v>
      </c>
      <c r="AK3866" s="46">
        <v>1.0118193107942199</v>
      </c>
    </row>
    <row r="3867" spans="1:37" x14ac:dyDescent="0.2">
      <c r="A3867" s="35" t="s">
        <v>3373</v>
      </c>
      <c r="B3867" s="35" t="s">
        <v>9548</v>
      </c>
      <c r="C3867" s="85" t="s">
        <v>1133</v>
      </c>
      <c r="D3867" s="85" t="s">
        <v>13413</v>
      </c>
      <c r="E3867" s="85" t="s">
        <v>12904</v>
      </c>
      <c r="F3867" s="85" t="s">
        <v>421</v>
      </c>
      <c r="G3867" s="85" t="s">
        <v>421</v>
      </c>
      <c r="H3867" s="840">
        <v>1.09693779842663</v>
      </c>
      <c r="I3867" s="840">
        <v>1.1064448377378</v>
      </c>
      <c r="J3867" s="86">
        <v>19250.25</v>
      </c>
      <c r="K3867" s="44">
        <v>21116.326854162198</v>
      </c>
      <c r="L3867" s="45">
        <v>19867.658402050602</v>
      </c>
      <c r="M3867" s="46">
        <v>1.0320727472136999</v>
      </c>
      <c r="N3867" s="139">
        <v>21299.3397376621</v>
      </c>
      <c r="O3867" s="45">
        <v>19783.793943262401</v>
      </c>
      <c r="P3867" s="99">
        <v>1.0277162085303999</v>
      </c>
      <c r="Q3867" s="86">
        <v>19361.725022478098</v>
      </c>
      <c r="R3867" s="44">
        <v>21238.6080198989</v>
      </c>
      <c r="S3867" s="45">
        <v>19983.730965150298</v>
      </c>
      <c r="T3867" s="140">
        <v>1.0321255436667001</v>
      </c>
      <c r="U3867" s="44">
        <v>21422.680700819699</v>
      </c>
      <c r="V3867" s="45">
        <v>19899.230834946098</v>
      </c>
      <c r="W3867" s="99">
        <v>1.0277612563882601</v>
      </c>
      <c r="X3867" s="86">
        <v>19466.5551239462</v>
      </c>
      <c r="Y3867" s="44">
        <v>21353.600120612198</v>
      </c>
      <c r="Z3867" s="45">
        <v>20092.9126916352</v>
      </c>
      <c r="AA3867" s="46">
        <v>1.0321760868166401</v>
      </c>
      <c r="AB3867" s="139">
        <v>21538.669425428699</v>
      </c>
      <c r="AC3867" s="45">
        <v>20007.825080944102</v>
      </c>
      <c r="AD3867" s="99">
        <v>1.0278051228659399</v>
      </c>
      <c r="AE3867" s="142">
        <v>19572.3489830951</v>
      </c>
      <c r="AF3867" s="44">
        <v>21469.649403554002</v>
      </c>
      <c r="AG3867" s="45">
        <v>20202.830342916001</v>
      </c>
      <c r="AH3867" s="140">
        <v>1.03221286113208</v>
      </c>
      <c r="AI3867" s="44">
        <v>21655.724494748301</v>
      </c>
      <c r="AJ3867" s="45">
        <v>20117.191669983698</v>
      </c>
      <c r="AK3867" s="46">
        <v>1.0278373682872299</v>
      </c>
    </row>
    <row r="3868" spans="1:37" x14ac:dyDescent="0.2">
      <c r="A3868" s="35" t="s">
        <v>3372</v>
      </c>
      <c r="B3868" s="35" t="s">
        <v>9547</v>
      </c>
      <c r="C3868" s="85" t="s">
        <v>1133</v>
      </c>
      <c r="D3868" s="85" t="s">
        <v>13413</v>
      </c>
      <c r="E3868" s="85" t="s">
        <v>12904</v>
      </c>
      <c r="F3868" s="85" t="s">
        <v>421</v>
      </c>
      <c r="G3868" s="85" t="s">
        <v>421</v>
      </c>
      <c r="H3868" s="840">
        <v>1.09693779842663</v>
      </c>
      <c r="I3868" s="840">
        <v>1.1064448377378</v>
      </c>
      <c r="J3868" s="86">
        <v>3789.6666666666702</v>
      </c>
      <c r="K3868" s="44">
        <v>4157.0286101041102</v>
      </c>
      <c r="L3868" s="45">
        <v>3911.2116876908599</v>
      </c>
      <c r="M3868" s="46">
        <v>1.0320727472136999</v>
      </c>
      <c r="N3868" s="139">
        <v>4193.0571200803597</v>
      </c>
      <c r="O3868" s="45">
        <v>3894.7018582607202</v>
      </c>
      <c r="P3868" s="99">
        <v>1.0277162085303999</v>
      </c>
      <c r="Q3868" s="86">
        <v>3811.77149535437</v>
      </c>
      <c r="R3868" s="44">
        <v>4181.2762322193903</v>
      </c>
      <c r="S3868" s="45">
        <v>3934.2267269758399</v>
      </c>
      <c r="T3868" s="140">
        <v>1.0321255436667001</v>
      </c>
      <c r="U3868" s="44">
        <v>4217.5148936709402</v>
      </c>
      <c r="V3868" s="45">
        <v>3917.5910611303598</v>
      </c>
      <c r="W3868" s="99">
        <v>1.0277612563882601</v>
      </c>
      <c r="X3868" s="86">
        <v>3831.4416876330001</v>
      </c>
      <c r="Y3868" s="44">
        <v>4202.8532096321496</v>
      </c>
      <c r="Z3868" s="45">
        <v>3954.7224880071699</v>
      </c>
      <c r="AA3868" s="46">
        <v>1.0321760868166401</v>
      </c>
      <c r="AB3868" s="139">
        <v>4239.2788763749504</v>
      </c>
      <c r="AC3868" s="45">
        <v>3937.9753945113098</v>
      </c>
      <c r="AD3868" s="99">
        <v>1.0278051228659399</v>
      </c>
      <c r="AE3868" s="142">
        <v>3852.2112178544098</v>
      </c>
      <c r="AF3868" s="44">
        <v>4225.63609238758</v>
      </c>
      <c r="AG3868" s="45">
        <v>3976.3019628665802</v>
      </c>
      <c r="AH3868" s="140">
        <v>1.03221286113208</v>
      </c>
      <c r="AI3868" s="44">
        <v>4262.2592158706702</v>
      </c>
      <c r="AJ3868" s="45">
        <v>3959.4466402460298</v>
      </c>
      <c r="AK3868" s="46">
        <v>1.0278373682872299</v>
      </c>
    </row>
    <row r="3869" spans="1:37" x14ac:dyDescent="0.2">
      <c r="A3869" s="35" t="s">
        <v>3371</v>
      </c>
      <c r="B3869" s="35" t="s">
        <v>8106</v>
      </c>
      <c r="C3869" s="85" t="s">
        <v>1133</v>
      </c>
      <c r="D3869" s="85" t="s">
        <v>13413</v>
      </c>
      <c r="E3869" s="85" t="s">
        <v>12904</v>
      </c>
      <c r="F3869" s="85" t="s">
        <v>421</v>
      </c>
      <c r="G3869" s="85" t="s">
        <v>421</v>
      </c>
      <c r="H3869" s="840">
        <v>1.09693779842663</v>
      </c>
      <c r="I3869" s="840">
        <v>1.1064448377378</v>
      </c>
      <c r="J3869" s="86">
        <v>11184.5</v>
      </c>
      <c r="K3869" s="44">
        <v>12268.7008065026</v>
      </c>
      <c r="L3869" s="45">
        <v>11543.217641211701</v>
      </c>
      <c r="M3869" s="46">
        <v>1.0320727472136999</v>
      </c>
      <c r="N3869" s="139">
        <v>12375.032287678499</v>
      </c>
      <c r="O3869" s="45">
        <v>11494.4919343083</v>
      </c>
      <c r="P3869" s="99">
        <v>1.0277162085303999</v>
      </c>
      <c r="Q3869" s="86">
        <v>11237.8441188007</v>
      </c>
      <c r="R3869" s="44">
        <v>12327.2159867389</v>
      </c>
      <c r="S3869" s="45">
        <v>11598.865970758799</v>
      </c>
      <c r="T3869" s="140">
        <v>1.0321255436667001</v>
      </c>
      <c r="U3869" s="44">
        <v>12434.0546125492</v>
      </c>
      <c r="V3869" s="45">
        <v>11549.820790633999</v>
      </c>
      <c r="W3869" s="99">
        <v>1.0277612563882601</v>
      </c>
      <c r="X3869" s="86">
        <v>11288.170609634401</v>
      </c>
      <c r="Y3869" s="44">
        <v>12382.421016796499</v>
      </c>
      <c r="Z3869" s="45">
        <v>11651.379767171</v>
      </c>
      <c r="AA3869" s="46">
        <v>1.0321760868166401</v>
      </c>
      <c r="AB3869" s="139">
        <v>12489.7380985336</v>
      </c>
      <c r="AC3869" s="45">
        <v>11602.0395803669</v>
      </c>
      <c r="AD3869" s="99">
        <v>1.0278051228659399</v>
      </c>
      <c r="AE3869" s="142">
        <v>11343.2366149348</v>
      </c>
      <c r="AF3869" s="44">
        <v>12442.824999418899</v>
      </c>
      <c r="AG3869" s="45">
        <v>11708.634720800001</v>
      </c>
      <c r="AH3869" s="140">
        <v>1.03221286113208</v>
      </c>
      <c r="AI3869" s="44">
        <v>12550.665595833099</v>
      </c>
      <c r="AJ3869" s="45">
        <v>11659.002470154001</v>
      </c>
      <c r="AK3869" s="46">
        <v>1.0278373682872299</v>
      </c>
    </row>
    <row r="3870" spans="1:37" x14ac:dyDescent="0.2">
      <c r="A3870" s="35" t="s">
        <v>3370</v>
      </c>
      <c r="B3870" s="35" t="s">
        <v>9546</v>
      </c>
      <c r="C3870" s="85" t="s">
        <v>1133</v>
      </c>
      <c r="D3870" s="85" t="s">
        <v>13413</v>
      </c>
      <c r="E3870" s="85" t="s">
        <v>12904</v>
      </c>
      <c r="F3870" s="85" t="s">
        <v>421</v>
      </c>
      <c r="G3870" s="85" t="s">
        <v>421</v>
      </c>
      <c r="H3870" s="840">
        <v>1.09693779842663</v>
      </c>
      <c r="I3870" s="840">
        <v>1.1064448377378</v>
      </c>
      <c r="J3870" s="86">
        <v>13543.916666666701</v>
      </c>
      <c r="K3870" s="44">
        <v>14856.834130407</v>
      </c>
      <c r="L3870" s="45">
        <v>13978.3072822001</v>
      </c>
      <c r="M3870" s="46">
        <v>1.0320727472136999</v>
      </c>
      <c r="N3870" s="139">
        <v>14985.596678584299</v>
      </c>
      <c r="O3870" s="45">
        <v>13919.3026853184</v>
      </c>
      <c r="P3870" s="99">
        <v>1.0277162085303999</v>
      </c>
      <c r="Q3870" s="86">
        <v>13622.663401302299</v>
      </c>
      <c r="R3870" s="44">
        <v>14943.214400131499</v>
      </c>
      <c r="S3870" s="45">
        <v>14060.2988692575</v>
      </c>
      <c r="T3870" s="140">
        <v>1.0321255436667001</v>
      </c>
      <c r="U3870" s="44">
        <v>15072.7255966106</v>
      </c>
      <c r="V3870" s="45">
        <v>14000.8456526768</v>
      </c>
      <c r="W3870" s="99">
        <v>1.0277612563882601</v>
      </c>
      <c r="X3870" s="86">
        <v>13699.998398624801</v>
      </c>
      <c r="Y3870" s="44">
        <v>15028.046081835901</v>
      </c>
      <c r="Z3870" s="45">
        <v>14140.810736486799</v>
      </c>
      <c r="AA3870" s="46">
        <v>1.0321760868166401</v>
      </c>
      <c r="AB3870" s="139">
        <v>15158.292505174601</v>
      </c>
      <c r="AC3870" s="45">
        <v>14080.9285373617</v>
      </c>
      <c r="AD3870" s="99">
        <v>1.0278051228659399</v>
      </c>
      <c r="AE3870" s="142">
        <v>13778.585469248001</v>
      </c>
      <c r="AF3870" s="44">
        <v>15114.251210070001</v>
      </c>
      <c r="AG3870" s="45">
        <v>14222.433129565299</v>
      </c>
      <c r="AH3870" s="140">
        <v>1.03221286113208</v>
      </c>
      <c r="AI3870" s="44">
        <v>15245.244763778501</v>
      </c>
      <c r="AJ3870" s="45">
        <v>14162.1450274326</v>
      </c>
      <c r="AK3870" s="46">
        <v>1.0278373682872299</v>
      </c>
    </row>
    <row r="3871" spans="1:37" x14ac:dyDescent="0.2">
      <c r="A3871" s="35" t="s">
        <v>3369</v>
      </c>
      <c r="B3871" s="35" t="s">
        <v>9545</v>
      </c>
      <c r="C3871" s="85" t="s">
        <v>1133</v>
      </c>
      <c r="D3871" s="85" t="s">
        <v>13413</v>
      </c>
      <c r="E3871" s="85" t="s">
        <v>12904</v>
      </c>
      <c r="F3871" s="85" t="s">
        <v>421</v>
      </c>
      <c r="G3871" s="85" t="s">
        <v>421</v>
      </c>
      <c r="H3871" s="840">
        <v>1.09693779842663</v>
      </c>
      <c r="I3871" s="840">
        <v>1.1064448377378</v>
      </c>
      <c r="J3871" s="86">
        <v>23851.666666666701</v>
      </c>
      <c r="K3871" s="44">
        <v>26163.7947221391</v>
      </c>
      <c r="L3871" s="45">
        <v>24616.655142292198</v>
      </c>
      <c r="M3871" s="46">
        <v>1.0320727472136999</v>
      </c>
      <c r="N3871" s="139">
        <v>26390.553454776102</v>
      </c>
      <c r="O3871" s="45">
        <v>24512.744433797601</v>
      </c>
      <c r="P3871" s="99">
        <v>1.0277162085303999</v>
      </c>
      <c r="Q3871" s="86">
        <v>23958.625483467698</v>
      </c>
      <c r="R3871" s="44">
        <v>26281.1218911631</v>
      </c>
      <c r="S3871" s="45">
        <v>24728.3093526308</v>
      </c>
      <c r="T3871" s="140">
        <v>1.0321255436667001</v>
      </c>
      <c r="U3871" s="44">
        <v>26508.897485476198</v>
      </c>
      <c r="V3871" s="45">
        <v>24623.747028224501</v>
      </c>
      <c r="W3871" s="99">
        <v>1.0277612563882601</v>
      </c>
      <c r="X3871" s="86">
        <v>24057.515001202701</v>
      </c>
      <c r="Y3871" s="44">
        <v>26389.597541034898</v>
      </c>
      <c r="Z3871" s="45">
        <v>24831.591692474001</v>
      </c>
      <c r="AA3871" s="46">
        <v>1.0321760868166401</v>
      </c>
      <c r="AB3871" s="139">
        <v>26618.313281880499</v>
      </c>
      <c r="AC3871" s="45">
        <v>24726.437161660298</v>
      </c>
      <c r="AD3871" s="99">
        <v>1.0278051228659399</v>
      </c>
      <c r="AE3871" s="142">
        <v>24161.779554189299</v>
      </c>
      <c r="AF3871" s="44">
        <v>26503.969270241902</v>
      </c>
      <c r="AG3871" s="45">
        <v>24940.099603672199</v>
      </c>
      <c r="AH3871" s="140">
        <v>1.03221286113208</v>
      </c>
      <c r="AI3871" s="44">
        <v>26733.6762582915</v>
      </c>
      <c r="AJ3871" s="45">
        <v>24834.379910114199</v>
      </c>
      <c r="AK3871" s="46">
        <v>1.0278373682872299</v>
      </c>
    </row>
    <row r="3872" spans="1:37" x14ac:dyDescent="0.2">
      <c r="A3872" s="35" t="s">
        <v>3368</v>
      </c>
      <c r="B3872" s="35" t="s">
        <v>9544</v>
      </c>
      <c r="C3872" s="85" t="s">
        <v>941</v>
      </c>
      <c r="D3872" s="85" t="s">
        <v>13395</v>
      </c>
      <c r="E3872" s="85" t="s">
        <v>12900</v>
      </c>
      <c r="F3872" s="85" t="s">
        <v>438</v>
      </c>
      <c r="G3872" s="85" t="s">
        <v>438</v>
      </c>
      <c r="H3872" s="840">
        <v>1.0727765570260099</v>
      </c>
      <c r="I3872" s="840">
        <v>1.0892017430901899</v>
      </c>
      <c r="J3872" s="86">
        <v>16047.916666666701</v>
      </c>
      <c r="K3872" s="44">
        <v>17215.828789106999</v>
      </c>
      <c r="L3872" s="45">
        <v>16197.8078788237</v>
      </c>
      <c r="M3872" s="46">
        <v>1.0093402287206801</v>
      </c>
      <c r="N3872" s="139">
        <v>17479.4188062994</v>
      </c>
      <c r="O3872" s="45">
        <v>16235.677921055099</v>
      </c>
      <c r="P3872" s="99">
        <v>1.0117000392193201</v>
      </c>
      <c r="Q3872" s="86">
        <v>16130.8451114215</v>
      </c>
      <c r="R3872" s="44">
        <v>17304.792480550499</v>
      </c>
      <c r="S3872" s="45">
        <v>16282.3437870823</v>
      </c>
      <c r="T3872" s="140">
        <v>1.00939186227469</v>
      </c>
      <c r="U3872" s="44">
        <v>17569.744612877999</v>
      </c>
      <c r="V3872" s="45">
        <v>16320.2919674442</v>
      </c>
      <c r="W3872" s="99">
        <v>1.0117443850408401</v>
      </c>
      <c r="X3872" s="86">
        <v>16211.806584338799</v>
      </c>
      <c r="Y3872" s="44">
        <v>17391.6460507185</v>
      </c>
      <c r="Z3872" s="45">
        <v>16364.866986695801</v>
      </c>
      <c r="AA3872" s="46">
        <v>1.0094412921570901</v>
      </c>
      <c r="AB3872" s="139">
        <v>17657.927990302702</v>
      </c>
      <c r="AC3872" s="45">
        <v>16402.904355121402</v>
      </c>
      <c r="AD3872" s="99">
        <v>1.0117875678930901</v>
      </c>
      <c r="AE3872" s="142">
        <v>16296.2622490547</v>
      </c>
      <c r="AF3872" s="44">
        <v>17482.248107933799</v>
      </c>
      <c r="AG3872" s="45">
        <v>16450.7061060292</v>
      </c>
      <c r="AH3872" s="140">
        <v>1.00947725647846</v>
      </c>
      <c r="AI3872" s="44">
        <v>17749.917247525202</v>
      </c>
      <c r="AJ3872" s="45">
        <v>16488.872837360301</v>
      </c>
      <c r="AK3872" s="46">
        <v>1.0118193107942199</v>
      </c>
    </row>
    <row r="3873" spans="1:37" x14ac:dyDescent="0.2">
      <c r="A3873" s="35" t="s">
        <v>3367</v>
      </c>
      <c r="B3873" s="35" t="s">
        <v>9543</v>
      </c>
      <c r="C3873" s="85" t="s">
        <v>1133</v>
      </c>
      <c r="D3873" s="85" t="s">
        <v>13413</v>
      </c>
      <c r="E3873" s="85" t="s">
        <v>12904</v>
      </c>
      <c r="F3873" s="85" t="s">
        <v>421</v>
      </c>
      <c r="G3873" s="85" t="s">
        <v>421</v>
      </c>
      <c r="H3873" s="840">
        <v>1.09693779842663</v>
      </c>
      <c r="I3873" s="840">
        <v>1.1064448377378</v>
      </c>
      <c r="J3873" s="86">
        <v>14041.5</v>
      </c>
      <c r="K3873" s="44">
        <v>15402.6520966075</v>
      </c>
      <c r="L3873" s="45">
        <v>14491.849480001199</v>
      </c>
      <c r="M3873" s="46">
        <v>1.0320727472136999</v>
      </c>
      <c r="N3873" s="139">
        <v>15536.145189095399</v>
      </c>
      <c r="O3873" s="45">
        <v>14430.677142079599</v>
      </c>
      <c r="P3873" s="99">
        <v>1.0277162085303999</v>
      </c>
      <c r="Q3873" s="86">
        <v>14099.9475033379</v>
      </c>
      <c r="R3873" s="44">
        <v>15466.7653722425</v>
      </c>
      <c r="S3873" s="45">
        <v>14552.915982554499</v>
      </c>
      <c r="T3873" s="140">
        <v>1.0321255436667001</v>
      </c>
      <c r="U3873" s="44">
        <v>15600.8141274422</v>
      </c>
      <c r="V3873" s="45">
        <v>14491.379761038999</v>
      </c>
      <c r="W3873" s="99">
        <v>1.0277612563882601</v>
      </c>
      <c r="X3873" s="86">
        <v>14153.989383374001</v>
      </c>
      <c r="Y3873" s="44">
        <v>15526.045953152099</v>
      </c>
      <c r="Z3873" s="45">
        <v>14609.4093745752</v>
      </c>
      <c r="AA3873" s="46">
        <v>1.0321760868166401</v>
      </c>
      <c r="AB3873" s="139">
        <v>15660.608486629801</v>
      </c>
      <c r="AC3873" s="45">
        <v>14547.5427972218</v>
      </c>
      <c r="AD3873" s="99">
        <v>1.0278051228659399</v>
      </c>
      <c r="AE3873" s="142">
        <v>14210.278504009801</v>
      </c>
      <c r="AF3873" s="44">
        <v>15587.791617217799</v>
      </c>
      <c r="AG3873" s="45">
        <v>14668.0322321076</v>
      </c>
      <c r="AH3873" s="140">
        <v>1.03221286113208</v>
      </c>
      <c r="AI3873" s="44">
        <v>15722.8892935781</v>
      </c>
      <c r="AJ3873" s="45">
        <v>14605.855260190099</v>
      </c>
      <c r="AK3873" s="46">
        <v>1.0278373682872299</v>
      </c>
    </row>
    <row r="3874" spans="1:37" x14ac:dyDescent="0.2">
      <c r="A3874" s="35" t="s">
        <v>3366</v>
      </c>
      <c r="B3874" s="35" t="s">
        <v>9542</v>
      </c>
      <c r="C3874" s="85" t="s">
        <v>1133</v>
      </c>
      <c r="D3874" s="85" t="s">
        <v>13413</v>
      </c>
      <c r="E3874" s="85" t="s">
        <v>12904</v>
      </c>
      <c r="F3874" s="85" t="s">
        <v>421</v>
      </c>
      <c r="G3874" s="85" t="s">
        <v>421</v>
      </c>
      <c r="H3874" s="840">
        <v>1.09693779842663</v>
      </c>
      <c r="I3874" s="840">
        <v>1.1064448377378</v>
      </c>
      <c r="J3874" s="86">
        <v>10307.833333333299</v>
      </c>
      <c r="K3874" s="44">
        <v>11307.0520032153</v>
      </c>
      <c r="L3874" s="45">
        <v>10638.433866154301</v>
      </c>
      <c r="M3874" s="46">
        <v>1.0320727472136999</v>
      </c>
      <c r="N3874" s="139">
        <v>11405.0489799283</v>
      </c>
      <c r="O3874" s="45">
        <v>10593.5273914966</v>
      </c>
      <c r="P3874" s="99">
        <v>1.0277162085303999</v>
      </c>
      <c r="Q3874" s="86">
        <v>10351.751731173999</v>
      </c>
      <c r="R3874" s="44">
        <v>11355.227753853</v>
      </c>
      <c r="S3874" s="45">
        <v>10684.3073834406</v>
      </c>
      <c r="T3874" s="140">
        <v>1.0321255436667001</v>
      </c>
      <c r="U3874" s="44">
        <v>11453.642264500801</v>
      </c>
      <c r="V3874" s="45">
        <v>10639.1293650507</v>
      </c>
      <c r="W3874" s="99">
        <v>1.0277612563882601</v>
      </c>
      <c r="X3874" s="86">
        <v>10392.350780139101</v>
      </c>
      <c r="Y3874" s="44">
        <v>11399.762385243001</v>
      </c>
      <c r="Z3874" s="45">
        <v>10726.7359610698</v>
      </c>
      <c r="AA3874" s="46">
        <v>1.0321760868166401</v>
      </c>
      <c r="AB3874" s="139">
        <v>11498.5628726453</v>
      </c>
      <c r="AC3874" s="45">
        <v>10681.3113704468</v>
      </c>
      <c r="AD3874" s="99">
        <v>1.0278051228659399</v>
      </c>
      <c r="AE3874" s="142">
        <v>10433.9768437435</v>
      </c>
      <c r="AF3874" s="44">
        <v>11445.423587810399</v>
      </c>
      <c r="AG3874" s="45">
        <v>10770.0850908663</v>
      </c>
      <c r="AH3874" s="140">
        <v>1.03221286113208</v>
      </c>
      <c r="AI3874" s="44">
        <v>11544.6198158357</v>
      </c>
      <c r="AJ3874" s="45">
        <v>10724.4312998432</v>
      </c>
      <c r="AK3874" s="46">
        <v>1.0278373682872299</v>
      </c>
    </row>
    <row r="3875" spans="1:37" x14ac:dyDescent="0.2">
      <c r="A3875" s="35" t="s">
        <v>3365</v>
      </c>
      <c r="B3875" s="35" t="s">
        <v>9541</v>
      </c>
      <c r="C3875" s="85" t="s">
        <v>1133</v>
      </c>
      <c r="D3875" s="85" t="s">
        <v>13413</v>
      </c>
      <c r="E3875" s="85" t="s">
        <v>12904</v>
      </c>
      <c r="F3875" s="85" t="s">
        <v>421</v>
      </c>
      <c r="G3875" s="85" t="s">
        <v>421</v>
      </c>
      <c r="H3875" s="840">
        <v>1.09693779842663</v>
      </c>
      <c r="I3875" s="840">
        <v>1.1064448377378</v>
      </c>
      <c r="J3875" s="86">
        <v>6960.75</v>
      </c>
      <c r="K3875" s="44">
        <v>7635.5097803981498</v>
      </c>
      <c r="L3875" s="45">
        <v>7184.0003751677896</v>
      </c>
      <c r="M3875" s="46">
        <v>1.0320727472136999</v>
      </c>
      <c r="N3875" s="139">
        <v>7701.6859042834103</v>
      </c>
      <c r="O3875" s="45">
        <v>7153.6755985279997</v>
      </c>
      <c r="P3875" s="99">
        <v>1.0277162085303999</v>
      </c>
      <c r="Q3875" s="86">
        <v>7006.6964004579604</v>
      </c>
      <c r="R3875" s="44">
        <v>7685.9101237621398</v>
      </c>
      <c r="S3875" s="45">
        <v>7231.7903316301599</v>
      </c>
      <c r="T3875" s="140">
        <v>1.0321255436667001</v>
      </c>
      <c r="U3875" s="44">
        <v>7752.52306188276</v>
      </c>
      <c r="V3875" s="45">
        <v>7201.2110956657698</v>
      </c>
      <c r="W3875" s="99">
        <v>1.0277612563882601</v>
      </c>
      <c r="X3875" s="86">
        <v>7049.8097631176997</v>
      </c>
      <c r="Y3875" s="44">
        <v>7733.2028008808802</v>
      </c>
      <c r="Z3875" s="45">
        <v>7276.6450540965598</v>
      </c>
      <c r="AA3875" s="46">
        <v>1.0321760868166401</v>
      </c>
      <c r="AB3875" s="139">
        <v>7800.2256194351403</v>
      </c>
      <c r="AC3875" s="45">
        <v>7245.8305897626597</v>
      </c>
      <c r="AD3875" s="99">
        <v>1.0278051228659399</v>
      </c>
      <c r="AE3875" s="142">
        <v>7094.9160585424897</v>
      </c>
      <c r="AF3875" s="44">
        <v>7782.6816012793297</v>
      </c>
      <c r="AG3875" s="45">
        <v>7323.4636042800503</v>
      </c>
      <c r="AH3875" s="140">
        <v>1.03221286113208</v>
      </c>
      <c r="AI3875" s="44">
        <v>7850.1332471573796</v>
      </c>
      <c r="AJ3875" s="45">
        <v>7292.4198498311298</v>
      </c>
      <c r="AK3875" s="46">
        <v>1.0278373682872299</v>
      </c>
    </row>
    <row r="3876" spans="1:37" x14ac:dyDescent="0.2">
      <c r="A3876" s="35" t="s">
        <v>3364</v>
      </c>
      <c r="B3876" s="35" t="s">
        <v>9540</v>
      </c>
      <c r="C3876" s="85" t="s">
        <v>1133</v>
      </c>
      <c r="D3876" s="85" t="s">
        <v>13413</v>
      </c>
      <c r="E3876" s="85" t="s">
        <v>12904</v>
      </c>
      <c r="F3876" s="85" t="s">
        <v>421</v>
      </c>
      <c r="G3876" s="85" t="s">
        <v>421</v>
      </c>
      <c r="H3876" s="840">
        <v>1.09693779842663</v>
      </c>
      <c r="I3876" s="840">
        <v>1.1064448377378</v>
      </c>
      <c r="J3876" s="86">
        <v>18546.916666666701</v>
      </c>
      <c r="K3876" s="44">
        <v>20344.813935935501</v>
      </c>
      <c r="L3876" s="45">
        <v>19141.767236510299</v>
      </c>
      <c r="M3876" s="46">
        <v>1.0320727472136999</v>
      </c>
      <c r="N3876" s="139">
        <v>20521.1402017865</v>
      </c>
      <c r="O3876" s="45">
        <v>19060.966876596001</v>
      </c>
      <c r="P3876" s="99">
        <v>1.0277162085303999</v>
      </c>
      <c r="Q3876" s="86">
        <v>18657.977800413701</v>
      </c>
      <c r="R3876" s="44">
        <v>20466.641091478799</v>
      </c>
      <c r="S3876" s="45">
        <v>19257.375480973202</v>
      </c>
      <c r="T3876" s="140">
        <v>1.0321255436667001</v>
      </c>
      <c r="U3876" s="44">
        <v>20644.023219894301</v>
      </c>
      <c r="V3876" s="45">
        <v>19175.9467058175</v>
      </c>
      <c r="W3876" s="99">
        <v>1.0277612563882601</v>
      </c>
      <c r="X3876" s="86">
        <v>18762.466078131201</v>
      </c>
      <c r="Y3876" s="44">
        <v>20581.258232799501</v>
      </c>
      <c r="Z3876" s="45">
        <v>19366.1688155554</v>
      </c>
      <c r="AA3876" s="46">
        <v>1.0321760868166401</v>
      </c>
      <c r="AB3876" s="139">
        <v>20759.633735378899</v>
      </c>
      <c r="AC3876" s="45">
        <v>19284.158752701602</v>
      </c>
      <c r="AD3876" s="99">
        <v>1.0278051228659399</v>
      </c>
      <c r="AE3876" s="142">
        <v>18870.890091970999</v>
      </c>
      <c r="AF3876" s="44">
        <v>20700.192631837599</v>
      </c>
      <c r="AG3876" s="45">
        <v>19478.7754539423</v>
      </c>
      <c r="AH3876" s="140">
        <v>1.03221286113208</v>
      </c>
      <c r="AI3876" s="44">
        <v>20879.598925778799</v>
      </c>
      <c r="AJ3876" s="45">
        <v>19396.2060093691</v>
      </c>
      <c r="AK3876" s="46">
        <v>1.0278373682872299</v>
      </c>
    </row>
    <row r="3877" spans="1:37" x14ac:dyDescent="0.2">
      <c r="A3877" s="35" t="s">
        <v>3363</v>
      </c>
      <c r="B3877" s="35" t="s">
        <v>9539</v>
      </c>
      <c r="C3877" s="85" t="s">
        <v>1133</v>
      </c>
      <c r="D3877" s="85" t="s">
        <v>13413</v>
      </c>
      <c r="E3877" s="85" t="s">
        <v>12904</v>
      </c>
      <c r="F3877" s="85" t="s">
        <v>421</v>
      </c>
      <c r="G3877" s="85" t="s">
        <v>421</v>
      </c>
      <c r="H3877" s="840">
        <v>1.09693779842663</v>
      </c>
      <c r="I3877" s="840">
        <v>1.1064448377378</v>
      </c>
      <c r="J3877" s="86">
        <v>22862.75</v>
      </c>
      <c r="K3877" s="44">
        <v>25079.014650978399</v>
      </c>
      <c r="L3877" s="45">
        <v>23596.021201360101</v>
      </c>
      <c r="M3877" s="46">
        <v>1.0320727472136999</v>
      </c>
      <c r="N3877" s="139">
        <v>25296.371713989902</v>
      </c>
      <c r="O3877" s="45">
        <v>23496.4187465785</v>
      </c>
      <c r="P3877" s="99">
        <v>1.0277162085303999</v>
      </c>
      <c r="Q3877" s="86">
        <v>23004.392021254898</v>
      </c>
      <c r="R3877" s="44">
        <v>25234.3871379384</v>
      </c>
      <c r="S3877" s="45">
        <v>23743.420621659501</v>
      </c>
      <c r="T3877" s="140">
        <v>1.0321255436667001</v>
      </c>
      <c r="U3877" s="44">
        <v>25453.090797214099</v>
      </c>
      <c r="V3877" s="45">
        <v>23643.022846212902</v>
      </c>
      <c r="W3877" s="99">
        <v>1.0277612563882601</v>
      </c>
      <c r="X3877" s="86">
        <v>23129.352557475398</v>
      </c>
      <c r="Y3877" s="44">
        <v>25371.461073430299</v>
      </c>
      <c r="Z3877" s="45">
        <v>23873.564613377399</v>
      </c>
      <c r="AA3877" s="46">
        <v>1.0321760868166401</v>
      </c>
      <c r="AB3877" s="139">
        <v>25591.3527374363</v>
      </c>
      <c r="AC3877" s="45">
        <v>23772.467047145499</v>
      </c>
      <c r="AD3877" s="99">
        <v>1.0278051228659399</v>
      </c>
      <c r="AE3877" s="142">
        <v>23258.9511882283</v>
      </c>
      <c r="AF3877" s="44">
        <v>25513.6227101275</v>
      </c>
      <c r="AG3877" s="45">
        <v>24008.188552932399</v>
      </c>
      <c r="AH3877" s="140">
        <v>1.03221286113208</v>
      </c>
      <c r="AI3877" s="44">
        <v>25734.746473410702</v>
      </c>
      <c r="AJ3877" s="45">
        <v>23906.4191784297</v>
      </c>
      <c r="AK3877" s="46">
        <v>1.0278373682872299</v>
      </c>
    </row>
    <row r="3878" spans="1:37" x14ac:dyDescent="0.2">
      <c r="A3878" s="35" t="s">
        <v>3362</v>
      </c>
      <c r="B3878" s="35" t="s">
        <v>9538</v>
      </c>
      <c r="C3878" s="85" t="s">
        <v>1133</v>
      </c>
      <c r="D3878" s="85" t="s">
        <v>13413</v>
      </c>
      <c r="E3878" s="85" t="s">
        <v>12904</v>
      </c>
      <c r="F3878" s="85" t="s">
        <v>421</v>
      </c>
      <c r="G3878" s="85" t="s">
        <v>421</v>
      </c>
      <c r="H3878" s="840">
        <v>1.09693779842663</v>
      </c>
      <c r="I3878" s="840">
        <v>1.1064448377378</v>
      </c>
      <c r="J3878" s="86">
        <v>6848.5833333333303</v>
      </c>
      <c r="K3878" s="44">
        <v>7512.4699240079599</v>
      </c>
      <c r="L3878" s="45">
        <v>7068.2362153553104</v>
      </c>
      <c r="M3878" s="46">
        <v>1.0320727472136999</v>
      </c>
      <c r="N3878" s="139">
        <v>7577.57967498382</v>
      </c>
      <c r="O3878" s="45">
        <v>7038.40009713784</v>
      </c>
      <c r="P3878" s="99">
        <v>1.0277162085303999</v>
      </c>
      <c r="Q3878" s="86">
        <v>6889.8318278125398</v>
      </c>
      <c r="R3878" s="44">
        <v>7557.7169567303899</v>
      </c>
      <c r="S3878" s="45">
        <v>7111.17142105312</v>
      </c>
      <c r="T3878" s="140">
        <v>1.0321255436667001</v>
      </c>
      <c r="U3878" s="44">
        <v>7623.2188587647897</v>
      </c>
      <c r="V3878" s="45">
        <v>7081.1022156564204</v>
      </c>
      <c r="W3878" s="99">
        <v>1.0277612563882601</v>
      </c>
      <c r="X3878" s="86">
        <v>6927.5011354508797</v>
      </c>
      <c r="Y3878" s="44">
        <v>7599.0378441194598</v>
      </c>
      <c r="Z3878" s="45">
        <v>7150.4010134075197</v>
      </c>
      <c r="AA3878" s="46">
        <v>1.0321760868166401</v>
      </c>
      <c r="AB3878" s="139">
        <v>7664.8978697424</v>
      </c>
      <c r="AC3878" s="45">
        <v>7120.1211556760099</v>
      </c>
      <c r="AD3878" s="99">
        <v>1.0278051228659399</v>
      </c>
      <c r="AE3878" s="142">
        <v>6966.3492291371504</v>
      </c>
      <c r="AF3878" s="44">
        <v>7641.6517864807402</v>
      </c>
      <c r="AG3878" s="45">
        <v>7190.7552694528804</v>
      </c>
      <c r="AH3878" s="140">
        <v>1.03221286113208</v>
      </c>
      <c r="AI3878" s="44">
        <v>7707.8811424575197</v>
      </c>
      <c r="AJ3878" s="45">
        <v>7160.2740582461101</v>
      </c>
      <c r="AK3878" s="46">
        <v>1.0278373682872299</v>
      </c>
    </row>
    <row r="3879" spans="1:37" x14ac:dyDescent="0.2">
      <c r="A3879" s="35" t="s">
        <v>3361</v>
      </c>
      <c r="B3879" s="35" t="s">
        <v>9537</v>
      </c>
      <c r="C3879" s="85" t="s">
        <v>1133</v>
      </c>
      <c r="D3879" s="85" t="s">
        <v>13413</v>
      </c>
      <c r="E3879" s="85" t="s">
        <v>12904</v>
      </c>
      <c r="F3879" s="85" t="s">
        <v>421</v>
      </c>
      <c r="G3879" s="85" t="s">
        <v>421</v>
      </c>
      <c r="H3879" s="840">
        <v>1.09693779842663</v>
      </c>
      <c r="I3879" s="840">
        <v>1.1064448377378</v>
      </c>
      <c r="J3879" s="86">
        <v>12186.5</v>
      </c>
      <c r="K3879" s="44">
        <v>13367.8324805261</v>
      </c>
      <c r="L3879" s="45">
        <v>12577.354533919801</v>
      </c>
      <c r="M3879" s="46">
        <v>1.0320727472136999</v>
      </c>
      <c r="N3879" s="139">
        <v>13483.690015091701</v>
      </c>
      <c r="O3879" s="45">
        <v>12524.2635752558</v>
      </c>
      <c r="P3879" s="99">
        <v>1.0277162085303999</v>
      </c>
      <c r="Q3879" s="86">
        <v>12270.348782781901</v>
      </c>
      <c r="R3879" s="44">
        <v>13459.8093797117</v>
      </c>
      <c r="S3879" s="45">
        <v>12664.5404084088</v>
      </c>
      <c r="T3879" s="140">
        <v>1.0321255436667001</v>
      </c>
      <c r="U3879" s="44">
        <v>13576.4640679514</v>
      </c>
      <c r="V3879" s="45">
        <v>12610.989081314099</v>
      </c>
      <c r="W3879" s="99">
        <v>1.0277612563882601</v>
      </c>
      <c r="X3879" s="86">
        <v>12349.325781760101</v>
      </c>
      <c r="Y3879" s="44">
        <v>13546.4422350971</v>
      </c>
      <c r="Z3879" s="45">
        <v>12746.6787602409</v>
      </c>
      <c r="AA3879" s="46">
        <v>1.0321760868166401</v>
      </c>
      <c r="AB3879" s="139">
        <v>13663.847760770799</v>
      </c>
      <c r="AC3879" s="45">
        <v>12692.700302433401</v>
      </c>
      <c r="AD3879" s="99">
        <v>1.0278051228659399</v>
      </c>
      <c r="AE3879" s="142">
        <v>12429.4745937519</v>
      </c>
      <c r="AF3879" s="44">
        <v>13634.360496470001</v>
      </c>
      <c r="AG3879" s="45">
        <v>12829.863532785101</v>
      </c>
      <c r="AH3879" s="140">
        <v>1.03221286113208</v>
      </c>
      <c r="AI3879" s="44">
        <v>13752.528000050001</v>
      </c>
      <c r="AJ3879" s="45">
        <v>12775.478455635001</v>
      </c>
      <c r="AK3879" s="46">
        <v>1.0278373682872299</v>
      </c>
    </row>
    <row r="3880" spans="1:37" x14ac:dyDescent="0.2">
      <c r="A3880" s="35" t="s">
        <v>3360</v>
      </c>
      <c r="B3880" s="35" t="s">
        <v>9536</v>
      </c>
      <c r="C3880" s="85" t="s">
        <v>1133</v>
      </c>
      <c r="D3880" s="85" t="s">
        <v>13413</v>
      </c>
      <c r="E3880" s="85" t="s">
        <v>12904</v>
      </c>
      <c r="F3880" s="85" t="s">
        <v>421</v>
      </c>
      <c r="G3880" s="85" t="s">
        <v>421</v>
      </c>
      <c r="H3880" s="840">
        <v>1.09693779842663</v>
      </c>
      <c r="I3880" s="840">
        <v>1.1064448377378</v>
      </c>
      <c r="J3880" s="86">
        <v>11265.166666666701</v>
      </c>
      <c r="K3880" s="44">
        <v>12357.1871222424</v>
      </c>
      <c r="L3880" s="45">
        <v>11626.471509486901</v>
      </c>
      <c r="M3880" s="46">
        <v>1.0320727472136999</v>
      </c>
      <c r="N3880" s="139">
        <v>12464.285504589299</v>
      </c>
      <c r="O3880" s="45">
        <v>11577.394375129699</v>
      </c>
      <c r="P3880" s="99">
        <v>1.0277162085303999</v>
      </c>
      <c r="Q3880" s="86">
        <v>11343.4042304344</v>
      </c>
      <c r="R3880" s="44">
        <v>12443.008863196001</v>
      </c>
      <c r="S3880" s="45">
        <v>11707.817258368201</v>
      </c>
      <c r="T3880" s="140">
        <v>1.0321255436667001</v>
      </c>
      <c r="U3880" s="44">
        <v>12550.851053137299</v>
      </c>
      <c r="V3880" s="45">
        <v>11658.311383591101</v>
      </c>
      <c r="W3880" s="99">
        <v>1.0277612563882601</v>
      </c>
      <c r="X3880" s="86">
        <v>11416.187106616901</v>
      </c>
      <c r="Y3880" s="44">
        <v>12522.8471511588</v>
      </c>
      <c r="Z3880" s="45">
        <v>11783.5153340744</v>
      </c>
      <c r="AA3880" s="46">
        <v>1.0321760868166401</v>
      </c>
      <c r="AB3880" s="139">
        <v>12631.381290765101</v>
      </c>
      <c r="AC3880" s="45">
        <v>11733.615591776899</v>
      </c>
      <c r="AD3880" s="99">
        <v>1.0278051228659399</v>
      </c>
      <c r="AE3880" s="142">
        <v>11489.5279806699</v>
      </c>
      <c r="AF3880" s="44">
        <v>12603.297528077101</v>
      </c>
      <c r="AG3880" s="45">
        <v>11859.6385499843</v>
      </c>
      <c r="AH3880" s="140">
        <v>1.03221286113208</v>
      </c>
      <c r="AI3880" s="44">
        <v>12712.528922256201</v>
      </c>
      <c r="AJ3880" s="45">
        <v>11809.3662025142</v>
      </c>
      <c r="AK3880" s="46">
        <v>1.0278373682872299</v>
      </c>
    </row>
    <row r="3881" spans="1:37" x14ac:dyDescent="0.2">
      <c r="A3881" s="35" t="s">
        <v>3359</v>
      </c>
      <c r="B3881" s="35" t="s">
        <v>9337</v>
      </c>
      <c r="C3881" s="85" t="s">
        <v>1133</v>
      </c>
      <c r="D3881" s="85" t="s">
        <v>13413</v>
      </c>
      <c r="E3881" s="85" t="s">
        <v>12904</v>
      </c>
      <c r="F3881" s="85" t="s">
        <v>421</v>
      </c>
      <c r="G3881" s="85" t="s">
        <v>421</v>
      </c>
      <c r="H3881" s="840">
        <v>1.09693779842663</v>
      </c>
      <c r="I3881" s="840">
        <v>1.1064448377378</v>
      </c>
      <c r="J3881" s="86">
        <v>11683.083333333299</v>
      </c>
      <c r="K3881" s="44">
        <v>12815.615710501501</v>
      </c>
      <c r="L3881" s="45">
        <v>12057.791911759999</v>
      </c>
      <c r="M3881" s="46">
        <v>1.0320727472136999</v>
      </c>
      <c r="N3881" s="139">
        <v>12926.6872430272</v>
      </c>
      <c r="O3881" s="45">
        <v>12006.8941072781</v>
      </c>
      <c r="P3881" s="99">
        <v>1.0277162085303999</v>
      </c>
      <c r="Q3881" s="86">
        <v>11741.0336649201</v>
      </c>
      <c r="R3881" s="44">
        <v>12879.183619650399</v>
      </c>
      <c r="S3881" s="45">
        <v>12118.2207546147</v>
      </c>
      <c r="T3881" s="140">
        <v>1.0321255436667001</v>
      </c>
      <c r="U3881" s="44">
        <v>12990.806088256601</v>
      </c>
      <c r="V3881" s="45">
        <v>12066.9795107551</v>
      </c>
      <c r="W3881" s="99">
        <v>1.0277612563882601</v>
      </c>
      <c r="X3881" s="86">
        <v>11799.4952525472</v>
      </c>
      <c r="Y3881" s="44">
        <v>12943.312344874599</v>
      </c>
      <c r="Z3881" s="45">
        <v>12179.156836185701</v>
      </c>
      <c r="AA3881" s="46">
        <v>1.0321760868166401</v>
      </c>
      <c r="AB3881" s="139">
        <v>13055.4906100925</v>
      </c>
      <c r="AC3881" s="45">
        <v>12127.581667800299</v>
      </c>
      <c r="AD3881" s="99">
        <v>1.0278051228659399</v>
      </c>
      <c r="AE3881" s="142">
        <v>11861.0087044678</v>
      </c>
      <c r="AF3881" s="44">
        <v>13010.788775397999</v>
      </c>
      <c r="AG3881" s="45">
        <v>12243.0857307512</v>
      </c>
      <c r="AH3881" s="140">
        <v>1.03221286113208</v>
      </c>
      <c r="AI3881" s="44">
        <v>13123.5518514215</v>
      </c>
      <c r="AJ3881" s="45">
        <v>12191.187972032099</v>
      </c>
      <c r="AK3881" s="46">
        <v>1.0278373682872299</v>
      </c>
    </row>
    <row r="3882" spans="1:37" x14ac:dyDescent="0.2">
      <c r="A3882" s="35" t="s">
        <v>3358</v>
      </c>
      <c r="B3882" s="35" t="s">
        <v>9535</v>
      </c>
      <c r="C3882" s="85" t="s">
        <v>941</v>
      </c>
      <c r="D3882" s="85" t="s">
        <v>13395</v>
      </c>
      <c r="E3882" s="85" t="s">
        <v>12900</v>
      </c>
      <c r="F3882" s="85" t="s">
        <v>438</v>
      </c>
      <c r="G3882" s="85" t="s">
        <v>438</v>
      </c>
      <c r="H3882" s="840">
        <v>1.0727765570260099</v>
      </c>
      <c r="I3882" s="840">
        <v>1.0892017430901899</v>
      </c>
      <c r="J3882" s="86">
        <v>10583.75</v>
      </c>
      <c r="K3882" s="44">
        <v>11353.998885424</v>
      </c>
      <c r="L3882" s="45">
        <v>10682.6046457225</v>
      </c>
      <c r="M3882" s="46">
        <v>1.0093402287206801</v>
      </c>
      <c r="N3882" s="139">
        <v>11527.838948430701</v>
      </c>
      <c r="O3882" s="45">
        <v>10707.580290087501</v>
      </c>
      <c r="P3882" s="99">
        <v>1.0117000392193201</v>
      </c>
      <c r="Q3882" s="86">
        <v>10652.545685543</v>
      </c>
      <c r="R3882" s="44">
        <v>11427.8012840991</v>
      </c>
      <c r="S3882" s="45">
        <v>10752.5929274965</v>
      </c>
      <c r="T3882" s="140">
        <v>1.00939186227469</v>
      </c>
      <c r="U3882" s="44">
        <v>11602.771329041299</v>
      </c>
      <c r="V3882" s="45">
        <v>10777.653283739201</v>
      </c>
      <c r="W3882" s="99">
        <v>1.0117443850408401</v>
      </c>
      <c r="X3882" s="86">
        <v>10711.3543121978</v>
      </c>
      <c r="Y3882" s="44">
        <v>11490.8898001253</v>
      </c>
      <c r="Z3882" s="45">
        <v>10812.483337657401</v>
      </c>
      <c r="AA3882" s="46">
        <v>1.0094412921570901</v>
      </c>
      <c r="AB3882" s="139">
        <v>11666.825787702401</v>
      </c>
      <c r="AC3882" s="45">
        <v>10837.615128379801</v>
      </c>
      <c r="AD3882" s="99">
        <v>1.0117875678930901</v>
      </c>
      <c r="AE3882" s="142">
        <v>10772.8979237567</v>
      </c>
      <c r="AF3882" s="44">
        <v>11556.9123438403</v>
      </c>
      <c r="AG3882" s="45">
        <v>10874.9954403964</v>
      </c>
      <c r="AH3882" s="140">
        <v>1.00947725647846</v>
      </c>
      <c r="AI3882" s="44">
        <v>11733.8591966884</v>
      </c>
      <c r="AJ3882" s="45">
        <v>10900.2261524719</v>
      </c>
      <c r="AK3882" s="46">
        <v>1.0118193107942199</v>
      </c>
    </row>
    <row r="3883" spans="1:37" x14ac:dyDescent="0.2">
      <c r="A3883" s="35" t="s">
        <v>3357</v>
      </c>
      <c r="B3883" s="35" t="s">
        <v>9534</v>
      </c>
      <c r="C3883" s="85" t="s">
        <v>1133</v>
      </c>
      <c r="D3883" s="85" t="s">
        <v>13413</v>
      </c>
      <c r="E3883" s="85" t="s">
        <v>12904</v>
      </c>
      <c r="F3883" s="85" t="s">
        <v>421</v>
      </c>
      <c r="G3883" s="85" t="s">
        <v>421</v>
      </c>
      <c r="H3883" s="840">
        <v>1.09693779842663</v>
      </c>
      <c r="I3883" s="840">
        <v>1.1064448377378</v>
      </c>
      <c r="J3883" s="86">
        <v>10678.166666666701</v>
      </c>
      <c r="K3883" s="44">
        <v>11713.2846345659</v>
      </c>
      <c r="L3883" s="45">
        <v>11020.6448068725</v>
      </c>
      <c r="M3883" s="46">
        <v>1.0320727472136999</v>
      </c>
      <c r="N3883" s="139">
        <v>11814.802384837199</v>
      </c>
      <c r="O3883" s="45">
        <v>10974.1249607224</v>
      </c>
      <c r="P3883" s="99">
        <v>1.0277162085303999</v>
      </c>
      <c r="Q3883" s="86">
        <v>10737.910127290899</v>
      </c>
      <c r="R3883" s="44">
        <v>11778.8194947335</v>
      </c>
      <c r="S3883" s="45">
        <v>11082.871327974301</v>
      </c>
      <c r="T3883" s="140">
        <v>1.0321255436667001</v>
      </c>
      <c r="U3883" s="44">
        <v>11880.905228433499</v>
      </c>
      <c r="V3883" s="45">
        <v>11036.0080034087</v>
      </c>
      <c r="W3883" s="99">
        <v>1.0277612563882601</v>
      </c>
      <c r="X3883" s="86">
        <v>10798.420865125499</v>
      </c>
      <c r="Y3883" s="44">
        <v>11845.1960102749</v>
      </c>
      <c r="Z3883" s="45">
        <v>11145.8717923644</v>
      </c>
      <c r="AA3883" s="46">
        <v>1.0321760868166401</v>
      </c>
      <c r="AB3883" s="139">
        <v>11947.8570219383</v>
      </c>
      <c r="AC3883" s="45">
        <v>11098.672284038401</v>
      </c>
      <c r="AD3883" s="99">
        <v>1.0278051228659399</v>
      </c>
      <c r="AE3883" s="142">
        <v>10858.760912444999</v>
      </c>
      <c r="AF3883" s="44">
        <v>11911.3852889386</v>
      </c>
      <c r="AG3883" s="45">
        <v>11208.552669784</v>
      </c>
      <c r="AH3883" s="140">
        <v>1.03221286113208</v>
      </c>
      <c r="AI3883" s="44">
        <v>12014.619955803801</v>
      </c>
      <c r="AJ3883" s="45">
        <v>11161.040239107801</v>
      </c>
      <c r="AK3883" s="46">
        <v>1.0278373682872299</v>
      </c>
    </row>
    <row r="3884" spans="1:37" x14ac:dyDescent="0.2">
      <c r="A3884" s="35" t="s">
        <v>3356</v>
      </c>
      <c r="B3884" s="35" t="s">
        <v>9533</v>
      </c>
      <c r="C3884" s="85" t="s">
        <v>941</v>
      </c>
      <c r="D3884" s="85" t="s">
        <v>13395</v>
      </c>
      <c r="E3884" s="85" t="s">
        <v>12900</v>
      </c>
      <c r="F3884" s="85" t="s">
        <v>438</v>
      </c>
      <c r="G3884" s="85" t="s">
        <v>438</v>
      </c>
      <c r="H3884" s="840">
        <v>1.0727765570260099</v>
      </c>
      <c r="I3884" s="840">
        <v>1.0892017430901899</v>
      </c>
      <c r="J3884" s="86">
        <v>8876.9166666666697</v>
      </c>
      <c r="K3884" s="44">
        <v>9522.9480986734598</v>
      </c>
      <c r="L3884" s="45">
        <v>8959.8290986677403</v>
      </c>
      <c r="M3884" s="46">
        <v>1.0093402287206801</v>
      </c>
      <c r="N3884" s="139">
        <v>9668.75310659965</v>
      </c>
      <c r="O3884" s="45">
        <v>8980.7769398133205</v>
      </c>
      <c r="P3884" s="99">
        <v>1.0117000392193201</v>
      </c>
      <c r="Q3884" s="86">
        <v>8967.7277953433895</v>
      </c>
      <c r="R3884" s="44">
        <v>9620.3681486349105</v>
      </c>
      <c r="S3884" s="45">
        <v>9051.9514597141897</v>
      </c>
      <c r="T3884" s="140">
        <v>1.00939186227469</v>
      </c>
      <c r="U3884" s="44">
        <v>9767.6647462463206</v>
      </c>
      <c r="V3884" s="45">
        <v>9073.0482435133908</v>
      </c>
      <c r="W3884" s="99">
        <v>1.0117443850408401</v>
      </c>
      <c r="X3884" s="86">
        <v>9050.1984748713003</v>
      </c>
      <c r="Y3884" s="44">
        <v>9708.8407602744701</v>
      </c>
      <c r="Z3884" s="45">
        <v>9135.6440427522393</v>
      </c>
      <c r="AA3884" s="46">
        <v>1.0094412921570901</v>
      </c>
      <c r="AB3884" s="139">
        <v>9857.4919541419604</v>
      </c>
      <c r="AC3884" s="45">
        <v>9156.8783038398196</v>
      </c>
      <c r="AD3884" s="99">
        <v>1.0117875678930901</v>
      </c>
      <c r="AE3884" s="142">
        <v>9133.9069481379302</v>
      </c>
      <c r="AF3884" s="44">
        <v>9798.6412480193503</v>
      </c>
      <c r="AG3884" s="45">
        <v>9220.4713269358108</v>
      </c>
      <c r="AH3884" s="140">
        <v>1.00947725647846</v>
      </c>
      <c r="AI3884" s="44">
        <v>9948.6673691353899</v>
      </c>
      <c r="AJ3884" s="45">
        <v>9241.8634331234207</v>
      </c>
      <c r="AK3884" s="46">
        <v>1.0118193107942199</v>
      </c>
    </row>
    <row r="3885" spans="1:37" x14ac:dyDescent="0.2">
      <c r="A3885" s="35" t="s">
        <v>3355</v>
      </c>
      <c r="B3885" s="35" t="s">
        <v>9532</v>
      </c>
      <c r="C3885" s="85" t="s">
        <v>1133</v>
      </c>
      <c r="D3885" s="85" t="s">
        <v>13413</v>
      </c>
      <c r="E3885" s="85" t="s">
        <v>12904</v>
      </c>
      <c r="F3885" s="85" t="s">
        <v>421</v>
      </c>
      <c r="G3885" s="85" t="s">
        <v>421</v>
      </c>
      <c r="H3885" s="840">
        <v>1.09693779842663</v>
      </c>
      <c r="I3885" s="840">
        <v>1.1064448377378</v>
      </c>
      <c r="J3885" s="86">
        <v>5910.1666666666697</v>
      </c>
      <c r="K3885" s="44">
        <v>6483.0852116677797</v>
      </c>
      <c r="L3885" s="45">
        <v>6099.7219481575203</v>
      </c>
      <c r="M3885" s="46">
        <v>1.0320727472136999</v>
      </c>
      <c r="N3885" s="139">
        <v>6539.2733985033701</v>
      </c>
      <c r="O3885" s="45">
        <v>6073.9740784494397</v>
      </c>
      <c r="P3885" s="99">
        <v>1.0277162085303999</v>
      </c>
      <c r="Q3885" s="86">
        <v>5941.8665845087598</v>
      </c>
      <c r="R3885" s="44">
        <v>6517.8580497557896</v>
      </c>
      <c r="S3885" s="45">
        <v>6132.7522789310897</v>
      </c>
      <c r="T3885" s="140">
        <v>1.0321255436667001</v>
      </c>
      <c r="U3885" s="44">
        <v>6574.3476089564701</v>
      </c>
      <c r="V3885" s="45">
        <v>6106.8202661861396</v>
      </c>
      <c r="W3885" s="99">
        <v>1.0277612563882601</v>
      </c>
      <c r="X3885" s="86">
        <v>5970.6691655752902</v>
      </c>
      <c r="Y3885" s="44">
        <v>6549.4526896199104</v>
      </c>
      <c r="Z3885" s="45">
        <v>6162.7819350002701</v>
      </c>
      <c r="AA3885" s="46">
        <v>1.0321760868166401</v>
      </c>
      <c r="AB3885" s="139">
        <v>6606.2160760910501</v>
      </c>
      <c r="AC3885" s="45">
        <v>6136.6843553159697</v>
      </c>
      <c r="AD3885" s="99">
        <v>1.0278051228659399</v>
      </c>
      <c r="AE3885" s="142">
        <v>6000.7177165195799</v>
      </c>
      <c r="AF3885" s="44">
        <v>6582.4140809386499</v>
      </c>
      <c r="AG3885" s="45">
        <v>6194.0180030146103</v>
      </c>
      <c r="AH3885" s="140">
        <v>1.03221286113208</v>
      </c>
      <c r="AI3885" s="44">
        <v>6639.4631401648603</v>
      </c>
      <c r="AJ3885" s="45">
        <v>6167.7619055820496</v>
      </c>
      <c r="AK3885" s="46">
        <v>1.0278373682872299</v>
      </c>
    </row>
    <row r="3886" spans="1:37" x14ac:dyDescent="0.2">
      <c r="A3886" s="35" t="s">
        <v>3354</v>
      </c>
      <c r="B3886" s="35" t="s">
        <v>9531</v>
      </c>
      <c r="C3886" s="85" t="s">
        <v>941</v>
      </c>
      <c r="D3886" s="85" t="s">
        <v>13395</v>
      </c>
      <c r="E3886" s="85" t="s">
        <v>12900</v>
      </c>
      <c r="F3886" s="85" t="s">
        <v>438</v>
      </c>
      <c r="G3886" s="85" t="s">
        <v>438</v>
      </c>
      <c r="H3886" s="840">
        <v>1.0727765570260099</v>
      </c>
      <c r="I3886" s="840">
        <v>1.0892017430901899</v>
      </c>
      <c r="J3886" s="86">
        <v>8760</v>
      </c>
      <c r="K3886" s="44">
        <v>9397.5226395478294</v>
      </c>
      <c r="L3886" s="45">
        <v>8841.8204035931394</v>
      </c>
      <c r="M3886" s="46">
        <v>1.0093402287206801</v>
      </c>
      <c r="N3886" s="139">
        <v>9541.4072694700208</v>
      </c>
      <c r="O3886" s="45">
        <v>8862.49234356126</v>
      </c>
      <c r="P3886" s="99">
        <v>1.0117000392193201</v>
      </c>
      <c r="Q3886" s="86">
        <v>8800.0918094558292</v>
      </c>
      <c r="R3886" s="44">
        <v>9440.5321928607991</v>
      </c>
      <c r="S3886" s="45">
        <v>8882.7410597349008</v>
      </c>
      <c r="T3886" s="140">
        <v>1.00939186227469</v>
      </c>
      <c r="U3886" s="44">
        <v>9585.0753382129606</v>
      </c>
      <c r="V3886" s="45">
        <v>8903.4434760608692</v>
      </c>
      <c r="W3886" s="99">
        <v>1.0117443850408401</v>
      </c>
      <c r="X3886" s="86">
        <v>8837.4732814264098</v>
      </c>
      <c r="Y3886" s="44">
        <v>9480.6341596579696</v>
      </c>
      <c r="Z3886" s="45">
        <v>8920.9104486068609</v>
      </c>
      <c r="AA3886" s="46">
        <v>1.0094412921570901</v>
      </c>
      <c r="AB3886" s="139">
        <v>9625.7913026425904</v>
      </c>
      <c r="AC3886" s="45">
        <v>8941.6455977346304</v>
      </c>
      <c r="AD3886" s="99">
        <v>1.0117875678930901</v>
      </c>
      <c r="AE3886" s="142">
        <v>8877.8557809863796</v>
      </c>
      <c r="AF3886" s="44">
        <v>9523.9555585000107</v>
      </c>
      <c r="AG3886" s="45">
        <v>8961.9934972015508</v>
      </c>
      <c r="AH3886" s="140">
        <v>1.00947725647846</v>
      </c>
      <c r="AI3886" s="44">
        <v>9669.7759915536408</v>
      </c>
      <c r="AJ3886" s="45">
        <v>8982.7859176480906</v>
      </c>
      <c r="AK3886" s="46">
        <v>1.0118193107942199</v>
      </c>
    </row>
    <row r="3887" spans="1:37" x14ac:dyDescent="0.2">
      <c r="A3887" s="35" t="s">
        <v>3353</v>
      </c>
      <c r="B3887" s="35" t="s">
        <v>7819</v>
      </c>
      <c r="C3887" s="85" t="s">
        <v>1133</v>
      </c>
      <c r="D3887" s="85" t="s">
        <v>13413</v>
      </c>
      <c r="E3887" s="85" t="s">
        <v>12904</v>
      </c>
      <c r="F3887" s="85" t="s">
        <v>421</v>
      </c>
      <c r="G3887" s="85" t="s">
        <v>421</v>
      </c>
      <c r="H3887" s="840">
        <v>1.09693779842663</v>
      </c>
      <c r="I3887" s="840">
        <v>1.1064448377378</v>
      </c>
      <c r="J3887" s="86">
        <v>4669.4166666666697</v>
      </c>
      <c r="K3887" s="44">
        <v>5122.0596382699396</v>
      </c>
      <c r="L3887" s="45">
        <v>4819.1776870521198</v>
      </c>
      <c r="M3887" s="46">
        <v>1.0320727472136999</v>
      </c>
      <c r="N3887" s="139">
        <v>5166.4519660801898</v>
      </c>
      <c r="O3887" s="45">
        <v>4798.8351927153399</v>
      </c>
      <c r="P3887" s="99">
        <v>1.0277162085303999</v>
      </c>
      <c r="Q3887" s="86">
        <v>4698.3756837172104</v>
      </c>
      <c r="R3887" s="44">
        <v>5153.8258786779597</v>
      </c>
      <c r="S3887" s="45">
        <v>4849.31355690701</v>
      </c>
      <c r="T3887" s="140">
        <v>1.0321255436667001</v>
      </c>
      <c r="U3887" s="44">
        <v>5198.4935210017302</v>
      </c>
      <c r="V3887" s="45">
        <v>4828.80849568125</v>
      </c>
      <c r="W3887" s="99">
        <v>1.0277612563882601</v>
      </c>
      <c r="X3887" s="86">
        <v>4722.2864611272798</v>
      </c>
      <c r="Y3887" s="44">
        <v>5180.0545142088304</v>
      </c>
      <c r="Z3887" s="45">
        <v>4874.2311602735499</v>
      </c>
      <c r="AA3887" s="46">
        <v>1.0321760868166401</v>
      </c>
      <c r="AB3887" s="139">
        <v>5224.9494772334001</v>
      </c>
      <c r="AC3887" s="45">
        <v>4853.5902163870696</v>
      </c>
      <c r="AD3887" s="99">
        <v>1.0278051228659399</v>
      </c>
      <c r="AE3887" s="142">
        <v>4747.2386692254804</v>
      </c>
      <c r="AF3887" s="44">
        <v>5207.42553442596</v>
      </c>
      <c r="AG3887" s="45">
        <v>4900.1608092380602</v>
      </c>
      <c r="AH3887" s="140">
        <v>1.03221286113208</v>
      </c>
      <c r="AI3887" s="44">
        <v>5252.5577190738104</v>
      </c>
      <c r="AJ3887" s="45">
        <v>4879.3893004081001</v>
      </c>
      <c r="AK3887" s="46">
        <v>1.0278373682872299</v>
      </c>
    </row>
    <row r="3888" spans="1:37" x14ac:dyDescent="0.2">
      <c r="A3888" s="35" t="s">
        <v>3352</v>
      </c>
      <c r="B3888" s="35" t="s">
        <v>9530</v>
      </c>
      <c r="C3888" s="85" t="s">
        <v>941</v>
      </c>
      <c r="D3888" s="85" t="s">
        <v>13395</v>
      </c>
      <c r="E3888" s="85" t="s">
        <v>12900</v>
      </c>
      <c r="F3888" s="85" t="s">
        <v>438</v>
      </c>
      <c r="G3888" s="85" t="s">
        <v>438</v>
      </c>
      <c r="H3888" s="840">
        <v>1.0727765570260099</v>
      </c>
      <c r="I3888" s="840">
        <v>1.0892017430901899</v>
      </c>
      <c r="J3888" s="86">
        <v>7446.25</v>
      </c>
      <c r="K3888" s="44">
        <v>7988.1624377549097</v>
      </c>
      <c r="L3888" s="45">
        <v>7515.7996781113497</v>
      </c>
      <c r="M3888" s="46">
        <v>1.0093402287206801</v>
      </c>
      <c r="N3888" s="139">
        <v>8110.4684794852901</v>
      </c>
      <c r="O3888" s="45">
        <v>7533.3714170368703</v>
      </c>
      <c r="P3888" s="99">
        <v>1.0117000392193201</v>
      </c>
      <c r="Q3888" s="86">
        <v>7474.1564299932597</v>
      </c>
      <c r="R3888" s="44">
        <v>8018.0998016419699</v>
      </c>
      <c r="S3888" s="45">
        <v>7544.3526778032601</v>
      </c>
      <c r="T3888" s="140">
        <v>1.00939186227469</v>
      </c>
      <c r="U3888" s="44">
        <v>8140.8642116773699</v>
      </c>
      <c r="V3888" s="45">
        <v>7561.9358009626103</v>
      </c>
      <c r="W3888" s="99">
        <v>1.0117443850408401</v>
      </c>
      <c r="X3888" s="86">
        <v>7497.9053376871798</v>
      </c>
      <c r="Y3888" s="44">
        <v>8043.5770730709801</v>
      </c>
      <c r="Z3888" s="45">
        <v>7568.6952525465103</v>
      </c>
      <c r="AA3888" s="46">
        <v>1.0094412921570901</v>
      </c>
      <c r="AB3888" s="139">
        <v>8166.7315633340804</v>
      </c>
      <c r="AC3888" s="45">
        <v>7586.28740591116</v>
      </c>
      <c r="AD3888" s="99">
        <v>1.0117875678930901</v>
      </c>
      <c r="AE3888" s="142">
        <v>7524.3462592480701</v>
      </c>
      <c r="AF3888" s="44">
        <v>8071.9422738676703</v>
      </c>
      <c r="AG3888" s="45">
        <v>7595.6564185796997</v>
      </c>
      <c r="AH3888" s="140">
        <v>1.00947725647846</v>
      </c>
      <c r="AI3888" s="44">
        <v>8195.5310611871191</v>
      </c>
      <c r="AJ3888" s="45">
        <v>7613.2788462094204</v>
      </c>
      <c r="AK3888" s="46">
        <v>1.0118193107942199</v>
      </c>
    </row>
    <row r="3889" spans="1:37" x14ac:dyDescent="0.2">
      <c r="A3889" s="35" t="s">
        <v>3351</v>
      </c>
      <c r="B3889" s="35" t="s">
        <v>9529</v>
      </c>
      <c r="C3889" s="85" t="s">
        <v>941</v>
      </c>
      <c r="D3889" s="85" t="s">
        <v>13395</v>
      </c>
      <c r="E3889" s="85" t="s">
        <v>12900</v>
      </c>
      <c r="F3889" s="85" t="s">
        <v>438</v>
      </c>
      <c r="G3889" s="85" t="s">
        <v>438</v>
      </c>
      <c r="H3889" s="840">
        <v>1.0727765570260099</v>
      </c>
      <c r="I3889" s="840">
        <v>1.0892017430901899</v>
      </c>
      <c r="J3889" s="86">
        <v>21607.833333333299</v>
      </c>
      <c r="K3889" s="44">
        <v>23180.377048125101</v>
      </c>
      <c r="L3889" s="45">
        <v>21809.655438825001</v>
      </c>
      <c r="M3889" s="46">
        <v>1.0093402287206801</v>
      </c>
      <c r="N3889" s="139">
        <v>23535.2897310689</v>
      </c>
      <c r="O3889" s="45">
        <v>21860.645830777899</v>
      </c>
      <c r="P3889" s="99">
        <v>1.0117000392193201</v>
      </c>
      <c r="Q3889" s="86">
        <v>21704.005291108901</v>
      </c>
      <c r="R3889" s="44">
        <v>23283.548069870099</v>
      </c>
      <c r="S3889" s="45">
        <v>21907.846319612199</v>
      </c>
      <c r="T3889" s="140">
        <v>1.00939186227469</v>
      </c>
      <c r="U3889" s="44">
        <v>23640.0403951144</v>
      </c>
      <c r="V3889" s="45">
        <v>21958.905486176202</v>
      </c>
      <c r="W3889" s="99">
        <v>1.0117443850408401</v>
      </c>
      <c r="X3889" s="86">
        <v>21794.564960063701</v>
      </c>
      <c r="Y3889" s="44">
        <v>23380.698359736802</v>
      </c>
      <c r="Z3889" s="45">
        <v>22000.333815288399</v>
      </c>
      <c r="AA3889" s="46">
        <v>1.0094412921570901</v>
      </c>
      <c r="AB3889" s="139">
        <v>23738.6781443937</v>
      </c>
      <c r="AC3889" s="45">
        <v>22051.469874230901</v>
      </c>
      <c r="AD3889" s="99">
        <v>1.0117875678930901</v>
      </c>
      <c r="AE3889" s="142">
        <v>21890.776717008001</v>
      </c>
      <c r="AF3889" s="44">
        <v>23483.912077097</v>
      </c>
      <c r="AG3889" s="45">
        <v>22098.241222467801</v>
      </c>
      <c r="AH3889" s="140">
        <v>1.00947725647846</v>
      </c>
      <c r="AI3889" s="44">
        <v>23843.472157763201</v>
      </c>
      <c r="AJ3889" s="45">
        <v>22149.5106105532</v>
      </c>
      <c r="AK3889" s="46">
        <v>1.0118193107942199</v>
      </c>
    </row>
    <row r="3890" spans="1:37" x14ac:dyDescent="0.2">
      <c r="A3890" s="35" t="s">
        <v>3350</v>
      </c>
      <c r="B3890" s="35" t="s">
        <v>9528</v>
      </c>
      <c r="C3890" s="85" t="s">
        <v>1133</v>
      </c>
      <c r="D3890" s="85" t="s">
        <v>13413</v>
      </c>
      <c r="E3890" s="85" t="s">
        <v>12904</v>
      </c>
      <c r="F3890" s="85" t="s">
        <v>421</v>
      </c>
      <c r="G3890" s="85" t="s">
        <v>421</v>
      </c>
      <c r="H3890" s="840">
        <v>1.09693779842663</v>
      </c>
      <c r="I3890" s="840">
        <v>1.1064448377378</v>
      </c>
      <c r="J3890" s="86">
        <v>13766.666666666701</v>
      </c>
      <c r="K3890" s="44">
        <v>15101.1770250066</v>
      </c>
      <c r="L3890" s="45">
        <v>14208.201486642</v>
      </c>
      <c r="M3890" s="46">
        <v>1.0320727472136999</v>
      </c>
      <c r="N3890" s="139">
        <v>15232.057266190401</v>
      </c>
      <c r="O3890" s="45">
        <v>14148.226470768501</v>
      </c>
      <c r="P3890" s="99">
        <v>1.0277162085303999</v>
      </c>
      <c r="Q3890" s="86">
        <v>13856.1902105511</v>
      </c>
      <c r="R3890" s="44">
        <v>15199.3787841426</v>
      </c>
      <c r="S3890" s="45">
        <v>14301.3278542143</v>
      </c>
      <c r="T3890" s="140">
        <v>1.0321255436667001</v>
      </c>
      <c r="U3890" s="44">
        <v>15331.110129177399</v>
      </c>
      <c r="V3890" s="45">
        <v>14240.855459550699</v>
      </c>
      <c r="W3890" s="99">
        <v>1.0277612563882601</v>
      </c>
      <c r="X3890" s="86">
        <v>13941.0554703322</v>
      </c>
      <c r="Y3890" s="44">
        <v>15292.4706953697</v>
      </c>
      <c r="Z3890" s="45">
        <v>14389.624081461199</v>
      </c>
      <c r="AA3890" s="46">
        <v>1.0321760868166401</v>
      </c>
      <c r="AB3890" s="139">
        <v>15425.008857765401</v>
      </c>
      <c r="AC3890" s="45">
        <v>14328.6882305657</v>
      </c>
      <c r="AD3890" s="99">
        <v>1.0278051228659399</v>
      </c>
      <c r="AE3890" s="142">
        <v>14027.7500273159</v>
      </c>
      <c r="AF3890" s="44">
        <v>15387.569231842999</v>
      </c>
      <c r="AG3890" s="45">
        <v>14479.6239909413</v>
      </c>
      <c r="AH3890" s="140">
        <v>1.03221286113208</v>
      </c>
      <c r="AI3890" s="44">
        <v>15520.931602799999</v>
      </c>
      <c r="AJ3890" s="45">
        <v>14418.2456710676</v>
      </c>
      <c r="AK3890" s="46">
        <v>1.0278373682872299</v>
      </c>
    </row>
    <row r="3891" spans="1:37" x14ac:dyDescent="0.2">
      <c r="A3891" s="35" t="s">
        <v>3349</v>
      </c>
      <c r="B3891" s="35" t="s">
        <v>9527</v>
      </c>
      <c r="C3891" s="85" t="s">
        <v>1133</v>
      </c>
      <c r="D3891" s="85" t="s">
        <v>13413</v>
      </c>
      <c r="E3891" s="85" t="s">
        <v>12904</v>
      </c>
      <c r="F3891" s="85" t="s">
        <v>421</v>
      </c>
      <c r="G3891" s="85" t="s">
        <v>421</v>
      </c>
      <c r="H3891" s="840">
        <v>1.09693779842663</v>
      </c>
      <c r="I3891" s="840">
        <v>1.1064448377378</v>
      </c>
      <c r="J3891" s="86">
        <v>5594.6666666666697</v>
      </c>
      <c r="K3891" s="44">
        <v>6137.0013362641703</v>
      </c>
      <c r="L3891" s="45">
        <v>5774.1029964115996</v>
      </c>
      <c r="M3891" s="46">
        <v>1.0320727472136999</v>
      </c>
      <c r="N3891" s="139">
        <v>6190.1900521970902</v>
      </c>
      <c r="O3891" s="45">
        <v>5749.7296146580902</v>
      </c>
      <c r="P3891" s="99">
        <v>1.0277162085303999</v>
      </c>
      <c r="Q3891" s="86">
        <v>5628.4585916613796</v>
      </c>
      <c r="R3891" s="44">
        <v>6174.0689760724699</v>
      </c>
      <c r="S3891" s="45">
        <v>5809.2758839239896</v>
      </c>
      <c r="T3891" s="140">
        <v>1.0321255436667001</v>
      </c>
      <c r="U3891" s="44">
        <v>6227.5789531647097</v>
      </c>
      <c r="V3891" s="45">
        <v>5784.7116736951903</v>
      </c>
      <c r="W3891" s="99">
        <v>1.0277612563882601</v>
      </c>
      <c r="X3891" s="86">
        <v>5657.5116844673803</v>
      </c>
      <c r="Y3891" s="44">
        <v>6205.9384117325699</v>
      </c>
      <c r="Z3891" s="45">
        <v>5839.5482715929502</v>
      </c>
      <c r="AA3891" s="46">
        <v>1.0321760868166401</v>
      </c>
      <c r="AB3891" s="139">
        <v>6259.7245977202301</v>
      </c>
      <c r="AC3891" s="45">
        <v>5814.8194919694597</v>
      </c>
      <c r="AD3891" s="99">
        <v>1.0278051228659399</v>
      </c>
      <c r="AE3891" s="142">
        <v>5685.5474739469</v>
      </c>
      <c r="AF3891" s="44">
        <v>6236.6919289213802</v>
      </c>
      <c r="AG3891" s="45">
        <v>5868.6952251849698</v>
      </c>
      <c r="AH3891" s="140">
        <v>1.03221286113208</v>
      </c>
      <c r="AI3891" s="44">
        <v>6290.7446522617502</v>
      </c>
      <c r="AJ3891" s="45">
        <v>5843.8181528936902</v>
      </c>
      <c r="AK3891" s="46">
        <v>1.0278373682872299</v>
      </c>
    </row>
    <row r="3892" spans="1:37" x14ac:dyDescent="0.2">
      <c r="A3892" s="35" t="s">
        <v>3348</v>
      </c>
      <c r="B3892" s="35" t="s">
        <v>9526</v>
      </c>
      <c r="C3892" s="85" t="s">
        <v>1133</v>
      </c>
      <c r="D3892" s="85" t="s">
        <v>13413</v>
      </c>
      <c r="E3892" s="85" t="s">
        <v>12904</v>
      </c>
      <c r="F3892" s="85" t="s">
        <v>421</v>
      </c>
      <c r="G3892" s="85" t="s">
        <v>421</v>
      </c>
      <c r="H3892" s="840">
        <v>1.09693779842663</v>
      </c>
      <c r="I3892" s="840">
        <v>1.1064448377378</v>
      </c>
      <c r="J3892" s="86">
        <v>19509.416666666701</v>
      </c>
      <c r="K3892" s="44">
        <v>21400.6165669211</v>
      </c>
      <c r="L3892" s="45">
        <v>20135.137255703499</v>
      </c>
      <c r="M3892" s="46">
        <v>1.0320727472136999</v>
      </c>
      <c r="N3892" s="139">
        <v>21586.093358109199</v>
      </c>
      <c r="O3892" s="45">
        <v>20050.143727306498</v>
      </c>
      <c r="P3892" s="99">
        <v>1.0277162085303999</v>
      </c>
      <c r="Q3892" s="86">
        <v>19636.491003008501</v>
      </c>
      <c r="R3892" s="44">
        <v>21540.009209664498</v>
      </c>
      <c r="S3892" s="45">
        <v>20267.323952186402</v>
      </c>
      <c r="T3892" s="140">
        <v>1.0321255436667001</v>
      </c>
      <c r="U3892" s="44">
        <v>21726.6941015636</v>
      </c>
      <c r="V3892" s="45">
        <v>20181.624664308802</v>
      </c>
      <c r="W3892" s="99">
        <v>1.0277612563882601</v>
      </c>
      <c r="X3892" s="86">
        <v>19746.164148498301</v>
      </c>
      <c r="Y3892" s="44">
        <v>21660.313828424602</v>
      </c>
      <c r="Z3892" s="45">
        <v>20381.518440436001</v>
      </c>
      <c r="AA3892" s="46">
        <v>1.0321760868166401</v>
      </c>
      <c r="AB3892" s="139">
        <v>21848.041387229299</v>
      </c>
      <c r="AC3892" s="45">
        <v>20295.208668778301</v>
      </c>
      <c r="AD3892" s="99">
        <v>1.0278051228659399</v>
      </c>
      <c r="AE3892" s="142">
        <v>19859.615487670701</v>
      </c>
      <c r="AF3892" s="44">
        <v>21784.762890644899</v>
      </c>
      <c r="AG3892" s="45">
        <v>20499.350523511501</v>
      </c>
      <c r="AH3892" s="140">
        <v>1.03221286113208</v>
      </c>
      <c r="AI3892" s="44">
        <v>21973.569035790999</v>
      </c>
      <c r="AJ3892" s="45">
        <v>20412.454918043801</v>
      </c>
      <c r="AK3892" s="46">
        <v>1.0278373682872299</v>
      </c>
    </row>
    <row r="3893" spans="1:37" x14ac:dyDescent="0.2">
      <c r="A3893" s="35" t="s">
        <v>3347</v>
      </c>
      <c r="B3893" s="35" t="s">
        <v>9525</v>
      </c>
      <c r="C3893" s="85" t="s">
        <v>1133</v>
      </c>
      <c r="D3893" s="85" t="s">
        <v>13413</v>
      </c>
      <c r="E3893" s="85" t="s">
        <v>12904</v>
      </c>
      <c r="F3893" s="85" t="s">
        <v>421</v>
      </c>
      <c r="G3893" s="85" t="s">
        <v>421</v>
      </c>
      <c r="H3893" s="840">
        <v>1.09693779842663</v>
      </c>
      <c r="I3893" s="840">
        <v>1.1064448377378</v>
      </c>
      <c r="J3893" s="86">
        <v>33183.583333333299</v>
      </c>
      <c r="K3893" s="44">
        <v>36400.326845573203</v>
      </c>
      <c r="L3893" s="45">
        <v>34247.872013228203</v>
      </c>
      <c r="M3893" s="46">
        <v>1.0320727472136999</v>
      </c>
      <c r="N3893" s="139">
        <v>36715.8044768088</v>
      </c>
      <c r="O3893" s="45">
        <v>34103.306448786003</v>
      </c>
      <c r="P3893" s="99">
        <v>1.0277162085303999</v>
      </c>
      <c r="Q3893" s="86">
        <v>33377.68502728</v>
      </c>
      <c r="R3893" s="44">
        <v>36613.244330401998</v>
      </c>
      <c r="S3893" s="45">
        <v>34449.961305117104</v>
      </c>
      <c r="T3893" s="140">
        <v>1.0321255436667001</v>
      </c>
      <c r="U3893" s="44">
        <v>36930.567294072302</v>
      </c>
      <c r="V3893" s="45">
        <v>34304.291498968902</v>
      </c>
      <c r="W3893" s="99">
        <v>1.0277612563882601</v>
      </c>
      <c r="X3893" s="86">
        <v>33562.610227032601</v>
      </c>
      <c r="Y3893" s="44">
        <v>36816.0957718922</v>
      </c>
      <c r="Z3893" s="45">
        <v>34642.523687490597</v>
      </c>
      <c r="AA3893" s="46">
        <v>1.0321760868166401</v>
      </c>
      <c r="AB3893" s="139">
        <v>37135.1768267062</v>
      </c>
      <c r="AC3893" s="45">
        <v>34495.822728096799</v>
      </c>
      <c r="AD3893" s="99">
        <v>1.0278051228659399</v>
      </c>
      <c r="AE3893" s="142">
        <v>33749.182032159799</v>
      </c>
      <c r="AF3893" s="44">
        <v>37020.753437056897</v>
      </c>
      <c r="AG3893" s="45">
        <v>34836.339746282902</v>
      </c>
      <c r="AH3893" s="140">
        <v>1.03221286113208</v>
      </c>
      <c r="AI3893" s="44">
        <v>37341.608237356602</v>
      </c>
      <c r="AJ3893" s="45">
        <v>34688.670441781898</v>
      </c>
      <c r="AK3893" s="46">
        <v>1.0278373682872299</v>
      </c>
    </row>
    <row r="3894" spans="1:37" x14ac:dyDescent="0.2">
      <c r="A3894" s="35" t="s">
        <v>3346</v>
      </c>
      <c r="B3894" s="35" t="s">
        <v>9524</v>
      </c>
      <c r="C3894" s="85" t="s">
        <v>1133</v>
      </c>
      <c r="D3894" s="85" t="s">
        <v>13413</v>
      </c>
      <c r="E3894" s="85" t="s">
        <v>12904</v>
      </c>
      <c r="F3894" s="85" t="s">
        <v>421</v>
      </c>
      <c r="G3894" s="85" t="s">
        <v>421</v>
      </c>
      <c r="H3894" s="840">
        <v>1.09693779842663</v>
      </c>
      <c r="I3894" s="840">
        <v>1.1064448377378</v>
      </c>
      <c r="J3894" s="86">
        <v>9970.3333333333303</v>
      </c>
      <c r="K3894" s="44">
        <v>10936.8354962463</v>
      </c>
      <c r="L3894" s="45">
        <v>10290.1093139697</v>
      </c>
      <c r="M3894" s="46">
        <v>1.0320727472136999</v>
      </c>
      <c r="N3894" s="139">
        <v>11031.6238471918</v>
      </c>
      <c r="O3894" s="45">
        <v>10246.6731711176</v>
      </c>
      <c r="P3894" s="99">
        <v>1.0277162085303999</v>
      </c>
      <c r="Q3894" s="86">
        <v>10033.677932593</v>
      </c>
      <c r="R3894" s="44">
        <v>11006.3205815004</v>
      </c>
      <c r="S3894" s="45">
        <v>10356.015291154101</v>
      </c>
      <c r="T3894" s="140">
        <v>1.0321255436667001</v>
      </c>
      <c r="U3894" s="44">
        <v>11101.7111520413</v>
      </c>
      <c r="V3894" s="45">
        <v>10312.225438197</v>
      </c>
      <c r="W3894" s="99">
        <v>1.0277612563882601</v>
      </c>
      <c r="X3894" s="86">
        <v>10096.7871823242</v>
      </c>
      <c r="Y3894" s="44">
        <v>11075.547502960901</v>
      </c>
      <c r="Z3894" s="45">
        <v>10421.6622832718</v>
      </c>
      <c r="AA3894" s="46">
        <v>1.0321760868166401</v>
      </c>
      <c r="AB3894" s="139">
        <v>11171.5380556198</v>
      </c>
      <c r="AC3894" s="45">
        <v>10377.5295904799</v>
      </c>
      <c r="AD3894" s="99">
        <v>1.0278051228659399</v>
      </c>
      <c r="AE3894" s="142">
        <v>10159.6162591054</v>
      </c>
      <c r="AF3894" s="44">
        <v>11144.467092122501</v>
      </c>
      <c r="AG3894" s="45">
        <v>10486.886566815199</v>
      </c>
      <c r="AH3894" s="140">
        <v>1.03221286113208</v>
      </c>
      <c r="AI3894" s="44">
        <v>11241.054963284199</v>
      </c>
      <c r="AJ3894" s="45">
        <v>10442.4332385671</v>
      </c>
      <c r="AK3894" s="46">
        <v>1.0278373682872299</v>
      </c>
    </row>
    <row r="3895" spans="1:37" x14ac:dyDescent="0.2">
      <c r="A3895" s="35" t="s">
        <v>3345</v>
      </c>
      <c r="B3895" s="35" t="s">
        <v>9523</v>
      </c>
      <c r="C3895" s="85" t="s">
        <v>1133</v>
      </c>
      <c r="D3895" s="85" t="s">
        <v>13413</v>
      </c>
      <c r="E3895" s="85" t="s">
        <v>12904</v>
      </c>
      <c r="F3895" s="85" t="s">
        <v>421</v>
      </c>
      <c r="G3895" s="85" t="s">
        <v>421</v>
      </c>
      <c r="H3895" s="840">
        <v>1.09693779842663</v>
      </c>
      <c r="I3895" s="840">
        <v>1.1064448377378</v>
      </c>
      <c r="J3895" s="86">
        <v>8657.5833333333303</v>
      </c>
      <c r="K3895" s="44">
        <v>9496.8304013617308</v>
      </c>
      <c r="L3895" s="45">
        <v>8935.2558150649093</v>
      </c>
      <c r="M3895" s="46">
        <v>1.0320727472136999</v>
      </c>
      <c r="N3895" s="139">
        <v>9579.1383864514992</v>
      </c>
      <c r="O3895" s="45">
        <v>8897.5387183693401</v>
      </c>
      <c r="P3895" s="99">
        <v>1.0277162085303999</v>
      </c>
      <c r="Q3895" s="86">
        <v>8712.8738581366997</v>
      </c>
      <c r="R3895" s="44">
        <v>9557.4806679133908</v>
      </c>
      <c r="S3895" s="45">
        <v>8992.7796677286897</v>
      </c>
      <c r="T3895" s="140">
        <v>1.0321255436667001</v>
      </c>
      <c r="U3895" s="44">
        <v>9640.3143021960004</v>
      </c>
      <c r="V3895" s="45">
        <v>8954.7541831909894</v>
      </c>
      <c r="W3895" s="99">
        <v>1.0277612563882601</v>
      </c>
      <c r="X3895" s="86">
        <v>8764.1095762418499</v>
      </c>
      <c r="Y3895" s="44">
        <v>9613.6830637324601</v>
      </c>
      <c r="Z3895" s="45">
        <v>9046.1043268375397</v>
      </c>
      <c r="AA3895" s="46">
        <v>1.0321760868166401</v>
      </c>
      <c r="AB3895" s="139">
        <v>9697.0037980012294</v>
      </c>
      <c r="AC3895" s="45">
        <v>9007.7967198197803</v>
      </c>
      <c r="AD3895" s="99">
        <v>1.0278051228659399</v>
      </c>
      <c r="AE3895" s="142">
        <v>8814.6322995434602</v>
      </c>
      <c r="AF3895" s="44">
        <v>9669.1033486014494</v>
      </c>
      <c r="AG3895" s="45">
        <v>9098.5768257389609</v>
      </c>
      <c r="AH3895" s="140">
        <v>1.03221286113208</v>
      </c>
      <c r="AI3895" s="44">
        <v>9752.9044043867598</v>
      </c>
      <c r="AJ3895" s="45">
        <v>9060.00846518238</v>
      </c>
      <c r="AK3895" s="46">
        <v>1.0278373682872299</v>
      </c>
    </row>
    <row r="3896" spans="1:37" x14ac:dyDescent="0.2">
      <c r="A3896" s="35" t="s">
        <v>3344</v>
      </c>
      <c r="B3896" s="35" t="s">
        <v>9522</v>
      </c>
      <c r="C3896" s="85" t="s">
        <v>1133</v>
      </c>
      <c r="D3896" s="85" t="s">
        <v>13413</v>
      </c>
      <c r="E3896" s="85" t="s">
        <v>12904</v>
      </c>
      <c r="F3896" s="85" t="s">
        <v>421</v>
      </c>
      <c r="G3896" s="85" t="s">
        <v>421</v>
      </c>
      <c r="H3896" s="840">
        <v>1.09693779842663</v>
      </c>
      <c r="I3896" s="840">
        <v>1.1064448377378</v>
      </c>
      <c r="J3896" s="86">
        <v>11594.333333333299</v>
      </c>
      <c r="K3896" s="44">
        <v>12718.2624808911</v>
      </c>
      <c r="L3896" s="45">
        <v>11966.1954554447</v>
      </c>
      <c r="M3896" s="46">
        <v>1.0320727472136999</v>
      </c>
      <c r="N3896" s="139">
        <v>12828.490263678001</v>
      </c>
      <c r="O3896" s="45">
        <v>11915.684293771001</v>
      </c>
      <c r="P3896" s="99">
        <v>1.0277162085303999</v>
      </c>
      <c r="Q3896" s="86">
        <v>11639.821370801301</v>
      </c>
      <c r="R3896" s="44">
        <v>12768.160028565901</v>
      </c>
      <c r="S3896" s="45">
        <v>12013.756960521499</v>
      </c>
      <c r="T3896" s="140">
        <v>1.0321255436667001</v>
      </c>
      <c r="U3896" s="44">
        <v>12878.820267913199</v>
      </c>
      <c r="V3896" s="45">
        <v>11962.957436189599</v>
      </c>
      <c r="W3896" s="99">
        <v>1.0277612563882601</v>
      </c>
      <c r="X3896" s="86">
        <v>11681.8467988272</v>
      </c>
      <c r="Y3896" s="44">
        <v>12814.2593090627</v>
      </c>
      <c r="Z3896" s="45">
        <v>12057.722915605</v>
      </c>
      <c r="AA3896" s="46">
        <v>1.0321760868166401</v>
      </c>
      <c r="AB3896" s="139">
        <v>12925.319085806301</v>
      </c>
      <c r="AC3896" s="45">
        <v>12006.661984369701</v>
      </c>
      <c r="AD3896" s="99">
        <v>1.0278051228659399</v>
      </c>
      <c r="AE3896" s="142">
        <v>11727.695164181199</v>
      </c>
      <c r="AF3896" s="44">
        <v>12864.5521140155</v>
      </c>
      <c r="AG3896" s="45">
        <v>12105.4777799043</v>
      </c>
      <c r="AH3896" s="140">
        <v>1.03221286113208</v>
      </c>
      <c r="AI3896" s="44">
        <v>12976.0477729709</v>
      </c>
      <c r="AJ3896" s="45">
        <v>12054.163333626901</v>
      </c>
      <c r="AK3896" s="46">
        <v>1.0278373682872299</v>
      </c>
    </row>
    <row r="3897" spans="1:37" x14ac:dyDescent="0.2">
      <c r="A3897" s="35" t="s">
        <v>3343</v>
      </c>
      <c r="B3897" s="35" t="s">
        <v>9521</v>
      </c>
      <c r="C3897" s="85" t="s">
        <v>941</v>
      </c>
      <c r="D3897" s="85" t="s">
        <v>13395</v>
      </c>
      <c r="E3897" s="85" t="s">
        <v>12900</v>
      </c>
      <c r="F3897" s="85" t="s">
        <v>438</v>
      </c>
      <c r="G3897" s="85" t="s">
        <v>438</v>
      </c>
      <c r="H3897" s="840">
        <v>1.0727765570260099</v>
      </c>
      <c r="I3897" s="840">
        <v>1.0892017430901899</v>
      </c>
      <c r="J3897" s="86">
        <v>8820.4166666666697</v>
      </c>
      <c r="K3897" s="44">
        <v>9462.3362232014897</v>
      </c>
      <c r="L3897" s="45">
        <v>8902.8013757450208</v>
      </c>
      <c r="M3897" s="46">
        <v>1.0093402287206801</v>
      </c>
      <c r="N3897" s="139">
        <v>9607.2132081150503</v>
      </c>
      <c r="O3897" s="45">
        <v>8923.6158875974306</v>
      </c>
      <c r="P3897" s="99">
        <v>1.0117000392193201</v>
      </c>
      <c r="Q3897" s="86">
        <v>8853.2166880157001</v>
      </c>
      <c r="R3897" s="44">
        <v>9497.5233171746804</v>
      </c>
      <c r="S3897" s="45">
        <v>8936.3648798375598</v>
      </c>
      <c r="T3897" s="140">
        <v>1.00939186227469</v>
      </c>
      <c r="U3897" s="44">
        <v>9642.9390485418207</v>
      </c>
      <c r="V3897" s="45">
        <v>8957.1922736497909</v>
      </c>
      <c r="W3897" s="99">
        <v>1.0117443850408401</v>
      </c>
      <c r="X3897" s="86">
        <v>8879.6927635638694</v>
      </c>
      <c r="Y3897" s="44">
        <v>9525.9262303448104</v>
      </c>
      <c r="Z3897" s="45">
        <v>8963.5285372099006</v>
      </c>
      <c r="AA3897" s="46">
        <v>1.0094412921570901</v>
      </c>
      <c r="AB3897" s="139">
        <v>9671.7768361790695</v>
      </c>
      <c r="AC3897" s="45">
        <v>8984.3627448841908</v>
      </c>
      <c r="AD3897" s="99">
        <v>1.0117875678930901</v>
      </c>
      <c r="AE3897" s="142">
        <v>8909.4829894751692</v>
      </c>
      <c r="AF3897" s="44">
        <v>9557.8844863309605</v>
      </c>
      <c r="AG3897" s="45">
        <v>8993.9204448568908</v>
      </c>
      <c r="AH3897" s="140">
        <v>1.00947725647846</v>
      </c>
      <c r="AI3897" s="44">
        <v>9704.2244021687093</v>
      </c>
      <c r="AJ3897" s="45">
        <v>9014.7869379435506</v>
      </c>
      <c r="AK3897" s="46">
        <v>1.0118193107942199</v>
      </c>
    </row>
    <row r="3898" spans="1:37" x14ac:dyDescent="0.2">
      <c r="A3898" s="35" t="s">
        <v>3342</v>
      </c>
      <c r="B3898" s="35" t="s">
        <v>9520</v>
      </c>
      <c r="C3898" s="85" t="s">
        <v>941</v>
      </c>
      <c r="D3898" s="85" t="s">
        <v>13395</v>
      </c>
      <c r="E3898" s="85" t="s">
        <v>12900</v>
      </c>
      <c r="F3898" s="85" t="s">
        <v>438</v>
      </c>
      <c r="G3898" s="85" t="s">
        <v>438</v>
      </c>
      <c r="H3898" s="840">
        <v>1.0727765570260099</v>
      </c>
      <c r="I3898" s="840">
        <v>1.0892017430901899</v>
      </c>
      <c r="J3898" s="86">
        <v>14821.5</v>
      </c>
      <c r="K3898" s="44">
        <v>15900.157739961</v>
      </c>
      <c r="L3898" s="45">
        <v>14959.9361999835</v>
      </c>
      <c r="M3898" s="46">
        <v>1.0093402287206801</v>
      </c>
      <c r="N3898" s="139">
        <v>16143.603635211201</v>
      </c>
      <c r="O3898" s="45">
        <v>14994.9121312892</v>
      </c>
      <c r="P3898" s="99">
        <v>1.0117000392193201</v>
      </c>
      <c r="Q3898" s="86">
        <v>14883.2444430171</v>
      </c>
      <c r="R3898" s="44">
        <v>15966.395730956399</v>
      </c>
      <c r="S3898" s="45">
        <v>15023.0258250265</v>
      </c>
      <c r="T3898" s="140">
        <v>1.00939186227469</v>
      </c>
      <c r="U3898" s="44">
        <v>16210.855790171599</v>
      </c>
      <c r="V3898" s="45">
        <v>15058.038996412901</v>
      </c>
      <c r="W3898" s="99">
        <v>1.0117443850408401</v>
      </c>
      <c r="X3898" s="86">
        <v>14938.267675139101</v>
      </c>
      <c r="Y3898" s="44">
        <v>16025.423364468699</v>
      </c>
      <c r="Z3898" s="45">
        <v>15079.304224580999</v>
      </c>
      <c r="AA3898" s="46">
        <v>1.0094412921570901</v>
      </c>
      <c r="AB3898" s="139">
        <v>16270.7871905093</v>
      </c>
      <c r="AC3898" s="45">
        <v>15114.3535195651</v>
      </c>
      <c r="AD3898" s="99">
        <v>1.0117875678930901</v>
      </c>
      <c r="AE3898" s="142">
        <v>14997.3965512986</v>
      </c>
      <c r="AF3898" s="44">
        <v>16088.8554366558</v>
      </c>
      <c r="AG3898" s="45">
        <v>15139.5307249244</v>
      </c>
      <c r="AH3898" s="140">
        <v>1.00947725647846</v>
      </c>
      <c r="AI3898" s="44">
        <v>16335.1904654891</v>
      </c>
      <c r="AJ3898" s="45">
        <v>15174.6554422425</v>
      </c>
      <c r="AK3898" s="46">
        <v>1.0118193107942199</v>
      </c>
    </row>
    <row r="3899" spans="1:37" x14ac:dyDescent="0.2">
      <c r="A3899" s="35" t="s">
        <v>3341</v>
      </c>
      <c r="B3899" s="35" t="s">
        <v>9519</v>
      </c>
      <c r="C3899" s="85" t="s">
        <v>941</v>
      </c>
      <c r="D3899" s="85" t="s">
        <v>13395</v>
      </c>
      <c r="E3899" s="85" t="s">
        <v>12900</v>
      </c>
      <c r="F3899" s="85" t="s">
        <v>438</v>
      </c>
      <c r="G3899" s="85" t="s">
        <v>438</v>
      </c>
      <c r="H3899" s="840">
        <v>1.0727765570260099</v>
      </c>
      <c r="I3899" s="840">
        <v>1.0892017430901899</v>
      </c>
      <c r="J3899" s="86">
        <v>8059.3333333333303</v>
      </c>
      <c r="K3899" s="44">
        <v>8645.8638652582795</v>
      </c>
      <c r="L3899" s="45">
        <v>8134.6093500028601</v>
      </c>
      <c r="M3899" s="46">
        <v>1.0093402287206801</v>
      </c>
      <c r="N3899" s="139">
        <v>8778.2399148115001</v>
      </c>
      <c r="O3899" s="45">
        <v>8153.6278494149201</v>
      </c>
      <c r="P3899" s="99">
        <v>1.0117000392193201</v>
      </c>
      <c r="Q3899" s="86">
        <v>8117.6752689484201</v>
      </c>
      <c r="R3899" s="44">
        <v>8708.4517260776593</v>
      </c>
      <c r="S3899" s="45">
        <v>8193.9153570650597</v>
      </c>
      <c r="T3899" s="140">
        <v>1.00939186227469</v>
      </c>
      <c r="U3899" s="44">
        <v>8841.7860527787107</v>
      </c>
      <c r="V3899" s="45">
        <v>8213.0123729434908</v>
      </c>
      <c r="W3899" s="99">
        <v>1.0117443850408401</v>
      </c>
      <c r="X3899" s="86">
        <v>8169.8396388566198</v>
      </c>
      <c r="Y3899" s="44">
        <v>8764.4124392272206</v>
      </c>
      <c r="Z3899" s="45">
        <v>8246.9734817636709</v>
      </c>
      <c r="AA3899" s="46">
        <v>1.0094412921570901</v>
      </c>
      <c r="AB3899" s="139">
        <v>8898.6035754099194</v>
      </c>
      <c r="AC3899" s="45">
        <v>8266.1421782753296</v>
      </c>
      <c r="AD3899" s="99">
        <v>1.0117875678930901</v>
      </c>
      <c r="AE3899" s="142">
        <v>8222.7629711504196</v>
      </c>
      <c r="AF3899" s="44">
        <v>8821.1873494316897</v>
      </c>
      <c r="AG3899" s="45">
        <v>8300.6922047895805</v>
      </c>
      <c r="AH3899" s="140">
        <v>1.00947725647846</v>
      </c>
      <c r="AI3899" s="44">
        <v>8956.2477611944596</v>
      </c>
      <c r="AJ3899" s="45">
        <v>8319.9503622936099</v>
      </c>
      <c r="AK3899" s="46">
        <v>1.0118193107942199</v>
      </c>
    </row>
    <row r="3900" spans="1:37" x14ac:dyDescent="0.2">
      <c r="A3900" s="35" t="s">
        <v>3340</v>
      </c>
      <c r="B3900" s="35" t="s">
        <v>9518</v>
      </c>
      <c r="C3900" s="85" t="s">
        <v>1133</v>
      </c>
      <c r="D3900" s="85" t="s">
        <v>13413</v>
      </c>
      <c r="E3900" s="85" t="s">
        <v>12904</v>
      </c>
      <c r="F3900" s="85" t="s">
        <v>421</v>
      </c>
      <c r="G3900" s="85" t="s">
        <v>421</v>
      </c>
      <c r="H3900" s="840">
        <v>1.09693779842663</v>
      </c>
      <c r="I3900" s="840">
        <v>1.1064448377378</v>
      </c>
      <c r="J3900" s="86">
        <v>3491.5833333333298</v>
      </c>
      <c r="K3900" s="44">
        <v>3830.04973468977</v>
      </c>
      <c r="L3900" s="45">
        <v>3603.5680029589098</v>
      </c>
      <c r="M3900" s="46">
        <v>1.0320727472136999</v>
      </c>
      <c r="N3900" s="139">
        <v>3863.2443546980198</v>
      </c>
      <c r="O3900" s="45">
        <v>3588.3567851012799</v>
      </c>
      <c r="P3900" s="99">
        <v>1.0277162085303999</v>
      </c>
      <c r="Q3900" s="86">
        <v>3515.80611506582</v>
      </c>
      <c r="R3900" s="44">
        <v>3856.6206195551799</v>
      </c>
      <c r="S3900" s="45">
        <v>3628.7532979390098</v>
      </c>
      <c r="T3900" s="140">
        <v>1.0321255436667001</v>
      </c>
      <c r="U3900" s="44">
        <v>3890.0455265015798</v>
      </c>
      <c r="V3900" s="45">
        <v>3613.4093100375699</v>
      </c>
      <c r="W3900" s="99">
        <v>1.0277612563882601</v>
      </c>
      <c r="X3900" s="86">
        <v>3537.5903237847401</v>
      </c>
      <c r="Y3900" s="44">
        <v>3880.5165415077799</v>
      </c>
      <c r="Z3900" s="45">
        <v>3651.41613716454</v>
      </c>
      <c r="AA3900" s="46">
        <v>1.0321760868166401</v>
      </c>
      <c r="AB3900" s="139">
        <v>3914.1485517828301</v>
      </c>
      <c r="AC3900" s="45">
        <v>3635.95345738693</v>
      </c>
      <c r="AD3900" s="99">
        <v>1.0278051228659399</v>
      </c>
      <c r="AE3900" s="142">
        <v>3557.66901517828</v>
      </c>
      <c r="AF3900" s="44">
        <v>3902.54161704029</v>
      </c>
      <c r="AG3900" s="45">
        <v>3672.2717131180998</v>
      </c>
      <c r="AH3900" s="140">
        <v>1.03221286113208</v>
      </c>
      <c r="AI3900" s="44">
        <v>3936.3645162237299</v>
      </c>
      <c r="AJ3900" s="45">
        <v>3656.70515779787</v>
      </c>
      <c r="AK3900" s="46">
        <v>1.0278373682872299</v>
      </c>
    </row>
    <row r="3901" spans="1:37" x14ac:dyDescent="0.2">
      <c r="A3901" s="35" t="s">
        <v>3339</v>
      </c>
      <c r="B3901" s="35" t="s">
        <v>9517</v>
      </c>
      <c r="C3901" s="85" t="s">
        <v>1133</v>
      </c>
      <c r="D3901" s="85" t="s">
        <v>13413</v>
      </c>
      <c r="E3901" s="85" t="s">
        <v>12904</v>
      </c>
      <c r="F3901" s="85" t="s">
        <v>421</v>
      </c>
      <c r="G3901" s="85" t="s">
        <v>421</v>
      </c>
      <c r="H3901" s="840">
        <v>1.09693779842663</v>
      </c>
      <c r="I3901" s="840">
        <v>1.1064448377378</v>
      </c>
      <c r="J3901" s="86">
        <v>4707.1666666666697</v>
      </c>
      <c r="K3901" s="44">
        <v>5163.4690401605403</v>
      </c>
      <c r="L3901" s="45">
        <v>4858.1384332594398</v>
      </c>
      <c r="M3901" s="46">
        <v>1.0320727472136999</v>
      </c>
      <c r="N3901" s="139">
        <v>5208.2202587047896</v>
      </c>
      <c r="O3901" s="45">
        <v>4837.6314795873604</v>
      </c>
      <c r="P3901" s="99">
        <v>1.0277162085303999</v>
      </c>
      <c r="Q3901" s="86">
        <v>4734.9094588526596</v>
      </c>
      <c r="R3901" s="44">
        <v>5193.9011575432596</v>
      </c>
      <c r="S3901" s="45">
        <v>4887.0209994308898</v>
      </c>
      <c r="T3901" s="140">
        <v>1.0321255436667001</v>
      </c>
      <c r="U3901" s="44">
        <v>5238.9161279034197</v>
      </c>
      <c r="V3901" s="45">
        <v>4866.3564943150604</v>
      </c>
      <c r="W3901" s="99">
        <v>1.0277612563882601</v>
      </c>
      <c r="X3901" s="86">
        <v>4760.2976654425602</v>
      </c>
      <c r="Y3901" s="44">
        <v>5221.7504409859803</v>
      </c>
      <c r="Z3901" s="45">
        <v>4913.4654163988798</v>
      </c>
      <c r="AA3901" s="46">
        <v>1.0321760868166401</v>
      </c>
      <c r="AB3901" s="139">
        <v>5267.0067780242298</v>
      </c>
      <c r="AC3901" s="45">
        <v>4892.6583269086204</v>
      </c>
      <c r="AD3901" s="99">
        <v>1.0278051228659399</v>
      </c>
      <c r="AE3901" s="142">
        <v>4786.1092557147804</v>
      </c>
      <c r="AF3901" s="44">
        <v>5250.0641499930798</v>
      </c>
      <c r="AG3901" s="45">
        <v>4940.2835285320598</v>
      </c>
      <c r="AH3901" s="140">
        <v>1.03221286113208</v>
      </c>
      <c r="AI3901" s="44">
        <v>5295.56587883473</v>
      </c>
      <c r="AJ3901" s="45">
        <v>4919.3419417290397</v>
      </c>
      <c r="AK3901" s="46">
        <v>1.0278373682872299</v>
      </c>
    </row>
    <row r="3902" spans="1:37" x14ac:dyDescent="0.2">
      <c r="A3902" s="35" t="s">
        <v>3338</v>
      </c>
      <c r="B3902" s="35" t="s">
        <v>9516</v>
      </c>
      <c r="C3902" s="85" t="s">
        <v>941</v>
      </c>
      <c r="D3902" s="85" t="s">
        <v>13395</v>
      </c>
      <c r="E3902" s="85" t="s">
        <v>12900</v>
      </c>
      <c r="F3902" s="85" t="s">
        <v>438</v>
      </c>
      <c r="G3902" s="85" t="s">
        <v>438</v>
      </c>
      <c r="H3902" s="840">
        <v>1.0727765570260099</v>
      </c>
      <c r="I3902" s="840">
        <v>1.0892017430901899</v>
      </c>
      <c r="J3902" s="86">
        <v>16454.333333333299</v>
      </c>
      <c r="K3902" s="44">
        <v>17651.823061491599</v>
      </c>
      <c r="L3902" s="45">
        <v>16608.020570113</v>
      </c>
      <c r="M3902" s="46">
        <v>1.0093402287206801</v>
      </c>
      <c r="N3902" s="139">
        <v>17922.088548053602</v>
      </c>
      <c r="O3902" s="45">
        <v>16646.849678661099</v>
      </c>
      <c r="P3902" s="99">
        <v>1.0117000392193201</v>
      </c>
      <c r="Q3902" s="86">
        <v>16545.996166137302</v>
      </c>
      <c r="R3902" s="44">
        <v>17750.1567996743</v>
      </c>
      <c r="S3902" s="45">
        <v>16701.393883327299</v>
      </c>
      <c r="T3902" s="140">
        <v>1.00939186227469</v>
      </c>
      <c r="U3902" s="44">
        <v>18021.9278653203</v>
      </c>
      <c r="V3902" s="45">
        <v>16740.3187159968</v>
      </c>
      <c r="W3902" s="99">
        <v>1.0117443850408401</v>
      </c>
      <c r="X3902" s="86">
        <v>16616.829133089501</v>
      </c>
      <c r="Y3902" s="44">
        <v>17826.144746085301</v>
      </c>
      <c r="Z3902" s="45">
        <v>16773.713471659499</v>
      </c>
      <c r="AA3902" s="46">
        <v>1.0094412921570901</v>
      </c>
      <c r="AB3902" s="139">
        <v>18099.079256392899</v>
      </c>
      <c r="AC3902" s="45">
        <v>16812.701134663799</v>
      </c>
      <c r="AD3902" s="99">
        <v>1.0117875678930901</v>
      </c>
      <c r="AE3902" s="142">
        <v>16692.154511475299</v>
      </c>
      <c r="AF3902" s="44">
        <v>17906.9520461666</v>
      </c>
      <c r="AG3902" s="45">
        <v>16850.350340958601</v>
      </c>
      <c r="AH3902" s="140">
        <v>1.00947725647846</v>
      </c>
      <c r="AI3902" s="44">
        <v>18181.123789829599</v>
      </c>
      <c r="AJ3902" s="45">
        <v>16889.444273471501</v>
      </c>
      <c r="AK3902" s="46">
        <v>1.0118193107942199</v>
      </c>
    </row>
    <row r="3903" spans="1:37" x14ac:dyDescent="0.2">
      <c r="A3903" s="35" t="s">
        <v>3337</v>
      </c>
      <c r="B3903" s="35" t="s">
        <v>9515</v>
      </c>
      <c r="C3903" s="85" t="s">
        <v>941</v>
      </c>
      <c r="D3903" s="85" t="s">
        <v>13395</v>
      </c>
      <c r="E3903" s="85" t="s">
        <v>12900</v>
      </c>
      <c r="F3903" s="85" t="s">
        <v>438</v>
      </c>
      <c r="G3903" s="85" t="s">
        <v>438</v>
      </c>
      <c r="H3903" s="840">
        <v>1.0727765570260099</v>
      </c>
      <c r="I3903" s="840">
        <v>1.0892017430901899</v>
      </c>
      <c r="J3903" s="86">
        <v>16373.416666666701</v>
      </c>
      <c r="K3903" s="44">
        <v>17565.017558418898</v>
      </c>
      <c r="L3903" s="45">
        <v>16526.348123272299</v>
      </c>
      <c r="M3903" s="46">
        <v>1.0093402287206801</v>
      </c>
      <c r="N3903" s="139">
        <v>17833.953973675201</v>
      </c>
      <c r="O3903" s="45">
        <v>16564.986283820999</v>
      </c>
      <c r="P3903" s="99">
        <v>1.0117000392193201</v>
      </c>
      <c r="Q3903" s="86">
        <v>16455.978357997999</v>
      </c>
      <c r="R3903" s="44">
        <v>17653.5878053876</v>
      </c>
      <c r="S3903" s="45">
        <v>16610.530640331701</v>
      </c>
      <c r="T3903" s="140">
        <v>1.00939186227469</v>
      </c>
      <c r="U3903" s="44">
        <v>17923.880311785801</v>
      </c>
      <c r="V3903" s="45">
        <v>16649.243704058201</v>
      </c>
      <c r="W3903" s="99">
        <v>1.0117443850408401</v>
      </c>
      <c r="X3903" s="86">
        <v>16526.895460140498</v>
      </c>
      <c r="Y3903" s="44">
        <v>17729.666010058299</v>
      </c>
      <c r="Z3903" s="45">
        <v>16682.930708629399</v>
      </c>
      <c r="AA3903" s="46">
        <v>1.0094412921570901</v>
      </c>
      <c r="AB3903" s="139">
        <v>18001.1233430543</v>
      </c>
      <c r="AC3903" s="45">
        <v>16721.707362438901</v>
      </c>
      <c r="AD3903" s="99">
        <v>1.0117875678930901</v>
      </c>
      <c r="AE3903" s="142">
        <v>16598.204836209101</v>
      </c>
      <c r="AF3903" s="44">
        <v>17806.165037000799</v>
      </c>
      <c r="AG3903" s="45">
        <v>16755.510280523798</v>
      </c>
      <c r="AH3903" s="140">
        <v>1.00947725647846</v>
      </c>
      <c r="AI3903" s="44">
        <v>18078.7936397669</v>
      </c>
      <c r="AJ3903" s="45">
        <v>16794.384177794302</v>
      </c>
      <c r="AK3903" s="46">
        <v>1.0118193107942199</v>
      </c>
    </row>
    <row r="3904" spans="1:37" x14ac:dyDescent="0.2">
      <c r="A3904" s="35" t="s">
        <v>3336</v>
      </c>
      <c r="B3904" s="35" t="s">
        <v>9514</v>
      </c>
      <c r="C3904" s="85" t="s">
        <v>1216</v>
      </c>
      <c r="D3904" s="85" t="s">
        <v>1216</v>
      </c>
      <c r="E3904" s="85" t="s">
        <v>12898</v>
      </c>
      <c r="F3904" s="85" t="s">
        <v>420</v>
      </c>
      <c r="G3904" s="85" t="s">
        <v>420</v>
      </c>
      <c r="H3904" s="840">
        <v>1.03971087080552</v>
      </c>
      <c r="I3904" s="840">
        <v>1.0524718309635901</v>
      </c>
      <c r="J3904" s="86">
        <v>46624.166666666701</v>
      </c>
      <c r="K3904" s="44">
        <v>48475.652925581497</v>
      </c>
      <c r="L3904" s="45">
        <v>45609.149725392897</v>
      </c>
      <c r="M3904" s="46">
        <v>0.97822981055017</v>
      </c>
      <c r="N3904" s="139">
        <v>49070.622058818</v>
      </c>
      <c r="O3904" s="45">
        <v>45579.022046526603</v>
      </c>
      <c r="P3904" s="99">
        <v>0.97758362894478701</v>
      </c>
      <c r="Q3904" s="86">
        <v>46882.675199041099</v>
      </c>
      <c r="R3904" s="44">
        <v>48744.427056887202</v>
      </c>
      <c r="S3904" s="45">
        <v>45864.376584500103</v>
      </c>
      <c r="T3904" s="140">
        <v>0.97827985262748396</v>
      </c>
      <c r="U3904" s="44">
        <v>49342.695007205803</v>
      </c>
      <c r="V3904" s="45">
        <v>45833.744697000497</v>
      </c>
      <c r="W3904" s="99">
        <v>0.97762647934258495</v>
      </c>
      <c r="X3904" s="86">
        <v>47133.992659481402</v>
      </c>
      <c r="Y3904" s="44">
        <v>49005.724552530199</v>
      </c>
      <c r="Z3904" s="45">
        <v>46112.493409194998</v>
      </c>
      <c r="AA3904" s="46">
        <v>0.97832775895591495</v>
      </c>
      <c r="AB3904" s="139">
        <v>49607.199554948602</v>
      </c>
      <c r="AC3904" s="45">
        <v>46081.406044474999</v>
      </c>
      <c r="AD3904" s="99">
        <v>0.97766820598860005</v>
      </c>
      <c r="AE3904" s="142">
        <v>47390.948316772599</v>
      </c>
      <c r="AF3904" s="44">
        <v>49272.8841427308</v>
      </c>
      <c r="AG3904" s="45">
        <v>46365.532111435699</v>
      </c>
      <c r="AH3904" s="140">
        <v>0.97836261476595299</v>
      </c>
      <c r="AI3904" s="44">
        <v>49877.638146054298</v>
      </c>
      <c r="AJ3904" s="45">
        <v>46334.077018462202</v>
      </c>
      <c r="AK3904" s="46">
        <v>0.97769887845995496</v>
      </c>
    </row>
    <row r="3905" spans="1:37" x14ac:dyDescent="0.2">
      <c r="A3905" s="35" t="s">
        <v>3335</v>
      </c>
      <c r="B3905" s="35" t="s">
        <v>9513</v>
      </c>
      <c r="C3905" s="85" t="s">
        <v>1216</v>
      </c>
      <c r="D3905" s="85" t="s">
        <v>1216</v>
      </c>
      <c r="E3905" s="85" t="s">
        <v>12898</v>
      </c>
      <c r="F3905" s="85" t="s">
        <v>419</v>
      </c>
      <c r="G3905" s="85" t="s">
        <v>419</v>
      </c>
      <c r="H3905" s="840">
        <v>1.05075742579955</v>
      </c>
      <c r="I3905" s="840">
        <v>1.0588253745760901</v>
      </c>
      <c r="J3905" s="86">
        <v>9663.9166666666697</v>
      </c>
      <c r="K3905" s="44">
        <v>10154.4321998081</v>
      </c>
      <c r="L3905" s="45">
        <v>9553.9717492488198</v>
      </c>
      <c r="M3905" s="46">
        <v>0.98862315133603296</v>
      </c>
      <c r="N3905" s="139">
        <v>10232.4001844555</v>
      </c>
      <c r="O3905" s="45">
        <v>9504.3179407253792</v>
      </c>
      <c r="P3905" s="99">
        <v>0.98348508876408403</v>
      </c>
      <c r="Q3905" s="86">
        <v>9709.4876052223699</v>
      </c>
      <c r="R3905" s="44">
        <v>10202.316201896099</v>
      </c>
      <c r="S3905" s="45">
        <v>9599.5152793943198</v>
      </c>
      <c r="T3905" s="140">
        <v>0.98867372509246498</v>
      </c>
      <c r="U3905" s="44">
        <v>10280.651850541501</v>
      </c>
      <c r="V3905" s="45">
        <v>9549.5548463182295</v>
      </c>
      <c r="W3905" s="99">
        <v>0.98352819784041801</v>
      </c>
      <c r="X3905" s="86">
        <v>9754.5075646904897</v>
      </c>
      <c r="Y3905" s="44">
        <v>10249.6212586164</v>
      </c>
      <c r="Z3905" s="45">
        <v>9644.4975979911906</v>
      </c>
      <c r="AA3905" s="46">
        <v>0.98872214040844897</v>
      </c>
      <c r="AB3905" s="139">
        <v>10328.320125988699</v>
      </c>
      <c r="AC3905" s="45">
        <v>9594.2427259136093</v>
      </c>
      <c r="AD3905" s="99">
        <v>0.98357017638112199</v>
      </c>
      <c r="AE3905" s="142">
        <v>9799.8063563088308</v>
      </c>
      <c r="AF3905" s="44">
        <v>10297.2193002892</v>
      </c>
      <c r="AG3905" s="45">
        <v>9689.6307255537195</v>
      </c>
      <c r="AH3905" s="140">
        <v>0.98875736654896396</v>
      </c>
      <c r="AI3905" s="44">
        <v>10376.2836359919</v>
      </c>
      <c r="AJ3905" s="45">
        <v>9639.0996652172107</v>
      </c>
      <c r="AK3905" s="46">
        <v>0.98360103401551702</v>
      </c>
    </row>
    <row r="3906" spans="1:37" x14ac:dyDescent="0.2">
      <c r="A3906" s="35" t="s">
        <v>3334</v>
      </c>
      <c r="B3906" s="35" t="s">
        <v>7970</v>
      </c>
      <c r="C3906" s="85" t="s">
        <v>1216</v>
      </c>
      <c r="D3906" s="85" t="s">
        <v>1216</v>
      </c>
      <c r="E3906" s="85" t="s">
        <v>12898</v>
      </c>
      <c r="F3906" s="85" t="s">
        <v>420</v>
      </c>
      <c r="G3906" s="85" t="s">
        <v>420</v>
      </c>
      <c r="H3906" s="840">
        <v>1.03971087080552</v>
      </c>
      <c r="I3906" s="840">
        <v>1.0524718309635901</v>
      </c>
      <c r="J3906" s="86">
        <v>14637.833333333299</v>
      </c>
      <c r="K3906" s="44">
        <v>15219.114441706</v>
      </c>
      <c r="L3906" s="45">
        <v>14319.1649285316</v>
      </c>
      <c r="M3906" s="46">
        <v>0.978229810550171</v>
      </c>
      <c r="N3906" s="139">
        <v>15405.907249673101</v>
      </c>
      <c r="O3906" s="45">
        <v>14309.706229889</v>
      </c>
      <c r="P3906" s="99">
        <v>0.97758362894478701</v>
      </c>
      <c r="Q3906" s="86">
        <v>14707.599282311799</v>
      </c>
      <c r="R3906" s="44">
        <v>15291.650857270901</v>
      </c>
      <c r="S3906" s="45">
        <v>14388.148058404</v>
      </c>
      <c r="T3906" s="140">
        <v>0.97827985262748396</v>
      </c>
      <c r="U3906" s="44">
        <v>15479.3339457334</v>
      </c>
      <c r="V3906" s="45">
        <v>14378.538505948</v>
      </c>
      <c r="W3906" s="99">
        <v>0.97762647934258495</v>
      </c>
      <c r="X3906" s="86">
        <v>14772.854858966501</v>
      </c>
      <c r="Y3906" s="44">
        <v>15359.497789699501</v>
      </c>
      <c r="Z3906" s="45">
        <v>14452.693987553699</v>
      </c>
      <c r="AA3906" s="46">
        <v>0.97832775895591495</v>
      </c>
      <c r="AB3906" s="139">
        <v>15548.013601975699</v>
      </c>
      <c r="AC3906" s="45">
        <v>14442.9505072957</v>
      </c>
      <c r="AD3906" s="99">
        <v>0.97766820598860005</v>
      </c>
      <c r="AE3906" s="142">
        <v>14840.9728263915</v>
      </c>
      <c r="AF3906" s="44">
        <v>15430.3207809285</v>
      </c>
      <c r="AG3906" s="45">
        <v>14519.8529800989</v>
      </c>
      <c r="AH3906" s="140">
        <v>0.97836261476595299</v>
      </c>
      <c r="AI3906" s="44">
        <v>15619.7058438731</v>
      </c>
      <c r="AJ3906" s="45">
        <v>14510.002487617699</v>
      </c>
      <c r="AK3906" s="46">
        <v>0.97769887845995496</v>
      </c>
    </row>
    <row r="3907" spans="1:37" x14ac:dyDescent="0.2">
      <c r="A3907" s="35" t="s">
        <v>3333</v>
      </c>
      <c r="B3907" s="35" t="s">
        <v>9512</v>
      </c>
      <c r="C3907" s="85" t="s">
        <v>1216</v>
      </c>
      <c r="D3907" s="85" t="s">
        <v>1216</v>
      </c>
      <c r="E3907" s="85" t="s">
        <v>12898</v>
      </c>
      <c r="F3907" s="85" t="s">
        <v>420</v>
      </c>
      <c r="G3907" s="85" t="s">
        <v>420</v>
      </c>
      <c r="H3907" s="840">
        <v>1.03971087080552</v>
      </c>
      <c r="I3907" s="840">
        <v>1.0524718309635901</v>
      </c>
      <c r="J3907" s="86">
        <v>9629.8333333333303</v>
      </c>
      <c r="K3907" s="44">
        <v>10012.242400712001</v>
      </c>
      <c r="L3907" s="45">
        <v>9420.1900372963792</v>
      </c>
      <c r="M3907" s="46">
        <v>0.97822981055017</v>
      </c>
      <c r="N3907" s="139">
        <v>10135.128320207499</v>
      </c>
      <c r="O3907" s="45">
        <v>9413.9674161334697</v>
      </c>
      <c r="P3907" s="99">
        <v>0.97758362894478701</v>
      </c>
      <c r="Q3907" s="86">
        <v>9679.54857367146</v>
      </c>
      <c r="R3907" s="44">
        <v>10063.9318765362</v>
      </c>
      <c r="S3907" s="45">
        <v>9469.3073521518909</v>
      </c>
      <c r="T3907" s="140">
        <v>0.97827985262748396</v>
      </c>
      <c r="U3907" s="44">
        <v>10187.452210232999</v>
      </c>
      <c r="V3907" s="45">
        <v>9462.9829937039704</v>
      </c>
      <c r="W3907" s="99">
        <v>0.97762647934258495</v>
      </c>
      <c r="X3907" s="86">
        <v>9725.9270306007402</v>
      </c>
      <c r="Y3907" s="44">
        <v>10112.152062376799</v>
      </c>
      <c r="Z3907" s="45">
        <v>9515.1443956163694</v>
      </c>
      <c r="AA3907" s="46">
        <v>0.97832775895591495</v>
      </c>
      <c r="AB3907" s="139">
        <v>10236.264229714599</v>
      </c>
      <c r="AC3907" s="45">
        <v>9508.7296315834501</v>
      </c>
      <c r="AD3907" s="99">
        <v>0.97766820598860005</v>
      </c>
      <c r="AE3907" s="142">
        <v>9780.7450919445291</v>
      </c>
      <c r="AF3907" s="44">
        <v>10169.1469966724</v>
      </c>
      <c r="AG3907" s="45">
        <v>9569.1153425141092</v>
      </c>
      <c r="AH3907" s="140">
        <v>0.97836261476595299</v>
      </c>
      <c r="AI3907" s="44">
        <v>10293.958695107</v>
      </c>
      <c r="AJ3907" s="45">
        <v>9562.6235068968708</v>
      </c>
      <c r="AK3907" s="46">
        <v>0.97769887845995496</v>
      </c>
    </row>
    <row r="3908" spans="1:37" x14ac:dyDescent="0.2">
      <c r="A3908" s="35" t="s">
        <v>3332</v>
      </c>
      <c r="B3908" s="35" t="s">
        <v>9511</v>
      </c>
      <c r="C3908" s="85" t="s">
        <v>1216</v>
      </c>
      <c r="D3908" s="85" t="s">
        <v>1216</v>
      </c>
      <c r="E3908" s="85" t="s">
        <v>12898</v>
      </c>
      <c r="F3908" s="85" t="s">
        <v>420</v>
      </c>
      <c r="G3908" s="85" t="s">
        <v>420</v>
      </c>
      <c r="H3908" s="840">
        <v>1.03971087080552</v>
      </c>
      <c r="I3908" s="840">
        <v>1.0524718309635901</v>
      </c>
      <c r="J3908" s="86">
        <v>13837.666666666701</v>
      </c>
      <c r="K3908" s="44">
        <v>14387.172459916501</v>
      </c>
      <c r="L3908" s="45">
        <v>13536.418041789701</v>
      </c>
      <c r="M3908" s="46">
        <v>0.978229810550171</v>
      </c>
      <c r="N3908" s="139">
        <v>14563.7543729304</v>
      </c>
      <c r="O3908" s="45">
        <v>13527.476396128301</v>
      </c>
      <c r="P3908" s="99">
        <v>0.97758362894478701</v>
      </c>
      <c r="Q3908" s="86">
        <v>13910.817128627499</v>
      </c>
      <c r="R3908" s="44">
        <v>14463.227790421601</v>
      </c>
      <c r="S3908" s="45">
        <v>13608.6721305216</v>
      </c>
      <c r="T3908" s="140">
        <v>0.97827985262748396</v>
      </c>
      <c r="U3908" s="44">
        <v>14640.743173566199</v>
      </c>
      <c r="V3908" s="45">
        <v>13599.5831742387</v>
      </c>
      <c r="W3908" s="99">
        <v>0.97762647934258495</v>
      </c>
      <c r="X3908" s="86">
        <v>13975.220255934</v>
      </c>
      <c r="Y3908" s="44">
        <v>14530.188421995999</v>
      </c>
      <c r="Z3908" s="45">
        <v>13672.3459139032</v>
      </c>
      <c r="AA3908" s="46">
        <v>0.97832775895591495</v>
      </c>
      <c r="AB3908" s="139">
        <v>14708.5256508822</v>
      </c>
      <c r="AC3908" s="45">
        <v>13663.128515914501</v>
      </c>
      <c r="AD3908" s="99">
        <v>0.97766820598860005</v>
      </c>
      <c r="AE3908" s="142">
        <v>14048.6049219209</v>
      </c>
      <c r="AF3908" s="44">
        <v>14606.4872569731</v>
      </c>
      <c r="AG3908" s="45">
        <v>13744.629845224399</v>
      </c>
      <c r="AH3908" s="140">
        <v>0.97836261476595299</v>
      </c>
      <c r="AI3908" s="44">
        <v>14785.760944658199</v>
      </c>
      <c r="AJ3908" s="45">
        <v>13735.305276089101</v>
      </c>
      <c r="AK3908" s="46">
        <v>0.97769887845995396</v>
      </c>
    </row>
    <row r="3909" spans="1:37" x14ac:dyDescent="0.2">
      <c r="A3909" s="35" t="s">
        <v>3331</v>
      </c>
      <c r="B3909" s="35" t="s">
        <v>9510</v>
      </c>
      <c r="C3909" s="85" t="s">
        <v>1216</v>
      </c>
      <c r="D3909" s="85" t="s">
        <v>1216</v>
      </c>
      <c r="E3909" s="85" t="s">
        <v>12898</v>
      </c>
      <c r="F3909" s="85" t="s">
        <v>419</v>
      </c>
      <c r="G3909" s="85" t="s">
        <v>419</v>
      </c>
      <c r="H3909" s="840">
        <v>1.05075742579955</v>
      </c>
      <c r="I3909" s="840">
        <v>1.0588253745760901</v>
      </c>
      <c r="J3909" s="86">
        <v>10453.583333333299</v>
      </c>
      <c r="K3909" s="44">
        <v>10984.1803137144</v>
      </c>
      <c r="L3909" s="45">
        <v>10334.6544977538</v>
      </c>
      <c r="M3909" s="46">
        <v>0.98862315133603396</v>
      </c>
      <c r="N3909" s="139">
        <v>11068.5192885791</v>
      </c>
      <c r="O3909" s="45">
        <v>10280.9433324861</v>
      </c>
      <c r="P3909" s="99">
        <v>0.98348508876408403</v>
      </c>
      <c r="Q3909" s="86">
        <v>10506.6045490576</v>
      </c>
      <c r="R3909" s="44">
        <v>11039.892749861599</v>
      </c>
      <c r="S3909" s="45">
        <v>10387.6038575902</v>
      </c>
      <c r="T3909" s="140">
        <v>0.98867372509246498</v>
      </c>
      <c r="U3909" s="44">
        <v>11124.6594971788</v>
      </c>
      <c r="V3909" s="45">
        <v>10333.541837556601</v>
      </c>
      <c r="W3909" s="99">
        <v>0.98352819784041701</v>
      </c>
      <c r="X3909" s="86">
        <v>10554.9271275264</v>
      </c>
      <c r="Y3909" s="44">
        <v>11090.6680580215</v>
      </c>
      <c r="Z3909" s="45">
        <v>10435.890141383101</v>
      </c>
      <c r="AA3909" s="46">
        <v>0.98872214040844897</v>
      </c>
      <c r="AB3909" s="139">
        <v>11175.8246694265</v>
      </c>
      <c r="AC3909" s="45">
        <v>10381.511536511</v>
      </c>
      <c r="AD3909" s="99">
        <v>0.98357017638112199</v>
      </c>
      <c r="AE3909" s="142">
        <v>10606.877848955501</v>
      </c>
      <c r="AF3909" s="44">
        <v>11145.2556643388</v>
      </c>
      <c r="AG3909" s="45">
        <v>10487.6286092398</v>
      </c>
      <c r="AH3909" s="140">
        <v>0.98875736654896396</v>
      </c>
      <c r="AI3909" s="44">
        <v>11230.831411503201</v>
      </c>
      <c r="AJ3909" s="45">
        <v>10432.936019909001</v>
      </c>
      <c r="AK3909" s="46">
        <v>0.98360103401551702</v>
      </c>
    </row>
    <row r="3910" spans="1:37" x14ac:dyDescent="0.2">
      <c r="A3910" s="35" t="s">
        <v>3330</v>
      </c>
      <c r="B3910" s="35" t="s">
        <v>9509</v>
      </c>
      <c r="C3910" s="85" t="s">
        <v>1216</v>
      </c>
      <c r="D3910" s="85" t="s">
        <v>1216</v>
      </c>
      <c r="E3910" s="85" t="s">
        <v>12898</v>
      </c>
      <c r="F3910" s="85" t="s">
        <v>419</v>
      </c>
      <c r="G3910" s="85" t="s">
        <v>419</v>
      </c>
      <c r="H3910" s="840">
        <v>1.05075742579955</v>
      </c>
      <c r="I3910" s="840">
        <v>1.0588253745760901</v>
      </c>
      <c r="J3910" s="86">
        <v>14053.25</v>
      </c>
      <c r="K3910" s="44">
        <v>14766.5567941176</v>
      </c>
      <c r="L3910" s="45">
        <v>13893.368301513099</v>
      </c>
      <c r="M3910" s="46">
        <v>0.98862315133603296</v>
      </c>
      <c r="N3910" s="139">
        <v>14879.9376952615</v>
      </c>
      <c r="O3910" s="45">
        <v>13821.1618236739</v>
      </c>
      <c r="P3910" s="99">
        <v>0.98348508876408403</v>
      </c>
      <c r="Q3910" s="86">
        <v>14102.644813683701</v>
      </c>
      <c r="R3910" s="44">
        <v>14818.458761391699</v>
      </c>
      <c r="S3910" s="45">
        <v>13942.9143816006</v>
      </c>
      <c r="T3910" s="140">
        <v>0.98867372509246498</v>
      </c>
      <c r="U3910" s="44">
        <v>14932.2381773622</v>
      </c>
      <c r="V3910" s="45">
        <v>13870.3488383858</v>
      </c>
      <c r="W3910" s="99">
        <v>0.98352819784041701</v>
      </c>
      <c r="X3910" s="86">
        <v>14159.9261272042</v>
      </c>
      <c r="Y3910" s="44">
        <v>14878.6475269329</v>
      </c>
      <c r="Z3910" s="45">
        <v>14000.2324685148</v>
      </c>
      <c r="AA3910" s="46">
        <v>0.98872214040844897</v>
      </c>
      <c r="AB3910" s="139">
        <v>14992.889085606699</v>
      </c>
      <c r="AC3910" s="45">
        <v>13927.2810384778</v>
      </c>
      <c r="AD3910" s="99">
        <v>0.98357017638112199</v>
      </c>
      <c r="AE3910" s="142">
        <v>14235.5265823601</v>
      </c>
      <c r="AF3910" s="44">
        <v>14958.0852665818</v>
      </c>
      <c r="AG3910" s="45">
        <v>14075.4817750122</v>
      </c>
      <c r="AH3910" s="140">
        <v>0.98875736654896396</v>
      </c>
      <c r="AI3910" s="44">
        <v>15072.9367658554</v>
      </c>
      <c r="AJ3910" s="45">
        <v>14002.0786661648</v>
      </c>
      <c r="AK3910" s="46">
        <v>0.98360103401551702</v>
      </c>
    </row>
    <row r="3911" spans="1:37" x14ac:dyDescent="0.2">
      <c r="A3911" s="35" t="s">
        <v>3329</v>
      </c>
      <c r="B3911" s="35" t="s">
        <v>9508</v>
      </c>
      <c r="C3911" s="85" t="s">
        <v>1216</v>
      </c>
      <c r="D3911" s="85" t="s">
        <v>1216</v>
      </c>
      <c r="E3911" s="85" t="s">
        <v>12898</v>
      </c>
      <c r="F3911" s="85" t="s">
        <v>419</v>
      </c>
      <c r="G3911" s="85" t="s">
        <v>419</v>
      </c>
      <c r="H3911" s="840">
        <v>1.05075742579955</v>
      </c>
      <c r="I3911" s="840">
        <v>1.0588253745760901</v>
      </c>
      <c r="J3911" s="86">
        <v>19556.5</v>
      </c>
      <c r="K3911" s="44">
        <v>20549.137597649002</v>
      </c>
      <c r="L3911" s="45">
        <v>19334.008659103099</v>
      </c>
      <c r="M3911" s="46">
        <v>0.98862315133603296</v>
      </c>
      <c r="N3911" s="139">
        <v>20706.918437897399</v>
      </c>
      <c r="O3911" s="45">
        <v>19233.5261384148</v>
      </c>
      <c r="P3911" s="99">
        <v>0.98348508876408403</v>
      </c>
      <c r="Q3911" s="86">
        <v>19628.476492266302</v>
      </c>
      <c r="R3911" s="44">
        <v>20624.7674313807</v>
      </c>
      <c r="S3911" s="45">
        <v>19406.1589714988</v>
      </c>
      <c r="T3911" s="140">
        <v>0.98867372509246498</v>
      </c>
      <c r="U3911" s="44">
        <v>20783.128974281899</v>
      </c>
      <c r="V3911" s="45">
        <v>19305.160110791599</v>
      </c>
      <c r="W3911" s="99">
        <v>0.98352819784041701</v>
      </c>
      <c r="X3911" s="86">
        <v>19692.000261108202</v>
      </c>
      <c r="Y3911" s="44">
        <v>20691.515503206199</v>
      </c>
      <c r="Z3911" s="45">
        <v>19469.916647086699</v>
      </c>
      <c r="AA3911" s="46">
        <v>0.98872214040844897</v>
      </c>
      <c r="AB3911" s="139">
        <v>20850.3895526204</v>
      </c>
      <c r="AC3911" s="45">
        <v>19368.464170115301</v>
      </c>
      <c r="AD3911" s="99">
        <v>0.98357017638112199</v>
      </c>
      <c r="AE3911" s="142">
        <v>19760.420039766799</v>
      </c>
      <c r="AF3911" s="44">
        <v>20763.4080937033</v>
      </c>
      <c r="AG3911" s="45">
        <v>19538.2608804212</v>
      </c>
      <c r="AH3911" s="140">
        <v>0.98875736654896396</v>
      </c>
      <c r="AI3911" s="44">
        <v>20922.834150387</v>
      </c>
      <c r="AJ3911" s="45">
        <v>19436.369583695599</v>
      </c>
      <c r="AK3911" s="46">
        <v>0.98360103401551702</v>
      </c>
    </row>
    <row r="3912" spans="1:37" x14ac:dyDescent="0.2">
      <c r="A3912" s="35" t="s">
        <v>3328</v>
      </c>
      <c r="B3912" s="35" t="s">
        <v>9507</v>
      </c>
      <c r="C3912" s="85" t="s">
        <v>1216</v>
      </c>
      <c r="D3912" s="85" t="s">
        <v>1216</v>
      </c>
      <c r="E3912" s="85" t="s">
        <v>12898</v>
      </c>
      <c r="F3912" s="85" t="s">
        <v>420</v>
      </c>
      <c r="G3912" s="85" t="s">
        <v>420</v>
      </c>
      <c r="H3912" s="840">
        <v>1.03971087080552</v>
      </c>
      <c r="I3912" s="840">
        <v>1.0524718309635901</v>
      </c>
      <c r="J3912" s="86">
        <v>12314.666666666701</v>
      </c>
      <c r="K3912" s="44">
        <v>12803.6928036797</v>
      </c>
      <c r="L3912" s="45">
        <v>12046.574040321801</v>
      </c>
      <c r="M3912" s="46">
        <v>0.978229810550171</v>
      </c>
      <c r="N3912" s="139">
        <v>12960.8397743729</v>
      </c>
      <c r="O3912" s="45">
        <v>12038.616529245401</v>
      </c>
      <c r="P3912" s="99">
        <v>0.97758362894478701</v>
      </c>
      <c r="Q3912" s="86">
        <v>12387.115268514501</v>
      </c>
      <c r="R3912" s="44">
        <v>12879.0184025955</v>
      </c>
      <c r="S3912" s="45">
        <v>12118.065299362001</v>
      </c>
      <c r="T3912" s="140">
        <v>0.97827985262748396</v>
      </c>
      <c r="U3912" s="44">
        <v>13037.089887010499</v>
      </c>
      <c r="V3912" s="45">
        <v>12109.971889168601</v>
      </c>
      <c r="W3912" s="99">
        <v>0.97762647934258495</v>
      </c>
      <c r="X3912" s="86">
        <v>12459.2180699608</v>
      </c>
      <c r="Y3912" s="44">
        <v>12953.9844690748</v>
      </c>
      <c r="Z3912" s="45">
        <v>12189.1988927278</v>
      </c>
      <c r="AA3912" s="46">
        <v>0.97832775895591495</v>
      </c>
      <c r="AB3912" s="139">
        <v>13112.9760544663</v>
      </c>
      <c r="AC3912" s="45">
        <v>12180.981378479401</v>
      </c>
      <c r="AD3912" s="99">
        <v>0.97766820598860005</v>
      </c>
      <c r="AE3912" s="142">
        <v>12536.266646920199</v>
      </c>
      <c r="AF3912" s="44">
        <v>13034.0927121196</v>
      </c>
      <c r="AG3912" s="45">
        <v>12265.0146160841</v>
      </c>
      <c r="AH3912" s="140">
        <v>0.97836261476595299</v>
      </c>
      <c r="AI3912" s="44">
        <v>13194.067511331799</v>
      </c>
      <c r="AJ3912" s="45">
        <v>12256.693840768799</v>
      </c>
      <c r="AK3912" s="46">
        <v>0.97769887845995396</v>
      </c>
    </row>
    <row r="3913" spans="1:37" x14ac:dyDescent="0.2">
      <c r="A3913" s="35" t="s">
        <v>3327</v>
      </c>
      <c r="B3913" s="35" t="s">
        <v>9506</v>
      </c>
      <c r="C3913" s="85" t="s">
        <v>1216</v>
      </c>
      <c r="D3913" s="85" t="s">
        <v>1216</v>
      </c>
      <c r="E3913" s="85" t="s">
        <v>12898</v>
      </c>
      <c r="F3913" s="85" t="s">
        <v>419</v>
      </c>
      <c r="G3913" s="85" t="s">
        <v>419</v>
      </c>
      <c r="H3913" s="840">
        <v>1.05075742579955</v>
      </c>
      <c r="I3913" s="840">
        <v>1.0588253745760901</v>
      </c>
      <c r="J3913" s="86">
        <v>12055.333333333299</v>
      </c>
      <c r="K3913" s="44">
        <v>12667.2310204889</v>
      </c>
      <c r="L3913" s="45">
        <v>11918.1816304063</v>
      </c>
      <c r="M3913" s="46">
        <v>0.98862315133603296</v>
      </c>
      <c r="N3913" s="139">
        <v>12764.4928323063</v>
      </c>
      <c r="O3913" s="45">
        <v>11856.240573413999</v>
      </c>
      <c r="P3913" s="99">
        <v>0.98348508876408403</v>
      </c>
      <c r="Q3913" s="86">
        <v>12114.2785329324</v>
      </c>
      <c r="R3913" s="44">
        <v>12729.1681266828</v>
      </c>
      <c r="S3913" s="45">
        <v>11977.0688839619</v>
      </c>
      <c r="T3913" s="140">
        <v>0.98867372509246498</v>
      </c>
      <c r="U3913" s="44">
        <v>12826.9055053512</v>
      </c>
      <c r="V3913" s="45">
        <v>11914.734533631799</v>
      </c>
      <c r="W3913" s="99">
        <v>0.98352819784041701</v>
      </c>
      <c r="X3913" s="86">
        <v>12173.420044001799</v>
      </c>
      <c r="Y3913" s="44">
        <v>12791.311508612</v>
      </c>
      <c r="Z3913" s="45">
        <v>12036.1299219965</v>
      </c>
      <c r="AA3913" s="46">
        <v>0.98872214040844897</v>
      </c>
      <c r="AB3913" s="139">
        <v>12889.5260379623</v>
      </c>
      <c r="AC3913" s="45">
        <v>11973.412899840299</v>
      </c>
      <c r="AD3913" s="99">
        <v>0.98357017638112199</v>
      </c>
      <c r="AE3913" s="142">
        <v>12236.9360024627</v>
      </c>
      <c r="AF3913" s="44">
        <v>12858.0513736216</v>
      </c>
      <c r="AG3913" s="45">
        <v>12099.360616423301</v>
      </c>
      <c r="AH3913" s="140">
        <v>0.98875736654896396</v>
      </c>
      <c r="AI3913" s="44">
        <v>12956.778346471299</v>
      </c>
      <c r="AJ3913" s="45">
        <v>12036.262905204099</v>
      </c>
      <c r="AK3913" s="46">
        <v>0.98360103401551702</v>
      </c>
    </row>
    <row r="3914" spans="1:37" x14ac:dyDescent="0.2">
      <c r="A3914" s="35" t="s">
        <v>3326</v>
      </c>
      <c r="B3914" s="35" t="s">
        <v>9505</v>
      </c>
      <c r="C3914" s="85" t="s">
        <v>1216</v>
      </c>
      <c r="D3914" s="85" t="s">
        <v>1216</v>
      </c>
      <c r="E3914" s="85" t="s">
        <v>12898</v>
      </c>
      <c r="F3914" s="85" t="s">
        <v>420</v>
      </c>
      <c r="G3914" s="85" t="s">
        <v>420</v>
      </c>
      <c r="H3914" s="840">
        <v>1.03971087080552</v>
      </c>
      <c r="I3914" s="840">
        <v>1.0524718309635901</v>
      </c>
      <c r="J3914" s="86">
        <v>15042.916666666701</v>
      </c>
      <c r="K3914" s="44">
        <v>15640.283986954801</v>
      </c>
      <c r="L3914" s="45">
        <v>14715.4295209553</v>
      </c>
      <c r="M3914" s="46">
        <v>0.97822981055017</v>
      </c>
      <c r="N3914" s="139">
        <v>15832.2460471993</v>
      </c>
      <c r="O3914" s="45">
        <v>14705.709064913999</v>
      </c>
      <c r="P3914" s="99">
        <v>0.97758362894478701</v>
      </c>
      <c r="Q3914" s="86">
        <v>15117.548792182901</v>
      </c>
      <c r="R3914" s="44">
        <v>15717.8798191653</v>
      </c>
      <c r="S3914" s="45">
        <v>14789.1934045054</v>
      </c>
      <c r="T3914" s="140">
        <v>0.97827985262748396</v>
      </c>
      <c r="U3914" s="44">
        <v>15910.794256990001</v>
      </c>
      <c r="V3914" s="45">
        <v>14779.316001991499</v>
      </c>
      <c r="W3914" s="99">
        <v>0.97762647934258495</v>
      </c>
      <c r="X3914" s="86">
        <v>15189.7159312286</v>
      </c>
      <c r="Y3914" s="44">
        <v>15792.912778146099</v>
      </c>
      <c r="Z3914" s="45">
        <v>14860.5207461758</v>
      </c>
      <c r="AA3914" s="46">
        <v>0.97832775895591495</v>
      </c>
      <c r="AB3914" s="139">
        <v>15986.7481379569</v>
      </c>
      <c r="AC3914" s="45">
        <v>14850.5023239607</v>
      </c>
      <c r="AD3914" s="99">
        <v>0.97766820598860005</v>
      </c>
      <c r="AE3914" s="142">
        <v>15265.2764905985</v>
      </c>
      <c r="AF3914" s="44">
        <v>15871.4739131272</v>
      </c>
      <c r="AG3914" s="45">
        <v>14934.9758224672</v>
      </c>
      <c r="AH3914" s="140">
        <v>0.97836261476595299</v>
      </c>
      <c r="AI3914" s="44">
        <v>16066.273498225601</v>
      </c>
      <c r="AJ3914" s="45">
        <v>14924.8437042393</v>
      </c>
      <c r="AK3914" s="46">
        <v>0.97769887845995496</v>
      </c>
    </row>
    <row r="3915" spans="1:37" x14ac:dyDescent="0.2">
      <c r="A3915" s="35" t="s">
        <v>3325</v>
      </c>
      <c r="B3915" s="35" t="s">
        <v>9504</v>
      </c>
      <c r="C3915" s="85" t="s">
        <v>1216</v>
      </c>
      <c r="D3915" s="85" t="s">
        <v>1216</v>
      </c>
      <c r="E3915" s="85" t="s">
        <v>12898</v>
      </c>
      <c r="F3915" s="85" t="s">
        <v>419</v>
      </c>
      <c r="G3915" s="85" t="s">
        <v>419</v>
      </c>
      <c r="H3915" s="840">
        <v>1.05075742579955</v>
      </c>
      <c r="I3915" s="840">
        <v>1.0588253745760901</v>
      </c>
      <c r="J3915" s="86">
        <v>18358.666666666701</v>
      </c>
      <c r="K3915" s="44">
        <v>19290.505327778701</v>
      </c>
      <c r="L3915" s="45">
        <v>18149.8028943278</v>
      </c>
      <c r="M3915" s="46">
        <v>0.98862315133603296</v>
      </c>
      <c r="N3915" s="139">
        <v>19438.622110051001</v>
      </c>
      <c r="O3915" s="45">
        <v>18055.474916256899</v>
      </c>
      <c r="P3915" s="99">
        <v>0.98348508876408403</v>
      </c>
      <c r="Q3915" s="86">
        <v>18430.699799837301</v>
      </c>
      <c r="R3915" s="44">
        <v>19366.194677361302</v>
      </c>
      <c r="S3915" s="45">
        <v>18221.948627166101</v>
      </c>
      <c r="T3915" s="140">
        <v>0.98867372509246498</v>
      </c>
      <c r="U3915" s="44">
        <v>19514.892619262198</v>
      </c>
      <c r="V3915" s="45">
        <v>18127.112959071699</v>
      </c>
      <c r="W3915" s="99">
        <v>0.98352819784041701</v>
      </c>
      <c r="X3915" s="86">
        <v>18499.20597635</v>
      </c>
      <c r="Y3915" s="44">
        <v>19438.178051045299</v>
      </c>
      <c r="Z3915" s="45">
        <v>18290.574528793601</v>
      </c>
      <c r="AA3915" s="46">
        <v>0.98872214040844897</v>
      </c>
      <c r="AB3915" s="139">
        <v>19587.428697269101</v>
      </c>
      <c r="AC3915" s="45">
        <v>18195.267285069302</v>
      </c>
      <c r="AD3915" s="99">
        <v>0.98357017638112199</v>
      </c>
      <c r="AE3915" s="142">
        <v>18571.644071674698</v>
      </c>
      <c r="AF3915" s="44">
        <v>19514.292917618499</v>
      </c>
      <c r="AG3915" s="45">
        <v>18362.849884793799</v>
      </c>
      <c r="AH3915" s="140">
        <v>0.98875736654896396</v>
      </c>
      <c r="AI3915" s="44">
        <v>19664.127990684901</v>
      </c>
      <c r="AJ3915" s="45">
        <v>18267.088312267399</v>
      </c>
      <c r="AK3915" s="46">
        <v>0.98360103401551702</v>
      </c>
    </row>
    <row r="3916" spans="1:37" x14ac:dyDescent="0.2">
      <c r="A3916" s="35" t="s">
        <v>3324</v>
      </c>
      <c r="B3916" s="35" t="s">
        <v>9503</v>
      </c>
      <c r="C3916" s="85" t="s">
        <v>1216</v>
      </c>
      <c r="D3916" s="85" t="s">
        <v>1216</v>
      </c>
      <c r="E3916" s="85" t="s">
        <v>12898</v>
      </c>
      <c r="F3916" s="85" t="s">
        <v>419</v>
      </c>
      <c r="G3916" s="85" t="s">
        <v>419</v>
      </c>
      <c r="H3916" s="840">
        <v>1.05075742579955</v>
      </c>
      <c r="I3916" s="840">
        <v>1.0588253745760901</v>
      </c>
      <c r="J3916" s="86">
        <v>12559.5</v>
      </c>
      <c r="K3916" s="44">
        <v>13196.987889329501</v>
      </c>
      <c r="L3916" s="45">
        <v>12416.6124692049</v>
      </c>
      <c r="M3916" s="46">
        <v>0.98862315133603396</v>
      </c>
      <c r="N3916" s="139">
        <v>13298.3172919884</v>
      </c>
      <c r="O3916" s="45">
        <v>12352.0809723325</v>
      </c>
      <c r="P3916" s="99">
        <v>0.98348508876408403</v>
      </c>
      <c r="Q3916" s="86">
        <v>12623.5822039589</v>
      </c>
      <c r="R3916" s="44">
        <v>13264.3227410009</v>
      </c>
      <c r="S3916" s="45">
        <v>12480.604041598999</v>
      </c>
      <c r="T3916" s="140">
        <v>0.98867372509246498</v>
      </c>
      <c r="U3916" s="44">
        <v>13366.1691555989</v>
      </c>
      <c r="V3916" s="45">
        <v>12415.649055350101</v>
      </c>
      <c r="W3916" s="99">
        <v>0.98352819784041701</v>
      </c>
      <c r="X3916" s="86">
        <v>12680.879564380901</v>
      </c>
      <c r="Y3916" s="44">
        <v>13324.528367942999</v>
      </c>
      <c r="Z3916" s="45">
        <v>12537.8663851564</v>
      </c>
      <c r="AA3916" s="46">
        <v>0.98872214040844897</v>
      </c>
      <c r="AB3916" s="139">
        <v>13426.8370547099</v>
      </c>
      <c r="AC3916" s="45">
        <v>12472.5349498058</v>
      </c>
      <c r="AD3916" s="99">
        <v>0.98357017638112199</v>
      </c>
      <c r="AE3916" s="142">
        <v>12743.1571193905</v>
      </c>
      <c r="AF3916" s="44">
        <v>13389.966971330001</v>
      </c>
      <c r="AG3916" s="45">
        <v>12599.8904748883</v>
      </c>
      <c r="AH3916" s="140">
        <v>0.98875736654896396</v>
      </c>
      <c r="AI3916" s="44">
        <v>13492.778110220699</v>
      </c>
      <c r="AJ3916" s="45">
        <v>12534.1825192547</v>
      </c>
      <c r="AK3916" s="46">
        <v>0.98360103401551702</v>
      </c>
    </row>
    <row r="3917" spans="1:37" x14ac:dyDescent="0.2">
      <c r="A3917" s="35" t="s">
        <v>3323</v>
      </c>
      <c r="B3917" s="35" t="s">
        <v>9502</v>
      </c>
      <c r="C3917" s="85" t="s">
        <v>1078</v>
      </c>
      <c r="D3917" s="85" t="s">
        <v>13395</v>
      </c>
      <c r="E3917" s="85" t="s">
        <v>12900</v>
      </c>
      <c r="F3917" s="85" t="s">
        <v>420</v>
      </c>
      <c r="G3917" s="85" t="s">
        <v>420</v>
      </c>
      <c r="H3917" s="840">
        <v>1.03971087080552</v>
      </c>
      <c r="I3917" s="840">
        <v>1.0524718309635901</v>
      </c>
      <c r="J3917" s="86">
        <v>10297.166666666701</v>
      </c>
      <c r="K3917" s="44">
        <v>10706.076121829499</v>
      </c>
      <c r="L3917" s="45">
        <v>10072.995397536901</v>
      </c>
      <c r="M3917" s="46">
        <v>0.97822981055017</v>
      </c>
      <c r="N3917" s="139">
        <v>10837.4778554039</v>
      </c>
      <c r="O3917" s="45">
        <v>10066.3415578493</v>
      </c>
      <c r="P3917" s="99">
        <v>0.97758362894478701</v>
      </c>
      <c r="Q3917" s="86">
        <v>10371.435901642501</v>
      </c>
      <c r="R3917" s="44">
        <v>10783.294652800299</v>
      </c>
      <c r="S3917" s="45">
        <v>10146.1667853942</v>
      </c>
      <c r="T3917" s="140">
        <v>0.97827985262748396</v>
      </c>
      <c r="U3917" s="44">
        <v>10915.6441331231</v>
      </c>
      <c r="V3917" s="45">
        <v>10139.39036625</v>
      </c>
      <c r="W3917" s="99">
        <v>0.97762647934258495</v>
      </c>
      <c r="X3917" s="86">
        <v>10438.860283367399</v>
      </c>
      <c r="Y3917" s="44">
        <v>10853.3965154371</v>
      </c>
      <c r="Z3917" s="45">
        <v>10212.626787080701</v>
      </c>
      <c r="AA3917" s="46">
        <v>0.97832775895591495</v>
      </c>
      <c r="AB3917" s="139">
        <v>10986.6063956088</v>
      </c>
      <c r="AC3917" s="45">
        <v>10205.741805805499</v>
      </c>
      <c r="AD3917" s="99">
        <v>0.97766820598860005</v>
      </c>
      <c r="AE3917" s="142">
        <v>10510.710973601001</v>
      </c>
      <c r="AF3917" s="44">
        <v>10928.100459147799</v>
      </c>
      <c r="AG3917" s="45">
        <v>10283.2866711815</v>
      </c>
      <c r="AH3917" s="140">
        <v>0.97836261476595299</v>
      </c>
      <c r="AI3917" s="44">
        <v>11062.2272231149</v>
      </c>
      <c r="AJ3917" s="45">
        <v>10276.310330706399</v>
      </c>
      <c r="AK3917" s="46">
        <v>0.97769887845995396</v>
      </c>
    </row>
    <row r="3918" spans="1:37" x14ac:dyDescent="0.2">
      <c r="A3918" s="35" t="s">
        <v>3322</v>
      </c>
      <c r="B3918" s="35" t="s">
        <v>7679</v>
      </c>
      <c r="C3918" s="85" t="s">
        <v>1216</v>
      </c>
      <c r="D3918" s="85" t="s">
        <v>1216</v>
      </c>
      <c r="E3918" s="85" t="s">
        <v>12898</v>
      </c>
      <c r="F3918" s="85" t="s">
        <v>419</v>
      </c>
      <c r="G3918" s="85" t="s">
        <v>419</v>
      </c>
      <c r="H3918" s="840">
        <v>1.05075742579955</v>
      </c>
      <c r="I3918" s="840">
        <v>1.0588253745760901</v>
      </c>
      <c r="J3918" s="86">
        <v>12626.75</v>
      </c>
      <c r="K3918" s="44">
        <v>13267.6513262145</v>
      </c>
      <c r="L3918" s="45">
        <v>12483.0973761323</v>
      </c>
      <c r="M3918" s="46">
        <v>0.98862315133603296</v>
      </c>
      <c r="N3918" s="139">
        <v>13369.523298428699</v>
      </c>
      <c r="O3918" s="45">
        <v>12418.220344551901</v>
      </c>
      <c r="P3918" s="99">
        <v>0.98348508876408403</v>
      </c>
      <c r="Q3918" s="86">
        <v>12688.783447695199</v>
      </c>
      <c r="R3918" s="44">
        <v>13332.833432028099</v>
      </c>
      <c r="S3918" s="45">
        <v>12545.066798124401</v>
      </c>
      <c r="T3918" s="140">
        <v>0.98867372509246498</v>
      </c>
      <c r="U3918" s="44">
        <v>13435.205886920799</v>
      </c>
      <c r="V3918" s="45">
        <v>12479.7763170989</v>
      </c>
      <c r="W3918" s="99">
        <v>0.98352819784041701</v>
      </c>
      <c r="X3918" s="86">
        <v>12743.4733270871</v>
      </c>
      <c r="Y3918" s="44">
        <v>13390.299228915301</v>
      </c>
      <c r="Z3918" s="45">
        <v>12599.7542241955</v>
      </c>
      <c r="AA3918" s="46">
        <v>0.98872214040844897</v>
      </c>
      <c r="AB3918" s="139">
        <v>13493.1129189534</v>
      </c>
      <c r="AC3918" s="45">
        <v>12534.1003080312</v>
      </c>
      <c r="AD3918" s="99">
        <v>0.98357017638112199</v>
      </c>
      <c r="AE3918" s="142">
        <v>12796.6132560402</v>
      </c>
      <c r="AF3918" s="44">
        <v>13446.136403869201</v>
      </c>
      <c r="AG3918" s="45">
        <v>12652.7456237879</v>
      </c>
      <c r="AH3918" s="140">
        <v>0.98875736654896396</v>
      </c>
      <c r="AI3918" s="44">
        <v>13549.3788241321</v>
      </c>
      <c r="AJ3918" s="45">
        <v>12586.7620305378</v>
      </c>
      <c r="AK3918" s="46">
        <v>0.98360103401551702</v>
      </c>
    </row>
    <row r="3919" spans="1:37" x14ac:dyDescent="0.2">
      <c r="A3919" s="35" t="s">
        <v>3321</v>
      </c>
      <c r="B3919" s="35" t="s">
        <v>9501</v>
      </c>
      <c r="C3919" s="85" t="s">
        <v>1216</v>
      </c>
      <c r="D3919" s="85" t="s">
        <v>1216</v>
      </c>
      <c r="E3919" s="85" t="s">
        <v>12898</v>
      </c>
      <c r="F3919" s="85" t="s">
        <v>419</v>
      </c>
      <c r="G3919" s="85" t="s">
        <v>419</v>
      </c>
      <c r="H3919" s="840">
        <v>1.05075742579955</v>
      </c>
      <c r="I3919" s="840">
        <v>1.0588253745760901</v>
      </c>
      <c r="J3919" s="86">
        <v>6556</v>
      </c>
      <c r="K3919" s="44">
        <v>6888.7656835418702</v>
      </c>
      <c r="L3919" s="45">
        <v>6481.4133801590397</v>
      </c>
      <c r="M3919" s="46">
        <v>0.98862315133603296</v>
      </c>
      <c r="N3919" s="139">
        <v>6941.6591557208603</v>
      </c>
      <c r="O3919" s="45">
        <v>6447.7282419373396</v>
      </c>
      <c r="P3919" s="99">
        <v>0.98348508876408403</v>
      </c>
      <c r="Q3919" s="86">
        <v>6596.1259246877398</v>
      </c>
      <c r="R3919" s="44">
        <v>6930.9282968745802</v>
      </c>
      <c r="S3919" s="45">
        <v>6521.4163891400103</v>
      </c>
      <c r="T3919" s="140">
        <v>0.98867372509246498</v>
      </c>
      <c r="U3919" s="44">
        <v>6984.1455029585704</v>
      </c>
      <c r="V3919" s="45">
        <v>6487.4758434365904</v>
      </c>
      <c r="W3919" s="99">
        <v>0.98352819784041801</v>
      </c>
      <c r="X3919" s="86">
        <v>6632.4162528492898</v>
      </c>
      <c r="Y3919" s="44">
        <v>6969.0606286750399</v>
      </c>
      <c r="Z3919" s="45">
        <v>6557.6167935969397</v>
      </c>
      <c r="AA3919" s="46">
        <v>0.98872214040844897</v>
      </c>
      <c r="AB3919" s="139">
        <v>7022.5706232677203</v>
      </c>
      <c r="AC3919" s="45">
        <v>6523.4468236479997</v>
      </c>
      <c r="AD3919" s="99">
        <v>0.98357017638112199</v>
      </c>
      <c r="AE3919" s="142">
        <v>6671.0729195567301</v>
      </c>
      <c r="AF3919" s="44">
        <v>7009.67940827454</v>
      </c>
      <c r="AG3919" s="45">
        <v>6596.0724919970198</v>
      </c>
      <c r="AH3919" s="140">
        <v>0.98875736654896396</v>
      </c>
      <c r="AI3919" s="44">
        <v>7063.5012828740801</v>
      </c>
      <c r="AJ3919" s="45">
        <v>6561.6742216689099</v>
      </c>
      <c r="AK3919" s="46">
        <v>0.98360103401551702</v>
      </c>
    </row>
    <row r="3920" spans="1:37" x14ac:dyDescent="0.2">
      <c r="A3920" s="35" t="s">
        <v>3320</v>
      </c>
      <c r="B3920" s="35" t="s">
        <v>9500</v>
      </c>
      <c r="C3920" s="85" t="s">
        <v>1216</v>
      </c>
      <c r="D3920" s="85" t="s">
        <v>1216</v>
      </c>
      <c r="E3920" s="85" t="s">
        <v>12898</v>
      </c>
      <c r="F3920" s="85" t="s">
        <v>419</v>
      </c>
      <c r="G3920" s="85" t="s">
        <v>419</v>
      </c>
      <c r="H3920" s="840">
        <v>1.05075742579955</v>
      </c>
      <c r="I3920" s="840">
        <v>1.0588253745760901</v>
      </c>
      <c r="J3920" s="86">
        <v>3050.4166666666702</v>
      </c>
      <c r="K3920" s="44">
        <v>3205.2479642827202</v>
      </c>
      <c r="L3920" s="45">
        <v>3015.71253788796</v>
      </c>
      <c r="M3920" s="46">
        <v>0.98862315133603296</v>
      </c>
      <c r="N3920" s="139">
        <v>3229.8585696964901</v>
      </c>
      <c r="O3920" s="45">
        <v>3000.03930618411</v>
      </c>
      <c r="P3920" s="99">
        <v>0.98348508876408403</v>
      </c>
      <c r="Q3920" s="86">
        <v>3058.94788995104</v>
      </c>
      <c r="R3920" s="44">
        <v>3214.2122104999298</v>
      </c>
      <c r="S3920" s="45">
        <v>3024.3014052216299</v>
      </c>
      <c r="T3920" s="140">
        <v>0.98867372509246498</v>
      </c>
      <c r="U3920" s="44">
        <v>3238.8916453861598</v>
      </c>
      <c r="V3920" s="45">
        <v>3008.5615054913001</v>
      </c>
      <c r="W3920" s="99">
        <v>0.98352819784041701</v>
      </c>
      <c r="X3920" s="86">
        <v>3066.2544355538398</v>
      </c>
      <c r="Y3920" s="44">
        <v>3221.8896175490099</v>
      </c>
      <c r="Z3920" s="45">
        <v>3031.6736485576898</v>
      </c>
      <c r="AA3920" s="46">
        <v>0.98872214040844897</v>
      </c>
      <c r="AB3920" s="139">
        <v>3246.6280012708999</v>
      </c>
      <c r="AC3920" s="45">
        <v>3015.87641600708</v>
      </c>
      <c r="AD3920" s="99">
        <v>0.98357017638112199</v>
      </c>
      <c r="AE3920" s="142">
        <v>3074.6908470676699</v>
      </c>
      <c r="AF3920" s="44">
        <v>3230.7542395942701</v>
      </c>
      <c r="AG3920" s="45">
        <v>3040.1232248988299</v>
      </c>
      <c r="AH3920" s="140">
        <v>0.98875736654896396</v>
      </c>
      <c r="AI3920" s="44">
        <v>3255.5606878521098</v>
      </c>
      <c r="AJ3920" s="45">
        <v>3024.2690964538101</v>
      </c>
      <c r="AK3920" s="46">
        <v>0.98360103401551702</v>
      </c>
    </row>
    <row r="3921" spans="1:37" x14ac:dyDescent="0.2">
      <c r="A3921" s="35" t="s">
        <v>3319</v>
      </c>
      <c r="B3921" s="35" t="s">
        <v>9499</v>
      </c>
      <c r="C3921" s="85" t="s">
        <v>1216</v>
      </c>
      <c r="D3921" s="85" t="s">
        <v>1216</v>
      </c>
      <c r="E3921" s="85" t="s">
        <v>12898</v>
      </c>
      <c r="F3921" s="85" t="s">
        <v>420</v>
      </c>
      <c r="G3921" s="85" t="s">
        <v>420</v>
      </c>
      <c r="H3921" s="840">
        <v>1.03971087080552</v>
      </c>
      <c r="I3921" s="840">
        <v>1.0524718309635901</v>
      </c>
      <c r="J3921" s="86">
        <v>21430.666666666701</v>
      </c>
      <c r="K3921" s="44">
        <v>22281.697101942798</v>
      </c>
      <c r="L3921" s="45">
        <v>20964.116993297201</v>
      </c>
      <c r="M3921" s="46">
        <v>0.978229810550171</v>
      </c>
      <c r="N3921" s="139">
        <v>22555.1729854369</v>
      </c>
      <c r="O3921" s="45">
        <v>20950.268890706098</v>
      </c>
      <c r="P3921" s="99">
        <v>0.97758362894478701</v>
      </c>
      <c r="Q3921" s="86">
        <v>21551.8608626389</v>
      </c>
      <c r="R3921" s="44">
        <v>22407.7040249737</v>
      </c>
      <c r="S3921" s="45">
        <v>21083.751268550499</v>
      </c>
      <c r="T3921" s="140">
        <v>0.97827985262748396</v>
      </c>
      <c r="U3921" s="44">
        <v>22682.726462774001</v>
      </c>
      <c r="V3921" s="45">
        <v>21069.669858423</v>
      </c>
      <c r="W3921" s="99">
        <v>0.97762647934258495</v>
      </c>
      <c r="X3921" s="86">
        <v>21661.362018016</v>
      </c>
      <c r="Y3921" s="44">
        <v>22521.553566585</v>
      </c>
      <c r="Z3921" s="45">
        <v>21191.9117590184</v>
      </c>
      <c r="AA3921" s="46">
        <v>0.97832775895591495</v>
      </c>
      <c r="AB3921" s="139">
        <v>22797.9733442664</v>
      </c>
      <c r="AC3921" s="45">
        <v>21177.6249434233</v>
      </c>
      <c r="AD3921" s="99">
        <v>0.97766820598860005</v>
      </c>
      <c r="AE3921" s="142">
        <v>21785.880990586</v>
      </c>
      <c r="AF3921" s="44">
        <v>22651.017295987502</v>
      </c>
      <c r="AG3921" s="45">
        <v>21314.491490929599</v>
      </c>
      <c r="AH3921" s="140">
        <v>0.97836261476595299</v>
      </c>
      <c r="AI3921" s="44">
        <v>22929.026055316801</v>
      </c>
      <c r="AJ3921" s="45">
        <v>21300.031410758002</v>
      </c>
      <c r="AK3921" s="46">
        <v>0.97769887845995396</v>
      </c>
    </row>
    <row r="3922" spans="1:37" x14ac:dyDescent="0.2">
      <c r="A3922" s="35" t="s">
        <v>3318</v>
      </c>
      <c r="B3922" s="35" t="s">
        <v>9498</v>
      </c>
      <c r="C3922" s="85" t="s">
        <v>1216</v>
      </c>
      <c r="D3922" s="85" t="s">
        <v>1216</v>
      </c>
      <c r="E3922" s="85" t="s">
        <v>12898</v>
      </c>
      <c r="F3922" s="85" t="s">
        <v>419</v>
      </c>
      <c r="G3922" s="85" t="s">
        <v>419</v>
      </c>
      <c r="H3922" s="840">
        <v>1.05075742579955</v>
      </c>
      <c r="I3922" s="840">
        <v>1.0588253745760901</v>
      </c>
      <c r="J3922" s="86">
        <v>11333.75</v>
      </c>
      <c r="K3922" s="44">
        <v>11909.0219746557</v>
      </c>
      <c r="L3922" s="45">
        <v>11204.8076414548</v>
      </c>
      <c r="M3922" s="46">
        <v>0.98862315133603296</v>
      </c>
      <c r="N3922" s="139">
        <v>12000.4620891018</v>
      </c>
      <c r="O3922" s="45">
        <v>11146.5741247799</v>
      </c>
      <c r="P3922" s="99">
        <v>0.98348508876408403</v>
      </c>
      <c r="Q3922" s="86">
        <v>11376.990071578401</v>
      </c>
      <c r="R3922" s="44">
        <v>11954.4568009587</v>
      </c>
      <c r="S3922" s="45">
        <v>11248.1311544074</v>
      </c>
      <c r="T3922" s="140">
        <v>0.98867372509246498</v>
      </c>
      <c r="U3922" s="44">
        <v>12046.2457740874</v>
      </c>
      <c r="V3922" s="45">
        <v>11189.5905419478</v>
      </c>
      <c r="W3922" s="99">
        <v>0.98352819784041701</v>
      </c>
      <c r="X3922" s="86">
        <v>11410.854922774701</v>
      </c>
      <c r="Y3922" s="44">
        <v>11990.040544826899</v>
      </c>
      <c r="Z3922" s="45">
        <v>11282.164903135999</v>
      </c>
      <c r="AA3922" s="46">
        <v>0.98872214040844897</v>
      </c>
      <c r="AB3922" s="139">
        <v>12082.1027378403</v>
      </c>
      <c r="AC3922" s="45">
        <v>11223.376589052899</v>
      </c>
      <c r="AD3922" s="99">
        <v>0.98357017638112199</v>
      </c>
      <c r="AE3922" s="142">
        <v>11453.610493386301</v>
      </c>
      <c r="AF3922" s="44">
        <v>12034.966278141401</v>
      </c>
      <c r="AG3922" s="45">
        <v>11324.841748918299</v>
      </c>
      <c r="AH3922" s="140">
        <v>0.98875736654896396</v>
      </c>
      <c r="AI3922" s="44">
        <v>12127.3734209085</v>
      </c>
      <c r="AJ3922" s="45">
        <v>11265.783124505801</v>
      </c>
      <c r="AK3922" s="46">
        <v>0.98360103401551702</v>
      </c>
    </row>
    <row r="3923" spans="1:37" x14ac:dyDescent="0.2">
      <c r="A3923" s="35" t="s">
        <v>3317</v>
      </c>
      <c r="B3923" s="35" t="s">
        <v>9497</v>
      </c>
      <c r="C3923" s="85" t="s">
        <v>1216</v>
      </c>
      <c r="D3923" s="85" t="s">
        <v>1216</v>
      </c>
      <c r="E3923" s="85" t="s">
        <v>12898</v>
      </c>
      <c r="F3923" s="85" t="s">
        <v>420</v>
      </c>
      <c r="G3923" s="85" t="s">
        <v>420</v>
      </c>
      <c r="H3923" s="840">
        <v>1.03971087080552</v>
      </c>
      <c r="I3923" s="840">
        <v>1.0524718309635901</v>
      </c>
      <c r="J3923" s="86">
        <v>10604.5</v>
      </c>
      <c r="K3923" s="44">
        <v>11025.6139294571</v>
      </c>
      <c r="L3923" s="45">
        <v>10373.6380259793</v>
      </c>
      <c r="M3923" s="46">
        <v>0.978229810550171</v>
      </c>
      <c r="N3923" s="139">
        <v>11160.937531453301</v>
      </c>
      <c r="O3923" s="45">
        <v>10366.785593144999</v>
      </c>
      <c r="P3923" s="99">
        <v>0.97758362894478701</v>
      </c>
      <c r="Q3923" s="86">
        <v>10687.4247691952</v>
      </c>
      <c r="R3923" s="44">
        <v>11111.8317134484</v>
      </c>
      <c r="S3923" s="45">
        <v>10455.292328175599</v>
      </c>
      <c r="T3923" s="140">
        <v>0.97827985262748396</v>
      </c>
      <c r="U3923" s="44">
        <v>11248.2135151205</v>
      </c>
      <c r="V3923" s="45">
        <v>10448.3094503471</v>
      </c>
      <c r="W3923" s="99">
        <v>0.97762647934258495</v>
      </c>
      <c r="X3923" s="86">
        <v>10768.1630013507</v>
      </c>
      <c r="Y3923" s="44">
        <v>11195.7761311101</v>
      </c>
      <c r="Z3923" s="45">
        <v>10534.7927771834</v>
      </c>
      <c r="AA3923" s="46">
        <v>0.97832775895591495</v>
      </c>
      <c r="AB3923" s="139">
        <v>11333.188230145901</v>
      </c>
      <c r="AC3923" s="45">
        <v>10527.690603323401</v>
      </c>
      <c r="AD3923" s="99">
        <v>0.97766820598860005</v>
      </c>
      <c r="AE3923" s="142">
        <v>10847.1577493736</v>
      </c>
      <c r="AF3923" s="44">
        <v>11277.907829366</v>
      </c>
      <c r="AG3923" s="45">
        <v>10612.4536184559</v>
      </c>
      <c r="AH3923" s="140">
        <v>0.97836261476595299</v>
      </c>
      <c r="AI3923" s="44">
        <v>11416.327977234099</v>
      </c>
      <c r="AJ3923" s="45">
        <v>10605.2539660408</v>
      </c>
      <c r="AK3923" s="46">
        <v>0.97769887845995496</v>
      </c>
    </row>
    <row r="3924" spans="1:37" x14ac:dyDescent="0.2">
      <c r="A3924" s="35" t="s">
        <v>3316</v>
      </c>
      <c r="B3924" s="35" t="s">
        <v>9496</v>
      </c>
      <c r="C3924" s="85" t="s">
        <v>1216</v>
      </c>
      <c r="D3924" s="85" t="s">
        <v>1216</v>
      </c>
      <c r="E3924" s="85" t="s">
        <v>12898</v>
      </c>
      <c r="F3924" s="85" t="s">
        <v>420</v>
      </c>
      <c r="G3924" s="85" t="s">
        <v>420</v>
      </c>
      <c r="H3924" s="840">
        <v>1.03971087080552</v>
      </c>
      <c r="I3924" s="840">
        <v>1.0524718309635901</v>
      </c>
      <c r="J3924" s="86">
        <v>9754.4166666666697</v>
      </c>
      <c r="K3924" s="44">
        <v>10141.7730466998</v>
      </c>
      <c r="L3924" s="45">
        <v>9542.0611678607602</v>
      </c>
      <c r="M3924" s="46">
        <v>0.978229810550171</v>
      </c>
      <c r="N3924" s="139">
        <v>10266.2487691484</v>
      </c>
      <c r="O3924" s="45">
        <v>9535.7580432395098</v>
      </c>
      <c r="P3924" s="99">
        <v>0.97758362894478701</v>
      </c>
      <c r="Q3924" s="86">
        <v>9806.9773436573505</v>
      </c>
      <c r="R3924" s="44">
        <v>10196.420953944</v>
      </c>
      <c r="S3924" s="45">
        <v>9593.9683504741897</v>
      </c>
      <c r="T3924" s="140">
        <v>0.97827985262748396</v>
      </c>
      <c r="U3924" s="44">
        <v>10321.5674010975</v>
      </c>
      <c r="V3924" s="45">
        <v>9587.5607334722408</v>
      </c>
      <c r="W3924" s="99">
        <v>0.97762647934258495</v>
      </c>
      <c r="X3924" s="86">
        <v>9855.6785700274795</v>
      </c>
      <c r="Y3924" s="44">
        <v>10247.0561484225</v>
      </c>
      <c r="Z3924" s="45">
        <v>9642.0839284048197</v>
      </c>
      <c r="AA3924" s="46">
        <v>0.97832775895591495</v>
      </c>
      <c r="AB3924" s="139">
        <v>10372.8240699854</v>
      </c>
      <c r="AC3924" s="45">
        <v>9635.5835863590491</v>
      </c>
      <c r="AD3924" s="99">
        <v>0.97766820598860005</v>
      </c>
      <c r="AE3924" s="142">
        <v>9909.3297297325698</v>
      </c>
      <c r="AF3924" s="44">
        <v>10302.8378423992</v>
      </c>
      <c r="AG3924" s="45">
        <v>9694.9177449591498</v>
      </c>
      <c r="AH3924" s="140">
        <v>0.97836261476595299</v>
      </c>
      <c r="AI3924" s="44">
        <v>10429.290404273501</v>
      </c>
      <c r="AJ3924" s="45">
        <v>9688.3405630494199</v>
      </c>
      <c r="AK3924" s="46">
        <v>0.97769887845995496</v>
      </c>
    </row>
    <row r="3925" spans="1:37" x14ac:dyDescent="0.2">
      <c r="A3925" s="35" t="s">
        <v>3315</v>
      </c>
      <c r="B3925" s="35" t="s">
        <v>9495</v>
      </c>
      <c r="C3925" s="85" t="s">
        <v>1216</v>
      </c>
      <c r="D3925" s="85" t="s">
        <v>1216</v>
      </c>
      <c r="E3925" s="85" t="s">
        <v>12898</v>
      </c>
      <c r="F3925" s="85" t="s">
        <v>419</v>
      </c>
      <c r="G3925" s="85" t="s">
        <v>419</v>
      </c>
      <c r="H3925" s="840">
        <v>1.05075742579955</v>
      </c>
      <c r="I3925" s="840">
        <v>1.0588253745760901</v>
      </c>
      <c r="J3925" s="86">
        <v>17548.25</v>
      </c>
      <c r="K3925" s="44">
        <v>18438.953997287001</v>
      </c>
      <c r="L3925" s="45">
        <v>17348.606215432501</v>
      </c>
      <c r="M3925" s="46">
        <v>0.98862315133603296</v>
      </c>
      <c r="N3925" s="139">
        <v>18580.5323794049</v>
      </c>
      <c r="O3925" s="45">
        <v>17258.4422089043</v>
      </c>
      <c r="P3925" s="99">
        <v>0.98348508876408403</v>
      </c>
      <c r="Q3925" s="86">
        <v>17596.531553576799</v>
      </c>
      <c r="R3925" s="44">
        <v>18489.686198236999</v>
      </c>
      <c r="S3925" s="45">
        <v>17397.228399781899</v>
      </c>
      <c r="T3925" s="140">
        <v>0.98867372509246498</v>
      </c>
      <c r="U3925" s="44">
        <v>18631.654113455999</v>
      </c>
      <c r="V3925" s="45">
        <v>17306.684967131499</v>
      </c>
      <c r="W3925" s="99">
        <v>0.98352819784041701</v>
      </c>
      <c r="X3925" s="86">
        <v>17638.5085627101</v>
      </c>
      <c r="Y3925" s="44">
        <v>18533.7938522966</v>
      </c>
      <c r="Z3925" s="45">
        <v>17439.583939735399</v>
      </c>
      <c r="AA3925" s="46">
        <v>0.98872214040844897</v>
      </c>
      <c r="AB3925" s="139">
        <v>18676.100435875102</v>
      </c>
      <c r="AC3925" s="45">
        <v>17348.710978124702</v>
      </c>
      <c r="AD3925" s="99">
        <v>0.98357017638112199</v>
      </c>
      <c r="AE3925" s="142">
        <v>17690.5618080598</v>
      </c>
      <c r="AF3925" s="44">
        <v>18588.489186384799</v>
      </c>
      <c r="AG3925" s="45">
        <v>17491.6733061089</v>
      </c>
      <c r="AH3925" s="140">
        <v>0.98875736654896396</v>
      </c>
      <c r="AI3925" s="44">
        <v>18731.215732880399</v>
      </c>
      <c r="AJ3925" s="45">
        <v>17400.454886723001</v>
      </c>
      <c r="AK3925" s="46">
        <v>0.98360103401551702</v>
      </c>
    </row>
    <row r="3926" spans="1:37" x14ac:dyDescent="0.2">
      <c r="A3926" s="35" t="s">
        <v>3314</v>
      </c>
      <c r="B3926" s="35" t="s">
        <v>9494</v>
      </c>
      <c r="C3926" s="85" t="s">
        <v>1216</v>
      </c>
      <c r="D3926" s="85" t="s">
        <v>1216</v>
      </c>
      <c r="E3926" s="85" t="s">
        <v>12898</v>
      </c>
      <c r="F3926" s="85" t="s">
        <v>420</v>
      </c>
      <c r="G3926" s="85" t="s">
        <v>420</v>
      </c>
      <c r="H3926" s="840">
        <v>1.03971087080552</v>
      </c>
      <c r="I3926" s="840">
        <v>1.0524718309635901</v>
      </c>
      <c r="J3926" s="86">
        <v>20380.083333333299</v>
      </c>
      <c r="K3926" s="44">
        <v>21189.394189588998</v>
      </c>
      <c r="L3926" s="45">
        <v>19936.4050581634</v>
      </c>
      <c r="M3926" s="46">
        <v>0.978229810550171</v>
      </c>
      <c r="N3926" s="139">
        <v>21449.463621023799</v>
      </c>
      <c r="O3926" s="45">
        <v>19923.235823197199</v>
      </c>
      <c r="P3926" s="99">
        <v>0.97758362894478701</v>
      </c>
      <c r="Q3926" s="86">
        <v>20474.087652586</v>
      </c>
      <c r="R3926" s="44">
        <v>21287.131502218701</v>
      </c>
      <c r="S3926" s="45">
        <v>20029.387451454</v>
      </c>
      <c r="T3926" s="140">
        <v>0.97827985262748396</v>
      </c>
      <c r="U3926" s="44">
        <v>21548.400519026101</v>
      </c>
      <c r="V3926" s="45">
        <v>20016.0102295492</v>
      </c>
      <c r="W3926" s="99">
        <v>0.97762647934258495</v>
      </c>
      <c r="X3926" s="86">
        <v>20562.044676436501</v>
      </c>
      <c r="Y3926" s="44">
        <v>21378.581376079801</v>
      </c>
      <c r="Z3926" s="45">
        <v>20116.419087849601</v>
      </c>
      <c r="AA3926" s="46">
        <v>0.97832775895591495</v>
      </c>
      <c r="AB3926" s="139">
        <v>21640.972808964201</v>
      </c>
      <c r="AC3926" s="45">
        <v>20102.857330269198</v>
      </c>
      <c r="AD3926" s="99">
        <v>0.97766820598860005</v>
      </c>
      <c r="AE3926" s="142">
        <v>20659.421867508299</v>
      </c>
      <c r="AF3926" s="44">
        <v>21479.825500205599</v>
      </c>
      <c r="AG3926" s="45">
        <v>20212.405997848298</v>
      </c>
      <c r="AH3926" s="140">
        <v>0.97836261476595299</v>
      </c>
      <c r="AI3926" s="44">
        <v>21743.459559545601</v>
      </c>
      <c r="AJ3926" s="45">
        <v>20198.693589493902</v>
      </c>
      <c r="AK3926" s="46">
        <v>0.97769887845995496</v>
      </c>
    </row>
    <row r="3927" spans="1:37" x14ac:dyDescent="0.2">
      <c r="A3927" s="35" t="s">
        <v>3313</v>
      </c>
      <c r="B3927" s="35" t="s">
        <v>9493</v>
      </c>
      <c r="C3927" s="85" t="s">
        <v>1216</v>
      </c>
      <c r="D3927" s="85" t="s">
        <v>1216</v>
      </c>
      <c r="E3927" s="85" t="s">
        <v>12898</v>
      </c>
      <c r="F3927" s="85" t="s">
        <v>419</v>
      </c>
      <c r="G3927" s="85" t="s">
        <v>419</v>
      </c>
      <c r="H3927" s="840">
        <v>1.05075742579955</v>
      </c>
      <c r="I3927" s="840">
        <v>1.0588253745760901</v>
      </c>
      <c r="J3927" s="86">
        <v>10397.333333333299</v>
      </c>
      <c r="K3927" s="44">
        <v>10925.075208513201</v>
      </c>
      <c r="L3927" s="45">
        <v>10279.044445491199</v>
      </c>
      <c r="M3927" s="46">
        <v>0.98862315133603296</v>
      </c>
      <c r="N3927" s="139">
        <v>11008.9603612592</v>
      </c>
      <c r="O3927" s="45">
        <v>10225.6222962431</v>
      </c>
      <c r="P3927" s="99">
        <v>0.98348508876408403</v>
      </c>
      <c r="Q3927" s="86">
        <v>10436.566226246499</v>
      </c>
      <c r="R3927" s="44">
        <v>10966.299462077301</v>
      </c>
      <c r="S3927" s="45">
        <v>10318.358808077401</v>
      </c>
      <c r="T3927" s="140">
        <v>0.98867372509246498</v>
      </c>
      <c r="U3927" s="44">
        <v>11050.501143793699</v>
      </c>
      <c r="V3927" s="45">
        <v>10264.657172142401</v>
      </c>
      <c r="W3927" s="99">
        <v>0.98352819784041701</v>
      </c>
      <c r="X3927" s="86">
        <v>10472.530363981499</v>
      </c>
      <c r="Y3927" s="44">
        <v>11004.0890468649</v>
      </c>
      <c r="Z3927" s="45">
        <v>10354.4226369683</v>
      </c>
      <c r="AA3927" s="46">
        <v>0.98872214040844897</v>
      </c>
      <c r="AB3927" s="139">
        <v>11088.5808854022</v>
      </c>
      <c r="AC3927" s="45">
        <v>10300.468537258001</v>
      </c>
      <c r="AD3927" s="99">
        <v>0.98357017638112199</v>
      </c>
      <c r="AE3927" s="142">
        <v>10513.3100918611</v>
      </c>
      <c r="AF3927" s="44">
        <v>11046.938648756401</v>
      </c>
      <c r="AG3927" s="45">
        <v>10395.1128001412</v>
      </c>
      <c r="AH3927" s="140">
        <v>0.98875736654896396</v>
      </c>
      <c r="AI3927" s="44">
        <v>11131.759496049401</v>
      </c>
      <c r="AJ3927" s="45">
        <v>10340.902677280301</v>
      </c>
      <c r="AK3927" s="46">
        <v>0.98360103401551702</v>
      </c>
    </row>
    <row r="3928" spans="1:37" x14ac:dyDescent="0.2">
      <c r="A3928" s="35" t="s">
        <v>3312</v>
      </c>
      <c r="B3928" s="35" t="s">
        <v>9492</v>
      </c>
      <c r="C3928" s="85" t="s">
        <v>1216</v>
      </c>
      <c r="D3928" s="85" t="s">
        <v>1216</v>
      </c>
      <c r="E3928" s="85" t="s">
        <v>12898</v>
      </c>
      <c r="F3928" s="85" t="s">
        <v>420</v>
      </c>
      <c r="G3928" s="85" t="s">
        <v>420</v>
      </c>
      <c r="H3928" s="840">
        <v>1.03971087080552</v>
      </c>
      <c r="I3928" s="840">
        <v>1.0524718309635901</v>
      </c>
      <c r="J3928" s="86">
        <v>11573.666666666701</v>
      </c>
      <c r="K3928" s="44">
        <v>12033.267048412799</v>
      </c>
      <c r="L3928" s="45">
        <v>11321.705750704201</v>
      </c>
      <c r="M3928" s="46">
        <v>0.97822981055017</v>
      </c>
      <c r="N3928" s="139">
        <v>12180.9581476289</v>
      </c>
      <c r="O3928" s="45">
        <v>11314.2270601973</v>
      </c>
      <c r="P3928" s="99">
        <v>0.97758362894478701</v>
      </c>
      <c r="Q3928" s="86">
        <v>11637.961807904599</v>
      </c>
      <c r="R3928" s="44">
        <v>12100.115405697799</v>
      </c>
      <c r="S3928" s="45">
        <v>11385.183562321199</v>
      </c>
      <c r="T3928" s="140">
        <v>0.97827985262748396</v>
      </c>
      <c r="U3928" s="44">
        <v>12248.626972649599</v>
      </c>
      <c r="V3928" s="45">
        <v>11377.579628985201</v>
      </c>
      <c r="W3928" s="99">
        <v>0.97762647934258495</v>
      </c>
      <c r="X3928" s="86">
        <v>11695.894169927</v>
      </c>
      <c r="Y3928" s="44">
        <v>12160.348312263999</v>
      </c>
      <c r="Z3928" s="45">
        <v>11442.417932250301</v>
      </c>
      <c r="AA3928" s="46">
        <v>0.97832775895591495</v>
      </c>
      <c r="AB3928" s="139">
        <v>12309.599151779399</v>
      </c>
      <c r="AC3928" s="45">
        <v>11434.7038705451</v>
      </c>
      <c r="AD3928" s="99">
        <v>0.97766820598860005</v>
      </c>
      <c r="AE3928" s="142">
        <v>11759.2583382667</v>
      </c>
      <c r="AF3928" s="44">
        <v>12226.2287269063</v>
      </c>
      <c r="AG3928" s="45">
        <v>11504.818735535</v>
      </c>
      <c r="AH3928" s="140">
        <v>0.97836261476595299</v>
      </c>
      <c r="AI3928" s="44">
        <v>12376.2881540494</v>
      </c>
      <c r="AJ3928" s="45">
        <v>11497.013688844299</v>
      </c>
      <c r="AK3928" s="46">
        <v>0.97769887845995496</v>
      </c>
    </row>
    <row r="3929" spans="1:37" x14ac:dyDescent="0.2">
      <c r="A3929" s="35" t="s">
        <v>3311</v>
      </c>
      <c r="B3929" s="35" t="s">
        <v>9491</v>
      </c>
      <c r="C3929" s="85" t="s">
        <v>1216</v>
      </c>
      <c r="D3929" s="85" t="s">
        <v>1216</v>
      </c>
      <c r="E3929" s="85" t="s">
        <v>12898</v>
      </c>
      <c r="F3929" s="85" t="s">
        <v>419</v>
      </c>
      <c r="G3929" s="85" t="s">
        <v>419</v>
      </c>
      <c r="H3929" s="840">
        <v>1.05075742579955</v>
      </c>
      <c r="I3929" s="840">
        <v>1.0588253745760901</v>
      </c>
      <c r="J3929" s="86">
        <v>12758.416666666701</v>
      </c>
      <c r="K3929" s="44">
        <v>13406.001053944799</v>
      </c>
      <c r="L3929" s="45">
        <v>12613.2660910582</v>
      </c>
      <c r="M3929" s="46">
        <v>0.98862315133603296</v>
      </c>
      <c r="N3929" s="139">
        <v>13508.935306081201</v>
      </c>
      <c r="O3929" s="45">
        <v>12547.7125479058</v>
      </c>
      <c r="P3929" s="99">
        <v>0.98348508876408403</v>
      </c>
      <c r="Q3929" s="86">
        <v>12818.7564243386</v>
      </c>
      <c r="R3929" s="44">
        <v>13469.403502389499</v>
      </c>
      <c r="S3929" s="45">
        <v>12673.567665103799</v>
      </c>
      <c r="T3929" s="140">
        <v>0.98867372509246498</v>
      </c>
      <c r="U3929" s="44">
        <v>13572.8245726</v>
      </c>
      <c r="V3929" s="45">
        <v>12607.608404585</v>
      </c>
      <c r="W3929" s="99">
        <v>0.98352819784041701</v>
      </c>
      <c r="X3929" s="86">
        <v>12878.3586898345</v>
      </c>
      <c r="Y3929" s="44">
        <v>13532.0310254538</v>
      </c>
      <c r="Z3929" s="45">
        <v>12733.118368760899</v>
      </c>
      <c r="AA3929" s="46">
        <v>0.98872214040844897</v>
      </c>
      <c r="AB3929" s="139">
        <v>13635.9329636892</v>
      </c>
      <c r="AC3929" s="45">
        <v>12666.7695280598</v>
      </c>
      <c r="AD3929" s="99">
        <v>0.98357017638112199</v>
      </c>
      <c r="AE3929" s="142">
        <v>12943.908579479499</v>
      </c>
      <c r="AF3929" s="44">
        <v>13600.9080587586</v>
      </c>
      <c r="AG3929" s="45">
        <v>12798.384959896701</v>
      </c>
      <c r="AH3929" s="140">
        <v>0.98875736654896396</v>
      </c>
      <c r="AI3929" s="44">
        <v>13705.3388501461</v>
      </c>
      <c r="AJ3929" s="45">
        <v>12731.6418629783</v>
      </c>
      <c r="AK3929" s="46">
        <v>0.98360103401551702</v>
      </c>
    </row>
    <row r="3930" spans="1:37" x14ac:dyDescent="0.2">
      <c r="A3930" s="35" t="s">
        <v>3310</v>
      </c>
      <c r="B3930" s="35" t="s">
        <v>9490</v>
      </c>
      <c r="C3930" s="85" t="s">
        <v>1216</v>
      </c>
      <c r="D3930" s="85" t="s">
        <v>1216</v>
      </c>
      <c r="E3930" s="85" t="s">
        <v>12898</v>
      </c>
      <c r="F3930" s="85" t="s">
        <v>420</v>
      </c>
      <c r="G3930" s="85" t="s">
        <v>420</v>
      </c>
      <c r="H3930" s="840">
        <v>1.03971087080552</v>
      </c>
      <c r="I3930" s="840">
        <v>1.0524718309635901</v>
      </c>
      <c r="J3930" s="86">
        <v>9682.5833333333303</v>
      </c>
      <c r="K3930" s="44">
        <v>10067.087149147001</v>
      </c>
      <c r="L3930" s="45">
        <v>9471.7916598029005</v>
      </c>
      <c r="M3930" s="46">
        <v>0.97822981055017</v>
      </c>
      <c r="N3930" s="139">
        <v>10190.6462092908</v>
      </c>
      <c r="O3930" s="45">
        <v>9465.5349525603106</v>
      </c>
      <c r="P3930" s="99">
        <v>0.97758362894478701</v>
      </c>
      <c r="Q3930" s="86">
        <v>9738.4777885324002</v>
      </c>
      <c r="R3930" s="44">
        <v>10125.201221835199</v>
      </c>
      <c r="S3930" s="45">
        <v>9526.9566157815098</v>
      </c>
      <c r="T3930" s="140">
        <v>0.97827985262748396</v>
      </c>
      <c r="U3930" s="44">
        <v>10249.473548894901</v>
      </c>
      <c r="V3930" s="45">
        <v>9520.5937545589004</v>
      </c>
      <c r="W3930" s="99">
        <v>0.97762647934258495</v>
      </c>
      <c r="X3930" s="86">
        <v>9788.1546873933094</v>
      </c>
      <c r="Y3930" s="44">
        <v>10176.8508336088</v>
      </c>
      <c r="Z3930" s="45">
        <v>9576.0234396313299</v>
      </c>
      <c r="AA3930" s="46">
        <v>0.97832775895591495</v>
      </c>
      <c r="AB3930" s="139">
        <v>10301.7570855956</v>
      </c>
      <c r="AC3930" s="45">
        <v>9569.5676331627201</v>
      </c>
      <c r="AD3930" s="99">
        <v>0.97766820598860005</v>
      </c>
      <c r="AE3930" s="142">
        <v>9842.8389605801294</v>
      </c>
      <c r="AF3930" s="44">
        <v>10233.706666903199</v>
      </c>
      <c r="AG3930" s="45">
        <v>9629.8656621933696</v>
      </c>
      <c r="AH3930" s="140">
        <v>0.97836261476595299</v>
      </c>
      <c r="AI3930" s="44">
        <v>10359.3107427215</v>
      </c>
      <c r="AJ3930" s="45">
        <v>9623.3326126211396</v>
      </c>
      <c r="AK3930" s="46">
        <v>0.97769887845995496</v>
      </c>
    </row>
    <row r="3931" spans="1:37" x14ac:dyDescent="0.2">
      <c r="A3931" s="35" t="s">
        <v>3309</v>
      </c>
      <c r="B3931" s="35" t="s">
        <v>9489</v>
      </c>
      <c r="C3931" s="85" t="s">
        <v>1216</v>
      </c>
      <c r="D3931" s="85" t="s">
        <v>1216</v>
      </c>
      <c r="E3931" s="85" t="s">
        <v>12898</v>
      </c>
      <c r="F3931" s="85" t="s">
        <v>419</v>
      </c>
      <c r="G3931" s="85" t="s">
        <v>419</v>
      </c>
      <c r="H3931" s="840">
        <v>1.05075742579955</v>
      </c>
      <c r="I3931" s="840">
        <v>1.0588253745760901</v>
      </c>
      <c r="J3931" s="86">
        <v>8254.75</v>
      </c>
      <c r="K3931" s="44">
        <v>8673.7398606188599</v>
      </c>
      <c r="L3931" s="45">
        <v>8160.8369584911197</v>
      </c>
      <c r="M3931" s="46">
        <v>0.98862315133603396</v>
      </c>
      <c r="N3931" s="139">
        <v>8740.3387607820005</v>
      </c>
      <c r="O3931" s="45">
        <v>8118.4235364753204</v>
      </c>
      <c r="P3931" s="99">
        <v>0.98348508876408403</v>
      </c>
      <c r="Q3931" s="86">
        <v>8303.0103336465108</v>
      </c>
      <c r="R3931" s="44">
        <v>8724.4497645694901</v>
      </c>
      <c r="S3931" s="45">
        <v>8208.9681560475201</v>
      </c>
      <c r="T3931" s="140">
        <v>0.98867372509246498</v>
      </c>
      <c r="U3931" s="44">
        <v>8791.4380266324297</v>
      </c>
      <c r="V3931" s="45">
        <v>8166.2447901017104</v>
      </c>
      <c r="W3931" s="99">
        <v>0.98352819784041701</v>
      </c>
      <c r="X3931" s="86">
        <v>8345.5283937368604</v>
      </c>
      <c r="Y3931" s="44">
        <v>8769.1259319400197</v>
      </c>
      <c r="Z3931" s="45">
        <v>8251.4086962949896</v>
      </c>
      <c r="AA3931" s="46">
        <v>0.98872214040844897</v>
      </c>
      <c r="AB3931" s="139">
        <v>8836.4572275338505</v>
      </c>
      <c r="AC3931" s="45">
        <v>8208.4128342214208</v>
      </c>
      <c r="AD3931" s="99">
        <v>0.98357017638112199</v>
      </c>
      <c r="AE3931" s="142">
        <v>8388.5847202126497</v>
      </c>
      <c r="AF3931" s="44">
        <v>8814.3676867120994</v>
      </c>
      <c r="AG3931" s="45">
        <v>8294.27493703033</v>
      </c>
      <c r="AH3931" s="140">
        <v>0.98875736654896396</v>
      </c>
      <c r="AI3931" s="44">
        <v>8882.0463585424404</v>
      </c>
      <c r="AJ3931" s="45">
        <v>8251.0206047279207</v>
      </c>
      <c r="AK3931" s="46">
        <v>0.98360103401551702</v>
      </c>
    </row>
    <row r="3932" spans="1:37" x14ac:dyDescent="0.2">
      <c r="A3932" s="35" t="s">
        <v>3308</v>
      </c>
      <c r="B3932" s="35" t="s">
        <v>9488</v>
      </c>
      <c r="C3932" s="85" t="s">
        <v>1216</v>
      </c>
      <c r="D3932" s="85" t="s">
        <v>1216</v>
      </c>
      <c r="E3932" s="85" t="s">
        <v>12898</v>
      </c>
      <c r="F3932" s="85" t="s">
        <v>419</v>
      </c>
      <c r="G3932" s="85" t="s">
        <v>419</v>
      </c>
      <c r="H3932" s="840">
        <v>1.05075742579955</v>
      </c>
      <c r="I3932" s="840">
        <v>1.0588253745760901</v>
      </c>
      <c r="J3932" s="86">
        <v>22423.333333333299</v>
      </c>
      <c r="K3932" s="44">
        <v>23561.4840111786</v>
      </c>
      <c r="L3932" s="45">
        <v>22168.226463458301</v>
      </c>
      <c r="M3932" s="46">
        <v>0.98862315133603396</v>
      </c>
      <c r="N3932" s="139">
        <v>23742.394315911301</v>
      </c>
      <c r="O3932" s="45">
        <v>22053.013973720001</v>
      </c>
      <c r="P3932" s="99">
        <v>0.98348508876408403</v>
      </c>
      <c r="Q3932" s="86">
        <v>22520.445529054999</v>
      </c>
      <c r="R3932" s="44">
        <v>23663.525371968899</v>
      </c>
      <c r="S3932" s="45">
        <v>22265.3727719528</v>
      </c>
      <c r="T3932" s="140">
        <v>0.98867372509246498</v>
      </c>
      <c r="U3932" s="44">
        <v>23845.219172922101</v>
      </c>
      <c r="V3932" s="45">
        <v>22149.493205754701</v>
      </c>
      <c r="W3932" s="99">
        <v>0.98352819784041701</v>
      </c>
      <c r="X3932" s="86">
        <v>22608.033420706699</v>
      </c>
      <c r="Y3932" s="44">
        <v>23755.558999532001</v>
      </c>
      <c r="Z3932" s="45">
        <v>22353.0631941469</v>
      </c>
      <c r="AA3932" s="46">
        <v>0.98872214040844897</v>
      </c>
      <c r="AB3932" s="139">
        <v>23937.959455108601</v>
      </c>
      <c r="AC3932" s="45">
        <v>22236.587419234798</v>
      </c>
      <c r="AD3932" s="99">
        <v>0.98357017638112199</v>
      </c>
      <c r="AE3932" s="142">
        <v>22700.576106249398</v>
      </c>
      <c r="AF3932" s="44">
        <v>23852.798913569499</v>
      </c>
      <c r="AG3932" s="45">
        <v>22445.3618499595</v>
      </c>
      <c r="AH3932" s="140">
        <v>0.98875736654896396</v>
      </c>
      <c r="AI3932" s="44">
        <v>24035.945998792598</v>
      </c>
      <c r="AJ3932" s="45">
        <v>22328.310130854901</v>
      </c>
      <c r="AK3932" s="46">
        <v>0.98360103401551702</v>
      </c>
    </row>
    <row r="3933" spans="1:37" x14ac:dyDescent="0.2">
      <c r="A3933" s="35" t="s">
        <v>3307</v>
      </c>
      <c r="B3933" s="35" t="s">
        <v>9487</v>
      </c>
      <c r="C3933" s="85" t="s">
        <v>1216</v>
      </c>
      <c r="D3933" s="85" t="s">
        <v>1216</v>
      </c>
      <c r="E3933" s="85" t="s">
        <v>12898</v>
      </c>
      <c r="F3933" s="85" t="s">
        <v>419</v>
      </c>
      <c r="G3933" s="85" t="s">
        <v>419</v>
      </c>
      <c r="H3933" s="840">
        <v>1.05075742579955</v>
      </c>
      <c r="I3933" s="840">
        <v>1.0588253745760901</v>
      </c>
      <c r="J3933" s="86">
        <v>7008.75</v>
      </c>
      <c r="K3933" s="44">
        <v>7364.4961080726098</v>
      </c>
      <c r="L3933" s="45">
        <v>6929.0125119264203</v>
      </c>
      <c r="M3933" s="46">
        <v>0.98862315133603296</v>
      </c>
      <c r="N3933" s="139">
        <v>7421.0423440601899</v>
      </c>
      <c r="O3933" s="45">
        <v>6893.0011158752704</v>
      </c>
      <c r="P3933" s="99">
        <v>0.98348508876408403</v>
      </c>
      <c r="Q3933" s="86">
        <v>7034.0989692373796</v>
      </c>
      <c r="R3933" s="44">
        <v>7391.1317257351602</v>
      </c>
      <c r="S3933" s="45">
        <v>6954.4288305849896</v>
      </c>
      <c r="T3933" s="140">
        <v>0.98867372509246498</v>
      </c>
      <c r="U3933" s="44">
        <v>7447.8824759080799</v>
      </c>
      <c r="V3933" s="45">
        <v>6918.2346826451803</v>
      </c>
      <c r="W3933" s="99">
        <v>0.98352819784041701</v>
      </c>
      <c r="X3933" s="86">
        <v>7058.0159828670803</v>
      </c>
      <c r="Y3933" s="44">
        <v>7416.2627054095201</v>
      </c>
      <c r="Z3933" s="45">
        <v>6978.4166696173797</v>
      </c>
      <c r="AA3933" s="46">
        <v>0.98872214040844897</v>
      </c>
      <c r="AB3933" s="139">
        <v>7473.2064168232901</v>
      </c>
      <c r="AC3933" s="45">
        <v>6942.0540251693501</v>
      </c>
      <c r="AD3933" s="99">
        <v>0.98357017638112199</v>
      </c>
      <c r="AE3933" s="142">
        <v>7085.5821897057303</v>
      </c>
      <c r="AF3933" s="44">
        <v>7445.2281019463499</v>
      </c>
      <c r="AG3933" s="45">
        <v>7005.9215863596701</v>
      </c>
      <c r="AH3933" s="140">
        <v>0.98875736654896396</v>
      </c>
      <c r="AI3933" s="44">
        <v>7502.3942161048599</v>
      </c>
      <c r="AJ3933" s="45">
        <v>6969.3859683964802</v>
      </c>
      <c r="AK3933" s="46">
        <v>0.98360103401551702</v>
      </c>
    </row>
    <row r="3934" spans="1:37" x14ac:dyDescent="0.2">
      <c r="A3934" s="35" t="s">
        <v>3306</v>
      </c>
      <c r="B3934" s="35" t="s">
        <v>13124</v>
      </c>
      <c r="C3934" s="85" t="s">
        <v>1216</v>
      </c>
      <c r="D3934" s="85" t="s">
        <v>1216</v>
      </c>
      <c r="E3934" s="85" t="s">
        <v>12898</v>
      </c>
      <c r="F3934" s="85" t="s">
        <v>420</v>
      </c>
      <c r="G3934" s="85" t="s">
        <v>420</v>
      </c>
      <c r="H3934" s="840">
        <v>1.03971087080552</v>
      </c>
      <c r="I3934" s="840">
        <v>1.0524718309635901</v>
      </c>
      <c r="J3934" s="86">
        <v>17115.666666666701</v>
      </c>
      <c r="K3934" s="44">
        <v>17795.344694416901</v>
      </c>
      <c r="L3934" s="45">
        <v>16743.0553607732</v>
      </c>
      <c r="M3934" s="46">
        <v>0.97822981055017</v>
      </c>
      <c r="N3934" s="139">
        <v>18013.757034829101</v>
      </c>
      <c r="O3934" s="45">
        <v>16731.995531809302</v>
      </c>
      <c r="P3934" s="99">
        <v>0.97758362894478701</v>
      </c>
      <c r="Q3934" s="86">
        <v>17201.5396883254</v>
      </c>
      <c r="R3934" s="44">
        <v>17884.627808544501</v>
      </c>
      <c r="S3934" s="45">
        <v>16827.919711260802</v>
      </c>
      <c r="T3934" s="140">
        <v>0.97827985262748396</v>
      </c>
      <c r="U3934" s="44">
        <v>18104.135971164698</v>
      </c>
      <c r="V3934" s="45">
        <v>16816.680684769399</v>
      </c>
      <c r="W3934" s="99">
        <v>0.97762647934258495</v>
      </c>
      <c r="X3934" s="86">
        <v>17285.226448456899</v>
      </c>
      <c r="Y3934" s="44">
        <v>17971.637842795601</v>
      </c>
      <c r="Z3934" s="45">
        <v>16910.6168543643</v>
      </c>
      <c r="AA3934" s="46">
        <v>0.97832775895591495</v>
      </c>
      <c r="AB3934" s="139">
        <v>18192.213928827601</v>
      </c>
      <c r="AC3934" s="45">
        <v>16899.216331969499</v>
      </c>
      <c r="AD3934" s="99">
        <v>0.97766820598860005</v>
      </c>
      <c r="AE3934" s="142">
        <v>17371.125763773001</v>
      </c>
      <c r="AF3934" s="44">
        <v>18060.948294724501</v>
      </c>
      <c r="AG3934" s="45">
        <v>16995.260023673101</v>
      </c>
      <c r="AH3934" s="140">
        <v>0.97836261476595299</v>
      </c>
      <c r="AI3934" s="44">
        <v>18282.620538496802</v>
      </c>
      <c r="AJ3934" s="45">
        <v>16983.730176827601</v>
      </c>
      <c r="AK3934" s="46">
        <v>0.97769887845995496</v>
      </c>
    </row>
    <row r="3935" spans="1:37" x14ac:dyDescent="0.2">
      <c r="A3935" s="35" t="s">
        <v>3305</v>
      </c>
      <c r="B3935" s="35" t="s">
        <v>9486</v>
      </c>
      <c r="C3935" s="85" t="s">
        <v>1216</v>
      </c>
      <c r="D3935" s="85" t="s">
        <v>1216</v>
      </c>
      <c r="E3935" s="85" t="s">
        <v>12898</v>
      </c>
      <c r="F3935" s="85" t="s">
        <v>420</v>
      </c>
      <c r="G3935" s="85" t="s">
        <v>420</v>
      </c>
      <c r="H3935" s="840">
        <v>1.03971087080552</v>
      </c>
      <c r="I3935" s="840">
        <v>1.0524718309635901</v>
      </c>
      <c r="J3935" s="86">
        <v>14031.833333333299</v>
      </c>
      <c r="K3935" s="44">
        <v>14589.049653997899</v>
      </c>
      <c r="L3935" s="45">
        <v>13726.3576633382</v>
      </c>
      <c r="M3935" s="46">
        <v>0.97822981055017</v>
      </c>
      <c r="N3935" s="139">
        <v>14768.109320109201</v>
      </c>
      <c r="O3935" s="45">
        <v>13717.290550748399</v>
      </c>
      <c r="P3935" s="99">
        <v>0.97758362894478701</v>
      </c>
      <c r="Q3935" s="86">
        <v>14109.2729878836</v>
      </c>
      <c r="R3935" s="44">
        <v>14669.564504665201</v>
      </c>
      <c r="S3935" s="45">
        <v>13802.8174992677</v>
      </c>
      <c r="T3935" s="140">
        <v>0.97827985262748396</v>
      </c>
      <c r="U3935" s="44">
        <v>14849.612375122901</v>
      </c>
      <c r="V3935" s="45">
        <v>13793.5988772281</v>
      </c>
      <c r="W3935" s="99">
        <v>0.97762647934258495</v>
      </c>
      <c r="X3935" s="86">
        <v>14181.3534438033</v>
      </c>
      <c r="Y3935" s="44">
        <v>14744.507338257599</v>
      </c>
      <c r="Z3935" s="45">
        <v>13874.011733637901</v>
      </c>
      <c r="AA3935" s="46">
        <v>0.97832775895591495</v>
      </c>
      <c r="AB3935" s="139">
        <v>14925.4750245414</v>
      </c>
      <c r="AC3935" s="45">
        <v>13864.658379893401</v>
      </c>
      <c r="AD3935" s="99">
        <v>0.97766820598860005</v>
      </c>
      <c r="AE3935" s="142">
        <v>14257.7882594482</v>
      </c>
      <c r="AF3935" s="44">
        <v>14823.977446991599</v>
      </c>
      <c r="AG3935" s="45">
        <v>13949.2870022931</v>
      </c>
      <c r="AH3935" s="140">
        <v>0.97836261476595299</v>
      </c>
      <c r="AI3935" s="44">
        <v>15005.920514912599</v>
      </c>
      <c r="AJ3935" s="45">
        <v>13939.823590582</v>
      </c>
      <c r="AK3935" s="46">
        <v>0.97769887845995496</v>
      </c>
    </row>
    <row r="3936" spans="1:37" x14ac:dyDescent="0.2">
      <c r="A3936" s="35" t="s">
        <v>3304</v>
      </c>
      <c r="B3936" s="35" t="s">
        <v>9485</v>
      </c>
      <c r="C3936" s="85" t="s">
        <v>1216</v>
      </c>
      <c r="D3936" s="85" t="s">
        <v>1216</v>
      </c>
      <c r="E3936" s="85" t="s">
        <v>12898</v>
      </c>
      <c r="F3936" s="85" t="s">
        <v>420</v>
      </c>
      <c r="G3936" s="85" t="s">
        <v>420</v>
      </c>
      <c r="H3936" s="840">
        <v>1.03971087080552</v>
      </c>
      <c r="I3936" s="840">
        <v>1.0524718309635901</v>
      </c>
      <c r="J3936" s="86">
        <v>11983.25</v>
      </c>
      <c r="K3936" s="44">
        <v>12459.1152925802</v>
      </c>
      <c r="L3936" s="45">
        <v>11722.3723772753</v>
      </c>
      <c r="M3936" s="46">
        <v>0.97822981055017</v>
      </c>
      <c r="N3936" s="139">
        <v>12612.033068394399</v>
      </c>
      <c r="O3936" s="45">
        <v>11714.629021552601</v>
      </c>
      <c r="P3936" s="99">
        <v>0.97758362894478701</v>
      </c>
      <c r="Q3936" s="86">
        <v>12059.9496624983</v>
      </c>
      <c r="R3936" s="44">
        <v>12538.860765466799</v>
      </c>
      <c r="S3936" s="45">
        <v>11798.0057785237</v>
      </c>
      <c r="T3936" s="140">
        <v>0.97827985262748396</v>
      </c>
      <c r="U3936" s="44">
        <v>12692.7573026182</v>
      </c>
      <c r="V3936" s="45">
        <v>11790.126129597</v>
      </c>
      <c r="W3936" s="99">
        <v>0.97762647934258495</v>
      </c>
      <c r="X3936" s="86">
        <v>12141.9147091</v>
      </c>
      <c r="Y3936" s="44">
        <v>12624.080715444699</v>
      </c>
      <c r="Z3936" s="45">
        <v>11878.7722067877</v>
      </c>
      <c r="AA3936" s="46">
        <v>0.97832775895591495</v>
      </c>
      <c r="AB3936" s="139">
        <v>12779.023205290199</v>
      </c>
      <c r="AC3936" s="45">
        <v>11870.7639709124</v>
      </c>
      <c r="AD3936" s="99">
        <v>0.97766820598860005</v>
      </c>
      <c r="AE3936" s="142">
        <v>12226.422886093</v>
      </c>
      <c r="AF3936" s="44">
        <v>12711.944785736299</v>
      </c>
      <c r="AG3936" s="45">
        <v>11961.875064072299</v>
      </c>
      <c r="AH3936" s="140">
        <v>0.97836261476595299</v>
      </c>
      <c r="AI3936" s="44">
        <v>12867.9656810614</v>
      </c>
      <c r="AJ3936" s="45">
        <v>11953.759943310301</v>
      </c>
      <c r="AK3936" s="46">
        <v>0.97769887845995496</v>
      </c>
    </row>
    <row r="3937" spans="1:37" x14ac:dyDescent="0.2">
      <c r="A3937" s="35" t="s">
        <v>3303</v>
      </c>
      <c r="B3937" s="35" t="s">
        <v>9484</v>
      </c>
      <c r="C3937" s="85" t="s">
        <v>1216</v>
      </c>
      <c r="D3937" s="85" t="s">
        <v>1216</v>
      </c>
      <c r="E3937" s="85" t="s">
        <v>12898</v>
      </c>
      <c r="F3937" s="85" t="s">
        <v>419</v>
      </c>
      <c r="G3937" s="85" t="s">
        <v>419</v>
      </c>
      <c r="H3937" s="840">
        <v>1.05075742579955</v>
      </c>
      <c r="I3937" s="840">
        <v>1.0588253745760901</v>
      </c>
      <c r="J3937" s="86">
        <v>10744.666666666701</v>
      </c>
      <c r="K3937" s="44">
        <v>11290.038287740899</v>
      </c>
      <c r="L3937" s="45">
        <v>10622.4262200552</v>
      </c>
      <c r="M3937" s="46">
        <v>0.98862315133603296</v>
      </c>
      <c r="N3937" s="139">
        <v>11376.7257080286</v>
      </c>
      <c r="O3937" s="45">
        <v>10567.219450407199</v>
      </c>
      <c r="P3937" s="99">
        <v>0.98348508876408403</v>
      </c>
      <c r="Q3937" s="86">
        <v>10786.437197728699</v>
      </c>
      <c r="R3937" s="44">
        <v>11333.9289834339</v>
      </c>
      <c r="S3937" s="45">
        <v>10664.267044754301</v>
      </c>
      <c r="T3937" s="140">
        <v>0.98867372509246498</v>
      </c>
      <c r="U3937" s="44">
        <v>11420.953406226599</v>
      </c>
      <c r="V3937" s="45">
        <v>10608.765138200901</v>
      </c>
      <c r="W3937" s="99">
        <v>0.98352819784041701</v>
      </c>
      <c r="X3937" s="86">
        <v>10821.8324318454</v>
      </c>
      <c r="Y3937" s="44">
        <v>11371.12078852</v>
      </c>
      <c r="Z3937" s="45">
        <v>10699.785325155801</v>
      </c>
      <c r="AA3937" s="46">
        <v>0.98872214040844897</v>
      </c>
      <c r="AB3937" s="139">
        <v>11458.430778248399</v>
      </c>
      <c r="AC3937" s="45">
        <v>10644.0316337571</v>
      </c>
      <c r="AD3937" s="99">
        <v>0.98357017638112199</v>
      </c>
      <c r="AE3937" s="142">
        <v>10859.5382677218</v>
      </c>
      <c r="AF3937" s="44">
        <v>11410.7404755631</v>
      </c>
      <c r="AG3937" s="45">
        <v>10737.4484595303</v>
      </c>
      <c r="AH3937" s="140">
        <v>0.98875736654896396</v>
      </c>
      <c r="AI3937" s="44">
        <v>11498.354674044</v>
      </c>
      <c r="AJ3937" s="45">
        <v>10681.4530690623</v>
      </c>
      <c r="AK3937" s="46">
        <v>0.98360103401551702</v>
      </c>
    </row>
    <row r="3938" spans="1:37" x14ac:dyDescent="0.2">
      <c r="A3938" s="35" t="s">
        <v>3302</v>
      </c>
      <c r="B3938" s="35" t="s">
        <v>9483</v>
      </c>
      <c r="C3938" s="85" t="s">
        <v>1216</v>
      </c>
      <c r="D3938" s="85" t="s">
        <v>1216</v>
      </c>
      <c r="E3938" s="85" t="s">
        <v>12898</v>
      </c>
      <c r="F3938" s="85" t="s">
        <v>419</v>
      </c>
      <c r="G3938" s="85" t="s">
        <v>419</v>
      </c>
      <c r="H3938" s="840">
        <v>1.05075742579955</v>
      </c>
      <c r="I3938" s="840">
        <v>1.0588253745760901</v>
      </c>
      <c r="J3938" s="86">
        <v>23529.833333333299</v>
      </c>
      <c r="K3938" s="44">
        <v>24724.147102825798</v>
      </c>
      <c r="L3938" s="45">
        <v>23262.1379804116</v>
      </c>
      <c r="M3938" s="46">
        <v>0.98862315133603296</v>
      </c>
      <c r="N3938" s="139">
        <v>24913.9845928797</v>
      </c>
      <c r="O3938" s="45">
        <v>23141.240224437399</v>
      </c>
      <c r="P3938" s="99">
        <v>0.98348508876408403</v>
      </c>
      <c r="Q3938" s="86">
        <v>23639.208725364399</v>
      </c>
      <c r="R3938" s="44">
        <v>24839.074108202301</v>
      </c>
      <c r="S3938" s="45">
        <v>23371.4645487444</v>
      </c>
      <c r="T3938" s="140">
        <v>0.98867372509246498</v>
      </c>
      <c r="U3938" s="44">
        <v>25029.794033316499</v>
      </c>
      <c r="V3938" s="45">
        <v>23249.828356031201</v>
      </c>
      <c r="W3938" s="99">
        <v>0.98352819784041701</v>
      </c>
      <c r="X3938" s="86">
        <v>23748.484975171901</v>
      </c>
      <c r="Y3938" s="44">
        <v>24953.896939151</v>
      </c>
      <c r="Z3938" s="45">
        <v>23480.652896109899</v>
      </c>
      <c r="AA3938" s="46">
        <v>0.98872214040844897</v>
      </c>
      <c r="AB3938" s="139">
        <v>25145.4984994511</v>
      </c>
      <c r="AC3938" s="45">
        <v>23358.301555814302</v>
      </c>
      <c r="AD3938" s="99">
        <v>0.98357017638112199</v>
      </c>
      <c r="AE3938" s="142">
        <v>23861.8266291201</v>
      </c>
      <c r="AF3938" s="44">
        <v>25072.991523689499</v>
      </c>
      <c r="AG3938" s="45">
        <v>23593.556858856798</v>
      </c>
      <c r="AH3938" s="140">
        <v>0.98875736654896396</v>
      </c>
      <c r="AI3938" s="44">
        <v>25265.507518647901</v>
      </c>
      <c r="AJ3938" s="45">
        <v>23470.5173459016</v>
      </c>
      <c r="AK3938" s="46">
        <v>0.98360103401551702</v>
      </c>
    </row>
    <row r="3939" spans="1:37" x14ac:dyDescent="0.2">
      <c r="A3939" s="35" t="s">
        <v>3301</v>
      </c>
      <c r="B3939" s="35" t="s">
        <v>9482</v>
      </c>
      <c r="C3939" s="85" t="s">
        <v>1216</v>
      </c>
      <c r="D3939" s="85" t="s">
        <v>1216</v>
      </c>
      <c r="E3939" s="85" t="s">
        <v>12898</v>
      </c>
      <c r="F3939" s="85" t="s">
        <v>419</v>
      </c>
      <c r="G3939" s="85" t="s">
        <v>419</v>
      </c>
      <c r="H3939" s="840">
        <v>1.05075742579955</v>
      </c>
      <c r="I3939" s="840">
        <v>1.0588253745760901</v>
      </c>
      <c r="J3939" s="86">
        <v>15377.75</v>
      </c>
      <c r="K3939" s="44">
        <v>16158.285004589099</v>
      </c>
      <c r="L3939" s="45">
        <v>15202.7996654577</v>
      </c>
      <c r="M3939" s="46">
        <v>0.98862315133603396</v>
      </c>
      <c r="N3939" s="139">
        <v>16282.3519038875</v>
      </c>
      <c r="O3939" s="45">
        <v>15123.787823741901</v>
      </c>
      <c r="P3939" s="99">
        <v>0.98348508876408403</v>
      </c>
      <c r="Q3939" s="86">
        <v>15436.9393765145</v>
      </c>
      <c r="R3939" s="44">
        <v>16220.4786814901</v>
      </c>
      <c r="S3939" s="45">
        <v>15262.0963574051</v>
      </c>
      <c r="T3939" s="140">
        <v>0.98867372509246498</v>
      </c>
      <c r="U3939" s="44">
        <v>16345.0231176464</v>
      </c>
      <c r="V3939" s="45">
        <v>15182.6651651551</v>
      </c>
      <c r="W3939" s="99">
        <v>0.98352819784041701</v>
      </c>
      <c r="X3939" s="86">
        <v>15494.0828987442</v>
      </c>
      <c r="Y3939" s="44">
        <v>16280.5226618093</v>
      </c>
      <c r="Z3939" s="45">
        <v>15319.3428073123</v>
      </c>
      <c r="AA3939" s="46">
        <v>0.98872214040844897</v>
      </c>
      <c r="AB3939" s="139">
        <v>16405.528128975799</v>
      </c>
      <c r="AC3939" s="45">
        <v>15239.5178495815</v>
      </c>
      <c r="AD3939" s="99">
        <v>0.98357017638112199</v>
      </c>
      <c r="AE3939" s="142">
        <v>15556.341797380001</v>
      </c>
      <c r="AF3939" s="44">
        <v>16345.941661872999</v>
      </c>
      <c r="AG3939" s="45">
        <v>15381.447548713</v>
      </c>
      <c r="AH3939" s="140">
        <v>0.98875736654896396</v>
      </c>
      <c r="AI3939" s="44">
        <v>16471.449430644599</v>
      </c>
      <c r="AJ3939" s="45">
        <v>15301.233877401801</v>
      </c>
      <c r="AK3939" s="46">
        <v>0.98360103401551702</v>
      </c>
    </row>
    <row r="3940" spans="1:37" x14ac:dyDescent="0.2">
      <c r="A3940" s="35" t="s">
        <v>3300</v>
      </c>
      <c r="B3940" s="35" t="s">
        <v>9481</v>
      </c>
      <c r="C3940" s="85" t="s">
        <v>1216</v>
      </c>
      <c r="D3940" s="85" t="s">
        <v>1216</v>
      </c>
      <c r="E3940" s="85" t="s">
        <v>12898</v>
      </c>
      <c r="F3940" s="85" t="s">
        <v>419</v>
      </c>
      <c r="G3940" s="85" t="s">
        <v>419</v>
      </c>
      <c r="H3940" s="840">
        <v>1.05075742579955</v>
      </c>
      <c r="I3940" s="840">
        <v>1.0588253745760901</v>
      </c>
      <c r="J3940" s="86">
        <v>14676.5</v>
      </c>
      <c r="K3940" s="44">
        <v>15421.441359747099</v>
      </c>
      <c r="L3940" s="45">
        <v>14509.5276805833</v>
      </c>
      <c r="M3940" s="46">
        <v>0.98862315133603296</v>
      </c>
      <c r="N3940" s="139">
        <v>15539.850609966001</v>
      </c>
      <c r="O3940" s="45">
        <v>14434.1189052461</v>
      </c>
      <c r="P3940" s="99">
        <v>0.98348508876408403</v>
      </c>
      <c r="Q3940" s="86">
        <v>14744.515981266601</v>
      </c>
      <c r="R3940" s="44">
        <v>15492.909657136101</v>
      </c>
      <c r="S3940" s="45">
        <v>14577.5155398842</v>
      </c>
      <c r="T3940" s="140">
        <v>0.98867372509246498</v>
      </c>
      <c r="U3940" s="44">
        <v>15611.867656807801</v>
      </c>
      <c r="V3940" s="45">
        <v>14501.6472310844</v>
      </c>
      <c r="W3940" s="99">
        <v>0.98352819784041701</v>
      </c>
      <c r="X3940" s="86">
        <v>14809.9440891294</v>
      </c>
      <c r="Y3940" s="44">
        <v>15561.658727328901</v>
      </c>
      <c r="Z3940" s="45">
        <v>14642.9196191335</v>
      </c>
      <c r="AA3940" s="46">
        <v>0.98872214040844897</v>
      </c>
      <c r="AB3940" s="139">
        <v>15681.144597623401</v>
      </c>
      <c r="AC3940" s="45">
        <v>14566.6193199396</v>
      </c>
      <c r="AD3940" s="99">
        <v>0.98357017638112199</v>
      </c>
      <c r="AE3940" s="142">
        <v>14877.243984767299</v>
      </c>
      <c r="AF3940" s="44">
        <v>15632.374592426</v>
      </c>
      <c r="AG3940" s="45">
        <v>14709.9845838849</v>
      </c>
      <c r="AH3940" s="140">
        <v>0.98875736654896396</v>
      </c>
      <c r="AI3940" s="44">
        <v>15752.4034348312</v>
      </c>
      <c r="AJ3940" s="45">
        <v>14633.2725667183</v>
      </c>
      <c r="AK3940" s="46">
        <v>0.98360103401551702</v>
      </c>
    </row>
    <row r="3941" spans="1:37" x14ac:dyDescent="0.2">
      <c r="A3941" s="35" t="s">
        <v>3299</v>
      </c>
      <c r="B3941" s="35" t="s">
        <v>9480</v>
      </c>
      <c r="C3941" s="85" t="s">
        <v>1216</v>
      </c>
      <c r="D3941" s="85" t="s">
        <v>1216</v>
      </c>
      <c r="E3941" s="85" t="s">
        <v>12898</v>
      </c>
      <c r="F3941" s="85" t="s">
        <v>420</v>
      </c>
      <c r="G3941" s="85" t="s">
        <v>420</v>
      </c>
      <c r="H3941" s="840">
        <v>1.03971087080552</v>
      </c>
      <c r="I3941" s="840">
        <v>1.0524718309635901</v>
      </c>
      <c r="J3941" s="86">
        <v>13383.916666666701</v>
      </c>
      <c r="K3941" s="44">
        <v>13915.4036522885</v>
      </c>
      <c r="L3941" s="45">
        <v>13092.5462652526</v>
      </c>
      <c r="M3941" s="46">
        <v>0.97822981055017</v>
      </c>
      <c r="N3941" s="139">
        <v>14086.1952796307</v>
      </c>
      <c r="O3941" s="45">
        <v>13083.897824494599</v>
      </c>
      <c r="P3941" s="99">
        <v>0.97758362894478701</v>
      </c>
      <c r="Q3941" s="86">
        <v>13464.722702265601</v>
      </c>
      <c r="R3941" s="44">
        <v>13999.418565927401</v>
      </c>
      <c r="S3941" s="45">
        <v>13172.266940842301</v>
      </c>
      <c r="T3941" s="140">
        <v>0.97827985262748396</v>
      </c>
      <c r="U3941" s="44">
        <v>14171.241355870399</v>
      </c>
      <c r="V3941" s="45">
        <v>13163.4694507401</v>
      </c>
      <c r="W3941" s="99">
        <v>0.97762647934258495</v>
      </c>
      <c r="X3941" s="86">
        <v>13546.178149031</v>
      </c>
      <c r="Y3941" s="44">
        <v>14084.1086794156</v>
      </c>
      <c r="Z3941" s="45">
        <v>13252.602110959</v>
      </c>
      <c r="AA3941" s="46">
        <v>0.97832775895591495</v>
      </c>
      <c r="AB3941" s="139">
        <v>14256.970919069499</v>
      </c>
      <c r="AC3941" s="45">
        <v>13243.667688965101</v>
      </c>
      <c r="AD3941" s="99">
        <v>0.97766820598860005</v>
      </c>
      <c r="AE3941" s="142">
        <v>13628.155848251699</v>
      </c>
      <c r="AF3941" s="44">
        <v>14169.3417844591</v>
      </c>
      <c r="AG3941" s="45">
        <v>13333.2781901335</v>
      </c>
      <c r="AH3941" s="140">
        <v>0.97836261476595299</v>
      </c>
      <c r="AI3941" s="44">
        <v>14343.2501382666</v>
      </c>
      <c r="AJ3941" s="45">
        <v>13324.232688313199</v>
      </c>
      <c r="AK3941" s="46">
        <v>0.97769887845995496</v>
      </c>
    </row>
    <row r="3942" spans="1:37" x14ac:dyDescent="0.2">
      <c r="A3942" s="35" t="s">
        <v>3298</v>
      </c>
      <c r="B3942" s="35" t="s">
        <v>8976</v>
      </c>
      <c r="C3942" s="85" t="s">
        <v>1216</v>
      </c>
      <c r="D3942" s="85" t="s">
        <v>1216</v>
      </c>
      <c r="E3942" s="85" t="s">
        <v>12898</v>
      </c>
      <c r="F3942" s="85" t="s">
        <v>420</v>
      </c>
      <c r="G3942" s="85" t="s">
        <v>420</v>
      </c>
      <c r="H3942" s="840">
        <v>1.03971087080552</v>
      </c>
      <c r="I3942" s="840">
        <v>1.0524718309635901</v>
      </c>
      <c r="J3942" s="86">
        <v>27019.916666666701</v>
      </c>
      <c r="K3942" s="44">
        <v>28092.901086592501</v>
      </c>
      <c r="L3942" s="45">
        <v>26431.6879619147</v>
      </c>
      <c r="M3942" s="46">
        <v>0.978229810550171</v>
      </c>
      <c r="N3942" s="139">
        <v>28437.7011666502</v>
      </c>
      <c r="O3942" s="45">
        <v>26414.228188785699</v>
      </c>
      <c r="P3942" s="99">
        <v>0.97758362894478701</v>
      </c>
      <c r="Q3942" s="86">
        <v>27157.200260241701</v>
      </c>
      <c r="R3942" s="44">
        <v>28235.636331215701</v>
      </c>
      <c r="S3942" s="45">
        <v>26567.341868364299</v>
      </c>
      <c r="T3942" s="140">
        <v>0.97827985262748396</v>
      </c>
      <c r="U3942" s="44">
        <v>28582.188281741401</v>
      </c>
      <c r="V3942" s="45">
        <v>26549.5980792216</v>
      </c>
      <c r="W3942" s="99">
        <v>0.97762647934258495</v>
      </c>
      <c r="X3942" s="86">
        <v>27290.509927663399</v>
      </c>
      <c r="Y3942" s="44">
        <v>28374.239841617498</v>
      </c>
      <c r="Z3942" s="45">
        <v>26699.063418295002</v>
      </c>
      <c r="AA3942" s="46">
        <v>0.97832775895591495</v>
      </c>
      <c r="AB3942" s="139">
        <v>28722.492951497799</v>
      </c>
      <c r="AC3942" s="45">
        <v>26681.063881492701</v>
      </c>
      <c r="AD3942" s="99">
        <v>0.97766820598860005</v>
      </c>
      <c r="AE3942" s="142">
        <v>27435.328008660501</v>
      </c>
      <c r="AF3942" s="44">
        <v>28524.8087747194</v>
      </c>
      <c r="AG3942" s="45">
        <v>26841.699247514702</v>
      </c>
      <c r="AH3942" s="140">
        <v>0.97836261476595299</v>
      </c>
      <c r="AI3942" s="44">
        <v>28874.9099023614</v>
      </c>
      <c r="AJ3942" s="45">
        <v>26823.489424248299</v>
      </c>
      <c r="AK3942" s="46">
        <v>0.97769887845995496</v>
      </c>
    </row>
    <row r="3943" spans="1:37" x14ac:dyDescent="0.2">
      <c r="A3943" s="35" t="s">
        <v>3297</v>
      </c>
      <c r="B3943" s="35" t="s">
        <v>8854</v>
      </c>
      <c r="C3943" s="85" t="s">
        <v>1216</v>
      </c>
      <c r="D3943" s="85" t="s">
        <v>1216</v>
      </c>
      <c r="E3943" s="85" t="s">
        <v>12898</v>
      </c>
      <c r="F3943" s="85" t="s">
        <v>419</v>
      </c>
      <c r="G3943" s="85" t="s">
        <v>419</v>
      </c>
      <c r="H3943" s="840">
        <v>1.05075742579955</v>
      </c>
      <c r="I3943" s="840">
        <v>1.0588253745760901</v>
      </c>
      <c r="J3943" s="86">
        <v>6078.4166666666697</v>
      </c>
      <c r="K3943" s="44">
        <v>6386.9414496037598</v>
      </c>
      <c r="L3943" s="45">
        <v>6009.2634401334699</v>
      </c>
      <c r="M3943" s="46">
        <v>0.98862315133603296</v>
      </c>
      <c r="N3943" s="139">
        <v>6435.9818039129004</v>
      </c>
      <c r="O3943" s="45">
        <v>5978.0321549617502</v>
      </c>
      <c r="P3943" s="99">
        <v>0.98348508876408403</v>
      </c>
      <c r="Q3943" s="86">
        <v>6107.2713883636397</v>
      </c>
      <c r="R3943" s="44">
        <v>6417.2607626962399</v>
      </c>
      <c r="S3943" s="45">
        <v>6038.0987536841103</v>
      </c>
      <c r="T3943" s="140">
        <v>0.98867372509246498</v>
      </c>
      <c r="U3943" s="44">
        <v>6466.5339154219901</v>
      </c>
      <c r="V3943" s="45">
        <v>6006.6736223196403</v>
      </c>
      <c r="W3943" s="99">
        <v>0.98352819784041701</v>
      </c>
      <c r="X3943" s="86">
        <v>6130.6052978807102</v>
      </c>
      <c r="Y3943" s="44">
        <v>6441.7790413942303</v>
      </c>
      <c r="Z3943" s="45">
        <v>6061.4651921199902</v>
      </c>
      <c r="AA3943" s="46">
        <v>0.98872214040844897</v>
      </c>
      <c r="AB3943" s="139">
        <v>6491.2404509067201</v>
      </c>
      <c r="AC3943" s="45">
        <v>6029.8805341595698</v>
      </c>
      <c r="AD3943" s="99">
        <v>0.98357017638112199</v>
      </c>
      <c r="AE3943" s="142">
        <v>6155.4998478908001</v>
      </c>
      <c r="AF3943" s="44">
        <v>6467.9371746792704</v>
      </c>
      <c r="AG3943" s="45">
        <v>6086.2958193930499</v>
      </c>
      <c r="AH3943" s="140">
        <v>0.98875736654896396</v>
      </c>
      <c r="AI3943" s="44">
        <v>6517.5994321460603</v>
      </c>
      <c r="AJ3943" s="45">
        <v>6054.5560152677499</v>
      </c>
      <c r="AK3943" s="46">
        <v>0.98360103401551702</v>
      </c>
    </row>
    <row r="3944" spans="1:37" x14ac:dyDescent="0.2">
      <c r="A3944" s="35" t="s">
        <v>3296</v>
      </c>
      <c r="B3944" s="35" t="s">
        <v>9479</v>
      </c>
      <c r="C3944" s="85" t="s">
        <v>1216</v>
      </c>
      <c r="D3944" s="85" t="s">
        <v>1216</v>
      </c>
      <c r="E3944" s="85" t="s">
        <v>12898</v>
      </c>
      <c r="F3944" s="85" t="s">
        <v>419</v>
      </c>
      <c r="G3944" s="85" t="s">
        <v>419</v>
      </c>
      <c r="H3944" s="840">
        <v>1.05075742579955</v>
      </c>
      <c r="I3944" s="840">
        <v>1.0588253745760901</v>
      </c>
      <c r="J3944" s="86">
        <v>16148.166666666701</v>
      </c>
      <c r="K3944" s="44">
        <v>16967.806038048799</v>
      </c>
      <c r="L3944" s="45">
        <v>15964.451418299501</v>
      </c>
      <c r="M3944" s="46">
        <v>0.98862315133603296</v>
      </c>
      <c r="N3944" s="139">
        <v>17098.088619550501</v>
      </c>
      <c r="O3944" s="45">
        <v>15881.481127543901</v>
      </c>
      <c r="P3944" s="99">
        <v>0.98348508876408403</v>
      </c>
      <c r="Q3944" s="86">
        <v>16224.8829893028</v>
      </c>
      <c r="R3944" s="44">
        <v>17048.416283738799</v>
      </c>
      <c r="S3944" s="45">
        <v>16041.1155042234</v>
      </c>
      <c r="T3944" s="140">
        <v>0.98867372509246498</v>
      </c>
      <c r="U3944" s="44">
        <v>17179.317808601802</v>
      </c>
      <c r="V3944" s="45">
        <v>15957.6299266407</v>
      </c>
      <c r="W3944" s="99">
        <v>0.98352819784041701</v>
      </c>
      <c r="X3944" s="86">
        <v>16285.306221078399</v>
      </c>
      <c r="Y3944" s="44">
        <v>17111.9064432177</v>
      </c>
      <c r="Z3944" s="45">
        <v>16101.642824111599</v>
      </c>
      <c r="AA3944" s="46">
        <v>0.98872214040844897</v>
      </c>
      <c r="AB3944" s="139">
        <v>17243.295459619701</v>
      </c>
      <c r="AC3944" s="45">
        <v>16017.7415122866</v>
      </c>
      <c r="AD3944" s="99">
        <v>0.98357017638112199</v>
      </c>
      <c r="AE3944" s="142">
        <v>16352.230880667301</v>
      </c>
      <c r="AF3944" s="44">
        <v>17182.228026249999</v>
      </c>
      <c r="AG3944" s="45">
        <v>16168.388742769301</v>
      </c>
      <c r="AH3944" s="140">
        <v>0.98875736654896396</v>
      </c>
      <c r="AI3944" s="44">
        <v>17314.156987377301</v>
      </c>
      <c r="AJ3944" s="45">
        <v>16084.0712026849</v>
      </c>
      <c r="AK3944" s="46">
        <v>0.98360103401551702</v>
      </c>
    </row>
    <row r="3945" spans="1:37" x14ac:dyDescent="0.2">
      <c r="A3945" s="35" t="s">
        <v>3295</v>
      </c>
      <c r="B3945" s="35" t="s">
        <v>9478</v>
      </c>
      <c r="C3945" s="85" t="s">
        <v>1216</v>
      </c>
      <c r="D3945" s="85" t="s">
        <v>1216</v>
      </c>
      <c r="E3945" s="85" t="s">
        <v>12898</v>
      </c>
      <c r="F3945" s="85" t="s">
        <v>419</v>
      </c>
      <c r="G3945" s="85" t="s">
        <v>419</v>
      </c>
      <c r="H3945" s="840">
        <v>1.05075742579955</v>
      </c>
      <c r="I3945" s="840">
        <v>1.0588253745760901</v>
      </c>
      <c r="J3945" s="86">
        <v>7057.75</v>
      </c>
      <c r="K3945" s="44">
        <v>7415.98322193679</v>
      </c>
      <c r="L3945" s="45">
        <v>6977.45504634189</v>
      </c>
      <c r="M3945" s="46">
        <v>0.98862315133603296</v>
      </c>
      <c r="N3945" s="139">
        <v>7472.9247874144203</v>
      </c>
      <c r="O3945" s="45">
        <v>6941.1918852247099</v>
      </c>
      <c r="P3945" s="99">
        <v>0.98348508876408403</v>
      </c>
      <c r="Q3945" s="86">
        <v>7076.6250903985701</v>
      </c>
      <c r="R3945" s="44">
        <v>7435.8163633357299</v>
      </c>
      <c r="S3945" s="45">
        <v>6996.4732892071597</v>
      </c>
      <c r="T3945" s="140">
        <v>0.98867372509246498</v>
      </c>
      <c r="U3945" s="44">
        <v>7492.9102120758498</v>
      </c>
      <c r="V3945" s="45">
        <v>6960.0603219519899</v>
      </c>
      <c r="W3945" s="99">
        <v>0.98352819784041701</v>
      </c>
      <c r="X3945" s="86">
        <v>7094.0413323767898</v>
      </c>
      <c r="Y3945" s="44">
        <v>7454.1166089238604</v>
      </c>
      <c r="Z3945" s="45">
        <v>7014.0357302935799</v>
      </c>
      <c r="AA3945" s="46">
        <v>0.98872214040844897</v>
      </c>
      <c r="AB3945" s="139">
        <v>7511.3509710121398</v>
      </c>
      <c r="AC3945" s="45">
        <v>6977.4874845408103</v>
      </c>
      <c r="AD3945" s="99">
        <v>0.98357017638112199</v>
      </c>
      <c r="AE3945" s="142">
        <v>7117.1670814612398</v>
      </c>
      <c r="AF3945" s="44">
        <v>7478.41616150152</v>
      </c>
      <c r="AG3945" s="45">
        <v>7037.1513807545798</v>
      </c>
      <c r="AH3945" s="140">
        <v>0.98875736654896396</v>
      </c>
      <c r="AI3945" s="44">
        <v>7535.8371009488301</v>
      </c>
      <c r="AJ3945" s="45">
        <v>7000.4529005864697</v>
      </c>
      <c r="AK3945" s="46">
        <v>0.98360103401551702</v>
      </c>
    </row>
    <row r="3946" spans="1:37" x14ac:dyDescent="0.2">
      <c r="A3946" s="35" t="s">
        <v>3294</v>
      </c>
      <c r="B3946" s="35" t="s">
        <v>9477</v>
      </c>
      <c r="C3946" s="85" t="s">
        <v>1216</v>
      </c>
      <c r="D3946" s="85" t="s">
        <v>1216</v>
      </c>
      <c r="E3946" s="85" t="s">
        <v>12898</v>
      </c>
      <c r="F3946" s="85" t="s">
        <v>420</v>
      </c>
      <c r="G3946" s="85" t="s">
        <v>420</v>
      </c>
      <c r="H3946" s="840">
        <v>1.03971087080552</v>
      </c>
      <c r="I3946" s="840">
        <v>1.0524718309635901</v>
      </c>
      <c r="J3946" s="86">
        <v>28419.5</v>
      </c>
      <c r="K3946" s="44">
        <v>29548.063092857399</v>
      </c>
      <c r="L3946" s="45">
        <v>27800.802100930599</v>
      </c>
      <c r="M3946" s="46">
        <v>0.97822981055017</v>
      </c>
      <c r="N3946" s="139">
        <v>29910.723200069599</v>
      </c>
      <c r="O3946" s="45">
        <v>27782.437942796401</v>
      </c>
      <c r="P3946" s="99">
        <v>0.97758362894478701</v>
      </c>
      <c r="Q3946" s="86">
        <v>28552.077296182099</v>
      </c>
      <c r="R3946" s="44">
        <v>29685.905148919901</v>
      </c>
      <c r="S3946" s="45">
        <v>27931.921969517502</v>
      </c>
      <c r="T3946" s="140">
        <v>0.97827985262748396</v>
      </c>
      <c r="U3946" s="44">
        <v>30050.257069726598</v>
      </c>
      <c r="V3946" s="45">
        <v>27913.266804983901</v>
      </c>
      <c r="W3946" s="99">
        <v>0.97762647934258495</v>
      </c>
      <c r="X3946" s="86">
        <v>28680.689123384</v>
      </c>
      <c r="Y3946" s="44">
        <v>29819.624263775899</v>
      </c>
      <c r="Z3946" s="45">
        <v>28059.114315391598</v>
      </c>
      <c r="AA3946" s="46">
        <v>0.97832775895591495</v>
      </c>
      <c r="AB3946" s="139">
        <v>30185.6173949853</v>
      </c>
      <c r="AC3946" s="45">
        <v>28040.197881775599</v>
      </c>
      <c r="AD3946" s="99">
        <v>0.97766820598860005</v>
      </c>
      <c r="AE3946" s="142">
        <v>28819.053897944901</v>
      </c>
      <c r="AF3946" s="44">
        <v>29963.4836240234</v>
      </c>
      <c r="AG3946" s="45">
        <v>28195.4849266743</v>
      </c>
      <c r="AH3946" s="140">
        <v>0.97836261476595299</v>
      </c>
      <c r="AI3946" s="44">
        <v>30331.242422608299</v>
      </c>
      <c r="AJ3946" s="45">
        <v>28176.356674297698</v>
      </c>
      <c r="AK3946" s="46">
        <v>0.97769887845995496</v>
      </c>
    </row>
    <row r="3947" spans="1:37" x14ac:dyDescent="0.2">
      <c r="A3947" s="35" t="s">
        <v>3293</v>
      </c>
      <c r="B3947" s="35" t="s">
        <v>9476</v>
      </c>
      <c r="C3947" s="85" t="s">
        <v>1216</v>
      </c>
      <c r="D3947" s="85" t="s">
        <v>1216</v>
      </c>
      <c r="E3947" s="85" t="s">
        <v>12898</v>
      </c>
      <c r="F3947" s="85" t="s">
        <v>419</v>
      </c>
      <c r="G3947" s="85" t="s">
        <v>419</v>
      </c>
      <c r="H3947" s="840">
        <v>1.05075742579955</v>
      </c>
      <c r="I3947" s="840">
        <v>1.0588253745760901</v>
      </c>
      <c r="J3947" s="86">
        <v>22725.666666666701</v>
      </c>
      <c r="K3947" s="44">
        <v>23879.163006245399</v>
      </c>
      <c r="L3947" s="45">
        <v>22467.120196212301</v>
      </c>
      <c r="M3947" s="46">
        <v>0.98862315133603296</v>
      </c>
      <c r="N3947" s="139">
        <v>24062.512520824799</v>
      </c>
      <c r="O3947" s="45">
        <v>22350.354298889699</v>
      </c>
      <c r="P3947" s="99">
        <v>0.98348508876408403</v>
      </c>
      <c r="Q3947" s="86">
        <v>22833.544645993399</v>
      </c>
      <c r="R3947" s="44">
        <v>23992.516594103199</v>
      </c>
      <c r="S3947" s="45">
        <v>22574.925642219499</v>
      </c>
      <c r="T3947" s="140">
        <v>0.98867372509246498</v>
      </c>
      <c r="U3947" s="44">
        <v>24176.736462693902</v>
      </c>
      <c r="V3947" s="45">
        <v>22457.435015982599</v>
      </c>
      <c r="W3947" s="99">
        <v>0.98352819784041701</v>
      </c>
      <c r="X3947" s="86">
        <v>22931.983628419399</v>
      </c>
      <c r="Y3947" s="44">
        <v>24095.9520858754</v>
      </c>
      <c r="Z3947" s="45">
        <v>22673.3599369023</v>
      </c>
      <c r="AA3947" s="46">
        <v>0.98872214040844897</v>
      </c>
      <c r="AB3947" s="139">
        <v>24280.966155134</v>
      </c>
      <c r="AC3947" s="45">
        <v>22555.215182173499</v>
      </c>
      <c r="AD3947" s="99">
        <v>0.98357017638112199</v>
      </c>
      <c r="AE3947" s="142">
        <v>23037.0348288932</v>
      </c>
      <c r="AF3947" s="44">
        <v>24206.335414862398</v>
      </c>
      <c r="AG3947" s="45">
        <v>22778.037890513198</v>
      </c>
      <c r="AH3947" s="140">
        <v>0.98875736654896396</v>
      </c>
      <c r="AI3947" s="44">
        <v>24392.197031825301</v>
      </c>
      <c r="AJ3947" s="45">
        <v>22659.251278350799</v>
      </c>
      <c r="AK3947" s="46">
        <v>0.98360103401551702</v>
      </c>
    </row>
    <row r="3948" spans="1:37" x14ac:dyDescent="0.2">
      <c r="A3948" s="35" t="s">
        <v>3292</v>
      </c>
      <c r="B3948" s="35" t="s">
        <v>9475</v>
      </c>
      <c r="C3948" s="85" t="s">
        <v>1216</v>
      </c>
      <c r="D3948" s="85" t="s">
        <v>1216</v>
      </c>
      <c r="E3948" s="85" t="s">
        <v>12898</v>
      </c>
      <c r="F3948" s="85" t="s">
        <v>419</v>
      </c>
      <c r="G3948" s="85" t="s">
        <v>419</v>
      </c>
      <c r="H3948" s="840">
        <v>1.05075742579955</v>
      </c>
      <c r="I3948" s="840">
        <v>1.0588253745760901</v>
      </c>
      <c r="J3948" s="86">
        <v>6232.4166666666697</v>
      </c>
      <c r="K3948" s="44">
        <v>6548.7580931768998</v>
      </c>
      <c r="L3948" s="45">
        <v>6161.5114054392197</v>
      </c>
      <c r="M3948" s="46">
        <v>0.98862315133603296</v>
      </c>
      <c r="N3948" s="139">
        <v>6599.0409115976199</v>
      </c>
      <c r="O3948" s="45">
        <v>6129.48885863142</v>
      </c>
      <c r="P3948" s="99">
        <v>0.98348508876408403</v>
      </c>
      <c r="Q3948" s="86">
        <v>6268.0197115794999</v>
      </c>
      <c r="R3948" s="44">
        <v>6586.1682570001303</v>
      </c>
      <c r="S3948" s="45">
        <v>6197.0263972003104</v>
      </c>
      <c r="T3948" s="140">
        <v>0.98867372509246498</v>
      </c>
      <c r="U3948" s="44">
        <v>6636.7383189635002</v>
      </c>
      <c r="V3948" s="45">
        <v>6164.7741309579997</v>
      </c>
      <c r="W3948" s="99">
        <v>0.98352819784041701</v>
      </c>
      <c r="X3948" s="86">
        <v>6301.0239377932603</v>
      </c>
      <c r="Y3948" s="44">
        <v>6620.8476927770098</v>
      </c>
      <c r="Z3948" s="45">
        <v>6229.9618745398202</v>
      </c>
      <c r="AA3948" s="46">
        <v>0.98872214040844897</v>
      </c>
      <c r="AB3948" s="139">
        <v>6671.6840311468704</v>
      </c>
      <c r="AC3948" s="45">
        <v>6197.4992258769898</v>
      </c>
      <c r="AD3948" s="99">
        <v>0.98357017638112199</v>
      </c>
      <c r="AE3948" s="142">
        <v>6335.1373623175896</v>
      </c>
      <c r="AF3948" s="44">
        <v>6656.6926269154001</v>
      </c>
      <c r="AG3948" s="45">
        <v>6263.9137350910896</v>
      </c>
      <c r="AH3948" s="140">
        <v>0.98875736654896396</v>
      </c>
      <c r="AI3948" s="44">
        <v>6707.8041906469198</v>
      </c>
      <c r="AJ3948" s="45">
        <v>6231.2476602059096</v>
      </c>
      <c r="AK3948" s="46">
        <v>0.98360103401551702</v>
      </c>
    </row>
    <row r="3949" spans="1:37" x14ac:dyDescent="0.2">
      <c r="A3949" s="35" t="s">
        <v>3291</v>
      </c>
      <c r="B3949" s="35" t="s">
        <v>9474</v>
      </c>
      <c r="C3949" s="85" t="s">
        <v>1216</v>
      </c>
      <c r="D3949" s="85" t="s">
        <v>1216</v>
      </c>
      <c r="E3949" s="85" t="s">
        <v>12898</v>
      </c>
      <c r="F3949" s="85" t="s">
        <v>419</v>
      </c>
      <c r="G3949" s="85" t="s">
        <v>419</v>
      </c>
      <c r="H3949" s="840">
        <v>1.05075742579955</v>
      </c>
      <c r="I3949" s="840">
        <v>1.0588253745760901</v>
      </c>
      <c r="J3949" s="86">
        <v>7881.4166666666697</v>
      </c>
      <c r="K3949" s="44">
        <v>8281.4570883203596</v>
      </c>
      <c r="L3949" s="45">
        <v>7791.7509819923398</v>
      </c>
      <c r="M3949" s="46">
        <v>0.98862315133603396</v>
      </c>
      <c r="N3949" s="139">
        <v>8345.0439542735894</v>
      </c>
      <c r="O3949" s="45">
        <v>7751.2557700034004</v>
      </c>
      <c r="P3949" s="99">
        <v>0.98348508876408403</v>
      </c>
      <c r="Q3949" s="86">
        <v>7915.09474123775</v>
      </c>
      <c r="R3949" s="44">
        <v>8316.8445752625594</v>
      </c>
      <c r="S3949" s="45">
        <v>7825.4462022793095</v>
      </c>
      <c r="T3949" s="140">
        <v>0.98867372509246498</v>
      </c>
      <c r="U3949" s="44">
        <v>8380.7031541963297</v>
      </c>
      <c r="V3949" s="45">
        <v>7784.7188665857302</v>
      </c>
      <c r="W3949" s="99">
        <v>0.98352819784041801</v>
      </c>
      <c r="X3949" s="86">
        <v>7946.3089829461796</v>
      </c>
      <c r="Y3949" s="44">
        <v>8349.6431715283907</v>
      </c>
      <c r="Z3949" s="45">
        <v>7856.6916259654399</v>
      </c>
      <c r="AA3949" s="46">
        <v>0.98872214040844897</v>
      </c>
      <c r="AB3949" s="139">
        <v>8413.7535853653608</v>
      </c>
      <c r="AC3949" s="45">
        <v>7815.7525279352703</v>
      </c>
      <c r="AD3949" s="99">
        <v>0.98357017638112199</v>
      </c>
      <c r="AE3949" s="142">
        <v>7979.00679352103</v>
      </c>
      <c r="AF3949" s="44">
        <v>8384.0006387973008</v>
      </c>
      <c r="AG3949" s="45">
        <v>7889.3017448381397</v>
      </c>
      <c r="AH3949" s="140">
        <v>0.98875736654896396</v>
      </c>
      <c r="AI3949" s="44">
        <v>8448.3748568950905</v>
      </c>
      <c r="AJ3949" s="45">
        <v>7848.1593325241201</v>
      </c>
      <c r="AK3949" s="46">
        <v>0.98360103401551702</v>
      </c>
    </row>
    <row r="3950" spans="1:37" x14ac:dyDescent="0.2">
      <c r="A3950" s="35" t="s">
        <v>3290</v>
      </c>
      <c r="B3950" s="35" t="s">
        <v>9473</v>
      </c>
      <c r="C3950" s="85" t="s">
        <v>1216</v>
      </c>
      <c r="D3950" s="85" t="s">
        <v>1216</v>
      </c>
      <c r="E3950" s="85" t="s">
        <v>12898</v>
      </c>
      <c r="F3950" s="85" t="s">
        <v>419</v>
      </c>
      <c r="G3950" s="85" t="s">
        <v>419</v>
      </c>
      <c r="H3950" s="840">
        <v>1.05075742579955</v>
      </c>
      <c r="I3950" s="840">
        <v>1.0588253745760901</v>
      </c>
      <c r="J3950" s="86">
        <v>4449.6666666666697</v>
      </c>
      <c r="K3950" s="44">
        <v>4675.5202923327397</v>
      </c>
      <c r="L3950" s="45">
        <v>4399.0434823948999</v>
      </c>
      <c r="M3950" s="46">
        <v>0.98862315133603296</v>
      </c>
      <c r="N3950" s="139">
        <v>4711.41997507209</v>
      </c>
      <c r="O3950" s="45">
        <v>4376.1808166372502</v>
      </c>
      <c r="P3950" s="99">
        <v>0.98348508876408403</v>
      </c>
      <c r="Q3950" s="86">
        <v>4465.5383440258001</v>
      </c>
      <c r="R3950" s="44">
        <v>4692.19757517774</v>
      </c>
      <c r="S3950" s="45">
        <v>4414.9604291312198</v>
      </c>
      <c r="T3950" s="140">
        <v>0.98867372509246498</v>
      </c>
      <c r="U3950" s="44">
        <v>4728.2253097970197</v>
      </c>
      <c r="V3950" s="45">
        <v>4391.9828798869703</v>
      </c>
      <c r="W3950" s="99">
        <v>0.98352819784041701</v>
      </c>
      <c r="X3950" s="86">
        <v>4479.3867235937696</v>
      </c>
      <c r="Y3950" s="44">
        <v>4706.7488628440797</v>
      </c>
      <c r="Z3950" s="45">
        <v>4428.8688290688197</v>
      </c>
      <c r="AA3950" s="46">
        <v>0.98872214040844897</v>
      </c>
      <c r="AB3950" s="139">
        <v>4742.8883254803504</v>
      </c>
      <c r="AC3950" s="45">
        <v>4405.7911898043803</v>
      </c>
      <c r="AD3950" s="99">
        <v>0.98357017638112199</v>
      </c>
      <c r="AE3950" s="142">
        <v>4495.7915642662601</v>
      </c>
      <c r="AF3950" s="44">
        <v>4723.9863709997599</v>
      </c>
      <c r="AG3950" s="45">
        <v>4445.2470276369504</v>
      </c>
      <c r="AH3950" s="140">
        <v>0.98875736654896396</v>
      </c>
      <c r="AI3950" s="44">
        <v>4760.2581870502599</v>
      </c>
      <c r="AJ3950" s="45">
        <v>4422.06523133053</v>
      </c>
      <c r="AK3950" s="46">
        <v>0.98360103401551702</v>
      </c>
    </row>
    <row r="3951" spans="1:37" x14ac:dyDescent="0.2">
      <c r="A3951" s="35" t="s">
        <v>3289</v>
      </c>
      <c r="B3951" s="35" t="s">
        <v>13125</v>
      </c>
      <c r="C3951" s="85" t="s">
        <v>1216</v>
      </c>
      <c r="D3951" s="85" t="s">
        <v>1216</v>
      </c>
      <c r="E3951" s="85" t="s">
        <v>12898</v>
      </c>
      <c r="F3951" s="85" t="s">
        <v>420</v>
      </c>
      <c r="G3951" s="85" t="s">
        <v>420</v>
      </c>
      <c r="H3951" s="840">
        <v>1.03971087080552</v>
      </c>
      <c r="I3951" s="840">
        <v>1.0524718309635901</v>
      </c>
      <c r="J3951" s="86">
        <v>22229.666666666701</v>
      </c>
      <c r="K3951" s="44">
        <v>23112.426087716402</v>
      </c>
      <c r="L3951" s="45">
        <v>21745.722611926802</v>
      </c>
      <c r="M3951" s="46">
        <v>0.978229810550171</v>
      </c>
      <c r="N3951" s="139">
        <v>23396.097978376802</v>
      </c>
      <c r="O3951" s="45">
        <v>21731.358210233</v>
      </c>
      <c r="P3951" s="99">
        <v>0.97758362894478701</v>
      </c>
      <c r="Q3951" s="86">
        <v>22332.292433257098</v>
      </c>
      <c r="R3951" s="44">
        <v>23219.1272128651</v>
      </c>
      <c r="S3951" s="45">
        <v>21847.231750440598</v>
      </c>
      <c r="T3951" s="140">
        <v>0.97827985262748396</v>
      </c>
      <c r="U3951" s="44">
        <v>23504.108706844301</v>
      </c>
      <c r="V3951" s="45">
        <v>21832.640427174199</v>
      </c>
      <c r="W3951" s="99">
        <v>0.97762647934258495</v>
      </c>
      <c r="X3951" s="86">
        <v>22426.400481574499</v>
      </c>
      <c r="Y3951" s="44">
        <v>23316.9723737311</v>
      </c>
      <c r="Z3951" s="45">
        <v>21940.3701245866</v>
      </c>
      <c r="AA3951" s="46">
        <v>0.97832775895591495</v>
      </c>
      <c r="AB3951" s="139">
        <v>23603.154776765299</v>
      </c>
      <c r="AC3951" s="45">
        <v>21925.578725602802</v>
      </c>
      <c r="AD3951" s="99">
        <v>0.97766820598860005</v>
      </c>
      <c r="AE3951" s="142">
        <v>22525.206539307499</v>
      </c>
      <c r="AF3951" s="44">
        <v>23419.702106057499</v>
      </c>
      <c r="AG3951" s="45">
        <v>22037.819967939999</v>
      </c>
      <c r="AH3951" s="140">
        <v>0.97836261476595299</v>
      </c>
      <c r="AI3951" s="44">
        <v>23707.145369257902</v>
      </c>
      <c r="AJ3951" s="45">
        <v>22022.869170559701</v>
      </c>
      <c r="AK3951" s="46">
        <v>0.97769887845995496</v>
      </c>
    </row>
    <row r="3952" spans="1:37" x14ac:dyDescent="0.2">
      <c r="A3952" s="35" t="s">
        <v>3288</v>
      </c>
      <c r="B3952" s="35" t="s">
        <v>9472</v>
      </c>
      <c r="C3952" s="85" t="s">
        <v>1216</v>
      </c>
      <c r="D3952" s="85" t="s">
        <v>1216</v>
      </c>
      <c r="E3952" s="85" t="s">
        <v>12898</v>
      </c>
      <c r="F3952" s="85" t="s">
        <v>419</v>
      </c>
      <c r="G3952" s="85" t="s">
        <v>419</v>
      </c>
      <c r="H3952" s="840">
        <v>1.05075742579955</v>
      </c>
      <c r="I3952" s="840">
        <v>1.0588253745760901</v>
      </c>
      <c r="J3952" s="86">
        <v>16396.416666666701</v>
      </c>
      <c r="K3952" s="44">
        <v>17228.656569003499</v>
      </c>
      <c r="L3952" s="45">
        <v>16209.877115618699</v>
      </c>
      <c r="M3952" s="46">
        <v>0.98862315133603296</v>
      </c>
      <c r="N3952" s="139">
        <v>17360.942018788999</v>
      </c>
      <c r="O3952" s="45">
        <v>16125.6313008296</v>
      </c>
      <c r="P3952" s="99">
        <v>0.98348508876408403</v>
      </c>
      <c r="Q3952" s="86">
        <v>16487.508953650398</v>
      </c>
      <c r="R3952" s="44">
        <v>17324.372465984699</v>
      </c>
      <c r="S3952" s="45">
        <v>16300.766894700901</v>
      </c>
      <c r="T3952" s="140">
        <v>0.98867372509246498</v>
      </c>
      <c r="U3952" s="44">
        <v>17457.392843675501</v>
      </c>
      <c r="V3952" s="45">
        <v>16215.9299680615</v>
      </c>
      <c r="W3952" s="99">
        <v>0.98352819784041701</v>
      </c>
      <c r="X3952" s="86">
        <v>16565.6012674333</v>
      </c>
      <c r="Y3952" s="44">
        <v>17406.428544589999</v>
      </c>
      <c r="Z3952" s="45">
        <v>16378.776742289599</v>
      </c>
      <c r="AA3952" s="46">
        <v>0.98872214040844897</v>
      </c>
      <c r="AB3952" s="139">
        <v>17540.078967068199</v>
      </c>
      <c r="AC3952" s="45">
        <v>16293.431360468699</v>
      </c>
      <c r="AD3952" s="99">
        <v>0.98357017638112199</v>
      </c>
      <c r="AE3952" s="142">
        <v>16647.1862452737</v>
      </c>
      <c r="AF3952" s="44">
        <v>17492.154565889501</v>
      </c>
      <c r="AG3952" s="45">
        <v>16460.028032327002</v>
      </c>
      <c r="AH3952" s="140">
        <v>0.98875736654896396</v>
      </c>
      <c r="AI3952" s="44">
        <v>17626.463211789898</v>
      </c>
      <c r="AJ3952" s="45">
        <v>16374.1896043001</v>
      </c>
      <c r="AK3952" s="46">
        <v>0.98360103401551702</v>
      </c>
    </row>
    <row r="3953" spans="1:37" x14ac:dyDescent="0.2">
      <c r="A3953" s="35" t="s">
        <v>3287</v>
      </c>
      <c r="B3953" s="35" t="s">
        <v>9471</v>
      </c>
      <c r="C3953" s="85" t="s">
        <v>1216</v>
      </c>
      <c r="D3953" s="85" t="s">
        <v>1216</v>
      </c>
      <c r="E3953" s="85" t="s">
        <v>12898</v>
      </c>
      <c r="F3953" s="85" t="s">
        <v>420</v>
      </c>
      <c r="G3953" s="85" t="s">
        <v>420</v>
      </c>
      <c r="H3953" s="840">
        <v>1.03971087080552</v>
      </c>
      <c r="I3953" s="840">
        <v>1.0524718309635901</v>
      </c>
      <c r="J3953" s="86">
        <v>7133.75</v>
      </c>
      <c r="K3953" s="44">
        <v>7417.0374246088504</v>
      </c>
      <c r="L3953" s="45">
        <v>6978.44691101228</v>
      </c>
      <c r="M3953" s="46">
        <v>0.97822981055017</v>
      </c>
      <c r="N3953" s="139">
        <v>7508.0709241364802</v>
      </c>
      <c r="O3953" s="45">
        <v>6973.8372129848703</v>
      </c>
      <c r="P3953" s="99">
        <v>0.97758362894478701</v>
      </c>
      <c r="Q3953" s="86">
        <v>7176.9335256927798</v>
      </c>
      <c r="R3953" s="44">
        <v>7461.9358057113504</v>
      </c>
      <c r="S3953" s="45">
        <v>7021.0494718319796</v>
      </c>
      <c r="T3953" s="140">
        <v>0.97827985262748396</v>
      </c>
      <c r="U3953" s="44">
        <v>7553.5203684898197</v>
      </c>
      <c r="V3953" s="45">
        <v>7016.3602551987997</v>
      </c>
      <c r="W3953" s="99">
        <v>0.97762647934258495</v>
      </c>
      <c r="X3953" s="86">
        <v>7216.4024848240197</v>
      </c>
      <c r="Y3953" s="44">
        <v>7502.97211157947</v>
      </c>
      <c r="Z3953" s="45">
        <v>7060.0068707017699</v>
      </c>
      <c r="AA3953" s="46">
        <v>0.97832775895591495</v>
      </c>
      <c r="AB3953" s="139">
        <v>7595.0603361729</v>
      </c>
      <c r="AC3953" s="45">
        <v>7055.2472710295697</v>
      </c>
      <c r="AD3953" s="99">
        <v>0.97766820598860005</v>
      </c>
      <c r="AE3953" s="142">
        <v>7259.4760879486903</v>
      </c>
      <c r="AF3953" s="44">
        <v>7547.7562049929602</v>
      </c>
      <c r="AG3953" s="45">
        <v>7102.4000072363997</v>
      </c>
      <c r="AH3953" s="140">
        <v>0.97836261476595299</v>
      </c>
      <c r="AI3953" s="44">
        <v>7640.3940901197302</v>
      </c>
      <c r="AJ3953" s="45">
        <v>7097.5816293942999</v>
      </c>
      <c r="AK3953" s="46">
        <v>0.97769887845995496</v>
      </c>
    </row>
    <row r="3954" spans="1:37" x14ac:dyDescent="0.2">
      <c r="A3954" s="35" t="s">
        <v>3286</v>
      </c>
      <c r="B3954" s="35" t="s">
        <v>9470</v>
      </c>
      <c r="C3954" s="85" t="s">
        <v>1216</v>
      </c>
      <c r="D3954" s="85" t="s">
        <v>1216</v>
      </c>
      <c r="E3954" s="85" t="s">
        <v>12898</v>
      </c>
      <c r="F3954" s="85" t="s">
        <v>419</v>
      </c>
      <c r="G3954" s="85" t="s">
        <v>419</v>
      </c>
      <c r="H3954" s="840">
        <v>1.05075742579955</v>
      </c>
      <c r="I3954" s="840">
        <v>1.0588253745760901</v>
      </c>
      <c r="J3954" s="86">
        <v>14677.5</v>
      </c>
      <c r="K3954" s="44">
        <v>15422.4921171729</v>
      </c>
      <c r="L3954" s="45">
        <v>14510.516303734599</v>
      </c>
      <c r="M3954" s="46">
        <v>0.98862315133603296</v>
      </c>
      <c r="N3954" s="139">
        <v>15540.9094353406</v>
      </c>
      <c r="O3954" s="45">
        <v>14435.1023903348</v>
      </c>
      <c r="P3954" s="99">
        <v>0.98348508876408403</v>
      </c>
      <c r="Q3954" s="86">
        <v>14771.661952169599</v>
      </c>
      <c r="R3954" s="44">
        <v>15521.4334876429</v>
      </c>
      <c r="S3954" s="45">
        <v>14604.3540480582</v>
      </c>
      <c r="T3954" s="140">
        <v>0.98867372509246498</v>
      </c>
      <c r="U3954" s="44">
        <v>15640.6104996174</v>
      </c>
      <c r="V3954" s="45">
        <v>14528.346058925201</v>
      </c>
      <c r="W3954" s="99">
        <v>0.98352819784041701</v>
      </c>
      <c r="X3954" s="86">
        <v>14858.795570473199</v>
      </c>
      <c r="Y3954" s="44">
        <v>15612.9897841122</v>
      </c>
      <c r="Z3954" s="45">
        <v>14691.2201603298</v>
      </c>
      <c r="AA3954" s="46">
        <v>0.98872214040844897</v>
      </c>
      <c r="AB3954" s="139">
        <v>15732.869785655799</v>
      </c>
      <c r="AC3954" s="45">
        <v>14614.668180061301</v>
      </c>
      <c r="AD3954" s="99">
        <v>0.98357017638112199</v>
      </c>
      <c r="AE3954" s="142">
        <v>14947.409779853901</v>
      </c>
      <c r="AF3954" s="44">
        <v>15706.1018226503</v>
      </c>
      <c r="AG3954" s="45">
        <v>14779.361530656601</v>
      </c>
      <c r="AH3954" s="140">
        <v>0.98875736654896396</v>
      </c>
      <c r="AI3954" s="44">
        <v>15826.696759096199</v>
      </c>
      <c r="AJ3954" s="45">
        <v>14702.2877153179</v>
      </c>
      <c r="AK3954" s="46">
        <v>0.98360103401551702</v>
      </c>
    </row>
    <row r="3955" spans="1:37" x14ac:dyDescent="0.2">
      <c r="A3955" s="35" t="s">
        <v>3285</v>
      </c>
      <c r="B3955" s="35" t="s">
        <v>9469</v>
      </c>
      <c r="C3955" s="85" t="s">
        <v>1216</v>
      </c>
      <c r="D3955" s="85" t="s">
        <v>1216</v>
      </c>
      <c r="E3955" s="85" t="s">
        <v>12898</v>
      </c>
      <c r="F3955" s="85" t="s">
        <v>419</v>
      </c>
      <c r="G3955" s="85" t="s">
        <v>419</v>
      </c>
      <c r="H3955" s="840">
        <v>1.05075742579955</v>
      </c>
      <c r="I3955" s="840">
        <v>1.0588253745760901</v>
      </c>
      <c r="J3955" s="86">
        <v>6262.6666666666697</v>
      </c>
      <c r="K3955" s="44">
        <v>6580.5435053073297</v>
      </c>
      <c r="L3955" s="45">
        <v>6191.41725576713</v>
      </c>
      <c r="M3955" s="46">
        <v>0.98862315133603396</v>
      </c>
      <c r="N3955" s="139">
        <v>6631.07037917854</v>
      </c>
      <c r="O3955" s="45">
        <v>6159.2392825665402</v>
      </c>
      <c r="P3955" s="99">
        <v>0.98348508876408403</v>
      </c>
      <c r="Q3955" s="86">
        <v>6306.7302058765299</v>
      </c>
      <c r="R3955" s="44">
        <v>6626.8435963391103</v>
      </c>
      <c r="S3955" s="45">
        <v>6235.2984457971197</v>
      </c>
      <c r="T3955" s="140">
        <v>0.98867372509246498</v>
      </c>
      <c r="U3955" s="44">
        <v>6677.7259725875801</v>
      </c>
      <c r="V3955" s="45">
        <v>6202.8469936514703</v>
      </c>
      <c r="W3955" s="99">
        <v>0.98352819784041701</v>
      </c>
      <c r="X3955" s="86">
        <v>6347.7451938356699</v>
      </c>
      <c r="Y3955" s="44">
        <v>6669.9403995062503</v>
      </c>
      <c r="Z3955" s="45">
        <v>6276.1562148166504</v>
      </c>
      <c r="AA3955" s="46">
        <v>0.98872214040844897</v>
      </c>
      <c r="AB3955" s="139">
        <v>6721.1536825766398</v>
      </c>
      <c r="AC3955" s="45">
        <v>6243.4528599233699</v>
      </c>
      <c r="AD3955" s="99">
        <v>0.98357017638112199</v>
      </c>
      <c r="AE3955" s="142">
        <v>6389.0406622260898</v>
      </c>
      <c r="AF3955" s="44">
        <v>6713.3319195693603</v>
      </c>
      <c r="AG3955" s="45">
        <v>6317.2110199569197</v>
      </c>
      <c r="AH3955" s="140">
        <v>0.98875736654896396</v>
      </c>
      <c r="AI3955" s="44">
        <v>6764.8783723634297</v>
      </c>
      <c r="AJ3955" s="45">
        <v>6284.26700173277</v>
      </c>
      <c r="AK3955" s="46">
        <v>0.98360103401551702</v>
      </c>
    </row>
    <row r="3956" spans="1:37" x14ac:dyDescent="0.2">
      <c r="A3956" s="35" t="s">
        <v>3284</v>
      </c>
      <c r="B3956" s="35" t="s">
        <v>9468</v>
      </c>
      <c r="C3956" s="85" t="s">
        <v>1216</v>
      </c>
      <c r="D3956" s="85" t="s">
        <v>1216</v>
      </c>
      <c r="E3956" s="85" t="s">
        <v>12898</v>
      </c>
      <c r="F3956" s="85" t="s">
        <v>420</v>
      </c>
      <c r="G3956" s="85" t="s">
        <v>420</v>
      </c>
      <c r="H3956" s="840">
        <v>1.03971087080552</v>
      </c>
      <c r="I3956" s="840">
        <v>1.0524718309635901</v>
      </c>
      <c r="J3956" s="86">
        <v>3049</v>
      </c>
      <c r="K3956" s="44">
        <v>3170.0784450860201</v>
      </c>
      <c r="L3956" s="45">
        <v>2982.6226923674699</v>
      </c>
      <c r="M3956" s="46">
        <v>0.97822981055017</v>
      </c>
      <c r="N3956" s="139">
        <v>3208.9866126079701</v>
      </c>
      <c r="O3956" s="45">
        <v>2980.6524846526499</v>
      </c>
      <c r="P3956" s="99">
        <v>0.97758362894478701</v>
      </c>
      <c r="Q3956" s="86">
        <v>3068.8866651086601</v>
      </c>
      <c r="R3956" s="44">
        <v>3190.7548269835602</v>
      </c>
      <c r="S3956" s="45">
        <v>3002.2299944729498</v>
      </c>
      <c r="T3956" s="140">
        <v>0.97827985262748396</v>
      </c>
      <c r="U3956" s="44">
        <v>3229.9167674466398</v>
      </c>
      <c r="V3956" s="45">
        <v>3000.2248659115899</v>
      </c>
      <c r="W3956" s="99">
        <v>0.97762647934258495</v>
      </c>
      <c r="X3956" s="86">
        <v>3088.26997150119</v>
      </c>
      <c r="Y3956" s="44">
        <v>3210.9078613520301</v>
      </c>
      <c r="Z3956" s="45">
        <v>3021.3402402696001</v>
      </c>
      <c r="AA3956" s="46">
        <v>0.97832775895591495</v>
      </c>
      <c r="AB3956" s="139">
        <v>3250.3171514157102</v>
      </c>
      <c r="AC3956" s="45">
        <v>3019.3033626460301</v>
      </c>
      <c r="AD3956" s="99">
        <v>0.97766820598860005</v>
      </c>
      <c r="AE3956" s="142">
        <v>3107.1866797715302</v>
      </c>
      <c r="AF3956" s="44">
        <v>3230.5757685805602</v>
      </c>
      <c r="AG3956" s="45">
        <v>3039.9552845872099</v>
      </c>
      <c r="AH3956" s="140">
        <v>0.97836261476595299</v>
      </c>
      <c r="AI3956" s="44">
        <v>3270.2264540048</v>
      </c>
      <c r="AJ3956" s="45">
        <v>3037.8929319783301</v>
      </c>
      <c r="AK3956" s="46">
        <v>0.97769887845995396</v>
      </c>
    </row>
    <row r="3957" spans="1:37" x14ac:dyDescent="0.2">
      <c r="A3957" s="35" t="s">
        <v>3283</v>
      </c>
      <c r="B3957" s="35" t="s">
        <v>9467</v>
      </c>
      <c r="C3957" s="85" t="s">
        <v>1216</v>
      </c>
      <c r="D3957" s="85" t="s">
        <v>1216</v>
      </c>
      <c r="E3957" s="85" t="s">
        <v>12898</v>
      </c>
      <c r="F3957" s="85" t="s">
        <v>419</v>
      </c>
      <c r="G3957" s="85" t="s">
        <v>419</v>
      </c>
      <c r="H3957" s="840">
        <v>1.05075742579955</v>
      </c>
      <c r="I3957" s="840">
        <v>1.0588253745760901</v>
      </c>
      <c r="J3957" s="86">
        <v>10762.666666666701</v>
      </c>
      <c r="K3957" s="44">
        <v>11308.9519214053</v>
      </c>
      <c r="L3957" s="45">
        <v>10640.2214367793</v>
      </c>
      <c r="M3957" s="46">
        <v>0.98862315133603296</v>
      </c>
      <c r="N3957" s="139">
        <v>11395.784564771</v>
      </c>
      <c r="O3957" s="45">
        <v>10584.922182004901</v>
      </c>
      <c r="P3957" s="99">
        <v>0.98348508876408403</v>
      </c>
      <c r="Q3957" s="86">
        <v>10821.387855482901</v>
      </c>
      <c r="R3957" s="44">
        <v>11370.653646605801</v>
      </c>
      <c r="S3957" s="45">
        <v>10698.8218417506</v>
      </c>
      <c r="T3957" s="140">
        <v>0.98867372509246498</v>
      </c>
      <c r="U3957" s="44">
        <v>11457.960049514901</v>
      </c>
      <c r="V3957" s="45">
        <v>10643.140095635301</v>
      </c>
      <c r="W3957" s="99">
        <v>0.98352819784041701</v>
      </c>
      <c r="X3957" s="86">
        <v>10877.3667636992</v>
      </c>
      <c r="Y3957" s="44">
        <v>11429.473900102101</v>
      </c>
      <c r="Z3957" s="45">
        <v>10754.6933486123</v>
      </c>
      <c r="AA3957" s="46">
        <v>0.98872214040844897</v>
      </c>
      <c r="AB3957" s="139">
        <v>11517.231937975301</v>
      </c>
      <c r="AC3957" s="45">
        <v>10698.6535463337</v>
      </c>
      <c r="AD3957" s="99">
        <v>0.98357017638112199</v>
      </c>
      <c r="AE3957" s="142">
        <v>10932.390325398201</v>
      </c>
      <c r="AF3957" s="44">
        <v>11487.2903161513</v>
      </c>
      <c r="AG3957" s="45">
        <v>10809.481468226</v>
      </c>
      <c r="AH3957" s="140">
        <v>0.98875736654896396</v>
      </c>
      <c r="AI3957" s="44">
        <v>11575.4922813018</v>
      </c>
      <c r="AJ3957" s="45">
        <v>10753.1104283229</v>
      </c>
      <c r="AK3957" s="46">
        <v>0.98360103401551702</v>
      </c>
    </row>
    <row r="3958" spans="1:37" x14ac:dyDescent="0.2">
      <c r="A3958" s="35" t="s">
        <v>3282</v>
      </c>
      <c r="B3958" s="35" t="s">
        <v>8918</v>
      </c>
      <c r="C3958" s="85" t="s">
        <v>1216</v>
      </c>
      <c r="D3958" s="85" t="s">
        <v>1216</v>
      </c>
      <c r="E3958" s="85" t="s">
        <v>12898</v>
      </c>
      <c r="F3958" s="85" t="s">
        <v>419</v>
      </c>
      <c r="G3958" s="85" t="s">
        <v>419</v>
      </c>
      <c r="H3958" s="840">
        <v>1.05075742579955</v>
      </c>
      <c r="I3958" s="840">
        <v>1.0588253745760901</v>
      </c>
      <c r="J3958" s="86">
        <v>9010.9166666666697</v>
      </c>
      <c r="K3958" s="44">
        <v>9468.2876007609502</v>
      </c>
      <c r="L3958" s="45">
        <v>8908.4008314263901</v>
      </c>
      <c r="M3958" s="46">
        <v>0.98862315133603296</v>
      </c>
      <c r="N3958" s="139">
        <v>9540.9872148572904</v>
      </c>
      <c r="O3958" s="45">
        <v>8862.1021777624301</v>
      </c>
      <c r="P3958" s="99">
        <v>0.98348508876408403</v>
      </c>
      <c r="Q3958" s="86">
        <v>9038.6372941317804</v>
      </c>
      <c r="R3958" s="44">
        <v>9497.4152559177401</v>
      </c>
      <c r="S3958" s="45">
        <v>8936.2632033489408</v>
      </c>
      <c r="T3958" s="140">
        <v>0.98867372509246498</v>
      </c>
      <c r="U3958" s="44">
        <v>9570.3385186165197</v>
      </c>
      <c r="V3958" s="45">
        <v>8889.7546488306107</v>
      </c>
      <c r="W3958" s="99">
        <v>0.98352819784041701</v>
      </c>
      <c r="X3958" s="86">
        <v>9061.1720032158501</v>
      </c>
      <c r="Y3958" s="44">
        <v>9521.0937688260692</v>
      </c>
      <c r="Z3958" s="45">
        <v>8958.9813776286901</v>
      </c>
      <c r="AA3958" s="46">
        <v>0.98872214040844897</v>
      </c>
      <c r="AB3958" s="139">
        <v>9594.1988404034291</v>
      </c>
      <c r="AC3958" s="45">
        <v>8912.2985454227</v>
      </c>
      <c r="AD3958" s="99">
        <v>0.98357017638112199</v>
      </c>
      <c r="AE3958" s="142">
        <v>9088.3867608869405</v>
      </c>
      <c r="AF3958" s="44">
        <v>9549.6898775402897</v>
      </c>
      <c r="AG3958" s="45">
        <v>8986.2093598730298</v>
      </c>
      <c r="AH3958" s="140">
        <v>0.98875736654896296</v>
      </c>
      <c r="AI3958" s="44">
        <v>9623.0145163885099</v>
      </c>
      <c r="AJ3958" s="45">
        <v>8939.3466155413298</v>
      </c>
      <c r="AK3958" s="46">
        <v>0.98360103401551702</v>
      </c>
    </row>
    <row r="3959" spans="1:37" x14ac:dyDescent="0.2">
      <c r="A3959" s="35" t="s">
        <v>3281</v>
      </c>
      <c r="B3959" s="35" t="s">
        <v>9466</v>
      </c>
      <c r="C3959" s="85" t="s">
        <v>1216</v>
      </c>
      <c r="D3959" s="85" t="s">
        <v>1216</v>
      </c>
      <c r="E3959" s="85" t="s">
        <v>12898</v>
      </c>
      <c r="F3959" s="85" t="s">
        <v>419</v>
      </c>
      <c r="G3959" s="85" t="s">
        <v>419</v>
      </c>
      <c r="H3959" s="840">
        <v>1.05075742579955</v>
      </c>
      <c r="I3959" s="840">
        <v>1.0588253745760901</v>
      </c>
      <c r="J3959" s="86">
        <v>9553.5833333333303</v>
      </c>
      <c r="K3959" s="44">
        <v>10038.4986304948</v>
      </c>
      <c r="L3959" s="45">
        <v>9444.8936615514103</v>
      </c>
      <c r="M3959" s="46">
        <v>0.98862315133603296</v>
      </c>
      <c r="N3959" s="139">
        <v>10115.5764514606</v>
      </c>
      <c r="O3959" s="45">
        <v>9395.8067525984097</v>
      </c>
      <c r="P3959" s="99">
        <v>0.98348508876408403</v>
      </c>
      <c r="Q3959" s="86">
        <v>9599.3602934519295</v>
      </c>
      <c r="R3959" s="44">
        <v>10086.599111269999</v>
      </c>
      <c r="S3959" s="45">
        <v>9490.6352998318198</v>
      </c>
      <c r="T3959" s="140">
        <v>0.98867372509246498</v>
      </c>
      <c r="U3959" s="44">
        <v>10164.0462584051</v>
      </c>
      <c r="V3959" s="45">
        <v>9441.2415298396409</v>
      </c>
      <c r="W3959" s="99">
        <v>0.98352819784041701</v>
      </c>
      <c r="X3959" s="86">
        <v>9642.9147673772895</v>
      </c>
      <c r="Y3959" s="44">
        <v>10132.364298173899</v>
      </c>
      <c r="Z3959" s="45">
        <v>9534.1633285775097</v>
      </c>
      <c r="AA3959" s="46">
        <v>0.98872214040844897</v>
      </c>
      <c r="AB3959" s="139">
        <v>10210.162840573599</v>
      </c>
      <c r="AC3959" s="45">
        <v>9484.4833785774008</v>
      </c>
      <c r="AD3959" s="99">
        <v>0.98357017638112199</v>
      </c>
      <c r="AE3959" s="142">
        <v>9689.2519632408003</v>
      </c>
      <c r="AF3959" s="44">
        <v>10181.053450818201</v>
      </c>
      <c r="AG3959" s="45">
        <v>9580.3192550033491</v>
      </c>
      <c r="AH3959" s="140">
        <v>0.98875736654896396</v>
      </c>
      <c r="AI3959" s="44">
        <v>10259.225839340599</v>
      </c>
      <c r="AJ3959" s="45">
        <v>9530.3582498805299</v>
      </c>
      <c r="AK3959" s="46">
        <v>0.98360103401551702</v>
      </c>
    </row>
    <row r="3960" spans="1:37" x14ac:dyDescent="0.2">
      <c r="A3960" s="35" t="s">
        <v>3280</v>
      </c>
      <c r="B3960" s="35" t="s">
        <v>9465</v>
      </c>
      <c r="C3960" s="85" t="s">
        <v>1216</v>
      </c>
      <c r="D3960" s="85" t="s">
        <v>1216</v>
      </c>
      <c r="E3960" s="85" t="s">
        <v>12898</v>
      </c>
      <c r="F3960" s="85" t="s">
        <v>420</v>
      </c>
      <c r="G3960" s="85" t="s">
        <v>420</v>
      </c>
      <c r="H3960" s="840">
        <v>1.03971087080552</v>
      </c>
      <c r="I3960" s="840">
        <v>1.0524718309635901</v>
      </c>
      <c r="J3960" s="86">
        <v>5602.4166666666697</v>
      </c>
      <c r="K3960" s="44">
        <v>5824.8935111153396</v>
      </c>
      <c r="L3960" s="45">
        <v>5480.4509944564497</v>
      </c>
      <c r="M3960" s="46">
        <v>0.978229810550171</v>
      </c>
      <c r="N3960" s="139">
        <v>5896.3857269875698</v>
      </c>
      <c r="O3960" s="45">
        <v>5476.8308158607597</v>
      </c>
      <c r="P3960" s="99">
        <v>0.97758362894478701</v>
      </c>
      <c r="Q3960" s="86">
        <v>5632.1171117224903</v>
      </c>
      <c r="R3960" s="44">
        <v>5855.7733867076404</v>
      </c>
      <c r="S3960" s="45">
        <v>5509.7866980365998</v>
      </c>
      <c r="T3960" s="140">
        <v>0.97827985262748396</v>
      </c>
      <c r="U3960" s="44">
        <v>5927.6446087759005</v>
      </c>
      <c r="V3960" s="45">
        <v>5506.1068231783802</v>
      </c>
      <c r="W3960" s="99">
        <v>0.97762647934258495</v>
      </c>
      <c r="X3960" s="86">
        <v>5662.3215961974402</v>
      </c>
      <c r="Y3960" s="44">
        <v>5887.1773175633198</v>
      </c>
      <c r="Z3960" s="45">
        <v>5539.6063976955202</v>
      </c>
      <c r="AA3960" s="46">
        <v>0.97832775895591495</v>
      </c>
      <c r="AB3960" s="139">
        <v>5959.43397785457</v>
      </c>
      <c r="AC3960" s="45">
        <v>5535.8717966848499</v>
      </c>
      <c r="AD3960" s="99">
        <v>0.97766820598860005</v>
      </c>
      <c r="AE3960" s="142">
        <v>5696.7129945987199</v>
      </c>
      <c r="AF3960" s="44">
        <v>5922.9344283433302</v>
      </c>
      <c r="AG3960" s="45">
        <v>5573.4510209667797</v>
      </c>
      <c r="AH3960" s="140">
        <v>0.97836261476595299</v>
      </c>
      <c r="AI3960" s="44">
        <v>5995.6299558993596</v>
      </c>
      <c r="AJ3960" s="45">
        <v>5569.66990572741</v>
      </c>
      <c r="AK3960" s="46">
        <v>0.97769887845995496</v>
      </c>
    </row>
    <row r="3961" spans="1:37" x14ac:dyDescent="0.2">
      <c r="A3961" s="35" t="s">
        <v>3279</v>
      </c>
      <c r="B3961" s="35" t="s">
        <v>9464</v>
      </c>
      <c r="C3961" s="85" t="s">
        <v>1216</v>
      </c>
      <c r="D3961" s="85" t="s">
        <v>1216</v>
      </c>
      <c r="E3961" s="85" t="s">
        <v>12898</v>
      </c>
      <c r="F3961" s="85" t="s">
        <v>420</v>
      </c>
      <c r="G3961" s="85" t="s">
        <v>420</v>
      </c>
      <c r="H3961" s="840">
        <v>1.03971087080552</v>
      </c>
      <c r="I3961" s="840">
        <v>1.0524718309635901</v>
      </c>
      <c r="J3961" s="86">
        <v>1797.1666666666699</v>
      </c>
      <c r="K3961" s="44">
        <v>1868.5337199826499</v>
      </c>
      <c r="L3961" s="45">
        <v>1758.04200786041</v>
      </c>
      <c r="M3961" s="46">
        <v>0.97822981055017</v>
      </c>
      <c r="N3961" s="139">
        <v>1891.46729221339</v>
      </c>
      <c r="O3961" s="45">
        <v>1756.8807118186101</v>
      </c>
      <c r="P3961" s="99">
        <v>0.97758362894478701</v>
      </c>
      <c r="Q3961" s="86">
        <v>1804.8346868004101</v>
      </c>
      <c r="R3961" s="44">
        <v>1876.50624387326</v>
      </c>
      <c r="S3961" s="45">
        <v>1765.6334114200799</v>
      </c>
      <c r="T3961" s="140">
        <v>0.97827985262748396</v>
      </c>
      <c r="U3961" s="44">
        <v>1899.5376674034201</v>
      </c>
      <c r="V3961" s="45">
        <v>1764.4541806520699</v>
      </c>
      <c r="W3961" s="99">
        <v>0.97762647934258495</v>
      </c>
      <c r="X3961" s="86">
        <v>1811.3774165939101</v>
      </c>
      <c r="Y3961" s="44">
        <v>1883.3087911642999</v>
      </c>
      <c r="Z3961" s="45">
        <v>1772.12080859968</v>
      </c>
      <c r="AA3961" s="46">
        <v>0.97832775895591495</v>
      </c>
      <c r="AB3961" s="139">
        <v>1906.42370620868</v>
      </c>
      <c r="AC3961" s="45">
        <v>1770.9261092496399</v>
      </c>
      <c r="AD3961" s="99">
        <v>0.97766820598860005</v>
      </c>
      <c r="AE3961" s="142">
        <v>1818.91597718445</v>
      </c>
      <c r="AF3961" s="44">
        <v>1891.14671456051</v>
      </c>
      <c r="AG3961" s="45">
        <v>1779.5593914777501</v>
      </c>
      <c r="AH3961" s="140">
        <v>0.97836261476595299</v>
      </c>
      <c r="AI3961" s="44">
        <v>1914.3578288762401</v>
      </c>
      <c r="AJ3961" s="45">
        <v>1778.3521109061301</v>
      </c>
      <c r="AK3961" s="46">
        <v>0.97769887845995496</v>
      </c>
    </row>
    <row r="3962" spans="1:37" x14ac:dyDescent="0.2">
      <c r="A3962" s="35" t="s">
        <v>3278</v>
      </c>
      <c r="B3962" s="35" t="s">
        <v>9463</v>
      </c>
      <c r="C3962" s="85" t="s">
        <v>1216</v>
      </c>
      <c r="D3962" s="85" t="s">
        <v>1216</v>
      </c>
      <c r="E3962" s="85" t="s">
        <v>12898</v>
      </c>
      <c r="F3962" s="85" t="s">
        <v>420</v>
      </c>
      <c r="G3962" s="85" t="s">
        <v>420</v>
      </c>
      <c r="H3962" s="840">
        <v>1.03971087080552</v>
      </c>
      <c r="I3962" s="840">
        <v>1.0524718309635901</v>
      </c>
      <c r="J3962" s="86">
        <v>8645.4166666666697</v>
      </c>
      <c r="K3962" s="44">
        <v>8988.7336909765309</v>
      </c>
      <c r="L3962" s="45">
        <v>8457.2043079606192</v>
      </c>
      <c r="M3962" s="46">
        <v>0.97822981055017</v>
      </c>
      <c r="N3962" s="139">
        <v>9099.0575086097597</v>
      </c>
      <c r="O3962" s="45">
        <v>8451.6177987397405</v>
      </c>
      <c r="P3962" s="99">
        <v>0.97758362894478701</v>
      </c>
      <c r="Q3962" s="86">
        <v>8696.4789487644393</v>
      </c>
      <c r="R3962" s="44">
        <v>9041.8237007617208</v>
      </c>
      <c r="S3962" s="45">
        <v>8507.59014437529</v>
      </c>
      <c r="T3962" s="140">
        <v>0.97827985262748396</v>
      </c>
      <c r="U3962" s="44">
        <v>9152.7991221423908</v>
      </c>
      <c r="V3962" s="45">
        <v>8501.9080973574892</v>
      </c>
      <c r="W3962" s="99">
        <v>0.97762647934258495</v>
      </c>
      <c r="X3962" s="86">
        <v>8744.1949870682802</v>
      </c>
      <c r="Y3962" s="44">
        <v>9091.4345844979907</v>
      </c>
      <c r="Z3962" s="45">
        <v>8554.6886855720604</v>
      </c>
      <c r="AA3962" s="46">
        <v>0.97832775895591495</v>
      </c>
      <c r="AB3962" s="139">
        <v>9203.0189083423593</v>
      </c>
      <c r="AC3962" s="45">
        <v>8548.9214258215507</v>
      </c>
      <c r="AD3962" s="99">
        <v>0.97766820598860005</v>
      </c>
      <c r="AE3962" s="142">
        <v>8793.8766160120194</v>
      </c>
      <c r="AF3962" s="44">
        <v>9143.0891141901302</v>
      </c>
      <c r="AG3962" s="45">
        <v>8603.6001199706898</v>
      </c>
      <c r="AH3962" s="140">
        <v>0.97836261476595299</v>
      </c>
      <c r="AI3962" s="44">
        <v>9255.3074233220304</v>
      </c>
      <c r="AJ3962" s="45">
        <v>8597.7633047901709</v>
      </c>
      <c r="AK3962" s="46">
        <v>0.97769887845995396</v>
      </c>
    </row>
    <row r="3963" spans="1:37" x14ac:dyDescent="0.2">
      <c r="A3963" s="35" t="s">
        <v>3277</v>
      </c>
      <c r="B3963" s="35" t="s">
        <v>9462</v>
      </c>
      <c r="C3963" s="85" t="s">
        <v>1216</v>
      </c>
      <c r="D3963" s="85" t="s">
        <v>1216</v>
      </c>
      <c r="E3963" s="85" t="s">
        <v>12898</v>
      </c>
      <c r="F3963" s="85" t="s">
        <v>419</v>
      </c>
      <c r="G3963" s="85" t="s">
        <v>419</v>
      </c>
      <c r="H3963" s="840">
        <v>1.05075742579955</v>
      </c>
      <c r="I3963" s="840">
        <v>1.0588253745760901</v>
      </c>
      <c r="J3963" s="86">
        <v>11556.333333333299</v>
      </c>
      <c r="K3963" s="44">
        <v>12142.9030650149</v>
      </c>
      <c r="L3963" s="45">
        <v>11424.858677889601</v>
      </c>
      <c r="M3963" s="46">
        <v>0.98862315133603296</v>
      </c>
      <c r="N3963" s="139">
        <v>12236.1389703929</v>
      </c>
      <c r="O3963" s="45">
        <v>11365.4815141207</v>
      </c>
      <c r="P3963" s="99">
        <v>0.98348508876408403</v>
      </c>
      <c r="Q3963" s="86">
        <v>11597.0079768593</v>
      </c>
      <c r="R3963" s="44">
        <v>12185.6422487415</v>
      </c>
      <c r="S3963" s="45">
        <v>11465.657076408501</v>
      </c>
      <c r="T3963" s="140">
        <v>0.98867372509246498</v>
      </c>
      <c r="U3963" s="44">
        <v>12279.206315060001</v>
      </c>
      <c r="V3963" s="45">
        <v>11405.9843558213</v>
      </c>
      <c r="W3963" s="99">
        <v>0.98352819784041701</v>
      </c>
      <c r="X3963" s="86">
        <v>11630.6893483196</v>
      </c>
      <c r="Y3963" s="44">
        <v>12221.0331999146</v>
      </c>
      <c r="Z3963" s="45">
        <v>11499.520066896301</v>
      </c>
      <c r="AA3963" s="46">
        <v>0.98872214040844897</v>
      </c>
      <c r="AB3963" s="139">
        <v>12314.869005812699</v>
      </c>
      <c r="AC3963" s="45">
        <v>11439.5991737608</v>
      </c>
      <c r="AD3963" s="99">
        <v>0.98357017638112199</v>
      </c>
      <c r="AE3963" s="142">
        <v>11669.397289890099</v>
      </c>
      <c r="AF3963" s="44">
        <v>12261.7058569572</v>
      </c>
      <c r="AG3963" s="45">
        <v>11538.2025335654</v>
      </c>
      <c r="AH3963" s="140">
        <v>0.98875736654896396</v>
      </c>
      <c r="AI3963" s="44">
        <v>12355.853956545199</v>
      </c>
      <c r="AJ3963" s="45">
        <v>11478.031240673799</v>
      </c>
      <c r="AK3963" s="46">
        <v>0.98360103401551702</v>
      </c>
    </row>
    <row r="3964" spans="1:37" x14ac:dyDescent="0.2">
      <c r="A3964" s="35" t="s">
        <v>3276</v>
      </c>
      <c r="B3964" s="35" t="s">
        <v>13126</v>
      </c>
      <c r="C3964" s="85" t="s">
        <v>1216</v>
      </c>
      <c r="D3964" s="85" t="s">
        <v>1216</v>
      </c>
      <c r="E3964" s="85" t="s">
        <v>12898</v>
      </c>
      <c r="F3964" s="85" t="s">
        <v>420</v>
      </c>
      <c r="G3964" s="85" t="s">
        <v>420</v>
      </c>
      <c r="H3964" s="840">
        <v>1.03971087080552</v>
      </c>
      <c r="I3964" s="840">
        <v>1.0524718309635901</v>
      </c>
      <c r="J3964" s="86">
        <v>8338</v>
      </c>
      <c r="K3964" s="44">
        <v>8669.1092407764008</v>
      </c>
      <c r="L3964" s="45">
        <v>8156.4801603673204</v>
      </c>
      <c r="M3964" s="46">
        <v>0.978229810550171</v>
      </c>
      <c r="N3964" s="139">
        <v>8775.5101265743797</v>
      </c>
      <c r="O3964" s="45">
        <v>8151.0922981416297</v>
      </c>
      <c r="P3964" s="99">
        <v>0.97758362894478701</v>
      </c>
      <c r="Q3964" s="86">
        <v>8387.3216138453608</v>
      </c>
      <c r="R3964" s="44">
        <v>8720.3894588570893</v>
      </c>
      <c r="S3964" s="45">
        <v>8205.14775233195</v>
      </c>
      <c r="T3964" s="140">
        <v>0.97827985262748396</v>
      </c>
      <c r="U3964" s="44">
        <v>8827.4197358042802</v>
      </c>
      <c r="V3964" s="45">
        <v>8199.6677004576104</v>
      </c>
      <c r="W3964" s="99">
        <v>0.97762647934258495</v>
      </c>
      <c r="X3964" s="86">
        <v>8431.3950210661606</v>
      </c>
      <c r="Y3964" s="44">
        <v>8766.2130594579903</v>
      </c>
      <c r="Z3964" s="45">
        <v>8248.6677958317105</v>
      </c>
      <c r="AA3964" s="46">
        <v>0.97832775895591495</v>
      </c>
      <c r="AB3964" s="139">
        <v>8873.8057553987492</v>
      </c>
      <c r="AC3964" s="45">
        <v>8243.1068442269607</v>
      </c>
      <c r="AD3964" s="99">
        <v>0.97766820598860005</v>
      </c>
      <c r="AE3964" s="142">
        <v>8474.9784698032399</v>
      </c>
      <c r="AF3964" s="44">
        <v>8811.52724489713</v>
      </c>
      <c r="AG3964" s="45">
        <v>8291.6020958018507</v>
      </c>
      <c r="AH3964" s="140">
        <v>0.97836261476595299</v>
      </c>
      <c r="AI3964" s="44">
        <v>8919.6761074907809</v>
      </c>
      <c r="AJ3964" s="45">
        <v>8285.97694489889</v>
      </c>
      <c r="AK3964" s="46">
        <v>0.97769887845995396</v>
      </c>
    </row>
    <row r="3965" spans="1:37" x14ac:dyDescent="0.2">
      <c r="A3965" s="35" t="s">
        <v>3275</v>
      </c>
      <c r="B3965" s="35" t="s">
        <v>9049</v>
      </c>
      <c r="C3965" s="85" t="s">
        <v>1216</v>
      </c>
      <c r="D3965" s="85" t="s">
        <v>1216</v>
      </c>
      <c r="E3965" s="85" t="s">
        <v>12898</v>
      </c>
      <c r="F3965" s="85" t="s">
        <v>420</v>
      </c>
      <c r="G3965" s="85" t="s">
        <v>420</v>
      </c>
      <c r="H3965" s="840">
        <v>1.03971087080552</v>
      </c>
      <c r="I3965" s="840">
        <v>1.0524718309635901</v>
      </c>
      <c r="J3965" s="86">
        <v>5989.9166666666697</v>
      </c>
      <c r="K3965" s="44">
        <v>6227.7814735524798</v>
      </c>
      <c r="L3965" s="45">
        <v>5859.5150460446403</v>
      </c>
      <c r="M3965" s="46">
        <v>0.97822981055017</v>
      </c>
      <c r="N3965" s="139">
        <v>6304.21856148596</v>
      </c>
      <c r="O3965" s="45">
        <v>5855.6444720768604</v>
      </c>
      <c r="P3965" s="99">
        <v>0.97758362894478701</v>
      </c>
      <c r="Q3965" s="86">
        <v>6015.9605443486998</v>
      </c>
      <c r="R3965" s="44">
        <v>6254.8595762964196</v>
      </c>
      <c r="S3965" s="45">
        <v>5885.2929947382099</v>
      </c>
      <c r="T3965" s="140">
        <v>0.97827985262748396</v>
      </c>
      <c r="U3965" s="44">
        <v>6331.6290091153696</v>
      </c>
      <c r="V3965" s="45">
        <v>5881.3623268355204</v>
      </c>
      <c r="W3965" s="99">
        <v>0.97762647934258495</v>
      </c>
      <c r="X3965" s="86">
        <v>6038.0952240031402</v>
      </c>
      <c r="Y3965" s="44">
        <v>6277.8732433549303</v>
      </c>
      <c r="Z3965" s="45">
        <v>5907.2361688614001</v>
      </c>
      <c r="AA3965" s="46">
        <v>0.97832775895591495</v>
      </c>
      <c r="AB3965" s="139">
        <v>6354.9251359390601</v>
      </c>
      <c r="AC3965" s="45">
        <v>5903.2537252394804</v>
      </c>
      <c r="AD3965" s="99">
        <v>0.97766820598860005</v>
      </c>
      <c r="AE3965" s="142">
        <v>6062.5642683306396</v>
      </c>
      <c r="AF3965" s="44">
        <v>6303.3139747404502</v>
      </c>
      <c r="AG3965" s="45">
        <v>5931.3862297506003</v>
      </c>
      <c r="AH3965" s="140">
        <v>0.97836261476595299</v>
      </c>
      <c r="AI3965" s="44">
        <v>6380.6781158243502</v>
      </c>
      <c r="AJ3965" s="45">
        <v>5927.3622857382597</v>
      </c>
      <c r="AK3965" s="46">
        <v>0.97769887845995396</v>
      </c>
    </row>
    <row r="3966" spans="1:37" x14ac:dyDescent="0.2">
      <c r="A3966" s="35" t="s">
        <v>3274</v>
      </c>
      <c r="B3966" s="35" t="s">
        <v>9461</v>
      </c>
      <c r="C3966" s="85" t="s">
        <v>1216</v>
      </c>
      <c r="D3966" s="85" t="s">
        <v>1216</v>
      </c>
      <c r="E3966" s="85" t="s">
        <v>12898</v>
      </c>
      <c r="F3966" s="85" t="s">
        <v>419</v>
      </c>
      <c r="G3966" s="85" t="s">
        <v>419</v>
      </c>
      <c r="H3966" s="840">
        <v>1.05075742579955</v>
      </c>
      <c r="I3966" s="840">
        <v>1.0588253745760901</v>
      </c>
      <c r="J3966" s="86">
        <v>12680</v>
      </c>
      <c r="K3966" s="44">
        <v>13323.6041591383</v>
      </c>
      <c r="L3966" s="45">
        <v>12535.741558940899</v>
      </c>
      <c r="M3966" s="46">
        <v>0.98862315133603296</v>
      </c>
      <c r="N3966" s="139">
        <v>13425.905749624901</v>
      </c>
      <c r="O3966" s="45">
        <v>12470.590925528601</v>
      </c>
      <c r="P3966" s="99">
        <v>0.98348508876408403</v>
      </c>
      <c r="Q3966" s="86">
        <v>12718.110543558199</v>
      </c>
      <c r="R3966" s="44">
        <v>13363.649095783399</v>
      </c>
      <c r="S3966" s="45">
        <v>12574.0617272375</v>
      </c>
      <c r="T3966" s="140">
        <v>0.98867372509246498</v>
      </c>
      <c r="U3966" s="44">
        <v>13466.258160183201</v>
      </c>
      <c r="V3966" s="45">
        <v>12508.620342841001</v>
      </c>
      <c r="W3966" s="99">
        <v>0.98352819784041701</v>
      </c>
      <c r="X3966" s="86">
        <v>12749.890274216699</v>
      </c>
      <c r="Y3966" s="44">
        <v>13397.0418837627</v>
      </c>
      <c r="Z3966" s="45">
        <v>12606.0988018964</v>
      </c>
      <c r="AA3966" s="46">
        <v>0.98872214040844897</v>
      </c>
      <c r="AB3966" s="139">
        <v>13499.9073454016</v>
      </c>
      <c r="AC3966" s="45">
        <v>12540.411825851301</v>
      </c>
      <c r="AD3966" s="99">
        <v>0.98357017638112199</v>
      </c>
      <c r="AE3966" s="142">
        <v>12784.6439244967</v>
      </c>
      <c r="AF3966" s="44">
        <v>13433.559539868</v>
      </c>
      <c r="AG3966" s="45">
        <v>12640.910859051601</v>
      </c>
      <c r="AH3966" s="140">
        <v>0.98875736654896396</v>
      </c>
      <c r="AI3966" s="44">
        <v>13536.7053921772</v>
      </c>
      <c r="AJ3966" s="45">
        <v>12574.988983655199</v>
      </c>
      <c r="AK3966" s="46">
        <v>0.98360103401551702</v>
      </c>
    </row>
    <row r="3967" spans="1:37" x14ac:dyDescent="0.2">
      <c r="A3967" s="35" t="s">
        <v>3273</v>
      </c>
      <c r="B3967" s="35" t="s">
        <v>9460</v>
      </c>
      <c r="C3967" s="85" t="s">
        <v>1216</v>
      </c>
      <c r="D3967" s="85" t="s">
        <v>1216</v>
      </c>
      <c r="E3967" s="85" t="s">
        <v>12898</v>
      </c>
      <c r="F3967" s="85" t="s">
        <v>419</v>
      </c>
      <c r="G3967" s="85" t="s">
        <v>419</v>
      </c>
      <c r="H3967" s="840">
        <v>1.05075742579955</v>
      </c>
      <c r="I3967" s="840">
        <v>1.0588253745760901</v>
      </c>
      <c r="J3967" s="86">
        <v>8983.6666666666697</v>
      </c>
      <c r="K3967" s="44">
        <v>9439.6544609079101</v>
      </c>
      <c r="L3967" s="45">
        <v>8881.4608505524793</v>
      </c>
      <c r="M3967" s="46">
        <v>0.98862315133603296</v>
      </c>
      <c r="N3967" s="139">
        <v>9512.1342234000895</v>
      </c>
      <c r="O3967" s="45">
        <v>8835.3022090936101</v>
      </c>
      <c r="P3967" s="99">
        <v>0.98348508876408403</v>
      </c>
      <c r="Q3967" s="86">
        <v>9030.0663545790194</v>
      </c>
      <c r="R3967" s="44">
        <v>9488.4092775366007</v>
      </c>
      <c r="S3967" s="45">
        <v>8927.7893406137791</v>
      </c>
      <c r="T3967" s="140">
        <v>0.98867372509246498</v>
      </c>
      <c r="U3967" s="44">
        <v>9561.2633903341102</v>
      </c>
      <c r="V3967" s="45">
        <v>8881.3248880984993</v>
      </c>
      <c r="W3967" s="99">
        <v>0.98352819784041801</v>
      </c>
      <c r="X3967" s="86">
        <v>9067.2519275419909</v>
      </c>
      <c r="Y3967" s="44">
        <v>9527.4822944600492</v>
      </c>
      <c r="Z3967" s="45">
        <v>8964.9927334219501</v>
      </c>
      <c r="AA3967" s="46">
        <v>0.98872214040844897</v>
      </c>
      <c r="AB3967" s="139">
        <v>9600.6364185554394</v>
      </c>
      <c r="AC3967" s="45">
        <v>8918.2785776645396</v>
      </c>
      <c r="AD3967" s="99">
        <v>0.98357017638112199</v>
      </c>
      <c r="AE3967" s="142">
        <v>9108.5186237165108</v>
      </c>
      <c r="AF3967" s="44">
        <v>9570.8435819036495</v>
      </c>
      <c r="AG3967" s="45">
        <v>9006.1148875481304</v>
      </c>
      <c r="AH3967" s="140">
        <v>0.98875736654896396</v>
      </c>
      <c r="AI3967" s="44">
        <v>9644.3306435899503</v>
      </c>
      <c r="AJ3967" s="45">
        <v>8959.1483366371504</v>
      </c>
      <c r="AK3967" s="46">
        <v>0.98360103401551702</v>
      </c>
    </row>
    <row r="3968" spans="1:37" x14ac:dyDescent="0.2">
      <c r="A3968" s="35" t="s">
        <v>3272</v>
      </c>
      <c r="B3968" s="35" t="s">
        <v>9459</v>
      </c>
      <c r="C3968" s="85" t="s">
        <v>1216</v>
      </c>
      <c r="D3968" s="85" t="s">
        <v>1216</v>
      </c>
      <c r="E3968" s="85" t="s">
        <v>12898</v>
      </c>
      <c r="F3968" s="85" t="s">
        <v>419</v>
      </c>
      <c r="G3968" s="85" t="s">
        <v>419</v>
      </c>
      <c r="H3968" s="840">
        <v>1.05075742579955</v>
      </c>
      <c r="I3968" s="840">
        <v>1.0588253745760901</v>
      </c>
      <c r="J3968" s="86">
        <v>15066.333333333299</v>
      </c>
      <c r="K3968" s="44">
        <v>15831.061629571301</v>
      </c>
      <c r="L3968" s="45">
        <v>14894.925939079099</v>
      </c>
      <c r="M3968" s="46">
        <v>0.98862315133603296</v>
      </c>
      <c r="N3968" s="139">
        <v>15952.616035154901</v>
      </c>
      <c r="O3968" s="45">
        <v>14817.5141756826</v>
      </c>
      <c r="P3968" s="99">
        <v>0.98348508876408403</v>
      </c>
      <c r="Q3968" s="86">
        <v>15075.2208384972</v>
      </c>
      <c r="R3968" s="44">
        <v>15840.4002416191</v>
      </c>
      <c r="S3968" s="45">
        <v>14904.474742988599</v>
      </c>
      <c r="T3968" s="140">
        <v>0.98867372509246498</v>
      </c>
      <c r="U3968" s="44">
        <v>15962.0263511391</v>
      </c>
      <c r="V3968" s="45">
        <v>14826.904783333501</v>
      </c>
      <c r="W3968" s="99">
        <v>0.98352819784041701</v>
      </c>
      <c r="X3968" s="86">
        <v>15082.084631003199</v>
      </c>
      <c r="Y3968" s="44">
        <v>15847.6124225639</v>
      </c>
      <c r="Z3968" s="45">
        <v>14911.9909981868</v>
      </c>
      <c r="AA3968" s="46">
        <v>0.98872214040844897</v>
      </c>
      <c r="AB3968" s="139">
        <v>15969.293908810299</v>
      </c>
      <c r="AC3968" s="45">
        <v>14834.2886407108</v>
      </c>
      <c r="AD3968" s="99">
        <v>0.98357017638112199</v>
      </c>
      <c r="AE3968" s="142">
        <v>15102.033357034799</v>
      </c>
      <c r="AF3968" s="44">
        <v>15868.5736945768</v>
      </c>
      <c r="AG3968" s="45">
        <v>14932.2467316363</v>
      </c>
      <c r="AH3968" s="140">
        <v>0.98875736654896396</v>
      </c>
      <c r="AI3968" s="44">
        <v>15990.416126123</v>
      </c>
      <c r="AJ3968" s="45">
        <v>14854.3756257162</v>
      </c>
      <c r="AK3968" s="46">
        <v>0.98360103401551702</v>
      </c>
    </row>
    <row r="3969" spans="1:37" x14ac:dyDescent="0.2">
      <c r="A3969" s="35" t="s">
        <v>3271</v>
      </c>
      <c r="B3969" s="35" t="s">
        <v>9458</v>
      </c>
      <c r="C3969" s="85" t="s">
        <v>1216</v>
      </c>
      <c r="D3969" s="85" t="s">
        <v>1216</v>
      </c>
      <c r="E3969" s="85" t="s">
        <v>12898</v>
      </c>
      <c r="F3969" s="85" t="s">
        <v>420</v>
      </c>
      <c r="G3969" s="85" t="s">
        <v>420</v>
      </c>
      <c r="H3969" s="840">
        <v>1.03971087080552</v>
      </c>
      <c r="I3969" s="840">
        <v>1.0524718309635901</v>
      </c>
      <c r="J3969" s="86">
        <v>15361.333333333299</v>
      </c>
      <c r="K3969" s="44">
        <v>15971.345256733801</v>
      </c>
      <c r="L3969" s="45">
        <v>15026.914196464701</v>
      </c>
      <c r="M3969" s="46">
        <v>0.97822981055017</v>
      </c>
      <c r="N3969" s="139">
        <v>16167.370619375301</v>
      </c>
      <c r="O3969" s="45">
        <v>15016.9879854305</v>
      </c>
      <c r="P3969" s="99">
        <v>0.97758362894478701</v>
      </c>
      <c r="Q3969" s="86">
        <v>15437.247783186</v>
      </c>
      <c r="R3969" s="44">
        <v>16050.274335496901</v>
      </c>
      <c r="S3969" s="45">
        <v>15101.9484863092</v>
      </c>
      <c r="T3969" s="140">
        <v>0.97827985262748396</v>
      </c>
      <c r="U3969" s="44">
        <v>16247.268439408401</v>
      </c>
      <c r="V3969" s="45">
        <v>15091.862201015299</v>
      </c>
      <c r="W3969" s="99">
        <v>0.97762647934258495</v>
      </c>
      <c r="X3969" s="86">
        <v>15504.102740222599</v>
      </c>
      <c r="Y3969" s="44">
        <v>16119.784161095</v>
      </c>
      <c r="Z3969" s="45">
        <v>15168.0940884642</v>
      </c>
      <c r="AA3969" s="46">
        <v>0.97832775895591495</v>
      </c>
      <c r="AB3969" s="139">
        <v>16317.631398449599</v>
      </c>
      <c r="AC3969" s="45">
        <v>15157.868311496301</v>
      </c>
      <c r="AD3969" s="99">
        <v>0.97766820598860005</v>
      </c>
      <c r="AE3969" s="142">
        <v>15576.4215111049</v>
      </c>
      <c r="AF3969" s="44">
        <v>16194.9747733447</v>
      </c>
      <c r="AG3969" s="45">
        <v>15239.3884783013</v>
      </c>
      <c r="AH3969" s="140">
        <v>0.97836261476595299</v>
      </c>
      <c r="AI3969" s="44">
        <v>16393.7448676532</v>
      </c>
      <c r="AJ3969" s="45">
        <v>15229.0498418268</v>
      </c>
      <c r="AK3969" s="46">
        <v>0.97769887845995496</v>
      </c>
    </row>
    <row r="3970" spans="1:37" x14ac:dyDescent="0.2">
      <c r="A3970" s="35" t="s">
        <v>3270</v>
      </c>
      <c r="B3970" s="35" t="s">
        <v>13127</v>
      </c>
      <c r="C3970" s="85" t="s">
        <v>1216</v>
      </c>
      <c r="D3970" s="85" t="s">
        <v>1216</v>
      </c>
      <c r="E3970" s="85" t="s">
        <v>12898</v>
      </c>
      <c r="F3970" s="85" t="s">
        <v>420</v>
      </c>
      <c r="G3970" s="85" t="s">
        <v>420</v>
      </c>
      <c r="H3970" s="840">
        <v>1.03971087080552</v>
      </c>
      <c r="I3970" s="840">
        <v>1.0524718309635901</v>
      </c>
      <c r="J3970" s="86">
        <v>490.25</v>
      </c>
      <c r="K3970" s="44">
        <v>509.71825441240401</v>
      </c>
      <c r="L3970" s="45">
        <v>479.57716462222101</v>
      </c>
      <c r="M3970" s="46">
        <v>0.97822981055017</v>
      </c>
      <c r="N3970" s="139">
        <v>515.97431512989795</v>
      </c>
      <c r="O3970" s="45">
        <v>479.26037409018198</v>
      </c>
      <c r="P3970" s="99">
        <v>0.97758362894478701</v>
      </c>
      <c r="Q3970" s="86">
        <v>492.39893679747797</v>
      </c>
      <c r="R3970" s="44">
        <v>511.952527361416</v>
      </c>
      <c r="S3970" s="45">
        <v>481.70395932416602</v>
      </c>
      <c r="T3970" s="140">
        <v>0.97827985262748396</v>
      </c>
      <c r="U3970" s="44">
        <v>518.236010575764</v>
      </c>
      <c r="V3970" s="45">
        <v>481.38223901334999</v>
      </c>
      <c r="W3970" s="99">
        <v>0.97762647934258495</v>
      </c>
      <c r="X3970" s="86">
        <v>494.26577232611203</v>
      </c>
      <c r="Y3970" s="44">
        <v>513.89349655454305</v>
      </c>
      <c r="Z3970" s="45">
        <v>483.55392536841902</v>
      </c>
      <c r="AA3970" s="46">
        <v>0.97832775895591495</v>
      </c>
      <c r="AB3970" s="139">
        <v>520.20080238269304</v>
      </c>
      <c r="AC3970" s="45">
        <v>483.22793091163902</v>
      </c>
      <c r="AD3970" s="99">
        <v>0.97766820598860005</v>
      </c>
      <c r="AE3970" s="142">
        <v>496.40257961495797</v>
      </c>
      <c r="AF3970" s="44">
        <v>516.11515832157204</v>
      </c>
      <c r="AG3970" s="45">
        <v>485.66172576865398</v>
      </c>
      <c r="AH3970" s="140">
        <v>0.97836261476595299</v>
      </c>
      <c r="AI3970" s="44">
        <v>522.44973186240099</v>
      </c>
      <c r="AJ3970" s="45">
        <v>485.33224535417202</v>
      </c>
      <c r="AK3970" s="46">
        <v>0.97769887845995496</v>
      </c>
    </row>
    <row r="3971" spans="1:37" x14ac:dyDescent="0.2">
      <c r="A3971" s="35" t="s">
        <v>3269</v>
      </c>
      <c r="B3971" s="35" t="s">
        <v>9457</v>
      </c>
      <c r="C3971" s="85" t="s">
        <v>1133</v>
      </c>
      <c r="D3971" s="85" t="s">
        <v>13413</v>
      </c>
      <c r="E3971" s="85" t="s">
        <v>12904</v>
      </c>
      <c r="F3971" s="85" t="s">
        <v>290</v>
      </c>
      <c r="G3971" s="85" t="s">
        <v>290</v>
      </c>
      <c r="H3971" s="840">
        <v>1.0876833024921999</v>
      </c>
      <c r="I3971" s="840">
        <v>1.0876741946519699</v>
      </c>
      <c r="J3971" s="86">
        <v>10578.833333333299</v>
      </c>
      <c r="K3971" s="44">
        <v>11506.420376514599</v>
      </c>
      <c r="L3971" s="45">
        <v>10826.013020627501</v>
      </c>
      <c r="M3971" s="46">
        <v>1.02336549593945</v>
      </c>
      <c r="N3971" s="139">
        <v>11506.324026190699</v>
      </c>
      <c r="O3971" s="45">
        <v>10687.596253326499</v>
      </c>
      <c r="P3971" s="99">
        <v>1.01028118286451</v>
      </c>
      <c r="Q3971" s="86">
        <v>10694.066194221599</v>
      </c>
      <c r="R3971" s="44">
        <v>11631.757235201099</v>
      </c>
      <c r="S3971" s="45">
        <v>10944.4981998075</v>
      </c>
      <c r="T3971" s="140">
        <v>1.0234178469665001</v>
      </c>
      <c r="U3971" s="44">
        <v>11631.6598353548</v>
      </c>
      <c r="V3971" s="45">
        <v>10804.487416387599</v>
      </c>
      <c r="W3971" s="99">
        <v>1.0103254664933401</v>
      </c>
      <c r="X3971" s="86">
        <v>10800.3667579292</v>
      </c>
      <c r="Y3971" s="44">
        <v>11747.378583391401</v>
      </c>
      <c r="Z3971" s="45">
        <v>11053.829372960099</v>
      </c>
      <c r="AA3971" s="46">
        <v>1.0234679637008499</v>
      </c>
      <c r="AB3971" s="139">
        <v>11747.280215376501</v>
      </c>
      <c r="AC3971" s="45">
        <v>10912.3513195574</v>
      </c>
      <c r="AD3971" s="99">
        <v>1.0103685887839</v>
      </c>
      <c r="AE3971" s="142">
        <v>10909.8815125654</v>
      </c>
      <c r="AF3971" s="44">
        <v>11866.4959533857</v>
      </c>
      <c r="AG3971" s="45">
        <v>11166.312034488399</v>
      </c>
      <c r="AH3971" s="140">
        <v>1.02350442776373</v>
      </c>
      <c r="AI3971" s="44">
        <v>11866.396587928</v>
      </c>
      <c r="AJ3971" s="45">
        <v>11023.347413256901</v>
      </c>
      <c r="AK3971" s="46">
        <v>1.0104002871672599</v>
      </c>
    </row>
    <row r="3972" spans="1:37" x14ac:dyDescent="0.2">
      <c r="A3972" s="35" t="s">
        <v>3268</v>
      </c>
      <c r="B3972" s="35" t="s">
        <v>9456</v>
      </c>
      <c r="C3972" s="85" t="s">
        <v>1133</v>
      </c>
      <c r="D3972" s="85" t="s">
        <v>13413</v>
      </c>
      <c r="E3972" s="85" t="s">
        <v>12904</v>
      </c>
      <c r="F3972" s="85" t="s">
        <v>290</v>
      </c>
      <c r="G3972" s="85" t="s">
        <v>290</v>
      </c>
      <c r="H3972" s="840">
        <v>1.0876833024921999</v>
      </c>
      <c r="I3972" s="840">
        <v>1.0876741946519699</v>
      </c>
      <c r="J3972" s="86">
        <v>19231.666666666701</v>
      </c>
      <c r="K3972" s="44">
        <v>20917.9627124291</v>
      </c>
      <c r="L3972" s="45">
        <v>19681.024096075598</v>
      </c>
      <c r="M3972" s="46">
        <v>1.02336549593945</v>
      </c>
      <c r="N3972" s="139">
        <v>20917.787553481801</v>
      </c>
      <c r="O3972" s="45">
        <v>19429.390948455999</v>
      </c>
      <c r="P3972" s="99">
        <v>1.01028118286451</v>
      </c>
      <c r="Q3972" s="86">
        <v>19407.062987880199</v>
      </c>
      <c r="R3972" s="44">
        <v>21108.738362331598</v>
      </c>
      <c r="S3972" s="45">
        <v>19861.5346189995</v>
      </c>
      <c r="T3972" s="140">
        <v>1.0234178469665001</v>
      </c>
      <c r="U3972" s="44">
        <v>21108.5616059026</v>
      </c>
      <c r="V3972" s="45">
        <v>19607.4499664957</v>
      </c>
      <c r="W3972" s="99">
        <v>1.0103254664933401</v>
      </c>
      <c r="X3972" s="86">
        <v>19569.1536901529</v>
      </c>
      <c r="Y3972" s="44">
        <v>21285.041712682902</v>
      </c>
      <c r="Z3972" s="45">
        <v>20028.401878609799</v>
      </c>
      <c r="AA3972" s="46">
        <v>1.0234679637008499</v>
      </c>
      <c r="AB3972" s="139">
        <v>21284.863479957701</v>
      </c>
      <c r="AC3972" s="45">
        <v>19772.058197615101</v>
      </c>
      <c r="AD3972" s="99">
        <v>1.0103685887839</v>
      </c>
      <c r="AE3972" s="142">
        <v>19728.112791520402</v>
      </c>
      <c r="AF3972" s="44">
        <v>21457.938873019499</v>
      </c>
      <c r="AG3972" s="45">
        <v>20191.8107935435</v>
      </c>
      <c r="AH3972" s="140">
        <v>1.02350442776373</v>
      </c>
      <c r="AI3972" s="44">
        <v>21457.759192520101</v>
      </c>
      <c r="AJ3972" s="45">
        <v>19933.290829820398</v>
      </c>
      <c r="AK3972" s="46">
        <v>1.0104002871672599</v>
      </c>
    </row>
    <row r="3973" spans="1:37" x14ac:dyDescent="0.2">
      <c r="A3973" s="35" t="s">
        <v>3267</v>
      </c>
      <c r="B3973" s="35" t="s">
        <v>9455</v>
      </c>
      <c r="C3973" s="85" t="s">
        <v>1133</v>
      </c>
      <c r="D3973" s="85" t="s">
        <v>13413</v>
      </c>
      <c r="E3973" s="85" t="s">
        <v>12904</v>
      </c>
      <c r="F3973" s="85" t="s">
        <v>292</v>
      </c>
      <c r="G3973" s="85" t="s">
        <v>292</v>
      </c>
      <c r="H3973" s="840">
        <v>1.0787113808989801</v>
      </c>
      <c r="I3973" s="840">
        <v>1.08076600789844</v>
      </c>
      <c r="J3973" s="86">
        <v>6923.75</v>
      </c>
      <c r="K3973" s="44">
        <v>7468.7279234993302</v>
      </c>
      <c r="L3973" s="45">
        <v>7027.0808037191</v>
      </c>
      <c r="M3973" s="46">
        <v>1.0149241095821</v>
      </c>
      <c r="N3973" s="139">
        <v>7482.9536471868096</v>
      </c>
      <c r="O3973" s="45">
        <v>6950.5071455880197</v>
      </c>
      <c r="P3973" s="99">
        <v>1.0038645453096999</v>
      </c>
      <c r="Q3973" s="86">
        <v>7012.2423629389004</v>
      </c>
      <c r="R3973" s="44">
        <v>7564.1856425241604</v>
      </c>
      <c r="S3973" s="45">
        <v>7117.2579064046904</v>
      </c>
      <c r="T3973" s="140">
        <v>1.01497602878372</v>
      </c>
      <c r="U3973" s="44">
        <v>7578.5931850097804</v>
      </c>
      <c r="V3973" s="45">
        <v>7039.6500465456802</v>
      </c>
      <c r="W3973" s="99">
        <v>1.0039085476782199</v>
      </c>
      <c r="X3973" s="86">
        <v>7097.0106488659903</v>
      </c>
      <c r="Y3973" s="44">
        <v>7655.6261572930098</v>
      </c>
      <c r="Z3973" s="45">
        <v>7203.6484297467196</v>
      </c>
      <c r="AA3973" s="46">
        <v>1.01502573212255</v>
      </c>
      <c r="AB3973" s="139">
        <v>7670.2078669876</v>
      </c>
      <c r="AC3973" s="45">
        <v>7125.05374895574</v>
      </c>
      <c r="AD3973" s="99">
        <v>1.0039513960845201</v>
      </c>
      <c r="AE3973" s="142">
        <v>7180.2546984554801</v>
      </c>
      <c r="AF3973" s="44">
        <v>7745.42246097732</v>
      </c>
      <c r="AG3973" s="45">
        <v>7288.4029437124</v>
      </c>
      <c r="AH3973" s="140">
        <v>1.01506189540605</v>
      </c>
      <c r="AI3973" s="44">
        <v>7760.1752061437301</v>
      </c>
      <c r="AJ3973" s="45">
        <v>7208.8528856426701</v>
      </c>
      <c r="AK3973" s="46">
        <v>1.00398289314073</v>
      </c>
    </row>
    <row r="3974" spans="1:37" x14ac:dyDescent="0.2">
      <c r="A3974" s="35" t="s">
        <v>3266</v>
      </c>
      <c r="B3974" s="35" t="s">
        <v>9454</v>
      </c>
      <c r="C3974" s="85" t="s">
        <v>1133</v>
      </c>
      <c r="D3974" s="85" t="s">
        <v>13413</v>
      </c>
      <c r="E3974" s="85" t="s">
        <v>12904</v>
      </c>
      <c r="F3974" s="85" t="s">
        <v>291</v>
      </c>
      <c r="G3974" s="85" t="s">
        <v>291</v>
      </c>
      <c r="H3974" s="840">
        <v>1.0794524301022099</v>
      </c>
      <c r="I3974" s="840">
        <v>1.081993312412</v>
      </c>
      <c r="J3974" s="86">
        <v>13503.5</v>
      </c>
      <c r="K3974" s="44">
        <v>14576.3858898852</v>
      </c>
      <c r="L3974" s="45">
        <v>13714.4427436075</v>
      </c>
      <c r="M3974" s="46">
        <v>1.01562133843874</v>
      </c>
      <c r="N3974" s="139">
        <v>14610.6966941555</v>
      </c>
      <c r="O3974" s="45">
        <v>13571.078555715099</v>
      </c>
      <c r="P3974" s="99">
        <v>1.0050045214733301</v>
      </c>
      <c r="Q3974" s="86">
        <v>13438.0599243908</v>
      </c>
      <c r="R3974" s="44">
        <v>14505.7464412428</v>
      </c>
      <c r="S3974" s="45">
        <v>13648.6785790711</v>
      </c>
      <c r="T3974" s="140">
        <v>1.01567329330761</v>
      </c>
      <c r="U3974" s="44">
        <v>14539.8909699827</v>
      </c>
      <c r="V3974" s="45">
        <v>13505.9029617877</v>
      </c>
      <c r="W3974" s="99">
        <v>1.0050485738104</v>
      </c>
      <c r="X3974" s="86">
        <v>13396.334531271301</v>
      </c>
      <c r="Y3974" s="44">
        <v>14460.7058642429</v>
      </c>
      <c r="Z3974" s="45">
        <v>13606.965511599201</v>
      </c>
      <c r="AA3974" s="46">
        <v>1.01572303079146</v>
      </c>
      <c r="AB3974" s="139">
        <v>14494.7443736696</v>
      </c>
      <c r="AC3974" s="45">
        <v>13464.541578366699</v>
      </c>
      <c r="AD3974" s="99">
        <v>1.00509147087482</v>
      </c>
      <c r="AE3974" s="142">
        <v>13380.6278326062</v>
      </c>
      <c r="AF3974" s="44">
        <v>14443.7512302</v>
      </c>
      <c r="AG3974" s="45">
        <v>13591.496075884301</v>
      </c>
      <c r="AH3974" s="140">
        <v>1.01575921891828</v>
      </c>
      <c r="AI3974" s="44">
        <v>14477.749830753801</v>
      </c>
      <c r="AJ3974" s="45">
        <v>13449.1768384836</v>
      </c>
      <c r="AK3974" s="46">
        <v>1.0051230036987</v>
      </c>
    </row>
    <row r="3975" spans="1:37" x14ac:dyDescent="0.2">
      <c r="A3975" s="35" t="s">
        <v>3265</v>
      </c>
      <c r="B3975" s="35" t="s">
        <v>9453</v>
      </c>
      <c r="C3975" s="85" t="s">
        <v>1133</v>
      </c>
      <c r="D3975" s="85" t="s">
        <v>13413</v>
      </c>
      <c r="E3975" s="85" t="s">
        <v>12904</v>
      </c>
      <c r="F3975" s="85" t="s">
        <v>288</v>
      </c>
      <c r="G3975" s="85" t="s">
        <v>288</v>
      </c>
      <c r="H3975" s="840">
        <v>1.07867613715916</v>
      </c>
      <c r="I3975" s="840">
        <v>1.0816196329719301</v>
      </c>
      <c r="J3975" s="86">
        <v>16295.833333333299</v>
      </c>
      <c r="K3975" s="44">
        <v>17577.9265517895</v>
      </c>
      <c r="L3975" s="45">
        <v>16538.4937711575</v>
      </c>
      <c r="M3975" s="46">
        <v>1.01489094990483</v>
      </c>
      <c r="N3975" s="139">
        <v>17625.8932689717</v>
      </c>
      <c r="O3975" s="45">
        <v>16371.730053334901</v>
      </c>
      <c r="P3975" s="99">
        <v>1.0046574310407499</v>
      </c>
      <c r="Q3975" s="86">
        <v>16440.8353018895</v>
      </c>
      <c r="R3975" s="44">
        <v>17734.336715112098</v>
      </c>
      <c r="S3975" s="45">
        <v>16686.508523917601</v>
      </c>
      <c r="T3975" s="140">
        <v>1.0149428674101399</v>
      </c>
      <c r="U3975" s="44">
        <v>17782.7302449817</v>
      </c>
      <c r="V3975" s="45">
        <v>16518.131365647801</v>
      </c>
      <c r="W3975" s="99">
        <v>1.00470146816381</v>
      </c>
      <c r="X3975" s="86">
        <v>16584.1708085682</v>
      </c>
      <c r="Y3975" s="44">
        <v>17888.949305774</v>
      </c>
      <c r="Z3975" s="45">
        <v>16832.810135797401</v>
      </c>
      <c r="AA3975" s="46">
        <v>1.0149925691250601</v>
      </c>
      <c r="AB3975" s="139">
        <v>17937.764743107298</v>
      </c>
      <c r="AC3975" s="45">
        <v>16662.851926196599</v>
      </c>
      <c r="AD3975" s="99">
        <v>1.0047443504132201</v>
      </c>
      <c r="AE3975" s="142">
        <v>16726.6473991282</v>
      </c>
      <c r="AF3975" s="44">
        <v>18042.635404114899</v>
      </c>
      <c r="AG3975" s="45">
        <v>16978.027687218899</v>
      </c>
      <c r="AH3975" s="140">
        <v>1.0150287312270301</v>
      </c>
      <c r="AI3975" s="44">
        <v>18091.870220695899</v>
      </c>
      <c r="AJ3975" s="45">
        <v>16806.531731897201</v>
      </c>
      <c r="AK3975" s="46">
        <v>1.0047758723468501</v>
      </c>
    </row>
    <row r="3976" spans="1:37" x14ac:dyDescent="0.2">
      <c r="A3976" s="35" t="s">
        <v>3264</v>
      </c>
      <c r="B3976" s="35" t="s">
        <v>9452</v>
      </c>
      <c r="C3976" s="85" t="s">
        <v>1133</v>
      </c>
      <c r="D3976" s="85" t="s">
        <v>13413</v>
      </c>
      <c r="E3976" s="85" t="s">
        <v>12904</v>
      </c>
      <c r="F3976" s="85" t="s">
        <v>291</v>
      </c>
      <c r="G3976" s="85" t="s">
        <v>291</v>
      </c>
      <c r="H3976" s="840">
        <v>1.0794524301022099</v>
      </c>
      <c r="I3976" s="840">
        <v>1.081993312412</v>
      </c>
      <c r="J3976" s="86">
        <v>8290.8333333333303</v>
      </c>
      <c r="K3976" s="44">
        <v>8949.5601892390496</v>
      </c>
      <c r="L3976" s="45">
        <v>8420.3472467725005</v>
      </c>
      <c r="M3976" s="46">
        <v>1.01562133843874</v>
      </c>
      <c r="N3976" s="139">
        <v>8970.6262209891902</v>
      </c>
      <c r="O3976" s="45">
        <v>8332.3249867817995</v>
      </c>
      <c r="P3976" s="99">
        <v>1.0050045214733301</v>
      </c>
      <c r="Q3976" s="86">
        <v>8244.6776277283607</v>
      </c>
      <c r="R3976" s="44">
        <v>8899.7373006606795</v>
      </c>
      <c r="S3976" s="45">
        <v>8373.8988784144694</v>
      </c>
      <c r="T3976" s="140">
        <v>1.01567329330761</v>
      </c>
      <c r="U3976" s="44">
        <v>8920.6860561949507</v>
      </c>
      <c r="V3976" s="45">
        <v>8286.3014912748804</v>
      </c>
      <c r="W3976" s="99">
        <v>1.0050485738104</v>
      </c>
      <c r="X3976" s="86">
        <v>8217.7454516890102</v>
      </c>
      <c r="Y3976" s="44">
        <v>8870.6652977870708</v>
      </c>
      <c r="Z3976" s="45">
        <v>8346.9533164623099</v>
      </c>
      <c r="AA3976" s="46">
        <v>1.01572303079146</v>
      </c>
      <c r="AB3976" s="139">
        <v>8891.5456218316795</v>
      </c>
      <c r="AC3976" s="45">
        <v>8259.5858633129901</v>
      </c>
      <c r="AD3976" s="99">
        <v>1.00509147087482</v>
      </c>
      <c r="AE3976" s="142">
        <v>8211.0983328642706</v>
      </c>
      <c r="AF3976" s="44">
        <v>8863.4900492185207</v>
      </c>
      <c r="AG3976" s="45">
        <v>8340.4988290514193</v>
      </c>
      <c r="AH3976" s="140">
        <v>1.01575921891828</v>
      </c>
      <c r="AI3976" s="44">
        <v>8884.3534837165007</v>
      </c>
      <c r="AJ3976" s="45">
        <v>8253.1638199939098</v>
      </c>
      <c r="AK3976" s="46">
        <v>1.0051230036987</v>
      </c>
    </row>
    <row r="3977" spans="1:37" x14ac:dyDescent="0.2">
      <c r="A3977" s="35" t="s">
        <v>3263</v>
      </c>
      <c r="B3977" s="35" t="s">
        <v>9451</v>
      </c>
      <c r="C3977" s="85" t="s">
        <v>1133</v>
      </c>
      <c r="D3977" s="85" t="s">
        <v>13413</v>
      </c>
      <c r="E3977" s="85" t="s">
        <v>12904</v>
      </c>
      <c r="F3977" s="85" t="s">
        <v>290</v>
      </c>
      <c r="G3977" s="85" t="s">
        <v>290</v>
      </c>
      <c r="H3977" s="840">
        <v>1.0876833024921999</v>
      </c>
      <c r="I3977" s="840">
        <v>1.0876741946519699</v>
      </c>
      <c r="J3977" s="86">
        <v>7862.4166666666697</v>
      </c>
      <c r="K3977" s="44">
        <v>8551.8193255697006</v>
      </c>
      <c r="L3977" s="45">
        <v>8046.1259313659502</v>
      </c>
      <c r="M3977" s="46">
        <v>1.02336549593945</v>
      </c>
      <c r="N3977" s="139">
        <v>8551.7477159348691</v>
      </c>
      <c r="O3977" s="45">
        <v>7943.2516101736501</v>
      </c>
      <c r="P3977" s="99">
        <v>1.01028118286451</v>
      </c>
      <c r="Q3977" s="86">
        <v>7945.3464255839899</v>
      </c>
      <c r="R3977" s="44">
        <v>8642.0206396237809</v>
      </c>
      <c r="S3977" s="45">
        <v>8131.4093322741201</v>
      </c>
      <c r="T3977" s="140">
        <v>1.0234178469665001</v>
      </c>
      <c r="U3977" s="44">
        <v>8641.9482746779595</v>
      </c>
      <c r="V3977" s="45">
        <v>8027.3858338793498</v>
      </c>
      <c r="W3977" s="99">
        <v>1.0103254664933401</v>
      </c>
      <c r="X3977" s="86">
        <v>8020.2515024629201</v>
      </c>
      <c r="Y3977" s="44">
        <v>8723.4936410168903</v>
      </c>
      <c r="Z3977" s="45">
        <v>8208.4704735944197</v>
      </c>
      <c r="AA3977" s="46">
        <v>1.0234679637008499</v>
      </c>
      <c r="AB3977" s="139">
        <v>8723.4205938475898</v>
      </c>
      <c r="AC3977" s="45">
        <v>8103.4101922354102</v>
      </c>
      <c r="AD3977" s="99">
        <v>1.0103685887839</v>
      </c>
      <c r="AE3977" s="142">
        <v>8094.1831743222501</v>
      </c>
      <c r="AF3977" s="44">
        <v>8803.9078860236095</v>
      </c>
      <c r="AG3977" s="45">
        <v>8284.4323180495394</v>
      </c>
      <c r="AH3977" s="140">
        <v>1.02350442776373</v>
      </c>
      <c r="AI3977" s="44">
        <v>8803.8341654964606</v>
      </c>
      <c r="AJ3977" s="45">
        <v>8178.3650037196403</v>
      </c>
      <c r="AK3977" s="46">
        <v>1.0104002871672599</v>
      </c>
    </row>
    <row r="3978" spans="1:37" x14ac:dyDescent="0.2">
      <c r="A3978" s="35" t="s">
        <v>3262</v>
      </c>
      <c r="B3978" s="35" t="s">
        <v>9450</v>
      </c>
      <c r="C3978" s="85" t="s">
        <v>1133</v>
      </c>
      <c r="D3978" s="85" t="s">
        <v>13413</v>
      </c>
      <c r="E3978" s="85" t="s">
        <v>12904</v>
      </c>
      <c r="F3978" s="85" t="s">
        <v>291</v>
      </c>
      <c r="G3978" s="85" t="s">
        <v>291</v>
      </c>
      <c r="H3978" s="840">
        <v>1.0794524301022099</v>
      </c>
      <c r="I3978" s="840">
        <v>1.081993312412</v>
      </c>
      <c r="J3978" s="86">
        <v>26461.083333333299</v>
      </c>
      <c r="K3978" s="44">
        <v>28563.480707303701</v>
      </c>
      <c r="L3978" s="45">
        <v>26874.440871539002</v>
      </c>
      <c r="M3978" s="46">
        <v>1.01562133843874</v>
      </c>
      <c r="N3978" s="139">
        <v>28630.7152058434</v>
      </c>
      <c r="O3978" s="45">
        <v>26593.5083930826</v>
      </c>
      <c r="P3978" s="99">
        <v>1.0050045214733301</v>
      </c>
      <c r="Q3978" s="86">
        <v>26303.319012254899</v>
      </c>
      <c r="R3978" s="44">
        <v>28393.181627532202</v>
      </c>
      <c r="S3978" s="45">
        <v>26715.578646097802</v>
      </c>
      <c r="T3978" s="140">
        <v>1.01567329330761</v>
      </c>
      <c r="U3978" s="44">
        <v>28460.015265499402</v>
      </c>
      <c r="V3978" s="45">
        <v>26436.1132597467</v>
      </c>
      <c r="W3978" s="99">
        <v>1.0050485738104</v>
      </c>
      <c r="X3978" s="86">
        <v>26195.929955021202</v>
      </c>
      <c r="Y3978" s="44">
        <v>28277.2602487349</v>
      </c>
      <c r="Z3978" s="45">
        <v>26607.809368315</v>
      </c>
      <c r="AA3978" s="46">
        <v>1.01572303079146</v>
      </c>
      <c r="AB3978" s="139">
        <v>28343.821023746299</v>
      </c>
      <c r="AC3978" s="45">
        <v>26329.305769426101</v>
      </c>
      <c r="AD3978" s="99">
        <v>1.00509147087482</v>
      </c>
      <c r="AE3978" s="142">
        <v>26149.598528559301</v>
      </c>
      <c r="AF3978" s="44">
        <v>28227.247677850501</v>
      </c>
      <c r="AG3978" s="45">
        <v>26561.6957763961</v>
      </c>
      <c r="AH3978" s="140">
        <v>1.01575921891828</v>
      </c>
      <c r="AI3978" s="44">
        <v>28293.69073016</v>
      </c>
      <c r="AJ3978" s="45">
        <v>26283.563018540601</v>
      </c>
      <c r="AK3978" s="46">
        <v>1.0051230036987</v>
      </c>
    </row>
    <row r="3979" spans="1:37" x14ac:dyDescent="0.2">
      <c r="A3979" s="35" t="s">
        <v>3261</v>
      </c>
      <c r="B3979" s="35" t="s">
        <v>9449</v>
      </c>
      <c r="C3979" s="85" t="s">
        <v>1133</v>
      </c>
      <c r="D3979" s="85" t="s">
        <v>13413</v>
      </c>
      <c r="E3979" s="85" t="s">
        <v>12904</v>
      </c>
      <c r="F3979" s="85" t="s">
        <v>288</v>
      </c>
      <c r="G3979" s="85" t="s">
        <v>288</v>
      </c>
      <c r="H3979" s="840">
        <v>1.07867613715916</v>
      </c>
      <c r="I3979" s="840">
        <v>1.0816196329719301</v>
      </c>
      <c r="J3979" s="86">
        <v>9208</v>
      </c>
      <c r="K3979" s="44">
        <v>9932.4498709615309</v>
      </c>
      <c r="L3979" s="45">
        <v>9345.1158667237196</v>
      </c>
      <c r="M3979" s="46">
        <v>1.01489094990483</v>
      </c>
      <c r="N3979" s="139">
        <v>9959.5535804055307</v>
      </c>
      <c r="O3979" s="45">
        <v>9250.8856250232093</v>
      </c>
      <c r="P3979" s="99">
        <v>1.0046574310407499</v>
      </c>
      <c r="Q3979" s="86">
        <v>9293.1020406124408</v>
      </c>
      <c r="R3979" s="44">
        <v>10024.247411393701</v>
      </c>
      <c r="S3979" s="45">
        <v>9431.9676322342202</v>
      </c>
      <c r="T3979" s="140">
        <v>1.0149428674101399</v>
      </c>
      <c r="U3979" s="44">
        <v>10051.6016183379</v>
      </c>
      <c r="V3979" s="45">
        <v>9336.7932639994197</v>
      </c>
      <c r="W3979" s="99">
        <v>1.00470146816381</v>
      </c>
      <c r="X3979" s="86">
        <v>9373.7486549050609</v>
      </c>
      <c r="Y3979" s="44">
        <v>10111.238989773899</v>
      </c>
      <c r="Z3979" s="45">
        <v>9514.2852295746507</v>
      </c>
      <c r="AA3979" s="46">
        <v>1.0149925691250601</v>
      </c>
      <c r="AB3979" s="139">
        <v>10138.8305796895</v>
      </c>
      <c r="AC3979" s="45">
        <v>9418.2210032093408</v>
      </c>
      <c r="AD3979" s="99">
        <v>1.0047443504132201</v>
      </c>
      <c r="AE3979" s="142">
        <v>9454.7057797090401</v>
      </c>
      <c r="AF3979" s="44">
        <v>10198.565508432899</v>
      </c>
      <c r="AG3979" s="45">
        <v>9596.7980117029201</v>
      </c>
      <c r="AH3979" s="140">
        <v>1.0150287312270301</v>
      </c>
      <c r="AI3979" s="44">
        <v>10226.395395306499</v>
      </c>
      <c r="AJ3979" s="45">
        <v>9499.8602475899697</v>
      </c>
      <c r="AK3979" s="46">
        <v>1.0047758723468501</v>
      </c>
    </row>
    <row r="3980" spans="1:37" x14ac:dyDescent="0.2">
      <c r="A3980" s="35" t="s">
        <v>3260</v>
      </c>
      <c r="B3980" s="35" t="s">
        <v>9448</v>
      </c>
      <c r="C3980" s="85" t="s">
        <v>1133</v>
      </c>
      <c r="D3980" s="85" t="s">
        <v>13413</v>
      </c>
      <c r="E3980" s="85" t="s">
        <v>12904</v>
      </c>
      <c r="F3980" s="85" t="s">
        <v>291</v>
      </c>
      <c r="G3980" s="85" t="s">
        <v>291</v>
      </c>
      <c r="H3980" s="840">
        <v>1.0794524301022099</v>
      </c>
      <c r="I3980" s="840">
        <v>1.081993312412</v>
      </c>
      <c r="J3980" s="86">
        <v>18803.5</v>
      </c>
      <c r="K3980" s="44">
        <v>20297.483769426901</v>
      </c>
      <c r="L3980" s="45">
        <v>19097.235837332799</v>
      </c>
      <c r="M3980" s="46">
        <v>1.01562133843874</v>
      </c>
      <c r="N3980" s="139">
        <v>20345.2612499391</v>
      </c>
      <c r="O3980" s="45">
        <v>18897.6025195238</v>
      </c>
      <c r="P3980" s="99">
        <v>1.0050045214733301</v>
      </c>
      <c r="Q3980" s="86">
        <v>18681.899785060399</v>
      </c>
      <c r="R3980" s="44">
        <v>20166.222121909399</v>
      </c>
      <c r="S3980" s="45">
        <v>18974.7066799352</v>
      </c>
      <c r="T3980" s="140">
        <v>1.01567329330761</v>
      </c>
      <c r="U3980" s="44">
        <v>20213.690630586701</v>
      </c>
      <c r="V3980" s="45">
        <v>18776.216735043799</v>
      </c>
      <c r="W3980" s="99">
        <v>1.0050485738104</v>
      </c>
      <c r="X3980" s="86">
        <v>18603.489892966802</v>
      </c>
      <c r="Y3980" s="44">
        <v>20081.582373344801</v>
      </c>
      <c r="Z3980" s="45">
        <v>18895.993137382498</v>
      </c>
      <c r="AA3980" s="46">
        <v>1.01572303079146</v>
      </c>
      <c r="AB3980" s="139">
        <v>20128.8516517143</v>
      </c>
      <c r="AC3980" s="45">
        <v>18698.209019926799</v>
      </c>
      <c r="AD3980" s="99">
        <v>1.00509147087482</v>
      </c>
      <c r="AE3980" s="142">
        <v>18582.922292167801</v>
      </c>
      <c r="AF3980" s="44">
        <v>20059.380626681101</v>
      </c>
      <c r="AG3980" s="45">
        <v>18875.774632711498</v>
      </c>
      <c r="AH3980" s="140">
        <v>1.01575921891828</v>
      </c>
      <c r="AI3980" s="44">
        <v>20106.597645197598</v>
      </c>
      <c r="AJ3980" s="45">
        <v>18678.122671803201</v>
      </c>
      <c r="AK3980" s="46">
        <v>1.0051230036987</v>
      </c>
    </row>
    <row r="3981" spans="1:37" x14ac:dyDescent="0.2">
      <c r="A3981" s="35" t="s">
        <v>3259</v>
      </c>
      <c r="B3981" s="35" t="s">
        <v>9447</v>
      </c>
      <c r="C3981" s="85" t="s">
        <v>1015</v>
      </c>
      <c r="D3981" s="85" t="s">
        <v>1015</v>
      </c>
      <c r="E3981" s="85" t="s">
        <v>12906</v>
      </c>
      <c r="F3981" s="85" t="s">
        <v>289</v>
      </c>
      <c r="G3981" s="85" t="s">
        <v>289</v>
      </c>
      <c r="H3981" s="840">
        <v>1.07711062980914</v>
      </c>
      <c r="I3981" s="840">
        <v>1.0799903432543101</v>
      </c>
      <c r="J3981" s="86">
        <v>8660.1666666666697</v>
      </c>
      <c r="K3981" s="44">
        <v>9327.9575725854702</v>
      </c>
      <c r="L3981" s="45">
        <v>8776.3689168516703</v>
      </c>
      <c r="M3981" s="46">
        <v>1.0134180154560199</v>
      </c>
      <c r="N3981" s="139">
        <v>9352.8963709728505</v>
      </c>
      <c r="O3981" s="45">
        <v>8687.3948608288392</v>
      </c>
      <c r="P3981" s="99">
        <v>1.00314407276559</v>
      </c>
      <c r="Q3981" s="86">
        <v>8766.5858806450906</v>
      </c>
      <c r="R3981" s="44">
        <v>9442.5828391775703</v>
      </c>
      <c r="S3981" s="45">
        <v>8884.6705442030197</v>
      </c>
      <c r="T3981" s="140">
        <v>1.01346985761226</v>
      </c>
      <c r="U3981" s="44">
        <v>9467.8280944062608</v>
      </c>
      <c r="V3981" s="45">
        <v>8794.5341382495008</v>
      </c>
      <c r="W3981" s="99">
        <v>1.00318804355366</v>
      </c>
      <c r="X3981" s="86">
        <v>8862.8307194079498</v>
      </c>
      <c r="Y3981" s="44">
        <v>9546.2491780733108</v>
      </c>
      <c r="Z3981" s="45">
        <v>8982.6516458210408</v>
      </c>
      <c r="AA3981" s="46">
        <v>1.0135194871939399</v>
      </c>
      <c r="AB3981" s="139">
        <v>9571.7715908582104</v>
      </c>
      <c r="AC3981" s="45">
        <v>8891.4652953697696</v>
      </c>
      <c r="AD3981" s="99">
        <v>1.0032308612077101</v>
      </c>
      <c r="AE3981" s="142">
        <v>8955.6760335111194</v>
      </c>
      <c r="AF3981" s="44">
        <v>9646.2538528218101</v>
      </c>
      <c r="AG3981" s="45">
        <v>9077.0755670094695</v>
      </c>
      <c r="AH3981" s="140">
        <v>1.0135555968130201</v>
      </c>
      <c r="AI3981" s="44">
        <v>9672.0436335060604</v>
      </c>
      <c r="AJ3981" s="45">
        <v>8984.8924547813294</v>
      </c>
      <c r="AK3981" s="46">
        <v>1.00326233565851</v>
      </c>
    </row>
    <row r="3982" spans="1:37" x14ac:dyDescent="0.2">
      <c r="A3982" s="35" t="s">
        <v>3258</v>
      </c>
      <c r="B3982" s="35" t="s">
        <v>13128</v>
      </c>
      <c r="C3982" s="85" t="s">
        <v>1133</v>
      </c>
      <c r="D3982" s="85" t="s">
        <v>13413</v>
      </c>
      <c r="E3982" s="85" t="s">
        <v>12904</v>
      </c>
      <c r="F3982" s="85" t="s">
        <v>291</v>
      </c>
      <c r="G3982" s="85" t="s">
        <v>291</v>
      </c>
      <c r="H3982" s="840">
        <v>1.0794524301022099</v>
      </c>
      <c r="I3982" s="840">
        <v>1.081993312412</v>
      </c>
      <c r="J3982" s="86">
        <v>29515.833333333299</v>
      </c>
      <c r="K3982" s="44">
        <v>31860.938018158398</v>
      </c>
      <c r="L3982" s="45">
        <v>29976.910155134701</v>
      </c>
      <c r="M3982" s="46">
        <v>1.01562133843874</v>
      </c>
      <c r="N3982" s="139">
        <v>31935.934276934</v>
      </c>
      <c r="O3982" s="45">
        <v>29663.5459550532</v>
      </c>
      <c r="P3982" s="99">
        <v>1.0050045214733301</v>
      </c>
      <c r="Q3982" s="86">
        <v>29277.497947332799</v>
      </c>
      <c r="R3982" s="44">
        <v>31603.666306560801</v>
      </c>
      <c r="S3982" s="45">
        <v>29736.372759974402</v>
      </c>
      <c r="T3982" s="140">
        <v>1.01567329330761</v>
      </c>
      <c r="U3982" s="44">
        <v>31678.0569831703</v>
      </c>
      <c r="V3982" s="45">
        <v>29425.307556703701</v>
      </c>
      <c r="W3982" s="99">
        <v>1.0050485738104</v>
      </c>
      <c r="X3982" s="86">
        <v>29107.2027149805</v>
      </c>
      <c r="Y3982" s="44">
        <v>31419.8407041633</v>
      </c>
      <c r="Z3982" s="45">
        <v>29564.856159521401</v>
      </c>
      <c r="AA3982" s="46">
        <v>1.01572303079146</v>
      </c>
      <c r="AB3982" s="139">
        <v>31493.798680629399</v>
      </c>
      <c r="AC3982" s="45">
        <v>29255.4011898514</v>
      </c>
      <c r="AD3982" s="99">
        <v>1.00509147087482</v>
      </c>
      <c r="AE3982" s="142">
        <v>29063.7044873745</v>
      </c>
      <c r="AF3982" s="44">
        <v>31372.886436668901</v>
      </c>
      <c r="AG3982" s="45">
        <v>29521.725768967299</v>
      </c>
      <c r="AH3982" s="140">
        <v>1.01575921891828</v>
      </c>
      <c r="AI3982" s="44">
        <v>31446.733889258001</v>
      </c>
      <c r="AJ3982" s="45">
        <v>29212.597952961201</v>
      </c>
      <c r="AK3982" s="46">
        <v>1.0051230036987</v>
      </c>
    </row>
    <row r="3983" spans="1:37" x14ac:dyDescent="0.2">
      <c r="A3983" s="35" t="s">
        <v>3257</v>
      </c>
      <c r="B3983" s="35" t="s">
        <v>9446</v>
      </c>
      <c r="C3983" s="85" t="s">
        <v>1133</v>
      </c>
      <c r="D3983" s="85" t="s">
        <v>13413</v>
      </c>
      <c r="E3983" s="85" t="s">
        <v>12904</v>
      </c>
      <c r="F3983" s="85" t="s">
        <v>290</v>
      </c>
      <c r="G3983" s="85" t="s">
        <v>290</v>
      </c>
      <c r="H3983" s="840">
        <v>1.0876833024921999</v>
      </c>
      <c r="I3983" s="840">
        <v>1.0876741946519699</v>
      </c>
      <c r="J3983" s="86">
        <v>11299.25</v>
      </c>
      <c r="K3983" s="44">
        <v>12290.005555685</v>
      </c>
      <c r="L3983" s="45">
        <v>11563.2625799939</v>
      </c>
      <c r="M3983" s="46">
        <v>1.02336549593945</v>
      </c>
      <c r="N3983" s="139">
        <v>12289.902643921199</v>
      </c>
      <c r="O3983" s="45">
        <v>11415.419655481801</v>
      </c>
      <c r="P3983" s="99">
        <v>1.01028118286451</v>
      </c>
      <c r="Q3983" s="86">
        <v>11418.3753218684</v>
      </c>
      <c r="R3983" s="44">
        <v>12419.5761791852</v>
      </c>
      <c r="S3983" s="45">
        <v>11685.769087761901</v>
      </c>
      <c r="T3983" s="140">
        <v>1.0234178469665001</v>
      </c>
      <c r="U3983" s="44">
        <v>12419.4721824471</v>
      </c>
      <c r="V3983" s="45">
        <v>11536.2753736627</v>
      </c>
      <c r="W3983" s="99">
        <v>1.0103254664933401</v>
      </c>
      <c r="X3983" s="86">
        <v>11525.9331999197</v>
      </c>
      <c r="Y3983" s="44">
        <v>12536.565087193099</v>
      </c>
      <c r="Z3983" s="45">
        <v>11796.423381873799</v>
      </c>
      <c r="AA3983" s="46">
        <v>1.0234679637008499</v>
      </c>
      <c r="AB3983" s="139">
        <v>12536.460110835</v>
      </c>
      <c r="AC3983" s="45">
        <v>11645.4408616203</v>
      </c>
      <c r="AD3983" s="99">
        <v>1.0103685887839</v>
      </c>
      <c r="AE3983" s="142">
        <v>11632.4862149113</v>
      </c>
      <c r="AF3983" s="44">
        <v>12652.461022429699</v>
      </c>
      <c r="AG3983" s="45">
        <v>11905.901146862399</v>
      </c>
      <c r="AH3983" s="140">
        <v>1.02350442776373</v>
      </c>
      <c r="AI3983" s="44">
        <v>12652.3550756038</v>
      </c>
      <c r="AJ3983" s="45">
        <v>11753.4674120156</v>
      </c>
      <c r="AK3983" s="46">
        <v>1.0104002871672599</v>
      </c>
    </row>
    <row r="3984" spans="1:37" x14ac:dyDescent="0.2">
      <c r="A3984" s="35" t="s">
        <v>3256</v>
      </c>
      <c r="B3984" s="35" t="s">
        <v>9445</v>
      </c>
      <c r="C3984" s="85" t="s">
        <v>1133</v>
      </c>
      <c r="D3984" s="85" t="s">
        <v>13413</v>
      </c>
      <c r="E3984" s="85" t="s">
        <v>12904</v>
      </c>
      <c r="F3984" s="85" t="s">
        <v>290</v>
      </c>
      <c r="G3984" s="85" t="s">
        <v>290</v>
      </c>
      <c r="H3984" s="840">
        <v>1.0876833024921999</v>
      </c>
      <c r="I3984" s="840">
        <v>1.0876741946519699</v>
      </c>
      <c r="J3984" s="86">
        <v>4083.0833333333298</v>
      </c>
      <c r="K3984" s="44">
        <v>4441.1015643508499</v>
      </c>
      <c r="L3984" s="45">
        <v>4178.4866003787802</v>
      </c>
      <c r="M3984" s="46">
        <v>1.02336549593945</v>
      </c>
      <c r="N3984" s="139">
        <v>4441.0643762802101</v>
      </c>
      <c r="O3984" s="45">
        <v>4125.0622597343699</v>
      </c>
      <c r="P3984" s="99">
        <v>1.01028118286451</v>
      </c>
      <c r="Q3984" s="86">
        <v>4128.6888897543404</v>
      </c>
      <c r="R3984" s="44">
        <v>4490.7059665708503</v>
      </c>
      <c r="S3984" s="45">
        <v>4225.3738943468798</v>
      </c>
      <c r="T3984" s="140">
        <v>1.0234178469665001</v>
      </c>
      <c r="U3984" s="44">
        <v>4490.6683631320802</v>
      </c>
      <c r="V3984" s="45">
        <v>4171.3195285469301</v>
      </c>
      <c r="W3984" s="99">
        <v>1.0103254664933401</v>
      </c>
      <c r="X3984" s="86">
        <v>4170.16193321427</v>
      </c>
      <c r="Y3984" s="44">
        <v>4535.8155034457404</v>
      </c>
      <c r="Z3984" s="45">
        <v>4268.0271420896097</v>
      </c>
      <c r="AA3984" s="46">
        <v>1.0234679637008499</v>
      </c>
      <c r="AB3984" s="139">
        <v>4535.7775222771197</v>
      </c>
      <c r="AC3984" s="45">
        <v>4213.4006274620397</v>
      </c>
      <c r="AD3984" s="99">
        <v>1.0103685887839</v>
      </c>
      <c r="AE3984" s="142">
        <v>4211.0946782628698</v>
      </c>
      <c r="AF3984" s="44">
        <v>4580.33736676028</v>
      </c>
      <c r="AG3984" s="45">
        <v>4310.0740489343498</v>
      </c>
      <c r="AH3984" s="140">
        <v>1.02350442776373</v>
      </c>
      <c r="AI3984" s="44">
        <v>4580.2990127827597</v>
      </c>
      <c r="AJ3984" s="45">
        <v>4254.8912722053401</v>
      </c>
      <c r="AK3984" s="46">
        <v>1.0104002871672599</v>
      </c>
    </row>
    <row r="3985" spans="1:37" x14ac:dyDescent="0.2">
      <c r="A3985" s="35" t="s">
        <v>3255</v>
      </c>
      <c r="B3985" s="35" t="s">
        <v>13129</v>
      </c>
      <c r="C3985" s="85" t="s">
        <v>1133</v>
      </c>
      <c r="D3985" s="85" t="s">
        <v>13413</v>
      </c>
      <c r="E3985" s="85" t="s">
        <v>12904</v>
      </c>
      <c r="F3985" s="85" t="s">
        <v>291</v>
      </c>
      <c r="G3985" s="85" t="s">
        <v>291</v>
      </c>
      <c r="H3985" s="840">
        <v>1.0794524301022099</v>
      </c>
      <c r="I3985" s="840">
        <v>1.081993312412</v>
      </c>
      <c r="J3985" s="86">
        <v>23694</v>
      </c>
      <c r="K3985" s="44">
        <v>25576.545878841702</v>
      </c>
      <c r="L3985" s="45">
        <v>24064.131992967399</v>
      </c>
      <c r="M3985" s="46">
        <v>1.01562133843874</v>
      </c>
      <c r="N3985" s="139">
        <v>25636.74954429</v>
      </c>
      <c r="O3985" s="45">
        <v>23812.577131789101</v>
      </c>
      <c r="P3985" s="99">
        <v>1.0050045214733301</v>
      </c>
      <c r="Q3985" s="86">
        <v>23512.055390994399</v>
      </c>
      <c r="R3985" s="44">
        <v>25380.145328506602</v>
      </c>
      <c r="S3985" s="45">
        <v>23880.566731402301</v>
      </c>
      <c r="T3985" s="140">
        <v>1.01567329330761</v>
      </c>
      <c r="U3985" s="44">
        <v>25439.8866941165</v>
      </c>
      <c r="V3985" s="45">
        <v>23630.757738069999</v>
      </c>
      <c r="W3985" s="99">
        <v>1.0050485738104</v>
      </c>
      <c r="X3985" s="86">
        <v>23392.855481430699</v>
      </c>
      <c r="Y3985" s="44">
        <v>25251.4746964601</v>
      </c>
      <c r="Z3985" s="45">
        <v>23760.662068465499</v>
      </c>
      <c r="AA3985" s="46">
        <v>1.01572303079146</v>
      </c>
      <c r="AB3985" s="139">
        <v>25310.9131891285</v>
      </c>
      <c r="AC3985" s="45">
        <v>23511.959523793299</v>
      </c>
      <c r="AD3985" s="99">
        <v>1.00509147087482</v>
      </c>
      <c r="AE3985" s="142">
        <v>23383.486211022901</v>
      </c>
      <c r="AF3985" s="44">
        <v>25241.361014750099</v>
      </c>
      <c r="AG3985" s="45">
        <v>23751.991689294999</v>
      </c>
      <c r="AH3985" s="140">
        <v>1.01575921891828</v>
      </c>
      <c r="AI3985" s="44">
        <v>25300.775701205101</v>
      </c>
      <c r="AJ3985" s="45">
        <v>23503.279897370401</v>
      </c>
      <c r="AK3985" s="46">
        <v>1.0051230036987</v>
      </c>
    </row>
    <row r="3986" spans="1:37" x14ac:dyDescent="0.2">
      <c r="A3986" s="35" t="s">
        <v>3254</v>
      </c>
      <c r="B3986" s="35" t="s">
        <v>9444</v>
      </c>
      <c r="C3986" s="85" t="s">
        <v>1133</v>
      </c>
      <c r="D3986" s="85" t="s">
        <v>13413</v>
      </c>
      <c r="E3986" s="85" t="s">
        <v>12904</v>
      </c>
      <c r="F3986" s="85" t="s">
        <v>288</v>
      </c>
      <c r="G3986" s="85" t="s">
        <v>288</v>
      </c>
      <c r="H3986" s="840">
        <v>1.07867613715916</v>
      </c>
      <c r="I3986" s="840">
        <v>1.0816196329719301</v>
      </c>
      <c r="J3986" s="86">
        <v>21300.083333333299</v>
      </c>
      <c r="K3986" s="44">
        <v>22975.891611168201</v>
      </c>
      <c r="L3986" s="45">
        <v>21617.261807218802</v>
      </c>
      <c r="M3986" s="46">
        <v>1.01489094990483</v>
      </c>
      <c r="N3986" s="139">
        <v>23038.5883172715</v>
      </c>
      <c r="O3986" s="45">
        <v>21399.287002620498</v>
      </c>
      <c r="P3986" s="99">
        <v>1.0046574310407499</v>
      </c>
      <c r="Q3986" s="86">
        <v>21471.657725470999</v>
      </c>
      <c r="R3986" s="44">
        <v>23160.964813714701</v>
      </c>
      <c r="S3986" s="45">
        <v>21792.505859938599</v>
      </c>
      <c r="T3986" s="140">
        <v>1.0149428674101399</v>
      </c>
      <c r="U3986" s="44">
        <v>23224.166548322901</v>
      </c>
      <c r="V3986" s="45">
        <v>21572.606040691498</v>
      </c>
      <c r="W3986" s="99">
        <v>1.00470146816381</v>
      </c>
      <c r="X3986" s="86">
        <v>21637.708811917099</v>
      </c>
      <c r="Y3986" s="44">
        <v>23340.080158213401</v>
      </c>
      <c r="Z3986" s="45">
        <v>21962.1136569876</v>
      </c>
      <c r="AA3986" s="46">
        <v>1.0149925691250601</v>
      </c>
      <c r="AB3986" s="139">
        <v>23403.770663499301</v>
      </c>
      <c r="AC3986" s="45">
        <v>21740.365684659901</v>
      </c>
      <c r="AD3986" s="99">
        <v>1.0047443504132201</v>
      </c>
      <c r="AE3986" s="142">
        <v>21807.1795441904</v>
      </c>
      <c r="AF3986" s="44">
        <v>23522.884193063499</v>
      </c>
      <c r="AG3986" s="45">
        <v>22134.913784379602</v>
      </c>
      <c r="AH3986" s="140">
        <v>1.0150287312270301</v>
      </c>
      <c r="AI3986" s="44">
        <v>23587.073534740201</v>
      </c>
      <c r="AJ3986" s="45">
        <v>21911.327849938301</v>
      </c>
      <c r="AK3986" s="46">
        <v>1.0047758723468501</v>
      </c>
    </row>
    <row r="3987" spans="1:37" x14ac:dyDescent="0.2">
      <c r="A3987" s="35" t="s">
        <v>3253</v>
      </c>
      <c r="B3987" s="35" t="s">
        <v>9443</v>
      </c>
      <c r="C3987" s="85" t="s">
        <v>1133</v>
      </c>
      <c r="D3987" s="85" t="s">
        <v>13413</v>
      </c>
      <c r="E3987" s="85" t="s">
        <v>12904</v>
      </c>
      <c r="F3987" s="85" t="s">
        <v>289</v>
      </c>
      <c r="G3987" s="85" t="s">
        <v>289</v>
      </c>
      <c r="H3987" s="840">
        <v>1.07711062980914</v>
      </c>
      <c r="I3987" s="840">
        <v>1.0799903432543101</v>
      </c>
      <c r="J3987" s="86">
        <v>15910</v>
      </c>
      <c r="K3987" s="44">
        <v>17136.830120263501</v>
      </c>
      <c r="L3987" s="45">
        <v>16123.4806259052</v>
      </c>
      <c r="M3987" s="46">
        <v>1.0134180154560199</v>
      </c>
      <c r="N3987" s="139">
        <v>17182.646361176001</v>
      </c>
      <c r="O3987" s="45">
        <v>15960.0221977006</v>
      </c>
      <c r="P3987" s="99">
        <v>1.00314407276559</v>
      </c>
      <c r="Q3987" s="86">
        <v>16128.489686098699</v>
      </c>
      <c r="R3987" s="44">
        <v>17372.167683664</v>
      </c>
      <c r="S3987" s="45">
        <v>16345.738145671199</v>
      </c>
      <c r="T3987" s="140">
        <v>1.01346985761226</v>
      </c>
      <c r="U3987" s="44">
        <v>17418.613112263301</v>
      </c>
      <c r="V3987" s="45">
        <v>16179.908013672701</v>
      </c>
      <c r="W3987" s="99">
        <v>1.00318804355366</v>
      </c>
      <c r="X3987" s="86">
        <v>16330.424222227701</v>
      </c>
      <c r="Y3987" s="44">
        <v>17589.6735190541</v>
      </c>
      <c r="Z3987" s="45">
        <v>16551.203183371701</v>
      </c>
      <c r="AA3987" s="46">
        <v>1.0135194871939399</v>
      </c>
      <c r="AB3987" s="139">
        <v>17636.700461252101</v>
      </c>
      <c r="AC3987" s="45">
        <v>16383.185556352701</v>
      </c>
      <c r="AD3987" s="99">
        <v>1.0032308612077101</v>
      </c>
      <c r="AE3987" s="142">
        <v>16531.388036909</v>
      </c>
      <c r="AF3987" s="44">
        <v>17806.133780054399</v>
      </c>
      <c r="AG3987" s="45">
        <v>16755.480867897</v>
      </c>
      <c r="AH3987" s="140">
        <v>1.0135555968130201</v>
      </c>
      <c r="AI3987" s="44">
        <v>17853.7394404515</v>
      </c>
      <c r="AJ3987" s="45">
        <v>16585.318973586502</v>
      </c>
      <c r="AK3987" s="46">
        <v>1.00326233565851</v>
      </c>
    </row>
    <row r="3988" spans="1:37" x14ac:dyDescent="0.2">
      <c r="A3988" s="35" t="s">
        <v>3252</v>
      </c>
      <c r="B3988" s="35" t="s">
        <v>9442</v>
      </c>
      <c r="C3988" s="85" t="s">
        <v>1133</v>
      </c>
      <c r="D3988" s="85" t="s">
        <v>13413</v>
      </c>
      <c r="E3988" s="85" t="s">
        <v>12904</v>
      </c>
      <c r="F3988" s="85" t="s">
        <v>290</v>
      </c>
      <c r="G3988" s="85" t="s">
        <v>290</v>
      </c>
      <c r="H3988" s="840">
        <v>1.0876833024921999</v>
      </c>
      <c r="I3988" s="840">
        <v>1.0876741946519699</v>
      </c>
      <c r="J3988" s="86">
        <v>9820.4166666666697</v>
      </c>
      <c r="K3988" s="44">
        <v>10681.5032318494</v>
      </c>
      <c r="L3988" s="45">
        <v>10049.8755724154</v>
      </c>
      <c r="M3988" s="46">
        <v>1.02336549593945</v>
      </c>
      <c r="N3988" s="139">
        <v>10681.413789063399</v>
      </c>
      <c r="O3988" s="45">
        <v>9921.38216622236</v>
      </c>
      <c r="P3988" s="99">
        <v>1.01028118286451</v>
      </c>
      <c r="Q3988" s="86">
        <v>9928.1496632794006</v>
      </c>
      <c r="R3988" s="44">
        <v>10798.682613392501</v>
      </c>
      <c r="S3988" s="45">
        <v>10160.6455527546</v>
      </c>
      <c r="T3988" s="140">
        <v>1.0234178469665001</v>
      </c>
      <c r="U3988" s="44">
        <v>10798.5921893916</v>
      </c>
      <c r="V3988" s="45">
        <v>10030.662439968501</v>
      </c>
      <c r="W3988" s="99">
        <v>1.0103254664933401</v>
      </c>
      <c r="X3988" s="86">
        <v>10024.6074305655</v>
      </c>
      <c r="Y3988" s="44">
        <v>10903.598116265301</v>
      </c>
      <c r="Z3988" s="45">
        <v>10259.8645538613</v>
      </c>
      <c r="AA3988" s="46">
        <v>1.0234679637008499</v>
      </c>
      <c r="AB3988" s="139">
        <v>10903.506813742501</v>
      </c>
      <c r="AC3988" s="45">
        <v>10128.548462733101</v>
      </c>
      <c r="AD3988" s="99">
        <v>1.0103685887839</v>
      </c>
      <c r="AE3988" s="142">
        <v>10123.1549797553</v>
      </c>
      <c r="AF3988" s="44">
        <v>11010.7866400206</v>
      </c>
      <c r="AG3988" s="45">
        <v>10361.093944718101</v>
      </c>
      <c r="AH3988" s="140">
        <v>1.02350442776373</v>
      </c>
      <c r="AI3988" s="44">
        <v>11010.694439942399</v>
      </c>
      <c r="AJ3988" s="45">
        <v>10228.438698583501</v>
      </c>
      <c r="AK3988" s="46">
        <v>1.0104002871672599</v>
      </c>
    </row>
    <row r="3989" spans="1:37" x14ac:dyDescent="0.2">
      <c r="A3989" s="35" t="s">
        <v>3251</v>
      </c>
      <c r="B3989" s="35" t="s">
        <v>9441</v>
      </c>
      <c r="C3989" s="85" t="s">
        <v>1133</v>
      </c>
      <c r="D3989" s="85" t="s">
        <v>13413</v>
      </c>
      <c r="E3989" s="85" t="s">
        <v>12904</v>
      </c>
      <c r="F3989" s="85" t="s">
        <v>291</v>
      </c>
      <c r="G3989" s="85" t="s">
        <v>291</v>
      </c>
      <c r="H3989" s="840">
        <v>1.0794524301022099</v>
      </c>
      <c r="I3989" s="840">
        <v>1.081993312412</v>
      </c>
      <c r="J3989" s="86">
        <v>10234.416666666701</v>
      </c>
      <c r="K3989" s="44">
        <v>11047.565941511901</v>
      </c>
      <c r="L3989" s="45">
        <v>10394.2919531397</v>
      </c>
      <c r="M3989" s="46">
        <v>1.01562133843874</v>
      </c>
      <c r="N3989" s="139">
        <v>11073.570389771299</v>
      </c>
      <c r="O3989" s="45">
        <v>10285.635024642001</v>
      </c>
      <c r="P3989" s="99">
        <v>1.0050045214733301</v>
      </c>
      <c r="Q3989" s="86">
        <v>10163.653564393901</v>
      </c>
      <c r="R3989" s="44">
        <v>10971.180538802</v>
      </c>
      <c r="S3989" s="45">
        <v>10322.9514877857</v>
      </c>
      <c r="T3989" s="140">
        <v>1.01567329330761</v>
      </c>
      <c r="U3989" s="44">
        <v>10997.0051863467</v>
      </c>
      <c r="V3989" s="45">
        <v>10214.965519597101</v>
      </c>
      <c r="W3989" s="99">
        <v>1.0050485738104</v>
      </c>
      <c r="X3989" s="86">
        <v>10118.856998462001</v>
      </c>
      <c r="Y3989" s="44">
        <v>10922.824776846601</v>
      </c>
      <c r="Z3989" s="45">
        <v>10277.956098623299</v>
      </c>
      <c r="AA3989" s="46">
        <v>1.01572303079146</v>
      </c>
      <c r="AB3989" s="139">
        <v>10948.535601589299</v>
      </c>
      <c r="AC3989" s="45">
        <v>10170.3768641562</v>
      </c>
      <c r="AD3989" s="99">
        <v>1.00509147087482</v>
      </c>
      <c r="AE3989" s="142">
        <v>10109.3976915414</v>
      </c>
      <c r="AF3989" s="44">
        <v>10912.613905004</v>
      </c>
      <c r="AG3989" s="45">
        <v>10268.7139028944</v>
      </c>
      <c r="AH3989" s="140">
        <v>1.01575921891828</v>
      </c>
      <c r="AI3989" s="44">
        <v>10938.300694761199</v>
      </c>
      <c r="AJ3989" s="45">
        <v>10161.1881733068</v>
      </c>
      <c r="AK3989" s="46">
        <v>1.0051230036987</v>
      </c>
    </row>
    <row r="3990" spans="1:37" x14ac:dyDescent="0.2">
      <c r="A3990" s="35" t="s">
        <v>3250</v>
      </c>
      <c r="B3990" s="35" t="s">
        <v>9440</v>
      </c>
      <c r="C3990" s="85" t="s">
        <v>1133</v>
      </c>
      <c r="D3990" s="85" t="s">
        <v>13413</v>
      </c>
      <c r="E3990" s="85" t="s">
        <v>12904</v>
      </c>
      <c r="F3990" s="85" t="s">
        <v>290</v>
      </c>
      <c r="G3990" s="85" t="s">
        <v>290</v>
      </c>
      <c r="H3990" s="840">
        <v>1.0876833024921999</v>
      </c>
      <c r="I3990" s="840">
        <v>1.0876741946519699</v>
      </c>
      <c r="J3990" s="86">
        <v>6127.3333333333303</v>
      </c>
      <c r="K3990" s="44">
        <v>6664.5981554705304</v>
      </c>
      <c r="L3990" s="45">
        <v>6270.5015154530001</v>
      </c>
      <c r="M3990" s="46">
        <v>1.02336549593945</v>
      </c>
      <c r="N3990" s="139">
        <v>6664.5423486974896</v>
      </c>
      <c r="O3990" s="45">
        <v>6190.32956780515</v>
      </c>
      <c r="P3990" s="99">
        <v>1.01028118286451</v>
      </c>
      <c r="Q3990" s="86">
        <v>6191.3633990914304</v>
      </c>
      <c r="R3990" s="44">
        <v>6734.2425888530897</v>
      </c>
      <c r="S3990" s="45">
        <v>6336.3517996853197</v>
      </c>
      <c r="T3990" s="140">
        <v>1.0234178469665001</v>
      </c>
      <c r="U3990" s="44">
        <v>6734.1861989044401</v>
      </c>
      <c r="V3990" s="45">
        <v>6255.2921144168504</v>
      </c>
      <c r="W3990" s="99">
        <v>1.0103254664933401</v>
      </c>
      <c r="X3990" s="86">
        <v>6249.8927607618298</v>
      </c>
      <c r="Y3990" s="44">
        <v>6797.9039982475097</v>
      </c>
      <c r="Z3990" s="45">
        <v>6396.5650172056003</v>
      </c>
      <c r="AA3990" s="46">
        <v>1.0234679637008499</v>
      </c>
      <c r="AB3990" s="139">
        <v>6797.8470752227804</v>
      </c>
      <c r="AC3990" s="45">
        <v>6314.69532874164</v>
      </c>
      <c r="AD3990" s="99">
        <v>1.0103685887839</v>
      </c>
      <c r="AE3990" s="142">
        <v>6309.54507040311</v>
      </c>
      <c r="AF3990" s="44">
        <v>6862.78681939942</v>
      </c>
      <c r="AG3990" s="45">
        <v>6457.84731673242</v>
      </c>
      <c r="AH3990" s="140">
        <v>1.02350442776373</v>
      </c>
      <c r="AI3990" s="44">
        <v>6862.7293530709903</v>
      </c>
      <c r="AJ3990" s="45">
        <v>6375.1661510301001</v>
      </c>
      <c r="AK3990" s="46">
        <v>1.0104002871672599</v>
      </c>
    </row>
    <row r="3991" spans="1:37" x14ac:dyDescent="0.2">
      <c r="A3991" s="35" t="s">
        <v>3249</v>
      </c>
      <c r="B3991" s="35" t="s">
        <v>9439</v>
      </c>
      <c r="C3991" s="85" t="s">
        <v>1133</v>
      </c>
      <c r="D3991" s="85" t="s">
        <v>13413</v>
      </c>
      <c r="E3991" s="85" t="s">
        <v>12904</v>
      </c>
      <c r="F3991" s="85" t="s">
        <v>292</v>
      </c>
      <c r="G3991" s="85" t="s">
        <v>292</v>
      </c>
      <c r="H3991" s="840">
        <v>1.0787113808989801</v>
      </c>
      <c r="I3991" s="840">
        <v>1.08076600789844</v>
      </c>
      <c r="J3991" s="86">
        <v>8969.6666666666697</v>
      </c>
      <c r="K3991" s="44">
        <v>9675.6815162035691</v>
      </c>
      <c r="L3991" s="45">
        <v>9103.5309549149497</v>
      </c>
      <c r="M3991" s="46">
        <v>1.0149241095821</v>
      </c>
      <c r="N3991" s="139">
        <v>9694.11083551302</v>
      </c>
      <c r="O3991" s="45">
        <v>9004.3303499128797</v>
      </c>
      <c r="P3991" s="99">
        <v>1.0038645453096999</v>
      </c>
      <c r="Q3991" s="86">
        <v>9067.9125823268405</v>
      </c>
      <c r="R3991" s="44">
        <v>9781.6605035530392</v>
      </c>
      <c r="S3991" s="45">
        <v>9203.7139021680196</v>
      </c>
      <c r="T3991" s="140">
        <v>1.01497602878372</v>
      </c>
      <c r="U3991" s="44">
        <v>9800.2916815733897</v>
      </c>
      <c r="V3991" s="45">
        <v>9103.3549509967906</v>
      </c>
      <c r="W3991" s="99">
        <v>1.0039085476782199</v>
      </c>
      <c r="X3991" s="86">
        <v>9160.9089484985798</v>
      </c>
      <c r="Y3991" s="44">
        <v>9881.9767421247507</v>
      </c>
      <c r="Z3991" s="45">
        <v>9298.5583123577708</v>
      </c>
      <c r="AA3991" s="46">
        <v>1.01502573212255</v>
      </c>
      <c r="AB3991" s="139">
        <v>9900.7989929898795</v>
      </c>
      <c r="AC3991" s="45">
        <v>9197.1073282483594</v>
      </c>
      <c r="AD3991" s="99">
        <v>1.0039513960845201</v>
      </c>
      <c r="AE3991" s="142">
        <v>9254.6932307542302</v>
      </c>
      <c r="AF3991" s="44">
        <v>9983.1429147433591</v>
      </c>
      <c r="AG3991" s="45">
        <v>9394.0864522109096</v>
      </c>
      <c r="AH3991" s="140">
        <v>1.01506189540605</v>
      </c>
      <c r="AI3991" s="44">
        <v>10002.1578573269</v>
      </c>
      <c r="AJ3991" s="45">
        <v>9291.5536849425898</v>
      </c>
      <c r="AK3991" s="46">
        <v>1.00398289314073</v>
      </c>
    </row>
    <row r="3992" spans="1:37" x14ac:dyDescent="0.2">
      <c r="A3992" s="35" t="s">
        <v>3248</v>
      </c>
      <c r="B3992" s="35" t="s">
        <v>9438</v>
      </c>
      <c r="C3992" s="85" t="s">
        <v>1133</v>
      </c>
      <c r="D3992" s="85" t="s">
        <v>13413</v>
      </c>
      <c r="E3992" s="85" t="s">
        <v>12904</v>
      </c>
      <c r="F3992" s="85" t="s">
        <v>289</v>
      </c>
      <c r="G3992" s="85" t="s">
        <v>289</v>
      </c>
      <c r="H3992" s="840">
        <v>1.07711062980914</v>
      </c>
      <c r="I3992" s="840">
        <v>1.0799903432543101</v>
      </c>
      <c r="J3992" s="86">
        <v>5.75</v>
      </c>
      <c r="K3992" s="44">
        <v>6.1933861214025701</v>
      </c>
      <c r="L3992" s="45">
        <v>5.8271535888720898</v>
      </c>
      <c r="M3992" s="46">
        <v>1.0134180154560199</v>
      </c>
      <c r="N3992" s="139">
        <v>6.2099444737122704</v>
      </c>
      <c r="O3992" s="45">
        <v>5.7680784184021601</v>
      </c>
      <c r="P3992" s="99">
        <v>1.00314407276559</v>
      </c>
      <c r="Q3992" s="86">
        <v>5.8679837225922098</v>
      </c>
      <c r="R3992" s="44">
        <v>6.3204676431510904</v>
      </c>
      <c r="S3992" s="45">
        <v>5.9470246278065702</v>
      </c>
      <c r="T3992" s="140">
        <v>1.01346985761226</v>
      </c>
      <c r="U3992" s="44">
        <v>6.3373657547730504</v>
      </c>
      <c r="V3992" s="45">
        <v>5.8866911102720101</v>
      </c>
      <c r="W3992" s="99">
        <v>1.00318804355366</v>
      </c>
      <c r="X3992" s="86">
        <v>5.9654836266678997</v>
      </c>
      <c r="Y3992" s="44">
        <v>6.4254858262363896</v>
      </c>
      <c r="Z3992" s="45">
        <v>6.0461339061643002</v>
      </c>
      <c r="AA3992" s="46">
        <v>1.0135194871939399</v>
      </c>
      <c r="AB3992" s="139">
        <v>6.4426647096430196</v>
      </c>
      <c r="AC3992" s="45">
        <v>5.9847572763025196</v>
      </c>
      <c r="AD3992" s="99">
        <v>1.0032308612077101</v>
      </c>
      <c r="AE3992" s="142">
        <v>6.0470590529257997</v>
      </c>
      <c r="AF3992" s="44">
        <v>6.5133515849899899</v>
      </c>
      <c r="AG3992" s="45">
        <v>6.1290305473518201</v>
      </c>
      <c r="AH3992" s="140">
        <v>1.0135555968130201</v>
      </c>
      <c r="AI3992" s="44">
        <v>6.5307653822484104</v>
      </c>
      <c r="AJ3992" s="45">
        <v>6.0667865893032902</v>
      </c>
      <c r="AK3992" s="46">
        <v>1.00326233565851</v>
      </c>
    </row>
    <row r="3993" spans="1:37" x14ac:dyDescent="0.2">
      <c r="A3993" s="35" t="s">
        <v>3247</v>
      </c>
      <c r="B3993" s="35" t="s">
        <v>9437</v>
      </c>
      <c r="C3993" s="85" t="s">
        <v>1133</v>
      </c>
      <c r="D3993" s="85" t="s">
        <v>13413</v>
      </c>
      <c r="E3993" s="85" t="s">
        <v>12904</v>
      </c>
      <c r="F3993" s="85" t="s">
        <v>291</v>
      </c>
      <c r="G3993" s="85" t="s">
        <v>291</v>
      </c>
      <c r="H3993" s="840">
        <v>1.0794524301022099</v>
      </c>
      <c r="I3993" s="840">
        <v>1.081993312412</v>
      </c>
      <c r="J3993" s="86">
        <v>12684.916666666701</v>
      </c>
      <c r="K3993" s="44">
        <v>13692.764121477299</v>
      </c>
      <c r="L3993" s="45">
        <v>12883.0720429838</v>
      </c>
      <c r="M3993" s="46">
        <v>1.01562133843874</v>
      </c>
      <c r="N3993" s="139">
        <v>13724.9950018369</v>
      </c>
      <c r="O3993" s="45">
        <v>12748.3986045124</v>
      </c>
      <c r="P3993" s="99">
        <v>1.0050045214733301</v>
      </c>
      <c r="Q3993" s="86">
        <v>12605.467281852199</v>
      </c>
      <c r="R3993" s="44">
        <v>13607.002289969199</v>
      </c>
      <c r="S3993" s="45">
        <v>12803.0364678402</v>
      </c>
      <c r="T3993" s="140">
        <v>1.01567329330761</v>
      </c>
      <c r="U3993" s="44">
        <v>13639.031298792401</v>
      </c>
      <c r="V3993" s="45">
        <v>12669.106913839199</v>
      </c>
      <c r="W3993" s="99">
        <v>1.0050485738104</v>
      </c>
      <c r="X3993" s="86">
        <v>12550.572195263299</v>
      </c>
      <c r="Y3993" s="44">
        <v>13547.7456553502</v>
      </c>
      <c r="Z3993" s="45">
        <v>12747.9052283399</v>
      </c>
      <c r="AA3993" s="46">
        <v>1.01572303079146</v>
      </c>
      <c r="AB3993" s="139">
        <v>13579.635182219001</v>
      </c>
      <c r="AC3993" s="45">
        <v>12614.4730680579</v>
      </c>
      <c r="AD3993" s="99">
        <v>1.00509147087482</v>
      </c>
      <c r="AE3993" s="142">
        <v>12535.1465833816</v>
      </c>
      <c r="AF3993" s="44">
        <v>13531.094441118699</v>
      </c>
      <c r="AG3993" s="45">
        <v>12732.6907025619</v>
      </c>
      <c r="AH3993" s="140">
        <v>1.01575921891828</v>
      </c>
      <c r="AI3993" s="44">
        <v>13562.944773323101</v>
      </c>
      <c r="AJ3993" s="45">
        <v>12599.364185692</v>
      </c>
      <c r="AK3993" s="46">
        <v>1.0051230036987</v>
      </c>
    </row>
    <row r="3994" spans="1:37" x14ac:dyDescent="0.2">
      <c r="A3994" s="35" t="s">
        <v>3246</v>
      </c>
      <c r="B3994" s="35" t="s">
        <v>9436</v>
      </c>
      <c r="C3994" s="85" t="s">
        <v>1133</v>
      </c>
      <c r="D3994" s="85" t="s">
        <v>13413</v>
      </c>
      <c r="E3994" s="85" t="s">
        <v>12904</v>
      </c>
      <c r="F3994" s="85" t="s">
        <v>289</v>
      </c>
      <c r="G3994" s="85" t="s">
        <v>289</v>
      </c>
      <c r="H3994" s="840">
        <v>1.07711062980914</v>
      </c>
      <c r="I3994" s="840">
        <v>1.0799903432543101</v>
      </c>
      <c r="J3994" s="86">
        <v>15175.583333333299</v>
      </c>
      <c r="K3994" s="44">
        <v>16345.7821218878</v>
      </c>
      <c r="L3994" s="45">
        <v>15379.209545054</v>
      </c>
      <c r="M3994" s="46">
        <v>1.0134180154560199</v>
      </c>
      <c r="N3994" s="139">
        <v>16389.483453250999</v>
      </c>
      <c r="O3994" s="45">
        <v>15223.2964715937</v>
      </c>
      <c r="P3994" s="99">
        <v>1.00314407276559</v>
      </c>
      <c r="Q3994" s="86">
        <v>15397.7498536736</v>
      </c>
      <c r="R3994" s="44">
        <v>16585.080042533998</v>
      </c>
      <c r="S3994" s="45">
        <v>15605.1553517518</v>
      </c>
      <c r="T3994" s="140">
        <v>1.01346985761226</v>
      </c>
      <c r="U3994" s="44">
        <v>16629.421149812999</v>
      </c>
      <c r="V3994" s="45">
        <v>15446.8385508355</v>
      </c>
      <c r="W3994" s="99">
        <v>1.00318804355366</v>
      </c>
      <c r="X3994" s="86">
        <v>15607.4165957593</v>
      </c>
      <c r="Y3994" s="44">
        <v>16810.914319152002</v>
      </c>
      <c r="Z3994" s="45">
        <v>15818.420864556199</v>
      </c>
      <c r="AA3994" s="46">
        <v>1.0135194871939399</v>
      </c>
      <c r="AB3994" s="139">
        <v>16855.8592065671</v>
      </c>
      <c r="AC3994" s="45">
        <v>15657.8419925911</v>
      </c>
      <c r="AD3994" s="99">
        <v>1.0032308612077101</v>
      </c>
      <c r="AE3994" s="142">
        <v>15809.649008165101</v>
      </c>
      <c r="AF3994" s="44">
        <v>17028.741000246198</v>
      </c>
      <c r="AG3994" s="45">
        <v>16023.9582358752</v>
      </c>
      <c r="AH3994" s="140">
        <v>1.0135555968130201</v>
      </c>
      <c r="AI3994" s="44">
        <v>17074.268259058299</v>
      </c>
      <c r="AJ3994" s="45">
        <v>15861.225389873</v>
      </c>
      <c r="AK3994" s="46">
        <v>1.00326233565851</v>
      </c>
    </row>
    <row r="3995" spans="1:37" x14ac:dyDescent="0.2">
      <c r="A3995" s="35" t="s">
        <v>3245</v>
      </c>
      <c r="B3995" s="35" t="s">
        <v>9435</v>
      </c>
      <c r="C3995" s="85" t="s">
        <v>1133</v>
      </c>
      <c r="D3995" s="85" t="s">
        <v>13413</v>
      </c>
      <c r="E3995" s="85" t="s">
        <v>12904</v>
      </c>
      <c r="F3995" s="85" t="s">
        <v>292</v>
      </c>
      <c r="G3995" s="85" t="s">
        <v>292</v>
      </c>
      <c r="H3995" s="840">
        <v>1.0787113808989801</v>
      </c>
      <c r="I3995" s="840">
        <v>1.08076600789844</v>
      </c>
      <c r="J3995" s="86">
        <v>42177.666666666701</v>
      </c>
      <c r="K3995" s="44">
        <v>45497.529053097001</v>
      </c>
      <c r="L3995" s="45">
        <v>42807.130785917499</v>
      </c>
      <c r="M3995" s="46">
        <v>1.0149241095821</v>
      </c>
      <c r="N3995" s="139">
        <v>45584.188425804299</v>
      </c>
      <c r="O3995" s="45">
        <v>42340.664170557298</v>
      </c>
      <c r="P3995" s="99">
        <v>1.0038645453096999</v>
      </c>
      <c r="Q3995" s="86">
        <v>42624.7481360686</v>
      </c>
      <c r="R3995" s="44">
        <v>45979.8009223298</v>
      </c>
      <c r="S3995" s="45">
        <v>43263.097591053098</v>
      </c>
      <c r="T3995" s="140">
        <v>1.01497602878372</v>
      </c>
      <c r="U3995" s="44">
        <v>46067.3788806952</v>
      </c>
      <c r="V3995" s="45">
        <v>42791.348996430497</v>
      </c>
      <c r="W3995" s="99">
        <v>1.0039085476782199</v>
      </c>
      <c r="X3995" s="86">
        <v>43053.684735128401</v>
      </c>
      <c r="Y3995" s="44">
        <v>46442.499713419798</v>
      </c>
      <c r="Z3995" s="45">
        <v>43700.5978688471</v>
      </c>
      <c r="AA3995" s="46">
        <v>1.01502573212255</v>
      </c>
      <c r="AB3995" s="139">
        <v>46530.958976502698</v>
      </c>
      <c r="AC3995" s="45">
        <v>43223.806896415103</v>
      </c>
      <c r="AD3995" s="99">
        <v>1.0039513960845201</v>
      </c>
      <c r="AE3995" s="142">
        <v>43484.910135568702</v>
      </c>
      <c r="AF3995" s="44">
        <v>46907.667460607503</v>
      </c>
      <c r="AG3995" s="45">
        <v>44139.875303772002</v>
      </c>
      <c r="AH3995" s="140">
        <v>1.01506189540605</v>
      </c>
      <c r="AI3995" s="44">
        <v>46997.012731040901</v>
      </c>
      <c r="AJ3995" s="45">
        <v>43658.105885873098</v>
      </c>
      <c r="AK3995" s="46">
        <v>1.00398289314073</v>
      </c>
    </row>
    <row r="3996" spans="1:37" x14ac:dyDescent="0.2">
      <c r="A3996" s="35" t="s">
        <v>3244</v>
      </c>
      <c r="B3996" s="35" t="s">
        <v>9434</v>
      </c>
      <c r="C3996" s="85" t="s">
        <v>1133</v>
      </c>
      <c r="D3996" s="85" t="s">
        <v>13413</v>
      </c>
      <c r="E3996" s="85" t="s">
        <v>12904</v>
      </c>
      <c r="F3996" s="85" t="s">
        <v>288</v>
      </c>
      <c r="G3996" s="85" t="s">
        <v>288</v>
      </c>
      <c r="H3996" s="840">
        <v>1.07867613715916</v>
      </c>
      <c r="I3996" s="840">
        <v>1.0816196329719301</v>
      </c>
      <c r="J3996" s="86">
        <v>15540.916666666701</v>
      </c>
      <c r="K3996" s="44">
        <v>16763.6159579124</v>
      </c>
      <c r="L3996" s="45">
        <v>15772.335678225199</v>
      </c>
      <c r="M3996" s="46">
        <v>1.01489094990483</v>
      </c>
      <c r="N3996" s="139">
        <v>16809.3605810474</v>
      </c>
      <c r="O3996" s="45">
        <v>15613.2974143517</v>
      </c>
      <c r="P3996" s="99">
        <v>1.0046574310407499</v>
      </c>
      <c r="Q3996" s="86">
        <v>15690.771201027001</v>
      </c>
      <c r="R3996" s="44">
        <v>16925.260468171899</v>
      </c>
      <c r="S3996" s="45">
        <v>15925.2363146468</v>
      </c>
      <c r="T3996" s="140">
        <v>1.0149428674101399</v>
      </c>
      <c r="U3996" s="44">
        <v>16971.4461875013</v>
      </c>
      <c r="V3996" s="45">
        <v>15764.5408622942</v>
      </c>
      <c r="W3996" s="99">
        <v>1.00470146816381</v>
      </c>
      <c r="X3996" s="86">
        <v>15834.017584281301</v>
      </c>
      <c r="Y3996" s="44">
        <v>17079.776923522699</v>
      </c>
      <c r="Z3996" s="45">
        <v>16071.410187441001</v>
      </c>
      <c r="AA3996" s="46">
        <v>1.0149925691250601</v>
      </c>
      <c r="AB3996" s="139">
        <v>17126.3842879814</v>
      </c>
      <c r="AC3996" s="45">
        <v>15909.1397121501</v>
      </c>
      <c r="AD3996" s="99">
        <v>1.0047443504132201</v>
      </c>
      <c r="AE3996" s="142">
        <v>15974.2195835689</v>
      </c>
      <c r="AF3996" s="44">
        <v>17231.009474536299</v>
      </c>
      <c r="AG3996" s="45">
        <v>16214.291836251899</v>
      </c>
      <c r="AH3996" s="140">
        <v>1.0150287312270301</v>
      </c>
      <c r="AI3996" s="44">
        <v>17278.029522992802</v>
      </c>
      <c r="AJ3996" s="45">
        <v>16050.5104171406</v>
      </c>
      <c r="AK3996" s="46">
        <v>1.0047758723468501</v>
      </c>
    </row>
    <row r="3997" spans="1:37" x14ac:dyDescent="0.2">
      <c r="A3997" s="35" t="s">
        <v>3243</v>
      </c>
      <c r="B3997" s="35" t="s">
        <v>9433</v>
      </c>
      <c r="C3997" s="85" t="s">
        <v>1133</v>
      </c>
      <c r="D3997" s="85" t="s">
        <v>13413</v>
      </c>
      <c r="E3997" s="85" t="s">
        <v>12904</v>
      </c>
      <c r="F3997" s="85" t="s">
        <v>291</v>
      </c>
      <c r="G3997" s="85" t="s">
        <v>291</v>
      </c>
      <c r="H3997" s="840">
        <v>1.0794524301022099</v>
      </c>
      <c r="I3997" s="840">
        <v>1.081993312412</v>
      </c>
      <c r="J3997" s="86">
        <v>12319.833333333299</v>
      </c>
      <c r="K3997" s="44">
        <v>13298.674030120899</v>
      </c>
      <c r="L3997" s="45">
        <v>12512.285619342199</v>
      </c>
      <c r="M3997" s="46">
        <v>1.01562133843874</v>
      </c>
      <c r="N3997" s="139">
        <v>13329.9772766972</v>
      </c>
      <c r="O3997" s="45">
        <v>12381.4882037978</v>
      </c>
      <c r="P3997" s="99">
        <v>1.0050045214733301</v>
      </c>
      <c r="Q3997" s="86">
        <v>12237.012175527399</v>
      </c>
      <c r="R3997" s="44">
        <v>13209.272530063299</v>
      </c>
      <c r="S3997" s="45">
        <v>12428.806456563299</v>
      </c>
      <c r="T3997" s="140">
        <v>1.01567329330761</v>
      </c>
      <c r="U3997" s="44">
        <v>13240.3653378249</v>
      </c>
      <c r="V3997" s="45">
        <v>12298.7916347143</v>
      </c>
      <c r="W3997" s="99">
        <v>1.0050485738104</v>
      </c>
      <c r="X3997" s="86">
        <v>12179.146769429901</v>
      </c>
      <c r="Y3997" s="44">
        <v>13146.8095768326</v>
      </c>
      <c r="Z3997" s="45">
        <v>12370.639869099399</v>
      </c>
      <c r="AA3997" s="46">
        <v>1.01572303079146</v>
      </c>
      <c r="AB3997" s="139">
        <v>13177.7553554074</v>
      </c>
      <c r="AC3997" s="45">
        <v>12241.1565404866</v>
      </c>
      <c r="AD3997" s="99">
        <v>1.00509147087482</v>
      </c>
      <c r="AE3997" s="142">
        <v>12147.6098247101</v>
      </c>
      <c r="AF3997" s="44">
        <v>13112.766945216799</v>
      </c>
      <c r="AG3997" s="45">
        <v>12339.046667271599</v>
      </c>
      <c r="AH3997" s="140">
        <v>1.01575921891828</v>
      </c>
      <c r="AI3997" s="44">
        <v>13143.6325921267</v>
      </c>
      <c r="AJ3997" s="45">
        <v>12209.842074772399</v>
      </c>
      <c r="AK3997" s="46">
        <v>1.0051230036987</v>
      </c>
    </row>
    <row r="3998" spans="1:37" x14ac:dyDescent="0.2">
      <c r="A3998" s="35" t="s">
        <v>3242</v>
      </c>
      <c r="B3998" s="35" t="s">
        <v>9432</v>
      </c>
      <c r="C3998" s="85" t="s">
        <v>1133</v>
      </c>
      <c r="D3998" s="85" t="s">
        <v>13413</v>
      </c>
      <c r="E3998" s="85" t="s">
        <v>12904</v>
      </c>
      <c r="F3998" s="85" t="s">
        <v>291</v>
      </c>
      <c r="G3998" s="85" t="s">
        <v>291</v>
      </c>
      <c r="H3998" s="840">
        <v>1.0794524301022099</v>
      </c>
      <c r="I3998" s="840">
        <v>1.081993312412</v>
      </c>
      <c r="J3998" s="86">
        <v>10212.583333333299</v>
      </c>
      <c r="K3998" s="44">
        <v>11023.997896788</v>
      </c>
      <c r="L3998" s="45">
        <v>10372.1175539171</v>
      </c>
      <c r="M3998" s="46">
        <v>1.01562133843874</v>
      </c>
      <c r="N3998" s="139">
        <v>11049.946869117</v>
      </c>
      <c r="O3998" s="45">
        <v>10263.6924259232</v>
      </c>
      <c r="P3998" s="99">
        <v>1.0050045214733301</v>
      </c>
      <c r="Q3998" s="86">
        <v>10139.885977055101</v>
      </c>
      <c r="R3998" s="44">
        <v>10945.5245588915</v>
      </c>
      <c r="S3998" s="45">
        <v>10298.811384079299</v>
      </c>
      <c r="T3998" s="140">
        <v>1.01567329330761</v>
      </c>
      <c r="U3998" s="44">
        <v>10971.2888157939</v>
      </c>
      <c r="V3998" s="45">
        <v>10191.077939839301</v>
      </c>
      <c r="W3998" s="99">
        <v>1.0050485738104</v>
      </c>
      <c r="X3998" s="86">
        <v>10089.4808008619</v>
      </c>
      <c r="Y3998" s="44">
        <v>10891.11456896</v>
      </c>
      <c r="Z3998" s="45">
        <v>10248.118018163699</v>
      </c>
      <c r="AA3998" s="46">
        <v>1.01572303079146</v>
      </c>
      <c r="AB3998" s="139">
        <v>10916.7507522419</v>
      </c>
      <c r="AC3998" s="45">
        <v>10140.8510985016</v>
      </c>
      <c r="AD3998" s="99">
        <v>1.00509147087482</v>
      </c>
      <c r="AE3998" s="142">
        <v>10054.290125474699</v>
      </c>
      <c r="AF3998" s="44">
        <v>10853.1279088963</v>
      </c>
      <c r="AG3998" s="45">
        <v>10212.73788463</v>
      </c>
      <c r="AH3998" s="140">
        <v>1.01575921891828</v>
      </c>
      <c r="AI3998" s="44">
        <v>10878.6746768137</v>
      </c>
      <c r="AJ3998" s="45">
        <v>10105.798290975299</v>
      </c>
      <c r="AK3998" s="46">
        <v>1.0051230036987</v>
      </c>
    </row>
    <row r="3999" spans="1:37" x14ac:dyDescent="0.2">
      <c r="A3999" s="35" t="s">
        <v>3241</v>
      </c>
      <c r="B3999" s="35" t="s">
        <v>9138</v>
      </c>
      <c r="C3999" s="85" t="s">
        <v>1133</v>
      </c>
      <c r="D3999" s="85" t="s">
        <v>13413</v>
      </c>
      <c r="E3999" s="85" t="s">
        <v>12904</v>
      </c>
      <c r="F3999" s="85" t="s">
        <v>289</v>
      </c>
      <c r="G3999" s="85" t="s">
        <v>289</v>
      </c>
      <c r="H3999" s="840">
        <v>1.07711062980914</v>
      </c>
      <c r="I3999" s="840">
        <v>1.0799903432543101</v>
      </c>
      <c r="J3999" s="86">
        <v>19631.916666666701</v>
      </c>
      <c r="K3999" s="44">
        <v>21145.746125193898</v>
      </c>
      <c r="L3999" s="45">
        <v>19895.3380279312</v>
      </c>
      <c r="M3999" s="46">
        <v>1.0134180154560199</v>
      </c>
      <c r="N3999" s="139">
        <v>21202.280419573301</v>
      </c>
      <c r="O3999" s="45">
        <v>19693.640841194701</v>
      </c>
      <c r="P3999" s="99">
        <v>1.00314407276559</v>
      </c>
      <c r="Q3999" s="86">
        <v>19886.185460500499</v>
      </c>
      <c r="R3999" s="44">
        <v>21419.621745861099</v>
      </c>
      <c r="S3999" s="45">
        <v>20154.049547104401</v>
      </c>
      <c r="T3999" s="140">
        <v>1.01346985761226</v>
      </c>
      <c r="U3999" s="44">
        <v>21476.888261504799</v>
      </c>
      <c r="V3999" s="45">
        <v>19949.583485864801</v>
      </c>
      <c r="W3999" s="99">
        <v>1.00318804355366</v>
      </c>
      <c r="X3999" s="86">
        <v>20122.240406617799</v>
      </c>
      <c r="Y3999" s="44">
        <v>21673.879037543102</v>
      </c>
      <c r="Z3999" s="45">
        <v>20394.2827781085</v>
      </c>
      <c r="AA3999" s="46">
        <v>1.0135194871939399</v>
      </c>
      <c r="AB3999" s="139">
        <v>21731.8253237889</v>
      </c>
      <c r="AC3999" s="45">
        <v>20187.252572559701</v>
      </c>
      <c r="AD3999" s="99">
        <v>1.0032308612077101</v>
      </c>
      <c r="AE3999" s="142">
        <v>20359.448186486599</v>
      </c>
      <c r="AF3999" s="44">
        <v>21929.3780587131</v>
      </c>
      <c r="AG3999" s="45">
        <v>20635.432657438199</v>
      </c>
      <c r="AH3999" s="140">
        <v>1.0135555968130201</v>
      </c>
      <c r="AI3999" s="44">
        <v>21988.007435391901</v>
      </c>
      <c r="AJ3999" s="45">
        <v>20425.867540292998</v>
      </c>
      <c r="AK3999" s="46">
        <v>1.00326233565851</v>
      </c>
    </row>
    <row r="4000" spans="1:37" x14ac:dyDescent="0.2">
      <c r="A4000" s="35" t="s">
        <v>3240</v>
      </c>
      <c r="B4000" s="35" t="s">
        <v>9431</v>
      </c>
      <c r="C4000" s="85" t="s">
        <v>1133</v>
      </c>
      <c r="D4000" s="85" t="s">
        <v>13413</v>
      </c>
      <c r="E4000" s="85" t="s">
        <v>12904</v>
      </c>
      <c r="F4000" s="85" t="s">
        <v>290</v>
      </c>
      <c r="G4000" s="85" t="s">
        <v>290</v>
      </c>
      <c r="H4000" s="840">
        <v>1.0876833024921999</v>
      </c>
      <c r="I4000" s="840">
        <v>1.0876741946519699</v>
      </c>
      <c r="J4000" s="86">
        <v>3446.0833333333298</v>
      </c>
      <c r="K4000" s="44">
        <v>3748.2473006633199</v>
      </c>
      <c r="L4000" s="45">
        <v>3526.6027794653501</v>
      </c>
      <c r="M4000" s="46">
        <v>1.02336549593945</v>
      </c>
      <c r="N4000" s="139">
        <v>3748.2159142869</v>
      </c>
      <c r="O4000" s="45">
        <v>3481.5131462496802</v>
      </c>
      <c r="P4000" s="99">
        <v>1.01028118286451</v>
      </c>
      <c r="Q4000" s="86">
        <v>3482.9640628625898</v>
      </c>
      <c r="R4000" s="44">
        <v>3788.3618543560201</v>
      </c>
      <c r="S4000" s="45">
        <v>3564.5275822765102</v>
      </c>
      <c r="T4000" s="140">
        <v>1.0234178469665001</v>
      </c>
      <c r="U4000" s="44">
        <v>3788.3301320758101</v>
      </c>
      <c r="V4000" s="45">
        <v>3518.9272915911802</v>
      </c>
      <c r="W4000" s="99">
        <v>1.0103254664933401</v>
      </c>
      <c r="X4000" s="86">
        <v>3515.99410290387</v>
      </c>
      <c r="Y4000" s="44">
        <v>3824.2880773895799</v>
      </c>
      <c r="Z4000" s="45">
        <v>3598.50732488323</v>
      </c>
      <c r="AA4000" s="46">
        <v>1.0234679637008499</v>
      </c>
      <c r="AB4000" s="139">
        <v>3824.2560542770402</v>
      </c>
      <c r="AC4000" s="45">
        <v>3552.4499999234999</v>
      </c>
      <c r="AD4000" s="99">
        <v>1.0103685887839</v>
      </c>
      <c r="AE4000" s="142">
        <v>3549.5924219215999</v>
      </c>
      <c r="AF4000" s="44">
        <v>3860.83240797696</v>
      </c>
      <c r="AG4000" s="45">
        <v>3633.0235605933499</v>
      </c>
      <c r="AH4000" s="140">
        <v>1.02350442776373</v>
      </c>
      <c r="AI4000" s="44">
        <v>3860.8000788562999</v>
      </c>
      <c r="AJ4000" s="45">
        <v>3586.5092024363298</v>
      </c>
      <c r="AK4000" s="46">
        <v>1.0104002871672599</v>
      </c>
    </row>
    <row r="4001" spans="1:37" x14ac:dyDescent="0.2">
      <c r="A4001" s="35" t="s">
        <v>3239</v>
      </c>
      <c r="B4001" s="35" t="s">
        <v>9430</v>
      </c>
      <c r="C4001" s="85" t="s">
        <v>1133</v>
      </c>
      <c r="D4001" s="85" t="s">
        <v>13413</v>
      </c>
      <c r="E4001" s="85" t="s">
        <v>12904</v>
      </c>
      <c r="F4001" s="85" t="s">
        <v>290</v>
      </c>
      <c r="G4001" s="85" t="s">
        <v>290</v>
      </c>
      <c r="H4001" s="840">
        <v>1.0876833024921999</v>
      </c>
      <c r="I4001" s="840">
        <v>1.0876741946519699</v>
      </c>
      <c r="J4001" s="86">
        <v>10856.083333333299</v>
      </c>
      <c r="K4001" s="44">
        <v>11807.9805721305</v>
      </c>
      <c r="L4001" s="45">
        <v>11109.741104376701</v>
      </c>
      <c r="M4001" s="46">
        <v>1.02336549593945</v>
      </c>
      <c r="N4001" s="139">
        <v>11807.881696658</v>
      </c>
      <c r="O4001" s="45">
        <v>10967.696711275699</v>
      </c>
      <c r="P4001" s="99">
        <v>1.01028118286451</v>
      </c>
      <c r="Q4001" s="86">
        <v>10967.9462394983</v>
      </c>
      <c r="R4001" s="44">
        <v>11929.6519873344</v>
      </c>
      <c r="S4001" s="45">
        <v>11224.791926071601</v>
      </c>
      <c r="T4001" s="140">
        <v>1.0234178469665001</v>
      </c>
      <c r="U4001" s="44">
        <v>11929.5520930324</v>
      </c>
      <c r="V4001" s="45">
        <v>11081.195400895</v>
      </c>
      <c r="W4001" s="99">
        <v>1.0103254664933401</v>
      </c>
      <c r="X4001" s="86">
        <v>11070.7663618235</v>
      </c>
      <c r="Y4001" s="44">
        <v>12041.4877175477</v>
      </c>
      <c r="Z4001" s="45">
        <v>11330.574704943399</v>
      </c>
      <c r="AA4001" s="46">
        <v>1.0234679637008499</v>
      </c>
      <c r="AB4001" s="139">
        <v>12041.3868867765</v>
      </c>
      <c r="AC4001" s="45">
        <v>11185.554585751899</v>
      </c>
      <c r="AD4001" s="99">
        <v>1.0103685887839</v>
      </c>
      <c r="AE4001" s="142">
        <v>11174.190498027299</v>
      </c>
      <c r="AF4001" s="44">
        <v>12153.9804235713</v>
      </c>
      <c r="AG4001" s="45">
        <v>11436.833451406401</v>
      </c>
      <c r="AH4001" s="140">
        <v>1.02350442776373</v>
      </c>
      <c r="AI4001" s="44">
        <v>12153.8786508295</v>
      </c>
      <c r="AJ4001" s="45">
        <v>11290.405288068499</v>
      </c>
      <c r="AK4001" s="46">
        <v>1.0104002871672599</v>
      </c>
    </row>
    <row r="4002" spans="1:37" x14ac:dyDescent="0.2">
      <c r="A4002" s="35" t="s">
        <v>3238</v>
      </c>
      <c r="B4002" s="35" t="s">
        <v>9429</v>
      </c>
      <c r="C4002" s="85" t="s">
        <v>1133</v>
      </c>
      <c r="D4002" s="85" t="s">
        <v>13413</v>
      </c>
      <c r="E4002" s="85" t="s">
        <v>12904</v>
      </c>
      <c r="F4002" s="85" t="s">
        <v>290</v>
      </c>
      <c r="G4002" s="85" t="s">
        <v>290</v>
      </c>
      <c r="H4002" s="840">
        <v>1.0876833024921999</v>
      </c>
      <c r="I4002" s="840">
        <v>1.0876741946519699</v>
      </c>
      <c r="J4002" s="86">
        <v>5789.75</v>
      </c>
      <c r="K4002" s="44">
        <v>6297.4144006042097</v>
      </c>
      <c r="L4002" s="45">
        <v>5925.0303801154396</v>
      </c>
      <c r="M4002" s="46">
        <v>1.02336549593945</v>
      </c>
      <c r="N4002" s="139">
        <v>6297.36166848623</v>
      </c>
      <c r="O4002" s="45">
        <v>5849.2754784897998</v>
      </c>
      <c r="P4002" s="99">
        <v>1.01028118286451</v>
      </c>
      <c r="Q4002" s="86">
        <v>5850.8649350817504</v>
      </c>
      <c r="R4002" s="44">
        <v>6363.8880950255198</v>
      </c>
      <c r="S4002" s="45">
        <v>5987.8795947531398</v>
      </c>
      <c r="T4002" s="140">
        <v>1.0234178469665001</v>
      </c>
      <c r="U4002" s="44">
        <v>6363.8348062824798</v>
      </c>
      <c r="V4002" s="45">
        <v>5911.2778449260004</v>
      </c>
      <c r="W4002" s="99">
        <v>1.0103254664933401</v>
      </c>
      <c r="X4002" s="86">
        <v>5908.5132596262401</v>
      </c>
      <c r="Y4002" s="44">
        <v>6426.5912150492104</v>
      </c>
      <c r="Z4002" s="45">
        <v>6047.1740343291503</v>
      </c>
      <c r="AA4002" s="46">
        <v>1.0234679637008499</v>
      </c>
      <c r="AB4002" s="139">
        <v>6426.5374012544398</v>
      </c>
      <c r="AC4002" s="45">
        <v>5969.7762039395202</v>
      </c>
      <c r="AD4002" s="99">
        <v>1.0103685887839</v>
      </c>
      <c r="AE4002" s="142">
        <v>5965.0293751235604</v>
      </c>
      <c r="AF4002" s="44">
        <v>6488.0628501973597</v>
      </c>
      <c r="AG4002" s="45">
        <v>6105.2339771796997</v>
      </c>
      <c r="AH4002" s="140">
        <v>1.02350442776373</v>
      </c>
      <c r="AI4002" s="44">
        <v>6488.0085216628404</v>
      </c>
      <c r="AJ4002" s="45">
        <v>6027.0673935860104</v>
      </c>
      <c r="AK4002" s="46">
        <v>1.0104002871672599</v>
      </c>
    </row>
    <row r="4003" spans="1:37" x14ac:dyDescent="0.2">
      <c r="A4003" s="35" t="s">
        <v>3237</v>
      </c>
      <c r="B4003" s="35" t="s">
        <v>9428</v>
      </c>
      <c r="C4003" s="85" t="s">
        <v>1133</v>
      </c>
      <c r="D4003" s="85" t="s">
        <v>13413</v>
      </c>
      <c r="E4003" s="85" t="s">
        <v>12904</v>
      </c>
      <c r="F4003" s="85" t="s">
        <v>290</v>
      </c>
      <c r="G4003" s="85" t="s">
        <v>290</v>
      </c>
      <c r="H4003" s="840">
        <v>1.0876833024921999</v>
      </c>
      <c r="I4003" s="840">
        <v>1.0876741946519699</v>
      </c>
      <c r="J4003" s="86">
        <v>19006.416666666701</v>
      </c>
      <c r="K4003" s="44">
        <v>20672.962048542799</v>
      </c>
      <c r="L4003" s="45">
        <v>19450.511018115201</v>
      </c>
      <c r="M4003" s="46">
        <v>1.02336549593945</v>
      </c>
      <c r="N4003" s="139">
        <v>20672.788941136401</v>
      </c>
      <c r="O4003" s="45">
        <v>19201.825112015798</v>
      </c>
      <c r="P4003" s="99">
        <v>1.01028118286451</v>
      </c>
      <c r="Q4003" s="86">
        <v>19190.9803070327</v>
      </c>
      <c r="R4003" s="44">
        <v>20873.7088384161</v>
      </c>
      <c r="S4003" s="45">
        <v>19640.3917469999</v>
      </c>
      <c r="T4003" s="140">
        <v>1.0234178469665001</v>
      </c>
      <c r="U4003" s="44">
        <v>20873.534050033599</v>
      </c>
      <c r="V4003" s="45">
        <v>19389.136131167401</v>
      </c>
      <c r="W4003" s="99">
        <v>1.0103254664933401</v>
      </c>
      <c r="X4003" s="86">
        <v>19362.600769576002</v>
      </c>
      <c r="Y4003" s="44">
        <v>21060.3775498904</v>
      </c>
      <c r="Z4003" s="45">
        <v>19817.001581590499</v>
      </c>
      <c r="AA4003" s="46">
        <v>1.0234679637008499</v>
      </c>
      <c r="AB4003" s="139">
        <v>21060.2011984161</v>
      </c>
      <c r="AC4003" s="45">
        <v>19563.363614742499</v>
      </c>
      <c r="AD4003" s="99">
        <v>1.0103685887839</v>
      </c>
      <c r="AE4003" s="142">
        <v>19538.892183438998</v>
      </c>
      <c r="AF4003" s="44">
        <v>21252.126777121899</v>
      </c>
      <c r="AG4003" s="45">
        <v>19998.142663348</v>
      </c>
      <c r="AH4003" s="140">
        <v>1.02350442776373</v>
      </c>
      <c r="AI4003" s="44">
        <v>21251.9488200136</v>
      </c>
      <c r="AJ4003" s="45">
        <v>19742.102273076998</v>
      </c>
      <c r="AK4003" s="46">
        <v>1.0104002871672599</v>
      </c>
    </row>
    <row r="4004" spans="1:37" x14ac:dyDescent="0.2">
      <c r="A4004" s="35" t="s">
        <v>3236</v>
      </c>
      <c r="B4004" s="35" t="s">
        <v>9427</v>
      </c>
      <c r="C4004" s="85" t="s">
        <v>1133</v>
      </c>
      <c r="D4004" s="85" t="s">
        <v>13413</v>
      </c>
      <c r="E4004" s="85" t="s">
        <v>12904</v>
      </c>
      <c r="F4004" s="85" t="s">
        <v>292</v>
      </c>
      <c r="G4004" s="85" t="s">
        <v>292</v>
      </c>
      <c r="H4004" s="840">
        <v>1.0787113808989801</v>
      </c>
      <c r="I4004" s="840">
        <v>1.08076600789844</v>
      </c>
      <c r="J4004" s="86">
        <v>16703.25</v>
      </c>
      <c r="K4004" s="44">
        <v>18017.9858730009</v>
      </c>
      <c r="L4004" s="45">
        <v>16952.531133377299</v>
      </c>
      <c r="M4004" s="46">
        <v>1.0149241095821</v>
      </c>
      <c r="N4004" s="139">
        <v>18052.3048214296</v>
      </c>
      <c r="O4004" s="45">
        <v>16767.800466444201</v>
      </c>
      <c r="P4004" s="99">
        <v>1.0038645453096999</v>
      </c>
      <c r="Q4004" s="86">
        <v>16886.8989588226</v>
      </c>
      <c r="R4004" s="44">
        <v>18216.0900949731</v>
      </c>
      <c r="S4004" s="45">
        <v>17139.797643697701</v>
      </c>
      <c r="T4004" s="140">
        <v>1.01497602878372</v>
      </c>
      <c r="U4004" s="44">
        <v>18250.786373511</v>
      </c>
      <c r="V4004" s="45">
        <v>16952.902208540501</v>
      </c>
      <c r="W4004" s="99">
        <v>1.0039085476782199</v>
      </c>
      <c r="X4004" s="86">
        <v>17065.739339936699</v>
      </c>
      <c r="Y4004" s="44">
        <v>18409.0072494452</v>
      </c>
      <c r="Z4004" s="45">
        <v>17322.164567731801</v>
      </c>
      <c r="AA4004" s="46">
        <v>1.01502573212255</v>
      </c>
      <c r="AB4004" s="139">
        <v>18444.0709782587</v>
      </c>
      <c r="AC4004" s="45">
        <v>17133.172835543999</v>
      </c>
      <c r="AD4004" s="99">
        <v>1.0039513960845201</v>
      </c>
      <c r="AE4004" s="142">
        <v>17242.347929018</v>
      </c>
      <c r="AF4004" s="44">
        <v>18599.516944451701</v>
      </c>
      <c r="AG4004" s="45">
        <v>17502.050370079502</v>
      </c>
      <c r="AH4004" s="140">
        <v>1.01506189540605</v>
      </c>
      <c r="AI4004" s="44">
        <v>18634.943538040701</v>
      </c>
      <c r="AJ4004" s="45">
        <v>17311.0223583146</v>
      </c>
      <c r="AK4004" s="46">
        <v>1.00398289314073</v>
      </c>
    </row>
    <row r="4005" spans="1:37" x14ac:dyDescent="0.2">
      <c r="A4005" s="35" t="s">
        <v>3235</v>
      </c>
      <c r="B4005" s="35" t="s">
        <v>9426</v>
      </c>
      <c r="C4005" s="85" t="s">
        <v>1133</v>
      </c>
      <c r="D4005" s="85" t="s">
        <v>13413</v>
      </c>
      <c r="E4005" s="85" t="s">
        <v>12904</v>
      </c>
      <c r="F4005" s="85" t="s">
        <v>289</v>
      </c>
      <c r="G4005" s="85" t="s">
        <v>289</v>
      </c>
      <c r="H4005" s="840">
        <v>1.07711062980914</v>
      </c>
      <c r="I4005" s="840">
        <v>1.0799903432543101</v>
      </c>
      <c r="J4005" s="86">
        <v>14535.416666666701</v>
      </c>
      <c r="K4005" s="44">
        <v>15656.2518003716</v>
      </c>
      <c r="L4005" s="45">
        <v>14730.453112159599</v>
      </c>
      <c r="M4005" s="46">
        <v>1.0134180154560199</v>
      </c>
      <c r="N4005" s="139">
        <v>15698.1096351777</v>
      </c>
      <c r="O4005" s="45">
        <v>14581.1170743449</v>
      </c>
      <c r="P4005" s="99">
        <v>1.00314407276559</v>
      </c>
      <c r="Q4005" s="86">
        <v>14735.075495200599</v>
      </c>
      <c r="R4005" s="44">
        <v>15871.3064469208</v>
      </c>
      <c r="S4005" s="45">
        <v>14933.554864026901</v>
      </c>
      <c r="T4005" s="140">
        <v>1.01346985761226</v>
      </c>
      <c r="U4005" s="44">
        <v>15913.7392419399</v>
      </c>
      <c r="V4005" s="45">
        <v>14782.0515576458</v>
      </c>
      <c r="W4005" s="99">
        <v>1.00318804355366</v>
      </c>
      <c r="X4005" s="86">
        <v>14918.1152932696</v>
      </c>
      <c r="Y4005" s="44">
        <v>16068.460559099</v>
      </c>
      <c r="Z4005" s="45">
        <v>15119.8005619347</v>
      </c>
      <c r="AA4005" s="46">
        <v>1.0135194871939399</v>
      </c>
      <c r="AB4005" s="139">
        <v>16111.420456285599</v>
      </c>
      <c r="AC4005" s="45">
        <v>14966.3136532628</v>
      </c>
      <c r="AD4005" s="99">
        <v>1.0032308612077101</v>
      </c>
      <c r="AE4005" s="142">
        <v>15099.543655364399</v>
      </c>
      <c r="AF4005" s="44">
        <v>16263.878976460201</v>
      </c>
      <c r="AG4005" s="45">
        <v>15304.2269812172</v>
      </c>
      <c r="AH4005" s="140">
        <v>1.0135555968130201</v>
      </c>
      <c r="AI4005" s="44">
        <v>16307.3613353404</v>
      </c>
      <c r="AJ4005" s="45">
        <v>15148.8034350586</v>
      </c>
      <c r="AK4005" s="46">
        <v>1.00326233565851</v>
      </c>
    </row>
    <row r="4006" spans="1:37" x14ac:dyDescent="0.2">
      <c r="A4006" s="35" t="s">
        <v>3234</v>
      </c>
      <c r="B4006" s="35" t="s">
        <v>9425</v>
      </c>
      <c r="C4006" s="85" t="s">
        <v>1133</v>
      </c>
      <c r="D4006" s="85" t="s">
        <v>13413</v>
      </c>
      <c r="E4006" s="85" t="s">
        <v>12904</v>
      </c>
      <c r="F4006" s="85" t="s">
        <v>288</v>
      </c>
      <c r="G4006" s="85" t="s">
        <v>288</v>
      </c>
      <c r="H4006" s="840">
        <v>1.07867613715916</v>
      </c>
      <c r="I4006" s="840">
        <v>1.0816196329719301</v>
      </c>
      <c r="J4006" s="86">
        <v>9679.8333333333303</v>
      </c>
      <c r="K4006" s="44">
        <v>10441.4052283445</v>
      </c>
      <c r="L4006" s="45">
        <v>9823.9752465871497</v>
      </c>
      <c r="M4006" s="46">
        <v>1.01489094990483</v>
      </c>
      <c r="N4006" s="139">
        <v>10469.8977772295</v>
      </c>
      <c r="O4006" s="45">
        <v>9724.9164895692593</v>
      </c>
      <c r="P4006" s="99">
        <v>1.0046574310407499</v>
      </c>
      <c r="Q4006" s="86">
        <v>9766.2572455300997</v>
      </c>
      <c r="R4006" s="44">
        <v>10534.628640111099</v>
      </c>
      <c r="S4006" s="45">
        <v>9912.1931326433896</v>
      </c>
      <c r="T4006" s="140">
        <v>1.0149428674101399</v>
      </c>
      <c r="U4006" s="44">
        <v>10563.3755774197</v>
      </c>
      <c r="V4006" s="45">
        <v>9812.1729930495403</v>
      </c>
      <c r="W4006" s="99">
        <v>1.00470146816381</v>
      </c>
      <c r="X4006" s="86">
        <v>9851.9288274374994</v>
      </c>
      <c r="Y4006" s="44">
        <v>10627.0405311472</v>
      </c>
      <c r="Z4006" s="45">
        <v>9999.6345513980195</v>
      </c>
      <c r="AA4006" s="46">
        <v>1.0149925691250601</v>
      </c>
      <c r="AB4006" s="139">
        <v>10656.0396423985</v>
      </c>
      <c r="AC4006" s="45">
        <v>9898.6698300409207</v>
      </c>
      <c r="AD4006" s="99">
        <v>1.0047443504132201</v>
      </c>
      <c r="AE4006" s="142">
        <v>9936.71761265651</v>
      </c>
      <c r="AF4006" s="44">
        <v>10718.500170461701</v>
      </c>
      <c r="AG4006" s="45">
        <v>10086.053870936001</v>
      </c>
      <c r="AH4006" s="140">
        <v>1.0150287312270301</v>
      </c>
      <c r="AI4006" s="44">
        <v>10747.7488571472</v>
      </c>
      <c r="AJ4006" s="45">
        <v>9984.1741075212594</v>
      </c>
      <c r="AK4006" s="46">
        <v>1.0047758723468501</v>
      </c>
    </row>
    <row r="4007" spans="1:37" x14ac:dyDescent="0.2">
      <c r="A4007" s="35" t="s">
        <v>3233</v>
      </c>
      <c r="B4007" s="35" t="s">
        <v>9424</v>
      </c>
      <c r="C4007" s="85" t="s">
        <v>1133</v>
      </c>
      <c r="D4007" s="85" t="s">
        <v>13413</v>
      </c>
      <c r="E4007" s="85" t="s">
        <v>12904</v>
      </c>
      <c r="F4007" s="85" t="s">
        <v>290</v>
      </c>
      <c r="G4007" s="85" t="s">
        <v>290</v>
      </c>
      <c r="H4007" s="840">
        <v>1.0876833024921999</v>
      </c>
      <c r="I4007" s="840">
        <v>1.0876741946519699</v>
      </c>
      <c r="J4007" s="86">
        <v>18607.5</v>
      </c>
      <c r="K4007" s="44">
        <v>20239.067051123599</v>
      </c>
      <c r="L4007" s="45">
        <v>19042.273465693401</v>
      </c>
      <c r="M4007" s="46">
        <v>1.02336549593945</v>
      </c>
      <c r="N4007" s="139">
        <v>20238.897576986499</v>
      </c>
      <c r="O4007" s="45">
        <v>18798.8071101514</v>
      </c>
      <c r="P4007" s="99">
        <v>1.01028118286451</v>
      </c>
      <c r="Q4007" s="86">
        <v>18777.395641210602</v>
      </c>
      <c r="R4007" s="44">
        <v>20423.859703234601</v>
      </c>
      <c r="S4007" s="45">
        <v>19217.1218187659</v>
      </c>
      <c r="T4007" s="140">
        <v>1.0234178469665001</v>
      </c>
      <c r="U4007" s="44">
        <v>20423.688681715099</v>
      </c>
      <c r="V4007" s="45">
        <v>18971.281010736198</v>
      </c>
      <c r="W4007" s="99">
        <v>1.0103254664933401</v>
      </c>
      <c r="X4007" s="86">
        <v>18937.460380254</v>
      </c>
      <c r="Y4007" s="44">
        <v>20597.9594472098</v>
      </c>
      <c r="Z4007" s="45">
        <v>19381.884013044099</v>
      </c>
      <c r="AA4007" s="46">
        <v>1.0234679637008499</v>
      </c>
      <c r="AB4007" s="139">
        <v>20597.786967846299</v>
      </c>
      <c r="AC4007" s="45">
        <v>19133.815119548199</v>
      </c>
      <c r="AD4007" s="99">
        <v>1.0103685887839</v>
      </c>
      <c r="AE4007" s="142">
        <v>19095.462579325202</v>
      </c>
      <c r="AF4007" s="44">
        <v>20769.815800896598</v>
      </c>
      <c r="AG4007" s="45">
        <v>19544.290500136001</v>
      </c>
      <c r="AH4007" s="140">
        <v>1.02350442776373</v>
      </c>
      <c r="AI4007" s="44">
        <v>20769.641882474301</v>
      </c>
      <c r="AJ4007" s="45">
        <v>19294.060873741899</v>
      </c>
      <c r="AK4007" s="46">
        <v>1.0104002871672599</v>
      </c>
    </row>
    <row r="4008" spans="1:37" x14ac:dyDescent="0.2">
      <c r="A4008" s="35" t="s">
        <v>3232</v>
      </c>
      <c r="B4008" s="35" t="s">
        <v>9423</v>
      </c>
      <c r="C4008" s="85" t="s">
        <v>1133</v>
      </c>
      <c r="D4008" s="85" t="s">
        <v>13413</v>
      </c>
      <c r="E4008" s="85" t="s">
        <v>12904</v>
      </c>
      <c r="F4008" s="85" t="s">
        <v>291</v>
      </c>
      <c r="G4008" s="85" t="s">
        <v>291</v>
      </c>
      <c r="H4008" s="840">
        <v>1.0794524301022099</v>
      </c>
      <c r="I4008" s="840">
        <v>1.081993312412</v>
      </c>
      <c r="J4008" s="86">
        <v>25616.583333333299</v>
      </c>
      <c r="K4008" s="44">
        <v>27651.883130082399</v>
      </c>
      <c r="L4008" s="45">
        <v>26016.748651227401</v>
      </c>
      <c r="M4008" s="46">
        <v>1.01562133843874</v>
      </c>
      <c r="N4008" s="139">
        <v>27716.971853511499</v>
      </c>
      <c r="O4008" s="45">
        <v>25744.782074698302</v>
      </c>
      <c r="P4008" s="99">
        <v>1.0050045214733301</v>
      </c>
      <c r="Q4008" s="86">
        <v>25479.100153764</v>
      </c>
      <c r="R4008" s="44">
        <v>27503.476577798101</v>
      </c>
      <c r="S4008" s="45">
        <v>25878.441563688099</v>
      </c>
      <c r="T4008" s="140">
        <v>1.01567329330761</v>
      </c>
      <c r="U4008" s="44">
        <v>27568.215972648399</v>
      </c>
      <c r="V4008" s="45">
        <v>25607.7332715128</v>
      </c>
      <c r="W4008" s="99">
        <v>1.0050485738104</v>
      </c>
      <c r="X4008" s="86">
        <v>25397.615519183601</v>
      </c>
      <c r="Y4008" s="44">
        <v>27415.517790984301</v>
      </c>
      <c r="Z4008" s="45">
        <v>25796.9430100215</v>
      </c>
      <c r="AA4008" s="46">
        <v>1.01572303079146</v>
      </c>
      <c r="AB4008" s="139">
        <v>27480.050142968001</v>
      </c>
      <c r="AC4008" s="45">
        <v>25526.926738889499</v>
      </c>
      <c r="AD4008" s="99">
        <v>1.00509147087482</v>
      </c>
      <c r="AE4008" s="142">
        <v>25366.695776795899</v>
      </c>
      <c r="AF4008" s="44">
        <v>27382.141399925698</v>
      </c>
      <c r="AG4008" s="45">
        <v>25766.4550887759</v>
      </c>
      <c r="AH4008" s="140">
        <v>1.01575921891828</v>
      </c>
      <c r="AI4008" s="44">
        <v>27446.595188482999</v>
      </c>
      <c r="AJ4008" s="45">
        <v>25496.649453084199</v>
      </c>
      <c r="AK4008" s="46">
        <v>1.0051230036987</v>
      </c>
    </row>
    <row r="4009" spans="1:37" x14ac:dyDescent="0.2">
      <c r="A4009" s="35" t="s">
        <v>3231</v>
      </c>
      <c r="B4009" s="35" t="s">
        <v>9422</v>
      </c>
      <c r="C4009" s="85" t="s">
        <v>1133</v>
      </c>
      <c r="D4009" s="85" t="s">
        <v>13413</v>
      </c>
      <c r="E4009" s="85" t="s">
        <v>12904</v>
      </c>
      <c r="F4009" s="85" t="s">
        <v>292</v>
      </c>
      <c r="G4009" s="85" t="s">
        <v>292</v>
      </c>
      <c r="H4009" s="840">
        <v>1.0787113808989801</v>
      </c>
      <c r="I4009" s="840">
        <v>1.08076600789844</v>
      </c>
      <c r="J4009" s="86">
        <v>7442.3333333333303</v>
      </c>
      <c r="K4009" s="44">
        <v>8028.1296671105201</v>
      </c>
      <c r="L4009" s="45">
        <v>7553.4035315465499</v>
      </c>
      <c r="M4009" s="46">
        <v>1.01492410958211</v>
      </c>
      <c r="N4009" s="139">
        <v>8043.4208861161396</v>
      </c>
      <c r="O4009" s="45">
        <v>7471.0945677098698</v>
      </c>
      <c r="P4009" s="99">
        <v>1.0038645453096999</v>
      </c>
      <c r="Q4009" s="86">
        <v>7533.7345095678202</v>
      </c>
      <c r="R4009" s="44">
        <v>8126.7251561422199</v>
      </c>
      <c r="S4009" s="45">
        <v>7646.5599344320099</v>
      </c>
      <c r="T4009" s="140">
        <v>1.01497602878372</v>
      </c>
      <c r="U4009" s="44">
        <v>8142.2041704723097</v>
      </c>
      <c r="V4009" s="45">
        <v>7563.1804700935199</v>
      </c>
      <c r="W4009" s="99">
        <v>1.0039085476782199</v>
      </c>
      <c r="X4009" s="86">
        <v>7624.3429256618801</v>
      </c>
      <c r="Y4009" s="44">
        <v>8224.4654857881105</v>
      </c>
      <c r="Z4009" s="45">
        <v>7738.9042600733201</v>
      </c>
      <c r="AA4009" s="46">
        <v>1.01502573212255</v>
      </c>
      <c r="AB4009" s="139">
        <v>8240.13066661628</v>
      </c>
      <c r="AC4009" s="45">
        <v>7654.4697244454101</v>
      </c>
      <c r="AD4009" s="99">
        <v>1.0039513960845201</v>
      </c>
      <c r="AE4009" s="142">
        <v>7717.3138804006803</v>
      </c>
      <c r="AF4009" s="44">
        <v>8324.7543127578992</v>
      </c>
      <c r="AG4009" s="45">
        <v>7833.5512548829201</v>
      </c>
      <c r="AH4009" s="140">
        <v>1.01506189540605</v>
      </c>
      <c r="AI4009" s="44">
        <v>8340.6105142198394</v>
      </c>
      <c r="AJ4009" s="45">
        <v>7748.0511169198098</v>
      </c>
      <c r="AK4009" s="46">
        <v>1.00398289314073</v>
      </c>
    </row>
    <row r="4010" spans="1:37" x14ac:dyDescent="0.2">
      <c r="A4010" s="35" t="s">
        <v>3230</v>
      </c>
      <c r="B4010" s="35" t="s">
        <v>9421</v>
      </c>
      <c r="C4010" s="85" t="s">
        <v>1133</v>
      </c>
      <c r="D4010" s="85" t="s">
        <v>13413</v>
      </c>
      <c r="E4010" s="85" t="s">
        <v>12904</v>
      </c>
      <c r="F4010" s="85" t="s">
        <v>288</v>
      </c>
      <c r="G4010" s="85" t="s">
        <v>288</v>
      </c>
      <c r="H4010" s="840">
        <v>1.07867613715916</v>
      </c>
      <c r="I4010" s="840">
        <v>1.0816196329719301</v>
      </c>
      <c r="J4010" s="86">
        <v>6207.0833333333303</v>
      </c>
      <c r="K4010" s="44">
        <v>6695.4326730249904</v>
      </c>
      <c r="L4010" s="45">
        <v>6299.5127003051302</v>
      </c>
      <c r="M4010" s="46">
        <v>1.01489094990483</v>
      </c>
      <c r="N4010" s="139">
        <v>6713.7031968261899</v>
      </c>
      <c r="O4010" s="45">
        <v>6235.9923959225098</v>
      </c>
      <c r="P4010" s="99">
        <v>1.0046574310407499</v>
      </c>
      <c r="Q4010" s="86">
        <v>6263.7004280040101</v>
      </c>
      <c r="R4010" s="44">
        <v>6756.5041820015304</v>
      </c>
      <c r="S4010" s="45">
        <v>6357.2980729965102</v>
      </c>
      <c r="T4010" s="140">
        <v>1.0149428674101399</v>
      </c>
      <c r="U4010" s="44">
        <v>6774.9413579838201</v>
      </c>
      <c r="V4010" s="45">
        <v>6293.1490161539105</v>
      </c>
      <c r="W4010" s="99">
        <v>1.00470146816381</v>
      </c>
      <c r="X4010" s="86">
        <v>6319.3256448010097</v>
      </c>
      <c r="Y4010" s="44">
        <v>6816.5057759847596</v>
      </c>
      <c r="Z4010" s="45">
        <v>6414.0685713544399</v>
      </c>
      <c r="AA4010" s="46">
        <v>1.0149925691250601</v>
      </c>
      <c r="AB4010" s="139">
        <v>6835.1066845597798</v>
      </c>
      <c r="AC4010" s="45">
        <v>6349.3067400351601</v>
      </c>
      <c r="AD4010" s="99">
        <v>1.0047443504132201</v>
      </c>
      <c r="AE4010" s="142">
        <v>6374.3559310361197</v>
      </c>
      <c r="AF4010" s="44">
        <v>6875.8656325676102</v>
      </c>
      <c r="AG4010" s="45">
        <v>6470.15441306907</v>
      </c>
      <c r="AH4010" s="140">
        <v>1.0150287312270301</v>
      </c>
      <c r="AI4010" s="44">
        <v>6894.6285225597303</v>
      </c>
      <c r="AJ4010" s="45">
        <v>6404.7990412561403</v>
      </c>
      <c r="AK4010" s="46">
        <v>1.0047758723468501</v>
      </c>
    </row>
    <row r="4011" spans="1:37" x14ac:dyDescent="0.2">
      <c r="A4011" s="35" t="s">
        <v>3229</v>
      </c>
      <c r="B4011" s="35" t="s">
        <v>9420</v>
      </c>
      <c r="C4011" s="85" t="s">
        <v>1133</v>
      </c>
      <c r="D4011" s="85" t="s">
        <v>13413</v>
      </c>
      <c r="E4011" s="85" t="s">
        <v>12904</v>
      </c>
      <c r="F4011" s="85" t="s">
        <v>288</v>
      </c>
      <c r="G4011" s="85" t="s">
        <v>288</v>
      </c>
      <c r="H4011" s="840">
        <v>1.07867613715916</v>
      </c>
      <c r="I4011" s="840">
        <v>1.0816196329719301</v>
      </c>
      <c r="J4011" s="86">
        <v>7709.75</v>
      </c>
      <c r="K4011" s="44">
        <v>8316.3233484628199</v>
      </c>
      <c r="L4011" s="45">
        <v>7824.5555010287999</v>
      </c>
      <c r="M4011" s="46">
        <v>1.01489094990483</v>
      </c>
      <c r="N4011" s="139">
        <v>8339.0169653053399</v>
      </c>
      <c r="O4011" s="45">
        <v>7745.6576289664099</v>
      </c>
      <c r="P4011" s="99">
        <v>1.0046574310407499</v>
      </c>
      <c r="Q4011" s="86">
        <v>7783.48660113185</v>
      </c>
      <c r="R4011" s="44">
        <v>8395.8612605389808</v>
      </c>
      <c r="S4011" s="45">
        <v>7899.7942094011696</v>
      </c>
      <c r="T4011" s="140">
        <v>1.0149428674101399</v>
      </c>
      <c r="U4011" s="44">
        <v>8418.7719207581704</v>
      </c>
      <c r="V4011" s="45">
        <v>7820.0804155905098</v>
      </c>
      <c r="W4011" s="99">
        <v>1.00470146816381</v>
      </c>
      <c r="X4011" s="86">
        <v>7853.0902484177504</v>
      </c>
      <c r="Y4011" s="44">
        <v>8470.9410539255205</v>
      </c>
      <c r="Z4011" s="45">
        <v>7970.8282468124698</v>
      </c>
      <c r="AA4011" s="46">
        <v>1.0149925691250601</v>
      </c>
      <c r="AB4011" s="139">
        <v>8494.0565921890502</v>
      </c>
      <c r="AC4011" s="45">
        <v>7890.3480603828502</v>
      </c>
      <c r="AD4011" s="99">
        <v>1.0047443504132201</v>
      </c>
      <c r="AE4011" s="142">
        <v>7919.1160557722196</v>
      </c>
      <c r="AF4011" s="44">
        <v>8542.1615167554501</v>
      </c>
      <c r="AG4011" s="45">
        <v>8038.1303225300599</v>
      </c>
      <c r="AH4011" s="140">
        <v>1.0150287312270301</v>
      </c>
      <c r="AI4011" s="44">
        <v>8565.4714017064707</v>
      </c>
      <c r="AJ4011" s="45">
        <v>7956.9367431544797</v>
      </c>
      <c r="AK4011" s="46">
        <v>1.0047758723468501</v>
      </c>
    </row>
    <row r="4012" spans="1:37" x14ac:dyDescent="0.2">
      <c r="A4012" s="35" t="s">
        <v>3228</v>
      </c>
      <c r="B4012" s="35" t="s">
        <v>9419</v>
      </c>
      <c r="C4012" s="85" t="s">
        <v>1133</v>
      </c>
      <c r="D4012" s="85" t="s">
        <v>13413</v>
      </c>
      <c r="E4012" s="85" t="s">
        <v>12904</v>
      </c>
      <c r="F4012" s="85" t="s">
        <v>291</v>
      </c>
      <c r="G4012" s="85" t="s">
        <v>291</v>
      </c>
      <c r="H4012" s="840">
        <v>1.0794524301022099</v>
      </c>
      <c r="I4012" s="840">
        <v>1.081993312412</v>
      </c>
      <c r="J4012" s="86">
        <v>0.83333333333333304</v>
      </c>
      <c r="K4012" s="44">
        <v>0.89954369175184001</v>
      </c>
      <c r="L4012" s="45">
        <v>0.84635111536561403</v>
      </c>
      <c r="M4012" s="46">
        <v>1.01562133843874</v>
      </c>
      <c r="N4012" s="139">
        <v>0.90166109367667002</v>
      </c>
      <c r="O4012" s="45">
        <v>0.83750376789444203</v>
      </c>
      <c r="P4012" s="99">
        <v>1.0050045214733301</v>
      </c>
      <c r="Q4012" s="86">
        <v>0.86452411325554301</v>
      </c>
      <c r="R4012" s="44">
        <v>0.93321265493565198</v>
      </c>
      <c r="S4012" s="45">
        <v>0.87807405325410304</v>
      </c>
      <c r="T4012" s="140">
        <v>1.01567329330761</v>
      </c>
      <c r="U4012" s="44">
        <v>0.93540930896141605</v>
      </c>
      <c r="V4012" s="45">
        <v>0.86888872705218201</v>
      </c>
      <c r="W4012" s="99">
        <v>1.0050485738104</v>
      </c>
      <c r="X4012" s="86">
        <v>0.86842121462658395</v>
      </c>
      <c r="Y4012" s="44">
        <v>0.937419390480977</v>
      </c>
      <c r="Z4012" s="45">
        <v>0.88207542812411599</v>
      </c>
      <c r="AA4012" s="46">
        <v>1.01572303079146</v>
      </c>
      <c r="AB4012" s="139">
        <v>0.93962594658267395</v>
      </c>
      <c r="AC4012" s="45">
        <v>0.87284275594793304</v>
      </c>
      <c r="AD4012" s="99">
        <v>1.00509147087482</v>
      </c>
      <c r="AE4012" s="142">
        <v>0.87036218893033801</v>
      </c>
      <c r="AF4012" s="44">
        <v>0.93951457990993004</v>
      </c>
      <c r="AG4012" s="45">
        <v>0.88407841720388602</v>
      </c>
      <c r="AH4012" s="140">
        <v>1.01575921891828</v>
      </c>
      <c r="AI4012" s="44">
        <v>0.941726067798899</v>
      </c>
      <c r="AJ4012" s="45">
        <v>0.87482105764343498</v>
      </c>
      <c r="AK4012" s="46">
        <v>1.0051230036987</v>
      </c>
    </row>
    <row r="4013" spans="1:37" x14ac:dyDescent="0.2">
      <c r="A4013" s="35" t="s">
        <v>3227</v>
      </c>
      <c r="B4013" s="35" t="s">
        <v>9418</v>
      </c>
      <c r="C4013" s="85" t="s">
        <v>1133</v>
      </c>
      <c r="D4013" s="85" t="s">
        <v>13413</v>
      </c>
      <c r="E4013" s="85" t="s">
        <v>12904</v>
      </c>
      <c r="F4013" s="85" t="s">
        <v>290</v>
      </c>
      <c r="G4013" s="85" t="s">
        <v>290</v>
      </c>
      <c r="H4013" s="840">
        <v>1.0876833024921999</v>
      </c>
      <c r="I4013" s="840">
        <v>1.0876741946519699</v>
      </c>
      <c r="J4013" s="86">
        <v>13515.833333333299</v>
      </c>
      <c r="K4013" s="44">
        <v>14700.9462359341</v>
      </c>
      <c r="L4013" s="45">
        <v>13831.637482201601</v>
      </c>
      <c r="M4013" s="46">
        <v>1.02336549593945</v>
      </c>
      <c r="N4013" s="139">
        <v>14700.8231358836</v>
      </c>
      <c r="O4013" s="45">
        <v>13654.792087399601</v>
      </c>
      <c r="P4013" s="99">
        <v>1.01028118286451</v>
      </c>
      <c r="Q4013" s="86">
        <v>13658.077976054299</v>
      </c>
      <c r="R4013" s="44">
        <v>14855.663358690699</v>
      </c>
      <c r="S4013" s="45">
        <v>13977.920755953999</v>
      </c>
      <c r="T4013" s="140">
        <v>1.0234178469665001</v>
      </c>
      <c r="U4013" s="44">
        <v>14855.538963098599</v>
      </c>
      <c r="V4013" s="45">
        <v>13799.104002559499</v>
      </c>
      <c r="W4013" s="99">
        <v>1.0103254664933401</v>
      </c>
      <c r="X4013" s="86">
        <v>13788.4369607928</v>
      </c>
      <c r="Y4013" s="44">
        <v>14997.452649720701</v>
      </c>
      <c r="Z4013" s="45">
        <v>14112.0234988802</v>
      </c>
      <c r="AA4013" s="46">
        <v>1.0234679637008499</v>
      </c>
      <c r="AB4013" s="139">
        <v>14997.3270668398</v>
      </c>
      <c r="AC4013" s="45">
        <v>13931.403593612</v>
      </c>
      <c r="AD4013" s="99">
        <v>1.0103685887839</v>
      </c>
      <c r="AE4013" s="142">
        <v>13919.086108884399</v>
      </c>
      <c r="AF4013" s="44">
        <v>15139.5575465846</v>
      </c>
      <c r="AG4013" s="45">
        <v>14246.2462628678</v>
      </c>
      <c r="AH4013" s="140">
        <v>1.02350442776373</v>
      </c>
      <c r="AI4013" s="44">
        <v>15139.430773772199</v>
      </c>
      <c r="AJ4013" s="45">
        <v>14063.848601522601</v>
      </c>
      <c r="AK4013" s="46">
        <v>1.0104002871672599</v>
      </c>
    </row>
    <row r="4014" spans="1:37" x14ac:dyDescent="0.2">
      <c r="A4014" s="35" t="s">
        <v>3226</v>
      </c>
      <c r="B4014" s="35" t="s">
        <v>9417</v>
      </c>
      <c r="C4014" s="85" t="s">
        <v>1133</v>
      </c>
      <c r="D4014" s="85" t="s">
        <v>13413</v>
      </c>
      <c r="E4014" s="85" t="s">
        <v>12904</v>
      </c>
      <c r="F4014" s="85" t="s">
        <v>289</v>
      </c>
      <c r="G4014" s="85" t="s">
        <v>289</v>
      </c>
      <c r="H4014" s="840">
        <v>1.07711062980914</v>
      </c>
      <c r="I4014" s="840">
        <v>1.0799903432543101</v>
      </c>
      <c r="J4014" s="86">
        <v>19134.166666666701</v>
      </c>
      <c r="K4014" s="44">
        <v>20609.614309206401</v>
      </c>
      <c r="L4014" s="45">
        <v>19390.909210737998</v>
      </c>
      <c r="M4014" s="46">
        <v>1.0134180154560199</v>
      </c>
      <c r="N4014" s="139">
        <v>20664.715226218501</v>
      </c>
      <c r="O4014" s="45">
        <v>19194.325878975698</v>
      </c>
      <c r="P4014" s="99">
        <v>1.00314407276559</v>
      </c>
      <c r="Q4014" s="86">
        <v>19391.244494054001</v>
      </c>
      <c r="R4014" s="44">
        <v>20886.515569773499</v>
      </c>
      <c r="S4014" s="45">
        <v>19652.4417963134</v>
      </c>
      <c r="T4014" s="140">
        <v>1.01346985761226</v>
      </c>
      <c r="U4014" s="44">
        <v>20942.3567972616</v>
      </c>
      <c r="V4014" s="45">
        <v>19453.064626060699</v>
      </c>
      <c r="W4014" s="99">
        <v>1.00318804355366</v>
      </c>
      <c r="X4014" s="86">
        <v>19620.3145129361</v>
      </c>
      <c r="Y4014" s="44">
        <v>21133.249322082102</v>
      </c>
      <c r="Z4014" s="45">
        <v>19885.571103734801</v>
      </c>
      <c r="AA4014" s="46">
        <v>1.0135194871939399</v>
      </c>
      <c r="AB4014" s="139">
        <v>21189.750205583401</v>
      </c>
      <c r="AC4014" s="45">
        <v>19683.705025979001</v>
      </c>
      <c r="AD4014" s="99">
        <v>1.0032308612077101</v>
      </c>
      <c r="AE4014" s="142">
        <v>19845.403385193102</v>
      </c>
      <c r="AF4014" s="44">
        <v>21375.694939041801</v>
      </c>
      <c r="AG4014" s="45">
        <v>20114.4196720746</v>
      </c>
      <c r="AH4014" s="140">
        <v>1.0135555968130201</v>
      </c>
      <c r="AI4014" s="44">
        <v>21432.844013994902</v>
      </c>
      <c r="AJ4014" s="45">
        <v>19910.145752314202</v>
      </c>
      <c r="AK4014" s="46">
        <v>1.00326233565851</v>
      </c>
    </row>
    <row r="4015" spans="1:37" x14ac:dyDescent="0.2">
      <c r="A4015" s="35" t="s">
        <v>3225</v>
      </c>
      <c r="B4015" s="35" t="s">
        <v>9416</v>
      </c>
      <c r="C4015" s="85" t="s">
        <v>1133</v>
      </c>
      <c r="D4015" s="85" t="s">
        <v>13413</v>
      </c>
      <c r="E4015" s="85" t="s">
        <v>12904</v>
      </c>
      <c r="F4015" s="85" t="s">
        <v>292</v>
      </c>
      <c r="G4015" s="85" t="s">
        <v>292</v>
      </c>
      <c r="H4015" s="840">
        <v>1.0787113808989801</v>
      </c>
      <c r="I4015" s="840">
        <v>1.08076600789844</v>
      </c>
      <c r="J4015" s="86">
        <v>19185.833333333299</v>
      </c>
      <c r="K4015" s="44">
        <v>20695.976768697699</v>
      </c>
      <c r="L4015" s="45">
        <v>19472.164812423998</v>
      </c>
      <c r="M4015" s="46">
        <v>1.0149241095821</v>
      </c>
      <c r="N4015" s="139">
        <v>20735.3964998714</v>
      </c>
      <c r="O4015" s="45">
        <v>19259.977855554302</v>
      </c>
      <c r="P4015" s="99">
        <v>1.0038645453096999</v>
      </c>
      <c r="Q4015" s="86">
        <v>19397.4775507417</v>
      </c>
      <c r="R4015" s="44">
        <v>20924.2797947176</v>
      </c>
      <c r="S4015" s="45">
        <v>19687.974732873099</v>
      </c>
      <c r="T4015" s="140">
        <v>1.01497602878372</v>
      </c>
      <c r="U4015" s="44">
        <v>20964.134375814701</v>
      </c>
      <c r="V4015" s="45">
        <v>19473.293516586</v>
      </c>
      <c r="W4015" s="99">
        <v>1.0039085476782199</v>
      </c>
      <c r="X4015" s="86">
        <v>19601.2427465203</v>
      </c>
      <c r="Y4015" s="44">
        <v>21144.0836304351</v>
      </c>
      <c r="Z4015" s="45">
        <v>19895.765769298599</v>
      </c>
      <c r="AA4015" s="46">
        <v>1.01502573212255</v>
      </c>
      <c r="AB4015" s="139">
        <v>21184.356873004999</v>
      </c>
      <c r="AC4015" s="45">
        <v>19678.695020360701</v>
      </c>
      <c r="AD4015" s="99">
        <v>1.0039513960845201</v>
      </c>
      <c r="AE4015" s="142">
        <v>19804.865024746301</v>
      </c>
      <c r="AF4015" s="44">
        <v>21363.733299362</v>
      </c>
      <c r="AG4015" s="45">
        <v>20103.1638302799</v>
      </c>
      <c r="AH4015" s="140">
        <v>1.01506189540605</v>
      </c>
      <c r="AI4015" s="44">
        <v>21404.424909762402</v>
      </c>
      <c r="AJ4015" s="45">
        <v>19883.7456858064</v>
      </c>
      <c r="AK4015" s="46">
        <v>1.00398289314073</v>
      </c>
    </row>
    <row r="4016" spans="1:37" x14ac:dyDescent="0.2">
      <c r="A4016" s="35" t="s">
        <v>3224</v>
      </c>
      <c r="B4016" s="35" t="s">
        <v>9415</v>
      </c>
      <c r="C4016" s="85" t="s">
        <v>1133</v>
      </c>
      <c r="D4016" s="85" t="s">
        <v>13413</v>
      </c>
      <c r="E4016" s="85" t="s">
        <v>12904</v>
      </c>
      <c r="F4016" s="85" t="s">
        <v>289</v>
      </c>
      <c r="G4016" s="85" t="s">
        <v>289</v>
      </c>
      <c r="H4016" s="840">
        <v>1.07711062980914</v>
      </c>
      <c r="I4016" s="840">
        <v>1.0799903432543101</v>
      </c>
      <c r="J4016" s="86">
        <v>19489.416666666701</v>
      </c>
      <c r="K4016" s="44">
        <v>20992.257860446101</v>
      </c>
      <c r="L4016" s="45">
        <v>19750.925960728699</v>
      </c>
      <c r="M4016" s="46">
        <v>1.0134180154560199</v>
      </c>
      <c r="N4016" s="139">
        <v>21048.381795659599</v>
      </c>
      <c r="O4016" s="45">
        <v>19550.6928108256</v>
      </c>
      <c r="P4016" s="99">
        <v>1.00314407276559</v>
      </c>
      <c r="Q4016" s="86">
        <v>19752.440390993201</v>
      </c>
      <c r="R4016" s="44">
        <v>21275.563509810199</v>
      </c>
      <c r="S4016" s="45">
        <v>20018.502950554499</v>
      </c>
      <c r="T4016" s="140">
        <v>1.01346985761226</v>
      </c>
      <c r="U4016" s="44">
        <v>21332.444877979</v>
      </c>
      <c r="V4016" s="45">
        <v>19815.412031250798</v>
      </c>
      <c r="W4016" s="99">
        <v>1.00318804355366</v>
      </c>
      <c r="X4016" s="86">
        <v>20000.304524596599</v>
      </c>
      <c r="Y4016" s="44">
        <v>21542.540602862799</v>
      </c>
      <c r="Z4016" s="45">
        <v>20270.698385491702</v>
      </c>
      <c r="AA4016" s="46">
        <v>1.0135194871939399</v>
      </c>
      <c r="AB4016" s="139">
        <v>21600.135748709701</v>
      </c>
      <c r="AC4016" s="45">
        <v>20064.922732627401</v>
      </c>
      <c r="AD4016" s="99">
        <v>1.0032308612077101</v>
      </c>
      <c r="AE4016" s="142">
        <v>20241.867873608098</v>
      </c>
      <c r="AF4016" s="44">
        <v>21802.731053855499</v>
      </c>
      <c r="AG4016" s="45">
        <v>20516.258473245201</v>
      </c>
      <c r="AH4016" s="140">
        <v>1.0135555968130201</v>
      </c>
      <c r="AI4016" s="44">
        <v>21861.021832926399</v>
      </c>
      <c r="AJ4016" s="45">
        <v>20307.903640967099</v>
      </c>
      <c r="AK4016" s="46">
        <v>1.00326233565851</v>
      </c>
    </row>
    <row r="4017" spans="1:37" x14ac:dyDescent="0.2">
      <c r="A4017" s="35" t="s">
        <v>3223</v>
      </c>
      <c r="B4017" s="35" t="s">
        <v>9414</v>
      </c>
      <c r="C4017" s="85" t="s">
        <v>1133</v>
      </c>
      <c r="D4017" s="85" t="s">
        <v>13413</v>
      </c>
      <c r="E4017" s="85" t="s">
        <v>12904</v>
      </c>
      <c r="F4017" s="85" t="s">
        <v>292</v>
      </c>
      <c r="G4017" s="85" t="s">
        <v>292</v>
      </c>
      <c r="H4017" s="840">
        <v>1.0787113808989801</v>
      </c>
      <c r="I4017" s="840">
        <v>1.08076600789844</v>
      </c>
      <c r="J4017" s="86">
        <v>12067</v>
      </c>
      <c r="K4017" s="44">
        <v>13016.810233308001</v>
      </c>
      <c r="L4017" s="45">
        <v>12247.089230327299</v>
      </c>
      <c r="M4017" s="46">
        <v>1.01492410958211</v>
      </c>
      <c r="N4017" s="139">
        <v>13041.6034173104</v>
      </c>
      <c r="O4017" s="45">
        <v>12113.633468252099</v>
      </c>
      <c r="P4017" s="99">
        <v>1.0038645453096999</v>
      </c>
      <c r="Q4017" s="86">
        <v>12212.1798245309</v>
      </c>
      <c r="R4017" s="44">
        <v>13173.4173623064</v>
      </c>
      <c r="S4017" s="45">
        <v>12395.069781095001</v>
      </c>
      <c r="T4017" s="140">
        <v>1.01497602878372</v>
      </c>
      <c r="U4017" s="44">
        <v>13198.508836696101</v>
      </c>
      <c r="V4017" s="45">
        <v>12259.9117116301</v>
      </c>
      <c r="W4017" s="99">
        <v>1.0039085476782199</v>
      </c>
      <c r="X4017" s="86">
        <v>12356.7916551175</v>
      </c>
      <c r="Y4017" s="44">
        <v>13329.411789772799</v>
      </c>
      <c r="Z4017" s="45">
        <v>12542.4614964214</v>
      </c>
      <c r="AA4017" s="46">
        <v>1.01502573212255</v>
      </c>
      <c r="AB4017" s="139">
        <v>13354.8003875341</v>
      </c>
      <c r="AC4017" s="45">
        <v>12405.6182332808</v>
      </c>
      <c r="AD4017" s="99">
        <v>1.0039513960845201</v>
      </c>
      <c r="AE4017" s="142">
        <v>12497.8135969091</v>
      </c>
      <c r="AF4017" s="44">
        <v>13481.533763339899</v>
      </c>
      <c r="AG4017" s="45">
        <v>12686.054358109999</v>
      </c>
      <c r="AH4017" s="140">
        <v>1.01506189540605</v>
      </c>
      <c r="AI4017" s="44">
        <v>13507.2121085903</v>
      </c>
      <c r="AJ4017" s="45">
        <v>12547.5910529584</v>
      </c>
      <c r="AK4017" s="46">
        <v>1.00398289314073</v>
      </c>
    </row>
    <row r="4018" spans="1:37" x14ac:dyDescent="0.2">
      <c r="A4018" s="35" t="s">
        <v>3222</v>
      </c>
      <c r="B4018" s="35" t="s">
        <v>9413</v>
      </c>
      <c r="C4018" s="85" t="s">
        <v>1133</v>
      </c>
      <c r="D4018" s="85" t="s">
        <v>13413</v>
      </c>
      <c r="E4018" s="85" t="s">
        <v>12904</v>
      </c>
      <c r="F4018" s="85" t="s">
        <v>292</v>
      </c>
      <c r="G4018" s="85" t="s">
        <v>292</v>
      </c>
      <c r="H4018" s="840">
        <v>1.0787113808989801</v>
      </c>
      <c r="I4018" s="840">
        <v>1.08076600789844</v>
      </c>
      <c r="J4018" s="86">
        <v>5189.0833333333303</v>
      </c>
      <c r="K4018" s="44">
        <v>5597.5232480998902</v>
      </c>
      <c r="L4018" s="45">
        <v>5266.5257816306803</v>
      </c>
      <c r="M4018" s="46">
        <v>1.01492410958211</v>
      </c>
      <c r="N4018" s="139">
        <v>5608.18487881898</v>
      </c>
      <c r="O4018" s="45">
        <v>5209.1367809907997</v>
      </c>
      <c r="P4018" s="99">
        <v>1.0038645453096999</v>
      </c>
      <c r="Q4018" s="86">
        <v>5255.2808974744803</v>
      </c>
      <c r="R4018" s="44">
        <v>5668.9313139267397</v>
      </c>
      <c r="S4018" s="45">
        <v>5333.9841354615901</v>
      </c>
      <c r="T4018" s="140">
        <v>1.01497602878372</v>
      </c>
      <c r="U4018" s="44">
        <v>5679.7289559484097</v>
      </c>
      <c r="V4018" s="45">
        <v>5275.8214134247</v>
      </c>
      <c r="W4018" s="99">
        <v>1.0039085476782199</v>
      </c>
      <c r="X4018" s="86">
        <v>5320.3517112211402</v>
      </c>
      <c r="Y4018" s="44">
        <v>5739.1239412796203</v>
      </c>
      <c r="Z4018" s="45">
        <v>5400.2938908316901</v>
      </c>
      <c r="AA4018" s="46">
        <v>1.01502573212255</v>
      </c>
      <c r="AB4018" s="139">
        <v>5750.0552795520898</v>
      </c>
      <c r="AC4018" s="45">
        <v>5341.3745281411502</v>
      </c>
      <c r="AD4018" s="99">
        <v>1.0039513960845201</v>
      </c>
      <c r="AE4018" s="142">
        <v>5384.1891287237204</v>
      </c>
      <c r="AF4018" s="44">
        <v>5807.98609006685</v>
      </c>
      <c r="AG4018" s="45">
        <v>5465.2852222269303</v>
      </c>
      <c r="AH4018" s="140">
        <v>1.01506189540605</v>
      </c>
      <c r="AI4018" s="44">
        <v>5819.0485904208999</v>
      </c>
      <c r="AJ4018" s="45">
        <v>5405.63377867292</v>
      </c>
      <c r="AK4018" s="46">
        <v>1.00398289314073</v>
      </c>
    </row>
    <row r="4019" spans="1:37" x14ac:dyDescent="0.2">
      <c r="A4019" s="35" t="s">
        <v>3221</v>
      </c>
      <c r="B4019" s="35" t="s">
        <v>9412</v>
      </c>
      <c r="C4019" s="85" t="s">
        <v>1133</v>
      </c>
      <c r="D4019" s="85" t="s">
        <v>13413</v>
      </c>
      <c r="E4019" s="85" t="s">
        <v>12904</v>
      </c>
      <c r="F4019" s="85" t="s">
        <v>292</v>
      </c>
      <c r="G4019" s="85" t="s">
        <v>292</v>
      </c>
      <c r="H4019" s="840">
        <v>1.0787113808989801</v>
      </c>
      <c r="I4019" s="840">
        <v>1.08076600789844</v>
      </c>
      <c r="J4019" s="86">
        <v>8101.25</v>
      </c>
      <c r="K4019" s="44">
        <v>8738.9105745078796</v>
      </c>
      <c r="L4019" s="45">
        <v>8222.1539427520293</v>
      </c>
      <c r="M4019" s="46">
        <v>1.01492410958211</v>
      </c>
      <c r="N4019" s="139">
        <v>8755.5556214872195</v>
      </c>
      <c r="O4019" s="45">
        <v>8132.5576476901897</v>
      </c>
      <c r="P4019" s="99">
        <v>1.0038645453096999</v>
      </c>
      <c r="Q4019" s="86">
        <v>8201.0029700977302</v>
      </c>
      <c r="R4019" s="44">
        <v>8846.5152386307709</v>
      </c>
      <c r="S4019" s="45">
        <v>8323.8214266332798</v>
      </c>
      <c r="T4019" s="140">
        <v>1.01497602878372</v>
      </c>
      <c r="U4019" s="44">
        <v>8863.3652407557493</v>
      </c>
      <c r="V4019" s="45">
        <v>8233.0569812155809</v>
      </c>
      <c r="W4019" s="99">
        <v>1.0039085476782199</v>
      </c>
      <c r="X4019" s="86">
        <v>8297.8994255051093</v>
      </c>
      <c r="Y4019" s="44">
        <v>8951.0385478474891</v>
      </c>
      <c r="Z4019" s="45">
        <v>8422.5814394525896</v>
      </c>
      <c r="AA4019" s="46">
        <v>1.01502573212255</v>
      </c>
      <c r="AB4019" s="139">
        <v>8968.0876360458897</v>
      </c>
      <c r="AC4019" s="45">
        <v>8330.68771280482</v>
      </c>
      <c r="AD4019" s="99">
        <v>1.0039513960845201</v>
      </c>
      <c r="AE4019" s="142">
        <v>8394.0623815437593</v>
      </c>
      <c r="AF4019" s="44">
        <v>9054.7706229472606</v>
      </c>
      <c r="AG4019" s="45">
        <v>8520.4928711664106</v>
      </c>
      <c r="AH4019" s="140">
        <v>1.01506189540605</v>
      </c>
      <c r="AI4019" s="44">
        <v>9072.0172901514998</v>
      </c>
      <c r="AJ4019" s="45">
        <v>8427.4950350260897</v>
      </c>
      <c r="AK4019" s="46">
        <v>1.00398289314073</v>
      </c>
    </row>
    <row r="4020" spans="1:37" x14ac:dyDescent="0.2">
      <c r="A4020" s="35" t="s">
        <v>3220</v>
      </c>
      <c r="B4020" s="35" t="s">
        <v>9411</v>
      </c>
      <c r="C4020" s="85" t="s">
        <v>1133</v>
      </c>
      <c r="D4020" s="85" t="s">
        <v>13413</v>
      </c>
      <c r="E4020" s="85" t="s">
        <v>12904</v>
      </c>
      <c r="F4020" s="85" t="s">
        <v>292</v>
      </c>
      <c r="G4020" s="85" t="s">
        <v>292</v>
      </c>
      <c r="H4020" s="840">
        <v>1.0787113808989801</v>
      </c>
      <c r="I4020" s="840">
        <v>1.08076600789844</v>
      </c>
      <c r="J4020" s="86">
        <v>12335.166666666701</v>
      </c>
      <c r="K4020" s="44">
        <v>13306.0846686191</v>
      </c>
      <c r="L4020" s="45">
        <v>12519.258045713501</v>
      </c>
      <c r="M4020" s="46">
        <v>1.0149241095821</v>
      </c>
      <c r="N4020" s="139">
        <v>13331.428835095199</v>
      </c>
      <c r="O4020" s="45">
        <v>12382.836477152699</v>
      </c>
      <c r="P4020" s="99">
        <v>1.0038645453096999</v>
      </c>
      <c r="Q4020" s="86">
        <v>12477.6065272707</v>
      </c>
      <c r="R4020" s="44">
        <v>13459.7361673463</v>
      </c>
      <c r="S4020" s="45">
        <v>12664.471521775</v>
      </c>
      <c r="T4020" s="140">
        <v>1.01497602878372</v>
      </c>
      <c r="U4020" s="44">
        <v>13485.372994605899</v>
      </c>
      <c r="V4020" s="45">
        <v>12526.3758472926</v>
      </c>
      <c r="W4020" s="99">
        <v>1.0039085476782199</v>
      </c>
      <c r="X4020" s="86">
        <v>12609.855243698001</v>
      </c>
      <c r="Y4020" s="44">
        <v>13602.3943628657</v>
      </c>
      <c r="Z4020" s="45">
        <v>12799.327550693901</v>
      </c>
      <c r="AA4020" s="46">
        <v>1.01502573212255</v>
      </c>
      <c r="AB4020" s="139">
        <v>13628.3029119087</v>
      </c>
      <c r="AC4020" s="45">
        <v>12659.681776334401</v>
      </c>
      <c r="AD4020" s="99">
        <v>1.0039513960845201</v>
      </c>
      <c r="AE4020" s="142">
        <v>12743.3050492778</v>
      </c>
      <c r="AF4020" s="44">
        <v>13746.3481869234</v>
      </c>
      <c r="AG4020" s="45">
        <v>12935.243377057401</v>
      </c>
      <c r="AH4020" s="140">
        <v>1.01506189540605</v>
      </c>
      <c r="AI4020" s="44">
        <v>13772.530925540001</v>
      </c>
      <c r="AJ4020" s="45">
        <v>12794.0602715488</v>
      </c>
      <c r="AK4020" s="46">
        <v>1.00398289314073</v>
      </c>
    </row>
    <row r="4021" spans="1:37" x14ac:dyDescent="0.2">
      <c r="A4021" s="35" t="s">
        <v>3219</v>
      </c>
      <c r="B4021" s="35" t="s">
        <v>9410</v>
      </c>
      <c r="C4021" s="85" t="s">
        <v>1133</v>
      </c>
      <c r="D4021" s="85" t="s">
        <v>13413</v>
      </c>
      <c r="E4021" s="85" t="s">
        <v>12904</v>
      </c>
      <c r="F4021" s="85" t="s">
        <v>291</v>
      </c>
      <c r="G4021" s="85" t="s">
        <v>291</v>
      </c>
      <c r="H4021" s="840">
        <v>1.0794524301022099</v>
      </c>
      <c r="I4021" s="840">
        <v>1.081993312412</v>
      </c>
      <c r="J4021" s="86">
        <v>6185.5833333333303</v>
      </c>
      <c r="K4021" s="44">
        <v>6677.04296076638</v>
      </c>
      <c r="L4021" s="45">
        <v>6282.2104240243498</v>
      </c>
      <c r="M4021" s="46">
        <v>1.01562133843874</v>
      </c>
      <c r="N4021" s="139">
        <v>6692.7598000338203</v>
      </c>
      <c r="O4021" s="45">
        <v>6216.5392179500705</v>
      </c>
      <c r="P4021" s="99">
        <v>1.0050045214733301</v>
      </c>
      <c r="Q4021" s="86">
        <v>6133.8003029501797</v>
      </c>
      <c r="R4021" s="44">
        <v>6621.14564278123</v>
      </c>
      <c r="S4021" s="45">
        <v>6229.9371541886503</v>
      </c>
      <c r="T4021" s="140">
        <v>1.01567329330762</v>
      </c>
      <c r="U4021" s="44">
        <v>6636.7309074628201</v>
      </c>
      <c r="V4021" s="45">
        <v>6164.7672465178603</v>
      </c>
      <c r="W4021" s="99">
        <v>1.0050485738104</v>
      </c>
      <c r="X4021" s="86">
        <v>6095.02927255142</v>
      </c>
      <c r="Y4021" s="44">
        <v>6579.2941597997196</v>
      </c>
      <c r="Z4021" s="45">
        <v>6190.8616054786098</v>
      </c>
      <c r="AA4021" s="46">
        <v>1.01572303079146</v>
      </c>
      <c r="AB4021" s="139">
        <v>6594.7809118560399</v>
      </c>
      <c r="AC4021" s="45">
        <v>6126.0619365738003</v>
      </c>
      <c r="AD4021" s="99">
        <v>1.00509147087482</v>
      </c>
      <c r="AE4021" s="142">
        <v>6084.3970444070001</v>
      </c>
      <c r="AF4021" s="44">
        <v>6567.8171752918297</v>
      </c>
      <c r="AG4021" s="45">
        <v>6180.2823894155599</v>
      </c>
      <c r="AH4021" s="140">
        <v>1.01575921891828</v>
      </c>
      <c r="AI4021" s="44">
        <v>6583.2769121077399</v>
      </c>
      <c r="AJ4021" s="45">
        <v>6115.5674329698504</v>
      </c>
      <c r="AK4021" s="46">
        <v>1.0051230036987</v>
      </c>
    </row>
    <row r="4022" spans="1:37" x14ac:dyDescent="0.2">
      <c r="A4022" s="35" t="s">
        <v>3218</v>
      </c>
      <c r="B4022" s="35" t="s">
        <v>8744</v>
      </c>
      <c r="C4022" s="85" t="s">
        <v>1133</v>
      </c>
      <c r="D4022" s="85" t="s">
        <v>13413</v>
      </c>
      <c r="E4022" s="85" t="s">
        <v>12904</v>
      </c>
      <c r="F4022" s="85" t="s">
        <v>292</v>
      </c>
      <c r="G4022" s="85" t="s">
        <v>292</v>
      </c>
      <c r="H4022" s="840">
        <v>1.0787113808989801</v>
      </c>
      <c r="I4022" s="840">
        <v>1.08076600789844</v>
      </c>
      <c r="J4022" s="86">
        <v>9554.6666666666697</v>
      </c>
      <c r="K4022" s="44">
        <v>10306.7276740295</v>
      </c>
      <c r="L4022" s="45">
        <v>9697.2615590204896</v>
      </c>
      <c r="M4022" s="46">
        <v>1.0149241095821</v>
      </c>
      <c r="N4022" s="139">
        <v>10326.358950133599</v>
      </c>
      <c r="O4022" s="45">
        <v>9591.5911089190595</v>
      </c>
      <c r="P4022" s="99">
        <v>1.0038645453096999</v>
      </c>
      <c r="Q4022" s="86">
        <v>9648.3067919749592</v>
      </c>
      <c r="R4022" s="44">
        <v>10407.7383429083</v>
      </c>
      <c r="S4022" s="45">
        <v>9792.8001122057303</v>
      </c>
      <c r="T4022" s="140">
        <v>1.01497602878372</v>
      </c>
      <c r="U4022" s="44">
        <v>10427.5620145422</v>
      </c>
      <c r="V4022" s="45">
        <v>9686.0176590854808</v>
      </c>
      <c r="W4022" s="99">
        <v>1.0039085476782199</v>
      </c>
      <c r="X4022" s="86">
        <v>9734.6496223510894</v>
      </c>
      <c r="Y4022" s="44">
        <v>10500.8773366941</v>
      </c>
      <c r="Z4022" s="45">
        <v>9880.9198598833991</v>
      </c>
      <c r="AA4022" s="46">
        <v>1.01502573212255</v>
      </c>
      <c r="AB4022" s="139">
        <v>10520.878410638399</v>
      </c>
      <c r="AC4022" s="45">
        <v>9773.1150787530605</v>
      </c>
      <c r="AD4022" s="99">
        <v>1.0039513960845201</v>
      </c>
      <c r="AE4022" s="142">
        <v>9821.9596758185908</v>
      </c>
      <c r="AF4022" s="44">
        <v>10595.0596850364</v>
      </c>
      <c r="AG4022" s="45">
        <v>9969.8970051381893</v>
      </c>
      <c r="AH4022" s="140">
        <v>1.01506189540605</v>
      </c>
      <c r="AI4022" s="44">
        <v>10615.240148573899</v>
      </c>
      <c r="AJ4022" s="45">
        <v>9861.0794916399609</v>
      </c>
      <c r="AK4022" s="46">
        <v>1.00398289314073</v>
      </c>
    </row>
    <row r="4023" spans="1:37" x14ac:dyDescent="0.2">
      <c r="A4023" s="35" t="s">
        <v>3217</v>
      </c>
      <c r="B4023" s="35" t="s">
        <v>9409</v>
      </c>
      <c r="C4023" s="85" t="s">
        <v>1133</v>
      </c>
      <c r="D4023" s="85" t="s">
        <v>13413</v>
      </c>
      <c r="E4023" s="85" t="s">
        <v>12904</v>
      </c>
      <c r="F4023" s="85" t="s">
        <v>291</v>
      </c>
      <c r="G4023" s="85" t="s">
        <v>291</v>
      </c>
      <c r="H4023" s="840">
        <v>1.0794524301022099</v>
      </c>
      <c r="I4023" s="840">
        <v>1.081993312412</v>
      </c>
      <c r="J4023" s="86">
        <v>12089.75</v>
      </c>
      <c r="K4023" s="44">
        <v>13050.3100168282</v>
      </c>
      <c r="L4023" s="45">
        <v>12278.608076389701</v>
      </c>
      <c r="M4023" s="46">
        <v>1.01562133843874</v>
      </c>
      <c r="N4023" s="139">
        <v>13081.028648732999</v>
      </c>
      <c r="O4023" s="45">
        <v>12150.2534134822</v>
      </c>
      <c r="P4023" s="99">
        <v>1.0050045214733301</v>
      </c>
      <c r="Q4023" s="86">
        <v>11972.8991301029</v>
      </c>
      <c r="R4023" s="44">
        <v>12924.175061358101</v>
      </c>
      <c r="S4023" s="45">
        <v>12160.5538899114</v>
      </c>
      <c r="T4023" s="140">
        <v>1.01567329330762</v>
      </c>
      <c r="U4023" s="44">
        <v>12954.596788954799</v>
      </c>
      <c r="V4023" s="45">
        <v>12033.3451950856</v>
      </c>
      <c r="W4023" s="99">
        <v>1.0050485738104</v>
      </c>
      <c r="X4023" s="86">
        <v>11886.392466929099</v>
      </c>
      <c r="Y4023" s="44">
        <v>12830.7952335752</v>
      </c>
      <c r="Z4023" s="45">
        <v>12073.282581686</v>
      </c>
      <c r="AA4023" s="46">
        <v>1.01572303079146</v>
      </c>
      <c r="AB4023" s="139">
        <v>12860.9971579217</v>
      </c>
      <c r="AC4023" s="45">
        <v>11946.911687981201</v>
      </c>
      <c r="AD4023" s="99">
        <v>1.00509147087482</v>
      </c>
      <c r="AE4023" s="142">
        <v>11841.0849266727</v>
      </c>
      <c r="AF4023" s="44">
        <v>12781.887899143399</v>
      </c>
      <c r="AG4023" s="45">
        <v>12027.6911762621</v>
      </c>
      <c r="AH4023" s="140">
        <v>1.01575921891828</v>
      </c>
      <c r="AI4023" s="44">
        <v>12811.9747023624</v>
      </c>
      <c r="AJ4023" s="45">
        <v>11901.746848548601</v>
      </c>
      <c r="AK4023" s="46">
        <v>1.0051230036987</v>
      </c>
    </row>
    <row r="4024" spans="1:37" x14ac:dyDescent="0.2">
      <c r="A4024" s="35" t="s">
        <v>3216</v>
      </c>
      <c r="B4024" s="35" t="s">
        <v>9408</v>
      </c>
      <c r="C4024" s="85" t="s">
        <v>1133</v>
      </c>
      <c r="D4024" s="85" t="s">
        <v>13413</v>
      </c>
      <c r="E4024" s="85" t="s">
        <v>12904</v>
      </c>
      <c r="F4024" s="85" t="s">
        <v>292</v>
      </c>
      <c r="G4024" s="85" t="s">
        <v>292</v>
      </c>
      <c r="H4024" s="840">
        <v>1.0787113808989801</v>
      </c>
      <c r="I4024" s="840">
        <v>1.08076600789844</v>
      </c>
      <c r="J4024" s="86">
        <v>3236.6666666666702</v>
      </c>
      <c r="K4024" s="44">
        <v>3491.4291695096999</v>
      </c>
      <c r="L4024" s="45">
        <v>3284.9710346807501</v>
      </c>
      <c r="M4024" s="46">
        <v>1.01492410958211</v>
      </c>
      <c r="N4024" s="139">
        <v>3498.0793122312798</v>
      </c>
      <c r="O4024" s="45">
        <v>3249.1749116523902</v>
      </c>
      <c r="P4024" s="99">
        <v>1.0038645453096999</v>
      </c>
      <c r="Q4024" s="86">
        <v>3279.7226051110301</v>
      </c>
      <c r="R4024" s="44">
        <v>3537.8741003249302</v>
      </c>
      <c r="S4024" s="45">
        <v>3328.83982524779</v>
      </c>
      <c r="T4024" s="140">
        <v>1.01497602878372</v>
      </c>
      <c r="U4024" s="44">
        <v>3544.61270694011</v>
      </c>
      <c r="V4024" s="45">
        <v>3292.5415572844399</v>
      </c>
      <c r="W4024" s="99">
        <v>1.0039085476782199</v>
      </c>
      <c r="X4024" s="86">
        <v>3320.49723490835</v>
      </c>
      <c r="Y4024" s="44">
        <v>3581.85815753923</v>
      </c>
      <c r="Z4024" s="45">
        <v>3370.3901368737402</v>
      </c>
      <c r="AA4024" s="46">
        <v>1.01502573212255</v>
      </c>
      <c r="AB4024" s="139">
        <v>3588.6805408096898</v>
      </c>
      <c r="AC4024" s="45">
        <v>3333.6178346810402</v>
      </c>
      <c r="AD4024" s="99">
        <v>1.0039513960845201</v>
      </c>
      <c r="AE4024" s="142">
        <v>3360.4352676521098</v>
      </c>
      <c r="AF4024" s="44">
        <v>3624.9397679906401</v>
      </c>
      <c r="AG4024" s="45">
        <v>3411.0497921722799</v>
      </c>
      <c r="AH4024" s="140">
        <v>1.01506189540605</v>
      </c>
      <c r="AI4024" s="44">
        <v>3631.8442090214799</v>
      </c>
      <c r="AJ4024" s="45">
        <v>3373.8195222295099</v>
      </c>
      <c r="AK4024" s="46">
        <v>1.00398289314073</v>
      </c>
    </row>
    <row r="4025" spans="1:37" x14ac:dyDescent="0.2">
      <c r="A4025" s="35" t="s">
        <v>3215</v>
      </c>
      <c r="B4025" s="35" t="s">
        <v>9407</v>
      </c>
      <c r="C4025" s="85" t="s">
        <v>1133</v>
      </c>
      <c r="D4025" s="85" t="s">
        <v>13413</v>
      </c>
      <c r="E4025" s="85" t="s">
        <v>12904</v>
      </c>
      <c r="F4025" s="85" t="s">
        <v>291</v>
      </c>
      <c r="G4025" s="85" t="s">
        <v>291</v>
      </c>
      <c r="H4025" s="840">
        <v>1.0794524301022099</v>
      </c>
      <c r="I4025" s="840">
        <v>1.081993312412</v>
      </c>
      <c r="J4025" s="86">
        <v>522.16666666666697</v>
      </c>
      <c r="K4025" s="44">
        <v>563.65407725170303</v>
      </c>
      <c r="L4025" s="45">
        <v>530.32360888809399</v>
      </c>
      <c r="M4025" s="46">
        <v>1.01562133843874</v>
      </c>
      <c r="N4025" s="139">
        <v>564.98084129780204</v>
      </c>
      <c r="O4025" s="45">
        <v>524.77986096265704</v>
      </c>
      <c r="P4025" s="99">
        <v>1.0050045214733301</v>
      </c>
      <c r="Q4025" s="86">
        <v>520.92127080469095</v>
      </c>
      <c r="R4025" s="44">
        <v>562.30973166205399</v>
      </c>
      <c r="S4025" s="45">
        <v>529.08582267218901</v>
      </c>
      <c r="T4025" s="140">
        <v>1.01567329330762</v>
      </c>
      <c r="U4025" s="44">
        <v>563.63333130383899</v>
      </c>
      <c r="V4025" s="45">
        <v>523.55118028975505</v>
      </c>
      <c r="W4025" s="99">
        <v>1.0050485738104</v>
      </c>
      <c r="X4025" s="86">
        <v>519.46454200885603</v>
      </c>
      <c r="Y4025" s="44">
        <v>560.73726222338996</v>
      </c>
      <c r="Z4025" s="45">
        <v>527.63209899793401</v>
      </c>
      <c r="AA4025" s="46">
        <v>1.01572303079146</v>
      </c>
      <c r="AB4025" s="139">
        <v>562.05716048874694</v>
      </c>
      <c r="AC4025" s="45">
        <v>522.10938059499699</v>
      </c>
      <c r="AD4025" s="99">
        <v>1.00509147087482</v>
      </c>
      <c r="AE4025" s="142">
        <v>519.65954978306104</v>
      </c>
      <c r="AF4025" s="44">
        <v>560.94776383914405</v>
      </c>
      <c r="AG4025" s="45">
        <v>527.84897839106804</v>
      </c>
      <c r="AH4025" s="140">
        <v>1.01575921891828</v>
      </c>
      <c r="AI4025" s="44">
        <v>562.26815759630495</v>
      </c>
      <c r="AJ4025" s="45">
        <v>522.32176757866296</v>
      </c>
      <c r="AK4025" s="46">
        <v>1.0051230036987</v>
      </c>
    </row>
    <row r="4026" spans="1:37" x14ac:dyDescent="0.2">
      <c r="A4026" s="35" t="s">
        <v>3214</v>
      </c>
      <c r="B4026" s="35" t="s">
        <v>9406</v>
      </c>
      <c r="C4026" s="85" t="s">
        <v>1133</v>
      </c>
      <c r="D4026" s="85" t="s">
        <v>13413</v>
      </c>
      <c r="E4026" s="85" t="s">
        <v>12904</v>
      </c>
      <c r="F4026" s="85" t="s">
        <v>290</v>
      </c>
      <c r="G4026" s="85" t="s">
        <v>290</v>
      </c>
      <c r="H4026" s="840">
        <v>1.0876833024921999</v>
      </c>
      <c r="I4026" s="840">
        <v>1.0876741946519699</v>
      </c>
      <c r="J4026" s="86">
        <v>10567.083333333299</v>
      </c>
      <c r="K4026" s="44">
        <v>11493.6400977103</v>
      </c>
      <c r="L4026" s="45">
        <v>10813.988476050199</v>
      </c>
      <c r="M4026" s="46">
        <v>1.02336549593945</v>
      </c>
      <c r="N4026" s="139">
        <v>11493.543854403601</v>
      </c>
      <c r="O4026" s="45">
        <v>10675.7254494279</v>
      </c>
      <c r="P4026" s="99">
        <v>1.01028118286451</v>
      </c>
      <c r="Q4026" s="86">
        <v>10680.107199882101</v>
      </c>
      <c r="R4026" s="44">
        <v>11616.574270138401</v>
      </c>
      <c r="S4026" s="45">
        <v>10930.2123158747</v>
      </c>
      <c r="T4026" s="140">
        <v>1.0234178469665001</v>
      </c>
      <c r="U4026" s="44">
        <v>11616.476997428401</v>
      </c>
      <c r="V4026" s="45">
        <v>10790.3842889197</v>
      </c>
      <c r="W4026" s="99">
        <v>1.0103254664933401</v>
      </c>
      <c r="X4026" s="86">
        <v>10782.9096495663</v>
      </c>
      <c r="Y4026" s="44">
        <v>11728.390778115299</v>
      </c>
      <c r="Z4026" s="45">
        <v>11035.9625818119</v>
      </c>
      <c r="AA4026" s="46">
        <v>1.0234679637008499</v>
      </c>
      <c r="AB4026" s="139">
        <v>11728.292569097001</v>
      </c>
      <c r="AC4026" s="45">
        <v>10894.713205616599</v>
      </c>
      <c r="AD4026" s="99">
        <v>1.0103685887839</v>
      </c>
      <c r="AE4026" s="142">
        <v>10885.7786895924</v>
      </c>
      <c r="AF4026" s="44">
        <v>11840.279715295001</v>
      </c>
      <c r="AG4026" s="45">
        <v>11141.6426884539</v>
      </c>
      <c r="AH4026" s="140">
        <v>1.02350442776373</v>
      </c>
      <c r="AI4026" s="44">
        <v>11840.180569362001</v>
      </c>
      <c r="AJ4026" s="45">
        <v>10998.9939140034</v>
      </c>
      <c r="AK4026" s="46">
        <v>1.0104002871672599</v>
      </c>
    </row>
    <row r="4027" spans="1:37" x14ac:dyDescent="0.2">
      <c r="A4027" s="35" t="s">
        <v>3213</v>
      </c>
      <c r="B4027" s="35" t="s">
        <v>9405</v>
      </c>
      <c r="C4027" s="85" t="s">
        <v>1133</v>
      </c>
      <c r="D4027" s="85" t="s">
        <v>13413</v>
      </c>
      <c r="E4027" s="85" t="s">
        <v>12904</v>
      </c>
      <c r="F4027" s="85" t="s">
        <v>288</v>
      </c>
      <c r="G4027" s="85" t="s">
        <v>288</v>
      </c>
      <c r="H4027" s="840">
        <v>1.07867613715916</v>
      </c>
      <c r="I4027" s="840">
        <v>1.0816196329719301</v>
      </c>
      <c r="J4027" s="86">
        <v>11989.833333333299</v>
      </c>
      <c r="K4027" s="44">
        <v>12933.147105182101</v>
      </c>
      <c r="L4027" s="45">
        <v>12168.3733408673</v>
      </c>
      <c r="M4027" s="46">
        <v>1.01489094990483</v>
      </c>
      <c r="N4027" s="139">
        <v>12968.439129394599</v>
      </c>
      <c r="O4027" s="45">
        <v>12045.6751552734</v>
      </c>
      <c r="P4027" s="99">
        <v>1.0046574310407499</v>
      </c>
      <c r="Q4027" s="86">
        <v>12105.821643438399</v>
      </c>
      <c r="R4027" s="44">
        <v>13058.260927481901</v>
      </c>
      <c r="S4027" s="45">
        <v>12286.7173311471</v>
      </c>
      <c r="T4027" s="140">
        <v>1.0149428674101399</v>
      </c>
      <c r="U4027" s="44">
        <v>13093.8943627995</v>
      </c>
      <c r="V4027" s="45">
        <v>12162.736778491801</v>
      </c>
      <c r="W4027" s="99">
        <v>1.00470146816381</v>
      </c>
      <c r="X4027" s="86">
        <v>12218.109159150001</v>
      </c>
      <c r="Y4027" s="44">
        <v>13179.3827911808</v>
      </c>
      <c r="Z4027" s="45">
        <v>12401.290005295999</v>
      </c>
      <c r="AA4027" s="46">
        <v>1.0149925691250601</v>
      </c>
      <c r="AB4027" s="139">
        <v>13215.3467443308</v>
      </c>
      <c r="AC4027" s="45">
        <v>12276.0761503879</v>
      </c>
      <c r="AD4027" s="99">
        <v>1.0047443504132201</v>
      </c>
      <c r="AE4027" s="142">
        <v>12331.900705604399</v>
      </c>
      <c r="AF4027" s="44">
        <v>13302.127016951599</v>
      </c>
      <c r="AG4027" s="45">
        <v>12517.2335268273</v>
      </c>
      <c r="AH4027" s="140">
        <v>1.0150287312270301</v>
      </c>
      <c r="AI4027" s="44">
        <v>13338.4259150421</v>
      </c>
      <c r="AJ4027" s="45">
        <v>12390.7962891684</v>
      </c>
      <c r="AK4027" s="46">
        <v>1.0047758723468501</v>
      </c>
    </row>
    <row r="4028" spans="1:37" x14ac:dyDescent="0.2">
      <c r="A4028" s="35" t="s">
        <v>3212</v>
      </c>
      <c r="B4028" s="35" t="s">
        <v>9404</v>
      </c>
      <c r="C4028" s="85" t="s">
        <v>1133</v>
      </c>
      <c r="D4028" s="85" t="s">
        <v>13413</v>
      </c>
      <c r="E4028" s="85" t="s">
        <v>12904</v>
      </c>
      <c r="F4028" s="85" t="s">
        <v>288</v>
      </c>
      <c r="G4028" s="85" t="s">
        <v>288</v>
      </c>
      <c r="H4028" s="840">
        <v>1.07867613715916</v>
      </c>
      <c r="I4028" s="840">
        <v>1.0816196329719301</v>
      </c>
      <c r="J4028" s="86">
        <v>12007.916666666701</v>
      </c>
      <c r="K4028" s="44">
        <v>12952.6531653291</v>
      </c>
      <c r="L4028" s="45">
        <v>12186.7259522114</v>
      </c>
      <c r="M4028" s="46">
        <v>1.01489094990483</v>
      </c>
      <c r="N4028" s="139">
        <v>12987.998417757501</v>
      </c>
      <c r="O4028" s="45">
        <v>12063.8427104847</v>
      </c>
      <c r="P4028" s="99">
        <v>1.0046574310407499</v>
      </c>
      <c r="Q4028" s="86">
        <v>12076.5299961039</v>
      </c>
      <c r="R4028" s="44">
        <v>13026.664726484099</v>
      </c>
      <c r="S4028" s="45">
        <v>12256.987982610301</v>
      </c>
      <c r="T4028" s="140">
        <v>1.0149428674101399</v>
      </c>
      <c r="U4028" s="44">
        <v>13062.211941960401</v>
      </c>
      <c r="V4028" s="45">
        <v>12133.3074174099</v>
      </c>
      <c r="W4028" s="99">
        <v>1.00470146816381</v>
      </c>
      <c r="X4028" s="86">
        <v>12142.5432610197</v>
      </c>
      <c r="Y4028" s="44">
        <v>13097.8716600847</v>
      </c>
      <c r="Z4028" s="45">
        <v>12324.5911802146</v>
      </c>
      <c r="AA4028" s="46">
        <v>1.0149925691250601</v>
      </c>
      <c r="AB4028" s="139">
        <v>13133.613185329899</v>
      </c>
      <c r="AC4028" s="45">
        <v>12200.151741157601</v>
      </c>
      <c r="AD4028" s="99">
        <v>1.0047443504132201</v>
      </c>
      <c r="AE4028" s="142">
        <v>12208.8228311659</v>
      </c>
      <c r="AF4028" s="44">
        <v>13169.3658507826</v>
      </c>
      <c r="AG4028" s="45">
        <v>12392.305948093899</v>
      </c>
      <c r="AH4028" s="140">
        <v>1.0150287312270301</v>
      </c>
      <c r="AI4028" s="44">
        <v>13205.302469665001</v>
      </c>
      <c r="AJ4028" s="45">
        <v>12267.130610512901</v>
      </c>
      <c r="AK4028" s="46">
        <v>1.0047758723468501</v>
      </c>
    </row>
    <row r="4029" spans="1:37" x14ac:dyDescent="0.2">
      <c r="A4029" s="35" t="s">
        <v>3211</v>
      </c>
      <c r="B4029" s="35" t="s">
        <v>9403</v>
      </c>
      <c r="C4029" s="85" t="s">
        <v>1133</v>
      </c>
      <c r="D4029" s="85" t="s">
        <v>13413</v>
      </c>
      <c r="E4029" s="85" t="s">
        <v>12904</v>
      </c>
      <c r="F4029" s="85" t="s">
        <v>291</v>
      </c>
      <c r="G4029" s="85" t="s">
        <v>291</v>
      </c>
      <c r="H4029" s="840">
        <v>1.0794524301022099</v>
      </c>
      <c r="I4029" s="840">
        <v>1.081993312412</v>
      </c>
      <c r="J4029" s="86">
        <v>11309.833333333299</v>
      </c>
      <c r="K4029" s="44">
        <v>12208.4270757176</v>
      </c>
      <c r="L4029" s="45">
        <v>11486.508067519</v>
      </c>
      <c r="M4029" s="46">
        <v>1.01562133843874</v>
      </c>
      <c r="N4029" s="139">
        <v>12237.164031161001</v>
      </c>
      <c r="O4029" s="45">
        <v>11366.4336371098</v>
      </c>
      <c r="P4029" s="99">
        <v>1.0050045214733301</v>
      </c>
      <c r="Q4029" s="86">
        <v>11181.7864196548</v>
      </c>
      <c r="R4029" s="44">
        <v>12070.2065235802</v>
      </c>
      <c r="S4029" s="45">
        <v>11357.041837913101</v>
      </c>
      <c r="T4029" s="140">
        <v>1.01567329330761</v>
      </c>
      <c r="U4029" s="44">
        <v>12098.6181268858</v>
      </c>
      <c r="V4029" s="45">
        <v>11238.2384937265</v>
      </c>
      <c r="W4029" s="99">
        <v>1.0050485738104</v>
      </c>
      <c r="X4029" s="86">
        <v>11088.892755095099</v>
      </c>
      <c r="Y4029" s="44">
        <v>11969.9322316301</v>
      </c>
      <c r="Z4029" s="45">
        <v>11263.2437573266</v>
      </c>
      <c r="AA4029" s="46">
        <v>1.01572303079146</v>
      </c>
      <c r="AB4029" s="139">
        <v>11998.1078030668</v>
      </c>
      <c r="AC4029" s="45">
        <v>11145.3515295916</v>
      </c>
      <c r="AD4029" s="99">
        <v>1.00509147087482</v>
      </c>
      <c r="AE4029" s="142">
        <v>11067.900300586</v>
      </c>
      <c r="AF4029" s="44">
        <v>11947.2718755965</v>
      </c>
      <c r="AG4029" s="45">
        <v>11242.3217643887</v>
      </c>
      <c r="AH4029" s="140">
        <v>1.01575921891828</v>
      </c>
      <c r="AI4029" s="44">
        <v>11975.394107676901</v>
      </c>
      <c r="AJ4029" s="45">
        <v>11124.601194762699</v>
      </c>
      <c r="AK4029" s="46">
        <v>1.0051230036987</v>
      </c>
    </row>
    <row r="4030" spans="1:37" x14ac:dyDescent="0.2">
      <c r="A4030" s="35" t="s">
        <v>3210</v>
      </c>
      <c r="B4030" s="35" t="s">
        <v>9402</v>
      </c>
      <c r="C4030" s="85" t="s">
        <v>1133</v>
      </c>
      <c r="D4030" s="85" t="s">
        <v>13413</v>
      </c>
      <c r="E4030" s="85" t="s">
        <v>12904</v>
      </c>
      <c r="F4030" s="85" t="s">
        <v>289</v>
      </c>
      <c r="G4030" s="85" t="s">
        <v>289</v>
      </c>
      <c r="H4030" s="840">
        <v>1.07711062980914</v>
      </c>
      <c r="I4030" s="840">
        <v>1.0799903432543101</v>
      </c>
      <c r="J4030" s="86">
        <v>9250.4166666666697</v>
      </c>
      <c r="K4030" s="44">
        <v>9963.7221218303202</v>
      </c>
      <c r="L4030" s="45">
        <v>9374.5389004745793</v>
      </c>
      <c r="M4030" s="46">
        <v>1.0134180154560199</v>
      </c>
      <c r="N4030" s="139">
        <v>9990.3606710787008</v>
      </c>
      <c r="O4030" s="45">
        <v>9279.5006497787308</v>
      </c>
      <c r="P4030" s="99">
        <v>1.00314407276559</v>
      </c>
      <c r="Q4030" s="86">
        <v>9384.4719110619208</v>
      </c>
      <c r="R4030" s="44">
        <v>10108.1144505501</v>
      </c>
      <c r="S4030" s="45">
        <v>9510.8794114701595</v>
      </c>
      <c r="T4030" s="140">
        <v>1.01346985761226</v>
      </c>
      <c r="U4030" s="44">
        <v>10135.1390404882</v>
      </c>
      <c r="V4030" s="45">
        <v>9414.3900162424998</v>
      </c>
      <c r="W4030" s="99">
        <v>1.00318804355366</v>
      </c>
      <c r="X4030" s="86">
        <v>9497.7267103604008</v>
      </c>
      <c r="Y4030" s="44">
        <v>10230.1023987514</v>
      </c>
      <c r="Z4030" s="45">
        <v>9626.1311049926608</v>
      </c>
      <c r="AA4030" s="46">
        <v>1.0135194871939399</v>
      </c>
      <c r="AB4030" s="139">
        <v>10257.4531300577</v>
      </c>
      <c r="AC4030" s="45">
        <v>9528.4125471503194</v>
      </c>
      <c r="AD4030" s="99">
        <v>1.0032308612077101</v>
      </c>
      <c r="AE4030" s="142">
        <v>9598.7185921242999</v>
      </c>
      <c r="AF4030" s="44">
        <v>10338.8818281237</v>
      </c>
      <c r="AG4030" s="45">
        <v>9728.83495128082</v>
      </c>
      <c r="AH4030" s="140">
        <v>1.0135555968130201</v>
      </c>
      <c r="AI4030" s="44">
        <v>10366.523387109801</v>
      </c>
      <c r="AJ4030" s="45">
        <v>9630.0328340634205</v>
      </c>
      <c r="AK4030" s="46">
        <v>1.00326233565851</v>
      </c>
    </row>
    <row r="4031" spans="1:37" x14ac:dyDescent="0.2">
      <c r="A4031" s="35" t="s">
        <v>3209</v>
      </c>
      <c r="B4031" s="35" t="s">
        <v>13130</v>
      </c>
      <c r="C4031" s="85" t="s">
        <v>1133</v>
      </c>
      <c r="D4031" s="85" t="s">
        <v>13413</v>
      </c>
      <c r="E4031" s="85" t="s">
        <v>12904</v>
      </c>
      <c r="F4031" s="85" t="s">
        <v>291</v>
      </c>
      <c r="G4031" s="85" t="s">
        <v>291</v>
      </c>
      <c r="H4031" s="840">
        <v>1.0794524301022099</v>
      </c>
      <c r="I4031" s="840">
        <v>1.081993312412</v>
      </c>
      <c r="J4031" s="86">
        <v>13410.333333333299</v>
      </c>
      <c r="K4031" s="44">
        <v>14475.8169051473</v>
      </c>
      <c r="L4031" s="45">
        <v>13619.8206889096</v>
      </c>
      <c r="M4031" s="46">
        <v>1.01562133843874</v>
      </c>
      <c r="N4031" s="139">
        <v>14509.8909838824</v>
      </c>
      <c r="O4031" s="45">
        <v>13477.4456344645</v>
      </c>
      <c r="P4031" s="99">
        <v>1.0050045214733301</v>
      </c>
      <c r="Q4031" s="86">
        <v>13318.2824143049</v>
      </c>
      <c r="R4031" s="44">
        <v>14376.452316909001</v>
      </c>
      <c r="S4031" s="45">
        <v>13527.023760938</v>
      </c>
      <c r="T4031" s="140">
        <v>1.01567329330762</v>
      </c>
      <c r="U4031" s="44">
        <v>14410.2925050924</v>
      </c>
      <c r="V4031" s="45">
        <v>13385.5207461013</v>
      </c>
      <c r="W4031" s="99">
        <v>1.0050485738104</v>
      </c>
      <c r="X4031" s="86">
        <v>13258.352509222001</v>
      </c>
      <c r="Y4031" s="44">
        <v>14311.7608352314</v>
      </c>
      <c r="Z4031" s="45">
        <v>13466.813993968601</v>
      </c>
      <c r="AA4031" s="46">
        <v>1.01572303079146</v>
      </c>
      <c r="AB4031" s="139">
        <v>14345.4487485791</v>
      </c>
      <c r="AC4031" s="45">
        <v>13325.8570248709</v>
      </c>
      <c r="AD4031" s="99">
        <v>1.00509147087482</v>
      </c>
      <c r="AE4031" s="142">
        <v>13259.736852542899</v>
      </c>
      <c r="AF4031" s="44">
        <v>14313.2551679932</v>
      </c>
      <c r="AG4031" s="45">
        <v>13468.699948400899</v>
      </c>
      <c r="AH4031" s="140">
        <v>1.01575921891828</v>
      </c>
      <c r="AI4031" s="44">
        <v>14346.9465987944</v>
      </c>
      <c r="AJ4031" s="45">
        <v>13327.666533482199</v>
      </c>
      <c r="AK4031" s="46">
        <v>1.0051230036987</v>
      </c>
    </row>
    <row r="4032" spans="1:37" x14ac:dyDescent="0.2">
      <c r="A4032" s="35" t="s">
        <v>3208</v>
      </c>
      <c r="B4032" s="35" t="s">
        <v>9401</v>
      </c>
      <c r="C4032" s="85" t="s">
        <v>1133</v>
      </c>
      <c r="D4032" s="85" t="s">
        <v>13413</v>
      </c>
      <c r="E4032" s="85" t="s">
        <v>12904</v>
      </c>
      <c r="F4032" s="85" t="s">
        <v>292</v>
      </c>
      <c r="G4032" s="85" t="s">
        <v>292</v>
      </c>
      <c r="H4032" s="840">
        <v>1.0787113808989801</v>
      </c>
      <c r="I4032" s="840">
        <v>1.08076600789844</v>
      </c>
      <c r="J4032" s="86">
        <v>12899.666666666701</v>
      </c>
      <c r="K4032" s="44">
        <v>13915.017243136601</v>
      </c>
      <c r="L4032" s="45">
        <v>13092.182705572601</v>
      </c>
      <c r="M4032" s="46">
        <v>1.0149241095821</v>
      </c>
      <c r="N4032" s="139">
        <v>13941.521246553901</v>
      </c>
      <c r="O4032" s="45">
        <v>12949.518012979999</v>
      </c>
      <c r="P4032" s="99">
        <v>1.0038645453096999</v>
      </c>
      <c r="Q4032" s="86">
        <v>13061.1455405003</v>
      </c>
      <c r="R4032" s="44">
        <v>14089.2063421156</v>
      </c>
      <c r="S4032" s="45">
        <v>13256.7496320631</v>
      </c>
      <c r="T4032" s="140">
        <v>1.01497602878372</v>
      </c>
      <c r="U4032" s="44">
        <v>14116.0421243869</v>
      </c>
      <c r="V4032" s="45">
        <v>13112.1956505775</v>
      </c>
      <c r="W4032" s="99">
        <v>1.0039085476782199</v>
      </c>
      <c r="X4032" s="86">
        <v>13222.461842794</v>
      </c>
      <c r="Y4032" s="44">
        <v>14263.220073324501</v>
      </c>
      <c r="Z4032" s="45">
        <v>13421.139012444501</v>
      </c>
      <c r="AA4032" s="46">
        <v>1.01502573212255</v>
      </c>
      <c r="AB4032" s="139">
        <v>14290.3873004259</v>
      </c>
      <c r="AC4032" s="45">
        <v>13274.7090267474</v>
      </c>
      <c r="AD4032" s="99">
        <v>1.0039513960845201</v>
      </c>
      <c r="AE4032" s="142">
        <v>13381.925082543399</v>
      </c>
      <c r="AF4032" s="44">
        <v>14435.2348848771</v>
      </c>
      <c r="AG4032" s="45">
        <v>13583.482238468199</v>
      </c>
      <c r="AH4032" s="140">
        <v>1.01506189540605</v>
      </c>
      <c r="AI4032" s="44">
        <v>14462.729749456401</v>
      </c>
      <c r="AJ4032" s="45">
        <v>13435.2238601644</v>
      </c>
      <c r="AK4032" s="46">
        <v>1.00398289314073</v>
      </c>
    </row>
    <row r="4033" spans="1:37" x14ac:dyDescent="0.2">
      <c r="A4033" s="35" t="s">
        <v>3207</v>
      </c>
      <c r="B4033" s="35" t="s">
        <v>13131</v>
      </c>
      <c r="C4033" s="85" t="s">
        <v>1133</v>
      </c>
      <c r="D4033" s="85" t="s">
        <v>13413</v>
      </c>
      <c r="E4033" s="85" t="s">
        <v>12904</v>
      </c>
      <c r="F4033" s="85" t="s">
        <v>291</v>
      </c>
      <c r="G4033" s="85" t="s">
        <v>291</v>
      </c>
      <c r="H4033" s="840">
        <v>1.0794524301022099</v>
      </c>
      <c r="I4033" s="840">
        <v>1.081993312412</v>
      </c>
      <c r="J4033" s="86">
        <v>6625.5</v>
      </c>
      <c r="K4033" s="44">
        <v>7151.9120756421798</v>
      </c>
      <c r="L4033" s="45">
        <v>6728.99917782585</v>
      </c>
      <c r="M4033" s="46">
        <v>1.01562133843874</v>
      </c>
      <c r="N4033" s="139">
        <v>7168.7466913857397</v>
      </c>
      <c r="O4033" s="45">
        <v>6658.6574570215498</v>
      </c>
      <c r="P4033" s="99">
        <v>1.0050045214733301</v>
      </c>
      <c r="Q4033" s="86">
        <v>6559.0701838352697</v>
      </c>
      <c r="R4033" s="44">
        <v>7080.2042491519196</v>
      </c>
      <c r="S4033" s="45">
        <v>6661.8724146517498</v>
      </c>
      <c r="T4033" s="140">
        <v>1.01567329330761</v>
      </c>
      <c r="U4033" s="44">
        <v>7096.8700745507404</v>
      </c>
      <c r="V4033" s="45">
        <v>6592.1841337859396</v>
      </c>
      <c r="W4033" s="99">
        <v>1.0050485738104</v>
      </c>
      <c r="X4033" s="86">
        <v>6512.9218127096801</v>
      </c>
      <c r="Y4033" s="44">
        <v>7030.3892777951396</v>
      </c>
      <c r="Z4033" s="45">
        <v>6615.3246829133004</v>
      </c>
      <c r="AA4033" s="46">
        <v>1.01572303079146</v>
      </c>
      <c r="AB4033" s="139">
        <v>7046.9378456141403</v>
      </c>
      <c r="AC4033" s="45">
        <v>6546.08216442908</v>
      </c>
      <c r="AD4033" s="99">
        <v>1.00509147087482</v>
      </c>
      <c r="AE4033" s="142">
        <v>6503.6399368537404</v>
      </c>
      <c r="AF4033" s="44">
        <v>7020.3699343465396</v>
      </c>
      <c r="AG4033" s="45">
        <v>6606.1322223842999</v>
      </c>
      <c r="AH4033" s="140">
        <v>1.01575921891828</v>
      </c>
      <c r="AI4033" s="44">
        <v>7036.8949180113796</v>
      </c>
      <c r="AJ4033" s="45">
        <v>6536.9581083052499</v>
      </c>
      <c r="AK4033" s="46">
        <v>1.0051230036987</v>
      </c>
    </row>
    <row r="4034" spans="1:37" x14ac:dyDescent="0.2">
      <c r="A4034" s="35" t="s">
        <v>3206</v>
      </c>
      <c r="B4034" s="35" t="s">
        <v>9400</v>
      </c>
      <c r="C4034" s="85" t="s">
        <v>1133</v>
      </c>
      <c r="D4034" s="85" t="s">
        <v>13413</v>
      </c>
      <c r="E4034" s="85" t="s">
        <v>12904</v>
      </c>
      <c r="F4034" s="85" t="s">
        <v>288</v>
      </c>
      <c r="G4034" s="85" t="s">
        <v>288</v>
      </c>
      <c r="H4034" s="840">
        <v>1.07867613715916</v>
      </c>
      <c r="I4034" s="840">
        <v>1.0816196329719301</v>
      </c>
      <c r="J4034" s="86">
        <v>5480.5833333333303</v>
      </c>
      <c r="K4034" s="44">
        <v>5911.7744593788702</v>
      </c>
      <c r="L4034" s="45">
        <v>5562.19442519927</v>
      </c>
      <c r="M4034" s="46">
        <v>1.01489094990483</v>
      </c>
      <c r="N4034" s="139">
        <v>5927.9065334720799</v>
      </c>
      <c r="O4034" s="45">
        <v>5506.1087722714101</v>
      </c>
      <c r="P4034" s="99">
        <v>1.0046574310407499</v>
      </c>
      <c r="Q4034" s="86">
        <v>5533.1821289071204</v>
      </c>
      <c r="R4034" s="44">
        <v>5968.5115250076196</v>
      </c>
      <c r="S4034" s="45">
        <v>5615.8637358155402</v>
      </c>
      <c r="T4034" s="140">
        <v>1.0149428674101399</v>
      </c>
      <c r="U4034" s="44">
        <v>5984.7984234353598</v>
      </c>
      <c r="V4034" s="45">
        <v>5559.1962085307396</v>
      </c>
      <c r="W4034" s="99">
        <v>1.00470146816381</v>
      </c>
      <c r="X4034" s="86">
        <v>5580.5503262474404</v>
      </c>
      <c r="Y4034" s="44">
        <v>6019.6064691388701</v>
      </c>
      <c r="Z4034" s="45">
        <v>5664.2171127695701</v>
      </c>
      <c r="AA4034" s="46">
        <v>1.0149925691250601</v>
      </c>
      <c r="AB4034" s="139">
        <v>6036.03279565714</v>
      </c>
      <c r="AC4034" s="45">
        <v>5607.0264124937403</v>
      </c>
      <c r="AD4034" s="99">
        <v>1.0047443504132201</v>
      </c>
      <c r="AE4034" s="142">
        <v>5629.6921471656296</v>
      </c>
      <c r="AF4034" s="44">
        <v>6072.6145786998704</v>
      </c>
      <c r="AG4034" s="45">
        <v>5714.2992773363003</v>
      </c>
      <c r="AH4034" s="140">
        <v>1.0150287312270301</v>
      </c>
      <c r="AI4034" s="44">
        <v>6089.1855539622502</v>
      </c>
      <c r="AJ4034" s="45">
        <v>5656.5788382125602</v>
      </c>
      <c r="AK4034" s="46">
        <v>1.0047758723468501</v>
      </c>
    </row>
    <row r="4035" spans="1:37" x14ac:dyDescent="0.2">
      <c r="A4035" s="35" t="s">
        <v>3205</v>
      </c>
      <c r="B4035" s="35" t="s">
        <v>9399</v>
      </c>
      <c r="C4035" s="85" t="s">
        <v>1133</v>
      </c>
      <c r="D4035" s="85" t="s">
        <v>13413</v>
      </c>
      <c r="E4035" s="85" t="s">
        <v>12904</v>
      </c>
      <c r="F4035" s="85" t="s">
        <v>292</v>
      </c>
      <c r="G4035" s="85" t="s">
        <v>292</v>
      </c>
      <c r="H4035" s="840">
        <v>1.0787113808989801</v>
      </c>
      <c r="I4035" s="840">
        <v>1.08076600789844</v>
      </c>
      <c r="J4035" s="86">
        <v>21744.416666666701</v>
      </c>
      <c r="K4035" s="44">
        <v>23455.949729342799</v>
      </c>
      <c r="L4035" s="45">
        <v>22068.932723799</v>
      </c>
      <c r="M4035" s="46">
        <v>1.01492410958211</v>
      </c>
      <c r="N4035" s="139">
        <v>23500.626394913601</v>
      </c>
      <c r="O4035" s="45">
        <v>21828.448950107901</v>
      </c>
      <c r="P4035" s="99">
        <v>1.0038645453096999</v>
      </c>
      <c r="Q4035" s="86">
        <v>21962.8400250698</v>
      </c>
      <c r="R4035" s="44">
        <v>23691.5654919064</v>
      </c>
      <c r="S4035" s="45">
        <v>22291.7561494574</v>
      </c>
      <c r="T4035" s="140">
        <v>1.01497602878372</v>
      </c>
      <c r="U4035" s="44">
        <v>23736.6909360067</v>
      </c>
      <c r="V4035" s="45">
        <v>22048.6828324569</v>
      </c>
      <c r="W4035" s="99">
        <v>1.0039085476782199</v>
      </c>
      <c r="X4035" s="86">
        <v>22167.8579245279</v>
      </c>
      <c r="Y4035" s="44">
        <v>23912.720633339901</v>
      </c>
      <c r="Z4035" s="45">
        <v>22500.946219432499</v>
      </c>
      <c r="AA4035" s="46">
        <v>1.01502573212255</v>
      </c>
      <c r="AB4035" s="139">
        <v>23958.267312751701</v>
      </c>
      <c r="AC4035" s="45">
        <v>22255.451911533099</v>
      </c>
      <c r="AD4035" s="99">
        <v>1.0039513960845201</v>
      </c>
      <c r="AE4035" s="142">
        <v>22374.035653974301</v>
      </c>
      <c r="AF4035" s="44">
        <v>24135.1268965817</v>
      </c>
      <c r="AG4035" s="45">
        <v>22711.031038805599</v>
      </c>
      <c r="AH4035" s="140">
        <v>1.01506189540605</v>
      </c>
      <c r="AI4035" s="44">
        <v>24181.097194323102</v>
      </c>
      <c r="AJ4035" s="45">
        <v>22463.149047111001</v>
      </c>
      <c r="AK4035" s="46">
        <v>1.00398289314073</v>
      </c>
    </row>
    <row r="4036" spans="1:37" x14ac:dyDescent="0.2">
      <c r="A4036" s="35" t="s">
        <v>3204</v>
      </c>
      <c r="B4036" s="35" t="s">
        <v>9398</v>
      </c>
      <c r="C4036" s="85" t="s">
        <v>1133</v>
      </c>
      <c r="D4036" s="85" t="s">
        <v>13413</v>
      </c>
      <c r="E4036" s="85" t="s">
        <v>12904</v>
      </c>
      <c r="F4036" s="85" t="s">
        <v>288</v>
      </c>
      <c r="G4036" s="85" t="s">
        <v>288</v>
      </c>
      <c r="H4036" s="840">
        <v>1.07867613715916</v>
      </c>
      <c r="I4036" s="840">
        <v>1.0816196329719301</v>
      </c>
      <c r="J4036" s="86">
        <v>8532.4166666666697</v>
      </c>
      <c r="K4036" s="44">
        <v>9203.7142506324308</v>
      </c>
      <c r="L4036" s="45">
        <v>8659.4724558171802</v>
      </c>
      <c r="M4036" s="46">
        <v>1.01489094990483</v>
      </c>
      <c r="N4036" s="139">
        <v>9228.8293833635798</v>
      </c>
      <c r="O4036" s="45">
        <v>8572.1558089025893</v>
      </c>
      <c r="P4036" s="99">
        <v>1.0046574310407499</v>
      </c>
      <c r="Q4036" s="86">
        <v>8592.2175986108596</v>
      </c>
      <c r="R4036" s="44">
        <v>9268.2200889004998</v>
      </c>
      <c r="S4036" s="45">
        <v>8720.60996694598</v>
      </c>
      <c r="T4036" s="140">
        <v>1.0149428674101399</v>
      </c>
      <c r="U4036" s="44">
        <v>9293.5112454244299</v>
      </c>
      <c r="V4036" s="45">
        <v>8632.6136361072495</v>
      </c>
      <c r="W4036" s="99">
        <v>1.00470146816381</v>
      </c>
      <c r="X4036" s="86">
        <v>8650.6150835120297</v>
      </c>
      <c r="Y4036" s="44">
        <v>9331.2120623335104</v>
      </c>
      <c r="Z4036" s="45">
        <v>8780.3100281258503</v>
      </c>
      <c r="AA4036" s="46">
        <v>1.0149925691250601</v>
      </c>
      <c r="AB4036" s="139">
        <v>9356.6751116097203</v>
      </c>
      <c r="AC4036" s="45">
        <v>8691.6566327580495</v>
      </c>
      <c r="AD4036" s="99">
        <v>1.0047443504132201</v>
      </c>
      <c r="AE4036" s="142">
        <v>8707.6810736596399</v>
      </c>
      <c r="AF4036" s="44">
        <v>9392.7677841491004</v>
      </c>
      <c r="AG4036" s="45">
        <v>8838.5464721263597</v>
      </c>
      <c r="AH4036" s="140">
        <v>1.0150287312270301</v>
      </c>
      <c r="AI4036" s="44">
        <v>9418.3988069283696</v>
      </c>
      <c r="AJ4036" s="45">
        <v>8749.2678469045295</v>
      </c>
      <c r="AK4036" s="46">
        <v>1.0047758723468501</v>
      </c>
    </row>
    <row r="4037" spans="1:37" x14ac:dyDescent="0.2">
      <c r="A4037" s="35" t="s">
        <v>3203</v>
      </c>
      <c r="B4037" s="35" t="s">
        <v>9397</v>
      </c>
      <c r="C4037" s="85" t="s">
        <v>1133</v>
      </c>
      <c r="D4037" s="85" t="s">
        <v>13413</v>
      </c>
      <c r="E4037" s="85" t="s">
        <v>12904</v>
      </c>
      <c r="F4037" s="85" t="s">
        <v>290</v>
      </c>
      <c r="G4037" s="85" t="s">
        <v>290</v>
      </c>
      <c r="H4037" s="840">
        <v>1.0876833024921999</v>
      </c>
      <c r="I4037" s="840">
        <v>1.0876741946519699</v>
      </c>
      <c r="J4037" s="86">
        <v>10741.083333333299</v>
      </c>
      <c r="K4037" s="44">
        <v>11682.8969923439</v>
      </c>
      <c r="L4037" s="45">
        <v>10992.054072343601</v>
      </c>
      <c r="M4037" s="46">
        <v>1.02336549593945</v>
      </c>
      <c r="N4037" s="139">
        <v>11682.799164272999</v>
      </c>
      <c r="O4037" s="45">
        <v>10851.514375246299</v>
      </c>
      <c r="P4037" s="99">
        <v>1.01028118286451</v>
      </c>
      <c r="Q4037" s="86">
        <v>10822.872621426501</v>
      </c>
      <c r="R4037" s="44">
        <v>11771.8578353256</v>
      </c>
      <c r="S4037" s="45">
        <v>11076.320996213</v>
      </c>
      <c r="T4037" s="140">
        <v>1.0234178469665001</v>
      </c>
      <c r="U4037" s="44">
        <v>11771.759262330899</v>
      </c>
      <c r="V4037" s="45">
        <v>10934.6238300408</v>
      </c>
      <c r="W4037" s="99">
        <v>1.0103254664933401</v>
      </c>
      <c r="X4037" s="86">
        <v>10898.5547070268</v>
      </c>
      <c r="Y4037" s="44">
        <v>11854.1759761308</v>
      </c>
      <c r="Z4037" s="45">
        <v>11154.321593283001</v>
      </c>
      <c r="AA4037" s="46">
        <v>1.0234679637008499</v>
      </c>
      <c r="AB4037" s="139">
        <v>11854.076713835801</v>
      </c>
      <c r="AC4037" s="45">
        <v>11011.557339122801</v>
      </c>
      <c r="AD4037" s="99">
        <v>1.0103685887839</v>
      </c>
      <c r="AE4037" s="142">
        <v>10975.183467787299</v>
      </c>
      <c r="AF4037" s="44">
        <v>11937.523799700701</v>
      </c>
      <c r="AG4037" s="45">
        <v>11233.148874799601</v>
      </c>
      <c r="AH4037" s="140">
        <v>1.02350442776373</v>
      </c>
      <c r="AI4037" s="44">
        <v>11937.423839483101</v>
      </c>
      <c r="AJ4037" s="45">
        <v>11089.3285275657</v>
      </c>
      <c r="AK4037" s="46">
        <v>1.0104002871672599</v>
      </c>
    </row>
    <row r="4038" spans="1:37" x14ac:dyDescent="0.2">
      <c r="A4038" s="35" t="s">
        <v>3202</v>
      </c>
      <c r="B4038" s="35" t="s">
        <v>9396</v>
      </c>
      <c r="C4038" s="85" t="s">
        <v>1063</v>
      </c>
      <c r="D4038" s="85" t="s">
        <v>1063</v>
      </c>
      <c r="E4038" s="85" t="s">
        <v>12906</v>
      </c>
      <c r="F4038" s="85" t="s">
        <v>454</v>
      </c>
      <c r="G4038" s="85" t="s">
        <v>454</v>
      </c>
      <c r="H4038" s="840">
        <v>1.05502251640114</v>
      </c>
      <c r="I4038" s="840">
        <v>1.05629186715905</v>
      </c>
      <c r="J4038" s="86">
        <v>17811.583333333299</v>
      </c>
      <c r="K4038" s="44">
        <v>18791.621469422</v>
      </c>
      <c r="L4038" s="45">
        <v>17680.4194571144</v>
      </c>
      <c r="M4038" s="46">
        <v>0.99263603500237496</v>
      </c>
      <c r="N4038" s="139">
        <v>18814.230616225701</v>
      </c>
      <c r="O4038" s="45">
        <v>17475.5117434116</v>
      </c>
      <c r="P4038" s="99">
        <v>0.98113185202952702</v>
      </c>
      <c r="Q4038" s="86">
        <v>17929.424012429601</v>
      </c>
      <c r="R4038" s="44">
        <v>18915.9460392166</v>
      </c>
      <c r="S4038" s="45">
        <v>17798.302800486701</v>
      </c>
      <c r="T4038" s="140">
        <v>0.992686814040871</v>
      </c>
      <c r="U4038" s="44">
        <v>18938.704767175601</v>
      </c>
      <c r="V4038" s="45">
        <v>17591.900058637399</v>
      </c>
      <c r="W4038" s="99">
        <v>0.98117485795649495</v>
      </c>
      <c r="X4038" s="86">
        <v>18040.118019229099</v>
      </c>
      <c r="Y4038" s="44">
        <v>19032.730708820702</v>
      </c>
      <c r="Z4038" s="45">
        <v>17909.064244702899</v>
      </c>
      <c r="AA4038" s="46">
        <v>0.99273542587767305</v>
      </c>
      <c r="AB4038" s="139">
        <v>19055.6299463012</v>
      </c>
      <c r="AC4038" s="45">
        <v>17701.2657208376</v>
      </c>
      <c r="AD4038" s="99">
        <v>0.98121673605292703</v>
      </c>
      <c r="AE4038" s="142">
        <v>18152.452056378199</v>
      </c>
      <c r="AF4038" s="44">
        <v>19151.245647371299</v>
      </c>
      <c r="AG4038" s="45">
        <v>18021.2242592701</v>
      </c>
      <c r="AH4038" s="140">
        <v>0.992770795003312</v>
      </c>
      <c r="AI4038" s="44">
        <v>19174.287476146899</v>
      </c>
      <c r="AJ4038" s="45">
        <v>17812.048559564901</v>
      </c>
      <c r="AK4038" s="46">
        <v>0.98124751985263003</v>
      </c>
    </row>
    <row r="4039" spans="1:37" x14ac:dyDescent="0.2">
      <c r="A4039" s="35" t="s">
        <v>3201</v>
      </c>
      <c r="B4039" s="35" t="s">
        <v>9395</v>
      </c>
      <c r="C4039" s="85" t="s">
        <v>1063</v>
      </c>
      <c r="D4039" s="85" t="s">
        <v>1063</v>
      </c>
      <c r="E4039" s="85" t="s">
        <v>12906</v>
      </c>
      <c r="F4039" s="85" t="s">
        <v>455</v>
      </c>
      <c r="G4039" s="85" t="s">
        <v>455</v>
      </c>
      <c r="H4039" s="840">
        <v>1.05578627068815</v>
      </c>
      <c r="I4039" s="840">
        <v>1.0561317502927701</v>
      </c>
      <c r="J4039" s="86">
        <v>39052.333333333299</v>
      </c>
      <c r="K4039" s="44">
        <v>41230.917371670701</v>
      </c>
      <c r="L4039" s="45">
        <v>38792.815985516099</v>
      </c>
      <c r="M4039" s="46">
        <v>0.99335462632662497</v>
      </c>
      <c r="N4039" s="139">
        <v>41244.409156349902</v>
      </c>
      <c r="O4039" s="45">
        <v>38309.680117360898</v>
      </c>
      <c r="P4039" s="99">
        <v>0.98098312821327605</v>
      </c>
      <c r="Q4039" s="86">
        <v>39274.900512734901</v>
      </c>
      <c r="R4039" s="44">
        <v>41465.900743988597</v>
      </c>
      <c r="S4039" s="45">
        <v>39015.8999082765</v>
      </c>
      <c r="T4039" s="140">
        <v>0.99340544212519699</v>
      </c>
      <c r="U4039" s="44">
        <v>41479.469421089001</v>
      </c>
      <c r="V4039" s="45">
        <v>38529.703562717703</v>
      </c>
      <c r="W4039" s="99">
        <v>0.98102612762123798</v>
      </c>
      <c r="X4039" s="86">
        <v>39505.066527727897</v>
      </c>
      <c r="Y4039" s="44">
        <v>41708.9068625972</v>
      </c>
      <c r="Z4039" s="45">
        <v>39246.469884240098</v>
      </c>
      <c r="AA4039" s="46">
        <v>0.99345408915319</v>
      </c>
      <c r="AB4039" s="139">
        <v>41722.555057361496</v>
      </c>
      <c r="AC4039" s="45">
        <v>38757.156583321899</v>
      </c>
      <c r="AD4039" s="99">
        <v>0.98106799936962397</v>
      </c>
      <c r="AE4039" s="142">
        <v>39779.9150118736</v>
      </c>
      <c r="AF4039" s="44">
        <v>41999.088118677697</v>
      </c>
      <c r="AG4039" s="45">
        <v>39520.927234068899</v>
      </c>
      <c r="AH4039" s="140">
        <v>0.99348948388332603</v>
      </c>
      <c r="AI4039" s="44">
        <v>42012.831267987603</v>
      </c>
      <c r="AJ4039" s="45">
        <v>39028.0260271023</v>
      </c>
      <c r="AK4039" s="46">
        <v>0.98109877850299798</v>
      </c>
    </row>
    <row r="4040" spans="1:37" x14ac:dyDescent="0.2">
      <c r="A4040" s="35" t="s">
        <v>3200</v>
      </c>
      <c r="B4040" s="35" t="s">
        <v>9394</v>
      </c>
      <c r="C4040" s="85" t="s">
        <v>1063</v>
      </c>
      <c r="D4040" s="85" t="s">
        <v>1063</v>
      </c>
      <c r="E4040" s="85" t="s">
        <v>12906</v>
      </c>
      <c r="F4040" s="85" t="s">
        <v>455</v>
      </c>
      <c r="G4040" s="85" t="s">
        <v>455</v>
      </c>
      <c r="H4040" s="840">
        <v>1.05578627068815</v>
      </c>
      <c r="I4040" s="840">
        <v>1.0561317502927701</v>
      </c>
      <c r="J4040" s="86">
        <v>11389.083333333299</v>
      </c>
      <c r="K4040" s="44">
        <v>12024.4378190566</v>
      </c>
      <c r="L4040" s="45">
        <v>11313.398618786099</v>
      </c>
      <c r="M4040" s="46">
        <v>0.99335462632662497</v>
      </c>
      <c r="N4040" s="139">
        <v>12028.3725150635</v>
      </c>
      <c r="O4040" s="45">
        <v>11172.498595814999</v>
      </c>
      <c r="P4040" s="99">
        <v>0.98098312821327704</v>
      </c>
      <c r="Q4040" s="86">
        <v>11437.3929030443</v>
      </c>
      <c r="R4040" s="44">
        <v>12075.4423995003</v>
      </c>
      <c r="S4040" s="45">
        <v>11361.968353608299</v>
      </c>
      <c r="T4040" s="140">
        <v>0.99340544212519699</v>
      </c>
      <c r="U4040" s="44">
        <v>12079.3937854782</v>
      </c>
      <c r="V4040" s="45">
        <v>11220.381269756101</v>
      </c>
      <c r="W4040" s="99">
        <v>0.98102612762123798</v>
      </c>
      <c r="X4040" s="86">
        <v>11486.785603704</v>
      </c>
      <c r="Y4040" s="44">
        <v>12127.590534729001</v>
      </c>
      <c r="Z4040" s="45">
        <v>11411.594129225699</v>
      </c>
      <c r="AA4040" s="46">
        <v>0.99345408915319</v>
      </c>
      <c r="AB4040" s="139">
        <v>12131.5589848776</v>
      </c>
      <c r="AC4040" s="45">
        <v>11269.3177714136</v>
      </c>
      <c r="AD4040" s="99">
        <v>0.98106799936962397</v>
      </c>
      <c r="AE4040" s="142">
        <v>11539.6903045862</v>
      </c>
      <c r="AF4040" s="44">
        <v>12183.446591575301</v>
      </c>
      <c r="AG4040" s="45">
        <v>11464.5609648768</v>
      </c>
      <c r="AH4040" s="140">
        <v>0.99348948388332603</v>
      </c>
      <c r="AI4040" s="44">
        <v>12187.433319219101</v>
      </c>
      <c r="AJ4040" s="45">
        <v>11321.576062132401</v>
      </c>
      <c r="AK4040" s="46">
        <v>0.98109877850299798</v>
      </c>
    </row>
    <row r="4041" spans="1:37" x14ac:dyDescent="0.2">
      <c r="A4041" s="35" t="s">
        <v>3199</v>
      </c>
      <c r="B4041" s="35" t="s">
        <v>9393</v>
      </c>
      <c r="C4041" s="85" t="s">
        <v>1063</v>
      </c>
      <c r="D4041" s="85" t="s">
        <v>1063</v>
      </c>
      <c r="E4041" s="85" t="s">
        <v>12906</v>
      </c>
      <c r="F4041" s="85" t="s">
        <v>455</v>
      </c>
      <c r="G4041" s="85" t="s">
        <v>455</v>
      </c>
      <c r="H4041" s="840">
        <v>1.05578627068815</v>
      </c>
      <c r="I4041" s="840">
        <v>1.0561317502927701</v>
      </c>
      <c r="J4041" s="86">
        <v>10789.416666666701</v>
      </c>
      <c r="K4041" s="44">
        <v>11391.317985400599</v>
      </c>
      <c r="L4041" s="45">
        <v>10717.716961198899</v>
      </c>
      <c r="M4041" s="46">
        <v>0.99335462632662497</v>
      </c>
      <c r="N4041" s="139">
        <v>11395.0455088046</v>
      </c>
      <c r="O4041" s="45">
        <v>10584.2357132631</v>
      </c>
      <c r="P4041" s="99">
        <v>0.98098312821327704</v>
      </c>
      <c r="Q4041" s="86">
        <v>10835.419931672999</v>
      </c>
      <c r="R4041" s="44">
        <v>11439.887601001201</v>
      </c>
      <c r="S4041" s="45">
        <v>10763.9651278358</v>
      </c>
      <c r="T4041" s="140">
        <v>0.99340544212519699</v>
      </c>
      <c r="U4041" s="44">
        <v>11443.631017595</v>
      </c>
      <c r="V4041" s="45">
        <v>10629.8300567192</v>
      </c>
      <c r="W4041" s="99">
        <v>0.98102612762123798</v>
      </c>
      <c r="X4041" s="86">
        <v>10887.3026630114</v>
      </c>
      <c r="Y4041" s="44">
        <v>11494.664676434</v>
      </c>
      <c r="Z4041" s="45">
        <v>10816.0353504171</v>
      </c>
      <c r="AA4041" s="46">
        <v>0.99345408915319</v>
      </c>
      <c r="AB4041" s="139">
        <v>11498.426017453299</v>
      </c>
      <c r="AC4041" s="45">
        <v>10681.1842421322</v>
      </c>
      <c r="AD4041" s="99">
        <v>0.98106799936962397</v>
      </c>
      <c r="AE4041" s="142">
        <v>10943.0094514219</v>
      </c>
      <c r="AF4041" s="44">
        <v>11553.479138822</v>
      </c>
      <c r="AG4041" s="45">
        <v>10871.764812023501</v>
      </c>
      <c r="AH4041" s="140">
        <v>0.99348948388332603</v>
      </c>
      <c r="AI4041" s="44">
        <v>11557.2597254005</v>
      </c>
      <c r="AJ4041" s="45">
        <v>10736.173205936801</v>
      </c>
      <c r="AK4041" s="46">
        <v>0.98109877850299798</v>
      </c>
    </row>
    <row r="4042" spans="1:37" x14ac:dyDescent="0.2">
      <c r="A4042" s="35" t="s">
        <v>3198</v>
      </c>
      <c r="B4042" s="35" t="s">
        <v>9392</v>
      </c>
      <c r="C4042" s="85" t="s">
        <v>1015</v>
      </c>
      <c r="D4042" s="85" t="s">
        <v>1015</v>
      </c>
      <c r="E4042" s="85" t="s">
        <v>12906</v>
      </c>
      <c r="F4042" s="85" t="s">
        <v>456</v>
      </c>
      <c r="G4042" s="85" t="s">
        <v>456</v>
      </c>
      <c r="H4042" s="840">
        <v>1.04675483096929</v>
      </c>
      <c r="I4042" s="840">
        <v>1.0547536005418801</v>
      </c>
      <c r="J4042" s="86">
        <v>7996.9166666666697</v>
      </c>
      <c r="K4042" s="44">
        <v>8370.8111536922006</v>
      </c>
      <c r="L4042" s="45">
        <v>7875.8212873964303</v>
      </c>
      <c r="M4042" s="46">
        <v>0.98485724131964603</v>
      </c>
      <c r="N4042" s="139">
        <v>8434.7766474</v>
      </c>
      <c r="O4042" s="45">
        <v>7834.6035701066903</v>
      </c>
      <c r="P4042" s="99">
        <v>0.97970304014339105</v>
      </c>
      <c r="Q4042" s="86">
        <v>8029.2917030835997</v>
      </c>
      <c r="R4042" s="44">
        <v>8404.6998794644296</v>
      </c>
      <c r="S4042" s="45">
        <v>7908.1106010660296</v>
      </c>
      <c r="T4042" s="140">
        <v>0.98490762242813601</v>
      </c>
      <c r="U4042" s="44">
        <v>8468.9243336284308</v>
      </c>
      <c r="V4042" s="45">
        <v>7866.6662959746</v>
      </c>
      <c r="W4042" s="99">
        <v>0.97974598344128605</v>
      </c>
      <c r="X4042" s="86">
        <v>8060.9664526223296</v>
      </c>
      <c r="Y4042" s="44">
        <v>8437.8555765638393</v>
      </c>
      <c r="Z4042" s="45">
        <v>7939.6960909120999</v>
      </c>
      <c r="AA4042" s="46">
        <v>0.98495585331821001</v>
      </c>
      <c r="AB4042" s="139">
        <v>8502.3333897506709</v>
      </c>
      <c r="AC4042" s="45">
        <v>7898.0365909309703</v>
      </c>
      <c r="AD4042" s="99">
        <v>0.97978780055109205</v>
      </c>
      <c r="AE4042" s="142">
        <v>8099.0326814856498</v>
      </c>
      <c r="AF4042" s="44">
        <v>8477.7015855233003</v>
      </c>
      <c r="AG4042" s="45">
        <v>7977.4738567387103</v>
      </c>
      <c r="AH4042" s="140">
        <v>0.98499094527364695</v>
      </c>
      <c r="AI4042" s="44">
        <v>8542.4838817033105</v>
      </c>
      <c r="AJ4042" s="45">
        <v>7935.5823735034801</v>
      </c>
      <c r="AK4042" s="46">
        <v>0.97981853952067399</v>
      </c>
    </row>
    <row r="4043" spans="1:37" x14ac:dyDescent="0.2">
      <c r="A4043" s="35" t="s">
        <v>3197</v>
      </c>
      <c r="B4043" s="35" t="s">
        <v>9391</v>
      </c>
      <c r="C4043" s="85" t="s">
        <v>1063</v>
      </c>
      <c r="D4043" s="85" t="s">
        <v>1063</v>
      </c>
      <c r="E4043" s="85" t="s">
        <v>12906</v>
      </c>
      <c r="F4043" s="85" t="s">
        <v>455</v>
      </c>
      <c r="G4043" s="85" t="s">
        <v>455</v>
      </c>
      <c r="H4043" s="840">
        <v>1.05578627068815</v>
      </c>
      <c r="I4043" s="840">
        <v>1.0561317502927701</v>
      </c>
      <c r="J4043" s="86">
        <v>19976.5</v>
      </c>
      <c r="K4043" s="44">
        <v>21090.914436401901</v>
      </c>
      <c r="L4043" s="45">
        <v>19843.748692813799</v>
      </c>
      <c r="M4043" s="46">
        <v>0.99335462632662397</v>
      </c>
      <c r="N4043" s="139">
        <v>21097.8159097235</v>
      </c>
      <c r="O4043" s="45">
        <v>19596.609460752501</v>
      </c>
      <c r="P4043" s="99">
        <v>0.98098312821327704</v>
      </c>
      <c r="Q4043" s="86">
        <v>20101.108166494199</v>
      </c>
      <c r="R4043" s="44">
        <v>21222.474027802102</v>
      </c>
      <c r="S4043" s="45">
        <v>19968.550245342602</v>
      </c>
      <c r="T4043" s="140">
        <v>0.99340544212519699</v>
      </c>
      <c r="U4043" s="44">
        <v>21229.4185507037</v>
      </c>
      <c r="V4043" s="45">
        <v>19719.712305471399</v>
      </c>
      <c r="W4043" s="99">
        <v>0.98102612762123798</v>
      </c>
      <c r="X4043" s="86">
        <v>20222.918762496702</v>
      </c>
      <c r="Y4043" s="44">
        <v>21351.0799826859</v>
      </c>
      <c r="Z4043" s="45">
        <v>20090.541339215099</v>
      </c>
      <c r="AA4043" s="46">
        <v>0.99345408915319</v>
      </c>
      <c r="AB4043" s="139">
        <v>21358.0665886641</v>
      </c>
      <c r="AC4043" s="45">
        <v>19840.058451737099</v>
      </c>
      <c r="AD4043" s="99">
        <v>0.98106799936962397</v>
      </c>
      <c r="AE4043" s="142">
        <v>20367.272569126599</v>
      </c>
      <c r="AF4043" s="44">
        <v>21503.4867498473</v>
      </c>
      <c r="AG4043" s="45">
        <v>20234.671112812601</v>
      </c>
      <c r="AH4043" s="140">
        <v>0.99348948388332603</v>
      </c>
      <c r="AI4043" s="44">
        <v>21510.523227121499</v>
      </c>
      <c r="AJ4043" s="45">
        <v>19982.306239007699</v>
      </c>
      <c r="AK4043" s="46">
        <v>0.98109877850299798</v>
      </c>
    </row>
    <row r="4044" spans="1:37" x14ac:dyDescent="0.2">
      <c r="A4044" s="35" t="s">
        <v>3196</v>
      </c>
      <c r="B4044" s="35" t="s">
        <v>9390</v>
      </c>
      <c r="C4044" s="85" t="s">
        <v>1063</v>
      </c>
      <c r="D4044" s="85" t="s">
        <v>1063</v>
      </c>
      <c r="E4044" s="85" t="s">
        <v>12906</v>
      </c>
      <c r="F4044" s="85" t="s">
        <v>455</v>
      </c>
      <c r="G4044" s="85" t="s">
        <v>455</v>
      </c>
      <c r="H4044" s="840">
        <v>1.05578627068815</v>
      </c>
      <c r="I4044" s="840">
        <v>1.0561317502927701</v>
      </c>
      <c r="J4044" s="86">
        <v>13227.666666666701</v>
      </c>
      <c r="K4044" s="44">
        <v>13965.588859906</v>
      </c>
      <c r="L4044" s="45">
        <v>13139.7638788398</v>
      </c>
      <c r="M4044" s="46">
        <v>0.99335462632662497</v>
      </c>
      <c r="N4044" s="139">
        <v>13970.158748956001</v>
      </c>
      <c r="O4044" s="45">
        <v>12976.117825629201</v>
      </c>
      <c r="P4044" s="99">
        <v>0.98098312821327704</v>
      </c>
      <c r="Q4044" s="86">
        <v>13291.1537006776</v>
      </c>
      <c r="R4044" s="44">
        <v>14032.6175987815</v>
      </c>
      <c r="S4044" s="45">
        <v>13203.5044183756</v>
      </c>
      <c r="T4044" s="140">
        <v>0.99340544212519699</v>
      </c>
      <c r="U4044" s="44">
        <v>14037.209421306799</v>
      </c>
      <c r="V4044" s="45">
        <v>13038.9690465944</v>
      </c>
      <c r="W4044" s="99">
        <v>0.98102612762123798</v>
      </c>
      <c r="X4044" s="86">
        <v>13353.9955556555</v>
      </c>
      <c r="Y4044" s="44">
        <v>14098.9651664917</v>
      </c>
      <c r="Z4044" s="45">
        <v>13266.581491299499</v>
      </c>
      <c r="AA4044" s="46">
        <v>0.99345408915319</v>
      </c>
      <c r="AB4044" s="139">
        <v>14103.578699596301</v>
      </c>
      <c r="AC4044" s="45">
        <v>13101.1777033778</v>
      </c>
      <c r="AD4044" s="99">
        <v>0.98106799936962397</v>
      </c>
      <c r="AE4044" s="142">
        <v>13420.669014912701</v>
      </c>
      <c r="AF4044" s="44">
        <v>14169.3580893948</v>
      </c>
      <c r="AG4044" s="45">
        <v>13333.293532994599</v>
      </c>
      <c r="AH4044" s="140">
        <v>0.99348948388332603</v>
      </c>
      <c r="AI4044" s="44">
        <v>14173.994656819699</v>
      </c>
      <c r="AJ4044" s="45">
        <v>13167.001977223899</v>
      </c>
      <c r="AK4044" s="46">
        <v>0.98109877850299798</v>
      </c>
    </row>
    <row r="4045" spans="1:37" x14ac:dyDescent="0.2">
      <c r="A4045" s="35" t="s">
        <v>3195</v>
      </c>
      <c r="B4045" s="35" t="s">
        <v>9389</v>
      </c>
      <c r="C4045" s="85" t="s">
        <v>1063</v>
      </c>
      <c r="D4045" s="85" t="s">
        <v>1063</v>
      </c>
      <c r="E4045" s="85" t="s">
        <v>12906</v>
      </c>
      <c r="F4045" s="85" t="s">
        <v>453</v>
      </c>
      <c r="G4045" s="85" t="s">
        <v>453</v>
      </c>
      <c r="H4045" s="840">
        <v>1.0559231913141101</v>
      </c>
      <c r="I4045" s="840">
        <v>1.05595323693802</v>
      </c>
      <c r="J4045" s="86">
        <v>14471.166666666701</v>
      </c>
      <c r="K4045" s="44">
        <v>15280.440488705101</v>
      </c>
      <c r="L4045" s="45">
        <v>14376.8645919883</v>
      </c>
      <c r="M4045" s="46">
        <v>0.993483450446631</v>
      </c>
      <c r="N4045" s="139">
        <v>15280.875283936201</v>
      </c>
      <c r="O4045" s="45">
        <v>14193.5708624585</v>
      </c>
      <c r="P4045" s="99">
        <v>0.98081731690316198</v>
      </c>
      <c r="Q4045" s="86">
        <v>14630.282968699499</v>
      </c>
      <c r="R4045" s="44">
        <v>15448.4550821377</v>
      </c>
      <c r="S4045" s="45">
        <v>14535.687550681499</v>
      </c>
      <c r="T4045" s="140">
        <v>0.99353427283529705</v>
      </c>
      <c r="U4045" s="44">
        <v>15448.8946581174</v>
      </c>
      <c r="V4045" s="45">
        <v>14350.263874066901</v>
      </c>
      <c r="W4045" s="99">
        <v>0.98086030904312005</v>
      </c>
      <c r="X4045" s="86">
        <v>14785.7422796592</v>
      </c>
      <c r="Y4045" s="44">
        <v>15612.608173885799</v>
      </c>
      <c r="Z4045" s="45">
        <v>14690.8610798507</v>
      </c>
      <c r="AA4045" s="46">
        <v>0.99358292617212496</v>
      </c>
      <c r="AB4045" s="139">
        <v>15613.0524207375</v>
      </c>
      <c r="AC4045" s="45">
        <v>14503.3667420943</v>
      </c>
      <c r="AD4045" s="99">
        <v>0.98090217371410704</v>
      </c>
      <c r="AE4045" s="142">
        <v>14940.529851464</v>
      </c>
      <c r="AF4045" s="44">
        <v>15776.0519606816</v>
      </c>
      <c r="AG4045" s="45">
        <v>14845.1842529817</v>
      </c>
      <c r="AH4045" s="140">
        <v>0.99361832549245999</v>
      </c>
      <c r="AI4045" s="44">
        <v>15776.5008582225</v>
      </c>
      <c r="AJ4045" s="45">
        <v>14655.657986574901</v>
      </c>
      <c r="AK4045" s="46">
        <v>0.98093294764501804</v>
      </c>
    </row>
    <row r="4046" spans="1:37" x14ac:dyDescent="0.2">
      <c r="A4046" s="35" t="s">
        <v>3194</v>
      </c>
      <c r="B4046" s="35" t="s">
        <v>9388</v>
      </c>
      <c r="C4046" s="85" t="s">
        <v>1063</v>
      </c>
      <c r="D4046" s="85" t="s">
        <v>1063</v>
      </c>
      <c r="E4046" s="85" t="s">
        <v>12906</v>
      </c>
      <c r="F4046" s="85" t="s">
        <v>455</v>
      </c>
      <c r="G4046" s="85" t="s">
        <v>455</v>
      </c>
      <c r="H4046" s="840">
        <v>1.05578627068815</v>
      </c>
      <c r="I4046" s="840">
        <v>1.0561317502927701</v>
      </c>
      <c r="J4046" s="86">
        <v>19452.25</v>
      </c>
      <c r="K4046" s="44">
        <v>20537.418483993599</v>
      </c>
      <c r="L4046" s="45">
        <v>19322.982529962101</v>
      </c>
      <c r="M4046" s="46">
        <v>0.99335462632662497</v>
      </c>
      <c r="N4046" s="139">
        <v>20544.138839632498</v>
      </c>
      <c r="O4046" s="45">
        <v>19082.3290557867</v>
      </c>
      <c r="P4046" s="99">
        <v>0.98098312821327704</v>
      </c>
      <c r="Q4046" s="86">
        <v>19553.670770378299</v>
      </c>
      <c r="R4046" s="44">
        <v>20644.4971409217</v>
      </c>
      <c r="S4046" s="45">
        <v>19424.722956818201</v>
      </c>
      <c r="T4046" s="140">
        <v>0.99340544212519699</v>
      </c>
      <c r="U4046" s="44">
        <v>20651.252535368199</v>
      </c>
      <c r="V4046" s="45">
        <v>19182.6619166448</v>
      </c>
      <c r="W4046" s="99">
        <v>0.98102612762123798</v>
      </c>
      <c r="X4046" s="86">
        <v>19660.022673256801</v>
      </c>
      <c r="Y4046" s="44">
        <v>20756.7820198423</v>
      </c>
      <c r="Z4046" s="45">
        <v>19531.329917591302</v>
      </c>
      <c r="AA4046" s="46">
        <v>0.993454089153189</v>
      </c>
      <c r="AB4046" s="139">
        <v>20763.5741567021</v>
      </c>
      <c r="AC4046" s="45">
        <v>19287.819111613499</v>
      </c>
      <c r="AD4046" s="99">
        <v>0.98106799936962397</v>
      </c>
      <c r="AE4046" s="142">
        <v>19781.7495931023</v>
      </c>
      <c r="AF4046" s="44">
        <v>20885.299630588299</v>
      </c>
      <c r="AG4046" s="45">
        <v>19652.960193560401</v>
      </c>
      <c r="AH4046" s="140">
        <v>0.99348948388332603</v>
      </c>
      <c r="AI4046" s="44">
        <v>20892.133821616299</v>
      </c>
      <c r="AJ4046" s="45">
        <v>19407.850362444799</v>
      </c>
      <c r="AK4046" s="46">
        <v>0.98109877850299798</v>
      </c>
    </row>
    <row r="4047" spans="1:37" x14ac:dyDescent="0.2">
      <c r="A4047" s="35" t="s">
        <v>3193</v>
      </c>
      <c r="B4047" s="35" t="s">
        <v>9387</v>
      </c>
      <c r="C4047" s="85" t="s">
        <v>1063</v>
      </c>
      <c r="D4047" s="85" t="s">
        <v>1063</v>
      </c>
      <c r="E4047" s="85" t="s">
        <v>12906</v>
      </c>
      <c r="F4047" s="85" t="s">
        <v>454</v>
      </c>
      <c r="G4047" s="85" t="s">
        <v>454</v>
      </c>
      <c r="H4047" s="840">
        <v>1.05502251640114</v>
      </c>
      <c r="I4047" s="840">
        <v>1.05629186715905</v>
      </c>
      <c r="J4047" s="86">
        <v>9772.75</v>
      </c>
      <c r="K4047" s="44">
        <v>10310.4712971593</v>
      </c>
      <c r="L4047" s="45">
        <v>9700.7838110694593</v>
      </c>
      <c r="M4047" s="46">
        <v>0.99263603500237496</v>
      </c>
      <c r="N4047" s="139">
        <v>10322.8763447786</v>
      </c>
      <c r="O4047" s="45">
        <v>9588.3563069215597</v>
      </c>
      <c r="P4047" s="99">
        <v>0.98113185202952702</v>
      </c>
      <c r="Q4047" s="86">
        <v>9832.5152966462501</v>
      </c>
      <c r="R4047" s="44">
        <v>10373.5250308205</v>
      </c>
      <c r="S4047" s="45">
        <v>9760.6082838358998</v>
      </c>
      <c r="T4047" s="140">
        <v>0.992686814040871</v>
      </c>
      <c r="U4047" s="44">
        <v>10386.005941564399</v>
      </c>
      <c r="V4047" s="45">
        <v>9647.4167995419502</v>
      </c>
      <c r="W4047" s="99">
        <v>0.98117485795649495</v>
      </c>
      <c r="X4047" s="86">
        <v>9889.4980603093099</v>
      </c>
      <c r="Y4047" s="44">
        <v>10433.6431295318</v>
      </c>
      <c r="Z4047" s="45">
        <v>9817.6550686175797</v>
      </c>
      <c r="AA4047" s="46">
        <v>0.99273542587767305</v>
      </c>
      <c r="AB4047" s="139">
        <v>10446.1963713899</v>
      </c>
      <c r="AC4047" s="45">
        <v>9703.7410079384608</v>
      </c>
      <c r="AD4047" s="99">
        <v>0.98121673605292703</v>
      </c>
      <c r="AE4047" s="142">
        <v>9949.7547786553205</v>
      </c>
      <c r="AF4047" s="44">
        <v>10497.215324151201</v>
      </c>
      <c r="AG4047" s="45">
        <v>9877.8259616936393</v>
      </c>
      <c r="AH4047" s="140">
        <v>0.992770795003312</v>
      </c>
      <c r="AI4047" s="44">
        <v>10509.8450529205</v>
      </c>
      <c r="AJ4047" s="45">
        <v>9763.1721996973793</v>
      </c>
      <c r="AK4047" s="46">
        <v>0.98124751985263003</v>
      </c>
    </row>
    <row r="4048" spans="1:37" x14ac:dyDescent="0.2">
      <c r="A4048" s="35" t="s">
        <v>3192</v>
      </c>
      <c r="B4048" s="35" t="s">
        <v>9386</v>
      </c>
      <c r="C4048" s="85" t="s">
        <v>1063</v>
      </c>
      <c r="D4048" s="85" t="s">
        <v>1063</v>
      </c>
      <c r="E4048" s="85" t="s">
        <v>12906</v>
      </c>
      <c r="F4048" s="85" t="s">
        <v>455</v>
      </c>
      <c r="G4048" s="85" t="s">
        <v>455</v>
      </c>
      <c r="H4048" s="840">
        <v>1.05578627068815</v>
      </c>
      <c r="I4048" s="840">
        <v>1.0561317502927701</v>
      </c>
      <c r="J4048" s="86">
        <v>12206.166666666701</v>
      </c>
      <c r="K4048" s="44">
        <v>12887.103184398</v>
      </c>
      <c r="L4048" s="45">
        <v>12125.0521280472</v>
      </c>
      <c r="M4048" s="46">
        <v>0.99335462632662497</v>
      </c>
      <c r="N4048" s="139">
        <v>12891.320166031899</v>
      </c>
      <c r="O4048" s="45">
        <v>11974.0435601593</v>
      </c>
      <c r="P4048" s="99">
        <v>0.98098312821327704</v>
      </c>
      <c r="Q4048" s="86">
        <v>12253.010327444301</v>
      </c>
      <c r="R4048" s="44">
        <v>12936.560078315901</v>
      </c>
      <c r="S4048" s="45">
        <v>12172.2071416994</v>
      </c>
      <c r="T4048" s="140">
        <v>0.99340544212519699</v>
      </c>
      <c r="U4048" s="44">
        <v>12940.7932434791</v>
      </c>
      <c r="V4048" s="45">
        <v>12020.5232732357</v>
      </c>
      <c r="W4048" s="99">
        <v>0.98102612762123798</v>
      </c>
      <c r="X4048" s="86">
        <v>12299.454388977099</v>
      </c>
      <c r="Y4048" s="44">
        <v>12985.5950808371</v>
      </c>
      <c r="Z4048" s="45">
        <v>12218.943257082399</v>
      </c>
      <c r="AA4048" s="46">
        <v>0.99345408915319</v>
      </c>
      <c r="AB4048" s="139">
        <v>12989.8442914764</v>
      </c>
      <c r="AC4048" s="45">
        <v>12066.601110731701</v>
      </c>
      <c r="AD4048" s="99">
        <v>0.98106799936962397</v>
      </c>
      <c r="AE4048" s="142">
        <v>12349.5760007644</v>
      </c>
      <c r="AF4048" s="44">
        <v>13038.512790426999</v>
      </c>
      <c r="AG4048" s="45">
        <v>12269.1738871774</v>
      </c>
      <c r="AH4048" s="140">
        <v>0.99348948388332603</v>
      </c>
      <c r="AI4048" s="44">
        <v>13042.7793170609</v>
      </c>
      <c r="AJ4048" s="45">
        <v>12116.1539293799</v>
      </c>
      <c r="AK4048" s="46">
        <v>0.98109877850299798</v>
      </c>
    </row>
    <row r="4049" spans="1:37" x14ac:dyDescent="0.2">
      <c r="A4049" s="35" t="s">
        <v>3191</v>
      </c>
      <c r="B4049" s="35" t="s">
        <v>13132</v>
      </c>
      <c r="C4049" s="85" t="s">
        <v>1063</v>
      </c>
      <c r="D4049" s="85" t="s">
        <v>1063</v>
      </c>
      <c r="E4049" s="85" t="s">
        <v>12906</v>
      </c>
      <c r="F4049" s="85" t="s">
        <v>453</v>
      </c>
      <c r="G4049" s="85" t="s">
        <v>453</v>
      </c>
      <c r="H4049" s="840">
        <v>1.0559231913141101</v>
      </c>
      <c r="I4049" s="840">
        <v>1.05595323693802</v>
      </c>
      <c r="J4049" s="86">
        <v>8989.8333333333303</v>
      </c>
      <c r="K4049" s="44">
        <v>9492.5735027153205</v>
      </c>
      <c r="L4049" s="45">
        <v>8931.2506389401406</v>
      </c>
      <c r="M4049" s="46">
        <v>0.993483450446631</v>
      </c>
      <c r="N4049" s="139">
        <v>9492.84360786662</v>
      </c>
      <c r="O4049" s="45">
        <v>8817.3842094066094</v>
      </c>
      <c r="P4049" s="99">
        <v>0.98081731690316198</v>
      </c>
      <c r="Q4049" s="86">
        <v>9089.8588019181698</v>
      </c>
      <c r="R4049" s="44">
        <v>9598.1927147161205</v>
      </c>
      <c r="S4049" s="45">
        <v>9031.0862549393005</v>
      </c>
      <c r="T4049" s="140">
        <v>0.99353427283529705</v>
      </c>
      <c r="U4049" s="44">
        <v>9598.4658251950295</v>
      </c>
      <c r="V4049" s="45">
        <v>8915.8817136077905</v>
      </c>
      <c r="W4049" s="99">
        <v>0.98086030904312005</v>
      </c>
      <c r="X4049" s="86">
        <v>9185.0725763866794</v>
      </c>
      <c r="Y4049" s="44">
        <v>9698.7311473099599</v>
      </c>
      <c r="Z4049" s="45">
        <v>9126.1312875496205</v>
      </c>
      <c r="AA4049" s="46">
        <v>0.99358292617212496</v>
      </c>
      <c r="AB4049" s="139">
        <v>9699.0071185461293</v>
      </c>
      <c r="AC4049" s="45">
        <v>9009.6576558995293</v>
      </c>
      <c r="AD4049" s="99">
        <v>0.98090217371410704</v>
      </c>
      <c r="AE4049" s="142">
        <v>9280.7951147147705</v>
      </c>
      <c r="AF4049" s="44">
        <v>9799.8067954620401</v>
      </c>
      <c r="AG4049" s="45">
        <v>9221.5681011214892</v>
      </c>
      <c r="AH4049" s="140">
        <v>0.99361832549245999</v>
      </c>
      <c r="AI4049" s="44">
        <v>9800.0856427416002</v>
      </c>
      <c r="AJ4049" s="45">
        <v>9103.8377083666401</v>
      </c>
      <c r="AK4049" s="46">
        <v>0.98093294764501804</v>
      </c>
    </row>
    <row r="4050" spans="1:37" x14ac:dyDescent="0.2">
      <c r="A4050" s="35" t="s">
        <v>3190</v>
      </c>
      <c r="B4050" s="35" t="s">
        <v>9385</v>
      </c>
      <c r="C4050" s="85" t="s">
        <v>1063</v>
      </c>
      <c r="D4050" s="85" t="s">
        <v>1063</v>
      </c>
      <c r="E4050" s="85" t="s">
        <v>12906</v>
      </c>
      <c r="F4050" s="85" t="s">
        <v>453</v>
      </c>
      <c r="G4050" s="85" t="s">
        <v>453</v>
      </c>
      <c r="H4050" s="840">
        <v>1.0559231913141101</v>
      </c>
      <c r="I4050" s="840">
        <v>1.05595323693802</v>
      </c>
      <c r="J4050" s="86">
        <v>18338.583333333299</v>
      </c>
      <c r="K4050" s="44">
        <v>19364.135437513101</v>
      </c>
      <c r="L4050" s="45">
        <v>18219.079046303101</v>
      </c>
      <c r="M4050" s="46">
        <v>0.993483450446631</v>
      </c>
      <c r="N4050" s="139">
        <v>19364.686431690901</v>
      </c>
      <c r="O4050" s="45">
        <v>17986.800100805001</v>
      </c>
      <c r="P4050" s="99">
        <v>0.98081731690316198</v>
      </c>
      <c r="Q4050" s="86">
        <v>18542.2625043396</v>
      </c>
      <c r="R4050" s="44">
        <v>19579.204997766301</v>
      </c>
      <c r="S4050" s="45">
        <v>18422.3732939703</v>
      </c>
      <c r="T4050" s="140">
        <v>0.99353427283529705</v>
      </c>
      <c r="U4050" s="44">
        <v>19579.762111611901</v>
      </c>
      <c r="V4050" s="45">
        <v>18187.3693303652</v>
      </c>
      <c r="W4050" s="99">
        <v>0.98086030904312105</v>
      </c>
      <c r="X4050" s="86">
        <v>18739.389755394601</v>
      </c>
      <c r="Y4050" s="44">
        <v>19787.356233795301</v>
      </c>
      <c r="Z4050" s="45">
        <v>18619.137707844999</v>
      </c>
      <c r="AA4050" s="46">
        <v>0.99358292617212596</v>
      </c>
      <c r="AB4050" s="139">
        <v>19787.919270452101</v>
      </c>
      <c r="AC4050" s="45">
        <v>18381.508145142499</v>
      </c>
      <c r="AD4050" s="99">
        <v>0.98090217371410704</v>
      </c>
      <c r="AE4050" s="142">
        <v>18942.782157120699</v>
      </c>
      <c r="AF4050" s="44">
        <v>20002.122987714902</v>
      </c>
      <c r="AG4050" s="45">
        <v>18821.895487126701</v>
      </c>
      <c r="AH4050" s="140">
        <v>0.99361832549245999</v>
      </c>
      <c r="AI4050" s="44">
        <v>20002.692135423302</v>
      </c>
      <c r="AJ4050" s="45">
        <v>18581.599137981801</v>
      </c>
      <c r="AK4050" s="46">
        <v>0.98093294764501804</v>
      </c>
    </row>
    <row r="4051" spans="1:37" x14ac:dyDescent="0.2">
      <c r="A4051" s="35" t="s">
        <v>3189</v>
      </c>
      <c r="B4051" s="35" t="s">
        <v>9384</v>
      </c>
      <c r="C4051" s="85" t="s">
        <v>1015</v>
      </c>
      <c r="D4051" s="85" t="s">
        <v>1015</v>
      </c>
      <c r="E4051" s="85" t="s">
        <v>12906</v>
      </c>
      <c r="F4051" s="85" t="s">
        <v>456</v>
      </c>
      <c r="G4051" s="85" t="s">
        <v>456</v>
      </c>
      <c r="H4051" s="840">
        <v>1.04675483096929</v>
      </c>
      <c r="I4051" s="840">
        <v>1.0547536005418801</v>
      </c>
      <c r="J4051" s="86">
        <v>9215.0833333333303</v>
      </c>
      <c r="K4051" s="44">
        <v>9645.9329969512892</v>
      </c>
      <c r="L4051" s="45">
        <v>9075.5415501973202</v>
      </c>
      <c r="M4051" s="46">
        <v>0.98485724131964703</v>
      </c>
      <c r="N4051" s="139">
        <v>9719.6423251267606</v>
      </c>
      <c r="O4051" s="45">
        <v>9028.0451568413591</v>
      </c>
      <c r="P4051" s="99">
        <v>0.97970304014339205</v>
      </c>
      <c r="Q4051" s="86">
        <v>9241.5071823484104</v>
      </c>
      <c r="R4051" s="44">
        <v>9673.5922885606305</v>
      </c>
      <c r="S4051" s="45">
        <v>9102.0308666193196</v>
      </c>
      <c r="T4051" s="140">
        <v>0.98490762242813601</v>
      </c>
      <c r="U4051" s="44">
        <v>9747.5129750155902</v>
      </c>
      <c r="V4051" s="45">
        <v>9054.3295428496604</v>
      </c>
      <c r="W4051" s="99">
        <v>0.97974598344128605</v>
      </c>
      <c r="X4051" s="86">
        <v>9268.5377305463808</v>
      </c>
      <c r="Y4051" s="44">
        <v>9701.8866454706094</v>
      </c>
      <c r="Z4051" s="45">
        <v>9129.1004894023408</v>
      </c>
      <c r="AA4051" s="46">
        <v>0.98495585331821001</v>
      </c>
      <c r="AB4051" s="139">
        <v>9776.0235430520206</v>
      </c>
      <c r="AC4051" s="45">
        <v>9081.2001973368497</v>
      </c>
      <c r="AD4051" s="99">
        <v>0.97978780055109105</v>
      </c>
      <c r="AE4051" s="142">
        <v>9310.8087007036302</v>
      </c>
      <c r="AF4051" s="44">
        <v>9746.1339876924594</v>
      </c>
      <c r="AG4051" s="45">
        <v>9171.0622633681596</v>
      </c>
      <c r="AH4051" s="140">
        <v>0.98499094527364695</v>
      </c>
      <c r="AI4051" s="44">
        <v>9820.6090010237695</v>
      </c>
      <c r="AJ4051" s="45">
        <v>9122.9029828798193</v>
      </c>
      <c r="AK4051" s="46">
        <v>0.97981853952067399</v>
      </c>
    </row>
    <row r="4052" spans="1:37" x14ac:dyDescent="0.2">
      <c r="A4052" s="35" t="s">
        <v>3188</v>
      </c>
      <c r="B4052" s="35" t="s">
        <v>9383</v>
      </c>
      <c r="C4052" s="85" t="s">
        <v>1063</v>
      </c>
      <c r="D4052" s="85" t="s">
        <v>1063</v>
      </c>
      <c r="E4052" s="85" t="s">
        <v>12906</v>
      </c>
      <c r="F4052" s="85" t="s">
        <v>454</v>
      </c>
      <c r="G4052" s="85" t="s">
        <v>454</v>
      </c>
      <c r="H4052" s="840">
        <v>1.05502251640114</v>
      </c>
      <c r="I4052" s="840">
        <v>1.05629186715905</v>
      </c>
      <c r="J4052" s="86">
        <v>11284.583333333299</v>
      </c>
      <c r="K4052" s="44">
        <v>11905.489504871701</v>
      </c>
      <c r="L4052" s="45">
        <v>11201.484056653901</v>
      </c>
      <c r="M4052" s="46">
        <v>0.99263603500237496</v>
      </c>
      <c r="N4052" s="139">
        <v>11919.813599278599</v>
      </c>
      <c r="O4052" s="45">
        <v>11071.6641452149</v>
      </c>
      <c r="P4052" s="99">
        <v>0.98113185202952702</v>
      </c>
      <c r="Q4052" s="86">
        <v>11359.0456269236</v>
      </c>
      <c r="R4052" s="44">
        <v>11984.0489012323</v>
      </c>
      <c r="S4052" s="45">
        <v>11275.9748139357</v>
      </c>
      <c r="T4052" s="140">
        <v>0.992686814040871</v>
      </c>
      <c r="U4052" s="44">
        <v>11998.467514407999</v>
      </c>
      <c r="V4052" s="45">
        <v>11145.2099795181</v>
      </c>
      <c r="W4052" s="99">
        <v>0.98117485795649495</v>
      </c>
      <c r="X4052" s="86">
        <v>11431.0406013512</v>
      </c>
      <c r="Y4052" s="44">
        <v>12060.0052203212</v>
      </c>
      <c r="Z4052" s="45">
        <v>11347.998959607399</v>
      </c>
      <c r="AA4052" s="46">
        <v>0.99273542587767305</v>
      </c>
      <c r="AB4052" s="139">
        <v>12074.515220372199</v>
      </c>
      <c r="AC4052" s="45">
        <v>11216.3283485463</v>
      </c>
      <c r="AD4052" s="99">
        <v>0.98121673605292703</v>
      </c>
      <c r="AE4052" s="142">
        <v>11500.350365635501</v>
      </c>
      <c r="AF4052" s="44">
        <v>12133.1285822476</v>
      </c>
      <c r="AG4052" s="45">
        <v>11417.211975308601</v>
      </c>
      <c r="AH4052" s="140">
        <v>0.992770795003312</v>
      </c>
      <c r="AI4052" s="44">
        <v>12147.726560700399</v>
      </c>
      <c r="AJ4052" s="45">
        <v>11284.6902737161</v>
      </c>
      <c r="AK4052" s="46">
        <v>0.98124751985263003</v>
      </c>
    </row>
    <row r="4053" spans="1:37" x14ac:dyDescent="0.2">
      <c r="A4053" s="35" t="s">
        <v>3187</v>
      </c>
      <c r="B4053" s="35" t="s">
        <v>9382</v>
      </c>
      <c r="C4053" s="85" t="s">
        <v>1063</v>
      </c>
      <c r="D4053" s="85" t="s">
        <v>1063</v>
      </c>
      <c r="E4053" s="85" t="s">
        <v>12906</v>
      </c>
      <c r="F4053" s="85" t="s">
        <v>455</v>
      </c>
      <c r="G4053" s="85" t="s">
        <v>455</v>
      </c>
      <c r="H4053" s="840">
        <v>1.05578627068815</v>
      </c>
      <c r="I4053" s="840">
        <v>1.0561317502927701</v>
      </c>
      <c r="J4053" s="86">
        <v>17926.583333333299</v>
      </c>
      <c r="K4053" s="44">
        <v>18926.640563680401</v>
      </c>
      <c r="L4053" s="45">
        <v>17807.454488396401</v>
      </c>
      <c r="M4053" s="46">
        <v>0.99335462632662497</v>
      </c>
      <c r="N4053" s="139">
        <v>18932.8338326025</v>
      </c>
      <c r="O4053" s="45">
        <v>17585.675796509298</v>
      </c>
      <c r="P4053" s="99">
        <v>0.98098312821327704</v>
      </c>
      <c r="Q4053" s="86">
        <v>18021.040506998001</v>
      </c>
      <c r="R4053" s="44">
        <v>19026.367150803599</v>
      </c>
      <c r="S4053" s="45">
        <v>17902.1997124105</v>
      </c>
      <c r="T4053" s="140">
        <v>0.99340544212519699</v>
      </c>
      <c r="U4053" s="44">
        <v>19032.593052752702</v>
      </c>
      <c r="V4053" s="45">
        <v>17679.111584285802</v>
      </c>
      <c r="W4053" s="99">
        <v>0.98102612762123798</v>
      </c>
      <c r="X4053" s="86">
        <v>18116.1763146786</v>
      </c>
      <c r="Y4053" s="44">
        <v>19126.8102304036</v>
      </c>
      <c r="Z4053" s="45">
        <v>17997.589439637599</v>
      </c>
      <c r="AA4053" s="46">
        <v>0.99345408915319</v>
      </c>
      <c r="AB4053" s="139">
        <v>19133.0689998339</v>
      </c>
      <c r="AC4053" s="45">
        <v>17773.2008532691</v>
      </c>
      <c r="AD4053" s="99">
        <v>0.98106799936962397</v>
      </c>
      <c r="AE4053" s="142">
        <v>18225.142715815298</v>
      </c>
      <c r="AF4053" s="44">
        <v>19241.85546069</v>
      </c>
      <c r="AG4053" s="45">
        <v>18106.487630435298</v>
      </c>
      <c r="AH4053" s="140">
        <v>0.99348948388332603</v>
      </c>
      <c r="AI4053" s="44">
        <v>19248.151875789499</v>
      </c>
      <c r="AJ4053" s="45">
        <v>17880.665256529199</v>
      </c>
      <c r="AK4053" s="46">
        <v>0.98109877850299798</v>
      </c>
    </row>
    <row r="4054" spans="1:37" x14ac:dyDescent="0.2">
      <c r="A4054" s="35" t="s">
        <v>3186</v>
      </c>
      <c r="B4054" s="35" t="s">
        <v>9381</v>
      </c>
      <c r="C4054" s="85" t="s">
        <v>1063</v>
      </c>
      <c r="D4054" s="85" t="s">
        <v>1063</v>
      </c>
      <c r="E4054" s="85" t="s">
        <v>12906</v>
      </c>
      <c r="F4054" s="85" t="s">
        <v>455</v>
      </c>
      <c r="G4054" s="85" t="s">
        <v>455</v>
      </c>
      <c r="H4054" s="840">
        <v>1.05578627068815</v>
      </c>
      <c r="I4054" s="840">
        <v>1.0561317502927701</v>
      </c>
      <c r="J4054" s="86">
        <v>15707.75</v>
      </c>
      <c r="K4054" s="44">
        <v>16584.026793401801</v>
      </c>
      <c r="L4054" s="45">
        <v>15603.366131682</v>
      </c>
      <c r="M4054" s="46">
        <v>0.99335462632662497</v>
      </c>
      <c r="N4054" s="139">
        <v>16589.453500661199</v>
      </c>
      <c r="O4054" s="45">
        <v>15409.037732192101</v>
      </c>
      <c r="P4054" s="99">
        <v>0.98098312821327704</v>
      </c>
      <c r="Q4054" s="86">
        <v>15786.5487874179</v>
      </c>
      <c r="R4054" s="44">
        <v>16667.2214713045</v>
      </c>
      <c r="S4054" s="45">
        <v>15682.443477795799</v>
      </c>
      <c r="T4054" s="140">
        <v>0.99340544212519699</v>
      </c>
      <c r="U4054" s="44">
        <v>16672.675401937799</v>
      </c>
      <c r="V4054" s="45">
        <v>15487.0168254243</v>
      </c>
      <c r="W4054" s="99">
        <v>0.98102612762123798</v>
      </c>
      <c r="X4054" s="86">
        <v>15874.1200120628</v>
      </c>
      <c r="Y4054" s="44">
        <v>16759.677967992</v>
      </c>
      <c r="Z4054" s="45">
        <v>15770.2094376923</v>
      </c>
      <c r="AA4054" s="46">
        <v>0.99345408915319</v>
      </c>
      <c r="AB4054" s="139">
        <v>16765.162152697401</v>
      </c>
      <c r="AC4054" s="45">
        <v>15573.591161987801</v>
      </c>
      <c r="AD4054" s="99">
        <v>0.98106799936962397</v>
      </c>
      <c r="AE4054" s="142">
        <v>15973.0217163172</v>
      </c>
      <c r="AF4054" s="44">
        <v>16864.0970294914</v>
      </c>
      <c r="AG4054" s="45">
        <v>15869.029101001201</v>
      </c>
      <c r="AH4054" s="140">
        <v>0.99348948388332603</v>
      </c>
      <c r="AI4054" s="44">
        <v>16869.615382718501</v>
      </c>
      <c r="AJ4054" s="45">
        <v>15671.1120948807</v>
      </c>
      <c r="AK4054" s="46">
        <v>0.98109877850299798</v>
      </c>
    </row>
    <row r="4055" spans="1:37" x14ac:dyDescent="0.2">
      <c r="A4055" s="35" t="s">
        <v>3185</v>
      </c>
      <c r="B4055" s="35" t="s">
        <v>9380</v>
      </c>
      <c r="C4055" s="85" t="s">
        <v>1063</v>
      </c>
      <c r="D4055" s="85" t="s">
        <v>1063</v>
      </c>
      <c r="E4055" s="85" t="s">
        <v>12906</v>
      </c>
      <c r="F4055" s="85" t="s">
        <v>453</v>
      </c>
      <c r="G4055" s="85" t="s">
        <v>453</v>
      </c>
      <c r="H4055" s="840">
        <v>1.0559231913141101</v>
      </c>
      <c r="I4055" s="840">
        <v>1.05595323693802</v>
      </c>
      <c r="J4055" s="86">
        <v>15429.5</v>
      </c>
      <c r="K4055" s="44">
        <v>16292.3668803811</v>
      </c>
      <c r="L4055" s="45">
        <v>15328.952898666301</v>
      </c>
      <c r="M4055" s="46">
        <v>0.993483450446631</v>
      </c>
      <c r="N4055" s="139">
        <v>16292.8304693351</v>
      </c>
      <c r="O4055" s="45">
        <v>15133.5207911573</v>
      </c>
      <c r="P4055" s="99">
        <v>0.98081731690316198</v>
      </c>
      <c r="Q4055" s="86">
        <v>15591.306748527</v>
      </c>
      <c r="R4055" s="44">
        <v>16463.2223786619</v>
      </c>
      <c r="S4055" s="45">
        <v>15490.497612949899</v>
      </c>
      <c r="T4055" s="140">
        <v>0.99353427283529805</v>
      </c>
      <c r="U4055" s="44">
        <v>16463.690829200699</v>
      </c>
      <c r="V4055" s="45">
        <v>15292.8939557463</v>
      </c>
      <c r="W4055" s="99">
        <v>0.98086030904312005</v>
      </c>
      <c r="X4055" s="86">
        <v>15743.8479684049</v>
      </c>
      <c r="Y4055" s="44">
        <v>16624.2941903623</v>
      </c>
      <c r="Z4055" s="45">
        <v>15642.8185336568</v>
      </c>
      <c r="AA4055" s="46">
        <v>0.99358292617212596</v>
      </c>
      <c r="AB4055" s="139">
        <v>16624.767224097199</v>
      </c>
      <c r="AC4055" s="45">
        <v>15443.1746948328</v>
      </c>
      <c r="AD4055" s="99">
        <v>0.98090217371410704</v>
      </c>
      <c r="AE4055" s="142">
        <v>15899.0040507137</v>
      </c>
      <c r="AF4055" s="44">
        <v>16788.127095945601</v>
      </c>
      <c r="AG4055" s="45">
        <v>15797.541781868</v>
      </c>
      <c r="AH4055" s="140">
        <v>0.99361832549245999</v>
      </c>
      <c r="AI4055" s="44">
        <v>16788.604791441801</v>
      </c>
      <c r="AJ4055" s="45">
        <v>15595.8569080867</v>
      </c>
      <c r="AK4055" s="46">
        <v>0.98093294764501804</v>
      </c>
    </row>
    <row r="4056" spans="1:37" x14ac:dyDescent="0.2">
      <c r="A4056" s="35" t="s">
        <v>3184</v>
      </c>
      <c r="B4056" s="35" t="s">
        <v>13133</v>
      </c>
      <c r="C4056" s="85" t="s">
        <v>1015</v>
      </c>
      <c r="D4056" s="85" t="s">
        <v>1015</v>
      </c>
      <c r="E4056" s="85" t="s">
        <v>12906</v>
      </c>
      <c r="F4056" s="85" t="s">
        <v>456</v>
      </c>
      <c r="G4056" s="85" t="s">
        <v>456</v>
      </c>
      <c r="H4056" s="840">
        <v>1.04675483096929</v>
      </c>
      <c r="I4056" s="840">
        <v>1.0547536005418801</v>
      </c>
      <c r="J4056" s="86">
        <v>18907.25</v>
      </c>
      <c r="K4056" s="44">
        <v>19791.2552778442</v>
      </c>
      <c r="L4056" s="45">
        <v>18620.9420759409</v>
      </c>
      <c r="M4056" s="46">
        <v>0.98485724131964703</v>
      </c>
      <c r="N4056" s="139">
        <v>19942.4900138454</v>
      </c>
      <c r="O4056" s="45">
        <v>18523.4903057511</v>
      </c>
      <c r="P4056" s="99">
        <v>0.97970304014339205</v>
      </c>
      <c r="Q4056" s="86">
        <v>19015.2337156043</v>
      </c>
      <c r="R4056" s="44">
        <v>19904.287753819</v>
      </c>
      <c r="S4056" s="45">
        <v>18728.2486287512</v>
      </c>
      <c r="T4056" s="140">
        <v>0.98490762242813601</v>
      </c>
      <c r="U4056" s="44">
        <v>20056.3862266789</v>
      </c>
      <c r="V4056" s="45">
        <v>18630.098857060599</v>
      </c>
      <c r="W4056" s="99">
        <v>0.97974598344128605</v>
      </c>
      <c r="X4056" s="86">
        <v>19126.871909597201</v>
      </c>
      <c r="Y4056" s="44">
        <v>20021.145572701698</v>
      </c>
      <c r="Z4056" s="45">
        <v>18839.124443025401</v>
      </c>
      <c r="AA4056" s="46">
        <v>0.98495585331821001</v>
      </c>
      <c r="AB4056" s="139">
        <v>20174.1370137509</v>
      </c>
      <c r="AC4056" s="45">
        <v>18740.275759726701</v>
      </c>
      <c r="AD4056" s="99">
        <v>0.97978780055109105</v>
      </c>
      <c r="AE4056" s="142">
        <v>19245.355941488699</v>
      </c>
      <c r="AF4056" s="44">
        <v>20145.169305476898</v>
      </c>
      <c r="AG4056" s="45">
        <v>18956.501340934701</v>
      </c>
      <c r="AH4056" s="140">
        <v>0.98499094527364695</v>
      </c>
      <c r="AI4056" s="44">
        <v>20299.108472995202</v>
      </c>
      <c r="AJ4056" s="45">
        <v>18856.956551144998</v>
      </c>
      <c r="AK4056" s="46">
        <v>0.97981853952067399</v>
      </c>
    </row>
    <row r="4057" spans="1:37" x14ac:dyDescent="0.2">
      <c r="A4057" s="35" t="s">
        <v>3183</v>
      </c>
      <c r="B4057" s="35" t="s">
        <v>9379</v>
      </c>
      <c r="C4057" s="85" t="s">
        <v>1063</v>
      </c>
      <c r="D4057" s="85" t="s">
        <v>1063</v>
      </c>
      <c r="E4057" s="85" t="s">
        <v>12906</v>
      </c>
      <c r="F4057" s="85" t="s">
        <v>453</v>
      </c>
      <c r="G4057" s="85" t="s">
        <v>453</v>
      </c>
      <c r="H4057" s="840">
        <v>1.0559231913141101</v>
      </c>
      <c r="I4057" s="840">
        <v>1.05595323693802</v>
      </c>
      <c r="J4057" s="86">
        <v>27964.666666666701</v>
      </c>
      <c r="K4057" s="44">
        <v>29528.5400707021</v>
      </c>
      <c r="L4057" s="45">
        <v>27782.4335305899</v>
      </c>
      <c r="M4057" s="46">
        <v>0.993483450446631</v>
      </c>
      <c r="N4057" s="139">
        <v>29529.380286559401</v>
      </c>
      <c r="O4057" s="45">
        <v>27428.2293280913</v>
      </c>
      <c r="P4057" s="99">
        <v>0.98081731690316198</v>
      </c>
      <c r="Q4057" s="86">
        <v>28267.7653355203</v>
      </c>
      <c r="R4057" s="44">
        <v>29848.588984401002</v>
      </c>
      <c r="S4057" s="45">
        <v>28084.993677304901</v>
      </c>
      <c r="T4057" s="140">
        <v>0.99353427283529705</v>
      </c>
      <c r="U4057" s="44">
        <v>29849.438307046901</v>
      </c>
      <c r="V4057" s="45">
        <v>27726.729042956798</v>
      </c>
      <c r="W4057" s="99">
        <v>0.98086030904312005</v>
      </c>
      <c r="X4057" s="86">
        <v>28564.2952874603</v>
      </c>
      <c r="Y4057" s="44">
        <v>30161.701837573699</v>
      </c>
      <c r="Z4057" s="45">
        <v>28380.996095759401</v>
      </c>
      <c r="AA4057" s="46">
        <v>0.99358292617212496</v>
      </c>
      <c r="AB4057" s="139">
        <v>30162.560069646999</v>
      </c>
      <c r="AC4057" s="45">
        <v>28018.7793380814</v>
      </c>
      <c r="AD4057" s="99">
        <v>0.98090217371410704</v>
      </c>
      <c r="AE4057" s="142">
        <v>28869.747945490599</v>
      </c>
      <c r="AF4057" s="44">
        <v>30484.236383036401</v>
      </c>
      <c r="AG4057" s="45">
        <v>28685.510610987702</v>
      </c>
      <c r="AH4057" s="140">
        <v>0.99361832549245999</v>
      </c>
      <c r="AI4057" s="44">
        <v>30485.103792625399</v>
      </c>
      <c r="AJ4057" s="45">
        <v>28319.286949938702</v>
      </c>
      <c r="AK4057" s="46">
        <v>0.98093294764501804</v>
      </c>
    </row>
    <row r="4058" spans="1:37" x14ac:dyDescent="0.2">
      <c r="A4058" s="35" t="s">
        <v>3182</v>
      </c>
      <c r="B4058" s="35" t="s">
        <v>9378</v>
      </c>
      <c r="C4058" s="85" t="s">
        <v>1015</v>
      </c>
      <c r="D4058" s="85" t="s">
        <v>1015</v>
      </c>
      <c r="E4058" s="85" t="s">
        <v>12906</v>
      </c>
      <c r="F4058" s="85" t="s">
        <v>456</v>
      </c>
      <c r="G4058" s="85" t="s">
        <v>456</v>
      </c>
      <c r="H4058" s="840">
        <v>1.04675483096929</v>
      </c>
      <c r="I4058" s="840">
        <v>1.0547536005418801</v>
      </c>
      <c r="J4058" s="86">
        <v>8662</v>
      </c>
      <c r="K4058" s="44">
        <v>9066.9903458560293</v>
      </c>
      <c r="L4058" s="45">
        <v>8530.8334243107802</v>
      </c>
      <c r="M4058" s="46">
        <v>0.98485724131964703</v>
      </c>
      <c r="N4058" s="139">
        <v>9136.2756878937198</v>
      </c>
      <c r="O4058" s="45">
        <v>8486.1877337220594</v>
      </c>
      <c r="P4058" s="99">
        <v>0.97970304014339205</v>
      </c>
      <c r="Q4058" s="86">
        <v>8709.5635605562402</v>
      </c>
      <c r="R4058" s="44">
        <v>9116.7777326463693</v>
      </c>
      <c r="S4058" s="45">
        <v>8578.1155388141797</v>
      </c>
      <c r="T4058" s="140">
        <v>0.98490762242813601</v>
      </c>
      <c r="U4058" s="44">
        <v>9186.4435246450103</v>
      </c>
      <c r="V4058" s="45">
        <v>8533.1599159815596</v>
      </c>
      <c r="W4058" s="99">
        <v>0.97974598344128605</v>
      </c>
      <c r="X4058" s="86">
        <v>8757.48869785241</v>
      </c>
      <c r="Y4058" s="44">
        <v>9166.9436016360105</v>
      </c>
      <c r="Z4058" s="45">
        <v>8625.73975331781</v>
      </c>
      <c r="AA4058" s="46">
        <v>0.98495585331821001</v>
      </c>
      <c r="AB4058" s="139">
        <v>9236.9927357646102</v>
      </c>
      <c r="AC4058" s="45">
        <v>8580.4805896198595</v>
      </c>
      <c r="AD4058" s="99">
        <v>0.97978780055109205</v>
      </c>
      <c r="AE4058" s="142">
        <v>8810.3527326440599</v>
      </c>
      <c r="AF4058" s="44">
        <v>9222.2792854386898</v>
      </c>
      <c r="AG4058" s="45">
        <v>8678.1176663213191</v>
      </c>
      <c r="AH4058" s="140">
        <v>0.98499094527364595</v>
      </c>
      <c r="AI4058" s="44">
        <v>9292.7512668002691</v>
      </c>
      <c r="AJ4058" s="45">
        <v>8632.5469471612796</v>
      </c>
      <c r="AK4058" s="46">
        <v>0.97981853952067399</v>
      </c>
    </row>
    <row r="4059" spans="1:37" x14ac:dyDescent="0.2">
      <c r="A4059" s="35" t="s">
        <v>3181</v>
      </c>
      <c r="B4059" s="35" t="s">
        <v>9377</v>
      </c>
      <c r="C4059" s="85" t="s">
        <v>1063</v>
      </c>
      <c r="D4059" s="85" t="s">
        <v>1063</v>
      </c>
      <c r="E4059" s="85" t="s">
        <v>12906</v>
      </c>
      <c r="F4059" s="85" t="s">
        <v>453</v>
      </c>
      <c r="G4059" s="85" t="s">
        <v>453</v>
      </c>
      <c r="H4059" s="840">
        <v>1.0559231913141101</v>
      </c>
      <c r="I4059" s="840">
        <v>1.05595323693802</v>
      </c>
      <c r="J4059" s="86">
        <v>9677.0833333333303</v>
      </c>
      <c r="K4059" s="44">
        <v>10218.256715945899</v>
      </c>
      <c r="L4059" s="45">
        <v>9614.0221402595798</v>
      </c>
      <c r="M4059" s="46">
        <v>0.993483450446631</v>
      </c>
      <c r="N4059" s="139">
        <v>10218.5474699523</v>
      </c>
      <c r="O4059" s="45">
        <v>9491.4509104483004</v>
      </c>
      <c r="P4059" s="99">
        <v>0.98081731690316198</v>
      </c>
      <c r="Q4059" s="86">
        <v>9784.5986316153703</v>
      </c>
      <c r="R4059" s="44">
        <v>10331.784612822999</v>
      </c>
      <c r="S4059" s="45">
        <v>9721.3340864472193</v>
      </c>
      <c r="T4059" s="140">
        <v>0.99353427283529705</v>
      </c>
      <c r="U4059" s="44">
        <v>10332.0785971935</v>
      </c>
      <c r="V4059" s="45">
        <v>9597.32443766914</v>
      </c>
      <c r="W4059" s="99">
        <v>0.98086030904312005</v>
      </c>
      <c r="X4059" s="86">
        <v>9887.0689008734407</v>
      </c>
      <c r="Y4059" s="44">
        <v>10439.985346552799</v>
      </c>
      <c r="Z4059" s="45">
        <v>9823.6228497952507</v>
      </c>
      <c r="AA4059" s="46">
        <v>0.99358292617212496</v>
      </c>
      <c r="AB4059" s="139">
        <v>10440.2824097065</v>
      </c>
      <c r="AC4059" s="45">
        <v>9698.2473765278992</v>
      </c>
      <c r="AD4059" s="99">
        <v>0.98090217371410704</v>
      </c>
      <c r="AE4059" s="142">
        <v>9988.3378077651905</v>
      </c>
      <c r="AF4059" s="44">
        <v>10546.917533898801</v>
      </c>
      <c r="AG4059" s="45">
        <v>9924.5954870046808</v>
      </c>
      <c r="AH4059" s="140">
        <v>0.99361832549245999</v>
      </c>
      <c r="AI4059" s="44">
        <v>10547.21763974</v>
      </c>
      <c r="AJ4059" s="45">
        <v>9797.8896478452807</v>
      </c>
      <c r="AK4059" s="46">
        <v>0.98093294764501804</v>
      </c>
    </row>
    <row r="4060" spans="1:37" x14ac:dyDescent="0.2">
      <c r="A4060" s="35" t="s">
        <v>3180</v>
      </c>
      <c r="B4060" s="35" t="s">
        <v>9376</v>
      </c>
      <c r="C4060" s="85" t="s">
        <v>1015</v>
      </c>
      <c r="D4060" s="85" t="s">
        <v>1015</v>
      </c>
      <c r="E4060" s="85" t="s">
        <v>12906</v>
      </c>
      <c r="F4060" s="85" t="s">
        <v>456</v>
      </c>
      <c r="G4060" s="85" t="s">
        <v>456</v>
      </c>
      <c r="H4060" s="840">
        <v>1.04675483096929</v>
      </c>
      <c r="I4060" s="840">
        <v>1.0547536005418801</v>
      </c>
      <c r="J4060" s="86">
        <v>6764.8333333333303</v>
      </c>
      <c r="K4060" s="44">
        <v>7081.12197236878</v>
      </c>
      <c r="L4060" s="45">
        <v>6662.3950946538598</v>
      </c>
      <c r="M4060" s="46">
        <v>0.98485724131964703</v>
      </c>
      <c r="N4060" s="139">
        <v>7135.2323153990301</v>
      </c>
      <c r="O4060" s="45">
        <v>6627.5277827300197</v>
      </c>
      <c r="P4060" s="99">
        <v>0.97970304014339205</v>
      </c>
      <c r="Q4060" s="86">
        <v>6802.1785215951004</v>
      </c>
      <c r="R4060" s="44">
        <v>7120.2132285952403</v>
      </c>
      <c r="S4060" s="45">
        <v>6699.5174750359602</v>
      </c>
      <c r="T4060" s="140">
        <v>0.98490762242813601</v>
      </c>
      <c r="U4060" s="44">
        <v>7174.6222871810396</v>
      </c>
      <c r="V4060" s="45">
        <v>6664.4070851833803</v>
      </c>
      <c r="W4060" s="99">
        <v>0.97974598344128605</v>
      </c>
      <c r="X4060" s="86">
        <v>6840.3661370781001</v>
      </c>
      <c r="Y4060" s="44">
        <v>7160.1862995852698</v>
      </c>
      <c r="Z4060" s="45">
        <v>6737.45866555475</v>
      </c>
      <c r="AA4060" s="46">
        <v>0.98495585331821001</v>
      </c>
      <c r="AB4060" s="139">
        <v>7214.9008121078396</v>
      </c>
      <c r="AC4060" s="45">
        <v>6702.1072924119198</v>
      </c>
      <c r="AD4060" s="99">
        <v>0.97978780055109105</v>
      </c>
      <c r="AE4060" s="142">
        <v>6879.2391207587998</v>
      </c>
      <c r="AF4060" s="44">
        <v>7200.8767830472398</v>
      </c>
      <c r="AG4060" s="45">
        <v>6775.9882443196602</v>
      </c>
      <c r="AH4060" s="140">
        <v>0.98499094527364695</v>
      </c>
      <c r="AI4060" s="44">
        <v>7255.9022316088704</v>
      </c>
      <c r="AJ4060" s="45">
        <v>6740.4060283153804</v>
      </c>
      <c r="AK4060" s="46">
        <v>0.97981853952067399</v>
      </c>
    </row>
    <row r="4061" spans="1:37" x14ac:dyDescent="0.2">
      <c r="A4061" s="35" t="s">
        <v>3179</v>
      </c>
      <c r="B4061" s="35" t="s">
        <v>9375</v>
      </c>
      <c r="C4061" s="85" t="s">
        <v>1063</v>
      </c>
      <c r="D4061" s="85" t="s">
        <v>1063</v>
      </c>
      <c r="E4061" s="85" t="s">
        <v>12906</v>
      </c>
      <c r="F4061" s="85" t="s">
        <v>455</v>
      </c>
      <c r="G4061" s="85" t="s">
        <v>455</v>
      </c>
      <c r="H4061" s="840">
        <v>1.05578627068815</v>
      </c>
      <c r="I4061" s="840">
        <v>1.0561317502927701</v>
      </c>
      <c r="J4061" s="86">
        <v>16263.916666666701</v>
      </c>
      <c r="K4061" s="44">
        <v>17171.219924282901</v>
      </c>
      <c r="L4061" s="45">
        <v>16155.836863024</v>
      </c>
      <c r="M4061" s="46">
        <v>0.99335462632662497</v>
      </c>
      <c r="N4061" s="139">
        <v>17176.838775782398</v>
      </c>
      <c r="O4061" s="45">
        <v>15954.6278486667</v>
      </c>
      <c r="P4061" s="99">
        <v>0.98098312821327704</v>
      </c>
      <c r="Q4061" s="86">
        <v>16341.385288777299</v>
      </c>
      <c r="R4061" s="44">
        <v>17253.0102319164</v>
      </c>
      <c r="S4061" s="45">
        <v>16233.621077735999</v>
      </c>
      <c r="T4061" s="140">
        <v>0.99340544212519699</v>
      </c>
      <c r="U4061" s="44">
        <v>17258.655847244801</v>
      </c>
      <c r="V4061" s="45">
        <v>16031.325929815899</v>
      </c>
      <c r="W4061" s="99">
        <v>0.98102612762123798</v>
      </c>
      <c r="X4061" s="86">
        <v>16417.7014792464</v>
      </c>
      <c r="Y4061" s="44">
        <v>17333.583818044899</v>
      </c>
      <c r="Z4061" s="45">
        <v>16310.232669053699</v>
      </c>
      <c r="AA4061" s="46">
        <v>0.99345408915319</v>
      </c>
      <c r="AB4061" s="139">
        <v>17339.2557990606</v>
      </c>
      <c r="AC4061" s="45">
        <v>16106.881544492</v>
      </c>
      <c r="AD4061" s="99">
        <v>0.98106799936962397</v>
      </c>
      <c r="AE4061" s="142">
        <v>16495.3288867419</v>
      </c>
      <c r="AF4061" s="44">
        <v>17415.5417691078</v>
      </c>
      <c r="AG4061" s="45">
        <v>16387.9357821749</v>
      </c>
      <c r="AH4061" s="140">
        <v>0.99348948388332603</v>
      </c>
      <c r="AI4061" s="44">
        <v>17421.240568809601</v>
      </c>
      <c r="AJ4061" s="45">
        <v>16183.547021787699</v>
      </c>
      <c r="AK4061" s="46">
        <v>0.98109877850299798</v>
      </c>
    </row>
    <row r="4062" spans="1:37" x14ac:dyDescent="0.2">
      <c r="A4062" s="35" t="s">
        <v>3178</v>
      </c>
      <c r="B4062" s="35" t="s">
        <v>9374</v>
      </c>
      <c r="C4062" s="85" t="s">
        <v>1063</v>
      </c>
      <c r="D4062" s="85" t="s">
        <v>1063</v>
      </c>
      <c r="E4062" s="85" t="s">
        <v>12906</v>
      </c>
      <c r="F4062" s="85" t="s">
        <v>455</v>
      </c>
      <c r="G4062" s="85" t="s">
        <v>455</v>
      </c>
      <c r="H4062" s="840">
        <v>1.05578627068815</v>
      </c>
      <c r="I4062" s="840">
        <v>1.0561317502927701</v>
      </c>
      <c r="J4062" s="86">
        <v>14816.166666666701</v>
      </c>
      <c r="K4062" s="44">
        <v>15642.705350894101</v>
      </c>
      <c r="L4062" s="45">
        <v>14717.707702759701</v>
      </c>
      <c r="M4062" s="46">
        <v>0.99335462632662497</v>
      </c>
      <c r="N4062" s="139">
        <v>15647.824034296</v>
      </c>
      <c r="O4062" s="45">
        <v>14534.409524795899</v>
      </c>
      <c r="P4062" s="99">
        <v>0.98098312821327704</v>
      </c>
      <c r="Q4062" s="86">
        <v>14884.401295613099</v>
      </c>
      <c r="R4062" s="44">
        <v>15714.746535321299</v>
      </c>
      <c r="S4062" s="45">
        <v>14786.2452498374</v>
      </c>
      <c r="T4062" s="140">
        <v>0.99340544212519699</v>
      </c>
      <c r="U4062" s="44">
        <v>15719.888792395799</v>
      </c>
      <c r="V4062" s="45">
        <v>14601.986564995899</v>
      </c>
      <c r="W4062" s="99">
        <v>0.98102612762123798</v>
      </c>
      <c r="X4062" s="86">
        <v>14947.724190122401</v>
      </c>
      <c r="Y4062" s="44">
        <v>15781.601977964399</v>
      </c>
      <c r="Z4062" s="45">
        <v>14849.8777202111</v>
      </c>
      <c r="AA4062" s="46">
        <v>0.99345408915319</v>
      </c>
      <c r="AB4062" s="139">
        <v>15786.766111807499</v>
      </c>
      <c r="AC4062" s="45">
        <v>14664.733866332301</v>
      </c>
      <c r="AD4062" s="99">
        <v>0.98106799936962397</v>
      </c>
      <c r="AE4062" s="142">
        <v>15021.1556029905</v>
      </c>
      <c r="AF4062" s="44">
        <v>15859.129855507799</v>
      </c>
      <c r="AG4062" s="45">
        <v>14923.360127346201</v>
      </c>
      <c r="AH4062" s="140">
        <v>0.99348948388332603</v>
      </c>
      <c r="AI4062" s="44">
        <v>15864.319358406399</v>
      </c>
      <c r="AJ4062" s="45">
        <v>14737.2374137975</v>
      </c>
      <c r="AK4062" s="46">
        <v>0.98109877850299798</v>
      </c>
    </row>
    <row r="4063" spans="1:37" x14ac:dyDescent="0.2">
      <c r="A4063" s="35" t="s">
        <v>3177</v>
      </c>
      <c r="B4063" s="35" t="s">
        <v>9373</v>
      </c>
      <c r="C4063" s="85" t="s">
        <v>1063</v>
      </c>
      <c r="D4063" s="85" t="s">
        <v>1063</v>
      </c>
      <c r="E4063" s="85" t="s">
        <v>12906</v>
      </c>
      <c r="F4063" s="85" t="s">
        <v>454</v>
      </c>
      <c r="G4063" s="85" t="s">
        <v>454</v>
      </c>
      <c r="H4063" s="840">
        <v>1.05502251640114</v>
      </c>
      <c r="I4063" s="840">
        <v>1.05629186715905</v>
      </c>
      <c r="J4063" s="86">
        <v>34300.166666666701</v>
      </c>
      <c r="K4063" s="44">
        <v>36187.448149645301</v>
      </c>
      <c r="L4063" s="45">
        <v>34047.581439920599</v>
      </c>
      <c r="M4063" s="46">
        <v>0.99263603500237496</v>
      </c>
      <c r="N4063" s="139">
        <v>36230.987092199997</v>
      </c>
      <c r="O4063" s="45">
        <v>33652.986046588099</v>
      </c>
      <c r="P4063" s="99">
        <v>0.98113185202952702</v>
      </c>
      <c r="Q4063" s="86">
        <v>34508.235610992699</v>
      </c>
      <c r="R4063" s="44">
        <v>36406.965570872999</v>
      </c>
      <c r="S4063" s="45">
        <v>34255.8704668481</v>
      </c>
      <c r="T4063" s="140">
        <v>0.992686814040871</v>
      </c>
      <c r="U4063" s="44">
        <v>36450.768625899902</v>
      </c>
      <c r="V4063" s="45">
        <v>33858.613173944999</v>
      </c>
      <c r="W4063" s="99">
        <v>0.98117485795649495</v>
      </c>
      <c r="X4063" s="86">
        <v>34707.326802702599</v>
      </c>
      <c r="Y4063" s="44">
        <v>36617.011260944098</v>
      </c>
      <c r="Z4063" s="45">
        <v>34455.192854556502</v>
      </c>
      <c r="AA4063" s="46">
        <v>0.99273542587767305</v>
      </c>
      <c r="AB4063" s="139">
        <v>36661.067032526</v>
      </c>
      <c r="AC4063" s="45">
        <v>34055.409922470099</v>
      </c>
      <c r="AD4063" s="99">
        <v>0.98121673605292703</v>
      </c>
      <c r="AE4063" s="142">
        <v>34916.291225472298</v>
      </c>
      <c r="AF4063" s="44">
        <v>36837.473432092898</v>
      </c>
      <c r="AG4063" s="45">
        <v>34663.874198479301</v>
      </c>
      <c r="AH4063" s="140">
        <v>0.992770795003312</v>
      </c>
      <c r="AI4063" s="44">
        <v>36881.794452823298</v>
      </c>
      <c r="AJ4063" s="45">
        <v>34261.524167446798</v>
      </c>
      <c r="AK4063" s="46">
        <v>0.98124751985263003</v>
      </c>
    </row>
    <row r="4064" spans="1:37" x14ac:dyDescent="0.2">
      <c r="A4064" s="35" t="s">
        <v>3176</v>
      </c>
      <c r="B4064" s="35" t="s">
        <v>9372</v>
      </c>
      <c r="C4064" s="85" t="s">
        <v>1063</v>
      </c>
      <c r="D4064" s="85" t="s">
        <v>1063</v>
      </c>
      <c r="E4064" s="85" t="s">
        <v>12906</v>
      </c>
      <c r="F4064" s="85" t="s">
        <v>455</v>
      </c>
      <c r="G4064" s="85" t="s">
        <v>455</v>
      </c>
      <c r="H4064" s="840">
        <v>1.05578627068815</v>
      </c>
      <c r="I4064" s="840">
        <v>1.0561317502927701</v>
      </c>
      <c r="J4064" s="86">
        <v>23221.583333333299</v>
      </c>
      <c r="K4064" s="44">
        <v>24517.0288669742</v>
      </c>
      <c r="L4064" s="45">
        <v>23067.267234795901</v>
      </c>
      <c r="M4064" s="46">
        <v>0.99335462632662497</v>
      </c>
      <c r="N4064" s="139">
        <v>24525.051450402701</v>
      </c>
      <c r="O4064" s="45">
        <v>22779.981460398601</v>
      </c>
      <c r="P4064" s="99">
        <v>0.98098312821327704</v>
      </c>
      <c r="Q4064" s="86">
        <v>23318.275945905702</v>
      </c>
      <c r="R4064" s="44">
        <v>24619.115599805002</v>
      </c>
      <c r="S4064" s="45">
        <v>23164.502225639801</v>
      </c>
      <c r="T4064" s="140">
        <v>0.99340544212519699</v>
      </c>
      <c r="U4064" s="44">
        <v>24627.1715885591</v>
      </c>
      <c r="V4064" s="45">
        <v>22875.8379540153</v>
      </c>
      <c r="W4064" s="99">
        <v>0.98102612762123798</v>
      </c>
      <c r="X4064" s="86">
        <v>23412.4457583078</v>
      </c>
      <c r="Y4064" s="44">
        <v>24718.5387948524</v>
      </c>
      <c r="Z4064" s="45">
        <v>23259.189975668101</v>
      </c>
      <c r="AA4064" s="46">
        <v>0.993454089153189</v>
      </c>
      <c r="AB4064" s="139">
        <v>24726.627317356</v>
      </c>
      <c r="AC4064" s="45">
        <v>22969.201320452801</v>
      </c>
      <c r="AD4064" s="99">
        <v>0.98106799936962397</v>
      </c>
      <c r="AE4064" s="142">
        <v>23521.368976121699</v>
      </c>
      <c r="AF4064" s="44">
        <v>24833.538432779598</v>
      </c>
      <c r="AG4064" s="45">
        <v>23368.2327243164</v>
      </c>
      <c r="AH4064" s="140">
        <v>0.99348948388332603</v>
      </c>
      <c r="AI4064" s="44">
        <v>24841.664586033399</v>
      </c>
      <c r="AJ4064" s="45">
        <v>23076.786371191301</v>
      </c>
      <c r="AK4064" s="46">
        <v>0.98109877850299798</v>
      </c>
    </row>
    <row r="4065" spans="1:37" x14ac:dyDescent="0.2">
      <c r="A4065" s="35" t="s">
        <v>3175</v>
      </c>
      <c r="B4065" s="35" t="s">
        <v>9371</v>
      </c>
      <c r="C4065" s="85" t="s">
        <v>1063</v>
      </c>
      <c r="D4065" s="85" t="s">
        <v>1063</v>
      </c>
      <c r="E4065" s="85" t="s">
        <v>12906</v>
      </c>
      <c r="F4065" s="85" t="s">
        <v>455</v>
      </c>
      <c r="G4065" s="85" t="s">
        <v>455</v>
      </c>
      <c r="H4065" s="840">
        <v>1.05578627068815</v>
      </c>
      <c r="I4065" s="840">
        <v>1.0561317502927701</v>
      </c>
      <c r="J4065" s="86">
        <v>13363.333333333299</v>
      </c>
      <c r="K4065" s="44">
        <v>14108.8238639627</v>
      </c>
      <c r="L4065" s="45">
        <v>13274.528989811501</v>
      </c>
      <c r="M4065" s="46">
        <v>0.99335462632662497</v>
      </c>
      <c r="N4065" s="139">
        <v>14113.440623078999</v>
      </c>
      <c r="O4065" s="45">
        <v>13109.2045366901</v>
      </c>
      <c r="P4065" s="99">
        <v>0.98098312821327704</v>
      </c>
      <c r="Q4065" s="86">
        <v>13428.2999443668</v>
      </c>
      <c r="R4065" s="44">
        <v>14177.4147199449</v>
      </c>
      <c r="S4065" s="45">
        <v>13339.746243223401</v>
      </c>
      <c r="T4065" s="140">
        <v>0.99340544212519699</v>
      </c>
      <c r="U4065" s="44">
        <v>14182.0539237004</v>
      </c>
      <c r="V4065" s="45">
        <v>13173.5130949586</v>
      </c>
      <c r="W4065" s="99">
        <v>0.98102612762123798</v>
      </c>
      <c r="X4065" s="86">
        <v>13499.3121328745</v>
      </c>
      <c r="Y4065" s="44">
        <v>14252.388413622901</v>
      </c>
      <c r="Z4065" s="45">
        <v>13410.9468391595</v>
      </c>
      <c r="AA4065" s="46">
        <v>0.99345408915319</v>
      </c>
      <c r="AB4065" s="139">
        <v>14257.052150641201</v>
      </c>
      <c r="AC4065" s="45">
        <v>13243.743147065299</v>
      </c>
      <c r="AD4065" s="99">
        <v>0.98106799936962397</v>
      </c>
      <c r="AE4065" s="142">
        <v>13575.5542460957</v>
      </c>
      <c r="AF4065" s="44">
        <v>14332.883790010101</v>
      </c>
      <c r="AG4065" s="45">
        <v>13487.170381383699</v>
      </c>
      <c r="AH4065" s="140">
        <v>0.99348948388332603</v>
      </c>
      <c r="AI4065" s="44">
        <v>14337.573867123499</v>
      </c>
      <c r="AJ4065" s="45">
        <v>13318.9596883457</v>
      </c>
      <c r="AK4065" s="46">
        <v>0.98109877850299798</v>
      </c>
    </row>
    <row r="4066" spans="1:37" x14ac:dyDescent="0.2">
      <c r="A4066" s="35" t="s">
        <v>3174</v>
      </c>
      <c r="B4066" s="35" t="s">
        <v>9370</v>
      </c>
      <c r="C4066" s="85" t="s">
        <v>1015</v>
      </c>
      <c r="D4066" s="85" t="s">
        <v>1015</v>
      </c>
      <c r="E4066" s="85" t="s">
        <v>12906</v>
      </c>
      <c r="F4066" s="85" t="s">
        <v>456</v>
      </c>
      <c r="G4066" s="85" t="s">
        <v>456</v>
      </c>
      <c r="H4066" s="840">
        <v>1.04675483096929</v>
      </c>
      <c r="I4066" s="840">
        <v>1.0547536005418801</v>
      </c>
      <c r="J4066" s="86">
        <v>25789.333333333299</v>
      </c>
      <c r="K4066" s="44">
        <v>26995.109254144099</v>
      </c>
      <c r="L4066" s="45">
        <v>25398.811682139501</v>
      </c>
      <c r="M4066" s="46">
        <v>0.98485724131964603</v>
      </c>
      <c r="N4066" s="139">
        <v>27201.392188907899</v>
      </c>
      <c r="O4066" s="45">
        <v>25265.888269938001</v>
      </c>
      <c r="P4066" s="99">
        <v>0.97970304014339205</v>
      </c>
      <c r="Q4066" s="86">
        <v>25903.483662561299</v>
      </c>
      <c r="R4066" s="44">
        <v>27114.5966627202</v>
      </c>
      <c r="S4066" s="45">
        <v>25512.5385066993</v>
      </c>
      <c r="T4066" s="140">
        <v>0.98490762242813601</v>
      </c>
      <c r="U4066" s="44">
        <v>27321.792659664199</v>
      </c>
      <c r="V4066" s="45">
        <v>25378.834075531398</v>
      </c>
      <c r="W4066" s="99">
        <v>0.97974598344128605</v>
      </c>
      <c r="X4066" s="86">
        <v>26025.6716984095</v>
      </c>
      <c r="Y4066" s="44">
        <v>27242.497579530998</v>
      </c>
      <c r="Z4066" s="45">
        <v>25634.137675886501</v>
      </c>
      <c r="AA4066" s="46">
        <v>0.98495585331821001</v>
      </c>
      <c r="AB4066" s="139">
        <v>27450.6709304182</v>
      </c>
      <c r="AC4066" s="45">
        <v>25499.635631249399</v>
      </c>
      <c r="AD4066" s="99">
        <v>0.97978780055109105</v>
      </c>
      <c r="AE4066" s="142">
        <v>26174.4264799017</v>
      </c>
      <c r="AF4066" s="44">
        <v>27398.2073656877</v>
      </c>
      <c r="AG4066" s="45">
        <v>25781.5730804339</v>
      </c>
      <c r="AH4066" s="140">
        <v>0.98499094527364695</v>
      </c>
      <c r="AI4066" s="44">
        <v>27607.570571794899</v>
      </c>
      <c r="AJ4066" s="45">
        <v>25646.188326328502</v>
      </c>
      <c r="AK4066" s="46">
        <v>0.97981853952067399</v>
      </c>
    </row>
    <row r="4067" spans="1:37" x14ac:dyDescent="0.2">
      <c r="A4067" s="35" t="s">
        <v>3173</v>
      </c>
      <c r="B4067" s="35" t="s">
        <v>9369</v>
      </c>
      <c r="C4067" s="85" t="s">
        <v>1063</v>
      </c>
      <c r="D4067" s="85" t="s">
        <v>1063</v>
      </c>
      <c r="E4067" s="85" t="s">
        <v>12906</v>
      </c>
      <c r="F4067" s="85" t="s">
        <v>454</v>
      </c>
      <c r="G4067" s="85" t="s">
        <v>454</v>
      </c>
      <c r="H4067" s="840">
        <v>1.05502251640114</v>
      </c>
      <c r="I4067" s="840">
        <v>1.05629186715905</v>
      </c>
      <c r="J4067" s="86">
        <v>16618.833333333299</v>
      </c>
      <c r="K4067" s="44">
        <v>17533.2433629845</v>
      </c>
      <c r="L4067" s="45">
        <v>16496.452826365301</v>
      </c>
      <c r="M4067" s="46">
        <v>0.99263603500237496</v>
      </c>
      <c r="N4067" s="139">
        <v>17554.3384916717</v>
      </c>
      <c r="O4067" s="45">
        <v>16305.266726903399</v>
      </c>
      <c r="P4067" s="99">
        <v>0.98113185202952702</v>
      </c>
      <c r="Q4067" s="86">
        <v>16727.4664521706</v>
      </c>
      <c r="R4067" s="44">
        <v>17647.8537493847</v>
      </c>
      <c r="S4067" s="45">
        <v>16605.135379380699</v>
      </c>
      <c r="T4067" s="140">
        <v>0.992686814040871</v>
      </c>
      <c r="U4067" s="44">
        <v>17669.086771603601</v>
      </c>
      <c r="V4067" s="45">
        <v>16412.569520180499</v>
      </c>
      <c r="W4067" s="99">
        <v>0.98117485795649495</v>
      </c>
      <c r="X4067" s="86">
        <v>16834.125543360002</v>
      </c>
      <c r="Y4067" s="44">
        <v>17760.381492168399</v>
      </c>
      <c r="Z4067" s="45">
        <v>16711.832790565699</v>
      </c>
      <c r="AA4067" s="46">
        <v>0.99273542587767305</v>
      </c>
      <c r="AB4067" s="139">
        <v>17781.749902185598</v>
      </c>
      <c r="AC4067" s="45">
        <v>16517.925719960898</v>
      </c>
      <c r="AD4067" s="99">
        <v>0.98121673605292703</v>
      </c>
      <c r="AE4067" s="142">
        <v>16945.9016691078</v>
      </c>
      <c r="AF4067" s="44">
        <v>17878.307821628401</v>
      </c>
      <c r="AG4067" s="45">
        <v>16823.396272088099</v>
      </c>
      <c r="AH4067" s="140">
        <v>0.992770795003312</v>
      </c>
      <c r="AI4067" s="44">
        <v>17899.818114755501</v>
      </c>
      <c r="AJ4067" s="45">
        <v>16628.123984478501</v>
      </c>
      <c r="AK4067" s="46">
        <v>0.98124751985263003</v>
      </c>
    </row>
    <row r="4068" spans="1:37" x14ac:dyDescent="0.2">
      <c r="A4068" s="35" t="s">
        <v>3172</v>
      </c>
      <c r="B4068" s="35" t="s">
        <v>9368</v>
      </c>
      <c r="C4068" s="85" t="s">
        <v>1063</v>
      </c>
      <c r="D4068" s="85" t="s">
        <v>1063</v>
      </c>
      <c r="E4068" s="85" t="s">
        <v>12906</v>
      </c>
      <c r="F4068" s="85" t="s">
        <v>455</v>
      </c>
      <c r="G4068" s="85" t="s">
        <v>455</v>
      </c>
      <c r="H4068" s="840">
        <v>1.05578627068815</v>
      </c>
      <c r="I4068" s="840">
        <v>1.0561317502927701</v>
      </c>
      <c r="J4068" s="86">
        <v>7410.6666666666697</v>
      </c>
      <c r="K4068" s="44">
        <v>7824.0801233130096</v>
      </c>
      <c r="L4068" s="45">
        <v>7361.4200174978396</v>
      </c>
      <c r="M4068" s="46">
        <v>0.99335462632662497</v>
      </c>
      <c r="N4068" s="139">
        <v>7826.6403575029399</v>
      </c>
      <c r="O4068" s="45">
        <v>7269.7389688125204</v>
      </c>
      <c r="P4068" s="99">
        <v>0.98098312821327704</v>
      </c>
      <c r="Q4068" s="86">
        <v>7430.2946910688797</v>
      </c>
      <c r="R4068" s="44">
        <v>7844.8031219975901</v>
      </c>
      <c r="S4068" s="45">
        <v>7381.2951827017796</v>
      </c>
      <c r="T4068" s="140">
        <v>0.99340544212519699</v>
      </c>
      <c r="U4068" s="44">
        <v>7847.3701372696296</v>
      </c>
      <c r="V4068" s="45">
        <v>7289.3132278639396</v>
      </c>
      <c r="W4068" s="99">
        <v>0.98102612762123798</v>
      </c>
      <c r="X4068" s="86">
        <v>7449.8630287795204</v>
      </c>
      <c r="Y4068" s="44">
        <v>7865.4631042926803</v>
      </c>
      <c r="Z4068" s="45">
        <v>7401.0968895721799</v>
      </c>
      <c r="AA4068" s="46">
        <v>0.99345408915319</v>
      </c>
      <c r="AB4068" s="139">
        <v>7868.0368800262904</v>
      </c>
      <c r="AC4068" s="45">
        <v>7308.8222172224496</v>
      </c>
      <c r="AD4068" s="99">
        <v>0.98106799936962397</v>
      </c>
      <c r="AE4068" s="142">
        <v>7473.0182297493902</v>
      </c>
      <c r="AF4068" s="44">
        <v>7889.9100475716896</v>
      </c>
      <c r="AG4068" s="45">
        <v>7424.3650241244004</v>
      </c>
      <c r="AH4068" s="140">
        <v>0.99348948388332603</v>
      </c>
      <c r="AI4068" s="44">
        <v>7892.4918229549803</v>
      </c>
      <c r="AJ4068" s="45">
        <v>7331.7690569377601</v>
      </c>
      <c r="AK4068" s="46">
        <v>0.98109877850299798</v>
      </c>
    </row>
    <row r="4069" spans="1:37" x14ac:dyDescent="0.2">
      <c r="A4069" s="35" t="s">
        <v>3171</v>
      </c>
      <c r="B4069" s="35" t="s">
        <v>9367</v>
      </c>
      <c r="C4069" s="85" t="s">
        <v>1063</v>
      </c>
      <c r="D4069" s="85" t="s">
        <v>1063</v>
      </c>
      <c r="E4069" s="85" t="s">
        <v>12906</v>
      </c>
      <c r="F4069" s="85" t="s">
        <v>453</v>
      </c>
      <c r="G4069" s="85" t="s">
        <v>453</v>
      </c>
      <c r="H4069" s="840">
        <v>1.0559231913141101</v>
      </c>
      <c r="I4069" s="840">
        <v>1.05595323693802</v>
      </c>
      <c r="J4069" s="86">
        <v>12382.833333333299</v>
      </c>
      <c r="K4069" s="44">
        <v>13075.320890844099</v>
      </c>
      <c r="L4069" s="45">
        <v>12302.139986305599</v>
      </c>
      <c r="M4069" s="46">
        <v>0.993483450446631</v>
      </c>
      <c r="N4069" s="139">
        <v>13075.6929407973</v>
      </c>
      <c r="O4069" s="45">
        <v>12145.297365659</v>
      </c>
      <c r="P4069" s="99">
        <v>0.98081731690316198</v>
      </c>
      <c r="Q4069" s="86">
        <v>12517.5010638041</v>
      </c>
      <c r="R4069" s="44">
        <v>13217.5196705698</v>
      </c>
      <c r="S4069" s="45">
        <v>12436.5663171417</v>
      </c>
      <c r="T4069" s="140">
        <v>0.99353427283529705</v>
      </c>
      <c r="U4069" s="44">
        <v>13217.895766699001</v>
      </c>
      <c r="V4069" s="45">
        <v>12277.9199618905</v>
      </c>
      <c r="W4069" s="99">
        <v>0.98086030904312105</v>
      </c>
      <c r="X4069" s="86">
        <v>12642.0395812349</v>
      </c>
      <c r="Y4069" s="44">
        <v>13349.022779336799</v>
      </c>
      <c r="Z4069" s="45">
        <v>12560.9146799072</v>
      </c>
      <c r="AA4069" s="46">
        <v>0.99358292617212496</v>
      </c>
      <c r="AB4069" s="139">
        <v>13349.4026173035</v>
      </c>
      <c r="AC4069" s="45">
        <v>12400.6041054131</v>
      </c>
      <c r="AD4069" s="99">
        <v>0.98090217371410704</v>
      </c>
      <c r="AE4069" s="142">
        <v>12766.606054797699</v>
      </c>
      <c r="AF4069" s="44">
        <v>13480.555407632</v>
      </c>
      <c r="AG4069" s="45">
        <v>12685.13373039</v>
      </c>
      <c r="AH4069" s="140">
        <v>0.99361832549245999</v>
      </c>
      <c r="AI4069" s="44">
        <v>13480.938988276101</v>
      </c>
      <c r="AJ4069" s="45">
        <v>12523.184508755399</v>
      </c>
      <c r="AK4069" s="46">
        <v>0.98093294764501804</v>
      </c>
    </row>
    <row r="4070" spans="1:37" x14ac:dyDescent="0.2">
      <c r="A4070" s="35" t="s">
        <v>3170</v>
      </c>
      <c r="B4070" s="35" t="s">
        <v>9366</v>
      </c>
      <c r="C4070" s="85" t="s">
        <v>1063</v>
      </c>
      <c r="D4070" s="85" t="s">
        <v>1063</v>
      </c>
      <c r="E4070" s="85" t="s">
        <v>12906</v>
      </c>
      <c r="F4070" s="85" t="s">
        <v>454</v>
      </c>
      <c r="G4070" s="85" t="s">
        <v>454</v>
      </c>
      <c r="H4070" s="840">
        <v>1.05502251640114</v>
      </c>
      <c r="I4070" s="840">
        <v>1.05629186715905</v>
      </c>
      <c r="J4070" s="86">
        <v>12186.416666666701</v>
      </c>
      <c r="K4070" s="44">
        <v>12856.9439775795</v>
      </c>
      <c r="L4070" s="45">
        <v>12096.6763208869</v>
      </c>
      <c r="M4070" s="46">
        <v>0.99263603500237496</v>
      </c>
      <c r="N4070" s="139">
        <v>12872.4128148115</v>
      </c>
      <c r="O4070" s="45">
        <v>11956.4815537702</v>
      </c>
      <c r="P4070" s="99">
        <v>0.98113185202952702</v>
      </c>
      <c r="Q4070" s="86">
        <v>12258.806274733401</v>
      </c>
      <c r="R4070" s="44">
        <v>12933.3166440434</v>
      </c>
      <c r="S4070" s="45">
        <v>12169.1553448093</v>
      </c>
      <c r="T4070" s="140">
        <v>0.992686814040871</v>
      </c>
      <c r="U4070" s="44">
        <v>12948.8773690792</v>
      </c>
      <c r="V4070" s="45">
        <v>12028.032505327699</v>
      </c>
      <c r="W4070" s="99">
        <v>0.98117485795649495</v>
      </c>
      <c r="X4070" s="86">
        <v>12325.578381383601</v>
      </c>
      <c r="Y4070" s="44">
        <v>13003.7627200269</v>
      </c>
      <c r="Z4070" s="45">
        <v>12236.0383036315</v>
      </c>
      <c r="AA4070" s="46">
        <v>0.99273542587767305</v>
      </c>
      <c r="AB4070" s="139">
        <v>13019.408202286901</v>
      </c>
      <c r="AC4070" s="45">
        <v>12094.063789345801</v>
      </c>
      <c r="AD4070" s="99">
        <v>0.98121673605292703</v>
      </c>
      <c r="AE4070" s="142">
        <v>12395.8701503919</v>
      </c>
      <c r="AF4070" s="44">
        <v>13077.9221190483</v>
      </c>
      <c r="AG4070" s="45">
        <v>12306.257863962401</v>
      </c>
      <c r="AH4070" s="140">
        <v>0.992770795003312</v>
      </c>
      <c r="AI4070" s="44">
        <v>13093.656826218599</v>
      </c>
      <c r="AJ4070" s="45">
        <v>12163.4168414873</v>
      </c>
      <c r="AK4070" s="46">
        <v>0.98124751985263003</v>
      </c>
    </row>
    <row r="4071" spans="1:37" x14ac:dyDescent="0.2">
      <c r="A4071" s="35" t="s">
        <v>3169</v>
      </c>
      <c r="B4071" s="35" t="s">
        <v>13134</v>
      </c>
      <c r="C4071" s="85" t="s">
        <v>1015</v>
      </c>
      <c r="D4071" s="85" t="s">
        <v>1015</v>
      </c>
      <c r="E4071" s="85" t="s">
        <v>12906</v>
      </c>
      <c r="F4071" s="85" t="s">
        <v>456</v>
      </c>
      <c r="G4071" s="85" t="s">
        <v>456</v>
      </c>
      <c r="H4071" s="840">
        <v>1.04675483096929</v>
      </c>
      <c r="I4071" s="840">
        <v>1.0547536005418801</v>
      </c>
      <c r="J4071" s="86">
        <v>19671.666666666701</v>
      </c>
      <c r="K4071" s="44">
        <v>20591.412116551001</v>
      </c>
      <c r="L4071" s="45">
        <v>19373.783365493</v>
      </c>
      <c r="M4071" s="46">
        <v>0.98485724131964703</v>
      </c>
      <c r="N4071" s="139">
        <v>20748.761245326299</v>
      </c>
      <c r="O4071" s="45">
        <v>19272.391638020701</v>
      </c>
      <c r="P4071" s="99">
        <v>0.97970304014339205</v>
      </c>
      <c r="Q4071" s="86">
        <v>19789.738499102299</v>
      </c>
      <c r="R4071" s="44">
        <v>20715.004377554302</v>
      </c>
      <c r="S4071" s="45">
        <v>19491.064293625401</v>
      </c>
      <c r="T4071" s="140">
        <v>0.98490762242813601</v>
      </c>
      <c r="U4071" s="44">
        <v>20873.297935710299</v>
      </c>
      <c r="V4071" s="45">
        <v>19388.9168078488</v>
      </c>
      <c r="W4071" s="99">
        <v>0.97974598344128605</v>
      </c>
      <c r="X4071" s="86">
        <v>19910.183770697</v>
      </c>
      <c r="Y4071" s="44">
        <v>20841.0810474635</v>
      </c>
      <c r="Z4071" s="45">
        <v>19610.652045589301</v>
      </c>
      <c r="AA4071" s="46">
        <v>0.98495585331821101</v>
      </c>
      <c r="AB4071" s="139">
        <v>21000.338019593099</v>
      </c>
      <c r="AC4071" s="45">
        <v>19507.755165259299</v>
      </c>
      <c r="AD4071" s="99">
        <v>0.97978780055109105</v>
      </c>
      <c r="AE4071" s="142">
        <v>20039.117906576099</v>
      </c>
      <c r="AF4071" s="44">
        <v>20976.043477071798</v>
      </c>
      <c r="AG4071" s="45">
        <v>19738.349689248502</v>
      </c>
      <c r="AH4071" s="140">
        <v>0.98499094527364695</v>
      </c>
      <c r="AI4071" s="44">
        <v>21136.331763644299</v>
      </c>
      <c r="AJ4071" s="45">
        <v>19634.699240504</v>
      </c>
      <c r="AK4071" s="46">
        <v>0.97981853952067399</v>
      </c>
    </row>
    <row r="4072" spans="1:37" x14ac:dyDescent="0.2">
      <c r="A4072" s="35" t="s">
        <v>3168</v>
      </c>
      <c r="B4072" s="35" t="s">
        <v>9365</v>
      </c>
      <c r="C4072" s="85" t="s">
        <v>1063</v>
      </c>
      <c r="D4072" s="85" t="s">
        <v>1063</v>
      </c>
      <c r="E4072" s="85" t="s">
        <v>12906</v>
      </c>
      <c r="F4072" s="85" t="s">
        <v>453</v>
      </c>
      <c r="G4072" s="85" t="s">
        <v>453</v>
      </c>
      <c r="H4072" s="840">
        <v>1.0559231913141101</v>
      </c>
      <c r="I4072" s="840">
        <v>1.05595323693802</v>
      </c>
      <c r="J4072" s="86">
        <v>7788</v>
      </c>
      <c r="K4072" s="44">
        <v>8223.5298139543102</v>
      </c>
      <c r="L4072" s="45">
        <v>7737.2491120783598</v>
      </c>
      <c r="M4072" s="46">
        <v>0.993483450446631</v>
      </c>
      <c r="N4072" s="139">
        <v>8223.7638092732905</v>
      </c>
      <c r="O4072" s="45">
        <v>7638.6052640418202</v>
      </c>
      <c r="P4072" s="99">
        <v>0.98081731690316198</v>
      </c>
      <c r="Q4072" s="86">
        <v>7868.73907409195</v>
      </c>
      <c r="R4072" s="44">
        <v>8308.7840747332302</v>
      </c>
      <c r="S4072" s="45">
        <v>7817.86195410864</v>
      </c>
      <c r="T4072" s="140">
        <v>0.99353427283529705</v>
      </c>
      <c r="U4072" s="44">
        <v>8309.0204959080602</v>
      </c>
      <c r="V4072" s="45">
        <v>7718.1338399935103</v>
      </c>
      <c r="W4072" s="99">
        <v>0.98086030904312105</v>
      </c>
      <c r="X4072" s="86">
        <v>7948.3741893950601</v>
      </c>
      <c r="Y4072" s="44">
        <v>8392.87263982476</v>
      </c>
      <c r="Z4072" s="45">
        <v>7897.3688854101401</v>
      </c>
      <c r="AA4072" s="46">
        <v>0.99358292617212496</v>
      </c>
      <c r="AB4072" s="139">
        <v>8393.1114536863097</v>
      </c>
      <c r="AC4072" s="45">
        <v>7796.5775198707197</v>
      </c>
      <c r="AD4072" s="99">
        <v>0.98090217371410704</v>
      </c>
      <c r="AE4072" s="142">
        <v>8030.6624315305298</v>
      </c>
      <c r="AF4072" s="44">
        <v>8479.7627030680706</v>
      </c>
      <c r="AG4072" s="45">
        <v>7979.4133578125702</v>
      </c>
      <c r="AH4072" s="140">
        <v>0.99361832549245999</v>
      </c>
      <c r="AI4072" s="44">
        <v>8480.0039893312005</v>
      </c>
      <c r="AJ4072" s="45">
        <v>7877.5413705033498</v>
      </c>
      <c r="AK4072" s="46">
        <v>0.98093294764501804</v>
      </c>
    </row>
    <row r="4073" spans="1:37" x14ac:dyDescent="0.2">
      <c r="A4073" s="35" t="s">
        <v>3167</v>
      </c>
      <c r="B4073" s="35" t="s">
        <v>9364</v>
      </c>
      <c r="C4073" s="85" t="s">
        <v>1063</v>
      </c>
      <c r="D4073" s="85" t="s">
        <v>1063</v>
      </c>
      <c r="E4073" s="85" t="s">
        <v>12906</v>
      </c>
      <c r="F4073" s="85" t="s">
        <v>453</v>
      </c>
      <c r="G4073" s="85" t="s">
        <v>453</v>
      </c>
      <c r="H4073" s="840">
        <v>1.0559231913141101</v>
      </c>
      <c r="I4073" s="840">
        <v>1.05595323693802</v>
      </c>
      <c r="J4073" s="86">
        <v>14804.083333333299</v>
      </c>
      <c r="K4073" s="44">
        <v>15631.974917813401</v>
      </c>
      <c r="L4073" s="45">
        <v>14707.6117906995</v>
      </c>
      <c r="M4073" s="46">
        <v>0.993483450446631</v>
      </c>
      <c r="N4073" s="139">
        <v>15632.4197157335</v>
      </c>
      <c r="O4073" s="45">
        <v>14520.101294210799</v>
      </c>
      <c r="P4073" s="99">
        <v>0.98081731690316198</v>
      </c>
      <c r="Q4073" s="86">
        <v>14965.6281528989</v>
      </c>
      <c r="R4073" s="44">
        <v>15802.5538392293</v>
      </c>
      <c r="S4073" s="45">
        <v>14868.8644844138</v>
      </c>
      <c r="T4073" s="140">
        <v>0.99353427283529705</v>
      </c>
      <c r="U4073" s="44">
        <v>15803.003490864299</v>
      </c>
      <c r="V4073" s="45">
        <v>14679.1906550768</v>
      </c>
      <c r="W4073" s="99">
        <v>0.98086030904312105</v>
      </c>
      <c r="X4073" s="86">
        <v>15119.943797665899</v>
      </c>
      <c r="Y4073" s="44">
        <v>15965.499307321399</v>
      </c>
      <c r="Z4073" s="45">
        <v>15022.918002042899</v>
      </c>
      <c r="AA4073" s="46">
        <v>0.99358292617212496</v>
      </c>
      <c r="AB4073" s="139">
        <v>15965.953595466201</v>
      </c>
      <c r="AC4073" s="45">
        <v>14831.1857375656</v>
      </c>
      <c r="AD4073" s="99">
        <v>0.98090217371410704</v>
      </c>
      <c r="AE4073" s="142">
        <v>15275.4865970756</v>
      </c>
      <c r="AF4073" s="44">
        <v>16129.740556459999</v>
      </c>
      <c r="AG4073" s="45">
        <v>15178.003413668799</v>
      </c>
      <c r="AH4073" s="140">
        <v>0.99361832549245999</v>
      </c>
      <c r="AI4073" s="44">
        <v>16130.1995179853</v>
      </c>
      <c r="AJ4073" s="45">
        <v>14984.2280943813</v>
      </c>
      <c r="AK4073" s="46">
        <v>0.98093294764501804</v>
      </c>
    </row>
    <row r="4074" spans="1:37" x14ac:dyDescent="0.2">
      <c r="A4074" s="35" t="s">
        <v>3166</v>
      </c>
      <c r="B4074" s="35" t="s">
        <v>9363</v>
      </c>
      <c r="C4074" s="85" t="s">
        <v>1063</v>
      </c>
      <c r="D4074" s="85" t="s">
        <v>1063</v>
      </c>
      <c r="E4074" s="85" t="s">
        <v>12906</v>
      </c>
      <c r="F4074" s="85" t="s">
        <v>453</v>
      </c>
      <c r="G4074" s="85" t="s">
        <v>453</v>
      </c>
      <c r="H4074" s="840">
        <v>1.0559231913141101</v>
      </c>
      <c r="I4074" s="840">
        <v>1.05595323693802</v>
      </c>
      <c r="J4074" s="86">
        <v>7378.6666666666697</v>
      </c>
      <c r="K4074" s="44">
        <v>7791.3052543097301</v>
      </c>
      <c r="L4074" s="45">
        <v>7330.5832196955398</v>
      </c>
      <c r="M4074" s="46">
        <v>0.993483450446631</v>
      </c>
      <c r="N4074" s="139">
        <v>7791.52695095332</v>
      </c>
      <c r="O4074" s="45">
        <v>7237.1240423228001</v>
      </c>
      <c r="P4074" s="99">
        <v>0.98081731690316198</v>
      </c>
      <c r="Q4074" s="86">
        <v>7462.6322550252598</v>
      </c>
      <c r="R4074" s="44">
        <v>7879.96646632991</v>
      </c>
      <c r="S4074" s="45">
        <v>7414.3809109337599</v>
      </c>
      <c r="T4074" s="140">
        <v>0.99353427283529705</v>
      </c>
      <c r="U4074" s="44">
        <v>7880.1906857719896</v>
      </c>
      <c r="V4074" s="45">
        <v>7319.7997799392397</v>
      </c>
      <c r="W4074" s="99">
        <v>0.98086030904312105</v>
      </c>
      <c r="X4074" s="86">
        <v>7541.4601311452097</v>
      </c>
      <c r="Y4074" s="44">
        <v>7963.2026488470001</v>
      </c>
      <c r="Z4074" s="45">
        <v>7493.0660247136802</v>
      </c>
      <c r="AA4074" s="46">
        <v>0.99358292617212496</v>
      </c>
      <c r="AB4074" s="139">
        <v>7963.4292367218004</v>
      </c>
      <c r="AC4074" s="45">
        <v>7397.4346356186097</v>
      </c>
      <c r="AD4074" s="99">
        <v>0.98090217371410704</v>
      </c>
      <c r="AE4074" s="142">
        <v>7618.0031329416797</v>
      </c>
      <c r="AF4074" s="44">
        <v>8044.0261795766901</v>
      </c>
      <c r="AG4074" s="45">
        <v>7569.3875165498303</v>
      </c>
      <c r="AH4074" s="140">
        <v>0.99361832549245999</v>
      </c>
      <c r="AI4074" s="44">
        <v>8044.2550672337302</v>
      </c>
      <c r="AJ4074" s="45">
        <v>7472.7502683654702</v>
      </c>
      <c r="AK4074" s="46">
        <v>0.98093294764501804</v>
      </c>
    </row>
    <row r="4075" spans="1:37" x14ac:dyDescent="0.2">
      <c r="A4075" s="35" t="s">
        <v>3165</v>
      </c>
      <c r="B4075" s="35" t="s">
        <v>9362</v>
      </c>
      <c r="C4075" s="85" t="s">
        <v>1063</v>
      </c>
      <c r="D4075" s="85" t="s">
        <v>1063</v>
      </c>
      <c r="E4075" s="85" t="s">
        <v>12906</v>
      </c>
      <c r="F4075" s="85" t="s">
        <v>454</v>
      </c>
      <c r="G4075" s="85" t="s">
        <v>454</v>
      </c>
      <c r="H4075" s="840">
        <v>1.05502251640114</v>
      </c>
      <c r="I4075" s="840">
        <v>1.05629186715905</v>
      </c>
      <c r="J4075" s="86">
        <v>24113.833333333299</v>
      </c>
      <c r="K4075" s="44">
        <v>25440.637123411099</v>
      </c>
      <c r="L4075" s="45">
        <v>23936.2599087081</v>
      </c>
      <c r="M4075" s="46">
        <v>0.99263603500237496</v>
      </c>
      <c r="N4075" s="139">
        <v>25471.246036028799</v>
      </c>
      <c r="O4075" s="45">
        <v>23658.849957864699</v>
      </c>
      <c r="P4075" s="99">
        <v>0.98113185202952702</v>
      </c>
      <c r="Q4075" s="86">
        <v>24257.7432479657</v>
      </c>
      <c r="R4075" s="44">
        <v>25592.465323681601</v>
      </c>
      <c r="S4075" s="45">
        <v>24080.341860644501</v>
      </c>
      <c r="T4075" s="140">
        <v>0.992686814040871</v>
      </c>
      <c r="U4075" s="44">
        <v>25623.256908458501</v>
      </c>
      <c r="V4075" s="45">
        <v>23801.0877856679</v>
      </c>
      <c r="W4075" s="99">
        <v>0.98117485795649495</v>
      </c>
      <c r="X4075" s="86">
        <v>24398.086511410402</v>
      </c>
      <c r="Y4075" s="44">
        <v>25740.530626641001</v>
      </c>
      <c r="Z4075" s="45">
        <v>24220.844803505301</v>
      </c>
      <c r="AA4075" s="46">
        <v>0.99273542587767305</v>
      </c>
      <c r="AB4075" s="139">
        <v>25771.500356245699</v>
      </c>
      <c r="AC4075" s="45">
        <v>23939.810812663</v>
      </c>
      <c r="AD4075" s="99">
        <v>0.98121673605292703</v>
      </c>
      <c r="AE4075" s="142">
        <v>24548.6254767754</v>
      </c>
      <c r="AF4075" s="44">
        <v>25899.352624696799</v>
      </c>
      <c r="AG4075" s="45">
        <v>24371.1584308169</v>
      </c>
      <c r="AH4075" s="140">
        <v>0.992770795003312</v>
      </c>
      <c r="AI4075" s="44">
        <v>25930.513441051298</v>
      </c>
      <c r="AJ4075" s="45">
        <v>24088.277864876902</v>
      </c>
      <c r="AK4075" s="46">
        <v>0.98124751985263003</v>
      </c>
    </row>
    <row r="4076" spans="1:37" x14ac:dyDescent="0.2">
      <c r="A4076" s="35" t="s">
        <v>3164</v>
      </c>
      <c r="B4076" s="35" t="s">
        <v>9361</v>
      </c>
      <c r="C4076" s="85" t="s">
        <v>1063</v>
      </c>
      <c r="D4076" s="85" t="s">
        <v>1063</v>
      </c>
      <c r="E4076" s="85" t="s">
        <v>12906</v>
      </c>
      <c r="F4076" s="85" t="s">
        <v>455</v>
      </c>
      <c r="G4076" s="85" t="s">
        <v>455</v>
      </c>
      <c r="H4076" s="840">
        <v>1.05578627068815</v>
      </c>
      <c r="I4076" s="840">
        <v>1.0561317502927701</v>
      </c>
      <c r="J4076" s="86">
        <v>8487.1666666666697</v>
      </c>
      <c r="K4076" s="44">
        <v>8960.6340437088093</v>
      </c>
      <c r="L4076" s="45">
        <v>8430.7662727384504</v>
      </c>
      <c r="M4076" s="46">
        <v>0.99335462632662497</v>
      </c>
      <c r="N4076" s="139">
        <v>8963.5661866931005</v>
      </c>
      <c r="O4076" s="45">
        <v>8325.7673063341099</v>
      </c>
      <c r="P4076" s="99">
        <v>0.98098312821327704</v>
      </c>
      <c r="Q4076" s="86">
        <v>8525.7068033802007</v>
      </c>
      <c r="R4076" s="44">
        <v>9001.3241909213993</v>
      </c>
      <c r="S4076" s="45">
        <v>8469.4835364417104</v>
      </c>
      <c r="T4076" s="140">
        <v>0.99340544212519699</v>
      </c>
      <c r="U4076" s="44">
        <v>9004.2696487368903</v>
      </c>
      <c r="V4076" s="45">
        <v>8363.9411305541307</v>
      </c>
      <c r="W4076" s="99">
        <v>0.98102612762123798</v>
      </c>
      <c r="X4076" s="86">
        <v>8563.8068184799595</v>
      </c>
      <c r="Y4076" s="44">
        <v>9041.5496637767301</v>
      </c>
      <c r="Z4076" s="45">
        <v>8507.7489025368795</v>
      </c>
      <c r="AA4076" s="46">
        <v>0.99345408915319</v>
      </c>
      <c r="AB4076" s="139">
        <v>9044.5082843703694</v>
      </c>
      <c r="AC4076" s="45">
        <v>8401.6768223940799</v>
      </c>
      <c r="AD4076" s="99">
        <v>0.98106799936962397</v>
      </c>
      <c r="AE4076" s="142">
        <v>8608.2070501280996</v>
      </c>
      <c r="AF4076" s="44">
        <v>9088.4268187662092</v>
      </c>
      <c r="AG4076" s="45">
        <v>8552.1631793925699</v>
      </c>
      <c r="AH4076" s="140">
        <v>0.99348948388332603</v>
      </c>
      <c r="AI4076" s="44">
        <v>9091.4007787343307</v>
      </c>
      <c r="AJ4076" s="45">
        <v>8445.5014219815694</v>
      </c>
      <c r="AK4076" s="46">
        <v>0.98109877850299798</v>
      </c>
    </row>
    <row r="4077" spans="1:37" x14ac:dyDescent="0.2">
      <c r="A4077" s="35" t="s">
        <v>3163</v>
      </c>
      <c r="B4077" s="35" t="s">
        <v>9360</v>
      </c>
      <c r="C4077" s="85" t="s">
        <v>1063</v>
      </c>
      <c r="D4077" s="85" t="s">
        <v>1063</v>
      </c>
      <c r="E4077" s="85" t="s">
        <v>12906</v>
      </c>
      <c r="F4077" s="85" t="s">
        <v>455</v>
      </c>
      <c r="G4077" s="85" t="s">
        <v>455</v>
      </c>
      <c r="H4077" s="840">
        <v>1.05578627068815</v>
      </c>
      <c r="I4077" s="840">
        <v>1.0561317502927701</v>
      </c>
      <c r="J4077" s="86">
        <v>12164.583333333299</v>
      </c>
      <c r="K4077" s="44">
        <v>12843.2000719753</v>
      </c>
      <c r="L4077" s="45">
        <v>12083.745131502401</v>
      </c>
      <c r="M4077" s="46">
        <v>0.99335462632662497</v>
      </c>
      <c r="N4077" s="139">
        <v>12847.402687415601</v>
      </c>
      <c r="O4077" s="45">
        <v>11933.2510117444</v>
      </c>
      <c r="P4077" s="99">
        <v>0.98098312821327704</v>
      </c>
      <c r="Q4077" s="86">
        <v>12211.3091356395</v>
      </c>
      <c r="R4077" s="44">
        <v>12892.532532536999</v>
      </c>
      <c r="S4077" s="45">
        <v>12130.7809508174</v>
      </c>
      <c r="T4077" s="140">
        <v>0.99340544212519699</v>
      </c>
      <c r="U4077" s="44">
        <v>12896.751290789</v>
      </c>
      <c r="V4077" s="45">
        <v>11979.613314522199</v>
      </c>
      <c r="W4077" s="99">
        <v>0.98102612762123798</v>
      </c>
      <c r="X4077" s="86">
        <v>12261.9192269782</v>
      </c>
      <c r="Y4077" s="44">
        <v>12945.9659721307</v>
      </c>
      <c r="Z4077" s="45">
        <v>12181.6537969076</v>
      </c>
      <c r="AA4077" s="46">
        <v>0.99345408915319</v>
      </c>
      <c r="AB4077" s="139">
        <v>12950.202215137</v>
      </c>
      <c r="AC4077" s="45">
        <v>12029.7765644434</v>
      </c>
      <c r="AD4077" s="99">
        <v>0.98106799936962397</v>
      </c>
      <c r="AE4077" s="142">
        <v>12315.9636241727</v>
      </c>
      <c r="AF4077" s="44">
        <v>13003.025304696301</v>
      </c>
      <c r="AG4077" s="45">
        <v>12235.7803445052</v>
      </c>
      <c r="AH4077" s="140">
        <v>0.99348948388332603</v>
      </c>
      <c r="AI4077" s="44">
        <v>13007.280218939601</v>
      </c>
      <c r="AJ4077" s="45">
        <v>12083.176867763201</v>
      </c>
      <c r="AK4077" s="46">
        <v>0.98109877850299798</v>
      </c>
    </row>
    <row r="4078" spans="1:37" x14ac:dyDescent="0.2">
      <c r="A4078" s="35" t="s">
        <v>3162</v>
      </c>
      <c r="B4078" s="35" t="s">
        <v>9359</v>
      </c>
      <c r="C4078" s="85" t="s">
        <v>1063</v>
      </c>
      <c r="D4078" s="85" t="s">
        <v>1063</v>
      </c>
      <c r="E4078" s="85" t="s">
        <v>12906</v>
      </c>
      <c r="F4078" s="85" t="s">
        <v>453</v>
      </c>
      <c r="G4078" s="85" t="s">
        <v>453</v>
      </c>
      <c r="H4078" s="840">
        <v>1.0559231913141101</v>
      </c>
      <c r="I4078" s="840">
        <v>1.05595323693802</v>
      </c>
      <c r="J4078" s="86">
        <v>12747.75</v>
      </c>
      <c r="K4078" s="44">
        <v>13460.6448620745</v>
      </c>
      <c r="L4078" s="45">
        <v>12664.678655431</v>
      </c>
      <c r="M4078" s="46">
        <v>0.993483450446631</v>
      </c>
      <c r="N4078" s="139">
        <v>13461.0278761766</v>
      </c>
      <c r="O4078" s="45">
        <v>12503.213951552299</v>
      </c>
      <c r="P4078" s="99">
        <v>0.98081731690316198</v>
      </c>
      <c r="Q4078" s="86">
        <v>12891.092558186299</v>
      </c>
      <c r="R4078" s="44">
        <v>13612.0035935657</v>
      </c>
      <c r="S4078" s="45">
        <v>12807.7422708502</v>
      </c>
      <c r="T4078" s="140">
        <v>0.99353427283529705</v>
      </c>
      <c r="U4078" s="44">
        <v>13612.3909144844</v>
      </c>
      <c r="V4078" s="45">
        <v>12644.361030526101</v>
      </c>
      <c r="W4078" s="99">
        <v>0.98086030904312005</v>
      </c>
      <c r="X4078" s="86">
        <v>13027.5977962859</v>
      </c>
      <c r="Y4078" s="44">
        <v>13756.142640210999</v>
      </c>
      <c r="Z4078" s="45">
        <v>12943.998739427299</v>
      </c>
      <c r="AA4078" s="46">
        <v>0.99358292617212496</v>
      </c>
      <c r="AB4078" s="139">
        <v>13756.5340625147</v>
      </c>
      <c r="AC4078" s="45">
        <v>12778.798996650001</v>
      </c>
      <c r="AD4078" s="99">
        <v>0.98090217371410704</v>
      </c>
      <c r="AE4078" s="142">
        <v>13170.2286159832</v>
      </c>
      <c r="AF4078" s="44">
        <v>13906.749830525399</v>
      </c>
      <c r="AG4078" s="45">
        <v>13086.1805037661</v>
      </c>
      <c r="AH4078" s="140">
        <v>0.99361832549245999</v>
      </c>
      <c r="AI4078" s="44">
        <v>13907.1455382612</v>
      </c>
      <c r="AJ4078" s="45">
        <v>12919.111177435199</v>
      </c>
      <c r="AK4078" s="46">
        <v>0.98093294764501804</v>
      </c>
    </row>
    <row r="4079" spans="1:37" x14ac:dyDescent="0.2">
      <c r="A4079" s="35" t="s">
        <v>3161</v>
      </c>
      <c r="B4079" s="35" t="s">
        <v>9358</v>
      </c>
      <c r="C4079" s="85" t="s">
        <v>1063</v>
      </c>
      <c r="D4079" s="85" t="s">
        <v>1063</v>
      </c>
      <c r="E4079" s="85" t="s">
        <v>12906</v>
      </c>
      <c r="F4079" s="85" t="s">
        <v>454</v>
      </c>
      <c r="G4079" s="85" t="s">
        <v>454</v>
      </c>
      <c r="H4079" s="840">
        <v>1.05502251640114</v>
      </c>
      <c r="I4079" s="840">
        <v>1.05629186715905</v>
      </c>
      <c r="J4079" s="86">
        <v>9133.9166666666697</v>
      </c>
      <c r="K4079" s="44">
        <v>9636.4877462650093</v>
      </c>
      <c r="L4079" s="45">
        <v>9066.6548240421107</v>
      </c>
      <c r="M4079" s="46">
        <v>0.99263603500237496</v>
      </c>
      <c r="N4079" s="139">
        <v>9648.0818903085092</v>
      </c>
      <c r="O4079" s="45">
        <v>8961.5765754500298</v>
      </c>
      <c r="P4079" s="99">
        <v>0.98113185202952702</v>
      </c>
      <c r="Q4079" s="86">
        <v>9191.7628609290005</v>
      </c>
      <c r="R4079" s="44">
        <v>9697.5167836998899</v>
      </c>
      <c r="S4079" s="45">
        <v>9124.5417898348205</v>
      </c>
      <c r="T4079" s="140">
        <v>0.992686814040871</v>
      </c>
      <c r="U4079" s="44">
        <v>9709.1843548539091</v>
      </c>
      <c r="V4079" s="45">
        <v>9018.7266194418007</v>
      </c>
      <c r="W4079" s="99">
        <v>0.98117485795649495</v>
      </c>
      <c r="X4079" s="86">
        <v>9244.8728618408895</v>
      </c>
      <c r="Y4079" s="44">
        <v>9753.5490305080202</v>
      </c>
      <c r="Z4079" s="45">
        <v>9177.7127976845604</v>
      </c>
      <c r="AA4079" s="46">
        <v>0.99273542587767305</v>
      </c>
      <c r="AB4079" s="139">
        <v>9765.2840168819494</v>
      </c>
      <c r="AC4079" s="45">
        <v>9071.2239747198091</v>
      </c>
      <c r="AD4079" s="99">
        <v>0.98121673605292703</v>
      </c>
      <c r="AE4079" s="142">
        <v>9300.1882925365098</v>
      </c>
      <c r="AF4079" s="44">
        <v>9811.9080553963304</v>
      </c>
      <c r="AG4079" s="45">
        <v>9232.9553248619704</v>
      </c>
      <c r="AH4079" s="140">
        <v>0.992770795003312</v>
      </c>
      <c r="AI4079" s="44">
        <v>9823.7132564541407</v>
      </c>
      <c r="AJ4079" s="45">
        <v>9125.7866962139196</v>
      </c>
      <c r="AK4079" s="46">
        <v>0.98124751985263003</v>
      </c>
    </row>
    <row r="4080" spans="1:37" x14ac:dyDescent="0.2">
      <c r="A4080" s="35" t="s">
        <v>3160</v>
      </c>
      <c r="B4080" s="35" t="s">
        <v>9357</v>
      </c>
      <c r="C4080" s="85" t="s">
        <v>1015</v>
      </c>
      <c r="D4080" s="85" t="s">
        <v>1015</v>
      </c>
      <c r="E4080" s="85" t="s">
        <v>12906</v>
      </c>
      <c r="F4080" s="85" t="s">
        <v>456</v>
      </c>
      <c r="G4080" s="85" t="s">
        <v>456</v>
      </c>
      <c r="H4080" s="840">
        <v>1.04675483096929</v>
      </c>
      <c r="I4080" s="840">
        <v>1.0547536005418801</v>
      </c>
      <c r="J4080" s="86">
        <v>9000.5833333333303</v>
      </c>
      <c r="K4080" s="44">
        <v>9421.4040857083801</v>
      </c>
      <c r="L4080" s="45">
        <v>8864.2896719342498</v>
      </c>
      <c r="M4080" s="46">
        <v>0.98485724131964603</v>
      </c>
      <c r="N4080" s="139">
        <v>9493.3976778105207</v>
      </c>
      <c r="O4080" s="45">
        <v>8817.8988547306108</v>
      </c>
      <c r="P4080" s="99">
        <v>0.97970304014339205</v>
      </c>
      <c r="Q4080" s="86">
        <v>9048.9881818820704</v>
      </c>
      <c r="R4080" s="44">
        <v>9472.0720947691098</v>
      </c>
      <c r="S4080" s="45">
        <v>8912.4174355977702</v>
      </c>
      <c r="T4080" s="140">
        <v>0.98490762242813601</v>
      </c>
      <c r="U4080" s="44">
        <v>9544.4528661009899</v>
      </c>
      <c r="V4080" s="45">
        <v>8865.7098254066295</v>
      </c>
      <c r="W4080" s="99">
        <v>0.97974598344128605</v>
      </c>
      <c r="X4080" s="86">
        <v>9096.6536695908108</v>
      </c>
      <c r="Y4080" s="44">
        <v>9521.9661742987391</v>
      </c>
      <c r="Z4080" s="45">
        <v>8959.8022774720503</v>
      </c>
      <c r="AA4080" s="46">
        <v>0.98495585331821001</v>
      </c>
      <c r="AB4080" s="139">
        <v>9594.7282108833697</v>
      </c>
      <c r="AC4080" s="45">
        <v>8912.7902913033995</v>
      </c>
      <c r="AD4080" s="99">
        <v>0.97978780055109105</v>
      </c>
      <c r="AE4080" s="142">
        <v>9148.2262157121895</v>
      </c>
      <c r="AF4080" s="44">
        <v>9575.9499860966807</v>
      </c>
      <c r="AG4080" s="45">
        <v>9010.9199877915107</v>
      </c>
      <c r="AH4080" s="140">
        <v>0.98499094527364695</v>
      </c>
      <c r="AI4080" s="44">
        <v>9649.1245395940095</v>
      </c>
      <c r="AJ4080" s="45">
        <v>8963.6016498838708</v>
      </c>
      <c r="AK4080" s="46">
        <v>0.97981853952067399</v>
      </c>
    </row>
    <row r="4081" spans="1:37" x14ac:dyDescent="0.2">
      <c r="A4081" s="35" t="s">
        <v>3159</v>
      </c>
      <c r="B4081" s="35" t="s">
        <v>9356</v>
      </c>
      <c r="C4081" s="85" t="s">
        <v>1063</v>
      </c>
      <c r="D4081" s="85" t="s">
        <v>1063</v>
      </c>
      <c r="E4081" s="85" t="s">
        <v>12906</v>
      </c>
      <c r="F4081" s="85" t="s">
        <v>455</v>
      </c>
      <c r="G4081" s="85" t="s">
        <v>455</v>
      </c>
      <c r="H4081" s="840">
        <v>1.05578627068815</v>
      </c>
      <c r="I4081" s="840">
        <v>1.0561317502927701</v>
      </c>
      <c r="J4081" s="86">
        <v>11408.333333333299</v>
      </c>
      <c r="K4081" s="44">
        <v>12044.761704767399</v>
      </c>
      <c r="L4081" s="45">
        <v>11332.520695342901</v>
      </c>
      <c r="M4081" s="46">
        <v>0.99335462632662497</v>
      </c>
      <c r="N4081" s="139">
        <v>12048.7030512567</v>
      </c>
      <c r="O4081" s="45">
        <v>11191.3825210331</v>
      </c>
      <c r="P4081" s="99">
        <v>0.98098312821327704</v>
      </c>
      <c r="Q4081" s="86">
        <v>11462.260839032901</v>
      </c>
      <c r="R4081" s="44">
        <v>12101.697624897401</v>
      </c>
      <c r="S4081" s="45">
        <v>11386.672296553799</v>
      </c>
      <c r="T4081" s="140">
        <v>0.99340544212519699</v>
      </c>
      <c r="U4081" s="44">
        <v>12105.65760224</v>
      </c>
      <c r="V4081" s="45">
        <v>11244.777364701</v>
      </c>
      <c r="W4081" s="99">
        <v>0.98102612762123798</v>
      </c>
      <c r="X4081" s="86">
        <v>11522.3782957985</v>
      </c>
      <c r="Y4081" s="44">
        <v>12165.1688103792</v>
      </c>
      <c r="Z4081" s="45">
        <v>11446.953834731001</v>
      </c>
      <c r="AA4081" s="46">
        <v>0.99345408915319</v>
      </c>
      <c r="AB4081" s="139">
        <v>12169.1495570771</v>
      </c>
      <c r="AC4081" s="45">
        <v>11304.236622639</v>
      </c>
      <c r="AD4081" s="99">
        <v>0.98106799936962397</v>
      </c>
      <c r="AE4081" s="142">
        <v>11592.4728696476</v>
      </c>
      <c r="AF4081" s="44">
        <v>12239.173699098899</v>
      </c>
      <c r="AG4081" s="45">
        <v>11516.999888197701</v>
      </c>
      <c r="AH4081" s="140">
        <v>0.99348948388332603</v>
      </c>
      <c r="AI4081" s="44">
        <v>12243.178662042401</v>
      </c>
      <c r="AJ4081" s="45">
        <v>11373.3609722404</v>
      </c>
      <c r="AK4081" s="46">
        <v>0.98109877850299798</v>
      </c>
    </row>
    <row r="4082" spans="1:37" x14ac:dyDescent="0.2">
      <c r="A4082" s="35" t="s">
        <v>3158</v>
      </c>
      <c r="B4082" s="35" t="s">
        <v>9355</v>
      </c>
      <c r="C4082" s="85" t="s">
        <v>1063</v>
      </c>
      <c r="D4082" s="85" t="s">
        <v>1063</v>
      </c>
      <c r="E4082" s="85" t="s">
        <v>12906</v>
      </c>
      <c r="F4082" s="85" t="s">
        <v>455</v>
      </c>
      <c r="G4082" s="85" t="s">
        <v>455</v>
      </c>
      <c r="H4082" s="840">
        <v>1.05578627068815</v>
      </c>
      <c r="I4082" s="840">
        <v>1.0561317502927701</v>
      </c>
      <c r="J4082" s="86">
        <v>24520.666666666701</v>
      </c>
      <c r="K4082" s="44">
        <v>25888.583214787301</v>
      </c>
      <c r="L4082" s="45">
        <v>24357.717673946401</v>
      </c>
      <c r="M4082" s="46">
        <v>0.99335462632662397</v>
      </c>
      <c r="N4082" s="139">
        <v>25897.054605012199</v>
      </c>
      <c r="O4082" s="45">
        <v>24054.3602925417</v>
      </c>
      <c r="P4082" s="99">
        <v>0.98098312821327704</v>
      </c>
      <c r="Q4082" s="86">
        <v>24632.613826078901</v>
      </c>
      <c r="R4082" s="44">
        <v>26006.775488737301</v>
      </c>
      <c r="S4082" s="45">
        <v>24470.172628595101</v>
      </c>
      <c r="T4082" s="140">
        <v>0.99340544212519699</v>
      </c>
      <c r="U4082" s="44">
        <v>26015.285554422499</v>
      </c>
      <c r="V4082" s="45">
        <v>24165.2377549876</v>
      </c>
      <c r="W4082" s="99">
        <v>0.98102612762123798</v>
      </c>
      <c r="X4082" s="86">
        <v>24751.563208335399</v>
      </c>
      <c r="Y4082" s="44">
        <v>26132.360613430501</v>
      </c>
      <c r="Z4082" s="45">
        <v>24589.541682254399</v>
      </c>
      <c r="AA4082" s="46">
        <v>0.99345408915319</v>
      </c>
      <c r="AB4082" s="139">
        <v>26140.9117737013</v>
      </c>
      <c r="AC4082" s="45">
        <v>24282.966598072398</v>
      </c>
      <c r="AD4082" s="99">
        <v>0.98106799936962397</v>
      </c>
      <c r="AE4082" s="142">
        <v>24881.067501430502</v>
      </c>
      <c r="AF4082" s="44">
        <v>26269.089468075501</v>
      </c>
      <c r="AG4082" s="45">
        <v>24719.078910462398</v>
      </c>
      <c r="AH4082" s="140">
        <v>0.99348948388332603</v>
      </c>
      <c r="AI4082" s="44">
        <v>26277.685369438299</v>
      </c>
      <c r="AJ4082" s="45">
        <v>24410.784933504099</v>
      </c>
      <c r="AK4082" s="46">
        <v>0.98109877850299798</v>
      </c>
    </row>
    <row r="4083" spans="1:37" x14ac:dyDescent="0.2">
      <c r="A4083" s="35" t="s">
        <v>3157</v>
      </c>
      <c r="B4083" s="35" t="s">
        <v>9354</v>
      </c>
      <c r="C4083" s="85" t="s">
        <v>1063</v>
      </c>
      <c r="D4083" s="85" t="s">
        <v>1063</v>
      </c>
      <c r="E4083" s="85" t="s">
        <v>12906</v>
      </c>
      <c r="F4083" s="85" t="s">
        <v>453</v>
      </c>
      <c r="G4083" s="85" t="s">
        <v>453</v>
      </c>
      <c r="H4083" s="840">
        <v>1.0559231913141101</v>
      </c>
      <c r="I4083" s="840">
        <v>1.05595323693802</v>
      </c>
      <c r="J4083" s="86">
        <v>13072.75</v>
      </c>
      <c r="K4083" s="44">
        <v>13803.819899251601</v>
      </c>
      <c r="L4083" s="45">
        <v>12987.5607768262</v>
      </c>
      <c r="M4083" s="46">
        <v>0.993483450446631</v>
      </c>
      <c r="N4083" s="139">
        <v>13804.2126781815</v>
      </c>
      <c r="O4083" s="45">
        <v>12821.979579545799</v>
      </c>
      <c r="P4083" s="99">
        <v>0.98081731690316198</v>
      </c>
      <c r="Q4083" s="86">
        <v>13225.0058823281</v>
      </c>
      <c r="R4083" s="44">
        <v>13964.5904164158</v>
      </c>
      <c r="S4083" s="45">
        <v>13139.4966025414</v>
      </c>
      <c r="T4083" s="140">
        <v>0.99353427283529705</v>
      </c>
      <c r="U4083" s="44">
        <v>13964.9877699687</v>
      </c>
      <c r="V4083" s="45">
        <v>12971.883356837399</v>
      </c>
      <c r="W4083" s="99">
        <v>0.98086030904312005</v>
      </c>
      <c r="X4083" s="86">
        <v>13376.902450256899</v>
      </c>
      <c r="Y4083" s="44">
        <v>14124.9815251728</v>
      </c>
      <c r="Z4083" s="45">
        <v>13291.0618796453</v>
      </c>
      <c r="AA4083" s="46">
        <v>0.99358292617212496</v>
      </c>
      <c r="AB4083" s="139">
        <v>14125.3834425528</v>
      </c>
      <c r="AC4083" s="45">
        <v>13121.432691018499</v>
      </c>
      <c r="AD4083" s="99">
        <v>0.98090217371410704</v>
      </c>
      <c r="AE4083" s="142">
        <v>13531.769719480601</v>
      </c>
      <c r="AF4083" s="44">
        <v>14288.509466321701</v>
      </c>
      <c r="AG4083" s="45">
        <v>13445.414369619901</v>
      </c>
      <c r="AH4083" s="140">
        <v>0.99361832549245999</v>
      </c>
      <c r="AI4083" s="44">
        <v>14288.9160367854</v>
      </c>
      <c r="AJ4083" s="45">
        <v>13273.7587577837</v>
      </c>
      <c r="AK4083" s="46">
        <v>0.98093294764501804</v>
      </c>
    </row>
    <row r="4084" spans="1:37" x14ac:dyDescent="0.2">
      <c r="A4084" s="35" t="s">
        <v>3156</v>
      </c>
      <c r="B4084" s="35" t="s">
        <v>9353</v>
      </c>
      <c r="C4084" s="85" t="s">
        <v>1015</v>
      </c>
      <c r="D4084" s="85" t="s">
        <v>1015</v>
      </c>
      <c r="E4084" s="85" t="s">
        <v>12906</v>
      </c>
      <c r="F4084" s="85" t="s">
        <v>456</v>
      </c>
      <c r="G4084" s="85" t="s">
        <v>456</v>
      </c>
      <c r="H4084" s="840">
        <v>1.04675483096929</v>
      </c>
      <c r="I4084" s="840">
        <v>1.0547536005418801</v>
      </c>
      <c r="J4084" s="86">
        <v>0.83333333333333304</v>
      </c>
      <c r="K4084" s="44">
        <v>0.87229569247441197</v>
      </c>
      <c r="L4084" s="45">
        <v>0.82071436776637197</v>
      </c>
      <c r="M4084" s="46">
        <v>0.98485724131964603</v>
      </c>
      <c r="N4084" s="139">
        <v>0.87896133378489605</v>
      </c>
      <c r="O4084" s="45">
        <v>0.81641920011949298</v>
      </c>
      <c r="P4084" s="99">
        <v>0.97970304014339205</v>
      </c>
      <c r="Q4084" s="86">
        <v>0.82480726530505399</v>
      </c>
      <c r="R4084" s="44">
        <v>0.86337098957663705</v>
      </c>
      <c r="S4084" s="45">
        <v>0.81235896263305296</v>
      </c>
      <c r="T4084" s="140">
        <v>0.98490762242813601</v>
      </c>
      <c r="U4084" s="44">
        <v>0.86996843283360303</v>
      </c>
      <c r="V4084" s="45">
        <v>0.80810160529581698</v>
      </c>
      <c r="W4084" s="99">
        <v>0.97974598344128605</v>
      </c>
      <c r="X4084" s="86">
        <v>0.81787739075605004</v>
      </c>
      <c r="Y4084" s="44">
        <v>0.856117109914456</v>
      </c>
      <c r="Z4084" s="45">
        <v>0.80557312332179598</v>
      </c>
      <c r="AA4084" s="46">
        <v>0.98495585331821001</v>
      </c>
      <c r="AB4084" s="139">
        <v>0.86265912270173795</v>
      </c>
      <c r="AC4084" s="45">
        <v>0.80134628980933498</v>
      </c>
      <c r="AD4084" s="99">
        <v>0.97978780055109105</v>
      </c>
      <c r="AE4084" s="142">
        <v>0.81959131446976596</v>
      </c>
      <c r="AF4084" s="44">
        <v>0.85791116784170096</v>
      </c>
      <c r="AG4084" s="45">
        <v>0.80729002357764501</v>
      </c>
      <c r="AH4084" s="140">
        <v>0.98499094527364695</v>
      </c>
      <c r="AI4084" s="44">
        <v>0.864466889909833</v>
      </c>
      <c r="AJ4084" s="45">
        <v>0.80305076474759496</v>
      </c>
      <c r="AK4084" s="46">
        <v>0.97981853952067399</v>
      </c>
    </row>
    <row r="4085" spans="1:37" x14ac:dyDescent="0.2">
      <c r="A4085" s="35" t="s">
        <v>3155</v>
      </c>
      <c r="B4085" s="35" t="s">
        <v>9352</v>
      </c>
      <c r="C4085" s="85" t="s">
        <v>1015</v>
      </c>
      <c r="D4085" s="85" t="s">
        <v>1015</v>
      </c>
      <c r="E4085" s="85" t="s">
        <v>12906</v>
      </c>
      <c r="F4085" s="85" t="s">
        <v>456</v>
      </c>
      <c r="G4085" s="85" t="s">
        <v>456</v>
      </c>
      <c r="H4085" s="840">
        <v>1.04675483096929</v>
      </c>
      <c r="I4085" s="840">
        <v>1.0547536005418801</v>
      </c>
      <c r="J4085" s="86">
        <v>13921.25</v>
      </c>
      <c r="K4085" s="44">
        <v>14572.135690631299</v>
      </c>
      <c r="L4085" s="45">
        <v>13710.443870721099</v>
      </c>
      <c r="M4085" s="46">
        <v>0.98485724131964603</v>
      </c>
      <c r="N4085" s="139">
        <v>14683.4885615436</v>
      </c>
      <c r="O4085" s="45">
        <v>13638.6909475962</v>
      </c>
      <c r="P4085" s="99">
        <v>0.97970304014339105</v>
      </c>
      <c r="Q4085" s="86">
        <v>13989.9545253958</v>
      </c>
      <c r="R4085" s="44">
        <v>14644.052484498799</v>
      </c>
      <c r="S4085" s="45">
        <v>13778.812849485301</v>
      </c>
      <c r="T4085" s="140">
        <v>0.98490762242813601</v>
      </c>
      <c r="U4085" s="44">
        <v>14755.9549070783</v>
      </c>
      <c r="V4085" s="45">
        <v>13706.6017547828</v>
      </c>
      <c r="W4085" s="99">
        <v>0.97974598344128605</v>
      </c>
      <c r="X4085" s="86">
        <v>14059.569961693</v>
      </c>
      <c r="Y4085" s="44">
        <v>14716.9227787529</v>
      </c>
      <c r="Z4085" s="45">
        <v>13848.0557289064</v>
      </c>
      <c r="AA4085" s="46">
        <v>0.98495585331821001</v>
      </c>
      <c r="AB4085" s="139">
        <v>14829.382039165999</v>
      </c>
      <c r="AC4085" s="45">
        <v>13775.3951294613</v>
      </c>
      <c r="AD4085" s="99">
        <v>0.97978780055109205</v>
      </c>
      <c r="AE4085" s="142">
        <v>14134.9958268469</v>
      </c>
      <c r="AF4085" s="44">
        <v>14795.8751674828</v>
      </c>
      <c r="AG4085" s="45">
        <v>13922.842900924999</v>
      </c>
      <c r="AH4085" s="140">
        <v>0.98499094527364695</v>
      </c>
      <c r="AI4085" s="44">
        <v>14908.9377420112</v>
      </c>
      <c r="AJ4085" s="45">
        <v>13849.730967191999</v>
      </c>
      <c r="AK4085" s="46">
        <v>0.97981853952067399</v>
      </c>
    </row>
    <row r="4086" spans="1:37" x14ac:dyDescent="0.2">
      <c r="A4086" s="35" t="s">
        <v>3154</v>
      </c>
      <c r="B4086" s="35" t="s">
        <v>9351</v>
      </c>
      <c r="C4086" s="85" t="s">
        <v>1063</v>
      </c>
      <c r="D4086" s="85" t="s">
        <v>1063</v>
      </c>
      <c r="E4086" s="85" t="s">
        <v>12906</v>
      </c>
      <c r="F4086" s="85" t="s">
        <v>454</v>
      </c>
      <c r="G4086" s="85" t="s">
        <v>454</v>
      </c>
      <c r="H4086" s="840">
        <v>1.05502251640114</v>
      </c>
      <c r="I4086" s="840">
        <v>1.05629186715905</v>
      </c>
      <c r="J4086" s="86">
        <v>10957.333333333299</v>
      </c>
      <c r="K4086" s="44">
        <v>11560.233386379499</v>
      </c>
      <c r="L4086" s="45">
        <v>10876.6439141994</v>
      </c>
      <c r="M4086" s="46">
        <v>0.99263603500237496</v>
      </c>
      <c r="N4086" s="139">
        <v>11574.1420857508</v>
      </c>
      <c r="O4086" s="45">
        <v>10750.588746638199</v>
      </c>
      <c r="P4086" s="99">
        <v>0.98113185202952602</v>
      </c>
      <c r="Q4086" s="86">
        <v>11003.5806838345</v>
      </c>
      <c r="R4086" s="44">
        <v>11609.025382482099</v>
      </c>
      <c r="S4086" s="45">
        <v>10923.1094520774</v>
      </c>
      <c r="T4086" s="140">
        <v>0.992686814040871</v>
      </c>
      <c r="U4086" s="44">
        <v>11622.992785962801</v>
      </c>
      <c r="V4086" s="45">
        <v>10796.436714474199</v>
      </c>
      <c r="W4086" s="99">
        <v>0.98117485795649495</v>
      </c>
      <c r="X4086" s="86">
        <v>11045.6101930364</v>
      </c>
      <c r="Y4086" s="44">
        <v>11653.367461043401</v>
      </c>
      <c r="Z4086" s="45">
        <v>10965.3685390628</v>
      </c>
      <c r="AA4086" s="46">
        <v>0.99273542587767305</v>
      </c>
      <c r="AB4086" s="139">
        <v>11667.388214713499</v>
      </c>
      <c r="AC4086" s="45">
        <v>10838.137581324099</v>
      </c>
      <c r="AD4086" s="99">
        <v>0.98121673605292703</v>
      </c>
      <c r="AE4086" s="142">
        <v>11092.276585343399</v>
      </c>
      <c r="AF4086" s="44">
        <v>11702.6015556865</v>
      </c>
      <c r="AG4086" s="45">
        <v>11012.088244028</v>
      </c>
      <c r="AH4086" s="140">
        <v>0.992770795003312</v>
      </c>
      <c r="AI4086" s="44">
        <v>11716.681545377</v>
      </c>
      <c r="AJ4086" s="45">
        <v>10884.2688888877</v>
      </c>
      <c r="AK4086" s="46">
        <v>0.98124751985263003</v>
      </c>
    </row>
    <row r="4087" spans="1:37" x14ac:dyDescent="0.2">
      <c r="A4087" s="35" t="s">
        <v>3153</v>
      </c>
      <c r="B4087" s="35" t="s">
        <v>9350</v>
      </c>
      <c r="C4087" s="85" t="s">
        <v>1063</v>
      </c>
      <c r="D4087" s="85" t="s">
        <v>1063</v>
      </c>
      <c r="E4087" s="85" t="s">
        <v>12906</v>
      </c>
      <c r="F4087" s="85" t="s">
        <v>455</v>
      </c>
      <c r="G4087" s="85" t="s">
        <v>455</v>
      </c>
      <c r="H4087" s="840">
        <v>1.05578627068815</v>
      </c>
      <c r="I4087" s="840">
        <v>1.0561317502927701</v>
      </c>
      <c r="J4087" s="86">
        <v>1895.1666666666699</v>
      </c>
      <c r="K4087" s="44">
        <v>2000.8909473325</v>
      </c>
      <c r="L4087" s="45">
        <v>1882.57257599334</v>
      </c>
      <c r="M4087" s="46">
        <v>0.99335462632662497</v>
      </c>
      <c r="N4087" s="139">
        <v>2001.5456887631799</v>
      </c>
      <c r="O4087" s="45">
        <v>1859.12652515219</v>
      </c>
      <c r="P4087" s="99">
        <v>0.98098312821327704</v>
      </c>
      <c r="Q4087" s="86">
        <v>1903.6883706461499</v>
      </c>
      <c r="R4087" s="44">
        <v>2009.88804539691</v>
      </c>
      <c r="S4087" s="45">
        <v>1891.13438751034</v>
      </c>
      <c r="T4087" s="140">
        <v>0.99340544212519699</v>
      </c>
      <c r="U4087" s="44">
        <v>2010.5457309025101</v>
      </c>
      <c r="V4087" s="45">
        <v>1867.5680304525799</v>
      </c>
      <c r="W4087" s="99">
        <v>0.98102612762123798</v>
      </c>
      <c r="X4087" s="86">
        <v>1912.32643147913</v>
      </c>
      <c r="Y4087" s="44">
        <v>2019.0079914297301</v>
      </c>
      <c r="Z4087" s="45">
        <v>1899.80851314867</v>
      </c>
      <c r="AA4087" s="46">
        <v>0.99345408915319</v>
      </c>
      <c r="AB4087" s="139">
        <v>2019.6686612091701</v>
      </c>
      <c r="AC4087" s="45">
        <v>1876.1222662728801</v>
      </c>
      <c r="AD4087" s="99">
        <v>0.98106799936962397</v>
      </c>
      <c r="AE4087" s="142">
        <v>1921.35127746991</v>
      </c>
      <c r="AF4087" s="44">
        <v>2028.5362999218701</v>
      </c>
      <c r="AG4087" s="45">
        <v>1908.8422890121501</v>
      </c>
      <c r="AH4087" s="140">
        <v>0.99348948388332603</v>
      </c>
      <c r="AI4087" s="44">
        <v>2029.20008760154</v>
      </c>
      <c r="AJ4087" s="45">
        <v>1885.0353914008999</v>
      </c>
      <c r="AK4087" s="46">
        <v>0.98109877850299798</v>
      </c>
    </row>
    <row r="4088" spans="1:37" x14ac:dyDescent="0.2">
      <c r="A4088" s="35" t="s">
        <v>3152</v>
      </c>
      <c r="B4088" s="35" t="s">
        <v>9349</v>
      </c>
      <c r="C4088" s="85" t="s">
        <v>1015</v>
      </c>
      <c r="D4088" s="85" t="s">
        <v>1015</v>
      </c>
      <c r="E4088" s="85" t="s">
        <v>12906</v>
      </c>
      <c r="F4088" s="85" t="s">
        <v>456</v>
      </c>
      <c r="G4088" s="85" t="s">
        <v>456</v>
      </c>
      <c r="H4088" s="840">
        <v>1.04675483096929</v>
      </c>
      <c r="I4088" s="840">
        <v>1.0547536005418801</v>
      </c>
      <c r="J4088" s="86">
        <v>12875.333333333299</v>
      </c>
      <c r="K4088" s="44">
        <v>13477.317367006701</v>
      </c>
      <c r="L4088" s="45">
        <v>12680.365267737599</v>
      </c>
      <c r="M4088" s="46">
        <v>0.98485724131964603</v>
      </c>
      <c r="N4088" s="139">
        <v>13580.3041915102</v>
      </c>
      <c r="O4088" s="45">
        <v>12614.003209526199</v>
      </c>
      <c r="P4088" s="99">
        <v>0.97970304014339105</v>
      </c>
      <c r="Q4088" s="86">
        <v>12931.746730619299</v>
      </c>
      <c r="R4088" s="44">
        <v>13536.368363147199</v>
      </c>
      <c r="S4088" s="45">
        <v>12736.575926297101</v>
      </c>
      <c r="T4088" s="140">
        <v>0.98490762242813601</v>
      </c>
      <c r="U4088" s="44">
        <v>13639.8064254164</v>
      </c>
      <c r="V4088" s="45">
        <v>12669.8269182043</v>
      </c>
      <c r="W4088" s="99">
        <v>0.97974598344128605</v>
      </c>
      <c r="X4088" s="86">
        <v>12991.198050740901</v>
      </c>
      <c r="Y4088" s="44">
        <v>13598.599319691901</v>
      </c>
      <c r="Z4088" s="45">
        <v>12795.756561693401</v>
      </c>
      <c r="AA4088" s="46">
        <v>0.98495585331821001</v>
      </c>
      <c r="AB4088" s="139">
        <v>13702.5129193715</v>
      </c>
      <c r="AC4088" s="45">
        <v>12728.617364659</v>
      </c>
      <c r="AD4088" s="99">
        <v>0.97978780055109205</v>
      </c>
      <c r="AE4088" s="142">
        <v>13065.7506271689</v>
      </c>
      <c r="AF4088" s="44">
        <v>13676.6375892291</v>
      </c>
      <c r="AG4088" s="45">
        <v>12869.6460609648</v>
      </c>
      <c r="AH4088" s="140">
        <v>0.98499094527364695</v>
      </c>
      <c r="AI4088" s="44">
        <v>13781.1475177887</v>
      </c>
      <c r="AJ4088" s="45">
        <v>12802.064697254</v>
      </c>
      <c r="AK4088" s="46">
        <v>0.97981853952067399</v>
      </c>
    </row>
    <row r="4089" spans="1:37" x14ac:dyDescent="0.2">
      <c r="A4089" s="35" t="s">
        <v>3151</v>
      </c>
      <c r="B4089" s="35" t="s">
        <v>9348</v>
      </c>
      <c r="C4089" s="85" t="s">
        <v>1015</v>
      </c>
      <c r="D4089" s="85" t="s">
        <v>1015</v>
      </c>
      <c r="E4089" s="85" t="s">
        <v>12906</v>
      </c>
      <c r="F4089" s="85" t="s">
        <v>456</v>
      </c>
      <c r="G4089" s="85" t="s">
        <v>456</v>
      </c>
      <c r="H4089" s="840">
        <v>1.04675483096929</v>
      </c>
      <c r="I4089" s="840">
        <v>1.0547536005418801</v>
      </c>
      <c r="J4089" s="86">
        <v>8264.5833333333303</v>
      </c>
      <c r="K4089" s="44">
        <v>8650.9925301149797</v>
      </c>
      <c r="L4089" s="45">
        <v>8139.4347423230001</v>
      </c>
      <c r="M4089" s="46">
        <v>0.98485724131964603</v>
      </c>
      <c r="N4089" s="139">
        <v>8717.0990278117097</v>
      </c>
      <c r="O4089" s="45">
        <v>8096.8374171850701</v>
      </c>
      <c r="P4089" s="99">
        <v>0.97970304014339105</v>
      </c>
      <c r="Q4089" s="86">
        <v>8296.2738795057794</v>
      </c>
      <c r="R4089" s="44">
        <v>8684.1647624170491</v>
      </c>
      <c r="S4089" s="45">
        <v>8171.0633816766904</v>
      </c>
      <c r="T4089" s="140">
        <v>0.98490762242813601</v>
      </c>
      <c r="U4089" s="44">
        <v>8750.5247454902401</v>
      </c>
      <c r="V4089" s="45">
        <v>8128.2410109746497</v>
      </c>
      <c r="W4089" s="99">
        <v>0.97974598344128605</v>
      </c>
      <c r="X4089" s="86">
        <v>8327.8310568156994</v>
      </c>
      <c r="Y4089" s="44">
        <v>8717.1973902179598</v>
      </c>
      <c r="Z4089" s="45">
        <v>8202.5459448557995</v>
      </c>
      <c r="AA4089" s="46">
        <v>0.98495585331821001</v>
      </c>
      <c r="AB4089" s="139">
        <v>8783.8097918808107</v>
      </c>
      <c r="AC4089" s="45">
        <v>8159.5072745185298</v>
      </c>
      <c r="AD4089" s="99">
        <v>0.97978780055109105</v>
      </c>
      <c r="AE4089" s="142">
        <v>8367.7235632698194</v>
      </c>
      <c r="AF4089" s="44">
        <v>8758.9550640682792</v>
      </c>
      <c r="AG4089" s="45">
        <v>8242.1319423737004</v>
      </c>
      <c r="AH4089" s="140">
        <v>0.98499094527364595</v>
      </c>
      <c r="AI4089" s="44">
        <v>8825.8865566979293</v>
      </c>
      <c r="AJ4089" s="45">
        <v>8198.8506808757593</v>
      </c>
      <c r="AK4089" s="46">
        <v>0.97981853952067399</v>
      </c>
    </row>
    <row r="4090" spans="1:37" x14ac:dyDescent="0.2">
      <c r="A4090" s="35" t="s">
        <v>3150</v>
      </c>
      <c r="B4090" s="35" t="s">
        <v>8403</v>
      </c>
      <c r="C4090" s="85" t="s">
        <v>1015</v>
      </c>
      <c r="D4090" s="85" t="s">
        <v>1015</v>
      </c>
      <c r="E4090" s="85" t="s">
        <v>12906</v>
      </c>
      <c r="F4090" s="85" t="s">
        <v>456</v>
      </c>
      <c r="G4090" s="85" t="s">
        <v>456</v>
      </c>
      <c r="H4090" s="840">
        <v>1.04675483096929</v>
      </c>
      <c r="I4090" s="840">
        <v>1.0547536005418801</v>
      </c>
      <c r="J4090" s="86">
        <v>8925.75</v>
      </c>
      <c r="K4090" s="44">
        <v>9343.0719325241807</v>
      </c>
      <c r="L4090" s="45">
        <v>8790.5895217088291</v>
      </c>
      <c r="M4090" s="46">
        <v>0.98485724131964603</v>
      </c>
      <c r="N4090" s="139">
        <v>9414.4669500366399</v>
      </c>
      <c r="O4090" s="45">
        <v>8744.5844105598808</v>
      </c>
      <c r="P4090" s="99">
        <v>0.97970304014339205</v>
      </c>
      <c r="Q4090" s="86">
        <v>8969.4120048940804</v>
      </c>
      <c r="R4090" s="44">
        <v>9388.7753470768603</v>
      </c>
      <c r="S4090" s="45">
        <v>8834.0422523186098</v>
      </c>
      <c r="T4090" s="140">
        <v>0.98490762242813601</v>
      </c>
      <c r="U4090" s="44">
        <v>9460.5196069055492</v>
      </c>
      <c r="V4090" s="45">
        <v>8787.7453856250304</v>
      </c>
      <c r="W4090" s="99">
        <v>0.97974598344128605</v>
      </c>
      <c r="X4090" s="86">
        <v>9013.4032506664298</v>
      </c>
      <c r="Y4090" s="44">
        <v>9434.8233961094302</v>
      </c>
      <c r="Z4090" s="45">
        <v>8877.8042900612909</v>
      </c>
      <c r="AA4090" s="46">
        <v>0.98495585331821001</v>
      </c>
      <c r="AB4090" s="139">
        <v>9506.9195317762606</v>
      </c>
      <c r="AC4090" s="45">
        <v>8831.2225464505209</v>
      </c>
      <c r="AD4090" s="99">
        <v>0.97978780055109105</v>
      </c>
      <c r="AE4090" s="142">
        <v>9065.6275758087995</v>
      </c>
      <c r="AF4090" s="44">
        <v>9489.4894607463102</v>
      </c>
      <c r="AG4090" s="45">
        <v>8929.5610753947494</v>
      </c>
      <c r="AH4090" s="140">
        <v>0.98499094527364695</v>
      </c>
      <c r="AI4090" s="44">
        <v>9562.0033267560393</v>
      </c>
      <c r="AJ4090" s="45">
        <v>8882.66997116733</v>
      </c>
      <c r="AK4090" s="46">
        <v>0.97981853952067399</v>
      </c>
    </row>
    <row r="4091" spans="1:37" x14ac:dyDescent="0.2">
      <c r="A4091" s="35" t="s">
        <v>3149</v>
      </c>
      <c r="B4091" s="35" t="s">
        <v>9347</v>
      </c>
      <c r="C4091" s="85" t="s">
        <v>1015</v>
      </c>
      <c r="D4091" s="85" t="s">
        <v>1015</v>
      </c>
      <c r="E4091" s="85" t="s">
        <v>12906</v>
      </c>
      <c r="F4091" s="85" t="s">
        <v>456</v>
      </c>
      <c r="G4091" s="85" t="s">
        <v>456</v>
      </c>
      <c r="H4091" s="840">
        <v>1.04675483096929</v>
      </c>
      <c r="I4091" s="840">
        <v>1.0547536005418801</v>
      </c>
      <c r="J4091" s="86">
        <v>14250</v>
      </c>
      <c r="K4091" s="44">
        <v>14916.256341312401</v>
      </c>
      <c r="L4091" s="45">
        <v>14034.215688804999</v>
      </c>
      <c r="M4091" s="46">
        <v>0.98485724131964703</v>
      </c>
      <c r="N4091" s="139">
        <v>15030.2388077217</v>
      </c>
      <c r="O4091" s="45">
        <v>13960.768322043299</v>
      </c>
      <c r="P4091" s="99">
        <v>0.97970304014339205</v>
      </c>
      <c r="Q4091" s="86">
        <v>14297.8718420759</v>
      </c>
      <c r="R4091" s="44">
        <v>14966.366423272801</v>
      </c>
      <c r="S4091" s="45">
        <v>14082.0829617611</v>
      </c>
      <c r="T4091" s="140">
        <v>0.98490762242813601</v>
      </c>
      <c r="U4091" s="44">
        <v>15080.731805515799</v>
      </c>
      <c r="V4091" s="45">
        <v>14008.2825090321</v>
      </c>
      <c r="W4091" s="99">
        <v>0.97974598344128605</v>
      </c>
      <c r="X4091" s="86">
        <v>14356.4711190043</v>
      </c>
      <c r="Y4091" s="44">
        <v>15027.7054994888</v>
      </c>
      <c r="Z4091" s="45">
        <v>14140.4902616571</v>
      </c>
      <c r="AA4091" s="46">
        <v>0.98495585331821001</v>
      </c>
      <c r="AB4091" s="139">
        <v>15142.5396038452</v>
      </c>
      <c r="AC4091" s="45">
        <v>14066.295261364399</v>
      </c>
      <c r="AD4091" s="99">
        <v>0.97978780055109105</v>
      </c>
      <c r="AE4091" s="142">
        <v>14433.984706638201</v>
      </c>
      <c r="AF4091" s="44">
        <v>15108.843221810501</v>
      </c>
      <c r="AG4091" s="45">
        <v>14217.3442402569</v>
      </c>
      <c r="AH4091" s="140">
        <v>0.98499094527364695</v>
      </c>
      <c r="AI4091" s="44">
        <v>15224.297339493</v>
      </c>
      <c r="AJ4091" s="45">
        <v>14142.685814721999</v>
      </c>
      <c r="AK4091" s="46">
        <v>0.97981853952067399</v>
      </c>
    </row>
    <row r="4092" spans="1:37" x14ac:dyDescent="0.2">
      <c r="A4092" s="35" t="s">
        <v>3148</v>
      </c>
      <c r="B4092" s="35" t="s">
        <v>9346</v>
      </c>
      <c r="C4092" s="85" t="s">
        <v>1015</v>
      </c>
      <c r="D4092" s="85" t="s">
        <v>1015</v>
      </c>
      <c r="E4092" s="85" t="s">
        <v>12906</v>
      </c>
      <c r="F4092" s="85" t="s">
        <v>456</v>
      </c>
      <c r="G4092" s="85" t="s">
        <v>456</v>
      </c>
      <c r="H4092" s="840">
        <v>1.04675483096929</v>
      </c>
      <c r="I4092" s="840">
        <v>1.0547536005418801</v>
      </c>
      <c r="J4092" s="86">
        <v>10469</v>
      </c>
      <c r="K4092" s="44">
        <v>10958.4763254175</v>
      </c>
      <c r="L4092" s="45">
        <v>10310.4704593754</v>
      </c>
      <c r="M4092" s="46">
        <v>0.98485724131964703</v>
      </c>
      <c r="N4092" s="139">
        <v>11042.215444072899</v>
      </c>
      <c r="O4092" s="45">
        <v>10256.511127261199</v>
      </c>
      <c r="P4092" s="99">
        <v>0.97970304014339205</v>
      </c>
      <c r="Q4092" s="86">
        <v>10530.1080671408</v>
      </c>
      <c r="R4092" s="44">
        <v>11022.4414899084</v>
      </c>
      <c r="S4092" s="45">
        <v>10371.183700318999</v>
      </c>
      <c r="T4092" s="140">
        <v>0.98490762242813601</v>
      </c>
      <c r="U4092" s="44">
        <v>11106.669397911901</v>
      </c>
      <c r="V4092" s="45">
        <v>10316.8310839839</v>
      </c>
      <c r="W4092" s="99">
        <v>0.97974598344128605</v>
      </c>
      <c r="X4092" s="86">
        <v>10592.1931064613</v>
      </c>
      <c r="Y4092" s="44">
        <v>11087.429304748101</v>
      </c>
      <c r="Z4092" s="45">
        <v>10432.8425996859</v>
      </c>
      <c r="AA4092" s="46">
        <v>0.98495585331821101</v>
      </c>
      <c r="AB4092" s="139">
        <v>11172.1538166749</v>
      </c>
      <c r="AC4092" s="45">
        <v>10378.1015867922</v>
      </c>
      <c r="AD4092" s="99">
        <v>0.97978780055109205</v>
      </c>
      <c r="AE4092" s="142">
        <v>10655.3681854263</v>
      </c>
      <c r="AF4092" s="44">
        <v>11153.558123851501</v>
      </c>
      <c r="AG4092" s="45">
        <v>10495.441181201801</v>
      </c>
      <c r="AH4092" s="140">
        <v>0.98499094527364695</v>
      </c>
      <c r="AI4092" s="44">
        <v>11238.7879586777</v>
      </c>
      <c r="AJ4092" s="45">
        <v>10440.3272934995</v>
      </c>
      <c r="AK4092" s="46">
        <v>0.97981853952067399</v>
      </c>
    </row>
    <row r="4093" spans="1:37" x14ac:dyDescent="0.2">
      <c r="A4093" s="35" t="s">
        <v>3147</v>
      </c>
      <c r="B4093" s="35" t="s">
        <v>9345</v>
      </c>
      <c r="C4093" s="85" t="s">
        <v>1015</v>
      </c>
      <c r="D4093" s="85" t="s">
        <v>1015</v>
      </c>
      <c r="E4093" s="85" t="s">
        <v>12906</v>
      </c>
      <c r="F4093" s="85" t="s">
        <v>456</v>
      </c>
      <c r="G4093" s="85" t="s">
        <v>456</v>
      </c>
      <c r="H4093" s="840">
        <v>1.04675483096929</v>
      </c>
      <c r="I4093" s="840">
        <v>1.0547536005418801</v>
      </c>
      <c r="J4093" s="86">
        <v>8094.3333333333303</v>
      </c>
      <c r="K4093" s="44">
        <v>8472.7825201424603</v>
      </c>
      <c r="L4093" s="45">
        <v>7971.7627969883297</v>
      </c>
      <c r="M4093" s="46">
        <v>0.98485724131964703</v>
      </c>
      <c r="N4093" s="139">
        <v>8537.5272273194496</v>
      </c>
      <c r="O4093" s="45">
        <v>7930.0429746006603</v>
      </c>
      <c r="P4093" s="99">
        <v>0.97970304014339105</v>
      </c>
      <c r="Q4093" s="86">
        <v>8138.0928454844197</v>
      </c>
      <c r="R4093" s="44">
        <v>8518.5880008874701</v>
      </c>
      <c r="S4093" s="45">
        <v>8015.2696755454899</v>
      </c>
      <c r="T4093" s="140">
        <v>0.98490762242813601</v>
      </c>
      <c r="U4093" s="44">
        <v>8583.6827303187692</v>
      </c>
      <c r="V4093" s="45">
        <v>7973.2637782356296</v>
      </c>
      <c r="W4093" s="99">
        <v>0.97974598344128605</v>
      </c>
      <c r="X4093" s="86">
        <v>8183.2843972667297</v>
      </c>
      <c r="Y4093" s="44">
        <v>8565.8924760345999</v>
      </c>
      <c r="Z4093" s="45">
        <v>8060.1738664554496</v>
      </c>
      <c r="AA4093" s="46">
        <v>0.98495585331821001</v>
      </c>
      <c r="AB4093" s="139">
        <v>8631.3486822752293</v>
      </c>
      <c r="AC4093" s="45">
        <v>8017.8822208820302</v>
      </c>
      <c r="AD4093" s="99">
        <v>0.97978780055109105</v>
      </c>
      <c r="AE4093" s="142">
        <v>8234.2264151382606</v>
      </c>
      <c r="AF4093" s="44">
        <v>8619.2162793409407</v>
      </c>
      <c r="AG4093" s="45">
        <v>8110.6384602442604</v>
      </c>
      <c r="AH4093" s="140">
        <v>0.98499094527364695</v>
      </c>
      <c r="AI4093" s="44">
        <v>8685.0799590440893</v>
      </c>
      <c r="AJ4093" s="45">
        <v>8068.0477001633199</v>
      </c>
      <c r="AK4093" s="46">
        <v>0.97981853952067399</v>
      </c>
    </row>
    <row r="4094" spans="1:37" x14ac:dyDescent="0.2">
      <c r="A4094" s="35" t="s">
        <v>3146</v>
      </c>
      <c r="B4094" s="35" t="s">
        <v>9344</v>
      </c>
      <c r="C4094" s="85" t="s">
        <v>1063</v>
      </c>
      <c r="D4094" s="85" t="s">
        <v>1063</v>
      </c>
      <c r="E4094" s="85" t="s">
        <v>12906</v>
      </c>
      <c r="F4094" s="85" t="s">
        <v>455</v>
      </c>
      <c r="G4094" s="85" t="s">
        <v>455</v>
      </c>
      <c r="H4094" s="840">
        <v>1.05578627068815</v>
      </c>
      <c r="I4094" s="840">
        <v>1.0561317502927701</v>
      </c>
      <c r="J4094" s="86">
        <v>31427.333333333299</v>
      </c>
      <c r="K4094" s="44">
        <v>33180.547057673502</v>
      </c>
      <c r="L4094" s="45">
        <v>31218.486959775601</v>
      </c>
      <c r="M4094" s="46">
        <v>0.99335462632662497</v>
      </c>
      <c r="N4094" s="139">
        <v>33191.404560367599</v>
      </c>
      <c r="O4094" s="45">
        <v>30829.683764734698</v>
      </c>
      <c r="P4094" s="99">
        <v>0.98098312821327704</v>
      </c>
      <c r="Q4094" s="86">
        <v>31722.934865060299</v>
      </c>
      <c r="R4094" s="44">
        <v>33492.639096465202</v>
      </c>
      <c r="S4094" s="45">
        <v>31513.736135134001</v>
      </c>
      <c r="T4094" s="140">
        <v>0.99340544212519699</v>
      </c>
      <c r="U4094" s="44">
        <v>33503.598723459603</v>
      </c>
      <c r="V4094" s="45">
        <v>31121.027947450799</v>
      </c>
      <c r="W4094" s="99">
        <v>0.98102612762123798</v>
      </c>
      <c r="X4094" s="86">
        <v>32007.0923677065</v>
      </c>
      <c r="Y4094" s="44">
        <v>33792.648686472101</v>
      </c>
      <c r="Z4094" s="45">
        <v>31797.576794601799</v>
      </c>
      <c r="AA4094" s="46">
        <v>0.99345408915319</v>
      </c>
      <c r="AB4094" s="139">
        <v>33803.706484088099</v>
      </c>
      <c r="AC4094" s="45">
        <v>31401.134074824498</v>
      </c>
      <c r="AD4094" s="99">
        <v>0.98106799936962397</v>
      </c>
      <c r="AE4094" s="142">
        <v>32338.758648375901</v>
      </c>
      <c r="AF4094" s="44">
        <v>34142.817392053097</v>
      </c>
      <c r="AG4094" s="45">
        <v>32128.216639002501</v>
      </c>
      <c r="AH4094" s="140">
        <v>0.99348948388332603</v>
      </c>
      <c r="AI4094" s="44">
        <v>34153.989773604597</v>
      </c>
      <c r="AJ4094" s="45">
        <v>31727.516608224902</v>
      </c>
      <c r="AK4094" s="46">
        <v>0.98109877850299798</v>
      </c>
    </row>
    <row r="4095" spans="1:37" x14ac:dyDescent="0.2">
      <c r="A4095" s="35" t="s">
        <v>3145</v>
      </c>
      <c r="B4095" s="35" t="s">
        <v>9343</v>
      </c>
      <c r="C4095" s="85" t="s">
        <v>1063</v>
      </c>
      <c r="D4095" s="85" t="s">
        <v>1063</v>
      </c>
      <c r="E4095" s="85" t="s">
        <v>12906</v>
      </c>
      <c r="F4095" s="85" t="s">
        <v>455</v>
      </c>
      <c r="G4095" s="85" t="s">
        <v>455</v>
      </c>
      <c r="H4095" s="840">
        <v>1.05578627068815</v>
      </c>
      <c r="I4095" s="840">
        <v>1.0561317502927701</v>
      </c>
      <c r="J4095" s="86">
        <v>697.25</v>
      </c>
      <c r="K4095" s="44">
        <v>736.14697723731501</v>
      </c>
      <c r="L4095" s="45">
        <v>692.61651320623901</v>
      </c>
      <c r="M4095" s="46">
        <v>0.99335462632662397</v>
      </c>
      <c r="N4095" s="139">
        <v>736.38786289163204</v>
      </c>
      <c r="O4095" s="45">
        <v>683.99048614670698</v>
      </c>
      <c r="P4095" s="99">
        <v>0.98098312821327704</v>
      </c>
      <c r="Q4095" s="86">
        <v>700.03504308843003</v>
      </c>
      <c r="R4095" s="44">
        <v>739.08738749335498</v>
      </c>
      <c r="S4095" s="45">
        <v>695.41862148239295</v>
      </c>
      <c r="T4095" s="140">
        <v>0.99340544212519699</v>
      </c>
      <c r="U4095" s="44">
        <v>739.32923532325697</v>
      </c>
      <c r="V4095" s="45">
        <v>686.752667520209</v>
      </c>
      <c r="W4095" s="99">
        <v>0.98102612762123798</v>
      </c>
      <c r="X4095" s="86">
        <v>703.10666894517499</v>
      </c>
      <c r="Y4095" s="44">
        <v>742.33036790159701</v>
      </c>
      <c r="Z4095" s="45">
        <v>698.50419537446203</v>
      </c>
      <c r="AA4095" s="46">
        <v>0.99345408915319</v>
      </c>
      <c r="AB4095" s="139">
        <v>742.57327691558498</v>
      </c>
      <c r="AC4095" s="45">
        <v>689.79545304548401</v>
      </c>
      <c r="AD4095" s="99">
        <v>0.98106799936962397</v>
      </c>
      <c r="AE4095" s="142">
        <v>706.591075351222</v>
      </c>
      <c r="AF4095" s="44">
        <v>746.00915634659896</v>
      </c>
      <c r="AG4095" s="45">
        <v>701.99080276724999</v>
      </c>
      <c r="AH4095" s="140">
        <v>0.99348948388332603</v>
      </c>
      <c r="AI4095" s="44">
        <v>746.253269151935</v>
      </c>
      <c r="AJ4095" s="45">
        <v>693.23564092820402</v>
      </c>
      <c r="AK4095" s="46">
        <v>0.98109877850299798</v>
      </c>
    </row>
    <row r="4096" spans="1:37" x14ac:dyDescent="0.2">
      <c r="A4096" s="35" t="s">
        <v>3144</v>
      </c>
      <c r="B4096" s="35" t="s">
        <v>9342</v>
      </c>
      <c r="C4096" s="85" t="s">
        <v>1063</v>
      </c>
      <c r="D4096" s="85" t="s">
        <v>1063</v>
      </c>
      <c r="E4096" s="85" t="s">
        <v>12906</v>
      </c>
      <c r="F4096" s="85" t="s">
        <v>455</v>
      </c>
      <c r="G4096" s="85" t="s">
        <v>455</v>
      </c>
      <c r="H4096" s="840">
        <v>1.05578627068815</v>
      </c>
      <c r="I4096" s="840">
        <v>1.0561317502927701</v>
      </c>
      <c r="J4096" s="86">
        <v>22443.083333333299</v>
      </c>
      <c r="K4096" s="44">
        <v>23695.0992552434</v>
      </c>
      <c r="L4096" s="45">
        <v>22293.940658200601</v>
      </c>
      <c r="M4096" s="46">
        <v>0.99335462632662497</v>
      </c>
      <c r="N4096" s="139">
        <v>23702.852882799802</v>
      </c>
      <c r="O4096" s="45">
        <v>22016.286095084601</v>
      </c>
      <c r="P4096" s="99">
        <v>0.98098312821327704</v>
      </c>
      <c r="Q4096" s="86">
        <v>22546.060754300299</v>
      </c>
      <c r="R4096" s="44">
        <v>23803.8214024913</v>
      </c>
      <c r="S4096" s="45">
        <v>22397.379451807301</v>
      </c>
      <c r="T4096" s="140">
        <v>0.99340544212519699</v>
      </c>
      <c r="U4096" s="44">
        <v>23811.6106066463</v>
      </c>
      <c r="V4096" s="45">
        <v>22118.274674904402</v>
      </c>
      <c r="W4096" s="99">
        <v>0.98102612762123798</v>
      </c>
      <c r="X4096" s="86">
        <v>22646.1759187469</v>
      </c>
      <c r="Y4096" s="44">
        <v>23909.521618601699</v>
      </c>
      <c r="Z4096" s="45">
        <v>22497.936070161599</v>
      </c>
      <c r="AA4096" s="46">
        <v>0.99345408915319</v>
      </c>
      <c r="AB4096" s="139">
        <v>23917.345410504098</v>
      </c>
      <c r="AC4096" s="45">
        <v>22217.438501977598</v>
      </c>
      <c r="AD4096" s="99">
        <v>0.98106799936962397</v>
      </c>
      <c r="AE4096" s="142">
        <v>22766.202786981801</v>
      </c>
      <c r="AF4096" s="44">
        <v>24036.244338197801</v>
      </c>
      <c r="AG4096" s="45">
        <v>22617.9830568217</v>
      </c>
      <c r="AH4096" s="140">
        <v>0.99348948388332603</v>
      </c>
      <c r="AI4096" s="44">
        <v>24044.109596935199</v>
      </c>
      <c r="AJ4096" s="45">
        <v>22335.893745459402</v>
      </c>
      <c r="AK4096" s="46">
        <v>0.98109877850299798</v>
      </c>
    </row>
    <row r="4097" spans="1:37" x14ac:dyDescent="0.2">
      <c r="A4097" s="35" t="s">
        <v>3143</v>
      </c>
      <c r="B4097" s="35" t="s">
        <v>9341</v>
      </c>
      <c r="C4097" s="85" t="s">
        <v>1063</v>
      </c>
      <c r="D4097" s="85" t="s">
        <v>1063</v>
      </c>
      <c r="E4097" s="85" t="s">
        <v>12906</v>
      </c>
      <c r="F4097" s="85" t="s">
        <v>453</v>
      </c>
      <c r="G4097" s="85" t="s">
        <v>453</v>
      </c>
      <c r="H4097" s="840">
        <v>1.0559231913141101</v>
      </c>
      <c r="I4097" s="840">
        <v>1.05595323693802</v>
      </c>
      <c r="J4097" s="86">
        <v>21310.5</v>
      </c>
      <c r="K4097" s="44">
        <v>22502.251168499399</v>
      </c>
      <c r="L4097" s="45">
        <v>21171.6290707429</v>
      </c>
      <c r="M4097" s="46">
        <v>0.993483450446631</v>
      </c>
      <c r="N4097" s="139">
        <v>22502.8914557676</v>
      </c>
      <c r="O4097" s="45">
        <v>20901.707431864801</v>
      </c>
      <c r="P4097" s="99">
        <v>0.98081731690316198</v>
      </c>
      <c r="Q4097" s="86">
        <v>21539.594043297999</v>
      </c>
      <c r="R4097" s="44">
        <v>22744.1568818097</v>
      </c>
      <c r="S4097" s="45">
        <v>21400.324904975601</v>
      </c>
      <c r="T4097" s="140">
        <v>0.99353427283529705</v>
      </c>
      <c r="U4097" s="44">
        <v>22744.804052351399</v>
      </c>
      <c r="V4097" s="45">
        <v>21127.332869972699</v>
      </c>
      <c r="W4097" s="99">
        <v>0.98086030904312105</v>
      </c>
      <c r="X4097" s="86">
        <v>21764.5963641255</v>
      </c>
      <c r="Y4097" s="44">
        <v>22981.742050470999</v>
      </c>
      <c r="Z4097" s="45">
        <v>21624.9313424231</v>
      </c>
      <c r="AA4097" s="46">
        <v>0.99358292617212496</v>
      </c>
      <c r="AB4097" s="139">
        <v>22982.3959813478</v>
      </c>
      <c r="AC4097" s="45">
        <v>21348.939883580901</v>
      </c>
      <c r="AD4097" s="99">
        <v>0.98090217371410704</v>
      </c>
      <c r="AE4097" s="142">
        <v>21994.791745630901</v>
      </c>
      <c r="AF4097" s="44">
        <v>23224.810692335901</v>
      </c>
      <c r="AG4097" s="45">
        <v>21854.428143849102</v>
      </c>
      <c r="AH4097" s="140">
        <v>0.99361832549245999</v>
      </c>
      <c r="AI4097" s="44">
        <v>23225.471539576502</v>
      </c>
      <c r="AJ4097" s="45">
        <v>21575.415899880001</v>
      </c>
      <c r="AK4097" s="46">
        <v>0.98093294764501804</v>
      </c>
    </row>
    <row r="4098" spans="1:37" x14ac:dyDescent="0.2">
      <c r="A4098" s="35" t="s">
        <v>3142</v>
      </c>
      <c r="B4098" s="35" t="s">
        <v>9340</v>
      </c>
      <c r="C4098" s="85" t="s">
        <v>1063</v>
      </c>
      <c r="D4098" s="85" t="s">
        <v>1063</v>
      </c>
      <c r="E4098" s="85" t="s">
        <v>12906</v>
      </c>
      <c r="F4098" s="85" t="s">
        <v>455</v>
      </c>
      <c r="G4098" s="85" t="s">
        <v>455</v>
      </c>
      <c r="H4098" s="840">
        <v>1.05578627068815</v>
      </c>
      <c r="I4098" s="840">
        <v>1.0561317502927701</v>
      </c>
      <c r="J4098" s="86">
        <v>19938.083333333299</v>
      </c>
      <c r="K4098" s="44">
        <v>21050.354647169599</v>
      </c>
      <c r="L4098" s="45">
        <v>19805.587319252401</v>
      </c>
      <c r="M4098" s="46">
        <v>0.99335462632662497</v>
      </c>
      <c r="N4098" s="139">
        <v>21057.2428483164</v>
      </c>
      <c r="O4098" s="45">
        <v>19558.923358910299</v>
      </c>
      <c r="P4098" s="99">
        <v>0.98098312821327605</v>
      </c>
      <c r="Q4098" s="86">
        <v>20067.764582603799</v>
      </c>
      <c r="R4098" s="44">
        <v>21187.270329715098</v>
      </c>
      <c r="S4098" s="45">
        <v>19935.4265476459</v>
      </c>
      <c r="T4098" s="140">
        <v>0.99340544212519699</v>
      </c>
      <c r="U4098" s="44">
        <v>21194.203333088601</v>
      </c>
      <c r="V4098" s="45">
        <v>19687.0013784865</v>
      </c>
      <c r="W4098" s="99">
        <v>0.98102612762123798</v>
      </c>
      <c r="X4098" s="86">
        <v>20182.8798888331</v>
      </c>
      <c r="Y4098" s="44">
        <v>21308.807489578001</v>
      </c>
      <c r="Z4098" s="45">
        <v>20050.764556448899</v>
      </c>
      <c r="AA4098" s="46">
        <v>0.99345408915319</v>
      </c>
      <c r="AB4098" s="139">
        <v>21315.780262942</v>
      </c>
      <c r="AC4098" s="45">
        <v>19800.7775940549</v>
      </c>
      <c r="AD4098" s="99">
        <v>0.98106799936962397</v>
      </c>
      <c r="AE4098" s="142">
        <v>20326.116470614601</v>
      </c>
      <c r="AF4098" s="44">
        <v>21460.034706083199</v>
      </c>
      <c r="AG4098" s="45">
        <v>20193.7829617432</v>
      </c>
      <c r="AH4098" s="140">
        <v>0.99348948388332603</v>
      </c>
      <c r="AI4098" s="44">
        <v>21467.056964764801</v>
      </c>
      <c r="AJ4098" s="45">
        <v>19941.928041029601</v>
      </c>
      <c r="AK4098" s="46">
        <v>0.98109877850299798</v>
      </c>
    </row>
    <row r="4099" spans="1:37" x14ac:dyDescent="0.2">
      <c r="A4099" s="35" t="s">
        <v>3141</v>
      </c>
      <c r="B4099" s="35" t="s">
        <v>9339</v>
      </c>
      <c r="C4099" s="85" t="s">
        <v>1063</v>
      </c>
      <c r="D4099" s="85" t="s">
        <v>1063</v>
      </c>
      <c r="E4099" s="85" t="s">
        <v>12906</v>
      </c>
      <c r="F4099" s="85" t="s">
        <v>455</v>
      </c>
      <c r="G4099" s="85" t="s">
        <v>455</v>
      </c>
      <c r="H4099" s="840">
        <v>1.05578627068815</v>
      </c>
      <c r="I4099" s="840">
        <v>1.0561317502927701</v>
      </c>
      <c r="J4099" s="86">
        <v>13712.25</v>
      </c>
      <c r="K4099" s="44">
        <v>14477.205290243601</v>
      </c>
      <c r="L4099" s="45">
        <v>13621.126974847301</v>
      </c>
      <c r="M4099" s="46">
        <v>0.99335462632662497</v>
      </c>
      <c r="N4099" s="139">
        <v>14481.942592952</v>
      </c>
      <c r="O4099" s="45">
        <v>13451.485899842501</v>
      </c>
      <c r="P4099" s="99">
        <v>0.98098312821327704</v>
      </c>
      <c r="Q4099" s="86">
        <v>13794.793472175599</v>
      </c>
      <c r="R4099" s="44">
        <v>14564.3535549015</v>
      </c>
      <c r="S4099" s="45">
        <v>13703.822908252299</v>
      </c>
      <c r="T4099" s="140">
        <v>0.99340544212519699</v>
      </c>
      <c r="U4099" s="44">
        <v>14569.119374696</v>
      </c>
      <c r="V4099" s="45">
        <v>13533.052821343101</v>
      </c>
      <c r="W4099" s="99">
        <v>0.98102612762123798</v>
      </c>
      <c r="X4099" s="86">
        <v>13876.657269786599</v>
      </c>
      <c r="Y4099" s="44">
        <v>14650.7842284856</v>
      </c>
      <c r="Z4099" s="45">
        <v>13785.8219084468</v>
      </c>
      <c r="AA4099" s="46">
        <v>0.99345408915319</v>
      </c>
      <c r="AB4099" s="139">
        <v>14655.5783305525</v>
      </c>
      <c r="AC4099" s="45">
        <v>13613.944385607499</v>
      </c>
      <c r="AD4099" s="99">
        <v>0.98106799936962397</v>
      </c>
      <c r="AE4099" s="142">
        <v>13973.1302280815</v>
      </c>
      <c r="AF4099" s="44">
        <v>14752.6390533461</v>
      </c>
      <c r="AG4099" s="45">
        <v>13882.1579385312</v>
      </c>
      <c r="AH4099" s="140">
        <v>0.99348948388332603</v>
      </c>
      <c r="AI4099" s="44">
        <v>14757.466484852501</v>
      </c>
      <c r="AJ4099" s="45">
        <v>13709.0209986341</v>
      </c>
      <c r="AK4099" s="46">
        <v>0.98109877850299798</v>
      </c>
    </row>
    <row r="4100" spans="1:37" x14ac:dyDescent="0.2">
      <c r="A4100" s="35" t="s">
        <v>3140</v>
      </c>
      <c r="B4100" s="35" t="s">
        <v>9338</v>
      </c>
      <c r="C4100" s="85" t="s">
        <v>1063</v>
      </c>
      <c r="D4100" s="85" t="s">
        <v>1063</v>
      </c>
      <c r="E4100" s="85" t="s">
        <v>12906</v>
      </c>
      <c r="F4100" s="85" t="s">
        <v>455</v>
      </c>
      <c r="G4100" s="85" t="s">
        <v>455</v>
      </c>
      <c r="H4100" s="840">
        <v>1.05578627068815</v>
      </c>
      <c r="I4100" s="840">
        <v>1.0561317502927701</v>
      </c>
      <c r="J4100" s="86">
        <v>8662.4166666666697</v>
      </c>
      <c r="K4100" s="44">
        <v>9145.6605876469002</v>
      </c>
      <c r="L4100" s="45">
        <v>8604.8516710021904</v>
      </c>
      <c r="M4100" s="46">
        <v>0.99335462632662497</v>
      </c>
      <c r="N4100" s="139">
        <v>9148.6532759319107</v>
      </c>
      <c r="O4100" s="45">
        <v>8497.6845995534895</v>
      </c>
      <c r="P4100" s="99">
        <v>0.98098312821327605</v>
      </c>
      <c r="Q4100" s="86">
        <v>8693.1987325006903</v>
      </c>
      <c r="R4100" s="44">
        <v>9178.1598701378807</v>
      </c>
      <c r="S4100" s="45">
        <v>8635.8709303420492</v>
      </c>
      <c r="T4100" s="140">
        <v>0.99340544212519699</v>
      </c>
      <c r="U4100" s="44">
        <v>9181.1631929988198</v>
      </c>
      <c r="V4100" s="45">
        <v>8528.2550891870105</v>
      </c>
      <c r="W4100" s="99">
        <v>0.98102612762123798</v>
      </c>
      <c r="X4100" s="86">
        <v>8724.8374961110494</v>
      </c>
      <c r="Y4100" s="44">
        <v>9211.5636423792494</v>
      </c>
      <c r="Z4100" s="45">
        <v>8667.7254877085998</v>
      </c>
      <c r="AA4100" s="46">
        <v>0.99345408915319</v>
      </c>
      <c r="AB4100" s="139">
        <v>9214.5778957877301</v>
      </c>
      <c r="AC4100" s="45">
        <v>8559.6588671347508</v>
      </c>
      <c r="AD4100" s="99">
        <v>0.98106799936962397</v>
      </c>
      <c r="AE4100" s="142">
        <v>8758.6846988627804</v>
      </c>
      <c r="AF4100" s="44">
        <v>9247.2990543457308</v>
      </c>
      <c r="AG4100" s="45">
        <v>8701.6611409699708</v>
      </c>
      <c r="AH4100" s="140">
        <v>0.99348948388332603</v>
      </c>
      <c r="AI4100" s="44">
        <v>9250.3250012724293</v>
      </c>
      <c r="AJ4100" s="45">
        <v>8593.1348593471794</v>
      </c>
      <c r="AK4100" s="46">
        <v>0.98109877850299798</v>
      </c>
    </row>
    <row r="4101" spans="1:37" x14ac:dyDescent="0.2">
      <c r="A4101" s="35" t="s">
        <v>3139</v>
      </c>
      <c r="B4101" s="35" t="s">
        <v>9337</v>
      </c>
      <c r="C4101" s="85" t="s">
        <v>1063</v>
      </c>
      <c r="D4101" s="85" t="s">
        <v>1063</v>
      </c>
      <c r="E4101" s="85" t="s">
        <v>12906</v>
      </c>
      <c r="F4101" s="85" t="s">
        <v>455</v>
      </c>
      <c r="G4101" s="85" t="s">
        <v>455</v>
      </c>
      <c r="H4101" s="840">
        <v>1.05578627068815</v>
      </c>
      <c r="I4101" s="840">
        <v>1.0561317502927701</v>
      </c>
      <c r="J4101" s="86">
        <v>11496.083333333299</v>
      </c>
      <c r="K4101" s="44">
        <v>12137.4069500202</v>
      </c>
      <c r="L4101" s="45">
        <v>11419.6875638031</v>
      </c>
      <c r="M4101" s="46">
        <v>0.99335462632662397</v>
      </c>
      <c r="N4101" s="139">
        <v>12141.378612344801</v>
      </c>
      <c r="O4101" s="45">
        <v>11277.4637905338</v>
      </c>
      <c r="P4101" s="99">
        <v>0.98098312821327704</v>
      </c>
      <c r="Q4101" s="86">
        <v>11549.3522560485</v>
      </c>
      <c r="R4101" s="44">
        <v>12193.6475472773</v>
      </c>
      <c r="S4101" s="45">
        <v>11473.189384179501</v>
      </c>
      <c r="T4101" s="140">
        <v>0.99340544212519699</v>
      </c>
      <c r="U4101" s="44">
        <v>12197.6376129283</v>
      </c>
      <c r="V4101" s="45">
        <v>11330.216320284901</v>
      </c>
      <c r="W4101" s="99">
        <v>0.98102612762123798</v>
      </c>
      <c r="X4101" s="86">
        <v>11601.481597501999</v>
      </c>
      <c r="Y4101" s="44">
        <v>12248.6849902839</v>
      </c>
      <c r="Z4101" s="45">
        <v>11525.5393332738</v>
      </c>
      <c r="AA4101" s="46">
        <v>0.99345408915319</v>
      </c>
      <c r="AB4101" s="139">
        <v>12252.6930655591</v>
      </c>
      <c r="AC4101" s="45">
        <v>11381.842340584801</v>
      </c>
      <c r="AD4101" s="99">
        <v>0.98106799936962397</v>
      </c>
      <c r="AE4101" s="142">
        <v>11659.941324952901</v>
      </c>
      <c r="AF4101" s="44">
        <v>12310.405967914699</v>
      </c>
      <c r="AG4101" s="45">
        <v>11584.0290890373</v>
      </c>
      <c r="AH4101" s="140">
        <v>0.99348948388332603</v>
      </c>
      <c r="AI4101" s="44">
        <v>12314.434239833499</v>
      </c>
      <c r="AJ4101" s="45">
        <v>11439.554191327899</v>
      </c>
      <c r="AK4101" s="46">
        <v>0.98109877850299798</v>
      </c>
    </row>
    <row r="4102" spans="1:37" x14ac:dyDescent="0.2">
      <c r="A4102" s="35" t="s">
        <v>3138</v>
      </c>
      <c r="B4102" s="35" t="s">
        <v>9336</v>
      </c>
      <c r="C4102" s="85" t="s">
        <v>1063</v>
      </c>
      <c r="D4102" s="85" t="s">
        <v>1063</v>
      </c>
      <c r="E4102" s="85" t="s">
        <v>12906</v>
      </c>
      <c r="F4102" s="85" t="s">
        <v>454</v>
      </c>
      <c r="G4102" s="85" t="s">
        <v>454</v>
      </c>
      <c r="H4102" s="840">
        <v>1.05502251640114</v>
      </c>
      <c r="I4102" s="840">
        <v>1.05629186715905</v>
      </c>
      <c r="J4102" s="86">
        <v>6664.3333333333303</v>
      </c>
      <c r="K4102" s="44">
        <v>7031.02172346935</v>
      </c>
      <c r="L4102" s="45">
        <v>6615.2574159341602</v>
      </c>
      <c r="M4102" s="46">
        <v>0.99263603500237496</v>
      </c>
      <c r="N4102" s="139">
        <v>7039.48110003697</v>
      </c>
      <c r="O4102" s="45">
        <v>6538.5897058754399</v>
      </c>
      <c r="P4102" s="99">
        <v>0.98113185202952702</v>
      </c>
      <c r="Q4102" s="86">
        <v>6708.3559650935204</v>
      </c>
      <c r="R4102" s="44">
        <v>7077.4665912075898</v>
      </c>
      <c r="S4102" s="45">
        <v>6659.2965104407604</v>
      </c>
      <c r="T4102" s="140">
        <v>0.992686814040871</v>
      </c>
      <c r="U4102" s="44">
        <v>7085.9818479361902</v>
      </c>
      <c r="V4102" s="45">
        <v>6582.0702111722503</v>
      </c>
      <c r="W4102" s="99">
        <v>0.98117485795649495</v>
      </c>
      <c r="X4102" s="86">
        <v>6751.4154304797403</v>
      </c>
      <c r="Y4102" s="44">
        <v>7122.8952967342502</v>
      </c>
      <c r="Z4102" s="45">
        <v>6702.3692726544004</v>
      </c>
      <c r="AA4102" s="46">
        <v>0.99273542587767305</v>
      </c>
      <c r="AB4102" s="139">
        <v>7131.4652110278703</v>
      </c>
      <c r="AC4102" s="45">
        <v>6624.6018124327002</v>
      </c>
      <c r="AD4102" s="99">
        <v>0.98121673605292703</v>
      </c>
      <c r="AE4102" s="142">
        <v>6794.2595917017397</v>
      </c>
      <c r="AF4102" s="44">
        <v>7168.0968515197701</v>
      </c>
      <c r="AG4102" s="45">
        <v>6745.1424963126101</v>
      </c>
      <c r="AH4102" s="140">
        <v>0.992770795003312</v>
      </c>
      <c r="AI4102" s="44">
        <v>7176.7211500819203</v>
      </c>
      <c r="AJ4102" s="45">
        <v>6666.8503735922704</v>
      </c>
      <c r="AK4102" s="46">
        <v>0.98124751985263003</v>
      </c>
    </row>
    <row r="4103" spans="1:37" x14ac:dyDescent="0.2">
      <c r="A4103" s="35" t="s">
        <v>3137</v>
      </c>
      <c r="B4103" s="35" t="s">
        <v>9335</v>
      </c>
      <c r="C4103" s="85" t="s">
        <v>1063</v>
      </c>
      <c r="D4103" s="85" t="s">
        <v>1063</v>
      </c>
      <c r="E4103" s="85" t="s">
        <v>12906</v>
      </c>
      <c r="F4103" s="85" t="s">
        <v>454</v>
      </c>
      <c r="G4103" s="85" t="s">
        <v>454</v>
      </c>
      <c r="H4103" s="840">
        <v>1.05502251640114</v>
      </c>
      <c r="I4103" s="840">
        <v>1.05629186715905</v>
      </c>
      <c r="J4103" s="86">
        <v>46208.75</v>
      </c>
      <c r="K4103" s="44">
        <v>48751.2717047513</v>
      </c>
      <c r="L4103" s="45">
        <v>45868.470382416002</v>
      </c>
      <c r="M4103" s="46">
        <v>0.99263603500237496</v>
      </c>
      <c r="N4103" s="139">
        <v>48809.926816585801</v>
      </c>
      <c r="O4103" s="45">
        <v>45336.876467469403</v>
      </c>
      <c r="P4103" s="99">
        <v>0.98113185202952602</v>
      </c>
      <c r="Q4103" s="86">
        <v>46463.798346801399</v>
      </c>
      <c r="R4103" s="44">
        <v>49020.353453397802</v>
      </c>
      <c r="S4103" s="45">
        <v>46123.999949123798</v>
      </c>
      <c r="T4103" s="140">
        <v>0.992686814040871</v>
      </c>
      <c r="U4103" s="44">
        <v>49079.332311044498</v>
      </c>
      <c r="V4103" s="45">
        <v>45589.110743042103</v>
      </c>
      <c r="W4103" s="99">
        <v>0.98117485795649495</v>
      </c>
      <c r="X4103" s="86">
        <v>46704.601176364798</v>
      </c>
      <c r="Y4103" s="44">
        <v>49274.4058606002</v>
      </c>
      <c r="Z4103" s="45">
        <v>46365.312139265399</v>
      </c>
      <c r="AA4103" s="46">
        <v>0.99273542587767305</v>
      </c>
      <c r="AB4103" s="139">
        <v>49333.690381501197</v>
      </c>
      <c r="AC4103" s="45">
        <v>45827.3363249264</v>
      </c>
      <c r="AD4103" s="99">
        <v>0.98121673605292703</v>
      </c>
      <c r="AE4103" s="142">
        <v>46958.977406332</v>
      </c>
      <c r="AF4103" s="44">
        <v>49542.778510852797</v>
      </c>
      <c r="AG4103" s="45">
        <v>46619.501332226799</v>
      </c>
      <c r="AH4103" s="140">
        <v>0.992770795003312</v>
      </c>
      <c r="AI4103" s="44">
        <v>49602.385924414099</v>
      </c>
      <c r="AJ4103" s="45">
        <v>46078.380114779</v>
      </c>
      <c r="AK4103" s="46">
        <v>0.98124751985263003</v>
      </c>
    </row>
    <row r="4104" spans="1:37" x14ac:dyDescent="0.2">
      <c r="A4104" s="35" t="s">
        <v>3136</v>
      </c>
      <c r="B4104" s="35" t="s">
        <v>9334</v>
      </c>
      <c r="C4104" s="85" t="s">
        <v>1063</v>
      </c>
      <c r="D4104" s="85" t="s">
        <v>1063</v>
      </c>
      <c r="E4104" s="85" t="s">
        <v>12906</v>
      </c>
      <c r="F4104" s="85" t="s">
        <v>455</v>
      </c>
      <c r="G4104" s="85" t="s">
        <v>455</v>
      </c>
      <c r="H4104" s="840">
        <v>1.05578627068815</v>
      </c>
      <c r="I4104" s="840">
        <v>1.0561317502927701</v>
      </c>
      <c r="J4104" s="86">
        <v>12841.833333333299</v>
      </c>
      <c r="K4104" s="44">
        <v>13558.2313237988</v>
      </c>
      <c r="L4104" s="45">
        <v>12756.494552182099</v>
      </c>
      <c r="M4104" s="46">
        <v>0.99335462632662497</v>
      </c>
      <c r="N4104" s="139">
        <v>13562.667915301299</v>
      </c>
      <c r="O4104" s="45">
        <v>12597.6218353269</v>
      </c>
      <c r="P4104" s="99">
        <v>0.98098312821327704</v>
      </c>
      <c r="Q4104" s="86">
        <v>12905.3538339062</v>
      </c>
      <c r="R4104" s="44">
        <v>13625.2953962108</v>
      </c>
      <c r="S4104" s="45">
        <v>12820.248731153701</v>
      </c>
      <c r="T4104" s="140">
        <v>0.99340544212519699</v>
      </c>
      <c r="U4104" s="44">
        <v>13629.7539327508</v>
      </c>
      <c r="V4104" s="45">
        <v>12660.4892972589</v>
      </c>
      <c r="W4104" s="99">
        <v>0.98102612762123798</v>
      </c>
      <c r="X4104" s="86">
        <v>12967.446412458899</v>
      </c>
      <c r="Y4104" s="44">
        <v>13690.851888158501</v>
      </c>
      <c r="Z4104" s="45">
        <v>12882.562664332199</v>
      </c>
      <c r="AA4104" s="46">
        <v>0.99345408915319</v>
      </c>
      <c r="AB4104" s="139">
        <v>13695.3318764179</v>
      </c>
      <c r="AC4104" s="45">
        <v>12721.9467088039</v>
      </c>
      <c r="AD4104" s="99">
        <v>0.98106799936962397</v>
      </c>
      <c r="AE4104" s="142">
        <v>13034.8852482077</v>
      </c>
      <c r="AF4104" s="44">
        <v>13762.052885053199</v>
      </c>
      <c r="AG4104" s="45">
        <v>12950.0214177203</v>
      </c>
      <c r="AH4104" s="140">
        <v>0.99348948388332603</v>
      </c>
      <c r="AI4104" s="44">
        <v>13766.556172054999</v>
      </c>
      <c r="AJ4104" s="45">
        <v>12788.509994943301</v>
      </c>
      <c r="AK4104" s="46">
        <v>0.98109877850299798</v>
      </c>
    </row>
    <row r="4105" spans="1:37" x14ac:dyDescent="0.2">
      <c r="A4105" s="35" t="s">
        <v>3135</v>
      </c>
      <c r="B4105" s="35" t="s">
        <v>9333</v>
      </c>
      <c r="C4105" s="85" t="s">
        <v>1063</v>
      </c>
      <c r="D4105" s="85" t="s">
        <v>1063</v>
      </c>
      <c r="E4105" s="85" t="s">
        <v>12906</v>
      </c>
      <c r="F4105" s="85" t="s">
        <v>455</v>
      </c>
      <c r="G4105" s="85" t="s">
        <v>455</v>
      </c>
      <c r="H4105" s="840">
        <v>1.05578627068815</v>
      </c>
      <c r="I4105" s="840">
        <v>1.0561317502927701</v>
      </c>
      <c r="J4105" s="86">
        <v>11382.583333333299</v>
      </c>
      <c r="K4105" s="44">
        <v>12017.575208297099</v>
      </c>
      <c r="L4105" s="45">
        <v>11306.941813715001</v>
      </c>
      <c r="M4105" s="46">
        <v>0.99335462632662497</v>
      </c>
      <c r="N4105" s="139">
        <v>12021.5076586866</v>
      </c>
      <c r="O4105" s="45">
        <v>11166.122205481601</v>
      </c>
      <c r="P4105" s="99">
        <v>0.98098312821327704</v>
      </c>
      <c r="Q4105" s="86">
        <v>11442.0827376691</v>
      </c>
      <c r="R4105" s="44">
        <v>12080.393862509</v>
      </c>
      <c r="S4105" s="45">
        <v>11366.627260847299</v>
      </c>
      <c r="T4105" s="140">
        <v>0.99340544212519699</v>
      </c>
      <c r="U4105" s="44">
        <v>12084.346868729201</v>
      </c>
      <c r="V4105" s="45">
        <v>11224.982120057401</v>
      </c>
      <c r="W4105" s="99">
        <v>0.98102612762123798</v>
      </c>
      <c r="X4105" s="86">
        <v>11501.5274111167</v>
      </c>
      <c r="Y4105" s="44">
        <v>12143.1547326005</v>
      </c>
      <c r="Z4105" s="45">
        <v>11426.2394380814</v>
      </c>
      <c r="AA4105" s="46">
        <v>0.99345408915319</v>
      </c>
      <c r="AB4105" s="139">
        <v>12147.1282757429</v>
      </c>
      <c r="AC4105" s="45">
        <v>11283.7804869191</v>
      </c>
      <c r="AD4105" s="99">
        <v>0.98106799936962397</v>
      </c>
      <c r="AE4105" s="142">
        <v>11572.0259096972</v>
      </c>
      <c r="AF4105" s="44">
        <v>12217.5860795059</v>
      </c>
      <c r="AG4105" s="45">
        <v>11496.6860485095</v>
      </c>
      <c r="AH4105" s="140">
        <v>0.99348948388332603</v>
      </c>
      <c r="AI4105" s="44">
        <v>12221.5839784418</v>
      </c>
      <c r="AJ4105" s="45">
        <v>11353.300484809</v>
      </c>
      <c r="AK4105" s="46">
        <v>0.98109877850299798</v>
      </c>
    </row>
    <row r="4106" spans="1:37" x14ac:dyDescent="0.2">
      <c r="A4106" s="35" t="s">
        <v>3134</v>
      </c>
      <c r="B4106" s="35" t="s">
        <v>9332</v>
      </c>
      <c r="C4106" s="85" t="s">
        <v>1063</v>
      </c>
      <c r="D4106" s="85" t="s">
        <v>1063</v>
      </c>
      <c r="E4106" s="85" t="s">
        <v>12906</v>
      </c>
      <c r="F4106" s="85" t="s">
        <v>455</v>
      </c>
      <c r="G4106" s="85" t="s">
        <v>455</v>
      </c>
      <c r="H4106" s="840">
        <v>1.05578627068815</v>
      </c>
      <c r="I4106" s="840">
        <v>1.0561317502927701</v>
      </c>
      <c r="J4106" s="86">
        <v>17305.333333333299</v>
      </c>
      <c r="K4106" s="44">
        <v>18270.733343015399</v>
      </c>
      <c r="L4106" s="45">
        <v>17190.332926791001</v>
      </c>
      <c r="M4106" s="46">
        <v>0.99335462632662497</v>
      </c>
      <c r="N4106" s="139">
        <v>18276.711982733101</v>
      </c>
      <c r="O4106" s="45">
        <v>16976.2400281068</v>
      </c>
      <c r="P4106" s="99">
        <v>0.98098312821327704</v>
      </c>
      <c r="Q4106" s="86">
        <v>17418.0415272795</v>
      </c>
      <c r="R4106" s="44">
        <v>18389.729106777799</v>
      </c>
      <c r="S4106" s="45">
        <v>17303.177244362101</v>
      </c>
      <c r="T4106" s="140">
        <v>0.99340544212519699</v>
      </c>
      <c r="U4106" s="44">
        <v>18395.746684877799</v>
      </c>
      <c r="V4106" s="45">
        <v>17087.553830252898</v>
      </c>
      <c r="W4106" s="99">
        <v>0.98102612762123798</v>
      </c>
      <c r="X4106" s="86">
        <v>17525.9235224402</v>
      </c>
      <c r="Y4106" s="44">
        <v>18503.629436122999</v>
      </c>
      <c r="Z4106" s="45">
        <v>17411.200389554298</v>
      </c>
      <c r="AA4106" s="46">
        <v>0.99345408915319</v>
      </c>
      <c r="AB4106" s="139">
        <v>18509.684285251999</v>
      </c>
      <c r="AC4106" s="45">
        <v>17194.122727265501</v>
      </c>
      <c r="AD4106" s="99">
        <v>0.98106799936962397</v>
      </c>
      <c r="AE4106" s="142">
        <v>17657.613584241801</v>
      </c>
      <c r="AF4106" s="44">
        <v>18642.665995359101</v>
      </c>
      <c r="AG4106" s="45">
        <v>17542.653406419598</v>
      </c>
      <c r="AH4106" s="140">
        <v>0.99348948388332603</v>
      </c>
      <c r="AI4106" s="44">
        <v>18648.766340718601</v>
      </c>
      <c r="AJ4106" s="45">
        <v>17323.863118777601</v>
      </c>
      <c r="AK4106" s="46">
        <v>0.98109877850299798</v>
      </c>
    </row>
    <row r="4107" spans="1:37" x14ac:dyDescent="0.2">
      <c r="A4107" s="35" t="s">
        <v>3133</v>
      </c>
      <c r="B4107" s="35" t="s">
        <v>9331</v>
      </c>
      <c r="C4107" s="85" t="s">
        <v>1063</v>
      </c>
      <c r="D4107" s="85" t="s">
        <v>1063</v>
      </c>
      <c r="E4107" s="85" t="s">
        <v>12906</v>
      </c>
      <c r="F4107" s="85" t="s">
        <v>455</v>
      </c>
      <c r="G4107" s="85" t="s">
        <v>455</v>
      </c>
      <c r="H4107" s="840">
        <v>1.05578627068815</v>
      </c>
      <c r="I4107" s="840">
        <v>1.0561317502927701</v>
      </c>
      <c r="J4107" s="86">
        <v>16415.666666666701</v>
      </c>
      <c r="K4107" s="44">
        <v>17331.4354908598</v>
      </c>
      <c r="L4107" s="45">
        <v>16306.5784275691</v>
      </c>
      <c r="M4107" s="46">
        <v>0.99335462632662497</v>
      </c>
      <c r="N4107" s="139">
        <v>17337.106768889302</v>
      </c>
      <c r="O4107" s="45">
        <v>16103.492038373101</v>
      </c>
      <c r="P4107" s="99">
        <v>0.98098312821327704</v>
      </c>
      <c r="Q4107" s="86">
        <v>16520.748831599001</v>
      </c>
      <c r="R4107" s="44">
        <v>17442.3797978896</v>
      </c>
      <c r="S4107" s="45">
        <v>16411.801797293901</v>
      </c>
      <c r="T4107" s="140">
        <v>0.99340544212519699</v>
      </c>
      <c r="U4107" s="44">
        <v>17448.087379663801</v>
      </c>
      <c r="V4107" s="45">
        <v>16207.286251666599</v>
      </c>
      <c r="W4107" s="99">
        <v>0.98102612762123798</v>
      </c>
      <c r="X4107" s="86">
        <v>16615.959435569799</v>
      </c>
      <c r="Y4107" s="44">
        <v>17542.901846385899</v>
      </c>
      <c r="Z4107" s="45">
        <v>16507.1928464704</v>
      </c>
      <c r="AA4107" s="46">
        <v>0.99345408915319</v>
      </c>
      <c r="AB4107" s="139">
        <v>17548.642321481999</v>
      </c>
      <c r="AC4107" s="45">
        <v>16301.386081061301</v>
      </c>
      <c r="AD4107" s="99">
        <v>0.98106799936962397</v>
      </c>
      <c r="AE4107" s="142">
        <v>16728.9754250472</v>
      </c>
      <c r="AF4107" s="44">
        <v>17662.222576444299</v>
      </c>
      <c r="AG4107" s="45">
        <v>16620.0611609269</v>
      </c>
      <c r="AH4107" s="140">
        <v>0.99348948388332603</v>
      </c>
      <c r="AI4107" s="44">
        <v>17668.002096259701</v>
      </c>
      <c r="AJ4107" s="45">
        <v>16412.777355120401</v>
      </c>
      <c r="AK4107" s="46">
        <v>0.98109877850299798</v>
      </c>
    </row>
    <row r="4108" spans="1:37" x14ac:dyDescent="0.2">
      <c r="A4108" s="35" t="s">
        <v>3132</v>
      </c>
      <c r="B4108" s="35" t="s">
        <v>13135</v>
      </c>
      <c r="C4108" s="85" t="s">
        <v>1063</v>
      </c>
      <c r="D4108" s="85" t="s">
        <v>1063</v>
      </c>
      <c r="E4108" s="85" t="s">
        <v>12906</v>
      </c>
      <c r="F4108" s="85" t="s">
        <v>455</v>
      </c>
      <c r="G4108" s="85" t="s">
        <v>455</v>
      </c>
      <c r="H4108" s="840">
        <v>1.05578627068815</v>
      </c>
      <c r="I4108" s="840">
        <v>1.0561317502927701</v>
      </c>
      <c r="J4108" s="86">
        <v>14692.25</v>
      </c>
      <c r="K4108" s="44">
        <v>15511.875835518</v>
      </c>
      <c r="L4108" s="45">
        <v>14594.614508647301</v>
      </c>
      <c r="M4108" s="46">
        <v>0.99335462632662397</v>
      </c>
      <c r="N4108" s="139">
        <v>15516.951708238899</v>
      </c>
      <c r="O4108" s="45">
        <v>14412.8493654915</v>
      </c>
      <c r="P4108" s="99">
        <v>0.98098312821327704</v>
      </c>
      <c r="Q4108" s="86">
        <v>14748.645469596901</v>
      </c>
      <c r="R4108" s="44">
        <v>15571.417398047401</v>
      </c>
      <c r="S4108" s="45">
        <v>14651.384673472699</v>
      </c>
      <c r="T4108" s="140">
        <v>0.99340544212519699</v>
      </c>
      <c r="U4108" s="44">
        <v>15576.512754252801</v>
      </c>
      <c r="V4108" s="45">
        <v>14468.8065526971</v>
      </c>
      <c r="W4108" s="99">
        <v>0.98102612762123798</v>
      </c>
      <c r="X4108" s="86">
        <v>14804.554540249001</v>
      </c>
      <c r="Y4108" s="44">
        <v>15630.4454272488</v>
      </c>
      <c r="Z4108" s="45">
        <v>14707.6452461018</v>
      </c>
      <c r="AA4108" s="46">
        <v>0.99345408915319</v>
      </c>
      <c r="AB4108" s="139">
        <v>15635.5600988979</v>
      </c>
      <c r="AC4108" s="45">
        <v>14524.2747043605</v>
      </c>
      <c r="AD4108" s="99">
        <v>0.98106799936962397</v>
      </c>
      <c r="AE4108" s="142">
        <v>14861.4250314088</v>
      </c>
      <c r="AF4108" s="44">
        <v>15690.488511022701</v>
      </c>
      <c r="AG4108" s="45">
        <v>14764.6694842251</v>
      </c>
      <c r="AH4108" s="140">
        <v>0.99348948388332603</v>
      </c>
      <c r="AI4108" s="44">
        <v>15695.6228302665</v>
      </c>
      <c r="AJ4108" s="45">
        <v>14580.5259451291</v>
      </c>
      <c r="AK4108" s="46">
        <v>0.98109877850299798</v>
      </c>
    </row>
    <row r="4109" spans="1:37" x14ac:dyDescent="0.2">
      <c r="A4109" s="35" t="s">
        <v>3131</v>
      </c>
      <c r="B4109" s="35" t="s">
        <v>9330</v>
      </c>
      <c r="C4109" s="85" t="s">
        <v>1063</v>
      </c>
      <c r="D4109" s="85" t="s">
        <v>1063</v>
      </c>
      <c r="E4109" s="85" t="s">
        <v>12906</v>
      </c>
      <c r="F4109" s="85" t="s">
        <v>455</v>
      </c>
      <c r="G4109" s="85" t="s">
        <v>455</v>
      </c>
      <c r="H4109" s="840">
        <v>1.05578627068815</v>
      </c>
      <c r="I4109" s="840">
        <v>1.0561317502927701</v>
      </c>
      <c r="J4109" s="86">
        <v>11811.333333333299</v>
      </c>
      <c r="K4109" s="44">
        <v>12470.2435718547</v>
      </c>
      <c r="L4109" s="45">
        <v>11732.842609752501</v>
      </c>
      <c r="M4109" s="46">
        <v>0.99335462632662397</v>
      </c>
      <c r="N4109" s="139">
        <v>12474.3241466246</v>
      </c>
      <c r="O4109" s="45">
        <v>11586.718721703101</v>
      </c>
      <c r="P4109" s="99">
        <v>0.98098312821327704</v>
      </c>
      <c r="Q4109" s="86">
        <v>11865.609343967</v>
      </c>
      <c r="R4109" s="44">
        <v>12527.5474387094</v>
      </c>
      <c r="S4109" s="45">
        <v>11787.360896428399</v>
      </c>
      <c r="T4109" s="140">
        <v>0.99340544212519699</v>
      </c>
      <c r="U4109" s="44">
        <v>12531.646764734</v>
      </c>
      <c r="V4109" s="45">
        <v>11640.472786578301</v>
      </c>
      <c r="W4109" s="99">
        <v>0.98102612762123798</v>
      </c>
      <c r="X4109" s="86">
        <v>11921.9166739049</v>
      </c>
      <c r="Y4109" s="44">
        <v>12586.995944597</v>
      </c>
      <c r="Z4109" s="45">
        <v>11843.8768702344</v>
      </c>
      <c r="AA4109" s="46">
        <v>0.99345408915319</v>
      </c>
      <c r="AB4109" s="139">
        <v>12591.114723655701</v>
      </c>
      <c r="AC4109" s="45">
        <v>11696.2109399192</v>
      </c>
      <c r="AD4109" s="99">
        <v>0.98106799936962397</v>
      </c>
      <c r="AE4109" s="142">
        <v>11986.846267680099</v>
      </c>
      <c r="AF4109" s="44">
        <v>12655.5477182661</v>
      </c>
      <c r="AG4109" s="45">
        <v>11908.8057118662</v>
      </c>
      <c r="AH4109" s="140">
        <v>0.99348948388332603</v>
      </c>
      <c r="AI4109" s="44">
        <v>12659.6889291753</v>
      </c>
      <c r="AJ4109" s="45">
        <v>11760.280231324101</v>
      </c>
      <c r="AK4109" s="46">
        <v>0.98109877850299798</v>
      </c>
    </row>
    <row r="4110" spans="1:37" x14ac:dyDescent="0.2">
      <c r="A4110" s="35" t="s">
        <v>3130</v>
      </c>
      <c r="B4110" s="35" t="s">
        <v>9329</v>
      </c>
      <c r="C4110" s="85" t="s">
        <v>1063</v>
      </c>
      <c r="D4110" s="85" t="s">
        <v>1063</v>
      </c>
      <c r="E4110" s="85" t="s">
        <v>12906</v>
      </c>
      <c r="F4110" s="85" t="s">
        <v>453</v>
      </c>
      <c r="G4110" s="85" t="s">
        <v>453</v>
      </c>
      <c r="H4110" s="840">
        <v>1.0559231913141101</v>
      </c>
      <c r="I4110" s="840">
        <v>1.05595323693802</v>
      </c>
      <c r="J4110" s="86">
        <v>8929.25</v>
      </c>
      <c r="K4110" s="44">
        <v>9428.6021560415393</v>
      </c>
      <c r="L4110" s="45">
        <v>8871.0620999005805</v>
      </c>
      <c r="M4110" s="46">
        <v>0.993483450446631</v>
      </c>
      <c r="N4110" s="139">
        <v>9428.8704409288002</v>
      </c>
      <c r="O4110" s="45">
        <v>8757.9630269575591</v>
      </c>
      <c r="P4110" s="99">
        <v>0.98081731690316198</v>
      </c>
      <c r="Q4110" s="86">
        <v>9025.8031603159197</v>
      </c>
      <c r="R4110" s="44">
        <v>9530.55487721379</v>
      </c>
      <c r="S4110" s="45">
        <v>8967.4447796389995</v>
      </c>
      <c r="T4110" s="140">
        <v>0.99353427283529705</v>
      </c>
      <c r="U4110" s="44">
        <v>9530.8260631009907</v>
      </c>
      <c r="V4110" s="45">
        <v>8853.05207718985</v>
      </c>
      <c r="W4110" s="99">
        <v>0.98086030904312105</v>
      </c>
      <c r="X4110" s="86">
        <v>9124.1330887507502</v>
      </c>
      <c r="Y4110" s="44">
        <v>9634.3837290483898</v>
      </c>
      <c r="Z4110" s="45">
        <v>9065.5828531048901</v>
      </c>
      <c r="AA4110" s="46">
        <v>0.99358292617212496</v>
      </c>
      <c r="AB4110" s="139">
        <v>9634.6578693196407</v>
      </c>
      <c r="AC4110" s="45">
        <v>8949.8819800124202</v>
      </c>
      <c r="AD4110" s="99">
        <v>0.98090217371410704</v>
      </c>
      <c r="AE4110" s="142">
        <v>9220.6888132686508</v>
      </c>
      <c r="AF4110" s="44">
        <v>9736.3391578209794</v>
      </c>
      <c r="AG4110" s="45">
        <v>9161.8453785270594</v>
      </c>
      <c r="AH4110" s="140">
        <v>0.99361832549245999</v>
      </c>
      <c r="AI4110" s="44">
        <v>9736.6161991692097</v>
      </c>
      <c r="AJ4110" s="45">
        <v>9044.87745691706</v>
      </c>
      <c r="AK4110" s="46">
        <v>0.98093294764501804</v>
      </c>
    </row>
    <row r="4111" spans="1:37" x14ac:dyDescent="0.2">
      <c r="A4111" s="35" t="s">
        <v>3129</v>
      </c>
      <c r="B4111" s="35" t="s">
        <v>9328</v>
      </c>
      <c r="C4111" s="85" t="s">
        <v>1063</v>
      </c>
      <c r="D4111" s="85" t="s">
        <v>1063</v>
      </c>
      <c r="E4111" s="85" t="s">
        <v>12906</v>
      </c>
      <c r="F4111" s="85" t="s">
        <v>453</v>
      </c>
      <c r="G4111" s="85" t="s">
        <v>453</v>
      </c>
      <c r="H4111" s="840">
        <v>1.0559231913141101</v>
      </c>
      <c r="I4111" s="840">
        <v>1.05595323693802</v>
      </c>
      <c r="J4111" s="86">
        <v>5650.4166666666697</v>
      </c>
      <c r="K4111" s="44">
        <v>5966.40599892112</v>
      </c>
      <c r="L4111" s="45">
        <v>5613.5954464611495</v>
      </c>
      <c r="M4111" s="46">
        <v>0.993483450446631</v>
      </c>
      <c r="N4111" s="139">
        <v>5966.5757692151901</v>
      </c>
      <c r="O4111" s="45">
        <v>5542.0265143849101</v>
      </c>
      <c r="P4111" s="99">
        <v>0.98081731690316198</v>
      </c>
      <c r="Q4111" s="86">
        <v>5711.4524714218996</v>
      </c>
      <c r="R4111" s="44">
        <v>6030.8551206626898</v>
      </c>
      <c r="S4111" s="45">
        <v>5674.5237780275202</v>
      </c>
      <c r="T4111" s="140">
        <v>0.99353427283529705</v>
      </c>
      <c r="U4111" s="44">
        <v>6031.0267248155997</v>
      </c>
      <c r="V4111" s="45">
        <v>5602.1370362039797</v>
      </c>
      <c r="W4111" s="99">
        <v>0.98086030904312005</v>
      </c>
      <c r="X4111" s="86">
        <v>5769.6911208050196</v>
      </c>
      <c r="Y4111" s="44">
        <v>6092.35066117714</v>
      </c>
      <c r="Z4111" s="45">
        <v>5732.66658691878</v>
      </c>
      <c r="AA4111" s="46">
        <v>0.99358292617212496</v>
      </c>
      <c r="AB4111" s="139">
        <v>6092.5240151465996</v>
      </c>
      <c r="AC4111" s="45">
        <v>5659.5025620566303</v>
      </c>
      <c r="AD4111" s="99">
        <v>0.98090217371410704</v>
      </c>
      <c r="AE4111" s="142">
        <v>5828.2891849989801</v>
      </c>
      <c r="AF4111" s="44">
        <v>6154.2257161256503</v>
      </c>
      <c r="AG4111" s="45">
        <v>5791.0949404844996</v>
      </c>
      <c r="AH4111" s="140">
        <v>0.99361832549245999</v>
      </c>
      <c r="AI4111" s="44">
        <v>6154.4008307105096</v>
      </c>
      <c r="AJ4111" s="45">
        <v>5717.1608899686298</v>
      </c>
      <c r="AK4111" s="46">
        <v>0.98093294764501804</v>
      </c>
    </row>
    <row r="4112" spans="1:37" x14ac:dyDescent="0.2">
      <c r="A4112" s="35" t="s">
        <v>3128</v>
      </c>
      <c r="B4112" s="35" t="s">
        <v>9327</v>
      </c>
      <c r="C4112" s="85" t="s">
        <v>1063</v>
      </c>
      <c r="D4112" s="85" t="s">
        <v>1063</v>
      </c>
      <c r="E4112" s="85" t="s">
        <v>12906</v>
      </c>
      <c r="F4112" s="85" t="s">
        <v>453</v>
      </c>
      <c r="G4112" s="85" t="s">
        <v>453</v>
      </c>
      <c r="H4112" s="840">
        <v>1.0559231913141101</v>
      </c>
      <c r="I4112" s="840">
        <v>1.05595323693802</v>
      </c>
      <c r="J4112" s="86">
        <v>3957.75</v>
      </c>
      <c r="K4112" s="44">
        <v>4179.0800104234304</v>
      </c>
      <c r="L4112" s="45">
        <v>3931.9591260051502</v>
      </c>
      <c r="M4112" s="46">
        <v>0.993483450446631</v>
      </c>
      <c r="N4112" s="139">
        <v>4179.1989234914399</v>
      </c>
      <c r="O4112" s="45">
        <v>3881.8297359734902</v>
      </c>
      <c r="P4112" s="99">
        <v>0.98081731690316198</v>
      </c>
      <c r="Q4112" s="86">
        <v>4000.3244316877799</v>
      </c>
      <c r="R4112" s="44">
        <v>4224.0353401995799</v>
      </c>
      <c r="S4112" s="45">
        <v>3974.4594253422001</v>
      </c>
      <c r="T4112" s="140">
        <v>0.99353427283529705</v>
      </c>
      <c r="U4112" s="44">
        <v>4224.1555324429501</v>
      </c>
      <c r="V4112" s="45">
        <v>3923.7594583380201</v>
      </c>
      <c r="W4112" s="99">
        <v>0.98086030904312105</v>
      </c>
      <c r="X4112" s="86">
        <v>4037.9378230361899</v>
      </c>
      <c r="Y4112" s="44">
        <v>4263.7521924283301</v>
      </c>
      <c r="Z4112" s="45">
        <v>4012.0260779134001</v>
      </c>
      <c r="AA4112" s="46">
        <v>0.99358292617212496</v>
      </c>
      <c r="AB4112" s="139">
        <v>4263.8735147895204</v>
      </c>
      <c r="AC4112" s="45">
        <v>3960.8219879386102</v>
      </c>
      <c r="AD4112" s="99">
        <v>0.98090217371410704</v>
      </c>
      <c r="AE4112" s="142">
        <v>4077.5902107939901</v>
      </c>
      <c r="AF4112" s="44">
        <v>4305.6220682527801</v>
      </c>
      <c r="AG4112" s="45">
        <v>4051.56835729357</v>
      </c>
      <c r="AH4112" s="140">
        <v>0.99361832549245999</v>
      </c>
      <c r="AI4112" s="44">
        <v>4305.7445819946897</v>
      </c>
      <c r="AJ4112" s="45">
        <v>3999.8425847626199</v>
      </c>
      <c r="AK4112" s="46">
        <v>0.98093294764501804</v>
      </c>
    </row>
    <row r="4113" spans="1:37" x14ac:dyDescent="0.2">
      <c r="A4113" s="35" t="s">
        <v>3127</v>
      </c>
      <c r="B4113" s="35" t="s">
        <v>9326</v>
      </c>
      <c r="C4113" s="85" t="s">
        <v>1063</v>
      </c>
      <c r="D4113" s="85" t="s">
        <v>1063</v>
      </c>
      <c r="E4113" s="85" t="s">
        <v>12906</v>
      </c>
      <c r="F4113" s="85" t="s">
        <v>453</v>
      </c>
      <c r="G4113" s="85" t="s">
        <v>453</v>
      </c>
      <c r="H4113" s="840">
        <v>1.0559231913141101</v>
      </c>
      <c r="I4113" s="840">
        <v>1.05595323693802</v>
      </c>
      <c r="J4113" s="86">
        <v>20011.166666666701</v>
      </c>
      <c r="K4113" s="44">
        <v>21130.254968585301</v>
      </c>
      <c r="L4113" s="45">
        <v>19880.762907462598</v>
      </c>
      <c r="M4113" s="46">
        <v>0.993483450446631</v>
      </c>
      <c r="N4113" s="139">
        <v>21130.8562165728</v>
      </c>
      <c r="O4113" s="45">
        <v>19627.298798102001</v>
      </c>
      <c r="P4113" s="99">
        <v>0.98081731690316198</v>
      </c>
      <c r="Q4113" s="86">
        <v>20239.537672938299</v>
      </c>
      <c r="R4113" s="44">
        <v>21371.397210331201</v>
      </c>
      <c r="S4113" s="45">
        <v>20108.674344405299</v>
      </c>
      <c r="T4113" s="140">
        <v>0.99353427283529705</v>
      </c>
      <c r="U4113" s="44">
        <v>21372.005319868102</v>
      </c>
      <c r="V4113" s="45">
        <v>19852.159176768098</v>
      </c>
      <c r="W4113" s="99">
        <v>0.98086030904312105</v>
      </c>
      <c r="X4113" s="86">
        <v>20463.209242776298</v>
      </c>
      <c r="Y4113" s="44">
        <v>21607.577208160801</v>
      </c>
      <c r="Z4113" s="45">
        <v>20331.895318310198</v>
      </c>
      <c r="AA4113" s="46">
        <v>0.99358292617212496</v>
      </c>
      <c r="AB4113" s="139">
        <v>21608.192038049601</v>
      </c>
      <c r="AC4113" s="45">
        <v>20072.406427405898</v>
      </c>
      <c r="AD4113" s="99">
        <v>0.98090217371410704</v>
      </c>
      <c r="AE4113" s="142">
        <v>20692.397157998799</v>
      </c>
      <c r="AF4113" s="44">
        <v>21849.582043013201</v>
      </c>
      <c r="AG4113" s="45">
        <v>20560.3450145557</v>
      </c>
      <c r="AH4113" s="140">
        <v>0.99361832549245999</v>
      </c>
      <c r="AI4113" s="44">
        <v>21850.2037589959</v>
      </c>
      <c r="AJ4113" s="45">
        <v>20297.854138037201</v>
      </c>
      <c r="AK4113" s="46">
        <v>0.98093294764501804</v>
      </c>
    </row>
    <row r="4114" spans="1:37" x14ac:dyDescent="0.2">
      <c r="A4114" s="35" t="s">
        <v>3126</v>
      </c>
      <c r="B4114" s="35" t="s">
        <v>9325</v>
      </c>
      <c r="C4114" s="85" t="s">
        <v>1063</v>
      </c>
      <c r="D4114" s="85" t="s">
        <v>1063</v>
      </c>
      <c r="E4114" s="85" t="s">
        <v>12906</v>
      </c>
      <c r="F4114" s="85" t="s">
        <v>455</v>
      </c>
      <c r="G4114" s="85" t="s">
        <v>455</v>
      </c>
      <c r="H4114" s="840">
        <v>1.05578627068815</v>
      </c>
      <c r="I4114" s="840">
        <v>1.0561317502927701</v>
      </c>
      <c r="J4114" s="86">
        <v>9363</v>
      </c>
      <c r="K4114" s="44">
        <v>9885.3268524531795</v>
      </c>
      <c r="L4114" s="45">
        <v>9300.7793662961903</v>
      </c>
      <c r="M4114" s="46">
        <v>0.99335462632662497</v>
      </c>
      <c r="N4114" s="139">
        <v>9888.5615779911805</v>
      </c>
      <c r="O4114" s="45">
        <v>9184.9450294609105</v>
      </c>
      <c r="P4114" s="99">
        <v>0.98098312821327704</v>
      </c>
      <c r="Q4114" s="86">
        <v>9410.00503241972</v>
      </c>
      <c r="R4114" s="44">
        <v>9934.9541203351691</v>
      </c>
      <c r="S4114" s="45">
        <v>9347.9502096312408</v>
      </c>
      <c r="T4114" s="140">
        <v>0.99340544212519699</v>
      </c>
      <c r="U4114" s="44">
        <v>9938.2050851531894</v>
      </c>
      <c r="V4114" s="45">
        <v>9231.4607978510903</v>
      </c>
      <c r="W4114" s="99">
        <v>0.98102612762123798</v>
      </c>
      <c r="X4114" s="86">
        <v>9459.6962180303199</v>
      </c>
      <c r="Y4114" s="44">
        <v>9987.4173918770593</v>
      </c>
      <c r="Z4114" s="45">
        <v>9397.7738899491796</v>
      </c>
      <c r="AA4114" s="46">
        <v>0.99345408915319</v>
      </c>
      <c r="AB4114" s="139">
        <v>9990.6855239862307</v>
      </c>
      <c r="AC4114" s="45">
        <v>9280.6052432674096</v>
      </c>
      <c r="AD4114" s="99">
        <v>0.98106799936962397</v>
      </c>
      <c r="AE4114" s="142">
        <v>9517.38386141111</v>
      </c>
      <c r="AF4114" s="44">
        <v>10048.3232137469</v>
      </c>
      <c r="AG4114" s="45">
        <v>9455.4207803928202</v>
      </c>
      <c r="AH4114" s="140">
        <v>0.99348948388332603</v>
      </c>
      <c r="AI4114" s="44">
        <v>10051.6112757603</v>
      </c>
      <c r="AJ4114" s="45">
        <v>9337.4936809745905</v>
      </c>
      <c r="AK4114" s="46">
        <v>0.98109877850299798</v>
      </c>
    </row>
    <row r="4115" spans="1:37" x14ac:dyDescent="0.2">
      <c r="A4115" s="35" t="s">
        <v>3125</v>
      </c>
      <c r="B4115" s="35" t="s">
        <v>9324</v>
      </c>
      <c r="C4115" s="85" t="s">
        <v>1015</v>
      </c>
      <c r="D4115" s="85" t="s">
        <v>1015</v>
      </c>
      <c r="E4115" s="85" t="s">
        <v>12906</v>
      </c>
      <c r="F4115" s="85" t="s">
        <v>456</v>
      </c>
      <c r="G4115" s="85" t="s">
        <v>456</v>
      </c>
      <c r="H4115" s="840">
        <v>1.04675483096929</v>
      </c>
      <c r="I4115" s="840">
        <v>1.0547536005418801</v>
      </c>
      <c r="J4115" s="86">
        <v>5600.75</v>
      </c>
      <c r="K4115" s="44">
        <v>5862.6121195512696</v>
      </c>
      <c r="L4115" s="45">
        <v>5515.9391943210103</v>
      </c>
      <c r="M4115" s="46">
        <v>0.98485724131964703</v>
      </c>
      <c r="N4115" s="139">
        <v>5907.4112282349097</v>
      </c>
      <c r="O4115" s="45">
        <v>5487.0718020831</v>
      </c>
      <c r="P4115" s="99">
        <v>0.97970304014339105</v>
      </c>
      <c r="Q4115" s="86">
        <v>5638.1548273588696</v>
      </c>
      <c r="R4115" s="44">
        <v>5901.7658032907402</v>
      </c>
      <c r="S4115" s="45">
        <v>5553.0616658957397</v>
      </c>
      <c r="T4115" s="140">
        <v>0.98490762242813601</v>
      </c>
      <c r="U4115" s="44">
        <v>5946.8641045693203</v>
      </c>
      <c r="V4115" s="45">
        <v>5523.9595461249501</v>
      </c>
      <c r="W4115" s="99">
        <v>0.97974598344128605</v>
      </c>
      <c r="X4115" s="86">
        <v>5677.4658132431596</v>
      </c>
      <c r="Y4115" s="44">
        <v>5942.91476767529</v>
      </c>
      <c r="Z4115" s="45">
        <v>5592.0531847678803</v>
      </c>
      <c r="AA4115" s="46">
        <v>0.98495585331821001</v>
      </c>
      <c r="AB4115" s="139">
        <v>5988.3275084716297</v>
      </c>
      <c r="AC4115" s="45">
        <v>5562.7117418615298</v>
      </c>
      <c r="AD4115" s="99">
        <v>0.97978780055109105</v>
      </c>
      <c r="AE4115" s="142">
        <v>5716.6728384971302</v>
      </c>
      <c r="AF4115" s="44">
        <v>5983.9549107678204</v>
      </c>
      <c r="AG4115" s="45">
        <v>5630.8709830114703</v>
      </c>
      <c r="AH4115" s="140">
        <v>0.98499094527364695</v>
      </c>
      <c r="AI4115" s="44">
        <v>6029.6812595247902</v>
      </c>
      <c r="AJ4115" s="45">
        <v>5601.3020315337699</v>
      </c>
      <c r="AK4115" s="46">
        <v>0.97981853952067399</v>
      </c>
    </row>
    <row r="4116" spans="1:37" x14ac:dyDescent="0.2">
      <c r="A4116" s="35" t="s">
        <v>3124</v>
      </c>
      <c r="B4116" s="35" t="s">
        <v>8728</v>
      </c>
      <c r="C4116" s="85" t="s">
        <v>1015</v>
      </c>
      <c r="D4116" s="85" t="s">
        <v>1015</v>
      </c>
      <c r="E4116" s="85" t="s">
        <v>12906</v>
      </c>
      <c r="F4116" s="85" t="s">
        <v>456</v>
      </c>
      <c r="G4116" s="85" t="s">
        <v>456</v>
      </c>
      <c r="H4116" s="840">
        <v>1.04675483096929</v>
      </c>
      <c r="I4116" s="840">
        <v>1.0547536005418801</v>
      </c>
      <c r="J4116" s="86">
        <v>5886.4166666666697</v>
      </c>
      <c r="K4116" s="44">
        <v>6161.6350829314997</v>
      </c>
      <c r="L4116" s="45">
        <v>5797.2800795913199</v>
      </c>
      <c r="M4116" s="46">
        <v>0.98485724131964603</v>
      </c>
      <c r="N4116" s="139">
        <v>6208.7191734563703</v>
      </c>
      <c r="O4116" s="45">
        <v>5766.9403038840601</v>
      </c>
      <c r="P4116" s="99">
        <v>0.97970304014339205</v>
      </c>
      <c r="Q4116" s="86">
        <v>5915.4826936211903</v>
      </c>
      <c r="R4116" s="44">
        <v>6192.0600870632297</v>
      </c>
      <c r="S4116" s="45">
        <v>5826.2039952892301</v>
      </c>
      <c r="T4116" s="140">
        <v>0.98490762242813601</v>
      </c>
      <c r="U4116" s="44">
        <v>6239.3766700401002</v>
      </c>
      <c r="V4116" s="45">
        <v>5795.6704091918</v>
      </c>
      <c r="W4116" s="99">
        <v>0.97974598344128605</v>
      </c>
      <c r="X4116" s="86">
        <v>5945.4330883946104</v>
      </c>
      <c r="Y4116" s="44">
        <v>6223.4108074817505</v>
      </c>
      <c r="Z4116" s="45">
        <v>5855.9891209260404</v>
      </c>
      <c r="AA4116" s="46">
        <v>0.98495585331821001</v>
      </c>
      <c r="AB4116" s="139">
        <v>6270.9669567650199</v>
      </c>
      <c r="AC4116" s="45">
        <v>5825.2628090018397</v>
      </c>
      <c r="AD4116" s="99">
        <v>0.97978780055109105</v>
      </c>
      <c r="AE4116" s="142">
        <v>5978.1728472258501</v>
      </c>
      <c r="AF4116" s="44">
        <v>6257.6813082031204</v>
      </c>
      <c r="AG4116" s="45">
        <v>5888.4461237982396</v>
      </c>
      <c r="AH4116" s="140">
        <v>0.98499094527364695</v>
      </c>
      <c r="AI4116" s="44">
        <v>6305.4993352731399</v>
      </c>
      <c r="AJ4116" s="45">
        <v>5857.5245881709898</v>
      </c>
      <c r="AK4116" s="46">
        <v>0.97981853952067399</v>
      </c>
    </row>
    <row r="4117" spans="1:37" x14ac:dyDescent="0.2">
      <c r="A4117" s="35" t="s">
        <v>3123</v>
      </c>
      <c r="B4117" s="35" t="s">
        <v>9323</v>
      </c>
      <c r="C4117" s="85" t="s">
        <v>1063</v>
      </c>
      <c r="D4117" s="85" t="s">
        <v>1063</v>
      </c>
      <c r="E4117" s="85" t="s">
        <v>12906</v>
      </c>
      <c r="F4117" s="85" t="s">
        <v>455</v>
      </c>
      <c r="G4117" s="85" t="s">
        <v>455</v>
      </c>
      <c r="H4117" s="840">
        <v>1.05578627068815</v>
      </c>
      <c r="I4117" s="840">
        <v>1.0561317502927701</v>
      </c>
      <c r="J4117" s="86">
        <v>9721.0833333333394</v>
      </c>
      <c r="K4117" s="44">
        <v>10263.386319548799</v>
      </c>
      <c r="L4117" s="45">
        <v>9656.4831020733109</v>
      </c>
      <c r="M4117" s="46">
        <v>0.99335462632662397</v>
      </c>
      <c r="N4117" s="139">
        <v>10266.744755575201</v>
      </c>
      <c r="O4117" s="45">
        <v>9536.2187379552797</v>
      </c>
      <c r="P4117" s="99">
        <v>0.98098312821327704</v>
      </c>
      <c r="Q4117" s="86">
        <v>9772.1796215214508</v>
      </c>
      <c r="R4117" s="44">
        <v>10317.333079100899</v>
      </c>
      <c r="S4117" s="45">
        <v>9707.7364174443592</v>
      </c>
      <c r="T4117" s="140">
        <v>0.99340544212519699</v>
      </c>
      <c r="U4117" s="44">
        <v>10320.7091678528</v>
      </c>
      <c r="V4117" s="45">
        <v>9586.7635325203701</v>
      </c>
      <c r="W4117" s="99">
        <v>0.98102612762123798</v>
      </c>
      <c r="X4117" s="86">
        <v>9827.6515621832496</v>
      </c>
      <c r="Y4117" s="44">
        <v>10375.8995924601</v>
      </c>
      <c r="Z4117" s="45">
        <v>9763.3206312236798</v>
      </c>
      <c r="AA4117" s="46">
        <v>0.993454089153189</v>
      </c>
      <c r="AB4117" s="139">
        <v>10379.294845636001</v>
      </c>
      <c r="AC4117" s="45">
        <v>9641.5944566128801</v>
      </c>
      <c r="AD4117" s="99">
        <v>0.98106799936962397</v>
      </c>
      <c r="AE4117" s="142">
        <v>9891.4730423627298</v>
      </c>
      <c r="AF4117" s="44">
        <v>10443.281435008599</v>
      </c>
      <c r="AG4117" s="45">
        <v>9827.0744477027802</v>
      </c>
      <c r="AH4117" s="140">
        <v>0.99348948388332603</v>
      </c>
      <c r="AI4117" s="44">
        <v>10446.6987372043</v>
      </c>
      <c r="AJ4117" s="45">
        <v>9704.5121194574094</v>
      </c>
      <c r="AK4117" s="46">
        <v>0.98109877850299798</v>
      </c>
    </row>
    <row r="4118" spans="1:37" x14ac:dyDescent="0.2">
      <c r="A4118" s="35" t="s">
        <v>3122</v>
      </c>
      <c r="B4118" s="35" t="s">
        <v>9322</v>
      </c>
      <c r="C4118" s="85" t="s">
        <v>1063</v>
      </c>
      <c r="D4118" s="85" t="s">
        <v>1063</v>
      </c>
      <c r="E4118" s="85" t="s">
        <v>12906</v>
      </c>
      <c r="F4118" s="85" t="s">
        <v>453</v>
      </c>
      <c r="G4118" s="85" t="s">
        <v>453</v>
      </c>
      <c r="H4118" s="840">
        <v>1.0559231913141101</v>
      </c>
      <c r="I4118" s="840">
        <v>1.05595323693802</v>
      </c>
      <c r="J4118" s="86">
        <v>6248.4166666666697</v>
      </c>
      <c r="K4118" s="44">
        <v>6597.8480673269596</v>
      </c>
      <c r="L4118" s="45">
        <v>6207.6985498282402</v>
      </c>
      <c r="M4118" s="46">
        <v>0.993483450446631</v>
      </c>
      <c r="N4118" s="139">
        <v>6598.0358049041297</v>
      </c>
      <c r="O4118" s="45">
        <v>6128.5552698929996</v>
      </c>
      <c r="P4118" s="99">
        <v>0.98081731690316198</v>
      </c>
      <c r="Q4118" s="86">
        <v>6316.4190548492797</v>
      </c>
      <c r="R4118" s="44">
        <v>6669.6533660737296</v>
      </c>
      <c r="S4118" s="45">
        <v>6275.5788125827003</v>
      </c>
      <c r="T4118" s="140">
        <v>0.99353427283529705</v>
      </c>
      <c r="U4118" s="44">
        <v>6669.8431468250801</v>
      </c>
      <c r="V4118" s="45">
        <v>6195.5247461853196</v>
      </c>
      <c r="W4118" s="99">
        <v>0.98086030904312005</v>
      </c>
      <c r="X4118" s="86">
        <v>6384.3901909145097</v>
      </c>
      <c r="Y4118" s="44">
        <v>6741.4256649849603</v>
      </c>
      <c r="Z4118" s="45">
        <v>6343.4210877134501</v>
      </c>
      <c r="AA4118" s="46">
        <v>0.99358292617212496</v>
      </c>
      <c r="AB4118" s="139">
        <v>6741.6174879714999</v>
      </c>
      <c r="AC4118" s="45">
        <v>6262.4622161070602</v>
      </c>
      <c r="AD4118" s="99">
        <v>0.98090217371410704</v>
      </c>
      <c r="AE4118" s="142">
        <v>6450.4542854861902</v>
      </c>
      <c r="AF4118" s="44">
        <v>6811.1842745563699</v>
      </c>
      <c r="AG4118" s="45">
        <v>6409.2895858104503</v>
      </c>
      <c r="AH4118" s="140">
        <v>0.99361832549245999</v>
      </c>
      <c r="AI4118" s="44">
        <v>6811.3780824798496</v>
      </c>
      <c r="AJ4118" s="45">
        <v>6327.4631359114001</v>
      </c>
      <c r="AK4118" s="46">
        <v>0.98093294764501804</v>
      </c>
    </row>
    <row r="4119" spans="1:37" x14ac:dyDescent="0.2">
      <c r="A4119" s="35" t="s">
        <v>3121</v>
      </c>
      <c r="B4119" s="35" t="s">
        <v>9321</v>
      </c>
      <c r="C4119" s="85" t="s">
        <v>1063</v>
      </c>
      <c r="D4119" s="85" t="s">
        <v>1063</v>
      </c>
      <c r="E4119" s="85" t="s">
        <v>12906</v>
      </c>
      <c r="F4119" s="85" t="s">
        <v>453</v>
      </c>
      <c r="G4119" s="85" t="s">
        <v>453</v>
      </c>
      <c r="H4119" s="840">
        <v>1.0559231913141101</v>
      </c>
      <c r="I4119" s="840">
        <v>1.05595323693802</v>
      </c>
      <c r="J4119" s="86">
        <v>12996.5</v>
      </c>
      <c r="K4119" s="44">
        <v>13723.3057559139</v>
      </c>
      <c r="L4119" s="45">
        <v>12911.8076637296</v>
      </c>
      <c r="M4119" s="46">
        <v>0.993483450446631</v>
      </c>
      <c r="N4119" s="139">
        <v>13723.696243865001</v>
      </c>
      <c r="O4119" s="45">
        <v>12747.1922591319</v>
      </c>
      <c r="P4119" s="99">
        <v>0.98081731690316198</v>
      </c>
      <c r="Q4119" s="86">
        <v>13136.141637902399</v>
      </c>
      <c r="R4119" s="44">
        <v>13870.7565998481</v>
      </c>
      <c r="S4119" s="45">
        <v>13051.206930074801</v>
      </c>
      <c r="T4119" s="140">
        <v>0.99353427283529705</v>
      </c>
      <c r="U4119" s="44">
        <v>13871.1512834193</v>
      </c>
      <c r="V4119" s="45">
        <v>12884.7199465871</v>
      </c>
      <c r="W4119" s="99">
        <v>0.98086030904312005</v>
      </c>
      <c r="X4119" s="86">
        <v>13270.0359017562</v>
      </c>
      <c r="Y4119" s="44">
        <v>14012.138658235201</v>
      </c>
      <c r="Z4119" s="45">
        <v>13184.881101676099</v>
      </c>
      <c r="AA4119" s="46">
        <v>0.99358292617212496</v>
      </c>
      <c r="AB4119" s="139">
        <v>14012.537364743101</v>
      </c>
      <c r="AC4119" s="45">
        <v>13016.6070612969</v>
      </c>
      <c r="AD4119" s="99">
        <v>0.98090217371410704</v>
      </c>
      <c r="AE4119" s="142">
        <v>13404.9631450547</v>
      </c>
      <c r="AF4119" s="44">
        <v>14154.6114635742</v>
      </c>
      <c r="AG4119" s="45">
        <v>13319.417033477301</v>
      </c>
      <c r="AH4119" s="140">
        <v>0.99361832549245999</v>
      </c>
      <c r="AI4119" s="44">
        <v>14155.0142240553</v>
      </c>
      <c r="AJ4119" s="45">
        <v>13149.370010951299</v>
      </c>
      <c r="AK4119" s="46">
        <v>0.98093294764501804</v>
      </c>
    </row>
    <row r="4120" spans="1:37" x14ac:dyDescent="0.2">
      <c r="A4120" s="35" t="s">
        <v>3120</v>
      </c>
      <c r="B4120" s="35" t="s">
        <v>9320</v>
      </c>
      <c r="C4120" s="85" t="s">
        <v>1063</v>
      </c>
      <c r="D4120" s="85" t="s">
        <v>1063</v>
      </c>
      <c r="E4120" s="85" t="s">
        <v>12906</v>
      </c>
      <c r="F4120" s="85" t="s">
        <v>455</v>
      </c>
      <c r="G4120" s="85" t="s">
        <v>455</v>
      </c>
      <c r="H4120" s="840">
        <v>1.05578627068815</v>
      </c>
      <c r="I4120" s="840">
        <v>1.0561317502927701</v>
      </c>
      <c r="J4120" s="86">
        <v>11578.75</v>
      </c>
      <c r="K4120" s="44">
        <v>12224.685281730501</v>
      </c>
      <c r="L4120" s="45">
        <v>11501.8048795794</v>
      </c>
      <c r="M4120" s="46">
        <v>0.99335462632662497</v>
      </c>
      <c r="N4120" s="139">
        <v>12228.6855037024</v>
      </c>
      <c r="O4120" s="45">
        <v>11358.5583957995</v>
      </c>
      <c r="P4120" s="99">
        <v>0.98098312821327704</v>
      </c>
      <c r="Q4120" s="86">
        <v>11624.816933100899</v>
      </c>
      <c r="R4120" s="44">
        <v>12273.3221172311</v>
      </c>
      <c r="S4120" s="45">
        <v>11548.156405051601</v>
      </c>
      <c r="T4120" s="140">
        <v>0.99340544212519699</v>
      </c>
      <c r="U4120" s="44">
        <v>12277.3382543889</v>
      </c>
      <c r="V4120" s="45">
        <v>11404.249140185801</v>
      </c>
      <c r="W4120" s="99">
        <v>0.98102612762123798</v>
      </c>
      <c r="X4120" s="86">
        <v>11665.277054648601</v>
      </c>
      <c r="Y4120" s="44">
        <v>12316.039358071601</v>
      </c>
      <c r="Z4120" s="45">
        <v>11588.917191045601</v>
      </c>
      <c r="AA4120" s="46">
        <v>0.99345408915319</v>
      </c>
      <c r="AB4120" s="139">
        <v>12320.069473376099</v>
      </c>
      <c r="AC4120" s="45">
        <v>11444.4300220965</v>
      </c>
      <c r="AD4120" s="99">
        <v>0.98106799936962397</v>
      </c>
      <c r="AE4120" s="142">
        <v>11711.2122069743</v>
      </c>
      <c r="AF4120" s="44">
        <v>12364.537061239</v>
      </c>
      <c r="AG4120" s="45">
        <v>11634.966171155</v>
      </c>
      <c r="AH4120" s="140">
        <v>0.99348948388332603</v>
      </c>
      <c r="AI4120" s="44">
        <v>12368.5830462018</v>
      </c>
      <c r="AJ4120" s="45">
        <v>11489.8559910519</v>
      </c>
      <c r="AK4120" s="46">
        <v>0.98109877850299798</v>
      </c>
    </row>
    <row r="4121" spans="1:37" x14ac:dyDescent="0.2">
      <c r="A4121" s="35" t="s">
        <v>3119</v>
      </c>
      <c r="B4121" s="35" t="s">
        <v>9037</v>
      </c>
      <c r="C4121" s="85" t="s">
        <v>1015</v>
      </c>
      <c r="D4121" s="85" t="s">
        <v>1015</v>
      </c>
      <c r="E4121" s="85" t="s">
        <v>12906</v>
      </c>
      <c r="F4121" s="85" t="s">
        <v>456</v>
      </c>
      <c r="G4121" s="85" t="s">
        <v>456</v>
      </c>
      <c r="H4121" s="840">
        <v>1.04675483096929</v>
      </c>
      <c r="I4121" s="840">
        <v>1.0547536005418801</v>
      </c>
      <c r="J4121" s="86">
        <v>5223.5833333333303</v>
      </c>
      <c r="K4121" s="44">
        <v>5467.8110891373599</v>
      </c>
      <c r="L4121" s="45">
        <v>5144.4838714699499</v>
      </c>
      <c r="M4121" s="46">
        <v>0.98485724131964603</v>
      </c>
      <c r="N4121" s="139">
        <v>5509.5933285638603</v>
      </c>
      <c r="O4121" s="45">
        <v>5117.5604721090203</v>
      </c>
      <c r="P4121" s="99">
        <v>0.97970304014339205</v>
      </c>
      <c r="Q4121" s="86">
        <v>5242.0663619288098</v>
      </c>
      <c r="R4121" s="44">
        <v>5487.1582886106098</v>
      </c>
      <c r="S4121" s="45">
        <v>5162.9511171378099</v>
      </c>
      <c r="T4121" s="140">
        <v>0.98490762242813601</v>
      </c>
      <c r="U4121" s="44">
        <v>5529.0883695238599</v>
      </c>
      <c r="V4121" s="45">
        <v>5135.8934630324302</v>
      </c>
      <c r="W4121" s="99">
        <v>0.97974598344128605</v>
      </c>
      <c r="X4121" s="86">
        <v>5257.0884574553902</v>
      </c>
      <c r="Y4121" s="44">
        <v>5502.88273967434</v>
      </c>
      <c r="Z4121" s="45">
        <v>5178.0000475822899</v>
      </c>
      <c r="AA4121" s="46">
        <v>0.98495585331821001</v>
      </c>
      <c r="AB4121" s="139">
        <v>5544.9329788681998</v>
      </c>
      <c r="AC4121" s="45">
        <v>5150.8311370327401</v>
      </c>
      <c r="AD4121" s="99">
        <v>0.97978780055109105</v>
      </c>
      <c r="AE4121" s="142">
        <v>5276.9350004365397</v>
      </c>
      <c r="AF4121" s="44">
        <v>5523.6572044179102</v>
      </c>
      <c r="AG4121" s="45">
        <v>5197.7331942275796</v>
      </c>
      <c r="AH4121" s="140">
        <v>0.98499094527364695</v>
      </c>
      <c r="AI4121" s="44">
        <v>5565.8661915358898</v>
      </c>
      <c r="AJ4121" s="45">
        <v>5170.4387452732599</v>
      </c>
      <c r="AK4121" s="46">
        <v>0.97981853952067399</v>
      </c>
    </row>
    <row r="4122" spans="1:37" x14ac:dyDescent="0.2">
      <c r="A4122" s="35" t="s">
        <v>3118</v>
      </c>
      <c r="B4122" s="35" t="s">
        <v>9319</v>
      </c>
      <c r="C4122" s="85" t="s">
        <v>1063</v>
      </c>
      <c r="D4122" s="85" t="s">
        <v>1063</v>
      </c>
      <c r="E4122" s="85" t="s">
        <v>12906</v>
      </c>
      <c r="F4122" s="85" t="s">
        <v>455</v>
      </c>
      <c r="G4122" s="85" t="s">
        <v>455</v>
      </c>
      <c r="H4122" s="840">
        <v>1.05578627068815</v>
      </c>
      <c r="I4122" s="840">
        <v>1.0561317502927701</v>
      </c>
      <c r="J4122" s="86">
        <v>18538.916666666701</v>
      </c>
      <c r="K4122" s="44">
        <v>19573.133690098501</v>
      </c>
      <c r="L4122" s="45">
        <v>18415.7186379171</v>
      </c>
      <c r="M4122" s="46">
        <v>0.99335462632662497</v>
      </c>
      <c r="N4122" s="139">
        <v>19579.538507698398</v>
      </c>
      <c r="O4122" s="45">
        <v>18186.3644653519</v>
      </c>
      <c r="P4122" s="99">
        <v>0.98098312821327704</v>
      </c>
      <c r="Q4122" s="86">
        <v>18764.560081572501</v>
      </c>
      <c r="R4122" s="44">
        <v>19811.364909627198</v>
      </c>
      <c r="S4122" s="45">
        <v>18640.816104119302</v>
      </c>
      <c r="T4122" s="140">
        <v>0.99340544212519699</v>
      </c>
      <c r="U4122" s="44">
        <v>19817.847682424999</v>
      </c>
      <c r="V4122" s="45">
        <v>18408.523713341099</v>
      </c>
      <c r="W4122" s="99">
        <v>0.98102612762123798</v>
      </c>
      <c r="X4122" s="86">
        <v>18996.520500746901</v>
      </c>
      <c r="Y4122" s="44">
        <v>20056.265535534701</v>
      </c>
      <c r="Z4122" s="45">
        <v>18872.1709711494</v>
      </c>
      <c r="AA4122" s="46">
        <v>0.99345408915319</v>
      </c>
      <c r="AB4122" s="139">
        <v>20062.828445926301</v>
      </c>
      <c r="AC4122" s="45">
        <v>18636.878362651802</v>
      </c>
      <c r="AD4122" s="99">
        <v>0.98106799936962397</v>
      </c>
      <c r="AE4122" s="142">
        <v>19215.7142153022</v>
      </c>
      <c r="AF4122" s="44">
        <v>20287.687249983301</v>
      </c>
      <c r="AG4122" s="45">
        <v>19090.6099982101</v>
      </c>
      <c r="AH4122" s="140">
        <v>0.99348948388332603</v>
      </c>
      <c r="AI4122" s="44">
        <v>20294.325887332699</v>
      </c>
      <c r="AJ4122" s="45">
        <v>18852.513744695701</v>
      </c>
      <c r="AK4122" s="46">
        <v>0.98109877850299798</v>
      </c>
    </row>
    <row r="4123" spans="1:37" x14ac:dyDescent="0.2">
      <c r="A4123" s="35" t="s">
        <v>3117</v>
      </c>
      <c r="B4123" s="35" t="s">
        <v>9318</v>
      </c>
      <c r="C4123" s="85" t="s">
        <v>1063</v>
      </c>
      <c r="D4123" s="85" t="s">
        <v>1063</v>
      </c>
      <c r="E4123" s="85" t="s">
        <v>12906</v>
      </c>
      <c r="F4123" s="85" t="s">
        <v>454</v>
      </c>
      <c r="G4123" s="85" t="s">
        <v>454</v>
      </c>
      <c r="H4123" s="840">
        <v>1.05502251640114</v>
      </c>
      <c r="I4123" s="840">
        <v>1.05629186715905</v>
      </c>
      <c r="J4123" s="86">
        <v>11502.583333333299</v>
      </c>
      <c r="K4123" s="44">
        <v>12135.4844134472</v>
      </c>
      <c r="L4123" s="45">
        <v>11417.878712284401</v>
      </c>
      <c r="M4123" s="46">
        <v>0.99263603500237496</v>
      </c>
      <c r="N4123" s="139">
        <v>12150.085226319199</v>
      </c>
      <c r="O4123" s="45">
        <v>11285.550888957299</v>
      </c>
      <c r="P4123" s="99">
        <v>0.98113185202952702</v>
      </c>
      <c r="Q4123" s="86">
        <v>11558.418252597899</v>
      </c>
      <c r="R4123" s="44">
        <v>12194.3915104728</v>
      </c>
      <c r="S4123" s="45">
        <v>11473.8893905233</v>
      </c>
      <c r="T4123" s="140">
        <v>0.992686814040871</v>
      </c>
      <c r="U4123" s="44">
        <v>12209.063197441899</v>
      </c>
      <c r="V4123" s="45">
        <v>11340.829387194501</v>
      </c>
      <c r="W4123" s="99">
        <v>0.98117485795649495</v>
      </c>
      <c r="X4123" s="86">
        <v>11612.565375247799</v>
      </c>
      <c r="Y4123" s="44">
        <v>12251.5179440667</v>
      </c>
      <c r="Z4123" s="45">
        <v>11528.205033328901</v>
      </c>
      <c r="AA4123" s="46">
        <v>0.99273542587767305</v>
      </c>
      <c r="AB4123" s="139">
        <v>12266.258362727</v>
      </c>
      <c r="AC4123" s="45">
        <v>11394.4434947018</v>
      </c>
      <c r="AD4123" s="99">
        <v>0.98121673605292703</v>
      </c>
      <c r="AE4123" s="142">
        <v>11668.743065544801</v>
      </c>
      <c r="AF4123" s="44">
        <v>12310.7866722495</v>
      </c>
      <c r="AG4123" s="45">
        <v>11584.3873298703</v>
      </c>
      <c r="AH4123" s="140">
        <v>0.992770795003312</v>
      </c>
      <c r="AI4123" s="44">
        <v>12325.598400103499</v>
      </c>
      <c r="AJ4123" s="45">
        <v>11449.9251928634</v>
      </c>
      <c r="AK4123" s="46">
        <v>0.98124751985263003</v>
      </c>
    </row>
    <row r="4124" spans="1:37" x14ac:dyDescent="0.2">
      <c r="A4124" s="35" t="s">
        <v>3116</v>
      </c>
      <c r="B4124" s="35" t="s">
        <v>9317</v>
      </c>
      <c r="C4124" s="85" t="s">
        <v>1015</v>
      </c>
      <c r="D4124" s="85" t="s">
        <v>1015</v>
      </c>
      <c r="E4124" s="85" t="s">
        <v>12906</v>
      </c>
      <c r="F4124" s="85" t="s">
        <v>456</v>
      </c>
      <c r="G4124" s="85" t="s">
        <v>456</v>
      </c>
      <c r="H4124" s="840">
        <v>1.04675483096929</v>
      </c>
      <c r="I4124" s="840">
        <v>1.0547536005418801</v>
      </c>
      <c r="J4124" s="86">
        <v>13639.666666666701</v>
      </c>
      <c r="K4124" s="44">
        <v>14277.3869761442</v>
      </c>
      <c r="L4124" s="45">
        <v>13433.124485852901</v>
      </c>
      <c r="M4124" s="46">
        <v>0.98485724131964703</v>
      </c>
      <c r="N4124" s="139">
        <v>14386.4875268577</v>
      </c>
      <c r="O4124" s="45">
        <v>13362.8228998758</v>
      </c>
      <c r="P4124" s="99">
        <v>0.97970304014339205</v>
      </c>
      <c r="Q4124" s="86">
        <v>13685.8981688475</v>
      </c>
      <c r="R4124" s="44">
        <v>14325.7800243949</v>
      </c>
      <c r="S4124" s="45">
        <v>13479.345426273199</v>
      </c>
      <c r="T4124" s="140">
        <v>0.98490762242813601</v>
      </c>
      <c r="U4124" s="44">
        <v>14435.2503702413</v>
      </c>
      <c r="V4124" s="45">
        <v>13408.7037607148</v>
      </c>
      <c r="W4124" s="99">
        <v>0.97974598344128605</v>
      </c>
      <c r="X4124" s="86">
        <v>13775.674837772</v>
      </c>
      <c r="Y4124" s="44">
        <v>14419.754186300001</v>
      </c>
      <c r="Z4124" s="45">
        <v>13568.4315648719</v>
      </c>
      <c r="AA4124" s="46">
        <v>0.98495585331821001</v>
      </c>
      <c r="AB4124" s="139">
        <v>14529.9426350341</v>
      </c>
      <c r="AC4124" s="45">
        <v>13497.2381504076</v>
      </c>
      <c r="AD4124" s="99">
        <v>0.97978780055109105</v>
      </c>
      <c r="AE4124" s="142">
        <v>13885.4456149702</v>
      </c>
      <c r="AF4124" s="44">
        <v>14534.657277631501</v>
      </c>
      <c r="AG4124" s="45">
        <v>13677.038201835299</v>
      </c>
      <c r="AH4124" s="140">
        <v>0.98499094527364695</v>
      </c>
      <c r="AI4124" s="44">
        <v>14645.723757518201</v>
      </c>
      <c r="AJ4124" s="45">
        <v>13605.217043053901</v>
      </c>
      <c r="AK4124" s="46">
        <v>0.97981853952067399</v>
      </c>
    </row>
    <row r="4125" spans="1:37" x14ac:dyDescent="0.2">
      <c r="A4125" s="35" t="s">
        <v>3115</v>
      </c>
      <c r="B4125" s="35" t="s">
        <v>9316</v>
      </c>
      <c r="C4125" s="85" t="s">
        <v>1063</v>
      </c>
      <c r="D4125" s="85" t="s">
        <v>1063</v>
      </c>
      <c r="E4125" s="85" t="s">
        <v>12906</v>
      </c>
      <c r="F4125" s="85" t="s">
        <v>453</v>
      </c>
      <c r="G4125" s="85" t="s">
        <v>453</v>
      </c>
      <c r="H4125" s="840">
        <v>1.0559231913141101</v>
      </c>
      <c r="I4125" s="840">
        <v>1.05595323693802</v>
      </c>
      <c r="J4125" s="86">
        <v>11667.166666666701</v>
      </c>
      <c r="K4125" s="44">
        <v>12319.631860260301</v>
      </c>
      <c r="L4125" s="45">
        <v>11591.1369969359</v>
      </c>
      <c r="M4125" s="46">
        <v>0.993483450446631</v>
      </c>
      <c r="N4125" s="139">
        <v>12319.982407562</v>
      </c>
      <c r="O4125" s="45">
        <v>11443.359105862</v>
      </c>
      <c r="P4125" s="99">
        <v>0.98081731690316198</v>
      </c>
      <c r="Q4125" s="86">
        <v>11781.220563556401</v>
      </c>
      <c r="R4125" s="44">
        <v>12440.0640150459</v>
      </c>
      <c r="S4125" s="45">
        <v>11705.046405725199</v>
      </c>
      <c r="T4125" s="140">
        <v>0.99353427283529705</v>
      </c>
      <c r="U4125" s="44">
        <v>12440.4179891681</v>
      </c>
      <c r="V4125" s="45">
        <v>11555.7316428751</v>
      </c>
      <c r="W4125" s="99">
        <v>0.98086030904312005</v>
      </c>
      <c r="X4125" s="86">
        <v>11892.2333047431</v>
      </c>
      <c r="Y4125" s="44">
        <v>12557.284942996301</v>
      </c>
      <c r="Z4125" s="45">
        <v>11815.9199656482</v>
      </c>
      <c r="AA4125" s="46">
        <v>0.99358292617212496</v>
      </c>
      <c r="AB4125" s="139">
        <v>12557.6422525655</v>
      </c>
      <c r="AC4125" s="45">
        <v>11665.1174989378</v>
      </c>
      <c r="AD4125" s="99">
        <v>0.98090217371410704</v>
      </c>
      <c r="AE4125" s="142">
        <v>12004.6402898212</v>
      </c>
      <c r="AF4125" s="44">
        <v>12675.978085406001</v>
      </c>
      <c r="AG4125" s="45">
        <v>11928.0305829115</v>
      </c>
      <c r="AH4125" s="140">
        <v>0.99361832549245999</v>
      </c>
      <c r="AI4125" s="44">
        <v>12676.3387723133</v>
      </c>
      <c r="AJ4125" s="45">
        <v>11775.7471849125</v>
      </c>
      <c r="AK4125" s="46">
        <v>0.98093294764501804</v>
      </c>
    </row>
    <row r="4126" spans="1:37" x14ac:dyDescent="0.2">
      <c r="A4126" s="35" t="s">
        <v>3114</v>
      </c>
      <c r="B4126" s="35" t="s">
        <v>8943</v>
      </c>
      <c r="C4126" s="85" t="s">
        <v>1063</v>
      </c>
      <c r="D4126" s="85" t="s">
        <v>1063</v>
      </c>
      <c r="E4126" s="85" t="s">
        <v>12906</v>
      </c>
      <c r="F4126" s="85" t="s">
        <v>453</v>
      </c>
      <c r="G4126" s="85" t="s">
        <v>453</v>
      </c>
      <c r="H4126" s="840">
        <v>1.0559231913141101</v>
      </c>
      <c r="I4126" s="840">
        <v>1.05595323693802</v>
      </c>
      <c r="J4126" s="86">
        <v>5747.75</v>
      </c>
      <c r="K4126" s="44">
        <v>6069.1825228756898</v>
      </c>
      <c r="L4126" s="45">
        <v>5710.2945023046204</v>
      </c>
      <c r="M4126" s="46">
        <v>0.993483450446631</v>
      </c>
      <c r="N4126" s="139">
        <v>6069.3552176104904</v>
      </c>
      <c r="O4126" s="45">
        <v>5637.4927332301504</v>
      </c>
      <c r="P4126" s="99">
        <v>0.98081731690316198</v>
      </c>
      <c r="Q4126" s="86">
        <v>5811.7193012548996</v>
      </c>
      <c r="R4126" s="44">
        <v>6136.7291916028998</v>
      </c>
      <c r="S4126" s="45">
        <v>5774.14230989515</v>
      </c>
      <c r="T4126" s="140">
        <v>0.99353427283529705</v>
      </c>
      <c r="U4126" s="44">
        <v>6136.9038083352698</v>
      </c>
      <c r="V4126" s="45">
        <v>5700.48478990075</v>
      </c>
      <c r="W4126" s="99">
        <v>0.98086030904312005</v>
      </c>
      <c r="X4126" s="86">
        <v>5873.2974596551203</v>
      </c>
      <c r="Y4126" s="44">
        <v>6201.7509971361096</v>
      </c>
      <c r="Z4126" s="45">
        <v>5835.6080762434503</v>
      </c>
      <c r="AA4126" s="46">
        <v>0.99358292617212496</v>
      </c>
      <c r="AB4126" s="139">
        <v>6201.9274640226704</v>
      </c>
      <c r="AC4126" s="45">
        <v>5761.1302450452504</v>
      </c>
      <c r="AD4126" s="99">
        <v>0.98090217371410704</v>
      </c>
      <c r="AE4126" s="142">
        <v>5936.32696441195</v>
      </c>
      <c r="AF4126" s="44">
        <v>6268.3053129458904</v>
      </c>
      <c r="AG4126" s="45">
        <v>5898.4432579547401</v>
      </c>
      <c r="AH4126" s="140">
        <v>0.99361832549245999</v>
      </c>
      <c r="AI4126" s="44">
        <v>6268.4836735932404</v>
      </c>
      <c r="AJ4126" s="45">
        <v>5823.1387073852202</v>
      </c>
      <c r="AK4126" s="46">
        <v>0.98093294764501804</v>
      </c>
    </row>
    <row r="4127" spans="1:37" x14ac:dyDescent="0.2">
      <c r="A4127" s="35" t="s">
        <v>3113</v>
      </c>
      <c r="B4127" s="35" t="s">
        <v>9315</v>
      </c>
      <c r="C4127" s="85" t="s">
        <v>1063</v>
      </c>
      <c r="D4127" s="85" t="s">
        <v>1063</v>
      </c>
      <c r="E4127" s="85" t="s">
        <v>12906</v>
      </c>
      <c r="F4127" s="85" t="s">
        <v>454</v>
      </c>
      <c r="G4127" s="85" t="s">
        <v>454</v>
      </c>
      <c r="H4127" s="840">
        <v>1.05502251640114</v>
      </c>
      <c r="I4127" s="840">
        <v>1.05629186715905</v>
      </c>
      <c r="J4127" s="86">
        <v>16767</v>
      </c>
      <c r="K4127" s="44">
        <v>17689.562532497999</v>
      </c>
      <c r="L4127" s="45">
        <v>16643.528398884799</v>
      </c>
      <c r="M4127" s="46">
        <v>0.99263603500237496</v>
      </c>
      <c r="N4127" s="139">
        <v>17710.8457366558</v>
      </c>
      <c r="O4127" s="45">
        <v>16450.637762979099</v>
      </c>
      <c r="P4127" s="99">
        <v>0.98113185202952702</v>
      </c>
      <c r="Q4127" s="86">
        <v>16860.738859610501</v>
      </c>
      <c r="R4127" s="44">
        <v>17788.459140048799</v>
      </c>
      <c r="S4127" s="45">
        <v>16737.433140921799</v>
      </c>
      <c r="T4127" s="140">
        <v>0.992686814040871</v>
      </c>
      <c r="U4127" s="44">
        <v>17809.8613316991</v>
      </c>
      <c r="V4127" s="45">
        <v>16543.3330556199</v>
      </c>
      <c r="W4127" s="99">
        <v>0.98117485795649495</v>
      </c>
      <c r="X4127" s="86">
        <v>16944.149062940502</v>
      </c>
      <c r="Y4127" s="44">
        <v>17876.4587826596</v>
      </c>
      <c r="Z4127" s="45">
        <v>16821.057036132999</v>
      </c>
      <c r="AA4127" s="46">
        <v>0.99273542587767305</v>
      </c>
      <c r="AB4127" s="139">
        <v>17897.966851114699</v>
      </c>
      <c r="AC4127" s="45">
        <v>16625.882638732699</v>
      </c>
      <c r="AD4127" s="99">
        <v>0.98121673605292703</v>
      </c>
      <c r="AE4127" s="142">
        <v>17034.418422815499</v>
      </c>
      <c r="AF4127" s="44">
        <v>17971.6949898688</v>
      </c>
      <c r="AG4127" s="45">
        <v>16911.2731200376</v>
      </c>
      <c r="AH4127" s="140">
        <v>0.992770795003312</v>
      </c>
      <c r="AI4127" s="44">
        <v>17993.3176418043</v>
      </c>
      <c r="AJ4127" s="45">
        <v>16714.9808295197</v>
      </c>
      <c r="AK4127" s="46">
        <v>0.98124751985263103</v>
      </c>
    </row>
    <row r="4128" spans="1:37" x14ac:dyDescent="0.2">
      <c r="A4128" s="35" t="s">
        <v>3112</v>
      </c>
      <c r="B4128" s="35" t="s">
        <v>9314</v>
      </c>
      <c r="C4128" s="85" t="s">
        <v>1015</v>
      </c>
      <c r="D4128" s="85" t="s">
        <v>1015</v>
      </c>
      <c r="E4128" s="85" t="s">
        <v>12906</v>
      </c>
      <c r="F4128" s="85" t="s">
        <v>456</v>
      </c>
      <c r="G4128" s="85" t="s">
        <v>456</v>
      </c>
      <c r="H4128" s="840">
        <v>1.04675483096929</v>
      </c>
      <c r="I4128" s="840">
        <v>1.0547536005418801</v>
      </c>
      <c r="J4128" s="86">
        <v>9185.5833333333394</v>
      </c>
      <c r="K4128" s="44">
        <v>9615.0537294377009</v>
      </c>
      <c r="L4128" s="45">
        <v>9046.4882615783899</v>
      </c>
      <c r="M4128" s="46">
        <v>0.98485724131964703</v>
      </c>
      <c r="N4128" s="139">
        <v>9688.5270939107795</v>
      </c>
      <c r="O4128" s="45">
        <v>8999.1439171571401</v>
      </c>
      <c r="P4128" s="99">
        <v>0.97970304014339205</v>
      </c>
      <c r="Q4128" s="86">
        <v>9229.79596469432</v>
      </c>
      <c r="R4128" s="44">
        <v>9661.3335149046798</v>
      </c>
      <c r="S4128" s="45">
        <v>9090.4963990838896</v>
      </c>
      <c r="T4128" s="140">
        <v>0.98490762242813601</v>
      </c>
      <c r="U4128" s="44">
        <v>9735.1605260282104</v>
      </c>
      <c r="V4128" s="45">
        <v>9042.8555243918508</v>
      </c>
      <c r="W4128" s="99">
        <v>0.97974598344128605</v>
      </c>
      <c r="X4128" s="86">
        <v>9277.3031080148794</v>
      </c>
      <c r="Y4128" s="44">
        <v>9711.0618466810301</v>
      </c>
      <c r="Z4128" s="45">
        <v>9137.7339992464804</v>
      </c>
      <c r="AA4128" s="46">
        <v>0.98495585331821001</v>
      </c>
      <c r="AB4128" s="139">
        <v>9785.2688564970304</v>
      </c>
      <c r="AC4128" s="45">
        <v>9089.78840724771</v>
      </c>
      <c r="AD4128" s="99">
        <v>0.97978780055109205</v>
      </c>
      <c r="AE4128" s="142">
        <v>9332.8103986415008</v>
      </c>
      <c r="AF4128" s="44">
        <v>9769.1643712984605</v>
      </c>
      <c r="AG4128" s="45">
        <v>9192.7337366176107</v>
      </c>
      <c r="AH4128" s="140">
        <v>0.98499094527364595</v>
      </c>
      <c r="AI4128" s="44">
        <v>9843.8153711417799</v>
      </c>
      <c r="AJ4128" s="45">
        <v>9144.4606544202798</v>
      </c>
      <c r="AK4128" s="46">
        <v>0.97981853952067399</v>
      </c>
    </row>
    <row r="4129" spans="1:37" x14ac:dyDescent="0.2">
      <c r="A4129" s="35" t="s">
        <v>3111</v>
      </c>
      <c r="B4129" s="35" t="s">
        <v>9313</v>
      </c>
      <c r="C4129" s="85" t="s">
        <v>1063</v>
      </c>
      <c r="D4129" s="85" t="s">
        <v>1063</v>
      </c>
      <c r="E4129" s="85" t="s">
        <v>12906</v>
      </c>
      <c r="F4129" s="85" t="s">
        <v>453</v>
      </c>
      <c r="G4129" s="85" t="s">
        <v>453</v>
      </c>
      <c r="H4129" s="840">
        <v>1.0559231913141101</v>
      </c>
      <c r="I4129" s="840">
        <v>1.05595323693802</v>
      </c>
      <c r="J4129" s="86">
        <v>18892.333333333299</v>
      </c>
      <c r="K4129" s="44">
        <v>19948.852904703301</v>
      </c>
      <c r="L4129" s="45">
        <v>18769.220506987898</v>
      </c>
      <c r="M4129" s="46">
        <v>0.993483450446631</v>
      </c>
      <c r="N4129" s="139">
        <v>19949.420536645299</v>
      </c>
      <c r="O4129" s="45">
        <v>18529.9276900402</v>
      </c>
      <c r="P4129" s="99">
        <v>0.98081731690316198</v>
      </c>
      <c r="Q4129" s="86">
        <v>19092.5901071958</v>
      </c>
      <c r="R4129" s="44">
        <v>20160.308676442401</v>
      </c>
      <c r="S4129" s="45">
        <v>18969.142628695201</v>
      </c>
      <c r="T4129" s="140">
        <v>0.99353427283529705</v>
      </c>
      <c r="U4129" s="44">
        <v>20160.8823252242</v>
      </c>
      <c r="V4129" s="45">
        <v>18727.163832977702</v>
      </c>
      <c r="W4129" s="99">
        <v>0.98086030904312005</v>
      </c>
      <c r="X4129" s="86">
        <v>19290.4522561802</v>
      </c>
      <c r="Y4129" s="44">
        <v>20369.235908238301</v>
      </c>
      <c r="Z4129" s="45">
        <v>19166.663999879202</v>
      </c>
      <c r="AA4129" s="46">
        <v>0.99358292617212496</v>
      </c>
      <c r="AB4129" s="139">
        <v>20369.815501911798</v>
      </c>
      <c r="AC4129" s="45">
        <v>18922.046550015399</v>
      </c>
      <c r="AD4129" s="99">
        <v>0.98090217371410704</v>
      </c>
      <c r="AE4129" s="142">
        <v>19491.036748300601</v>
      </c>
      <c r="AF4129" s="44">
        <v>20581.037725286202</v>
      </c>
      <c r="AG4129" s="45">
        <v>19366.6512959584</v>
      </c>
      <c r="AH4129" s="140">
        <v>0.99361832549245999</v>
      </c>
      <c r="AI4129" s="44">
        <v>20581.623345645799</v>
      </c>
      <c r="AJ4129" s="45">
        <v>19119.4001301678</v>
      </c>
      <c r="AK4129" s="46">
        <v>0.98093294764501804</v>
      </c>
    </row>
    <row r="4130" spans="1:37" x14ac:dyDescent="0.2">
      <c r="A4130" s="35" t="s">
        <v>3110</v>
      </c>
      <c r="B4130" s="35" t="s">
        <v>13136</v>
      </c>
      <c r="C4130" s="85" t="s">
        <v>1063</v>
      </c>
      <c r="D4130" s="85" t="s">
        <v>1063</v>
      </c>
      <c r="E4130" s="85" t="s">
        <v>12906</v>
      </c>
      <c r="F4130" s="85" t="s">
        <v>455</v>
      </c>
      <c r="G4130" s="85" t="s">
        <v>455</v>
      </c>
      <c r="H4130" s="840">
        <v>1.05578627068815</v>
      </c>
      <c r="I4130" s="840">
        <v>1.0561317502927701</v>
      </c>
      <c r="J4130" s="86">
        <v>35463.583333333299</v>
      </c>
      <c r="K4130" s="44">
        <v>37441.964392738497</v>
      </c>
      <c r="L4130" s="45">
        <v>35227.914570286397</v>
      </c>
      <c r="M4130" s="46">
        <v>0.99335462632662497</v>
      </c>
      <c r="N4130" s="139">
        <v>37454.216337486701</v>
      </c>
      <c r="O4130" s="45">
        <v>34789.176915985598</v>
      </c>
      <c r="P4130" s="99">
        <v>0.98098312821327704</v>
      </c>
      <c r="Q4130" s="86">
        <v>35625.794119322803</v>
      </c>
      <c r="R4130" s="44">
        <v>37613.224313543797</v>
      </c>
      <c r="S4130" s="45">
        <v>35390.857758167098</v>
      </c>
      <c r="T4130" s="140">
        <v>0.99340544212519699</v>
      </c>
      <c r="U4130" s="44">
        <v>37625.532298810198</v>
      </c>
      <c r="V4130" s="45">
        <v>34949.834848310798</v>
      </c>
      <c r="W4130" s="99">
        <v>0.98102612762123798</v>
      </c>
      <c r="X4130" s="86">
        <v>35793.540697719101</v>
      </c>
      <c r="Y4130" s="44">
        <v>37790.328847969497</v>
      </c>
      <c r="Z4130" s="45">
        <v>35559.239371420197</v>
      </c>
      <c r="AA4130" s="46">
        <v>0.99345408915319</v>
      </c>
      <c r="AB4130" s="139">
        <v>37802.694786257503</v>
      </c>
      <c r="AC4130" s="45">
        <v>35115.897362666503</v>
      </c>
      <c r="AD4130" s="99">
        <v>0.98106799936962397</v>
      </c>
      <c r="AE4130" s="142">
        <v>35978.835662881</v>
      </c>
      <c r="AF4130" s="44">
        <v>37985.960728215097</v>
      </c>
      <c r="AG4130" s="45">
        <v>35744.594873438597</v>
      </c>
      <c r="AH4130" s="140">
        <v>0.99348948388332603</v>
      </c>
      <c r="AI4130" s="44">
        <v>37998.390682134297</v>
      </c>
      <c r="AJ4130" s="45">
        <v>35298.791720812602</v>
      </c>
      <c r="AK4130" s="46">
        <v>0.98109877850299798</v>
      </c>
    </row>
    <row r="4131" spans="1:37" x14ac:dyDescent="0.2">
      <c r="A4131" s="35" t="s">
        <v>3109</v>
      </c>
      <c r="B4131" s="35" t="s">
        <v>9312</v>
      </c>
      <c r="C4131" s="85" t="s">
        <v>1063</v>
      </c>
      <c r="D4131" s="85" t="s">
        <v>1063</v>
      </c>
      <c r="E4131" s="85" t="s">
        <v>12906</v>
      </c>
      <c r="F4131" s="85" t="s">
        <v>454</v>
      </c>
      <c r="G4131" s="85" t="s">
        <v>454</v>
      </c>
      <c r="H4131" s="840">
        <v>1.05502251640114</v>
      </c>
      <c r="I4131" s="840">
        <v>1.05629186715905</v>
      </c>
      <c r="J4131" s="86">
        <v>5683.5833333333303</v>
      </c>
      <c r="K4131" s="44">
        <v>5996.3083905089297</v>
      </c>
      <c r="L4131" s="45">
        <v>5641.7296246055803</v>
      </c>
      <c r="M4131" s="46">
        <v>0.99263603500237496</v>
      </c>
      <c r="N4131" s="139">
        <v>6003.5228513207303</v>
      </c>
      <c r="O4131" s="45">
        <v>5576.3446419974798</v>
      </c>
      <c r="P4131" s="99">
        <v>0.98113185202952702</v>
      </c>
      <c r="Q4131" s="86">
        <v>5702.9278702868396</v>
      </c>
      <c r="R4131" s="44">
        <v>6016.7173125642403</v>
      </c>
      <c r="S4131" s="45">
        <v>5661.2212982599303</v>
      </c>
      <c r="T4131" s="140">
        <v>0.992686814040871</v>
      </c>
      <c r="U4131" s="44">
        <v>6023.9563283786702</v>
      </c>
      <c r="V4131" s="45">
        <v>5595.56944306483</v>
      </c>
      <c r="W4131" s="99">
        <v>0.98117485795649495</v>
      </c>
      <c r="X4131" s="86">
        <v>5721.2301185469296</v>
      </c>
      <c r="Y4131" s="44">
        <v>6036.0265965793897</v>
      </c>
      <c r="Z4131" s="45">
        <v>5679.6678182798496</v>
      </c>
      <c r="AA4131" s="46">
        <v>0.99273542587767305</v>
      </c>
      <c r="AB4131" s="139">
        <v>6043.2888443665297</v>
      </c>
      <c r="AC4131" s="45">
        <v>5613.7667431283198</v>
      </c>
      <c r="AD4131" s="99">
        <v>0.98121673605292703</v>
      </c>
      <c r="AE4131" s="142">
        <v>5741.0321159877403</v>
      </c>
      <c r="AF4131" s="44">
        <v>6056.91814974916</v>
      </c>
      <c r="AG4131" s="45">
        <v>5699.5290179286903</v>
      </c>
      <c r="AH4131" s="140">
        <v>0.992770795003312</v>
      </c>
      <c r="AI4131" s="44">
        <v>6064.2055332167602</v>
      </c>
      <c r="AJ4131" s="45">
        <v>5633.3735252072702</v>
      </c>
      <c r="AK4131" s="46">
        <v>0.98124751985263003</v>
      </c>
    </row>
    <row r="4132" spans="1:37" x14ac:dyDescent="0.2">
      <c r="A4132" s="35" t="s">
        <v>3108</v>
      </c>
      <c r="B4132" s="35" t="s">
        <v>9311</v>
      </c>
      <c r="C4132" s="85" t="s">
        <v>1005</v>
      </c>
      <c r="D4132" s="85" t="s">
        <v>1005</v>
      </c>
      <c r="E4132" s="85" t="s">
        <v>12906</v>
      </c>
      <c r="F4132" s="85" t="s">
        <v>429</v>
      </c>
      <c r="G4132" s="85" t="s">
        <v>429</v>
      </c>
      <c r="H4132" s="840">
        <v>1.0165401617605601</v>
      </c>
      <c r="I4132" s="840">
        <v>1.0199073589723</v>
      </c>
      <c r="J4132" s="86">
        <v>19267.416666666701</v>
      </c>
      <c r="K4132" s="44">
        <v>19586.102855041499</v>
      </c>
      <c r="L4132" s="45">
        <v>18427.920899258701</v>
      </c>
      <c r="M4132" s="46">
        <v>0.95642925141799995</v>
      </c>
      <c r="N4132" s="139">
        <v>19650.9800467188</v>
      </c>
      <c r="O4132" s="45">
        <v>18252.722610927201</v>
      </c>
      <c r="P4132" s="99">
        <v>0.94733626861898201</v>
      </c>
      <c r="Q4132" s="86">
        <v>19398.388678185202</v>
      </c>
      <c r="R4132" s="44">
        <v>19719.2411648167</v>
      </c>
      <c r="S4132" s="45">
        <v>18554.135464311399</v>
      </c>
      <c r="T4132" s="140">
        <v>0.95647817827141202</v>
      </c>
      <c r="U4132" s="44">
        <v>19784.559365085901</v>
      </c>
      <c r="V4132" s="45">
        <v>18377.602657284398</v>
      </c>
      <c r="W4132" s="99">
        <v>0.94737779318502102</v>
      </c>
      <c r="X4132" s="86">
        <v>19524.700001618101</v>
      </c>
      <c r="Y4132" s="44">
        <v>19847.641697971299</v>
      </c>
      <c r="Z4132" s="45">
        <v>18675.864000433601</v>
      </c>
      <c r="AA4132" s="46">
        <v>0.95652501697265102</v>
      </c>
      <c r="AB4132" s="139">
        <v>19913.3852133767</v>
      </c>
      <c r="AC4132" s="45">
        <v>18498.056692783299</v>
      </c>
      <c r="AD4132" s="99">
        <v>0.947418228769218</v>
      </c>
      <c r="AE4132" s="142">
        <v>19655.352524770999</v>
      </c>
      <c r="AF4132" s="44">
        <v>19980.455234991601</v>
      </c>
      <c r="AG4132" s="45">
        <v>18801.506242572599</v>
      </c>
      <c r="AH4132" s="140">
        <v>0.95655909599574196</v>
      </c>
      <c r="AI4132" s="44">
        <v>20046.638683208599</v>
      </c>
      <c r="AJ4132" s="45">
        <v>18622.423499468601</v>
      </c>
      <c r="AK4132" s="46">
        <v>0.94744795220535405</v>
      </c>
    </row>
    <row r="4133" spans="1:37" x14ac:dyDescent="0.2">
      <c r="A4133" s="35" t="s">
        <v>3107</v>
      </c>
      <c r="B4133" s="35" t="s">
        <v>9310</v>
      </c>
      <c r="C4133" s="85" t="s">
        <v>1005</v>
      </c>
      <c r="D4133" s="85" t="s">
        <v>1005</v>
      </c>
      <c r="E4133" s="85" t="s">
        <v>12906</v>
      </c>
      <c r="F4133" s="85" t="s">
        <v>429</v>
      </c>
      <c r="G4133" s="85" t="s">
        <v>429</v>
      </c>
      <c r="H4133" s="840">
        <v>1.0165401617605601</v>
      </c>
      <c r="I4133" s="840">
        <v>1.0199073589723</v>
      </c>
      <c r="J4133" s="86">
        <v>8712.3333333333303</v>
      </c>
      <c r="K4133" s="44">
        <v>8856.4367359786302</v>
      </c>
      <c r="L4133" s="45">
        <v>8332.7304481040901</v>
      </c>
      <c r="M4133" s="46">
        <v>0.95642925141799995</v>
      </c>
      <c r="N4133" s="139">
        <v>8885.7728804863</v>
      </c>
      <c r="O4133" s="45">
        <v>8253.5093509647795</v>
      </c>
      <c r="P4133" s="99">
        <v>0.94733626861898201</v>
      </c>
      <c r="Q4133" s="86">
        <v>8793.7919176155792</v>
      </c>
      <c r="R4133" s="44">
        <v>8939.2426584216901</v>
      </c>
      <c r="S4133" s="45">
        <v>8411.0700734588208</v>
      </c>
      <c r="T4133" s="140">
        <v>0.95647817827141202</v>
      </c>
      <c r="U4133" s="44">
        <v>8968.8530900472306</v>
      </c>
      <c r="V4133" s="45">
        <v>8331.0431806389297</v>
      </c>
      <c r="W4133" s="99">
        <v>0.94737779318502102</v>
      </c>
      <c r="X4133" s="86">
        <v>8872.7270109444507</v>
      </c>
      <c r="Y4133" s="44">
        <v>9019.4833509628097</v>
      </c>
      <c r="Z4133" s="45">
        <v>8486.9853547373405</v>
      </c>
      <c r="AA4133" s="46">
        <v>0.95652501697265102</v>
      </c>
      <c r="AB4133" s="139">
        <v>9049.3595726145104</v>
      </c>
      <c r="AC4133" s="45">
        <v>8406.1833090617893</v>
      </c>
      <c r="AD4133" s="99">
        <v>0.947418228769218</v>
      </c>
      <c r="AE4133" s="142">
        <v>8950.9696737629693</v>
      </c>
      <c r="AF4133" s="44">
        <v>9099.0201600809196</v>
      </c>
      <c r="AG4133" s="45">
        <v>8562.1314594200103</v>
      </c>
      <c r="AH4133" s="140">
        <v>0.95655909599574196</v>
      </c>
      <c r="AI4133" s="44">
        <v>9129.1598402087093</v>
      </c>
      <c r="AJ4133" s="45">
        <v>8480.5778876589502</v>
      </c>
      <c r="AK4133" s="46">
        <v>0.94744795220535405</v>
      </c>
    </row>
    <row r="4134" spans="1:37" x14ac:dyDescent="0.2">
      <c r="A4134" s="35" t="s">
        <v>3106</v>
      </c>
      <c r="B4134" s="35" t="s">
        <v>9309</v>
      </c>
      <c r="C4134" s="85" t="s">
        <v>1005</v>
      </c>
      <c r="D4134" s="85" t="s">
        <v>1005</v>
      </c>
      <c r="E4134" s="85" t="s">
        <v>12906</v>
      </c>
      <c r="F4134" s="85" t="s">
        <v>429</v>
      </c>
      <c r="G4134" s="85" t="s">
        <v>429</v>
      </c>
      <c r="H4134" s="840">
        <v>1.0165401617605601</v>
      </c>
      <c r="I4134" s="840">
        <v>1.0199073589723</v>
      </c>
      <c r="J4134" s="86">
        <v>7913.25</v>
      </c>
      <c r="K4134" s="44">
        <v>8044.1364350517897</v>
      </c>
      <c r="L4134" s="45">
        <v>7568.4637737834901</v>
      </c>
      <c r="M4134" s="46">
        <v>0.95642925141799995</v>
      </c>
      <c r="N4134" s="139">
        <v>8070.7819083875202</v>
      </c>
      <c r="O4134" s="45">
        <v>7496.5087276491604</v>
      </c>
      <c r="P4134" s="99">
        <v>0.94733626861898201</v>
      </c>
      <c r="Q4134" s="86">
        <v>7983.6395612946299</v>
      </c>
      <c r="R4134" s="44">
        <v>8115.6902510764903</v>
      </c>
      <c r="S4134" s="45">
        <v>7636.17702356266</v>
      </c>
      <c r="T4134" s="140">
        <v>0.95647817827141202</v>
      </c>
      <c r="U4134" s="44">
        <v>8142.5727399467496</v>
      </c>
      <c r="V4134" s="45">
        <v>7563.5228291639396</v>
      </c>
      <c r="W4134" s="99">
        <v>0.94737779318502102</v>
      </c>
      <c r="X4134" s="86">
        <v>8051.4274284480598</v>
      </c>
      <c r="Y4134" s="44">
        <v>8184.5993405180398</v>
      </c>
      <c r="Z4134" s="45">
        <v>7701.39175765035</v>
      </c>
      <c r="AA4134" s="46">
        <v>0.95652501697265102</v>
      </c>
      <c r="AB4134" s="139">
        <v>8211.7100845055702</v>
      </c>
      <c r="AC4134" s="45">
        <v>7628.0691133241598</v>
      </c>
      <c r="AD4134" s="99">
        <v>0.947418228769218</v>
      </c>
      <c r="AE4134" s="142">
        <v>8122.0565919481396</v>
      </c>
      <c r="AF4134" s="44">
        <v>8256.3967218074195</v>
      </c>
      <c r="AG4134" s="45">
        <v>7769.2271112201697</v>
      </c>
      <c r="AH4134" s="140">
        <v>0.95655909599574196</v>
      </c>
      <c r="AI4134" s="44">
        <v>8283.7452881173504</v>
      </c>
      <c r="AJ4134" s="45">
        <v>7695.2258857372599</v>
      </c>
      <c r="AK4134" s="46">
        <v>0.94744795220535405</v>
      </c>
    </row>
    <row r="4135" spans="1:37" x14ac:dyDescent="0.2">
      <c r="A4135" s="35" t="s">
        <v>3105</v>
      </c>
      <c r="B4135" s="35" t="s">
        <v>9308</v>
      </c>
      <c r="C4135" s="85" t="s">
        <v>1005</v>
      </c>
      <c r="D4135" s="85" t="s">
        <v>1005</v>
      </c>
      <c r="E4135" s="85" t="s">
        <v>12906</v>
      </c>
      <c r="F4135" s="85" t="s">
        <v>429</v>
      </c>
      <c r="G4135" s="85" t="s">
        <v>429</v>
      </c>
      <c r="H4135" s="840">
        <v>1.0165401617605601</v>
      </c>
      <c r="I4135" s="840">
        <v>1.0199073589723</v>
      </c>
      <c r="J4135" s="86">
        <v>21386.5</v>
      </c>
      <c r="K4135" s="44">
        <v>21740.236169492298</v>
      </c>
      <c r="L4135" s="45">
        <v>20454.674185451098</v>
      </c>
      <c r="M4135" s="46">
        <v>0.95642925141799995</v>
      </c>
      <c r="N4135" s="139">
        <v>21812.248732660999</v>
      </c>
      <c r="O4135" s="45">
        <v>20260.207108819901</v>
      </c>
      <c r="P4135" s="99">
        <v>0.94733626861898201</v>
      </c>
      <c r="Q4135" s="86">
        <v>21583.442243587699</v>
      </c>
      <c r="R4135" s="44">
        <v>21940.435869646401</v>
      </c>
      <c r="S4135" s="45">
        <v>20644.091517973</v>
      </c>
      <c r="T4135" s="140">
        <v>0.95647817827141202</v>
      </c>
      <c r="U4135" s="44">
        <v>22013.111576188599</v>
      </c>
      <c r="V4135" s="45">
        <v>20447.6738820664</v>
      </c>
      <c r="W4135" s="99">
        <v>0.94737779318502102</v>
      </c>
      <c r="X4135" s="86">
        <v>21782.752926272799</v>
      </c>
      <c r="Y4135" s="44">
        <v>22143.043183263799</v>
      </c>
      <c r="Z4135" s="45">
        <v>20835.7481125142</v>
      </c>
      <c r="AA4135" s="46">
        <v>0.95652501697265102</v>
      </c>
      <c r="AB4135" s="139">
        <v>22216.390008180999</v>
      </c>
      <c r="AC4135" s="45">
        <v>20637.377195126901</v>
      </c>
      <c r="AD4135" s="99">
        <v>0.947418228769218</v>
      </c>
      <c r="AE4135" s="142">
        <v>21979.226786353101</v>
      </c>
      <c r="AF4135" s="44">
        <v>22342.766752771498</v>
      </c>
      <c r="AG4135" s="45">
        <v>21024.4293054394</v>
      </c>
      <c r="AH4135" s="140">
        <v>0.95655909599574196</v>
      </c>
      <c r="AI4135" s="44">
        <v>22416.775143922601</v>
      </c>
      <c r="AJ4135" s="45">
        <v>20824.173409787301</v>
      </c>
      <c r="AK4135" s="46">
        <v>0.94744795220535405</v>
      </c>
    </row>
    <row r="4136" spans="1:37" x14ac:dyDescent="0.2">
      <c r="A4136" s="35" t="s">
        <v>3104</v>
      </c>
      <c r="B4136" s="35" t="s">
        <v>9307</v>
      </c>
      <c r="C4136" s="85" t="s">
        <v>1005</v>
      </c>
      <c r="D4136" s="85" t="s">
        <v>1005</v>
      </c>
      <c r="E4136" s="85" t="s">
        <v>12906</v>
      </c>
      <c r="F4136" s="85" t="s">
        <v>429</v>
      </c>
      <c r="G4136" s="85" t="s">
        <v>429</v>
      </c>
      <c r="H4136" s="840">
        <v>1.0165401617605601</v>
      </c>
      <c r="I4136" s="840">
        <v>1.0199073589723</v>
      </c>
      <c r="J4136" s="86">
        <v>6652.1666666666697</v>
      </c>
      <c r="K4136" s="44">
        <v>6762.1945793915702</v>
      </c>
      <c r="L4136" s="45">
        <v>6362.3267853077696</v>
      </c>
      <c r="M4136" s="46">
        <v>0.95642925141799995</v>
      </c>
      <c r="N4136" s="139">
        <v>6784.5937364435404</v>
      </c>
      <c r="O4136" s="45">
        <v>6301.8387482315702</v>
      </c>
      <c r="P4136" s="99">
        <v>0.94733626861898201</v>
      </c>
      <c r="Q4136" s="86">
        <v>6708.1292009262697</v>
      </c>
      <c r="R4136" s="44">
        <v>6819.0827430203599</v>
      </c>
      <c r="S4136" s="45">
        <v>6416.1791977112198</v>
      </c>
      <c r="T4136" s="140">
        <v>0.95647817827141202</v>
      </c>
      <c r="U4136" s="44">
        <v>6841.6703369616498</v>
      </c>
      <c r="V4136" s="45">
        <v>6355.1326387735298</v>
      </c>
      <c r="W4136" s="99">
        <v>0.94737779318502102</v>
      </c>
      <c r="X4136" s="86">
        <v>6760.1387842517597</v>
      </c>
      <c r="Y4136" s="44">
        <v>6871.95257326715</v>
      </c>
      <c r="Z4136" s="45">
        <v>6466.2418653438899</v>
      </c>
      <c r="AA4136" s="46">
        <v>0.95652501697265102</v>
      </c>
      <c r="AB4136" s="139">
        <v>6894.7152937323999</v>
      </c>
      <c r="AC4136" s="45">
        <v>6404.6787132098898</v>
      </c>
      <c r="AD4136" s="99">
        <v>0.947418228769218</v>
      </c>
      <c r="AE4136" s="142">
        <v>6812.4812458623901</v>
      </c>
      <c r="AF4136" s="44">
        <v>6925.16078765977</v>
      </c>
      <c r="AG4136" s="45">
        <v>6516.5409020300804</v>
      </c>
      <c r="AH4136" s="140">
        <v>0.95655909599574196</v>
      </c>
      <c r="AI4136" s="44">
        <v>6948.0997555158101</v>
      </c>
      <c r="AJ4136" s="45">
        <v>6454.4714058297004</v>
      </c>
      <c r="AK4136" s="46">
        <v>0.94744795220535405</v>
      </c>
    </row>
    <row r="4137" spans="1:37" x14ac:dyDescent="0.2">
      <c r="A4137" s="35" t="s">
        <v>3103</v>
      </c>
      <c r="B4137" s="35" t="s">
        <v>9306</v>
      </c>
      <c r="C4137" s="85" t="s">
        <v>1005</v>
      </c>
      <c r="D4137" s="85" t="s">
        <v>1005</v>
      </c>
      <c r="E4137" s="85" t="s">
        <v>12906</v>
      </c>
      <c r="F4137" s="85" t="s">
        <v>429</v>
      </c>
      <c r="G4137" s="85" t="s">
        <v>429</v>
      </c>
      <c r="H4137" s="840">
        <v>1.0165401617605601</v>
      </c>
      <c r="I4137" s="840">
        <v>1.0199073589723</v>
      </c>
      <c r="J4137" s="86">
        <v>10713.666666666701</v>
      </c>
      <c r="K4137" s="44">
        <v>10890.8724463821</v>
      </c>
      <c r="L4137" s="45">
        <v>10246.864189942</v>
      </c>
      <c r="M4137" s="46">
        <v>0.95642925141799995</v>
      </c>
      <c r="N4137" s="139">
        <v>10926.947474909501</v>
      </c>
      <c r="O4137" s="45">
        <v>10149.4450032276</v>
      </c>
      <c r="P4137" s="99">
        <v>0.94733626861898201</v>
      </c>
      <c r="Q4137" s="86">
        <v>10808.297388770001</v>
      </c>
      <c r="R4137" s="44">
        <v>10987.0683759366</v>
      </c>
      <c r="S4137" s="45">
        <v>10337.900596626399</v>
      </c>
      <c r="T4137" s="140">
        <v>0.95647817827141202</v>
      </c>
      <c r="U4137" s="44">
        <v>11023.462044767601</v>
      </c>
      <c r="V4137" s="45">
        <v>10239.5409282604</v>
      </c>
      <c r="W4137" s="99">
        <v>0.94737779318502102</v>
      </c>
      <c r="X4137" s="86">
        <v>10899.1889337059</v>
      </c>
      <c r="Y4137" s="44">
        <v>11079.4632817283</v>
      </c>
      <c r="Z4137" s="45">
        <v>10425.3468798012</v>
      </c>
      <c r="AA4137" s="46">
        <v>0.95652501697265102</v>
      </c>
      <c r="AB4137" s="139">
        <v>11116.163000316101</v>
      </c>
      <c r="AC4137" s="45">
        <v>10326.0902745927</v>
      </c>
      <c r="AD4137" s="99">
        <v>0.947418228769218</v>
      </c>
      <c r="AE4137" s="142">
        <v>10991.0308219491</v>
      </c>
      <c r="AF4137" s="44">
        <v>11172.824249659499</v>
      </c>
      <c r="AG4137" s="45">
        <v>10513.570507105</v>
      </c>
      <c r="AH4137" s="140">
        <v>0.95655909599574196</v>
      </c>
      <c r="AI4137" s="44">
        <v>11209.8332179973</v>
      </c>
      <c r="AJ4137" s="45">
        <v>10413.4296448816</v>
      </c>
      <c r="AK4137" s="46">
        <v>0.94744795220535405</v>
      </c>
    </row>
    <row r="4138" spans="1:37" x14ac:dyDescent="0.2">
      <c r="A4138" s="35" t="s">
        <v>3102</v>
      </c>
      <c r="B4138" s="35" t="s">
        <v>13137</v>
      </c>
      <c r="C4138" s="85" t="s">
        <v>1005</v>
      </c>
      <c r="D4138" s="85" t="s">
        <v>1005</v>
      </c>
      <c r="E4138" s="85" t="s">
        <v>12906</v>
      </c>
      <c r="F4138" s="85" t="s">
        <v>429</v>
      </c>
      <c r="G4138" s="85" t="s">
        <v>429</v>
      </c>
      <c r="H4138" s="840">
        <v>1.0165401617605601</v>
      </c>
      <c r="I4138" s="840">
        <v>1.0199073589723</v>
      </c>
      <c r="J4138" s="86">
        <v>23955.833333333299</v>
      </c>
      <c r="K4138" s="44">
        <v>24352.066691775799</v>
      </c>
      <c r="L4138" s="45">
        <v>22912.0597420944</v>
      </c>
      <c r="M4138" s="46">
        <v>0.95642925141799995</v>
      </c>
      <c r="N4138" s="139">
        <v>24432.730706980499</v>
      </c>
      <c r="O4138" s="45">
        <v>22694.2297616582</v>
      </c>
      <c r="P4138" s="99">
        <v>0.94733626861898201</v>
      </c>
      <c r="Q4138" s="86">
        <v>24127.630287345401</v>
      </c>
      <c r="R4138" s="44">
        <v>24526.705195197199</v>
      </c>
      <c r="S4138" s="45">
        <v>23077.551863246299</v>
      </c>
      <c r="T4138" s="140">
        <v>0.95647817827141202</v>
      </c>
      <c r="U4138" s="44">
        <v>24607.947684626499</v>
      </c>
      <c r="V4138" s="45">
        <v>22857.981136409398</v>
      </c>
      <c r="W4138" s="99">
        <v>0.94737779318502102</v>
      </c>
      <c r="X4138" s="86">
        <v>24289.327096543399</v>
      </c>
      <c r="Y4138" s="44">
        <v>24691.076495775498</v>
      </c>
      <c r="Z4138" s="45">
        <v>23233.349013275401</v>
      </c>
      <c r="AA4138" s="46">
        <v>0.95652501697265102</v>
      </c>
      <c r="AB4138" s="139">
        <v>24772.863450249799</v>
      </c>
      <c r="AC4138" s="45">
        <v>23012.151255803299</v>
      </c>
      <c r="AD4138" s="99">
        <v>0.947418228769218</v>
      </c>
      <c r="AE4138" s="142">
        <v>24454.087597706799</v>
      </c>
      <c r="AF4138" s="44">
        <v>24858.562162279901</v>
      </c>
      <c r="AG4138" s="45">
        <v>23391.779925863098</v>
      </c>
      <c r="AH4138" s="140">
        <v>0.95655909599574296</v>
      </c>
      <c r="AI4138" s="44">
        <v>24940.903897854299</v>
      </c>
      <c r="AJ4138" s="45">
        <v>23168.9752174977</v>
      </c>
      <c r="AK4138" s="46">
        <v>0.94744795220535405</v>
      </c>
    </row>
    <row r="4139" spans="1:37" x14ac:dyDescent="0.2">
      <c r="A4139" s="35" t="s">
        <v>3101</v>
      </c>
      <c r="B4139" s="35" t="s">
        <v>9305</v>
      </c>
      <c r="C4139" s="85" t="s">
        <v>1005</v>
      </c>
      <c r="D4139" s="85" t="s">
        <v>1005</v>
      </c>
      <c r="E4139" s="85" t="s">
        <v>12906</v>
      </c>
      <c r="F4139" s="85" t="s">
        <v>429</v>
      </c>
      <c r="G4139" s="85" t="s">
        <v>429</v>
      </c>
      <c r="H4139" s="840">
        <v>1.0165401617605601</v>
      </c>
      <c r="I4139" s="840">
        <v>1.0199073589723</v>
      </c>
      <c r="J4139" s="86">
        <v>6204.9166666666697</v>
      </c>
      <c r="K4139" s="44">
        <v>6307.5469920441601</v>
      </c>
      <c r="L4139" s="45">
        <v>5934.5638026110701</v>
      </c>
      <c r="M4139" s="46">
        <v>0.95642925141799995</v>
      </c>
      <c r="N4139" s="139">
        <v>6328.4401701431798</v>
      </c>
      <c r="O4139" s="45">
        <v>5878.1426020917297</v>
      </c>
      <c r="P4139" s="99">
        <v>0.94733626861898201</v>
      </c>
      <c r="Q4139" s="86">
        <v>6247.3828102904899</v>
      </c>
      <c r="R4139" s="44">
        <v>6350.7155325528702</v>
      </c>
      <c r="S4139" s="45">
        <v>5975.4853293507904</v>
      </c>
      <c r="T4139" s="140">
        <v>0.95647817827141202</v>
      </c>
      <c r="U4139" s="44">
        <v>6371.7517025323004</v>
      </c>
      <c r="V4139" s="45">
        <v>5918.6317399950403</v>
      </c>
      <c r="W4139" s="99">
        <v>0.94737779318502102</v>
      </c>
      <c r="X4139" s="86">
        <v>6285.7260748572198</v>
      </c>
      <c r="Y4139" s="44">
        <v>6389.6930009179496</v>
      </c>
      <c r="Z4139" s="45">
        <v>6012.45424043823</v>
      </c>
      <c r="AA4139" s="46">
        <v>0.95652501697265102</v>
      </c>
      <c r="AB4139" s="139">
        <v>6410.8582802309202</v>
      </c>
      <c r="AC4139" s="45">
        <v>5955.2114643697096</v>
      </c>
      <c r="AD4139" s="99">
        <v>0.947418228769218</v>
      </c>
      <c r="AE4139" s="142">
        <v>6325.3629450551698</v>
      </c>
      <c r="AF4139" s="44">
        <v>6429.9854713606601</v>
      </c>
      <c r="AG4139" s="45">
        <v>6050.5834605669397</v>
      </c>
      <c r="AH4139" s="140">
        <v>0.95655909599574296</v>
      </c>
      <c r="AI4139" s="44">
        <v>6451.2842158324402</v>
      </c>
      <c r="AJ4139" s="45">
        <v>5992.9521692481403</v>
      </c>
      <c r="AK4139" s="46">
        <v>0.94744795220535405</v>
      </c>
    </row>
    <row r="4140" spans="1:37" x14ac:dyDescent="0.2">
      <c r="A4140" s="35" t="s">
        <v>3100</v>
      </c>
      <c r="B4140" s="35" t="s">
        <v>9304</v>
      </c>
      <c r="C4140" s="85" t="s">
        <v>1005</v>
      </c>
      <c r="D4140" s="85" t="s">
        <v>1005</v>
      </c>
      <c r="E4140" s="85" t="s">
        <v>12906</v>
      </c>
      <c r="F4140" s="85" t="s">
        <v>429</v>
      </c>
      <c r="G4140" s="85" t="s">
        <v>429</v>
      </c>
      <c r="H4140" s="840">
        <v>1.0165401617605601</v>
      </c>
      <c r="I4140" s="840">
        <v>1.0199073589723</v>
      </c>
      <c r="J4140" s="86">
        <v>16959.916666666701</v>
      </c>
      <c r="K4140" s="44">
        <v>17240.436431778999</v>
      </c>
      <c r="L4140" s="45">
        <v>16220.960401611699</v>
      </c>
      <c r="M4140" s="46">
        <v>0.95642925141799995</v>
      </c>
      <c r="N4140" s="139">
        <v>17297.5438158902</v>
      </c>
      <c r="O4140" s="45">
        <v>16066.7441710889</v>
      </c>
      <c r="P4140" s="99">
        <v>0.94733626861898201</v>
      </c>
      <c r="Q4140" s="86">
        <v>17121.324683021499</v>
      </c>
      <c r="R4140" s="44">
        <v>17404.514162833799</v>
      </c>
      <c r="S4140" s="45">
        <v>16376.173442409699</v>
      </c>
      <c r="T4140" s="140">
        <v>0.95647817827141202</v>
      </c>
      <c r="U4140" s="44">
        <v>17462.165039567601</v>
      </c>
      <c r="V4140" s="45">
        <v>16220.3627946051</v>
      </c>
      <c r="W4140" s="99">
        <v>0.94737779318502102</v>
      </c>
      <c r="X4140" s="86">
        <v>17273.084827292001</v>
      </c>
      <c r="Y4140" s="44">
        <v>17558.784444439301</v>
      </c>
      <c r="Z4140" s="45">
        <v>16522.137757595501</v>
      </c>
      <c r="AA4140" s="46">
        <v>0.95652501697265102</v>
      </c>
      <c r="AB4140" s="139">
        <v>17616.946327507801</v>
      </c>
      <c r="AC4140" s="45">
        <v>16364.835432453399</v>
      </c>
      <c r="AD4140" s="99">
        <v>0.947418228769218</v>
      </c>
      <c r="AE4140" s="142">
        <v>17422.685664196699</v>
      </c>
      <c r="AF4140" s="44">
        <v>17710.859703385999</v>
      </c>
      <c r="AG4140" s="45">
        <v>16665.828448762</v>
      </c>
      <c r="AH4140" s="140">
        <v>0.95655909599574196</v>
      </c>
      <c r="AI4140" s="44">
        <v>17769.525321975299</v>
      </c>
      <c r="AJ4140" s="45">
        <v>16507.0878544607</v>
      </c>
      <c r="AK4140" s="46">
        <v>0.94744795220535405</v>
      </c>
    </row>
    <row r="4141" spans="1:37" x14ac:dyDescent="0.2">
      <c r="A4141" s="35" t="s">
        <v>3099</v>
      </c>
      <c r="B4141" s="35" t="s">
        <v>9303</v>
      </c>
      <c r="C4141" s="85" t="s">
        <v>1005</v>
      </c>
      <c r="D4141" s="85" t="s">
        <v>1005</v>
      </c>
      <c r="E4141" s="85" t="s">
        <v>12906</v>
      </c>
      <c r="F4141" s="85" t="s">
        <v>429</v>
      </c>
      <c r="G4141" s="85" t="s">
        <v>429</v>
      </c>
      <c r="H4141" s="840">
        <v>1.0165401617605601</v>
      </c>
      <c r="I4141" s="840">
        <v>1.0199073589723</v>
      </c>
      <c r="J4141" s="86">
        <v>7882.6666666666697</v>
      </c>
      <c r="K4141" s="44">
        <v>8013.0472484379397</v>
      </c>
      <c r="L4141" s="45">
        <v>7539.2129791776197</v>
      </c>
      <c r="M4141" s="46">
        <v>0.95642925141799995</v>
      </c>
      <c r="N4141" s="139">
        <v>8039.5897416589496</v>
      </c>
      <c r="O4141" s="45">
        <v>7467.5360267672304</v>
      </c>
      <c r="P4141" s="99">
        <v>0.94733626861898201</v>
      </c>
      <c r="Q4141" s="86">
        <v>7946.0097157098398</v>
      </c>
      <c r="R4141" s="44">
        <v>8077.4380017587</v>
      </c>
      <c r="S4141" s="45">
        <v>7600.1848974090899</v>
      </c>
      <c r="T4141" s="140">
        <v>0.95647817827141202</v>
      </c>
      <c r="U4141" s="44">
        <v>8104.1937835178296</v>
      </c>
      <c r="V4141" s="45">
        <v>7527.8731490959299</v>
      </c>
      <c r="W4141" s="99">
        <v>0.94737779318502102</v>
      </c>
      <c r="X4141" s="86">
        <v>8004.6352485219904</v>
      </c>
      <c r="Y4141" s="44">
        <v>8137.0332103668698</v>
      </c>
      <c r="Z4141" s="45">
        <v>7656.6338669523802</v>
      </c>
      <c r="AA4141" s="46">
        <v>0.95652501697265102</v>
      </c>
      <c r="AB4141" s="139">
        <v>8163.9863958566202</v>
      </c>
      <c r="AC4141" s="45">
        <v>7583.73734909836</v>
      </c>
      <c r="AD4141" s="99">
        <v>0.947418228769218</v>
      </c>
      <c r="AE4141" s="142">
        <v>8067.5771991697102</v>
      </c>
      <c r="AF4141" s="44">
        <v>8201.0162310598207</v>
      </c>
      <c r="AG4141" s="45">
        <v>7717.1143525136404</v>
      </c>
      <c r="AH4141" s="140">
        <v>0.95655909599574296</v>
      </c>
      <c r="AI4141" s="44">
        <v>8228.1813545102905</v>
      </c>
      <c r="AJ4141" s="45">
        <v>7643.6094966119399</v>
      </c>
      <c r="AK4141" s="46">
        <v>0.94744795220535405</v>
      </c>
    </row>
    <row r="4142" spans="1:37" x14ac:dyDescent="0.2">
      <c r="A4142" s="35" t="s">
        <v>3098</v>
      </c>
      <c r="B4142" s="35" t="s">
        <v>9302</v>
      </c>
      <c r="C4142" s="85" t="s">
        <v>1005</v>
      </c>
      <c r="D4142" s="85" t="s">
        <v>1005</v>
      </c>
      <c r="E4142" s="85" t="s">
        <v>12906</v>
      </c>
      <c r="F4142" s="85" t="s">
        <v>429</v>
      </c>
      <c r="G4142" s="85" t="s">
        <v>429</v>
      </c>
      <c r="H4142" s="840">
        <v>1.0165401617605601</v>
      </c>
      <c r="I4142" s="840">
        <v>1.0199073589723</v>
      </c>
      <c r="J4142" s="86">
        <v>6814.6666666666697</v>
      </c>
      <c r="K4142" s="44">
        <v>6927.3823556776597</v>
      </c>
      <c r="L4142" s="45">
        <v>6517.7465386632002</v>
      </c>
      <c r="M4142" s="46">
        <v>0.95642925141799995</v>
      </c>
      <c r="N4142" s="139">
        <v>6950.3286822765403</v>
      </c>
      <c r="O4142" s="45">
        <v>6455.7808918821502</v>
      </c>
      <c r="P4142" s="99">
        <v>0.94733626861898201</v>
      </c>
      <c r="Q4142" s="86">
        <v>6870.5514190001904</v>
      </c>
      <c r="R4142" s="44">
        <v>6984.1914508547397</v>
      </c>
      <c r="S4142" s="45">
        <v>6571.5325049653702</v>
      </c>
      <c r="T4142" s="140">
        <v>0.95647817827141202</v>
      </c>
      <c r="U4142" s="44">
        <v>7007.32595243585</v>
      </c>
      <c r="V4142" s="45">
        <v>6509.0078412966204</v>
      </c>
      <c r="W4142" s="99">
        <v>0.94737779318502102</v>
      </c>
      <c r="X4142" s="86">
        <v>6922.0017641610702</v>
      </c>
      <c r="Y4142" s="44">
        <v>7036.4927930472104</v>
      </c>
      <c r="Z4142" s="45">
        <v>6621.0678549488903</v>
      </c>
      <c r="AA4142" s="46">
        <v>0.95652501697265102</v>
      </c>
      <c r="AB4142" s="139">
        <v>7059.80053808709</v>
      </c>
      <c r="AC4142" s="45">
        <v>6558.0306509388902</v>
      </c>
      <c r="AD4142" s="99">
        <v>0.947418228769218</v>
      </c>
      <c r="AE4142" s="142">
        <v>6974.7354346370403</v>
      </c>
      <c r="AF4142" s="44">
        <v>7090.0986869630797</v>
      </c>
      <c r="AG4142" s="45">
        <v>6671.7466221658797</v>
      </c>
      <c r="AH4142" s="140">
        <v>0.95655909599574196</v>
      </c>
      <c r="AI4142" s="44">
        <v>7113.5839966711601</v>
      </c>
      <c r="AJ4142" s="45">
        <v>6608.1988047209798</v>
      </c>
      <c r="AK4142" s="46">
        <v>0.94744795220535405</v>
      </c>
    </row>
    <row r="4143" spans="1:37" x14ac:dyDescent="0.2">
      <c r="A4143" s="35" t="s">
        <v>3097</v>
      </c>
      <c r="B4143" s="35" t="s">
        <v>9301</v>
      </c>
      <c r="C4143" s="85" t="s">
        <v>1005</v>
      </c>
      <c r="D4143" s="85" t="s">
        <v>1005</v>
      </c>
      <c r="E4143" s="85" t="s">
        <v>12906</v>
      </c>
      <c r="F4143" s="85" t="s">
        <v>429</v>
      </c>
      <c r="G4143" s="85" t="s">
        <v>429</v>
      </c>
      <c r="H4143" s="840">
        <v>1.0165401617605601</v>
      </c>
      <c r="I4143" s="840">
        <v>1.0199073589723</v>
      </c>
      <c r="J4143" s="86">
        <v>17033.416666666701</v>
      </c>
      <c r="K4143" s="44">
        <v>17315.152133668402</v>
      </c>
      <c r="L4143" s="45">
        <v>16291.2579515909</v>
      </c>
      <c r="M4143" s="46">
        <v>0.95642925141799995</v>
      </c>
      <c r="N4143" s="139">
        <v>17372.5070067747</v>
      </c>
      <c r="O4143" s="45">
        <v>16136.3733868324</v>
      </c>
      <c r="P4143" s="99">
        <v>0.94733626861898201</v>
      </c>
      <c r="Q4143" s="86">
        <v>17166.499951114602</v>
      </c>
      <c r="R4143" s="44">
        <v>17450.436637168801</v>
      </c>
      <c r="S4143" s="45">
        <v>16419.3826005384</v>
      </c>
      <c r="T4143" s="140">
        <v>0.95647817827141202</v>
      </c>
      <c r="U4143" s="44">
        <v>17508.239627939402</v>
      </c>
      <c r="V4143" s="45">
        <v>16263.160840397801</v>
      </c>
      <c r="W4143" s="99">
        <v>0.94737779318502102</v>
      </c>
      <c r="X4143" s="86">
        <v>17286.705380218398</v>
      </c>
      <c r="Y4143" s="44">
        <v>17572.6302835145</v>
      </c>
      <c r="Z4143" s="45">
        <v>16535.1661572146</v>
      </c>
      <c r="AA4143" s="46">
        <v>0.95652501697265102</v>
      </c>
      <c r="AB4143" s="139">
        <v>17630.8380296707</v>
      </c>
      <c r="AC4143" s="45">
        <v>16377.7397925818</v>
      </c>
      <c r="AD4143" s="99">
        <v>0.947418228769218</v>
      </c>
      <c r="AE4143" s="142">
        <v>17408.0539639122</v>
      </c>
      <c r="AF4143" s="44">
        <v>17695.985992411901</v>
      </c>
      <c r="AG4143" s="45">
        <v>16651.832362764999</v>
      </c>
      <c r="AH4143" s="140">
        <v>0.95655909599574296</v>
      </c>
      <c r="AI4143" s="44">
        <v>17754.602343180901</v>
      </c>
      <c r="AJ4143" s="45">
        <v>16493.225079988901</v>
      </c>
      <c r="AK4143" s="46">
        <v>0.94744795220535405</v>
      </c>
    </row>
    <row r="4144" spans="1:37" x14ac:dyDescent="0.2">
      <c r="A4144" s="35" t="s">
        <v>3096</v>
      </c>
      <c r="B4144" s="35" t="s">
        <v>9300</v>
      </c>
      <c r="C4144" s="85" t="s">
        <v>1005</v>
      </c>
      <c r="D4144" s="85" t="s">
        <v>1005</v>
      </c>
      <c r="E4144" s="85" t="s">
        <v>12906</v>
      </c>
      <c r="F4144" s="85" t="s">
        <v>428</v>
      </c>
      <c r="G4144" s="85" t="s">
        <v>428</v>
      </c>
      <c r="H4144" s="840">
        <v>1.02029308239114</v>
      </c>
      <c r="I4144" s="840">
        <v>1.0132958453004</v>
      </c>
      <c r="J4144" s="86">
        <v>2429.5</v>
      </c>
      <c r="K4144" s="44">
        <v>2478.80204366926</v>
      </c>
      <c r="L4144" s="45">
        <v>2332.2234302420202</v>
      </c>
      <c r="M4144" s="46">
        <v>0.95996025118008699</v>
      </c>
      <c r="N4144" s="139">
        <v>2461.8022561573098</v>
      </c>
      <c r="O4144" s="45">
        <v>2286.6337250236502</v>
      </c>
      <c r="P4144" s="99">
        <v>0.94119519449419797</v>
      </c>
      <c r="Q4144" s="86">
        <v>2418.3309986458999</v>
      </c>
      <c r="R4144" s="44">
        <v>2467.4063888504502</v>
      </c>
      <c r="S4144" s="45">
        <v>2321.62039104836</v>
      </c>
      <c r="T4144" s="140">
        <v>0.96000935866443204</v>
      </c>
      <c r="U4144" s="44">
        <v>2450.48475348904</v>
      </c>
      <c r="V4144" s="45">
        <v>2276.2212837970601</v>
      </c>
      <c r="W4144" s="99">
        <v>0.94123644987869504</v>
      </c>
      <c r="X4144" s="86">
        <v>2409.7146485663702</v>
      </c>
      <c r="Y4144" s="44">
        <v>2458.61518646886</v>
      </c>
      <c r="Z4144" s="45">
        <v>2313.4618989311198</v>
      </c>
      <c r="AA4144" s="46">
        <v>0.96005637028744495</v>
      </c>
      <c r="AB4144" s="139">
        <v>2441.7538417518099</v>
      </c>
      <c r="AC4144" s="45">
        <v>2268.2080676170199</v>
      </c>
      <c r="AD4144" s="99">
        <v>0.941276623340636</v>
      </c>
      <c r="AE4144" s="142">
        <v>2408.0804690127502</v>
      </c>
      <c r="AF4144" s="44">
        <v>2456.9478443749099</v>
      </c>
      <c r="AG4144" s="45">
        <v>2311.9753624427099</v>
      </c>
      <c r="AH4144" s="140">
        <v>0.96009057512540696</v>
      </c>
      <c r="AI4144" s="44">
        <v>2440.0979343996501</v>
      </c>
      <c r="AJ4144" s="45">
        <v>2266.7409650392201</v>
      </c>
      <c r="AK4144" s="46">
        <v>0.94130615409564</v>
      </c>
    </row>
    <row r="4145" spans="1:37" x14ac:dyDescent="0.2">
      <c r="A4145" s="35" t="s">
        <v>3095</v>
      </c>
      <c r="B4145" s="35" t="s">
        <v>9299</v>
      </c>
      <c r="C4145" s="85" t="s">
        <v>1005</v>
      </c>
      <c r="D4145" s="85" t="s">
        <v>1005</v>
      </c>
      <c r="E4145" s="85" t="s">
        <v>12906</v>
      </c>
      <c r="F4145" s="85" t="s">
        <v>429</v>
      </c>
      <c r="G4145" s="85" t="s">
        <v>429</v>
      </c>
      <c r="H4145" s="840">
        <v>1.0165401617605601</v>
      </c>
      <c r="I4145" s="840">
        <v>1.0199073589723</v>
      </c>
      <c r="J4145" s="86">
        <v>14390.333333333299</v>
      </c>
      <c r="K4145" s="44">
        <v>14628.351774455101</v>
      </c>
      <c r="L4145" s="45">
        <v>13763.3357376555</v>
      </c>
      <c r="M4145" s="46">
        <v>0.95642925141799995</v>
      </c>
      <c r="N4145" s="139">
        <v>14676.806864730999</v>
      </c>
      <c r="O4145" s="45">
        <v>13632.484684183401</v>
      </c>
      <c r="P4145" s="99">
        <v>0.94733626861898201</v>
      </c>
      <c r="Q4145" s="86">
        <v>14504.644262145201</v>
      </c>
      <c r="R4145" s="44">
        <v>14744.5534245205</v>
      </c>
      <c r="S4145" s="45">
        <v>13873.3757203315</v>
      </c>
      <c r="T4145" s="140">
        <v>0.95647817827141202</v>
      </c>
      <c r="U4145" s="44">
        <v>14793.393422237201</v>
      </c>
      <c r="V4145" s="45">
        <v>13741.377872004899</v>
      </c>
      <c r="W4145" s="99">
        <v>0.94737779318502102</v>
      </c>
      <c r="X4145" s="86">
        <v>14614.142176367101</v>
      </c>
      <c r="Y4145" s="44">
        <v>14855.8624519561</v>
      </c>
      <c r="Z4145" s="45">
        <v>13978.7925932903</v>
      </c>
      <c r="AA4145" s="46">
        <v>0.95652501697265102</v>
      </c>
      <c r="AB4145" s="139">
        <v>14905.071150744199</v>
      </c>
      <c r="AC4145" s="45">
        <v>13845.7046957153</v>
      </c>
      <c r="AD4145" s="99">
        <v>0.947418228769218</v>
      </c>
      <c r="AE4145" s="142">
        <v>14723.795276512799</v>
      </c>
      <c r="AF4145" s="44">
        <v>14967.329232115801</v>
      </c>
      <c r="AG4145" s="45">
        <v>14084.1802993275</v>
      </c>
      <c r="AH4145" s="140">
        <v>0.95655909599574196</v>
      </c>
      <c r="AI4145" s="44">
        <v>15016.907154517001</v>
      </c>
      <c r="AJ4145" s="45">
        <v>13950.029683422899</v>
      </c>
      <c r="AK4145" s="46">
        <v>0.94744795220535405</v>
      </c>
    </row>
    <row r="4146" spans="1:37" x14ac:dyDescent="0.2">
      <c r="A4146" s="35" t="s">
        <v>3094</v>
      </c>
      <c r="B4146" s="35" t="s">
        <v>9298</v>
      </c>
      <c r="C4146" s="85" t="s">
        <v>1005</v>
      </c>
      <c r="D4146" s="85" t="s">
        <v>1005</v>
      </c>
      <c r="E4146" s="85" t="s">
        <v>12906</v>
      </c>
      <c r="F4146" s="85" t="s">
        <v>429</v>
      </c>
      <c r="G4146" s="85" t="s">
        <v>429</v>
      </c>
      <c r="H4146" s="840">
        <v>1.0165401617605601</v>
      </c>
      <c r="I4146" s="840">
        <v>1.0199073589723</v>
      </c>
      <c r="J4146" s="86">
        <v>9860.1666666666697</v>
      </c>
      <c r="K4146" s="44">
        <v>10023.255418319501</v>
      </c>
      <c r="L4146" s="45">
        <v>9430.5518238567092</v>
      </c>
      <c r="M4146" s="46">
        <v>0.95642925141799995</v>
      </c>
      <c r="N4146" s="139">
        <v>10056.4565440267</v>
      </c>
      <c r="O4146" s="45">
        <v>9340.8934979612604</v>
      </c>
      <c r="P4146" s="99">
        <v>0.94733626861898201</v>
      </c>
      <c r="Q4146" s="86">
        <v>9958.8567097086307</v>
      </c>
      <c r="R4146" s="44">
        <v>10123.5778106375</v>
      </c>
      <c r="S4146" s="45">
        <v>9525.4291233681306</v>
      </c>
      <c r="T4146" s="140">
        <v>0.95647817827141202</v>
      </c>
      <c r="U4146" s="44">
        <v>10157.111245182499</v>
      </c>
      <c r="V4146" s="45">
        <v>9434.7996922896</v>
      </c>
      <c r="W4146" s="99">
        <v>0.94737779318502102</v>
      </c>
      <c r="X4146" s="86">
        <v>10047.141571497699</v>
      </c>
      <c r="Y4146" s="44">
        <v>10213.322918321501</v>
      </c>
      <c r="Z4146" s="45">
        <v>9610.3422622034304</v>
      </c>
      <c r="AA4146" s="46">
        <v>0.95652501697265102</v>
      </c>
      <c r="AB4146" s="139">
        <v>10247.1536254069</v>
      </c>
      <c r="AC4146" s="45">
        <v>9518.8450718618897</v>
      </c>
      <c r="AD4146" s="99">
        <v>0.947418228769218</v>
      </c>
      <c r="AE4146" s="142">
        <v>10137.670699897701</v>
      </c>
      <c r="AF4146" s="44">
        <v>10305.349413149301</v>
      </c>
      <c r="AG4146" s="45">
        <v>9697.2811201966306</v>
      </c>
      <c r="AH4146" s="140">
        <v>0.95655909599574296</v>
      </c>
      <c r="AI4146" s="44">
        <v>10339.4849496635</v>
      </c>
      <c r="AJ4146" s="45">
        <v>9604.9153447502595</v>
      </c>
      <c r="AK4146" s="46">
        <v>0.94744795220535405</v>
      </c>
    </row>
    <row r="4147" spans="1:37" x14ac:dyDescent="0.2">
      <c r="A4147" s="35" t="s">
        <v>3093</v>
      </c>
      <c r="B4147" s="35" t="s">
        <v>9297</v>
      </c>
      <c r="C4147" s="85" t="s">
        <v>1005</v>
      </c>
      <c r="D4147" s="85" t="s">
        <v>1005</v>
      </c>
      <c r="E4147" s="85" t="s">
        <v>12906</v>
      </c>
      <c r="F4147" s="85" t="s">
        <v>429</v>
      </c>
      <c r="G4147" s="85" t="s">
        <v>429</v>
      </c>
      <c r="H4147" s="840">
        <v>1.0165401617605601</v>
      </c>
      <c r="I4147" s="840">
        <v>1.0199073589723</v>
      </c>
      <c r="J4147" s="86">
        <v>16596.916666666701</v>
      </c>
      <c r="K4147" s="44">
        <v>16871.432353059899</v>
      </c>
      <c r="L4147" s="45">
        <v>15873.7765833469</v>
      </c>
      <c r="M4147" s="46">
        <v>0.95642925141799995</v>
      </c>
      <c r="N4147" s="139">
        <v>16927.317444583299</v>
      </c>
      <c r="O4147" s="45">
        <v>15722.861105580199</v>
      </c>
      <c r="P4147" s="99">
        <v>0.94733626861898201</v>
      </c>
      <c r="Q4147" s="86">
        <v>16723.992730248199</v>
      </c>
      <c r="R4147" s="44">
        <v>17000.610275289</v>
      </c>
      <c r="S4147" s="45">
        <v>15996.134100052101</v>
      </c>
      <c r="T4147" s="140">
        <v>0.95647817827141202</v>
      </c>
      <c r="U4147" s="44">
        <v>17056.923256979298</v>
      </c>
      <c r="V4147" s="45">
        <v>15843.9393260249</v>
      </c>
      <c r="W4147" s="99">
        <v>0.94737779318502102</v>
      </c>
      <c r="X4147" s="86">
        <v>16844.2570319023</v>
      </c>
      <c r="Y4147" s="44">
        <v>17122.863767946499</v>
      </c>
      <c r="Z4147" s="45">
        <v>16111.953243332</v>
      </c>
      <c r="AA4147" s="46">
        <v>0.95652501697265102</v>
      </c>
      <c r="AB4147" s="139">
        <v>17179.581703258002</v>
      </c>
      <c r="AC4147" s="45">
        <v>15958.556162098301</v>
      </c>
      <c r="AD4147" s="99">
        <v>0.947418228769218</v>
      </c>
      <c r="AE4147" s="142">
        <v>16963.324817907502</v>
      </c>
      <c r="AF4147" s="44">
        <v>17243.900954392699</v>
      </c>
      <c r="AG4147" s="45">
        <v>16226.422652899701</v>
      </c>
      <c r="AH4147" s="140">
        <v>0.95655909599574296</v>
      </c>
      <c r="AI4147" s="44">
        <v>17301.019814421201</v>
      </c>
      <c r="AJ4147" s="45">
        <v>16071.867361320699</v>
      </c>
      <c r="AK4147" s="46">
        <v>0.94744795220535405</v>
      </c>
    </row>
    <row r="4148" spans="1:37" x14ac:dyDescent="0.2">
      <c r="A4148" s="35" t="s">
        <v>3092</v>
      </c>
      <c r="B4148" s="35" t="s">
        <v>9296</v>
      </c>
      <c r="C4148" s="85" t="s">
        <v>1005</v>
      </c>
      <c r="D4148" s="85" t="s">
        <v>1005</v>
      </c>
      <c r="E4148" s="85" t="s">
        <v>12906</v>
      </c>
      <c r="F4148" s="85" t="s">
        <v>429</v>
      </c>
      <c r="G4148" s="85" t="s">
        <v>429</v>
      </c>
      <c r="H4148" s="840">
        <v>1.0165401617605601</v>
      </c>
      <c r="I4148" s="840">
        <v>1.0199073589723</v>
      </c>
      <c r="J4148" s="86">
        <v>4841.1666666666697</v>
      </c>
      <c r="K4148" s="44">
        <v>4921.24034644319</v>
      </c>
      <c r="L4148" s="45">
        <v>4630.2334109897702</v>
      </c>
      <c r="M4148" s="46">
        <v>0.95642925141799995</v>
      </c>
      <c r="N4148" s="139">
        <v>4937.54150934472</v>
      </c>
      <c r="O4148" s="45">
        <v>4586.2127657625897</v>
      </c>
      <c r="P4148" s="99">
        <v>0.94733626861898201</v>
      </c>
      <c r="Q4148" s="86">
        <v>4889.1594375078903</v>
      </c>
      <c r="R4148" s="44">
        <v>4970.0269254774603</v>
      </c>
      <c r="S4148" s="45">
        <v>4676.3743120660301</v>
      </c>
      <c r="T4148" s="140">
        <v>0.95647817827141202</v>
      </c>
      <c r="U4148" s="44">
        <v>4986.4896895031497</v>
      </c>
      <c r="V4148" s="45">
        <v>4631.8810784359403</v>
      </c>
      <c r="W4148" s="99">
        <v>0.94737779318502102</v>
      </c>
      <c r="X4148" s="86">
        <v>4934.14116582528</v>
      </c>
      <c r="Y4148" s="44">
        <v>5015.7526588575001</v>
      </c>
      <c r="Z4148" s="45">
        <v>4719.6294623864896</v>
      </c>
      <c r="AA4148" s="46">
        <v>0.95652501697265102</v>
      </c>
      <c r="AB4148" s="139">
        <v>5032.3668852333503</v>
      </c>
      <c r="AC4148" s="45">
        <v>4674.6952838234702</v>
      </c>
      <c r="AD4148" s="99">
        <v>0.947418228769218</v>
      </c>
      <c r="AE4148" s="142">
        <v>4979.6205906264304</v>
      </c>
      <c r="AF4148" s="44">
        <v>5061.9843207016302</v>
      </c>
      <c r="AG4148" s="45">
        <v>4763.3013705714002</v>
      </c>
      <c r="AH4148" s="140">
        <v>0.95655909599574196</v>
      </c>
      <c r="AI4148" s="44">
        <v>5078.75168526987</v>
      </c>
      <c r="AJ4148" s="45">
        <v>4717.93133134862</v>
      </c>
      <c r="AK4148" s="46">
        <v>0.94744795220535405</v>
      </c>
    </row>
    <row r="4149" spans="1:37" x14ac:dyDescent="0.2">
      <c r="A4149" s="35" t="s">
        <v>3091</v>
      </c>
      <c r="B4149" s="35" t="s">
        <v>9295</v>
      </c>
      <c r="C4149" s="85" t="s">
        <v>1005</v>
      </c>
      <c r="D4149" s="85" t="s">
        <v>1005</v>
      </c>
      <c r="E4149" s="85" t="s">
        <v>12906</v>
      </c>
      <c r="F4149" s="85" t="s">
        <v>429</v>
      </c>
      <c r="G4149" s="85" t="s">
        <v>429</v>
      </c>
      <c r="H4149" s="840">
        <v>1.0165401617605601</v>
      </c>
      <c r="I4149" s="840">
        <v>1.0199073589723</v>
      </c>
      <c r="J4149" s="86">
        <v>6741.1666666666697</v>
      </c>
      <c r="K4149" s="44">
        <v>6852.6666537882602</v>
      </c>
      <c r="L4149" s="45">
        <v>6447.4489886839701</v>
      </c>
      <c r="M4149" s="46">
        <v>0.95642925141799995</v>
      </c>
      <c r="N4149" s="139">
        <v>6875.36549139208</v>
      </c>
      <c r="O4149" s="45">
        <v>6386.1516761386602</v>
      </c>
      <c r="P4149" s="99">
        <v>0.94733626861898201</v>
      </c>
      <c r="Q4149" s="86">
        <v>6795.4047758832303</v>
      </c>
      <c r="R4149" s="44">
        <v>6907.8018701048504</v>
      </c>
      <c r="S4149" s="45">
        <v>6499.6563806536396</v>
      </c>
      <c r="T4149" s="140">
        <v>0.95647817827141202</v>
      </c>
      <c r="U4149" s="44">
        <v>6930.6833381187898</v>
      </c>
      <c r="V4149" s="45">
        <v>6437.8155803751997</v>
      </c>
      <c r="W4149" s="99">
        <v>0.94737779318502102</v>
      </c>
      <c r="X4149" s="86">
        <v>6845.39300868602</v>
      </c>
      <c r="Y4149" s="44">
        <v>6958.6169163643199</v>
      </c>
      <c r="Z4149" s="45">
        <v>6547.7896638178599</v>
      </c>
      <c r="AA4149" s="46">
        <v>0.95652501697265102</v>
      </c>
      <c r="AB4149" s="139">
        <v>6981.6667046163702</v>
      </c>
      <c r="AC4149" s="45">
        <v>6485.4501195184903</v>
      </c>
      <c r="AD4149" s="99">
        <v>0.947418228769218</v>
      </c>
      <c r="AE4149" s="142">
        <v>6897.4390735102697</v>
      </c>
      <c r="AF4149" s="44">
        <v>7011.5238315197703</v>
      </c>
      <c r="AG4149" s="45">
        <v>6597.8080848426898</v>
      </c>
      <c r="AH4149" s="140">
        <v>0.95655909599574296</v>
      </c>
      <c r="AI4149" s="44">
        <v>7034.7488691361796</v>
      </c>
      <c r="AJ4149" s="45">
        <v>6534.9645256584899</v>
      </c>
      <c r="AK4149" s="46">
        <v>0.94744795220535405</v>
      </c>
    </row>
    <row r="4150" spans="1:37" x14ac:dyDescent="0.2">
      <c r="A4150" s="35" t="s">
        <v>3090</v>
      </c>
      <c r="B4150" s="35" t="s">
        <v>9294</v>
      </c>
      <c r="C4150" s="85" t="s">
        <v>1005</v>
      </c>
      <c r="D4150" s="85" t="s">
        <v>1005</v>
      </c>
      <c r="E4150" s="85" t="s">
        <v>12906</v>
      </c>
      <c r="F4150" s="85" t="s">
        <v>429</v>
      </c>
      <c r="G4150" s="85" t="s">
        <v>429</v>
      </c>
      <c r="H4150" s="840">
        <v>1.0165401617605601</v>
      </c>
      <c r="I4150" s="840">
        <v>1.0199073589723</v>
      </c>
      <c r="J4150" s="86">
        <v>17821.75</v>
      </c>
      <c r="K4150" s="44">
        <v>18116.524627856299</v>
      </c>
      <c r="L4150" s="45">
        <v>17045.2430114587</v>
      </c>
      <c r="M4150" s="46">
        <v>0.95642925141799995</v>
      </c>
      <c r="N4150" s="139">
        <v>18176.533974764501</v>
      </c>
      <c r="O4150" s="45">
        <v>16883.190145260302</v>
      </c>
      <c r="P4150" s="99">
        <v>0.94733626861898201</v>
      </c>
      <c r="Q4150" s="86">
        <v>17953.735735889401</v>
      </c>
      <c r="R4150" s="44">
        <v>18250.693429167401</v>
      </c>
      <c r="S4150" s="45">
        <v>17172.3564498298</v>
      </c>
      <c r="T4150" s="140">
        <v>0.95647817827141202</v>
      </c>
      <c r="U4150" s="44">
        <v>18311.147198077499</v>
      </c>
      <c r="V4150" s="45">
        <v>17008.970540893901</v>
      </c>
      <c r="W4150" s="99">
        <v>0.94737779318502102</v>
      </c>
      <c r="X4150" s="86">
        <v>18083.2691075531</v>
      </c>
      <c r="Y4150" s="44">
        <v>18382.369303751901</v>
      </c>
      <c r="Z4150" s="45">
        <v>17297.0992900233</v>
      </c>
      <c r="AA4150" s="46">
        <v>0.95652501697265102</v>
      </c>
      <c r="AB4150" s="139">
        <v>18443.2592370698</v>
      </c>
      <c r="AC4150" s="45">
        <v>17132.4187882351</v>
      </c>
      <c r="AD4150" s="99">
        <v>0.947418228769218</v>
      </c>
      <c r="AE4150" s="142">
        <v>18216.5156538464</v>
      </c>
      <c r="AF4150" s="44">
        <v>18517.819769474801</v>
      </c>
      <c r="AG4150" s="45">
        <v>17425.173746035602</v>
      </c>
      <c r="AH4150" s="140">
        <v>0.95655909599574196</v>
      </c>
      <c r="AI4150" s="44">
        <v>18579.158370191901</v>
      </c>
      <c r="AJ4150" s="45">
        <v>17259.200452553501</v>
      </c>
      <c r="AK4150" s="46">
        <v>0.94744795220535405</v>
      </c>
    </row>
    <row r="4151" spans="1:37" x14ac:dyDescent="0.2">
      <c r="A4151" s="35" t="s">
        <v>3089</v>
      </c>
      <c r="B4151" s="35" t="s">
        <v>9293</v>
      </c>
      <c r="C4151" s="85" t="s">
        <v>1005</v>
      </c>
      <c r="D4151" s="85" t="s">
        <v>1005</v>
      </c>
      <c r="E4151" s="85" t="s">
        <v>12906</v>
      </c>
      <c r="F4151" s="85" t="s">
        <v>429</v>
      </c>
      <c r="G4151" s="85" t="s">
        <v>429</v>
      </c>
      <c r="H4151" s="840">
        <v>1.0165401617605601</v>
      </c>
      <c r="I4151" s="840">
        <v>1.0199073589723</v>
      </c>
      <c r="J4151" s="86">
        <v>16202.416666666701</v>
      </c>
      <c r="K4151" s="44">
        <v>16470.407259245399</v>
      </c>
      <c r="L4151" s="45">
        <v>15496.4652436625</v>
      </c>
      <c r="M4151" s="46">
        <v>0.95642925141799995</v>
      </c>
      <c r="N4151" s="139">
        <v>16524.9639914687</v>
      </c>
      <c r="O4151" s="45">
        <v>15349.136947610001</v>
      </c>
      <c r="P4151" s="99">
        <v>0.94733626861898201</v>
      </c>
      <c r="Q4151" s="86">
        <v>16317.5067734241</v>
      </c>
      <c r="R4151" s="44">
        <v>16587.400974985601</v>
      </c>
      <c r="S4151" s="45">
        <v>15607.3391525761</v>
      </c>
      <c r="T4151" s="140">
        <v>0.95647817827141202</v>
      </c>
      <c r="U4151" s="44">
        <v>16642.3452382955</v>
      </c>
      <c r="V4151" s="45">
        <v>15458.843557288101</v>
      </c>
      <c r="W4151" s="99">
        <v>0.94737779318502102</v>
      </c>
      <c r="X4151" s="86">
        <v>16429.0252920819</v>
      </c>
      <c r="Y4151" s="44">
        <v>16700.7640279814</v>
      </c>
      <c r="Z4151" s="45">
        <v>15714.7736963528</v>
      </c>
      <c r="AA4151" s="46">
        <v>0.95652501697265102</v>
      </c>
      <c r="AB4151" s="139">
        <v>16756.083796136299</v>
      </c>
      <c r="AC4151" s="45">
        <v>15565.1580426289</v>
      </c>
      <c r="AD4151" s="99">
        <v>0.947418228769218</v>
      </c>
      <c r="AE4151" s="142">
        <v>16543.599864494099</v>
      </c>
      <c r="AF4151" s="44">
        <v>16817.233682354901</v>
      </c>
      <c r="AG4151" s="45">
        <v>15824.9309308958</v>
      </c>
      <c r="AH4151" s="140">
        <v>0.95655909599574196</v>
      </c>
      <c r="AI4151" s="44">
        <v>16872.939245690599</v>
      </c>
      <c r="AJ4151" s="45">
        <v>15674.199813719701</v>
      </c>
      <c r="AK4151" s="46">
        <v>0.94744795220535405</v>
      </c>
    </row>
    <row r="4152" spans="1:37" x14ac:dyDescent="0.2">
      <c r="A4152" s="35" t="s">
        <v>3088</v>
      </c>
      <c r="B4152" s="35" t="s">
        <v>9292</v>
      </c>
      <c r="C4152" s="85" t="s">
        <v>1005</v>
      </c>
      <c r="D4152" s="85" t="s">
        <v>1005</v>
      </c>
      <c r="E4152" s="85" t="s">
        <v>12906</v>
      </c>
      <c r="F4152" s="85" t="s">
        <v>429</v>
      </c>
      <c r="G4152" s="85" t="s">
        <v>429</v>
      </c>
      <c r="H4152" s="840">
        <v>1.0165401617605601</v>
      </c>
      <c r="I4152" s="840">
        <v>1.0199073589723</v>
      </c>
      <c r="J4152" s="86">
        <v>18688</v>
      </c>
      <c r="K4152" s="44">
        <v>18997.1025429814</v>
      </c>
      <c r="L4152" s="45">
        <v>17873.7498504996</v>
      </c>
      <c r="M4152" s="46">
        <v>0.95642925141799995</v>
      </c>
      <c r="N4152" s="139">
        <v>19060.028724474301</v>
      </c>
      <c r="O4152" s="45">
        <v>17703.8201879515</v>
      </c>
      <c r="P4152" s="99">
        <v>0.94733626861898201</v>
      </c>
      <c r="Q4152" s="86">
        <v>18837.6117145848</v>
      </c>
      <c r="R4152" s="44">
        <v>19149.188859526799</v>
      </c>
      <c r="S4152" s="45">
        <v>18017.764535750299</v>
      </c>
      <c r="T4152" s="140">
        <v>0.95647817827141202</v>
      </c>
      <c r="U4152" s="44">
        <v>19212.618813167799</v>
      </c>
      <c r="V4152" s="45">
        <v>17846.335015039698</v>
      </c>
      <c r="W4152" s="99">
        <v>0.94737779318502102</v>
      </c>
      <c r="X4152" s="86">
        <v>18979.279891294202</v>
      </c>
      <c r="Y4152" s="44">
        <v>19293.200250795198</v>
      </c>
      <c r="Z4152" s="45">
        <v>18154.156020148901</v>
      </c>
      <c r="AA4152" s="46">
        <v>0.95652501697265102</v>
      </c>
      <c r="AB4152" s="139">
        <v>19357.107229125901</v>
      </c>
      <c r="AC4152" s="45">
        <v>17981.315737925201</v>
      </c>
      <c r="AD4152" s="99">
        <v>0.947418228769218</v>
      </c>
      <c r="AE4152" s="142">
        <v>19121.252435231199</v>
      </c>
      <c r="AF4152" s="44">
        <v>19437.521043574499</v>
      </c>
      <c r="AG4152" s="45">
        <v>18290.6079437511</v>
      </c>
      <c r="AH4152" s="140">
        <v>0.95655909599574196</v>
      </c>
      <c r="AI4152" s="44">
        <v>19501.906071459201</v>
      </c>
      <c r="AJ4152" s="45">
        <v>18116.3914633614</v>
      </c>
      <c r="AK4152" s="46">
        <v>0.94744795220535405</v>
      </c>
    </row>
    <row r="4153" spans="1:37" x14ac:dyDescent="0.2">
      <c r="A4153" s="35" t="s">
        <v>3087</v>
      </c>
      <c r="B4153" s="35" t="s">
        <v>9291</v>
      </c>
      <c r="C4153" s="85" t="s">
        <v>1005</v>
      </c>
      <c r="D4153" s="85" t="s">
        <v>1005</v>
      </c>
      <c r="E4153" s="85" t="s">
        <v>12906</v>
      </c>
      <c r="F4153" s="85" t="s">
        <v>429</v>
      </c>
      <c r="G4153" s="85" t="s">
        <v>429</v>
      </c>
      <c r="H4153" s="840">
        <v>1.0165401617605601</v>
      </c>
      <c r="I4153" s="840">
        <v>1.0199073589723</v>
      </c>
      <c r="J4153" s="86">
        <v>8262.9166666666697</v>
      </c>
      <c r="K4153" s="44">
        <v>8399.5866449473997</v>
      </c>
      <c r="L4153" s="45">
        <v>7902.89520202931</v>
      </c>
      <c r="M4153" s="46">
        <v>0.95642925141799995</v>
      </c>
      <c r="N4153" s="139">
        <v>8427.4095149081695</v>
      </c>
      <c r="O4153" s="45">
        <v>7827.7606429095904</v>
      </c>
      <c r="P4153" s="99">
        <v>0.94733626861898201</v>
      </c>
      <c r="Q4153" s="86">
        <v>8341.3616111194606</v>
      </c>
      <c r="R4153" s="44">
        <v>8479.3290814707507</v>
      </c>
      <c r="S4153" s="45">
        <v>7978.3303581066402</v>
      </c>
      <c r="T4153" s="140">
        <v>0.95647817827141202</v>
      </c>
      <c r="U4153" s="44">
        <v>8507.4160910297505</v>
      </c>
      <c r="V4153" s="45">
        <v>7902.4207553006099</v>
      </c>
      <c r="W4153" s="99">
        <v>0.94737779318502102</v>
      </c>
      <c r="X4153" s="86">
        <v>8417.3713058184094</v>
      </c>
      <c r="Y4153" s="44">
        <v>8556.5959888153793</v>
      </c>
      <c r="Z4153" s="45">
        <v>8051.42623116306</v>
      </c>
      <c r="AA4153" s="46">
        <v>0.95652501697265102</v>
      </c>
      <c r="AB4153" s="139">
        <v>8584.9389380064404</v>
      </c>
      <c r="AC4153" s="45">
        <v>7974.77101345131</v>
      </c>
      <c r="AD4153" s="99">
        <v>0.947418228769218</v>
      </c>
      <c r="AE4153" s="142">
        <v>8492.7580398298396</v>
      </c>
      <c r="AF4153" s="44">
        <v>8633.2296316019601</v>
      </c>
      <c r="AG4153" s="45">
        <v>8123.8249530902003</v>
      </c>
      <c r="AH4153" s="140">
        <v>0.95655909599574196</v>
      </c>
      <c r="AI4153" s="44">
        <v>8661.8264227935906</v>
      </c>
      <c r="AJ4153" s="45">
        <v>8046.4462134123296</v>
      </c>
      <c r="AK4153" s="46">
        <v>0.94744795220535405</v>
      </c>
    </row>
    <row r="4154" spans="1:37" x14ac:dyDescent="0.2">
      <c r="A4154" s="35" t="s">
        <v>3086</v>
      </c>
      <c r="B4154" s="35" t="s">
        <v>9290</v>
      </c>
      <c r="C4154" s="85" t="s">
        <v>1005</v>
      </c>
      <c r="D4154" s="85" t="s">
        <v>1005</v>
      </c>
      <c r="E4154" s="85" t="s">
        <v>12906</v>
      </c>
      <c r="F4154" s="85" t="s">
        <v>429</v>
      </c>
      <c r="G4154" s="85" t="s">
        <v>429</v>
      </c>
      <c r="H4154" s="840">
        <v>1.0165401617605601</v>
      </c>
      <c r="I4154" s="840">
        <v>1.0199073589723</v>
      </c>
      <c r="J4154" s="86">
        <v>12460.916666666701</v>
      </c>
      <c r="K4154" s="44">
        <v>12667.022244018201</v>
      </c>
      <c r="L4154" s="45">
        <v>11917.9851994821</v>
      </c>
      <c r="M4154" s="46">
        <v>0.95642925141799995</v>
      </c>
      <c r="N4154" s="139">
        <v>12708.9806078739</v>
      </c>
      <c r="O4154" s="45">
        <v>11804.6782985721</v>
      </c>
      <c r="P4154" s="99">
        <v>0.94733626861898201</v>
      </c>
      <c r="Q4154" s="86">
        <v>12556.1076345079</v>
      </c>
      <c r="R4154" s="44">
        <v>12763.7876858657</v>
      </c>
      <c r="S4154" s="45">
        <v>12009.6429564339</v>
      </c>
      <c r="T4154" s="140">
        <v>0.95647817827141202</v>
      </c>
      <c r="U4154" s="44">
        <v>12806.066576482899</v>
      </c>
      <c r="V4154" s="45">
        <v>11895.3775417737</v>
      </c>
      <c r="W4154" s="99">
        <v>0.94737779318502102</v>
      </c>
      <c r="X4154" s="86">
        <v>12645.7361833175</v>
      </c>
      <c r="Y4154" s="44">
        <v>12854.898705371001</v>
      </c>
      <c r="Z4154" s="45">
        <v>12095.963017379499</v>
      </c>
      <c r="AA4154" s="46">
        <v>0.95652501697265102</v>
      </c>
      <c r="AB4154" s="139">
        <v>12897.4793929878</v>
      </c>
      <c r="AC4154" s="45">
        <v>11980.8009762815</v>
      </c>
      <c r="AD4154" s="99">
        <v>0.947418228769218</v>
      </c>
      <c r="AE4154" s="142">
        <v>12736.153213976801</v>
      </c>
      <c r="AF4154" s="44">
        <v>12946.8112483433</v>
      </c>
      <c r="AG4154" s="45">
        <v>12182.883204824901</v>
      </c>
      <c r="AH4154" s="140">
        <v>0.95655909599574196</v>
      </c>
      <c r="AI4154" s="44">
        <v>12989.6963879336</v>
      </c>
      <c r="AJ4154" s="45">
        <v>12066.842281556001</v>
      </c>
      <c r="AK4154" s="46">
        <v>0.94744795220535405</v>
      </c>
    </row>
    <row r="4155" spans="1:37" x14ac:dyDescent="0.2">
      <c r="A4155" s="35" t="s">
        <v>3085</v>
      </c>
      <c r="B4155" s="35" t="s">
        <v>9289</v>
      </c>
      <c r="C4155" s="85" t="s">
        <v>1005</v>
      </c>
      <c r="D4155" s="85" t="s">
        <v>1005</v>
      </c>
      <c r="E4155" s="85" t="s">
        <v>12906</v>
      </c>
      <c r="F4155" s="85" t="s">
        <v>429</v>
      </c>
      <c r="G4155" s="85" t="s">
        <v>429</v>
      </c>
      <c r="H4155" s="840">
        <v>1.0165401617605601</v>
      </c>
      <c r="I4155" s="840">
        <v>1.0199073589723</v>
      </c>
      <c r="J4155" s="86">
        <v>11998</v>
      </c>
      <c r="K4155" s="44">
        <v>12196.448860803301</v>
      </c>
      <c r="L4155" s="45">
        <v>11475.238158513201</v>
      </c>
      <c r="M4155" s="46">
        <v>0.95642925141799995</v>
      </c>
      <c r="N4155" s="139">
        <v>12236.848492949601</v>
      </c>
      <c r="O4155" s="45">
        <v>11366.140550890501</v>
      </c>
      <c r="P4155" s="99">
        <v>0.94733626861898201</v>
      </c>
      <c r="Q4155" s="86">
        <v>12107.6971059522</v>
      </c>
      <c r="R4155" s="44">
        <v>12307.960374632599</v>
      </c>
      <c r="S4155" s="45">
        <v>11580.7480709632</v>
      </c>
      <c r="T4155" s="140">
        <v>0.95647817827141202</v>
      </c>
      <c r="U4155" s="44">
        <v>12348.7293785683</v>
      </c>
      <c r="V4155" s="45">
        <v>11470.563364789699</v>
      </c>
      <c r="W4155" s="99">
        <v>0.94737779318502102</v>
      </c>
      <c r="X4155" s="86">
        <v>12211.142411139101</v>
      </c>
      <c r="Y4155" s="44">
        <v>12413.116681900599</v>
      </c>
      <c r="Z4155" s="45">
        <v>11680.2632020703</v>
      </c>
      <c r="AA4155" s="46">
        <v>0.95652501697265102</v>
      </c>
      <c r="AB4155" s="139">
        <v>12454.2340065795</v>
      </c>
      <c r="AC4155" s="45">
        <v>11569.0589144101</v>
      </c>
      <c r="AD4155" s="99">
        <v>0.947418228769218</v>
      </c>
      <c r="AE4155" s="142">
        <v>12315.901299003801</v>
      </c>
      <c r="AF4155" s="44">
        <v>12519.608298716499</v>
      </c>
      <c r="AG4155" s="45">
        <v>11780.887412947901</v>
      </c>
      <c r="AH4155" s="140">
        <v>0.95655909599574196</v>
      </c>
      <c r="AI4155" s="44">
        <v>12561.078367230501</v>
      </c>
      <c r="AJ4155" s="45">
        <v>11668.675465304401</v>
      </c>
      <c r="AK4155" s="46">
        <v>0.94744795220535405</v>
      </c>
    </row>
    <row r="4156" spans="1:37" x14ac:dyDescent="0.2">
      <c r="A4156" s="35" t="s">
        <v>3084</v>
      </c>
      <c r="B4156" s="35" t="s">
        <v>9288</v>
      </c>
      <c r="C4156" s="85" t="s">
        <v>1005</v>
      </c>
      <c r="D4156" s="85" t="s">
        <v>1005</v>
      </c>
      <c r="E4156" s="85" t="s">
        <v>12906</v>
      </c>
      <c r="F4156" s="85" t="s">
        <v>429</v>
      </c>
      <c r="G4156" s="85" t="s">
        <v>429</v>
      </c>
      <c r="H4156" s="840">
        <v>1.0165401617605601</v>
      </c>
      <c r="I4156" s="840">
        <v>1.0199073589723</v>
      </c>
      <c r="J4156" s="86">
        <v>5273.6666666666697</v>
      </c>
      <c r="K4156" s="44">
        <v>5360.8939664046302</v>
      </c>
      <c r="L4156" s="45">
        <v>5043.8890622280596</v>
      </c>
      <c r="M4156" s="46">
        <v>0.95642925141799995</v>
      </c>
      <c r="N4156" s="139">
        <v>5378.6514421002303</v>
      </c>
      <c r="O4156" s="45">
        <v>4995.9357019402996</v>
      </c>
      <c r="P4156" s="99">
        <v>0.94733626861898201</v>
      </c>
      <c r="Q4156" s="86">
        <v>5325.1001660027296</v>
      </c>
      <c r="R4156" s="44">
        <v>5413.1781841396296</v>
      </c>
      <c r="S4156" s="45">
        <v>5093.3421058910899</v>
      </c>
      <c r="T4156" s="140">
        <v>0.95647817827141202</v>
      </c>
      <c r="U4156" s="44">
        <v>5431.1088465707799</v>
      </c>
      <c r="V4156" s="45">
        <v>5044.8816437568603</v>
      </c>
      <c r="W4156" s="99">
        <v>0.94737779318502102</v>
      </c>
      <c r="X4156" s="86">
        <v>5372.9718395337504</v>
      </c>
      <c r="Y4156" s="44">
        <v>5461.8416628945997</v>
      </c>
      <c r="Z4156" s="45">
        <v>5139.3819800035999</v>
      </c>
      <c r="AA4156" s="46">
        <v>0.95652501697265102</v>
      </c>
      <c r="AB4156" s="139">
        <v>5479.9335186913904</v>
      </c>
      <c r="AC4156" s="45">
        <v>5090.4514634379502</v>
      </c>
      <c r="AD4156" s="99">
        <v>0.947418228769218</v>
      </c>
      <c r="AE4156" s="142">
        <v>5420.2319125146396</v>
      </c>
      <c r="AF4156" s="44">
        <v>5509.8834251274102</v>
      </c>
      <c r="AG4156" s="45">
        <v>5184.7721383222797</v>
      </c>
      <c r="AH4156" s="140">
        <v>0.95655909599574196</v>
      </c>
      <c r="AI4156" s="44">
        <v>5528.1344149101596</v>
      </c>
      <c r="AJ4156" s="45">
        <v>5135.3876259900999</v>
      </c>
      <c r="AK4156" s="46">
        <v>0.94744795220535405</v>
      </c>
    </row>
    <row r="4157" spans="1:37" x14ac:dyDescent="0.2">
      <c r="A4157" s="35" t="s">
        <v>3083</v>
      </c>
      <c r="B4157" s="35" t="s">
        <v>9287</v>
      </c>
      <c r="C4157" s="85" t="s">
        <v>1005</v>
      </c>
      <c r="D4157" s="85" t="s">
        <v>1005</v>
      </c>
      <c r="E4157" s="85" t="s">
        <v>12906</v>
      </c>
      <c r="F4157" s="85" t="s">
        <v>429</v>
      </c>
      <c r="G4157" s="85" t="s">
        <v>429</v>
      </c>
      <c r="H4157" s="840">
        <v>1.0165401617605601</v>
      </c>
      <c r="I4157" s="840">
        <v>1.0199073589723</v>
      </c>
      <c r="J4157" s="86">
        <v>30083.5</v>
      </c>
      <c r="K4157" s="44">
        <v>30581.085956324001</v>
      </c>
      <c r="L4157" s="45">
        <v>28772.739385033401</v>
      </c>
      <c r="M4157" s="46">
        <v>0.95642925141799995</v>
      </c>
      <c r="N4157" s="139">
        <v>30682.383033643098</v>
      </c>
      <c r="O4157" s="45">
        <v>28499.190636999101</v>
      </c>
      <c r="P4157" s="99">
        <v>0.94733626861898201</v>
      </c>
      <c r="Q4157" s="86">
        <v>30285.758534175799</v>
      </c>
      <c r="R4157" s="44">
        <v>30786.689879372399</v>
      </c>
      <c r="S4157" s="45">
        <v>28967.6671503363</v>
      </c>
      <c r="T4157" s="140">
        <v>0.95647817827141202</v>
      </c>
      <c r="U4157" s="44">
        <v>30888.668001063899</v>
      </c>
      <c r="V4157" s="45">
        <v>28692.055085041899</v>
      </c>
      <c r="W4157" s="99">
        <v>0.94737779318502102</v>
      </c>
      <c r="X4157" s="86">
        <v>30472.0418799322</v>
      </c>
      <c r="Y4157" s="44">
        <v>30976.054381801001</v>
      </c>
      <c r="Z4157" s="45">
        <v>29147.270376393499</v>
      </c>
      <c r="AA4157" s="46">
        <v>0.95652501697265102</v>
      </c>
      <c r="AB4157" s="139">
        <v>31078.659756254801</v>
      </c>
      <c r="AC4157" s="45">
        <v>28869.767944866799</v>
      </c>
      <c r="AD4157" s="99">
        <v>0.947418228769218</v>
      </c>
      <c r="AE4157" s="142">
        <v>30659.228503397499</v>
      </c>
      <c r="AF4157" s="44">
        <v>31166.337102297799</v>
      </c>
      <c r="AG4157" s="45">
        <v>29327.3639011368</v>
      </c>
      <c r="AH4157" s="140">
        <v>0.95655909599574196</v>
      </c>
      <c r="AI4157" s="44">
        <v>31269.572771028299</v>
      </c>
      <c r="AJ4157" s="45">
        <v>29048.02326174</v>
      </c>
      <c r="AK4157" s="46">
        <v>0.94744795220535405</v>
      </c>
    </row>
    <row r="4158" spans="1:37" x14ac:dyDescent="0.2">
      <c r="A4158" s="35" t="s">
        <v>3082</v>
      </c>
      <c r="B4158" s="35" t="s">
        <v>9286</v>
      </c>
      <c r="C4158" s="85" t="s">
        <v>1005</v>
      </c>
      <c r="D4158" s="85" t="s">
        <v>1005</v>
      </c>
      <c r="E4158" s="85" t="s">
        <v>12906</v>
      </c>
      <c r="F4158" s="85" t="s">
        <v>429</v>
      </c>
      <c r="G4158" s="85" t="s">
        <v>429</v>
      </c>
      <c r="H4158" s="840">
        <v>1.0165401617605601</v>
      </c>
      <c r="I4158" s="840">
        <v>1.0199073589723</v>
      </c>
      <c r="J4158" s="86">
        <v>16775.833333333299</v>
      </c>
      <c r="K4158" s="44">
        <v>17053.308330334901</v>
      </c>
      <c r="L4158" s="45">
        <v>16044.897716913099</v>
      </c>
      <c r="M4158" s="46">
        <v>0.95642925141799995</v>
      </c>
      <c r="N4158" s="139">
        <v>17109.795869559399</v>
      </c>
      <c r="O4158" s="45">
        <v>15892.3553529739</v>
      </c>
      <c r="P4158" s="99">
        <v>0.94733626861898201</v>
      </c>
      <c r="Q4158" s="86">
        <v>16906.765103075599</v>
      </c>
      <c r="R4158" s="44">
        <v>17186.405732728399</v>
      </c>
      <c r="S4158" s="45">
        <v>16170.9518862525</v>
      </c>
      <c r="T4158" s="140">
        <v>0.95647817827141202</v>
      </c>
      <c r="U4158" s="44">
        <v>17243.334145042802</v>
      </c>
      <c r="V4158" s="45">
        <v>16017.093813249299</v>
      </c>
      <c r="W4158" s="99">
        <v>0.94737779318502102</v>
      </c>
      <c r="X4158" s="86">
        <v>17034.2466600554</v>
      </c>
      <c r="Y4158" s="44">
        <v>17315.995855282101</v>
      </c>
      <c r="Z4158" s="45">
        <v>16293.6830756258</v>
      </c>
      <c r="AA4158" s="46">
        <v>0.95652501697265102</v>
      </c>
      <c r="AB4158" s="139">
        <v>17373.353523139798</v>
      </c>
      <c r="AC4158" s="45">
        <v>16138.555799087701</v>
      </c>
      <c r="AD4158" s="99">
        <v>0.947418228769218</v>
      </c>
      <c r="AE4158" s="142">
        <v>17161.244908534802</v>
      </c>
      <c r="AF4158" s="44">
        <v>17445.0946753346</v>
      </c>
      <c r="AG4158" s="45">
        <v>16415.7449158696</v>
      </c>
      <c r="AH4158" s="140">
        <v>0.95655909599574296</v>
      </c>
      <c r="AI4158" s="44">
        <v>17502.879971340499</v>
      </c>
      <c r="AJ4158" s="45">
        <v>16259.3863458858</v>
      </c>
      <c r="AK4158" s="46">
        <v>0.94744795220535405</v>
      </c>
    </row>
    <row r="4159" spans="1:37" x14ac:dyDescent="0.2">
      <c r="A4159" s="35" t="s">
        <v>3081</v>
      </c>
      <c r="B4159" s="35" t="s">
        <v>9285</v>
      </c>
      <c r="C4159" s="85" t="s">
        <v>1005</v>
      </c>
      <c r="D4159" s="85" t="s">
        <v>1005</v>
      </c>
      <c r="E4159" s="85" t="s">
        <v>12906</v>
      </c>
      <c r="F4159" s="85" t="s">
        <v>429</v>
      </c>
      <c r="G4159" s="85" t="s">
        <v>429</v>
      </c>
      <c r="H4159" s="840">
        <v>1.0165401617605601</v>
      </c>
      <c r="I4159" s="840">
        <v>1.0199073589723</v>
      </c>
      <c r="J4159" s="86">
        <v>4617.0833333333303</v>
      </c>
      <c r="K4159" s="44">
        <v>4693.4506385286704</v>
      </c>
      <c r="L4159" s="45">
        <v>4415.91355623452</v>
      </c>
      <c r="M4159" s="46">
        <v>0.95642925141799995</v>
      </c>
      <c r="N4159" s="139">
        <v>4708.99726865501</v>
      </c>
      <c r="O4159" s="45">
        <v>4373.9304969028899</v>
      </c>
      <c r="P4159" s="99">
        <v>0.94733626861898201</v>
      </c>
      <c r="Q4159" s="86">
        <v>4660.0296422122301</v>
      </c>
      <c r="R4159" s="44">
        <v>4737.1072863034497</v>
      </c>
      <c r="S4159" s="45">
        <v>4457.2166628739396</v>
      </c>
      <c r="T4159" s="140">
        <v>0.95647817827141202</v>
      </c>
      <c r="U4159" s="44">
        <v>4752.7985251212904</v>
      </c>
      <c r="V4159" s="45">
        <v>4414.8085986158103</v>
      </c>
      <c r="W4159" s="99">
        <v>0.94737779318502102</v>
      </c>
      <c r="X4159" s="86">
        <v>4697.1398790719804</v>
      </c>
      <c r="Y4159" s="44">
        <v>4774.83133248383</v>
      </c>
      <c r="Z4159" s="45">
        <v>4492.9318025522398</v>
      </c>
      <c r="AA4159" s="46">
        <v>0.95652501697265102</v>
      </c>
      <c r="AB4159" s="139">
        <v>4790.6475287877502</v>
      </c>
      <c r="AC4159" s="45">
        <v>4450.15594451163</v>
      </c>
      <c r="AD4159" s="99">
        <v>0.947418228769218</v>
      </c>
      <c r="AE4159" s="142">
        <v>4736.9336604764403</v>
      </c>
      <c r="AF4159" s="44">
        <v>4815.2833094697799</v>
      </c>
      <c r="AG4159" s="45">
        <v>4531.1569800571397</v>
      </c>
      <c r="AH4159" s="140">
        <v>0.95655909599574196</v>
      </c>
      <c r="AI4159" s="44">
        <v>4831.2334992834903</v>
      </c>
      <c r="AJ4159" s="45">
        <v>4487.9980963510097</v>
      </c>
      <c r="AK4159" s="46">
        <v>0.94744795220535405</v>
      </c>
    </row>
    <row r="4160" spans="1:37" x14ac:dyDescent="0.2">
      <c r="A4160" s="35" t="s">
        <v>3080</v>
      </c>
      <c r="B4160" s="35" t="s">
        <v>9284</v>
      </c>
      <c r="C4160" s="85" t="s">
        <v>1005</v>
      </c>
      <c r="D4160" s="85" t="s">
        <v>1005</v>
      </c>
      <c r="E4160" s="85" t="s">
        <v>12906</v>
      </c>
      <c r="F4160" s="85" t="s">
        <v>429</v>
      </c>
      <c r="G4160" s="85" t="s">
        <v>429</v>
      </c>
      <c r="H4160" s="840">
        <v>1.0165401617605601</v>
      </c>
      <c r="I4160" s="840">
        <v>1.0199073589723</v>
      </c>
      <c r="J4160" s="86">
        <v>8718.5833333333394</v>
      </c>
      <c r="K4160" s="44">
        <v>8862.7901119896305</v>
      </c>
      <c r="L4160" s="45">
        <v>8338.70813092545</v>
      </c>
      <c r="M4160" s="46">
        <v>0.95642925141799995</v>
      </c>
      <c r="N4160" s="139">
        <v>8892.1473014798794</v>
      </c>
      <c r="O4160" s="45">
        <v>8259.4302026436508</v>
      </c>
      <c r="P4160" s="99">
        <v>0.94733626861898201</v>
      </c>
      <c r="Q4160" s="86">
        <v>8791.8255158794309</v>
      </c>
      <c r="R4160" s="44">
        <v>8937.2437320827394</v>
      </c>
      <c r="S4160" s="45">
        <v>8409.1892531084795</v>
      </c>
      <c r="T4160" s="140">
        <v>0.95647817827141202</v>
      </c>
      <c r="U4160" s="44">
        <v>8966.8475424458393</v>
      </c>
      <c r="V4160" s="45">
        <v>8329.1802553016205</v>
      </c>
      <c r="W4160" s="99">
        <v>0.94737779318502102</v>
      </c>
      <c r="X4160" s="86">
        <v>8861.0202767631508</v>
      </c>
      <c r="Y4160" s="44">
        <v>9007.5829855044594</v>
      </c>
      <c r="Z4160" s="45">
        <v>8475.7875706258801</v>
      </c>
      <c r="AA4160" s="46">
        <v>0.95652501697265102</v>
      </c>
      <c r="AB4160" s="139">
        <v>9037.4197882734697</v>
      </c>
      <c r="AC4160" s="45">
        <v>8395.0921356990693</v>
      </c>
      <c r="AD4160" s="99">
        <v>0.947418228769218</v>
      </c>
      <c r="AE4160" s="142">
        <v>8933.9179098087607</v>
      </c>
      <c r="AF4160" s="44">
        <v>9081.6863571926006</v>
      </c>
      <c r="AG4160" s="45">
        <v>8545.8204395068406</v>
      </c>
      <c r="AH4160" s="140">
        <v>0.95655909599574196</v>
      </c>
      <c r="AI4160" s="44">
        <v>9111.7686206683502</v>
      </c>
      <c r="AJ4160" s="45">
        <v>8464.4222288190394</v>
      </c>
      <c r="AK4160" s="46">
        <v>0.94744795220535405</v>
      </c>
    </row>
    <row r="4161" spans="1:37" x14ac:dyDescent="0.2">
      <c r="A4161" s="35" t="s">
        <v>3079</v>
      </c>
      <c r="B4161" s="35" t="s">
        <v>9283</v>
      </c>
      <c r="C4161" s="85" t="s">
        <v>1005</v>
      </c>
      <c r="D4161" s="85" t="s">
        <v>1005</v>
      </c>
      <c r="E4161" s="85" t="s">
        <v>12906</v>
      </c>
      <c r="F4161" s="85" t="s">
        <v>429</v>
      </c>
      <c r="G4161" s="85" t="s">
        <v>429</v>
      </c>
      <c r="H4161" s="840">
        <v>1.0165401617605601</v>
      </c>
      <c r="I4161" s="840">
        <v>1.0199073589723</v>
      </c>
      <c r="J4161" s="86">
        <v>9470.75</v>
      </c>
      <c r="K4161" s="44">
        <v>9627.3977369938693</v>
      </c>
      <c r="L4161" s="45">
        <v>9058.1023328670199</v>
      </c>
      <c r="M4161" s="46">
        <v>0.95642925141799995</v>
      </c>
      <c r="N4161" s="139">
        <v>9659.2876199868806</v>
      </c>
      <c r="O4161" s="45">
        <v>8971.9849660232194</v>
      </c>
      <c r="P4161" s="99">
        <v>0.94733626861898201</v>
      </c>
      <c r="Q4161" s="86">
        <v>9550.9819565876096</v>
      </c>
      <c r="R4161" s="44">
        <v>9708.9567431218002</v>
      </c>
      <c r="S4161" s="45">
        <v>9135.30582254004</v>
      </c>
      <c r="T4161" s="140">
        <v>0.95647817827141202</v>
      </c>
      <c r="U4161" s="44">
        <v>9741.1167829353199</v>
      </c>
      <c r="V4161" s="45">
        <v>9048.3882087819202</v>
      </c>
      <c r="W4161" s="99">
        <v>0.94737779318502102</v>
      </c>
      <c r="X4161" s="86">
        <v>9627.73495185108</v>
      </c>
      <c r="Y4161" s="44">
        <v>9786.9792453425398</v>
      </c>
      <c r="Z4161" s="45">
        <v>9209.1693382275407</v>
      </c>
      <c r="AA4161" s="46">
        <v>0.95652501697265102</v>
      </c>
      <c r="AB4161" s="139">
        <v>9819.3977276277001</v>
      </c>
      <c r="AC4161" s="45">
        <v>9121.4915951422408</v>
      </c>
      <c r="AD4161" s="99">
        <v>0.947418228769218</v>
      </c>
      <c r="AE4161" s="142">
        <v>9704.0786826448493</v>
      </c>
      <c r="AF4161" s="44">
        <v>9864.5857137930398</v>
      </c>
      <c r="AG4161" s="45">
        <v>9282.5247321423103</v>
      </c>
      <c r="AH4161" s="140">
        <v>0.95655909599574196</v>
      </c>
      <c r="AI4161" s="44">
        <v>9897.2612604756596</v>
      </c>
      <c r="AJ4161" s="45">
        <v>9194.1094759114894</v>
      </c>
      <c r="AK4161" s="46">
        <v>0.94744795220535405</v>
      </c>
    </row>
    <row r="4162" spans="1:37" x14ac:dyDescent="0.2">
      <c r="A4162" s="35" t="s">
        <v>3078</v>
      </c>
      <c r="B4162" s="35" t="s">
        <v>9282</v>
      </c>
      <c r="C4162" s="85" t="s">
        <v>1005</v>
      </c>
      <c r="D4162" s="85" t="s">
        <v>1005</v>
      </c>
      <c r="E4162" s="85" t="s">
        <v>12906</v>
      </c>
      <c r="F4162" s="85" t="s">
        <v>429</v>
      </c>
      <c r="G4162" s="85" t="s">
        <v>429</v>
      </c>
      <c r="H4162" s="840">
        <v>1.0165401617605601</v>
      </c>
      <c r="I4162" s="840">
        <v>1.0199073589723</v>
      </c>
      <c r="J4162" s="86">
        <v>12221.75</v>
      </c>
      <c r="K4162" s="44">
        <v>12423.899721997201</v>
      </c>
      <c r="L4162" s="45">
        <v>11689.2392035179</v>
      </c>
      <c r="M4162" s="46">
        <v>0.95642925141799995</v>
      </c>
      <c r="N4162" s="139">
        <v>12465.0527645197</v>
      </c>
      <c r="O4162" s="45">
        <v>11578.107040994</v>
      </c>
      <c r="P4162" s="99">
        <v>0.94733626861898201</v>
      </c>
      <c r="Q4162" s="86">
        <v>12319.688533305</v>
      </c>
      <c r="R4162" s="44">
        <v>12523.458174485701</v>
      </c>
      <c r="S4162" s="45">
        <v>11783.513245206799</v>
      </c>
      <c r="T4162" s="140">
        <v>0.95647817827141202</v>
      </c>
      <c r="U4162" s="44">
        <v>12564.940995364401</v>
      </c>
      <c r="V4162" s="45">
        <v>11671.3993354093</v>
      </c>
      <c r="W4162" s="99">
        <v>0.94737779318502102</v>
      </c>
      <c r="X4162" s="86">
        <v>12408.430514964901</v>
      </c>
      <c r="Y4162" s="44">
        <v>12613.6679628772</v>
      </c>
      <c r="Z4162" s="45">
        <v>11868.9742089308</v>
      </c>
      <c r="AA4162" s="46">
        <v>0.95652501697265102</v>
      </c>
      <c r="AB4162" s="139">
        <v>12655.449595509101</v>
      </c>
      <c r="AC4162" s="45">
        <v>11755.973260294</v>
      </c>
      <c r="AD4162" s="99">
        <v>0.947418228769218</v>
      </c>
      <c r="AE4162" s="142">
        <v>12499.9548145441</v>
      </c>
      <c r="AF4162" s="44">
        <v>12706.706089176399</v>
      </c>
      <c r="AG4162" s="45">
        <v>11956.945477387901</v>
      </c>
      <c r="AH4162" s="140">
        <v>0.95655909599574196</v>
      </c>
      <c r="AI4162" s="44">
        <v>12748.795902174699</v>
      </c>
      <c r="AJ4162" s="45">
        <v>11843.0565916992</v>
      </c>
      <c r="AK4162" s="46">
        <v>0.94744795220535405</v>
      </c>
    </row>
    <row r="4163" spans="1:37" x14ac:dyDescent="0.2">
      <c r="A4163" s="35" t="s">
        <v>3077</v>
      </c>
      <c r="B4163" s="35" t="s">
        <v>9281</v>
      </c>
      <c r="C4163" s="85" t="s">
        <v>1005</v>
      </c>
      <c r="D4163" s="85" t="s">
        <v>1005</v>
      </c>
      <c r="E4163" s="85" t="s">
        <v>12906</v>
      </c>
      <c r="F4163" s="85" t="s">
        <v>429</v>
      </c>
      <c r="G4163" s="85" t="s">
        <v>429</v>
      </c>
      <c r="H4163" s="840">
        <v>1.0165401617605601</v>
      </c>
      <c r="I4163" s="840">
        <v>1.0199073589723</v>
      </c>
      <c r="J4163" s="86">
        <v>7705.5833333333303</v>
      </c>
      <c r="K4163" s="44">
        <v>7833.0349281261797</v>
      </c>
      <c r="L4163" s="45">
        <v>7369.8452992390203</v>
      </c>
      <c r="M4163" s="46">
        <v>0.95642925141799995</v>
      </c>
      <c r="N4163" s="139">
        <v>7858.9811468409398</v>
      </c>
      <c r="O4163" s="45">
        <v>7299.7785625326196</v>
      </c>
      <c r="P4163" s="99">
        <v>0.94733626861898201</v>
      </c>
      <c r="Q4163" s="86">
        <v>7781.1387336388298</v>
      </c>
      <c r="R4163" s="44">
        <v>7909.8400269746098</v>
      </c>
      <c r="S4163" s="45">
        <v>7442.4894008279898</v>
      </c>
      <c r="T4163" s="140">
        <v>0.95647817827141202</v>
      </c>
      <c r="U4163" s="44">
        <v>7936.0406556226199</v>
      </c>
      <c r="V4163" s="45">
        <v>7371.6780419412398</v>
      </c>
      <c r="W4163" s="99">
        <v>0.94737779318502102</v>
      </c>
      <c r="X4163" s="86">
        <v>7852.7778151950497</v>
      </c>
      <c r="Y4163" s="44">
        <v>7982.6640305281499</v>
      </c>
      <c r="Z4163" s="45">
        <v>7511.3784329619002</v>
      </c>
      <c r="AA4163" s="46">
        <v>0.95652501697265102</v>
      </c>
      <c r="AB4163" s="139">
        <v>8009.1058820918197</v>
      </c>
      <c r="AC4163" s="45">
        <v>7439.8648485903004</v>
      </c>
      <c r="AD4163" s="99">
        <v>0.947418228769218</v>
      </c>
      <c r="AE4163" s="142">
        <v>7922.4497712566599</v>
      </c>
      <c r="AF4163" s="44">
        <v>8053.4883720132002</v>
      </c>
      <c r="AG4163" s="45">
        <v>7578.2913912649501</v>
      </c>
      <c r="AH4163" s="140">
        <v>0.95655909599574196</v>
      </c>
      <c r="AI4163" s="44">
        <v>8080.16482279305</v>
      </c>
      <c r="AJ4163" s="45">
        <v>7506.1088122269002</v>
      </c>
      <c r="AK4163" s="46">
        <v>0.94744795220535405</v>
      </c>
    </row>
    <row r="4164" spans="1:37" x14ac:dyDescent="0.2">
      <c r="A4164" s="35" t="s">
        <v>3076</v>
      </c>
      <c r="B4164" s="35" t="s">
        <v>9280</v>
      </c>
      <c r="C4164" s="85" t="s">
        <v>1005</v>
      </c>
      <c r="D4164" s="85" t="s">
        <v>1005</v>
      </c>
      <c r="E4164" s="85" t="s">
        <v>12906</v>
      </c>
      <c r="F4164" s="85" t="s">
        <v>429</v>
      </c>
      <c r="G4164" s="85" t="s">
        <v>429</v>
      </c>
      <c r="H4164" s="840">
        <v>1.0165401617605601</v>
      </c>
      <c r="I4164" s="840">
        <v>1.0199073589723</v>
      </c>
      <c r="J4164" s="86">
        <v>3816.9166666666702</v>
      </c>
      <c r="K4164" s="44">
        <v>3880.0490857599302</v>
      </c>
      <c r="L4164" s="45">
        <v>3650.6107502248901</v>
      </c>
      <c r="M4164" s="46">
        <v>0.95642925141799995</v>
      </c>
      <c r="N4164" s="139">
        <v>3892.9013969173402</v>
      </c>
      <c r="O4164" s="45">
        <v>3615.9035926296001</v>
      </c>
      <c r="P4164" s="99">
        <v>0.94733626861898201</v>
      </c>
      <c r="Q4164" s="86">
        <v>3857.50805254643</v>
      </c>
      <c r="R4164" s="44">
        <v>3921.31185972823</v>
      </c>
      <c r="S4164" s="45">
        <v>3689.6222747669199</v>
      </c>
      <c r="T4164" s="140">
        <v>0.95647817827141202</v>
      </c>
      <c r="U4164" s="44">
        <v>3934.3008500870001</v>
      </c>
      <c r="V4164" s="45">
        <v>3654.51746601489</v>
      </c>
      <c r="W4164" s="99">
        <v>0.94737779318502102</v>
      </c>
      <c r="X4164" s="86">
        <v>3895.4367024774601</v>
      </c>
      <c r="Y4164" s="44">
        <v>3959.86785566448</v>
      </c>
      <c r="Z4164" s="45">
        <v>3726.0826579531399</v>
      </c>
      <c r="AA4164" s="46">
        <v>0.95652501697265102</v>
      </c>
      <c r="AB4164" s="139">
        <v>3972.9845592675401</v>
      </c>
      <c r="AC4164" s="45">
        <v>3690.6077409437999</v>
      </c>
      <c r="AD4164" s="99">
        <v>0.947418228769218</v>
      </c>
      <c r="AE4164" s="142">
        <v>3932.8905376019002</v>
      </c>
      <c r="AF4164" s="44">
        <v>3997.9411832804299</v>
      </c>
      <c r="AG4164" s="45">
        <v>3762.04221729868</v>
      </c>
      <c r="AH4164" s="140">
        <v>0.95655909599574196</v>
      </c>
      <c r="AI4164" s="44">
        <v>4011.1840013326901</v>
      </c>
      <c r="AJ4164" s="45">
        <v>3726.20908609873</v>
      </c>
      <c r="AK4164" s="46">
        <v>0.94744795220535405</v>
      </c>
    </row>
    <row r="4165" spans="1:37" x14ac:dyDescent="0.2">
      <c r="A4165" s="35" t="s">
        <v>3075</v>
      </c>
      <c r="B4165" s="35" t="s">
        <v>9279</v>
      </c>
      <c r="C4165" s="85" t="s">
        <v>1005</v>
      </c>
      <c r="D4165" s="85" t="s">
        <v>1005</v>
      </c>
      <c r="E4165" s="85" t="s">
        <v>12906</v>
      </c>
      <c r="F4165" s="85" t="s">
        <v>429</v>
      </c>
      <c r="G4165" s="85" t="s">
        <v>429</v>
      </c>
      <c r="H4165" s="840">
        <v>1.0165401617605601</v>
      </c>
      <c r="I4165" s="840">
        <v>1.0199073589723</v>
      </c>
      <c r="J4165" s="86">
        <v>10310.666666666701</v>
      </c>
      <c r="K4165" s="44">
        <v>10481.2067611926</v>
      </c>
      <c r="L4165" s="45">
        <v>9861.4232016205206</v>
      </c>
      <c r="M4165" s="46">
        <v>0.95642925141799995</v>
      </c>
      <c r="N4165" s="139">
        <v>10515.924809243699</v>
      </c>
      <c r="O4165" s="45">
        <v>9767.6684869741093</v>
      </c>
      <c r="P4165" s="99">
        <v>0.94733626861898201</v>
      </c>
      <c r="Q4165" s="86">
        <v>10388.215762120601</v>
      </c>
      <c r="R4165" s="44">
        <v>10560.0385312297</v>
      </c>
      <c r="S4165" s="45">
        <v>9936.1016876434496</v>
      </c>
      <c r="T4165" s="140">
        <v>0.95647817827141202</v>
      </c>
      <c r="U4165" s="44">
        <v>10595.0177023788</v>
      </c>
      <c r="V4165" s="45">
        <v>9841.5649238476399</v>
      </c>
      <c r="W4165" s="99">
        <v>0.94737779318502102</v>
      </c>
      <c r="X4165" s="86">
        <v>10463.101413427999</v>
      </c>
      <c r="Y4165" s="44">
        <v>10636.162803323299</v>
      </c>
      <c r="Z4165" s="45">
        <v>10008.218257065801</v>
      </c>
      <c r="AA4165" s="46">
        <v>0.95652501697265102</v>
      </c>
      <c r="AB4165" s="139">
        <v>10671.3941292287</v>
      </c>
      <c r="AC4165" s="45">
        <v>9912.9330085426609</v>
      </c>
      <c r="AD4165" s="99">
        <v>0.947418228769218</v>
      </c>
      <c r="AE4165" s="142">
        <v>10540.808172004899</v>
      </c>
      <c r="AF4165" s="44">
        <v>10715.154844257</v>
      </c>
      <c r="AG4165" s="45">
        <v>10082.905936077599</v>
      </c>
      <c r="AH4165" s="140">
        <v>0.95655909599574196</v>
      </c>
      <c r="AI4165" s="44">
        <v>10750.6478241432</v>
      </c>
      <c r="AJ4165" s="45">
        <v>9986.8671171555397</v>
      </c>
      <c r="AK4165" s="46">
        <v>0.94744795220535405</v>
      </c>
    </row>
    <row r="4166" spans="1:37" x14ac:dyDescent="0.2">
      <c r="A4166" s="35" t="s">
        <v>3074</v>
      </c>
      <c r="B4166" s="35" t="s">
        <v>9278</v>
      </c>
      <c r="C4166" s="85" t="s">
        <v>1005</v>
      </c>
      <c r="D4166" s="85" t="s">
        <v>1005</v>
      </c>
      <c r="E4166" s="85" t="s">
        <v>12906</v>
      </c>
      <c r="F4166" s="85" t="s">
        <v>429</v>
      </c>
      <c r="G4166" s="85" t="s">
        <v>429</v>
      </c>
      <c r="H4166" s="840">
        <v>1.0165401617605601</v>
      </c>
      <c r="I4166" s="840">
        <v>1.0199073589723</v>
      </c>
      <c r="J4166" s="86">
        <v>9664.8333333333303</v>
      </c>
      <c r="K4166" s="44">
        <v>9824.6912400555593</v>
      </c>
      <c r="L4166" s="45">
        <v>9243.7293100797306</v>
      </c>
      <c r="M4166" s="46">
        <v>0.95642925141799995</v>
      </c>
      <c r="N4166" s="139">
        <v>9857.2346399074104</v>
      </c>
      <c r="O4166" s="45">
        <v>9155.8471468243497</v>
      </c>
      <c r="P4166" s="99">
        <v>0.94733626861898201</v>
      </c>
      <c r="Q4166" s="86">
        <v>9741.5045597489407</v>
      </c>
      <c r="R4166" s="44">
        <v>9902.6306209584709</v>
      </c>
      <c r="S4166" s="45">
        <v>9317.5365349313197</v>
      </c>
      <c r="T4166" s="140">
        <v>0.95647817827141202</v>
      </c>
      <c r="U4166" s="44">
        <v>9935.4321879501204</v>
      </c>
      <c r="V4166" s="45">
        <v>9228.8850921167705</v>
      </c>
      <c r="W4166" s="99">
        <v>0.94737779318502102</v>
      </c>
      <c r="X4166" s="86">
        <v>9812.4225511390396</v>
      </c>
      <c r="Y4166" s="44">
        <v>9974.7216073978998</v>
      </c>
      <c r="Z4166" s="45">
        <v>9385.8276472711004</v>
      </c>
      <c r="AA4166" s="46">
        <v>0.95652501697265102</v>
      </c>
      <c r="AB4166" s="139">
        <v>10007.7619692524</v>
      </c>
      <c r="AC4166" s="45">
        <v>9296.46799333528</v>
      </c>
      <c r="AD4166" s="99">
        <v>0.947418228769218</v>
      </c>
      <c r="AE4166" s="142">
        <v>9883.8330739210505</v>
      </c>
      <c r="AF4166" s="44">
        <v>10047.313271778101</v>
      </c>
      <c r="AG4166" s="45">
        <v>9454.4704301627407</v>
      </c>
      <c r="AH4166" s="140">
        <v>0.95655909599574196</v>
      </c>
      <c r="AI4166" s="44">
        <v>10080.594086945899</v>
      </c>
      <c r="AJ4166" s="45">
        <v>9364.4174058260505</v>
      </c>
      <c r="AK4166" s="46">
        <v>0.94744795220535405</v>
      </c>
    </row>
    <row r="4167" spans="1:37" x14ac:dyDescent="0.2">
      <c r="A4167" s="35" t="s">
        <v>3073</v>
      </c>
      <c r="B4167" s="35" t="s">
        <v>9277</v>
      </c>
      <c r="C4167" s="85" t="s">
        <v>1005</v>
      </c>
      <c r="D4167" s="85" t="s">
        <v>1005</v>
      </c>
      <c r="E4167" s="85" t="s">
        <v>12906</v>
      </c>
      <c r="F4167" s="85" t="s">
        <v>429</v>
      </c>
      <c r="G4167" s="85" t="s">
        <v>429</v>
      </c>
      <c r="H4167" s="840">
        <v>1.0165401617605601</v>
      </c>
      <c r="I4167" s="840">
        <v>1.0199073589723</v>
      </c>
      <c r="J4167" s="86">
        <v>13211.083333333299</v>
      </c>
      <c r="K4167" s="44">
        <v>13429.596788699</v>
      </c>
      <c r="L4167" s="45">
        <v>12635.4665429208</v>
      </c>
      <c r="M4167" s="46">
        <v>0.95642925141799995</v>
      </c>
      <c r="N4167" s="139">
        <v>13474.081111662899</v>
      </c>
      <c r="O4167" s="45">
        <v>12515.338389414401</v>
      </c>
      <c r="P4167" s="99">
        <v>0.94733626861898201</v>
      </c>
      <c r="Q4167" s="86">
        <v>13300.7538377162</v>
      </c>
      <c r="R4167" s="44">
        <v>13520.7504577295</v>
      </c>
      <c r="S4167" s="45">
        <v>12721.880800335301</v>
      </c>
      <c r="T4167" s="140">
        <v>0.95647817827141202</v>
      </c>
      <c r="U4167" s="44">
        <v>13565.536718965801</v>
      </c>
      <c r="V4167" s="45">
        <v>12600.838818472799</v>
      </c>
      <c r="W4167" s="99">
        <v>0.94737779318502102</v>
      </c>
      <c r="X4167" s="86">
        <v>13382.410978944899</v>
      </c>
      <c r="Y4167" s="44">
        <v>13603.758221283</v>
      </c>
      <c r="Z4167" s="45">
        <v>12800.610888770299</v>
      </c>
      <c r="AA4167" s="46">
        <v>0.95652501697265102</v>
      </c>
      <c r="AB4167" s="139">
        <v>13648.819438217601</v>
      </c>
      <c r="AC4167" s="45">
        <v>12678.7401063337</v>
      </c>
      <c r="AD4167" s="99">
        <v>0.947418228769218</v>
      </c>
      <c r="AE4167" s="142">
        <v>13464.928685642701</v>
      </c>
      <c r="AF4167" s="44">
        <v>13687.6407841977</v>
      </c>
      <c r="AG4167" s="45">
        <v>12880.000011185501</v>
      </c>
      <c r="AH4167" s="140">
        <v>0.95655909599574196</v>
      </c>
      <c r="AI4167" s="44">
        <v>13732.979854524199</v>
      </c>
      <c r="AJ4167" s="45">
        <v>12757.3191098033</v>
      </c>
      <c r="AK4167" s="46">
        <v>0.94744795220535405</v>
      </c>
    </row>
    <row r="4168" spans="1:37" x14ac:dyDescent="0.2">
      <c r="A4168" s="35" t="s">
        <v>3072</v>
      </c>
      <c r="B4168" s="35" t="s">
        <v>9276</v>
      </c>
      <c r="C4168" s="85" t="s">
        <v>1005</v>
      </c>
      <c r="D4168" s="85" t="s">
        <v>1005</v>
      </c>
      <c r="E4168" s="85" t="s">
        <v>12906</v>
      </c>
      <c r="F4168" s="85" t="s">
        <v>429</v>
      </c>
      <c r="G4168" s="85" t="s">
        <v>429</v>
      </c>
      <c r="H4168" s="840">
        <v>1.0165401617605601</v>
      </c>
      <c r="I4168" s="840">
        <v>1.0199073589723</v>
      </c>
      <c r="J4168" s="86">
        <v>10678.583333333299</v>
      </c>
      <c r="K4168" s="44">
        <v>10855.208829040301</v>
      </c>
      <c r="L4168" s="45">
        <v>10213.3094637047</v>
      </c>
      <c r="M4168" s="46">
        <v>0.95642925141799995</v>
      </c>
      <c r="N4168" s="139">
        <v>10891.165725065601</v>
      </c>
      <c r="O4168" s="45">
        <v>10116.209289136799</v>
      </c>
      <c r="P4168" s="99">
        <v>0.94733626861898201</v>
      </c>
      <c r="Q4168" s="86">
        <v>10767.288585177899</v>
      </c>
      <c r="R4168" s="44">
        <v>10945.3812800995</v>
      </c>
      <c r="S4168" s="45">
        <v>10298.6765708736</v>
      </c>
      <c r="T4168" s="140">
        <v>0.95647817827141202</v>
      </c>
      <c r="U4168" s="44">
        <v>10981.6368642014</v>
      </c>
      <c r="V4168" s="45">
        <v>10200.6900984122</v>
      </c>
      <c r="W4168" s="99">
        <v>0.94737779318502102</v>
      </c>
      <c r="X4168" s="86">
        <v>10856.179714952899</v>
      </c>
      <c r="Y4168" s="44">
        <v>11035.74268354</v>
      </c>
      <c r="Z4168" s="45">
        <v>10384.2074861035</v>
      </c>
      <c r="AA4168" s="46">
        <v>0.95652501697265102</v>
      </c>
      <c r="AB4168" s="139">
        <v>11072.297581606201</v>
      </c>
      <c r="AC4168" s="45">
        <v>10285.342556740999</v>
      </c>
      <c r="AD4168" s="99">
        <v>0.947418228769218</v>
      </c>
      <c r="AE4168" s="142">
        <v>10945.5983174372</v>
      </c>
      <c r="AF4168" s="44">
        <v>11126.6402841737</v>
      </c>
      <c r="AG4168" s="45">
        <v>10470.1116316602</v>
      </c>
      <c r="AH4168" s="140">
        <v>0.95655909599574196</v>
      </c>
      <c r="AI4168" s="44">
        <v>11163.496272308899</v>
      </c>
      <c r="AJ4168" s="45">
        <v>10370.3847115182</v>
      </c>
      <c r="AK4168" s="46">
        <v>0.94744795220535405</v>
      </c>
    </row>
    <row r="4169" spans="1:37" x14ac:dyDescent="0.2">
      <c r="A4169" s="35" t="s">
        <v>3071</v>
      </c>
      <c r="B4169" s="35" t="s">
        <v>9275</v>
      </c>
      <c r="C4169" s="85" t="s">
        <v>1005</v>
      </c>
      <c r="D4169" s="85" t="s">
        <v>1005</v>
      </c>
      <c r="E4169" s="85" t="s">
        <v>12906</v>
      </c>
      <c r="F4169" s="85" t="s">
        <v>429</v>
      </c>
      <c r="G4169" s="85" t="s">
        <v>429</v>
      </c>
      <c r="H4169" s="840">
        <v>1.0165401617605601</v>
      </c>
      <c r="I4169" s="840">
        <v>1.0199073589723</v>
      </c>
      <c r="J4169" s="86">
        <v>9223.6666666666697</v>
      </c>
      <c r="K4169" s="44">
        <v>9376.2276053588594</v>
      </c>
      <c r="L4169" s="45">
        <v>8821.7846053291596</v>
      </c>
      <c r="M4169" s="46">
        <v>0.95642925141799995</v>
      </c>
      <c r="N4169" s="139">
        <v>9407.2855100408105</v>
      </c>
      <c r="O4169" s="45">
        <v>8737.9139629852798</v>
      </c>
      <c r="P4169" s="99">
        <v>0.94733626861898201</v>
      </c>
      <c r="Q4169" s="86">
        <v>9293.6982264117396</v>
      </c>
      <c r="R4169" s="44">
        <v>9447.41749843047</v>
      </c>
      <c r="S4169" s="45">
        <v>8889.2195490025606</v>
      </c>
      <c r="T4169" s="140">
        <v>0.95647817827141202</v>
      </c>
      <c r="U4169" s="44">
        <v>9478.7112131851209</v>
      </c>
      <c r="V4169" s="45">
        <v>8804.6433162654994</v>
      </c>
      <c r="W4169" s="99">
        <v>0.94737779318502102</v>
      </c>
      <c r="X4169" s="86">
        <v>9362.3377179919698</v>
      </c>
      <c r="Y4169" s="44">
        <v>9517.1922983046006</v>
      </c>
      <c r="Z4169" s="45">
        <v>8955.3102446059602</v>
      </c>
      <c r="AA4169" s="46">
        <v>0.95652501697265102</v>
      </c>
      <c r="AB4169" s="139">
        <v>9548.7171357639108</v>
      </c>
      <c r="AC4169" s="45">
        <v>8870.0494179191992</v>
      </c>
      <c r="AD4169" s="99">
        <v>0.947418228769218</v>
      </c>
      <c r="AE4169" s="142">
        <v>9430.8275609748107</v>
      </c>
      <c r="AF4169" s="44">
        <v>9586.8149743693302</v>
      </c>
      <c r="AG4169" s="45">
        <v>9021.1438862178002</v>
      </c>
      <c r="AH4169" s="140">
        <v>0.95655909599574196</v>
      </c>
      <c r="AI4169" s="44">
        <v>9618.5704306369607</v>
      </c>
      <c r="AJ4169" s="45">
        <v>8935.2182602474004</v>
      </c>
      <c r="AK4169" s="46">
        <v>0.94744795220535405</v>
      </c>
    </row>
    <row r="4170" spans="1:37" x14ac:dyDescent="0.2">
      <c r="A4170" s="35" t="s">
        <v>3070</v>
      </c>
      <c r="B4170" s="35" t="s">
        <v>9274</v>
      </c>
      <c r="C4170" s="85" t="s">
        <v>1005</v>
      </c>
      <c r="D4170" s="85" t="s">
        <v>1005</v>
      </c>
      <c r="E4170" s="85" t="s">
        <v>12906</v>
      </c>
      <c r="F4170" s="85" t="s">
        <v>429</v>
      </c>
      <c r="G4170" s="85" t="s">
        <v>429</v>
      </c>
      <c r="H4170" s="840">
        <v>1.0165401617605601</v>
      </c>
      <c r="I4170" s="840">
        <v>1.0199073589723</v>
      </c>
      <c r="J4170" s="86">
        <v>8403.3333333333303</v>
      </c>
      <c r="K4170" s="44">
        <v>8542.3258259946106</v>
      </c>
      <c r="L4170" s="45">
        <v>8037.1938094159204</v>
      </c>
      <c r="M4170" s="46">
        <v>0.95642925141799995</v>
      </c>
      <c r="N4170" s="139">
        <v>8570.6215065638607</v>
      </c>
      <c r="O4170" s="45">
        <v>7960.7824439615097</v>
      </c>
      <c r="P4170" s="99">
        <v>0.94733626861898201</v>
      </c>
      <c r="Q4170" s="86">
        <v>8481.7221535421795</v>
      </c>
      <c r="R4170" s="44">
        <v>8622.0112099699309</v>
      </c>
      <c r="S4170" s="45">
        <v>8112.5821540242996</v>
      </c>
      <c r="T4170" s="140">
        <v>0.95647817827141202</v>
      </c>
      <c r="U4170" s="44">
        <v>8650.5708411560208</v>
      </c>
      <c r="V4170" s="45">
        <v>8035.3952162312899</v>
      </c>
      <c r="W4170" s="99">
        <v>0.94737779318502102</v>
      </c>
      <c r="X4170" s="86">
        <v>8551.9170773651495</v>
      </c>
      <c r="Y4170" s="44">
        <v>8693.3671691877098</v>
      </c>
      <c r="Z4170" s="45">
        <v>8180.1226275754098</v>
      </c>
      <c r="AA4170" s="46">
        <v>0.95652501697265102</v>
      </c>
      <c r="AB4170" s="139">
        <v>8722.1631605255698</v>
      </c>
      <c r="AC4170" s="45">
        <v>8102.2421300185197</v>
      </c>
      <c r="AD4170" s="99">
        <v>0.947418228769218</v>
      </c>
      <c r="AE4170" s="142">
        <v>8624.9889152871001</v>
      </c>
      <c r="AF4170" s="44">
        <v>8767.6476271290303</v>
      </c>
      <c r="AG4170" s="45">
        <v>8250.3115997803307</v>
      </c>
      <c r="AH4170" s="140">
        <v>0.95655909599574196</v>
      </c>
      <c r="AI4170" s="44">
        <v>8796.6896657558009</v>
      </c>
      <c r="AJ4170" s="45">
        <v>8171.7280855826402</v>
      </c>
      <c r="AK4170" s="46">
        <v>0.94744795220535405</v>
      </c>
    </row>
    <row r="4171" spans="1:37" x14ac:dyDescent="0.2">
      <c r="A4171" s="35" t="s">
        <v>3069</v>
      </c>
      <c r="B4171" s="35" t="s">
        <v>9273</v>
      </c>
      <c r="C4171" s="85" t="s">
        <v>1005</v>
      </c>
      <c r="D4171" s="85" t="s">
        <v>1005</v>
      </c>
      <c r="E4171" s="85" t="s">
        <v>12906</v>
      </c>
      <c r="F4171" s="85" t="s">
        <v>429</v>
      </c>
      <c r="G4171" s="85" t="s">
        <v>429</v>
      </c>
      <c r="H4171" s="840">
        <v>1.0165401617605601</v>
      </c>
      <c r="I4171" s="840">
        <v>1.0199073589723</v>
      </c>
      <c r="J4171" s="86">
        <v>2923.75</v>
      </c>
      <c r="K4171" s="44">
        <v>2972.1092979474502</v>
      </c>
      <c r="L4171" s="45">
        <v>2796.3600238333802</v>
      </c>
      <c r="M4171" s="46">
        <v>0.95642925141799995</v>
      </c>
      <c r="N4171" s="139">
        <v>2981.9541407952502</v>
      </c>
      <c r="O4171" s="45">
        <v>2769.7744153747499</v>
      </c>
      <c r="P4171" s="99">
        <v>0.94733626861898201</v>
      </c>
      <c r="Q4171" s="86">
        <v>2954.5119250039802</v>
      </c>
      <c r="R4171" s="44">
        <v>3003.3800301670699</v>
      </c>
      <c r="S4171" s="45">
        <v>2825.9261837089698</v>
      </c>
      <c r="T4171" s="140">
        <v>0.95647817827141202</v>
      </c>
      <c r="U4171" s="44">
        <v>3013.3284544829698</v>
      </c>
      <c r="V4171" s="45">
        <v>2799.0389874491002</v>
      </c>
      <c r="W4171" s="99">
        <v>0.94737779318502102</v>
      </c>
      <c r="X4171" s="86">
        <v>2982.7137788564601</v>
      </c>
      <c r="Y4171" s="44">
        <v>3032.0483472442102</v>
      </c>
      <c r="Z4171" s="45">
        <v>2853.0403479452398</v>
      </c>
      <c r="AA4171" s="46">
        <v>0.95652501697265102</v>
      </c>
      <c r="AB4171" s="139">
        <v>3042.0917327637699</v>
      </c>
      <c r="AC4171" s="45">
        <v>2825.8774052897302</v>
      </c>
      <c r="AD4171" s="99">
        <v>0.947418228769218</v>
      </c>
      <c r="AE4171" s="142">
        <v>3009.4984438368501</v>
      </c>
      <c r="AF4171" s="44">
        <v>3059.2760349160799</v>
      </c>
      <c r="AG4171" s="45">
        <v>2878.7631108371702</v>
      </c>
      <c r="AH4171" s="140">
        <v>0.95655909599574196</v>
      </c>
      <c r="AI4171" s="44">
        <v>3069.4096096848698</v>
      </c>
      <c r="AJ4171" s="45">
        <v>2851.34313777842</v>
      </c>
      <c r="AK4171" s="46">
        <v>0.94744795220535405</v>
      </c>
    </row>
    <row r="4172" spans="1:37" x14ac:dyDescent="0.2">
      <c r="A4172" s="35" t="s">
        <v>3068</v>
      </c>
      <c r="B4172" s="35" t="s">
        <v>9272</v>
      </c>
      <c r="C4172" s="85" t="s">
        <v>1005</v>
      </c>
      <c r="D4172" s="85" t="s">
        <v>1005</v>
      </c>
      <c r="E4172" s="85" t="s">
        <v>12906</v>
      </c>
      <c r="F4172" s="85" t="s">
        <v>429</v>
      </c>
      <c r="G4172" s="85" t="s">
        <v>429</v>
      </c>
      <c r="H4172" s="840">
        <v>1.0165401617605601</v>
      </c>
      <c r="I4172" s="840">
        <v>1.0199073589723</v>
      </c>
      <c r="J4172" s="86">
        <v>4795.75</v>
      </c>
      <c r="K4172" s="44">
        <v>4875.0724807632296</v>
      </c>
      <c r="L4172" s="45">
        <v>4586.79558248787</v>
      </c>
      <c r="M4172" s="46">
        <v>0.95642925141799995</v>
      </c>
      <c r="N4172" s="139">
        <v>4891.2207167913903</v>
      </c>
      <c r="O4172" s="45">
        <v>4543.1879102294797</v>
      </c>
      <c r="P4172" s="99">
        <v>0.94733626861898201</v>
      </c>
      <c r="Q4172" s="86">
        <v>4844.2822842821397</v>
      </c>
      <c r="R4172" s="44">
        <v>4924.4074968779996</v>
      </c>
      <c r="S4172" s="45">
        <v>4633.45029430265</v>
      </c>
      <c r="T4172" s="140">
        <v>0.95647817827141202</v>
      </c>
      <c r="U4172" s="44">
        <v>4940.7191506784702</v>
      </c>
      <c r="V4172" s="45">
        <v>4589.3654600484997</v>
      </c>
      <c r="W4172" s="99">
        <v>0.94737779318502102</v>
      </c>
      <c r="X4172" s="86">
        <v>4888.5818299532602</v>
      </c>
      <c r="Y4172" s="44">
        <v>4969.4397642004496</v>
      </c>
      <c r="Z4172" s="45">
        <v>4676.0508178682403</v>
      </c>
      <c r="AA4172" s="46">
        <v>0.95652501697265102</v>
      </c>
      <c r="AB4172" s="139">
        <v>4985.9005833075898</v>
      </c>
      <c r="AC4172" s="45">
        <v>4631.5315385276999</v>
      </c>
      <c r="AD4172" s="99">
        <v>0.947418228769218</v>
      </c>
      <c r="AE4172" s="142">
        <v>4931.1672158471602</v>
      </c>
      <c r="AF4172" s="44">
        <v>5012.7295192656602</v>
      </c>
      <c r="AG4172" s="45">
        <v>4716.9528541946001</v>
      </c>
      <c r="AH4172" s="140">
        <v>0.95655909599574296</v>
      </c>
      <c r="AI4172" s="44">
        <v>5029.3337317654496</v>
      </c>
      <c r="AJ4172" s="45">
        <v>4672.0242806365604</v>
      </c>
      <c r="AK4172" s="46">
        <v>0.94744795220535405</v>
      </c>
    </row>
    <row r="4173" spans="1:37" x14ac:dyDescent="0.2">
      <c r="A4173" s="35" t="s">
        <v>3067</v>
      </c>
      <c r="B4173" s="35" t="s">
        <v>13490</v>
      </c>
      <c r="C4173" s="85" t="s">
        <v>1005</v>
      </c>
      <c r="D4173" s="85" t="s">
        <v>1005</v>
      </c>
      <c r="E4173" s="85" t="s">
        <v>12906</v>
      </c>
      <c r="F4173" s="85" t="s">
        <v>429</v>
      </c>
      <c r="G4173" s="85" t="s">
        <v>429</v>
      </c>
      <c r="H4173" s="840">
        <v>1.0165401617605601</v>
      </c>
      <c r="I4173" s="840">
        <v>1.0199073589723</v>
      </c>
      <c r="J4173" s="86">
        <v>5425.25</v>
      </c>
      <c r="K4173" s="44">
        <v>5514.9845125914999</v>
      </c>
      <c r="L4173" s="45">
        <v>5188.8677962555003</v>
      </c>
      <c r="M4173" s="46">
        <v>0.95642925141799995</v>
      </c>
      <c r="N4173" s="139">
        <v>5533.2523992644501</v>
      </c>
      <c r="O4173" s="45">
        <v>5139.5360913251297</v>
      </c>
      <c r="P4173" s="99">
        <v>0.94733626861898201</v>
      </c>
      <c r="Q4173" s="86">
        <v>5475.1648922618097</v>
      </c>
      <c r="R4173" s="44">
        <v>5565.7250052455802</v>
      </c>
      <c r="S4173" s="45">
        <v>5236.8757418861696</v>
      </c>
      <c r="T4173" s="140">
        <v>0.95647817827141202</v>
      </c>
      <c r="U4173" s="44">
        <v>5584.16096520458</v>
      </c>
      <c r="V4173" s="45">
        <v>5187.0496329550997</v>
      </c>
      <c r="W4173" s="99">
        <v>0.94737779318502102</v>
      </c>
      <c r="X4173" s="86">
        <v>5524.4245195608901</v>
      </c>
      <c r="Y4173" s="44">
        <v>5615.7993947484501</v>
      </c>
      <c r="Z4173" s="45">
        <v>5284.2502573371103</v>
      </c>
      <c r="AA4173" s="46">
        <v>0.95652501697265102</v>
      </c>
      <c r="AB4173" s="139">
        <v>5634.4012215871398</v>
      </c>
      <c r="AC4173" s="45">
        <v>5233.9404932916104</v>
      </c>
      <c r="AD4173" s="99">
        <v>0.947418228769218</v>
      </c>
      <c r="AE4173" s="142">
        <v>5569.5133015492802</v>
      </c>
      <c r="AF4173" s="44">
        <v>5661.6339524845298</v>
      </c>
      <c r="AG4173" s="45">
        <v>5327.5686088662496</v>
      </c>
      <c r="AH4173" s="140">
        <v>0.95655909599574296</v>
      </c>
      <c r="AI4173" s="44">
        <v>5680.3876021442002</v>
      </c>
      <c r="AJ4173" s="45">
        <v>5276.82397233335</v>
      </c>
      <c r="AK4173" s="46">
        <v>0.94744795220535405</v>
      </c>
    </row>
    <row r="4174" spans="1:37" x14ac:dyDescent="0.2">
      <c r="A4174" s="35" t="s">
        <v>3066</v>
      </c>
      <c r="B4174" s="35" t="s">
        <v>9271</v>
      </c>
      <c r="C4174" s="85" t="s">
        <v>1005</v>
      </c>
      <c r="D4174" s="85" t="s">
        <v>1005</v>
      </c>
      <c r="E4174" s="85" t="s">
        <v>12906</v>
      </c>
      <c r="F4174" s="85" t="s">
        <v>429</v>
      </c>
      <c r="G4174" s="85" t="s">
        <v>429</v>
      </c>
      <c r="H4174" s="840">
        <v>1.0165401617605601</v>
      </c>
      <c r="I4174" s="840">
        <v>1.0199073589723</v>
      </c>
      <c r="J4174" s="86">
        <v>6036.0833333333303</v>
      </c>
      <c r="K4174" s="44">
        <v>6135.9211280669097</v>
      </c>
      <c r="L4174" s="45">
        <v>5773.0866639966598</v>
      </c>
      <c r="M4174" s="46">
        <v>0.95642925141799995</v>
      </c>
      <c r="N4174" s="139">
        <v>6156.2458110366897</v>
      </c>
      <c r="O4174" s="45">
        <v>5718.20066207322</v>
      </c>
      <c r="P4174" s="99">
        <v>0.94733626861898201</v>
      </c>
      <c r="Q4174" s="86">
        <v>6102.6418793504099</v>
      </c>
      <c r="R4174" s="44">
        <v>6203.58056320167</v>
      </c>
      <c r="S4174" s="45">
        <v>5837.0437874039098</v>
      </c>
      <c r="T4174" s="140">
        <v>0.95647817827141202</v>
      </c>
      <c r="U4174" s="44">
        <v>6224.1293619220096</v>
      </c>
      <c r="V4174" s="45">
        <v>5781.5073962574897</v>
      </c>
      <c r="W4174" s="99">
        <v>0.94737779318502102</v>
      </c>
      <c r="X4174" s="86">
        <v>6170.5693367755202</v>
      </c>
      <c r="Y4174" s="44">
        <v>6272.6315517605699</v>
      </c>
      <c r="Z4174" s="45">
        <v>5902.3039395901296</v>
      </c>
      <c r="AA4174" s="46">
        <v>0.95652501697265102</v>
      </c>
      <c r="AB4174" s="139">
        <v>6293.4090756261603</v>
      </c>
      <c r="AC4174" s="45">
        <v>5846.10987154552</v>
      </c>
      <c r="AD4174" s="99">
        <v>0.947418228769218</v>
      </c>
      <c r="AE4174" s="142">
        <v>6235.4910801860296</v>
      </c>
      <c r="AF4174" s="44">
        <v>6338.6271113088696</v>
      </c>
      <c r="AG4174" s="45">
        <v>5964.6157107522604</v>
      </c>
      <c r="AH4174" s="140">
        <v>0.95655909599574196</v>
      </c>
      <c r="AI4174" s="44">
        <v>6359.6232394878398</v>
      </c>
      <c r="AJ4174" s="45">
        <v>5907.8032549170002</v>
      </c>
      <c r="AK4174" s="46">
        <v>0.94744795220535405</v>
      </c>
    </row>
    <row r="4175" spans="1:37" x14ac:dyDescent="0.2">
      <c r="A4175" s="35" t="s">
        <v>3065</v>
      </c>
      <c r="B4175" s="35" t="s">
        <v>9270</v>
      </c>
      <c r="C4175" s="85" t="s">
        <v>1005</v>
      </c>
      <c r="D4175" s="85" t="s">
        <v>1005</v>
      </c>
      <c r="E4175" s="85" t="s">
        <v>12906</v>
      </c>
      <c r="F4175" s="85" t="s">
        <v>429</v>
      </c>
      <c r="G4175" s="85" t="s">
        <v>429</v>
      </c>
      <c r="H4175" s="840">
        <v>1.0165401617605601</v>
      </c>
      <c r="I4175" s="840">
        <v>1.0199073589723</v>
      </c>
      <c r="J4175" s="86">
        <v>6992.75</v>
      </c>
      <c r="K4175" s="44">
        <v>7108.4112161511903</v>
      </c>
      <c r="L4175" s="45">
        <v>6688.0706478532202</v>
      </c>
      <c r="M4175" s="46">
        <v>0.95642925141799995</v>
      </c>
      <c r="N4175" s="139">
        <v>7131.9571844535203</v>
      </c>
      <c r="O4175" s="45">
        <v>6624.4856923853804</v>
      </c>
      <c r="P4175" s="99">
        <v>0.94733626861898201</v>
      </c>
      <c r="Q4175" s="86">
        <v>7055.81860435215</v>
      </c>
      <c r="R4175" s="44">
        <v>7172.5229854213403</v>
      </c>
      <c r="S4175" s="45">
        <v>6748.7365249042796</v>
      </c>
      <c r="T4175" s="140">
        <v>0.95647817827141202</v>
      </c>
      <c r="U4175" s="44">
        <v>7196.2813181523898</v>
      </c>
      <c r="V4175" s="45">
        <v>6684.5258585049596</v>
      </c>
      <c r="W4175" s="99">
        <v>0.94737779318502102</v>
      </c>
      <c r="X4175" s="86">
        <v>7112.2250525734898</v>
      </c>
      <c r="Y4175" s="44">
        <v>7229.8624054206002</v>
      </c>
      <c r="Z4175" s="45">
        <v>6803.0211891261697</v>
      </c>
      <c r="AA4175" s="46">
        <v>0.95652501697265102</v>
      </c>
      <c r="AB4175" s="139">
        <v>7253.8106697868297</v>
      </c>
      <c r="AC4175" s="45">
        <v>6738.2516619172302</v>
      </c>
      <c r="AD4175" s="99">
        <v>0.947418228769218</v>
      </c>
      <c r="AE4175" s="142">
        <v>7168.7271436401597</v>
      </c>
      <c r="AF4175" s="44">
        <v>7287.2990502133198</v>
      </c>
      <c r="AG4175" s="45">
        <v>6857.3111559605704</v>
      </c>
      <c r="AH4175" s="140">
        <v>0.95655909599574196</v>
      </c>
      <c r="AI4175" s="44">
        <v>7311.4375682630498</v>
      </c>
      <c r="AJ4175" s="45">
        <v>6791.9958521608096</v>
      </c>
      <c r="AK4175" s="46">
        <v>0.94744795220535405</v>
      </c>
    </row>
    <row r="4176" spans="1:37" x14ac:dyDescent="0.2">
      <c r="A4176" s="35" t="s">
        <v>3064</v>
      </c>
      <c r="B4176" s="35" t="s">
        <v>13138</v>
      </c>
      <c r="C4176" s="85" t="s">
        <v>1005</v>
      </c>
      <c r="D4176" s="85" t="s">
        <v>1005</v>
      </c>
      <c r="E4176" s="85" t="s">
        <v>12906</v>
      </c>
      <c r="F4176" s="85" t="s">
        <v>429</v>
      </c>
      <c r="G4176" s="85" t="s">
        <v>429</v>
      </c>
      <c r="H4176" s="840">
        <v>1.0165401617605601</v>
      </c>
      <c r="I4176" s="840">
        <v>1.0199073589723</v>
      </c>
      <c r="J4176" s="86">
        <v>8853.3333333333303</v>
      </c>
      <c r="K4176" s="44">
        <v>8999.7688987868696</v>
      </c>
      <c r="L4176" s="45">
        <v>8467.5869725540306</v>
      </c>
      <c r="M4176" s="46">
        <v>0.95642925141799995</v>
      </c>
      <c r="N4176" s="139">
        <v>9029.5798181013906</v>
      </c>
      <c r="O4176" s="45">
        <v>8387.0837648400502</v>
      </c>
      <c r="P4176" s="99">
        <v>0.94733626861898201</v>
      </c>
      <c r="Q4176" s="86">
        <v>8920.6055606662394</v>
      </c>
      <c r="R4176" s="44">
        <v>9068.1538196418496</v>
      </c>
      <c r="S4176" s="45">
        <v>8532.3645557438704</v>
      </c>
      <c r="T4176" s="140">
        <v>0.95647817827141202</v>
      </c>
      <c r="U4176" s="44">
        <v>9098.1912578126903</v>
      </c>
      <c r="V4176" s="45">
        <v>8451.1836099380107</v>
      </c>
      <c r="W4176" s="99">
        <v>0.94737779318502102</v>
      </c>
      <c r="X4176" s="86">
        <v>8983.2038379839505</v>
      </c>
      <c r="Y4176" s="44">
        <v>9131.78748259233</v>
      </c>
      <c r="Z4176" s="45">
        <v>8592.6592035963804</v>
      </c>
      <c r="AA4176" s="46">
        <v>0.95652501697265102</v>
      </c>
      <c r="AB4176" s="139">
        <v>9162.0357015080008</v>
      </c>
      <c r="AC4176" s="45">
        <v>8510.8510688555907</v>
      </c>
      <c r="AD4176" s="99">
        <v>0.947418228769218</v>
      </c>
      <c r="AE4176" s="142">
        <v>9045.1549374504502</v>
      </c>
      <c r="AF4176" s="44">
        <v>9194.7632632652494</v>
      </c>
      <c r="AG4176" s="45">
        <v>8652.2252301090302</v>
      </c>
      <c r="AH4176" s="140">
        <v>0.95655909599574196</v>
      </c>
      <c r="AI4176" s="44">
        <v>9225.2200837503206</v>
      </c>
      <c r="AJ4176" s="45">
        <v>8569.8135228675801</v>
      </c>
      <c r="AK4176" s="46">
        <v>0.94744795220535405</v>
      </c>
    </row>
    <row r="4177" spans="1:37" x14ac:dyDescent="0.2">
      <c r="A4177" s="35" t="s">
        <v>3063</v>
      </c>
      <c r="B4177" s="35" t="s">
        <v>9269</v>
      </c>
      <c r="C4177" s="85" t="s">
        <v>1005</v>
      </c>
      <c r="D4177" s="85" t="s">
        <v>1005</v>
      </c>
      <c r="E4177" s="85" t="s">
        <v>12906</v>
      </c>
      <c r="F4177" s="85" t="s">
        <v>429</v>
      </c>
      <c r="G4177" s="85" t="s">
        <v>429</v>
      </c>
      <c r="H4177" s="840">
        <v>1.0165401617605601</v>
      </c>
      <c r="I4177" s="840">
        <v>1.0199073589723</v>
      </c>
      <c r="J4177" s="86">
        <v>6640.5</v>
      </c>
      <c r="K4177" s="44">
        <v>6750.3349441710297</v>
      </c>
      <c r="L4177" s="45">
        <v>6351.16844404123</v>
      </c>
      <c r="M4177" s="46">
        <v>0.95642925141799995</v>
      </c>
      <c r="N4177" s="139">
        <v>6772.6948172555303</v>
      </c>
      <c r="O4177" s="45">
        <v>6290.7864917643501</v>
      </c>
      <c r="P4177" s="99">
        <v>0.94733626861898201</v>
      </c>
      <c r="Q4177" s="86">
        <v>6701.3120107084196</v>
      </c>
      <c r="R4177" s="44">
        <v>6812.1527953735504</v>
      </c>
      <c r="S4177" s="45">
        <v>6409.6587040307204</v>
      </c>
      <c r="T4177" s="140">
        <v>0.95647817827141202</v>
      </c>
      <c r="U4177" s="44">
        <v>6834.7174344909499</v>
      </c>
      <c r="V4177" s="45">
        <v>6348.6741841492203</v>
      </c>
      <c r="W4177" s="99">
        <v>0.94737779318502102</v>
      </c>
      <c r="X4177" s="86">
        <v>6760.8024474760796</v>
      </c>
      <c r="Y4177" s="44">
        <v>6872.6272135885501</v>
      </c>
      <c r="Z4177" s="45">
        <v>6466.8766758208003</v>
      </c>
      <c r="AA4177" s="46">
        <v>0.95652501697265102</v>
      </c>
      <c r="AB4177" s="139">
        <v>6895.3921687387601</v>
      </c>
      <c r="AC4177" s="45">
        <v>6405.3074798463804</v>
      </c>
      <c r="AD4177" s="99">
        <v>0.947418228769218</v>
      </c>
      <c r="AE4177" s="142">
        <v>6819.3185483274901</v>
      </c>
      <c r="AF4177" s="44">
        <v>6932.1111802136502</v>
      </c>
      <c r="AG4177" s="45">
        <v>6523.0811858951502</v>
      </c>
      <c r="AH4177" s="140">
        <v>0.95655909599574196</v>
      </c>
      <c r="AI4177" s="44">
        <v>6955.0731706154902</v>
      </c>
      <c r="AJ4177" s="45">
        <v>6460.9493940488701</v>
      </c>
      <c r="AK4177" s="46">
        <v>0.94744795220535405</v>
      </c>
    </row>
    <row r="4178" spans="1:37" x14ac:dyDescent="0.2">
      <c r="A4178" s="35" t="s">
        <v>3062</v>
      </c>
      <c r="B4178" s="35" t="s">
        <v>9268</v>
      </c>
      <c r="C4178" s="85" t="s">
        <v>1005</v>
      </c>
      <c r="D4178" s="85" t="s">
        <v>1005</v>
      </c>
      <c r="E4178" s="85" t="s">
        <v>12906</v>
      </c>
      <c r="F4178" s="85" t="s">
        <v>429</v>
      </c>
      <c r="G4178" s="85" t="s">
        <v>429</v>
      </c>
      <c r="H4178" s="840">
        <v>1.0165401617605601</v>
      </c>
      <c r="I4178" s="840">
        <v>1.0199073589723</v>
      </c>
      <c r="J4178" s="86">
        <v>6308.9166666666697</v>
      </c>
      <c r="K4178" s="44">
        <v>6413.2671688672599</v>
      </c>
      <c r="L4178" s="45">
        <v>6034.0324447585399</v>
      </c>
      <c r="M4178" s="46">
        <v>0.95642925141799995</v>
      </c>
      <c r="N4178" s="139">
        <v>6434.5105354763</v>
      </c>
      <c r="O4178" s="45">
        <v>5976.6655740281003</v>
      </c>
      <c r="P4178" s="99">
        <v>0.94733626861898201</v>
      </c>
      <c r="Q4178" s="86">
        <v>6352.8884679434304</v>
      </c>
      <c r="R4178" s="44">
        <v>6457.96627085004</v>
      </c>
      <c r="S4178" s="45">
        <v>6076.3991885799896</v>
      </c>
      <c r="T4178" s="140">
        <v>0.95647817827141202</v>
      </c>
      <c r="U4178" s="44">
        <v>6479.3576991857399</v>
      </c>
      <c r="V4178" s="45">
        <v>6018.5854571108202</v>
      </c>
      <c r="W4178" s="99">
        <v>0.94737779318502102</v>
      </c>
      <c r="X4178" s="86">
        <v>6397.1218782429196</v>
      </c>
      <c r="Y4178" s="44">
        <v>6502.9313089111101</v>
      </c>
      <c r="Z4178" s="45">
        <v>6119.00711316243</v>
      </c>
      <c r="AA4178" s="46">
        <v>0.95652501697265102</v>
      </c>
      <c r="AB4178" s="139">
        <v>6524.4716798626396</v>
      </c>
      <c r="AC4178" s="45">
        <v>6060.7498791057196</v>
      </c>
      <c r="AD4178" s="99">
        <v>0.947418228769218</v>
      </c>
      <c r="AE4178" s="142">
        <v>6438.9252437128898</v>
      </c>
      <c r="AF4178" s="44">
        <v>6545.4261088080902</v>
      </c>
      <c r="AG4178" s="45">
        <v>6159.2125103101698</v>
      </c>
      <c r="AH4178" s="140">
        <v>0.95655909599574196</v>
      </c>
      <c r="AI4178" s="44">
        <v>6567.1072399352697</v>
      </c>
      <c r="AJ4178" s="45">
        <v>6100.5465365591399</v>
      </c>
      <c r="AK4178" s="46">
        <v>0.94744795220535405</v>
      </c>
    </row>
    <row r="4179" spans="1:37" x14ac:dyDescent="0.2">
      <c r="A4179" s="35" t="s">
        <v>3061</v>
      </c>
      <c r="B4179" s="35" t="s">
        <v>9267</v>
      </c>
      <c r="C4179" s="85" t="s">
        <v>1005</v>
      </c>
      <c r="D4179" s="85" t="s">
        <v>1005</v>
      </c>
      <c r="E4179" s="85" t="s">
        <v>12906</v>
      </c>
      <c r="F4179" s="85" t="s">
        <v>429</v>
      </c>
      <c r="G4179" s="85" t="s">
        <v>429</v>
      </c>
      <c r="H4179" s="840">
        <v>1.0165401617605601</v>
      </c>
      <c r="I4179" s="840">
        <v>1.0199073589723</v>
      </c>
      <c r="J4179" s="86">
        <v>7341.5</v>
      </c>
      <c r="K4179" s="44">
        <v>7462.9295975651903</v>
      </c>
      <c r="L4179" s="45">
        <v>7021.6253492852502</v>
      </c>
      <c r="M4179" s="46">
        <v>0.95642925141799995</v>
      </c>
      <c r="N4179" s="139">
        <v>7487.6498758951102</v>
      </c>
      <c r="O4179" s="45">
        <v>6954.8692160662504</v>
      </c>
      <c r="P4179" s="99">
        <v>0.94733626861898201</v>
      </c>
      <c r="Q4179" s="86">
        <v>7399.8122943943399</v>
      </c>
      <c r="R4179" s="44">
        <v>7522.2063867414399</v>
      </c>
      <c r="S4179" s="45">
        <v>7077.7589828927003</v>
      </c>
      <c r="T4179" s="140">
        <v>0.95647817827141202</v>
      </c>
      <c r="U4179" s="44">
        <v>7547.1230140664602</v>
      </c>
      <c r="V4179" s="45">
        <v>7010.4178414466996</v>
      </c>
      <c r="W4179" s="99">
        <v>0.94737779318502102</v>
      </c>
      <c r="X4179" s="86">
        <v>7456.7457554902403</v>
      </c>
      <c r="Y4179" s="44">
        <v>7580.0815364934497</v>
      </c>
      <c r="Z4179" s="45">
        <v>7132.5638603310499</v>
      </c>
      <c r="AA4179" s="46">
        <v>0.95652501697265102</v>
      </c>
      <c r="AB4179" s="139">
        <v>7605.18987000993</v>
      </c>
      <c r="AC4179" s="45">
        <v>7064.6568560489504</v>
      </c>
      <c r="AD4179" s="99">
        <v>0.947418228769218</v>
      </c>
      <c r="AE4179" s="142">
        <v>7517.7020569582101</v>
      </c>
      <c r="AF4179" s="44">
        <v>7642.04606504803</v>
      </c>
      <c r="AG4179" s="45">
        <v>7191.1262835692796</v>
      </c>
      <c r="AH4179" s="140">
        <v>0.95655909599574196</v>
      </c>
      <c r="AI4179" s="44">
        <v>7667.3596504528396</v>
      </c>
      <c r="AJ4179" s="45">
        <v>7122.63141915503</v>
      </c>
      <c r="AK4179" s="46">
        <v>0.94744795220535405</v>
      </c>
    </row>
    <row r="4180" spans="1:37" x14ac:dyDescent="0.2">
      <c r="A4180" s="35" t="s">
        <v>3060</v>
      </c>
      <c r="B4180" s="35" t="s">
        <v>9266</v>
      </c>
      <c r="C4180" s="85" t="s">
        <v>1013</v>
      </c>
      <c r="D4180" s="85" t="s">
        <v>1013</v>
      </c>
      <c r="E4180" s="85" t="s">
        <v>12906</v>
      </c>
      <c r="F4180" s="85" t="s">
        <v>399</v>
      </c>
      <c r="G4180" s="85" t="s">
        <v>399</v>
      </c>
      <c r="H4180" s="840">
        <v>1.01507832903453</v>
      </c>
      <c r="I4180" s="840">
        <v>1.0205199021176301</v>
      </c>
      <c r="J4180" s="86">
        <v>17913.416666666701</v>
      </c>
      <c r="K4180" s="44">
        <v>18183.5210572992</v>
      </c>
      <c r="L4180" s="45">
        <v>17108.277751521298</v>
      </c>
      <c r="M4180" s="46">
        <v>0.95505386101783896</v>
      </c>
      <c r="N4180" s="139">
        <v>18280.998223259001</v>
      </c>
      <c r="O4180" s="45">
        <v>16980.221282943901</v>
      </c>
      <c r="P4180" s="99">
        <v>0.94790522650772202</v>
      </c>
      <c r="Q4180" s="86">
        <v>18139.254125466399</v>
      </c>
      <c r="R4180" s="44">
        <v>18412.763767611101</v>
      </c>
      <c r="S4180" s="45">
        <v>17324.850908876</v>
      </c>
      <c r="T4180" s="140">
        <v>0.95510271751212705</v>
      </c>
      <c r="U4180" s="44">
        <v>18511.4698446078</v>
      </c>
      <c r="V4180" s="45">
        <v>17195.0474675142</v>
      </c>
      <c r="W4180" s="99">
        <v>0.94794677601287802</v>
      </c>
      <c r="X4180" s="86">
        <v>18353.061437184799</v>
      </c>
      <c r="Y4180" s="44">
        <v>18629.794936325601</v>
      </c>
      <c r="Z4180" s="45">
        <v>17529.917250690101</v>
      </c>
      <c r="AA4180" s="46">
        <v>0.95514948885710305</v>
      </c>
      <c r="AB4180" s="139">
        <v>18729.664461434801</v>
      </c>
      <c r="AC4180" s="45">
        <v>17398.4679818123</v>
      </c>
      <c r="AD4180" s="99">
        <v>0.94798723588216305</v>
      </c>
      <c r="AE4180" s="142">
        <v>18568.742037925302</v>
      </c>
      <c r="AF4180" s="44">
        <v>18848.727640130401</v>
      </c>
      <c r="AG4180" s="45">
        <v>17736.5563608296</v>
      </c>
      <c r="AH4180" s="140">
        <v>0.95518351887295105</v>
      </c>
      <c r="AI4180" s="44">
        <v>18949.770806991099</v>
      </c>
      <c r="AJ4180" s="45">
        <v>17603.482696639901</v>
      </c>
      <c r="AK4180" s="46">
        <v>0.94801697716980904</v>
      </c>
    </row>
    <row r="4181" spans="1:37" x14ac:dyDescent="0.2">
      <c r="A4181" s="35" t="s">
        <v>3059</v>
      </c>
      <c r="B4181" s="35" t="s">
        <v>9265</v>
      </c>
      <c r="C4181" s="85" t="s">
        <v>1013</v>
      </c>
      <c r="D4181" s="85" t="s">
        <v>1013</v>
      </c>
      <c r="E4181" s="85" t="s">
        <v>12906</v>
      </c>
      <c r="F4181" s="85" t="s">
        <v>396</v>
      </c>
      <c r="G4181" s="85" t="s">
        <v>396</v>
      </c>
      <c r="H4181" s="840">
        <v>1.01519964708026</v>
      </c>
      <c r="I4181" s="840">
        <v>1.02351797033485</v>
      </c>
      <c r="J4181" s="86">
        <v>11928.5</v>
      </c>
      <c r="K4181" s="44">
        <v>12109.8089901969</v>
      </c>
      <c r="L4181" s="45">
        <v>11393.7215498202</v>
      </c>
      <c r="M4181" s="46">
        <v>0.95516800518255895</v>
      </c>
      <c r="N4181" s="139">
        <v>12209.0341091393</v>
      </c>
      <c r="O4181" s="45">
        <v>11340.305288166899</v>
      </c>
      <c r="P4181" s="99">
        <v>0.95068996840901099</v>
      </c>
      <c r="Q4181" s="86">
        <v>12017.3798932318</v>
      </c>
      <c r="R4181" s="44">
        <v>12200.0398264384</v>
      </c>
      <c r="S4181" s="45">
        <v>11479.2039773624</v>
      </c>
      <c r="T4181" s="140">
        <v>0.95521686751597801</v>
      </c>
      <c r="U4181" s="44">
        <v>12300.004277063499</v>
      </c>
      <c r="V4181" s="45">
        <v>11425.303294127199</v>
      </c>
      <c r="W4181" s="99">
        <v>0.95073163997768695</v>
      </c>
      <c r="X4181" s="86">
        <v>12103.785356079699</v>
      </c>
      <c r="Y4181" s="44">
        <v>12287.758621827399</v>
      </c>
      <c r="Z4181" s="45">
        <v>11562.306110899801</v>
      </c>
      <c r="AA4181" s="46">
        <v>0.95526364445087497</v>
      </c>
      <c r="AB4181" s="139">
        <v>12388.4418210234</v>
      </c>
      <c r="AC4181" s="45">
        <v>11507.9428577819</v>
      </c>
      <c r="AD4181" s="99">
        <v>0.95077221870937501</v>
      </c>
      <c r="AE4181" s="142">
        <v>12189.653416057999</v>
      </c>
      <c r="AF4181" s="44">
        <v>12374.9318460129</v>
      </c>
      <c r="AG4181" s="45">
        <v>11644.747610492501</v>
      </c>
      <c r="AH4181" s="140">
        <v>0.95529767853385295</v>
      </c>
      <c r="AI4181" s="44">
        <v>12476.329323489001</v>
      </c>
      <c r="AJ4181" s="45">
        <v>11589.9474247252</v>
      </c>
      <c r="AK4181" s="46">
        <v>0.95080204737053398</v>
      </c>
    </row>
    <row r="4182" spans="1:37" x14ac:dyDescent="0.2">
      <c r="A4182" s="35" t="s">
        <v>3058</v>
      </c>
      <c r="B4182" s="35" t="s">
        <v>9264</v>
      </c>
      <c r="C4182" s="85" t="s">
        <v>1013</v>
      </c>
      <c r="D4182" s="85" t="s">
        <v>1013</v>
      </c>
      <c r="E4182" s="85" t="s">
        <v>12906</v>
      </c>
      <c r="F4182" s="85" t="s">
        <v>394</v>
      </c>
      <c r="G4182" s="85" t="s">
        <v>394</v>
      </c>
      <c r="H4182" s="840">
        <v>1.0082022577418499</v>
      </c>
      <c r="I4182" s="840">
        <v>1.01705160942912</v>
      </c>
      <c r="J4182" s="86">
        <v>11575.583333333299</v>
      </c>
      <c r="K4182" s="44">
        <v>11670.529251345601</v>
      </c>
      <c r="L4182" s="45">
        <v>10980.4176710388</v>
      </c>
      <c r="M4182" s="46">
        <v>0.94858439137311501</v>
      </c>
      <c r="N4182" s="139">
        <v>11772.9656592476</v>
      </c>
      <c r="O4182" s="45">
        <v>10935.2651102049</v>
      </c>
      <c r="P4182" s="99">
        <v>0.94468371876478097</v>
      </c>
      <c r="Q4182" s="86">
        <v>11664.240073937601</v>
      </c>
      <c r="R4182" s="44">
        <v>11759.913177386799</v>
      </c>
      <c r="S4182" s="45">
        <v>11065.082084957799</v>
      </c>
      <c r="T4182" s="140">
        <v>0.94863291691684704</v>
      </c>
      <c r="U4182" s="44">
        <v>11863.1341399659</v>
      </c>
      <c r="V4182" s="45">
        <v>11019.5006859285</v>
      </c>
      <c r="W4182" s="99">
        <v>0.944725127061671</v>
      </c>
      <c r="X4182" s="86">
        <v>11748.9451904698</v>
      </c>
      <c r="Y4182" s="44">
        <v>11845.3130671169</v>
      </c>
      <c r="Z4182" s="45">
        <v>11145.98193833</v>
      </c>
      <c r="AA4182" s="46">
        <v>0.94867937143592596</v>
      </c>
      <c r="AB4182" s="139">
        <v>11949.2836150618</v>
      </c>
      <c r="AC4182" s="45">
        <v>11099.9974831542</v>
      </c>
      <c r="AD4182" s="99">
        <v>0.94476544942587803</v>
      </c>
      <c r="AE4182" s="142">
        <v>11833.6828710071</v>
      </c>
      <c r="AF4182" s="44">
        <v>11930.7457879505</v>
      </c>
      <c r="AG4182" s="45">
        <v>11226.770800389701</v>
      </c>
      <c r="AH4182" s="140">
        <v>0.94871317093477003</v>
      </c>
      <c r="AI4182" s="44">
        <v>12035.466209431699</v>
      </c>
      <c r="AJ4182" s="45">
        <v>11180.405468838801</v>
      </c>
      <c r="AK4182" s="46">
        <v>0.94479508963613201</v>
      </c>
    </row>
    <row r="4183" spans="1:37" x14ac:dyDescent="0.2">
      <c r="A4183" s="35" t="s">
        <v>3057</v>
      </c>
      <c r="B4183" s="35" t="s">
        <v>9263</v>
      </c>
      <c r="C4183" s="85" t="s">
        <v>1013</v>
      </c>
      <c r="D4183" s="85" t="s">
        <v>1013</v>
      </c>
      <c r="E4183" s="85" t="s">
        <v>12906</v>
      </c>
      <c r="F4183" s="85" t="s">
        <v>394</v>
      </c>
      <c r="G4183" s="85" t="s">
        <v>394</v>
      </c>
      <c r="H4183" s="840">
        <v>1.0082022577418499</v>
      </c>
      <c r="I4183" s="840">
        <v>1.01705160942912</v>
      </c>
      <c r="J4183" s="86">
        <v>15319.583333333299</v>
      </c>
      <c r="K4183" s="44">
        <v>15445.238504331101</v>
      </c>
      <c r="L4183" s="45">
        <v>14531.917632339701</v>
      </c>
      <c r="M4183" s="46">
        <v>0.94858439137311601</v>
      </c>
      <c r="N4183" s="139">
        <v>15580.8068849502</v>
      </c>
      <c r="O4183" s="45">
        <v>14472.1609532603</v>
      </c>
      <c r="P4183" s="99">
        <v>0.94468371876478097</v>
      </c>
      <c r="Q4183" s="86">
        <v>15454.525079753899</v>
      </c>
      <c r="R4183" s="44">
        <v>15581.2870777359</v>
      </c>
      <c r="S4183" s="45">
        <v>14660.671205971499</v>
      </c>
      <c r="T4183" s="140">
        <v>0.94863291691684704</v>
      </c>
      <c r="U4183" s="44">
        <v>15718.0496053265</v>
      </c>
      <c r="V4183" s="45">
        <v>14600.2781696483</v>
      </c>
      <c r="W4183" s="99">
        <v>0.944725127061671</v>
      </c>
      <c r="X4183" s="86">
        <v>15588.2965879536</v>
      </c>
      <c r="Y4183" s="44">
        <v>15716.1558143244</v>
      </c>
      <c r="Z4183" s="45">
        <v>14788.295408816601</v>
      </c>
      <c r="AA4183" s="46">
        <v>0.94867937143592596</v>
      </c>
      <c r="AB4183" s="139">
        <v>15854.1021330367</v>
      </c>
      <c r="AC4183" s="45">
        <v>14727.2840317019</v>
      </c>
      <c r="AD4183" s="99">
        <v>0.94476544942587803</v>
      </c>
      <c r="AE4183" s="142">
        <v>15721.598241048299</v>
      </c>
      <c r="AF4183" s="44">
        <v>15850.550841935201</v>
      </c>
      <c r="AG4183" s="45">
        <v>14915.2873194275</v>
      </c>
      <c r="AH4183" s="140">
        <v>0.94871317093477003</v>
      </c>
      <c r="AI4183" s="44">
        <v>15989.676793856301</v>
      </c>
      <c r="AJ4183" s="45">
        <v>14853.6888193745</v>
      </c>
      <c r="AK4183" s="46">
        <v>0.94479508963613201</v>
      </c>
    </row>
    <row r="4184" spans="1:37" x14ac:dyDescent="0.2">
      <c r="A4184" s="35" t="s">
        <v>3056</v>
      </c>
      <c r="B4184" s="35" t="s">
        <v>9262</v>
      </c>
      <c r="C4184" s="85" t="s">
        <v>1013</v>
      </c>
      <c r="D4184" s="85" t="s">
        <v>1013</v>
      </c>
      <c r="E4184" s="85" t="s">
        <v>12906</v>
      </c>
      <c r="F4184" s="85" t="s">
        <v>452</v>
      </c>
      <c r="G4184" s="85" t="s">
        <v>452</v>
      </c>
      <c r="H4184" s="840">
        <v>1.00467245769706</v>
      </c>
      <c r="I4184" s="840">
        <v>1.0107138715272801</v>
      </c>
      <c r="J4184" s="86">
        <v>33881.416666666701</v>
      </c>
      <c r="K4184" s="44">
        <v>34039.726152758201</v>
      </c>
      <c r="L4184" s="45">
        <v>32026.860351853498</v>
      </c>
      <c r="M4184" s="46">
        <v>0.94526331844212097</v>
      </c>
      <c r="N4184" s="139">
        <v>34244.417811995503</v>
      </c>
      <c r="O4184" s="45">
        <v>31807.7702897782</v>
      </c>
      <c r="P4184" s="99">
        <v>0.93879694000727698</v>
      </c>
      <c r="Q4184" s="86">
        <v>33936.883846904799</v>
      </c>
      <c r="R4184" s="44">
        <v>34095.452501049498</v>
      </c>
      <c r="S4184" s="45">
        <v>32080.932482847202</v>
      </c>
      <c r="T4184" s="140">
        <v>0.94531167409388395</v>
      </c>
      <c r="U4184" s="44">
        <v>34300.479260476597</v>
      </c>
      <c r="V4184" s="45">
        <v>31861.239220513999</v>
      </c>
      <c r="W4184" s="99">
        <v>0.938838090269148</v>
      </c>
      <c r="X4184" s="86">
        <v>33985.2091667356</v>
      </c>
      <c r="Y4184" s="44">
        <v>34144.003618892901</v>
      </c>
      <c r="Z4184" s="45">
        <v>32128.188210992099</v>
      </c>
      <c r="AA4184" s="46">
        <v>0.94535796597182398</v>
      </c>
      <c r="AB4184" s="139">
        <v>34349.322331575597</v>
      </c>
      <c r="AC4184" s="45">
        <v>31907.970696079901</v>
      </c>
      <c r="AD4184" s="99">
        <v>0.938878161365303</v>
      </c>
      <c r="AE4184" s="142">
        <v>34039.863776334598</v>
      </c>
      <c r="AF4184" s="44">
        <v>34198.913599843298</v>
      </c>
      <c r="AG4184" s="45">
        <v>32181.0028837875</v>
      </c>
      <c r="AH4184" s="140">
        <v>0.94539164713580803</v>
      </c>
      <c r="AI4184" s="44">
        <v>34404.5625036403</v>
      </c>
      <c r="AJ4184" s="45">
        <v>31960.287376924902</v>
      </c>
      <c r="AK4184" s="46">
        <v>0.93890761687314706</v>
      </c>
    </row>
    <row r="4185" spans="1:37" x14ac:dyDescent="0.2">
      <c r="A4185" s="35" t="s">
        <v>3055</v>
      </c>
      <c r="B4185" s="35" t="s">
        <v>9261</v>
      </c>
      <c r="C4185" s="85" t="s">
        <v>1013</v>
      </c>
      <c r="D4185" s="85" t="s">
        <v>1013</v>
      </c>
      <c r="E4185" s="85" t="s">
        <v>12906</v>
      </c>
      <c r="F4185" s="85" t="s">
        <v>399</v>
      </c>
      <c r="G4185" s="85" t="s">
        <v>399</v>
      </c>
      <c r="H4185" s="840">
        <v>1.01507832903453</v>
      </c>
      <c r="I4185" s="840">
        <v>1.0205199021176301</v>
      </c>
      <c r="J4185" s="86">
        <v>9153.4166666666697</v>
      </c>
      <c r="K4185" s="44">
        <v>9291.4348949567902</v>
      </c>
      <c r="L4185" s="45">
        <v>8742.0059290050394</v>
      </c>
      <c r="M4185" s="46">
        <v>0.95505386101783896</v>
      </c>
      <c r="N4185" s="139">
        <v>9341.24388070858</v>
      </c>
      <c r="O4185" s="45">
        <v>8676.5714987362298</v>
      </c>
      <c r="P4185" s="99">
        <v>0.94790522650772202</v>
      </c>
      <c r="Q4185" s="86">
        <v>9282.4963525400908</v>
      </c>
      <c r="R4185" s="44">
        <v>9422.4608868054802</v>
      </c>
      <c r="S4185" s="45">
        <v>8865.7374916074496</v>
      </c>
      <c r="T4185" s="140">
        <v>0.95510271751212705</v>
      </c>
      <c r="U4185" s="44">
        <v>9472.9722691014995</v>
      </c>
      <c r="V4185" s="45">
        <v>8799.3124907416804</v>
      </c>
      <c r="W4185" s="99">
        <v>0.94794677601287802</v>
      </c>
      <c r="X4185" s="86">
        <v>9410.7106103960596</v>
      </c>
      <c r="Y4185" s="44">
        <v>9552.6084014283206</v>
      </c>
      <c r="Z4185" s="45">
        <v>8988.6354293019194</v>
      </c>
      <c r="AA4185" s="46">
        <v>0.95514948885710305</v>
      </c>
      <c r="AB4185" s="139">
        <v>9603.81747097876</v>
      </c>
      <c r="AC4185" s="45">
        <v>8921.2335392363093</v>
      </c>
      <c r="AD4185" s="99">
        <v>0.94798723588216305</v>
      </c>
      <c r="AE4185" s="142">
        <v>9536.6512503090707</v>
      </c>
      <c r="AF4185" s="44">
        <v>9680.4480157487596</v>
      </c>
      <c r="AG4185" s="45">
        <v>9109.2520995343493</v>
      </c>
      <c r="AH4185" s="140">
        <v>0.95518351887295105</v>
      </c>
      <c r="AI4185" s="44">
        <v>9732.3424004954195</v>
      </c>
      <c r="AJ4185" s="45">
        <v>9040.9072906406891</v>
      </c>
      <c r="AK4185" s="46">
        <v>0.94801697716980904</v>
      </c>
    </row>
    <row r="4186" spans="1:37" x14ac:dyDescent="0.2">
      <c r="A4186" s="35" t="s">
        <v>3054</v>
      </c>
      <c r="B4186" s="35" t="s">
        <v>9260</v>
      </c>
      <c r="C4186" s="85" t="s">
        <v>1013</v>
      </c>
      <c r="D4186" s="85" t="s">
        <v>1013</v>
      </c>
      <c r="E4186" s="85" t="s">
        <v>12906</v>
      </c>
      <c r="F4186" s="85" t="s">
        <v>452</v>
      </c>
      <c r="G4186" s="85" t="s">
        <v>452</v>
      </c>
      <c r="H4186" s="840">
        <v>1.00467245769706</v>
      </c>
      <c r="I4186" s="840">
        <v>1.0107138715272801</v>
      </c>
      <c r="J4186" s="86">
        <v>24634.666666666701</v>
      </c>
      <c r="K4186" s="44">
        <v>24749.771104547901</v>
      </c>
      <c r="L4186" s="45">
        <v>23286.246762048799</v>
      </c>
      <c r="M4186" s="46">
        <v>0.94526331844212097</v>
      </c>
      <c r="N4186" s="139">
        <v>24898.599320450601</v>
      </c>
      <c r="O4186" s="45">
        <v>23126.949684765899</v>
      </c>
      <c r="P4186" s="99">
        <v>0.93879694000727698</v>
      </c>
      <c r="Q4186" s="86">
        <v>24629.393587161499</v>
      </c>
      <c r="R4186" s="44">
        <v>24744.473386801801</v>
      </c>
      <c r="S4186" s="45">
        <v>23282.4532837968</v>
      </c>
      <c r="T4186" s="140">
        <v>0.94531167409388395</v>
      </c>
      <c r="U4186" s="44">
        <v>24893.269745849098</v>
      </c>
      <c r="V4186" s="45">
        <v>23123.0128398579</v>
      </c>
      <c r="W4186" s="99">
        <v>0.938838090269148</v>
      </c>
      <c r="X4186" s="86">
        <v>24628.3319256949</v>
      </c>
      <c r="Y4186" s="44">
        <v>24743.4067647669</v>
      </c>
      <c r="Z4186" s="45">
        <v>23282.5897745539</v>
      </c>
      <c r="AA4186" s="46">
        <v>0.94535796597182398</v>
      </c>
      <c r="AB4186" s="139">
        <v>24892.196709877899</v>
      </c>
      <c r="AC4186" s="45">
        <v>23123.002995890802</v>
      </c>
      <c r="AD4186" s="99">
        <v>0.938878161365303</v>
      </c>
      <c r="AE4186" s="142">
        <v>24643.131123345898</v>
      </c>
      <c r="AF4186" s="44">
        <v>24758.275111042902</v>
      </c>
      <c r="AG4186" s="45">
        <v>23297.410323283701</v>
      </c>
      <c r="AH4186" s="140">
        <v>0.94539164713580803</v>
      </c>
      <c r="AI4186" s="44">
        <v>24907.154464231298</v>
      </c>
      <c r="AJ4186" s="45">
        <v>23137.6235153132</v>
      </c>
      <c r="AK4186" s="46">
        <v>0.93890761687314706</v>
      </c>
    </row>
    <row r="4187" spans="1:37" x14ac:dyDescent="0.2">
      <c r="A4187" s="35" t="s">
        <v>3053</v>
      </c>
      <c r="B4187" s="35" t="s">
        <v>9259</v>
      </c>
      <c r="C4187" s="85" t="s">
        <v>1013</v>
      </c>
      <c r="D4187" s="85" t="s">
        <v>1013</v>
      </c>
      <c r="E4187" s="85" t="s">
        <v>12906</v>
      </c>
      <c r="F4187" s="85" t="s">
        <v>394</v>
      </c>
      <c r="G4187" s="85" t="s">
        <v>394</v>
      </c>
      <c r="H4187" s="840">
        <v>1.0082022577418499</v>
      </c>
      <c r="I4187" s="840">
        <v>1.01705160942912</v>
      </c>
      <c r="J4187" s="86">
        <v>7172.9166666666697</v>
      </c>
      <c r="K4187" s="44">
        <v>7231.7507779274702</v>
      </c>
      <c r="L4187" s="45">
        <v>6804.1167906200799</v>
      </c>
      <c r="M4187" s="46">
        <v>0.94858439137311601</v>
      </c>
      <c r="N4187" s="139">
        <v>7295.22644013431</v>
      </c>
      <c r="O4187" s="45">
        <v>6776.1375910565403</v>
      </c>
      <c r="P4187" s="99">
        <v>0.94468371876478097</v>
      </c>
      <c r="Q4187" s="86">
        <v>7227.4040691072496</v>
      </c>
      <c r="R4187" s="44">
        <v>7286.6851000865499</v>
      </c>
      <c r="S4187" s="45">
        <v>6856.1534038138998</v>
      </c>
      <c r="T4187" s="140">
        <v>0.94863291691684704</v>
      </c>
      <c r="U4187" s="44">
        <v>7350.6429404801102</v>
      </c>
      <c r="V4187" s="45">
        <v>6827.9102275133801</v>
      </c>
      <c r="W4187" s="99">
        <v>0.944725127061671</v>
      </c>
      <c r="X4187" s="86">
        <v>7280.8493897604803</v>
      </c>
      <c r="Y4187" s="44">
        <v>7340.5687930348804</v>
      </c>
      <c r="Z4187" s="45">
        <v>6907.1916225976202</v>
      </c>
      <c r="AA4187" s="46">
        <v>0.94867937143592596</v>
      </c>
      <c r="AB4187" s="139">
        <v>7404.9995898669404</v>
      </c>
      <c r="AC4187" s="45">
        <v>6878.6949459191901</v>
      </c>
      <c r="AD4187" s="99">
        <v>0.94476544942587803</v>
      </c>
      <c r="AE4187" s="142">
        <v>7333.3976413558203</v>
      </c>
      <c r="AF4187" s="44">
        <v>7393.5480589336903</v>
      </c>
      <c r="AG4187" s="45">
        <v>6957.2909300562396</v>
      </c>
      <c r="AH4187" s="140">
        <v>0.94871317093477003</v>
      </c>
      <c r="AI4187" s="44">
        <v>7458.4438737246701</v>
      </c>
      <c r="AJ4187" s="45">
        <v>6928.5580819021698</v>
      </c>
      <c r="AK4187" s="46">
        <v>0.94479508963613201</v>
      </c>
    </row>
    <row r="4188" spans="1:37" x14ac:dyDescent="0.2">
      <c r="A4188" s="35" t="s">
        <v>3052</v>
      </c>
      <c r="B4188" s="35" t="s">
        <v>9258</v>
      </c>
      <c r="C4188" s="85" t="s">
        <v>1013</v>
      </c>
      <c r="D4188" s="85" t="s">
        <v>1013</v>
      </c>
      <c r="E4188" s="85" t="s">
        <v>12906</v>
      </c>
      <c r="F4188" s="85" t="s">
        <v>399</v>
      </c>
      <c r="G4188" s="85" t="s">
        <v>399</v>
      </c>
      <c r="H4188" s="840">
        <v>1.01507832903453</v>
      </c>
      <c r="I4188" s="840">
        <v>1.0205199021176301</v>
      </c>
      <c r="J4188" s="86">
        <v>8298.5833333333303</v>
      </c>
      <c r="K4188" s="44">
        <v>8423.7121033537696</v>
      </c>
      <c r="L4188" s="45">
        <v>7925.5940534782903</v>
      </c>
      <c r="M4188" s="46">
        <v>0.95505386101783896</v>
      </c>
      <c r="N4188" s="139">
        <v>8468.8694510483601</v>
      </c>
      <c r="O4188" s="45">
        <v>7866.2705142765399</v>
      </c>
      <c r="P4188" s="99">
        <v>0.94790522650772202</v>
      </c>
      <c r="Q4188" s="86">
        <v>8419.5074554611801</v>
      </c>
      <c r="R4188" s="44">
        <v>8546.4595591832694</v>
      </c>
      <c r="S4188" s="45">
        <v>8041.4944508245899</v>
      </c>
      <c r="T4188" s="140">
        <v>0.95510271751212705</v>
      </c>
      <c r="U4188" s="44">
        <v>8592.2749243259204</v>
      </c>
      <c r="V4188" s="45">
        <v>7981.2449480208097</v>
      </c>
      <c r="W4188" s="99">
        <v>0.94794677601287802</v>
      </c>
      <c r="X4188" s="86">
        <v>8540.7030993120006</v>
      </c>
      <c r="Y4188" s="44">
        <v>8669.4826308296306</v>
      </c>
      <c r="Z4188" s="45">
        <v>8157.6481997881401</v>
      </c>
      <c r="AA4188" s="46">
        <v>0.95514948885710305</v>
      </c>
      <c r="AB4188" s="139">
        <v>8715.9574909256498</v>
      </c>
      <c r="AC4188" s="45">
        <v>8096.477523607</v>
      </c>
      <c r="AD4188" s="99">
        <v>0.94798723588216305</v>
      </c>
      <c r="AE4188" s="142">
        <v>8661.8339031898904</v>
      </c>
      <c r="AF4188" s="44">
        <v>8792.4398848246092</v>
      </c>
      <c r="AG4188" s="45">
        <v>8273.6409875419504</v>
      </c>
      <c r="AH4188" s="140">
        <v>0.95518351887295105</v>
      </c>
      <c r="AI4188" s="44">
        <v>8839.5738870425394</v>
      </c>
      <c r="AJ4188" s="45">
        <v>8211.5655936490493</v>
      </c>
      <c r="AK4188" s="46">
        <v>0.94801697716980904</v>
      </c>
    </row>
    <row r="4189" spans="1:37" x14ac:dyDescent="0.2">
      <c r="A4189" s="35" t="s">
        <v>3051</v>
      </c>
      <c r="B4189" s="35" t="s">
        <v>9257</v>
      </c>
      <c r="C4189" s="85" t="s">
        <v>1013</v>
      </c>
      <c r="D4189" s="85" t="s">
        <v>1013</v>
      </c>
      <c r="E4189" s="85" t="s">
        <v>12906</v>
      </c>
      <c r="F4189" s="85" t="s">
        <v>393</v>
      </c>
      <c r="G4189" s="85" t="s">
        <v>393</v>
      </c>
      <c r="H4189" s="840">
        <v>1.01499774637991</v>
      </c>
      <c r="I4189" s="840">
        <v>1.02168921775407</v>
      </c>
      <c r="J4189" s="86">
        <v>3159.5833333333298</v>
      </c>
      <c r="K4189" s="44">
        <v>3206.9699628328499</v>
      </c>
      <c r="L4189" s="45">
        <v>3017.33270976724</v>
      </c>
      <c r="M4189" s="46">
        <v>0.95497804344472903</v>
      </c>
      <c r="N4189" s="139">
        <v>3228.11222426214</v>
      </c>
      <c r="O4189" s="45">
        <v>2998.4172212438002</v>
      </c>
      <c r="P4189" s="99">
        <v>0.94899133996902696</v>
      </c>
      <c r="Q4189" s="86">
        <v>3178.9332488991599</v>
      </c>
      <c r="R4189" s="44">
        <v>3226.6100835248099</v>
      </c>
      <c r="S4189" s="45">
        <v>3035.96675347973</v>
      </c>
      <c r="T4189" s="140">
        <v>0.95502689606051305</v>
      </c>
      <c r="U4189" s="44">
        <v>3247.8818243602</v>
      </c>
      <c r="V4189" s="45">
        <v>3016.91235798965</v>
      </c>
      <c r="W4189" s="99">
        <v>0.94903293708176495</v>
      </c>
      <c r="X4189" s="86">
        <v>3197.5555928075901</v>
      </c>
      <c r="Y4189" s="44">
        <v>3245.5117206241798</v>
      </c>
      <c r="Z4189" s="45">
        <v>3053.90113488324</v>
      </c>
      <c r="AA4189" s="46">
        <v>0.95507366369251501</v>
      </c>
      <c r="AB4189" s="139">
        <v>3266.9080723407501</v>
      </c>
      <c r="AC4189" s="45">
        <v>3034.7150966414501</v>
      </c>
      <c r="AD4189" s="99">
        <v>0.949073443310124</v>
      </c>
      <c r="AE4189" s="142">
        <v>3215.5214481531402</v>
      </c>
      <c r="AF4189" s="44">
        <v>3263.7470233116901</v>
      </c>
      <c r="AG4189" s="45">
        <v>3071.1692657285998</v>
      </c>
      <c r="AH4189" s="140">
        <v>0.95510769100686799</v>
      </c>
      <c r="AI4189" s="44">
        <v>3285.2635930350202</v>
      </c>
      <c r="AJ4189" s="45">
        <v>3051.8617561620899</v>
      </c>
      <c r="AK4189" s="46">
        <v>0.949103218675453</v>
      </c>
    </row>
    <row r="4190" spans="1:37" x14ac:dyDescent="0.2">
      <c r="A4190" s="35" t="s">
        <v>3050</v>
      </c>
      <c r="B4190" s="35" t="s">
        <v>9256</v>
      </c>
      <c r="C4190" s="85" t="s">
        <v>1013</v>
      </c>
      <c r="D4190" s="85" t="s">
        <v>1013</v>
      </c>
      <c r="E4190" s="85" t="s">
        <v>12906</v>
      </c>
      <c r="F4190" s="85" t="s">
        <v>451</v>
      </c>
      <c r="G4190" s="85" t="s">
        <v>451</v>
      </c>
      <c r="H4190" s="840">
        <v>1.0067202093258201</v>
      </c>
      <c r="I4190" s="840">
        <v>1.0161237914740799</v>
      </c>
      <c r="J4190" s="86">
        <v>15636.416666666701</v>
      </c>
      <c r="K4190" s="44">
        <v>15741.4966597725</v>
      </c>
      <c r="L4190" s="45">
        <v>14810.6572006265</v>
      </c>
      <c r="M4190" s="46">
        <v>0.94718998069420202</v>
      </c>
      <c r="N4190" s="139">
        <v>15888.5349884018</v>
      </c>
      <c r="O4190" s="45">
        <v>14757.9927895623</v>
      </c>
      <c r="P4190" s="99">
        <v>0.94382191931627202</v>
      </c>
      <c r="Q4190" s="86">
        <v>15669.281637940099</v>
      </c>
      <c r="R4190" s="44">
        <v>15774.582490532301</v>
      </c>
      <c r="S4190" s="45">
        <v>14842.5458148208</v>
      </c>
      <c r="T4190" s="140">
        <v>0.94723843490581305</v>
      </c>
      <c r="U4190" s="44">
        <v>15921.929867618799</v>
      </c>
      <c r="V4190" s="45">
        <v>14789.6597161832</v>
      </c>
      <c r="W4190" s="99">
        <v>0.94386328983793</v>
      </c>
      <c r="X4190" s="86">
        <v>15709.160314880601</v>
      </c>
      <c r="Y4190" s="44">
        <v>15814.7291605296</v>
      </c>
      <c r="Z4190" s="45">
        <v>14881.0491190966</v>
      </c>
      <c r="AA4190" s="46">
        <v>0.94728482113715895</v>
      </c>
      <c r="AB4190" s="139">
        <v>15962.451540030601</v>
      </c>
      <c r="AC4190" s="45">
        <v>14827.932588023499</v>
      </c>
      <c r="AD4190" s="99">
        <v>0.94390357541755998</v>
      </c>
      <c r="AE4190" s="142">
        <v>15755.8710489108</v>
      </c>
      <c r="AF4190" s="44">
        <v>15861.7538004702</v>
      </c>
      <c r="AG4190" s="45">
        <v>14925.829246142999</v>
      </c>
      <c r="AH4190" s="140">
        <v>0.947318570951038</v>
      </c>
      <c r="AI4190" s="44">
        <v>16009.9154281959</v>
      </c>
      <c r="AJ4190" s="45">
        <v>14872.489598182299</v>
      </c>
      <c r="AK4190" s="46">
        <v>0.943933188588164</v>
      </c>
    </row>
    <row r="4191" spans="1:37" x14ac:dyDescent="0.2">
      <c r="A4191" s="35" t="s">
        <v>3049</v>
      </c>
      <c r="B4191" s="35" t="s">
        <v>9255</v>
      </c>
      <c r="C4191" s="85" t="s">
        <v>1013</v>
      </c>
      <c r="D4191" s="85" t="s">
        <v>1013</v>
      </c>
      <c r="E4191" s="85" t="s">
        <v>12906</v>
      </c>
      <c r="F4191" s="85" t="s">
        <v>451</v>
      </c>
      <c r="G4191" s="85" t="s">
        <v>451</v>
      </c>
      <c r="H4191" s="840">
        <v>1.0067202093258201</v>
      </c>
      <c r="I4191" s="840">
        <v>1.0161237914740799</v>
      </c>
      <c r="J4191" s="86">
        <v>20568.416666666701</v>
      </c>
      <c r="K4191" s="44">
        <v>20706.640732167401</v>
      </c>
      <c r="L4191" s="45">
        <v>19482.1981854103</v>
      </c>
      <c r="M4191" s="46">
        <v>0.94718998069420202</v>
      </c>
      <c r="N4191" s="139">
        <v>20900.0575279519</v>
      </c>
      <c r="O4191" s="45">
        <v>19412.9224956301</v>
      </c>
      <c r="P4191" s="99">
        <v>0.94382191931627202</v>
      </c>
      <c r="Q4191" s="86">
        <v>20654.643204688</v>
      </c>
      <c r="R4191" s="44">
        <v>20793.446730573702</v>
      </c>
      <c r="S4191" s="45">
        <v>19564.871902746701</v>
      </c>
      <c r="T4191" s="140">
        <v>0.94723843490581305</v>
      </c>
      <c r="U4191" s="44">
        <v>20987.6743646918</v>
      </c>
      <c r="V4191" s="45">
        <v>19495.159485605502</v>
      </c>
      <c r="W4191" s="99">
        <v>0.94386328983793</v>
      </c>
      <c r="X4191" s="86">
        <v>20733.457513678299</v>
      </c>
      <c r="Y4191" s="44">
        <v>20872.790688218302</v>
      </c>
      <c r="Z4191" s="45">
        <v>19640.489592399699</v>
      </c>
      <c r="AA4191" s="46">
        <v>0.94728482113715895</v>
      </c>
      <c r="AB4191" s="139">
        <v>21067.7594591655</v>
      </c>
      <c r="AC4191" s="45">
        <v>19570.384677929</v>
      </c>
      <c r="AD4191" s="99">
        <v>0.94390357541755998</v>
      </c>
      <c r="AE4191" s="142">
        <v>20818.505167656102</v>
      </c>
      <c r="AF4191" s="44">
        <v>20958.409880233499</v>
      </c>
      <c r="AG4191" s="45">
        <v>19721.756564760799</v>
      </c>
      <c r="AH4191" s="140">
        <v>0.947318570951038</v>
      </c>
      <c r="AI4191" s="44">
        <v>21154.1784037814</v>
      </c>
      <c r="AJ4191" s="45">
        <v>19651.277964544799</v>
      </c>
      <c r="AK4191" s="46">
        <v>0.943933188588164</v>
      </c>
    </row>
    <row r="4192" spans="1:37" x14ac:dyDescent="0.2">
      <c r="A4192" s="35" t="s">
        <v>3048</v>
      </c>
      <c r="B4192" s="35" t="s">
        <v>9254</v>
      </c>
      <c r="C4192" s="85" t="s">
        <v>1013</v>
      </c>
      <c r="D4192" s="85" t="s">
        <v>1013</v>
      </c>
      <c r="E4192" s="85" t="s">
        <v>12906</v>
      </c>
      <c r="F4192" s="85" t="s">
        <v>452</v>
      </c>
      <c r="G4192" s="85" t="s">
        <v>452</v>
      </c>
      <c r="H4192" s="840">
        <v>1.00467245769706</v>
      </c>
      <c r="I4192" s="840">
        <v>1.0107138715272801</v>
      </c>
      <c r="J4192" s="86">
        <v>7975.0833333333303</v>
      </c>
      <c r="K4192" s="44">
        <v>8012.3465728388701</v>
      </c>
      <c r="L4192" s="45">
        <v>7538.5537365191203</v>
      </c>
      <c r="M4192" s="46">
        <v>0.94526331844212097</v>
      </c>
      <c r="N4192" s="139">
        <v>8060.5273515859899</v>
      </c>
      <c r="O4192" s="45">
        <v>7486.9838296363696</v>
      </c>
      <c r="P4192" s="99">
        <v>0.93879694000727698</v>
      </c>
      <c r="Q4192" s="86">
        <v>7971.4326643616796</v>
      </c>
      <c r="R4192" s="44">
        <v>8008.6788462708801</v>
      </c>
      <c r="S4192" s="45">
        <v>7535.4883568744099</v>
      </c>
      <c r="T4192" s="140">
        <v>0.94531167409388395</v>
      </c>
      <c r="U4192" s="44">
        <v>8056.8375698159898</v>
      </c>
      <c r="V4192" s="45">
        <v>7483.8846193184299</v>
      </c>
      <c r="W4192" s="99">
        <v>0.938838090269148</v>
      </c>
      <c r="X4192" s="86">
        <v>7963.8661405890098</v>
      </c>
      <c r="Y4192" s="44">
        <v>8001.0769682359696</v>
      </c>
      <c r="Z4192" s="45">
        <v>7528.7042959391101</v>
      </c>
      <c r="AA4192" s="46">
        <v>0.94535796597182398</v>
      </c>
      <c r="AB4192" s="139">
        <v>8049.1899792797103</v>
      </c>
      <c r="AC4192" s="45">
        <v>7477.0999994355998</v>
      </c>
      <c r="AD4192" s="99">
        <v>0.938878161365303</v>
      </c>
      <c r="AE4192" s="142">
        <v>7959.7399756873701</v>
      </c>
      <c r="AF4192" s="44">
        <v>7996.9315240033702</v>
      </c>
      <c r="AG4192" s="45">
        <v>7525.0716863878197</v>
      </c>
      <c r="AH4192" s="140">
        <v>0.94539164713580803</v>
      </c>
      <c r="AI4192" s="44">
        <v>8045.0196071774099</v>
      </c>
      <c r="AJ4192" s="45">
        <v>7473.4604915025402</v>
      </c>
      <c r="AK4192" s="46">
        <v>0.93890761687314706</v>
      </c>
    </row>
    <row r="4193" spans="1:37" x14ac:dyDescent="0.2">
      <c r="A4193" s="35" t="s">
        <v>3047</v>
      </c>
      <c r="B4193" s="35" t="s">
        <v>9253</v>
      </c>
      <c r="C4193" s="85" t="s">
        <v>1013</v>
      </c>
      <c r="D4193" s="85" t="s">
        <v>1013</v>
      </c>
      <c r="E4193" s="85" t="s">
        <v>12906</v>
      </c>
      <c r="F4193" s="85" t="s">
        <v>398</v>
      </c>
      <c r="G4193" s="85" t="s">
        <v>398</v>
      </c>
      <c r="H4193" s="840">
        <v>1.0154002367552399</v>
      </c>
      <c r="I4193" s="840">
        <v>1.0207608902844201</v>
      </c>
      <c r="J4193" s="86">
        <v>40217.666666666701</v>
      </c>
      <c r="K4193" s="44">
        <v>40837.028255076497</v>
      </c>
      <c r="L4193" s="45">
        <v>38422.218652427597</v>
      </c>
      <c r="M4193" s="46">
        <v>0.95535673341966398</v>
      </c>
      <c r="N4193" s="139">
        <v>41052.621231828802</v>
      </c>
      <c r="O4193" s="45">
        <v>38131.538784049</v>
      </c>
      <c r="P4193" s="99">
        <v>0.94812906726021795</v>
      </c>
      <c r="Q4193" s="86">
        <v>40093.287600641102</v>
      </c>
      <c r="R4193" s="44">
        <v>40710.733721986799</v>
      </c>
      <c r="S4193" s="45">
        <v>38305.351712872201</v>
      </c>
      <c r="T4193" s="140">
        <v>0.95540560540761599</v>
      </c>
      <c r="U4193" s="44">
        <v>40925.6599456599</v>
      </c>
      <c r="V4193" s="45">
        <v>38015.277625830997</v>
      </c>
      <c r="W4193" s="99">
        <v>0.94817062657697904</v>
      </c>
      <c r="X4193" s="86">
        <v>40165.500047364003</v>
      </c>
      <c r="Y4193" s="44">
        <v>40784.058257485798</v>
      </c>
      <c r="Z4193" s="45">
        <v>38376.223079461401</v>
      </c>
      <c r="AA4193" s="46">
        <v>0.95545239158500095</v>
      </c>
      <c r="AB4193" s="139">
        <v>40999.3715870663</v>
      </c>
      <c r="AC4193" s="45">
        <v>38085.372821321602</v>
      </c>
      <c r="AD4193" s="99">
        <v>0.94821109600056097</v>
      </c>
      <c r="AE4193" s="142">
        <v>40401.4514059629</v>
      </c>
      <c r="AF4193" s="44">
        <v>41023.643322869902</v>
      </c>
      <c r="AG4193" s="45">
        <v>38603.038667368601</v>
      </c>
      <c r="AH4193" s="140">
        <v>0.95548643239265196</v>
      </c>
      <c r="AI4193" s="44">
        <v>41240.221505933601</v>
      </c>
      <c r="AJ4193" s="45">
        <v>38310.3063925959</v>
      </c>
      <c r="AK4193" s="46">
        <v>0.94824084431139</v>
      </c>
    </row>
    <row r="4194" spans="1:37" x14ac:dyDescent="0.2">
      <c r="A4194" s="35" t="s">
        <v>3046</v>
      </c>
      <c r="B4194" s="35" t="s">
        <v>9252</v>
      </c>
      <c r="C4194" s="85" t="s">
        <v>1013</v>
      </c>
      <c r="D4194" s="85" t="s">
        <v>1013</v>
      </c>
      <c r="E4194" s="85" t="s">
        <v>12906</v>
      </c>
      <c r="F4194" s="85" t="s">
        <v>452</v>
      </c>
      <c r="G4194" s="85" t="s">
        <v>452</v>
      </c>
      <c r="H4194" s="840">
        <v>1.00467245769706</v>
      </c>
      <c r="I4194" s="840">
        <v>1.0107138715272801</v>
      </c>
      <c r="J4194" s="86">
        <v>5253.9166666666697</v>
      </c>
      <c r="K4194" s="44">
        <v>5278.4653700355502</v>
      </c>
      <c r="L4194" s="45">
        <v>4966.3347031516996</v>
      </c>
      <c r="M4194" s="46">
        <v>0.94526331844212097</v>
      </c>
      <c r="N4194" s="139">
        <v>5310.2064548483504</v>
      </c>
      <c r="O4194" s="45">
        <v>4932.3608897199001</v>
      </c>
      <c r="P4194" s="99">
        <v>0.93879694000727698</v>
      </c>
      <c r="Q4194" s="86">
        <v>5239.4705329558401</v>
      </c>
      <c r="R4194" s="44">
        <v>5263.95173737607</v>
      </c>
      <c r="S4194" s="45">
        <v>4952.9326608740603</v>
      </c>
      <c r="T4194" s="140">
        <v>0.94531167409388395</v>
      </c>
      <c r="U4194" s="44">
        <v>5295.6055471168802</v>
      </c>
      <c r="V4194" s="45">
        <v>4919.0145091817303</v>
      </c>
      <c r="W4194" s="99">
        <v>0.938838090269148</v>
      </c>
      <c r="X4194" s="86">
        <v>5230.9912288036203</v>
      </c>
      <c r="Y4194" s="44">
        <v>5255.4328140339003</v>
      </c>
      <c r="Z4194" s="45">
        <v>4945.1592280782397</v>
      </c>
      <c r="AA4194" s="46">
        <v>0.94535796597182398</v>
      </c>
      <c r="AB4194" s="139">
        <v>5287.0353967893398</v>
      </c>
      <c r="AC4194" s="45">
        <v>4911.2634270171702</v>
      </c>
      <c r="AD4194" s="99">
        <v>0.938878161365303</v>
      </c>
      <c r="AE4194" s="142">
        <v>5231.2361377673597</v>
      </c>
      <c r="AF4194" s="44">
        <v>5255.67886732442</v>
      </c>
      <c r="AG4194" s="45">
        <v>4945.56694884025</v>
      </c>
      <c r="AH4194" s="140">
        <v>0.94539164713580803</v>
      </c>
      <c r="AI4194" s="44">
        <v>5287.2829296762502</v>
      </c>
      <c r="AJ4194" s="45">
        <v>4911.6474554118404</v>
      </c>
      <c r="AK4194" s="46">
        <v>0.93890761687314706</v>
      </c>
    </row>
    <row r="4195" spans="1:37" x14ac:dyDescent="0.2">
      <c r="A4195" s="35" t="s">
        <v>3045</v>
      </c>
      <c r="B4195" s="35" t="s">
        <v>9251</v>
      </c>
      <c r="C4195" s="85" t="s">
        <v>1013</v>
      </c>
      <c r="D4195" s="85" t="s">
        <v>1013</v>
      </c>
      <c r="E4195" s="85" t="s">
        <v>12906</v>
      </c>
      <c r="F4195" s="85" t="s">
        <v>452</v>
      </c>
      <c r="G4195" s="85" t="s">
        <v>452</v>
      </c>
      <c r="H4195" s="840">
        <v>1.00467245769706</v>
      </c>
      <c r="I4195" s="840">
        <v>1.0107138715272801</v>
      </c>
      <c r="J4195" s="86">
        <v>9874.75</v>
      </c>
      <c r="K4195" s="44">
        <v>9920.8893516440494</v>
      </c>
      <c r="L4195" s="45">
        <v>9334.2389537863401</v>
      </c>
      <c r="M4195" s="46">
        <v>0.94526331844212097</v>
      </c>
      <c r="N4195" s="139">
        <v>9980.5468028639807</v>
      </c>
      <c r="O4195" s="45">
        <v>9270.3850833368597</v>
      </c>
      <c r="P4195" s="99">
        <v>0.93879694000727798</v>
      </c>
      <c r="Q4195" s="86">
        <v>9904.9467635047004</v>
      </c>
      <c r="R4195" s="44">
        <v>9951.2272082488198</v>
      </c>
      <c r="S4195" s="45">
        <v>9363.2618068194297</v>
      </c>
      <c r="T4195" s="140">
        <v>0.94531167409388395</v>
      </c>
      <c r="U4195" s="44">
        <v>10011.0670906134</v>
      </c>
      <c r="V4195" s="45">
        <v>9299.1413036663307</v>
      </c>
      <c r="W4195" s="99">
        <v>0.938838090269148</v>
      </c>
      <c r="X4195" s="86">
        <v>9932.7143163330802</v>
      </c>
      <c r="Y4195" s="44">
        <v>9979.1245037931403</v>
      </c>
      <c r="Z4195" s="45">
        <v>9389.9706026678505</v>
      </c>
      <c r="AA4195" s="46">
        <v>0.94535796597182398</v>
      </c>
      <c r="AB4195" s="139">
        <v>10039.132141435401</v>
      </c>
      <c r="AC4195" s="45">
        <v>9325.6085546856193</v>
      </c>
      <c r="AD4195" s="99">
        <v>0.938878161365303</v>
      </c>
      <c r="AE4195" s="142">
        <v>9960.7691999055005</v>
      </c>
      <c r="AF4195" s="44">
        <v>10007.310472622201</v>
      </c>
      <c r="AG4195" s="45">
        <v>9416.8280006382902</v>
      </c>
      <c r="AH4195" s="140">
        <v>0.94539164713580803</v>
      </c>
      <c r="AI4195" s="44">
        <v>10067.487601426101</v>
      </c>
      <c r="AJ4195" s="45">
        <v>9352.2420717067107</v>
      </c>
      <c r="AK4195" s="46">
        <v>0.93890761687314706</v>
      </c>
    </row>
    <row r="4196" spans="1:37" x14ac:dyDescent="0.2">
      <c r="A4196" s="35" t="s">
        <v>3044</v>
      </c>
      <c r="B4196" s="35" t="s">
        <v>9250</v>
      </c>
      <c r="C4196" s="85" t="s">
        <v>1013</v>
      </c>
      <c r="D4196" s="85" t="s">
        <v>1013</v>
      </c>
      <c r="E4196" s="85" t="s">
        <v>12906</v>
      </c>
      <c r="F4196" s="85" t="s">
        <v>399</v>
      </c>
      <c r="G4196" s="85" t="s">
        <v>399</v>
      </c>
      <c r="H4196" s="840">
        <v>1.01507832903453</v>
      </c>
      <c r="I4196" s="840">
        <v>1.0205199021176301</v>
      </c>
      <c r="J4196" s="86">
        <v>12756.416666666701</v>
      </c>
      <c r="K4196" s="44">
        <v>12948.7621144682</v>
      </c>
      <c r="L4196" s="45">
        <v>12183.0649902523</v>
      </c>
      <c r="M4196" s="46">
        <v>0.95505386101783896</v>
      </c>
      <c r="N4196" s="139">
        <v>13018.177088038399</v>
      </c>
      <c r="O4196" s="45">
        <v>12091.874029843601</v>
      </c>
      <c r="P4196" s="99">
        <v>0.94790522650772202</v>
      </c>
      <c r="Q4196" s="86">
        <v>12925.684022162801</v>
      </c>
      <c r="R4196" s="44">
        <v>13120.5817388453</v>
      </c>
      <c r="S4196" s="45">
        <v>12345.3559352708</v>
      </c>
      <c r="T4196" s="140">
        <v>0.95510271751212705</v>
      </c>
      <c r="U4196" s="44">
        <v>13190.9177931011</v>
      </c>
      <c r="V4196" s="45">
        <v>12252.8604965704</v>
      </c>
      <c r="W4196" s="99">
        <v>0.94794677601287802</v>
      </c>
      <c r="X4196" s="86">
        <v>13089.1997260754</v>
      </c>
      <c r="Y4196" s="44">
        <v>13286.562986343801</v>
      </c>
      <c r="Z4196" s="45">
        <v>12502.142427909501</v>
      </c>
      <c r="AA4196" s="46">
        <v>0.95514948885710305</v>
      </c>
      <c r="AB4196" s="139">
        <v>13357.7888232526</v>
      </c>
      <c r="AC4196" s="45">
        <v>12408.394268231799</v>
      </c>
      <c r="AD4196" s="99">
        <v>0.94798723588216305</v>
      </c>
      <c r="AE4196" s="142">
        <v>13248.6060116153</v>
      </c>
      <c r="AF4196" s="44">
        <v>13448.3728523072</v>
      </c>
      <c r="AG4196" s="45">
        <v>12654.850110335999</v>
      </c>
      <c r="AH4196" s="140">
        <v>0.95518351887295105</v>
      </c>
      <c r="AI4196" s="44">
        <v>13520.4661101687</v>
      </c>
      <c r="AJ4196" s="45">
        <v>12559.9034228453</v>
      </c>
      <c r="AK4196" s="46">
        <v>0.94801697716980904</v>
      </c>
    </row>
    <row r="4197" spans="1:37" x14ac:dyDescent="0.2">
      <c r="A4197" s="35" t="s">
        <v>3043</v>
      </c>
      <c r="B4197" s="35" t="s">
        <v>9249</v>
      </c>
      <c r="C4197" s="85" t="s">
        <v>1013</v>
      </c>
      <c r="D4197" s="85" t="s">
        <v>1013</v>
      </c>
      <c r="E4197" s="85" t="s">
        <v>12906</v>
      </c>
      <c r="F4197" s="85" t="s">
        <v>452</v>
      </c>
      <c r="G4197" s="85" t="s">
        <v>452</v>
      </c>
      <c r="H4197" s="840">
        <v>1.00467245769706</v>
      </c>
      <c r="I4197" s="840">
        <v>1.0107138715272801</v>
      </c>
      <c r="J4197" s="86">
        <v>10157.75</v>
      </c>
      <c r="K4197" s="44">
        <v>10205.2116571723</v>
      </c>
      <c r="L4197" s="45">
        <v>9601.7484729054595</v>
      </c>
      <c r="M4197" s="46">
        <v>0.94526331844212097</v>
      </c>
      <c r="N4197" s="139">
        <v>10266.578828506201</v>
      </c>
      <c r="O4197" s="45">
        <v>9536.0646173589193</v>
      </c>
      <c r="P4197" s="99">
        <v>0.93879694000727698</v>
      </c>
      <c r="Q4197" s="86">
        <v>10194.3121304206</v>
      </c>
      <c r="R4197" s="44">
        <v>10241.9446226006</v>
      </c>
      <c r="S4197" s="45">
        <v>9636.8022662434996</v>
      </c>
      <c r="T4197" s="140">
        <v>0.94531167409388395</v>
      </c>
      <c r="U4197" s="44">
        <v>10303.532680894899</v>
      </c>
      <c r="V4197" s="45">
        <v>9570.8085321316903</v>
      </c>
      <c r="W4197" s="99">
        <v>0.938838090269148</v>
      </c>
      <c r="X4197" s="86">
        <v>10233.8319727379</v>
      </c>
      <c r="Y4197" s="44">
        <v>10281.6491197093</v>
      </c>
      <c r="Z4197" s="45">
        <v>9674.6345778448904</v>
      </c>
      <c r="AA4197" s="46">
        <v>0.94535796597182398</v>
      </c>
      <c r="AB4197" s="139">
        <v>10343.4759337255</v>
      </c>
      <c r="AC4197" s="45">
        <v>9608.3213462855892</v>
      </c>
      <c r="AD4197" s="99">
        <v>0.938878161365303</v>
      </c>
      <c r="AE4197" s="142">
        <v>10269.552198945101</v>
      </c>
      <c r="AF4197" s="44">
        <v>10317.536247162399</v>
      </c>
      <c r="AG4197" s="45">
        <v>9708.7488687078294</v>
      </c>
      <c r="AH4197" s="140">
        <v>0.94539164713580803</v>
      </c>
      <c r="AI4197" s="44">
        <v>10379.5788618472</v>
      </c>
      <c r="AJ4197" s="45">
        <v>9642.1607814658801</v>
      </c>
      <c r="AK4197" s="46">
        <v>0.93890761687314706</v>
      </c>
    </row>
    <row r="4198" spans="1:37" x14ac:dyDescent="0.2">
      <c r="A4198" s="35" t="s">
        <v>3042</v>
      </c>
      <c r="B4198" s="35" t="s">
        <v>9248</v>
      </c>
      <c r="C4198" s="85" t="s">
        <v>1013</v>
      </c>
      <c r="D4198" s="85" t="s">
        <v>1013</v>
      </c>
      <c r="E4198" s="85" t="s">
        <v>12906</v>
      </c>
      <c r="F4198" s="85" t="s">
        <v>396</v>
      </c>
      <c r="G4198" s="85" t="s">
        <v>396</v>
      </c>
      <c r="H4198" s="840">
        <v>1.01519964708026</v>
      </c>
      <c r="I4198" s="840">
        <v>1.02351797033485</v>
      </c>
      <c r="J4198" s="86">
        <v>5645.1666666666697</v>
      </c>
      <c r="K4198" s="44">
        <v>5730.9712077092699</v>
      </c>
      <c r="L4198" s="45">
        <v>5392.0825839230802</v>
      </c>
      <c r="M4198" s="46">
        <v>0.95516800518255895</v>
      </c>
      <c r="N4198" s="139">
        <v>5777.9295288686199</v>
      </c>
      <c r="O4198" s="45">
        <v>5366.8033199969404</v>
      </c>
      <c r="P4198" s="99">
        <v>0.95068996840901099</v>
      </c>
      <c r="Q4198" s="86">
        <v>5701.1875185645304</v>
      </c>
      <c r="R4198" s="44">
        <v>5787.8435567851202</v>
      </c>
      <c r="S4198" s="45">
        <v>5445.8704826044004</v>
      </c>
      <c r="T4198" s="140">
        <v>0.95521686751597801</v>
      </c>
      <c r="U4198" s="44">
        <v>5835.2678774995502</v>
      </c>
      <c r="V4198" s="45">
        <v>5420.2993593451702</v>
      </c>
      <c r="W4198" s="99">
        <v>0.95073163997768695</v>
      </c>
      <c r="X4198" s="86">
        <v>5749.9347691150397</v>
      </c>
      <c r="Y4198" s="44">
        <v>5837.3317483401297</v>
      </c>
      <c r="Z4198" s="45">
        <v>5492.7036428996398</v>
      </c>
      <c r="AA4198" s="46">
        <v>0.95526364445087497</v>
      </c>
      <c r="AB4198" s="139">
        <v>5885.1615644424101</v>
      </c>
      <c r="AC4198" s="45">
        <v>5466.8782378656797</v>
      </c>
      <c r="AD4198" s="99">
        <v>0.95077221870937501</v>
      </c>
      <c r="AE4198" s="142">
        <v>5799.3313277254701</v>
      </c>
      <c r="AF4198" s="44">
        <v>5887.4791172084197</v>
      </c>
      <c r="AG4198" s="45">
        <v>5540.0877544247896</v>
      </c>
      <c r="AH4198" s="140">
        <v>0.95529767853385295</v>
      </c>
      <c r="AI4198" s="44">
        <v>5935.7198298528901</v>
      </c>
      <c r="AJ4198" s="45">
        <v>5514.0160997814601</v>
      </c>
      <c r="AK4198" s="46">
        <v>0.95080204737053398</v>
      </c>
    </row>
    <row r="4199" spans="1:37" x14ac:dyDescent="0.2">
      <c r="A4199" s="35" t="s">
        <v>3041</v>
      </c>
      <c r="B4199" s="35" t="s">
        <v>9247</v>
      </c>
      <c r="C4199" s="85" t="s">
        <v>1013</v>
      </c>
      <c r="D4199" s="85" t="s">
        <v>1013</v>
      </c>
      <c r="E4199" s="85" t="s">
        <v>12906</v>
      </c>
      <c r="F4199" s="85" t="s">
        <v>398</v>
      </c>
      <c r="G4199" s="85" t="s">
        <v>398</v>
      </c>
      <c r="H4199" s="840">
        <v>1.0154002367552399</v>
      </c>
      <c r="I4199" s="840">
        <v>1.0207608902844201</v>
      </c>
      <c r="J4199" s="86">
        <v>8529.0833333333394</v>
      </c>
      <c r="K4199" s="44">
        <v>8660.4332359717991</v>
      </c>
      <c r="L4199" s="45">
        <v>8148.3171923974296</v>
      </c>
      <c r="M4199" s="46">
        <v>0.95535673341966398</v>
      </c>
      <c r="N4199" s="139">
        <v>8706.1546966433707</v>
      </c>
      <c r="O4199" s="45">
        <v>8086.6718254179996</v>
      </c>
      <c r="P4199" s="99">
        <v>0.94812906726021795</v>
      </c>
      <c r="Q4199" s="86">
        <v>8557.2554596929203</v>
      </c>
      <c r="R4199" s="44">
        <v>8689.0392197472192</v>
      </c>
      <c r="S4199" s="45">
        <v>8175.6498330955401</v>
      </c>
      <c r="T4199" s="140">
        <v>0.95540560540761599</v>
      </c>
      <c r="U4199" s="44">
        <v>8734.9117014273907</v>
      </c>
      <c r="V4199" s="45">
        <v>8113.7382709963204</v>
      </c>
      <c r="W4199" s="99">
        <v>0.94817062657697904</v>
      </c>
      <c r="X4199" s="86">
        <v>8593.4077154533697</v>
      </c>
      <c r="Y4199" s="44">
        <v>8725.7482288056199</v>
      </c>
      <c r="Z4199" s="45">
        <v>8210.5919535949306</v>
      </c>
      <c r="AA4199" s="46">
        <v>0.95545239158500095</v>
      </c>
      <c r="AB4199" s="139">
        <v>8771.8145102032104</v>
      </c>
      <c r="AC4199" s="45">
        <v>8148.3645482497104</v>
      </c>
      <c r="AD4199" s="99">
        <v>0.94821109600056097</v>
      </c>
      <c r="AE4199" s="142">
        <v>8643.6973622078494</v>
      </c>
      <c r="AF4199" s="44">
        <v>8776.8123480264494</v>
      </c>
      <c r="AG4199" s="45">
        <v>8258.9355552977504</v>
      </c>
      <c r="AH4199" s="140">
        <v>0.95548643239265196</v>
      </c>
      <c r="AI4199" s="44">
        <v>8823.1482147963998</v>
      </c>
      <c r="AJ4199" s="45">
        <v>8196.3068847121103</v>
      </c>
      <c r="AK4199" s="46">
        <v>0.948240844311391</v>
      </c>
    </row>
    <row r="4200" spans="1:37" x14ac:dyDescent="0.2">
      <c r="A4200" s="35" t="s">
        <v>3040</v>
      </c>
      <c r="B4200" s="35" t="s">
        <v>9246</v>
      </c>
      <c r="C4200" s="85" t="s">
        <v>1013</v>
      </c>
      <c r="D4200" s="85" t="s">
        <v>1013</v>
      </c>
      <c r="E4200" s="85" t="s">
        <v>12906</v>
      </c>
      <c r="F4200" s="85" t="s">
        <v>396</v>
      </c>
      <c r="G4200" s="85" t="s">
        <v>396</v>
      </c>
      <c r="H4200" s="840">
        <v>1.01519964708026</v>
      </c>
      <c r="I4200" s="840">
        <v>1.02351797033485</v>
      </c>
      <c r="J4200" s="86">
        <v>7478.5833333333303</v>
      </c>
      <c r="K4200" s="44">
        <v>7592.2551606603502</v>
      </c>
      <c r="L4200" s="45">
        <v>7143.3035240915397</v>
      </c>
      <c r="M4200" s="46">
        <v>0.95516800518255995</v>
      </c>
      <c r="N4200" s="139">
        <v>7654.4644343133696</v>
      </c>
      <c r="O4200" s="45">
        <v>7109.8141529108298</v>
      </c>
      <c r="P4200" s="99">
        <v>0.95068996840901099</v>
      </c>
      <c r="Q4200" s="86">
        <v>7559.7621674843604</v>
      </c>
      <c r="R4200" s="44">
        <v>7674.6678844408598</v>
      </c>
      <c r="S4200" s="45">
        <v>7221.2123367902104</v>
      </c>
      <c r="T4200" s="140">
        <v>0.95521686751597801</v>
      </c>
      <c r="U4200" s="44">
        <v>7737.55242987778</v>
      </c>
      <c r="V4200" s="45">
        <v>7187.3050833336802</v>
      </c>
      <c r="W4200" s="99">
        <v>0.95073163997768695</v>
      </c>
      <c r="X4200" s="86">
        <v>7633.6533101474097</v>
      </c>
      <c r="Y4200" s="44">
        <v>7749.6821463947499</v>
      </c>
      <c r="Z4200" s="45">
        <v>7292.1514815258997</v>
      </c>
      <c r="AA4200" s="46">
        <v>0.95526364445087497</v>
      </c>
      <c r="AB4200" s="139">
        <v>7813.18134224199</v>
      </c>
      <c r="AC4200" s="45">
        <v>7257.8654945470198</v>
      </c>
      <c r="AD4200" s="99">
        <v>0.95077221870937501</v>
      </c>
      <c r="AE4200" s="142">
        <v>7706.15328966569</v>
      </c>
      <c r="AF4200" s="44">
        <v>7823.2841000150302</v>
      </c>
      <c r="AG4200" s="45">
        <v>7361.6703480436499</v>
      </c>
      <c r="AH4200" s="140">
        <v>0.95529767853385295</v>
      </c>
      <c r="AI4200" s="44">
        <v>7887.3863741278501</v>
      </c>
      <c r="AJ4200" s="45">
        <v>7327.0263251653196</v>
      </c>
      <c r="AK4200" s="46">
        <v>0.95080204737053398</v>
      </c>
    </row>
    <row r="4201" spans="1:37" x14ac:dyDescent="0.2">
      <c r="A4201" s="35" t="s">
        <v>3039</v>
      </c>
      <c r="B4201" s="35" t="s">
        <v>9245</v>
      </c>
      <c r="C4201" s="85" t="s">
        <v>1013</v>
      </c>
      <c r="D4201" s="85" t="s">
        <v>1013</v>
      </c>
      <c r="E4201" s="85" t="s">
        <v>12906</v>
      </c>
      <c r="F4201" s="85" t="s">
        <v>393</v>
      </c>
      <c r="G4201" s="85" t="s">
        <v>393</v>
      </c>
      <c r="H4201" s="840">
        <v>1.01499774637991</v>
      </c>
      <c r="I4201" s="840">
        <v>1.02168921775407</v>
      </c>
      <c r="J4201" s="86">
        <v>5182.75</v>
      </c>
      <c r="K4201" s="44">
        <v>5260.4795700504701</v>
      </c>
      <c r="L4201" s="45">
        <v>4949.4124546631701</v>
      </c>
      <c r="M4201" s="46">
        <v>0.95497804344472903</v>
      </c>
      <c r="N4201" s="139">
        <v>5295.1597933149196</v>
      </c>
      <c r="O4201" s="45">
        <v>4918.3848672244703</v>
      </c>
      <c r="P4201" s="99">
        <v>0.94899133996902696</v>
      </c>
      <c r="Q4201" s="86">
        <v>5214.1927643236804</v>
      </c>
      <c r="R4201" s="44">
        <v>5292.3939049789597</v>
      </c>
      <c r="S4201" s="45">
        <v>4979.6943311732302</v>
      </c>
      <c r="T4201" s="140">
        <v>0.95502689606051205</v>
      </c>
      <c r="U4201" s="44">
        <v>5327.2845266008098</v>
      </c>
      <c r="V4201" s="45">
        <v>4948.4406736366</v>
      </c>
      <c r="W4201" s="99">
        <v>0.94903293708176595</v>
      </c>
      <c r="X4201" s="86">
        <v>5239.9408674484703</v>
      </c>
      <c r="Y4201" s="44">
        <v>5318.5281716241798</v>
      </c>
      <c r="Z4201" s="45">
        <v>5004.5295218061501</v>
      </c>
      <c r="AA4201" s="46">
        <v>0.95507366369251501</v>
      </c>
      <c r="AB4201" s="139">
        <v>5353.5910859410296</v>
      </c>
      <c r="AC4201" s="45">
        <v>4973.08872181076</v>
      </c>
      <c r="AD4201" s="99">
        <v>0.949073443310124</v>
      </c>
      <c r="AE4201" s="142">
        <v>5267.5424405107497</v>
      </c>
      <c r="AF4201" s="44">
        <v>5346.54370607893</v>
      </c>
      <c r="AG4201" s="45">
        <v>5031.0702976369002</v>
      </c>
      <c r="AH4201" s="140">
        <v>0.95510769100686799</v>
      </c>
      <c r="AI4201" s="44">
        <v>5381.7913155318101</v>
      </c>
      <c r="AJ4201" s="45">
        <v>4999.4414847982998</v>
      </c>
      <c r="AK4201" s="46">
        <v>0.949103218675453</v>
      </c>
    </row>
    <row r="4202" spans="1:37" x14ac:dyDescent="0.2">
      <c r="A4202" s="35" t="s">
        <v>3038</v>
      </c>
      <c r="B4202" s="35" t="s">
        <v>9244</v>
      </c>
      <c r="C4202" s="85" t="s">
        <v>1013</v>
      </c>
      <c r="D4202" s="85" t="s">
        <v>1013</v>
      </c>
      <c r="E4202" s="85" t="s">
        <v>12906</v>
      </c>
      <c r="F4202" s="85" t="s">
        <v>451</v>
      </c>
      <c r="G4202" s="85" t="s">
        <v>451</v>
      </c>
      <c r="H4202" s="840">
        <v>1.0067202093258201</v>
      </c>
      <c r="I4202" s="840">
        <v>1.0161237914740799</v>
      </c>
      <c r="J4202" s="86">
        <v>7931.75</v>
      </c>
      <c r="K4202" s="44">
        <v>7985.0530203201097</v>
      </c>
      <c r="L4202" s="45">
        <v>7512.8741293712401</v>
      </c>
      <c r="M4202" s="46">
        <v>0.94718998069420202</v>
      </c>
      <c r="N4202" s="139">
        <v>8059.6398830244998</v>
      </c>
      <c r="O4202" s="45">
        <v>7486.1595085368399</v>
      </c>
      <c r="P4202" s="99">
        <v>0.94382191931627202</v>
      </c>
      <c r="Q4202" s="86">
        <v>7939.3927774835802</v>
      </c>
      <c r="R4202" s="44">
        <v>7992.7471588682001</v>
      </c>
      <c r="S4202" s="45">
        <v>7520.4979886460596</v>
      </c>
      <c r="T4202" s="140">
        <v>0.94723843490581305</v>
      </c>
      <c r="U4202" s="44">
        <v>8067.4058910584999</v>
      </c>
      <c r="V4202" s="45">
        <v>7493.7013862711501</v>
      </c>
      <c r="W4202" s="99">
        <v>0.94386328983793</v>
      </c>
      <c r="X4202" s="86">
        <v>7949.6686268103904</v>
      </c>
      <c r="Y4202" s="44">
        <v>8003.0920640534996</v>
      </c>
      <c r="Z4202" s="45">
        <v>7530.6004232477699</v>
      </c>
      <c r="AA4202" s="46">
        <v>0.94728482113715895</v>
      </c>
      <c r="AB4202" s="139">
        <v>8077.8474260370804</v>
      </c>
      <c r="AC4202" s="45">
        <v>7503.7206402311303</v>
      </c>
      <c r="AD4202" s="99">
        <v>0.94390357541755998</v>
      </c>
      <c r="AE4202" s="142">
        <v>7963.8639524604696</v>
      </c>
      <c r="AF4202" s="44">
        <v>8017.3827852633904</v>
      </c>
      <c r="AG4202" s="45">
        <v>7544.3162186933396</v>
      </c>
      <c r="AH4202" s="140">
        <v>0.947318570951038</v>
      </c>
      <c r="AI4202" s="44">
        <v>8092.2716341578498</v>
      </c>
      <c r="AJ4202" s="45">
        <v>7517.3554941283501</v>
      </c>
      <c r="AK4202" s="46">
        <v>0.943933188588164</v>
      </c>
    </row>
    <row r="4203" spans="1:37" x14ac:dyDescent="0.2">
      <c r="A4203" s="35" t="s">
        <v>3037</v>
      </c>
      <c r="B4203" s="35" t="s">
        <v>9243</v>
      </c>
      <c r="C4203" s="85" t="s">
        <v>1013</v>
      </c>
      <c r="D4203" s="85" t="s">
        <v>1013</v>
      </c>
      <c r="E4203" s="85" t="s">
        <v>12906</v>
      </c>
      <c r="F4203" s="85" t="s">
        <v>452</v>
      </c>
      <c r="G4203" s="85" t="s">
        <v>452</v>
      </c>
      <c r="H4203" s="840">
        <v>1.00467245769706</v>
      </c>
      <c r="I4203" s="840">
        <v>1.0107138715272801</v>
      </c>
      <c r="J4203" s="86">
        <v>11450.833333333299</v>
      </c>
      <c r="K4203" s="44">
        <v>11504.3368676794</v>
      </c>
      <c r="L4203" s="45">
        <v>10824.0527155943</v>
      </c>
      <c r="M4203" s="46">
        <v>0.94526331844212097</v>
      </c>
      <c r="N4203" s="139">
        <v>11573.5160905469</v>
      </c>
      <c r="O4203" s="45">
        <v>10750.0072938667</v>
      </c>
      <c r="P4203" s="99">
        <v>0.93879694000727698</v>
      </c>
      <c r="Q4203" s="86">
        <v>11460.020669538701</v>
      </c>
      <c r="R4203" s="44">
        <v>11513.5671313246</v>
      </c>
      <c r="S4203" s="45">
        <v>10833.291324272201</v>
      </c>
      <c r="T4203" s="140">
        <v>0.94531167409388395</v>
      </c>
      <c r="U4203" s="44">
        <v>11582.801858692101</v>
      </c>
      <c r="V4203" s="45">
        <v>10759.103919834701</v>
      </c>
      <c r="W4203" s="99">
        <v>0.938838090269148</v>
      </c>
      <c r="X4203" s="86">
        <v>11466.1213079067</v>
      </c>
      <c r="Y4203" s="44">
        <v>11519.6962746673</v>
      </c>
      <c r="Z4203" s="45">
        <v>10839.589117228899</v>
      </c>
      <c r="AA4203" s="46">
        <v>0.94535796597182398</v>
      </c>
      <c r="AB4203" s="139">
        <v>11588.9678585158</v>
      </c>
      <c r="AC4203" s="45">
        <v>10765.290891559</v>
      </c>
      <c r="AD4203" s="99">
        <v>0.938878161365303</v>
      </c>
      <c r="AE4203" s="142">
        <v>11477.1952866189</v>
      </c>
      <c r="AF4203" s="44">
        <v>11530.8219960766</v>
      </c>
      <c r="AG4203" s="45">
        <v>10850.444556516</v>
      </c>
      <c r="AH4203" s="140">
        <v>0.94539164713580803</v>
      </c>
      <c r="AI4203" s="44">
        <v>11600.160482413199</v>
      </c>
      <c r="AJ4203" s="45">
        <v>10776.0260749471</v>
      </c>
      <c r="AK4203" s="46">
        <v>0.93890761687314706</v>
      </c>
    </row>
    <row r="4204" spans="1:37" x14ac:dyDescent="0.2">
      <c r="A4204" s="35" t="s">
        <v>3036</v>
      </c>
      <c r="B4204" s="35" t="s">
        <v>9242</v>
      </c>
      <c r="C4204" s="85" t="s">
        <v>1013</v>
      </c>
      <c r="D4204" s="85" t="s">
        <v>1013</v>
      </c>
      <c r="E4204" s="85" t="s">
        <v>12906</v>
      </c>
      <c r="F4204" s="85" t="s">
        <v>451</v>
      </c>
      <c r="G4204" s="85" t="s">
        <v>451</v>
      </c>
      <c r="H4204" s="840">
        <v>1.0067202093258201</v>
      </c>
      <c r="I4204" s="840">
        <v>1.0161237914740799</v>
      </c>
      <c r="J4204" s="86">
        <v>8468.4166666666697</v>
      </c>
      <c r="K4204" s="44">
        <v>8525.3261993249707</v>
      </c>
      <c r="L4204" s="45">
        <v>8021.1994190104597</v>
      </c>
      <c r="M4204" s="46">
        <v>0.94718998069420202</v>
      </c>
      <c r="N4204" s="139">
        <v>8604.9596511155905</v>
      </c>
      <c r="O4204" s="45">
        <v>7992.6772719032397</v>
      </c>
      <c r="P4204" s="99">
        <v>0.94382191931627202</v>
      </c>
      <c r="Q4204" s="86">
        <v>8476.8853296733996</v>
      </c>
      <c r="R4204" s="44">
        <v>8533.8517735198093</v>
      </c>
      <c r="S4204" s="45">
        <v>8029.6315925558702</v>
      </c>
      <c r="T4204" s="140">
        <v>0.94723843490581305</v>
      </c>
      <c r="U4204" s="44">
        <v>8613.5648610786993</v>
      </c>
      <c r="V4204" s="45">
        <v>8001.0208748444202</v>
      </c>
      <c r="W4204" s="99">
        <v>0.94386328983793</v>
      </c>
      <c r="X4204" s="86">
        <v>8487.9961784042807</v>
      </c>
      <c r="Y4204" s="44">
        <v>8545.0372894799602</v>
      </c>
      <c r="Z4204" s="45">
        <v>8040.5499416725897</v>
      </c>
      <c r="AA4204" s="46">
        <v>0.94728482113715895</v>
      </c>
      <c r="AB4204" s="139">
        <v>8624.85485881762</v>
      </c>
      <c r="AC4204" s="45">
        <v>8011.8499409263804</v>
      </c>
      <c r="AD4204" s="99">
        <v>0.94390357541755998</v>
      </c>
      <c r="AE4204" s="142">
        <v>8502.35775671175</v>
      </c>
      <c r="AF4204" s="44">
        <v>8559.4953805998994</v>
      </c>
      <c r="AG4204" s="45">
        <v>8054.4413998026403</v>
      </c>
      <c r="AH4204" s="140">
        <v>0.947318570951038</v>
      </c>
      <c r="AI4204" s="44">
        <v>8639.4480002189594</v>
      </c>
      <c r="AJ4204" s="45">
        <v>8025.6576678102301</v>
      </c>
      <c r="AK4204" s="46">
        <v>0.943933188588164</v>
      </c>
    </row>
    <row r="4205" spans="1:37" x14ac:dyDescent="0.2">
      <c r="A4205" s="35" t="s">
        <v>3035</v>
      </c>
      <c r="B4205" s="35" t="s">
        <v>9241</v>
      </c>
      <c r="C4205" s="85" t="s">
        <v>1013</v>
      </c>
      <c r="D4205" s="85" t="s">
        <v>1013</v>
      </c>
      <c r="E4205" s="85" t="s">
        <v>12906</v>
      </c>
      <c r="F4205" s="85" t="s">
        <v>452</v>
      </c>
      <c r="G4205" s="85" t="s">
        <v>452</v>
      </c>
      <c r="H4205" s="840">
        <v>1.00467245769706</v>
      </c>
      <c r="I4205" s="840">
        <v>1.0107138715272801</v>
      </c>
      <c r="J4205" s="86">
        <v>9917.8333333333303</v>
      </c>
      <c r="K4205" s="44">
        <v>9964.1739900298307</v>
      </c>
      <c r="L4205" s="45">
        <v>9374.9640484225492</v>
      </c>
      <c r="M4205" s="46">
        <v>0.94526331844212097</v>
      </c>
      <c r="N4205" s="139">
        <v>10024.0917254956</v>
      </c>
      <c r="O4205" s="45">
        <v>9310.8315848355105</v>
      </c>
      <c r="P4205" s="99">
        <v>0.93879694000727698</v>
      </c>
      <c r="Q4205" s="86">
        <v>9917.1342297395495</v>
      </c>
      <c r="R4205" s="44">
        <v>9963.4716199040904</v>
      </c>
      <c r="S4205" s="45">
        <v>9374.7827609288597</v>
      </c>
      <c r="T4205" s="140">
        <v>0.94531167409388395</v>
      </c>
      <c r="U4205" s="44">
        <v>10023.3851317957</v>
      </c>
      <c r="V4205" s="45">
        <v>9310.5833611914804</v>
      </c>
      <c r="W4205" s="99">
        <v>0.938838090269148</v>
      </c>
      <c r="X4205" s="86">
        <v>9920.2559193037705</v>
      </c>
      <c r="Y4205" s="44">
        <v>9966.6078954307304</v>
      </c>
      <c r="Z4205" s="45">
        <v>9378.1929577929604</v>
      </c>
      <c r="AA4205" s="46">
        <v>0.94535796597182398</v>
      </c>
      <c r="AB4205" s="139">
        <v>10026.5402667409</v>
      </c>
      <c r="AC4205" s="45">
        <v>9313.9116377891896</v>
      </c>
      <c r="AD4205" s="99">
        <v>0.938878161365303</v>
      </c>
      <c r="AE4205" s="142">
        <v>9939.5618092950299</v>
      </c>
      <c r="AF4205" s="44">
        <v>9986.0039913762794</v>
      </c>
      <c r="AG4205" s="45">
        <v>9396.7787106975993</v>
      </c>
      <c r="AH4205" s="140">
        <v>0.94539164713580803</v>
      </c>
      <c r="AI4205" s="44">
        <v>10046.052997557201</v>
      </c>
      <c r="AJ4205" s="45">
        <v>9332.3302911285391</v>
      </c>
      <c r="AK4205" s="46">
        <v>0.93890761687314706</v>
      </c>
    </row>
    <row r="4206" spans="1:37" x14ac:dyDescent="0.2">
      <c r="A4206" s="35" t="s">
        <v>3034</v>
      </c>
      <c r="B4206" s="35" t="s">
        <v>9240</v>
      </c>
      <c r="C4206" s="85" t="s">
        <v>1013</v>
      </c>
      <c r="D4206" s="85" t="s">
        <v>1013</v>
      </c>
      <c r="E4206" s="85" t="s">
        <v>12906</v>
      </c>
      <c r="F4206" s="85" t="s">
        <v>394</v>
      </c>
      <c r="G4206" s="85" t="s">
        <v>394</v>
      </c>
      <c r="H4206" s="840">
        <v>1.0082022577418499</v>
      </c>
      <c r="I4206" s="840">
        <v>1.01705160942912</v>
      </c>
      <c r="J4206" s="86">
        <v>12117.25</v>
      </c>
      <c r="K4206" s="44">
        <v>12216.638807622399</v>
      </c>
      <c r="L4206" s="45">
        <v>11494.2342163659</v>
      </c>
      <c r="M4206" s="46">
        <v>0.94858439137311601</v>
      </c>
      <c r="N4206" s="139">
        <v>12323.868614355</v>
      </c>
      <c r="O4206" s="45">
        <v>11446.9687912025</v>
      </c>
      <c r="P4206" s="99">
        <v>0.94468371876478097</v>
      </c>
      <c r="Q4206" s="86">
        <v>12219.0152157102</v>
      </c>
      <c r="R4206" s="44">
        <v>12319.238727861</v>
      </c>
      <c r="S4206" s="45">
        <v>11591.3600459305</v>
      </c>
      <c r="T4206" s="140">
        <v>0.94863291691684704</v>
      </c>
      <c r="U4206" s="44">
        <v>12427.369090777</v>
      </c>
      <c r="V4206" s="45">
        <v>11543.6107022303</v>
      </c>
      <c r="W4206" s="99">
        <v>0.944725127061671</v>
      </c>
      <c r="X4206" s="86">
        <v>12316.5650583592</v>
      </c>
      <c r="Y4206" s="44">
        <v>12417.5886994621</v>
      </c>
      <c r="Z4206" s="45">
        <v>11684.4711978139</v>
      </c>
      <c r="AA4206" s="46">
        <v>0.94867937143592596</v>
      </c>
      <c r="AB4206" s="139">
        <v>12526.5823152427</v>
      </c>
      <c r="AC4206" s="45">
        <v>11636.2651227438</v>
      </c>
      <c r="AD4206" s="99">
        <v>0.94476544942587803</v>
      </c>
      <c r="AE4206" s="142">
        <v>12415.498642053</v>
      </c>
      <c r="AF4206" s="44">
        <v>12517.3337619087</v>
      </c>
      <c r="AG4206" s="45">
        <v>11778.747085438399</v>
      </c>
      <c r="AH4206" s="140">
        <v>0.94871317093477003</v>
      </c>
      <c r="AI4206" s="44">
        <v>12627.202875765101</v>
      </c>
      <c r="AJ4206" s="45">
        <v>11730.102152395701</v>
      </c>
      <c r="AK4206" s="46">
        <v>0.94479508963613201</v>
      </c>
    </row>
    <row r="4207" spans="1:37" x14ac:dyDescent="0.2">
      <c r="A4207" s="35" t="s">
        <v>3033</v>
      </c>
      <c r="B4207" s="35" t="s">
        <v>9239</v>
      </c>
      <c r="C4207" s="85" t="s">
        <v>1013</v>
      </c>
      <c r="D4207" s="85" t="s">
        <v>1013</v>
      </c>
      <c r="E4207" s="85" t="s">
        <v>12906</v>
      </c>
      <c r="F4207" s="85" t="s">
        <v>394</v>
      </c>
      <c r="G4207" s="85" t="s">
        <v>394</v>
      </c>
      <c r="H4207" s="840">
        <v>1.0082022577418499</v>
      </c>
      <c r="I4207" s="840">
        <v>1.01705160942912</v>
      </c>
      <c r="J4207" s="86">
        <v>10108</v>
      </c>
      <c r="K4207" s="44">
        <v>10190.9084212546</v>
      </c>
      <c r="L4207" s="45">
        <v>9588.2910279994503</v>
      </c>
      <c r="M4207" s="46">
        <v>0.94858439137311601</v>
      </c>
      <c r="N4207" s="139">
        <v>10280.3576681096</v>
      </c>
      <c r="O4207" s="45">
        <v>9548.8630292744001</v>
      </c>
      <c r="P4207" s="99">
        <v>0.94468371876478097</v>
      </c>
      <c r="Q4207" s="86">
        <v>10176.4780131606</v>
      </c>
      <c r="R4207" s="44">
        <v>10259.9481087288</v>
      </c>
      <c r="S4207" s="45">
        <v>9653.7420215646998</v>
      </c>
      <c r="T4207" s="140">
        <v>0.94863291691684704</v>
      </c>
      <c r="U4207" s="44">
        <v>10350.003341605099</v>
      </c>
      <c r="V4207" s="45">
        <v>9613.9744840234507</v>
      </c>
      <c r="W4207" s="99">
        <v>0.944725127061671</v>
      </c>
      <c r="X4207" s="86">
        <v>10242.593830493701</v>
      </c>
      <c r="Y4207" s="44">
        <v>10326.606225036399</v>
      </c>
      <c r="Z4207" s="45">
        <v>9716.9374769862097</v>
      </c>
      <c r="AA4207" s="46">
        <v>0.94867937143592596</v>
      </c>
      <c r="AB4207" s="139">
        <v>10417.2465400324</v>
      </c>
      <c r="AC4207" s="45">
        <v>9676.8487635530601</v>
      </c>
      <c r="AD4207" s="99">
        <v>0.94476544942587803</v>
      </c>
      <c r="AE4207" s="142">
        <v>10312.310152956499</v>
      </c>
      <c r="AF4207" s="44">
        <v>10396.894378744901</v>
      </c>
      <c r="AG4207" s="45">
        <v>9783.4244648741605</v>
      </c>
      <c r="AH4207" s="140">
        <v>0.94871317093477003</v>
      </c>
      <c r="AI4207" s="44">
        <v>10488.1516379967</v>
      </c>
      <c r="AJ4207" s="45">
        <v>9743.0199953181</v>
      </c>
      <c r="AK4207" s="46">
        <v>0.94479508963613201</v>
      </c>
    </row>
    <row r="4208" spans="1:37" x14ac:dyDescent="0.2">
      <c r="A4208" s="35" t="s">
        <v>3032</v>
      </c>
      <c r="B4208" s="35" t="s">
        <v>9238</v>
      </c>
      <c r="C4208" s="85" t="s">
        <v>1013</v>
      </c>
      <c r="D4208" s="85" t="s">
        <v>1013</v>
      </c>
      <c r="E4208" s="85" t="s">
        <v>12906</v>
      </c>
      <c r="F4208" s="85" t="s">
        <v>396</v>
      </c>
      <c r="G4208" s="85" t="s">
        <v>396</v>
      </c>
      <c r="H4208" s="840">
        <v>1.01519964708026</v>
      </c>
      <c r="I4208" s="840">
        <v>1.02351797033485</v>
      </c>
      <c r="J4208" s="86">
        <v>16642.833333333299</v>
      </c>
      <c r="K4208" s="44">
        <v>16895.7985264157</v>
      </c>
      <c r="L4208" s="45">
        <v>15896.7019155858</v>
      </c>
      <c r="M4208" s="46">
        <v>0.95516800518255895</v>
      </c>
      <c r="N4208" s="139">
        <v>17034.238993954499</v>
      </c>
      <c r="O4208" s="45">
        <v>15822.174695903101</v>
      </c>
      <c r="P4208" s="99">
        <v>0.95068996840901099</v>
      </c>
      <c r="Q4208" s="86">
        <v>16783.966838043401</v>
      </c>
      <c r="R4208" s="44">
        <v>17039.077210588501</v>
      </c>
      <c r="S4208" s="45">
        <v>16032.3282275278</v>
      </c>
      <c r="T4208" s="140">
        <v>0.95521686751597801</v>
      </c>
      <c r="U4208" s="44">
        <v>17178.691672241599</v>
      </c>
      <c r="V4208" s="45">
        <v>15957.0483172641</v>
      </c>
      <c r="W4208" s="99">
        <v>0.95073163997768695</v>
      </c>
      <c r="X4208" s="86">
        <v>16917.4113688953</v>
      </c>
      <c r="Y4208" s="44">
        <v>17174.550051214199</v>
      </c>
      <c r="Z4208" s="45">
        <v>16160.5880389256</v>
      </c>
      <c r="AA4208" s="46">
        <v>0.95526364445087497</v>
      </c>
      <c r="AB4208" s="139">
        <v>17315.2745476114</v>
      </c>
      <c r="AC4208" s="45">
        <v>16084.604742023799</v>
      </c>
      <c r="AD4208" s="99">
        <v>0.95077221870937501</v>
      </c>
      <c r="AE4208" s="142">
        <v>17049.962909040201</v>
      </c>
      <c r="AF4208" s="44">
        <v>17309.116327989199</v>
      </c>
      <c r="AG4208" s="45">
        <v>16287.7899860944</v>
      </c>
      <c r="AH4208" s="140">
        <v>0.95529767853385295</v>
      </c>
      <c r="AI4208" s="44">
        <v>17450.943430945299</v>
      </c>
      <c r="AJ4208" s="45">
        <v>16211.139641507099</v>
      </c>
      <c r="AK4208" s="46">
        <v>0.95080204737053398</v>
      </c>
    </row>
    <row r="4209" spans="1:37" x14ac:dyDescent="0.2">
      <c r="A4209" s="35" t="s">
        <v>3031</v>
      </c>
      <c r="B4209" s="35" t="s">
        <v>9237</v>
      </c>
      <c r="C4209" s="85" t="s">
        <v>1013</v>
      </c>
      <c r="D4209" s="85" t="s">
        <v>1013</v>
      </c>
      <c r="E4209" s="85" t="s">
        <v>12906</v>
      </c>
      <c r="F4209" s="85" t="s">
        <v>398</v>
      </c>
      <c r="G4209" s="85" t="s">
        <v>398</v>
      </c>
      <c r="H4209" s="840">
        <v>1.0154002367552399</v>
      </c>
      <c r="I4209" s="840">
        <v>1.0207608902844201</v>
      </c>
      <c r="J4209" s="86">
        <v>11866.583333333299</v>
      </c>
      <c r="K4209" s="44">
        <v>12049.3315261424</v>
      </c>
      <c r="L4209" s="45">
        <v>11336.8202901856</v>
      </c>
      <c r="M4209" s="46">
        <v>0.95535673341966398</v>
      </c>
      <c r="N4209" s="139">
        <v>12112.9441679676</v>
      </c>
      <c r="O4209" s="45">
        <v>11251.052587398999</v>
      </c>
      <c r="P4209" s="99">
        <v>0.94812906726021795</v>
      </c>
      <c r="Q4209" s="86">
        <v>11932.817964252399</v>
      </c>
      <c r="R4209" s="44">
        <v>12116.586186058999</v>
      </c>
      <c r="S4209" s="45">
        <v>11400.6811713554</v>
      </c>
      <c r="T4209" s="140">
        <v>0.95540560540761599</v>
      </c>
      <c r="U4209" s="44">
        <v>12180.553888792199</v>
      </c>
      <c r="V4209" s="45">
        <v>11314.3474859942</v>
      </c>
      <c r="W4209" s="99">
        <v>0.94817062657697904</v>
      </c>
      <c r="X4209" s="86">
        <v>12007.7444264853</v>
      </c>
      <c r="Y4209" s="44">
        <v>12192.6665335495</v>
      </c>
      <c r="Z4209" s="45">
        <v>11472.828129826799</v>
      </c>
      <c r="AA4209" s="46">
        <v>0.95545239158500095</v>
      </c>
      <c r="AB4209" s="139">
        <v>12257.0358910869</v>
      </c>
      <c r="AC4209" s="45">
        <v>11385.8765031322</v>
      </c>
      <c r="AD4209" s="99">
        <v>0.94821109600056097</v>
      </c>
      <c r="AE4209" s="142">
        <v>12093.279673728801</v>
      </c>
      <c r="AF4209" s="44">
        <v>12279.5190438515</v>
      </c>
      <c r="AG4209" s="45">
        <v>11554.964651377701</v>
      </c>
      <c r="AH4209" s="140">
        <v>0.95548643239265196</v>
      </c>
      <c r="AI4209" s="44">
        <v>12344.346926213901</v>
      </c>
      <c r="AJ4209" s="45">
        <v>11467.341728310401</v>
      </c>
      <c r="AK4209" s="46">
        <v>0.94824084431139</v>
      </c>
    </row>
    <row r="4210" spans="1:37" x14ac:dyDescent="0.2">
      <c r="A4210" s="35" t="s">
        <v>3030</v>
      </c>
      <c r="B4210" s="35" t="s">
        <v>9236</v>
      </c>
      <c r="C4210" s="85" t="s">
        <v>1013</v>
      </c>
      <c r="D4210" s="85" t="s">
        <v>1013</v>
      </c>
      <c r="E4210" s="85" t="s">
        <v>12906</v>
      </c>
      <c r="F4210" s="85" t="s">
        <v>392</v>
      </c>
      <c r="G4210" s="85" t="s">
        <v>392</v>
      </c>
      <c r="H4210" s="840">
        <v>1.0087856491631599</v>
      </c>
      <c r="I4210" s="840">
        <v>1.01367775553259</v>
      </c>
      <c r="J4210" s="86">
        <v>13765.083333333299</v>
      </c>
      <c r="K4210" s="44">
        <v>13886.0185262017</v>
      </c>
      <c r="L4210" s="45">
        <v>13064.8987652293</v>
      </c>
      <c r="M4210" s="46">
        <v>0.94913328520078899</v>
      </c>
      <c r="N4210" s="139">
        <v>13953.358778052499</v>
      </c>
      <c r="O4210" s="45">
        <v>12960.513249773699</v>
      </c>
      <c r="P4210" s="99">
        <v>0.941549930060262</v>
      </c>
      <c r="Q4210" s="86">
        <v>13856.2532713405</v>
      </c>
      <c r="R4210" s="44">
        <v>13977.989451298399</v>
      </c>
      <c r="S4210" s="45">
        <v>13152.103959296401</v>
      </c>
      <c r="T4210" s="140">
        <v>0.94918183882359497</v>
      </c>
      <c r="U4210" s="44">
        <v>14045.7757161836</v>
      </c>
      <c r="V4210" s="45">
        <v>13046.926159036801</v>
      </c>
      <c r="W4210" s="99">
        <v>0.94159120099387394</v>
      </c>
      <c r="X4210" s="86">
        <v>13937.242664081199</v>
      </c>
      <c r="Y4210" s="44">
        <v>14059.690388429701</v>
      </c>
      <c r="Z4210" s="45">
        <v>13229.625442571099</v>
      </c>
      <c r="AA4210" s="46">
        <v>0.94922832022335901</v>
      </c>
      <c r="AB4210" s="139">
        <v>14127.872862038899</v>
      </c>
      <c r="AC4210" s="45">
        <v>13123.745176931499</v>
      </c>
      <c r="AD4210" s="99">
        <v>0.94163138959715398</v>
      </c>
      <c r="AE4210" s="142">
        <v>14025.2361548717</v>
      </c>
      <c r="AF4210" s="44">
        <v>14148.456959158901</v>
      </c>
      <c r="AG4210" s="45">
        <v>13313.6256762824</v>
      </c>
      <c r="AH4210" s="140">
        <v>0.94926213928012204</v>
      </c>
      <c r="AI4210" s="44">
        <v>14217.0699062849</v>
      </c>
      <c r="AJ4210" s="45">
        <v>13207.0169418553</v>
      </c>
      <c r="AK4210" s="46">
        <v>0.94166093148227104</v>
      </c>
    </row>
    <row r="4211" spans="1:37" x14ac:dyDescent="0.2">
      <c r="A4211" s="35" t="s">
        <v>3029</v>
      </c>
      <c r="B4211" s="35" t="s">
        <v>9235</v>
      </c>
      <c r="C4211" s="85" t="s">
        <v>1013</v>
      </c>
      <c r="D4211" s="85" t="s">
        <v>1013</v>
      </c>
      <c r="E4211" s="85" t="s">
        <v>12906</v>
      </c>
      <c r="F4211" s="85" t="s">
        <v>452</v>
      </c>
      <c r="G4211" s="85" t="s">
        <v>452</v>
      </c>
      <c r="H4211" s="840">
        <v>1.00467245769706</v>
      </c>
      <c r="I4211" s="840">
        <v>1.0107138715272801</v>
      </c>
      <c r="J4211" s="86">
        <v>5642.0833333333303</v>
      </c>
      <c r="K4211" s="44">
        <v>5668.4457290316304</v>
      </c>
      <c r="L4211" s="45">
        <v>5333.2544145936499</v>
      </c>
      <c r="M4211" s="46">
        <v>0.94526331844212097</v>
      </c>
      <c r="N4211" s="139">
        <v>5702.5318893128597</v>
      </c>
      <c r="O4211" s="45">
        <v>5296.7705685993897</v>
      </c>
      <c r="P4211" s="99">
        <v>0.93879694000727698</v>
      </c>
      <c r="Q4211" s="86">
        <v>5642.1550411399103</v>
      </c>
      <c r="R4211" s="44">
        <v>5668.5177718899004</v>
      </c>
      <c r="S4211" s="45">
        <v>5333.5950274372199</v>
      </c>
      <c r="T4211" s="140">
        <v>0.94531167409388395</v>
      </c>
      <c r="U4211" s="44">
        <v>5702.6043653876604</v>
      </c>
      <c r="V4211" s="45">
        <v>5297.0700638262397</v>
      </c>
      <c r="W4211" s="99">
        <v>0.938838090269148</v>
      </c>
      <c r="X4211" s="86">
        <v>5642.0428919658398</v>
      </c>
      <c r="Y4211" s="44">
        <v>5668.4050987035498</v>
      </c>
      <c r="Z4211" s="45">
        <v>5333.7501922746096</v>
      </c>
      <c r="AA4211" s="46">
        <v>0.94535796597182398</v>
      </c>
      <c r="AB4211" s="139">
        <v>5702.4910146617503</v>
      </c>
      <c r="AC4211" s="45">
        <v>5297.19085675306</v>
      </c>
      <c r="AD4211" s="99">
        <v>0.938878161365303</v>
      </c>
      <c r="AE4211" s="142">
        <v>5643.9300616345699</v>
      </c>
      <c r="AF4211" s="44">
        <v>5670.3010860927297</v>
      </c>
      <c r="AG4211" s="45">
        <v>5335.7243372880102</v>
      </c>
      <c r="AH4211" s="140">
        <v>0.94539164713580803</v>
      </c>
      <c r="AI4211" s="44">
        <v>5704.3984032238604</v>
      </c>
      <c r="AJ4211" s="45">
        <v>5299.12892396803</v>
      </c>
      <c r="AK4211" s="46">
        <v>0.93890761687314706</v>
      </c>
    </row>
    <row r="4212" spans="1:37" x14ac:dyDescent="0.2">
      <c r="A4212" s="35" t="s">
        <v>3028</v>
      </c>
      <c r="B4212" s="35" t="s">
        <v>9234</v>
      </c>
      <c r="C4212" s="85" t="s">
        <v>1013</v>
      </c>
      <c r="D4212" s="85" t="s">
        <v>1013</v>
      </c>
      <c r="E4212" s="85" t="s">
        <v>12906</v>
      </c>
      <c r="F4212" s="85" t="s">
        <v>398</v>
      </c>
      <c r="G4212" s="85" t="s">
        <v>398</v>
      </c>
      <c r="H4212" s="840">
        <v>1.0154002367552399</v>
      </c>
      <c r="I4212" s="840">
        <v>1.0207608902844201</v>
      </c>
      <c r="J4212" s="86">
        <v>17900.75</v>
      </c>
      <c r="K4212" s="44">
        <v>18176.425788096301</v>
      </c>
      <c r="L4212" s="45">
        <v>17101.602045762</v>
      </c>
      <c r="M4212" s="46">
        <v>0.95535673341966398</v>
      </c>
      <c r="N4212" s="139">
        <v>18272.385506758899</v>
      </c>
      <c r="O4212" s="45">
        <v>16972.221400758299</v>
      </c>
      <c r="P4212" s="99">
        <v>0.94812906726021795</v>
      </c>
      <c r="Q4212" s="86">
        <v>17948.670654020301</v>
      </c>
      <c r="R4212" s="44">
        <v>18225.084431533902</v>
      </c>
      <c r="S4212" s="45">
        <v>17148.260552466101</v>
      </c>
      <c r="T4212" s="140">
        <v>0.95540560540761599</v>
      </c>
      <c r="U4212" s="44">
        <v>18321.3010362196</v>
      </c>
      <c r="V4212" s="45">
        <v>17018.402300246202</v>
      </c>
      <c r="W4212" s="99">
        <v>0.94817062657697904</v>
      </c>
      <c r="X4212" s="86">
        <v>18008.0993346818</v>
      </c>
      <c r="Y4212" s="44">
        <v>18285.428327947699</v>
      </c>
      <c r="Z4212" s="45">
        <v>17205.881577222</v>
      </c>
      <c r="AA4212" s="46">
        <v>0.95545239158500095</v>
      </c>
      <c r="AB4212" s="139">
        <v>18381.963509200199</v>
      </c>
      <c r="AC4212" s="45">
        <v>17075.479607025602</v>
      </c>
      <c r="AD4212" s="99">
        <v>0.94821109600056097</v>
      </c>
      <c r="AE4212" s="142">
        <v>18089.992196134699</v>
      </c>
      <c r="AF4212" s="44">
        <v>18368.582358855499</v>
      </c>
      <c r="AG4212" s="45">
        <v>17284.742105495701</v>
      </c>
      <c r="AH4212" s="140">
        <v>0.95548643239265196</v>
      </c>
      <c r="AI4212" s="44">
        <v>18465.556539364701</v>
      </c>
      <c r="AJ4212" s="45">
        <v>17153.669473649199</v>
      </c>
      <c r="AK4212" s="46">
        <v>0.94824084431139</v>
      </c>
    </row>
    <row r="4213" spans="1:37" x14ac:dyDescent="0.2">
      <c r="A4213" s="35" t="s">
        <v>3027</v>
      </c>
      <c r="B4213" s="35" t="s">
        <v>9233</v>
      </c>
      <c r="C4213" s="85" t="s">
        <v>1013</v>
      </c>
      <c r="D4213" s="85" t="s">
        <v>1013</v>
      </c>
      <c r="E4213" s="85" t="s">
        <v>12906</v>
      </c>
      <c r="F4213" s="85" t="s">
        <v>394</v>
      </c>
      <c r="G4213" s="85" t="s">
        <v>394</v>
      </c>
      <c r="H4213" s="840">
        <v>1.0082022577418499</v>
      </c>
      <c r="I4213" s="840">
        <v>1.01705160942912</v>
      </c>
      <c r="J4213" s="86">
        <v>9178.6666666666697</v>
      </c>
      <c r="K4213" s="44">
        <v>9253.9524563931791</v>
      </c>
      <c r="L4213" s="45">
        <v>8706.7399336167091</v>
      </c>
      <c r="M4213" s="46">
        <v>0.94858439137311601</v>
      </c>
      <c r="N4213" s="139">
        <v>9335.1777057467698</v>
      </c>
      <c r="O4213" s="45">
        <v>8670.9369599689999</v>
      </c>
      <c r="P4213" s="99">
        <v>0.94468371876478097</v>
      </c>
      <c r="Q4213" s="86">
        <v>9248.9990541828593</v>
      </c>
      <c r="R4213" s="44">
        <v>9324.8617282793803</v>
      </c>
      <c r="S4213" s="45">
        <v>8773.9049513306509</v>
      </c>
      <c r="T4213" s="140">
        <v>0.94863291691684704</v>
      </c>
      <c r="U4213" s="44">
        <v>9406.7093736651095</v>
      </c>
      <c r="V4213" s="45">
        <v>8737.7618066561809</v>
      </c>
      <c r="W4213" s="99">
        <v>0.944725127061671</v>
      </c>
      <c r="X4213" s="86">
        <v>9314.12498754218</v>
      </c>
      <c r="Y4213" s="44">
        <v>9390.5218413298007</v>
      </c>
      <c r="Z4213" s="45">
        <v>8836.1182386571709</v>
      </c>
      <c r="AA4213" s="46">
        <v>0.94867937143592596</v>
      </c>
      <c r="AB4213" s="139">
        <v>9472.9458090037806</v>
      </c>
      <c r="AC4213" s="45">
        <v>8799.6634798640898</v>
      </c>
      <c r="AD4213" s="99">
        <v>0.94476544942587803</v>
      </c>
      <c r="AE4213" s="142">
        <v>9380.5086036499906</v>
      </c>
      <c r="AF4213" s="44">
        <v>9457.4499529667501</v>
      </c>
      <c r="AG4213" s="45">
        <v>8899.4120623496692</v>
      </c>
      <c r="AH4213" s="140">
        <v>0.94871317093477003</v>
      </c>
      <c r="AI4213" s="44">
        <v>9540.4613726059506</v>
      </c>
      <c r="AJ4213" s="45">
        <v>8862.658467018</v>
      </c>
      <c r="AK4213" s="46">
        <v>0.94479508963613201</v>
      </c>
    </row>
    <row r="4214" spans="1:37" x14ac:dyDescent="0.2">
      <c r="A4214" s="35" t="s">
        <v>3026</v>
      </c>
      <c r="B4214" s="35" t="s">
        <v>9232</v>
      </c>
      <c r="C4214" s="85" t="s">
        <v>1013</v>
      </c>
      <c r="D4214" s="85" t="s">
        <v>1013</v>
      </c>
      <c r="E4214" s="85" t="s">
        <v>12906</v>
      </c>
      <c r="F4214" s="85" t="s">
        <v>398</v>
      </c>
      <c r="G4214" s="85" t="s">
        <v>398</v>
      </c>
      <c r="H4214" s="840">
        <v>1.0154002367552399</v>
      </c>
      <c r="I4214" s="840">
        <v>1.0207608902844201</v>
      </c>
      <c r="J4214" s="86">
        <v>9727.4166666666697</v>
      </c>
      <c r="K4214" s="44">
        <v>9877.2211863501598</v>
      </c>
      <c r="L4214" s="45">
        <v>9293.1530112786604</v>
      </c>
      <c r="M4214" s="46">
        <v>0.95535673341966398</v>
      </c>
      <c r="N4214" s="139">
        <v>9929.3664968342</v>
      </c>
      <c r="O4214" s="45">
        <v>9222.8464910181592</v>
      </c>
      <c r="P4214" s="99">
        <v>0.94812906726021795</v>
      </c>
      <c r="Q4214" s="86">
        <v>9760.6369942092406</v>
      </c>
      <c r="R4214" s="44">
        <v>9910.9531148019705</v>
      </c>
      <c r="S4214" s="45">
        <v>9325.3672966164504</v>
      </c>
      <c r="T4214" s="140">
        <v>0.95540560540761599</v>
      </c>
      <c r="U4214" s="44">
        <v>9963.2765079520996</v>
      </c>
      <c r="V4214" s="45">
        <v>9254.7492945898193</v>
      </c>
      <c r="W4214" s="99">
        <v>0.94817062657697904</v>
      </c>
      <c r="X4214" s="86">
        <v>9801.7663547311295</v>
      </c>
      <c r="Y4214" s="44">
        <v>9952.7158772134899</v>
      </c>
      <c r="Z4214" s="45">
        <v>9365.1211053852603</v>
      </c>
      <c r="AA4214" s="46">
        <v>0.95545239158500095</v>
      </c>
      <c r="AB4214" s="139">
        <v>10005.2597506153</v>
      </c>
      <c r="AC4214" s="45">
        <v>9294.14361796103</v>
      </c>
      <c r="AD4214" s="99">
        <v>0.94821109600056097</v>
      </c>
      <c r="AE4214" s="142">
        <v>9855.2046312476905</v>
      </c>
      <c r="AF4214" s="44">
        <v>10006.9771158402</v>
      </c>
      <c r="AG4214" s="45">
        <v>9416.5143136103907</v>
      </c>
      <c r="AH4214" s="140">
        <v>0.95548643239265196</v>
      </c>
      <c r="AI4214" s="44">
        <v>10059.807453327599</v>
      </c>
      <c r="AJ4214" s="45">
        <v>9345.1075603958398</v>
      </c>
      <c r="AK4214" s="46">
        <v>0.94824084431139</v>
      </c>
    </row>
    <row r="4215" spans="1:37" x14ac:dyDescent="0.2">
      <c r="A4215" s="35" t="s">
        <v>3025</v>
      </c>
      <c r="B4215" s="35" t="s">
        <v>9231</v>
      </c>
      <c r="C4215" s="85" t="s">
        <v>1013</v>
      </c>
      <c r="D4215" s="85" t="s">
        <v>1013</v>
      </c>
      <c r="E4215" s="85" t="s">
        <v>12906</v>
      </c>
      <c r="F4215" s="85" t="s">
        <v>395</v>
      </c>
      <c r="G4215" s="85" t="s">
        <v>395</v>
      </c>
      <c r="H4215" s="840">
        <v>1.00643065088206</v>
      </c>
      <c r="I4215" s="840">
        <v>1.01360396718793</v>
      </c>
      <c r="J4215" s="86">
        <v>14718.083333333299</v>
      </c>
      <c r="K4215" s="44">
        <v>14812.730188903</v>
      </c>
      <c r="L4215" s="45">
        <v>13936.8113321688</v>
      </c>
      <c r="M4215" s="46">
        <v>0.946917544664585</v>
      </c>
      <c r="N4215" s="139">
        <v>14918.307656069201</v>
      </c>
      <c r="O4215" s="45">
        <v>13856.8015856374</v>
      </c>
      <c r="P4215" s="99">
        <v>0.94148139209503501</v>
      </c>
      <c r="Q4215" s="86">
        <v>14848.8769463846</v>
      </c>
      <c r="R4215" s="44">
        <v>14944.364890017399</v>
      </c>
      <c r="S4215" s="45">
        <v>14061.3813827789</v>
      </c>
      <c r="T4215" s="140">
        <v>0.94696598493952699</v>
      </c>
      <c r="U4215" s="44">
        <v>15050.8805811408</v>
      </c>
      <c r="V4215" s="45">
        <v>13980.5541209354</v>
      </c>
      <c r="W4215" s="99">
        <v>0.94152266002442397</v>
      </c>
      <c r="X4215" s="86">
        <v>14977.444089090801</v>
      </c>
      <c r="Y4215" s="44">
        <v>15073.7588031332</v>
      </c>
      <c r="Z4215" s="45">
        <v>14183.824641062</v>
      </c>
      <c r="AA4215" s="46">
        <v>0.94701235782900794</v>
      </c>
      <c r="AB4215" s="139">
        <v>15181.1967470378</v>
      </c>
      <c r="AC4215" s="45">
        <v>14102.2048778709</v>
      </c>
      <c r="AD4215" s="99">
        <v>0.941562845702267</v>
      </c>
      <c r="AE4215" s="142">
        <v>15106.3181004382</v>
      </c>
      <c r="AF4215" s="44">
        <v>15203.4615582554</v>
      </c>
      <c r="AG4215" s="45">
        <v>14306.379611193601</v>
      </c>
      <c r="AH4215" s="140">
        <v>0.94704609793557903</v>
      </c>
      <c r="AI4215" s="44">
        <v>15311.823956206899</v>
      </c>
      <c r="AJ4215" s="45">
        <v>14223.994095361</v>
      </c>
      <c r="AK4215" s="46">
        <v>0.94159238543695101</v>
      </c>
    </row>
    <row r="4216" spans="1:37" x14ac:dyDescent="0.2">
      <c r="A4216" s="35" t="s">
        <v>3024</v>
      </c>
      <c r="B4216" s="35" t="s">
        <v>9230</v>
      </c>
      <c r="C4216" s="85" t="s">
        <v>1013</v>
      </c>
      <c r="D4216" s="85" t="s">
        <v>1013</v>
      </c>
      <c r="E4216" s="85" t="s">
        <v>12906</v>
      </c>
      <c r="F4216" s="85" t="s">
        <v>397</v>
      </c>
      <c r="G4216" s="85" t="s">
        <v>397</v>
      </c>
      <c r="H4216" s="840">
        <v>1.01627293422368</v>
      </c>
      <c r="I4216" s="840">
        <v>1.0256186776263201</v>
      </c>
      <c r="J4216" s="86">
        <v>8276.1666666666697</v>
      </c>
      <c r="K4216" s="44">
        <v>8410.8441824575493</v>
      </c>
      <c r="L4216" s="45">
        <v>7913.48704933518</v>
      </c>
      <c r="M4216" s="46">
        <v>0.95617782580524502</v>
      </c>
      <c r="N4216" s="139">
        <v>8488.1911124816706</v>
      </c>
      <c r="O4216" s="45">
        <v>7884.2173508051001</v>
      </c>
      <c r="P4216" s="99">
        <v>0.952641200733645</v>
      </c>
      <c r="Q4216" s="86">
        <v>8353.9344926418798</v>
      </c>
      <c r="R4216" s="44">
        <v>8489.8775191495806</v>
      </c>
      <c r="S4216" s="45">
        <v>7988.2555443749197</v>
      </c>
      <c r="T4216" s="140">
        <v>0.95622673979679296</v>
      </c>
      <c r="U4216" s="44">
        <v>8567.9512473202394</v>
      </c>
      <c r="V4216" s="45">
        <v>7958.65102197344</v>
      </c>
      <c r="W4216" s="99">
        <v>0.95268295783063595</v>
      </c>
      <c r="X4216" s="86">
        <v>8429.6718830233094</v>
      </c>
      <c r="Y4216" s="44">
        <v>8566.8473791029701</v>
      </c>
      <c r="Z4216" s="45">
        <v>8061.0723933489598</v>
      </c>
      <c r="AA4216" s="46">
        <v>0.95627356618509896</v>
      </c>
      <c r="AB4216" s="139">
        <v>8645.6289294901198</v>
      </c>
      <c r="AC4216" s="45">
        <v>8031.1475105220097</v>
      </c>
      <c r="AD4216" s="99">
        <v>0.95272361984765996</v>
      </c>
      <c r="AE4216" s="142">
        <v>8505.4377488726404</v>
      </c>
      <c r="AF4216" s="44">
        <v>8643.8461779036606</v>
      </c>
      <c r="AG4216" s="45">
        <v>8133.8150688917804</v>
      </c>
      <c r="AH4216" s="140">
        <v>0.95630763624951498</v>
      </c>
      <c r="AI4216" s="44">
        <v>8723.3358166317103</v>
      </c>
      <c r="AJ4216" s="45">
        <v>8103.5856670309904</v>
      </c>
      <c r="AK4216" s="46">
        <v>0.95275350973030004</v>
      </c>
    </row>
    <row r="4217" spans="1:37" x14ac:dyDescent="0.2">
      <c r="A4217" s="35" t="s">
        <v>3023</v>
      </c>
      <c r="B4217" s="35" t="s">
        <v>9229</v>
      </c>
      <c r="C4217" s="85" t="s">
        <v>1013</v>
      </c>
      <c r="D4217" s="85" t="s">
        <v>1013</v>
      </c>
      <c r="E4217" s="85" t="s">
        <v>12906</v>
      </c>
      <c r="F4217" s="85" t="s">
        <v>394</v>
      </c>
      <c r="G4217" s="85" t="s">
        <v>394</v>
      </c>
      <c r="H4217" s="840">
        <v>1.0082022577418499</v>
      </c>
      <c r="I4217" s="840">
        <v>1.01705160942912</v>
      </c>
      <c r="J4217" s="86">
        <v>15001.666666666701</v>
      </c>
      <c r="K4217" s="44">
        <v>15124.714203224001</v>
      </c>
      <c r="L4217" s="45">
        <v>14230.3468445824</v>
      </c>
      <c r="M4217" s="46">
        <v>0.94858439137311601</v>
      </c>
      <c r="N4217" s="139">
        <v>15257.469227452601</v>
      </c>
      <c r="O4217" s="45">
        <v>14171.830254336301</v>
      </c>
      <c r="P4217" s="99">
        <v>0.94468371876478097</v>
      </c>
      <c r="Q4217" s="86">
        <v>15126.100160833899</v>
      </c>
      <c r="R4217" s="44">
        <v>15250.168332982101</v>
      </c>
      <c r="S4217" s="45">
        <v>14349.116517148301</v>
      </c>
      <c r="T4217" s="140">
        <v>0.94863291691684704</v>
      </c>
      <c r="U4217" s="44">
        <v>15384.0245129622</v>
      </c>
      <c r="V4217" s="45">
        <v>14290.0068963914</v>
      </c>
      <c r="W4217" s="99">
        <v>0.944725127061671</v>
      </c>
      <c r="X4217" s="86">
        <v>15249.4743651545</v>
      </c>
      <c r="Y4217" s="44">
        <v>15374.554484325199</v>
      </c>
      <c r="Z4217" s="45">
        <v>14466.8617554631</v>
      </c>
      <c r="AA4217" s="46">
        <v>0.94867937143592596</v>
      </c>
      <c r="AB4217" s="139">
        <v>15509.5024460286</v>
      </c>
      <c r="AC4217" s="45">
        <v>14407.176502103601</v>
      </c>
      <c r="AD4217" s="99">
        <v>0.94476544942587803</v>
      </c>
      <c r="AE4217" s="142">
        <v>15374.1807255648</v>
      </c>
      <c r="AF4217" s="44">
        <v>15500.2837184457</v>
      </c>
      <c r="AG4217" s="45">
        <v>14585.687746674799</v>
      </c>
      <c r="AH4217" s="140">
        <v>0.94871317093477003</v>
      </c>
      <c r="AI4217" s="44">
        <v>15636.3352505899</v>
      </c>
      <c r="AJ4217" s="45">
        <v>14525.4504566921</v>
      </c>
      <c r="AK4217" s="46">
        <v>0.94479508963613201</v>
      </c>
    </row>
    <row r="4218" spans="1:37" x14ac:dyDescent="0.2">
      <c r="A4218" s="35" t="s">
        <v>3022</v>
      </c>
      <c r="B4218" s="35" t="s">
        <v>9228</v>
      </c>
      <c r="C4218" s="85" t="s">
        <v>1013</v>
      </c>
      <c r="D4218" s="85" t="s">
        <v>1013</v>
      </c>
      <c r="E4218" s="85" t="s">
        <v>12906</v>
      </c>
      <c r="F4218" s="85" t="s">
        <v>394</v>
      </c>
      <c r="G4218" s="85" t="s">
        <v>394</v>
      </c>
      <c r="H4218" s="840">
        <v>1.0082022577418499</v>
      </c>
      <c r="I4218" s="840">
        <v>1.01705160942912</v>
      </c>
      <c r="J4218" s="86">
        <v>9628.3333333333303</v>
      </c>
      <c r="K4218" s="44">
        <v>9707.3074049577699</v>
      </c>
      <c r="L4218" s="45">
        <v>9133.2867149374797</v>
      </c>
      <c r="M4218" s="46">
        <v>0.94858439137311601</v>
      </c>
      <c r="N4218" s="139">
        <v>9792.5119127867292</v>
      </c>
      <c r="O4218" s="45">
        <v>9095.7297388402294</v>
      </c>
      <c r="P4218" s="99">
        <v>0.94468371876478097</v>
      </c>
      <c r="Q4218" s="86">
        <v>9702.9268143499194</v>
      </c>
      <c r="R4218" s="44">
        <v>9782.5127209315106</v>
      </c>
      <c r="S4218" s="45">
        <v>9204.5157665274492</v>
      </c>
      <c r="T4218" s="140">
        <v>0.94863291691684704</v>
      </c>
      <c r="U4218" s="44">
        <v>9868.3773327075705</v>
      </c>
      <c r="V4218" s="45">
        <v>9166.5987675568194</v>
      </c>
      <c r="W4218" s="99">
        <v>0.944725127061671</v>
      </c>
      <c r="X4218" s="86">
        <v>9775.8274064141096</v>
      </c>
      <c r="Y4218" s="44">
        <v>9856.0112624413505</v>
      </c>
      <c r="Z4218" s="45">
        <v>9274.1257991830407</v>
      </c>
      <c r="AA4218" s="46">
        <v>0.94867937143592596</v>
      </c>
      <c r="AB4218" s="139">
        <v>9942.5209971947897</v>
      </c>
      <c r="AC4218" s="45">
        <v>9235.8639731306394</v>
      </c>
      <c r="AD4218" s="99">
        <v>0.94476544942587803</v>
      </c>
      <c r="AE4218" s="142">
        <v>9846.6577661295105</v>
      </c>
      <c r="AF4218" s="44">
        <v>9927.4225910230798</v>
      </c>
      <c r="AG4218" s="45">
        <v>9341.6539124142091</v>
      </c>
      <c r="AH4218" s="140">
        <v>0.94871317093477003</v>
      </c>
      <c r="AI4218" s="44">
        <v>10014.5591285398</v>
      </c>
      <c r="AJ4218" s="45">
        <v>9303.0739067666509</v>
      </c>
      <c r="AK4218" s="46">
        <v>0.94479508963613201</v>
      </c>
    </row>
    <row r="4219" spans="1:37" x14ac:dyDescent="0.2">
      <c r="A4219" s="35" t="s">
        <v>3021</v>
      </c>
      <c r="B4219" s="35" t="s">
        <v>9227</v>
      </c>
      <c r="C4219" s="85" t="s">
        <v>1013</v>
      </c>
      <c r="D4219" s="85" t="s">
        <v>1013</v>
      </c>
      <c r="E4219" s="85" t="s">
        <v>12906</v>
      </c>
      <c r="F4219" s="85" t="s">
        <v>452</v>
      </c>
      <c r="G4219" s="85" t="s">
        <v>452</v>
      </c>
      <c r="H4219" s="840">
        <v>1.00467245769706</v>
      </c>
      <c r="I4219" s="840">
        <v>1.0107138715272801</v>
      </c>
      <c r="J4219" s="86">
        <v>11032.25</v>
      </c>
      <c r="K4219" s="44">
        <v>11083.7977214284</v>
      </c>
      <c r="L4219" s="45">
        <v>10428.381244883099</v>
      </c>
      <c r="M4219" s="46">
        <v>0.94526331844212097</v>
      </c>
      <c r="N4219" s="139">
        <v>11150.4481091568</v>
      </c>
      <c r="O4219" s="45">
        <v>10357.0425413953</v>
      </c>
      <c r="P4219" s="99">
        <v>0.93879694000727698</v>
      </c>
      <c r="Q4219" s="86">
        <v>11063.480652636399</v>
      </c>
      <c r="R4219" s="44">
        <v>11115.1742979681</v>
      </c>
      <c r="S4219" s="45">
        <v>10458.437417048999</v>
      </c>
      <c r="T4219" s="140">
        <v>0.94531167409388395</v>
      </c>
      <c r="U4219" s="44">
        <v>11182.013362993301</v>
      </c>
      <c r="V4219" s="45">
        <v>10386.8170476509</v>
      </c>
      <c r="W4219" s="99">
        <v>0.938838090269148</v>
      </c>
      <c r="X4219" s="86">
        <v>11095.660542879899</v>
      </c>
      <c r="Y4219" s="44">
        <v>11147.5045473875</v>
      </c>
      <c r="Z4219" s="45">
        <v>10489.3710819308</v>
      </c>
      <c r="AA4219" s="46">
        <v>0.94535796597182398</v>
      </c>
      <c r="AB4219" s="139">
        <v>11214.5380244466</v>
      </c>
      <c r="AC4219" s="45">
        <v>10417.4733696326</v>
      </c>
      <c r="AD4219" s="99">
        <v>0.938878161365303</v>
      </c>
      <c r="AE4219" s="142">
        <v>11125.2234749859</v>
      </c>
      <c r="AF4219" s="44">
        <v>11177.2056110431</v>
      </c>
      <c r="AG4219" s="45">
        <v>10517.6933457708</v>
      </c>
      <c r="AH4219" s="140">
        <v>0.94539164713580803</v>
      </c>
      <c r="AI4219" s="44">
        <v>11244.417690009101</v>
      </c>
      <c r="AJ4219" s="45">
        <v>10445.5570600802</v>
      </c>
      <c r="AK4219" s="46">
        <v>0.93890761687314706</v>
      </c>
    </row>
    <row r="4220" spans="1:37" x14ac:dyDescent="0.2">
      <c r="A4220" s="35" t="s">
        <v>3020</v>
      </c>
      <c r="B4220" s="35" t="s">
        <v>9226</v>
      </c>
      <c r="C4220" s="85" t="s">
        <v>1013</v>
      </c>
      <c r="D4220" s="85" t="s">
        <v>1013</v>
      </c>
      <c r="E4220" s="85" t="s">
        <v>12906</v>
      </c>
      <c r="F4220" s="85" t="s">
        <v>394</v>
      </c>
      <c r="G4220" s="85" t="s">
        <v>394</v>
      </c>
      <c r="H4220" s="840">
        <v>1.0082022577418499</v>
      </c>
      <c r="I4220" s="840">
        <v>1.01705160942912</v>
      </c>
      <c r="J4220" s="86">
        <v>3317.5</v>
      </c>
      <c r="K4220" s="44">
        <v>3344.7109900585801</v>
      </c>
      <c r="L4220" s="45">
        <v>3146.9287183803099</v>
      </c>
      <c r="M4220" s="46">
        <v>0.94858439137311601</v>
      </c>
      <c r="N4220" s="139">
        <v>3374.0687142811098</v>
      </c>
      <c r="O4220" s="45">
        <v>3133.9882370021601</v>
      </c>
      <c r="P4220" s="99">
        <v>0.94468371876478097</v>
      </c>
      <c r="Q4220" s="86">
        <v>3346.5738191587998</v>
      </c>
      <c r="R4220" s="44">
        <v>3374.0232801756702</v>
      </c>
      <c r="S4220" s="45">
        <v>3174.6700837461699</v>
      </c>
      <c r="T4220" s="140">
        <v>0.94863291691684704</v>
      </c>
      <c r="U4220" s="44">
        <v>3403.6382888488301</v>
      </c>
      <c r="V4220" s="45">
        <v>3161.59237652606</v>
      </c>
      <c r="W4220" s="99">
        <v>0.944725127061671</v>
      </c>
      <c r="X4220" s="86">
        <v>3373.0400998145401</v>
      </c>
      <c r="Y4220" s="44">
        <v>3400.7066440868098</v>
      </c>
      <c r="Z4220" s="45">
        <v>3199.93356172023</v>
      </c>
      <c r="AA4220" s="46">
        <v>0.94867937143592596</v>
      </c>
      <c r="AB4220" s="139">
        <v>3430.5558621853502</v>
      </c>
      <c r="AC4220" s="45">
        <v>3186.7317458327898</v>
      </c>
      <c r="AD4220" s="99">
        <v>0.94476544942587803</v>
      </c>
      <c r="AE4220" s="142">
        <v>3401.1615132821098</v>
      </c>
      <c r="AF4220" s="44">
        <v>3429.05871663571</v>
      </c>
      <c r="AG4220" s="45">
        <v>3226.7267241271802</v>
      </c>
      <c r="AH4220" s="140">
        <v>0.94871317093477003</v>
      </c>
      <c r="AI4220" s="44">
        <v>3459.1567910119602</v>
      </c>
      <c r="AJ4220" s="45">
        <v>3213.4006968083399</v>
      </c>
      <c r="AK4220" s="46">
        <v>0.94479508963613201</v>
      </c>
    </row>
    <row r="4221" spans="1:37" x14ac:dyDescent="0.2">
      <c r="A4221" s="35" t="s">
        <v>3019</v>
      </c>
      <c r="B4221" s="35" t="s">
        <v>9225</v>
      </c>
      <c r="C4221" s="85" t="s">
        <v>1013</v>
      </c>
      <c r="D4221" s="85" t="s">
        <v>1013</v>
      </c>
      <c r="E4221" s="85" t="s">
        <v>12906</v>
      </c>
      <c r="F4221" s="85" t="s">
        <v>393</v>
      </c>
      <c r="G4221" s="85" t="s">
        <v>393</v>
      </c>
      <c r="H4221" s="840">
        <v>1.01499774637991</v>
      </c>
      <c r="I4221" s="840">
        <v>1.02168921775407</v>
      </c>
      <c r="J4221" s="86">
        <v>12980.833333333299</v>
      </c>
      <c r="K4221" s="44">
        <v>13175.516579466501</v>
      </c>
      <c r="L4221" s="45">
        <v>12396.4108189488</v>
      </c>
      <c r="M4221" s="46">
        <v>0.95497804344472903</v>
      </c>
      <c r="N4221" s="139">
        <v>13262.377454129301</v>
      </c>
      <c r="O4221" s="45">
        <v>12318.698418914601</v>
      </c>
      <c r="P4221" s="99">
        <v>0.94899133996902696</v>
      </c>
      <c r="Q4221" s="86">
        <v>13070.733134413</v>
      </c>
      <c r="R4221" s="44">
        <v>13266.7646749624</v>
      </c>
      <c r="S4221" s="45">
        <v>12482.9016945937</v>
      </c>
      <c r="T4221" s="140">
        <v>0.95502689606051205</v>
      </c>
      <c r="U4221" s="44">
        <v>13354.227111570601</v>
      </c>
      <c r="V4221" s="45">
        <v>12404.5562563639</v>
      </c>
      <c r="W4221" s="99">
        <v>0.94903293708176495</v>
      </c>
      <c r="X4221" s="86">
        <v>13162.2991897846</v>
      </c>
      <c r="Y4221" s="44">
        <v>13359.7040148094</v>
      </c>
      <c r="Z4221" s="45">
        <v>12570.9653098046</v>
      </c>
      <c r="AA4221" s="46">
        <v>0.95507366369251501</v>
      </c>
      <c r="AB4221" s="139">
        <v>13447.779163056101</v>
      </c>
      <c r="AC4221" s="45">
        <v>12491.9886139269</v>
      </c>
      <c r="AD4221" s="99">
        <v>0.949073443310124</v>
      </c>
      <c r="AE4221" s="142">
        <v>13253.0777704149</v>
      </c>
      <c r="AF4221" s="44">
        <v>13451.8440695688</v>
      </c>
      <c r="AG4221" s="45">
        <v>12658.1165080355</v>
      </c>
      <c r="AH4221" s="140">
        <v>0.95510769100686799</v>
      </c>
      <c r="AI4221" s="44">
        <v>13540.526660089099</v>
      </c>
      <c r="AJ4221" s="45">
        <v>12578.5387692569</v>
      </c>
      <c r="AK4221" s="46">
        <v>0.949103218675453</v>
      </c>
    </row>
    <row r="4222" spans="1:37" x14ac:dyDescent="0.2">
      <c r="A4222" s="35" t="s">
        <v>3018</v>
      </c>
      <c r="B4222" s="35" t="s">
        <v>9224</v>
      </c>
      <c r="C4222" s="85" t="s">
        <v>1013</v>
      </c>
      <c r="D4222" s="85" t="s">
        <v>1013</v>
      </c>
      <c r="E4222" s="85" t="s">
        <v>12906</v>
      </c>
      <c r="F4222" s="85" t="s">
        <v>394</v>
      </c>
      <c r="G4222" s="85" t="s">
        <v>394</v>
      </c>
      <c r="H4222" s="840">
        <v>1.0082022577418499</v>
      </c>
      <c r="I4222" s="840">
        <v>1.01705160942912</v>
      </c>
      <c r="J4222" s="86">
        <v>10375.083333333299</v>
      </c>
      <c r="K4222" s="44">
        <v>10460.182440926499</v>
      </c>
      <c r="L4222" s="45">
        <v>9841.6421091953598</v>
      </c>
      <c r="M4222" s="46">
        <v>0.94858439137311601</v>
      </c>
      <c r="N4222" s="139">
        <v>10551.9952021279</v>
      </c>
      <c r="O4222" s="45">
        <v>9801.1723058278294</v>
      </c>
      <c r="P4222" s="99">
        <v>0.94468371876478097</v>
      </c>
      <c r="Q4222" s="86">
        <v>10449.357363564701</v>
      </c>
      <c r="R4222" s="44">
        <v>10535.0656858973</v>
      </c>
      <c r="S4222" s="45">
        <v>9912.6043557048906</v>
      </c>
      <c r="T4222" s="140">
        <v>0.94863291691684704</v>
      </c>
      <c r="U4222" s="44">
        <v>10627.535724113501</v>
      </c>
      <c r="V4222" s="45">
        <v>9871.77046300644</v>
      </c>
      <c r="W4222" s="99">
        <v>0.944725127061671</v>
      </c>
      <c r="X4222" s="86">
        <v>10520.8080026978</v>
      </c>
      <c r="Y4222" s="44">
        <v>10607.1023815884</v>
      </c>
      <c r="Z4222" s="45">
        <v>9980.87352299739</v>
      </c>
      <c r="AA4222" s="46">
        <v>0.94867937143592596</v>
      </c>
      <c r="AB4222" s="139">
        <v>10700.2047116386</v>
      </c>
      <c r="AC4222" s="45">
        <v>9939.6959009921393</v>
      </c>
      <c r="AD4222" s="99">
        <v>0.94476544942587803</v>
      </c>
      <c r="AE4222" s="142">
        <v>10590.366027820701</v>
      </c>
      <c r="AF4222" s="44">
        <v>10677.230939561399</v>
      </c>
      <c r="AG4222" s="45">
        <v>10047.2197356137</v>
      </c>
      <c r="AH4222" s="140">
        <v>0.94871317093477003</v>
      </c>
      <c r="AI4222" s="44">
        <v>10770.9488130386</v>
      </c>
      <c r="AJ4222" s="45">
        <v>10005.725820534301</v>
      </c>
      <c r="AK4222" s="46">
        <v>0.94479508963613201</v>
      </c>
    </row>
    <row r="4223" spans="1:37" x14ac:dyDescent="0.2">
      <c r="A4223" s="35" t="s">
        <v>3017</v>
      </c>
      <c r="B4223" s="35" t="s">
        <v>9223</v>
      </c>
      <c r="C4223" s="85" t="s">
        <v>1013</v>
      </c>
      <c r="D4223" s="85" t="s">
        <v>1013</v>
      </c>
      <c r="E4223" s="85" t="s">
        <v>12906</v>
      </c>
      <c r="F4223" s="85" t="s">
        <v>397</v>
      </c>
      <c r="G4223" s="85" t="s">
        <v>397</v>
      </c>
      <c r="H4223" s="840">
        <v>1.01627293422368</v>
      </c>
      <c r="I4223" s="840">
        <v>1.0256186776263201</v>
      </c>
      <c r="J4223" s="86">
        <v>13145.75</v>
      </c>
      <c r="K4223" s="44">
        <v>13359.669925071001</v>
      </c>
      <c r="L4223" s="45">
        <v>12569.674653579301</v>
      </c>
      <c r="M4223" s="46">
        <v>0.95617782580524602</v>
      </c>
      <c r="N4223" s="139">
        <v>13482.5267314062</v>
      </c>
      <c r="O4223" s="45">
        <v>12523.183064544301</v>
      </c>
      <c r="P4223" s="99">
        <v>0.952641200733645</v>
      </c>
      <c r="Q4223" s="86">
        <v>13258.1611438292</v>
      </c>
      <c r="R4223" s="44">
        <v>13473.9103280497</v>
      </c>
      <c r="S4223" s="45">
        <v>12677.808206264301</v>
      </c>
      <c r="T4223" s="140">
        <v>0.95622673979679196</v>
      </c>
      <c r="U4223" s="44">
        <v>13597.8177000907</v>
      </c>
      <c r="V4223" s="45">
        <v>12630.8241738984</v>
      </c>
      <c r="W4223" s="99">
        <v>0.95268295783063595</v>
      </c>
      <c r="X4223" s="86">
        <v>13373.748662456799</v>
      </c>
      <c r="Y4223" s="44">
        <v>13591.378794765</v>
      </c>
      <c r="Z4223" s="45">
        <v>12788.9623267108</v>
      </c>
      <c r="AA4223" s="46">
        <v>0.95627356618509896</v>
      </c>
      <c r="AB4223" s="139">
        <v>13716.3664180957</v>
      </c>
      <c r="AC4223" s="45">
        <v>12741.4862366286</v>
      </c>
      <c r="AD4223" s="99">
        <v>0.95272361984765996</v>
      </c>
      <c r="AE4223" s="142">
        <v>13489.2518998743</v>
      </c>
      <c r="AF4223" s="44">
        <v>13708.7616087676</v>
      </c>
      <c r="AG4223" s="45">
        <v>12899.874599143101</v>
      </c>
      <c r="AH4223" s="140">
        <v>0.95630763624951498</v>
      </c>
      <c r="AI4223" s="44">
        <v>13834.8286957174</v>
      </c>
      <c r="AJ4223" s="45">
        <v>12851.9320912414</v>
      </c>
      <c r="AK4223" s="46">
        <v>0.95275350973030004</v>
      </c>
    </row>
    <row r="4224" spans="1:37" x14ac:dyDescent="0.2">
      <c r="A4224" s="35" t="s">
        <v>3016</v>
      </c>
      <c r="B4224" s="35" t="s">
        <v>9221</v>
      </c>
      <c r="C4224" s="85" t="s">
        <v>1013</v>
      </c>
      <c r="D4224" s="85" t="s">
        <v>1013</v>
      </c>
      <c r="E4224" s="85" t="s">
        <v>12906</v>
      </c>
      <c r="F4224" s="85" t="s">
        <v>399</v>
      </c>
      <c r="G4224" s="85" t="s">
        <v>399</v>
      </c>
      <c r="H4224" s="840">
        <v>1.01507832903453</v>
      </c>
      <c r="I4224" s="840">
        <v>1.0205199021176301</v>
      </c>
      <c r="J4224" s="86">
        <v>5664.25</v>
      </c>
      <c r="K4224" s="44">
        <v>5749.6574252338196</v>
      </c>
      <c r="L4224" s="45">
        <v>5409.6638322703002</v>
      </c>
      <c r="M4224" s="46">
        <v>0.95505386101783896</v>
      </c>
      <c r="N4224" s="139">
        <v>5780.4798555697998</v>
      </c>
      <c r="O4224" s="45">
        <v>5369.1721792463704</v>
      </c>
      <c r="P4224" s="99">
        <v>0.94790522650772202</v>
      </c>
      <c r="Q4224" s="86">
        <v>5744.9927266289396</v>
      </c>
      <c r="R4224" s="44">
        <v>5831.6176172620098</v>
      </c>
      <c r="S4224" s="45">
        <v>5487.0581652907003</v>
      </c>
      <c r="T4224" s="140">
        <v>0.95510271751212705</v>
      </c>
      <c r="U4224" s="44">
        <v>5862.8794150458798</v>
      </c>
      <c r="V4224" s="45">
        <v>5445.9473334253298</v>
      </c>
      <c r="W4224" s="99">
        <v>0.94794677601287802</v>
      </c>
      <c r="X4224" s="86">
        <v>5823.1479092558002</v>
      </c>
      <c r="Y4224" s="44">
        <v>5910.9512494482797</v>
      </c>
      <c r="Z4224" s="45">
        <v>5561.9767490649901</v>
      </c>
      <c r="AA4224" s="46">
        <v>0.95514948885710305</v>
      </c>
      <c r="AB4224" s="139">
        <v>5942.63833437023</v>
      </c>
      <c r="AC4224" s="45">
        <v>5520.2698906284004</v>
      </c>
      <c r="AD4224" s="99">
        <v>0.94798723588216305</v>
      </c>
      <c r="AE4224" s="142">
        <v>5900.8837126442804</v>
      </c>
      <c r="AF4224" s="44">
        <v>5989.8591788580097</v>
      </c>
      <c r="AG4224" s="45">
        <v>5636.4268691036496</v>
      </c>
      <c r="AH4224" s="140">
        <v>0.95518351887295105</v>
      </c>
      <c r="AI4224" s="44">
        <v>6021.9692688352798</v>
      </c>
      <c r="AJ4224" s="45">
        <v>5594.1379398915897</v>
      </c>
      <c r="AK4224" s="46">
        <v>0.94801697716980904</v>
      </c>
    </row>
    <row r="4225" spans="1:37" x14ac:dyDescent="0.2">
      <c r="A4225" s="35" t="s">
        <v>3015</v>
      </c>
      <c r="B4225" s="35" t="s">
        <v>9220</v>
      </c>
      <c r="C4225" s="85" t="s">
        <v>1013</v>
      </c>
      <c r="D4225" s="85" t="s">
        <v>1013</v>
      </c>
      <c r="E4225" s="85" t="s">
        <v>12906</v>
      </c>
      <c r="F4225" s="85" t="s">
        <v>451</v>
      </c>
      <c r="G4225" s="85" t="s">
        <v>451</v>
      </c>
      <c r="H4225" s="840">
        <v>1.0067202093258201</v>
      </c>
      <c r="I4225" s="840">
        <v>1.0161237914740799</v>
      </c>
      <c r="J4225" s="86">
        <v>15405.75</v>
      </c>
      <c r="K4225" s="44">
        <v>15509.279864821299</v>
      </c>
      <c r="L4225" s="45">
        <v>14592.1720450797</v>
      </c>
      <c r="M4225" s="46">
        <v>0.94718998069420202</v>
      </c>
      <c r="N4225" s="139">
        <v>15654.1491005017</v>
      </c>
      <c r="O4225" s="45">
        <v>14540.2845335067</v>
      </c>
      <c r="P4225" s="99">
        <v>0.94382191931627202</v>
      </c>
      <c r="Q4225" s="86">
        <v>15483.0436315099</v>
      </c>
      <c r="R4225" s="44">
        <v>15587.0929257145</v>
      </c>
      <c r="S4225" s="45">
        <v>14666.1340170898</v>
      </c>
      <c r="T4225" s="140">
        <v>0.94723843490581305</v>
      </c>
      <c r="U4225" s="44">
        <v>15732.688998408301</v>
      </c>
      <c r="V4225" s="45">
        <v>14613.8764987411</v>
      </c>
      <c r="W4225" s="99">
        <v>0.94386328983793</v>
      </c>
      <c r="X4225" s="86">
        <v>15552.9696117577</v>
      </c>
      <c r="Y4225" s="44">
        <v>15657.488823186901</v>
      </c>
      <c r="Z4225" s="45">
        <v>14733.092036825499</v>
      </c>
      <c r="AA4225" s="46">
        <v>0.94728482113715895</v>
      </c>
      <c r="AB4225" s="139">
        <v>15803.742450580299</v>
      </c>
      <c r="AC4225" s="45">
        <v>14680.5036248987</v>
      </c>
      <c r="AD4225" s="99">
        <v>0.94390357541755998</v>
      </c>
      <c r="AE4225" s="142">
        <v>15627.6051558732</v>
      </c>
      <c r="AF4225" s="44">
        <v>15732.625933781999</v>
      </c>
      <c r="AG4225" s="45">
        <v>14804.3205836488</v>
      </c>
      <c r="AH4225" s="140">
        <v>0.947318570951038</v>
      </c>
      <c r="AI4225" s="44">
        <v>15879.581402645599</v>
      </c>
      <c r="AJ4225" s="45">
        <v>14751.415164780199</v>
      </c>
      <c r="AK4225" s="46">
        <v>0.943933188588164</v>
      </c>
    </row>
    <row r="4226" spans="1:37" x14ac:dyDescent="0.2">
      <c r="A4226" s="35" t="s">
        <v>3014</v>
      </c>
      <c r="B4226" s="35" t="s">
        <v>9222</v>
      </c>
      <c r="C4226" s="85" t="s">
        <v>1013</v>
      </c>
      <c r="D4226" s="85" t="s">
        <v>1013</v>
      </c>
      <c r="E4226" s="85" t="s">
        <v>12906</v>
      </c>
      <c r="F4226" s="85" t="s">
        <v>399</v>
      </c>
      <c r="G4226" s="85" t="s">
        <v>399</v>
      </c>
      <c r="H4226" s="840">
        <v>1.01507832903453</v>
      </c>
      <c r="I4226" s="840">
        <v>1.0205199021176301</v>
      </c>
      <c r="J4226" s="86">
        <v>26889.083333333299</v>
      </c>
      <c r="K4226" s="44">
        <v>27294.525779270101</v>
      </c>
      <c r="L4226" s="45">
        <v>25680.5228567304</v>
      </c>
      <c r="M4226" s="46">
        <v>0.95505386101783896</v>
      </c>
      <c r="N4226" s="139">
        <v>27440.844691366201</v>
      </c>
      <c r="O4226" s="45">
        <v>25488.3026276684</v>
      </c>
      <c r="P4226" s="99">
        <v>0.94790522650772202</v>
      </c>
      <c r="Q4226" s="86">
        <v>27242.358417801701</v>
      </c>
      <c r="R4226" s="44">
        <v>27653.127661701801</v>
      </c>
      <c r="S4226" s="45">
        <v>26019.250556281801</v>
      </c>
      <c r="T4226" s="140">
        <v>0.95510271751212705</v>
      </c>
      <c r="U4226" s="44">
        <v>27801.368945988401</v>
      </c>
      <c r="V4226" s="45">
        <v>25824.3058331424</v>
      </c>
      <c r="W4226" s="99">
        <v>0.94794677601287802</v>
      </c>
      <c r="X4226" s="86">
        <v>27576.1464902671</v>
      </c>
      <c r="Y4226" s="44">
        <v>27991.948700551598</v>
      </c>
      <c r="Z4226" s="45">
        <v>26339.3422248272</v>
      </c>
      <c r="AA4226" s="46">
        <v>0.95514948885710405</v>
      </c>
      <c r="AB4226" s="139">
        <v>28142.0063170289</v>
      </c>
      <c r="AC4226" s="45">
        <v>26141.834887589899</v>
      </c>
      <c r="AD4226" s="99">
        <v>0.94798723588216305</v>
      </c>
      <c r="AE4226" s="142">
        <v>27904.219231273801</v>
      </c>
      <c r="AF4226" s="44">
        <v>28324.9682302945</v>
      </c>
      <c r="AG4226" s="45">
        <v>26653.6503167304</v>
      </c>
      <c r="AH4226" s="140">
        <v>0.95518351887295105</v>
      </c>
      <c r="AI4226" s="44">
        <v>28476.811078568498</v>
      </c>
      <c r="AJ4226" s="45">
        <v>26453.6735659158</v>
      </c>
      <c r="AK4226" s="46">
        <v>0.94801697716980904</v>
      </c>
    </row>
    <row r="4227" spans="1:37" x14ac:dyDescent="0.2">
      <c r="A4227" s="35" t="s">
        <v>3013</v>
      </c>
      <c r="B4227" s="35" t="s">
        <v>9219</v>
      </c>
      <c r="C4227" s="85" t="s">
        <v>1013</v>
      </c>
      <c r="D4227" s="85" t="s">
        <v>1013</v>
      </c>
      <c r="E4227" s="85" t="s">
        <v>12906</v>
      </c>
      <c r="F4227" s="85" t="s">
        <v>396</v>
      </c>
      <c r="G4227" s="85" t="s">
        <v>396</v>
      </c>
      <c r="H4227" s="840">
        <v>1.01519964708026</v>
      </c>
      <c r="I4227" s="840">
        <v>1.02351797033485</v>
      </c>
      <c r="J4227" s="86">
        <v>7820.0833333333303</v>
      </c>
      <c r="K4227" s="44">
        <v>7938.9458401382599</v>
      </c>
      <c r="L4227" s="45">
        <v>7469.4933978613799</v>
      </c>
      <c r="M4227" s="46">
        <v>0.95516800518255995</v>
      </c>
      <c r="N4227" s="139">
        <v>8003.9958211827197</v>
      </c>
      <c r="O4227" s="45">
        <v>7434.4747771225002</v>
      </c>
      <c r="P4227" s="99">
        <v>0.95068996840901099</v>
      </c>
      <c r="Q4227" s="86">
        <v>7903.2185611416799</v>
      </c>
      <c r="R4227" s="44">
        <v>8023.3446940692302</v>
      </c>
      <c r="S4227" s="45">
        <v>7549.2876772678801</v>
      </c>
      <c r="T4227" s="140">
        <v>0.95521686751597801</v>
      </c>
      <c r="U4227" s="44">
        <v>8089.0862208124399</v>
      </c>
      <c r="V4227" s="45">
        <v>7513.8399437363196</v>
      </c>
      <c r="W4227" s="99">
        <v>0.95073163997768695</v>
      </c>
      <c r="X4227" s="86">
        <v>7986.2265635958702</v>
      </c>
      <c r="Y4227" s="44">
        <v>8107.6143888655597</v>
      </c>
      <c r="Z4227" s="45">
        <v>7628.9518925509801</v>
      </c>
      <c r="AA4227" s="46">
        <v>0.95526364445087497</v>
      </c>
      <c r="AB4227" s="139">
        <v>8174.0464030059102</v>
      </c>
      <c r="AC4227" s="45">
        <v>7593.0823489857903</v>
      </c>
      <c r="AD4227" s="99">
        <v>0.95077221870937501</v>
      </c>
      <c r="AE4227" s="142">
        <v>8065.58109527737</v>
      </c>
      <c r="AF4227" s="44">
        <v>8188.1750814228399</v>
      </c>
      <c r="AG4227" s="45">
        <v>7705.0308963449997</v>
      </c>
      <c r="AH4227" s="140">
        <v>0.95529767853385295</v>
      </c>
      <c r="AI4227" s="44">
        <v>8255.2671922094305</v>
      </c>
      <c r="AJ4227" s="45">
        <v>7668.7710186227996</v>
      </c>
      <c r="AK4227" s="46">
        <v>0.95080204737053398</v>
      </c>
    </row>
    <row r="4228" spans="1:37" x14ac:dyDescent="0.2">
      <c r="A4228" s="35" t="s">
        <v>3012</v>
      </c>
      <c r="B4228" s="35" t="s">
        <v>9218</v>
      </c>
      <c r="C4228" s="85" t="s">
        <v>1013</v>
      </c>
      <c r="D4228" s="85" t="s">
        <v>1013</v>
      </c>
      <c r="E4228" s="85" t="s">
        <v>12906</v>
      </c>
      <c r="F4228" s="85" t="s">
        <v>398</v>
      </c>
      <c r="G4228" s="85" t="s">
        <v>398</v>
      </c>
      <c r="H4228" s="840">
        <v>1.0154002367552399</v>
      </c>
      <c r="I4228" s="840">
        <v>1.0207608902844201</v>
      </c>
      <c r="J4228" s="86">
        <v>7824.1666666666697</v>
      </c>
      <c r="K4228" s="44">
        <v>7944.66068574575</v>
      </c>
      <c r="L4228" s="45">
        <v>7474.8703083976898</v>
      </c>
      <c r="M4228" s="46">
        <v>0.95535673341966398</v>
      </c>
      <c r="N4228" s="139">
        <v>7986.6033324003702</v>
      </c>
      <c r="O4228" s="45">
        <v>7418.31984375515</v>
      </c>
      <c r="P4228" s="99">
        <v>0.94812906726021795</v>
      </c>
      <c r="Q4228" s="86">
        <v>7849.69562850698</v>
      </c>
      <c r="R4228" s="44">
        <v>7970.5827996425196</v>
      </c>
      <c r="S4228" s="45">
        <v>7499.64320421922</v>
      </c>
      <c r="T4228" s="140">
        <v>0.95540560540761599</v>
      </c>
      <c r="U4228" s="44">
        <v>8012.66229821653</v>
      </c>
      <c r="V4228" s="45">
        <v>7442.8508225200403</v>
      </c>
      <c r="W4228" s="99">
        <v>0.94817062657697904</v>
      </c>
      <c r="X4228" s="86">
        <v>7882.7142865040396</v>
      </c>
      <c r="Y4228" s="44">
        <v>8004.1099527900797</v>
      </c>
      <c r="Z4228" s="45">
        <v>7531.55821722154</v>
      </c>
      <c r="AA4228" s="46">
        <v>0.95545239158500095</v>
      </c>
      <c r="AB4228" s="139">
        <v>8046.36645294961</v>
      </c>
      <c r="AC4228" s="45">
        <v>7474.4771530652697</v>
      </c>
      <c r="AD4228" s="99">
        <v>0.94821109600056097</v>
      </c>
      <c r="AE4228" s="142">
        <v>7925.8613301666301</v>
      </c>
      <c r="AF4228" s="44">
        <v>8047.9214711403602</v>
      </c>
      <c r="AG4228" s="45">
        <v>7573.0529659997901</v>
      </c>
      <c r="AH4228" s="140">
        <v>0.95548643239265196</v>
      </c>
      <c r="AI4228" s="44">
        <v>8090.4092676517703</v>
      </c>
      <c r="AJ4228" s="45">
        <v>7515.6254396122004</v>
      </c>
      <c r="AK4228" s="46">
        <v>0.94824084431139</v>
      </c>
    </row>
    <row r="4229" spans="1:37" x14ac:dyDescent="0.2">
      <c r="A4229" s="35" t="s">
        <v>3011</v>
      </c>
      <c r="B4229" s="35" t="s">
        <v>9217</v>
      </c>
      <c r="C4229" s="85" t="s">
        <v>1013</v>
      </c>
      <c r="D4229" s="85" t="s">
        <v>1013</v>
      </c>
      <c r="E4229" s="85" t="s">
        <v>12906</v>
      </c>
      <c r="F4229" s="85" t="s">
        <v>395</v>
      </c>
      <c r="G4229" s="85" t="s">
        <v>395</v>
      </c>
      <c r="H4229" s="840">
        <v>1.00643065088206</v>
      </c>
      <c r="I4229" s="840">
        <v>1.01360396718793</v>
      </c>
      <c r="J4229" s="86">
        <v>10102.583333333299</v>
      </c>
      <c r="K4229" s="44">
        <v>10167.5495197569</v>
      </c>
      <c r="L4229" s="45">
        <v>9566.3134047693602</v>
      </c>
      <c r="M4229" s="46">
        <v>0.946917544664585</v>
      </c>
      <c r="N4229" s="139">
        <v>10240.0185455133</v>
      </c>
      <c r="O4229" s="45">
        <v>9511.3942204227696</v>
      </c>
      <c r="P4229" s="99">
        <v>0.94148139209503501</v>
      </c>
      <c r="Q4229" s="86">
        <v>10196.011561936601</v>
      </c>
      <c r="R4229" s="44">
        <v>10261.578552680799</v>
      </c>
      <c r="S4229" s="45">
        <v>9655.2761312040893</v>
      </c>
      <c r="T4229" s="140">
        <v>0.94696598493952699</v>
      </c>
      <c r="U4229" s="44">
        <v>10334.717768672899</v>
      </c>
      <c r="V4229" s="45">
        <v>9599.7759274343207</v>
      </c>
      <c r="W4229" s="99">
        <v>0.94152266002442397</v>
      </c>
      <c r="X4229" s="86">
        <v>10287.2410417666</v>
      </c>
      <c r="Y4229" s="44">
        <v>10353.394697445699</v>
      </c>
      <c r="Z4229" s="45">
        <v>9742.1443945187002</v>
      </c>
      <c r="AA4229" s="46">
        <v>0.94701235782900794</v>
      </c>
      <c r="AB4229" s="139">
        <v>10427.1883313531</v>
      </c>
      <c r="AC4229" s="45">
        <v>9686.08394971089</v>
      </c>
      <c r="AD4229" s="99">
        <v>0.941562845702267</v>
      </c>
      <c r="AE4229" s="142">
        <v>10381.0556651511</v>
      </c>
      <c r="AF4229" s="44">
        <v>10447.8126099209</v>
      </c>
      <c r="AG4229" s="45">
        <v>9831.3382601333906</v>
      </c>
      <c r="AH4229" s="140">
        <v>0.94704609793557903</v>
      </c>
      <c r="AI4229" s="44">
        <v>10522.2792057959</v>
      </c>
      <c r="AJ4229" s="45">
        <v>9774.7229671034002</v>
      </c>
      <c r="AK4229" s="46">
        <v>0.94159238543695101</v>
      </c>
    </row>
    <row r="4230" spans="1:37" x14ac:dyDescent="0.2">
      <c r="A4230" s="35" t="s">
        <v>3010</v>
      </c>
      <c r="B4230" s="35" t="s">
        <v>8505</v>
      </c>
      <c r="C4230" s="85" t="s">
        <v>1013</v>
      </c>
      <c r="D4230" s="85" t="s">
        <v>1013</v>
      </c>
      <c r="E4230" s="85" t="s">
        <v>12906</v>
      </c>
      <c r="F4230" s="85" t="s">
        <v>452</v>
      </c>
      <c r="G4230" s="85" t="s">
        <v>452</v>
      </c>
      <c r="H4230" s="840">
        <v>1.00467245769706</v>
      </c>
      <c r="I4230" s="840">
        <v>1.0107138715272801</v>
      </c>
      <c r="J4230" s="86">
        <v>12402.416666666701</v>
      </c>
      <c r="K4230" s="44">
        <v>12460.366433883</v>
      </c>
      <c r="L4230" s="45">
        <v>11723.549535035199</v>
      </c>
      <c r="M4230" s="46">
        <v>0.94526331844212097</v>
      </c>
      <c r="N4230" s="139">
        <v>12535.294565461099</v>
      </c>
      <c r="O4230" s="45">
        <v>11643.3508153619</v>
      </c>
      <c r="P4230" s="99">
        <v>0.93879694000727698</v>
      </c>
      <c r="Q4230" s="86">
        <v>12439.097778102199</v>
      </c>
      <c r="R4230" s="44">
        <v>12497.21893626</v>
      </c>
      <c r="S4230" s="45">
        <v>11758.824344835301</v>
      </c>
      <c r="T4230" s="140">
        <v>0.94531167409388395</v>
      </c>
      <c r="U4230" s="44">
        <v>12572.3686736121</v>
      </c>
      <c r="V4230" s="45">
        <v>11678.2988026647</v>
      </c>
      <c r="W4230" s="99">
        <v>0.938838090269148</v>
      </c>
      <c r="X4230" s="86">
        <v>12478.612055522601</v>
      </c>
      <c r="Y4230" s="44">
        <v>12536.9178424701</v>
      </c>
      <c r="Z4230" s="45">
        <v>11796.7553109603</v>
      </c>
      <c r="AA4230" s="46">
        <v>0.94535796597182398</v>
      </c>
      <c r="AB4230" s="139">
        <v>12612.3063019242</v>
      </c>
      <c r="AC4230" s="45">
        <v>11715.896343079999</v>
      </c>
      <c r="AD4230" s="99">
        <v>0.938878161365303</v>
      </c>
      <c r="AE4230" s="142">
        <v>12516.850323668101</v>
      </c>
      <c r="AF4230" s="44">
        <v>12575.334777305799</v>
      </c>
      <c r="AG4230" s="45">
        <v>11833.325744444899</v>
      </c>
      <c r="AH4230" s="140">
        <v>0.94539164713580803</v>
      </c>
      <c r="AI4230" s="44">
        <v>12650.954249962</v>
      </c>
      <c r="AJ4230" s="45">
        <v>11752.166108153</v>
      </c>
      <c r="AK4230" s="46">
        <v>0.93890761687314706</v>
      </c>
    </row>
    <row r="4231" spans="1:37" x14ac:dyDescent="0.2">
      <c r="A4231" s="35" t="s">
        <v>3009</v>
      </c>
      <c r="B4231" s="35" t="s">
        <v>9216</v>
      </c>
      <c r="C4231" s="85" t="s">
        <v>1013</v>
      </c>
      <c r="D4231" s="85" t="s">
        <v>1013</v>
      </c>
      <c r="E4231" s="85" t="s">
        <v>12906</v>
      </c>
      <c r="F4231" s="85" t="s">
        <v>398</v>
      </c>
      <c r="G4231" s="85" t="s">
        <v>398</v>
      </c>
      <c r="H4231" s="840">
        <v>1.0154002367552399</v>
      </c>
      <c r="I4231" s="840">
        <v>1.0207608902844201</v>
      </c>
      <c r="J4231" s="86">
        <v>17590.583333333299</v>
      </c>
      <c r="K4231" s="44">
        <v>17861.4824813294</v>
      </c>
      <c r="L4231" s="45">
        <v>16805.2822322797</v>
      </c>
      <c r="M4231" s="46">
        <v>0.95535673341966398</v>
      </c>
      <c r="N4231" s="139">
        <v>17955.779503955699</v>
      </c>
      <c r="O4231" s="45">
        <v>16678.143368396501</v>
      </c>
      <c r="P4231" s="99">
        <v>0.94812906726021795</v>
      </c>
      <c r="Q4231" s="86">
        <v>17631.831762174901</v>
      </c>
      <c r="R4231" s="44">
        <v>17903.3661457409</v>
      </c>
      <c r="S4231" s="45">
        <v>16845.550899186001</v>
      </c>
      <c r="T4231" s="140">
        <v>0.95540560540761599</v>
      </c>
      <c r="U4231" s="44">
        <v>17997.884286902801</v>
      </c>
      <c r="V4231" s="45">
        <v>16717.9849696413</v>
      </c>
      <c r="W4231" s="99">
        <v>0.94817062657697904</v>
      </c>
      <c r="X4231" s="86">
        <v>17694.541935691799</v>
      </c>
      <c r="Y4231" s="44">
        <v>17967.042070776901</v>
      </c>
      <c r="Z4231" s="45">
        <v>16906.2924104579</v>
      </c>
      <c r="AA4231" s="46">
        <v>0.95545239158500095</v>
      </c>
      <c r="AB4231" s="139">
        <v>18061.8963794519</v>
      </c>
      <c r="AC4231" s="45">
        <v>16778.161002070199</v>
      </c>
      <c r="AD4231" s="99">
        <v>0.94821109600056097</v>
      </c>
      <c r="AE4231" s="142">
        <v>17788.159981776</v>
      </c>
      <c r="AF4231" s="44">
        <v>18062.1018569353</v>
      </c>
      <c r="AG4231" s="45">
        <v>16996.345519816801</v>
      </c>
      <c r="AH4231" s="140">
        <v>0.95548643239265196</v>
      </c>
      <c r="AI4231" s="44">
        <v>18157.458019519399</v>
      </c>
      <c r="AJ4231" s="45">
        <v>16867.4598398653</v>
      </c>
      <c r="AK4231" s="46">
        <v>0.94824084431139</v>
      </c>
    </row>
    <row r="4232" spans="1:37" x14ac:dyDescent="0.2">
      <c r="A4232" s="35" t="s">
        <v>3008</v>
      </c>
      <c r="B4232" s="35" t="s">
        <v>9215</v>
      </c>
      <c r="C4232" s="85" t="s">
        <v>1013</v>
      </c>
      <c r="D4232" s="85" t="s">
        <v>1013</v>
      </c>
      <c r="E4232" s="85" t="s">
        <v>12906</v>
      </c>
      <c r="F4232" s="85" t="s">
        <v>399</v>
      </c>
      <c r="G4232" s="85" t="s">
        <v>399</v>
      </c>
      <c r="H4232" s="840">
        <v>1.01507832903453</v>
      </c>
      <c r="I4232" s="840">
        <v>1.0205199021176301</v>
      </c>
      <c r="J4232" s="86">
        <v>14883</v>
      </c>
      <c r="K4232" s="44">
        <v>15107.410771020899</v>
      </c>
      <c r="L4232" s="45">
        <v>14214.066613528499</v>
      </c>
      <c r="M4232" s="46">
        <v>0.95505386101783896</v>
      </c>
      <c r="N4232" s="139">
        <v>15188.3977032167</v>
      </c>
      <c r="O4232" s="45">
        <v>14107.6734861144</v>
      </c>
      <c r="P4232" s="99">
        <v>0.94790522650772202</v>
      </c>
      <c r="Q4232" s="86">
        <v>15106.8922799598</v>
      </c>
      <c r="R4232" s="44">
        <v>15334.6789724462</v>
      </c>
      <c r="S4232" s="45">
        <v>14428.633869752601</v>
      </c>
      <c r="T4232" s="140">
        <v>0.95510271751212705</v>
      </c>
      <c r="U4232" s="44">
        <v>15416.884230846201</v>
      </c>
      <c r="V4232" s="45">
        <v>14320.529832361701</v>
      </c>
      <c r="W4232" s="99">
        <v>0.94794677601287802</v>
      </c>
      <c r="X4232" s="86">
        <v>15330.0648046647</v>
      </c>
      <c r="Y4232" s="44">
        <v>15561.216565910099</v>
      </c>
      <c r="Z4232" s="45">
        <v>14642.503562321799</v>
      </c>
      <c r="AA4232" s="46">
        <v>0.95514948885710305</v>
      </c>
      <c r="AB4232" s="139">
        <v>15644.636233913399</v>
      </c>
      <c r="AC4232" s="45">
        <v>14532.7057600685</v>
      </c>
      <c r="AD4232" s="99">
        <v>0.94798723588216305</v>
      </c>
      <c r="AE4232" s="142">
        <v>15549.8743257478</v>
      </c>
      <c r="AF4232" s="44">
        <v>15784.340447277</v>
      </c>
      <c r="AG4232" s="45">
        <v>14852.9836765</v>
      </c>
      <c r="AH4232" s="140">
        <v>0.95518351887295105</v>
      </c>
      <c r="AI4232" s="44">
        <v>15868.9562248537</v>
      </c>
      <c r="AJ4232" s="45">
        <v>14741.544853665901</v>
      </c>
      <c r="AK4232" s="46">
        <v>0.94801697716980904</v>
      </c>
    </row>
    <row r="4233" spans="1:37" x14ac:dyDescent="0.2">
      <c r="A4233" s="35" t="s">
        <v>3007</v>
      </c>
      <c r="B4233" s="35" t="s">
        <v>9214</v>
      </c>
      <c r="C4233" s="85" t="s">
        <v>1013</v>
      </c>
      <c r="D4233" s="85" t="s">
        <v>1013</v>
      </c>
      <c r="E4233" s="85" t="s">
        <v>12906</v>
      </c>
      <c r="F4233" s="85" t="s">
        <v>393</v>
      </c>
      <c r="G4233" s="85" t="s">
        <v>393</v>
      </c>
      <c r="H4233" s="840">
        <v>1.01499774637991</v>
      </c>
      <c r="I4233" s="840">
        <v>1.02168921775407</v>
      </c>
      <c r="J4233" s="86">
        <v>15312.333333333299</v>
      </c>
      <c r="K4233" s="44">
        <v>15541.983825151299</v>
      </c>
      <c r="L4233" s="45">
        <v>14622.9421272402</v>
      </c>
      <c r="M4233" s="46">
        <v>0.95497804344472903</v>
      </c>
      <c r="N4233" s="139">
        <v>15644.445865322999</v>
      </c>
      <c r="O4233" s="45">
        <v>14531.271728052399</v>
      </c>
      <c r="P4233" s="99">
        <v>0.94899133996902696</v>
      </c>
      <c r="Q4233" s="86">
        <v>15407.338389124699</v>
      </c>
      <c r="R4233" s="44">
        <v>15638.4137426742</v>
      </c>
      <c r="S4233" s="45">
        <v>14714.4225583197</v>
      </c>
      <c r="T4233" s="140">
        <v>0.95502689606051205</v>
      </c>
      <c r="U4233" s="44">
        <v>15741.5115064571</v>
      </c>
      <c r="V4233" s="45">
        <v>14622.0716040437</v>
      </c>
      <c r="W4233" s="99">
        <v>0.94903293708176595</v>
      </c>
      <c r="X4233" s="86">
        <v>15495.5948521839</v>
      </c>
      <c r="Y4233" s="44">
        <v>15727.9938537827</v>
      </c>
      <c r="Z4233" s="45">
        <v>14799.434546570101</v>
      </c>
      <c r="AA4233" s="46">
        <v>0.95507366369251501</v>
      </c>
      <c r="AB4233" s="139">
        <v>15831.6821831618</v>
      </c>
      <c r="AC4233" s="45">
        <v>14706.4575625008</v>
      </c>
      <c r="AD4233" s="99">
        <v>0.949073443310124</v>
      </c>
      <c r="AE4233" s="142">
        <v>15584.726542660999</v>
      </c>
      <c r="AF4233" s="44">
        <v>15818.462318747999</v>
      </c>
      <c r="AG4233" s="45">
        <v>14885.0921831344</v>
      </c>
      <c r="AH4233" s="140">
        <v>0.95510769100686799</v>
      </c>
      <c r="AI4233" s="44">
        <v>15922.747070282499</v>
      </c>
      <c r="AJ4233" s="45">
        <v>14791.5141238163</v>
      </c>
      <c r="AK4233" s="46">
        <v>0.949103218675453</v>
      </c>
    </row>
    <row r="4234" spans="1:37" x14ac:dyDescent="0.2">
      <c r="A4234" s="35" t="s">
        <v>3006</v>
      </c>
      <c r="B4234" s="35" t="s">
        <v>9213</v>
      </c>
      <c r="C4234" s="85" t="s">
        <v>1013</v>
      </c>
      <c r="D4234" s="85" t="s">
        <v>1013</v>
      </c>
      <c r="E4234" s="85" t="s">
        <v>12906</v>
      </c>
      <c r="F4234" s="85" t="s">
        <v>394</v>
      </c>
      <c r="G4234" s="85" t="s">
        <v>394</v>
      </c>
      <c r="H4234" s="840">
        <v>1.0082022577418499</v>
      </c>
      <c r="I4234" s="840">
        <v>1.01705160942912</v>
      </c>
      <c r="J4234" s="86">
        <v>5021.5833333333303</v>
      </c>
      <c r="K4234" s="44">
        <v>5062.7716541055097</v>
      </c>
      <c r="L4234" s="45">
        <v>4763.3955699793796</v>
      </c>
      <c r="M4234" s="46">
        <v>0.94858439137311601</v>
      </c>
      <c r="N4234" s="139">
        <v>5107.2094110491198</v>
      </c>
      <c r="O4234" s="45">
        <v>4743.8080174205797</v>
      </c>
      <c r="P4234" s="99">
        <v>0.94468371876478097</v>
      </c>
      <c r="Q4234" s="86">
        <v>5060.0771855242501</v>
      </c>
      <c r="R4234" s="44">
        <v>5101.5812427935698</v>
      </c>
      <c r="S4234" s="45">
        <v>4800.1557803282603</v>
      </c>
      <c r="T4234" s="140">
        <v>0.94863291691684704</v>
      </c>
      <c r="U4234" s="44">
        <v>5146.3596453730297</v>
      </c>
      <c r="V4234" s="45">
        <v>4780.3820620362603</v>
      </c>
      <c r="W4234" s="99">
        <v>0.944725127061671</v>
      </c>
      <c r="X4234" s="86">
        <v>5096.8689301878903</v>
      </c>
      <c r="Y4234" s="44">
        <v>5138.6747628297098</v>
      </c>
      <c r="Z4234" s="45">
        <v>4835.2944129819398</v>
      </c>
      <c r="AA4234" s="46">
        <v>0.94867937143592596</v>
      </c>
      <c r="AB4234" s="139">
        <v>5183.7787484968803</v>
      </c>
      <c r="AC4234" s="45">
        <v>4815.3456654937499</v>
      </c>
      <c r="AD4234" s="99">
        <v>0.94476544942587803</v>
      </c>
      <c r="AE4234" s="142">
        <v>5133.1036061254299</v>
      </c>
      <c r="AF4234" s="44">
        <v>5175.2066449184804</v>
      </c>
      <c r="AG4234" s="45">
        <v>4869.8429989039596</v>
      </c>
      <c r="AH4234" s="140">
        <v>0.94871317093477003</v>
      </c>
      <c r="AI4234" s="44">
        <v>5220.6312839763004</v>
      </c>
      <c r="AJ4234" s="45">
        <v>4849.7310816608197</v>
      </c>
      <c r="AK4234" s="46">
        <v>0.94479508963613201</v>
      </c>
    </row>
    <row r="4235" spans="1:37" x14ac:dyDescent="0.2">
      <c r="A4235" s="35" t="s">
        <v>3005</v>
      </c>
      <c r="B4235" s="35" t="s">
        <v>9212</v>
      </c>
      <c r="C4235" s="85" t="s">
        <v>1013</v>
      </c>
      <c r="D4235" s="85" t="s">
        <v>1013</v>
      </c>
      <c r="E4235" s="85" t="s">
        <v>12906</v>
      </c>
      <c r="F4235" s="85" t="s">
        <v>452</v>
      </c>
      <c r="G4235" s="85" t="s">
        <v>452</v>
      </c>
      <c r="H4235" s="840">
        <v>1.00467245769706</v>
      </c>
      <c r="I4235" s="840">
        <v>1.0107138715272801</v>
      </c>
      <c r="J4235" s="86">
        <v>8092</v>
      </c>
      <c r="K4235" s="44">
        <v>8129.8095276846198</v>
      </c>
      <c r="L4235" s="45">
        <v>7649.0707728336401</v>
      </c>
      <c r="M4235" s="46">
        <v>0.94526331844212097</v>
      </c>
      <c r="N4235" s="139">
        <v>8178.6966483987298</v>
      </c>
      <c r="O4235" s="45">
        <v>7596.7448385388898</v>
      </c>
      <c r="P4235" s="99">
        <v>0.93879694000727698</v>
      </c>
      <c r="Q4235" s="86">
        <v>8100.8596977860398</v>
      </c>
      <c r="R4235" s="44">
        <v>8138.7106220337701</v>
      </c>
      <c r="S4235" s="45">
        <v>7657.8372425138004</v>
      </c>
      <c r="T4235" s="140">
        <v>0.94531167409388395</v>
      </c>
      <c r="U4235" s="44">
        <v>8187.6512678486097</v>
      </c>
      <c r="V4235" s="45">
        <v>7605.3956482077501</v>
      </c>
      <c r="W4235" s="99">
        <v>0.938838090269148</v>
      </c>
      <c r="X4235" s="86">
        <v>8106.2874281138402</v>
      </c>
      <c r="Y4235" s="44">
        <v>8144.1637132019196</v>
      </c>
      <c r="Z4235" s="45">
        <v>7663.3433946246696</v>
      </c>
      <c r="AA4235" s="46">
        <v>0.94535796597182398</v>
      </c>
      <c r="AB4235" s="139">
        <v>8193.1371501818303</v>
      </c>
      <c r="AC4235" s="45">
        <v>7610.8162360061897</v>
      </c>
      <c r="AD4235" s="99">
        <v>0.938878161365303</v>
      </c>
      <c r="AE4235" s="142">
        <v>8118.8455148559597</v>
      </c>
      <c r="AF4235" s="44">
        <v>8156.7804770731</v>
      </c>
      <c r="AG4235" s="45">
        <v>7675.4887341308504</v>
      </c>
      <c r="AH4235" s="140">
        <v>0.94539164713580803</v>
      </c>
      <c r="AI4235" s="44">
        <v>8205.8297826519392</v>
      </c>
      <c r="AJ4235" s="45">
        <v>7622.84589411464</v>
      </c>
      <c r="AK4235" s="46">
        <v>0.93890761687314706</v>
      </c>
    </row>
    <row r="4236" spans="1:37" x14ac:dyDescent="0.2">
      <c r="A4236" s="35" t="s">
        <v>3004</v>
      </c>
      <c r="B4236" s="35" t="s">
        <v>9211</v>
      </c>
      <c r="C4236" s="85" t="s">
        <v>1013</v>
      </c>
      <c r="D4236" s="85" t="s">
        <v>1013</v>
      </c>
      <c r="E4236" s="85" t="s">
        <v>12906</v>
      </c>
      <c r="F4236" s="85" t="s">
        <v>452</v>
      </c>
      <c r="G4236" s="85" t="s">
        <v>452</v>
      </c>
      <c r="H4236" s="840">
        <v>1.00467245769706</v>
      </c>
      <c r="I4236" s="840">
        <v>1.0107138715272801</v>
      </c>
      <c r="J4236" s="86">
        <v>12834.5</v>
      </c>
      <c r="K4236" s="44">
        <v>12894.468658312901</v>
      </c>
      <c r="L4236" s="45">
        <v>12131.982060545401</v>
      </c>
      <c r="M4236" s="46">
        <v>0.94526331844212097</v>
      </c>
      <c r="N4236" s="139">
        <v>12972.007184116799</v>
      </c>
      <c r="O4236" s="45">
        <v>12048.9893265234</v>
      </c>
      <c r="P4236" s="99">
        <v>0.93879694000727698</v>
      </c>
      <c r="Q4236" s="86">
        <v>12826.881861145799</v>
      </c>
      <c r="R4236" s="44">
        <v>12886.8149240272</v>
      </c>
      <c r="S4236" s="45">
        <v>12125.401165564301</v>
      </c>
      <c r="T4236" s="140">
        <v>0.94531167409388395</v>
      </c>
      <c r="U4236" s="44">
        <v>12964.3074255017</v>
      </c>
      <c r="V4236" s="45">
        <v>12042.3652706261</v>
      </c>
      <c r="W4236" s="99">
        <v>0.938838090269148</v>
      </c>
      <c r="X4236" s="86">
        <v>12824.3327034257</v>
      </c>
      <c r="Y4236" s="44">
        <v>12884.253855475499</v>
      </c>
      <c r="Z4236" s="45">
        <v>12123.585079456499</v>
      </c>
      <c r="AA4236" s="46">
        <v>0.94535796597182398</v>
      </c>
      <c r="AB4236" s="139">
        <v>12961.730956433301</v>
      </c>
      <c r="AC4236" s="45">
        <v>12040.4859093292</v>
      </c>
      <c r="AD4236" s="99">
        <v>0.938878161365303</v>
      </c>
      <c r="AE4236" s="142">
        <v>12839.2534050346</v>
      </c>
      <c r="AF4236" s="44">
        <v>12899.244273431499</v>
      </c>
      <c r="AG4236" s="45">
        <v>12138.1229245797</v>
      </c>
      <c r="AH4236" s="140">
        <v>0.94539164713580803</v>
      </c>
      <c r="AI4236" s="44">
        <v>12976.811516522301</v>
      </c>
      <c r="AJ4236" s="45">
        <v>12054.8728169515</v>
      </c>
      <c r="AK4236" s="46">
        <v>0.93890761687314706</v>
      </c>
    </row>
    <row r="4237" spans="1:37" x14ac:dyDescent="0.2">
      <c r="A4237" s="35" t="s">
        <v>3003</v>
      </c>
      <c r="B4237" s="35" t="s">
        <v>9210</v>
      </c>
      <c r="C4237" s="85" t="s">
        <v>1013</v>
      </c>
      <c r="D4237" s="85" t="s">
        <v>1013</v>
      </c>
      <c r="E4237" s="85" t="s">
        <v>12906</v>
      </c>
      <c r="F4237" s="85" t="s">
        <v>396</v>
      </c>
      <c r="G4237" s="85" t="s">
        <v>396</v>
      </c>
      <c r="H4237" s="840">
        <v>1.01519964708026</v>
      </c>
      <c r="I4237" s="840">
        <v>1.02351797033485</v>
      </c>
      <c r="J4237" s="86">
        <v>19351.666666666701</v>
      </c>
      <c r="K4237" s="44">
        <v>19645.8051704149</v>
      </c>
      <c r="L4237" s="45">
        <v>18484.092846957799</v>
      </c>
      <c r="M4237" s="46">
        <v>0.95516800518255995</v>
      </c>
      <c r="N4237" s="139">
        <v>19806.778589263198</v>
      </c>
      <c r="O4237" s="45">
        <v>18397.4353719951</v>
      </c>
      <c r="P4237" s="99">
        <v>0.95068996840901099</v>
      </c>
      <c r="Q4237" s="86">
        <v>19506.394997089301</v>
      </c>
      <c r="R4237" s="44">
        <v>19802.885316853299</v>
      </c>
      <c r="S4237" s="45">
        <v>18632.837525649</v>
      </c>
      <c r="T4237" s="140">
        <v>0.95521686751597801</v>
      </c>
      <c r="U4237" s="44">
        <v>19965.1458159707</v>
      </c>
      <c r="V4237" s="45">
        <v>18545.346905635299</v>
      </c>
      <c r="W4237" s="99">
        <v>0.95073163997768595</v>
      </c>
      <c r="X4237" s="86">
        <v>19655.289108983801</v>
      </c>
      <c r="Y4237" s="44">
        <v>19954.0425667009</v>
      </c>
      <c r="Z4237" s="45">
        <v>18775.9831069834</v>
      </c>
      <c r="AA4237" s="46">
        <v>0.95526364445087497</v>
      </c>
      <c r="AB4237" s="139">
        <v>20117.5416151717</v>
      </c>
      <c r="AC4237" s="45">
        <v>18687.702835522701</v>
      </c>
      <c r="AD4237" s="99">
        <v>0.95077221870937501</v>
      </c>
      <c r="AE4237" s="142">
        <v>19799.506060261101</v>
      </c>
      <c r="AF4237" s="44">
        <v>20100.451564740601</v>
      </c>
      <c r="AG4237" s="45">
        <v>18914.4221754844</v>
      </c>
      <c r="AH4237" s="140">
        <v>0.95529767853385295</v>
      </c>
      <c r="AI4237" s="44">
        <v>20265.150256430999</v>
      </c>
      <c r="AJ4237" s="45">
        <v>18825.410899021499</v>
      </c>
      <c r="AK4237" s="46">
        <v>0.95080204737053398</v>
      </c>
    </row>
    <row r="4238" spans="1:37" x14ac:dyDescent="0.2">
      <c r="A4238" s="35" t="s">
        <v>3002</v>
      </c>
      <c r="B4238" s="35" t="s">
        <v>9209</v>
      </c>
      <c r="C4238" s="85" t="s">
        <v>1013</v>
      </c>
      <c r="D4238" s="85" t="s">
        <v>1013</v>
      </c>
      <c r="E4238" s="85" t="s">
        <v>12906</v>
      </c>
      <c r="F4238" s="85" t="s">
        <v>395</v>
      </c>
      <c r="G4238" s="85" t="s">
        <v>395</v>
      </c>
      <c r="H4238" s="840">
        <v>1.00643065088206</v>
      </c>
      <c r="I4238" s="840">
        <v>1.01360396718793</v>
      </c>
      <c r="J4238" s="86">
        <v>6009.8333333333303</v>
      </c>
      <c r="K4238" s="44">
        <v>6048.4804733593401</v>
      </c>
      <c r="L4238" s="45">
        <v>5690.8166238433796</v>
      </c>
      <c r="M4238" s="46">
        <v>0.946917544664585</v>
      </c>
      <c r="N4238" s="139">
        <v>6091.5909088049202</v>
      </c>
      <c r="O4238" s="45">
        <v>5658.1462529258097</v>
      </c>
      <c r="P4238" s="99">
        <v>0.94148139209503501</v>
      </c>
      <c r="Q4238" s="86">
        <v>6058.5346850287797</v>
      </c>
      <c r="R4238" s="44">
        <v>6097.4950064450204</v>
      </c>
      <c r="S4238" s="45">
        <v>5737.2262652985601</v>
      </c>
      <c r="T4238" s="140">
        <v>0.94696598493952699</v>
      </c>
      <c r="U4238" s="44">
        <v>6140.9547920908299</v>
      </c>
      <c r="V4238" s="45">
        <v>5704.2476924985303</v>
      </c>
      <c r="W4238" s="99">
        <v>0.94152266002442397</v>
      </c>
      <c r="X4238" s="86">
        <v>6103.5514249036796</v>
      </c>
      <c r="Y4238" s="44">
        <v>6142.8012332579001</v>
      </c>
      <c r="Z4238" s="45">
        <v>5780.1386260286299</v>
      </c>
      <c r="AA4238" s="46">
        <v>0.94701235782900794</v>
      </c>
      <c r="AB4238" s="139">
        <v>6186.5839382178901</v>
      </c>
      <c r="AC4238" s="45">
        <v>5746.8772485224299</v>
      </c>
      <c r="AD4238" s="99">
        <v>0.941562845702267</v>
      </c>
      <c r="AE4238" s="142">
        <v>6148.3028206238596</v>
      </c>
      <c r="AF4238" s="44">
        <v>6187.8404095804499</v>
      </c>
      <c r="AG4238" s="45">
        <v>5822.72619519814</v>
      </c>
      <c r="AH4238" s="140">
        <v>0.94704609793557903</v>
      </c>
      <c r="AI4238" s="44">
        <v>6231.9441304570701</v>
      </c>
      <c r="AJ4238" s="45">
        <v>5789.1951192599499</v>
      </c>
      <c r="AK4238" s="46">
        <v>0.94159238543695101</v>
      </c>
    </row>
    <row r="4239" spans="1:37" x14ac:dyDescent="0.2">
      <c r="A4239" s="35" t="s">
        <v>3001</v>
      </c>
      <c r="B4239" s="35" t="s">
        <v>9208</v>
      </c>
      <c r="C4239" s="85" t="s">
        <v>1013</v>
      </c>
      <c r="D4239" s="85" t="s">
        <v>1013</v>
      </c>
      <c r="E4239" s="85" t="s">
        <v>12906</v>
      </c>
      <c r="F4239" s="85" t="s">
        <v>452</v>
      </c>
      <c r="G4239" s="85" t="s">
        <v>452</v>
      </c>
      <c r="H4239" s="840">
        <v>1.00467245769706</v>
      </c>
      <c r="I4239" s="840">
        <v>1.0107138715272801</v>
      </c>
      <c r="J4239" s="86">
        <v>11424.833333333299</v>
      </c>
      <c r="K4239" s="44">
        <v>11478.215383779299</v>
      </c>
      <c r="L4239" s="45">
        <v>10799.4758693148</v>
      </c>
      <c r="M4239" s="46">
        <v>0.94526331844212097</v>
      </c>
      <c r="N4239" s="139">
        <v>11547.237529887199</v>
      </c>
      <c r="O4239" s="45">
        <v>10725.5985734265</v>
      </c>
      <c r="P4239" s="99">
        <v>0.93879694000727698</v>
      </c>
      <c r="Q4239" s="86">
        <v>11412.542203908501</v>
      </c>
      <c r="R4239" s="44">
        <v>11465.8668245722</v>
      </c>
      <c r="S4239" s="45">
        <v>10788.4093764438</v>
      </c>
      <c r="T4239" s="140">
        <v>0.94531167409388395</v>
      </c>
      <c r="U4239" s="44">
        <v>11534.8147148808</v>
      </c>
      <c r="V4239" s="45">
        <v>10714.529327833499</v>
      </c>
      <c r="W4239" s="99">
        <v>0.938838090269148</v>
      </c>
      <c r="X4239" s="86">
        <v>11401.084369603501</v>
      </c>
      <c r="Y4239" s="44">
        <v>11454.355454021101</v>
      </c>
      <c r="Z4239" s="45">
        <v>10778.1059295215</v>
      </c>
      <c r="AA4239" s="46">
        <v>0.94535796597182398</v>
      </c>
      <c r="AB4239" s="139">
        <v>11523.234122811</v>
      </c>
      <c r="AC4239" s="45">
        <v>10704.229130504</v>
      </c>
      <c r="AD4239" s="99">
        <v>0.938878161365303</v>
      </c>
      <c r="AE4239" s="142">
        <v>11404.8784792895</v>
      </c>
      <c r="AF4239" s="44">
        <v>11458.1672915241</v>
      </c>
      <c r="AG4239" s="45">
        <v>10782.0768509192</v>
      </c>
      <c r="AH4239" s="140">
        <v>0.94539164713580803</v>
      </c>
      <c r="AI4239" s="44">
        <v>11527.068882100801</v>
      </c>
      <c r="AJ4239" s="45">
        <v>10708.1272737176</v>
      </c>
      <c r="AK4239" s="46">
        <v>0.93890761687314706</v>
      </c>
    </row>
    <row r="4240" spans="1:37" x14ac:dyDescent="0.2">
      <c r="A4240" s="35" t="s">
        <v>3000</v>
      </c>
      <c r="B4240" s="35" t="s">
        <v>9207</v>
      </c>
      <c r="C4240" s="85" t="s">
        <v>1013</v>
      </c>
      <c r="D4240" s="85" t="s">
        <v>1013</v>
      </c>
      <c r="E4240" s="85" t="s">
        <v>12906</v>
      </c>
      <c r="F4240" s="85" t="s">
        <v>398</v>
      </c>
      <c r="G4240" s="85" t="s">
        <v>398</v>
      </c>
      <c r="H4240" s="840">
        <v>1.0154002367552399</v>
      </c>
      <c r="I4240" s="840">
        <v>1.0207608902844201</v>
      </c>
      <c r="J4240" s="86">
        <v>8057.8333333333303</v>
      </c>
      <c r="K4240" s="44">
        <v>8181.9258744008903</v>
      </c>
      <c r="L4240" s="45">
        <v>7698.1053317734104</v>
      </c>
      <c r="M4240" s="46">
        <v>0.95535673341966398</v>
      </c>
      <c r="N4240" s="139">
        <v>8225.1211270968306</v>
      </c>
      <c r="O4240" s="45">
        <v>7639.86600247162</v>
      </c>
      <c r="P4240" s="99">
        <v>0.94812906726021795</v>
      </c>
      <c r="Q4240" s="86">
        <v>8079.6733875259297</v>
      </c>
      <c r="R4240" s="44">
        <v>8204.1022705988107</v>
      </c>
      <c r="S4240" s="45">
        <v>7719.3652443050196</v>
      </c>
      <c r="T4240" s="140">
        <v>0.95540560540761599</v>
      </c>
      <c r="U4240" s="44">
        <v>8247.4146002583293</v>
      </c>
      <c r="V4240" s="45">
        <v>7660.9089783878098</v>
      </c>
      <c r="W4240" s="99">
        <v>0.94817062657698004</v>
      </c>
      <c r="X4240" s="86">
        <v>8117.7517582228602</v>
      </c>
      <c r="Y4240" s="44">
        <v>8242.7670572197203</v>
      </c>
      <c r="Z4240" s="45">
        <v>7756.1253316873799</v>
      </c>
      <c r="AA4240" s="46">
        <v>0.95545239158500095</v>
      </c>
      <c r="AB4240" s="139">
        <v>8286.2835118315106</v>
      </c>
      <c r="AC4240" s="45">
        <v>7697.34229172498</v>
      </c>
      <c r="AD4240" s="99">
        <v>0.94821109600056097</v>
      </c>
      <c r="AE4240" s="142">
        <v>8163.6322473149503</v>
      </c>
      <c r="AF4240" s="44">
        <v>8289.3541167062795</v>
      </c>
      <c r="AG4240" s="45">
        <v>7800.2398513525704</v>
      </c>
      <c r="AH4240" s="140">
        <v>0.95548643239265196</v>
      </c>
      <c r="AI4240" s="44">
        <v>8333.1165207238391</v>
      </c>
      <c r="AJ4240" s="45">
        <v>7741.0895348416298</v>
      </c>
      <c r="AK4240" s="46">
        <v>0.94824084431139</v>
      </c>
    </row>
    <row r="4241" spans="1:37" x14ac:dyDescent="0.2">
      <c r="A4241" s="35" t="s">
        <v>2999</v>
      </c>
      <c r="B4241" s="35" t="s">
        <v>9206</v>
      </c>
      <c r="C4241" s="85" t="s">
        <v>1013</v>
      </c>
      <c r="D4241" s="85" t="s">
        <v>1013</v>
      </c>
      <c r="E4241" s="85" t="s">
        <v>12906</v>
      </c>
      <c r="F4241" s="85" t="s">
        <v>398</v>
      </c>
      <c r="G4241" s="85" t="s">
        <v>398</v>
      </c>
      <c r="H4241" s="840">
        <v>1.0154002367552399</v>
      </c>
      <c r="I4241" s="840">
        <v>1.0207608902844201</v>
      </c>
      <c r="J4241" s="86">
        <v>8456.6666666666697</v>
      </c>
      <c r="K4241" s="44">
        <v>8586.9013354934395</v>
      </c>
      <c r="L4241" s="45">
        <v>8079.1334422856198</v>
      </c>
      <c r="M4241" s="46">
        <v>0.95535673341966398</v>
      </c>
      <c r="N4241" s="139">
        <v>8632.2345955052697</v>
      </c>
      <c r="O4241" s="45">
        <v>8018.0114787972398</v>
      </c>
      <c r="P4241" s="99">
        <v>0.94812906726021795</v>
      </c>
      <c r="Q4241" s="86">
        <v>8490.8239490992</v>
      </c>
      <c r="R4241" s="44">
        <v>8621.5846481623503</v>
      </c>
      <c r="S4241" s="45">
        <v>8112.1807954985998</v>
      </c>
      <c r="T4241" s="140">
        <v>0.95540560540761599</v>
      </c>
      <c r="U4241" s="44">
        <v>8667.1010135308006</v>
      </c>
      <c r="V4241" s="45">
        <v>8050.7498639722098</v>
      </c>
      <c r="W4241" s="99">
        <v>0.94817062657697904</v>
      </c>
      <c r="X4241" s="86">
        <v>8529.8227463027906</v>
      </c>
      <c r="Y4241" s="44">
        <v>8661.1840360760507</v>
      </c>
      <c r="Z4241" s="45">
        <v>8149.8395427511396</v>
      </c>
      <c r="AA4241" s="46">
        <v>0.95545239158500095</v>
      </c>
      <c r="AB4241" s="139">
        <v>8706.9094604843594</v>
      </c>
      <c r="AC4241" s="45">
        <v>8088.0725749622798</v>
      </c>
      <c r="AD4241" s="99">
        <v>0.94821109600056097</v>
      </c>
      <c r="AE4241" s="142">
        <v>8581.8614022027905</v>
      </c>
      <c r="AF4241" s="44">
        <v>8714.0240995973309</v>
      </c>
      <c r="AG4241" s="45">
        <v>8199.8521344789497</v>
      </c>
      <c r="AH4241" s="140">
        <v>0.95548643239265196</v>
      </c>
      <c r="AI4241" s="44">
        <v>8760.0284852100503</v>
      </c>
      <c r="AJ4241" s="45">
        <v>8137.6715017881097</v>
      </c>
      <c r="AK4241" s="46">
        <v>0.94824084431139</v>
      </c>
    </row>
    <row r="4242" spans="1:37" x14ac:dyDescent="0.2">
      <c r="A4242" s="35" t="s">
        <v>2998</v>
      </c>
      <c r="B4242" s="35" t="s">
        <v>9205</v>
      </c>
      <c r="C4242" s="85" t="s">
        <v>1013</v>
      </c>
      <c r="D4242" s="85" t="s">
        <v>1013</v>
      </c>
      <c r="E4242" s="85" t="s">
        <v>12906</v>
      </c>
      <c r="F4242" s="85" t="s">
        <v>395</v>
      </c>
      <c r="G4242" s="85" t="s">
        <v>395</v>
      </c>
      <c r="H4242" s="840">
        <v>1.00643065088206</v>
      </c>
      <c r="I4242" s="840">
        <v>1.01360396718793</v>
      </c>
      <c r="J4242" s="86">
        <v>6411.0833333333303</v>
      </c>
      <c r="K4242" s="44">
        <v>6452.3107720257603</v>
      </c>
      <c r="L4242" s="45">
        <v>6070.7672886400396</v>
      </c>
      <c r="M4242" s="46">
        <v>0.946917544664585</v>
      </c>
      <c r="N4242" s="139">
        <v>6498.2995006390702</v>
      </c>
      <c r="O4242" s="45">
        <v>6035.9156615039401</v>
      </c>
      <c r="P4242" s="99">
        <v>0.94148139209503501</v>
      </c>
      <c r="Q4242" s="86">
        <v>6470.4315166259103</v>
      </c>
      <c r="R4242" s="44">
        <v>6512.0406027655799</v>
      </c>
      <c r="S4242" s="45">
        <v>6127.2785541254198</v>
      </c>
      <c r="T4242" s="140">
        <v>0.94696598493952699</v>
      </c>
      <c r="U4242" s="44">
        <v>6558.4550546698201</v>
      </c>
      <c r="V4242" s="45">
        <v>6092.0578930395004</v>
      </c>
      <c r="W4242" s="99">
        <v>0.94152266002442397</v>
      </c>
      <c r="X4242" s="86">
        <v>6530.1051271363904</v>
      </c>
      <c r="Y4242" s="44">
        <v>6572.0979534321204</v>
      </c>
      <c r="Z4242" s="45">
        <v>6184.09025332073</v>
      </c>
      <c r="AA4242" s="46">
        <v>0.94701235782900794</v>
      </c>
      <c r="AB4242" s="139">
        <v>6618.9404630196696</v>
      </c>
      <c r="AC4242" s="45">
        <v>6148.5043662415001</v>
      </c>
      <c r="AD4242" s="99">
        <v>0.941562845702267</v>
      </c>
      <c r="AE4242" s="142">
        <v>6591.5356411759503</v>
      </c>
      <c r="AF4242" s="44">
        <v>6633.9235056609796</v>
      </c>
      <c r="AG4242" s="45">
        <v>6242.4881083789796</v>
      </c>
      <c r="AH4242" s="140">
        <v>0.94704609793557903</v>
      </c>
      <c r="AI4242" s="44">
        <v>6681.2066757565699</v>
      </c>
      <c r="AJ4242" s="45">
        <v>6206.5397680675496</v>
      </c>
      <c r="AK4242" s="46">
        <v>0.94159238543695101</v>
      </c>
    </row>
    <row r="4243" spans="1:37" x14ac:dyDescent="0.2">
      <c r="A4243" s="35" t="s">
        <v>2997</v>
      </c>
      <c r="B4243" s="35" t="s">
        <v>9204</v>
      </c>
      <c r="C4243" s="85" t="s">
        <v>1013</v>
      </c>
      <c r="D4243" s="85" t="s">
        <v>1013</v>
      </c>
      <c r="E4243" s="85" t="s">
        <v>12906</v>
      </c>
      <c r="F4243" s="85" t="s">
        <v>392</v>
      </c>
      <c r="G4243" s="85" t="s">
        <v>392</v>
      </c>
      <c r="H4243" s="840">
        <v>1.0087856491631599</v>
      </c>
      <c r="I4243" s="840">
        <v>1.01367775553259</v>
      </c>
      <c r="J4243" s="86">
        <v>3295.6666666666702</v>
      </c>
      <c r="K4243" s="44">
        <v>3324.6212377587399</v>
      </c>
      <c r="L4243" s="45">
        <v>3128.02693026007</v>
      </c>
      <c r="M4243" s="46">
        <v>0.94913328520078899</v>
      </c>
      <c r="N4243" s="139">
        <v>3340.7439896502501</v>
      </c>
      <c r="O4243" s="45">
        <v>3103.0347195019399</v>
      </c>
      <c r="P4243" s="99">
        <v>0.941549930060262</v>
      </c>
      <c r="Q4243" s="86">
        <v>3323.6926599254698</v>
      </c>
      <c r="R4243" s="44">
        <v>3352.89345756176</v>
      </c>
      <c r="S4243" s="45">
        <v>3154.7887106325402</v>
      </c>
      <c r="T4243" s="140">
        <v>0.94918183882359497</v>
      </c>
      <c r="U4243" s="44">
        <v>3369.1533155933998</v>
      </c>
      <c r="V4243" s="45">
        <v>3129.55976339374</v>
      </c>
      <c r="W4243" s="99">
        <v>0.94159120099387394</v>
      </c>
      <c r="X4243" s="86">
        <v>3351.0946304453901</v>
      </c>
      <c r="Y4243" s="44">
        <v>3380.53617218105</v>
      </c>
      <c r="Z4243" s="45">
        <v>3180.9539269672</v>
      </c>
      <c r="AA4243" s="46">
        <v>0.94922832022335901</v>
      </c>
      <c r="AB4243" s="139">
        <v>3396.9300835672102</v>
      </c>
      <c r="AC4243" s="45">
        <v>3155.49589353786</v>
      </c>
      <c r="AD4243" s="99">
        <v>0.94163138959715398</v>
      </c>
      <c r="AE4243" s="142">
        <v>3377.85771726864</v>
      </c>
      <c r="AF4243" s="44">
        <v>3407.53439009565</v>
      </c>
      <c r="AG4243" s="45">
        <v>3206.4724428783002</v>
      </c>
      <c r="AH4243" s="140">
        <v>0.94926213928012204</v>
      </c>
      <c r="AI4243" s="44">
        <v>3424.0592293493301</v>
      </c>
      <c r="AJ4243" s="45">
        <v>3180.7966444577701</v>
      </c>
      <c r="AK4243" s="46">
        <v>0.94166093148227104</v>
      </c>
    </row>
    <row r="4244" spans="1:37" x14ac:dyDescent="0.2">
      <c r="A4244" s="35" t="s">
        <v>2996</v>
      </c>
      <c r="B4244" s="35" t="s">
        <v>9203</v>
      </c>
      <c r="C4244" s="85" t="s">
        <v>1013</v>
      </c>
      <c r="D4244" s="85" t="s">
        <v>1013</v>
      </c>
      <c r="E4244" s="85" t="s">
        <v>12906</v>
      </c>
      <c r="F4244" s="85" t="s">
        <v>393</v>
      </c>
      <c r="G4244" s="85" t="s">
        <v>393</v>
      </c>
      <c r="H4244" s="840">
        <v>1.01499774637991</v>
      </c>
      <c r="I4244" s="840">
        <v>1.02168921775407</v>
      </c>
      <c r="J4244" s="86">
        <v>15291.333333333299</v>
      </c>
      <c r="K4244" s="44">
        <v>15520.668872477299</v>
      </c>
      <c r="L4244" s="45">
        <v>14602.8875883278</v>
      </c>
      <c r="M4244" s="46">
        <v>0.95497804344472903</v>
      </c>
      <c r="N4244" s="139">
        <v>15622.9903917501</v>
      </c>
      <c r="O4244" s="45">
        <v>14511.342909913001</v>
      </c>
      <c r="P4244" s="99">
        <v>0.94899133996902696</v>
      </c>
      <c r="Q4244" s="86">
        <v>15363.933535914901</v>
      </c>
      <c r="R4244" s="44">
        <v>15594.357914484401</v>
      </c>
      <c r="S4244" s="45">
        <v>14672.9697560849</v>
      </c>
      <c r="T4244" s="140">
        <v>0.95502689606051305</v>
      </c>
      <c r="U4244" s="44">
        <v>15697.165235934501</v>
      </c>
      <c r="V4244" s="45">
        <v>14580.8789687184</v>
      </c>
      <c r="W4244" s="99">
        <v>0.94903293708176595</v>
      </c>
      <c r="X4244" s="86">
        <v>15438.9931208217</v>
      </c>
      <c r="Y4244" s="44">
        <v>15670.543224008899</v>
      </c>
      <c r="Z4244" s="45">
        <v>14745.375723626699</v>
      </c>
      <c r="AA4244" s="46">
        <v>0.95507366369251501</v>
      </c>
      <c r="AB4244" s="139">
        <v>15773.852804522799</v>
      </c>
      <c r="AC4244" s="45">
        <v>14652.738362419601</v>
      </c>
      <c r="AD4244" s="99">
        <v>0.949073443310124</v>
      </c>
      <c r="AE4244" s="142">
        <v>15515.5912620656</v>
      </c>
      <c r="AF4244" s="44">
        <v>15748.2901647484</v>
      </c>
      <c r="AG4244" s="45">
        <v>14819.0605449178</v>
      </c>
      <c r="AH4244" s="140">
        <v>0.95510769100686799</v>
      </c>
      <c r="AI4244" s="44">
        <v>15852.1122995318</v>
      </c>
      <c r="AJ4244" s="45">
        <v>14725.8976064792</v>
      </c>
      <c r="AK4244" s="46">
        <v>0.949103218675453</v>
      </c>
    </row>
    <row r="4245" spans="1:37" x14ac:dyDescent="0.2">
      <c r="A4245" s="35" t="s">
        <v>2995</v>
      </c>
      <c r="B4245" s="35" t="s">
        <v>9202</v>
      </c>
      <c r="C4245" s="85" t="s">
        <v>1013</v>
      </c>
      <c r="D4245" s="85" t="s">
        <v>1013</v>
      </c>
      <c r="E4245" s="85" t="s">
        <v>12906</v>
      </c>
      <c r="F4245" s="85" t="s">
        <v>398</v>
      </c>
      <c r="G4245" s="85" t="s">
        <v>398</v>
      </c>
      <c r="H4245" s="840">
        <v>1.0154002367552399</v>
      </c>
      <c r="I4245" s="840">
        <v>1.0207608902844201</v>
      </c>
      <c r="J4245" s="86">
        <v>8193.0833333333303</v>
      </c>
      <c r="K4245" s="44">
        <v>8319.2587564220394</v>
      </c>
      <c r="L4245" s="45">
        <v>7827.3173299684204</v>
      </c>
      <c r="M4245" s="46">
        <v>0.95535673341966398</v>
      </c>
      <c r="N4245" s="139">
        <v>8363.1790375077999</v>
      </c>
      <c r="O4245" s="45">
        <v>7768.1004588185697</v>
      </c>
      <c r="P4245" s="99">
        <v>0.94812906726021795</v>
      </c>
      <c r="Q4245" s="86">
        <v>8222.8289792527394</v>
      </c>
      <c r="R4245" s="44">
        <v>8349.4624923310494</v>
      </c>
      <c r="S4245" s="45">
        <v>7856.1368990862602</v>
      </c>
      <c r="T4245" s="140">
        <v>0.95540560540761599</v>
      </c>
      <c r="U4245" s="44">
        <v>8393.5422295185908</v>
      </c>
      <c r="V4245" s="45">
        <v>7796.6449054934201</v>
      </c>
      <c r="W4245" s="99">
        <v>0.94817062657697904</v>
      </c>
      <c r="X4245" s="86">
        <v>8261.7129108632398</v>
      </c>
      <c r="Y4245" s="44">
        <v>8388.94524569432</v>
      </c>
      <c r="Z4245" s="45">
        <v>7893.6733592729597</v>
      </c>
      <c r="AA4245" s="46">
        <v>0.95545239158500095</v>
      </c>
      <c r="AB4245" s="139">
        <v>8433.2334261670694</v>
      </c>
      <c r="AC4245" s="45">
        <v>7833.8478540516098</v>
      </c>
      <c r="AD4245" s="99">
        <v>0.94821109600056097</v>
      </c>
      <c r="AE4245" s="142">
        <v>8310.3088257818599</v>
      </c>
      <c r="AF4245" s="44">
        <v>8438.2895492080206</v>
      </c>
      <c r="AG4245" s="45">
        <v>7940.3873320274797</v>
      </c>
      <c r="AH4245" s="140">
        <v>0.95548643239265196</v>
      </c>
      <c r="AI4245" s="44">
        <v>8482.8382355435897</v>
      </c>
      <c r="AJ4245" s="45">
        <v>7880.1742574477903</v>
      </c>
      <c r="AK4245" s="46">
        <v>0.948240844311391</v>
      </c>
    </row>
    <row r="4246" spans="1:37" x14ac:dyDescent="0.2">
      <c r="A4246" s="35" t="s">
        <v>2994</v>
      </c>
      <c r="B4246" s="35" t="s">
        <v>9201</v>
      </c>
      <c r="C4246" s="85" t="s">
        <v>1013</v>
      </c>
      <c r="D4246" s="85" t="s">
        <v>1013</v>
      </c>
      <c r="E4246" s="85" t="s">
        <v>12906</v>
      </c>
      <c r="F4246" s="85" t="s">
        <v>397</v>
      </c>
      <c r="G4246" s="85" t="s">
        <v>397</v>
      </c>
      <c r="H4246" s="840">
        <v>1.01627293422368</v>
      </c>
      <c r="I4246" s="840">
        <v>1.0256186776263201</v>
      </c>
      <c r="J4246" s="86">
        <v>18609.083333333299</v>
      </c>
      <c r="K4246" s="44">
        <v>18911.907722379699</v>
      </c>
      <c r="L4246" s="45">
        <v>17793.592841895301</v>
      </c>
      <c r="M4246" s="46">
        <v>0.95617782580524602</v>
      </c>
      <c r="N4246" s="139">
        <v>19085.823440171302</v>
      </c>
      <c r="O4246" s="45">
        <v>17727.779491219098</v>
      </c>
      <c r="P4246" s="99">
        <v>0.952641200733645</v>
      </c>
      <c r="Q4246" s="86">
        <v>18776.586446303299</v>
      </c>
      <c r="R4246" s="44">
        <v>19082.1366024893</v>
      </c>
      <c r="S4246" s="45">
        <v>17954.674042061299</v>
      </c>
      <c r="T4246" s="140">
        <v>0.95622673979679296</v>
      </c>
      <c r="U4246" s="44">
        <v>19257.6177613939</v>
      </c>
      <c r="V4246" s="45">
        <v>17888.133913626902</v>
      </c>
      <c r="W4246" s="99">
        <v>0.95268295783063595</v>
      </c>
      <c r="X4246" s="86">
        <v>18942.0106256705</v>
      </c>
      <c r="Y4246" s="44">
        <v>19250.252718646301</v>
      </c>
      <c r="Z4246" s="45">
        <v>18113.744051725898</v>
      </c>
      <c r="AA4246" s="46">
        <v>0.95627356618509896</v>
      </c>
      <c r="AB4246" s="139">
        <v>19427.279889483802</v>
      </c>
      <c r="AC4246" s="45">
        <v>18046.500930481601</v>
      </c>
      <c r="AD4246" s="99">
        <v>0.95272361984765996</v>
      </c>
      <c r="AE4246" s="142">
        <v>19109.0181644978</v>
      </c>
      <c r="AF4246" s="44">
        <v>19419.977960167798</v>
      </c>
      <c r="AG4246" s="45">
        <v>18274.0999919399</v>
      </c>
      <c r="AH4246" s="140">
        <v>0.95630763624951498</v>
      </c>
      <c r="AI4246" s="44">
        <v>19598.5659406095</v>
      </c>
      <c r="AJ4246" s="45">
        <v>18206.184123725299</v>
      </c>
      <c r="AK4246" s="46">
        <v>0.95275350973030004</v>
      </c>
    </row>
    <row r="4247" spans="1:37" x14ac:dyDescent="0.2">
      <c r="A4247" s="35" t="s">
        <v>2993</v>
      </c>
      <c r="B4247" s="35" t="s">
        <v>9200</v>
      </c>
      <c r="C4247" s="85" t="s">
        <v>1013</v>
      </c>
      <c r="D4247" s="85" t="s">
        <v>1013</v>
      </c>
      <c r="E4247" s="85" t="s">
        <v>12906</v>
      </c>
      <c r="F4247" s="85" t="s">
        <v>395</v>
      </c>
      <c r="G4247" s="85" t="s">
        <v>395</v>
      </c>
      <c r="H4247" s="840">
        <v>1.00643065088206</v>
      </c>
      <c r="I4247" s="840">
        <v>1.01360396718793</v>
      </c>
      <c r="J4247" s="86">
        <v>5083</v>
      </c>
      <c r="K4247" s="44">
        <v>5115.6869984334899</v>
      </c>
      <c r="L4247" s="45">
        <v>4813.1818795300896</v>
      </c>
      <c r="M4247" s="46">
        <v>0.946917544664585</v>
      </c>
      <c r="N4247" s="139">
        <v>5152.14896521624</v>
      </c>
      <c r="O4247" s="45">
        <v>4785.5499160190602</v>
      </c>
      <c r="P4247" s="99">
        <v>0.94148139209503501</v>
      </c>
      <c r="Q4247" s="86">
        <v>5128.3971675425601</v>
      </c>
      <c r="R4247" s="44">
        <v>5161.3760993115502</v>
      </c>
      <c r="S4247" s="45">
        <v>4856.4176749230201</v>
      </c>
      <c r="T4247" s="140">
        <v>0.94696598493952699</v>
      </c>
      <c r="U4247" s="44">
        <v>5198.1637143364696</v>
      </c>
      <c r="V4247" s="45">
        <v>4828.5021428463997</v>
      </c>
      <c r="W4247" s="99">
        <v>0.94152266002442397</v>
      </c>
      <c r="X4247" s="86">
        <v>5170.1375168676304</v>
      </c>
      <c r="Y4247" s="44">
        <v>5203.3848662508199</v>
      </c>
      <c r="Z4247" s="45">
        <v>4896.1841201490297</v>
      </c>
      <c r="AA4247" s="46">
        <v>0.94701235782900794</v>
      </c>
      <c r="AB4247" s="139">
        <v>5240.4718980041698</v>
      </c>
      <c r="AC4247" s="45">
        <v>4868.0093930539397</v>
      </c>
      <c r="AD4247" s="99">
        <v>0.941562845702267</v>
      </c>
      <c r="AE4247" s="142">
        <v>5212.1422808407297</v>
      </c>
      <c r="AF4247" s="44">
        <v>5245.65974819642</v>
      </c>
      <c r="AG4247" s="45">
        <v>4936.1390089552697</v>
      </c>
      <c r="AH4247" s="140">
        <v>0.94704609793557903</v>
      </c>
      <c r="AI4247" s="44">
        <v>5283.0480934080997</v>
      </c>
      <c r="AJ4247" s="45">
        <v>4907.71348345361</v>
      </c>
      <c r="AK4247" s="46">
        <v>0.94159238543695101</v>
      </c>
    </row>
    <row r="4248" spans="1:37" x14ac:dyDescent="0.2">
      <c r="A4248" s="35" t="s">
        <v>2992</v>
      </c>
      <c r="B4248" s="35" t="s">
        <v>9199</v>
      </c>
      <c r="C4248" s="85" t="s">
        <v>1013</v>
      </c>
      <c r="D4248" s="85" t="s">
        <v>1013</v>
      </c>
      <c r="E4248" s="85" t="s">
        <v>12906</v>
      </c>
      <c r="F4248" s="85" t="s">
        <v>392</v>
      </c>
      <c r="G4248" s="85" t="s">
        <v>392</v>
      </c>
      <c r="H4248" s="840">
        <v>1.0087856491631599</v>
      </c>
      <c r="I4248" s="840">
        <v>1.01367775553259</v>
      </c>
      <c r="J4248" s="86">
        <v>15201.5</v>
      </c>
      <c r="K4248" s="44">
        <v>15335.055045753799</v>
      </c>
      <c r="L4248" s="45">
        <v>14428.2496349798</v>
      </c>
      <c r="M4248" s="46">
        <v>0.94913328520078899</v>
      </c>
      <c r="N4248" s="139">
        <v>15409.422400728699</v>
      </c>
      <c r="O4248" s="45">
        <v>14312.971261811101</v>
      </c>
      <c r="P4248" s="99">
        <v>0.941549930060262</v>
      </c>
      <c r="Q4248" s="86">
        <v>15292.8647841291</v>
      </c>
      <c r="R4248" s="44">
        <v>15427.2225288222</v>
      </c>
      <c r="S4248" s="45">
        <v>14515.709516680299</v>
      </c>
      <c r="T4248" s="140">
        <v>0.94918183882359497</v>
      </c>
      <c r="U4248" s="44">
        <v>15502.0368500395</v>
      </c>
      <c r="V4248" s="45">
        <v>14399.6269187251</v>
      </c>
      <c r="W4248" s="99">
        <v>0.94159120099387394</v>
      </c>
      <c r="X4248" s="86">
        <v>15381.3402895337</v>
      </c>
      <c r="Y4248" s="44">
        <v>15516.475348976801</v>
      </c>
      <c r="Z4248" s="45">
        <v>14600.403805817899</v>
      </c>
      <c r="AA4248" s="46">
        <v>0.94922832022335901</v>
      </c>
      <c r="AB4248" s="139">
        <v>15591.7225017776</v>
      </c>
      <c r="AC4248" s="45">
        <v>14483.552830700301</v>
      </c>
      <c r="AD4248" s="99">
        <v>0.94163138959715398</v>
      </c>
      <c r="AE4248" s="142">
        <v>15476.651291375299</v>
      </c>
      <c r="AF4248" s="44">
        <v>15612.623719842</v>
      </c>
      <c r="AG4248" s="45">
        <v>14691.3991137434</v>
      </c>
      <c r="AH4248" s="140">
        <v>0.94926213928012204</v>
      </c>
      <c r="AI4248" s="44">
        <v>15688.337144202</v>
      </c>
      <c r="AJ4248" s="45">
        <v>14573.7578712628</v>
      </c>
      <c r="AK4248" s="46">
        <v>0.94166093148227104</v>
      </c>
    </row>
    <row r="4249" spans="1:37" x14ac:dyDescent="0.2">
      <c r="A4249" s="35" t="s">
        <v>2991</v>
      </c>
      <c r="B4249" s="35" t="s">
        <v>9198</v>
      </c>
      <c r="C4249" s="85" t="s">
        <v>1013</v>
      </c>
      <c r="D4249" s="85" t="s">
        <v>1013</v>
      </c>
      <c r="E4249" s="85" t="s">
        <v>12906</v>
      </c>
      <c r="F4249" s="85" t="s">
        <v>395</v>
      </c>
      <c r="G4249" s="85" t="s">
        <v>395</v>
      </c>
      <c r="H4249" s="840">
        <v>1.00643065088206</v>
      </c>
      <c r="I4249" s="840">
        <v>1.01360396718793</v>
      </c>
      <c r="J4249" s="86">
        <v>5203.3333333333303</v>
      </c>
      <c r="K4249" s="44">
        <v>5236.7941534229603</v>
      </c>
      <c r="L4249" s="45">
        <v>4927.1276240713896</v>
      </c>
      <c r="M4249" s="46">
        <v>0.946917544664585</v>
      </c>
      <c r="N4249" s="139">
        <v>5274.1193092678504</v>
      </c>
      <c r="O4249" s="45">
        <v>4898.8415102011704</v>
      </c>
      <c r="P4249" s="99">
        <v>0.94148139209503501</v>
      </c>
      <c r="Q4249" s="86">
        <v>5254.5524136794302</v>
      </c>
      <c r="R4249" s="44">
        <v>5288.3426057932602</v>
      </c>
      <c r="S4249" s="45">
        <v>4975.8824018363102</v>
      </c>
      <c r="T4249" s="140">
        <v>0.94696598493952699</v>
      </c>
      <c r="U4249" s="44">
        <v>5326.0351723023696</v>
      </c>
      <c r="V4249" s="45">
        <v>4947.2801657652199</v>
      </c>
      <c r="W4249" s="99">
        <v>0.94152266002442397</v>
      </c>
      <c r="X4249" s="86">
        <v>5305.90705561294</v>
      </c>
      <c r="Y4249" s="44">
        <v>5340.0274915002201</v>
      </c>
      <c r="Z4249" s="45">
        <v>5024.7595511575801</v>
      </c>
      <c r="AA4249" s="46">
        <v>0.94701235782900794</v>
      </c>
      <c r="AB4249" s="139">
        <v>5378.0884410996996</v>
      </c>
      <c r="AC4249" s="45">
        <v>4995.8449463146599</v>
      </c>
      <c r="AD4249" s="99">
        <v>0.941562845702267</v>
      </c>
      <c r="AE4249" s="142">
        <v>5357.6090081517304</v>
      </c>
      <c r="AF4249" s="44">
        <v>5392.0619212457104</v>
      </c>
      <c r="AG4249" s="45">
        <v>5073.9027054346097</v>
      </c>
      <c r="AH4249" s="140">
        <v>0.94704609793557903</v>
      </c>
      <c r="AI4249" s="44">
        <v>5430.4937453043703</v>
      </c>
      <c r="AJ4249" s="45">
        <v>5044.6838462240803</v>
      </c>
      <c r="AK4249" s="46">
        <v>0.94159238543695101</v>
      </c>
    </row>
    <row r="4250" spans="1:37" x14ac:dyDescent="0.2">
      <c r="A4250" s="35" t="s">
        <v>2990</v>
      </c>
      <c r="B4250" s="35" t="s">
        <v>9197</v>
      </c>
      <c r="C4250" s="85" t="s">
        <v>1013</v>
      </c>
      <c r="D4250" s="85" t="s">
        <v>1013</v>
      </c>
      <c r="E4250" s="85" t="s">
        <v>12906</v>
      </c>
      <c r="F4250" s="85" t="s">
        <v>452</v>
      </c>
      <c r="G4250" s="85" t="s">
        <v>452</v>
      </c>
      <c r="H4250" s="840">
        <v>1.00467245769706</v>
      </c>
      <c r="I4250" s="840">
        <v>1.0107138715272801</v>
      </c>
      <c r="J4250" s="86">
        <v>13645.583333333299</v>
      </c>
      <c r="K4250" s="44">
        <v>13709.3417442101</v>
      </c>
      <c r="L4250" s="45">
        <v>12898.6693837452</v>
      </c>
      <c r="M4250" s="46">
        <v>0.94526331844212097</v>
      </c>
      <c r="N4250" s="139">
        <v>13791.7803600814</v>
      </c>
      <c r="O4250" s="45">
        <v>12810.4318779476</v>
      </c>
      <c r="P4250" s="99">
        <v>0.93879694000727698</v>
      </c>
      <c r="Q4250" s="86">
        <v>13669.259955747801</v>
      </c>
      <c r="R4250" s="44">
        <v>13733.1289946411</v>
      </c>
      <c r="S4250" s="45">
        <v>12921.711012392399</v>
      </c>
      <c r="T4250" s="140">
        <v>0.94531167409388395</v>
      </c>
      <c r="U4250" s="44">
        <v>13815.710650786599</v>
      </c>
      <c r="V4250" s="45">
        <v>12833.2219122468</v>
      </c>
      <c r="W4250" s="99">
        <v>0.938838090269148</v>
      </c>
      <c r="X4250" s="86">
        <v>13691.9841599637</v>
      </c>
      <c r="Y4250" s="44">
        <v>13755.9593767399</v>
      </c>
      <c r="Z4250" s="45">
        <v>12943.826295581701</v>
      </c>
      <c r="AA4250" s="46">
        <v>0.94535796597182398</v>
      </c>
      <c r="AB4250" s="139">
        <v>13838.678319207</v>
      </c>
      <c r="AC4250" s="45">
        <v>12855.1049135495</v>
      </c>
      <c r="AD4250" s="99">
        <v>0.938878161365303</v>
      </c>
      <c r="AE4250" s="142">
        <v>13716.843489696201</v>
      </c>
      <c r="AF4250" s="44">
        <v>13780.934860638999</v>
      </c>
      <c r="AG4250" s="45">
        <v>12967.789260228001</v>
      </c>
      <c r="AH4250" s="140">
        <v>0.94539164713580803</v>
      </c>
      <c r="AI4250" s="44">
        <v>13863.803988604601</v>
      </c>
      <c r="AJ4250" s="45">
        <v>12878.848831932601</v>
      </c>
      <c r="AK4250" s="46">
        <v>0.93890761687314706</v>
      </c>
    </row>
    <row r="4251" spans="1:37" x14ac:dyDescent="0.2">
      <c r="A4251" s="35" t="s">
        <v>2989</v>
      </c>
      <c r="B4251" s="35" t="s">
        <v>9196</v>
      </c>
      <c r="C4251" s="85" t="s">
        <v>1013</v>
      </c>
      <c r="D4251" s="85" t="s">
        <v>1013</v>
      </c>
      <c r="E4251" s="85" t="s">
        <v>12906</v>
      </c>
      <c r="F4251" s="85" t="s">
        <v>397</v>
      </c>
      <c r="G4251" s="85" t="s">
        <v>397</v>
      </c>
      <c r="H4251" s="840">
        <v>1.01627293422368</v>
      </c>
      <c r="I4251" s="840">
        <v>1.0256186776263201</v>
      </c>
      <c r="J4251" s="86">
        <v>16144.916666666701</v>
      </c>
      <c r="K4251" s="44">
        <v>16407.641833630099</v>
      </c>
      <c r="L4251" s="45">
        <v>15437.4113161402</v>
      </c>
      <c r="M4251" s="46">
        <v>0.95617782580524502</v>
      </c>
      <c r="N4251" s="139">
        <v>16558.528082053701</v>
      </c>
      <c r="O4251" s="45">
        <v>15380.312799077999</v>
      </c>
      <c r="P4251" s="99">
        <v>0.952641200733645</v>
      </c>
      <c r="Q4251" s="86">
        <v>16282.1338686404</v>
      </c>
      <c r="R4251" s="44">
        <v>16547.0919621059</v>
      </c>
      <c r="S4251" s="45">
        <v>15569.411786144899</v>
      </c>
      <c r="T4251" s="140">
        <v>0.95622673979679296</v>
      </c>
      <c r="U4251" s="44">
        <v>16699.260607289601</v>
      </c>
      <c r="V4251" s="45">
        <v>15511.7114537707</v>
      </c>
      <c r="W4251" s="99">
        <v>0.95268295783063595</v>
      </c>
      <c r="X4251" s="86">
        <v>16415.739104386201</v>
      </c>
      <c r="Y4251" s="44">
        <v>16682.871347065</v>
      </c>
      <c r="Z4251" s="45">
        <v>15697.9373749156</v>
      </c>
      <c r="AA4251" s="46">
        <v>0.95627356618509896</v>
      </c>
      <c r="AB4251" s="139">
        <v>16836.2886324992</v>
      </c>
      <c r="AC4251" s="45">
        <v>15639.662382005599</v>
      </c>
      <c r="AD4251" s="99">
        <v>0.95272361984765996</v>
      </c>
      <c r="AE4251" s="142">
        <v>16551.4461564331</v>
      </c>
      <c r="AF4251" s="44">
        <v>16820.786751043601</v>
      </c>
      <c r="AG4251" s="45">
        <v>15828.2743503697</v>
      </c>
      <c r="AH4251" s="140">
        <v>0.95630763624951498</v>
      </c>
      <c r="AI4251" s="44">
        <v>16975.4723197641</v>
      </c>
      <c r="AJ4251" s="45">
        <v>15769.4484166538</v>
      </c>
      <c r="AK4251" s="46">
        <v>0.95275350973030004</v>
      </c>
    </row>
    <row r="4252" spans="1:37" x14ac:dyDescent="0.2">
      <c r="A4252" s="35" t="s">
        <v>2988</v>
      </c>
      <c r="B4252" s="35" t="s">
        <v>9195</v>
      </c>
      <c r="C4252" s="85" t="s">
        <v>1013</v>
      </c>
      <c r="D4252" s="85" t="s">
        <v>1013</v>
      </c>
      <c r="E4252" s="85" t="s">
        <v>12906</v>
      </c>
      <c r="F4252" s="85" t="s">
        <v>395</v>
      </c>
      <c r="G4252" s="85" t="s">
        <v>395</v>
      </c>
      <c r="H4252" s="840">
        <v>1.00643065088206</v>
      </c>
      <c r="I4252" s="840">
        <v>1.01360396718793</v>
      </c>
      <c r="J4252" s="86">
        <v>8369.0833333333303</v>
      </c>
      <c r="K4252" s="44">
        <v>8422.9019864528309</v>
      </c>
      <c r="L4252" s="45">
        <v>7924.8318410932998</v>
      </c>
      <c r="M4252" s="46">
        <v>0.946917544664585</v>
      </c>
      <c r="N4252" s="139">
        <v>8482.9360683930299</v>
      </c>
      <c r="O4252" s="45">
        <v>7879.3362272260201</v>
      </c>
      <c r="P4252" s="99">
        <v>0.94148139209503501</v>
      </c>
      <c r="Q4252" s="86">
        <v>8451.52293151503</v>
      </c>
      <c r="R4252" s="44">
        <v>8505.8717249092806</v>
      </c>
      <c r="S4252" s="45">
        <v>8003.30473708113</v>
      </c>
      <c r="T4252" s="140">
        <v>0.94696598493952699</v>
      </c>
      <c r="U4252" s="44">
        <v>8566.4971721633792</v>
      </c>
      <c r="V4252" s="45">
        <v>7957.30035173745</v>
      </c>
      <c r="W4252" s="99">
        <v>0.94152266002442397</v>
      </c>
      <c r="X4252" s="86">
        <v>8531.4401134622494</v>
      </c>
      <c r="Y4252" s="44">
        <v>8586.3028263530905</v>
      </c>
      <c r="Z4252" s="45">
        <v>8079.37921752687</v>
      </c>
      <c r="AA4252" s="46">
        <v>0.94701235782900794</v>
      </c>
      <c r="AB4252" s="139">
        <v>8647.5015448315608</v>
      </c>
      <c r="AC4252" s="45">
        <v>8032.8870311699902</v>
      </c>
      <c r="AD4252" s="99">
        <v>0.941562845702267</v>
      </c>
      <c r="AE4252" s="142">
        <v>8611.3616292458901</v>
      </c>
      <c r="AF4252" s="44">
        <v>8666.7382895026894</v>
      </c>
      <c r="AG4252" s="45">
        <v>8155.3564288894904</v>
      </c>
      <c r="AH4252" s="140">
        <v>0.94704609793557903</v>
      </c>
      <c r="AI4252" s="44">
        <v>8728.51031029353</v>
      </c>
      <c r="AJ4252" s="45">
        <v>8108.39253834186</v>
      </c>
      <c r="AK4252" s="46">
        <v>0.94159238543695101</v>
      </c>
    </row>
    <row r="4253" spans="1:37" x14ac:dyDescent="0.2">
      <c r="A4253" s="35" t="s">
        <v>2987</v>
      </c>
      <c r="B4253" s="35" t="s">
        <v>9194</v>
      </c>
      <c r="C4253" s="85" t="s">
        <v>1013</v>
      </c>
      <c r="D4253" s="85" t="s">
        <v>1013</v>
      </c>
      <c r="E4253" s="85" t="s">
        <v>12906</v>
      </c>
      <c r="F4253" s="85" t="s">
        <v>399</v>
      </c>
      <c r="G4253" s="85" t="s">
        <v>399</v>
      </c>
      <c r="H4253" s="840">
        <v>1.01507832903453</v>
      </c>
      <c r="I4253" s="840">
        <v>1.0205199021176301</v>
      </c>
      <c r="J4253" s="86">
        <v>15867.583333333299</v>
      </c>
      <c r="K4253" s="44">
        <v>16106.839975816099</v>
      </c>
      <c r="L4253" s="45">
        <v>15154.3967275223</v>
      </c>
      <c r="M4253" s="46">
        <v>0.95505386101783896</v>
      </c>
      <c r="N4253" s="139">
        <v>16193.184590176699</v>
      </c>
      <c r="O4253" s="45">
        <v>15040.965173713499</v>
      </c>
      <c r="P4253" s="99">
        <v>0.94790522650772202</v>
      </c>
      <c r="Q4253" s="86">
        <v>16075.594076789401</v>
      </c>
      <c r="R4253" s="44">
        <v>16317.9871737047</v>
      </c>
      <c r="S4253" s="45">
        <v>15353.843588363399</v>
      </c>
      <c r="T4253" s="140">
        <v>0.95510271751212705</v>
      </c>
      <c r="U4253" s="44">
        <v>16405.463693727899</v>
      </c>
      <c r="V4253" s="45">
        <v>15238.807577584301</v>
      </c>
      <c r="W4253" s="99">
        <v>0.94794677601287802</v>
      </c>
      <c r="X4253" s="86">
        <v>16269.0094253303</v>
      </c>
      <c r="Y4253" s="44">
        <v>16514.318902511201</v>
      </c>
      <c r="Z4253" s="45">
        <v>15539.336036815601</v>
      </c>
      <c r="AA4253" s="46">
        <v>0.95514948885710305</v>
      </c>
      <c r="AB4253" s="139">
        <v>16602.847906288898</v>
      </c>
      <c r="AC4253" s="45">
        <v>15422.813275659701</v>
      </c>
      <c r="AD4253" s="99">
        <v>0.94798723588216305</v>
      </c>
      <c r="AE4253" s="142">
        <v>16458.752670449099</v>
      </c>
      <c r="AF4253" s="44">
        <v>16706.923158712099</v>
      </c>
      <c r="AG4253" s="45">
        <v>15721.129292019201</v>
      </c>
      <c r="AH4253" s="140">
        <v>0.95518351887295105</v>
      </c>
      <c r="AI4253" s="44">
        <v>16796.4846642251</v>
      </c>
      <c r="AJ4253" s="45">
        <v>15603.1769546247</v>
      </c>
      <c r="AK4253" s="46">
        <v>0.94801697716980904</v>
      </c>
    </row>
    <row r="4254" spans="1:37" x14ac:dyDescent="0.2">
      <c r="A4254" s="35" t="s">
        <v>2986</v>
      </c>
      <c r="B4254" s="35" t="s">
        <v>9193</v>
      </c>
      <c r="C4254" s="85" t="s">
        <v>1013</v>
      </c>
      <c r="D4254" s="85" t="s">
        <v>1013</v>
      </c>
      <c r="E4254" s="85" t="s">
        <v>12906</v>
      </c>
      <c r="F4254" s="85" t="s">
        <v>396</v>
      </c>
      <c r="G4254" s="85" t="s">
        <v>396</v>
      </c>
      <c r="H4254" s="840">
        <v>1.01519964708026</v>
      </c>
      <c r="I4254" s="840">
        <v>1.02351797033485</v>
      </c>
      <c r="J4254" s="86">
        <v>18245.833333333299</v>
      </c>
      <c r="K4254" s="44">
        <v>18523.163560685301</v>
      </c>
      <c r="L4254" s="45">
        <v>17427.836227893498</v>
      </c>
      <c r="M4254" s="46">
        <v>0.95516800518255895</v>
      </c>
      <c r="N4254" s="139">
        <v>18674.9383004013</v>
      </c>
      <c r="O4254" s="45">
        <v>17346.1307152628</v>
      </c>
      <c r="P4254" s="99">
        <v>0.95068996840901099</v>
      </c>
      <c r="Q4254" s="86">
        <v>18417.296424661701</v>
      </c>
      <c r="R4254" s="44">
        <v>18697.232830489102</v>
      </c>
      <c r="S4254" s="45">
        <v>17592.512198878499</v>
      </c>
      <c r="T4254" s="140">
        <v>0.95521686751597801</v>
      </c>
      <c r="U4254" s="44">
        <v>18850.433855625</v>
      </c>
      <c r="V4254" s="45">
        <v>17509.906433773798</v>
      </c>
      <c r="W4254" s="99">
        <v>0.95073163997768695</v>
      </c>
      <c r="X4254" s="86">
        <v>18575.3186573608</v>
      </c>
      <c r="Y4254" s="44">
        <v>18857.656945356201</v>
      </c>
      <c r="Z4254" s="45">
        <v>17744.326597466799</v>
      </c>
      <c r="AA4254" s="46">
        <v>0.95526364445087497</v>
      </c>
      <c r="AB4254" s="139">
        <v>19012.172450505001</v>
      </c>
      <c r="AC4254" s="45">
        <v>17660.896933092601</v>
      </c>
      <c r="AD4254" s="99">
        <v>0.95077221870937401</v>
      </c>
      <c r="AE4254" s="142">
        <v>18732.090581628101</v>
      </c>
      <c r="AF4254" s="44">
        <v>19016.811747544401</v>
      </c>
      <c r="AG4254" s="45">
        <v>17894.722646715101</v>
      </c>
      <c r="AH4254" s="140">
        <v>0.95529767853385295</v>
      </c>
      <c r="AI4254" s="44">
        <v>19172.631332236499</v>
      </c>
      <c r="AJ4254" s="45">
        <v>17810.510076542301</v>
      </c>
      <c r="AK4254" s="46">
        <v>0.95080204737053398</v>
      </c>
    </row>
    <row r="4255" spans="1:37" x14ac:dyDescent="0.2">
      <c r="A4255" s="35" t="s">
        <v>2985</v>
      </c>
      <c r="B4255" s="35" t="s">
        <v>9192</v>
      </c>
      <c r="C4255" s="85" t="s">
        <v>1013</v>
      </c>
      <c r="D4255" s="85" t="s">
        <v>1013</v>
      </c>
      <c r="E4255" s="85" t="s">
        <v>12906</v>
      </c>
      <c r="F4255" s="85" t="s">
        <v>396</v>
      </c>
      <c r="G4255" s="85" t="s">
        <v>396</v>
      </c>
      <c r="H4255" s="840">
        <v>1.01519964708026</v>
      </c>
      <c r="I4255" s="840">
        <v>1.02351797033485</v>
      </c>
      <c r="J4255" s="86">
        <v>12933.75</v>
      </c>
      <c r="K4255" s="44">
        <v>13130.338435424401</v>
      </c>
      <c r="L4255" s="45">
        <v>12353.904187029901</v>
      </c>
      <c r="M4255" s="46">
        <v>0.95516800518255895</v>
      </c>
      <c r="N4255" s="139">
        <v>13237.925548818401</v>
      </c>
      <c r="O4255" s="45">
        <v>12295.98637891</v>
      </c>
      <c r="P4255" s="99">
        <v>0.95068996840901099</v>
      </c>
      <c r="Q4255" s="86">
        <v>13046.1095464353</v>
      </c>
      <c r="R4255" s="44">
        <v>13244.405807311599</v>
      </c>
      <c r="S4255" s="45">
        <v>12461.8638942162</v>
      </c>
      <c r="T4255" s="140">
        <v>0.95521686751597801</v>
      </c>
      <c r="U4255" s="44">
        <v>13352.927563733499</v>
      </c>
      <c r="V4255" s="45">
        <v>12403.349124410999</v>
      </c>
      <c r="W4255" s="99">
        <v>0.95073163997768695</v>
      </c>
      <c r="X4255" s="86">
        <v>13157.456967379399</v>
      </c>
      <c r="Y4255" s="44">
        <v>13357.445669757401</v>
      </c>
      <c r="Z4255" s="45">
        <v>12568.8402943644</v>
      </c>
      <c r="AA4255" s="46">
        <v>0.95526364445087497</v>
      </c>
      <c r="AB4255" s="139">
        <v>13466.8936500203</v>
      </c>
      <c r="AC4255" s="45">
        <v>12509.7445534485</v>
      </c>
      <c r="AD4255" s="99">
        <v>0.95077221870937501</v>
      </c>
      <c r="AE4255" s="142">
        <v>13268.7911520406</v>
      </c>
      <c r="AF4255" s="44">
        <v>13470.472094733401</v>
      </c>
      <c r="AG4255" s="45">
        <v>12675.645384494999</v>
      </c>
      <c r="AH4255" s="140">
        <v>0.95529767853385295</v>
      </c>
      <c r="AI4255" s="44">
        <v>13580.8461887337</v>
      </c>
      <c r="AJ4255" s="45">
        <v>12615.9937934923</v>
      </c>
      <c r="AK4255" s="46">
        <v>0.95080204737053398</v>
      </c>
    </row>
    <row r="4256" spans="1:37" x14ac:dyDescent="0.2">
      <c r="A4256" s="35" t="s">
        <v>2984</v>
      </c>
      <c r="B4256" s="35" t="s">
        <v>9191</v>
      </c>
      <c r="C4256" s="85" t="s">
        <v>1013</v>
      </c>
      <c r="D4256" s="85" t="s">
        <v>1013</v>
      </c>
      <c r="E4256" s="85" t="s">
        <v>12906</v>
      </c>
      <c r="F4256" s="85" t="s">
        <v>397</v>
      </c>
      <c r="G4256" s="85" t="s">
        <v>397</v>
      </c>
      <c r="H4256" s="840">
        <v>1.01627293422368</v>
      </c>
      <c r="I4256" s="840">
        <v>1.0256186776263201</v>
      </c>
      <c r="J4256" s="86">
        <v>5445.0833333333303</v>
      </c>
      <c r="K4256" s="44">
        <v>5533.6908162591299</v>
      </c>
      <c r="L4256" s="45">
        <v>5206.4679429950502</v>
      </c>
      <c r="M4256" s="46">
        <v>0.95617782580524602</v>
      </c>
      <c r="N4256" s="139">
        <v>5584.5791678984297</v>
      </c>
      <c r="O4256" s="45">
        <v>5187.2107247614304</v>
      </c>
      <c r="P4256" s="99">
        <v>0.952641200733645</v>
      </c>
      <c r="Q4256" s="86">
        <v>5495.9698978015103</v>
      </c>
      <c r="R4256" s="44">
        <v>5585.4054544437604</v>
      </c>
      <c r="S4256" s="45">
        <v>5255.3933773960498</v>
      </c>
      <c r="T4256" s="140">
        <v>0.95622673979679296</v>
      </c>
      <c r="U4256" s="44">
        <v>5636.7693788572296</v>
      </c>
      <c r="V4256" s="45">
        <v>5235.9168583856799</v>
      </c>
      <c r="W4256" s="99">
        <v>0.95268295783063595</v>
      </c>
      <c r="X4256" s="86">
        <v>5545.2724673252396</v>
      </c>
      <c r="Y4256" s="44">
        <v>5635.5103214384098</v>
      </c>
      <c r="Z4256" s="45">
        <v>5302.7974777971503</v>
      </c>
      <c r="AA4256" s="46">
        <v>0.95627356618509896</v>
      </c>
      <c r="AB4256" s="139">
        <v>5687.3350150157403</v>
      </c>
      <c r="AC4256" s="45">
        <v>5283.1120581116702</v>
      </c>
      <c r="AD4256" s="99">
        <v>0.95272361984765996</v>
      </c>
      <c r="AE4256" s="142">
        <v>5594.8599577241202</v>
      </c>
      <c r="AF4256" s="44">
        <v>5685.9047458068699</v>
      </c>
      <c r="AG4256" s="45">
        <v>5350.4073013182096</v>
      </c>
      <c r="AH4256" s="140">
        <v>0.95630763624951498</v>
      </c>
      <c r="AI4256" s="44">
        <v>5738.1928713454399</v>
      </c>
      <c r="AJ4256" s="45">
        <v>5330.5224611711701</v>
      </c>
      <c r="AK4256" s="46">
        <v>0.95275350973030004</v>
      </c>
    </row>
    <row r="4257" spans="1:37" x14ac:dyDescent="0.2">
      <c r="A4257" s="35" t="s">
        <v>2983</v>
      </c>
      <c r="B4257" s="35" t="s">
        <v>9190</v>
      </c>
      <c r="C4257" s="85" t="s">
        <v>1013</v>
      </c>
      <c r="D4257" s="85" t="s">
        <v>1013</v>
      </c>
      <c r="E4257" s="85" t="s">
        <v>12906</v>
      </c>
      <c r="F4257" s="85" t="s">
        <v>398</v>
      </c>
      <c r="G4257" s="85" t="s">
        <v>398</v>
      </c>
      <c r="H4257" s="840">
        <v>1.0154002367552399</v>
      </c>
      <c r="I4257" s="840">
        <v>1.0207608902844201</v>
      </c>
      <c r="J4257" s="86">
        <v>5661.8333333333303</v>
      </c>
      <c r="K4257" s="44">
        <v>5749.0269071353496</v>
      </c>
      <c r="L4257" s="45">
        <v>5409.0705984999004</v>
      </c>
      <c r="M4257" s="46">
        <v>0.95535673341966398</v>
      </c>
      <c r="N4257" s="139">
        <v>5779.3780339753603</v>
      </c>
      <c r="O4257" s="45">
        <v>5368.1487573161403</v>
      </c>
      <c r="P4257" s="99">
        <v>0.94812906726021795</v>
      </c>
      <c r="Q4257" s="86">
        <v>5684.1764023892201</v>
      </c>
      <c r="R4257" s="44">
        <v>5771.7140647445403</v>
      </c>
      <c r="S4257" s="45">
        <v>5430.6939969683599</v>
      </c>
      <c r="T4257" s="140">
        <v>0.95540560540761599</v>
      </c>
      <c r="U4257" s="44">
        <v>5802.1849650365302</v>
      </c>
      <c r="V4257" s="45">
        <v>5389.5691010274704</v>
      </c>
      <c r="W4257" s="99">
        <v>0.94817062657697904</v>
      </c>
      <c r="X4257" s="86">
        <v>5711.9615449673902</v>
      </c>
      <c r="Y4257" s="44">
        <v>5799.92710509669</v>
      </c>
      <c r="Z4257" s="45">
        <v>5457.5073187806502</v>
      </c>
      <c r="AA4257" s="46">
        <v>0.95545239158500095</v>
      </c>
      <c r="AB4257" s="139">
        <v>5830.5469519113003</v>
      </c>
      <c r="AC4257" s="45">
        <v>5416.1453168665903</v>
      </c>
      <c r="AD4257" s="99">
        <v>0.94821109600056097</v>
      </c>
      <c r="AE4257" s="142">
        <v>5746.3946676718297</v>
      </c>
      <c r="AF4257" s="44">
        <v>5834.8905060429997</v>
      </c>
      <c r="AG4257" s="45">
        <v>5490.6021401339103</v>
      </c>
      <c r="AH4257" s="140">
        <v>0.95548643239265196</v>
      </c>
      <c r="AI4257" s="44">
        <v>5865.6949368983596</v>
      </c>
      <c r="AJ4257" s="45">
        <v>5448.9661314196101</v>
      </c>
      <c r="AK4257" s="46">
        <v>0.94824084431139</v>
      </c>
    </row>
    <row r="4258" spans="1:37" x14ac:dyDescent="0.2">
      <c r="A4258" s="35" t="s">
        <v>2982</v>
      </c>
      <c r="B4258" s="35" t="s">
        <v>9189</v>
      </c>
      <c r="C4258" s="85" t="s">
        <v>1013</v>
      </c>
      <c r="D4258" s="85" t="s">
        <v>1013</v>
      </c>
      <c r="E4258" s="85" t="s">
        <v>12906</v>
      </c>
      <c r="F4258" s="85" t="s">
        <v>452</v>
      </c>
      <c r="G4258" s="85" t="s">
        <v>452</v>
      </c>
      <c r="H4258" s="840">
        <v>1.00467245769706</v>
      </c>
      <c r="I4258" s="840">
        <v>1.0107138715272801</v>
      </c>
      <c r="J4258" s="86">
        <v>43475.5</v>
      </c>
      <c r="K4258" s="44">
        <v>43678.637434608601</v>
      </c>
      <c r="L4258" s="45">
        <v>41095.795400930401</v>
      </c>
      <c r="M4258" s="46">
        <v>0.94526331844212097</v>
      </c>
      <c r="N4258" s="139">
        <v>43941.290921584099</v>
      </c>
      <c r="O4258" s="45">
        <v>40814.666365286401</v>
      </c>
      <c r="P4258" s="99">
        <v>0.93879694000727698</v>
      </c>
      <c r="Q4258" s="86">
        <v>43555.0762125908</v>
      </c>
      <c r="R4258" s="44">
        <v>43758.585463686402</v>
      </c>
      <c r="S4258" s="45">
        <v>41173.122009810897</v>
      </c>
      <c r="T4258" s="140">
        <v>0.94531167409388395</v>
      </c>
      <c r="U4258" s="44">
        <v>44021.719703493203</v>
      </c>
      <c r="V4258" s="45">
        <v>40891.164572955902</v>
      </c>
      <c r="W4258" s="99">
        <v>0.938838090269148</v>
      </c>
      <c r="X4258" s="86">
        <v>43624.858627268899</v>
      </c>
      <c r="Y4258" s="44">
        <v>43828.693933745097</v>
      </c>
      <c r="Z4258" s="45">
        <v>41241.107617683301</v>
      </c>
      <c r="AA4258" s="46">
        <v>0.94535796597182398</v>
      </c>
      <c r="AB4258" s="139">
        <v>44092.249757997102</v>
      </c>
      <c r="AC4258" s="45">
        <v>40958.427057791501</v>
      </c>
      <c r="AD4258" s="99">
        <v>0.938878161365303</v>
      </c>
      <c r="AE4258" s="142">
        <v>43697.359591046603</v>
      </c>
      <c r="AF4258" s="44">
        <v>43901.533655209001</v>
      </c>
      <c r="AG4258" s="45">
        <v>41311.1187592653</v>
      </c>
      <c r="AH4258" s="140">
        <v>0.94539164713580803</v>
      </c>
      <c r="AI4258" s="44">
        <v>44165.527487786298</v>
      </c>
      <c r="AJ4258" s="45">
        <v>41027.783757278499</v>
      </c>
      <c r="AK4258" s="46">
        <v>0.93890761687314706</v>
      </c>
    </row>
    <row r="4259" spans="1:37" x14ac:dyDescent="0.2">
      <c r="A4259" s="35" t="s">
        <v>2981</v>
      </c>
      <c r="B4259" s="35" t="s">
        <v>9188</v>
      </c>
      <c r="C4259" s="85" t="s">
        <v>1013</v>
      </c>
      <c r="D4259" s="85" t="s">
        <v>1013</v>
      </c>
      <c r="E4259" s="85" t="s">
        <v>12906</v>
      </c>
      <c r="F4259" s="85" t="s">
        <v>392</v>
      </c>
      <c r="G4259" s="85" t="s">
        <v>392</v>
      </c>
      <c r="H4259" s="840">
        <v>1.0087856491631599</v>
      </c>
      <c r="I4259" s="840">
        <v>1.01367775553259</v>
      </c>
      <c r="J4259" s="86">
        <v>15172.25</v>
      </c>
      <c r="K4259" s="44">
        <v>15305.548065515801</v>
      </c>
      <c r="L4259" s="45">
        <v>14400.487486387699</v>
      </c>
      <c r="M4259" s="46">
        <v>0.94913328520078899</v>
      </c>
      <c r="N4259" s="139">
        <v>15379.7723263794</v>
      </c>
      <c r="O4259" s="45">
        <v>14285.430926356799</v>
      </c>
      <c r="P4259" s="99">
        <v>0.941549930060262</v>
      </c>
      <c r="Q4259" s="86">
        <v>15290.6230794368</v>
      </c>
      <c r="R4259" s="44">
        <v>15424.961129298899</v>
      </c>
      <c r="S4259" s="45">
        <v>14513.5817312983</v>
      </c>
      <c r="T4259" s="140">
        <v>0.94918183882359497</v>
      </c>
      <c r="U4259" s="44">
        <v>15499.7644838583</v>
      </c>
      <c r="V4259" s="45">
        <v>14397.516149311499</v>
      </c>
      <c r="W4259" s="99">
        <v>0.94159120099387394</v>
      </c>
      <c r="X4259" s="86">
        <v>15397.1824030895</v>
      </c>
      <c r="Y4259" s="44">
        <v>15532.456645784299</v>
      </c>
      <c r="Z4259" s="45">
        <v>14615.441588657401</v>
      </c>
      <c r="AA4259" s="46">
        <v>0.94922832022335901</v>
      </c>
      <c r="AB4259" s="139">
        <v>15607.781299889801</v>
      </c>
      <c r="AC4259" s="45">
        <v>14498.470262102001</v>
      </c>
      <c r="AD4259" s="99">
        <v>0.94163138959715398</v>
      </c>
      <c r="AE4259" s="142">
        <v>15515.3508844965</v>
      </c>
      <c r="AF4259" s="44">
        <v>15651.663314011101</v>
      </c>
      <c r="AG4259" s="45">
        <v>14728.1351722989</v>
      </c>
      <c r="AH4259" s="140">
        <v>0.94926213928012204</v>
      </c>
      <c r="AI4259" s="44">
        <v>15727.566060896999</v>
      </c>
      <c r="AJ4259" s="45">
        <v>14610.1997661692</v>
      </c>
      <c r="AK4259" s="46">
        <v>0.94166093148227104</v>
      </c>
    </row>
    <row r="4260" spans="1:37" x14ac:dyDescent="0.2">
      <c r="A4260" s="35" t="s">
        <v>2980</v>
      </c>
      <c r="B4260" s="35" t="s">
        <v>9187</v>
      </c>
      <c r="C4260" s="85" t="s">
        <v>1013</v>
      </c>
      <c r="D4260" s="85" t="s">
        <v>1013</v>
      </c>
      <c r="E4260" s="85" t="s">
        <v>12906</v>
      </c>
      <c r="F4260" s="85" t="s">
        <v>392</v>
      </c>
      <c r="G4260" s="85" t="s">
        <v>392</v>
      </c>
      <c r="H4260" s="840">
        <v>1.0087856491631599</v>
      </c>
      <c r="I4260" s="840">
        <v>1.01367775553259</v>
      </c>
      <c r="J4260" s="86">
        <v>7614.6666666666697</v>
      </c>
      <c r="K4260" s="44">
        <v>7681.56645649445</v>
      </c>
      <c r="L4260" s="45">
        <v>7227.3335890422804</v>
      </c>
      <c r="M4260" s="46">
        <v>0.94913328520078899</v>
      </c>
      <c r="N4260" s="139">
        <v>7718.8182157955298</v>
      </c>
      <c r="O4260" s="45">
        <v>7169.5888674322096</v>
      </c>
      <c r="P4260" s="99">
        <v>0.941549930060262</v>
      </c>
      <c r="Q4260" s="86">
        <v>7681.1592994829598</v>
      </c>
      <c r="R4260" s="44">
        <v>7748.6432702545999</v>
      </c>
      <c r="S4260" s="45">
        <v>7290.8169081801998</v>
      </c>
      <c r="T4260" s="140">
        <v>0.94918183882359497</v>
      </c>
      <c r="U4260" s="44">
        <v>7786.2203185881999</v>
      </c>
      <c r="V4260" s="45">
        <v>7232.5120098254201</v>
      </c>
      <c r="W4260" s="99">
        <v>0.94159120099387394</v>
      </c>
      <c r="X4260" s="86">
        <v>7745.1483691446801</v>
      </c>
      <c r="Y4260" s="44">
        <v>7813.1945254326401</v>
      </c>
      <c r="Z4260" s="45">
        <v>7351.9141763238904</v>
      </c>
      <c r="AA4260" s="46">
        <v>0.94922832022335901</v>
      </c>
      <c r="AB4260" s="139">
        <v>7851.0846151015103</v>
      </c>
      <c r="AC4260" s="45">
        <v>7293.0748214738396</v>
      </c>
      <c r="AD4260" s="99">
        <v>0.94163138959715398</v>
      </c>
      <c r="AE4260" s="142">
        <v>7810.7026880802096</v>
      </c>
      <c r="AF4260" s="44">
        <v>7879.3247816154699</v>
      </c>
      <c r="AG4260" s="45">
        <v>7414.4043429680196</v>
      </c>
      <c r="AH4260" s="140">
        <v>0.94926213928012204</v>
      </c>
      <c r="AI4260" s="44">
        <v>7917.53556998554</v>
      </c>
      <c r="AJ4260" s="45">
        <v>7355.03356878869</v>
      </c>
      <c r="AK4260" s="46">
        <v>0.94166093148227104</v>
      </c>
    </row>
    <row r="4261" spans="1:37" x14ac:dyDescent="0.2">
      <c r="A4261" s="35" t="s">
        <v>2979</v>
      </c>
      <c r="B4261" s="35" t="s">
        <v>9186</v>
      </c>
      <c r="C4261" s="85" t="s">
        <v>1013</v>
      </c>
      <c r="D4261" s="85" t="s">
        <v>1013</v>
      </c>
      <c r="E4261" s="85" t="s">
        <v>12906</v>
      </c>
      <c r="F4261" s="85" t="s">
        <v>451</v>
      </c>
      <c r="G4261" s="85" t="s">
        <v>451</v>
      </c>
      <c r="H4261" s="840">
        <v>1.0067202093258201</v>
      </c>
      <c r="I4261" s="840">
        <v>1.0161237914740799</v>
      </c>
      <c r="J4261" s="86">
        <v>16104.5</v>
      </c>
      <c r="K4261" s="44">
        <v>16212.725611087701</v>
      </c>
      <c r="L4261" s="45">
        <v>15254.021044089801</v>
      </c>
      <c r="M4261" s="46">
        <v>0.94718998069420202</v>
      </c>
      <c r="N4261" s="139">
        <v>16364.1655997942</v>
      </c>
      <c r="O4261" s="45">
        <v>15199.780099628901</v>
      </c>
      <c r="P4261" s="99">
        <v>0.94382191931627202</v>
      </c>
      <c r="Q4261" s="86">
        <v>16152.8011239222</v>
      </c>
      <c r="R4261" s="44">
        <v>16261.3513286734</v>
      </c>
      <c r="S4261" s="45">
        <v>15300.5540559689</v>
      </c>
      <c r="T4261" s="140">
        <v>0.94723843490581305</v>
      </c>
      <c r="U4261" s="44">
        <v>16413.245520966499</v>
      </c>
      <c r="V4261" s="45">
        <v>15246.036008923</v>
      </c>
      <c r="W4261" s="99">
        <v>0.94386328983793</v>
      </c>
      <c r="X4261" s="86">
        <v>16203.784285031001</v>
      </c>
      <c r="Y4261" s="44">
        <v>16312.6771072969</v>
      </c>
      <c r="Z4261" s="45">
        <v>15349.598898190699</v>
      </c>
      <c r="AA4261" s="46">
        <v>0.94728482113715895</v>
      </c>
      <c r="AB4261" s="139">
        <v>16465.050723933698</v>
      </c>
      <c r="AC4261" s="45">
        <v>15294.809921935601</v>
      </c>
      <c r="AD4261" s="99">
        <v>0.94390357541755998</v>
      </c>
      <c r="AE4261" s="142">
        <v>16259.557870491501</v>
      </c>
      <c r="AF4261" s="44">
        <v>16368.8255029266</v>
      </c>
      <c r="AG4261" s="45">
        <v>15402.9811261697</v>
      </c>
      <c r="AH4261" s="140">
        <v>0.947318570951038</v>
      </c>
      <c r="AI4261" s="44">
        <v>16521.723591056001</v>
      </c>
      <c r="AJ4261" s="45">
        <v>15347.9363057268</v>
      </c>
      <c r="AK4261" s="46">
        <v>0.943933188588164</v>
      </c>
    </row>
    <row r="4262" spans="1:37" x14ac:dyDescent="0.2">
      <c r="A4262" s="35" t="s">
        <v>2978</v>
      </c>
      <c r="B4262" s="35" t="s">
        <v>9185</v>
      </c>
      <c r="C4262" s="85" t="s">
        <v>1013</v>
      </c>
      <c r="D4262" s="85" t="s">
        <v>1013</v>
      </c>
      <c r="E4262" s="85" t="s">
        <v>12906</v>
      </c>
      <c r="F4262" s="85" t="s">
        <v>393</v>
      </c>
      <c r="G4262" s="85" t="s">
        <v>393</v>
      </c>
      <c r="H4262" s="840">
        <v>1.01499774637991</v>
      </c>
      <c r="I4262" s="840">
        <v>1.02168921775407</v>
      </c>
      <c r="J4262" s="86">
        <v>6802.1666666666697</v>
      </c>
      <c r="K4262" s="44">
        <v>6904.1838371672002</v>
      </c>
      <c r="L4262" s="45">
        <v>6495.91981451829</v>
      </c>
      <c r="M4262" s="46">
        <v>0.95497804344472903</v>
      </c>
      <c r="N4262" s="139">
        <v>6949.7003406995</v>
      </c>
      <c r="O4262" s="45">
        <v>6455.1972596926498</v>
      </c>
      <c r="P4262" s="99">
        <v>0.94899133996902696</v>
      </c>
      <c r="Q4262" s="86">
        <v>6843.0730559221402</v>
      </c>
      <c r="R4262" s="44">
        <v>6945.7037300740503</v>
      </c>
      <c r="S4262" s="45">
        <v>6535.3188201126504</v>
      </c>
      <c r="T4262" s="140">
        <v>0.95502689606051205</v>
      </c>
      <c r="U4262" s="44">
        <v>6991.4939575390699</v>
      </c>
      <c r="V4262" s="45">
        <v>6494.3017209268801</v>
      </c>
      <c r="W4262" s="99">
        <v>0.94903293708176595</v>
      </c>
      <c r="X4262" s="86">
        <v>6884.7472174027798</v>
      </c>
      <c r="Y4262" s="44">
        <v>6988.0029100591701</v>
      </c>
      <c r="Z4262" s="45">
        <v>6575.4407485217198</v>
      </c>
      <c r="AA4262" s="46">
        <v>0.95507366369251501</v>
      </c>
      <c r="AB4262" s="139">
        <v>7034.0719989827803</v>
      </c>
      <c r="AC4262" s="45">
        <v>6534.1307479402603</v>
      </c>
      <c r="AD4262" s="99">
        <v>0.949073443310124</v>
      </c>
      <c r="AE4262" s="142">
        <v>6924.5230902839803</v>
      </c>
      <c r="AF4262" s="44">
        <v>7028.3753313938796</v>
      </c>
      <c r="AG4262" s="45">
        <v>6613.6652600848702</v>
      </c>
      <c r="AH4262" s="140">
        <v>0.95510769100686799</v>
      </c>
      <c r="AI4262" s="44">
        <v>7074.7105794322597</v>
      </c>
      <c r="AJ4262" s="45">
        <v>6572.0871527810204</v>
      </c>
      <c r="AK4262" s="46">
        <v>0.949103218675453</v>
      </c>
    </row>
    <row r="4263" spans="1:37" x14ac:dyDescent="0.2">
      <c r="A4263" s="35" t="s">
        <v>2977</v>
      </c>
      <c r="B4263" s="35" t="s">
        <v>9184</v>
      </c>
      <c r="C4263" s="85" t="s">
        <v>1013</v>
      </c>
      <c r="D4263" s="85" t="s">
        <v>1013</v>
      </c>
      <c r="E4263" s="85" t="s">
        <v>12906</v>
      </c>
      <c r="F4263" s="85" t="s">
        <v>393</v>
      </c>
      <c r="G4263" s="85" t="s">
        <v>393</v>
      </c>
      <c r="H4263" s="840">
        <v>1.01499774637991</v>
      </c>
      <c r="I4263" s="840">
        <v>1.02168921775407</v>
      </c>
      <c r="J4263" s="86">
        <v>9610.5833333333303</v>
      </c>
      <c r="K4263" s="44">
        <v>9754.7204247296395</v>
      </c>
      <c r="L4263" s="45">
        <v>9177.8960680291893</v>
      </c>
      <c r="M4263" s="46">
        <v>0.95497804344472903</v>
      </c>
      <c r="N4263" s="139">
        <v>9819.0293679936694</v>
      </c>
      <c r="O4263" s="45">
        <v>9120.3603553839894</v>
      </c>
      <c r="P4263" s="99">
        <v>0.94899133996902596</v>
      </c>
      <c r="Q4263" s="86">
        <v>9654.4080420638093</v>
      </c>
      <c r="R4263" s="44">
        <v>9799.2024053268306</v>
      </c>
      <c r="S4263" s="45">
        <v>9220.2193457138492</v>
      </c>
      <c r="T4263" s="140">
        <v>0.95502689606051205</v>
      </c>
      <c r="U4263" s="44">
        <v>9863.8046003748095</v>
      </c>
      <c r="V4263" s="45">
        <v>9162.3512199456309</v>
      </c>
      <c r="W4263" s="99">
        <v>0.94903293708176495</v>
      </c>
      <c r="X4263" s="86">
        <v>9703.7972452778395</v>
      </c>
      <c r="Y4263" s="44">
        <v>9849.3323352845691</v>
      </c>
      <c r="Z4263" s="45">
        <v>9267.8411867768391</v>
      </c>
      <c r="AA4263" s="46">
        <v>0.95507366369251501</v>
      </c>
      <c r="AB4263" s="139">
        <v>9914.2650167720494</v>
      </c>
      <c r="AC4263" s="45">
        <v>9209.6162647591409</v>
      </c>
      <c r="AD4263" s="99">
        <v>0.949073443310124</v>
      </c>
      <c r="AE4263" s="142">
        <v>9751.1710965141901</v>
      </c>
      <c r="AF4263" s="44">
        <v>9897.4166875268093</v>
      </c>
      <c r="AG4263" s="45">
        <v>9313.4185106045807</v>
      </c>
      <c r="AH4263" s="140">
        <v>0.95510769100686799</v>
      </c>
      <c r="AI4263" s="44">
        <v>9962.6663697837193</v>
      </c>
      <c r="AJ4263" s="45">
        <v>9254.8678735566591</v>
      </c>
      <c r="AK4263" s="46">
        <v>0.949103218675453</v>
      </c>
    </row>
    <row r="4264" spans="1:37" x14ac:dyDescent="0.2">
      <c r="A4264" s="35" t="s">
        <v>2976</v>
      </c>
      <c r="B4264" s="35" t="s">
        <v>9183</v>
      </c>
      <c r="C4264" s="85" t="s">
        <v>1013</v>
      </c>
      <c r="D4264" s="85" t="s">
        <v>1013</v>
      </c>
      <c r="E4264" s="85" t="s">
        <v>12906</v>
      </c>
      <c r="F4264" s="85" t="s">
        <v>451</v>
      </c>
      <c r="G4264" s="85" t="s">
        <v>451</v>
      </c>
      <c r="H4264" s="840">
        <v>1.0067202093258201</v>
      </c>
      <c r="I4264" s="840">
        <v>1.0161237914740799</v>
      </c>
      <c r="J4264" s="86">
        <v>15343.75</v>
      </c>
      <c r="K4264" s="44">
        <v>15446.8632118431</v>
      </c>
      <c r="L4264" s="45">
        <v>14533.4462662767</v>
      </c>
      <c r="M4264" s="46">
        <v>0.94718998069420202</v>
      </c>
      <c r="N4264" s="139">
        <v>15591.1494254303</v>
      </c>
      <c r="O4264" s="45">
        <v>14481.7675745091</v>
      </c>
      <c r="P4264" s="99">
        <v>0.94382191931627202</v>
      </c>
      <c r="Q4264" s="86">
        <v>15387.707612407101</v>
      </c>
      <c r="R4264" s="44">
        <v>15491.116228606999</v>
      </c>
      <c r="S4264" s="45">
        <v>14575.828075564799</v>
      </c>
      <c r="T4264" s="140">
        <v>0.94723843490581305</v>
      </c>
      <c r="U4264" s="44">
        <v>15635.815801213599</v>
      </c>
      <c r="V4264" s="45">
        <v>14523.892330110701</v>
      </c>
      <c r="W4264" s="99">
        <v>0.94386328983793</v>
      </c>
      <c r="X4264" s="86">
        <v>15429.7011765961</v>
      </c>
      <c r="Y4264" s="44">
        <v>15533.3919983377</v>
      </c>
      <c r="Z4264" s="45">
        <v>14616.3217192716</v>
      </c>
      <c r="AA4264" s="46">
        <v>0.94728482113715895</v>
      </c>
      <c r="AB4264" s="139">
        <v>15678.486460874799</v>
      </c>
      <c r="AC4264" s="45">
        <v>14564.1501082135</v>
      </c>
      <c r="AD4264" s="99">
        <v>0.94390357541755998</v>
      </c>
      <c r="AE4264" s="142">
        <v>15478.4390682714</v>
      </c>
      <c r="AF4264" s="44">
        <v>15582.4574188472</v>
      </c>
      <c r="AG4264" s="45">
        <v>14663.0127787076</v>
      </c>
      <c r="AH4264" s="140">
        <v>0.947318570951038</v>
      </c>
      <c r="AI4264" s="44">
        <v>15728.0101921524</v>
      </c>
      <c r="AJ4264" s="45">
        <v>14610.612344081001</v>
      </c>
      <c r="AK4264" s="46">
        <v>0.943933188588164</v>
      </c>
    </row>
    <row r="4265" spans="1:37" x14ac:dyDescent="0.2">
      <c r="A4265" s="35" t="s">
        <v>2975</v>
      </c>
      <c r="B4265" s="35" t="s">
        <v>9182</v>
      </c>
      <c r="C4265" s="85" t="s">
        <v>1013</v>
      </c>
      <c r="D4265" s="85" t="s">
        <v>1013</v>
      </c>
      <c r="E4265" s="85" t="s">
        <v>12906</v>
      </c>
      <c r="F4265" s="85" t="s">
        <v>452</v>
      </c>
      <c r="G4265" s="85" t="s">
        <v>452</v>
      </c>
      <c r="H4265" s="840">
        <v>1.00467245769706</v>
      </c>
      <c r="I4265" s="840">
        <v>1.0107138715272801</v>
      </c>
      <c r="J4265" s="86">
        <v>5895.25</v>
      </c>
      <c r="K4265" s="44">
        <v>5922.7953062385996</v>
      </c>
      <c r="L4265" s="45">
        <v>5572.5635780459197</v>
      </c>
      <c r="M4265" s="46">
        <v>0.94526331844212097</v>
      </c>
      <c r="N4265" s="139">
        <v>5958.41095112118</v>
      </c>
      <c r="O4265" s="45">
        <v>5534.4426605778999</v>
      </c>
      <c r="P4265" s="99">
        <v>0.93879694000727698</v>
      </c>
      <c r="Q4265" s="86">
        <v>5905.4356903029702</v>
      </c>
      <c r="R4265" s="44">
        <v>5933.0285887486198</v>
      </c>
      <c r="S4265" s="45">
        <v>5582.4772986540702</v>
      </c>
      <c r="T4265" s="140">
        <v>0.94531167409388395</v>
      </c>
      <c r="U4265" s="44">
        <v>5968.7057696014699</v>
      </c>
      <c r="V4265" s="45">
        <v>5544.2479656913001</v>
      </c>
      <c r="W4265" s="99">
        <v>0.938838090269148</v>
      </c>
      <c r="X4265" s="86">
        <v>5917.2021824499298</v>
      </c>
      <c r="Y4265" s="44">
        <v>5944.8500593323797</v>
      </c>
      <c r="Z4265" s="45">
        <v>5593.8742194448996</v>
      </c>
      <c r="AA4265" s="46">
        <v>0.94535796597182398</v>
      </c>
      <c r="AB4265" s="139">
        <v>5980.5983264336201</v>
      </c>
      <c r="AC4265" s="45">
        <v>5555.5319054853499</v>
      </c>
      <c r="AD4265" s="99">
        <v>0.938878161365303</v>
      </c>
      <c r="AE4265" s="142">
        <v>5938.5323834987903</v>
      </c>
      <c r="AF4265" s="44">
        <v>5966.2799248433203</v>
      </c>
      <c r="AG4265" s="45">
        <v>5614.23891160526</v>
      </c>
      <c r="AH4265" s="140">
        <v>0.94539164713580803</v>
      </c>
      <c r="AI4265" s="44">
        <v>6002.1570565161701</v>
      </c>
      <c r="AJ4265" s="45">
        <v>5575.7332879148598</v>
      </c>
      <c r="AK4265" s="46">
        <v>0.93890761687314706</v>
      </c>
    </row>
    <row r="4266" spans="1:37" x14ac:dyDescent="0.2">
      <c r="A4266" s="35" t="s">
        <v>2974</v>
      </c>
      <c r="B4266" s="35" t="s">
        <v>9181</v>
      </c>
      <c r="C4266" s="85" t="s">
        <v>1013</v>
      </c>
      <c r="D4266" s="85" t="s">
        <v>1013</v>
      </c>
      <c r="E4266" s="85" t="s">
        <v>12906</v>
      </c>
      <c r="F4266" s="85" t="s">
        <v>452</v>
      </c>
      <c r="G4266" s="85" t="s">
        <v>452</v>
      </c>
      <c r="H4266" s="840">
        <v>1.00467245769706</v>
      </c>
      <c r="I4266" s="840">
        <v>1.0107138715272801</v>
      </c>
      <c r="J4266" s="86">
        <v>7618.0833333333303</v>
      </c>
      <c r="K4266" s="44">
        <v>7653.6785054410202</v>
      </c>
      <c r="L4266" s="45">
        <v>7201.0947318352801</v>
      </c>
      <c r="M4266" s="46">
        <v>0.94526331844212097</v>
      </c>
      <c r="N4266" s="139">
        <v>7699.7024994507601</v>
      </c>
      <c r="O4266" s="45">
        <v>7151.8333220537697</v>
      </c>
      <c r="P4266" s="99">
        <v>0.93879694000727698</v>
      </c>
      <c r="Q4266" s="86">
        <v>7615.08353044672</v>
      </c>
      <c r="R4266" s="44">
        <v>7650.66468610232</v>
      </c>
      <c r="S4266" s="45">
        <v>7198.62736053135</v>
      </c>
      <c r="T4266" s="140">
        <v>0.94531167409388395</v>
      </c>
      <c r="U4266" s="44">
        <v>7696.6705570614104</v>
      </c>
      <c r="V4266" s="45">
        <v>7149.33047896464</v>
      </c>
      <c r="W4266" s="99">
        <v>0.938838090269148</v>
      </c>
      <c r="X4266" s="86">
        <v>7608.7081164247902</v>
      </c>
      <c r="Y4266" s="44">
        <v>7644.2594832280702</v>
      </c>
      <c r="Z4266" s="45">
        <v>7192.9528286166396</v>
      </c>
      <c r="AA4266" s="46">
        <v>0.94535796597182398</v>
      </c>
      <c r="AB4266" s="139">
        <v>7690.2268376727097</v>
      </c>
      <c r="AC4266" s="45">
        <v>7143.6498867141599</v>
      </c>
      <c r="AD4266" s="99">
        <v>0.938878161365303</v>
      </c>
      <c r="AE4266" s="142">
        <v>7606.3641047532001</v>
      </c>
      <c r="AF4266" s="44">
        <v>7641.9045192611002</v>
      </c>
      <c r="AG4266" s="45">
        <v>7190.99308970731</v>
      </c>
      <c r="AH4266" s="140">
        <v>0.94539164713580803</v>
      </c>
      <c r="AI4266" s="44">
        <v>7687.8577125612201</v>
      </c>
      <c r="AJ4266" s="45">
        <v>7141.6731946632699</v>
      </c>
      <c r="AK4266" s="46">
        <v>0.93890761687314706</v>
      </c>
    </row>
    <row r="4267" spans="1:37" x14ac:dyDescent="0.2">
      <c r="A4267" s="35" t="s">
        <v>2973</v>
      </c>
      <c r="B4267" s="35" t="s">
        <v>9180</v>
      </c>
      <c r="C4267" s="85" t="s">
        <v>1013</v>
      </c>
      <c r="D4267" s="85" t="s">
        <v>1013</v>
      </c>
      <c r="E4267" s="85" t="s">
        <v>12906</v>
      </c>
      <c r="F4267" s="85" t="s">
        <v>398</v>
      </c>
      <c r="G4267" s="85" t="s">
        <v>398</v>
      </c>
      <c r="H4267" s="840">
        <v>1.0154002367552399</v>
      </c>
      <c r="I4267" s="840">
        <v>1.0207608902844201</v>
      </c>
      <c r="J4267" s="86">
        <v>4891.5</v>
      </c>
      <c r="K4267" s="44">
        <v>4966.83025808823</v>
      </c>
      <c r="L4267" s="45">
        <v>4673.1274615222901</v>
      </c>
      <c r="M4267" s="46">
        <v>0.95535673341966398</v>
      </c>
      <c r="N4267" s="139">
        <v>4993.0518948262597</v>
      </c>
      <c r="O4267" s="45">
        <v>4637.7733325033596</v>
      </c>
      <c r="P4267" s="99">
        <v>0.94812906726021795</v>
      </c>
      <c r="Q4267" s="86">
        <v>4904.7383974725199</v>
      </c>
      <c r="R4267" s="44">
        <v>4980.2725300160901</v>
      </c>
      <c r="S4267" s="45">
        <v>4686.0145580032104</v>
      </c>
      <c r="T4267" s="140">
        <v>0.95540560540761599</v>
      </c>
      <c r="U4267" s="44">
        <v>5006.5651332162397</v>
      </c>
      <c r="V4267" s="45">
        <v>4650.5288795276902</v>
      </c>
      <c r="W4267" s="99">
        <v>0.94817062657697904</v>
      </c>
      <c r="X4267" s="86">
        <v>4919.0550046512799</v>
      </c>
      <c r="Y4267" s="44">
        <v>4994.8096163349401</v>
      </c>
      <c r="Z4267" s="45">
        <v>4699.9228685322396</v>
      </c>
      <c r="AA4267" s="46">
        <v>0.95545239158500095</v>
      </c>
      <c r="AB4267" s="139">
        <v>5021.1789659058904</v>
      </c>
      <c r="AC4267" s="45">
        <v>4664.3025372474403</v>
      </c>
      <c r="AD4267" s="99">
        <v>0.94821109600056097</v>
      </c>
      <c r="AE4267" s="142">
        <v>4940.2552765339997</v>
      </c>
      <c r="AF4267" s="44">
        <v>5016.3363774239297</v>
      </c>
      <c r="AG4267" s="45">
        <v>4720.3468892844403</v>
      </c>
      <c r="AH4267" s="140">
        <v>0.95548643239265196</v>
      </c>
      <c r="AI4267" s="44">
        <v>5042.8193743071697</v>
      </c>
      <c r="AJ4267" s="45">
        <v>4684.5518345343999</v>
      </c>
      <c r="AK4267" s="46">
        <v>0.94824084431139</v>
      </c>
    </row>
    <row r="4268" spans="1:37" x14ac:dyDescent="0.2">
      <c r="A4268" s="35" t="s">
        <v>2972</v>
      </c>
      <c r="B4268" s="35" t="s">
        <v>9179</v>
      </c>
      <c r="C4268" s="85" t="s">
        <v>1013</v>
      </c>
      <c r="D4268" s="85" t="s">
        <v>1013</v>
      </c>
      <c r="E4268" s="85" t="s">
        <v>12906</v>
      </c>
      <c r="F4268" s="85" t="s">
        <v>399</v>
      </c>
      <c r="G4268" s="85" t="s">
        <v>399</v>
      </c>
      <c r="H4268" s="840">
        <v>1.01507832903453</v>
      </c>
      <c r="I4268" s="840">
        <v>1.0205199021176301</v>
      </c>
      <c r="J4268" s="86">
        <v>5261.75</v>
      </c>
      <c r="K4268" s="44">
        <v>5341.0883977974199</v>
      </c>
      <c r="L4268" s="45">
        <v>5025.2546532106198</v>
      </c>
      <c r="M4268" s="46">
        <v>0.95505386101783896</v>
      </c>
      <c r="N4268" s="139">
        <v>5369.7205949674599</v>
      </c>
      <c r="O4268" s="45">
        <v>4987.6403255770101</v>
      </c>
      <c r="P4268" s="99">
        <v>0.94790522650772202</v>
      </c>
      <c r="Q4268" s="86">
        <v>5331.3732022869999</v>
      </c>
      <c r="R4268" s="44">
        <v>5411.7614016369398</v>
      </c>
      <c r="S4268" s="45">
        <v>5092.0090335756504</v>
      </c>
      <c r="T4268" s="140">
        <v>0.95510271751212705</v>
      </c>
      <c r="U4268" s="44">
        <v>5440.7724585505002</v>
      </c>
      <c r="V4268" s="45">
        <v>5053.8580388294204</v>
      </c>
      <c r="W4268" s="99">
        <v>0.94794677601287802</v>
      </c>
      <c r="X4268" s="86">
        <v>5396.8723019224299</v>
      </c>
      <c r="Y4268" s="44">
        <v>5478.2481182481397</v>
      </c>
      <c r="Z4268" s="45">
        <v>5154.8198206082698</v>
      </c>
      <c r="AA4268" s="46">
        <v>0.95514948885710405</v>
      </c>
      <c r="AB4268" s="139">
        <v>5507.6155932992497</v>
      </c>
      <c r="AC4268" s="45">
        <v>5116.1660559084503</v>
      </c>
      <c r="AD4268" s="99">
        <v>0.94798723588216305</v>
      </c>
      <c r="AE4268" s="142">
        <v>5461.0401238748</v>
      </c>
      <c r="AF4268" s="44">
        <v>5543.3834837333297</v>
      </c>
      <c r="AG4268" s="45">
        <v>5216.2955222291102</v>
      </c>
      <c r="AH4268" s="140">
        <v>0.95518351887295105</v>
      </c>
      <c r="AI4268" s="44">
        <v>5573.1001326771702</v>
      </c>
      <c r="AJ4268" s="45">
        <v>5177.1587504388199</v>
      </c>
      <c r="AK4268" s="46">
        <v>0.94801697716980904</v>
      </c>
    </row>
    <row r="4269" spans="1:37" x14ac:dyDescent="0.2">
      <c r="A4269" s="35" t="s">
        <v>2971</v>
      </c>
      <c r="B4269" s="35" t="s">
        <v>9178</v>
      </c>
      <c r="C4269" s="85" t="s">
        <v>1013</v>
      </c>
      <c r="D4269" s="85" t="s">
        <v>1013</v>
      </c>
      <c r="E4269" s="85" t="s">
        <v>12906</v>
      </c>
      <c r="F4269" s="85" t="s">
        <v>451</v>
      </c>
      <c r="G4269" s="85" t="s">
        <v>451</v>
      </c>
      <c r="H4269" s="840">
        <v>1.0067202093258201</v>
      </c>
      <c r="I4269" s="840">
        <v>1.0161237914740799</v>
      </c>
      <c r="J4269" s="86">
        <v>18106.916666666701</v>
      </c>
      <c r="K4269" s="44">
        <v>18228.598936911902</v>
      </c>
      <c r="L4269" s="45">
        <v>17150.690047931501</v>
      </c>
      <c r="M4269" s="46">
        <v>0.94718998069420202</v>
      </c>
      <c r="N4269" s="139">
        <v>18398.8688152385</v>
      </c>
      <c r="O4269" s="45">
        <v>17089.704841233099</v>
      </c>
      <c r="P4269" s="99">
        <v>0.94382191931627202</v>
      </c>
      <c r="Q4269" s="86">
        <v>18128.890017718499</v>
      </c>
      <c r="R4269" s="44">
        <v>18250.719953482399</v>
      </c>
      <c r="S4269" s="45">
        <v>17172.381406963301</v>
      </c>
      <c r="T4269" s="140">
        <v>0.94723843490581305</v>
      </c>
      <c r="U4269" s="44">
        <v>18421.196460020601</v>
      </c>
      <c r="V4269" s="45">
        <v>17111.193773233801</v>
      </c>
      <c r="W4269" s="99">
        <v>0.94386328983793</v>
      </c>
      <c r="X4269" s="86">
        <v>18146.1187549223</v>
      </c>
      <c r="Y4269" s="44">
        <v>18268.064471406698</v>
      </c>
      <c r="Z4269" s="45">
        <v>17189.542859090201</v>
      </c>
      <c r="AA4269" s="46">
        <v>0.94728482113715895</v>
      </c>
      <c r="AB4269" s="139">
        <v>18438.702989790501</v>
      </c>
      <c r="AC4269" s="45">
        <v>17128.186372722801</v>
      </c>
      <c r="AD4269" s="99">
        <v>0.94390357541755998</v>
      </c>
      <c r="AE4269" s="142">
        <v>18170.696753882101</v>
      </c>
      <c r="AF4269" s="44">
        <v>18292.807639664301</v>
      </c>
      <c r="AG4269" s="45">
        <v>17213.438482072299</v>
      </c>
      <c r="AH4269" s="140">
        <v>0.947318570951038</v>
      </c>
      <c r="AI4269" s="44">
        <v>18463.6772792804</v>
      </c>
      <c r="AJ4269" s="45">
        <v>17151.9237257606</v>
      </c>
      <c r="AK4269" s="46">
        <v>0.943933188588164</v>
      </c>
    </row>
    <row r="4270" spans="1:37" x14ac:dyDescent="0.2">
      <c r="A4270" s="35" t="s">
        <v>2970</v>
      </c>
      <c r="B4270" s="35" t="s">
        <v>9177</v>
      </c>
      <c r="C4270" s="85" t="s">
        <v>1013</v>
      </c>
      <c r="D4270" s="85" t="s">
        <v>1013</v>
      </c>
      <c r="E4270" s="85" t="s">
        <v>12906</v>
      </c>
      <c r="F4270" s="85" t="s">
        <v>394</v>
      </c>
      <c r="G4270" s="85" t="s">
        <v>394</v>
      </c>
      <c r="H4270" s="840">
        <v>1.0082022577418499</v>
      </c>
      <c r="I4270" s="840">
        <v>1.01705160942912</v>
      </c>
      <c r="J4270" s="86">
        <v>17095.083333333299</v>
      </c>
      <c r="K4270" s="44">
        <v>17235.301612951698</v>
      </c>
      <c r="L4270" s="45">
        <v>16216.129219222699</v>
      </c>
      <c r="M4270" s="46">
        <v>0.94858439137311601</v>
      </c>
      <c r="N4270" s="139">
        <v>17386.582017491601</v>
      </c>
      <c r="O4270" s="45">
        <v>16149.4468959272</v>
      </c>
      <c r="P4270" s="99">
        <v>0.94468371876478097</v>
      </c>
      <c r="Q4270" s="86">
        <v>17253.175353959799</v>
      </c>
      <c r="R4270" s="44">
        <v>17394.690345078299</v>
      </c>
      <c r="S4270" s="45">
        <v>16366.9300621047</v>
      </c>
      <c r="T4270" s="140">
        <v>0.94863291691684704</v>
      </c>
      <c r="U4270" s="44">
        <v>17547.3697615077</v>
      </c>
      <c r="V4270" s="45">
        <v>16299.508278486999</v>
      </c>
      <c r="W4270" s="99">
        <v>0.944725127061671</v>
      </c>
      <c r="X4270" s="86">
        <v>17407.282505267001</v>
      </c>
      <c r="Y4270" s="44">
        <v>17550.061522960401</v>
      </c>
      <c r="Z4270" s="45">
        <v>16513.9298255043</v>
      </c>
      <c r="AA4270" s="46">
        <v>0.94867937143592596</v>
      </c>
      <c r="AB4270" s="139">
        <v>17704.104687769199</v>
      </c>
      <c r="AC4270" s="45">
        <v>16445.799079371802</v>
      </c>
      <c r="AD4270" s="99">
        <v>0.94476544942587803</v>
      </c>
      <c r="AE4270" s="142">
        <v>17567.3280532998</v>
      </c>
      <c r="AF4270" s="44">
        <v>17711.419805828598</v>
      </c>
      <c r="AG4270" s="45">
        <v>16666.3555022974</v>
      </c>
      <c r="AH4270" s="140">
        <v>0.94871317093477003</v>
      </c>
      <c r="AI4270" s="44">
        <v>17866.879269977999</v>
      </c>
      <c r="AJ4270" s="45">
        <v>16597.525282784802</v>
      </c>
      <c r="AK4270" s="46">
        <v>0.94479508963613201</v>
      </c>
    </row>
    <row r="4271" spans="1:37" x14ac:dyDescent="0.2">
      <c r="A4271" s="35" t="s">
        <v>2969</v>
      </c>
      <c r="B4271" s="35" t="s">
        <v>9176</v>
      </c>
      <c r="C4271" s="85" t="s">
        <v>1013</v>
      </c>
      <c r="D4271" s="85" t="s">
        <v>1013</v>
      </c>
      <c r="E4271" s="85" t="s">
        <v>12906</v>
      </c>
      <c r="F4271" s="85" t="s">
        <v>397</v>
      </c>
      <c r="G4271" s="85" t="s">
        <v>397</v>
      </c>
      <c r="H4271" s="840">
        <v>1.01627293422368</v>
      </c>
      <c r="I4271" s="840">
        <v>1.0256186776263201</v>
      </c>
      <c r="J4271" s="86">
        <v>16137.333333333299</v>
      </c>
      <c r="K4271" s="44">
        <v>16399.935097212299</v>
      </c>
      <c r="L4271" s="45">
        <v>15430.160300961201</v>
      </c>
      <c r="M4271" s="46">
        <v>0.95617782580524602</v>
      </c>
      <c r="N4271" s="139">
        <v>16550.750473748401</v>
      </c>
      <c r="O4271" s="45">
        <v>15373.0886033057</v>
      </c>
      <c r="P4271" s="99">
        <v>0.952641200733645</v>
      </c>
      <c r="Q4271" s="86">
        <v>16276.8351539048</v>
      </c>
      <c r="R4271" s="44">
        <v>16541.707021734001</v>
      </c>
      <c r="S4271" s="45">
        <v>15564.345013428199</v>
      </c>
      <c r="T4271" s="140">
        <v>0.95622673979679296</v>
      </c>
      <c r="U4271" s="44">
        <v>16693.826146489399</v>
      </c>
      <c r="V4271" s="45">
        <v>15506.6634585437</v>
      </c>
      <c r="W4271" s="99">
        <v>0.95268295783063595</v>
      </c>
      <c r="X4271" s="86">
        <v>16411.2379934198</v>
      </c>
      <c r="Y4271" s="44">
        <v>16678.296989815899</v>
      </c>
      <c r="Z4271" s="45">
        <v>15693.63308148</v>
      </c>
      <c r="AA4271" s="46">
        <v>0.95627356618509896</v>
      </c>
      <c r="AB4271" s="139">
        <v>16831.672209021999</v>
      </c>
      <c r="AC4271" s="45">
        <v>15635.3740672724</v>
      </c>
      <c r="AD4271" s="99">
        <v>0.95272361984765996</v>
      </c>
      <c r="AE4271" s="142">
        <v>16550.5873193511</v>
      </c>
      <c r="AF4271" s="44">
        <v>16819.913938162201</v>
      </c>
      <c r="AG4271" s="45">
        <v>15827.4530379099</v>
      </c>
      <c r="AH4271" s="140">
        <v>0.95630763624951498</v>
      </c>
      <c r="AI4271" s="44">
        <v>16974.5914804118</v>
      </c>
      <c r="AJ4271" s="45">
        <v>15768.630156609601</v>
      </c>
      <c r="AK4271" s="46">
        <v>0.95275350973030104</v>
      </c>
    </row>
    <row r="4272" spans="1:37" x14ac:dyDescent="0.2">
      <c r="A4272" s="35" t="s">
        <v>2968</v>
      </c>
      <c r="B4272" s="35" t="s">
        <v>9175</v>
      </c>
      <c r="C4272" s="85" t="s">
        <v>1013</v>
      </c>
      <c r="D4272" s="85" t="s">
        <v>1013</v>
      </c>
      <c r="E4272" s="85" t="s">
        <v>12906</v>
      </c>
      <c r="F4272" s="85" t="s">
        <v>397</v>
      </c>
      <c r="G4272" s="85" t="s">
        <v>397</v>
      </c>
      <c r="H4272" s="840">
        <v>1.01627293422368</v>
      </c>
      <c r="I4272" s="840">
        <v>1.0256186776263201</v>
      </c>
      <c r="J4272" s="86">
        <v>7660</v>
      </c>
      <c r="K4272" s="44">
        <v>7784.6506761534001</v>
      </c>
      <c r="L4272" s="45">
        <v>7324.3221456681804</v>
      </c>
      <c r="M4272" s="46">
        <v>0.95617782580524502</v>
      </c>
      <c r="N4272" s="139">
        <v>7856.2390706175902</v>
      </c>
      <c r="O4272" s="45">
        <v>7297.2315976197197</v>
      </c>
      <c r="P4272" s="99">
        <v>0.952641200733645</v>
      </c>
      <c r="Q4272" s="86">
        <v>7722.78633549182</v>
      </c>
      <c r="R4272" s="44">
        <v>7848.4587295528199</v>
      </c>
      <c r="S4272" s="45">
        <v>7384.7347997345596</v>
      </c>
      <c r="T4272" s="140">
        <v>0.95622673979679296</v>
      </c>
      <c r="U4272" s="44">
        <v>7920.6339089977</v>
      </c>
      <c r="V4272" s="45">
        <v>7357.3669287903604</v>
      </c>
      <c r="W4272" s="99">
        <v>0.95268295783063595</v>
      </c>
      <c r="X4272" s="86">
        <v>7784.5311994202902</v>
      </c>
      <c r="Y4272" s="44">
        <v>7911.2083635906502</v>
      </c>
      <c r="Z4272" s="45">
        <v>7444.1414111488002</v>
      </c>
      <c r="AA4272" s="46">
        <v>0.95627356618509896</v>
      </c>
      <c r="AB4272" s="139">
        <v>7983.9605946902402</v>
      </c>
      <c r="AC4272" s="45">
        <v>7416.5067431287398</v>
      </c>
      <c r="AD4272" s="99">
        <v>0.95272361984765996</v>
      </c>
      <c r="AE4272" s="142">
        <v>7847.8186163849196</v>
      </c>
      <c r="AF4272" s="44">
        <v>7975.5256525287296</v>
      </c>
      <c r="AG4272" s="45">
        <v>7504.92887075</v>
      </c>
      <c r="AH4272" s="140">
        <v>0.95630763624951498</v>
      </c>
      <c r="AI4272" s="44">
        <v>8048.8693515878904</v>
      </c>
      <c r="AJ4272" s="45">
        <v>7477.0367304875199</v>
      </c>
      <c r="AK4272" s="46">
        <v>0.95275350973030004</v>
      </c>
    </row>
    <row r="4273" spans="1:37" x14ac:dyDescent="0.2">
      <c r="A4273" s="35" t="s">
        <v>2967</v>
      </c>
      <c r="B4273" s="35" t="s">
        <v>9174</v>
      </c>
      <c r="C4273" s="85" t="s">
        <v>1013</v>
      </c>
      <c r="D4273" s="85" t="s">
        <v>1013</v>
      </c>
      <c r="E4273" s="85" t="s">
        <v>12906</v>
      </c>
      <c r="F4273" s="85" t="s">
        <v>393</v>
      </c>
      <c r="G4273" s="85" t="s">
        <v>393</v>
      </c>
      <c r="H4273" s="840">
        <v>1.01499774637991</v>
      </c>
      <c r="I4273" s="840">
        <v>1.02168921775407</v>
      </c>
      <c r="J4273" s="86">
        <v>3020.6666666666702</v>
      </c>
      <c r="K4273" s="44">
        <v>3065.9698592315799</v>
      </c>
      <c r="L4273" s="45">
        <v>2884.6703432320401</v>
      </c>
      <c r="M4273" s="46">
        <v>0.95497804344472903</v>
      </c>
      <c r="N4273" s="139">
        <v>3086.1825637624702</v>
      </c>
      <c r="O4273" s="45">
        <v>2866.5865075997699</v>
      </c>
      <c r="P4273" s="99">
        <v>0.94899133996902696</v>
      </c>
      <c r="Q4273" s="86">
        <v>3039.5551492356199</v>
      </c>
      <c r="R4273" s="44">
        <v>3085.1416264715999</v>
      </c>
      <c r="S4273" s="45">
        <v>2902.8569195792402</v>
      </c>
      <c r="T4273" s="140">
        <v>0.95502689606051205</v>
      </c>
      <c r="U4273" s="44">
        <v>3105.4807227429001</v>
      </c>
      <c r="V4273" s="45">
        <v>2884.6379507010802</v>
      </c>
      <c r="W4273" s="99">
        <v>0.94903293708176495</v>
      </c>
      <c r="X4273" s="86">
        <v>3056.2294565590701</v>
      </c>
      <c r="Y4273" s="44">
        <v>3102.0660108273501</v>
      </c>
      <c r="Z4273" s="45">
        <v>2918.9242641608498</v>
      </c>
      <c r="AA4273" s="46">
        <v>0.95507366369251501</v>
      </c>
      <c r="AB4273" s="139">
        <v>3122.5166827487901</v>
      </c>
      <c r="AC4273" s="45">
        <v>2900.58621388235</v>
      </c>
      <c r="AD4273" s="99">
        <v>0.949073443310124</v>
      </c>
      <c r="AE4273" s="142">
        <v>3073.1559383782801</v>
      </c>
      <c r="AF4273" s="44">
        <v>3119.2463517279898</v>
      </c>
      <c r="AG4273" s="45">
        <v>2935.19487240852</v>
      </c>
      <c r="AH4273" s="140">
        <v>0.95510769100686799</v>
      </c>
      <c r="AI4273" s="44">
        <v>3139.81028671799</v>
      </c>
      <c r="AJ4273" s="45">
        <v>2916.7421926064098</v>
      </c>
      <c r="AK4273" s="46">
        <v>0.949103218675453</v>
      </c>
    </row>
    <row r="4274" spans="1:37" x14ac:dyDescent="0.2">
      <c r="A4274" s="35" t="s">
        <v>2966</v>
      </c>
      <c r="B4274" s="35" t="s">
        <v>9173</v>
      </c>
      <c r="C4274" s="85" t="s">
        <v>1013</v>
      </c>
      <c r="D4274" s="85" t="s">
        <v>1013</v>
      </c>
      <c r="E4274" s="85" t="s">
        <v>12906</v>
      </c>
      <c r="F4274" s="85" t="s">
        <v>451</v>
      </c>
      <c r="G4274" s="85" t="s">
        <v>451</v>
      </c>
      <c r="H4274" s="840">
        <v>1.0067202093258201</v>
      </c>
      <c r="I4274" s="840">
        <v>1.0161237914740799</v>
      </c>
      <c r="J4274" s="86">
        <v>25598.75</v>
      </c>
      <c r="K4274" s="44">
        <v>25770.778958479401</v>
      </c>
      <c r="L4274" s="45">
        <v>24246.8795182957</v>
      </c>
      <c r="M4274" s="46">
        <v>0.94718998069420202</v>
      </c>
      <c r="N4274" s="139">
        <v>26011.498906997</v>
      </c>
      <c r="O4274" s="45">
        <v>24160.6613570974</v>
      </c>
      <c r="P4274" s="99">
        <v>0.94382191931627202</v>
      </c>
      <c r="Q4274" s="86">
        <v>25677.099491708701</v>
      </c>
      <c r="R4274" s="44">
        <v>25849.654975173002</v>
      </c>
      <c r="S4274" s="45">
        <v>24322.335535447</v>
      </c>
      <c r="T4274" s="140">
        <v>0.94723843490581305</v>
      </c>
      <c r="U4274" s="44">
        <v>26091.111689572099</v>
      </c>
      <c r="V4274" s="45">
        <v>24235.671599739999</v>
      </c>
      <c r="W4274" s="99">
        <v>0.94386328983793</v>
      </c>
      <c r="X4274" s="86">
        <v>25758.402827233898</v>
      </c>
      <c r="Y4274" s="44">
        <v>25931.504686131801</v>
      </c>
      <c r="Z4274" s="45">
        <v>24400.544014975199</v>
      </c>
      <c r="AA4274" s="46">
        <v>0.94728482113715895</v>
      </c>
      <c r="AB4274" s="139">
        <v>26173.725943125501</v>
      </c>
      <c r="AC4274" s="45">
        <v>24313.448525671902</v>
      </c>
      <c r="AD4274" s="99">
        <v>0.94390357541755998</v>
      </c>
      <c r="AE4274" s="142">
        <v>25847.8461991162</v>
      </c>
      <c r="AF4274" s="44">
        <v>26021.549136195899</v>
      </c>
      <c r="AG4274" s="45">
        <v>24486.1447235089</v>
      </c>
      <c r="AH4274" s="140">
        <v>0.947318570951038</v>
      </c>
      <c r="AI4274" s="44">
        <v>26264.611481284701</v>
      </c>
      <c r="AJ4274" s="45">
        <v>24398.639880868199</v>
      </c>
      <c r="AK4274" s="46">
        <v>0.943933188588164</v>
      </c>
    </row>
    <row r="4275" spans="1:37" x14ac:dyDescent="0.2">
      <c r="A4275" s="35" t="s">
        <v>2965</v>
      </c>
      <c r="B4275" s="35" t="s">
        <v>9172</v>
      </c>
      <c r="C4275" s="85" t="s">
        <v>1013</v>
      </c>
      <c r="D4275" s="85" t="s">
        <v>1013</v>
      </c>
      <c r="E4275" s="85" t="s">
        <v>12906</v>
      </c>
      <c r="F4275" s="85" t="s">
        <v>397</v>
      </c>
      <c r="G4275" s="85" t="s">
        <v>397</v>
      </c>
      <c r="H4275" s="840">
        <v>1.01627293422368</v>
      </c>
      <c r="I4275" s="840">
        <v>1.0256186776263201</v>
      </c>
      <c r="J4275" s="86">
        <v>3980.5</v>
      </c>
      <c r="K4275" s="44">
        <v>4045.2744146773598</v>
      </c>
      <c r="L4275" s="45">
        <v>3806.0658356177801</v>
      </c>
      <c r="M4275" s="46">
        <v>0.95617782580524502</v>
      </c>
      <c r="N4275" s="139">
        <v>4082.4751462915501</v>
      </c>
      <c r="O4275" s="45">
        <v>3791.9882995202702</v>
      </c>
      <c r="P4275" s="99">
        <v>0.952641200733645</v>
      </c>
      <c r="Q4275" s="86">
        <v>4018.17435079611</v>
      </c>
      <c r="R4275" s="44">
        <v>4083.5618377059</v>
      </c>
      <c r="S4275" s="45">
        <v>3842.2857593968602</v>
      </c>
      <c r="T4275" s="140">
        <v>0.95622673979679296</v>
      </c>
      <c r="U4275" s="44">
        <v>4121.1146641354899</v>
      </c>
      <c r="V4275" s="45">
        <v>3828.04622559564</v>
      </c>
      <c r="W4275" s="99">
        <v>0.95268295783063595</v>
      </c>
      <c r="X4275" s="86">
        <v>4054.9034682740298</v>
      </c>
      <c r="Y4275" s="44">
        <v>4120.8886456966302</v>
      </c>
      <c r="Z4275" s="45">
        <v>3877.5970001427299</v>
      </c>
      <c r="AA4275" s="46">
        <v>0.95627356618509896</v>
      </c>
      <c r="AB4275" s="139">
        <v>4158.7847330335799</v>
      </c>
      <c r="AC4275" s="45">
        <v>3863.2023104268701</v>
      </c>
      <c r="AD4275" s="99">
        <v>0.95272361984765996</v>
      </c>
      <c r="AE4275" s="142">
        <v>4091.9991850032902</v>
      </c>
      <c r="AF4275" s="44">
        <v>4158.5880185841997</v>
      </c>
      <c r="AG4275" s="45">
        <v>3913.2100681454299</v>
      </c>
      <c r="AH4275" s="140">
        <v>0.95630763624951398</v>
      </c>
      <c r="AI4275" s="44">
        <v>4196.83079297104</v>
      </c>
      <c r="AJ4275" s="45">
        <v>3898.6665853254099</v>
      </c>
      <c r="AK4275" s="46">
        <v>0.95275350973030004</v>
      </c>
    </row>
    <row r="4276" spans="1:37" x14ac:dyDescent="0.2">
      <c r="A4276" s="35" t="s">
        <v>2964</v>
      </c>
      <c r="B4276" s="35" t="s">
        <v>9171</v>
      </c>
      <c r="C4276" s="85" t="s">
        <v>1013</v>
      </c>
      <c r="D4276" s="85" t="s">
        <v>1013</v>
      </c>
      <c r="E4276" s="85" t="s">
        <v>12906</v>
      </c>
      <c r="F4276" s="85" t="s">
        <v>399</v>
      </c>
      <c r="G4276" s="85" t="s">
        <v>399</v>
      </c>
      <c r="H4276" s="840">
        <v>1.01507832903453</v>
      </c>
      <c r="I4276" s="840">
        <v>1.0205199021176301</v>
      </c>
      <c r="J4276" s="86">
        <v>5934.5</v>
      </c>
      <c r="K4276" s="44">
        <v>6023.9823436553997</v>
      </c>
      <c r="L4276" s="45">
        <v>5667.7671382103699</v>
      </c>
      <c r="M4276" s="46">
        <v>0.95505386101783896</v>
      </c>
      <c r="N4276" s="139">
        <v>6056.2753591170904</v>
      </c>
      <c r="O4276" s="45">
        <v>5625.3435667100803</v>
      </c>
      <c r="P4276" s="99">
        <v>0.94790522650772202</v>
      </c>
      <c r="Q4276" s="86">
        <v>6014.6900642195496</v>
      </c>
      <c r="R4276" s="44">
        <v>6105.3815400485501</v>
      </c>
      <c r="S4276" s="45">
        <v>5744.6468253292896</v>
      </c>
      <c r="T4276" s="140">
        <v>0.95510271751212705</v>
      </c>
      <c r="U4276" s="44">
        <v>6138.1109156052398</v>
      </c>
      <c r="V4276" s="45">
        <v>5701.6060550936199</v>
      </c>
      <c r="W4276" s="99">
        <v>0.94794677601287802</v>
      </c>
      <c r="X4276" s="86">
        <v>6091.3169318645096</v>
      </c>
      <c r="Y4276" s="44">
        <v>6183.1638128167397</v>
      </c>
      <c r="Z4276" s="45">
        <v>5818.1182539370002</v>
      </c>
      <c r="AA4276" s="46">
        <v>0.95514948885710305</v>
      </c>
      <c r="AB4276" s="139">
        <v>6216.3101590738497</v>
      </c>
      <c r="AC4276" s="45">
        <v>5774.4907011204496</v>
      </c>
      <c r="AD4276" s="99">
        <v>0.94798723588216305</v>
      </c>
      <c r="AE4276" s="142">
        <v>6166.8473517735601</v>
      </c>
      <c r="AF4276" s="44">
        <v>6259.8331052493004</v>
      </c>
      <c r="AG4276" s="45">
        <v>5890.4709538194102</v>
      </c>
      <c r="AH4276" s="140">
        <v>0.95518351887295105</v>
      </c>
      <c r="AI4276" s="44">
        <v>6293.3904558063396</v>
      </c>
      <c r="AJ4276" s="45">
        <v>5846.2759850960101</v>
      </c>
      <c r="AK4276" s="46">
        <v>0.94801697716980904</v>
      </c>
    </row>
    <row r="4277" spans="1:37" x14ac:dyDescent="0.2">
      <c r="A4277" s="35" t="s">
        <v>2963</v>
      </c>
      <c r="B4277" s="35" t="s">
        <v>9170</v>
      </c>
      <c r="C4277" s="85" t="s">
        <v>1013</v>
      </c>
      <c r="D4277" s="85" t="s">
        <v>1013</v>
      </c>
      <c r="E4277" s="85" t="s">
        <v>12906</v>
      </c>
      <c r="F4277" s="85" t="s">
        <v>396</v>
      </c>
      <c r="G4277" s="85" t="s">
        <v>396</v>
      </c>
      <c r="H4277" s="840">
        <v>1.01519964708026</v>
      </c>
      <c r="I4277" s="840">
        <v>1.02351797033485</v>
      </c>
      <c r="J4277" s="86">
        <v>12662.25</v>
      </c>
      <c r="K4277" s="44">
        <v>12854.7117312421</v>
      </c>
      <c r="L4277" s="45">
        <v>12094.5760736229</v>
      </c>
      <c r="M4277" s="46">
        <v>0.95516800518255895</v>
      </c>
      <c r="N4277" s="139">
        <v>12960.040419872499</v>
      </c>
      <c r="O4277" s="45">
        <v>12037.874052487001</v>
      </c>
      <c r="P4277" s="99">
        <v>0.95068996840901099</v>
      </c>
      <c r="Q4277" s="86">
        <v>12791.3484852806</v>
      </c>
      <c r="R4277" s="44">
        <v>12985.772467937501</v>
      </c>
      <c r="S4277" s="45">
        <v>12218.511831415</v>
      </c>
      <c r="T4277" s="140">
        <v>0.95521686751597801</v>
      </c>
      <c r="U4277" s="44">
        <v>13092.1750395001</v>
      </c>
      <c r="V4277" s="45">
        <v>12161.139722936899</v>
      </c>
      <c r="W4277" s="99">
        <v>0.95073163997768695</v>
      </c>
      <c r="X4277" s="86">
        <v>12909.315899471399</v>
      </c>
      <c r="Y4277" s="44">
        <v>13105.532945191</v>
      </c>
      <c r="Z4277" s="45">
        <v>12331.800153496701</v>
      </c>
      <c r="AA4277" s="46">
        <v>0.95526364445087497</v>
      </c>
      <c r="AB4277" s="139">
        <v>13212.916807838399</v>
      </c>
      <c r="AC4277" s="45">
        <v>12273.818919760601</v>
      </c>
      <c r="AD4277" s="99">
        <v>0.95077221870937501</v>
      </c>
      <c r="AE4277" s="142">
        <v>13030.8920423032</v>
      </c>
      <c r="AF4277" s="44">
        <v>13228.957002487299</v>
      </c>
      <c r="AG4277" s="45">
        <v>12448.3809172375</v>
      </c>
      <c r="AH4277" s="140">
        <v>0.95529767853385295</v>
      </c>
      <c r="AI4277" s="44">
        <v>13337.3521747908</v>
      </c>
      <c r="AJ4277" s="45">
        <v>12389.798832886299</v>
      </c>
      <c r="AK4277" s="46">
        <v>0.95080204737053398</v>
      </c>
    </row>
    <row r="4278" spans="1:37" x14ac:dyDescent="0.2">
      <c r="A4278" s="35" t="s">
        <v>2962</v>
      </c>
      <c r="B4278" s="35" t="s">
        <v>9169</v>
      </c>
      <c r="C4278" s="85" t="s">
        <v>1013</v>
      </c>
      <c r="D4278" s="85" t="s">
        <v>1013</v>
      </c>
      <c r="E4278" s="85" t="s">
        <v>12906</v>
      </c>
      <c r="F4278" s="85" t="s">
        <v>398</v>
      </c>
      <c r="G4278" s="85" t="s">
        <v>398</v>
      </c>
      <c r="H4278" s="840">
        <v>1.0154002367552399</v>
      </c>
      <c r="I4278" s="840">
        <v>1.0207608902844201</v>
      </c>
      <c r="J4278" s="86">
        <v>4587.5</v>
      </c>
      <c r="K4278" s="44">
        <v>4658.1485861146402</v>
      </c>
      <c r="L4278" s="45">
        <v>4382.6990145627096</v>
      </c>
      <c r="M4278" s="46">
        <v>0.95535673341966398</v>
      </c>
      <c r="N4278" s="139">
        <v>4682.7405841797899</v>
      </c>
      <c r="O4278" s="45">
        <v>4349.5420960562496</v>
      </c>
      <c r="P4278" s="99">
        <v>0.94812906726021795</v>
      </c>
      <c r="Q4278" s="86">
        <v>4601.9835574620802</v>
      </c>
      <c r="R4278" s="44">
        <v>4672.8551937906996</v>
      </c>
      <c r="S4278" s="45">
        <v>4396.7608867929503</v>
      </c>
      <c r="T4278" s="140">
        <v>0.95540560540761599</v>
      </c>
      <c r="U4278" s="44">
        <v>4697.5248331892699</v>
      </c>
      <c r="V4278" s="45">
        <v>4363.4656331757797</v>
      </c>
      <c r="W4278" s="99">
        <v>0.94817062657697904</v>
      </c>
      <c r="X4278" s="86">
        <v>4617.35500841879</v>
      </c>
      <c r="Y4278" s="44">
        <v>4688.4633687314199</v>
      </c>
      <c r="Z4278" s="45">
        <v>4411.6628855907202</v>
      </c>
      <c r="AA4278" s="46">
        <v>0.95545239158500095</v>
      </c>
      <c r="AB4278" s="139">
        <v>4713.21540915281</v>
      </c>
      <c r="AC4278" s="45">
        <v>4378.2272531564604</v>
      </c>
      <c r="AD4278" s="99">
        <v>0.94821109600056097</v>
      </c>
      <c r="AE4278" s="142">
        <v>4637.9310292787304</v>
      </c>
      <c r="AF4278" s="44">
        <v>4709.3562651840803</v>
      </c>
      <c r="AG4278" s="45">
        <v>4431.48017284871</v>
      </c>
      <c r="AH4278" s="140">
        <v>0.95548643239265096</v>
      </c>
      <c r="AI4278" s="44">
        <v>4734.2186065243104</v>
      </c>
      <c r="AJ4278" s="45">
        <v>4397.8756350612603</v>
      </c>
      <c r="AK4278" s="46">
        <v>0.94824084431139</v>
      </c>
    </row>
    <row r="4279" spans="1:37" x14ac:dyDescent="0.2">
      <c r="A4279" s="35" t="s">
        <v>2961</v>
      </c>
      <c r="B4279" s="35" t="s">
        <v>9168</v>
      </c>
      <c r="C4279" s="85" t="s">
        <v>1013</v>
      </c>
      <c r="D4279" s="85" t="s">
        <v>1013</v>
      </c>
      <c r="E4279" s="85" t="s">
        <v>12906</v>
      </c>
      <c r="F4279" s="85" t="s">
        <v>395</v>
      </c>
      <c r="G4279" s="85" t="s">
        <v>395</v>
      </c>
      <c r="H4279" s="840">
        <v>1.00643065088206</v>
      </c>
      <c r="I4279" s="840">
        <v>1.01360396718793</v>
      </c>
      <c r="J4279" s="86">
        <v>4866.9166666666697</v>
      </c>
      <c r="K4279" s="44">
        <v>4898.2141086220499</v>
      </c>
      <c r="L4279" s="45">
        <v>4608.5687800871501</v>
      </c>
      <c r="M4279" s="46">
        <v>0.946917544664585</v>
      </c>
      <c r="N4279" s="139">
        <v>4933.1260413063801</v>
      </c>
      <c r="O4279" s="45">
        <v>4582.1114785438604</v>
      </c>
      <c r="P4279" s="99">
        <v>0.94148139209503501</v>
      </c>
      <c r="Q4279" s="86">
        <v>4908.4708241644903</v>
      </c>
      <c r="R4279" s="44">
        <v>4940.0354863994498</v>
      </c>
      <c r="S4279" s="45">
        <v>4648.15490855186</v>
      </c>
      <c r="T4279" s="140">
        <v>0.94696598493952699</v>
      </c>
      <c r="U4279" s="44">
        <v>4975.2455001993303</v>
      </c>
      <c r="V4279" s="45">
        <v>4621.43650701963</v>
      </c>
      <c r="W4279" s="99">
        <v>0.94152266002442397</v>
      </c>
      <c r="X4279" s="86">
        <v>4948.9486114399397</v>
      </c>
      <c r="Y4279" s="44">
        <v>4980.7735721933404</v>
      </c>
      <c r="Z4279" s="45">
        <v>4686.7154932943304</v>
      </c>
      <c r="AA4279" s="46">
        <v>0.94701235782900794</v>
      </c>
      <c r="AB4279" s="139">
        <v>5016.27394596471</v>
      </c>
      <c r="AC4279" s="45">
        <v>4659.7461378216703</v>
      </c>
      <c r="AD4279" s="99">
        <v>0.941562845702267</v>
      </c>
      <c r="AE4279" s="142">
        <v>4990.2052416433198</v>
      </c>
      <c r="AF4279" s="44">
        <v>5022.2955093821301</v>
      </c>
      <c r="AG4279" s="45">
        <v>4725.9544019959803</v>
      </c>
      <c r="AH4279" s="140">
        <v>0.94704609793557903</v>
      </c>
      <c r="AI4279" s="44">
        <v>5058.09183001167</v>
      </c>
      <c r="AJ4279" s="45">
        <v>4698.7392572989102</v>
      </c>
      <c r="AK4279" s="46">
        <v>0.94159238543695101</v>
      </c>
    </row>
    <row r="4280" spans="1:37" x14ac:dyDescent="0.2">
      <c r="A4280" s="35" t="s">
        <v>2960</v>
      </c>
      <c r="B4280" s="35" t="s">
        <v>9167</v>
      </c>
      <c r="C4280" s="85" t="s">
        <v>1013</v>
      </c>
      <c r="D4280" s="85" t="s">
        <v>1013</v>
      </c>
      <c r="E4280" s="85" t="s">
        <v>12906</v>
      </c>
      <c r="F4280" s="85" t="s">
        <v>452</v>
      </c>
      <c r="G4280" s="85" t="s">
        <v>452</v>
      </c>
      <c r="H4280" s="840">
        <v>1.00467245769706</v>
      </c>
      <c r="I4280" s="840">
        <v>1.0107138715272801</v>
      </c>
      <c r="J4280" s="86">
        <v>13769.333333333299</v>
      </c>
      <c r="K4280" s="44">
        <v>13833.6699608501</v>
      </c>
      <c r="L4280" s="45">
        <v>13015.645719402401</v>
      </c>
      <c r="M4280" s="46">
        <v>0.94526331844212097</v>
      </c>
      <c r="N4280" s="139">
        <v>13916.8562016829</v>
      </c>
      <c r="O4280" s="45">
        <v>12926.607999273499</v>
      </c>
      <c r="P4280" s="99">
        <v>0.93879694000727698</v>
      </c>
      <c r="Q4280" s="86">
        <v>13753.8108987461</v>
      </c>
      <c r="R4280" s="44">
        <v>13818.0749983438</v>
      </c>
      <c r="S4280" s="45">
        <v>13001.638005864401</v>
      </c>
      <c r="T4280" s="140">
        <v>0.94531167409388395</v>
      </c>
      <c r="U4280" s="44">
        <v>13901.167461725699</v>
      </c>
      <c r="V4280" s="45">
        <v>12912.6015581018</v>
      </c>
      <c r="W4280" s="99">
        <v>0.938838090269148</v>
      </c>
      <c r="X4280" s="86">
        <v>13740.117346438999</v>
      </c>
      <c r="Y4280" s="44">
        <v>13804.3174634928</v>
      </c>
      <c r="Z4280" s="45">
        <v>12989.329386843699</v>
      </c>
      <c r="AA4280" s="46">
        <v>0.94535796597182398</v>
      </c>
      <c r="AB4280" s="139">
        <v>13887.327198458401</v>
      </c>
      <c r="AC4280" s="45">
        <v>12900.2961111681</v>
      </c>
      <c r="AD4280" s="99">
        <v>0.938878161365303</v>
      </c>
      <c r="AE4280" s="142">
        <v>13751.5544646898</v>
      </c>
      <c r="AF4280" s="44">
        <v>13815.8080211949</v>
      </c>
      <c r="AG4280" s="45">
        <v>13000.6047260509</v>
      </c>
      <c r="AH4280" s="140">
        <v>0.94539164713580803</v>
      </c>
      <c r="AI4280" s="44">
        <v>13898.8868525249</v>
      </c>
      <c r="AJ4280" s="45">
        <v>12911.439230743201</v>
      </c>
      <c r="AK4280" s="46">
        <v>0.93890761687314706</v>
      </c>
    </row>
    <row r="4281" spans="1:37" x14ac:dyDescent="0.2">
      <c r="A4281" s="35" t="s">
        <v>2959</v>
      </c>
      <c r="B4281" s="35" t="s">
        <v>9166</v>
      </c>
      <c r="C4281" s="85" t="s">
        <v>1013</v>
      </c>
      <c r="D4281" s="85" t="s">
        <v>1013</v>
      </c>
      <c r="E4281" s="85" t="s">
        <v>12906</v>
      </c>
      <c r="F4281" s="85" t="s">
        <v>395</v>
      </c>
      <c r="G4281" s="85" t="s">
        <v>395</v>
      </c>
      <c r="H4281" s="840">
        <v>1.00643065088206</v>
      </c>
      <c r="I4281" s="840">
        <v>1.01360396718793</v>
      </c>
      <c r="J4281" s="86">
        <v>3723.5</v>
      </c>
      <c r="K4281" s="44">
        <v>3747.4445285593301</v>
      </c>
      <c r="L4281" s="45">
        <v>3525.8474775585801</v>
      </c>
      <c r="M4281" s="46">
        <v>0.946917544664585</v>
      </c>
      <c r="N4281" s="139">
        <v>3774.1543718242501</v>
      </c>
      <c r="O4281" s="45">
        <v>3505.60596346586</v>
      </c>
      <c r="P4281" s="99">
        <v>0.94148139209503501</v>
      </c>
      <c r="Q4281" s="86">
        <v>3761.9402126039199</v>
      </c>
      <c r="R4281" s="44">
        <v>3786.1319367503402</v>
      </c>
      <c r="S4281" s="45">
        <v>3562.42941871209</v>
      </c>
      <c r="T4281" s="140">
        <v>0.94696598493952699</v>
      </c>
      <c r="U4281" s="44">
        <v>3813.1175238191299</v>
      </c>
      <c r="V4281" s="45">
        <v>3541.9519558236898</v>
      </c>
      <c r="W4281" s="99">
        <v>0.94152266002442397</v>
      </c>
      <c r="X4281" s="86">
        <v>3799.7080633957098</v>
      </c>
      <c r="Y4281" s="44">
        <v>3824.14265940514</v>
      </c>
      <c r="Z4281" s="45">
        <v>3598.3704921782701</v>
      </c>
      <c r="AA4281" s="46">
        <v>0.94701235782900794</v>
      </c>
      <c r="AB4281" s="139">
        <v>3851.39916721385</v>
      </c>
      <c r="AC4281" s="45">
        <v>3577.66393700872</v>
      </c>
      <c r="AD4281" s="99">
        <v>0.941562845702267</v>
      </c>
      <c r="AE4281" s="142">
        <v>3838.1884920810398</v>
      </c>
      <c r="AF4281" s="44">
        <v>3862.8705422931298</v>
      </c>
      <c r="AG4281" s="45">
        <v>3634.94143456659</v>
      </c>
      <c r="AH4281" s="140">
        <v>0.94704609793557903</v>
      </c>
      <c r="AI4281" s="44">
        <v>3890.40308238839</v>
      </c>
      <c r="AJ4281" s="45">
        <v>3614.00905801524</v>
      </c>
      <c r="AK4281" s="46">
        <v>0.94159238543695101</v>
      </c>
    </row>
    <row r="4282" spans="1:37" x14ac:dyDescent="0.2">
      <c r="A4282" s="35" t="s">
        <v>2958</v>
      </c>
      <c r="B4282" s="35" t="s">
        <v>9165</v>
      </c>
      <c r="C4282" s="85" t="s">
        <v>1013</v>
      </c>
      <c r="D4282" s="85" t="s">
        <v>1013</v>
      </c>
      <c r="E4282" s="85" t="s">
        <v>12906</v>
      </c>
      <c r="F4282" s="85" t="s">
        <v>451</v>
      </c>
      <c r="G4282" s="85" t="s">
        <v>451</v>
      </c>
      <c r="H4282" s="840">
        <v>1.0067202093258201</v>
      </c>
      <c r="I4282" s="840">
        <v>1.0161237914740799</v>
      </c>
      <c r="J4282" s="86">
        <v>5707.1666666666697</v>
      </c>
      <c r="K4282" s="44">
        <v>5745.5200213240296</v>
      </c>
      <c r="L4282" s="45">
        <v>5405.7710848185898</v>
      </c>
      <c r="M4282" s="46">
        <v>0.94718998069420202</v>
      </c>
      <c r="N4282" s="139">
        <v>5799.1878319077896</v>
      </c>
      <c r="O4282" s="45">
        <v>5386.5489971911902</v>
      </c>
      <c r="P4282" s="99">
        <v>0.94382191931627202</v>
      </c>
      <c r="Q4282" s="86">
        <v>5709.2102369847398</v>
      </c>
      <c r="R4282" s="44">
        <v>5747.57732486241</v>
      </c>
      <c r="S4282" s="45">
        <v>5407.9833694296703</v>
      </c>
      <c r="T4282" s="140">
        <v>0.94723843490581305</v>
      </c>
      <c r="U4282" s="44">
        <v>5801.2643523275401</v>
      </c>
      <c r="V4282" s="45">
        <v>5388.7139566568003</v>
      </c>
      <c r="W4282" s="99">
        <v>0.94386328983793</v>
      </c>
      <c r="X4282" s="86">
        <v>5710.0135579621601</v>
      </c>
      <c r="Y4282" s="44">
        <v>5748.3860443249596</v>
      </c>
      <c r="Z4282" s="45">
        <v>5409.0091719449401</v>
      </c>
      <c r="AA4282" s="46">
        <v>0.94728482113715895</v>
      </c>
      <c r="AB4282" s="139">
        <v>5802.0806258848897</v>
      </c>
      <c r="AC4282" s="45">
        <v>5389.7022130432297</v>
      </c>
      <c r="AD4282" s="99">
        <v>0.94390357541755998</v>
      </c>
      <c r="AE4282" s="142">
        <v>5712.9214621353303</v>
      </c>
      <c r="AF4282" s="44">
        <v>5751.3134902228703</v>
      </c>
      <c r="AG4282" s="45">
        <v>5411.95659546555</v>
      </c>
      <c r="AH4282" s="140">
        <v>0.947318570951038</v>
      </c>
      <c r="AI4282" s="44">
        <v>5805.0354164985702</v>
      </c>
      <c r="AJ4282" s="45">
        <v>5392.6161719071597</v>
      </c>
      <c r="AK4282" s="46">
        <v>0.943933188588164</v>
      </c>
    </row>
    <row r="4283" spans="1:37" x14ac:dyDescent="0.2">
      <c r="A4283" s="35" t="s">
        <v>2957</v>
      </c>
      <c r="B4283" s="35" t="s">
        <v>9164</v>
      </c>
      <c r="C4283" s="85" t="s">
        <v>1013</v>
      </c>
      <c r="D4283" s="85" t="s">
        <v>1013</v>
      </c>
      <c r="E4283" s="85" t="s">
        <v>12906</v>
      </c>
      <c r="F4283" s="85" t="s">
        <v>397</v>
      </c>
      <c r="G4283" s="85" t="s">
        <v>397</v>
      </c>
      <c r="H4283" s="840">
        <v>1.01627293422368</v>
      </c>
      <c r="I4283" s="840">
        <v>1.0256186776263201</v>
      </c>
      <c r="J4283" s="86">
        <v>2371.1666666666702</v>
      </c>
      <c r="K4283" s="44">
        <v>2409.7525058667202</v>
      </c>
      <c r="L4283" s="45">
        <v>2267.2569879552002</v>
      </c>
      <c r="M4283" s="46">
        <v>0.95617782580524502</v>
      </c>
      <c r="N4283" s="139">
        <v>2431.9128210982699</v>
      </c>
      <c r="O4283" s="45">
        <v>2258.8710604729299</v>
      </c>
      <c r="P4283" s="99">
        <v>0.952641200733645</v>
      </c>
      <c r="Q4283" s="86">
        <v>2392.0466972681202</v>
      </c>
      <c r="R4283" s="44">
        <v>2430.9723158327402</v>
      </c>
      <c r="S4283" s="45">
        <v>2287.3390147703799</v>
      </c>
      <c r="T4283" s="140">
        <v>0.95622673979679296</v>
      </c>
      <c r="U4283" s="44">
        <v>2453.3277704725301</v>
      </c>
      <c r="V4283" s="45">
        <v>2278.8621228224001</v>
      </c>
      <c r="W4283" s="99">
        <v>0.95268295783063595</v>
      </c>
      <c r="X4283" s="86">
        <v>2413.7034887976101</v>
      </c>
      <c r="Y4283" s="44">
        <v>2452.9815269062901</v>
      </c>
      <c r="Z4283" s="45">
        <v>2308.1608429459102</v>
      </c>
      <c r="AA4283" s="46">
        <v>0.95627356618509896</v>
      </c>
      <c r="AB4283" s="139">
        <v>2475.5393803626398</v>
      </c>
      <c r="AC4283" s="45">
        <v>2299.5923250861902</v>
      </c>
      <c r="AD4283" s="99">
        <v>0.95272361984765996</v>
      </c>
      <c r="AE4283" s="142">
        <v>2434.1256056099301</v>
      </c>
      <c r="AF4283" s="44">
        <v>2473.7359714822001</v>
      </c>
      <c r="AG4283" s="45">
        <v>2327.7729042352498</v>
      </c>
      <c r="AH4283" s="140">
        <v>0.95630763624951498</v>
      </c>
      <c r="AI4283" s="44">
        <v>2496.4846848020102</v>
      </c>
      <c r="AJ4283" s="45">
        <v>2319.12171386925</v>
      </c>
      <c r="AK4283" s="46">
        <v>0.95275350973030004</v>
      </c>
    </row>
    <row r="4284" spans="1:37" x14ac:dyDescent="0.2">
      <c r="A4284" s="35" t="s">
        <v>2956</v>
      </c>
      <c r="B4284" s="35" t="s">
        <v>9163</v>
      </c>
      <c r="C4284" s="85" t="s">
        <v>1013</v>
      </c>
      <c r="D4284" s="85" t="s">
        <v>1013</v>
      </c>
      <c r="E4284" s="85" t="s">
        <v>12906</v>
      </c>
      <c r="F4284" s="85" t="s">
        <v>452</v>
      </c>
      <c r="G4284" s="85" t="s">
        <v>452</v>
      </c>
      <c r="H4284" s="840">
        <v>1.00467245769706</v>
      </c>
      <c r="I4284" s="840">
        <v>1.0107138715272801</v>
      </c>
      <c r="J4284" s="86">
        <v>7943.75</v>
      </c>
      <c r="K4284" s="44">
        <v>7980.8668358310297</v>
      </c>
      <c r="L4284" s="45">
        <v>7508.9354858746001</v>
      </c>
      <c r="M4284" s="46">
        <v>0.94526331844212097</v>
      </c>
      <c r="N4284" s="139">
        <v>8028.8583169448102</v>
      </c>
      <c r="O4284" s="45">
        <v>7457.56819218281</v>
      </c>
      <c r="P4284" s="99">
        <v>0.93879694000727698</v>
      </c>
      <c r="Q4284" s="86">
        <v>7938.7427485825401</v>
      </c>
      <c r="R4284" s="44">
        <v>7975.83618824315</v>
      </c>
      <c r="S4284" s="45">
        <v>7504.5861978632502</v>
      </c>
      <c r="T4284" s="140">
        <v>0.94531167409388395</v>
      </c>
      <c r="U4284" s="44">
        <v>8023.79741847896</v>
      </c>
      <c r="V4284" s="45">
        <v>7453.1940812172797</v>
      </c>
      <c r="W4284" s="99">
        <v>0.938838090269148</v>
      </c>
      <c r="X4284" s="86">
        <v>7930.9730231985504</v>
      </c>
      <c r="Y4284" s="44">
        <v>7968.0301591459702</v>
      </c>
      <c r="Z4284" s="45">
        <v>7497.6085253883803</v>
      </c>
      <c r="AA4284" s="46">
        <v>0.94535796597182398</v>
      </c>
      <c r="AB4284" s="139">
        <v>8015.9444492553903</v>
      </c>
      <c r="AC4284" s="45">
        <v>7446.2173698584702</v>
      </c>
      <c r="AD4284" s="99">
        <v>0.938878161365303</v>
      </c>
      <c r="AE4284" s="142">
        <v>7930.7487240013297</v>
      </c>
      <c r="AF4284" s="44">
        <v>7967.8048119202504</v>
      </c>
      <c r="AG4284" s="45">
        <v>7497.66359920383</v>
      </c>
      <c r="AH4284" s="140">
        <v>0.94539164713580803</v>
      </c>
      <c r="AI4284" s="44">
        <v>8015.7177469454</v>
      </c>
      <c r="AJ4284" s="45">
        <v>7446.2403844718401</v>
      </c>
      <c r="AK4284" s="46">
        <v>0.93890761687314706</v>
      </c>
    </row>
    <row r="4285" spans="1:37" x14ac:dyDescent="0.2">
      <c r="A4285" s="35" t="s">
        <v>2955</v>
      </c>
      <c r="B4285" s="35" t="s">
        <v>9162</v>
      </c>
      <c r="C4285" s="85" t="s">
        <v>1013</v>
      </c>
      <c r="D4285" s="85" t="s">
        <v>1013</v>
      </c>
      <c r="E4285" s="85" t="s">
        <v>12906</v>
      </c>
      <c r="F4285" s="85" t="s">
        <v>399</v>
      </c>
      <c r="G4285" s="85" t="s">
        <v>399</v>
      </c>
      <c r="H4285" s="840">
        <v>1.01507832903453</v>
      </c>
      <c r="I4285" s="840">
        <v>1.0205199021176301</v>
      </c>
      <c r="J4285" s="86">
        <v>6262.25</v>
      </c>
      <c r="K4285" s="44">
        <v>6356.6742659964602</v>
      </c>
      <c r="L4285" s="45">
        <v>5980.78604115896</v>
      </c>
      <c r="M4285" s="46">
        <v>0.95505386101783896</v>
      </c>
      <c r="N4285" s="139">
        <v>6390.7507570361504</v>
      </c>
      <c r="O4285" s="45">
        <v>5936.0195046979798</v>
      </c>
      <c r="P4285" s="99">
        <v>0.94790522650772202</v>
      </c>
      <c r="Q4285" s="86">
        <v>6342.3929419398901</v>
      </c>
      <c r="R4285" s="44">
        <v>6438.0256295847203</v>
      </c>
      <c r="S4285" s="45">
        <v>6057.6367343765196</v>
      </c>
      <c r="T4285" s="140">
        <v>0.95510271751212705</v>
      </c>
      <c r="U4285" s="44">
        <v>6472.5382243000604</v>
      </c>
      <c r="V4285" s="45">
        <v>6012.2509415187496</v>
      </c>
      <c r="W4285" s="99">
        <v>0.94794677601287802</v>
      </c>
      <c r="X4285" s="86">
        <v>6416.8267538371101</v>
      </c>
      <c r="Y4285" s="44">
        <v>6513.5817789890098</v>
      </c>
      <c r="Z4285" s="45">
        <v>6129.0287940120998</v>
      </c>
      <c r="AA4285" s="46">
        <v>0.95514948885710305</v>
      </c>
      <c r="AB4285" s="139">
        <v>6548.4994107316497</v>
      </c>
      <c r="AC4285" s="45">
        <v>6083.06985750475</v>
      </c>
      <c r="AD4285" s="99">
        <v>0.94798723588216305</v>
      </c>
      <c r="AE4285" s="142">
        <v>6489.4678948442697</v>
      </c>
      <c r="AF4285" s="44">
        <v>6587.3182270217203</v>
      </c>
      <c r="AG4285" s="45">
        <v>6198.63277941039</v>
      </c>
      <c r="AH4285" s="140">
        <v>0.95518351887295105</v>
      </c>
      <c r="AI4285" s="44">
        <v>6622.6311408419897</v>
      </c>
      <c r="AJ4285" s="45">
        <v>6152.1257371107804</v>
      </c>
      <c r="AK4285" s="46">
        <v>0.94801697716980904</v>
      </c>
    </row>
    <row r="4286" spans="1:37" x14ac:dyDescent="0.2">
      <c r="A4286" s="35" t="s">
        <v>2954</v>
      </c>
      <c r="B4286" s="35" t="s">
        <v>9161</v>
      </c>
      <c r="C4286" s="85" t="s">
        <v>1013</v>
      </c>
      <c r="D4286" s="85" t="s">
        <v>1013</v>
      </c>
      <c r="E4286" s="85" t="s">
        <v>12906</v>
      </c>
      <c r="F4286" s="85" t="s">
        <v>395</v>
      </c>
      <c r="G4286" s="85" t="s">
        <v>395</v>
      </c>
      <c r="H4286" s="840">
        <v>1.00643065088206</v>
      </c>
      <c r="I4286" s="840">
        <v>1.01360396718793</v>
      </c>
      <c r="J4286" s="86">
        <v>2868.6666666666702</v>
      </c>
      <c r="K4286" s="44">
        <v>2887.1140604969901</v>
      </c>
      <c r="L4286" s="45">
        <v>2716.3907964611399</v>
      </c>
      <c r="M4286" s="46">
        <v>0.946917544664585</v>
      </c>
      <c r="N4286" s="139">
        <v>2907.6919138731</v>
      </c>
      <c r="O4286" s="45">
        <v>2700.79628678996</v>
      </c>
      <c r="P4286" s="99">
        <v>0.94148139209503501</v>
      </c>
      <c r="Q4286" s="86">
        <v>2897.1031434902802</v>
      </c>
      <c r="R4286" s="44">
        <v>2915.7334023753701</v>
      </c>
      <c r="S4286" s="45">
        <v>2743.45813174667</v>
      </c>
      <c r="T4286" s="140">
        <v>0.94696598493952699</v>
      </c>
      <c r="U4286" s="44">
        <v>2936.5152395943601</v>
      </c>
      <c r="V4286" s="45">
        <v>2727.6882580240899</v>
      </c>
      <c r="W4286" s="99">
        <v>0.94152266002442397</v>
      </c>
      <c r="X4286" s="86">
        <v>2925.8555703543898</v>
      </c>
      <c r="Y4286" s="44">
        <v>2944.67072605865</v>
      </c>
      <c r="Z4286" s="45">
        <v>2770.8213823484498</v>
      </c>
      <c r="AA4286" s="46">
        <v>0.94701235782900794</v>
      </c>
      <c r="AB4286" s="139">
        <v>2965.6588135300999</v>
      </c>
      <c r="AC4286" s="45">
        <v>2754.8768969367102</v>
      </c>
      <c r="AD4286" s="99">
        <v>0.941562845702267</v>
      </c>
      <c r="AE4286" s="142">
        <v>2954.9285384202699</v>
      </c>
      <c r="AF4286" s="44">
        <v>2973.9306522322699</v>
      </c>
      <c r="AG4286" s="45">
        <v>2798.4535419894</v>
      </c>
      <c r="AH4286" s="140">
        <v>0.94704609793557903</v>
      </c>
      <c r="AI4286" s="44">
        <v>2995.1272892996099</v>
      </c>
      <c r="AJ4286" s="45">
        <v>2782.3382112868599</v>
      </c>
      <c r="AK4286" s="46">
        <v>0.94159238543695101</v>
      </c>
    </row>
    <row r="4287" spans="1:37" x14ac:dyDescent="0.2">
      <c r="A4287" s="35" t="s">
        <v>2953</v>
      </c>
      <c r="B4287" s="35" t="s">
        <v>9160</v>
      </c>
      <c r="C4287" s="85" t="s">
        <v>1013</v>
      </c>
      <c r="D4287" s="85" t="s">
        <v>1013</v>
      </c>
      <c r="E4287" s="85" t="s">
        <v>12906</v>
      </c>
      <c r="F4287" s="85" t="s">
        <v>452</v>
      </c>
      <c r="G4287" s="85" t="s">
        <v>452</v>
      </c>
      <c r="H4287" s="840">
        <v>1.00467245769706</v>
      </c>
      <c r="I4287" s="840">
        <v>1.0107138715272801</v>
      </c>
      <c r="J4287" s="86">
        <v>8749.3333333333303</v>
      </c>
      <c r="K4287" s="44">
        <v>8790.2142232108199</v>
      </c>
      <c r="L4287" s="45">
        <v>8270.4238608229298</v>
      </c>
      <c r="M4287" s="46">
        <v>0.94526331844212097</v>
      </c>
      <c r="N4287" s="139">
        <v>8843.0725666159906</v>
      </c>
      <c r="O4287" s="45">
        <v>8213.8473604369992</v>
      </c>
      <c r="P4287" s="99">
        <v>0.93879694000727698</v>
      </c>
      <c r="Q4287" s="86">
        <v>8746.4441009294806</v>
      </c>
      <c r="R4287" s="44">
        <v>8787.3114909907799</v>
      </c>
      <c r="S4287" s="45">
        <v>8268.1157154182201</v>
      </c>
      <c r="T4287" s="140">
        <v>0.94531167409388395</v>
      </c>
      <c r="U4287" s="44">
        <v>8840.1523793473498</v>
      </c>
      <c r="V4287" s="45">
        <v>8211.4948763624798</v>
      </c>
      <c r="W4287" s="99">
        <v>0.938838090269148</v>
      </c>
      <c r="X4287" s="86">
        <v>8742.6069483007705</v>
      </c>
      <c r="Y4287" s="44">
        <v>8783.4564094287398</v>
      </c>
      <c r="Z4287" s="45">
        <v>8264.8931219367496</v>
      </c>
      <c r="AA4287" s="46">
        <v>0.94535796597182398</v>
      </c>
      <c r="AB4287" s="139">
        <v>8836.2741159583493</v>
      </c>
      <c r="AC4287" s="45">
        <v>8208.2427371601607</v>
      </c>
      <c r="AD4287" s="99">
        <v>0.938878161365303</v>
      </c>
      <c r="AE4287" s="142">
        <v>8743.39756616044</v>
      </c>
      <c r="AF4287" s="44">
        <v>8784.2507214169109</v>
      </c>
      <c r="AG4287" s="45">
        <v>8265.9350266356305</v>
      </c>
      <c r="AH4287" s="140">
        <v>0.94539164713580803</v>
      </c>
      <c r="AI4287" s="44">
        <v>8837.0732043961907</v>
      </c>
      <c r="AJ4287" s="45">
        <v>8209.2425722181706</v>
      </c>
      <c r="AK4287" s="46">
        <v>0.93890761687314706</v>
      </c>
    </row>
    <row r="4288" spans="1:37" x14ac:dyDescent="0.2">
      <c r="A4288" s="35" t="s">
        <v>2952</v>
      </c>
      <c r="B4288" s="35" t="s">
        <v>9159</v>
      </c>
      <c r="C4288" s="85" t="s">
        <v>1013</v>
      </c>
      <c r="D4288" s="85" t="s">
        <v>1013</v>
      </c>
      <c r="E4288" s="85" t="s">
        <v>12906</v>
      </c>
      <c r="F4288" s="85" t="s">
        <v>452</v>
      </c>
      <c r="G4288" s="85" t="s">
        <v>452</v>
      </c>
      <c r="H4288" s="840">
        <v>1.00467245769706</v>
      </c>
      <c r="I4288" s="840">
        <v>1.0107138715272801</v>
      </c>
      <c r="J4288" s="86">
        <v>24324</v>
      </c>
      <c r="K4288" s="44">
        <v>24437.6528610233</v>
      </c>
      <c r="L4288" s="45">
        <v>22992.584957786199</v>
      </c>
      <c r="M4288" s="46">
        <v>0.94526331844212097</v>
      </c>
      <c r="N4288" s="139">
        <v>24584.604211029498</v>
      </c>
      <c r="O4288" s="45">
        <v>22835.296768737</v>
      </c>
      <c r="P4288" s="99">
        <v>0.93879694000727698</v>
      </c>
      <c r="Q4288" s="86">
        <v>24386.771618709201</v>
      </c>
      <c r="R4288" s="44">
        <v>24500.717777465499</v>
      </c>
      <c r="S4288" s="45">
        <v>23053.099904627201</v>
      </c>
      <c r="T4288" s="140">
        <v>0.94531167409388395</v>
      </c>
      <c r="U4288" s="44">
        <v>24648.048356797099</v>
      </c>
      <c r="V4288" s="45">
        <v>22895.2300943388</v>
      </c>
      <c r="W4288" s="99">
        <v>0.938838090269148</v>
      </c>
      <c r="X4288" s="86">
        <v>24457.459504799401</v>
      </c>
      <c r="Y4288" s="44">
        <v>24571.7359497131</v>
      </c>
      <c r="Z4288" s="45">
        <v>23121.0541702954</v>
      </c>
      <c r="AA4288" s="46">
        <v>0.94535796597182398</v>
      </c>
      <c r="AB4288" s="139">
        <v>24719.493583817399</v>
      </c>
      <c r="AC4288" s="45">
        <v>22962.5746115324</v>
      </c>
      <c r="AD4288" s="99">
        <v>0.938878161365303</v>
      </c>
      <c r="AE4288" s="142">
        <v>24582.207136908899</v>
      </c>
      <c r="AF4288" s="44">
        <v>24697.066459856502</v>
      </c>
      <c r="AG4288" s="45">
        <v>23239.813295395899</v>
      </c>
      <c r="AH4288" s="140">
        <v>0.94539164713580803</v>
      </c>
      <c r="AI4288" s="44">
        <v>24845.5777460307</v>
      </c>
      <c r="AJ4288" s="45">
        <v>23080.421520397202</v>
      </c>
      <c r="AK4288" s="46">
        <v>0.93890761687314706</v>
      </c>
    </row>
    <row r="4289" spans="1:37" x14ac:dyDescent="0.2">
      <c r="A4289" s="35" t="s">
        <v>2951</v>
      </c>
      <c r="B4289" s="35" t="s">
        <v>8049</v>
      </c>
      <c r="C4289" s="85" t="s">
        <v>1013</v>
      </c>
      <c r="D4289" s="85" t="s">
        <v>1013</v>
      </c>
      <c r="E4289" s="85" t="s">
        <v>12906</v>
      </c>
      <c r="F4289" s="85" t="s">
        <v>452</v>
      </c>
      <c r="G4289" s="85" t="s">
        <v>452</v>
      </c>
      <c r="H4289" s="840">
        <v>1.00467245769706</v>
      </c>
      <c r="I4289" s="840">
        <v>1.0107138715272801</v>
      </c>
      <c r="J4289" s="86">
        <v>4513.5833333333303</v>
      </c>
      <c r="K4289" s="44">
        <v>4534.6728605204898</v>
      </c>
      <c r="L4289" s="45">
        <v>4266.5247597317202</v>
      </c>
      <c r="M4289" s="46">
        <v>0.94526331844212097</v>
      </c>
      <c r="N4289" s="139">
        <v>4561.9412852943296</v>
      </c>
      <c r="O4289" s="45">
        <v>4237.3382218011802</v>
      </c>
      <c r="P4289" s="99">
        <v>0.93879694000727698</v>
      </c>
      <c r="Q4289" s="86">
        <v>4508.8838891599698</v>
      </c>
      <c r="R4289" s="44">
        <v>4529.9514583930304</v>
      </c>
      <c r="S4289" s="45">
        <v>4262.3005775567499</v>
      </c>
      <c r="T4289" s="140">
        <v>0.94531167409388395</v>
      </c>
      <c r="U4289" s="44">
        <v>4557.1914918798402</v>
      </c>
      <c r="V4289" s="45">
        <v>4233.1119397442699</v>
      </c>
      <c r="W4289" s="99">
        <v>0.938838090269148</v>
      </c>
      <c r="X4289" s="86">
        <v>4504.55887962209</v>
      </c>
      <c r="Y4289" s="44">
        <v>4525.6062404310496</v>
      </c>
      <c r="Z4289" s="45">
        <v>4258.4206200398603</v>
      </c>
      <c r="AA4289" s="46">
        <v>0.94535796597182398</v>
      </c>
      <c r="AB4289" s="139">
        <v>4552.8201447454203</v>
      </c>
      <c r="AC4289" s="45">
        <v>4229.2319586613403</v>
      </c>
      <c r="AD4289" s="99">
        <v>0.938878161365303</v>
      </c>
      <c r="AE4289" s="142">
        <v>4503.0758418551104</v>
      </c>
      <c r="AF4289" s="44">
        <v>4524.1162732328403</v>
      </c>
      <c r="AG4289" s="45">
        <v>4257.1702873088698</v>
      </c>
      <c r="AH4289" s="140">
        <v>0.94539164713580803</v>
      </c>
      <c r="AI4289" s="44">
        <v>4551.3212179023303</v>
      </c>
      <c r="AJ4289" s="45">
        <v>4227.9722072752202</v>
      </c>
      <c r="AK4289" s="46">
        <v>0.93890761687314706</v>
      </c>
    </row>
    <row r="4290" spans="1:37" x14ac:dyDescent="0.2">
      <c r="A4290" s="35" t="s">
        <v>2950</v>
      </c>
      <c r="B4290" s="35" t="s">
        <v>9158</v>
      </c>
      <c r="C4290" s="85" t="s">
        <v>1013</v>
      </c>
      <c r="D4290" s="85" t="s">
        <v>1013</v>
      </c>
      <c r="E4290" s="85" t="s">
        <v>12906</v>
      </c>
      <c r="F4290" s="85" t="s">
        <v>398</v>
      </c>
      <c r="G4290" s="85" t="s">
        <v>398</v>
      </c>
      <c r="H4290" s="840">
        <v>1.0154002367552399</v>
      </c>
      <c r="I4290" s="840">
        <v>1.0207608902844201</v>
      </c>
      <c r="J4290" s="86">
        <v>7501.4166666666697</v>
      </c>
      <c r="K4290" s="44">
        <v>7616.9402593329996</v>
      </c>
      <c r="L4290" s="45">
        <v>7166.5289226864898</v>
      </c>
      <c r="M4290" s="46">
        <v>0.95535673341966398</v>
      </c>
      <c r="N4290" s="139">
        <v>7657.1527550610799</v>
      </c>
      <c r="O4290" s="45">
        <v>7112.3111872969203</v>
      </c>
      <c r="P4290" s="99">
        <v>0.94812906726021795</v>
      </c>
      <c r="Q4290" s="86">
        <v>7508.3210752974601</v>
      </c>
      <c r="R4290" s="44">
        <v>7623.9509974913699</v>
      </c>
      <c r="S4290" s="45">
        <v>7173.4920425393402</v>
      </c>
      <c r="T4290" s="140">
        <v>0.95540560540761599</v>
      </c>
      <c r="U4290" s="44">
        <v>7664.2005053619396</v>
      </c>
      <c r="V4290" s="45">
        <v>7119.1694985059403</v>
      </c>
      <c r="W4290" s="99">
        <v>0.94817062657697904</v>
      </c>
      <c r="X4290" s="86">
        <v>7517.6426069988502</v>
      </c>
      <c r="Y4290" s="44">
        <v>7633.4160829878701</v>
      </c>
      <c r="Z4290" s="45">
        <v>7182.74960793835</v>
      </c>
      <c r="AA4290" s="46">
        <v>0.95545239158500095</v>
      </c>
      <c r="AB4290" s="139">
        <v>7673.7155603602496</v>
      </c>
      <c r="AC4290" s="45">
        <v>7128.3121357228902</v>
      </c>
      <c r="AD4290" s="99">
        <v>0.94821109600056097</v>
      </c>
      <c r="AE4290" s="142">
        <v>7539.1006562534003</v>
      </c>
      <c r="AF4290" s="44">
        <v>7655.20459128126</v>
      </c>
      <c r="AG4290" s="45">
        <v>7203.5083894926602</v>
      </c>
      <c r="AH4290" s="140">
        <v>0.95548643239265196</v>
      </c>
      <c r="AI4290" s="44">
        <v>7695.6190978210998</v>
      </c>
      <c r="AJ4290" s="45">
        <v>7148.8831716342802</v>
      </c>
      <c r="AK4290" s="46">
        <v>0.94824084431139</v>
      </c>
    </row>
    <row r="4291" spans="1:37" x14ac:dyDescent="0.2">
      <c r="A4291" s="35" t="s">
        <v>2949</v>
      </c>
      <c r="B4291" s="35" t="s">
        <v>9157</v>
      </c>
      <c r="C4291" s="85" t="s">
        <v>1013</v>
      </c>
      <c r="D4291" s="85" t="s">
        <v>1013</v>
      </c>
      <c r="E4291" s="85" t="s">
        <v>12906</v>
      </c>
      <c r="F4291" s="85" t="s">
        <v>394</v>
      </c>
      <c r="G4291" s="85" t="s">
        <v>394</v>
      </c>
      <c r="H4291" s="840">
        <v>1.0082022577418499</v>
      </c>
      <c r="I4291" s="840">
        <v>1.01705160942912</v>
      </c>
      <c r="J4291" s="86">
        <v>5403.8333333333303</v>
      </c>
      <c r="K4291" s="44">
        <v>5448.1569671273301</v>
      </c>
      <c r="L4291" s="45">
        <v>5125.9919535817598</v>
      </c>
      <c r="M4291" s="46">
        <v>0.94858439137311601</v>
      </c>
      <c r="N4291" s="139">
        <v>5495.9773887534102</v>
      </c>
      <c r="O4291" s="45">
        <v>5104.91336891841</v>
      </c>
      <c r="P4291" s="99">
        <v>0.94468371876478097</v>
      </c>
      <c r="Q4291" s="86">
        <v>5451.3982285814</v>
      </c>
      <c r="R4291" s="44">
        <v>5496.1120019056798</v>
      </c>
      <c r="S4291" s="45">
        <v>5171.3758028545099</v>
      </c>
      <c r="T4291" s="140">
        <v>0.94863291691684704</v>
      </c>
      <c r="U4291" s="44">
        <v>5544.3533420177801</v>
      </c>
      <c r="V4291" s="45">
        <v>5150.0728841603304</v>
      </c>
      <c r="W4291" s="99">
        <v>0.944725127061671</v>
      </c>
      <c r="X4291" s="86">
        <v>5495.5269385158199</v>
      </c>
      <c r="Y4291" s="44">
        <v>5540.6026668927998</v>
      </c>
      <c r="Z4291" s="45">
        <v>5213.4930417403903</v>
      </c>
      <c r="AA4291" s="46">
        <v>0.94867937143592596</v>
      </c>
      <c r="AB4291" s="139">
        <v>5589.2345174786196</v>
      </c>
      <c r="AC4291" s="45">
        <v>5191.9839778989199</v>
      </c>
      <c r="AD4291" s="99">
        <v>0.94476544942587803</v>
      </c>
      <c r="AE4291" s="142">
        <v>5541.1453208359899</v>
      </c>
      <c r="AF4291" s="44">
        <v>5586.5952229425302</v>
      </c>
      <c r="AG4291" s="45">
        <v>5256.9575479406803</v>
      </c>
      <c r="AH4291" s="140">
        <v>0.94871317093477003</v>
      </c>
      <c r="AI4291" s="44">
        <v>5635.6307666369003</v>
      </c>
      <c r="AJ4291" s="45">
        <v>5235.2468900860804</v>
      </c>
      <c r="AK4291" s="46">
        <v>0.94479508963613201</v>
      </c>
    </row>
    <row r="4292" spans="1:37" x14ac:dyDescent="0.2">
      <c r="A4292" s="35" t="s">
        <v>2948</v>
      </c>
      <c r="B4292" s="35" t="s">
        <v>9156</v>
      </c>
      <c r="C4292" s="85" t="s">
        <v>1013</v>
      </c>
      <c r="D4292" s="85" t="s">
        <v>1013</v>
      </c>
      <c r="E4292" s="85" t="s">
        <v>12906</v>
      </c>
      <c r="F4292" s="85" t="s">
        <v>393</v>
      </c>
      <c r="G4292" s="85" t="s">
        <v>393</v>
      </c>
      <c r="H4292" s="840">
        <v>1.01499774637991</v>
      </c>
      <c r="I4292" s="840">
        <v>1.02168921775407</v>
      </c>
      <c r="J4292" s="86">
        <v>2986</v>
      </c>
      <c r="K4292" s="44">
        <v>3030.7832706904101</v>
      </c>
      <c r="L4292" s="45">
        <v>2851.56443772596</v>
      </c>
      <c r="M4292" s="46">
        <v>0.95497804344472903</v>
      </c>
      <c r="N4292" s="139">
        <v>3050.76400421366</v>
      </c>
      <c r="O4292" s="45">
        <v>2833.6881411475101</v>
      </c>
      <c r="P4292" s="99">
        <v>0.94899133996902696</v>
      </c>
      <c r="Q4292" s="86">
        <v>3008.80781971752</v>
      </c>
      <c r="R4292" s="44">
        <v>3053.9331563035298</v>
      </c>
      <c r="S4292" s="45">
        <v>2873.4923929074198</v>
      </c>
      <c r="T4292" s="140">
        <v>0.95502689606051205</v>
      </c>
      <c r="U4292" s="44">
        <v>3074.0665076995301</v>
      </c>
      <c r="V4292" s="45">
        <v>2855.4577222611001</v>
      </c>
      <c r="W4292" s="99">
        <v>0.94903293708176595</v>
      </c>
      <c r="X4292" s="86">
        <v>3030.6150312295399</v>
      </c>
      <c r="Y4292" s="44">
        <v>3076.0674268430598</v>
      </c>
      <c r="Z4292" s="45">
        <v>2894.4606011179999</v>
      </c>
      <c r="AA4292" s="46">
        <v>0.95507366369251501</v>
      </c>
      <c r="AB4292" s="139">
        <v>3096.3467005706498</v>
      </c>
      <c r="AC4292" s="45">
        <v>2876.2762430364401</v>
      </c>
      <c r="AD4292" s="99">
        <v>0.949073443310124</v>
      </c>
      <c r="AE4292" s="142">
        <v>3050.9542436749698</v>
      </c>
      <c r="AF4292" s="44">
        <v>3096.71168163831</v>
      </c>
      <c r="AG4292" s="45">
        <v>2913.9898630440098</v>
      </c>
      <c r="AH4292" s="140">
        <v>0.95510769100686799</v>
      </c>
      <c r="AI4292" s="44">
        <v>3117.1270546237502</v>
      </c>
      <c r="AJ4292" s="45">
        <v>2895.6704927034498</v>
      </c>
      <c r="AK4292" s="46">
        <v>0.949103218675453</v>
      </c>
    </row>
    <row r="4293" spans="1:37" x14ac:dyDescent="0.2">
      <c r="A4293" s="35" t="s">
        <v>2947</v>
      </c>
      <c r="B4293" s="35" t="s">
        <v>9155</v>
      </c>
      <c r="C4293" s="85" t="s">
        <v>1013</v>
      </c>
      <c r="D4293" s="85" t="s">
        <v>1013</v>
      </c>
      <c r="E4293" s="85" t="s">
        <v>12906</v>
      </c>
      <c r="F4293" s="85" t="s">
        <v>394</v>
      </c>
      <c r="G4293" s="85" t="s">
        <v>394</v>
      </c>
      <c r="H4293" s="840">
        <v>1.0082022577418499</v>
      </c>
      <c r="I4293" s="840">
        <v>1.01705160942912</v>
      </c>
      <c r="J4293" s="86">
        <v>4009.5833333333298</v>
      </c>
      <c r="K4293" s="44">
        <v>4042.4709692707502</v>
      </c>
      <c r="L4293" s="45">
        <v>3803.4281659097901</v>
      </c>
      <c r="M4293" s="46">
        <v>0.94858439137311601</v>
      </c>
      <c r="N4293" s="139">
        <v>4077.9531823068501</v>
      </c>
      <c r="O4293" s="45">
        <v>3787.78809403062</v>
      </c>
      <c r="P4293" s="99">
        <v>0.94468371876478097</v>
      </c>
      <c r="Q4293" s="86">
        <v>4033.9879462792401</v>
      </c>
      <c r="R4293" s="44">
        <v>4067.0757551421302</v>
      </c>
      <c r="S4293" s="45">
        <v>3826.7737522862699</v>
      </c>
      <c r="T4293" s="140">
        <v>0.94863291691684704</v>
      </c>
      <c r="U4293" s="44">
        <v>4102.7739331809798</v>
      </c>
      <c r="V4293" s="45">
        <v>3811.0097751139001</v>
      </c>
      <c r="W4293" s="99">
        <v>0.944725127061671</v>
      </c>
      <c r="X4293" s="86">
        <v>4056.1980113217701</v>
      </c>
      <c r="Y4293" s="44">
        <v>4089.4679928626001</v>
      </c>
      <c r="Z4293" s="45">
        <v>3848.0313798003899</v>
      </c>
      <c r="AA4293" s="46">
        <v>0.94867937143592596</v>
      </c>
      <c r="AB4293" s="139">
        <v>4125.3627155780096</v>
      </c>
      <c r="AC4293" s="45">
        <v>3832.15573712676</v>
      </c>
      <c r="AD4293" s="99">
        <v>0.94476544942587803</v>
      </c>
      <c r="AE4293" s="142">
        <v>4077.0556005450298</v>
      </c>
      <c r="AF4293" s="44">
        <v>4110.4966614085497</v>
      </c>
      <c r="AG4293" s="45">
        <v>3867.95634687044</v>
      </c>
      <c r="AH4293" s="140">
        <v>0.94871317093477003</v>
      </c>
      <c r="AI4293" s="44">
        <v>4146.5759602663402</v>
      </c>
      <c r="AJ4293" s="45">
        <v>3851.9821115684299</v>
      </c>
      <c r="AK4293" s="46">
        <v>0.94479508963613201</v>
      </c>
    </row>
    <row r="4294" spans="1:37" x14ac:dyDescent="0.2">
      <c r="A4294" s="35" t="s">
        <v>2946</v>
      </c>
      <c r="B4294" s="35" t="s">
        <v>13491</v>
      </c>
      <c r="C4294" s="85" t="s">
        <v>1013</v>
      </c>
      <c r="D4294" s="85" t="s">
        <v>1013</v>
      </c>
      <c r="E4294" s="85" t="s">
        <v>12906</v>
      </c>
      <c r="F4294" s="85" t="s">
        <v>398</v>
      </c>
      <c r="G4294" s="85" t="s">
        <v>398</v>
      </c>
      <c r="H4294" s="840">
        <v>1.0154002367552399</v>
      </c>
      <c r="I4294" s="840">
        <v>1.0207608902844201</v>
      </c>
      <c r="J4294" s="86">
        <v>676.5</v>
      </c>
      <c r="K4294" s="44">
        <v>686.918260164917</v>
      </c>
      <c r="L4294" s="45">
        <v>646.29883015840198</v>
      </c>
      <c r="M4294" s="46">
        <v>0.95535673341966398</v>
      </c>
      <c r="N4294" s="139">
        <v>690.54474227741196</v>
      </c>
      <c r="O4294" s="45">
        <v>641.40931400153704</v>
      </c>
      <c r="P4294" s="99">
        <v>0.94812906726021795</v>
      </c>
      <c r="Q4294" s="86">
        <v>677.87252442366196</v>
      </c>
      <c r="R4294" s="44">
        <v>688.31192178965603</v>
      </c>
      <c r="S4294" s="45">
        <v>647.64320958617805</v>
      </c>
      <c r="T4294" s="140">
        <v>0.95540560540761599</v>
      </c>
      <c r="U4294" s="44">
        <v>691.94576153004698</v>
      </c>
      <c r="V4294" s="45">
        <v>642.73881622210297</v>
      </c>
      <c r="W4294" s="99">
        <v>0.94817062657698004</v>
      </c>
      <c r="X4294" s="86">
        <v>680.40527111029905</v>
      </c>
      <c r="Y4294" s="44">
        <v>690.88367337490797</v>
      </c>
      <c r="Z4294" s="45">
        <v>650.09484352937602</v>
      </c>
      <c r="AA4294" s="46">
        <v>0.95545239158500095</v>
      </c>
      <c r="AB4294" s="139">
        <v>694.531090292763</v>
      </c>
      <c r="AC4294" s="45">
        <v>645.16782784405495</v>
      </c>
      <c r="AD4294" s="99">
        <v>0.94821109600056097</v>
      </c>
      <c r="AE4294" s="142">
        <v>683.98052693368504</v>
      </c>
      <c r="AF4294" s="44">
        <v>694.51398898443404</v>
      </c>
      <c r="AG4294" s="45">
        <v>653.53411350591296</v>
      </c>
      <c r="AH4294" s="140">
        <v>0.95548643239265196</v>
      </c>
      <c r="AI4294" s="44">
        <v>698.18057161003696</v>
      </c>
      <c r="AJ4294" s="45">
        <v>648.578272352147</v>
      </c>
      <c r="AK4294" s="46">
        <v>0.94824084431139</v>
      </c>
    </row>
    <row r="4295" spans="1:37" x14ac:dyDescent="0.2">
      <c r="A4295" s="35" t="s">
        <v>2945</v>
      </c>
      <c r="B4295" s="35" t="s">
        <v>9154</v>
      </c>
      <c r="C4295" s="85" t="s">
        <v>994</v>
      </c>
      <c r="D4295" s="85" t="s">
        <v>994</v>
      </c>
      <c r="E4295" s="85" t="s">
        <v>12906</v>
      </c>
      <c r="F4295" s="85" t="s">
        <v>374</v>
      </c>
      <c r="G4295" s="85" t="s">
        <v>374</v>
      </c>
      <c r="H4295" s="840">
        <v>1.0417890425371401</v>
      </c>
      <c r="I4295" s="840">
        <v>1.0510274054334099</v>
      </c>
      <c r="J4295" s="86">
        <v>11328.166666666701</v>
      </c>
      <c r="K4295" s="44">
        <v>11801.5599053678</v>
      </c>
      <c r="L4295" s="45">
        <v>11103.7001098971</v>
      </c>
      <c r="M4295" s="46">
        <v>0.98018509407792598</v>
      </c>
      <c r="N4295" s="139">
        <v>11906.213619983901</v>
      </c>
      <c r="O4295" s="45">
        <v>11059.031866876099</v>
      </c>
      <c r="P4295" s="99">
        <v>0.97624198092154302</v>
      </c>
      <c r="Q4295" s="86">
        <v>11353.093543982401</v>
      </c>
      <c r="R4295" s="44">
        <v>11827.528453020001</v>
      </c>
      <c r="S4295" s="45">
        <v>11128.7023314505</v>
      </c>
      <c r="T4295" s="140">
        <v>0.98023523617923003</v>
      </c>
      <c r="U4295" s="44">
        <v>11932.412451174599</v>
      </c>
      <c r="V4295" s="45">
        <v>11083.852347882001</v>
      </c>
      <c r="W4295" s="99">
        <v>0.97628477251091905</v>
      </c>
      <c r="X4295" s="86">
        <v>11384.197831985901</v>
      </c>
      <c r="Y4295" s="44">
        <v>11859.932559437901</v>
      </c>
      <c r="Z4295" s="45">
        <v>11159.738315762601</v>
      </c>
      <c r="AA4295" s="46">
        <v>0.98028323826272201</v>
      </c>
      <c r="AB4295" s="139">
        <v>11965.103910292701</v>
      </c>
      <c r="AC4295" s="45">
        <v>11114.693363083299</v>
      </c>
      <c r="AD4295" s="99">
        <v>0.97632644189076201</v>
      </c>
      <c r="AE4295" s="142">
        <v>11433.570455811399</v>
      </c>
      <c r="AF4295" s="44">
        <v>11911.368417940699</v>
      </c>
      <c r="AG4295" s="45">
        <v>11208.536794261199</v>
      </c>
      <c r="AH4295" s="140">
        <v>0.98031816374247405</v>
      </c>
      <c r="AI4295" s="44">
        <v>12016.9958910115</v>
      </c>
      <c r="AJ4295" s="45">
        <v>11163.2473757926</v>
      </c>
      <c r="AK4295" s="46">
        <v>0.97635707226683199</v>
      </c>
    </row>
    <row r="4296" spans="1:37" x14ac:dyDescent="0.2">
      <c r="A4296" s="35" t="s">
        <v>2944</v>
      </c>
      <c r="B4296" s="35" t="s">
        <v>9153</v>
      </c>
      <c r="C4296" s="85" t="s">
        <v>994</v>
      </c>
      <c r="D4296" s="85" t="s">
        <v>994</v>
      </c>
      <c r="E4296" s="85" t="s">
        <v>12906</v>
      </c>
      <c r="F4296" s="85" t="s">
        <v>369</v>
      </c>
      <c r="G4296" s="85" t="s">
        <v>369</v>
      </c>
      <c r="H4296" s="840">
        <v>1.0416187425633501</v>
      </c>
      <c r="I4296" s="840">
        <v>1.0538205024601901</v>
      </c>
      <c r="J4296" s="86">
        <v>7871.0833333333303</v>
      </c>
      <c r="K4296" s="44">
        <v>8198.6679242780501</v>
      </c>
      <c r="L4296" s="45">
        <v>7713.8573766345598</v>
      </c>
      <c r="M4296" s="46">
        <v>0.98002486442584902</v>
      </c>
      <c r="N4296" s="139">
        <v>8294.7089932393501</v>
      </c>
      <c r="O4296" s="45">
        <v>7704.5023725033498</v>
      </c>
      <c r="P4296" s="99">
        <v>0.97883633627349198</v>
      </c>
      <c r="Q4296" s="86">
        <v>7993.3544557549403</v>
      </c>
      <c r="R4296" s="44">
        <v>8326.0278170666497</v>
      </c>
      <c r="S4296" s="45">
        <v>7834.0868548789904</v>
      </c>
      <c r="T4296" s="140">
        <v>0.98007499833048495</v>
      </c>
      <c r="U4296" s="44">
        <v>8423.5608089060606</v>
      </c>
      <c r="V4296" s="45">
        <v>7824.5287473389299</v>
      </c>
      <c r="W4296" s="99">
        <v>0.97887924158117801</v>
      </c>
      <c r="X4296" s="86">
        <v>8106.9290181743199</v>
      </c>
      <c r="Y4296" s="44">
        <v>8444.3292099611099</v>
      </c>
      <c r="Z4296" s="45">
        <v>7945.7875298223698</v>
      </c>
      <c r="AA4296" s="46">
        <v>0.98012299256713598</v>
      </c>
      <c r="AB4296" s="139">
        <v>8543.2480113415495</v>
      </c>
      <c r="AC4296" s="45">
        <v>7936.0432372968198</v>
      </c>
      <c r="AD4296" s="99">
        <v>0.97892102169706896</v>
      </c>
      <c r="AE4296" s="142">
        <v>8218.8127991690999</v>
      </c>
      <c r="AF4296" s="44">
        <v>8560.8694532341306</v>
      </c>
      <c r="AG4296" s="45">
        <v>8055.7343951276398</v>
      </c>
      <c r="AH4296" s="140">
        <v>0.98015791233766203</v>
      </c>
      <c r="AI4296" s="44">
        <v>8661.1534336466102</v>
      </c>
      <c r="AJ4296" s="45">
        <v>8045.8210368376704</v>
      </c>
      <c r="AK4296" s="46">
        <v>0.97895173347312203</v>
      </c>
    </row>
    <row r="4297" spans="1:37" x14ac:dyDescent="0.2">
      <c r="A4297" s="35" t="s">
        <v>2943</v>
      </c>
      <c r="B4297" s="35" t="s">
        <v>9152</v>
      </c>
      <c r="C4297" s="85" t="s">
        <v>994</v>
      </c>
      <c r="D4297" s="85" t="s">
        <v>994</v>
      </c>
      <c r="E4297" s="85" t="s">
        <v>12906</v>
      </c>
      <c r="F4297" s="85" t="s">
        <v>370</v>
      </c>
      <c r="G4297" s="85" t="s">
        <v>370</v>
      </c>
      <c r="H4297" s="840">
        <v>1.04282182960917</v>
      </c>
      <c r="I4297" s="840">
        <v>1.0511216231633</v>
      </c>
      <c r="J4297" s="86">
        <v>7983.4166666666697</v>
      </c>
      <c r="K4297" s="44">
        <v>8325.2811748656804</v>
      </c>
      <c r="L4297" s="45">
        <v>7832.9836256844801</v>
      </c>
      <c r="M4297" s="46">
        <v>0.98115680951361395</v>
      </c>
      <c r="N4297" s="139">
        <v>8391.5418850556198</v>
      </c>
      <c r="O4297" s="45">
        <v>7794.4451595671098</v>
      </c>
      <c r="P4297" s="99">
        <v>0.97632949462745999</v>
      </c>
      <c r="Q4297" s="86">
        <v>8064.9745033197396</v>
      </c>
      <c r="R4297" s="44">
        <v>8410.3314673032091</v>
      </c>
      <c r="S4297" s="45">
        <v>7913.40944815484</v>
      </c>
      <c r="T4297" s="140">
        <v>0.98120700132374805</v>
      </c>
      <c r="U4297" s="44">
        <v>8477.2690907000906</v>
      </c>
      <c r="V4297" s="45">
        <v>7874.4176250239097</v>
      </c>
      <c r="W4297" s="99">
        <v>0.976372290052822</v>
      </c>
      <c r="X4297" s="86">
        <v>8143.9476835628102</v>
      </c>
      <c r="Y4297" s="44">
        <v>8492.6864236143392</v>
      </c>
      <c r="Z4297" s="45">
        <v>7991.2897995313097</v>
      </c>
      <c r="AA4297" s="46">
        <v>0.98125505099454302</v>
      </c>
      <c r="AB4297" s="139">
        <v>8560.2795081035492</v>
      </c>
      <c r="AC4297" s="45">
        <v>7951.8642335408404</v>
      </c>
      <c r="AD4297" s="99">
        <v>0.97641396316805196</v>
      </c>
      <c r="AE4297" s="142">
        <v>8223.1737392646301</v>
      </c>
      <c r="AF4297" s="44">
        <v>8575.3050839740408</v>
      </c>
      <c r="AG4297" s="45">
        <v>8069.3182498636797</v>
      </c>
      <c r="AH4297" s="140">
        <v>0.98129001109798797</v>
      </c>
      <c r="AI4297" s="44">
        <v>8643.5557283696799</v>
      </c>
      <c r="AJ4297" s="45">
        <v>8029.4735620582496</v>
      </c>
      <c r="AK4297" s="46">
        <v>0.97644459628993496</v>
      </c>
    </row>
    <row r="4298" spans="1:37" x14ac:dyDescent="0.2">
      <c r="A4298" s="35" t="s">
        <v>2942</v>
      </c>
      <c r="B4298" s="35" t="s">
        <v>9151</v>
      </c>
      <c r="C4298" s="85" t="s">
        <v>994</v>
      </c>
      <c r="D4298" s="85" t="s">
        <v>994</v>
      </c>
      <c r="E4298" s="85" t="s">
        <v>12906</v>
      </c>
      <c r="F4298" s="85" t="s">
        <v>372</v>
      </c>
      <c r="G4298" s="85" t="s">
        <v>372</v>
      </c>
      <c r="H4298" s="840">
        <v>1.0410993026026001</v>
      </c>
      <c r="I4298" s="840">
        <v>1.0496312988665299</v>
      </c>
      <c r="J4298" s="86">
        <v>6837.5</v>
      </c>
      <c r="K4298" s="44">
        <v>7118.5164815452999</v>
      </c>
      <c r="L4298" s="45">
        <v>6697.5783601698004</v>
      </c>
      <c r="M4298" s="46">
        <v>0.97953614042702797</v>
      </c>
      <c r="N4298" s="139">
        <v>7176.8540059998704</v>
      </c>
      <c r="O4298" s="45">
        <v>6666.1878989852303</v>
      </c>
      <c r="P4298" s="99">
        <v>0.97494521374555498</v>
      </c>
      <c r="Q4298" s="86">
        <v>6894.8842808376403</v>
      </c>
      <c r="R4298" s="44">
        <v>7178.2592163057197</v>
      </c>
      <c r="S4298" s="45">
        <v>6754.13383223441</v>
      </c>
      <c r="T4298" s="140">
        <v>0.97958624933062299</v>
      </c>
      <c r="U4298" s="44">
        <v>7237.0863432300002</v>
      </c>
      <c r="V4298" s="45">
        <v>6722.4290800758199</v>
      </c>
      <c r="W4298" s="99">
        <v>0.97498794849376902</v>
      </c>
      <c r="X4298" s="86">
        <v>6944.2088013555303</v>
      </c>
      <c r="Y4298" s="44">
        <v>7229.61094021811</v>
      </c>
      <c r="Z4298" s="45">
        <v>6802.7845700862899</v>
      </c>
      <c r="AA4298" s="46">
        <v>0.97963421963325203</v>
      </c>
      <c r="AB4298" s="139">
        <v>7288.85890376717</v>
      </c>
      <c r="AC4298" s="45">
        <v>6770.8088696548102</v>
      </c>
      <c r="AD4298" s="99">
        <v>0.97502956252310902</v>
      </c>
      <c r="AE4298" s="142">
        <v>6982.6565291576999</v>
      </c>
      <c r="AF4298" s="44">
        <v>7269.6388428195996</v>
      </c>
      <c r="AG4298" s="45">
        <v>6840.6929910762901</v>
      </c>
      <c r="AH4298" s="140">
        <v>0.97966912198980305</v>
      </c>
      <c r="AI4298" s="44">
        <v>7329.2148422386199</v>
      </c>
      <c r="AJ4298" s="45">
        <v>6808.5101381650902</v>
      </c>
      <c r="AK4298" s="46">
        <v>0.97506015221206799</v>
      </c>
    </row>
    <row r="4299" spans="1:37" x14ac:dyDescent="0.2">
      <c r="A4299" s="35" t="s">
        <v>2941</v>
      </c>
      <c r="B4299" s="35" t="s">
        <v>9150</v>
      </c>
      <c r="C4299" s="85" t="s">
        <v>994</v>
      </c>
      <c r="D4299" s="85" t="s">
        <v>994</v>
      </c>
      <c r="E4299" s="85" t="s">
        <v>12906</v>
      </c>
      <c r="F4299" s="85" t="s">
        <v>370</v>
      </c>
      <c r="G4299" s="85" t="s">
        <v>370</v>
      </c>
      <c r="H4299" s="840">
        <v>1.04282182960917</v>
      </c>
      <c r="I4299" s="840">
        <v>1.0511216231633</v>
      </c>
      <c r="J4299" s="86">
        <v>12269.916666666701</v>
      </c>
      <c r="K4299" s="44">
        <v>12795.336947485401</v>
      </c>
      <c r="L4299" s="45">
        <v>12038.7122896646</v>
      </c>
      <c r="M4299" s="46">
        <v>0.98115680951361395</v>
      </c>
      <c r="N4299" s="139">
        <v>12897.1747227451</v>
      </c>
      <c r="O4299" s="45">
        <v>11979.4815382877</v>
      </c>
      <c r="P4299" s="99">
        <v>0.97632949462745999</v>
      </c>
      <c r="Q4299" s="86">
        <v>12377.0608984352</v>
      </c>
      <c r="R4299" s="44">
        <v>12907.0692912904</v>
      </c>
      <c r="S4299" s="45">
        <v>12144.458809354999</v>
      </c>
      <c r="T4299" s="140">
        <v>0.98120700132374805</v>
      </c>
      <c r="U4299" s="44">
        <v>13009.7963415543</v>
      </c>
      <c r="V4299" s="45">
        <v>12084.6192935284</v>
      </c>
      <c r="W4299" s="99">
        <v>0.976372290052822</v>
      </c>
      <c r="X4299" s="86">
        <v>12478.4626142984</v>
      </c>
      <c r="Y4299" s="44">
        <v>13012.8132141523</v>
      </c>
      <c r="Z4299" s="45">
        <v>12244.554468926801</v>
      </c>
      <c r="AA4299" s="46">
        <v>0.98125505099454302</v>
      </c>
      <c r="AB4299" s="139">
        <v>13116.381877723899</v>
      </c>
      <c r="AC4299" s="45">
        <v>12184.145135471401</v>
      </c>
      <c r="AD4299" s="99">
        <v>0.97641396316805196</v>
      </c>
      <c r="AE4299" s="142">
        <v>12582.1730580413</v>
      </c>
      <c r="AF4299" s="44">
        <v>13120.9647288459</v>
      </c>
      <c r="AG4299" s="45">
        <v>12346.7607397622</v>
      </c>
      <c r="AH4299" s="140">
        <v>0.98129001109798797</v>
      </c>
      <c r="AI4299" s="44">
        <v>13225.394167689999</v>
      </c>
      <c r="AJ4299" s="45">
        <v>12285.794892109299</v>
      </c>
      <c r="AK4299" s="46">
        <v>0.97644459628993496</v>
      </c>
    </row>
    <row r="4300" spans="1:37" x14ac:dyDescent="0.2">
      <c r="A4300" s="35" t="s">
        <v>2940</v>
      </c>
      <c r="B4300" s="35" t="s">
        <v>9149</v>
      </c>
      <c r="C4300" s="85" t="s">
        <v>994</v>
      </c>
      <c r="D4300" s="85" t="s">
        <v>994</v>
      </c>
      <c r="E4300" s="85" t="s">
        <v>12906</v>
      </c>
      <c r="F4300" s="85" t="s">
        <v>374</v>
      </c>
      <c r="G4300" s="85" t="s">
        <v>374</v>
      </c>
      <c r="H4300" s="840">
        <v>1.0417890425371401</v>
      </c>
      <c r="I4300" s="840">
        <v>1.0510274054334099</v>
      </c>
      <c r="J4300" s="86">
        <v>12043.666666666701</v>
      </c>
      <c r="K4300" s="44">
        <v>12546.9599653031</v>
      </c>
      <c r="L4300" s="45">
        <v>11805.0225447099</v>
      </c>
      <c r="M4300" s="46">
        <v>0.98018509407792598</v>
      </c>
      <c r="N4300" s="139">
        <v>12658.2237285715</v>
      </c>
      <c r="O4300" s="45">
        <v>11757.533004225401</v>
      </c>
      <c r="P4300" s="99">
        <v>0.97624198092154302</v>
      </c>
      <c r="Q4300" s="86">
        <v>12055.021680739899</v>
      </c>
      <c r="R4300" s="44">
        <v>12558.7894945425</v>
      </c>
      <c r="S4300" s="45">
        <v>11816.757024365799</v>
      </c>
      <c r="T4300" s="140">
        <v>0.98023523617923003</v>
      </c>
      <c r="U4300" s="44">
        <v>12670.1581595515</v>
      </c>
      <c r="V4300" s="45">
        <v>11769.1340991953</v>
      </c>
      <c r="W4300" s="99">
        <v>0.97628477251091905</v>
      </c>
      <c r="X4300" s="86">
        <v>12069.6387171919</v>
      </c>
      <c r="Y4300" s="44">
        <v>12574.0173629525</v>
      </c>
      <c r="Z4300" s="45">
        <v>11831.66452635</v>
      </c>
      <c r="AA4300" s="46">
        <v>0.98028323826272201</v>
      </c>
      <c r="AB4300" s="139">
        <v>12685.5210654488</v>
      </c>
      <c r="AC4300" s="45">
        <v>11783.9074236629</v>
      </c>
      <c r="AD4300" s="99">
        <v>0.97632644189076201</v>
      </c>
      <c r="AE4300" s="142">
        <v>12093.2052720957</v>
      </c>
      <c r="AF4300" s="44">
        <v>12598.568741621601</v>
      </c>
      <c r="AG4300" s="45">
        <v>11855.1887861016</v>
      </c>
      <c r="AH4300" s="140">
        <v>0.98031816374247405</v>
      </c>
      <c r="AI4300" s="44">
        <v>12710.290160504301</v>
      </c>
      <c r="AJ4300" s="45">
        <v>11807.286493785101</v>
      </c>
      <c r="AK4300" s="46">
        <v>0.97635707226683199</v>
      </c>
    </row>
    <row r="4301" spans="1:37" x14ac:dyDescent="0.2">
      <c r="A4301" s="35" t="s">
        <v>2939</v>
      </c>
      <c r="B4301" s="35" t="s">
        <v>9148</v>
      </c>
      <c r="C4301" s="85" t="s">
        <v>994</v>
      </c>
      <c r="D4301" s="85" t="s">
        <v>994</v>
      </c>
      <c r="E4301" s="85" t="s">
        <v>12906</v>
      </c>
      <c r="F4301" s="85" t="s">
        <v>371</v>
      </c>
      <c r="G4301" s="85" t="s">
        <v>371</v>
      </c>
      <c r="H4301" s="840">
        <v>1.0416021199979699</v>
      </c>
      <c r="I4301" s="840">
        <v>1.0510183612278099</v>
      </c>
      <c r="J4301" s="86">
        <v>19220.75</v>
      </c>
      <c r="K4301" s="44">
        <v>20020.373947950899</v>
      </c>
      <c r="L4301" s="45">
        <v>18836.512307575002</v>
      </c>
      <c r="M4301" s="46">
        <v>0.98000922480001795</v>
      </c>
      <c r="N4301" s="139">
        <v>20201.361166569499</v>
      </c>
      <c r="O4301" s="45">
        <v>18763.941587641901</v>
      </c>
      <c r="P4301" s="99">
        <v>0.97623358025269102</v>
      </c>
      <c r="Q4301" s="86">
        <v>19271.3500126529</v>
      </c>
      <c r="R4301" s="44">
        <v>20073.079028402099</v>
      </c>
      <c r="S4301" s="45">
        <v>18887.0669193553</v>
      </c>
      <c r="T4301" s="140">
        <v>0.98005935790459797</v>
      </c>
      <c r="U4301" s="44">
        <v>20254.542708945999</v>
      </c>
      <c r="V4301" s="45">
        <v>18814.163663755098</v>
      </c>
      <c r="W4301" s="99">
        <v>0.97627637147384105</v>
      </c>
      <c r="X4301" s="86">
        <v>19318.631609161199</v>
      </c>
      <c r="Y4301" s="44">
        <v>20122.327639562001</v>
      </c>
      <c r="Z4301" s="45">
        <v>18934.3328586508</v>
      </c>
      <c r="AA4301" s="46">
        <v>0.980107351375337</v>
      </c>
      <c r="AB4301" s="139">
        <v>20304.2365350244</v>
      </c>
      <c r="AC4301" s="45">
        <v>18861.128557703199</v>
      </c>
      <c r="AD4301" s="99">
        <v>0.97631804049511395</v>
      </c>
      <c r="AE4301" s="142">
        <v>19369.783760617</v>
      </c>
      <c r="AF4301" s="44">
        <v>20175.607828960899</v>
      </c>
      <c r="AG4301" s="45">
        <v>18985.143835941399</v>
      </c>
      <c r="AH4301" s="140">
        <v>0.98014227058860004</v>
      </c>
      <c r="AI4301" s="44">
        <v>20357.9983854208</v>
      </c>
      <c r="AJ4301" s="45">
        <v>18911.662624635301</v>
      </c>
      <c r="AK4301" s="46">
        <v>0.97634867060760699</v>
      </c>
    </row>
    <row r="4302" spans="1:37" x14ac:dyDescent="0.2">
      <c r="A4302" s="35" t="s">
        <v>2938</v>
      </c>
      <c r="B4302" s="35" t="s">
        <v>9147</v>
      </c>
      <c r="C4302" s="85" t="s">
        <v>994</v>
      </c>
      <c r="D4302" s="85" t="s">
        <v>994</v>
      </c>
      <c r="E4302" s="85" t="s">
        <v>12906</v>
      </c>
      <c r="F4302" s="85" t="s">
        <v>373</v>
      </c>
      <c r="G4302" s="85" t="s">
        <v>373</v>
      </c>
      <c r="H4302" s="840">
        <v>1.04849061592418</v>
      </c>
      <c r="I4302" s="840">
        <v>1.0609486530615699</v>
      </c>
      <c r="J4302" s="86">
        <v>11219.416666666701</v>
      </c>
      <c r="K4302" s="44">
        <v>11763.453091143299</v>
      </c>
      <c r="L4302" s="45">
        <v>11067.8466599562</v>
      </c>
      <c r="M4302" s="46">
        <v>0.98649038437436698</v>
      </c>
      <c r="N4302" s="139">
        <v>11903.225000636499</v>
      </c>
      <c r="O4302" s="45">
        <v>11056.2559015142</v>
      </c>
      <c r="P4302" s="99">
        <v>0.98545728623866502</v>
      </c>
      <c r="Q4302" s="86">
        <v>11319.6720222191</v>
      </c>
      <c r="R4302" s="44">
        <v>11868.569890636199</v>
      </c>
      <c r="S4302" s="45">
        <v>11167.318847512999</v>
      </c>
      <c r="T4302" s="140">
        <v>0.98654084902751105</v>
      </c>
      <c r="U4302" s="44">
        <v>12009.5907850721</v>
      </c>
      <c r="V4302" s="45">
        <v>11155.5422312879</v>
      </c>
      <c r="W4302" s="99">
        <v>0.985500481762279</v>
      </c>
      <c r="X4302" s="86">
        <v>11423.2459763977</v>
      </c>
      <c r="Y4302" s="44">
        <v>11977.166209646701</v>
      </c>
      <c r="Z4302" s="45">
        <v>11270.050651146799</v>
      </c>
      <c r="AA4302" s="46">
        <v>0.98658915989663198</v>
      </c>
      <c r="AB4302" s="139">
        <v>12119.4774322502</v>
      </c>
      <c r="AC4302" s="45">
        <v>11258.0949058363</v>
      </c>
      <c r="AD4302" s="99">
        <v>0.98554254448318401</v>
      </c>
      <c r="AE4302" s="142">
        <v>11526.0706658904</v>
      </c>
      <c r="AF4302" s="44">
        <v>12084.976931665</v>
      </c>
      <c r="AG4302" s="45">
        <v>11371.901518245901</v>
      </c>
      <c r="AH4302" s="140">
        <v>0.98662431004342899</v>
      </c>
      <c r="AI4302" s="44">
        <v>12228.5691480689</v>
      </c>
      <c r="AJ4302" s="45">
        <v>11359.7893924542</v>
      </c>
      <c r="AK4302" s="46">
        <v>0.98557346399685897</v>
      </c>
    </row>
    <row r="4303" spans="1:37" x14ac:dyDescent="0.2">
      <c r="A4303" s="35" t="s">
        <v>2937</v>
      </c>
      <c r="B4303" s="35" t="s">
        <v>9146</v>
      </c>
      <c r="C4303" s="85" t="s">
        <v>994</v>
      </c>
      <c r="D4303" s="85" t="s">
        <v>994</v>
      </c>
      <c r="E4303" s="85" t="s">
        <v>12906</v>
      </c>
      <c r="F4303" s="85" t="s">
        <v>372</v>
      </c>
      <c r="G4303" s="85" t="s">
        <v>372</v>
      </c>
      <c r="H4303" s="840">
        <v>1.0410993026026001</v>
      </c>
      <c r="I4303" s="840">
        <v>1.0496312988665299</v>
      </c>
      <c r="J4303" s="86">
        <v>8491.3333333333303</v>
      </c>
      <c r="K4303" s="44">
        <v>8840.3212114995695</v>
      </c>
      <c r="L4303" s="45">
        <v>8317.5678804127001</v>
      </c>
      <c r="M4303" s="46">
        <v>0.97953614042702797</v>
      </c>
      <c r="N4303" s="139">
        <v>8912.7692357752894</v>
      </c>
      <c r="O4303" s="45">
        <v>8278.5847916514194</v>
      </c>
      <c r="P4303" s="99">
        <v>0.97494521374555498</v>
      </c>
      <c r="Q4303" s="86">
        <v>8532.6597871509093</v>
      </c>
      <c r="R4303" s="44">
        <v>8883.3461537480907</v>
      </c>
      <c r="S4303" s="45">
        <v>8358.4761977093895</v>
      </c>
      <c r="T4303" s="140">
        <v>0.97958624933062299</v>
      </c>
      <c r="U4303" s="44">
        <v>8956.1467751733799</v>
      </c>
      <c r="V4303" s="45">
        <v>8319.2404610695394</v>
      </c>
      <c r="W4303" s="99">
        <v>0.97498794849376902</v>
      </c>
      <c r="X4303" s="86">
        <v>8574.8756179742904</v>
      </c>
      <c r="Y4303" s="44">
        <v>8927.2970257770994</v>
      </c>
      <c r="Z4303" s="45">
        <v>8400.2415844664392</v>
      </c>
      <c r="AA4303" s="46">
        <v>0.97963421963325203</v>
      </c>
      <c r="AB4303" s="139">
        <v>9000.4578325132607</v>
      </c>
      <c r="AC4303" s="45">
        <v>8360.7572224835403</v>
      </c>
      <c r="AD4303" s="99">
        <v>0.97502956252310902</v>
      </c>
      <c r="AE4303" s="142">
        <v>8621.9894064377404</v>
      </c>
      <c r="AF4303" s="44">
        <v>8976.3471580893693</v>
      </c>
      <c r="AG4303" s="45">
        <v>8446.6967916102494</v>
      </c>
      <c r="AH4303" s="140">
        <v>0.97966912198980305</v>
      </c>
      <c r="AI4303" s="44">
        <v>9049.9099394926707</v>
      </c>
      <c r="AJ4303" s="45">
        <v>8406.9583030120193</v>
      </c>
      <c r="AK4303" s="46">
        <v>0.97506015221206799</v>
      </c>
    </row>
    <row r="4304" spans="1:37" x14ac:dyDescent="0.2">
      <c r="A4304" s="35" t="s">
        <v>2936</v>
      </c>
      <c r="B4304" s="35" t="s">
        <v>9145</v>
      </c>
      <c r="C4304" s="85" t="s">
        <v>994</v>
      </c>
      <c r="D4304" s="85" t="s">
        <v>994</v>
      </c>
      <c r="E4304" s="85" t="s">
        <v>12906</v>
      </c>
      <c r="F4304" s="85" t="s">
        <v>373</v>
      </c>
      <c r="G4304" s="85" t="s">
        <v>373</v>
      </c>
      <c r="H4304" s="840">
        <v>1.04849061592418</v>
      </c>
      <c r="I4304" s="840">
        <v>1.0609486530615699</v>
      </c>
      <c r="J4304" s="86">
        <v>24700.833333333299</v>
      </c>
      <c r="K4304" s="44">
        <v>25898.5919555072</v>
      </c>
      <c r="L4304" s="45">
        <v>24367.134569367201</v>
      </c>
      <c r="M4304" s="46">
        <v>0.98649038437436698</v>
      </c>
      <c r="N4304" s="139">
        <v>26206.3158544984</v>
      </c>
      <c r="O4304" s="45">
        <v>24341.616184500199</v>
      </c>
      <c r="P4304" s="99">
        <v>0.98545728623866502</v>
      </c>
      <c r="Q4304" s="86">
        <v>24894.630409023699</v>
      </c>
      <c r="R4304" s="44">
        <v>26101.786370762002</v>
      </c>
      <c r="S4304" s="45">
        <v>24559.5698199443</v>
      </c>
      <c r="T4304" s="140">
        <v>0.98654084902751105</v>
      </c>
      <c r="U4304" s="44">
        <v>26411.924600919301</v>
      </c>
      <c r="V4304" s="45">
        <v>24533.670261386698</v>
      </c>
      <c r="W4304" s="99">
        <v>0.985500481762279</v>
      </c>
      <c r="X4304" s="86">
        <v>25090.523588607299</v>
      </c>
      <c r="Y4304" s="44">
        <v>26307.1785312791</v>
      </c>
      <c r="Z4304" s="45">
        <v>24754.038588650699</v>
      </c>
      <c r="AA4304" s="46">
        <v>0.98658915989663198</v>
      </c>
      <c r="AB4304" s="139">
        <v>26619.7572059425</v>
      </c>
      <c r="AC4304" s="45">
        <v>24727.7784599314</v>
      </c>
      <c r="AD4304" s="99">
        <v>0.98554254448318401</v>
      </c>
      <c r="AE4304" s="142">
        <v>25290.466419164401</v>
      </c>
      <c r="AF4304" s="44">
        <v>26516.8167128395</v>
      </c>
      <c r="AG4304" s="45">
        <v>24952.1889814846</v>
      </c>
      <c r="AH4304" s="140">
        <v>0.98662431004342899</v>
      </c>
      <c r="AI4304" s="44">
        <v>26831.886282711399</v>
      </c>
      <c r="AJ4304" s="45">
        <v>24925.612594832099</v>
      </c>
      <c r="AK4304" s="46">
        <v>0.98557346399685897</v>
      </c>
    </row>
    <row r="4305" spans="1:37" x14ac:dyDescent="0.2">
      <c r="A4305" s="35" t="s">
        <v>2935</v>
      </c>
      <c r="B4305" s="35" t="s">
        <v>9144</v>
      </c>
      <c r="C4305" s="85" t="s">
        <v>994</v>
      </c>
      <c r="D4305" s="85" t="s">
        <v>994</v>
      </c>
      <c r="E4305" s="85" t="s">
        <v>12906</v>
      </c>
      <c r="F4305" s="85" t="s">
        <v>371</v>
      </c>
      <c r="G4305" s="85" t="s">
        <v>371</v>
      </c>
      <c r="H4305" s="840">
        <v>1.0416021199979699</v>
      </c>
      <c r="I4305" s="840">
        <v>1.0510183612278099</v>
      </c>
      <c r="J4305" s="86">
        <v>8999.1666666666697</v>
      </c>
      <c r="K4305" s="44">
        <v>9373.5510782150304</v>
      </c>
      <c r="L4305" s="45">
        <v>8819.2663488461603</v>
      </c>
      <c r="M4305" s="46">
        <v>0.98000922480001795</v>
      </c>
      <c r="N4305" s="139">
        <v>9458.2894024159395</v>
      </c>
      <c r="O4305" s="45">
        <v>8785.2886942906807</v>
      </c>
      <c r="P4305" s="99">
        <v>0.97623358025269102</v>
      </c>
      <c r="Q4305" s="86">
        <v>9041.6776703372307</v>
      </c>
      <c r="R4305" s="44">
        <v>9417.8306297615309</v>
      </c>
      <c r="S4305" s="45">
        <v>8861.3808119710502</v>
      </c>
      <c r="T4305" s="140">
        <v>0.98005935790459797</v>
      </c>
      <c r="U4305" s="44">
        <v>9502.9692478279303</v>
      </c>
      <c r="V4305" s="45">
        <v>8827.1762680328793</v>
      </c>
      <c r="W4305" s="99">
        <v>0.97627637147384105</v>
      </c>
      <c r="X4305" s="86">
        <v>9087.7157438143004</v>
      </c>
      <c r="Y4305" s="44">
        <v>9465.7839846958595</v>
      </c>
      <c r="Z4305" s="45">
        <v>8906.9370077217809</v>
      </c>
      <c r="AA4305" s="46">
        <v>0.980107351375337</v>
      </c>
      <c r="AB4305" s="139">
        <v>9551.3561083678796</v>
      </c>
      <c r="AC4305" s="45">
        <v>8872.5008275773707</v>
      </c>
      <c r="AD4305" s="99">
        <v>0.97631804049511395</v>
      </c>
      <c r="AE4305" s="142">
        <v>9135.6550662095106</v>
      </c>
      <c r="AF4305" s="44">
        <v>9515.71768453398</v>
      </c>
      <c r="AG4305" s="45">
        <v>8954.24169990884</v>
      </c>
      <c r="AH4305" s="140">
        <v>0.98014227058860004</v>
      </c>
      <c r="AI4305" s="44">
        <v>9601.7412164300695</v>
      </c>
      <c r="AJ4305" s="45">
        <v>8919.5846790233009</v>
      </c>
      <c r="AK4305" s="46">
        <v>0.97634867060760699</v>
      </c>
    </row>
    <row r="4306" spans="1:37" x14ac:dyDescent="0.2">
      <c r="A4306" s="35" t="s">
        <v>2934</v>
      </c>
      <c r="B4306" s="35" t="s">
        <v>9143</v>
      </c>
      <c r="C4306" s="85" t="s">
        <v>994</v>
      </c>
      <c r="D4306" s="85" t="s">
        <v>994</v>
      </c>
      <c r="E4306" s="85" t="s">
        <v>12906</v>
      </c>
      <c r="F4306" s="85" t="s">
        <v>374</v>
      </c>
      <c r="G4306" s="85" t="s">
        <v>374</v>
      </c>
      <c r="H4306" s="840">
        <v>1.0417890425371401</v>
      </c>
      <c r="I4306" s="840">
        <v>1.0510274054334099</v>
      </c>
      <c r="J4306" s="86">
        <v>10962.666666666701</v>
      </c>
      <c r="K4306" s="44">
        <v>11420.7860103205</v>
      </c>
      <c r="L4306" s="45">
        <v>10745.442458011599</v>
      </c>
      <c r="M4306" s="46">
        <v>0.98018509407792598</v>
      </c>
      <c r="N4306" s="139">
        <v>11522.063103298</v>
      </c>
      <c r="O4306" s="45">
        <v>10702.2154228492</v>
      </c>
      <c r="P4306" s="99">
        <v>0.97624198092154302</v>
      </c>
      <c r="Q4306" s="86">
        <v>10988.4070059608</v>
      </c>
      <c r="R4306" s="44">
        <v>11447.602013748299</v>
      </c>
      <c r="S4306" s="45">
        <v>10771.2237367215</v>
      </c>
      <c r="T4306" s="140">
        <v>0.98023523617923003</v>
      </c>
      <c r="U4306" s="44">
        <v>11549.1169053213</v>
      </c>
      <c r="V4306" s="45">
        <v>10727.814434071801</v>
      </c>
      <c r="W4306" s="99">
        <v>0.97628477251091905</v>
      </c>
      <c r="X4306" s="86">
        <v>11008.159025548401</v>
      </c>
      <c r="Y4306" s="44">
        <v>11468.1794513226</v>
      </c>
      <c r="Z4306" s="45">
        <v>10791.1137768756</v>
      </c>
      <c r="AA4306" s="46">
        <v>0.98028323826272201</v>
      </c>
      <c r="AB4306" s="139">
        <v>11569.876819220501</v>
      </c>
      <c r="AC4306" s="45">
        <v>10747.5567331814</v>
      </c>
      <c r="AD4306" s="99">
        <v>0.97632644189076201</v>
      </c>
      <c r="AE4306" s="142">
        <v>11031.874263928799</v>
      </c>
      <c r="AF4306" s="44">
        <v>11492.885726808499</v>
      </c>
      <c r="AG4306" s="45">
        <v>10814.746721052499</v>
      </c>
      <c r="AH4306" s="140">
        <v>0.98031816374247405</v>
      </c>
      <c r="AI4306" s="44">
        <v>11594.8021846847</v>
      </c>
      <c r="AJ4306" s="45">
        <v>10771.0484579453</v>
      </c>
      <c r="AK4306" s="46">
        <v>0.97635707226683199</v>
      </c>
    </row>
    <row r="4307" spans="1:37" x14ac:dyDescent="0.2">
      <c r="A4307" s="35" t="s">
        <v>2933</v>
      </c>
      <c r="B4307" s="35" t="s">
        <v>9142</v>
      </c>
      <c r="C4307" s="85" t="s">
        <v>994</v>
      </c>
      <c r="D4307" s="85" t="s">
        <v>994</v>
      </c>
      <c r="E4307" s="85" t="s">
        <v>12906</v>
      </c>
      <c r="F4307" s="85" t="s">
        <v>370</v>
      </c>
      <c r="G4307" s="85" t="s">
        <v>370</v>
      </c>
      <c r="H4307" s="840">
        <v>1.04282182960917</v>
      </c>
      <c r="I4307" s="840">
        <v>1.0511216231633</v>
      </c>
      <c r="J4307" s="86">
        <v>6791.6666666666697</v>
      </c>
      <c r="K4307" s="44">
        <v>7082.4982594289604</v>
      </c>
      <c r="L4307" s="45">
        <v>6663.6899979466298</v>
      </c>
      <c r="M4307" s="46">
        <v>0.98115680951361395</v>
      </c>
      <c r="N4307" s="139">
        <v>7138.8676906507599</v>
      </c>
      <c r="O4307" s="45">
        <v>6630.9044843448401</v>
      </c>
      <c r="P4307" s="99">
        <v>0.97632949462745999</v>
      </c>
      <c r="Q4307" s="86">
        <v>6852.9353173456102</v>
      </c>
      <c r="R4307" s="44">
        <v>7146.3905458276604</v>
      </c>
      <c r="S4307" s="45">
        <v>6724.1481129982903</v>
      </c>
      <c r="T4307" s="140">
        <v>0.98120700132374805</v>
      </c>
      <c r="U4307" s="44">
        <v>7203.2684942014403</v>
      </c>
      <c r="V4307" s="45">
        <v>6691.0161493805999</v>
      </c>
      <c r="W4307" s="99">
        <v>0.976372290052822</v>
      </c>
      <c r="X4307" s="86">
        <v>6912.0941970784797</v>
      </c>
      <c r="Y4307" s="44">
        <v>7208.0827170283101</v>
      </c>
      <c r="Z4307" s="45">
        <v>6782.5273438333197</v>
      </c>
      <c r="AA4307" s="46">
        <v>0.98125505099454302</v>
      </c>
      <c r="AB4307" s="139">
        <v>7265.4516718907698</v>
      </c>
      <c r="AC4307" s="45">
        <v>6749.0652887602901</v>
      </c>
      <c r="AD4307" s="99">
        <v>0.97641396316805196</v>
      </c>
      <c r="AE4307" s="142">
        <v>6968.9163498177204</v>
      </c>
      <c r="AF4307" s="44">
        <v>7267.3380983101797</v>
      </c>
      <c r="AG4307" s="45">
        <v>6838.5280022535799</v>
      </c>
      <c r="AH4307" s="140">
        <v>0.98129001109798797</v>
      </c>
      <c r="AI4307" s="44">
        <v>7325.1786653096697</v>
      </c>
      <c r="AJ4307" s="45">
        <v>6804.7607117760899</v>
      </c>
      <c r="AK4307" s="46">
        <v>0.97644459628993496</v>
      </c>
    </row>
    <row r="4308" spans="1:37" x14ac:dyDescent="0.2">
      <c r="A4308" s="35" t="s">
        <v>2932</v>
      </c>
      <c r="B4308" s="35" t="s">
        <v>9141</v>
      </c>
      <c r="C4308" s="85" t="s">
        <v>994</v>
      </c>
      <c r="D4308" s="85" t="s">
        <v>994</v>
      </c>
      <c r="E4308" s="85" t="s">
        <v>12906</v>
      </c>
      <c r="F4308" s="85" t="s">
        <v>373</v>
      </c>
      <c r="G4308" s="85" t="s">
        <v>373</v>
      </c>
      <c r="H4308" s="840">
        <v>1.04849061592418</v>
      </c>
      <c r="I4308" s="840">
        <v>1.0609486530615699</v>
      </c>
      <c r="J4308" s="86">
        <v>12832.916666666701</v>
      </c>
      <c r="K4308" s="44">
        <v>13455.192699937001</v>
      </c>
      <c r="L4308" s="45">
        <v>12659.5488951442</v>
      </c>
      <c r="M4308" s="46">
        <v>0.98649038437436698</v>
      </c>
      <c r="N4308" s="139">
        <v>13615.065652351401</v>
      </c>
      <c r="O4308" s="45">
        <v>12646.2912328603</v>
      </c>
      <c r="P4308" s="99">
        <v>0.98545728623866502</v>
      </c>
      <c r="Q4308" s="86">
        <v>12935.6483874038</v>
      </c>
      <c r="R4308" s="44">
        <v>13562.905945087699</v>
      </c>
      <c r="S4308" s="45">
        <v>12761.5455428307</v>
      </c>
      <c r="T4308" s="140">
        <v>0.98654084902751105</v>
      </c>
      <c r="U4308" s="44">
        <v>13724.0587330942</v>
      </c>
      <c r="V4308" s="45">
        <v>12748.087717693899</v>
      </c>
      <c r="W4308" s="99">
        <v>0.985500481762279</v>
      </c>
      <c r="X4308" s="86">
        <v>13038.013524096301</v>
      </c>
      <c r="Y4308" s="44">
        <v>13670.2348303075</v>
      </c>
      <c r="Z4308" s="45">
        <v>12863.1628094591</v>
      </c>
      <c r="AA4308" s="46">
        <v>0.98658915989663198</v>
      </c>
      <c r="AB4308" s="139">
        <v>13832.662886988501</v>
      </c>
      <c r="AC4308" s="45">
        <v>12849.5170235441</v>
      </c>
      <c r="AD4308" s="99">
        <v>0.98554254448318401</v>
      </c>
      <c r="AE4308" s="142">
        <v>13145.693581629501</v>
      </c>
      <c r="AF4308" s="44">
        <v>13783.136360153299</v>
      </c>
      <c r="AG4308" s="45">
        <v>12969.860860017599</v>
      </c>
      <c r="AH4308" s="140">
        <v>0.98662431004342899</v>
      </c>
      <c r="AI4308" s="44">
        <v>13946.90589899</v>
      </c>
      <c r="AJ4308" s="45">
        <v>12956.0467598879</v>
      </c>
      <c r="AK4308" s="46">
        <v>0.98557346399685897</v>
      </c>
    </row>
    <row r="4309" spans="1:37" x14ac:dyDescent="0.2">
      <c r="A4309" s="35" t="s">
        <v>2931</v>
      </c>
      <c r="B4309" s="35" t="s">
        <v>9140</v>
      </c>
      <c r="C4309" s="85" t="s">
        <v>994</v>
      </c>
      <c r="D4309" s="85" t="s">
        <v>994</v>
      </c>
      <c r="E4309" s="85" t="s">
        <v>12906</v>
      </c>
      <c r="F4309" s="85" t="s">
        <v>372</v>
      </c>
      <c r="G4309" s="85" t="s">
        <v>372</v>
      </c>
      <c r="H4309" s="840">
        <v>1.0410993026026001</v>
      </c>
      <c r="I4309" s="840">
        <v>1.0496312988665299</v>
      </c>
      <c r="J4309" s="86">
        <v>8882.4166666666606</v>
      </c>
      <c r="K4309" s="44">
        <v>9247.4777970924097</v>
      </c>
      <c r="L4309" s="45">
        <v>8700.6481393313697</v>
      </c>
      <c r="M4309" s="46">
        <v>0.97953614042702797</v>
      </c>
      <c r="N4309" s="139">
        <v>9323.2625429070104</v>
      </c>
      <c r="O4309" s="45">
        <v>8659.8696156604092</v>
      </c>
      <c r="P4309" s="99">
        <v>0.97494521374555498</v>
      </c>
      <c r="Q4309" s="86">
        <v>8923.9060555837605</v>
      </c>
      <c r="R4309" s="44">
        <v>9290.6723709594098</v>
      </c>
      <c r="S4309" s="45">
        <v>8741.7356623681299</v>
      </c>
      <c r="T4309" s="140">
        <v>0.97958624933062299</v>
      </c>
      <c r="U4309" s="44">
        <v>9366.81110408524</v>
      </c>
      <c r="V4309" s="45">
        <v>8700.7008576847293</v>
      </c>
      <c r="W4309" s="99">
        <v>0.97498794849376802</v>
      </c>
      <c r="X4309" s="86">
        <v>8961.8929348870297</v>
      </c>
      <c r="Y4309" s="44">
        <v>9330.2204845100896</v>
      </c>
      <c r="Z4309" s="45">
        <v>8779.3769917048103</v>
      </c>
      <c r="AA4309" s="46">
        <v>0.97963421963325203</v>
      </c>
      <c r="AB4309" s="139">
        <v>9406.6833215482093</v>
      </c>
      <c r="AC4309" s="45">
        <v>8738.1105476818393</v>
      </c>
      <c r="AD4309" s="99">
        <v>0.97502956252310902</v>
      </c>
      <c r="AE4309" s="142">
        <v>9001.1489852342693</v>
      </c>
      <c r="AF4309" s="44">
        <v>9371.0899311495396</v>
      </c>
      <c r="AG4309" s="45">
        <v>8818.1477232638608</v>
      </c>
      <c r="AH4309" s="140">
        <v>0.97966912198980305</v>
      </c>
      <c r="AI4309" s="44">
        <v>9447.8877006625607</v>
      </c>
      <c r="AJ4309" s="45">
        <v>8776.6616996260309</v>
      </c>
      <c r="AK4309" s="46">
        <v>0.97506015221206799</v>
      </c>
    </row>
    <row r="4310" spans="1:37" x14ac:dyDescent="0.2">
      <c r="A4310" s="35" t="s">
        <v>2930</v>
      </c>
      <c r="B4310" s="35" t="s">
        <v>9139</v>
      </c>
      <c r="C4310" s="85" t="s">
        <v>994</v>
      </c>
      <c r="D4310" s="85" t="s">
        <v>994</v>
      </c>
      <c r="E4310" s="85" t="s">
        <v>12906</v>
      </c>
      <c r="F4310" s="85" t="s">
        <v>374</v>
      </c>
      <c r="G4310" s="85" t="s">
        <v>374</v>
      </c>
      <c r="H4310" s="840">
        <v>1.0417890425371401</v>
      </c>
      <c r="I4310" s="840">
        <v>1.0510274054334099</v>
      </c>
      <c r="J4310" s="86">
        <v>7976.25</v>
      </c>
      <c r="K4310" s="44">
        <v>8309.56985053684</v>
      </c>
      <c r="L4310" s="45">
        <v>7818.2013566390597</v>
      </c>
      <c r="M4310" s="46">
        <v>0.98018509407792598</v>
      </c>
      <c r="N4310" s="139">
        <v>8383.2573425882201</v>
      </c>
      <c r="O4310" s="45">
        <v>7786.7501003254602</v>
      </c>
      <c r="P4310" s="99">
        <v>0.97624198092154302</v>
      </c>
      <c r="Q4310" s="86">
        <v>7989.9535146774997</v>
      </c>
      <c r="R4310" s="44">
        <v>8323.8460219721092</v>
      </c>
      <c r="S4310" s="45">
        <v>7832.0339705209699</v>
      </c>
      <c r="T4310" s="140">
        <v>0.98023523617923003</v>
      </c>
      <c r="U4310" s="44">
        <v>8397.6601120650303</v>
      </c>
      <c r="V4310" s="45">
        <v>7800.4699494497399</v>
      </c>
      <c r="W4310" s="99">
        <v>0.97628477251091905</v>
      </c>
      <c r="X4310" s="86">
        <v>8000.3220347003298</v>
      </c>
      <c r="Y4310" s="44">
        <v>8334.6478325192202</v>
      </c>
      <c r="Z4310" s="45">
        <v>7842.5815913206397</v>
      </c>
      <c r="AA4310" s="46">
        <v>0.98028323826272201</v>
      </c>
      <c r="AB4310" s="139">
        <v>8408.5577107628105</v>
      </c>
      <c r="AC4310" s="45">
        <v>7810.9259461192296</v>
      </c>
      <c r="AD4310" s="99">
        <v>0.97632644189076201</v>
      </c>
      <c r="AE4310" s="142">
        <v>8017.2971656385898</v>
      </c>
      <c r="AF4310" s="44">
        <v>8352.3323379263402</v>
      </c>
      <c r="AG4310" s="45">
        <v>7859.5020355965698</v>
      </c>
      <c r="AH4310" s="140">
        <v>0.98031816374247405</v>
      </c>
      <c r="AI4310" s="44">
        <v>8426.3990385897396</v>
      </c>
      <c r="AJ4310" s="45">
        <v>7827.7447881360704</v>
      </c>
      <c r="AK4310" s="46">
        <v>0.97635707226683199</v>
      </c>
    </row>
    <row r="4311" spans="1:37" x14ac:dyDescent="0.2">
      <c r="A4311" s="35" t="s">
        <v>2929</v>
      </c>
      <c r="B4311" s="35" t="s">
        <v>9138</v>
      </c>
      <c r="C4311" s="85" t="s">
        <v>994</v>
      </c>
      <c r="D4311" s="85" t="s">
        <v>994</v>
      </c>
      <c r="E4311" s="85" t="s">
        <v>12906</v>
      </c>
      <c r="F4311" s="85" t="s">
        <v>369</v>
      </c>
      <c r="G4311" s="85" t="s">
        <v>369</v>
      </c>
      <c r="H4311" s="840">
        <v>1.0416187425633501</v>
      </c>
      <c r="I4311" s="840">
        <v>1.0538205024601901</v>
      </c>
      <c r="J4311" s="86">
        <v>13184.333333333299</v>
      </c>
      <c r="K4311" s="44">
        <v>13733.048708202799</v>
      </c>
      <c r="L4311" s="45">
        <v>12920.9744875452</v>
      </c>
      <c r="M4311" s="46">
        <v>0.98002486442584902</v>
      </c>
      <c r="N4311" s="139">
        <v>13893.920777936</v>
      </c>
      <c r="O4311" s="45">
        <v>12905.304536208499</v>
      </c>
      <c r="P4311" s="99">
        <v>0.97883633627349198</v>
      </c>
      <c r="Q4311" s="86">
        <v>13384.9590968091</v>
      </c>
      <c r="R4311" s="44">
        <v>13942.0242636802</v>
      </c>
      <c r="S4311" s="45">
        <v>13118.263764458799</v>
      </c>
      <c r="T4311" s="140">
        <v>0.98007499833048495</v>
      </c>
      <c r="U4311" s="44">
        <v>14105.344320808401</v>
      </c>
      <c r="V4311" s="45">
        <v>13102.258609279599</v>
      </c>
      <c r="W4311" s="99">
        <v>0.97887924158117801</v>
      </c>
      <c r="X4311" s="86">
        <v>13572.9286136433</v>
      </c>
      <c r="Y4311" s="44">
        <v>14137.816835445299</v>
      </c>
      <c r="Z4311" s="45">
        <v>13303.1394107041</v>
      </c>
      <c r="AA4311" s="46">
        <v>0.98012299256713498</v>
      </c>
      <c r="AB4311" s="139">
        <v>14303.430451485799</v>
      </c>
      <c r="AC4311" s="45">
        <v>13286.825145889001</v>
      </c>
      <c r="AD4311" s="99">
        <v>0.97892102169706896</v>
      </c>
      <c r="AE4311" s="142">
        <v>13754.792103407201</v>
      </c>
      <c r="AF4311" s="44">
        <v>14327.249254971301</v>
      </c>
      <c r="AG4311" s="45">
        <v>13481.868312714099</v>
      </c>
      <c r="AH4311" s="140">
        <v>0.98015791233766203</v>
      </c>
      <c r="AI4311" s="44">
        <v>14495.081925648001</v>
      </c>
      <c r="AJ4311" s="45">
        <v>13465.2775731929</v>
      </c>
      <c r="AK4311" s="46">
        <v>0.97895173347312203</v>
      </c>
    </row>
    <row r="4312" spans="1:37" x14ac:dyDescent="0.2">
      <c r="A4312" s="35" t="s">
        <v>2928</v>
      </c>
      <c r="B4312" s="35" t="s">
        <v>9137</v>
      </c>
      <c r="C4312" s="85" t="s">
        <v>994</v>
      </c>
      <c r="D4312" s="85" t="s">
        <v>994</v>
      </c>
      <c r="E4312" s="85" t="s">
        <v>12906</v>
      </c>
      <c r="F4312" s="85" t="s">
        <v>372</v>
      </c>
      <c r="G4312" s="85" t="s">
        <v>372</v>
      </c>
      <c r="H4312" s="840">
        <v>1.0410993026026001</v>
      </c>
      <c r="I4312" s="840">
        <v>1.0496312988665299</v>
      </c>
      <c r="J4312" s="86">
        <v>3719.75</v>
      </c>
      <c r="K4312" s="44">
        <v>3872.6291308560399</v>
      </c>
      <c r="L4312" s="45">
        <v>3643.6295583534402</v>
      </c>
      <c r="M4312" s="46">
        <v>0.97953614042702797</v>
      </c>
      <c r="N4312" s="139">
        <v>3904.3660239587598</v>
      </c>
      <c r="O4312" s="45">
        <v>3626.55245883003</v>
      </c>
      <c r="P4312" s="99">
        <v>0.97494521374555498</v>
      </c>
      <c r="Q4312" s="86">
        <v>3739.1897196541499</v>
      </c>
      <c r="R4312" s="44">
        <v>3892.8678094307702</v>
      </c>
      <c r="S4312" s="45">
        <v>3662.8588330116399</v>
      </c>
      <c r="T4312" s="140">
        <v>0.97958624933062299</v>
      </c>
      <c r="U4312" s="44">
        <v>3924.7705621489499</v>
      </c>
      <c r="V4312" s="45">
        <v>3645.6649137945901</v>
      </c>
      <c r="W4312" s="99">
        <v>0.97498794849376802</v>
      </c>
      <c r="X4312" s="86">
        <v>3757.9329720314599</v>
      </c>
      <c r="Y4312" s="44">
        <v>3912.3813964092801</v>
      </c>
      <c r="Z4312" s="45">
        <v>3681.3997344901099</v>
      </c>
      <c r="AA4312" s="46">
        <v>0.97963421963325203</v>
      </c>
      <c r="AB4312" s="139">
        <v>3944.4440664867202</v>
      </c>
      <c r="AC4312" s="45">
        <v>3664.0957417109998</v>
      </c>
      <c r="AD4312" s="99">
        <v>0.97502956252310902</v>
      </c>
      <c r="AE4312" s="142">
        <v>3776.42321312287</v>
      </c>
      <c r="AF4312" s="44">
        <v>3931.6315735144999</v>
      </c>
      <c r="AG4312" s="45">
        <v>3699.6452134619899</v>
      </c>
      <c r="AH4312" s="140">
        <v>0.97966912198980305</v>
      </c>
      <c r="AI4312" s="44">
        <v>3963.85200225985</v>
      </c>
      <c r="AJ4312" s="45">
        <v>3682.23979300477</v>
      </c>
      <c r="AK4312" s="46">
        <v>0.97506015221206799</v>
      </c>
    </row>
    <row r="4313" spans="1:37" x14ac:dyDescent="0.2">
      <c r="A4313" s="35" t="s">
        <v>2927</v>
      </c>
      <c r="B4313" s="35" t="s">
        <v>9136</v>
      </c>
      <c r="C4313" s="85" t="s">
        <v>994</v>
      </c>
      <c r="D4313" s="85" t="s">
        <v>994</v>
      </c>
      <c r="E4313" s="85" t="s">
        <v>12906</v>
      </c>
      <c r="F4313" s="85" t="s">
        <v>370</v>
      </c>
      <c r="G4313" s="85" t="s">
        <v>370</v>
      </c>
      <c r="H4313" s="840">
        <v>1.04282182960917</v>
      </c>
      <c r="I4313" s="840">
        <v>1.0511216231633</v>
      </c>
      <c r="J4313" s="86">
        <v>4678.6666666666697</v>
      </c>
      <c r="K4313" s="44">
        <v>4879.0157334647802</v>
      </c>
      <c r="L4313" s="45">
        <v>4590.5056594443604</v>
      </c>
      <c r="M4313" s="46">
        <v>0.98115680951361395</v>
      </c>
      <c r="N4313" s="139">
        <v>4917.8477009067001</v>
      </c>
      <c r="O4313" s="45">
        <v>4567.9202621970098</v>
      </c>
      <c r="P4313" s="99">
        <v>0.97632949462745999</v>
      </c>
      <c r="Q4313" s="86">
        <v>4730.0406368945396</v>
      </c>
      <c r="R4313" s="44">
        <v>4932.5896310920998</v>
      </c>
      <c r="S4313" s="45">
        <v>4641.1489894667702</v>
      </c>
      <c r="T4313" s="140">
        <v>0.98120700132374805</v>
      </c>
      <c r="U4313" s="44">
        <v>4971.8479918809699</v>
      </c>
      <c r="V4313" s="45">
        <v>4618.2806086876299</v>
      </c>
      <c r="W4313" s="99">
        <v>0.976372290052822</v>
      </c>
      <c r="X4313" s="86">
        <v>4784.9135657346897</v>
      </c>
      <c r="Y4313" s="44">
        <v>4989.8123191411896</v>
      </c>
      <c r="Z4313" s="45">
        <v>4695.2206049494698</v>
      </c>
      <c r="AA4313" s="46">
        <v>0.98125505099454302</v>
      </c>
      <c r="AB4313" s="139">
        <v>5029.5261139111399</v>
      </c>
      <c r="AC4313" s="45">
        <v>4672.0564181355803</v>
      </c>
      <c r="AD4313" s="99">
        <v>0.97641396316805196</v>
      </c>
      <c r="AE4313" s="142">
        <v>4840.2372762877603</v>
      </c>
      <c r="AF4313" s="44">
        <v>5047.5050922009104</v>
      </c>
      <c r="AG4313" s="45">
        <v>4749.6764905653099</v>
      </c>
      <c r="AH4313" s="140">
        <v>0.98129001109798797</v>
      </c>
      <c r="AI4313" s="44">
        <v>5087.6780623471104</v>
      </c>
      <c r="AJ4313" s="45">
        <v>4726.2235331922902</v>
      </c>
      <c r="AK4313" s="46">
        <v>0.97644459628993496</v>
      </c>
    </row>
    <row r="4314" spans="1:37" x14ac:dyDescent="0.2">
      <c r="A4314" s="35" t="s">
        <v>2926</v>
      </c>
      <c r="B4314" s="35" t="s">
        <v>9135</v>
      </c>
      <c r="C4314" s="85" t="s">
        <v>994</v>
      </c>
      <c r="D4314" s="85" t="s">
        <v>994</v>
      </c>
      <c r="E4314" s="85" t="s">
        <v>12906</v>
      </c>
      <c r="F4314" s="85" t="s">
        <v>371</v>
      </c>
      <c r="G4314" s="85" t="s">
        <v>371</v>
      </c>
      <c r="H4314" s="840">
        <v>1.0416021199979699</v>
      </c>
      <c r="I4314" s="840">
        <v>1.0510183612278099</v>
      </c>
      <c r="J4314" s="86">
        <v>31862.833333333299</v>
      </c>
      <c r="K4314" s="44">
        <v>33188.394749141902</v>
      </c>
      <c r="L4314" s="45">
        <v>31225.870594932199</v>
      </c>
      <c r="M4314" s="46">
        <v>0.98000922480001795</v>
      </c>
      <c r="N4314" s="139">
        <v>33488.422874074902</v>
      </c>
      <c r="O4314" s="45">
        <v>31105.567861994801</v>
      </c>
      <c r="P4314" s="99">
        <v>0.97623358025269102</v>
      </c>
      <c r="Q4314" s="86">
        <v>31962.766990164298</v>
      </c>
      <c r="R4314" s="44">
        <v>33292.485857956097</v>
      </c>
      <c r="S4314" s="45">
        <v>31325.4088932347</v>
      </c>
      <c r="T4314" s="140">
        <v>0.98005935790459797</v>
      </c>
      <c r="U4314" s="44">
        <v>33593.454982308802</v>
      </c>
      <c r="V4314" s="45">
        <v>31204.494179421399</v>
      </c>
      <c r="W4314" s="99">
        <v>0.97627637147384105</v>
      </c>
      <c r="X4314" s="86">
        <v>32055.8840599918</v>
      </c>
      <c r="Y4314" s="44">
        <v>33389.476795296498</v>
      </c>
      <c r="Z4314" s="45">
        <v>31418.2076220335</v>
      </c>
      <c r="AA4314" s="46">
        <v>0.980107351375337</v>
      </c>
      <c r="AB4314" s="139">
        <v>33691.322732441302</v>
      </c>
      <c r="AC4314" s="45">
        <v>31296.737911789802</v>
      </c>
      <c r="AD4314" s="99">
        <v>0.97631804049511395</v>
      </c>
      <c r="AE4314" s="142">
        <v>32156.5378438997</v>
      </c>
      <c r="AF4314" s="44">
        <v>33494.317990000804</v>
      </c>
      <c r="AG4314" s="45">
        <v>31517.982016588201</v>
      </c>
      <c r="AH4314" s="140">
        <v>0.98014227058860004</v>
      </c>
      <c r="AI4314" s="44">
        <v>33797.111707455602</v>
      </c>
      <c r="AJ4314" s="45">
        <v>31395.992975234702</v>
      </c>
      <c r="AK4314" s="46">
        <v>0.97634867060760699</v>
      </c>
    </row>
    <row r="4315" spans="1:37" x14ac:dyDescent="0.2">
      <c r="A4315" s="35" t="s">
        <v>2925</v>
      </c>
      <c r="B4315" s="35" t="s">
        <v>9134</v>
      </c>
      <c r="C4315" s="85" t="s">
        <v>994</v>
      </c>
      <c r="D4315" s="85" t="s">
        <v>994</v>
      </c>
      <c r="E4315" s="85" t="s">
        <v>12906</v>
      </c>
      <c r="F4315" s="85" t="s">
        <v>370</v>
      </c>
      <c r="G4315" s="85" t="s">
        <v>370</v>
      </c>
      <c r="H4315" s="840">
        <v>1.04282182960917</v>
      </c>
      <c r="I4315" s="840">
        <v>1.0511216231633</v>
      </c>
      <c r="J4315" s="86">
        <v>18048.416666666701</v>
      </c>
      <c r="K4315" s="44">
        <v>18821.282889882001</v>
      </c>
      <c r="L4315" s="45">
        <v>17708.326913438999</v>
      </c>
      <c r="M4315" s="46">
        <v>0.98115680951361395</v>
      </c>
      <c r="N4315" s="139">
        <v>18971.081022194299</v>
      </c>
      <c r="O4315" s="45">
        <v>17621.201522992498</v>
      </c>
      <c r="P4315" s="99">
        <v>0.97632949462745999</v>
      </c>
      <c r="Q4315" s="86">
        <v>18217.470361890799</v>
      </c>
      <c r="R4315" s="44">
        <v>18997.5757736378</v>
      </c>
      <c r="S4315" s="45">
        <v>17875.109465495101</v>
      </c>
      <c r="T4315" s="140">
        <v>0.98120700132374805</v>
      </c>
      <c r="U4315" s="44">
        <v>19148.777016719901</v>
      </c>
      <c r="V4315" s="45">
        <v>17787.033256208699</v>
      </c>
      <c r="W4315" s="99">
        <v>0.976372290052822</v>
      </c>
      <c r="X4315" s="86">
        <v>18377.019421818</v>
      </c>
      <c r="Y4315" s="44">
        <v>19163.9570162235</v>
      </c>
      <c r="Z4315" s="45">
        <v>18032.543129883699</v>
      </c>
      <c r="AA4315" s="46">
        <v>0.98125505099454302</v>
      </c>
      <c r="AB4315" s="139">
        <v>19316.482483564901</v>
      </c>
      <c r="AC4315" s="45">
        <v>17943.5783648736</v>
      </c>
      <c r="AD4315" s="99">
        <v>0.97641396316805196</v>
      </c>
      <c r="AE4315" s="142">
        <v>18534.797523380399</v>
      </c>
      <c r="AF4315" s="44">
        <v>19328.491464767099</v>
      </c>
      <c r="AG4315" s="45">
        <v>18188.011667416999</v>
      </c>
      <c r="AH4315" s="140">
        <v>0.98129001109798797</v>
      </c>
      <c r="AI4315" s="44">
        <v>19482.3264577788</v>
      </c>
      <c r="AJ4315" s="45">
        <v>18098.202885032901</v>
      </c>
      <c r="AK4315" s="46">
        <v>0.97644459628993496</v>
      </c>
    </row>
    <row r="4316" spans="1:37" x14ac:dyDescent="0.2">
      <c r="A4316" s="35" t="s">
        <v>2924</v>
      </c>
      <c r="B4316" s="35" t="s">
        <v>9133</v>
      </c>
      <c r="C4316" s="85" t="s">
        <v>994</v>
      </c>
      <c r="D4316" s="85" t="s">
        <v>994</v>
      </c>
      <c r="E4316" s="85" t="s">
        <v>12906</v>
      </c>
      <c r="F4316" s="85" t="s">
        <v>372</v>
      </c>
      <c r="G4316" s="85" t="s">
        <v>372</v>
      </c>
      <c r="H4316" s="840">
        <v>1.0410993026026001</v>
      </c>
      <c r="I4316" s="840">
        <v>1.0496312988665299</v>
      </c>
      <c r="J4316" s="86">
        <v>11814</v>
      </c>
      <c r="K4316" s="44">
        <v>12299.547160947201</v>
      </c>
      <c r="L4316" s="45">
        <v>11572.2399630049</v>
      </c>
      <c r="M4316" s="46">
        <v>0.97953614042702797</v>
      </c>
      <c r="N4316" s="139">
        <v>12400.344164809099</v>
      </c>
      <c r="O4316" s="45">
        <v>11518.00275519</v>
      </c>
      <c r="P4316" s="99">
        <v>0.97494521374555498</v>
      </c>
      <c r="Q4316" s="86">
        <v>11875.863246721299</v>
      </c>
      <c r="R4316" s="44">
        <v>12363.9529439655</v>
      </c>
      <c r="S4316" s="45">
        <v>11633.4323354191</v>
      </c>
      <c r="T4316" s="140">
        <v>0.97958624933062299</v>
      </c>
      <c r="U4316" s="44">
        <v>12465.2777648173</v>
      </c>
      <c r="V4316" s="45">
        <v>11578.823543513399</v>
      </c>
      <c r="W4316" s="99">
        <v>0.97498794849376902</v>
      </c>
      <c r="X4316" s="86">
        <v>11929.233163712301</v>
      </c>
      <c r="Y4316" s="44">
        <v>12419.5163273247</v>
      </c>
      <c r="Z4316" s="45">
        <v>11686.2850211564</v>
      </c>
      <c r="AA4316" s="46">
        <v>0.97963421963325203</v>
      </c>
      <c r="AB4316" s="139">
        <v>12521.2965001089</v>
      </c>
      <c r="AC4316" s="45">
        <v>11631.3549928505</v>
      </c>
      <c r="AD4316" s="99">
        <v>0.97502956252310902</v>
      </c>
      <c r="AE4316" s="142">
        <v>11986.064190646501</v>
      </c>
      <c r="AF4316" s="44">
        <v>12478.683069832099</v>
      </c>
      <c r="AG4316" s="45">
        <v>11742.376981764</v>
      </c>
      <c r="AH4316" s="140">
        <v>0.97966912198980305</v>
      </c>
      <c r="AI4316" s="44">
        <v>12580.948124725801</v>
      </c>
      <c r="AJ4316" s="45">
        <v>11687.133574155299</v>
      </c>
      <c r="AK4316" s="46">
        <v>0.97506015221206799</v>
      </c>
    </row>
    <row r="4317" spans="1:37" x14ac:dyDescent="0.2">
      <c r="A4317" s="35" t="s">
        <v>2923</v>
      </c>
      <c r="B4317" s="35" t="s">
        <v>9132</v>
      </c>
      <c r="C4317" s="85" t="s">
        <v>994</v>
      </c>
      <c r="D4317" s="85" t="s">
        <v>994</v>
      </c>
      <c r="E4317" s="85" t="s">
        <v>12906</v>
      </c>
      <c r="F4317" s="85" t="s">
        <v>372</v>
      </c>
      <c r="G4317" s="85" t="s">
        <v>372</v>
      </c>
      <c r="H4317" s="840">
        <v>1.0410993026026001</v>
      </c>
      <c r="I4317" s="840">
        <v>1.0496312988665299</v>
      </c>
      <c r="J4317" s="86">
        <v>3274.5</v>
      </c>
      <c r="K4317" s="44">
        <v>3409.0796663722299</v>
      </c>
      <c r="L4317" s="45">
        <v>3207.4910918282999</v>
      </c>
      <c r="M4317" s="46">
        <v>0.97953614042702797</v>
      </c>
      <c r="N4317" s="139">
        <v>3437.01768813844</v>
      </c>
      <c r="O4317" s="45">
        <v>3192.4581024098202</v>
      </c>
      <c r="P4317" s="99">
        <v>0.97494521374555498</v>
      </c>
      <c r="Q4317" s="86">
        <v>3290.39045039556</v>
      </c>
      <c r="R4317" s="44">
        <v>3425.6232031970799</v>
      </c>
      <c r="S4317" s="45">
        <v>3223.2212401362799</v>
      </c>
      <c r="T4317" s="140">
        <v>0.97958624933062299</v>
      </c>
      <c r="U4317" s="44">
        <v>3453.6968022267001</v>
      </c>
      <c r="V4317" s="45">
        <v>3208.09103497465</v>
      </c>
      <c r="W4317" s="99">
        <v>0.97498794849376802</v>
      </c>
      <c r="X4317" s="86">
        <v>3304.9068950967398</v>
      </c>
      <c r="Y4317" s="44">
        <v>3440.7362636517501</v>
      </c>
      <c r="Z4317" s="45">
        <v>3237.59988713865</v>
      </c>
      <c r="AA4317" s="46">
        <v>0.97963421963325203</v>
      </c>
      <c r="AB4317" s="139">
        <v>3468.9337169333198</v>
      </c>
      <c r="AC4317" s="45">
        <v>3222.3819241057799</v>
      </c>
      <c r="AD4317" s="99">
        <v>0.97502956252310902</v>
      </c>
      <c r="AE4317" s="142">
        <v>3320.75598666517</v>
      </c>
      <c r="AF4317" s="44">
        <v>3457.2367418305298</v>
      </c>
      <c r="AG4317" s="45">
        <v>3253.2421017986399</v>
      </c>
      <c r="AH4317" s="140">
        <v>0.97966912198980305</v>
      </c>
      <c r="AI4317" s="44">
        <v>3485.5694195021501</v>
      </c>
      <c r="AJ4317" s="45">
        <v>3237.9368378168701</v>
      </c>
      <c r="AK4317" s="46">
        <v>0.97506015221206799</v>
      </c>
    </row>
    <row r="4318" spans="1:37" x14ac:dyDescent="0.2">
      <c r="A4318" s="35" t="s">
        <v>2922</v>
      </c>
      <c r="B4318" s="35" t="s">
        <v>9131</v>
      </c>
      <c r="C4318" s="85" t="s">
        <v>994</v>
      </c>
      <c r="D4318" s="85" t="s">
        <v>994</v>
      </c>
      <c r="E4318" s="85" t="s">
        <v>12906</v>
      </c>
      <c r="F4318" s="85" t="s">
        <v>374</v>
      </c>
      <c r="G4318" s="85" t="s">
        <v>374</v>
      </c>
      <c r="H4318" s="840">
        <v>1.0417890425371401</v>
      </c>
      <c r="I4318" s="840">
        <v>1.0510274054334099</v>
      </c>
      <c r="J4318" s="86">
        <v>17692.25</v>
      </c>
      <c r="K4318" s="44">
        <v>18431.5921878277</v>
      </c>
      <c r="L4318" s="45">
        <v>17341.679730700202</v>
      </c>
      <c r="M4318" s="46">
        <v>0.98018509407792598</v>
      </c>
      <c r="N4318" s="139">
        <v>18595.039613779201</v>
      </c>
      <c r="O4318" s="45">
        <v>17271.917186959199</v>
      </c>
      <c r="P4318" s="99">
        <v>0.97624198092154302</v>
      </c>
      <c r="Q4318" s="86">
        <v>17717.8398259073</v>
      </c>
      <c r="R4318" s="44">
        <v>18458.251388058401</v>
      </c>
      <c r="S4318" s="45">
        <v>17367.650906334002</v>
      </c>
      <c r="T4318" s="140">
        <v>0.98023523617923003</v>
      </c>
      <c r="U4318" s="44">
        <v>18621.935222108099</v>
      </c>
      <c r="V4318" s="45">
        <v>17297.657223820799</v>
      </c>
      <c r="W4318" s="99">
        <v>0.97628477251091905</v>
      </c>
      <c r="X4318" s="86">
        <v>17736.757221224001</v>
      </c>
      <c r="Y4318" s="44">
        <v>18477.959323212599</v>
      </c>
      <c r="Z4318" s="45">
        <v>17387.045805101199</v>
      </c>
      <c r="AA4318" s="46">
        <v>0.98028323826272201</v>
      </c>
      <c r="AB4318" s="139">
        <v>18641.817923025399</v>
      </c>
      <c r="AC4318" s="45">
        <v>17316.865068477899</v>
      </c>
      <c r="AD4318" s="99">
        <v>0.97632644189076201</v>
      </c>
      <c r="AE4318" s="142">
        <v>17765.585082365302</v>
      </c>
      <c r="AF4318" s="44">
        <v>18507.991873069401</v>
      </c>
      <c r="AG4318" s="45">
        <v>17415.925745755099</v>
      </c>
      <c r="AH4318" s="140">
        <v>0.98031816374247405</v>
      </c>
      <c r="AI4318" s="44">
        <v>18672.116795124901</v>
      </c>
      <c r="AJ4318" s="45">
        <v>17345.554638125501</v>
      </c>
      <c r="AK4318" s="46">
        <v>0.97635707226683199</v>
      </c>
    </row>
    <row r="4319" spans="1:37" x14ac:dyDescent="0.2">
      <c r="A4319" s="35" t="s">
        <v>2921</v>
      </c>
      <c r="B4319" s="35" t="s">
        <v>9130</v>
      </c>
      <c r="C4319" s="85" t="s">
        <v>994</v>
      </c>
      <c r="D4319" s="85" t="s">
        <v>994</v>
      </c>
      <c r="E4319" s="85" t="s">
        <v>12906</v>
      </c>
      <c r="F4319" s="85" t="s">
        <v>373</v>
      </c>
      <c r="G4319" s="85" t="s">
        <v>373</v>
      </c>
      <c r="H4319" s="840">
        <v>1.04849061592418</v>
      </c>
      <c r="I4319" s="840">
        <v>1.0609486530615699</v>
      </c>
      <c r="J4319" s="86">
        <v>5755.3333333333303</v>
      </c>
      <c r="K4319" s="44">
        <v>6034.41299151563</v>
      </c>
      <c r="L4319" s="45">
        <v>5677.5809922026101</v>
      </c>
      <c r="M4319" s="46">
        <v>0.98649038437436698</v>
      </c>
      <c r="N4319" s="139">
        <v>6106.1131479203596</v>
      </c>
      <c r="O4319" s="45">
        <v>5671.6351680655998</v>
      </c>
      <c r="P4319" s="99">
        <v>0.98545728623866502</v>
      </c>
      <c r="Q4319" s="86">
        <v>5809.4187032894397</v>
      </c>
      <c r="R4319" s="44">
        <v>6091.1209943733902</v>
      </c>
      <c r="S4319" s="45">
        <v>5731.2288598994601</v>
      </c>
      <c r="T4319" s="140">
        <v>0.98654084902751105</v>
      </c>
      <c r="U4319" s="44">
        <v>6163.4949483256296</v>
      </c>
      <c r="V4319" s="45">
        <v>5725.1849308505398</v>
      </c>
      <c r="W4319" s="99">
        <v>0.985500481762279</v>
      </c>
      <c r="X4319" s="86">
        <v>5864.96699688842</v>
      </c>
      <c r="Y4319" s="44">
        <v>6149.3628589425298</v>
      </c>
      <c r="Z4319" s="45">
        <v>5786.3128622816203</v>
      </c>
      <c r="AA4319" s="46">
        <v>0.98658915989663198</v>
      </c>
      <c r="AB4319" s="139">
        <v>6222.4288355993403</v>
      </c>
      <c r="AC4319" s="45">
        <v>5780.1744974233197</v>
      </c>
      <c r="AD4319" s="99">
        <v>0.98554254448318401</v>
      </c>
      <c r="AE4319" s="142">
        <v>5920.9138502186397</v>
      </c>
      <c r="AF4319" s="44">
        <v>6208.0226096497499</v>
      </c>
      <c r="AG4319" s="45">
        <v>5841.7175422985401</v>
      </c>
      <c r="AH4319" s="140">
        <v>0.98662431004342899</v>
      </c>
      <c r="AI4319" s="44">
        <v>6281.7855742830598</v>
      </c>
      <c r="AJ4319" s="45">
        <v>5835.4955733869601</v>
      </c>
      <c r="AK4319" s="46">
        <v>0.98557346399685897</v>
      </c>
    </row>
    <row r="4320" spans="1:37" x14ac:dyDescent="0.2">
      <c r="A4320" s="35" t="s">
        <v>2920</v>
      </c>
      <c r="B4320" s="35" t="s">
        <v>9129</v>
      </c>
      <c r="C4320" s="85" t="s">
        <v>994</v>
      </c>
      <c r="D4320" s="85" t="s">
        <v>994</v>
      </c>
      <c r="E4320" s="85" t="s">
        <v>12906</v>
      </c>
      <c r="F4320" s="85" t="s">
        <v>374</v>
      </c>
      <c r="G4320" s="85" t="s">
        <v>374</v>
      </c>
      <c r="H4320" s="840">
        <v>1.0417890425371401</v>
      </c>
      <c r="I4320" s="840">
        <v>1.0510274054334099</v>
      </c>
      <c r="J4320" s="86">
        <v>19297.583333333299</v>
      </c>
      <c r="K4320" s="44">
        <v>20104.010864114</v>
      </c>
      <c r="L4320" s="45">
        <v>18915.203535060002</v>
      </c>
      <c r="M4320" s="46">
        <v>0.98018509407792598</v>
      </c>
      <c r="N4320" s="139">
        <v>20282.288941968302</v>
      </c>
      <c r="O4320" s="45">
        <v>18839.110980331901</v>
      </c>
      <c r="P4320" s="99">
        <v>0.97624198092154302</v>
      </c>
      <c r="Q4320" s="86">
        <v>19339.982881091099</v>
      </c>
      <c r="R4320" s="44">
        <v>20148.182248376499</v>
      </c>
      <c r="S4320" s="45">
        <v>18957.7326871486</v>
      </c>
      <c r="T4320" s="140">
        <v>0.98023523617923003</v>
      </c>
      <c r="U4320" s="44">
        <v>20326.8520286397</v>
      </c>
      <c r="V4320" s="45">
        <v>18881.330787431099</v>
      </c>
      <c r="W4320" s="99">
        <v>0.97628477251091905</v>
      </c>
      <c r="X4320" s="86">
        <v>19379.9077315332</v>
      </c>
      <c r="Y4320" s="44">
        <v>20189.775520092</v>
      </c>
      <c r="Z4320" s="45">
        <v>18997.798708300099</v>
      </c>
      <c r="AA4320" s="46">
        <v>0.98028323826272201</v>
      </c>
      <c r="AB4320" s="139">
        <v>20368.814140612099</v>
      </c>
      <c r="AC4320" s="45">
        <v>18921.116359699001</v>
      </c>
      <c r="AD4320" s="99">
        <v>0.97632644189076201</v>
      </c>
      <c r="AE4320" s="142">
        <v>19424.3320669684</v>
      </c>
      <c r="AF4320" s="44">
        <v>20236.0563059704</v>
      </c>
      <c r="AG4320" s="45">
        <v>19042.0255438145</v>
      </c>
      <c r="AH4320" s="140">
        <v>0.98031816374247405</v>
      </c>
      <c r="AI4320" s="44">
        <v>20415.5053346227</v>
      </c>
      <c r="AJ4320" s="45">
        <v>18965.083987644</v>
      </c>
      <c r="AK4320" s="46">
        <v>0.97635707226683199</v>
      </c>
    </row>
    <row r="4321" spans="1:37" x14ac:dyDescent="0.2">
      <c r="A4321" s="35" t="s">
        <v>2919</v>
      </c>
      <c r="B4321" s="35" t="s">
        <v>9128</v>
      </c>
      <c r="C4321" s="85" t="s">
        <v>994</v>
      </c>
      <c r="D4321" s="85" t="s">
        <v>994</v>
      </c>
      <c r="E4321" s="85" t="s">
        <v>12906</v>
      </c>
      <c r="F4321" s="85" t="s">
        <v>371</v>
      </c>
      <c r="G4321" s="85" t="s">
        <v>371</v>
      </c>
      <c r="H4321" s="840">
        <v>1.0416021199979699</v>
      </c>
      <c r="I4321" s="840">
        <v>1.0510183612278099</v>
      </c>
      <c r="J4321" s="86">
        <v>12276.083333333299</v>
      </c>
      <c r="K4321" s="44">
        <v>12786.794425271701</v>
      </c>
      <c r="L4321" s="45">
        <v>12030.674911080399</v>
      </c>
      <c r="M4321" s="46">
        <v>0.98000922480001795</v>
      </c>
      <c r="N4321" s="139">
        <v>12902.388987296001</v>
      </c>
      <c r="O4321" s="45">
        <v>11984.324783980401</v>
      </c>
      <c r="P4321" s="99">
        <v>0.97623358025269102</v>
      </c>
      <c r="Q4321" s="86">
        <v>12305.944888141001</v>
      </c>
      <c r="R4321" s="44">
        <v>12817.898284065801</v>
      </c>
      <c r="S4321" s="45">
        <v>12060.556445480801</v>
      </c>
      <c r="T4321" s="140">
        <v>0.98005935790459797</v>
      </c>
      <c r="U4321" s="44">
        <v>12933.774029693701</v>
      </c>
      <c r="V4321" s="45">
        <v>12014.0032229513</v>
      </c>
      <c r="W4321" s="99">
        <v>0.97627637147384105</v>
      </c>
      <c r="X4321" s="86">
        <v>12335.192701685901</v>
      </c>
      <c r="Y4321" s="44">
        <v>12848.3628686595</v>
      </c>
      <c r="Z4321" s="45">
        <v>12089.8130475537</v>
      </c>
      <c r="AA4321" s="46">
        <v>0.980107351375337</v>
      </c>
      <c r="AB4321" s="139">
        <v>12964.514018755201</v>
      </c>
      <c r="AC4321" s="45">
        <v>12043.0711676396</v>
      </c>
      <c r="AD4321" s="99">
        <v>0.97631804049511395</v>
      </c>
      <c r="AE4321" s="142">
        <v>12368.0069482665</v>
      </c>
      <c r="AF4321" s="44">
        <v>12882.542257464</v>
      </c>
      <c r="AG4321" s="45">
        <v>12122.4064129295</v>
      </c>
      <c r="AH4321" s="140">
        <v>0.98014227058860004</v>
      </c>
      <c r="AI4321" s="44">
        <v>12999.002394421301</v>
      </c>
      <c r="AJ4321" s="45">
        <v>12075.487142005701</v>
      </c>
      <c r="AK4321" s="46">
        <v>0.97634867060760699</v>
      </c>
    </row>
    <row r="4322" spans="1:37" x14ac:dyDescent="0.2">
      <c r="A4322" s="35" t="s">
        <v>2918</v>
      </c>
      <c r="B4322" s="35" t="s">
        <v>9127</v>
      </c>
      <c r="C4322" s="85" t="s">
        <v>994</v>
      </c>
      <c r="D4322" s="85" t="s">
        <v>994</v>
      </c>
      <c r="E4322" s="85" t="s">
        <v>12906</v>
      </c>
      <c r="F4322" s="85" t="s">
        <v>369</v>
      </c>
      <c r="G4322" s="85" t="s">
        <v>369</v>
      </c>
      <c r="H4322" s="840">
        <v>1.0416187425633501</v>
      </c>
      <c r="I4322" s="840">
        <v>1.0538205024601901</v>
      </c>
      <c r="J4322" s="86">
        <v>11419</v>
      </c>
      <c r="K4322" s="44">
        <v>11894.244421330901</v>
      </c>
      <c r="L4322" s="45">
        <v>11190.9039268788</v>
      </c>
      <c r="M4322" s="46">
        <v>0.98002486442584902</v>
      </c>
      <c r="N4322" s="139">
        <v>12033.576317592901</v>
      </c>
      <c r="O4322" s="45">
        <v>11177.332123906999</v>
      </c>
      <c r="P4322" s="99">
        <v>0.97883633627349198</v>
      </c>
      <c r="Q4322" s="86">
        <v>11588.8411970588</v>
      </c>
      <c r="R4322" s="44">
        <v>12071.154195446799</v>
      </c>
      <c r="S4322" s="45">
        <v>11357.933516859601</v>
      </c>
      <c r="T4322" s="140">
        <v>0.98007499833048495</v>
      </c>
      <c r="U4322" s="44">
        <v>12212.558453215799</v>
      </c>
      <c r="V4322" s="45">
        <v>11344.076081781601</v>
      </c>
      <c r="W4322" s="99">
        <v>0.97887924158117801</v>
      </c>
      <c r="X4322" s="86">
        <v>11748.9254900615</v>
      </c>
      <c r="Y4322" s="44">
        <v>12237.900995428399</v>
      </c>
      <c r="Z4322" s="45">
        <v>11515.3920107674</v>
      </c>
      <c r="AA4322" s="46">
        <v>0.98012299256713498</v>
      </c>
      <c r="AB4322" s="139">
        <v>12381.2585633039</v>
      </c>
      <c r="AC4322" s="45">
        <v>11501.2701445737</v>
      </c>
      <c r="AD4322" s="99">
        <v>0.97892102169706896</v>
      </c>
      <c r="AE4322" s="142">
        <v>11902.320172359299</v>
      </c>
      <c r="AF4322" s="44">
        <v>12397.679771519301</v>
      </c>
      <c r="AG4322" s="45">
        <v>11666.153292114101</v>
      </c>
      <c r="AH4322" s="140">
        <v>0.98015791233766203</v>
      </c>
      <c r="AI4322" s="44">
        <v>12542.9090244777</v>
      </c>
      <c r="AJ4322" s="45">
        <v>11651.7969650832</v>
      </c>
      <c r="AK4322" s="46">
        <v>0.97895173347312203</v>
      </c>
    </row>
    <row r="4323" spans="1:37" x14ac:dyDescent="0.2">
      <c r="A4323" s="35" t="s">
        <v>2917</v>
      </c>
      <c r="B4323" s="35" t="s">
        <v>13492</v>
      </c>
      <c r="C4323" s="85" t="s">
        <v>994</v>
      </c>
      <c r="D4323" s="85" t="s">
        <v>994</v>
      </c>
      <c r="E4323" s="85" t="s">
        <v>12906</v>
      </c>
      <c r="F4323" s="85" t="s">
        <v>372</v>
      </c>
      <c r="G4323" s="85" t="s">
        <v>372</v>
      </c>
      <c r="H4323" s="840">
        <v>1.0410993026026001</v>
      </c>
      <c r="I4323" s="840">
        <v>1.0496312988665299</v>
      </c>
      <c r="J4323" s="86">
        <v>12074.583333333299</v>
      </c>
      <c r="K4323" s="44">
        <v>12570.8402875504</v>
      </c>
      <c r="L4323" s="45">
        <v>11827.490755597801</v>
      </c>
      <c r="M4323" s="46">
        <v>0.97953614042702797</v>
      </c>
      <c r="N4323" s="139">
        <v>12673.860587438799</v>
      </c>
      <c r="O4323" s="45">
        <v>11772.057228805201</v>
      </c>
      <c r="P4323" s="99">
        <v>0.97494521374555498</v>
      </c>
      <c r="Q4323" s="86">
        <v>12149.0853503334</v>
      </c>
      <c r="R4323" s="44">
        <v>12648.404285491601</v>
      </c>
      <c r="S4323" s="45">
        <v>11901.076951130701</v>
      </c>
      <c r="T4323" s="140">
        <v>0.97958624933062299</v>
      </c>
      <c r="U4323" s="44">
        <v>12752.060236310699</v>
      </c>
      <c r="V4323" s="45">
        <v>11845.211801797201</v>
      </c>
      <c r="W4323" s="99">
        <v>0.97498794849376802</v>
      </c>
      <c r="X4323" s="86">
        <v>12220.478225065801</v>
      </c>
      <c r="Y4323" s="44">
        <v>12722.731357586301</v>
      </c>
      <c r="Z4323" s="45">
        <v>11971.5986495575</v>
      </c>
      <c r="AA4323" s="46">
        <v>0.97963421963325203</v>
      </c>
      <c r="AB4323" s="139">
        <v>12826.996432145899</v>
      </c>
      <c r="AC4323" s="45">
        <v>11915.327537609101</v>
      </c>
      <c r="AD4323" s="99">
        <v>0.97502956252310902</v>
      </c>
      <c r="AE4323" s="142">
        <v>12295.3963355429</v>
      </c>
      <c r="AF4323" s="44">
        <v>12800.7285501563</v>
      </c>
      <c r="AG4323" s="45">
        <v>12045.4201325579</v>
      </c>
      <c r="AH4323" s="140">
        <v>0.97966912198980305</v>
      </c>
      <c r="AI4323" s="44">
        <v>12905.632825754599</v>
      </c>
      <c r="AJ4323" s="45">
        <v>11988.7510224421</v>
      </c>
      <c r="AK4323" s="46">
        <v>0.97506015221206799</v>
      </c>
    </row>
    <row r="4324" spans="1:37" x14ac:dyDescent="0.2">
      <c r="A4324" s="35" t="s">
        <v>2916</v>
      </c>
      <c r="B4324" s="35" t="s">
        <v>9126</v>
      </c>
      <c r="C4324" s="85" t="s">
        <v>994</v>
      </c>
      <c r="D4324" s="85" t="s">
        <v>994</v>
      </c>
      <c r="E4324" s="85" t="s">
        <v>12906</v>
      </c>
      <c r="F4324" s="85" t="s">
        <v>373</v>
      </c>
      <c r="G4324" s="85" t="s">
        <v>373</v>
      </c>
      <c r="H4324" s="840">
        <v>1.04849061592418</v>
      </c>
      <c r="I4324" s="840">
        <v>1.0609486530615699</v>
      </c>
      <c r="J4324" s="86">
        <v>11455.25</v>
      </c>
      <c r="K4324" s="44">
        <v>12010.722128065499</v>
      </c>
      <c r="L4324" s="45">
        <v>11300.493975604501</v>
      </c>
      <c r="M4324" s="46">
        <v>0.98649038437436698</v>
      </c>
      <c r="N4324" s="139">
        <v>12153.4320579836</v>
      </c>
      <c r="O4324" s="45">
        <v>11288.659578185499</v>
      </c>
      <c r="P4324" s="99">
        <v>0.98545728623866502</v>
      </c>
      <c r="Q4324" s="86">
        <v>11552.4018778728</v>
      </c>
      <c r="R4324" s="44">
        <v>12112.5849603345</v>
      </c>
      <c r="S4324" s="45">
        <v>11396.916356903601</v>
      </c>
      <c r="T4324" s="140">
        <v>0.98654084902751105</v>
      </c>
      <c r="U4324" s="44">
        <v>12256.5052119551</v>
      </c>
      <c r="V4324" s="45">
        <v>11384.8976161551</v>
      </c>
      <c r="W4324" s="99">
        <v>0.985500481762279</v>
      </c>
      <c r="X4324" s="86">
        <v>11652.814033332101</v>
      </c>
      <c r="Y4324" s="44">
        <v>12217.866163058299</v>
      </c>
      <c r="Z4324" s="45">
        <v>11496.540007576799</v>
      </c>
      <c r="AA4324" s="46">
        <v>0.98658915989663198</v>
      </c>
      <c r="AB4324" s="139">
        <v>12363.0373530407</v>
      </c>
      <c r="AC4324" s="45">
        <v>11484.3439927995</v>
      </c>
      <c r="AD4324" s="99">
        <v>0.98554254448318401</v>
      </c>
      <c r="AE4324" s="142">
        <v>11752.3872278693</v>
      </c>
      <c r="AF4324" s="44">
        <v>12322.2677231282</v>
      </c>
      <c r="AG4324" s="45">
        <v>11595.1909400598</v>
      </c>
      <c r="AH4324" s="140">
        <v>0.98662431004342899</v>
      </c>
      <c r="AI4324" s="44">
        <v>12468.679399666</v>
      </c>
      <c r="AJ4324" s="45">
        <v>11582.8409904036</v>
      </c>
      <c r="AK4324" s="46">
        <v>0.98557346399685897</v>
      </c>
    </row>
    <row r="4325" spans="1:37" x14ac:dyDescent="0.2">
      <c r="A4325" s="35" t="s">
        <v>2915</v>
      </c>
      <c r="B4325" s="35" t="s">
        <v>9125</v>
      </c>
      <c r="C4325" s="85" t="s">
        <v>994</v>
      </c>
      <c r="D4325" s="85" t="s">
        <v>994</v>
      </c>
      <c r="E4325" s="85" t="s">
        <v>12906</v>
      </c>
      <c r="F4325" s="85" t="s">
        <v>370</v>
      </c>
      <c r="G4325" s="85" t="s">
        <v>370</v>
      </c>
      <c r="H4325" s="840">
        <v>1.04282182960917</v>
      </c>
      <c r="I4325" s="840">
        <v>1.0511216231633</v>
      </c>
      <c r="J4325" s="86">
        <v>8892.25</v>
      </c>
      <c r="K4325" s="44">
        <v>9273.0324143421494</v>
      </c>
      <c r="L4325" s="45">
        <v>8724.6916393974407</v>
      </c>
      <c r="M4325" s="46">
        <v>0.98115680951361395</v>
      </c>
      <c r="N4325" s="139">
        <v>9346.8362535738706</v>
      </c>
      <c r="O4325" s="45">
        <v>8681.7659486010307</v>
      </c>
      <c r="P4325" s="99">
        <v>0.97632949462745999</v>
      </c>
      <c r="Q4325" s="86">
        <v>8968.3929943548992</v>
      </c>
      <c r="R4325" s="44">
        <v>9352.4359910272506</v>
      </c>
      <c r="S4325" s="45">
        <v>8799.8499966838808</v>
      </c>
      <c r="T4325" s="140">
        <v>0.98120700132374805</v>
      </c>
      <c r="U4325" s="44">
        <v>9426.8718013926991</v>
      </c>
      <c r="V4325" s="45">
        <v>8756.4904059919809</v>
      </c>
      <c r="W4325" s="99">
        <v>0.976372290052822</v>
      </c>
      <c r="X4325" s="86">
        <v>9039.5678046019493</v>
      </c>
      <c r="Y4325" s="44">
        <v>9426.6586368711596</v>
      </c>
      <c r="Z4325" s="45">
        <v>8870.1215670733109</v>
      </c>
      <c r="AA4325" s="46">
        <v>0.98125505099454302</v>
      </c>
      <c r="AB4325" s="139">
        <v>9501.6851834679201</v>
      </c>
      <c r="AC4325" s="45">
        <v>8826.3602254177094</v>
      </c>
      <c r="AD4325" s="99">
        <v>0.97641396316805196</v>
      </c>
      <c r="AE4325" s="142">
        <v>9111.9642537141808</v>
      </c>
      <c r="AF4325" s="44">
        <v>9502.1552343915901</v>
      </c>
      <c r="AG4325" s="45">
        <v>8941.4795036516607</v>
      </c>
      <c r="AH4325" s="140">
        <v>0.98129001109798797</v>
      </c>
      <c r="AI4325" s="44">
        <v>9577.7826565700398</v>
      </c>
      <c r="AJ4325" s="45">
        <v>8897.3282571262698</v>
      </c>
      <c r="AK4325" s="46">
        <v>0.97644459628993496</v>
      </c>
    </row>
    <row r="4326" spans="1:37" x14ac:dyDescent="0.2">
      <c r="A4326" s="35" t="s">
        <v>2914</v>
      </c>
      <c r="B4326" s="35" t="s">
        <v>9124</v>
      </c>
      <c r="C4326" s="85" t="s">
        <v>994</v>
      </c>
      <c r="D4326" s="85" t="s">
        <v>994</v>
      </c>
      <c r="E4326" s="85" t="s">
        <v>12906</v>
      </c>
      <c r="F4326" s="85" t="s">
        <v>374</v>
      </c>
      <c r="G4326" s="85" t="s">
        <v>374</v>
      </c>
      <c r="H4326" s="840">
        <v>1.0417890425371401</v>
      </c>
      <c r="I4326" s="840">
        <v>1.0510274054334099</v>
      </c>
      <c r="J4326" s="86">
        <v>13054.166666666701</v>
      </c>
      <c r="K4326" s="44">
        <v>13599.687792786901</v>
      </c>
      <c r="L4326" s="45">
        <v>12795.499582275599</v>
      </c>
      <c r="M4326" s="46">
        <v>0.98018509407792598</v>
      </c>
      <c r="N4326" s="139">
        <v>13720.286921761901</v>
      </c>
      <c r="O4326" s="45">
        <v>12744.025525946699</v>
      </c>
      <c r="P4326" s="99">
        <v>0.97624198092154302</v>
      </c>
      <c r="Q4326" s="86">
        <v>13085.969904916999</v>
      </c>
      <c r="R4326" s="44">
        <v>13632.820057913301</v>
      </c>
      <c r="S4326" s="45">
        <v>12827.328800380599</v>
      </c>
      <c r="T4326" s="140">
        <v>0.98023523617923003</v>
      </c>
      <c r="U4326" s="44">
        <v>13753.7129967445</v>
      </c>
      <c r="V4326" s="45">
        <v>12775.633151706599</v>
      </c>
      <c r="W4326" s="99">
        <v>0.97628477251091905</v>
      </c>
      <c r="X4326" s="86">
        <v>13113.5894833693</v>
      </c>
      <c r="Y4326" s="44">
        <v>13661.5938321043</v>
      </c>
      <c r="Z4326" s="45">
        <v>12855.0319640052</v>
      </c>
      <c r="AA4326" s="46">
        <v>0.98028323826272201</v>
      </c>
      <c r="AB4326" s="139">
        <v>13782.741930624399</v>
      </c>
      <c r="AC4326" s="45">
        <v>12803.144160714</v>
      </c>
      <c r="AD4326" s="99">
        <v>0.97632644189076201</v>
      </c>
      <c r="AE4326" s="142">
        <v>13149.1410005586</v>
      </c>
      <c r="AF4326" s="44">
        <v>13698.631013157799</v>
      </c>
      <c r="AG4326" s="45">
        <v>12890.341760458499</v>
      </c>
      <c r="AH4326" s="140">
        <v>0.98031816374247405</v>
      </c>
      <c r="AI4326" s="44">
        <v>13820.1075494952</v>
      </c>
      <c r="AJ4326" s="45">
        <v>12838.2568101292</v>
      </c>
      <c r="AK4326" s="46">
        <v>0.97635707226683199</v>
      </c>
    </row>
    <row r="4327" spans="1:37" x14ac:dyDescent="0.2">
      <c r="A4327" s="35" t="s">
        <v>2913</v>
      </c>
      <c r="B4327" s="35" t="s">
        <v>9123</v>
      </c>
      <c r="C4327" s="85" t="s">
        <v>994</v>
      </c>
      <c r="D4327" s="85" t="s">
        <v>994</v>
      </c>
      <c r="E4327" s="85" t="s">
        <v>12906</v>
      </c>
      <c r="F4327" s="85" t="s">
        <v>374</v>
      </c>
      <c r="G4327" s="85" t="s">
        <v>374</v>
      </c>
      <c r="H4327" s="840">
        <v>1.0417890425371401</v>
      </c>
      <c r="I4327" s="840">
        <v>1.0510274054334099</v>
      </c>
      <c r="J4327" s="86">
        <v>13111</v>
      </c>
      <c r="K4327" s="44">
        <v>13658.896136704399</v>
      </c>
      <c r="L4327" s="45">
        <v>12851.206768455701</v>
      </c>
      <c r="M4327" s="46">
        <v>0.98018509407792598</v>
      </c>
      <c r="N4327" s="139">
        <v>13780.0203126374</v>
      </c>
      <c r="O4327" s="45">
        <v>12799.5086118624</v>
      </c>
      <c r="P4327" s="99">
        <v>0.97624198092154302</v>
      </c>
      <c r="Q4327" s="86">
        <v>13136.663740903899</v>
      </c>
      <c r="R4327" s="44">
        <v>13685.6323407686</v>
      </c>
      <c r="S4327" s="45">
        <v>12877.020684671999</v>
      </c>
      <c r="T4327" s="140">
        <v>0.98023523617923003</v>
      </c>
      <c r="U4327" s="44">
        <v>13806.993607653299</v>
      </c>
      <c r="V4327" s="45">
        <v>12825.124771840799</v>
      </c>
      <c r="W4327" s="99">
        <v>0.97628477251091905</v>
      </c>
      <c r="X4327" s="86">
        <v>13148.5171538022</v>
      </c>
      <c r="Y4327" s="44">
        <v>13697.9810964427</v>
      </c>
      <c r="Z4327" s="45">
        <v>12889.2709738822</v>
      </c>
      <c r="AA4327" s="46">
        <v>0.98028323826272201</v>
      </c>
      <c r="AB4327" s="139">
        <v>13819.4518694574</v>
      </c>
      <c r="AC4327" s="45">
        <v>12837.2449689114</v>
      </c>
      <c r="AD4327" s="99">
        <v>0.97632644189076201</v>
      </c>
      <c r="AE4327" s="142">
        <v>13161.093124888799</v>
      </c>
      <c r="AF4327" s="44">
        <v>13711.08260532</v>
      </c>
      <c r="AG4327" s="45">
        <v>12902.0586450347</v>
      </c>
      <c r="AH4327" s="140">
        <v>0.98031816374247405</v>
      </c>
      <c r="AI4327" s="44">
        <v>13832.669559719399</v>
      </c>
      <c r="AJ4327" s="45">
        <v>12849.926351247601</v>
      </c>
      <c r="AK4327" s="46">
        <v>0.97635707226683199</v>
      </c>
    </row>
    <row r="4328" spans="1:37" x14ac:dyDescent="0.2">
      <c r="A4328" s="35" t="s">
        <v>2912</v>
      </c>
      <c r="B4328" s="35" t="s">
        <v>9122</v>
      </c>
      <c r="C4328" s="85" t="s">
        <v>994</v>
      </c>
      <c r="D4328" s="85" t="s">
        <v>994</v>
      </c>
      <c r="E4328" s="85" t="s">
        <v>12906</v>
      </c>
      <c r="F4328" s="85" t="s">
        <v>373</v>
      </c>
      <c r="G4328" s="85" t="s">
        <v>373</v>
      </c>
      <c r="H4328" s="840">
        <v>1.04849061592418</v>
      </c>
      <c r="I4328" s="840">
        <v>1.0609486530615699</v>
      </c>
      <c r="J4328" s="86">
        <v>4984.8333333333303</v>
      </c>
      <c r="K4328" s="44">
        <v>5226.5509719460497</v>
      </c>
      <c r="L4328" s="45">
        <v>4917.4901510421596</v>
      </c>
      <c r="M4328" s="46">
        <v>0.98649038437436698</v>
      </c>
      <c r="N4328" s="139">
        <v>5288.6522107364199</v>
      </c>
      <c r="O4328" s="45">
        <v>4912.3403290187098</v>
      </c>
      <c r="P4328" s="99">
        <v>0.98545728623866502</v>
      </c>
      <c r="Q4328" s="86">
        <v>5032.7735454891299</v>
      </c>
      <c r="R4328" s="44">
        <v>5276.8158345168204</v>
      </c>
      <c r="S4328" s="45">
        <v>4965.0366865300402</v>
      </c>
      <c r="T4328" s="140">
        <v>0.98654084902751105</v>
      </c>
      <c r="U4328" s="44">
        <v>5339.5143142506004</v>
      </c>
      <c r="V4328" s="45">
        <v>4959.8007536799896</v>
      </c>
      <c r="W4328" s="99">
        <v>0.985500481762279</v>
      </c>
      <c r="X4328" s="86">
        <v>5082.1261447703</v>
      </c>
      <c r="Y4328" s="44">
        <v>5328.56157173459</v>
      </c>
      <c r="Z4328" s="45">
        <v>5013.97056365764</v>
      </c>
      <c r="AA4328" s="46">
        <v>0.98658915989663198</v>
      </c>
      <c r="AB4328" s="139">
        <v>5391.87488798304</v>
      </c>
      <c r="AC4328" s="45">
        <v>5008.6515321014404</v>
      </c>
      <c r="AD4328" s="99">
        <v>0.98554254448318401</v>
      </c>
      <c r="AE4328" s="142">
        <v>5130.1951188209396</v>
      </c>
      <c r="AF4328" s="44">
        <v>5378.9614399437896</v>
      </c>
      <c r="AG4328" s="45">
        <v>5061.57521949488</v>
      </c>
      <c r="AH4328" s="140">
        <v>0.98662431004342899</v>
      </c>
      <c r="AI4328" s="44">
        <v>5442.8736012561203</v>
      </c>
      <c r="AJ4328" s="45">
        <v>5056.1841742361303</v>
      </c>
      <c r="AK4328" s="46">
        <v>0.98557346399685897</v>
      </c>
    </row>
    <row r="4329" spans="1:37" x14ac:dyDescent="0.2">
      <c r="A4329" s="35" t="s">
        <v>2911</v>
      </c>
      <c r="B4329" s="35" t="s">
        <v>9121</v>
      </c>
      <c r="C4329" s="85" t="s">
        <v>994</v>
      </c>
      <c r="D4329" s="85" t="s">
        <v>994</v>
      </c>
      <c r="E4329" s="85" t="s">
        <v>12906</v>
      </c>
      <c r="F4329" s="85" t="s">
        <v>372</v>
      </c>
      <c r="G4329" s="85" t="s">
        <v>372</v>
      </c>
      <c r="H4329" s="840">
        <v>1.0410993026026001</v>
      </c>
      <c r="I4329" s="840">
        <v>1.0496312988665299</v>
      </c>
      <c r="J4329" s="86">
        <v>7189.0833333333303</v>
      </c>
      <c r="K4329" s="44">
        <v>7484.5496446853404</v>
      </c>
      <c r="L4329" s="45">
        <v>7041.9669415416101</v>
      </c>
      <c r="M4329" s="46">
        <v>0.97953614042702797</v>
      </c>
      <c r="N4329" s="139">
        <v>7545.8868768263601</v>
      </c>
      <c r="O4329" s="45">
        <v>7008.9623870512696</v>
      </c>
      <c r="P4329" s="99">
        <v>0.97494521374555498</v>
      </c>
      <c r="Q4329" s="86">
        <v>7234.0780175407299</v>
      </c>
      <c r="R4329" s="44">
        <v>7531.3935790344904</v>
      </c>
      <c r="S4329" s="45">
        <v>7086.4033525678396</v>
      </c>
      <c r="T4329" s="140">
        <v>0.97958624933062299</v>
      </c>
      <c r="U4329" s="44">
        <v>7593.1147056530599</v>
      </c>
      <c r="V4329" s="45">
        <v>7053.1388855659097</v>
      </c>
      <c r="W4329" s="99">
        <v>0.97498794849376902</v>
      </c>
      <c r="X4329" s="86">
        <v>7279.6106455448898</v>
      </c>
      <c r="Y4329" s="44">
        <v>7578.7975662952804</v>
      </c>
      <c r="Z4329" s="45">
        <v>7131.3556939822902</v>
      </c>
      <c r="AA4329" s="46">
        <v>0.97963421963325203</v>
      </c>
      <c r="AB4329" s="139">
        <v>7640.9071771258696</v>
      </c>
      <c r="AC4329" s="45">
        <v>7097.8355830642004</v>
      </c>
      <c r="AD4329" s="99">
        <v>0.97502956252310902</v>
      </c>
      <c r="AE4329" s="142">
        <v>7327.0213790446096</v>
      </c>
      <c r="AF4329" s="44">
        <v>7628.1568478777099</v>
      </c>
      <c r="AG4329" s="45">
        <v>7178.0566012091504</v>
      </c>
      <c r="AH4329" s="140">
        <v>0.97966912198980305</v>
      </c>
      <c r="AI4329" s="44">
        <v>7690.6709669093998</v>
      </c>
      <c r="AJ4329" s="45">
        <v>7144.2865811123102</v>
      </c>
      <c r="AK4329" s="46">
        <v>0.97506015221206799</v>
      </c>
    </row>
    <row r="4330" spans="1:37" x14ac:dyDescent="0.2">
      <c r="A4330" s="35" t="s">
        <v>2910</v>
      </c>
      <c r="B4330" s="35" t="s">
        <v>9120</v>
      </c>
      <c r="C4330" s="85" t="s">
        <v>994</v>
      </c>
      <c r="D4330" s="85" t="s">
        <v>994</v>
      </c>
      <c r="E4330" s="85" t="s">
        <v>12906</v>
      </c>
      <c r="F4330" s="85" t="s">
        <v>372</v>
      </c>
      <c r="G4330" s="85" t="s">
        <v>372</v>
      </c>
      <c r="H4330" s="840">
        <v>1.0410993026026001</v>
      </c>
      <c r="I4330" s="840">
        <v>1.0496312988665299</v>
      </c>
      <c r="J4330" s="86">
        <v>6258.1666666666697</v>
      </c>
      <c r="K4330" s="44">
        <v>6515.3729522375297</v>
      </c>
      <c r="L4330" s="45">
        <v>6130.1004228157399</v>
      </c>
      <c r="M4330" s="46">
        <v>0.97953614042702797</v>
      </c>
      <c r="N4330" s="139">
        <v>6568.7676068565297</v>
      </c>
      <c r="O4330" s="45">
        <v>6101.3696384886398</v>
      </c>
      <c r="P4330" s="99">
        <v>0.97494521374555498</v>
      </c>
      <c r="Q4330" s="86">
        <v>6291.10722642153</v>
      </c>
      <c r="R4330" s="44">
        <v>6549.6673460256598</v>
      </c>
      <c r="S4330" s="45">
        <v>6162.6821320670497</v>
      </c>
      <c r="T4330" s="140">
        <v>0.97958624933062299</v>
      </c>
      <c r="U4330" s="44">
        <v>6603.3430493774204</v>
      </c>
      <c r="V4330" s="45">
        <v>6133.75372844305</v>
      </c>
      <c r="W4330" s="99">
        <v>0.97498794849376802</v>
      </c>
      <c r="X4330" s="86">
        <v>6323.8710277338596</v>
      </c>
      <c r="Y4330" s="44">
        <v>6583.7777167225304</v>
      </c>
      <c r="Z4330" s="45">
        <v>6195.0804593153898</v>
      </c>
      <c r="AA4330" s="46">
        <v>0.97963421963325203</v>
      </c>
      <c r="AB4330" s="139">
        <v>6637.7329607046804</v>
      </c>
      <c r="AC4330" s="45">
        <v>6165.9612016239098</v>
      </c>
      <c r="AD4330" s="99">
        <v>0.97502956252310902</v>
      </c>
      <c r="AE4330" s="142">
        <v>6360.7933931412399</v>
      </c>
      <c r="AF4330" s="44">
        <v>6622.2175655985902</v>
      </c>
      <c r="AG4330" s="45">
        <v>6231.47287861722</v>
      </c>
      <c r="AH4330" s="140">
        <v>0.97966912198980305</v>
      </c>
      <c r="AI4330" s="44">
        <v>6676.4878310644499</v>
      </c>
      <c r="AJ4330" s="45">
        <v>6202.1561741058104</v>
      </c>
      <c r="AK4330" s="46">
        <v>0.97506015221206799</v>
      </c>
    </row>
    <row r="4331" spans="1:37" x14ac:dyDescent="0.2">
      <c r="A4331" s="35" t="s">
        <v>2909</v>
      </c>
      <c r="B4331" s="35" t="s">
        <v>9119</v>
      </c>
      <c r="C4331" s="85" t="s">
        <v>994</v>
      </c>
      <c r="D4331" s="85" t="s">
        <v>994</v>
      </c>
      <c r="E4331" s="85" t="s">
        <v>12906</v>
      </c>
      <c r="F4331" s="85" t="s">
        <v>369</v>
      </c>
      <c r="G4331" s="85" t="s">
        <v>369</v>
      </c>
      <c r="H4331" s="840">
        <v>1.0416187425633501</v>
      </c>
      <c r="I4331" s="840">
        <v>1.0538205024601901</v>
      </c>
      <c r="J4331" s="86">
        <v>15919.166666666701</v>
      </c>
      <c r="K4331" s="44">
        <v>16581.7023659898</v>
      </c>
      <c r="L4331" s="45">
        <v>15601.1791542725</v>
      </c>
      <c r="M4331" s="46">
        <v>0.98002486442584902</v>
      </c>
      <c r="N4331" s="139">
        <v>16775.944215414202</v>
      </c>
      <c r="O4331" s="45">
        <v>15582.2587765271</v>
      </c>
      <c r="P4331" s="99">
        <v>0.97883633627349198</v>
      </c>
      <c r="Q4331" s="86">
        <v>16156.6496243641</v>
      </c>
      <c r="R4331" s="44">
        <v>16829.069065766798</v>
      </c>
      <c r="S4331" s="45">
        <v>15834.7283536249</v>
      </c>
      <c r="T4331" s="140">
        <v>0.98007499833048495</v>
      </c>
      <c r="U4331" s="44">
        <v>17026.208625220599</v>
      </c>
      <c r="V4331" s="45">
        <v>15815.4089307904</v>
      </c>
      <c r="W4331" s="99">
        <v>0.97887924158117801</v>
      </c>
      <c r="X4331" s="86">
        <v>16377.1533716701</v>
      </c>
      <c r="Y4331" s="44">
        <v>17058.749901766201</v>
      </c>
      <c r="Z4331" s="45">
        <v>16051.6245723723</v>
      </c>
      <c r="AA4331" s="46">
        <v>0.98012299256713498</v>
      </c>
      <c r="AB4331" s="139">
        <v>17258.579995001</v>
      </c>
      <c r="AC4331" s="45">
        <v>16031.9397110849</v>
      </c>
      <c r="AD4331" s="99">
        <v>0.97892102169706896</v>
      </c>
      <c r="AE4331" s="142">
        <v>16590.620971418299</v>
      </c>
      <c r="AF4331" s="44">
        <v>17281.101754594001</v>
      </c>
      <c r="AG4331" s="45">
        <v>16261.428415730799</v>
      </c>
      <c r="AH4331" s="140">
        <v>0.98015791233766203</v>
      </c>
      <c r="AI4331" s="44">
        <v>17483.536528226599</v>
      </c>
      <c r="AJ4331" s="45">
        <v>16241.417159365499</v>
      </c>
      <c r="AK4331" s="46">
        <v>0.97895173347312203</v>
      </c>
    </row>
    <row r="4332" spans="1:37" x14ac:dyDescent="0.2">
      <c r="A4332" s="35" t="s">
        <v>2908</v>
      </c>
      <c r="B4332" s="35" t="s">
        <v>9118</v>
      </c>
      <c r="C4332" s="85" t="s">
        <v>994</v>
      </c>
      <c r="D4332" s="85" t="s">
        <v>994</v>
      </c>
      <c r="E4332" s="85" t="s">
        <v>12906</v>
      </c>
      <c r="F4332" s="85" t="s">
        <v>369</v>
      </c>
      <c r="G4332" s="85" t="s">
        <v>369</v>
      </c>
      <c r="H4332" s="840">
        <v>1.0416187425633501</v>
      </c>
      <c r="I4332" s="840">
        <v>1.0538205024601901</v>
      </c>
      <c r="J4332" s="86">
        <v>10437.166666666701</v>
      </c>
      <c r="K4332" s="44">
        <v>10871.5484192575</v>
      </c>
      <c r="L4332" s="45">
        <v>10228.682847489999</v>
      </c>
      <c r="M4332" s="46">
        <v>0.98002486442584902</v>
      </c>
      <c r="N4332" s="139">
        <v>10998.9002209274</v>
      </c>
      <c r="O4332" s="45">
        <v>10216.2779810758</v>
      </c>
      <c r="P4332" s="99">
        <v>0.97883633627349198</v>
      </c>
      <c r="Q4332" s="86">
        <v>10600.1851765957</v>
      </c>
      <c r="R4332" s="44">
        <v>11041.3515545844</v>
      </c>
      <c r="S4332" s="45">
        <v>10388.9764692549</v>
      </c>
      <c r="T4332" s="140">
        <v>0.98007499833048495</v>
      </c>
      <c r="U4332" s="44">
        <v>11170.6924689712</v>
      </c>
      <c r="V4332" s="45">
        <v>10376.301226286099</v>
      </c>
      <c r="W4332" s="99">
        <v>0.97887924158117801</v>
      </c>
      <c r="X4332" s="86">
        <v>10755.248536631299</v>
      </c>
      <c r="Y4332" s="44">
        <v>11202.868456682299</v>
      </c>
      <c r="Z4332" s="45">
        <v>10541.466381526399</v>
      </c>
      <c r="AA4332" s="46">
        <v>0.98012299256713498</v>
      </c>
      <c r="AB4332" s="139">
        <v>11334.101416957001</v>
      </c>
      <c r="AC4332" s="45">
        <v>10528.538886085</v>
      </c>
      <c r="AD4332" s="99">
        <v>0.97892102169706896</v>
      </c>
      <c r="AE4332" s="142">
        <v>10907.515283090999</v>
      </c>
      <c r="AF4332" s="44">
        <v>11361.472353663799</v>
      </c>
      <c r="AG4332" s="45">
        <v>10691.0874086656</v>
      </c>
      <c r="AH4332" s="140">
        <v>0.98015791233766203</v>
      </c>
      <c r="AI4332" s="44">
        <v>11494.563236219101</v>
      </c>
      <c r="AJ4332" s="45">
        <v>10677.9309942665</v>
      </c>
      <c r="AK4332" s="46">
        <v>0.97895173347312203</v>
      </c>
    </row>
    <row r="4333" spans="1:37" x14ac:dyDescent="0.2">
      <c r="A4333" s="35" t="s">
        <v>2907</v>
      </c>
      <c r="B4333" s="35" t="s">
        <v>9117</v>
      </c>
      <c r="C4333" s="85" t="s">
        <v>994</v>
      </c>
      <c r="D4333" s="85" t="s">
        <v>994</v>
      </c>
      <c r="E4333" s="85" t="s">
        <v>12906</v>
      </c>
      <c r="F4333" s="85" t="s">
        <v>374</v>
      </c>
      <c r="G4333" s="85" t="s">
        <v>374</v>
      </c>
      <c r="H4333" s="840">
        <v>1.0417890425371401</v>
      </c>
      <c r="I4333" s="840">
        <v>1.0510274054334099</v>
      </c>
      <c r="J4333" s="86">
        <v>8270.4166666666697</v>
      </c>
      <c r="K4333" s="44">
        <v>8616.0294605498493</v>
      </c>
      <c r="L4333" s="45">
        <v>8106.5391384803097</v>
      </c>
      <c r="M4333" s="46">
        <v>0.98018509407792598</v>
      </c>
      <c r="N4333" s="139">
        <v>8692.4345710198795</v>
      </c>
      <c r="O4333" s="45">
        <v>8073.9279497132102</v>
      </c>
      <c r="P4333" s="99">
        <v>0.97624198092154302</v>
      </c>
      <c r="Q4333" s="86">
        <v>8279.3041049076292</v>
      </c>
      <c r="R4333" s="44">
        <v>8625.2882963255197</v>
      </c>
      <c r="S4333" s="45">
        <v>8115.6656146738096</v>
      </c>
      <c r="T4333" s="140">
        <v>0.98023523617923003</v>
      </c>
      <c r="U4333" s="44">
        <v>8701.7755121752307</v>
      </c>
      <c r="V4333" s="45">
        <v>8082.9585246084698</v>
      </c>
      <c r="W4333" s="99">
        <v>0.97628477251091905</v>
      </c>
      <c r="X4333" s="86">
        <v>8290.6557135740095</v>
      </c>
      <c r="Y4333" s="44">
        <v>8637.1142778493195</v>
      </c>
      <c r="Z4333" s="45">
        <v>8127.1908302236698</v>
      </c>
      <c r="AA4333" s="46">
        <v>0.98028323826272201</v>
      </c>
      <c r="AB4333" s="139">
        <v>8713.7063639793505</v>
      </c>
      <c r="AC4333" s="45">
        <v>8094.3863937750302</v>
      </c>
      <c r="AD4333" s="99">
        <v>0.97632644189076201</v>
      </c>
      <c r="AE4333" s="142">
        <v>8309.2659049441208</v>
      </c>
      <c r="AF4333" s="44">
        <v>8656.5021712982198</v>
      </c>
      <c r="AG4333" s="45">
        <v>8145.7242939827702</v>
      </c>
      <c r="AH4333" s="140">
        <v>0.98031816374247405</v>
      </c>
      <c r="AI4333" s="44">
        <v>8733.2661851296998</v>
      </c>
      <c r="AJ4333" s="45">
        <v>8112.8105316378596</v>
      </c>
      <c r="AK4333" s="46">
        <v>0.97635707226683199</v>
      </c>
    </row>
    <row r="4334" spans="1:37" x14ac:dyDescent="0.2">
      <c r="A4334" s="35" t="s">
        <v>2906</v>
      </c>
      <c r="B4334" s="35" t="s">
        <v>9116</v>
      </c>
      <c r="C4334" s="85" t="s">
        <v>994</v>
      </c>
      <c r="D4334" s="85" t="s">
        <v>994</v>
      </c>
      <c r="E4334" s="85" t="s">
        <v>12906</v>
      </c>
      <c r="F4334" s="85" t="s">
        <v>371</v>
      </c>
      <c r="G4334" s="85" t="s">
        <v>371</v>
      </c>
      <c r="H4334" s="840">
        <v>1.0416021199979699</v>
      </c>
      <c r="I4334" s="840">
        <v>1.0510183612278099</v>
      </c>
      <c r="J4334" s="86">
        <v>40382.916666666701</v>
      </c>
      <c r="K4334" s="44">
        <v>42062.931611701199</v>
      </c>
      <c r="L4334" s="45">
        <v>39575.630857663702</v>
      </c>
      <c r="M4334" s="46">
        <v>0.98000922480001795</v>
      </c>
      <c r="N4334" s="139">
        <v>42443.186896599298</v>
      </c>
      <c r="O4334" s="45">
        <v>39423.159318546102</v>
      </c>
      <c r="P4334" s="99">
        <v>0.97623358025269102</v>
      </c>
      <c r="Q4334" s="86">
        <v>40437.777686138499</v>
      </c>
      <c r="R4334" s="44">
        <v>42120.0749658883</v>
      </c>
      <c r="S4334" s="45">
        <v>39631.422434165703</v>
      </c>
      <c r="T4334" s="140">
        <v>0.98005935790459797</v>
      </c>
      <c r="U4334" s="44">
        <v>42500.846835379802</v>
      </c>
      <c r="V4334" s="45">
        <v>39478.4468698891</v>
      </c>
      <c r="W4334" s="99">
        <v>0.97627637147384105</v>
      </c>
      <c r="X4334" s="86">
        <v>40490.603744555498</v>
      </c>
      <c r="Y4334" s="44">
        <v>42175.098700326598</v>
      </c>
      <c r="Z4334" s="45">
        <v>39685.138391664601</v>
      </c>
      <c r="AA4334" s="46">
        <v>0.980107351375337</v>
      </c>
      <c r="AB4334" s="139">
        <v>42556.367992727399</v>
      </c>
      <c r="AC4334" s="45">
        <v>39531.706906348598</v>
      </c>
      <c r="AD4334" s="99">
        <v>0.97631804049511395</v>
      </c>
      <c r="AE4334" s="142">
        <v>40541.124370501901</v>
      </c>
      <c r="AF4334" s="44">
        <v>42227.7210914159</v>
      </c>
      <c r="AG4334" s="45">
        <v>39736.069692718498</v>
      </c>
      <c r="AH4334" s="140">
        <v>0.98014227058860004</v>
      </c>
      <c r="AI4334" s="44">
        <v>42609.466098217701</v>
      </c>
      <c r="AJ4334" s="45">
        <v>39582.272884077101</v>
      </c>
      <c r="AK4334" s="46">
        <v>0.97634867060760699</v>
      </c>
    </row>
    <row r="4335" spans="1:37" x14ac:dyDescent="0.2">
      <c r="A4335" s="35" t="s">
        <v>2905</v>
      </c>
      <c r="B4335" s="35" t="s">
        <v>9115</v>
      </c>
      <c r="C4335" s="85" t="s">
        <v>994</v>
      </c>
      <c r="D4335" s="85" t="s">
        <v>994</v>
      </c>
      <c r="E4335" s="85" t="s">
        <v>12906</v>
      </c>
      <c r="F4335" s="85" t="s">
        <v>370</v>
      </c>
      <c r="G4335" s="85" t="s">
        <v>370</v>
      </c>
      <c r="H4335" s="840">
        <v>1.04282182960917</v>
      </c>
      <c r="I4335" s="840">
        <v>1.0511216231633</v>
      </c>
      <c r="J4335" s="86">
        <v>9759.5833333333303</v>
      </c>
      <c r="K4335" s="44">
        <v>10177.5065478898</v>
      </c>
      <c r="L4335" s="45">
        <v>9575.6816455155695</v>
      </c>
      <c r="M4335" s="46">
        <v>0.98115680951361395</v>
      </c>
      <c r="N4335" s="139">
        <v>10258.5090747308</v>
      </c>
      <c r="O4335" s="45">
        <v>9528.5690636079198</v>
      </c>
      <c r="P4335" s="99">
        <v>0.97632949462745999</v>
      </c>
      <c r="Q4335" s="86">
        <v>9845.6946160552998</v>
      </c>
      <c r="R4335" s="44">
        <v>10267.305273288001</v>
      </c>
      <c r="S4335" s="45">
        <v>9660.6644901689906</v>
      </c>
      <c r="T4335" s="140">
        <v>0.98120700132374805</v>
      </c>
      <c r="U4335" s="44">
        <v>10349.0225059982</v>
      </c>
      <c r="V4335" s="45">
        <v>9613.0633994386499</v>
      </c>
      <c r="W4335" s="99">
        <v>0.976372290052822</v>
      </c>
      <c r="X4335" s="86">
        <v>9927.1066148154405</v>
      </c>
      <c r="Y4335" s="44">
        <v>10352.203482787099</v>
      </c>
      <c r="Z4335" s="45">
        <v>9741.0235075489909</v>
      </c>
      <c r="AA4335" s="46">
        <v>0.98125505099454302</v>
      </c>
      <c r="AB4335" s="139">
        <v>10434.59641828</v>
      </c>
      <c r="AC4335" s="45">
        <v>9692.9655125637291</v>
      </c>
      <c r="AD4335" s="99">
        <v>0.97641396316805196</v>
      </c>
      <c r="AE4335" s="142">
        <v>10007.187325606899</v>
      </c>
      <c r="AF4335" s="44">
        <v>10435.713396131099</v>
      </c>
      <c r="AG4335" s="45">
        <v>9819.9529618044598</v>
      </c>
      <c r="AH4335" s="140">
        <v>0.98129001109798797</v>
      </c>
      <c r="AI4335" s="44">
        <v>10518.770984991201</v>
      </c>
      <c r="AJ4335" s="45">
        <v>9771.4639881500007</v>
      </c>
      <c r="AK4335" s="46">
        <v>0.97644459628993496</v>
      </c>
    </row>
    <row r="4336" spans="1:37" x14ac:dyDescent="0.2">
      <c r="A4336" s="35" t="s">
        <v>2904</v>
      </c>
      <c r="B4336" s="35" t="s">
        <v>9114</v>
      </c>
      <c r="C4336" s="85" t="s">
        <v>994</v>
      </c>
      <c r="D4336" s="85" t="s">
        <v>994</v>
      </c>
      <c r="E4336" s="85" t="s">
        <v>12906</v>
      </c>
      <c r="F4336" s="85" t="s">
        <v>371</v>
      </c>
      <c r="G4336" s="85" t="s">
        <v>371</v>
      </c>
      <c r="H4336" s="840">
        <v>1.0416021199979699</v>
      </c>
      <c r="I4336" s="840">
        <v>1.0510183612278099</v>
      </c>
      <c r="J4336" s="86">
        <v>9759.4166666666606</v>
      </c>
      <c r="K4336" s="44">
        <v>10165.4290899435</v>
      </c>
      <c r="L4336" s="45">
        <v>9564.3183620003801</v>
      </c>
      <c r="M4336" s="46">
        <v>0.98000922480001795</v>
      </c>
      <c r="N4336" s="139">
        <v>10257.3261115394</v>
      </c>
      <c r="O4336" s="45">
        <v>9527.4702736777908</v>
      </c>
      <c r="P4336" s="99">
        <v>0.97623358025269102</v>
      </c>
      <c r="Q4336" s="86">
        <v>9787.6610056802401</v>
      </c>
      <c r="R4336" s="44">
        <v>10194.848453338</v>
      </c>
      <c r="S4336" s="45">
        <v>9592.4887606148495</v>
      </c>
      <c r="T4336" s="140">
        <v>0.98005935790459797</v>
      </c>
      <c r="U4336" s="44">
        <v>10287.011430443399</v>
      </c>
      <c r="V4336" s="45">
        <v>9555.4621718415092</v>
      </c>
      <c r="W4336" s="99">
        <v>0.97627637147384105</v>
      </c>
      <c r="X4336" s="86">
        <v>9814.3684635181507</v>
      </c>
      <c r="Y4336" s="44">
        <v>10222.666998041699</v>
      </c>
      <c r="Z4336" s="45">
        <v>9619.13468020041</v>
      </c>
      <c r="AA4336" s="46">
        <v>0.980107351375337</v>
      </c>
      <c r="AB4336" s="139">
        <v>10315.081459012799</v>
      </c>
      <c r="AC4336" s="45">
        <v>9581.9449869990895</v>
      </c>
      <c r="AD4336" s="99">
        <v>0.97631804049511395</v>
      </c>
      <c r="AE4336" s="142">
        <v>9847.6536852311201</v>
      </c>
      <c r="AF4336" s="44">
        <v>10257.3369555425</v>
      </c>
      <c r="AG4336" s="45">
        <v>9652.1016430126292</v>
      </c>
      <c r="AH4336" s="140">
        <v>0.98014227058860004</v>
      </c>
      <c r="AI4336" s="44">
        <v>10350.064838190599</v>
      </c>
      <c r="AJ4336" s="45">
        <v>9614.7435841794995</v>
      </c>
      <c r="AK4336" s="46">
        <v>0.97634867060760699</v>
      </c>
    </row>
    <row r="4337" spans="1:37" x14ac:dyDescent="0.2">
      <c r="A4337" s="35" t="s">
        <v>2903</v>
      </c>
      <c r="B4337" s="35" t="s">
        <v>9113</v>
      </c>
      <c r="C4337" s="85" t="s">
        <v>994</v>
      </c>
      <c r="D4337" s="85" t="s">
        <v>994</v>
      </c>
      <c r="E4337" s="85" t="s">
        <v>12906</v>
      </c>
      <c r="F4337" s="85" t="s">
        <v>373</v>
      </c>
      <c r="G4337" s="85" t="s">
        <v>373</v>
      </c>
      <c r="H4337" s="840">
        <v>1.04849061592418</v>
      </c>
      <c r="I4337" s="840">
        <v>1.0609486530615699</v>
      </c>
      <c r="J4337" s="86">
        <v>7886.6666666666697</v>
      </c>
      <c r="K4337" s="44">
        <v>8269.0959909220292</v>
      </c>
      <c r="L4337" s="45">
        <v>7780.1208314325104</v>
      </c>
      <c r="M4337" s="46">
        <v>0.98649038437436698</v>
      </c>
      <c r="N4337" s="139">
        <v>8367.3483771455903</v>
      </c>
      <c r="O4337" s="45">
        <v>7771.9731308022701</v>
      </c>
      <c r="P4337" s="99">
        <v>0.98545728623866502</v>
      </c>
      <c r="Q4337" s="86">
        <v>7950.3113567607097</v>
      </c>
      <c r="R4337" s="44">
        <v>8335.8268512390405</v>
      </c>
      <c r="S4337" s="45">
        <v>7843.3069159317702</v>
      </c>
      <c r="T4337" s="140">
        <v>0.98654084902751105</v>
      </c>
      <c r="U4337" s="44">
        <v>8434.8721253753793</v>
      </c>
      <c r="V4337" s="45">
        <v>7835.0356722478</v>
      </c>
      <c r="W4337" s="99">
        <v>0.985500481762279</v>
      </c>
      <c r="X4337" s="86">
        <v>8013.0818842136396</v>
      </c>
      <c r="Y4337" s="44">
        <v>8401.6411602300395</v>
      </c>
      <c r="Z4337" s="45">
        <v>7905.6197243292499</v>
      </c>
      <c r="AA4337" s="46">
        <v>0.98658915989663198</v>
      </c>
      <c r="AB4337" s="139">
        <v>8501.4684319285298</v>
      </c>
      <c r="AC4337" s="45">
        <v>7897.23310932002</v>
      </c>
      <c r="AD4337" s="99">
        <v>0.98554254448318401</v>
      </c>
      <c r="AE4337" s="142">
        <v>8077.6012398419198</v>
      </c>
      <c r="AF4337" s="44">
        <v>8469.2890991517706</v>
      </c>
      <c r="AG4337" s="45">
        <v>7969.5577500649797</v>
      </c>
      <c r="AH4337" s="140">
        <v>0.98662431004342899</v>
      </c>
      <c r="AI4337" s="44">
        <v>8569.9201553787607</v>
      </c>
      <c r="AJ4337" s="45">
        <v>7961.0694347363196</v>
      </c>
      <c r="AK4337" s="46">
        <v>0.98557346399685897</v>
      </c>
    </row>
    <row r="4338" spans="1:37" x14ac:dyDescent="0.2">
      <c r="A4338" s="35" t="s">
        <v>2902</v>
      </c>
      <c r="B4338" s="35" t="s">
        <v>9112</v>
      </c>
      <c r="C4338" s="85" t="s">
        <v>994</v>
      </c>
      <c r="D4338" s="85" t="s">
        <v>994</v>
      </c>
      <c r="E4338" s="85" t="s">
        <v>12906</v>
      </c>
      <c r="F4338" s="85" t="s">
        <v>369</v>
      </c>
      <c r="G4338" s="85" t="s">
        <v>369</v>
      </c>
      <c r="H4338" s="840">
        <v>1.0416187425633501</v>
      </c>
      <c r="I4338" s="840">
        <v>1.0538205024601901</v>
      </c>
      <c r="J4338" s="86">
        <v>13846.333333333299</v>
      </c>
      <c r="K4338" s="44">
        <v>14422.6003157797</v>
      </c>
      <c r="L4338" s="45">
        <v>13569.750947795101</v>
      </c>
      <c r="M4338" s="46">
        <v>0.98002486442584902</v>
      </c>
      <c r="N4338" s="139">
        <v>14591.5499505646</v>
      </c>
      <c r="O4338" s="45">
        <v>13553.2941908215</v>
      </c>
      <c r="P4338" s="99">
        <v>0.97883633627349198</v>
      </c>
      <c r="Q4338" s="86">
        <v>14049.9198995228</v>
      </c>
      <c r="R4338" s="44">
        <v>14634.6598988568</v>
      </c>
      <c r="S4338" s="45">
        <v>13769.9752220683</v>
      </c>
      <c r="T4338" s="140">
        <v>0.98007499833048495</v>
      </c>
      <c r="U4338" s="44">
        <v>14806.0936480406</v>
      </c>
      <c r="V4338" s="45">
        <v>13753.1749355212</v>
      </c>
      <c r="W4338" s="99">
        <v>0.97887924158117801</v>
      </c>
      <c r="X4338" s="86">
        <v>14239.116407072601</v>
      </c>
      <c r="Y4338" s="44">
        <v>14831.7305271482</v>
      </c>
      <c r="Z4338" s="45">
        <v>13956.085384411799</v>
      </c>
      <c r="AA4338" s="46">
        <v>0.98012299256713498</v>
      </c>
      <c r="AB4338" s="139">
        <v>15005.472806690301</v>
      </c>
      <c r="AC4338" s="45">
        <v>13938.970381274999</v>
      </c>
      <c r="AD4338" s="99">
        <v>0.97892102169706896</v>
      </c>
      <c r="AE4338" s="142">
        <v>14425.8926635547</v>
      </c>
      <c r="AF4338" s="44">
        <v>15026.280176565801</v>
      </c>
      <c r="AG4338" s="45">
        <v>14139.652836716999</v>
      </c>
      <c r="AH4338" s="140">
        <v>0.98015791233766203</v>
      </c>
      <c r="AI4338" s="44">
        <v>15202.301455143999</v>
      </c>
      <c r="AJ4338" s="45">
        <v>14122.2526298841</v>
      </c>
      <c r="AK4338" s="46">
        <v>0.97895173347312203</v>
      </c>
    </row>
    <row r="4339" spans="1:37" x14ac:dyDescent="0.2">
      <c r="A4339" s="35" t="s">
        <v>2901</v>
      </c>
      <c r="B4339" s="35" t="s">
        <v>9111</v>
      </c>
      <c r="C4339" s="85" t="s">
        <v>994</v>
      </c>
      <c r="D4339" s="85" t="s">
        <v>994</v>
      </c>
      <c r="E4339" s="85" t="s">
        <v>12906</v>
      </c>
      <c r="F4339" s="85" t="s">
        <v>374</v>
      </c>
      <c r="G4339" s="85" t="s">
        <v>374</v>
      </c>
      <c r="H4339" s="840">
        <v>1.0417890425371401</v>
      </c>
      <c r="I4339" s="840">
        <v>1.0510274054334099</v>
      </c>
      <c r="J4339" s="86">
        <v>9342.6666666666697</v>
      </c>
      <c r="K4339" s="44">
        <v>9733.0877614102992</v>
      </c>
      <c r="L4339" s="45">
        <v>9157.5426056053693</v>
      </c>
      <c r="M4339" s="46">
        <v>0.98018509407792598</v>
      </c>
      <c r="N4339" s="139">
        <v>9819.3987064958492</v>
      </c>
      <c r="O4339" s="45">
        <v>9120.7034137563405</v>
      </c>
      <c r="P4339" s="99">
        <v>0.97624198092154302</v>
      </c>
      <c r="Q4339" s="86">
        <v>9357.6065031605103</v>
      </c>
      <c r="R4339" s="44">
        <v>9748.6519193668792</v>
      </c>
      <c r="S4339" s="45">
        <v>9172.6556206978403</v>
      </c>
      <c r="T4339" s="140">
        <v>0.98023523617923003</v>
      </c>
      <c r="U4339" s="44">
        <v>9835.1008840835693</v>
      </c>
      <c r="V4339" s="45">
        <v>9135.6887361847494</v>
      </c>
      <c r="W4339" s="99">
        <v>0.97628477251091905</v>
      </c>
      <c r="X4339" s="86">
        <v>9373.9798405817091</v>
      </c>
      <c r="Y4339" s="44">
        <v>9765.7094828820409</v>
      </c>
      <c r="Z4339" s="45">
        <v>9189.1553135349095</v>
      </c>
      <c r="AA4339" s="46">
        <v>0.98028323826272201</v>
      </c>
      <c r="AB4339" s="139">
        <v>9852.3097104316603</v>
      </c>
      <c r="AC4339" s="45">
        <v>9152.0643841108704</v>
      </c>
      <c r="AD4339" s="99">
        <v>0.97632644189076201</v>
      </c>
      <c r="AE4339" s="142">
        <v>9395.7862942432403</v>
      </c>
      <c r="AF4339" s="44">
        <v>9788.4272073632201</v>
      </c>
      <c r="AG4339" s="45">
        <v>9210.8599668892293</v>
      </c>
      <c r="AH4339" s="140">
        <v>0.98031816374247405</v>
      </c>
      <c r="AI4339" s="44">
        <v>9875.2288908452392</v>
      </c>
      <c r="AJ4339" s="45">
        <v>9173.6423978921594</v>
      </c>
      <c r="AK4339" s="46">
        <v>0.97635707226683199</v>
      </c>
    </row>
    <row r="4340" spans="1:37" x14ac:dyDescent="0.2">
      <c r="A4340" s="35" t="s">
        <v>2900</v>
      </c>
      <c r="B4340" s="35" t="s">
        <v>9873</v>
      </c>
      <c r="C4340" s="85" t="s">
        <v>994</v>
      </c>
      <c r="D4340" s="85" t="s">
        <v>994</v>
      </c>
      <c r="E4340" s="85" t="s">
        <v>12906</v>
      </c>
      <c r="F4340" s="85" t="s">
        <v>374</v>
      </c>
      <c r="G4340" s="85" t="s">
        <v>374</v>
      </c>
      <c r="H4340" s="840">
        <v>1.0417890425371401</v>
      </c>
      <c r="I4340" s="840">
        <v>1.0510274054334099</v>
      </c>
      <c r="J4340" s="86">
        <v>8208.9166666666697</v>
      </c>
      <c r="K4340" s="44">
        <v>8551.9594344338202</v>
      </c>
      <c r="L4340" s="45">
        <v>8046.2577551945196</v>
      </c>
      <c r="M4340" s="46">
        <v>0.98018509407792598</v>
      </c>
      <c r="N4340" s="139">
        <v>8627.7963855857306</v>
      </c>
      <c r="O4340" s="45">
        <v>8013.88906788654</v>
      </c>
      <c r="P4340" s="99">
        <v>0.97624198092154302</v>
      </c>
      <c r="Q4340" s="86">
        <v>8221.0051741601892</v>
      </c>
      <c r="R4340" s="44">
        <v>8564.5531090812001</v>
      </c>
      <c r="S4340" s="45">
        <v>8058.5189485235896</v>
      </c>
      <c r="T4340" s="140">
        <v>0.98023523617923003</v>
      </c>
      <c r="U4340" s="44">
        <v>8640.5017382522092</v>
      </c>
      <c r="V4340" s="45">
        <v>8026.0421662660701</v>
      </c>
      <c r="W4340" s="99">
        <v>0.97628477251091905</v>
      </c>
      <c r="X4340" s="86">
        <v>8236.0368933794107</v>
      </c>
      <c r="Y4340" s="44">
        <v>8580.2129894542795</v>
      </c>
      <c r="Z4340" s="45">
        <v>8073.6489162932203</v>
      </c>
      <c r="AA4340" s="46">
        <v>0.98028323826272201</v>
      </c>
      <c r="AB4340" s="139">
        <v>8656.3004871023895</v>
      </c>
      <c r="AC4340" s="45">
        <v>8041.0605953941604</v>
      </c>
      <c r="AD4340" s="99">
        <v>0.97632644189076201</v>
      </c>
      <c r="AE4340" s="142">
        <v>8255.4912451095806</v>
      </c>
      <c r="AF4340" s="44">
        <v>8600.4803199164398</v>
      </c>
      <c r="AG4340" s="45">
        <v>8093.0080181979001</v>
      </c>
      <c r="AH4340" s="140">
        <v>0.98031816374247405</v>
      </c>
      <c r="AI4340" s="44">
        <v>8676.7475439257396</v>
      </c>
      <c r="AJ4340" s="45">
        <v>8060.3072621996598</v>
      </c>
      <c r="AK4340" s="46">
        <v>0.97635707226683199</v>
      </c>
    </row>
    <row r="4341" spans="1:37" x14ac:dyDescent="0.2">
      <c r="A4341" s="35" t="s">
        <v>2899</v>
      </c>
      <c r="B4341" s="35" t="s">
        <v>9110</v>
      </c>
      <c r="C4341" s="85" t="s">
        <v>994</v>
      </c>
      <c r="D4341" s="85" t="s">
        <v>994</v>
      </c>
      <c r="E4341" s="85" t="s">
        <v>12906</v>
      </c>
      <c r="F4341" s="85" t="s">
        <v>370</v>
      </c>
      <c r="G4341" s="85" t="s">
        <v>370</v>
      </c>
      <c r="H4341" s="840">
        <v>1.04282182960917</v>
      </c>
      <c r="I4341" s="840">
        <v>1.0511216231633</v>
      </c>
      <c r="J4341" s="86">
        <v>11037.083333333299</v>
      </c>
      <c r="K4341" s="44">
        <v>11509.7114352156</v>
      </c>
      <c r="L4341" s="45">
        <v>10829.1094696692</v>
      </c>
      <c r="M4341" s="46">
        <v>0.98115680951361395</v>
      </c>
      <c r="N4341" s="139">
        <v>11601.316948322001</v>
      </c>
      <c r="O4341" s="45">
        <v>10775.829992994501</v>
      </c>
      <c r="P4341" s="99">
        <v>0.97632949462745999</v>
      </c>
      <c r="Q4341" s="86">
        <v>11146.805075738001</v>
      </c>
      <c r="R4341" s="44">
        <v>11624.131663377901</v>
      </c>
      <c r="S4341" s="45">
        <v>10937.3231827052</v>
      </c>
      <c r="T4341" s="140">
        <v>0.98120700132374805</v>
      </c>
      <c r="U4341" s="44">
        <v>11716.647844294699</v>
      </c>
      <c r="V4341" s="45">
        <v>10883.4315985708</v>
      </c>
      <c r="W4341" s="99">
        <v>0.976372290052822</v>
      </c>
      <c r="X4341" s="86">
        <v>11252.602955825199</v>
      </c>
      <c r="Y4341" s="44">
        <v>11734.4600022592</v>
      </c>
      <c r="Z4341" s="45">
        <v>11041.673487239599</v>
      </c>
      <c r="AA4341" s="46">
        <v>0.98125505099454302</v>
      </c>
      <c r="AB4341" s="139">
        <v>11827.8542837392</v>
      </c>
      <c r="AC4341" s="45">
        <v>10987.1986480538</v>
      </c>
      <c r="AD4341" s="99">
        <v>0.97641396316805196</v>
      </c>
      <c r="AE4341" s="142">
        <v>11356.343268974</v>
      </c>
      <c r="AF4341" s="44">
        <v>11842.642665421299</v>
      </c>
      <c r="AG4341" s="45">
        <v>11143.8662124441</v>
      </c>
      <c r="AH4341" s="140">
        <v>0.98129001109798797</v>
      </c>
      <c r="AI4341" s="44">
        <v>11936.897970083601</v>
      </c>
      <c r="AJ4341" s="45">
        <v>11088.8400186033</v>
      </c>
      <c r="AK4341" s="46">
        <v>0.97644459628993496</v>
      </c>
    </row>
    <row r="4342" spans="1:37" x14ac:dyDescent="0.2">
      <c r="A4342" s="35" t="s">
        <v>2898</v>
      </c>
      <c r="B4342" s="35" t="s">
        <v>9109</v>
      </c>
      <c r="C4342" s="85" t="s">
        <v>994</v>
      </c>
      <c r="D4342" s="85" t="s">
        <v>994</v>
      </c>
      <c r="E4342" s="85" t="s">
        <v>12906</v>
      </c>
      <c r="F4342" s="85" t="s">
        <v>373</v>
      </c>
      <c r="G4342" s="85" t="s">
        <v>373</v>
      </c>
      <c r="H4342" s="840">
        <v>1.04849061592418</v>
      </c>
      <c r="I4342" s="840">
        <v>1.0609486530615699</v>
      </c>
      <c r="J4342" s="86">
        <v>4893</v>
      </c>
      <c r="K4342" s="44">
        <v>5130.2645837170103</v>
      </c>
      <c r="L4342" s="45">
        <v>4826.8974507437797</v>
      </c>
      <c r="M4342" s="46">
        <v>0.98649038437436698</v>
      </c>
      <c r="N4342" s="139">
        <v>5191.2217594302701</v>
      </c>
      <c r="O4342" s="45">
        <v>4821.8425015657904</v>
      </c>
      <c r="P4342" s="99">
        <v>0.98545728623866502</v>
      </c>
      <c r="Q4342" s="86">
        <v>4934.87102420069</v>
      </c>
      <c r="R4342" s="44">
        <v>5174.1659596705704</v>
      </c>
      <c r="S4342" s="45">
        <v>4868.4518500562099</v>
      </c>
      <c r="T4342" s="140">
        <v>0.98654084902751005</v>
      </c>
      <c r="U4342" s="44">
        <v>5235.6447661582997</v>
      </c>
      <c r="V4342" s="45">
        <v>4863.3177717845001</v>
      </c>
      <c r="W4342" s="99">
        <v>0.985500481762279</v>
      </c>
      <c r="X4342" s="86">
        <v>4972.5169265861996</v>
      </c>
      <c r="Y4342" s="44">
        <v>5213.6373350497697</v>
      </c>
      <c r="Z4342" s="45">
        <v>4905.8312971724599</v>
      </c>
      <c r="AA4342" s="46">
        <v>0.98658915989663198</v>
      </c>
      <c r="AB4342" s="139">
        <v>5275.5851355874902</v>
      </c>
      <c r="AC4342" s="45">
        <v>4900.6269843134696</v>
      </c>
      <c r="AD4342" s="99">
        <v>0.98554254448318401</v>
      </c>
      <c r="AE4342" s="142">
        <v>5009.63938695242</v>
      </c>
      <c r="AF4342" s="44">
        <v>5252.5598863837704</v>
      </c>
      <c r="AG4342" s="45">
        <v>4942.6320037183204</v>
      </c>
      <c r="AH4342" s="140">
        <v>0.98662431004342899</v>
      </c>
      <c r="AI4342" s="44">
        <v>5314.9701599113596</v>
      </c>
      <c r="AJ4342" s="45">
        <v>4937.3676439737901</v>
      </c>
      <c r="AK4342" s="46">
        <v>0.98557346399685897</v>
      </c>
    </row>
    <row r="4343" spans="1:37" x14ac:dyDescent="0.2">
      <c r="A4343" s="35" t="s">
        <v>2897</v>
      </c>
      <c r="B4343" s="35" t="s">
        <v>9108</v>
      </c>
      <c r="C4343" s="85" t="s">
        <v>994</v>
      </c>
      <c r="D4343" s="85" t="s">
        <v>994</v>
      </c>
      <c r="E4343" s="85" t="s">
        <v>12906</v>
      </c>
      <c r="F4343" s="85" t="s">
        <v>370</v>
      </c>
      <c r="G4343" s="85" t="s">
        <v>370</v>
      </c>
      <c r="H4343" s="840">
        <v>1.04282182960917</v>
      </c>
      <c r="I4343" s="840">
        <v>1.0511216231633</v>
      </c>
      <c r="J4343" s="86">
        <v>9217.75</v>
      </c>
      <c r="K4343" s="44">
        <v>9612.4709198799392</v>
      </c>
      <c r="L4343" s="45">
        <v>9044.0581808941206</v>
      </c>
      <c r="M4343" s="46">
        <v>0.98115680951361395</v>
      </c>
      <c r="N4343" s="139">
        <v>9688.9763419135306</v>
      </c>
      <c r="O4343" s="45">
        <v>8999.5611991022706</v>
      </c>
      <c r="P4343" s="99">
        <v>0.97632949462745999</v>
      </c>
      <c r="Q4343" s="86">
        <v>9303.3242577124201</v>
      </c>
      <c r="R4343" s="44">
        <v>9701.7096238750491</v>
      </c>
      <c r="S4343" s="45">
        <v>9128.48689725248</v>
      </c>
      <c r="T4343" s="140">
        <v>0.98120700132374805</v>
      </c>
      <c r="U4343" s="44">
        <v>9778.9252945812004</v>
      </c>
      <c r="V4343" s="45">
        <v>9083.5080106066398</v>
      </c>
      <c r="W4343" s="99">
        <v>0.976372290052822</v>
      </c>
      <c r="X4343" s="86">
        <v>9383.9779689536208</v>
      </c>
      <c r="Y4343" s="44">
        <v>9785.8170745963707</v>
      </c>
      <c r="Z4343" s="45">
        <v>9208.0757804572495</v>
      </c>
      <c r="AA4343" s="46">
        <v>0.98125505099454302</v>
      </c>
      <c r="AB4343" s="139">
        <v>9863.7021544552008</v>
      </c>
      <c r="AC4343" s="45">
        <v>9162.6471189476906</v>
      </c>
      <c r="AD4343" s="99">
        <v>0.97641396316805196</v>
      </c>
      <c r="AE4343" s="142">
        <v>9467.9374736424106</v>
      </c>
      <c r="AF4343" s="44">
        <v>9873.3718788890092</v>
      </c>
      <c r="AG4343" s="45">
        <v>9290.7924685856105</v>
      </c>
      <c r="AH4343" s="140">
        <v>0.98129001109798797</v>
      </c>
      <c r="AI4343" s="44">
        <v>9951.9538053036595</v>
      </c>
      <c r="AJ4343" s="45">
        <v>9244.9163841491099</v>
      </c>
      <c r="AK4343" s="46">
        <v>0.97644459628993496</v>
      </c>
    </row>
    <row r="4344" spans="1:37" x14ac:dyDescent="0.2">
      <c r="A4344" s="35" t="s">
        <v>2896</v>
      </c>
      <c r="B4344" s="35" t="s">
        <v>9107</v>
      </c>
      <c r="C4344" s="85" t="s">
        <v>994</v>
      </c>
      <c r="D4344" s="85" t="s">
        <v>994</v>
      </c>
      <c r="E4344" s="85" t="s">
        <v>12906</v>
      </c>
      <c r="F4344" s="85" t="s">
        <v>371</v>
      </c>
      <c r="G4344" s="85" t="s">
        <v>371</v>
      </c>
      <c r="H4344" s="840">
        <v>1.0416021199979699</v>
      </c>
      <c r="I4344" s="840">
        <v>1.0510183612278099</v>
      </c>
      <c r="J4344" s="86">
        <v>10095.666666666701</v>
      </c>
      <c r="K4344" s="44">
        <v>10515.667802792799</v>
      </c>
      <c r="L4344" s="45">
        <v>9893.8464638393798</v>
      </c>
      <c r="M4344" s="46">
        <v>0.98000922480001795</v>
      </c>
      <c r="N4344" s="139">
        <v>10610.7310355022</v>
      </c>
      <c r="O4344" s="45">
        <v>9855.7288150377499</v>
      </c>
      <c r="P4344" s="99">
        <v>0.97623358025269102</v>
      </c>
      <c r="Q4344" s="86">
        <v>10120.506044236699</v>
      </c>
      <c r="R4344" s="44">
        <v>10541.540551129199</v>
      </c>
      <c r="S4344" s="45">
        <v>9918.6966553841994</v>
      </c>
      <c r="T4344" s="140">
        <v>0.98005935790459797</v>
      </c>
      <c r="U4344" s="44">
        <v>10636.8376774098</v>
      </c>
      <c r="V4344" s="45">
        <v>9880.4109183464607</v>
      </c>
      <c r="W4344" s="99">
        <v>0.97627637147384105</v>
      </c>
      <c r="X4344" s="86">
        <v>10144.228515727</v>
      </c>
      <c r="Y4344" s="44">
        <v>10566.249927725101</v>
      </c>
      <c r="Z4344" s="45">
        <v>9942.4329422953506</v>
      </c>
      <c r="AA4344" s="46">
        <v>0.980107351375337</v>
      </c>
      <c r="AB4344" s="139">
        <v>10661.7704305198</v>
      </c>
      <c r="AC4344" s="45">
        <v>9903.9933068092305</v>
      </c>
      <c r="AD4344" s="99">
        <v>0.97631804049511395</v>
      </c>
      <c r="AE4344" s="142">
        <v>10167.9559563526</v>
      </c>
      <c r="AF4344" s="44">
        <v>10590.9644801828</v>
      </c>
      <c r="AG4344" s="45">
        <v>9966.0434383043503</v>
      </c>
      <c r="AH4344" s="140">
        <v>0.98014227058860004</v>
      </c>
      <c r="AI4344" s="44">
        <v>10686.7084062823</v>
      </c>
      <c r="AJ4344" s="45">
        <v>9927.4702807815902</v>
      </c>
      <c r="AK4344" s="46">
        <v>0.97634867060760699</v>
      </c>
    </row>
    <row r="4345" spans="1:37" x14ac:dyDescent="0.2">
      <c r="A4345" s="35" t="s">
        <v>2895</v>
      </c>
      <c r="B4345" s="35" t="s">
        <v>9106</v>
      </c>
      <c r="C4345" s="85" t="s">
        <v>994</v>
      </c>
      <c r="D4345" s="85" t="s">
        <v>994</v>
      </c>
      <c r="E4345" s="85" t="s">
        <v>12906</v>
      </c>
      <c r="F4345" s="85" t="s">
        <v>373</v>
      </c>
      <c r="G4345" s="85" t="s">
        <v>373</v>
      </c>
      <c r="H4345" s="840">
        <v>1.04849061592418</v>
      </c>
      <c r="I4345" s="840">
        <v>1.0609486530615699</v>
      </c>
      <c r="J4345" s="86">
        <v>5671.1666666666697</v>
      </c>
      <c r="K4345" s="44">
        <v>5946.1650313420096</v>
      </c>
      <c r="L4345" s="45">
        <v>5594.5513848511</v>
      </c>
      <c r="M4345" s="46">
        <v>0.98649038437436698</v>
      </c>
      <c r="N4345" s="139">
        <v>6016.81663628768</v>
      </c>
      <c r="O4345" s="45">
        <v>5588.6925131405096</v>
      </c>
      <c r="P4345" s="99">
        <v>0.98545728623866502</v>
      </c>
      <c r="Q4345" s="86">
        <v>5722.3870554052201</v>
      </c>
      <c r="R4345" s="44">
        <v>5999.8691282783802</v>
      </c>
      <c r="S4345" s="45">
        <v>5645.3685841035103</v>
      </c>
      <c r="T4345" s="140">
        <v>0.98654084902751105</v>
      </c>
      <c r="U4345" s="44">
        <v>6071.1588387291404</v>
      </c>
      <c r="V4345" s="45">
        <v>5639.4151999320802</v>
      </c>
      <c r="W4345" s="99">
        <v>0.985500481762279</v>
      </c>
      <c r="X4345" s="86">
        <v>5775.10971337724</v>
      </c>
      <c r="Y4345" s="44">
        <v>6055.1483404086202</v>
      </c>
      <c r="Z4345" s="45">
        <v>5697.6606404317299</v>
      </c>
      <c r="AA4345" s="46">
        <v>0.98658915989663198</v>
      </c>
      <c r="AB4345" s="139">
        <v>6127.0948716903804</v>
      </c>
      <c r="AC4345" s="45">
        <v>5691.6163215913602</v>
      </c>
      <c r="AD4345" s="99">
        <v>0.98554254448318401</v>
      </c>
      <c r="AE4345" s="142">
        <v>5828.9409302488102</v>
      </c>
      <c r="AF4345" s="44">
        <v>6111.5898661422398</v>
      </c>
      <c r="AG4345" s="45">
        <v>5750.97482359063</v>
      </c>
      <c r="AH4345" s="140">
        <v>0.98662431004342899</v>
      </c>
      <c r="AI4345" s="44">
        <v>6184.2070287229399</v>
      </c>
      <c r="AJ4345" s="45">
        <v>5744.8495040583903</v>
      </c>
      <c r="AK4345" s="46">
        <v>0.98557346399685897</v>
      </c>
    </row>
    <row r="4346" spans="1:37" x14ac:dyDescent="0.2">
      <c r="A4346" s="35" t="s">
        <v>2894</v>
      </c>
      <c r="B4346" s="35" t="s">
        <v>13139</v>
      </c>
      <c r="C4346" s="85" t="s">
        <v>994</v>
      </c>
      <c r="D4346" s="85" t="s">
        <v>994</v>
      </c>
      <c r="E4346" s="85" t="s">
        <v>12906</v>
      </c>
      <c r="F4346" s="85" t="s">
        <v>372</v>
      </c>
      <c r="G4346" s="85" t="s">
        <v>372</v>
      </c>
      <c r="H4346" s="840">
        <v>1.0410993026026001</v>
      </c>
      <c r="I4346" s="840">
        <v>1.0496312988665299</v>
      </c>
      <c r="J4346" s="86">
        <v>13538.916666666701</v>
      </c>
      <c r="K4346" s="44">
        <v>14095.356699661401</v>
      </c>
      <c r="L4346" s="45">
        <v>13261.8581772298</v>
      </c>
      <c r="M4346" s="46">
        <v>0.97953614042702797</v>
      </c>
      <c r="N4346" s="139">
        <v>14210.870686079001</v>
      </c>
      <c r="O4346" s="45">
        <v>13199.7020034666</v>
      </c>
      <c r="P4346" s="99">
        <v>0.97494521374555498</v>
      </c>
      <c r="Q4346" s="86">
        <v>13624.105678449199</v>
      </c>
      <c r="R4346" s="44">
        <v>14184.046920417701</v>
      </c>
      <c r="S4346" s="45">
        <v>13345.986582036099</v>
      </c>
      <c r="T4346" s="140">
        <v>0.97958624933062299</v>
      </c>
      <c r="U4346" s="44">
        <v>14300.2877391655</v>
      </c>
      <c r="V4346" s="45">
        <v>13283.338845493499</v>
      </c>
      <c r="W4346" s="99">
        <v>0.97498794849376902</v>
      </c>
      <c r="X4346" s="86">
        <v>13708.009972076599</v>
      </c>
      <c r="Y4346" s="44">
        <v>14271.3996219985</v>
      </c>
      <c r="Z4346" s="45">
        <v>13428.835651720099</v>
      </c>
      <c r="AA4346" s="46">
        <v>0.97963421963325203</v>
      </c>
      <c r="AB4346" s="139">
        <v>14388.3563118661</v>
      </c>
      <c r="AC4346" s="45">
        <v>13365.7149661363</v>
      </c>
      <c r="AD4346" s="99">
        <v>0.97502956252310902</v>
      </c>
      <c r="AE4346" s="142">
        <v>13793.6767933762</v>
      </c>
      <c r="AF4346" s="44">
        <v>14360.587289909699</v>
      </c>
      <c r="AG4346" s="45">
        <v>13513.239233177999</v>
      </c>
      <c r="AH4346" s="140">
        <v>0.97966912198980305</v>
      </c>
      <c r="AI4346" s="44">
        <v>14478.274888776499</v>
      </c>
      <c r="AJ4346" s="45">
        <v>13449.6645937135</v>
      </c>
      <c r="AK4346" s="46">
        <v>0.97506015221206799</v>
      </c>
    </row>
    <row r="4347" spans="1:37" x14ac:dyDescent="0.2">
      <c r="A4347" s="35" t="s">
        <v>2893</v>
      </c>
      <c r="B4347" s="35" t="s">
        <v>7610</v>
      </c>
      <c r="C4347" s="85" t="s">
        <v>994</v>
      </c>
      <c r="D4347" s="85" t="s">
        <v>994</v>
      </c>
      <c r="E4347" s="85" t="s">
        <v>12906</v>
      </c>
      <c r="F4347" s="85" t="s">
        <v>370</v>
      </c>
      <c r="G4347" s="85" t="s">
        <v>370</v>
      </c>
      <c r="H4347" s="840">
        <v>1.04282182960917</v>
      </c>
      <c r="I4347" s="840">
        <v>1.0511216231633</v>
      </c>
      <c r="J4347" s="86">
        <v>0.66666666666666696</v>
      </c>
      <c r="K4347" s="44">
        <v>0.69521455307278102</v>
      </c>
      <c r="L4347" s="45">
        <v>0.654104539675743</v>
      </c>
      <c r="M4347" s="46">
        <v>0.98115680951361395</v>
      </c>
      <c r="N4347" s="139">
        <v>0.70074774877553503</v>
      </c>
      <c r="O4347" s="45">
        <v>0.65088632975163996</v>
      </c>
      <c r="P4347" s="99">
        <v>0.97632949462745999</v>
      </c>
      <c r="Q4347" s="86">
        <v>0.66785427989068202</v>
      </c>
      <c r="R4347" s="44">
        <v>0.69645302206791604</v>
      </c>
      <c r="S4347" s="45">
        <v>0.65530329529276699</v>
      </c>
      <c r="T4347" s="140">
        <v>0.98120700132374805</v>
      </c>
      <c r="U4347" s="44">
        <v>0.70199607471525105</v>
      </c>
      <c r="V4347" s="45">
        <v>0.65207441267844302</v>
      </c>
      <c r="W4347" s="99">
        <v>0.976372290052822</v>
      </c>
      <c r="X4347" s="86">
        <v>0.67114546535122299</v>
      </c>
      <c r="Y4347" s="44">
        <v>0.69988514211146102</v>
      </c>
      <c r="Z4347" s="45">
        <v>0.65856487782797102</v>
      </c>
      <c r="AA4347" s="46">
        <v>0.98125505099454302</v>
      </c>
      <c r="AB4347" s="139">
        <v>0.70545551091866698</v>
      </c>
      <c r="AC4347" s="45">
        <v>0.65531580368585396</v>
      </c>
      <c r="AD4347" s="99">
        <v>0.97641396316805196</v>
      </c>
      <c r="AE4347" s="142">
        <v>0.67295232174650399</v>
      </c>
      <c r="AF4347" s="44">
        <v>0.70176937140342999</v>
      </c>
      <c r="AG4347" s="45">
        <v>0.66036139127504401</v>
      </c>
      <c r="AH4347" s="140">
        <v>0.98129001109798797</v>
      </c>
      <c r="AI4347" s="44">
        <v>0.70735473674569804</v>
      </c>
      <c r="AJ4347" s="45">
        <v>0.65710065813013996</v>
      </c>
      <c r="AK4347" s="46">
        <v>0.97644459628993496</v>
      </c>
    </row>
    <row r="4348" spans="1:37" x14ac:dyDescent="0.2">
      <c r="A4348" s="35" t="s">
        <v>2892</v>
      </c>
      <c r="B4348" s="35" t="s">
        <v>9105</v>
      </c>
      <c r="C4348" s="85" t="s">
        <v>994</v>
      </c>
      <c r="D4348" s="85" t="s">
        <v>994</v>
      </c>
      <c r="E4348" s="85" t="s">
        <v>12906</v>
      </c>
      <c r="F4348" s="85" t="s">
        <v>373</v>
      </c>
      <c r="G4348" s="85" t="s">
        <v>373</v>
      </c>
      <c r="H4348" s="840">
        <v>1.04849061592418</v>
      </c>
      <c r="I4348" s="840">
        <v>1.0609486530615699</v>
      </c>
      <c r="J4348" s="86">
        <v>5135.6666666666697</v>
      </c>
      <c r="K4348" s="44">
        <v>5384.6983065146096</v>
      </c>
      <c r="L4348" s="45">
        <v>5066.2857840186298</v>
      </c>
      <c r="M4348" s="46">
        <v>0.98649038437436698</v>
      </c>
      <c r="N4348" s="139">
        <v>5448.6786325732101</v>
      </c>
      <c r="O4348" s="45">
        <v>5060.9801363596998</v>
      </c>
      <c r="P4348" s="99">
        <v>0.98545728623866502</v>
      </c>
      <c r="Q4348" s="86">
        <v>5182.1248437065697</v>
      </c>
      <c r="R4348" s="44">
        <v>5433.4092691738997</v>
      </c>
      <c r="S4348" s="45">
        <v>5112.3778430768398</v>
      </c>
      <c r="T4348" s="140">
        <v>0.98654084902751005</v>
      </c>
      <c r="U4348" s="44">
        <v>5497.9683729273902</v>
      </c>
      <c r="V4348" s="45">
        <v>5106.9865300251004</v>
      </c>
      <c r="W4348" s="99">
        <v>0.985500481762279</v>
      </c>
      <c r="X4348" s="86">
        <v>5226.7844434938897</v>
      </c>
      <c r="Y4348" s="44">
        <v>5480.2344404618298</v>
      </c>
      <c r="Z4348" s="45">
        <v>5156.68887306742</v>
      </c>
      <c r="AA4348" s="46">
        <v>0.98658915989663198</v>
      </c>
      <c r="AB4348" s="139">
        <v>5545.3499151680198</v>
      </c>
      <c r="AC4348" s="45">
        <v>5151.2184399060898</v>
      </c>
      <c r="AD4348" s="99">
        <v>0.98554254448318401</v>
      </c>
      <c r="AE4348" s="142">
        <v>5271.8244308662997</v>
      </c>
      <c r="AF4348" s="44">
        <v>5527.4584445631399</v>
      </c>
      <c r="AG4348" s="45">
        <v>5201.3101417735497</v>
      </c>
      <c r="AH4348" s="140">
        <v>0.98662431004342899</v>
      </c>
      <c r="AI4348" s="44">
        <v>5593.1350291046801</v>
      </c>
      <c r="AJ4348" s="45">
        <v>5195.7702659121596</v>
      </c>
      <c r="AK4348" s="46">
        <v>0.98557346399685897</v>
      </c>
    </row>
    <row r="4349" spans="1:37" x14ac:dyDescent="0.2">
      <c r="A4349" s="35" t="s">
        <v>2891</v>
      </c>
      <c r="B4349" s="35" t="s">
        <v>13140</v>
      </c>
      <c r="C4349" s="85" t="s">
        <v>994</v>
      </c>
      <c r="D4349" s="85" t="s">
        <v>994</v>
      </c>
      <c r="E4349" s="85" t="s">
        <v>12906</v>
      </c>
      <c r="F4349" s="85" t="s">
        <v>370</v>
      </c>
      <c r="G4349" s="85" t="s">
        <v>370</v>
      </c>
      <c r="H4349" s="840">
        <v>1.04282182960917</v>
      </c>
      <c r="I4349" s="840">
        <v>1.0511216231633</v>
      </c>
      <c r="J4349" s="86">
        <v>9478</v>
      </c>
      <c r="K4349" s="44">
        <v>9883.8653010357302</v>
      </c>
      <c r="L4349" s="45">
        <v>9299.4042405700293</v>
      </c>
      <c r="M4349" s="46">
        <v>0.98115680951361395</v>
      </c>
      <c r="N4349" s="139">
        <v>9962.5307443417805</v>
      </c>
      <c r="O4349" s="45">
        <v>9253.6509500790708</v>
      </c>
      <c r="P4349" s="99">
        <v>0.97632949462746099</v>
      </c>
      <c r="Q4349" s="86">
        <v>9565.7044695361601</v>
      </c>
      <c r="R4349" s="44">
        <v>9975.3254364223194</v>
      </c>
      <c r="S4349" s="45">
        <v>9385.9361981027505</v>
      </c>
      <c r="T4349" s="140">
        <v>0.98120700132374805</v>
      </c>
      <c r="U4349" s="44">
        <v>10054.718808719301</v>
      </c>
      <c r="V4349" s="45">
        <v>9339.6887788895292</v>
      </c>
      <c r="W4349" s="99">
        <v>0.976372290052822</v>
      </c>
      <c r="X4349" s="86">
        <v>9648.6618262540396</v>
      </c>
      <c r="Y4349" s="44">
        <v>10061.8351789344</v>
      </c>
      <c r="Z4349" s="45">
        <v>9467.7981523500093</v>
      </c>
      <c r="AA4349" s="46">
        <v>0.98125505099454302</v>
      </c>
      <c r="AB4349" s="139">
        <v>10141.9170801659</v>
      </c>
      <c r="AC4349" s="45">
        <v>9421.0881330409993</v>
      </c>
      <c r="AD4349" s="99">
        <v>0.97641396316805196</v>
      </c>
      <c r="AE4349" s="142">
        <v>9732.5933544485106</v>
      </c>
      <c r="AF4349" s="44">
        <v>10149.360808728101</v>
      </c>
      <c r="AG4349" s="45">
        <v>9550.4966407989796</v>
      </c>
      <c r="AH4349" s="140">
        <v>0.98129001109798797</v>
      </c>
      <c r="AI4349" s="44">
        <v>10230.1393243163</v>
      </c>
      <c r="AJ4349" s="45">
        <v>9503.3381888385793</v>
      </c>
      <c r="AK4349" s="46">
        <v>0.97644459628993496</v>
      </c>
    </row>
    <row r="4350" spans="1:37" x14ac:dyDescent="0.2">
      <c r="A4350" s="35" t="s">
        <v>2890</v>
      </c>
      <c r="B4350" s="35" t="s">
        <v>13141</v>
      </c>
      <c r="C4350" s="85" t="s">
        <v>994</v>
      </c>
      <c r="D4350" s="85" t="s">
        <v>994</v>
      </c>
      <c r="E4350" s="85" t="s">
        <v>12906</v>
      </c>
      <c r="F4350" s="85" t="s">
        <v>370</v>
      </c>
      <c r="G4350" s="85" t="s">
        <v>370</v>
      </c>
      <c r="H4350" s="840">
        <v>1.04282182960917</v>
      </c>
      <c r="I4350" s="840">
        <v>1.0511216231633</v>
      </c>
      <c r="J4350" s="86">
        <v>14893.416666666701</v>
      </c>
      <c r="K4350" s="44">
        <v>15531.1800174651</v>
      </c>
      <c r="L4350" s="45">
        <v>14612.7771794235</v>
      </c>
      <c r="M4350" s="46">
        <v>0.98115680951361395</v>
      </c>
      <c r="N4350" s="139">
        <v>15654.792301113999</v>
      </c>
      <c r="O4350" s="45">
        <v>14540.8819674429</v>
      </c>
      <c r="P4350" s="99">
        <v>0.97632949462745999</v>
      </c>
      <c r="Q4350" s="86">
        <v>15033.854452776301</v>
      </c>
      <c r="R4350" s="44">
        <v>15677.6316065222</v>
      </c>
      <c r="S4350" s="45">
        <v>14751.3232459463</v>
      </c>
      <c r="T4350" s="140">
        <v>0.98120700132374805</v>
      </c>
      <c r="U4350" s="44">
        <v>15802.4094948031</v>
      </c>
      <c r="V4350" s="45">
        <v>14678.638900378</v>
      </c>
      <c r="W4350" s="99">
        <v>0.976372290052822</v>
      </c>
      <c r="X4350" s="86">
        <v>15172.0864663052</v>
      </c>
      <c r="Y4350" s="44">
        <v>15821.7829677809</v>
      </c>
      <c r="Z4350" s="45">
        <v>14887.6864791879</v>
      </c>
      <c r="AA4350" s="46">
        <v>0.98125505099454302</v>
      </c>
      <c r="AB4350" s="139">
        <v>15947.708153236699</v>
      </c>
      <c r="AC4350" s="45">
        <v>14814.237076093401</v>
      </c>
      <c r="AD4350" s="99">
        <v>0.97641396316805196</v>
      </c>
      <c r="AE4350" s="142">
        <v>15305.217933124601</v>
      </c>
      <c r="AF4350" s="44">
        <v>15960.6153675881</v>
      </c>
      <c r="AG4350" s="45">
        <v>15018.8574754529</v>
      </c>
      <c r="AH4350" s="140">
        <v>0.98129001109798797</v>
      </c>
      <c r="AI4350" s="44">
        <v>16087.645516733999</v>
      </c>
      <c r="AJ4350" s="45">
        <v>14944.6973458393</v>
      </c>
      <c r="AK4350" s="46">
        <v>0.97644459628993496</v>
      </c>
    </row>
    <row r="4351" spans="1:37" x14ac:dyDescent="0.2">
      <c r="A4351" s="35" t="s">
        <v>2889</v>
      </c>
      <c r="B4351" s="35" t="s">
        <v>13142</v>
      </c>
      <c r="C4351" s="85" t="s">
        <v>994</v>
      </c>
      <c r="D4351" s="85" t="s">
        <v>994</v>
      </c>
      <c r="E4351" s="85" t="s">
        <v>12906</v>
      </c>
      <c r="F4351" s="85" t="s">
        <v>370</v>
      </c>
      <c r="G4351" s="85" t="s">
        <v>370</v>
      </c>
      <c r="H4351" s="840">
        <v>1.04282182960917</v>
      </c>
      <c r="I4351" s="840">
        <v>1.0511216231633</v>
      </c>
      <c r="J4351" s="86">
        <v>11684.583333333299</v>
      </c>
      <c r="K4351" s="44">
        <v>12184.938569887499</v>
      </c>
      <c r="L4351" s="45">
        <v>11464.4085038293</v>
      </c>
      <c r="M4351" s="46">
        <v>0.98115680951361395</v>
      </c>
      <c r="N4351" s="139">
        <v>12281.9181993202</v>
      </c>
      <c r="O4351" s="45">
        <v>11408.003340765799</v>
      </c>
      <c r="P4351" s="99">
        <v>0.97632949462745999</v>
      </c>
      <c r="Q4351" s="86">
        <v>11791.9547999683</v>
      </c>
      <c r="R4351" s="44">
        <v>12296.9078791716</v>
      </c>
      <c r="S4351" s="45">
        <v>11570.348609022099</v>
      </c>
      <c r="T4351" s="140">
        <v>0.98120700132374805</v>
      </c>
      <c r="U4351" s="44">
        <v>12394.778669611</v>
      </c>
      <c r="V4351" s="45">
        <v>11513.3379122444</v>
      </c>
      <c r="W4351" s="99">
        <v>0.976372290052822</v>
      </c>
      <c r="X4351" s="86">
        <v>11893.3353871326</v>
      </c>
      <c r="Y4351" s="44">
        <v>12402.629768565101</v>
      </c>
      <c r="Z4351" s="45">
        <v>11670.395421796</v>
      </c>
      <c r="AA4351" s="46">
        <v>0.98125505099454302</v>
      </c>
      <c r="AB4351" s="139">
        <v>12501.3419969483</v>
      </c>
      <c r="AC4351" s="45">
        <v>11612.818740637</v>
      </c>
      <c r="AD4351" s="99">
        <v>0.97641396316805196</v>
      </c>
      <c r="AE4351" s="142">
        <v>11992.557896914999</v>
      </c>
      <c r="AF4351" s="44">
        <v>12506.101167754799</v>
      </c>
      <c r="AG4351" s="45">
        <v>11768.177271757</v>
      </c>
      <c r="AH4351" s="140">
        <v>0.98129001109798797</v>
      </c>
      <c r="AI4351" s="44">
        <v>12605.636922485201</v>
      </c>
      <c r="AJ4351" s="45">
        <v>11710.0683541368</v>
      </c>
      <c r="AK4351" s="46">
        <v>0.97644459628993496</v>
      </c>
    </row>
    <row r="4352" spans="1:37" x14ac:dyDescent="0.2">
      <c r="A4352" s="35" t="s">
        <v>2888</v>
      </c>
      <c r="B4352" s="35" t="s">
        <v>9104</v>
      </c>
      <c r="C4352" s="85" t="s">
        <v>994</v>
      </c>
      <c r="D4352" s="85" t="s">
        <v>994</v>
      </c>
      <c r="E4352" s="85" t="s">
        <v>12906</v>
      </c>
      <c r="F4352" s="85" t="s">
        <v>371</v>
      </c>
      <c r="G4352" s="85" t="s">
        <v>371</v>
      </c>
      <c r="H4352" s="840">
        <v>1.0416021199979699</v>
      </c>
      <c r="I4352" s="840">
        <v>1.0510183612278099</v>
      </c>
      <c r="J4352" s="86">
        <v>4443.3333333333303</v>
      </c>
      <c r="K4352" s="44">
        <v>4628.1854198576302</v>
      </c>
      <c r="L4352" s="45">
        <v>4354.5076555280802</v>
      </c>
      <c r="M4352" s="46">
        <v>0.98000922480001795</v>
      </c>
      <c r="N4352" s="139">
        <v>4670.02491838891</v>
      </c>
      <c r="O4352" s="45">
        <v>4337.7312082561302</v>
      </c>
      <c r="P4352" s="99">
        <v>0.97623358025269102</v>
      </c>
      <c r="Q4352" s="86">
        <v>4455.7350523661098</v>
      </c>
      <c r="R4352" s="44">
        <v>4641.1030766937902</v>
      </c>
      <c r="S4352" s="45">
        <v>4366.8848344149401</v>
      </c>
      <c r="T4352" s="140">
        <v>0.98005935790459797</v>
      </c>
      <c r="U4352" s="44">
        <v>4683.0593528031404</v>
      </c>
      <c r="V4352" s="45">
        <v>4350.0288491727897</v>
      </c>
      <c r="W4352" s="99">
        <v>0.97627637147384105</v>
      </c>
      <c r="X4352" s="86">
        <v>4467.7342861501702</v>
      </c>
      <c r="Y4352" s="44">
        <v>4653.6015040416096</v>
      </c>
      <c r="Z4352" s="45">
        <v>4378.85921784742</v>
      </c>
      <c r="AA4352" s="46">
        <v>0.980107351375337</v>
      </c>
      <c r="AB4352" s="139">
        <v>4695.6707678308503</v>
      </c>
      <c r="AC4352" s="45">
        <v>4361.9295837069703</v>
      </c>
      <c r="AD4352" s="99">
        <v>0.97631804049511395</v>
      </c>
      <c r="AE4352" s="142">
        <v>4481.8360699331997</v>
      </c>
      <c r="AF4352" s="44">
        <v>4668.2899519257699</v>
      </c>
      <c r="AG4352" s="45">
        <v>4392.83698199021</v>
      </c>
      <c r="AH4352" s="140">
        <v>0.98014227058860104</v>
      </c>
      <c r="AI4352" s="44">
        <v>4710.4920015128801</v>
      </c>
      <c r="AJ4352" s="45">
        <v>4375.8346887605003</v>
      </c>
      <c r="AK4352" s="46">
        <v>0.97634867060760699</v>
      </c>
    </row>
    <row r="4353" spans="1:37" x14ac:dyDescent="0.2">
      <c r="A4353" s="35" t="s">
        <v>2887</v>
      </c>
      <c r="B4353" s="35" t="s">
        <v>9103</v>
      </c>
      <c r="C4353" s="85" t="s">
        <v>994</v>
      </c>
      <c r="D4353" s="85" t="s">
        <v>994</v>
      </c>
      <c r="E4353" s="85" t="s">
        <v>12906</v>
      </c>
      <c r="F4353" s="85" t="s">
        <v>369</v>
      </c>
      <c r="G4353" s="85" t="s">
        <v>369</v>
      </c>
      <c r="H4353" s="840">
        <v>1.0416187425633501</v>
      </c>
      <c r="I4353" s="840">
        <v>1.0538205024601901</v>
      </c>
      <c r="J4353" s="86">
        <v>11414.5</v>
      </c>
      <c r="K4353" s="44">
        <v>11889.557136989401</v>
      </c>
      <c r="L4353" s="45">
        <v>11186.4938149889</v>
      </c>
      <c r="M4353" s="46">
        <v>0.98002486442584902</v>
      </c>
      <c r="N4353" s="139">
        <v>12028.834125331799</v>
      </c>
      <c r="O4353" s="45">
        <v>11172.9273603938</v>
      </c>
      <c r="P4353" s="99">
        <v>0.97883633627349198</v>
      </c>
      <c r="Q4353" s="86">
        <v>11580.6172064809</v>
      </c>
      <c r="R4353" s="44">
        <v>12062.587932722199</v>
      </c>
      <c r="S4353" s="45">
        <v>11349.873389307801</v>
      </c>
      <c r="T4353" s="140">
        <v>0.98007499833048495</v>
      </c>
      <c r="U4353" s="44">
        <v>12203.8918433329</v>
      </c>
      <c r="V4353" s="45">
        <v>11336.025788122</v>
      </c>
      <c r="W4353" s="99">
        <v>0.97887924158117801</v>
      </c>
      <c r="X4353" s="86">
        <v>11735.508451576099</v>
      </c>
      <c r="Y4353" s="44">
        <v>12223.9255566723</v>
      </c>
      <c r="Z4353" s="45">
        <v>11502.2416628557</v>
      </c>
      <c r="AA4353" s="46">
        <v>0.98012299256713498</v>
      </c>
      <c r="AB4353" s="139">
        <v>12367.1194130657</v>
      </c>
      <c r="AC4353" s="45">
        <v>11488.135923551499</v>
      </c>
      <c r="AD4353" s="99">
        <v>0.97892102169706896</v>
      </c>
      <c r="AE4353" s="142">
        <v>11883.4891981899</v>
      </c>
      <c r="AF4353" s="44">
        <v>12378.0650758837</v>
      </c>
      <c r="AG4353" s="45">
        <v>11647.6959637849</v>
      </c>
      <c r="AH4353" s="140">
        <v>0.98015791233766203</v>
      </c>
      <c r="AI4353" s="44">
        <v>12523.0645578167</v>
      </c>
      <c r="AJ4353" s="45">
        <v>11633.362350277101</v>
      </c>
      <c r="AK4353" s="46">
        <v>0.97895173347312203</v>
      </c>
    </row>
    <row r="4354" spans="1:37" x14ac:dyDescent="0.2">
      <c r="A4354" s="35" t="s">
        <v>2886</v>
      </c>
      <c r="B4354" s="35" t="s">
        <v>9102</v>
      </c>
      <c r="C4354" s="85" t="s">
        <v>994</v>
      </c>
      <c r="D4354" s="85" t="s">
        <v>994</v>
      </c>
      <c r="E4354" s="85" t="s">
        <v>12906</v>
      </c>
      <c r="F4354" s="85" t="s">
        <v>372</v>
      </c>
      <c r="G4354" s="85" t="s">
        <v>372</v>
      </c>
      <c r="H4354" s="840">
        <v>1.0410993026026001</v>
      </c>
      <c r="I4354" s="840">
        <v>1.0496312988665299</v>
      </c>
      <c r="J4354" s="86">
        <v>3830.8333333333298</v>
      </c>
      <c r="K4354" s="44">
        <v>3988.2779117201399</v>
      </c>
      <c r="L4354" s="45">
        <v>3752.43969795254</v>
      </c>
      <c r="M4354" s="46">
        <v>0.97953614042702797</v>
      </c>
      <c r="N4354" s="139">
        <v>4020.9625674078502</v>
      </c>
      <c r="O4354" s="45">
        <v>3734.85262299026</v>
      </c>
      <c r="P4354" s="99">
        <v>0.97494521374555498</v>
      </c>
      <c r="Q4354" s="86">
        <v>3852.45513857571</v>
      </c>
      <c r="R4354" s="44">
        <v>4010.7883580789899</v>
      </c>
      <c r="S4354" s="45">
        <v>3773.8120799118701</v>
      </c>
      <c r="T4354" s="140">
        <v>0.97958624933062299</v>
      </c>
      <c r="U4354" s="44">
        <v>4043.6574909282499</v>
      </c>
      <c r="V4354" s="45">
        <v>3756.0973322242098</v>
      </c>
      <c r="W4354" s="99">
        <v>0.97498794849376802</v>
      </c>
      <c r="X4354" s="86">
        <v>3875.17610487815</v>
      </c>
      <c r="Y4354" s="44">
        <v>4034.4431402509199</v>
      </c>
      <c r="Z4354" s="45">
        <v>3796.2551194437301</v>
      </c>
      <c r="AA4354" s="46">
        <v>0.97963421963325203</v>
      </c>
      <c r="AB4354" s="139">
        <v>4067.5061282997799</v>
      </c>
      <c r="AC4354" s="45">
        <v>3778.41126223935</v>
      </c>
      <c r="AD4354" s="99">
        <v>0.97502956252310902</v>
      </c>
      <c r="AE4354" s="142">
        <v>3899.8456738359801</v>
      </c>
      <c r="AF4354" s="44">
        <v>4060.12661128842</v>
      </c>
      <c r="AG4354" s="45">
        <v>3820.5583871826202</v>
      </c>
      <c r="AH4354" s="140">
        <v>0.97966912198980305</v>
      </c>
      <c r="AI4354" s="44">
        <v>4093.40008000746</v>
      </c>
      <c r="AJ4354" s="45">
        <v>3802.5841163340801</v>
      </c>
      <c r="AK4354" s="46">
        <v>0.97506015221206799</v>
      </c>
    </row>
    <row r="4355" spans="1:37" x14ac:dyDescent="0.2">
      <c r="A4355" s="35" t="s">
        <v>2885</v>
      </c>
      <c r="B4355" s="35" t="s">
        <v>9101</v>
      </c>
      <c r="C4355" s="85" t="s">
        <v>994</v>
      </c>
      <c r="D4355" s="85" t="s">
        <v>994</v>
      </c>
      <c r="E4355" s="85" t="s">
        <v>12906</v>
      </c>
      <c r="F4355" s="85" t="s">
        <v>369</v>
      </c>
      <c r="G4355" s="85" t="s">
        <v>369</v>
      </c>
      <c r="H4355" s="840">
        <v>1.0416187425633501</v>
      </c>
      <c r="I4355" s="840">
        <v>1.0538205024601901</v>
      </c>
      <c r="J4355" s="86">
        <v>11883</v>
      </c>
      <c r="K4355" s="44">
        <v>12377.555517880301</v>
      </c>
      <c r="L4355" s="45">
        <v>11645.6354639724</v>
      </c>
      <c r="M4355" s="46">
        <v>0.98002486442584902</v>
      </c>
      <c r="N4355" s="139">
        <v>12522.549030734401</v>
      </c>
      <c r="O4355" s="45">
        <v>11631.512183937901</v>
      </c>
      <c r="P4355" s="99">
        <v>0.97883633627349198</v>
      </c>
      <c r="Q4355" s="86">
        <v>12065.9704355217</v>
      </c>
      <c r="R4355" s="44">
        <v>12568.140952854699</v>
      </c>
      <c r="S4355" s="45">
        <v>11825.555954449601</v>
      </c>
      <c r="T4355" s="140">
        <v>0.98007499833048495</v>
      </c>
      <c r="U4355" s="44">
        <v>12715.3670270312</v>
      </c>
      <c r="V4355" s="45">
        <v>11811.1279888644</v>
      </c>
      <c r="W4355" s="99">
        <v>0.97887924158117801</v>
      </c>
      <c r="X4355" s="86">
        <v>12235.684606972</v>
      </c>
      <c r="Y4355" s="44">
        <v>12744.918414715999</v>
      </c>
      <c r="Z4355" s="45">
        <v>11992.475813093</v>
      </c>
      <c r="AA4355" s="46">
        <v>0.98012299256713598</v>
      </c>
      <c r="AB4355" s="139">
        <v>12894.2153004636</v>
      </c>
      <c r="AC4355" s="45">
        <v>11977.768876620101</v>
      </c>
      <c r="AD4355" s="99">
        <v>0.97892102169706896</v>
      </c>
      <c r="AE4355" s="142">
        <v>12400.723332456901</v>
      </c>
      <c r="AF4355" s="44">
        <v>12916.825844429901</v>
      </c>
      <c r="AG4355" s="45">
        <v>12154.667093017901</v>
      </c>
      <c r="AH4355" s="140">
        <v>0.98015791233766203</v>
      </c>
      <c r="AI4355" s="44">
        <v>13068.136493079601</v>
      </c>
      <c r="AJ4355" s="45">
        <v>12139.7096026293</v>
      </c>
      <c r="AK4355" s="46">
        <v>0.97895173347312203</v>
      </c>
    </row>
    <row r="4356" spans="1:37" x14ac:dyDescent="0.2">
      <c r="A4356" s="35" t="s">
        <v>2884</v>
      </c>
      <c r="B4356" s="35" t="s">
        <v>9100</v>
      </c>
      <c r="C4356" s="85" t="s">
        <v>994</v>
      </c>
      <c r="D4356" s="85" t="s">
        <v>994</v>
      </c>
      <c r="E4356" s="85" t="s">
        <v>12906</v>
      </c>
      <c r="F4356" s="85" t="s">
        <v>370</v>
      </c>
      <c r="G4356" s="85" t="s">
        <v>370</v>
      </c>
      <c r="H4356" s="840">
        <v>1.04282182960917</v>
      </c>
      <c r="I4356" s="840">
        <v>1.0511216231633</v>
      </c>
      <c r="J4356" s="86">
        <v>3404.5</v>
      </c>
      <c r="K4356" s="44">
        <v>3550.28691890442</v>
      </c>
      <c r="L4356" s="45">
        <v>3340.3483579890999</v>
      </c>
      <c r="M4356" s="46">
        <v>0.98115680951361395</v>
      </c>
      <c r="N4356" s="139">
        <v>3578.5435660594599</v>
      </c>
      <c r="O4356" s="45">
        <v>3323.9137644591901</v>
      </c>
      <c r="P4356" s="99">
        <v>0.97632949462745999</v>
      </c>
      <c r="Q4356" s="86">
        <v>3436.6552169595202</v>
      </c>
      <c r="R4356" s="44">
        <v>3583.8190810856299</v>
      </c>
      <c r="S4356" s="45">
        <v>3372.0701600164598</v>
      </c>
      <c r="T4356" s="140">
        <v>0.98120700132374805</v>
      </c>
      <c r="U4356" s="44">
        <v>3612.3426099031199</v>
      </c>
      <c r="V4356" s="45">
        <v>3355.45492430474</v>
      </c>
      <c r="W4356" s="99">
        <v>0.976372290052822</v>
      </c>
      <c r="X4356" s="86">
        <v>3467.6486468384901</v>
      </c>
      <c r="Y4356" s="44">
        <v>3616.1397063378799</v>
      </c>
      <c r="Z4356" s="45">
        <v>3402.6477497846599</v>
      </c>
      <c r="AA4356" s="46">
        <v>0.98125505099454302</v>
      </c>
      <c r="AB4356" s="139">
        <v>3644.9204742248999</v>
      </c>
      <c r="AC4356" s="45">
        <v>3385.8605581339002</v>
      </c>
      <c r="AD4356" s="99">
        <v>0.97641396316805196</v>
      </c>
      <c r="AE4356" s="142">
        <v>3498.7936261976402</v>
      </c>
      <c r="AF4356" s="44">
        <v>3648.6183706963302</v>
      </c>
      <c r="AG4356" s="45">
        <v>3433.3312362810502</v>
      </c>
      <c r="AH4356" s="140">
        <v>0.98129001109798797</v>
      </c>
      <c r="AI4356" s="44">
        <v>3677.6576354822701</v>
      </c>
      <c r="AJ4356" s="45">
        <v>3416.3781298343501</v>
      </c>
      <c r="AK4356" s="46">
        <v>0.97644459628993496</v>
      </c>
    </row>
    <row r="4357" spans="1:37" x14ac:dyDescent="0.2">
      <c r="A4357" s="35" t="s">
        <v>2883</v>
      </c>
      <c r="B4357" s="35" t="s">
        <v>9099</v>
      </c>
      <c r="C4357" s="85" t="s">
        <v>994</v>
      </c>
      <c r="D4357" s="85" t="s">
        <v>994</v>
      </c>
      <c r="E4357" s="85" t="s">
        <v>12906</v>
      </c>
      <c r="F4357" s="85" t="s">
        <v>371</v>
      </c>
      <c r="G4357" s="85" t="s">
        <v>371</v>
      </c>
      <c r="H4357" s="840">
        <v>1.0416021199979699</v>
      </c>
      <c r="I4357" s="840">
        <v>1.0510183612278099</v>
      </c>
      <c r="J4357" s="86">
        <v>6983.5833333333303</v>
      </c>
      <c r="K4357" s="44">
        <v>7274.1152051824602</v>
      </c>
      <c r="L4357" s="45">
        <v>6843.9760888263299</v>
      </c>
      <c r="M4357" s="46">
        <v>0.98000922480001795</v>
      </c>
      <c r="N4357" s="139">
        <v>7339.8743104978503</v>
      </c>
      <c r="O4357" s="45">
        <v>6817.6085604930204</v>
      </c>
      <c r="P4357" s="99">
        <v>0.97623358025269102</v>
      </c>
      <c r="Q4357" s="86">
        <v>6993.1799186669996</v>
      </c>
      <c r="R4357" s="44">
        <v>7284.1110288107502</v>
      </c>
      <c r="S4357" s="45">
        <v>6853.7314208001098</v>
      </c>
      <c r="T4357" s="140">
        <v>0.98005935790459797</v>
      </c>
      <c r="U4357" s="44">
        <v>7349.96049788863</v>
      </c>
      <c r="V4357" s="45">
        <v>6827.2763160599497</v>
      </c>
      <c r="W4357" s="99">
        <v>0.97627637147384105</v>
      </c>
      <c r="X4357" s="86">
        <v>7004.0071063353998</v>
      </c>
      <c r="Y4357" s="44">
        <v>7295.3886504397697</v>
      </c>
      <c r="Z4357" s="45">
        <v>6864.6788540044299</v>
      </c>
      <c r="AA4357" s="46">
        <v>0.980107351375337</v>
      </c>
      <c r="AB4357" s="139">
        <v>7361.3400709285797</v>
      </c>
      <c r="AC4357" s="45">
        <v>6838.1384936712302</v>
      </c>
      <c r="AD4357" s="99">
        <v>0.97631804049511395</v>
      </c>
      <c r="AE4357" s="142">
        <v>7014.5709253782097</v>
      </c>
      <c r="AF4357" s="44">
        <v>7306.39194675003</v>
      </c>
      <c r="AG4357" s="45">
        <v>6875.2774740049799</v>
      </c>
      <c r="AH4357" s="140">
        <v>0.98014227058860004</v>
      </c>
      <c r="AI4357" s="44">
        <v>7372.4428387072503</v>
      </c>
      <c r="AJ4357" s="45">
        <v>6848.66699787578</v>
      </c>
      <c r="AK4357" s="46">
        <v>0.97634867060760699</v>
      </c>
    </row>
    <row r="4358" spans="1:37" x14ac:dyDescent="0.2">
      <c r="A4358" s="35" t="s">
        <v>2882</v>
      </c>
      <c r="B4358" s="35" t="s">
        <v>9098</v>
      </c>
      <c r="C4358" s="85" t="s">
        <v>1177</v>
      </c>
      <c r="D4358" s="85" t="s">
        <v>1177</v>
      </c>
      <c r="E4358" s="85" t="s">
        <v>12906</v>
      </c>
      <c r="F4358" s="85" t="s">
        <v>238</v>
      </c>
      <c r="G4358" s="85" t="s">
        <v>13493</v>
      </c>
      <c r="H4358" s="840">
        <v>1.02871221347965</v>
      </c>
      <c r="I4358" s="840">
        <v>1.0442420954934499</v>
      </c>
      <c r="J4358" s="86">
        <v>17476.333333333299</v>
      </c>
      <c r="K4358" s="44">
        <v>17978.1175468416</v>
      </c>
      <c r="L4358" s="45">
        <v>16915.0203347112</v>
      </c>
      <c r="M4358" s="46">
        <v>0.96788153510716401</v>
      </c>
      <c r="N4358" s="139">
        <v>18249.522941542102</v>
      </c>
      <c r="O4358" s="45">
        <v>16950.985612004599</v>
      </c>
      <c r="P4358" s="99">
        <v>0.96993947693096805</v>
      </c>
      <c r="Q4358" s="86">
        <v>17558.319982066001</v>
      </c>
      <c r="R4358" s="44">
        <v>18062.458213735099</v>
      </c>
      <c r="S4358" s="45">
        <v>16995.243058036802</v>
      </c>
      <c r="T4358" s="140">
        <v>0.96793104781071004</v>
      </c>
      <c r="U4358" s="44">
        <v>18335.136851417101</v>
      </c>
      <c r="V4358" s="45">
        <v>17031.254196992999</v>
      </c>
      <c r="W4358" s="99">
        <v>0.96998199226284998</v>
      </c>
      <c r="X4358" s="86">
        <v>17639.156237331499</v>
      </c>
      <c r="Y4358" s="44">
        <v>18145.615456818799</v>
      </c>
      <c r="Z4358" s="45">
        <v>17074.323067327099</v>
      </c>
      <c r="AA4358" s="46">
        <v>0.96797844735854999</v>
      </c>
      <c r="AB4358" s="139">
        <v>18419.5494720075</v>
      </c>
      <c r="AC4358" s="45">
        <v>17110.3941764679</v>
      </c>
      <c r="AD4358" s="99">
        <v>0.97002339263005199</v>
      </c>
      <c r="AE4358" s="142">
        <v>17727.932272708498</v>
      </c>
      <c r="AF4358" s="44">
        <v>18236.940448675399</v>
      </c>
      <c r="AG4358" s="45">
        <v>17160.867740926598</v>
      </c>
      <c r="AH4358" s="140">
        <v>0.96801293444385805</v>
      </c>
      <c r="AI4358" s="44">
        <v>18512.253145219202</v>
      </c>
      <c r="AJ4358" s="45">
        <v>17197.048515091101</v>
      </c>
      <c r="AK4358" s="46">
        <v>0.97005382525999895</v>
      </c>
    </row>
    <row r="4359" spans="1:37" x14ac:dyDescent="0.2">
      <c r="A4359" s="35" t="s">
        <v>2881</v>
      </c>
      <c r="B4359" s="35" t="s">
        <v>9097</v>
      </c>
      <c r="C4359" s="85" t="s">
        <v>1177</v>
      </c>
      <c r="D4359" s="85" t="s">
        <v>1177</v>
      </c>
      <c r="E4359" s="85" t="s">
        <v>12906</v>
      </c>
      <c r="F4359" s="85" t="s">
        <v>287</v>
      </c>
      <c r="G4359" s="85" t="s">
        <v>13493</v>
      </c>
      <c r="H4359" s="840">
        <v>1.0377732386196701</v>
      </c>
      <c r="I4359" s="840">
        <v>1.0509740152442599</v>
      </c>
      <c r="J4359" s="86">
        <v>11959</v>
      </c>
      <c r="K4359" s="44">
        <v>12410.7301606527</v>
      </c>
      <c r="L4359" s="45">
        <v>11676.848395784</v>
      </c>
      <c r="M4359" s="46">
        <v>0.97640675606521998</v>
      </c>
      <c r="N4359" s="139">
        <v>12568.5982483061</v>
      </c>
      <c r="O4359" s="45">
        <v>11674.284788296</v>
      </c>
      <c r="P4359" s="99">
        <v>0.976192389689436</v>
      </c>
      <c r="Q4359" s="86">
        <v>12036.4561484201</v>
      </c>
      <c r="R4359" s="44">
        <v>12491.112078649599</v>
      </c>
      <c r="S4359" s="45">
        <v>11753.078309152899</v>
      </c>
      <c r="T4359" s="140">
        <v>0.97645670488281899</v>
      </c>
      <c r="U4359" s="44">
        <v>12650.0026476166</v>
      </c>
      <c r="V4359" s="45">
        <v>11750.4119238434</v>
      </c>
      <c r="W4359" s="99">
        <v>0.97623517910507995</v>
      </c>
      <c r="X4359" s="86">
        <v>12112.024477212201</v>
      </c>
      <c r="Y4359" s="44">
        <v>12569.5348679573</v>
      </c>
      <c r="Z4359" s="45">
        <v>11827.446671746</v>
      </c>
      <c r="AA4359" s="46">
        <v>0.97650452193177195</v>
      </c>
      <c r="AB4359" s="139">
        <v>12729.4229975525</v>
      </c>
      <c r="AC4359" s="45">
        <v>11824.689059747199</v>
      </c>
      <c r="AD4359" s="99">
        <v>0.976276846368198</v>
      </c>
      <c r="AE4359" s="142">
        <v>12194.007517576099</v>
      </c>
      <c r="AF4359" s="44">
        <v>12654.614673267601</v>
      </c>
      <c r="AG4359" s="45">
        <v>11907.927721292001</v>
      </c>
      <c r="AH4359" s="140">
        <v>0.97653931278361705</v>
      </c>
      <c r="AI4359" s="44">
        <v>12815.5850426657</v>
      </c>
      <c r="AJ4359" s="45">
        <v>11905.100691911901</v>
      </c>
      <c r="AK4359" s="46">
        <v>0.97630747518830396</v>
      </c>
    </row>
    <row r="4360" spans="1:37" x14ac:dyDescent="0.2">
      <c r="A4360" s="35" t="s">
        <v>2880</v>
      </c>
      <c r="B4360" s="35" t="s">
        <v>9096</v>
      </c>
      <c r="C4360" s="85" t="s">
        <v>1177</v>
      </c>
      <c r="D4360" s="85" t="s">
        <v>1177</v>
      </c>
      <c r="E4360" s="85" t="s">
        <v>12906</v>
      </c>
      <c r="F4360" s="85" t="s">
        <v>238</v>
      </c>
      <c r="G4360" s="85" t="s">
        <v>13493</v>
      </c>
      <c r="H4360" s="840">
        <v>1.02871221347965</v>
      </c>
      <c r="I4360" s="840">
        <v>1.0442420954934499</v>
      </c>
      <c r="J4360" s="86">
        <v>3914.25</v>
      </c>
      <c r="K4360" s="44">
        <v>4026.6367816127399</v>
      </c>
      <c r="L4360" s="45">
        <v>3788.53029879322</v>
      </c>
      <c r="M4360" s="46">
        <v>0.96788153510716401</v>
      </c>
      <c r="N4360" s="139">
        <v>4087.4246222852498</v>
      </c>
      <c r="O4360" s="45">
        <v>3796.5855975770401</v>
      </c>
      <c r="P4360" s="99">
        <v>0.96993947693096805</v>
      </c>
      <c r="Q4360" s="86">
        <v>3948.4558949297002</v>
      </c>
      <c r="R4360" s="44">
        <v>4061.8248034999301</v>
      </c>
      <c r="S4360" s="45">
        <v>3821.8330516136798</v>
      </c>
      <c r="T4360" s="140">
        <v>0.96793104781071004</v>
      </c>
      <c r="U4360" s="44">
        <v>4123.1438576848705</v>
      </c>
      <c r="V4360" s="45">
        <v>3829.93111532591</v>
      </c>
      <c r="W4360" s="99">
        <v>0.96998199226284998</v>
      </c>
      <c r="X4360" s="86">
        <v>3978.7462197920299</v>
      </c>
      <c r="Y4360" s="44">
        <v>4092.98483063607</v>
      </c>
      <c r="Z4360" s="45">
        <v>3851.3405882679899</v>
      </c>
      <c r="AA4360" s="46">
        <v>0.96797844735854999</v>
      </c>
      <c r="AB4360" s="139">
        <v>4154.7742899922896</v>
      </c>
      <c r="AC4360" s="45">
        <v>3859.47690653666</v>
      </c>
      <c r="AD4360" s="99">
        <v>0.97002339263005199</v>
      </c>
      <c r="AE4360" s="142">
        <v>4010.7439666324499</v>
      </c>
      <c r="AF4360" s="44">
        <v>4125.9013036146398</v>
      </c>
      <c r="AG4360" s="45">
        <v>3882.4520364428699</v>
      </c>
      <c r="AH4360" s="140">
        <v>0.96801293444385705</v>
      </c>
      <c r="AI4360" s="44">
        <v>4188.1876842039901</v>
      </c>
      <c r="AJ4360" s="45">
        <v>3890.6375269702698</v>
      </c>
      <c r="AK4360" s="46">
        <v>0.97005382525999895</v>
      </c>
    </row>
    <row r="4361" spans="1:37" x14ac:dyDescent="0.2">
      <c r="A4361" s="35" t="s">
        <v>2879</v>
      </c>
      <c r="B4361" s="35" t="s">
        <v>9095</v>
      </c>
      <c r="C4361" s="85" t="s">
        <v>1177</v>
      </c>
      <c r="D4361" s="85" t="s">
        <v>1177</v>
      </c>
      <c r="E4361" s="85" t="s">
        <v>12906</v>
      </c>
      <c r="F4361" s="85" t="s">
        <v>285</v>
      </c>
      <c r="G4361" s="85" t="s">
        <v>13493</v>
      </c>
      <c r="H4361" s="840">
        <v>1.02928237075616</v>
      </c>
      <c r="I4361" s="840">
        <v>1.0464332885391701</v>
      </c>
      <c r="J4361" s="86">
        <v>12494.25</v>
      </c>
      <c r="K4361" s="44">
        <v>12860.1112608202</v>
      </c>
      <c r="L4361" s="45">
        <v>12099.656313663199</v>
      </c>
      <c r="M4361" s="46">
        <v>0.96841797736264601</v>
      </c>
      <c r="N4361" s="139">
        <v>13074.3991153306</v>
      </c>
      <c r="O4361" s="45">
        <v>12144.0956018134</v>
      </c>
      <c r="P4361" s="99">
        <v>0.97197475653307597</v>
      </c>
      <c r="Q4361" s="86">
        <v>12574.350656045501</v>
      </c>
      <c r="R4361" s="44">
        <v>12942.557453973801</v>
      </c>
      <c r="S4361" s="45">
        <v>12177.850164139199</v>
      </c>
      <c r="T4361" s="140">
        <v>0.96846751750829696</v>
      </c>
      <c r="U4361" s="44">
        <v>13158.2191082504</v>
      </c>
      <c r="V4361" s="45">
        <v>12222.4871419501</v>
      </c>
      <c r="W4361" s="99">
        <v>0.97201736107731596</v>
      </c>
      <c r="X4361" s="86">
        <v>12653.4943281293</v>
      </c>
      <c r="Y4361" s="44">
        <v>13024.018640406601</v>
      </c>
      <c r="Z4361" s="45">
        <v>12255.098342097201</v>
      </c>
      <c r="AA4361" s="46">
        <v>0.96851494332703802</v>
      </c>
      <c r="AB4361" s="139">
        <v>13241.0376812961</v>
      </c>
      <c r="AC4361" s="45">
        <v>12299.941123790701</v>
      </c>
      <c r="AD4361" s="99">
        <v>0.97205884831728195</v>
      </c>
      <c r="AE4361" s="142">
        <v>12734.4225622141</v>
      </c>
      <c r="AF4361" s="44">
        <v>13107.3166450466</v>
      </c>
      <c r="AG4361" s="45">
        <v>12333.9179626716</v>
      </c>
      <c r="AH4361" s="140">
        <v>0.96854944952659605</v>
      </c>
      <c r="AI4361" s="44">
        <v>13325.7236794252</v>
      </c>
      <c r="AJ4361" s="45">
        <v>12378.996484982399</v>
      </c>
      <c r="AK4361" s="46">
        <v>0.97208934480576104</v>
      </c>
    </row>
    <row r="4362" spans="1:37" x14ac:dyDescent="0.2">
      <c r="A4362" s="35" t="s">
        <v>2878</v>
      </c>
      <c r="B4362" s="35" t="s">
        <v>9094</v>
      </c>
      <c r="C4362" s="85" t="s">
        <v>1177</v>
      </c>
      <c r="D4362" s="85" t="s">
        <v>1177</v>
      </c>
      <c r="E4362" s="85" t="s">
        <v>12906</v>
      </c>
      <c r="F4362" s="85" t="s">
        <v>238</v>
      </c>
      <c r="G4362" s="85" t="s">
        <v>13493</v>
      </c>
      <c r="H4362" s="840">
        <v>1.02871221347965</v>
      </c>
      <c r="I4362" s="840">
        <v>1.0442420954934499</v>
      </c>
      <c r="J4362" s="86">
        <v>10425.416666666701</v>
      </c>
      <c r="K4362" s="44">
        <v>10724.7534556144</v>
      </c>
      <c r="L4362" s="45">
        <v>10090.568287465099</v>
      </c>
      <c r="M4362" s="46">
        <v>0.96788153510716401</v>
      </c>
      <c r="N4362" s="139">
        <v>10886.658946392399</v>
      </c>
      <c r="O4362" s="45">
        <v>10112.023188454101</v>
      </c>
      <c r="P4362" s="99">
        <v>0.96993947693096805</v>
      </c>
      <c r="Q4362" s="86">
        <v>10461.980517669301</v>
      </c>
      <c r="R4362" s="44">
        <v>10762.3671357126</v>
      </c>
      <c r="S4362" s="45">
        <v>10126.475764642901</v>
      </c>
      <c r="T4362" s="140">
        <v>0.96793104781071004</v>
      </c>
      <c r="U4362" s="44">
        <v>10924.840458782701</v>
      </c>
      <c r="V4362" s="45">
        <v>10147.932705544001</v>
      </c>
      <c r="W4362" s="99">
        <v>0.96998199226284998</v>
      </c>
      <c r="X4362" s="86">
        <v>10495.6188426265</v>
      </c>
      <c r="Y4362" s="44">
        <v>10796.971291437099</v>
      </c>
      <c r="Z4362" s="45">
        <v>10159.532831352801</v>
      </c>
      <c r="AA4362" s="46">
        <v>0.96797844735854999</v>
      </c>
      <c r="AB4362" s="139">
        <v>10959.9670137249</v>
      </c>
      <c r="AC4362" s="45">
        <v>10180.9957974765</v>
      </c>
      <c r="AD4362" s="99">
        <v>0.97002339263005199</v>
      </c>
      <c r="AE4362" s="142">
        <v>10533.5814509586</v>
      </c>
      <c r="AF4362" s="44">
        <v>10836.023890283799</v>
      </c>
      <c r="AG4362" s="45">
        <v>10196.6430905458</v>
      </c>
      <c r="AH4362" s="140">
        <v>0.96801293444385705</v>
      </c>
      <c r="AI4362" s="44">
        <v>10999.6091673999</v>
      </c>
      <c r="AJ4362" s="45">
        <v>10218.140980190101</v>
      </c>
      <c r="AK4362" s="46">
        <v>0.97005382525999895</v>
      </c>
    </row>
    <row r="4363" spans="1:37" x14ac:dyDescent="0.2">
      <c r="A4363" s="35" t="s">
        <v>2877</v>
      </c>
      <c r="B4363" s="35" t="s">
        <v>9093</v>
      </c>
      <c r="C4363" s="85" t="s">
        <v>1177</v>
      </c>
      <c r="D4363" s="85" t="s">
        <v>1177</v>
      </c>
      <c r="E4363" s="85" t="s">
        <v>12906</v>
      </c>
      <c r="F4363" s="85" t="s">
        <v>285</v>
      </c>
      <c r="G4363" s="85" t="s">
        <v>13493</v>
      </c>
      <c r="H4363" s="840">
        <v>1.02928237075616</v>
      </c>
      <c r="I4363" s="840">
        <v>1.0464332885391701</v>
      </c>
      <c r="J4363" s="86">
        <v>10448</v>
      </c>
      <c r="K4363" s="44">
        <v>10753.942209660399</v>
      </c>
      <c r="L4363" s="45">
        <v>10118.0310274849</v>
      </c>
      <c r="M4363" s="46">
        <v>0.96841797736264601</v>
      </c>
      <c r="N4363" s="139">
        <v>10933.1349986573</v>
      </c>
      <c r="O4363" s="45">
        <v>10155.1922562576</v>
      </c>
      <c r="P4363" s="99">
        <v>0.97197475653307597</v>
      </c>
      <c r="Q4363" s="86">
        <v>10517.2776892988</v>
      </c>
      <c r="R4363" s="44">
        <v>10825.248513942401</v>
      </c>
      <c r="S4363" s="45">
        <v>10185.641814700601</v>
      </c>
      <c r="T4363" s="140">
        <v>0.96846751750829696</v>
      </c>
      <c r="U4363" s="44">
        <v>11005.629478892601</v>
      </c>
      <c r="V4363" s="45">
        <v>10222.9765052695</v>
      </c>
      <c r="W4363" s="99">
        <v>0.97201736107731596</v>
      </c>
      <c r="X4363" s="86">
        <v>10582.992952172701</v>
      </c>
      <c r="Y4363" s="44">
        <v>10892.888075508101</v>
      </c>
      <c r="Z4363" s="45">
        <v>10249.786819303999</v>
      </c>
      <c r="AA4363" s="46">
        <v>0.96851494332703802</v>
      </c>
      <c r="AB4363" s="139">
        <v>11074.396117529001</v>
      </c>
      <c r="AC4363" s="45">
        <v>10287.291940838901</v>
      </c>
      <c r="AD4363" s="99">
        <v>0.97205884831728195</v>
      </c>
      <c r="AE4363" s="142">
        <v>10652.7938291153</v>
      </c>
      <c r="AF4363" s="44">
        <v>10964.732887608399</v>
      </c>
      <c r="AG4363" s="45">
        <v>10317.7575991099</v>
      </c>
      <c r="AH4363" s="140">
        <v>0.96854944952659605</v>
      </c>
      <c r="AI4363" s="44">
        <v>11147.4380787309</v>
      </c>
      <c r="AJ4363" s="45">
        <v>10355.467373695499</v>
      </c>
      <c r="AK4363" s="46">
        <v>0.97208934480576104</v>
      </c>
    </row>
    <row r="4364" spans="1:37" x14ac:dyDescent="0.2">
      <c r="A4364" s="35" t="s">
        <v>2876</v>
      </c>
      <c r="B4364" s="35" t="s">
        <v>9092</v>
      </c>
      <c r="C4364" s="85" t="s">
        <v>1177</v>
      </c>
      <c r="D4364" s="85" t="s">
        <v>1177</v>
      </c>
      <c r="E4364" s="85" t="s">
        <v>12906</v>
      </c>
      <c r="F4364" s="85" t="s">
        <v>287</v>
      </c>
      <c r="G4364" s="85" t="s">
        <v>13493</v>
      </c>
      <c r="H4364" s="840">
        <v>1.0377732386196701</v>
      </c>
      <c r="I4364" s="840">
        <v>1.0509740152442599</v>
      </c>
      <c r="J4364" s="86">
        <v>29249.916666666701</v>
      </c>
      <c r="K4364" s="44">
        <v>30354.7807485222</v>
      </c>
      <c r="L4364" s="45">
        <v>28559.816247678002</v>
      </c>
      <c r="M4364" s="46">
        <v>0.97640675606521998</v>
      </c>
      <c r="N4364" s="139">
        <v>30740.902364726699</v>
      </c>
      <c r="O4364" s="45">
        <v>28553.546049050201</v>
      </c>
      <c r="P4364" s="99">
        <v>0.976192389689436</v>
      </c>
      <c r="Q4364" s="86">
        <v>29359.502381632199</v>
      </c>
      <c r="R4364" s="44">
        <v>30468.505870848399</v>
      </c>
      <c r="S4364" s="45">
        <v>28668.282952567799</v>
      </c>
      <c r="T4364" s="140">
        <v>0.97645670488281899</v>
      </c>
      <c r="U4364" s="44">
        <v>30856.074103597399</v>
      </c>
      <c r="V4364" s="45">
        <v>28661.779065968702</v>
      </c>
      <c r="W4364" s="99">
        <v>0.97623517910507995</v>
      </c>
      <c r="X4364" s="86">
        <v>29471.868060872399</v>
      </c>
      <c r="Y4364" s="44">
        <v>30585.115965703299</v>
      </c>
      <c r="Z4364" s="45">
        <v>28779.412431218501</v>
      </c>
      <c r="AA4364" s="46">
        <v>0.97650452193177195</v>
      </c>
      <c r="AB4364" s="139">
        <v>30974.167512684198</v>
      </c>
      <c r="AC4364" s="45">
        <v>28772.7024070482</v>
      </c>
      <c r="AD4364" s="99">
        <v>0.976276846368198</v>
      </c>
      <c r="AE4364" s="142">
        <v>29605.682885349401</v>
      </c>
      <c r="AF4364" s="44">
        <v>30723.985409476099</v>
      </c>
      <c r="AG4364" s="45">
        <v>28911.113219348801</v>
      </c>
      <c r="AH4364" s="140">
        <v>0.97653931278361705</v>
      </c>
      <c r="AI4364" s="44">
        <v>31114.803416064002</v>
      </c>
      <c r="AJ4364" s="45">
        <v>28904.249509021101</v>
      </c>
      <c r="AK4364" s="46">
        <v>0.97630747518830396</v>
      </c>
    </row>
    <row r="4365" spans="1:37" x14ac:dyDescent="0.2">
      <c r="A4365" s="35" t="s">
        <v>2875</v>
      </c>
      <c r="B4365" s="35" t="s">
        <v>9091</v>
      </c>
      <c r="C4365" s="85" t="s">
        <v>1177</v>
      </c>
      <c r="D4365" s="85" t="s">
        <v>1177</v>
      </c>
      <c r="E4365" s="85" t="s">
        <v>12906</v>
      </c>
      <c r="F4365" s="85" t="s">
        <v>238</v>
      </c>
      <c r="G4365" s="85" t="s">
        <v>13493</v>
      </c>
      <c r="H4365" s="840">
        <v>1.02871221347965</v>
      </c>
      <c r="I4365" s="840">
        <v>1.0442420954934499</v>
      </c>
      <c r="J4365" s="86">
        <v>10636.916666666701</v>
      </c>
      <c r="K4365" s="44">
        <v>10942.3260887653</v>
      </c>
      <c r="L4365" s="45">
        <v>10295.2752321403</v>
      </c>
      <c r="M4365" s="46">
        <v>0.96788153510716401</v>
      </c>
      <c r="N4365" s="139">
        <v>11107.516149589201</v>
      </c>
      <c r="O4365" s="45">
        <v>10317.165387825</v>
      </c>
      <c r="P4365" s="99">
        <v>0.96993947693096805</v>
      </c>
      <c r="Q4365" s="86">
        <v>10716.9788330269</v>
      </c>
      <c r="R4365" s="44">
        <v>11024.6870171377</v>
      </c>
      <c r="S4365" s="45">
        <v>10373.296551216899</v>
      </c>
      <c r="T4365" s="140">
        <v>0.96793104781071004</v>
      </c>
      <c r="U4365" s="44">
        <v>11191.120433959</v>
      </c>
      <c r="V4365" s="45">
        <v>10395.276479498199</v>
      </c>
      <c r="W4365" s="99">
        <v>0.96998199226284998</v>
      </c>
      <c r="X4365" s="86">
        <v>10792.851272264301</v>
      </c>
      <c r="Y4365" s="44">
        <v>11102.7379220477</v>
      </c>
      <c r="Z4365" s="45">
        <v>10447.2474170981</v>
      </c>
      <c r="AA4365" s="46">
        <v>0.96797844735854999</v>
      </c>
      <c r="AB4365" s="139">
        <v>11270.349628898401</v>
      </c>
      <c r="AC4365" s="45">
        <v>10469.3182072734</v>
      </c>
      <c r="AD4365" s="99">
        <v>0.97002339263005199</v>
      </c>
      <c r="AE4365" s="142">
        <v>10872.4278262885</v>
      </c>
      <c r="AF4365" s="44">
        <v>11184.599295079001</v>
      </c>
      <c r="AG4365" s="45">
        <v>10524.6507646545</v>
      </c>
      <c r="AH4365" s="140">
        <v>0.96801293444385705</v>
      </c>
      <c r="AI4365" s="44">
        <v>11353.446816424799</v>
      </c>
      <c r="AJ4365" s="45">
        <v>10546.8402027544</v>
      </c>
      <c r="AK4365" s="46">
        <v>0.97005382525999895</v>
      </c>
    </row>
    <row r="4366" spans="1:37" x14ac:dyDescent="0.2">
      <c r="A4366" s="35" t="s">
        <v>2874</v>
      </c>
      <c r="B4366" s="35" t="s">
        <v>9090</v>
      </c>
      <c r="C4366" s="85" t="s">
        <v>1177</v>
      </c>
      <c r="D4366" s="85" t="s">
        <v>1177</v>
      </c>
      <c r="E4366" s="85" t="s">
        <v>12906</v>
      </c>
      <c r="F4366" s="85" t="s">
        <v>286</v>
      </c>
      <c r="G4366" s="85" t="s">
        <v>13493</v>
      </c>
      <c r="H4366" s="840">
        <v>1.03436416871231</v>
      </c>
      <c r="I4366" s="840">
        <v>1.0476898424672001</v>
      </c>
      <c r="J4366" s="86">
        <v>13524</v>
      </c>
      <c r="K4366" s="44">
        <v>13988.741017665299</v>
      </c>
      <c r="L4366" s="45">
        <v>13161.546983676601</v>
      </c>
      <c r="M4366" s="46">
        <v>0.97319927415532703</v>
      </c>
      <c r="N4366" s="139">
        <v>14168.957429526399</v>
      </c>
      <c r="O4366" s="45">
        <v>13160.771067515499</v>
      </c>
      <c r="P4366" s="99">
        <v>0.973141900881065</v>
      </c>
      <c r="Q4366" s="86">
        <v>13604.8553505616</v>
      </c>
      <c r="R4366" s="44">
        <v>14072.374895134901</v>
      </c>
      <c r="S4366" s="45">
        <v>13240.912666292999</v>
      </c>
      <c r="T4366" s="140">
        <v>0.97324905889179003</v>
      </c>
      <c r="U4366" s="44">
        <v>14253.668759018999</v>
      </c>
      <c r="V4366" s="45">
        <v>13240.0351217355</v>
      </c>
      <c r="W4366" s="99">
        <v>0.97318455658471303</v>
      </c>
      <c r="X4366" s="86">
        <v>13684.9619154869</v>
      </c>
      <c r="Y4366" s="44">
        <v>14155.234255572301</v>
      </c>
      <c r="Z4366" s="45">
        <v>13319.528530100801</v>
      </c>
      <c r="AA4366" s="46">
        <v>0.97329671886243696</v>
      </c>
      <c r="AB4366" s="139">
        <v>14337.5955934061</v>
      </c>
      <c r="AC4366" s="45">
        <v>13318.562026654699</v>
      </c>
      <c r="AD4366" s="99">
        <v>0.97322609364243096</v>
      </c>
      <c r="AE4366" s="142">
        <v>13763.6025195888</v>
      </c>
      <c r="AF4366" s="44">
        <v>14236.5772786612</v>
      </c>
      <c r="AG4366" s="45">
        <v>13396.5464464918</v>
      </c>
      <c r="AH4366" s="140">
        <v>0.97333139542684299</v>
      </c>
      <c r="AI4366" s="44">
        <v>14419.9865555292</v>
      </c>
      <c r="AJ4366" s="45">
        <v>13395.5173601566</v>
      </c>
      <c r="AK4366" s="46">
        <v>0.973256626751001</v>
      </c>
    </row>
    <row r="4367" spans="1:37" x14ac:dyDescent="0.2">
      <c r="A4367" s="35" t="s">
        <v>2873</v>
      </c>
      <c r="B4367" s="35" t="s">
        <v>9089</v>
      </c>
      <c r="C4367" s="85" t="s">
        <v>1177</v>
      </c>
      <c r="D4367" s="85" t="s">
        <v>1177</v>
      </c>
      <c r="E4367" s="85" t="s">
        <v>12906</v>
      </c>
      <c r="F4367" s="85" t="s">
        <v>286</v>
      </c>
      <c r="G4367" s="85" t="s">
        <v>13493</v>
      </c>
      <c r="H4367" s="840">
        <v>1.03436416871231</v>
      </c>
      <c r="I4367" s="840">
        <v>1.0476898424672001</v>
      </c>
      <c r="J4367" s="86">
        <v>8318.1666666666697</v>
      </c>
      <c r="K4367" s="44">
        <v>8604.0135493771504</v>
      </c>
      <c r="L4367" s="45">
        <v>8095.2337623030398</v>
      </c>
      <c r="M4367" s="46">
        <v>0.97319927415532703</v>
      </c>
      <c r="N4367" s="139">
        <v>8714.8587246159204</v>
      </c>
      <c r="O4367" s="45">
        <v>8094.7565218455102</v>
      </c>
      <c r="P4367" s="99">
        <v>0.973141900881065</v>
      </c>
      <c r="Q4367" s="86">
        <v>8366.7588687339794</v>
      </c>
      <c r="R4367" s="44">
        <v>8654.2755820744005</v>
      </c>
      <c r="S4367" s="45">
        <v>8142.9401949698804</v>
      </c>
      <c r="T4367" s="140">
        <v>0.97324905889179003</v>
      </c>
      <c r="U4367" s="44">
        <v>8765.7682811449595</v>
      </c>
      <c r="V4367" s="45">
        <v>8142.4005197200904</v>
      </c>
      <c r="W4367" s="99">
        <v>0.97318455658471303</v>
      </c>
      <c r="X4367" s="86">
        <v>8416.8870028963793</v>
      </c>
      <c r="Y4367" s="44">
        <v>8706.1263278963997</v>
      </c>
      <c r="Z4367" s="45">
        <v>8192.1285029549399</v>
      </c>
      <c r="AA4367" s="46">
        <v>0.97329671886243696</v>
      </c>
      <c r="AB4367" s="139">
        <v>8818.2870181287399</v>
      </c>
      <c r="AC4367" s="45">
        <v>8191.5340584586002</v>
      </c>
      <c r="AD4367" s="99">
        <v>0.97322609364243096</v>
      </c>
      <c r="AE4367" s="142">
        <v>8466.1708912865306</v>
      </c>
      <c r="AF4367" s="44">
        <v>8757.1038161419892</v>
      </c>
      <c r="AG4367" s="45">
        <v>8240.3899275380409</v>
      </c>
      <c r="AH4367" s="140">
        <v>0.97333139542684299</v>
      </c>
      <c r="AI4367" s="44">
        <v>8869.9212473923908</v>
      </c>
      <c r="AJ4367" s="45">
        <v>8239.7569231510406</v>
      </c>
      <c r="AK4367" s="46">
        <v>0.973256626751001</v>
      </c>
    </row>
    <row r="4368" spans="1:37" x14ac:dyDescent="0.2">
      <c r="A4368" s="35" t="s">
        <v>2872</v>
      </c>
      <c r="B4368" s="35" t="s">
        <v>9088</v>
      </c>
      <c r="C4368" s="85" t="s">
        <v>1177</v>
      </c>
      <c r="D4368" s="85" t="s">
        <v>1177</v>
      </c>
      <c r="E4368" s="85" t="s">
        <v>12906</v>
      </c>
      <c r="F4368" s="85" t="s">
        <v>238</v>
      </c>
      <c r="G4368" s="85" t="s">
        <v>13493</v>
      </c>
      <c r="H4368" s="840">
        <v>1.02871221347965</v>
      </c>
      <c r="I4368" s="840">
        <v>1.0442420954934499</v>
      </c>
      <c r="J4368" s="86">
        <v>16208.583333333299</v>
      </c>
      <c r="K4368" s="44">
        <v>16673.967638202801</v>
      </c>
      <c r="L4368" s="45">
        <v>15687.988518579101</v>
      </c>
      <c r="M4368" s="46">
        <v>0.96788153510716401</v>
      </c>
      <c r="N4368" s="139">
        <v>16925.685024980299</v>
      </c>
      <c r="O4368" s="45">
        <v>15721.344840125301</v>
      </c>
      <c r="P4368" s="99">
        <v>0.96993947693096805</v>
      </c>
      <c r="Q4368" s="86">
        <v>16288.5866710464</v>
      </c>
      <c r="R4368" s="44">
        <v>16756.268048827402</v>
      </c>
      <c r="S4368" s="45">
        <v>15766.2287638615</v>
      </c>
      <c r="T4368" s="140">
        <v>0.96793104781071004</v>
      </c>
      <c r="U4368" s="44">
        <v>17009.227878000202</v>
      </c>
      <c r="V4368" s="45">
        <v>15799.635750327699</v>
      </c>
      <c r="W4368" s="99">
        <v>0.96998199226284998</v>
      </c>
      <c r="X4368" s="86">
        <v>16362.2002549424</v>
      </c>
      <c r="Y4368" s="44">
        <v>16831.995241659199</v>
      </c>
      <c r="Z4368" s="45">
        <v>15838.2571981489</v>
      </c>
      <c r="AA4368" s="46">
        <v>0.96797844735854999</v>
      </c>
      <c r="AB4368" s="139">
        <v>17086.098281104601</v>
      </c>
      <c r="AC4368" s="45">
        <v>15871.717002191601</v>
      </c>
      <c r="AD4368" s="99">
        <v>0.97002339263005199</v>
      </c>
      <c r="AE4368" s="142">
        <v>16446.590058533598</v>
      </c>
      <c r="AF4368" s="44">
        <v>16918.808063306598</v>
      </c>
      <c r="AG4368" s="45">
        <v>15920.511904156299</v>
      </c>
      <c r="AH4368" s="140">
        <v>0.96801293444385705</v>
      </c>
      <c r="AI4368" s="44">
        <v>17174.221666444901</v>
      </c>
      <c r="AJ4368" s="45">
        <v>15954.077598763601</v>
      </c>
      <c r="AK4368" s="46">
        <v>0.97005382525999895</v>
      </c>
    </row>
    <row r="4369" spans="1:37" x14ac:dyDescent="0.2">
      <c r="A4369" s="35" t="s">
        <v>2871</v>
      </c>
      <c r="B4369" s="35" t="s">
        <v>9087</v>
      </c>
      <c r="C4369" s="85" t="s">
        <v>1177</v>
      </c>
      <c r="D4369" s="85" t="s">
        <v>1177</v>
      </c>
      <c r="E4369" s="85" t="s">
        <v>12906</v>
      </c>
      <c r="F4369" s="85" t="s">
        <v>286</v>
      </c>
      <c r="G4369" s="85" t="s">
        <v>13493</v>
      </c>
      <c r="H4369" s="840">
        <v>1.03436416871231</v>
      </c>
      <c r="I4369" s="840">
        <v>1.0476898424672001</v>
      </c>
      <c r="J4369" s="86">
        <v>4150.8333333333303</v>
      </c>
      <c r="K4369" s="44">
        <v>4293.4732702967003</v>
      </c>
      <c r="L4369" s="45">
        <v>4039.5879871397401</v>
      </c>
      <c r="M4369" s="46">
        <v>0.97319927415532703</v>
      </c>
      <c r="N4369" s="139">
        <v>4348.7859211076102</v>
      </c>
      <c r="O4369" s="45">
        <v>4039.3498402404898</v>
      </c>
      <c r="P4369" s="99">
        <v>0.973141900881065</v>
      </c>
      <c r="Q4369" s="86">
        <v>4181.3348439305</v>
      </c>
      <c r="R4369" s="44">
        <v>4325.0229399500104</v>
      </c>
      <c r="S4369" s="45">
        <v>4069.4802017668098</v>
      </c>
      <c r="T4369" s="140">
        <v>0.97324905889179003</v>
      </c>
      <c r="U4369" s="44">
        <v>4380.7420439401703</v>
      </c>
      <c r="V4369" s="45">
        <v>4069.2104960227198</v>
      </c>
      <c r="W4369" s="99">
        <v>0.97318455658471303</v>
      </c>
      <c r="X4369" s="86">
        <v>4208.6249290094902</v>
      </c>
      <c r="Y4369" s="44">
        <v>4353.2508261168196</v>
      </c>
      <c r="Z4369" s="45">
        <v>4096.2408343275902</v>
      </c>
      <c r="AA4369" s="46">
        <v>0.97329671886243696</v>
      </c>
      <c r="AB4369" s="139">
        <v>4409.33358887748</v>
      </c>
      <c r="AC4369" s="45">
        <v>4095.9435992660601</v>
      </c>
      <c r="AD4369" s="99">
        <v>0.97322609364243096</v>
      </c>
      <c r="AE4369" s="142">
        <v>4235.9937179731296</v>
      </c>
      <c r="AF4369" s="44">
        <v>4381.5601207618602</v>
      </c>
      <c r="AG4369" s="45">
        <v>4123.0256765341301</v>
      </c>
      <c r="AH4369" s="140">
        <v>0.97333139542684299</v>
      </c>
      <c r="AI4369" s="44">
        <v>4438.0075910753203</v>
      </c>
      <c r="AJ4369" s="45">
        <v>4122.7089568929596</v>
      </c>
      <c r="AK4369" s="46">
        <v>0.973256626751001</v>
      </c>
    </row>
    <row r="4370" spans="1:37" x14ac:dyDescent="0.2">
      <c r="A4370" s="35" t="s">
        <v>2870</v>
      </c>
      <c r="B4370" s="35" t="s">
        <v>9086</v>
      </c>
      <c r="C4370" s="85" t="s">
        <v>1177</v>
      </c>
      <c r="D4370" s="85" t="s">
        <v>1177</v>
      </c>
      <c r="E4370" s="85" t="s">
        <v>12906</v>
      </c>
      <c r="F4370" s="85" t="s">
        <v>238</v>
      </c>
      <c r="G4370" s="85" t="s">
        <v>13493</v>
      </c>
      <c r="H4370" s="840">
        <v>1.02871221347965</v>
      </c>
      <c r="I4370" s="840">
        <v>1.0442420954934499</v>
      </c>
      <c r="J4370" s="86">
        <v>13460.166666666701</v>
      </c>
      <c r="K4370" s="44">
        <v>13846.6378454717</v>
      </c>
      <c r="L4370" s="45">
        <v>13027.846776131601</v>
      </c>
      <c r="M4370" s="46">
        <v>0.96788153510716401</v>
      </c>
      <c r="N4370" s="139">
        <v>14055.6726456911</v>
      </c>
      <c r="O4370" s="45">
        <v>13055.547016070301</v>
      </c>
      <c r="P4370" s="99">
        <v>0.96993947693096805</v>
      </c>
      <c r="Q4370" s="86">
        <v>13508.723577559</v>
      </c>
      <c r="R4370" s="44">
        <v>13896.5889327555</v>
      </c>
      <c r="S4370" s="45">
        <v>13075.5129670119</v>
      </c>
      <c r="T4370" s="140">
        <v>0.96793104781071004</v>
      </c>
      <c r="U4370" s="44">
        <v>14106.377816071999</v>
      </c>
      <c r="V4370" s="45">
        <v>13103.2186086888</v>
      </c>
      <c r="W4370" s="99">
        <v>0.96998199226284998</v>
      </c>
      <c r="X4370" s="86">
        <v>13554.9257092997</v>
      </c>
      <c r="Y4370" s="44">
        <v>13944.117629966</v>
      </c>
      <c r="Z4370" s="45">
        <v>13120.875942148399</v>
      </c>
      <c r="AA4370" s="46">
        <v>0.96797844735854999</v>
      </c>
      <c r="AB4370" s="139">
        <v>14154.624026937199</v>
      </c>
      <c r="AC4370" s="45">
        <v>13148.595023383201</v>
      </c>
      <c r="AD4370" s="99">
        <v>0.97002339263005199</v>
      </c>
      <c r="AE4370" s="142">
        <v>13613.3027849174</v>
      </c>
      <c r="AF4370" s="44">
        <v>14004.1708406411</v>
      </c>
      <c r="AG4370" s="45">
        <v>13177.853176300599</v>
      </c>
      <c r="AH4370" s="140">
        <v>0.96801293444385705</v>
      </c>
      <c r="AI4370" s="44">
        <v>14215.583826709</v>
      </c>
      <c r="AJ4370" s="45">
        <v>13205.636440931699</v>
      </c>
      <c r="AK4370" s="46">
        <v>0.97005382525999895</v>
      </c>
    </row>
    <row r="4371" spans="1:37" x14ac:dyDescent="0.2">
      <c r="A4371" s="35" t="s">
        <v>2869</v>
      </c>
      <c r="B4371" s="35" t="s">
        <v>9085</v>
      </c>
      <c r="C4371" s="85" t="s">
        <v>1177</v>
      </c>
      <c r="D4371" s="85" t="s">
        <v>1177</v>
      </c>
      <c r="E4371" s="85" t="s">
        <v>12906</v>
      </c>
      <c r="F4371" s="85" t="s">
        <v>285</v>
      </c>
      <c r="G4371" s="85" t="s">
        <v>13493</v>
      </c>
      <c r="H4371" s="840">
        <v>1.02928237075616</v>
      </c>
      <c r="I4371" s="840">
        <v>1.0464332885391701</v>
      </c>
      <c r="J4371" s="86">
        <v>15153.583333333299</v>
      </c>
      <c r="K4371" s="44">
        <v>15597.3161787844</v>
      </c>
      <c r="L4371" s="45">
        <v>14675.002521463</v>
      </c>
      <c r="M4371" s="46">
        <v>0.96841797736264601</v>
      </c>
      <c r="N4371" s="139">
        <v>15857.214040652399</v>
      </c>
      <c r="O4371" s="45">
        <v>14728.900471020301</v>
      </c>
      <c r="P4371" s="99">
        <v>0.97197475653307597</v>
      </c>
      <c r="Q4371" s="86">
        <v>15204.6228570207</v>
      </c>
      <c r="R4371" s="44">
        <v>15649.8502607276</v>
      </c>
      <c r="S4371" s="45">
        <v>14725.183352988701</v>
      </c>
      <c r="T4371" s="140">
        <v>0.96846751750829696</v>
      </c>
      <c r="U4371" s="44">
        <v>15910.62349727</v>
      </c>
      <c r="V4371" s="45">
        <v>14779.157385657099</v>
      </c>
      <c r="W4371" s="99">
        <v>0.97201736107731596</v>
      </c>
      <c r="X4371" s="86">
        <v>15250.235853645399</v>
      </c>
      <c r="Y4371" s="44">
        <v>15696.7989140308</v>
      </c>
      <c r="Z4371" s="45">
        <v>14770.081313517299</v>
      </c>
      <c r="AA4371" s="46">
        <v>0.96851494332703802</v>
      </c>
      <c r="AB4371" s="139">
        <v>15958.354455328201</v>
      </c>
      <c r="AC4371" s="45">
        <v>14824.1267004615</v>
      </c>
      <c r="AD4371" s="99">
        <v>0.97205884831728195</v>
      </c>
      <c r="AE4371" s="142">
        <v>15303.8984837156</v>
      </c>
      <c r="AF4371" s="44">
        <v>15752.032913130401</v>
      </c>
      <c r="AG4371" s="45">
        <v>14822.582452013599</v>
      </c>
      <c r="AH4371" s="140">
        <v>0.96854944952659605</v>
      </c>
      <c r="AI4371" s="44">
        <v>16014.508817784101</v>
      </c>
      <c r="AJ4371" s="45">
        <v>14876.756650009</v>
      </c>
      <c r="AK4371" s="46">
        <v>0.97208934480576104</v>
      </c>
    </row>
    <row r="4372" spans="1:37" x14ac:dyDescent="0.2">
      <c r="A4372" s="35" t="s">
        <v>2868</v>
      </c>
      <c r="B4372" s="35" t="s">
        <v>9084</v>
      </c>
      <c r="C4372" s="85" t="s">
        <v>1177</v>
      </c>
      <c r="D4372" s="85" t="s">
        <v>1177</v>
      </c>
      <c r="E4372" s="85" t="s">
        <v>12906</v>
      </c>
      <c r="F4372" s="85" t="s">
        <v>286</v>
      </c>
      <c r="G4372" s="85" t="s">
        <v>13493</v>
      </c>
      <c r="H4372" s="840">
        <v>1.03436416871231</v>
      </c>
      <c r="I4372" s="840">
        <v>1.0476898424672001</v>
      </c>
      <c r="J4372" s="86">
        <v>14769.666666666701</v>
      </c>
      <c r="K4372" s="44">
        <v>15277.2139838246</v>
      </c>
      <c r="L4372" s="45">
        <v>14373.828879516101</v>
      </c>
      <c r="M4372" s="46">
        <v>0.97319927415532703</v>
      </c>
      <c r="N4372" s="139">
        <v>15474.0297432931</v>
      </c>
      <c r="O4372" s="45">
        <v>14372.981495379699</v>
      </c>
      <c r="P4372" s="99">
        <v>0.973141900881065</v>
      </c>
      <c r="Q4372" s="86">
        <v>14880.509164995299</v>
      </c>
      <c r="R4372" s="44">
        <v>15391.865492466301</v>
      </c>
      <c r="S4372" s="45">
        <v>14482.441540662299</v>
      </c>
      <c r="T4372" s="140">
        <v>0.97324905889179003</v>
      </c>
      <c r="U4372" s="44">
        <v>15590.1583029056</v>
      </c>
      <c r="V4372" s="45">
        <v>14481.481713490701</v>
      </c>
      <c r="W4372" s="99">
        <v>0.97318455658471303</v>
      </c>
      <c r="X4372" s="86">
        <v>14993.1012144826</v>
      </c>
      <c r="Y4372" s="44">
        <v>15508.326674137899</v>
      </c>
      <c r="Z4372" s="45">
        <v>14592.7362176283</v>
      </c>
      <c r="AA4372" s="46">
        <v>0.97329671886243696</v>
      </c>
      <c r="AB4372" s="139">
        <v>15708.119849496101</v>
      </c>
      <c r="AC4372" s="45">
        <v>14591.677326556501</v>
      </c>
      <c r="AD4372" s="99">
        <v>0.97322609364243096</v>
      </c>
      <c r="AE4372" s="142">
        <v>15103.108438413199</v>
      </c>
      <c r="AF4372" s="44">
        <v>15622.114204871201</v>
      </c>
      <c r="AG4372" s="45">
        <v>14700.329611643599</v>
      </c>
      <c r="AH4372" s="140">
        <v>0.97333139542684299</v>
      </c>
      <c r="AI4372" s="44">
        <v>15823.373300606199</v>
      </c>
      <c r="AJ4372" s="45">
        <v>14699.200372224601</v>
      </c>
      <c r="AK4372" s="46">
        <v>0.973256626751001</v>
      </c>
    </row>
    <row r="4373" spans="1:37" x14ac:dyDescent="0.2">
      <c r="A4373" s="35" t="s">
        <v>2867</v>
      </c>
      <c r="B4373" s="35" t="s">
        <v>9083</v>
      </c>
      <c r="C4373" s="85" t="s">
        <v>1177</v>
      </c>
      <c r="D4373" s="85" t="s">
        <v>1177</v>
      </c>
      <c r="E4373" s="85" t="s">
        <v>12906</v>
      </c>
      <c r="F4373" s="85" t="s">
        <v>285</v>
      </c>
      <c r="G4373" s="85" t="s">
        <v>13493</v>
      </c>
      <c r="H4373" s="840">
        <v>1.02928237075616</v>
      </c>
      <c r="I4373" s="840">
        <v>1.0464332885391701</v>
      </c>
      <c r="J4373" s="86">
        <v>10469.166666666701</v>
      </c>
      <c r="K4373" s="44">
        <v>10775.728686508101</v>
      </c>
      <c r="L4373" s="45">
        <v>10138.529208005801</v>
      </c>
      <c r="M4373" s="46">
        <v>0.96841797736264601</v>
      </c>
      <c r="N4373" s="139">
        <v>10955.2845032647</v>
      </c>
      <c r="O4373" s="45">
        <v>10175.7657219375</v>
      </c>
      <c r="P4373" s="99">
        <v>0.97197475653307597</v>
      </c>
      <c r="Q4373" s="86">
        <v>10513.1592507243</v>
      </c>
      <c r="R4373" s="44">
        <v>10821.0094777226</v>
      </c>
      <c r="S4373" s="45">
        <v>10181.6532407184</v>
      </c>
      <c r="T4373" s="140">
        <v>0.96846751750829696</v>
      </c>
      <c r="U4373" s="44">
        <v>11001.3198076715</v>
      </c>
      <c r="V4373" s="45">
        <v>10218.9733114746</v>
      </c>
      <c r="W4373" s="99">
        <v>0.97201736107731596</v>
      </c>
      <c r="X4373" s="86">
        <v>10557.740886399601</v>
      </c>
      <c r="Y4373" s="44">
        <v>10866.896569382699</v>
      </c>
      <c r="Z4373" s="45">
        <v>10225.329816252901</v>
      </c>
      <c r="AA4373" s="46">
        <v>0.96851494332703802</v>
      </c>
      <c r="AB4373" s="139">
        <v>11047.9715152996</v>
      </c>
      <c r="AC4373" s="45">
        <v>10262.7454468659</v>
      </c>
      <c r="AD4373" s="99">
        <v>0.97205884831728195</v>
      </c>
      <c r="AE4373" s="142">
        <v>10607.720836418801</v>
      </c>
      <c r="AF4373" s="44">
        <v>10918.3400508287</v>
      </c>
      <c r="AG4373" s="45">
        <v>10274.102176845199</v>
      </c>
      <c r="AH4373" s="140">
        <v>0.96854944952659605</v>
      </c>
      <c r="AI4373" s="44">
        <v>11100.272198759199</v>
      </c>
      <c r="AJ4373" s="45">
        <v>10311.652397756699</v>
      </c>
      <c r="AK4373" s="46">
        <v>0.97208934480576104</v>
      </c>
    </row>
    <row r="4374" spans="1:37" x14ac:dyDescent="0.2">
      <c r="A4374" s="35" t="s">
        <v>2866</v>
      </c>
      <c r="B4374" s="35" t="s">
        <v>9082</v>
      </c>
      <c r="C4374" s="85" t="s">
        <v>1177</v>
      </c>
      <c r="D4374" s="85" t="s">
        <v>1177</v>
      </c>
      <c r="E4374" s="85" t="s">
        <v>12906</v>
      </c>
      <c r="F4374" s="85" t="s">
        <v>286</v>
      </c>
      <c r="G4374" s="85" t="s">
        <v>13493</v>
      </c>
      <c r="H4374" s="840">
        <v>1.03436416871231</v>
      </c>
      <c r="I4374" s="840">
        <v>1.0476898424672001</v>
      </c>
      <c r="J4374" s="86">
        <v>5229</v>
      </c>
      <c r="K4374" s="44">
        <v>5408.6902381966902</v>
      </c>
      <c r="L4374" s="45">
        <v>5088.8590045582096</v>
      </c>
      <c r="M4374" s="46">
        <v>0.97319927415532703</v>
      </c>
      <c r="N4374" s="139">
        <v>5478.3701862609996</v>
      </c>
      <c r="O4374" s="45">
        <v>5088.5589997070902</v>
      </c>
      <c r="P4374" s="99">
        <v>0.973141900881065</v>
      </c>
      <c r="Q4374" s="86">
        <v>5261.1773418168796</v>
      </c>
      <c r="R4374" s="44">
        <v>5441.9733276164798</v>
      </c>
      <c r="S4374" s="45">
        <v>5120.4358965860902</v>
      </c>
      <c r="T4374" s="140">
        <v>0.97324905889179003</v>
      </c>
      <c r="U4374" s="44">
        <v>5512.0820604401397</v>
      </c>
      <c r="V4374" s="45">
        <v>5120.0965385095997</v>
      </c>
      <c r="W4374" s="99">
        <v>0.97318455658471303</v>
      </c>
      <c r="X4374" s="86">
        <v>5293.4031051914599</v>
      </c>
      <c r="Y4374" s="44">
        <v>5475.3065025605501</v>
      </c>
      <c r="Z4374" s="45">
        <v>5152.0518738990904</v>
      </c>
      <c r="AA4374" s="46">
        <v>0.97329671886243696</v>
      </c>
      <c r="AB4374" s="139">
        <v>5545.8446653934398</v>
      </c>
      <c r="AC4374" s="45">
        <v>5151.6780261402</v>
      </c>
      <c r="AD4374" s="99">
        <v>0.97322609364243096</v>
      </c>
      <c r="AE4374" s="142">
        <v>5324.1941254324802</v>
      </c>
      <c r="AF4374" s="44">
        <v>5507.15563061595</v>
      </c>
      <c r="AG4374" s="45">
        <v>5182.2052976305904</v>
      </c>
      <c r="AH4374" s="140">
        <v>0.97333139542684299</v>
      </c>
      <c r="AI4374" s="44">
        <v>5578.1041045391503</v>
      </c>
      <c r="AJ4374" s="45">
        <v>5181.8072146859104</v>
      </c>
      <c r="AK4374" s="46">
        <v>0.973256626751001</v>
      </c>
    </row>
    <row r="4375" spans="1:37" x14ac:dyDescent="0.2">
      <c r="A4375" s="35" t="s">
        <v>2865</v>
      </c>
      <c r="B4375" s="35" t="s">
        <v>9081</v>
      </c>
      <c r="C4375" s="85" t="s">
        <v>1177</v>
      </c>
      <c r="D4375" s="85" t="s">
        <v>1177</v>
      </c>
      <c r="E4375" s="85" t="s">
        <v>12906</v>
      </c>
      <c r="F4375" s="85" t="s">
        <v>238</v>
      </c>
      <c r="G4375" s="85" t="s">
        <v>13493</v>
      </c>
      <c r="H4375" s="840">
        <v>1.02871221347965</v>
      </c>
      <c r="I4375" s="840">
        <v>1.0442420954934499</v>
      </c>
      <c r="J4375" s="86">
        <v>11775.083333333299</v>
      </c>
      <c r="K4375" s="44">
        <v>12113.172039740701</v>
      </c>
      <c r="L4375" s="45">
        <v>11396.8857326814</v>
      </c>
      <c r="M4375" s="46">
        <v>0.96788153510716401</v>
      </c>
      <c r="N4375" s="139">
        <v>12296.03769461</v>
      </c>
      <c r="O4375" s="45">
        <v>11421.1181691519</v>
      </c>
      <c r="P4375" s="99">
        <v>0.96993947693096805</v>
      </c>
      <c r="Q4375" s="86">
        <v>11864.6453503703</v>
      </c>
      <c r="R4375" s="44">
        <v>12205.305580530499</v>
      </c>
      <c r="S4375" s="45">
        <v>11484.1586058864</v>
      </c>
      <c r="T4375" s="140">
        <v>0.96793104781071004</v>
      </c>
      <c r="U4375" s="44">
        <v>12389.562122957301</v>
      </c>
      <c r="V4375" s="45">
        <v>11508.4923344443</v>
      </c>
      <c r="W4375" s="99">
        <v>0.96998199226284998</v>
      </c>
      <c r="X4375" s="86">
        <v>11957.0974674832</v>
      </c>
      <c r="Y4375" s="44">
        <v>12300.4122025666</v>
      </c>
      <c r="Z4375" s="45">
        <v>11574.212641489201</v>
      </c>
      <c r="AA4375" s="46">
        <v>0.96797844735854999</v>
      </c>
      <c r="AB4375" s="139">
        <v>12486.1045154641</v>
      </c>
      <c r="AC4375" s="45">
        <v>11598.664251416199</v>
      </c>
      <c r="AD4375" s="99">
        <v>0.97002339263005199</v>
      </c>
      <c r="AE4375" s="142">
        <v>12055.941969957599</v>
      </c>
      <c r="AF4375" s="44">
        <v>12402.094749497301</v>
      </c>
      <c r="AG4375" s="45">
        <v>11670.307763823501</v>
      </c>
      <c r="AH4375" s="140">
        <v>0.96801293444385805</v>
      </c>
      <c r="AI4375" s="44">
        <v>12589.322105855999</v>
      </c>
      <c r="AJ4375" s="45">
        <v>11694.912625069899</v>
      </c>
      <c r="AK4375" s="46">
        <v>0.97005382525999895</v>
      </c>
    </row>
    <row r="4376" spans="1:37" x14ac:dyDescent="0.2">
      <c r="A4376" s="35" t="s">
        <v>2864</v>
      </c>
      <c r="B4376" s="35" t="s">
        <v>9080</v>
      </c>
      <c r="C4376" s="85" t="s">
        <v>1177</v>
      </c>
      <c r="D4376" s="85" t="s">
        <v>1177</v>
      </c>
      <c r="E4376" s="85" t="s">
        <v>12906</v>
      </c>
      <c r="F4376" s="85" t="s">
        <v>287</v>
      </c>
      <c r="G4376" s="85" t="s">
        <v>13493</v>
      </c>
      <c r="H4376" s="840">
        <v>1.0377732386196701</v>
      </c>
      <c r="I4376" s="840">
        <v>1.0509740152442599</v>
      </c>
      <c r="J4376" s="86">
        <v>11423.166666666701</v>
      </c>
      <c r="K4376" s="44">
        <v>11854.656666958999</v>
      </c>
      <c r="L4376" s="45">
        <v>11153.6571089924</v>
      </c>
      <c r="M4376" s="46">
        <v>0.97640675606521998</v>
      </c>
      <c r="N4376" s="139">
        <v>12005.451338471101</v>
      </c>
      <c r="O4376" s="45">
        <v>11151.208366154</v>
      </c>
      <c r="P4376" s="99">
        <v>0.976192389689436</v>
      </c>
      <c r="Q4376" s="86">
        <v>11480.693505016699</v>
      </c>
      <c r="R4376" s="44">
        <v>11914.356480300999</v>
      </c>
      <c r="S4376" s="45">
        <v>11210.4001496781</v>
      </c>
      <c r="T4376" s="140">
        <v>0.97645670488281899</v>
      </c>
      <c r="U4376" s="44">
        <v>12065.9105507561</v>
      </c>
      <c r="V4376" s="45">
        <v>11207.8568801205</v>
      </c>
      <c r="W4376" s="99">
        <v>0.97623517910507995</v>
      </c>
      <c r="X4376" s="86">
        <v>11539.8499388666</v>
      </c>
      <c r="Y4376" s="44">
        <v>11975.747444242599</v>
      </c>
      <c r="Z4376" s="45">
        <v>11268.715647717299</v>
      </c>
      <c r="AA4376" s="46">
        <v>0.97650452193177195</v>
      </c>
      <c r="AB4376" s="139">
        <v>12128.082425566799</v>
      </c>
      <c r="AC4376" s="45">
        <v>11266.0883058789</v>
      </c>
      <c r="AD4376" s="99">
        <v>0.976276846368198</v>
      </c>
      <c r="AE4376" s="142">
        <v>11603.3367716549</v>
      </c>
      <c r="AF4376" s="44">
        <v>12041.632380315001</v>
      </c>
      <c r="AG4376" s="45">
        <v>11331.1145169887</v>
      </c>
      <c r="AH4376" s="140">
        <v>0.97653931278361705</v>
      </c>
      <c r="AI4376" s="44">
        <v>12194.8054371375</v>
      </c>
      <c r="AJ4376" s="45">
        <v>11328.424427294</v>
      </c>
      <c r="AK4376" s="46">
        <v>0.97630747518830396</v>
      </c>
    </row>
    <row r="4377" spans="1:37" x14ac:dyDescent="0.2">
      <c r="A4377" s="35" t="s">
        <v>2863</v>
      </c>
      <c r="B4377" s="35" t="s">
        <v>9079</v>
      </c>
      <c r="C4377" s="85" t="s">
        <v>1177</v>
      </c>
      <c r="D4377" s="85" t="s">
        <v>1177</v>
      </c>
      <c r="E4377" s="85" t="s">
        <v>12906</v>
      </c>
      <c r="F4377" s="85" t="s">
        <v>238</v>
      </c>
      <c r="G4377" s="85" t="s">
        <v>13493</v>
      </c>
      <c r="H4377" s="840">
        <v>1.02871221347965</v>
      </c>
      <c r="I4377" s="840">
        <v>1.0442420954934499</v>
      </c>
      <c r="J4377" s="86">
        <v>14623.416666666701</v>
      </c>
      <c r="K4377" s="44">
        <v>15043.2873278019</v>
      </c>
      <c r="L4377" s="45">
        <v>14153.734971845</v>
      </c>
      <c r="M4377" s="46">
        <v>0.96788153510716401</v>
      </c>
      <c r="N4377" s="139">
        <v>15270.3872632739</v>
      </c>
      <c r="O4377" s="45">
        <v>14183.829112610299</v>
      </c>
      <c r="P4377" s="99">
        <v>0.96993947693096805</v>
      </c>
      <c r="Q4377" s="86">
        <v>14712.177469271601</v>
      </c>
      <c r="R4377" s="44">
        <v>15134.596649519901</v>
      </c>
      <c r="S4377" s="45">
        <v>14240.373353409201</v>
      </c>
      <c r="T4377" s="140">
        <v>0.96793104781071004</v>
      </c>
      <c r="U4377" s="44">
        <v>15363.0750297838</v>
      </c>
      <c r="V4377" s="45">
        <v>14270.5472121687</v>
      </c>
      <c r="W4377" s="99">
        <v>0.96998199226284998</v>
      </c>
      <c r="X4377" s="86">
        <v>14802.3042250856</v>
      </c>
      <c r="Y4377" s="44">
        <v>15227.311143987101</v>
      </c>
      <c r="Z4377" s="45">
        <v>14328.311461127299</v>
      </c>
      <c r="AA4377" s="46">
        <v>0.96797844735854999</v>
      </c>
      <c r="AB4377" s="139">
        <v>15457.189182135</v>
      </c>
      <c r="AC4377" s="45">
        <v>14358.581363159699</v>
      </c>
      <c r="AD4377" s="99">
        <v>0.97002339263005199</v>
      </c>
      <c r="AE4377" s="142">
        <v>14899.4090125651</v>
      </c>
      <c r="AF4377" s="44">
        <v>15327.2040248546</v>
      </c>
      <c r="AG4377" s="45">
        <v>14422.820639732399</v>
      </c>
      <c r="AH4377" s="140">
        <v>0.96801293444385705</v>
      </c>
      <c r="AI4377" s="44">
        <v>15558.590088895</v>
      </c>
      <c r="AJ4377" s="45">
        <v>14453.228706752099</v>
      </c>
      <c r="AK4377" s="46">
        <v>0.97005382525999895</v>
      </c>
    </row>
    <row r="4378" spans="1:37" x14ac:dyDescent="0.2">
      <c r="A4378" s="35" t="s">
        <v>2862</v>
      </c>
      <c r="B4378" s="35" t="s">
        <v>9078</v>
      </c>
      <c r="C4378" s="85" t="s">
        <v>1177</v>
      </c>
      <c r="D4378" s="85" t="s">
        <v>1177</v>
      </c>
      <c r="E4378" s="85" t="s">
        <v>12906</v>
      </c>
      <c r="F4378" s="85" t="s">
        <v>285</v>
      </c>
      <c r="G4378" s="85" t="s">
        <v>13493</v>
      </c>
      <c r="H4378" s="840">
        <v>1.02928237075616</v>
      </c>
      <c r="I4378" s="840">
        <v>1.0464332885391701</v>
      </c>
      <c r="J4378" s="86">
        <v>13788.416666666701</v>
      </c>
      <c r="K4378" s="44">
        <v>14192.1741956405</v>
      </c>
      <c r="L4378" s="45">
        <v>13352.950579366699</v>
      </c>
      <c r="M4378" s="46">
        <v>0.96841797736264601</v>
      </c>
      <c r="N4378" s="139">
        <v>14428.6581962483</v>
      </c>
      <c r="O4378" s="45">
        <v>13401.992932559901</v>
      </c>
      <c r="P4378" s="99">
        <v>0.97197475653307597</v>
      </c>
      <c r="Q4378" s="86">
        <v>13848.1928976089</v>
      </c>
      <c r="R4378" s="44">
        <v>14253.7008163396</v>
      </c>
      <c r="S4378" s="45">
        <v>13411.5249975233</v>
      </c>
      <c r="T4378" s="140">
        <v>0.96846751750829696</v>
      </c>
      <c r="U4378" s="44">
        <v>14491.210034169701</v>
      </c>
      <c r="V4378" s="45">
        <v>13460.683916023399</v>
      </c>
      <c r="W4378" s="99">
        <v>0.97201736107731596</v>
      </c>
      <c r="X4378" s="86">
        <v>13907.1998402514</v>
      </c>
      <c r="Y4378" s="44">
        <v>14314.4356221537</v>
      </c>
      <c r="Z4378" s="45">
        <v>13469.3308651189</v>
      </c>
      <c r="AA4378" s="46">
        <v>0.96851494332703802</v>
      </c>
      <c r="AB4378" s="139">
        <v>14552.9568632057</v>
      </c>
      <c r="AC4378" s="45">
        <v>13518.6166600331</v>
      </c>
      <c r="AD4378" s="99">
        <v>0.97205884831728195</v>
      </c>
      <c r="AE4378" s="142">
        <v>13971.724106301301</v>
      </c>
      <c r="AF4378" s="44">
        <v>14380.8493116849</v>
      </c>
      <c r="AG4378" s="45">
        <v>13532.305692095601</v>
      </c>
      <c r="AH4378" s="140">
        <v>0.96854944952659605</v>
      </c>
      <c r="AI4378" s="44">
        <v>14620.4772031189</v>
      </c>
      <c r="AJ4378" s="45">
        <v>13581.764132301299</v>
      </c>
      <c r="AK4378" s="46">
        <v>0.97208934480576104</v>
      </c>
    </row>
    <row r="4379" spans="1:37" x14ac:dyDescent="0.2">
      <c r="A4379" s="35" t="s">
        <v>2861</v>
      </c>
      <c r="B4379" s="35" t="s">
        <v>9077</v>
      </c>
      <c r="C4379" s="85" t="s">
        <v>1177</v>
      </c>
      <c r="D4379" s="85" t="s">
        <v>1177</v>
      </c>
      <c r="E4379" s="85" t="s">
        <v>12906</v>
      </c>
      <c r="F4379" s="85" t="s">
        <v>238</v>
      </c>
      <c r="G4379" s="85" t="s">
        <v>13493</v>
      </c>
      <c r="H4379" s="840">
        <v>1.02871221347965</v>
      </c>
      <c r="I4379" s="840">
        <v>1.0442420954934499</v>
      </c>
      <c r="J4379" s="86">
        <v>17908.25</v>
      </c>
      <c r="K4379" s="44">
        <v>18422.435497047001</v>
      </c>
      <c r="L4379" s="45">
        <v>17333.064501082899</v>
      </c>
      <c r="M4379" s="46">
        <v>0.96788153510716401</v>
      </c>
      <c r="N4379" s="139">
        <v>18700.548506620598</v>
      </c>
      <c r="O4379" s="45">
        <v>17369.918637749</v>
      </c>
      <c r="P4379" s="99">
        <v>0.96993947693096805</v>
      </c>
      <c r="Q4379" s="86">
        <v>17957.1925185117</v>
      </c>
      <c r="R4379" s="44">
        <v>18472.7832635985</v>
      </c>
      <c r="S4379" s="45">
        <v>17381.324170181699</v>
      </c>
      <c r="T4379" s="140">
        <v>0.96793104781071004</v>
      </c>
      <c r="U4379" s="44">
        <v>18751.656344710002</v>
      </c>
      <c r="V4379" s="45">
        <v>17418.153374553502</v>
      </c>
      <c r="W4379" s="99">
        <v>0.96998199226284998</v>
      </c>
      <c r="X4379" s="86">
        <v>18018.247029558101</v>
      </c>
      <c r="Y4379" s="44">
        <v>18535.590784799999</v>
      </c>
      <c r="Z4379" s="45">
        <v>17441.274783794499</v>
      </c>
      <c r="AA4379" s="46">
        <v>0.96797844735854999</v>
      </c>
      <c r="AB4379" s="139">
        <v>18815.4120352645</v>
      </c>
      <c r="AC4379" s="45">
        <v>17478.121112858302</v>
      </c>
      <c r="AD4379" s="99">
        <v>0.97002339263005199</v>
      </c>
      <c r="AE4379" s="142">
        <v>18094.045944251098</v>
      </c>
      <c r="AF4379" s="44">
        <v>18613.5660541131</v>
      </c>
      <c r="AG4379" s="45">
        <v>17515.270510456401</v>
      </c>
      <c r="AH4379" s="140">
        <v>0.96801293444385705</v>
      </c>
      <c r="AI4379" s="44">
        <v>18894.564452779501</v>
      </c>
      <c r="AJ4379" s="45">
        <v>17552.1984826509</v>
      </c>
      <c r="AK4379" s="46">
        <v>0.97005382525999895</v>
      </c>
    </row>
    <row r="4380" spans="1:37" x14ac:dyDescent="0.2">
      <c r="A4380" s="35" t="s">
        <v>2860</v>
      </c>
      <c r="B4380" s="35" t="s">
        <v>9076</v>
      </c>
      <c r="C4380" s="85" t="s">
        <v>1177</v>
      </c>
      <c r="D4380" s="85" t="s">
        <v>1177</v>
      </c>
      <c r="E4380" s="85" t="s">
        <v>12906</v>
      </c>
      <c r="F4380" s="85" t="s">
        <v>286</v>
      </c>
      <c r="G4380" s="85" t="s">
        <v>13493</v>
      </c>
      <c r="H4380" s="840">
        <v>1.03436416871231</v>
      </c>
      <c r="I4380" s="840">
        <v>1.0476898424672001</v>
      </c>
      <c r="J4380" s="86">
        <v>10861.75</v>
      </c>
      <c r="K4380" s="44">
        <v>11235.005009511</v>
      </c>
      <c r="L4380" s="45">
        <v>10570.647216056601</v>
      </c>
      <c r="M4380" s="46">
        <v>0.97319927415532703</v>
      </c>
      <c r="N4380" s="139">
        <v>11379.745146418099</v>
      </c>
      <c r="O4380" s="45">
        <v>10570.0240418949</v>
      </c>
      <c r="P4380" s="99">
        <v>0.973141900881065</v>
      </c>
      <c r="Q4380" s="86">
        <v>10931.777758858399</v>
      </c>
      <c r="R4380" s="44">
        <v>11307.4392140893</v>
      </c>
      <c r="S4380" s="45">
        <v>10639.342415823099</v>
      </c>
      <c r="T4380" s="140">
        <v>0.97324905889179003</v>
      </c>
      <c r="U4380" s="44">
        <v>11453.1125180648</v>
      </c>
      <c r="V4380" s="45">
        <v>10638.6372909372</v>
      </c>
      <c r="W4380" s="99">
        <v>0.97318455658471303</v>
      </c>
      <c r="X4380" s="86">
        <v>10994.3425878288</v>
      </c>
      <c r="Y4380" s="44">
        <v>11372.1540313979</v>
      </c>
      <c r="Z4380" s="45">
        <v>10700.757566783301</v>
      </c>
      <c r="AA4380" s="46">
        <v>0.97329671886243696</v>
      </c>
      <c r="AB4380" s="139">
        <v>11518.6610538728</v>
      </c>
      <c r="AC4380" s="45">
        <v>10699.981088919199</v>
      </c>
      <c r="AD4380" s="99">
        <v>0.97322609364243096</v>
      </c>
      <c r="AE4380" s="142">
        <v>11055.4692661767</v>
      </c>
      <c r="AF4380" s="44">
        <v>11435.3812772334</v>
      </c>
      <c r="AG4380" s="45">
        <v>10760.6353279464</v>
      </c>
      <c r="AH4380" s="140">
        <v>0.97333139542684299</v>
      </c>
      <c r="AI4380" s="44">
        <v>11582.702853881699</v>
      </c>
      <c r="AJ4380" s="45">
        <v>10759.808725148499</v>
      </c>
      <c r="AK4380" s="46">
        <v>0.973256626751001</v>
      </c>
    </row>
    <row r="4381" spans="1:37" x14ac:dyDescent="0.2">
      <c r="A4381" s="35" t="s">
        <v>2859</v>
      </c>
      <c r="B4381" s="35" t="s">
        <v>9075</v>
      </c>
      <c r="C4381" s="85" t="s">
        <v>1177</v>
      </c>
      <c r="D4381" s="85" t="s">
        <v>1177</v>
      </c>
      <c r="E4381" s="85" t="s">
        <v>12906</v>
      </c>
      <c r="F4381" s="85" t="s">
        <v>286</v>
      </c>
      <c r="G4381" s="85" t="s">
        <v>13493</v>
      </c>
      <c r="H4381" s="840">
        <v>1.03436416871231</v>
      </c>
      <c r="I4381" s="840">
        <v>1.0476898424672001</v>
      </c>
      <c r="J4381" s="86">
        <v>13879.25</v>
      </c>
      <c r="K4381" s="44">
        <v>14356.1988886004</v>
      </c>
      <c r="L4381" s="45">
        <v>13507.2760258203</v>
      </c>
      <c r="M4381" s="46">
        <v>0.97319927415532703</v>
      </c>
      <c r="N4381" s="139">
        <v>14541.1492460629</v>
      </c>
      <c r="O4381" s="45">
        <v>13506.4797278035</v>
      </c>
      <c r="P4381" s="99">
        <v>0.973141900881065</v>
      </c>
      <c r="Q4381" s="86">
        <v>13938.8092032776</v>
      </c>
      <c r="R4381" s="44">
        <v>14417.804794387799</v>
      </c>
      <c r="S4381" s="45">
        <v>13565.9329391621</v>
      </c>
      <c r="T4381" s="140">
        <v>0.97324905889179003</v>
      </c>
      <c r="U4381" s="44">
        <v>14603.5488183623</v>
      </c>
      <c r="V4381" s="45">
        <v>13565.033853810601</v>
      </c>
      <c r="W4381" s="99">
        <v>0.97318455658471303</v>
      </c>
      <c r="X4381" s="86">
        <v>13993.646009730401</v>
      </c>
      <c r="Y4381" s="44">
        <v>14474.526022109199</v>
      </c>
      <c r="Z4381" s="45">
        <v>13619.969746193099</v>
      </c>
      <c r="AA4381" s="46">
        <v>0.97329671886243696</v>
      </c>
      <c r="AB4381" s="139">
        <v>14661.0007834762</v>
      </c>
      <c r="AC4381" s="45">
        <v>13618.9814418649</v>
      </c>
      <c r="AD4381" s="99">
        <v>0.97322609364243096</v>
      </c>
      <c r="AE4381" s="142">
        <v>14051.0005500238</v>
      </c>
      <c r="AF4381" s="44">
        <v>14533.851503501601</v>
      </c>
      <c r="AG4381" s="45">
        <v>13676.279972498</v>
      </c>
      <c r="AH4381" s="140">
        <v>0.97333139542684299</v>
      </c>
      <c r="AI4381" s="44">
        <v>14721.090552760999</v>
      </c>
      <c r="AJ4381" s="45">
        <v>13675.2293977926</v>
      </c>
      <c r="AK4381" s="46">
        <v>0.973256626751001</v>
      </c>
    </row>
    <row r="4382" spans="1:37" x14ac:dyDescent="0.2">
      <c r="A4382" s="35" t="s">
        <v>2858</v>
      </c>
      <c r="B4382" s="35" t="s">
        <v>9074</v>
      </c>
      <c r="C4382" s="85" t="s">
        <v>1177</v>
      </c>
      <c r="D4382" s="85" t="s">
        <v>1177</v>
      </c>
      <c r="E4382" s="85" t="s">
        <v>12906</v>
      </c>
      <c r="F4382" s="85" t="s">
        <v>285</v>
      </c>
      <c r="G4382" s="85" t="s">
        <v>13493</v>
      </c>
      <c r="H4382" s="840">
        <v>1.02928237075616</v>
      </c>
      <c r="I4382" s="840">
        <v>1.0464332885391701</v>
      </c>
      <c r="J4382" s="86">
        <v>6075.5833333333303</v>
      </c>
      <c r="K4382" s="44">
        <v>6253.4908170599801</v>
      </c>
      <c r="L4382" s="45">
        <v>5883.7041229648703</v>
      </c>
      <c r="M4382" s="46">
        <v>0.96841797736264601</v>
      </c>
      <c r="N4382" s="139">
        <v>6357.6926472937903</v>
      </c>
      <c r="O4382" s="45">
        <v>5905.31363121308</v>
      </c>
      <c r="P4382" s="99">
        <v>0.97197475653307597</v>
      </c>
      <c r="Q4382" s="86">
        <v>6110.53474890283</v>
      </c>
      <c r="R4382" s="44">
        <v>6289.4656929386301</v>
      </c>
      <c r="S4382" s="45">
        <v>5917.8544189181102</v>
      </c>
      <c r="T4382" s="140">
        <v>0.96846751750829696</v>
      </c>
      <c r="U4382" s="44">
        <v>6394.2669720272797</v>
      </c>
      <c r="V4382" s="45">
        <v>5939.5458613997698</v>
      </c>
      <c r="W4382" s="99">
        <v>0.97201736107731596</v>
      </c>
      <c r="X4382" s="86">
        <v>6140.61831341369</v>
      </c>
      <c r="Y4382" s="44">
        <v>6320.4301755391698</v>
      </c>
      <c r="Z4382" s="45">
        <v>5947.28059780884</v>
      </c>
      <c r="AA4382" s="46">
        <v>0.96851494332703802</v>
      </c>
      <c r="AB4382" s="139">
        <v>6425.7474153693602</v>
      </c>
      <c r="AC4382" s="45">
        <v>5969.0423656929297</v>
      </c>
      <c r="AD4382" s="99">
        <v>0.97205884831728195</v>
      </c>
      <c r="AE4382" s="142">
        <v>6171.0567394351801</v>
      </c>
      <c r="AF4382" s="44">
        <v>6351.7599108366503</v>
      </c>
      <c r="AG4382" s="45">
        <v>5976.9736079773302</v>
      </c>
      <c r="AH4382" s="140">
        <v>0.96854944952659605</v>
      </c>
      <c r="AI4382" s="44">
        <v>6457.5991976089799</v>
      </c>
      <c r="AJ4382" s="45">
        <v>5998.8185025967196</v>
      </c>
      <c r="AK4382" s="46">
        <v>0.97208934480576104</v>
      </c>
    </row>
    <row r="4383" spans="1:37" x14ac:dyDescent="0.2">
      <c r="A4383" s="35" t="s">
        <v>2857</v>
      </c>
      <c r="B4383" s="35" t="s">
        <v>9073</v>
      </c>
      <c r="C4383" s="85" t="s">
        <v>1177</v>
      </c>
      <c r="D4383" s="85" t="s">
        <v>1177</v>
      </c>
      <c r="E4383" s="85" t="s">
        <v>12906</v>
      </c>
      <c r="F4383" s="85" t="s">
        <v>285</v>
      </c>
      <c r="G4383" s="85" t="s">
        <v>13493</v>
      </c>
      <c r="H4383" s="840">
        <v>1.02928237075616</v>
      </c>
      <c r="I4383" s="840">
        <v>1.0464332885391701</v>
      </c>
      <c r="J4383" s="86">
        <v>8811.9166666666697</v>
      </c>
      <c r="K4383" s="44">
        <v>9069.9504775724308</v>
      </c>
      <c r="L4383" s="45">
        <v>8533.6185150215206</v>
      </c>
      <c r="M4383" s="46">
        <v>0.96841797736264601</v>
      </c>
      <c r="N4383" s="139">
        <v>9221.0829358331503</v>
      </c>
      <c r="O4383" s="45">
        <v>8564.9605566730897</v>
      </c>
      <c r="P4383" s="99">
        <v>0.97197475653307597</v>
      </c>
      <c r="Q4383" s="86">
        <v>8851.8954852371407</v>
      </c>
      <c r="R4383" s="44">
        <v>9111.0999707306801</v>
      </c>
      <c r="S4383" s="45">
        <v>8572.7732458305109</v>
      </c>
      <c r="T4383" s="140">
        <v>0.96846751750829696</v>
      </c>
      <c r="U4383" s="44">
        <v>9262.9181024217596</v>
      </c>
      <c r="V4383" s="45">
        <v>8604.1960900924096</v>
      </c>
      <c r="W4383" s="99">
        <v>0.97201736107731596</v>
      </c>
      <c r="X4383" s="86">
        <v>8892.4409930902493</v>
      </c>
      <c r="Y4383" s="44">
        <v>9152.8327471772409</v>
      </c>
      <c r="Z4383" s="45">
        <v>8612.4619844618392</v>
      </c>
      <c r="AA4383" s="46">
        <v>0.96851494332703802</v>
      </c>
      <c r="AB4383" s="139">
        <v>9305.3462715399801</v>
      </c>
      <c r="AC4383" s="45">
        <v>8643.9759504727008</v>
      </c>
      <c r="AD4383" s="99">
        <v>0.97205884831728195</v>
      </c>
      <c r="AE4383" s="142">
        <v>8934.5457213338996</v>
      </c>
      <c r="AF4383" s="44">
        <v>9196.1704016839103</v>
      </c>
      <c r="AG4383" s="45">
        <v>8653.5493401681506</v>
      </c>
      <c r="AH4383" s="140">
        <v>0.96854944952659605</v>
      </c>
      <c r="AI4383" s="44">
        <v>9349.4060607790307</v>
      </c>
      <c r="AJ4383" s="45">
        <v>8685.1766963885893</v>
      </c>
      <c r="AK4383" s="46">
        <v>0.97208934480576104</v>
      </c>
    </row>
    <row r="4384" spans="1:37" x14ac:dyDescent="0.2">
      <c r="A4384" s="35" t="s">
        <v>2856</v>
      </c>
      <c r="B4384" s="35" t="s">
        <v>9072</v>
      </c>
      <c r="C4384" s="85" t="s">
        <v>1177</v>
      </c>
      <c r="D4384" s="85" t="s">
        <v>1177</v>
      </c>
      <c r="E4384" s="85" t="s">
        <v>12906</v>
      </c>
      <c r="F4384" s="85" t="s">
        <v>287</v>
      </c>
      <c r="G4384" s="85" t="s">
        <v>13493</v>
      </c>
      <c r="H4384" s="840">
        <v>1.0377732386196701</v>
      </c>
      <c r="I4384" s="840">
        <v>1.0509740152442599</v>
      </c>
      <c r="J4384" s="86">
        <v>13166.666666666701</v>
      </c>
      <c r="K4384" s="44">
        <v>13664.0143084924</v>
      </c>
      <c r="L4384" s="45">
        <v>12856.0222881921</v>
      </c>
      <c r="M4384" s="46">
        <v>0.97640675606521998</v>
      </c>
      <c r="N4384" s="139">
        <v>13837.8245340494</v>
      </c>
      <c r="O4384" s="45">
        <v>12853.199797577599</v>
      </c>
      <c r="P4384" s="99">
        <v>0.976192389689436</v>
      </c>
      <c r="Q4384" s="86">
        <v>13231.7205820853</v>
      </c>
      <c r="R4384" s="44">
        <v>13731.5255209813</v>
      </c>
      <c r="S4384" s="45">
        <v>12920.2022795132</v>
      </c>
      <c r="T4384" s="140">
        <v>0.97645670488281899</v>
      </c>
      <c r="U4384" s="44">
        <v>13906.1945087444</v>
      </c>
      <c r="V4384" s="45">
        <v>12917.271112320501</v>
      </c>
      <c r="W4384" s="99">
        <v>0.97623517910507995</v>
      </c>
      <c r="X4384" s="86">
        <v>13292.571540065501</v>
      </c>
      <c r="Y4384" s="44">
        <v>13794.6750167175</v>
      </c>
      <c r="Z4384" s="45">
        <v>12980.2562169756</v>
      </c>
      <c r="AA4384" s="46">
        <v>0.97650452193177195</v>
      </c>
      <c r="AB4384" s="139">
        <v>13970.1472843843</v>
      </c>
      <c r="AC4384" s="45">
        <v>12977.2298232588</v>
      </c>
      <c r="AD4384" s="99">
        <v>0.976276846368198</v>
      </c>
      <c r="AE4384" s="142">
        <v>13365.2689042249</v>
      </c>
      <c r="AF4384" s="44">
        <v>13870.118395760301</v>
      </c>
      <c r="AG4384" s="45">
        <v>13051.7105109</v>
      </c>
      <c r="AH4384" s="140">
        <v>0.97653931278361705</v>
      </c>
      <c r="AI4384" s="44">
        <v>14046.550325092499</v>
      </c>
      <c r="AJ4384" s="45">
        <v>13048.6119390965</v>
      </c>
      <c r="AK4384" s="46">
        <v>0.97630747518830396</v>
      </c>
    </row>
    <row r="4385" spans="1:37" x14ac:dyDescent="0.2">
      <c r="A4385" s="35" t="s">
        <v>2855</v>
      </c>
      <c r="B4385" s="35" t="s">
        <v>13143</v>
      </c>
      <c r="C4385" s="85" t="s">
        <v>1177</v>
      </c>
      <c r="D4385" s="85" t="s">
        <v>1177</v>
      </c>
      <c r="E4385" s="85" t="s">
        <v>12906</v>
      </c>
      <c r="F4385" s="85" t="s">
        <v>285</v>
      </c>
      <c r="G4385" s="85" t="s">
        <v>13493</v>
      </c>
      <c r="H4385" s="840">
        <v>1.02928237075616</v>
      </c>
      <c r="I4385" s="840">
        <v>1.0464332885391701</v>
      </c>
      <c r="J4385" s="86">
        <v>19346.833333333299</v>
      </c>
      <c r="K4385" s="44">
        <v>19913.354479957699</v>
      </c>
      <c r="L4385" s="45">
        <v>18735.821205038901</v>
      </c>
      <c r="M4385" s="46">
        <v>0.96841797736264601</v>
      </c>
      <c r="N4385" s="139">
        <v>20245.170427819299</v>
      </c>
      <c r="O4385" s="45">
        <v>18804.633618852698</v>
      </c>
      <c r="P4385" s="99">
        <v>0.97197475653307597</v>
      </c>
      <c r="Q4385" s="86">
        <v>19450.170370809101</v>
      </c>
      <c r="R4385" s="44">
        <v>20019.717470877698</v>
      </c>
      <c r="S4385" s="45">
        <v>18836.858214130902</v>
      </c>
      <c r="T4385" s="140">
        <v>0.96846751750829696</v>
      </c>
      <c r="U4385" s="44">
        <v>20353.3057437729</v>
      </c>
      <c r="V4385" s="45">
        <v>18905.9032763381</v>
      </c>
      <c r="W4385" s="99">
        <v>0.97201736107731596</v>
      </c>
      <c r="X4385" s="86">
        <v>19547.760935759401</v>
      </c>
      <c r="Y4385" s="44">
        <v>20120.1657189332</v>
      </c>
      <c r="Z4385" s="45">
        <v>18932.298574867498</v>
      </c>
      <c r="AA4385" s="46">
        <v>0.96851494332703802</v>
      </c>
      <c r="AB4385" s="139">
        <v>20455.427759584301</v>
      </c>
      <c r="AC4385" s="45">
        <v>19001.573982395901</v>
      </c>
      <c r="AD4385" s="99">
        <v>0.97205884831728195</v>
      </c>
      <c r="AE4385" s="142">
        <v>19650.916794546902</v>
      </c>
      <c r="AF4385" s="44">
        <v>20226.342225823399</v>
      </c>
      <c r="AG4385" s="45">
        <v>19032.884644051301</v>
      </c>
      <c r="AH4385" s="140">
        <v>0.96854944952659605</v>
      </c>
      <c r="AI4385" s="44">
        <v>20563.373484127402</v>
      </c>
      <c r="AJ4385" s="45">
        <v>19102.4468316436</v>
      </c>
      <c r="AK4385" s="46">
        <v>0.97208934480576104</v>
      </c>
    </row>
    <row r="4386" spans="1:37" x14ac:dyDescent="0.2">
      <c r="A4386" s="35" t="s">
        <v>2854</v>
      </c>
      <c r="B4386" s="35" t="s">
        <v>9071</v>
      </c>
      <c r="C4386" s="85" t="s">
        <v>1177</v>
      </c>
      <c r="D4386" s="85" t="s">
        <v>1177</v>
      </c>
      <c r="E4386" s="85" t="s">
        <v>12906</v>
      </c>
      <c r="F4386" s="85" t="s">
        <v>285</v>
      </c>
      <c r="G4386" s="85" t="s">
        <v>13493</v>
      </c>
      <c r="H4386" s="840">
        <v>1.02928237075616</v>
      </c>
      <c r="I4386" s="840">
        <v>1.0464332885391701</v>
      </c>
      <c r="J4386" s="86">
        <v>7479.6666666666697</v>
      </c>
      <c r="K4386" s="44">
        <v>7698.6890391325296</v>
      </c>
      <c r="L4386" s="45">
        <v>7243.4436646801396</v>
      </c>
      <c r="M4386" s="46">
        <v>0.96841797736264601</v>
      </c>
      <c r="N4386" s="139">
        <v>7826.9721871768397</v>
      </c>
      <c r="O4386" s="45">
        <v>7270.0471872818998</v>
      </c>
      <c r="P4386" s="99">
        <v>0.97197475653307597</v>
      </c>
      <c r="Q4386" s="86">
        <v>7526.3802884717097</v>
      </c>
      <c r="R4386" s="44">
        <v>7746.7705465306299</v>
      </c>
      <c r="S4386" s="45">
        <v>7289.0548337995797</v>
      </c>
      <c r="T4386" s="140">
        <v>0.96846751750829696</v>
      </c>
      <c r="U4386" s="44">
        <v>7875.8548760618696</v>
      </c>
      <c r="V4386" s="45">
        <v>7315.7723064645998</v>
      </c>
      <c r="W4386" s="99">
        <v>0.97201736107731596</v>
      </c>
      <c r="X4386" s="86">
        <v>7569.6357638047102</v>
      </c>
      <c r="Y4386" s="44">
        <v>7791.2926447295704</v>
      </c>
      <c r="Z4386" s="45">
        <v>7331.30535278764</v>
      </c>
      <c r="AA4386" s="46">
        <v>0.96851494332703802</v>
      </c>
      <c r="AB4386" s="139">
        <v>7921.1188453618997</v>
      </c>
      <c r="AC4386" s="45">
        <v>7358.1314227453204</v>
      </c>
      <c r="AD4386" s="99">
        <v>0.97205884831728195</v>
      </c>
      <c r="AE4386" s="142">
        <v>7613.2805907186903</v>
      </c>
      <c r="AF4386" s="44">
        <v>7836.2154956468303</v>
      </c>
      <c r="AG4386" s="45">
        <v>7373.8387252320999</v>
      </c>
      <c r="AH4386" s="140">
        <v>0.96854944952659605</v>
      </c>
      <c r="AI4386" s="44">
        <v>7966.7902451172104</v>
      </c>
      <c r="AJ4386" s="45">
        <v>7400.7889412541499</v>
      </c>
      <c r="AK4386" s="46">
        <v>0.97208934480576104</v>
      </c>
    </row>
    <row r="4387" spans="1:37" x14ac:dyDescent="0.2">
      <c r="A4387" s="35" t="s">
        <v>2853</v>
      </c>
      <c r="B4387" s="35" t="s">
        <v>9070</v>
      </c>
      <c r="C4387" s="85" t="s">
        <v>1177</v>
      </c>
      <c r="D4387" s="85" t="s">
        <v>1177</v>
      </c>
      <c r="E4387" s="85" t="s">
        <v>12906</v>
      </c>
      <c r="F4387" s="85" t="s">
        <v>285</v>
      </c>
      <c r="G4387" s="85" t="s">
        <v>13493</v>
      </c>
      <c r="H4387" s="840">
        <v>1.02928237075616</v>
      </c>
      <c r="I4387" s="840">
        <v>1.0464332885391701</v>
      </c>
      <c r="J4387" s="86">
        <v>5216</v>
      </c>
      <c r="K4387" s="44">
        <v>5368.7368458641604</v>
      </c>
      <c r="L4387" s="45">
        <v>5051.26816992356</v>
      </c>
      <c r="M4387" s="46">
        <v>0.96841797736264601</v>
      </c>
      <c r="N4387" s="139">
        <v>5458.1960330203301</v>
      </c>
      <c r="O4387" s="45">
        <v>5069.8203300765299</v>
      </c>
      <c r="P4387" s="99">
        <v>0.97197475653307597</v>
      </c>
      <c r="Q4387" s="86">
        <v>5243.5052804452898</v>
      </c>
      <c r="R4387" s="44">
        <v>5397.0475461291999</v>
      </c>
      <c r="S4387" s="45">
        <v>5078.1645419944898</v>
      </c>
      <c r="T4387" s="140">
        <v>0.96846751750829696</v>
      </c>
      <c r="U4387" s="44">
        <v>5486.9784740888799</v>
      </c>
      <c r="V4387" s="45">
        <v>5096.7781654933997</v>
      </c>
      <c r="W4387" s="99">
        <v>0.97201736107731596</v>
      </c>
      <c r="X4387" s="86">
        <v>5265.8612335473399</v>
      </c>
      <c r="Y4387" s="44">
        <v>5420.0581345385899</v>
      </c>
      <c r="Z4387" s="45">
        <v>5100.0652941771496</v>
      </c>
      <c r="AA4387" s="46">
        <v>0.96851494332703802</v>
      </c>
      <c r="AB4387" s="139">
        <v>5510.3724876118904</v>
      </c>
      <c r="AC4387" s="45">
        <v>5118.7270060806504</v>
      </c>
      <c r="AD4387" s="99">
        <v>0.97205884831728195</v>
      </c>
      <c r="AE4387" s="142">
        <v>5287.1076713891598</v>
      </c>
      <c r="AF4387" s="44">
        <v>5441.9267184505397</v>
      </c>
      <c r="AG4387" s="45">
        <v>5120.8252247118098</v>
      </c>
      <c r="AH4387" s="140">
        <v>0.96854944952659605</v>
      </c>
      <c r="AI4387" s="44">
        <v>5532.6054674324496</v>
      </c>
      <c r="AJ4387" s="45">
        <v>5139.5410321981999</v>
      </c>
      <c r="AK4387" s="46">
        <v>0.97208934480576104</v>
      </c>
    </row>
    <row r="4388" spans="1:37" x14ac:dyDescent="0.2">
      <c r="A4388" s="35" t="s">
        <v>2852</v>
      </c>
      <c r="B4388" s="35" t="s">
        <v>9069</v>
      </c>
      <c r="C4388" s="85" t="s">
        <v>1177</v>
      </c>
      <c r="D4388" s="85" t="s">
        <v>1177</v>
      </c>
      <c r="E4388" s="85" t="s">
        <v>12906</v>
      </c>
      <c r="F4388" s="85" t="s">
        <v>285</v>
      </c>
      <c r="G4388" s="85" t="s">
        <v>13493</v>
      </c>
      <c r="H4388" s="840">
        <v>1.02928237075616</v>
      </c>
      <c r="I4388" s="840">
        <v>1.0464332885391701</v>
      </c>
      <c r="J4388" s="86">
        <v>13947.25</v>
      </c>
      <c r="K4388" s="44">
        <v>14355.658545528901</v>
      </c>
      <c r="L4388" s="45">
        <v>13506.7676347712</v>
      </c>
      <c r="M4388" s="46">
        <v>0.96841797736264601</v>
      </c>
      <c r="N4388" s="139">
        <v>14594.866683578</v>
      </c>
      <c r="O4388" s="45">
        <v>13556.374923055901</v>
      </c>
      <c r="P4388" s="99">
        <v>0.97197475653307597</v>
      </c>
      <c r="Q4388" s="86">
        <v>14039.2491897993</v>
      </c>
      <c r="R4388" s="44">
        <v>14450.351689713099</v>
      </c>
      <c r="S4388" s="45">
        <v>13596.556810525301</v>
      </c>
      <c r="T4388" s="140">
        <v>0.96846751750829696</v>
      </c>
      <c r="U4388" s="44">
        <v>14691.1376983026</v>
      </c>
      <c r="V4388" s="45">
        <v>13646.393948975499</v>
      </c>
      <c r="W4388" s="99">
        <v>0.97201736107731596</v>
      </c>
      <c r="X4388" s="86">
        <v>14122.406234481599</v>
      </c>
      <c r="Y4388" s="44">
        <v>14535.9437698088</v>
      </c>
      <c r="Z4388" s="45">
        <v>13677.7614738303</v>
      </c>
      <c r="AA4388" s="46">
        <v>0.96851494332703802</v>
      </c>
      <c r="AB4388" s="139">
        <v>14778.155998034699</v>
      </c>
      <c r="AC4388" s="45">
        <v>13727.809939758899</v>
      </c>
      <c r="AD4388" s="99">
        <v>0.97205884831728195</v>
      </c>
      <c r="AE4388" s="142">
        <v>14207.736162687799</v>
      </c>
      <c r="AF4388" s="44">
        <v>14623.7723606093</v>
      </c>
      <c r="AG4388" s="45">
        <v>13760.8950393903</v>
      </c>
      <c r="AH4388" s="140">
        <v>0.96854944952659605</v>
      </c>
      <c r="AI4388" s="44">
        <v>14867.448075418301</v>
      </c>
      <c r="AJ4388" s="45">
        <v>13811.1889375603</v>
      </c>
      <c r="AK4388" s="46">
        <v>0.97208934480576104</v>
      </c>
    </row>
    <row r="4389" spans="1:37" x14ac:dyDescent="0.2">
      <c r="A4389" s="35" t="s">
        <v>2851</v>
      </c>
      <c r="B4389" s="35" t="s">
        <v>9068</v>
      </c>
      <c r="C4389" s="85" t="s">
        <v>1177</v>
      </c>
      <c r="D4389" s="85" t="s">
        <v>1177</v>
      </c>
      <c r="E4389" s="85" t="s">
        <v>12906</v>
      </c>
      <c r="F4389" s="85" t="s">
        <v>287</v>
      </c>
      <c r="G4389" s="85" t="s">
        <v>13493</v>
      </c>
      <c r="H4389" s="840">
        <v>1.0377732386196701</v>
      </c>
      <c r="I4389" s="840">
        <v>1.0509740152442599</v>
      </c>
      <c r="J4389" s="86">
        <v>8485.75</v>
      </c>
      <c r="K4389" s="44">
        <v>8806.2842596168903</v>
      </c>
      <c r="L4389" s="45">
        <v>8285.5436302804392</v>
      </c>
      <c r="M4389" s="46">
        <v>0.97640675606521998</v>
      </c>
      <c r="N4389" s="139">
        <v>8918.3027498589909</v>
      </c>
      <c r="O4389" s="45">
        <v>8283.7245708071296</v>
      </c>
      <c r="P4389" s="99">
        <v>0.976192389689436</v>
      </c>
      <c r="Q4389" s="86">
        <v>8533.4108278893109</v>
      </c>
      <c r="R4389" s="44">
        <v>8855.74539133088</v>
      </c>
      <c r="S4389" s="45">
        <v>8332.5062184121707</v>
      </c>
      <c r="T4389" s="140">
        <v>0.97645670488281899</v>
      </c>
      <c r="U4389" s="44">
        <v>8968.3930415156901</v>
      </c>
      <c r="V4389" s="45">
        <v>8330.6158479417609</v>
      </c>
      <c r="W4389" s="99">
        <v>0.97623517910507995</v>
      </c>
      <c r="X4389" s="86">
        <v>8580.7551673783692</v>
      </c>
      <c r="Y4389" s="44">
        <v>8904.8780798527496</v>
      </c>
      <c r="Z4389" s="45">
        <v>8379.1462225344003</v>
      </c>
      <c r="AA4389" s="46">
        <v>0.97650452193177195</v>
      </c>
      <c r="AB4389" s="139">
        <v>9018.1507120875904</v>
      </c>
      <c r="AC4389" s="45">
        <v>8377.1925942657799</v>
      </c>
      <c r="AD4389" s="99">
        <v>0.976276846368198</v>
      </c>
      <c r="AE4389" s="142">
        <v>8632.83748479311</v>
      </c>
      <c r="AF4389" s="44">
        <v>8958.9277150710495</v>
      </c>
      <c r="AG4389" s="45">
        <v>8430.3051847725092</v>
      </c>
      <c r="AH4389" s="140">
        <v>0.97653931278361705</v>
      </c>
      <c r="AI4389" s="44">
        <v>9072.8878743441801</v>
      </c>
      <c r="AJ4389" s="45">
        <v>8428.3037684893006</v>
      </c>
      <c r="AK4389" s="46">
        <v>0.97630747518830396</v>
      </c>
    </row>
    <row r="4390" spans="1:37" x14ac:dyDescent="0.2">
      <c r="A4390" s="35" t="s">
        <v>2850</v>
      </c>
      <c r="B4390" s="35" t="s">
        <v>9067</v>
      </c>
      <c r="C4390" s="85" t="s">
        <v>1177</v>
      </c>
      <c r="D4390" s="85" t="s">
        <v>1177</v>
      </c>
      <c r="E4390" s="85" t="s">
        <v>12906</v>
      </c>
      <c r="F4390" s="85" t="s">
        <v>286</v>
      </c>
      <c r="G4390" s="85" t="s">
        <v>13493</v>
      </c>
      <c r="H4390" s="840">
        <v>1.03436416871231</v>
      </c>
      <c r="I4390" s="840">
        <v>1.0476898424672001</v>
      </c>
      <c r="J4390" s="86">
        <v>17614.333333333299</v>
      </c>
      <c r="K4390" s="44">
        <v>18219.6352557549</v>
      </c>
      <c r="L4390" s="45">
        <v>17142.25641473</v>
      </c>
      <c r="M4390" s="46">
        <v>0.97319927415532703</v>
      </c>
      <c r="N4390" s="139">
        <v>18454.3581151648</v>
      </c>
      <c r="O4390" s="45">
        <v>17141.245822752699</v>
      </c>
      <c r="P4390" s="99">
        <v>0.973141900881065</v>
      </c>
      <c r="Q4390" s="86">
        <v>17694.857776880399</v>
      </c>
      <c r="R4390" s="44">
        <v>18302.926854865502</v>
      </c>
      <c r="S4390" s="45">
        <v>17221.503678572899</v>
      </c>
      <c r="T4390" s="140">
        <v>0.97324905889179003</v>
      </c>
      <c r="U4390" s="44">
        <v>18538.7227567394</v>
      </c>
      <c r="V4390" s="45">
        <v>17220.3623194229</v>
      </c>
      <c r="W4390" s="99">
        <v>0.97318455658471303</v>
      </c>
      <c r="X4390" s="86">
        <v>17766.0939847642</v>
      </c>
      <c r="Y4390" s="44">
        <v>18376.611035815498</v>
      </c>
      <c r="Z4390" s="45">
        <v>17291.680982372702</v>
      </c>
      <c r="AA4390" s="46">
        <v>0.97329671886243696</v>
      </c>
      <c r="AB4390" s="139">
        <v>18613.356208155099</v>
      </c>
      <c r="AC4390" s="45">
        <v>17290.426248076401</v>
      </c>
      <c r="AD4390" s="99">
        <v>0.97322609364243096</v>
      </c>
      <c r="AE4390" s="142">
        <v>17846.358544772698</v>
      </c>
      <c r="AF4390" s="44">
        <v>18459.6338207058</v>
      </c>
      <c r="AG4390" s="45">
        <v>17370.421065671399</v>
      </c>
      <c r="AH4390" s="140">
        <v>0.97333139542684299</v>
      </c>
      <c r="AI4390" s="44">
        <v>18697.4485723861</v>
      </c>
      <c r="AJ4390" s="45">
        <v>17369.086717074399</v>
      </c>
      <c r="AK4390" s="46">
        <v>0.973256626751001</v>
      </c>
    </row>
    <row r="4391" spans="1:37" x14ac:dyDescent="0.2">
      <c r="A4391" s="35" t="s">
        <v>2849</v>
      </c>
      <c r="B4391" s="35" t="s">
        <v>9066</v>
      </c>
      <c r="C4391" s="85" t="s">
        <v>1177</v>
      </c>
      <c r="D4391" s="85" t="s">
        <v>1177</v>
      </c>
      <c r="E4391" s="85" t="s">
        <v>12906</v>
      </c>
      <c r="F4391" s="85" t="s">
        <v>238</v>
      </c>
      <c r="G4391" s="85" t="s">
        <v>13493</v>
      </c>
      <c r="H4391" s="840">
        <v>1.02871221347965</v>
      </c>
      <c r="I4391" s="840">
        <v>1.0442420954934499</v>
      </c>
      <c r="J4391" s="86">
        <v>6011.8333333333303</v>
      </c>
      <c r="K4391" s="44">
        <v>6184.4463754040999</v>
      </c>
      <c r="L4391" s="45">
        <v>5818.74247547508</v>
      </c>
      <c r="M4391" s="46">
        <v>0.96788153510716401</v>
      </c>
      <c r="N4391" s="139">
        <v>6277.8094377573898</v>
      </c>
      <c r="O4391" s="45">
        <v>5831.1144787294897</v>
      </c>
      <c r="P4391" s="99">
        <v>0.96993947693096805</v>
      </c>
      <c r="Q4391" s="86">
        <v>6045.1861909939898</v>
      </c>
      <c r="R4391" s="44">
        <v>6218.75686743407</v>
      </c>
      <c r="S4391" s="45">
        <v>5851.3234040596399</v>
      </c>
      <c r="T4391" s="140">
        <v>0.96793104781071004</v>
      </c>
      <c r="U4391" s="44">
        <v>6312.6378957316401</v>
      </c>
      <c r="V4391" s="45">
        <v>5863.7217451402103</v>
      </c>
      <c r="W4391" s="99">
        <v>0.96998199226284998</v>
      </c>
      <c r="X4391" s="86">
        <v>6073.4537166382897</v>
      </c>
      <c r="Y4391" s="44">
        <v>6247.8360163092102</v>
      </c>
      <c r="Z4391" s="45">
        <v>5878.9722987355399</v>
      </c>
      <c r="AA4391" s="46">
        <v>0.96797844735854999</v>
      </c>
      <c r="AB4391" s="139">
        <v>6342.1560359448604</v>
      </c>
      <c r="AC4391" s="45">
        <v>5891.3921791950697</v>
      </c>
      <c r="AD4391" s="99">
        <v>0.97002339263005199</v>
      </c>
      <c r="AE4391" s="142">
        <v>6107.0930808105404</v>
      </c>
      <c r="AF4391" s="44">
        <v>6282.4412410868899</v>
      </c>
      <c r="AG4391" s="45">
        <v>5911.7450940771896</v>
      </c>
      <c r="AH4391" s="140">
        <v>0.96801293444385705</v>
      </c>
      <c r="AI4391" s="44">
        <v>6377.2836760791597</v>
      </c>
      <c r="AJ4391" s="45">
        <v>5924.2090042591299</v>
      </c>
      <c r="AK4391" s="46">
        <v>0.97005382525999895</v>
      </c>
    </row>
    <row r="4392" spans="1:37" x14ac:dyDescent="0.2">
      <c r="A4392" s="35" t="s">
        <v>2848</v>
      </c>
      <c r="B4392" s="35" t="s">
        <v>9065</v>
      </c>
      <c r="C4392" s="85" t="s">
        <v>1177</v>
      </c>
      <c r="D4392" s="85" t="s">
        <v>1177</v>
      </c>
      <c r="E4392" s="85" t="s">
        <v>12906</v>
      </c>
      <c r="F4392" s="85" t="s">
        <v>238</v>
      </c>
      <c r="G4392" s="85" t="s">
        <v>13493</v>
      </c>
      <c r="H4392" s="840">
        <v>1.02871221347965</v>
      </c>
      <c r="I4392" s="840">
        <v>1.0442420954934499</v>
      </c>
      <c r="J4392" s="86">
        <v>4164.25</v>
      </c>
      <c r="K4392" s="44">
        <v>4283.8148349826497</v>
      </c>
      <c r="L4392" s="45">
        <v>4030.5006825700102</v>
      </c>
      <c r="M4392" s="46">
        <v>0.96788153510716401</v>
      </c>
      <c r="N4392" s="139">
        <v>4348.4851461586104</v>
      </c>
      <c r="O4392" s="45">
        <v>4039.0704668097801</v>
      </c>
      <c r="P4392" s="99">
        <v>0.96993947693096805</v>
      </c>
      <c r="Q4392" s="86">
        <v>4191.0000287615803</v>
      </c>
      <c r="R4392" s="44">
        <v>4311.3329162806203</v>
      </c>
      <c r="S4392" s="45">
        <v>4056.5990492139199</v>
      </c>
      <c r="T4392" s="140">
        <v>0.96793104781071004</v>
      </c>
      <c r="U4392" s="44">
        <v>4376.41865224711</v>
      </c>
      <c r="V4392" s="45">
        <v>4065.1945574718202</v>
      </c>
      <c r="W4392" s="99">
        <v>0.96998199226284998</v>
      </c>
      <c r="X4392" s="86">
        <v>4213.5219577627404</v>
      </c>
      <c r="Y4392" s="44">
        <v>4334.5014997152302</v>
      </c>
      <c r="Z4392" s="45">
        <v>4078.5984425863298</v>
      </c>
      <c r="AA4392" s="46">
        <v>0.96797844735854999</v>
      </c>
      <c r="AB4392" s="139">
        <v>4399.9369985818303</v>
      </c>
      <c r="AC4392" s="45">
        <v>4087.2148643902301</v>
      </c>
      <c r="AD4392" s="99">
        <v>0.97002339263005199</v>
      </c>
      <c r="AE4392" s="142">
        <v>4236.4976676322303</v>
      </c>
      <c r="AF4392" s="44">
        <v>4358.1368930713497</v>
      </c>
      <c r="AG4392" s="45">
        <v>4100.9845390092296</v>
      </c>
      <c r="AH4392" s="140">
        <v>0.96801293444385705</v>
      </c>
      <c r="AI4392" s="44">
        <v>4423.9292020014</v>
      </c>
      <c r="AJ4392" s="45">
        <v>4109.6307681917096</v>
      </c>
      <c r="AK4392" s="46">
        <v>0.97005382525999895</v>
      </c>
    </row>
    <row r="4393" spans="1:37" x14ac:dyDescent="0.2">
      <c r="A4393" s="35" t="s">
        <v>2847</v>
      </c>
      <c r="B4393" s="35" t="s">
        <v>9064</v>
      </c>
      <c r="C4393" s="85" t="s">
        <v>1177</v>
      </c>
      <c r="D4393" s="85" t="s">
        <v>1177</v>
      </c>
      <c r="E4393" s="85" t="s">
        <v>12906</v>
      </c>
      <c r="F4393" s="85" t="s">
        <v>238</v>
      </c>
      <c r="G4393" s="85" t="s">
        <v>13493</v>
      </c>
      <c r="H4393" s="840">
        <v>1.02871221347965</v>
      </c>
      <c r="I4393" s="840">
        <v>1.0442420954934499</v>
      </c>
      <c r="J4393" s="86">
        <v>6839.0833333333303</v>
      </c>
      <c r="K4393" s="44">
        <v>7035.4485540051501</v>
      </c>
      <c r="L4393" s="45">
        <v>6619.42247539249</v>
      </c>
      <c r="M4393" s="46">
        <v>0.96788153510716401</v>
      </c>
      <c r="N4393" s="139">
        <v>7141.6587112543502</v>
      </c>
      <c r="O4393" s="45">
        <v>6633.4969110206303</v>
      </c>
      <c r="P4393" s="99">
        <v>0.96993947693096805</v>
      </c>
      <c r="Q4393" s="86">
        <v>6886.4703424666004</v>
      </c>
      <c r="R4393" s="44">
        <v>7084.1961490608201</v>
      </c>
      <c r="S4393" s="45">
        <v>6665.6284543010797</v>
      </c>
      <c r="T4393" s="140">
        <v>0.96793104781071004</v>
      </c>
      <c r="U4393" s="44">
        <v>7191.1422209708398</v>
      </c>
      <c r="V4393" s="45">
        <v>6679.7522224447803</v>
      </c>
      <c r="W4393" s="99">
        <v>0.96998199226284998</v>
      </c>
      <c r="X4393" s="86">
        <v>6929.2633959893201</v>
      </c>
      <c r="Y4393" s="44">
        <v>7128.2178858717298</v>
      </c>
      <c r="Z4393" s="45">
        <v>6707.3776233881799</v>
      </c>
      <c r="AA4393" s="46">
        <v>0.96797844735854999</v>
      </c>
      <c r="AB4393" s="139">
        <v>7235.8285288539701</v>
      </c>
      <c r="AC4393" s="45">
        <v>6721.5475878048001</v>
      </c>
      <c r="AD4393" s="99">
        <v>0.97002339263005199</v>
      </c>
      <c r="AE4393" s="142">
        <v>6974.7234268971397</v>
      </c>
      <c r="AF4393" s="44">
        <v>7174.9831748917604</v>
      </c>
      <c r="AG4393" s="45">
        <v>6751.6224914050199</v>
      </c>
      <c r="AH4393" s="140">
        <v>0.96801293444385705</v>
      </c>
      <c r="AI4393" s="44">
        <v>7283.29980679034</v>
      </c>
      <c r="AJ4393" s="45">
        <v>6765.8571403920996</v>
      </c>
      <c r="AK4393" s="46">
        <v>0.97005382525999895</v>
      </c>
    </row>
    <row r="4394" spans="1:37" x14ac:dyDescent="0.2">
      <c r="A4394" s="35" t="s">
        <v>2846</v>
      </c>
      <c r="B4394" s="35" t="s">
        <v>9063</v>
      </c>
      <c r="C4394" s="85" t="s">
        <v>1177</v>
      </c>
      <c r="D4394" s="85" t="s">
        <v>1177</v>
      </c>
      <c r="E4394" s="85" t="s">
        <v>12906</v>
      </c>
      <c r="F4394" s="85" t="s">
        <v>287</v>
      </c>
      <c r="G4394" s="85" t="s">
        <v>13493</v>
      </c>
      <c r="H4394" s="840">
        <v>1.0377732386196701</v>
      </c>
      <c r="I4394" s="840">
        <v>1.0509740152442599</v>
      </c>
      <c r="J4394" s="86">
        <v>14014.583333333299</v>
      </c>
      <c r="K4394" s="44">
        <v>14543.9595337386</v>
      </c>
      <c r="L4394" s="45">
        <v>13683.933850105699</v>
      </c>
      <c r="M4394" s="46">
        <v>0.97640675606521998</v>
      </c>
      <c r="N4394" s="139">
        <v>14728.9629178086</v>
      </c>
      <c r="O4394" s="45">
        <v>13680.9295946684</v>
      </c>
      <c r="P4394" s="99">
        <v>0.976192389689436</v>
      </c>
      <c r="Q4394" s="86">
        <v>14084.206354830299</v>
      </c>
      <c r="R4394" s="44">
        <v>14616.212442239999</v>
      </c>
      <c r="S4394" s="45">
        <v>13752.617728127299</v>
      </c>
      <c r="T4394" s="140">
        <v>0.97645670488281899</v>
      </c>
      <c r="U4394" s="44">
        <v>14802.1349042648</v>
      </c>
      <c r="V4394" s="45">
        <v>13749.497713360701</v>
      </c>
      <c r="W4394" s="99">
        <v>0.97623517910507995</v>
      </c>
      <c r="X4394" s="86">
        <v>14136.242761642099</v>
      </c>
      <c r="Y4394" s="44">
        <v>14670.214432663201</v>
      </c>
      <c r="Z4394" s="45">
        <v>13804.1049798688</v>
      </c>
      <c r="AA4394" s="46">
        <v>0.97650452193177195</v>
      </c>
      <c r="AB4394" s="139">
        <v>14856.823815670599</v>
      </c>
      <c r="AC4394" s="45">
        <v>13800.886502831199</v>
      </c>
      <c r="AD4394" s="99">
        <v>0.976276846368198</v>
      </c>
      <c r="AE4394" s="142">
        <v>14193.937280649299</v>
      </c>
      <c r="AF4394" s="44">
        <v>14730.088260504001</v>
      </c>
      <c r="AG4394" s="45">
        <v>13860.937757739001</v>
      </c>
      <c r="AH4394" s="140">
        <v>0.97653931278361705</v>
      </c>
      <c r="AI4394" s="44">
        <v>14917.459255969199</v>
      </c>
      <c r="AJ4394" s="45">
        <v>13857.647069451899</v>
      </c>
      <c r="AK4394" s="46">
        <v>0.97630747518830396</v>
      </c>
    </row>
    <row r="4395" spans="1:37" x14ac:dyDescent="0.2">
      <c r="A4395" s="35" t="s">
        <v>2845</v>
      </c>
      <c r="B4395" s="35" t="s">
        <v>9062</v>
      </c>
      <c r="C4395" s="85" t="s">
        <v>1177</v>
      </c>
      <c r="D4395" s="85" t="s">
        <v>1177</v>
      </c>
      <c r="E4395" s="85" t="s">
        <v>12906</v>
      </c>
      <c r="F4395" s="85" t="s">
        <v>285</v>
      </c>
      <c r="G4395" s="85" t="s">
        <v>13493</v>
      </c>
      <c r="H4395" s="840">
        <v>1.02928237075616</v>
      </c>
      <c r="I4395" s="840">
        <v>1.0464332885391701</v>
      </c>
      <c r="J4395" s="86">
        <v>6978.5</v>
      </c>
      <c r="K4395" s="44">
        <v>7182.8470243218999</v>
      </c>
      <c r="L4395" s="45">
        <v>6758.1048550252199</v>
      </c>
      <c r="M4395" s="46">
        <v>0.96841797736264601</v>
      </c>
      <c r="N4395" s="139">
        <v>7302.5347040706201</v>
      </c>
      <c r="O4395" s="45">
        <v>6782.9258384660698</v>
      </c>
      <c r="P4395" s="99">
        <v>0.97197475653307597</v>
      </c>
      <c r="Q4395" s="86">
        <v>7013.5509904992496</v>
      </c>
      <c r="R4395" s="44">
        <v>7218.9243909203196</v>
      </c>
      <c r="S4395" s="45">
        <v>6792.3963166866697</v>
      </c>
      <c r="T4395" s="140">
        <v>0.96846751750829696</v>
      </c>
      <c r="U4395" s="44">
        <v>7339.2132273253001</v>
      </c>
      <c r="V4395" s="45">
        <v>6817.2933255662801</v>
      </c>
      <c r="W4395" s="99">
        <v>0.97201736107731596</v>
      </c>
      <c r="X4395" s="86">
        <v>7047.3355405071798</v>
      </c>
      <c r="Y4395" s="44">
        <v>7253.6982326474099</v>
      </c>
      <c r="Z4395" s="45">
        <v>6825.4497816209296</v>
      </c>
      <c r="AA4395" s="46">
        <v>0.96851494332703802</v>
      </c>
      <c r="AB4395" s="139">
        <v>7374.5665050919197</v>
      </c>
      <c r="AC4395" s="45">
        <v>6850.4248692108604</v>
      </c>
      <c r="AD4395" s="99">
        <v>0.97205884831728195</v>
      </c>
      <c r="AE4395" s="142">
        <v>7083.9674127867002</v>
      </c>
      <c r="AF4395" s="44">
        <v>7291.4027729925101</v>
      </c>
      <c r="AG4395" s="45">
        <v>6861.1727381189003</v>
      </c>
      <c r="AH4395" s="140">
        <v>0.96854944952659605</v>
      </c>
      <c r="AI4395" s="44">
        <v>7412.8993156667202</v>
      </c>
      <c r="AJ4395" s="45">
        <v>6886.24924092119</v>
      </c>
      <c r="AK4395" s="46">
        <v>0.97208934480576104</v>
      </c>
    </row>
    <row r="4396" spans="1:37" x14ac:dyDescent="0.2">
      <c r="A4396" s="35" t="s">
        <v>2844</v>
      </c>
      <c r="B4396" s="35" t="s">
        <v>9061</v>
      </c>
      <c r="C4396" s="85" t="s">
        <v>1177</v>
      </c>
      <c r="D4396" s="85" t="s">
        <v>1177</v>
      </c>
      <c r="E4396" s="85" t="s">
        <v>12906</v>
      </c>
      <c r="F4396" s="85" t="s">
        <v>286</v>
      </c>
      <c r="G4396" s="85" t="s">
        <v>13493</v>
      </c>
      <c r="H4396" s="840">
        <v>1.03436416871231</v>
      </c>
      <c r="I4396" s="840">
        <v>1.0476898424672001</v>
      </c>
      <c r="J4396" s="86">
        <v>15796.166666666701</v>
      </c>
      <c r="K4396" s="44">
        <v>16338.9888030078</v>
      </c>
      <c r="L4396" s="45">
        <v>15372.8179344366</v>
      </c>
      <c r="M4396" s="46">
        <v>0.97319927415532703</v>
      </c>
      <c r="N4396" s="139">
        <v>16549.4833665857</v>
      </c>
      <c r="O4396" s="45">
        <v>15371.9116566341</v>
      </c>
      <c r="P4396" s="99">
        <v>0.973141900881065</v>
      </c>
      <c r="Q4396" s="86">
        <v>15872.599701392201</v>
      </c>
      <c r="R4396" s="44">
        <v>16418.0483954339</v>
      </c>
      <c r="S4396" s="45">
        <v>15447.992721546099</v>
      </c>
      <c r="T4396" s="140">
        <v>0.97324905889179003</v>
      </c>
      <c r="U4396" s="44">
        <v>16629.561480696499</v>
      </c>
      <c r="V4396" s="45">
        <v>15446.968902246001</v>
      </c>
      <c r="W4396" s="99">
        <v>0.97318455658471303</v>
      </c>
      <c r="X4396" s="86">
        <v>15948.102633713699</v>
      </c>
      <c r="Y4396" s="44">
        <v>16496.145923259901</v>
      </c>
      <c r="Z4396" s="45">
        <v>15522.2359654749</v>
      </c>
      <c r="AA4396" s="46">
        <v>0.97329671886243696</v>
      </c>
      <c r="AB4396" s="139">
        <v>16708.665135966199</v>
      </c>
      <c r="AC4396" s="45">
        <v>15521.1096272177</v>
      </c>
      <c r="AD4396" s="99">
        <v>0.97322609364243096</v>
      </c>
      <c r="AE4396" s="142">
        <v>16021.588128645801</v>
      </c>
      <c r="AF4396" s="44">
        <v>16572.156686137801</v>
      </c>
      <c r="AG4396" s="45">
        <v>15594.314730209</v>
      </c>
      <c r="AH4396" s="140">
        <v>0.97333139542684299</v>
      </c>
      <c r="AI4396" s="44">
        <v>16785.655142575299</v>
      </c>
      <c r="AJ4396" s="45">
        <v>15593.116817279701</v>
      </c>
      <c r="AK4396" s="46">
        <v>0.973256626751001</v>
      </c>
    </row>
    <row r="4397" spans="1:37" x14ac:dyDescent="0.2">
      <c r="A4397" s="35" t="s">
        <v>2843</v>
      </c>
      <c r="B4397" s="35" t="s">
        <v>7646</v>
      </c>
      <c r="C4397" s="85" t="s">
        <v>1177</v>
      </c>
      <c r="D4397" s="85" t="s">
        <v>1177</v>
      </c>
      <c r="E4397" s="85" t="s">
        <v>12906</v>
      </c>
      <c r="F4397" s="85" t="s">
        <v>287</v>
      </c>
      <c r="G4397" s="85" t="s">
        <v>13493</v>
      </c>
      <c r="H4397" s="840">
        <v>1.0377732386196701</v>
      </c>
      <c r="I4397" s="840">
        <v>1.0509740152442599</v>
      </c>
      <c r="J4397" s="86">
        <v>11225.5</v>
      </c>
      <c r="K4397" s="44">
        <v>11649.523490125101</v>
      </c>
      <c r="L4397" s="45">
        <v>10960.6540402101</v>
      </c>
      <c r="M4397" s="46">
        <v>0.97640675606521998</v>
      </c>
      <c r="N4397" s="139">
        <v>11797.7088081245</v>
      </c>
      <c r="O4397" s="45">
        <v>10958.247670458801</v>
      </c>
      <c r="P4397" s="99">
        <v>0.976192389689436</v>
      </c>
      <c r="Q4397" s="86">
        <v>11272.4162120565</v>
      </c>
      <c r="R4397" s="44">
        <v>11698.211879454801</v>
      </c>
      <c r="S4397" s="45">
        <v>11007.026390492299</v>
      </c>
      <c r="T4397" s="140">
        <v>0.97645670488281899</v>
      </c>
      <c r="U4397" s="44">
        <v>11847.0165278895</v>
      </c>
      <c r="V4397" s="45">
        <v>11004.529259724</v>
      </c>
      <c r="W4397" s="99">
        <v>0.97623517910507995</v>
      </c>
      <c r="X4397" s="86">
        <v>11318.164927584001</v>
      </c>
      <c r="Y4397" s="44">
        <v>11745.6886721304</v>
      </c>
      <c r="Z4397" s="45">
        <v>11052.2392317554</v>
      </c>
      <c r="AA4397" s="46">
        <v>0.97650452193177195</v>
      </c>
      <c r="AB4397" s="139">
        <v>11895.097239139701</v>
      </c>
      <c r="AC4397" s="45">
        <v>11049.662362176799</v>
      </c>
      <c r="AD4397" s="99">
        <v>0.976276846368198</v>
      </c>
      <c r="AE4397" s="142">
        <v>11367.482093340101</v>
      </c>
      <c r="AF4397" s="44">
        <v>11796.8687069567</v>
      </c>
      <c r="AG4397" s="45">
        <v>11100.793151510399</v>
      </c>
      <c r="AH4397" s="140">
        <v>0.97653931278361705</v>
      </c>
      <c r="AI4397" s="44">
        <v>11946.9282988549</v>
      </c>
      <c r="AJ4397" s="45">
        <v>11098.1577417971</v>
      </c>
      <c r="AK4397" s="46">
        <v>0.97630747518830396</v>
      </c>
    </row>
    <row r="4398" spans="1:37" x14ac:dyDescent="0.2">
      <c r="A4398" s="35" t="s">
        <v>2842</v>
      </c>
      <c r="B4398" s="35" t="s">
        <v>9060</v>
      </c>
      <c r="C4398" s="85" t="s">
        <v>1177</v>
      </c>
      <c r="D4398" s="85" t="s">
        <v>1177</v>
      </c>
      <c r="E4398" s="85" t="s">
        <v>12906</v>
      </c>
      <c r="F4398" s="85" t="s">
        <v>285</v>
      </c>
      <c r="G4398" s="85" t="s">
        <v>13493</v>
      </c>
      <c r="H4398" s="840">
        <v>1.02928237075616</v>
      </c>
      <c r="I4398" s="840">
        <v>1.0464332885391701</v>
      </c>
      <c r="J4398" s="86">
        <v>6129.1666666666697</v>
      </c>
      <c r="K4398" s="44">
        <v>6308.6431974263296</v>
      </c>
      <c r="L4398" s="45">
        <v>5935.5951862518796</v>
      </c>
      <c r="M4398" s="46">
        <v>0.96841797736264601</v>
      </c>
      <c r="N4398" s="139">
        <v>6413.76403100468</v>
      </c>
      <c r="O4398" s="45">
        <v>5957.3952785839801</v>
      </c>
      <c r="P4398" s="99">
        <v>0.97197475653307597</v>
      </c>
      <c r="Q4398" s="86">
        <v>6176.3187719031603</v>
      </c>
      <c r="R4398" s="44">
        <v>6357.1760280902899</v>
      </c>
      <c r="S4398" s="45">
        <v>5981.5641083649498</v>
      </c>
      <c r="T4398" s="140">
        <v>0.96846751750829696</v>
      </c>
      <c r="U4398" s="44">
        <v>6463.1055635488501</v>
      </c>
      <c r="V4398" s="45">
        <v>6003.4890738375998</v>
      </c>
      <c r="W4398" s="99">
        <v>0.97201736107731596</v>
      </c>
      <c r="X4398" s="86">
        <v>6216.9703481657298</v>
      </c>
      <c r="Y4398" s="44">
        <v>6399.0179788808</v>
      </c>
      <c r="Z4398" s="45">
        <v>6021.2286844195996</v>
      </c>
      <c r="AA4398" s="46">
        <v>0.96851494332703802</v>
      </c>
      <c r="AB4398" s="139">
        <v>6505.6447261815902</v>
      </c>
      <c r="AC4398" s="45">
        <v>6043.2610366606696</v>
      </c>
      <c r="AD4398" s="99">
        <v>0.97205884831728195</v>
      </c>
      <c r="AE4398" s="142">
        <v>6257.2741272309304</v>
      </c>
      <c r="AF4398" s="44">
        <v>6440.5019481474601</v>
      </c>
      <c r="AG4398" s="45">
        <v>6060.4794114665301</v>
      </c>
      <c r="AH4398" s="140">
        <v>0.96854944952659605</v>
      </c>
      <c r="AI4398" s="44">
        <v>6547.8199422493499</v>
      </c>
      <c r="AJ4398" s="45">
        <v>6082.6295066099501</v>
      </c>
      <c r="AK4398" s="46">
        <v>0.97208934480576104</v>
      </c>
    </row>
    <row r="4399" spans="1:37" x14ac:dyDescent="0.2">
      <c r="A4399" s="35" t="s">
        <v>2841</v>
      </c>
      <c r="B4399" s="35" t="s">
        <v>9059</v>
      </c>
      <c r="C4399" s="85" t="s">
        <v>1177</v>
      </c>
      <c r="D4399" s="85" t="s">
        <v>1177</v>
      </c>
      <c r="E4399" s="85" t="s">
        <v>12906</v>
      </c>
      <c r="F4399" s="85" t="s">
        <v>287</v>
      </c>
      <c r="G4399" s="85" t="s">
        <v>13493</v>
      </c>
      <c r="H4399" s="840">
        <v>1.0377732386196701</v>
      </c>
      <c r="I4399" s="840">
        <v>1.0509740152442599</v>
      </c>
      <c r="J4399" s="86">
        <v>5932.8333333333303</v>
      </c>
      <c r="K4399" s="44">
        <v>6156.9356625240798</v>
      </c>
      <c r="L4399" s="45">
        <v>5792.8585492756101</v>
      </c>
      <c r="M4399" s="46">
        <v>0.97640675606521998</v>
      </c>
      <c r="N4399" s="139">
        <v>6235.25367010833</v>
      </c>
      <c r="O4399" s="45">
        <v>5791.5867492958096</v>
      </c>
      <c r="P4399" s="99">
        <v>0.976192389689436</v>
      </c>
      <c r="Q4399" s="86">
        <v>5955.9716404841502</v>
      </c>
      <c r="R4399" s="44">
        <v>6180.9479784721598</v>
      </c>
      <c r="S4399" s="45">
        <v>5815.7484424426702</v>
      </c>
      <c r="T4399" s="140">
        <v>0.97645670488281899</v>
      </c>
      <c r="U4399" s="44">
        <v>6259.57142968057</v>
      </c>
      <c r="V4399" s="45">
        <v>5814.4290411928196</v>
      </c>
      <c r="W4399" s="99">
        <v>0.97623517910507995</v>
      </c>
      <c r="X4399" s="86">
        <v>5976.9475118478804</v>
      </c>
      <c r="Y4399" s="44">
        <v>6202.71617643017</v>
      </c>
      <c r="Z4399" s="45">
        <v>5836.5162726683002</v>
      </c>
      <c r="AA4399" s="46">
        <v>0.97650452193177195</v>
      </c>
      <c r="AB4399" s="139">
        <v>6281.6165254309599</v>
      </c>
      <c r="AC4399" s="45">
        <v>5835.1554677750901</v>
      </c>
      <c r="AD4399" s="99">
        <v>0.976276846368198</v>
      </c>
      <c r="AE4399" s="142">
        <v>6000.8359698368104</v>
      </c>
      <c r="AF4399" s="44">
        <v>6227.5069788429701</v>
      </c>
      <c r="AG4399" s="45">
        <v>5860.0522341116402</v>
      </c>
      <c r="AH4399" s="140">
        <v>0.97653931278361705</v>
      </c>
      <c r="AI4399" s="44">
        <v>6306.7226740415799</v>
      </c>
      <c r="AJ4399" s="45">
        <v>5858.66101473053</v>
      </c>
      <c r="AK4399" s="46">
        <v>0.97630747518830396</v>
      </c>
    </row>
    <row r="4400" spans="1:37" x14ac:dyDescent="0.2">
      <c r="A4400" s="35" t="s">
        <v>2840</v>
      </c>
      <c r="B4400" s="35" t="s">
        <v>9058</v>
      </c>
      <c r="C4400" s="85" t="s">
        <v>1177</v>
      </c>
      <c r="D4400" s="85" t="s">
        <v>1177</v>
      </c>
      <c r="E4400" s="85" t="s">
        <v>12906</v>
      </c>
      <c r="F4400" s="85" t="s">
        <v>287</v>
      </c>
      <c r="G4400" s="85" t="s">
        <v>13493</v>
      </c>
      <c r="H4400" s="840">
        <v>1.0377732386196701</v>
      </c>
      <c r="I4400" s="840">
        <v>1.0509740152442599</v>
      </c>
      <c r="J4400" s="86">
        <v>5988.9166666666697</v>
      </c>
      <c r="K4400" s="44">
        <v>6215.1374449900004</v>
      </c>
      <c r="L4400" s="45">
        <v>5847.6186948449304</v>
      </c>
      <c r="M4400" s="46">
        <v>0.97640675606521998</v>
      </c>
      <c r="N4400" s="139">
        <v>6294.1957961299404</v>
      </c>
      <c r="O4400" s="45">
        <v>5846.3348724842199</v>
      </c>
      <c r="P4400" s="99">
        <v>0.976192389689436</v>
      </c>
      <c r="Q4400" s="86">
        <v>6011.7485742691497</v>
      </c>
      <c r="R4400" s="44">
        <v>6238.8317876864903</v>
      </c>
      <c r="S4400" s="45">
        <v>5870.2122034148297</v>
      </c>
      <c r="T4400" s="140">
        <v>0.97645670488281899</v>
      </c>
      <c r="U4400" s="44">
        <v>6318.1915377386104</v>
      </c>
      <c r="V4400" s="45">
        <v>5868.8804461363497</v>
      </c>
      <c r="W4400" s="99">
        <v>0.97623517910507995</v>
      </c>
      <c r="X4400" s="86">
        <v>6031.7833480108202</v>
      </c>
      <c r="Y4400" s="44">
        <v>6259.6233397174101</v>
      </c>
      <c r="Z4400" s="45">
        <v>5890.06371464533</v>
      </c>
      <c r="AA4400" s="46">
        <v>0.97650452193177195</v>
      </c>
      <c r="AB4400" s="139">
        <v>6339.2475643424104</v>
      </c>
      <c r="AC4400" s="45">
        <v>5888.6904249722202</v>
      </c>
      <c r="AD4400" s="99">
        <v>0.976276846368198</v>
      </c>
      <c r="AE4400" s="142">
        <v>6055.0578876331801</v>
      </c>
      <c r="AF4400" s="44">
        <v>6283.7770340786801</v>
      </c>
      <c r="AG4400" s="45">
        <v>5913.0020684543197</v>
      </c>
      <c r="AH4400" s="140">
        <v>0.97653931278361705</v>
      </c>
      <c r="AI4400" s="44">
        <v>6363.7085007022697</v>
      </c>
      <c r="AJ4400" s="45">
        <v>5911.5982783941699</v>
      </c>
      <c r="AK4400" s="46">
        <v>0.97630747518830396</v>
      </c>
    </row>
    <row r="4401" spans="1:37" x14ac:dyDescent="0.2">
      <c r="A4401" s="35" t="s">
        <v>2839</v>
      </c>
      <c r="B4401" s="35" t="s">
        <v>9057</v>
      </c>
      <c r="C4401" s="85" t="s">
        <v>1177</v>
      </c>
      <c r="D4401" s="85" t="s">
        <v>1177</v>
      </c>
      <c r="E4401" s="85" t="s">
        <v>12906</v>
      </c>
      <c r="F4401" s="85" t="s">
        <v>285</v>
      </c>
      <c r="G4401" s="85" t="s">
        <v>13493</v>
      </c>
      <c r="H4401" s="840">
        <v>1.02928237075616</v>
      </c>
      <c r="I4401" s="840">
        <v>1.0464332885391701</v>
      </c>
      <c r="J4401" s="86">
        <v>5587.8333333333303</v>
      </c>
      <c r="K4401" s="44">
        <v>5751.4583407236596</v>
      </c>
      <c r="L4401" s="45">
        <v>5411.35825450624</v>
      </c>
      <c r="M4401" s="46">
        <v>0.96841797736264601</v>
      </c>
      <c r="N4401" s="139">
        <v>5847.2948108088103</v>
      </c>
      <c r="O4401" s="45">
        <v>5431.2329437140797</v>
      </c>
      <c r="P4401" s="99">
        <v>0.97197475653307597</v>
      </c>
      <c r="Q4401" s="86">
        <v>5605.6187747587101</v>
      </c>
      <c r="R4401" s="44">
        <v>5769.7645820389098</v>
      </c>
      <c r="S4401" s="45">
        <v>5428.8596988884601</v>
      </c>
      <c r="T4401" s="140">
        <v>0.96846751750829696</v>
      </c>
      <c r="U4401" s="44">
        <v>5865.9060887676796</v>
      </c>
      <c r="V4401" s="45">
        <v>5448.7587686464103</v>
      </c>
      <c r="W4401" s="99">
        <v>0.97201736107731596</v>
      </c>
      <c r="X4401" s="86">
        <v>5620.9904524179701</v>
      </c>
      <c r="Y4401" s="44">
        <v>5785.5863788625402</v>
      </c>
      <c r="Z4401" s="45">
        <v>5444.0132494654099</v>
      </c>
      <c r="AA4401" s="46">
        <v>0.96851494332703802</v>
      </c>
      <c r="AB4401" s="139">
        <v>5881.9915239710299</v>
      </c>
      <c r="AC4401" s="45">
        <v>5463.9335055798501</v>
      </c>
      <c r="AD4401" s="99">
        <v>0.97205884831728195</v>
      </c>
      <c r="AE4401" s="142">
        <v>5638.9952385014403</v>
      </c>
      <c r="AF4401" s="44">
        <v>5804.1183877674803</v>
      </c>
      <c r="AG4401" s="45">
        <v>5461.64573413366</v>
      </c>
      <c r="AH4401" s="140">
        <v>0.96854944952659605</v>
      </c>
      <c r="AI4401" s="44">
        <v>5900.8323314817999</v>
      </c>
      <c r="AJ4401" s="45">
        <v>5481.6071867576702</v>
      </c>
      <c r="AK4401" s="46">
        <v>0.97208934480576104</v>
      </c>
    </row>
    <row r="4402" spans="1:37" x14ac:dyDescent="0.2">
      <c r="A4402" s="35" t="s">
        <v>2838</v>
      </c>
      <c r="B4402" s="35" t="s">
        <v>9056</v>
      </c>
      <c r="C4402" s="85" t="s">
        <v>1177</v>
      </c>
      <c r="D4402" s="85" t="s">
        <v>1177</v>
      </c>
      <c r="E4402" s="85" t="s">
        <v>12906</v>
      </c>
      <c r="F4402" s="85" t="s">
        <v>238</v>
      </c>
      <c r="G4402" s="85" t="s">
        <v>13493</v>
      </c>
      <c r="H4402" s="840">
        <v>1.02871221347965</v>
      </c>
      <c r="I4402" s="840">
        <v>1.0442420954934499</v>
      </c>
      <c r="J4402" s="86">
        <v>6744.9166666666697</v>
      </c>
      <c r="K4402" s="44">
        <v>6938.5781539024802</v>
      </c>
      <c r="L4402" s="45">
        <v>6528.28029750323</v>
      </c>
      <c r="M4402" s="46">
        <v>0.96788153510716401</v>
      </c>
      <c r="N4402" s="139">
        <v>7043.3259139287102</v>
      </c>
      <c r="O4402" s="45">
        <v>6542.1609436096296</v>
      </c>
      <c r="P4402" s="99">
        <v>0.96993947693096805</v>
      </c>
      <c r="Q4402" s="86">
        <v>6779.9504355283098</v>
      </c>
      <c r="R4402" s="44">
        <v>6974.6178198146799</v>
      </c>
      <c r="S4402" s="45">
        <v>6562.5245291656001</v>
      </c>
      <c r="T4402" s="140">
        <v>0.96793104781071004</v>
      </c>
      <c r="U4402" s="44">
        <v>7079.9096501378299</v>
      </c>
      <c r="V4402" s="45">
        <v>6576.4298308971302</v>
      </c>
      <c r="W4402" s="99">
        <v>0.96998199226284998</v>
      </c>
      <c r="X4402" s="86">
        <v>6813.3263145803903</v>
      </c>
      <c r="Y4402" s="44">
        <v>7008.9519942311699</v>
      </c>
      <c r="Z4402" s="45">
        <v>6595.1530273346798</v>
      </c>
      <c r="AA4402" s="46">
        <v>0.96797844735854999</v>
      </c>
      <c r="AB4402" s="139">
        <v>7114.7621480181097</v>
      </c>
      <c r="AC4402" s="45">
        <v>6609.0859067648798</v>
      </c>
      <c r="AD4402" s="99">
        <v>0.97002339263005199</v>
      </c>
      <c r="AE4402" s="142">
        <v>6848.1743479469296</v>
      </c>
      <c r="AF4402" s="44">
        <v>7044.8005917710698</v>
      </c>
      <c r="AG4402" s="45">
        <v>6629.1213461392499</v>
      </c>
      <c r="AH4402" s="140">
        <v>0.96801293444385705</v>
      </c>
      <c r="AI4402" s="44">
        <v>7151.15193140461</v>
      </c>
      <c r="AJ4402" s="45">
        <v>6643.09772227332</v>
      </c>
      <c r="AK4402" s="46">
        <v>0.97005382525999895</v>
      </c>
    </row>
    <row r="4403" spans="1:37" x14ac:dyDescent="0.2">
      <c r="A4403" s="35" t="s">
        <v>2837</v>
      </c>
      <c r="B4403" s="35" t="s">
        <v>9055</v>
      </c>
      <c r="C4403" s="85" t="s">
        <v>1177</v>
      </c>
      <c r="D4403" s="85" t="s">
        <v>1177</v>
      </c>
      <c r="E4403" s="85" t="s">
        <v>12906</v>
      </c>
      <c r="F4403" s="85" t="s">
        <v>286</v>
      </c>
      <c r="G4403" s="85" t="s">
        <v>13493</v>
      </c>
      <c r="H4403" s="840">
        <v>1.03436416871231</v>
      </c>
      <c r="I4403" s="840">
        <v>1.0476898424672001</v>
      </c>
      <c r="J4403" s="86">
        <v>7316.8333333333303</v>
      </c>
      <c r="K4403" s="44">
        <v>7568.2702284398902</v>
      </c>
      <c r="L4403" s="45">
        <v>7120.7368891155002</v>
      </c>
      <c r="M4403" s="46">
        <v>0.97319927415532703</v>
      </c>
      <c r="N4403" s="139">
        <v>7665.77196235877</v>
      </c>
      <c r="O4403" s="45">
        <v>7120.3170984299404</v>
      </c>
      <c r="P4403" s="99">
        <v>0.973141900881065</v>
      </c>
      <c r="Q4403" s="86">
        <v>7346.10474652824</v>
      </c>
      <c r="R4403" s="44">
        <v>7598.5475294162698</v>
      </c>
      <c r="S4403" s="45">
        <v>7149.5895310791202</v>
      </c>
      <c r="T4403" s="140">
        <v>0.97324905889179003</v>
      </c>
      <c r="U4403" s="44">
        <v>7696.4393246377304</v>
      </c>
      <c r="V4403" s="45">
        <v>7149.1156903749397</v>
      </c>
      <c r="W4403" s="99">
        <v>0.97318455658471303</v>
      </c>
      <c r="X4403" s="86">
        <v>7375.2794307909999</v>
      </c>
      <c r="Y4403" s="44">
        <v>7628.7247774511598</v>
      </c>
      <c r="Z4403" s="45">
        <v>7178.3352706824999</v>
      </c>
      <c r="AA4403" s="46">
        <v>0.97329671886243696</v>
      </c>
      <c r="AB4403" s="139">
        <v>7727.0053449970101</v>
      </c>
      <c r="AC4403" s="45">
        <v>7177.8143899500901</v>
      </c>
      <c r="AD4403" s="99">
        <v>0.97322609364243096</v>
      </c>
      <c r="AE4403" s="142">
        <v>7405.0378513901896</v>
      </c>
      <c r="AF4403" s="44">
        <v>7659.5058214364399</v>
      </c>
      <c r="AG4403" s="45">
        <v>7207.5558250821996</v>
      </c>
      <c r="AH4403" s="140">
        <v>0.97333139542684299</v>
      </c>
      <c r="AI4403" s="44">
        <v>7758.1829399866501</v>
      </c>
      <c r="AJ4403" s="45">
        <v>7207.0021602075003</v>
      </c>
      <c r="AK4403" s="46">
        <v>0.973256626751001</v>
      </c>
    </row>
    <row r="4404" spans="1:37" x14ac:dyDescent="0.2">
      <c r="A4404" s="35" t="s">
        <v>2836</v>
      </c>
      <c r="B4404" s="35" t="s">
        <v>9054</v>
      </c>
      <c r="C4404" s="85" t="s">
        <v>1177</v>
      </c>
      <c r="D4404" s="85" t="s">
        <v>1177</v>
      </c>
      <c r="E4404" s="85" t="s">
        <v>12906</v>
      </c>
      <c r="F4404" s="85" t="s">
        <v>238</v>
      </c>
      <c r="G4404" s="85" t="s">
        <v>13493</v>
      </c>
      <c r="H4404" s="840">
        <v>1.02871221347965</v>
      </c>
      <c r="I4404" s="840">
        <v>1.0442420954934499</v>
      </c>
      <c r="J4404" s="86">
        <v>7948.9166666666697</v>
      </c>
      <c r="K4404" s="44">
        <v>8177.14765893199</v>
      </c>
      <c r="L4404" s="45">
        <v>7693.6096657722501</v>
      </c>
      <c r="M4404" s="46">
        <v>0.96788153510716401</v>
      </c>
      <c r="N4404" s="139">
        <v>8300.5933969028301</v>
      </c>
      <c r="O4404" s="45">
        <v>7709.9680738345196</v>
      </c>
      <c r="P4404" s="99">
        <v>0.96993947693096805</v>
      </c>
      <c r="Q4404" s="86">
        <v>7997.3405964427902</v>
      </c>
      <c r="R4404" s="44">
        <v>8226.9619469173704</v>
      </c>
      <c r="S4404" s="45">
        <v>7740.8742632140002</v>
      </c>
      <c r="T4404" s="140">
        <v>0.96793104781071004</v>
      </c>
      <c r="U4404" s="44">
        <v>8351.1597028042797</v>
      </c>
      <c r="V4404" s="45">
        <v>7757.2763645421501</v>
      </c>
      <c r="W4404" s="99">
        <v>0.96998199226284998</v>
      </c>
      <c r="X4404" s="86">
        <v>8044.5530241902397</v>
      </c>
      <c r="Y4404" s="44">
        <v>8275.5299479691894</v>
      </c>
      <c r="Z4404" s="45">
        <v>7786.9539460491897</v>
      </c>
      <c r="AA4404" s="46">
        <v>0.96797844735854999</v>
      </c>
      <c r="AB4404" s="139">
        <v>8400.4609072886105</v>
      </c>
      <c r="AC4404" s="45">
        <v>7803.4046167173601</v>
      </c>
      <c r="AD4404" s="99">
        <v>0.97002339263005199</v>
      </c>
      <c r="AE4404" s="142">
        <v>8091.6832090304197</v>
      </c>
      <c r="AF4404" s="44">
        <v>8324.0133447378394</v>
      </c>
      <c r="AG4404" s="45">
        <v>7832.8540077636299</v>
      </c>
      <c r="AH4404" s="140">
        <v>0.96801293444385705</v>
      </c>
      <c r="AI4404" s="44">
        <v>8449.6762302671104</v>
      </c>
      <c r="AJ4404" s="45">
        <v>7849.3682497120599</v>
      </c>
      <c r="AK4404" s="46">
        <v>0.97005382525999895</v>
      </c>
    </row>
    <row r="4405" spans="1:37" x14ac:dyDescent="0.2">
      <c r="A4405" s="35" t="s">
        <v>2835</v>
      </c>
      <c r="B4405" s="35" t="s">
        <v>9053</v>
      </c>
      <c r="C4405" s="85" t="s">
        <v>1177</v>
      </c>
      <c r="D4405" s="85" t="s">
        <v>1177</v>
      </c>
      <c r="E4405" s="85" t="s">
        <v>12906</v>
      </c>
      <c r="F4405" s="85" t="s">
        <v>287</v>
      </c>
      <c r="G4405" s="85" t="s">
        <v>13493</v>
      </c>
      <c r="H4405" s="840">
        <v>1.0377732386196701</v>
      </c>
      <c r="I4405" s="840">
        <v>1.0509740152442599</v>
      </c>
      <c r="J4405" s="86">
        <v>6452.1666666666697</v>
      </c>
      <c r="K4405" s="44">
        <v>6695.8858977805703</v>
      </c>
      <c r="L4405" s="45">
        <v>6299.9391245921497</v>
      </c>
      <c r="M4405" s="46">
        <v>0.97640675606521998</v>
      </c>
      <c r="N4405" s="139">
        <v>6781.0595086918502</v>
      </c>
      <c r="O4405" s="45">
        <v>6298.5559970078602</v>
      </c>
      <c r="P4405" s="99">
        <v>0.976192389689436</v>
      </c>
      <c r="Q4405" s="86">
        <v>6480.5145142184801</v>
      </c>
      <c r="R4405" s="44">
        <v>6725.3045353423104</v>
      </c>
      <c r="S4405" s="45">
        <v>6327.9418484990501</v>
      </c>
      <c r="T4405" s="140">
        <v>0.97645670488281899</v>
      </c>
      <c r="U4405" s="44">
        <v>6810.8523598569</v>
      </c>
      <c r="V4405" s="45">
        <v>6326.5062474811502</v>
      </c>
      <c r="W4405" s="99">
        <v>0.97623517910507995</v>
      </c>
      <c r="X4405" s="86">
        <v>6507.1484766018102</v>
      </c>
      <c r="Y4405" s="44">
        <v>6752.9445487421399</v>
      </c>
      <c r="Z4405" s="45">
        <v>6354.2599122831098</v>
      </c>
      <c r="AA4405" s="46">
        <v>0.97650452193177195</v>
      </c>
      <c r="AB4405" s="139">
        <v>6838.8439622447904</v>
      </c>
      <c r="AC4405" s="45">
        <v>6352.77839358644</v>
      </c>
      <c r="AD4405" s="99">
        <v>0.976276846368198</v>
      </c>
      <c r="AE4405" s="142">
        <v>6536.5108537691203</v>
      </c>
      <c r="AF4405" s="44">
        <v>6783.4160379886198</v>
      </c>
      <c r="AG4405" s="45">
        <v>6383.1598171423502</v>
      </c>
      <c r="AH4405" s="140">
        <v>0.97653931278361705</v>
      </c>
      <c r="AI4405" s="44">
        <v>6869.7030576734196</v>
      </c>
      <c r="AJ4405" s="45">
        <v>6381.6444081842701</v>
      </c>
      <c r="AK4405" s="46">
        <v>0.97630747518830396</v>
      </c>
    </row>
    <row r="4406" spans="1:37" x14ac:dyDescent="0.2">
      <c r="A4406" s="35" t="s">
        <v>2834</v>
      </c>
      <c r="B4406" s="35" t="s">
        <v>9052</v>
      </c>
      <c r="C4406" s="85" t="s">
        <v>1177</v>
      </c>
      <c r="D4406" s="85" t="s">
        <v>1177</v>
      </c>
      <c r="E4406" s="85" t="s">
        <v>12906</v>
      </c>
      <c r="F4406" s="85" t="s">
        <v>285</v>
      </c>
      <c r="G4406" s="85" t="s">
        <v>13493</v>
      </c>
      <c r="H4406" s="840">
        <v>1.02928237075616</v>
      </c>
      <c r="I4406" s="840">
        <v>1.0464332885391701</v>
      </c>
      <c r="J4406" s="86">
        <v>8308.4166666666697</v>
      </c>
      <c r="K4406" s="44">
        <v>8551.7068038967009</v>
      </c>
      <c r="L4406" s="45">
        <v>8046.0200634194298</v>
      </c>
      <c r="M4406" s="46">
        <v>0.96841797736264601</v>
      </c>
      <c r="N4406" s="139">
        <v>8694.2037750536692</v>
      </c>
      <c r="O4406" s="45">
        <v>8075.5712667586904</v>
      </c>
      <c r="P4406" s="99">
        <v>0.97197475653307597</v>
      </c>
      <c r="Q4406" s="86">
        <v>8364.1153150187001</v>
      </c>
      <c r="R4406" s="44">
        <v>8609.0364407203906</v>
      </c>
      <c r="S4406" s="45">
        <v>8100.3739952892802</v>
      </c>
      <c r="T4406" s="140">
        <v>0.96846751750829696</v>
      </c>
      <c r="U4406" s="44">
        <v>8752.4886948158692</v>
      </c>
      <c r="V4406" s="45">
        <v>8130.0652962508402</v>
      </c>
      <c r="W4406" s="99">
        <v>0.97201736107731596</v>
      </c>
      <c r="X4406" s="86">
        <v>8415.2685869910001</v>
      </c>
      <c r="Y4406" s="44">
        <v>8661.6876017679806</v>
      </c>
      <c r="Z4406" s="45">
        <v>8150.3133786113904</v>
      </c>
      <c r="AA4406" s="46">
        <v>0.96851494332703802</v>
      </c>
      <c r="AB4406" s="139">
        <v>8806.0171814253899</v>
      </c>
      <c r="AC4406" s="45">
        <v>8180.1362909510799</v>
      </c>
      <c r="AD4406" s="99">
        <v>0.97205884831728195</v>
      </c>
      <c r="AE4406" s="142">
        <v>8468.0494464441108</v>
      </c>
      <c r="AF4406" s="44">
        <v>8716.0140099164291</v>
      </c>
      <c r="AG4406" s="45">
        <v>8201.7246299174403</v>
      </c>
      <c r="AH4406" s="140">
        <v>0.96854944952659605</v>
      </c>
      <c r="AI4406" s="44">
        <v>8861.2488297548407</v>
      </c>
      <c r="AJ4406" s="45">
        <v>8231.7006381766496</v>
      </c>
      <c r="AK4406" s="46">
        <v>0.97208934480576104</v>
      </c>
    </row>
    <row r="4407" spans="1:37" x14ac:dyDescent="0.2">
      <c r="A4407" s="35" t="s">
        <v>2833</v>
      </c>
      <c r="B4407" s="35" t="s">
        <v>9051</v>
      </c>
      <c r="C4407" s="85" t="s">
        <v>1177</v>
      </c>
      <c r="D4407" s="85" t="s">
        <v>1177</v>
      </c>
      <c r="E4407" s="85" t="s">
        <v>12906</v>
      </c>
      <c r="F4407" s="85" t="s">
        <v>286</v>
      </c>
      <c r="G4407" s="85" t="s">
        <v>13493</v>
      </c>
      <c r="H4407" s="840">
        <v>1.03436416871231</v>
      </c>
      <c r="I4407" s="840">
        <v>1.0476898424672001</v>
      </c>
      <c r="J4407" s="86">
        <v>9050.6666666666697</v>
      </c>
      <c r="K4407" s="44">
        <v>9361.6853029589201</v>
      </c>
      <c r="L4407" s="45">
        <v>8808.1022306218092</v>
      </c>
      <c r="M4407" s="46">
        <v>0.97319927415532703</v>
      </c>
      <c r="N4407" s="139">
        <v>9482.2915342231499</v>
      </c>
      <c r="O4407" s="45">
        <v>8807.5829642408899</v>
      </c>
      <c r="P4407" s="99">
        <v>0.973141900881065</v>
      </c>
      <c r="Q4407" s="86">
        <v>9104.0394098158304</v>
      </c>
      <c r="R4407" s="44">
        <v>9416.8921560583003</v>
      </c>
      <c r="S4407" s="45">
        <v>8860.4977877170295</v>
      </c>
      <c r="T4407" s="140">
        <v>0.97324905889179003</v>
      </c>
      <c r="U4407" s="44">
        <v>9538.2096150851394</v>
      </c>
      <c r="V4407" s="45">
        <v>8859.9105561713695</v>
      </c>
      <c r="W4407" s="99">
        <v>0.97318455658471303</v>
      </c>
      <c r="X4407" s="86">
        <v>9156.4286776809295</v>
      </c>
      <c r="Y4407" s="44">
        <v>9471.0817375630304</v>
      </c>
      <c r="Z4407" s="45">
        <v>8911.9219884847698</v>
      </c>
      <c r="AA4407" s="46">
        <v>0.97329671886243696</v>
      </c>
      <c r="AB4407" s="139">
        <v>9593.0973188817006</v>
      </c>
      <c r="AC4407" s="45">
        <v>8911.2753136949395</v>
      </c>
      <c r="AD4407" s="99">
        <v>0.97322609364243096</v>
      </c>
      <c r="AE4407" s="142">
        <v>9204.2155317951292</v>
      </c>
      <c r="AF4407" s="44">
        <v>9520.5107471942392</v>
      </c>
      <c r="AG4407" s="45">
        <v>8958.7519473715802</v>
      </c>
      <c r="AH4407" s="140">
        <v>0.97333139542684299</v>
      </c>
      <c r="AI4407" s="44">
        <v>9643.1631205406102</v>
      </c>
      <c r="AJ4407" s="45">
        <v>8958.0637603641007</v>
      </c>
      <c r="AK4407" s="46">
        <v>0.973256626751001</v>
      </c>
    </row>
    <row r="4408" spans="1:37" x14ac:dyDescent="0.2">
      <c r="A4408" s="35" t="s">
        <v>2832</v>
      </c>
      <c r="B4408" s="35" t="s">
        <v>9050</v>
      </c>
      <c r="C4408" s="85" t="s">
        <v>1177</v>
      </c>
      <c r="D4408" s="85" t="s">
        <v>1177</v>
      </c>
      <c r="E4408" s="85" t="s">
        <v>12906</v>
      </c>
      <c r="F4408" s="85" t="s">
        <v>286</v>
      </c>
      <c r="G4408" s="85" t="s">
        <v>13493</v>
      </c>
      <c r="H4408" s="840">
        <v>1.03436416871231</v>
      </c>
      <c r="I4408" s="840">
        <v>1.0476898424672001</v>
      </c>
      <c r="J4408" s="86">
        <v>7299.0833333333303</v>
      </c>
      <c r="K4408" s="44">
        <v>7549.9102644452396</v>
      </c>
      <c r="L4408" s="45">
        <v>7103.4626019992502</v>
      </c>
      <c r="M4408" s="46">
        <v>0.97319927415532703</v>
      </c>
      <c r="N4408" s="139">
        <v>7647.1754676549699</v>
      </c>
      <c r="O4408" s="45">
        <v>7103.0438296892999</v>
      </c>
      <c r="P4408" s="99">
        <v>0.973141900881065</v>
      </c>
      <c r="Q4408" s="86">
        <v>7332.6148546597396</v>
      </c>
      <c r="R4408" s="44">
        <v>7584.5940686276899</v>
      </c>
      <c r="S4408" s="45">
        <v>7136.4605065135502</v>
      </c>
      <c r="T4408" s="140">
        <v>0.97324905889179003</v>
      </c>
      <c r="U4408" s="44">
        <v>7682.3061019511197</v>
      </c>
      <c r="V4408" s="45">
        <v>7135.9875359385096</v>
      </c>
      <c r="W4408" s="99">
        <v>0.97318455658471303</v>
      </c>
      <c r="X4408" s="86">
        <v>7364.4634488363399</v>
      </c>
      <c r="Y4408" s="44">
        <v>7617.5371132678301</v>
      </c>
      <c r="Z4408" s="45">
        <v>7167.8081109347604</v>
      </c>
      <c r="AA4408" s="46">
        <v>0.97329671886243696</v>
      </c>
      <c r="AB4408" s="139">
        <v>7715.6735505668103</v>
      </c>
      <c r="AC4408" s="45">
        <v>7167.28799408346</v>
      </c>
      <c r="AD4408" s="99">
        <v>0.97322609364243096</v>
      </c>
      <c r="AE4408" s="142">
        <v>7397.2155746911103</v>
      </c>
      <c r="AF4408" s="44">
        <v>7651.4147387011499</v>
      </c>
      <c r="AG4408" s="45">
        <v>7199.9421575872702</v>
      </c>
      <c r="AH4408" s="140">
        <v>0.97333139542684299</v>
      </c>
      <c r="AI4408" s="44">
        <v>7749.9876201440502</v>
      </c>
      <c r="AJ4408" s="45">
        <v>7199.38907757384</v>
      </c>
      <c r="AK4408" s="46">
        <v>0.973256626751001</v>
      </c>
    </row>
    <row r="4409" spans="1:37" x14ac:dyDescent="0.2">
      <c r="A4409" s="35" t="s">
        <v>2831</v>
      </c>
      <c r="B4409" s="35" t="s">
        <v>9049</v>
      </c>
      <c r="C4409" s="85" t="s">
        <v>1177</v>
      </c>
      <c r="D4409" s="85" t="s">
        <v>1177</v>
      </c>
      <c r="E4409" s="85" t="s">
        <v>12906</v>
      </c>
      <c r="F4409" s="85" t="s">
        <v>285</v>
      </c>
      <c r="G4409" s="85" t="s">
        <v>13493</v>
      </c>
      <c r="H4409" s="840">
        <v>1.02928237075616</v>
      </c>
      <c r="I4409" s="840">
        <v>1.0464332885391701</v>
      </c>
      <c r="J4409" s="86">
        <v>4289.25</v>
      </c>
      <c r="K4409" s="44">
        <v>4414.8494087658801</v>
      </c>
      <c r="L4409" s="45">
        <v>4153.7868094027299</v>
      </c>
      <c r="M4409" s="46">
        <v>0.96841797736264601</v>
      </c>
      <c r="N4409" s="139">
        <v>4488.4139828666503</v>
      </c>
      <c r="O4409" s="45">
        <v>4169.0427244595003</v>
      </c>
      <c r="P4409" s="99">
        <v>0.97197475653307597</v>
      </c>
      <c r="Q4409" s="86">
        <v>4308.3125070419101</v>
      </c>
      <c r="R4409" s="44">
        <v>4434.4701112065404</v>
      </c>
      <c r="S4409" s="45">
        <v>4172.4607183448297</v>
      </c>
      <c r="T4409" s="140">
        <v>0.96846751750829696</v>
      </c>
      <c r="U4409" s="44">
        <v>4508.36162479832</v>
      </c>
      <c r="V4409" s="45">
        <v>4187.7545537912802</v>
      </c>
      <c r="W4409" s="99">
        <v>0.97201736107731596</v>
      </c>
      <c r="X4409" s="86">
        <v>4326.5697146666798</v>
      </c>
      <c r="Y4409" s="44">
        <v>4453.2619331539499</v>
      </c>
      <c r="Z4409" s="45">
        <v>4190.3474220008802</v>
      </c>
      <c r="AA4409" s="46">
        <v>0.96851494332703802</v>
      </c>
      <c r="AB4409" s="139">
        <v>4527.4665746126502</v>
      </c>
      <c r="AC4409" s="45">
        <v>4205.6803740033301</v>
      </c>
      <c r="AD4409" s="99">
        <v>0.97205884831728195</v>
      </c>
      <c r="AE4409" s="142">
        <v>4347.09088663479</v>
      </c>
      <c r="AF4409" s="44">
        <v>4474.3840136879799</v>
      </c>
      <c r="AG4409" s="45">
        <v>4210.3724852922096</v>
      </c>
      <c r="AH4409" s="140">
        <v>0.96854944952659605</v>
      </c>
      <c r="AI4409" s="44">
        <v>4548.9406120799104</v>
      </c>
      <c r="AJ4409" s="45">
        <v>4225.76073179991</v>
      </c>
      <c r="AK4409" s="46">
        <v>0.97208934480576104</v>
      </c>
    </row>
    <row r="4410" spans="1:37" x14ac:dyDescent="0.2">
      <c r="A4410" s="35" t="s">
        <v>2830</v>
      </c>
      <c r="B4410" s="35" t="s">
        <v>9048</v>
      </c>
      <c r="C4410" s="85" t="s">
        <v>1177</v>
      </c>
      <c r="D4410" s="85" t="s">
        <v>1177</v>
      </c>
      <c r="E4410" s="85" t="s">
        <v>12906</v>
      </c>
      <c r="F4410" s="85" t="s">
        <v>238</v>
      </c>
      <c r="G4410" s="85" t="s">
        <v>13493</v>
      </c>
      <c r="H4410" s="840">
        <v>1.02871221347965</v>
      </c>
      <c r="I4410" s="840">
        <v>1.0442420954934499</v>
      </c>
      <c r="J4410" s="86">
        <v>6378.3333333333303</v>
      </c>
      <c r="K4410" s="44">
        <v>6561.4694016444</v>
      </c>
      <c r="L4410" s="45">
        <v>6173.47105809186</v>
      </c>
      <c r="M4410" s="46">
        <v>0.96788153510716401</v>
      </c>
      <c r="N4410" s="139">
        <v>6660.5241657557399</v>
      </c>
      <c r="O4410" s="45">
        <v>6186.5972970246903</v>
      </c>
      <c r="P4410" s="99">
        <v>0.96993947693096805</v>
      </c>
      <c r="Q4410" s="86">
        <v>6400.0420042104897</v>
      </c>
      <c r="R4410" s="44">
        <v>6583.8013765141404</v>
      </c>
      <c r="S4410" s="45">
        <v>6194.7993631680201</v>
      </c>
      <c r="T4410" s="140">
        <v>0.96793104781071004</v>
      </c>
      <c r="U4410" s="44">
        <v>6683.1932737228799</v>
      </c>
      <c r="V4410" s="45">
        <v>6207.9254938100103</v>
      </c>
      <c r="W4410" s="99">
        <v>0.96998199226284998</v>
      </c>
      <c r="X4410" s="86">
        <v>6419.7872161033401</v>
      </c>
      <c r="Y4410" s="44">
        <v>6604.1135171460601</v>
      </c>
      <c r="Z4410" s="45">
        <v>6214.2156618159797</v>
      </c>
      <c r="AA4410" s="46">
        <v>0.96797844735854999</v>
      </c>
      <c r="AB4410" s="139">
        <v>6703.8120551658303</v>
      </c>
      <c r="AC4410" s="45">
        <v>6227.3437753276003</v>
      </c>
      <c r="AD4410" s="99">
        <v>0.97002339263005199</v>
      </c>
      <c r="AE4410" s="142">
        <v>6443.5201309561298</v>
      </c>
      <c r="AF4410" s="44">
        <v>6628.52785651659</v>
      </c>
      <c r="AG4410" s="45">
        <v>6237.4108301149099</v>
      </c>
      <c r="AH4410" s="140">
        <v>0.96801293444385805</v>
      </c>
      <c r="AI4410" s="44">
        <v>6728.5949639038699</v>
      </c>
      <c r="AJ4410" s="45">
        <v>6250.5613511738002</v>
      </c>
      <c r="AK4410" s="46">
        <v>0.97005382525999895</v>
      </c>
    </row>
    <row r="4411" spans="1:37" x14ac:dyDescent="0.2">
      <c r="A4411" s="35" t="s">
        <v>2829</v>
      </c>
      <c r="B4411" s="35" t="s">
        <v>9047</v>
      </c>
      <c r="C4411" s="85" t="s">
        <v>1177</v>
      </c>
      <c r="D4411" s="85" t="s">
        <v>1177</v>
      </c>
      <c r="E4411" s="85" t="s">
        <v>12906</v>
      </c>
      <c r="F4411" s="85" t="s">
        <v>285</v>
      </c>
      <c r="G4411" s="85" t="s">
        <v>13493</v>
      </c>
      <c r="H4411" s="840">
        <v>1.02928237075616</v>
      </c>
      <c r="I4411" s="840">
        <v>1.0464332885391701</v>
      </c>
      <c r="J4411" s="86">
        <v>11662.75</v>
      </c>
      <c r="K4411" s="44">
        <v>12004.262969536499</v>
      </c>
      <c r="L4411" s="45">
        <v>11294.416765486199</v>
      </c>
      <c r="M4411" s="46">
        <v>0.96841797736264601</v>
      </c>
      <c r="N4411" s="139">
        <v>12204.2898359102</v>
      </c>
      <c r="O4411" s="45">
        <v>11335.8985917561</v>
      </c>
      <c r="P4411" s="99">
        <v>0.97197475653307597</v>
      </c>
      <c r="Q4411" s="86">
        <v>11673.713065513901</v>
      </c>
      <c r="R4411" s="44">
        <v>12015.547059599399</v>
      </c>
      <c r="S4411" s="45">
        <v>11305.6119126624</v>
      </c>
      <c r="T4411" s="140">
        <v>0.96846751750829696</v>
      </c>
      <c r="U4411" s="44">
        <v>12215.7619526084</v>
      </c>
      <c r="V4411" s="45">
        <v>11347.0517679146</v>
      </c>
      <c r="W4411" s="99">
        <v>0.97201736107731596</v>
      </c>
      <c r="X4411" s="86">
        <v>11682.905904949799</v>
      </c>
      <c r="Y4411" s="44">
        <v>12025.0090871679</v>
      </c>
      <c r="Z4411" s="45">
        <v>11315.0689504276</v>
      </c>
      <c r="AA4411" s="46">
        <v>0.96851494332703802</v>
      </c>
      <c r="AB4411" s="139">
        <v>12225.381645810299</v>
      </c>
      <c r="AC4411" s="45">
        <v>11356.4720589647</v>
      </c>
      <c r="AD4411" s="99">
        <v>0.97205884831728195</v>
      </c>
      <c r="AE4411" s="142">
        <v>11695.456711910199</v>
      </c>
      <c r="AF4411" s="44">
        <v>12037.927411511</v>
      </c>
      <c r="AG4411" s="45">
        <v>11327.6281602827</v>
      </c>
      <c r="AH4411" s="140">
        <v>0.96854944952659605</v>
      </c>
      <c r="AI4411" s="44">
        <v>12238.5152280117</v>
      </c>
      <c r="AJ4411" s="45">
        <v>11369.0288522849</v>
      </c>
      <c r="AK4411" s="46">
        <v>0.97208934480576104</v>
      </c>
    </row>
    <row r="4412" spans="1:37" x14ac:dyDescent="0.2">
      <c r="A4412" s="35" t="s">
        <v>2828</v>
      </c>
      <c r="B4412" s="35" t="s">
        <v>9046</v>
      </c>
      <c r="C4412" s="85" t="s">
        <v>1177</v>
      </c>
      <c r="D4412" s="85" t="s">
        <v>1177</v>
      </c>
      <c r="E4412" s="85" t="s">
        <v>12906</v>
      </c>
      <c r="F4412" s="85" t="s">
        <v>238</v>
      </c>
      <c r="G4412" s="85" t="s">
        <v>13493</v>
      </c>
      <c r="H4412" s="840">
        <v>1.02871221347965</v>
      </c>
      <c r="I4412" s="840">
        <v>1.0442420954934499</v>
      </c>
      <c r="J4412" s="86">
        <v>7791.9166666666697</v>
      </c>
      <c r="K4412" s="44">
        <v>8015.6398414156802</v>
      </c>
      <c r="L4412" s="45">
        <v>7541.6522647604297</v>
      </c>
      <c r="M4412" s="46">
        <v>0.96788153510716401</v>
      </c>
      <c r="N4412" s="139">
        <v>8136.6473879103596</v>
      </c>
      <c r="O4412" s="45">
        <v>7557.68757595636</v>
      </c>
      <c r="P4412" s="99">
        <v>0.96993947693096805</v>
      </c>
      <c r="Q4412" s="86">
        <v>7866.1706782827696</v>
      </c>
      <c r="R4412" s="44">
        <v>8092.0258500650298</v>
      </c>
      <c r="S4412" s="45">
        <v>7613.91082688813</v>
      </c>
      <c r="T4412" s="140">
        <v>0.96793104781071004</v>
      </c>
      <c r="U4412" s="44">
        <v>8214.1865525991598</v>
      </c>
      <c r="V4412" s="45">
        <v>7630.04390600034</v>
      </c>
      <c r="W4412" s="99">
        <v>0.96998199226284998</v>
      </c>
      <c r="X4412" s="86">
        <v>7934.8068028305097</v>
      </c>
      <c r="Y4412" s="44">
        <v>8162.6326696732003</v>
      </c>
      <c r="Z4412" s="45">
        <v>7680.7219690939301</v>
      </c>
      <c r="AA4412" s="46">
        <v>0.96797844735854999</v>
      </c>
      <c r="AB4412" s="139">
        <v>8285.8592831234291</v>
      </c>
      <c r="AC4412" s="45">
        <v>7696.9482147456702</v>
      </c>
      <c r="AD4412" s="99">
        <v>0.97002339263005199</v>
      </c>
      <c r="AE4412" s="142">
        <v>8004.1273339637701</v>
      </c>
      <c r="AF4412" s="44">
        <v>8233.9435466948798</v>
      </c>
      <c r="AG4412" s="45">
        <v>7748.0987882125601</v>
      </c>
      <c r="AH4412" s="140">
        <v>0.96801293444385805</v>
      </c>
      <c r="AI4412" s="44">
        <v>8358.2466998147502</v>
      </c>
      <c r="AJ4412" s="45">
        <v>7764.4343381796798</v>
      </c>
      <c r="AK4412" s="46">
        <v>0.97005382525999895</v>
      </c>
    </row>
    <row r="4413" spans="1:37" x14ac:dyDescent="0.2">
      <c r="A4413" s="35" t="s">
        <v>2827</v>
      </c>
      <c r="B4413" s="35" t="s">
        <v>9045</v>
      </c>
      <c r="C4413" s="85" t="s">
        <v>1177</v>
      </c>
      <c r="D4413" s="85" t="s">
        <v>1177</v>
      </c>
      <c r="E4413" s="85" t="s">
        <v>12906</v>
      </c>
      <c r="F4413" s="85" t="s">
        <v>285</v>
      </c>
      <c r="G4413" s="85" t="s">
        <v>13493</v>
      </c>
      <c r="H4413" s="840">
        <v>1.02928237075616</v>
      </c>
      <c r="I4413" s="840">
        <v>1.0464332885391701</v>
      </c>
      <c r="J4413" s="86">
        <v>7881.25</v>
      </c>
      <c r="K4413" s="44">
        <v>8112.0316845220204</v>
      </c>
      <c r="L4413" s="45">
        <v>7632.3441840893502</v>
      </c>
      <c r="M4413" s="46">
        <v>0.96841797736264601</v>
      </c>
      <c r="N4413" s="139">
        <v>8247.2023552993596</v>
      </c>
      <c r="O4413" s="45">
        <v>7660.3760499263099</v>
      </c>
      <c r="P4413" s="99">
        <v>0.97197475653307597</v>
      </c>
      <c r="Q4413" s="86">
        <v>7921.0671546308404</v>
      </c>
      <c r="R4413" s="44">
        <v>8153.01477983722</v>
      </c>
      <c r="S4413" s="45">
        <v>7671.2962432618397</v>
      </c>
      <c r="T4413" s="140">
        <v>0.96846751750829696</v>
      </c>
      <c r="U4413" s="44">
        <v>8288.8683513599808</v>
      </c>
      <c r="V4413" s="45">
        <v>7699.4147925604702</v>
      </c>
      <c r="W4413" s="99">
        <v>0.97201736107731596</v>
      </c>
      <c r="X4413" s="86">
        <v>7958.3575122290904</v>
      </c>
      <c r="Y4413" s="44">
        <v>8191.3970875122995</v>
      </c>
      <c r="Z4413" s="45">
        <v>7707.7881749328699</v>
      </c>
      <c r="AA4413" s="46">
        <v>0.96851494332703802</v>
      </c>
      <c r="AB4413" s="139">
        <v>8327.8902228923198</v>
      </c>
      <c r="AC4413" s="45">
        <v>7735.9918378346001</v>
      </c>
      <c r="AD4413" s="99">
        <v>0.97205884831728195</v>
      </c>
      <c r="AE4413" s="142">
        <v>7998.0898299034197</v>
      </c>
      <c r="AF4413" s="44">
        <v>8232.2928616437694</v>
      </c>
      <c r="AG4413" s="45">
        <v>7746.5455020172303</v>
      </c>
      <c r="AH4413" s="140">
        <v>0.96854944952659605</v>
      </c>
      <c r="AI4413" s="44">
        <v>8369.4674427375503</v>
      </c>
      <c r="AJ4413" s="45">
        <v>7774.8579024484397</v>
      </c>
      <c r="AK4413" s="46">
        <v>0.97208934480576104</v>
      </c>
    </row>
    <row r="4414" spans="1:37" x14ac:dyDescent="0.2">
      <c r="A4414" s="35" t="s">
        <v>2826</v>
      </c>
      <c r="B4414" s="35" t="s">
        <v>9044</v>
      </c>
      <c r="C4414" s="85" t="s">
        <v>1177</v>
      </c>
      <c r="D4414" s="85" t="s">
        <v>1177</v>
      </c>
      <c r="E4414" s="85" t="s">
        <v>12906</v>
      </c>
      <c r="F4414" s="85" t="s">
        <v>286</v>
      </c>
      <c r="G4414" s="85" t="s">
        <v>13493</v>
      </c>
      <c r="H4414" s="840">
        <v>1.03436416871231</v>
      </c>
      <c r="I4414" s="840">
        <v>1.0476898424672001</v>
      </c>
      <c r="J4414" s="86">
        <v>3442.9166666666702</v>
      </c>
      <c r="K4414" s="44">
        <v>3561.2296358624399</v>
      </c>
      <c r="L4414" s="45">
        <v>3350.64400097728</v>
      </c>
      <c r="M4414" s="46">
        <v>0.97319927415532703</v>
      </c>
      <c r="N4414" s="139">
        <v>3607.1088201276998</v>
      </c>
      <c r="O4414" s="45">
        <v>3350.4464695750999</v>
      </c>
      <c r="P4414" s="99">
        <v>0.973141900881065</v>
      </c>
      <c r="Q4414" s="86">
        <v>3463.8707361024599</v>
      </c>
      <c r="R4414" s="44">
        <v>3582.9037744755301</v>
      </c>
      <c r="S4414" s="45">
        <v>3371.2089340345301</v>
      </c>
      <c r="T4414" s="140">
        <v>0.97324905889179003</v>
      </c>
      <c r="U4414" s="44">
        <v>3629.06218583393</v>
      </c>
      <c r="V4414" s="45">
        <v>3370.9855063806299</v>
      </c>
      <c r="W4414" s="99">
        <v>0.97318455658471303</v>
      </c>
      <c r="X4414" s="86">
        <v>3485.9555506829302</v>
      </c>
      <c r="Y4414" s="44">
        <v>3605.7475153502301</v>
      </c>
      <c r="Z4414" s="45">
        <v>3392.8690995799998</v>
      </c>
      <c r="AA4414" s="46">
        <v>0.97329671886243696</v>
      </c>
      <c r="AB4414" s="139">
        <v>3652.2002217426698</v>
      </c>
      <c r="AC4414" s="45">
        <v>3392.6229032023002</v>
      </c>
      <c r="AD4414" s="99">
        <v>0.97322609364243096</v>
      </c>
      <c r="AE4414" s="142">
        <v>3506.9745955592498</v>
      </c>
      <c r="AF4414" s="44">
        <v>3627.4888622308499</v>
      </c>
      <c r="AG4414" s="45">
        <v>3413.4484768221701</v>
      </c>
      <c r="AH4414" s="140">
        <v>0.97333139542684299</v>
      </c>
      <c r="AI4414" s="44">
        <v>3674.22166155795</v>
      </c>
      <c r="AJ4414" s="45">
        <v>3413.1862649754498</v>
      </c>
      <c r="AK4414" s="46">
        <v>0.973256626751001</v>
      </c>
    </row>
    <row r="4415" spans="1:37" x14ac:dyDescent="0.2">
      <c r="A4415" s="35" t="s">
        <v>2825</v>
      </c>
      <c r="B4415" s="35" t="s">
        <v>9043</v>
      </c>
      <c r="C4415" s="85" t="s">
        <v>1177</v>
      </c>
      <c r="D4415" s="85" t="s">
        <v>1177</v>
      </c>
      <c r="E4415" s="85" t="s">
        <v>12906</v>
      </c>
      <c r="F4415" s="85" t="s">
        <v>286</v>
      </c>
      <c r="G4415" s="85" t="s">
        <v>13493</v>
      </c>
      <c r="H4415" s="840">
        <v>1.03436416871231</v>
      </c>
      <c r="I4415" s="840">
        <v>1.0476898424672001</v>
      </c>
      <c r="J4415" s="86">
        <v>5497</v>
      </c>
      <c r="K4415" s="44">
        <v>5685.8998354115902</v>
      </c>
      <c r="L4415" s="45">
        <v>5349.6764100318296</v>
      </c>
      <c r="M4415" s="46">
        <v>0.97319927415532703</v>
      </c>
      <c r="N4415" s="139">
        <v>5759.1510640422002</v>
      </c>
      <c r="O4415" s="45">
        <v>5349.3610291432196</v>
      </c>
      <c r="P4415" s="99">
        <v>0.973141900881065</v>
      </c>
      <c r="Q4415" s="86">
        <v>5514.6043542193202</v>
      </c>
      <c r="R4415" s="44">
        <v>5704.1091486293799</v>
      </c>
      <c r="S4415" s="45">
        <v>5367.0834979045303</v>
      </c>
      <c r="T4415" s="140">
        <v>0.97324905889179003</v>
      </c>
      <c r="U4415" s="44">
        <v>5777.5949671409899</v>
      </c>
      <c r="V4415" s="45">
        <v>5366.7277932010602</v>
      </c>
      <c r="W4415" s="99">
        <v>0.97318455658471303</v>
      </c>
      <c r="X4415" s="86">
        <v>5528.7097460682799</v>
      </c>
      <c r="Y4415" s="44">
        <v>5718.6992605435798</v>
      </c>
      <c r="Z4415" s="45">
        <v>5381.0750553910302</v>
      </c>
      <c r="AA4415" s="46">
        <v>0.97329671886243696</v>
      </c>
      <c r="AB4415" s="139">
        <v>5792.3730429051502</v>
      </c>
      <c r="AC4415" s="45">
        <v>5380.6845890488703</v>
      </c>
      <c r="AD4415" s="99">
        <v>0.97322609364243096</v>
      </c>
      <c r="AE4415" s="142">
        <v>5544.1069743068301</v>
      </c>
      <c r="AF4415" s="44">
        <v>5734.6256017310297</v>
      </c>
      <c r="AG4415" s="45">
        <v>5396.2533776977598</v>
      </c>
      <c r="AH4415" s="140">
        <v>0.97333139542684299</v>
      </c>
      <c r="AI4415" s="44">
        <v>5808.5045625328303</v>
      </c>
      <c r="AJ4415" s="45">
        <v>5395.8388521605602</v>
      </c>
      <c r="AK4415" s="46">
        <v>0.973256626751001</v>
      </c>
    </row>
    <row r="4416" spans="1:37" x14ac:dyDescent="0.2">
      <c r="A4416" s="35" t="s">
        <v>2824</v>
      </c>
      <c r="B4416" s="35" t="s">
        <v>9042</v>
      </c>
      <c r="C4416" s="85" t="s">
        <v>1177</v>
      </c>
      <c r="D4416" s="85" t="s">
        <v>1177</v>
      </c>
      <c r="E4416" s="85" t="s">
        <v>12906</v>
      </c>
      <c r="F4416" s="85" t="s">
        <v>238</v>
      </c>
      <c r="G4416" s="85" t="s">
        <v>13493</v>
      </c>
      <c r="H4416" s="840">
        <v>1.02871221347965</v>
      </c>
      <c r="I4416" s="840">
        <v>1.0442420954934499</v>
      </c>
      <c r="J4416" s="86">
        <v>5228</v>
      </c>
      <c r="K4416" s="44">
        <v>5378.1074520716402</v>
      </c>
      <c r="L4416" s="45">
        <v>5060.0846655402502</v>
      </c>
      <c r="M4416" s="46">
        <v>0.96788153510716401</v>
      </c>
      <c r="N4416" s="139">
        <v>5459.2976752397699</v>
      </c>
      <c r="O4416" s="45">
        <v>5070.8435853950996</v>
      </c>
      <c r="P4416" s="99">
        <v>0.96993947693096805</v>
      </c>
      <c r="Q4416" s="86">
        <v>5248.0550511272604</v>
      </c>
      <c r="R4416" s="44">
        <v>5398.7383281082102</v>
      </c>
      <c r="S4416" s="45">
        <v>5079.7554246058999</v>
      </c>
      <c r="T4416" s="140">
        <v>0.96793104781071004</v>
      </c>
      <c r="U4416" s="44">
        <v>5480.24000385413</v>
      </c>
      <c r="V4416" s="45">
        <v>5090.5188939975396</v>
      </c>
      <c r="W4416" s="99">
        <v>0.96998199226284998</v>
      </c>
      <c r="X4416" s="86">
        <v>5268.2809526703204</v>
      </c>
      <c r="Y4416" s="44">
        <v>5419.5449600541897</v>
      </c>
      <c r="Z4416" s="45">
        <v>5099.58241681444</v>
      </c>
      <c r="AA4416" s="46">
        <v>0.96797844735854999</v>
      </c>
      <c r="AB4416" s="139">
        <v>5501.3607416647001</v>
      </c>
      <c r="AC4416" s="45">
        <v>5110.3557630375499</v>
      </c>
      <c r="AD4416" s="99">
        <v>0.97002339263005199</v>
      </c>
      <c r="AE4416" s="142">
        <v>5291.5966456426204</v>
      </c>
      <c r="AF4416" s="44">
        <v>5443.5300981805403</v>
      </c>
      <c r="AG4416" s="45">
        <v>5122.3339968417804</v>
      </c>
      <c r="AH4416" s="140">
        <v>0.96801293444385705</v>
      </c>
      <c r="AI4416" s="44">
        <v>5525.7079697519703</v>
      </c>
      <c r="AJ4416" s="45">
        <v>5133.1335678386004</v>
      </c>
      <c r="AK4416" s="46">
        <v>0.97005382525999895</v>
      </c>
    </row>
    <row r="4417" spans="1:37" x14ac:dyDescent="0.2">
      <c r="A4417" s="35" t="s">
        <v>2823</v>
      </c>
      <c r="B4417" s="35" t="s">
        <v>9041</v>
      </c>
      <c r="C4417" s="85" t="s">
        <v>1177</v>
      </c>
      <c r="D4417" s="85" t="s">
        <v>1177</v>
      </c>
      <c r="E4417" s="85" t="s">
        <v>12906</v>
      </c>
      <c r="F4417" s="85" t="s">
        <v>287</v>
      </c>
      <c r="G4417" s="85" t="s">
        <v>13493</v>
      </c>
      <c r="H4417" s="840">
        <v>1.0377732386196701</v>
      </c>
      <c r="I4417" s="840">
        <v>1.0509740152442599</v>
      </c>
      <c r="J4417" s="86">
        <v>3162.75</v>
      </c>
      <c r="K4417" s="44">
        <v>3282.21731044437</v>
      </c>
      <c r="L4417" s="45">
        <v>3088.1304677452799</v>
      </c>
      <c r="M4417" s="46">
        <v>0.97640675606521998</v>
      </c>
      <c r="N4417" s="139">
        <v>3323.96806671379</v>
      </c>
      <c r="O4417" s="45">
        <v>3087.4524804902599</v>
      </c>
      <c r="P4417" s="99">
        <v>0.976192389689436</v>
      </c>
      <c r="Q4417" s="86">
        <v>3173.7280507109799</v>
      </c>
      <c r="R4417" s="44">
        <v>3293.6100376844402</v>
      </c>
      <c r="S4417" s="45">
        <v>3099.0080345914098</v>
      </c>
      <c r="T4417" s="140">
        <v>0.97645670488281899</v>
      </c>
      <c r="U4417" s="44">
        <v>3335.50571274906</v>
      </c>
      <c r="V4417" s="45">
        <v>3098.30497201665</v>
      </c>
      <c r="W4417" s="99">
        <v>0.97623517910507995</v>
      </c>
      <c r="X4417" s="86">
        <v>3181.9863258525602</v>
      </c>
      <c r="Y4417" s="44">
        <v>3302.1802546235299</v>
      </c>
      <c r="Z4417" s="45">
        <v>3107.22403592009</v>
      </c>
      <c r="AA4417" s="46">
        <v>0.97650452193177195</v>
      </c>
      <c r="AB4417" s="139">
        <v>3344.1849453335999</v>
      </c>
      <c r="AC4417" s="45">
        <v>3106.4995753900698</v>
      </c>
      <c r="AD4417" s="99">
        <v>0.976276846368198</v>
      </c>
      <c r="AE4417" s="142">
        <v>3192.0697199289102</v>
      </c>
      <c r="AF4417" s="44">
        <v>3312.6445311504099</v>
      </c>
      <c r="AG4417" s="45">
        <v>3117.18157065676</v>
      </c>
      <c r="AH4417" s="140">
        <v>0.97653931278361705</v>
      </c>
      <c r="AI4417" s="44">
        <v>3354.7823304933099</v>
      </c>
      <c r="AJ4417" s="45">
        <v>3116.4415288888299</v>
      </c>
      <c r="AK4417" s="46">
        <v>0.97630747518830396</v>
      </c>
    </row>
    <row r="4418" spans="1:37" x14ac:dyDescent="0.2">
      <c r="A4418" s="35" t="s">
        <v>2822</v>
      </c>
      <c r="B4418" s="35" t="s">
        <v>9040</v>
      </c>
      <c r="C4418" s="85" t="s">
        <v>1177</v>
      </c>
      <c r="D4418" s="85" t="s">
        <v>1177</v>
      </c>
      <c r="E4418" s="85" t="s">
        <v>12906</v>
      </c>
      <c r="F4418" s="85" t="s">
        <v>285</v>
      </c>
      <c r="G4418" s="85" t="s">
        <v>13493</v>
      </c>
      <c r="H4418" s="840">
        <v>1.02928237075616</v>
      </c>
      <c r="I4418" s="840">
        <v>1.0464332885391701</v>
      </c>
      <c r="J4418" s="86">
        <v>4491.5</v>
      </c>
      <c r="K4418" s="44">
        <v>4623.0217682513103</v>
      </c>
      <c r="L4418" s="45">
        <v>4349.6493453243202</v>
      </c>
      <c r="M4418" s="46">
        <v>0.96841797736264601</v>
      </c>
      <c r="N4418" s="139">
        <v>4700.0551154736904</v>
      </c>
      <c r="O4418" s="45">
        <v>4365.6246189683097</v>
      </c>
      <c r="P4418" s="99">
        <v>0.97197475653307597</v>
      </c>
      <c r="Q4418" s="86">
        <v>4525.0562078297398</v>
      </c>
      <c r="R4418" s="44">
        <v>4657.56058139989</v>
      </c>
      <c r="S4418" s="45">
        <v>4382.3699521823701</v>
      </c>
      <c r="T4418" s="140">
        <v>0.96846751750829696</v>
      </c>
      <c r="U4418" s="44">
        <v>4735.1694483838701</v>
      </c>
      <c r="V4418" s="45">
        <v>4398.4331938611904</v>
      </c>
      <c r="W4418" s="99">
        <v>0.97201736107731596</v>
      </c>
      <c r="X4418" s="86">
        <v>4557.2186556626202</v>
      </c>
      <c r="Y4418" s="44">
        <v>4690.6648219546496</v>
      </c>
      <c r="Z4418" s="45">
        <v>4413.7343680180002</v>
      </c>
      <c r="AA4418" s="46">
        <v>0.96851494332703802</v>
      </c>
      <c r="AB4418" s="139">
        <v>4768.8253044371104</v>
      </c>
      <c r="AC4418" s="45">
        <v>4429.8847179534396</v>
      </c>
      <c r="AD4418" s="99">
        <v>0.97205884831728195</v>
      </c>
      <c r="AE4418" s="142">
        <v>4589.9640693382798</v>
      </c>
      <c r="AF4418" s="44">
        <v>4724.3690989741099</v>
      </c>
      <c r="AG4418" s="45">
        <v>4445.60717270444</v>
      </c>
      <c r="AH4418" s="140">
        <v>0.96854944952659605</v>
      </c>
      <c r="AI4418" s="44">
        <v>4803.0911953543</v>
      </c>
      <c r="AJ4418" s="45">
        <v>4461.8551648450302</v>
      </c>
      <c r="AK4418" s="46">
        <v>0.97208934480576104</v>
      </c>
    </row>
    <row r="4419" spans="1:37" x14ac:dyDescent="0.2">
      <c r="A4419" s="35" t="s">
        <v>2821</v>
      </c>
      <c r="B4419" s="35" t="s">
        <v>9039</v>
      </c>
      <c r="C4419" s="85" t="s">
        <v>1002</v>
      </c>
      <c r="D4419" s="85" t="s">
        <v>1002</v>
      </c>
      <c r="E4419" s="85" t="s">
        <v>12898</v>
      </c>
      <c r="F4419" s="85" t="s">
        <v>248</v>
      </c>
      <c r="G4419" s="85" t="s">
        <v>248</v>
      </c>
      <c r="H4419" s="840">
        <v>1.03238351765863</v>
      </c>
      <c r="I4419" s="840">
        <v>1.0426544075027999</v>
      </c>
      <c r="J4419" s="86">
        <v>17667</v>
      </c>
      <c r="K4419" s="44">
        <v>18239.119606475098</v>
      </c>
      <c r="L4419" s="45">
        <v>17160.5886003874</v>
      </c>
      <c r="M4419" s="46">
        <v>0.97133574463051897</v>
      </c>
      <c r="N4419" s="139">
        <v>18420.575417352</v>
      </c>
      <c r="O4419" s="45">
        <v>17109.866918964799</v>
      </c>
      <c r="P4419" s="99">
        <v>0.96846476022894401</v>
      </c>
      <c r="Q4419" s="86">
        <v>17669.7138596654</v>
      </c>
      <c r="R4419" s="44">
        <v>18241.921350462799</v>
      </c>
      <c r="S4419" s="45">
        <v>17164.102666875999</v>
      </c>
      <c r="T4419" s="140">
        <v>0.97138543403673605</v>
      </c>
      <c r="U4419" s="44">
        <v>18423.405035093499</v>
      </c>
      <c r="V4419" s="45">
        <v>17113.245287972099</v>
      </c>
      <c r="W4419" s="99">
        <v>0.96850721091960701</v>
      </c>
      <c r="X4419" s="86">
        <v>17677.781337001699</v>
      </c>
      <c r="Y4419" s="44">
        <v>18250.250081094</v>
      </c>
      <c r="Z4419" s="45">
        <v>17172.7802060863</v>
      </c>
      <c r="AA4419" s="46">
        <v>0.97143300274574196</v>
      </c>
      <c r="AB4419" s="139">
        <v>18431.816625895699</v>
      </c>
      <c r="AC4419" s="45">
        <v>17121.789451839199</v>
      </c>
      <c r="AD4419" s="99">
        <v>0.96854854834080695</v>
      </c>
      <c r="AE4419" s="142">
        <v>17693.045206787901</v>
      </c>
      <c r="AF4419" s="44">
        <v>18266.008248676899</v>
      </c>
      <c r="AG4419" s="45">
        <v>17188.220392142801</v>
      </c>
      <c r="AH4419" s="140">
        <v>0.97146761290976802</v>
      </c>
      <c r="AI4419" s="44">
        <v>18447.731567003699</v>
      </c>
      <c r="AJ4419" s="45">
        <v>17137.110877995401</v>
      </c>
      <c r="AK4419" s="46">
        <v>0.96857893470033296</v>
      </c>
    </row>
    <row r="4420" spans="1:37" x14ac:dyDescent="0.2">
      <c r="A4420" s="35" t="s">
        <v>2820</v>
      </c>
      <c r="B4420" s="35" t="s">
        <v>9038</v>
      </c>
      <c r="C4420" s="85" t="s">
        <v>1002</v>
      </c>
      <c r="D4420" s="85" t="s">
        <v>1002</v>
      </c>
      <c r="E4420" s="85" t="s">
        <v>12898</v>
      </c>
      <c r="F4420" s="85" t="s">
        <v>248</v>
      </c>
      <c r="G4420" s="85" t="s">
        <v>248</v>
      </c>
      <c r="H4420" s="840">
        <v>1.03238351765863</v>
      </c>
      <c r="I4420" s="840">
        <v>1.0426544075027999</v>
      </c>
      <c r="J4420" s="86">
        <v>14490.583333333299</v>
      </c>
      <c r="K4420" s="44">
        <v>14959.8393945922</v>
      </c>
      <c r="L4420" s="45">
        <v>14075.221552213899</v>
      </c>
      <c r="M4420" s="46">
        <v>0.97133574463051897</v>
      </c>
      <c r="N4420" s="139">
        <v>15108.6705797867</v>
      </c>
      <c r="O4420" s="45">
        <v>14033.6193134942</v>
      </c>
      <c r="P4420" s="99">
        <v>0.96846476022894401</v>
      </c>
      <c r="Q4420" s="86">
        <v>14495.488405866299</v>
      </c>
      <c r="R4420" s="44">
        <v>14964.9033106282</v>
      </c>
      <c r="S4420" s="45">
        <v>14080.7062967069</v>
      </c>
      <c r="T4420" s="140">
        <v>0.97138543403673705</v>
      </c>
      <c r="U4420" s="44">
        <v>15113.784875282299</v>
      </c>
      <c r="V4420" s="45">
        <v>14038.985046883099</v>
      </c>
      <c r="W4420" s="99">
        <v>0.96850721091960701</v>
      </c>
      <c r="X4420" s="86">
        <v>14506.710002998099</v>
      </c>
      <c r="Y4420" s="44">
        <v>14976.4883025488</v>
      </c>
      <c r="Z4420" s="45">
        <v>14092.296858174101</v>
      </c>
      <c r="AA4420" s="46">
        <v>0.97143300274574296</v>
      </c>
      <c r="AB4420" s="139">
        <v>15125.4851229909</v>
      </c>
      <c r="AC4420" s="45">
        <v>14050.452914604901</v>
      </c>
      <c r="AD4420" s="99">
        <v>0.96854854834080695</v>
      </c>
      <c r="AE4420" s="142">
        <v>14520.344087314999</v>
      </c>
      <c r="AF4420" s="44">
        <v>14990.5639064759</v>
      </c>
      <c r="AG4420" s="45">
        <v>14106.0440091323</v>
      </c>
      <c r="AH4420" s="140">
        <v>0.97146761290976802</v>
      </c>
      <c r="AI4420" s="44">
        <v>15139.700761096199</v>
      </c>
      <c r="AJ4420" s="45">
        <v>14064.0994075738</v>
      </c>
      <c r="AK4420" s="46">
        <v>0.96857893470033296</v>
      </c>
    </row>
    <row r="4421" spans="1:37" x14ac:dyDescent="0.2">
      <c r="A4421" s="35" t="s">
        <v>2819</v>
      </c>
      <c r="B4421" s="35" t="s">
        <v>8106</v>
      </c>
      <c r="C4421" s="85" t="s">
        <v>1002</v>
      </c>
      <c r="D4421" s="85" t="s">
        <v>1002</v>
      </c>
      <c r="E4421" s="85" t="s">
        <v>12898</v>
      </c>
      <c r="F4421" s="85" t="s">
        <v>246</v>
      </c>
      <c r="G4421" s="85" t="s">
        <v>246</v>
      </c>
      <c r="H4421" s="840">
        <v>1.0331295275252199</v>
      </c>
      <c r="I4421" s="840">
        <v>1.04515053964341</v>
      </c>
      <c r="J4421" s="86">
        <v>15630.166666666701</v>
      </c>
      <c r="K4421" s="44">
        <v>16147.9867034737</v>
      </c>
      <c r="L4421" s="45">
        <v>15193.110332171</v>
      </c>
      <c r="M4421" s="46">
        <v>0.97203764081238198</v>
      </c>
      <c r="N4421" s="139">
        <v>16335.8771263832</v>
      </c>
      <c r="O4421" s="45">
        <v>15173.5044809559</v>
      </c>
      <c r="P4421" s="99">
        <v>0.97078328110955603</v>
      </c>
      <c r="Q4421" s="86">
        <v>15810.07914476</v>
      </c>
      <c r="R4421" s="44">
        <v>16333.8595969622</v>
      </c>
      <c r="S4421" s="45">
        <v>15368.7781940516</v>
      </c>
      <c r="T4421" s="140">
        <v>0.97208736612462299</v>
      </c>
      <c r="U4421" s="44">
        <v>16523.912749951</v>
      </c>
      <c r="V4421" s="45">
        <v>15348.833262272399</v>
      </c>
      <c r="W4421" s="99">
        <v>0.97082583342788498</v>
      </c>
      <c r="X4421" s="86">
        <v>15980.675504601701</v>
      </c>
      <c r="Y4421" s="44">
        <v>16510.107733602999</v>
      </c>
      <c r="Z4421" s="45">
        <v>15535.373489576499</v>
      </c>
      <c r="AA4421" s="46">
        <v>0.97213496920721698</v>
      </c>
      <c r="AB4421" s="139">
        <v>16702.211627500801</v>
      </c>
      <c r="AC4421" s="45">
        <v>15515.1147968972</v>
      </c>
      <c r="AD4421" s="99">
        <v>0.97086726981156402</v>
      </c>
      <c r="AE4421" s="142">
        <v>16152.478934811101</v>
      </c>
      <c r="AF4421" s="44">
        <v>16687.602930282399</v>
      </c>
      <c r="AG4421" s="45">
        <v>15702.9490558256</v>
      </c>
      <c r="AH4421" s="140">
        <v>0.97216960438086797</v>
      </c>
      <c r="AI4421" s="44">
        <v>16881.7720752967</v>
      </c>
      <c r="AJ4421" s="45">
        <v>15682.405114180399</v>
      </c>
      <c r="AK4421" s="46">
        <v>0.97089772891654502</v>
      </c>
    </row>
    <row r="4422" spans="1:37" x14ac:dyDescent="0.2">
      <c r="A4422" s="35" t="s">
        <v>2818</v>
      </c>
      <c r="B4422" s="35" t="s">
        <v>9036</v>
      </c>
      <c r="C4422" s="85" t="s">
        <v>1002</v>
      </c>
      <c r="D4422" s="85" t="s">
        <v>1002</v>
      </c>
      <c r="E4422" s="85" t="s">
        <v>12898</v>
      </c>
      <c r="F4422" s="85" t="s">
        <v>245</v>
      </c>
      <c r="G4422" s="85" t="s">
        <v>245</v>
      </c>
      <c r="H4422" s="840">
        <v>1.03089087302414</v>
      </c>
      <c r="I4422" s="840">
        <v>1.04352307507249</v>
      </c>
      <c r="J4422" s="86">
        <v>13805.75</v>
      </c>
      <c r="K4422" s="44">
        <v>14232.2216702531</v>
      </c>
      <c r="L4422" s="45">
        <v>13390.629932928699</v>
      </c>
      <c r="M4422" s="46">
        <v>0.96993136431767102</v>
      </c>
      <c r="N4422" s="139">
        <v>14406.6186936821</v>
      </c>
      <c r="O4422" s="45">
        <v>13381.521641771</v>
      </c>
      <c r="P4422" s="99">
        <v>0.96927161811353801</v>
      </c>
      <c r="Q4422" s="86">
        <v>13819.749018643801</v>
      </c>
      <c r="R4422" s="44">
        <v>14246.653130804199</v>
      </c>
      <c r="S4422" s="45">
        <v>13404.893722463599</v>
      </c>
      <c r="T4422" s="140">
        <v>0.96998098188176296</v>
      </c>
      <c r="U4422" s="44">
        <v>14421.226992665201</v>
      </c>
      <c r="V4422" s="45">
        <v>13395.6776398772</v>
      </c>
      <c r="W4422" s="99">
        <v>0.96931410417118202</v>
      </c>
      <c r="X4422" s="86">
        <v>13832.3840863039</v>
      </c>
      <c r="Y4422" s="44">
        <v>14259.678506735099</v>
      </c>
      <c r="Z4422" s="45">
        <v>13417.806535116601</v>
      </c>
      <c r="AA4422" s="46">
        <v>0.97002848181479895</v>
      </c>
      <c r="AB4422" s="139">
        <v>14434.4119773237</v>
      </c>
      <c r="AC4422" s="45">
        <v>13408.4972606347</v>
      </c>
      <c r="AD4422" s="99">
        <v>0.96935547603186301</v>
      </c>
      <c r="AE4422" s="142">
        <v>13845.577927374399</v>
      </c>
      <c r="AF4422" s="44">
        <v>14273.2799170748</v>
      </c>
      <c r="AG4422" s="45">
        <v>13431.083441627099</v>
      </c>
      <c r="AH4422" s="140">
        <v>0.97006304193862702</v>
      </c>
      <c r="AI4422" s="44">
        <v>14448.1800549296</v>
      </c>
      <c r="AJ4422" s="45">
        <v>13421.707849947101</v>
      </c>
      <c r="AK4422" s="46">
        <v>0.96938588770720402</v>
      </c>
    </row>
    <row r="4423" spans="1:37" x14ac:dyDescent="0.2">
      <c r="A4423" s="35" t="s">
        <v>2817</v>
      </c>
      <c r="B4423" s="35" t="s">
        <v>9035</v>
      </c>
      <c r="C4423" s="85" t="s">
        <v>1002</v>
      </c>
      <c r="D4423" s="85" t="s">
        <v>1002</v>
      </c>
      <c r="E4423" s="85" t="s">
        <v>12898</v>
      </c>
      <c r="F4423" s="85" t="s">
        <v>247</v>
      </c>
      <c r="G4423" s="85" t="s">
        <v>247</v>
      </c>
      <c r="H4423" s="840">
        <v>1.0316242949471801</v>
      </c>
      <c r="I4423" s="840">
        <v>1.04395764775119</v>
      </c>
      <c r="J4423" s="86">
        <v>21840.916666666701</v>
      </c>
      <c r="K4423" s="44">
        <v>22531.620257250001</v>
      </c>
      <c r="L4423" s="45">
        <v>21199.261481763398</v>
      </c>
      <c r="M4423" s="46">
        <v>0.97062141691687598</v>
      </c>
      <c r="N4423" s="139">
        <v>22800.991988063099</v>
      </c>
      <c r="O4423" s="45">
        <v>21178.5967428927</v>
      </c>
      <c r="P4423" s="99">
        <v>0.96967526895128997</v>
      </c>
      <c r="Q4423" s="86">
        <v>21814.818135994799</v>
      </c>
      <c r="R4423" s="44">
        <v>22504.696378946501</v>
      </c>
      <c r="S4423" s="45">
        <v>21175.012857146801</v>
      </c>
      <c r="T4423" s="140">
        <v>0.97067106978112505</v>
      </c>
      <c r="U4423" s="44">
        <v>22773.7462273731</v>
      </c>
      <c r="V4423" s="45">
        <v>21154.216854739399</v>
      </c>
      <c r="W4423" s="99">
        <v>0.96971777270214998</v>
      </c>
      <c r="X4423" s="86">
        <v>21793.12807196</v>
      </c>
      <c r="Y4423" s="44">
        <v>22482.320381929199</v>
      </c>
      <c r="Z4423" s="45">
        <v>21154.994848078299</v>
      </c>
      <c r="AA4423" s="46">
        <v>0.97071860350773997</v>
      </c>
      <c r="AB4423" s="139">
        <v>22751.102719143699</v>
      </c>
      <c r="AC4423" s="45">
        <v>21134.085611890601</v>
      </c>
      <c r="AD4423" s="99">
        <v>0.96975916179204402</v>
      </c>
      <c r="AE4423" s="142">
        <v>21787.164660127699</v>
      </c>
      <c r="AF4423" s="44">
        <v>22476.168381402302</v>
      </c>
      <c r="AG4423" s="45">
        <v>21149.959556075399</v>
      </c>
      <c r="AH4423" s="140">
        <v>0.97075318821918699</v>
      </c>
      <c r="AI4423" s="44">
        <v>22744.8771697548</v>
      </c>
      <c r="AJ4423" s="45">
        <v>21128.9653987405</v>
      </c>
      <c r="AK4423" s="46">
        <v>0.96978958613225297</v>
      </c>
    </row>
    <row r="4424" spans="1:37" x14ac:dyDescent="0.2">
      <c r="A4424" s="35" t="s">
        <v>2816</v>
      </c>
      <c r="B4424" s="35" t="s">
        <v>9034</v>
      </c>
      <c r="C4424" s="85" t="s">
        <v>1002</v>
      </c>
      <c r="D4424" s="85" t="s">
        <v>1002</v>
      </c>
      <c r="E4424" s="85" t="s">
        <v>12898</v>
      </c>
      <c r="F4424" s="85" t="s">
        <v>246</v>
      </c>
      <c r="G4424" s="85" t="s">
        <v>246</v>
      </c>
      <c r="H4424" s="840">
        <v>1.0331295275252199</v>
      </c>
      <c r="I4424" s="840">
        <v>1.04515053964341</v>
      </c>
      <c r="J4424" s="86">
        <v>5637.5833333333303</v>
      </c>
      <c r="K4424" s="44">
        <v>5824.3538055507097</v>
      </c>
      <c r="L4424" s="45">
        <v>5479.9432032165396</v>
      </c>
      <c r="M4424" s="46">
        <v>0.97203764081238198</v>
      </c>
      <c r="N4424" s="139">
        <v>5892.1232631180501</v>
      </c>
      <c r="O4424" s="45">
        <v>5472.8716458618801</v>
      </c>
      <c r="P4424" s="99">
        <v>0.97078328110955603</v>
      </c>
      <c r="Q4424" s="86">
        <v>5702.4568698248304</v>
      </c>
      <c r="R4424" s="44">
        <v>5891.3765716550597</v>
      </c>
      <c r="S4424" s="45">
        <v>5543.2862790272802</v>
      </c>
      <c r="T4424" s="140">
        <v>0.97208736612462299</v>
      </c>
      <c r="U4424" s="44">
        <v>5959.9258747907197</v>
      </c>
      <c r="V4424" s="45">
        <v>5536.0924432342599</v>
      </c>
      <c r="W4424" s="99">
        <v>0.97082583342788498</v>
      </c>
      <c r="X4424" s="86">
        <v>5759.6511812119797</v>
      </c>
      <c r="Y4424" s="44">
        <v>5950.4657035556002</v>
      </c>
      <c r="Z4424" s="45">
        <v>5599.1583236918204</v>
      </c>
      <c r="AA4424" s="46">
        <v>0.97213496920721698</v>
      </c>
      <c r="AB4424" s="139">
        <v>6019.7025402015297</v>
      </c>
      <c r="AC4424" s="45">
        <v>5591.8568173702297</v>
      </c>
      <c r="AD4424" s="99">
        <v>0.97086726981156402</v>
      </c>
      <c r="AE4424" s="142">
        <v>5820.1623341041704</v>
      </c>
      <c r="AF4424" s="44">
        <v>6012.9815623531103</v>
      </c>
      <c r="AG4424" s="45">
        <v>5658.1849137784802</v>
      </c>
      <c r="AH4424" s="140">
        <v>0.97216960438086797</v>
      </c>
      <c r="AI4424" s="44">
        <v>6082.9458043012501</v>
      </c>
      <c r="AJ4424" s="45">
        <v>5650.7823921073596</v>
      </c>
      <c r="AK4424" s="46">
        <v>0.97089772891654502</v>
      </c>
    </row>
    <row r="4425" spans="1:37" x14ac:dyDescent="0.2">
      <c r="A4425" s="35" t="s">
        <v>2815</v>
      </c>
      <c r="B4425" s="35" t="s">
        <v>9033</v>
      </c>
      <c r="C4425" s="85" t="s">
        <v>1002</v>
      </c>
      <c r="D4425" s="85" t="s">
        <v>1002</v>
      </c>
      <c r="E4425" s="85" t="s">
        <v>12898</v>
      </c>
      <c r="F4425" s="85" t="s">
        <v>247</v>
      </c>
      <c r="G4425" s="85" t="s">
        <v>247</v>
      </c>
      <c r="H4425" s="840">
        <v>1.0316242949471801</v>
      </c>
      <c r="I4425" s="840">
        <v>1.04395764775119</v>
      </c>
      <c r="J4425" s="86">
        <v>19974.166666666701</v>
      </c>
      <c r="K4425" s="44">
        <v>20605.835604657401</v>
      </c>
      <c r="L4425" s="45">
        <v>19387.353951733799</v>
      </c>
      <c r="M4425" s="46">
        <v>0.97062141691687598</v>
      </c>
      <c r="N4425" s="139">
        <v>20852.184049123502</v>
      </c>
      <c r="O4425" s="45">
        <v>19368.4554345779</v>
      </c>
      <c r="P4425" s="99">
        <v>0.96967526895128997</v>
      </c>
      <c r="Q4425" s="86">
        <v>19930.372301154799</v>
      </c>
      <c r="R4425" s="44">
        <v>20560.656273213499</v>
      </c>
      <c r="S4425" s="45">
        <v>19345.835802697999</v>
      </c>
      <c r="T4425" s="140">
        <v>0.97067106978112505</v>
      </c>
      <c r="U4425" s="44">
        <v>20806.464586319002</v>
      </c>
      <c r="V4425" s="45">
        <v>19326.8362370004</v>
      </c>
      <c r="W4425" s="99">
        <v>0.96971777270214998</v>
      </c>
      <c r="X4425" s="86">
        <v>19891.897075991099</v>
      </c>
      <c r="Y4425" s="44">
        <v>20520.964296181101</v>
      </c>
      <c r="Z4425" s="45">
        <v>19309.4345507258</v>
      </c>
      <c r="AA4425" s="46">
        <v>0.97071860350773997</v>
      </c>
      <c r="AB4425" s="139">
        <v>20766.2980807604</v>
      </c>
      <c r="AC4425" s="45">
        <v>19290.349434866701</v>
      </c>
      <c r="AD4425" s="99">
        <v>0.96975916179204402</v>
      </c>
      <c r="AE4425" s="142">
        <v>19872.050740718201</v>
      </c>
      <c r="AF4425" s="44">
        <v>20500.4903345479</v>
      </c>
      <c r="AG4425" s="45">
        <v>19290.856613005599</v>
      </c>
      <c r="AH4425" s="140">
        <v>0.97075318821918699</v>
      </c>
      <c r="AI4425" s="44">
        <v>20745.5793472724</v>
      </c>
      <c r="AJ4425" s="45">
        <v>19271.707863440199</v>
      </c>
      <c r="AK4425" s="46">
        <v>0.96978958613225297</v>
      </c>
    </row>
    <row r="4426" spans="1:37" x14ac:dyDescent="0.2">
      <c r="A4426" s="35" t="s">
        <v>2814</v>
      </c>
      <c r="B4426" s="35" t="s">
        <v>9032</v>
      </c>
      <c r="C4426" s="85" t="s">
        <v>1002</v>
      </c>
      <c r="D4426" s="85" t="s">
        <v>1002</v>
      </c>
      <c r="E4426" s="85" t="s">
        <v>12898</v>
      </c>
      <c r="F4426" s="85" t="s">
        <v>459</v>
      </c>
      <c r="G4426" s="85" t="s">
        <v>459</v>
      </c>
      <c r="H4426" s="840">
        <v>1.0126439493836299</v>
      </c>
      <c r="I4426" s="840">
        <v>1.04627282928509</v>
      </c>
      <c r="J4426" s="86">
        <v>5886.5833333333303</v>
      </c>
      <c r="K4426" s="44">
        <v>5961.0129950424998</v>
      </c>
      <c r="L4426" s="45">
        <v>5608.5213462371303</v>
      </c>
      <c r="M4426" s="46">
        <v>0.95276343315796497</v>
      </c>
      <c r="N4426" s="139">
        <v>6158.9721989891405</v>
      </c>
      <c r="O4426" s="45">
        <v>5720.7330550077004</v>
      </c>
      <c r="P4426" s="99">
        <v>0.97182571469149304</v>
      </c>
      <c r="Q4426" s="86">
        <v>5914.5274978948601</v>
      </c>
      <c r="R4426" s="44">
        <v>5989.3104842063203</v>
      </c>
      <c r="S4426" s="45">
        <v>5635.4337944838098</v>
      </c>
      <c r="T4426" s="140">
        <v>0.95281217248370398</v>
      </c>
      <c r="U4426" s="44">
        <v>6188.20941910694</v>
      </c>
      <c r="V4426" s="45">
        <v>5748.1418598133096</v>
      </c>
      <c r="W4426" s="99">
        <v>0.97186831270278595</v>
      </c>
      <c r="X4426" s="86">
        <v>5939.0973368642099</v>
      </c>
      <c r="Y4426" s="44">
        <v>6014.1909829759597</v>
      </c>
      <c r="Z4426" s="45">
        <v>5659.1213495240499</v>
      </c>
      <c r="AA4426" s="46">
        <v>0.95285883166077401</v>
      </c>
      <c r="AB4426" s="139">
        <v>6213.9161740404898</v>
      </c>
      <c r="AC4426" s="45">
        <v>5772.2668667299504</v>
      </c>
      <c r="AD4426" s="99">
        <v>0.97190979358113205</v>
      </c>
      <c r="AE4426" s="142">
        <v>5966.2168406298597</v>
      </c>
      <c r="AF4426" s="44">
        <v>6041.6533843745301</v>
      </c>
      <c r="AG4426" s="45">
        <v>5685.16495173965</v>
      </c>
      <c r="AH4426" s="140">
        <v>0.95289278006520794</v>
      </c>
      <c r="AI4426" s="44">
        <v>6242.29057397418</v>
      </c>
      <c r="AJ4426" s="45">
        <v>5798.8064988001197</v>
      </c>
      <c r="AK4426" s="46">
        <v>0.97194028539330302</v>
      </c>
    </row>
    <row r="4427" spans="1:37" x14ac:dyDescent="0.2">
      <c r="A4427" s="35" t="s">
        <v>2813</v>
      </c>
      <c r="B4427" s="35" t="s">
        <v>9031</v>
      </c>
      <c r="C4427" s="85" t="s">
        <v>1002</v>
      </c>
      <c r="D4427" s="85" t="s">
        <v>1002</v>
      </c>
      <c r="E4427" s="85" t="s">
        <v>12898</v>
      </c>
      <c r="F4427" s="85" t="s">
        <v>245</v>
      </c>
      <c r="G4427" s="85" t="s">
        <v>245</v>
      </c>
      <c r="H4427" s="840">
        <v>1.03089087302414</v>
      </c>
      <c r="I4427" s="840">
        <v>1.04352307507249</v>
      </c>
      <c r="J4427" s="86">
        <v>14542.75</v>
      </c>
      <c r="K4427" s="44">
        <v>14991.9882436719</v>
      </c>
      <c r="L4427" s="45">
        <v>14105.469348430801</v>
      </c>
      <c r="M4427" s="46">
        <v>0.96993136431767102</v>
      </c>
      <c r="N4427" s="139">
        <v>15175.695200010499</v>
      </c>
      <c r="O4427" s="45">
        <v>14095.874824320699</v>
      </c>
      <c r="P4427" s="99">
        <v>0.96927161811353801</v>
      </c>
      <c r="Q4427" s="86">
        <v>14561.9807430498</v>
      </c>
      <c r="R4427" s="44">
        <v>15011.813041163299</v>
      </c>
      <c r="S4427" s="45">
        <v>14124.8443792867</v>
      </c>
      <c r="T4427" s="140">
        <v>0.96998098188176296</v>
      </c>
      <c r="U4427" s="44">
        <v>15195.7629241337</v>
      </c>
      <c r="V4427" s="45">
        <v>14115.133318907299</v>
      </c>
      <c r="W4427" s="99">
        <v>0.96931410417118202</v>
      </c>
      <c r="X4427" s="86">
        <v>14585.416489188099</v>
      </c>
      <c r="Y4427" s="44">
        <v>15035.972737959801</v>
      </c>
      <c r="Z4427" s="45">
        <v>14148.2694136436</v>
      </c>
      <c r="AA4427" s="46">
        <v>0.97002848181479895</v>
      </c>
      <c r="AB4427" s="139">
        <v>15220.2186660106</v>
      </c>
      <c r="AC4427" s="45">
        <v>14138.4533439999</v>
      </c>
      <c r="AD4427" s="99">
        <v>0.96935547603186301</v>
      </c>
      <c r="AE4427" s="142">
        <v>14609.1724267266</v>
      </c>
      <c r="AF4427" s="44">
        <v>15060.4625171484</v>
      </c>
      <c r="AG4427" s="45">
        <v>14171.818244476301</v>
      </c>
      <c r="AH4427" s="140">
        <v>0.97006304193862702</v>
      </c>
      <c r="AI4427" s="44">
        <v>15245.008535002</v>
      </c>
      <c r="AJ4427" s="45">
        <v>14161.9255815499</v>
      </c>
      <c r="AK4427" s="46">
        <v>0.96938588770720402</v>
      </c>
    </row>
    <row r="4428" spans="1:37" x14ac:dyDescent="0.2">
      <c r="A4428" s="35" t="s">
        <v>2812</v>
      </c>
      <c r="B4428" s="35" t="s">
        <v>9030</v>
      </c>
      <c r="C4428" s="85" t="s">
        <v>1002</v>
      </c>
      <c r="D4428" s="85" t="s">
        <v>1002</v>
      </c>
      <c r="E4428" s="85" t="s">
        <v>12898</v>
      </c>
      <c r="F4428" s="85" t="s">
        <v>246</v>
      </c>
      <c r="G4428" s="85" t="s">
        <v>246</v>
      </c>
      <c r="H4428" s="840">
        <v>1.0331295275252199</v>
      </c>
      <c r="I4428" s="840">
        <v>1.04515053964341</v>
      </c>
      <c r="J4428" s="86">
        <v>6901.5833333333303</v>
      </c>
      <c r="K4428" s="44">
        <v>7130.2295283425901</v>
      </c>
      <c r="L4428" s="45">
        <v>6708.59878120339</v>
      </c>
      <c r="M4428" s="46">
        <v>0.97203764081238198</v>
      </c>
      <c r="N4428" s="139">
        <v>7213.1935452273301</v>
      </c>
      <c r="O4428" s="45">
        <v>6699.9417131843602</v>
      </c>
      <c r="P4428" s="99">
        <v>0.97078328110955603</v>
      </c>
      <c r="Q4428" s="86">
        <v>6982.9148840649696</v>
      </c>
      <c r="R4428" s="44">
        <v>7214.25555492286</v>
      </c>
      <c r="S4428" s="45">
        <v>6788.0033375231396</v>
      </c>
      <c r="T4428" s="140">
        <v>0.97208736612462299</v>
      </c>
      <c r="U4428" s="44">
        <v>7298.1972593645396</v>
      </c>
      <c r="V4428" s="45">
        <v>6779.19416207835</v>
      </c>
      <c r="W4428" s="99">
        <v>0.97082583342788498</v>
      </c>
      <c r="X4428" s="86">
        <v>7056.54620831182</v>
      </c>
      <c r="Y4428" s="44">
        <v>7290.3262501530598</v>
      </c>
      <c r="Z4428" s="45">
        <v>6859.9153309265203</v>
      </c>
      <c r="AA4428" s="46">
        <v>0.97213496920721798</v>
      </c>
      <c r="AB4428" s="139">
        <v>7375.1530776357904</v>
      </c>
      <c r="AC4428" s="45">
        <v>6850.9697515628404</v>
      </c>
      <c r="AD4428" s="99">
        <v>0.97086726981156402</v>
      </c>
      <c r="AE4428" s="142">
        <v>7131.7033182942096</v>
      </c>
      <c r="AF4428" s="44">
        <v>7367.9732796793296</v>
      </c>
      <c r="AG4428" s="45">
        <v>6933.2251935078002</v>
      </c>
      <c r="AH4428" s="140">
        <v>0.97216960438086797</v>
      </c>
      <c r="AI4428" s="44">
        <v>7453.7035716919299</v>
      </c>
      <c r="AJ4428" s="45">
        <v>6924.1545550384399</v>
      </c>
      <c r="AK4428" s="46">
        <v>0.97089772891654502</v>
      </c>
    </row>
    <row r="4429" spans="1:37" x14ac:dyDescent="0.2">
      <c r="A4429" s="35" t="s">
        <v>2811</v>
      </c>
      <c r="B4429" s="35" t="s">
        <v>9029</v>
      </c>
      <c r="C4429" s="85" t="s">
        <v>1002</v>
      </c>
      <c r="D4429" s="85" t="s">
        <v>1002</v>
      </c>
      <c r="E4429" s="85" t="s">
        <v>12898</v>
      </c>
      <c r="F4429" s="85" t="s">
        <v>459</v>
      </c>
      <c r="G4429" s="85" t="s">
        <v>459</v>
      </c>
      <c r="H4429" s="840">
        <v>1.0126439493836299</v>
      </c>
      <c r="I4429" s="840">
        <v>1.04627282928509</v>
      </c>
      <c r="J4429" s="86">
        <v>13508.333333333299</v>
      </c>
      <c r="K4429" s="44">
        <v>13679.132016257199</v>
      </c>
      <c r="L4429" s="45">
        <v>12870.246042908901</v>
      </c>
      <c r="M4429" s="46">
        <v>0.95276343315796597</v>
      </c>
      <c r="N4429" s="139">
        <v>14133.4021355928</v>
      </c>
      <c r="O4429" s="45">
        <v>13127.745695957599</v>
      </c>
      <c r="P4429" s="99">
        <v>0.97182571469149404</v>
      </c>
      <c r="Q4429" s="86">
        <v>13568.488047721999</v>
      </c>
      <c r="R4429" s="44">
        <v>13740.0473238097</v>
      </c>
      <c r="S4429" s="45">
        <v>12928.220574069201</v>
      </c>
      <c r="T4429" s="140">
        <v>0.95281217248370398</v>
      </c>
      <c r="U4429" s="44">
        <v>14196.340378811101</v>
      </c>
      <c r="V4429" s="45">
        <v>13186.7835848675</v>
      </c>
      <c r="W4429" s="99">
        <v>0.97186831270278595</v>
      </c>
      <c r="X4429" s="86">
        <v>13626.170527660899</v>
      </c>
      <c r="Y4429" s="44">
        <v>13798.4591381053</v>
      </c>
      <c r="Z4429" s="45">
        <v>12983.816928997399</v>
      </c>
      <c r="AA4429" s="46">
        <v>0.95285883166077401</v>
      </c>
      <c r="AB4429" s="139">
        <v>14256.6919902969</v>
      </c>
      <c r="AC4429" s="45">
        <v>13243.408584840199</v>
      </c>
      <c r="AD4429" s="99">
        <v>0.97190979358113205</v>
      </c>
      <c r="AE4429" s="142">
        <v>13692.3829477539</v>
      </c>
      <c r="AF4429" s="44">
        <v>13865.5087446865</v>
      </c>
      <c r="AG4429" s="45">
        <v>13047.3728528026</v>
      </c>
      <c r="AH4429" s="140">
        <v>0.95289278006520794</v>
      </c>
      <c r="AI4429" s="44">
        <v>14325.9682464014</v>
      </c>
      <c r="AJ4429" s="45">
        <v>13308.178589954299</v>
      </c>
      <c r="AK4429" s="46">
        <v>0.97194028539330302</v>
      </c>
    </row>
    <row r="4430" spans="1:37" x14ac:dyDescent="0.2">
      <c r="A4430" s="35" t="s">
        <v>2810</v>
      </c>
      <c r="B4430" s="35" t="s">
        <v>9028</v>
      </c>
      <c r="C4430" s="85" t="s">
        <v>1002</v>
      </c>
      <c r="D4430" s="85" t="s">
        <v>1002</v>
      </c>
      <c r="E4430" s="85" t="s">
        <v>12898</v>
      </c>
      <c r="F4430" s="85" t="s">
        <v>245</v>
      </c>
      <c r="G4430" s="85" t="s">
        <v>245</v>
      </c>
      <c r="H4430" s="840">
        <v>1.03089087302414</v>
      </c>
      <c r="I4430" s="840">
        <v>1.04352307507249</v>
      </c>
      <c r="J4430" s="86">
        <v>9706.9166666666606</v>
      </c>
      <c r="K4430" s="44">
        <v>10006.771796872599</v>
      </c>
      <c r="L4430" s="45">
        <v>9415.0429258179392</v>
      </c>
      <c r="M4430" s="46">
        <v>0.96993136431767102</v>
      </c>
      <c r="N4430" s="139">
        <v>10129.391529472399</v>
      </c>
      <c r="O4430" s="45">
        <v>9408.6388243932706</v>
      </c>
      <c r="P4430" s="99">
        <v>0.96927161811353801</v>
      </c>
      <c r="Q4430" s="86">
        <v>9722.7210252117002</v>
      </c>
      <c r="R4430" s="44">
        <v>10023.0643658507</v>
      </c>
      <c r="S4430" s="45">
        <v>9430.8544865973108</v>
      </c>
      <c r="T4430" s="140">
        <v>0.96998098188176296</v>
      </c>
      <c r="U4430" s="44">
        <v>10145.883742300901</v>
      </c>
      <c r="V4430" s="45">
        <v>9424.3706206593906</v>
      </c>
      <c r="W4430" s="99">
        <v>0.96931410417118202</v>
      </c>
      <c r="X4430" s="86">
        <v>9743.3994022806692</v>
      </c>
      <c r="Y4430" s="44">
        <v>10044.381516040001</v>
      </c>
      <c r="Z4430" s="45">
        <v>9451.3749299095398</v>
      </c>
      <c r="AA4430" s="46">
        <v>0.97002848181479895</v>
      </c>
      <c r="AB4430" s="139">
        <v>10167.4621059274</v>
      </c>
      <c r="AC4430" s="45">
        <v>9444.8175657663505</v>
      </c>
      <c r="AD4430" s="99">
        <v>0.96935547603186301</v>
      </c>
      <c r="AE4430" s="142">
        <v>9765.3015639581099</v>
      </c>
      <c r="AF4430" s="44">
        <v>10066.960254612801</v>
      </c>
      <c r="AG4430" s="45">
        <v>9472.9581405812296</v>
      </c>
      <c r="AH4430" s="140">
        <v>0.97006304193862702</v>
      </c>
      <c r="AI4430" s="44">
        <v>10190.317517031801</v>
      </c>
      <c r="AJ4430" s="45">
        <v>9466.3455253060692</v>
      </c>
      <c r="AK4430" s="46">
        <v>0.96938588770720302</v>
      </c>
    </row>
    <row r="4431" spans="1:37" x14ac:dyDescent="0.2">
      <c r="A4431" s="35" t="s">
        <v>2809</v>
      </c>
      <c r="B4431" s="35" t="s">
        <v>13144</v>
      </c>
      <c r="C4431" s="85" t="s">
        <v>1002</v>
      </c>
      <c r="D4431" s="85" t="s">
        <v>1002</v>
      </c>
      <c r="E4431" s="85" t="s">
        <v>12898</v>
      </c>
      <c r="F4431" s="85" t="s">
        <v>459</v>
      </c>
      <c r="G4431" s="85" t="s">
        <v>459</v>
      </c>
      <c r="H4431" s="840">
        <v>1.0126439493836299</v>
      </c>
      <c r="I4431" s="840">
        <v>1.04627282928509</v>
      </c>
      <c r="J4431" s="86">
        <v>19377.416666666701</v>
      </c>
      <c r="K4431" s="44">
        <v>19622.4237421855</v>
      </c>
      <c r="L4431" s="45">
        <v>18462.094029065702</v>
      </c>
      <c r="M4431" s="46">
        <v>0.95276343315796597</v>
      </c>
      <c r="N4431" s="139">
        <v>20274.064560069499</v>
      </c>
      <c r="O4431" s="45">
        <v>18831.471800958199</v>
      </c>
      <c r="P4431" s="99">
        <v>0.97182571469149304</v>
      </c>
      <c r="Q4431" s="86">
        <v>19450.807647477999</v>
      </c>
      <c r="R4431" s="44">
        <v>19696.742674843401</v>
      </c>
      <c r="S4431" s="45">
        <v>18532.966291156201</v>
      </c>
      <c r="T4431" s="140">
        <v>0.95281217248370398</v>
      </c>
      <c r="U4431" s="44">
        <v>20350.851549207</v>
      </c>
      <c r="V4431" s="45">
        <v>18903.623609060902</v>
      </c>
      <c r="W4431" s="99">
        <v>0.97186831270278595</v>
      </c>
      <c r="X4431" s="86">
        <v>19521.264718048202</v>
      </c>
      <c r="Y4431" s="44">
        <v>19768.090601047599</v>
      </c>
      <c r="Z4431" s="45">
        <v>18601.0094917801</v>
      </c>
      <c r="AA4431" s="46">
        <v>0.95285883166077401</v>
      </c>
      <c r="AB4431" s="139">
        <v>20424.568867775601</v>
      </c>
      <c r="AC4431" s="45">
        <v>18972.908362560898</v>
      </c>
      <c r="AD4431" s="99">
        <v>0.97190979358113205</v>
      </c>
      <c r="AE4431" s="142">
        <v>19600.821055428802</v>
      </c>
      <c r="AF4431" s="44">
        <v>19848.652844731201</v>
      </c>
      <c r="AG4431" s="45">
        <v>18677.4808670682</v>
      </c>
      <c r="AH4431" s="140">
        <v>0.95289278006520794</v>
      </c>
      <c r="AI4431" s="44">
        <v>20507.806501974301</v>
      </c>
      <c r="AJ4431" s="45">
        <v>19050.827610556498</v>
      </c>
      <c r="AK4431" s="46">
        <v>0.97194028539330302</v>
      </c>
    </row>
    <row r="4432" spans="1:37" x14ac:dyDescent="0.2">
      <c r="A4432" s="35" t="s">
        <v>2808</v>
      </c>
      <c r="B4432" s="35" t="s">
        <v>9027</v>
      </c>
      <c r="C4432" s="85" t="s">
        <v>1002</v>
      </c>
      <c r="D4432" s="85" t="s">
        <v>1002</v>
      </c>
      <c r="E4432" s="85" t="s">
        <v>12898</v>
      </c>
      <c r="F4432" s="85" t="s">
        <v>247</v>
      </c>
      <c r="G4432" s="85" t="s">
        <v>247</v>
      </c>
      <c r="H4432" s="840">
        <v>1.0316242949471801</v>
      </c>
      <c r="I4432" s="840">
        <v>1.04395764775119</v>
      </c>
      <c r="J4432" s="86">
        <v>12385.333333333299</v>
      </c>
      <c r="K4432" s="44">
        <v>12777.010767685801</v>
      </c>
      <c r="L4432" s="45">
        <v>12021.469788987801</v>
      </c>
      <c r="M4432" s="46">
        <v>0.97062141691687598</v>
      </c>
      <c r="N4432" s="139">
        <v>12929.763453281101</v>
      </c>
      <c r="O4432" s="45">
        <v>12009.7514310514</v>
      </c>
      <c r="P4432" s="99">
        <v>0.96967526895128997</v>
      </c>
      <c r="Q4432" s="86">
        <v>12349.8481992252</v>
      </c>
      <c r="R4432" s="44">
        <v>12740.403441230401</v>
      </c>
      <c r="S4432" s="45">
        <v>11987.640363176401</v>
      </c>
      <c r="T4432" s="140">
        <v>0.97067106978112505</v>
      </c>
      <c r="U4432" s="44">
        <v>12892.7184761474</v>
      </c>
      <c r="V4432" s="45">
        <v>11975.867288962299</v>
      </c>
      <c r="W4432" s="99">
        <v>0.96971777270214998</v>
      </c>
      <c r="X4432" s="86">
        <v>12317.868239888299</v>
      </c>
      <c r="Y4432" s="44">
        <v>12707.412138227</v>
      </c>
      <c r="Z4432" s="45">
        <v>11957.1838560167</v>
      </c>
      <c r="AA4432" s="46">
        <v>0.97071860350773997</v>
      </c>
      <c r="AB4432" s="139">
        <v>12859.3327530229</v>
      </c>
      <c r="AC4432" s="45">
        <v>11945.3655793789</v>
      </c>
      <c r="AD4432" s="99">
        <v>0.96975916179204402</v>
      </c>
      <c r="AE4432" s="142">
        <v>12288.726295485199</v>
      </c>
      <c r="AF4432" s="44">
        <v>12677.3486003788</v>
      </c>
      <c r="AG4432" s="45">
        <v>11929.320230495199</v>
      </c>
      <c r="AH4432" s="140">
        <v>0.97075318821918699</v>
      </c>
      <c r="AI4432" s="44">
        <v>12828.909797292899</v>
      </c>
      <c r="AJ4432" s="45">
        <v>11917.4787881911</v>
      </c>
      <c r="AK4432" s="46">
        <v>0.96978958613225297</v>
      </c>
    </row>
    <row r="4433" spans="1:37" x14ac:dyDescent="0.2">
      <c r="A4433" s="35" t="s">
        <v>2807</v>
      </c>
      <c r="B4433" s="35" t="s">
        <v>9026</v>
      </c>
      <c r="C4433" s="85" t="s">
        <v>1002</v>
      </c>
      <c r="D4433" s="85" t="s">
        <v>1002</v>
      </c>
      <c r="E4433" s="85" t="s">
        <v>12898</v>
      </c>
      <c r="F4433" s="85" t="s">
        <v>459</v>
      </c>
      <c r="G4433" s="85" t="s">
        <v>459</v>
      </c>
      <c r="H4433" s="840">
        <v>1.0126439493836299</v>
      </c>
      <c r="I4433" s="840">
        <v>1.04627282928509</v>
      </c>
      <c r="J4433" s="86">
        <v>6489.25</v>
      </c>
      <c r="K4433" s="44">
        <v>6571.2997485377</v>
      </c>
      <c r="L4433" s="45">
        <v>6182.7201086203304</v>
      </c>
      <c r="M4433" s="46">
        <v>0.95276343315796597</v>
      </c>
      <c r="N4433" s="139">
        <v>6789.5259574382899</v>
      </c>
      <c r="O4433" s="45">
        <v>6306.4200190617703</v>
      </c>
      <c r="P4433" s="99">
        <v>0.97182571469149404</v>
      </c>
      <c r="Q4433" s="86">
        <v>6530.6368249631696</v>
      </c>
      <c r="R4433" s="44">
        <v>6613.2098664208497</v>
      </c>
      <c r="S4433" s="45">
        <v>6222.4702608952302</v>
      </c>
      <c r="T4433" s="140">
        <v>0.95281217248370398</v>
      </c>
      <c r="U4433" s="44">
        <v>6832.8278678876304</v>
      </c>
      <c r="V4433" s="45">
        <v>6346.9189919516302</v>
      </c>
      <c r="W4433" s="99">
        <v>0.97186831270278595</v>
      </c>
      <c r="X4433" s="86">
        <v>6566.9234405733496</v>
      </c>
      <c r="Y4433" s="44">
        <v>6649.9552881621103</v>
      </c>
      <c r="Z4433" s="45">
        <v>6257.3509971904696</v>
      </c>
      <c r="AA4433" s="46">
        <v>0.95285883166077401</v>
      </c>
      <c r="AB4433" s="139">
        <v>6870.7935678672802</v>
      </c>
      <c r="AC4433" s="45">
        <v>6382.4572055907402</v>
      </c>
      <c r="AD4433" s="99">
        <v>0.97190979358113205</v>
      </c>
      <c r="AE4433" s="142">
        <v>6602.9979155739802</v>
      </c>
      <c r="AF4433" s="44">
        <v>6686.4858869986901</v>
      </c>
      <c r="AG4433" s="45">
        <v>6291.9490405360602</v>
      </c>
      <c r="AH4433" s="140">
        <v>0.95289278006520794</v>
      </c>
      <c r="AI4433" s="44">
        <v>6908.5373108911599</v>
      </c>
      <c r="AJ4433" s="45">
        <v>6417.7196785143597</v>
      </c>
      <c r="AK4433" s="46">
        <v>0.97194028539330302</v>
      </c>
    </row>
    <row r="4434" spans="1:37" x14ac:dyDescent="0.2">
      <c r="A4434" s="35" t="s">
        <v>2806</v>
      </c>
      <c r="B4434" s="35" t="s">
        <v>9025</v>
      </c>
      <c r="C4434" s="85" t="s">
        <v>1002</v>
      </c>
      <c r="D4434" s="85" t="s">
        <v>1002</v>
      </c>
      <c r="E4434" s="85" t="s">
        <v>12898</v>
      </c>
      <c r="F4434" s="85" t="s">
        <v>248</v>
      </c>
      <c r="G4434" s="85" t="s">
        <v>248</v>
      </c>
      <c r="H4434" s="840">
        <v>1.03238351765863</v>
      </c>
      <c r="I4434" s="840">
        <v>1.0426544075027999</v>
      </c>
      <c r="J4434" s="86">
        <v>17592.916666666701</v>
      </c>
      <c r="K4434" s="44">
        <v>18162.637194208499</v>
      </c>
      <c r="L4434" s="45">
        <v>17088.6288106393</v>
      </c>
      <c r="M4434" s="46">
        <v>0.97133574463051897</v>
      </c>
      <c r="N4434" s="139">
        <v>18343.3321033295</v>
      </c>
      <c r="O4434" s="45">
        <v>17038.119821311098</v>
      </c>
      <c r="P4434" s="99">
        <v>0.96846476022894401</v>
      </c>
      <c r="Q4434" s="86">
        <v>17597.719739599699</v>
      </c>
      <c r="R4434" s="44">
        <v>18167.595807538699</v>
      </c>
      <c r="S4434" s="45">
        <v>17094.168627307899</v>
      </c>
      <c r="T4434" s="140">
        <v>0.97138543403673705</v>
      </c>
      <c r="U4434" s="44">
        <v>18348.340048492701</v>
      </c>
      <c r="V4434" s="45">
        <v>17043.5184635447</v>
      </c>
      <c r="W4434" s="99">
        <v>0.96850721091960701</v>
      </c>
      <c r="X4434" s="86">
        <v>17602.031270161198</v>
      </c>
      <c r="Y4434" s="44">
        <v>18172.046960626201</v>
      </c>
      <c r="Z4434" s="45">
        <v>17099.1940911971</v>
      </c>
      <c r="AA4434" s="46">
        <v>0.97143300274574296</v>
      </c>
      <c r="AB4434" s="139">
        <v>18352.835484835701</v>
      </c>
      <c r="AC4434" s="45">
        <v>17048.421834564098</v>
      </c>
      <c r="AD4434" s="99">
        <v>0.96854854834080695</v>
      </c>
      <c r="AE4434" s="142">
        <v>17611.1332115439</v>
      </c>
      <c r="AF4434" s="44">
        <v>18181.4436548884</v>
      </c>
      <c r="AG4434" s="45">
        <v>17108.6455416545</v>
      </c>
      <c r="AH4434" s="140">
        <v>0.97146761290976802</v>
      </c>
      <c r="AI4434" s="44">
        <v>18362.325664135202</v>
      </c>
      <c r="AJ4434" s="45">
        <v>17057.772644902801</v>
      </c>
      <c r="AK4434" s="46">
        <v>0.96857893470033296</v>
      </c>
    </row>
    <row r="4435" spans="1:37" x14ac:dyDescent="0.2">
      <c r="A4435" s="35" t="s">
        <v>2805</v>
      </c>
      <c r="B4435" s="35" t="s">
        <v>9024</v>
      </c>
      <c r="C4435" s="85" t="s">
        <v>1002</v>
      </c>
      <c r="D4435" s="85" t="s">
        <v>1002</v>
      </c>
      <c r="E4435" s="85" t="s">
        <v>12898</v>
      </c>
      <c r="F4435" s="85" t="s">
        <v>248</v>
      </c>
      <c r="G4435" s="85" t="s">
        <v>248</v>
      </c>
      <c r="H4435" s="840">
        <v>1.03238351765863</v>
      </c>
      <c r="I4435" s="840">
        <v>1.0426544075027999</v>
      </c>
      <c r="J4435" s="86">
        <v>12135.416666666701</v>
      </c>
      <c r="K4435" s="44">
        <v>12528.404146586499</v>
      </c>
      <c r="L4435" s="45">
        <v>11787.5639843183</v>
      </c>
      <c r="M4435" s="46">
        <v>0.97133574463051897</v>
      </c>
      <c r="N4435" s="139">
        <v>12653.045674383</v>
      </c>
      <c r="O4435" s="45">
        <v>11752.7233923617</v>
      </c>
      <c r="P4435" s="99">
        <v>0.96846476022894401</v>
      </c>
      <c r="Q4435" s="86">
        <v>12142.742746264001</v>
      </c>
      <c r="R4435" s="44">
        <v>12535.967470411901</v>
      </c>
      <c r="S4435" s="45">
        <v>11795.283432976101</v>
      </c>
      <c r="T4435" s="140">
        <v>0.97138543403673705</v>
      </c>
      <c r="U4435" s="44">
        <v>12660.6842435649</v>
      </c>
      <c r="V4435" s="45">
        <v>11760.333910098499</v>
      </c>
      <c r="W4435" s="99">
        <v>0.96850721091960701</v>
      </c>
      <c r="X4435" s="86">
        <v>12156.248814775499</v>
      </c>
      <c r="Y4435" s="44">
        <v>12549.9109129315</v>
      </c>
      <c r="Z4435" s="45">
        <v>11808.981288261801</v>
      </c>
      <c r="AA4435" s="46">
        <v>0.97143300274574296</v>
      </c>
      <c r="AB4435" s="139">
        <v>12674.766405426401</v>
      </c>
      <c r="AC4435" s="45">
        <v>11773.917142820501</v>
      </c>
      <c r="AD4435" s="99">
        <v>0.96854854834080695</v>
      </c>
      <c r="AE4435" s="142">
        <v>12172.536756695999</v>
      </c>
      <c r="AF4435" s="44">
        <v>12566.726315706799</v>
      </c>
      <c r="AG4435" s="45">
        <v>11825.2252260839</v>
      </c>
      <c r="AH4435" s="140">
        <v>0.97146761290976802</v>
      </c>
      <c r="AI4435" s="44">
        <v>12691.7490998589</v>
      </c>
      <c r="AJ4435" s="45">
        <v>11790.0626844012</v>
      </c>
      <c r="AK4435" s="46">
        <v>0.96857893470033296</v>
      </c>
    </row>
    <row r="4436" spans="1:37" x14ac:dyDescent="0.2">
      <c r="A4436" s="35" t="s">
        <v>2804</v>
      </c>
      <c r="B4436" s="35" t="s">
        <v>9023</v>
      </c>
      <c r="C4436" s="85" t="s">
        <v>1002</v>
      </c>
      <c r="D4436" s="85" t="s">
        <v>1002</v>
      </c>
      <c r="E4436" s="85" t="s">
        <v>12898</v>
      </c>
      <c r="F4436" s="85" t="s">
        <v>250</v>
      </c>
      <c r="G4436" s="85" t="s">
        <v>250</v>
      </c>
      <c r="H4436" s="840">
        <v>1.0341359866106301</v>
      </c>
      <c r="I4436" s="840">
        <v>1.0434336498877801</v>
      </c>
      <c r="J4436" s="86">
        <v>12960.25</v>
      </c>
      <c r="K4436" s="44">
        <v>13402.6609204704</v>
      </c>
      <c r="L4436" s="45">
        <v>12610.123469173899</v>
      </c>
      <c r="M4436" s="46">
        <v>0.97298458511015895</v>
      </c>
      <c r="N4436" s="139">
        <v>13523.160960958099</v>
      </c>
      <c r="O4436" s="45">
        <v>12560.9259821371</v>
      </c>
      <c r="P4436" s="99">
        <v>0.96918855594121101</v>
      </c>
      <c r="Q4436" s="86">
        <v>13041.785733341399</v>
      </c>
      <c r="R4436" s="44">
        <v>13486.9799565134</v>
      </c>
      <c r="S4436" s="45">
        <v>12690.1056194841</v>
      </c>
      <c r="T4436" s="140">
        <v>0.97303435886404399</v>
      </c>
      <c r="U4436" s="44">
        <v>13608.2380887948</v>
      </c>
      <c r="V4436" s="45">
        <v>12640.503528368899</v>
      </c>
      <c r="W4436" s="99">
        <v>0.96923103835799296</v>
      </c>
      <c r="X4436" s="86">
        <v>13113.6818974447</v>
      </c>
      <c r="Y4436" s="44">
        <v>13561.330367111899</v>
      </c>
      <c r="Z4436" s="45">
        <v>12760.687917246099</v>
      </c>
      <c r="AA4436" s="46">
        <v>0.97308200832083802</v>
      </c>
      <c r="AB4436" s="139">
        <v>13683.256965718099</v>
      </c>
      <c r="AC4436" s="45">
        <v>12710.7300130843</v>
      </c>
      <c r="AD4436" s="99">
        <v>0.96927240667329395</v>
      </c>
      <c r="AE4436" s="142">
        <v>13188.831546732101</v>
      </c>
      <c r="AF4436" s="44">
        <v>13639.045323821099</v>
      </c>
      <c r="AG4436" s="45">
        <v>12834.2719313753</v>
      </c>
      <c r="AH4436" s="140">
        <v>0.97311667723554796</v>
      </c>
      <c r="AI4436" s="44">
        <v>13761.6706385617</v>
      </c>
      <c r="AJ4436" s="45">
        <v>12783.971554600799</v>
      </c>
      <c r="AK4436" s="46">
        <v>0.969302815742492</v>
      </c>
    </row>
    <row r="4437" spans="1:37" x14ac:dyDescent="0.2">
      <c r="A4437" s="35" t="s">
        <v>2803</v>
      </c>
      <c r="B4437" s="35" t="s">
        <v>9022</v>
      </c>
      <c r="C4437" s="85" t="s">
        <v>1002</v>
      </c>
      <c r="D4437" s="85" t="s">
        <v>1002</v>
      </c>
      <c r="E4437" s="85" t="s">
        <v>12898</v>
      </c>
      <c r="F4437" s="85" t="s">
        <v>247</v>
      </c>
      <c r="G4437" s="85" t="s">
        <v>247</v>
      </c>
      <c r="H4437" s="840">
        <v>1.0316242949471801</v>
      </c>
      <c r="I4437" s="840">
        <v>1.04395764775119</v>
      </c>
      <c r="J4437" s="86">
        <v>18209.416666666701</v>
      </c>
      <c r="K4437" s="44">
        <v>18785.276630149401</v>
      </c>
      <c r="L4437" s="45">
        <v>17674.449806229801</v>
      </c>
      <c r="M4437" s="46">
        <v>0.97062141691687598</v>
      </c>
      <c r="N4437" s="139">
        <v>19009.859790254599</v>
      </c>
      <c r="O4437" s="45">
        <v>17657.221003696101</v>
      </c>
      <c r="P4437" s="99">
        <v>0.96967526895128997</v>
      </c>
      <c r="Q4437" s="86">
        <v>18167.1449566009</v>
      </c>
      <c r="R4437" s="44">
        <v>18741.668107056601</v>
      </c>
      <c r="S4437" s="45">
        <v>17634.322029892599</v>
      </c>
      <c r="T4437" s="140">
        <v>0.97067106978112505</v>
      </c>
      <c r="U4437" s="44">
        <v>18965.729915248001</v>
      </c>
      <c r="V4437" s="45">
        <v>17617.003343672201</v>
      </c>
      <c r="W4437" s="99">
        <v>0.96971777270214998</v>
      </c>
      <c r="X4437" s="86">
        <v>18129.698027734899</v>
      </c>
      <c r="Y4437" s="44">
        <v>18703.0369454672</v>
      </c>
      <c r="Z4437" s="45">
        <v>17598.835151499799</v>
      </c>
      <c r="AA4437" s="46">
        <v>0.97071860350773997</v>
      </c>
      <c r="AB4437" s="139">
        <v>18926.636907473501</v>
      </c>
      <c r="AC4437" s="45">
        <v>17581.440762918999</v>
      </c>
      <c r="AD4437" s="99">
        <v>0.96975916179204402</v>
      </c>
      <c r="AE4437" s="142">
        <v>18097.659023013901</v>
      </c>
      <c r="AF4437" s="44">
        <v>18669.984729811102</v>
      </c>
      <c r="AG4437" s="45">
        <v>17568.3601958945</v>
      </c>
      <c r="AH4437" s="140">
        <v>0.97075318821918699</v>
      </c>
      <c r="AI4437" s="44">
        <v>18893.189543468699</v>
      </c>
      <c r="AJ4437" s="45">
        <v>17550.921253891302</v>
      </c>
      <c r="AK4437" s="46">
        <v>0.96978958613225297</v>
      </c>
    </row>
    <row r="4438" spans="1:37" x14ac:dyDescent="0.2">
      <c r="A4438" s="35" t="s">
        <v>2802</v>
      </c>
      <c r="B4438" s="35" t="s">
        <v>9021</v>
      </c>
      <c r="C4438" s="85" t="s">
        <v>1002</v>
      </c>
      <c r="D4438" s="85" t="s">
        <v>1002</v>
      </c>
      <c r="E4438" s="85" t="s">
        <v>12898</v>
      </c>
      <c r="F4438" s="85" t="s">
        <v>459</v>
      </c>
      <c r="G4438" s="85" t="s">
        <v>459</v>
      </c>
      <c r="H4438" s="840">
        <v>1.0126439493836299</v>
      </c>
      <c r="I4438" s="840">
        <v>1.04627282928509</v>
      </c>
      <c r="J4438" s="86">
        <v>5175.75</v>
      </c>
      <c r="K4438" s="44">
        <v>5241.1919210223105</v>
      </c>
      <c r="L4438" s="45">
        <v>4931.2653391673402</v>
      </c>
      <c r="M4438" s="46">
        <v>0.95276343315796597</v>
      </c>
      <c r="N4438" s="139">
        <v>5415.2465961723201</v>
      </c>
      <c r="O4438" s="45">
        <v>5029.9269428144999</v>
      </c>
      <c r="P4438" s="99">
        <v>0.97182571469149304</v>
      </c>
      <c r="Q4438" s="86">
        <v>5202.4868561418898</v>
      </c>
      <c r="R4438" s="44">
        <v>5268.2668366199396</v>
      </c>
      <c r="S4438" s="45">
        <v>4956.99280371847</v>
      </c>
      <c r="T4438" s="140">
        <v>0.95281217248370398</v>
      </c>
      <c r="U4438" s="44">
        <v>5443.2206422940899</v>
      </c>
      <c r="V4438" s="45">
        <v>5056.1321227370399</v>
      </c>
      <c r="W4438" s="99">
        <v>0.97186831270278595</v>
      </c>
      <c r="X4438" s="86">
        <v>5227.3739079486204</v>
      </c>
      <c r="Y4438" s="44">
        <v>5293.4685590500203</v>
      </c>
      <c r="Z4438" s="45">
        <v>4980.9493945819404</v>
      </c>
      <c r="AA4438" s="46">
        <v>0.95285883166077401</v>
      </c>
      <c r="AB4438" s="139">
        <v>5469.2592884004798</v>
      </c>
      <c r="AC4438" s="45">
        <v>5080.53589584574</v>
      </c>
      <c r="AD4438" s="99">
        <v>0.97190979358113205</v>
      </c>
      <c r="AE4438" s="142">
        <v>5252.1167952100996</v>
      </c>
      <c r="AF4438" s="44">
        <v>5318.5242941256301</v>
      </c>
      <c r="AG4438" s="45">
        <v>5004.7041742149204</v>
      </c>
      <c r="AH4438" s="140">
        <v>0.95289278006520794</v>
      </c>
      <c r="AI4438" s="44">
        <v>5495.1470990602302</v>
      </c>
      <c r="AJ4438" s="45">
        <v>5104.7438968554598</v>
      </c>
      <c r="AK4438" s="46">
        <v>0.97194028539330302</v>
      </c>
    </row>
    <row r="4439" spans="1:37" x14ac:dyDescent="0.2">
      <c r="A4439" s="35" t="s">
        <v>2801</v>
      </c>
      <c r="B4439" s="35" t="s">
        <v>9020</v>
      </c>
      <c r="C4439" s="85" t="s">
        <v>1002</v>
      </c>
      <c r="D4439" s="85" t="s">
        <v>1002</v>
      </c>
      <c r="E4439" s="85" t="s">
        <v>12898</v>
      </c>
      <c r="F4439" s="85" t="s">
        <v>250</v>
      </c>
      <c r="G4439" s="85" t="s">
        <v>250</v>
      </c>
      <c r="H4439" s="840">
        <v>1.0341359866106301</v>
      </c>
      <c r="I4439" s="840">
        <v>1.0434336498877801</v>
      </c>
      <c r="J4439" s="86">
        <v>5160</v>
      </c>
      <c r="K4439" s="44">
        <v>5336.1416909108402</v>
      </c>
      <c r="L4439" s="45">
        <v>5020.6004591684195</v>
      </c>
      <c r="M4439" s="46">
        <v>0.97298458511015895</v>
      </c>
      <c r="N4439" s="139">
        <v>5384.1176334209404</v>
      </c>
      <c r="O4439" s="45">
        <v>5001.0129486566502</v>
      </c>
      <c r="P4439" s="99">
        <v>0.96918855594121101</v>
      </c>
      <c r="Q4439" s="86">
        <v>5195.5428632386102</v>
      </c>
      <c r="R4439" s="44">
        <v>5372.8978448530597</v>
      </c>
      <c r="S4439" s="45">
        <v>5055.4417188820298</v>
      </c>
      <c r="T4439" s="140">
        <v>0.97303435886404399</v>
      </c>
      <c r="U4439" s="44">
        <v>5421.2042529374603</v>
      </c>
      <c r="V4439" s="45">
        <v>5035.68140417021</v>
      </c>
      <c r="W4439" s="99">
        <v>0.96923103835799296</v>
      </c>
      <c r="X4439" s="86">
        <v>5228.52157492473</v>
      </c>
      <c r="Y4439" s="44">
        <v>5407.0023173997297</v>
      </c>
      <c r="Z4439" s="45">
        <v>5087.7802746765801</v>
      </c>
      <c r="AA4439" s="46">
        <v>0.97308200832083802</v>
      </c>
      <c r="AB4439" s="139">
        <v>5455.6153504407102</v>
      </c>
      <c r="AC4439" s="45">
        <v>5067.8616902705298</v>
      </c>
      <c r="AD4439" s="99">
        <v>0.96927240667329395</v>
      </c>
      <c r="AE4439" s="142">
        <v>5260.9449341111804</v>
      </c>
      <c r="AF4439" s="44">
        <v>5440.5324799412501</v>
      </c>
      <c r="AG4439" s="45">
        <v>5119.5132534014601</v>
      </c>
      <c r="AH4439" s="140">
        <v>0.97311667723554796</v>
      </c>
      <c r="AI4439" s="44">
        <v>5489.4469744582502</v>
      </c>
      <c r="AJ4439" s="45">
        <v>5099.44873810016</v>
      </c>
      <c r="AK4439" s="46">
        <v>0.969302815742492</v>
      </c>
    </row>
    <row r="4440" spans="1:37" x14ac:dyDescent="0.2">
      <c r="A4440" s="35" t="s">
        <v>2800</v>
      </c>
      <c r="B4440" s="35" t="s">
        <v>9019</v>
      </c>
      <c r="C4440" s="85" t="s">
        <v>1002</v>
      </c>
      <c r="D4440" s="85" t="s">
        <v>1002</v>
      </c>
      <c r="E4440" s="85" t="s">
        <v>12898</v>
      </c>
      <c r="F4440" s="85" t="s">
        <v>459</v>
      </c>
      <c r="G4440" s="85" t="s">
        <v>459</v>
      </c>
      <c r="H4440" s="840">
        <v>1.0126439493836299</v>
      </c>
      <c r="I4440" s="840">
        <v>1.04627282928509</v>
      </c>
      <c r="J4440" s="86">
        <v>47595.416666666701</v>
      </c>
      <c r="K4440" s="44">
        <v>48197.210705892598</v>
      </c>
      <c r="L4440" s="45">
        <v>45347.1725859172</v>
      </c>
      <c r="M4440" s="46">
        <v>0.95276343315796597</v>
      </c>
      <c r="N4440" s="139">
        <v>49797.791256836201</v>
      </c>
      <c r="O4440" s="45">
        <v>46254.449818122797</v>
      </c>
      <c r="P4440" s="99">
        <v>0.97182571469149304</v>
      </c>
      <c r="Q4440" s="86">
        <v>47667.637035742802</v>
      </c>
      <c r="R4440" s="44">
        <v>48270.344225659799</v>
      </c>
      <c r="S4440" s="45">
        <v>45418.304801190803</v>
      </c>
      <c r="T4440" s="140">
        <v>0.95281217248370398</v>
      </c>
      <c r="U4440" s="44">
        <v>49873.353466721499</v>
      </c>
      <c r="V4440" s="45">
        <v>46326.665976456199</v>
      </c>
      <c r="W4440" s="99">
        <v>0.97186831270278595</v>
      </c>
      <c r="X4440" s="86">
        <v>47738.5308519639</v>
      </c>
      <c r="Y4440" s="44">
        <v>48342.134419704802</v>
      </c>
      <c r="Z4440" s="45">
        <v>45488.080732804097</v>
      </c>
      <c r="AA4440" s="46">
        <v>0.95285883166077401</v>
      </c>
      <c r="AB4440" s="139">
        <v>49947.527740398</v>
      </c>
      <c r="AC4440" s="45">
        <v>46397.545666198697</v>
      </c>
      <c r="AD4440" s="99">
        <v>0.97190979358113205</v>
      </c>
      <c r="AE4440" s="142">
        <v>47836.349288854697</v>
      </c>
      <c r="AF4440" s="44">
        <v>48441.189667960403</v>
      </c>
      <c r="AG4440" s="45">
        <v>45582.911862027097</v>
      </c>
      <c r="AH4440" s="140">
        <v>0.95289278006520794</v>
      </c>
      <c r="AI4440" s="44">
        <v>50049.872513119903</v>
      </c>
      <c r="AJ4440" s="45">
        <v>46494.074979983103</v>
      </c>
      <c r="AK4440" s="46">
        <v>0.97194028539330302</v>
      </c>
    </row>
    <row r="4441" spans="1:37" x14ac:dyDescent="0.2">
      <c r="A4441" s="35" t="s">
        <v>2799</v>
      </c>
      <c r="B4441" s="35" t="s">
        <v>9018</v>
      </c>
      <c r="C4441" s="85" t="s">
        <v>1002</v>
      </c>
      <c r="D4441" s="85" t="s">
        <v>1002</v>
      </c>
      <c r="E4441" s="85" t="s">
        <v>12898</v>
      </c>
      <c r="F4441" s="85" t="s">
        <v>250</v>
      </c>
      <c r="G4441" s="85" t="s">
        <v>250</v>
      </c>
      <c r="H4441" s="840">
        <v>1.0341359866106301</v>
      </c>
      <c r="I4441" s="840">
        <v>1.0434336498877801</v>
      </c>
      <c r="J4441" s="86">
        <v>9620.5</v>
      </c>
      <c r="K4441" s="44">
        <v>9948.9052591875407</v>
      </c>
      <c r="L4441" s="45">
        <v>9360.5982010522803</v>
      </c>
      <c r="M4441" s="46">
        <v>0.97298458511015895</v>
      </c>
      <c r="N4441" s="139">
        <v>10038.3534287454</v>
      </c>
      <c r="O4441" s="45">
        <v>9324.0785024324196</v>
      </c>
      <c r="P4441" s="99">
        <v>0.96918855594121101</v>
      </c>
      <c r="Q4441" s="86">
        <v>9687.5879748759398</v>
      </c>
      <c r="R4441" s="44">
        <v>10018.2833482756</v>
      </c>
      <c r="S4441" s="45">
        <v>9426.3559540724309</v>
      </c>
      <c r="T4441" s="140">
        <v>0.97303435886404299</v>
      </c>
      <c r="U4441" s="44">
        <v>10108.3552792338</v>
      </c>
      <c r="V4441" s="45">
        <v>9389.5109520734095</v>
      </c>
      <c r="W4441" s="99">
        <v>0.96923103835799296</v>
      </c>
      <c r="X4441" s="86">
        <v>9749.3824584236609</v>
      </c>
      <c r="Y4441" s="44">
        <v>10082.187247486299</v>
      </c>
      <c r="Z4441" s="45">
        <v>9486.9486625308491</v>
      </c>
      <c r="AA4441" s="46">
        <v>0.97308200832083802</v>
      </c>
      <c r="AB4441" s="139">
        <v>10172.833722744899</v>
      </c>
      <c r="AC4441" s="45">
        <v>9449.8073990547</v>
      </c>
      <c r="AD4441" s="99">
        <v>0.96927240667329395</v>
      </c>
      <c r="AE4441" s="142">
        <v>9810.3401162929094</v>
      </c>
      <c r="AF4441" s="44">
        <v>10145.2257551484</v>
      </c>
      <c r="AG4441" s="45">
        <v>9546.6055765175497</v>
      </c>
      <c r="AH4441" s="140">
        <v>0.97311667723554796</v>
      </c>
      <c r="AI4441" s="44">
        <v>10236.438994184</v>
      </c>
      <c r="AJ4441" s="45">
        <v>9509.1902981142393</v>
      </c>
      <c r="AK4441" s="46">
        <v>0.969302815742492</v>
      </c>
    </row>
    <row r="4442" spans="1:37" x14ac:dyDescent="0.2">
      <c r="A4442" s="35" t="s">
        <v>2798</v>
      </c>
      <c r="B4442" s="35" t="s">
        <v>13145</v>
      </c>
      <c r="C4442" s="85" t="s">
        <v>1002</v>
      </c>
      <c r="D4442" s="85" t="s">
        <v>1002</v>
      </c>
      <c r="E4442" s="85" t="s">
        <v>12898</v>
      </c>
      <c r="F4442" s="85" t="s">
        <v>246</v>
      </c>
      <c r="G4442" s="85" t="s">
        <v>246</v>
      </c>
      <c r="H4442" s="840">
        <v>1.0331295275252199</v>
      </c>
      <c r="I4442" s="840">
        <v>1.04515053964341</v>
      </c>
      <c r="J4442" s="86">
        <v>8016.5833333333303</v>
      </c>
      <c r="K4442" s="44">
        <v>8282.1689515332091</v>
      </c>
      <c r="L4442" s="45">
        <v>7792.4207507091896</v>
      </c>
      <c r="M4442" s="46">
        <v>0.97203764081238198</v>
      </c>
      <c r="N4442" s="139">
        <v>8378.5363969297396</v>
      </c>
      <c r="O4442" s="45">
        <v>7782.3650716215097</v>
      </c>
      <c r="P4442" s="99">
        <v>0.97078328110955603</v>
      </c>
      <c r="Q4442" s="86">
        <v>8128.36733886195</v>
      </c>
      <c r="R4442" s="44">
        <v>8397.6563083498604</v>
      </c>
      <c r="S4442" s="45">
        <v>7901.4831973277196</v>
      </c>
      <c r="T4442" s="140">
        <v>0.97208736612462299</v>
      </c>
      <c r="U4442" s="44">
        <v>8495.3675106314695</v>
      </c>
      <c r="V4442" s="45">
        <v>7891.2289961586503</v>
      </c>
      <c r="W4442" s="99">
        <v>0.97082583342788498</v>
      </c>
      <c r="X4442" s="86">
        <v>8237.5169335577393</v>
      </c>
      <c r="Y4442" s="44">
        <v>8510.4219775474903</v>
      </c>
      <c r="Z4442" s="45">
        <v>8007.9782705480902</v>
      </c>
      <c r="AA4442" s="46">
        <v>0.97213496920721698</v>
      </c>
      <c r="AB4442" s="139">
        <v>8609.4452684296393</v>
      </c>
      <c r="AC4442" s="45">
        <v>7997.5355753097301</v>
      </c>
      <c r="AD4442" s="99">
        <v>0.97086726981156402</v>
      </c>
      <c r="AE4442" s="142">
        <v>8347.3109392498609</v>
      </c>
      <c r="AF4442" s="44">
        <v>8623.8534067732908</v>
      </c>
      <c r="AG4442" s="45">
        <v>8115.0019734546204</v>
      </c>
      <c r="AH4442" s="140">
        <v>0.97216960438086797</v>
      </c>
      <c r="AI4442" s="44">
        <v>8724.1965327283706</v>
      </c>
      <c r="AJ4442" s="45">
        <v>8104.3852334779203</v>
      </c>
      <c r="AK4442" s="46">
        <v>0.97089772891654502</v>
      </c>
    </row>
    <row r="4443" spans="1:37" x14ac:dyDescent="0.2">
      <c r="A4443" s="35" t="s">
        <v>2797</v>
      </c>
      <c r="B4443" s="35" t="s">
        <v>9017</v>
      </c>
      <c r="C4443" s="85" t="s">
        <v>1002</v>
      </c>
      <c r="D4443" s="85" t="s">
        <v>1002</v>
      </c>
      <c r="E4443" s="85" t="s">
        <v>12898</v>
      </c>
      <c r="F4443" s="85" t="s">
        <v>459</v>
      </c>
      <c r="G4443" s="85" t="s">
        <v>459</v>
      </c>
      <c r="H4443" s="840">
        <v>1.0126439493836299</v>
      </c>
      <c r="I4443" s="840">
        <v>1.04627282928509</v>
      </c>
      <c r="J4443" s="86">
        <v>12645.75</v>
      </c>
      <c r="K4443" s="44">
        <v>12805.642222918001</v>
      </c>
      <c r="L4443" s="45">
        <v>12048.408184857301</v>
      </c>
      <c r="M4443" s="46">
        <v>0.95276343315796597</v>
      </c>
      <c r="N4443" s="139">
        <v>13230.904630932</v>
      </c>
      <c r="O4443" s="45">
        <v>12289.465031559999</v>
      </c>
      <c r="P4443" s="99">
        <v>0.97182571469149404</v>
      </c>
      <c r="Q4443" s="86">
        <v>12695.664172927</v>
      </c>
      <c r="R4443" s="44">
        <v>12856.1875081211</v>
      </c>
      <c r="S4443" s="45">
        <v>12096.5833617301</v>
      </c>
      <c r="T4443" s="140">
        <v>0.95281217248370398</v>
      </c>
      <c r="U4443" s="44">
        <v>13283.1284738618</v>
      </c>
      <c r="V4443" s="45">
        <v>12338.5137183838</v>
      </c>
      <c r="W4443" s="99">
        <v>0.97186831270278595</v>
      </c>
      <c r="X4443" s="86">
        <v>12743.1833666682</v>
      </c>
      <c r="Y4443" s="44">
        <v>12904.3075321427</v>
      </c>
      <c r="Z4443" s="45">
        <v>12142.454814402499</v>
      </c>
      <c r="AA4443" s="46">
        <v>0.95285883166077401</v>
      </c>
      <c r="AB4443" s="139">
        <v>13332.846515142701</v>
      </c>
      <c r="AC4443" s="45">
        <v>12385.224715464999</v>
      </c>
      <c r="AD4443" s="99">
        <v>0.97190979358113205</v>
      </c>
      <c r="AE4443" s="142">
        <v>12797.2999663767</v>
      </c>
      <c r="AF4443" s="44">
        <v>12959.1083793986</v>
      </c>
      <c r="AG4443" s="45">
        <v>12194.454742289099</v>
      </c>
      <c r="AH4443" s="140">
        <v>0.95289278006520794</v>
      </c>
      <c r="AI4443" s="44">
        <v>13389.467243031</v>
      </c>
      <c r="AJ4443" s="45">
        <v>12438.2113815839</v>
      </c>
      <c r="AK4443" s="46">
        <v>0.97194028539330302</v>
      </c>
    </row>
    <row r="4444" spans="1:37" x14ac:dyDescent="0.2">
      <c r="A4444" s="35" t="s">
        <v>2796</v>
      </c>
      <c r="B4444" s="35" t="s">
        <v>9016</v>
      </c>
      <c r="C4444" s="85" t="s">
        <v>1002</v>
      </c>
      <c r="D4444" s="85" t="s">
        <v>1002</v>
      </c>
      <c r="E4444" s="85" t="s">
        <v>12898</v>
      </c>
      <c r="F4444" s="85" t="s">
        <v>249</v>
      </c>
      <c r="G4444" s="85" t="s">
        <v>249</v>
      </c>
      <c r="H4444" s="840">
        <v>1.0301090936868</v>
      </c>
      <c r="I4444" s="840">
        <v>1.04430627189667</v>
      </c>
      <c r="J4444" s="86">
        <v>7429.4166666666697</v>
      </c>
      <c r="K4444" s="44">
        <v>7653.1096691216098</v>
      </c>
      <c r="L4444" s="45">
        <v>7200.5595324249598</v>
      </c>
      <c r="M4444" s="46">
        <v>0.96919581381556996</v>
      </c>
      <c r="N4444" s="139">
        <v>7758.5864215336696</v>
      </c>
      <c r="O4444" s="45">
        <v>7206.5273827808996</v>
      </c>
      <c r="P4444" s="99">
        <v>0.969999086888504</v>
      </c>
      <c r="Q4444" s="86">
        <v>7489.8688027550597</v>
      </c>
      <c r="R4444" s="44">
        <v>7715.3819642390599</v>
      </c>
      <c r="S4444" s="45">
        <v>7259.5208368773401</v>
      </c>
      <c r="T4444" s="140">
        <v>0.96924539375202601</v>
      </c>
      <c r="U4444" s="44">
        <v>7821.7169664003304</v>
      </c>
      <c r="V4444" s="45">
        <v>7265.4843534151496</v>
      </c>
      <c r="W4444" s="99">
        <v>0.97004160483326796</v>
      </c>
      <c r="X4444" s="86">
        <v>7545.41713394215</v>
      </c>
      <c r="Y4444" s="44">
        <v>7772.6028053340096</v>
      </c>
      <c r="Z4444" s="45">
        <v>7313.7189360207003</v>
      </c>
      <c r="AA4444" s="46">
        <v>0.96929285766333795</v>
      </c>
      <c r="AB4444" s="139">
        <v>7879.7264370523999</v>
      </c>
      <c r="AC4444" s="45">
        <v>7319.6809479839703</v>
      </c>
      <c r="AD4444" s="99">
        <v>0.97008300774483003</v>
      </c>
      <c r="AE4444" s="142">
        <v>7597.33685266476</v>
      </c>
      <c r="AF4444" s="44">
        <v>7826.0857797318204</v>
      </c>
      <c r="AG4444" s="45">
        <v>7364.3067143358803</v>
      </c>
      <c r="AH4444" s="140">
        <v>0.96932739157838699</v>
      </c>
      <c r="AI4444" s="44">
        <v>7933.9465249495297</v>
      </c>
      <c r="AJ4444" s="45">
        <v>7370.2786060340604</v>
      </c>
      <c r="AK4444" s="46">
        <v>0.970113442245087</v>
      </c>
    </row>
    <row r="4445" spans="1:37" x14ac:dyDescent="0.2">
      <c r="A4445" s="35" t="s">
        <v>2795</v>
      </c>
      <c r="B4445" s="35" t="s">
        <v>9015</v>
      </c>
      <c r="C4445" s="85" t="s">
        <v>1002</v>
      </c>
      <c r="D4445" s="85" t="s">
        <v>1002</v>
      </c>
      <c r="E4445" s="85" t="s">
        <v>12898</v>
      </c>
      <c r="F4445" s="85" t="s">
        <v>246</v>
      </c>
      <c r="G4445" s="85" t="s">
        <v>246</v>
      </c>
      <c r="H4445" s="840">
        <v>1.0331295275252199</v>
      </c>
      <c r="I4445" s="840">
        <v>1.04515053964341</v>
      </c>
      <c r="J4445" s="86">
        <v>8783.5</v>
      </c>
      <c r="K4445" s="44">
        <v>9074.4932050177595</v>
      </c>
      <c r="L4445" s="45">
        <v>8537.8926180755607</v>
      </c>
      <c r="M4445" s="46">
        <v>0.97203764081238198</v>
      </c>
      <c r="N4445" s="139">
        <v>9180.0797649579308</v>
      </c>
      <c r="O4445" s="45">
        <v>8526.8749496257897</v>
      </c>
      <c r="P4445" s="99">
        <v>0.97078328110955603</v>
      </c>
      <c r="Q4445" s="86">
        <v>8889.5668727801694</v>
      </c>
      <c r="R4445" s="44">
        <v>9184.0740231792097</v>
      </c>
      <c r="S4445" s="45">
        <v>8641.4356473495809</v>
      </c>
      <c r="T4445" s="140">
        <v>0.97208736612462299</v>
      </c>
      <c r="U4445" s="44">
        <v>9290.9356142824108</v>
      </c>
      <c r="V4445" s="45">
        <v>8630.2211680797209</v>
      </c>
      <c r="W4445" s="99">
        <v>0.97082583342788498</v>
      </c>
      <c r="X4445" s="86">
        <v>8988.4480286758899</v>
      </c>
      <c r="Y4445" s="44">
        <v>9286.2310650509098</v>
      </c>
      <c r="Z4445" s="45">
        <v>8737.9846475775103</v>
      </c>
      <c r="AA4445" s="46">
        <v>0.97213496920721698</v>
      </c>
      <c r="AB4445" s="139">
        <v>9394.2813077274004</v>
      </c>
      <c r="AC4445" s="45">
        <v>8726.5899974436998</v>
      </c>
      <c r="AD4445" s="99">
        <v>0.97086726981156402</v>
      </c>
      <c r="AE4445" s="142">
        <v>9091.5872224995692</v>
      </c>
      <c r="AF4445" s="44">
        <v>9392.7872116352901</v>
      </c>
      <c r="AG4445" s="45">
        <v>8838.5647532915591</v>
      </c>
      <c r="AH4445" s="140">
        <v>0.97216960438086797</v>
      </c>
      <c r="AI4445" s="44">
        <v>9502.0772918105995</v>
      </c>
      <c r="AJ4445" s="45">
        <v>8827.00138657151</v>
      </c>
      <c r="AK4445" s="46">
        <v>0.97089772891654502</v>
      </c>
    </row>
    <row r="4446" spans="1:37" x14ac:dyDescent="0.2">
      <c r="A4446" s="35" t="s">
        <v>2794</v>
      </c>
      <c r="B4446" s="35" t="s">
        <v>9014</v>
      </c>
      <c r="C4446" s="85" t="s">
        <v>1002</v>
      </c>
      <c r="D4446" s="85" t="s">
        <v>1002</v>
      </c>
      <c r="E4446" s="85" t="s">
        <v>12898</v>
      </c>
      <c r="F4446" s="85" t="s">
        <v>247</v>
      </c>
      <c r="G4446" s="85" t="s">
        <v>247</v>
      </c>
      <c r="H4446" s="840">
        <v>1.0316242949471801</v>
      </c>
      <c r="I4446" s="840">
        <v>1.04395764775119</v>
      </c>
      <c r="J4446" s="86">
        <v>14137.75</v>
      </c>
      <c r="K4446" s="44">
        <v>14584.846375889399</v>
      </c>
      <c r="L4446" s="45">
        <v>13722.402937016601</v>
      </c>
      <c r="M4446" s="46">
        <v>0.97062141691687598</v>
      </c>
      <c r="N4446" s="139">
        <v>14759.2122344944</v>
      </c>
      <c r="O4446" s="45">
        <v>13709.026533616099</v>
      </c>
      <c r="P4446" s="99">
        <v>0.96967526895128997</v>
      </c>
      <c r="Q4446" s="86">
        <v>14105.632381851499</v>
      </c>
      <c r="R4446" s="44">
        <v>14551.7130607117</v>
      </c>
      <c r="S4446" s="45">
        <v>13691.929274031099</v>
      </c>
      <c r="T4446" s="140">
        <v>0.97067106978112505</v>
      </c>
      <c r="U4446" s="44">
        <v>14725.682801400701</v>
      </c>
      <c r="V4446" s="45">
        <v>13678.4824158844</v>
      </c>
      <c r="W4446" s="99">
        <v>0.96971777270214998</v>
      </c>
      <c r="X4446" s="86">
        <v>14076.9720504422</v>
      </c>
      <c r="Y4446" s="44">
        <v>14522.146366528499</v>
      </c>
      <c r="Z4446" s="45">
        <v>13664.778650422701</v>
      </c>
      <c r="AA4446" s="46">
        <v>0.97071860350773997</v>
      </c>
      <c r="AB4446" s="139">
        <v>14695.762629238799</v>
      </c>
      <c r="AC4446" s="45">
        <v>13651.272616206799</v>
      </c>
      <c r="AD4446" s="99">
        <v>0.96975916179204402</v>
      </c>
      <c r="AE4446" s="142">
        <v>14054.4528126855</v>
      </c>
      <c r="AF4446" s="44">
        <v>14498.9149737551</v>
      </c>
      <c r="AG4446" s="45">
        <v>13643.404876590601</v>
      </c>
      <c r="AH4446" s="140">
        <v>0.97075318821918699</v>
      </c>
      <c r="AI4446" s="44">
        <v>14672.2534987613</v>
      </c>
      <c r="AJ4446" s="45">
        <v>13629.861976529601</v>
      </c>
      <c r="AK4446" s="46">
        <v>0.96978958613225297</v>
      </c>
    </row>
    <row r="4447" spans="1:37" x14ac:dyDescent="0.2">
      <c r="A4447" s="35" t="s">
        <v>2793</v>
      </c>
      <c r="B4447" s="35" t="s">
        <v>9013</v>
      </c>
      <c r="C4447" s="85" t="s">
        <v>1002</v>
      </c>
      <c r="D4447" s="85" t="s">
        <v>1002</v>
      </c>
      <c r="E4447" s="85" t="s">
        <v>12898</v>
      </c>
      <c r="F4447" s="85" t="s">
        <v>247</v>
      </c>
      <c r="G4447" s="85" t="s">
        <v>247</v>
      </c>
      <c r="H4447" s="840">
        <v>1.0316242949471801</v>
      </c>
      <c r="I4447" s="840">
        <v>1.04395764775119</v>
      </c>
      <c r="J4447" s="86">
        <v>11955.083333333299</v>
      </c>
      <c r="K4447" s="44">
        <v>12333.1544147847</v>
      </c>
      <c r="L4447" s="45">
        <v>11603.8599243593</v>
      </c>
      <c r="M4447" s="46">
        <v>0.97062141691687598</v>
      </c>
      <c r="N4447" s="139">
        <v>12480.6006753361</v>
      </c>
      <c r="O4447" s="45">
        <v>11592.548646585101</v>
      </c>
      <c r="P4447" s="99">
        <v>0.96967526895128997</v>
      </c>
      <c r="Q4447" s="86">
        <v>11947.6134946984</v>
      </c>
      <c r="R4447" s="44">
        <v>12325.448347769699</v>
      </c>
      <c r="S4447" s="45">
        <v>11597.202772230299</v>
      </c>
      <c r="T4447" s="140">
        <v>0.97067106978112505</v>
      </c>
      <c r="U4447" s="44">
        <v>12472.802480165799</v>
      </c>
      <c r="V4447" s="45">
        <v>11585.813147185099</v>
      </c>
      <c r="W4447" s="99">
        <v>0.96971777270214998</v>
      </c>
      <c r="X4447" s="86">
        <v>11941.9848702364</v>
      </c>
      <c r="Y4447" s="44">
        <v>12319.6417220275</v>
      </c>
      <c r="Z4447" s="45">
        <v>11592.3068763464</v>
      </c>
      <c r="AA4447" s="46">
        <v>0.97071860350773997</v>
      </c>
      <c r="AB4447" s="139">
        <v>12466.9264346123</v>
      </c>
      <c r="AC4447" s="45">
        <v>11580.849237893701</v>
      </c>
      <c r="AD4447" s="99">
        <v>0.96975916179204402</v>
      </c>
      <c r="AE4447" s="142">
        <v>11940.6410473916</v>
      </c>
      <c r="AF4447" s="44">
        <v>12318.2554017327</v>
      </c>
      <c r="AG4447" s="45">
        <v>11591.4153661363</v>
      </c>
      <c r="AH4447" s="140">
        <v>0.97075318821918699</v>
      </c>
      <c r="AI4447" s="44">
        <v>12465.523540476301</v>
      </c>
      <c r="AJ4447" s="45">
        <v>11579.9093395037</v>
      </c>
      <c r="AK4447" s="46">
        <v>0.96978958613225297</v>
      </c>
    </row>
    <row r="4448" spans="1:37" x14ac:dyDescent="0.2">
      <c r="A4448" s="35" t="s">
        <v>2792</v>
      </c>
      <c r="B4448" s="35" t="s">
        <v>13146</v>
      </c>
      <c r="C4448" s="85" t="s">
        <v>1002</v>
      </c>
      <c r="D4448" s="85" t="s">
        <v>1002</v>
      </c>
      <c r="E4448" s="85" t="s">
        <v>12898</v>
      </c>
      <c r="F4448" s="85" t="s">
        <v>249</v>
      </c>
      <c r="G4448" s="85" t="s">
        <v>249</v>
      </c>
      <c r="H4448" s="840">
        <v>1.0301090936868</v>
      </c>
      <c r="I4448" s="840">
        <v>1.04430627189667</v>
      </c>
      <c r="J4448" s="86">
        <v>12280.166666666701</v>
      </c>
      <c r="K4448" s="44">
        <v>12649.9113553229</v>
      </c>
      <c r="L4448" s="45">
        <v>11901.886126290799</v>
      </c>
      <c r="M4448" s="46">
        <v>0.96919581381556996</v>
      </c>
      <c r="N4448" s="139">
        <v>12824.2550699365</v>
      </c>
      <c r="O4448" s="45">
        <v>11911.750453505299</v>
      </c>
      <c r="P4448" s="99">
        <v>0.969999086888504</v>
      </c>
      <c r="Q4448" s="86">
        <v>12403.977497994099</v>
      </c>
      <c r="R4448" s="44">
        <v>12777.4500185702</v>
      </c>
      <c r="S4448" s="45">
        <v>12022.498054134599</v>
      </c>
      <c r="T4448" s="140">
        <v>0.96924539375202601</v>
      </c>
      <c r="U4448" s="44">
        <v>12953.5514976205</v>
      </c>
      <c r="V4448" s="45">
        <v>12032.37423847</v>
      </c>
      <c r="W4448" s="99">
        <v>0.97004160483326796</v>
      </c>
      <c r="X4448" s="86">
        <v>12525.5631052768</v>
      </c>
      <c r="Y4448" s="44">
        <v>12902.6964582935</v>
      </c>
      <c r="Z4448" s="45">
        <v>12140.938856156199</v>
      </c>
      <c r="AA4448" s="46">
        <v>0.96929285766333795</v>
      </c>
      <c r="AB4448" s="139">
        <v>13080.524109878101</v>
      </c>
      <c r="AC4448" s="45">
        <v>12150.8359308646</v>
      </c>
      <c r="AD4448" s="99">
        <v>0.97008300774482903</v>
      </c>
      <c r="AE4448" s="142">
        <v>12642.261514874101</v>
      </c>
      <c r="AF4448" s="44">
        <v>13022.908551238501</v>
      </c>
      <c r="AG4448" s="45">
        <v>12254.4903778647</v>
      </c>
      <c r="AH4448" s="140">
        <v>0.96932739157838699</v>
      </c>
      <c r="AI4448" s="44">
        <v>13202.3929909409</v>
      </c>
      <c r="AJ4448" s="45">
        <v>12264.4278359571</v>
      </c>
      <c r="AK4448" s="46">
        <v>0.970113442245087</v>
      </c>
    </row>
    <row r="4449" spans="1:37" x14ac:dyDescent="0.2">
      <c r="A4449" s="35" t="s">
        <v>2791</v>
      </c>
      <c r="B4449" s="35" t="s">
        <v>9012</v>
      </c>
      <c r="C4449" s="85" t="s">
        <v>1002</v>
      </c>
      <c r="D4449" s="85" t="s">
        <v>1002</v>
      </c>
      <c r="E4449" s="85" t="s">
        <v>12898</v>
      </c>
      <c r="F4449" s="85" t="s">
        <v>249</v>
      </c>
      <c r="G4449" s="85" t="s">
        <v>249</v>
      </c>
      <c r="H4449" s="840">
        <v>1.0301090936868</v>
      </c>
      <c r="I4449" s="840">
        <v>1.04430627189667</v>
      </c>
      <c r="J4449" s="86">
        <v>11939.25</v>
      </c>
      <c r="K4449" s="44">
        <v>12298.729996800101</v>
      </c>
      <c r="L4449" s="45">
        <v>11571.4711200975</v>
      </c>
      <c r="M4449" s="46">
        <v>0.96919581381556996</v>
      </c>
      <c r="N4449" s="139">
        <v>12468.233656742301</v>
      </c>
      <c r="O4449" s="45">
        <v>11581.0615981336</v>
      </c>
      <c r="P4449" s="99">
        <v>0.969999086888504</v>
      </c>
      <c r="Q4449" s="86">
        <v>12049.3893023851</v>
      </c>
      <c r="R4449" s="44">
        <v>12412.1854937593</v>
      </c>
      <c r="S4449" s="45">
        <v>11678.8150788617</v>
      </c>
      <c r="T4449" s="140">
        <v>0.96924539375202601</v>
      </c>
      <c r="U4449" s="44">
        <v>12583.252821005401</v>
      </c>
      <c r="V4449" s="45">
        <v>11688.408936146399</v>
      </c>
      <c r="W4449" s="99">
        <v>0.97004160483326796</v>
      </c>
      <c r="X4449" s="86">
        <v>12155.6208166874</v>
      </c>
      <c r="Y4449" s="44">
        <v>12521.615542678201</v>
      </c>
      <c r="Z4449" s="45">
        <v>11782.356438078899</v>
      </c>
      <c r="AA4449" s="46">
        <v>0.96929285766333795</v>
      </c>
      <c r="AB4449" s="139">
        <v>12694.1910576644</v>
      </c>
      <c r="AC4449" s="45">
        <v>11791.961202857699</v>
      </c>
      <c r="AD4449" s="99">
        <v>0.97008300774482903</v>
      </c>
      <c r="AE4449" s="142">
        <v>12262.8760115039</v>
      </c>
      <c r="AF4449" s="44">
        <v>12632.100094203901</v>
      </c>
      <c r="AG4449" s="45">
        <v>11886.7416174802</v>
      </c>
      <c r="AH4449" s="140">
        <v>0.96932739157838699</v>
      </c>
      <c r="AI4449" s="44">
        <v>12806.1983303048</v>
      </c>
      <c r="AJ4449" s="45">
        <v>11896.380859344699</v>
      </c>
      <c r="AK4449" s="46">
        <v>0.970113442245087</v>
      </c>
    </row>
    <row r="4450" spans="1:37" x14ac:dyDescent="0.2">
      <c r="A4450" s="35" t="s">
        <v>2790</v>
      </c>
      <c r="B4450" s="35" t="s">
        <v>9011</v>
      </c>
      <c r="C4450" s="85" t="s">
        <v>1002</v>
      </c>
      <c r="D4450" s="85" t="s">
        <v>1002</v>
      </c>
      <c r="E4450" s="85" t="s">
        <v>12898</v>
      </c>
      <c r="F4450" s="85" t="s">
        <v>245</v>
      </c>
      <c r="G4450" s="85" t="s">
        <v>245</v>
      </c>
      <c r="H4450" s="840">
        <v>1.03089087302414</v>
      </c>
      <c r="I4450" s="840">
        <v>1.04352307507249</v>
      </c>
      <c r="J4450" s="86">
        <v>21727.5</v>
      </c>
      <c r="K4450" s="44">
        <v>22398.6814436321</v>
      </c>
      <c r="L4450" s="45">
        <v>21074.1837182122</v>
      </c>
      <c r="M4450" s="46">
        <v>0.96993136431767102</v>
      </c>
      <c r="N4450" s="139">
        <v>22673.1476136376</v>
      </c>
      <c r="O4450" s="45">
        <v>21059.849082561901</v>
      </c>
      <c r="P4450" s="99">
        <v>0.96927161811353801</v>
      </c>
      <c r="Q4450" s="86">
        <v>21785.7675657658</v>
      </c>
      <c r="R4450" s="44">
        <v>22458.748945373402</v>
      </c>
      <c r="S4450" s="45">
        <v>21131.780214489401</v>
      </c>
      <c r="T4450" s="140">
        <v>0.96998098188176296</v>
      </c>
      <c r="U4450" s="44">
        <v>22733.9511630425</v>
      </c>
      <c r="V4450" s="45">
        <v>21117.251771691899</v>
      </c>
      <c r="W4450" s="99">
        <v>0.96931410417118202</v>
      </c>
      <c r="X4450" s="86">
        <v>21843.919240528801</v>
      </c>
      <c r="Y4450" s="44">
        <v>22518.6969761377</v>
      </c>
      <c r="Z4450" s="45">
        <v>21189.223817775201</v>
      </c>
      <c r="AA4450" s="46">
        <v>0.97002848181479895</v>
      </c>
      <c r="AB4450" s="139">
        <v>22794.633777511899</v>
      </c>
      <c r="AC4450" s="45">
        <v>21174.522733804399</v>
      </c>
      <c r="AD4450" s="99">
        <v>0.96935547603186301</v>
      </c>
      <c r="AE4450" s="142">
        <v>21901.6993756271</v>
      </c>
      <c r="AF4450" s="44">
        <v>22578.261990052601</v>
      </c>
      <c r="AG4450" s="45">
        <v>21246.029119946099</v>
      </c>
      <c r="AH4450" s="140">
        <v>0.97006304193862702</v>
      </c>
      <c r="AI4450" s="44">
        <v>22854.928681767698</v>
      </c>
      <c r="AJ4450" s="45">
        <v>21231.1982915386</v>
      </c>
      <c r="AK4450" s="46">
        <v>0.96938588770720302</v>
      </c>
    </row>
    <row r="4451" spans="1:37" x14ac:dyDescent="0.2">
      <c r="A4451" s="35" t="s">
        <v>2789</v>
      </c>
      <c r="B4451" s="35" t="s">
        <v>9010</v>
      </c>
      <c r="C4451" s="85" t="s">
        <v>1002</v>
      </c>
      <c r="D4451" s="85" t="s">
        <v>1002</v>
      </c>
      <c r="E4451" s="85" t="s">
        <v>12898</v>
      </c>
      <c r="F4451" s="85" t="s">
        <v>248</v>
      </c>
      <c r="G4451" s="85" t="s">
        <v>248</v>
      </c>
      <c r="H4451" s="840">
        <v>1.03238351765863</v>
      </c>
      <c r="I4451" s="840">
        <v>1.0426544075027999</v>
      </c>
      <c r="J4451" s="86">
        <v>11101.083333333299</v>
      </c>
      <c r="K4451" s="44">
        <v>11460.575461488301</v>
      </c>
      <c r="L4451" s="45">
        <v>10782.879045788801</v>
      </c>
      <c r="M4451" s="46">
        <v>0.97133574463051897</v>
      </c>
      <c r="N4451" s="139">
        <v>11574.593465555899</v>
      </c>
      <c r="O4451" s="45">
        <v>10751.0080086982</v>
      </c>
      <c r="P4451" s="99">
        <v>0.96846476022894401</v>
      </c>
      <c r="Q4451" s="86">
        <v>11105.2502152246</v>
      </c>
      <c r="R4451" s="44">
        <v>11464.8772816729</v>
      </c>
      <c r="S4451" s="45">
        <v>10787.478300402499</v>
      </c>
      <c r="T4451" s="140">
        <v>0.97138543403673605</v>
      </c>
      <c r="U4451" s="44">
        <v>11578.9380833254</v>
      </c>
      <c r="V4451" s="45">
        <v>10755.5149125116</v>
      </c>
      <c r="W4451" s="99">
        <v>0.96850721091960701</v>
      </c>
      <c r="X4451" s="86">
        <v>11113.069524860201</v>
      </c>
      <c r="Y4451" s="44">
        <v>11472.949808060101</v>
      </c>
      <c r="Z4451" s="45">
        <v>10795.6024982571</v>
      </c>
      <c r="AA4451" s="46">
        <v>0.97143300274574296</v>
      </c>
      <c r="AB4451" s="139">
        <v>11587.0909209805</v>
      </c>
      <c r="AC4451" s="45">
        <v>10763.547355913801</v>
      </c>
      <c r="AD4451" s="99">
        <v>0.96854854834080695</v>
      </c>
      <c r="AE4451" s="142">
        <v>11127.119407829399</v>
      </c>
      <c r="AF4451" s="44">
        <v>11487.4546756625</v>
      </c>
      <c r="AG4451" s="45">
        <v>10809.636129686</v>
      </c>
      <c r="AH4451" s="140">
        <v>0.97146761290976802</v>
      </c>
      <c r="AI4451" s="44">
        <v>11601.7400933833</v>
      </c>
      <c r="AJ4451" s="45">
        <v>10777.4934623188</v>
      </c>
      <c r="AK4451" s="46">
        <v>0.96857893470033296</v>
      </c>
    </row>
    <row r="4452" spans="1:37" x14ac:dyDescent="0.2">
      <c r="A4452" s="35" t="s">
        <v>2788</v>
      </c>
      <c r="B4452" s="35" t="s">
        <v>9009</v>
      </c>
      <c r="C4452" s="85" t="s">
        <v>1002</v>
      </c>
      <c r="D4452" s="85" t="s">
        <v>1002</v>
      </c>
      <c r="E4452" s="85" t="s">
        <v>12898</v>
      </c>
      <c r="F4452" s="85" t="s">
        <v>249</v>
      </c>
      <c r="G4452" s="85" t="s">
        <v>249</v>
      </c>
      <c r="H4452" s="840">
        <v>1.0301090936868</v>
      </c>
      <c r="I4452" s="840">
        <v>1.04430627189667</v>
      </c>
      <c r="J4452" s="86">
        <v>9728.5833333333303</v>
      </c>
      <c r="K4452" s="44">
        <v>10021.5021603565</v>
      </c>
      <c r="L4452" s="45">
        <v>9428.9022410225898</v>
      </c>
      <c r="M4452" s="46">
        <v>0.96919581381556996</v>
      </c>
      <c r="N4452" s="139">
        <v>10159.6205916694</v>
      </c>
      <c r="O4452" s="45">
        <v>9436.7169500520504</v>
      </c>
      <c r="P4452" s="99">
        <v>0.969999086888504</v>
      </c>
      <c r="Q4452" s="86">
        <v>9827.2269680852896</v>
      </c>
      <c r="R4452" s="44">
        <v>10123.1158655488</v>
      </c>
      <c r="S4452" s="45">
        <v>9524.9944721723605</v>
      </c>
      <c r="T4452" s="140">
        <v>0.96924539375202601</v>
      </c>
      <c r="U4452" s="44">
        <v>10262.6347581236</v>
      </c>
      <c r="V4452" s="45">
        <v>9532.8190191822305</v>
      </c>
      <c r="W4452" s="99">
        <v>0.97004160483326796</v>
      </c>
      <c r="X4452" s="86">
        <v>9920.4472409568098</v>
      </c>
      <c r="Y4452" s="44">
        <v>10219.1429163497</v>
      </c>
      <c r="Z4452" s="45">
        <v>9615.8186554854001</v>
      </c>
      <c r="AA4452" s="46">
        <v>0.96929285766333795</v>
      </c>
      <c r="AB4452" s="139">
        <v>10359.985273751199</v>
      </c>
      <c r="AC4452" s="45">
        <v>9623.6572976812695</v>
      </c>
      <c r="AD4452" s="99">
        <v>0.97008300774482903</v>
      </c>
      <c r="AE4452" s="142">
        <v>10009.0945476546</v>
      </c>
      <c r="AF4452" s="44">
        <v>10310.459313109999</v>
      </c>
      <c r="AG4452" s="45">
        <v>9702.0895099394802</v>
      </c>
      <c r="AH4452" s="140">
        <v>0.96932739157838699</v>
      </c>
      <c r="AI4452" s="44">
        <v>10452.5602121225</v>
      </c>
      <c r="AJ4452" s="45">
        <v>9709.9571653817202</v>
      </c>
      <c r="AK4452" s="46">
        <v>0.970113442245087</v>
      </c>
    </row>
    <row r="4453" spans="1:37" x14ac:dyDescent="0.2">
      <c r="A4453" s="35" t="s">
        <v>2787</v>
      </c>
      <c r="B4453" s="35" t="s">
        <v>9008</v>
      </c>
      <c r="C4453" s="85" t="s">
        <v>1002</v>
      </c>
      <c r="D4453" s="85" t="s">
        <v>1002</v>
      </c>
      <c r="E4453" s="85" t="s">
        <v>12898</v>
      </c>
      <c r="F4453" s="85" t="s">
        <v>459</v>
      </c>
      <c r="G4453" s="85" t="s">
        <v>459</v>
      </c>
      <c r="H4453" s="840">
        <v>1.0126439493836299</v>
      </c>
      <c r="I4453" s="840">
        <v>1.04627282928509</v>
      </c>
      <c r="J4453" s="86">
        <v>8880.5</v>
      </c>
      <c r="K4453" s="44">
        <v>8992.7845925013007</v>
      </c>
      <c r="L4453" s="45">
        <v>8461.0156681593107</v>
      </c>
      <c r="M4453" s="46">
        <v>0.95276343315796597</v>
      </c>
      <c r="N4453" s="139">
        <v>9291.42586046627</v>
      </c>
      <c r="O4453" s="45">
        <v>8630.2982593178094</v>
      </c>
      <c r="P4453" s="99">
        <v>0.97182571469149404</v>
      </c>
      <c r="Q4453" s="86">
        <v>8932.7500733868692</v>
      </c>
      <c r="R4453" s="44">
        <v>9045.6953131713599</v>
      </c>
      <c r="S4453" s="45">
        <v>8511.2330036777093</v>
      </c>
      <c r="T4453" s="140">
        <v>0.95281217248370398</v>
      </c>
      <c r="U4453" s="44">
        <v>9346.0936925790993</v>
      </c>
      <c r="V4453" s="45">
        <v>8681.4567416181799</v>
      </c>
      <c r="W4453" s="99">
        <v>0.97186831270278595</v>
      </c>
      <c r="X4453" s="86">
        <v>8978.7473656418097</v>
      </c>
      <c r="Y4453" s="44">
        <v>9092.2741928613596</v>
      </c>
      <c r="Z4453" s="45">
        <v>8555.4787246027099</v>
      </c>
      <c r="AA4453" s="46">
        <v>0.95285883166077401</v>
      </c>
      <c r="AB4453" s="139">
        <v>9394.2194096861404</v>
      </c>
      <c r="AC4453" s="45">
        <v>8726.5324987580607</v>
      </c>
      <c r="AD4453" s="99">
        <v>0.97190979358113205</v>
      </c>
      <c r="AE4453" s="142">
        <v>9028.7119011183495</v>
      </c>
      <c r="AF4453" s="44">
        <v>9142.8704773954396</v>
      </c>
      <c r="AG4453" s="45">
        <v>8603.39438386449</v>
      </c>
      <c r="AH4453" s="140">
        <v>0.95289278006520794</v>
      </c>
      <c r="AI4453" s="44">
        <v>9446.4959455830904</v>
      </c>
      <c r="AJ4453" s="45">
        <v>8775.3688219068808</v>
      </c>
      <c r="AK4453" s="46">
        <v>0.97194028539330302</v>
      </c>
    </row>
    <row r="4454" spans="1:37" x14ac:dyDescent="0.2">
      <c r="A4454" s="35" t="s">
        <v>2786</v>
      </c>
      <c r="B4454" s="35" t="s">
        <v>9007</v>
      </c>
      <c r="C4454" s="85" t="s">
        <v>1002</v>
      </c>
      <c r="D4454" s="85" t="s">
        <v>1002</v>
      </c>
      <c r="E4454" s="85" t="s">
        <v>12898</v>
      </c>
      <c r="F4454" s="85" t="s">
        <v>459</v>
      </c>
      <c r="G4454" s="85" t="s">
        <v>459</v>
      </c>
      <c r="H4454" s="840">
        <v>1.0126439493836299</v>
      </c>
      <c r="I4454" s="840">
        <v>1.04627282928509</v>
      </c>
      <c r="J4454" s="86">
        <v>11673.916666666701</v>
      </c>
      <c r="K4454" s="44">
        <v>11821.521078108701</v>
      </c>
      <c r="L4454" s="45">
        <v>11122.4809217333</v>
      </c>
      <c r="M4454" s="46">
        <v>0.95276343315796597</v>
      </c>
      <c r="N4454" s="139">
        <v>12214.1018196717</v>
      </c>
      <c r="O4454" s="45">
        <v>11345.012407832301</v>
      </c>
      <c r="P4454" s="99">
        <v>0.97182571469149404</v>
      </c>
      <c r="Q4454" s="86">
        <v>11719.9661297362</v>
      </c>
      <c r="R4454" s="44">
        <v>11868.1527882584</v>
      </c>
      <c r="S4454" s="45">
        <v>11166.926389509401</v>
      </c>
      <c r="T4454" s="140">
        <v>0.95281217248370398</v>
      </c>
      <c r="U4454" s="44">
        <v>12262.2821216846</v>
      </c>
      <c r="V4454" s="45">
        <v>11390.263707440499</v>
      </c>
      <c r="W4454" s="99">
        <v>0.97186831270278595</v>
      </c>
      <c r="X4454" s="86">
        <v>11763.2224591462</v>
      </c>
      <c r="Y4454" s="44">
        <v>11911.956048508</v>
      </c>
      <c r="Z4454" s="45">
        <v>11208.690408987801</v>
      </c>
      <c r="AA4454" s="46">
        <v>0.95285883166077401</v>
      </c>
      <c r="AB4454" s="139">
        <v>12307.5400438408</v>
      </c>
      <c r="AC4454" s="45">
        <v>11432.7911121177</v>
      </c>
      <c r="AD4454" s="99">
        <v>0.97190979358113205</v>
      </c>
      <c r="AE4454" s="142">
        <v>11812.346267798701</v>
      </c>
      <c r="AF4454" s="44">
        <v>11961.7009761106</v>
      </c>
      <c r="AG4454" s="45">
        <v>11255.899474215499</v>
      </c>
      <c r="AH4454" s="140">
        <v>0.95289278006520794</v>
      </c>
      <c r="AI4454" s="44">
        <v>12358.9369501049</v>
      </c>
      <c r="AJ4454" s="45">
        <v>11480.8952026887</v>
      </c>
      <c r="AK4454" s="46">
        <v>0.97194028539330302</v>
      </c>
    </row>
    <row r="4455" spans="1:37" x14ac:dyDescent="0.2">
      <c r="A4455" s="35" t="s">
        <v>2785</v>
      </c>
      <c r="B4455" s="35" t="s">
        <v>9006</v>
      </c>
      <c r="C4455" s="85" t="s">
        <v>1002</v>
      </c>
      <c r="D4455" s="85" t="s">
        <v>1002</v>
      </c>
      <c r="E4455" s="85" t="s">
        <v>12898</v>
      </c>
      <c r="F4455" s="85" t="s">
        <v>249</v>
      </c>
      <c r="G4455" s="85" t="s">
        <v>249</v>
      </c>
      <c r="H4455" s="840">
        <v>1.0301090936868</v>
      </c>
      <c r="I4455" s="840">
        <v>1.04430627189667</v>
      </c>
      <c r="J4455" s="86">
        <v>5016.75</v>
      </c>
      <c r="K4455" s="44">
        <v>5167.7997957532598</v>
      </c>
      <c r="L4455" s="45">
        <v>4862.2130989592597</v>
      </c>
      <c r="M4455" s="46">
        <v>0.96919581381556996</v>
      </c>
      <c r="N4455" s="139">
        <v>5239.0234895376298</v>
      </c>
      <c r="O4455" s="45">
        <v>4866.2429191478996</v>
      </c>
      <c r="P4455" s="99">
        <v>0.969999086888504</v>
      </c>
      <c r="Q4455" s="86">
        <v>5065.6501484596602</v>
      </c>
      <c r="R4455" s="44">
        <v>5218.1722833641797</v>
      </c>
      <c r="S4455" s="45">
        <v>4909.8580727537901</v>
      </c>
      <c r="T4455" s="140">
        <v>0.96924539375202601</v>
      </c>
      <c r="U4455" s="44">
        <v>5290.0902212707297</v>
      </c>
      <c r="V4455" s="45">
        <v>4913.8913995356897</v>
      </c>
      <c r="W4455" s="99">
        <v>0.97004160483326796</v>
      </c>
      <c r="X4455" s="86">
        <v>5112.3771595392</v>
      </c>
      <c r="Y4455" s="44">
        <v>5266.3062023980301</v>
      </c>
      <c r="Z4455" s="45">
        <v>4955.3906664225296</v>
      </c>
      <c r="AA4455" s="46">
        <v>0.96929285766333795</v>
      </c>
      <c r="AB4455" s="139">
        <v>5338.8875320080797</v>
      </c>
      <c r="AC4455" s="45">
        <v>4959.4302116517601</v>
      </c>
      <c r="AD4455" s="99">
        <v>0.97008300774482903</v>
      </c>
      <c r="AE4455" s="142">
        <v>5155.3190935000603</v>
      </c>
      <c r="AF4455" s="44">
        <v>5310.5410790716096</v>
      </c>
      <c r="AG4455" s="45">
        <v>4997.1920096566701</v>
      </c>
      <c r="AH4455" s="140">
        <v>0.96932739157838699</v>
      </c>
      <c r="AI4455" s="44">
        <v>5383.7320629707801</v>
      </c>
      <c r="AJ4455" s="45">
        <v>5001.2443516671701</v>
      </c>
      <c r="AK4455" s="46">
        <v>0.970113442245087</v>
      </c>
    </row>
    <row r="4456" spans="1:37" x14ac:dyDescent="0.2">
      <c r="A4456" s="35" t="s">
        <v>2784</v>
      </c>
      <c r="B4456" s="35" t="s">
        <v>9005</v>
      </c>
      <c r="C4456" s="85" t="s">
        <v>1002</v>
      </c>
      <c r="D4456" s="85" t="s">
        <v>1002</v>
      </c>
      <c r="E4456" s="85" t="s">
        <v>12898</v>
      </c>
      <c r="F4456" s="85" t="s">
        <v>246</v>
      </c>
      <c r="G4456" s="85" t="s">
        <v>246</v>
      </c>
      <c r="H4456" s="840">
        <v>1.0331295275252199</v>
      </c>
      <c r="I4456" s="840">
        <v>1.04515053964341</v>
      </c>
      <c r="J4456" s="86">
        <v>12011</v>
      </c>
      <c r="K4456" s="44">
        <v>12408.9187551054</v>
      </c>
      <c r="L4456" s="45">
        <v>11675.1441037975</v>
      </c>
      <c r="M4456" s="46">
        <v>0.97203764081238198</v>
      </c>
      <c r="N4456" s="139">
        <v>12553.3031316571</v>
      </c>
      <c r="O4456" s="45">
        <v>11660.0779894069</v>
      </c>
      <c r="P4456" s="99">
        <v>0.97078328110955603</v>
      </c>
      <c r="Q4456" s="86">
        <v>12163.942813995</v>
      </c>
      <c r="R4456" s="44">
        <v>12566.928492266399</v>
      </c>
      <c r="S4456" s="45">
        <v>11824.4151317469</v>
      </c>
      <c r="T4456" s="140">
        <v>0.97208736612462299</v>
      </c>
      <c r="U4456" s="44">
        <v>12713.1513962385</v>
      </c>
      <c r="V4456" s="45">
        <v>11809.069920165801</v>
      </c>
      <c r="W4456" s="99">
        <v>0.97082583342788498</v>
      </c>
      <c r="X4456" s="86">
        <v>12315.1935321236</v>
      </c>
      <c r="Y4456" s="44">
        <v>12723.1900752245</v>
      </c>
      <c r="Z4456" s="45">
        <v>11972.030285131899</v>
      </c>
      <c r="AA4456" s="46">
        <v>0.97213496920721698</v>
      </c>
      <c r="AB4456" s="139">
        <v>12871.231165912101</v>
      </c>
      <c r="AC4456" s="45">
        <v>11956.4183217339</v>
      </c>
      <c r="AD4456" s="99">
        <v>0.97086726981156402</v>
      </c>
      <c r="AE4456" s="142">
        <v>12465.5455556693</v>
      </c>
      <c r="AF4456" s="44">
        <v>12878.523190272699</v>
      </c>
      <c r="AG4456" s="45">
        <v>12118.624491246699</v>
      </c>
      <c r="AH4456" s="140">
        <v>0.97216960438086797</v>
      </c>
      <c r="AI4456" s="44">
        <v>13028.3716644573</v>
      </c>
      <c r="AJ4456" s="45">
        <v>12102.769869705</v>
      </c>
      <c r="AK4456" s="46">
        <v>0.97089772891654502</v>
      </c>
    </row>
    <row r="4457" spans="1:37" x14ac:dyDescent="0.2">
      <c r="A4457" s="35" t="s">
        <v>2783</v>
      </c>
      <c r="B4457" s="35" t="s">
        <v>9004</v>
      </c>
      <c r="C4457" s="85" t="s">
        <v>1002</v>
      </c>
      <c r="D4457" s="85" t="s">
        <v>1002</v>
      </c>
      <c r="E4457" s="85" t="s">
        <v>12898</v>
      </c>
      <c r="F4457" s="85" t="s">
        <v>246</v>
      </c>
      <c r="G4457" s="85" t="s">
        <v>246</v>
      </c>
      <c r="H4457" s="840">
        <v>1.0331295275252199</v>
      </c>
      <c r="I4457" s="840">
        <v>1.04515053964341</v>
      </c>
      <c r="J4457" s="86">
        <v>10808.5</v>
      </c>
      <c r="K4457" s="44">
        <v>11166.5804982563</v>
      </c>
      <c r="L4457" s="45">
        <v>10506.268840720601</v>
      </c>
      <c r="M4457" s="46">
        <v>0.97203764081238198</v>
      </c>
      <c r="N4457" s="139">
        <v>11296.509607735799</v>
      </c>
      <c r="O4457" s="45">
        <v>10492.7110938726</v>
      </c>
      <c r="P4457" s="99">
        <v>0.97078328110955603</v>
      </c>
      <c r="Q4457" s="86">
        <v>10928.1879925843</v>
      </c>
      <c r="R4457" s="44">
        <v>11290.233697485301</v>
      </c>
      <c r="S4457" s="45">
        <v>10623.153482226</v>
      </c>
      <c r="T4457" s="140">
        <v>0.97208736612462299</v>
      </c>
      <c r="U4457" s="44">
        <v>11421.601577774099</v>
      </c>
      <c r="V4457" s="45">
        <v>10609.3672157572</v>
      </c>
      <c r="W4457" s="99">
        <v>0.97082583342788498</v>
      </c>
      <c r="X4457" s="86">
        <v>11044.523146039701</v>
      </c>
      <c r="Y4457" s="44">
        <v>11410.4229796094</v>
      </c>
      <c r="Z4457" s="45">
        <v>10736.767168483701</v>
      </c>
      <c r="AA4457" s="46">
        <v>0.97213496920721698</v>
      </c>
      <c r="AB4457" s="139">
        <v>11543.189326187599</v>
      </c>
      <c r="AC4457" s="45">
        <v>10722.766033166199</v>
      </c>
      <c r="AD4457" s="99">
        <v>0.97086726981156402</v>
      </c>
      <c r="AE4457" s="142">
        <v>11161.6888889159</v>
      </c>
      <c r="AF4457" s="44">
        <v>11531.470368189101</v>
      </c>
      <c r="AG4457" s="45">
        <v>10851.0546713597</v>
      </c>
      <c r="AH4457" s="140">
        <v>0.97216960438086797</v>
      </c>
      <c r="AI4457" s="44">
        <v>11665.6451655823</v>
      </c>
      <c r="AJ4457" s="45">
        <v>10836.8583931214</v>
      </c>
      <c r="AK4457" s="46">
        <v>0.97089772891654502</v>
      </c>
    </row>
    <row r="4458" spans="1:37" x14ac:dyDescent="0.2">
      <c r="A4458" s="35" t="s">
        <v>2782</v>
      </c>
      <c r="B4458" s="35" t="s">
        <v>9003</v>
      </c>
      <c r="C4458" s="85" t="s">
        <v>1002</v>
      </c>
      <c r="D4458" s="85" t="s">
        <v>1002</v>
      </c>
      <c r="E4458" s="85" t="s">
        <v>12898</v>
      </c>
      <c r="F4458" s="85" t="s">
        <v>459</v>
      </c>
      <c r="G4458" s="85" t="s">
        <v>459</v>
      </c>
      <c r="H4458" s="840">
        <v>1.0126439493836299</v>
      </c>
      <c r="I4458" s="840">
        <v>1.04627282928509</v>
      </c>
      <c r="J4458" s="86">
        <v>9597.4166666666697</v>
      </c>
      <c r="K4458" s="44">
        <v>9718.7659172135809</v>
      </c>
      <c r="L4458" s="45">
        <v>9144.06765278081</v>
      </c>
      <c r="M4458" s="46">
        <v>0.95276343315796597</v>
      </c>
      <c r="N4458" s="139">
        <v>10041.5162896612</v>
      </c>
      <c r="O4458" s="45">
        <v>9327.0163112753798</v>
      </c>
      <c r="P4458" s="99">
        <v>0.97182571469149304</v>
      </c>
      <c r="Q4458" s="86">
        <v>9650.5298958846397</v>
      </c>
      <c r="R4458" s="44">
        <v>9772.5507074133802</v>
      </c>
      <c r="S4458" s="45">
        <v>9195.14235571678</v>
      </c>
      <c r="T4458" s="140">
        <v>0.95281217248370398</v>
      </c>
      <c r="U4458" s="44">
        <v>10097.087218267599</v>
      </c>
      <c r="V4458" s="45">
        <v>9379.0442066012001</v>
      </c>
      <c r="W4458" s="99">
        <v>0.97186831270278595</v>
      </c>
      <c r="X4458" s="86">
        <v>9700.1786148111805</v>
      </c>
      <c r="Y4458" s="44">
        <v>9822.8271822289898</v>
      </c>
      <c r="Z4458" s="45">
        <v>9242.9008618097996</v>
      </c>
      <c r="AA4458" s="46">
        <v>0.95285883166077401</v>
      </c>
      <c r="AB4458" s="139">
        <v>10149.0333238892</v>
      </c>
      <c r="AC4458" s="45">
        <v>9427.6985952212399</v>
      </c>
      <c r="AD4458" s="99">
        <v>0.97190979358113205</v>
      </c>
      <c r="AE4458" s="142">
        <v>9753.7506972464398</v>
      </c>
      <c r="AF4458" s="44">
        <v>9877.0766273629397</v>
      </c>
      <c r="AG4458" s="45">
        <v>9294.2786179621198</v>
      </c>
      <c r="AH4458" s="140">
        <v>0.95289278006520794</v>
      </c>
      <c r="AI4458" s="44">
        <v>10205.0843381495</v>
      </c>
      <c r="AJ4458" s="45">
        <v>9480.0632363368295</v>
      </c>
      <c r="AK4458" s="46">
        <v>0.97194028539330302</v>
      </c>
    </row>
    <row r="4459" spans="1:37" x14ac:dyDescent="0.2">
      <c r="A4459" s="35" t="s">
        <v>2781</v>
      </c>
      <c r="B4459" s="35" t="s">
        <v>9002</v>
      </c>
      <c r="C4459" s="85" t="s">
        <v>1002</v>
      </c>
      <c r="D4459" s="85" t="s">
        <v>1002</v>
      </c>
      <c r="E4459" s="85" t="s">
        <v>12898</v>
      </c>
      <c r="F4459" s="85" t="s">
        <v>247</v>
      </c>
      <c r="G4459" s="85" t="s">
        <v>247</v>
      </c>
      <c r="H4459" s="840">
        <v>1.0316242949471801</v>
      </c>
      <c r="I4459" s="840">
        <v>1.04395764775119</v>
      </c>
      <c r="J4459" s="86">
        <v>11548.75</v>
      </c>
      <c r="K4459" s="44">
        <v>11913.9710762712</v>
      </c>
      <c r="L4459" s="45">
        <v>11209.464088618801</v>
      </c>
      <c r="M4459" s="46">
        <v>0.97062141691687598</v>
      </c>
      <c r="N4459" s="139">
        <v>12056.4058844665</v>
      </c>
      <c r="O4459" s="45">
        <v>11198.537262301201</v>
      </c>
      <c r="P4459" s="99">
        <v>0.96967526895128997</v>
      </c>
      <c r="Q4459" s="86">
        <v>11531.9026039035</v>
      </c>
      <c r="R4459" s="44">
        <v>11896.5908931514</v>
      </c>
      <c r="S4459" s="45">
        <v>11193.684237142699</v>
      </c>
      <c r="T4459" s="140">
        <v>0.97067106978112505</v>
      </c>
      <c r="U4459" s="44">
        <v>12038.8179164669</v>
      </c>
      <c r="V4459" s="45">
        <v>11182.690908075399</v>
      </c>
      <c r="W4459" s="99">
        <v>0.96971777270214998</v>
      </c>
      <c r="X4459" s="86">
        <v>11524.9786262734</v>
      </c>
      <c r="Y4459" s="44">
        <v>11889.4479496106</v>
      </c>
      <c r="Z4459" s="45">
        <v>11187.511157552601</v>
      </c>
      <c r="AA4459" s="46">
        <v>0.97071860350773997</v>
      </c>
      <c r="AB4459" s="139">
        <v>12031.5895770671</v>
      </c>
      <c r="AC4459" s="45">
        <v>11176.453612286101</v>
      </c>
      <c r="AD4459" s="99">
        <v>0.96975916179204402</v>
      </c>
      <c r="AE4459" s="142">
        <v>11518.5508404795</v>
      </c>
      <c r="AF4459" s="44">
        <v>11882.8168896229</v>
      </c>
      <c r="AG4459" s="45">
        <v>11181.6699520603</v>
      </c>
      <c r="AH4459" s="140">
        <v>0.97075318821918699</v>
      </c>
      <c r="AI4459" s="44">
        <v>12024.8792409295</v>
      </c>
      <c r="AJ4459" s="45">
        <v>11170.570652431999</v>
      </c>
      <c r="AK4459" s="46">
        <v>0.96978958613225297</v>
      </c>
    </row>
    <row r="4460" spans="1:37" x14ac:dyDescent="0.2">
      <c r="A4460" s="35" t="s">
        <v>2780</v>
      </c>
      <c r="B4460" s="35" t="s">
        <v>9001</v>
      </c>
      <c r="C4460" s="85" t="s">
        <v>1002</v>
      </c>
      <c r="D4460" s="85" t="s">
        <v>1002</v>
      </c>
      <c r="E4460" s="85" t="s">
        <v>12898</v>
      </c>
      <c r="F4460" s="85" t="s">
        <v>459</v>
      </c>
      <c r="G4460" s="85" t="s">
        <v>459</v>
      </c>
      <c r="H4460" s="840">
        <v>1.0126439493836299</v>
      </c>
      <c r="I4460" s="840">
        <v>1.04627282928509</v>
      </c>
      <c r="J4460" s="86">
        <v>7354.9166666666697</v>
      </c>
      <c r="K4460" s="44">
        <v>7447.9118607207902</v>
      </c>
      <c r="L4460" s="45">
        <v>7007.4956539240702</v>
      </c>
      <c r="M4460" s="46">
        <v>0.95276343315796597</v>
      </c>
      <c r="N4460" s="139">
        <v>7695.2494699894196</v>
      </c>
      <c r="O4460" s="45">
        <v>7147.6971460797104</v>
      </c>
      <c r="P4460" s="99">
        <v>0.97182571469149404</v>
      </c>
      <c r="Q4460" s="86">
        <v>7393.7261629863597</v>
      </c>
      <c r="R4460" s="44">
        <v>7487.2120623475503</v>
      </c>
      <c r="S4460" s="45">
        <v>7044.8322881046297</v>
      </c>
      <c r="T4460" s="140">
        <v>0.95281217248370398</v>
      </c>
      <c r="U4460" s="44">
        <v>7735.8547915069503</v>
      </c>
      <c r="V4460" s="45">
        <v>7185.7281706080003</v>
      </c>
      <c r="W4460" s="99">
        <v>0.97186831270278595</v>
      </c>
      <c r="X4460" s="86">
        <v>7430.3703088948596</v>
      </c>
      <c r="Y4460" s="44">
        <v>7524.3195349821399</v>
      </c>
      <c r="Z4460" s="45">
        <v>7080.0939713404696</v>
      </c>
      <c r="AA4460" s="46">
        <v>0.95285883166077401</v>
      </c>
      <c r="AB4460" s="139">
        <v>7774.19456572338</v>
      </c>
      <c r="AC4460" s="45">
        <v>7221.6496731493799</v>
      </c>
      <c r="AD4460" s="99">
        <v>0.97190979358113205</v>
      </c>
      <c r="AE4460" s="142">
        <v>7468.3940978185501</v>
      </c>
      <c r="AF4460" s="44">
        <v>7562.8240947683498</v>
      </c>
      <c r="AG4460" s="45">
        <v>7116.5788144929102</v>
      </c>
      <c r="AH4460" s="140">
        <v>0.95289278006520794</v>
      </c>
      <c r="AI4460" s="44">
        <v>7813.9778229407102</v>
      </c>
      <c r="AJ4460" s="45">
        <v>7258.8330908634198</v>
      </c>
      <c r="AK4460" s="46">
        <v>0.97194028539330302</v>
      </c>
    </row>
    <row r="4461" spans="1:37" x14ac:dyDescent="0.2">
      <c r="A4461" s="35" t="s">
        <v>2779</v>
      </c>
      <c r="B4461" s="35" t="s">
        <v>9000</v>
      </c>
      <c r="C4461" s="85" t="s">
        <v>1002</v>
      </c>
      <c r="D4461" s="85" t="s">
        <v>1002</v>
      </c>
      <c r="E4461" s="85" t="s">
        <v>12898</v>
      </c>
      <c r="F4461" s="85" t="s">
        <v>250</v>
      </c>
      <c r="G4461" s="85" t="s">
        <v>250</v>
      </c>
      <c r="H4461" s="840">
        <v>1.0341359866106301</v>
      </c>
      <c r="I4461" s="840">
        <v>1.0434336498877801</v>
      </c>
      <c r="J4461" s="86">
        <v>5706.9166666666697</v>
      </c>
      <c r="K4461" s="44">
        <v>5901.7278975879599</v>
      </c>
      <c r="L4461" s="45">
        <v>5552.7419451749201</v>
      </c>
      <c r="M4461" s="46">
        <v>0.97298458511015895</v>
      </c>
      <c r="N4461" s="139">
        <v>5954.7888871054001</v>
      </c>
      <c r="O4461" s="45">
        <v>5531.0783230434999</v>
      </c>
      <c r="P4461" s="99">
        <v>0.96918855594121101</v>
      </c>
      <c r="Q4461" s="86">
        <v>5744.1652680262196</v>
      </c>
      <c r="R4461" s="44">
        <v>5940.2480167047997</v>
      </c>
      <c r="S4461" s="45">
        <v>5589.2701687830004</v>
      </c>
      <c r="T4461" s="140">
        <v>0.97303435886404299</v>
      </c>
      <c r="U4461" s="44">
        <v>5993.6553311752205</v>
      </c>
      <c r="V4461" s="45">
        <v>5567.42326722897</v>
      </c>
      <c r="W4461" s="99">
        <v>0.96923103835799296</v>
      </c>
      <c r="X4461" s="86">
        <v>5777.8441563800498</v>
      </c>
      <c r="Y4461" s="44">
        <v>5975.0765671405297</v>
      </c>
      <c r="Z4461" s="45">
        <v>5622.3161954551197</v>
      </c>
      <c r="AA4461" s="46">
        <v>0.97308200832083802</v>
      </c>
      <c r="AB4461" s="139">
        <v>6028.79701657442</v>
      </c>
      <c r="AC4461" s="45">
        <v>5600.3049108377199</v>
      </c>
      <c r="AD4461" s="99">
        <v>0.96927240667329395</v>
      </c>
      <c r="AE4461" s="142">
        <v>5811.7858024423504</v>
      </c>
      <c r="AF4461" s="44">
        <v>6010.1768447783597</v>
      </c>
      <c r="AG4461" s="45">
        <v>5655.5456888774297</v>
      </c>
      <c r="AH4461" s="140">
        <v>0.97311667723554796</v>
      </c>
      <c r="AI4461" s="44">
        <v>6064.2128722083999</v>
      </c>
      <c r="AJ4461" s="45">
        <v>5633.3803427996099</v>
      </c>
      <c r="AK4461" s="46">
        <v>0.969302815742492</v>
      </c>
    </row>
    <row r="4462" spans="1:37" x14ac:dyDescent="0.2">
      <c r="A4462" s="35" t="s">
        <v>2778</v>
      </c>
      <c r="B4462" s="35" t="s">
        <v>8999</v>
      </c>
      <c r="C4462" s="85" t="s">
        <v>1002</v>
      </c>
      <c r="D4462" s="85" t="s">
        <v>1002</v>
      </c>
      <c r="E4462" s="85" t="s">
        <v>12898</v>
      </c>
      <c r="F4462" s="85" t="s">
        <v>245</v>
      </c>
      <c r="G4462" s="85" t="s">
        <v>245</v>
      </c>
      <c r="H4462" s="840">
        <v>1.03089087302414</v>
      </c>
      <c r="I4462" s="840">
        <v>1.04352307507249</v>
      </c>
      <c r="J4462" s="86">
        <v>12703</v>
      </c>
      <c r="K4462" s="44">
        <v>13095.4067600257</v>
      </c>
      <c r="L4462" s="45">
        <v>12321.0381209274</v>
      </c>
      <c r="M4462" s="46">
        <v>0.96993136431767102</v>
      </c>
      <c r="N4462" s="139">
        <v>13255.8736226459</v>
      </c>
      <c r="O4462" s="45">
        <v>12312.6573648963</v>
      </c>
      <c r="P4462" s="99">
        <v>0.96927161811353801</v>
      </c>
      <c r="Q4462" s="86">
        <v>12732.736263163501</v>
      </c>
      <c r="R4462" s="44">
        <v>13126.061602318799</v>
      </c>
      <c r="S4462" s="45">
        <v>12350.5120225848</v>
      </c>
      <c r="T4462" s="140">
        <v>0.96998098188176296</v>
      </c>
      <c r="U4462" s="44">
        <v>13286.9040994234</v>
      </c>
      <c r="V4462" s="45">
        <v>12342.0208445762</v>
      </c>
      <c r="W4462" s="99">
        <v>0.96931410417118202</v>
      </c>
      <c r="X4462" s="86">
        <v>12760.586747281999</v>
      </c>
      <c r="Y4462" s="44">
        <v>13154.772412205901</v>
      </c>
      <c r="Z4462" s="45">
        <v>12378.132589532001</v>
      </c>
      <c r="AA4462" s="46">
        <v>0.97002848181479895</v>
      </c>
      <c r="AB4462" s="139">
        <v>13315.966722253101</v>
      </c>
      <c r="AC4462" s="45">
        <v>12369.544640857401</v>
      </c>
      <c r="AD4462" s="99">
        <v>0.96935547603186301</v>
      </c>
      <c r="AE4462" s="142">
        <v>12792.0868833433</v>
      </c>
      <c r="AF4462" s="44">
        <v>13187.245614970399</v>
      </c>
      <c r="AG4462" s="45">
        <v>12409.130714799199</v>
      </c>
      <c r="AH4462" s="140">
        <v>0.97006304193862702</v>
      </c>
      <c r="AI4462" s="44">
        <v>13348.8378411009</v>
      </c>
      <c r="AJ4462" s="45">
        <v>12400.468499037401</v>
      </c>
      <c r="AK4462" s="46">
        <v>0.96938588770720402</v>
      </c>
    </row>
    <row r="4463" spans="1:37" x14ac:dyDescent="0.2">
      <c r="A4463" s="35" t="s">
        <v>2777</v>
      </c>
      <c r="B4463" s="35" t="s">
        <v>8998</v>
      </c>
      <c r="C4463" s="85" t="s">
        <v>1002</v>
      </c>
      <c r="D4463" s="85" t="s">
        <v>1002</v>
      </c>
      <c r="E4463" s="85" t="s">
        <v>12898</v>
      </c>
      <c r="F4463" s="85" t="s">
        <v>245</v>
      </c>
      <c r="G4463" s="85" t="s">
        <v>245</v>
      </c>
      <c r="H4463" s="840">
        <v>1.03089087302414</v>
      </c>
      <c r="I4463" s="840">
        <v>1.04352307507249</v>
      </c>
      <c r="J4463" s="86">
        <v>15224.083333333299</v>
      </c>
      <c r="K4463" s="44">
        <v>15694.368558492301</v>
      </c>
      <c r="L4463" s="45">
        <v>14766.315917985899</v>
      </c>
      <c r="M4463" s="46">
        <v>0.96993136431767102</v>
      </c>
      <c r="N4463" s="139">
        <v>15886.6822551599</v>
      </c>
      <c r="O4463" s="45">
        <v>14756.271886795301</v>
      </c>
      <c r="P4463" s="99">
        <v>0.96927161811353801</v>
      </c>
      <c r="Q4463" s="86">
        <v>15272.7775281544</v>
      </c>
      <c r="R4463" s="44">
        <v>15744.566959502599</v>
      </c>
      <c r="S4463" s="45">
        <v>14814.303742820901</v>
      </c>
      <c r="T4463" s="140">
        <v>0.96998098188176296</v>
      </c>
      <c r="U4463" s="44">
        <v>15937.4957710777</v>
      </c>
      <c r="V4463" s="45">
        <v>14804.1186679087</v>
      </c>
      <c r="W4463" s="99">
        <v>0.96931410417118202</v>
      </c>
      <c r="X4463" s="86">
        <v>15317.9234679745</v>
      </c>
      <c r="Y4463" s="44">
        <v>15791.1074968172</v>
      </c>
      <c r="Z4463" s="45">
        <v>14858.8220461945</v>
      </c>
      <c r="AA4463" s="46">
        <v>0.97002848181479895</v>
      </c>
      <c r="AB4463" s="139">
        <v>15984.6066010258</v>
      </c>
      <c r="AC4463" s="45">
        <v>14848.512995118001</v>
      </c>
      <c r="AD4463" s="99">
        <v>0.96935547603186301</v>
      </c>
      <c r="AE4463" s="142">
        <v>15358.0231240432</v>
      </c>
      <c r="AF4463" s="44">
        <v>15832.4458662699</v>
      </c>
      <c r="AG4463" s="45">
        <v>14898.2506298731</v>
      </c>
      <c r="AH4463" s="140">
        <v>0.97006304193862702</v>
      </c>
      <c r="AI4463" s="44">
        <v>16026.4515174361</v>
      </c>
      <c r="AJ4463" s="45">
        <v>14887.8508795284</v>
      </c>
      <c r="AK4463" s="46">
        <v>0.96938588770720402</v>
      </c>
    </row>
    <row r="4464" spans="1:37" x14ac:dyDescent="0.2">
      <c r="A4464" s="35" t="s">
        <v>2776</v>
      </c>
      <c r="B4464" s="35" t="s">
        <v>8997</v>
      </c>
      <c r="C4464" s="85" t="s">
        <v>1002</v>
      </c>
      <c r="D4464" s="85" t="s">
        <v>1002</v>
      </c>
      <c r="E4464" s="85" t="s">
        <v>12898</v>
      </c>
      <c r="F4464" s="85" t="s">
        <v>246</v>
      </c>
      <c r="G4464" s="85" t="s">
        <v>246</v>
      </c>
      <c r="H4464" s="840">
        <v>1.0331295275252199</v>
      </c>
      <c r="I4464" s="840">
        <v>1.04515053964341</v>
      </c>
      <c r="J4464" s="86">
        <v>10220.666666666701</v>
      </c>
      <c r="K4464" s="44">
        <v>10559.272524326099</v>
      </c>
      <c r="L4464" s="45">
        <v>9934.8727141964191</v>
      </c>
      <c r="M4464" s="46">
        <v>0.97203764081238198</v>
      </c>
      <c r="N4464" s="139">
        <v>10682.1352821821</v>
      </c>
      <c r="O4464" s="45">
        <v>9922.0523217937407</v>
      </c>
      <c r="P4464" s="99">
        <v>0.97078328110955603</v>
      </c>
      <c r="Q4464" s="86">
        <v>10342.621969710601</v>
      </c>
      <c r="R4464" s="44">
        <v>10685.2681489391</v>
      </c>
      <c r="S4464" s="45">
        <v>10053.932149358599</v>
      </c>
      <c r="T4464" s="140">
        <v>0.97208736612462299</v>
      </c>
      <c r="U4464" s="44">
        <v>10809.596932970901</v>
      </c>
      <c r="V4464" s="45">
        <v>10040.884593573801</v>
      </c>
      <c r="W4464" s="99">
        <v>0.97082583342788498</v>
      </c>
      <c r="X4464" s="86">
        <v>10459.9987173112</v>
      </c>
      <c r="Y4464" s="44">
        <v>10806.5335327301</v>
      </c>
      <c r="Z4464" s="45">
        <v>10168.530530960799</v>
      </c>
      <c r="AA4464" s="46">
        <v>0.97213496920721798</v>
      </c>
      <c r="AB4464" s="139">
        <v>10932.273304067199</v>
      </c>
      <c r="AC4464" s="45">
        <v>10155.2703969084</v>
      </c>
      <c r="AD4464" s="99">
        <v>0.97086726981156402</v>
      </c>
      <c r="AE4464" s="142">
        <v>10581.335438781</v>
      </c>
      <c r="AF4464" s="44">
        <v>10931.8900824537</v>
      </c>
      <c r="AG4464" s="45">
        <v>10286.852687340999</v>
      </c>
      <c r="AH4464" s="140">
        <v>0.97216960438086797</v>
      </c>
      <c r="AI4464" s="44">
        <v>11059.0884439899</v>
      </c>
      <c r="AJ4464" s="45">
        <v>10273.394546416601</v>
      </c>
      <c r="AK4464" s="46">
        <v>0.97089772891654502</v>
      </c>
    </row>
    <row r="4465" spans="1:37" x14ac:dyDescent="0.2">
      <c r="A4465" s="35" t="s">
        <v>2775</v>
      </c>
      <c r="B4465" s="35" t="s">
        <v>8996</v>
      </c>
      <c r="C4465" s="85" t="s">
        <v>1002</v>
      </c>
      <c r="D4465" s="85" t="s">
        <v>1002</v>
      </c>
      <c r="E4465" s="85" t="s">
        <v>12898</v>
      </c>
      <c r="F4465" s="85" t="s">
        <v>459</v>
      </c>
      <c r="G4465" s="85" t="s">
        <v>459</v>
      </c>
      <c r="H4465" s="840">
        <v>1.0126439493836299</v>
      </c>
      <c r="I4465" s="840">
        <v>1.04627282928509</v>
      </c>
      <c r="J4465" s="86">
        <v>8875.25</v>
      </c>
      <c r="K4465" s="44">
        <v>8987.46821176704</v>
      </c>
      <c r="L4465" s="45">
        <v>8456.0136601352406</v>
      </c>
      <c r="M4465" s="46">
        <v>0.95276343315796597</v>
      </c>
      <c r="N4465" s="139">
        <v>9285.9329281125301</v>
      </c>
      <c r="O4465" s="45">
        <v>8625.1961743156808</v>
      </c>
      <c r="P4465" s="99">
        <v>0.97182571469149304</v>
      </c>
      <c r="Q4465" s="86">
        <v>8918.9571634567001</v>
      </c>
      <c r="R4465" s="44">
        <v>9031.7280063861799</v>
      </c>
      <c r="S4465" s="45">
        <v>8498.0909512022699</v>
      </c>
      <c r="T4465" s="140">
        <v>0.95281217248370398</v>
      </c>
      <c r="U4465" s="44">
        <v>9331.6625456823895</v>
      </c>
      <c r="V4465" s="45">
        <v>8668.0518495170909</v>
      </c>
      <c r="W4465" s="99">
        <v>0.97186831270278595</v>
      </c>
      <c r="X4465" s="86">
        <v>8960.4676821980793</v>
      </c>
      <c r="Y4465" s="44">
        <v>9073.7633820254196</v>
      </c>
      <c r="Z4465" s="45">
        <v>8538.0607667933891</v>
      </c>
      <c r="AA4465" s="46">
        <v>0.95285883166077401</v>
      </c>
      <c r="AB4465" s="139">
        <v>9375.0938735710297</v>
      </c>
      <c r="AC4465" s="45">
        <v>8708.7662953955405</v>
      </c>
      <c r="AD4465" s="99">
        <v>0.97190979358113205</v>
      </c>
      <c r="AE4465" s="142">
        <v>9008.5928024879304</v>
      </c>
      <c r="AF4465" s="44">
        <v>9122.4969939003004</v>
      </c>
      <c r="AG4465" s="45">
        <v>8584.2230400381504</v>
      </c>
      <c r="AH4465" s="140">
        <v>0.95289278006520794</v>
      </c>
      <c r="AI4465" s="44">
        <v>9425.4458793363792</v>
      </c>
      <c r="AJ4465" s="45">
        <v>8755.8142594421806</v>
      </c>
      <c r="AK4465" s="46">
        <v>0.97194028539330302</v>
      </c>
    </row>
    <row r="4466" spans="1:37" x14ac:dyDescent="0.2">
      <c r="A4466" s="35" t="s">
        <v>2774</v>
      </c>
      <c r="B4466" s="35" t="s">
        <v>8995</v>
      </c>
      <c r="C4466" s="85" t="s">
        <v>1002</v>
      </c>
      <c r="D4466" s="85" t="s">
        <v>1002</v>
      </c>
      <c r="E4466" s="85" t="s">
        <v>12898</v>
      </c>
      <c r="F4466" s="85" t="s">
        <v>247</v>
      </c>
      <c r="G4466" s="85" t="s">
        <v>247</v>
      </c>
      <c r="H4466" s="840">
        <v>1.0316242949471801</v>
      </c>
      <c r="I4466" s="840">
        <v>1.04395764775119</v>
      </c>
      <c r="J4466" s="86">
        <v>13715.416666666701</v>
      </c>
      <c r="K4466" s="44">
        <v>14149.1570486568</v>
      </c>
      <c r="L4466" s="45">
        <v>13312.477158605299</v>
      </c>
      <c r="M4466" s="46">
        <v>0.97062141691687598</v>
      </c>
      <c r="N4466" s="139">
        <v>14318.314121260801</v>
      </c>
      <c r="O4466" s="45">
        <v>13299.500345029001</v>
      </c>
      <c r="P4466" s="99">
        <v>0.96967526895128997</v>
      </c>
      <c r="Q4466" s="86">
        <v>13693.405144087101</v>
      </c>
      <c r="R4466" s="44">
        <v>14126.449427194901</v>
      </c>
      <c r="S4466" s="45">
        <v>13291.7922201574</v>
      </c>
      <c r="T4466" s="140">
        <v>0.97067106978112505</v>
      </c>
      <c r="U4466" s="44">
        <v>14295.335023925199</v>
      </c>
      <c r="V4466" s="45">
        <v>13278.7383370323</v>
      </c>
      <c r="W4466" s="99">
        <v>0.96971777270214998</v>
      </c>
      <c r="X4466" s="86">
        <v>13682.5115044102</v>
      </c>
      <c r="Y4466" s="44">
        <v>14115.211283843901</v>
      </c>
      <c r="Z4466" s="45">
        <v>13281.868460039699</v>
      </c>
      <c r="AA4466" s="46">
        <v>0.97071860350773997</v>
      </c>
      <c r="AB4466" s="139">
        <v>14283.9625254727</v>
      </c>
      <c r="AC4466" s="45">
        <v>13268.740887726901</v>
      </c>
      <c r="AD4466" s="99">
        <v>0.96975916179204402</v>
      </c>
      <c r="AE4466" s="142">
        <v>13678.6190041264</v>
      </c>
      <c r="AF4466" s="44">
        <v>14111.195685982901</v>
      </c>
      <c r="AG4466" s="45">
        <v>13278.563008691201</v>
      </c>
      <c r="AH4466" s="140">
        <v>0.97075318821918699</v>
      </c>
      <c r="AI4466" s="44">
        <v>14279.8989200325</v>
      </c>
      <c r="AJ4466" s="45">
        <v>13265.382262872499</v>
      </c>
      <c r="AK4466" s="46">
        <v>0.96978958613225297</v>
      </c>
    </row>
    <row r="4467" spans="1:37" x14ac:dyDescent="0.2">
      <c r="A4467" s="35" t="s">
        <v>2773</v>
      </c>
      <c r="B4467" s="35" t="s">
        <v>8994</v>
      </c>
      <c r="C4467" s="85" t="s">
        <v>1002</v>
      </c>
      <c r="D4467" s="85" t="s">
        <v>1002</v>
      </c>
      <c r="E4467" s="85" t="s">
        <v>12898</v>
      </c>
      <c r="F4467" s="85" t="s">
        <v>250</v>
      </c>
      <c r="G4467" s="85" t="s">
        <v>250</v>
      </c>
      <c r="H4467" s="840">
        <v>1.0341359866106301</v>
      </c>
      <c r="I4467" s="840">
        <v>1.0434336498877801</v>
      </c>
      <c r="J4467" s="86">
        <v>8224.0833333333303</v>
      </c>
      <c r="K4467" s="44">
        <v>8504.8205318846794</v>
      </c>
      <c r="L4467" s="45">
        <v>8001.9063099947098</v>
      </c>
      <c r="M4467" s="46">
        <v>0.97298458511015895</v>
      </c>
      <c r="N4467" s="139">
        <v>8581.2852894812604</v>
      </c>
      <c r="O4467" s="45">
        <v>7970.6874497735198</v>
      </c>
      <c r="P4467" s="99">
        <v>0.96918855594121101</v>
      </c>
      <c r="Q4467" s="86">
        <v>8286.9551619985996</v>
      </c>
      <c r="R4467" s="44">
        <v>8569.8385524514506</v>
      </c>
      <c r="S4467" s="45">
        <v>8063.4921029903799</v>
      </c>
      <c r="T4467" s="140">
        <v>0.97303435886404399</v>
      </c>
      <c r="U4467" s="44">
        <v>8646.8878711405705</v>
      </c>
      <c r="V4467" s="45">
        <v>8031.9741564900296</v>
      </c>
      <c r="W4467" s="99">
        <v>0.96923103835799296</v>
      </c>
      <c r="X4467" s="86">
        <v>8345.7352664847094</v>
      </c>
      <c r="Y4467" s="44">
        <v>8630.6251737972707</v>
      </c>
      <c r="Z4467" s="45">
        <v>8121.0848340249804</v>
      </c>
      <c r="AA4467" s="46">
        <v>0.97308200832083802</v>
      </c>
      <c r="AB4467" s="139">
        <v>8708.2210101053006</v>
      </c>
      <c r="AC4467" s="45">
        <v>8089.2909072038201</v>
      </c>
      <c r="AD4467" s="99">
        <v>0.96927240667329395</v>
      </c>
      <c r="AE4467" s="142">
        <v>8401.4295785101494</v>
      </c>
      <c r="AF4467" s="44">
        <v>8688.2206661123</v>
      </c>
      <c r="AG4467" s="45">
        <v>8175.5712354682501</v>
      </c>
      <c r="AH4467" s="140">
        <v>0.97311667723554796</v>
      </c>
      <c r="AI4467" s="44">
        <v>8766.3343293800008</v>
      </c>
      <c r="AJ4467" s="45">
        <v>8143.5293467121501</v>
      </c>
      <c r="AK4467" s="46">
        <v>0.969302815742492</v>
      </c>
    </row>
    <row r="4468" spans="1:37" x14ac:dyDescent="0.2">
      <c r="A4468" s="35" t="s">
        <v>2772</v>
      </c>
      <c r="B4468" s="35" t="s">
        <v>8993</v>
      </c>
      <c r="C4468" s="85" t="s">
        <v>1002</v>
      </c>
      <c r="D4468" s="85" t="s">
        <v>1002</v>
      </c>
      <c r="E4468" s="85" t="s">
        <v>12898</v>
      </c>
      <c r="F4468" s="85" t="s">
        <v>459</v>
      </c>
      <c r="G4468" s="85" t="s">
        <v>459</v>
      </c>
      <c r="H4468" s="840">
        <v>1.0126439493836299</v>
      </c>
      <c r="I4468" s="840">
        <v>1.04627282928509</v>
      </c>
      <c r="J4468" s="86">
        <v>8369.1666666666697</v>
      </c>
      <c r="K4468" s="44">
        <v>8474.9859863831407</v>
      </c>
      <c r="L4468" s="45">
        <v>7973.8359660045398</v>
      </c>
      <c r="M4468" s="46">
        <v>0.95276343315796597</v>
      </c>
      <c r="N4468" s="139">
        <v>8756.4316870918301</v>
      </c>
      <c r="O4468" s="45">
        <v>8133.3713772055598</v>
      </c>
      <c r="P4468" s="99">
        <v>0.97182571469149304</v>
      </c>
      <c r="Q4468" s="86">
        <v>8396.0703715424606</v>
      </c>
      <c r="R4468" s="44">
        <v>8502.2298603416093</v>
      </c>
      <c r="S4468" s="45">
        <v>7999.87805103543</v>
      </c>
      <c r="T4468" s="140">
        <v>0.95281217248370398</v>
      </c>
      <c r="U4468" s="44">
        <v>8784.5803025104797</v>
      </c>
      <c r="V4468" s="45">
        <v>8159.8747453248297</v>
      </c>
      <c r="W4468" s="99">
        <v>0.97186831270278595</v>
      </c>
      <c r="X4468" s="86">
        <v>8421.5029688613195</v>
      </c>
      <c r="Y4468" s="44">
        <v>8527.9840261336703</v>
      </c>
      <c r="Z4468" s="45">
        <v>8024.5034797369399</v>
      </c>
      <c r="AA4468" s="46">
        <v>0.95285883166077401</v>
      </c>
      <c r="AB4468" s="139">
        <v>8811.1897380633509</v>
      </c>
      <c r="AC4468" s="45">
        <v>8184.9412121088899</v>
      </c>
      <c r="AD4468" s="99">
        <v>0.97190979358113205</v>
      </c>
      <c r="AE4468" s="142">
        <v>8451.1194671215108</v>
      </c>
      <c r="AF4468" s="44">
        <v>8557.9749938987807</v>
      </c>
      <c r="AG4468" s="45">
        <v>8053.0107236886097</v>
      </c>
      <c r="AH4468" s="140">
        <v>0.95289278006520794</v>
      </c>
      <c r="AI4468" s="44">
        <v>8842.1766754915498</v>
      </c>
      <c r="AJ4468" s="45">
        <v>8213.9834667669693</v>
      </c>
      <c r="AK4468" s="46">
        <v>0.97194028539330302</v>
      </c>
    </row>
    <row r="4469" spans="1:37" x14ac:dyDescent="0.2">
      <c r="A4469" s="35" t="s">
        <v>2771</v>
      </c>
      <c r="B4469" s="35" t="s">
        <v>8992</v>
      </c>
      <c r="C4469" s="85" t="s">
        <v>1002</v>
      </c>
      <c r="D4469" s="85" t="s">
        <v>1002</v>
      </c>
      <c r="E4469" s="85" t="s">
        <v>12898</v>
      </c>
      <c r="F4469" s="85" t="s">
        <v>459</v>
      </c>
      <c r="G4469" s="85" t="s">
        <v>459</v>
      </c>
      <c r="H4469" s="840">
        <v>1.0126439493836299</v>
      </c>
      <c r="I4469" s="840">
        <v>1.04627282928509</v>
      </c>
      <c r="J4469" s="86">
        <v>5541.3333333333303</v>
      </c>
      <c r="K4469" s="44">
        <v>5611.3976715178096</v>
      </c>
      <c r="L4469" s="45">
        <v>5279.5797709393401</v>
      </c>
      <c r="M4469" s="46">
        <v>0.95276343315796597</v>
      </c>
      <c r="N4469" s="139">
        <v>5797.74650467846</v>
      </c>
      <c r="O4469" s="45">
        <v>5385.2102270104597</v>
      </c>
      <c r="P4469" s="99">
        <v>0.97182571469149304</v>
      </c>
      <c r="Q4469" s="86">
        <v>5561.9551995165402</v>
      </c>
      <c r="R4469" s="44">
        <v>5632.28027953322</v>
      </c>
      <c r="S4469" s="45">
        <v>5299.4986169083804</v>
      </c>
      <c r="T4469" s="140">
        <v>0.95281217248370398</v>
      </c>
      <c r="U4469" s="44">
        <v>5819.3226029550997</v>
      </c>
      <c r="V4469" s="45">
        <v>5405.4880150826302</v>
      </c>
      <c r="W4469" s="99">
        <v>0.97186831270278595</v>
      </c>
      <c r="X4469" s="86">
        <v>5578.9861560806503</v>
      </c>
      <c r="Y4469" s="44">
        <v>5649.52657465009</v>
      </c>
      <c r="Z4469" s="45">
        <v>5315.9862305346396</v>
      </c>
      <c r="AA4469" s="46">
        <v>0.95285883166077401</v>
      </c>
      <c r="AB4469" s="139">
        <v>5837.1416300648698</v>
      </c>
      <c r="AC4469" s="45">
        <v>5422.2712833483401</v>
      </c>
      <c r="AD4469" s="99">
        <v>0.97190979358113205</v>
      </c>
      <c r="AE4469" s="142">
        <v>5595.93491204158</v>
      </c>
      <c r="AF4469" s="44">
        <v>5666.6896298235097</v>
      </c>
      <c r="AG4469" s="45">
        <v>5332.3259753992597</v>
      </c>
      <c r="AH4469" s="140">
        <v>0.95289278006520794</v>
      </c>
      <c r="AI4469" s="44">
        <v>5854.8746529169803</v>
      </c>
      <c r="AJ4469" s="45">
        <v>5438.9145754520396</v>
      </c>
      <c r="AK4469" s="46">
        <v>0.97194028539330302</v>
      </c>
    </row>
    <row r="4470" spans="1:37" x14ac:dyDescent="0.2">
      <c r="A4470" s="35" t="s">
        <v>2770</v>
      </c>
      <c r="B4470" s="35" t="s">
        <v>8991</v>
      </c>
      <c r="C4470" s="85" t="s">
        <v>1002</v>
      </c>
      <c r="D4470" s="85" t="s">
        <v>1002</v>
      </c>
      <c r="E4470" s="85" t="s">
        <v>12898</v>
      </c>
      <c r="F4470" s="85" t="s">
        <v>245</v>
      </c>
      <c r="G4470" s="85" t="s">
        <v>245</v>
      </c>
      <c r="H4470" s="840">
        <v>1.03089087302414</v>
      </c>
      <c r="I4470" s="840">
        <v>1.04352307507249</v>
      </c>
      <c r="J4470" s="86">
        <v>15526.25</v>
      </c>
      <c r="K4470" s="44">
        <v>16005.8694172911</v>
      </c>
      <c r="L4470" s="45">
        <v>15059.396845237199</v>
      </c>
      <c r="M4470" s="46">
        <v>0.96993136431767102</v>
      </c>
      <c r="N4470" s="139">
        <v>16202.0001443443</v>
      </c>
      <c r="O4470" s="45">
        <v>15049.153460735301</v>
      </c>
      <c r="P4470" s="99">
        <v>0.96927161811353801</v>
      </c>
      <c r="Q4470" s="86">
        <v>15547.75406134</v>
      </c>
      <c r="R4470" s="44">
        <v>16028.0377578595</v>
      </c>
      <c r="S4470" s="45">
        <v>15081.025750474801</v>
      </c>
      <c r="T4470" s="140">
        <v>0.96998098188176296</v>
      </c>
      <c r="U4470" s="44">
        <v>16224.4401285604</v>
      </c>
      <c r="V4470" s="45">
        <v>15070.6572998417</v>
      </c>
      <c r="W4470" s="99">
        <v>0.96931410417118202</v>
      </c>
      <c r="X4470" s="86">
        <v>15564.2468682177</v>
      </c>
      <c r="Y4470" s="44">
        <v>16045.040041940299</v>
      </c>
      <c r="Z4470" s="45">
        <v>15097.762760168</v>
      </c>
      <c r="AA4470" s="46">
        <v>0.97002848181479895</v>
      </c>
      <c r="AB4470" s="139">
        <v>16241.65075311</v>
      </c>
      <c r="AC4470" s="45">
        <v>15087.2879320186</v>
      </c>
      <c r="AD4470" s="99">
        <v>0.96935547603186301</v>
      </c>
      <c r="AE4470" s="142">
        <v>15586.107731211099</v>
      </c>
      <c r="AF4470" s="44">
        <v>16067.576206076599</v>
      </c>
      <c r="AG4470" s="45">
        <v>15119.507077721801</v>
      </c>
      <c r="AH4470" s="140">
        <v>0.97006304193862702</v>
      </c>
      <c r="AI4470" s="44">
        <v>16264.4630680846</v>
      </c>
      <c r="AJ4470" s="45">
        <v>15108.9528789202</v>
      </c>
      <c r="AK4470" s="46">
        <v>0.96938588770720402</v>
      </c>
    </row>
    <row r="4471" spans="1:37" x14ac:dyDescent="0.2">
      <c r="A4471" s="35" t="s">
        <v>2769</v>
      </c>
      <c r="B4471" s="35" t="s">
        <v>13147</v>
      </c>
      <c r="C4471" s="85" t="s">
        <v>1002</v>
      </c>
      <c r="D4471" s="85" t="s">
        <v>1002</v>
      </c>
      <c r="E4471" s="85" t="s">
        <v>12898</v>
      </c>
      <c r="F4471" s="85" t="s">
        <v>250</v>
      </c>
      <c r="G4471" s="85" t="s">
        <v>250</v>
      </c>
      <c r="H4471" s="840">
        <v>1.0341359866106301</v>
      </c>
      <c r="I4471" s="840">
        <v>1.0434336498877801</v>
      </c>
      <c r="J4471" s="86">
        <v>9719.3333333333303</v>
      </c>
      <c r="K4471" s="44">
        <v>10051.112365864199</v>
      </c>
      <c r="L4471" s="45">
        <v>9456.7615108806694</v>
      </c>
      <c r="M4471" s="46">
        <v>0.97298458511015895</v>
      </c>
      <c r="N4471" s="139">
        <v>10141.479454476001</v>
      </c>
      <c r="O4471" s="45">
        <v>9419.8666380446102</v>
      </c>
      <c r="P4471" s="99">
        <v>0.96918855594121101</v>
      </c>
      <c r="Q4471" s="86">
        <v>9788.8807048510898</v>
      </c>
      <c r="R4471" s="44">
        <v>10123.033805524899</v>
      </c>
      <c r="S4471" s="45">
        <v>9524.9172606413795</v>
      </c>
      <c r="T4471" s="140">
        <v>0.97303435886404399</v>
      </c>
      <c r="U4471" s="44">
        <v>10214.0475221788</v>
      </c>
      <c r="V4471" s="45">
        <v>9487.6870099253392</v>
      </c>
      <c r="W4471" s="99">
        <v>0.96923103835799296</v>
      </c>
      <c r="X4471" s="86">
        <v>9853.6693400961503</v>
      </c>
      <c r="Y4471" s="44">
        <v>10190.0340647552</v>
      </c>
      <c r="Z4471" s="45">
        <v>9588.4283507902292</v>
      </c>
      <c r="AA4471" s="46">
        <v>0.97308200832083802</v>
      </c>
      <c r="AB4471" s="139">
        <v>10281.650164323801</v>
      </c>
      <c r="AC4471" s="45">
        <v>9550.8897958378402</v>
      </c>
      <c r="AD4471" s="99">
        <v>0.96927240667329395</v>
      </c>
      <c r="AE4471" s="142">
        <v>9920.3342476827893</v>
      </c>
      <c r="AF4471" s="44">
        <v>10258.974644734601</v>
      </c>
      <c r="AG4471" s="45">
        <v>9653.6427001710799</v>
      </c>
      <c r="AH4471" s="140">
        <v>0.97311667723554696</v>
      </c>
      <c r="AI4471" s="44">
        <v>10351.210572166399</v>
      </c>
      <c r="AJ4471" s="45">
        <v>9615.8079193855992</v>
      </c>
      <c r="AK4471" s="46">
        <v>0.969302815742492</v>
      </c>
    </row>
    <row r="4472" spans="1:37" x14ac:dyDescent="0.2">
      <c r="A4472" s="35" t="s">
        <v>2768</v>
      </c>
      <c r="B4472" s="35" t="s">
        <v>8990</v>
      </c>
      <c r="C4472" s="85" t="s">
        <v>1002</v>
      </c>
      <c r="D4472" s="85" t="s">
        <v>1002</v>
      </c>
      <c r="E4472" s="85" t="s">
        <v>12898</v>
      </c>
      <c r="F4472" s="85" t="s">
        <v>250</v>
      </c>
      <c r="G4472" s="85" t="s">
        <v>250</v>
      </c>
      <c r="H4472" s="840">
        <v>1.0341359866106301</v>
      </c>
      <c r="I4472" s="840">
        <v>1.0434336498877801</v>
      </c>
      <c r="J4472" s="86">
        <v>11726.5</v>
      </c>
      <c r="K4472" s="44">
        <v>12126.7956469895</v>
      </c>
      <c r="L4472" s="45">
        <v>11409.7037372943</v>
      </c>
      <c r="M4472" s="46">
        <v>0.97298458511015895</v>
      </c>
      <c r="N4472" s="139">
        <v>12235.824695408999</v>
      </c>
      <c r="O4472" s="45">
        <v>11365.1896012446</v>
      </c>
      <c r="P4472" s="99">
        <v>0.96918855594121101</v>
      </c>
      <c r="Q4472" s="86">
        <v>11812.716612672401</v>
      </c>
      <c r="R4472" s="44">
        <v>12215.955348797699</v>
      </c>
      <c r="S4472" s="45">
        <v>11494.1791356543</v>
      </c>
      <c r="T4472" s="140">
        <v>0.97303435886404299</v>
      </c>
      <c r="U4472" s="44">
        <v>12325.7860102507</v>
      </c>
      <c r="V4472" s="45">
        <v>11449.2515883292</v>
      </c>
      <c r="W4472" s="99">
        <v>0.96923103835799296</v>
      </c>
      <c r="X4472" s="86">
        <v>11891.992184135301</v>
      </c>
      <c r="Y4472" s="44">
        <v>12297.9370701066</v>
      </c>
      <c r="Z4472" s="45">
        <v>11571.883637474</v>
      </c>
      <c r="AA4472" s="46">
        <v>0.97308200832083802</v>
      </c>
      <c r="AB4472" s="139">
        <v>12408.504809129199</v>
      </c>
      <c r="AC4472" s="45">
        <v>11526.5798844568</v>
      </c>
      <c r="AD4472" s="99">
        <v>0.96927240667329395</v>
      </c>
      <c r="AE4472" s="142">
        <v>11967.628171803301</v>
      </c>
      <c r="AF4472" s="44">
        <v>12376.154966837001</v>
      </c>
      <c r="AG4472" s="45">
        <v>11645.898560935801</v>
      </c>
      <c r="AH4472" s="140">
        <v>0.97311667723554796</v>
      </c>
      <c r="AI4472" s="44">
        <v>12487.425943804499</v>
      </c>
      <c r="AJ4472" s="45">
        <v>11600.2556846881</v>
      </c>
      <c r="AK4472" s="46">
        <v>0.969302815742492</v>
      </c>
    </row>
    <row r="4473" spans="1:37" x14ac:dyDescent="0.2">
      <c r="A4473" s="35" t="s">
        <v>2767</v>
      </c>
      <c r="B4473" s="35" t="s">
        <v>8989</v>
      </c>
      <c r="C4473" s="85" t="s">
        <v>1002</v>
      </c>
      <c r="D4473" s="85" t="s">
        <v>1002</v>
      </c>
      <c r="E4473" s="85" t="s">
        <v>12898</v>
      </c>
      <c r="F4473" s="85" t="s">
        <v>247</v>
      </c>
      <c r="G4473" s="85" t="s">
        <v>247</v>
      </c>
      <c r="H4473" s="840">
        <v>1.0316242949471801</v>
      </c>
      <c r="I4473" s="840">
        <v>1.04395764775119</v>
      </c>
      <c r="J4473" s="86">
        <v>6938</v>
      </c>
      <c r="K4473" s="44">
        <v>7157.4093583435097</v>
      </c>
      <c r="L4473" s="45">
        <v>6734.1713905692905</v>
      </c>
      <c r="M4473" s="46">
        <v>0.97062141691687598</v>
      </c>
      <c r="N4473" s="139">
        <v>7242.9781600977503</v>
      </c>
      <c r="O4473" s="45">
        <v>6727.6070159840501</v>
      </c>
      <c r="P4473" s="99">
        <v>0.96967526895128997</v>
      </c>
      <c r="Q4473" s="86">
        <v>6935.1138740070301</v>
      </c>
      <c r="R4473" s="44">
        <v>7154.4319606508898</v>
      </c>
      <c r="S4473" s="45">
        <v>6731.7144031363296</v>
      </c>
      <c r="T4473" s="140">
        <v>0.97067106978112505</v>
      </c>
      <c r="U4473" s="44">
        <v>7239.9651667950202</v>
      </c>
      <c r="V4473" s="45">
        <v>6725.1031793378797</v>
      </c>
      <c r="W4473" s="99">
        <v>0.96971777270214998</v>
      </c>
      <c r="X4473" s="86">
        <v>6929.5994805117898</v>
      </c>
      <c r="Y4473" s="44">
        <v>7148.7431783493003</v>
      </c>
      <c r="Z4473" s="45">
        <v>6726.6911305903604</v>
      </c>
      <c r="AA4473" s="46">
        <v>0.97071860350773997</v>
      </c>
      <c r="AB4473" s="139">
        <v>7234.2083735329497</v>
      </c>
      <c r="AC4473" s="45">
        <v>6720.0425837756902</v>
      </c>
      <c r="AD4473" s="99">
        <v>0.96975916179204402</v>
      </c>
      <c r="AE4473" s="142">
        <v>6928.7661799410598</v>
      </c>
      <c r="AF4473" s="44">
        <v>7147.8835252355402</v>
      </c>
      <c r="AG4473" s="45">
        <v>6726.1218596030603</v>
      </c>
      <c r="AH4473" s="140">
        <v>0.97075318821918699</v>
      </c>
      <c r="AI4473" s="44">
        <v>7233.3384430292699</v>
      </c>
      <c r="AJ4473" s="45">
        <v>6719.4452860521997</v>
      </c>
      <c r="AK4473" s="46">
        <v>0.96978958613225297</v>
      </c>
    </row>
    <row r="4474" spans="1:37" x14ac:dyDescent="0.2">
      <c r="A4474" s="35" t="s">
        <v>2766</v>
      </c>
      <c r="B4474" s="35" t="s">
        <v>8988</v>
      </c>
      <c r="C4474" s="85" t="s">
        <v>1002</v>
      </c>
      <c r="D4474" s="85" t="s">
        <v>1002</v>
      </c>
      <c r="E4474" s="85" t="s">
        <v>12898</v>
      </c>
      <c r="F4474" s="85" t="s">
        <v>246</v>
      </c>
      <c r="G4474" s="85" t="s">
        <v>246</v>
      </c>
      <c r="H4474" s="840">
        <v>1.0331295275252199</v>
      </c>
      <c r="I4474" s="840">
        <v>1.04515053964341</v>
      </c>
      <c r="J4474" s="86">
        <v>10852.25</v>
      </c>
      <c r="K4474" s="44">
        <v>11211.779915085601</v>
      </c>
      <c r="L4474" s="45">
        <v>10548.795487506201</v>
      </c>
      <c r="M4474" s="46">
        <v>0.97203764081238198</v>
      </c>
      <c r="N4474" s="139">
        <v>11342.2349438452</v>
      </c>
      <c r="O4474" s="45">
        <v>10535.182862421199</v>
      </c>
      <c r="P4474" s="99">
        <v>0.97078328110955603</v>
      </c>
      <c r="Q4474" s="86">
        <v>10988.042739681299</v>
      </c>
      <c r="R4474" s="44">
        <v>11352.0714040738</v>
      </c>
      <c r="S4474" s="45">
        <v>10681.3375256815</v>
      </c>
      <c r="T4474" s="140">
        <v>0.97208736612462299</v>
      </c>
      <c r="U4474" s="44">
        <v>11484.1587990028</v>
      </c>
      <c r="V4474" s="45">
        <v>10667.4757504923</v>
      </c>
      <c r="W4474" s="99">
        <v>0.97082583342788498</v>
      </c>
      <c r="X4474" s="86">
        <v>11119.795484656701</v>
      </c>
      <c r="Y4474" s="44">
        <v>11488.1890552405</v>
      </c>
      <c r="Z4474" s="45">
        <v>10809.942041067299</v>
      </c>
      <c r="AA4474" s="46">
        <v>0.97213496920721798</v>
      </c>
      <c r="AB4474" s="139">
        <v>11621.860251513401</v>
      </c>
      <c r="AC4474" s="45">
        <v>10795.8454830516</v>
      </c>
      <c r="AD4474" s="99">
        <v>0.97086726981156402</v>
      </c>
      <c r="AE4474" s="142">
        <v>11249.9004895588</v>
      </c>
      <c r="AF4474" s="44">
        <v>11622.6043774836</v>
      </c>
      <c r="AG4474" s="45">
        <v>10936.811308258501</v>
      </c>
      <c r="AH4474" s="140">
        <v>0.97216960438086797</v>
      </c>
      <c r="AI4474" s="44">
        <v>11757.839567597101</v>
      </c>
      <c r="AJ4474" s="45">
        <v>10922.5028358497</v>
      </c>
      <c r="AK4474" s="46">
        <v>0.97089772891654502</v>
      </c>
    </row>
    <row r="4475" spans="1:37" x14ac:dyDescent="0.2">
      <c r="A4475" s="35" t="s">
        <v>2765</v>
      </c>
      <c r="B4475" s="35" t="s">
        <v>8987</v>
      </c>
      <c r="C4475" s="85" t="s">
        <v>1002</v>
      </c>
      <c r="D4475" s="85" t="s">
        <v>1002</v>
      </c>
      <c r="E4475" s="85" t="s">
        <v>12898</v>
      </c>
      <c r="F4475" s="85" t="s">
        <v>249</v>
      </c>
      <c r="G4475" s="85" t="s">
        <v>249</v>
      </c>
      <c r="H4475" s="840">
        <v>1.0301090936868</v>
      </c>
      <c r="I4475" s="840">
        <v>1.04430627189667</v>
      </c>
      <c r="J4475" s="86">
        <v>12982.5</v>
      </c>
      <c r="K4475" s="44">
        <v>13373.3913087889</v>
      </c>
      <c r="L4475" s="45">
        <v>12582.5846528606</v>
      </c>
      <c r="M4475" s="46">
        <v>0.96919581381556996</v>
      </c>
      <c r="N4475" s="139">
        <v>13557.7061748985</v>
      </c>
      <c r="O4475" s="45">
        <v>12593.01314553</v>
      </c>
      <c r="P4475" s="99">
        <v>0.969999086888504</v>
      </c>
      <c r="Q4475" s="86">
        <v>13097.466278080001</v>
      </c>
      <c r="R4475" s="44">
        <v>13491.819117306401</v>
      </c>
      <c r="S4475" s="45">
        <v>12694.658859851501</v>
      </c>
      <c r="T4475" s="140">
        <v>0.96924539375202601</v>
      </c>
      <c r="U4475" s="44">
        <v>13677.7661801541</v>
      </c>
      <c r="V4475" s="45">
        <v>12705.0872076383</v>
      </c>
      <c r="W4475" s="99">
        <v>0.97004160483326796</v>
      </c>
      <c r="X4475" s="86">
        <v>13213.3334916273</v>
      </c>
      <c r="Y4475" s="44">
        <v>13611.1749876416</v>
      </c>
      <c r="Z4475" s="45">
        <v>12807.589779358101</v>
      </c>
      <c r="AA4475" s="46">
        <v>0.96929285766333795</v>
      </c>
      <c r="AB4475" s="139">
        <v>13798.767037968701</v>
      </c>
      <c r="AC4475" s="45">
        <v>12818.030295893301</v>
      </c>
      <c r="AD4475" s="99">
        <v>0.97008300774482903</v>
      </c>
      <c r="AE4475" s="142">
        <v>13327.1523376242</v>
      </c>
      <c r="AF4475" s="44">
        <v>13728.420815936001</v>
      </c>
      <c r="AG4475" s="45">
        <v>12918.373812597099</v>
      </c>
      <c r="AH4475" s="140">
        <v>0.96932739157838699</v>
      </c>
      <c r="AI4475" s="44">
        <v>13917.6287727034</v>
      </c>
      <c r="AJ4475" s="45">
        <v>12928.8496295773</v>
      </c>
      <c r="AK4475" s="46">
        <v>0.970113442245087</v>
      </c>
    </row>
    <row r="4476" spans="1:37" x14ac:dyDescent="0.2">
      <c r="A4476" s="35" t="s">
        <v>2764</v>
      </c>
      <c r="B4476" s="35" t="s">
        <v>8986</v>
      </c>
      <c r="C4476" s="85" t="s">
        <v>1002</v>
      </c>
      <c r="D4476" s="85" t="s">
        <v>1002</v>
      </c>
      <c r="E4476" s="85" t="s">
        <v>12898</v>
      </c>
      <c r="F4476" s="85" t="s">
        <v>459</v>
      </c>
      <c r="G4476" s="85" t="s">
        <v>459</v>
      </c>
      <c r="H4476" s="840">
        <v>1.0126439493836299</v>
      </c>
      <c r="I4476" s="840">
        <v>1.04627282928509</v>
      </c>
      <c r="J4476" s="86">
        <v>3097.9166666666702</v>
      </c>
      <c r="K4476" s="44">
        <v>3137.0865681946898</v>
      </c>
      <c r="L4476" s="45">
        <v>2951.5817189706099</v>
      </c>
      <c r="M4476" s="46">
        <v>0.95276343315796597</v>
      </c>
      <c r="N4476" s="139">
        <v>3241.2660357227801</v>
      </c>
      <c r="O4476" s="45">
        <v>3010.6350786380199</v>
      </c>
      <c r="P4476" s="99">
        <v>0.97182571469149404</v>
      </c>
      <c r="Q4476" s="86">
        <v>3117.3295651656399</v>
      </c>
      <c r="R4476" s="44">
        <v>3156.74492239968</v>
      </c>
      <c r="S4476" s="45">
        <v>2970.2295553331601</v>
      </c>
      <c r="T4476" s="140">
        <v>0.95281217248370398</v>
      </c>
      <c r="U4476" s="44">
        <v>3261.5772239599301</v>
      </c>
      <c r="V4476" s="45">
        <v>3029.6338246360401</v>
      </c>
      <c r="W4476" s="99">
        <v>0.97186831270278595</v>
      </c>
      <c r="X4476" s="86">
        <v>3135.84200486486</v>
      </c>
      <c r="Y4476" s="44">
        <v>3175.4914324494198</v>
      </c>
      <c r="Z4476" s="45">
        <v>2988.0147490283098</v>
      </c>
      <c r="AA4476" s="46">
        <v>0.95285883166077401</v>
      </c>
      <c r="AB4476" s="139">
        <v>3280.9462866210001</v>
      </c>
      <c r="AC4476" s="45">
        <v>3047.7555556512498</v>
      </c>
      <c r="AD4476" s="99">
        <v>0.97190979358113205</v>
      </c>
      <c r="AE4476" s="142">
        <v>3154.6212831155299</v>
      </c>
      <c r="AF4476" s="44">
        <v>3194.50815494376</v>
      </c>
      <c r="AG4476" s="45">
        <v>3006.0158445208299</v>
      </c>
      <c r="AH4476" s="140">
        <v>0.95289278006520794</v>
      </c>
      <c r="AI4476" s="44">
        <v>3300.5945352082599</v>
      </c>
      <c r="AJ4476" s="45">
        <v>3066.1035102190999</v>
      </c>
      <c r="AK4476" s="46">
        <v>0.97194028539330302</v>
      </c>
    </row>
    <row r="4477" spans="1:37" x14ac:dyDescent="0.2">
      <c r="A4477" s="35" t="s">
        <v>2763</v>
      </c>
      <c r="B4477" s="35" t="s">
        <v>8557</v>
      </c>
      <c r="C4477" s="85" t="s">
        <v>1002</v>
      </c>
      <c r="D4477" s="85" t="s">
        <v>1002</v>
      </c>
      <c r="E4477" s="85" t="s">
        <v>12898</v>
      </c>
      <c r="F4477" s="85" t="s">
        <v>248</v>
      </c>
      <c r="G4477" s="85" t="s">
        <v>248</v>
      </c>
      <c r="H4477" s="840">
        <v>1.03238351765863</v>
      </c>
      <c r="I4477" s="840">
        <v>1.0426544075027999</v>
      </c>
      <c r="J4477" s="86">
        <v>4792.25</v>
      </c>
      <c r="K4477" s="44">
        <v>4947.4399124995798</v>
      </c>
      <c r="L4477" s="45">
        <v>4654.88372220561</v>
      </c>
      <c r="M4477" s="46">
        <v>0.97133574463051897</v>
      </c>
      <c r="N4477" s="139">
        <v>4996.6605843553098</v>
      </c>
      <c r="O4477" s="45">
        <v>4641.1252472071601</v>
      </c>
      <c r="P4477" s="99">
        <v>0.96846476022894401</v>
      </c>
      <c r="Q4477" s="86">
        <v>4806.0609293534599</v>
      </c>
      <c r="R4477" s="44">
        <v>4961.6980883276401</v>
      </c>
      <c r="S4477" s="45">
        <v>4668.53758186702</v>
      </c>
      <c r="T4477" s="140">
        <v>0.97138543403673605</v>
      </c>
      <c r="U4477" s="44">
        <v>5011.0606107174099</v>
      </c>
      <c r="V4477" s="45">
        <v>4654.7046661978202</v>
      </c>
      <c r="W4477" s="99">
        <v>0.96850721091960701</v>
      </c>
      <c r="X4477" s="86">
        <v>4820.9312892565504</v>
      </c>
      <c r="Y4477" s="44">
        <v>4977.0500027932403</v>
      </c>
      <c r="Z4477" s="45">
        <v>4683.21175835339</v>
      </c>
      <c r="AA4477" s="46">
        <v>0.97143300274574296</v>
      </c>
      <c r="AB4477" s="139">
        <v>5026.5652570115099</v>
      </c>
      <c r="AC4477" s="45">
        <v>4669.3060018602</v>
      </c>
      <c r="AD4477" s="99">
        <v>0.96854854834080695</v>
      </c>
      <c r="AE4477" s="142">
        <v>4835.1099726719804</v>
      </c>
      <c r="AF4477" s="44">
        <v>4991.6878418534297</v>
      </c>
      <c r="AG4477" s="45">
        <v>4697.15274330787</v>
      </c>
      <c r="AH4477" s="140">
        <v>0.97146761290976802</v>
      </c>
      <c r="AI4477" s="44">
        <v>5041.3487237671998</v>
      </c>
      <c r="AJ4477" s="45">
        <v>4683.1856664895804</v>
      </c>
      <c r="AK4477" s="46">
        <v>0.96857893470033296</v>
      </c>
    </row>
    <row r="4478" spans="1:37" x14ac:dyDescent="0.2">
      <c r="A4478" s="35" t="s">
        <v>2762</v>
      </c>
      <c r="B4478" s="35" t="s">
        <v>8985</v>
      </c>
      <c r="C4478" s="85" t="s">
        <v>1002</v>
      </c>
      <c r="D4478" s="85" t="s">
        <v>1002</v>
      </c>
      <c r="E4478" s="85" t="s">
        <v>12898</v>
      </c>
      <c r="F4478" s="85" t="s">
        <v>250</v>
      </c>
      <c r="G4478" s="85" t="s">
        <v>250</v>
      </c>
      <c r="H4478" s="840">
        <v>1.0341359866106301</v>
      </c>
      <c r="I4478" s="840">
        <v>1.0434336498877801</v>
      </c>
      <c r="J4478" s="86">
        <v>6695.8333333333303</v>
      </c>
      <c r="K4478" s="44">
        <v>6924.4022103469897</v>
      </c>
      <c r="L4478" s="45">
        <v>6514.9426178001104</v>
      </c>
      <c r="M4478" s="46">
        <v>0.97298458511015895</v>
      </c>
      <c r="N4478" s="139">
        <v>6986.6578140402598</v>
      </c>
      <c r="O4478" s="45">
        <v>6489.5250391563604</v>
      </c>
      <c r="P4478" s="99">
        <v>0.96918855594121101</v>
      </c>
      <c r="Q4478" s="86">
        <v>6744.7180031241896</v>
      </c>
      <c r="R4478" s="44">
        <v>6974.9556065713005</v>
      </c>
      <c r="S4478" s="45">
        <v>6562.8423578887196</v>
      </c>
      <c r="T4478" s="140">
        <v>0.97303435886404299</v>
      </c>
      <c r="U4478" s="44">
        <v>7037.6657234636896</v>
      </c>
      <c r="V4478" s="45">
        <v>6537.1900335999098</v>
      </c>
      <c r="W4478" s="99">
        <v>0.96923103835799296</v>
      </c>
      <c r="X4478" s="86">
        <v>6787.9161139676698</v>
      </c>
      <c r="Y4478" s="44">
        <v>7019.6283275481301</v>
      </c>
      <c r="Z4478" s="45">
        <v>6605.1990444930398</v>
      </c>
      <c r="AA4478" s="46">
        <v>0.97308200832083802</v>
      </c>
      <c r="AB4478" s="139">
        <v>7082.7400859293602</v>
      </c>
      <c r="AC4478" s="45">
        <v>6579.3397880818802</v>
      </c>
      <c r="AD4478" s="99">
        <v>0.96927240667329395</v>
      </c>
      <c r="AE4478" s="142">
        <v>6831.7044741851496</v>
      </c>
      <c r="AF4478" s="44">
        <v>7064.9114466437004</v>
      </c>
      <c r="AG4478" s="45">
        <v>6648.0455577742796</v>
      </c>
      <c r="AH4478" s="140">
        <v>0.97311667723554796</v>
      </c>
      <c r="AI4478" s="44">
        <v>7128.4303344536902</v>
      </c>
      <c r="AJ4478" s="45">
        <v>6621.9903831482497</v>
      </c>
      <c r="AK4478" s="46">
        <v>0.969302815742492</v>
      </c>
    </row>
    <row r="4479" spans="1:37" x14ac:dyDescent="0.2">
      <c r="A4479" s="35" t="s">
        <v>2761</v>
      </c>
      <c r="B4479" s="35" t="s">
        <v>8984</v>
      </c>
      <c r="C4479" s="85" t="s">
        <v>1002</v>
      </c>
      <c r="D4479" s="85" t="s">
        <v>1002</v>
      </c>
      <c r="E4479" s="85" t="s">
        <v>12898</v>
      </c>
      <c r="F4479" s="85" t="s">
        <v>249</v>
      </c>
      <c r="G4479" s="85" t="s">
        <v>249</v>
      </c>
      <c r="H4479" s="840">
        <v>1.0301090936868</v>
      </c>
      <c r="I4479" s="840">
        <v>1.04430627189667</v>
      </c>
      <c r="J4479" s="86">
        <v>5483.5833333333303</v>
      </c>
      <c r="K4479" s="44">
        <v>5648.68905765605</v>
      </c>
      <c r="L4479" s="45">
        <v>5314.6660113754897</v>
      </c>
      <c r="M4479" s="46">
        <v>0.96919581381556996</v>
      </c>
      <c r="N4479" s="139">
        <v>5726.5404674680603</v>
      </c>
      <c r="O4479" s="45">
        <v>5319.0708262103499</v>
      </c>
      <c r="P4479" s="99">
        <v>0.969999086888504</v>
      </c>
      <c r="Q4479" s="86">
        <v>5534.7238382017804</v>
      </c>
      <c r="R4479" s="44">
        <v>5701.3693567767696</v>
      </c>
      <c r="S4479" s="45">
        <v>5364.5055858666101</v>
      </c>
      <c r="T4479" s="140">
        <v>0.96924539375202601</v>
      </c>
      <c r="U4479" s="44">
        <v>5779.9468174501499</v>
      </c>
      <c r="V4479" s="45">
        <v>5368.9123943182003</v>
      </c>
      <c r="W4479" s="99">
        <v>0.97004160483326796</v>
      </c>
      <c r="X4479" s="86">
        <v>5584.4159305084804</v>
      </c>
      <c r="Y4479" s="44">
        <v>5752.5576329462201</v>
      </c>
      <c r="Z4479" s="45">
        <v>5412.9344756632299</v>
      </c>
      <c r="AA4479" s="46">
        <v>0.96929285766333795</v>
      </c>
      <c r="AB4479" s="139">
        <v>5831.8405811097</v>
      </c>
      <c r="AC4479" s="45">
        <v>5417.3470023658101</v>
      </c>
      <c r="AD4479" s="99">
        <v>0.97008300774482903</v>
      </c>
      <c r="AE4479" s="142">
        <v>5632.5947458401397</v>
      </c>
      <c r="AF4479" s="44">
        <v>5802.1870687424298</v>
      </c>
      <c r="AG4479" s="45">
        <v>5459.8283728033502</v>
      </c>
      <c r="AH4479" s="140">
        <v>0.96932739157838699</v>
      </c>
      <c r="AI4479" s="44">
        <v>5882.15402013311</v>
      </c>
      <c r="AJ4479" s="45">
        <v>5464.2558776585702</v>
      </c>
      <c r="AK4479" s="46">
        <v>0.970113442245087</v>
      </c>
    </row>
    <row r="4480" spans="1:37" x14ac:dyDescent="0.2">
      <c r="A4480" s="35" t="s">
        <v>2760</v>
      </c>
      <c r="B4480" s="35" t="s">
        <v>8983</v>
      </c>
      <c r="C4480" s="85" t="s">
        <v>1002</v>
      </c>
      <c r="D4480" s="85" t="s">
        <v>1002</v>
      </c>
      <c r="E4480" s="85" t="s">
        <v>12898</v>
      </c>
      <c r="F4480" s="85" t="s">
        <v>250</v>
      </c>
      <c r="G4480" s="85" t="s">
        <v>250</v>
      </c>
      <c r="H4480" s="840">
        <v>1.0341359866106301</v>
      </c>
      <c r="I4480" s="840">
        <v>1.0434336498877801</v>
      </c>
      <c r="J4480" s="86">
        <v>15699.166666666701</v>
      </c>
      <c r="K4480" s="44">
        <v>16235.073209798</v>
      </c>
      <c r="L4480" s="45">
        <v>15275.0471657419</v>
      </c>
      <c r="M4480" s="46">
        <v>0.97298458511015895</v>
      </c>
      <c r="N4480" s="139">
        <v>16381.038775196601</v>
      </c>
      <c r="O4480" s="45">
        <v>15215.452671147101</v>
      </c>
      <c r="P4480" s="99">
        <v>0.96918855594121101</v>
      </c>
      <c r="Q4480" s="86">
        <v>15803.4755219785</v>
      </c>
      <c r="R4480" s="44">
        <v>16342.9427507982</v>
      </c>
      <c r="S4480" s="45">
        <v>15377.324672352001</v>
      </c>
      <c r="T4480" s="140">
        <v>0.97303435886404299</v>
      </c>
      <c r="U4480" s="44">
        <v>16489.8781448103</v>
      </c>
      <c r="V4480" s="45">
        <v>15317.2189898324</v>
      </c>
      <c r="W4480" s="99">
        <v>0.96923103835799296</v>
      </c>
      <c r="X4480" s="86">
        <v>15897.227376696501</v>
      </c>
      <c r="Y4480" s="44">
        <v>16439.8949175735</v>
      </c>
      <c r="Z4480" s="45">
        <v>15469.3059424489</v>
      </c>
      <c r="AA4480" s="46">
        <v>0.97308200832083802</v>
      </c>
      <c r="AB4480" s="139">
        <v>16587.7019847624</v>
      </c>
      <c r="AC4480" s="45">
        <v>15408.7438388432</v>
      </c>
      <c r="AD4480" s="99">
        <v>0.96927240667329395</v>
      </c>
      <c r="AE4480" s="142">
        <v>15988.0145058901</v>
      </c>
      <c r="AF4480" s="44">
        <v>16533.7811549937</v>
      </c>
      <c r="AG4480" s="45">
        <v>15558.203551565501</v>
      </c>
      <c r="AH4480" s="140">
        <v>0.97311667723554796</v>
      </c>
      <c r="AI4480" s="44">
        <v>16682.4323303397</v>
      </c>
      <c r="AJ4480" s="45">
        <v>15497.2274786911</v>
      </c>
      <c r="AK4480" s="46">
        <v>0.969302815742491</v>
      </c>
    </row>
    <row r="4481" spans="1:37" x14ac:dyDescent="0.2">
      <c r="A4481" s="35" t="s">
        <v>2759</v>
      </c>
      <c r="B4481" s="35" t="s">
        <v>8982</v>
      </c>
      <c r="C4481" s="85" t="s">
        <v>1002</v>
      </c>
      <c r="D4481" s="85" t="s">
        <v>1002</v>
      </c>
      <c r="E4481" s="85" t="s">
        <v>12898</v>
      </c>
      <c r="F4481" s="85" t="s">
        <v>250</v>
      </c>
      <c r="G4481" s="85" t="s">
        <v>250</v>
      </c>
      <c r="H4481" s="840">
        <v>1.0341359866106301</v>
      </c>
      <c r="I4481" s="840">
        <v>1.0434336498877801</v>
      </c>
      <c r="J4481" s="86">
        <v>4888</v>
      </c>
      <c r="K4481" s="44">
        <v>5054.85670255274</v>
      </c>
      <c r="L4481" s="45">
        <v>4755.9486520184601</v>
      </c>
      <c r="M4481" s="46">
        <v>0.97298458511015895</v>
      </c>
      <c r="N4481" s="139">
        <v>5100.3036806514701</v>
      </c>
      <c r="O4481" s="45">
        <v>4737.3936614406402</v>
      </c>
      <c r="P4481" s="99">
        <v>0.96918855594121101</v>
      </c>
      <c r="Q4481" s="86">
        <v>4926.7107202791703</v>
      </c>
      <c r="R4481" s="44">
        <v>5094.8888514610499</v>
      </c>
      <c r="S4481" s="45">
        <v>4793.8588070154501</v>
      </c>
      <c r="T4481" s="140">
        <v>0.97303435886404299</v>
      </c>
      <c r="U4481" s="44">
        <v>5140.6957488021399</v>
      </c>
      <c r="V4481" s="45">
        <v>4775.12094710563</v>
      </c>
      <c r="W4481" s="99">
        <v>0.96923103835799296</v>
      </c>
      <c r="X4481" s="86">
        <v>4963.9195440871399</v>
      </c>
      <c r="Y4481" s="44">
        <v>5133.3678351803301</v>
      </c>
      <c r="Z4481" s="45">
        <v>4830.3007991033701</v>
      </c>
      <c r="AA4481" s="46">
        <v>0.97308200832083802</v>
      </c>
      <c r="AB4481" s="139">
        <v>5179.5206876361299</v>
      </c>
      <c r="AC4481" s="45">
        <v>4811.3902430299404</v>
      </c>
      <c r="AD4481" s="99">
        <v>0.96927240667329395</v>
      </c>
      <c r="AE4481" s="142">
        <v>5000.9614272625204</v>
      </c>
      <c r="AF4481" s="44">
        <v>5171.6741795838097</v>
      </c>
      <c r="AG4481" s="45">
        <v>4866.5189670808404</v>
      </c>
      <c r="AH4481" s="140">
        <v>0.97311667723554796</v>
      </c>
      <c r="AI4481" s="44">
        <v>5218.1714349965296</v>
      </c>
      <c r="AJ4481" s="45">
        <v>4847.4459928651504</v>
      </c>
      <c r="AK4481" s="46">
        <v>0.969302815742492</v>
      </c>
    </row>
    <row r="4482" spans="1:37" x14ac:dyDescent="0.2">
      <c r="A4482" s="35" t="s">
        <v>2758</v>
      </c>
      <c r="B4482" s="35" t="s">
        <v>8981</v>
      </c>
      <c r="C4482" s="85" t="s">
        <v>1002</v>
      </c>
      <c r="D4482" s="85" t="s">
        <v>1002</v>
      </c>
      <c r="E4482" s="85" t="s">
        <v>12898</v>
      </c>
      <c r="F4482" s="85" t="s">
        <v>250</v>
      </c>
      <c r="G4482" s="85" t="s">
        <v>250</v>
      </c>
      <c r="H4482" s="840">
        <v>1.0341359866106301</v>
      </c>
      <c r="I4482" s="840">
        <v>1.0434336498877801</v>
      </c>
      <c r="J4482" s="86">
        <v>5681.5</v>
      </c>
      <c r="K4482" s="44">
        <v>5875.4436079282796</v>
      </c>
      <c r="L4482" s="45">
        <v>5528.0119203033701</v>
      </c>
      <c r="M4482" s="46">
        <v>0.97298458511015895</v>
      </c>
      <c r="N4482" s="139">
        <v>5928.2682818374196</v>
      </c>
      <c r="O4482" s="45">
        <v>5506.44478057999</v>
      </c>
      <c r="P4482" s="99">
        <v>0.96918855594121101</v>
      </c>
      <c r="Q4482" s="86">
        <v>5718.8259704437196</v>
      </c>
      <c r="R4482" s="44">
        <v>5914.0437371992903</v>
      </c>
      <c r="S4482" s="45">
        <v>5564.6141616057403</v>
      </c>
      <c r="T4482" s="140">
        <v>0.97303435886404399</v>
      </c>
      <c r="U4482" s="44">
        <v>5967.2154554131102</v>
      </c>
      <c r="V4482" s="45">
        <v>5542.8636335218198</v>
      </c>
      <c r="W4482" s="99">
        <v>0.96923103835799296</v>
      </c>
      <c r="X4482" s="86">
        <v>5751.8987066653999</v>
      </c>
      <c r="Y4482" s="44">
        <v>5948.2454439018102</v>
      </c>
      <c r="Z4482" s="45">
        <v>5597.0691451399898</v>
      </c>
      <c r="AA4482" s="46">
        <v>0.97308200832083802</v>
      </c>
      <c r="AB4482" s="139">
        <v>6001.7246612806703</v>
      </c>
      <c r="AC4482" s="45">
        <v>5575.1567023505704</v>
      </c>
      <c r="AD4482" s="99">
        <v>0.96927240667329395</v>
      </c>
      <c r="AE4482" s="142">
        <v>5783.7962207937799</v>
      </c>
      <c r="AF4482" s="44">
        <v>5981.2318111453897</v>
      </c>
      <c r="AG4482" s="45">
        <v>5628.3085601863604</v>
      </c>
      <c r="AH4482" s="140">
        <v>0.97311667723554796</v>
      </c>
      <c r="AI4482" s="44">
        <v>6035.0076008699998</v>
      </c>
      <c r="AJ4482" s="45">
        <v>5606.2499624961902</v>
      </c>
      <c r="AK4482" s="46">
        <v>0.969302815742492</v>
      </c>
    </row>
    <row r="4483" spans="1:37" x14ac:dyDescent="0.2">
      <c r="A4483" s="35" t="s">
        <v>2757</v>
      </c>
      <c r="B4483" s="35" t="s">
        <v>8980</v>
      </c>
      <c r="C4483" s="85" t="s">
        <v>1002</v>
      </c>
      <c r="D4483" s="85" t="s">
        <v>1002</v>
      </c>
      <c r="E4483" s="85" t="s">
        <v>12898</v>
      </c>
      <c r="F4483" s="85" t="s">
        <v>245</v>
      </c>
      <c r="G4483" s="85" t="s">
        <v>245</v>
      </c>
      <c r="H4483" s="840">
        <v>1.03089087302414</v>
      </c>
      <c r="I4483" s="840">
        <v>1.04352307507249</v>
      </c>
      <c r="J4483" s="86">
        <v>3489.8333333333298</v>
      </c>
      <c r="K4483" s="44">
        <v>3597.63733170876</v>
      </c>
      <c r="L4483" s="45">
        <v>3384.89880624129</v>
      </c>
      <c r="M4483" s="46">
        <v>0.96993136431767102</v>
      </c>
      <c r="N4483" s="139">
        <v>3641.72161149049</v>
      </c>
      <c r="O4483" s="45">
        <v>3382.59640194656</v>
      </c>
      <c r="P4483" s="99">
        <v>0.96927161811353801</v>
      </c>
      <c r="Q4483" s="86">
        <v>3501.7081935912402</v>
      </c>
      <c r="R4483" s="44">
        <v>3609.87901676707</v>
      </c>
      <c r="S4483" s="45">
        <v>3396.5903518830401</v>
      </c>
      <c r="T4483" s="140">
        <v>0.96998098188176296</v>
      </c>
      <c r="U4483" s="44">
        <v>3654.11330218288</v>
      </c>
      <c r="V4483" s="45">
        <v>3394.25514073978</v>
      </c>
      <c r="W4483" s="99">
        <v>0.96931410417118202</v>
      </c>
      <c r="X4483" s="86">
        <v>3512.5478129999801</v>
      </c>
      <c r="Y4483" s="44">
        <v>3621.0534814826001</v>
      </c>
      <c r="Z4483" s="45">
        <v>3407.2714223462599</v>
      </c>
      <c r="AA4483" s="46">
        <v>0.97002848181479895</v>
      </c>
      <c r="AB4483" s="139">
        <v>3665.4246951608998</v>
      </c>
      <c r="AC4483" s="45">
        <v>3404.9074573552698</v>
      </c>
      <c r="AD4483" s="99">
        <v>0.96935547603186301</v>
      </c>
      <c r="AE4483" s="142">
        <v>3522.2916974033901</v>
      </c>
      <c r="AF4483" s="44">
        <v>3631.0983629818802</v>
      </c>
      <c r="AG4483" s="45">
        <v>3416.84499857831</v>
      </c>
      <c r="AH4483" s="140">
        <v>0.97006304193862702</v>
      </c>
      <c r="AI4483" s="44">
        <v>3675.5926633767099</v>
      </c>
      <c r="AJ4483" s="45">
        <v>3414.4598638511002</v>
      </c>
      <c r="AK4483" s="46">
        <v>0.96938588770720402</v>
      </c>
    </row>
    <row r="4484" spans="1:37" x14ac:dyDescent="0.2">
      <c r="A4484" s="35" t="s">
        <v>2756</v>
      </c>
      <c r="B4484" s="35" t="s">
        <v>8979</v>
      </c>
      <c r="C4484" s="85" t="s">
        <v>1002</v>
      </c>
      <c r="D4484" s="85" t="s">
        <v>1002</v>
      </c>
      <c r="E4484" s="85" t="s">
        <v>12898</v>
      </c>
      <c r="F4484" s="85" t="s">
        <v>246</v>
      </c>
      <c r="G4484" s="85" t="s">
        <v>246</v>
      </c>
      <c r="H4484" s="840">
        <v>1.0331295275252199</v>
      </c>
      <c r="I4484" s="840">
        <v>1.04515053964341</v>
      </c>
      <c r="J4484" s="86">
        <v>14200.333333333299</v>
      </c>
      <c r="K4484" s="44">
        <v>14670.783667367299</v>
      </c>
      <c r="L4484" s="45">
        <v>13803.258512082801</v>
      </c>
      <c r="M4484" s="46">
        <v>0.97203764081238198</v>
      </c>
      <c r="N4484" s="139">
        <v>14841.4860464497</v>
      </c>
      <c r="O4484" s="45">
        <v>13785.4461861827</v>
      </c>
      <c r="P4484" s="99">
        <v>0.97078328110955603</v>
      </c>
      <c r="Q4484" s="86">
        <v>14361.339476794101</v>
      </c>
      <c r="R4484" s="44">
        <v>14837.1238682895</v>
      </c>
      <c r="S4484" s="45">
        <v>13960.4766660183</v>
      </c>
      <c r="T4484" s="140">
        <v>0.97208736612462299</v>
      </c>
      <c r="U4484" s="44">
        <v>15009.761704173599</v>
      </c>
      <c r="V4484" s="45">
        <v>13942.3593666994</v>
      </c>
      <c r="W4484" s="99">
        <v>0.97082583342788498</v>
      </c>
      <c r="X4484" s="86">
        <v>14512.809958997301</v>
      </c>
      <c r="Y4484" s="44">
        <v>14993.612496002201</v>
      </c>
      <c r="Z4484" s="45">
        <v>14108.4100626001</v>
      </c>
      <c r="AA4484" s="46">
        <v>0.97213496920721798</v>
      </c>
      <c r="AB4484" s="139">
        <v>15168.071160388399</v>
      </c>
      <c r="AC4484" s="45">
        <v>14090.012182185799</v>
      </c>
      <c r="AD4484" s="99">
        <v>0.97086726981156402</v>
      </c>
      <c r="AE4484" s="142">
        <v>14667.682786379901</v>
      </c>
      <c r="AF4484" s="44">
        <v>15153.616186982499</v>
      </c>
      <c r="AG4484" s="45">
        <v>14259.475371619001</v>
      </c>
      <c r="AH4484" s="140">
        <v>0.97216960438086797</v>
      </c>
      <c r="AI4484" s="44">
        <v>15329.936579503399</v>
      </c>
      <c r="AJ4484" s="45">
        <v>14240.8199057646</v>
      </c>
      <c r="AK4484" s="46">
        <v>0.97089772891654502</v>
      </c>
    </row>
    <row r="4485" spans="1:37" x14ac:dyDescent="0.2">
      <c r="A4485" s="35" t="s">
        <v>2755</v>
      </c>
      <c r="B4485" s="35" t="s">
        <v>8978</v>
      </c>
      <c r="C4485" s="85" t="s">
        <v>1002</v>
      </c>
      <c r="D4485" s="85" t="s">
        <v>1002</v>
      </c>
      <c r="E4485" s="85" t="s">
        <v>12898</v>
      </c>
      <c r="F4485" s="85" t="s">
        <v>248</v>
      </c>
      <c r="G4485" s="85" t="s">
        <v>248</v>
      </c>
      <c r="H4485" s="840">
        <v>1.03238351765863</v>
      </c>
      <c r="I4485" s="840">
        <v>1.0426544075027999</v>
      </c>
      <c r="J4485" s="86">
        <v>5639.75</v>
      </c>
      <c r="K4485" s="44">
        <v>5822.3849437152703</v>
      </c>
      <c r="L4485" s="45">
        <v>5478.0907657799698</v>
      </c>
      <c r="M4485" s="46">
        <v>0.97133574463051997</v>
      </c>
      <c r="N4485" s="139">
        <v>5880.3101947139303</v>
      </c>
      <c r="O4485" s="45">
        <v>5461.8991315011899</v>
      </c>
      <c r="P4485" s="99">
        <v>0.96846476022894401</v>
      </c>
      <c r="Q4485" s="86">
        <v>5642.0609038970997</v>
      </c>
      <c r="R4485" s="44">
        <v>5824.7706828095297</v>
      </c>
      <c r="S4485" s="45">
        <v>5480.6157799937801</v>
      </c>
      <c r="T4485" s="140">
        <v>0.97138543403673605</v>
      </c>
      <c r="U4485" s="44">
        <v>5882.7196688475497</v>
      </c>
      <c r="V4485" s="45">
        <v>5464.3766698719301</v>
      </c>
      <c r="W4485" s="99">
        <v>0.96850721091960701</v>
      </c>
      <c r="X4485" s="86">
        <v>5647.2296119154098</v>
      </c>
      <c r="Y4485" s="44">
        <v>5830.1067717752203</v>
      </c>
      <c r="Z4485" s="45">
        <v>5485.9052190976599</v>
      </c>
      <c r="AA4485" s="46">
        <v>0.97143300274574296</v>
      </c>
      <c r="AB4485" s="139">
        <v>5888.1088450439402</v>
      </c>
      <c r="AC4485" s="45">
        <v>5469.6160427678897</v>
      </c>
      <c r="AD4485" s="99">
        <v>0.96854854834080695</v>
      </c>
      <c r="AE4485" s="142">
        <v>5653.74679705771</v>
      </c>
      <c r="AF4485" s="44">
        <v>5836.8350062976597</v>
      </c>
      <c r="AG4485" s="45">
        <v>5492.4319049339001</v>
      </c>
      <c r="AH4485" s="140">
        <v>0.97146761290976802</v>
      </c>
      <c r="AI4485" s="44">
        <v>5894.90401685707</v>
      </c>
      <c r="AJ4485" s="45">
        <v>5476.1000497595796</v>
      </c>
      <c r="AK4485" s="46">
        <v>0.96857893470033296</v>
      </c>
    </row>
    <row r="4486" spans="1:37" x14ac:dyDescent="0.2">
      <c r="A4486" s="35" t="s">
        <v>2754</v>
      </c>
      <c r="B4486" s="35" t="s">
        <v>8977</v>
      </c>
      <c r="C4486" s="85" t="s">
        <v>1002</v>
      </c>
      <c r="D4486" s="85" t="s">
        <v>1002</v>
      </c>
      <c r="E4486" s="85" t="s">
        <v>12898</v>
      </c>
      <c r="F4486" s="85" t="s">
        <v>459</v>
      </c>
      <c r="G4486" s="85" t="s">
        <v>459</v>
      </c>
      <c r="H4486" s="840">
        <v>1.0126439493836299</v>
      </c>
      <c r="I4486" s="840">
        <v>1.04627282928509</v>
      </c>
      <c r="J4486" s="86">
        <v>10311.75</v>
      </c>
      <c r="K4486" s="44">
        <v>10442.1312450566</v>
      </c>
      <c r="L4486" s="45">
        <v>9824.6583318666508</v>
      </c>
      <c r="M4486" s="46">
        <v>0.95276343315796597</v>
      </c>
      <c r="N4486" s="139">
        <v>10788.903847380599</v>
      </c>
      <c r="O4486" s="45">
        <v>10021.22381347</v>
      </c>
      <c r="P4486" s="99">
        <v>0.97182571469149304</v>
      </c>
      <c r="Q4486" s="86">
        <v>10316.338526621101</v>
      </c>
      <c r="R4486" s="44">
        <v>10446.7777887761</v>
      </c>
      <c r="S4486" s="45">
        <v>9829.5329236271791</v>
      </c>
      <c r="T4486" s="140">
        <v>0.95281217248370398</v>
      </c>
      <c r="U4486" s="44">
        <v>10793.7046981107</v>
      </c>
      <c r="V4486" s="45">
        <v>10026.122517137999</v>
      </c>
      <c r="W4486" s="99">
        <v>0.97186831270278595</v>
      </c>
      <c r="X4486" s="86">
        <v>10320.8095951583</v>
      </c>
      <c r="Y4486" s="44">
        <v>10451.305389277501</v>
      </c>
      <c r="Z4486" s="45">
        <v>9834.2745726358407</v>
      </c>
      <c r="AA4486" s="46">
        <v>0.95285883166077401</v>
      </c>
      <c r="AB4486" s="139">
        <v>10798.382655638999</v>
      </c>
      <c r="AC4486" s="45">
        <v>10030.8959232205</v>
      </c>
      <c r="AD4486" s="99">
        <v>0.97190979358113205</v>
      </c>
      <c r="AE4486" s="142">
        <v>10333.0891971813</v>
      </c>
      <c r="AF4486" s="44">
        <v>10463.740253967</v>
      </c>
      <c r="AG4486" s="45">
        <v>9846.3260917638599</v>
      </c>
      <c r="AH4486" s="140">
        <v>0.95289278006520794</v>
      </c>
      <c r="AI4486" s="44">
        <v>10811.2304695901</v>
      </c>
      <c r="AJ4486" s="45">
        <v>10043.145663302899</v>
      </c>
      <c r="AK4486" s="46">
        <v>0.97194028539330302</v>
      </c>
    </row>
    <row r="4487" spans="1:37" x14ac:dyDescent="0.2">
      <c r="A4487" s="35" t="s">
        <v>2753</v>
      </c>
      <c r="B4487" s="35" t="s">
        <v>8976</v>
      </c>
      <c r="C4487" s="85" t="s">
        <v>1002</v>
      </c>
      <c r="D4487" s="85" t="s">
        <v>1002</v>
      </c>
      <c r="E4487" s="85" t="s">
        <v>12898</v>
      </c>
      <c r="F4487" s="85" t="s">
        <v>246</v>
      </c>
      <c r="G4487" s="85" t="s">
        <v>246</v>
      </c>
      <c r="H4487" s="840">
        <v>1.0331295275252199</v>
      </c>
      <c r="I4487" s="840">
        <v>1.04515053964341</v>
      </c>
      <c r="J4487" s="86">
        <v>9722.75</v>
      </c>
      <c r="K4487" s="44">
        <v>10044.860113745801</v>
      </c>
      <c r="L4487" s="45">
        <v>9450.8789722085894</v>
      </c>
      <c r="M4487" s="46">
        <v>0.97203764081238198</v>
      </c>
      <c r="N4487" s="139">
        <v>10161.737409318001</v>
      </c>
      <c r="O4487" s="45">
        <v>9438.6831464079405</v>
      </c>
      <c r="P4487" s="99">
        <v>0.97078328110955603</v>
      </c>
      <c r="Q4487" s="86">
        <v>9827.7060445704592</v>
      </c>
      <c r="R4487" s="44">
        <v>10153.2933024838</v>
      </c>
      <c r="S4487" s="45">
        <v>9553.3888839135307</v>
      </c>
      <c r="T4487" s="140">
        <v>0.97208736612462299</v>
      </c>
      <c r="U4487" s="44">
        <v>10271.4322759397</v>
      </c>
      <c r="V4487" s="45">
        <v>9540.9909114043694</v>
      </c>
      <c r="W4487" s="99">
        <v>0.97082583342788498</v>
      </c>
      <c r="X4487" s="86">
        <v>9927.8660232910406</v>
      </c>
      <c r="Y4487" s="44">
        <v>10256.7715339763</v>
      </c>
      <c r="Z4487" s="45">
        <v>9651.22573084541</v>
      </c>
      <c r="AA4487" s="46">
        <v>0.97213496920721798</v>
      </c>
      <c r="AB4487" s="139">
        <v>10376.1145317501</v>
      </c>
      <c r="AC4487" s="45">
        <v>9638.6401810875595</v>
      </c>
      <c r="AD4487" s="99">
        <v>0.97086726981156402</v>
      </c>
      <c r="AE4487" s="142">
        <v>10028.1093635494</v>
      </c>
      <c r="AF4487" s="44">
        <v>10360.335888735</v>
      </c>
      <c r="AG4487" s="45">
        <v>9749.0231126499093</v>
      </c>
      <c r="AH4487" s="140">
        <v>0.97216960438086797</v>
      </c>
      <c r="AI4487" s="44">
        <v>10480.883912916899</v>
      </c>
      <c r="AJ4487" s="45">
        <v>9736.2686063968704</v>
      </c>
      <c r="AK4487" s="46">
        <v>0.97089772891654502</v>
      </c>
    </row>
    <row r="4488" spans="1:37" x14ac:dyDescent="0.2">
      <c r="A4488" s="35" t="s">
        <v>2752</v>
      </c>
      <c r="B4488" s="35" t="s">
        <v>8975</v>
      </c>
      <c r="C4488" s="85" t="s">
        <v>1002</v>
      </c>
      <c r="D4488" s="85" t="s">
        <v>1002</v>
      </c>
      <c r="E4488" s="85" t="s">
        <v>12898</v>
      </c>
      <c r="F4488" s="85" t="s">
        <v>459</v>
      </c>
      <c r="G4488" s="85" t="s">
        <v>459</v>
      </c>
      <c r="H4488" s="840">
        <v>1.0126439493836299</v>
      </c>
      <c r="I4488" s="840">
        <v>1.04627282928509</v>
      </c>
      <c r="J4488" s="86">
        <v>3971.5</v>
      </c>
      <c r="K4488" s="44">
        <v>4021.7154449770701</v>
      </c>
      <c r="L4488" s="45">
        <v>3783.8999747868602</v>
      </c>
      <c r="M4488" s="46">
        <v>0.95276343315796597</v>
      </c>
      <c r="N4488" s="139">
        <v>4155.2725415057503</v>
      </c>
      <c r="O4488" s="45">
        <v>3859.6058258972698</v>
      </c>
      <c r="P4488" s="99">
        <v>0.97182571469149404</v>
      </c>
      <c r="Q4488" s="86">
        <v>3990.4729475629201</v>
      </c>
      <c r="R4488" s="44">
        <v>4040.9282855286401</v>
      </c>
      <c r="S4488" s="45">
        <v>3802.1711984048702</v>
      </c>
      <c r="T4488" s="140">
        <v>0.95281217248370398</v>
      </c>
      <c r="U4488" s="44">
        <v>4175.12342103228</v>
      </c>
      <c r="V4488" s="45">
        <v>3878.2142104340901</v>
      </c>
      <c r="W4488" s="99">
        <v>0.97186831270278595</v>
      </c>
      <c r="X4488" s="86">
        <v>4007.33241752509</v>
      </c>
      <c r="Y4488" s="44">
        <v>4058.0009257756401</v>
      </c>
      <c r="Z4488" s="45">
        <v>3818.4220854393002</v>
      </c>
      <c r="AA4488" s="46">
        <v>0.95285883166077401</v>
      </c>
      <c r="AB4488" s="139">
        <v>4192.7630263698502</v>
      </c>
      <c r="AC4488" s="45">
        <v>3894.7656227277898</v>
      </c>
      <c r="AD4488" s="99">
        <v>0.97190979358113205</v>
      </c>
      <c r="AE4488" s="142">
        <v>4023.8441130373099</v>
      </c>
      <c r="AF4488" s="44">
        <v>4074.7213943301599</v>
      </c>
      <c r="AG4488" s="45">
        <v>3834.2920034211402</v>
      </c>
      <c r="AH4488" s="140">
        <v>0.95289278006520794</v>
      </c>
      <c r="AI4488" s="44">
        <v>4210.03876474971</v>
      </c>
      <c r="AJ4488" s="45">
        <v>3910.93619560365</v>
      </c>
      <c r="AK4488" s="46">
        <v>0.97194028539330302</v>
      </c>
    </row>
    <row r="4489" spans="1:37" x14ac:dyDescent="0.2">
      <c r="A4489" s="35" t="s">
        <v>2751</v>
      </c>
      <c r="B4489" s="35" t="s">
        <v>8974</v>
      </c>
      <c r="C4489" s="85" t="s">
        <v>1002</v>
      </c>
      <c r="D4489" s="85" t="s">
        <v>1002</v>
      </c>
      <c r="E4489" s="85" t="s">
        <v>12898</v>
      </c>
      <c r="F4489" s="85" t="s">
        <v>459</v>
      </c>
      <c r="G4489" s="85" t="s">
        <v>459</v>
      </c>
      <c r="H4489" s="840">
        <v>1.0126439493836299</v>
      </c>
      <c r="I4489" s="840">
        <v>1.04627282928509</v>
      </c>
      <c r="J4489" s="86">
        <v>6776.9166666666697</v>
      </c>
      <c r="K4489" s="44">
        <v>6862.6036579770598</v>
      </c>
      <c r="L4489" s="45">
        <v>6456.7983895587704</v>
      </c>
      <c r="M4489" s="46">
        <v>0.95276343315796597</v>
      </c>
      <c r="N4489" s="139">
        <v>7090.5037746626404</v>
      </c>
      <c r="O4489" s="45">
        <v>6585.9818829880296</v>
      </c>
      <c r="P4489" s="99">
        <v>0.97182571469149404</v>
      </c>
      <c r="Q4489" s="86">
        <v>6801.3264694938498</v>
      </c>
      <c r="R4489" s="44">
        <v>6887.3220971156497</v>
      </c>
      <c r="S4489" s="45">
        <v>6480.3866491693598</v>
      </c>
      <c r="T4489" s="140">
        <v>0.95281217248370398</v>
      </c>
      <c r="U4489" s="44">
        <v>7116.0430881289303</v>
      </c>
      <c r="V4489" s="45">
        <v>6609.9936800477899</v>
      </c>
      <c r="W4489" s="99">
        <v>0.97186831270278595</v>
      </c>
      <c r="X4489" s="86">
        <v>6821.7629955618304</v>
      </c>
      <c r="Y4489" s="44">
        <v>6908.0170215848102</v>
      </c>
      <c r="Z4489" s="45">
        <v>6500.1771178177496</v>
      </c>
      <c r="AA4489" s="46">
        <v>0.95285883166077401</v>
      </c>
      <c r="AB4489" s="139">
        <v>7137.4252700788302</v>
      </c>
      <c r="AC4489" s="45">
        <v>6630.1382648758999</v>
      </c>
      <c r="AD4489" s="99">
        <v>0.97190979358113205</v>
      </c>
      <c r="AE4489" s="142">
        <v>6845.4378428238497</v>
      </c>
      <c r="AF4489" s="44">
        <v>6931.9912124172697</v>
      </c>
      <c r="AG4489" s="45">
        <v>6522.9682968119896</v>
      </c>
      <c r="AH4489" s="140">
        <v>0.95289278006520794</v>
      </c>
      <c r="AI4489" s="44">
        <v>7162.1956195065504</v>
      </c>
      <c r="AJ4489" s="45">
        <v>6653.3568105963204</v>
      </c>
      <c r="AK4489" s="46">
        <v>0.97194028539330302</v>
      </c>
    </row>
    <row r="4490" spans="1:37" x14ac:dyDescent="0.2">
      <c r="A4490" s="35" t="s">
        <v>2750</v>
      </c>
      <c r="B4490" s="35" t="s">
        <v>8973</v>
      </c>
      <c r="C4490" s="85" t="s">
        <v>1002</v>
      </c>
      <c r="D4490" s="85" t="s">
        <v>1002</v>
      </c>
      <c r="E4490" s="85" t="s">
        <v>12898</v>
      </c>
      <c r="F4490" s="85" t="s">
        <v>250</v>
      </c>
      <c r="G4490" s="85" t="s">
        <v>250</v>
      </c>
      <c r="H4490" s="840">
        <v>1.0341359866106301</v>
      </c>
      <c r="I4490" s="840">
        <v>1.0434336498877801</v>
      </c>
      <c r="J4490" s="86">
        <v>5518.8333333333303</v>
      </c>
      <c r="K4490" s="44">
        <v>5707.2241541062804</v>
      </c>
      <c r="L4490" s="45">
        <v>5369.7397611254501</v>
      </c>
      <c r="M4490" s="46">
        <v>0.97298458511015895</v>
      </c>
      <c r="N4490" s="139">
        <v>5758.5364081223397</v>
      </c>
      <c r="O4490" s="45">
        <v>5348.7901088135504</v>
      </c>
      <c r="P4490" s="99">
        <v>0.96918855594121101</v>
      </c>
      <c r="Q4490" s="86">
        <v>5556.3150075433596</v>
      </c>
      <c r="R4490" s="44">
        <v>5745.9853022452799</v>
      </c>
      <c r="S4490" s="45">
        <v>5406.4854110116103</v>
      </c>
      <c r="T4490" s="140">
        <v>0.97303435886404299</v>
      </c>
      <c r="U4490" s="44">
        <v>5797.6460482472103</v>
      </c>
      <c r="V4490" s="45">
        <v>5385.35296420534</v>
      </c>
      <c r="W4490" s="99">
        <v>0.96923103835799296</v>
      </c>
      <c r="X4490" s="86">
        <v>5591.4205097047097</v>
      </c>
      <c r="Y4490" s="44">
        <v>5782.2891653583802</v>
      </c>
      <c r="Z4490" s="45">
        <v>5440.9106989497895</v>
      </c>
      <c r="AA4490" s="46">
        <v>0.97308200832083802</v>
      </c>
      <c r="AB4490" s="139">
        <v>5834.2763104985797</v>
      </c>
      <c r="AC4490" s="45">
        <v>5419.6096141639</v>
      </c>
      <c r="AD4490" s="99">
        <v>0.96927240667329395</v>
      </c>
      <c r="AE4490" s="142">
        <v>5623.8536983740296</v>
      </c>
      <c r="AF4490" s="44">
        <v>5815.82949292186</v>
      </c>
      <c r="AG4490" s="45">
        <v>5472.6658242205804</v>
      </c>
      <c r="AH4490" s="140">
        <v>0.97311667723554796</v>
      </c>
      <c r="AI4490" s="44">
        <v>5868.11819092931</v>
      </c>
      <c r="AJ4490" s="45">
        <v>5451.2172251577804</v>
      </c>
      <c r="AK4490" s="46">
        <v>0.969302815742492</v>
      </c>
    </row>
    <row r="4491" spans="1:37" x14ac:dyDescent="0.2">
      <c r="A4491" s="35" t="s">
        <v>2749</v>
      </c>
      <c r="B4491" s="35" t="s">
        <v>8972</v>
      </c>
      <c r="C4491" s="85" t="s">
        <v>1002</v>
      </c>
      <c r="D4491" s="85" t="s">
        <v>1002</v>
      </c>
      <c r="E4491" s="85" t="s">
        <v>12898</v>
      </c>
      <c r="F4491" s="85" t="s">
        <v>245</v>
      </c>
      <c r="G4491" s="85" t="s">
        <v>245</v>
      </c>
      <c r="H4491" s="840">
        <v>1.03089087302414</v>
      </c>
      <c r="I4491" s="840">
        <v>1.04352307507249</v>
      </c>
      <c r="J4491" s="86">
        <v>3889.3333333333298</v>
      </c>
      <c r="K4491" s="44">
        <v>4009.4782354818999</v>
      </c>
      <c r="L4491" s="45">
        <v>3772.3863862861899</v>
      </c>
      <c r="M4491" s="46">
        <v>0.96993136431767102</v>
      </c>
      <c r="N4491" s="139">
        <v>4058.6090799819599</v>
      </c>
      <c r="O4491" s="45">
        <v>3769.8204133829199</v>
      </c>
      <c r="P4491" s="99">
        <v>0.96927161811353801</v>
      </c>
      <c r="Q4491" s="86">
        <v>3900.8153793117299</v>
      </c>
      <c r="R4491" s="44">
        <v>4021.3149718846798</v>
      </c>
      <c r="S4491" s="45">
        <v>3783.7167317642702</v>
      </c>
      <c r="T4491" s="140">
        <v>0.96998098188176296</v>
      </c>
      <c r="U4491" s="44">
        <v>4070.5908599094601</v>
      </c>
      <c r="V4491" s="45">
        <v>3781.1153649347202</v>
      </c>
      <c r="W4491" s="99">
        <v>0.96931410417118202</v>
      </c>
      <c r="X4491" s="86">
        <v>3912.4489453862798</v>
      </c>
      <c r="Y4491" s="44">
        <v>4033.3079089716498</v>
      </c>
      <c r="Z4491" s="45">
        <v>3795.1869106709601</v>
      </c>
      <c r="AA4491" s="46">
        <v>0.97002848181479895</v>
      </c>
      <c r="AB4491" s="139">
        <v>4082.73075455363</v>
      </c>
      <c r="AC4491" s="45">
        <v>3792.5538099052801</v>
      </c>
      <c r="AD4491" s="99">
        <v>0.96935547603186301</v>
      </c>
      <c r="AE4491" s="142">
        <v>3923.5915284808898</v>
      </c>
      <c r="AF4491" s="44">
        <v>4044.7946961858001</v>
      </c>
      <c r="AG4491" s="45">
        <v>3806.1311334427901</v>
      </c>
      <c r="AH4491" s="140">
        <v>0.97006304193862702</v>
      </c>
      <c r="AI4491" s="44">
        <v>4094.3582971287601</v>
      </c>
      <c r="AJ4491" s="45">
        <v>3803.4742568369102</v>
      </c>
      <c r="AK4491" s="46">
        <v>0.96938588770720402</v>
      </c>
    </row>
    <row r="4492" spans="1:37" x14ac:dyDescent="0.2">
      <c r="A4492" s="35" t="s">
        <v>2748</v>
      </c>
      <c r="B4492" s="35" t="s">
        <v>8971</v>
      </c>
      <c r="C4492" s="85" t="s">
        <v>1002</v>
      </c>
      <c r="D4492" s="85" t="s">
        <v>1002</v>
      </c>
      <c r="E4492" s="85" t="s">
        <v>12898</v>
      </c>
      <c r="F4492" s="85" t="s">
        <v>248</v>
      </c>
      <c r="G4492" s="85" t="s">
        <v>248</v>
      </c>
      <c r="H4492" s="840">
        <v>1.03238351765863</v>
      </c>
      <c r="I4492" s="840">
        <v>1.0426544075027999</v>
      </c>
      <c r="J4492" s="86">
        <v>3328.25</v>
      </c>
      <c r="K4492" s="44">
        <v>3436.0304426473399</v>
      </c>
      <c r="L4492" s="45">
        <v>3232.8481920665299</v>
      </c>
      <c r="M4492" s="46">
        <v>0.97133574463051897</v>
      </c>
      <c r="N4492" s="139">
        <v>3470.2145317712002</v>
      </c>
      <c r="O4492" s="45">
        <v>3223.2928382319801</v>
      </c>
      <c r="P4492" s="99">
        <v>0.96846476022894401</v>
      </c>
      <c r="Q4492" s="86">
        <v>3329.4539890606102</v>
      </c>
      <c r="R4492" s="44">
        <v>3437.2734211089601</v>
      </c>
      <c r="S4492" s="45">
        <v>3234.18310826898</v>
      </c>
      <c r="T4492" s="140">
        <v>0.97138543403673705</v>
      </c>
      <c r="U4492" s="44">
        <v>3471.4698762718299</v>
      </c>
      <c r="V4492" s="45">
        <v>3224.6001968302498</v>
      </c>
      <c r="W4492" s="99">
        <v>0.96850721091960701</v>
      </c>
      <c r="X4492" s="86">
        <v>3329.9031887941101</v>
      </c>
      <c r="Y4492" s="44">
        <v>3437.7371675099598</v>
      </c>
      <c r="Z4492" s="45">
        <v>3234.7778535428902</v>
      </c>
      <c r="AA4492" s="46">
        <v>0.97143300274574296</v>
      </c>
      <c r="AB4492" s="139">
        <v>3471.9382363538198</v>
      </c>
      <c r="AC4492" s="45">
        <v>3225.1728996219599</v>
      </c>
      <c r="AD4492" s="99">
        <v>0.96854854834080695</v>
      </c>
      <c r="AE4492" s="142">
        <v>3330.1451667820902</v>
      </c>
      <c r="AF4492" s="44">
        <v>3437.9869815963898</v>
      </c>
      <c r="AG4492" s="45">
        <v>3235.1281758168002</v>
      </c>
      <c r="AH4492" s="140">
        <v>0.97146761290976802</v>
      </c>
      <c r="AI4492" s="44">
        <v>3472.1905357695</v>
      </c>
      <c r="AJ4492" s="45">
        <v>3225.5084580392599</v>
      </c>
      <c r="AK4492" s="46">
        <v>0.96857893470033296</v>
      </c>
    </row>
    <row r="4493" spans="1:37" x14ac:dyDescent="0.2">
      <c r="A4493" s="35" t="s">
        <v>2747</v>
      </c>
      <c r="B4493" s="35" t="s">
        <v>8970</v>
      </c>
      <c r="C4493" s="85" t="s">
        <v>1002</v>
      </c>
      <c r="D4493" s="85" t="s">
        <v>1002</v>
      </c>
      <c r="E4493" s="85" t="s">
        <v>12898</v>
      </c>
      <c r="F4493" s="85" t="s">
        <v>248</v>
      </c>
      <c r="G4493" s="85" t="s">
        <v>248</v>
      </c>
      <c r="H4493" s="840">
        <v>1.03238351765863</v>
      </c>
      <c r="I4493" s="840">
        <v>1.0426544075027999</v>
      </c>
      <c r="J4493" s="86">
        <v>5518.25</v>
      </c>
      <c r="K4493" s="44">
        <v>5696.9503463197498</v>
      </c>
      <c r="L4493" s="45">
        <v>5360.0734728073603</v>
      </c>
      <c r="M4493" s="46">
        <v>0.97133574463051897</v>
      </c>
      <c r="N4493" s="139">
        <v>5753.6276842023399</v>
      </c>
      <c r="O4493" s="45">
        <v>5344.2306631333704</v>
      </c>
      <c r="P4493" s="99">
        <v>0.96846476022894401</v>
      </c>
      <c r="Q4493" s="86">
        <v>5515.1761281159897</v>
      </c>
      <c r="R4493" s="44">
        <v>5693.7769316512904</v>
      </c>
      <c r="S4493" s="45">
        <v>5357.3617569989901</v>
      </c>
      <c r="T4493" s="140">
        <v>0.97138543403673705</v>
      </c>
      <c r="U4493" s="44">
        <v>5750.42269813437</v>
      </c>
      <c r="V4493" s="45">
        <v>5341.4878495720104</v>
      </c>
      <c r="W4493" s="99">
        <v>0.96850721091960701</v>
      </c>
      <c r="X4493" s="86">
        <v>5512.3126061134799</v>
      </c>
      <c r="Y4493" s="44">
        <v>5690.8206787334602</v>
      </c>
      <c r="Z4493" s="45">
        <v>5354.8423870300303</v>
      </c>
      <c r="AA4493" s="46">
        <v>0.97143300274574296</v>
      </c>
      <c r="AB4493" s="139">
        <v>5747.4370342974798</v>
      </c>
      <c r="AC4493" s="45">
        <v>5338.9423726519399</v>
      </c>
      <c r="AD4493" s="99">
        <v>0.96854854834080695</v>
      </c>
      <c r="AE4493" s="142">
        <v>5510.4961067286204</v>
      </c>
      <c r="AF4493" s="44">
        <v>5688.9453547086896</v>
      </c>
      <c r="AG4493" s="45">
        <v>5353.2684987522198</v>
      </c>
      <c r="AH4493" s="140">
        <v>0.97146761290976802</v>
      </c>
      <c r="AI4493" s="44">
        <v>5745.5430532076298</v>
      </c>
      <c r="AJ4493" s="45">
        <v>5337.3504487255404</v>
      </c>
      <c r="AK4493" s="46">
        <v>0.96857893470033296</v>
      </c>
    </row>
    <row r="4494" spans="1:37" x14ac:dyDescent="0.2">
      <c r="A4494" s="35" t="s">
        <v>2746</v>
      </c>
      <c r="B4494" s="35" t="s">
        <v>8969</v>
      </c>
      <c r="C4494" s="85" t="s">
        <v>1002</v>
      </c>
      <c r="D4494" s="85" t="s">
        <v>1002</v>
      </c>
      <c r="E4494" s="85" t="s">
        <v>12898</v>
      </c>
      <c r="F4494" s="85" t="s">
        <v>246</v>
      </c>
      <c r="G4494" s="85" t="s">
        <v>246</v>
      </c>
      <c r="H4494" s="840">
        <v>1.0331295275252199</v>
      </c>
      <c r="I4494" s="840">
        <v>1.04515053964341</v>
      </c>
      <c r="J4494" s="86">
        <v>8505</v>
      </c>
      <c r="K4494" s="44">
        <v>8786.7666316019804</v>
      </c>
      <c r="L4494" s="45">
        <v>8267.1801351093109</v>
      </c>
      <c r="M4494" s="46">
        <v>0.97203764081238198</v>
      </c>
      <c r="N4494" s="139">
        <v>8889.0053396672392</v>
      </c>
      <c r="O4494" s="45">
        <v>8256.5118058367698</v>
      </c>
      <c r="P4494" s="99">
        <v>0.97078328110955603</v>
      </c>
      <c r="Q4494" s="86">
        <v>8597.0786589835807</v>
      </c>
      <c r="R4494" s="44">
        <v>8881.8958130528408</v>
      </c>
      <c r="S4494" s="45">
        <v>8357.1115499775497</v>
      </c>
      <c r="T4494" s="140">
        <v>0.97208736612462299</v>
      </c>
      <c r="U4494" s="44">
        <v>8985.2413997935691</v>
      </c>
      <c r="V4494" s="45">
        <v>8346.2660541528094</v>
      </c>
      <c r="W4494" s="99">
        <v>0.97082583342788498</v>
      </c>
      <c r="X4494" s="86">
        <v>8686.0521558450801</v>
      </c>
      <c r="Y4494" s="44">
        <v>8973.8169598276309</v>
      </c>
      <c r="Z4494" s="45">
        <v>8444.0150450547408</v>
      </c>
      <c r="AA4494" s="46">
        <v>0.97213496920721798</v>
      </c>
      <c r="AB4494" s="139">
        <v>9078.2320980523291</v>
      </c>
      <c r="AC4494" s="45">
        <v>8433.0037419861692</v>
      </c>
      <c r="AD4494" s="99">
        <v>0.97086726981156402</v>
      </c>
      <c r="AE4494" s="142">
        <v>8773.9148956204408</v>
      </c>
      <c r="AF4494" s="44">
        <v>9064.5905506588297</v>
      </c>
      <c r="AG4494" s="45">
        <v>8529.73337294673</v>
      </c>
      <c r="AH4494" s="140">
        <v>0.97216960438086797</v>
      </c>
      <c r="AI4494" s="44">
        <v>9170.0618879431004</v>
      </c>
      <c r="AJ4494" s="45">
        <v>8518.5740458649307</v>
      </c>
      <c r="AK4494" s="46">
        <v>0.97089772891654502</v>
      </c>
    </row>
    <row r="4495" spans="1:37" x14ac:dyDescent="0.2">
      <c r="A4495" s="35" t="s">
        <v>2745</v>
      </c>
      <c r="B4495" s="35" t="s">
        <v>8968</v>
      </c>
      <c r="C4495" s="85" t="s">
        <v>1002</v>
      </c>
      <c r="D4495" s="85" t="s">
        <v>1002</v>
      </c>
      <c r="E4495" s="85" t="s">
        <v>12898</v>
      </c>
      <c r="F4495" s="85" t="s">
        <v>249</v>
      </c>
      <c r="G4495" s="85" t="s">
        <v>249</v>
      </c>
      <c r="H4495" s="840">
        <v>1.0301090936868</v>
      </c>
      <c r="I4495" s="840">
        <v>1.04430627189667</v>
      </c>
      <c r="J4495" s="86">
        <v>10251.083333333299</v>
      </c>
      <c r="K4495" s="44">
        <v>10559.734161807901</v>
      </c>
      <c r="L4495" s="45">
        <v>9935.3070537412204</v>
      </c>
      <c r="M4495" s="46">
        <v>0.96919581381556996</v>
      </c>
      <c r="N4495" s="139">
        <v>10705.2706187354</v>
      </c>
      <c r="O4495" s="45">
        <v>9943.5414729512995</v>
      </c>
      <c r="P4495" s="99">
        <v>0.969999086888504</v>
      </c>
      <c r="Q4495" s="86">
        <v>10337.496820840901</v>
      </c>
      <c r="R4495" s="44">
        <v>10648.749481106601</v>
      </c>
      <c r="S4495" s="45">
        <v>10019.5711765263</v>
      </c>
      <c r="T4495" s="140">
        <v>0.96924539375202601</v>
      </c>
      <c r="U4495" s="44">
        <v>10795.512765716099</v>
      </c>
      <c r="V4495" s="45">
        <v>10027.802006047301</v>
      </c>
      <c r="W4495" s="99">
        <v>0.97004160483326796</v>
      </c>
      <c r="X4495" s="86">
        <v>10426.3030657408</v>
      </c>
      <c r="Y4495" s="44">
        <v>10740.2296015541</v>
      </c>
      <c r="Z4495" s="45">
        <v>10106.141093455901</v>
      </c>
      <c r="AA4495" s="46">
        <v>0.96929285766333795</v>
      </c>
      <c r="AB4495" s="139">
        <v>10888.253684248601</v>
      </c>
      <c r="AC4495" s="45">
        <v>10114.3794376729</v>
      </c>
      <c r="AD4495" s="99">
        <v>0.97008300774482903</v>
      </c>
      <c r="AE4495" s="142">
        <v>10508.9757439309</v>
      </c>
      <c r="AF4495" s="44">
        <v>10825.391479157201</v>
      </c>
      <c r="AG4495" s="45">
        <v>10186.638046025</v>
      </c>
      <c r="AH4495" s="140">
        <v>0.96932739157838699</v>
      </c>
      <c r="AI4495" s="44">
        <v>10974.589280597</v>
      </c>
      <c r="AJ4495" s="45">
        <v>10194.898633414899</v>
      </c>
      <c r="AK4495" s="46">
        <v>0.970113442245087</v>
      </c>
    </row>
    <row r="4496" spans="1:37" x14ac:dyDescent="0.2">
      <c r="A4496" s="35" t="s">
        <v>2744</v>
      </c>
      <c r="B4496" s="35" t="s">
        <v>8967</v>
      </c>
      <c r="C4496" s="85" t="s">
        <v>1131</v>
      </c>
      <c r="D4496" s="85" t="s">
        <v>1131</v>
      </c>
      <c r="E4496" s="85" t="s">
        <v>12898</v>
      </c>
      <c r="F4496" s="85" t="s">
        <v>430</v>
      </c>
      <c r="G4496" s="85" t="s">
        <v>430</v>
      </c>
      <c r="H4496" s="840">
        <v>1.0215351467882601</v>
      </c>
      <c r="I4496" s="840">
        <v>1.02910512944225</v>
      </c>
      <c r="J4496" s="86">
        <v>10045.916666666701</v>
      </c>
      <c r="K4496" s="44">
        <v>10262.256956706</v>
      </c>
      <c r="L4496" s="45">
        <v>9655.4205216668306</v>
      </c>
      <c r="M4496" s="46">
        <v>0.961128868777546</v>
      </c>
      <c r="N4496" s="139">
        <v>10338.304371615999</v>
      </c>
      <c r="O4496" s="45">
        <v>9602.6865588290002</v>
      </c>
      <c r="P4496" s="99">
        <v>0.95587957549873503</v>
      </c>
      <c r="Q4496" s="86">
        <v>10115.687521612799</v>
      </c>
      <c r="R4496" s="44">
        <v>10333.530337254901</v>
      </c>
      <c r="S4496" s="45">
        <v>9722.9766652524595</v>
      </c>
      <c r="T4496" s="140">
        <v>0.96117803604339802</v>
      </c>
      <c r="U4496" s="44">
        <v>10410.1059163266</v>
      </c>
      <c r="V4496" s="45">
        <v>9669.8029316795491</v>
      </c>
      <c r="W4496" s="99">
        <v>0.95592147454332199</v>
      </c>
      <c r="X4496" s="86">
        <v>10180.851291430599</v>
      </c>
      <c r="Y4496" s="44">
        <v>10400.097418421001</v>
      </c>
      <c r="Z4496" s="45">
        <v>9786.0898505410005</v>
      </c>
      <c r="AA4496" s="46">
        <v>0.96122510489649904</v>
      </c>
      <c r="AB4496" s="139">
        <v>10477.1662860999</v>
      </c>
      <c r="AC4496" s="45">
        <v>9732.5097598074899</v>
      </c>
      <c r="AD4496" s="99">
        <v>0.95596227478536699</v>
      </c>
      <c r="AE4496" s="142">
        <v>10250.7473985132</v>
      </c>
      <c r="AF4496" s="44">
        <v>10471.4987484296</v>
      </c>
      <c r="AG4496" s="45">
        <v>9853.6267953943297</v>
      </c>
      <c r="AH4496" s="140">
        <v>0.96125935137407703</v>
      </c>
      <c r="AI4496" s="44">
        <v>10549.096728426801</v>
      </c>
      <c r="AJ4496" s="45">
        <v>9799.6352365132898</v>
      </c>
      <c r="AK4496" s="46">
        <v>0.95599226627461598</v>
      </c>
    </row>
    <row r="4497" spans="1:37" x14ac:dyDescent="0.2">
      <c r="A4497" s="35" t="s">
        <v>2743</v>
      </c>
      <c r="B4497" s="35" t="s">
        <v>8966</v>
      </c>
      <c r="C4497" s="85" t="s">
        <v>1131</v>
      </c>
      <c r="D4497" s="85" t="s">
        <v>1131</v>
      </c>
      <c r="E4497" s="85" t="s">
        <v>12898</v>
      </c>
      <c r="F4497" s="85" t="s">
        <v>458</v>
      </c>
      <c r="G4497" s="85" t="s">
        <v>458</v>
      </c>
      <c r="H4497" s="840">
        <v>1.02072077827452</v>
      </c>
      <c r="I4497" s="840">
        <v>1.0307279059607</v>
      </c>
      <c r="J4497" s="86">
        <v>24777.75</v>
      </c>
      <c r="K4497" s="44">
        <v>25291.1642638915</v>
      </c>
      <c r="L4497" s="45">
        <v>23795.625804404699</v>
      </c>
      <c r="M4497" s="46">
        <v>0.96036265618971595</v>
      </c>
      <c r="N4497" s="139">
        <v>25539.118371917801</v>
      </c>
      <c r="O4497" s="45">
        <v>23721.892865495302</v>
      </c>
      <c r="P4497" s="99">
        <v>0.95738688401873995</v>
      </c>
      <c r="Q4497" s="86">
        <v>25000.6928759496</v>
      </c>
      <c r="R4497" s="44">
        <v>25518.726689741601</v>
      </c>
      <c r="S4497" s="45">
        <v>24010.960052711798</v>
      </c>
      <c r="T4497" s="140">
        <v>0.96041178425939</v>
      </c>
      <c r="U4497" s="44">
        <v>25768.911815594201</v>
      </c>
      <c r="V4497" s="45">
        <v>23936.384607751599</v>
      </c>
      <c r="W4497" s="99">
        <v>0.95742884913314297</v>
      </c>
      <c r="X4497" s="86">
        <v>25209.173874576099</v>
      </c>
      <c r="Y4497" s="44">
        <v>25731.527576914999</v>
      </c>
      <c r="Z4497" s="45">
        <v>24212.3732815568</v>
      </c>
      <c r="AA4497" s="46">
        <v>0.96045881558917001</v>
      </c>
      <c r="AB4497" s="139">
        <v>25983.798998741098</v>
      </c>
      <c r="AC4497" s="45">
        <v>24137.020492614502</v>
      </c>
      <c r="AD4497" s="99">
        <v>0.95746971371232203</v>
      </c>
      <c r="AE4497" s="142">
        <v>25411.7660036618</v>
      </c>
      <c r="AF4497" s="44">
        <v>25938.317572587701</v>
      </c>
      <c r="AG4497" s="45">
        <v>24407.824247606099</v>
      </c>
      <c r="AH4497" s="140">
        <v>0.96049303476543202</v>
      </c>
      <c r="AI4497" s="44">
        <v>26192.6163597177</v>
      </c>
      <c r="AJ4497" s="45">
        <v>24331.7596589565</v>
      </c>
      <c r="AK4497" s="46">
        <v>0.95749975249458597</v>
      </c>
    </row>
    <row r="4498" spans="1:37" x14ac:dyDescent="0.2">
      <c r="A4498" s="35" t="s">
        <v>2742</v>
      </c>
      <c r="B4498" s="35" t="s">
        <v>8965</v>
      </c>
      <c r="C4498" s="85" t="s">
        <v>1131</v>
      </c>
      <c r="D4498" s="85" t="s">
        <v>1131</v>
      </c>
      <c r="E4498" s="85" t="s">
        <v>12898</v>
      </c>
      <c r="F4498" s="85" t="s">
        <v>430</v>
      </c>
      <c r="G4498" s="85" t="s">
        <v>430</v>
      </c>
      <c r="H4498" s="840">
        <v>1.0215351467882601</v>
      </c>
      <c r="I4498" s="840">
        <v>1.02910512944225</v>
      </c>
      <c r="J4498" s="86">
        <v>19362.333333333299</v>
      </c>
      <c r="K4498" s="44">
        <v>19779.304023829998</v>
      </c>
      <c r="L4498" s="45">
        <v>18609.6975335604</v>
      </c>
      <c r="M4498" s="46">
        <v>0.961128868777546</v>
      </c>
      <c r="N4498" s="139">
        <v>19925.876551304002</v>
      </c>
      <c r="O4498" s="45">
        <v>18508.058967331701</v>
      </c>
      <c r="P4498" s="99">
        <v>0.95587957549873503</v>
      </c>
      <c r="Q4498" s="86">
        <v>19523.655720193099</v>
      </c>
      <c r="R4498" s="44">
        <v>19944.100511970999</v>
      </c>
      <c r="S4498" s="45">
        <v>18765.709061522601</v>
      </c>
      <c r="T4498" s="140">
        <v>0.96117803604339802</v>
      </c>
      <c r="U4498" s="44">
        <v>20091.8942471152</v>
      </c>
      <c r="V4498" s="45">
        <v>18663.0817645231</v>
      </c>
      <c r="W4498" s="99">
        <v>0.95592147454332199</v>
      </c>
      <c r="X4498" s="86">
        <v>19676.684687531899</v>
      </c>
      <c r="Y4498" s="44">
        <v>20100.424980584299</v>
      </c>
      <c r="Z4498" s="45">
        <v>18913.723302788199</v>
      </c>
      <c r="AA4498" s="46">
        <v>0.96122510489649904</v>
      </c>
      <c r="AB4498" s="139">
        <v>20249.377142356901</v>
      </c>
      <c r="AC4498" s="45">
        <v>18810.168254127399</v>
      </c>
      <c r="AD4498" s="99">
        <v>0.95596227478536699</v>
      </c>
      <c r="AE4498" s="142">
        <v>19837.236115654599</v>
      </c>
      <c r="AF4498" s="44">
        <v>20264.433907278701</v>
      </c>
      <c r="AG4498" s="45">
        <v>19068.728721588599</v>
      </c>
      <c r="AH4498" s="140">
        <v>0.96125935137407703</v>
      </c>
      <c r="AI4498" s="44">
        <v>20414.6014405772</v>
      </c>
      <c r="AJ4498" s="45">
        <v>18964.244310829301</v>
      </c>
      <c r="AK4498" s="46">
        <v>0.95599226627461598</v>
      </c>
    </row>
    <row r="4499" spans="1:37" x14ac:dyDescent="0.2">
      <c r="A4499" s="35" t="s">
        <v>2741</v>
      </c>
      <c r="B4499" s="35" t="s">
        <v>8964</v>
      </c>
      <c r="C4499" s="85" t="s">
        <v>1131</v>
      </c>
      <c r="D4499" s="85" t="s">
        <v>1131</v>
      </c>
      <c r="E4499" s="85" t="s">
        <v>12898</v>
      </c>
      <c r="F4499" s="85" t="s">
        <v>430</v>
      </c>
      <c r="G4499" s="85" t="s">
        <v>430</v>
      </c>
      <c r="H4499" s="840">
        <v>1.0215351467882601</v>
      </c>
      <c r="I4499" s="840">
        <v>1.02910512944225</v>
      </c>
      <c r="J4499" s="86">
        <v>9568.6666666666697</v>
      </c>
      <c r="K4499" s="44">
        <v>9774.7293079012998</v>
      </c>
      <c r="L4499" s="45">
        <v>9196.7217690427497</v>
      </c>
      <c r="M4499" s="46">
        <v>0.961128868777546</v>
      </c>
      <c r="N4499" s="139">
        <v>9847.1639485897304</v>
      </c>
      <c r="O4499" s="45">
        <v>9146.4930314222293</v>
      </c>
      <c r="P4499" s="99">
        <v>0.95587957549873404</v>
      </c>
      <c r="Q4499" s="86">
        <v>9643.2652288731097</v>
      </c>
      <c r="R4499" s="44">
        <v>9850.9343610950491</v>
      </c>
      <c r="S4499" s="45">
        <v>9268.8947337338395</v>
      </c>
      <c r="T4499" s="140">
        <v>0.96117803604339802</v>
      </c>
      <c r="U4499" s="44">
        <v>9923.9337116053994</v>
      </c>
      <c r="V4499" s="45">
        <v>9218.2043169967292</v>
      </c>
      <c r="W4499" s="99">
        <v>0.95592147454332299</v>
      </c>
      <c r="X4499" s="86">
        <v>9716.8711095107101</v>
      </c>
      <c r="Y4499" s="44">
        <v>9926.1253551766695</v>
      </c>
      <c r="Z4499" s="45">
        <v>9340.1004515052009</v>
      </c>
      <c r="AA4499" s="46">
        <v>0.96122510489650004</v>
      </c>
      <c r="AB4499" s="139">
        <v>9999.6819009266692</v>
      </c>
      <c r="AC4499" s="45">
        <v>9288.9622096440708</v>
      </c>
      <c r="AD4499" s="99">
        <v>0.95596227478536699</v>
      </c>
      <c r="AE4499" s="142">
        <v>9793.4564165533593</v>
      </c>
      <c r="AF4499" s="44">
        <v>10004.359938048299</v>
      </c>
      <c r="AG4499" s="45">
        <v>9414.0515626863707</v>
      </c>
      <c r="AH4499" s="140">
        <v>0.96125935137407703</v>
      </c>
      <c r="AI4499" s="44">
        <v>10078.496233244199</v>
      </c>
      <c r="AJ4499" s="45">
        <v>9362.4685943225195</v>
      </c>
      <c r="AK4499" s="46">
        <v>0.95599226627461598</v>
      </c>
    </row>
    <row r="4500" spans="1:37" x14ac:dyDescent="0.2">
      <c r="A4500" s="35" t="s">
        <v>2740</v>
      </c>
      <c r="B4500" s="35" t="s">
        <v>8963</v>
      </c>
      <c r="C4500" s="85" t="s">
        <v>1131</v>
      </c>
      <c r="D4500" s="85" t="s">
        <v>1131</v>
      </c>
      <c r="E4500" s="85" t="s">
        <v>12898</v>
      </c>
      <c r="F4500" s="85" t="s">
        <v>430</v>
      </c>
      <c r="G4500" s="85" t="s">
        <v>430</v>
      </c>
      <c r="H4500" s="840">
        <v>1.0215351467882601</v>
      </c>
      <c r="I4500" s="840">
        <v>1.02910512944225</v>
      </c>
      <c r="J4500" s="86">
        <v>11863.5</v>
      </c>
      <c r="K4500" s="44">
        <v>12118.9822139226</v>
      </c>
      <c r="L4500" s="45">
        <v>11402.3523347424</v>
      </c>
      <c r="M4500" s="46">
        <v>0.961128868777546</v>
      </c>
      <c r="N4500" s="139">
        <v>12208.7887031381</v>
      </c>
      <c r="O4500" s="45">
        <v>11340.077343929201</v>
      </c>
      <c r="P4500" s="99">
        <v>0.95587957549873404</v>
      </c>
      <c r="Q4500" s="86">
        <v>11943.1005529466</v>
      </c>
      <c r="R4500" s="44">
        <v>12200.296976461301</v>
      </c>
      <c r="S4500" s="45">
        <v>11479.445933749999</v>
      </c>
      <c r="T4500" s="140">
        <v>0.96117803604339802</v>
      </c>
      <c r="U4500" s="44">
        <v>12290.7060404819</v>
      </c>
      <c r="V4500" s="45">
        <v>11416.666291191899</v>
      </c>
      <c r="W4500" s="99">
        <v>0.95592147454332299</v>
      </c>
      <c r="X4500" s="86">
        <v>12020.144027496901</v>
      </c>
      <c r="Y4500" s="44">
        <v>12278.999593545101</v>
      </c>
      <c r="Z4500" s="45">
        <v>11554.064203701701</v>
      </c>
      <c r="AA4500" s="46">
        <v>0.96122510489650004</v>
      </c>
      <c r="AB4500" s="139">
        <v>12369.9918753317</v>
      </c>
      <c r="AC4500" s="45">
        <v>11490.8042277737</v>
      </c>
      <c r="AD4500" s="99">
        <v>0.95596227478536699</v>
      </c>
      <c r="AE4500" s="142">
        <v>12104.364112507499</v>
      </c>
      <c r="AF4500" s="44">
        <v>12365.033370449</v>
      </c>
      <c r="AG4500" s="45">
        <v>11635.433195584699</v>
      </c>
      <c r="AH4500" s="140">
        <v>0.96125935137407703</v>
      </c>
      <c r="AI4500" s="44">
        <v>12456.663196818199</v>
      </c>
      <c r="AJ4500" s="45">
        <v>11571.6784797292</v>
      </c>
      <c r="AK4500" s="46">
        <v>0.95599226627461598</v>
      </c>
    </row>
    <row r="4501" spans="1:37" x14ac:dyDescent="0.2">
      <c r="A4501" s="35" t="s">
        <v>2739</v>
      </c>
      <c r="B4501" s="35" t="s">
        <v>8962</v>
      </c>
      <c r="C4501" s="85" t="s">
        <v>1131</v>
      </c>
      <c r="D4501" s="85" t="s">
        <v>1131</v>
      </c>
      <c r="E4501" s="85" t="s">
        <v>12898</v>
      </c>
      <c r="F4501" s="85" t="s">
        <v>458</v>
      </c>
      <c r="G4501" s="85" t="s">
        <v>458</v>
      </c>
      <c r="H4501" s="840">
        <v>1.02072077827452</v>
      </c>
      <c r="I4501" s="840">
        <v>1.0307279059607</v>
      </c>
      <c r="J4501" s="86">
        <v>15308.333333333299</v>
      </c>
      <c r="K4501" s="44">
        <v>15625.5339140858</v>
      </c>
      <c r="L4501" s="45">
        <v>14701.5516618376</v>
      </c>
      <c r="M4501" s="46">
        <v>0.96036265618971595</v>
      </c>
      <c r="N4501" s="139">
        <v>15778.726360415099</v>
      </c>
      <c r="O4501" s="45">
        <v>14655.9975495202</v>
      </c>
      <c r="P4501" s="99">
        <v>0.95738688401873995</v>
      </c>
      <c r="Q4501" s="86">
        <v>15451.1937110364</v>
      </c>
      <c r="R4501" s="44">
        <v>15771.3544699994</v>
      </c>
      <c r="S4501" s="45">
        <v>14839.508520953899</v>
      </c>
      <c r="T4501" s="140">
        <v>0.96041178425939</v>
      </c>
      <c r="U4501" s="44">
        <v>15925.976538369699</v>
      </c>
      <c r="V4501" s="45">
        <v>14793.418612490799</v>
      </c>
      <c r="W4501" s="99">
        <v>0.95742884913314297</v>
      </c>
      <c r="X4501" s="86">
        <v>15586.1919308058</v>
      </c>
      <c r="Y4501" s="44">
        <v>15909.149957948201</v>
      </c>
      <c r="Z4501" s="45">
        <v>14969.8954414073</v>
      </c>
      <c r="AA4501" s="46">
        <v>0.96045881558917001</v>
      </c>
      <c r="AB4501" s="139">
        <v>16065.1229707411</v>
      </c>
      <c r="AC4501" s="45">
        <v>14923.306725854</v>
      </c>
      <c r="AD4501" s="99">
        <v>0.95746971371232203</v>
      </c>
      <c r="AE4501" s="142">
        <v>15719.5215071779</v>
      </c>
      <c r="AF4501" s="44">
        <v>16045.242226909701</v>
      </c>
      <c r="AG4501" s="45">
        <v>15098.4909174897</v>
      </c>
      <c r="AH4501" s="140">
        <v>0.96049303476543202</v>
      </c>
      <c r="AI4501" s="44">
        <v>16202.549485797699</v>
      </c>
      <c r="AJ4501" s="45">
        <v>15051.437952456101</v>
      </c>
      <c r="AK4501" s="46">
        <v>0.95749975249458597</v>
      </c>
    </row>
    <row r="4502" spans="1:37" x14ac:dyDescent="0.2">
      <c r="A4502" s="35" t="s">
        <v>2738</v>
      </c>
      <c r="B4502" s="35" t="s">
        <v>8961</v>
      </c>
      <c r="C4502" s="85" t="s">
        <v>1131</v>
      </c>
      <c r="D4502" s="85" t="s">
        <v>1131</v>
      </c>
      <c r="E4502" s="85" t="s">
        <v>12898</v>
      </c>
      <c r="F4502" s="85" t="s">
        <v>430</v>
      </c>
      <c r="G4502" s="85" t="s">
        <v>430</v>
      </c>
      <c r="H4502" s="840">
        <v>1.0215351467882601</v>
      </c>
      <c r="I4502" s="840">
        <v>1.02910512944225</v>
      </c>
      <c r="J4502" s="86">
        <v>7125.1666666666697</v>
      </c>
      <c r="K4502" s="44">
        <v>7278.6081767241803</v>
      </c>
      <c r="L4502" s="45">
        <v>6848.2033781848104</v>
      </c>
      <c r="M4502" s="46">
        <v>0.961128868777546</v>
      </c>
      <c r="N4502" s="139">
        <v>7332.5455647975996</v>
      </c>
      <c r="O4502" s="45">
        <v>6810.8012886910701</v>
      </c>
      <c r="P4502" s="99">
        <v>0.95587957549873503</v>
      </c>
      <c r="Q4502" s="86">
        <v>7213.9350575015796</v>
      </c>
      <c r="R4502" s="44">
        <v>7369.2882078858802</v>
      </c>
      <c r="S4502" s="45">
        <v>6933.8759307139899</v>
      </c>
      <c r="T4502" s="140">
        <v>0.96117803604339802</v>
      </c>
      <c r="U4502" s="44">
        <v>7423.8975711381399</v>
      </c>
      <c r="V4502" s="45">
        <v>6895.95543742668</v>
      </c>
      <c r="W4502" s="99">
        <v>0.95592147454332199</v>
      </c>
      <c r="X4502" s="86">
        <v>7298.6539669826998</v>
      </c>
      <c r="Y4502" s="44">
        <v>7455.8315515184104</v>
      </c>
      <c r="Z4502" s="45">
        <v>7015.6494250162004</v>
      </c>
      <c r="AA4502" s="46">
        <v>0.96122510489650004</v>
      </c>
      <c r="AB4502" s="139">
        <v>7511.0822354459096</v>
      </c>
      <c r="AC4502" s="45">
        <v>6977.2378491480204</v>
      </c>
      <c r="AD4502" s="99">
        <v>0.95596227478536699</v>
      </c>
      <c r="AE4502" s="142">
        <v>7382.7541267250499</v>
      </c>
      <c r="AF4502" s="44">
        <v>7541.74282054574</v>
      </c>
      <c r="AG4502" s="45">
        <v>7096.7414432100104</v>
      </c>
      <c r="AH4502" s="140">
        <v>0.96125935137407703</v>
      </c>
      <c r="AI4502" s="44">
        <v>7597.6301412236799</v>
      </c>
      <c r="AJ4502" s="45">
        <v>7057.8558489561601</v>
      </c>
      <c r="AK4502" s="46">
        <v>0.95599226627461598</v>
      </c>
    </row>
    <row r="4503" spans="1:37" x14ac:dyDescent="0.2">
      <c r="A4503" s="35" t="s">
        <v>2737</v>
      </c>
      <c r="B4503" s="35" t="s">
        <v>8960</v>
      </c>
      <c r="C4503" s="85" t="s">
        <v>1131</v>
      </c>
      <c r="D4503" s="85" t="s">
        <v>1131</v>
      </c>
      <c r="E4503" s="85" t="s">
        <v>12898</v>
      </c>
      <c r="F4503" s="85" t="s">
        <v>458</v>
      </c>
      <c r="G4503" s="85" t="s">
        <v>458</v>
      </c>
      <c r="H4503" s="840">
        <v>1.02072077827452</v>
      </c>
      <c r="I4503" s="840">
        <v>1.0307279059607</v>
      </c>
      <c r="J4503" s="86">
        <v>10921.083333333299</v>
      </c>
      <c r="K4503" s="44">
        <v>11147.3766796009</v>
      </c>
      <c r="L4503" s="45">
        <v>10488.2005984692</v>
      </c>
      <c r="M4503" s="46">
        <v>0.96036265618971595</v>
      </c>
      <c r="N4503" s="139">
        <v>11256.665354989</v>
      </c>
      <c r="O4503" s="45">
        <v>10455.701942608999</v>
      </c>
      <c r="P4503" s="99">
        <v>0.95738688401873995</v>
      </c>
      <c r="Q4503" s="86">
        <v>11023.213691532201</v>
      </c>
      <c r="R4503" s="44">
        <v>11251.6232583071</v>
      </c>
      <c r="S4503" s="45">
        <v>10586.824329756901</v>
      </c>
      <c r="T4503" s="140">
        <v>0.96041178425939</v>
      </c>
      <c r="U4503" s="44">
        <v>11361.933965230301</v>
      </c>
      <c r="V4503" s="45">
        <v>10553.942798432299</v>
      </c>
      <c r="W4503" s="99">
        <v>0.95742884913314297</v>
      </c>
      <c r="X4503" s="86">
        <v>11121.924125997601</v>
      </c>
      <c r="Y4503" s="44">
        <v>11352.379049798399</v>
      </c>
      <c r="Z4503" s="45">
        <v>10682.150073128199</v>
      </c>
      <c r="AA4503" s="46">
        <v>0.96045881558917001</v>
      </c>
      <c r="AB4503" s="139">
        <v>11463.6775646433</v>
      </c>
      <c r="AC4503" s="45">
        <v>10648.9055088491</v>
      </c>
      <c r="AD4503" s="99">
        <v>0.95746971371232203</v>
      </c>
      <c r="AE4503" s="142">
        <v>11219.467662077799</v>
      </c>
      <c r="AF4503" s="44">
        <v>11451.9437638619</v>
      </c>
      <c r="AG4503" s="45">
        <v>10776.2205432017</v>
      </c>
      <c r="AH4503" s="140">
        <v>0.96049303476543202</v>
      </c>
      <c r="AI4503" s="44">
        <v>11564.218409327301</v>
      </c>
      <c r="AJ4503" s="45">
        <v>10742.6375095605</v>
      </c>
      <c r="AK4503" s="46">
        <v>0.95749975249458597</v>
      </c>
    </row>
    <row r="4504" spans="1:37" x14ac:dyDescent="0.2">
      <c r="A4504" s="35" t="s">
        <v>2736</v>
      </c>
      <c r="B4504" s="35" t="s">
        <v>8959</v>
      </c>
      <c r="C4504" s="85" t="s">
        <v>1131</v>
      </c>
      <c r="D4504" s="85" t="s">
        <v>1131</v>
      </c>
      <c r="E4504" s="85" t="s">
        <v>12898</v>
      </c>
      <c r="F4504" s="85" t="s">
        <v>430</v>
      </c>
      <c r="G4504" s="85" t="s">
        <v>430</v>
      </c>
      <c r="H4504" s="840">
        <v>1.0215351467882601</v>
      </c>
      <c r="I4504" s="840">
        <v>1.02910512944225</v>
      </c>
      <c r="J4504" s="86">
        <v>17711.416666666701</v>
      </c>
      <c r="K4504" s="44">
        <v>18092.8346244114</v>
      </c>
      <c r="L4504" s="45">
        <v>17022.953865281099</v>
      </c>
      <c r="M4504" s="46">
        <v>0.961128868777546</v>
      </c>
      <c r="N4504" s="139">
        <v>18226.909741355601</v>
      </c>
      <c r="O4504" s="45">
        <v>16929.981444814501</v>
      </c>
      <c r="P4504" s="99">
        <v>0.95587957549873503</v>
      </c>
      <c r="Q4504" s="86">
        <v>17838.0305201275</v>
      </c>
      <c r="R4504" s="44">
        <v>18222.175125791899</v>
      </c>
      <c r="S4504" s="45">
        <v>17145.523142218299</v>
      </c>
      <c r="T4504" s="140">
        <v>0.96117803604339802</v>
      </c>
      <c r="U4504" s="44">
        <v>18357.208707410598</v>
      </c>
      <c r="V4504" s="45">
        <v>17051.756437749002</v>
      </c>
      <c r="W4504" s="99">
        <v>0.95592147454332199</v>
      </c>
      <c r="X4504" s="86">
        <v>17959.6187563815</v>
      </c>
      <c r="Y4504" s="44">
        <v>18346.381782561399</v>
      </c>
      <c r="Z4504" s="45">
        <v>17263.236423003898</v>
      </c>
      <c r="AA4504" s="46">
        <v>0.96122510489650004</v>
      </c>
      <c r="AB4504" s="139">
        <v>18482.335785019401</v>
      </c>
      <c r="AC4504" s="45">
        <v>17168.7180006284</v>
      </c>
      <c r="AD4504" s="99">
        <v>0.95596227478536699</v>
      </c>
      <c r="AE4504" s="142">
        <v>18085.870674260001</v>
      </c>
      <c r="AF4504" s="44">
        <v>18475.352554023699</v>
      </c>
      <c r="AG4504" s="45">
        <v>17385.212313374599</v>
      </c>
      <c r="AH4504" s="140">
        <v>0.96125935137407703</v>
      </c>
      <c r="AI4504" s="44">
        <v>18612.262281310101</v>
      </c>
      <c r="AJ4504" s="45">
        <v>17289.952493435401</v>
      </c>
      <c r="AK4504" s="46">
        <v>0.95599226627461598</v>
      </c>
    </row>
    <row r="4505" spans="1:37" x14ac:dyDescent="0.2">
      <c r="A4505" s="35" t="s">
        <v>2735</v>
      </c>
      <c r="B4505" s="35" t="s">
        <v>8958</v>
      </c>
      <c r="C4505" s="85" t="s">
        <v>1131</v>
      </c>
      <c r="D4505" s="85" t="s">
        <v>1131</v>
      </c>
      <c r="E4505" s="85" t="s">
        <v>12898</v>
      </c>
      <c r="F4505" s="85" t="s">
        <v>430</v>
      </c>
      <c r="G4505" s="85" t="s">
        <v>430</v>
      </c>
      <c r="H4505" s="840">
        <v>1.0215351467882601</v>
      </c>
      <c r="I4505" s="840">
        <v>1.02910512944225</v>
      </c>
      <c r="J4505" s="86">
        <v>4492.8333333333303</v>
      </c>
      <c r="K4505" s="44">
        <v>4589.5871586618696</v>
      </c>
      <c r="L4505" s="45">
        <v>4318.1918192727198</v>
      </c>
      <c r="M4505" s="46">
        <v>0.961128868777547</v>
      </c>
      <c r="N4505" s="139">
        <v>4623.5978290624498</v>
      </c>
      <c r="O4505" s="45">
        <v>4294.6076194532297</v>
      </c>
      <c r="P4505" s="99">
        <v>0.95587957549873404</v>
      </c>
      <c r="Q4505" s="86">
        <v>4526.9126661486598</v>
      </c>
      <c r="R4505" s="44">
        <v>4624.4003949118196</v>
      </c>
      <c r="S4505" s="45">
        <v>4351.1690257887503</v>
      </c>
      <c r="T4505" s="140">
        <v>0.96117803604339802</v>
      </c>
      <c r="U4505" s="44">
        <v>4658.6690452706698</v>
      </c>
      <c r="V4505" s="45">
        <v>4327.3730309536704</v>
      </c>
      <c r="W4505" s="99">
        <v>0.95592147454332299</v>
      </c>
      <c r="X4505" s="86">
        <v>4558.7476574965303</v>
      </c>
      <c r="Y4505" s="44">
        <v>4656.9209574713695</v>
      </c>
      <c r="Z4505" s="45">
        <v>4381.9826952737703</v>
      </c>
      <c r="AA4505" s="46">
        <v>0.96122510489650004</v>
      </c>
      <c r="AB4505" s="139">
        <v>4691.4305981625103</v>
      </c>
      <c r="AC4505" s="45">
        <v>4357.9907808328398</v>
      </c>
      <c r="AD4505" s="99">
        <v>0.95596227478536699</v>
      </c>
      <c r="AE4505" s="142">
        <v>4592.182132895</v>
      </c>
      <c r="AF4505" s="44">
        <v>4691.0754492053302</v>
      </c>
      <c r="AG4505" s="45">
        <v>4414.2780184582698</v>
      </c>
      <c r="AH4505" s="140">
        <v>0.96125935137407703</v>
      </c>
      <c r="AI4505" s="44">
        <v>4725.8381882952899</v>
      </c>
      <c r="AJ4505" s="45">
        <v>4390.0906043720897</v>
      </c>
      <c r="AK4505" s="46">
        <v>0.95599226627461598</v>
      </c>
    </row>
    <row r="4506" spans="1:37" x14ac:dyDescent="0.2">
      <c r="A4506" s="35" t="s">
        <v>2734</v>
      </c>
      <c r="B4506" s="35" t="s">
        <v>8957</v>
      </c>
      <c r="C4506" s="85" t="s">
        <v>1131</v>
      </c>
      <c r="D4506" s="85" t="s">
        <v>1131</v>
      </c>
      <c r="E4506" s="85" t="s">
        <v>12898</v>
      </c>
      <c r="F4506" s="85" t="s">
        <v>458</v>
      </c>
      <c r="G4506" s="85" t="s">
        <v>458</v>
      </c>
      <c r="H4506" s="840">
        <v>1.02072077827452</v>
      </c>
      <c r="I4506" s="840">
        <v>1.0307279059607</v>
      </c>
      <c r="J4506" s="86">
        <v>14474.916666666701</v>
      </c>
      <c r="K4506" s="44">
        <v>14774.8482054589</v>
      </c>
      <c r="L4506" s="45">
        <v>13901.1694181248</v>
      </c>
      <c r="M4506" s="46">
        <v>0.96036265618971595</v>
      </c>
      <c r="N4506" s="139">
        <v>14919.700544789001</v>
      </c>
      <c r="O4506" s="45">
        <v>13858.095363930899</v>
      </c>
      <c r="P4506" s="99">
        <v>0.95738688401873995</v>
      </c>
      <c r="Q4506" s="86">
        <v>14600.6152039878</v>
      </c>
      <c r="R4506" s="44">
        <v>14903.1513143012</v>
      </c>
      <c r="S4506" s="45">
        <v>14022.602899346701</v>
      </c>
      <c r="T4506" s="140">
        <v>0.96041178425939</v>
      </c>
      <c r="U4506" s="44">
        <v>15049.2615349443</v>
      </c>
      <c r="V4506" s="45">
        <v>13979.0502113899</v>
      </c>
      <c r="W4506" s="99">
        <v>0.95742884913314297</v>
      </c>
      <c r="X4506" s="86">
        <v>14718.4417310314</v>
      </c>
      <c r="Y4506" s="44">
        <v>15023.4192986866</v>
      </c>
      <c r="Z4506" s="45">
        <v>14136.457112304701</v>
      </c>
      <c r="AA4506" s="46">
        <v>0.96045881558917001</v>
      </c>
      <c r="AB4506" s="139">
        <v>15170.708624430599</v>
      </c>
      <c r="AC4506" s="45">
        <v>14092.462190502099</v>
      </c>
      <c r="AD4506" s="99">
        <v>0.95746971371232203</v>
      </c>
      <c r="AE4506" s="142">
        <v>14831.876951231699</v>
      </c>
      <c r="AF4506" s="44">
        <v>15139.2049849331</v>
      </c>
      <c r="AG4506" s="45">
        <v>14245.914504156</v>
      </c>
      <c r="AH4506" s="140">
        <v>0.96049303476543202</v>
      </c>
      <c r="AI4506" s="44">
        <v>15287.6294714098</v>
      </c>
      <c r="AJ4506" s="45">
        <v>14201.518509834499</v>
      </c>
      <c r="AK4506" s="46">
        <v>0.95749975249458597</v>
      </c>
    </row>
    <row r="4507" spans="1:37" x14ac:dyDescent="0.2">
      <c r="A4507" s="35" t="s">
        <v>2733</v>
      </c>
      <c r="B4507" s="35" t="s">
        <v>8956</v>
      </c>
      <c r="C4507" s="85" t="s">
        <v>1131</v>
      </c>
      <c r="D4507" s="85" t="s">
        <v>1131</v>
      </c>
      <c r="E4507" s="85" t="s">
        <v>12898</v>
      </c>
      <c r="F4507" s="85" t="s">
        <v>430</v>
      </c>
      <c r="G4507" s="85" t="s">
        <v>430</v>
      </c>
      <c r="H4507" s="840">
        <v>1.0215351467882601</v>
      </c>
      <c r="I4507" s="840">
        <v>1.02910512944225</v>
      </c>
      <c r="J4507" s="86">
        <v>2718.4166666666702</v>
      </c>
      <c r="K4507" s="44">
        <v>2776.958168615</v>
      </c>
      <c r="L4507" s="45">
        <v>2612.7487356993602</v>
      </c>
      <c r="M4507" s="46">
        <v>0.961128868777546</v>
      </c>
      <c r="N4507" s="139">
        <v>2797.5365356279699</v>
      </c>
      <c r="O4507" s="45">
        <v>2598.4789693620201</v>
      </c>
      <c r="P4507" s="99">
        <v>0.95587957549873503</v>
      </c>
      <c r="Q4507" s="86">
        <v>2743.37962124042</v>
      </c>
      <c r="R4507" s="44">
        <v>2802.4587040797601</v>
      </c>
      <c r="S4507" s="45">
        <v>2636.8762364653498</v>
      </c>
      <c r="T4507" s="140">
        <v>0.96117803604339802</v>
      </c>
      <c r="U4507" s="44">
        <v>2823.2260402258498</v>
      </c>
      <c r="V4507" s="45">
        <v>2622.4554927682402</v>
      </c>
      <c r="W4507" s="99">
        <v>0.95592147454332199</v>
      </c>
      <c r="X4507" s="86">
        <v>2767.3341013740801</v>
      </c>
      <c r="Y4507" s="44">
        <v>2826.9290474593399</v>
      </c>
      <c r="Z4507" s="45">
        <v>2660.0310118769598</v>
      </c>
      <c r="AA4507" s="46">
        <v>0.96122510489649904</v>
      </c>
      <c r="AB4507" s="139">
        <v>2847.8777186045199</v>
      </c>
      <c r="AC4507" s="45">
        <v>2645.4670026406902</v>
      </c>
      <c r="AD4507" s="99">
        <v>0.95596227478536699</v>
      </c>
      <c r="AE4507" s="142">
        <v>2790.3352181732698</v>
      </c>
      <c r="AF4507" s="44">
        <v>2850.4254966850899</v>
      </c>
      <c r="AG4507" s="45">
        <v>2682.2358219374801</v>
      </c>
      <c r="AH4507" s="140">
        <v>0.96125935137407703</v>
      </c>
      <c r="AI4507" s="44">
        <v>2871.5482858854698</v>
      </c>
      <c r="AJ4507" s="45">
        <v>2667.5388888873399</v>
      </c>
      <c r="AK4507" s="46">
        <v>0.95599226627461598</v>
      </c>
    </row>
    <row r="4508" spans="1:37" x14ac:dyDescent="0.2">
      <c r="A4508" s="35" t="s">
        <v>2732</v>
      </c>
      <c r="B4508" s="35" t="s">
        <v>8955</v>
      </c>
      <c r="C4508" s="85" t="s">
        <v>1131</v>
      </c>
      <c r="D4508" s="85" t="s">
        <v>1131</v>
      </c>
      <c r="E4508" s="85" t="s">
        <v>12898</v>
      </c>
      <c r="F4508" s="85" t="s">
        <v>430</v>
      </c>
      <c r="G4508" s="85" t="s">
        <v>430</v>
      </c>
      <c r="H4508" s="840">
        <v>1.0215351467882601</v>
      </c>
      <c r="I4508" s="840">
        <v>1.02910512944225</v>
      </c>
      <c r="J4508" s="86">
        <v>9465</v>
      </c>
      <c r="K4508" s="44">
        <v>9668.8301643509094</v>
      </c>
      <c r="L4508" s="45">
        <v>9097.0847429794703</v>
      </c>
      <c r="M4508" s="46">
        <v>0.961128868777546</v>
      </c>
      <c r="N4508" s="139">
        <v>9740.4800501708796</v>
      </c>
      <c r="O4508" s="45">
        <v>9047.40018209552</v>
      </c>
      <c r="P4508" s="99">
        <v>0.95587957549873503</v>
      </c>
      <c r="Q4508" s="86">
        <v>9546.9244117735798</v>
      </c>
      <c r="R4508" s="44">
        <v>9752.5188303575796</v>
      </c>
      <c r="S4508" s="45">
        <v>9176.2940563633001</v>
      </c>
      <c r="T4508" s="140">
        <v>0.96117803604339802</v>
      </c>
      <c r="U4508" s="44">
        <v>9824.7888825536102</v>
      </c>
      <c r="V4508" s="45">
        <v>9126.1100610562407</v>
      </c>
      <c r="W4508" s="99">
        <v>0.95592147454332299</v>
      </c>
      <c r="X4508" s="86">
        <v>9623.9694031879808</v>
      </c>
      <c r="Y4508" s="44">
        <v>9831.2229969713899</v>
      </c>
      <c r="Z4508" s="45">
        <v>9250.8009991000708</v>
      </c>
      <c r="AA4508" s="46">
        <v>0.96122510489650004</v>
      </c>
      <c r="AB4508" s="139">
        <v>9904.0762784160106</v>
      </c>
      <c r="AC4508" s="45">
        <v>9200.1516831363497</v>
      </c>
      <c r="AD4508" s="99">
        <v>0.95596227478536699</v>
      </c>
      <c r="AE4508" s="142">
        <v>9705.9217024635</v>
      </c>
      <c r="AF4508" s="44">
        <v>9914.94015104145</v>
      </c>
      <c r="AG4508" s="45">
        <v>9329.9080001976399</v>
      </c>
      <c r="AH4508" s="140">
        <v>0.96125935137407703</v>
      </c>
      <c r="AI4508" s="44">
        <v>9988.4138099700303</v>
      </c>
      <c r="AJ4508" s="45">
        <v>9278.7860846220701</v>
      </c>
      <c r="AK4508" s="46">
        <v>0.95599226627461598</v>
      </c>
    </row>
    <row r="4509" spans="1:37" x14ac:dyDescent="0.2">
      <c r="A4509" s="35" t="s">
        <v>2731</v>
      </c>
      <c r="B4509" s="35" t="s">
        <v>8954</v>
      </c>
      <c r="C4509" s="85" t="s">
        <v>1131</v>
      </c>
      <c r="D4509" s="85" t="s">
        <v>1131</v>
      </c>
      <c r="E4509" s="85" t="s">
        <v>12898</v>
      </c>
      <c r="F4509" s="85" t="s">
        <v>430</v>
      </c>
      <c r="G4509" s="85" t="s">
        <v>430</v>
      </c>
      <c r="H4509" s="840">
        <v>1.0215351467882601</v>
      </c>
      <c r="I4509" s="840">
        <v>1.02910512944225</v>
      </c>
      <c r="J4509" s="86">
        <v>10864.583333333299</v>
      </c>
      <c r="K4509" s="44">
        <v>11098.55373021</v>
      </c>
      <c r="L4509" s="45">
        <v>10442.2646889061</v>
      </c>
      <c r="M4509" s="46">
        <v>0.961128868777546</v>
      </c>
      <c r="N4509" s="139">
        <v>11180.7984375861</v>
      </c>
      <c r="O4509" s="45">
        <v>10385.233304637301</v>
      </c>
      <c r="P4509" s="99">
        <v>0.95587957549873404</v>
      </c>
      <c r="Q4509" s="86">
        <v>10961.0444607017</v>
      </c>
      <c r="R4509" s="44">
        <v>11197.092162115599</v>
      </c>
      <c r="S4509" s="45">
        <v>10535.515187721599</v>
      </c>
      <c r="T4509" s="140">
        <v>0.96117803604339802</v>
      </c>
      <c r="U4509" s="44">
        <v>11280.0670785527</v>
      </c>
      <c r="V4509" s="45">
        <v>10477.8977834089</v>
      </c>
      <c r="W4509" s="99">
        <v>0.95592147454332299</v>
      </c>
      <c r="X4509" s="86">
        <v>11055.1929202964</v>
      </c>
      <c r="Y4509" s="44">
        <v>11293.2681226075</v>
      </c>
      <c r="Z4509" s="45">
        <v>10626.528974462901</v>
      </c>
      <c r="AA4509" s="46">
        <v>0.96122510489650004</v>
      </c>
      <c r="AB4509" s="139">
        <v>11376.9557412506</v>
      </c>
      <c r="AC4509" s="45">
        <v>10568.3473722776</v>
      </c>
      <c r="AD4509" s="99">
        <v>0.95596227478536699</v>
      </c>
      <c r="AE4509" s="142">
        <v>11149.9845455375</v>
      </c>
      <c r="AF4509" s="44">
        <v>11390.101099412501</v>
      </c>
      <c r="AG4509" s="45">
        <v>10718.0269120743</v>
      </c>
      <c r="AH4509" s="140">
        <v>0.96125935137407703</v>
      </c>
      <c r="AI4509" s="44">
        <v>11474.5062890144</v>
      </c>
      <c r="AJ4509" s="45">
        <v>10659.298994615299</v>
      </c>
      <c r="AK4509" s="46">
        <v>0.95599226627461598</v>
      </c>
    </row>
    <row r="4510" spans="1:37" x14ac:dyDescent="0.2">
      <c r="A4510" s="35" t="s">
        <v>2730</v>
      </c>
      <c r="B4510" s="35" t="s">
        <v>8953</v>
      </c>
      <c r="C4510" s="85" t="s">
        <v>1131</v>
      </c>
      <c r="D4510" s="85" t="s">
        <v>1131</v>
      </c>
      <c r="E4510" s="85" t="s">
        <v>12898</v>
      </c>
      <c r="F4510" s="85" t="s">
        <v>430</v>
      </c>
      <c r="G4510" s="85" t="s">
        <v>430</v>
      </c>
      <c r="H4510" s="840">
        <v>1.0215351467882601</v>
      </c>
      <c r="I4510" s="840">
        <v>1.02910512944225</v>
      </c>
      <c r="J4510" s="86">
        <v>4668.75</v>
      </c>
      <c r="K4510" s="44">
        <v>4769.2922165677101</v>
      </c>
      <c r="L4510" s="45">
        <v>4487.27040610517</v>
      </c>
      <c r="M4510" s="46">
        <v>0.961128868777546</v>
      </c>
      <c r="N4510" s="139">
        <v>4804.6345730835001</v>
      </c>
      <c r="O4510" s="45">
        <v>4462.7627681097201</v>
      </c>
      <c r="P4510" s="99">
        <v>0.95587957549873503</v>
      </c>
      <c r="Q4510" s="86">
        <v>4712.8344554687901</v>
      </c>
      <c r="R4510" s="44">
        <v>4814.3260372560999</v>
      </c>
      <c r="S4510" s="45">
        <v>4529.8729661051502</v>
      </c>
      <c r="T4510" s="140">
        <v>0.96117803604339802</v>
      </c>
      <c r="U4510" s="44">
        <v>4850.0021123350998</v>
      </c>
      <c r="V4510" s="45">
        <v>4505.0996619503003</v>
      </c>
      <c r="W4510" s="99">
        <v>0.95592147454332199</v>
      </c>
      <c r="X4510" s="86">
        <v>4755.0332922081898</v>
      </c>
      <c r="Y4510" s="44">
        <v>4857.4336321389701</v>
      </c>
      <c r="Z4510" s="45">
        <v>4570.6573750891603</v>
      </c>
      <c r="AA4510" s="46">
        <v>0.96122510489650004</v>
      </c>
      <c r="AB4510" s="139">
        <v>4893.4291516801104</v>
      </c>
      <c r="AC4510" s="45">
        <v>4545.6324426994897</v>
      </c>
      <c r="AD4510" s="99">
        <v>0.95596227478536699</v>
      </c>
      <c r="AE4510" s="142">
        <v>4796.1701230441304</v>
      </c>
      <c r="AF4510" s="44">
        <v>4899.4563506653703</v>
      </c>
      <c r="AG4510" s="45">
        <v>4610.3633815571302</v>
      </c>
      <c r="AH4510" s="140">
        <v>0.96125935137407703</v>
      </c>
      <c r="AI4510" s="44">
        <v>4935.76327530238</v>
      </c>
      <c r="AJ4510" s="45">
        <v>4585.10154536757</v>
      </c>
      <c r="AK4510" s="46">
        <v>0.95599226627461598</v>
      </c>
    </row>
    <row r="4511" spans="1:37" x14ac:dyDescent="0.2">
      <c r="A4511" s="35" t="s">
        <v>2729</v>
      </c>
      <c r="B4511" s="35" t="s">
        <v>8952</v>
      </c>
      <c r="C4511" s="85" t="s">
        <v>1131</v>
      </c>
      <c r="D4511" s="85" t="s">
        <v>1131</v>
      </c>
      <c r="E4511" s="85" t="s">
        <v>12898</v>
      </c>
      <c r="F4511" s="85" t="s">
        <v>430</v>
      </c>
      <c r="G4511" s="85" t="s">
        <v>430</v>
      </c>
      <c r="H4511" s="840">
        <v>1.0215351467882601</v>
      </c>
      <c r="I4511" s="840">
        <v>1.02910512944225</v>
      </c>
      <c r="J4511" s="86">
        <v>7082.5</v>
      </c>
      <c r="K4511" s="44">
        <v>7235.0226771278803</v>
      </c>
      <c r="L4511" s="45">
        <v>6807.1952131169701</v>
      </c>
      <c r="M4511" s="46">
        <v>0.961128868777546</v>
      </c>
      <c r="N4511" s="139">
        <v>7288.6370792747302</v>
      </c>
      <c r="O4511" s="45">
        <v>6770.0170934697899</v>
      </c>
      <c r="P4511" s="99">
        <v>0.95587957549873404</v>
      </c>
      <c r="Q4511" s="86">
        <v>7139.7118307343599</v>
      </c>
      <c r="R4511" s="44">
        <v>7293.4665730351298</v>
      </c>
      <c r="S4511" s="45">
        <v>6862.5341953810703</v>
      </c>
      <c r="T4511" s="140">
        <v>0.96117803604339802</v>
      </c>
      <c r="U4511" s="44">
        <v>7347.5140677482404</v>
      </c>
      <c r="V4511" s="45">
        <v>6825.0038610499996</v>
      </c>
      <c r="W4511" s="99">
        <v>0.95592147454332299</v>
      </c>
      <c r="X4511" s="86">
        <v>7197.0540603239397</v>
      </c>
      <c r="Y4511" s="44">
        <v>7352.0436759560798</v>
      </c>
      <c r="Z4511" s="45">
        <v>6917.9890440806603</v>
      </c>
      <c r="AA4511" s="46">
        <v>0.96122510489650004</v>
      </c>
      <c r="AB4511" s="139">
        <v>7406.5252503525298</v>
      </c>
      <c r="AC4511" s="45">
        <v>6880.11217126053</v>
      </c>
      <c r="AD4511" s="99">
        <v>0.95596227478536699</v>
      </c>
      <c r="AE4511" s="142">
        <v>7255.0276103668302</v>
      </c>
      <c r="AF4511" s="44">
        <v>7411.2656949089796</v>
      </c>
      <c r="AG4511" s="45">
        <v>6973.9631349422398</v>
      </c>
      <c r="AH4511" s="140">
        <v>0.96125935137407703</v>
      </c>
      <c r="AI4511" s="44">
        <v>7466.1861280736402</v>
      </c>
      <c r="AJ4511" s="45">
        <v>6935.7502871195002</v>
      </c>
      <c r="AK4511" s="46">
        <v>0.95599226627461598</v>
      </c>
    </row>
    <row r="4512" spans="1:37" x14ac:dyDescent="0.2">
      <c r="A4512" s="35" t="s">
        <v>2728</v>
      </c>
      <c r="B4512" s="35" t="s">
        <v>8951</v>
      </c>
      <c r="C4512" s="85" t="s">
        <v>1131</v>
      </c>
      <c r="D4512" s="85" t="s">
        <v>1131</v>
      </c>
      <c r="E4512" s="85" t="s">
        <v>12898</v>
      </c>
      <c r="F4512" s="85" t="s">
        <v>430</v>
      </c>
      <c r="G4512" s="85" t="s">
        <v>430</v>
      </c>
      <c r="H4512" s="840">
        <v>1.0215351467882601</v>
      </c>
      <c r="I4512" s="840">
        <v>1.02910512944225</v>
      </c>
      <c r="J4512" s="86">
        <v>8531.8333333333303</v>
      </c>
      <c r="K4512" s="44">
        <v>8715.5676165396708</v>
      </c>
      <c r="L4512" s="45">
        <v>8200.1913202652304</v>
      </c>
      <c r="M4512" s="46">
        <v>0.961128868777546</v>
      </c>
      <c r="N4512" s="139">
        <v>8780.1534468796908</v>
      </c>
      <c r="O4512" s="45">
        <v>8155.40522489262</v>
      </c>
      <c r="P4512" s="99">
        <v>0.95587957549873503</v>
      </c>
      <c r="Q4512" s="86">
        <v>8610.1905824443093</v>
      </c>
      <c r="R4512" s="44">
        <v>8795.6123005121699</v>
      </c>
      <c r="S4512" s="45">
        <v>8275.9260739931797</v>
      </c>
      <c r="T4512" s="140">
        <v>0.96117803604339802</v>
      </c>
      <c r="U4512" s="44">
        <v>8860.7912938687805</v>
      </c>
      <c r="V4512" s="45">
        <v>8230.6660776691897</v>
      </c>
      <c r="W4512" s="99">
        <v>0.95592147454332299</v>
      </c>
      <c r="X4512" s="86">
        <v>8680.1827975664692</v>
      </c>
      <c r="Y4512" s="44">
        <v>8867.1118082610301</v>
      </c>
      <c r="Z4512" s="45">
        <v>8343.6096201116197</v>
      </c>
      <c r="AA4512" s="46">
        <v>0.96122510489650004</v>
      </c>
      <c r="AB4512" s="139">
        <v>8932.8206414720207</v>
      </c>
      <c r="AC4512" s="45">
        <v>8297.9272927144502</v>
      </c>
      <c r="AD4512" s="99">
        <v>0.95596227478536699</v>
      </c>
      <c r="AE4512" s="142">
        <v>8747.6801875407491</v>
      </c>
      <c r="AF4512" s="44">
        <v>8936.0627644362303</v>
      </c>
      <c r="AG4512" s="45">
        <v>8408.7893831032798</v>
      </c>
      <c r="AH4512" s="140">
        <v>0.96125935137407703</v>
      </c>
      <c r="AI4512" s="44">
        <v>9002.2825517185192</v>
      </c>
      <c r="AJ4512" s="45">
        <v>8362.7146071326406</v>
      </c>
      <c r="AK4512" s="46">
        <v>0.95599226627461598</v>
      </c>
    </row>
    <row r="4513" spans="1:37" x14ac:dyDescent="0.2">
      <c r="A4513" s="35" t="s">
        <v>2727</v>
      </c>
      <c r="B4513" s="35" t="s">
        <v>8950</v>
      </c>
      <c r="C4513" s="85" t="s">
        <v>1131</v>
      </c>
      <c r="D4513" s="85" t="s">
        <v>1131</v>
      </c>
      <c r="E4513" s="85" t="s">
        <v>12898</v>
      </c>
      <c r="F4513" s="85" t="s">
        <v>430</v>
      </c>
      <c r="G4513" s="85" t="s">
        <v>430</v>
      </c>
      <c r="H4513" s="840">
        <v>1.0215351467882601</v>
      </c>
      <c r="I4513" s="840">
        <v>1.02910512944225</v>
      </c>
      <c r="J4513" s="86">
        <v>4136.6666666666697</v>
      </c>
      <c r="K4513" s="44">
        <v>4225.7503905474496</v>
      </c>
      <c r="L4513" s="45">
        <v>3975.8697538431202</v>
      </c>
      <c r="M4513" s="46">
        <v>0.961128868777546</v>
      </c>
      <c r="N4513" s="139">
        <v>4257.0648854594401</v>
      </c>
      <c r="O4513" s="45">
        <v>3954.1551773131</v>
      </c>
      <c r="P4513" s="99">
        <v>0.95587957549873503</v>
      </c>
      <c r="Q4513" s="86">
        <v>4169.0160155538697</v>
      </c>
      <c r="R4513" s="44">
        <v>4258.7963874114503</v>
      </c>
      <c r="S4513" s="45">
        <v>4007.1666260635402</v>
      </c>
      <c r="T4513" s="140">
        <v>0.96117803604339802</v>
      </c>
      <c r="U4513" s="44">
        <v>4290.3557663333704</v>
      </c>
      <c r="V4513" s="45">
        <v>3985.2519369829802</v>
      </c>
      <c r="W4513" s="99">
        <v>0.95592147454332299</v>
      </c>
      <c r="X4513" s="86">
        <v>4198.4226989297404</v>
      </c>
      <c r="Y4513" s="44">
        <v>4288.8363480303797</v>
      </c>
      <c r="Z4513" s="45">
        <v>4035.6292991785899</v>
      </c>
      <c r="AA4513" s="46">
        <v>0.96122510489650004</v>
      </c>
      <c r="AB4513" s="139">
        <v>4320.6183350353704</v>
      </c>
      <c r="AC4513" s="45">
        <v>4013.5337137793999</v>
      </c>
      <c r="AD4513" s="99">
        <v>0.95596227478536699</v>
      </c>
      <c r="AE4513" s="142">
        <v>4228.9918044528004</v>
      </c>
      <c r="AF4513" s="44">
        <v>4320.0637637280597</v>
      </c>
      <c r="AG4513" s="45">
        <v>4065.15791891459</v>
      </c>
      <c r="AH4513" s="140">
        <v>0.96125935137407703</v>
      </c>
      <c r="AI4513" s="44">
        <v>4352.07715833161</v>
      </c>
      <c r="AJ4513" s="45">
        <v>4042.8834591956102</v>
      </c>
      <c r="AK4513" s="46">
        <v>0.95599226627461598</v>
      </c>
    </row>
    <row r="4514" spans="1:37" x14ac:dyDescent="0.2">
      <c r="A4514" s="35" t="s">
        <v>2726</v>
      </c>
      <c r="B4514" s="35" t="s">
        <v>8949</v>
      </c>
      <c r="C4514" s="85" t="s">
        <v>1131</v>
      </c>
      <c r="D4514" s="85" t="s">
        <v>1131</v>
      </c>
      <c r="E4514" s="85" t="s">
        <v>12898</v>
      </c>
      <c r="F4514" s="85" t="s">
        <v>430</v>
      </c>
      <c r="G4514" s="85" t="s">
        <v>430</v>
      </c>
      <c r="H4514" s="840">
        <v>1.0215351467882601</v>
      </c>
      <c r="I4514" s="840">
        <v>1.02910512944225</v>
      </c>
      <c r="J4514" s="86">
        <v>8477.75</v>
      </c>
      <c r="K4514" s="44">
        <v>8660.3195906841993</v>
      </c>
      <c r="L4514" s="45">
        <v>8148.2102672788396</v>
      </c>
      <c r="M4514" s="46">
        <v>0.961128868777546</v>
      </c>
      <c r="N4514" s="139">
        <v>8724.4960111290202</v>
      </c>
      <c r="O4514" s="45">
        <v>8103.7080711844001</v>
      </c>
      <c r="P4514" s="99">
        <v>0.95587957549873503</v>
      </c>
      <c r="Q4514" s="86">
        <v>8561.2570030813495</v>
      </c>
      <c r="R4514" s="44">
        <v>8745.6249293347591</v>
      </c>
      <c r="S4514" s="45">
        <v>8228.8921922845202</v>
      </c>
      <c r="T4514" s="140">
        <v>0.96117803604339802</v>
      </c>
      <c r="U4514" s="44">
        <v>8810.4334963443907</v>
      </c>
      <c r="V4514" s="45">
        <v>8183.8894183298698</v>
      </c>
      <c r="W4514" s="99">
        <v>0.95592147454332299</v>
      </c>
      <c r="X4514" s="86">
        <v>8642.6581897056094</v>
      </c>
      <c r="Y4514" s="44">
        <v>8828.7791024617109</v>
      </c>
      <c r="Z4514" s="45">
        <v>8307.5400249843697</v>
      </c>
      <c r="AA4514" s="46">
        <v>0.96122510489650004</v>
      </c>
      <c r="AB4514" s="139">
        <v>8894.2038750421107</v>
      </c>
      <c r="AC4514" s="45">
        <v>8262.0551832233596</v>
      </c>
      <c r="AD4514" s="99">
        <v>0.95596227478536699</v>
      </c>
      <c r="AE4514" s="142">
        <v>8725.6249646876495</v>
      </c>
      <c r="AF4514" s="44">
        <v>8913.5325791215291</v>
      </c>
      <c r="AG4514" s="45">
        <v>8387.5885938891006</v>
      </c>
      <c r="AH4514" s="140">
        <v>0.96125935137407703</v>
      </c>
      <c r="AI4514" s="44">
        <v>8979.5854087494008</v>
      </c>
      <c r="AJ4514" s="45">
        <v>8341.6299846541096</v>
      </c>
      <c r="AK4514" s="46">
        <v>0.95599226627461598</v>
      </c>
    </row>
    <row r="4515" spans="1:37" x14ac:dyDescent="0.2">
      <c r="A4515" s="35" t="s">
        <v>2725</v>
      </c>
      <c r="B4515" s="35" t="s">
        <v>8948</v>
      </c>
      <c r="C4515" s="85" t="s">
        <v>1131</v>
      </c>
      <c r="D4515" s="85" t="s">
        <v>1131</v>
      </c>
      <c r="E4515" s="85" t="s">
        <v>12898</v>
      </c>
      <c r="F4515" s="85" t="s">
        <v>430</v>
      </c>
      <c r="G4515" s="85" t="s">
        <v>430</v>
      </c>
      <c r="H4515" s="840">
        <v>1.0215351467882601</v>
      </c>
      <c r="I4515" s="840">
        <v>1.02910512944225</v>
      </c>
      <c r="J4515" s="86">
        <v>14211.083333333299</v>
      </c>
      <c r="K4515" s="44">
        <v>14517.121098936899</v>
      </c>
      <c r="L4515" s="45">
        <v>13658.682448270099</v>
      </c>
      <c r="M4515" s="46">
        <v>0.961128868777546</v>
      </c>
      <c r="N4515" s="139">
        <v>14624.6987532646</v>
      </c>
      <c r="O4515" s="45">
        <v>13584.084304043799</v>
      </c>
      <c r="P4515" s="99">
        <v>0.95587957549873503</v>
      </c>
      <c r="Q4515" s="86">
        <v>14301.442877171001</v>
      </c>
      <c r="R4515" s="44">
        <v>14609.426548814799</v>
      </c>
      <c r="S4515" s="45">
        <v>13746.232777265999</v>
      </c>
      <c r="T4515" s="140">
        <v>0.96117803604339802</v>
      </c>
      <c r="U4515" s="44">
        <v>14717.688223322</v>
      </c>
      <c r="V4515" s="45">
        <v>13671.0563632424</v>
      </c>
      <c r="W4515" s="99">
        <v>0.95592147454332299</v>
      </c>
      <c r="X4515" s="86">
        <v>14385.8385528078</v>
      </c>
      <c r="Y4515" s="44">
        <v>14695.6396977148</v>
      </c>
      <c r="Z4515" s="45">
        <v>13828.0291719468</v>
      </c>
      <c r="AA4515" s="46">
        <v>0.96122510489649904</v>
      </c>
      <c r="AB4515" s="139">
        <v>14804.5402460226</v>
      </c>
      <c r="AC4515" s="45">
        <v>13752.318947637201</v>
      </c>
      <c r="AD4515" s="99">
        <v>0.95596227478536699</v>
      </c>
      <c r="AE4515" s="142">
        <v>14474.4754394349</v>
      </c>
      <c r="AF4515" s="44">
        <v>14786.1853927062</v>
      </c>
      <c r="AG4515" s="45">
        <v>13913.7248723912</v>
      </c>
      <c r="AH4515" s="140">
        <v>0.96125935137407703</v>
      </c>
      <c r="AI4515" s="44">
        <v>14895.7569207083</v>
      </c>
      <c r="AJ4515" s="45">
        <v>13837.486578481599</v>
      </c>
      <c r="AK4515" s="46">
        <v>0.95599226627461598</v>
      </c>
    </row>
    <row r="4516" spans="1:37" x14ac:dyDescent="0.2">
      <c r="A4516" s="35" t="s">
        <v>2724</v>
      </c>
      <c r="B4516" s="35" t="s">
        <v>8947</v>
      </c>
      <c r="C4516" s="85" t="s">
        <v>1131</v>
      </c>
      <c r="D4516" s="85" t="s">
        <v>1131</v>
      </c>
      <c r="E4516" s="85" t="s">
        <v>12898</v>
      </c>
      <c r="F4516" s="85" t="s">
        <v>430</v>
      </c>
      <c r="G4516" s="85" t="s">
        <v>430</v>
      </c>
      <c r="H4516" s="840">
        <v>1.0215351467882601</v>
      </c>
      <c r="I4516" s="840">
        <v>1.02910512944225</v>
      </c>
      <c r="J4516" s="86">
        <v>7718.25</v>
      </c>
      <c r="K4516" s="44">
        <v>7884.4636466985203</v>
      </c>
      <c r="L4516" s="45">
        <v>7418.2328914422997</v>
      </c>
      <c r="M4516" s="46">
        <v>0.961128868777546</v>
      </c>
      <c r="N4516" s="139">
        <v>7942.89066531764</v>
      </c>
      <c r="O4516" s="45">
        <v>7377.7175335931097</v>
      </c>
      <c r="P4516" s="99">
        <v>0.95587957549873503</v>
      </c>
      <c r="Q4516" s="86">
        <v>7766.7951203274797</v>
      </c>
      <c r="R4516" s="44">
        <v>7934.0541933181003</v>
      </c>
      <c r="S4516" s="45">
        <v>7465.2728801078101</v>
      </c>
      <c r="T4516" s="140">
        <v>0.96117803604339802</v>
      </c>
      <c r="U4516" s="44">
        <v>7992.8486976560398</v>
      </c>
      <c r="V4516" s="45">
        <v>7424.4462438993296</v>
      </c>
      <c r="W4516" s="99">
        <v>0.95592147454332199</v>
      </c>
      <c r="X4516" s="86">
        <v>7810.1975072305904</v>
      </c>
      <c r="Y4516" s="44">
        <v>7978.3912569941303</v>
      </c>
      <c r="Z4516" s="45">
        <v>7507.3579181501</v>
      </c>
      <c r="AA4516" s="46">
        <v>0.96122510489650004</v>
      </c>
      <c r="AB4516" s="139">
        <v>8037.5143166480602</v>
      </c>
      <c r="AC4516" s="45">
        <v>7466.2541755351504</v>
      </c>
      <c r="AD4516" s="99">
        <v>0.95596227478536699</v>
      </c>
      <c r="AE4516" s="142">
        <v>7855.53326286427</v>
      </c>
      <c r="AF4516" s="44">
        <v>8024.7033247801401</v>
      </c>
      <c r="AG4516" s="45">
        <v>7551.2048089583996</v>
      </c>
      <c r="AH4516" s="140">
        <v>0.96125935137407703</v>
      </c>
      <c r="AI4516" s="44">
        <v>8084.1695753178301</v>
      </c>
      <c r="AJ4516" s="45">
        <v>7509.8290467612496</v>
      </c>
      <c r="AK4516" s="46">
        <v>0.95599226627461598</v>
      </c>
    </row>
    <row r="4517" spans="1:37" x14ac:dyDescent="0.2">
      <c r="A4517" s="35" t="s">
        <v>2723</v>
      </c>
      <c r="B4517" s="35" t="s">
        <v>8946</v>
      </c>
      <c r="C4517" s="85" t="s">
        <v>1131</v>
      </c>
      <c r="D4517" s="85" t="s">
        <v>1131</v>
      </c>
      <c r="E4517" s="85" t="s">
        <v>12898</v>
      </c>
      <c r="F4517" s="85" t="s">
        <v>430</v>
      </c>
      <c r="G4517" s="85" t="s">
        <v>430</v>
      </c>
      <c r="H4517" s="840">
        <v>1.0215351467882601</v>
      </c>
      <c r="I4517" s="840">
        <v>1.02910512944225</v>
      </c>
      <c r="J4517" s="86">
        <v>3904.0833333333298</v>
      </c>
      <c r="K4517" s="44">
        <v>3988.1583409902801</v>
      </c>
      <c r="L4517" s="45">
        <v>3752.32719777994</v>
      </c>
      <c r="M4517" s="46">
        <v>0.961128868777546</v>
      </c>
      <c r="N4517" s="139">
        <v>4017.7121841033299</v>
      </c>
      <c r="O4517" s="45">
        <v>3731.83351937835</v>
      </c>
      <c r="P4517" s="99">
        <v>0.95587957549873503</v>
      </c>
      <c r="Q4517" s="86">
        <v>3937.8882603125899</v>
      </c>
      <c r="R4517" s="44">
        <v>4022.6912620342</v>
      </c>
      <c r="S4517" s="45">
        <v>3785.0117042056099</v>
      </c>
      <c r="T4517" s="140">
        <v>0.96117803604339802</v>
      </c>
      <c r="U4517" s="44">
        <v>4052.5010078580999</v>
      </c>
      <c r="V4517" s="45">
        <v>3764.31195238485</v>
      </c>
      <c r="W4517" s="99">
        <v>0.95592147454332199</v>
      </c>
      <c r="X4517" s="86">
        <v>3967.8266990552202</v>
      </c>
      <c r="Y4517" s="44">
        <v>4053.2744294497702</v>
      </c>
      <c r="Z4517" s="45">
        <v>3813.9746350104901</v>
      </c>
      <c r="AA4517" s="46">
        <v>0.96122510489650004</v>
      </c>
      <c r="AB4517" s="139">
        <v>4083.31080873564</v>
      </c>
      <c r="AC4517" s="45">
        <v>3793.0926371829501</v>
      </c>
      <c r="AD4517" s="99">
        <v>0.95596227478536699</v>
      </c>
      <c r="AE4517" s="142">
        <v>3998.0526994155098</v>
      </c>
      <c r="AF4517" s="44">
        <v>4084.1513511646399</v>
      </c>
      <c r="AG4517" s="45">
        <v>3843.1655445995302</v>
      </c>
      <c r="AH4517" s="140">
        <v>0.96125935137407703</v>
      </c>
      <c r="AI4517" s="44">
        <v>4114.4165407489299</v>
      </c>
      <c r="AJ4517" s="45">
        <v>3822.1074607995802</v>
      </c>
      <c r="AK4517" s="46">
        <v>0.95599226627461598</v>
      </c>
    </row>
    <row r="4518" spans="1:37" x14ac:dyDescent="0.2">
      <c r="A4518" s="35" t="s">
        <v>2722</v>
      </c>
      <c r="B4518" s="35" t="s">
        <v>8945</v>
      </c>
      <c r="C4518" s="85" t="s">
        <v>1131</v>
      </c>
      <c r="D4518" s="85" t="s">
        <v>1131</v>
      </c>
      <c r="E4518" s="85" t="s">
        <v>12898</v>
      </c>
      <c r="F4518" s="85" t="s">
        <v>430</v>
      </c>
      <c r="G4518" s="85" t="s">
        <v>430</v>
      </c>
      <c r="H4518" s="840">
        <v>1.0215351467882601</v>
      </c>
      <c r="I4518" s="840">
        <v>1.02910512944225</v>
      </c>
      <c r="J4518" s="86">
        <v>20855.833333333299</v>
      </c>
      <c r="K4518" s="44">
        <v>21304.966765558202</v>
      </c>
      <c r="L4518" s="45">
        <v>20045.143499079699</v>
      </c>
      <c r="M4518" s="46">
        <v>0.961128868777546</v>
      </c>
      <c r="N4518" s="139">
        <v>21462.845062126002</v>
      </c>
      <c r="O4518" s="45">
        <v>19935.665113339001</v>
      </c>
      <c r="P4518" s="99">
        <v>0.95587957549873404</v>
      </c>
      <c r="Q4518" s="86">
        <v>21021.068456408899</v>
      </c>
      <c r="R4518" s="44">
        <v>21473.7602512638</v>
      </c>
      <c r="S4518" s="45">
        <v>20204.9892944649</v>
      </c>
      <c r="T4518" s="140">
        <v>0.96117803604339802</v>
      </c>
      <c r="U4518" s="44">
        <v>21632.889374847098</v>
      </c>
      <c r="V4518" s="45">
        <v>20094.4907553265</v>
      </c>
      <c r="W4518" s="99">
        <v>0.95592147454332299</v>
      </c>
      <c r="X4518" s="86">
        <v>21176.894744694098</v>
      </c>
      <c r="Y4518" s="44">
        <v>21632.942281540702</v>
      </c>
      <c r="Z4518" s="45">
        <v>20355.7628723507</v>
      </c>
      <c r="AA4518" s="46">
        <v>0.96122510489650004</v>
      </c>
      <c r="AB4518" s="139">
        <v>21793.2510074233</v>
      </c>
      <c r="AC4518" s="45">
        <v>20244.312473028</v>
      </c>
      <c r="AD4518" s="99">
        <v>0.95596227478536699</v>
      </c>
      <c r="AE4518" s="142">
        <v>21335.204377168</v>
      </c>
      <c r="AF4518" s="44">
        <v>21794.6611351879</v>
      </c>
      <c r="AG4518" s="45">
        <v>20508.664721029902</v>
      </c>
      <c r="AH4518" s="140">
        <v>0.96125935137407703</v>
      </c>
      <c r="AI4518" s="44">
        <v>21956.1682622423</v>
      </c>
      <c r="AJ4518" s="45">
        <v>20396.290383961001</v>
      </c>
      <c r="AK4518" s="46">
        <v>0.95599226627461598</v>
      </c>
    </row>
    <row r="4519" spans="1:37" x14ac:dyDescent="0.2">
      <c r="A4519" s="35" t="s">
        <v>2721</v>
      </c>
      <c r="B4519" s="35" t="s">
        <v>8944</v>
      </c>
      <c r="C4519" s="85" t="s">
        <v>1131</v>
      </c>
      <c r="D4519" s="85" t="s">
        <v>1131</v>
      </c>
      <c r="E4519" s="85" t="s">
        <v>12898</v>
      </c>
      <c r="F4519" s="85" t="s">
        <v>430</v>
      </c>
      <c r="G4519" s="85" t="s">
        <v>430</v>
      </c>
      <c r="H4519" s="840">
        <v>1.0215351467882601</v>
      </c>
      <c r="I4519" s="840">
        <v>1.02910512944225</v>
      </c>
      <c r="J4519" s="86">
        <v>13416.5</v>
      </c>
      <c r="K4519" s="44">
        <v>13705.4262968847</v>
      </c>
      <c r="L4519" s="45">
        <v>12894.9854679539</v>
      </c>
      <c r="M4519" s="46">
        <v>0.961128868777546</v>
      </c>
      <c r="N4519" s="139">
        <v>13806.988969161899</v>
      </c>
      <c r="O4519" s="45">
        <v>12824.558324678799</v>
      </c>
      <c r="P4519" s="99">
        <v>0.95587957549873404</v>
      </c>
      <c r="Q4519" s="86">
        <v>13513.2948056116</v>
      </c>
      <c r="R4519" s="44">
        <v>13804.305592843501</v>
      </c>
      <c r="S4519" s="45">
        <v>12988.682161733201</v>
      </c>
      <c r="T4519" s="140">
        <v>0.96117803604339802</v>
      </c>
      <c r="U4519" s="44">
        <v>13906.601000120199</v>
      </c>
      <c r="V4519" s="45">
        <v>12917.6486965189</v>
      </c>
      <c r="W4519" s="99">
        <v>0.95592147454332199</v>
      </c>
      <c r="X4519" s="86">
        <v>13606.2936539852</v>
      </c>
      <c r="Y4519" s="44">
        <v>13899.307185068001</v>
      </c>
      <c r="Z4519" s="45">
        <v>13078.7110448045</v>
      </c>
      <c r="AA4519" s="46">
        <v>0.96122510489650004</v>
      </c>
      <c r="AB4519" s="139">
        <v>14002.3065920137</v>
      </c>
      <c r="AC4519" s="45">
        <v>13007.103432861401</v>
      </c>
      <c r="AD4519" s="99">
        <v>0.95596227478536699</v>
      </c>
      <c r="AE4519" s="142">
        <v>13703.101763266501</v>
      </c>
      <c r="AF4519" s="44">
        <v>13998.200071193</v>
      </c>
      <c r="AG4519" s="45">
        <v>13172.2347127705</v>
      </c>
      <c r="AH4519" s="140">
        <v>0.96125935137407703</v>
      </c>
      <c r="AI4519" s="44">
        <v>14101.932313846701</v>
      </c>
      <c r="AJ4519" s="45">
        <v>13100.059309656801</v>
      </c>
      <c r="AK4519" s="46">
        <v>0.95599226627461598</v>
      </c>
    </row>
    <row r="4520" spans="1:37" x14ac:dyDescent="0.2">
      <c r="A4520" s="35" t="s">
        <v>2720</v>
      </c>
      <c r="B4520" s="35" t="s">
        <v>8943</v>
      </c>
      <c r="C4520" s="85" t="s">
        <v>1131</v>
      </c>
      <c r="D4520" s="85" t="s">
        <v>1131</v>
      </c>
      <c r="E4520" s="85" t="s">
        <v>12898</v>
      </c>
      <c r="F4520" s="85" t="s">
        <v>458</v>
      </c>
      <c r="G4520" s="85" t="s">
        <v>458</v>
      </c>
      <c r="H4520" s="840">
        <v>1.02072077827452</v>
      </c>
      <c r="I4520" s="840">
        <v>1.0307279059607</v>
      </c>
      <c r="J4520" s="86">
        <v>15152.5</v>
      </c>
      <c r="K4520" s="44">
        <v>15466.471592804701</v>
      </c>
      <c r="L4520" s="45">
        <v>14551.8951479147</v>
      </c>
      <c r="M4520" s="46">
        <v>0.96036265618971595</v>
      </c>
      <c r="N4520" s="139">
        <v>15618.104595069601</v>
      </c>
      <c r="O4520" s="45">
        <v>14506.804760094001</v>
      </c>
      <c r="P4520" s="99">
        <v>0.95738688401873995</v>
      </c>
      <c r="Q4520" s="86">
        <v>15317.7277861893</v>
      </c>
      <c r="R4520" s="44">
        <v>15635.1230273164</v>
      </c>
      <c r="S4520" s="45">
        <v>14711.326273933701</v>
      </c>
      <c r="T4520" s="140">
        <v>0.96041178425939</v>
      </c>
      <c r="U4520" s="44">
        <v>15788.409485135</v>
      </c>
      <c r="V4520" s="45">
        <v>14665.634485666</v>
      </c>
      <c r="W4520" s="99">
        <v>0.95742884913314297</v>
      </c>
      <c r="X4520" s="86">
        <v>15475.8789681121</v>
      </c>
      <c r="Y4520" s="44">
        <v>15796.5512248137</v>
      </c>
      <c r="Z4520" s="45">
        <v>14863.9443839143</v>
      </c>
      <c r="AA4520" s="46">
        <v>0.96045881558917001</v>
      </c>
      <c r="AB4520" s="139">
        <v>15951.420321703399</v>
      </c>
      <c r="AC4520" s="45">
        <v>14817.6854050448</v>
      </c>
      <c r="AD4520" s="99">
        <v>0.95746971371232203</v>
      </c>
      <c r="AE4520" s="142">
        <v>15631.257679738501</v>
      </c>
      <c r="AF4520" s="44">
        <v>15955.1495042723</v>
      </c>
      <c r="AG4520" s="45">
        <v>15013.714126012501</v>
      </c>
      <c r="AH4520" s="140">
        <v>0.96049303476543202</v>
      </c>
      <c r="AI4520" s="44">
        <v>16111.5734957691</v>
      </c>
      <c r="AJ4520" s="45">
        <v>14966.925359528699</v>
      </c>
      <c r="AK4520" s="46">
        <v>0.95749975249458597</v>
      </c>
    </row>
    <row r="4521" spans="1:37" x14ac:dyDescent="0.2">
      <c r="A4521" s="35" t="s">
        <v>2719</v>
      </c>
      <c r="B4521" s="35" t="s">
        <v>8942</v>
      </c>
      <c r="C4521" s="85" t="s">
        <v>1131</v>
      </c>
      <c r="D4521" s="85" t="s">
        <v>1131</v>
      </c>
      <c r="E4521" s="85" t="s">
        <v>12898</v>
      </c>
      <c r="F4521" s="85" t="s">
        <v>430</v>
      </c>
      <c r="G4521" s="85" t="s">
        <v>430</v>
      </c>
      <c r="H4521" s="840">
        <v>1.0215351467882601</v>
      </c>
      <c r="I4521" s="840">
        <v>1.02910512944225</v>
      </c>
      <c r="J4521" s="86">
        <v>10481.666666666701</v>
      </c>
      <c r="K4521" s="44">
        <v>10707.390896919</v>
      </c>
      <c r="L4521" s="45">
        <v>10074.2324262366</v>
      </c>
      <c r="M4521" s="46">
        <v>0.961128868777546</v>
      </c>
      <c r="N4521" s="139">
        <v>10786.7369317705</v>
      </c>
      <c r="O4521" s="45">
        <v>10019.2110838526</v>
      </c>
      <c r="P4521" s="99">
        <v>0.95587957549873404</v>
      </c>
      <c r="Q4521" s="86">
        <v>10570.431337185701</v>
      </c>
      <c r="R4521" s="44">
        <v>10798.0671276472</v>
      </c>
      <c r="S4521" s="45">
        <v>10160.0664328077</v>
      </c>
      <c r="T4521" s="140">
        <v>0.96117803604339802</v>
      </c>
      <c r="U4521" s="44">
        <v>10878.085109514899</v>
      </c>
      <c r="V4521" s="45">
        <v>10104.5023104015</v>
      </c>
      <c r="W4521" s="99">
        <v>0.95592147454332199</v>
      </c>
      <c r="X4521" s="86">
        <v>10653.369005020901</v>
      </c>
      <c r="Y4521" s="44">
        <v>10882.7908703336</v>
      </c>
      <c r="Z4521" s="45">
        <v>10240.285739352301</v>
      </c>
      <c r="AA4521" s="46">
        <v>0.96122510489649904</v>
      </c>
      <c r="AB4521" s="139">
        <v>10963.436688908099</v>
      </c>
      <c r="AC4521" s="45">
        <v>10184.2188681677</v>
      </c>
      <c r="AD4521" s="99">
        <v>0.95596227478536699</v>
      </c>
      <c r="AE4521" s="142">
        <v>10736.8681692427</v>
      </c>
      <c r="AF4521" s="44">
        <v>10968.0882013136</v>
      </c>
      <c r="AG4521" s="45">
        <v>10320.914932155199</v>
      </c>
      <c r="AH4521" s="140">
        <v>0.96125935137407703</v>
      </c>
      <c r="AI4521" s="44">
        <v>11049.366107112901</v>
      </c>
      <c r="AJ4521" s="45">
        <v>10264.3629338061</v>
      </c>
      <c r="AK4521" s="46">
        <v>0.95599226627461598</v>
      </c>
    </row>
    <row r="4522" spans="1:37" x14ac:dyDescent="0.2">
      <c r="A4522" s="35" t="s">
        <v>2718</v>
      </c>
      <c r="B4522" s="35" t="s">
        <v>8941</v>
      </c>
      <c r="C4522" s="85" t="s">
        <v>1131</v>
      </c>
      <c r="D4522" s="85" t="s">
        <v>1131</v>
      </c>
      <c r="E4522" s="85" t="s">
        <v>12898</v>
      </c>
      <c r="F4522" s="85" t="s">
        <v>430</v>
      </c>
      <c r="G4522" s="85" t="s">
        <v>430</v>
      </c>
      <c r="H4522" s="840">
        <v>1.0215351467882601</v>
      </c>
      <c r="I4522" s="840">
        <v>1.02910512944225</v>
      </c>
      <c r="J4522" s="86">
        <v>16949</v>
      </c>
      <c r="K4522" s="44">
        <v>17313.9992029143</v>
      </c>
      <c r="L4522" s="45">
        <v>16290.1731969106</v>
      </c>
      <c r="M4522" s="46">
        <v>0.961128868777546</v>
      </c>
      <c r="N4522" s="139">
        <v>17442.302838916701</v>
      </c>
      <c r="O4522" s="45">
        <v>16201.2029251281</v>
      </c>
      <c r="P4522" s="99">
        <v>0.95587957549873503</v>
      </c>
      <c r="Q4522" s="86">
        <v>17044.06295516</v>
      </c>
      <c r="R4522" s="44">
        <v>17411.1093527677</v>
      </c>
      <c r="S4522" s="45">
        <v>16382.3789574407</v>
      </c>
      <c r="T4522" s="140">
        <v>0.96117803604339802</v>
      </c>
      <c r="U4522" s="44">
        <v>17540.132613691701</v>
      </c>
      <c r="V4522" s="45">
        <v>16292.7857923057</v>
      </c>
      <c r="W4522" s="99">
        <v>0.95592147454332199</v>
      </c>
      <c r="X4522" s="86">
        <v>17138.361236143599</v>
      </c>
      <c r="Y4522" s="44">
        <v>17507.438361074299</v>
      </c>
      <c r="Z4522" s="45">
        <v>16473.823076966299</v>
      </c>
      <c r="AA4522" s="46">
        <v>0.96122510489650004</v>
      </c>
      <c r="AB4522" s="139">
        <v>17637.1754583496</v>
      </c>
      <c r="AC4522" s="45">
        <v>16383.626793397199</v>
      </c>
      <c r="AD4522" s="99">
        <v>0.95596227478536699</v>
      </c>
      <c r="AE4522" s="142">
        <v>17238.2512001002</v>
      </c>
      <c r="AF4522" s="44">
        <v>17609.479470067301</v>
      </c>
      <c r="AG4522" s="45">
        <v>16570.430167431699</v>
      </c>
      <c r="AH4522" s="140">
        <v>0.96125935137407703</v>
      </c>
      <c r="AI4522" s="44">
        <v>17739.972732637099</v>
      </c>
      <c r="AJ4522" s="45">
        <v>16479.634831394898</v>
      </c>
      <c r="AK4522" s="46">
        <v>0.95599226627461598</v>
      </c>
    </row>
    <row r="4523" spans="1:37" x14ac:dyDescent="0.2">
      <c r="A4523" s="35" t="s">
        <v>2717</v>
      </c>
      <c r="B4523" s="35" t="s">
        <v>13148</v>
      </c>
      <c r="C4523" s="85" t="s">
        <v>1131</v>
      </c>
      <c r="D4523" s="85" t="s">
        <v>1131</v>
      </c>
      <c r="E4523" s="85" t="s">
        <v>12898</v>
      </c>
      <c r="F4523" s="85" t="s">
        <v>430</v>
      </c>
      <c r="G4523" s="85" t="s">
        <v>430</v>
      </c>
      <c r="H4523" s="840">
        <v>1.0215351467882601</v>
      </c>
      <c r="I4523" s="840">
        <v>1.02910512944225</v>
      </c>
      <c r="J4523" s="86">
        <v>5588</v>
      </c>
      <c r="K4523" s="44">
        <v>5708.3384002528201</v>
      </c>
      <c r="L4523" s="45">
        <v>5370.7881187289304</v>
      </c>
      <c r="M4523" s="46">
        <v>0.961128868777546</v>
      </c>
      <c r="N4523" s="139">
        <v>5750.6394633232903</v>
      </c>
      <c r="O4523" s="45">
        <v>5341.45506788693</v>
      </c>
      <c r="P4523" s="99">
        <v>0.95587957549873503</v>
      </c>
      <c r="Q4523" s="86">
        <v>5638.0115238896296</v>
      </c>
      <c r="R4523" s="44">
        <v>5759.4269296505099</v>
      </c>
      <c r="S4523" s="45">
        <v>5419.1328437222801</v>
      </c>
      <c r="T4523" s="140">
        <v>0.96117803604339802</v>
      </c>
      <c r="U4523" s="44">
        <v>5802.1065790893199</v>
      </c>
      <c r="V4523" s="45">
        <v>5389.4962894088203</v>
      </c>
      <c r="W4523" s="99">
        <v>0.95592147454332199</v>
      </c>
      <c r="X4523" s="86">
        <v>5684.04052683601</v>
      </c>
      <c r="Y4523" s="44">
        <v>5806.4471739318697</v>
      </c>
      <c r="Z4523" s="45">
        <v>5463.6424516439001</v>
      </c>
      <c r="AA4523" s="46">
        <v>0.96122510489650004</v>
      </c>
      <c r="AB4523" s="139">
        <v>5849.4752621245598</v>
      </c>
      <c r="AC4523" s="45">
        <v>5433.7283120063703</v>
      </c>
      <c r="AD4523" s="99">
        <v>0.95596227478536699</v>
      </c>
      <c r="AE4523" s="142">
        <v>5730.5329560946002</v>
      </c>
      <c r="AF4523" s="44">
        <v>5853.9408244790802</v>
      </c>
      <c r="AG4523" s="45">
        <v>5508.5283924032701</v>
      </c>
      <c r="AH4523" s="140">
        <v>0.96125935137407703</v>
      </c>
      <c r="AI4523" s="44">
        <v>5897.3208595548103</v>
      </c>
      <c r="AJ4523" s="45">
        <v>5478.3451876582503</v>
      </c>
      <c r="AK4523" s="46">
        <v>0.95599226627461598</v>
      </c>
    </row>
    <row r="4524" spans="1:37" x14ac:dyDescent="0.2">
      <c r="A4524" s="35" t="s">
        <v>2716</v>
      </c>
      <c r="B4524" s="35" t="s">
        <v>8940</v>
      </c>
      <c r="C4524" s="85" t="s">
        <v>1131</v>
      </c>
      <c r="D4524" s="85" t="s">
        <v>1131</v>
      </c>
      <c r="E4524" s="85" t="s">
        <v>12898</v>
      </c>
      <c r="F4524" s="85" t="s">
        <v>430</v>
      </c>
      <c r="G4524" s="85" t="s">
        <v>430</v>
      </c>
      <c r="H4524" s="840">
        <v>1.0215351467882601</v>
      </c>
      <c r="I4524" s="840">
        <v>1.02910512944225</v>
      </c>
      <c r="J4524" s="86">
        <v>7898.4166666666697</v>
      </c>
      <c r="K4524" s="44">
        <v>8068.5102289781998</v>
      </c>
      <c r="L4524" s="45">
        <v>7591.3962759670503</v>
      </c>
      <c r="M4524" s="46">
        <v>0.961128868777546</v>
      </c>
      <c r="N4524" s="139">
        <v>8128.3011061388197</v>
      </c>
      <c r="O4524" s="45">
        <v>7549.9351704454602</v>
      </c>
      <c r="P4524" s="99">
        <v>0.95587957549873503</v>
      </c>
      <c r="Q4524" s="86">
        <v>7961.0152378736902</v>
      </c>
      <c r="R4524" s="44">
        <v>8132.4568696049</v>
      </c>
      <c r="S4524" s="45">
        <v>7651.9529912509997</v>
      </c>
      <c r="T4524" s="140">
        <v>0.96117803604339802</v>
      </c>
      <c r="U4524" s="44">
        <v>8192.7216168637206</v>
      </c>
      <c r="V4524" s="45">
        <v>7610.1054250500802</v>
      </c>
      <c r="W4524" s="99">
        <v>0.95592147454332299</v>
      </c>
      <c r="X4524" s="86">
        <v>8018.6280529377</v>
      </c>
      <c r="Y4524" s="44">
        <v>8191.3103850981997</v>
      </c>
      <c r="Z4524" s="45">
        <v>7707.70659131105</v>
      </c>
      <c r="AA4524" s="46">
        <v>0.96122510489649904</v>
      </c>
      <c r="AB4524" s="139">
        <v>8252.0112603676898</v>
      </c>
      <c r="AC4524" s="45">
        <v>7665.5059141440797</v>
      </c>
      <c r="AD4524" s="99">
        <v>0.95596227478536699</v>
      </c>
      <c r="AE4524" s="142">
        <v>8077.4143169250901</v>
      </c>
      <c r="AF4524" s="44">
        <v>8251.3626199096907</v>
      </c>
      <c r="AG4524" s="45">
        <v>7764.49004706709</v>
      </c>
      <c r="AH4524" s="140">
        <v>0.96125935137407703</v>
      </c>
      <c r="AI4524" s="44">
        <v>8312.5085061778609</v>
      </c>
      <c r="AJ4524" s="45">
        <v>7721.9456184762403</v>
      </c>
      <c r="AK4524" s="46">
        <v>0.95599226627461598</v>
      </c>
    </row>
    <row r="4525" spans="1:37" x14ac:dyDescent="0.2">
      <c r="A4525" s="35" t="s">
        <v>2715</v>
      </c>
      <c r="B4525" s="35" t="s">
        <v>8939</v>
      </c>
      <c r="C4525" s="85" t="s">
        <v>1131</v>
      </c>
      <c r="D4525" s="85" t="s">
        <v>1131</v>
      </c>
      <c r="E4525" s="85" t="s">
        <v>12898</v>
      </c>
      <c r="F4525" s="85" t="s">
        <v>430</v>
      </c>
      <c r="G4525" s="85" t="s">
        <v>430</v>
      </c>
      <c r="H4525" s="840">
        <v>1.0215351467882601</v>
      </c>
      <c r="I4525" s="840">
        <v>1.02910512944225</v>
      </c>
      <c r="J4525" s="86">
        <v>12233.25</v>
      </c>
      <c r="K4525" s="44">
        <v>12496.6948344475</v>
      </c>
      <c r="L4525" s="45">
        <v>11757.729733972899</v>
      </c>
      <c r="M4525" s="46">
        <v>0.961128868777546</v>
      </c>
      <c r="N4525" s="139">
        <v>12589.3003247494</v>
      </c>
      <c r="O4525" s="45">
        <v>11693.5138169699</v>
      </c>
      <c r="P4525" s="99">
        <v>0.95587957549873503</v>
      </c>
      <c r="Q4525" s="86">
        <v>12325.7704973941</v>
      </c>
      <c r="R4525" s="44">
        <v>12591.207774334</v>
      </c>
      <c r="S4525" s="45">
        <v>11847.2598794069</v>
      </c>
      <c r="T4525" s="140">
        <v>0.96117803604339802</v>
      </c>
      <c r="U4525" s="44">
        <v>12684.5136431962</v>
      </c>
      <c r="V4525" s="45">
        <v>11782.468708751599</v>
      </c>
      <c r="W4525" s="99">
        <v>0.95592147454332299</v>
      </c>
      <c r="X4525" s="86">
        <v>12412.5746404895</v>
      </c>
      <c r="Y4525" s="44">
        <v>12679.881257392701</v>
      </c>
      <c r="Z4525" s="45">
        <v>11931.278360840201</v>
      </c>
      <c r="AA4525" s="46">
        <v>0.96122510489650004</v>
      </c>
      <c r="AB4525" s="139">
        <v>12773.8442321125</v>
      </c>
      <c r="AC4525" s="45">
        <v>11865.9530892655</v>
      </c>
      <c r="AD4525" s="99">
        <v>0.95596227478536699</v>
      </c>
      <c r="AE4525" s="142">
        <v>12502.269702190801</v>
      </c>
      <c r="AF4525" s="44">
        <v>12771.5079154139</v>
      </c>
      <c r="AG4525" s="45">
        <v>12017.9236646317</v>
      </c>
      <c r="AH4525" s="140">
        <v>0.96125935137407703</v>
      </c>
      <c r="AI4525" s="44">
        <v>12866.149880195</v>
      </c>
      <c r="AJ4525" s="45">
        <v>11952.0731461738</v>
      </c>
      <c r="AK4525" s="46">
        <v>0.95599226627461598</v>
      </c>
    </row>
    <row r="4526" spans="1:37" x14ac:dyDescent="0.2">
      <c r="A4526" s="35" t="s">
        <v>2714</v>
      </c>
      <c r="B4526" s="35" t="s">
        <v>8938</v>
      </c>
      <c r="C4526" s="85" t="s">
        <v>1131</v>
      </c>
      <c r="D4526" s="85" t="s">
        <v>1131</v>
      </c>
      <c r="E4526" s="85" t="s">
        <v>12898</v>
      </c>
      <c r="F4526" s="85" t="s">
        <v>430</v>
      </c>
      <c r="G4526" s="85" t="s">
        <v>430</v>
      </c>
      <c r="H4526" s="840">
        <v>1.0215351467882601</v>
      </c>
      <c r="I4526" s="840">
        <v>1.02910512944225</v>
      </c>
      <c r="J4526" s="86">
        <v>13414.833333333299</v>
      </c>
      <c r="K4526" s="44">
        <v>13703.7237383068</v>
      </c>
      <c r="L4526" s="45">
        <v>12893.383586505999</v>
      </c>
      <c r="M4526" s="46">
        <v>0.961128868777546</v>
      </c>
      <c r="N4526" s="139">
        <v>13805.2737939462</v>
      </c>
      <c r="O4526" s="45">
        <v>12822.9651920529</v>
      </c>
      <c r="P4526" s="99">
        <v>0.95587957549873503</v>
      </c>
      <c r="Q4526" s="86">
        <v>13486.4043727394</v>
      </c>
      <c r="R4526" s="44">
        <v>13776.836070552201</v>
      </c>
      <c r="S4526" s="45">
        <v>12962.835668276801</v>
      </c>
      <c r="T4526" s="140">
        <v>0.96117803604339802</v>
      </c>
      <c r="U4526" s="44">
        <v>13878.9279177185</v>
      </c>
      <c r="V4526" s="45">
        <v>12891.9435542766</v>
      </c>
      <c r="W4526" s="99">
        <v>0.95592147454332299</v>
      </c>
      <c r="X4526" s="86">
        <v>13555.040600021401</v>
      </c>
      <c r="Y4526" s="44">
        <v>13846.950389063701</v>
      </c>
      <c r="Z4526" s="45">
        <v>13029.4453226319</v>
      </c>
      <c r="AA4526" s="46">
        <v>0.96122510489650004</v>
      </c>
      <c r="AB4526" s="139">
        <v>13949.56181128</v>
      </c>
      <c r="AC4526" s="45">
        <v>12958.107446804501</v>
      </c>
      <c r="AD4526" s="99">
        <v>0.95596227478536699</v>
      </c>
      <c r="AE4526" s="142">
        <v>13632.627021398799</v>
      </c>
      <c r="AF4526" s="44">
        <v>13926.207645414301</v>
      </c>
      <c r="AG4526" s="45">
        <v>13104.490208114499</v>
      </c>
      <c r="AH4526" s="140">
        <v>0.96125935137407703</v>
      </c>
      <c r="AI4526" s="44">
        <v>14029.4063954945</v>
      </c>
      <c r="AJ4526" s="45">
        <v>13032.6860014636</v>
      </c>
      <c r="AK4526" s="46">
        <v>0.95599226627461598</v>
      </c>
    </row>
    <row r="4527" spans="1:37" x14ac:dyDescent="0.2">
      <c r="A4527" s="35" t="s">
        <v>2713</v>
      </c>
      <c r="B4527" s="35" t="s">
        <v>8937</v>
      </c>
      <c r="C4527" s="85" t="s">
        <v>1131</v>
      </c>
      <c r="D4527" s="85" t="s">
        <v>1131</v>
      </c>
      <c r="E4527" s="85" t="s">
        <v>12898</v>
      </c>
      <c r="F4527" s="85" t="s">
        <v>458</v>
      </c>
      <c r="G4527" s="85" t="s">
        <v>458</v>
      </c>
      <c r="H4527" s="840">
        <v>1.02072077827452</v>
      </c>
      <c r="I4527" s="840">
        <v>1.0307279059607</v>
      </c>
      <c r="J4527" s="86">
        <v>15336.5</v>
      </c>
      <c r="K4527" s="44">
        <v>15654.2842160072</v>
      </c>
      <c r="L4527" s="45">
        <v>14728.6018766536</v>
      </c>
      <c r="M4527" s="46">
        <v>0.96036265618971595</v>
      </c>
      <c r="N4527" s="139">
        <v>15807.758529766301</v>
      </c>
      <c r="O4527" s="45">
        <v>14682.9639467534</v>
      </c>
      <c r="P4527" s="99">
        <v>0.95738688401873995</v>
      </c>
      <c r="Q4527" s="86">
        <v>15480.6370977691</v>
      </c>
      <c r="R4527" s="44">
        <v>15801.4079466203</v>
      </c>
      <c r="S4527" s="45">
        <v>14867.7862965406</v>
      </c>
      <c r="T4527" s="140">
        <v>0.96041178425939</v>
      </c>
      <c r="U4527" s="44">
        <v>15956.3246587212</v>
      </c>
      <c r="V4527" s="45">
        <v>14821.608560364901</v>
      </c>
      <c r="W4527" s="99">
        <v>0.95742884913314297</v>
      </c>
      <c r="X4527" s="86">
        <v>15623.246143829199</v>
      </c>
      <c r="Y4527" s="44">
        <v>15946.971963103701</v>
      </c>
      <c r="Z4527" s="45">
        <v>15005.4844869602</v>
      </c>
      <c r="AA4527" s="46">
        <v>0.96045881558917001</v>
      </c>
      <c r="AB4527" s="139">
        <v>16103.315782137701</v>
      </c>
      <c r="AC4527" s="45">
        <v>14958.7850125892</v>
      </c>
      <c r="AD4527" s="99">
        <v>0.95746971371232203</v>
      </c>
      <c r="AE4527" s="142">
        <v>15764.351985097601</v>
      </c>
      <c r="AF4527" s="44">
        <v>16091.0016272223</v>
      </c>
      <c r="AG4527" s="45">
        <v>15141.5502792769</v>
      </c>
      <c r="AH4527" s="140">
        <v>0.96049303476543202</v>
      </c>
      <c r="AI4527" s="44">
        <v>16248.7575104271</v>
      </c>
      <c r="AJ4527" s="45">
        <v>15094.3631239685</v>
      </c>
      <c r="AK4527" s="46">
        <v>0.95749975249458597</v>
      </c>
    </row>
    <row r="4528" spans="1:37" x14ac:dyDescent="0.2">
      <c r="A4528" s="35" t="s">
        <v>2712</v>
      </c>
      <c r="B4528" s="35" t="s">
        <v>8936</v>
      </c>
      <c r="C4528" s="85" t="s">
        <v>1131</v>
      </c>
      <c r="D4528" s="85" t="s">
        <v>1131</v>
      </c>
      <c r="E4528" s="85" t="s">
        <v>12898</v>
      </c>
      <c r="F4528" s="85" t="s">
        <v>430</v>
      </c>
      <c r="G4528" s="85" t="s">
        <v>430</v>
      </c>
      <c r="H4528" s="840">
        <v>1.0215351467882601</v>
      </c>
      <c r="I4528" s="840">
        <v>1.02910512944225</v>
      </c>
      <c r="J4528" s="86">
        <v>6239.0833333333303</v>
      </c>
      <c r="K4528" s="44">
        <v>6373.4429087408798</v>
      </c>
      <c r="L4528" s="45">
        <v>5996.56310637551</v>
      </c>
      <c r="M4528" s="46">
        <v>0.961128868777546</v>
      </c>
      <c r="N4528" s="139">
        <v>6420.67266135098</v>
      </c>
      <c r="O4528" s="45">
        <v>5963.8123281679</v>
      </c>
      <c r="P4528" s="99">
        <v>0.95587957549873503</v>
      </c>
      <c r="Q4528" s="86">
        <v>6270.49182518629</v>
      </c>
      <c r="R4528" s="44">
        <v>6405.5277870762802</v>
      </c>
      <c r="S4528" s="45">
        <v>6027.0590175587404</v>
      </c>
      <c r="T4528" s="140">
        <v>0.96117803604339802</v>
      </c>
      <c r="U4528" s="44">
        <v>6452.9953014249004</v>
      </c>
      <c r="V4528" s="45">
        <v>5994.0977916439297</v>
      </c>
      <c r="W4528" s="99">
        <v>0.95592147454332199</v>
      </c>
      <c r="X4528" s="86">
        <v>6300.7426004931203</v>
      </c>
      <c r="Y4528" s="44">
        <v>6436.4300172698104</v>
      </c>
      <c r="Z4528" s="45">
        <v>6056.4319670848399</v>
      </c>
      <c r="AA4528" s="46">
        <v>0.96122510489650004</v>
      </c>
      <c r="AB4528" s="139">
        <v>6484.1265294627601</v>
      </c>
      <c r="AC4528" s="45">
        <v>6023.27222920447</v>
      </c>
      <c r="AD4528" s="99">
        <v>0.95596227478536699</v>
      </c>
      <c r="AE4528" s="142">
        <v>6334.27193226912</v>
      </c>
      <c r="AF4528" s="44">
        <v>6470.6814081273196</v>
      </c>
      <c r="AG4528" s="45">
        <v>6088.8781290400402</v>
      </c>
      <c r="AH4528" s="140">
        <v>0.96125935137407703</v>
      </c>
      <c r="AI4528" s="44">
        <v>6518.6317367802203</v>
      </c>
      <c r="AJ4528" s="45">
        <v>6055.5149797296499</v>
      </c>
      <c r="AK4528" s="46">
        <v>0.95599226627461598</v>
      </c>
    </row>
    <row r="4529" spans="1:37" x14ac:dyDescent="0.2">
      <c r="A4529" s="35" t="s">
        <v>2711</v>
      </c>
      <c r="B4529" s="35" t="s">
        <v>8935</v>
      </c>
      <c r="C4529" s="85" t="s">
        <v>1131</v>
      </c>
      <c r="D4529" s="85" t="s">
        <v>1131</v>
      </c>
      <c r="E4529" s="85" t="s">
        <v>12898</v>
      </c>
      <c r="F4529" s="85" t="s">
        <v>430</v>
      </c>
      <c r="G4529" s="85" t="s">
        <v>430</v>
      </c>
      <c r="H4529" s="840">
        <v>1.0215351467882601</v>
      </c>
      <c r="I4529" s="840">
        <v>1.02910512944225</v>
      </c>
      <c r="J4529" s="86">
        <v>7087.0833333333303</v>
      </c>
      <c r="K4529" s="44">
        <v>7239.7047132173202</v>
      </c>
      <c r="L4529" s="45">
        <v>6811.6003870988698</v>
      </c>
      <c r="M4529" s="46">
        <v>0.961128868777546</v>
      </c>
      <c r="N4529" s="139">
        <v>7293.3538111179996</v>
      </c>
      <c r="O4529" s="45">
        <v>6774.3982081908198</v>
      </c>
      <c r="P4529" s="99">
        <v>0.95587957549873503</v>
      </c>
      <c r="Q4529" s="86">
        <v>7151.3964650872604</v>
      </c>
      <c r="R4529" s="44">
        <v>7305.4028377039804</v>
      </c>
      <c r="S4529" s="45">
        <v>6873.76520928027</v>
      </c>
      <c r="T4529" s="140">
        <v>0.96117803604339802</v>
      </c>
      <c r="U4529" s="44">
        <v>7359.5387848964601</v>
      </c>
      <c r="V4529" s="45">
        <v>6836.1734539501203</v>
      </c>
      <c r="W4529" s="99">
        <v>0.95592147454332299</v>
      </c>
      <c r="X4529" s="86">
        <v>7209.6797563160899</v>
      </c>
      <c r="Y4529" s="44">
        <v>7364.94126816472</v>
      </c>
      <c r="Z4529" s="45">
        <v>6930.1251800351001</v>
      </c>
      <c r="AA4529" s="46">
        <v>0.96122510489649904</v>
      </c>
      <c r="AB4529" s="139">
        <v>7419.51841886082</v>
      </c>
      <c r="AC4529" s="45">
        <v>6892.1818603219299</v>
      </c>
      <c r="AD4529" s="99">
        <v>0.95596227478536699</v>
      </c>
      <c r="AE4529" s="142">
        <v>7265.8181092107998</v>
      </c>
      <c r="AF4529" s="44">
        <v>7422.2885687294802</v>
      </c>
      <c r="AG4529" s="45">
        <v>6984.3356028619901</v>
      </c>
      <c r="AH4529" s="140">
        <v>0.96125935137407703</v>
      </c>
      <c r="AI4529" s="44">
        <v>7477.2906857832104</v>
      </c>
      <c r="AJ4529" s="45">
        <v>6946.0659205635802</v>
      </c>
      <c r="AK4529" s="46">
        <v>0.95599226627461598</v>
      </c>
    </row>
    <row r="4530" spans="1:37" x14ac:dyDescent="0.2">
      <c r="A4530" s="35" t="s">
        <v>2710</v>
      </c>
      <c r="B4530" s="35" t="s">
        <v>8934</v>
      </c>
      <c r="C4530" s="85" t="s">
        <v>1131</v>
      </c>
      <c r="D4530" s="85" t="s">
        <v>1131</v>
      </c>
      <c r="E4530" s="85" t="s">
        <v>12898</v>
      </c>
      <c r="F4530" s="85" t="s">
        <v>458</v>
      </c>
      <c r="G4530" s="85" t="s">
        <v>458</v>
      </c>
      <c r="H4530" s="840">
        <v>1.02072077827452</v>
      </c>
      <c r="I4530" s="840">
        <v>1.0307279059607</v>
      </c>
      <c r="J4530" s="86">
        <v>6583.5</v>
      </c>
      <c r="K4530" s="44">
        <v>6719.9152437703196</v>
      </c>
      <c r="L4530" s="45">
        <v>6322.5475470249903</v>
      </c>
      <c r="M4530" s="46">
        <v>0.96036265618971595</v>
      </c>
      <c r="N4530" s="139">
        <v>6785.7971688922898</v>
      </c>
      <c r="O4530" s="45">
        <v>6302.9565509373797</v>
      </c>
      <c r="P4530" s="99">
        <v>0.95738688401873995</v>
      </c>
      <c r="Q4530" s="86">
        <v>6636.8241148070902</v>
      </c>
      <c r="R4530" s="44">
        <v>6774.3442757370103</v>
      </c>
      <c r="S4530" s="45">
        <v>6374.0840899176201</v>
      </c>
      <c r="T4530" s="140">
        <v>0.96041178425939</v>
      </c>
      <c r="U4530" s="44">
        <v>6840.7598220846103</v>
      </c>
      <c r="V4530" s="45">
        <v>6354.2868741388402</v>
      </c>
      <c r="W4530" s="99">
        <v>0.95742884913314297</v>
      </c>
      <c r="X4530" s="86">
        <v>6686.6479589435703</v>
      </c>
      <c r="Y4530" s="44">
        <v>6825.20050870062</v>
      </c>
      <c r="Z4530" s="45">
        <v>6422.2499789086796</v>
      </c>
      <c r="AA4530" s="46">
        <v>0.96045881558917001</v>
      </c>
      <c r="AB4530" s="139">
        <v>6892.1146486183097</v>
      </c>
      <c r="AC4530" s="45">
        <v>6402.2629069447803</v>
      </c>
      <c r="AD4530" s="99">
        <v>0.95746971371232203</v>
      </c>
      <c r="AE4530" s="142">
        <v>6733.8025939478703</v>
      </c>
      <c r="AF4530" s="44">
        <v>6873.3322244414703</v>
      </c>
      <c r="AG4530" s="45">
        <v>6467.77048897232</v>
      </c>
      <c r="AH4530" s="140">
        <v>0.96049303476543202</v>
      </c>
      <c r="AI4530" s="44">
        <v>6940.7182468126402</v>
      </c>
      <c r="AJ4530" s="45">
        <v>6447.6143170524902</v>
      </c>
      <c r="AK4530" s="46">
        <v>0.95749975249458597</v>
      </c>
    </row>
    <row r="4531" spans="1:37" x14ac:dyDescent="0.2">
      <c r="A4531" s="35" t="s">
        <v>2709</v>
      </c>
      <c r="B4531" s="35" t="s">
        <v>8933</v>
      </c>
      <c r="C4531" s="85" t="s">
        <v>1131</v>
      </c>
      <c r="D4531" s="85" t="s">
        <v>1131</v>
      </c>
      <c r="E4531" s="85" t="s">
        <v>12898</v>
      </c>
      <c r="F4531" s="85" t="s">
        <v>430</v>
      </c>
      <c r="G4531" s="85" t="s">
        <v>430</v>
      </c>
      <c r="H4531" s="840">
        <v>1.0215351467882601</v>
      </c>
      <c r="I4531" s="840">
        <v>1.02910512944225</v>
      </c>
      <c r="J4531" s="86">
        <v>7543.0833333333303</v>
      </c>
      <c r="K4531" s="44">
        <v>7705.5247401527704</v>
      </c>
      <c r="L4531" s="45">
        <v>7249.8751512614299</v>
      </c>
      <c r="M4531" s="46">
        <v>0.961128868777546</v>
      </c>
      <c r="N4531" s="139">
        <v>7762.6257501436703</v>
      </c>
      <c r="O4531" s="45">
        <v>7210.2792946182499</v>
      </c>
      <c r="P4531" s="99">
        <v>0.95587957549873503</v>
      </c>
      <c r="Q4531" s="86">
        <v>7618.2884063382799</v>
      </c>
      <c r="R4531" s="44">
        <v>7782.3493654441099</v>
      </c>
      <c r="S4531" s="45">
        <v>7322.53148841642</v>
      </c>
      <c r="T4531" s="140">
        <v>0.96117803604339802</v>
      </c>
      <c r="U4531" s="44">
        <v>7840.0196765331402</v>
      </c>
      <c r="V4531" s="45">
        <v>7282.4854868831899</v>
      </c>
      <c r="W4531" s="99">
        <v>0.95592147454332199</v>
      </c>
      <c r="X4531" s="86">
        <v>7691.5160716502396</v>
      </c>
      <c r="Y4531" s="44">
        <v>7857.1539992775197</v>
      </c>
      <c r="Z4531" s="45">
        <v>7393.27834278512</v>
      </c>
      <c r="AA4531" s="46">
        <v>0.96122510489650004</v>
      </c>
      <c r="AB4531" s="139">
        <v>7915.3786425227599</v>
      </c>
      <c r="AC4531" s="45">
        <v>7352.7992004029702</v>
      </c>
      <c r="AD4531" s="99">
        <v>0.95596227478536699</v>
      </c>
      <c r="AE4531" s="142">
        <v>7765.5314472845603</v>
      </c>
      <c r="AF4531" s="44">
        <v>7932.7633068907098</v>
      </c>
      <c r="AG4531" s="45">
        <v>7464.6897220917499</v>
      </c>
      <c r="AH4531" s="140">
        <v>0.96125935137407703</v>
      </c>
      <c r="AI4531" s="44">
        <v>7991.5482452456299</v>
      </c>
      <c r="AJ4531" s="45">
        <v>7423.78800711637</v>
      </c>
      <c r="AK4531" s="46">
        <v>0.95599226627461598</v>
      </c>
    </row>
    <row r="4532" spans="1:37" x14ac:dyDescent="0.2">
      <c r="A4532" s="35" t="s">
        <v>2708</v>
      </c>
      <c r="B4532" s="35" t="s">
        <v>8932</v>
      </c>
      <c r="C4532" s="85" t="s">
        <v>1131</v>
      </c>
      <c r="D4532" s="85" t="s">
        <v>1131</v>
      </c>
      <c r="E4532" s="85" t="s">
        <v>12898</v>
      </c>
      <c r="F4532" s="85" t="s">
        <v>430</v>
      </c>
      <c r="G4532" s="85" t="s">
        <v>430</v>
      </c>
      <c r="H4532" s="840">
        <v>1.0215351467882601</v>
      </c>
      <c r="I4532" s="840">
        <v>1.02910512944225</v>
      </c>
      <c r="J4532" s="86">
        <v>4015.25</v>
      </c>
      <c r="K4532" s="44">
        <v>4101.7189981415704</v>
      </c>
      <c r="L4532" s="45">
        <v>3859.1726903590402</v>
      </c>
      <c r="M4532" s="46">
        <v>0.961128868777546</v>
      </c>
      <c r="N4532" s="139">
        <v>4132.1143709929902</v>
      </c>
      <c r="O4532" s="45">
        <v>3838.09546552129</v>
      </c>
      <c r="P4532" s="99">
        <v>0.95587957549873503</v>
      </c>
      <c r="Q4532" s="86">
        <v>4048.1878068853498</v>
      </c>
      <c r="R4532" s="44">
        <v>4135.3661255330899</v>
      </c>
      <c r="S4532" s="45">
        <v>3891.02920575689</v>
      </c>
      <c r="T4532" s="140">
        <v>0.96117803604339802</v>
      </c>
      <c r="U4532" s="44">
        <v>4166.0108370112803</v>
      </c>
      <c r="V4532" s="45">
        <v>3869.7496575861401</v>
      </c>
      <c r="W4532" s="99">
        <v>0.95592147454332199</v>
      </c>
      <c r="X4532" s="86">
        <v>4078.5578480942199</v>
      </c>
      <c r="Y4532" s="44">
        <v>4166.3901900373503</v>
      </c>
      <c r="Z4532" s="45">
        <v>3920.4121953608101</v>
      </c>
      <c r="AA4532" s="46">
        <v>0.96122510489650004</v>
      </c>
      <c r="AB4532" s="139">
        <v>4197.2648022006997</v>
      </c>
      <c r="AC4532" s="45">
        <v>3898.94743830786</v>
      </c>
      <c r="AD4532" s="99">
        <v>0.95596227478536699</v>
      </c>
      <c r="AE4532" s="142">
        <v>4110.18771742442</v>
      </c>
      <c r="AF4532" s="44">
        <v>4198.7012132464697</v>
      </c>
      <c r="AG4532" s="45">
        <v>3950.9563792771</v>
      </c>
      <c r="AH4532" s="140">
        <v>0.96125935137407703</v>
      </c>
      <c r="AI4532" s="44">
        <v>4229.8152629719998</v>
      </c>
      <c r="AJ4532" s="45">
        <v>3929.3076707946602</v>
      </c>
      <c r="AK4532" s="46">
        <v>0.95599226627461598</v>
      </c>
    </row>
    <row r="4533" spans="1:37" x14ac:dyDescent="0.2">
      <c r="A4533" s="35" t="s">
        <v>2707</v>
      </c>
      <c r="B4533" s="35" t="s">
        <v>8931</v>
      </c>
      <c r="C4533" s="85" t="s">
        <v>1131</v>
      </c>
      <c r="D4533" s="85" t="s">
        <v>1131</v>
      </c>
      <c r="E4533" s="85" t="s">
        <v>12898</v>
      </c>
      <c r="F4533" s="85" t="s">
        <v>430</v>
      </c>
      <c r="G4533" s="85" t="s">
        <v>430</v>
      </c>
      <c r="H4533" s="840">
        <v>1.0215351467882601</v>
      </c>
      <c r="I4533" s="840">
        <v>1.02910512944225</v>
      </c>
      <c r="J4533" s="86">
        <v>11023.416666666701</v>
      </c>
      <c r="K4533" s="44">
        <v>11260.8075626915</v>
      </c>
      <c r="L4533" s="45">
        <v>10594.923990896899</v>
      </c>
      <c r="M4533" s="46">
        <v>0.961128868777546</v>
      </c>
      <c r="N4533" s="139">
        <v>11344.254635645801</v>
      </c>
      <c r="O4533" s="45">
        <v>10537.058843879</v>
      </c>
      <c r="P4533" s="99">
        <v>0.95587957549873503</v>
      </c>
      <c r="Q4533" s="86">
        <v>11103.810100332599</v>
      </c>
      <c r="R4533" s="44">
        <v>11342.9322807523</v>
      </c>
      <c r="S4533" s="45">
        <v>10672.738384836601</v>
      </c>
      <c r="T4533" s="140">
        <v>0.96117803604339802</v>
      </c>
      <c r="U4533" s="44">
        <v>11426.987930604901</v>
      </c>
      <c r="V4533" s="45">
        <v>10614.370524159</v>
      </c>
      <c r="W4533" s="99">
        <v>0.95592147454332199</v>
      </c>
      <c r="X4533" s="86">
        <v>11184.9606548582</v>
      </c>
      <c r="Y4533" s="44">
        <v>11425.8304243816</v>
      </c>
      <c r="Z4533" s="45">
        <v>10751.264978729299</v>
      </c>
      <c r="AA4533" s="46">
        <v>0.96122510489650004</v>
      </c>
      <c r="AB4533" s="139">
        <v>11510.5003825243</v>
      </c>
      <c r="AC4533" s="45">
        <v>10692.4004310031</v>
      </c>
      <c r="AD4533" s="99">
        <v>0.95596227478536699</v>
      </c>
      <c r="AE4533" s="142">
        <v>11269.162176382</v>
      </c>
      <c r="AF4533" s="44">
        <v>11511.845238031099</v>
      </c>
      <c r="AG4533" s="45">
        <v>10832.587524198199</v>
      </c>
      <c r="AH4533" s="140">
        <v>0.96125935137407703</v>
      </c>
      <c r="AI4533" s="44">
        <v>11597.1526002313</v>
      </c>
      <c r="AJ4533" s="45">
        <v>10773.2318880156</v>
      </c>
      <c r="AK4533" s="46">
        <v>0.95599226627461598</v>
      </c>
    </row>
    <row r="4534" spans="1:37" x14ac:dyDescent="0.2">
      <c r="A4534" s="35" t="s">
        <v>2706</v>
      </c>
      <c r="B4534" s="35" t="s">
        <v>8930</v>
      </c>
      <c r="C4534" s="85" t="s">
        <v>1131</v>
      </c>
      <c r="D4534" s="85" t="s">
        <v>1131</v>
      </c>
      <c r="E4534" s="85" t="s">
        <v>12898</v>
      </c>
      <c r="F4534" s="85" t="s">
        <v>430</v>
      </c>
      <c r="G4534" s="85" t="s">
        <v>430</v>
      </c>
      <c r="H4534" s="840">
        <v>1.0215351467882601</v>
      </c>
      <c r="I4534" s="840">
        <v>1.02910512944225</v>
      </c>
      <c r="J4534" s="86">
        <v>6759.5833333333303</v>
      </c>
      <c r="K4534" s="44">
        <v>6905.1519526441698</v>
      </c>
      <c r="L4534" s="45">
        <v>6496.8306825742202</v>
      </c>
      <c r="M4534" s="46">
        <v>0.961128868777546</v>
      </c>
      <c r="N4534" s="139">
        <v>6956.32188122567</v>
      </c>
      <c r="O4534" s="45">
        <v>6461.3476472149896</v>
      </c>
      <c r="P4534" s="99">
        <v>0.95587957549873503</v>
      </c>
      <c r="Q4534" s="86">
        <v>6809.3754629889499</v>
      </c>
      <c r="R4534" s="44">
        <v>6956.0163631208197</v>
      </c>
      <c r="S4534" s="45">
        <v>6545.0221341978304</v>
      </c>
      <c r="T4534" s="140">
        <v>0.96117803604339802</v>
      </c>
      <c r="U4534" s="44">
        <v>7007.5632172601199</v>
      </c>
      <c r="V4534" s="45">
        <v>6509.2282332995201</v>
      </c>
      <c r="W4534" s="99">
        <v>0.95592147454332299</v>
      </c>
      <c r="X4534" s="86">
        <v>6857.7633438249804</v>
      </c>
      <c r="Y4534" s="44">
        <v>7005.4462840734204</v>
      </c>
      <c r="Z4534" s="45">
        <v>6591.8542895235296</v>
      </c>
      <c r="AA4534" s="46">
        <v>0.96122510489650004</v>
      </c>
      <c r="AB4534" s="139">
        <v>7057.3594336313099</v>
      </c>
      <c r="AC4534" s="45">
        <v>6555.7630461026301</v>
      </c>
      <c r="AD4534" s="99">
        <v>0.95596227478536699</v>
      </c>
      <c r="AE4534" s="142">
        <v>6908.1936026500398</v>
      </c>
      <c r="AF4534" s="44">
        <v>7056.9625659248504</v>
      </c>
      <c r="AG4534" s="45">
        <v>6640.5657016499199</v>
      </c>
      <c r="AH4534" s="140">
        <v>0.96125935137407703</v>
      </c>
      <c r="AI4534" s="44">
        <v>7109.2574716672798</v>
      </c>
      <c r="AJ4534" s="45">
        <v>6604.1796580612199</v>
      </c>
      <c r="AK4534" s="46">
        <v>0.95599226627461598</v>
      </c>
    </row>
    <row r="4535" spans="1:37" x14ac:dyDescent="0.2">
      <c r="A4535" s="35" t="s">
        <v>2705</v>
      </c>
      <c r="B4535" s="35" t="s">
        <v>8929</v>
      </c>
      <c r="C4535" s="85" t="s">
        <v>1131</v>
      </c>
      <c r="D4535" s="85" t="s">
        <v>1131</v>
      </c>
      <c r="E4535" s="85" t="s">
        <v>12898</v>
      </c>
      <c r="F4535" s="85" t="s">
        <v>430</v>
      </c>
      <c r="G4535" s="85" t="s">
        <v>430</v>
      </c>
      <c r="H4535" s="840">
        <v>1.0215351467882601</v>
      </c>
      <c r="I4535" s="840">
        <v>1.02910512944225</v>
      </c>
      <c r="J4535" s="86">
        <v>4691.6666666666697</v>
      </c>
      <c r="K4535" s="44">
        <v>4792.7023970149403</v>
      </c>
      <c r="L4535" s="45">
        <v>4509.2962760146602</v>
      </c>
      <c r="M4535" s="46">
        <v>0.961128868777546</v>
      </c>
      <c r="N4535" s="139">
        <v>4828.2182322998797</v>
      </c>
      <c r="O4535" s="45">
        <v>4484.6683417148997</v>
      </c>
      <c r="P4535" s="99">
        <v>0.95587957549873404</v>
      </c>
      <c r="Q4535" s="86">
        <v>4729.7657943049999</v>
      </c>
      <c r="R4535" s="44">
        <v>4831.6219949594597</v>
      </c>
      <c r="S4535" s="45">
        <v>4546.1469971153201</v>
      </c>
      <c r="T4535" s="140">
        <v>0.96117803604339802</v>
      </c>
      <c r="U4535" s="44">
        <v>4867.4262399797599</v>
      </c>
      <c r="V4535" s="45">
        <v>4521.2846923365996</v>
      </c>
      <c r="W4535" s="99">
        <v>0.95592147454332299</v>
      </c>
      <c r="X4535" s="86">
        <v>4763.9961096127399</v>
      </c>
      <c r="Y4535" s="44">
        <v>4866.5894651319704</v>
      </c>
      <c r="Z4535" s="45">
        <v>4579.2726601890199</v>
      </c>
      <c r="AA4535" s="46">
        <v>0.96122510489650004</v>
      </c>
      <c r="AB4535" s="139">
        <v>4902.6528330453903</v>
      </c>
      <c r="AC4535" s="45">
        <v>4554.2005580140303</v>
      </c>
      <c r="AD4535" s="99">
        <v>0.95596227478536699</v>
      </c>
      <c r="AE4535" s="142">
        <v>4799.1065679925296</v>
      </c>
      <c r="AF4535" s="44">
        <v>4902.4560323867699</v>
      </c>
      <c r="AG4535" s="45">
        <v>4613.1860667235696</v>
      </c>
      <c r="AH4535" s="140">
        <v>0.96125935137407703</v>
      </c>
      <c r="AI4535" s="44">
        <v>4938.7851858611002</v>
      </c>
      <c r="AJ4535" s="45">
        <v>4587.9087640285697</v>
      </c>
      <c r="AK4535" s="46">
        <v>0.95599226627461598</v>
      </c>
    </row>
    <row r="4536" spans="1:37" x14ac:dyDescent="0.2">
      <c r="A4536" s="35" t="s">
        <v>2704</v>
      </c>
      <c r="B4536" s="35" t="s">
        <v>8928</v>
      </c>
      <c r="C4536" s="85" t="s">
        <v>1131</v>
      </c>
      <c r="D4536" s="85" t="s">
        <v>1131</v>
      </c>
      <c r="E4536" s="85" t="s">
        <v>12898</v>
      </c>
      <c r="F4536" s="85" t="s">
        <v>458</v>
      </c>
      <c r="G4536" s="85" t="s">
        <v>458</v>
      </c>
      <c r="H4536" s="840">
        <v>1.02072077827452</v>
      </c>
      <c r="I4536" s="840">
        <v>1.0307279059607</v>
      </c>
      <c r="J4536" s="86">
        <v>15514.75</v>
      </c>
      <c r="K4536" s="44">
        <v>15836.2276947346</v>
      </c>
      <c r="L4536" s="45">
        <v>14899.7865201194</v>
      </c>
      <c r="M4536" s="46">
        <v>0.96036265618971595</v>
      </c>
      <c r="N4536" s="139">
        <v>15991.4857790038</v>
      </c>
      <c r="O4536" s="45">
        <v>14853.6181588297</v>
      </c>
      <c r="P4536" s="99">
        <v>0.95738688401873995</v>
      </c>
      <c r="Q4536" s="86">
        <v>15670.876027488201</v>
      </c>
      <c r="R4536" s="44">
        <v>15995.588775021301</v>
      </c>
      <c r="S4536" s="45">
        <v>15050.494006467699</v>
      </c>
      <c r="T4536" s="140">
        <v>0.96041178425939</v>
      </c>
      <c r="U4536" s="44">
        <v>16152.409232382701</v>
      </c>
      <c r="V4536" s="45">
        <v>15003.7487999062</v>
      </c>
      <c r="W4536" s="99">
        <v>0.95742884913314297</v>
      </c>
      <c r="X4536" s="86">
        <v>15823.6845940613</v>
      </c>
      <c r="Y4536" s="44">
        <v>16151.5636540208</v>
      </c>
      <c r="Z4536" s="45">
        <v>15197.997363468699</v>
      </c>
      <c r="AA4536" s="46">
        <v>0.96045881558917001</v>
      </c>
      <c r="AB4536" s="139">
        <v>16309.9132862194</v>
      </c>
      <c r="AC4536" s="45">
        <v>15150.6987581499</v>
      </c>
      <c r="AD4536" s="99">
        <v>0.95746971371232203</v>
      </c>
      <c r="AE4536" s="142">
        <v>15974.358574583801</v>
      </c>
      <c r="AF4536" s="44">
        <v>16305.3597166855</v>
      </c>
      <c r="AG4536" s="45">
        <v>15343.2601457332</v>
      </c>
      <c r="AH4536" s="140">
        <v>0.96049303476543202</v>
      </c>
      <c r="AI4536" s="44">
        <v>16465.2171626462</v>
      </c>
      <c r="AJ4536" s="45">
        <v>15295.4443814238</v>
      </c>
      <c r="AK4536" s="46">
        <v>0.95749975249458597</v>
      </c>
    </row>
    <row r="4537" spans="1:37" x14ac:dyDescent="0.2">
      <c r="A4537" s="35" t="s">
        <v>2703</v>
      </c>
      <c r="B4537" s="35" t="s">
        <v>8927</v>
      </c>
      <c r="C4537" s="85" t="s">
        <v>1131</v>
      </c>
      <c r="D4537" s="85" t="s">
        <v>1131</v>
      </c>
      <c r="E4537" s="85" t="s">
        <v>12898</v>
      </c>
      <c r="F4537" s="85" t="s">
        <v>458</v>
      </c>
      <c r="G4537" s="85" t="s">
        <v>458</v>
      </c>
      <c r="H4537" s="840">
        <v>1.02072077827452</v>
      </c>
      <c r="I4537" s="840">
        <v>1.0307279059607</v>
      </c>
      <c r="J4537" s="86">
        <v>7535.0833333333303</v>
      </c>
      <c r="K4537" s="44">
        <v>7691.21612436338</v>
      </c>
      <c r="L4537" s="45">
        <v>7236.4126446108603</v>
      </c>
      <c r="M4537" s="46">
        <v>0.96036265618971595</v>
      </c>
      <c r="N4537" s="139">
        <v>7766.6206654060597</v>
      </c>
      <c r="O4537" s="45">
        <v>7213.9899533215403</v>
      </c>
      <c r="P4537" s="99">
        <v>0.95738688401873995</v>
      </c>
      <c r="Q4537" s="86">
        <v>7598.97497731769</v>
      </c>
      <c r="R4537" s="44">
        <v>7756.4316529363296</v>
      </c>
      <c r="S4537" s="45">
        <v>7298.1451165081398</v>
      </c>
      <c r="T4537" s="140">
        <v>0.96041178425939</v>
      </c>
      <c r="U4537" s="44">
        <v>7832.4755658184404</v>
      </c>
      <c r="V4537" s="45">
        <v>7275.4778671248296</v>
      </c>
      <c r="W4537" s="99">
        <v>0.95742884913314297</v>
      </c>
      <c r="X4537" s="86">
        <v>7657.7495077363401</v>
      </c>
      <c r="Y4537" s="44">
        <v>7816.4240373679804</v>
      </c>
      <c r="Z4537" s="45">
        <v>7354.9530222789999</v>
      </c>
      <c r="AA4537" s="46">
        <v>0.96045881558917001</v>
      </c>
      <c r="AB4537" s="139">
        <v>7893.0561144806898</v>
      </c>
      <c r="AC4537" s="45">
        <v>7332.0632288529896</v>
      </c>
      <c r="AD4537" s="99">
        <v>0.95746971371232203</v>
      </c>
      <c r="AE4537" s="142">
        <v>7718.2374103429602</v>
      </c>
      <c r="AF4537" s="44">
        <v>7878.1652963928</v>
      </c>
      <c r="AG4537" s="45">
        <v>7413.3132733004004</v>
      </c>
      <c r="AH4537" s="140">
        <v>0.96049303476543202</v>
      </c>
      <c r="AI4537" s="44">
        <v>7955.4026836703697</v>
      </c>
      <c r="AJ4537" s="45">
        <v>7390.2104100978404</v>
      </c>
      <c r="AK4537" s="46">
        <v>0.95749975249458597</v>
      </c>
    </row>
    <row r="4538" spans="1:37" x14ac:dyDescent="0.2">
      <c r="A4538" s="35" t="s">
        <v>2702</v>
      </c>
      <c r="B4538" s="35" t="s">
        <v>8926</v>
      </c>
      <c r="C4538" s="85" t="s">
        <v>1131</v>
      </c>
      <c r="D4538" s="85" t="s">
        <v>1131</v>
      </c>
      <c r="E4538" s="85" t="s">
        <v>12898</v>
      </c>
      <c r="F4538" s="85" t="s">
        <v>430</v>
      </c>
      <c r="G4538" s="85" t="s">
        <v>430</v>
      </c>
      <c r="H4538" s="840">
        <v>1.0215351467882601</v>
      </c>
      <c r="I4538" s="840">
        <v>1.02910512944225</v>
      </c>
      <c r="J4538" s="86">
        <v>3927.9166666666702</v>
      </c>
      <c r="K4538" s="44">
        <v>4012.5049286553999</v>
      </c>
      <c r="L4538" s="45">
        <v>3775.2341024858001</v>
      </c>
      <c r="M4538" s="46">
        <v>0.961128868777546</v>
      </c>
      <c r="N4538" s="139">
        <v>4042.2391896883701</v>
      </c>
      <c r="O4538" s="45">
        <v>3754.6153159277401</v>
      </c>
      <c r="P4538" s="99">
        <v>0.95587957549873503</v>
      </c>
      <c r="Q4538" s="86">
        <v>3961.30834820993</v>
      </c>
      <c r="R4538" s="44">
        <v>4046.6157049622002</v>
      </c>
      <c r="S4538" s="45">
        <v>3807.52257829474</v>
      </c>
      <c r="T4538" s="140">
        <v>0.96117803604339802</v>
      </c>
      <c r="U4538" s="44">
        <v>4076.6027404452402</v>
      </c>
      <c r="V4538" s="45">
        <v>3786.6997173416098</v>
      </c>
      <c r="W4538" s="99">
        <v>0.95592147454332199</v>
      </c>
      <c r="X4538" s="86">
        <v>3991.9709664965799</v>
      </c>
      <c r="Y4538" s="44">
        <v>4077.93864723457</v>
      </c>
      <c r="Z4538" s="45">
        <v>3837.18271101445</v>
      </c>
      <c r="AA4538" s="46">
        <v>0.96122510489650004</v>
      </c>
      <c r="AB4538" s="139">
        <v>4108.1577982061599</v>
      </c>
      <c r="AC4538" s="45">
        <v>3816.1736460092102</v>
      </c>
      <c r="AD4538" s="99">
        <v>0.95596227478536699</v>
      </c>
      <c r="AE4538" s="142">
        <v>4023.9137471256699</v>
      </c>
      <c r="AF4538" s="44">
        <v>4110.5693203333303</v>
      </c>
      <c r="AG4538" s="45">
        <v>3868.0247185472499</v>
      </c>
      <c r="AH4538" s="140">
        <v>0.96125935137407703</v>
      </c>
      <c r="AI4538" s="44">
        <v>4141.03027760021</v>
      </c>
      <c r="AJ4538" s="45">
        <v>3846.8304224082499</v>
      </c>
      <c r="AK4538" s="46">
        <v>0.95599226627461598</v>
      </c>
    </row>
    <row r="4539" spans="1:37" x14ac:dyDescent="0.2">
      <c r="A4539" s="35" t="s">
        <v>2701</v>
      </c>
      <c r="B4539" s="35" t="s">
        <v>8925</v>
      </c>
      <c r="C4539" s="85" t="s">
        <v>1131</v>
      </c>
      <c r="D4539" s="85" t="s">
        <v>1131</v>
      </c>
      <c r="E4539" s="85" t="s">
        <v>12898</v>
      </c>
      <c r="F4539" s="85" t="s">
        <v>458</v>
      </c>
      <c r="G4539" s="85" t="s">
        <v>458</v>
      </c>
      <c r="H4539" s="840">
        <v>1.02072077827452</v>
      </c>
      <c r="I4539" s="840">
        <v>1.0307279059607</v>
      </c>
      <c r="J4539" s="86">
        <v>16141.666666666701</v>
      </c>
      <c r="K4539" s="44">
        <v>16476.134562647901</v>
      </c>
      <c r="L4539" s="45">
        <v>15501.853875328999</v>
      </c>
      <c r="M4539" s="46">
        <v>0.96036265618971595</v>
      </c>
      <c r="N4539" s="139">
        <v>16637.666282048998</v>
      </c>
      <c r="O4539" s="45">
        <v>15453.8199528692</v>
      </c>
      <c r="P4539" s="99">
        <v>0.95738688401873995</v>
      </c>
      <c r="Q4539" s="86">
        <v>16296.632388628501</v>
      </c>
      <c r="R4539" s="44">
        <v>16634.311294974599</v>
      </c>
      <c r="S4539" s="45">
        <v>15651.477789782</v>
      </c>
      <c r="T4539" s="140">
        <v>0.96041178425939</v>
      </c>
      <c r="U4539" s="44">
        <v>16797.393776142399</v>
      </c>
      <c r="V4539" s="45">
        <v>15602.865992590499</v>
      </c>
      <c r="W4539" s="99">
        <v>0.95742884913314297</v>
      </c>
      <c r="X4539" s="86">
        <v>16441.800774964398</v>
      </c>
      <c r="Y4539" s="44">
        <v>16782.487683256299</v>
      </c>
      <c r="Z4539" s="45">
        <v>15791.6724984754</v>
      </c>
      <c r="AA4539" s="46">
        <v>0.96045881558917001</v>
      </c>
      <c r="AB4539" s="139">
        <v>16947.022883002101</v>
      </c>
      <c r="AC4539" s="45">
        <v>15742.526280920199</v>
      </c>
      <c r="AD4539" s="99">
        <v>0.95746971371232203</v>
      </c>
      <c r="AE4539" s="142">
        <v>16581.9260138096</v>
      </c>
      <c r="AF4539" s="44">
        <v>16925.516426106198</v>
      </c>
      <c r="AG4539" s="45">
        <v>15926.824439259801</v>
      </c>
      <c r="AH4539" s="140">
        <v>0.96049303476543202</v>
      </c>
      <c r="AI4539" s="44">
        <v>17091.4538770092</v>
      </c>
      <c r="AJ4539" s="45">
        <v>15877.1900541062</v>
      </c>
      <c r="AK4539" s="46">
        <v>0.95749975249458597</v>
      </c>
    </row>
    <row r="4540" spans="1:37" x14ac:dyDescent="0.2">
      <c r="A4540" s="35" t="s">
        <v>2700</v>
      </c>
      <c r="B4540" s="35" t="s">
        <v>8924</v>
      </c>
      <c r="C4540" s="85" t="s">
        <v>1131</v>
      </c>
      <c r="D4540" s="85" t="s">
        <v>1131</v>
      </c>
      <c r="E4540" s="85" t="s">
        <v>12898</v>
      </c>
      <c r="F4540" s="85" t="s">
        <v>430</v>
      </c>
      <c r="G4540" s="85" t="s">
        <v>430</v>
      </c>
      <c r="H4540" s="840">
        <v>1.0215351467882601</v>
      </c>
      <c r="I4540" s="840">
        <v>1.02910512944225</v>
      </c>
      <c r="J4540" s="86">
        <v>8846.5833333333303</v>
      </c>
      <c r="K4540" s="44">
        <v>9037.0958039912693</v>
      </c>
      <c r="L4540" s="45">
        <v>8502.7066317129593</v>
      </c>
      <c r="M4540" s="46">
        <v>0.961128868777546</v>
      </c>
      <c r="N4540" s="139">
        <v>9104.0642863716403</v>
      </c>
      <c r="O4540" s="45">
        <v>8456.2683212808497</v>
      </c>
      <c r="P4540" s="99">
        <v>0.95587957549873503</v>
      </c>
      <c r="Q4540" s="86">
        <v>8908.1930750651209</v>
      </c>
      <c r="R4540" s="44">
        <v>9100.0323205548393</v>
      </c>
      <c r="S4540" s="45">
        <v>8562.3595245864908</v>
      </c>
      <c r="T4540" s="140">
        <v>0.96117803604339802</v>
      </c>
      <c r="U4540" s="44">
        <v>9167.4671876114407</v>
      </c>
      <c r="V4540" s="45">
        <v>8515.5330598328692</v>
      </c>
      <c r="W4540" s="99">
        <v>0.95592147454332199</v>
      </c>
      <c r="X4540" s="86">
        <v>8969.7408517571494</v>
      </c>
      <c r="Y4540" s="44">
        <v>9162.9055376524302</v>
      </c>
      <c r="Z4540" s="45">
        <v>8621.9400911246903</v>
      </c>
      <c r="AA4540" s="46">
        <v>0.96122510489650004</v>
      </c>
      <c r="AB4540" s="139">
        <v>9230.8063203109705</v>
      </c>
      <c r="AC4540" s="45">
        <v>8574.7338688809996</v>
      </c>
      <c r="AD4540" s="99">
        <v>0.95596227478536699</v>
      </c>
      <c r="AE4540" s="142">
        <v>9034.4977464269505</v>
      </c>
      <c r="AF4540" s="44">
        <v>9229.0569815544895</v>
      </c>
      <c r="AG4540" s="45">
        <v>8684.4954437209308</v>
      </c>
      <c r="AH4540" s="140">
        <v>0.96125935137407703</v>
      </c>
      <c r="AI4540" s="44">
        <v>9297.4479727824091</v>
      </c>
      <c r="AJ4540" s="45">
        <v>8636.9099752596103</v>
      </c>
      <c r="AK4540" s="46">
        <v>0.95599226627461598</v>
      </c>
    </row>
    <row r="4541" spans="1:37" x14ac:dyDescent="0.2">
      <c r="A4541" s="35" t="s">
        <v>2699</v>
      </c>
      <c r="B4541" s="35" t="s">
        <v>8923</v>
      </c>
      <c r="C4541" s="85" t="s">
        <v>1131</v>
      </c>
      <c r="D4541" s="85" t="s">
        <v>1131</v>
      </c>
      <c r="E4541" s="85" t="s">
        <v>12898</v>
      </c>
      <c r="F4541" s="85" t="s">
        <v>430</v>
      </c>
      <c r="G4541" s="85" t="s">
        <v>430</v>
      </c>
      <c r="H4541" s="840">
        <v>1.0215351467882601</v>
      </c>
      <c r="I4541" s="840">
        <v>1.02910512944225</v>
      </c>
      <c r="J4541" s="86">
        <v>2334.3333333333298</v>
      </c>
      <c r="K4541" s="44">
        <v>2384.6035443194</v>
      </c>
      <c r="L4541" s="45">
        <v>2243.5951560163899</v>
      </c>
      <c r="M4541" s="46">
        <v>0.961128868777546</v>
      </c>
      <c r="N4541" s="139">
        <v>2402.2744071613602</v>
      </c>
      <c r="O4541" s="45">
        <v>2231.34155573921</v>
      </c>
      <c r="P4541" s="99">
        <v>0.95587957549873503</v>
      </c>
      <c r="Q4541" s="86">
        <v>2355.3673819239698</v>
      </c>
      <c r="R4541" s="44">
        <v>2406.0905642339899</v>
      </c>
      <c r="S4541" s="45">
        <v>2263.9273943183598</v>
      </c>
      <c r="T4541" s="140">
        <v>0.96117803604339802</v>
      </c>
      <c r="U4541" s="44">
        <v>2423.9206544589101</v>
      </c>
      <c r="V4541" s="45">
        <v>2251.54626082</v>
      </c>
      <c r="W4541" s="99">
        <v>0.95592147454332299</v>
      </c>
      <c r="X4541" s="86">
        <v>2374.9543726834299</v>
      </c>
      <c r="Y4541" s="44">
        <v>2426.0993637145998</v>
      </c>
      <c r="Z4541" s="45">
        <v>2282.8657660070298</v>
      </c>
      <c r="AA4541" s="46">
        <v>0.96122510489650004</v>
      </c>
      <c r="AB4541" s="139">
        <v>2444.0777271198199</v>
      </c>
      <c r="AC4541" s="45">
        <v>2270.36678462191</v>
      </c>
      <c r="AD4541" s="99">
        <v>0.95596227478536699</v>
      </c>
      <c r="AE4541" s="142">
        <v>2394.9689443919501</v>
      </c>
      <c r="AF4541" s="44">
        <v>2446.5449521627702</v>
      </c>
      <c r="AG4541" s="45">
        <v>2302.1862940472702</v>
      </c>
      <c r="AH4541" s="140">
        <v>0.96125935137407703</v>
      </c>
      <c r="AI4541" s="44">
        <v>2464.6748255286502</v>
      </c>
      <c r="AJ4541" s="45">
        <v>2289.5717888065901</v>
      </c>
      <c r="AK4541" s="46">
        <v>0.95599226627461598</v>
      </c>
    </row>
    <row r="4542" spans="1:37" x14ac:dyDescent="0.2">
      <c r="A4542" s="35" t="s">
        <v>2698</v>
      </c>
      <c r="B4542" s="35" t="s">
        <v>8922</v>
      </c>
      <c r="C4542" s="85" t="s">
        <v>1131</v>
      </c>
      <c r="D4542" s="85" t="s">
        <v>1131</v>
      </c>
      <c r="E4542" s="85" t="s">
        <v>12898</v>
      </c>
      <c r="F4542" s="85" t="s">
        <v>458</v>
      </c>
      <c r="G4542" s="85" t="s">
        <v>458</v>
      </c>
      <c r="H4542" s="840">
        <v>1.02072077827452</v>
      </c>
      <c r="I4542" s="840">
        <v>1.0307279059607</v>
      </c>
      <c r="J4542" s="86">
        <v>5576.75</v>
      </c>
      <c r="K4542" s="44">
        <v>5692.3046002424398</v>
      </c>
      <c r="L4542" s="45">
        <v>5355.7024429060002</v>
      </c>
      <c r="M4542" s="46">
        <v>0.96036265618971595</v>
      </c>
      <c r="N4542" s="139">
        <v>5748.1118495663504</v>
      </c>
      <c r="O4542" s="45">
        <v>5339.10730545151</v>
      </c>
      <c r="P4542" s="99">
        <v>0.95738688401873995</v>
      </c>
      <c r="Q4542" s="86">
        <v>5624.8982548077902</v>
      </c>
      <c r="R4542" s="44">
        <v>5741.4505243623998</v>
      </c>
      <c r="S4542" s="45">
        <v>5402.2185691774703</v>
      </c>
      <c r="T4542" s="140">
        <v>0.96041178425939</v>
      </c>
      <c r="U4542" s="44">
        <v>5797.7395994200397</v>
      </c>
      <c r="V4542" s="45">
        <v>5385.4398625916401</v>
      </c>
      <c r="W4542" s="99">
        <v>0.95742884913314297</v>
      </c>
      <c r="X4542" s="86">
        <v>5665.4815435175497</v>
      </c>
      <c r="Y4542" s="44">
        <v>5782.8747303991704</v>
      </c>
      <c r="Z4542" s="45">
        <v>5441.4616930291604</v>
      </c>
      <c r="AA4542" s="46">
        <v>0.96045881558917001</v>
      </c>
      <c r="AB4542" s="139">
        <v>5839.5699276088499</v>
      </c>
      <c r="AC4542" s="45">
        <v>5424.5269915141898</v>
      </c>
      <c r="AD4542" s="99">
        <v>0.95746971371232203</v>
      </c>
      <c r="AE4542" s="142">
        <v>5707.1939038294604</v>
      </c>
      <c r="AF4542" s="44">
        <v>5825.45140328041</v>
      </c>
      <c r="AG4542" s="45">
        <v>5481.7199926839303</v>
      </c>
      <c r="AH4542" s="140">
        <v>0.96049303476543202</v>
      </c>
      <c r="AI4542" s="44">
        <v>5882.5640214058303</v>
      </c>
      <c r="AJ4542" s="45">
        <v>5464.6367503553201</v>
      </c>
      <c r="AK4542" s="46">
        <v>0.95749975249458597</v>
      </c>
    </row>
    <row r="4543" spans="1:37" x14ac:dyDescent="0.2">
      <c r="A4543" s="35" t="s">
        <v>2697</v>
      </c>
      <c r="B4543" s="35" t="s">
        <v>8921</v>
      </c>
      <c r="C4543" s="85" t="s">
        <v>1131</v>
      </c>
      <c r="D4543" s="85" t="s">
        <v>1131</v>
      </c>
      <c r="E4543" s="85" t="s">
        <v>12898</v>
      </c>
      <c r="F4543" s="85" t="s">
        <v>458</v>
      </c>
      <c r="G4543" s="85" t="s">
        <v>458</v>
      </c>
      <c r="H4543" s="840">
        <v>1.02072077827452</v>
      </c>
      <c r="I4543" s="840">
        <v>1.0307279059607</v>
      </c>
      <c r="J4543" s="86">
        <v>7959.1666666666697</v>
      </c>
      <c r="K4543" s="44">
        <v>8124.0867944166303</v>
      </c>
      <c r="L4543" s="45">
        <v>7643.6864410566504</v>
      </c>
      <c r="M4543" s="46">
        <v>0.96036265618971595</v>
      </c>
      <c r="N4543" s="139">
        <v>8203.7351915255604</v>
      </c>
      <c r="O4543" s="45">
        <v>7620.0017743858198</v>
      </c>
      <c r="P4543" s="99">
        <v>0.95738688401873995</v>
      </c>
      <c r="Q4543" s="86">
        <v>8028.5601334837302</v>
      </c>
      <c r="R4543" s="44">
        <v>8194.9181478733099</v>
      </c>
      <c r="S4543" s="45">
        <v>7710.7237628329103</v>
      </c>
      <c r="T4543" s="140">
        <v>0.96041178425939</v>
      </c>
      <c r="U4543" s="44">
        <v>8275.2609742652694</v>
      </c>
      <c r="V4543" s="45">
        <v>7686.7750887975599</v>
      </c>
      <c r="W4543" s="99">
        <v>0.95742884913314297</v>
      </c>
      <c r="X4543" s="86">
        <v>8090.9769112822496</v>
      </c>
      <c r="Y4543" s="44">
        <v>8258.6282498852106</v>
      </c>
      <c r="Z4543" s="45">
        <v>7771.0501011694696</v>
      </c>
      <c r="AA4543" s="46">
        <v>0.96045881558917001</v>
      </c>
      <c r="AB4543" s="139">
        <v>8339.5956889423596</v>
      </c>
      <c r="AC4543" s="45">
        <v>7746.8653468984203</v>
      </c>
      <c r="AD4543" s="99">
        <v>0.95746971371232203</v>
      </c>
      <c r="AE4543" s="142">
        <v>8154.1767919838303</v>
      </c>
      <c r="AF4543" s="44">
        <v>8323.1376813017796</v>
      </c>
      <c r="AG4543" s="45">
        <v>7832.0300129464003</v>
      </c>
      <c r="AH4543" s="140">
        <v>0.96049303476543202</v>
      </c>
      <c r="AI4543" s="44">
        <v>8404.7375696348608</v>
      </c>
      <c r="AJ4543" s="45">
        <v>7807.6222601216195</v>
      </c>
      <c r="AK4543" s="46">
        <v>0.95749975249458597</v>
      </c>
    </row>
    <row r="4544" spans="1:37" x14ac:dyDescent="0.2">
      <c r="A4544" s="35" t="s">
        <v>2696</v>
      </c>
      <c r="B4544" s="35" t="s">
        <v>8920</v>
      </c>
      <c r="C4544" s="85" t="s">
        <v>1131</v>
      </c>
      <c r="D4544" s="85" t="s">
        <v>1131</v>
      </c>
      <c r="E4544" s="85" t="s">
        <v>12898</v>
      </c>
      <c r="F4544" s="85" t="s">
        <v>430</v>
      </c>
      <c r="G4544" s="85" t="s">
        <v>430</v>
      </c>
      <c r="H4544" s="840">
        <v>1.0215351467882601</v>
      </c>
      <c r="I4544" s="840">
        <v>1.02910512944225</v>
      </c>
      <c r="J4544" s="86">
        <v>2940</v>
      </c>
      <c r="K4544" s="44">
        <v>3003.3133315575001</v>
      </c>
      <c r="L4544" s="45">
        <v>2825.7188742059898</v>
      </c>
      <c r="M4544" s="46">
        <v>0.961128868777546</v>
      </c>
      <c r="N4544" s="139">
        <v>3025.5690805602098</v>
      </c>
      <c r="O4544" s="45">
        <v>2810.2859519662802</v>
      </c>
      <c r="P4544" s="99">
        <v>0.95587957549873503</v>
      </c>
      <c r="Q4544" s="86">
        <v>2971.3910158762601</v>
      </c>
      <c r="R4544" s="44">
        <v>3035.3803575684801</v>
      </c>
      <c r="S4544" s="45">
        <v>2856.03578095694</v>
      </c>
      <c r="T4544" s="140">
        <v>0.96117803604339802</v>
      </c>
      <c r="U4544" s="44">
        <v>3057.8737360168702</v>
      </c>
      <c r="V4544" s="45">
        <v>2840.4164813412199</v>
      </c>
      <c r="W4544" s="99">
        <v>0.95592147454332199</v>
      </c>
      <c r="X4544" s="86">
        <v>2999.3125846124199</v>
      </c>
      <c r="Y4544" s="44">
        <v>3063.90322138594</v>
      </c>
      <c r="Z4544" s="45">
        <v>2883.0145537614699</v>
      </c>
      <c r="AA4544" s="46">
        <v>0.96122510489650004</v>
      </c>
      <c r="AB4544" s="139">
        <v>3086.6079656253301</v>
      </c>
      <c r="AC4544" s="45">
        <v>2867.2296811784699</v>
      </c>
      <c r="AD4544" s="99">
        <v>0.95596227478536699</v>
      </c>
      <c r="AE4544" s="142">
        <v>3027.49437869239</v>
      </c>
      <c r="AF4544" s="44">
        <v>3092.6919145381698</v>
      </c>
      <c r="AG4544" s="45">
        <v>2910.2072827505099</v>
      </c>
      <c r="AH4544" s="140">
        <v>0.96125935137407703</v>
      </c>
      <c r="AI4544" s="44">
        <v>3115.6099944699099</v>
      </c>
      <c r="AJ4544" s="45">
        <v>2894.2612122198002</v>
      </c>
      <c r="AK4544" s="46">
        <v>0.95599226627461598</v>
      </c>
    </row>
    <row r="4545" spans="1:37" x14ac:dyDescent="0.2">
      <c r="A4545" s="35" t="s">
        <v>2695</v>
      </c>
      <c r="B4545" s="35" t="s">
        <v>8919</v>
      </c>
      <c r="C4545" s="85" t="s">
        <v>1065</v>
      </c>
      <c r="D4545" s="85" t="s">
        <v>1065</v>
      </c>
      <c r="E4545" s="85" t="s">
        <v>12898</v>
      </c>
      <c r="F4545" s="85" t="s">
        <v>284</v>
      </c>
      <c r="G4545" s="85" t="s">
        <v>284</v>
      </c>
      <c r="H4545" s="840">
        <v>1.0222615544671101</v>
      </c>
      <c r="I4545" s="840">
        <v>1.02821947394269</v>
      </c>
      <c r="J4545" s="86">
        <v>12102.75</v>
      </c>
      <c r="K4545" s="44">
        <v>12372.1760283269</v>
      </c>
      <c r="L4545" s="45">
        <v>11640.574078932999</v>
      </c>
      <c r="M4545" s="46">
        <v>0.96181232190477395</v>
      </c>
      <c r="N4545" s="139">
        <v>12444.283238259901</v>
      </c>
      <c r="O4545" s="45">
        <v>11558.815361867701</v>
      </c>
      <c r="P4545" s="99">
        <v>0.95505693845346795</v>
      </c>
      <c r="Q4545" s="86">
        <v>12190.7893885004</v>
      </c>
      <c r="R4545" s="44">
        <v>12462.1753104696</v>
      </c>
      <c r="S4545" s="45">
        <v>11725.8512616096</v>
      </c>
      <c r="T4545" s="140">
        <v>0.96186152413318204</v>
      </c>
      <c r="U4545" s="44">
        <v>12534.807051990099</v>
      </c>
      <c r="V4545" s="45">
        <v>11643.4083335572</v>
      </c>
      <c r="W4545" s="99">
        <v>0.95509880143942805</v>
      </c>
      <c r="X4545" s="86">
        <v>12279.336620968401</v>
      </c>
      <c r="Y4545" s="44">
        <v>12552.6937419761</v>
      </c>
      <c r="Z4545" s="45">
        <v>11811.599822874799</v>
      </c>
      <c r="AA4545" s="46">
        <v>0.96190862645666997</v>
      </c>
      <c r="AB4545" s="139">
        <v>12625.8530407773</v>
      </c>
      <c r="AC4545" s="45">
        <v>11728.480257900201</v>
      </c>
      <c r="AD4545" s="99">
        <v>0.95513956656848198</v>
      </c>
      <c r="AE4545" s="142">
        <v>12365.6523281964</v>
      </c>
      <c r="AF4545" s="44">
        <v>12640.930971022</v>
      </c>
      <c r="AG4545" s="45">
        <v>11895.0514274255</v>
      </c>
      <c r="AH4545" s="140">
        <v>0.961942897286717</v>
      </c>
      <c r="AI4545" s="44">
        <v>12714.604531856399</v>
      </c>
      <c r="AJ4545" s="45">
        <v>11811.2943502503</v>
      </c>
      <c r="AK4545" s="46">
        <v>0.95516953224683299</v>
      </c>
    </row>
    <row r="4546" spans="1:37" x14ac:dyDescent="0.2">
      <c r="A4546" s="35" t="s">
        <v>2694</v>
      </c>
      <c r="B4546" s="35" t="s">
        <v>8918</v>
      </c>
      <c r="C4546" s="85" t="s">
        <v>1065</v>
      </c>
      <c r="D4546" s="85" t="s">
        <v>1065</v>
      </c>
      <c r="E4546" s="85" t="s">
        <v>12898</v>
      </c>
      <c r="F4546" s="85" t="s">
        <v>457</v>
      </c>
      <c r="G4546" s="85" t="s">
        <v>457</v>
      </c>
      <c r="H4546" s="840">
        <v>1.02340805231554</v>
      </c>
      <c r="I4546" s="840">
        <v>1.0238268770904599</v>
      </c>
      <c r="J4546" s="86">
        <v>9190</v>
      </c>
      <c r="K4546" s="44">
        <v>9405.1200007797906</v>
      </c>
      <c r="L4546" s="45">
        <v>8848.9685112520201</v>
      </c>
      <c r="M4546" s="46">
        <v>0.96289102407530103</v>
      </c>
      <c r="N4546" s="139">
        <v>9408.9690004612894</v>
      </c>
      <c r="O4546" s="45">
        <v>8739.4776653344907</v>
      </c>
      <c r="P4546" s="99">
        <v>0.95097689503095595</v>
      </c>
      <c r="Q4546" s="86">
        <v>9210.5013408888608</v>
      </c>
      <c r="R4546" s="44">
        <v>9426.1012381287092</v>
      </c>
      <c r="S4546" s="45">
        <v>8869.1627538183202</v>
      </c>
      <c r="T4546" s="140">
        <v>0.96294028148552502</v>
      </c>
      <c r="U4546" s="44">
        <v>9429.9588242796999</v>
      </c>
      <c r="V4546" s="45">
        <v>8759.3578987151795</v>
      </c>
      <c r="W4546" s="99">
        <v>0.95101857917647903</v>
      </c>
      <c r="X4546" s="86">
        <v>9229.7067275691606</v>
      </c>
      <c r="Y4546" s="44">
        <v>9445.7561855051699</v>
      </c>
      <c r="Z4546" s="45">
        <v>8888.09162248129</v>
      </c>
      <c r="AA4546" s="46">
        <v>0.96298743663572095</v>
      </c>
      <c r="AB4546" s="139">
        <v>9449.6218153479094</v>
      </c>
      <c r="AC4546" s="45">
        <v>8777.9972210976593</v>
      </c>
      <c r="AD4546" s="99">
        <v>0.95105917015518604</v>
      </c>
      <c r="AE4546" s="142">
        <v>9247.8605886029909</v>
      </c>
      <c r="AF4546" s="44">
        <v>9464.3349930677996</v>
      </c>
      <c r="AG4546" s="45">
        <v>8905.8908498906803</v>
      </c>
      <c r="AH4546" s="140">
        <v>0.96302174590155998</v>
      </c>
      <c r="AI4546" s="44">
        <v>9468.2082261972992</v>
      </c>
      <c r="AJ4546" s="45">
        <v>8795.5385516619208</v>
      </c>
      <c r="AK4546" s="46">
        <v>0.95108900781889905</v>
      </c>
    </row>
    <row r="4547" spans="1:37" x14ac:dyDescent="0.2">
      <c r="A4547" s="35" t="s">
        <v>2693</v>
      </c>
      <c r="B4547" s="35" t="s">
        <v>8917</v>
      </c>
      <c r="C4547" s="85" t="s">
        <v>1065</v>
      </c>
      <c r="D4547" s="85" t="s">
        <v>1065</v>
      </c>
      <c r="E4547" s="85" t="s">
        <v>12898</v>
      </c>
      <c r="F4547" s="85" t="s">
        <v>281</v>
      </c>
      <c r="G4547" s="85" t="s">
        <v>281</v>
      </c>
      <c r="H4547" s="840">
        <v>1.02360819406653</v>
      </c>
      <c r="I4547" s="840">
        <v>1.0244326259677801</v>
      </c>
      <c r="J4547" s="86">
        <v>5253.25</v>
      </c>
      <c r="K4547" s="44">
        <v>5377.26974547999</v>
      </c>
      <c r="L4547" s="45">
        <v>5059.2964949214302</v>
      </c>
      <c r="M4547" s="46">
        <v>0.96307933087544395</v>
      </c>
      <c r="N4547" s="139">
        <v>5381.6006923652403</v>
      </c>
      <c r="O4547" s="45">
        <v>4998.6750995107795</v>
      </c>
      <c r="P4547" s="99">
        <v>0.95153954209504199</v>
      </c>
      <c r="Q4547" s="86">
        <v>5260.8264101222303</v>
      </c>
      <c r="R4547" s="44">
        <v>5385.0250209627202</v>
      </c>
      <c r="S4547" s="45">
        <v>5066.8523642743903</v>
      </c>
      <c r="T4547" s="140">
        <v>0.96312859791864303</v>
      </c>
      <c r="U4547" s="44">
        <v>5389.3622140821699</v>
      </c>
      <c r="V4547" s="45">
        <v>5006.1037761279604</v>
      </c>
      <c r="W4547" s="99">
        <v>0.95158125090305901</v>
      </c>
      <c r="X4547" s="86">
        <v>5268.5320826394</v>
      </c>
      <c r="Y4547" s="44">
        <v>5392.9126104920797</v>
      </c>
      <c r="Z4547" s="45">
        <v>5074.52240484914</v>
      </c>
      <c r="AA4547" s="46">
        <v>0.96317576229068802</v>
      </c>
      <c r="AB4547" s="139">
        <v>5397.2561564137804</v>
      </c>
      <c r="AC4547" s="45">
        <v>5013.6503310220696</v>
      </c>
      <c r="AD4547" s="99">
        <v>0.95162186589748599</v>
      </c>
      <c r="AE4547" s="142">
        <v>5276.5919087357797</v>
      </c>
      <c r="AF4547" s="44">
        <v>5401.1627145270904</v>
      </c>
      <c r="AG4547" s="45">
        <v>5082.4665053920999</v>
      </c>
      <c r="AH4547" s="140">
        <v>0.96321007826618399</v>
      </c>
      <c r="AI4547" s="44">
        <v>5405.5129052265402</v>
      </c>
      <c r="AJ4547" s="45">
        <v>5021.4777720959801</v>
      </c>
      <c r="AK4547" s="46">
        <v>0.95165172121470198</v>
      </c>
    </row>
    <row r="4548" spans="1:37" x14ac:dyDescent="0.2">
      <c r="A4548" s="35" t="s">
        <v>2692</v>
      </c>
      <c r="B4548" s="35" t="s">
        <v>8916</v>
      </c>
      <c r="C4548" s="85" t="s">
        <v>1065</v>
      </c>
      <c r="D4548" s="85" t="s">
        <v>1065</v>
      </c>
      <c r="E4548" s="85" t="s">
        <v>12898</v>
      </c>
      <c r="F4548" s="85" t="s">
        <v>282</v>
      </c>
      <c r="G4548" s="85" t="s">
        <v>282</v>
      </c>
      <c r="H4548" s="840">
        <v>1.03503839297749</v>
      </c>
      <c r="I4548" s="840">
        <v>1.03977502766303</v>
      </c>
      <c r="J4548" s="86">
        <v>30997.833333333299</v>
      </c>
      <c r="K4548" s="44">
        <v>32083.947599117299</v>
      </c>
      <c r="L4548" s="45">
        <v>30186.732545433701</v>
      </c>
      <c r="M4548" s="46">
        <v>0.97383362962251196</v>
      </c>
      <c r="N4548" s="139">
        <v>32230.773011660702</v>
      </c>
      <c r="O4548" s="45">
        <v>29937.4055603823</v>
      </c>
      <c r="P4548" s="99">
        <v>0.96579026148222102</v>
      </c>
      <c r="Q4548" s="86">
        <v>31278.045522348599</v>
      </c>
      <c r="R4548" s="44">
        <v>32373.977972928398</v>
      </c>
      <c r="S4548" s="45">
        <v>30461.170782781901</v>
      </c>
      <c r="T4548" s="140">
        <v>0.97388344680990302</v>
      </c>
      <c r="U4548" s="44">
        <v>32522.130648245598</v>
      </c>
      <c r="V4548" s="45">
        <v>30209.355871553002</v>
      </c>
      <c r="W4548" s="99">
        <v>0.96583259494164997</v>
      </c>
      <c r="X4548" s="86">
        <v>31547.796756574098</v>
      </c>
      <c r="Y4548" s="44">
        <v>32653.180856904801</v>
      </c>
      <c r="Z4548" s="45">
        <v>30725.381591680401</v>
      </c>
      <c r="AA4548" s="46">
        <v>0.97393113784650298</v>
      </c>
      <c r="AB4548" s="139">
        <v>32802.6112452745</v>
      </c>
      <c r="AC4548" s="45">
        <v>30471.1909092592</v>
      </c>
      <c r="AD4548" s="99">
        <v>0.96587381820600504</v>
      </c>
      <c r="AE4548" s="142">
        <v>31815.7292092432</v>
      </c>
      <c r="AF4548" s="44">
        <v>32930.501232141898</v>
      </c>
      <c r="AG4548" s="45">
        <v>30987.433329489799</v>
      </c>
      <c r="AH4548" s="140">
        <v>0.973965837013955</v>
      </c>
      <c r="AI4548" s="44">
        <v>33081.200718660402</v>
      </c>
      <c r="AJ4548" s="45">
        <v>30730.943944723898</v>
      </c>
      <c r="AK4548" s="46">
        <v>0.96590412065098596</v>
      </c>
    </row>
    <row r="4549" spans="1:37" x14ac:dyDescent="0.2">
      <c r="A4549" s="35" t="s">
        <v>2691</v>
      </c>
      <c r="B4549" s="35" t="s">
        <v>7509</v>
      </c>
      <c r="C4549" s="85" t="s">
        <v>1065</v>
      </c>
      <c r="D4549" s="85" t="s">
        <v>1065</v>
      </c>
      <c r="E4549" s="85" t="s">
        <v>12898</v>
      </c>
      <c r="F4549" s="85" t="s">
        <v>281</v>
      </c>
      <c r="G4549" s="85" t="s">
        <v>281</v>
      </c>
      <c r="H4549" s="840">
        <v>1.02360819406653</v>
      </c>
      <c r="I4549" s="840">
        <v>1.0244326259677801</v>
      </c>
      <c r="J4549" s="86">
        <v>7770.4166666666697</v>
      </c>
      <c r="K4549" s="44">
        <v>7953.8621713111197</v>
      </c>
      <c r="L4549" s="45">
        <v>7483.5276839567296</v>
      </c>
      <c r="M4549" s="46">
        <v>0.96307933087544395</v>
      </c>
      <c r="N4549" s="139">
        <v>7960.2683506971398</v>
      </c>
      <c r="O4549" s="45">
        <v>7393.8587168876802</v>
      </c>
      <c r="P4549" s="99">
        <v>0.95153954209504199</v>
      </c>
      <c r="Q4549" s="86">
        <v>7768.3413401059597</v>
      </c>
      <c r="R4549" s="44">
        <v>7951.7378500382201</v>
      </c>
      <c r="S4549" s="45">
        <v>7481.91170304969</v>
      </c>
      <c r="T4549" s="140">
        <v>0.96312859791864303</v>
      </c>
      <c r="U4549" s="44">
        <v>7958.1423184588202</v>
      </c>
      <c r="V4549" s="45">
        <v>7392.20796985997</v>
      </c>
      <c r="W4549" s="99">
        <v>0.95158125090305801</v>
      </c>
      <c r="X4549" s="86">
        <v>7765.5307758378804</v>
      </c>
      <c r="Y4549" s="44">
        <v>7948.8609334234598</v>
      </c>
      <c r="Z4549" s="45">
        <v>7479.5710246094504</v>
      </c>
      <c r="AA4549" s="46">
        <v>0.96317576229068802</v>
      </c>
      <c r="AB4549" s="139">
        <v>7955.2630847252203</v>
      </c>
      <c r="AC4549" s="45">
        <v>7389.8488865871996</v>
      </c>
      <c r="AD4549" s="99">
        <v>0.95162186589748599</v>
      </c>
      <c r="AE4549" s="142">
        <v>7766.0140586278103</v>
      </c>
      <c r="AF4549" s="44">
        <v>7949.3556256472903</v>
      </c>
      <c r="AG4549" s="45">
        <v>7480.3030092271802</v>
      </c>
      <c r="AH4549" s="140">
        <v>0.96321007826618399</v>
      </c>
      <c r="AI4549" s="44">
        <v>7955.7581753827899</v>
      </c>
      <c r="AJ4549" s="45">
        <v>7390.5406458707403</v>
      </c>
      <c r="AK4549" s="46">
        <v>0.95165172121470198</v>
      </c>
    </row>
    <row r="4550" spans="1:37" x14ac:dyDescent="0.2">
      <c r="A4550" s="35" t="s">
        <v>2690</v>
      </c>
      <c r="B4550" s="35" t="s">
        <v>8915</v>
      </c>
      <c r="C4550" s="85" t="s">
        <v>1065</v>
      </c>
      <c r="D4550" s="85" t="s">
        <v>1065</v>
      </c>
      <c r="E4550" s="85" t="s">
        <v>12898</v>
      </c>
      <c r="F4550" s="85" t="s">
        <v>280</v>
      </c>
      <c r="G4550" s="85" t="s">
        <v>280</v>
      </c>
      <c r="H4550" s="840">
        <v>1.0200460366281601</v>
      </c>
      <c r="I4550" s="840">
        <v>1.0336451897296901</v>
      </c>
      <c r="J4550" s="86">
        <v>10939.083333333299</v>
      </c>
      <c r="K4550" s="44">
        <v>11158.368598511801</v>
      </c>
      <c r="L4550" s="45">
        <v>10498.5425339589</v>
      </c>
      <c r="M4550" s="46">
        <v>0.95972781393555895</v>
      </c>
      <c r="N4550" s="139">
        <v>11307.1308675523</v>
      </c>
      <c r="O4550" s="45">
        <v>10502.5766022975</v>
      </c>
      <c r="P4550" s="99">
        <v>0.96009658965612599</v>
      </c>
      <c r="Q4550" s="86">
        <v>10994.9856389454</v>
      </c>
      <c r="R4550" s="44">
        <v>11215.3915237898</v>
      </c>
      <c r="S4550" s="45">
        <v>10552.733336867201</v>
      </c>
      <c r="T4550" s="140">
        <v>0.95977690952940298</v>
      </c>
      <c r="U4550" s="44">
        <v>11364.914016843</v>
      </c>
      <c r="V4550" s="45">
        <v>10556.710927023199</v>
      </c>
      <c r="W4550" s="99">
        <v>0.96013867354498605</v>
      </c>
      <c r="X4550" s="86">
        <v>11042.690499992799</v>
      </c>
      <c r="Y4550" s="44">
        <v>11264.0526782291</v>
      </c>
      <c r="Z4550" s="45">
        <v>10599.0383700764</v>
      </c>
      <c r="AA4550" s="46">
        <v>0.95982390976939003</v>
      </c>
      <c r="AB4550" s="139">
        <v>11414.223916991399</v>
      </c>
      <c r="AC4550" s="45">
        <v>10602.966741124301</v>
      </c>
      <c r="AD4550" s="99">
        <v>0.96017965378376102</v>
      </c>
      <c r="AE4550" s="142">
        <v>11090.6792886409</v>
      </c>
      <c r="AF4550" s="44">
        <v>11313.0034518922</v>
      </c>
      <c r="AG4550" s="45">
        <v>10645.478419855701</v>
      </c>
      <c r="AH4550" s="140">
        <v>0.95985810632526103</v>
      </c>
      <c r="AI4550" s="44">
        <v>11463.827297538401</v>
      </c>
      <c r="AJ4550" s="45">
        <v>10649.3786930149</v>
      </c>
      <c r="AK4550" s="46">
        <v>0.96020977758521597</v>
      </c>
    </row>
    <row r="4551" spans="1:37" x14ac:dyDescent="0.2">
      <c r="A4551" s="35" t="s">
        <v>2689</v>
      </c>
      <c r="B4551" s="35" t="s">
        <v>8914</v>
      </c>
      <c r="C4551" s="85" t="s">
        <v>1065</v>
      </c>
      <c r="D4551" s="85" t="s">
        <v>1065</v>
      </c>
      <c r="E4551" s="85" t="s">
        <v>12898</v>
      </c>
      <c r="F4551" s="85" t="s">
        <v>283</v>
      </c>
      <c r="G4551" s="85" t="s">
        <v>283</v>
      </c>
      <c r="H4551" s="840">
        <v>1.03704866430006</v>
      </c>
      <c r="I4551" s="840">
        <v>1.0351500242984899</v>
      </c>
      <c r="J4551" s="86">
        <v>10422.416666666701</v>
      </c>
      <c r="K4551" s="44">
        <v>10808.5532829453</v>
      </c>
      <c r="L4551" s="45">
        <v>10169.4127927175</v>
      </c>
      <c r="M4551" s="46">
        <v>0.97572502788548499</v>
      </c>
      <c r="N4551" s="139">
        <v>10788.764865749001</v>
      </c>
      <c r="O4551" s="45">
        <v>10021.094721019501</v>
      </c>
      <c r="P4551" s="99">
        <v>0.96149434833758995</v>
      </c>
      <c r="Q4551" s="86">
        <v>10488.371654992799</v>
      </c>
      <c r="R4551" s="44">
        <v>10876.951815492799</v>
      </c>
      <c r="S4551" s="45">
        <v>10234.290241529099</v>
      </c>
      <c r="T4551" s="140">
        <v>0.975774941828769</v>
      </c>
      <c r="U4551" s="44">
        <v>10857.0381735174</v>
      </c>
      <c r="V4551" s="45">
        <v>10084.9521036075</v>
      </c>
      <c r="W4551" s="99">
        <v>0.96153649349436998</v>
      </c>
      <c r="X4551" s="86">
        <v>10552.4447055706</v>
      </c>
      <c r="Y4551" s="44">
        <v>10943.398687012301</v>
      </c>
      <c r="Z4551" s="45">
        <v>10297.3153531916</v>
      </c>
      <c r="AA4551" s="46">
        <v>0.97582272549181004</v>
      </c>
      <c r="AB4551" s="139">
        <v>10923.363393379899</v>
      </c>
      <c r="AC4551" s="45">
        <v>10146.9937512625</v>
      </c>
      <c r="AD4551" s="99">
        <v>0.96157753339431395</v>
      </c>
      <c r="AE4551" s="142">
        <v>10615.390199351201</v>
      </c>
      <c r="AF4551" s="44">
        <v>11008.676227261099</v>
      </c>
      <c r="AG4551" s="45">
        <v>10359.1080570991</v>
      </c>
      <c r="AH4551" s="140">
        <v>0.97585749205264705</v>
      </c>
      <c r="AI4551" s="44">
        <v>10988.521422796301</v>
      </c>
      <c r="AJ4551" s="45">
        <v>10207.840965363401</v>
      </c>
      <c r="AK4551" s="46">
        <v>0.96160770105156901</v>
      </c>
    </row>
    <row r="4552" spans="1:37" x14ac:dyDescent="0.2">
      <c r="A4552" s="35" t="s">
        <v>2688</v>
      </c>
      <c r="B4552" s="35" t="s">
        <v>8913</v>
      </c>
      <c r="C4552" s="85" t="s">
        <v>1065</v>
      </c>
      <c r="D4552" s="85" t="s">
        <v>1065</v>
      </c>
      <c r="E4552" s="85" t="s">
        <v>12898</v>
      </c>
      <c r="F4552" s="85" t="s">
        <v>278</v>
      </c>
      <c r="G4552" s="85" t="s">
        <v>278</v>
      </c>
      <c r="H4552" s="840">
        <v>1.0243687388259699</v>
      </c>
      <c r="I4552" s="840">
        <v>1.0241194494756301</v>
      </c>
      <c r="J4552" s="86">
        <v>7984.25</v>
      </c>
      <c r="K4552" s="44">
        <v>8178.8161029712501</v>
      </c>
      <c r="L4552" s="45">
        <v>7695.1794499711796</v>
      </c>
      <c r="M4552" s="46">
        <v>0.96379490246061605</v>
      </c>
      <c r="N4552" s="139">
        <v>8176.82571447584</v>
      </c>
      <c r="O4552" s="45">
        <v>7595.0070301529104</v>
      </c>
      <c r="P4552" s="99">
        <v>0.951248649547911</v>
      </c>
      <c r="Q4552" s="86">
        <v>7991.0208862864602</v>
      </c>
      <c r="R4552" s="44">
        <v>8185.7519872172397</v>
      </c>
      <c r="S4552" s="45">
        <v>7702.0991821465204</v>
      </c>
      <c r="T4552" s="140">
        <v>0.96384420610941501</v>
      </c>
      <c r="U4552" s="44">
        <v>8183.7599108119803</v>
      </c>
      <c r="V4552" s="45">
        <v>7601.7810206541499</v>
      </c>
      <c r="W4552" s="99">
        <v>0.95129034560524195</v>
      </c>
      <c r="X4552" s="86">
        <v>7994.5244200351499</v>
      </c>
      <c r="Y4552" s="44">
        <v>8189.3408976648197</v>
      </c>
      <c r="Z4552" s="45">
        <v>7705.8533797297496</v>
      </c>
      <c r="AA4552" s="46">
        <v>0.96389140552476604</v>
      </c>
      <c r="AB4552" s="139">
        <v>8187.3479478659201</v>
      </c>
      <c r="AC4552" s="45">
        <v>7605.4384967871501</v>
      </c>
      <c r="AD4552" s="99">
        <v>0.95133094818337105</v>
      </c>
      <c r="AE4552" s="142">
        <v>8002.0273435153904</v>
      </c>
      <c r="AF4552" s="44">
        <v>8197.0266579277904</v>
      </c>
      <c r="AG4552" s="45">
        <v>7713.3601845897902</v>
      </c>
      <c r="AH4552" s="140">
        <v>0.96392574699716205</v>
      </c>
      <c r="AI4552" s="44">
        <v>8195.0318377299609</v>
      </c>
      <c r="AJ4552" s="45">
        <v>7612.8150901260797</v>
      </c>
      <c r="AK4552" s="46">
        <v>0.95136079437359999</v>
      </c>
    </row>
    <row r="4553" spans="1:37" x14ac:dyDescent="0.2">
      <c r="A4553" s="35" t="s">
        <v>2687</v>
      </c>
      <c r="B4553" s="35" t="s">
        <v>8912</v>
      </c>
      <c r="C4553" s="85" t="s">
        <v>1065</v>
      </c>
      <c r="D4553" s="85" t="s">
        <v>1065</v>
      </c>
      <c r="E4553" s="85" t="s">
        <v>12898</v>
      </c>
      <c r="F4553" s="85" t="s">
        <v>278</v>
      </c>
      <c r="G4553" s="85" t="s">
        <v>278</v>
      </c>
      <c r="H4553" s="840">
        <v>1.0243687388259699</v>
      </c>
      <c r="I4553" s="840">
        <v>1.0241194494756301</v>
      </c>
      <c r="J4553" s="86">
        <v>8250.1666666666697</v>
      </c>
      <c r="K4553" s="44">
        <v>8451.2128234373904</v>
      </c>
      <c r="L4553" s="45">
        <v>7951.4685777838304</v>
      </c>
      <c r="M4553" s="46">
        <v>0.96379490246061605</v>
      </c>
      <c r="N4553" s="139">
        <v>8449.1561447489003</v>
      </c>
      <c r="O4553" s="45">
        <v>7847.9599002118603</v>
      </c>
      <c r="P4553" s="99">
        <v>0.951248649547911</v>
      </c>
      <c r="Q4553" s="86">
        <v>8251.9798960558892</v>
      </c>
      <c r="R4553" s="44">
        <v>8453.0702389400303</v>
      </c>
      <c r="S4553" s="45">
        <v>7953.6230117448404</v>
      </c>
      <c r="T4553" s="140">
        <v>0.96384420610941501</v>
      </c>
      <c r="U4553" s="44">
        <v>8451.0131082327607</v>
      </c>
      <c r="V4553" s="45">
        <v>7850.02880724652</v>
      </c>
      <c r="W4553" s="99">
        <v>0.95129034560524195</v>
      </c>
      <c r="X4553" s="86">
        <v>8251.8935287067798</v>
      </c>
      <c r="Y4553" s="44">
        <v>8452.9817669275508</v>
      </c>
      <c r="Z4553" s="45">
        <v>7953.9292516259002</v>
      </c>
      <c r="AA4553" s="46">
        <v>0.96389140552476604</v>
      </c>
      <c r="AB4553" s="139">
        <v>8450.9246577507402</v>
      </c>
      <c r="AC4553" s="45">
        <v>7850.2816949728503</v>
      </c>
      <c r="AD4553" s="99">
        <v>0.95133094818337105</v>
      </c>
      <c r="AE4553" s="142">
        <v>8255.9827985662705</v>
      </c>
      <c r="AF4553" s="44">
        <v>8457.1706871362203</v>
      </c>
      <c r="AG4553" s="45">
        <v>7958.1543863037105</v>
      </c>
      <c r="AH4553" s="140">
        <v>0.96392574699716205</v>
      </c>
      <c r="AI4553" s="44">
        <v>8455.1125585479895</v>
      </c>
      <c r="AJ4553" s="45">
        <v>7854.4183535787797</v>
      </c>
      <c r="AK4553" s="46">
        <v>0.95136079437359999</v>
      </c>
    </row>
    <row r="4554" spans="1:37" x14ac:dyDescent="0.2">
      <c r="A4554" s="35" t="s">
        <v>2686</v>
      </c>
      <c r="B4554" s="35" t="s">
        <v>8911</v>
      </c>
      <c r="C4554" s="85" t="s">
        <v>1065</v>
      </c>
      <c r="D4554" s="85" t="s">
        <v>1065</v>
      </c>
      <c r="E4554" s="85" t="s">
        <v>12898</v>
      </c>
      <c r="F4554" s="85" t="s">
        <v>283</v>
      </c>
      <c r="G4554" s="85" t="s">
        <v>283</v>
      </c>
      <c r="H4554" s="840">
        <v>1.03704866430006</v>
      </c>
      <c r="I4554" s="840">
        <v>1.0351500242984899</v>
      </c>
      <c r="J4554" s="86">
        <v>4637.5833333333303</v>
      </c>
      <c r="K4554" s="44">
        <v>4809.39960141355</v>
      </c>
      <c r="L4554" s="45">
        <v>4525.0061272379298</v>
      </c>
      <c r="M4554" s="46">
        <v>0.97572502788548499</v>
      </c>
      <c r="N4554" s="139">
        <v>4800.5945001862801</v>
      </c>
      <c r="O4554" s="45">
        <v>4459.0101649445996</v>
      </c>
      <c r="P4554" s="99">
        <v>0.96149434833758995</v>
      </c>
      <c r="Q4554" s="86">
        <v>4682.5374997857998</v>
      </c>
      <c r="R4554" s="44">
        <v>4856.0192596877996</v>
      </c>
      <c r="S4554" s="45">
        <v>4569.1027564645201</v>
      </c>
      <c r="T4554" s="140">
        <v>0.975774941828769</v>
      </c>
      <c r="U4554" s="44">
        <v>4847.1288066818597</v>
      </c>
      <c r="V4554" s="45">
        <v>4502.43068819993</v>
      </c>
      <c r="W4554" s="99">
        <v>0.96153649349436998</v>
      </c>
      <c r="X4554" s="86">
        <v>4723.4778148407604</v>
      </c>
      <c r="Y4554" s="44">
        <v>4898.4763587315701</v>
      </c>
      <c r="Z4554" s="45">
        <v>4609.2769950780103</v>
      </c>
      <c r="AA4554" s="46">
        <v>0.97582272549181004</v>
      </c>
      <c r="AB4554" s="139">
        <v>4889.5081748058001</v>
      </c>
      <c r="AC4554" s="45">
        <v>4541.99014623734</v>
      </c>
      <c r="AD4554" s="99">
        <v>0.96157753339431395</v>
      </c>
      <c r="AE4554" s="142">
        <v>4766.2922893401601</v>
      </c>
      <c r="AF4554" s="44">
        <v>4942.87705232389</v>
      </c>
      <c r="AG4554" s="45">
        <v>4651.2220398653599</v>
      </c>
      <c r="AH4554" s="140">
        <v>0.97585749205264705</v>
      </c>
      <c r="AI4554" s="44">
        <v>4933.8275791241804</v>
      </c>
      <c r="AJ4554" s="45">
        <v>4583.3033708922103</v>
      </c>
      <c r="AK4554" s="46">
        <v>0.96160770105156901</v>
      </c>
    </row>
    <row r="4555" spans="1:37" x14ac:dyDescent="0.2">
      <c r="A4555" s="35" t="s">
        <v>2685</v>
      </c>
      <c r="B4555" s="35" t="s">
        <v>8910</v>
      </c>
      <c r="C4555" s="85" t="s">
        <v>1065</v>
      </c>
      <c r="D4555" s="85" t="s">
        <v>1065</v>
      </c>
      <c r="E4555" s="85" t="s">
        <v>12898</v>
      </c>
      <c r="F4555" s="85" t="s">
        <v>457</v>
      </c>
      <c r="G4555" s="85" t="s">
        <v>457</v>
      </c>
      <c r="H4555" s="840">
        <v>1.02340805231554</v>
      </c>
      <c r="I4555" s="840">
        <v>1.0238268770904599</v>
      </c>
      <c r="J4555" s="86">
        <v>10133.833333333299</v>
      </c>
      <c r="K4555" s="44">
        <v>10371.046634156901</v>
      </c>
      <c r="L4555" s="45">
        <v>9757.7771561417503</v>
      </c>
      <c r="M4555" s="46">
        <v>0.96289102407530103</v>
      </c>
      <c r="N4555" s="139">
        <v>10375.2909346218</v>
      </c>
      <c r="O4555" s="45">
        <v>9637.0413580945406</v>
      </c>
      <c r="P4555" s="99">
        <v>0.95097689503095595</v>
      </c>
      <c r="Q4555" s="86">
        <v>10121.2901359631</v>
      </c>
      <c r="R4555" s="44">
        <v>10358.2098249665</v>
      </c>
      <c r="S4555" s="45">
        <v>9746.1979725210094</v>
      </c>
      <c r="T4555" s="140">
        <v>0.96294028148552502</v>
      </c>
      <c r="U4555" s="44">
        <v>10362.448872029599</v>
      </c>
      <c r="V4555" s="45">
        <v>9625.5349645365695</v>
      </c>
      <c r="W4555" s="99">
        <v>0.95101857917647903</v>
      </c>
      <c r="X4555" s="86">
        <v>10111.6729167954</v>
      </c>
      <c r="Y4555" s="44">
        <v>10348.3674854293</v>
      </c>
      <c r="Z4555" s="45">
        <v>9737.4139822436191</v>
      </c>
      <c r="AA4555" s="46">
        <v>0.96298743663572095</v>
      </c>
      <c r="AB4555" s="139">
        <v>10352.602504562799</v>
      </c>
      <c r="AC4555" s="45">
        <v>9616.7992531280906</v>
      </c>
      <c r="AD4555" s="99">
        <v>0.95105917015518604</v>
      </c>
      <c r="AE4555" s="142">
        <v>10101.8368293576</v>
      </c>
      <c r="AF4555" s="44">
        <v>10338.3011543422</v>
      </c>
      <c r="AG4555" s="45">
        <v>9728.2885402206593</v>
      </c>
      <c r="AH4555" s="140">
        <v>0.96302174590155998</v>
      </c>
      <c r="AI4555" s="44">
        <v>10342.5320538786</v>
      </c>
      <c r="AJ4555" s="45">
        <v>9607.7459671821507</v>
      </c>
      <c r="AK4555" s="46">
        <v>0.95108900781889905</v>
      </c>
    </row>
    <row r="4556" spans="1:37" x14ac:dyDescent="0.2">
      <c r="A4556" s="35" t="s">
        <v>2684</v>
      </c>
      <c r="B4556" s="35" t="s">
        <v>8909</v>
      </c>
      <c r="C4556" s="85" t="s">
        <v>1065</v>
      </c>
      <c r="D4556" s="85" t="s">
        <v>1065</v>
      </c>
      <c r="E4556" s="85" t="s">
        <v>12898</v>
      </c>
      <c r="F4556" s="85" t="s">
        <v>281</v>
      </c>
      <c r="G4556" s="85" t="s">
        <v>281</v>
      </c>
      <c r="H4556" s="840">
        <v>1.02360819406653</v>
      </c>
      <c r="I4556" s="840">
        <v>1.0244326259677801</v>
      </c>
      <c r="J4556" s="86">
        <v>7753.4166666666697</v>
      </c>
      <c r="K4556" s="44">
        <v>7936.4608320119896</v>
      </c>
      <c r="L4556" s="45">
        <v>7467.1553353318504</v>
      </c>
      <c r="M4556" s="46">
        <v>0.96307933087544395</v>
      </c>
      <c r="N4556" s="139">
        <v>7942.8529960556898</v>
      </c>
      <c r="O4556" s="45">
        <v>7377.6825446720704</v>
      </c>
      <c r="P4556" s="99">
        <v>0.95153954209504199</v>
      </c>
      <c r="Q4556" s="86">
        <v>7762.4377223469501</v>
      </c>
      <c r="R4556" s="44">
        <v>7945.6948585254604</v>
      </c>
      <c r="S4556" s="45">
        <v>7476.2257599548002</v>
      </c>
      <c r="T4556" s="140">
        <v>0.96312859791864303</v>
      </c>
      <c r="U4556" s="44">
        <v>7952.09445981525</v>
      </c>
      <c r="V4556" s="45">
        <v>7386.5901978880001</v>
      </c>
      <c r="W4556" s="99">
        <v>0.95158125090305901</v>
      </c>
      <c r="X4556" s="86">
        <v>7767.7529622667498</v>
      </c>
      <c r="Y4556" s="44">
        <v>7951.1355816607902</v>
      </c>
      <c r="Z4556" s="45">
        <v>7481.7113807170199</v>
      </c>
      <c r="AA4556" s="46">
        <v>0.96317576229068802</v>
      </c>
      <c r="AB4556" s="139">
        <v>7957.53956500393</v>
      </c>
      <c r="AC4556" s="45">
        <v>7391.9635677830101</v>
      </c>
      <c r="AD4556" s="99">
        <v>0.95162186589748599</v>
      </c>
      <c r="AE4556" s="142">
        <v>7774.1973679952898</v>
      </c>
      <c r="AF4556" s="44">
        <v>7957.7321281704199</v>
      </c>
      <c r="AG4556" s="45">
        <v>7488.1852552834998</v>
      </c>
      <c r="AH4556" s="140">
        <v>0.96321007826618399</v>
      </c>
      <c r="AI4556" s="44">
        <v>7964.1414244872203</v>
      </c>
      <c r="AJ4556" s="45">
        <v>7398.3283063155204</v>
      </c>
      <c r="AK4556" s="46">
        <v>0.95165172121470198</v>
      </c>
    </row>
    <row r="4557" spans="1:37" x14ac:dyDescent="0.2">
      <c r="A4557" s="35" t="s">
        <v>2683</v>
      </c>
      <c r="B4557" s="35" t="s">
        <v>8379</v>
      </c>
      <c r="C4557" s="85" t="s">
        <v>1065</v>
      </c>
      <c r="D4557" s="85" t="s">
        <v>1065</v>
      </c>
      <c r="E4557" s="85" t="s">
        <v>12898</v>
      </c>
      <c r="F4557" s="85" t="s">
        <v>280</v>
      </c>
      <c r="G4557" s="85" t="s">
        <v>280</v>
      </c>
      <c r="H4557" s="840">
        <v>1.0200460366281601</v>
      </c>
      <c r="I4557" s="840">
        <v>1.0336451897296901</v>
      </c>
      <c r="J4557" s="86">
        <v>7310.4166666666697</v>
      </c>
      <c r="K4557" s="44">
        <v>7456.9615469337596</v>
      </c>
      <c r="L4557" s="45">
        <v>7016.0102064580697</v>
      </c>
      <c r="M4557" s="46">
        <v>0.95972781393555895</v>
      </c>
      <c r="N4557" s="139">
        <v>7556.3770224197897</v>
      </c>
      <c r="O4557" s="45">
        <v>7018.7061106319698</v>
      </c>
      <c r="P4557" s="99">
        <v>0.96009658965612599</v>
      </c>
      <c r="Q4557" s="86">
        <v>7349.2354869074497</v>
      </c>
      <c r="R4557" s="44">
        <v>7496.55853066695</v>
      </c>
      <c r="S4557" s="45">
        <v>7053.6265230278404</v>
      </c>
      <c r="T4557" s="140">
        <v>0.95977690952940298</v>
      </c>
      <c r="U4557" s="44">
        <v>7596.5019092326502</v>
      </c>
      <c r="V4557" s="45">
        <v>7056.2852119690597</v>
      </c>
      <c r="W4557" s="99">
        <v>0.96013867354498605</v>
      </c>
      <c r="X4557" s="86">
        <v>7384.5408121872797</v>
      </c>
      <c r="Y4557" s="44">
        <v>7532.5715877905004</v>
      </c>
      <c r="Z4557" s="45">
        <v>7087.8588342052199</v>
      </c>
      <c r="AA4557" s="46">
        <v>0.95982390976939003</v>
      </c>
      <c r="AB4557" s="139">
        <v>7632.9950888799904</v>
      </c>
      <c r="AC4557" s="45">
        <v>7090.4858403980297</v>
      </c>
      <c r="AD4557" s="99">
        <v>0.96017965378376102</v>
      </c>
      <c r="AE4557" s="142">
        <v>7415.5870949351302</v>
      </c>
      <c r="AF4557" s="44">
        <v>7564.2402254594899</v>
      </c>
      <c r="AG4557" s="45">
        <v>7117.9113862344702</v>
      </c>
      <c r="AH4557" s="140">
        <v>0.95985810632526103</v>
      </c>
      <c r="AI4557" s="44">
        <v>7665.0859297012903</v>
      </c>
      <c r="AJ4557" s="45">
        <v>7120.5192350914504</v>
      </c>
      <c r="AK4557" s="46">
        <v>0.96020977758521597</v>
      </c>
    </row>
    <row r="4558" spans="1:37" x14ac:dyDescent="0.2">
      <c r="A4558" s="35" t="s">
        <v>2682</v>
      </c>
      <c r="B4558" s="35" t="s">
        <v>8908</v>
      </c>
      <c r="C4558" s="85" t="s">
        <v>1065</v>
      </c>
      <c r="D4558" s="85" t="s">
        <v>1065</v>
      </c>
      <c r="E4558" s="85" t="s">
        <v>12898</v>
      </c>
      <c r="F4558" s="85" t="s">
        <v>281</v>
      </c>
      <c r="G4558" s="85" t="s">
        <v>281</v>
      </c>
      <c r="H4558" s="840">
        <v>1.02360819406653</v>
      </c>
      <c r="I4558" s="840">
        <v>1.0244326259677801</v>
      </c>
      <c r="J4558" s="86">
        <v>4923.5833333333303</v>
      </c>
      <c r="K4558" s="44">
        <v>5039.8202441693902</v>
      </c>
      <c r="L4558" s="45">
        <v>4741.8013421761598</v>
      </c>
      <c r="M4558" s="46">
        <v>0.96307933087544395</v>
      </c>
      <c r="N4558" s="139">
        <v>5043.8794033378699</v>
      </c>
      <c r="O4558" s="45">
        <v>4684.98423046678</v>
      </c>
      <c r="P4558" s="99">
        <v>0.95153954209504199</v>
      </c>
      <c r="Q4558" s="86">
        <v>4932.8331912358999</v>
      </c>
      <c r="R4558" s="44">
        <v>5049.2884745124102</v>
      </c>
      <c r="S4558" s="45">
        <v>4750.9527152415803</v>
      </c>
      <c r="T4558" s="140">
        <v>0.96312859791864303</v>
      </c>
      <c r="U4558" s="44">
        <v>5053.3552595588199</v>
      </c>
      <c r="V4558" s="45">
        <v>4693.9915786123802</v>
      </c>
      <c r="W4558" s="99">
        <v>0.95158125090305901</v>
      </c>
      <c r="X4558" s="86">
        <v>4937.43133815281</v>
      </c>
      <c r="Y4558" s="44">
        <v>5053.9951753740797</v>
      </c>
      <c r="Z4558" s="45">
        <v>4755.6141928832603</v>
      </c>
      <c r="AA4558" s="46">
        <v>0.96317576229068802</v>
      </c>
      <c r="AB4558" s="139">
        <v>5058.0657512794896</v>
      </c>
      <c r="AC4558" s="45">
        <v>4698.5676227536896</v>
      </c>
      <c r="AD4558" s="99">
        <v>0.95162186589748599</v>
      </c>
      <c r="AE4558" s="142">
        <v>4941.83058059216</v>
      </c>
      <c r="AF4558" s="44">
        <v>5058.4982759826898</v>
      </c>
      <c r="AG4558" s="45">
        <v>4760.0210203103998</v>
      </c>
      <c r="AH4558" s="140">
        <v>0.96321007826618399</v>
      </c>
      <c r="AI4558" s="44">
        <v>5062.5724787639101</v>
      </c>
      <c r="AJ4558" s="45">
        <v>4702.9015779719803</v>
      </c>
      <c r="AK4558" s="46">
        <v>0.95165172121470198</v>
      </c>
    </row>
    <row r="4559" spans="1:37" x14ac:dyDescent="0.2">
      <c r="A4559" s="35" t="s">
        <v>2681</v>
      </c>
      <c r="B4559" s="35" t="s">
        <v>8907</v>
      </c>
      <c r="C4559" s="85" t="s">
        <v>1065</v>
      </c>
      <c r="D4559" s="85" t="s">
        <v>1065</v>
      </c>
      <c r="E4559" s="85" t="s">
        <v>12898</v>
      </c>
      <c r="F4559" s="85" t="s">
        <v>280</v>
      </c>
      <c r="G4559" s="85" t="s">
        <v>280</v>
      </c>
      <c r="H4559" s="840">
        <v>1.0200460366281601</v>
      </c>
      <c r="I4559" s="840">
        <v>1.0336451897296901</v>
      </c>
      <c r="J4559" s="86">
        <v>8727.75</v>
      </c>
      <c r="K4559" s="44">
        <v>8902.7067961813991</v>
      </c>
      <c r="L4559" s="45">
        <v>8376.2644280760705</v>
      </c>
      <c r="M4559" s="46">
        <v>0.95972781393555895</v>
      </c>
      <c r="N4559" s="139">
        <v>9021.3968046633399</v>
      </c>
      <c r="O4559" s="45">
        <v>8379.4830103712593</v>
      </c>
      <c r="P4559" s="99">
        <v>0.96009658965612599</v>
      </c>
      <c r="Q4559" s="86">
        <v>8773.0009708711696</v>
      </c>
      <c r="R4559" s="44">
        <v>8948.8648696721102</v>
      </c>
      <c r="S4559" s="45">
        <v>8420.1237591211793</v>
      </c>
      <c r="T4559" s="140">
        <v>0.95977690952940298</v>
      </c>
      <c r="U4559" s="44">
        <v>9068.1702530349194</v>
      </c>
      <c r="V4559" s="45">
        <v>8423.2975151811206</v>
      </c>
      <c r="W4559" s="99">
        <v>0.96013867354498605</v>
      </c>
      <c r="X4559" s="86">
        <v>8817.8127436614395</v>
      </c>
      <c r="Y4559" s="44">
        <v>8994.5749409011096</v>
      </c>
      <c r="Z4559" s="45">
        <v>8463.5475032354807</v>
      </c>
      <c r="AA4559" s="46">
        <v>0.95982390976939003</v>
      </c>
      <c r="AB4559" s="139">
        <v>9114.4897264228493</v>
      </c>
      <c r="AC4559" s="45">
        <v>8466.6843873388807</v>
      </c>
      <c r="AD4559" s="99">
        <v>0.96017965378376102</v>
      </c>
      <c r="AE4559" s="142">
        <v>8859.2689194255308</v>
      </c>
      <c r="AF4559" s="44">
        <v>9036.8621486830307</v>
      </c>
      <c r="AG4559" s="45">
        <v>8503.6410884260295</v>
      </c>
      <c r="AH4559" s="140">
        <v>0.95985810632526103</v>
      </c>
      <c r="AI4559" s="44">
        <v>9157.3407030859908</v>
      </c>
      <c r="AJ4559" s="45">
        <v>8506.7566386891995</v>
      </c>
      <c r="AK4559" s="46">
        <v>0.96020977758521597</v>
      </c>
    </row>
    <row r="4560" spans="1:37" x14ac:dyDescent="0.2">
      <c r="A4560" s="35" t="s">
        <v>2680</v>
      </c>
      <c r="B4560" s="35" t="s">
        <v>8906</v>
      </c>
      <c r="C4560" s="85" t="s">
        <v>1065</v>
      </c>
      <c r="D4560" s="85" t="s">
        <v>1065</v>
      </c>
      <c r="E4560" s="85" t="s">
        <v>12898</v>
      </c>
      <c r="F4560" s="85" t="s">
        <v>279</v>
      </c>
      <c r="G4560" s="85" t="s">
        <v>279</v>
      </c>
      <c r="H4560" s="840">
        <v>1.0232958322374499</v>
      </c>
      <c r="I4560" s="840">
        <v>1.0239227450802699</v>
      </c>
      <c r="J4560" s="86">
        <v>9664.3333333333303</v>
      </c>
      <c r="K4560" s="44">
        <v>9889.4720213534692</v>
      </c>
      <c r="L4560" s="45">
        <v>9304.6794195724306</v>
      </c>
      <c r="M4560" s="46">
        <v>0.96278543988953502</v>
      </c>
      <c r="N4560" s="139">
        <v>9895.5307160373995</v>
      </c>
      <c r="O4560" s="45">
        <v>9191.4182813441494</v>
      </c>
      <c r="P4560" s="99">
        <v>0.95106594157322299</v>
      </c>
      <c r="Q4560" s="86">
        <v>9739.1638104144804</v>
      </c>
      <c r="R4560" s="44">
        <v>9966.0457366749506</v>
      </c>
      <c r="S4560" s="45">
        <v>9377.2047867496494</v>
      </c>
      <c r="T4560" s="140">
        <v>0.962834691898521</v>
      </c>
      <c r="U4560" s="44">
        <v>9972.1513435459892</v>
      </c>
      <c r="V4560" s="45">
        <v>9262.9930062228996</v>
      </c>
      <c r="W4560" s="99">
        <v>0.95110762962191997</v>
      </c>
      <c r="X4560" s="86">
        <v>9804.7544997680798</v>
      </c>
      <c r="Y4560" s="44">
        <v>10033.164415724101</v>
      </c>
      <c r="Z4560" s="45">
        <v>9440.8200718982807</v>
      </c>
      <c r="AA4560" s="46">
        <v>0.96288184187799797</v>
      </c>
      <c r="AB4560" s="139">
        <v>10039.3111422406</v>
      </c>
      <c r="AC4560" s="45">
        <v>9325.77483314645</v>
      </c>
      <c r="AD4560" s="99">
        <v>0.95114822440144098</v>
      </c>
      <c r="AE4560" s="142">
        <v>9874.9642677007596</v>
      </c>
      <c r="AF4560" s="44">
        <v>10105.0097786319</v>
      </c>
      <c r="AG4560" s="45">
        <v>9508.7625481864998</v>
      </c>
      <c r="AH4560" s="140">
        <v>0.96291614738171405</v>
      </c>
      <c r="AI4560" s="44">
        <v>10111.200520553701</v>
      </c>
      <c r="AJ4560" s="45">
        <v>9392.8494027039796</v>
      </c>
      <c r="AK4560" s="46">
        <v>0.95117806485906098</v>
      </c>
    </row>
    <row r="4561" spans="1:37" x14ac:dyDescent="0.2">
      <c r="A4561" s="35" t="s">
        <v>2679</v>
      </c>
      <c r="B4561" s="35" t="s">
        <v>8905</v>
      </c>
      <c r="C4561" s="85" t="s">
        <v>1065</v>
      </c>
      <c r="D4561" s="85" t="s">
        <v>1065</v>
      </c>
      <c r="E4561" s="85" t="s">
        <v>12898</v>
      </c>
      <c r="F4561" s="85" t="s">
        <v>457</v>
      </c>
      <c r="G4561" s="85" t="s">
        <v>457</v>
      </c>
      <c r="H4561" s="840">
        <v>1.02340805231554</v>
      </c>
      <c r="I4561" s="840">
        <v>1.0238268770904599</v>
      </c>
      <c r="J4561" s="86">
        <v>10212.5</v>
      </c>
      <c r="K4561" s="44">
        <v>10451.5547342724</v>
      </c>
      <c r="L4561" s="45">
        <v>9833.5245833690096</v>
      </c>
      <c r="M4561" s="46">
        <v>0.96289102407530103</v>
      </c>
      <c r="N4561" s="139">
        <v>10455.8319822863</v>
      </c>
      <c r="O4561" s="45">
        <v>9711.8515405036396</v>
      </c>
      <c r="P4561" s="99">
        <v>0.95097689503095595</v>
      </c>
      <c r="Q4561" s="86">
        <v>10202.9903899456</v>
      </c>
      <c r="R4561" s="44">
        <v>10441.8225227684</v>
      </c>
      <c r="S4561" s="45">
        <v>9824.8704380882991</v>
      </c>
      <c r="T4561" s="140">
        <v>0.96294028148552502</v>
      </c>
      <c r="U4561" s="44">
        <v>10446.0957879219</v>
      </c>
      <c r="V4561" s="45">
        <v>9703.2334239973097</v>
      </c>
      <c r="W4561" s="99">
        <v>0.95101857917647903</v>
      </c>
      <c r="X4561" s="86">
        <v>10190.3811577285</v>
      </c>
      <c r="Y4561" s="44">
        <v>10428.918132983899</v>
      </c>
      <c r="Z4561" s="45">
        <v>9813.2090294218997</v>
      </c>
      <c r="AA4561" s="46">
        <v>0.96298743663572095</v>
      </c>
      <c r="AB4561" s="139">
        <v>10433.1861170786</v>
      </c>
      <c r="AC4561" s="45">
        <v>9691.6554474342902</v>
      </c>
      <c r="AD4561" s="99">
        <v>0.95105917015518604</v>
      </c>
      <c r="AE4561" s="142">
        <v>10180.545135103999</v>
      </c>
      <c r="AF4561" s="44">
        <v>10418.851868227201</v>
      </c>
      <c r="AG4561" s="45">
        <v>9804.0863502375196</v>
      </c>
      <c r="AH4561" s="140">
        <v>0.96302174590155998</v>
      </c>
      <c r="AI4561" s="44">
        <v>10423.115732752</v>
      </c>
      <c r="AJ4561" s="45">
        <v>9682.6045716016106</v>
      </c>
      <c r="AK4561" s="46">
        <v>0.95108900781889905</v>
      </c>
    </row>
    <row r="4562" spans="1:37" x14ac:dyDescent="0.2">
      <c r="A4562" s="35" t="s">
        <v>2678</v>
      </c>
      <c r="B4562" s="35" t="s">
        <v>8904</v>
      </c>
      <c r="C4562" s="85" t="s">
        <v>1065</v>
      </c>
      <c r="D4562" s="85" t="s">
        <v>1065</v>
      </c>
      <c r="E4562" s="85" t="s">
        <v>12898</v>
      </c>
      <c r="F4562" s="85" t="s">
        <v>279</v>
      </c>
      <c r="G4562" s="85" t="s">
        <v>279</v>
      </c>
      <c r="H4562" s="840">
        <v>1.0232958322374499</v>
      </c>
      <c r="I4562" s="840">
        <v>1.0239227450802699</v>
      </c>
      <c r="J4562" s="86">
        <v>7958.8333333333303</v>
      </c>
      <c r="K4562" s="44">
        <v>8144.2409794724999</v>
      </c>
      <c r="L4562" s="45">
        <v>7662.6488518408296</v>
      </c>
      <c r="M4562" s="46">
        <v>0.96278543988953502</v>
      </c>
      <c r="N4562" s="139">
        <v>8149.2304743029999</v>
      </c>
      <c r="O4562" s="45">
        <v>7569.37531799102</v>
      </c>
      <c r="P4562" s="99">
        <v>0.95106594157322299</v>
      </c>
      <c r="Q4562" s="86">
        <v>8024.3065567760104</v>
      </c>
      <c r="R4562" s="44">
        <v>8211.2394561445508</v>
      </c>
      <c r="S4562" s="45">
        <v>7726.08073129271</v>
      </c>
      <c r="T4562" s="140">
        <v>0.962834691898521</v>
      </c>
      <c r="U4562" s="44">
        <v>8216.2699969796904</v>
      </c>
      <c r="V4562" s="45">
        <v>7631.97918857486</v>
      </c>
      <c r="W4562" s="99">
        <v>0.95110762962191997</v>
      </c>
      <c r="X4562" s="86">
        <v>8085.7841791048204</v>
      </c>
      <c r="Y4562" s="44">
        <v>8274.1492508494794</v>
      </c>
      <c r="Z4562" s="45">
        <v>7785.65476340442</v>
      </c>
      <c r="AA4562" s="46">
        <v>0.96288184187799797</v>
      </c>
      <c r="AB4562" s="139">
        <v>8279.2183327956009</v>
      </c>
      <c r="AC4562" s="45">
        <v>7690.7792648488103</v>
      </c>
      <c r="AD4562" s="99">
        <v>0.95114822440144098</v>
      </c>
      <c r="AE4562" s="142">
        <v>8148.0030737856996</v>
      </c>
      <c r="AF4562" s="44">
        <v>8337.8175864628502</v>
      </c>
      <c r="AG4562" s="45">
        <v>7845.8437286640901</v>
      </c>
      <c r="AH4562" s="140">
        <v>0.96291614738171405</v>
      </c>
      <c r="AI4562" s="44">
        <v>8342.9256742331108</v>
      </c>
      <c r="AJ4562" s="45">
        <v>7750.2017961891597</v>
      </c>
      <c r="AK4562" s="46">
        <v>0.95117806485906098</v>
      </c>
    </row>
    <row r="4563" spans="1:37" x14ac:dyDescent="0.2">
      <c r="A4563" s="35" t="s">
        <v>2677</v>
      </c>
      <c r="B4563" s="35" t="s">
        <v>8903</v>
      </c>
      <c r="C4563" s="85" t="s">
        <v>1065</v>
      </c>
      <c r="D4563" s="85" t="s">
        <v>1065</v>
      </c>
      <c r="E4563" s="85" t="s">
        <v>12898</v>
      </c>
      <c r="F4563" s="85" t="s">
        <v>281</v>
      </c>
      <c r="G4563" s="85" t="s">
        <v>281</v>
      </c>
      <c r="H4563" s="840">
        <v>1.02360819406653</v>
      </c>
      <c r="I4563" s="840">
        <v>1.0244326259677801</v>
      </c>
      <c r="J4563" s="86">
        <v>9245</v>
      </c>
      <c r="K4563" s="44">
        <v>9463.2577541450592</v>
      </c>
      <c r="L4563" s="45">
        <v>8903.6684139434801</v>
      </c>
      <c r="M4563" s="46">
        <v>0.96307933087544395</v>
      </c>
      <c r="N4563" s="139">
        <v>9470.8796270721305</v>
      </c>
      <c r="O4563" s="45">
        <v>8796.9830666686594</v>
      </c>
      <c r="P4563" s="99">
        <v>0.95153954209504199</v>
      </c>
      <c r="Q4563" s="86">
        <v>9252.9089356645909</v>
      </c>
      <c r="R4563" s="44">
        <v>9471.3534054976808</v>
      </c>
      <c r="S4563" s="45">
        <v>8911.7412098755194</v>
      </c>
      <c r="T4563" s="140">
        <v>0.96312859791864303</v>
      </c>
      <c r="U4563" s="44">
        <v>9478.9817988036193</v>
      </c>
      <c r="V4563" s="45">
        <v>8804.8946594917998</v>
      </c>
      <c r="W4563" s="99">
        <v>0.95158125090305801</v>
      </c>
      <c r="X4563" s="86">
        <v>9259.8562982595795</v>
      </c>
      <c r="Y4563" s="44">
        <v>9478.4647827770495</v>
      </c>
      <c r="Z4563" s="45">
        <v>8918.8691487783908</v>
      </c>
      <c r="AA4563" s="46">
        <v>0.96317576229068702</v>
      </c>
      <c r="AB4563" s="139">
        <v>9486.09890371035</v>
      </c>
      <c r="AC4563" s="45">
        <v>8811.8817284923607</v>
      </c>
      <c r="AD4563" s="99">
        <v>0.95162186589748599</v>
      </c>
      <c r="AE4563" s="142">
        <v>9268.6775413480009</v>
      </c>
      <c r="AF4563" s="44">
        <v>9487.4942794842209</v>
      </c>
      <c r="AG4563" s="45">
        <v>8927.6836200258294</v>
      </c>
      <c r="AH4563" s="140">
        <v>0.96321007826618399</v>
      </c>
      <c r="AI4563" s="44">
        <v>9495.1356729317195</v>
      </c>
      <c r="AJ4563" s="45">
        <v>8820.5529356078805</v>
      </c>
      <c r="AK4563" s="46">
        <v>0.95165172121470198</v>
      </c>
    </row>
    <row r="4564" spans="1:37" x14ac:dyDescent="0.2">
      <c r="A4564" s="35" t="s">
        <v>2676</v>
      </c>
      <c r="B4564" s="35" t="s">
        <v>8902</v>
      </c>
      <c r="C4564" s="85" t="s">
        <v>1065</v>
      </c>
      <c r="D4564" s="85" t="s">
        <v>1065</v>
      </c>
      <c r="E4564" s="85" t="s">
        <v>12898</v>
      </c>
      <c r="F4564" s="85" t="s">
        <v>279</v>
      </c>
      <c r="G4564" s="85" t="s">
        <v>279</v>
      </c>
      <c r="H4564" s="840">
        <v>1.0232958322374499</v>
      </c>
      <c r="I4564" s="840">
        <v>1.0239227450802699</v>
      </c>
      <c r="J4564" s="86">
        <v>9869.4166666666697</v>
      </c>
      <c r="K4564" s="44">
        <v>10099.332941614801</v>
      </c>
      <c r="L4564" s="45">
        <v>9502.1306668697798</v>
      </c>
      <c r="M4564" s="46">
        <v>0.96278543988953502</v>
      </c>
      <c r="N4564" s="139">
        <v>10105.5202056743</v>
      </c>
      <c r="O4564" s="45">
        <v>9386.4660548617903</v>
      </c>
      <c r="P4564" s="99">
        <v>0.95106594157322299</v>
      </c>
      <c r="Q4564" s="86">
        <v>9935.2497908991609</v>
      </c>
      <c r="R4564" s="44">
        <v>10166.6997032651</v>
      </c>
      <c r="S4564" s="45">
        <v>9566.0031713552398</v>
      </c>
      <c r="T4564" s="140">
        <v>0.962834691898521</v>
      </c>
      <c r="U4564" s="44">
        <v>10172.928238955599</v>
      </c>
      <c r="V4564" s="45">
        <v>9449.4918783237808</v>
      </c>
      <c r="W4564" s="99">
        <v>0.95110762962191997</v>
      </c>
      <c r="X4564" s="86">
        <v>9996.9112414001902</v>
      </c>
      <c r="Y4564" s="44">
        <v>10229.7976085725</v>
      </c>
      <c r="Z4564" s="45">
        <v>9625.8443092102807</v>
      </c>
      <c r="AA4564" s="46">
        <v>0.96288184187799797</v>
      </c>
      <c r="AB4564" s="139">
        <v>10236.0648006183</v>
      </c>
      <c r="AC4564" s="45">
        <v>9508.5443767565903</v>
      </c>
      <c r="AD4564" s="99">
        <v>0.95114822440144098</v>
      </c>
      <c r="AE4564" s="142">
        <v>10060.052959107201</v>
      </c>
      <c r="AF4564" s="44">
        <v>10294.4102651424</v>
      </c>
      <c r="AG4564" s="45">
        <v>9686.9874378394998</v>
      </c>
      <c r="AH4564" s="140">
        <v>0.96291614738171405</v>
      </c>
      <c r="AI4564" s="44">
        <v>10300.7170415419</v>
      </c>
      <c r="AJ4564" s="45">
        <v>9568.90170602324</v>
      </c>
      <c r="AK4564" s="46">
        <v>0.95117806485906098</v>
      </c>
    </row>
    <row r="4565" spans="1:37" x14ac:dyDescent="0.2">
      <c r="A4565" s="35" t="s">
        <v>2675</v>
      </c>
      <c r="B4565" s="35" t="s">
        <v>8901</v>
      </c>
      <c r="C4565" s="85" t="s">
        <v>1065</v>
      </c>
      <c r="D4565" s="85" t="s">
        <v>1065</v>
      </c>
      <c r="E4565" s="85" t="s">
        <v>12898</v>
      </c>
      <c r="F4565" s="85" t="s">
        <v>281</v>
      </c>
      <c r="G4565" s="85" t="s">
        <v>281</v>
      </c>
      <c r="H4565" s="840">
        <v>1.02360819406653</v>
      </c>
      <c r="I4565" s="840">
        <v>1.0244326259677801</v>
      </c>
      <c r="J4565" s="86">
        <v>6011.5</v>
      </c>
      <c r="K4565" s="44">
        <v>6153.4206586309401</v>
      </c>
      <c r="L4565" s="45">
        <v>5789.5513975577296</v>
      </c>
      <c r="M4565" s="46">
        <v>0.96307933087544395</v>
      </c>
      <c r="N4565" s="139">
        <v>6158.3767310053099</v>
      </c>
      <c r="O4565" s="45">
        <v>5720.17995730434</v>
      </c>
      <c r="P4565" s="99">
        <v>0.95153954209504199</v>
      </c>
      <c r="Q4565" s="86">
        <v>6018.04084991334</v>
      </c>
      <c r="R4565" s="44">
        <v>6160.1159261983903</v>
      </c>
      <c r="S4565" s="45">
        <v>5796.1472459941497</v>
      </c>
      <c r="T4565" s="140">
        <v>0.96312859791864303</v>
      </c>
      <c r="U4565" s="44">
        <v>6165.0773910580901</v>
      </c>
      <c r="V4565" s="45">
        <v>5726.6548399462399</v>
      </c>
      <c r="W4565" s="99">
        <v>0.95158125090305901</v>
      </c>
      <c r="X4565" s="86">
        <v>6023.7425899919699</v>
      </c>
      <c r="Y4565" s="44">
        <v>6165.9522740633101</v>
      </c>
      <c r="Z4565" s="45">
        <v>5801.9228609583897</v>
      </c>
      <c r="AA4565" s="46">
        <v>0.96317576229068802</v>
      </c>
      <c r="AB4565" s="139">
        <v>6170.9184396194296</v>
      </c>
      <c r="AC4565" s="45">
        <v>5732.3251631743096</v>
      </c>
      <c r="AD4565" s="99">
        <v>0.95162186589748599</v>
      </c>
      <c r="AE4565" s="142">
        <v>6031.4941944571401</v>
      </c>
      <c r="AF4565" s="44">
        <v>6173.8868799110296</v>
      </c>
      <c r="AG4565" s="45">
        <v>5809.5959951051</v>
      </c>
      <c r="AH4565" s="140">
        <v>0.96321007826618399</v>
      </c>
      <c r="AI4565" s="44">
        <v>6178.8594361371597</v>
      </c>
      <c r="AJ4565" s="45">
        <v>5739.8818316516299</v>
      </c>
      <c r="AK4565" s="46">
        <v>0.95165172121470198</v>
      </c>
    </row>
    <row r="4566" spans="1:37" x14ac:dyDescent="0.2">
      <c r="A4566" s="35" t="s">
        <v>2674</v>
      </c>
      <c r="B4566" s="35" t="s">
        <v>8900</v>
      </c>
      <c r="C4566" s="85" t="s">
        <v>1065</v>
      </c>
      <c r="D4566" s="85" t="s">
        <v>1065</v>
      </c>
      <c r="E4566" s="85" t="s">
        <v>12898</v>
      </c>
      <c r="F4566" s="85" t="s">
        <v>283</v>
      </c>
      <c r="G4566" s="85" t="s">
        <v>283</v>
      </c>
      <c r="H4566" s="840">
        <v>1.03704866430006</v>
      </c>
      <c r="I4566" s="840">
        <v>1.0351500242984899</v>
      </c>
      <c r="J4566" s="86">
        <v>17911.916666666701</v>
      </c>
      <c r="K4566" s="44">
        <v>18575.529254220601</v>
      </c>
      <c r="L4566" s="45">
        <v>17477.1053890658</v>
      </c>
      <c r="M4566" s="46">
        <v>0.97572502788548499</v>
      </c>
      <c r="N4566" s="139">
        <v>18541.520972732498</v>
      </c>
      <c r="O4566" s="45">
        <v>17222.2066428939</v>
      </c>
      <c r="P4566" s="99">
        <v>0.96149434833758995</v>
      </c>
      <c r="Q4566" s="86">
        <v>18016.058215692101</v>
      </c>
      <c r="R4566" s="44">
        <v>18683.5291085356</v>
      </c>
      <c r="S4566" s="45">
        <v>17579.618157400699</v>
      </c>
      <c r="T4566" s="140">
        <v>0.975774941828769</v>
      </c>
      <c r="U4566" s="44">
        <v>18649.323099736699</v>
      </c>
      <c r="V4566" s="45">
        <v>17323.097443307001</v>
      </c>
      <c r="W4566" s="99">
        <v>0.96153649349436998</v>
      </c>
      <c r="X4566" s="86">
        <v>18118.902217548399</v>
      </c>
      <c r="Y4566" s="44">
        <v>18790.183343291901</v>
      </c>
      <c r="Z4566" s="45">
        <v>17680.8365448476</v>
      </c>
      <c r="AA4566" s="46">
        <v>0.97582272549181004</v>
      </c>
      <c r="AB4566" s="139">
        <v>18755.782070757199</v>
      </c>
      <c r="AC4566" s="45">
        <v>17422.729302162901</v>
      </c>
      <c r="AD4566" s="99">
        <v>0.96157753339431395</v>
      </c>
      <c r="AE4566" s="142">
        <v>18220.896584924201</v>
      </c>
      <c r="AF4566" s="44">
        <v>18895.956465745199</v>
      </c>
      <c r="AG4566" s="45">
        <v>17780.998444314799</v>
      </c>
      <c r="AH4566" s="140">
        <v>0.97585749205264705</v>
      </c>
      <c r="AI4566" s="44">
        <v>18861.3615426246</v>
      </c>
      <c r="AJ4566" s="45">
        <v>17521.354476127301</v>
      </c>
      <c r="AK4566" s="46">
        <v>0.96160770105156901</v>
      </c>
    </row>
    <row r="4567" spans="1:37" x14ac:dyDescent="0.2">
      <c r="A4567" s="35" t="s">
        <v>2673</v>
      </c>
      <c r="B4567" s="35" t="s">
        <v>8899</v>
      </c>
      <c r="C4567" s="85" t="s">
        <v>1065</v>
      </c>
      <c r="D4567" s="85" t="s">
        <v>1065</v>
      </c>
      <c r="E4567" s="85" t="s">
        <v>12898</v>
      </c>
      <c r="F4567" s="85" t="s">
        <v>283</v>
      </c>
      <c r="G4567" s="85" t="s">
        <v>283</v>
      </c>
      <c r="H4567" s="840">
        <v>1.03704866430006</v>
      </c>
      <c r="I4567" s="840">
        <v>1.0351500242984899</v>
      </c>
      <c r="J4567" s="86">
        <v>10577.916666666701</v>
      </c>
      <c r="K4567" s="44">
        <v>10969.814350244</v>
      </c>
      <c r="L4567" s="45">
        <v>10321.1380345537</v>
      </c>
      <c r="M4567" s="46">
        <v>0.97572502788548499</v>
      </c>
      <c r="N4567" s="139">
        <v>10949.730694527399</v>
      </c>
      <c r="O4567" s="45">
        <v>10170.607092185999</v>
      </c>
      <c r="P4567" s="99">
        <v>0.96149434833758995</v>
      </c>
      <c r="Q4567" s="86">
        <v>10656.8918837849</v>
      </c>
      <c r="R4567" s="44">
        <v>11051.7154936693</v>
      </c>
      <c r="S4567" s="45">
        <v>10398.728057975701</v>
      </c>
      <c r="T4567" s="140">
        <v>0.975774941828769</v>
      </c>
      <c r="U4567" s="44">
        <v>11031.4818924464</v>
      </c>
      <c r="V4567" s="45">
        <v>10246.9904534832</v>
      </c>
      <c r="W4567" s="99">
        <v>0.96153649349436998</v>
      </c>
      <c r="X4567" s="86">
        <v>10732.5475487571</v>
      </c>
      <c r="Y4567" s="44">
        <v>11130.1740999754</v>
      </c>
      <c r="Z4567" s="45">
        <v>10473.063800498599</v>
      </c>
      <c r="AA4567" s="46">
        <v>0.97582272549181004</v>
      </c>
      <c r="AB4567" s="139">
        <v>11109.796855880601</v>
      </c>
      <c r="AC4567" s="45">
        <v>10320.176598971</v>
      </c>
      <c r="AD4567" s="99">
        <v>0.96157753339431395</v>
      </c>
      <c r="AE4567" s="142">
        <v>10809.886161147901</v>
      </c>
      <c r="AF4567" s="44">
        <v>11210.3780046541</v>
      </c>
      <c r="AG4567" s="45">
        <v>10548.908398592401</v>
      </c>
      <c r="AH4567" s="140">
        <v>0.97585749205264705</v>
      </c>
      <c r="AI4567" s="44">
        <v>11189.8539223762</v>
      </c>
      <c r="AJ4567" s="45">
        <v>10394.8697800506</v>
      </c>
      <c r="AK4567" s="46">
        <v>0.96160770105156901</v>
      </c>
    </row>
    <row r="4568" spans="1:37" x14ac:dyDescent="0.2">
      <c r="A4568" s="35" t="s">
        <v>2672</v>
      </c>
      <c r="B4568" s="35" t="s">
        <v>8898</v>
      </c>
      <c r="C4568" s="85" t="s">
        <v>1065</v>
      </c>
      <c r="D4568" s="85" t="s">
        <v>1065</v>
      </c>
      <c r="E4568" s="85" t="s">
        <v>12898</v>
      </c>
      <c r="F4568" s="85" t="s">
        <v>457</v>
      </c>
      <c r="G4568" s="85" t="s">
        <v>457</v>
      </c>
      <c r="H4568" s="840">
        <v>1.02340805231554</v>
      </c>
      <c r="I4568" s="840">
        <v>1.0238268770904599</v>
      </c>
      <c r="J4568" s="86">
        <v>11373.75</v>
      </c>
      <c r="K4568" s="44">
        <v>11639.987335023799</v>
      </c>
      <c r="L4568" s="45">
        <v>10951.6817850765</v>
      </c>
      <c r="M4568" s="46">
        <v>0.96289102407530103</v>
      </c>
      <c r="N4568" s="139">
        <v>11644.750943307599</v>
      </c>
      <c r="O4568" s="45">
        <v>10816.173459858301</v>
      </c>
      <c r="P4568" s="99">
        <v>0.95097689503095595</v>
      </c>
      <c r="Q4568" s="86">
        <v>11362.407078714799</v>
      </c>
      <c r="R4568" s="44">
        <v>11628.3788980437</v>
      </c>
      <c r="S4568" s="45">
        <v>10941.319470730699</v>
      </c>
      <c r="T4568" s="140">
        <v>0.96294028148552502</v>
      </c>
      <c r="U4568" s="44">
        <v>11633.137755631</v>
      </c>
      <c r="V4568" s="45">
        <v>10805.8602360241</v>
      </c>
      <c r="W4568" s="99">
        <v>0.95101857917647903</v>
      </c>
      <c r="X4568" s="86">
        <v>11349.460995884199</v>
      </c>
      <c r="Y4568" s="44">
        <v>11615.129772628999</v>
      </c>
      <c r="Z4568" s="45">
        <v>10929.3883516236</v>
      </c>
      <c r="AA4568" s="46">
        <v>0.96298743663571995</v>
      </c>
      <c r="AB4568" s="139">
        <v>11619.8832080761</v>
      </c>
      <c r="AC4568" s="45">
        <v>10794.0089564543</v>
      </c>
      <c r="AD4568" s="99">
        <v>0.95105917015518604</v>
      </c>
      <c r="AE4568" s="142">
        <v>11336.8297139398</v>
      </c>
      <c r="AF4568" s="44">
        <v>11602.2028169761</v>
      </c>
      <c r="AG4568" s="45">
        <v>10917.613544107</v>
      </c>
      <c r="AH4568" s="140">
        <v>0.96302174590155998</v>
      </c>
      <c r="AI4568" s="44">
        <v>11606.9509621293</v>
      </c>
      <c r="AJ4568" s="45">
        <v>10782.334124442799</v>
      </c>
      <c r="AK4568" s="46">
        <v>0.95108900781889905</v>
      </c>
    </row>
    <row r="4569" spans="1:37" x14ac:dyDescent="0.2">
      <c r="A4569" s="35" t="s">
        <v>2671</v>
      </c>
      <c r="B4569" s="35" t="s">
        <v>8897</v>
      </c>
      <c r="C4569" s="85" t="s">
        <v>1065</v>
      </c>
      <c r="D4569" s="85" t="s">
        <v>1065</v>
      </c>
      <c r="E4569" s="85" t="s">
        <v>12898</v>
      </c>
      <c r="F4569" s="85" t="s">
        <v>282</v>
      </c>
      <c r="G4569" s="85" t="s">
        <v>282</v>
      </c>
      <c r="H4569" s="840">
        <v>1.03503839297749</v>
      </c>
      <c r="I4569" s="840">
        <v>1.03977502766303</v>
      </c>
      <c r="J4569" s="86">
        <v>13431.5</v>
      </c>
      <c r="K4569" s="44">
        <v>13902.118175277101</v>
      </c>
      <c r="L4569" s="45">
        <v>13080.0463962748</v>
      </c>
      <c r="M4569" s="46">
        <v>0.97383362962251196</v>
      </c>
      <c r="N4569" s="139">
        <v>13965.738284056</v>
      </c>
      <c r="O4569" s="45">
        <v>12972.0118970985</v>
      </c>
      <c r="P4569" s="99">
        <v>0.96579026148222102</v>
      </c>
      <c r="Q4569" s="86">
        <v>13547.2339617657</v>
      </c>
      <c r="R4569" s="44">
        <v>14021.907269076</v>
      </c>
      <c r="S4569" s="45">
        <v>13193.4269054246</v>
      </c>
      <c r="T4569" s="140">
        <v>0.97388344680990302</v>
      </c>
      <c r="U4569" s="44">
        <v>14086.0755673525</v>
      </c>
      <c r="V4569" s="45">
        <v>13084.3601315739</v>
      </c>
      <c r="W4569" s="99">
        <v>0.96583259494164997</v>
      </c>
      <c r="X4569" s="86">
        <v>13658.1257338099</v>
      </c>
      <c r="Y4569" s="44">
        <v>14136.6845106071</v>
      </c>
      <c r="Z4569" s="45">
        <v>13302.0739367801</v>
      </c>
      <c r="AA4569" s="46">
        <v>0.97393113784650298</v>
      </c>
      <c r="AB4569" s="139">
        <v>14201.3780626974</v>
      </c>
      <c r="AC4569" s="45">
        <v>13192.026052052701</v>
      </c>
      <c r="AD4569" s="99">
        <v>0.96587381820600504</v>
      </c>
      <c r="AE4569" s="142">
        <v>13766.5857862876</v>
      </c>
      <c r="AF4569" s="44">
        <v>14248.944829025801</v>
      </c>
      <c r="AG4569" s="45">
        <v>13408.184248166001</v>
      </c>
      <c r="AH4569" s="140">
        <v>0.973965837013955</v>
      </c>
      <c r="AI4569" s="44">
        <v>14314.1521167627</v>
      </c>
      <c r="AJ4569" s="45">
        <v>13297.2019382705</v>
      </c>
      <c r="AK4569" s="46">
        <v>0.96590412065098596</v>
      </c>
    </row>
    <row r="4570" spans="1:37" x14ac:dyDescent="0.2">
      <c r="A4570" s="35" t="s">
        <v>2670</v>
      </c>
      <c r="B4570" s="35" t="s">
        <v>8896</v>
      </c>
      <c r="C4570" s="85" t="s">
        <v>1065</v>
      </c>
      <c r="D4570" s="85" t="s">
        <v>1065</v>
      </c>
      <c r="E4570" s="85" t="s">
        <v>12898</v>
      </c>
      <c r="F4570" s="85" t="s">
        <v>280</v>
      </c>
      <c r="G4570" s="85" t="s">
        <v>280</v>
      </c>
      <c r="H4570" s="840">
        <v>1.0200460366281601</v>
      </c>
      <c r="I4570" s="840">
        <v>1.0336451897296901</v>
      </c>
      <c r="J4570" s="86">
        <v>6351.25</v>
      </c>
      <c r="K4570" s="44">
        <v>6478.5673901345799</v>
      </c>
      <c r="L4570" s="45">
        <v>6095.4712782582201</v>
      </c>
      <c r="M4570" s="46">
        <v>0.95972781393555895</v>
      </c>
      <c r="N4570" s="139">
        <v>6564.9390112707197</v>
      </c>
      <c r="O4570" s="45">
        <v>6097.8134650534703</v>
      </c>
      <c r="P4570" s="99">
        <v>0.96009658965612599</v>
      </c>
      <c r="Q4570" s="86">
        <v>6386.0558186283997</v>
      </c>
      <c r="R4570" s="44">
        <v>6514.0709274780802</v>
      </c>
      <c r="S4570" s="45">
        <v>6129.1889176854202</v>
      </c>
      <c r="T4570" s="140">
        <v>0.95977690952940298</v>
      </c>
      <c r="U4570" s="44">
        <v>6600.9158782705699</v>
      </c>
      <c r="V4570" s="45">
        <v>6131.4991628821099</v>
      </c>
      <c r="W4570" s="99">
        <v>0.96013867354498605</v>
      </c>
      <c r="X4570" s="86">
        <v>6420.0021936822004</v>
      </c>
      <c r="Y4570" s="44">
        <v>6548.6977928096003</v>
      </c>
      <c r="Z4570" s="45">
        <v>6162.0716062681104</v>
      </c>
      <c r="AA4570" s="46">
        <v>0.95982390976939003</v>
      </c>
      <c r="AB4570" s="139">
        <v>6636.0043855536896</v>
      </c>
      <c r="AC4570" s="45">
        <v>6164.3554836207604</v>
      </c>
      <c r="AD4570" s="99">
        <v>0.96017965378376102</v>
      </c>
      <c r="AE4570" s="142">
        <v>6454.1066109195399</v>
      </c>
      <c r="AF4570" s="44">
        <v>6583.4858684440596</v>
      </c>
      <c r="AG4570" s="45">
        <v>6195.0265495785698</v>
      </c>
      <c r="AH4570" s="140">
        <v>0.95985810632526103</v>
      </c>
      <c r="AI4570" s="44">
        <v>6671.2562523795996</v>
      </c>
      <c r="AJ4570" s="45">
        <v>6197.2962733823197</v>
      </c>
      <c r="AK4570" s="46">
        <v>0.96020977758521597</v>
      </c>
    </row>
    <row r="4571" spans="1:37" x14ac:dyDescent="0.2">
      <c r="A4571" s="35" t="s">
        <v>2669</v>
      </c>
      <c r="B4571" s="35" t="s">
        <v>8895</v>
      </c>
      <c r="C4571" s="85" t="s">
        <v>1065</v>
      </c>
      <c r="D4571" s="85" t="s">
        <v>1065</v>
      </c>
      <c r="E4571" s="85" t="s">
        <v>12898</v>
      </c>
      <c r="F4571" s="85" t="s">
        <v>277</v>
      </c>
      <c r="G4571" s="85" t="s">
        <v>277</v>
      </c>
      <c r="H4571" s="840">
        <v>1.04133410688824</v>
      </c>
      <c r="I4571" s="840">
        <v>1.0429355374907701</v>
      </c>
      <c r="J4571" s="86">
        <v>14111.75</v>
      </c>
      <c r="K4571" s="44">
        <v>14695.046582880101</v>
      </c>
      <c r="L4571" s="45">
        <v>13826.0866924086</v>
      </c>
      <c r="M4571" s="46">
        <v>0.97975706006757501</v>
      </c>
      <c r="N4571" s="139">
        <v>14717.6455711853</v>
      </c>
      <c r="O4571" s="45">
        <v>13670.4175292083</v>
      </c>
      <c r="P4571" s="99">
        <v>0.96872588652777103</v>
      </c>
      <c r="Q4571" s="86">
        <v>14172.8844965023</v>
      </c>
      <c r="R4571" s="44">
        <v>14758.708019195399</v>
      </c>
      <c r="S4571" s="45">
        <v>13886.6939948455</v>
      </c>
      <c r="T4571" s="140">
        <v>0.97980718027247904</v>
      </c>
      <c r="U4571" s="44">
        <v>14781.4049101542</v>
      </c>
      <c r="V4571" s="45">
        <v>13730.2419094875</v>
      </c>
      <c r="W4571" s="99">
        <v>0.968768348664377</v>
      </c>
      <c r="X4571" s="86">
        <v>14230.0306275608</v>
      </c>
      <c r="Y4571" s="44">
        <v>14818.216234543301</v>
      </c>
      <c r="Z4571" s="45">
        <v>13943.3689572114</v>
      </c>
      <c r="AA4571" s="46">
        <v>0.97985516139408901</v>
      </c>
      <c r="AB4571" s="139">
        <v>14841.004641065199</v>
      </c>
      <c r="AC4571" s="45">
        <v>13786.191663879999</v>
      </c>
      <c r="AD4571" s="99">
        <v>0.96880969723134902</v>
      </c>
      <c r="AE4571" s="142">
        <v>14290.285414497799</v>
      </c>
      <c r="AF4571" s="44">
        <v>14880.961599284101</v>
      </c>
      <c r="AG4571" s="45">
        <v>14002.908798316001</v>
      </c>
      <c r="AH4571" s="140">
        <v>0.97989007162234099</v>
      </c>
      <c r="AI4571" s="44">
        <v>14903.8464996658</v>
      </c>
      <c r="AJ4571" s="45">
        <v>13845.0014326005</v>
      </c>
      <c r="AK4571" s="46">
        <v>0.96884009178392305</v>
      </c>
    </row>
    <row r="4572" spans="1:37" x14ac:dyDescent="0.2">
      <c r="A4572" s="35" t="s">
        <v>2668</v>
      </c>
      <c r="B4572" s="35" t="s">
        <v>8894</v>
      </c>
      <c r="C4572" s="85" t="s">
        <v>1065</v>
      </c>
      <c r="D4572" s="85" t="s">
        <v>1065</v>
      </c>
      <c r="E4572" s="85" t="s">
        <v>12898</v>
      </c>
      <c r="F4572" s="85" t="s">
        <v>284</v>
      </c>
      <c r="G4572" s="85" t="s">
        <v>284</v>
      </c>
      <c r="H4572" s="840">
        <v>1.0222615544671101</v>
      </c>
      <c r="I4572" s="840">
        <v>1.02821947394269</v>
      </c>
      <c r="J4572" s="86">
        <v>6993.8333333333303</v>
      </c>
      <c r="K4572" s="44">
        <v>7149.5269350172603</v>
      </c>
      <c r="L4572" s="45">
        <v>6726.7550773483399</v>
      </c>
      <c r="M4572" s="46">
        <v>0.96181232190477395</v>
      </c>
      <c r="N4572" s="139">
        <v>7191.1956308428798</v>
      </c>
      <c r="O4572" s="45">
        <v>6679.5090513871501</v>
      </c>
      <c r="P4572" s="99">
        <v>0.95505693845346795</v>
      </c>
      <c r="Q4572" s="86">
        <v>7039.1480326261299</v>
      </c>
      <c r="R4572" s="44">
        <v>7195.8504099565198</v>
      </c>
      <c r="S4572" s="45">
        <v>6770.6856552608497</v>
      </c>
      <c r="T4572" s="140">
        <v>0.96186152413318204</v>
      </c>
      <c r="U4572" s="44">
        <v>7237.7890871115796</v>
      </c>
      <c r="V4572" s="45">
        <v>6723.0818491159198</v>
      </c>
      <c r="W4572" s="99">
        <v>0.95509880143942805</v>
      </c>
      <c r="X4572" s="86">
        <v>7085.23270559307</v>
      </c>
      <c r="Y4572" s="44">
        <v>7242.9609993808099</v>
      </c>
      <c r="Z4572" s="45">
        <v>6815.3464599628996</v>
      </c>
      <c r="AA4572" s="46">
        <v>0.96190862645666997</v>
      </c>
      <c r="AB4572" s="139">
        <v>7285.1742453064699</v>
      </c>
      <c r="AC4572" s="45">
        <v>6767.38609545699</v>
      </c>
      <c r="AD4572" s="99">
        <v>0.95513956656848198</v>
      </c>
      <c r="AE4572" s="142">
        <v>7130.6170023569202</v>
      </c>
      <c r="AF4572" s="44">
        <v>7289.3556211390296</v>
      </c>
      <c r="AG4572" s="45">
        <v>6859.2463786891403</v>
      </c>
      <c r="AH4572" s="140">
        <v>0.961942897286717</v>
      </c>
      <c r="AI4572" s="44">
        <v>7331.8392630502603</v>
      </c>
      <c r="AJ4572" s="45">
        <v>6810.9481067725801</v>
      </c>
      <c r="AK4572" s="46">
        <v>0.95516953224683299</v>
      </c>
    </row>
    <row r="4573" spans="1:37" x14ac:dyDescent="0.2">
      <c r="A4573" s="35" t="s">
        <v>2667</v>
      </c>
      <c r="B4573" s="35" t="s">
        <v>8893</v>
      </c>
      <c r="C4573" s="85" t="s">
        <v>1065</v>
      </c>
      <c r="D4573" s="85" t="s">
        <v>1065</v>
      </c>
      <c r="E4573" s="85" t="s">
        <v>12898</v>
      </c>
      <c r="F4573" s="85" t="s">
        <v>281</v>
      </c>
      <c r="G4573" s="85" t="s">
        <v>281</v>
      </c>
      <c r="H4573" s="840">
        <v>1.02360819406653</v>
      </c>
      <c r="I4573" s="840">
        <v>1.0244326259677801</v>
      </c>
      <c r="J4573" s="86">
        <v>11961.75</v>
      </c>
      <c r="K4573" s="44">
        <v>12244.145315375299</v>
      </c>
      <c r="L4573" s="45">
        <v>11520.114186099299</v>
      </c>
      <c r="M4573" s="46">
        <v>0.96307933087544395</v>
      </c>
      <c r="N4573" s="139">
        <v>12254.006963670099</v>
      </c>
      <c r="O4573" s="45">
        <v>11382.078117655399</v>
      </c>
      <c r="P4573" s="99">
        <v>0.95153954209504199</v>
      </c>
      <c r="Q4573" s="86">
        <v>11975.548348336</v>
      </c>
      <c r="R4573" s="44">
        <v>12258.2694177966</v>
      </c>
      <c r="S4573" s="45">
        <v>11533.993090039799</v>
      </c>
      <c r="T4573" s="140">
        <v>0.96312859791864303</v>
      </c>
      <c r="U4573" s="44">
        <v>12268.142441890001</v>
      </c>
      <c r="V4573" s="45">
        <v>11395.707277559601</v>
      </c>
      <c r="W4573" s="99">
        <v>0.95158125090305901</v>
      </c>
      <c r="X4573" s="86">
        <v>11991.028573404499</v>
      </c>
      <c r="Y4573" s="44">
        <v>12274.115103022799</v>
      </c>
      <c r="Z4573" s="45">
        <v>11549.4680868383</v>
      </c>
      <c r="AA4573" s="46">
        <v>0.96317576229068802</v>
      </c>
      <c r="AB4573" s="139">
        <v>12284.000889507501</v>
      </c>
      <c r="AC4573" s="45">
        <v>11410.9249850533</v>
      </c>
      <c r="AD4573" s="99">
        <v>0.95162186589748599</v>
      </c>
      <c r="AE4573" s="142">
        <v>12008.3237698836</v>
      </c>
      <c r="AF4573" s="44">
        <v>12291.8186078567</v>
      </c>
      <c r="AG4573" s="45">
        <v>11566.538478235199</v>
      </c>
      <c r="AH4573" s="140">
        <v>0.96321007826618399</v>
      </c>
      <c r="AI4573" s="44">
        <v>12301.7186530531</v>
      </c>
      <c r="AJ4573" s="45">
        <v>11427.741984513101</v>
      </c>
      <c r="AK4573" s="46">
        <v>0.95165172121470198</v>
      </c>
    </row>
    <row r="4574" spans="1:37" x14ac:dyDescent="0.2">
      <c r="A4574" s="35" t="s">
        <v>2666</v>
      </c>
      <c r="B4574" s="35" t="s">
        <v>8892</v>
      </c>
      <c r="C4574" s="85" t="s">
        <v>1065</v>
      </c>
      <c r="D4574" s="85" t="s">
        <v>1065</v>
      </c>
      <c r="E4574" s="85" t="s">
        <v>12898</v>
      </c>
      <c r="F4574" s="85" t="s">
        <v>282</v>
      </c>
      <c r="G4574" s="85" t="s">
        <v>282</v>
      </c>
      <c r="H4574" s="840">
        <v>1.03503839297749</v>
      </c>
      <c r="I4574" s="840">
        <v>1.03977502766303</v>
      </c>
      <c r="J4574" s="86">
        <v>7432</v>
      </c>
      <c r="K4574" s="44">
        <v>7692.40533660867</v>
      </c>
      <c r="L4574" s="45">
        <v>7237.5315353545102</v>
      </c>
      <c r="M4574" s="46">
        <v>0.97383362962251196</v>
      </c>
      <c r="N4574" s="139">
        <v>7727.60800559166</v>
      </c>
      <c r="O4574" s="45">
        <v>7177.7532233358697</v>
      </c>
      <c r="P4574" s="99">
        <v>0.96579026148222102</v>
      </c>
      <c r="Q4574" s="86">
        <v>7499.7204644616504</v>
      </c>
      <c r="R4574" s="44">
        <v>7762.4986173167499</v>
      </c>
      <c r="S4574" s="45">
        <v>7303.8536160406802</v>
      </c>
      <c r="T4574" s="140">
        <v>0.97388344680990302</v>
      </c>
      <c r="U4574" s="44">
        <v>7798.0220534006203</v>
      </c>
      <c r="V4574" s="45">
        <v>7243.4744775279896</v>
      </c>
      <c r="W4574" s="99">
        <v>0.96583259494164997</v>
      </c>
      <c r="X4574" s="86">
        <v>7563.1677977665904</v>
      </c>
      <c r="Y4574" s="44">
        <v>7828.1690432194</v>
      </c>
      <c r="Z4574" s="45">
        <v>7366.0046190028497</v>
      </c>
      <c r="AA4574" s="46">
        <v>0.97393113784650298</v>
      </c>
      <c r="AB4574" s="139">
        <v>7863.9930061429204</v>
      </c>
      <c r="AC4574" s="45">
        <v>7305.0657585615299</v>
      </c>
      <c r="AD4574" s="99">
        <v>0.96587381820600504</v>
      </c>
      <c r="AE4574" s="142">
        <v>7623.2638784052397</v>
      </c>
      <c r="AF4574" s="44">
        <v>7890.37079394787</v>
      </c>
      <c r="AG4574" s="45">
        <v>7424.7985841092004</v>
      </c>
      <c r="AH4574" s="140">
        <v>0.973965837013955</v>
      </c>
      <c r="AI4574" s="44">
        <v>7926.4794100514</v>
      </c>
      <c r="AJ4574" s="45">
        <v>7363.3419929614302</v>
      </c>
      <c r="AK4574" s="46">
        <v>0.96590412065098596</v>
      </c>
    </row>
    <row r="4575" spans="1:37" x14ac:dyDescent="0.2">
      <c r="A4575" s="35" t="s">
        <v>2665</v>
      </c>
      <c r="B4575" s="35" t="s">
        <v>8891</v>
      </c>
      <c r="C4575" s="85" t="s">
        <v>1065</v>
      </c>
      <c r="D4575" s="85" t="s">
        <v>1065</v>
      </c>
      <c r="E4575" s="85" t="s">
        <v>12898</v>
      </c>
      <c r="F4575" s="85" t="s">
        <v>279</v>
      </c>
      <c r="G4575" s="85" t="s">
        <v>279</v>
      </c>
      <c r="H4575" s="840">
        <v>1.0232958322374499</v>
      </c>
      <c r="I4575" s="840">
        <v>1.0239227450802699</v>
      </c>
      <c r="J4575" s="86">
        <v>9029.6666666666697</v>
      </c>
      <c r="K4575" s="44">
        <v>9240.0202664934404</v>
      </c>
      <c r="L4575" s="45">
        <v>8693.6315937225409</v>
      </c>
      <c r="M4575" s="46">
        <v>0.96278543988953502</v>
      </c>
      <c r="N4575" s="139">
        <v>9245.6810804931192</v>
      </c>
      <c r="O4575" s="45">
        <v>8587.8084304256809</v>
      </c>
      <c r="P4575" s="99">
        <v>0.95106594157322299</v>
      </c>
      <c r="Q4575" s="86">
        <v>9095.3137610148406</v>
      </c>
      <c r="R4575" s="44">
        <v>9307.19666453842</v>
      </c>
      <c r="S4575" s="45">
        <v>8757.2836228070901</v>
      </c>
      <c r="T4575" s="140">
        <v>0.962834691898521</v>
      </c>
      <c r="U4575" s="44">
        <v>9312.8986335446407</v>
      </c>
      <c r="V4575" s="45">
        <v>8650.6223119064507</v>
      </c>
      <c r="W4575" s="99">
        <v>0.95110762962191997</v>
      </c>
      <c r="X4575" s="86">
        <v>9156.3950471669905</v>
      </c>
      <c r="Y4575" s="44">
        <v>9369.7008900856108</v>
      </c>
      <c r="Z4575" s="45">
        <v>8816.5265279787309</v>
      </c>
      <c r="AA4575" s="46">
        <v>0.96288184187799797</v>
      </c>
      <c r="AB4575" s="139">
        <v>9375.4411517345907</v>
      </c>
      <c r="AC4575" s="45">
        <v>8709.0888910310296</v>
      </c>
      <c r="AD4575" s="99">
        <v>0.95114822440144098</v>
      </c>
      <c r="AE4575" s="142">
        <v>9214.1448844238403</v>
      </c>
      <c r="AF4575" s="44">
        <v>9428.79605786295</v>
      </c>
      <c r="AG4575" s="45">
        <v>8872.4488935263307</v>
      </c>
      <c r="AH4575" s="140">
        <v>0.96291614738171405</v>
      </c>
      <c r="AI4575" s="44">
        <v>9434.5725236265698</v>
      </c>
      <c r="AJ4575" s="45">
        <v>8764.2925004972894</v>
      </c>
      <c r="AK4575" s="46">
        <v>0.95117806485906098</v>
      </c>
    </row>
    <row r="4576" spans="1:37" x14ac:dyDescent="0.2">
      <c r="A4576" s="35" t="s">
        <v>2664</v>
      </c>
      <c r="B4576" s="35" t="s">
        <v>8890</v>
      </c>
      <c r="C4576" s="85" t="s">
        <v>1065</v>
      </c>
      <c r="D4576" s="85" t="s">
        <v>1065</v>
      </c>
      <c r="E4576" s="85" t="s">
        <v>12898</v>
      </c>
      <c r="F4576" s="85" t="s">
        <v>283</v>
      </c>
      <c r="G4576" s="85" t="s">
        <v>283</v>
      </c>
      <c r="H4576" s="840">
        <v>1.03704866430006</v>
      </c>
      <c r="I4576" s="840">
        <v>1.0351500242984899</v>
      </c>
      <c r="J4576" s="86">
        <v>8533.75</v>
      </c>
      <c r="K4576" s="44">
        <v>8849.9140389706299</v>
      </c>
      <c r="L4576" s="45">
        <v>8326.5934567177592</v>
      </c>
      <c r="M4576" s="46">
        <v>0.97572502788548499</v>
      </c>
      <c r="N4576" s="139">
        <v>8833.7115198572501</v>
      </c>
      <c r="O4576" s="45">
        <v>8205.1523951259096</v>
      </c>
      <c r="P4576" s="99">
        <v>0.96149434833758995</v>
      </c>
      <c r="Q4576" s="86">
        <v>8604.6689621367295</v>
      </c>
      <c r="R4576" s="44">
        <v>8923.4604539280808</v>
      </c>
      <c r="S4576" s="45">
        <v>8396.2203559847803</v>
      </c>
      <c r="T4576" s="140">
        <v>0.975774941828769</v>
      </c>
      <c r="U4576" s="44">
        <v>8907.12328523631</v>
      </c>
      <c r="V4576" s="45">
        <v>8273.7032215327908</v>
      </c>
      <c r="W4576" s="99">
        <v>0.96153649349436998</v>
      </c>
      <c r="X4576" s="86">
        <v>8673.6293075557696</v>
      </c>
      <c r="Y4576" s="44">
        <v>8994.9756880345594</v>
      </c>
      <c r="Z4576" s="45">
        <v>8463.9245908047105</v>
      </c>
      <c r="AA4576" s="46">
        <v>0.97582272549181004</v>
      </c>
      <c r="AB4576" s="139">
        <v>8978.5075884724592</v>
      </c>
      <c r="AC4576" s="45">
        <v>8340.3670751361096</v>
      </c>
      <c r="AD4576" s="99">
        <v>0.96157753339431395</v>
      </c>
      <c r="AE4576" s="142">
        <v>8744.1276802566699</v>
      </c>
      <c r="AF4576" s="44">
        <v>9068.08593127936</v>
      </c>
      <c r="AG4576" s="45">
        <v>8533.0225082434099</v>
      </c>
      <c r="AH4576" s="140">
        <v>0.97585749205264705</v>
      </c>
      <c r="AI4576" s="44">
        <v>9051.4839806868004</v>
      </c>
      <c r="AJ4576" s="45">
        <v>8408.42051631301</v>
      </c>
      <c r="AK4576" s="46">
        <v>0.96160770105156901</v>
      </c>
    </row>
    <row r="4577" spans="1:37" x14ac:dyDescent="0.2">
      <c r="A4577" s="35" t="s">
        <v>2663</v>
      </c>
      <c r="B4577" s="35" t="s">
        <v>8091</v>
      </c>
      <c r="C4577" s="85" t="s">
        <v>1065</v>
      </c>
      <c r="D4577" s="85" t="s">
        <v>1065</v>
      </c>
      <c r="E4577" s="85" t="s">
        <v>12898</v>
      </c>
      <c r="F4577" s="85" t="s">
        <v>457</v>
      </c>
      <c r="G4577" s="85" t="s">
        <v>457</v>
      </c>
      <c r="H4577" s="840">
        <v>1.02340805231554</v>
      </c>
      <c r="I4577" s="840">
        <v>1.0238268770904599</v>
      </c>
      <c r="J4577" s="86">
        <v>10331.25</v>
      </c>
      <c r="K4577" s="44">
        <v>10573.084440484899</v>
      </c>
      <c r="L4577" s="45">
        <v>9947.8678924779506</v>
      </c>
      <c r="M4577" s="46">
        <v>0.96289102407530103</v>
      </c>
      <c r="N4577" s="139">
        <v>10577.411423940801</v>
      </c>
      <c r="O4577" s="45">
        <v>9824.78004678857</v>
      </c>
      <c r="P4577" s="99">
        <v>0.95097689503095595</v>
      </c>
      <c r="Q4577" s="86">
        <v>10336.307214471301</v>
      </c>
      <c r="R4577" s="44">
        <v>10578.2600344971</v>
      </c>
      <c r="S4577" s="45">
        <v>9953.2465786238099</v>
      </c>
      <c r="T4577" s="140">
        <v>0.96294028148552502</v>
      </c>
      <c r="U4577" s="44">
        <v>10582.5891360397</v>
      </c>
      <c r="V4577" s="45">
        <v>9830.0202010380399</v>
      </c>
      <c r="W4577" s="99">
        <v>0.95101857917647903</v>
      </c>
      <c r="X4577" s="86">
        <v>10342.4258794221</v>
      </c>
      <c r="Y4577" s="44">
        <v>10584.5219254772</v>
      </c>
      <c r="Z4577" s="45">
        <v>9959.6261862196498</v>
      </c>
      <c r="AA4577" s="46">
        <v>0.96298743663571995</v>
      </c>
      <c r="AB4577" s="139">
        <v>10588.853589668301</v>
      </c>
      <c r="AC4577" s="45">
        <v>9836.2589742747296</v>
      </c>
      <c r="AD4577" s="99">
        <v>0.95105917015518604</v>
      </c>
      <c r="AE4577" s="142">
        <v>10347.3400940965</v>
      </c>
      <c r="AF4577" s="44">
        <v>10589.5511723457</v>
      </c>
      <c r="AG4577" s="45">
        <v>9964.7135228539792</v>
      </c>
      <c r="AH4577" s="140">
        <v>0.96302174590155998</v>
      </c>
      <c r="AI4577" s="44">
        <v>10593.8848947316</v>
      </c>
      <c r="AJ4577" s="45">
        <v>9841.2414236588993</v>
      </c>
      <c r="AK4577" s="46">
        <v>0.95108900781889905</v>
      </c>
    </row>
    <row r="4578" spans="1:37" x14ac:dyDescent="0.2">
      <c r="A4578" s="35" t="s">
        <v>2662</v>
      </c>
      <c r="B4578" s="35" t="s">
        <v>8889</v>
      </c>
      <c r="C4578" s="85" t="s">
        <v>1065</v>
      </c>
      <c r="D4578" s="85" t="s">
        <v>1065</v>
      </c>
      <c r="E4578" s="85" t="s">
        <v>12898</v>
      </c>
      <c r="F4578" s="85" t="s">
        <v>283</v>
      </c>
      <c r="G4578" s="85" t="s">
        <v>283</v>
      </c>
      <c r="H4578" s="840">
        <v>1.03704866430006</v>
      </c>
      <c r="I4578" s="840">
        <v>1.0351500242984899</v>
      </c>
      <c r="J4578" s="86">
        <v>10013.583333333299</v>
      </c>
      <c r="K4578" s="44">
        <v>10384.5732206907</v>
      </c>
      <c r="L4578" s="45">
        <v>9770.5038771503005</v>
      </c>
      <c r="M4578" s="46">
        <v>0.97572502788548499</v>
      </c>
      <c r="N4578" s="139">
        <v>10365.561030815001</v>
      </c>
      <c r="O4578" s="45">
        <v>9628.0037816074891</v>
      </c>
      <c r="P4578" s="99">
        <v>0.96149434833758995</v>
      </c>
      <c r="Q4578" s="86">
        <v>10104.4993155969</v>
      </c>
      <c r="R4578" s="44">
        <v>10478.857518660599</v>
      </c>
      <c r="S4578" s="45">
        <v>9859.71723188539</v>
      </c>
      <c r="T4578" s="140">
        <v>0.975774941828769</v>
      </c>
      <c r="U4578" s="44">
        <v>10459.672712064201</v>
      </c>
      <c r="V4578" s="45">
        <v>9715.8448404353003</v>
      </c>
      <c r="W4578" s="99">
        <v>0.96153649349436998</v>
      </c>
      <c r="X4578" s="86">
        <v>10196.0953078568</v>
      </c>
      <c r="Y4578" s="44">
        <v>10573.847020089001</v>
      </c>
      <c r="Z4578" s="45">
        <v>9949.5815126871003</v>
      </c>
      <c r="AA4578" s="46">
        <v>0.97582272549181004</v>
      </c>
      <c r="AB4578" s="139">
        <v>10554.4883056777</v>
      </c>
      <c r="AC4578" s="45">
        <v>9804.3361763822995</v>
      </c>
      <c r="AD4578" s="99">
        <v>0.96157753339431395</v>
      </c>
      <c r="AE4578" s="142">
        <v>10285.6127423947</v>
      </c>
      <c r="AF4578" s="44">
        <v>10666.6809560081</v>
      </c>
      <c r="AG4578" s="45">
        <v>10037.292255018099</v>
      </c>
      <c r="AH4578" s="140">
        <v>0.97585749205264705</v>
      </c>
      <c r="AI4578" s="44">
        <v>10647.152280214799</v>
      </c>
      <c r="AJ4578" s="45">
        <v>9890.7244231209406</v>
      </c>
      <c r="AK4578" s="46">
        <v>0.96160770105156901</v>
      </c>
    </row>
    <row r="4579" spans="1:37" x14ac:dyDescent="0.2">
      <c r="A4579" s="35" t="s">
        <v>2661</v>
      </c>
      <c r="B4579" s="35" t="s">
        <v>8888</v>
      </c>
      <c r="C4579" s="85" t="s">
        <v>1065</v>
      </c>
      <c r="D4579" s="85" t="s">
        <v>1065</v>
      </c>
      <c r="E4579" s="85" t="s">
        <v>12898</v>
      </c>
      <c r="F4579" s="85" t="s">
        <v>279</v>
      </c>
      <c r="G4579" s="85" t="s">
        <v>279</v>
      </c>
      <c r="H4579" s="840">
        <v>1.0232958322374499</v>
      </c>
      <c r="I4579" s="840">
        <v>1.0239227450802699</v>
      </c>
      <c r="J4579" s="86">
        <v>13284.583333333299</v>
      </c>
      <c r="K4579" s="44">
        <v>13594.058758011101</v>
      </c>
      <c r="L4579" s="45">
        <v>12790.2034083325</v>
      </c>
      <c r="M4579" s="46">
        <v>0.96278543988953502</v>
      </c>
      <c r="N4579" s="139">
        <v>13602.387033914199</v>
      </c>
      <c r="O4579" s="45">
        <v>12634.514756324599</v>
      </c>
      <c r="P4579" s="99">
        <v>0.95106594157322299</v>
      </c>
      <c r="Q4579" s="86">
        <v>13384.703063195901</v>
      </c>
      <c r="R4579" s="44">
        <v>13696.510860304201</v>
      </c>
      <c r="S4579" s="45">
        <v>12887.2564500054</v>
      </c>
      <c r="T4579" s="140">
        <v>0.962834691898521</v>
      </c>
      <c r="U4579" s="44">
        <v>13704.901902551799</v>
      </c>
      <c r="V4579" s="45">
        <v>12730.293203629501</v>
      </c>
      <c r="W4579" s="99">
        <v>0.95110762962191997</v>
      </c>
      <c r="X4579" s="86">
        <v>13478.349218774199</v>
      </c>
      <c r="Y4579" s="44">
        <v>13792.3385810125</v>
      </c>
      <c r="Z4579" s="45">
        <v>12978.0577212482</v>
      </c>
      <c r="AA4579" s="46">
        <v>0.96288184187799797</v>
      </c>
      <c r="AB4579" s="139">
        <v>13800.7883312378</v>
      </c>
      <c r="AC4579" s="45">
        <v>12819.9079272996</v>
      </c>
      <c r="AD4579" s="99">
        <v>0.95114822440144098</v>
      </c>
      <c r="AE4579" s="142">
        <v>13568.750243258301</v>
      </c>
      <c r="AF4579" s="44">
        <v>13884.8455725972</v>
      </c>
      <c r="AG4579" s="45">
        <v>13065.568709023</v>
      </c>
      <c r="AH4579" s="140">
        <v>0.96291614738171405</v>
      </c>
      <c r="AI4579" s="44">
        <v>13893.3519963856</v>
      </c>
      <c r="AJ4579" s="45">
        <v>12906.297598938399</v>
      </c>
      <c r="AK4579" s="46">
        <v>0.95117806485906098</v>
      </c>
    </row>
    <row r="4580" spans="1:37" x14ac:dyDescent="0.2">
      <c r="A4580" s="35" t="s">
        <v>2660</v>
      </c>
      <c r="B4580" s="35" t="s">
        <v>8887</v>
      </c>
      <c r="C4580" s="85" t="s">
        <v>1065</v>
      </c>
      <c r="D4580" s="85" t="s">
        <v>1065</v>
      </c>
      <c r="E4580" s="85" t="s">
        <v>12898</v>
      </c>
      <c r="F4580" s="85" t="s">
        <v>280</v>
      </c>
      <c r="G4580" s="85" t="s">
        <v>280</v>
      </c>
      <c r="H4580" s="840">
        <v>1.0200460366281601</v>
      </c>
      <c r="I4580" s="840">
        <v>1.0336451897296901</v>
      </c>
      <c r="J4580" s="86">
        <v>10578.416666666701</v>
      </c>
      <c r="K4580" s="44">
        <v>10790.471994634599</v>
      </c>
      <c r="L4580" s="45">
        <v>10152.4007023995</v>
      </c>
      <c r="M4580" s="46">
        <v>0.95972781393555895</v>
      </c>
      <c r="N4580" s="139">
        <v>10934.329502456399</v>
      </c>
      <c r="O4580" s="45">
        <v>10156.301765628201</v>
      </c>
      <c r="P4580" s="99">
        <v>0.96009658965612599</v>
      </c>
      <c r="Q4580" s="86">
        <v>10623.491715566701</v>
      </c>
      <c r="R4580" s="44">
        <v>10836.4506196159</v>
      </c>
      <c r="S4580" s="45">
        <v>10196.182047177799</v>
      </c>
      <c r="T4580" s="140">
        <v>0.95977690952940298</v>
      </c>
      <c r="U4580" s="44">
        <v>10980.9211099288</v>
      </c>
      <c r="V4580" s="45">
        <v>10200.0252442004</v>
      </c>
      <c r="W4580" s="99">
        <v>0.96013867354498605</v>
      </c>
      <c r="X4580" s="86">
        <v>10662.1344824317</v>
      </c>
      <c r="Y4580" s="44">
        <v>10875.868020800899</v>
      </c>
      <c r="Z4580" s="45">
        <v>10233.7716054147</v>
      </c>
      <c r="AA4580" s="46">
        <v>0.95982390976939003</v>
      </c>
      <c r="AB4580" s="139">
        <v>11020.864020016699</v>
      </c>
      <c r="AC4580" s="45">
        <v>10237.5645959372</v>
      </c>
      <c r="AD4580" s="99">
        <v>0.96017965378376102</v>
      </c>
      <c r="AE4580" s="142">
        <v>10702.5237904244</v>
      </c>
      <c r="AF4580" s="44">
        <v>10917.066974341</v>
      </c>
      <c r="AG4580" s="45">
        <v>10272.9042183778</v>
      </c>
      <c r="AH4580" s="140">
        <v>0.95985810632526103</v>
      </c>
      <c r="AI4580" s="44">
        <v>11062.612233939801</v>
      </c>
      <c r="AJ4580" s="45">
        <v>10276.6679884039</v>
      </c>
      <c r="AK4580" s="46">
        <v>0.96020977758521597</v>
      </c>
    </row>
    <row r="4581" spans="1:37" x14ac:dyDescent="0.2">
      <c r="A4581" s="35" t="s">
        <v>2659</v>
      </c>
      <c r="B4581" s="35" t="s">
        <v>8886</v>
      </c>
      <c r="C4581" s="85" t="s">
        <v>1065</v>
      </c>
      <c r="D4581" s="85" t="s">
        <v>1065</v>
      </c>
      <c r="E4581" s="85" t="s">
        <v>12898</v>
      </c>
      <c r="F4581" s="85" t="s">
        <v>278</v>
      </c>
      <c r="G4581" s="85" t="s">
        <v>278</v>
      </c>
      <c r="H4581" s="840">
        <v>1.0243687388259699</v>
      </c>
      <c r="I4581" s="840">
        <v>1.0241194494756301</v>
      </c>
      <c r="J4581" s="86">
        <v>9723.8333333333303</v>
      </c>
      <c r="K4581" s="44">
        <v>9960.7908882205902</v>
      </c>
      <c r="L4581" s="45">
        <v>9371.7809990432906</v>
      </c>
      <c r="M4581" s="46">
        <v>0.96379490246061605</v>
      </c>
      <c r="N4581" s="139">
        <v>9958.3668401261602</v>
      </c>
      <c r="O4581" s="45">
        <v>9249.7833267622991</v>
      </c>
      <c r="P4581" s="99">
        <v>0.951248649547911</v>
      </c>
      <c r="Q4581" s="86">
        <v>9726.0881997188299</v>
      </c>
      <c r="R4581" s="44">
        <v>9963.1007028561307</v>
      </c>
      <c r="S4581" s="45">
        <v>9374.4337594081408</v>
      </c>
      <c r="T4581" s="140">
        <v>0.96384420610941501</v>
      </c>
      <c r="U4581" s="44">
        <v>9960.6760926475199</v>
      </c>
      <c r="V4581" s="45">
        <v>9252.3338048976002</v>
      </c>
      <c r="W4581" s="99">
        <v>0.95129034560524195</v>
      </c>
      <c r="X4581" s="86">
        <v>9721.7860410398698</v>
      </c>
      <c r="Y4581" s="44">
        <v>9958.69370599592</v>
      </c>
      <c r="Z4581" s="45">
        <v>9370.7460113089692</v>
      </c>
      <c r="AA4581" s="46">
        <v>0.96389140552476604</v>
      </c>
      <c r="AB4581" s="139">
        <v>9956.2701682696606</v>
      </c>
      <c r="AC4581" s="45">
        <v>9248.6359324583209</v>
      </c>
      <c r="AD4581" s="99">
        <v>0.95133094818337105</v>
      </c>
      <c r="AE4581" s="142">
        <v>9719.7850738508205</v>
      </c>
      <c r="AF4581" s="44">
        <v>9956.6439777600499</v>
      </c>
      <c r="AG4581" s="45">
        <v>9369.1510879635207</v>
      </c>
      <c r="AH4581" s="140">
        <v>0.96392574699716205</v>
      </c>
      <c r="AI4581" s="44">
        <v>9954.2209388535903</v>
      </c>
      <c r="AJ4581" s="45">
        <v>9247.0224489993798</v>
      </c>
      <c r="AK4581" s="46">
        <v>0.95136079437359999</v>
      </c>
    </row>
    <row r="4582" spans="1:37" x14ac:dyDescent="0.2">
      <c r="A4582" s="35" t="s">
        <v>2658</v>
      </c>
      <c r="B4582" s="35" t="s">
        <v>8885</v>
      </c>
      <c r="C4582" s="85" t="s">
        <v>1065</v>
      </c>
      <c r="D4582" s="85" t="s">
        <v>1065</v>
      </c>
      <c r="E4582" s="85" t="s">
        <v>12898</v>
      </c>
      <c r="F4582" s="85" t="s">
        <v>457</v>
      </c>
      <c r="G4582" s="85" t="s">
        <v>457</v>
      </c>
      <c r="H4582" s="840">
        <v>1.02340805231554</v>
      </c>
      <c r="I4582" s="840">
        <v>1.0238268770904599</v>
      </c>
      <c r="J4582" s="86">
        <v>6765.5</v>
      </c>
      <c r="K4582" s="44">
        <v>6923.8671779407696</v>
      </c>
      <c r="L4582" s="45">
        <v>6514.4392233814497</v>
      </c>
      <c r="M4582" s="46">
        <v>0.96289102407530103</v>
      </c>
      <c r="N4582" s="139">
        <v>6926.7007369554804</v>
      </c>
      <c r="O4582" s="45">
        <v>6433.83418333194</v>
      </c>
      <c r="P4582" s="99">
        <v>0.95097689503095595</v>
      </c>
      <c r="Q4582" s="86">
        <v>6760.3307620789101</v>
      </c>
      <c r="R4582" s="44">
        <v>6918.5769382279896</v>
      </c>
      <c r="S4582" s="45">
        <v>6509.7948069715203</v>
      </c>
      <c r="T4582" s="140">
        <v>0.96294028148552502</v>
      </c>
      <c r="U4582" s="44">
        <v>6921.4083322378001</v>
      </c>
      <c r="V4582" s="45">
        <v>6429.2001561153302</v>
      </c>
      <c r="W4582" s="99">
        <v>0.95101857917647903</v>
      </c>
      <c r="X4582" s="86">
        <v>6757.3080165925003</v>
      </c>
      <c r="Y4582" s="44">
        <v>6915.4834361570902</v>
      </c>
      <c r="Z4582" s="45">
        <v>6507.20272545641</v>
      </c>
      <c r="AA4582" s="46">
        <v>0.96298743663572095</v>
      </c>
      <c r="AB4582" s="139">
        <v>6918.3135641662002</v>
      </c>
      <c r="AC4582" s="45">
        <v>6426.5997547434499</v>
      </c>
      <c r="AD4582" s="99">
        <v>0.95105917015518604</v>
      </c>
      <c r="AE4582" s="142">
        <v>6752.6334959574697</v>
      </c>
      <c r="AF4582" s="44">
        <v>6910.6994940984896</v>
      </c>
      <c r="AG4582" s="45">
        <v>6502.9328987103199</v>
      </c>
      <c r="AH4582" s="140">
        <v>0.96302174590155998</v>
      </c>
      <c r="AI4582" s="44">
        <v>6913.52766430255</v>
      </c>
      <c r="AJ4582" s="45">
        <v>6422.35549183485</v>
      </c>
      <c r="AK4582" s="46">
        <v>0.95108900781889905</v>
      </c>
    </row>
    <row r="4583" spans="1:37" x14ac:dyDescent="0.2">
      <c r="A4583" s="35" t="s">
        <v>2657</v>
      </c>
      <c r="B4583" s="35" t="s">
        <v>8884</v>
      </c>
      <c r="C4583" s="85" t="s">
        <v>1065</v>
      </c>
      <c r="D4583" s="85" t="s">
        <v>1065</v>
      </c>
      <c r="E4583" s="85" t="s">
        <v>12898</v>
      </c>
      <c r="F4583" s="85" t="s">
        <v>280</v>
      </c>
      <c r="G4583" s="85" t="s">
        <v>280</v>
      </c>
      <c r="H4583" s="840">
        <v>1.0200460366281601</v>
      </c>
      <c r="I4583" s="840">
        <v>1.0336451897296901</v>
      </c>
      <c r="J4583" s="86">
        <v>9842.75</v>
      </c>
      <c r="K4583" s="44">
        <v>10040.058127021801</v>
      </c>
      <c r="L4583" s="45">
        <v>9446.3609406142205</v>
      </c>
      <c r="M4583" s="46">
        <v>0.95972781393555895</v>
      </c>
      <c r="N4583" s="139">
        <v>10173.911191211901</v>
      </c>
      <c r="O4583" s="45">
        <v>9449.9907078378401</v>
      </c>
      <c r="P4583" s="99">
        <v>0.96009658965612599</v>
      </c>
      <c r="Q4583" s="86">
        <v>9881.1180548470093</v>
      </c>
      <c r="R4583" s="44">
        <v>10079.1953093016</v>
      </c>
      <c r="S4583" s="45">
        <v>9483.6689493762497</v>
      </c>
      <c r="T4583" s="140">
        <v>0.95977690952940298</v>
      </c>
      <c r="U4583" s="44">
        <v>10213.5701465438</v>
      </c>
      <c r="V4583" s="45">
        <v>9487.2435823222204</v>
      </c>
      <c r="W4583" s="99">
        <v>0.96013867354498605</v>
      </c>
      <c r="X4583" s="86">
        <v>9912.32181013634</v>
      </c>
      <c r="Y4583" s="44">
        <v>10111.0245762124</v>
      </c>
      <c r="Z4583" s="45">
        <v>9514.0834746974597</v>
      </c>
      <c r="AA4583" s="46">
        <v>0.95982390976939003</v>
      </c>
      <c r="AB4583" s="139">
        <v>10245.823758100199</v>
      </c>
      <c r="AC4583" s="45">
        <v>9517.6097238499297</v>
      </c>
      <c r="AD4583" s="99">
        <v>0.96017965378376102</v>
      </c>
      <c r="AE4583" s="142">
        <v>9945.6469017170093</v>
      </c>
      <c r="AF4583" s="44">
        <v>10145.0177037995</v>
      </c>
      <c r="AG4583" s="45">
        <v>9546.4098012617796</v>
      </c>
      <c r="AH4583" s="140">
        <v>0.95985810632526103</v>
      </c>
      <c r="AI4583" s="44">
        <v>10280.2700787098</v>
      </c>
      <c r="AJ4583" s="45">
        <v>9549.9073994387709</v>
      </c>
      <c r="AK4583" s="46">
        <v>0.96020977758521597</v>
      </c>
    </row>
    <row r="4584" spans="1:37" x14ac:dyDescent="0.2">
      <c r="A4584" s="35" t="s">
        <v>2656</v>
      </c>
      <c r="B4584" s="35" t="s">
        <v>8883</v>
      </c>
      <c r="C4584" s="85" t="s">
        <v>1065</v>
      </c>
      <c r="D4584" s="85" t="s">
        <v>1065</v>
      </c>
      <c r="E4584" s="85" t="s">
        <v>12898</v>
      </c>
      <c r="F4584" s="85" t="s">
        <v>279</v>
      </c>
      <c r="G4584" s="85" t="s">
        <v>279</v>
      </c>
      <c r="H4584" s="840">
        <v>1.0232958322374499</v>
      </c>
      <c r="I4584" s="840">
        <v>1.0239227450802699</v>
      </c>
      <c r="J4584" s="86">
        <v>9724.3333333333303</v>
      </c>
      <c r="K4584" s="44">
        <v>9950.8697712877201</v>
      </c>
      <c r="L4584" s="45">
        <v>9362.4465459658004</v>
      </c>
      <c r="M4584" s="46">
        <v>0.96278543988953502</v>
      </c>
      <c r="N4584" s="139">
        <v>9956.9660807422206</v>
      </c>
      <c r="O4584" s="45">
        <v>9248.4822378385397</v>
      </c>
      <c r="P4584" s="99">
        <v>0.95106594157322299</v>
      </c>
      <c r="Q4584" s="86">
        <v>9802.3601947204097</v>
      </c>
      <c r="R4584" s="44">
        <v>10030.7143333477</v>
      </c>
      <c r="S4584" s="45">
        <v>9438.0524579619505</v>
      </c>
      <c r="T4584" s="140">
        <v>0.962834691898521</v>
      </c>
      <c r="U4584" s="44">
        <v>10036.8595588437</v>
      </c>
      <c r="V4584" s="45">
        <v>9323.0995695007896</v>
      </c>
      <c r="W4584" s="99">
        <v>0.95110762962191997</v>
      </c>
      <c r="X4584" s="86">
        <v>9876.0170377105005</v>
      </c>
      <c r="Y4584" s="44">
        <v>10106.087073795199</v>
      </c>
      <c r="Z4584" s="45">
        <v>9509.4374756891793</v>
      </c>
      <c r="AA4584" s="46">
        <v>0.96288184187799797</v>
      </c>
      <c r="AB4584" s="139">
        <v>10112.278475712001</v>
      </c>
      <c r="AC4584" s="45">
        <v>9393.5560695767308</v>
      </c>
      <c r="AD4584" s="99">
        <v>0.95114822440144098</v>
      </c>
      <c r="AE4584" s="142">
        <v>9947.5201038761406</v>
      </c>
      <c r="AF4584" s="44">
        <v>10179.255863394699</v>
      </c>
      <c r="AG4584" s="45">
        <v>9578.62773442656</v>
      </c>
      <c r="AH4584" s="140">
        <v>0.96291614738171405</v>
      </c>
      <c r="AI4584" s="44">
        <v>10185.492091501999</v>
      </c>
      <c r="AJ4584" s="45">
        <v>9461.8629225515106</v>
      </c>
      <c r="AK4584" s="46">
        <v>0.95117806485906098</v>
      </c>
    </row>
    <row r="4585" spans="1:37" x14ac:dyDescent="0.2">
      <c r="A4585" s="35" t="s">
        <v>2655</v>
      </c>
      <c r="B4585" s="35" t="s">
        <v>8882</v>
      </c>
      <c r="C4585" s="85" t="s">
        <v>1065</v>
      </c>
      <c r="D4585" s="85" t="s">
        <v>1065</v>
      </c>
      <c r="E4585" s="85" t="s">
        <v>12898</v>
      </c>
      <c r="F4585" s="85" t="s">
        <v>279</v>
      </c>
      <c r="G4585" s="85" t="s">
        <v>279</v>
      </c>
      <c r="H4585" s="840">
        <v>1.0232958322374499</v>
      </c>
      <c r="I4585" s="840">
        <v>1.0239227450802699</v>
      </c>
      <c r="J4585" s="86">
        <v>10205.416666666701</v>
      </c>
      <c r="K4585" s="44">
        <v>10443.160341246599</v>
      </c>
      <c r="L4585" s="45">
        <v>9825.6265746726604</v>
      </c>
      <c r="M4585" s="46">
        <v>0.96278543988953502</v>
      </c>
      <c r="N4585" s="139">
        <v>10449.5582480213</v>
      </c>
      <c r="O4585" s="45">
        <v>9706.0242112303895</v>
      </c>
      <c r="P4585" s="99">
        <v>0.95106594157322299</v>
      </c>
      <c r="Q4585" s="86">
        <v>10285.9878414302</v>
      </c>
      <c r="R4585" s="44">
        <v>10525.608488580599</v>
      </c>
      <c r="S4585" s="45">
        <v>9903.7059341753393</v>
      </c>
      <c r="T4585" s="140">
        <v>0.962834691898521</v>
      </c>
      <c r="U4585" s="44">
        <v>10532.0569064594</v>
      </c>
      <c r="V4585" s="45">
        <v>9783.0815141825296</v>
      </c>
      <c r="W4585" s="99">
        <v>0.95110762962191997</v>
      </c>
      <c r="X4585" s="86">
        <v>10365.984905892399</v>
      </c>
      <c r="Y4585" s="44">
        <v>10607.469151236</v>
      </c>
      <c r="Z4585" s="45">
        <v>9981.2186390652296</v>
      </c>
      <c r="AA4585" s="46">
        <v>0.96288184187799797</v>
      </c>
      <c r="AB4585" s="139">
        <v>10613.967720302</v>
      </c>
      <c r="AC4585" s="45">
        <v>9859.5881374117198</v>
      </c>
      <c r="AD4585" s="99">
        <v>0.95114822440144098</v>
      </c>
      <c r="AE4585" s="142">
        <v>10442.016387329</v>
      </c>
      <c r="AF4585" s="44">
        <v>10685.2718493089</v>
      </c>
      <c r="AG4585" s="45">
        <v>10054.7861905835</v>
      </c>
      <c r="AH4585" s="140">
        <v>0.96291614738171405</v>
      </c>
      <c r="AI4585" s="44">
        <v>10691.818083487</v>
      </c>
      <c r="AJ4585" s="45">
        <v>9932.2169405261702</v>
      </c>
      <c r="AK4585" s="46">
        <v>0.95117806485906098</v>
      </c>
    </row>
    <row r="4586" spans="1:37" x14ac:dyDescent="0.2">
      <c r="A4586" s="35" t="s">
        <v>2654</v>
      </c>
      <c r="B4586" s="35" t="s">
        <v>8881</v>
      </c>
      <c r="C4586" s="85" t="s">
        <v>1065</v>
      </c>
      <c r="D4586" s="85" t="s">
        <v>1065</v>
      </c>
      <c r="E4586" s="85" t="s">
        <v>12898</v>
      </c>
      <c r="F4586" s="85" t="s">
        <v>283</v>
      </c>
      <c r="G4586" s="85" t="s">
        <v>283</v>
      </c>
      <c r="H4586" s="840">
        <v>1.03704866430006</v>
      </c>
      <c r="I4586" s="840">
        <v>1.0351500242984899</v>
      </c>
      <c r="J4586" s="86">
        <v>12518.666666666701</v>
      </c>
      <c r="K4586" s="44">
        <v>12982.4665454843</v>
      </c>
      <c r="L4586" s="45">
        <v>12214.7763824224</v>
      </c>
      <c r="M4586" s="46">
        <v>0.97572502788548499</v>
      </c>
      <c r="N4586" s="139">
        <v>12958.698104184699</v>
      </c>
      <c r="O4586" s="45">
        <v>12036.6272487222</v>
      </c>
      <c r="P4586" s="99">
        <v>0.96149434833758995</v>
      </c>
      <c r="Q4586" s="86">
        <v>12608.3075365927</v>
      </c>
      <c r="R4586" s="44">
        <v>13075.428489907899</v>
      </c>
      <c r="S4586" s="45">
        <v>12302.870553078001</v>
      </c>
      <c r="T4586" s="140">
        <v>0.975774941828769</v>
      </c>
      <c r="U4586" s="44">
        <v>13051.4898528668</v>
      </c>
      <c r="V4586" s="45">
        <v>12123.347817634</v>
      </c>
      <c r="W4586" s="99">
        <v>0.96153649349436998</v>
      </c>
      <c r="X4586" s="86">
        <v>12695.538497727801</v>
      </c>
      <c r="Y4586" s="44">
        <v>13165.891241638599</v>
      </c>
      <c r="Z4586" s="45">
        <v>12388.594978438899</v>
      </c>
      <c r="AA4586" s="46">
        <v>0.97582272549181004</v>
      </c>
      <c r="AB4586" s="139">
        <v>13141.7869844054</v>
      </c>
      <c r="AC4586" s="45">
        <v>12207.744593757699</v>
      </c>
      <c r="AD4586" s="99">
        <v>0.96157753339431395</v>
      </c>
      <c r="AE4586" s="142">
        <v>12781.8809251208</v>
      </c>
      <c r="AF4586" s="44">
        <v>13255.4325406389</v>
      </c>
      <c r="AG4586" s="45">
        <v>12473.2942633039</v>
      </c>
      <c r="AH4586" s="140">
        <v>0.97585749205264705</v>
      </c>
      <c r="AI4586" s="44">
        <v>13231.1643502192</v>
      </c>
      <c r="AJ4586" s="45">
        <v>12291.1551315203</v>
      </c>
      <c r="AK4586" s="46">
        <v>0.96160770105156901</v>
      </c>
    </row>
    <row r="4587" spans="1:37" x14ac:dyDescent="0.2">
      <c r="A4587" s="35" t="s">
        <v>2653</v>
      </c>
      <c r="B4587" s="35" t="s">
        <v>8880</v>
      </c>
      <c r="C4587" s="85" t="s">
        <v>1065</v>
      </c>
      <c r="D4587" s="85" t="s">
        <v>1065</v>
      </c>
      <c r="E4587" s="85" t="s">
        <v>12898</v>
      </c>
      <c r="F4587" s="85" t="s">
        <v>279</v>
      </c>
      <c r="G4587" s="85" t="s">
        <v>279</v>
      </c>
      <c r="H4587" s="840">
        <v>1.0232958322374499</v>
      </c>
      <c r="I4587" s="840">
        <v>1.0239227450802699</v>
      </c>
      <c r="J4587" s="86">
        <v>22005.5</v>
      </c>
      <c r="K4587" s="44">
        <v>22518.1364363012</v>
      </c>
      <c r="L4587" s="45">
        <v>21186.574997489199</v>
      </c>
      <c r="M4587" s="46">
        <v>0.96278543988953502</v>
      </c>
      <c r="N4587" s="139">
        <v>22531.931966863802</v>
      </c>
      <c r="O4587" s="45">
        <v>20928.681577289499</v>
      </c>
      <c r="P4587" s="99">
        <v>0.95106594157322299</v>
      </c>
      <c r="Q4587" s="86">
        <v>22180.375821236801</v>
      </c>
      <c r="R4587" s="44">
        <v>22697.086135332</v>
      </c>
      <c r="S4587" s="45">
        <v>21356.035320034</v>
      </c>
      <c r="T4587" s="140">
        <v>0.962834691898521</v>
      </c>
      <c r="U4587" s="44">
        <v>22710.9912977928</v>
      </c>
      <c r="V4587" s="45">
        <v>21095.924671459899</v>
      </c>
      <c r="W4587" s="99">
        <v>0.95110762962191997</v>
      </c>
      <c r="X4587" s="86">
        <v>22344.250836317999</v>
      </c>
      <c r="Y4587" s="44">
        <v>22864.7787552724</v>
      </c>
      <c r="Z4587" s="45">
        <v>21514.8734006579</v>
      </c>
      <c r="AA4587" s="46">
        <v>0.96288184187799797</v>
      </c>
      <c r="AB4587" s="139">
        <v>22878.7866530848</v>
      </c>
      <c r="AC4587" s="45">
        <v>21252.6945085443</v>
      </c>
      <c r="AD4587" s="99">
        <v>0.95114822440144098</v>
      </c>
      <c r="AE4587" s="142">
        <v>22506.582683913199</v>
      </c>
      <c r="AF4587" s="44">
        <v>23030.8922583559</v>
      </c>
      <c r="AG4587" s="45">
        <v>21671.951888721698</v>
      </c>
      <c r="AH4587" s="140">
        <v>0.96291614738171405</v>
      </c>
      <c r="AI4587" s="44">
        <v>23045.001924088399</v>
      </c>
      <c r="AJ4587" s="45">
        <v>21407.767763874999</v>
      </c>
      <c r="AK4587" s="46">
        <v>0.95117806485906098</v>
      </c>
    </row>
    <row r="4588" spans="1:37" x14ac:dyDescent="0.2">
      <c r="A4588" s="35" t="s">
        <v>2652</v>
      </c>
      <c r="B4588" s="35" t="s">
        <v>8879</v>
      </c>
      <c r="C4588" s="85" t="s">
        <v>1065</v>
      </c>
      <c r="D4588" s="85" t="s">
        <v>1065</v>
      </c>
      <c r="E4588" s="85" t="s">
        <v>12898</v>
      </c>
      <c r="F4588" s="85" t="s">
        <v>281</v>
      </c>
      <c r="G4588" s="85" t="s">
        <v>281</v>
      </c>
      <c r="H4588" s="840">
        <v>1.02360819406653</v>
      </c>
      <c r="I4588" s="840">
        <v>1.0244326259677801</v>
      </c>
      <c r="J4588" s="86">
        <v>10294.833333333299</v>
      </c>
      <c r="K4588" s="44">
        <v>10537.8757565492</v>
      </c>
      <c r="L4588" s="45">
        <v>9914.7411981408895</v>
      </c>
      <c r="M4588" s="46">
        <v>0.96307933087544395</v>
      </c>
      <c r="N4588" s="139">
        <v>10546.3631455673</v>
      </c>
      <c r="O4588" s="45">
        <v>9795.9409959447803</v>
      </c>
      <c r="P4588" s="99">
        <v>0.95153954209504199</v>
      </c>
      <c r="Q4588" s="86">
        <v>10300.839846831001</v>
      </c>
      <c r="R4588" s="44">
        <v>10544.0240729832</v>
      </c>
      <c r="S4588" s="45">
        <v>9921.0334390628595</v>
      </c>
      <c r="T4588" s="140">
        <v>0.96312859791864303</v>
      </c>
      <c r="U4588" s="44">
        <v>10552.5164139627</v>
      </c>
      <c r="V4588" s="45">
        <v>9802.0860667995494</v>
      </c>
      <c r="W4588" s="99">
        <v>0.95158125090305901</v>
      </c>
      <c r="X4588" s="86">
        <v>10305.8920863859</v>
      </c>
      <c r="Y4588" s="44">
        <v>10549.19558679</v>
      </c>
      <c r="Z4588" s="45">
        <v>9926.3854663903003</v>
      </c>
      <c r="AA4588" s="46">
        <v>0.96317576229068802</v>
      </c>
      <c r="AB4588" s="139">
        <v>10557.6920929969</v>
      </c>
      <c r="AC4588" s="45">
        <v>9807.3122569846801</v>
      </c>
      <c r="AD4588" s="99">
        <v>0.95162186589748599</v>
      </c>
      <c r="AE4588" s="142">
        <v>10313.0274697559</v>
      </c>
      <c r="AF4588" s="44">
        <v>10556.499423675399</v>
      </c>
      <c r="AG4588" s="45">
        <v>9933.6119963049005</v>
      </c>
      <c r="AH4588" s="140">
        <v>0.96321007826618399</v>
      </c>
      <c r="AI4588" s="44">
        <v>10565.0018125199</v>
      </c>
      <c r="AJ4588" s="45">
        <v>9814.4103425277208</v>
      </c>
      <c r="AK4588" s="46">
        <v>0.95165172121470198</v>
      </c>
    </row>
    <row r="4589" spans="1:37" x14ac:dyDescent="0.2">
      <c r="A4589" s="35" t="s">
        <v>2651</v>
      </c>
      <c r="B4589" s="35" t="s">
        <v>8878</v>
      </c>
      <c r="C4589" s="85" t="s">
        <v>1065</v>
      </c>
      <c r="D4589" s="85" t="s">
        <v>1065</v>
      </c>
      <c r="E4589" s="85" t="s">
        <v>12898</v>
      </c>
      <c r="F4589" s="85" t="s">
        <v>281</v>
      </c>
      <c r="G4589" s="85" t="s">
        <v>281</v>
      </c>
      <c r="H4589" s="840">
        <v>1.02360819406653</v>
      </c>
      <c r="I4589" s="840">
        <v>1.0244326259677801</v>
      </c>
      <c r="J4589" s="86">
        <v>11076.666666666701</v>
      </c>
      <c r="K4589" s="44">
        <v>11338.1667629436</v>
      </c>
      <c r="L4589" s="45">
        <v>10667.708721663699</v>
      </c>
      <c r="M4589" s="46">
        <v>0.96307933087544395</v>
      </c>
      <c r="N4589" s="139">
        <v>11347.298720303101</v>
      </c>
      <c r="O4589" s="45">
        <v>10539.886327939401</v>
      </c>
      <c r="P4589" s="99">
        <v>0.95153954209504199</v>
      </c>
      <c r="Q4589" s="86">
        <v>11088.489326853</v>
      </c>
      <c r="R4589" s="44">
        <v>11350.268534786001</v>
      </c>
      <c r="S4589" s="45">
        <v>10679.641178407801</v>
      </c>
      <c r="T4589" s="140">
        <v>0.96312859791864303</v>
      </c>
      <c r="U4589" s="44">
        <v>11359.410239123799</v>
      </c>
      <c r="V4589" s="45">
        <v>10551.598544271999</v>
      </c>
      <c r="W4589" s="99">
        <v>0.95158125090305801</v>
      </c>
      <c r="X4589" s="86">
        <v>11103.037041101399</v>
      </c>
      <c r="Y4589" s="44">
        <v>11365.1596942955</v>
      </c>
      <c r="Z4589" s="45">
        <v>10694.1761658045</v>
      </c>
      <c r="AA4589" s="46">
        <v>0.96317576229068802</v>
      </c>
      <c r="AB4589" s="139">
        <v>11374.313392233</v>
      </c>
      <c r="AC4589" s="45">
        <v>10565.8928261818</v>
      </c>
      <c r="AD4589" s="99">
        <v>0.95162186589748599</v>
      </c>
      <c r="AE4589" s="142">
        <v>11120.791099492501</v>
      </c>
      <c r="AF4589" s="44">
        <v>11383.332893942599</v>
      </c>
      <c r="AG4589" s="45">
        <v>10711.658065324</v>
      </c>
      <c r="AH4589" s="140">
        <v>0.96321007826618399</v>
      </c>
      <c r="AI4589" s="44">
        <v>11392.501228892201</v>
      </c>
      <c r="AJ4589" s="45">
        <v>10583.119991101201</v>
      </c>
      <c r="AK4589" s="46">
        <v>0.95165172121470198</v>
      </c>
    </row>
    <row r="4590" spans="1:37" x14ac:dyDescent="0.2">
      <c r="A4590" s="35" t="s">
        <v>2650</v>
      </c>
      <c r="B4590" s="35" t="s">
        <v>8877</v>
      </c>
      <c r="C4590" s="85" t="s">
        <v>1065</v>
      </c>
      <c r="D4590" s="85" t="s">
        <v>1065</v>
      </c>
      <c r="E4590" s="85" t="s">
        <v>12898</v>
      </c>
      <c r="F4590" s="85" t="s">
        <v>279</v>
      </c>
      <c r="G4590" s="85" t="s">
        <v>279</v>
      </c>
      <c r="H4590" s="840">
        <v>1.0232958322374499</v>
      </c>
      <c r="I4590" s="840">
        <v>1.0239227450802699</v>
      </c>
      <c r="J4590" s="86">
        <v>10541.583333333299</v>
      </c>
      <c r="K4590" s="44">
        <v>10787.158290183799</v>
      </c>
      <c r="L4590" s="45">
        <v>10149.282946715501</v>
      </c>
      <c r="M4590" s="46">
        <v>0.96278543988953502</v>
      </c>
      <c r="N4590" s="139">
        <v>10793.766944159101</v>
      </c>
      <c r="O4590" s="45">
        <v>10025.7408785893</v>
      </c>
      <c r="P4590" s="99">
        <v>0.95106594157322299</v>
      </c>
      <c r="Q4590" s="86">
        <v>10623.0422382218</v>
      </c>
      <c r="R4590" s="44">
        <v>10870.5148480547</v>
      </c>
      <c r="S4590" s="45">
        <v>10228.2336004632</v>
      </c>
      <c r="T4590" s="140">
        <v>0.962834691898521</v>
      </c>
      <c r="U4590" s="44">
        <v>10877.174569663701</v>
      </c>
      <c r="V4590" s="45">
        <v>10103.656522568601</v>
      </c>
      <c r="W4590" s="99">
        <v>0.95110762962191997</v>
      </c>
      <c r="X4590" s="86">
        <v>10700.3074121016</v>
      </c>
      <c r="Y4590" s="44">
        <v>10949.5799784631</v>
      </c>
      <c r="Z4590" s="45">
        <v>10303.131709625201</v>
      </c>
      <c r="AA4590" s="46">
        <v>0.96288184187799797</v>
      </c>
      <c r="AB4590" s="139">
        <v>10956.2881386019</v>
      </c>
      <c r="AC4590" s="45">
        <v>10177.578395570101</v>
      </c>
      <c r="AD4590" s="99">
        <v>0.95114822440144098</v>
      </c>
      <c r="AE4590" s="142">
        <v>10774.821968507</v>
      </c>
      <c r="AF4590" s="44">
        <v>11025.830413473799</v>
      </c>
      <c r="AG4590" s="45">
        <v>10375.2500586386</v>
      </c>
      <c r="AH4590" s="140">
        <v>0.96291614738171405</v>
      </c>
      <c r="AI4590" s="44">
        <v>11032.5852877449</v>
      </c>
      <c r="AJ4590" s="45">
        <v>10248.774309205401</v>
      </c>
      <c r="AK4590" s="46">
        <v>0.95117806485906098</v>
      </c>
    </row>
    <row r="4591" spans="1:37" x14ac:dyDescent="0.2">
      <c r="A4591" s="35" t="s">
        <v>2649</v>
      </c>
      <c r="B4591" s="35" t="s">
        <v>8876</v>
      </c>
      <c r="C4591" s="85" t="s">
        <v>1065</v>
      </c>
      <c r="D4591" s="85" t="s">
        <v>1065</v>
      </c>
      <c r="E4591" s="85" t="s">
        <v>12898</v>
      </c>
      <c r="F4591" s="85" t="s">
        <v>283</v>
      </c>
      <c r="G4591" s="85" t="s">
        <v>283</v>
      </c>
      <c r="H4591" s="840">
        <v>1.03704866430006</v>
      </c>
      <c r="I4591" s="840">
        <v>1.0351500242984899</v>
      </c>
      <c r="J4591" s="86">
        <v>3790.0833333333298</v>
      </c>
      <c r="K4591" s="44">
        <v>3930.5008584192501</v>
      </c>
      <c r="L4591" s="45">
        <v>3698.0791661049798</v>
      </c>
      <c r="M4591" s="46">
        <v>0.97572502788548499</v>
      </c>
      <c r="N4591" s="139">
        <v>3923.3048545933102</v>
      </c>
      <c r="O4591" s="45">
        <v>3644.1437047284999</v>
      </c>
      <c r="P4591" s="99">
        <v>0.96149434833758995</v>
      </c>
      <c r="Q4591" s="86">
        <v>3824.7386090515101</v>
      </c>
      <c r="R4591" s="44">
        <v>3966.4400658137401</v>
      </c>
      <c r="S4591" s="45">
        <v>3732.0840937574799</v>
      </c>
      <c r="T4591" s="140">
        <v>0.975774941828769</v>
      </c>
      <c r="U4591" s="44">
        <v>3959.1782640950501</v>
      </c>
      <c r="V4591" s="45">
        <v>3677.6257506799302</v>
      </c>
      <c r="W4591" s="99">
        <v>0.96153649349436998</v>
      </c>
      <c r="X4591" s="86">
        <v>3858.6719047255701</v>
      </c>
      <c r="Y4591" s="44">
        <v>4001.6305447678101</v>
      </c>
      <c r="Z4591" s="45">
        <v>3765.3797348479702</v>
      </c>
      <c r="AA4591" s="46">
        <v>0.97582272549181004</v>
      </c>
      <c r="AB4591" s="139">
        <v>3994.3043159365702</v>
      </c>
      <c r="AC4591" s="45">
        <v>3710.4122123239499</v>
      </c>
      <c r="AD4591" s="99">
        <v>0.96157753339431395</v>
      </c>
      <c r="AE4591" s="142">
        <v>3891.7528331499102</v>
      </c>
      <c r="AF4591" s="44">
        <v>4035.9370774040799</v>
      </c>
      <c r="AG4591" s="45">
        <v>3797.79615944645</v>
      </c>
      <c r="AH4591" s="140">
        <v>0.97585749205264705</v>
      </c>
      <c r="AI4591" s="44">
        <v>4028.5480397988499</v>
      </c>
      <c r="AJ4591" s="45">
        <v>3742.3394949462099</v>
      </c>
      <c r="AK4591" s="46">
        <v>0.96160770105156901</v>
      </c>
    </row>
    <row r="4592" spans="1:37" x14ac:dyDescent="0.2">
      <c r="A4592" s="35" t="s">
        <v>2648</v>
      </c>
      <c r="B4592" s="35" t="s">
        <v>8875</v>
      </c>
      <c r="C4592" s="85" t="s">
        <v>1065</v>
      </c>
      <c r="D4592" s="85" t="s">
        <v>1065</v>
      </c>
      <c r="E4592" s="85" t="s">
        <v>12898</v>
      </c>
      <c r="F4592" s="85" t="s">
        <v>457</v>
      </c>
      <c r="G4592" s="85" t="s">
        <v>457</v>
      </c>
      <c r="H4592" s="840">
        <v>1.02340805231554</v>
      </c>
      <c r="I4592" s="840">
        <v>1.0238268770904599</v>
      </c>
      <c r="J4592" s="86">
        <v>8092.1666666666697</v>
      </c>
      <c r="K4592" s="44">
        <v>8281.5885273460408</v>
      </c>
      <c r="L4592" s="45">
        <v>7791.8746486546797</v>
      </c>
      <c r="M4592" s="46">
        <v>0.96289102407530103</v>
      </c>
      <c r="N4592" s="139">
        <v>8284.9777272288193</v>
      </c>
      <c r="O4592" s="45">
        <v>7695.4635307396702</v>
      </c>
      <c r="P4592" s="99">
        <v>0.95097689503095595</v>
      </c>
      <c r="Q4592" s="86">
        <v>8098.0534337623403</v>
      </c>
      <c r="R4592" s="44">
        <v>8287.6130921938602</v>
      </c>
      <c r="S4592" s="45">
        <v>7797.9418529919303</v>
      </c>
      <c r="T4592" s="140">
        <v>0.96294028148552502</v>
      </c>
      <c r="U4592" s="44">
        <v>8291.00475760054</v>
      </c>
      <c r="V4592" s="45">
        <v>7701.39927067186</v>
      </c>
      <c r="W4592" s="99">
        <v>0.95101857917647903</v>
      </c>
      <c r="X4592" s="86">
        <v>8105.76592013554</v>
      </c>
      <c r="Y4592" s="44">
        <v>8295.5061128515808</v>
      </c>
      <c r="Z4592" s="45">
        <v>7805.7507454005099</v>
      </c>
      <c r="AA4592" s="46">
        <v>0.96298743663572095</v>
      </c>
      <c r="AB4592" s="139">
        <v>8298.9010084386191</v>
      </c>
      <c r="AC4592" s="45">
        <v>7709.0630094763001</v>
      </c>
      <c r="AD4592" s="99">
        <v>0.95105917015518604</v>
      </c>
      <c r="AE4592" s="142">
        <v>8110.7197075603899</v>
      </c>
      <c r="AF4592" s="44">
        <v>8300.5758587916298</v>
      </c>
      <c r="AG4592" s="45">
        <v>7810.7994532929997</v>
      </c>
      <c r="AH4592" s="140">
        <v>0.96302174590155998</v>
      </c>
      <c r="AI4592" s="44">
        <v>8303.9728291475694</v>
      </c>
      <c r="AJ4592" s="45">
        <v>7714.0163593608004</v>
      </c>
      <c r="AK4592" s="46">
        <v>0.95108900781889905</v>
      </c>
    </row>
    <row r="4593" spans="1:37" x14ac:dyDescent="0.2">
      <c r="A4593" s="35" t="s">
        <v>2647</v>
      </c>
      <c r="B4593" s="35" t="s">
        <v>8874</v>
      </c>
      <c r="C4593" s="85" t="s">
        <v>1065</v>
      </c>
      <c r="D4593" s="85" t="s">
        <v>1065</v>
      </c>
      <c r="E4593" s="85" t="s">
        <v>12898</v>
      </c>
      <c r="F4593" s="85" t="s">
        <v>277</v>
      </c>
      <c r="G4593" s="85" t="s">
        <v>277</v>
      </c>
      <c r="H4593" s="840">
        <v>1.04133410688824</v>
      </c>
      <c r="I4593" s="840">
        <v>1.0429355374907701</v>
      </c>
      <c r="J4593" s="86">
        <v>12738.416666666701</v>
      </c>
      <c r="K4593" s="44">
        <v>13264.9477427536</v>
      </c>
      <c r="L4593" s="45">
        <v>12480.5536632491</v>
      </c>
      <c r="M4593" s="46">
        <v>0.97975706006757501</v>
      </c>
      <c r="N4593" s="139">
        <v>13285.3474330313</v>
      </c>
      <c r="O4593" s="45">
        <v>12340.033978376799</v>
      </c>
      <c r="P4593" s="99">
        <v>0.96872588652777203</v>
      </c>
      <c r="Q4593" s="86">
        <v>12810.6664871301</v>
      </c>
      <c r="R4593" s="44">
        <v>13340.1839450187</v>
      </c>
      <c r="S4593" s="45">
        <v>12551.9830081661</v>
      </c>
      <c r="T4593" s="140">
        <v>0.97980718027247904</v>
      </c>
      <c r="U4593" s="44">
        <v>13360.699338369999</v>
      </c>
      <c r="V4593" s="45">
        <v>12410.5682180271</v>
      </c>
      <c r="W4593" s="99">
        <v>0.968768348664377</v>
      </c>
      <c r="X4593" s="86">
        <v>12881.4959864598</v>
      </c>
      <c r="Y4593" s="44">
        <v>13413.9411184446</v>
      </c>
      <c r="Z4593" s="45">
        <v>12622.0003288099</v>
      </c>
      <c r="AA4593" s="46">
        <v>0.97985516139408901</v>
      </c>
      <c r="AB4593" s="139">
        <v>13434.569940323599</v>
      </c>
      <c r="AC4593" s="45">
        <v>12479.718226528999</v>
      </c>
      <c r="AD4593" s="99">
        <v>0.96880969723134902</v>
      </c>
      <c r="AE4593" s="142">
        <v>12951.177577894199</v>
      </c>
      <c r="AF4593" s="44">
        <v>13486.5029362274</v>
      </c>
      <c r="AG4593" s="45">
        <v>12690.7303243964</v>
      </c>
      <c r="AH4593" s="140">
        <v>0.97989007162234099</v>
      </c>
      <c r="AI4593" s="44">
        <v>13507.2433483394</v>
      </c>
      <c r="AJ4593" s="45">
        <v>12547.620073276899</v>
      </c>
      <c r="AK4593" s="46">
        <v>0.96884009178392205</v>
      </c>
    </row>
    <row r="4594" spans="1:37" x14ac:dyDescent="0.2">
      <c r="A4594" s="35" t="s">
        <v>2646</v>
      </c>
      <c r="B4594" s="35" t="s">
        <v>8873</v>
      </c>
      <c r="C4594" s="85" t="s">
        <v>1065</v>
      </c>
      <c r="D4594" s="85" t="s">
        <v>1065</v>
      </c>
      <c r="E4594" s="85" t="s">
        <v>12898</v>
      </c>
      <c r="F4594" s="85" t="s">
        <v>284</v>
      </c>
      <c r="G4594" s="85" t="s">
        <v>284</v>
      </c>
      <c r="H4594" s="840">
        <v>1.0222615544671101</v>
      </c>
      <c r="I4594" s="840">
        <v>1.02821947394269</v>
      </c>
      <c r="J4594" s="86">
        <v>3847.6666666666702</v>
      </c>
      <c r="K4594" s="44">
        <v>3933.32170773797</v>
      </c>
      <c r="L4594" s="45">
        <v>3700.7332105822702</v>
      </c>
      <c r="M4594" s="46">
        <v>0.96181232190477395</v>
      </c>
      <c r="N4594" s="139">
        <v>3956.2457959068402</v>
      </c>
      <c r="O4594" s="45">
        <v>3674.74074685613</v>
      </c>
      <c r="P4594" s="99">
        <v>0.95505693845346795</v>
      </c>
      <c r="Q4594" s="86">
        <v>3873.4664434134102</v>
      </c>
      <c r="R4594" s="44">
        <v>3959.6958276199998</v>
      </c>
      <c r="S4594" s="45">
        <v>3725.7383369403601</v>
      </c>
      <c r="T4594" s="140">
        <v>0.96186152413318204</v>
      </c>
      <c r="U4594" s="44">
        <v>3982.7736287812099</v>
      </c>
      <c r="V4594" s="45">
        <v>3699.54315751999</v>
      </c>
      <c r="W4594" s="99">
        <v>0.95509880143942805</v>
      </c>
      <c r="X4594" s="86">
        <v>3899.6874856454301</v>
      </c>
      <c r="Y4594" s="44">
        <v>3986.5005910118498</v>
      </c>
      <c r="Z4594" s="45">
        <v>3751.1430329274599</v>
      </c>
      <c r="AA4594" s="46">
        <v>0.96190862645666997</v>
      </c>
      <c r="AB4594" s="139">
        <v>4009.7346150312501</v>
      </c>
      <c r="AC4594" s="45">
        <v>3724.7458147919101</v>
      </c>
      <c r="AD4594" s="99">
        <v>0.95513956656848198</v>
      </c>
      <c r="AE4594" s="142">
        <v>3927.1441484162101</v>
      </c>
      <c r="AF4594" s="44">
        <v>4014.5684817763899</v>
      </c>
      <c r="AG4594" s="45">
        <v>3777.6884201900698</v>
      </c>
      <c r="AH4594" s="140">
        <v>0.961942897286717</v>
      </c>
      <c r="AI4594" s="44">
        <v>4037.9660903816398</v>
      </c>
      <c r="AJ4594" s="45">
        <v>3751.0884393085998</v>
      </c>
      <c r="AK4594" s="46">
        <v>0.95516953224683299</v>
      </c>
    </row>
    <row r="4595" spans="1:37" x14ac:dyDescent="0.2">
      <c r="A4595" s="35" t="s">
        <v>2645</v>
      </c>
      <c r="B4595" s="35" t="s">
        <v>8872</v>
      </c>
      <c r="C4595" s="85" t="s">
        <v>1065</v>
      </c>
      <c r="D4595" s="85" t="s">
        <v>1065</v>
      </c>
      <c r="E4595" s="85" t="s">
        <v>12898</v>
      </c>
      <c r="F4595" s="85" t="s">
        <v>283</v>
      </c>
      <c r="G4595" s="85" t="s">
        <v>283</v>
      </c>
      <c r="H4595" s="840">
        <v>1.03704866430006</v>
      </c>
      <c r="I4595" s="840">
        <v>1.0351500242984899</v>
      </c>
      <c r="J4595" s="86">
        <v>7341.0833333333303</v>
      </c>
      <c r="K4595" s="44">
        <v>7613.0606653487603</v>
      </c>
      <c r="L4595" s="45">
        <v>7162.8787401263398</v>
      </c>
      <c r="M4595" s="46">
        <v>0.97572502788548499</v>
      </c>
      <c r="N4595" s="139">
        <v>7599.1225908772503</v>
      </c>
      <c r="O4595" s="45">
        <v>7058.4101356752799</v>
      </c>
      <c r="P4595" s="99">
        <v>0.96149434833758995</v>
      </c>
      <c r="Q4595" s="86">
        <v>7405.6147118739</v>
      </c>
      <c r="R4595" s="44">
        <v>7679.9828452697002</v>
      </c>
      <c r="S4595" s="45">
        <v>7226.2132646850296</v>
      </c>
      <c r="T4595" s="140">
        <v>0.975774941828769</v>
      </c>
      <c r="U4595" s="44">
        <v>7665.9222489415297</v>
      </c>
      <c r="V4595" s="45">
        <v>7120.7688022255497</v>
      </c>
      <c r="W4595" s="99">
        <v>0.96153649349436998</v>
      </c>
      <c r="X4595" s="86">
        <v>7468.4538888854004</v>
      </c>
      <c r="Y4595" s="44">
        <v>7745.1501298551902</v>
      </c>
      <c r="Z4595" s="45">
        <v>7287.8870290620598</v>
      </c>
      <c r="AA4595" s="46">
        <v>0.97582272549181004</v>
      </c>
      <c r="AB4595" s="139">
        <v>7730.9702245518802</v>
      </c>
      <c r="AC4595" s="45">
        <v>7181.4974687435897</v>
      </c>
      <c r="AD4595" s="99">
        <v>0.96157753339431395</v>
      </c>
      <c r="AE4595" s="142">
        <v>7530.1314489566803</v>
      </c>
      <c r="AF4595" s="44">
        <v>7809.1127611443899</v>
      </c>
      <c r="AG4595" s="45">
        <v>7348.3351906056296</v>
      </c>
      <c r="AH4595" s="140">
        <v>0.97585749205264705</v>
      </c>
      <c r="AI4595" s="44">
        <v>7794.8157523583404</v>
      </c>
      <c r="AJ4595" s="45">
        <v>7241.0323912473496</v>
      </c>
      <c r="AK4595" s="46">
        <v>0.96160770105156901</v>
      </c>
    </row>
    <row r="4596" spans="1:37" x14ac:dyDescent="0.2">
      <c r="A4596" s="35" t="s">
        <v>2644</v>
      </c>
      <c r="B4596" s="35" t="s">
        <v>8871</v>
      </c>
      <c r="C4596" s="85" t="s">
        <v>1065</v>
      </c>
      <c r="D4596" s="85" t="s">
        <v>1065</v>
      </c>
      <c r="E4596" s="85" t="s">
        <v>12898</v>
      </c>
      <c r="F4596" s="85" t="s">
        <v>457</v>
      </c>
      <c r="G4596" s="85" t="s">
        <v>457</v>
      </c>
      <c r="H4596" s="840">
        <v>1.02340805231554</v>
      </c>
      <c r="I4596" s="840">
        <v>1.0238268770904599</v>
      </c>
      <c r="J4596" s="86">
        <v>7995.75</v>
      </c>
      <c r="K4596" s="44">
        <v>8182.9149343019599</v>
      </c>
      <c r="L4596" s="45">
        <v>7699.03590575009</v>
      </c>
      <c r="M4596" s="46">
        <v>0.96289102407530103</v>
      </c>
      <c r="N4596" s="139">
        <v>8186.2637524960101</v>
      </c>
      <c r="O4596" s="45">
        <v>7603.77350844377</v>
      </c>
      <c r="P4596" s="99">
        <v>0.95097689503095595</v>
      </c>
      <c r="Q4596" s="86">
        <v>7983.8009539780696</v>
      </c>
      <c r="R4596" s="44">
        <v>8170.6861843856204</v>
      </c>
      <c r="S4596" s="45">
        <v>7687.9235379480397</v>
      </c>
      <c r="T4596" s="140">
        <v>0.96294028148552502</v>
      </c>
      <c r="U4596" s="44">
        <v>8174.0299980231703</v>
      </c>
      <c r="V4596" s="45">
        <v>7592.7430396800401</v>
      </c>
      <c r="W4596" s="99">
        <v>0.95101857917647903</v>
      </c>
      <c r="X4596" s="86">
        <v>7974.1340164065996</v>
      </c>
      <c r="Y4596" s="44">
        <v>8160.79296263375</v>
      </c>
      <c r="Z4596" s="45">
        <v>7678.9908758490901</v>
      </c>
      <c r="AA4596" s="46">
        <v>0.96298743663572095</v>
      </c>
      <c r="AB4596" s="139">
        <v>8164.1327275183403</v>
      </c>
      <c r="AC4596" s="45">
        <v>7583.8732803498997</v>
      </c>
      <c r="AD4596" s="99">
        <v>0.95105917015518604</v>
      </c>
      <c r="AE4596" s="142">
        <v>7964.5731030551997</v>
      </c>
      <c r="AF4596" s="44">
        <v>8151.0082469224399</v>
      </c>
      <c r="AG4596" s="45">
        <v>7670.0570950648298</v>
      </c>
      <c r="AH4596" s="140">
        <v>0.96302174590155998</v>
      </c>
      <c r="AI4596" s="44">
        <v>8154.3440074596501</v>
      </c>
      <c r="AJ4596" s="45">
        <v>7575.0179302858596</v>
      </c>
      <c r="AK4596" s="46">
        <v>0.95108900781889905</v>
      </c>
    </row>
    <row r="4597" spans="1:37" x14ac:dyDescent="0.2">
      <c r="A4597" s="35" t="s">
        <v>2643</v>
      </c>
      <c r="B4597" s="35" t="s">
        <v>8870</v>
      </c>
      <c r="C4597" s="85" t="s">
        <v>1065</v>
      </c>
      <c r="D4597" s="85" t="s">
        <v>1065</v>
      </c>
      <c r="E4597" s="85" t="s">
        <v>12898</v>
      </c>
      <c r="F4597" s="85" t="s">
        <v>281</v>
      </c>
      <c r="G4597" s="85" t="s">
        <v>281</v>
      </c>
      <c r="H4597" s="840">
        <v>1.02360819406653</v>
      </c>
      <c r="I4597" s="840">
        <v>1.0244326259677801</v>
      </c>
      <c r="J4597" s="86">
        <v>8081.6666666666697</v>
      </c>
      <c r="K4597" s="44">
        <v>8272.4602217143292</v>
      </c>
      <c r="L4597" s="45">
        <v>7783.2861256917104</v>
      </c>
      <c r="M4597" s="46">
        <v>0.96307933087544395</v>
      </c>
      <c r="N4597" s="139">
        <v>8279.1230055296091</v>
      </c>
      <c r="O4597" s="45">
        <v>7690.0253993647602</v>
      </c>
      <c r="P4597" s="99">
        <v>0.95153954209504199</v>
      </c>
      <c r="Q4597" s="86">
        <v>8084.9322270551102</v>
      </c>
      <c r="R4597" s="44">
        <v>8275.8028760861598</v>
      </c>
      <c r="S4597" s="45">
        <v>7786.8294401108396</v>
      </c>
      <c r="T4597" s="140">
        <v>0.96312859791864303</v>
      </c>
      <c r="U4597" s="44">
        <v>8282.4683521336101</v>
      </c>
      <c r="V4597" s="45">
        <v>7693.46992208755</v>
      </c>
      <c r="W4597" s="99">
        <v>0.95158125090305801</v>
      </c>
      <c r="X4597" s="86">
        <v>8094.2101021509898</v>
      </c>
      <c r="Y4597" s="44">
        <v>8285.2997850578195</v>
      </c>
      <c r="Z4597" s="45">
        <v>7796.1469852802602</v>
      </c>
      <c r="AA4597" s="46">
        <v>0.96317576229068802</v>
      </c>
      <c r="AB4597" s="139">
        <v>8291.9729100814693</v>
      </c>
      <c r="AC4597" s="45">
        <v>7702.6273203751998</v>
      </c>
      <c r="AD4597" s="99">
        <v>0.95162186589748599</v>
      </c>
      <c r="AE4597" s="142">
        <v>8104.0781273067796</v>
      </c>
      <c r="AF4597" s="44">
        <v>8295.4007764665494</v>
      </c>
      <c r="AG4597" s="45">
        <v>7805.9297272784297</v>
      </c>
      <c r="AH4597" s="140">
        <v>0.96321007826618399</v>
      </c>
      <c r="AI4597" s="44">
        <v>8302.0820370049405</v>
      </c>
      <c r="AJ4597" s="45">
        <v>7712.25989870992</v>
      </c>
      <c r="AK4597" s="46">
        <v>0.95165172121470198</v>
      </c>
    </row>
    <row r="4598" spans="1:37" x14ac:dyDescent="0.2">
      <c r="A4598" s="35" t="s">
        <v>2642</v>
      </c>
      <c r="B4598" s="35" t="s">
        <v>8869</v>
      </c>
      <c r="C4598" s="85" t="s">
        <v>1065</v>
      </c>
      <c r="D4598" s="85" t="s">
        <v>1065</v>
      </c>
      <c r="E4598" s="85" t="s">
        <v>12898</v>
      </c>
      <c r="F4598" s="85" t="s">
        <v>457</v>
      </c>
      <c r="G4598" s="85" t="s">
        <v>457</v>
      </c>
      <c r="H4598" s="840">
        <v>1.02340805231554</v>
      </c>
      <c r="I4598" s="840">
        <v>1.0238268770904599</v>
      </c>
      <c r="J4598" s="86">
        <v>14961</v>
      </c>
      <c r="K4598" s="44">
        <v>15311.2078706928</v>
      </c>
      <c r="L4598" s="45">
        <v>14405.8126111906</v>
      </c>
      <c r="M4598" s="46">
        <v>0.96289102407530103</v>
      </c>
      <c r="N4598" s="139">
        <v>15317.473908150299</v>
      </c>
      <c r="O4598" s="45">
        <v>14227.5653265581</v>
      </c>
      <c r="P4598" s="99">
        <v>0.95097689503095595</v>
      </c>
      <c r="Q4598" s="86">
        <v>14948.5821867914</v>
      </c>
      <c r="R4598" s="44">
        <v>15298.499380662999</v>
      </c>
      <c r="S4598" s="45">
        <v>14394.5919387584</v>
      </c>
      <c r="T4598" s="140">
        <v>0.96294028148552502</v>
      </c>
      <c r="U4598" s="44">
        <v>15304.760217232701</v>
      </c>
      <c r="V4598" s="45">
        <v>14216.3793919852</v>
      </c>
      <c r="W4598" s="99">
        <v>0.95101857917647903</v>
      </c>
      <c r="X4598" s="86">
        <v>14930.3869322465</v>
      </c>
      <c r="Y4598" s="44">
        <v>15279.878210647699</v>
      </c>
      <c r="Z4598" s="45">
        <v>14377.7750398635</v>
      </c>
      <c r="AA4598" s="46">
        <v>0.96298743663572095</v>
      </c>
      <c r="AB4598" s="139">
        <v>15286.131426594</v>
      </c>
      <c r="AC4598" s="45">
        <v>14199.6814058782</v>
      </c>
      <c r="AD4598" s="99">
        <v>0.95105917015518604</v>
      </c>
      <c r="AE4598" s="142">
        <v>14913.335866285401</v>
      </c>
      <c r="AF4598" s="44">
        <v>15262.4280124426</v>
      </c>
      <c r="AG4598" s="45">
        <v>14361.8667431665</v>
      </c>
      <c r="AH4598" s="140">
        <v>0.96302174590155998</v>
      </c>
      <c r="AI4598" s="44">
        <v>15268.6740869801</v>
      </c>
      <c r="AJ4598" s="45">
        <v>14183.9098123354</v>
      </c>
      <c r="AK4598" s="46">
        <v>0.95108900781889905</v>
      </c>
    </row>
    <row r="4599" spans="1:37" x14ac:dyDescent="0.2">
      <c r="A4599" s="35" t="s">
        <v>2641</v>
      </c>
      <c r="B4599" s="35" t="s">
        <v>13149</v>
      </c>
      <c r="C4599" s="85" t="s">
        <v>1065</v>
      </c>
      <c r="D4599" s="85" t="s">
        <v>1065</v>
      </c>
      <c r="E4599" s="85" t="s">
        <v>12898</v>
      </c>
      <c r="F4599" s="85" t="s">
        <v>279</v>
      </c>
      <c r="G4599" s="85" t="s">
        <v>279</v>
      </c>
      <c r="H4599" s="840">
        <v>1.0232958322374499</v>
      </c>
      <c r="I4599" s="840">
        <v>1.0239227450802699</v>
      </c>
      <c r="J4599" s="86">
        <v>15770</v>
      </c>
      <c r="K4599" s="44">
        <v>16137.3752743846</v>
      </c>
      <c r="L4599" s="45">
        <v>15183.126387058001</v>
      </c>
      <c r="M4599" s="46">
        <v>0.96278543988953502</v>
      </c>
      <c r="N4599" s="139">
        <v>16147.2616899158</v>
      </c>
      <c r="O4599" s="45">
        <v>14998.309898609699</v>
      </c>
      <c r="P4599" s="99">
        <v>0.95106594157322299</v>
      </c>
      <c r="Q4599" s="86">
        <v>15891.568168715999</v>
      </c>
      <c r="R4599" s="44">
        <v>16261.775474764399</v>
      </c>
      <c r="S4599" s="45">
        <v>15300.953141509999</v>
      </c>
      <c r="T4599" s="140">
        <v>0.962834691898521</v>
      </c>
      <c r="U4599" s="44">
        <v>16271.738102941899</v>
      </c>
      <c r="V4599" s="45">
        <v>15114.591731922599</v>
      </c>
      <c r="W4599" s="99">
        <v>0.95110762962191997</v>
      </c>
      <c r="X4599" s="86">
        <v>16005.8025270133</v>
      </c>
      <c r="Y4599" s="44">
        <v>16378.671017508401</v>
      </c>
      <c r="Z4599" s="45">
        <v>15411.6966179461</v>
      </c>
      <c r="AA4599" s="46">
        <v>0.96288184187799797</v>
      </c>
      <c r="AB4599" s="139">
        <v>16388.705260672199</v>
      </c>
      <c r="AC4599" s="45">
        <v>15223.890653688801</v>
      </c>
      <c r="AD4599" s="99">
        <v>0.95114822440144098</v>
      </c>
      <c r="AE4599" s="142">
        <v>16119.5773987268</v>
      </c>
      <c r="AF4599" s="44">
        <v>16495.0963695461</v>
      </c>
      <c r="AG4599" s="45">
        <v>15521.801366203401</v>
      </c>
      <c r="AH4599" s="140">
        <v>0.96291614738171405</v>
      </c>
      <c r="AI4599" s="44">
        <v>16505.201939638198</v>
      </c>
      <c r="AJ4599" s="45">
        <v>15332.5884364668</v>
      </c>
      <c r="AK4599" s="46">
        <v>0.95117806485906098</v>
      </c>
    </row>
    <row r="4600" spans="1:37" x14ac:dyDescent="0.2">
      <c r="A4600" s="35" t="s">
        <v>2640</v>
      </c>
      <c r="B4600" s="35" t="s">
        <v>8867</v>
      </c>
      <c r="C4600" s="85" t="s">
        <v>1065</v>
      </c>
      <c r="D4600" s="85" t="s">
        <v>1065</v>
      </c>
      <c r="E4600" s="85" t="s">
        <v>12898</v>
      </c>
      <c r="F4600" s="85" t="s">
        <v>279</v>
      </c>
      <c r="G4600" s="85" t="s">
        <v>279</v>
      </c>
      <c r="H4600" s="840">
        <v>1.0232958322374499</v>
      </c>
      <c r="I4600" s="840">
        <v>1.0239227450802699</v>
      </c>
      <c r="J4600" s="86">
        <v>8316.0833333333303</v>
      </c>
      <c r="K4600" s="44">
        <v>8509.8134155393309</v>
      </c>
      <c r="L4600" s="45">
        <v>8006.6039502413596</v>
      </c>
      <c r="M4600" s="46">
        <v>0.96278543988953502</v>
      </c>
      <c r="N4600" s="139">
        <v>8515.0268749829302</v>
      </c>
      <c r="O4600" s="45">
        <v>7909.1436256180496</v>
      </c>
      <c r="P4600" s="99">
        <v>0.95106594157322299</v>
      </c>
      <c r="Q4600" s="86">
        <v>8382.9472745428702</v>
      </c>
      <c r="R4600" s="44">
        <v>8578.2350079060197</v>
      </c>
      <c r="S4600" s="45">
        <v>8071.3924562860302</v>
      </c>
      <c r="T4600" s="140">
        <v>0.962834691898521</v>
      </c>
      <c r="U4600" s="44">
        <v>8583.4903852130901</v>
      </c>
      <c r="V4600" s="45">
        <v>7973.0851115360001</v>
      </c>
      <c r="W4600" s="99">
        <v>0.95110762962191997</v>
      </c>
      <c r="X4600" s="86">
        <v>8441.3585325170006</v>
      </c>
      <c r="Y4600" s="44">
        <v>8638.0070047466907</v>
      </c>
      <c r="Z4600" s="45">
        <v>8128.0308517425301</v>
      </c>
      <c r="AA4600" s="46">
        <v>0.96288184187799797</v>
      </c>
      <c r="AB4600" s="139">
        <v>8643.2990008215493</v>
      </c>
      <c r="AC4600" s="45">
        <v>8028.9831797395</v>
      </c>
      <c r="AD4600" s="99">
        <v>0.95114822440144098</v>
      </c>
      <c r="AE4600" s="142">
        <v>8499.0206696668793</v>
      </c>
      <c r="AF4600" s="44">
        <v>8697.0124293700592</v>
      </c>
      <c r="AG4600" s="45">
        <v>8183.8442397531799</v>
      </c>
      <c r="AH4600" s="140">
        <v>0.96291614738171405</v>
      </c>
      <c r="AI4600" s="44">
        <v>8702.3405745792406</v>
      </c>
      <c r="AJ4600" s="45">
        <v>8084.0820337709001</v>
      </c>
      <c r="AK4600" s="46">
        <v>0.95117806485906098</v>
      </c>
    </row>
    <row r="4601" spans="1:37" x14ac:dyDescent="0.2">
      <c r="A4601" s="35" t="s">
        <v>2639</v>
      </c>
      <c r="B4601" s="35" t="s">
        <v>7323</v>
      </c>
      <c r="C4601" s="85" t="s">
        <v>1065</v>
      </c>
      <c r="D4601" s="85" t="s">
        <v>1065</v>
      </c>
      <c r="E4601" s="85" t="s">
        <v>12898</v>
      </c>
      <c r="F4601" s="85" t="s">
        <v>278</v>
      </c>
      <c r="G4601" s="85" t="s">
        <v>278</v>
      </c>
      <c r="H4601" s="840">
        <v>1.0243687388259699</v>
      </c>
      <c r="I4601" s="840">
        <v>1.0241194494756301</v>
      </c>
      <c r="J4601" s="86">
        <v>11679.916666666701</v>
      </c>
      <c r="K4601" s="44">
        <v>11964.541505425799</v>
      </c>
      <c r="L4601" s="45">
        <v>11257.044144498101</v>
      </c>
      <c r="M4601" s="46">
        <v>0.96379490246061605</v>
      </c>
      <c r="N4601" s="139">
        <v>11961.629826588</v>
      </c>
      <c r="O4601" s="45">
        <v>11110.5049559988</v>
      </c>
      <c r="P4601" s="99">
        <v>0.951248649547911</v>
      </c>
      <c r="Q4601" s="86">
        <v>11689.5765796004</v>
      </c>
      <c r="R4601" s="44">
        <v>11974.436818254801</v>
      </c>
      <c r="S4601" s="45">
        <v>11266.9306581201</v>
      </c>
      <c r="T4601" s="140">
        <v>0.96384420610941501</v>
      </c>
      <c r="U4601" s="44">
        <v>11971.522731303599</v>
      </c>
      <c r="V4601" s="45">
        <v>11120.181344387</v>
      </c>
      <c r="W4601" s="99">
        <v>0.95129034560524195</v>
      </c>
      <c r="X4601" s="86">
        <v>11689.6062250225</v>
      </c>
      <c r="Y4601" s="44">
        <v>11974.4671860985</v>
      </c>
      <c r="Z4601" s="45">
        <v>11267.510974268</v>
      </c>
      <c r="AA4601" s="46">
        <v>0.96389140552476604</v>
      </c>
      <c r="AB4601" s="139">
        <v>11971.553091756999</v>
      </c>
      <c r="AC4601" s="45">
        <v>11120.684173940899</v>
      </c>
      <c r="AD4601" s="99">
        <v>0.95133094818337105</v>
      </c>
      <c r="AE4601" s="142">
        <v>11694.8823642108</v>
      </c>
      <c r="AF4601" s="44">
        <v>11979.8718981447</v>
      </c>
      <c r="AG4601" s="45">
        <v>11272.9982189658</v>
      </c>
      <c r="AH4601" s="140">
        <v>0.96392574699716205</v>
      </c>
      <c r="AI4601" s="44">
        <v>11976.956488517801</v>
      </c>
      <c r="AJ4601" s="45">
        <v>11126.052576121399</v>
      </c>
      <c r="AK4601" s="46">
        <v>0.95136079437359999</v>
      </c>
    </row>
    <row r="4602" spans="1:37" x14ac:dyDescent="0.2">
      <c r="A4602" s="35" t="s">
        <v>2638</v>
      </c>
      <c r="B4602" s="35" t="s">
        <v>8866</v>
      </c>
      <c r="C4602" s="85" t="s">
        <v>1065</v>
      </c>
      <c r="D4602" s="85" t="s">
        <v>1065</v>
      </c>
      <c r="E4602" s="85" t="s">
        <v>12898</v>
      </c>
      <c r="F4602" s="85" t="s">
        <v>282</v>
      </c>
      <c r="G4602" s="85" t="s">
        <v>282</v>
      </c>
      <c r="H4602" s="840">
        <v>1.03503839297749</v>
      </c>
      <c r="I4602" s="840">
        <v>1.03977502766303</v>
      </c>
      <c r="J4602" s="86">
        <v>11767.5</v>
      </c>
      <c r="K4602" s="44">
        <v>12179.814289362601</v>
      </c>
      <c r="L4602" s="45">
        <v>11459.5872365829</v>
      </c>
      <c r="M4602" s="46">
        <v>0.97383362962251196</v>
      </c>
      <c r="N4602" s="139">
        <v>12235.552638024699</v>
      </c>
      <c r="O4602" s="45">
        <v>11364.936901992</v>
      </c>
      <c r="P4602" s="99">
        <v>0.96579026148222102</v>
      </c>
      <c r="Q4602" s="86">
        <v>11876.7919844396</v>
      </c>
      <c r="R4602" s="44">
        <v>12292.9356893022</v>
      </c>
      <c r="S4602" s="45">
        <v>11566.6111148502</v>
      </c>
      <c r="T4602" s="140">
        <v>0.97388344680990302</v>
      </c>
      <c r="U4602" s="44">
        <v>12349.191714168701</v>
      </c>
      <c r="V4602" s="45">
        <v>11470.9928219135</v>
      </c>
      <c r="W4602" s="99">
        <v>0.96583259494164997</v>
      </c>
      <c r="X4602" s="86">
        <v>11984.815622108001</v>
      </c>
      <c r="Y4602" s="44">
        <v>12404.7443016382</v>
      </c>
      <c r="Z4602" s="45">
        <v>11672.385115720201</v>
      </c>
      <c r="AA4602" s="46">
        <v>0.97393113784650298</v>
      </c>
      <c r="AB4602" s="139">
        <v>12461.5119950137</v>
      </c>
      <c r="AC4602" s="45">
        <v>11575.8196254205</v>
      </c>
      <c r="AD4602" s="99">
        <v>0.96587381820600504</v>
      </c>
      <c r="AE4602" s="142">
        <v>12083.9124208298</v>
      </c>
      <c r="AF4602" s="44">
        <v>12507.3132929363</v>
      </c>
      <c r="AG4602" s="45">
        <v>11769.317875356801</v>
      </c>
      <c r="AH4602" s="140">
        <v>0.973965837013955</v>
      </c>
      <c r="AI4602" s="44">
        <v>12564.550371646001</v>
      </c>
      <c r="AJ4602" s="45">
        <v>11671.9008008651</v>
      </c>
      <c r="AK4602" s="46">
        <v>0.96590412065098596</v>
      </c>
    </row>
    <row r="4603" spans="1:37" x14ac:dyDescent="0.2">
      <c r="A4603" s="35" t="s">
        <v>2637</v>
      </c>
      <c r="B4603" s="35" t="s">
        <v>8865</v>
      </c>
      <c r="C4603" s="85" t="s">
        <v>1065</v>
      </c>
      <c r="D4603" s="85" t="s">
        <v>1065</v>
      </c>
      <c r="E4603" s="85" t="s">
        <v>12898</v>
      </c>
      <c r="F4603" s="85" t="s">
        <v>283</v>
      </c>
      <c r="G4603" s="85" t="s">
        <v>283</v>
      </c>
      <c r="H4603" s="840">
        <v>1.03704866430006</v>
      </c>
      <c r="I4603" s="840">
        <v>1.0351500242984899</v>
      </c>
      <c r="J4603" s="86">
        <v>9314.75</v>
      </c>
      <c r="K4603" s="44">
        <v>9659.8490457889802</v>
      </c>
      <c r="L4603" s="45">
        <v>9088.6347034963201</v>
      </c>
      <c r="M4603" s="46">
        <v>0.97572502788548499</v>
      </c>
      <c r="N4603" s="139">
        <v>9642.1636888343692</v>
      </c>
      <c r="O4603" s="45">
        <v>8956.0794811775704</v>
      </c>
      <c r="P4603" s="99">
        <v>0.96149434833758995</v>
      </c>
      <c r="Q4603" s="86">
        <v>9383.0525734248295</v>
      </c>
      <c r="R4603" s="44">
        <v>9730.6821383274601</v>
      </c>
      <c r="S4603" s="45">
        <v>9155.7475790098997</v>
      </c>
      <c r="T4603" s="140">
        <v>0.975774941828769</v>
      </c>
      <c r="U4603" s="44">
        <v>9712.8670993747292</v>
      </c>
      <c r="V4603" s="45">
        <v>9022.1474697242393</v>
      </c>
      <c r="W4603" s="99">
        <v>0.96153649349436998</v>
      </c>
      <c r="X4603" s="86">
        <v>9452.0564897254499</v>
      </c>
      <c r="Y4603" s="44">
        <v>9802.2425575584894</v>
      </c>
      <c r="Z4603" s="45">
        <v>9223.53152530644</v>
      </c>
      <c r="AA4603" s="46">
        <v>0.97582272549181004</v>
      </c>
      <c r="AB4603" s="139">
        <v>9784.2965050100102</v>
      </c>
      <c r="AC4603" s="45">
        <v>9088.8851648939108</v>
      </c>
      <c r="AD4603" s="99">
        <v>0.96157753339431296</v>
      </c>
      <c r="AE4603" s="142">
        <v>9522.0482414180606</v>
      </c>
      <c r="AF4603" s="44">
        <v>9874.8274101633306</v>
      </c>
      <c r="AG4603" s="45">
        <v>9292.1621160745399</v>
      </c>
      <c r="AH4603" s="140">
        <v>0.97585749205264705</v>
      </c>
      <c r="AI4603" s="44">
        <v>9856.7484684752999</v>
      </c>
      <c r="AJ4603" s="45">
        <v>9156.4749187321595</v>
      </c>
      <c r="AK4603" s="46">
        <v>0.96160770105156901</v>
      </c>
    </row>
    <row r="4604" spans="1:37" x14ac:dyDescent="0.2">
      <c r="A4604" s="35" t="s">
        <v>2636</v>
      </c>
      <c r="B4604" s="35" t="s">
        <v>8864</v>
      </c>
      <c r="C4604" s="85" t="s">
        <v>1065</v>
      </c>
      <c r="D4604" s="85" t="s">
        <v>1065</v>
      </c>
      <c r="E4604" s="85" t="s">
        <v>12898</v>
      </c>
      <c r="F4604" s="85" t="s">
        <v>283</v>
      </c>
      <c r="G4604" s="85" t="s">
        <v>283</v>
      </c>
      <c r="H4604" s="840">
        <v>1.03704866430006</v>
      </c>
      <c r="I4604" s="840">
        <v>1.0351500242984899</v>
      </c>
      <c r="J4604" s="86">
        <v>14304.833333333299</v>
      </c>
      <c r="K4604" s="44">
        <v>14834.808301368301</v>
      </c>
      <c r="L4604" s="45">
        <v>13957.5839030639</v>
      </c>
      <c r="M4604" s="46">
        <v>0.97572502788548499</v>
      </c>
      <c r="N4604" s="139">
        <v>14807.6485725859</v>
      </c>
      <c r="O4604" s="45">
        <v>13754.016403911201</v>
      </c>
      <c r="P4604" s="99">
        <v>0.96149434833758995</v>
      </c>
      <c r="Q4604" s="86">
        <v>14414.730867214899</v>
      </c>
      <c r="R4604" s="44">
        <v>14948.7773920901</v>
      </c>
      <c r="S4604" s="45">
        <v>14065.533173434</v>
      </c>
      <c r="T4604" s="140">
        <v>0.975774941828769</v>
      </c>
      <c r="U4604" s="44">
        <v>14921.4090074537</v>
      </c>
      <c r="V4604" s="45">
        <v>13860.289772726899</v>
      </c>
      <c r="W4604" s="99">
        <v>0.96153649349436998</v>
      </c>
      <c r="X4604" s="86">
        <v>14519.936723946799</v>
      </c>
      <c r="Y4604" s="44">
        <v>15057.8809852904</v>
      </c>
      <c r="Z4604" s="45">
        <v>14168.884227930401</v>
      </c>
      <c r="AA4604" s="46">
        <v>0.97582272549181004</v>
      </c>
      <c r="AB4604" s="139">
        <v>15030.312852606099</v>
      </c>
      <c r="AC4604" s="45">
        <v>13962.0449400542</v>
      </c>
      <c r="AD4604" s="99">
        <v>0.96157753339431395</v>
      </c>
      <c r="AE4604" s="142">
        <v>14627.598616793201</v>
      </c>
      <c r="AF4604" s="44">
        <v>15169.531607462801</v>
      </c>
      <c r="AG4604" s="45">
        <v>14274.451700936601</v>
      </c>
      <c r="AH4604" s="140">
        <v>0.97585749205264705</v>
      </c>
      <c r="AI4604" s="44">
        <v>15141.759063602</v>
      </c>
      <c r="AJ4604" s="45">
        <v>14066.0114777996</v>
      </c>
      <c r="AK4604" s="46">
        <v>0.96160770105156901</v>
      </c>
    </row>
    <row r="4605" spans="1:37" x14ac:dyDescent="0.2">
      <c r="A4605" s="35" t="s">
        <v>2635</v>
      </c>
      <c r="B4605" s="35" t="s">
        <v>8863</v>
      </c>
      <c r="C4605" s="85" t="s">
        <v>1065</v>
      </c>
      <c r="D4605" s="85" t="s">
        <v>1065</v>
      </c>
      <c r="E4605" s="85" t="s">
        <v>12898</v>
      </c>
      <c r="F4605" s="85" t="s">
        <v>457</v>
      </c>
      <c r="G4605" s="85" t="s">
        <v>457</v>
      </c>
      <c r="H4605" s="840">
        <v>1.02340805231554</v>
      </c>
      <c r="I4605" s="840">
        <v>1.0238268770904599</v>
      </c>
      <c r="J4605" s="86">
        <v>20323.583333333299</v>
      </c>
      <c r="K4605" s="44">
        <v>20799.318835239199</v>
      </c>
      <c r="L4605" s="45">
        <v>19569.395968713099</v>
      </c>
      <c r="M4605" s="46">
        <v>0.96289102407530103</v>
      </c>
      <c r="N4605" s="139">
        <v>20807.8308554543</v>
      </c>
      <c r="O4605" s="45">
        <v>19327.258174236202</v>
      </c>
      <c r="P4605" s="99">
        <v>0.95097689503095595</v>
      </c>
      <c r="Q4605" s="86">
        <v>20281.446401189602</v>
      </c>
      <c r="R4605" s="44">
        <v>20756.195559583401</v>
      </c>
      <c r="S4605" s="45">
        <v>19529.821706495</v>
      </c>
      <c r="T4605" s="140">
        <v>0.96294028148552502</v>
      </c>
      <c r="U4605" s="44">
        <v>20764.689931807399</v>
      </c>
      <c r="V4605" s="45">
        <v>19288.0323401032</v>
      </c>
      <c r="W4605" s="99">
        <v>0.95101857917647903</v>
      </c>
      <c r="X4605" s="86">
        <v>20247.1297071314</v>
      </c>
      <c r="Y4605" s="44">
        <v>20721.075578555399</v>
      </c>
      <c r="Z4605" s="45">
        <v>19497.731535901399</v>
      </c>
      <c r="AA4605" s="46">
        <v>0.96298743663571995</v>
      </c>
      <c r="AB4605" s="139">
        <v>20729.555578097701</v>
      </c>
      <c r="AC4605" s="45">
        <v>19256.218377288798</v>
      </c>
      <c r="AD4605" s="99">
        <v>0.95105917015518604</v>
      </c>
      <c r="AE4605" s="142">
        <v>20232.598893726001</v>
      </c>
      <c r="AF4605" s="44">
        <v>20706.204627109601</v>
      </c>
      <c r="AG4605" s="45">
        <v>19484.432710762001</v>
      </c>
      <c r="AH4605" s="140">
        <v>0.96302174590155998</v>
      </c>
      <c r="AI4605" s="44">
        <v>20714.678540787299</v>
      </c>
      <c r="AJ4605" s="45">
        <v>19243.002407431599</v>
      </c>
      <c r="AK4605" s="46">
        <v>0.95108900781889905</v>
      </c>
    </row>
    <row r="4606" spans="1:37" x14ac:dyDescent="0.2">
      <c r="A4606" s="35" t="s">
        <v>2634</v>
      </c>
      <c r="B4606" s="35" t="s">
        <v>8862</v>
      </c>
      <c r="C4606" s="85" t="s">
        <v>1065</v>
      </c>
      <c r="D4606" s="85" t="s">
        <v>1065</v>
      </c>
      <c r="E4606" s="85" t="s">
        <v>12898</v>
      </c>
      <c r="F4606" s="85" t="s">
        <v>457</v>
      </c>
      <c r="G4606" s="85" t="s">
        <v>457</v>
      </c>
      <c r="H4606" s="840">
        <v>1.02340805231554</v>
      </c>
      <c r="I4606" s="840">
        <v>1.0238268770904599</v>
      </c>
      <c r="J4606" s="86">
        <v>8832.9166666666697</v>
      </c>
      <c r="K4606" s="44">
        <v>9039.6780420987798</v>
      </c>
      <c r="L4606" s="45">
        <v>8505.1361747384599</v>
      </c>
      <c r="M4606" s="46">
        <v>0.96289102407530103</v>
      </c>
      <c r="N4606" s="139">
        <v>9043.3774864335701</v>
      </c>
      <c r="O4606" s="45">
        <v>8399.8996657338503</v>
      </c>
      <c r="P4606" s="99">
        <v>0.95097689503095595</v>
      </c>
      <c r="Q4606" s="86">
        <v>8832.4766665017505</v>
      </c>
      <c r="R4606" s="44">
        <v>9039.22774238698</v>
      </c>
      <c r="S4606" s="45">
        <v>8505.1475674555204</v>
      </c>
      <c r="T4606" s="140">
        <v>0.96294028148552502</v>
      </c>
      <c r="U4606" s="44">
        <v>9042.9270024388006</v>
      </c>
      <c r="V4606" s="45">
        <v>8399.8494099858908</v>
      </c>
      <c r="W4606" s="99">
        <v>0.95101857917647903</v>
      </c>
      <c r="X4606" s="86">
        <v>8835.1658893049498</v>
      </c>
      <c r="Y4606" s="44">
        <v>9041.9799146582409</v>
      </c>
      <c r="Z4606" s="45">
        <v>8508.1537519931298</v>
      </c>
      <c r="AA4606" s="46">
        <v>0.96298743663572095</v>
      </c>
      <c r="AB4606" s="139">
        <v>9045.6803010231997</v>
      </c>
      <c r="AC4606" s="45">
        <v>8402.7655388657695</v>
      </c>
      <c r="AD4606" s="99">
        <v>0.95105917015518604</v>
      </c>
      <c r="AE4606" s="142">
        <v>8854.6191340915393</v>
      </c>
      <c r="AF4606" s="44">
        <v>9061.8885220165103</v>
      </c>
      <c r="AG4606" s="45">
        <v>8527.1907778061995</v>
      </c>
      <c r="AH4606" s="140">
        <v>0.96302174590155998</v>
      </c>
      <c r="AI4606" s="44">
        <v>9065.5970558823392</v>
      </c>
      <c r="AJ4606" s="45">
        <v>8421.5309268573601</v>
      </c>
      <c r="AK4606" s="46">
        <v>0.95108900781889905</v>
      </c>
    </row>
    <row r="4607" spans="1:37" x14ac:dyDescent="0.2">
      <c r="A4607" s="35" t="s">
        <v>2633</v>
      </c>
      <c r="B4607" s="35" t="s">
        <v>8861</v>
      </c>
      <c r="C4607" s="85" t="s">
        <v>1065</v>
      </c>
      <c r="D4607" s="85" t="s">
        <v>1065</v>
      </c>
      <c r="E4607" s="85" t="s">
        <v>12898</v>
      </c>
      <c r="F4607" s="85" t="s">
        <v>278</v>
      </c>
      <c r="G4607" s="85" t="s">
        <v>278</v>
      </c>
      <c r="H4607" s="840">
        <v>1.0243687388259699</v>
      </c>
      <c r="I4607" s="840">
        <v>1.0241194494756301</v>
      </c>
      <c r="J4607" s="86">
        <v>9448</v>
      </c>
      <c r="K4607" s="44">
        <v>9678.2358444277597</v>
      </c>
      <c r="L4607" s="45">
        <v>9105.9342384479005</v>
      </c>
      <c r="M4607" s="46">
        <v>0.96379490246061605</v>
      </c>
      <c r="N4607" s="139">
        <v>9675.8805586458002</v>
      </c>
      <c r="O4607" s="45">
        <v>8987.3972409286707</v>
      </c>
      <c r="P4607" s="99">
        <v>0.951248649547911</v>
      </c>
      <c r="Q4607" s="86">
        <v>9447.1318440514005</v>
      </c>
      <c r="R4607" s="44">
        <v>9677.3465326135902</v>
      </c>
      <c r="S4607" s="45">
        <v>9105.5632922406894</v>
      </c>
      <c r="T4607" s="140">
        <v>0.96384420610941401</v>
      </c>
      <c r="U4607" s="44">
        <v>9674.9914632536602</v>
      </c>
      <c r="V4607" s="45">
        <v>8986.9653169059493</v>
      </c>
      <c r="W4607" s="99">
        <v>0.95129034560524195</v>
      </c>
      <c r="X4607" s="86">
        <v>9444.1087634719897</v>
      </c>
      <c r="Y4607" s="44">
        <v>9674.2497833730904</v>
      </c>
      <c r="Z4607" s="45">
        <v>9103.0952699517802</v>
      </c>
      <c r="AA4607" s="46">
        <v>0.96389140552476604</v>
      </c>
      <c r="AB4607" s="139">
        <v>9671.8954676349495</v>
      </c>
      <c r="AC4607" s="45">
        <v>8984.4729447006903</v>
      </c>
      <c r="AD4607" s="99">
        <v>0.95133094818337105</v>
      </c>
      <c r="AE4607" s="142">
        <v>9443.7107404158105</v>
      </c>
      <c r="AF4607" s="44">
        <v>9673.8420609970108</v>
      </c>
      <c r="AG4607" s="45">
        <v>9103.0359298804397</v>
      </c>
      <c r="AH4607" s="140">
        <v>0.96392574699716205</v>
      </c>
      <c r="AI4607" s="44">
        <v>9671.4878444817805</v>
      </c>
      <c r="AJ4607" s="45">
        <v>8984.37615183649</v>
      </c>
      <c r="AK4607" s="46">
        <v>0.95136079437359999</v>
      </c>
    </row>
    <row r="4608" spans="1:37" x14ac:dyDescent="0.2">
      <c r="A4608" s="35" t="s">
        <v>2632</v>
      </c>
      <c r="B4608" s="35" t="s">
        <v>8860</v>
      </c>
      <c r="C4608" s="85" t="s">
        <v>1065</v>
      </c>
      <c r="D4608" s="85" t="s">
        <v>1065</v>
      </c>
      <c r="E4608" s="85" t="s">
        <v>12898</v>
      </c>
      <c r="F4608" s="85" t="s">
        <v>281</v>
      </c>
      <c r="G4608" s="85" t="s">
        <v>281</v>
      </c>
      <c r="H4608" s="840">
        <v>1.02360819406653</v>
      </c>
      <c r="I4608" s="840">
        <v>1.0244326259677801</v>
      </c>
      <c r="J4608" s="86">
        <v>6552.5</v>
      </c>
      <c r="K4608" s="44">
        <v>6707.1926916209304</v>
      </c>
      <c r="L4608" s="45">
        <v>6310.5773155613497</v>
      </c>
      <c r="M4608" s="46">
        <v>0.96307933087544395</v>
      </c>
      <c r="N4608" s="139">
        <v>6712.5947816538801</v>
      </c>
      <c r="O4608" s="45">
        <v>6234.9628495777597</v>
      </c>
      <c r="P4608" s="99">
        <v>0.95153954209504199</v>
      </c>
      <c r="Q4608" s="86">
        <v>6560.61213604165</v>
      </c>
      <c r="R4608" s="44">
        <v>6715.4963405445496</v>
      </c>
      <c r="S4608" s="45">
        <v>6318.7131680738303</v>
      </c>
      <c r="T4608" s="140">
        <v>0.96312859791864303</v>
      </c>
      <c r="U4608" s="44">
        <v>6720.9051184812397</v>
      </c>
      <c r="V4608" s="45">
        <v>6242.9555031043001</v>
      </c>
      <c r="W4608" s="99">
        <v>0.95158125090305901</v>
      </c>
      <c r="X4608" s="86">
        <v>6568.2587059689604</v>
      </c>
      <c r="Y4608" s="44">
        <v>6723.3234321786404</v>
      </c>
      <c r="Z4608" s="45">
        <v>6326.3875860441003</v>
      </c>
      <c r="AA4608" s="46">
        <v>0.96317576229068802</v>
      </c>
      <c r="AB4608" s="139">
        <v>6728.7385141915202</v>
      </c>
      <c r="AC4608" s="45">
        <v>6250.4986054715901</v>
      </c>
      <c r="AD4608" s="99">
        <v>0.95162186589748599</v>
      </c>
      <c r="AE4608" s="142">
        <v>6576.7100090294298</v>
      </c>
      <c r="AF4608" s="44">
        <v>6731.9742552418702</v>
      </c>
      <c r="AG4608" s="45">
        <v>6334.7533625312299</v>
      </c>
      <c r="AH4608" s="140">
        <v>0.96321007826618399</v>
      </c>
      <c r="AI4608" s="44">
        <v>6737.3963047786001</v>
      </c>
      <c r="AJ4608" s="45">
        <v>6258.7374000228201</v>
      </c>
      <c r="AK4608" s="46">
        <v>0.95165172121470198</v>
      </c>
    </row>
    <row r="4609" spans="1:37" x14ac:dyDescent="0.2">
      <c r="A4609" s="35" t="s">
        <v>2631</v>
      </c>
      <c r="B4609" s="35" t="s">
        <v>8859</v>
      </c>
      <c r="C4609" s="85" t="s">
        <v>1065</v>
      </c>
      <c r="D4609" s="85" t="s">
        <v>1065</v>
      </c>
      <c r="E4609" s="85" t="s">
        <v>12898</v>
      </c>
      <c r="F4609" s="85" t="s">
        <v>277</v>
      </c>
      <c r="G4609" s="85" t="s">
        <v>277</v>
      </c>
      <c r="H4609" s="840">
        <v>1.04133410688824</v>
      </c>
      <c r="I4609" s="840">
        <v>1.0429355374907701</v>
      </c>
      <c r="J4609" s="86">
        <v>15374</v>
      </c>
      <c r="K4609" s="44">
        <v>16009.4705592998</v>
      </c>
      <c r="L4609" s="45">
        <v>15062.785041478901</v>
      </c>
      <c r="M4609" s="46">
        <v>0.97975706006757501</v>
      </c>
      <c r="N4609" s="139">
        <v>16034.0909533831</v>
      </c>
      <c r="O4609" s="45">
        <v>14893.191779478</v>
      </c>
      <c r="P4609" s="99">
        <v>0.96872588652777103</v>
      </c>
      <c r="Q4609" s="86">
        <v>15457.759300886401</v>
      </c>
      <c r="R4609" s="44">
        <v>16096.6919760819</v>
      </c>
      <c r="S4609" s="45">
        <v>15145.623553932201</v>
      </c>
      <c r="T4609" s="140">
        <v>0.97980718027247904</v>
      </c>
      <c r="U4609" s="44">
        <v>16121.4465048729</v>
      </c>
      <c r="V4609" s="45">
        <v>14974.987951971199</v>
      </c>
      <c r="W4609" s="99">
        <v>0.968768348664377</v>
      </c>
      <c r="X4609" s="86">
        <v>15544.3780812727</v>
      </c>
      <c r="Y4609" s="44">
        <v>16186.891066395199</v>
      </c>
      <c r="Z4609" s="45">
        <v>15231.239093596199</v>
      </c>
      <c r="AA4609" s="46">
        <v>0.97985516139408901</v>
      </c>
      <c r="AB4609" s="139">
        <v>16211.784309151901</v>
      </c>
      <c r="AC4609" s="45">
        <v>15059.5442225674</v>
      </c>
      <c r="AD4609" s="99">
        <v>0.96880969723134902</v>
      </c>
      <c r="AE4609" s="142">
        <v>15631.346665680099</v>
      </c>
      <c r="AF4609" s="44">
        <v>16277.4544195664</v>
      </c>
      <c r="AG4609" s="45">
        <v>15317.0014037869</v>
      </c>
      <c r="AH4609" s="140">
        <v>0.97989007162234099</v>
      </c>
      <c r="AI4609" s="44">
        <v>16302.4869364755</v>
      </c>
      <c r="AJ4609" s="45">
        <v>15144.2753382838</v>
      </c>
      <c r="AK4609" s="46">
        <v>0.96884009178392205</v>
      </c>
    </row>
    <row r="4610" spans="1:37" x14ac:dyDescent="0.2">
      <c r="A4610" s="35" t="s">
        <v>2630</v>
      </c>
      <c r="B4610" s="35" t="s">
        <v>8858</v>
      </c>
      <c r="C4610" s="85" t="s">
        <v>1065</v>
      </c>
      <c r="D4610" s="85" t="s">
        <v>1065</v>
      </c>
      <c r="E4610" s="85" t="s">
        <v>12898</v>
      </c>
      <c r="F4610" s="85" t="s">
        <v>278</v>
      </c>
      <c r="G4610" s="85" t="s">
        <v>278</v>
      </c>
      <c r="H4610" s="840">
        <v>1.0243687388259699</v>
      </c>
      <c r="I4610" s="840">
        <v>1.0241194494756301</v>
      </c>
      <c r="J4610" s="86">
        <v>10801.583333333299</v>
      </c>
      <c r="K4610" s="44">
        <v>11064.8042964903</v>
      </c>
      <c r="L4610" s="45">
        <v>10410.510955170201</v>
      </c>
      <c r="M4610" s="46">
        <v>0.96379490246061605</v>
      </c>
      <c r="N4610" s="139">
        <v>11062.111576798499</v>
      </c>
      <c r="O4610" s="45">
        <v>10274.9915588126</v>
      </c>
      <c r="P4610" s="99">
        <v>0.951248649547911</v>
      </c>
      <c r="Q4610" s="86">
        <v>10808.9685073249</v>
      </c>
      <c r="R4610" s="44">
        <v>11072.3694378581</v>
      </c>
      <c r="S4610" s="45">
        <v>10418.1616698043</v>
      </c>
      <c r="T4610" s="140">
        <v>0.96384420610941501</v>
      </c>
      <c r="U4610" s="44">
        <v>11069.674877121101</v>
      </c>
      <c r="V4610" s="45">
        <v>10282.4673869693</v>
      </c>
      <c r="W4610" s="99">
        <v>0.95129034560524195</v>
      </c>
      <c r="X4610" s="86">
        <v>10813.077871048799</v>
      </c>
      <c r="Y4610" s="44">
        <v>11076.578941593199</v>
      </c>
      <c r="Z4610" s="45">
        <v>10422.632827174</v>
      </c>
      <c r="AA4610" s="46">
        <v>0.96389140552476604</v>
      </c>
      <c r="AB4610" s="139">
        <v>11073.883356435599</v>
      </c>
      <c r="AC4610" s="45">
        <v>10286.815623845499</v>
      </c>
      <c r="AD4610" s="99">
        <v>0.95133094818337105</v>
      </c>
      <c r="AE4610" s="142">
        <v>10816.149538993999</v>
      </c>
      <c r="AF4610" s="44">
        <v>11079.7254622124</v>
      </c>
      <c r="AG4610" s="45">
        <v>10425.965024007801</v>
      </c>
      <c r="AH4610" s="140">
        <v>0.96392574699716205</v>
      </c>
      <c r="AI4610" s="44">
        <v>11077.0291113207</v>
      </c>
      <c r="AJ4610" s="45">
        <v>10290.060617481</v>
      </c>
      <c r="AK4610" s="46">
        <v>0.95136079437359999</v>
      </c>
    </row>
    <row r="4611" spans="1:37" x14ac:dyDescent="0.2">
      <c r="A4611" s="35" t="s">
        <v>2629</v>
      </c>
      <c r="B4611" s="35" t="s">
        <v>8857</v>
      </c>
      <c r="C4611" s="85" t="s">
        <v>1065</v>
      </c>
      <c r="D4611" s="85" t="s">
        <v>1065</v>
      </c>
      <c r="E4611" s="85" t="s">
        <v>12898</v>
      </c>
      <c r="F4611" s="85" t="s">
        <v>457</v>
      </c>
      <c r="G4611" s="85" t="s">
        <v>457</v>
      </c>
      <c r="H4611" s="840">
        <v>1.02340805231554</v>
      </c>
      <c r="I4611" s="840">
        <v>1.0238268770904599</v>
      </c>
      <c r="J4611" s="86">
        <v>5311.8333333333303</v>
      </c>
      <c r="K4611" s="44">
        <v>5436.17300589141</v>
      </c>
      <c r="L4611" s="45">
        <v>5114.7166380506496</v>
      </c>
      <c r="M4611" s="46">
        <v>0.96289102407530103</v>
      </c>
      <c r="N4611" s="139">
        <v>5438.3977332916502</v>
      </c>
      <c r="O4611" s="45">
        <v>5051.4307702552696</v>
      </c>
      <c r="P4611" s="99">
        <v>0.95097689503095595</v>
      </c>
      <c r="Q4611" s="86">
        <v>5313.0627047871903</v>
      </c>
      <c r="R4611" s="44">
        <v>5437.4311545365799</v>
      </c>
      <c r="S4611" s="45">
        <v>5116.1620964980202</v>
      </c>
      <c r="T4611" s="140">
        <v>0.96294028148552502</v>
      </c>
      <c r="U4611" s="44">
        <v>5439.6563968280398</v>
      </c>
      <c r="V4611" s="45">
        <v>5052.8213445822503</v>
      </c>
      <c r="W4611" s="99">
        <v>0.95101857917647903</v>
      </c>
      <c r="X4611" s="86">
        <v>5312.6028993210803</v>
      </c>
      <c r="Y4611" s="44">
        <v>5436.9605859200601</v>
      </c>
      <c r="Z4611" s="45">
        <v>5115.9698478807004</v>
      </c>
      <c r="AA4611" s="46">
        <v>0.96298743663572095</v>
      </c>
      <c r="AB4611" s="139">
        <v>5439.1856356336002</v>
      </c>
      <c r="AC4611" s="45">
        <v>5052.5997047923402</v>
      </c>
      <c r="AD4611" s="99">
        <v>0.95105917015518604</v>
      </c>
      <c r="AE4611" s="142">
        <v>5313.8759021428295</v>
      </c>
      <c r="AF4611" s="44">
        <v>5438.2633872584602</v>
      </c>
      <c r="AG4611" s="45">
        <v>5117.3780487858103</v>
      </c>
      <c r="AH4611" s="140">
        <v>0.96302174590156098</v>
      </c>
      <c r="AI4611" s="44">
        <v>5440.4889701371203</v>
      </c>
      <c r="AJ4611" s="45">
        <v>5053.9689594417796</v>
      </c>
      <c r="AK4611" s="46">
        <v>0.95108900781889905</v>
      </c>
    </row>
    <row r="4612" spans="1:37" x14ac:dyDescent="0.2">
      <c r="A4612" s="35" t="s">
        <v>2628</v>
      </c>
      <c r="B4612" s="35" t="s">
        <v>8856</v>
      </c>
      <c r="C4612" s="85" t="s">
        <v>1065</v>
      </c>
      <c r="D4612" s="85" t="s">
        <v>1065</v>
      </c>
      <c r="E4612" s="85" t="s">
        <v>12898</v>
      </c>
      <c r="F4612" s="85" t="s">
        <v>279</v>
      </c>
      <c r="G4612" s="85" t="s">
        <v>279</v>
      </c>
      <c r="H4612" s="840">
        <v>1.0232958322374499</v>
      </c>
      <c r="I4612" s="840">
        <v>1.0239227450802699</v>
      </c>
      <c r="J4612" s="86">
        <v>8611.4166666666697</v>
      </c>
      <c r="K4612" s="44">
        <v>8812.02678466012</v>
      </c>
      <c r="L4612" s="45">
        <v>8290.9465834887396</v>
      </c>
      <c r="M4612" s="46">
        <v>0.96278543988953502</v>
      </c>
      <c r="N4612" s="139">
        <v>8817.4253923633005</v>
      </c>
      <c r="O4612" s="45">
        <v>8190.0251003626699</v>
      </c>
      <c r="P4612" s="99">
        <v>0.951065941573222</v>
      </c>
      <c r="Q4612" s="86">
        <v>8680.5128225968892</v>
      </c>
      <c r="R4612" s="44">
        <v>8882.7325930471507</v>
      </c>
      <c r="S4612" s="45">
        <v>8357.8988890662295</v>
      </c>
      <c r="T4612" s="140">
        <v>0.962834691898521</v>
      </c>
      <c r="U4612" s="44">
        <v>8888.1745180178696</v>
      </c>
      <c r="V4612" s="45">
        <v>8256.1019746028105</v>
      </c>
      <c r="W4612" s="99">
        <v>0.95110762962191997</v>
      </c>
      <c r="X4612" s="86">
        <v>8745.7082167100598</v>
      </c>
      <c r="Y4612" s="44">
        <v>8949.4467681242404</v>
      </c>
      <c r="Z4612" s="45">
        <v>8421.0836362333303</v>
      </c>
      <c r="AA4612" s="46">
        <v>0.96288184187799797</v>
      </c>
      <c r="AB4612" s="139">
        <v>8954.9295649248197</v>
      </c>
      <c r="AC4612" s="45">
        <v>8318.4648414568692</v>
      </c>
      <c r="AD4612" s="99">
        <v>0.95114822440144098</v>
      </c>
      <c r="AE4612" s="142">
        <v>8810.0980621844592</v>
      </c>
      <c r="AF4612" s="44">
        <v>9015.3366286365999</v>
      </c>
      <c r="AG4612" s="45">
        <v>8483.3856840937606</v>
      </c>
      <c r="AH4612" s="140">
        <v>0.96291614738171405</v>
      </c>
      <c r="AI4612" s="44">
        <v>9020.8597922582594</v>
      </c>
      <c r="AJ4612" s="45">
        <v>8379.9720260071808</v>
      </c>
      <c r="AK4612" s="46">
        <v>0.95117806485906098</v>
      </c>
    </row>
    <row r="4613" spans="1:37" x14ac:dyDescent="0.2">
      <c r="A4613" s="35" t="s">
        <v>2627</v>
      </c>
      <c r="B4613" s="35" t="s">
        <v>8855</v>
      </c>
      <c r="C4613" s="85" t="s">
        <v>1065</v>
      </c>
      <c r="D4613" s="85" t="s">
        <v>1065</v>
      </c>
      <c r="E4613" s="85" t="s">
        <v>12898</v>
      </c>
      <c r="F4613" s="85" t="s">
        <v>280</v>
      </c>
      <c r="G4613" s="85" t="s">
        <v>280</v>
      </c>
      <c r="H4613" s="840">
        <v>1.0200460366281601</v>
      </c>
      <c r="I4613" s="840">
        <v>1.0336451897296901</v>
      </c>
      <c r="J4613" s="86">
        <v>6439.75</v>
      </c>
      <c r="K4613" s="44">
        <v>6568.8414643761798</v>
      </c>
      <c r="L4613" s="45">
        <v>6180.4071897915101</v>
      </c>
      <c r="M4613" s="46">
        <v>0.95972781393555895</v>
      </c>
      <c r="N4613" s="139">
        <v>6656.4166105617996</v>
      </c>
      <c r="O4613" s="45">
        <v>6182.7820132380402</v>
      </c>
      <c r="P4613" s="99">
        <v>0.96009658965612599</v>
      </c>
      <c r="Q4613" s="86">
        <v>6470.7453667735199</v>
      </c>
      <c r="R4613" s="44">
        <v>6600.4581654073399</v>
      </c>
      <c r="S4613" s="45">
        <v>6210.4719904735903</v>
      </c>
      <c r="T4613" s="140">
        <v>0.95977690952940298</v>
      </c>
      <c r="U4613" s="44">
        <v>6688.4548223311604</v>
      </c>
      <c r="V4613" s="45">
        <v>6212.81287330129</v>
      </c>
      <c r="W4613" s="99">
        <v>0.96013867354498605</v>
      </c>
      <c r="X4613" s="86">
        <v>6503.8120964861</v>
      </c>
      <c r="Y4613" s="44">
        <v>6634.1877519949203</v>
      </c>
      <c r="Z4613" s="45">
        <v>6242.5143548547503</v>
      </c>
      <c r="AA4613" s="46">
        <v>0.95982390976939003</v>
      </c>
      <c r="AB4613" s="139">
        <v>6722.63408843866</v>
      </c>
      <c r="AC4613" s="45">
        <v>6244.8280470786603</v>
      </c>
      <c r="AD4613" s="99">
        <v>0.96017965378376102</v>
      </c>
      <c r="AE4613" s="142">
        <v>6534.3813274636104</v>
      </c>
      <c r="AF4613" s="44">
        <v>6665.3697748962904</v>
      </c>
      <c r="AG4613" s="45">
        <v>6272.07888698637</v>
      </c>
      <c r="AH4613" s="140">
        <v>0.95985810632526103</v>
      </c>
      <c r="AI4613" s="44">
        <v>6754.2318269922998</v>
      </c>
      <c r="AJ4613" s="45">
        <v>6274.3768411008195</v>
      </c>
      <c r="AK4613" s="46">
        <v>0.96020977758521597</v>
      </c>
    </row>
    <row r="4614" spans="1:37" x14ac:dyDescent="0.2">
      <c r="A4614" s="35" t="s">
        <v>2626</v>
      </c>
      <c r="B4614" s="35" t="s">
        <v>8854</v>
      </c>
      <c r="C4614" s="85" t="s">
        <v>1065</v>
      </c>
      <c r="D4614" s="85" t="s">
        <v>1065</v>
      </c>
      <c r="E4614" s="85" t="s">
        <v>12898</v>
      </c>
      <c r="F4614" s="85" t="s">
        <v>457</v>
      </c>
      <c r="G4614" s="85" t="s">
        <v>457</v>
      </c>
      <c r="H4614" s="840">
        <v>1.02340805231554</v>
      </c>
      <c r="I4614" s="840">
        <v>1.0238268770904599</v>
      </c>
      <c r="J4614" s="86">
        <v>14557.166666666701</v>
      </c>
      <c r="K4614" s="44">
        <v>14897.921585566</v>
      </c>
      <c r="L4614" s="45">
        <v>14016.9651193015</v>
      </c>
      <c r="M4614" s="46">
        <v>0.96289102407530103</v>
      </c>
      <c r="N4614" s="139">
        <v>14904.018487618599</v>
      </c>
      <c r="O4614" s="45">
        <v>13843.529157114799</v>
      </c>
      <c r="P4614" s="99">
        <v>0.95097689503095595</v>
      </c>
      <c r="Q4614" s="86">
        <v>14549.8820568502</v>
      </c>
      <c r="R4614" s="44">
        <v>14890.466457221801</v>
      </c>
      <c r="S4614" s="45">
        <v>14010.6675234045</v>
      </c>
      <c r="T4614" s="140">
        <v>0.96294028148552502</v>
      </c>
      <c r="U4614" s="44">
        <v>14896.5603082994</v>
      </c>
      <c r="V4614" s="45">
        <v>13837.208160890999</v>
      </c>
      <c r="W4614" s="99">
        <v>0.95101857917647803</v>
      </c>
      <c r="X4614" s="86">
        <v>14537.5271229564</v>
      </c>
      <c r="Y4614" s="44">
        <v>14877.8223183891</v>
      </c>
      <c r="Z4614" s="45">
        <v>13999.455979158</v>
      </c>
      <c r="AA4614" s="46">
        <v>0.96298743663572095</v>
      </c>
      <c r="AB4614" s="139">
        <v>14883.9109949142</v>
      </c>
      <c r="AC4614" s="45">
        <v>13826.0484816674</v>
      </c>
      <c r="AD4614" s="99">
        <v>0.95105917015518604</v>
      </c>
      <c r="AE4614" s="142">
        <v>14525.699323074499</v>
      </c>
      <c r="AF4614" s="44">
        <v>14865.717652748801</v>
      </c>
      <c r="AG4614" s="45">
        <v>13988.5643225484</v>
      </c>
      <c r="AH4614" s="140">
        <v>0.96302174590155998</v>
      </c>
      <c r="AI4614" s="44">
        <v>14871.8013754984</v>
      </c>
      <c r="AJ4614" s="45">
        <v>13815.232957058601</v>
      </c>
      <c r="AK4614" s="46">
        <v>0.95108900781889905</v>
      </c>
    </row>
    <row r="4615" spans="1:37" x14ac:dyDescent="0.2">
      <c r="A4615" s="35" t="s">
        <v>2625</v>
      </c>
      <c r="B4615" s="35" t="s">
        <v>13494</v>
      </c>
      <c r="C4615" s="85" t="s">
        <v>1065</v>
      </c>
      <c r="D4615" s="85" t="s">
        <v>1065</v>
      </c>
      <c r="E4615" s="85" t="s">
        <v>12898</v>
      </c>
      <c r="F4615" s="85" t="s">
        <v>278</v>
      </c>
      <c r="G4615" s="85" t="s">
        <v>278</v>
      </c>
      <c r="H4615" s="840">
        <v>1.0243687388259699</v>
      </c>
      <c r="I4615" s="840">
        <v>1.0241194494756301</v>
      </c>
      <c r="J4615" s="86">
        <v>5404.9166666666697</v>
      </c>
      <c r="K4615" s="44">
        <v>5536.6276692928004</v>
      </c>
      <c r="L4615" s="45">
        <v>5209.2311315577599</v>
      </c>
      <c r="M4615" s="46">
        <v>0.96379490246061605</v>
      </c>
      <c r="N4615" s="139">
        <v>5535.28028112835</v>
      </c>
      <c r="O4615" s="45">
        <v>5141.4196800856598</v>
      </c>
      <c r="P4615" s="99">
        <v>0.951248649547911</v>
      </c>
      <c r="Q4615" s="86">
        <v>5407.45457873535</v>
      </c>
      <c r="R4615" s="44">
        <v>5539.2274270778398</v>
      </c>
      <c r="S4615" s="45">
        <v>5211.94376551389</v>
      </c>
      <c r="T4615" s="140">
        <v>0.96384420610941401</v>
      </c>
      <c r="U4615" s="44">
        <v>5537.8794062389497</v>
      </c>
      <c r="V4615" s="45">
        <v>5144.0593350498002</v>
      </c>
      <c r="W4615" s="99">
        <v>0.95129034560524195</v>
      </c>
      <c r="X4615" s="86">
        <v>5408.3812293779401</v>
      </c>
      <c r="Y4615" s="44">
        <v>5540.1766590279303</v>
      </c>
      <c r="Z4615" s="45">
        <v>5213.0921847988702</v>
      </c>
      <c r="AA4615" s="46">
        <v>0.96389140552476604</v>
      </c>
      <c r="AB4615" s="139">
        <v>5538.8284071849002</v>
      </c>
      <c r="AC4615" s="45">
        <v>5145.1604430812704</v>
      </c>
      <c r="AD4615" s="99">
        <v>0.95133094818337105</v>
      </c>
      <c r="AE4615" s="142">
        <v>5411.4073041582296</v>
      </c>
      <c r="AF4615" s="44">
        <v>5543.2764754341997</v>
      </c>
      <c r="AG4615" s="45">
        <v>5216.1948279666203</v>
      </c>
      <c r="AH4615" s="140">
        <v>0.96392574699716205</v>
      </c>
      <c r="AI4615" s="44">
        <v>5541.9274692229501</v>
      </c>
      <c r="AJ4615" s="45">
        <v>5148.2007515630703</v>
      </c>
      <c r="AK4615" s="46">
        <v>0.95136079437359999</v>
      </c>
    </row>
    <row r="4616" spans="1:37" x14ac:dyDescent="0.2">
      <c r="A4616" s="35" t="s">
        <v>2624</v>
      </c>
      <c r="B4616" s="35" t="s">
        <v>8853</v>
      </c>
      <c r="C4616" s="85" t="s">
        <v>1065</v>
      </c>
      <c r="D4616" s="85" t="s">
        <v>1065</v>
      </c>
      <c r="E4616" s="85" t="s">
        <v>12898</v>
      </c>
      <c r="F4616" s="85" t="s">
        <v>280</v>
      </c>
      <c r="G4616" s="85" t="s">
        <v>280</v>
      </c>
      <c r="H4616" s="840">
        <v>1.0200460366281601</v>
      </c>
      <c r="I4616" s="840">
        <v>1.0336451897296901</v>
      </c>
      <c r="J4616" s="86">
        <v>9069.8333333333303</v>
      </c>
      <c r="K4616" s="44">
        <v>9251.6475445446104</v>
      </c>
      <c r="L4616" s="45">
        <v>8704.5713177598609</v>
      </c>
      <c r="M4616" s="46">
        <v>0.95972781393555895</v>
      </c>
      <c r="N4616" s="139">
        <v>9374.9895966500408</v>
      </c>
      <c r="O4616" s="45">
        <v>8707.91605208279</v>
      </c>
      <c r="P4616" s="99">
        <v>0.96009658965612599</v>
      </c>
      <c r="Q4616" s="86">
        <v>9110.7683544149895</v>
      </c>
      <c r="R4616" s="44">
        <v>9293.4031505582498</v>
      </c>
      <c r="S4616" s="45">
        <v>8744.3050946386993</v>
      </c>
      <c r="T4616" s="140">
        <v>0.95977690952940298</v>
      </c>
      <c r="U4616" s="44">
        <v>9417.3018842825804</v>
      </c>
      <c r="V4616" s="45">
        <v>8747.6010427836409</v>
      </c>
      <c r="W4616" s="99">
        <v>0.96013867354498605</v>
      </c>
      <c r="X4616" s="86">
        <v>9151.6735577381496</v>
      </c>
      <c r="Y4616" s="44">
        <v>9335.1283410854994</v>
      </c>
      <c r="Z4616" s="45">
        <v>8783.9950951213705</v>
      </c>
      <c r="AA4616" s="46">
        <v>0.95982390976939003</v>
      </c>
      <c r="AB4616" s="139">
        <v>9459.5833509324693</v>
      </c>
      <c r="AC4616" s="45">
        <v>8787.2507482110104</v>
      </c>
      <c r="AD4616" s="99">
        <v>0.96017965378376102</v>
      </c>
      <c r="AE4616" s="142">
        <v>9190.8004470159303</v>
      </c>
      <c r="AF4616" s="44">
        <v>9375.0395694188992</v>
      </c>
      <c r="AG4616" s="45">
        <v>8821.8643126860698</v>
      </c>
      <c r="AH4616" s="140">
        <v>0.95985810632526103</v>
      </c>
      <c r="AI4616" s="44">
        <v>9500.0266718235398</v>
      </c>
      <c r="AJ4616" s="45">
        <v>8825.0964530592701</v>
      </c>
      <c r="AK4616" s="46">
        <v>0.96020977758521597</v>
      </c>
    </row>
    <row r="4617" spans="1:37" x14ac:dyDescent="0.2">
      <c r="A4617" s="35" t="s">
        <v>2623</v>
      </c>
      <c r="B4617" s="35" t="s">
        <v>8852</v>
      </c>
      <c r="C4617" s="85" t="s">
        <v>1065</v>
      </c>
      <c r="D4617" s="85" t="s">
        <v>1065</v>
      </c>
      <c r="E4617" s="85" t="s">
        <v>12898</v>
      </c>
      <c r="F4617" s="85" t="s">
        <v>457</v>
      </c>
      <c r="G4617" s="85" t="s">
        <v>457</v>
      </c>
      <c r="H4617" s="840">
        <v>1.02340805231554</v>
      </c>
      <c r="I4617" s="840">
        <v>1.0238268770904599</v>
      </c>
      <c r="J4617" s="86">
        <v>4173.3333333333303</v>
      </c>
      <c r="K4617" s="44">
        <v>4271.0229383301703</v>
      </c>
      <c r="L4617" s="45">
        <v>4018.46520714092</v>
      </c>
      <c r="M4617" s="46">
        <v>0.96289102407530103</v>
      </c>
      <c r="N4617" s="139">
        <v>4272.7708337241702</v>
      </c>
      <c r="O4617" s="45">
        <v>3968.7435752625202</v>
      </c>
      <c r="P4617" s="99">
        <v>0.95097689503095595</v>
      </c>
      <c r="Q4617" s="86">
        <v>4177.00296770973</v>
      </c>
      <c r="R4617" s="44">
        <v>4274.7784717000304</v>
      </c>
      <c r="S4617" s="45">
        <v>4022.2044134922799</v>
      </c>
      <c r="T4617" s="140">
        <v>0.96294028148552502</v>
      </c>
      <c r="U4617" s="44">
        <v>4276.5279040278201</v>
      </c>
      <c r="V4617" s="45">
        <v>3972.4074275672401</v>
      </c>
      <c r="W4617" s="99">
        <v>0.95101857917647903</v>
      </c>
      <c r="X4617" s="86">
        <v>4182.2130703746398</v>
      </c>
      <c r="Y4617" s="44">
        <v>4280.1105327206897</v>
      </c>
      <c r="Z4617" s="45">
        <v>4027.4186441044799</v>
      </c>
      <c r="AA4617" s="46">
        <v>0.96298743663572095</v>
      </c>
      <c r="AB4617" s="139">
        <v>4281.8621471685501</v>
      </c>
      <c r="AC4617" s="45">
        <v>3977.5320921226698</v>
      </c>
      <c r="AD4617" s="99">
        <v>0.95105917015518604</v>
      </c>
      <c r="AE4617" s="142">
        <v>4186.3727329421199</v>
      </c>
      <c r="AF4617" s="44">
        <v>4284.3675648871704</v>
      </c>
      <c r="AG4617" s="45">
        <v>4031.5679782726102</v>
      </c>
      <c r="AH4617" s="140">
        <v>0.96302174590155998</v>
      </c>
      <c r="AI4617" s="44">
        <v>4286.1209215047702</v>
      </c>
      <c r="AJ4617" s="45">
        <v>3981.6130889340102</v>
      </c>
      <c r="AK4617" s="46">
        <v>0.95108900781889905</v>
      </c>
    </row>
    <row r="4618" spans="1:37" x14ac:dyDescent="0.2">
      <c r="A4618" s="35" t="s">
        <v>2622</v>
      </c>
      <c r="B4618" s="35" t="s">
        <v>8851</v>
      </c>
      <c r="C4618" s="85" t="s">
        <v>1065</v>
      </c>
      <c r="D4618" s="85" t="s">
        <v>1065</v>
      </c>
      <c r="E4618" s="85" t="s">
        <v>12898</v>
      </c>
      <c r="F4618" s="85" t="s">
        <v>457</v>
      </c>
      <c r="G4618" s="85" t="s">
        <v>457</v>
      </c>
      <c r="H4618" s="840">
        <v>1.02340805231554</v>
      </c>
      <c r="I4618" s="840">
        <v>1.0238268770904599</v>
      </c>
      <c r="J4618" s="86">
        <v>7247.1666666666597</v>
      </c>
      <c r="K4618" s="44">
        <v>7416.8087231394102</v>
      </c>
      <c r="L4618" s="45">
        <v>6978.2317333110504</v>
      </c>
      <c r="M4618" s="46">
        <v>0.96289102407530103</v>
      </c>
      <c r="N4618" s="139">
        <v>7419.8440160873797</v>
      </c>
      <c r="O4618" s="45">
        <v>6891.8880544385102</v>
      </c>
      <c r="P4618" s="99">
        <v>0.95097689503095595</v>
      </c>
      <c r="Q4618" s="86">
        <v>7235.1655262164604</v>
      </c>
      <c r="R4618" s="44">
        <v>7404.5266593657097</v>
      </c>
      <c r="S4618" s="45">
        <v>6967.0323284092501</v>
      </c>
      <c r="T4618" s="140">
        <v>0.96294028148552502</v>
      </c>
      <c r="U4618" s="44">
        <v>7407.5569259387303</v>
      </c>
      <c r="V4618" s="45">
        <v>6880.7768388490204</v>
      </c>
      <c r="W4618" s="99">
        <v>0.95101857917647903</v>
      </c>
      <c r="X4618" s="86">
        <v>7221.7674261063203</v>
      </c>
      <c r="Y4618" s="44">
        <v>7390.8149358272603</v>
      </c>
      <c r="Z4618" s="45">
        <v>6954.4713016454698</v>
      </c>
      <c r="AA4618" s="46">
        <v>0.96298743663572095</v>
      </c>
      <c r="AB4618" s="139">
        <v>7393.8395909440096</v>
      </c>
      <c r="AC4618" s="45">
        <v>6868.3281353264301</v>
      </c>
      <c r="AD4618" s="99">
        <v>0.95105917015518604</v>
      </c>
      <c r="AE4618" s="142">
        <v>7209.2544903122598</v>
      </c>
      <c r="AF4618" s="44">
        <v>7378.0090965775098</v>
      </c>
      <c r="AG4618" s="45">
        <v>6942.6688459091802</v>
      </c>
      <c r="AH4618" s="140">
        <v>0.96302174590155998</v>
      </c>
      <c r="AI4618" s="44">
        <v>7381.0285109667502</v>
      </c>
      <c r="AJ4618" s="45">
        <v>6856.6427003050303</v>
      </c>
      <c r="AK4618" s="46">
        <v>0.95108900781889905</v>
      </c>
    </row>
    <row r="4619" spans="1:37" x14ac:dyDescent="0.2">
      <c r="A4619" s="35" t="s">
        <v>2621</v>
      </c>
      <c r="B4619" s="35" t="s">
        <v>13150</v>
      </c>
      <c r="C4619" s="85" t="s">
        <v>1065</v>
      </c>
      <c r="D4619" s="85" t="s">
        <v>1065</v>
      </c>
      <c r="E4619" s="85" t="s">
        <v>12898</v>
      </c>
      <c r="F4619" s="85" t="s">
        <v>278</v>
      </c>
      <c r="G4619" s="85" t="s">
        <v>278</v>
      </c>
      <c r="H4619" s="840">
        <v>1.0243687388259699</v>
      </c>
      <c r="I4619" s="840">
        <v>1.0241194494756301</v>
      </c>
      <c r="J4619" s="86">
        <v>4722.9166666666697</v>
      </c>
      <c r="K4619" s="44">
        <v>4838.0081894134901</v>
      </c>
      <c r="L4619" s="45">
        <v>4551.9230080796196</v>
      </c>
      <c r="M4619" s="46">
        <v>0.96379490246061605</v>
      </c>
      <c r="N4619" s="139">
        <v>4836.8308165859698</v>
      </c>
      <c r="O4619" s="45">
        <v>4492.6681010939901</v>
      </c>
      <c r="P4619" s="99">
        <v>0.951248649547911</v>
      </c>
      <c r="Q4619" s="86">
        <v>4723.9032340523099</v>
      </c>
      <c r="R4619" s="44">
        <v>4839.0187982020798</v>
      </c>
      <c r="S4619" s="45">
        <v>4553.1067623628396</v>
      </c>
      <c r="T4619" s="140">
        <v>0.96384420610941501</v>
      </c>
      <c r="U4619" s="44">
        <v>4837.8411794338199</v>
      </c>
      <c r="V4619" s="45">
        <v>4493.8035401273401</v>
      </c>
      <c r="W4619" s="99">
        <v>0.95129034560524195</v>
      </c>
      <c r="X4619" s="86">
        <v>4723.4252878269099</v>
      </c>
      <c r="Y4619" s="44">
        <v>4838.5292050299404</v>
      </c>
      <c r="Z4619" s="45">
        <v>4552.8690395746999</v>
      </c>
      <c r="AA4619" s="46">
        <v>0.96389140552476604</v>
      </c>
      <c r="AB4619" s="139">
        <v>4837.3517054085796</v>
      </c>
      <c r="AC4619" s="45">
        <v>4493.5406577416798</v>
      </c>
      <c r="AD4619" s="99">
        <v>0.95133094818337105</v>
      </c>
      <c r="AE4619" s="142">
        <v>4724.5600205283399</v>
      </c>
      <c r="AF4619" s="44">
        <v>4839.6915897362196</v>
      </c>
      <c r="AG4619" s="45">
        <v>4554.1250470207096</v>
      </c>
      <c r="AH4619" s="140">
        <v>0.96392574699716205</v>
      </c>
      <c r="AI4619" s="44">
        <v>4838.5138072380796</v>
      </c>
      <c r="AJ4619" s="45">
        <v>4494.7611741955998</v>
      </c>
      <c r="AK4619" s="46">
        <v>0.95136079437359999</v>
      </c>
    </row>
    <row r="4620" spans="1:37" x14ac:dyDescent="0.2">
      <c r="A4620" s="35" t="s">
        <v>2620</v>
      </c>
      <c r="B4620" s="35" t="s">
        <v>8850</v>
      </c>
      <c r="C4620" s="85" t="s">
        <v>1065</v>
      </c>
      <c r="D4620" s="85" t="s">
        <v>1065</v>
      </c>
      <c r="E4620" s="85" t="s">
        <v>12898</v>
      </c>
      <c r="F4620" s="85" t="s">
        <v>284</v>
      </c>
      <c r="G4620" s="85" t="s">
        <v>284</v>
      </c>
      <c r="H4620" s="840">
        <v>1.0222615544671101</v>
      </c>
      <c r="I4620" s="840">
        <v>1.02821947394269</v>
      </c>
      <c r="J4620" s="86">
        <v>6723.8333333333303</v>
      </c>
      <c r="K4620" s="44">
        <v>6873.5163153111398</v>
      </c>
      <c r="L4620" s="45">
        <v>6467.0657504340497</v>
      </c>
      <c r="M4620" s="46">
        <v>0.96181232190477395</v>
      </c>
      <c r="N4620" s="139">
        <v>6913.5763728783504</v>
      </c>
      <c r="O4620" s="45">
        <v>6421.6436780047097</v>
      </c>
      <c r="P4620" s="99">
        <v>0.95505693845346795</v>
      </c>
      <c r="Q4620" s="86">
        <v>6770.5308137141801</v>
      </c>
      <c r="R4620" s="44">
        <v>6921.2533541949597</v>
      </c>
      <c r="S4620" s="45">
        <v>6512.3130876697896</v>
      </c>
      <c r="T4620" s="140">
        <v>0.96186152413318204</v>
      </c>
      <c r="U4620" s="44">
        <v>6961.5916315899904</v>
      </c>
      <c r="V4620" s="45">
        <v>6466.5258652871298</v>
      </c>
      <c r="W4620" s="99">
        <v>0.95509880143942805</v>
      </c>
      <c r="X4620" s="86">
        <v>6817.4450875249604</v>
      </c>
      <c r="Y4620" s="44">
        <v>6969.2120126674599</v>
      </c>
      <c r="Z4620" s="45">
        <v>6557.7592400849098</v>
      </c>
      <c r="AA4620" s="46">
        <v>0.96190862645666997</v>
      </c>
      <c r="AB4620" s="139">
        <v>7009.8298015281198</v>
      </c>
      <c r="AC4620" s="45">
        <v>6511.6115460030196</v>
      </c>
      <c r="AD4620" s="99">
        <v>0.95513956656848198</v>
      </c>
      <c r="AE4620" s="142">
        <v>6865.3148377635198</v>
      </c>
      <c r="AF4620" s="44">
        <v>7018.1474179582901</v>
      </c>
      <c r="AG4620" s="45">
        <v>6604.0408458237298</v>
      </c>
      <c r="AH4620" s="140">
        <v>0.961942897286717</v>
      </c>
      <c r="AI4620" s="44">
        <v>7059.05041093618</v>
      </c>
      <c r="AJ4620" s="45">
        <v>6557.5395623138302</v>
      </c>
      <c r="AK4620" s="46">
        <v>0.95516953224683299</v>
      </c>
    </row>
    <row r="4621" spans="1:37" x14ac:dyDescent="0.2">
      <c r="A4621" s="35" t="s">
        <v>2619</v>
      </c>
      <c r="B4621" s="35" t="s">
        <v>13495</v>
      </c>
      <c r="C4621" s="85" t="s">
        <v>1065</v>
      </c>
      <c r="D4621" s="85" t="s">
        <v>1065</v>
      </c>
      <c r="E4621" s="85" t="s">
        <v>12898</v>
      </c>
      <c r="F4621" s="85" t="s">
        <v>278</v>
      </c>
      <c r="G4621" s="85" t="s">
        <v>278</v>
      </c>
      <c r="H4621" s="840">
        <v>1.0243687388259699</v>
      </c>
      <c r="I4621" s="840">
        <v>1.0241194494756301</v>
      </c>
      <c r="J4621" s="86">
        <v>7652.8333333333303</v>
      </c>
      <c r="K4621" s="44">
        <v>7839.3232301120097</v>
      </c>
      <c r="L4621" s="45">
        <v>7375.76175604735</v>
      </c>
      <c r="M4621" s="46">
        <v>0.96379490246061605</v>
      </c>
      <c r="N4621" s="139">
        <v>7837.4154602621202</v>
      </c>
      <c r="O4621" s="45">
        <v>7279.7473735485701</v>
      </c>
      <c r="P4621" s="99">
        <v>0.951248649547911</v>
      </c>
      <c r="Q4621" s="86">
        <v>7649.5864037881202</v>
      </c>
      <c r="R4621" s="44">
        <v>7835.9971769887197</v>
      </c>
      <c r="S4621" s="45">
        <v>7373.0095344245301</v>
      </c>
      <c r="T4621" s="140">
        <v>0.96384420610941501</v>
      </c>
      <c r="U4621" s="44">
        <v>7834.0902165637899</v>
      </c>
      <c r="V4621" s="45">
        <v>7276.9776937967699</v>
      </c>
      <c r="W4621" s="99">
        <v>0.95129034560524195</v>
      </c>
      <c r="X4621" s="86">
        <v>7644.4267994026704</v>
      </c>
      <c r="Y4621" s="44">
        <v>7830.7118395515599</v>
      </c>
      <c r="Z4621" s="45">
        <v>7368.3972921074301</v>
      </c>
      <c r="AA4621" s="46">
        <v>0.96389140552476604</v>
      </c>
      <c r="AB4621" s="139">
        <v>7828.8061653610503</v>
      </c>
      <c r="AC4621" s="45">
        <v>7272.3797953941203</v>
      </c>
      <c r="AD4621" s="99">
        <v>0.95133094818337105</v>
      </c>
      <c r="AE4621" s="142">
        <v>7642.3868069125001</v>
      </c>
      <c r="AF4621" s="44">
        <v>7828.62213501718</v>
      </c>
      <c r="AG4621" s="45">
        <v>7366.6934116943803</v>
      </c>
      <c r="AH4621" s="140">
        <v>0.96392574699716205</v>
      </c>
      <c r="AI4621" s="44">
        <v>7826.7169693750802</v>
      </c>
      <c r="AJ4621" s="45">
        <v>7270.6671835345996</v>
      </c>
      <c r="AK4621" s="46">
        <v>0.95136079437359999</v>
      </c>
    </row>
    <row r="4622" spans="1:37" x14ac:dyDescent="0.2">
      <c r="A4622" s="35" t="s">
        <v>2618</v>
      </c>
      <c r="B4622" s="35" t="s">
        <v>8849</v>
      </c>
      <c r="C4622" s="85" t="s">
        <v>1065</v>
      </c>
      <c r="D4622" s="85" t="s">
        <v>1065</v>
      </c>
      <c r="E4622" s="85" t="s">
        <v>12898</v>
      </c>
      <c r="F4622" s="85" t="s">
        <v>284</v>
      </c>
      <c r="G4622" s="85" t="s">
        <v>284</v>
      </c>
      <c r="H4622" s="840">
        <v>1.0222615544671101</v>
      </c>
      <c r="I4622" s="840">
        <v>1.02821947394269</v>
      </c>
      <c r="J4622" s="86">
        <v>3875.9166666666702</v>
      </c>
      <c r="K4622" s="44">
        <v>3962.2005966516599</v>
      </c>
      <c r="L4622" s="45">
        <v>3727.90440867608</v>
      </c>
      <c r="M4622" s="46">
        <v>0.96181232190477395</v>
      </c>
      <c r="N4622" s="139">
        <v>3985.29299604572</v>
      </c>
      <c r="O4622" s="45">
        <v>3701.72110536744</v>
      </c>
      <c r="P4622" s="99">
        <v>0.95505693845346795</v>
      </c>
      <c r="Q4622" s="86">
        <v>3902.9420503544802</v>
      </c>
      <c r="R4622" s="44">
        <v>3989.8276073904399</v>
      </c>
      <c r="S4622" s="45">
        <v>3754.08978915745</v>
      </c>
      <c r="T4622" s="140">
        <v>0.96186152413318204</v>
      </c>
      <c r="U4622" s="44">
        <v>4013.0810218442998</v>
      </c>
      <c r="V4622" s="45">
        <v>3727.6952743811098</v>
      </c>
      <c r="W4622" s="99">
        <v>0.95509880143942805</v>
      </c>
      <c r="X4622" s="86">
        <v>3930.7249104760099</v>
      </c>
      <c r="Y4622" s="44">
        <v>4018.2289571658198</v>
      </c>
      <c r="Z4622" s="45">
        <v>3780.998199615</v>
      </c>
      <c r="AA4622" s="46">
        <v>0.96190862645666997</v>
      </c>
      <c r="AB4622" s="139">
        <v>4041.6478996630899</v>
      </c>
      <c r="AC4622" s="45">
        <v>3754.3908872919901</v>
      </c>
      <c r="AD4622" s="99">
        <v>0.95513956656848198</v>
      </c>
      <c r="AE4622" s="142">
        <v>3959.2056641928202</v>
      </c>
      <c r="AF4622" s="44">
        <v>4047.3437367327601</v>
      </c>
      <c r="AG4622" s="45">
        <v>3808.5297675676302</v>
      </c>
      <c r="AH4622" s="140">
        <v>0.961942897286717</v>
      </c>
      <c r="AI4622" s="44">
        <v>4070.9323652672801</v>
      </c>
      <c r="AJ4622" s="45">
        <v>3781.7126223360701</v>
      </c>
      <c r="AK4622" s="46">
        <v>0.95516953224683299</v>
      </c>
    </row>
    <row r="4623" spans="1:37" x14ac:dyDescent="0.2">
      <c r="A4623" s="35" t="s">
        <v>2617</v>
      </c>
      <c r="B4623" s="35" t="s">
        <v>8848</v>
      </c>
      <c r="C4623" s="85" t="s">
        <v>1065</v>
      </c>
      <c r="D4623" s="85" t="s">
        <v>1065</v>
      </c>
      <c r="E4623" s="85" t="s">
        <v>12898</v>
      </c>
      <c r="F4623" s="85" t="s">
        <v>277</v>
      </c>
      <c r="G4623" s="85" t="s">
        <v>277</v>
      </c>
      <c r="H4623" s="840">
        <v>1.04133410688824</v>
      </c>
      <c r="I4623" s="840">
        <v>1.0429355374907701</v>
      </c>
      <c r="J4623" s="86">
        <v>16026.833333333299</v>
      </c>
      <c r="K4623" s="44">
        <v>16689.288175413301</v>
      </c>
      <c r="L4623" s="45">
        <v>15702.4031088597</v>
      </c>
      <c r="M4623" s="46">
        <v>0.97975706006757501</v>
      </c>
      <c r="N4623" s="139">
        <v>16714.9540367749</v>
      </c>
      <c r="O4623" s="45">
        <v>15525.608329066201</v>
      </c>
      <c r="P4623" s="99">
        <v>0.96872588652777103</v>
      </c>
      <c r="Q4623" s="86">
        <v>16091.9200224417</v>
      </c>
      <c r="R4623" s="44">
        <v>16757.065164686301</v>
      </c>
      <c r="S4623" s="45">
        <v>15766.978782358899</v>
      </c>
      <c r="T4623" s="140">
        <v>0.97980718027247904</v>
      </c>
      <c r="U4623" s="44">
        <v>16782.835257863699</v>
      </c>
      <c r="V4623" s="45">
        <v>15589.3427869801</v>
      </c>
      <c r="W4623" s="99">
        <v>0.968768348664377</v>
      </c>
      <c r="X4623" s="86">
        <v>16154.603257311799</v>
      </c>
      <c r="Y4623" s="44">
        <v>16822.339355086599</v>
      </c>
      <c r="Z4623" s="45">
        <v>15829.1713819507</v>
      </c>
      <c r="AA4623" s="46">
        <v>0.97985516139408901</v>
      </c>
      <c r="AB4623" s="139">
        <v>16848.2098311146</v>
      </c>
      <c r="AC4623" s="45">
        <v>15650.7362906088</v>
      </c>
      <c r="AD4623" s="99">
        <v>0.96880969723134902</v>
      </c>
      <c r="AE4623" s="142">
        <v>16217.997373046301</v>
      </c>
      <c r="AF4623" s="44">
        <v>16888.353809977001</v>
      </c>
      <c r="AG4623" s="45">
        <v>15891.854607445301</v>
      </c>
      <c r="AH4623" s="140">
        <v>0.97989007162234099</v>
      </c>
      <c r="AI4623" s="44">
        <v>16914.325807281901</v>
      </c>
      <c r="AJ4623" s="45">
        <v>15712.6460634536</v>
      </c>
      <c r="AK4623" s="46">
        <v>0.96884009178392205</v>
      </c>
    </row>
    <row r="4624" spans="1:37" x14ac:dyDescent="0.2">
      <c r="A4624" s="35" t="s">
        <v>2616</v>
      </c>
      <c r="B4624" s="35" t="s">
        <v>8106</v>
      </c>
      <c r="C4624" s="85" t="s">
        <v>1065</v>
      </c>
      <c r="D4624" s="85" t="s">
        <v>1065</v>
      </c>
      <c r="E4624" s="85" t="s">
        <v>12898</v>
      </c>
      <c r="F4624" s="85" t="s">
        <v>277</v>
      </c>
      <c r="G4624" s="85" t="s">
        <v>277</v>
      </c>
      <c r="H4624" s="840">
        <v>1.04133410688824</v>
      </c>
      <c r="I4624" s="840">
        <v>1.0429355374907701</v>
      </c>
      <c r="J4624" s="86">
        <v>2418.3333333333298</v>
      </c>
      <c r="K4624" s="44">
        <v>2518.2929818247198</v>
      </c>
      <c r="L4624" s="45">
        <v>2369.3791569300902</v>
      </c>
      <c r="M4624" s="46">
        <v>0.97975706006757501</v>
      </c>
      <c r="N4624" s="139">
        <v>2522.1657748318398</v>
      </c>
      <c r="O4624" s="45">
        <v>2342.7021022529898</v>
      </c>
      <c r="P4624" s="99">
        <v>0.96872588652777203</v>
      </c>
      <c r="Q4624" s="86">
        <v>2429.2424943098899</v>
      </c>
      <c r="R4624" s="44">
        <v>2529.6530632271401</v>
      </c>
      <c r="S4624" s="45">
        <v>2380.18923854786</v>
      </c>
      <c r="T4624" s="140">
        <v>0.97980718027247904</v>
      </c>
      <c r="U4624" s="44">
        <v>2533.5433264984999</v>
      </c>
      <c r="V4624" s="45">
        <v>2353.3732397179201</v>
      </c>
      <c r="W4624" s="99">
        <v>0.968768348664377</v>
      </c>
      <c r="X4624" s="86">
        <v>2439.2000059266202</v>
      </c>
      <c r="Y4624" s="44">
        <v>2540.0221596933802</v>
      </c>
      <c r="Z4624" s="45">
        <v>2390.0627154796898</v>
      </c>
      <c r="AA4624" s="46">
        <v>0.97985516139408901</v>
      </c>
      <c r="AB4624" s="139">
        <v>2543.9283692285599</v>
      </c>
      <c r="AC4624" s="45">
        <v>2363.1206192284699</v>
      </c>
      <c r="AD4624" s="99">
        <v>0.96880969723134902</v>
      </c>
      <c r="AE4624" s="142">
        <v>2449.6233156589501</v>
      </c>
      <c r="AF4624" s="44">
        <v>2550.8763076243099</v>
      </c>
      <c r="AG4624" s="45">
        <v>2400.3615662287998</v>
      </c>
      <c r="AH4624" s="140">
        <v>0.97989007162234099</v>
      </c>
      <c r="AI4624" s="44">
        <v>2554.7992093666799</v>
      </c>
      <c r="AJ4624" s="45">
        <v>2373.2932779790499</v>
      </c>
      <c r="AK4624" s="46">
        <v>0.96884009178392205</v>
      </c>
    </row>
    <row r="4625" spans="1:37" x14ac:dyDescent="0.2">
      <c r="A4625" s="35" t="s">
        <v>2615</v>
      </c>
      <c r="B4625" s="35" t="s">
        <v>8847</v>
      </c>
      <c r="C4625" s="85" t="s">
        <v>1065</v>
      </c>
      <c r="D4625" s="85" t="s">
        <v>1065</v>
      </c>
      <c r="E4625" s="85" t="s">
        <v>12898</v>
      </c>
      <c r="F4625" s="85" t="s">
        <v>277</v>
      </c>
      <c r="G4625" s="85" t="s">
        <v>277</v>
      </c>
      <c r="H4625" s="840">
        <v>1.04133410688824</v>
      </c>
      <c r="I4625" s="840">
        <v>1.0429355374907701</v>
      </c>
      <c r="J4625" s="86">
        <v>2481.6666666666702</v>
      </c>
      <c r="K4625" s="44">
        <v>2584.2441419276402</v>
      </c>
      <c r="L4625" s="45">
        <v>2431.4304374010298</v>
      </c>
      <c r="M4625" s="46">
        <v>0.97975706006757501</v>
      </c>
      <c r="N4625" s="139">
        <v>2588.2183588729199</v>
      </c>
      <c r="O4625" s="45">
        <v>2404.0547417330899</v>
      </c>
      <c r="P4625" s="99">
        <v>0.96872588652777103</v>
      </c>
      <c r="Q4625" s="86">
        <v>2491.3738029255301</v>
      </c>
      <c r="R4625" s="44">
        <v>2594.3525139941999</v>
      </c>
      <c r="S4625" s="45">
        <v>2441.0659408491802</v>
      </c>
      <c r="T4625" s="140">
        <v>0.97980718027247904</v>
      </c>
      <c r="U4625" s="44">
        <v>2598.3422762445498</v>
      </c>
      <c r="V4625" s="45">
        <v>2413.5640849658498</v>
      </c>
      <c r="W4625" s="99">
        <v>0.968768348664377</v>
      </c>
      <c r="X4625" s="86">
        <v>2500.7295213555999</v>
      </c>
      <c r="Y4625" s="44">
        <v>2604.0949426898801</v>
      </c>
      <c r="Z4625" s="45">
        <v>2450.35272875086</v>
      </c>
      <c r="AA4625" s="46">
        <v>0.97985516139408901</v>
      </c>
      <c r="AB4625" s="139">
        <v>2608.0996874740299</v>
      </c>
      <c r="AC4625" s="45">
        <v>2422.7310104420199</v>
      </c>
      <c r="AD4625" s="99">
        <v>0.96880969723134902</v>
      </c>
      <c r="AE4625" s="142">
        <v>2509.6794930525598</v>
      </c>
      <c r="AF4625" s="44">
        <v>2613.41485347361</v>
      </c>
      <c r="AG4625" s="45">
        <v>2459.2100181964001</v>
      </c>
      <c r="AH4625" s="140">
        <v>0.97989007162234099</v>
      </c>
      <c r="AI4625" s="44">
        <v>2617.43393101633</v>
      </c>
      <c r="AJ4625" s="45">
        <v>2431.47811039727</v>
      </c>
      <c r="AK4625" s="46">
        <v>0.96884009178392205</v>
      </c>
    </row>
    <row r="4626" spans="1:37" x14ac:dyDescent="0.2">
      <c r="A4626" s="35" t="s">
        <v>2614</v>
      </c>
      <c r="B4626" s="35" t="s">
        <v>8846</v>
      </c>
      <c r="C4626" s="85" t="s">
        <v>1065</v>
      </c>
      <c r="D4626" s="85" t="s">
        <v>1065</v>
      </c>
      <c r="E4626" s="85" t="s">
        <v>12898</v>
      </c>
      <c r="F4626" s="85" t="s">
        <v>277</v>
      </c>
      <c r="G4626" s="85" t="s">
        <v>277</v>
      </c>
      <c r="H4626" s="840">
        <v>1.04133410688824</v>
      </c>
      <c r="I4626" s="840">
        <v>1.0429355374907701</v>
      </c>
      <c r="J4626" s="86">
        <v>8495.4166666666697</v>
      </c>
      <c r="K4626" s="44">
        <v>8846.5671272267791</v>
      </c>
      <c r="L4626" s="45">
        <v>8323.4444573824094</v>
      </c>
      <c r="M4626" s="46">
        <v>0.97975706006757501</v>
      </c>
      <c r="N4626" s="139">
        <v>8860.1719474580204</v>
      </c>
      <c r="O4626" s="45">
        <v>8229.7300418394698</v>
      </c>
      <c r="P4626" s="99">
        <v>0.96872588652777103</v>
      </c>
      <c r="Q4626" s="86">
        <v>8536.0841738650397</v>
      </c>
      <c r="R4626" s="44">
        <v>8888.9155895145595</v>
      </c>
      <c r="S4626" s="45">
        <v>8363.7165649632407</v>
      </c>
      <c r="T4626" s="140">
        <v>0.97980718027247904</v>
      </c>
      <c r="U4626" s="44">
        <v>8902.5855359363595</v>
      </c>
      <c r="V4626" s="45">
        <v>8269.4881691753508</v>
      </c>
      <c r="W4626" s="99">
        <v>0.968768348664377</v>
      </c>
      <c r="X4626" s="86">
        <v>8572.8949012289195</v>
      </c>
      <c r="Y4626" s="44">
        <v>8927.2478554179397</v>
      </c>
      <c r="Z4626" s="45">
        <v>8400.1953170582292</v>
      </c>
      <c r="AA4626" s="46">
        <v>0.97985516139408901</v>
      </c>
      <c r="AB4626" s="139">
        <v>8940.97675166505</v>
      </c>
      <c r="AC4626" s="45">
        <v>8305.5037136557694</v>
      </c>
      <c r="AD4626" s="99">
        <v>0.96880969723134902</v>
      </c>
      <c r="AE4626" s="142">
        <v>8606.80384511804</v>
      </c>
      <c r="AF4626" s="44">
        <v>8962.5583952182405</v>
      </c>
      <c r="AG4626" s="45">
        <v>8433.7216362321597</v>
      </c>
      <c r="AH4626" s="140">
        <v>0.97989007162234099</v>
      </c>
      <c r="AI4626" s="44">
        <v>8976.3415942857901</v>
      </c>
      <c r="AJ4626" s="45">
        <v>8338.6166272703795</v>
      </c>
      <c r="AK4626" s="46">
        <v>0.96884009178392305</v>
      </c>
    </row>
    <row r="4627" spans="1:37" x14ac:dyDescent="0.2">
      <c r="A4627" s="35" t="s">
        <v>2613</v>
      </c>
      <c r="B4627" s="35" t="s">
        <v>8845</v>
      </c>
      <c r="C4627" s="85" t="s">
        <v>1065</v>
      </c>
      <c r="D4627" s="85" t="s">
        <v>1065</v>
      </c>
      <c r="E4627" s="85" t="s">
        <v>12898</v>
      </c>
      <c r="F4627" s="85" t="s">
        <v>278</v>
      </c>
      <c r="G4627" s="85" t="s">
        <v>278</v>
      </c>
      <c r="H4627" s="840">
        <v>1.0243687388259699</v>
      </c>
      <c r="I4627" s="840">
        <v>1.0241194494756301</v>
      </c>
      <c r="J4627" s="86">
        <v>5927.3333333333303</v>
      </c>
      <c r="K4627" s="44">
        <v>6071.7749712677996</v>
      </c>
      <c r="L4627" s="45">
        <v>5712.7336518515604</v>
      </c>
      <c r="M4627" s="46">
        <v>0.96379490246061605</v>
      </c>
      <c r="N4627" s="139">
        <v>6070.2973501919096</v>
      </c>
      <c r="O4627" s="45">
        <v>5638.3678287536504</v>
      </c>
      <c r="P4627" s="99">
        <v>0.951248649547911</v>
      </c>
      <c r="Q4627" s="86">
        <v>5935.9480227549302</v>
      </c>
      <c r="R4627" s="44">
        <v>6080.59958980598</v>
      </c>
      <c r="S4627" s="45">
        <v>5721.32910949898</v>
      </c>
      <c r="T4627" s="140">
        <v>0.96384420610941501</v>
      </c>
      <c r="U4627" s="44">
        <v>6079.11982117977</v>
      </c>
      <c r="V4627" s="45">
        <v>5646.8100460613005</v>
      </c>
      <c r="W4627" s="99">
        <v>0.95129034560524195</v>
      </c>
      <c r="X4627" s="86">
        <v>5941.1479076593796</v>
      </c>
      <c r="Y4627" s="44">
        <v>6085.9261893475896</v>
      </c>
      <c r="Z4627" s="45">
        <v>5726.6214071443301</v>
      </c>
      <c r="AA4627" s="46">
        <v>0.96389140552476604</v>
      </c>
      <c r="AB4627" s="139">
        <v>6084.4451244454503</v>
      </c>
      <c r="AC4627" s="45">
        <v>5651.9978722912501</v>
      </c>
      <c r="AD4627" s="99">
        <v>0.95133094818337105</v>
      </c>
      <c r="AE4627" s="142">
        <v>5946.9594092192001</v>
      </c>
      <c r="AF4627" s="44">
        <v>6091.8793098711103</v>
      </c>
      <c r="AG4627" s="45">
        <v>5732.4272908934199</v>
      </c>
      <c r="AH4627" s="140">
        <v>0.96392574699716205</v>
      </c>
      <c r="AI4627" s="44">
        <v>6090.3967962235201</v>
      </c>
      <c r="AJ4627" s="45">
        <v>5657.7040276623402</v>
      </c>
      <c r="AK4627" s="46">
        <v>0.95136079437359999</v>
      </c>
    </row>
    <row r="4628" spans="1:37" x14ac:dyDescent="0.2">
      <c r="A4628" s="35" t="s">
        <v>2612</v>
      </c>
      <c r="B4628" s="35" t="s">
        <v>8844</v>
      </c>
      <c r="C4628" s="85" t="s">
        <v>1065</v>
      </c>
      <c r="D4628" s="85" t="s">
        <v>1065</v>
      </c>
      <c r="E4628" s="85" t="s">
        <v>12898</v>
      </c>
      <c r="F4628" s="85" t="s">
        <v>278</v>
      </c>
      <c r="G4628" s="85" t="s">
        <v>278</v>
      </c>
      <c r="H4628" s="840">
        <v>1.0243687388259699</v>
      </c>
      <c r="I4628" s="840">
        <v>1.0241194494756301</v>
      </c>
      <c r="J4628" s="86">
        <v>3060</v>
      </c>
      <c r="K4628" s="44">
        <v>3134.5683408074701</v>
      </c>
      <c r="L4628" s="45">
        <v>2949.2124015294899</v>
      </c>
      <c r="M4628" s="46">
        <v>0.96379490246061705</v>
      </c>
      <c r="N4628" s="139">
        <v>3133.8055153954401</v>
      </c>
      <c r="O4628" s="45">
        <v>2910.82086761661</v>
      </c>
      <c r="P4628" s="99">
        <v>0.951248649547911</v>
      </c>
      <c r="Q4628" s="86">
        <v>3064.1330262391102</v>
      </c>
      <c r="R4628" s="44">
        <v>3138.8020836835599</v>
      </c>
      <c r="S4628" s="45">
        <v>2953.3468640890801</v>
      </c>
      <c r="T4628" s="140">
        <v>0.96384420610941501</v>
      </c>
      <c r="U4628" s="44">
        <v>3138.03822795211</v>
      </c>
      <c r="V4628" s="45">
        <v>2914.8801655114398</v>
      </c>
      <c r="W4628" s="99">
        <v>0.95129034560524195</v>
      </c>
      <c r="X4628" s="86">
        <v>3068.2107293767999</v>
      </c>
      <c r="Y4628" s="44">
        <v>3142.97915530402</v>
      </c>
      <c r="Z4628" s="45">
        <v>2957.4219523851698</v>
      </c>
      <c r="AA4628" s="46">
        <v>0.96389140552476604</v>
      </c>
      <c r="AB4628" s="139">
        <v>3142.2142830446001</v>
      </c>
      <c r="AC4628" s="45">
        <v>2918.8838224044198</v>
      </c>
      <c r="AD4628" s="99">
        <v>0.95133094818337105</v>
      </c>
      <c r="AE4628" s="142">
        <v>3068.4951065188802</v>
      </c>
      <c r="AF4628" s="44">
        <v>3143.2704623584</v>
      </c>
      <c r="AG4628" s="45">
        <v>2957.80143770835</v>
      </c>
      <c r="AH4628" s="140">
        <v>0.96392574699716205</v>
      </c>
      <c r="AI4628" s="44">
        <v>3142.5055192067898</v>
      </c>
      <c r="AJ4628" s="45">
        <v>2919.2459420692999</v>
      </c>
      <c r="AK4628" s="46">
        <v>0.95136079437359999</v>
      </c>
    </row>
    <row r="4629" spans="1:37" x14ac:dyDescent="0.2">
      <c r="A4629" s="35" t="s">
        <v>2611</v>
      </c>
      <c r="B4629" s="35" t="s">
        <v>8843</v>
      </c>
      <c r="C4629" s="85" t="s">
        <v>1065</v>
      </c>
      <c r="D4629" s="85" t="s">
        <v>1065</v>
      </c>
      <c r="E4629" s="85" t="s">
        <v>12898</v>
      </c>
      <c r="F4629" s="85" t="s">
        <v>457</v>
      </c>
      <c r="G4629" s="85" t="s">
        <v>457</v>
      </c>
      <c r="H4629" s="840">
        <v>1.02340805231554</v>
      </c>
      <c r="I4629" s="840">
        <v>1.0238268770904599</v>
      </c>
      <c r="J4629" s="86">
        <v>9901.8333333333303</v>
      </c>
      <c r="K4629" s="44">
        <v>10133.615966019701</v>
      </c>
      <c r="L4629" s="45">
        <v>9534.3864385562902</v>
      </c>
      <c r="M4629" s="46">
        <v>0.96289102407530103</v>
      </c>
      <c r="N4629" s="139">
        <v>10137.763099136801</v>
      </c>
      <c r="O4629" s="45">
        <v>9416.4147184473604</v>
      </c>
      <c r="P4629" s="99">
        <v>0.95097689503095595</v>
      </c>
      <c r="Q4629" s="86">
        <v>9886.2989750205797</v>
      </c>
      <c r="R4629" s="44">
        <v>10117.717978634901</v>
      </c>
      <c r="S4629" s="45">
        <v>9519.9155178563706</v>
      </c>
      <c r="T4629" s="140">
        <v>0.96294028148552502</v>
      </c>
      <c r="U4629" s="44">
        <v>10121.8586055779</v>
      </c>
      <c r="V4629" s="45">
        <v>9402.0540045379494</v>
      </c>
      <c r="W4629" s="99">
        <v>0.95101857917647903</v>
      </c>
      <c r="X4629" s="86">
        <v>9868.3397814006094</v>
      </c>
      <c r="Y4629" s="44">
        <v>10099.338395271099</v>
      </c>
      <c r="Z4629" s="45">
        <v>9503.0872299412804</v>
      </c>
      <c r="AA4629" s="46">
        <v>0.96298743663571995</v>
      </c>
      <c r="AB4629" s="139">
        <v>10103.4715004589</v>
      </c>
      <c r="AC4629" s="45">
        <v>9385.3750433082805</v>
      </c>
      <c r="AD4629" s="99">
        <v>0.95105917015518604</v>
      </c>
      <c r="AE4629" s="142">
        <v>9854.0859003811001</v>
      </c>
      <c r="AF4629" s="44">
        <v>10084.750858658999</v>
      </c>
      <c r="AG4629" s="45">
        <v>9489.6990080489595</v>
      </c>
      <c r="AH4629" s="140">
        <v>0.96302174590155998</v>
      </c>
      <c r="AI4629" s="44">
        <v>10088.877993968301</v>
      </c>
      <c r="AJ4629" s="45">
        <v>9372.1127819556605</v>
      </c>
      <c r="AK4629" s="46">
        <v>0.95108900781889905</v>
      </c>
    </row>
    <row r="4630" spans="1:37" x14ac:dyDescent="0.2">
      <c r="A4630" s="35" t="s">
        <v>2610</v>
      </c>
      <c r="B4630" s="35" t="s">
        <v>8842</v>
      </c>
      <c r="C4630" s="85" t="s">
        <v>1065</v>
      </c>
      <c r="D4630" s="85" t="s">
        <v>1065</v>
      </c>
      <c r="E4630" s="85" t="s">
        <v>12898</v>
      </c>
      <c r="F4630" s="85" t="s">
        <v>430</v>
      </c>
      <c r="G4630" s="85" t="s">
        <v>430</v>
      </c>
      <c r="H4630" s="840">
        <v>1.0215351467882601</v>
      </c>
      <c r="I4630" s="840">
        <v>1.02910512944225</v>
      </c>
      <c r="J4630" s="86">
        <v>3448.0833333333298</v>
      </c>
      <c r="K4630" s="44">
        <v>3522.3383140548299</v>
      </c>
      <c r="L4630" s="45">
        <v>3314.0524336173798</v>
      </c>
      <c r="M4630" s="46">
        <v>0.961128868777546</v>
      </c>
      <c r="N4630" s="139">
        <v>3548.4402450776602</v>
      </c>
      <c r="O4630" s="45">
        <v>3295.95243295093</v>
      </c>
      <c r="P4630" s="99">
        <v>0.95587957549873503</v>
      </c>
      <c r="Q4630" s="86">
        <v>3474.00384958634</v>
      </c>
      <c r="R4630" s="44">
        <v>3548.81703243017</v>
      </c>
      <c r="S4630" s="45">
        <v>3339.1361973526</v>
      </c>
      <c r="T4630" s="140">
        <v>0.96117803604339802</v>
      </c>
      <c r="U4630" s="44">
        <v>3575.1151813114202</v>
      </c>
      <c r="V4630" s="45">
        <v>3320.87488246575</v>
      </c>
      <c r="W4630" s="99">
        <v>0.95592147454332299</v>
      </c>
      <c r="X4630" s="86">
        <v>3497.8604241623102</v>
      </c>
      <c r="Y4630" s="44">
        <v>3573.1873618415102</v>
      </c>
      <c r="Z4630" s="45">
        <v>3362.2312531287298</v>
      </c>
      <c r="AA4630" s="46">
        <v>0.96122510489650004</v>
      </c>
      <c r="AB4630" s="139">
        <v>3599.6661045784799</v>
      </c>
      <c r="AC4630" s="45">
        <v>3343.8226079639098</v>
      </c>
      <c r="AD4630" s="99">
        <v>0.95596227478536699</v>
      </c>
      <c r="AE4630" s="142">
        <v>3521.2557236807502</v>
      </c>
      <c r="AF4630" s="44">
        <v>3597.0864825692302</v>
      </c>
      <c r="AG4630" s="45">
        <v>3384.8399929676202</v>
      </c>
      <c r="AH4630" s="140">
        <v>0.96125935137407703</v>
      </c>
      <c r="AI4630" s="44">
        <v>3623.7423273177401</v>
      </c>
      <c r="AJ4630" s="45">
        <v>3366.2932394140298</v>
      </c>
      <c r="AK4630" s="46">
        <v>0.95599226627461598</v>
      </c>
    </row>
    <row r="4631" spans="1:37" x14ac:dyDescent="0.2">
      <c r="A4631" s="35" t="s">
        <v>2609</v>
      </c>
      <c r="B4631" s="35" t="s">
        <v>8841</v>
      </c>
      <c r="C4631" s="85" t="s">
        <v>1065</v>
      </c>
      <c r="D4631" s="85" t="s">
        <v>1065</v>
      </c>
      <c r="E4631" s="85" t="s">
        <v>12898</v>
      </c>
      <c r="F4631" s="85" t="s">
        <v>457</v>
      </c>
      <c r="G4631" s="85" t="s">
        <v>457</v>
      </c>
      <c r="H4631" s="840">
        <v>1.02340805231554</v>
      </c>
      <c r="I4631" s="840">
        <v>1.0238268770904599</v>
      </c>
      <c r="J4631" s="86">
        <v>8613.75</v>
      </c>
      <c r="K4631" s="44">
        <v>8815.3811106329595</v>
      </c>
      <c r="L4631" s="45">
        <v>8294.1025586286305</v>
      </c>
      <c r="M4631" s="46">
        <v>0.96289102407530103</v>
      </c>
      <c r="N4631" s="139">
        <v>8818.9887625379106</v>
      </c>
      <c r="O4631" s="45">
        <v>8191.4772295728999</v>
      </c>
      <c r="P4631" s="99">
        <v>0.95097689503095595</v>
      </c>
      <c r="Q4631" s="86">
        <v>8606.0522222246309</v>
      </c>
      <c r="R4631" s="44">
        <v>8807.5031428727107</v>
      </c>
      <c r="S4631" s="45">
        <v>8287.1143493481104</v>
      </c>
      <c r="T4631" s="140">
        <v>0.96294028148552502</v>
      </c>
      <c r="U4631" s="44">
        <v>8811.1075707576201</v>
      </c>
      <c r="V4631" s="45">
        <v>8184.5155566986396</v>
      </c>
      <c r="W4631" s="99">
        <v>0.95101857917647903</v>
      </c>
      <c r="X4631" s="86">
        <v>8597.5860244065807</v>
      </c>
      <c r="Y4631" s="44">
        <v>8798.8387678532199</v>
      </c>
      <c r="Z4631" s="45">
        <v>8279.3673268983894</v>
      </c>
      <c r="AA4631" s="46">
        <v>0.96298743663571995</v>
      </c>
      <c r="AB4631" s="139">
        <v>8802.43964988474</v>
      </c>
      <c r="AC4631" s="45">
        <v>8176.8130297099497</v>
      </c>
      <c r="AD4631" s="99">
        <v>0.95105917015518604</v>
      </c>
      <c r="AE4631" s="142">
        <v>8591.5668261284809</v>
      </c>
      <c r="AF4631" s="44">
        <v>8792.67867186693</v>
      </c>
      <c r="AG4631" s="45">
        <v>8273.8656849281797</v>
      </c>
      <c r="AH4631" s="140">
        <v>0.96302174590155998</v>
      </c>
      <c r="AI4631" s="44">
        <v>8796.2770329090908</v>
      </c>
      <c r="AJ4631" s="45">
        <v>8171.3447682723099</v>
      </c>
      <c r="AK4631" s="46">
        <v>0.95108900781889905</v>
      </c>
    </row>
    <row r="4632" spans="1:37" x14ac:dyDescent="0.2">
      <c r="A4632" s="35" t="s">
        <v>2608</v>
      </c>
      <c r="B4632" s="35" t="s">
        <v>8840</v>
      </c>
      <c r="C4632" s="85" t="s">
        <v>1065</v>
      </c>
      <c r="D4632" s="85" t="s">
        <v>1065</v>
      </c>
      <c r="E4632" s="85" t="s">
        <v>12898</v>
      </c>
      <c r="F4632" s="85" t="s">
        <v>457</v>
      </c>
      <c r="G4632" s="85" t="s">
        <v>457</v>
      </c>
      <c r="H4632" s="840">
        <v>1.02340805231554</v>
      </c>
      <c r="I4632" s="840">
        <v>1.0238268770904599</v>
      </c>
      <c r="J4632" s="86">
        <v>7012.5833333333303</v>
      </c>
      <c r="K4632" s="44">
        <v>7176.7342508670599</v>
      </c>
      <c r="L4632" s="45">
        <v>6752.3535472467202</v>
      </c>
      <c r="M4632" s="46">
        <v>0.96289102407530103</v>
      </c>
      <c r="N4632" s="139">
        <v>7179.6712945032496</v>
      </c>
      <c r="O4632" s="45">
        <v>6668.8047244791696</v>
      </c>
      <c r="P4632" s="99">
        <v>0.95097689503095595</v>
      </c>
      <c r="Q4632" s="86">
        <v>6991.4870997704602</v>
      </c>
      <c r="R4632" s="44">
        <v>7155.1441955652899</v>
      </c>
      <c r="S4632" s="45">
        <v>6732.3845558553803</v>
      </c>
      <c r="T4632" s="140">
        <v>0.96294028148552502</v>
      </c>
      <c r="U4632" s="44">
        <v>7158.0724035761896</v>
      </c>
      <c r="V4632" s="45">
        <v>6649.03412795438</v>
      </c>
      <c r="W4632" s="99">
        <v>0.95101857917647903</v>
      </c>
      <c r="X4632" s="86">
        <v>6973.4461492542796</v>
      </c>
      <c r="Y4632" s="44">
        <v>7136.6809415356101</v>
      </c>
      <c r="Z4632" s="45">
        <v>6715.3410317876196</v>
      </c>
      <c r="AA4632" s="46">
        <v>0.96298743663572095</v>
      </c>
      <c r="AB4632" s="139">
        <v>7139.6015935494697</v>
      </c>
      <c r="AC4632" s="45">
        <v>6632.1599078316503</v>
      </c>
      <c r="AD4632" s="99">
        <v>0.95105917015518604</v>
      </c>
      <c r="AE4632" s="142">
        <v>6957.3063513694997</v>
      </c>
      <c r="AF4632" s="44">
        <v>7120.1633424175698</v>
      </c>
      <c r="AG4632" s="45">
        <v>6700.0373092678701</v>
      </c>
      <c r="AH4632" s="140">
        <v>0.96302174590155998</v>
      </c>
      <c r="AI4632" s="44">
        <v>7123.0772346842296</v>
      </c>
      <c r="AJ4632" s="45">
        <v>6617.0175948161404</v>
      </c>
      <c r="AK4632" s="46">
        <v>0.95108900781889905</v>
      </c>
    </row>
    <row r="4633" spans="1:37" x14ac:dyDescent="0.2">
      <c r="A4633" s="35" t="s">
        <v>2607</v>
      </c>
      <c r="B4633" s="35" t="s">
        <v>8839</v>
      </c>
      <c r="C4633" s="85" t="s">
        <v>1065</v>
      </c>
      <c r="D4633" s="85" t="s">
        <v>1065</v>
      </c>
      <c r="E4633" s="85" t="s">
        <v>12898</v>
      </c>
      <c r="F4633" s="85" t="s">
        <v>284</v>
      </c>
      <c r="G4633" s="85" t="s">
        <v>284</v>
      </c>
      <c r="H4633" s="840">
        <v>1.0222615544671101</v>
      </c>
      <c r="I4633" s="840">
        <v>1.02821947394269</v>
      </c>
      <c r="J4633" s="86">
        <v>10915</v>
      </c>
      <c r="K4633" s="44">
        <v>11157.984867008599</v>
      </c>
      <c r="L4633" s="45">
        <v>10498.1814935906</v>
      </c>
      <c r="M4633" s="46">
        <v>0.96181232190477395</v>
      </c>
      <c r="N4633" s="139">
        <v>11223.0155580845</v>
      </c>
      <c r="O4633" s="45">
        <v>10424.446483219601</v>
      </c>
      <c r="P4633" s="99">
        <v>0.95505693845346795</v>
      </c>
      <c r="Q4633" s="86">
        <v>10994.254653796401</v>
      </c>
      <c r="R4633" s="44">
        <v>11239.0038525972</v>
      </c>
      <c r="S4633" s="45">
        <v>10574.950538008899</v>
      </c>
      <c r="T4633" s="140">
        <v>0.96186152413318204</v>
      </c>
      <c r="U4633" s="44">
        <v>11304.5067365185</v>
      </c>
      <c r="V4633" s="45">
        <v>10500.599442560801</v>
      </c>
      <c r="W4633" s="99">
        <v>0.95509880143942805</v>
      </c>
      <c r="X4633" s="86">
        <v>11079.555352208499</v>
      </c>
      <c r="Y4633" s="44">
        <v>11326.2034771531</v>
      </c>
      <c r="Z4633" s="45">
        <v>10657.5198705935</v>
      </c>
      <c r="AA4633" s="46">
        <v>0.96190862645666997</v>
      </c>
      <c r="AB4633" s="139">
        <v>11392.2145757668</v>
      </c>
      <c r="AC4633" s="45">
        <v>10582.5216968799</v>
      </c>
      <c r="AD4633" s="99">
        <v>0.95513956656848198</v>
      </c>
      <c r="AE4633" s="142">
        <v>11164.011433139</v>
      </c>
      <c r="AF4633" s="44">
        <v>11412.5396817293</v>
      </c>
      <c r="AG4633" s="45">
        <v>10739.141503335701</v>
      </c>
      <c r="AH4633" s="140">
        <v>0.961942897286717</v>
      </c>
      <c r="AI4633" s="44">
        <v>11479.0539628724</v>
      </c>
      <c r="AJ4633" s="45">
        <v>10663.5235785897</v>
      </c>
      <c r="AK4633" s="46">
        <v>0.95516953224683299</v>
      </c>
    </row>
    <row r="4634" spans="1:37" x14ac:dyDescent="0.2">
      <c r="A4634" s="35" t="s">
        <v>2606</v>
      </c>
      <c r="B4634" s="35" t="s">
        <v>8838</v>
      </c>
      <c r="C4634" s="85" t="s">
        <v>1065</v>
      </c>
      <c r="D4634" s="85" t="s">
        <v>1065</v>
      </c>
      <c r="E4634" s="85" t="s">
        <v>12898</v>
      </c>
      <c r="F4634" s="85" t="s">
        <v>284</v>
      </c>
      <c r="G4634" s="85" t="s">
        <v>284</v>
      </c>
      <c r="H4634" s="840">
        <v>1.0222615544671101</v>
      </c>
      <c r="I4634" s="840">
        <v>1.02821947394269</v>
      </c>
      <c r="J4634" s="86">
        <v>4017.5833333333298</v>
      </c>
      <c r="K4634" s="44">
        <v>4107.0209835345104</v>
      </c>
      <c r="L4634" s="45">
        <v>3864.1611542792598</v>
      </c>
      <c r="M4634" s="46">
        <v>0.96181232190477395</v>
      </c>
      <c r="N4634" s="139">
        <v>4130.9574215209304</v>
      </c>
      <c r="O4634" s="45">
        <v>3837.0208383150102</v>
      </c>
      <c r="P4634" s="99">
        <v>0.95505693845346795</v>
      </c>
      <c r="Q4634" s="86">
        <v>4043.9601845535499</v>
      </c>
      <c r="R4634" s="44">
        <v>4133.9850244648296</v>
      </c>
      <c r="S4634" s="45">
        <v>3889.7297066485798</v>
      </c>
      <c r="T4634" s="140">
        <v>0.96186152413318204</v>
      </c>
      <c r="U4634" s="44">
        <v>4158.07861360685</v>
      </c>
      <c r="V4634" s="45">
        <v>3862.3815253358598</v>
      </c>
      <c r="W4634" s="99">
        <v>0.95509880143942805</v>
      </c>
      <c r="X4634" s="86">
        <v>4070.2851810479501</v>
      </c>
      <c r="Y4634" s="44">
        <v>4160.8960563025403</v>
      </c>
      <c r="Z4634" s="45">
        <v>3915.2424277887699</v>
      </c>
      <c r="AA4634" s="46">
        <v>0.96190862645666997</v>
      </c>
      <c r="AB4634" s="139">
        <v>4185.1464876538703</v>
      </c>
      <c r="AC4634" s="45">
        <v>3887.6904236362502</v>
      </c>
      <c r="AD4634" s="99">
        <v>0.95513956656848198</v>
      </c>
      <c r="AE4634" s="142">
        <v>4096.7215265109398</v>
      </c>
      <c r="AF4634" s="44">
        <v>4187.9209159099601</v>
      </c>
      <c r="AG4634" s="45">
        <v>3940.8121745887902</v>
      </c>
      <c r="AH4634" s="140">
        <v>0.961942897286717</v>
      </c>
      <c r="AI4634" s="44">
        <v>4212.3288528787898</v>
      </c>
      <c r="AJ4634" s="45">
        <v>3913.0635842229799</v>
      </c>
      <c r="AK4634" s="46">
        <v>0.95516953224683299</v>
      </c>
    </row>
    <row r="4635" spans="1:37" x14ac:dyDescent="0.2">
      <c r="A4635" s="35" t="s">
        <v>2605</v>
      </c>
      <c r="B4635" s="35" t="s">
        <v>8837</v>
      </c>
      <c r="C4635" s="85" t="s">
        <v>1065</v>
      </c>
      <c r="D4635" s="85" t="s">
        <v>1065</v>
      </c>
      <c r="E4635" s="85" t="s">
        <v>12898</v>
      </c>
      <c r="F4635" s="85" t="s">
        <v>280</v>
      </c>
      <c r="G4635" s="85" t="s">
        <v>280</v>
      </c>
      <c r="H4635" s="840">
        <v>1.0200460366281601</v>
      </c>
      <c r="I4635" s="840">
        <v>1.0336451897296901</v>
      </c>
      <c r="J4635" s="86">
        <v>5674.1666666666697</v>
      </c>
      <c r="K4635" s="44">
        <v>5787.9112195009302</v>
      </c>
      <c r="L4635" s="45">
        <v>5445.6555709060203</v>
      </c>
      <c r="M4635" s="46">
        <v>0.95972781393555895</v>
      </c>
      <c r="N4635" s="139">
        <v>5865.0750807245704</v>
      </c>
      <c r="O4635" s="45">
        <v>5447.7480658071399</v>
      </c>
      <c r="P4635" s="99">
        <v>0.96009658965612599</v>
      </c>
      <c r="Q4635" s="86">
        <v>5703.7451333752697</v>
      </c>
      <c r="R4635" s="44">
        <v>5818.0826172365796</v>
      </c>
      <c r="S4635" s="45">
        <v>5474.3228768542804</v>
      </c>
      <c r="T4635" s="140">
        <v>0.95977690952940298</v>
      </c>
      <c r="U4635" s="44">
        <v>5895.6487205575004</v>
      </c>
      <c r="V4635" s="45">
        <v>5476.3862865975998</v>
      </c>
      <c r="W4635" s="99">
        <v>0.96013867354498605</v>
      </c>
      <c r="X4635" s="86">
        <v>5732.1861660751101</v>
      </c>
      <c r="Y4635" s="44">
        <v>5847.0937799196599</v>
      </c>
      <c r="Z4635" s="45">
        <v>5501.8893374482204</v>
      </c>
      <c r="AA4635" s="46">
        <v>0.95982390976939003</v>
      </c>
      <c r="AB4635" s="139">
        <v>5925.0466571986299</v>
      </c>
      <c r="AC4635" s="45">
        <v>5503.9285283660602</v>
      </c>
      <c r="AD4635" s="99">
        <v>0.96017965378376102</v>
      </c>
      <c r="AE4635" s="142">
        <v>5757.4081889594399</v>
      </c>
      <c r="AF4635" s="44">
        <v>5872.8214043985699</v>
      </c>
      <c r="AG4635" s="45">
        <v>5526.2949215961498</v>
      </c>
      <c r="AH4635" s="140">
        <v>0.95985810632526103</v>
      </c>
      <c r="AI4635" s="44">
        <v>5951.1172798282696</v>
      </c>
      <c r="AJ4635" s="45">
        <v>5528.3196365880403</v>
      </c>
      <c r="AK4635" s="46">
        <v>0.96020977758521597</v>
      </c>
    </row>
    <row r="4636" spans="1:37" x14ac:dyDescent="0.2">
      <c r="A4636" s="35" t="s">
        <v>2604</v>
      </c>
      <c r="B4636" s="35" t="s">
        <v>8836</v>
      </c>
      <c r="C4636" s="85" t="s">
        <v>1065</v>
      </c>
      <c r="D4636" s="85" t="s">
        <v>1065</v>
      </c>
      <c r="E4636" s="85" t="s">
        <v>12898</v>
      </c>
      <c r="F4636" s="85" t="s">
        <v>457</v>
      </c>
      <c r="G4636" s="85" t="s">
        <v>457</v>
      </c>
      <c r="H4636" s="840">
        <v>1.02340805231554</v>
      </c>
      <c r="I4636" s="840">
        <v>1.0238268770904599</v>
      </c>
      <c r="J4636" s="86">
        <v>6885</v>
      </c>
      <c r="K4636" s="44">
        <v>7046.1644401924696</v>
      </c>
      <c r="L4636" s="45">
        <v>6629.5047007584499</v>
      </c>
      <c r="M4636" s="46">
        <v>0.96289102407530103</v>
      </c>
      <c r="N4636" s="139">
        <v>7049.0480487677896</v>
      </c>
      <c r="O4636" s="45">
        <v>6547.4759222881303</v>
      </c>
      <c r="P4636" s="99">
        <v>0.95097689503095595</v>
      </c>
      <c r="Q4636" s="86">
        <v>6893.4531629151397</v>
      </c>
      <c r="R4636" s="44">
        <v>7054.8154751873699</v>
      </c>
      <c r="S4636" s="45">
        <v>6637.9837291047897</v>
      </c>
      <c r="T4636" s="140">
        <v>0.96294028148552502</v>
      </c>
      <c r="U4636" s="44">
        <v>7057.7026241567401</v>
      </c>
      <c r="V4636" s="45">
        <v>6555.80203261516</v>
      </c>
      <c r="W4636" s="99">
        <v>0.95101857917647903</v>
      </c>
      <c r="X4636" s="86">
        <v>6901.0940369972104</v>
      </c>
      <c r="Y4636" s="44">
        <v>7062.6352072496802</v>
      </c>
      <c r="Z4636" s="45">
        <v>6645.66685667</v>
      </c>
      <c r="AA4636" s="46">
        <v>0.96298743663572095</v>
      </c>
      <c r="AB4636" s="139">
        <v>7065.52555640642</v>
      </c>
      <c r="AC4636" s="45">
        <v>6563.3487679894697</v>
      </c>
      <c r="AD4636" s="99">
        <v>0.95105917015518604</v>
      </c>
      <c r="AE4636" s="142">
        <v>6907.5688091309803</v>
      </c>
      <c r="AF4636" s="44">
        <v>7069.2615411882898</v>
      </c>
      <c r="AG4636" s="45">
        <v>6652.1389745044798</v>
      </c>
      <c r="AH4636" s="140">
        <v>0.96302174590155998</v>
      </c>
      <c r="AI4636" s="44">
        <v>7072.15460214001</v>
      </c>
      <c r="AJ4636" s="45">
        <v>6569.7127651171504</v>
      </c>
      <c r="AK4636" s="46">
        <v>0.95108900781889905</v>
      </c>
    </row>
    <row r="4637" spans="1:37" x14ac:dyDescent="0.2">
      <c r="A4637" s="35" t="s">
        <v>2603</v>
      </c>
      <c r="B4637" s="35" t="s">
        <v>8835</v>
      </c>
      <c r="C4637" s="85" t="s">
        <v>1065</v>
      </c>
      <c r="D4637" s="85" t="s">
        <v>1065</v>
      </c>
      <c r="E4637" s="85" t="s">
        <v>12898</v>
      </c>
      <c r="F4637" s="85" t="s">
        <v>284</v>
      </c>
      <c r="G4637" s="85" t="s">
        <v>284</v>
      </c>
      <c r="H4637" s="840">
        <v>1.0222615544671101</v>
      </c>
      <c r="I4637" s="840">
        <v>1.02821947394269</v>
      </c>
      <c r="J4637" s="86">
        <v>5041.9166666666697</v>
      </c>
      <c r="K4637" s="44">
        <v>5154.1575691603202</v>
      </c>
      <c r="L4637" s="45">
        <v>4849.3775760170502</v>
      </c>
      <c r="M4637" s="46">
        <v>0.96181232190477395</v>
      </c>
      <c r="N4637" s="139">
        <v>5184.1969026629004</v>
      </c>
      <c r="O4637" s="45">
        <v>4815.3174956041803</v>
      </c>
      <c r="P4637" s="99">
        <v>0.95505693845346795</v>
      </c>
      <c r="Q4637" s="86">
        <v>5075.3850146176701</v>
      </c>
      <c r="R4637" s="44">
        <v>5188.37097456216</v>
      </c>
      <c r="S4637" s="45">
        <v>4881.8175657228603</v>
      </c>
      <c r="T4637" s="140">
        <v>0.96186152413318204</v>
      </c>
      <c r="U4637" s="44">
        <v>5218.6097097868096</v>
      </c>
      <c r="V4637" s="45">
        <v>4847.4941443049702</v>
      </c>
      <c r="W4637" s="99">
        <v>0.95509880143942805</v>
      </c>
      <c r="X4637" s="86">
        <v>5104.6682993235199</v>
      </c>
      <c r="Y4637" s="44">
        <v>5218.3061507054699</v>
      </c>
      <c r="Z4637" s="45">
        <v>4910.2244723191998</v>
      </c>
      <c r="AA4637" s="46">
        <v>0.96190862645666997</v>
      </c>
      <c r="AB4637" s="139">
        <v>5248.7193533823802</v>
      </c>
      <c r="AC4637" s="45">
        <v>4875.6706668917404</v>
      </c>
      <c r="AD4637" s="99">
        <v>0.95513956656848198</v>
      </c>
      <c r="AE4637" s="142">
        <v>5135.38038090585</v>
      </c>
      <c r="AF4637" s="44">
        <v>5249.7019309647403</v>
      </c>
      <c r="AG4637" s="45">
        <v>4939.9426822779396</v>
      </c>
      <c r="AH4637" s="140">
        <v>0.961942897286717</v>
      </c>
      <c r="AI4637" s="44">
        <v>5280.2981137506504</v>
      </c>
      <c r="AJ4637" s="45">
        <v>4905.1588763394102</v>
      </c>
      <c r="AK4637" s="46">
        <v>0.95516953224683299</v>
      </c>
    </row>
    <row r="4638" spans="1:37" x14ac:dyDescent="0.2">
      <c r="A4638" s="35" t="s">
        <v>2602</v>
      </c>
      <c r="B4638" s="35" t="s">
        <v>8834</v>
      </c>
      <c r="C4638" s="85" t="s">
        <v>1065</v>
      </c>
      <c r="D4638" s="85" t="s">
        <v>1065</v>
      </c>
      <c r="E4638" s="85" t="s">
        <v>12898</v>
      </c>
      <c r="F4638" s="85" t="s">
        <v>281</v>
      </c>
      <c r="G4638" s="85" t="s">
        <v>281</v>
      </c>
      <c r="H4638" s="840">
        <v>1.02360819406653</v>
      </c>
      <c r="I4638" s="840">
        <v>1.0244326259677801</v>
      </c>
      <c r="J4638" s="86">
        <v>4798.9166666666697</v>
      </c>
      <c r="K4638" s="44">
        <v>4912.2104226424299</v>
      </c>
      <c r="L4638" s="45">
        <v>4621.7374522603504</v>
      </c>
      <c r="M4638" s="46">
        <v>0.96307933087544395</v>
      </c>
      <c r="N4638" s="139">
        <v>4916.1668026338803</v>
      </c>
      <c r="O4638" s="45">
        <v>4566.3589675522699</v>
      </c>
      <c r="P4638" s="99">
        <v>0.95153954209504199</v>
      </c>
      <c r="Q4638" s="86">
        <v>4801.7296381718998</v>
      </c>
      <c r="R4638" s="44">
        <v>4915.0898033248604</v>
      </c>
      <c r="S4638" s="45">
        <v>4624.6831339968903</v>
      </c>
      <c r="T4638" s="140">
        <v>0.96312859791864303</v>
      </c>
      <c r="U4638" s="44">
        <v>4919.0485024197596</v>
      </c>
      <c r="V4638" s="45">
        <v>4569.2358955899099</v>
      </c>
      <c r="W4638" s="99">
        <v>0.95158125090305801</v>
      </c>
      <c r="X4638" s="86">
        <v>4806.2027460054696</v>
      </c>
      <c r="Y4638" s="44">
        <v>4919.6685131562499</v>
      </c>
      <c r="Z4638" s="45">
        <v>4629.2179936074099</v>
      </c>
      <c r="AA4638" s="46">
        <v>0.96317576229068802</v>
      </c>
      <c r="AB4638" s="139">
        <v>4923.6309000239398</v>
      </c>
      <c r="AC4638" s="45">
        <v>4573.6876250353398</v>
      </c>
      <c r="AD4638" s="99">
        <v>0.95162186589748599</v>
      </c>
      <c r="AE4638" s="142">
        <v>4811.7506061022796</v>
      </c>
      <c r="AF4638" s="44">
        <v>4925.3473482108802</v>
      </c>
      <c r="AG4638" s="45">
        <v>4634.7266779011297</v>
      </c>
      <c r="AH4638" s="140">
        <v>0.96321007826618399</v>
      </c>
      <c r="AI4638" s="44">
        <v>4929.3143089114201</v>
      </c>
      <c r="AJ4638" s="45">
        <v>4579.1107463531198</v>
      </c>
      <c r="AK4638" s="46">
        <v>0.95165172121470198</v>
      </c>
    </row>
    <row r="4639" spans="1:37" x14ac:dyDescent="0.2">
      <c r="A4639" s="35" t="s">
        <v>2601</v>
      </c>
      <c r="B4639" s="35" t="s">
        <v>8833</v>
      </c>
      <c r="C4639" s="85" t="s">
        <v>1065</v>
      </c>
      <c r="D4639" s="85" t="s">
        <v>1065</v>
      </c>
      <c r="E4639" s="85" t="s">
        <v>12898</v>
      </c>
      <c r="F4639" s="85" t="s">
        <v>281</v>
      </c>
      <c r="G4639" s="85" t="s">
        <v>281</v>
      </c>
      <c r="H4639" s="840">
        <v>1.02360819406653</v>
      </c>
      <c r="I4639" s="840">
        <v>1.0244326259677801</v>
      </c>
      <c r="J4639" s="86">
        <v>9069.5833333333303</v>
      </c>
      <c r="K4639" s="44">
        <v>9283.69981676922</v>
      </c>
      <c r="L4639" s="45">
        <v>8734.7282479857495</v>
      </c>
      <c r="M4639" s="46">
        <v>0.96307933087544395</v>
      </c>
      <c r="N4639" s="139">
        <v>9291.1770706002808</v>
      </c>
      <c r="O4639" s="45">
        <v>8630.0671719928196</v>
      </c>
      <c r="P4639" s="99">
        <v>0.95153954209504199</v>
      </c>
      <c r="Q4639" s="86">
        <v>9083.3719952560605</v>
      </c>
      <c r="R4639" s="44">
        <v>9297.8140040985309</v>
      </c>
      <c r="S4639" s="45">
        <v>8748.4553341644405</v>
      </c>
      <c r="T4639" s="140">
        <v>0.96312859791864303</v>
      </c>
      <c r="U4639" s="44">
        <v>9305.3026257423608</v>
      </c>
      <c r="V4639" s="45">
        <v>8643.5664856635703</v>
      </c>
      <c r="W4639" s="99">
        <v>0.95158125090305801</v>
      </c>
      <c r="X4639" s="86">
        <v>9099.2527635298193</v>
      </c>
      <c r="Y4639" s="44">
        <v>9314.0696886316291</v>
      </c>
      <c r="Z4639" s="45">
        <v>8764.1797167884906</v>
      </c>
      <c r="AA4639" s="46">
        <v>0.96317576229068802</v>
      </c>
      <c r="AB4639" s="139">
        <v>9321.5714028874409</v>
      </c>
      <c r="AC4639" s="45">
        <v>8659.0478931031103</v>
      </c>
      <c r="AD4639" s="99">
        <v>0.95162186589748599</v>
      </c>
      <c r="AE4639" s="142">
        <v>9113.4274807579295</v>
      </c>
      <c r="AF4639" s="44">
        <v>9328.5790453348909</v>
      </c>
      <c r="AG4639" s="45">
        <v>8778.1451970140406</v>
      </c>
      <c r="AH4639" s="140">
        <v>0.96321007826618399</v>
      </c>
      <c r="AI4639" s="44">
        <v>9336.0924456797802</v>
      </c>
      <c r="AJ4639" s="45">
        <v>8672.8089482286505</v>
      </c>
      <c r="AK4639" s="46">
        <v>0.95165172121470198</v>
      </c>
    </row>
    <row r="4640" spans="1:37" x14ac:dyDescent="0.2">
      <c r="A4640" s="35" t="s">
        <v>2600</v>
      </c>
      <c r="B4640" s="35" t="s">
        <v>8832</v>
      </c>
      <c r="C4640" s="85" t="s">
        <v>1065</v>
      </c>
      <c r="D4640" s="85" t="s">
        <v>1065</v>
      </c>
      <c r="E4640" s="85" t="s">
        <v>12898</v>
      </c>
      <c r="F4640" s="85" t="s">
        <v>457</v>
      </c>
      <c r="G4640" s="85" t="s">
        <v>457</v>
      </c>
      <c r="H4640" s="840">
        <v>1.02340805231554</v>
      </c>
      <c r="I4640" s="840">
        <v>1.0238268770904599</v>
      </c>
      <c r="J4640" s="86">
        <v>5388</v>
      </c>
      <c r="K4640" s="44">
        <v>5514.12258587611</v>
      </c>
      <c r="L4640" s="45">
        <v>5188.0568377177196</v>
      </c>
      <c r="M4640" s="46">
        <v>0.96289102407530103</v>
      </c>
      <c r="N4640" s="139">
        <v>5516.37921376338</v>
      </c>
      <c r="O4640" s="45">
        <v>5123.8635104267896</v>
      </c>
      <c r="P4640" s="99">
        <v>0.95097689503095595</v>
      </c>
      <c r="Q4640" s="86">
        <v>5383.4805911671601</v>
      </c>
      <c r="R4640" s="44">
        <v>5509.4973864848798</v>
      </c>
      <c r="S4640" s="45">
        <v>5183.9703158303601</v>
      </c>
      <c r="T4640" s="140">
        <v>0.96294028148552502</v>
      </c>
      <c r="U4640" s="44">
        <v>5511.7521215317502</v>
      </c>
      <c r="V4640" s="45">
        <v>5119.7900628359403</v>
      </c>
      <c r="W4640" s="99">
        <v>0.95101857917647903</v>
      </c>
      <c r="X4640" s="86">
        <v>5377.9432581688097</v>
      </c>
      <c r="Y4640" s="44">
        <v>5503.8304353060103</v>
      </c>
      <c r="Z4640" s="45">
        <v>5178.8917925563301</v>
      </c>
      <c r="AA4640" s="46">
        <v>0.96298743663571995</v>
      </c>
      <c r="AB4640" s="139">
        <v>5506.0828511806403</v>
      </c>
      <c r="AC4640" s="45">
        <v>5114.7422522556999</v>
      </c>
      <c r="AD4640" s="99">
        <v>0.95105917015518604</v>
      </c>
      <c r="AE4640" s="142">
        <v>5371.7965036926598</v>
      </c>
      <c r="AF4640" s="44">
        <v>5497.5397972795199</v>
      </c>
      <c r="AG4640" s="45">
        <v>5173.1568476140001</v>
      </c>
      <c r="AH4640" s="140">
        <v>0.96302174590155998</v>
      </c>
      <c r="AI4640" s="44">
        <v>5499.7896387410901</v>
      </c>
      <c r="AJ4640" s="45">
        <v>5109.0566069020797</v>
      </c>
      <c r="AK4640" s="46">
        <v>0.95108900781889905</v>
      </c>
    </row>
    <row r="4641" spans="1:37" x14ac:dyDescent="0.2">
      <c r="A4641" s="35" t="s">
        <v>2599</v>
      </c>
      <c r="B4641" s="35" t="s">
        <v>8831</v>
      </c>
      <c r="C4641" s="85" t="s">
        <v>1065</v>
      </c>
      <c r="D4641" s="85" t="s">
        <v>1065</v>
      </c>
      <c r="E4641" s="85" t="s">
        <v>12898</v>
      </c>
      <c r="F4641" s="85" t="s">
        <v>457</v>
      </c>
      <c r="G4641" s="85" t="s">
        <v>457</v>
      </c>
      <c r="H4641" s="840">
        <v>1.02340805231554</v>
      </c>
      <c r="I4641" s="840">
        <v>1.0238268770904599</v>
      </c>
      <c r="J4641" s="86">
        <v>13652.333333333299</v>
      </c>
      <c r="K4641" s="44">
        <v>13971.907866229199</v>
      </c>
      <c r="L4641" s="45">
        <v>13145.7092243507</v>
      </c>
      <c r="M4641" s="46">
        <v>0.96289102407530103</v>
      </c>
      <c r="N4641" s="139">
        <v>13977.625801664601</v>
      </c>
      <c r="O4641" s="45">
        <v>12983.053563261001</v>
      </c>
      <c r="P4641" s="99">
        <v>0.95097689503095595</v>
      </c>
      <c r="Q4641" s="86">
        <v>13636.761597102801</v>
      </c>
      <c r="R4641" s="44">
        <v>13955.9716259823</v>
      </c>
      <c r="S4641" s="45">
        <v>13131.3870508652</v>
      </c>
      <c r="T4641" s="140">
        <v>0.96294028148552502</v>
      </c>
      <c r="U4641" s="44">
        <v>13961.683039588799</v>
      </c>
      <c r="V4641" s="45">
        <v>12968.813638645101</v>
      </c>
      <c r="W4641" s="99">
        <v>0.95101857917647903</v>
      </c>
      <c r="X4641" s="86">
        <v>13622.693534489001</v>
      </c>
      <c r="Y4641" s="44">
        <v>13941.574257422901</v>
      </c>
      <c r="Z4641" s="45">
        <v>13118.4827268516</v>
      </c>
      <c r="AA4641" s="46">
        <v>0.96298743663572095</v>
      </c>
      <c r="AB4641" s="139">
        <v>13947.279778976201</v>
      </c>
      <c r="AC4641" s="45">
        <v>12955.9876081895</v>
      </c>
      <c r="AD4641" s="99">
        <v>0.95105917015518604</v>
      </c>
      <c r="AE4641" s="142">
        <v>13608.0847316454</v>
      </c>
      <c r="AF4641" s="44">
        <v>13926.623490958</v>
      </c>
      <c r="AG4641" s="45">
        <v>13104.881516645501</v>
      </c>
      <c r="AH4641" s="140">
        <v>0.96302174590155998</v>
      </c>
      <c r="AI4641" s="44">
        <v>13932.3228939828</v>
      </c>
      <c r="AJ4641" s="45">
        <v>12942.499805736101</v>
      </c>
      <c r="AK4641" s="46">
        <v>0.95108900781889905</v>
      </c>
    </row>
    <row r="4642" spans="1:37" x14ac:dyDescent="0.2">
      <c r="A4642" s="35" t="s">
        <v>2598</v>
      </c>
      <c r="B4642" s="35" t="s">
        <v>8830</v>
      </c>
      <c r="C4642" s="85" t="s">
        <v>1065</v>
      </c>
      <c r="D4642" s="85" t="s">
        <v>1065</v>
      </c>
      <c r="E4642" s="85" t="s">
        <v>12898</v>
      </c>
      <c r="F4642" s="85" t="s">
        <v>277</v>
      </c>
      <c r="G4642" s="85" t="s">
        <v>277</v>
      </c>
      <c r="H4642" s="840">
        <v>1.04133410688824</v>
      </c>
      <c r="I4642" s="840">
        <v>1.0429355374907701</v>
      </c>
      <c r="J4642" s="86">
        <v>14445</v>
      </c>
      <c r="K4642" s="44">
        <v>15042.071174000601</v>
      </c>
      <c r="L4642" s="45">
        <v>14152.590732676101</v>
      </c>
      <c r="M4642" s="46">
        <v>0.97975706006757501</v>
      </c>
      <c r="N4642" s="139">
        <v>15065.2038390541</v>
      </c>
      <c r="O4642" s="45">
        <v>13993.245430893699</v>
      </c>
      <c r="P4642" s="99">
        <v>0.96872588652777103</v>
      </c>
      <c r="Q4642" s="86">
        <v>14507.239113232999</v>
      </c>
      <c r="R4642" s="44">
        <v>15106.882885392601</v>
      </c>
      <c r="S4642" s="45">
        <v>14214.2970490755</v>
      </c>
      <c r="T4642" s="140">
        <v>0.97980718027247904</v>
      </c>
      <c r="U4642" s="44">
        <v>15130.115222066799</v>
      </c>
      <c r="V4642" s="45">
        <v>14054.154079406</v>
      </c>
      <c r="W4642" s="99">
        <v>0.968768348664377</v>
      </c>
      <c r="X4642" s="86">
        <v>14571.5255945972</v>
      </c>
      <c r="Y4642" s="44">
        <v>15173.826591049001</v>
      </c>
      <c r="Z4642" s="45">
        <v>14277.984563252199</v>
      </c>
      <c r="AA4642" s="46">
        <v>0.97985516139408901</v>
      </c>
      <c r="AB4642" s="139">
        <v>15197.161878061699</v>
      </c>
      <c r="AC4642" s="45">
        <v>14117.0352995006</v>
      </c>
      <c r="AD4642" s="99">
        <v>0.96880969723134902</v>
      </c>
      <c r="AE4642" s="142">
        <v>14635.8523915799</v>
      </c>
      <c r="AF4642" s="44">
        <v>15240.8122787339</v>
      </c>
      <c r="AG4642" s="45">
        <v>14341.526448239199</v>
      </c>
      <c r="AH4642" s="140">
        <v>0.97989007162234099</v>
      </c>
      <c r="AI4642" s="44">
        <v>15264.2505806479</v>
      </c>
      <c r="AJ4642" s="45">
        <v>14179.800574394199</v>
      </c>
      <c r="AK4642" s="46">
        <v>0.96884009178392305</v>
      </c>
    </row>
    <row r="4643" spans="1:37" x14ac:dyDescent="0.2">
      <c r="A4643" s="35" t="s">
        <v>2597</v>
      </c>
      <c r="B4643" s="35" t="s">
        <v>8829</v>
      </c>
      <c r="C4643" s="85" t="s">
        <v>1065</v>
      </c>
      <c r="D4643" s="85" t="s">
        <v>1065</v>
      </c>
      <c r="E4643" s="85" t="s">
        <v>12898</v>
      </c>
      <c r="F4643" s="85" t="s">
        <v>457</v>
      </c>
      <c r="G4643" s="85" t="s">
        <v>457</v>
      </c>
      <c r="H4643" s="840">
        <v>1.02340805231554</v>
      </c>
      <c r="I4643" s="840">
        <v>1.0238268770904599</v>
      </c>
      <c r="J4643" s="86">
        <v>5996.0833333333303</v>
      </c>
      <c r="K4643" s="44">
        <v>6136.4399656883197</v>
      </c>
      <c r="L4643" s="45">
        <v>5773.5748212741801</v>
      </c>
      <c r="M4643" s="46">
        <v>0.96289102407530103</v>
      </c>
      <c r="N4643" s="139">
        <v>6138.9512739408001</v>
      </c>
      <c r="O4643" s="45">
        <v>5702.1367106801999</v>
      </c>
      <c r="P4643" s="99">
        <v>0.95097689503095595</v>
      </c>
      <c r="Q4643" s="86">
        <v>6006.6155279102804</v>
      </c>
      <c r="R4643" s="44">
        <v>6147.2186984269201</v>
      </c>
      <c r="S4643" s="45">
        <v>5784.0120472212502</v>
      </c>
      <c r="T4643" s="140">
        <v>0.96294028148552502</v>
      </c>
      <c r="U4643" s="44">
        <v>6149.7344178234198</v>
      </c>
      <c r="V4643" s="45">
        <v>5712.4029650126104</v>
      </c>
      <c r="W4643" s="99">
        <v>0.95101857917647903</v>
      </c>
      <c r="X4643" s="86">
        <v>6022.5237630151196</v>
      </c>
      <c r="Y4643" s="44">
        <v>6163.4993143313404</v>
      </c>
      <c r="Z4643" s="45">
        <v>5799.6147206236401</v>
      </c>
      <c r="AA4643" s="46">
        <v>0.96298743663572095</v>
      </c>
      <c r="AB4643" s="139">
        <v>6166.0216964908304</v>
      </c>
      <c r="AC4643" s="45">
        <v>5727.7764522930502</v>
      </c>
      <c r="AD4643" s="99">
        <v>0.95105917015518604</v>
      </c>
      <c r="AE4643" s="142">
        <v>6037.4281105800401</v>
      </c>
      <c r="AF4643" s="44">
        <v>6178.75254364379</v>
      </c>
      <c r="AG4643" s="45">
        <v>5814.1745598059497</v>
      </c>
      <c r="AH4643" s="140">
        <v>0.96302174590155998</v>
      </c>
      <c r="AI4643" s="44">
        <v>6181.2811681132998</v>
      </c>
      <c r="AJ4643" s="45">
        <v>5742.1315114694999</v>
      </c>
      <c r="AK4643" s="46">
        <v>0.95108900781889905</v>
      </c>
    </row>
    <row r="4644" spans="1:37" x14ac:dyDescent="0.2">
      <c r="A4644" s="35" t="s">
        <v>2596</v>
      </c>
      <c r="B4644" s="35" t="s">
        <v>8828</v>
      </c>
      <c r="C4644" s="85" t="s">
        <v>1065</v>
      </c>
      <c r="D4644" s="85" t="s">
        <v>1065</v>
      </c>
      <c r="E4644" s="85" t="s">
        <v>12898</v>
      </c>
      <c r="F4644" s="85" t="s">
        <v>280</v>
      </c>
      <c r="G4644" s="85" t="s">
        <v>280</v>
      </c>
      <c r="H4644" s="840">
        <v>1.0200460366281601</v>
      </c>
      <c r="I4644" s="840">
        <v>1.0336451897296901</v>
      </c>
      <c r="J4644" s="86">
        <v>5358.25</v>
      </c>
      <c r="K4644" s="44">
        <v>5465.6616757628199</v>
      </c>
      <c r="L4644" s="45">
        <v>5142.4615590202102</v>
      </c>
      <c r="M4644" s="46">
        <v>0.95972781393555895</v>
      </c>
      <c r="N4644" s="139">
        <v>5538.5293378691304</v>
      </c>
      <c r="O4644" s="45">
        <v>5144.4375515249403</v>
      </c>
      <c r="P4644" s="99">
        <v>0.96009658965612599</v>
      </c>
      <c r="Q4644" s="86">
        <v>5377.7364573063196</v>
      </c>
      <c r="R4644" s="44">
        <v>5485.5387593060595</v>
      </c>
      <c r="S4644" s="45">
        <v>5161.4272772570603</v>
      </c>
      <c r="T4644" s="140">
        <v>0.95977690952940298</v>
      </c>
      <c r="U4644" s="44">
        <v>5558.6714207286795</v>
      </c>
      <c r="V4644" s="45">
        <v>5163.3727487925999</v>
      </c>
      <c r="W4644" s="99">
        <v>0.96013867354498605</v>
      </c>
      <c r="X4644" s="86">
        <v>5394.3563018801997</v>
      </c>
      <c r="Y4644" s="44">
        <v>5502.4917658930199</v>
      </c>
      <c r="Z4644" s="45">
        <v>5177.6321563598003</v>
      </c>
      <c r="AA4644" s="46">
        <v>0.95982390976939003</v>
      </c>
      <c r="AB4644" s="139">
        <v>5575.8504431265301</v>
      </c>
      <c r="AC4644" s="45">
        <v>5179.5511663255802</v>
      </c>
      <c r="AD4644" s="99">
        <v>0.96017965378376102</v>
      </c>
      <c r="AE4644" s="142">
        <v>5412.7907757609601</v>
      </c>
      <c r="AF4644" s="44">
        <v>5521.2957779124099</v>
      </c>
      <c r="AG4644" s="45">
        <v>5195.51110395675</v>
      </c>
      <c r="AH4644" s="140">
        <v>0.95985810632526103</v>
      </c>
      <c r="AI4644" s="44">
        <v>5594.9051483785697</v>
      </c>
      <c r="AJ4644" s="45">
        <v>5197.4146269087396</v>
      </c>
      <c r="AK4644" s="46">
        <v>0.96020977758521597</v>
      </c>
    </row>
    <row r="4645" spans="1:37" x14ac:dyDescent="0.2">
      <c r="A4645" s="35" t="s">
        <v>2595</v>
      </c>
      <c r="B4645" s="35" t="s">
        <v>8827</v>
      </c>
      <c r="C4645" s="85" t="s">
        <v>1065</v>
      </c>
      <c r="D4645" s="85" t="s">
        <v>1065</v>
      </c>
      <c r="E4645" s="85" t="s">
        <v>12898</v>
      </c>
      <c r="F4645" s="85" t="s">
        <v>284</v>
      </c>
      <c r="G4645" s="85" t="s">
        <v>284</v>
      </c>
      <c r="H4645" s="840">
        <v>1.0222615544671101</v>
      </c>
      <c r="I4645" s="840">
        <v>1.02821947394269</v>
      </c>
      <c r="J4645" s="86">
        <v>5090.4166666666697</v>
      </c>
      <c r="K4645" s="44">
        <v>5203.7372545519702</v>
      </c>
      <c r="L4645" s="45">
        <v>4896.0254736294301</v>
      </c>
      <c r="M4645" s="46">
        <v>0.96181232190477395</v>
      </c>
      <c r="N4645" s="139">
        <v>5234.06554714912</v>
      </c>
      <c r="O4645" s="45">
        <v>4861.6377571191797</v>
      </c>
      <c r="P4645" s="99">
        <v>0.95505693845346795</v>
      </c>
      <c r="Q4645" s="86">
        <v>5122.9070824301798</v>
      </c>
      <c r="R4645" s="44">
        <v>5236.9509574756703</v>
      </c>
      <c r="S4645" s="45">
        <v>4927.5272142989597</v>
      </c>
      <c r="T4645" s="140">
        <v>0.96186152413318204</v>
      </c>
      <c r="U4645" s="44">
        <v>5267.4728253536596</v>
      </c>
      <c r="V4645" s="45">
        <v>4892.8824143146203</v>
      </c>
      <c r="W4645" s="99">
        <v>0.95509880143942805</v>
      </c>
      <c r="X4645" s="86">
        <v>5157.0952241526502</v>
      </c>
      <c r="Y4645" s="44">
        <v>5271.9001803772298</v>
      </c>
      <c r="Z4645" s="45">
        <v>4960.6543835709299</v>
      </c>
      <c r="AA4645" s="46">
        <v>0.96190862645666997</v>
      </c>
      <c r="AB4645" s="139">
        <v>5302.6257384506198</v>
      </c>
      <c r="AC4645" s="45">
        <v>4925.7456971495503</v>
      </c>
      <c r="AD4645" s="99">
        <v>0.95513956656848198</v>
      </c>
      <c r="AE4645" s="142">
        <v>5190.7472065516004</v>
      </c>
      <c r="AF4645" s="44">
        <v>5306.3013082152802</v>
      </c>
      <c r="AG4645" s="45">
        <v>4993.2024069531799</v>
      </c>
      <c r="AH4645" s="140">
        <v>0.961942897286717</v>
      </c>
      <c r="AI4645" s="44">
        <v>5337.2273620899996</v>
      </c>
      <c r="AJ4645" s="45">
        <v>4958.0435812934502</v>
      </c>
      <c r="AK4645" s="46">
        <v>0.95516953224683299</v>
      </c>
    </row>
    <row r="4646" spans="1:37" x14ac:dyDescent="0.2">
      <c r="A4646" s="35" t="s">
        <v>2594</v>
      </c>
      <c r="B4646" s="35" t="s">
        <v>8826</v>
      </c>
      <c r="C4646" s="85" t="s">
        <v>1065</v>
      </c>
      <c r="D4646" s="85" t="s">
        <v>1065</v>
      </c>
      <c r="E4646" s="85" t="s">
        <v>12898</v>
      </c>
      <c r="F4646" s="85" t="s">
        <v>282</v>
      </c>
      <c r="G4646" s="85" t="s">
        <v>282</v>
      </c>
      <c r="H4646" s="840">
        <v>1.03503839297749</v>
      </c>
      <c r="I4646" s="840">
        <v>1.03977502766303</v>
      </c>
      <c r="J4646" s="86">
        <v>23583.333333333299</v>
      </c>
      <c r="K4646" s="44">
        <v>24409.655434385699</v>
      </c>
      <c r="L4646" s="45">
        <v>22966.243098597599</v>
      </c>
      <c r="M4646" s="46">
        <v>0.97383362962251196</v>
      </c>
      <c r="N4646" s="139">
        <v>24521.3610690532</v>
      </c>
      <c r="O4646" s="45">
        <v>22776.5536666224</v>
      </c>
      <c r="P4646" s="99">
        <v>0.96579026148222102</v>
      </c>
      <c r="Q4646" s="86">
        <v>23778.784602625801</v>
      </c>
      <c r="R4646" s="44">
        <v>24611.9550020596</v>
      </c>
      <c r="S4646" s="45">
        <v>23157.764709755498</v>
      </c>
      <c r="T4646" s="140">
        <v>0.97388344680990302</v>
      </c>
      <c r="U4646" s="44">
        <v>24724.586417988601</v>
      </c>
      <c r="V4646" s="45">
        <v>22966.3252373127</v>
      </c>
      <c r="W4646" s="99">
        <v>0.96583259494164997</v>
      </c>
      <c r="X4646" s="86">
        <v>23957.045099209899</v>
      </c>
      <c r="Y4646" s="44">
        <v>24796.461459975399</v>
      </c>
      <c r="Z4646" s="45">
        <v>23332.512192913498</v>
      </c>
      <c r="AA4646" s="46">
        <v>0.97393113784650298</v>
      </c>
      <c r="AB4646" s="139">
        <v>24909.937230755499</v>
      </c>
      <c r="AC4646" s="45">
        <v>23139.482622907399</v>
      </c>
      <c r="AD4646" s="99">
        <v>0.96587381820600504</v>
      </c>
      <c r="AE4646" s="142">
        <v>24129.978966772102</v>
      </c>
      <c r="AF4646" s="44">
        <v>24975.454652348399</v>
      </c>
      <c r="AG4646" s="45">
        <v>23501.7751615013</v>
      </c>
      <c r="AH4646" s="140">
        <v>0.973965837013955</v>
      </c>
      <c r="AI4646" s="44">
        <v>25089.749547683899</v>
      </c>
      <c r="AJ4646" s="45">
        <v>23307.246115226801</v>
      </c>
      <c r="AK4646" s="46">
        <v>0.96590412065098596</v>
      </c>
    </row>
    <row r="4647" spans="1:37" x14ac:dyDescent="0.2">
      <c r="A4647" s="35" t="s">
        <v>2593</v>
      </c>
      <c r="B4647" s="35" t="s">
        <v>8825</v>
      </c>
      <c r="C4647" s="85" t="s">
        <v>1065</v>
      </c>
      <c r="D4647" s="85" t="s">
        <v>1065</v>
      </c>
      <c r="E4647" s="85" t="s">
        <v>12898</v>
      </c>
      <c r="F4647" s="85" t="s">
        <v>457</v>
      </c>
      <c r="G4647" s="85" t="s">
        <v>457</v>
      </c>
      <c r="H4647" s="840">
        <v>1.02340805231554</v>
      </c>
      <c r="I4647" s="840">
        <v>1.0238268770904599</v>
      </c>
      <c r="J4647" s="86">
        <v>3582.0833333333298</v>
      </c>
      <c r="K4647" s="44">
        <v>3665.93292739861</v>
      </c>
      <c r="L4647" s="45">
        <v>3449.1558891564</v>
      </c>
      <c r="M4647" s="46">
        <v>0.96289102407530103</v>
      </c>
      <c r="N4647" s="139">
        <v>3667.4331926444402</v>
      </c>
      <c r="O4647" s="45">
        <v>3406.4784860754698</v>
      </c>
      <c r="P4647" s="99">
        <v>0.95097689503095595</v>
      </c>
      <c r="Q4647" s="86">
        <v>3577.5217527933801</v>
      </c>
      <c r="R4647" s="44">
        <v>3661.2645691427401</v>
      </c>
      <c r="S4647" s="45">
        <v>3444.9398036554499</v>
      </c>
      <c r="T4647" s="140">
        <v>0.96294028148552502</v>
      </c>
      <c r="U4647" s="44">
        <v>3662.7629238856198</v>
      </c>
      <c r="V4647" s="45">
        <v>3402.2896543145098</v>
      </c>
      <c r="W4647" s="99">
        <v>0.95101857917647903</v>
      </c>
      <c r="X4647" s="86">
        <v>3575.6965485512901</v>
      </c>
      <c r="Y4647" s="44">
        <v>3659.3966404242701</v>
      </c>
      <c r="Z4647" s="45">
        <v>3443.3508534766002</v>
      </c>
      <c r="AA4647" s="46">
        <v>0.96298743663572095</v>
      </c>
      <c r="AB4647" s="139">
        <v>3660.8942307263901</v>
      </c>
      <c r="AC4647" s="45">
        <v>3400.6989921919499</v>
      </c>
      <c r="AD4647" s="99">
        <v>0.95105917015518604</v>
      </c>
      <c r="AE4647" s="142">
        <v>3576.4668127253299</v>
      </c>
      <c r="AF4647" s="44">
        <v>3660.1849349823801</v>
      </c>
      <c r="AG4647" s="45">
        <v>3444.2153141497301</v>
      </c>
      <c r="AH4647" s="140">
        <v>0.96302174590155998</v>
      </c>
      <c r="AI4647" s="44">
        <v>3661.6828478902298</v>
      </c>
      <c r="AJ4647" s="45">
        <v>3401.53827241215</v>
      </c>
      <c r="AK4647" s="46">
        <v>0.95108900781889905</v>
      </c>
    </row>
    <row r="4648" spans="1:37" x14ac:dyDescent="0.2">
      <c r="A4648" s="35" t="s">
        <v>2592</v>
      </c>
      <c r="B4648" s="35" t="s">
        <v>8824</v>
      </c>
      <c r="C4648" s="85" t="s">
        <v>1065</v>
      </c>
      <c r="D4648" s="85" t="s">
        <v>1065</v>
      </c>
      <c r="E4648" s="85" t="s">
        <v>12898</v>
      </c>
      <c r="F4648" s="85" t="s">
        <v>457</v>
      </c>
      <c r="G4648" s="85" t="s">
        <v>457</v>
      </c>
      <c r="H4648" s="840">
        <v>1.02340805231554</v>
      </c>
      <c r="I4648" s="840">
        <v>1.0238268770904599</v>
      </c>
      <c r="J4648" s="86">
        <v>3678.25</v>
      </c>
      <c r="K4648" s="44">
        <v>3764.3506684296199</v>
      </c>
      <c r="L4648" s="45">
        <v>3541.75390930498</v>
      </c>
      <c r="M4648" s="46">
        <v>0.96289102407530103</v>
      </c>
      <c r="N4648" s="139">
        <v>3765.8912106579701</v>
      </c>
      <c r="O4648" s="45">
        <v>3497.9307641476098</v>
      </c>
      <c r="P4648" s="99">
        <v>0.95097689503095595</v>
      </c>
      <c r="Q4648" s="86">
        <v>3676.8525899438901</v>
      </c>
      <c r="R4648" s="44">
        <v>3762.9205477258201</v>
      </c>
      <c r="S4648" s="45">
        <v>3540.58946794135</v>
      </c>
      <c r="T4648" s="140">
        <v>0.96294028148552502</v>
      </c>
      <c r="U4648" s="44">
        <v>3764.4605046842098</v>
      </c>
      <c r="V4648" s="45">
        <v>3496.7551259297902</v>
      </c>
      <c r="W4648" s="99">
        <v>0.95101857917647903</v>
      </c>
      <c r="X4648" s="86">
        <v>3674.73452621959</v>
      </c>
      <c r="Y4648" s="44">
        <v>3760.75290425505</v>
      </c>
      <c r="Z4648" s="45">
        <v>3538.7231817209899</v>
      </c>
      <c r="AA4648" s="46">
        <v>0.96298743663572095</v>
      </c>
      <c r="AB4648" s="139">
        <v>3762.2919741158798</v>
      </c>
      <c r="AC4648" s="45">
        <v>3494.8899690470198</v>
      </c>
      <c r="AD4648" s="99">
        <v>0.95105917015518604</v>
      </c>
      <c r="AE4648" s="142">
        <v>3672.2574368072101</v>
      </c>
      <c r="AF4648" s="44">
        <v>3758.2178310041099</v>
      </c>
      <c r="AG4648" s="45">
        <v>3536.4637681940699</v>
      </c>
      <c r="AH4648" s="140">
        <v>0.96302174590155998</v>
      </c>
      <c r="AI4648" s="44">
        <v>3759.75586339853</v>
      </c>
      <c r="AJ4648" s="45">
        <v>3492.6436820285398</v>
      </c>
      <c r="AK4648" s="46">
        <v>0.95108900781889905</v>
      </c>
    </row>
    <row r="4649" spans="1:37" x14ac:dyDescent="0.2">
      <c r="A4649" s="35" t="s">
        <v>2591</v>
      </c>
      <c r="B4649" s="35" t="s">
        <v>8823</v>
      </c>
      <c r="C4649" s="85" t="s">
        <v>1065</v>
      </c>
      <c r="D4649" s="85" t="s">
        <v>1065</v>
      </c>
      <c r="E4649" s="85" t="s">
        <v>12898</v>
      </c>
      <c r="F4649" s="85" t="s">
        <v>457</v>
      </c>
      <c r="G4649" s="85" t="s">
        <v>457</v>
      </c>
      <c r="H4649" s="840">
        <v>1.02340805231554</v>
      </c>
      <c r="I4649" s="840">
        <v>1.0238268770904599</v>
      </c>
      <c r="J4649" s="86">
        <v>11327.5</v>
      </c>
      <c r="K4649" s="44">
        <v>11592.654712604201</v>
      </c>
      <c r="L4649" s="45">
        <v>10907.148075212999</v>
      </c>
      <c r="M4649" s="46">
        <v>0.96289102407530103</v>
      </c>
      <c r="N4649" s="139">
        <v>11597.398950242101</v>
      </c>
      <c r="O4649" s="45">
        <v>10772.1907784632</v>
      </c>
      <c r="P4649" s="99">
        <v>0.95097689503095595</v>
      </c>
      <c r="Q4649" s="86">
        <v>11312.911477285799</v>
      </c>
      <c r="R4649" s="44">
        <v>11577.724700987101</v>
      </c>
      <c r="S4649" s="45">
        <v>10893.658162358401</v>
      </c>
      <c r="T4649" s="140">
        <v>0.96294028148552502</v>
      </c>
      <c r="U4649" s="44">
        <v>11582.4628285903</v>
      </c>
      <c r="V4649" s="45">
        <v>10758.7889994776</v>
      </c>
      <c r="W4649" s="99">
        <v>0.95101857917647903</v>
      </c>
      <c r="X4649" s="86">
        <v>11301.4866472096</v>
      </c>
      <c r="Y4649" s="44">
        <v>11566.032437890801</v>
      </c>
      <c r="Z4649" s="45">
        <v>10883.1896565692</v>
      </c>
      <c r="AA4649" s="46">
        <v>0.96298743663572095</v>
      </c>
      <c r="AB4649" s="139">
        <v>11570.7657804921</v>
      </c>
      <c r="AC4649" s="45">
        <v>10748.382512215099</v>
      </c>
      <c r="AD4649" s="99">
        <v>0.95105917015518604</v>
      </c>
      <c r="AE4649" s="142">
        <v>11292.211931497701</v>
      </c>
      <c r="AF4649" s="44">
        <v>11556.5406191483</v>
      </c>
      <c r="AG4649" s="45">
        <v>10874.6456493613</v>
      </c>
      <c r="AH4649" s="140">
        <v>0.96302174590155998</v>
      </c>
      <c r="AI4649" s="44">
        <v>11561.2700772688</v>
      </c>
      <c r="AJ4649" s="45">
        <v>10739.8986420088</v>
      </c>
      <c r="AK4649" s="46">
        <v>0.95108900781889905</v>
      </c>
    </row>
    <row r="4650" spans="1:37" x14ac:dyDescent="0.2">
      <c r="A4650" s="35" t="s">
        <v>2590</v>
      </c>
      <c r="B4650" s="35" t="s">
        <v>8822</v>
      </c>
      <c r="C4650" s="85" t="s">
        <v>1065</v>
      </c>
      <c r="D4650" s="85" t="s">
        <v>1065</v>
      </c>
      <c r="E4650" s="85" t="s">
        <v>12898</v>
      </c>
      <c r="F4650" s="85" t="s">
        <v>457</v>
      </c>
      <c r="G4650" s="85" t="s">
        <v>457</v>
      </c>
      <c r="H4650" s="840">
        <v>1.02340805231554</v>
      </c>
      <c r="I4650" s="840">
        <v>1.0238268770904599</v>
      </c>
      <c r="J4650" s="86">
        <v>8467.6666666666697</v>
      </c>
      <c r="K4650" s="44">
        <v>8665.8782509905304</v>
      </c>
      <c r="L4650" s="45">
        <v>8153.4402281949597</v>
      </c>
      <c r="M4650" s="46">
        <v>0.96289102407530103</v>
      </c>
      <c r="N4650" s="139">
        <v>8669.42471957628</v>
      </c>
      <c r="O4650" s="45">
        <v>8052.5553548237904</v>
      </c>
      <c r="P4650" s="99">
        <v>0.95097689503095595</v>
      </c>
      <c r="Q4650" s="86">
        <v>8446.3604511301291</v>
      </c>
      <c r="R4650" s="44">
        <v>8644.0732984460701</v>
      </c>
      <c r="S4650" s="45">
        <v>8133.3407103394502</v>
      </c>
      <c r="T4650" s="140">
        <v>0.96294028148552502</v>
      </c>
      <c r="U4650" s="44">
        <v>8647.6108434608905</v>
      </c>
      <c r="V4650" s="45">
        <v>8032.6457154461796</v>
      </c>
      <c r="W4650" s="99">
        <v>0.95101857917647903</v>
      </c>
      <c r="X4650" s="86">
        <v>8431.6881046920407</v>
      </c>
      <c r="Y4650" s="44">
        <v>8629.0575009549593</v>
      </c>
      <c r="Z4650" s="45">
        <v>8119.6097144492896</v>
      </c>
      <c r="AA4650" s="46">
        <v>0.96298743663572095</v>
      </c>
      <c r="AB4650" s="139">
        <v>8632.5889008276008</v>
      </c>
      <c r="AC4650" s="45">
        <v>8019.0342918557599</v>
      </c>
      <c r="AD4650" s="99">
        <v>0.95105917015518604</v>
      </c>
      <c r="AE4650" s="142">
        <v>8418.8614570925292</v>
      </c>
      <c r="AF4650" s="44">
        <v>8615.9306065174096</v>
      </c>
      <c r="AG4650" s="45">
        <v>8107.5466589125999</v>
      </c>
      <c r="AH4650" s="140">
        <v>0.96302174590155998</v>
      </c>
      <c r="AI4650" s="44">
        <v>8619.4566342722501</v>
      </c>
      <c r="AJ4650" s="45">
        <v>8007.0865901909001</v>
      </c>
      <c r="AK4650" s="46">
        <v>0.95108900781889905</v>
      </c>
    </row>
    <row r="4651" spans="1:37" x14ac:dyDescent="0.2">
      <c r="A4651" s="35" t="s">
        <v>2589</v>
      </c>
      <c r="B4651" s="35" t="s">
        <v>7733</v>
      </c>
      <c r="C4651" s="85" t="s">
        <v>1065</v>
      </c>
      <c r="D4651" s="85" t="s">
        <v>1065</v>
      </c>
      <c r="E4651" s="85" t="s">
        <v>12898</v>
      </c>
      <c r="F4651" s="85" t="s">
        <v>278</v>
      </c>
      <c r="G4651" s="85" t="s">
        <v>278</v>
      </c>
      <c r="H4651" s="840">
        <v>1.0243687388259699</v>
      </c>
      <c r="I4651" s="840">
        <v>1.0241194494756301</v>
      </c>
      <c r="J4651" s="86">
        <v>5232.25</v>
      </c>
      <c r="K4651" s="44">
        <v>5359.7533337221803</v>
      </c>
      <c r="L4651" s="45">
        <v>5042.8158783995596</v>
      </c>
      <c r="M4651" s="46">
        <v>0.96379490246061605</v>
      </c>
      <c r="N4651" s="139">
        <v>5358.4489895188899</v>
      </c>
      <c r="O4651" s="45">
        <v>4977.1707465970603</v>
      </c>
      <c r="P4651" s="99">
        <v>0.951248649547911</v>
      </c>
      <c r="Q4651" s="86">
        <v>5232.7328465663604</v>
      </c>
      <c r="R4651" s="44">
        <v>5360.2479466504101</v>
      </c>
      <c r="S4651" s="45">
        <v>5043.53923628141</v>
      </c>
      <c r="T4651" s="140">
        <v>0.96384420610941501</v>
      </c>
      <c r="U4651" s="44">
        <v>5358.94348207861</v>
      </c>
      <c r="V4651" s="45">
        <v>4977.8482380700198</v>
      </c>
      <c r="W4651" s="99">
        <v>0.95129034560524195</v>
      </c>
      <c r="X4651" s="86">
        <v>5231.5834903960504</v>
      </c>
      <c r="Y4651" s="44">
        <v>5359.0705821197698</v>
      </c>
      <c r="Z4651" s="45">
        <v>5042.6783636780101</v>
      </c>
      <c r="AA4651" s="46">
        <v>0.96389140552476604</v>
      </c>
      <c r="AB4651" s="139">
        <v>5357.7664040702302</v>
      </c>
      <c r="AC4651" s="45">
        <v>4976.9672824189502</v>
      </c>
      <c r="AD4651" s="99">
        <v>0.95133094818337105</v>
      </c>
      <c r="AE4651" s="142">
        <v>5231.3961482553004</v>
      </c>
      <c r="AF4651" s="44">
        <v>5358.8786746873202</v>
      </c>
      <c r="AG4651" s="45">
        <v>5042.6774400450704</v>
      </c>
      <c r="AH4651" s="140">
        <v>0.96392574699716205</v>
      </c>
      <c r="AI4651" s="44">
        <v>5357.5745433401798</v>
      </c>
      <c r="AJ4651" s="45">
        <v>4976.9451952871595</v>
      </c>
      <c r="AK4651" s="46">
        <v>0.95136079437359999</v>
      </c>
    </row>
    <row r="4652" spans="1:37" x14ac:dyDescent="0.2">
      <c r="A4652" s="35" t="s">
        <v>2588</v>
      </c>
      <c r="B4652" s="35" t="s">
        <v>8821</v>
      </c>
      <c r="C4652" s="85" t="s">
        <v>1065</v>
      </c>
      <c r="D4652" s="85" t="s">
        <v>1065</v>
      </c>
      <c r="E4652" s="85" t="s">
        <v>12898</v>
      </c>
      <c r="F4652" s="85" t="s">
        <v>284</v>
      </c>
      <c r="G4652" s="85" t="s">
        <v>284</v>
      </c>
      <c r="H4652" s="840">
        <v>1.0222615544671101</v>
      </c>
      <c r="I4652" s="840">
        <v>1.02821947394269</v>
      </c>
      <c r="J4652" s="86">
        <v>4890.6666666666697</v>
      </c>
      <c r="K4652" s="44">
        <v>4999.5405090471704</v>
      </c>
      <c r="L4652" s="45">
        <v>4703.9034623289499</v>
      </c>
      <c r="M4652" s="46">
        <v>0.96181232190477395</v>
      </c>
      <c r="N4652" s="139">
        <v>5028.6787072290699</v>
      </c>
      <c r="O4652" s="45">
        <v>4670.8651336630901</v>
      </c>
      <c r="P4652" s="99">
        <v>0.95505693845346795</v>
      </c>
      <c r="Q4652" s="86">
        <v>4923.9147063985902</v>
      </c>
      <c r="R4652" s="44">
        <v>5033.5287018265099</v>
      </c>
      <c r="S4652" s="45">
        <v>4736.1241041983403</v>
      </c>
      <c r="T4652" s="140">
        <v>0.96186152413318204</v>
      </c>
      <c r="U4652" s="44">
        <v>5062.8649891518598</v>
      </c>
      <c r="V4652" s="45">
        <v>4702.8250344712696</v>
      </c>
      <c r="W4652" s="99">
        <v>0.95509880143942805</v>
      </c>
      <c r="X4652" s="86">
        <v>4955.3372006402396</v>
      </c>
      <c r="Y4652" s="44">
        <v>5065.6507096352098</v>
      </c>
      <c r="Z4652" s="45">
        <v>4766.5816002974898</v>
      </c>
      <c r="AA4652" s="46">
        <v>0.96190862645666997</v>
      </c>
      <c r="AB4652" s="139">
        <v>5095.1742096509697</v>
      </c>
      <c r="AC4652" s="45">
        <v>4733.0386260201903</v>
      </c>
      <c r="AD4652" s="99">
        <v>0.95513956656848198</v>
      </c>
      <c r="AE4652" s="142">
        <v>4989.0615596743701</v>
      </c>
      <c r="AF4652" s="44">
        <v>5100.1258253248498</v>
      </c>
      <c r="AG4652" s="45">
        <v>4799.1923314549504</v>
      </c>
      <c r="AH4652" s="140">
        <v>0.961942897286717</v>
      </c>
      <c r="AI4652" s="44">
        <v>5129.8502523561001</v>
      </c>
      <c r="AJ4652" s="45">
        <v>4765.3995963048201</v>
      </c>
      <c r="AK4652" s="46">
        <v>0.95516953224683299</v>
      </c>
    </row>
    <row r="4653" spans="1:37" x14ac:dyDescent="0.2">
      <c r="A4653" s="35" t="s">
        <v>2587</v>
      </c>
      <c r="B4653" s="35" t="s">
        <v>8820</v>
      </c>
      <c r="C4653" s="85" t="s">
        <v>1065</v>
      </c>
      <c r="D4653" s="85" t="s">
        <v>1065</v>
      </c>
      <c r="E4653" s="85" t="s">
        <v>12898</v>
      </c>
      <c r="F4653" s="85" t="s">
        <v>284</v>
      </c>
      <c r="G4653" s="85" t="s">
        <v>284</v>
      </c>
      <c r="H4653" s="840">
        <v>1.0222615544671101</v>
      </c>
      <c r="I4653" s="840">
        <v>1.02821947394269</v>
      </c>
      <c r="J4653" s="86">
        <v>14315.083333333299</v>
      </c>
      <c r="K4653" s="44">
        <v>14633.759340659601</v>
      </c>
      <c r="L4653" s="45">
        <v>13768.423539093699</v>
      </c>
      <c r="M4653" s="46">
        <v>0.96181232190477395</v>
      </c>
      <c r="N4653" s="139">
        <v>14719.047454445799</v>
      </c>
      <c r="O4653" s="45">
        <v>13671.719662039601</v>
      </c>
      <c r="P4653" s="99">
        <v>0.95505693845346795</v>
      </c>
      <c r="Q4653" s="86">
        <v>14411.162388951299</v>
      </c>
      <c r="R4653" s="44">
        <v>14731.9772654074</v>
      </c>
      <c r="S4653" s="45">
        <v>13861.5426199675</v>
      </c>
      <c r="T4653" s="140">
        <v>0.96186152413318204</v>
      </c>
      <c r="U4653" s="44">
        <v>14817.837810470301</v>
      </c>
      <c r="V4653" s="45">
        <v>13764.083925036401</v>
      </c>
      <c r="W4653" s="99">
        <v>0.95509880143942805</v>
      </c>
      <c r="X4653" s="86">
        <v>14502.728787911699</v>
      </c>
      <c r="Y4653" s="44">
        <v>14825.5820747456</v>
      </c>
      <c r="Z4653" s="45">
        <v>13950.2999282537</v>
      </c>
      <c r="AA4653" s="46">
        <v>0.96190862645666997</v>
      </c>
      <c r="AB4653" s="139">
        <v>14911.9881650401</v>
      </c>
      <c r="AC4653" s="45">
        <v>13852.130088546201</v>
      </c>
      <c r="AD4653" s="99">
        <v>0.95513956656848198</v>
      </c>
      <c r="AE4653" s="142">
        <v>14598.267984415201</v>
      </c>
      <c r="AF4653" s="44">
        <v>14923.2481222758</v>
      </c>
      <c r="AG4653" s="45">
        <v>14042.7002002963</v>
      </c>
      <c r="AH4653" s="140">
        <v>0.961942897286717</v>
      </c>
      <c r="AI4653" s="44">
        <v>15010.223427409899</v>
      </c>
      <c r="AJ4653" s="45">
        <v>13943.820802287801</v>
      </c>
      <c r="AK4653" s="46">
        <v>0.95516953224683299</v>
      </c>
    </row>
    <row r="4654" spans="1:37" x14ac:dyDescent="0.2">
      <c r="A4654" s="35" t="s">
        <v>2586</v>
      </c>
      <c r="B4654" s="35" t="s">
        <v>8819</v>
      </c>
      <c r="C4654" s="85" t="s">
        <v>1065</v>
      </c>
      <c r="D4654" s="85" t="s">
        <v>1065</v>
      </c>
      <c r="E4654" s="85" t="s">
        <v>12898</v>
      </c>
      <c r="F4654" s="85" t="s">
        <v>278</v>
      </c>
      <c r="G4654" s="85" t="s">
        <v>278</v>
      </c>
      <c r="H4654" s="840">
        <v>1.0243687388259699</v>
      </c>
      <c r="I4654" s="840">
        <v>1.0241194494756301</v>
      </c>
      <c r="J4654" s="86">
        <v>2700.9166666666702</v>
      </c>
      <c r="K4654" s="44">
        <v>2766.7345995073802</v>
      </c>
      <c r="L4654" s="45">
        <v>2603.1297153042501</v>
      </c>
      <c r="M4654" s="46">
        <v>0.96379490246061605</v>
      </c>
      <c r="N4654" s="139">
        <v>2766.0612897462302</v>
      </c>
      <c r="O4654" s="45">
        <v>2569.24333170811</v>
      </c>
      <c r="P4654" s="99">
        <v>0.951248649547911</v>
      </c>
      <c r="Q4654" s="86">
        <v>2704.5461341259702</v>
      </c>
      <c r="R4654" s="44">
        <v>2770.45251251127</v>
      </c>
      <c r="S4654" s="45">
        <v>2606.7611215329298</v>
      </c>
      <c r="T4654" s="140">
        <v>0.96384420610941501</v>
      </c>
      <c r="U4654" s="44">
        <v>2769.7782979625399</v>
      </c>
      <c r="V4654" s="45">
        <v>2572.8086266380101</v>
      </c>
      <c r="W4654" s="99">
        <v>0.95129034560524195</v>
      </c>
      <c r="X4654" s="86">
        <v>2707.4923722083099</v>
      </c>
      <c r="Y4654" s="44">
        <v>2773.4705466999599</v>
      </c>
      <c r="Z4654" s="45">
        <v>2609.7286280954499</v>
      </c>
      <c r="AA4654" s="46">
        <v>0.96389140552476604</v>
      </c>
      <c r="AB4654" s="139">
        <v>2772.7955976854601</v>
      </c>
      <c r="AC4654" s="45">
        <v>2575.7212856521801</v>
      </c>
      <c r="AD4654" s="99">
        <v>0.95133094818337105</v>
      </c>
      <c r="AE4654" s="142">
        <v>2708.7493127360999</v>
      </c>
      <c r="AF4654" s="44">
        <v>2774.7581172831901</v>
      </c>
      <c r="AG4654" s="45">
        <v>2611.0332047071902</v>
      </c>
      <c r="AH4654" s="140">
        <v>0.96392574699716205</v>
      </c>
      <c r="AI4654" s="44">
        <v>2774.0828549267899</v>
      </c>
      <c r="AJ4654" s="45">
        <v>2576.9978979235598</v>
      </c>
      <c r="AK4654" s="46">
        <v>0.95136079437359999</v>
      </c>
    </row>
    <row r="4655" spans="1:37" x14ac:dyDescent="0.2">
      <c r="A4655" s="35" t="s">
        <v>2585</v>
      </c>
      <c r="B4655" s="35" t="s">
        <v>8818</v>
      </c>
      <c r="C4655" s="85" t="s">
        <v>1065</v>
      </c>
      <c r="D4655" s="85" t="s">
        <v>1065</v>
      </c>
      <c r="E4655" s="85" t="s">
        <v>12898</v>
      </c>
      <c r="F4655" s="85" t="s">
        <v>283</v>
      </c>
      <c r="G4655" s="85" t="s">
        <v>283</v>
      </c>
      <c r="H4655" s="840">
        <v>1.03704866430006</v>
      </c>
      <c r="I4655" s="840">
        <v>1.0351500242984899</v>
      </c>
      <c r="J4655" s="86">
        <v>2046.9166666666699</v>
      </c>
      <c r="K4655" s="44">
        <v>2122.7521951002</v>
      </c>
      <c r="L4655" s="45">
        <v>1997.2278216626</v>
      </c>
      <c r="M4655" s="46">
        <v>0.97572502788548499</v>
      </c>
      <c r="N4655" s="139">
        <v>2118.86583723699</v>
      </c>
      <c r="O4655" s="45">
        <v>1968.09880651802</v>
      </c>
      <c r="P4655" s="99">
        <v>0.96149434833758995</v>
      </c>
      <c r="Q4655" s="86">
        <v>2063.37176202823</v>
      </c>
      <c r="R4655" s="44">
        <v>2139.8169297658401</v>
      </c>
      <c r="S4655" s="45">
        <v>2013.3864610642199</v>
      </c>
      <c r="T4655" s="140">
        <v>0.975774941828769</v>
      </c>
      <c r="U4655" s="44">
        <v>2135.89932960035</v>
      </c>
      <c r="V4655" s="45">
        <v>1984.0072488359301</v>
      </c>
      <c r="W4655" s="99">
        <v>0.96153649349436998</v>
      </c>
      <c r="X4655" s="86">
        <v>2079.7360921241702</v>
      </c>
      <c r="Y4655" s="44">
        <v>2156.7875364339902</v>
      </c>
      <c r="Z4655" s="45">
        <v>2029.4537417202901</v>
      </c>
      <c r="AA4655" s="46">
        <v>0.97582272549181004</v>
      </c>
      <c r="AB4655" s="139">
        <v>2152.83886629678</v>
      </c>
      <c r="AC4655" s="45">
        <v>1999.82750157589</v>
      </c>
      <c r="AD4655" s="99">
        <v>0.96157753339431395</v>
      </c>
      <c r="AE4655" s="142">
        <v>2095.8397717581602</v>
      </c>
      <c r="AF4655" s="44">
        <v>2173.4878358887399</v>
      </c>
      <c r="AG4655" s="45">
        <v>2045.24094341211</v>
      </c>
      <c r="AH4655" s="140">
        <v>0.97585749205264705</v>
      </c>
      <c r="AI4655" s="44">
        <v>2169.5085906611998</v>
      </c>
      <c r="AJ4655" s="45">
        <v>2015.37566469281</v>
      </c>
      <c r="AK4655" s="46">
        <v>0.96160770105156901</v>
      </c>
    </row>
    <row r="4656" spans="1:37" x14ac:dyDescent="0.2">
      <c r="A4656" s="35" t="s">
        <v>2584</v>
      </c>
      <c r="B4656" s="35" t="s">
        <v>8817</v>
      </c>
      <c r="C4656" s="85" t="s">
        <v>1065</v>
      </c>
      <c r="D4656" s="85" t="s">
        <v>1065</v>
      </c>
      <c r="E4656" s="85" t="s">
        <v>12898</v>
      </c>
      <c r="F4656" s="85" t="s">
        <v>457</v>
      </c>
      <c r="G4656" s="85" t="s">
        <v>457</v>
      </c>
      <c r="H4656" s="840">
        <v>1.02340805231554</v>
      </c>
      <c r="I4656" s="840">
        <v>1.0238268770904599</v>
      </c>
      <c r="J4656" s="86">
        <v>13696.666666666701</v>
      </c>
      <c r="K4656" s="44">
        <v>14017.2789565485</v>
      </c>
      <c r="L4656" s="45">
        <v>13188.397393084701</v>
      </c>
      <c r="M4656" s="46">
        <v>0.96289102407530103</v>
      </c>
      <c r="N4656" s="139">
        <v>14023.015459882299</v>
      </c>
      <c r="O4656" s="45">
        <v>13025.213538940699</v>
      </c>
      <c r="P4656" s="99">
        <v>0.95097689503095595</v>
      </c>
      <c r="Q4656" s="86">
        <v>13668.681499308001</v>
      </c>
      <c r="R4656" s="44">
        <v>13988.6387109282</v>
      </c>
      <c r="S4656" s="45">
        <v>13162.1240104796</v>
      </c>
      <c r="T4656" s="140">
        <v>0.96294028148552502</v>
      </c>
      <c r="U4656" s="44">
        <v>13994.363493380601</v>
      </c>
      <c r="V4656" s="45">
        <v>12999.1700586877</v>
      </c>
      <c r="W4656" s="99">
        <v>0.95101857917647903</v>
      </c>
      <c r="X4656" s="86">
        <v>13642.2985206668</v>
      </c>
      <c r="Y4656" s="44">
        <v>13961.638158142699</v>
      </c>
      <c r="Z4656" s="45">
        <v>13137.362082236201</v>
      </c>
      <c r="AA4656" s="46">
        <v>0.96298743663572095</v>
      </c>
      <c r="AB4656" s="139">
        <v>13967.35189075</v>
      </c>
      <c r="AC4656" s="45">
        <v>12974.633110074699</v>
      </c>
      <c r="AD4656" s="99">
        <v>0.95105917015518604</v>
      </c>
      <c r="AE4656" s="142">
        <v>13616.1060855653</v>
      </c>
      <c r="AF4656" s="44">
        <v>13934.8326091502</v>
      </c>
      <c r="AG4656" s="45">
        <v>13112.606254902001</v>
      </c>
      <c r="AH4656" s="140">
        <v>0.96302174590155998</v>
      </c>
      <c r="AI4656" s="44">
        <v>13940.5353717167</v>
      </c>
      <c r="AJ4656" s="45">
        <v>12950.1288272772</v>
      </c>
      <c r="AK4656" s="46">
        <v>0.95108900781889905</v>
      </c>
    </row>
    <row r="4657" spans="1:37" x14ac:dyDescent="0.2">
      <c r="A4657" s="35" t="s">
        <v>2583</v>
      </c>
      <c r="B4657" s="35" t="s">
        <v>8816</v>
      </c>
      <c r="C4657" s="85" t="s">
        <v>1065</v>
      </c>
      <c r="D4657" s="85" t="s">
        <v>1065</v>
      </c>
      <c r="E4657" s="85" t="s">
        <v>12898</v>
      </c>
      <c r="F4657" s="85" t="s">
        <v>457</v>
      </c>
      <c r="G4657" s="85" t="s">
        <v>457</v>
      </c>
      <c r="H4657" s="840">
        <v>1.02340805231554</v>
      </c>
      <c r="I4657" s="840">
        <v>1.0238268770904599</v>
      </c>
      <c r="J4657" s="86">
        <v>6830.0833333333303</v>
      </c>
      <c r="K4657" s="44">
        <v>6989.9622813194801</v>
      </c>
      <c r="L4657" s="45">
        <v>6576.6259353529804</v>
      </c>
      <c r="M4657" s="46">
        <v>0.96289102407530103</v>
      </c>
      <c r="N4657" s="139">
        <v>6992.8228894342401</v>
      </c>
      <c r="O4657" s="45">
        <v>6495.2514411360198</v>
      </c>
      <c r="P4657" s="99">
        <v>0.95097689503095595</v>
      </c>
      <c r="Q4657" s="86">
        <v>6815.5039778957798</v>
      </c>
      <c r="R4657" s="44">
        <v>6975.0416515671104</v>
      </c>
      <c r="S4657" s="45">
        <v>6562.9233189406696</v>
      </c>
      <c r="T4657" s="140">
        <v>0.96294028148552502</v>
      </c>
      <c r="U4657" s="44">
        <v>6977.8961534866103</v>
      </c>
      <c r="V4657" s="45">
        <v>6481.6709094300804</v>
      </c>
      <c r="W4657" s="99">
        <v>0.95101857917647903</v>
      </c>
      <c r="X4657" s="86">
        <v>6800.6011421417998</v>
      </c>
      <c r="Y4657" s="44">
        <v>6959.7899694541502</v>
      </c>
      <c r="Z4657" s="45">
        <v>6548.8934614530799</v>
      </c>
      <c r="AA4657" s="46">
        <v>0.96298743663572095</v>
      </c>
      <c r="AB4657" s="139">
        <v>6962.6382296968204</v>
      </c>
      <c r="AC4657" s="45">
        <v>6467.77407880179</v>
      </c>
      <c r="AD4657" s="99">
        <v>0.95105917015518604</v>
      </c>
      <c r="AE4657" s="142">
        <v>6789.29150292549</v>
      </c>
      <c r="AF4657" s="44">
        <v>6948.2155936114004</v>
      </c>
      <c r="AG4657" s="45">
        <v>6538.2353565819303</v>
      </c>
      <c r="AH4657" s="140">
        <v>0.96302174590155998</v>
      </c>
      <c r="AI4657" s="44">
        <v>6951.0591170969701</v>
      </c>
      <c r="AJ4657" s="45">
        <v>6457.2205193106802</v>
      </c>
      <c r="AK4657" s="46">
        <v>0.95108900781889905</v>
      </c>
    </row>
    <row r="4658" spans="1:37" x14ac:dyDescent="0.2">
      <c r="A4658" s="35" t="s">
        <v>2582</v>
      </c>
      <c r="B4658" s="35" t="s">
        <v>8815</v>
      </c>
      <c r="C4658" s="85" t="s">
        <v>1065</v>
      </c>
      <c r="D4658" s="85" t="s">
        <v>1065</v>
      </c>
      <c r="E4658" s="85" t="s">
        <v>12898</v>
      </c>
      <c r="F4658" s="85" t="s">
        <v>280</v>
      </c>
      <c r="G4658" s="85" t="s">
        <v>280</v>
      </c>
      <c r="H4658" s="840">
        <v>1.0200460366281601</v>
      </c>
      <c r="I4658" s="840">
        <v>1.0336451897296901</v>
      </c>
      <c r="J4658" s="86">
        <v>5205.1666666666697</v>
      </c>
      <c r="K4658" s="44">
        <v>5309.5096283223302</v>
      </c>
      <c r="L4658" s="45">
        <v>4995.5432261702399</v>
      </c>
      <c r="M4658" s="46">
        <v>0.95972781393555895</v>
      </c>
      <c r="N4658" s="139">
        <v>5380.29548674135</v>
      </c>
      <c r="O4658" s="45">
        <v>4997.4627652584104</v>
      </c>
      <c r="P4658" s="99">
        <v>0.96009658965612599</v>
      </c>
      <c r="Q4658" s="86">
        <v>5230.61041098633</v>
      </c>
      <c r="R4658" s="44">
        <v>5335.4634188725804</v>
      </c>
      <c r="S4658" s="45">
        <v>5020.2190952087803</v>
      </c>
      <c r="T4658" s="140">
        <v>0.95977690952940298</v>
      </c>
      <c r="U4658" s="44">
        <v>5406.5952906660796</v>
      </c>
      <c r="V4658" s="45">
        <v>5022.1113418350096</v>
      </c>
      <c r="W4658" s="99">
        <v>0.96013867354498605</v>
      </c>
      <c r="X4658" s="86">
        <v>5252.9824223353899</v>
      </c>
      <c r="Y4658" s="44">
        <v>5358.2839003805902</v>
      </c>
      <c r="Z4658" s="45">
        <v>5041.9381265558404</v>
      </c>
      <c r="AA4658" s="46">
        <v>0.95982390976939003</v>
      </c>
      <c r="AB4658" s="139">
        <v>5429.7200125816198</v>
      </c>
      <c r="AC4658" s="45">
        <v>5043.8068436101803</v>
      </c>
      <c r="AD4658" s="99">
        <v>0.96017965378376102</v>
      </c>
      <c r="AE4658" s="142">
        <v>5273.39867738047</v>
      </c>
      <c r="AF4658" s="44">
        <v>5379.1094204221199</v>
      </c>
      <c r="AG4658" s="45">
        <v>5061.7144683685501</v>
      </c>
      <c r="AH4658" s="140">
        <v>0.95985810632526103</v>
      </c>
      <c r="AI4658" s="44">
        <v>5450.8231764012598</v>
      </c>
      <c r="AJ4658" s="45">
        <v>5063.56897112567</v>
      </c>
      <c r="AK4658" s="46">
        <v>0.96020977758521597</v>
      </c>
    </row>
    <row r="4659" spans="1:37" x14ac:dyDescent="0.2">
      <c r="A4659" s="35" t="s">
        <v>2581</v>
      </c>
      <c r="B4659" s="35" t="s">
        <v>8814</v>
      </c>
      <c r="C4659" s="85" t="s">
        <v>1065</v>
      </c>
      <c r="D4659" s="85" t="s">
        <v>1065</v>
      </c>
      <c r="E4659" s="85" t="s">
        <v>12898</v>
      </c>
      <c r="F4659" s="85" t="s">
        <v>281</v>
      </c>
      <c r="G4659" s="85" t="s">
        <v>281</v>
      </c>
      <c r="H4659" s="840">
        <v>1.02360819406653</v>
      </c>
      <c r="I4659" s="840">
        <v>1.0244326259677801</v>
      </c>
      <c r="J4659" s="86">
        <v>7356.25</v>
      </c>
      <c r="K4659" s="44">
        <v>7529.9177776018996</v>
      </c>
      <c r="L4659" s="45">
        <v>7084.6523277524902</v>
      </c>
      <c r="M4659" s="46">
        <v>0.96307933087544395</v>
      </c>
      <c r="N4659" s="139">
        <v>7535.9825047754903</v>
      </c>
      <c r="O4659" s="45">
        <v>6999.7627565366502</v>
      </c>
      <c r="P4659" s="99">
        <v>0.95153954209504199</v>
      </c>
      <c r="Q4659" s="86">
        <v>7385.5089064282602</v>
      </c>
      <c r="R4659" s="44">
        <v>7559.8674339712898</v>
      </c>
      <c r="S4659" s="45">
        <v>7113.1948379638998</v>
      </c>
      <c r="T4659" s="140">
        <v>0.96312859791864303</v>
      </c>
      <c r="U4659" s="44">
        <v>7565.9562831207304</v>
      </c>
      <c r="V4659" s="45">
        <v>7027.9118037346798</v>
      </c>
      <c r="W4659" s="99">
        <v>0.95158125090305801</v>
      </c>
      <c r="X4659" s="86">
        <v>7425.5659666326701</v>
      </c>
      <c r="Y4659" s="44">
        <v>7600.8701690267499</v>
      </c>
      <c r="Z4659" s="45">
        <v>7152.1251603512101</v>
      </c>
      <c r="AA4659" s="46">
        <v>0.96317576229068802</v>
      </c>
      <c r="AB4659" s="139">
        <v>7606.9920424944903</v>
      </c>
      <c r="AC4659" s="45">
        <v>7066.3309405118498</v>
      </c>
      <c r="AD4659" s="99">
        <v>0.95162186589748599</v>
      </c>
      <c r="AE4659" s="142">
        <v>7484.3612544933203</v>
      </c>
      <c r="AF4659" s="44">
        <v>7661.05350745341</v>
      </c>
      <c r="AG4659" s="45">
        <v>7209.0121897129102</v>
      </c>
      <c r="AH4659" s="140">
        <v>0.96321007826618399</v>
      </c>
      <c r="AI4659" s="44">
        <v>7667.2238536321101</v>
      </c>
      <c r="AJ4659" s="45">
        <v>7122.5052700311999</v>
      </c>
      <c r="AK4659" s="46">
        <v>0.95165172121470198</v>
      </c>
    </row>
    <row r="4660" spans="1:37" x14ac:dyDescent="0.2">
      <c r="A4660" s="35" t="s">
        <v>2580</v>
      </c>
      <c r="B4660" s="35" t="s">
        <v>8813</v>
      </c>
      <c r="C4660" s="85" t="s">
        <v>1065</v>
      </c>
      <c r="D4660" s="85" t="s">
        <v>1065</v>
      </c>
      <c r="E4660" s="85" t="s">
        <v>12898</v>
      </c>
      <c r="F4660" s="85" t="s">
        <v>283</v>
      </c>
      <c r="G4660" s="85" t="s">
        <v>283</v>
      </c>
      <c r="H4660" s="840">
        <v>1.03704866430006</v>
      </c>
      <c r="I4660" s="840">
        <v>1.0351500242984899</v>
      </c>
      <c r="J4660" s="86">
        <v>7027.8333333333303</v>
      </c>
      <c r="K4660" s="44">
        <v>7288.20517125677</v>
      </c>
      <c r="L4660" s="45">
        <v>6857.2328751412097</v>
      </c>
      <c r="M4660" s="46">
        <v>0.97572502788548499</v>
      </c>
      <c r="N4660" s="139">
        <v>7274.8618457657503</v>
      </c>
      <c r="O4660" s="45">
        <v>6757.2220310585299</v>
      </c>
      <c r="P4660" s="99">
        <v>0.96149434833758995</v>
      </c>
      <c r="Q4660" s="86">
        <v>7076.5285839069002</v>
      </c>
      <c r="R4660" s="44">
        <v>7338.7045158218398</v>
      </c>
      <c r="S4660" s="45">
        <v>6905.0992673113697</v>
      </c>
      <c r="T4660" s="140">
        <v>0.975774941828769</v>
      </c>
      <c r="U4660" s="44">
        <v>7325.26873558019</v>
      </c>
      <c r="V4660" s="45">
        <v>6804.3404806825201</v>
      </c>
      <c r="W4660" s="99">
        <v>0.96153649349436998</v>
      </c>
      <c r="X4660" s="86">
        <v>7125.3805002282897</v>
      </c>
      <c r="Y4660" s="44">
        <v>7389.36633039143</v>
      </c>
      <c r="Z4660" s="45">
        <v>6953.1082198989598</v>
      </c>
      <c r="AA4660" s="46">
        <v>0.97582272549181004</v>
      </c>
      <c r="AB4660" s="139">
        <v>7375.8377979472998</v>
      </c>
      <c r="AC4660" s="45">
        <v>6851.6058059054603</v>
      </c>
      <c r="AD4660" s="99">
        <v>0.96157753339431395</v>
      </c>
      <c r="AE4660" s="142">
        <v>7176.9769956416703</v>
      </c>
      <c r="AF4660" s="44">
        <v>7442.87440704245</v>
      </c>
      <c r="AG4660" s="45">
        <v>7003.7067714864197</v>
      </c>
      <c r="AH4660" s="140">
        <v>0.97585749205264705</v>
      </c>
      <c r="AI4660" s="44">
        <v>7429.2479114281796</v>
      </c>
      <c r="AJ4660" s="45">
        <v>6901.4363492789798</v>
      </c>
      <c r="AK4660" s="46">
        <v>0.96160770105156901</v>
      </c>
    </row>
    <row r="4661" spans="1:37" x14ac:dyDescent="0.2">
      <c r="A4661" s="35" t="s">
        <v>2579</v>
      </c>
      <c r="B4661" s="35" t="s">
        <v>8812</v>
      </c>
      <c r="C4661" s="85" t="s">
        <v>1065</v>
      </c>
      <c r="D4661" s="85" t="s">
        <v>1065</v>
      </c>
      <c r="E4661" s="85" t="s">
        <v>12898</v>
      </c>
      <c r="F4661" s="85" t="s">
        <v>283</v>
      </c>
      <c r="G4661" s="85" t="s">
        <v>283</v>
      </c>
      <c r="H4661" s="840">
        <v>1.03704866430006</v>
      </c>
      <c r="I4661" s="840">
        <v>1.0351500242984899</v>
      </c>
      <c r="J4661" s="86">
        <v>10551.333333333299</v>
      </c>
      <c r="K4661" s="44">
        <v>10942.246139917999</v>
      </c>
      <c r="L4661" s="45">
        <v>10295.2000108957</v>
      </c>
      <c r="M4661" s="46">
        <v>0.97572502788548499</v>
      </c>
      <c r="N4661" s="139">
        <v>10922.2129563815</v>
      </c>
      <c r="O4661" s="45">
        <v>10145.047367425999</v>
      </c>
      <c r="P4661" s="99">
        <v>0.96149434833759095</v>
      </c>
      <c r="Q4661" s="86">
        <v>10616.486371086799</v>
      </c>
      <c r="R4661" s="44">
        <v>11009.813010695299</v>
      </c>
      <c r="S4661" s="45">
        <v>10359.3013711731</v>
      </c>
      <c r="T4661" s="140">
        <v>0.975774941828769</v>
      </c>
      <c r="U4661" s="44">
        <v>10989.656124995099</v>
      </c>
      <c r="V4661" s="45">
        <v>10208.139078485499</v>
      </c>
      <c r="W4661" s="99">
        <v>0.96153649349436998</v>
      </c>
      <c r="X4661" s="86">
        <v>10684.4601341944</v>
      </c>
      <c r="Y4661" s="44">
        <v>11080.305110933599</v>
      </c>
      <c r="Z4661" s="45">
        <v>10426.139008558201</v>
      </c>
      <c r="AA4661" s="46">
        <v>0.97582272549181004</v>
      </c>
      <c r="AB4661" s="139">
        <v>11060.0191675276</v>
      </c>
      <c r="AC4661" s="45">
        <v>10273.9368214886</v>
      </c>
      <c r="AD4661" s="99">
        <v>0.96157753339431395</v>
      </c>
      <c r="AE4661" s="142">
        <v>10752.828476004501</v>
      </c>
      <c r="AF4661" s="44">
        <v>11151.2064084881</v>
      </c>
      <c r="AG4661" s="45">
        <v>10493.228229066101</v>
      </c>
      <c r="AH4661" s="140">
        <v>0.97585749205264705</v>
      </c>
      <c r="AI4661" s="44">
        <v>11130.7906582136</v>
      </c>
      <c r="AJ4661" s="45">
        <v>10340.002670612599</v>
      </c>
      <c r="AK4661" s="46">
        <v>0.96160770105156901</v>
      </c>
    </row>
    <row r="4662" spans="1:37" x14ac:dyDescent="0.2">
      <c r="A4662" s="35" t="s">
        <v>2578</v>
      </c>
      <c r="B4662" s="35" t="s">
        <v>13151</v>
      </c>
      <c r="C4662" s="85" t="s">
        <v>1065</v>
      </c>
      <c r="D4662" s="85" t="s">
        <v>1065</v>
      </c>
      <c r="E4662" s="85" t="s">
        <v>12898</v>
      </c>
      <c r="F4662" s="85" t="s">
        <v>457</v>
      </c>
      <c r="G4662" s="85" t="s">
        <v>457</v>
      </c>
      <c r="H4662" s="840">
        <v>1.02340805231554</v>
      </c>
      <c r="I4662" s="840">
        <v>1.0238268770904599</v>
      </c>
      <c r="J4662" s="86">
        <v>5965.9166666666697</v>
      </c>
      <c r="K4662" s="44">
        <v>6105.5671561101399</v>
      </c>
      <c r="L4662" s="45">
        <v>5744.5276087145703</v>
      </c>
      <c r="M4662" s="46">
        <v>0.96289102407530103</v>
      </c>
      <c r="N4662" s="139">
        <v>6108.0658298152402</v>
      </c>
      <c r="O4662" s="45">
        <v>5673.4489076801001</v>
      </c>
      <c r="P4662" s="99">
        <v>0.95097689503095595</v>
      </c>
      <c r="Q4662" s="86">
        <v>5958.5792784940404</v>
      </c>
      <c r="R4662" s="44">
        <v>6098.0580139713002</v>
      </c>
      <c r="S4662" s="45">
        <v>5737.7560076868704</v>
      </c>
      <c r="T4662" s="140">
        <v>0.96294028148552502</v>
      </c>
      <c r="U4662" s="44">
        <v>6100.5536145964497</v>
      </c>
      <c r="V4662" s="45">
        <v>5666.7195993438099</v>
      </c>
      <c r="W4662" s="99">
        <v>0.95101857917647903</v>
      </c>
      <c r="X4662" s="86">
        <v>5952.4489974234903</v>
      </c>
      <c r="Y4662" s="44">
        <v>6091.7842349607499</v>
      </c>
      <c r="Z4662" s="45">
        <v>5732.1336017337098</v>
      </c>
      <c r="AA4662" s="46">
        <v>0.96298743663571995</v>
      </c>
      <c r="AB4662" s="139">
        <v>6094.2772680723101</v>
      </c>
      <c r="AC4662" s="45">
        <v>5661.13120388065</v>
      </c>
      <c r="AD4662" s="99">
        <v>0.95105917015518604</v>
      </c>
      <c r="AE4662" s="142">
        <v>5945.6209921208701</v>
      </c>
      <c r="AF4662" s="44">
        <v>6084.7963993527901</v>
      </c>
      <c r="AG4662" s="45">
        <v>5725.7623083012104</v>
      </c>
      <c r="AH4662" s="140">
        <v>0.96302174590155998</v>
      </c>
      <c r="AI4662" s="44">
        <v>6087.2865727265698</v>
      </c>
      <c r="AJ4662" s="45">
        <v>5654.8147702634596</v>
      </c>
      <c r="AK4662" s="46">
        <v>0.95108900781889905</v>
      </c>
    </row>
    <row r="4663" spans="1:37" x14ac:dyDescent="0.2">
      <c r="A4663" s="35" t="s">
        <v>2577</v>
      </c>
      <c r="B4663" s="35" t="s">
        <v>8811</v>
      </c>
      <c r="C4663" s="85" t="s">
        <v>1065</v>
      </c>
      <c r="D4663" s="85" t="s">
        <v>1065</v>
      </c>
      <c r="E4663" s="85" t="s">
        <v>12898</v>
      </c>
      <c r="F4663" s="85" t="s">
        <v>281</v>
      </c>
      <c r="G4663" s="85" t="s">
        <v>281</v>
      </c>
      <c r="H4663" s="840">
        <v>1.02360819406653</v>
      </c>
      <c r="I4663" s="840">
        <v>1.0244326259677801</v>
      </c>
      <c r="J4663" s="86">
        <v>1851.3333333333301</v>
      </c>
      <c r="K4663" s="44">
        <v>1895.0399699484999</v>
      </c>
      <c r="L4663" s="45">
        <v>1782.9808678940699</v>
      </c>
      <c r="M4663" s="46">
        <v>0.96307933087544395</v>
      </c>
      <c r="N4663" s="139">
        <v>1896.56626820835</v>
      </c>
      <c r="O4663" s="45">
        <v>1761.6168722652901</v>
      </c>
      <c r="P4663" s="99">
        <v>0.95153954209504199</v>
      </c>
      <c r="Q4663" s="86">
        <v>1855.14416835324</v>
      </c>
      <c r="R4663" s="44">
        <v>1898.9407719011101</v>
      </c>
      <c r="S4663" s="45">
        <v>1786.7424018029999</v>
      </c>
      <c r="T4663" s="140">
        <v>0.96312859791864303</v>
      </c>
      <c r="U4663" s="44">
        <v>1900.4702119349199</v>
      </c>
      <c r="V4663" s="45">
        <v>1765.32040832709</v>
      </c>
      <c r="W4663" s="99">
        <v>0.95158125090305901</v>
      </c>
      <c r="X4663" s="86">
        <v>1859.0526769881201</v>
      </c>
      <c r="Y4663" s="44">
        <v>1902.94155336635</v>
      </c>
      <c r="Z4663" s="45">
        <v>1790.5944792965799</v>
      </c>
      <c r="AA4663" s="46">
        <v>0.96317576229068802</v>
      </c>
      <c r="AB4663" s="139">
        <v>1904.47421569937</v>
      </c>
      <c r="AC4663" s="45">
        <v>1769.11517727715</v>
      </c>
      <c r="AD4663" s="99">
        <v>0.95162186589748599</v>
      </c>
      <c r="AE4663" s="142">
        <v>1863.5904774519499</v>
      </c>
      <c r="AF4663" s="44">
        <v>1907.5864831041699</v>
      </c>
      <c r="AG4663" s="45">
        <v>1795.0291296426101</v>
      </c>
      <c r="AH4663" s="140">
        <v>0.96321007826618399</v>
      </c>
      <c r="AI4663" s="44">
        <v>1909.1228865446501</v>
      </c>
      <c r="AJ4663" s="45">
        <v>1773.48908550648</v>
      </c>
      <c r="AK4663" s="46">
        <v>0.95165172121470198</v>
      </c>
    </row>
    <row r="4664" spans="1:37" x14ac:dyDescent="0.2">
      <c r="A4664" s="35" t="s">
        <v>2576</v>
      </c>
      <c r="B4664" s="35" t="s">
        <v>8810</v>
      </c>
      <c r="C4664" s="85" t="s">
        <v>1065</v>
      </c>
      <c r="D4664" s="85" t="s">
        <v>1065</v>
      </c>
      <c r="E4664" s="85" t="s">
        <v>12898</v>
      </c>
      <c r="F4664" s="85" t="s">
        <v>277</v>
      </c>
      <c r="G4664" s="85" t="s">
        <v>277</v>
      </c>
      <c r="H4664" s="840">
        <v>1.04133410688824</v>
      </c>
      <c r="I4664" s="840">
        <v>1.0429355374907701</v>
      </c>
      <c r="J4664" s="86">
        <v>7133.4166666666697</v>
      </c>
      <c r="K4664" s="44">
        <v>7428.2700736449997</v>
      </c>
      <c r="L4664" s="45">
        <v>6989.0153415703699</v>
      </c>
      <c r="M4664" s="46">
        <v>0.97975706006757501</v>
      </c>
      <c r="N4664" s="139">
        <v>7439.6937453955998</v>
      </c>
      <c r="O4664" s="45">
        <v>6910.3253843886496</v>
      </c>
      <c r="P4664" s="99">
        <v>0.96872588652777103</v>
      </c>
      <c r="Q4664" s="86">
        <v>7155.7341560314899</v>
      </c>
      <c r="R4664" s="44">
        <v>7451.5100365007102</v>
      </c>
      <c r="S4664" s="45">
        <v>7011.2397062006803</v>
      </c>
      <c r="T4664" s="140">
        <v>0.97980718027247904</v>
      </c>
      <c r="U4664" s="44">
        <v>7462.9694481617498</v>
      </c>
      <c r="V4664" s="45">
        <v>6932.2487618199002</v>
      </c>
      <c r="W4664" s="99">
        <v>0.968768348664377</v>
      </c>
      <c r="X4664" s="86">
        <v>7177.1012009462402</v>
      </c>
      <c r="Y4664" s="44">
        <v>7473.7602691338398</v>
      </c>
      <c r="Z4664" s="45">
        <v>7032.5196555948796</v>
      </c>
      <c r="AA4664" s="46">
        <v>0.97985516139408901</v>
      </c>
      <c r="AB4664" s="139">
        <v>7485.2538986344898</v>
      </c>
      <c r="AC4664" s="45">
        <v>6953.2452414874697</v>
      </c>
      <c r="AD4664" s="99">
        <v>0.96880969723134902</v>
      </c>
      <c r="AE4664" s="142">
        <v>7198.8940129316998</v>
      </c>
      <c r="AF4664" s="44">
        <v>7496.4538675393096</v>
      </c>
      <c r="AG4664" s="45">
        <v>7054.1247699332898</v>
      </c>
      <c r="AH4664" s="140">
        <v>0.97989007162234099</v>
      </c>
      <c r="AI4664" s="44">
        <v>7507.98239671599</v>
      </c>
      <c r="AJ4664" s="45">
        <v>6974.5771362314799</v>
      </c>
      <c r="AK4664" s="46">
        <v>0.96884009178392305</v>
      </c>
    </row>
    <row r="4665" spans="1:37" x14ac:dyDescent="0.2">
      <c r="A4665" s="35" t="s">
        <v>2575</v>
      </c>
      <c r="B4665" s="35" t="s">
        <v>8809</v>
      </c>
      <c r="C4665" s="85" t="s">
        <v>1065</v>
      </c>
      <c r="D4665" s="85" t="s">
        <v>1065</v>
      </c>
      <c r="E4665" s="85" t="s">
        <v>12898</v>
      </c>
      <c r="F4665" s="85" t="s">
        <v>281</v>
      </c>
      <c r="G4665" s="85" t="s">
        <v>281</v>
      </c>
      <c r="H4665" s="840">
        <v>1.02360819406653</v>
      </c>
      <c r="I4665" s="840">
        <v>1.0244326259677801</v>
      </c>
      <c r="J4665" s="86">
        <v>3402.25</v>
      </c>
      <c r="K4665" s="44">
        <v>3482.5709782628501</v>
      </c>
      <c r="L4665" s="45">
        <v>3276.63665347098</v>
      </c>
      <c r="M4665" s="46">
        <v>0.96307933087544395</v>
      </c>
      <c r="N4665" s="139">
        <v>3485.3759016988802</v>
      </c>
      <c r="O4665" s="45">
        <v>3237.3754070928599</v>
      </c>
      <c r="P4665" s="99">
        <v>0.95153954209504199</v>
      </c>
      <c r="Q4665" s="86">
        <v>3401.59052686935</v>
      </c>
      <c r="R4665" s="44">
        <v>3481.8959361625498</v>
      </c>
      <c r="S4665" s="45">
        <v>3276.1691148370101</v>
      </c>
      <c r="T4665" s="140">
        <v>0.96312859791864303</v>
      </c>
      <c r="U4665" s="44">
        <v>3484.7003159078899</v>
      </c>
      <c r="V4665" s="45">
        <v>3236.88976861833</v>
      </c>
      <c r="W4665" s="99">
        <v>0.95158125090305801</v>
      </c>
      <c r="X4665" s="86">
        <v>3400.6853195633698</v>
      </c>
      <c r="Y4665" s="44">
        <v>3480.9693585468199</v>
      </c>
      <c r="Z4665" s="45">
        <v>3275.4576749811999</v>
      </c>
      <c r="AA4665" s="46">
        <v>0.96317576229068802</v>
      </c>
      <c r="AB4665" s="139">
        <v>3483.7729920103902</v>
      </c>
      <c r="AC4665" s="45">
        <v>3236.1665091330901</v>
      </c>
      <c r="AD4665" s="99">
        <v>0.95162186589748599</v>
      </c>
      <c r="AE4665" s="142">
        <v>3402.12429107761</v>
      </c>
      <c r="AF4665" s="44">
        <v>3482.4423015798202</v>
      </c>
      <c r="AG4665" s="45">
        <v>3276.9604046801501</v>
      </c>
      <c r="AH4665" s="140">
        <v>0.96321007826618399</v>
      </c>
      <c r="AI4665" s="44">
        <v>3485.2471213774102</v>
      </c>
      <c r="AJ4665" s="45">
        <v>3237.63743739036</v>
      </c>
      <c r="AK4665" s="46">
        <v>0.95165172121470198</v>
      </c>
    </row>
    <row r="4666" spans="1:37" x14ac:dyDescent="0.2">
      <c r="A4666" s="35" t="s">
        <v>2574</v>
      </c>
      <c r="B4666" s="35" t="s">
        <v>8808</v>
      </c>
      <c r="C4666" s="85" t="s">
        <v>1065</v>
      </c>
      <c r="D4666" s="85" t="s">
        <v>1065</v>
      </c>
      <c r="E4666" s="85" t="s">
        <v>12898</v>
      </c>
      <c r="F4666" s="85" t="s">
        <v>280</v>
      </c>
      <c r="G4666" s="85" t="s">
        <v>280</v>
      </c>
      <c r="H4666" s="840">
        <v>1.0200460366281601</v>
      </c>
      <c r="I4666" s="840">
        <v>1.0336451897296901</v>
      </c>
      <c r="J4666" s="86">
        <v>3217.4166666666702</v>
      </c>
      <c r="K4666" s="44">
        <v>3281.91311901471</v>
      </c>
      <c r="L4666" s="45">
        <v>3087.84426401983</v>
      </c>
      <c r="M4666" s="46">
        <v>0.95972781393555895</v>
      </c>
      <c r="N4666" s="139">
        <v>3325.6672608561498</v>
      </c>
      <c r="O4666" s="45">
        <v>3089.0307691694502</v>
      </c>
      <c r="P4666" s="99">
        <v>0.96009658965612599</v>
      </c>
      <c r="Q4666" s="86">
        <v>3228.74456364667</v>
      </c>
      <c r="R4666" s="44">
        <v>3293.4680954324899</v>
      </c>
      <c r="S4666" s="45">
        <v>3098.8744789566599</v>
      </c>
      <c r="T4666" s="140">
        <v>0.95977690952940298</v>
      </c>
      <c r="U4666" s="44">
        <v>3337.3762870792798</v>
      </c>
      <c r="V4666" s="45">
        <v>3100.0425225552999</v>
      </c>
      <c r="W4666" s="99">
        <v>0.96013867354498605</v>
      </c>
      <c r="X4666" s="86">
        <v>3238.7941157113301</v>
      </c>
      <c r="Y4666" s="44">
        <v>3303.71910118594</v>
      </c>
      <c r="Z4666" s="45">
        <v>3108.6720310801402</v>
      </c>
      <c r="AA4666" s="46">
        <v>0.95982390976939003</v>
      </c>
      <c r="AB4666" s="139">
        <v>3347.7639582298498</v>
      </c>
      <c r="AC4666" s="45">
        <v>3109.8242127005901</v>
      </c>
      <c r="AD4666" s="99">
        <v>0.96017965378376102</v>
      </c>
      <c r="AE4666" s="142">
        <v>3250.7440452351998</v>
      </c>
      <c r="AF4666" s="44">
        <v>3315.9085794347502</v>
      </c>
      <c r="AG4666" s="45">
        <v>3120.2530234075798</v>
      </c>
      <c r="AH4666" s="140">
        <v>0.95985810632526103</v>
      </c>
      <c r="AI4666" s="44">
        <v>3360.1159453998198</v>
      </c>
      <c r="AJ4666" s="45">
        <v>3121.3962166617598</v>
      </c>
      <c r="AK4666" s="46">
        <v>0.96020977758521597</v>
      </c>
    </row>
    <row r="4667" spans="1:37" x14ac:dyDescent="0.2">
      <c r="A4667" s="35" t="s">
        <v>2573</v>
      </c>
      <c r="B4667" s="35" t="s">
        <v>8807</v>
      </c>
      <c r="C4667" s="85" t="s">
        <v>1065</v>
      </c>
      <c r="D4667" s="85" t="s">
        <v>1065</v>
      </c>
      <c r="E4667" s="85" t="s">
        <v>12898</v>
      </c>
      <c r="F4667" s="85" t="s">
        <v>281</v>
      </c>
      <c r="G4667" s="85" t="s">
        <v>281</v>
      </c>
      <c r="H4667" s="840">
        <v>1.02360819406653</v>
      </c>
      <c r="I4667" s="840">
        <v>1.0244326259677801</v>
      </c>
      <c r="J4667" s="86">
        <v>4574</v>
      </c>
      <c r="K4667" s="44">
        <v>4681.9838796602999</v>
      </c>
      <c r="L4667" s="45">
        <v>4405.1248594242797</v>
      </c>
      <c r="M4667" s="46">
        <v>0.96307933087544395</v>
      </c>
      <c r="N4667" s="139">
        <v>4685.7548311766304</v>
      </c>
      <c r="O4667" s="45">
        <v>4352.3418655427204</v>
      </c>
      <c r="P4667" s="99">
        <v>0.95153954209504199</v>
      </c>
      <c r="Q4667" s="86">
        <v>4574.3765063544197</v>
      </c>
      <c r="R4667" s="44">
        <v>4682.36927464981</v>
      </c>
      <c r="S4667" s="45">
        <v>4405.7128309171103</v>
      </c>
      <c r="T4667" s="140">
        <v>0.96312859791864303</v>
      </c>
      <c r="U4667" s="44">
        <v>4686.1405365699802</v>
      </c>
      <c r="V4667" s="45">
        <v>4352.8909180183</v>
      </c>
      <c r="W4667" s="99">
        <v>0.95158125090305901</v>
      </c>
      <c r="X4667" s="86">
        <v>4575.8949415903999</v>
      </c>
      <c r="Y4667" s="44">
        <v>4683.9235573995102</v>
      </c>
      <c r="Z4667" s="45">
        <v>4407.3910985284301</v>
      </c>
      <c r="AA4667" s="46">
        <v>0.96317576229068802</v>
      </c>
      <c r="AB4667" s="139">
        <v>4687.6960711661304</v>
      </c>
      <c r="AC4667" s="45">
        <v>4354.5216824671197</v>
      </c>
      <c r="AD4667" s="99">
        <v>0.95162186589748599</v>
      </c>
      <c r="AE4667" s="142">
        <v>4578.82825980904</v>
      </c>
      <c r="AF4667" s="44">
        <v>4686.9261259639197</v>
      </c>
      <c r="AG4667" s="45">
        <v>4410.3735264980796</v>
      </c>
      <c r="AH4667" s="140">
        <v>0.96321007826618399</v>
      </c>
      <c r="AI4667" s="44">
        <v>4690.7010580516599</v>
      </c>
      <c r="AJ4667" s="45">
        <v>4357.4497945937901</v>
      </c>
      <c r="AK4667" s="46">
        <v>0.95165172121470198</v>
      </c>
    </row>
    <row r="4668" spans="1:37" x14ac:dyDescent="0.2">
      <c r="A4668" s="35" t="s">
        <v>2572</v>
      </c>
      <c r="B4668" s="35" t="s">
        <v>8806</v>
      </c>
      <c r="C4668" s="85" t="s">
        <v>1065</v>
      </c>
      <c r="D4668" s="85" t="s">
        <v>1065</v>
      </c>
      <c r="E4668" s="85" t="s">
        <v>12898</v>
      </c>
      <c r="F4668" s="85" t="s">
        <v>284</v>
      </c>
      <c r="G4668" s="85" t="s">
        <v>284</v>
      </c>
      <c r="H4668" s="840">
        <v>1.0222615544671101</v>
      </c>
      <c r="I4668" s="840">
        <v>1.02821947394269</v>
      </c>
      <c r="J4668" s="86">
        <v>5594.6666666666697</v>
      </c>
      <c r="K4668" s="44">
        <v>5719.2126433920203</v>
      </c>
      <c r="L4668" s="45">
        <v>5381.0193369499102</v>
      </c>
      <c r="M4668" s="46">
        <v>0.96181232190477395</v>
      </c>
      <c r="N4668" s="139">
        <v>5752.5452168847196</v>
      </c>
      <c r="O4668" s="45">
        <v>5343.2252183343398</v>
      </c>
      <c r="P4668" s="99">
        <v>0.95505693845346795</v>
      </c>
      <c r="Q4668" s="86">
        <v>5633.9843998159004</v>
      </c>
      <c r="R4668" s="44">
        <v>5759.4056503992797</v>
      </c>
      <c r="S4668" s="45">
        <v>5419.1128217494897</v>
      </c>
      <c r="T4668" s="140">
        <v>0.96186152413318204</v>
      </c>
      <c r="U4668" s="44">
        <v>5792.9724757800404</v>
      </c>
      <c r="V4668" s="45">
        <v>5381.0117475925999</v>
      </c>
      <c r="W4668" s="99">
        <v>0.95509880143942805</v>
      </c>
      <c r="X4668" s="86">
        <v>5670.8236172054703</v>
      </c>
      <c r="Y4668" s="44">
        <v>5797.0649660332901</v>
      </c>
      <c r="Z4668" s="45">
        <v>5454.8141565041597</v>
      </c>
      <c r="AA4668" s="46">
        <v>0.96190862645666997</v>
      </c>
      <c r="AB4668" s="139">
        <v>5830.8512765048099</v>
      </c>
      <c r="AC4668" s="45">
        <v>5416.4280118239403</v>
      </c>
      <c r="AD4668" s="99">
        <v>0.95513956656848098</v>
      </c>
      <c r="AE4668" s="142">
        <v>5708.6344162907499</v>
      </c>
      <c r="AF4668" s="44">
        <v>5835.7174922818504</v>
      </c>
      <c r="AG4668" s="45">
        <v>5491.3803299573901</v>
      </c>
      <c r="AH4668" s="140">
        <v>0.961942897286717</v>
      </c>
      <c r="AI4668" s="44">
        <v>5869.7290764496302</v>
      </c>
      <c r="AJ4668" s="45">
        <v>5452.7136651766104</v>
      </c>
      <c r="AK4668" s="46">
        <v>0.95516953224683299</v>
      </c>
    </row>
    <row r="4669" spans="1:37" x14ac:dyDescent="0.2">
      <c r="A4669" s="35" t="s">
        <v>2571</v>
      </c>
      <c r="B4669" s="35" t="s">
        <v>8805</v>
      </c>
      <c r="C4669" s="85" t="s">
        <v>1065</v>
      </c>
      <c r="D4669" s="85" t="s">
        <v>1065</v>
      </c>
      <c r="E4669" s="85" t="s">
        <v>12898</v>
      </c>
      <c r="F4669" s="85" t="s">
        <v>457</v>
      </c>
      <c r="G4669" s="85" t="s">
        <v>457</v>
      </c>
      <c r="H4669" s="840">
        <v>1.02340805231554</v>
      </c>
      <c r="I4669" s="840">
        <v>1.0238268770904599</v>
      </c>
      <c r="J4669" s="86">
        <v>5887.8333333333303</v>
      </c>
      <c r="K4669" s="44">
        <v>6025.6560440251596</v>
      </c>
      <c r="L4669" s="45">
        <v>5669.3418679180304</v>
      </c>
      <c r="M4669" s="46">
        <v>0.96289102407530103</v>
      </c>
      <c r="N4669" s="139">
        <v>6028.1220144957597</v>
      </c>
      <c r="O4669" s="45">
        <v>5599.1934617931001</v>
      </c>
      <c r="P4669" s="99">
        <v>0.95097689503095595</v>
      </c>
      <c r="Q4669" s="86">
        <v>5886.2222207391796</v>
      </c>
      <c r="R4669" s="44">
        <v>6024.0072184231103</v>
      </c>
      <c r="S4669" s="45">
        <v>5668.0804821249303</v>
      </c>
      <c r="T4669" s="140">
        <v>0.96294028148552502</v>
      </c>
      <c r="U4669" s="44">
        <v>6026.4725141198396</v>
      </c>
      <c r="V4669" s="45">
        <v>5597.9066930843901</v>
      </c>
      <c r="W4669" s="99">
        <v>0.95101857917647903</v>
      </c>
      <c r="X4669" s="86">
        <v>5883.2277347260597</v>
      </c>
      <c r="Y4669" s="44">
        <v>6020.9426373247497</v>
      </c>
      <c r="Z4669" s="45">
        <v>5665.4743954080304</v>
      </c>
      <c r="AA4669" s="46">
        <v>0.96298743663572095</v>
      </c>
      <c r="AB4669" s="139">
        <v>6023.4066788565397</v>
      </c>
      <c r="AC4669" s="45">
        <v>5595.2976872225399</v>
      </c>
      <c r="AD4669" s="99">
        <v>0.95105917015518604</v>
      </c>
      <c r="AE4669" s="142">
        <v>5881.3735435143399</v>
      </c>
      <c r="AF4669" s="44">
        <v>6019.0450431081399</v>
      </c>
      <c r="AG4669" s="45">
        <v>5663.8906181744296</v>
      </c>
      <c r="AH4669" s="140">
        <v>0.96302174590155998</v>
      </c>
      <c r="AI4669" s="44">
        <v>6021.5083080587201</v>
      </c>
      <c r="AJ4669" s="45">
        <v>5593.7097281133802</v>
      </c>
      <c r="AK4669" s="46">
        <v>0.95108900781889905</v>
      </c>
    </row>
    <row r="4670" spans="1:37" x14ac:dyDescent="0.2">
      <c r="A4670" s="35" t="s">
        <v>2570</v>
      </c>
      <c r="B4670" s="35" t="s">
        <v>8804</v>
      </c>
      <c r="C4670" s="85" t="s">
        <v>1065</v>
      </c>
      <c r="D4670" s="85" t="s">
        <v>1065</v>
      </c>
      <c r="E4670" s="85" t="s">
        <v>12898</v>
      </c>
      <c r="F4670" s="85" t="s">
        <v>457</v>
      </c>
      <c r="G4670" s="85" t="s">
        <v>457</v>
      </c>
      <c r="H4670" s="840">
        <v>1.02340805231554</v>
      </c>
      <c r="I4670" s="840">
        <v>1.0238268770904599</v>
      </c>
      <c r="J4670" s="86">
        <v>4115.5833333333303</v>
      </c>
      <c r="K4670" s="44">
        <v>4211.92112330895</v>
      </c>
      <c r="L4670" s="45">
        <v>3962.8582505005802</v>
      </c>
      <c r="M4670" s="46">
        <v>0.96289102407530103</v>
      </c>
      <c r="N4670" s="139">
        <v>4213.6448315722</v>
      </c>
      <c r="O4670" s="45">
        <v>3913.8246595744899</v>
      </c>
      <c r="P4670" s="99">
        <v>0.95097689503095595</v>
      </c>
      <c r="Q4670" s="86">
        <v>4115.5135239753799</v>
      </c>
      <c r="R4670" s="44">
        <v>4211.8496798499</v>
      </c>
      <c r="S4670" s="45">
        <v>3962.9937512343399</v>
      </c>
      <c r="T4670" s="140">
        <v>0.96294028148552502</v>
      </c>
      <c r="U4670" s="44">
        <v>4213.5733588752501</v>
      </c>
      <c r="V4670" s="45">
        <v>3913.9298241526499</v>
      </c>
      <c r="W4670" s="99">
        <v>0.95101857917647903</v>
      </c>
      <c r="X4670" s="86">
        <v>4116.5151794748899</v>
      </c>
      <c r="Y4670" s="44">
        <v>4212.8747821537399</v>
      </c>
      <c r="Z4670" s="45">
        <v>3964.1524005545598</v>
      </c>
      <c r="AA4670" s="46">
        <v>0.96298743663572095</v>
      </c>
      <c r="AB4670" s="139">
        <v>4214.59888069724</v>
      </c>
      <c r="AC4670" s="45">
        <v>3915.04951052262</v>
      </c>
      <c r="AD4670" s="99">
        <v>0.95105917015518604</v>
      </c>
      <c r="AE4670" s="142">
        <v>4117.8618819312596</v>
      </c>
      <c r="AF4670" s="44">
        <v>4214.2530082916601</v>
      </c>
      <c r="AG4670" s="45">
        <v>3965.5905389189302</v>
      </c>
      <c r="AH4670" s="140">
        <v>0.96302174590155998</v>
      </c>
      <c r="AI4670" s="44">
        <v>4215.9776708675099</v>
      </c>
      <c r="AJ4670" s="45">
        <v>3916.45317162126</v>
      </c>
      <c r="AK4670" s="46">
        <v>0.95108900781889905</v>
      </c>
    </row>
    <row r="4671" spans="1:37" x14ac:dyDescent="0.2">
      <c r="A4671" s="35" t="s">
        <v>2569</v>
      </c>
      <c r="B4671" s="35" t="s">
        <v>13152</v>
      </c>
      <c r="C4671" s="85" t="s">
        <v>1065</v>
      </c>
      <c r="D4671" s="85" t="s">
        <v>1065</v>
      </c>
      <c r="E4671" s="85" t="s">
        <v>12898</v>
      </c>
      <c r="F4671" s="85" t="s">
        <v>457</v>
      </c>
      <c r="G4671" s="85" t="s">
        <v>457</v>
      </c>
      <c r="H4671" s="840">
        <v>1.02340805231554</v>
      </c>
      <c r="I4671" s="840">
        <v>1.0238268770904599</v>
      </c>
      <c r="J4671" s="86">
        <v>5170.4166666666697</v>
      </c>
      <c r="K4671" s="44">
        <v>5291.4460504931203</v>
      </c>
      <c r="L4671" s="45">
        <v>4978.5477990626696</v>
      </c>
      <c r="M4671" s="46">
        <v>0.96289102407530103</v>
      </c>
      <c r="N4671" s="139">
        <v>5293.6115490897801</v>
      </c>
      <c r="O4671" s="45">
        <v>4916.9467876829704</v>
      </c>
      <c r="P4671" s="99">
        <v>0.95097689503095595</v>
      </c>
      <c r="Q4671" s="86">
        <v>5170.8444890918199</v>
      </c>
      <c r="R4671" s="44">
        <v>5291.8838874079902</v>
      </c>
      <c r="S4671" s="45">
        <v>4979.2144478439504</v>
      </c>
      <c r="T4671" s="140">
        <v>0.96294028148552502</v>
      </c>
      <c r="U4671" s="44">
        <v>5294.0495651872698</v>
      </c>
      <c r="V4671" s="45">
        <v>4917.5691791586296</v>
      </c>
      <c r="W4671" s="99">
        <v>0.95101857917647903</v>
      </c>
      <c r="X4671" s="86">
        <v>5171.2168780546699</v>
      </c>
      <c r="Y4671" s="44">
        <v>5292.2649932711602</v>
      </c>
      <c r="Z4671" s="45">
        <v>4979.8168856852399</v>
      </c>
      <c r="AA4671" s="46">
        <v>0.96298743663572095</v>
      </c>
      <c r="AB4671" s="139">
        <v>5294.43082701617</v>
      </c>
      <c r="AC4671" s="45">
        <v>4918.1332327351602</v>
      </c>
      <c r="AD4671" s="99">
        <v>0.95105917015518604</v>
      </c>
      <c r="AE4671" s="142">
        <v>5171.8725275820598</v>
      </c>
      <c r="AF4671" s="44">
        <v>5292.9359902769902</v>
      </c>
      <c r="AG4671" s="45">
        <v>4980.6257110923898</v>
      </c>
      <c r="AH4671" s="140">
        <v>0.96302174590155998</v>
      </c>
      <c r="AI4671" s="44">
        <v>5295.1020986242602</v>
      </c>
      <c r="AJ4671" s="45">
        <v>4918.9111108238403</v>
      </c>
      <c r="AK4671" s="46">
        <v>0.95108900781889905</v>
      </c>
    </row>
    <row r="4672" spans="1:37" x14ac:dyDescent="0.2">
      <c r="A4672" s="35" t="s">
        <v>2568</v>
      </c>
      <c r="B4672" s="35" t="s">
        <v>8803</v>
      </c>
      <c r="C4672" s="85" t="s">
        <v>1065</v>
      </c>
      <c r="D4672" s="85" t="s">
        <v>1065</v>
      </c>
      <c r="E4672" s="85" t="s">
        <v>12898</v>
      </c>
      <c r="F4672" s="85" t="s">
        <v>280</v>
      </c>
      <c r="G4672" s="85" t="s">
        <v>280</v>
      </c>
      <c r="H4672" s="840">
        <v>1.0200460366281601</v>
      </c>
      <c r="I4672" s="840">
        <v>1.0336451897296901</v>
      </c>
      <c r="J4672" s="86">
        <v>4965</v>
      </c>
      <c r="K4672" s="44">
        <v>5064.5285718588002</v>
      </c>
      <c r="L4672" s="45">
        <v>4765.0485961900504</v>
      </c>
      <c r="M4672" s="46">
        <v>0.95972781393555895</v>
      </c>
      <c r="N4672" s="139">
        <v>5132.0483670079302</v>
      </c>
      <c r="O4672" s="45">
        <v>4766.8795676426698</v>
      </c>
      <c r="P4672" s="99">
        <v>0.96009658965612599</v>
      </c>
      <c r="Q4672" s="86">
        <v>4986.1650757877496</v>
      </c>
      <c r="R4672" s="44">
        <v>5086.1179235310301</v>
      </c>
      <c r="S4672" s="45">
        <v>4785.6061068430099</v>
      </c>
      <c r="T4672" s="140">
        <v>0.95977690952940298</v>
      </c>
      <c r="U4672" s="44">
        <v>5153.9255457862</v>
      </c>
      <c r="V4672" s="45">
        <v>4787.4099219431801</v>
      </c>
      <c r="W4672" s="99">
        <v>0.96013867354498605</v>
      </c>
      <c r="X4672" s="86">
        <v>5005.1929390136802</v>
      </c>
      <c r="Y4672" s="44">
        <v>5105.52722000015</v>
      </c>
      <c r="Z4672" s="45">
        <v>4804.1038558742603</v>
      </c>
      <c r="AA4672" s="46">
        <v>0.95982390976939003</v>
      </c>
      <c r="AB4672" s="139">
        <v>5173.5936050805303</v>
      </c>
      <c r="AC4672" s="45">
        <v>4805.8844233030804</v>
      </c>
      <c r="AD4672" s="99">
        <v>0.96017965378376102</v>
      </c>
      <c r="AE4672" s="142">
        <v>5022.1909996051199</v>
      </c>
      <c r="AF4672" s="44">
        <v>5122.8660243368104</v>
      </c>
      <c r="AG4672" s="45">
        <v>4820.5907424847401</v>
      </c>
      <c r="AH4672" s="140">
        <v>0.95985810632526103</v>
      </c>
      <c r="AI4672" s="44">
        <v>5191.1635686456002</v>
      </c>
      <c r="AJ4672" s="45">
        <v>4822.3569027212998</v>
      </c>
      <c r="AK4672" s="46">
        <v>0.96020977758521597</v>
      </c>
    </row>
    <row r="4673" spans="1:37" x14ac:dyDescent="0.2">
      <c r="A4673" s="35" t="s">
        <v>2567</v>
      </c>
      <c r="B4673" s="35" t="s">
        <v>8802</v>
      </c>
      <c r="C4673" s="85" t="s">
        <v>1065</v>
      </c>
      <c r="D4673" s="85" t="s">
        <v>1065</v>
      </c>
      <c r="E4673" s="85" t="s">
        <v>12898</v>
      </c>
      <c r="F4673" s="85" t="s">
        <v>284</v>
      </c>
      <c r="G4673" s="85" t="s">
        <v>284</v>
      </c>
      <c r="H4673" s="840">
        <v>1.0222615544671101</v>
      </c>
      <c r="I4673" s="840">
        <v>1.02821947394269</v>
      </c>
      <c r="J4673" s="86">
        <v>3669.0833333333298</v>
      </c>
      <c r="K4673" s="44">
        <v>3750.76283180272</v>
      </c>
      <c r="L4673" s="45">
        <v>3528.9695600954401</v>
      </c>
      <c r="M4673" s="46">
        <v>0.96181232190477395</v>
      </c>
      <c r="N4673" s="139">
        <v>3772.6229348519</v>
      </c>
      <c r="O4673" s="45">
        <v>3504.1834952639801</v>
      </c>
      <c r="P4673" s="99">
        <v>0.95505693845346795</v>
      </c>
      <c r="Q4673" s="86">
        <v>3693.2505830023101</v>
      </c>
      <c r="R4673" s="44">
        <v>3775.4680820165199</v>
      </c>
      <c r="S4673" s="45">
        <v>3552.3956347723602</v>
      </c>
      <c r="T4673" s="140">
        <v>0.96186152413318204</v>
      </c>
      <c r="U4673" s="44">
        <v>3797.4721715931801</v>
      </c>
      <c r="V4673" s="45">
        <v>3527.4192052409699</v>
      </c>
      <c r="W4673" s="99">
        <v>0.95509880143942805</v>
      </c>
      <c r="X4673" s="86">
        <v>3714.3176911297001</v>
      </c>
      <c r="Y4673" s="44">
        <v>3797.00417671895</v>
      </c>
      <c r="Z4673" s="45">
        <v>3572.83422849828</v>
      </c>
      <c r="AA4673" s="46">
        <v>0.96190862645666997</v>
      </c>
      <c r="AB4673" s="139">
        <v>3819.1337824294201</v>
      </c>
      <c r="AC4673" s="45">
        <v>3547.6917896032701</v>
      </c>
      <c r="AD4673" s="99">
        <v>0.95513956656848198</v>
      </c>
      <c r="AE4673" s="142">
        <v>3733.6435498219098</v>
      </c>
      <c r="AF4673" s="44">
        <v>3816.7602590670699</v>
      </c>
      <c r="AG4673" s="45">
        <v>3591.5518937515599</v>
      </c>
      <c r="AH4673" s="140">
        <v>0.961942897286717</v>
      </c>
      <c r="AI4673" s="44">
        <v>3839.0050066874201</v>
      </c>
      <c r="AJ4673" s="45">
        <v>3566.2625630598</v>
      </c>
      <c r="AK4673" s="46">
        <v>0.95516953224683299</v>
      </c>
    </row>
    <row r="4674" spans="1:37" x14ac:dyDescent="0.2">
      <c r="A4674" s="35" t="s">
        <v>2566</v>
      </c>
      <c r="B4674" s="35" t="s">
        <v>8801</v>
      </c>
      <c r="C4674" s="85" t="s">
        <v>1065</v>
      </c>
      <c r="D4674" s="85" t="s">
        <v>1065</v>
      </c>
      <c r="E4674" s="85" t="s">
        <v>12898</v>
      </c>
      <c r="F4674" s="85" t="s">
        <v>283</v>
      </c>
      <c r="G4674" s="85" t="s">
        <v>283</v>
      </c>
      <c r="H4674" s="840">
        <v>1.03704866430006</v>
      </c>
      <c r="I4674" s="840">
        <v>1.0351500242984899</v>
      </c>
      <c r="J4674" s="86">
        <v>4055.25</v>
      </c>
      <c r="K4674" s="44">
        <v>4205.4915959028203</v>
      </c>
      <c r="L4674" s="45">
        <v>3956.80891933261</v>
      </c>
      <c r="M4674" s="46">
        <v>0.97572502788548499</v>
      </c>
      <c r="N4674" s="139">
        <v>4197.7921360364599</v>
      </c>
      <c r="O4674" s="45">
        <v>3899.0999560960099</v>
      </c>
      <c r="P4674" s="99">
        <v>0.96149434833758995</v>
      </c>
      <c r="Q4674" s="86">
        <v>4082.3314216744502</v>
      </c>
      <c r="R4674" s="44">
        <v>4233.5763480776504</v>
      </c>
      <c r="S4674" s="45">
        <v>3983.4367055101402</v>
      </c>
      <c r="T4674" s="140">
        <v>0.975774941828769</v>
      </c>
      <c r="U4674" s="44">
        <v>4225.8254703408002</v>
      </c>
      <c r="V4674" s="45">
        <v>3925.31064047874</v>
      </c>
      <c r="W4674" s="99">
        <v>0.96153649349436998</v>
      </c>
      <c r="X4674" s="86">
        <v>4110.5140433774504</v>
      </c>
      <c r="Y4674" s="44">
        <v>4262.8030982712298</v>
      </c>
      <c r="Z4674" s="45">
        <v>4011.1330169809498</v>
      </c>
      <c r="AA4674" s="46">
        <v>0.97582272549181004</v>
      </c>
      <c r="AB4674" s="139">
        <v>4254.9987118814597</v>
      </c>
      <c r="AC4674" s="45">
        <v>3952.5779548135802</v>
      </c>
      <c r="AD4674" s="99">
        <v>0.96157753339431395</v>
      </c>
      <c r="AE4674" s="142">
        <v>4138.45445332695</v>
      </c>
      <c r="AF4674" s="44">
        <v>4291.7786630893497</v>
      </c>
      <c r="AG4674" s="45">
        <v>4038.5417837977502</v>
      </c>
      <c r="AH4674" s="140">
        <v>0.97585749205264705</v>
      </c>
      <c r="AI4674" s="44">
        <v>4283.9212279195899</v>
      </c>
      <c r="AJ4674" s="45">
        <v>3979.5696727703598</v>
      </c>
      <c r="AK4674" s="46">
        <v>0.96160770105156901</v>
      </c>
    </row>
    <row r="4675" spans="1:37" x14ac:dyDescent="0.2">
      <c r="A4675" s="35" t="s">
        <v>2565</v>
      </c>
      <c r="B4675" s="35" t="s">
        <v>8800</v>
      </c>
      <c r="C4675" s="85" t="s">
        <v>1065</v>
      </c>
      <c r="D4675" s="85" t="s">
        <v>1065</v>
      </c>
      <c r="E4675" s="85" t="s">
        <v>12898</v>
      </c>
      <c r="F4675" s="85" t="s">
        <v>284</v>
      </c>
      <c r="G4675" s="85" t="s">
        <v>284</v>
      </c>
      <c r="H4675" s="840">
        <v>1.0222615544671101</v>
      </c>
      <c r="I4675" s="840">
        <v>1.02821947394269</v>
      </c>
      <c r="J4675" s="86">
        <v>4355</v>
      </c>
      <c r="K4675" s="44">
        <v>4451.9490697042802</v>
      </c>
      <c r="L4675" s="45">
        <v>4188.6926618952903</v>
      </c>
      <c r="M4675" s="46">
        <v>0.96181232190477395</v>
      </c>
      <c r="N4675" s="139">
        <v>4477.8958090204296</v>
      </c>
      <c r="O4675" s="45">
        <v>4159.2729669648497</v>
      </c>
      <c r="P4675" s="99">
        <v>0.95505693845346795</v>
      </c>
      <c r="Q4675" s="86">
        <v>4387.4457768306502</v>
      </c>
      <c r="R4675" s="44">
        <v>4485.1171399630803</v>
      </c>
      <c r="S4675" s="45">
        <v>4220.1152819540202</v>
      </c>
      <c r="T4675" s="140">
        <v>0.96186152413318204</v>
      </c>
      <c r="U4675" s="44">
        <v>4511.2571886049</v>
      </c>
      <c r="V4675" s="45">
        <v>4190.4442028314297</v>
      </c>
      <c r="W4675" s="99">
        <v>0.95509880143942805</v>
      </c>
      <c r="X4675" s="86">
        <v>4418.8867038854796</v>
      </c>
      <c r="Y4675" s="44">
        <v>4517.2579909280303</v>
      </c>
      <c r="Z4675" s="45">
        <v>4250.5652398021202</v>
      </c>
      <c r="AA4675" s="46">
        <v>0.96190862645666997</v>
      </c>
      <c r="AB4675" s="139">
        <v>4543.5853620814896</v>
      </c>
      <c r="AC4675" s="45">
        <v>4220.6535310644003</v>
      </c>
      <c r="AD4675" s="99">
        <v>0.95513956656848198</v>
      </c>
      <c r="AE4675" s="142">
        <v>4450.2619401772399</v>
      </c>
      <c r="AF4675" s="44">
        <v>4549.3316887514202</v>
      </c>
      <c r="AG4675" s="45">
        <v>4280.8978644189001</v>
      </c>
      <c r="AH4675" s="140">
        <v>0.961942897286717</v>
      </c>
      <c r="AI4675" s="44">
        <v>4575.8459910362299</v>
      </c>
      <c r="AJ4675" s="45">
        <v>4250.7546157749703</v>
      </c>
      <c r="AK4675" s="46">
        <v>0.95516953224683299</v>
      </c>
    </row>
    <row r="4676" spans="1:37" x14ac:dyDescent="0.2">
      <c r="A4676" s="35" t="s">
        <v>2564</v>
      </c>
      <c r="B4676" s="35" t="s">
        <v>13153</v>
      </c>
      <c r="C4676" s="85" t="s">
        <v>1065</v>
      </c>
      <c r="D4676" s="85" t="s">
        <v>1065</v>
      </c>
      <c r="E4676" s="85" t="s">
        <v>12898</v>
      </c>
      <c r="F4676" s="85" t="s">
        <v>281</v>
      </c>
      <c r="G4676" s="85" t="s">
        <v>281</v>
      </c>
      <c r="H4676" s="840">
        <v>1.02360819406653</v>
      </c>
      <c r="I4676" s="840">
        <v>1.0244326259677801</v>
      </c>
      <c r="J4676" s="86">
        <v>23704.5</v>
      </c>
      <c r="K4676" s="44">
        <v>24264.120436249999</v>
      </c>
      <c r="L4676" s="45">
        <v>22829.313998737001</v>
      </c>
      <c r="M4676" s="46">
        <v>0.96307933087544395</v>
      </c>
      <c r="N4676" s="139">
        <v>24283.663182253302</v>
      </c>
      <c r="O4676" s="45">
        <v>22555.769075591899</v>
      </c>
      <c r="P4676" s="99">
        <v>0.95153954209504199</v>
      </c>
      <c r="Q4676" s="86">
        <v>23711.4685433667</v>
      </c>
      <c r="R4676" s="44">
        <v>24271.253494340901</v>
      </c>
      <c r="S4676" s="45">
        <v>22837.193452764801</v>
      </c>
      <c r="T4676" s="140">
        <v>0.96312859791864303</v>
      </c>
      <c r="U4676" s="44">
        <v>24290.801985433602</v>
      </c>
      <c r="V4676" s="45">
        <v>22563.388897245401</v>
      </c>
      <c r="W4676" s="99">
        <v>0.95158125090305901</v>
      </c>
      <c r="X4676" s="86">
        <v>23718.032692512599</v>
      </c>
      <c r="Y4676" s="44">
        <v>24277.972611193702</v>
      </c>
      <c r="Z4676" s="45">
        <v>22844.634218646301</v>
      </c>
      <c r="AA4676" s="46">
        <v>0.96317576229068802</v>
      </c>
      <c r="AB4676" s="139">
        <v>24297.5265139804</v>
      </c>
      <c r="AC4676" s="45">
        <v>22570.5985262664</v>
      </c>
      <c r="AD4676" s="99">
        <v>0.95162186589748599</v>
      </c>
      <c r="AE4676" s="142">
        <v>23724.468584814698</v>
      </c>
      <c r="AF4676" s="44">
        <v>24284.560443290298</v>
      </c>
      <c r="AG4676" s="45">
        <v>22851.647242403</v>
      </c>
      <c r="AH4676" s="140">
        <v>0.96321007826618399</v>
      </c>
      <c r="AI4676" s="44">
        <v>24304.119652031801</v>
      </c>
      <c r="AJ4676" s="45">
        <v>22577.431363643002</v>
      </c>
      <c r="AK4676" s="46">
        <v>0.95165172121470198</v>
      </c>
    </row>
    <row r="4677" spans="1:37" x14ac:dyDescent="0.2">
      <c r="A4677" s="35" t="s">
        <v>2563</v>
      </c>
      <c r="B4677" s="35" t="s">
        <v>13496</v>
      </c>
      <c r="C4677" s="85" t="s">
        <v>1065</v>
      </c>
      <c r="D4677" s="85" t="s">
        <v>1065</v>
      </c>
      <c r="E4677" s="85" t="s">
        <v>12898</v>
      </c>
      <c r="F4677" s="85" t="s">
        <v>457</v>
      </c>
      <c r="G4677" s="85" t="s">
        <v>457</v>
      </c>
      <c r="H4677" s="840">
        <v>1.02340805231554</v>
      </c>
      <c r="I4677" s="840">
        <v>1.0238268770904599</v>
      </c>
      <c r="J4677" s="86">
        <v>4015.5833333333298</v>
      </c>
      <c r="K4677" s="44">
        <v>4109.5803180774001</v>
      </c>
      <c r="L4677" s="45">
        <v>3866.56914809304</v>
      </c>
      <c r="M4677" s="46">
        <v>0.96289102407530103</v>
      </c>
      <c r="N4677" s="139">
        <v>4111.2621438631504</v>
      </c>
      <c r="O4677" s="45">
        <v>3818.72697007139</v>
      </c>
      <c r="P4677" s="99">
        <v>0.95097689503095595</v>
      </c>
      <c r="Q4677" s="86">
        <v>4006.6090696923502</v>
      </c>
      <c r="R4677" s="44">
        <v>4100.3959844036099</v>
      </c>
      <c r="S4677" s="45">
        <v>3858.1252653720098</v>
      </c>
      <c r="T4677" s="140">
        <v>0.96294028148552502</v>
      </c>
      <c r="U4677" s="44">
        <v>4102.0740515454099</v>
      </c>
      <c r="V4677" s="45">
        <v>3810.3596647744098</v>
      </c>
      <c r="W4677" s="99">
        <v>0.95101857917647903</v>
      </c>
      <c r="X4677" s="86">
        <v>3996.35703743658</v>
      </c>
      <c r="Y4677" s="44">
        <v>4089.9039720404699</v>
      </c>
      <c r="Z4677" s="45">
        <v>3848.4416193621801</v>
      </c>
      <c r="AA4677" s="46">
        <v>0.96298743663572095</v>
      </c>
      <c r="AB4677" s="139">
        <v>4091.5777453771602</v>
      </c>
      <c r="AC4677" s="45">
        <v>3800.7720076682799</v>
      </c>
      <c r="AD4677" s="99">
        <v>0.95105917015518604</v>
      </c>
      <c r="AE4677" s="142">
        <v>3986.3062411846499</v>
      </c>
      <c r="AF4677" s="44">
        <v>4079.6179062240499</v>
      </c>
      <c r="AG4677" s="45">
        <v>3838.8995960839302</v>
      </c>
      <c r="AH4677" s="140">
        <v>0.96302174590155998</v>
      </c>
      <c r="AI4677" s="44">
        <v>4081.2874700382699</v>
      </c>
      <c r="AJ4677" s="45">
        <v>3791.33204779059</v>
      </c>
      <c r="AK4677" s="46">
        <v>0.95108900781889905</v>
      </c>
    </row>
    <row r="4678" spans="1:37" x14ac:dyDescent="0.2">
      <c r="A4678" s="35" t="s">
        <v>2562</v>
      </c>
      <c r="B4678" s="35" t="s">
        <v>8799</v>
      </c>
      <c r="C4678" s="85" t="s">
        <v>1065</v>
      </c>
      <c r="D4678" s="85" t="s">
        <v>1065</v>
      </c>
      <c r="E4678" s="85" t="s">
        <v>12898</v>
      </c>
      <c r="F4678" s="85" t="s">
        <v>284</v>
      </c>
      <c r="G4678" s="85" t="s">
        <v>284</v>
      </c>
      <c r="H4678" s="840">
        <v>1.0222615544671101</v>
      </c>
      <c r="I4678" s="840">
        <v>1.02821947394269</v>
      </c>
      <c r="J4678" s="86">
        <v>4160</v>
      </c>
      <c r="K4678" s="44">
        <v>4252.6080665831996</v>
      </c>
      <c r="L4678" s="45">
        <v>4001.13925912386</v>
      </c>
      <c r="M4678" s="46">
        <v>0.96181232190477395</v>
      </c>
      <c r="N4678" s="139">
        <v>4277.3930116016099</v>
      </c>
      <c r="O4678" s="45">
        <v>3973.0368639664298</v>
      </c>
      <c r="P4678" s="99">
        <v>0.95505693845346795</v>
      </c>
      <c r="Q4678" s="86">
        <v>4191.3669196277297</v>
      </c>
      <c r="R4678" s="44">
        <v>4284.6732626006897</v>
      </c>
      <c r="S4678" s="45">
        <v>4031.5145735145302</v>
      </c>
      <c r="T4678" s="140">
        <v>0.96186152413318204</v>
      </c>
      <c r="U4678" s="44">
        <v>4309.6450892004304</v>
      </c>
      <c r="V4678" s="45">
        <v>4003.1695213293101</v>
      </c>
      <c r="W4678" s="99">
        <v>0.95509880143942805</v>
      </c>
      <c r="X4678" s="86">
        <v>4222.1257733069297</v>
      </c>
      <c r="Y4678" s="44">
        <v>4316.1168561764098</v>
      </c>
      <c r="Z4678" s="45">
        <v>4061.2992033289702</v>
      </c>
      <c r="AA4678" s="46">
        <v>0.96190862645666997</v>
      </c>
      <c r="AB4678" s="139">
        <v>4341.2719415495303</v>
      </c>
      <c r="AC4678" s="45">
        <v>4032.71938111399</v>
      </c>
      <c r="AD4678" s="99">
        <v>0.95513956656848198</v>
      </c>
      <c r="AE4678" s="142">
        <v>4253.7177276585198</v>
      </c>
      <c r="AF4678" s="44">
        <v>4348.41209654052</v>
      </c>
      <c r="AG4678" s="45">
        <v>4091.8335551837099</v>
      </c>
      <c r="AH4678" s="140">
        <v>0.961942897286717</v>
      </c>
      <c r="AI4678" s="44">
        <v>4373.7554042337497</v>
      </c>
      <c r="AJ4678" s="45">
        <v>4063.0215722376502</v>
      </c>
      <c r="AK4678" s="46">
        <v>0.95516953224683299</v>
      </c>
    </row>
    <row r="4679" spans="1:37" x14ac:dyDescent="0.2">
      <c r="A4679" s="35" t="s">
        <v>2561</v>
      </c>
      <c r="B4679" s="35" t="s">
        <v>8798</v>
      </c>
      <c r="C4679" s="85" t="s">
        <v>1065</v>
      </c>
      <c r="D4679" s="85" t="s">
        <v>1065</v>
      </c>
      <c r="E4679" s="85" t="s">
        <v>12898</v>
      </c>
      <c r="F4679" s="85" t="s">
        <v>284</v>
      </c>
      <c r="G4679" s="85" t="s">
        <v>284</v>
      </c>
      <c r="H4679" s="840">
        <v>1.0222615544671101</v>
      </c>
      <c r="I4679" s="840">
        <v>1.02821947394269</v>
      </c>
      <c r="J4679" s="86">
        <v>6909.75</v>
      </c>
      <c r="K4679" s="44">
        <v>7063.5717759791496</v>
      </c>
      <c r="L4679" s="45">
        <v>6645.8826912815102</v>
      </c>
      <c r="M4679" s="46">
        <v>0.96181232190477395</v>
      </c>
      <c r="N4679" s="139">
        <v>7104.7395100755302</v>
      </c>
      <c r="O4679" s="45">
        <v>6599.2046804788497</v>
      </c>
      <c r="P4679" s="99">
        <v>0.95505693845346795</v>
      </c>
      <c r="Q4679" s="86">
        <v>6961.34786068024</v>
      </c>
      <c r="R4679" s="44">
        <v>7116.3182852453101</v>
      </c>
      <c r="S4679" s="45">
        <v>6695.8526632951598</v>
      </c>
      <c r="T4679" s="140">
        <v>0.96186152413318204</v>
      </c>
      <c r="U4679" s="44">
        <v>7157.7934352407301</v>
      </c>
      <c r="V4679" s="45">
        <v>6648.7749981386296</v>
      </c>
      <c r="W4679" s="99">
        <v>0.95509880143942805</v>
      </c>
      <c r="X4679" s="86">
        <v>7014.1736313642004</v>
      </c>
      <c r="Y4679" s="44">
        <v>7170.3200397006103</v>
      </c>
      <c r="Z4679" s="45">
        <v>6746.99412347413</v>
      </c>
      <c r="AA4679" s="46">
        <v>0.96190862645666997</v>
      </c>
      <c r="AB4679" s="139">
        <v>7212.1099213840098</v>
      </c>
      <c r="AC4679" s="45">
        <v>6699.5147620972702</v>
      </c>
      <c r="AD4679" s="99">
        <v>0.95513956656848198</v>
      </c>
      <c r="AE4679" s="142">
        <v>7066.9600142889403</v>
      </c>
      <c r="AF4679" s="44">
        <v>7224.2815295639502</v>
      </c>
      <c r="AG4679" s="45">
        <v>6798.0119911544798</v>
      </c>
      <c r="AH4679" s="140">
        <v>0.961942897286717</v>
      </c>
      <c r="AI4679" s="44">
        <v>7266.3859082662202</v>
      </c>
      <c r="AJ4679" s="45">
        <v>6750.1448912554397</v>
      </c>
      <c r="AK4679" s="46">
        <v>0.95516953224683299</v>
      </c>
    </row>
    <row r="4680" spans="1:37" x14ac:dyDescent="0.2">
      <c r="A4680" s="35" t="s">
        <v>2560</v>
      </c>
      <c r="B4680" s="35" t="s">
        <v>8797</v>
      </c>
      <c r="C4680" s="85" t="s">
        <v>962</v>
      </c>
      <c r="D4680" s="85" t="s">
        <v>962</v>
      </c>
      <c r="E4680" s="85" t="s">
        <v>12898</v>
      </c>
      <c r="F4680" s="85" t="s">
        <v>261</v>
      </c>
      <c r="G4680" s="85" t="s">
        <v>261</v>
      </c>
      <c r="H4680" s="840">
        <v>1.04659251431374</v>
      </c>
      <c r="I4680" s="840">
        <v>1.0499083022112301</v>
      </c>
      <c r="J4680" s="86">
        <v>13643.583333333299</v>
      </c>
      <c r="K4680" s="44">
        <v>14279.2721850823</v>
      </c>
      <c r="L4680" s="45">
        <v>13434.8982170258</v>
      </c>
      <c r="M4680" s="46">
        <v>0.98470452290948696</v>
      </c>
      <c r="N4680" s="139">
        <v>14324.5114135775</v>
      </c>
      <c r="O4680" s="45">
        <v>13305.256671549399</v>
      </c>
      <c r="P4680" s="99">
        <v>0.97520250703073397</v>
      </c>
      <c r="Q4680" s="86">
        <v>13732.754805136499</v>
      </c>
      <c r="R4680" s="44">
        <v>14372.598379961901</v>
      </c>
      <c r="S4680" s="45">
        <v>13523.3975327485</v>
      </c>
      <c r="T4680" s="140">
        <v>0.98475489620555201</v>
      </c>
      <c r="U4680" s="44">
        <v>14418.133282143999</v>
      </c>
      <c r="V4680" s="45">
        <v>13392.8039351034</v>
      </c>
      <c r="W4680" s="99">
        <v>0.97524525305687804</v>
      </c>
      <c r="X4680" s="86">
        <v>13812.082010193</v>
      </c>
      <c r="Y4680" s="44">
        <v>14455.621638955399</v>
      </c>
      <c r="Z4680" s="45">
        <v>13602.1814520387</v>
      </c>
      <c r="AA4680" s="46">
        <v>0.98480311961662803</v>
      </c>
      <c r="AB4680" s="139">
        <v>14501.419573323999</v>
      </c>
      <c r="AC4680" s="45">
        <v>13470.742343345601</v>
      </c>
      <c r="AD4680" s="99">
        <v>0.97528687806838399</v>
      </c>
      <c r="AE4680" s="142">
        <v>13899.378097597701</v>
      </c>
      <c r="AF4680" s="44">
        <v>14546.985070561999</v>
      </c>
      <c r="AG4680" s="45">
        <v>13688.638591967299</v>
      </c>
      <c r="AH4680" s="140">
        <v>0.98483820613047601</v>
      </c>
      <c r="AI4680" s="44">
        <v>14593.072460240801</v>
      </c>
      <c r="AJ4680" s="45">
        <v>13556.306361757501</v>
      </c>
      <c r="AK4680" s="46">
        <v>0.97531747583012696</v>
      </c>
    </row>
    <row r="4681" spans="1:37" x14ac:dyDescent="0.2">
      <c r="A4681" s="35" t="s">
        <v>2559</v>
      </c>
      <c r="B4681" s="35" t="s">
        <v>8796</v>
      </c>
      <c r="C4681" s="85" t="s">
        <v>962</v>
      </c>
      <c r="D4681" s="85" t="s">
        <v>962</v>
      </c>
      <c r="E4681" s="85" t="s">
        <v>12898</v>
      </c>
      <c r="F4681" s="85" t="s">
        <v>259</v>
      </c>
      <c r="G4681" s="85" t="s">
        <v>259</v>
      </c>
      <c r="H4681" s="840">
        <v>1.05736811182116</v>
      </c>
      <c r="I4681" s="840">
        <v>1.0521317566500299</v>
      </c>
      <c r="J4681" s="86">
        <v>8197.4166666666697</v>
      </c>
      <c r="K4681" s="44">
        <v>8667.68698264464</v>
      </c>
      <c r="L4681" s="45">
        <v>8155.1420044031502</v>
      </c>
      <c r="M4681" s="46">
        <v>0.99484292869540003</v>
      </c>
      <c r="N4681" s="139">
        <v>8624.7623974922608</v>
      </c>
      <c r="O4681" s="45">
        <v>8011.0709619730796</v>
      </c>
      <c r="P4681" s="99">
        <v>0.97726775247971398</v>
      </c>
      <c r="Q4681" s="86">
        <v>8333.8772901348693</v>
      </c>
      <c r="R4681" s="44">
        <v>8811.9760944191603</v>
      </c>
      <c r="S4681" s="45">
        <v>8291.3230178371505</v>
      </c>
      <c r="T4681" s="140">
        <v>0.99489382062919296</v>
      </c>
      <c r="U4681" s="44">
        <v>8768.33695297542</v>
      </c>
      <c r="V4681" s="45">
        <v>8144.7865233396797</v>
      </c>
      <c r="W4681" s="99">
        <v>0.97731058903170698</v>
      </c>
      <c r="X4681" s="86">
        <v>8464.1725979006296</v>
      </c>
      <c r="Y4681" s="44">
        <v>8949.7461979705895</v>
      </c>
      <c r="Z4681" s="45">
        <v>8421.3653881499195</v>
      </c>
      <c r="AA4681" s="46">
        <v>0.994942540543026</v>
      </c>
      <c r="AB4681" s="139">
        <v>8905.4247840182597</v>
      </c>
      <c r="AC4681" s="45">
        <v>8272.4785747342103</v>
      </c>
      <c r="AD4681" s="99">
        <v>0.977352302195023</v>
      </c>
      <c r="AE4681" s="142">
        <v>8593.3949709993904</v>
      </c>
      <c r="AF4681" s="44">
        <v>9086.3818146190806</v>
      </c>
      <c r="AG4681" s="45">
        <v>8550.2388409435098</v>
      </c>
      <c r="AH4681" s="140">
        <v>0.99497798830363005</v>
      </c>
      <c r="AI4681" s="44">
        <v>9041.3837464251501</v>
      </c>
      <c r="AJ4681" s="45">
        <v>8399.0378540703896</v>
      </c>
      <c r="AK4681" s="46">
        <v>0.97738296475550002</v>
      </c>
    </row>
    <row r="4682" spans="1:37" x14ac:dyDescent="0.2">
      <c r="A4682" s="35" t="s">
        <v>2558</v>
      </c>
      <c r="B4682" s="35" t="s">
        <v>8795</v>
      </c>
      <c r="C4682" s="85" t="s">
        <v>962</v>
      </c>
      <c r="D4682" s="85" t="s">
        <v>962</v>
      </c>
      <c r="E4682" s="85" t="s">
        <v>12898</v>
      </c>
      <c r="F4682" s="85" t="s">
        <v>261</v>
      </c>
      <c r="G4682" s="85" t="s">
        <v>261</v>
      </c>
      <c r="H4682" s="840">
        <v>1.04659251431374</v>
      </c>
      <c r="I4682" s="840">
        <v>1.0499083022112301</v>
      </c>
      <c r="J4682" s="86">
        <v>9831</v>
      </c>
      <c r="K4682" s="44">
        <v>10289.051008218299</v>
      </c>
      <c r="L4682" s="45">
        <v>9680.6301647231594</v>
      </c>
      <c r="M4682" s="46">
        <v>0.98470452290948696</v>
      </c>
      <c r="N4682" s="139">
        <v>10321.648519038599</v>
      </c>
      <c r="O4682" s="45">
        <v>9587.2158466191504</v>
      </c>
      <c r="P4682" s="99">
        <v>0.97520250703073397</v>
      </c>
      <c r="Q4682" s="86">
        <v>9896.0904371900997</v>
      </c>
      <c r="R4682" s="44">
        <v>10357.1741725349</v>
      </c>
      <c r="S4682" s="45">
        <v>9745.2235113158895</v>
      </c>
      <c r="T4682" s="140">
        <v>0.98475489620555101</v>
      </c>
      <c r="U4682" s="44">
        <v>10389.987509439101</v>
      </c>
      <c r="V4682" s="45">
        <v>9651.1152226912109</v>
      </c>
      <c r="W4682" s="99">
        <v>0.97524525305687804</v>
      </c>
      <c r="X4682" s="86">
        <v>9955.6678461041502</v>
      </c>
      <c r="Y4682" s="44">
        <v>10419.527442726599</v>
      </c>
      <c r="Z4682" s="45">
        <v>9804.3727527103292</v>
      </c>
      <c r="AA4682" s="46">
        <v>0.98480311961662803</v>
      </c>
      <c r="AB4682" s="139">
        <v>10452.538325682201</v>
      </c>
      <c r="AC4682" s="45">
        <v>9709.6322127127096</v>
      </c>
      <c r="AD4682" s="99">
        <v>0.97528687806838399</v>
      </c>
      <c r="AE4682" s="142">
        <v>10015.867795251401</v>
      </c>
      <c r="AF4682" s="44">
        <v>10482.5322588661</v>
      </c>
      <c r="AG4682" s="45">
        <v>9864.0092723153903</v>
      </c>
      <c r="AH4682" s="140">
        <v>0.98483820613047601</v>
      </c>
      <c r="AI4682" s="44">
        <v>10515.742752084499</v>
      </c>
      <c r="AJ4682" s="45">
        <v>9768.6508963128508</v>
      </c>
      <c r="AK4682" s="46">
        <v>0.97531747583012696</v>
      </c>
    </row>
    <row r="4683" spans="1:37" x14ac:dyDescent="0.2">
      <c r="A4683" s="35" t="s">
        <v>2557</v>
      </c>
      <c r="B4683" s="35" t="s">
        <v>8794</v>
      </c>
      <c r="C4683" s="85" t="s">
        <v>962</v>
      </c>
      <c r="D4683" s="85" t="s">
        <v>962</v>
      </c>
      <c r="E4683" s="85" t="s">
        <v>12898</v>
      </c>
      <c r="F4683" s="85" t="s">
        <v>260</v>
      </c>
      <c r="G4683" s="85" t="s">
        <v>260</v>
      </c>
      <c r="H4683" s="840">
        <v>1.04962180089554</v>
      </c>
      <c r="I4683" s="840">
        <v>1.05161261292506</v>
      </c>
      <c r="J4683" s="86">
        <v>19386</v>
      </c>
      <c r="K4683" s="44">
        <v>20347.968232161002</v>
      </c>
      <c r="L4683" s="45">
        <v>19144.735010230601</v>
      </c>
      <c r="M4683" s="46">
        <v>0.98755467916179895</v>
      </c>
      <c r="N4683" s="139">
        <v>20386.562114165099</v>
      </c>
      <c r="O4683" s="45">
        <v>18935.964637673402</v>
      </c>
      <c r="P4683" s="99">
        <v>0.97678554821383601</v>
      </c>
      <c r="Q4683" s="86">
        <v>19588.8680773624</v>
      </c>
      <c r="R4683" s="44">
        <v>20560.902988866299</v>
      </c>
      <c r="S4683" s="45">
        <v>19346.067941227298</v>
      </c>
      <c r="T4683" s="140">
        <v>0.98760519825973803</v>
      </c>
      <c r="U4683" s="44">
        <v>20599.900743079299</v>
      </c>
      <c r="V4683" s="45">
        <v>19134.961949361699</v>
      </c>
      <c r="W4683" s="99">
        <v>0.97682836362938197</v>
      </c>
      <c r="X4683" s="86">
        <v>19783.5528187446</v>
      </c>
      <c r="Y4683" s="44">
        <v>20765.248337722802</v>
      </c>
      <c r="Z4683" s="45">
        <v>19539.2963956106</v>
      </c>
      <c r="AA4683" s="46">
        <v>0.98765356125000103</v>
      </c>
      <c r="AB4683" s="139">
        <v>20804.633672660901</v>
      </c>
      <c r="AC4683" s="45">
        <v>19325.960354091501</v>
      </c>
      <c r="AD4683" s="99">
        <v>0.976870056210555</v>
      </c>
      <c r="AE4683" s="142">
        <v>19983.560400491198</v>
      </c>
      <c r="AF4683" s="44">
        <v>20975.1806558684</v>
      </c>
      <c r="AG4683" s="45">
        <v>19737.537778906499</v>
      </c>
      <c r="AH4683" s="140">
        <v>0.98768874931923401</v>
      </c>
      <c r="AI4683" s="44">
        <v>21014.9641683062</v>
      </c>
      <c r="AJ4683" s="45">
        <v>19521.954216501901</v>
      </c>
      <c r="AK4683" s="46">
        <v>0.97690070364148596</v>
      </c>
    </row>
    <row r="4684" spans="1:37" x14ac:dyDescent="0.2">
      <c r="A4684" s="35" t="s">
        <v>2556</v>
      </c>
      <c r="B4684" s="35" t="s">
        <v>8793</v>
      </c>
      <c r="C4684" s="85" t="s">
        <v>962</v>
      </c>
      <c r="D4684" s="85" t="s">
        <v>962</v>
      </c>
      <c r="E4684" s="85" t="s">
        <v>12898</v>
      </c>
      <c r="F4684" s="85" t="s">
        <v>261</v>
      </c>
      <c r="G4684" s="85" t="s">
        <v>261</v>
      </c>
      <c r="H4684" s="840">
        <v>1.04659251431374</v>
      </c>
      <c r="I4684" s="840">
        <v>1.0499083022112301</v>
      </c>
      <c r="J4684" s="86">
        <v>4988.5</v>
      </c>
      <c r="K4684" s="44">
        <v>5220.9267576540697</v>
      </c>
      <c r="L4684" s="45">
        <v>4912.1985125339697</v>
      </c>
      <c r="M4684" s="46">
        <v>0.98470452290948696</v>
      </c>
      <c r="N4684" s="139">
        <v>5237.4675655807296</v>
      </c>
      <c r="O4684" s="45">
        <v>4864.79770632282</v>
      </c>
      <c r="P4684" s="99">
        <v>0.97520250703073397</v>
      </c>
      <c r="Q4684" s="86">
        <v>5018.5653778655596</v>
      </c>
      <c r="R4684" s="44">
        <v>5252.3929570681803</v>
      </c>
      <c r="S4684" s="45">
        <v>4942.0568277807697</v>
      </c>
      <c r="T4684" s="140">
        <v>0.98475489620555101</v>
      </c>
      <c r="U4684" s="44">
        <v>5269.0334554108904</v>
      </c>
      <c r="V4684" s="45">
        <v>4894.3320619189799</v>
      </c>
      <c r="W4684" s="99">
        <v>0.97524525305687804</v>
      </c>
      <c r="X4684" s="86">
        <v>5045.1069647302502</v>
      </c>
      <c r="Y4684" s="44">
        <v>5280.1711831987805</v>
      </c>
      <c r="Z4684" s="45">
        <v>4968.4370776659298</v>
      </c>
      <c r="AA4684" s="46">
        <v>0.98480311961662803</v>
      </c>
      <c r="AB4684" s="139">
        <v>5296.8996878139997</v>
      </c>
      <c r="AC4684" s="45">
        <v>4920.4266211528302</v>
      </c>
      <c r="AD4684" s="99">
        <v>0.97528687806838399</v>
      </c>
      <c r="AE4684" s="142">
        <v>5073.1269725435104</v>
      </c>
      <c r="AF4684" s="44">
        <v>5309.4967136271498</v>
      </c>
      <c r="AG4684" s="45">
        <v>4996.2092671118799</v>
      </c>
      <c r="AH4684" s="140">
        <v>0.98483820613047601</v>
      </c>
      <c r="AI4684" s="44">
        <v>5326.3181266451602</v>
      </c>
      <c r="AJ4684" s="45">
        <v>4947.9093934268703</v>
      </c>
      <c r="AK4684" s="46">
        <v>0.97531747583012696</v>
      </c>
    </row>
    <row r="4685" spans="1:37" x14ac:dyDescent="0.2">
      <c r="A4685" s="35" t="s">
        <v>2555</v>
      </c>
      <c r="B4685" s="35" t="s">
        <v>8792</v>
      </c>
      <c r="C4685" s="85" t="s">
        <v>962</v>
      </c>
      <c r="D4685" s="85" t="s">
        <v>962</v>
      </c>
      <c r="E4685" s="85" t="s">
        <v>12898</v>
      </c>
      <c r="F4685" s="85" t="s">
        <v>262</v>
      </c>
      <c r="G4685" s="85" t="s">
        <v>262</v>
      </c>
      <c r="H4685" s="840">
        <v>1.0455592790863799</v>
      </c>
      <c r="I4685" s="840">
        <v>1.04495516666896</v>
      </c>
      <c r="J4685" s="86">
        <v>10497.916666666701</v>
      </c>
      <c r="K4685" s="44">
        <v>10976.194181908901</v>
      </c>
      <c r="L4685" s="45">
        <v>10327.1406086309</v>
      </c>
      <c r="M4685" s="46">
        <v>0.98373238581917499</v>
      </c>
      <c r="N4685" s="139">
        <v>10969.852260093599</v>
      </c>
      <c r="O4685" s="45">
        <v>10189.2969159965</v>
      </c>
      <c r="P4685" s="99">
        <v>0.97060180981907396</v>
      </c>
      <c r="Q4685" s="86">
        <v>10593.0074860107</v>
      </c>
      <c r="R4685" s="44">
        <v>11075.617270430001</v>
      </c>
      <c r="S4685" s="45">
        <v>10421.217605121499</v>
      </c>
      <c r="T4685" s="140">
        <v>0.98378270938484003</v>
      </c>
      <c r="U4685" s="44">
        <v>11069.217903069901</v>
      </c>
      <c r="V4685" s="45">
        <v>10282.0429101143</v>
      </c>
      <c r="W4685" s="99">
        <v>0.97064435418297701</v>
      </c>
      <c r="X4685" s="86">
        <v>10678.2198948244</v>
      </c>
      <c r="Y4685" s="44">
        <v>11164.7118951585</v>
      </c>
      <c r="Z4685" s="45">
        <v>10505.5625313569</v>
      </c>
      <c r="AA4685" s="46">
        <v>0.98383088518796402</v>
      </c>
      <c r="AB4685" s="139">
        <v>11158.2610499241</v>
      </c>
      <c r="AC4685" s="45">
        <v>10365.1962377407</v>
      </c>
      <c r="AD4685" s="99">
        <v>0.97068578282083495</v>
      </c>
      <c r="AE4685" s="142">
        <v>10760.983710958901</v>
      </c>
      <c r="AF4685" s="44">
        <v>11251.246371090399</v>
      </c>
      <c r="AG4685" s="45">
        <v>10587.365322503199</v>
      </c>
      <c r="AH4685" s="140">
        <v>0.983865937063095</v>
      </c>
      <c r="AI4685" s="44">
        <v>11244.745527207</v>
      </c>
      <c r="AJ4685" s="45">
        <v>10445.8616060559</v>
      </c>
      <c r="AK4685" s="46">
        <v>0.97071623623200798</v>
      </c>
    </row>
    <row r="4686" spans="1:37" x14ac:dyDescent="0.2">
      <c r="A4686" s="35" t="s">
        <v>2554</v>
      </c>
      <c r="B4686" s="35" t="s">
        <v>8791</v>
      </c>
      <c r="C4686" s="85" t="s">
        <v>962</v>
      </c>
      <c r="D4686" s="85" t="s">
        <v>962</v>
      </c>
      <c r="E4686" s="85" t="s">
        <v>12898</v>
      </c>
      <c r="F4686" s="85" t="s">
        <v>262</v>
      </c>
      <c r="G4686" s="85" t="s">
        <v>262</v>
      </c>
      <c r="H4686" s="840">
        <v>1.0455592790863799</v>
      </c>
      <c r="I4686" s="840">
        <v>1.04495516666896</v>
      </c>
      <c r="J4686" s="86">
        <v>13371.833333333299</v>
      </c>
      <c r="K4686" s="44">
        <v>13981.044420063199</v>
      </c>
      <c r="L4686" s="45">
        <v>13154.3055077764</v>
      </c>
      <c r="M4686" s="46">
        <v>0.98373238581917499</v>
      </c>
      <c r="N4686" s="139">
        <v>13972.9663295029</v>
      </c>
      <c r="O4686" s="45">
        <v>12978.725633932399</v>
      </c>
      <c r="P4686" s="99">
        <v>0.97060180981907396</v>
      </c>
      <c r="Q4686" s="86">
        <v>13492.685467179799</v>
      </c>
      <c r="R4686" s="44">
        <v>14107.4024900038</v>
      </c>
      <c r="S4686" s="45">
        <v>13273.870665779599</v>
      </c>
      <c r="T4686" s="140">
        <v>0.98378270938484003</v>
      </c>
      <c r="U4686" s="44">
        <v>14099.2513911688</v>
      </c>
      <c r="V4686" s="45">
        <v>13096.5989714848</v>
      </c>
      <c r="W4686" s="99">
        <v>0.97064435418297701</v>
      </c>
      <c r="X4686" s="86">
        <v>13604.060129963</v>
      </c>
      <c r="Y4686" s="44">
        <v>14223.8513021319</v>
      </c>
      <c r="Z4686" s="45">
        <v>13384.094519811801</v>
      </c>
      <c r="AA4686" s="46">
        <v>0.98383088518796402</v>
      </c>
      <c r="AB4686" s="139">
        <v>14215.6329204801</v>
      </c>
      <c r="AC4686" s="45">
        <v>13205.267756794799</v>
      </c>
      <c r="AD4686" s="99">
        <v>0.97068578282083495</v>
      </c>
      <c r="AE4686" s="142">
        <v>13708.1370870173</v>
      </c>
      <c r="AF4686" s="44">
        <v>14332.6699303191</v>
      </c>
      <c r="AG4686" s="45">
        <v>13486.969140507699</v>
      </c>
      <c r="AH4686" s="140">
        <v>0.983865937063095</v>
      </c>
      <c r="AI4686" s="44">
        <v>14324.388674485201</v>
      </c>
      <c r="AJ4686" s="45">
        <v>13306.711238861901</v>
      </c>
      <c r="AK4686" s="46">
        <v>0.97071623623200798</v>
      </c>
    </row>
    <row r="4687" spans="1:37" x14ac:dyDescent="0.2">
      <c r="A4687" s="35" t="s">
        <v>2553</v>
      </c>
      <c r="B4687" s="35" t="s">
        <v>8790</v>
      </c>
      <c r="C4687" s="85" t="s">
        <v>962</v>
      </c>
      <c r="D4687" s="85" t="s">
        <v>962</v>
      </c>
      <c r="E4687" s="85" t="s">
        <v>12898</v>
      </c>
      <c r="F4687" s="85" t="s">
        <v>262</v>
      </c>
      <c r="G4687" s="85" t="s">
        <v>262</v>
      </c>
      <c r="H4687" s="840">
        <v>1.0455592790863799</v>
      </c>
      <c r="I4687" s="840">
        <v>1.04495516666896</v>
      </c>
      <c r="J4687" s="86">
        <v>8424.4166666666697</v>
      </c>
      <c r="K4687" s="44">
        <v>8808.2270167232891</v>
      </c>
      <c r="L4687" s="45">
        <v>8287.3715066348195</v>
      </c>
      <c r="M4687" s="46">
        <v>0.98373238581917499</v>
      </c>
      <c r="N4687" s="139">
        <v>8803.1377220054692</v>
      </c>
      <c r="O4687" s="45">
        <v>8176.7540633366398</v>
      </c>
      <c r="P4687" s="99">
        <v>0.97060180981907396</v>
      </c>
      <c r="Q4687" s="86">
        <v>8493.1412862706893</v>
      </c>
      <c r="R4687" s="44">
        <v>8880.0826804519493</v>
      </c>
      <c r="S4687" s="45">
        <v>8355.4055457956201</v>
      </c>
      <c r="T4687" s="140">
        <v>0.98378270938484003</v>
      </c>
      <c r="U4687" s="44">
        <v>8874.9518683380502</v>
      </c>
      <c r="V4687" s="45">
        <v>8243.8196387969801</v>
      </c>
      <c r="W4687" s="99">
        <v>0.97064435418297601</v>
      </c>
      <c r="X4687" s="86">
        <v>8558.2250928074409</v>
      </c>
      <c r="Y4687" s="44">
        <v>8948.1316582947093</v>
      </c>
      <c r="Z4687" s="45">
        <v>8419.8461686945793</v>
      </c>
      <c r="AA4687" s="46">
        <v>0.98383088518796402</v>
      </c>
      <c r="AB4687" s="139">
        <v>8942.9615282451105</v>
      </c>
      <c r="AC4687" s="45">
        <v>8307.3474237687005</v>
      </c>
      <c r="AD4687" s="99">
        <v>0.97068578282083495</v>
      </c>
      <c r="AE4687" s="142">
        <v>8618.9175487596403</v>
      </c>
      <c r="AF4687" s="44">
        <v>9011.5892187860809</v>
      </c>
      <c r="AG4687" s="45">
        <v>8479.8593905799607</v>
      </c>
      <c r="AH4687" s="140">
        <v>0.983865937063095</v>
      </c>
      <c r="AI4687" s="44">
        <v>9006.3824236701894</v>
      </c>
      <c r="AJ4687" s="45">
        <v>8366.5232033259599</v>
      </c>
      <c r="AK4687" s="46">
        <v>0.97071623623200798</v>
      </c>
    </row>
    <row r="4688" spans="1:37" x14ac:dyDescent="0.2">
      <c r="A4688" s="35" t="s">
        <v>2552</v>
      </c>
      <c r="B4688" s="35" t="s">
        <v>8789</v>
      </c>
      <c r="C4688" s="85" t="s">
        <v>962</v>
      </c>
      <c r="D4688" s="85" t="s">
        <v>962</v>
      </c>
      <c r="E4688" s="85" t="s">
        <v>12898</v>
      </c>
      <c r="F4688" s="85" t="s">
        <v>259</v>
      </c>
      <c r="G4688" s="85" t="s">
        <v>259</v>
      </c>
      <c r="H4688" s="840">
        <v>1.05736811182116</v>
      </c>
      <c r="I4688" s="840">
        <v>1.0521317566500299</v>
      </c>
      <c r="J4688" s="86">
        <v>5336.9166666666697</v>
      </c>
      <c r="K4688" s="44">
        <v>5643.0854987802104</v>
      </c>
      <c r="L4688" s="45">
        <v>5309.3938068699599</v>
      </c>
      <c r="M4688" s="46">
        <v>0.99484292869540003</v>
      </c>
      <c r="N4688" s="139">
        <v>5615.1395075948403</v>
      </c>
      <c r="O4688" s="45">
        <v>5215.5965560048598</v>
      </c>
      <c r="P4688" s="99">
        <v>0.97726775247971398</v>
      </c>
      <c r="Q4688" s="86">
        <v>5424.2179764780003</v>
      </c>
      <c r="R4688" s="44">
        <v>5735.3951198949399</v>
      </c>
      <c r="S4688" s="45">
        <v>5396.5209465437501</v>
      </c>
      <c r="T4688" s="140">
        <v>0.99489382062919296</v>
      </c>
      <c r="U4688" s="44">
        <v>5706.9919880444804</v>
      </c>
      <c r="V4688" s="45">
        <v>5301.1456656280898</v>
      </c>
      <c r="W4688" s="99">
        <v>0.97731058903170698</v>
      </c>
      <c r="X4688" s="86">
        <v>5503.4038325663296</v>
      </c>
      <c r="Y4688" s="44">
        <v>5819.1237190299998</v>
      </c>
      <c r="Z4688" s="45">
        <v>5475.5705908077698</v>
      </c>
      <c r="AA4688" s="46">
        <v>0.994942540543026</v>
      </c>
      <c r="AB4688" s="139">
        <v>5790.3059419125402</v>
      </c>
      <c r="AC4688" s="45">
        <v>5378.7644056676199</v>
      </c>
      <c r="AD4688" s="99">
        <v>0.977352302195023</v>
      </c>
      <c r="AE4688" s="142">
        <v>5581.35627395131</v>
      </c>
      <c r="AF4688" s="44">
        <v>5901.5481447890797</v>
      </c>
      <c r="AG4688" s="45">
        <v>5553.3266374619197</v>
      </c>
      <c r="AH4688" s="140">
        <v>0.99497798830363104</v>
      </c>
      <c r="AI4688" s="44">
        <v>5872.3221810020696</v>
      </c>
      <c r="AJ4688" s="45">
        <v>5455.1225423912401</v>
      </c>
      <c r="AK4688" s="46">
        <v>0.97738296475550002</v>
      </c>
    </row>
    <row r="4689" spans="1:37" x14ac:dyDescent="0.2">
      <c r="A4689" s="35" t="s">
        <v>2551</v>
      </c>
      <c r="B4689" s="35" t="s">
        <v>8788</v>
      </c>
      <c r="C4689" s="85" t="s">
        <v>962</v>
      </c>
      <c r="D4689" s="85" t="s">
        <v>962</v>
      </c>
      <c r="E4689" s="85" t="s">
        <v>12898</v>
      </c>
      <c r="F4689" s="85" t="s">
        <v>258</v>
      </c>
      <c r="G4689" s="85" t="s">
        <v>258</v>
      </c>
      <c r="H4689" s="840">
        <v>1.0597245494876999</v>
      </c>
      <c r="I4689" s="840">
        <v>1.0523114839694101</v>
      </c>
      <c r="J4689" s="86">
        <v>10500.916666666701</v>
      </c>
      <c r="K4689" s="44">
        <v>11128.0791837912</v>
      </c>
      <c r="L4689" s="45">
        <v>10470.0442184601</v>
      </c>
      <c r="M4689" s="46">
        <v>0.997060023502082</v>
      </c>
      <c r="N4689" s="139">
        <v>11050.2352005391</v>
      </c>
      <c r="O4689" s="45">
        <v>10263.960241241</v>
      </c>
      <c r="P4689" s="99">
        <v>0.97743469137529604</v>
      </c>
      <c r="Q4689" s="86">
        <v>10566.488870860599</v>
      </c>
      <c r="R4689" s="44">
        <v>11197.5676583396</v>
      </c>
      <c r="S4689" s="45">
        <v>10535.9625893878</v>
      </c>
      <c r="T4689" s="140">
        <v>0.99711102885301806</v>
      </c>
      <c r="U4689" s="44">
        <v>11119.237584041501</v>
      </c>
      <c r="V4689" s="45">
        <v>10328.5054976796</v>
      </c>
      <c r="W4689" s="99">
        <v>0.97747753524471803</v>
      </c>
      <c r="X4689" s="86">
        <v>10635.0806562205</v>
      </c>
      <c r="Y4689" s="44">
        <v>11270.2560571786</v>
      </c>
      <c r="Z4689" s="45">
        <v>10604.875509993</v>
      </c>
      <c r="AA4689" s="46">
        <v>0.99715985734345602</v>
      </c>
      <c r="AB4689" s="139">
        <v>11191.417507481699</v>
      </c>
      <c r="AC4689" s="45">
        <v>10395.996125608101</v>
      </c>
      <c r="AD4689" s="99">
        <v>0.977519255533563</v>
      </c>
      <c r="AE4689" s="142">
        <v>10715.450026599099</v>
      </c>
      <c r="AF4689" s="44">
        <v>11355.425451995699</v>
      </c>
      <c r="AG4689" s="45">
        <v>10685.3973051057</v>
      </c>
      <c r="AH4689" s="140">
        <v>0.99719538410250697</v>
      </c>
      <c r="AI4689" s="44">
        <v>11275.991118890501</v>
      </c>
      <c r="AJ4689" s="45">
        <v>10474.8873519686</v>
      </c>
      <c r="AK4689" s="46">
        <v>0.97754992333188195</v>
      </c>
    </row>
    <row r="4690" spans="1:37" x14ac:dyDescent="0.2">
      <c r="A4690" s="35" t="s">
        <v>2550</v>
      </c>
      <c r="B4690" s="35" t="s">
        <v>8787</v>
      </c>
      <c r="C4690" s="85" t="s">
        <v>962</v>
      </c>
      <c r="D4690" s="85" t="s">
        <v>962</v>
      </c>
      <c r="E4690" s="85" t="s">
        <v>12898</v>
      </c>
      <c r="F4690" s="85" t="s">
        <v>261</v>
      </c>
      <c r="G4690" s="85" t="s">
        <v>261</v>
      </c>
      <c r="H4690" s="840">
        <v>1.04659251431374</v>
      </c>
      <c r="I4690" s="840">
        <v>1.0499083022112301</v>
      </c>
      <c r="J4690" s="86">
        <v>21547</v>
      </c>
      <c r="K4690" s="44">
        <v>22550.928905918099</v>
      </c>
      <c r="L4690" s="45">
        <v>21217.428355130702</v>
      </c>
      <c r="M4690" s="46">
        <v>0.98470452290948696</v>
      </c>
      <c r="N4690" s="139">
        <v>22622.374187745401</v>
      </c>
      <c r="O4690" s="45">
        <v>21012.688418991202</v>
      </c>
      <c r="P4690" s="99">
        <v>0.97520250703073397</v>
      </c>
      <c r="Q4690" s="86">
        <v>21684.9063007615</v>
      </c>
      <c r="R4690" s="44">
        <v>22695.260607971799</v>
      </c>
      <c r="S4690" s="45">
        <v>21354.3176534335</v>
      </c>
      <c r="T4690" s="140">
        <v>0.98475489620555101</v>
      </c>
      <c r="U4690" s="44">
        <v>22767.163157842198</v>
      </c>
      <c r="V4690" s="45">
        <v>21148.101932800899</v>
      </c>
      <c r="W4690" s="99">
        <v>0.97524525305687804</v>
      </c>
      <c r="X4690" s="86">
        <v>21818.2575194893</v>
      </c>
      <c r="Y4690" s="44">
        <v>22834.824995266899</v>
      </c>
      <c r="Z4690" s="45">
        <v>21486.688069792101</v>
      </c>
      <c r="AA4690" s="46">
        <v>0.98480311961662903</v>
      </c>
      <c r="AB4690" s="139">
        <v>22907.169709494501</v>
      </c>
      <c r="AC4690" s="45">
        <v>21279.060261074799</v>
      </c>
      <c r="AD4690" s="99">
        <v>0.97528687806838399</v>
      </c>
      <c r="AE4690" s="142">
        <v>21955.399527228699</v>
      </c>
      <c r="AF4690" s="44">
        <v>22978.3567939649</v>
      </c>
      <c r="AG4690" s="45">
        <v>21622.516285273799</v>
      </c>
      <c r="AH4690" s="140">
        <v>0.98483820613047601</v>
      </c>
      <c r="AI4690" s="44">
        <v>23051.1562420019</v>
      </c>
      <c r="AJ4690" s="45">
        <v>21413.4848477386</v>
      </c>
      <c r="AK4690" s="46">
        <v>0.97531747583012696</v>
      </c>
    </row>
    <row r="4691" spans="1:37" x14ac:dyDescent="0.2">
      <c r="A4691" s="35" t="s">
        <v>2549</v>
      </c>
      <c r="B4691" s="35" t="s">
        <v>8786</v>
      </c>
      <c r="C4691" s="85" t="s">
        <v>962</v>
      </c>
      <c r="D4691" s="85" t="s">
        <v>962</v>
      </c>
      <c r="E4691" s="85" t="s">
        <v>12898</v>
      </c>
      <c r="F4691" s="85" t="s">
        <v>213</v>
      </c>
      <c r="G4691" s="85" t="s">
        <v>213</v>
      </c>
      <c r="H4691" s="840">
        <v>1.0495048680941199</v>
      </c>
      <c r="I4691" s="840">
        <v>1.05159628215757</v>
      </c>
      <c r="J4691" s="86">
        <v>16561.75</v>
      </c>
      <c r="K4691" s="44">
        <v>17381.6372491578</v>
      </c>
      <c r="L4691" s="45">
        <v>16353.811613148</v>
      </c>
      <c r="M4691" s="46">
        <v>0.98744466092942995</v>
      </c>
      <c r="N4691" s="139">
        <v>17416.274726023101</v>
      </c>
      <c r="O4691" s="45">
        <v>16177.026831945799</v>
      </c>
      <c r="P4691" s="99">
        <v>0.976770379455421</v>
      </c>
      <c r="Q4691" s="86">
        <v>16662.958230714401</v>
      </c>
      <c r="R4691" s="44">
        <v>17487.855779983802</v>
      </c>
      <c r="S4691" s="45">
        <v>16454.5908440477</v>
      </c>
      <c r="T4691" s="140">
        <v>0.98749517439930401</v>
      </c>
      <c r="U4691" s="44">
        <v>17522.704925166199</v>
      </c>
      <c r="V4691" s="45">
        <v>16276.597454266601</v>
      </c>
      <c r="W4691" s="99">
        <v>0.97681319420607604</v>
      </c>
      <c r="X4691" s="86">
        <v>16760.556484601999</v>
      </c>
      <c r="Y4691" s="44">
        <v>17590.285622556301</v>
      </c>
      <c r="Z4691" s="45">
        <v>16551.779149117901</v>
      </c>
      <c r="AA4691" s="46">
        <v>0.98754353200170397</v>
      </c>
      <c r="AB4691" s="139">
        <v>17625.338886099398</v>
      </c>
      <c r="AC4691" s="45">
        <v>16372.6314964055</v>
      </c>
      <c r="AD4691" s="99">
        <v>0.97685488613979399</v>
      </c>
      <c r="AE4691" s="142">
        <v>16867.710670072302</v>
      </c>
      <c r="AF4691" s="44">
        <v>17702.7444618441</v>
      </c>
      <c r="AG4691" s="45">
        <v>16658.1920479535</v>
      </c>
      <c r="AH4691" s="140">
        <v>0.98757871615082005</v>
      </c>
      <c r="AI4691" s="44">
        <v>17738.021829157598</v>
      </c>
      <c r="AJ4691" s="45">
        <v>16477.822530022298</v>
      </c>
      <c r="AK4691" s="46">
        <v>0.97688553309479198</v>
      </c>
    </row>
    <row r="4692" spans="1:37" x14ac:dyDescent="0.2">
      <c r="A4692" s="35" t="s">
        <v>2548</v>
      </c>
      <c r="B4692" s="35" t="s">
        <v>8785</v>
      </c>
      <c r="C4692" s="85" t="s">
        <v>962</v>
      </c>
      <c r="D4692" s="85" t="s">
        <v>962</v>
      </c>
      <c r="E4692" s="85" t="s">
        <v>12898</v>
      </c>
      <c r="F4692" s="85" t="s">
        <v>258</v>
      </c>
      <c r="G4692" s="85" t="s">
        <v>258</v>
      </c>
      <c r="H4692" s="840">
        <v>1.0597245494876999</v>
      </c>
      <c r="I4692" s="840">
        <v>1.0523114839694101</v>
      </c>
      <c r="J4692" s="86">
        <v>12542.5</v>
      </c>
      <c r="K4692" s="44">
        <v>13291.595161949501</v>
      </c>
      <c r="L4692" s="45">
        <v>12505.6253447749</v>
      </c>
      <c r="M4692" s="46">
        <v>0.997060023502082</v>
      </c>
      <c r="N4692" s="139">
        <v>13198.6167876863</v>
      </c>
      <c r="O4692" s="45">
        <v>12259.4746165747</v>
      </c>
      <c r="P4692" s="99">
        <v>0.97743469137529604</v>
      </c>
      <c r="Q4692" s="86">
        <v>12638.960330477899</v>
      </c>
      <c r="R4692" s="44">
        <v>13393.8165422086</v>
      </c>
      <c r="S4692" s="45">
        <v>12602.4467387553</v>
      </c>
      <c r="T4692" s="140">
        <v>0.99711102885301695</v>
      </c>
      <c r="U4692" s="44">
        <v>13300.123101195601</v>
      </c>
      <c r="V4692" s="45">
        <v>12354.299791891301</v>
      </c>
      <c r="W4692" s="99">
        <v>0.97747753524471803</v>
      </c>
      <c r="X4692" s="86">
        <v>12737.2100686668</v>
      </c>
      <c r="Y4692" s="44">
        <v>13497.934201748099</v>
      </c>
      <c r="Z4692" s="45">
        <v>12701.0345750254</v>
      </c>
      <c r="AA4692" s="46">
        <v>0.99715985734345602</v>
      </c>
      <c r="AB4692" s="139">
        <v>13403.512428988801</v>
      </c>
      <c r="AC4692" s="45">
        <v>12450.868103897699</v>
      </c>
      <c r="AD4692" s="99">
        <v>0.977519255533563</v>
      </c>
      <c r="AE4692" s="142">
        <v>12842.290888060499</v>
      </c>
      <c r="AF4692" s="44">
        <v>13609.290925739901</v>
      </c>
      <c r="AG4692" s="45">
        <v>12806.273194875601</v>
      </c>
      <c r="AH4692" s="140">
        <v>0.99719538410250697</v>
      </c>
      <c r="AI4692" s="44">
        <v>13514.090181981701</v>
      </c>
      <c r="AJ4692" s="45">
        <v>12553.9804730292</v>
      </c>
      <c r="AK4692" s="46">
        <v>0.97754992333188195</v>
      </c>
    </row>
    <row r="4693" spans="1:37" x14ac:dyDescent="0.2">
      <c r="A4693" s="35" t="s">
        <v>2547</v>
      </c>
      <c r="B4693" s="35" t="s">
        <v>8784</v>
      </c>
      <c r="C4693" s="85" t="s">
        <v>962</v>
      </c>
      <c r="D4693" s="85" t="s">
        <v>962</v>
      </c>
      <c r="E4693" s="85" t="s">
        <v>12898</v>
      </c>
      <c r="F4693" s="85" t="s">
        <v>259</v>
      </c>
      <c r="G4693" s="85" t="s">
        <v>259</v>
      </c>
      <c r="H4693" s="840">
        <v>1.05736811182116</v>
      </c>
      <c r="I4693" s="840">
        <v>1.0521317566500299</v>
      </c>
      <c r="J4693" s="86">
        <v>9399.8333333333303</v>
      </c>
      <c r="K4693" s="44">
        <v>9939.0840231002694</v>
      </c>
      <c r="L4693" s="45">
        <v>9351.3577225819809</v>
      </c>
      <c r="M4693" s="46">
        <v>0.99484292869540003</v>
      </c>
      <c r="N4693" s="139">
        <v>9889.8631572175309</v>
      </c>
      <c r="O4693" s="45">
        <v>9186.1539953505599</v>
      </c>
      <c r="P4693" s="99">
        <v>0.97726775247971398</v>
      </c>
      <c r="Q4693" s="86">
        <v>9554.8199128197903</v>
      </c>
      <c r="R4693" s="44">
        <v>10102.961890009499</v>
      </c>
      <c r="S4693" s="45">
        <v>9506.03128848917</v>
      </c>
      <c r="T4693" s="140">
        <v>0.99489382062919296</v>
      </c>
      <c r="U4693" s="44">
        <v>10052.9294593498</v>
      </c>
      <c r="V4693" s="45">
        <v>9338.0266770897906</v>
      </c>
      <c r="W4693" s="99">
        <v>0.97731058903170698</v>
      </c>
      <c r="X4693" s="86">
        <v>9705.9042843302395</v>
      </c>
      <c r="Y4693" s="44">
        <v>10262.713686639199</v>
      </c>
      <c r="Z4693" s="45">
        <v>9656.8170669189694</v>
      </c>
      <c r="AA4693" s="46">
        <v>0.994942540543026</v>
      </c>
      <c r="AB4693" s="139">
        <v>10211.8901245494</v>
      </c>
      <c r="AC4693" s="45">
        <v>9486.0878971747006</v>
      </c>
      <c r="AD4693" s="99">
        <v>0.977352302195023</v>
      </c>
      <c r="AE4693" s="142">
        <v>9859.4286472350195</v>
      </c>
      <c r="AF4693" s="44">
        <v>10425.045452362399</v>
      </c>
      <c r="AG4693" s="45">
        <v>9809.9144812490904</v>
      </c>
      <c r="AH4693" s="140">
        <v>0.99497798830363005</v>
      </c>
      <c r="AI4693" s="44">
        <v>10373.417982180999</v>
      </c>
      <c r="AJ4693" s="45">
        <v>9636.4376020298805</v>
      </c>
      <c r="AK4693" s="46">
        <v>0.97738296475550002</v>
      </c>
    </row>
    <row r="4694" spans="1:37" x14ac:dyDescent="0.2">
      <c r="A4694" s="35" t="s">
        <v>2546</v>
      </c>
      <c r="B4694" s="35" t="s">
        <v>8471</v>
      </c>
      <c r="C4694" s="85" t="s">
        <v>962</v>
      </c>
      <c r="D4694" s="85" t="s">
        <v>962</v>
      </c>
      <c r="E4694" s="85" t="s">
        <v>12898</v>
      </c>
      <c r="F4694" s="85" t="s">
        <v>258</v>
      </c>
      <c r="G4694" s="85" t="s">
        <v>258</v>
      </c>
      <c r="H4694" s="840">
        <v>1.0597245494876999</v>
      </c>
      <c r="I4694" s="840">
        <v>1.0523114839694101</v>
      </c>
      <c r="J4694" s="86">
        <v>14773.5</v>
      </c>
      <c r="K4694" s="44">
        <v>15655.840631856599</v>
      </c>
      <c r="L4694" s="45">
        <v>14730.066257208</v>
      </c>
      <c r="M4694" s="46">
        <v>0.997060023502082</v>
      </c>
      <c r="N4694" s="139">
        <v>15546.323708422</v>
      </c>
      <c r="O4694" s="45">
        <v>14440.131413032899</v>
      </c>
      <c r="P4694" s="99">
        <v>0.97743469137529604</v>
      </c>
      <c r="Q4694" s="86">
        <v>14869.533892056899</v>
      </c>
      <c r="R4694" s="44">
        <v>15757.6101048521</v>
      </c>
      <c r="S4694" s="45">
        <v>14826.5762376736</v>
      </c>
      <c r="T4694" s="140">
        <v>0.99711102885301695</v>
      </c>
      <c r="U4694" s="44">
        <v>15647.381275883699</v>
      </c>
      <c r="V4694" s="45">
        <v>14534.635339045601</v>
      </c>
      <c r="W4694" s="99">
        <v>0.97747753524471803</v>
      </c>
      <c r="X4694" s="86">
        <v>14968.059126787501</v>
      </c>
      <c r="Y4694" s="44">
        <v>15862.0197148401</v>
      </c>
      <c r="Z4694" s="45">
        <v>14925.547703575799</v>
      </c>
      <c r="AA4694" s="46">
        <v>0.99715985734345602</v>
      </c>
      <c r="AB4694" s="139">
        <v>15751.0605118515</v>
      </c>
      <c r="AC4694" s="45">
        <v>14631.566014399599</v>
      </c>
      <c r="AD4694" s="99">
        <v>0.977519255533563</v>
      </c>
      <c r="AE4694" s="142">
        <v>15075.1273495188</v>
      </c>
      <c r="AF4694" s="44">
        <v>15975.482538938501</v>
      </c>
      <c r="AG4694" s="45">
        <v>15032.8474076976</v>
      </c>
      <c r="AH4694" s="140">
        <v>0.99719538410250697</v>
      </c>
      <c r="AI4694" s="44">
        <v>15863.7296321999</v>
      </c>
      <c r="AJ4694" s="45">
        <v>14736.689584740499</v>
      </c>
      <c r="AK4694" s="46">
        <v>0.97754992333188195</v>
      </c>
    </row>
    <row r="4695" spans="1:37" x14ac:dyDescent="0.2">
      <c r="A4695" s="35" t="s">
        <v>2545</v>
      </c>
      <c r="B4695" s="35" t="s">
        <v>8783</v>
      </c>
      <c r="C4695" s="85" t="s">
        <v>962</v>
      </c>
      <c r="D4695" s="85" t="s">
        <v>962</v>
      </c>
      <c r="E4695" s="85" t="s">
        <v>12898</v>
      </c>
      <c r="F4695" s="85" t="s">
        <v>260</v>
      </c>
      <c r="G4695" s="85" t="s">
        <v>260</v>
      </c>
      <c r="H4695" s="840">
        <v>1.04962180089554</v>
      </c>
      <c r="I4695" s="840">
        <v>1.05161261292506</v>
      </c>
      <c r="J4695" s="86">
        <v>4496.0833333333303</v>
      </c>
      <c r="K4695" s="44">
        <v>4719.1870853097698</v>
      </c>
      <c r="L4695" s="45">
        <v>4440.12813373471</v>
      </c>
      <c r="M4695" s="46">
        <v>0.98755467916179895</v>
      </c>
      <c r="N4695" s="139">
        <v>4728.1379420954599</v>
      </c>
      <c r="O4695" s="45">
        <v>4391.7092235650898</v>
      </c>
      <c r="P4695" s="99">
        <v>0.97678554821383601</v>
      </c>
      <c r="Q4695" s="86">
        <v>4547.1800704299103</v>
      </c>
      <c r="R4695" s="44">
        <v>4772.8193345209702</v>
      </c>
      <c r="S4695" s="45">
        <v>4490.8186749796596</v>
      </c>
      <c r="T4695" s="140">
        <v>0.98760519825973703</v>
      </c>
      <c r="U4695" s="44">
        <v>4781.8719153055399</v>
      </c>
      <c r="V4695" s="45">
        <v>4441.8144673261904</v>
      </c>
      <c r="W4695" s="99">
        <v>0.97682836362938297</v>
      </c>
      <c r="X4695" s="86">
        <v>4597.1867154745696</v>
      </c>
      <c r="Y4695" s="44">
        <v>4825.30739934948</v>
      </c>
      <c r="Z4695" s="45">
        <v>4540.4278312696497</v>
      </c>
      <c r="AA4695" s="46">
        <v>0.98765356125000103</v>
      </c>
      <c r="AB4695" s="139">
        <v>4834.4595339645703</v>
      </c>
      <c r="AC4695" s="45">
        <v>4490.8540451560602</v>
      </c>
      <c r="AD4695" s="99">
        <v>0.976870056210555</v>
      </c>
      <c r="AE4695" s="142">
        <v>4647.4928744445397</v>
      </c>
      <c r="AF4695" s="44">
        <v>4878.1098405236798</v>
      </c>
      <c r="AG4695" s="45">
        <v>4590.2764246301704</v>
      </c>
      <c r="AH4695" s="140">
        <v>0.98768874931923401</v>
      </c>
      <c r="AI4695" s="44">
        <v>4887.3621252452003</v>
      </c>
      <c r="AJ4695" s="45">
        <v>4540.1390592136604</v>
      </c>
      <c r="AK4695" s="46">
        <v>0.97690070364148596</v>
      </c>
    </row>
    <row r="4696" spans="1:37" x14ac:dyDescent="0.2">
      <c r="A4696" s="35" t="s">
        <v>2544</v>
      </c>
      <c r="B4696" s="35" t="s">
        <v>8782</v>
      </c>
      <c r="C4696" s="85" t="s">
        <v>962</v>
      </c>
      <c r="D4696" s="85" t="s">
        <v>962</v>
      </c>
      <c r="E4696" s="85" t="s">
        <v>12898</v>
      </c>
      <c r="F4696" s="85" t="s">
        <v>258</v>
      </c>
      <c r="G4696" s="85" t="s">
        <v>258</v>
      </c>
      <c r="H4696" s="840">
        <v>1.0597245494876999</v>
      </c>
      <c r="I4696" s="840">
        <v>1.0523114839694101</v>
      </c>
      <c r="J4696" s="86">
        <v>14553.583333333299</v>
      </c>
      <c r="K4696" s="44">
        <v>15422.7895413484</v>
      </c>
      <c r="L4696" s="45">
        <v>14510.7961403728</v>
      </c>
      <c r="M4696" s="46">
        <v>0.997060023502082</v>
      </c>
      <c r="N4696" s="139">
        <v>15314.902874572401</v>
      </c>
      <c r="O4696" s="45">
        <v>14225.1772338213</v>
      </c>
      <c r="P4696" s="99">
        <v>0.97743469137529604</v>
      </c>
      <c r="Q4696" s="86">
        <v>14650.3723192831</v>
      </c>
      <c r="R4696" s="44">
        <v>15525.3592058794</v>
      </c>
      <c r="S4696" s="45">
        <v>14608.0478163602</v>
      </c>
      <c r="T4696" s="140">
        <v>0.99711102885301695</v>
      </c>
      <c r="U4696" s="44">
        <v>15416.755036009101</v>
      </c>
      <c r="V4696" s="45">
        <v>14320.409825070299</v>
      </c>
      <c r="W4696" s="99">
        <v>0.97747753524471803</v>
      </c>
      <c r="X4696" s="86">
        <v>14757.1060271023</v>
      </c>
      <c r="Y4696" s="44">
        <v>15638.467536313299</v>
      </c>
      <c r="Z4696" s="45">
        <v>14715.193740787599</v>
      </c>
      <c r="AA4696" s="46">
        <v>0.99715985734345602</v>
      </c>
      <c r="AB4696" s="139">
        <v>15529.0721424739</v>
      </c>
      <c r="AC4696" s="45">
        <v>14425.3552974429</v>
      </c>
      <c r="AD4696" s="99">
        <v>0.977519255533563</v>
      </c>
      <c r="AE4696" s="142">
        <v>14875.1313044052</v>
      </c>
      <c r="AF4696" s="44">
        <v>15763.5418201312</v>
      </c>
      <c r="AG4696" s="45">
        <v>14833.4122746716</v>
      </c>
      <c r="AH4696" s="140">
        <v>0.99719538410250697</v>
      </c>
      <c r="AI4696" s="44">
        <v>15653.271497178401</v>
      </c>
      <c r="AJ4696" s="45">
        <v>14541.183466173001</v>
      </c>
      <c r="AK4696" s="46">
        <v>0.97754992333188195</v>
      </c>
    </row>
    <row r="4697" spans="1:37" x14ac:dyDescent="0.2">
      <c r="A4697" s="35" t="s">
        <v>2543</v>
      </c>
      <c r="B4697" s="35" t="s">
        <v>8781</v>
      </c>
      <c r="C4697" s="85" t="s">
        <v>962</v>
      </c>
      <c r="D4697" s="85" t="s">
        <v>962</v>
      </c>
      <c r="E4697" s="85" t="s">
        <v>12898</v>
      </c>
      <c r="F4697" s="85" t="s">
        <v>259</v>
      </c>
      <c r="G4697" s="85" t="s">
        <v>259</v>
      </c>
      <c r="H4697" s="840">
        <v>1.05736811182116</v>
      </c>
      <c r="I4697" s="840">
        <v>1.0521317566500299</v>
      </c>
      <c r="J4697" s="86">
        <v>14133.666666666701</v>
      </c>
      <c r="K4697" s="44">
        <v>14944.488436443</v>
      </c>
      <c r="L4697" s="45">
        <v>14060.7783398712</v>
      </c>
      <c r="M4697" s="46">
        <v>0.99484292869540003</v>
      </c>
      <c r="N4697" s="139">
        <v>14870.479537906</v>
      </c>
      <c r="O4697" s="45">
        <v>13812.376657630801</v>
      </c>
      <c r="P4697" s="99">
        <v>0.97726775247971398</v>
      </c>
      <c r="Q4697" s="86">
        <v>14364.731375285</v>
      </c>
      <c r="R4697" s="44">
        <v>15188.808891103299</v>
      </c>
      <c r="S4697" s="45">
        <v>14291.3824802693</v>
      </c>
      <c r="T4697" s="140">
        <v>0.99489382062919296</v>
      </c>
      <c r="U4697" s="44">
        <v>15113.590055684501</v>
      </c>
      <c r="V4697" s="45">
        <v>14038.804081662</v>
      </c>
      <c r="W4697" s="99">
        <v>0.97731058903170698</v>
      </c>
      <c r="X4697" s="86">
        <v>14578.176282988199</v>
      </c>
      <c r="Y4697" s="44">
        <v>15414.498730139299</v>
      </c>
      <c r="Z4697" s="45">
        <v>14504.447747480401</v>
      </c>
      <c r="AA4697" s="46">
        <v>0.994942540543026</v>
      </c>
      <c r="AB4697" s="139">
        <v>15338.162221374199</v>
      </c>
      <c r="AC4697" s="45">
        <v>14248.0141519834</v>
      </c>
      <c r="AD4697" s="99">
        <v>0.977352302195023</v>
      </c>
      <c r="AE4697" s="142">
        <v>14790.570085535101</v>
      </c>
      <c r="AF4697" s="44">
        <v>15639.0771641007</v>
      </c>
      <c r="AG4697" s="45">
        <v>14716.2916695695</v>
      </c>
      <c r="AH4697" s="140">
        <v>0.99497798830363005</v>
      </c>
      <c r="AI4697" s="44">
        <v>15561.628485949401</v>
      </c>
      <c r="AJ4697" s="45">
        <v>14456.0512406243</v>
      </c>
      <c r="AK4697" s="46">
        <v>0.97738296475550002</v>
      </c>
    </row>
    <row r="4698" spans="1:37" x14ac:dyDescent="0.2">
      <c r="A4698" s="35" t="s">
        <v>2542</v>
      </c>
      <c r="B4698" s="35" t="s">
        <v>8780</v>
      </c>
      <c r="C4698" s="85" t="s">
        <v>962</v>
      </c>
      <c r="D4698" s="85" t="s">
        <v>962</v>
      </c>
      <c r="E4698" s="85" t="s">
        <v>12898</v>
      </c>
      <c r="F4698" s="85" t="s">
        <v>262</v>
      </c>
      <c r="G4698" s="85" t="s">
        <v>262</v>
      </c>
      <c r="H4698" s="840">
        <v>1.0455592790863799</v>
      </c>
      <c r="I4698" s="840">
        <v>1.04495516666896</v>
      </c>
      <c r="J4698" s="86">
        <v>16824.916666666701</v>
      </c>
      <c r="K4698" s="44">
        <v>17591.4477406884</v>
      </c>
      <c r="L4698" s="45">
        <v>16551.2154137088</v>
      </c>
      <c r="M4698" s="46">
        <v>0.98373238581917499</v>
      </c>
      <c r="N4698" s="139">
        <v>17581.283599608101</v>
      </c>
      <c r="O4698" s="45">
        <v>16330.294566721799</v>
      </c>
      <c r="P4698" s="99">
        <v>0.97060180981907396</v>
      </c>
      <c r="Q4698" s="86">
        <v>16967.626043038599</v>
      </c>
      <c r="R4698" s="44">
        <v>17740.6588533668</v>
      </c>
      <c r="S4698" s="45">
        <v>16692.4571204493</v>
      </c>
      <c r="T4698" s="140">
        <v>0.98378270938484003</v>
      </c>
      <c r="U4698" s="44">
        <v>17730.4084997801</v>
      </c>
      <c r="V4698" s="45">
        <v>16469.530422563501</v>
      </c>
      <c r="W4698" s="99">
        <v>0.97064435418297701</v>
      </c>
      <c r="X4698" s="86">
        <v>17104.622070630499</v>
      </c>
      <c r="Y4698" s="44">
        <v>17883.8963212134</v>
      </c>
      <c r="Z4698" s="45">
        <v>16828.055472553999</v>
      </c>
      <c r="AA4698" s="46">
        <v>0.98383088518796402</v>
      </c>
      <c r="AB4698" s="139">
        <v>17873.563206625298</v>
      </c>
      <c r="AC4698" s="45">
        <v>16603.213464484499</v>
      </c>
      <c r="AD4698" s="99">
        <v>0.97068578282083495</v>
      </c>
      <c r="AE4698" s="142">
        <v>17235.061004756</v>
      </c>
      <c r="AF4698" s="44">
        <v>18020.277959142499</v>
      </c>
      <c r="AG4698" s="45">
        <v>16956.9894457839</v>
      </c>
      <c r="AH4698" s="140">
        <v>0.983865937063095</v>
      </c>
      <c r="AI4698" s="44">
        <v>18009.866044774601</v>
      </c>
      <c r="AJ4698" s="45">
        <v>16730.353549765801</v>
      </c>
      <c r="AK4698" s="46">
        <v>0.97071623623200798</v>
      </c>
    </row>
    <row r="4699" spans="1:37" x14ac:dyDescent="0.2">
      <c r="A4699" s="35" t="s">
        <v>2541</v>
      </c>
      <c r="B4699" s="35" t="s">
        <v>8779</v>
      </c>
      <c r="C4699" s="85" t="s">
        <v>962</v>
      </c>
      <c r="D4699" s="85" t="s">
        <v>962</v>
      </c>
      <c r="E4699" s="85" t="s">
        <v>12898</v>
      </c>
      <c r="F4699" s="85" t="s">
        <v>260</v>
      </c>
      <c r="G4699" s="85" t="s">
        <v>260</v>
      </c>
      <c r="H4699" s="840">
        <v>1.04962180089554</v>
      </c>
      <c r="I4699" s="840">
        <v>1.05161261292506</v>
      </c>
      <c r="J4699" s="86">
        <v>14872.916666666701</v>
      </c>
      <c r="K4699" s="44">
        <v>15610.937576236</v>
      </c>
      <c r="L4699" s="45">
        <v>14687.818446950199</v>
      </c>
      <c r="M4699" s="46">
        <v>0.98755467916179895</v>
      </c>
      <c r="N4699" s="139">
        <v>15640.5467576499</v>
      </c>
      <c r="O4699" s="45">
        <v>14527.650059788701</v>
      </c>
      <c r="P4699" s="99">
        <v>0.97678554821383601</v>
      </c>
      <c r="Q4699" s="86">
        <v>15039.951999398299</v>
      </c>
      <c r="R4699" s="44">
        <v>15786.261502990999</v>
      </c>
      <c r="S4699" s="45">
        <v>14853.5347761827</v>
      </c>
      <c r="T4699" s="140">
        <v>0.98760519825973703</v>
      </c>
      <c r="U4699" s="44">
        <v>15816.203220354701</v>
      </c>
      <c r="V4699" s="45">
        <v>14691.4517006367</v>
      </c>
      <c r="W4699" s="99">
        <v>0.97682836362938297</v>
      </c>
      <c r="X4699" s="86">
        <v>15200.277026432101</v>
      </c>
      <c r="Y4699" s="44">
        <v>15954.5421465948</v>
      </c>
      <c r="Z4699" s="45">
        <v>15012.6077371422</v>
      </c>
      <c r="AA4699" s="46">
        <v>0.98765356125000103</v>
      </c>
      <c r="AB4699" s="139">
        <v>15984.803040950899</v>
      </c>
      <c r="AC4699" s="45">
        <v>14848.6954732267</v>
      </c>
      <c r="AD4699" s="99">
        <v>0.976870056210555</v>
      </c>
      <c r="AE4699" s="142">
        <v>15360.9604526282</v>
      </c>
      <c r="AF4699" s="44">
        <v>16123.1989737728</v>
      </c>
      <c r="AG4699" s="45">
        <v>15171.8478177985</v>
      </c>
      <c r="AH4699" s="140">
        <v>0.98768874931923401</v>
      </c>
      <c r="AI4699" s="44">
        <v>16153.779758626801</v>
      </c>
      <c r="AJ4699" s="45">
        <v>15006.133074781501</v>
      </c>
      <c r="AK4699" s="46">
        <v>0.97690070364148596</v>
      </c>
    </row>
    <row r="4700" spans="1:37" x14ac:dyDescent="0.2">
      <c r="A4700" s="35" t="s">
        <v>2540</v>
      </c>
      <c r="B4700" s="35" t="s">
        <v>8778</v>
      </c>
      <c r="C4700" s="85" t="s">
        <v>962</v>
      </c>
      <c r="D4700" s="85" t="s">
        <v>962</v>
      </c>
      <c r="E4700" s="85" t="s">
        <v>12898</v>
      </c>
      <c r="F4700" s="85" t="s">
        <v>259</v>
      </c>
      <c r="G4700" s="85" t="s">
        <v>259</v>
      </c>
      <c r="H4700" s="840">
        <v>1.05736811182116</v>
      </c>
      <c r="I4700" s="840">
        <v>1.0521317566500299</v>
      </c>
      <c r="J4700" s="86">
        <v>17051.333333333299</v>
      </c>
      <c r="K4700" s="44">
        <v>18029.5361306999</v>
      </c>
      <c r="L4700" s="45">
        <v>16963.3983914948</v>
      </c>
      <c r="M4700" s="46">
        <v>0.99484292869540003</v>
      </c>
      <c r="N4700" s="139">
        <v>17940.249293225301</v>
      </c>
      <c r="O4700" s="45">
        <v>16663.718203449102</v>
      </c>
      <c r="P4700" s="99">
        <v>0.97726775247971398</v>
      </c>
      <c r="Q4700" s="86">
        <v>17335.3255180019</v>
      </c>
      <c r="R4700" s="44">
        <v>18329.820410774901</v>
      </c>
      <c r="S4700" s="45">
        <v>17246.808236455701</v>
      </c>
      <c r="T4700" s="140">
        <v>0.99489382062919296</v>
      </c>
      <c r="U4700" s="44">
        <v>18239.0464893555</v>
      </c>
      <c r="V4700" s="45">
        <v>16941.997193054802</v>
      </c>
      <c r="W4700" s="99">
        <v>0.97731058903170698</v>
      </c>
      <c r="X4700" s="86">
        <v>17608.365638630199</v>
      </c>
      <c r="Y4700" s="44">
        <v>18618.524327575</v>
      </c>
      <c r="Z4700" s="45">
        <v>17519.312043309201</v>
      </c>
      <c r="AA4700" s="46">
        <v>0.994942540543026</v>
      </c>
      <c r="AB4700" s="139">
        <v>18526.320671107998</v>
      </c>
      <c r="AC4700" s="45">
        <v>17209.576694806899</v>
      </c>
      <c r="AD4700" s="99">
        <v>0.977352302195023</v>
      </c>
      <c r="AE4700" s="142">
        <v>17883.554607629601</v>
      </c>
      <c r="AF4700" s="44">
        <v>18909.500368119901</v>
      </c>
      <c r="AG4700" s="45">
        <v>17793.743187217398</v>
      </c>
      <c r="AH4700" s="140">
        <v>0.99497798830363104</v>
      </c>
      <c r="AI4700" s="44">
        <v>18815.855724472101</v>
      </c>
      <c r="AJ4700" s="45">
        <v>17479.081622771901</v>
      </c>
      <c r="AK4700" s="46">
        <v>0.97738296475550002</v>
      </c>
    </row>
    <row r="4701" spans="1:37" x14ac:dyDescent="0.2">
      <c r="A4701" s="35" t="s">
        <v>2539</v>
      </c>
      <c r="B4701" s="35" t="s">
        <v>8777</v>
      </c>
      <c r="C4701" s="85" t="s">
        <v>962</v>
      </c>
      <c r="D4701" s="85" t="s">
        <v>962</v>
      </c>
      <c r="E4701" s="85" t="s">
        <v>12898</v>
      </c>
      <c r="F4701" s="85" t="s">
        <v>261</v>
      </c>
      <c r="G4701" s="85" t="s">
        <v>261</v>
      </c>
      <c r="H4701" s="840">
        <v>1.04659251431374</v>
      </c>
      <c r="I4701" s="840">
        <v>1.0499083022112301</v>
      </c>
      <c r="J4701" s="86">
        <v>8427.5</v>
      </c>
      <c r="K4701" s="44">
        <v>8820.1584143790096</v>
      </c>
      <c r="L4701" s="45">
        <v>8298.5973668197003</v>
      </c>
      <c r="M4701" s="46">
        <v>0.98470452290948696</v>
      </c>
      <c r="N4701" s="139">
        <v>8848.1022168851505</v>
      </c>
      <c r="O4701" s="45">
        <v>8218.5191280015097</v>
      </c>
      <c r="P4701" s="99">
        <v>0.97520250703073397</v>
      </c>
      <c r="Q4701" s="86">
        <v>8484.3591772949894</v>
      </c>
      <c r="R4701" s="44">
        <v>8879.6668037059899</v>
      </c>
      <c r="S4701" s="45">
        <v>8355.0142410077497</v>
      </c>
      <c r="T4701" s="140">
        <v>0.98475489620555201</v>
      </c>
      <c r="U4701" s="44">
        <v>8907.7991391840696</v>
      </c>
      <c r="V4701" s="45">
        <v>8274.3310128864996</v>
      </c>
      <c r="W4701" s="99">
        <v>0.97524525305687804</v>
      </c>
      <c r="X4701" s="86">
        <v>8541.3641580675103</v>
      </c>
      <c r="Y4701" s="44">
        <v>8939.3277898611104</v>
      </c>
      <c r="Z4701" s="45">
        <v>8411.56206864655</v>
      </c>
      <c r="AA4701" s="46">
        <v>0.98480311961662903</v>
      </c>
      <c r="AB4701" s="139">
        <v>8967.6491417645302</v>
      </c>
      <c r="AC4701" s="45">
        <v>8330.2803841668592</v>
      </c>
      <c r="AD4701" s="99">
        <v>0.97528687806838399</v>
      </c>
      <c r="AE4701" s="142">
        <v>8598.5100279942599</v>
      </c>
      <c r="AF4701" s="44">
        <v>8999.1362295503895</v>
      </c>
      <c r="AG4701" s="45">
        <v>8468.1411913647808</v>
      </c>
      <c r="AH4701" s="140">
        <v>0.98483820613047701</v>
      </c>
      <c r="AI4701" s="44">
        <v>9027.6470650376996</v>
      </c>
      <c r="AJ4701" s="45">
        <v>8386.2770964033898</v>
      </c>
      <c r="AK4701" s="46">
        <v>0.97531747583012696</v>
      </c>
    </row>
    <row r="4702" spans="1:37" x14ac:dyDescent="0.2">
      <c r="A4702" s="35" t="s">
        <v>2538</v>
      </c>
      <c r="B4702" s="35" t="s">
        <v>8182</v>
      </c>
      <c r="C4702" s="85" t="s">
        <v>962</v>
      </c>
      <c r="D4702" s="85" t="s">
        <v>962</v>
      </c>
      <c r="E4702" s="85" t="s">
        <v>12898</v>
      </c>
      <c r="F4702" s="85" t="s">
        <v>260</v>
      </c>
      <c r="G4702" s="85" t="s">
        <v>260</v>
      </c>
      <c r="H4702" s="840">
        <v>1.04962180089554</v>
      </c>
      <c r="I4702" s="840">
        <v>1.05161261292506</v>
      </c>
      <c r="J4702" s="86">
        <v>20235.666666666701</v>
      </c>
      <c r="K4702" s="44">
        <v>21239.7968889886</v>
      </c>
      <c r="L4702" s="45">
        <v>19983.827302625101</v>
      </c>
      <c r="M4702" s="46">
        <v>0.98755467916179895</v>
      </c>
      <c r="N4702" s="139">
        <v>21280.082297613801</v>
      </c>
      <c r="O4702" s="45">
        <v>19765.9067584724</v>
      </c>
      <c r="P4702" s="99">
        <v>0.97678554821383601</v>
      </c>
      <c r="Q4702" s="86">
        <v>20462.652857142901</v>
      </c>
      <c r="R4702" s="44">
        <v>21478.0465430146</v>
      </c>
      <c r="S4702" s="45">
        <v>20209.022331898799</v>
      </c>
      <c r="T4702" s="140">
        <v>0.98760519825973703</v>
      </c>
      <c r="U4702" s="44">
        <v>21518.783838478401</v>
      </c>
      <c r="V4702" s="45">
        <v>19988.499705958999</v>
      </c>
      <c r="W4702" s="99">
        <v>0.97682836362938297</v>
      </c>
      <c r="X4702" s="86">
        <v>20689.125162808101</v>
      </c>
      <c r="Y4702" s="44">
        <v>21715.7568123399</v>
      </c>
      <c r="Z4702" s="45">
        <v>20433.688146194399</v>
      </c>
      <c r="AA4702" s="46">
        <v>0.98765356125000103</v>
      </c>
      <c r="AB4702" s="139">
        <v>21756.944971594199</v>
      </c>
      <c r="AC4702" s="45">
        <v>20210.586860739601</v>
      </c>
      <c r="AD4702" s="99">
        <v>0.976870056210555</v>
      </c>
      <c r="AE4702" s="142">
        <v>20914.569026516499</v>
      </c>
      <c r="AF4702" s="44">
        <v>21952.387606566401</v>
      </c>
      <c r="AG4702" s="45">
        <v>20657.084524350801</v>
      </c>
      <c r="AH4702" s="140">
        <v>0.98768874931923401</v>
      </c>
      <c r="AI4702" s="44">
        <v>21994.0245821764</v>
      </c>
      <c r="AJ4702" s="45">
        <v>20431.457198362299</v>
      </c>
      <c r="AK4702" s="46">
        <v>0.97690070364148596</v>
      </c>
    </row>
    <row r="4703" spans="1:37" x14ac:dyDescent="0.2">
      <c r="A4703" s="35" t="s">
        <v>2537</v>
      </c>
      <c r="B4703" s="35" t="s">
        <v>8776</v>
      </c>
      <c r="C4703" s="85" t="s">
        <v>962</v>
      </c>
      <c r="D4703" s="85" t="s">
        <v>962</v>
      </c>
      <c r="E4703" s="85" t="s">
        <v>12898</v>
      </c>
      <c r="F4703" s="85" t="s">
        <v>259</v>
      </c>
      <c r="G4703" s="85" t="s">
        <v>259</v>
      </c>
      <c r="H4703" s="840">
        <v>1.05736811182116</v>
      </c>
      <c r="I4703" s="840">
        <v>1.0521317566500299</v>
      </c>
      <c r="J4703" s="86">
        <v>6593.75</v>
      </c>
      <c r="K4703" s="44">
        <v>6972.0209873207696</v>
      </c>
      <c r="L4703" s="45">
        <v>6559.7455610852903</v>
      </c>
      <c r="M4703" s="46">
        <v>0.99484292869540003</v>
      </c>
      <c r="N4703" s="139">
        <v>6937.4937704111499</v>
      </c>
      <c r="O4703" s="45">
        <v>6443.8592429131104</v>
      </c>
      <c r="P4703" s="99">
        <v>0.97726775247971398</v>
      </c>
      <c r="Q4703" s="86">
        <v>6711.0921291733302</v>
      </c>
      <c r="R4703" s="44">
        <v>7096.09481288186</v>
      </c>
      <c r="S4703" s="45">
        <v>6676.8240889877598</v>
      </c>
      <c r="T4703" s="140">
        <v>0.99489382062919296</v>
      </c>
      <c r="U4703" s="44">
        <v>7060.9531509073504</v>
      </c>
      <c r="V4703" s="45">
        <v>6558.82140180844</v>
      </c>
      <c r="W4703" s="99">
        <v>0.97731058903170698</v>
      </c>
      <c r="X4703" s="86">
        <v>6819.7529682857203</v>
      </c>
      <c r="Y4703" s="44">
        <v>7210.9893191630199</v>
      </c>
      <c r="Z4703" s="45">
        <v>6785.2623441420401</v>
      </c>
      <c r="AA4703" s="46">
        <v>0.994942540543026</v>
      </c>
      <c r="AB4703" s="139">
        <v>7175.2786704417304</v>
      </c>
      <c r="AC4703" s="45">
        <v>6665.3012639553899</v>
      </c>
      <c r="AD4703" s="99">
        <v>0.977352302195023</v>
      </c>
      <c r="AE4703" s="142">
        <v>6927.0667345189104</v>
      </c>
      <c r="AF4703" s="44">
        <v>7324.4594735374203</v>
      </c>
      <c r="AG4703" s="45">
        <v>6892.2789243566203</v>
      </c>
      <c r="AH4703" s="140">
        <v>0.99497798830363104</v>
      </c>
      <c r="AI4703" s="44">
        <v>7288.1868918213804</v>
      </c>
      <c r="AJ4703" s="45">
        <v>6770.3970220432902</v>
      </c>
      <c r="AK4703" s="46">
        <v>0.97738296475550002</v>
      </c>
    </row>
    <row r="4704" spans="1:37" x14ac:dyDescent="0.2">
      <c r="A4704" s="35" t="s">
        <v>2536</v>
      </c>
      <c r="B4704" s="35" t="s">
        <v>8775</v>
      </c>
      <c r="C4704" s="85" t="s">
        <v>962</v>
      </c>
      <c r="D4704" s="85" t="s">
        <v>962</v>
      </c>
      <c r="E4704" s="85" t="s">
        <v>12898</v>
      </c>
      <c r="F4704" s="85" t="s">
        <v>259</v>
      </c>
      <c r="G4704" s="85" t="s">
        <v>259</v>
      </c>
      <c r="H4704" s="840">
        <v>1.05736811182116</v>
      </c>
      <c r="I4704" s="840">
        <v>1.0521317566500299</v>
      </c>
      <c r="J4704" s="86">
        <v>12033</v>
      </c>
      <c r="K4704" s="44">
        <v>12723.310489543999</v>
      </c>
      <c r="L4704" s="45">
        <v>11970.944960991799</v>
      </c>
      <c r="M4704" s="46">
        <v>0.99484292869540003</v>
      </c>
      <c r="N4704" s="139">
        <v>12660.3014277698</v>
      </c>
      <c r="O4704" s="45">
        <v>11759.462865588401</v>
      </c>
      <c r="P4704" s="99">
        <v>0.97726775247971398</v>
      </c>
      <c r="Q4704" s="86">
        <v>12233.7710148185</v>
      </c>
      <c r="R4704" s="44">
        <v>12935.5993583911</v>
      </c>
      <c r="S4704" s="45">
        <v>12171.303185635499</v>
      </c>
      <c r="T4704" s="140">
        <v>0.99489382062919296</v>
      </c>
      <c r="U4704" s="44">
        <v>12871.538988275301</v>
      </c>
      <c r="V4704" s="45">
        <v>11956.1939565713</v>
      </c>
      <c r="W4704" s="99">
        <v>0.97731058903170698</v>
      </c>
      <c r="X4704" s="86">
        <v>12423.808378702901</v>
      </c>
      <c r="Y4704" s="44">
        <v>13136.538807016999</v>
      </c>
      <c r="Z4704" s="45">
        <v>12360.975471526401</v>
      </c>
      <c r="AA4704" s="46">
        <v>0.994942540543026</v>
      </c>
      <c r="AB4704" s="139">
        <v>13071.483333767999</v>
      </c>
      <c r="AC4704" s="45">
        <v>12142.4377209551</v>
      </c>
      <c r="AD4704" s="99">
        <v>0.977352302195023</v>
      </c>
      <c r="AE4704" s="142">
        <v>12615.5920111794</v>
      </c>
      <c r="AF4704" s="44">
        <v>13339.3247043669</v>
      </c>
      <c r="AG4704" s="45">
        <v>12552.2363605427</v>
      </c>
      <c r="AH4704" s="140">
        <v>0.99497798830363104</v>
      </c>
      <c r="AI4704" s="44">
        <v>13273.2649839023</v>
      </c>
      <c r="AJ4704" s="45">
        <v>12330.2647220324</v>
      </c>
      <c r="AK4704" s="46">
        <v>0.97738296475550002</v>
      </c>
    </row>
    <row r="4705" spans="1:37" x14ac:dyDescent="0.2">
      <c r="A4705" s="35" t="s">
        <v>2535</v>
      </c>
      <c r="B4705" s="35" t="s">
        <v>8774</v>
      </c>
      <c r="C4705" s="85" t="s">
        <v>962</v>
      </c>
      <c r="D4705" s="85" t="s">
        <v>962</v>
      </c>
      <c r="E4705" s="85" t="s">
        <v>12898</v>
      </c>
      <c r="F4705" s="85" t="s">
        <v>259</v>
      </c>
      <c r="G4705" s="85" t="s">
        <v>259</v>
      </c>
      <c r="H4705" s="840">
        <v>1.05736811182116</v>
      </c>
      <c r="I4705" s="840">
        <v>1.0521317566500299</v>
      </c>
      <c r="J4705" s="86">
        <v>7235.3333333333303</v>
      </c>
      <c r="K4705" s="44">
        <v>7650.4107450633701</v>
      </c>
      <c r="L4705" s="45">
        <v>7198.0202034207796</v>
      </c>
      <c r="M4705" s="46">
        <v>0.99484292869540003</v>
      </c>
      <c r="N4705" s="139">
        <v>7612.5239699485401</v>
      </c>
      <c r="O4705" s="45">
        <v>7070.8579451082196</v>
      </c>
      <c r="P4705" s="99">
        <v>0.97726775247971398</v>
      </c>
      <c r="Q4705" s="86">
        <v>7356.9119974362502</v>
      </c>
      <c r="R4705" s="44">
        <v>7778.9641475636099</v>
      </c>
      <c r="S4705" s="45">
        <v>7319.3462851620998</v>
      </c>
      <c r="T4705" s="140">
        <v>0.99489382062919296</v>
      </c>
      <c r="U4705" s="44">
        <v>7740.4407433823098</v>
      </c>
      <c r="V4705" s="45">
        <v>7189.9879976688599</v>
      </c>
      <c r="W4705" s="99">
        <v>0.97731058903170698</v>
      </c>
      <c r="X4705" s="86">
        <v>7468.8458125083898</v>
      </c>
      <c r="Y4705" s="44">
        <v>7897.3193942553698</v>
      </c>
      <c r="Z4705" s="45">
        <v>7431.0724276212404</v>
      </c>
      <c r="AA4705" s="46">
        <v>0.994942540543026</v>
      </c>
      <c r="AB4705" s="139">
        <v>7858.2098648626898</v>
      </c>
      <c r="AC4705" s="45">
        <v>7299.6936495947302</v>
      </c>
      <c r="AD4705" s="99">
        <v>0.977352302195023</v>
      </c>
      <c r="AE4705" s="142">
        <v>7578.39461548693</v>
      </c>
      <c r="AF4705" s="44">
        <v>8013.1528052130598</v>
      </c>
      <c r="AG4705" s="45">
        <v>7540.3358290882497</v>
      </c>
      <c r="AH4705" s="140">
        <v>0.99497798830363005</v>
      </c>
      <c r="AI4705" s="44">
        <v>7973.4696393794102</v>
      </c>
      <c r="AJ4705" s="45">
        <v>7406.9937973717297</v>
      </c>
      <c r="AK4705" s="46">
        <v>0.97738296475550002</v>
      </c>
    </row>
    <row r="4706" spans="1:37" x14ac:dyDescent="0.2">
      <c r="A4706" s="35" t="s">
        <v>2534</v>
      </c>
      <c r="B4706" s="35" t="s">
        <v>8275</v>
      </c>
      <c r="C4706" s="85" t="s">
        <v>962</v>
      </c>
      <c r="D4706" s="85" t="s">
        <v>962</v>
      </c>
      <c r="E4706" s="85" t="s">
        <v>12898</v>
      </c>
      <c r="F4706" s="85" t="s">
        <v>258</v>
      </c>
      <c r="G4706" s="85" t="s">
        <v>258</v>
      </c>
      <c r="H4706" s="840">
        <v>1.0597245494876999</v>
      </c>
      <c r="I4706" s="840">
        <v>1.0523114839694101</v>
      </c>
      <c r="J4706" s="86">
        <v>18928.75</v>
      </c>
      <c r="K4706" s="44">
        <v>20059.261066115301</v>
      </c>
      <c r="L4706" s="45">
        <v>18873.099919864999</v>
      </c>
      <c r="M4706" s="46">
        <v>0.997060023502082</v>
      </c>
      <c r="N4706" s="139">
        <v>19918.9410021859</v>
      </c>
      <c r="O4706" s="45">
        <v>18501.616914370101</v>
      </c>
      <c r="P4706" s="99">
        <v>0.97743469137529604</v>
      </c>
      <c r="Q4706" s="86">
        <v>19056.601307244</v>
      </c>
      <c r="R4706" s="44">
        <v>20194.748235085899</v>
      </c>
      <c r="S4706" s="45">
        <v>19001.547335907901</v>
      </c>
      <c r="T4706" s="140">
        <v>0.99711102885301695</v>
      </c>
      <c r="U4706" s="44">
        <v>20053.480401039302</v>
      </c>
      <c r="V4706" s="45">
        <v>18627.399675946199</v>
      </c>
      <c r="W4706" s="99">
        <v>0.97747753524471803</v>
      </c>
      <c r="X4706" s="86">
        <v>19185.953693842901</v>
      </c>
      <c r="Y4706" s="44">
        <v>20331.826134699601</v>
      </c>
      <c r="Z4706" s="45">
        <v>19131.462848350599</v>
      </c>
      <c r="AA4706" s="46">
        <v>0.99715985734345602</v>
      </c>
      <c r="AB4706" s="139">
        <v>20189.599402936099</v>
      </c>
      <c r="AC4706" s="45">
        <v>18754.6391715067</v>
      </c>
      <c r="AD4706" s="99">
        <v>0.977519255533563</v>
      </c>
      <c r="AE4706" s="142">
        <v>19330.507914741102</v>
      </c>
      <c r="AF4706" s="44">
        <v>20485.0137913174</v>
      </c>
      <c r="AG4706" s="45">
        <v>19276.293264936801</v>
      </c>
      <c r="AH4706" s="140">
        <v>0.99719538410250697</v>
      </c>
      <c r="AI4706" s="44">
        <v>20341.715469643499</v>
      </c>
      <c r="AJ4706" s="45">
        <v>18896.536530021502</v>
      </c>
      <c r="AK4706" s="46">
        <v>0.97754992333188195</v>
      </c>
    </row>
    <row r="4707" spans="1:37" x14ac:dyDescent="0.2">
      <c r="A4707" s="35" t="s">
        <v>2533</v>
      </c>
      <c r="B4707" s="35" t="s">
        <v>13497</v>
      </c>
      <c r="C4707" s="85" t="s">
        <v>962</v>
      </c>
      <c r="D4707" s="85" t="s">
        <v>962</v>
      </c>
      <c r="E4707" s="85" t="s">
        <v>12898</v>
      </c>
      <c r="F4707" s="85" t="s">
        <v>258</v>
      </c>
      <c r="G4707" s="85" t="s">
        <v>258</v>
      </c>
      <c r="H4707" s="840">
        <v>1.0597245494876999</v>
      </c>
      <c r="I4707" s="840">
        <v>1.0523114839694101</v>
      </c>
      <c r="J4707" s="86">
        <v>7735.4166666666697</v>
      </c>
      <c r="K4707" s="44">
        <v>8197.4109421829908</v>
      </c>
      <c r="L4707" s="45">
        <v>7712.6747234650702</v>
      </c>
      <c r="M4707" s="46">
        <v>0.997060023502082</v>
      </c>
      <c r="N4707" s="139">
        <v>8140.06779162167</v>
      </c>
      <c r="O4707" s="45">
        <v>7560.8646022426601</v>
      </c>
      <c r="P4707" s="99">
        <v>0.97743469137529604</v>
      </c>
      <c r="Q4707" s="86">
        <v>7786.0432189518497</v>
      </c>
      <c r="R4707" s="44">
        <v>8251.0611424955205</v>
      </c>
      <c r="S4707" s="45">
        <v>7763.5495647431298</v>
      </c>
      <c r="T4707" s="140">
        <v>0.99711102885301695</v>
      </c>
      <c r="U4707" s="44">
        <v>8193.3426939851506</v>
      </c>
      <c r="V4707" s="45">
        <v>7610.6823349698998</v>
      </c>
      <c r="W4707" s="99">
        <v>0.97747753524471803</v>
      </c>
      <c r="X4707" s="86">
        <v>7839.3395394836198</v>
      </c>
      <c r="Y4707" s="44">
        <v>8307.5405617603992</v>
      </c>
      <c r="Z4707" s="45">
        <v>7817.0746968583999</v>
      </c>
      <c r="AA4707" s="46">
        <v>0.99715985734345602</v>
      </c>
      <c r="AB4707" s="139">
        <v>8249.42702413404</v>
      </c>
      <c r="AC4707" s="45">
        <v>7663.1053505108503</v>
      </c>
      <c r="AD4707" s="99">
        <v>0.977519255533563</v>
      </c>
      <c r="AE4707" s="142">
        <v>7898.0815657289304</v>
      </c>
      <c r="AF4707" s="44">
        <v>8369.7909290592106</v>
      </c>
      <c r="AG4707" s="45">
        <v>7875.9304806099899</v>
      </c>
      <c r="AH4707" s="140">
        <v>0.99719538410250697</v>
      </c>
      <c r="AI4707" s="44">
        <v>8311.2419329436198</v>
      </c>
      <c r="AJ4707" s="45">
        <v>7720.7690290472601</v>
      </c>
      <c r="AK4707" s="46">
        <v>0.97754992333188195</v>
      </c>
    </row>
    <row r="4708" spans="1:37" x14ac:dyDescent="0.2">
      <c r="A4708" s="35" t="s">
        <v>2532</v>
      </c>
      <c r="B4708" s="35" t="s">
        <v>8773</v>
      </c>
      <c r="C4708" s="85" t="s">
        <v>962</v>
      </c>
      <c r="D4708" s="85" t="s">
        <v>962</v>
      </c>
      <c r="E4708" s="85" t="s">
        <v>12898</v>
      </c>
      <c r="F4708" s="85" t="s">
        <v>259</v>
      </c>
      <c r="G4708" s="85" t="s">
        <v>259</v>
      </c>
      <c r="H4708" s="840">
        <v>1.05736811182116</v>
      </c>
      <c r="I4708" s="840">
        <v>1.0521317566500299</v>
      </c>
      <c r="J4708" s="86">
        <v>13249.083333333299</v>
      </c>
      <c r="K4708" s="44">
        <v>14009.1582275279</v>
      </c>
      <c r="L4708" s="45">
        <v>13180.756865862701</v>
      </c>
      <c r="M4708" s="46">
        <v>0.99484292869540003</v>
      </c>
      <c r="N4708" s="139">
        <v>13939.7813215027</v>
      </c>
      <c r="O4708" s="45">
        <v>12947.9018915831</v>
      </c>
      <c r="P4708" s="99">
        <v>0.97726775247971398</v>
      </c>
      <c r="Q4708" s="86">
        <v>13466.6321924232</v>
      </c>
      <c r="R4708" s="44">
        <v>14239.1874538926</v>
      </c>
      <c r="S4708" s="45">
        <v>13397.869152928</v>
      </c>
      <c r="T4708" s="140">
        <v>0.99489382062919296</v>
      </c>
      <c r="U4708" s="44">
        <v>14168.671384774099</v>
      </c>
      <c r="V4708" s="45">
        <v>13161.0822402505</v>
      </c>
      <c r="W4708" s="99">
        <v>0.97731058903170698</v>
      </c>
      <c r="X4708" s="86">
        <v>13672.579771717599</v>
      </c>
      <c r="Y4708" s="44">
        <v>14456.949856945201</v>
      </c>
      <c r="Z4708" s="45">
        <v>13603.4312538499</v>
      </c>
      <c r="AA4708" s="46">
        <v>0.994942540543026</v>
      </c>
      <c r="AB4708" s="139">
        <v>14385.3553731549</v>
      </c>
      <c r="AC4708" s="45">
        <v>13362.9273168333</v>
      </c>
      <c r="AD4708" s="99">
        <v>0.977352302195023</v>
      </c>
      <c r="AE4708" s="142">
        <v>13878.4964988261</v>
      </c>
      <c r="AF4708" s="44">
        <v>14674.679637880399</v>
      </c>
      <c r="AG4708" s="45">
        <v>13808.798527081</v>
      </c>
      <c r="AH4708" s="140">
        <v>0.99497798830363104</v>
      </c>
      <c r="AI4708" s="44">
        <v>14602.006900971301</v>
      </c>
      <c r="AJ4708" s="45">
        <v>13564.606054371499</v>
      </c>
      <c r="AK4708" s="46">
        <v>0.97738296475550002</v>
      </c>
    </row>
    <row r="4709" spans="1:37" x14ac:dyDescent="0.2">
      <c r="A4709" s="35" t="s">
        <v>2531</v>
      </c>
      <c r="B4709" s="35" t="s">
        <v>8772</v>
      </c>
      <c r="C4709" s="85" t="s">
        <v>962</v>
      </c>
      <c r="D4709" s="85" t="s">
        <v>962</v>
      </c>
      <c r="E4709" s="85" t="s">
        <v>12898</v>
      </c>
      <c r="F4709" s="85" t="s">
        <v>260</v>
      </c>
      <c r="G4709" s="85" t="s">
        <v>260</v>
      </c>
      <c r="H4709" s="840">
        <v>1.04962180089554</v>
      </c>
      <c r="I4709" s="840">
        <v>1.05161261292506</v>
      </c>
      <c r="J4709" s="86">
        <v>7952.1666666666697</v>
      </c>
      <c r="K4709" s="44">
        <v>8346.7674976881808</v>
      </c>
      <c r="L4709" s="45">
        <v>7853.1994011411498</v>
      </c>
      <c r="M4709" s="46">
        <v>0.98755467916179895</v>
      </c>
      <c r="N4709" s="139">
        <v>8362.5987667488607</v>
      </c>
      <c r="O4709" s="45">
        <v>7767.5614769877902</v>
      </c>
      <c r="P4709" s="99">
        <v>0.97678554821383601</v>
      </c>
      <c r="Q4709" s="86">
        <v>8045.2354190302904</v>
      </c>
      <c r="R4709" s="44">
        <v>8444.4544891511905</v>
      </c>
      <c r="S4709" s="45">
        <v>7945.5163210576702</v>
      </c>
      <c r="T4709" s="140">
        <v>0.98760519825973703</v>
      </c>
      <c r="U4709" s="44">
        <v>8460.4710406036502</v>
      </c>
      <c r="V4709" s="45">
        <v>7858.8141493845096</v>
      </c>
      <c r="W4709" s="99">
        <v>0.97682836362938297</v>
      </c>
      <c r="X4709" s="86">
        <v>8131.0850824237796</v>
      </c>
      <c r="Y4709" s="44">
        <v>8534.5641674485305</v>
      </c>
      <c r="Z4709" s="45">
        <v>8030.6951384825998</v>
      </c>
      <c r="AA4709" s="46">
        <v>0.98765356125000103</v>
      </c>
      <c r="AB4709" s="139">
        <v>8550.75162944361</v>
      </c>
      <c r="AC4709" s="45">
        <v>7943.0135415201203</v>
      </c>
      <c r="AD4709" s="99">
        <v>0.976870056210555</v>
      </c>
      <c r="AE4709" s="142">
        <v>8215.8862858846096</v>
      </c>
      <c r="AF4709" s="44">
        <v>8623.5733593431996</v>
      </c>
      <c r="AG4709" s="45">
        <v>8114.7384502544101</v>
      </c>
      <c r="AH4709" s="140">
        <v>0.98768874931923401</v>
      </c>
      <c r="AI4709" s="44">
        <v>8639.92964459424</v>
      </c>
      <c r="AJ4709" s="45">
        <v>8026.1050937191003</v>
      </c>
      <c r="AK4709" s="46">
        <v>0.97690070364148596</v>
      </c>
    </row>
    <row r="4710" spans="1:37" x14ac:dyDescent="0.2">
      <c r="A4710" s="35" t="s">
        <v>2530</v>
      </c>
      <c r="B4710" s="35" t="s">
        <v>8771</v>
      </c>
      <c r="C4710" s="85" t="s">
        <v>962</v>
      </c>
      <c r="D4710" s="85" t="s">
        <v>962</v>
      </c>
      <c r="E4710" s="85" t="s">
        <v>12898</v>
      </c>
      <c r="F4710" s="85" t="s">
        <v>258</v>
      </c>
      <c r="G4710" s="85" t="s">
        <v>258</v>
      </c>
      <c r="H4710" s="840">
        <v>1.0597245494876999</v>
      </c>
      <c r="I4710" s="840">
        <v>1.0523114839694101</v>
      </c>
      <c r="J4710" s="86">
        <v>14546.333333333299</v>
      </c>
      <c r="K4710" s="44">
        <v>15415.1065383646</v>
      </c>
      <c r="L4710" s="45">
        <v>14503.567455202499</v>
      </c>
      <c r="M4710" s="46">
        <v>0.997060023502082</v>
      </c>
      <c r="N4710" s="139">
        <v>15307.2736163136</v>
      </c>
      <c r="O4710" s="45">
        <v>14218.090832308901</v>
      </c>
      <c r="P4710" s="99">
        <v>0.97743469137529604</v>
      </c>
      <c r="Q4710" s="86">
        <v>14623.3154264121</v>
      </c>
      <c r="R4710" s="44">
        <v>15496.686352271099</v>
      </c>
      <c r="S4710" s="45">
        <v>14581.069090072</v>
      </c>
      <c r="T4710" s="140">
        <v>0.99711102885301695</v>
      </c>
      <c r="U4710" s="44">
        <v>15388.2827569204</v>
      </c>
      <c r="V4710" s="45">
        <v>14293.962320115401</v>
      </c>
      <c r="W4710" s="99">
        <v>0.97747753524471803</v>
      </c>
      <c r="X4710" s="86">
        <v>14711.3416065131</v>
      </c>
      <c r="Y4710" s="44">
        <v>15589.969856321801</v>
      </c>
      <c r="Z4710" s="45">
        <v>14669.559297681501</v>
      </c>
      <c r="AA4710" s="46">
        <v>0.99715985734345602</v>
      </c>
      <c r="AB4710" s="139">
        <v>15480.913717130699</v>
      </c>
      <c r="AC4710" s="45">
        <v>14380.6196950986</v>
      </c>
      <c r="AD4710" s="99">
        <v>0.977519255533563</v>
      </c>
      <c r="AE4710" s="142">
        <v>14817.096409452501</v>
      </c>
      <c r="AF4710" s="44">
        <v>15702.0408172229</v>
      </c>
      <c r="AG4710" s="45">
        <v>14775.540145307899</v>
      </c>
      <c r="AH4710" s="140">
        <v>0.99719538410250697</v>
      </c>
      <c r="AI4710" s="44">
        <v>15592.200710748701</v>
      </c>
      <c r="AJ4710" s="45">
        <v>14484.4514590614</v>
      </c>
      <c r="AK4710" s="46">
        <v>0.97754992333188195</v>
      </c>
    </row>
    <row r="4711" spans="1:37" x14ac:dyDescent="0.2">
      <c r="A4711" s="35" t="s">
        <v>2529</v>
      </c>
      <c r="B4711" s="35" t="s">
        <v>8770</v>
      </c>
      <c r="C4711" s="85" t="s">
        <v>962</v>
      </c>
      <c r="D4711" s="85" t="s">
        <v>962</v>
      </c>
      <c r="E4711" s="85" t="s">
        <v>12898</v>
      </c>
      <c r="F4711" s="85" t="s">
        <v>261</v>
      </c>
      <c r="G4711" s="85" t="s">
        <v>261</v>
      </c>
      <c r="H4711" s="840">
        <v>1.04659251431374</v>
      </c>
      <c r="I4711" s="840">
        <v>1.0499083022112301</v>
      </c>
      <c r="J4711" s="86">
        <v>2356.1666666666702</v>
      </c>
      <c r="K4711" s="44">
        <v>2465.94639580888</v>
      </c>
      <c r="L4711" s="45">
        <v>2320.1279733952401</v>
      </c>
      <c r="M4711" s="46">
        <v>0.98470452290948696</v>
      </c>
      <c r="N4711" s="139">
        <v>2473.7589447267001</v>
      </c>
      <c r="O4711" s="45">
        <v>2297.7396403155799</v>
      </c>
      <c r="P4711" s="99">
        <v>0.97520250703073397</v>
      </c>
      <c r="Q4711" s="86">
        <v>2370.8339776288499</v>
      </c>
      <c r="R4711" s="44">
        <v>2481.2970936670199</v>
      </c>
      <c r="S4711" s="45">
        <v>2334.6903675604899</v>
      </c>
      <c r="T4711" s="140">
        <v>0.98475489620555101</v>
      </c>
      <c r="U4711" s="44">
        <v>2489.1582762770099</v>
      </c>
      <c r="V4711" s="45">
        <v>2312.1445824684902</v>
      </c>
      <c r="W4711" s="99">
        <v>0.97524525305687804</v>
      </c>
      <c r="X4711" s="86">
        <v>2383.1682055135102</v>
      </c>
      <c r="Y4711" s="44">
        <v>2494.2060042409398</v>
      </c>
      <c r="Z4711" s="45">
        <v>2346.95148336087</v>
      </c>
      <c r="AA4711" s="46">
        <v>0.98480311961662803</v>
      </c>
      <c r="AB4711" s="139">
        <v>2502.10808453448</v>
      </c>
      <c r="AC4711" s="45">
        <v>2324.2726790671099</v>
      </c>
      <c r="AD4711" s="99">
        <v>0.97528687806838399</v>
      </c>
      <c r="AE4711" s="142">
        <v>2398.0832933266802</v>
      </c>
      <c r="AF4711" s="44">
        <v>2509.8160234965299</v>
      </c>
      <c r="AG4711" s="45">
        <v>2361.72404875131</v>
      </c>
      <c r="AH4711" s="140">
        <v>0.98483820613047601</v>
      </c>
      <c r="AI4711" s="44">
        <v>2517.7675590577301</v>
      </c>
      <c r="AJ4711" s="45">
        <v>2338.8925444777701</v>
      </c>
      <c r="AK4711" s="46">
        <v>0.97531747583012696</v>
      </c>
    </row>
    <row r="4712" spans="1:37" x14ac:dyDescent="0.2">
      <c r="A4712" s="35" t="s">
        <v>2528</v>
      </c>
      <c r="B4712" s="35" t="s">
        <v>8769</v>
      </c>
      <c r="C4712" s="85" t="s">
        <v>962</v>
      </c>
      <c r="D4712" s="85" t="s">
        <v>962</v>
      </c>
      <c r="E4712" s="85" t="s">
        <v>12898</v>
      </c>
      <c r="F4712" s="85" t="s">
        <v>260</v>
      </c>
      <c r="G4712" s="85" t="s">
        <v>260</v>
      </c>
      <c r="H4712" s="840">
        <v>1.04962180089554</v>
      </c>
      <c r="I4712" s="840">
        <v>1.05161261292506</v>
      </c>
      <c r="J4712" s="86">
        <v>12054.583333333299</v>
      </c>
      <c r="K4712" s="44">
        <v>12652.753467378699</v>
      </c>
      <c r="L4712" s="45">
        <v>11904.5601761792</v>
      </c>
      <c r="M4712" s="46">
        <v>0.98755467916179895</v>
      </c>
      <c r="N4712" s="139">
        <v>12676.751876889501</v>
      </c>
      <c r="O4712" s="45">
        <v>11774.742789739401</v>
      </c>
      <c r="P4712" s="99">
        <v>0.97678554821383601</v>
      </c>
      <c r="Q4712" s="86">
        <v>12186.4579161273</v>
      </c>
      <c r="R4712" s="44">
        <v>12791.171904463299</v>
      </c>
      <c r="S4712" s="45">
        <v>12035.409186340799</v>
      </c>
      <c r="T4712" s="140">
        <v>0.98760519825973803</v>
      </c>
      <c r="U4712" s="44">
        <v>12815.4328514798</v>
      </c>
      <c r="V4712" s="45">
        <v>11904.077744648899</v>
      </c>
      <c r="W4712" s="99">
        <v>0.97682836362938297</v>
      </c>
      <c r="X4712" s="86">
        <v>12315.7933655914</v>
      </c>
      <c r="Y4712" s="44">
        <v>12926.925211849501</v>
      </c>
      <c r="Z4712" s="45">
        <v>12163.7371771455</v>
      </c>
      <c r="AA4712" s="46">
        <v>0.98765356125000103</v>
      </c>
      <c r="AB4712" s="139">
        <v>12951.4436414347</v>
      </c>
      <c r="AC4712" s="45">
        <v>12030.9297573229</v>
      </c>
      <c r="AD4712" s="99">
        <v>0.976870056210555</v>
      </c>
      <c r="AE4712" s="142">
        <v>12447.199292474699</v>
      </c>
      <c r="AF4712" s="44">
        <v>13064.8517374731</v>
      </c>
      <c r="AG4712" s="45">
        <v>12293.958701711599</v>
      </c>
      <c r="AH4712" s="140">
        <v>0.98768874931923401</v>
      </c>
      <c r="AI4712" s="44">
        <v>13089.631771558301</v>
      </c>
      <c r="AJ4712" s="45">
        <v>12159.6777471844</v>
      </c>
      <c r="AK4712" s="46">
        <v>0.97690070364148596</v>
      </c>
    </row>
    <row r="4713" spans="1:37" x14ac:dyDescent="0.2">
      <c r="A4713" s="35" t="s">
        <v>2527</v>
      </c>
      <c r="B4713" s="35" t="s">
        <v>8768</v>
      </c>
      <c r="C4713" s="85" t="s">
        <v>962</v>
      </c>
      <c r="D4713" s="85" t="s">
        <v>962</v>
      </c>
      <c r="E4713" s="85" t="s">
        <v>12898</v>
      </c>
      <c r="F4713" s="85" t="s">
        <v>258</v>
      </c>
      <c r="G4713" s="85" t="s">
        <v>258</v>
      </c>
      <c r="H4713" s="840">
        <v>1.0597245494876999</v>
      </c>
      <c r="I4713" s="840">
        <v>1.0523114839694101</v>
      </c>
      <c r="J4713" s="86">
        <v>15633.5</v>
      </c>
      <c r="K4713" s="44">
        <v>16567.203744416001</v>
      </c>
      <c r="L4713" s="45">
        <v>15587.5378774198</v>
      </c>
      <c r="M4713" s="46">
        <v>0.997060023502082</v>
      </c>
      <c r="N4713" s="139">
        <v>16451.3115846357</v>
      </c>
      <c r="O4713" s="45">
        <v>15280.725247615699</v>
      </c>
      <c r="P4713" s="99">
        <v>0.97743469137529604</v>
      </c>
      <c r="Q4713" s="86">
        <v>15745.2919204227</v>
      </c>
      <c r="R4713" s="44">
        <v>16685.672386922201</v>
      </c>
      <c r="S4713" s="45">
        <v>15699.8042263637</v>
      </c>
      <c r="T4713" s="140">
        <v>0.99711102885301695</v>
      </c>
      <c r="U4713" s="44">
        <v>16568.9515063115</v>
      </c>
      <c r="V4713" s="45">
        <v>15390.6691380833</v>
      </c>
      <c r="W4713" s="99">
        <v>0.97747753524471803</v>
      </c>
      <c r="X4713" s="86">
        <v>15861.6792042627</v>
      </c>
      <c r="Y4713" s="44">
        <v>16809.010848855702</v>
      </c>
      <c r="Z4713" s="45">
        <v>15816.629772550299</v>
      </c>
      <c r="AA4713" s="46">
        <v>0.99715985734345602</v>
      </c>
      <c r="AB4713" s="139">
        <v>16691.427181684401</v>
      </c>
      <c r="AC4713" s="45">
        <v>15505.096847263099</v>
      </c>
      <c r="AD4713" s="99">
        <v>0.977519255533563</v>
      </c>
      <c r="AE4713" s="142">
        <v>15990.734833869599</v>
      </c>
      <c r="AF4713" s="44">
        <v>16945.774267799701</v>
      </c>
      <c r="AG4713" s="45">
        <v>15945.8869647419</v>
      </c>
      <c r="AH4713" s="140">
        <v>0.99719538410250697</v>
      </c>
      <c r="AI4713" s="44">
        <v>16827.233902790598</v>
      </c>
      <c r="AJ4713" s="45">
        <v>15631.7416108697</v>
      </c>
      <c r="AK4713" s="46">
        <v>0.97754992333188195</v>
      </c>
    </row>
    <row r="4714" spans="1:37" x14ac:dyDescent="0.2">
      <c r="A4714" s="35" t="s">
        <v>2526</v>
      </c>
      <c r="B4714" s="35" t="s">
        <v>8767</v>
      </c>
      <c r="C4714" s="85" t="s">
        <v>962</v>
      </c>
      <c r="D4714" s="85" t="s">
        <v>962</v>
      </c>
      <c r="E4714" s="85" t="s">
        <v>12898</v>
      </c>
      <c r="F4714" s="85" t="s">
        <v>261</v>
      </c>
      <c r="G4714" s="85" t="s">
        <v>261</v>
      </c>
      <c r="H4714" s="840">
        <v>1.04659251431374</v>
      </c>
      <c r="I4714" s="840">
        <v>1.0499083022112301</v>
      </c>
      <c r="J4714" s="86">
        <v>12217.75</v>
      </c>
      <c r="K4714" s="44">
        <v>12787.0056917567</v>
      </c>
      <c r="L4714" s="45">
        <v>12030.8736847774</v>
      </c>
      <c r="M4714" s="46">
        <v>0.98470452290948696</v>
      </c>
      <c r="N4714" s="139">
        <v>12827.5171593413</v>
      </c>
      <c r="O4714" s="45">
        <v>11914.780430274801</v>
      </c>
      <c r="P4714" s="99">
        <v>0.97520250703073397</v>
      </c>
      <c r="Q4714" s="86">
        <v>12300.151028849201</v>
      </c>
      <c r="R4714" s="44">
        <v>12873.245991722</v>
      </c>
      <c r="S4714" s="45">
        <v>12112.633949727</v>
      </c>
      <c r="T4714" s="140">
        <v>0.98475489620555101</v>
      </c>
      <c r="U4714" s="44">
        <v>12914.0306836408</v>
      </c>
      <c r="V4714" s="45">
        <v>11995.663902767799</v>
      </c>
      <c r="W4714" s="99">
        <v>0.97524525305687804</v>
      </c>
      <c r="X4714" s="86">
        <v>12377.2473194991</v>
      </c>
      <c r="Y4714" s="44">
        <v>12953.934392397499</v>
      </c>
      <c r="Z4714" s="45">
        <v>12189.1517725093</v>
      </c>
      <c r="AA4714" s="46">
        <v>0.98480311961662903</v>
      </c>
      <c r="AB4714" s="139">
        <v>12994.974719263801</v>
      </c>
      <c r="AC4714" s="45">
        <v>12071.3668973145</v>
      </c>
      <c r="AD4714" s="99">
        <v>0.97528687806838399</v>
      </c>
      <c r="AE4714" s="142">
        <v>12457.259012406899</v>
      </c>
      <c r="AF4714" s="44">
        <v>13037.6740312523</v>
      </c>
      <c r="AG4714" s="45">
        <v>12268.3846190815</v>
      </c>
      <c r="AH4714" s="140">
        <v>0.98483820613047601</v>
      </c>
      <c r="AI4714" s="44">
        <v>13078.979659921601</v>
      </c>
      <c r="AJ4714" s="45">
        <v>12149.7824157427</v>
      </c>
      <c r="AK4714" s="46">
        <v>0.97531747583012696</v>
      </c>
    </row>
    <row r="4715" spans="1:37" x14ac:dyDescent="0.2">
      <c r="A4715" s="35" t="s">
        <v>2525</v>
      </c>
      <c r="B4715" s="35" t="s">
        <v>8766</v>
      </c>
      <c r="C4715" s="85" t="s">
        <v>962</v>
      </c>
      <c r="D4715" s="85" t="s">
        <v>962</v>
      </c>
      <c r="E4715" s="85" t="s">
        <v>12898</v>
      </c>
      <c r="F4715" s="85" t="s">
        <v>258</v>
      </c>
      <c r="G4715" s="85" t="s">
        <v>258</v>
      </c>
      <c r="H4715" s="840">
        <v>1.0597245494876999</v>
      </c>
      <c r="I4715" s="840">
        <v>1.0523114839694101</v>
      </c>
      <c r="J4715" s="86">
        <v>10757.25</v>
      </c>
      <c r="K4715" s="44">
        <v>11399.721909976601</v>
      </c>
      <c r="L4715" s="45">
        <v>10725.6239378178</v>
      </c>
      <c r="M4715" s="46">
        <v>0.997060023502082</v>
      </c>
      <c r="N4715" s="139">
        <v>11319.977710929899</v>
      </c>
      <c r="O4715" s="45">
        <v>10514.509333796899</v>
      </c>
      <c r="P4715" s="99">
        <v>0.97743469137529604</v>
      </c>
      <c r="Q4715" s="86">
        <v>10825.3319392053</v>
      </c>
      <c r="R4715" s="44">
        <v>11471.8700123292</v>
      </c>
      <c r="S4715" s="45">
        <v>10794.057867576401</v>
      </c>
      <c r="T4715" s="140">
        <v>0.99711102885301695</v>
      </c>
      <c r="U4715" s="44">
        <v>11391.621117406499</v>
      </c>
      <c r="V4715" s="45">
        <v>10581.5187821403</v>
      </c>
      <c r="W4715" s="99">
        <v>0.97747753524471803</v>
      </c>
      <c r="X4715" s="86">
        <v>10899.202594758401</v>
      </c>
      <c r="Y4715" s="44">
        <v>11550.152559505501</v>
      </c>
      <c r="Z4715" s="45">
        <v>10868.2473045467</v>
      </c>
      <c r="AA4715" s="46">
        <v>0.99715985734345602</v>
      </c>
      <c r="AB4715" s="139">
        <v>11469.356056573401</v>
      </c>
      <c r="AC4715" s="45">
        <v>10654.1804063377</v>
      </c>
      <c r="AD4715" s="99">
        <v>0.977519255533563</v>
      </c>
      <c r="AE4715" s="142">
        <v>10989.726828938399</v>
      </c>
      <c r="AF4715" s="44">
        <v>11646.0833127896</v>
      </c>
      <c r="AG4715" s="45">
        <v>10958.904866364799</v>
      </c>
      <c r="AH4715" s="140">
        <v>0.99719538410250697</v>
      </c>
      <c r="AI4715" s="44">
        <v>11564.6157477785</v>
      </c>
      <c r="AJ4715" s="45">
        <v>10743.006619067</v>
      </c>
      <c r="AK4715" s="46">
        <v>0.97754992333188195</v>
      </c>
    </row>
    <row r="4716" spans="1:37" x14ac:dyDescent="0.2">
      <c r="A4716" s="35" t="s">
        <v>2524</v>
      </c>
      <c r="B4716" s="35" t="s">
        <v>8765</v>
      </c>
      <c r="C4716" s="85" t="s">
        <v>962</v>
      </c>
      <c r="D4716" s="85" t="s">
        <v>962</v>
      </c>
      <c r="E4716" s="85" t="s">
        <v>12898</v>
      </c>
      <c r="F4716" s="85" t="s">
        <v>261</v>
      </c>
      <c r="G4716" s="85" t="s">
        <v>261</v>
      </c>
      <c r="H4716" s="840">
        <v>1.04659251431374</v>
      </c>
      <c r="I4716" s="840">
        <v>1.0499083022112301</v>
      </c>
      <c r="J4716" s="86">
        <v>6871.6666666666697</v>
      </c>
      <c r="K4716" s="44">
        <v>7191.8348941925597</v>
      </c>
      <c r="L4716" s="45">
        <v>6766.5612465930199</v>
      </c>
      <c r="M4716" s="46">
        <v>0.98470452290948696</v>
      </c>
      <c r="N4716" s="139">
        <v>7214.6198833615099</v>
      </c>
      <c r="O4716" s="45">
        <v>6701.26656081286</v>
      </c>
      <c r="P4716" s="99">
        <v>0.97520250703073397</v>
      </c>
      <c r="Q4716" s="86">
        <v>6917.5028015196303</v>
      </c>
      <c r="R4716" s="44">
        <v>7239.80664981475</v>
      </c>
      <c r="S4716" s="45">
        <v>6812.0447533120796</v>
      </c>
      <c r="T4716" s="140">
        <v>0.98475489620555101</v>
      </c>
      <c r="U4716" s="44">
        <v>7262.7436218849098</v>
      </c>
      <c r="V4716" s="45">
        <v>6746.2617701896697</v>
      </c>
      <c r="W4716" s="99">
        <v>0.97524525305687804</v>
      </c>
      <c r="X4716" s="86">
        <v>6960.37499129554</v>
      </c>
      <c r="Y4716" s="44">
        <v>7284.6763627064502</v>
      </c>
      <c r="Z4716" s="45">
        <v>6854.5990051294102</v>
      </c>
      <c r="AA4716" s="46">
        <v>0.98480311961662803</v>
      </c>
      <c r="AB4716" s="139">
        <v>7307.7554898646104</v>
      </c>
      <c r="AC4716" s="45">
        <v>6788.3623954458799</v>
      </c>
      <c r="AD4716" s="99">
        <v>0.97528687806838399</v>
      </c>
      <c r="AE4716" s="142">
        <v>7004.8551772514702</v>
      </c>
      <c r="AF4716" s="44">
        <v>7331.2289923632097</v>
      </c>
      <c r="AG4716" s="45">
        <v>6898.6490069681204</v>
      </c>
      <c r="AH4716" s="140">
        <v>0.98483820613047601</v>
      </c>
      <c r="AI4716" s="44">
        <v>7354.4556063836499</v>
      </c>
      <c r="AJ4716" s="45">
        <v>6831.9576700324997</v>
      </c>
      <c r="AK4716" s="46">
        <v>0.97531747583012696</v>
      </c>
    </row>
    <row r="4717" spans="1:37" x14ac:dyDescent="0.2">
      <c r="A4717" s="35" t="s">
        <v>2523</v>
      </c>
      <c r="B4717" s="35" t="s">
        <v>8764</v>
      </c>
      <c r="C4717" s="85" t="s">
        <v>962</v>
      </c>
      <c r="D4717" s="85" t="s">
        <v>962</v>
      </c>
      <c r="E4717" s="85" t="s">
        <v>12898</v>
      </c>
      <c r="F4717" s="85" t="s">
        <v>262</v>
      </c>
      <c r="G4717" s="85" t="s">
        <v>262</v>
      </c>
      <c r="H4717" s="840">
        <v>1.0455592790863799</v>
      </c>
      <c r="I4717" s="840">
        <v>1.04495516666896</v>
      </c>
      <c r="J4717" s="86">
        <v>10390.916666666701</v>
      </c>
      <c r="K4717" s="44">
        <v>10864.3193390467</v>
      </c>
      <c r="L4717" s="45">
        <v>10221.8812433482</v>
      </c>
      <c r="M4717" s="46">
        <v>0.98373238581917499</v>
      </c>
      <c r="N4717" s="139">
        <v>10858.04205726</v>
      </c>
      <c r="O4717" s="45">
        <v>10085.4425223458</v>
      </c>
      <c r="P4717" s="99">
        <v>0.97060180981907396</v>
      </c>
      <c r="Q4717" s="86">
        <v>10483.5295302455</v>
      </c>
      <c r="R4717" s="44">
        <v>10961.1515779243</v>
      </c>
      <c r="S4717" s="45">
        <v>10313.515085180899</v>
      </c>
      <c r="T4717" s="140">
        <v>0.98378270938484003</v>
      </c>
      <c r="U4717" s="44">
        <v>10954.8183475567</v>
      </c>
      <c r="V4717" s="45">
        <v>10175.7787504433</v>
      </c>
      <c r="W4717" s="99">
        <v>0.97064435418297601</v>
      </c>
      <c r="X4717" s="86">
        <v>10567.2536154096</v>
      </c>
      <c r="Y4717" s="44">
        <v>11048.6900720506</v>
      </c>
      <c r="Z4717" s="45">
        <v>10396.390478454099</v>
      </c>
      <c r="AA4717" s="46">
        <v>0.98383088518796402</v>
      </c>
      <c r="AB4717" s="139">
        <v>11042.306262923499</v>
      </c>
      <c r="AC4717" s="45">
        <v>10257.4828479401</v>
      </c>
      <c r="AD4717" s="99">
        <v>0.97068578282083495</v>
      </c>
      <c r="AE4717" s="142">
        <v>10647.282041132899</v>
      </c>
      <c r="AF4717" s="44">
        <v>11132.364535156299</v>
      </c>
      <c r="AG4717" s="45">
        <v>10475.498122574299</v>
      </c>
      <c r="AH4717" s="140">
        <v>0.983865937063095</v>
      </c>
      <c r="AI4717" s="44">
        <v>11125.9323798635</v>
      </c>
      <c r="AJ4717" s="45">
        <v>10335.4895490692</v>
      </c>
      <c r="AK4717" s="46">
        <v>0.97071623623200798</v>
      </c>
    </row>
    <row r="4718" spans="1:37" x14ac:dyDescent="0.2">
      <c r="A4718" s="35" t="s">
        <v>2522</v>
      </c>
      <c r="B4718" s="35" t="s">
        <v>8763</v>
      </c>
      <c r="C4718" s="85" t="s">
        <v>962</v>
      </c>
      <c r="D4718" s="85" t="s">
        <v>962</v>
      </c>
      <c r="E4718" s="85" t="s">
        <v>12898</v>
      </c>
      <c r="F4718" s="85" t="s">
        <v>259</v>
      </c>
      <c r="G4718" s="85" t="s">
        <v>259</v>
      </c>
      <c r="H4718" s="840">
        <v>1.05736811182116</v>
      </c>
      <c r="I4718" s="840">
        <v>1.0521317566500299</v>
      </c>
      <c r="J4718" s="86">
        <v>21264</v>
      </c>
      <c r="K4718" s="44">
        <v>22483.875529765101</v>
      </c>
      <c r="L4718" s="45">
        <v>21154.340035779001</v>
      </c>
      <c r="M4718" s="46">
        <v>0.99484292869540003</v>
      </c>
      <c r="N4718" s="139">
        <v>22372.529673406301</v>
      </c>
      <c r="O4718" s="45">
        <v>20780.621488728601</v>
      </c>
      <c r="P4718" s="99">
        <v>0.97726775247971398</v>
      </c>
      <c r="Q4718" s="86">
        <v>21607.9822340223</v>
      </c>
      <c r="R4718" s="44">
        <v>22847.5913750533</v>
      </c>
      <c r="S4718" s="45">
        <v>21497.648000894202</v>
      </c>
      <c r="T4718" s="140">
        <v>0.99489382062919296</v>
      </c>
      <c r="U4718" s="44">
        <v>22734.444305544599</v>
      </c>
      <c r="V4718" s="45">
        <v>21117.709844919002</v>
      </c>
      <c r="W4718" s="99">
        <v>0.97731058903170698</v>
      </c>
      <c r="X4718" s="86">
        <v>21930.4251035212</v>
      </c>
      <c r="Y4718" s="44">
        <v>23188.5321831455</v>
      </c>
      <c r="Z4718" s="45">
        <v>21819.512867685899</v>
      </c>
      <c r="AA4718" s="46">
        <v>0.994942540543026</v>
      </c>
      <c r="AB4718" s="139">
        <v>23073.6966882497</v>
      </c>
      <c r="AC4718" s="45">
        <v>21433.751463041899</v>
      </c>
      <c r="AD4718" s="99">
        <v>0.977352302195023</v>
      </c>
      <c r="AE4718" s="142">
        <v>22256.155063355902</v>
      </c>
      <c r="AF4718" s="44">
        <v>23532.948655739601</v>
      </c>
      <c r="AG4718" s="45">
        <v>22144.384392311498</v>
      </c>
      <c r="AH4718" s="140">
        <v>0.99497798830363104</v>
      </c>
      <c r="AI4718" s="44">
        <v>23416.407523084199</v>
      </c>
      <c r="AJ4718" s="45">
        <v>21752.786819880901</v>
      </c>
      <c r="AK4718" s="46">
        <v>0.97738296475550002</v>
      </c>
    </row>
    <row r="4719" spans="1:37" x14ac:dyDescent="0.2">
      <c r="A4719" s="35" t="s">
        <v>2521</v>
      </c>
      <c r="B4719" s="35" t="s">
        <v>8762</v>
      </c>
      <c r="C4719" s="85" t="s">
        <v>962</v>
      </c>
      <c r="D4719" s="85" t="s">
        <v>962</v>
      </c>
      <c r="E4719" s="85" t="s">
        <v>12898</v>
      </c>
      <c r="F4719" s="85" t="s">
        <v>259</v>
      </c>
      <c r="G4719" s="85" t="s">
        <v>259</v>
      </c>
      <c r="H4719" s="840">
        <v>1.05736811182116</v>
      </c>
      <c r="I4719" s="840">
        <v>1.0521317566500299</v>
      </c>
      <c r="J4719" s="86">
        <v>5852.5833333333303</v>
      </c>
      <c r="K4719" s="44">
        <v>6188.3349884426598</v>
      </c>
      <c r="L4719" s="45">
        <v>5822.4011437672198</v>
      </c>
      <c r="M4719" s="46">
        <v>0.99484292869540003</v>
      </c>
      <c r="N4719" s="139">
        <v>6157.6887834406998</v>
      </c>
      <c r="O4719" s="45">
        <v>5719.5409603669004</v>
      </c>
      <c r="P4719" s="99">
        <v>0.97726775247971398</v>
      </c>
      <c r="Q4719" s="86">
        <v>5948.7695922878502</v>
      </c>
      <c r="R4719" s="44">
        <v>6290.0392714565396</v>
      </c>
      <c r="S4719" s="45">
        <v>5918.3941077140198</v>
      </c>
      <c r="T4719" s="140">
        <v>0.99489382062919296</v>
      </c>
      <c r="U4719" s="44">
        <v>6258.88940104011</v>
      </c>
      <c r="V4719" s="45">
        <v>5813.7955142527499</v>
      </c>
      <c r="W4719" s="99">
        <v>0.97731058903170698</v>
      </c>
      <c r="X4719" s="86">
        <v>6038.7298580081597</v>
      </c>
      <c r="Y4719" s="44">
        <v>6385.1603877601501</v>
      </c>
      <c r="Z4719" s="45">
        <v>6008.1892265796696</v>
      </c>
      <c r="AA4719" s="46">
        <v>0.994942540543026</v>
      </c>
      <c r="AB4719" s="139">
        <v>6353.5394534411298</v>
      </c>
      <c r="AC4719" s="45">
        <v>5901.9665290581097</v>
      </c>
      <c r="AD4719" s="99">
        <v>0.977352302195023</v>
      </c>
      <c r="AE4719" s="142">
        <v>6128.4494724077103</v>
      </c>
      <c r="AF4719" s="44">
        <v>6480.0270470311198</v>
      </c>
      <c r="AG4719" s="45">
        <v>6097.67232747667</v>
      </c>
      <c r="AH4719" s="140">
        <v>0.99497798830363005</v>
      </c>
      <c r="AI4719" s="44">
        <v>6447.93630894529</v>
      </c>
      <c r="AJ4719" s="45">
        <v>5989.84211469612</v>
      </c>
      <c r="AK4719" s="46">
        <v>0.97738296475550002</v>
      </c>
    </row>
    <row r="4720" spans="1:37" x14ac:dyDescent="0.2">
      <c r="A4720" s="35" t="s">
        <v>2520</v>
      </c>
      <c r="B4720" s="35" t="s">
        <v>8761</v>
      </c>
      <c r="C4720" s="85" t="s">
        <v>962</v>
      </c>
      <c r="D4720" s="85" t="s">
        <v>962</v>
      </c>
      <c r="E4720" s="85" t="s">
        <v>12898</v>
      </c>
      <c r="F4720" s="85" t="s">
        <v>260</v>
      </c>
      <c r="G4720" s="85" t="s">
        <v>260</v>
      </c>
      <c r="H4720" s="840">
        <v>1.04962180089554</v>
      </c>
      <c r="I4720" s="840">
        <v>1.05161261292506</v>
      </c>
      <c r="J4720" s="86">
        <v>8162.5</v>
      </c>
      <c r="K4720" s="44">
        <v>8567.53794980987</v>
      </c>
      <c r="L4720" s="45">
        <v>8060.9150686581797</v>
      </c>
      <c r="M4720" s="46">
        <v>0.98755467916179895</v>
      </c>
      <c r="N4720" s="139">
        <v>8583.7879530007704</v>
      </c>
      <c r="O4720" s="45">
        <v>7973.0120372954398</v>
      </c>
      <c r="P4720" s="99">
        <v>0.97678554821383601</v>
      </c>
      <c r="Q4720" s="86">
        <v>8257.5325843145802</v>
      </c>
      <c r="R4720" s="44">
        <v>8667.2862221019004</v>
      </c>
      <c r="S4720" s="45">
        <v>8155.1821050682402</v>
      </c>
      <c r="T4720" s="140">
        <v>0.98760519825973803</v>
      </c>
      <c r="U4720" s="44">
        <v>8683.7254173048404</v>
      </c>
      <c r="V4720" s="45">
        <v>8066.1920419523103</v>
      </c>
      <c r="W4720" s="99">
        <v>0.97682836362938197</v>
      </c>
      <c r="X4720" s="86">
        <v>8351.05906152239</v>
      </c>
      <c r="Y4720" s="44">
        <v>8765.4536515401796</v>
      </c>
      <c r="Z4720" s="45">
        <v>8247.9532223216793</v>
      </c>
      <c r="AA4720" s="46">
        <v>0.98765356125000103</v>
      </c>
      <c r="AB4720" s="139">
        <v>8782.0790403790306</v>
      </c>
      <c r="AC4720" s="45">
        <v>8157.8995348470398</v>
      </c>
      <c r="AD4720" s="99">
        <v>0.976870056210555</v>
      </c>
      <c r="AE4720" s="142">
        <v>8441.8221257857294</v>
      </c>
      <c r="AF4720" s="44">
        <v>8860.7205425070606</v>
      </c>
      <c r="AG4720" s="45">
        <v>8337.8927373927399</v>
      </c>
      <c r="AH4720" s="140">
        <v>0.98768874931923401</v>
      </c>
      <c r="AI4720" s="44">
        <v>8877.5266235460804</v>
      </c>
      <c r="AJ4720" s="45">
        <v>8246.8219746963405</v>
      </c>
      <c r="AK4720" s="46">
        <v>0.97690070364148596</v>
      </c>
    </row>
    <row r="4721" spans="1:37" x14ac:dyDescent="0.2">
      <c r="A4721" s="35" t="s">
        <v>2519</v>
      </c>
      <c r="B4721" s="35" t="s">
        <v>8760</v>
      </c>
      <c r="C4721" s="85" t="s">
        <v>962</v>
      </c>
      <c r="D4721" s="85" t="s">
        <v>962</v>
      </c>
      <c r="E4721" s="85" t="s">
        <v>12898</v>
      </c>
      <c r="F4721" s="85" t="s">
        <v>259</v>
      </c>
      <c r="G4721" s="85" t="s">
        <v>259</v>
      </c>
      <c r="H4721" s="840">
        <v>1.05736811182116</v>
      </c>
      <c r="I4721" s="840">
        <v>1.0521317566500299</v>
      </c>
      <c r="J4721" s="86">
        <v>5265.9166666666697</v>
      </c>
      <c r="K4721" s="44">
        <v>5568.0123628409101</v>
      </c>
      <c r="L4721" s="45">
        <v>5238.75995893258</v>
      </c>
      <c r="M4721" s="46">
        <v>0.99484292869540003</v>
      </c>
      <c r="N4721" s="139">
        <v>5540.4381528726799</v>
      </c>
      <c r="O4721" s="45">
        <v>5146.2105455787996</v>
      </c>
      <c r="P4721" s="99">
        <v>0.97726775247971398</v>
      </c>
      <c r="Q4721" s="86">
        <v>5355.7860980814203</v>
      </c>
      <c r="R4721" s="44">
        <v>5663.0374338463598</v>
      </c>
      <c r="S4721" s="45">
        <v>5328.4384935929402</v>
      </c>
      <c r="T4721" s="140">
        <v>0.99489382062919296</v>
      </c>
      <c r="U4721" s="44">
        <v>5634.9926356162196</v>
      </c>
      <c r="V4721" s="45">
        <v>5234.2664662437801</v>
      </c>
      <c r="W4721" s="99">
        <v>0.97731058903170698</v>
      </c>
      <c r="X4721" s="86">
        <v>5439.6573744117404</v>
      </c>
      <c r="Y4721" s="44">
        <v>5751.7202469357999</v>
      </c>
      <c r="Z4721" s="45">
        <v>5412.1465277808302</v>
      </c>
      <c r="AA4721" s="46">
        <v>0.994942540543026</v>
      </c>
      <c r="AB4721" s="139">
        <v>5723.2362689141301</v>
      </c>
      <c r="AC4721" s="45">
        <v>5316.4616580334496</v>
      </c>
      <c r="AD4721" s="99">
        <v>0.977352302195023</v>
      </c>
      <c r="AE4721" s="142">
        <v>5522.2309687069201</v>
      </c>
      <c r="AF4721" s="44">
        <v>5839.0309324219697</v>
      </c>
      <c r="AG4721" s="45">
        <v>5494.4982601920201</v>
      </c>
      <c r="AH4721" s="140">
        <v>0.99497798830363104</v>
      </c>
      <c r="AI4721" s="44">
        <v>5810.1145697328202</v>
      </c>
      <c r="AJ4721" s="45">
        <v>5397.3344762594097</v>
      </c>
      <c r="AK4721" s="46">
        <v>0.97738296475550002</v>
      </c>
    </row>
    <row r="4722" spans="1:37" x14ac:dyDescent="0.2">
      <c r="A4722" s="35" t="s">
        <v>2518</v>
      </c>
      <c r="B4722" s="35" t="s">
        <v>8759</v>
      </c>
      <c r="C4722" s="85" t="s">
        <v>962</v>
      </c>
      <c r="D4722" s="85" t="s">
        <v>962</v>
      </c>
      <c r="E4722" s="85" t="s">
        <v>12898</v>
      </c>
      <c r="F4722" s="85" t="s">
        <v>259</v>
      </c>
      <c r="G4722" s="85" t="s">
        <v>259</v>
      </c>
      <c r="H4722" s="840">
        <v>1.05736811182116</v>
      </c>
      <c r="I4722" s="840">
        <v>1.0521317566500299</v>
      </c>
      <c r="J4722" s="86">
        <v>5846.5833333333303</v>
      </c>
      <c r="K4722" s="44">
        <v>6181.9907797717296</v>
      </c>
      <c r="L4722" s="45">
        <v>5816.43208619505</v>
      </c>
      <c r="M4722" s="46">
        <v>0.99484292869540003</v>
      </c>
      <c r="N4722" s="139">
        <v>6151.3759929008002</v>
      </c>
      <c r="O4722" s="45">
        <v>5713.6773538520201</v>
      </c>
      <c r="P4722" s="99">
        <v>0.97726775247971398</v>
      </c>
      <c r="Q4722" s="86">
        <v>5941.5351932022204</v>
      </c>
      <c r="R4722" s="44">
        <v>6282.3898485551999</v>
      </c>
      <c r="S4722" s="45">
        <v>5911.1966487677701</v>
      </c>
      <c r="T4722" s="140">
        <v>0.99489382062919296</v>
      </c>
      <c r="U4722" s="44">
        <v>6251.2778600218398</v>
      </c>
      <c r="V4722" s="45">
        <v>5806.7252594210804</v>
      </c>
      <c r="W4722" s="99">
        <v>0.97731058903170698</v>
      </c>
      <c r="X4722" s="86">
        <v>6032.0185858006198</v>
      </c>
      <c r="Y4722" s="44">
        <v>6378.0641025381501</v>
      </c>
      <c r="Z4722" s="45">
        <v>6001.5118963592204</v>
      </c>
      <c r="AA4722" s="46">
        <v>0.994942540543026</v>
      </c>
      <c r="AB4722" s="139">
        <v>6346.4783108240499</v>
      </c>
      <c r="AC4722" s="45">
        <v>5895.40725171541</v>
      </c>
      <c r="AD4722" s="99">
        <v>0.977352302195023</v>
      </c>
      <c r="AE4722" s="142">
        <v>6123.3012804032696</v>
      </c>
      <c r="AF4722" s="44">
        <v>6474.5835129720899</v>
      </c>
      <c r="AG4722" s="45">
        <v>6092.5499897526897</v>
      </c>
      <c r="AH4722" s="140">
        <v>0.99497798830363104</v>
      </c>
      <c r="AI4722" s="44">
        <v>6442.5197326480802</v>
      </c>
      <c r="AJ4722" s="45">
        <v>5984.8103595316898</v>
      </c>
      <c r="AK4722" s="46">
        <v>0.97738296475550002</v>
      </c>
    </row>
    <row r="4723" spans="1:37" x14ac:dyDescent="0.2">
      <c r="A4723" s="35" t="s">
        <v>2517</v>
      </c>
      <c r="B4723" s="35" t="s">
        <v>8758</v>
      </c>
      <c r="C4723" s="85" t="s">
        <v>962</v>
      </c>
      <c r="D4723" s="85" t="s">
        <v>962</v>
      </c>
      <c r="E4723" s="85" t="s">
        <v>12898</v>
      </c>
      <c r="F4723" s="85" t="s">
        <v>260</v>
      </c>
      <c r="G4723" s="85" t="s">
        <v>260</v>
      </c>
      <c r="H4723" s="840">
        <v>1.04962180089554</v>
      </c>
      <c r="I4723" s="840">
        <v>1.05161261292506</v>
      </c>
      <c r="J4723" s="86">
        <v>8099.25</v>
      </c>
      <c r="K4723" s="44">
        <v>8501.1493709032293</v>
      </c>
      <c r="L4723" s="45">
        <v>7998.4522352012</v>
      </c>
      <c r="M4723" s="46">
        <v>0.98755467916179895</v>
      </c>
      <c r="N4723" s="139">
        <v>8517.2734552332604</v>
      </c>
      <c r="O4723" s="45">
        <v>7911.2303513709103</v>
      </c>
      <c r="P4723" s="99">
        <v>0.97678554821383601</v>
      </c>
      <c r="Q4723" s="86">
        <v>8188.0478180003602</v>
      </c>
      <c r="R4723" s="44">
        <v>8594.3534965483595</v>
      </c>
      <c r="S4723" s="45">
        <v>8086.5585886564604</v>
      </c>
      <c r="T4723" s="140">
        <v>0.98760519825973703</v>
      </c>
      <c r="U4723" s="44">
        <v>8610.6543606426603</v>
      </c>
      <c r="V4723" s="45">
        <v>7998.3173513764305</v>
      </c>
      <c r="W4723" s="99">
        <v>0.97682836362938297</v>
      </c>
      <c r="X4723" s="86">
        <v>8271.9720732768401</v>
      </c>
      <c r="Y4723" s="44">
        <v>8682.4422245104797</v>
      </c>
      <c r="Z4723" s="45">
        <v>8169.8426767324299</v>
      </c>
      <c r="AA4723" s="46">
        <v>0.98765356125000103</v>
      </c>
      <c r="AB4723" s="139">
        <v>8698.9101660217493</v>
      </c>
      <c r="AC4723" s="45">
        <v>8080.6418241940901</v>
      </c>
      <c r="AD4723" s="99">
        <v>0.976870056210555</v>
      </c>
      <c r="AE4723" s="142">
        <v>8355.3940881313301</v>
      </c>
      <c r="AF4723" s="44">
        <v>8770.0037899763793</v>
      </c>
      <c r="AG4723" s="45">
        <v>8252.5287369757607</v>
      </c>
      <c r="AH4723" s="140">
        <v>0.98768874931923401</v>
      </c>
      <c r="AI4723" s="44">
        <v>8786.6378090383496</v>
      </c>
      <c r="AJ4723" s="45">
        <v>8162.3903638974098</v>
      </c>
      <c r="AK4723" s="46">
        <v>0.97690070364148596</v>
      </c>
    </row>
    <row r="4724" spans="1:37" x14ac:dyDescent="0.2">
      <c r="A4724" s="35" t="s">
        <v>2516</v>
      </c>
      <c r="B4724" s="35" t="s">
        <v>8757</v>
      </c>
      <c r="C4724" s="85" t="s">
        <v>962</v>
      </c>
      <c r="D4724" s="85" t="s">
        <v>962</v>
      </c>
      <c r="E4724" s="85" t="s">
        <v>12898</v>
      </c>
      <c r="F4724" s="85" t="s">
        <v>261</v>
      </c>
      <c r="G4724" s="85" t="s">
        <v>261</v>
      </c>
      <c r="H4724" s="840">
        <v>1.04659251431374</v>
      </c>
      <c r="I4724" s="840">
        <v>1.0499083022112301</v>
      </c>
      <c r="J4724" s="86">
        <v>13604</v>
      </c>
      <c r="K4724" s="44">
        <v>14237.844564724101</v>
      </c>
      <c r="L4724" s="45">
        <v>13395.920329660699</v>
      </c>
      <c r="M4724" s="46">
        <v>0.98470452290948696</v>
      </c>
      <c r="N4724" s="139">
        <v>14282.952543281601</v>
      </c>
      <c r="O4724" s="45">
        <v>13266.654905646101</v>
      </c>
      <c r="P4724" s="99">
        <v>0.97520250703073397</v>
      </c>
      <c r="Q4724" s="86">
        <v>13690.640980067299</v>
      </c>
      <c r="R4724" s="44">
        <v>14328.5223658953</v>
      </c>
      <c r="S4724" s="45">
        <v>13481.925737313701</v>
      </c>
      <c r="T4724" s="140">
        <v>0.98475489620555101</v>
      </c>
      <c r="U4724" s="44">
        <v>14373.917627565999</v>
      </c>
      <c r="V4724" s="45">
        <v>13351.7326271166</v>
      </c>
      <c r="W4724" s="99">
        <v>0.97524525305687804</v>
      </c>
      <c r="X4724" s="86">
        <v>13768.527149384099</v>
      </c>
      <c r="Y4724" s="44">
        <v>14410.0374476708</v>
      </c>
      <c r="Z4724" s="45">
        <v>13559.2884892397</v>
      </c>
      <c r="AA4724" s="46">
        <v>0.98480311961662903</v>
      </c>
      <c r="AB4724" s="139">
        <v>14455.6909633591</v>
      </c>
      <c r="AC4724" s="45">
        <v>13428.2638591226</v>
      </c>
      <c r="AD4724" s="99">
        <v>0.97528687806838399</v>
      </c>
      <c r="AE4724" s="142">
        <v>13852.146338324301</v>
      </c>
      <c r="AF4724" s="44">
        <v>14497.552664868699</v>
      </c>
      <c r="AG4724" s="45">
        <v>13642.122950892201</v>
      </c>
      <c r="AH4724" s="140">
        <v>0.98483820613047601</v>
      </c>
      <c r="AI4724" s="44">
        <v>14543.483444051601</v>
      </c>
      <c r="AJ4724" s="45">
        <v>13510.240401524001</v>
      </c>
      <c r="AK4724" s="46">
        <v>0.97531747583012696</v>
      </c>
    </row>
    <row r="4725" spans="1:37" x14ac:dyDescent="0.2">
      <c r="A4725" s="35" t="s">
        <v>2515</v>
      </c>
      <c r="B4725" s="35" t="s">
        <v>8756</v>
      </c>
      <c r="C4725" s="85" t="s">
        <v>962</v>
      </c>
      <c r="D4725" s="85" t="s">
        <v>962</v>
      </c>
      <c r="E4725" s="85" t="s">
        <v>12898</v>
      </c>
      <c r="F4725" s="85" t="s">
        <v>261</v>
      </c>
      <c r="G4725" s="85" t="s">
        <v>261</v>
      </c>
      <c r="H4725" s="840">
        <v>1.04659251431374</v>
      </c>
      <c r="I4725" s="840">
        <v>1.0499083022112301</v>
      </c>
      <c r="J4725" s="86">
        <v>2230.8333333333298</v>
      </c>
      <c r="K4725" s="44">
        <v>2334.77346734823</v>
      </c>
      <c r="L4725" s="45">
        <v>2196.7116731905799</v>
      </c>
      <c r="M4725" s="46">
        <v>0.98470452290948696</v>
      </c>
      <c r="N4725" s="139">
        <v>2342.1704375162199</v>
      </c>
      <c r="O4725" s="45">
        <v>2175.5142594344002</v>
      </c>
      <c r="P4725" s="99">
        <v>0.97520250703073397</v>
      </c>
      <c r="Q4725" s="86">
        <v>2245.4604182602998</v>
      </c>
      <c r="R4725" s="44">
        <v>2350.0820649390198</v>
      </c>
      <c r="S4725" s="45">
        <v>2211.2281411176</v>
      </c>
      <c r="T4725" s="140">
        <v>0.98475489620555201</v>
      </c>
      <c r="U4725" s="44">
        <v>2357.5275354181899</v>
      </c>
      <c r="V4725" s="45">
        <v>2189.87461383547</v>
      </c>
      <c r="W4725" s="99">
        <v>0.97524525305687804</v>
      </c>
      <c r="X4725" s="86">
        <v>2257.0817699181898</v>
      </c>
      <c r="Y4725" s="44">
        <v>2362.24488459038</v>
      </c>
      <c r="Z4725" s="45">
        <v>2222.7811682452598</v>
      </c>
      <c r="AA4725" s="46">
        <v>0.98480311961662903</v>
      </c>
      <c r="AB4725" s="139">
        <v>2369.7288890067298</v>
      </c>
      <c r="AC4725" s="45">
        <v>2201.30223292858</v>
      </c>
      <c r="AD4725" s="99">
        <v>0.97528687806838399</v>
      </c>
      <c r="AE4725" s="142">
        <v>2270.2746362623702</v>
      </c>
      <c r="AF4725" s="44">
        <v>2376.0524397485301</v>
      </c>
      <c r="AG4725" s="45">
        <v>2235.8532002001498</v>
      </c>
      <c r="AH4725" s="140">
        <v>0.98483820613047601</v>
      </c>
      <c r="AI4725" s="44">
        <v>2383.58018891144</v>
      </c>
      <c r="AJ4725" s="45">
        <v>2214.2385276805699</v>
      </c>
      <c r="AK4725" s="46">
        <v>0.97531747583012696</v>
      </c>
    </row>
    <row r="4726" spans="1:37" x14ac:dyDescent="0.2">
      <c r="A4726" s="35" t="s">
        <v>2514</v>
      </c>
      <c r="B4726" s="35" t="s">
        <v>8755</v>
      </c>
      <c r="C4726" s="85" t="s">
        <v>962</v>
      </c>
      <c r="D4726" s="85" t="s">
        <v>962</v>
      </c>
      <c r="E4726" s="85" t="s">
        <v>12898</v>
      </c>
      <c r="F4726" s="85" t="s">
        <v>258</v>
      </c>
      <c r="G4726" s="85" t="s">
        <v>258</v>
      </c>
      <c r="H4726" s="840">
        <v>1.0597245494876999</v>
      </c>
      <c r="I4726" s="840">
        <v>1.0523114839694101</v>
      </c>
      <c r="J4726" s="86">
        <v>3823.75</v>
      </c>
      <c r="K4726" s="44">
        <v>4052.1217461035999</v>
      </c>
      <c r="L4726" s="45">
        <v>3812.50826486609</v>
      </c>
      <c r="M4726" s="46">
        <v>0.997060023502082</v>
      </c>
      <c r="N4726" s="139">
        <v>4023.7760368280101</v>
      </c>
      <c r="O4726" s="45">
        <v>3737.46590114629</v>
      </c>
      <c r="P4726" s="99">
        <v>0.97743469137529604</v>
      </c>
      <c r="Q4726" s="86">
        <v>3850.51686407326</v>
      </c>
      <c r="R4726" s="44">
        <v>4080.4872490748298</v>
      </c>
      <c r="S4726" s="45">
        <v>3839.39283195198</v>
      </c>
      <c r="T4726" s="140">
        <v>0.99711102885301695</v>
      </c>
      <c r="U4726" s="44">
        <v>4051.9431152821498</v>
      </c>
      <c r="V4726" s="45">
        <v>3763.79373371255</v>
      </c>
      <c r="W4726" s="99">
        <v>0.97747753524471803</v>
      </c>
      <c r="X4726" s="86">
        <v>3879.6498286656401</v>
      </c>
      <c r="Y4726" s="44">
        <v>4111.3601668527399</v>
      </c>
      <c r="Z4726" s="45">
        <v>3868.6310696947999</v>
      </c>
      <c r="AA4726" s="46">
        <v>0.99715985734345602</v>
      </c>
      <c r="AB4726" s="139">
        <v>4082.60006848479</v>
      </c>
      <c r="AC4726" s="45">
        <v>3792.4324122481498</v>
      </c>
      <c r="AD4726" s="99">
        <v>0.977519255533563</v>
      </c>
      <c r="AE4726" s="142">
        <v>3912.8194032330998</v>
      </c>
      <c r="AF4726" s="44">
        <v>4146.5107793179304</v>
      </c>
      <c r="AG4726" s="45">
        <v>3901.84544773077</v>
      </c>
      <c r="AH4726" s="140">
        <v>0.99719538410250697</v>
      </c>
      <c r="AI4726" s="44">
        <v>4117.5047927205096</v>
      </c>
      <c r="AJ4726" s="45">
        <v>3824.9763076420199</v>
      </c>
      <c r="AK4726" s="46">
        <v>0.97754992333188195</v>
      </c>
    </row>
    <row r="4727" spans="1:37" x14ac:dyDescent="0.2">
      <c r="A4727" s="35" t="s">
        <v>2513</v>
      </c>
      <c r="B4727" s="35" t="s">
        <v>8754</v>
      </c>
      <c r="C4727" s="85" t="s">
        <v>962</v>
      </c>
      <c r="D4727" s="85" t="s">
        <v>962</v>
      </c>
      <c r="E4727" s="85" t="s">
        <v>12898</v>
      </c>
      <c r="F4727" s="85" t="s">
        <v>259</v>
      </c>
      <c r="G4727" s="85" t="s">
        <v>259</v>
      </c>
      <c r="H4727" s="840">
        <v>1.05736811182116</v>
      </c>
      <c r="I4727" s="840">
        <v>1.0521317566500299</v>
      </c>
      <c r="J4727" s="86">
        <v>6826.8333333333303</v>
      </c>
      <c r="K4727" s="44">
        <v>7218.4758713844203</v>
      </c>
      <c r="L4727" s="45">
        <v>6791.6268670487098</v>
      </c>
      <c r="M4727" s="46">
        <v>0.99484292869540003</v>
      </c>
      <c r="N4727" s="139">
        <v>7182.7281473570001</v>
      </c>
      <c r="O4727" s="45">
        <v>6671.6440682202601</v>
      </c>
      <c r="P4727" s="99">
        <v>0.97726775247971398</v>
      </c>
      <c r="Q4727" s="86">
        <v>6938.6545250919398</v>
      </c>
      <c r="R4727" s="44">
        <v>7336.7120337758097</v>
      </c>
      <c r="S4727" s="45">
        <v>6903.2245104947597</v>
      </c>
      <c r="T4727" s="140">
        <v>0.99489382062919296</v>
      </c>
      <c r="U4727" s="44">
        <v>7300.3787742726799</v>
      </c>
      <c r="V4727" s="45">
        <v>6781.2205410051201</v>
      </c>
      <c r="W4727" s="99">
        <v>0.97731058903170698</v>
      </c>
      <c r="X4727" s="86">
        <v>7043.4440952647601</v>
      </c>
      <c r="Y4727" s="44">
        <v>7447.5131837279896</v>
      </c>
      <c r="Z4727" s="45">
        <v>7007.8221623154895</v>
      </c>
      <c r="AA4727" s="46">
        <v>0.994942540543026</v>
      </c>
      <c r="AB4727" s="139">
        <v>7410.6312088172099</v>
      </c>
      <c r="AC4727" s="45">
        <v>6883.9263018889496</v>
      </c>
      <c r="AD4727" s="99">
        <v>0.977352302195023</v>
      </c>
      <c r="AE4727" s="142">
        <v>7147.0612383241396</v>
      </c>
      <c r="AF4727" s="44">
        <v>7557.0746466370001</v>
      </c>
      <c r="AG4727" s="45">
        <v>7111.1686131906099</v>
      </c>
      <c r="AH4727" s="140">
        <v>0.99497798830363104</v>
      </c>
      <c r="AI4727" s="44">
        <v>7519.6500955633401</v>
      </c>
      <c r="AJ4727" s="45">
        <v>6985.4159024023702</v>
      </c>
      <c r="AK4727" s="46">
        <v>0.97738296475550002</v>
      </c>
    </row>
    <row r="4728" spans="1:37" x14ac:dyDescent="0.2">
      <c r="A4728" s="35" t="s">
        <v>2512</v>
      </c>
      <c r="B4728" s="35" t="s">
        <v>8753</v>
      </c>
      <c r="C4728" s="85" t="s">
        <v>962</v>
      </c>
      <c r="D4728" s="85" t="s">
        <v>962</v>
      </c>
      <c r="E4728" s="85" t="s">
        <v>12898</v>
      </c>
      <c r="F4728" s="85" t="s">
        <v>261</v>
      </c>
      <c r="G4728" s="85" t="s">
        <v>261</v>
      </c>
      <c r="H4728" s="840">
        <v>1.04659251431374</v>
      </c>
      <c r="I4728" s="840">
        <v>1.0499083022112301</v>
      </c>
      <c r="J4728" s="86">
        <v>5921.6666666666697</v>
      </c>
      <c r="K4728" s="44">
        <v>6197.5720055945103</v>
      </c>
      <c r="L4728" s="45">
        <v>5831.0919498290104</v>
      </c>
      <c r="M4728" s="46">
        <v>0.98470452290948696</v>
      </c>
      <c r="N4728" s="139">
        <v>6217.2069962608402</v>
      </c>
      <c r="O4728" s="45">
        <v>5774.8241791336604</v>
      </c>
      <c r="P4728" s="99">
        <v>0.97520250703073397</v>
      </c>
      <c r="Q4728" s="86">
        <v>5965.3074910921596</v>
      </c>
      <c r="R4728" s="44">
        <v>6243.2461657567101</v>
      </c>
      <c r="S4728" s="45">
        <v>5874.36575922466</v>
      </c>
      <c r="T4728" s="140">
        <v>0.98475489620555101</v>
      </c>
      <c r="U4728" s="44">
        <v>6263.0258601405103</v>
      </c>
      <c r="V4728" s="45">
        <v>5817.6378137122601</v>
      </c>
      <c r="W4728" s="99">
        <v>0.97524525305687804</v>
      </c>
      <c r="X4728" s="86">
        <v>6009.7896211328598</v>
      </c>
      <c r="Y4728" s="44">
        <v>6289.8008300780402</v>
      </c>
      <c r="Z4728" s="45">
        <v>5918.45956713128</v>
      </c>
      <c r="AA4728" s="46">
        <v>0.98480311961662803</v>
      </c>
      <c r="AB4728" s="139">
        <v>6309.7280177702796</v>
      </c>
      <c r="AC4728" s="45">
        <v>5861.2689574424403</v>
      </c>
      <c r="AD4728" s="99">
        <v>0.97528687806838399</v>
      </c>
      <c r="AE4728" s="142">
        <v>6051.7896154423997</v>
      </c>
      <c r="AF4728" s="44">
        <v>6333.7577097236299</v>
      </c>
      <c r="AG4728" s="45">
        <v>5960.0336287513401</v>
      </c>
      <c r="AH4728" s="140">
        <v>0.98483820613047601</v>
      </c>
      <c r="AI4728" s="44">
        <v>6353.8241604886998</v>
      </c>
      <c r="AJ4728" s="45">
        <v>5902.4161719882604</v>
      </c>
      <c r="AK4728" s="46">
        <v>0.97531747583012696</v>
      </c>
    </row>
    <row r="4729" spans="1:37" x14ac:dyDescent="0.2">
      <c r="A4729" s="35" t="s">
        <v>2511</v>
      </c>
      <c r="B4729" s="35" t="s">
        <v>8752</v>
      </c>
      <c r="C4729" s="85" t="s">
        <v>962</v>
      </c>
      <c r="D4729" s="85" t="s">
        <v>962</v>
      </c>
      <c r="E4729" s="85" t="s">
        <v>12898</v>
      </c>
      <c r="F4729" s="85" t="s">
        <v>259</v>
      </c>
      <c r="G4729" s="85" t="s">
        <v>259</v>
      </c>
      <c r="H4729" s="840">
        <v>1.05736811182116</v>
      </c>
      <c r="I4729" s="840">
        <v>1.0521317566500299</v>
      </c>
      <c r="J4729" s="86">
        <v>7215.5</v>
      </c>
      <c r="K4729" s="44">
        <v>7629.4396108455803</v>
      </c>
      <c r="L4729" s="45">
        <v>7178.2891520016601</v>
      </c>
      <c r="M4729" s="46">
        <v>0.99484292869540003</v>
      </c>
      <c r="N4729" s="139">
        <v>7591.6566901083097</v>
      </c>
      <c r="O4729" s="45">
        <v>7051.4754680173701</v>
      </c>
      <c r="P4729" s="99">
        <v>0.97726775247971398</v>
      </c>
      <c r="Q4729" s="86">
        <v>7322.8705681316696</v>
      </c>
      <c r="R4729" s="44">
        <v>7742.9698257361197</v>
      </c>
      <c r="S4729" s="45">
        <v>7285.47867750158</v>
      </c>
      <c r="T4729" s="140">
        <v>0.99489382062919296</v>
      </c>
      <c r="U4729" s="44">
        <v>7704.6246745691897</v>
      </c>
      <c r="V4729" s="45">
        <v>7156.7189483437096</v>
      </c>
      <c r="W4729" s="99">
        <v>0.97731058903170698</v>
      </c>
      <c r="X4729" s="86">
        <v>7419.4314489685203</v>
      </c>
      <c r="Y4729" s="44">
        <v>7845.0702219823697</v>
      </c>
      <c r="Z4729" s="45">
        <v>7381.9079752215603</v>
      </c>
      <c r="AA4729" s="46">
        <v>0.994942540543026</v>
      </c>
      <c r="AB4729" s="139">
        <v>7806.2194437477401</v>
      </c>
      <c r="AC4729" s="45">
        <v>7251.3984076275401</v>
      </c>
      <c r="AD4729" s="99">
        <v>0.977352302195023</v>
      </c>
      <c r="AE4729" s="142">
        <v>7517.9871621378898</v>
      </c>
      <c r="AF4729" s="44">
        <v>7949.2798903254597</v>
      </c>
      <c r="AG4729" s="45">
        <v>7480.2317426764803</v>
      </c>
      <c r="AH4729" s="140">
        <v>0.99497798830363005</v>
      </c>
      <c r="AI4729" s="44">
        <v>7909.91303937253</v>
      </c>
      <c r="AJ4729" s="45">
        <v>7347.9525815241204</v>
      </c>
      <c r="AK4729" s="46">
        <v>0.97738296475550002</v>
      </c>
    </row>
    <row r="4730" spans="1:37" x14ac:dyDescent="0.2">
      <c r="A4730" s="35" t="s">
        <v>2510</v>
      </c>
      <c r="B4730" s="35" t="s">
        <v>8751</v>
      </c>
      <c r="C4730" s="85" t="s">
        <v>962</v>
      </c>
      <c r="D4730" s="85" t="s">
        <v>962</v>
      </c>
      <c r="E4730" s="85" t="s">
        <v>12898</v>
      </c>
      <c r="F4730" s="85" t="s">
        <v>258</v>
      </c>
      <c r="G4730" s="85" t="s">
        <v>258</v>
      </c>
      <c r="H4730" s="840">
        <v>1.0597245494876999</v>
      </c>
      <c r="I4730" s="840">
        <v>1.0523114839694101</v>
      </c>
      <c r="J4730" s="86">
        <v>7180</v>
      </c>
      <c r="K4730" s="44">
        <v>7608.8222653216899</v>
      </c>
      <c r="L4730" s="45">
        <v>7158.8909687449504</v>
      </c>
      <c r="M4730" s="46">
        <v>0.997060023502082</v>
      </c>
      <c r="N4730" s="139">
        <v>7555.5964549003302</v>
      </c>
      <c r="O4730" s="45">
        <v>7017.9810840746304</v>
      </c>
      <c r="P4730" s="99">
        <v>0.97743469137529604</v>
      </c>
      <c r="Q4730" s="86">
        <v>7221.6872353220797</v>
      </c>
      <c r="R4730" s="44">
        <v>7652.99925199277</v>
      </c>
      <c r="S4730" s="45">
        <v>7200.8239892666998</v>
      </c>
      <c r="T4730" s="140">
        <v>0.99711102885301695</v>
      </c>
      <c r="U4730" s="44">
        <v>7599.46441136469</v>
      </c>
      <c r="V4730" s="45">
        <v>7059.0370390908702</v>
      </c>
      <c r="W4730" s="99">
        <v>0.97747753524471803</v>
      </c>
      <c r="X4730" s="86">
        <v>7265.3009342772903</v>
      </c>
      <c r="Y4730" s="44">
        <v>7699.2177594695804</v>
      </c>
      <c r="Z4730" s="45">
        <v>7244.6664431812196</v>
      </c>
      <c r="AA4730" s="46">
        <v>0.99715985734345602</v>
      </c>
      <c r="AB4730" s="139">
        <v>7645.3596076336498</v>
      </c>
      <c r="AC4730" s="45">
        <v>7101.9715605020401</v>
      </c>
      <c r="AD4730" s="99">
        <v>0.977519255533563</v>
      </c>
      <c r="AE4730" s="142">
        <v>7313.86199300305</v>
      </c>
      <c r="AF4730" s="44">
        <v>7750.67910555037</v>
      </c>
      <c r="AG4730" s="45">
        <v>7293.3494193854003</v>
      </c>
      <c r="AH4730" s="140">
        <v>0.99719538410250697</v>
      </c>
      <c r="AI4730" s="44">
        <v>7696.4609674044696</v>
      </c>
      <c r="AJ4730" s="45">
        <v>7149.6652305200896</v>
      </c>
      <c r="AK4730" s="46">
        <v>0.97754992333188195</v>
      </c>
    </row>
    <row r="4731" spans="1:37" x14ac:dyDescent="0.2">
      <c r="A4731" s="35" t="s">
        <v>2509</v>
      </c>
      <c r="B4731" s="35" t="s">
        <v>8750</v>
      </c>
      <c r="C4731" s="85" t="s">
        <v>962</v>
      </c>
      <c r="D4731" s="85" t="s">
        <v>962</v>
      </c>
      <c r="E4731" s="85" t="s">
        <v>12898</v>
      </c>
      <c r="F4731" s="85" t="s">
        <v>258</v>
      </c>
      <c r="G4731" s="85" t="s">
        <v>258</v>
      </c>
      <c r="H4731" s="840">
        <v>1.0597245494876999</v>
      </c>
      <c r="I4731" s="840">
        <v>1.0523114839694101</v>
      </c>
      <c r="J4731" s="86">
        <v>7058.4166666666697</v>
      </c>
      <c r="K4731" s="44">
        <v>7479.9774221798098</v>
      </c>
      <c r="L4731" s="45">
        <v>7037.66508755416</v>
      </c>
      <c r="M4731" s="46">
        <v>0.997060023502082</v>
      </c>
      <c r="N4731" s="139">
        <v>7427.6529169743799</v>
      </c>
      <c r="O4731" s="45">
        <v>6899.1413161815799</v>
      </c>
      <c r="P4731" s="99">
        <v>0.97743469137529604</v>
      </c>
      <c r="Q4731" s="86">
        <v>7100.8919965696696</v>
      </c>
      <c r="R4731" s="44">
        <v>7524.98957202561</v>
      </c>
      <c r="S4731" s="45">
        <v>7080.3777244737403</v>
      </c>
      <c r="T4731" s="140">
        <v>0.99711102885301695</v>
      </c>
      <c r="U4731" s="44">
        <v>7472.3501944167001</v>
      </c>
      <c r="V4731" s="45">
        <v>6940.9624068458597</v>
      </c>
      <c r="W4731" s="99">
        <v>0.97747753524471803</v>
      </c>
      <c r="X4731" s="86">
        <v>7143.2800289022198</v>
      </c>
      <c r="Y4731" s="44">
        <v>7569.9092104928905</v>
      </c>
      <c r="Z4731" s="45">
        <v>7122.9920945844897</v>
      </c>
      <c r="AA4731" s="46">
        <v>0.99715985734345602</v>
      </c>
      <c r="AB4731" s="139">
        <v>7516.9556076231102</v>
      </c>
      <c r="AC4731" s="45">
        <v>6982.6937759202601</v>
      </c>
      <c r="AD4731" s="99">
        <v>0.977519255533563</v>
      </c>
      <c r="AE4731" s="142">
        <v>7191.8856793705299</v>
      </c>
      <c r="AF4731" s="44">
        <v>7621.41781153799</v>
      </c>
      <c r="AG4731" s="45">
        <v>7171.7152024612196</v>
      </c>
      <c r="AH4731" s="140">
        <v>0.99719538410250697</v>
      </c>
      <c r="AI4731" s="44">
        <v>7568.1038917967198</v>
      </c>
      <c r="AJ4731" s="45">
        <v>7030.4272944803197</v>
      </c>
      <c r="AK4731" s="46">
        <v>0.97754992333188195</v>
      </c>
    </row>
    <row r="4732" spans="1:37" x14ac:dyDescent="0.2">
      <c r="A4732" s="35" t="s">
        <v>2508</v>
      </c>
      <c r="B4732" s="35" t="s">
        <v>8749</v>
      </c>
      <c r="C4732" s="85" t="s">
        <v>962</v>
      </c>
      <c r="D4732" s="85" t="s">
        <v>962</v>
      </c>
      <c r="E4732" s="85" t="s">
        <v>12898</v>
      </c>
      <c r="F4732" s="85" t="s">
        <v>260</v>
      </c>
      <c r="G4732" s="85" t="s">
        <v>260</v>
      </c>
      <c r="H4732" s="840">
        <v>1.04962180089554</v>
      </c>
      <c r="I4732" s="840">
        <v>1.05161261292506</v>
      </c>
      <c r="J4732" s="86">
        <v>8060.5833333333303</v>
      </c>
      <c r="K4732" s="44">
        <v>8460.5639946019401</v>
      </c>
      <c r="L4732" s="45">
        <v>7960.2667876069399</v>
      </c>
      <c r="M4732" s="46">
        <v>0.98755467916179895</v>
      </c>
      <c r="N4732" s="139">
        <v>8476.6111008668195</v>
      </c>
      <c r="O4732" s="45">
        <v>7873.4613101733103</v>
      </c>
      <c r="P4732" s="99">
        <v>0.97678554821383601</v>
      </c>
      <c r="Q4732" s="86">
        <v>8143.2852239911899</v>
      </c>
      <c r="R4732" s="44">
        <v>8547.3697020117106</v>
      </c>
      <c r="S4732" s="45">
        <v>8042.3508181254101</v>
      </c>
      <c r="T4732" s="140">
        <v>0.98760519825973703</v>
      </c>
      <c r="U4732" s="44">
        <v>8563.5814521953798</v>
      </c>
      <c r="V4732" s="45">
        <v>7954.5919799186504</v>
      </c>
      <c r="W4732" s="99">
        <v>0.97682836362938297</v>
      </c>
      <c r="X4732" s="86">
        <v>8224.27927024577</v>
      </c>
      <c r="Y4732" s="44">
        <v>8632.3828187032505</v>
      </c>
      <c r="Z4732" s="45">
        <v>8122.7387099728003</v>
      </c>
      <c r="AA4732" s="46">
        <v>0.98765356125000103</v>
      </c>
      <c r="AB4732" s="139">
        <v>8648.7558128085293</v>
      </c>
      <c r="AC4732" s="45">
        <v>8034.0521530162896</v>
      </c>
      <c r="AD4732" s="99">
        <v>0.976870056210555</v>
      </c>
      <c r="AE4732" s="142">
        <v>8307.0661937128698</v>
      </c>
      <c r="AF4732" s="44">
        <v>8719.2777784033897</v>
      </c>
      <c r="AG4732" s="45">
        <v>8204.7958193803606</v>
      </c>
      <c r="AH4732" s="140">
        <v>0.98768874931923401</v>
      </c>
      <c r="AI4732" s="44">
        <v>8735.8155857117908</v>
      </c>
      <c r="AJ4732" s="45">
        <v>8115.1788098344996</v>
      </c>
      <c r="AK4732" s="46">
        <v>0.97690070364148596</v>
      </c>
    </row>
    <row r="4733" spans="1:37" x14ac:dyDescent="0.2">
      <c r="A4733" s="35" t="s">
        <v>2507</v>
      </c>
      <c r="B4733" s="35" t="s">
        <v>8748</v>
      </c>
      <c r="C4733" s="85" t="s">
        <v>962</v>
      </c>
      <c r="D4733" s="85" t="s">
        <v>962</v>
      </c>
      <c r="E4733" s="85" t="s">
        <v>12898</v>
      </c>
      <c r="F4733" s="85" t="s">
        <v>259</v>
      </c>
      <c r="G4733" s="85" t="s">
        <v>259</v>
      </c>
      <c r="H4733" s="840">
        <v>1.05736811182116</v>
      </c>
      <c r="I4733" s="840">
        <v>1.0521317566500299</v>
      </c>
      <c r="J4733" s="86">
        <v>6700.75</v>
      </c>
      <c r="K4733" s="44">
        <v>7085.1593752856397</v>
      </c>
      <c r="L4733" s="45">
        <v>6666.1937544557004</v>
      </c>
      <c r="M4733" s="46">
        <v>0.99484292869540003</v>
      </c>
      <c r="N4733" s="139">
        <v>7050.07186837271</v>
      </c>
      <c r="O4733" s="45">
        <v>6548.4268924284397</v>
      </c>
      <c r="P4733" s="99">
        <v>0.97726775247971398</v>
      </c>
      <c r="Q4733" s="86">
        <v>6802.0873626729499</v>
      </c>
      <c r="R4733" s="44">
        <v>7192.31027111208</v>
      </c>
      <c r="S4733" s="45">
        <v>6767.3546845032497</v>
      </c>
      <c r="T4733" s="140">
        <v>0.99489382062919296</v>
      </c>
      <c r="U4733" s="44">
        <v>7156.6921257760796</v>
      </c>
      <c r="V4733" s="45">
        <v>6647.7520070590399</v>
      </c>
      <c r="W4733" s="99">
        <v>0.97731058903170698</v>
      </c>
      <c r="X4733" s="86">
        <v>6897.01111751186</v>
      </c>
      <c r="Y4733" s="44">
        <v>7292.67962253307</v>
      </c>
      <c r="Z4733" s="45">
        <v>6862.1297634107495</v>
      </c>
      <c r="AA4733" s="46">
        <v>0.994942540543026</v>
      </c>
      <c r="AB4733" s="139">
        <v>7256.5644227025596</v>
      </c>
      <c r="AC4733" s="45">
        <v>6740.8096939648904</v>
      </c>
      <c r="AD4733" s="99">
        <v>0.977352302195023</v>
      </c>
      <c r="AE4733" s="142">
        <v>6992.9055411266199</v>
      </c>
      <c r="AF4733" s="44">
        <v>7394.0753281647803</v>
      </c>
      <c r="AG4733" s="45">
        <v>6957.7870877074702</v>
      </c>
      <c r="AH4733" s="140">
        <v>0.99497798830363104</v>
      </c>
      <c r="AI4733" s="44">
        <v>7357.4579910733</v>
      </c>
      <c r="AJ4733" s="45">
        <v>6834.7467500414996</v>
      </c>
      <c r="AK4733" s="46">
        <v>0.97738296475550002</v>
      </c>
    </row>
    <row r="4734" spans="1:37" x14ac:dyDescent="0.2">
      <c r="A4734" s="35" t="s">
        <v>2506</v>
      </c>
      <c r="B4734" s="35" t="s">
        <v>8747</v>
      </c>
      <c r="C4734" s="85" t="s">
        <v>962</v>
      </c>
      <c r="D4734" s="85" t="s">
        <v>962</v>
      </c>
      <c r="E4734" s="85" t="s">
        <v>12898</v>
      </c>
      <c r="F4734" s="85" t="s">
        <v>260</v>
      </c>
      <c r="G4734" s="85" t="s">
        <v>260</v>
      </c>
      <c r="H4734" s="840">
        <v>1.04962180089554</v>
      </c>
      <c r="I4734" s="840">
        <v>1.05161261292506</v>
      </c>
      <c r="J4734" s="86">
        <v>7825.5</v>
      </c>
      <c r="K4734" s="44">
        <v>8213.8154029080706</v>
      </c>
      <c r="L4734" s="45">
        <v>7728.1091417806501</v>
      </c>
      <c r="M4734" s="46">
        <v>0.98755467916179895</v>
      </c>
      <c r="N4734" s="139">
        <v>8229.3945024450204</v>
      </c>
      <c r="O4734" s="45">
        <v>7643.8353075473697</v>
      </c>
      <c r="P4734" s="99">
        <v>0.97678554821383601</v>
      </c>
      <c r="Q4734" s="86">
        <v>7912.4227298524502</v>
      </c>
      <c r="R4734" s="44">
        <v>8305.0513951545599</v>
      </c>
      <c r="S4734" s="45">
        <v>7814.3498188307804</v>
      </c>
      <c r="T4734" s="140">
        <v>0.98760519825973803</v>
      </c>
      <c r="U4734" s="44">
        <v>8320.8035415077393</v>
      </c>
      <c r="V4734" s="45">
        <v>7729.0789475457004</v>
      </c>
      <c r="W4734" s="99">
        <v>0.97682836362938297</v>
      </c>
      <c r="X4734" s="86">
        <v>7995.96023333432</v>
      </c>
      <c r="Y4734" s="44">
        <v>8392.7341800015201</v>
      </c>
      <c r="Z4734" s="45">
        <v>7897.2386000660399</v>
      </c>
      <c r="AA4734" s="46">
        <v>0.98765356125000103</v>
      </c>
      <c r="AB4734" s="139">
        <v>8408.6526338215499</v>
      </c>
      <c r="AC4734" s="45">
        <v>7811.01412259466</v>
      </c>
      <c r="AD4734" s="99">
        <v>0.976870056210555</v>
      </c>
      <c r="AE4734" s="142">
        <v>8078.6890859082796</v>
      </c>
      <c r="AF4734" s="44">
        <v>8479.5681872262194</v>
      </c>
      <c r="AG4734" s="45">
        <v>7979.2303193996904</v>
      </c>
      <c r="AH4734" s="140">
        <v>0.98768874931923401</v>
      </c>
      <c r="AI4734" s="44">
        <v>8495.6513386411407</v>
      </c>
      <c r="AJ4734" s="45">
        <v>7892.0770525245898</v>
      </c>
      <c r="AK4734" s="46">
        <v>0.97690070364148596</v>
      </c>
    </row>
    <row r="4735" spans="1:37" x14ac:dyDescent="0.2">
      <c r="A4735" s="35" t="s">
        <v>2505</v>
      </c>
      <c r="B4735" s="35" t="s">
        <v>8746</v>
      </c>
      <c r="C4735" s="85" t="s">
        <v>962</v>
      </c>
      <c r="D4735" s="85" t="s">
        <v>962</v>
      </c>
      <c r="E4735" s="85" t="s">
        <v>12898</v>
      </c>
      <c r="F4735" s="85" t="s">
        <v>258</v>
      </c>
      <c r="G4735" s="85" t="s">
        <v>258</v>
      </c>
      <c r="H4735" s="840">
        <v>1.0597245494876999</v>
      </c>
      <c r="I4735" s="840">
        <v>1.0523114839694101</v>
      </c>
      <c r="J4735" s="86">
        <v>6439.8333333333303</v>
      </c>
      <c r="K4735" s="44">
        <v>6824.4494779425504</v>
      </c>
      <c r="L4735" s="45">
        <v>6420.9003746828303</v>
      </c>
      <c r="M4735" s="46">
        <v>0.997060023502082</v>
      </c>
      <c r="N4735" s="139">
        <v>6776.7105715156404</v>
      </c>
      <c r="O4735" s="45">
        <v>6294.5165066750096</v>
      </c>
      <c r="P4735" s="99">
        <v>0.97743469137529604</v>
      </c>
      <c r="Q4735" s="86">
        <v>6479.6695221672499</v>
      </c>
      <c r="R4735" s="44">
        <v>6866.6648652078802</v>
      </c>
      <c r="S4735" s="45">
        <v>6460.9499438757302</v>
      </c>
      <c r="T4735" s="140">
        <v>0.99711102885301695</v>
      </c>
      <c r="U4735" s="44">
        <v>6818.6306505031498</v>
      </c>
      <c r="V4735" s="45">
        <v>6333.7313937283698</v>
      </c>
      <c r="W4735" s="99">
        <v>0.97747753524471803</v>
      </c>
      <c r="X4735" s="86">
        <v>6518.9536811239304</v>
      </c>
      <c r="Y4735" s="44">
        <v>6908.29525286025</v>
      </c>
      <c r="Z4735" s="45">
        <v>6500.4389226981402</v>
      </c>
      <c r="AA4735" s="46">
        <v>0.99715985734345602</v>
      </c>
      <c r="AB4735" s="139">
        <v>6859.9698221113404</v>
      </c>
      <c r="AC4735" s="45">
        <v>6372.4027492300502</v>
      </c>
      <c r="AD4735" s="99">
        <v>0.977519255533563</v>
      </c>
      <c r="AE4735" s="142">
        <v>6562.73865684665</v>
      </c>
      <c r="AF4735" s="44">
        <v>6954.6952665323297</v>
      </c>
      <c r="AG4735" s="45">
        <v>6544.3326956785604</v>
      </c>
      <c r="AH4735" s="140">
        <v>0.99719538410250697</v>
      </c>
      <c r="AI4735" s="44">
        <v>6906.0452548896801</v>
      </c>
      <c r="AJ4735" s="45">
        <v>6415.4046708476199</v>
      </c>
      <c r="AK4735" s="46">
        <v>0.97754992333188195</v>
      </c>
    </row>
    <row r="4736" spans="1:37" x14ac:dyDescent="0.2">
      <c r="A4736" s="35" t="s">
        <v>2504</v>
      </c>
      <c r="B4736" s="35" t="s">
        <v>8745</v>
      </c>
      <c r="C4736" s="85" t="s">
        <v>962</v>
      </c>
      <c r="D4736" s="85" t="s">
        <v>962</v>
      </c>
      <c r="E4736" s="85" t="s">
        <v>12898</v>
      </c>
      <c r="F4736" s="85" t="s">
        <v>258</v>
      </c>
      <c r="G4736" s="85" t="s">
        <v>258</v>
      </c>
      <c r="H4736" s="840">
        <v>1.0597245494876999</v>
      </c>
      <c r="I4736" s="840">
        <v>1.0523114839694101</v>
      </c>
      <c r="J4736" s="86">
        <v>12221.166666666701</v>
      </c>
      <c r="K4736" s="44">
        <v>12951.070340047399</v>
      </c>
      <c r="L4736" s="45">
        <v>12185.2367238895</v>
      </c>
      <c r="M4736" s="46">
        <v>0.997060023502082</v>
      </c>
      <c r="N4736" s="139">
        <v>12860.4740308374</v>
      </c>
      <c r="O4736" s="45">
        <v>11945.392269079401</v>
      </c>
      <c r="P4736" s="99">
        <v>0.97743469137529604</v>
      </c>
      <c r="Q4736" s="86">
        <v>12281.9370256773</v>
      </c>
      <c r="R4736" s="44">
        <v>13015.4701813722</v>
      </c>
      <c r="S4736" s="45">
        <v>12246.454863981</v>
      </c>
      <c r="T4736" s="140">
        <v>0.99711102885301695</v>
      </c>
      <c r="U4736" s="44">
        <v>12924.4233775092</v>
      </c>
      <c r="V4736" s="45">
        <v>12005.317531889899</v>
      </c>
      <c r="W4736" s="99">
        <v>0.97747753524471803</v>
      </c>
      <c r="X4736" s="86">
        <v>12346.9362222702</v>
      </c>
      <c r="Y4736" s="44">
        <v>13084.3514256986</v>
      </c>
      <c r="Z4736" s="45">
        <v>12311.8691620277</v>
      </c>
      <c r="AA4736" s="46">
        <v>0.99715985734345602</v>
      </c>
      <c r="AB4736" s="139">
        <v>12992.8227785327</v>
      </c>
      <c r="AC4736" s="45">
        <v>12069.3679041139</v>
      </c>
      <c r="AD4736" s="99">
        <v>0.977519255533563</v>
      </c>
      <c r="AE4736" s="142">
        <v>12418.997445348299</v>
      </c>
      <c r="AF4736" s="44">
        <v>13160.7164728607</v>
      </c>
      <c r="AG4736" s="45">
        <v>12384.166927682199</v>
      </c>
      <c r="AH4736" s="140">
        <v>0.99719538410250697</v>
      </c>
      <c r="AI4736" s="44">
        <v>13068.653631126799</v>
      </c>
      <c r="AJ4736" s="45">
        <v>12140.1900005591</v>
      </c>
      <c r="AK4736" s="46">
        <v>0.97754992333188195</v>
      </c>
    </row>
    <row r="4737" spans="1:37" x14ac:dyDescent="0.2">
      <c r="A4737" s="35" t="s">
        <v>2503</v>
      </c>
      <c r="B4737" s="35" t="s">
        <v>8744</v>
      </c>
      <c r="C4737" s="85" t="s">
        <v>962</v>
      </c>
      <c r="D4737" s="85" t="s">
        <v>962</v>
      </c>
      <c r="E4737" s="85" t="s">
        <v>12898</v>
      </c>
      <c r="F4737" s="85" t="s">
        <v>261</v>
      </c>
      <c r="G4737" s="85" t="s">
        <v>261</v>
      </c>
      <c r="H4737" s="840">
        <v>1.04659251431374</v>
      </c>
      <c r="I4737" s="840">
        <v>1.0499083022112301</v>
      </c>
      <c r="J4737" s="86">
        <v>4778.5</v>
      </c>
      <c r="K4737" s="44">
        <v>5001.1423296481898</v>
      </c>
      <c r="L4737" s="45">
        <v>4705.4105627229801</v>
      </c>
      <c r="M4737" s="46">
        <v>0.98470452290948696</v>
      </c>
      <c r="N4737" s="139">
        <v>5016.9868221163697</v>
      </c>
      <c r="O4737" s="45">
        <v>4660.0051798463601</v>
      </c>
      <c r="P4737" s="99">
        <v>0.97520250703073397</v>
      </c>
      <c r="Q4737" s="86">
        <v>4810.3936660794398</v>
      </c>
      <c r="R4737" s="44">
        <v>5034.5220018209602</v>
      </c>
      <c r="S4737" s="45">
        <v>4737.0587153479</v>
      </c>
      <c r="T4737" s="140">
        <v>0.98475489620555101</v>
      </c>
      <c r="U4737" s="44">
        <v>5050.4722469211301</v>
      </c>
      <c r="V4737" s="45">
        <v>4691.3135881788503</v>
      </c>
      <c r="W4737" s="99">
        <v>0.97524525305687804</v>
      </c>
      <c r="X4737" s="86">
        <v>4840.5792985014996</v>
      </c>
      <c r="Y4737" s="44">
        <v>5066.1140587537002</v>
      </c>
      <c r="Z4737" s="45">
        <v>4767.0175939159399</v>
      </c>
      <c r="AA4737" s="46">
        <v>0.98480311961662803</v>
      </c>
      <c r="AB4737" s="139">
        <v>5082.1643930085402</v>
      </c>
      <c r="AC4737" s="45">
        <v>4720.9534720779702</v>
      </c>
      <c r="AD4737" s="99">
        <v>0.97528687806838399</v>
      </c>
      <c r="AE4737" s="142">
        <v>4871.6139869266899</v>
      </c>
      <c r="AF4737" s="44">
        <v>5098.5947313435699</v>
      </c>
      <c r="AG4737" s="45">
        <v>4797.7515798450104</v>
      </c>
      <c r="AH4737" s="140">
        <v>0.98483820613047601</v>
      </c>
      <c r="AI4737" s="44">
        <v>5114.7479700426902</v>
      </c>
      <c r="AJ4737" s="45">
        <v>4751.3702569480802</v>
      </c>
      <c r="AK4737" s="46">
        <v>0.97531747583012696</v>
      </c>
    </row>
    <row r="4738" spans="1:37" x14ac:dyDescent="0.2">
      <c r="A4738" s="35" t="s">
        <v>2502</v>
      </c>
      <c r="B4738" s="35" t="s">
        <v>8743</v>
      </c>
      <c r="C4738" s="85" t="s">
        <v>962</v>
      </c>
      <c r="D4738" s="85" t="s">
        <v>962</v>
      </c>
      <c r="E4738" s="85" t="s">
        <v>12898</v>
      </c>
      <c r="F4738" s="85" t="s">
        <v>262</v>
      </c>
      <c r="G4738" s="85" t="s">
        <v>262</v>
      </c>
      <c r="H4738" s="840">
        <v>1.0455592790863799</v>
      </c>
      <c r="I4738" s="840">
        <v>1.04495516666896</v>
      </c>
      <c r="J4738" s="86">
        <v>7886.3333333333303</v>
      </c>
      <c r="K4738" s="44">
        <v>8245.6289946348898</v>
      </c>
      <c r="L4738" s="45">
        <v>7758.0415053652896</v>
      </c>
      <c r="M4738" s="46">
        <v>0.98373238581917499</v>
      </c>
      <c r="N4738" s="139">
        <v>8240.8647627403407</v>
      </c>
      <c r="O4738" s="45">
        <v>7654.4894061698296</v>
      </c>
      <c r="P4738" s="99">
        <v>0.97060180981907396</v>
      </c>
      <c r="Q4738" s="86">
        <v>7947.7629236737203</v>
      </c>
      <c r="R4738" s="44">
        <v>8309.8572728257604</v>
      </c>
      <c r="S4738" s="45">
        <v>7818.8717426001103</v>
      </c>
      <c r="T4738" s="140">
        <v>0.98378270938484003</v>
      </c>
      <c r="U4738" s="44">
        <v>8305.0559305528895</v>
      </c>
      <c r="V4738" s="45">
        <v>7714.4512102486897</v>
      </c>
      <c r="W4738" s="99">
        <v>0.97064435418297601</v>
      </c>
      <c r="X4738" s="86">
        <v>8005.4797896808204</v>
      </c>
      <c r="Y4738" s="44">
        <v>8370.2036776392706</v>
      </c>
      <c r="Z4738" s="45">
        <v>7876.0382678360402</v>
      </c>
      <c r="AA4738" s="46">
        <v>0.98383088518796402</v>
      </c>
      <c r="AB4738" s="139">
        <v>8365.3674678909501</v>
      </c>
      <c r="AC4738" s="45">
        <v>7770.8054165026997</v>
      </c>
      <c r="AD4738" s="99">
        <v>0.97068578282083495</v>
      </c>
      <c r="AE4738" s="142">
        <v>8058.7262354884197</v>
      </c>
      <c r="AF4738" s="44">
        <v>8425.8759931317709</v>
      </c>
      <c r="AG4738" s="45">
        <v>7928.7062392137605</v>
      </c>
      <c r="AH4738" s="140">
        <v>0.983865937063095</v>
      </c>
      <c r="AI4738" s="44">
        <v>8421.0076165443606</v>
      </c>
      <c r="AJ4738" s="45">
        <v>7822.7364001374499</v>
      </c>
      <c r="AK4738" s="46">
        <v>0.97071623623200798</v>
      </c>
    </row>
    <row r="4739" spans="1:37" x14ac:dyDescent="0.2">
      <c r="A4739" s="35" t="s">
        <v>2501</v>
      </c>
      <c r="B4739" s="35" t="s">
        <v>13154</v>
      </c>
      <c r="C4739" s="85" t="s">
        <v>962</v>
      </c>
      <c r="D4739" s="85" t="s">
        <v>962</v>
      </c>
      <c r="E4739" s="85" t="s">
        <v>12898</v>
      </c>
      <c r="F4739" s="85" t="s">
        <v>262</v>
      </c>
      <c r="G4739" s="85" t="s">
        <v>262</v>
      </c>
      <c r="H4739" s="840">
        <v>1.0455592790863799</v>
      </c>
      <c r="I4739" s="840">
        <v>1.04495516666896</v>
      </c>
      <c r="J4739" s="86">
        <v>8159.25</v>
      </c>
      <c r="K4739" s="44">
        <v>8530.9795478855503</v>
      </c>
      <c r="L4739" s="45">
        <v>8026.5184689951002</v>
      </c>
      <c r="M4739" s="46">
        <v>0.98373238581917499</v>
      </c>
      <c r="N4739" s="139">
        <v>8526.0504436437495</v>
      </c>
      <c r="O4739" s="45">
        <v>7919.3828167662796</v>
      </c>
      <c r="P4739" s="99">
        <v>0.97060180981907396</v>
      </c>
      <c r="Q4739" s="86">
        <v>8228.6229110081604</v>
      </c>
      <c r="R4739" s="44">
        <v>8603.5130387073605</v>
      </c>
      <c r="S4739" s="45">
        <v>8095.1769418977701</v>
      </c>
      <c r="T4739" s="140">
        <v>0.98378270938484003</v>
      </c>
      <c r="U4739" s="44">
        <v>8598.5420254285891</v>
      </c>
      <c r="V4739" s="45">
        <v>7987.0663712707601</v>
      </c>
      <c r="W4739" s="99">
        <v>0.97064435418297701</v>
      </c>
      <c r="X4739" s="86">
        <v>8293.2732118403292</v>
      </c>
      <c r="Y4739" s="44">
        <v>8671.1087606381607</v>
      </c>
      <c r="Z4739" s="45">
        <v>8159.1783251104998</v>
      </c>
      <c r="AA4739" s="46">
        <v>0.98383088518796402</v>
      </c>
      <c r="AB4739" s="139">
        <v>8666.0986913098695</v>
      </c>
      <c r="AC4739" s="45">
        <v>8050.1623997822899</v>
      </c>
      <c r="AD4739" s="99">
        <v>0.97068578282083495</v>
      </c>
      <c r="AE4739" s="142">
        <v>8351.8587374645904</v>
      </c>
      <c r="AF4739" s="44">
        <v>8732.3634005747608</v>
      </c>
      <c r="AG4739" s="45">
        <v>8217.1093229542003</v>
      </c>
      <c r="AH4739" s="140">
        <v>0.983865937063095</v>
      </c>
      <c r="AI4739" s="44">
        <v>8727.31793900296</v>
      </c>
      <c r="AJ4739" s="45">
        <v>8107.2848791730403</v>
      </c>
      <c r="AK4739" s="46">
        <v>0.97071623623200798</v>
      </c>
    </row>
    <row r="4740" spans="1:37" x14ac:dyDescent="0.2">
      <c r="A4740" s="35" t="s">
        <v>2500</v>
      </c>
      <c r="B4740" s="35" t="s">
        <v>8742</v>
      </c>
      <c r="C4740" s="85" t="s">
        <v>962</v>
      </c>
      <c r="D4740" s="85" t="s">
        <v>962</v>
      </c>
      <c r="E4740" s="85" t="s">
        <v>12898</v>
      </c>
      <c r="F4740" s="85" t="s">
        <v>260</v>
      </c>
      <c r="G4740" s="85" t="s">
        <v>260</v>
      </c>
      <c r="H4740" s="840">
        <v>1.04962180089554</v>
      </c>
      <c r="I4740" s="840">
        <v>1.05161261292506</v>
      </c>
      <c r="J4740" s="86">
        <v>4437.5833333333303</v>
      </c>
      <c r="K4740" s="44">
        <v>4657.78420995738</v>
      </c>
      <c r="L4740" s="45">
        <v>4382.3561850037404</v>
      </c>
      <c r="M4740" s="46">
        <v>0.98755467916179895</v>
      </c>
      <c r="N4740" s="139">
        <v>4666.6186042393501</v>
      </c>
      <c r="O4740" s="45">
        <v>4334.5672689945804</v>
      </c>
      <c r="P4740" s="99">
        <v>0.97678554821383601</v>
      </c>
      <c r="Q4740" s="86">
        <v>4483.6586214108602</v>
      </c>
      <c r="R4740" s="44">
        <v>4706.1458368061003</v>
      </c>
      <c r="S4740" s="45">
        <v>4428.0845617274599</v>
      </c>
      <c r="T4740" s="140">
        <v>0.98760519825973703</v>
      </c>
      <c r="U4740" s="44">
        <v>4715.0719583258297</v>
      </c>
      <c r="V4740" s="45">
        <v>4379.7649142255495</v>
      </c>
      <c r="W4740" s="99">
        <v>0.97682836362938197</v>
      </c>
      <c r="X4740" s="86">
        <v>4525.9297138989796</v>
      </c>
      <c r="Y4740" s="44">
        <v>4750.5144970292904</v>
      </c>
      <c r="Z4740" s="45">
        <v>4470.0505998995204</v>
      </c>
      <c r="AA4740" s="46">
        <v>0.98765356125000103</v>
      </c>
      <c r="AB4740" s="139">
        <v>4759.5247723484499</v>
      </c>
      <c r="AC4740" s="45">
        <v>4421.24521402151</v>
      </c>
      <c r="AD4740" s="99">
        <v>0.976870056210555</v>
      </c>
      <c r="AE4740" s="142">
        <v>4571.7801814852201</v>
      </c>
      <c r="AF4740" s="44">
        <v>4798.6401473890701</v>
      </c>
      <c r="AG4740" s="45">
        <v>4515.4958496135996</v>
      </c>
      <c r="AH4740" s="140">
        <v>0.98768874931923401</v>
      </c>
      <c r="AI4740" s="44">
        <v>4807.7417023706603</v>
      </c>
      <c r="AJ4740" s="45">
        <v>4466.1752761871103</v>
      </c>
      <c r="AK4740" s="46">
        <v>0.97690070364148596</v>
      </c>
    </row>
    <row r="4741" spans="1:37" x14ac:dyDescent="0.2">
      <c r="A4741" s="35" t="s">
        <v>2499</v>
      </c>
      <c r="B4741" s="35" t="s">
        <v>8741</v>
      </c>
      <c r="C4741" s="85" t="s">
        <v>962</v>
      </c>
      <c r="D4741" s="85" t="s">
        <v>962</v>
      </c>
      <c r="E4741" s="85" t="s">
        <v>12898</v>
      </c>
      <c r="F4741" s="85" t="s">
        <v>261</v>
      </c>
      <c r="G4741" s="85" t="s">
        <v>261</v>
      </c>
      <c r="H4741" s="840">
        <v>1.04659251431374</v>
      </c>
      <c r="I4741" s="840">
        <v>1.0499083022112301</v>
      </c>
      <c r="J4741" s="86">
        <v>3881.1666666666702</v>
      </c>
      <c r="K4741" s="44">
        <v>4061.9999801373301</v>
      </c>
      <c r="L4741" s="45">
        <v>3821.8023708321998</v>
      </c>
      <c r="M4741" s="46">
        <v>0.98470452290948696</v>
      </c>
      <c r="N4741" s="139">
        <v>4074.8691055988202</v>
      </c>
      <c r="O4741" s="45">
        <v>3784.9234635374501</v>
      </c>
      <c r="P4741" s="99">
        <v>0.97520250703073397</v>
      </c>
      <c r="Q4741" s="86">
        <v>3903.6316252665401</v>
      </c>
      <c r="R4741" s="44">
        <v>4085.5116376423298</v>
      </c>
      <c r="S4741" s="45">
        <v>3844.1203559640599</v>
      </c>
      <c r="T4741" s="140">
        <v>0.98475489620555101</v>
      </c>
      <c r="U4741" s="44">
        <v>4098.4552521416599</v>
      </c>
      <c r="V4741" s="45">
        <v>3806.9982122238998</v>
      </c>
      <c r="W4741" s="99">
        <v>0.97524525305687804</v>
      </c>
      <c r="X4741" s="86">
        <v>3926.0102072811301</v>
      </c>
      <c r="Y4741" s="44">
        <v>4108.9328940597497</v>
      </c>
      <c r="Z4741" s="45">
        <v>3866.3470997771801</v>
      </c>
      <c r="AA4741" s="46">
        <v>0.98480311961662803</v>
      </c>
      <c r="AB4741" s="139">
        <v>4121.9507111904904</v>
      </c>
      <c r="AC4741" s="45">
        <v>3828.9862383238201</v>
      </c>
      <c r="AD4741" s="99">
        <v>0.97528687806838399</v>
      </c>
      <c r="AE4741" s="142">
        <v>3950.6068911710699</v>
      </c>
      <c r="AF4741" s="44">
        <v>4134.6755992958997</v>
      </c>
      <c r="AG4741" s="45">
        <v>3890.7086038276102</v>
      </c>
      <c r="AH4741" s="140">
        <v>0.98483820613047601</v>
      </c>
      <c r="AI4741" s="44">
        <v>4147.7749738133998</v>
      </c>
      <c r="AJ4741" s="45">
        <v>3853.09594109407</v>
      </c>
      <c r="AK4741" s="46">
        <v>0.97531747583012696</v>
      </c>
    </row>
    <row r="4742" spans="1:37" x14ac:dyDescent="0.2">
      <c r="A4742" s="35" t="s">
        <v>2498</v>
      </c>
      <c r="B4742" s="35" t="s">
        <v>8740</v>
      </c>
      <c r="C4742" s="85" t="s">
        <v>962</v>
      </c>
      <c r="D4742" s="85" t="s">
        <v>962</v>
      </c>
      <c r="E4742" s="85" t="s">
        <v>12898</v>
      </c>
      <c r="F4742" s="85" t="s">
        <v>258</v>
      </c>
      <c r="G4742" s="85" t="s">
        <v>258</v>
      </c>
      <c r="H4742" s="840">
        <v>1.0597245494876999</v>
      </c>
      <c r="I4742" s="840">
        <v>1.0523114839694101</v>
      </c>
      <c r="J4742" s="86">
        <v>3007.4166666666702</v>
      </c>
      <c r="K4742" s="44">
        <v>3187.0332722051398</v>
      </c>
      <c r="L4742" s="45">
        <v>2998.5749323472201</v>
      </c>
      <c r="M4742" s="46">
        <v>0.997060023502082</v>
      </c>
      <c r="N4742" s="139">
        <v>3164.7390954143202</v>
      </c>
      <c r="O4742" s="45">
        <v>2939.5533814202599</v>
      </c>
      <c r="P4742" s="99">
        <v>0.97743469137529604</v>
      </c>
      <c r="Q4742" s="86">
        <v>3031.3954116322898</v>
      </c>
      <c r="R4742" s="44">
        <v>3212.44413691112</v>
      </c>
      <c r="S4742" s="45">
        <v>3022.6377977529901</v>
      </c>
      <c r="T4742" s="140">
        <v>0.99711102885301695</v>
      </c>
      <c r="U4742" s="44">
        <v>3189.9722041128298</v>
      </c>
      <c r="V4742" s="45">
        <v>2963.12091531448</v>
      </c>
      <c r="W4742" s="99">
        <v>0.97747753524471803</v>
      </c>
      <c r="X4742" s="86">
        <v>3055.0263040865402</v>
      </c>
      <c r="Y4742" s="44">
        <v>3237.4863737711898</v>
      </c>
      <c r="Z4742" s="45">
        <v>3046.3495935634501</v>
      </c>
      <c r="AA4742" s="46">
        <v>0.99715985734345602</v>
      </c>
      <c r="AB4742" s="139">
        <v>3214.8392636188801</v>
      </c>
      <c r="AC4742" s="45">
        <v>2986.3470384061302</v>
      </c>
      <c r="AD4742" s="99">
        <v>0.977519255533563</v>
      </c>
      <c r="AE4742" s="142">
        <v>3079.0875427197102</v>
      </c>
      <c r="AF4742" s="44">
        <v>3262.9846590418301</v>
      </c>
      <c r="AG4742" s="45">
        <v>3070.45188484762</v>
      </c>
      <c r="AH4742" s="140">
        <v>0.99719538410250697</v>
      </c>
      <c r="AI4742" s="44">
        <v>3240.15918135108</v>
      </c>
      <c r="AJ4742" s="45">
        <v>3009.9617913177999</v>
      </c>
      <c r="AK4742" s="46">
        <v>0.97754992333188195</v>
      </c>
    </row>
    <row r="4743" spans="1:37" x14ac:dyDescent="0.2">
      <c r="A4743" s="35" t="s">
        <v>2497</v>
      </c>
      <c r="B4743" s="35" t="s">
        <v>8739</v>
      </c>
      <c r="C4743" s="85" t="s">
        <v>962</v>
      </c>
      <c r="D4743" s="85" t="s">
        <v>962</v>
      </c>
      <c r="E4743" s="85" t="s">
        <v>12898</v>
      </c>
      <c r="F4743" s="85" t="s">
        <v>261</v>
      </c>
      <c r="G4743" s="85" t="s">
        <v>261</v>
      </c>
      <c r="H4743" s="840">
        <v>1.04659251431374</v>
      </c>
      <c r="I4743" s="840">
        <v>1.0499083022112301</v>
      </c>
      <c r="J4743" s="86">
        <v>2760.75</v>
      </c>
      <c r="K4743" s="44">
        <v>2889.3802838916499</v>
      </c>
      <c r="L4743" s="45">
        <v>2718.5230116223702</v>
      </c>
      <c r="M4743" s="46">
        <v>0.98470452290948696</v>
      </c>
      <c r="N4743" s="139">
        <v>2898.53434532966</v>
      </c>
      <c r="O4743" s="45">
        <v>2692.2903212851002</v>
      </c>
      <c r="P4743" s="99">
        <v>0.97520250703073397</v>
      </c>
      <c r="Q4743" s="86">
        <v>2780.4703596889099</v>
      </c>
      <c r="R4743" s="44">
        <v>2910.0194647216299</v>
      </c>
      <c r="S4743" s="45">
        <v>2738.0818004580601</v>
      </c>
      <c r="T4743" s="140">
        <v>0.98475489620555101</v>
      </c>
      <c r="U4743" s="44">
        <v>2919.2389146896298</v>
      </c>
      <c r="V4743" s="45">
        <v>2711.6405195519601</v>
      </c>
      <c r="W4743" s="99">
        <v>0.97524525305687804</v>
      </c>
      <c r="X4743" s="86">
        <v>2801.0105009213999</v>
      </c>
      <c r="Y4743" s="44">
        <v>2931.5166227785098</v>
      </c>
      <c r="Z4743" s="45">
        <v>2758.4438793863301</v>
      </c>
      <c r="AA4743" s="46">
        <v>0.98480311961662803</v>
      </c>
      <c r="AB4743" s="139">
        <v>2940.80417949822</v>
      </c>
      <c r="AC4743" s="45">
        <v>2731.7887868804</v>
      </c>
      <c r="AD4743" s="99">
        <v>0.97528687806838399</v>
      </c>
      <c r="AE4743" s="142">
        <v>2822.3548895069198</v>
      </c>
      <c r="AF4743" s="44">
        <v>2953.8555000947199</v>
      </c>
      <c r="AG4743" s="45">
        <v>2779.5629264455802</v>
      </c>
      <c r="AH4743" s="140">
        <v>0.98483820613047601</v>
      </c>
      <c r="AI4743" s="44">
        <v>2963.2138302797798</v>
      </c>
      <c r="AJ4743" s="45">
        <v>2752.69204673071</v>
      </c>
      <c r="AK4743" s="46">
        <v>0.97531747583012696</v>
      </c>
    </row>
    <row r="4744" spans="1:37" x14ac:dyDescent="0.2">
      <c r="A4744" s="35" t="s">
        <v>2496</v>
      </c>
      <c r="B4744" s="35" t="s">
        <v>8738</v>
      </c>
      <c r="C4744" s="85" t="s">
        <v>962</v>
      </c>
      <c r="D4744" s="85" t="s">
        <v>962</v>
      </c>
      <c r="E4744" s="85" t="s">
        <v>12898</v>
      </c>
      <c r="F4744" s="85" t="s">
        <v>261</v>
      </c>
      <c r="G4744" s="85" t="s">
        <v>261</v>
      </c>
      <c r="H4744" s="840">
        <v>1.04659251431374</v>
      </c>
      <c r="I4744" s="840">
        <v>1.0499083022112301</v>
      </c>
      <c r="J4744" s="86">
        <v>3809.5833333333298</v>
      </c>
      <c r="K4744" s="44">
        <v>3987.08139932104</v>
      </c>
      <c r="L4744" s="45">
        <v>3751.3139387339302</v>
      </c>
      <c r="M4744" s="46">
        <v>0.98470452290948696</v>
      </c>
      <c r="N4744" s="139">
        <v>3999.7131696321999</v>
      </c>
      <c r="O4744" s="45">
        <v>3715.1152174091699</v>
      </c>
      <c r="P4744" s="99">
        <v>0.97520250703073397</v>
      </c>
      <c r="Q4744" s="86">
        <v>3833.9844357216698</v>
      </c>
      <c r="R4744" s="44">
        <v>4012.6194104216702</v>
      </c>
      <c r="S4744" s="45">
        <v>3775.5349450527901</v>
      </c>
      <c r="T4744" s="140">
        <v>0.98475489620555101</v>
      </c>
      <c r="U4744" s="44">
        <v>4025.3320896128198</v>
      </c>
      <c r="V4744" s="45">
        <v>3739.0751212315099</v>
      </c>
      <c r="W4744" s="99">
        <v>0.97524525305687804</v>
      </c>
      <c r="X4744" s="86">
        <v>3857.0547068092201</v>
      </c>
      <c r="Y4744" s="44">
        <v>4036.7645834451</v>
      </c>
      <c r="Z4744" s="45">
        <v>3798.4395077977201</v>
      </c>
      <c r="AA4744" s="46">
        <v>0.98480311961662803</v>
      </c>
      <c r="AB4744" s="139">
        <v>4049.5537587619101</v>
      </c>
      <c r="AC4744" s="45">
        <v>3761.7348435429299</v>
      </c>
      <c r="AD4744" s="99">
        <v>0.97528687806838399</v>
      </c>
      <c r="AE4744" s="142">
        <v>3881.0565436441402</v>
      </c>
      <c r="AF4744" s="44">
        <v>4061.8847262063</v>
      </c>
      <c r="AG4744" s="45">
        <v>3822.2127643334402</v>
      </c>
      <c r="AH4744" s="140">
        <v>0.98483820613047601</v>
      </c>
      <c r="AI4744" s="44">
        <v>4074.7534865232101</v>
      </c>
      <c r="AJ4744" s="45">
        <v>3785.2622717009999</v>
      </c>
      <c r="AK4744" s="46">
        <v>0.97531747583012696</v>
      </c>
    </row>
    <row r="4745" spans="1:37" x14ac:dyDescent="0.2">
      <c r="A4745" s="35" t="s">
        <v>2495</v>
      </c>
      <c r="B4745" s="35" t="s">
        <v>8737</v>
      </c>
      <c r="C4745" s="85" t="s">
        <v>962</v>
      </c>
      <c r="D4745" s="85" t="s">
        <v>962</v>
      </c>
      <c r="E4745" s="85" t="s">
        <v>12898</v>
      </c>
      <c r="F4745" s="85" t="s">
        <v>259</v>
      </c>
      <c r="G4745" s="85" t="s">
        <v>259</v>
      </c>
      <c r="H4745" s="840">
        <v>1.05736811182116</v>
      </c>
      <c r="I4745" s="840">
        <v>1.0521317566500299</v>
      </c>
      <c r="J4745" s="86">
        <v>11273.75</v>
      </c>
      <c r="K4745" s="44">
        <v>11920.5037506438</v>
      </c>
      <c r="L4745" s="45">
        <v>11215.6104673798</v>
      </c>
      <c r="M4745" s="46">
        <v>0.99484292869540003</v>
      </c>
      <c r="N4745" s="139">
        <v>11861.470391533299</v>
      </c>
      <c r="O4745" s="45">
        <v>11017.472324518199</v>
      </c>
      <c r="P4745" s="99">
        <v>0.97726775247971398</v>
      </c>
      <c r="Q4745" s="86">
        <v>11444.8826299171</v>
      </c>
      <c r="R4745" s="44">
        <v>12101.4539364103</v>
      </c>
      <c r="S4745" s="45">
        <v>11386.443006330899</v>
      </c>
      <c r="T4745" s="140">
        <v>0.99489382062919296</v>
      </c>
      <c r="U4745" s="44">
        <v>12041.5244660682</v>
      </c>
      <c r="V4745" s="45">
        <v>11185.2049844431</v>
      </c>
      <c r="W4745" s="99">
        <v>0.97731058903170698</v>
      </c>
      <c r="X4745" s="86">
        <v>11607.867350786701</v>
      </c>
      <c r="Y4745" s="44">
        <v>12273.7887829719</v>
      </c>
      <c r="Z4745" s="45">
        <v>11549.1610322782</v>
      </c>
      <c r="AA4745" s="46">
        <v>0.994942540543026</v>
      </c>
      <c r="AB4745" s="139">
        <v>12213.005866743801</v>
      </c>
      <c r="AC4745" s="45">
        <v>11344.9758788659</v>
      </c>
      <c r="AD4745" s="99">
        <v>0.977352302195023</v>
      </c>
      <c r="AE4745" s="142">
        <v>11771.053268990299</v>
      </c>
      <c r="AF4745" s="44">
        <v>12446.3363691786</v>
      </c>
      <c r="AG4745" s="45">
        <v>11711.9389017949</v>
      </c>
      <c r="AH4745" s="140">
        <v>0.99497798830363005</v>
      </c>
      <c r="AI4745" s="44">
        <v>12384.698953523901</v>
      </c>
      <c r="AJ4745" s="45">
        <v>11504.8269423407</v>
      </c>
      <c r="AK4745" s="46">
        <v>0.97738296475550002</v>
      </c>
    </row>
    <row r="4746" spans="1:37" x14ac:dyDescent="0.2">
      <c r="A4746" s="35" t="s">
        <v>2494</v>
      </c>
      <c r="B4746" s="35" t="s">
        <v>8736</v>
      </c>
      <c r="C4746" s="85" t="s">
        <v>956</v>
      </c>
      <c r="D4746" s="85" t="s">
        <v>956</v>
      </c>
      <c r="E4746" s="85" t="s">
        <v>12898</v>
      </c>
      <c r="F4746" s="85" t="s">
        <v>214</v>
      </c>
      <c r="G4746" s="85" t="s">
        <v>214</v>
      </c>
      <c r="H4746" s="840">
        <v>1.04255355458909</v>
      </c>
      <c r="I4746" s="840">
        <v>1.04381061611556</v>
      </c>
      <c r="J4746" s="86">
        <v>4801.5</v>
      </c>
      <c r="K4746" s="44">
        <v>5005.8208923595002</v>
      </c>
      <c r="L4746" s="45">
        <v>4709.8124687174704</v>
      </c>
      <c r="M4746" s="46">
        <v>0.980904398358319</v>
      </c>
      <c r="N4746" s="139">
        <v>5011.8566732788604</v>
      </c>
      <c r="O4746" s="45">
        <v>4655.24006464798</v>
      </c>
      <c r="P4746" s="99">
        <v>0.96953869929146697</v>
      </c>
      <c r="Q4746" s="86">
        <v>4794.6160126374398</v>
      </c>
      <c r="R4746" s="44">
        <v>4998.64396686492</v>
      </c>
      <c r="S4746" s="45">
        <v>4703.30052378243</v>
      </c>
      <c r="T4746" s="140">
        <v>0.98095457725617197</v>
      </c>
      <c r="U4746" s="44">
        <v>5004.6710941886204</v>
      </c>
      <c r="V4746" s="45">
        <v>4648.7695329572298</v>
      </c>
      <c r="W4746" s="99">
        <v>0.96958119705607204</v>
      </c>
      <c r="X4746" s="86">
        <v>4787.4188614872501</v>
      </c>
      <c r="Y4746" s="44">
        <v>4991.1405513503696</v>
      </c>
      <c r="Z4746" s="45">
        <v>4696.4704201404702</v>
      </c>
      <c r="AA4746" s="46">
        <v>0.98100261456576898</v>
      </c>
      <c r="AB4746" s="139">
        <v>4997.1586314122596</v>
      </c>
      <c r="AC4746" s="45">
        <v>4641.9894295321101</v>
      </c>
      <c r="AD4746" s="99">
        <v>0.96962258031670101</v>
      </c>
      <c r="AE4746" s="142">
        <v>4783.1787068631102</v>
      </c>
      <c r="AF4746" s="44">
        <v>4986.7199630749601</v>
      </c>
      <c r="AG4746" s="45">
        <v>4692.4779947714997</v>
      </c>
      <c r="AH4746" s="140">
        <v>0.981037565675423</v>
      </c>
      <c r="AI4746" s="44">
        <v>4992.7327130016001</v>
      </c>
      <c r="AJ4746" s="45">
        <v>4638.02358442493</v>
      </c>
      <c r="AK4746" s="46">
        <v>0.96965300037192803</v>
      </c>
    </row>
    <row r="4747" spans="1:37" x14ac:dyDescent="0.2">
      <c r="A4747" s="35" t="s">
        <v>2493</v>
      </c>
      <c r="B4747" s="35" t="s">
        <v>8735</v>
      </c>
      <c r="C4747" s="85" t="s">
        <v>956</v>
      </c>
      <c r="D4747" s="85" t="s">
        <v>956</v>
      </c>
      <c r="E4747" s="85" t="s">
        <v>12898</v>
      </c>
      <c r="F4747" s="85" t="s">
        <v>214</v>
      </c>
      <c r="G4747" s="85" t="s">
        <v>214</v>
      </c>
      <c r="H4747" s="840">
        <v>1.04255355458909</v>
      </c>
      <c r="I4747" s="840">
        <v>1.04381061611556</v>
      </c>
      <c r="J4747" s="86">
        <v>10352.5</v>
      </c>
      <c r="K4747" s="44">
        <v>10793.0356738835</v>
      </c>
      <c r="L4747" s="45">
        <v>10154.8127840045</v>
      </c>
      <c r="M4747" s="46">
        <v>0.980904398358319</v>
      </c>
      <c r="N4747" s="139">
        <v>10806.049403336299</v>
      </c>
      <c r="O4747" s="45">
        <v>10037.149384414901</v>
      </c>
      <c r="P4747" s="99">
        <v>0.96953869929146597</v>
      </c>
      <c r="Q4747" s="86">
        <v>10355.0922758087</v>
      </c>
      <c r="R4747" s="44">
        <v>10795.7382602423</v>
      </c>
      <c r="S4747" s="45">
        <v>10157.8751658646</v>
      </c>
      <c r="T4747" s="140">
        <v>0.98095457725617197</v>
      </c>
      <c r="U4747" s="44">
        <v>10808.7552483453</v>
      </c>
      <c r="V4747" s="45">
        <v>10040.102764404701</v>
      </c>
      <c r="W4747" s="99">
        <v>0.96958119705607204</v>
      </c>
      <c r="X4747" s="86">
        <v>10362.440129873999</v>
      </c>
      <c r="Y4747" s="44">
        <v>10803.398791616701</v>
      </c>
      <c r="Z4747" s="45">
        <v>10165.5808606877</v>
      </c>
      <c r="AA4747" s="46">
        <v>0.98100261456576898</v>
      </c>
      <c r="AB4747" s="139">
        <v>10816.4250164244</v>
      </c>
      <c r="AC4747" s="45">
        <v>10047.655937105799</v>
      </c>
      <c r="AD4747" s="99">
        <v>0.96962258031670101</v>
      </c>
      <c r="AE4747" s="142">
        <v>10377.648511916899</v>
      </c>
      <c r="AF4747" s="44">
        <v>10819.2543443751</v>
      </c>
      <c r="AG4747" s="45">
        <v>10180.8630335661</v>
      </c>
      <c r="AH4747" s="140">
        <v>0.981037565675423</v>
      </c>
      <c r="AI4747" s="44">
        <v>10832.299687054699</v>
      </c>
      <c r="AJ4747" s="45">
        <v>10062.718016385499</v>
      </c>
      <c r="AK4747" s="46">
        <v>0.96965300037192803</v>
      </c>
    </row>
    <row r="4748" spans="1:37" x14ac:dyDescent="0.2">
      <c r="A4748" s="35" t="s">
        <v>2492</v>
      </c>
      <c r="B4748" s="35" t="s">
        <v>7826</v>
      </c>
      <c r="C4748" s="85" t="s">
        <v>956</v>
      </c>
      <c r="D4748" s="85" t="s">
        <v>956</v>
      </c>
      <c r="E4748" s="85" t="s">
        <v>12898</v>
      </c>
      <c r="F4748" s="85" t="s">
        <v>214</v>
      </c>
      <c r="G4748" s="85" t="s">
        <v>214</v>
      </c>
      <c r="H4748" s="840">
        <v>1.04255355458909</v>
      </c>
      <c r="I4748" s="840">
        <v>1.04381061611556</v>
      </c>
      <c r="J4748" s="86">
        <v>7696.5</v>
      </c>
      <c r="K4748" s="44">
        <v>8024.0134328949098</v>
      </c>
      <c r="L4748" s="45">
        <v>7549.5307019647998</v>
      </c>
      <c r="M4748" s="46">
        <v>0.980904398358319</v>
      </c>
      <c r="N4748" s="139">
        <v>8033.6884069334101</v>
      </c>
      <c r="O4748" s="45">
        <v>7462.0545990967703</v>
      </c>
      <c r="P4748" s="99">
        <v>0.96953869929146697</v>
      </c>
      <c r="Q4748" s="86">
        <v>7683.4970610596902</v>
      </c>
      <c r="R4748" s="44">
        <v>8010.4571726825798</v>
      </c>
      <c r="S4748" s="45">
        <v>7537.1616113808404</v>
      </c>
      <c r="T4748" s="140">
        <v>0.98095457725617197</v>
      </c>
      <c r="U4748" s="44">
        <v>8020.1158012268097</v>
      </c>
      <c r="V4748" s="45">
        <v>7449.7742780390699</v>
      </c>
      <c r="W4748" s="99">
        <v>0.96958119705607204</v>
      </c>
      <c r="X4748" s="86">
        <v>7671.8668522682701</v>
      </c>
      <c r="Y4748" s="44">
        <v>7998.3320571664799</v>
      </c>
      <c r="Z4748" s="45">
        <v>7526.1214406756399</v>
      </c>
      <c r="AA4748" s="46">
        <v>0.98100261456576898</v>
      </c>
      <c r="AB4748" s="139">
        <v>8007.9760658226896</v>
      </c>
      <c r="AC4748" s="45">
        <v>7438.8153331425301</v>
      </c>
      <c r="AD4748" s="99">
        <v>0.96962258031670101</v>
      </c>
      <c r="AE4748" s="142">
        <v>7664.1621553422601</v>
      </c>
      <c r="AF4748" s="44">
        <v>7990.29949799923</v>
      </c>
      <c r="AG4748" s="45">
        <v>7518.8309838186697</v>
      </c>
      <c r="AH4748" s="140">
        <v>0.981037565675423</v>
      </c>
      <c r="AI4748" s="44">
        <v>7999.9338213773599</v>
      </c>
      <c r="AJ4748" s="45">
        <v>7431.5778292646</v>
      </c>
      <c r="AK4748" s="46">
        <v>0.96965300037192803</v>
      </c>
    </row>
    <row r="4749" spans="1:37" x14ac:dyDescent="0.2">
      <c r="A4749" s="35" t="s">
        <v>2491</v>
      </c>
      <c r="B4749" s="35" t="s">
        <v>8734</v>
      </c>
      <c r="C4749" s="85" t="s">
        <v>956</v>
      </c>
      <c r="D4749" s="85" t="s">
        <v>956</v>
      </c>
      <c r="E4749" s="85" t="s">
        <v>12898</v>
      </c>
      <c r="F4749" s="85" t="s">
        <v>214</v>
      </c>
      <c r="G4749" s="85" t="s">
        <v>214</v>
      </c>
      <c r="H4749" s="840">
        <v>1.04255355458909</v>
      </c>
      <c r="I4749" s="840">
        <v>1.04381061611556</v>
      </c>
      <c r="J4749" s="86">
        <v>10505.25</v>
      </c>
      <c r="K4749" s="44">
        <v>10952.285729347001</v>
      </c>
      <c r="L4749" s="45">
        <v>10304.6459308537</v>
      </c>
      <c r="M4749" s="46">
        <v>0.980904398358319</v>
      </c>
      <c r="N4749" s="139">
        <v>10965.491474947999</v>
      </c>
      <c r="O4749" s="45">
        <v>10185.246420731701</v>
      </c>
      <c r="P4749" s="99">
        <v>0.96953869929146597</v>
      </c>
      <c r="Q4749" s="86">
        <v>10495.086807773299</v>
      </c>
      <c r="R4749" s="44">
        <v>10941.690057165</v>
      </c>
      <c r="S4749" s="45">
        <v>10295.203442786</v>
      </c>
      <c r="T4749" s="140">
        <v>0.98095457725617197</v>
      </c>
      <c r="U4749" s="44">
        <v>10954.8830270081</v>
      </c>
      <c r="V4749" s="45">
        <v>10175.838830288199</v>
      </c>
      <c r="W4749" s="99">
        <v>0.96958119705607204</v>
      </c>
      <c r="X4749" s="86">
        <v>10486.2166062136</v>
      </c>
      <c r="Y4749" s="44">
        <v>10932.4423969991</v>
      </c>
      <c r="Z4749" s="45">
        <v>10287.005907598499</v>
      </c>
      <c r="AA4749" s="46">
        <v>0.98100261456576898</v>
      </c>
      <c r="AB4749" s="139">
        <v>10945.624216452999</v>
      </c>
      <c r="AC4749" s="45">
        <v>10167.672403476699</v>
      </c>
      <c r="AD4749" s="99">
        <v>0.96962258031670101</v>
      </c>
      <c r="AE4749" s="142">
        <v>10481.7431306171</v>
      </c>
      <c r="AF4749" s="44">
        <v>10927.7785591146</v>
      </c>
      <c r="AG4749" s="45">
        <v>10282.9837648957</v>
      </c>
      <c r="AH4749" s="140">
        <v>0.981037565675423</v>
      </c>
      <c r="AI4749" s="44">
        <v>10940.9547551345</v>
      </c>
      <c r="AJ4749" s="45">
        <v>10163.6536757307</v>
      </c>
      <c r="AK4749" s="46">
        <v>0.96965300037192803</v>
      </c>
    </row>
    <row r="4750" spans="1:37" x14ac:dyDescent="0.2">
      <c r="A4750" s="35" t="s">
        <v>2490</v>
      </c>
      <c r="B4750" s="35" t="s">
        <v>8733</v>
      </c>
      <c r="C4750" s="85" t="s">
        <v>956</v>
      </c>
      <c r="D4750" s="85" t="s">
        <v>956</v>
      </c>
      <c r="E4750" s="85" t="s">
        <v>12898</v>
      </c>
      <c r="F4750" s="85" t="s">
        <v>214</v>
      </c>
      <c r="G4750" s="85" t="s">
        <v>214</v>
      </c>
      <c r="H4750" s="840">
        <v>1.04255355458909</v>
      </c>
      <c r="I4750" s="840">
        <v>1.04381061611556</v>
      </c>
      <c r="J4750" s="86">
        <v>15372.916666666701</v>
      </c>
      <c r="K4750" s="44">
        <v>16027.088915235099</v>
      </c>
      <c r="L4750" s="45">
        <v>15079.3615739292</v>
      </c>
      <c r="M4750" s="46">
        <v>0.980904398358319</v>
      </c>
      <c r="N4750" s="139">
        <v>16046.4136173265</v>
      </c>
      <c r="O4750" s="45">
        <v>14904.637629316099</v>
      </c>
      <c r="P4750" s="99">
        <v>0.96953869929146597</v>
      </c>
      <c r="Q4750" s="86">
        <v>15352.2028989093</v>
      </c>
      <c r="R4750" s="44">
        <v>16005.493703030699</v>
      </c>
      <c r="S4750" s="45">
        <v>15059.8137046505</v>
      </c>
      <c r="T4750" s="140">
        <v>0.98095457725617197</v>
      </c>
      <c r="U4750" s="44">
        <v>16024.792366641601</v>
      </c>
      <c r="V4750" s="45">
        <v>14885.207264172101</v>
      </c>
      <c r="W4750" s="99">
        <v>0.96958119705607204</v>
      </c>
      <c r="X4750" s="86">
        <v>15339.844508837199</v>
      </c>
      <c r="Y4750" s="44">
        <v>15992.6094195321</v>
      </c>
      <c r="Z4750" s="45">
        <v>15048.4275702017</v>
      </c>
      <c r="AA4750" s="46">
        <v>0.98100261456576898</v>
      </c>
      <c r="AB4750" s="139">
        <v>16011.8925478862</v>
      </c>
      <c r="AC4750" s="45">
        <v>14873.859614315699</v>
      </c>
      <c r="AD4750" s="99">
        <v>0.96962258031670101</v>
      </c>
      <c r="AE4750" s="142">
        <v>15341.716739967</v>
      </c>
      <c r="AF4750" s="44">
        <v>15994.5613207515</v>
      </c>
      <c r="AG4750" s="45">
        <v>15050.8004438591</v>
      </c>
      <c r="AH4750" s="140">
        <v>0.981037565675423</v>
      </c>
      <c r="AI4750" s="44">
        <v>16013.846802615401</v>
      </c>
      <c r="AJ4750" s="45">
        <v>14876.1416677652</v>
      </c>
      <c r="AK4750" s="46">
        <v>0.96965300037192803</v>
      </c>
    </row>
    <row r="4751" spans="1:37" x14ac:dyDescent="0.2">
      <c r="A4751" s="35" t="s">
        <v>2489</v>
      </c>
      <c r="B4751" s="35" t="s">
        <v>8732</v>
      </c>
      <c r="C4751" s="85" t="s">
        <v>956</v>
      </c>
      <c r="D4751" s="85" t="s">
        <v>956</v>
      </c>
      <c r="E4751" s="85" t="s">
        <v>12898</v>
      </c>
      <c r="F4751" s="85" t="s">
        <v>214</v>
      </c>
      <c r="G4751" s="85" t="s">
        <v>214</v>
      </c>
      <c r="H4751" s="840">
        <v>1.04255355458909</v>
      </c>
      <c r="I4751" s="840">
        <v>1.04381061611556</v>
      </c>
      <c r="J4751" s="86">
        <v>6598.3333333333303</v>
      </c>
      <c r="K4751" s="44">
        <v>6879.1158710303298</v>
      </c>
      <c r="L4751" s="45">
        <v>6472.3341885009804</v>
      </c>
      <c r="M4751" s="46">
        <v>0.980904398358319</v>
      </c>
      <c r="N4751" s="139">
        <v>6887.4103820025002</v>
      </c>
      <c r="O4751" s="45">
        <v>6397.3395174915304</v>
      </c>
      <c r="P4751" s="99">
        <v>0.96953869929146597</v>
      </c>
      <c r="Q4751" s="86">
        <v>6595.9486660584998</v>
      </c>
      <c r="R4751" s="44">
        <v>6876.6297276864398</v>
      </c>
      <c r="S4751" s="45">
        <v>6470.3260353168198</v>
      </c>
      <c r="T4751" s="140">
        <v>0.98095457725617197</v>
      </c>
      <c r="U4751" s="44">
        <v>6884.9212409851298</v>
      </c>
      <c r="V4751" s="45">
        <v>6395.3078033574002</v>
      </c>
      <c r="W4751" s="99">
        <v>0.96958119705607204</v>
      </c>
      <c r="X4751" s="86">
        <v>6597.7606814342098</v>
      </c>
      <c r="Y4751" s="44">
        <v>6878.5188507573603</v>
      </c>
      <c r="Z4751" s="45">
        <v>6472.4204787662002</v>
      </c>
      <c r="AA4751" s="46">
        <v>0.98100261456576898</v>
      </c>
      <c r="AB4751" s="139">
        <v>6886.8126418708598</v>
      </c>
      <c r="AC4751" s="45">
        <v>6397.3377362443198</v>
      </c>
      <c r="AD4751" s="99">
        <v>0.96962258031670101</v>
      </c>
      <c r="AE4751" s="142">
        <v>6602.2385090123698</v>
      </c>
      <c r="AF4751" s="44">
        <v>6883.1872258158</v>
      </c>
      <c r="AG4751" s="45">
        <v>6477.0439948900303</v>
      </c>
      <c r="AH4751" s="140">
        <v>0.981037565675423</v>
      </c>
      <c r="AI4751" s="44">
        <v>6891.4866458340703</v>
      </c>
      <c r="AJ4751" s="45">
        <v>6401.8803794349296</v>
      </c>
      <c r="AK4751" s="46">
        <v>0.96965300037192803</v>
      </c>
    </row>
    <row r="4752" spans="1:37" x14ac:dyDescent="0.2">
      <c r="A4752" s="35" t="s">
        <v>2488</v>
      </c>
      <c r="B4752" s="35" t="s">
        <v>8731</v>
      </c>
      <c r="C4752" s="85" t="s">
        <v>956</v>
      </c>
      <c r="D4752" s="85" t="s">
        <v>956</v>
      </c>
      <c r="E4752" s="85" t="s">
        <v>12898</v>
      </c>
      <c r="F4752" s="85" t="s">
        <v>214</v>
      </c>
      <c r="G4752" s="85" t="s">
        <v>214</v>
      </c>
      <c r="H4752" s="840">
        <v>1.04255355458909</v>
      </c>
      <c r="I4752" s="840">
        <v>1.04381061611556</v>
      </c>
      <c r="J4752" s="86">
        <v>7317.1666666666697</v>
      </c>
      <c r="K4752" s="44">
        <v>7628.5381178541102</v>
      </c>
      <c r="L4752" s="45">
        <v>7177.4409668542103</v>
      </c>
      <c r="M4752" s="46">
        <v>0.980904398358319</v>
      </c>
      <c r="N4752" s="139">
        <v>7637.7362465535698</v>
      </c>
      <c r="O4752" s="45">
        <v>7094.2762524988702</v>
      </c>
      <c r="P4752" s="99">
        <v>0.96953869929146597</v>
      </c>
      <c r="Q4752" s="86">
        <v>7315.9764836510703</v>
      </c>
      <c r="R4752" s="44">
        <v>7627.2972883205903</v>
      </c>
      <c r="S4752" s="45">
        <v>7176.6406187360299</v>
      </c>
      <c r="T4752" s="140">
        <v>0.98095457725617197</v>
      </c>
      <c r="U4752" s="44">
        <v>7636.49392088677</v>
      </c>
      <c r="V4752" s="45">
        <v>7093.4332366524804</v>
      </c>
      <c r="W4752" s="99">
        <v>0.96958119705607204</v>
      </c>
      <c r="X4752" s="86">
        <v>7317.8477371429999</v>
      </c>
      <c r="Y4752" s="44">
        <v>7629.2481703001404</v>
      </c>
      <c r="Z4752" s="45">
        <v>7178.8277631314804</v>
      </c>
      <c r="AA4752" s="46">
        <v>0.98100261456576898</v>
      </c>
      <c r="AB4752" s="139">
        <v>7638.4471551470897</v>
      </c>
      <c r="AC4752" s="45">
        <v>7095.5504052533297</v>
      </c>
      <c r="AD4752" s="99">
        <v>0.96962258031670101</v>
      </c>
      <c r="AE4752" s="142">
        <v>7322.8079648482699</v>
      </c>
      <c r="AF4752" s="44">
        <v>7634.41947332584</v>
      </c>
      <c r="AG4752" s="45">
        <v>7183.9496997433398</v>
      </c>
      <c r="AH4752" s="140">
        <v>0.981037565675423</v>
      </c>
      <c r="AI4752" s="44">
        <v>7643.6246934842002</v>
      </c>
      <c r="AJ4752" s="45">
        <v>7100.5827142625703</v>
      </c>
      <c r="AK4752" s="46">
        <v>0.96965300037192803</v>
      </c>
    </row>
    <row r="4753" spans="1:37" x14ac:dyDescent="0.2">
      <c r="A4753" s="35" t="s">
        <v>2487</v>
      </c>
      <c r="B4753" s="35" t="s">
        <v>8730</v>
      </c>
      <c r="C4753" s="85" t="s">
        <v>956</v>
      </c>
      <c r="D4753" s="85" t="s">
        <v>956</v>
      </c>
      <c r="E4753" s="85" t="s">
        <v>12898</v>
      </c>
      <c r="F4753" s="85" t="s">
        <v>214</v>
      </c>
      <c r="G4753" s="85" t="s">
        <v>214</v>
      </c>
      <c r="H4753" s="840">
        <v>1.04255355458909</v>
      </c>
      <c r="I4753" s="840">
        <v>1.04381061611556</v>
      </c>
      <c r="J4753" s="86">
        <v>3816.8333333333298</v>
      </c>
      <c r="K4753" s="44">
        <v>3979.2531589407799</v>
      </c>
      <c r="L4753" s="45">
        <v>3743.9486044673099</v>
      </c>
      <c r="M4753" s="46">
        <v>0.980904398358319</v>
      </c>
      <c r="N4753" s="139">
        <v>3984.0511532770702</v>
      </c>
      <c r="O4753" s="45">
        <v>3700.56762541231</v>
      </c>
      <c r="P4753" s="99">
        <v>0.96953869929146597</v>
      </c>
      <c r="Q4753" s="86">
        <v>3813.18858086502</v>
      </c>
      <c r="R4753" s="44">
        <v>3975.4533092993402</v>
      </c>
      <c r="S4753" s="45">
        <v>3740.5647923405099</v>
      </c>
      <c r="T4753" s="140">
        <v>0.98095457725617197</v>
      </c>
      <c r="U4753" s="44">
        <v>3980.2467219575401</v>
      </c>
      <c r="V4753" s="45">
        <v>3697.1959488356501</v>
      </c>
      <c r="W4753" s="99">
        <v>0.96958119705607204</v>
      </c>
      <c r="X4753" s="86">
        <v>3810.6383187783799</v>
      </c>
      <c r="Y4753" s="44">
        <v>3972.79452449578</v>
      </c>
      <c r="Z4753" s="45">
        <v>3738.2461538860998</v>
      </c>
      <c r="AA4753" s="46">
        <v>0.98100261456576898</v>
      </c>
      <c r="AB4753" s="139">
        <v>3977.58473131762</v>
      </c>
      <c r="AC4753" s="45">
        <v>3694.8809593075898</v>
      </c>
      <c r="AD4753" s="99">
        <v>0.96962258031670101</v>
      </c>
      <c r="AE4753" s="142">
        <v>3809.1163605554302</v>
      </c>
      <c r="AF4753" s="44">
        <v>3971.20780154051</v>
      </c>
      <c r="AG4753" s="45">
        <v>3736.88624173373</v>
      </c>
      <c r="AH4753" s="140">
        <v>0.981037565675423</v>
      </c>
      <c r="AI4753" s="44">
        <v>3975.9960951672301</v>
      </c>
      <c r="AJ4753" s="45">
        <v>3693.5211077783702</v>
      </c>
      <c r="AK4753" s="46">
        <v>0.96965300037192803</v>
      </c>
    </row>
    <row r="4754" spans="1:37" x14ac:dyDescent="0.2">
      <c r="A4754" s="35" t="s">
        <v>2486</v>
      </c>
      <c r="B4754" s="35" t="s">
        <v>8729</v>
      </c>
      <c r="C4754" s="85" t="s">
        <v>956</v>
      </c>
      <c r="D4754" s="85" t="s">
        <v>956</v>
      </c>
      <c r="E4754" s="85" t="s">
        <v>12898</v>
      </c>
      <c r="F4754" s="85" t="s">
        <v>214</v>
      </c>
      <c r="G4754" s="85" t="s">
        <v>214</v>
      </c>
      <c r="H4754" s="840">
        <v>1.04255355458909</v>
      </c>
      <c r="I4754" s="840">
        <v>1.04381061611556</v>
      </c>
      <c r="J4754" s="86">
        <v>4086.25</v>
      </c>
      <c r="K4754" s="44">
        <v>4260.1344624396597</v>
      </c>
      <c r="L4754" s="45">
        <v>4008.2205977916801</v>
      </c>
      <c r="M4754" s="46">
        <v>0.980904398358319</v>
      </c>
      <c r="N4754" s="139">
        <v>4265.27113010221</v>
      </c>
      <c r="O4754" s="45">
        <v>3961.77750997975</v>
      </c>
      <c r="P4754" s="99">
        <v>0.96953869929146597</v>
      </c>
      <c r="Q4754" s="86">
        <v>4081.3917608386801</v>
      </c>
      <c r="R4754" s="44">
        <v>4255.0694879329803</v>
      </c>
      <c r="S4754" s="45">
        <v>4003.6599293703298</v>
      </c>
      <c r="T4754" s="140">
        <v>0.98095457725617197</v>
      </c>
      <c r="U4754" s="44">
        <v>4260.20004848999</v>
      </c>
      <c r="V4754" s="45">
        <v>3957.24070912876</v>
      </c>
      <c r="W4754" s="99">
        <v>0.96958119705607204</v>
      </c>
      <c r="X4754" s="86">
        <v>4076.24595232395</v>
      </c>
      <c r="Y4754" s="44">
        <v>4249.7047069747096</v>
      </c>
      <c r="Z4754" s="45">
        <v>3998.8079368429298</v>
      </c>
      <c r="AA4754" s="46">
        <v>0.98100261456576898</v>
      </c>
      <c r="AB4754" s="139">
        <v>4254.8287989338196</v>
      </c>
      <c r="AC4754" s="45">
        <v>3952.42011829786</v>
      </c>
      <c r="AD4754" s="99">
        <v>0.96962258031670101</v>
      </c>
      <c r="AE4754" s="142">
        <v>4074.5578768677901</v>
      </c>
      <c r="AF4754" s="44">
        <v>4247.9447979074803</v>
      </c>
      <c r="AG4754" s="45">
        <v>3997.294340726</v>
      </c>
      <c r="AH4754" s="140">
        <v>0.981037565675423</v>
      </c>
      <c r="AI4754" s="44">
        <v>4253.0667678518803</v>
      </c>
      <c r="AJ4754" s="45">
        <v>3950.9072704939299</v>
      </c>
      <c r="AK4754" s="46">
        <v>0.96965300037192803</v>
      </c>
    </row>
    <row r="4755" spans="1:37" x14ac:dyDescent="0.2">
      <c r="A4755" s="35" t="s">
        <v>2485</v>
      </c>
      <c r="B4755" s="35" t="s">
        <v>8728</v>
      </c>
      <c r="C4755" s="85" t="s">
        <v>956</v>
      </c>
      <c r="D4755" s="85" t="s">
        <v>956</v>
      </c>
      <c r="E4755" s="85" t="s">
        <v>12898</v>
      </c>
      <c r="F4755" s="85" t="s">
        <v>214</v>
      </c>
      <c r="G4755" s="85" t="s">
        <v>214</v>
      </c>
      <c r="H4755" s="840">
        <v>1.04255355458909</v>
      </c>
      <c r="I4755" s="840">
        <v>1.04381061611556</v>
      </c>
      <c r="J4755" s="86">
        <v>5360.1666666666697</v>
      </c>
      <c r="K4755" s="44">
        <v>5588.2608115232697</v>
      </c>
      <c r="L4755" s="45">
        <v>5257.81105926698</v>
      </c>
      <c r="M4755" s="46">
        <v>0.980904398358319</v>
      </c>
      <c r="N4755" s="139">
        <v>5594.9988708154197</v>
      </c>
      <c r="O4755" s="45">
        <v>5196.8890179854798</v>
      </c>
      <c r="P4755" s="99">
        <v>0.96953869929146697</v>
      </c>
      <c r="Q4755" s="86">
        <v>5357.7361943280703</v>
      </c>
      <c r="R4755" s="44">
        <v>5585.7269139473301</v>
      </c>
      <c r="S4755" s="45">
        <v>5255.6958435571796</v>
      </c>
      <c r="T4755" s="140">
        <v>0.98095457725617197</v>
      </c>
      <c r="U4755" s="44">
        <v>5592.4619179862102</v>
      </c>
      <c r="V4755" s="45">
        <v>5194.7602728072497</v>
      </c>
      <c r="W4755" s="99">
        <v>0.96958119705607304</v>
      </c>
      <c r="X4755" s="86">
        <v>5356.7611798014505</v>
      </c>
      <c r="Y4755" s="44">
        <v>5584.7104090868397</v>
      </c>
      <c r="Z4755" s="45">
        <v>5254.9967229896401</v>
      </c>
      <c r="AA4755" s="46">
        <v>0.98100261456576898</v>
      </c>
      <c r="AB4755" s="139">
        <v>5591.4441874724698</v>
      </c>
      <c r="AC4755" s="45">
        <v>5194.0365972994196</v>
      </c>
      <c r="AD4755" s="99">
        <v>0.96962258031670101</v>
      </c>
      <c r="AE4755" s="142">
        <v>5356.9906054849198</v>
      </c>
      <c r="AF4755" s="44">
        <v>5584.9495976486496</v>
      </c>
      <c r="AG4755" s="45">
        <v>5255.4090229510302</v>
      </c>
      <c r="AH4755" s="140">
        <v>0.981037565675423</v>
      </c>
      <c r="AI4755" s="44">
        <v>5591.6836644364803</v>
      </c>
      <c r="AJ4755" s="45">
        <v>5194.42201357268</v>
      </c>
      <c r="AK4755" s="46">
        <v>0.96965300037192803</v>
      </c>
    </row>
    <row r="4756" spans="1:37" x14ac:dyDescent="0.2">
      <c r="A4756" s="35" t="s">
        <v>2484</v>
      </c>
      <c r="B4756" s="35" t="s">
        <v>8727</v>
      </c>
      <c r="C4756" s="85" t="s">
        <v>956</v>
      </c>
      <c r="D4756" s="85" t="s">
        <v>956</v>
      </c>
      <c r="E4756" s="85" t="s">
        <v>12898</v>
      </c>
      <c r="F4756" s="85" t="s">
        <v>214</v>
      </c>
      <c r="G4756" s="85" t="s">
        <v>214</v>
      </c>
      <c r="H4756" s="840">
        <v>1.04255355458909</v>
      </c>
      <c r="I4756" s="840">
        <v>1.04381061611556</v>
      </c>
      <c r="J4756" s="86">
        <v>10508.75</v>
      </c>
      <c r="K4756" s="44">
        <v>10955.9346667881</v>
      </c>
      <c r="L4756" s="45">
        <v>10308.079096248</v>
      </c>
      <c r="M4756" s="46">
        <v>0.980904398358319</v>
      </c>
      <c r="N4756" s="139">
        <v>10969.1448121044</v>
      </c>
      <c r="O4756" s="45">
        <v>10188.639806179201</v>
      </c>
      <c r="P4756" s="99">
        <v>0.96953869929146597</v>
      </c>
      <c r="Q4756" s="86">
        <v>10505.800116632199</v>
      </c>
      <c r="R4756" s="44">
        <v>10952.859255397399</v>
      </c>
      <c r="S4756" s="45">
        <v>10305.712712148799</v>
      </c>
      <c r="T4756" s="140">
        <v>0.98095457725617197</v>
      </c>
      <c r="U4756" s="44">
        <v>10966.0656925288</v>
      </c>
      <c r="V4756" s="45">
        <v>10186.2262531161</v>
      </c>
      <c r="W4756" s="99">
        <v>0.96958119705607304</v>
      </c>
      <c r="X4756" s="86">
        <v>10506.0832624987</v>
      </c>
      <c r="Y4756" s="44">
        <v>10953.154450127</v>
      </c>
      <c r="Z4756" s="45">
        <v>10306.495149356901</v>
      </c>
      <c r="AA4756" s="46">
        <v>0.98100261456576898</v>
      </c>
      <c r="AB4756" s="139">
        <v>10966.3612431902</v>
      </c>
      <c r="AC4756" s="45">
        <v>10186.9355620061</v>
      </c>
      <c r="AD4756" s="99">
        <v>0.96962258031670101</v>
      </c>
      <c r="AE4756" s="142">
        <v>10510.608167009899</v>
      </c>
      <c r="AF4756" s="44">
        <v>10957.8719054092</v>
      </c>
      <c r="AG4756" s="45">
        <v>10311.3014499316</v>
      </c>
      <c r="AH4756" s="140">
        <v>0.981037565675423</v>
      </c>
      <c r="AI4756" s="44">
        <v>10971.0843865558</v>
      </c>
      <c r="AJ4756" s="45">
        <v>10191.6427448748</v>
      </c>
      <c r="AK4756" s="46">
        <v>0.96965300037192803</v>
      </c>
    </row>
    <row r="4757" spans="1:37" x14ac:dyDescent="0.2">
      <c r="A4757" s="35" t="s">
        <v>2483</v>
      </c>
      <c r="B4757" s="35" t="s">
        <v>8726</v>
      </c>
      <c r="C4757" s="85" t="s">
        <v>956</v>
      </c>
      <c r="D4757" s="85" t="s">
        <v>956</v>
      </c>
      <c r="E4757" s="85" t="s">
        <v>12898</v>
      </c>
      <c r="F4757" s="85" t="s">
        <v>214</v>
      </c>
      <c r="G4757" s="85" t="s">
        <v>214</v>
      </c>
      <c r="H4757" s="840">
        <v>1.04255355458909</v>
      </c>
      <c r="I4757" s="840">
        <v>1.04381061611556</v>
      </c>
      <c r="J4757" s="86">
        <v>18184.416666666701</v>
      </c>
      <c r="K4757" s="44">
        <v>18958.2282339624</v>
      </c>
      <c r="L4757" s="45">
        <v>17837.174289913699</v>
      </c>
      <c r="M4757" s="46">
        <v>0.980904398358319</v>
      </c>
      <c r="N4757" s="139">
        <v>18981.087164535398</v>
      </c>
      <c r="O4757" s="45">
        <v>17630.495682374101</v>
      </c>
      <c r="P4757" s="99">
        <v>0.96953869929146597</v>
      </c>
      <c r="Q4757" s="86">
        <v>18172.568061559599</v>
      </c>
      <c r="R4757" s="44">
        <v>18945.875428591102</v>
      </c>
      <c r="S4757" s="45">
        <v>17826.463820486199</v>
      </c>
      <c r="T4757" s="140">
        <v>0.98095457725617197</v>
      </c>
      <c r="U4757" s="44">
        <v>18968.7194647385</v>
      </c>
      <c r="V4757" s="45">
        <v>17619.780294709901</v>
      </c>
      <c r="W4757" s="99">
        <v>0.96958119705607204</v>
      </c>
      <c r="X4757" s="86">
        <v>18165.224136036399</v>
      </c>
      <c r="Y4757" s="44">
        <v>18938.218992932201</v>
      </c>
      <c r="Z4757" s="45">
        <v>17820.132371624899</v>
      </c>
      <c r="AA4757" s="46">
        <v>0.98100261456576898</v>
      </c>
      <c r="AB4757" s="139">
        <v>18961.053797313401</v>
      </c>
      <c r="AC4757" s="45">
        <v>17613.411498814799</v>
      </c>
      <c r="AD4757" s="99">
        <v>0.96962258031670101</v>
      </c>
      <c r="AE4757" s="142">
        <v>18165.053979011402</v>
      </c>
      <c r="AF4757" s="44">
        <v>18938.041595121002</v>
      </c>
      <c r="AG4757" s="45">
        <v>17820.600335931998</v>
      </c>
      <c r="AH4757" s="140">
        <v>0.981037565675423</v>
      </c>
      <c r="AI4757" s="44">
        <v>18960.876185604298</v>
      </c>
      <c r="AJ4757" s="45">
        <v>17613.799092666399</v>
      </c>
      <c r="AK4757" s="46">
        <v>0.96965300037192803</v>
      </c>
    </row>
    <row r="4758" spans="1:37" x14ac:dyDescent="0.2">
      <c r="A4758" s="35" t="s">
        <v>2482</v>
      </c>
      <c r="B4758" s="35" t="s">
        <v>8725</v>
      </c>
      <c r="C4758" s="85" t="s">
        <v>956</v>
      </c>
      <c r="D4758" s="85" t="s">
        <v>956</v>
      </c>
      <c r="E4758" s="85" t="s">
        <v>12898</v>
      </c>
      <c r="F4758" s="85" t="s">
        <v>214</v>
      </c>
      <c r="G4758" s="85" t="s">
        <v>214</v>
      </c>
      <c r="H4758" s="840">
        <v>1.04255355458909</v>
      </c>
      <c r="I4758" s="840">
        <v>1.04381061611556</v>
      </c>
      <c r="J4758" s="86">
        <v>20699.75</v>
      </c>
      <c r="K4758" s="44">
        <v>21580.597941605502</v>
      </c>
      <c r="L4758" s="45">
        <v>20304.475819917599</v>
      </c>
      <c r="M4758" s="46">
        <v>0.980904398358319</v>
      </c>
      <c r="N4758" s="139">
        <v>21606.6188009381</v>
      </c>
      <c r="O4758" s="45">
        <v>20069.208690658499</v>
      </c>
      <c r="P4758" s="99">
        <v>0.96953869929146597</v>
      </c>
      <c r="Q4758" s="86">
        <v>20659.808192986198</v>
      </c>
      <c r="R4758" s="44">
        <v>21538.956468726599</v>
      </c>
      <c r="S4758" s="45">
        <v>20266.333412144399</v>
      </c>
      <c r="T4758" s="140">
        <v>0.98095457725617197</v>
      </c>
      <c r="U4758" s="44">
        <v>21564.9271187503</v>
      </c>
      <c r="V4758" s="45">
        <v>20031.361558704499</v>
      </c>
      <c r="W4758" s="99">
        <v>0.96958119705607204</v>
      </c>
      <c r="X4758" s="86">
        <v>20624.963696677201</v>
      </c>
      <c r="Y4758" s="44">
        <v>21502.629215241701</v>
      </c>
      <c r="Z4758" s="45">
        <v>20233.143311764401</v>
      </c>
      <c r="AA4758" s="46">
        <v>0.98100261456576898</v>
      </c>
      <c r="AB4758" s="139">
        <v>21528.556063589702</v>
      </c>
      <c r="AC4758" s="45">
        <v>19998.430518510399</v>
      </c>
      <c r="AD4758" s="99">
        <v>0.96962258031670101</v>
      </c>
      <c r="AE4758" s="142">
        <v>20596.6214414442</v>
      </c>
      <c r="AF4758" s="44">
        <v>21473.080896303502</v>
      </c>
      <c r="AG4758" s="45">
        <v>20206.059360052699</v>
      </c>
      <c r="AH4758" s="140">
        <v>0.981037565675423</v>
      </c>
      <c r="AI4758" s="44">
        <v>21498.972116692901</v>
      </c>
      <c r="AJ4758" s="45">
        <v>19971.575778221199</v>
      </c>
      <c r="AK4758" s="46">
        <v>0.96965300037192803</v>
      </c>
    </row>
    <row r="4759" spans="1:37" x14ac:dyDescent="0.2">
      <c r="A4759" s="35" t="s">
        <v>2481</v>
      </c>
      <c r="B4759" s="35" t="s">
        <v>8724</v>
      </c>
      <c r="C4759" s="85" t="s">
        <v>956</v>
      </c>
      <c r="D4759" s="85" t="s">
        <v>956</v>
      </c>
      <c r="E4759" s="85" t="s">
        <v>12898</v>
      </c>
      <c r="F4759" s="85" t="s">
        <v>214</v>
      </c>
      <c r="G4759" s="85" t="s">
        <v>214</v>
      </c>
      <c r="H4759" s="840">
        <v>1.04255355458909</v>
      </c>
      <c r="I4759" s="840">
        <v>1.04381061611556</v>
      </c>
      <c r="J4759" s="86">
        <v>4422.5833333333303</v>
      </c>
      <c r="K4759" s="44">
        <v>4610.7799746331202</v>
      </c>
      <c r="L4759" s="45">
        <v>4338.1314437728597</v>
      </c>
      <c r="M4759" s="46">
        <v>0.980904398358319</v>
      </c>
      <c r="N4759" s="139">
        <v>4616.3394339890701</v>
      </c>
      <c r="O4759" s="45">
        <v>4287.8656925081204</v>
      </c>
      <c r="P4759" s="99">
        <v>0.96953869929146597</v>
      </c>
      <c r="Q4759" s="86">
        <v>4418.7307298201604</v>
      </c>
      <c r="R4759" s="44">
        <v>4606.7634291460399</v>
      </c>
      <c r="S4759" s="45">
        <v>4334.5741350795997</v>
      </c>
      <c r="T4759" s="140">
        <v>0.98095457725617197</v>
      </c>
      <c r="U4759" s="44">
        <v>4612.3180455423399</v>
      </c>
      <c r="V4759" s="45">
        <v>4284.3182304874899</v>
      </c>
      <c r="W4759" s="99">
        <v>0.96958119705607204</v>
      </c>
      <c r="X4759" s="86">
        <v>4416.1020541637099</v>
      </c>
      <c r="Y4759" s="44">
        <v>4604.02289399654</v>
      </c>
      <c r="Z4759" s="45">
        <v>4332.2076613238596</v>
      </c>
      <c r="AA4759" s="46">
        <v>0.98100261456576898</v>
      </c>
      <c r="AB4759" s="139">
        <v>4609.5742059858103</v>
      </c>
      <c r="AC4759" s="45">
        <v>4281.9522687000999</v>
      </c>
      <c r="AD4759" s="99">
        <v>0.96962258031670101</v>
      </c>
      <c r="AE4759" s="142">
        <v>4420.25197043157</v>
      </c>
      <c r="AF4759" s="44">
        <v>4608.3494039528496</v>
      </c>
      <c r="AG4759" s="45">
        <v>4336.4332327441798</v>
      </c>
      <c r="AH4759" s="140">
        <v>0.981037565675423</v>
      </c>
      <c r="AI4759" s="44">
        <v>4613.9059326422002</v>
      </c>
      <c r="AJ4759" s="45">
        <v>4286.1105855288997</v>
      </c>
      <c r="AK4759" s="46">
        <v>0.96965300037192803</v>
      </c>
    </row>
    <row r="4760" spans="1:37" x14ac:dyDescent="0.2">
      <c r="A4760" s="35" t="s">
        <v>2480</v>
      </c>
      <c r="B4760" s="35" t="s">
        <v>8723</v>
      </c>
      <c r="C4760" s="85" t="s">
        <v>956</v>
      </c>
      <c r="D4760" s="85" t="s">
        <v>956</v>
      </c>
      <c r="E4760" s="85" t="s">
        <v>12898</v>
      </c>
      <c r="F4760" s="85" t="s">
        <v>214</v>
      </c>
      <c r="G4760" s="85" t="s">
        <v>214</v>
      </c>
      <c r="H4760" s="840">
        <v>1.04255355458909</v>
      </c>
      <c r="I4760" s="840">
        <v>1.04381061611556</v>
      </c>
      <c r="J4760" s="86">
        <v>9396.5833333333303</v>
      </c>
      <c r="K4760" s="44">
        <v>9796.4413551592406</v>
      </c>
      <c r="L4760" s="45">
        <v>9217.1499212071394</v>
      </c>
      <c r="M4760" s="46">
        <v>0.980904398358319</v>
      </c>
      <c r="N4760" s="139">
        <v>9808.2534385478702</v>
      </c>
      <c r="O4760" s="45">
        <v>9110.3511827838702</v>
      </c>
      <c r="P4760" s="99">
        <v>0.96953869929146597</v>
      </c>
      <c r="Q4760" s="86">
        <v>9387.1955132386502</v>
      </c>
      <c r="R4760" s="44">
        <v>9786.6540499496805</v>
      </c>
      <c r="S4760" s="45">
        <v>9208.4124063100498</v>
      </c>
      <c r="T4760" s="140">
        <v>0.98095457725617197</v>
      </c>
      <c r="U4760" s="44">
        <v>9798.4543322708596</v>
      </c>
      <c r="V4760" s="45">
        <v>9101.6482627253208</v>
      </c>
      <c r="W4760" s="99">
        <v>0.96958119705607204</v>
      </c>
      <c r="X4760" s="86">
        <v>9379.9234278949207</v>
      </c>
      <c r="Y4760" s="44">
        <v>9779.0725115253008</v>
      </c>
      <c r="Z4760" s="45">
        <v>9201.7294071916294</v>
      </c>
      <c r="AA4760" s="46">
        <v>0.98100261456576898</v>
      </c>
      <c r="AB4760" s="139">
        <v>9790.8636523877703</v>
      </c>
      <c r="AC4760" s="45">
        <v>9094.9855573285495</v>
      </c>
      <c r="AD4760" s="99">
        <v>0.96962258031670101</v>
      </c>
      <c r="AE4760" s="142">
        <v>9374.2862087212907</v>
      </c>
      <c r="AF4760" s="44">
        <v>9773.19540863783</v>
      </c>
      <c r="AG4760" s="45">
        <v>9196.5269221486196</v>
      </c>
      <c r="AH4760" s="140">
        <v>0.981037565675423</v>
      </c>
      <c r="AI4760" s="44">
        <v>9784.9794631689601</v>
      </c>
      <c r="AJ4760" s="45">
        <v>9089.8047486317791</v>
      </c>
      <c r="AK4760" s="46">
        <v>0.96965300037192803</v>
      </c>
    </row>
    <row r="4761" spans="1:37" x14ac:dyDescent="0.2">
      <c r="A4761" s="35" t="s">
        <v>2479</v>
      </c>
      <c r="B4761" s="35" t="s">
        <v>8452</v>
      </c>
      <c r="C4761" s="85" t="s">
        <v>956</v>
      </c>
      <c r="D4761" s="85" t="s">
        <v>956</v>
      </c>
      <c r="E4761" s="85" t="s">
        <v>12898</v>
      </c>
      <c r="F4761" s="85" t="s">
        <v>214</v>
      </c>
      <c r="G4761" s="85" t="s">
        <v>214</v>
      </c>
      <c r="H4761" s="840">
        <v>1.04255355458909</v>
      </c>
      <c r="I4761" s="840">
        <v>1.04381061611556</v>
      </c>
      <c r="J4761" s="86">
        <v>7140.5</v>
      </c>
      <c r="K4761" s="44">
        <v>7444.3536565433797</v>
      </c>
      <c r="L4761" s="45">
        <v>7004.1478564775798</v>
      </c>
      <c r="M4761" s="46">
        <v>0.980904398358319</v>
      </c>
      <c r="N4761" s="139">
        <v>7453.32970437315</v>
      </c>
      <c r="O4761" s="45">
        <v>6922.9910822907204</v>
      </c>
      <c r="P4761" s="99">
        <v>0.96953869929146597</v>
      </c>
      <c r="Q4761" s="86">
        <v>7129.8240367501403</v>
      </c>
      <c r="R4761" s="44">
        <v>7433.2233931085702</v>
      </c>
      <c r="S4761" s="45">
        <v>6994.0335238811203</v>
      </c>
      <c r="T4761" s="140">
        <v>0.98095457725617197</v>
      </c>
      <c r="U4761" s="44">
        <v>7442.18602059569</v>
      </c>
      <c r="V4761" s="45">
        <v>6912.9433243513604</v>
      </c>
      <c r="W4761" s="99">
        <v>0.96958119705607204</v>
      </c>
      <c r="X4761" s="86">
        <v>7120.9225158969002</v>
      </c>
      <c r="Y4761" s="44">
        <v>7423.9430809017704</v>
      </c>
      <c r="Z4761" s="45">
        <v>6985.6436062151097</v>
      </c>
      <c r="AA4761" s="46">
        <v>0.98100261456576898</v>
      </c>
      <c r="AB4761" s="139">
        <v>7432.8945186295005</v>
      </c>
      <c r="AC4761" s="45">
        <v>6904.6072640992397</v>
      </c>
      <c r="AD4761" s="99">
        <v>0.96962258031670101</v>
      </c>
      <c r="AE4761" s="142">
        <v>7116.3042872489596</v>
      </c>
      <c r="AF4761" s="44">
        <v>7419.1283302089596</v>
      </c>
      <c r="AG4761" s="45">
        <v>6981.3618345682899</v>
      </c>
      <c r="AH4761" s="140">
        <v>0.981037565675423</v>
      </c>
      <c r="AI4761" s="44">
        <v>7428.0739625391298</v>
      </c>
      <c r="AJ4761" s="45">
        <v>6900.3458036905604</v>
      </c>
      <c r="AK4761" s="46">
        <v>0.96965300037192803</v>
      </c>
    </row>
    <row r="4762" spans="1:37" x14ac:dyDescent="0.2">
      <c r="A4762" s="35" t="s">
        <v>2478</v>
      </c>
      <c r="B4762" s="35" t="s">
        <v>8722</v>
      </c>
      <c r="C4762" s="85" t="s">
        <v>956</v>
      </c>
      <c r="D4762" s="85" t="s">
        <v>956</v>
      </c>
      <c r="E4762" s="85" t="s">
        <v>12898</v>
      </c>
      <c r="F4762" s="85" t="s">
        <v>214</v>
      </c>
      <c r="G4762" s="85" t="s">
        <v>214</v>
      </c>
      <c r="H4762" s="840">
        <v>1.04255355458909</v>
      </c>
      <c r="I4762" s="840">
        <v>1.04381061611556</v>
      </c>
      <c r="J4762" s="86">
        <v>16174.916666666701</v>
      </c>
      <c r="K4762" s="44">
        <v>16863.216866015598</v>
      </c>
      <c r="L4762" s="45">
        <v>15866.046901412599</v>
      </c>
      <c r="M4762" s="46">
        <v>0.980904398358319</v>
      </c>
      <c r="N4762" s="139">
        <v>16883.549731451199</v>
      </c>
      <c r="O4762" s="45">
        <v>15682.2076661479</v>
      </c>
      <c r="P4762" s="99">
        <v>0.96953869929146597</v>
      </c>
      <c r="Q4762" s="86">
        <v>16172.3033273576</v>
      </c>
      <c r="R4762" s="44">
        <v>16860.4923198295</v>
      </c>
      <c r="S4762" s="45">
        <v>15864.294973746601</v>
      </c>
      <c r="T4762" s="140">
        <v>0.98095457725617197</v>
      </c>
      <c r="U4762" s="44">
        <v>16880.821900136802</v>
      </c>
      <c r="V4762" s="45">
        <v>15680.3612192933</v>
      </c>
      <c r="W4762" s="99">
        <v>0.96958119705607204</v>
      </c>
      <c r="X4762" s="86">
        <v>16170.1064301274</v>
      </c>
      <c r="Y4762" s="44">
        <v>16858.201936813199</v>
      </c>
      <c r="Z4762" s="45">
        <v>15862.9166857618</v>
      </c>
      <c r="AA4762" s="46">
        <v>0.98100261456576998</v>
      </c>
      <c r="AB4762" s="139">
        <v>16878.528755485499</v>
      </c>
      <c r="AC4762" s="45">
        <v>15678.9003207758</v>
      </c>
      <c r="AD4762" s="99">
        <v>0.96962258031670101</v>
      </c>
      <c r="AE4762" s="142">
        <v>16208.366210956299</v>
      </c>
      <c r="AF4762" s="44">
        <v>16898.089807314202</v>
      </c>
      <c r="AG4762" s="45">
        <v>15901.0161311724</v>
      </c>
      <c r="AH4762" s="140">
        <v>0.981037565675423</v>
      </c>
      <c r="AI4762" s="44">
        <v>16918.464720884898</v>
      </c>
      <c r="AJ4762" s="45">
        <v>15716.4909275808</v>
      </c>
      <c r="AK4762" s="46">
        <v>0.96965300037192803</v>
      </c>
    </row>
    <row r="4763" spans="1:37" x14ac:dyDescent="0.2">
      <c r="A4763" s="35" t="s">
        <v>2477</v>
      </c>
      <c r="B4763" s="35" t="s">
        <v>8721</v>
      </c>
      <c r="C4763" s="85" t="s">
        <v>956</v>
      </c>
      <c r="D4763" s="85" t="s">
        <v>956</v>
      </c>
      <c r="E4763" s="85" t="s">
        <v>12898</v>
      </c>
      <c r="F4763" s="85" t="s">
        <v>214</v>
      </c>
      <c r="G4763" s="85" t="s">
        <v>214</v>
      </c>
      <c r="H4763" s="840">
        <v>1.04255355458909</v>
      </c>
      <c r="I4763" s="840">
        <v>1.04381061611556</v>
      </c>
      <c r="J4763" s="86">
        <v>14985.666666666701</v>
      </c>
      <c r="K4763" s="44">
        <v>15623.360051220499</v>
      </c>
      <c r="L4763" s="45">
        <v>14699.506345665</v>
      </c>
      <c r="M4763" s="46">
        <v>0.980904398358319</v>
      </c>
      <c r="N4763" s="139">
        <v>15642.197956235699</v>
      </c>
      <c r="O4763" s="45">
        <v>14529.1837680155</v>
      </c>
      <c r="P4763" s="99">
        <v>0.96953869929146597</v>
      </c>
      <c r="Q4763" s="86">
        <v>15003.209320156901</v>
      </c>
      <c r="R4763" s="44">
        <v>15641.6492069737</v>
      </c>
      <c r="S4763" s="45">
        <v>14717.4668561403</v>
      </c>
      <c r="T4763" s="140">
        <v>0.98095457725617197</v>
      </c>
      <c r="U4763" s="44">
        <v>15660.509164183701</v>
      </c>
      <c r="V4763" s="45">
        <v>14546.829652320501</v>
      </c>
      <c r="W4763" s="99">
        <v>0.96958119705607204</v>
      </c>
      <c r="X4763" s="86">
        <v>15022.664190559501</v>
      </c>
      <c r="Y4763" s="44">
        <v>15661.931951266</v>
      </c>
      <c r="Z4763" s="45">
        <v>14737.2728486824</v>
      </c>
      <c r="AA4763" s="46">
        <v>0.98100261456576898</v>
      </c>
      <c r="AB4763" s="139">
        <v>15680.816364445</v>
      </c>
      <c r="AC4763" s="45">
        <v>14566.3144156816</v>
      </c>
      <c r="AD4763" s="99">
        <v>0.96962258031670101</v>
      </c>
      <c r="AE4763" s="142">
        <v>15049.431660239699</v>
      </c>
      <c r="AF4763" s="44">
        <v>15689.8384719284</v>
      </c>
      <c r="AG4763" s="45">
        <v>14764.0578007602</v>
      </c>
      <c r="AH4763" s="140">
        <v>0.981037565675423</v>
      </c>
      <c r="AI4763" s="44">
        <v>15708.7565334638</v>
      </c>
      <c r="AJ4763" s="45">
        <v>14592.726563243699</v>
      </c>
      <c r="AK4763" s="46">
        <v>0.96965300037192803</v>
      </c>
    </row>
    <row r="4764" spans="1:37" x14ac:dyDescent="0.2">
      <c r="A4764" s="35" t="s">
        <v>2476</v>
      </c>
      <c r="B4764" s="35" t="s">
        <v>8720</v>
      </c>
      <c r="C4764" s="85" t="s">
        <v>956</v>
      </c>
      <c r="D4764" s="85" t="s">
        <v>956</v>
      </c>
      <c r="E4764" s="85" t="s">
        <v>12898</v>
      </c>
      <c r="F4764" s="85" t="s">
        <v>214</v>
      </c>
      <c r="G4764" s="85" t="s">
        <v>214</v>
      </c>
      <c r="H4764" s="840">
        <v>1.04255355458909</v>
      </c>
      <c r="I4764" s="840">
        <v>1.04381061611556</v>
      </c>
      <c r="J4764" s="86">
        <v>8111.25</v>
      </c>
      <c r="K4764" s="44">
        <v>8456.4125196607292</v>
      </c>
      <c r="L4764" s="45">
        <v>7956.3608011839196</v>
      </c>
      <c r="M4764" s="46">
        <v>0.980904398358319</v>
      </c>
      <c r="N4764" s="139">
        <v>8466.6088599673294</v>
      </c>
      <c r="O4764" s="45">
        <v>7864.1707746279099</v>
      </c>
      <c r="P4764" s="99">
        <v>0.96953869929146597</v>
      </c>
      <c r="Q4764" s="86">
        <v>8109.4949245170801</v>
      </c>
      <c r="R4764" s="44">
        <v>8454.5827594774491</v>
      </c>
      <c r="S4764" s="45">
        <v>7955.04616544073</v>
      </c>
      <c r="T4764" s="140">
        <v>0.98095457725617197</v>
      </c>
      <c r="U4764" s="44">
        <v>8464.7768935461809</v>
      </c>
      <c r="V4764" s="45">
        <v>7862.8137964334201</v>
      </c>
      <c r="W4764" s="99">
        <v>0.96958119705607204</v>
      </c>
      <c r="X4764" s="86">
        <v>8108.2651153412598</v>
      </c>
      <c r="Y4764" s="44">
        <v>8453.3006175497303</v>
      </c>
      <c r="Z4764" s="45">
        <v>7954.2292777421999</v>
      </c>
      <c r="AA4764" s="46">
        <v>0.98100261456576898</v>
      </c>
      <c r="AB4764" s="139">
        <v>8463.4932056726702</v>
      </c>
      <c r="AC4764" s="45">
        <v>7861.9569430290903</v>
      </c>
      <c r="AD4764" s="99">
        <v>0.96962258031670101</v>
      </c>
      <c r="AE4764" s="142">
        <v>8111.3219999994899</v>
      </c>
      <c r="AF4764" s="44">
        <v>8456.4875835161292</v>
      </c>
      <c r="AG4764" s="45">
        <v>7957.5115892889999</v>
      </c>
      <c r="AH4764" s="140">
        <v>0.981037565675423</v>
      </c>
      <c r="AI4764" s="44">
        <v>8466.6840143311601</v>
      </c>
      <c r="AJ4764" s="45">
        <v>7865.1677142823301</v>
      </c>
      <c r="AK4764" s="46">
        <v>0.96965300037192803</v>
      </c>
    </row>
    <row r="4765" spans="1:37" x14ac:dyDescent="0.2">
      <c r="A4765" s="35" t="s">
        <v>2475</v>
      </c>
      <c r="B4765" s="35" t="s">
        <v>8719</v>
      </c>
      <c r="C4765" s="85" t="s">
        <v>956</v>
      </c>
      <c r="D4765" s="85" t="s">
        <v>956</v>
      </c>
      <c r="E4765" s="85" t="s">
        <v>12898</v>
      </c>
      <c r="F4765" s="85" t="s">
        <v>214</v>
      </c>
      <c r="G4765" s="85" t="s">
        <v>214</v>
      </c>
      <c r="H4765" s="840">
        <v>1.04255355458909</v>
      </c>
      <c r="I4765" s="840">
        <v>1.04381061611556</v>
      </c>
      <c r="J4765" s="86">
        <v>25020.666666666701</v>
      </c>
      <c r="K4765" s="44">
        <v>26085.384971521999</v>
      </c>
      <c r="L4765" s="45">
        <v>24542.881983190699</v>
      </c>
      <c r="M4765" s="46">
        <v>0.980904398358319</v>
      </c>
      <c r="N4765" s="139">
        <v>26116.8374889554</v>
      </c>
      <c r="O4765" s="45">
        <v>24258.5046154054</v>
      </c>
      <c r="P4765" s="99">
        <v>0.96953869929146597</v>
      </c>
      <c r="Q4765" s="86">
        <v>25008.1852524186</v>
      </c>
      <c r="R4765" s="44">
        <v>26072.3724287314</v>
      </c>
      <c r="S4765" s="45">
        <v>24531.893792230399</v>
      </c>
      <c r="T4765" s="140">
        <v>0.98095457725617197</v>
      </c>
      <c r="U4765" s="44">
        <v>26103.809256259199</v>
      </c>
      <c r="V4765" s="45">
        <v>24247.4661932401</v>
      </c>
      <c r="W4765" s="99">
        <v>0.96958119705607204</v>
      </c>
      <c r="X4765" s="86">
        <v>25007.290620809901</v>
      </c>
      <c r="Y4765" s="44">
        <v>26071.439727367699</v>
      </c>
      <c r="Z4765" s="45">
        <v>24532.217482220502</v>
      </c>
      <c r="AA4765" s="46">
        <v>0.98100261456576898</v>
      </c>
      <c r="AB4765" s="139">
        <v>26102.875430288401</v>
      </c>
      <c r="AC4765" s="45">
        <v>24247.633658479299</v>
      </c>
      <c r="AD4765" s="99">
        <v>0.96962258031670101</v>
      </c>
      <c r="AE4765" s="142">
        <v>25015.465284781902</v>
      </c>
      <c r="AF4765" s="44">
        <v>26079.9622523492</v>
      </c>
      <c r="AG4765" s="45">
        <v>24541.111167220399</v>
      </c>
      <c r="AH4765" s="140">
        <v>0.981037565675423</v>
      </c>
      <c r="AI4765" s="44">
        <v>26111.408231325498</v>
      </c>
      <c r="AJ4765" s="45">
        <v>24256.320969088501</v>
      </c>
      <c r="AK4765" s="46">
        <v>0.96965300037192803</v>
      </c>
    </row>
    <row r="4766" spans="1:37" x14ac:dyDescent="0.2">
      <c r="A4766" s="35" t="s">
        <v>2474</v>
      </c>
      <c r="B4766" s="35" t="s">
        <v>8718</v>
      </c>
      <c r="C4766" s="85" t="s">
        <v>956</v>
      </c>
      <c r="D4766" s="85" t="s">
        <v>956</v>
      </c>
      <c r="E4766" s="85" t="s">
        <v>12898</v>
      </c>
      <c r="F4766" s="85" t="s">
        <v>214</v>
      </c>
      <c r="G4766" s="85" t="s">
        <v>214</v>
      </c>
      <c r="H4766" s="840">
        <v>1.04255355458909</v>
      </c>
      <c r="I4766" s="840">
        <v>1.04381061611556</v>
      </c>
      <c r="J4766" s="86">
        <v>18679.333333333299</v>
      </c>
      <c r="K4766" s="44">
        <v>19474.205364021102</v>
      </c>
      <c r="L4766" s="45">
        <v>18322.6402250678</v>
      </c>
      <c r="M4766" s="46">
        <v>0.980904398358319</v>
      </c>
      <c r="N4766" s="139">
        <v>19497.6864352946</v>
      </c>
      <c r="O4766" s="45">
        <v>18110.3365436317</v>
      </c>
      <c r="P4766" s="99">
        <v>0.96953869929146597</v>
      </c>
      <c r="Q4766" s="86">
        <v>18680.492539622399</v>
      </c>
      <c r="R4766" s="44">
        <v>19475.413898658298</v>
      </c>
      <c r="S4766" s="45">
        <v>18324.7146621424</v>
      </c>
      <c r="T4766" s="140">
        <v>0.98095457725617197</v>
      </c>
      <c r="U4766" s="44">
        <v>19498.896427125401</v>
      </c>
      <c r="V4766" s="45">
        <v>18112.254318164101</v>
      </c>
      <c r="W4766" s="99">
        <v>0.96958119705607204</v>
      </c>
      <c r="X4766" s="86">
        <v>18693.285076351502</v>
      </c>
      <c r="Y4766" s="44">
        <v>19488.7508032974</v>
      </c>
      <c r="Z4766" s="45">
        <v>18338.161534724099</v>
      </c>
      <c r="AA4766" s="46">
        <v>0.98100261456576898</v>
      </c>
      <c r="AB4766" s="139">
        <v>19512.249412770201</v>
      </c>
      <c r="AC4766" s="45">
        <v>18125.4313103276</v>
      </c>
      <c r="AD4766" s="99">
        <v>0.96962258031670101</v>
      </c>
      <c r="AE4766" s="142">
        <v>18715.739546226399</v>
      </c>
      <c r="AF4766" s="44">
        <v>19512.160790681901</v>
      </c>
      <c r="AG4766" s="45">
        <v>18360.843564245199</v>
      </c>
      <c r="AH4766" s="140">
        <v>0.981037565675423</v>
      </c>
      <c r="AI4766" s="44">
        <v>19535.687626804902</v>
      </c>
      <c r="AJ4766" s="45">
        <v>18147.773005178002</v>
      </c>
      <c r="AK4766" s="46">
        <v>0.96965300037192803</v>
      </c>
    </row>
    <row r="4767" spans="1:37" x14ac:dyDescent="0.2">
      <c r="A4767" s="35" t="s">
        <v>2473</v>
      </c>
      <c r="B4767" s="35" t="s">
        <v>8717</v>
      </c>
      <c r="C4767" s="85" t="s">
        <v>956</v>
      </c>
      <c r="D4767" s="85" t="s">
        <v>956</v>
      </c>
      <c r="E4767" s="85" t="s">
        <v>12898</v>
      </c>
      <c r="F4767" s="85" t="s">
        <v>214</v>
      </c>
      <c r="G4767" s="85" t="s">
        <v>214</v>
      </c>
      <c r="H4767" s="840">
        <v>1.04255355458909</v>
      </c>
      <c r="I4767" s="840">
        <v>1.04381061611556</v>
      </c>
      <c r="J4767" s="86">
        <v>17826.75</v>
      </c>
      <c r="K4767" s="44">
        <v>18585.341579271</v>
      </c>
      <c r="L4767" s="45">
        <v>17486.337483434199</v>
      </c>
      <c r="M4767" s="46">
        <v>0.980904398358319</v>
      </c>
      <c r="N4767" s="139">
        <v>18607.750900838098</v>
      </c>
      <c r="O4767" s="45">
        <v>17283.724007594101</v>
      </c>
      <c r="P4767" s="99">
        <v>0.96953869929146597</v>
      </c>
      <c r="Q4767" s="86">
        <v>17817.481379752899</v>
      </c>
      <c r="R4767" s="44">
        <v>18575.678546286301</v>
      </c>
      <c r="S4767" s="45">
        <v>17478.139914645199</v>
      </c>
      <c r="T4767" s="140">
        <v>0.98095457725617197</v>
      </c>
      <c r="U4767" s="44">
        <v>18598.0762166274</v>
      </c>
      <c r="V4767" s="45">
        <v>17275.494924705101</v>
      </c>
      <c r="W4767" s="99">
        <v>0.96958119705607204</v>
      </c>
      <c r="X4767" s="86">
        <v>17813.031755965301</v>
      </c>
      <c r="Y4767" s="44">
        <v>18571.039575189901</v>
      </c>
      <c r="Z4767" s="45">
        <v>17474.630725945</v>
      </c>
      <c r="AA4767" s="46">
        <v>0.98100261456576898</v>
      </c>
      <c r="AB4767" s="139">
        <v>18593.431652080199</v>
      </c>
      <c r="AC4767" s="45">
        <v>17271.9178144824</v>
      </c>
      <c r="AD4767" s="99">
        <v>0.96962258031670101</v>
      </c>
      <c r="AE4767" s="142">
        <v>17813.929885859201</v>
      </c>
      <c r="AF4767" s="44">
        <v>18571.975923703201</v>
      </c>
      <c r="AG4767" s="45">
        <v>17476.134410335901</v>
      </c>
      <c r="AH4767" s="140">
        <v>0.981037565675423</v>
      </c>
      <c r="AI4767" s="44">
        <v>18594.369129597999</v>
      </c>
      <c r="AJ4767" s="45">
        <v>17273.330562238501</v>
      </c>
      <c r="AK4767" s="46">
        <v>0.96965300037192803</v>
      </c>
    </row>
    <row r="4768" spans="1:37" x14ac:dyDescent="0.2">
      <c r="A4768" s="35" t="s">
        <v>2472</v>
      </c>
      <c r="B4768" s="35" t="s">
        <v>8716</v>
      </c>
      <c r="C4768" s="85" t="s">
        <v>956</v>
      </c>
      <c r="D4768" s="85" t="s">
        <v>956</v>
      </c>
      <c r="E4768" s="85" t="s">
        <v>12898</v>
      </c>
      <c r="F4768" s="85" t="s">
        <v>214</v>
      </c>
      <c r="G4768" s="85" t="s">
        <v>214</v>
      </c>
      <c r="H4768" s="840">
        <v>1.04255355458909</v>
      </c>
      <c r="I4768" s="840">
        <v>1.04381061611556</v>
      </c>
      <c r="J4768" s="86">
        <v>10789.166666666701</v>
      </c>
      <c r="K4768" s="44">
        <v>11248.284059387401</v>
      </c>
      <c r="L4768" s="45">
        <v>10583.141037954299</v>
      </c>
      <c r="M4768" s="46">
        <v>0.980904398358319</v>
      </c>
      <c r="N4768" s="139">
        <v>11261.846705706799</v>
      </c>
      <c r="O4768" s="45">
        <v>10460.514616438801</v>
      </c>
      <c r="P4768" s="99">
        <v>0.96953869929146597</v>
      </c>
      <c r="Q4768" s="86">
        <v>10783.2678521014</v>
      </c>
      <c r="R4768" s="44">
        <v>11242.134229294599</v>
      </c>
      <c r="S4768" s="45">
        <v>10577.8959572982</v>
      </c>
      <c r="T4768" s="140">
        <v>0.98095457725617197</v>
      </c>
      <c r="U4768" s="44">
        <v>11255.689460441101</v>
      </c>
      <c r="V4768" s="45">
        <v>10455.2537522168</v>
      </c>
      <c r="W4768" s="99">
        <v>0.96958119705607304</v>
      </c>
      <c r="X4768" s="86">
        <v>10779.3010791914</v>
      </c>
      <c r="Y4768" s="44">
        <v>11237.998656096999</v>
      </c>
      <c r="Z4768" s="45">
        <v>10574.522541878399</v>
      </c>
      <c r="AA4768" s="46">
        <v>0.98100261456576898</v>
      </c>
      <c r="AB4768" s="139">
        <v>11251.5489007659</v>
      </c>
      <c r="AC4768" s="45">
        <v>10451.853726416201</v>
      </c>
      <c r="AD4768" s="99">
        <v>0.96962258031670101</v>
      </c>
      <c r="AE4768" s="142">
        <v>10781.3324423509</v>
      </c>
      <c r="AF4768" s="44">
        <v>11240.1164609796</v>
      </c>
      <c r="AG4768" s="45">
        <v>10576.892133981401</v>
      </c>
      <c r="AH4768" s="140">
        <v>0.981037565675423</v>
      </c>
      <c r="AI4768" s="44">
        <v>11253.669259197</v>
      </c>
      <c r="AJ4768" s="45">
        <v>10454.1513507327</v>
      </c>
      <c r="AK4768" s="46">
        <v>0.96965300037192803</v>
      </c>
    </row>
    <row r="4769" spans="1:37" x14ac:dyDescent="0.2">
      <c r="A4769" s="35" t="s">
        <v>2471</v>
      </c>
      <c r="B4769" s="35" t="s">
        <v>8715</v>
      </c>
      <c r="C4769" s="85" t="s">
        <v>956</v>
      </c>
      <c r="D4769" s="85" t="s">
        <v>956</v>
      </c>
      <c r="E4769" s="85" t="s">
        <v>12898</v>
      </c>
      <c r="F4769" s="85" t="s">
        <v>214</v>
      </c>
      <c r="G4769" s="85" t="s">
        <v>214</v>
      </c>
      <c r="H4769" s="840">
        <v>1.04255355458909</v>
      </c>
      <c r="I4769" s="840">
        <v>1.04381061611556</v>
      </c>
      <c r="J4769" s="86">
        <v>17567.75</v>
      </c>
      <c r="K4769" s="44">
        <v>18315.320208632402</v>
      </c>
      <c r="L4769" s="45">
        <v>17232.283244259401</v>
      </c>
      <c r="M4769" s="46">
        <v>0.980904398358319</v>
      </c>
      <c r="N4769" s="139">
        <v>18337.403951264099</v>
      </c>
      <c r="O4769" s="45">
        <v>17032.613484477701</v>
      </c>
      <c r="P4769" s="99">
        <v>0.96953869929146597</v>
      </c>
      <c r="Q4769" s="86">
        <v>17564.425245823899</v>
      </c>
      <c r="R4769" s="44">
        <v>18311.853974348</v>
      </c>
      <c r="S4769" s="45">
        <v>17229.903341764799</v>
      </c>
      <c r="T4769" s="140">
        <v>0.98095457725617197</v>
      </c>
      <c r="U4769" s="44">
        <v>18333.933537559202</v>
      </c>
      <c r="V4769" s="45">
        <v>17030.136455447901</v>
      </c>
      <c r="W4769" s="99">
        <v>0.96958119705607204</v>
      </c>
      <c r="X4769" s="86">
        <v>17569.304405224299</v>
      </c>
      <c r="Y4769" s="44">
        <v>18316.940759324301</v>
      </c>
      <c r="Z4769" s="45">
        <v>17235.533557627001</v>
      </c>
      <c r="AA4769" s="46">
        <v>0.98100261456576898</v>
      </c>
      <c r="AB4769" s="139">
        <v>18339.026455939002</v>
      </c>
      <c r="AC4769" s="45">
        <v>17035.594271763199</v>
      </c>
      <c r="AD4769" s="99">
        <v>0.96962258031670101</v>
      </c>
      <c r="AE4769" s="142">
        <v>17578.651596199801</v>
      </c>
      <c r="AF4769" s="44">
        <v>18326.685706501201</v>
      </c>
      <c r="AG4769" s="45">
        <v>17245.317569792202</v>
      </c>
      <c r="AH4769" s="140">
        <v>0.981037565675423</v>
      </c>
      <c r="AI4769" s="44">
        <v>18348.7831531101</v>
      </c>
      <c r="AJ4769" s="45">
        <v>17045.1922627479</v>
      </c>
      <c r="AK4769" s="46">
        <v>0.96965300037192803</v>
      </c>
    </row>
    <row r="4770" spans="1:37" x14ac:dyDescent="0.2">
      <c r="A4770" s="35" t="s">
        <v>2470</v>
      </c>
      <c r="B4770" s="35" t="s">
        <v>8714</v>
      </c>
      <c r="C4770" s="85" t="s">
        <v>956</v>
      </c>
      <c r="D4770" s="85" t="s">
        <v>956</v>
      </c>
      <c r="E4770" s="85" t="s">
        <v>12898</v>
      </c>
      <c r="F4770" s="85" t="s">
        <v>214</v>
      </c>
      <c r="G4770" s="85" t="s">
        <v>214</v>
      </c>
      <c r="H4770" s="840">
        <v>1.04255355458909</v>
      </c>
      <c r="I4770" s="840">
        <v>1.04381061611556</v>
      </c>
      <c r="J4770" s="86">
        <v>16757.666666666701</v>
      </c>
      <c r="K4770" s="44">
        <v>17470.764949952401</v>
      </c>
      <c r="L4770" s="45">
        <v>16437.668939555901</v>
      </c>
      <c r="M4770" s="46">
        <v>0.980904398358319</v>
      </c>
      <c r="N4770" s="139">
        <v>17491.830367992501</v>
      </c>
      <c r="O4770" s="45">
        <v>16247.20634316</v>
      </c>
      <c r="P4770" s="99">
        <v>0.96953869929146697</v>
      </c>
      <c r="Q4770" s="86">
        <v>16723.153807983799</v>
      </c>
      <c r="R4770" s="44">
        <v>17434.783446453501</v>
      </c>
      <c r="S4770" s="45">
        <v>16404.654274100601</v>
      </c>
      <c r="T4770" s="140">
        <v>0.98095457725617197</v>
      </c>
      <c r="U4770" s="44">
        <v>17455.8054797068</v>
      </c>
      <c r="V4770" s="45">
        <v>16214.4554876977</v>
      </c>
      <c r="W4770" s="99">
        <v>0.96958119705607204</v>
      </c>
      <c r="X4770" s="86">
        <v>16691.9878773243</v>
      </c>
      <c r="Y4770" s="44">
        <v>17402.291294662398</v>
      </c>
      <c r="Z4770" s="45">
        <v>16374.883749955299</v>
      </c>
      <c r="AA4770" s="46">
        <v>0.98100261456576898</v>
      </c>
      <c r="AB4770" s="139">
        <v>17423.2741504234</v>
      </c>
      <c r="AC4770" s="45">
        <v>16184.928356226301</v>
      </c>
      <c r="AD4770" s="99">
        <v>0.96962258031670101</v>
      </c>
      <c r="AE4770" s="142">
        <v>16665.173876805002</v>
      </c>
      <c r="AF4770" s="44">
        <v>17374.3362631083</v>
      </c>
      <c r="AG4770" s="45">
        <v>16349.161611658499</v>
      </c>
      <c r="AH4770" s="140">
        <v>0.981037565675423</v>
      </c>
      <c r="AI4770" s="44">
        <v>17395.285412020799</v>
      </c>
      <c r="AJ4770" s="45">
        <v>16159.4358513639</v>
      </c>
      <c r="AK4770" s="46">
        <v>0.96965300037192803</v>
      </c>
    </row>
    <row r="4771" spans="1:37" x14ac:dyDescent="0.2">
      <c r="A4771" s="35" t="s">
        <v>2469</v>
      </c>
      <c r="B4771" s="35" t="s">
        <v>8713</v>
      </c>
      <c r="C4771" s="85" t="s">
        <v>956</v>
      </c>
      <c r="D4771" s="85" t="s">
        <v>956</v>
      </c>
      <c r="E4771" s="85" t="s">
        <v>12898</v>
      </c>
      <c r="F4771" s="85" t="s">
        <v>214</v>
      </c>
      <c r="G4771" s="85" t="s">
        <v>214</v>
      </c>
      <c r="H4771" s="840">
        <v>1.04255355458909</v>
      </c>
      <c r="I4771" s="840">
        <v>1.04381061611556</v>
      </c>
      <c r="J4771" s="86">
        <v>5502.1666666666697</v>
      </c>
      <c r="K4771" s="44">
        <v>5736.30341627492</v>
      </c>
      <c r="L4771" s="45">
        <v>5397.0994838338702</v>
      </c>
      <c r="M4771" s="46">
        <v>0.980904398358319</v>
      </c>
      <c r="N4771" s="139">
        <v>5743.2199783038304</v>
      </c>
      <c r="O4771" s="45">
        <v>5334.5635132848602</v>
      </c>
      <c r="P4771" s="99">
        <v>0.96953869929146597</v>
      </c>
      <c r="Q4771" s="86">
        <v>5496.1371916469398</v>
      </c>
      <c r="R4771" s="44">
        <v>5730.0173656608004</v>
      </c>
      <c r="S4771" s="45">
        <v>5391.4609353739497</v>
      </c>
      <c r="T4771" s="140">
        <v>0.98095457725617097</v>
      </c>
      <c r="U4771" s="44">
        <v>5736.9263482686401</v>
      </c>
      <c r="V4771" s="45">
        <v>5328.9512774614404</v>
      </c>
      <c r="W4771" s="99">
        <v>0.96958119705607204</v>
      </c>
      <c r="X4771" s="86">
        <v>5489.3558918971803</v>
      </c>
      <c r="Y4771" s="44">
        <v>5722.9474975019502</v>
      </c>
      <c r="Z4771" s="45">
        <v>5385.0724822331504</v>
      </c>
      <c r="AA4771" s="46">
        <v>0.98100261456576898</v>
      </c>
      <c r="AB4771" s="139">
        <v>5729.8479555987797</v>
      </c>
      <c r="AC4771" s="45">
        <v>5322.6034241780299</v>
      </c>
      <c r="AD4771" s="99">
        <v>0.96962258031670101</v>
      </c>
      <c r="AE4771" s="142">
        <v>5484.9067189405996</v>
      </c>
      <c r="AF4771" s="44">
        <v>5718.3089964210903</v>
      </c>
      <c r="AG4771" s="45">
        <v>5380.8995355062498</v>
      </c>
      <c r="AH4771" s="140">
        <v>0.981037565675423</v>
      </c>
      <c r="AI4771" s="44">
        <v>5725.2038616337604</v>
      </c>
      <c r="AJ4771" s="45">
        <v>5318.4562567808998</v>
      </c>
      <c r="AK4771" s="46">
        <v>0.96965300037192803</v>
      </c>
    </row>
    <row r="4772" spans="1:37" x14ac:dyDescent="0.2">
      <c r="A4772" s="35" t="s">
        <v>2468</v>
      </c>
      <c r="B4772" s="35" t="s">
        <v>8712</v>
      </c>
      <c r="C4772" s="85" t="s">
        <v>956</v>
      </c>
      <c r="D4772" s="85" t="s">
        <v>956</v>
      </c>
      <c r="E4772" s="85" t="s">
        <v>12898</v>
      </c>
      <c r="F4772" s="85" t="s">
        <v>214</v>
      </c>
      <c r="G4772" s="85" t="s">
        <v>214</v>
      </c>
      <c r="H4772" s="840">
        <v>1.04255355458909</v>
      </c>
      <c r="I4772" s="840">
        <v>1.04381061611556</v>
      </c>
      <c r="J4772" s="86">
        <v>9337.5</v>
      </c>
      <c r="K4772" s="44">
        <v>9734.8438159756006</v>
      </c>
      <c r="L4772" s="45">
        <v>9159.1948196708108</v>
      </c>
      <c r="M4772" s="46">
        <v>0.980904398358319</v>
      </c>
      <c r="N4772" s="139">
        <v>9746.5816279790397</v>
      </c>
      <c r="O4772" s="45">
        <v>9053.0676046340704</v>
      </c>
      <c r="P4772" s="99">
        <v>0.96953869929146597</v>
      </c>
      <c r="Q4772" s="86">
        <v>9341.7424535785594</v>
      </c>
      <c r="R4772" s="44">
        <v>9739.2668010341094</v>
      </c>
      <c r="S4772" s="45">
        <v>9163.8250193861895</v>
      </c>
      <c r="T4772" s="140">
        <v>0.98095457725617197</v>
      </c>
      <c r="U4772" s="44">
        <v>9751.0099460627207</v>
      </c>
      <c r="V4772" s="45">
        <v>9057.5778307302298</v>
      </c>
      <c r="W4772" s="99">
        <v>0.96958119705607204</v>
      </c>
      <c r="X4772" s="86">
        <v>9348.8723512385495</v>
      </c>
      <c r="Y4772" s="44">
        <v>9746.7001011833909</v>
      </c>
      <c r="Z4772" s="45">
        <v>9171.2682198066504</v>
      </c>
      <c r="AA4772" s="46">
        <v>0.98100261456576898</v>
      </c>
      <c r="AB4772" s="139">
        <v>9758.4522089320399</v>
      </c>
      <c r="AC4772" s="45">
        <v>9064.8777322593905</v>
      </c>
      <c r="AD4772" s="99">
        <v>0.96962258031670101</v>
      </c>
      <c r="AE4772" s="142">
        <v>9357.9502840955902</v>
      </c>
      <c r="AF4772" s="44">
        <v>9756.1643323518092</v>
      </c>
      <c r="AG4772" s="45">
        <v>9180.5007664207697</v>
      </c>
      <c r="AH4772" s="140">
        <v>0.981037565675423</v>
      </c>
      <c r="AI4772" s="44">
        <v>9767.9278516205995</v>
      </c>
      <c r="AJ4772" s="45">
        <v>9073.9645703046208</v>
      </c>
      <c r="AK4772" s="46">
        <v>0.96965300037192803</v>
      </c>
    </row>
    <row r="4773" spans="1:37" x14ac:dyDescent="0.2">
      <c r="A4773" s="35" t="s">
        <v>2467</v>
      </c>
      <c r="B4773" s="35" t="s">
        <v>8711</v>
      </c>
      <c r="C4773" s="85" t="s">
        <v>956</v>
      </c>
      <c r="D4773" s="85" t="s">
        <v>956</v>
      </c>
      <c r="E4773" s="85" t="s">
        <v>12898</v>
      </c>
      <c r="F4773" s="85" t="s">
        <v>214</v>
      </c>
      <c r="G4773" s="85" t="s">
        <v>214</v>
      </c>
      <c r="H4773" s="840">
        <v>1.04255355458909</v>
      </c>
      <c r="I4773" s="840">
        <v>1.04381061611556</v>
      </c>
      <c r="J4773" s="86">
        <v>14533.166666666701</v>
      </c>
      <c r="K4773" s="44">
        <v>15151.604567769</v>
      </c>
      <c r="L4773" s="45">
        <v>14255.647105407799</v>
      </c>
      <c r="M4773" s="46">
        <v>0.980904398358319</v>
      </c>
      <c r="N4773" s="139">
        <v>15169.873652443401</v>
      </c>
      <c r="O4773" s="45">
        <v>14090.467506586099</v>
      </c>
      <c r="P4773" s="99">
        <v>0.96953869929146597</v>
      </c>
      <c r="Q4773" s="86">
        <v>14573.508598008</v>
      </c>
      <c r="R4773" s="44">
        <v>15193.6631916879</v>
      </c>
      <c r="S4773" s="45">
        <v>14295.9499658981</v>
      </c>
      <c r="T4773" s="140">
        <v>0.98095457725617197</v>
      </c>
      <c r="U4773" s="44">
        <v>15211.9829886522</v>
      </c>
      <c r="V4773" s="45">
        <v>14130.199911763601</v>
      </c>
      <c r="W4773" s="99">
        <v>0.96958119705607304</v>
      </c>
      <c r="X4773" s="86">
        <v>14613.1732039895</v>
      </c>
      <c r="Y4773" s="44">
        <v>15235.015667645301</v>
      </c>
      <c r="Z4773" s="45">
        <v>14335.5611202162</v>
      </c>
      <c r="AA4773" s="46">
        <v>0.98100261456576898</v>
      </c>
      <c r="AB4773" s="139">
        <v>15253.3853254597</v>
      </c>
      <c r="AC4773" s="45">
        <v>14169.2627086672</v>
      </c>
      <c r="AD4773" s="99">
        <v>0.96962258031670101</v>
      </c>
      <c r="AE4773" s="142">
        <v>14709.9874173391</v>
      </c>
      <c r="AF4773" s="44">
        <v>15335.949669907601</v>
      </c>
      <c r="AG4773" s="45">
        <v>14431.0502470224</v>
      </c>
      <c r="AH4773" s="140">
        <v>0.981037565675423</v>
      </c>
      <c r="AI4773" s="44">
        <v>15354.4410291449</v>
      </c>
      <c r="AJ4773" s="45">
        <v>14263.583434656201</v>
      </c>
      <c r="AK4773" s="46">
        <v>0.96965300037192803</v>
      </c>
    </row>
    <row r="4774" spans="1:37" x14ac:dyDescent="0.2">
      <c r="A4774" s="35" t="s">
        <v>2466</v>
      </c>
      <c r="B4774" s="35" t="s">
        <v>8710</v>
      </c>
      <c r="C4774" s="85" t="s">
        <v>956</v>
      </c>
      <c r="D4774" s="85" t="s">
        <v>956</v>
      </c>
      <c r="E4774" s="85" t="s">
        <v>12898</v>
      </c>
      <c r="F4774" s="85" t="s">
        <v>214</v>
      </c>
      <c r="G4774" s="85" t="s">
        <v>214</v>
      </c>
      <c r="H4774" s="840">
        <v>1.04255355458909</v>
      </c>
      <c r="I4774" s="840">
        <v>1.04381061611556</v>
      </c>
      <c r="J4774" s="86">
        <v>5081.4166666666697</v>
      </c>
      <c r="K4774" s="44">
        <v>5297.64900818156</v>
      </c>
      <c r="L4774" s="45">
        <v>4984.3839582246001</v>
      </c>
      <c r="M4774" s="46">
        <v>0.980904398358319</v>
      </c>
      <c r="N4774" s="139">
        <v>5304.03666157321</v>
      </c>
      <c r="O4774" s="45">
        <v>4926.6301055579797</v>
      </c>
      <c r="P4774" s="99">
        <v>0.96953869929146697</v>
      </c>
      <c r="Q4774" s="86">
        <v>5084.7133567475003</v>
      </c>
      <c r="R4774" s="44">
        <v>5301.0859841437205</v>
      </c>
      <c r="S4774" s="45">
        <v>4987.87284133706</v>
      </c>
      <c r="T4774" s="140">
        <v>0.98095457725617197</v>
      </c>
      <c r="U4774" s="44">
        <v>5307.4777816776304</v>
      </c>
      <c r="V4774" s="45">
        <v>4930.0424631222404</v>
      </c>
      <c r="W4774" s="99">
        <v>0.96958119705607304</v>
      </c>
      <c r="X4774" s="86">
        <v>5089.6304289606196</v>
      </c>
      <c r="Y4774" s="44">
        <v>5306.2122952576701</v>
      </c>
      <c r="Z4774" s="45">
        <v>4992.9407579838598</v>
      </c>
      <c r="AA4774" s="46">
        <v>0.98100261456576898</v>
      </c>
      <c r="AB4774" s="139">
        <v>5312.6102738538802</v>
      </c>
      <c r="AC4774" s="45">
        <v>4935.0205893871898</v>
      </c>
      <c r="AD4774" s="99">
        <v>0.96962258031670101</v>
      </c>
      <c r="AE4774" s="142">
        <v>5099.9639864058699</v>
      </c>
      <c r="AF4774" s="44">
        <v>5316.9855823037697</v>
      </c>
      <c r="AG4774" s="45">
        <v>5003.2562542559399</v>
      </c>
      <c r="AH4774" s="140">
        <v>0.981037565675423</v>
      </c>
      <c r="AI4774" s="44">
        <v>5323.3965508174697</v>
      </c>
      <c r="AJ4774" s="45">
        <v>4945.1953812072297</v>
      </c>
      <c r="AK4774" s="46">
        <v>0.96965300037192803</v>
      </c>
    </row>
    <row r="4775" spans="1:37" x14ac:dyDescent="0.2">
      <c r="A4775" s="35" t="s">
        <v>2465</v>
      </c>
      <c r="B4775" s="35" t="s">
        <v>8709</v>
      </c>
      <c r="C4775" s="85" t="s">
        <v>956</v>
      </c>
      <c r="D4775" s="85" t="s">
        <v>956</v>
      </c>
      <c r="E4775" s="85" t="s">
        <v>12898</v>
      </c>
      <c r="F4775" s="85" t="s">
        <v>214</v>
      </c>
      <c r="G4775" s="85" t="s">
        <v>214</v>
      </c>
      <c r="H4775" s="840">
        <v>1.04255355458909</v>
      </c>
      <c r="I4775" s="840">
        <v>1.04381061611556</v>
      </c>
      <c r="J4775" s="86">
        <v>4343.3333333333303</v>
      </c>
      <c r="K4775" s="44">
        <v>4528.1576054319303</v>
      </c>
      <c r="L4775" s="45">
        <v>4260.39477020297</v>
      </c>
      <c r="M4775" s="46">
        <v>0.980904398358319</v>
      </c>
      <c r="N4775" s="139">
        <v>4533.61744266191</v>
      </c>
      <c r="O4775" s="45">
        <v>4211.0297505892704</v>
      </c>
      <c r="P4775" s="99">
        <v>0.96953869929146597</v>
      </c>
      <c r="Q4775" s="86">
        <v>4339.8035989869604</v>
      </c>
      <c r="R4775" s="44">
        <v>4524.4776683423697</v>
      </c>
      <c r="S4775" s="45">
        <v>4257.1502048190696</v>
      </c>
      <c r="T4775" s="140">
        <v>0.98095457725617097</v>
      </c>
      <c r="U4775" s="44">
        <v>4529.9330684791103</v>
      </c>
      <c r="V4775" s="45">
        <v>4207.7919684940298</v>
      </c>
      <c r="W4775" s="99">
        <v>0.96958119705607204</v>
      </c>
      <c r="X4775" s="86">
        <v>4336.0671277685597</v>
      </c>
      <c r="Y4775" s="44">
        <v>4520.5821969920098</v>
      </c>
      <c r="Z4775" s="45">
        <v>4253.6931892736502</v>
      </c>
      <c r="AA4775" s="46">
        <v>0.98100261456576898</v>
      </c>
      <c r="AB4775" s="139">
        <v>4526.0329001545297</v>
      </c>
      <c r="AC4775" s="45">
        <v>4204.3485968533796</v>
      </c>
      <c r="AD4775" s="99">
        <v>0.96962258031670101</v>
      </c>
      <c r="AE4775" s="142">
        <v>4333.9917497960896</v>
      </c>
      <c r="AF4775" s="44">
        <v>4518.4185043096904</v>
      </c>
      <c r="AG4775" s="45">
        <v>4251.8087158773296</v>
      </c>
      <c r="AH4775" s="140">
        <v>0.981037565675423</v>
      </c>
      <c r="AI4775" s="44">
        <v>4523.8665985944099</v>
      </c>
      <c r="AJ4775" s="45">
        <v>4202.4681037769597</v>
      </c>
      <c r="AK4775" s="46">
        <v>0.96965300037192803</v>
      </c>
    </row>
    <row r="4776" spans="1:37" x14ac:dyDescent="0.2">
      <c r="A4776" s="35" t="s">
        <v>2464</v>
      </c>
      <c r="B4776" s="35" t="s">
        <v>8708</v>
      </c>
      <c r="C4776" s="85" t="s">
        <v>956</v>
      </c>
      <c r="D4776" s="85" t="s">
        <v>956</v>
      </c>
      <c r="E4776" s="85" t="s">
        <v>12898</v>
      </c>
      <c r="F4776" s="85" t="s">
        <v>214</v>
      </c>
      <c r="G4776" s="85" t="s">
        <v>214</v>
      </c>
      <c r="H4776" s="840">
        <v>1.04255355458909</v>
      </c>
      <c r="I4776" s="840">
        <v>1.04381061611556</v>
      </c>
      <c r="J4776" s="86">
        <v>53295</v>
      </c>
      <c r="K4776" s="44">
        <v>55562.891691825404</v>
      </c>
      <c r="L4776" s="45">
        <v>52277.299910506597</v>
      </c>
      <c r="M4776" s="46">
        <v>0.980904398358319</v>
      </c>
      <c r="N4776" s="139">
        <v>55629.8867858788</v>
      </c>
      <c r="O4776" s="45">
        <v>51671.564978738701</v>
      </c>
      <c r="P4776" s="99">
        <v>0.96953869929146697</v>
      </c>
      <c r="Q4776" s="86">
        <v>53304.596763911599</v>
      </c>
      <c r="R4776" s="44">
        <v>55572.896832154001</v>
      </c>
      <c r="S4776" s="45">
        <v>52289.3881843536</v>
      </c>
      <c r="T4776" s="140">
        <v>0.98095457725617197</v>
      </c>
      <c r="U4776" s="44">
        <v>55639.903989930099</v>
      </c>
      <c r="V4776" s="45">
        <v>51683.134738944696</v>
      </c>
      <c r="W4776" s="99">
        <v>0.96958119705607204</v>
      </c>
      <c r="X4776" s="86">
        <v>53349.798124715096</v>
      </c>
      <c r="Y4776" s="44">
        <v>55620.021671531998</v>
      </c>
      <c r="Z4776" s="45">
        <v>52336.291446901501</v>
      </c>
      <c r="AA4776" s="46">
        <v>0.98100261456576898</v>
      </c>
      <c r="AB4776" s="139">
        <v>55687.085650199697</v>
      </c>
      <c r="AC4776" s="45">
        <v>51729.168917061397</v>
      </c>
      <c r="AD4776" s="99">
        <v>0.96962258031670101</v>
      </c>
      <c r="AE4776" s="142">
        <v>53407.555230184698</v>
      </c>
      <c r="AF4776" s="44">
        <v>55680.2365471421</v>
      </c>
      <c r="AG4776" s="45">
        <v>52394.817971696102</v>
      </c>
      <c r="AH4776" s="140">
        <v>0.981037565675423</v>
      </c>
      <c r="AI4776" s="44">
        <v>55747.3731300449</v>
      </c>
      <c r="AJ4776" s="45">
        <v>51786.796171478098</v>
      </c>
      <c r="AK4776" s="46">
        <v>0.96965300037192803</v>
      </c>
    </row>
    <row r="4777" spans="1:37" x14ac:dyDescent="0.2">
      <c r="A4777" s="35" t="s">
        <v>2463</v>
      </c>
      <c r="B4777" s="35" t="s">
        <v>8707</v>
      </c>
      <c r="C4777" s="85" t="s">
        <v>956</v>
      </c>
      <c r="D4777" s="85" t="s">
        <v>956</v>
      </c>
      <c r="E4777" s="85" t="s">
        <v>12898</v>
      </c>
      <c r="F4777" s="85" t="s">
        <v>214</v>
      </c>
      <c r="G4777" s="85" t="s">
        <v>214</v>
      </c>
      <c r="H4777" s="840">
        <v>1.04255355458909</v>
      </c>
      <c r="I4777" s="840">
        <v>1.04381061611556</v>
      </c>
      <c r="J4777" s="86">
        <v>6072.1666666666697</v>
      </c>
      <c r="K4777" s="44">
        <v>6330.5589423907004</v>
      </c>
      <c r="L4777" s="45">
        <v>5956.21499089811</v>
      </c>
      <c r="M4777" s="46">
        <v>0.980904398358319</v>
      </c>
      <c r="N4777" s="139">
        <v>6338.1920294897</v>
      </c>
      <c r="O4777" s="45">
        <v>5887.2005718809996</v>
      </c>
      <c r="P4777" s="99">
        <v>0.96953869929146597</v>
      </c>
      <c r="Q4777" s="86">
        <v>6071.4412798653102</v>
      </c>
      <c r="R4777" s="44">
        <v>6329.8026878024903</v>
      </c>
      <c r="S4777" s="45">
        <v>5955.8081140259401</v>
      </c>
      <c r="T4777" s="140">
        <v>0.98095457725617197</v>
      </c>
      <c r="U4777" s="44">
        <v>6337.4348630456498</v>
      </c>
      <c r="V4777" s="45">
        <v>5886.7553039874601</v>
      </c>
      <c r="W4777" s="99">
        <v>0.96958119705607204</v>
      </c>
      <c r="X4777" s="86">
        <v>6072.3476925081204</v>
      </c>
      <c r="Y4777" s="44">
        <v>6330.7476715251896</v>
      </c>
      <c r="Z4777" s="45">
        <v>5956.9889629028903</v>
      </c>
      <c r="AA4777" s="46">
        <v>0.98100261456576898</v>
      </c>
      <c r="AB4777" s="139">
        <v>6338.3809861848003</v>
      </c>
      <c r="AC4777" s="45">
        <v>5887.88543818989</v>
      </c>
      <c r="AD4777" s="99">
        <v>0.96962258031670101</v>
      </c>
      <c r="AE4777" s="142">
        <v>6075.9060236900305</v>
      </c>
      <c r="AF4777" s="44">
        <v>6334.45742234729</v>
      </c>
      <c r="AG4777" s="45">
        <v>5960.6920547535101</v>
      </c>
      <c r="AH4777" s="140">
        <v>0.981037565675423</v>
      </c>
      <c r="AI4777" s="44">
        <v>6342.09521004813</v>
      </c>
      <c r="AJ4777" s="45">
        <v>5891.52050584891</v>
      </c>
      <c r="AK4777" s="46">
        <v>0.96965300037192803</v>
      </c>
    </row>
    <row r="4778" spans="1:37" x14ac:dyDescent="0.2">
      <c r="A4778" s="35" t="s">
        <v>2462</v>
      </c>
      <c r="B4778" s="35" t="s">
        <v>8631</v>
      </c>
      <c r="C4778" s="85" t="s">
        <v>956</v>
      </c>
      <c r="D4778" s="85" t="s">
        <v>956</v>
      </c>
      <c r="E4778" s="85" t="s">
        <v>12898</v>
      </c>
      <c r="F4778" s="85" t="s">
        <v>214</v>
      </c>
      <c r="G4778" s="85" t="s">
        <v>214</v>
      </c>
      <c r="H4778" s="840">
        <v>1.04255355458909</v>
      </c>
      <c r="I4778" s="840">
        <v>1.04381061611556</v>
      </c>
      <c r="J4778" s="86">
        <v>11231.583333333299</v>
      </c>
      <c r="K4778" s="44">
        <v>11709.527127830201</v>
      </c>
      <c r="L4778" s="45">
        <v>11017.109492194701</v>
      </c>
      <c r="M4778" s="46">
        <v>0.980904398358319</v>
      </c>
      <c r="N4778" s="139">
        <v>11723.645919119899</v>
      </c>
      <c r="O4778" s="45">
        <v>10889.454695983701</v>
      </c>
      <c r="P4778" s="99">
        <v>0.96953869929146597</v>
      </c>
      <c r="Q4778" s="86">
        <v>11231.4877422134</v>
      </c>
      <c r="R4778" s="44">
        <v>11709.427468968301</v>
      </c>
      <c r="S4778" s="45">
        <v>11017.5793101208</v>
      </c>
      <c r="T4778" s="140">
        <v>0.98095457725617197</v>
      </c>
      <c r="U4778" s="44">
        <v>11723.5461400941</v>
      </c>
      <c r="V4778" s="45">
        <v>10889.839329815901</v>
      </c>
      <c r="W4778" s="99">
        <v>0.96958119705607204</v>
      </c>
      <c r="X4778" s="86">
        <v>11234.482379893499</v>
      </c>
      <c r="Y4778" s="44">
        <v>11712.549539126399</v>
      </c>
      <c r="Z4778" s="45">
        <v>11021.0565879685</v>
      </c>
      <c r="AA4778" s="46">
        <v>0.98100261456576898</v>
      </c>
      <c r="AB4778" s="139">
        <v>11726.671974696001</v>
      </c>
      <c r="AC4778" s="45">
        <v>10893.207793714801</v>
      </c>
      <c r="AD4778" s="99">
        <v>0.96962258031670101</v>
      </c>
      <c r="AE4778" s="142">
        <v>11245.049926600999</v>
      </c>
      <c r="AF4778" s="44">
        <v>11723.566772509599</v>
      </c>
      <c r="AG4778" s="45">
        <v>11031.816405891201</v>
      </c>
      <c r="AH4778" s="140">
        <v>0.981037565675423</v>
      </c>
      <c r="AI4778" s="44">
        <v>11737.702492135601</v>
      </c>
      <c r="AJ4778" s="45">
        <v>10903.7964006608</v>
      </c>
      <c r="AK4778" s="46">
        <v>0.96965300037192803</v>
      </c>
    </row>
    <row r="4779" spans="1:37" x14ac:dyDescent="0.2">
      <c r="A4779" s="35" t="s">
        <v>2461</v>
      </c>
      <c r="B4779" s="35" t="s">
        <v>8706</v>
      </c>
      <c r="C4779" s="85" t="s">
        <v>956</v>
      </c>
      <c r="D4779" s="85" t="s">
        <v>956</v>
      </c>
      <c r="E4779" s="85" t="s">
        <v>12898</v>
      </c>
      <c r="F4779" s="85" t="s">
        <v>214</v>
      </c>
      <c r="G4779" s="85" t="s">
        <v>214</v>
      </c>
      <c r="H4779" s="840">
        <v>1.04255355458909</v>
      </c>
      <c r="I4779" s="840">
        <v>1.04381061611556</v>
      </c>
      <c r="J4779" s="86">
        <v>7513.8333333333303</v>
      </c>
      <c r="K4779" s="44">
        <v>7833.5736502566397</v>
      </c>
      <c r="L4779" s="45">
        <v>7370.35216519802</v>
      </c>
      <c r="M4779" s="46">
        <v>0.980904398358319</v>
      </c>
      <c r="N4779" s="139">
        <v>7843.0190010563001</v>
      </c>
      <c r="O4779" s="45">
        <v>7284.9521966928596</v>
      </c>
      <c r="P4779" s="99">
        <v>0.96953869929146597</v>
      </c>
      <c r="Q4779" s="86">
        <v>7502.8720967568497</v>
      </c>
      <c r="R4779" s="44">
        <v>7822.1459741011304</v>
      </c>
      <c r="S4779" s="45">
        <v>7359.9767258812399</v>
      </c>
      <c r="T4779" s="140">
        <v>0.98095457725617197</v>
      </c>
      <c r="U4779" s="44">
        <v>7831.57754595201</v>
      </c>
      <c r="V4779" s="45">
        <v>7274.6437089321098</v>
      </c>
      <c r="W4779" s="99">
        <v>0.96958119705607204</v>
      </c>
      <c r="X4779" s="86">
        <v>7493.2535115302599</v>
      </c>
      <c r="Y4779" s="44">
        <v>7812.1180838830296</v>
      </c>
      <c r="Z4779" s="45">
        <v>7350.9012864153201</v>
      </c>
      <c r="AA4779" s="46">
        <v>0.98100261456576898</v>
      </c>
      <c r="AB4779" s="139">
        <v>7821.5375645804797</v>
      </c>
      <c r="AC4779" s="45">
        <v>7265.6278048171498</v>
      </c>
      <c r="AD4779" s="99">
        <v>0.96962258031670101</v>
      </c>
      <c r="AE4779" s="142">
        <v>7490.1013621481497</v>
      </c>
      <c r="AF4779" s="44">
        <v>7808.8317993401197</v>
      </c>
      <c r="AG4779" s="45">
        <v>7348.0708069839902</v>
      </c>
      <c r="AH4779" s="140">
        <v>0.981037565675423</v>
      </c>
      <c r="AI4779" s="44">
        <v>7818.2473175918503</v>
      </c>
      <c r="AJ4779" s="45">
        <v>7262.79925889682</v>
      </c>
      <c r="AK4779" s="46">
        <v>0.96965300037192803</v>
      </c>
    </row>
    <row r="4780" spans="1:37" x14ac:dyDescent="0.2">
      <c r="A4780" s="35" t="s">
        <v>2460</v>
      </c>
      <c r="B4780" s="35" t="s">
        <v>8705</v>
      </c>
      <c r="C4780" s="85" t="s">
        <v>956</v>
      </c>
      <c r="D4780" s="85" t="s">
        <v>956</v>
      </c>
      <c r="E4780" s="85" t="s">
        <v>12898</v>
      </c>
      <c r="F4780" s="85" t="s">
        <v>214</v>
      </c>
      <c r="G4780" s="85" t="s">
        <v>214</v>
      </c>
      <c r="H4780" s="840">
        <v>1.04255355458909</v>
      </c>
      <c r="I4780" s="840">
        <v>1.04381061611556</v>
      </c>
      <c r="J4780" s="86">
        <v>6778.6666666666697</v>
      </c>
      <c r="K4780" s="44">
        <v>7067.1230287078897</v>
      </c>
      <c r="L4780" s="45">
        <v>6649.22394833826</v>
      </c>
      <c r="M4780" s="46">
        <v>0.980904398358319</v>
      </c>
      <c r="N4780" s="139">
        <v>7075.6442297753401</v>
      </c>
      <c r="O4780" s="45">
        <v>6572.1796629304199</v>
      </c>
      <c r="P4780" s="99">
        <v>0.96953869929146597</v>
      </c>
      <c r="Q4780" s="86">
        <v>6768.9259255936204</v>
      </c>
      <c r="R4780" s="44">
        <v>7056.9677844778598</v>
      </c>
      <c r="S4780" s="45">
        <v>6640.0088698190302</v>
      </c>
      <c r="T4780" s="140">
        <v>0.98095457725617197</v>
      </c>
      <c r="U4780" s="44">
        <v>7065.4767408344696</v>
      </c>
      <c r="V4780" s="45">
        <v>6563.0233017209503</v>
      </c>
      <c r="W4780" s="99">
        <v>0.96958119705607304</v>
      </c>
      <c r="X4780" s="86">
        <v>6760.5633130010401</v>
      </c>
      <c r="Y4780" s="44">
        <v>7048.2493129938002</v>
      </c>
      <c r="Z4780" s="45">
        <v>6632.1302859914404</v>
      </c>
      <c r="AA4780" s="46">
        <v>0.98100261456576898</v>
      </c>
      <c r="AB4780" s="139">
        <v>7056.7477570318597</v>
      </c>
      <c r="AC4780" s="45">
        <v>6555.1948439464904</v>
      </c>
      <c r="AD4780" s="99">
        <v>0.96962258031670101</v>
      </c>
      <c r="AE4780" s="142">
        <v>6754.3787133494197</v>
      </c>
      <c r="AF4780" s="44">
        <v>7041.8015366433001</v>
      </c>
      <c r="AG4780" s="45">
        <v>6626.2992505942002</v>
      </c>
      <c r="AH4780" s="140">
        <v>0.981037565675423</v>
      </c>
      <c r="AI4780" s="44">
        <v>7050.2922062590796</v>
      </c>
      <c r="AJ4780" s="45">
        <v>6549.4035850475402</v>
      </c>
      <c r="AK4780" s="46">
        <v>0.96965300037192803</v>
      </c>
    </row>
    <row r="4781" spans="1:37" x14ac:dyDescent="0.2">
      <c r="A4781" s="35" t="s">
        <v>2459</v>
      </c>
      <c r="B4781" s="35" t="s">
        <v>8704</v>
      </c>
      <c r="C4781" s="85" t="s">
        <v>956</v>
      </c>
      <c r="D4781" s="85" t="s">
        <v>956</v>
      </c>
      <c r="E4781" s="85" t="s">
        <v>12898</v>
      </c>
      <c r="F4781" s="85" t="s">
        <v>214</v>
      </c>
      <c r="G4781" s="85" t="s">
        <v>214</v>
      </c>
      <c r="H4781" s="840">
        <v>1.04255355458909</v>
      </c>
      <c r="I4781" s="840">
        <v>1.04381061611556</v>
      </c>
      <c r="J4781" s="86">
        <v>6633.75</v>
      </c>
      <c r="K4781" s="44">
        <v>6916.0396427553596</v>
      </c>
      <c r="L4781" s="45">
        <v>6507.0745526094997</v>
      </c>
      <c r="M4781" s="46">
        <v>0.980904398358319</v>
      </c>
      <c r="N4781" s="139">
        <v>6924.3786746565902</v>
      </c>
      <c r="O4781" s="45">
        <v>6431.6773464247699</v>
      </c>
      <c r="P4781" s="99">
        <v>0.96953869929146597</v>
      </c>
      <c r="Q4781" s="86">
        <v>6630.32340749179</v>
      </c>
      <c r="R4781" s="44">
        <v>6912.4672365557899</v>
      </c>
      <c r="S4781" s="45">
        <v>6504.0460952678104</v>
      </c>
      <c r="T4781" s="140">
        <v>0.98095457725617197</v>
      </c>
      <c r="U4781" s="44">
        <v>6920.8019610194197</v>
      </c>
      <c r="V4781" s="45">
        <v>6428.6369063047896</v>
      </c>
      <c r="W4781" s="99">
        <v>0.96958119705607304</v>
      </c>
      <c r="X4781" s="86">
        <v>6628.9278915549903</v>
      </c>
      <c r="Y4781" s="44">
        <v>6911.0123364554001</v>
      </c>
      <c r="Z4781" s="45">
        <v>6502.9955933833999</v>
      </c>
      <c r="AA4781" s="46">
        <v>0.98100261456576898</v>
      </c>
      <c r="AB4781" s="139">
        <v>6919.3453066696402</v>
      </c>
      <c r="AC4781" s="45">
        <v>6427.5581669429002</v>
      </c>
      <c r="AD4781" s="99">
        <v>0.96962258031670101</v>
      </c>
      <c r="AE4781" s="142">
        <v>6634.9814551844902</v>
      </c>
      <c r="AF4781" s="44">
        <v>6917.3235007352596</v>
      </c>
      <c r="AG4781" s="45">
        <v>6509.1660550957704</v>
      </c>
      <c r="AH4781" s="140">
        <v>0.981037565675423</v>
      </c>
      <c r="AI4781" s="44">
        <v>6925.6640806514397</v>
      </c>
      <c r="AJ4781" s="45">
        <v>6433.62967543174</v>
      </c>
      <c r="AK4781" s="46">
        <v>0.96965300037192803</v>
      </c>
    </row>
    <row r="4782" spans="1:37" x14ac:dyDescent="0.2">
      <c r="A4782" s="35" t="s">
        <v>2458</v>
      </c>
      <c r="B4782" s="35" t="s">
        <v>8703</v>
      </c>
      <c r="C4782" s="85" t="s">
        <v>956</v>
      </c>
      <c r="D4782" s="85" t="s">
        <v>956</v>
      </c>
      <c r="E4782" s="85" t="s">
        <v>12898</v>
      </c>
      <c r="F4782" s="85" t="s">
        <v>214</v>
      </c>
      <c r="G4782" s="85" t="s">
        <v>214</v>
      </c>
      <c r="H4782" s="840">
        <v>1.04255355458909</v>
      </c>
      <c r="I4782" s="840">
        <v>1.04381061611556</v>
      </c>
      <c r="J4782" s="86">
        <v>7418.3333333333303</v>
      </c>
      <c r="K4782" s="44">
        <v>7734.0097857933797</v>
      </c>
      <c r="L4782" s="45">
        <v>7276.6757951547997</v>
      </c>
      <c r="M4782" s="46">
        <v>0.980904398358319</v>
      </c>
      <c r="N4782" s="139">
        <v>7743.3350872172596</v>
      </c>
      <c r="O4782" s="45">
        <v>7192.3612509105296</v>
      </c>
      <c r="P4782" s="99">
        <v>0.96953869929146597</v>
      </c>
      <c r="Q4782" s="86">
        <v>7417.7622849685504</v>
      </c>
      <c r="R4782" s="44">
        <v>7733.4144372908304</v>
      </c>
      <c r="S4782" s="45">
        <v>7276.4878664381004</v>
      </c>
      <c r="T4782" s="140">
        <v>0.98095457725617197</v>
      </c>
      <c r="U4782" s="44">
        <v>7742.7390208717898</v>
      </c>
      <c r="V4782" s="45">
        <v>7192.1228357371901</v>
      </c>
      <c r="W4782" s="99">
        <v>0.96958119705607204</v>
      </c>
      <c r="X4782" s="86">
        <v>7418.3442707173699</v>
      </c>
      <c r="Y4782" s="44">
        <v>7734.0211886019797</v>
      </c>
      <c r="Z4782" s="45">
        <v>7277.4151253227401</v>
      </c>
      <c r="AA4782" s="46">
        <v>0.98100261456576898</v>
      </c>
      <c r="AB4782" s="139">
        <v>7743.3465037748301</v>
      </c>
      <c r="AC4782" s="45">
        <v>7192.9941134505898</v>
      </c>
      <c r="AD4782" s="99">
        <v>0.96962258031670101</v>
      </c>
      <c r="AE4782" s="142">
        <v>7421.6650186449097</v>
      </c>
      <c r="AF4782" s="44">
        <v>7737.4832461577298</v>
      </c>
      <c r="AG4782" s="45">
        <v>7280.9321831498401</v>
      </c>
      <c r="AH4782" s="140">
        <v>0.981037565675423</v>
      </c>
      <c r="AI4782" s="44">
        <v>7746.8127357150397</v>
      </c>
      <c r="AJ4782" s="45">
        <v>7196.4397530844099</v>
      </c>
      <c r="AK4782" s="46">
        <v>0.96965300037192803</v>
      </c>
    </row>
    <row r="4783" spans="1:37" x14ac:dyDescent="0.2">
      <c r="A4783" s="35" t="s">
        <v>2457</v>
      </c>
      <c r="B4783" s="35" t="s">
        <v>8702</v>
      </c>
      <c r="C4783" s="85" t="s">
        <v>956</v>
      </c>
      <c r="D4783" s="85" t="s">
        <v>956</v>
      </c>
      <c r="E4783" s="85" t="s">
        <v>12898</v>
      </c>
      <c r="F4783" s="85" t="s">
        <v>214</v>
      </c>
      <c r="G4783" s="85" t="s">
        <v>214</v>
      </c>
      <c r="H4783" s="840">
        <v>1.04255355458909</v>
      </c>
      <c r="I4783" s="840">
        <v>1.04381061611556</v>
      </c>
      <c r="J4783" s="86">
        <v>16248.25</v>
      </c>
      <c r="K4783" s="44">
        <v>16939.670793352099</v>
      </c>
      <c r="L4783" s="45">
        <v>15937.9798906256</v>
      </c>
      <c r="M4783" s="46">
        <v>0.980904398358319</v>
      </c>
      <c r="N4783" s="139">
        <v>16960.095843299601</v>
      </c>
      <c r="O4783" s="45">
        <v>15753.3071707626</v>
      </c>
      <c r="P4783" s="99">
        <v>0.96953869929146597</v>
      </c>
      <c r="Q4783" s="86">
        <v>16228.6659590744</v>
      </c>
      <c r="R4783" s="44">
        <v>16919.253381872</v>
      </c>
      <c r="S4783" s="45">
        <v>15919.584155315501</v>
      </c>
      <c r="T4783" s="140">
        <v>0.98095457725617197</v>
      </c>
      <c r="U4783" s="44">
        <v>16939.653813475099</v>
      </c>
      <c r="V4783" s="45">
        <v>15735.009367222499</v>
      </c>
      <c r="W4783" s="99">
        <v>0.96958119705607304</v>
      </c>
      <c r="X4783" s="86">
        <v>16215.7694844991</v>
      </c>
      <c r="Y4783" s="44">
        <v>16905.808116461802</v>
      </c>
      <c r="Z4783" s="45">
        <v>15907.7122614894</v>
      </c>
      <c r="AA4783" s="46">
        <v>0.98100261456576898</v>
      </c>
      <c r="AB4783" s="139">
        <v>16926.192336402899</v>
      </c>
      <c r="AC4783" s="45">
        <v>15723.1762493808</v>
      </c>
      <c r="AD4783" s="99">
        <v>0.96962258031670101</v>
      </c>
      <c r="AE4783" s="142">
        <v>16219.0660806099</v>
      </c>
      <c r="AF4783" s="44">
        <v>16909.244994455199</v>
      </c>
      <c r="AG4783" s="45">
        <v>15911.5131052504</v>
      </c>
      <c r="AH4783" s="140">
        <v>0.981037565675423</v>
      </c>
      <c r="AI4783" s="44">
        <v>16929.6333584204</v>
      </c>
      <c r="AJ4783" s="45">
        <v>15726.866088294</v>
      </c>
      <c r="AK4783" s="46">
        <v>0.96965300037192803</v>
      </c>
    </row>
    <row r="4784" spans="1:37" x14ac:dyDescent="0.2">
      <c r="A4784" s="35" t="s">
        <v>2456</v>
      </c>
      <c r="B4784" s="35" t="s">
        <v>8701</v>
      </c>
      <c r="C4784" s="85" t="s">
        <v>956</v>
      </c>
      <c r="D4784" s="85" t="s">
        <v>956</v>
      </c>
      <c r="E4784" s="85" t="s">
        <v>12898</v>
      </c>
      <c r="F4784" s="85" t="s">
        <v>214</v>
      </c>
      <c r="G4784" s="85" t="s">
        <v>214</v>
      </c>
      <c r="H4784" s="840">
        <v>1.04255355458909</v>
      </c>
      <c r="I4784" s="840">
        <v>1.04381061611556</v>
      </c>
      <c r="J4784" s="86">
        <v>15234.166666666701</v>
      </c>
      <c r="K4784" s="44">
        <v>15882.4346095359</v>
      </c>
      <c r="L4784" s="45">
        <v>14943.261088657</v>
      </c>
      <c r="M4784" s="46">
        <v>0.980904398358319</v>
      </c>
      <c r="N4784" s="139">
        <v>15901.5848943405</v>
      </c>
      <c r="O4784" s="45">
        <v>14770.114134789401</v>
      </c>
      <c r="P4784" s="99">
        <v>0.96953869929146597</v>
      </c>
      <c r="Q4784" s="86">
        <v>15228.9244060249</v>
      </c>
      <c r="R4784" s="44">
        <v>15876.9692720698</v>
      </c>
      <c r="S4784" s="45">
        <v>14938.8831027784</v>
      </c>
      <c r="T4784" s="140">
        <v>0.98095457725617197</v>
      </c>
      <c r="U4784" s="44">
        <v>15896.1129670302</v>
      </c>
      <c r="V4784" s="45">
        <v>14765.6787554701</v>
      </c>
      <c r="W4784" s="99">
        <v>0.96958119705607204</v>
      </c>
      <c r="X4784" s="86">
        <v>15229.044537391601</v>
      </c>
      <c r="Y4784" s="44">
        <v>15877.0945154531</v>
      </c>
      <c r="Z4784" s="45">
        <v>14939.732508519701</v>
      </c>
      <c r="AA4784" s="46">
        <v>0.98100261456576898</v>
      </c>
      <c r="AB4784" s="139">
        <v>15896.238361426</v>
      </c>
      <c r="AC4784" s="45">
        <v>14766.425460103599</v>
      </c>
      <c r="AD4784" s="99">
        <v>0.96962258031670101</v>
      </c>
      <c r="AE4784" s="142">
        <v>15235.708664082</v>
      </c>
      <c r="AF4784" s="44">
        <v>15884.042224422499</v>
      </c>
      <c r="AG4784" s="45">
        <v>14946.802539151</v>
      </c>
      <c r="AH4784" s="140">
        <v>0.981037565675423</v>
      </c>
      <c r="AI4784" s="44">
        <v>15903.194447612699</v>
      </c>
      <c r="AJ4784" s="45">
        <v>14773.3506189197</v>
      </c>
      <c r="AK4784" s="46">
        <v>0.96965300037192803</v>
      </c>
    </row>
    <row r="4785" spans="1:37" x14ac:dyDescent="0.2">
      <c r="A4785" s="35" t="s">
        <v>2455</v>
      </c>
      <c r="B4785" s="35" t="s">
        <v>8700</v>
      </c>
      <c r="C4785" s="85" t="s">
        <v>956</v>
      </c>
      <c r="D4785" s="85" t="s">
        <v>956</v>
      </c>
      <c r="E4785" s="85" t="s">
        <v>12898</v>
      </c>
      <c r="F4785" s="85" t="s">
        <v>214</v>
      </c>
      <c r="G4785" s="85" t="s">
        <v>214</v>
      </c>
      <c r="H4785" s="840">
        <v>1.04255355458909</v>
      </c>
      <c r="I4785" s="840">
        <v>1.04381061611556</v>
      </c>
      <c r="J4785" s="86">
        <v>11901.5</v>
      </c>
      <c r="K4785" s="44">
        <v>12407.951129941999</v>
      </c>
      <c r="L4785" s="45">
        <v>11674.2336970615</v>
      </c>
      <c r="M4785" s="46">
        <v>0.980904398358319</v>
      </c>
      <c r="N4785" s="139">
        <v>12422.912047699299</v>
      </c>
      <c r="O4785" s="45">
        <v>11538.9648296174</v>
      </c>
      <c r="P4785" s="99">
        <v>0.96953869929146597</v>
      </c>
      <c r="Q4785" s="86">
        <v>11884.7381327737</v>
      </c>
      <c r="R4785" s="44">
        <v>12390.475985683701</v>
      </c>
      <c r="S4785" s="45">
        <v>11658.388270835399</v>
      </c>
      <c r="T4785" s="140">
        <v>0.98095457725617197</v>
      </c>
      <c r="U4785" s="44">
        <v>12405.415832742699</v>
      </c>
      <c r="V4785" s="45">
        <v>11523.2186254727</v>
      </c>
      <c r="W4785" s="99">
        <v>0.96958119705607204</v>
      </c>
      <c r="X4785" s="86">
        <v>11868.918939102599</v>
      </c>
      <c r="Y4785" s="44">
        <v>12373.983629091101</v>
      </c>
      <c r="Z4785" s="45">
        <v>11643.440511328799</v>
      </c>
      <c r="AA4785" s="46">
        <v>0.98100261456576898</v>
      </c>
      <c r="AB4785" s="139">
        <v>12388.9035904503</v>
      </c>
      <c r="AC4785" s="45">
        <v>11508.371807302399</v>
      </c>
      <c r="AD4785" s="99">
        <v>0.96962258031670101</v>
      </c>
      <c r="AE4785" s="142">
        <v>11859.872475349601</v>
      </c>
      <c r="AF4785" s="44">
        <v>12364.552206148999</v>
      </c>
      <c r="AG4785" s="45">
        <v>11634.9804224379</v>
      </c>
      <c r="AH4785" s="140">
        <v>0.981037565675423</v>
      </c>
      <c r="AI4785" s="44">
        <v>12379.4607955466</v>
      </c>
      <c r="AJ4785" s="45">
        <v>11499.9609297512</v>
      </c>
      <c r="AK4785" s="46">
        <v>0.96965300037192803</v>
      </c>
    </row>
    <row r="4786" spans="1:37" x14ac:dyDescent="0.2">
      <c r="A4786" s="35" t="s">
        <v>2454</v>
      </c>
      <c r="B4786" s="35" t="s">
        <v>8699</v>
      </c>
      <c r="C4786" s="85" t="s">
        <v>956</v>
      </c>
      <c r="D4786" s="85" t="s">
        <v>956</v>
      </c>
      <c r="E4786" s="85" t="s">
        <v>12898</v>
      </c>
      <c r="F4786" s="85" t="s">
        <v>214</v>
      </c>
      <c r="G4786" s="85" t="s">
        <v>214</v>
      </c>
      <c r="H4786" s="840">
        <v>1.04255355458909</v>
      </c>
      <c r="I4786" s="840">
        <v>1.04381061611556</v>
      </c>
      <c r="J4786" s="86">
        <v>5001.3333333333303</v>
      </c>
      <c r="K4786" s="44">
        <v>5214.15784435155</v>
      </c>
      <c r="L4786" s="45">
        <v>4905.8298643227399</v>
      </c>
      <c r="M4786" s="46">
        <v>0.980904398358319</v>
      </c>
      <c r="N4786" s="139">
        <v>5220.4448280659499</v>
      </c>
      <c r="O4786" s="45">
        <v>4848.9862147230497</v>
      </c>
      <c r="P4786" s="99">
        <v>0.96953869929146597</v>
      </c>
      <c r="Q4786" s="86">
        <v>4999.7708856011996</v>
      </c>
      <c r="R4786" s="44">
        <v>5212.5289089145599</v>
      </c>
      <c r="S4786" s="45">
        <v>4904.5481354626399</v>
      </c>
      <c r="T4786" s="140">
        <v>0.98095457725617197</v>
      </c>
      <c r="U4786" s="44">
        <v>5218.8139285360303</v>
      </c>
      <c r="V4786" s="45">
        <v>4847.6838402673102</v>
      </c>
      <c r="W4786" s="99">
        <v>0.96958119705607304</v>
      </c>
      <c r="X4786" s="86">
        <v>4999.1716214460303</v>
      </c>
      <c r="Y4786" s="44">
        <v>5211.9041439394496</v>
      </c>
      <c r="Z4786" s="45">
        <v>4904.2004313015505</v>
      </c>
      <c r="AA4786" s="46">
        <v>0.98100261456576898</v>
      </c>
      <c r="AB4786" s="139">
        <v>5218.1884102490003</v>
      </c>
      <c r="AC4786" s="45">
        <v>4847.3096870325298</v>
      </c>
      <c r="AD4786" s="99">
        <v>0.96962258031670101</v>
      </c>
      <c r="AE4786" s="142">
        <v>4999.6080437458204</v>
      </c>
      <c r="AF4786" s="44">
        <v>5212.3591375593996</v>
      </c>
      <c r="AG4786" s="45">
        <v>4904.8033045676602</v>
      </c>
      <c r="AH4786" s="140">
        <v>0.981037565675423</v>
      </c>
      <c r="AI4786" s="44">
        <v>5218.6439524786401</v>
      </c>
      <c r="AJ4786" s="45">
        <v>4847.8849403017603</v>
      </c>
      <c r="AK4786" s="46">
        <v>0.96965300037192803</v>
      </c>
    </row>
    <row r="4787" spans="1:37" x14ac:dyDescent="0.2">
      <c r="A4787" s="35" t="s">
        <v>2453</v>
      </c>
      <c r="B4787" s="35" t="s">
        <v>8698</v>
      </c>
      <c r="C4787" s="85" t="s">
        <v>956</v>
      </c>
      <c r="D4787" s="85" t="s">
        <v>956</v>
      </c>
      <c r="E4787" s="85" t="s">
        <v>12898</v>
      </c>
      <c r="F4787" s="85" t="s">
        <v>214</v>
      </c>
      <c r="G4787" s="85" t="s">
        <v>214</v>
      </c>
      <c r="H4787" s="840">
        <v>1.04255355458909</v>
      </c>
      <c r="I4787" s="840">
        <v>1.04381061611556</v>
      </c>
      <c r="J4787" s="86">
        <v>58164.583333333299</v>
      </c>
      <c r="K4787" s="44">
        <v>60639.693105359802</v>
      </c>
      <c r="L4787" s="45">
        <v>57053.895620345596</v>
      </c>
      <c r="M4787" s="46">
        <v>0.980904398358319</v>
      </c>
      <c r="N4787" s="139">
        <v>60712.809565271498</v>
      </c>
      <c r="O4787" s="45">
        <v>56392.814469830097</v>
      </c>
      <c r="P4787" s="99">
        <v>0.96953869929146597</v>
      </c>
      <c r="Q4787" s="86">
        <v>58157.152609796402</v>
      </c>
      <c r="R4787" s="44">
        <v>60631.946178123297</v>
      </c>
      <c r="S4787" s="45">
        <v>57049.525052765501</v>
      </c>
      <c r="T4787" s="140">
        <v>0.98095457725617197</v>
      </c>
      <c r="U4787" s="44">
        <v>60705.0532971582</v>
      </c>
      <c r="V4787" s="45">
        <v>56388.0816447791</v>
      </c>
      <c r="W4787" s="99">
        <v>0.96958119705607204</v>
      </c>
      <c r="X4787" s="86">
        <v>58165.317468882102</v>
      </c>
      <c r="Y4787" s="44">
        <v>60640.458480985799</v>
      </c>
      <c r="Z4787" s="45">
        <v>57060.328514021399</v>
      </c>
      <c r="AA4787" s="46">
        <v>0.98100261456576898</v>
      </c>
      <c r="AB4787" s="139">
        <v>60713.575863751001</v>
      </c>
      <c r="AC4787" s="45">
        <v>56398.405209117598</v>
      </c>
      <c r="AD4787" s="99">
        <v>0.96962258031670101</v>
      </c>
      <c r="AE4787" s="142">
        <v>58198.742538212398</v>
      </c>
      <c r="AF4787" s="44">
        <v>60675.305905828398</v>
      </c>
      <c r="AG4787" s="45">
        <v>57095.152705058601</v>
      </c>
      <c r="AH4787" s="140">
        <v>0.981037565675423</v>
      </c>
      <c r="AI4787" s="44">
        <v>60748.465305962301</v>
      </c>
      <c r="AJ4787" s="45">
        <v>56432.585320051003</v>
      </c>
      <c r="AK4787" s="46">
        <v>0.96965300037192803</v>
      </c>
    </row>
    <row r="4788" spans="1:37" x14ac:dyDescent="0.2">
      <c r="A4788" s="35" t="s">
        <v>2452</v>
      </c>
      <c r="B4788" s="35" t="s">
        <v>8697</v>
      </c>
      <c r="C4788" s="85" t="s">
        <v>956</v>
      </c>
      <c r="D4788" s="85" t="s">
        <v>956</v>
      </c>
      <c r="E4788" s="85" t="s">
        <v>12898</v>
      </c>
      <c r="F4788" s="85" t="s">
        <v>214</v>
      </c>
      <c r="G4788" s="85" t="s">
        <v>214</v>
      </c>
      <c r="H4788" s="840">
        <v>1.04255355458909</v>
      </c>
      <c r="I4788" s="840">
        <v>1.04381061611556</v>
      </c>
      <c r="J4788" s="86">
        <v>14388.25</v>
      </c>
      <c r="K4788" s="44">
        <v>15000.521181816401</v>
      </c>
      <c r="L4788" s="45">
        <v>14113.497709679101</v>
      </c>
      <c r="M4788" s="46">
        <v>0.980904398358319</v>
      </c>
      <c r="N4788" s="139">
        <v>15018.608097324701</v>
      </c>
      <c r="O4788" s="45">
        <v>13949.9651900804</v>
      </c>
      <c r="P4788" s="99">
        <v>0.96953869929146597</v>
      </c>
      <c r="Q4788" s="86">
        <v>14381.829880314201</v>
      </c>
      <c r="R4788" s="44">
        <v>14993.827863217201</v>
      </c>
      <c r="S4788" s="45">
        <v>14107.921850413801</v>
      </c>
      <c r="T4788" s="140">
        <v>0.98095457725617197</v>
      </c>
      <c r="U4788" s="44">
        <v>15011.90670824</v>
      </c>
      <c r="V4788" s="45">
        <v>13944.351831211899</v>
      </c>
      <c r="W4788" s="99">
        <v>0.96958119705607304</v>
      </c>
      <c r="X4788" s="86">
        <v>14382.444760108199</v>
      </c>
      <c r="Y4788" s="44">
        <v>14994.468908331901</v>
      </c>
      <c r="Z4788" s="45">
        <v>14109.215913513801</v>
      </c>
      <c r="AA4788" s="46">
        <v>0.98100261456576898</v>
      </c>
      <c r="AB4788" s="139">
        <v>15012.548526296499</v>
      </c>
      <c r="AC4788" s="45">
        <v>13945.5431995585</v>
      </c>
      <c r="AD4788" s="99">
        <v>0.96962258031670101</v>
      </c>
      <c r="AE4788" s="142">
        <v>14393.710714885499</v>
      </c>
      <c r="AF4788" s="44">
        <v>15006.214269530899</v>
      </c>
      <c r="AG4788" s="45">
        <v>14120.7709207675</v>
      </c>
      <c r="AH4788" s="140">
        <v>0.981037565675423</v>
      </c>
      <c r="AI4788" s="44">
        <v>15024.3080494938</v>
      </c>
      <c r="AJ4788" s="45">
        <v>13956.9047811743</v>
      </c>
      <c r="AK4788" s="46">
        <v>0.96965300037192803</v>
      </c>
    </row>
    <row r="4789" spans="1:37" x14ac:dyDescent="0.2">
      <c r="A4789" s="35" t="s">
        <v>2451</v>
      </c>
      <c r="B4789" s="35" t="s">
        <v>8696</v>
      </c>
      <c r="C4789" s="85" t="s">
        <v>956</v>
      </c>
      <c r="D4789" s="85" t="s">
        <v>956</v>
      </c>
      <c r="E4789" s="85" t="s">
        <v>12898</v>
      </c>
      <c r="F4789" s="85" t="s">
        <v>214</v>
      </c>
      <c r="G4789" s="85" t="s">
        <v>214</v>
      </c>
      <c r="H4789" s="840">
        <v>1.04255355458909</v>
      </c>
      <c r="I4789" s="840">
        <v>1.04381061611556</v>
      </c>
      <c r="J4789" s="86">
        <v>7422.4166666666697</v>
      </c>
      <c r="K4789" s="44">
        <v>7738.2668794746196</v>
      </c>
      <c r="L4789" s="45">
        <v>7280.6811547814305</v>
      </c>
      <c r="M4789" s="46">
        <v>0.980904398358319</v>
      </c>
      <c r="N4789" s="139">
        <v>7747.5973138997297</v>
      </c>
      <c r="O4789" s="45">
        <v>7196.3202005992998</v>
      </c>
      <c r="P4789" s="99">
        <v>0.96953869929146697</v>
      </c>
      <c r="Q4789" s="86">
        <v>7415.4705777765703</v>
      </c>
      <c r="R4789" s="44">
        <v>7731.0252098117498</v>
      </c>
      <c r="S4789" s="45">
        <v>7274.2398057783903</v>
      </c>
      <c r="T4789" s="140">
        <v>0.98095457725617197</v>
      </c>
      <c r="U4789" s="44">
        <v>7740.3469125757701</v>
      </c>
      <c r="V4789" s="45">
        <v>7189.90083953469</v>
      </c>
      <c r="W4789" s="99">
        <v>0.96958119705607204</v>
      </c>
      <c r="X4789" s="86">
        <v>7409.99863394975</v>
      </c>
      <c r="Y4789" s="44">
        <v>7725.3204153245897</v>
      </c>
      <c r="Z4789" s="45">
        <v>7269.2280338334804</v>
      </c>
      <c r="AA4789" s="46">
        <v>0.98100261456576898</v>
      </c>
      <c r="AB4789" s="139">
        <v>7734.6352395185404</v>
      </c>
      <c r="AC4789" s="45">
        <v>7184.9019955935901</v>
      </c>
      <c r="AD4789" s="99">
        <v>0.96962258031670101</v>
      </c>
      <c r="AE4789" s="142">
        <v>7407.8115874244204</v>
      </c>
      <c r="AF4789" s="44">
        <v>7723.0403021955599</v>
      </c>
      <c r="AG4789" s="45">
        <v>7267.3414467090497</v>
      </c>
      <c r="AH4789" s="140">
        <v>0.981037565675423</v>
      </c>
      <c r="AI4789" s="44">
        <v>7732.3523771374703</v>
      </c>
      <c r="AJ4789" s="45">
        <v>7183.0067319360196</v>
      </c>
      <c r="AK4789" s="46">
        <v>0.96965300037192803</v>
      </c>
    </row>
    <row r="4790" spans="1:37" x14ac:dyDescent="0.2">
      <c r="A4790" s="35" t="s">
        <v>2450</v>
      </c>
      <c r="B4790" s="35" t="s">
        <v>8695</v>
      </c>
      <c r="C4790" s="85" t="s">
        <v>956</v>
      </c>
      <c r="D4790" s="85" t="s">
        <v>956</v>
      </c>
      <c r="E4790" s="85" t="s">
        <v>12898</v>
      </c>
      <c r="F4790" s="85" t="s">
        <v>214</v>
      </c>
      <c r="G4790" s="85" t="s">
        <v>214</v>
      </c>
      <c r="H4790" s="840">
        <v>1.04255355458909</v>
      </c>
      <c r="I4790" s="840">
        <v>1.04381061611556</v>
      </c>
      <c r="J4790" s="86">
        <v>10228.333333333299</v>
      </c>
      <c r="K4790" s="44">
        <v>10663.585274188699</v>
      </c>
      <c r="L4790" s="45">
        <v>10033.0171545417</v>
      </c>
      <c r="M4790" s="46">
        <v>0.980904398358319</v>
      </c>
      <c r="N4790" s="139">
        <v>10676.442918502</v>
      </c>
      <c r="O4790" s="45">
        <v>9916.7649959195496</v>
      </c>
      <c r="P4790" s="99">
        <v>0.96953869929146597</v>
      </c>
      <c r="Q4790" s="86">
        <v>10218.0234935442</v>
      </c>
      <c r="R4790" s="44">
        <v>10652.836714069301</v>
      </c>
      <c r="S4790" s="45">
        <v>10023.4169165033</v>
      </c>
      <c r="T4790" s="140">
        <v>0.98095457725617197</v>
      </c>
      <c r="U4790" s="44">
        <v>10665.681398279599</v>
      </c>
      <c r="V4790" s="45">
        <v>9907.2034504176409</v>
      </c>
      <c r="W4790" s="99">
        <v>0.96958119705607204</v>
      </c>
      <c r="X4790" s="86">
        <v>10211.6112740344</v>
      </c>
      <c r="Y4790" s="44">
        <v>10646.1516318266</v>
      </c>
      <c r="Z4790" s="45">
        <v>10017.617358756999</v>
      </c>
      <c r="AA4790" s="46">
        <v>0.98100261456576898</v>
      </c>
      <c r="AB4790" s="139">
        <v>10658.9882554824</v>
      </c>
      <c r="AC4790" s="45">
        <v>9901.4088727203507</v>
      </c>
      <c r="AD4790" s="99">
        <v>0.96962258031670101</v>
      </c>
      <c r="AE4790" s="142">
        <v>10206.6563804077</v>
      </c>
      <c r="AF4790" s="44">
        <v>10640.985889863399</v>
      </c>
      <c r="AG4790" s="45">
        <v>10013.113329120701</v>
      </c>
      <c r="AH4790" s="140">
        <v>0.981037565675423</v>
      </c>
      <c r="AI4790" s="44">
        <v>10653.8162849132</v>
      </c>
      <c r="AJ4790" s="45">
        <v>9896.9149830276092</v>
      </c>
      <c r="AK4790" s="46">
        <v>0.96965300037192803</v>
      </c>
    </row>
    <row r="4791" spans="1:37" x14ac:dyDescent="0.2">
      <c r="A4791" s="35" t="s">
        <v>2449</v>
      </c>
      <c r="B4791" s="35" t="s">
        <v>8694</v>
      </c>
      <c r="C4791" s="85" t="s">
        <v>956</v>
      </c>
      <c r="D4791" s="85" t="s">
        <v>956</v>
      </c>
      <c r="E4791" s="85" t="s">
        <v>12898</v>
      </c>
      <c r="F4791" s="85" t="s">
        <v>214</v>
      </c>
      <c r="G4791" s="85" t="s">
        <v>214</v>
      </c>
      <c r="H4791" s="840">
        <v>1.04255355458909</v>
      </c>
      <c r="I4791" s="840">
        <v>1.04381061611556</v>
      </c>
      <c r="J4791" s="86">
        <v>13626.083333333299</v>
      </c>
      <c r="K4791" s="44">
        <v>14205.9216142938</v>
      </c>
      <c r="L4791" s="45">
        <v>13365.885074063701</v>
      </c>
      <c r="M4791" s="46">
        <v>0.980904398358319</v>
      </c>
      <c r="N4791" s="139">
        <v>14223.0504394086</v>
      </c>
      <c r="O4791" s="45">
        <v>13211.0151114371</v>
      </c>
      <c r="P4791" s="99">
        <v>0.96953869929146597</v>
      </c>
      <c r="Q4791" s="86">
        <v>13607.020479660499</v>
      </c>
      <c r="R4791" s="44">
        <v>14186.047568436599</v>
      </c>
      <c r="S4791" s="45">
        <v>13347.8690223415</v>
      </c>
      <c r="T4791" s="140">
        <v>0.98095457725617197</v>
      </c>
      <c r="U4791" s="44">
        <v>14203.1524303715</v>
      </c>
      <c r="V4791" s="45">
        <v>13193.111205035701</v>
      </c>
      <c r="W4791" s="99">
        <v>0.96958119705607204</v>
      </c>
      <c r="X4791" s="86">
        <v>13591.235389474101</v>
      </c>
      <c r="Y4791" s="44">
        <v>14169.5907665532</v>
      </c>
      <c r="Z4791" s="45">
        <v>13333.0374522529</v>
      </c>
      <c r="AA4791" s="46">
        <v>0.98100261456576898</v>
      </c>
      <c r="AB4791" s="139">
        <v>14186.675785658599</v>
      </c>
      <c r="AC4791" s="45">
        <v>13178.3687280336</v>
      </c>
      <c r="AD4791" s="99">
        <v>0.96962258031670101</v>
      </c>
      <c r="AE4791" s="142">
        <v>13582.6112090927</v>
      </c>
      <c r="AF4791" s="44">
        <v>14160.599596641199</v>
      </c>
      <c r="AG4791" s="45">
        <v>13325.051836084</v>
      </c>
      <c r="AH4791" s="140">
        <v>0.981037565675423</v>
      </c>
      <c r="AI4791" s="44">
        <v>14177.6737746211</v>
      </c>
      <c r="AJ4791" s="45">
        <v>13170.4197117821</v>
      </c>
      <c r="AK4791" s="46">
        <v>0.96965300037192803</v>
      </c>
    </row>
    <row r="4792" spans="1:37" x14ac:dyDescent="0.2">
      <c r="A4792" s="35" t="s">
        <v>2448</v>
      </c>
      <c r="B4792" s="35" t="s">
        <v>8693</v>
      </c>
      <c r="C4792" s="85" t="s">
        <v>956</v>
      </c>
      <c r="D4792" s="85" t="s">
        <v>956</v>
      </c>
      <c r="E4792" s="85" t="s">
        <v>12898</v>
      </c>
      <c r="F4792" s="85" t="s">
        <v>214</v>
      </c>
      <c r="G4792" s="85" t="s">
        <v>214</v>
      </c>
      <c r="H4792" s="840">
        <v>1.04255355458909</v>
      </c>
      <c r="I4792" s="840">
        <v>1.04381061611556</v>
      </c>
      <c r="J4792" s="86">
        <v>7935</v>
      </c>
      <c r="K4792" s="44">
        <v>8272.6624556644092</v>
      </c>
      <c r="L4792" s="45">
        <v>7783.4764009732598</v>
      </c>
      <c r="M4792" s="46">
        <v>0.980904398358319</v>
      </c>
      <c r="N4792" s="139">
        <v>8282.6372388769705</v>
      </c>
      <c r="O4792" s="45">
        <v>7693.2895788777896</v>
      </c>
      <c r="P4792" s="99">
        <v>0.96953869929146597</v>
      </c>
      <c r="Q4792" s="86">
        <v>7941.8795572383997</v>
      </c>
      <c r="R4792" s="44">
        <v>8279.8347625172992</v>
      </c>
      <c r="S4792" s="45">
        <v>7790.62310369023</v>
      </c>
      <c r="T4792" s="140">
        <v>0.98095457725617197</v>
      </c>
      <c r="U4792" s="44">
        <v>8289.8181937565896</v>
      </c>
      <c r="V4792" s="45">
        <v>7700.2970879823597</v>
      </c>
      <c r="W4792" s="99">
        <v>0.96958119705607204</v>
      </c>
      <c r="X4792" s="86">
        <v>7949.9734988213804</v>
      </c>
      <c r="Y4792" s="44">
        <v>8288.2731300852702</v>
      </c>
      <c r="Z4792" s="45">
        <v>7798.9447880723501</v>
      </c>
      <c r="AA4792" s="46">
        <v>0.98100261456576898</v>
      </c>
      <c r="AB4792" s="139">
        <v>8298.2667359071202</v>
      </c>
      <c r="AC4792" s="45">
        <v>7708.47381737658</v>
      </c>
      <c r="AD4792" s="99">
        <v>0.96962258031670101</v>
      </c>
      <c r="AE4792" s="142">
        <v>7959.8027008551699</v>
      </c>
      <c r="AF4792" s="44">
        <v>8298.5205996043696</v>
      </c>
      <c r="AG4792" s="45">
        <v>7808.8654649036098</v>
      </c>
      <c r="AH4792" s="140">
        <v>0.981037565675423</v>
      </c>
      <c r="AI4792" s="44">
        <v>8308.5265613379306</v>
      </c>
      <c r="AJ4792" s="45">
        <v>7718.2465712527901</v>
      </c>
      <c r="AK4792" s="46">
        <v>0.96965300037192803</v>
      </c>
    </row>
    <row r="4793" spans="1:37" x14ac:dyDescent="0.2">
      <c r="A4793" s="35" t="s">
        <v>2447</v>
      </c>
      <c r="B4793" s="35" t="s">
        <v>8692</v>
      </c>
      <c r="C4793" s="85" t="s">
        <v>956</v>
      </c>
      <c r="D4793" s="85" t="s">
        <v>956</v>
      </c>
      <c r="E4793" s="85" t="s">
        <v>12898</v>
      </c>
      <c r="F4793" s="85" t="s">
        <v>214</v>
      </c>
      <c r="G4793" s="85" t="s">
        <v>214</v>
      </c>
      <c r="H4793" s="840">
        <v>1.04255355458909</v>
      </c>
      <c r="I4793" s="840">
        <v>1.04381061611556</v>
      </c>
      <c r="J4793" s="86">
        <v>7975.9166666666697</v>
      </c>
      <c r="K4793" s="44">
        <v>8315.3202719396795</v>
      </c>
      <c r="L4793" s="45">
        <v>7823.6117392727601</v>
      </c>
      <c r="M4793" s="46">
        <v>0.980904398358319</v>
      </c>
      <c r="N4793" s="139">
        <v>8325.3464899197006</v>
      </c>
      <c r="O4793" s="45">
        <v>7732.9598706571296</v>
      </c>
      <c r="P4793" s="99">
        <v>0.96953869929146597</v>
      </c>
      <c r="Q4793" s="86">
        <v>7982.2338129628197</v>
      </c>
      <c r="R4793" s="44">
        <v>8321.9062352655801</v>
      </c>
      <c r="S4793" s="45">
        <v>7830.2087955548604</v>
      </c>
      <c r="T4793" s="140">
        <v>0.98095457725617197</v>
      </c>
      <c r="U4793" s="44">
        <v>8331.9403942871704</v>
      </c>
      <c r="V4793" s="45">
        <v>7739.4238155539397</v>
      </c>
      <c r="W4793" s="99">
        <v>0.96958119705607204</v>
      </c>
      <c r="X4793" s="86">
        <v>7987.0436957982201</v>
      </c>
      <c r="Y4793" s="44">
        <v>8326.9207957127892</v>
      </c>
      <c r="Z4793" s="45">
        <v>7835.3107482290998</v>
      </c>
      <c r="AA4793" s="46">
        <v>0.98100261456576898</v>
      </c>
      <c r="AB4793" s="139">
        <v>8336.9610010530396</v>
      </c>
      <c r="AC4793" s="45">
        <v>7744.4179174221099</v>
      </c>
      <c r="AD4793" s="99">
        <v>0.96962258031670101</v>
      </c>
      <c r="AE4793" s="142">
        <v>7996.4538243732304</v>
      </c>
      <c r="AF4793" s="44">
        <v>8336.7313587078006</v>
      </c>
      <c r="AG4793" s="45">
        <v>7844.8215938990297</v>
      </c>
      <c r="AH4793" s="140">
        <v>0.981037565675423</v>
      </c>
      <c r="AI4793" s="44">
        <v>8346.7833931586392</v>
      </c>
      <c r="AJ4793" s="45">
        <v>7753.7854431390697</v>
      </c>
      <c r="AK4793" s="46">
        <v>0.96965300037192803</v>
      </c>
    </row>
    <row r="4794" spans="1:37" x14ac:dyDescent="0.2">
      <c r="A4794" s="35" t="s">
        <v>2446</v>
      </c>
      <c r="B4794" s="35" t="s">
        <v>13155</v>
      </c>
      <c r="C4794" s="85" t="s">
        <v>956</v>
      </c>
      <c r="D4794" s="85" t="s">
        <v>956</v>
      </c>
      <c r="E4794" s="85" t="s">
        <v>12898</v>
      </c>
      <c r="F4794" s="85" t="s">
        <v>214</v>
      </c>
      <c r="G4794" s="85" t="s">
        <v>214</v>
      </c>
      <c r="H4794" s="840">
        <v>1.04255355458909</v>
      </c>
      <c r="I4794" s="840">
        <v>1.04381061611556</v>
      </c>
      <c r="J4794" s="86">
        <v>10708.083333333299</v>
      </c>
      <c r="K4794" s="44">
        <v>11163.750342002801</v>
      </c>
      <c r="L4794" s="45">
        <v>10503.6060396541</v>
      </c>
      <c r="M4794" s="46">
        <v>0.980904398358319</v>
      </c>
      <c r="N4794" s="139">
        <v>11177.211061583401</v>
      </c>
      <c r="O4794" s="45">
        <v>10381.901186904601</v>
      </c>
      <c r="P4794" s="99">
        <v>0.96953869929146597</v>
      </c>
      <c r="Q4794" s="86">
        <v>10705.844605849299</v>
      </c>
      <c r="R4794" s="44">
        <v>11161.4163487066</v>
      </c>
      <c r="S4794" s="45">
        <v>10501.947269501199</v>
      </c>
      <c r="T4794" s="140">
        <v>0.98095457725617197</v>
      </c>
      <c r="U4794" s="44">
        <v>11174.874254069</v>
      </c>
      <c r="V4794" s="45">
        <v>10380.1856284357</v>
      </c>
      <c r="W4794" s="99">
        <v>0.96958119705607204</v>
      </c>
      <c r="X4794" s="86">
        <v>10703.697588176101</v>
      </c>
      <c r="Y4794" s="44">
        <v>11159.1779677996</v>
      </c>
      <c r="Z4794" s="45">
        <v>10500.355319522099</v>
      </c>
      <c r="AA4794" s="46">
        <v>0.98100261456576898</v>
      </c>
      <c r="AB4794" s="139">
        <v>11172.6331742287</v>
      </c>
      <c r="AC4794" s="45">
        <v>10378.546874377</v>
      </c>
      <c r="AD4794" s="99">
        <v>0.96962258031670101</v>
      </c>
      <c r="AE4794" s="142">
        <v>10705.2813094759</v>
      </c>
      <c r="AF4794" s="44">
        <v>11160.8290820702</v>
      </c>
      <c r="AG4794" s="45">
        <v>10502.283115718799</v>
      </c>
      <c r="AH4794" s="140">
        <v>0.981037565675423</v>
      </c>
      <c r="AI4794" s="44">
        <v>11174.286279334399</v>
      </c>
      <c r="AJ4794" s="45">
        <v>10380.408141558801</v>
      </c>
      <c r="AK4794" s="46">
        <v>0.96965300037192803</v>
      </c>
    </row>
    <row r="4795" spans="1:37" x14ac:dyDescent="0.2">
      <c r="A4795" s="35" t="s">
        <v>2445</v>
      </c>
      <c r="B4795" s="35" t="s">
        <v>8691</v>
      </c>
      <c r="C4795" s="85" t="s">
        <v>956</v>
      </c>
      <c r="D4795" s="85" t="s">
        <v>956</v>
      </c>
      <c r="E4795" s="85" t="s">
        <v>12898</v>
      </c>
      <c r="F4795" s="85" t="s">
        <v>214</v>
      </c>
      <c r="G4795" s="85" t="s">
        <v>214</v>
      </c>
      <c r="H4795" s="840">
        <v>1.04255355458909</v>
      </c>
      <c r="I4795" s="840">
        <v>1.04381061611556</v>
      </c>
      <c r="J4795" s="86">
        <v>9570.1666666666697</v>
      </c>
      <c r="K4795" s="44">
        <v>9977.4112763433295</v>
      </c>
      <c r="L4795" s="45">
        <v>9387.4185763555106</v>
      </c>
      <c r="M4795" s="46">
        <v>0.980904398358319</v>
      </c>
      <c r="N4795" s="139">
        <v>9989.4415646619309</v>
      </c>
      <c r="O4795" s="45">
        <v>9278.6469420025496</v>
      </c>
      <c r="P4795" s="99">
        <v>0.96953869929146597</v>
      </c>
      <c r="Q4795" s="86">
        <v>9573.8321636462606</v>
      </c>
      <c r="R4795" s="44">
        <v>9981.2327532487398</v>
      </c>
      <c r="S4795" s="45">
        <v>9391.4944828111602</v>
      </c>
      <c r="T4795" s="140">
        <v>0.98095457725617197</v>
      </c>
      <c r="U4795" s="44">
        <v>9993.2676493225699</v>
      </c>
      <c r="V4795" s="45">
        <v>9282.6076496420701</v>
      </c>
      <c r="W4795" s="99">
        <v>0.96958119705607204</v>
      </c>
      <c r="X4795" s="86">
        <v>9582.2969225120305</v>
      </c>
      <c r="Y4795" s="44">
        <v>9990.0577176929801</v>
      </c>
      <c r="Z4795" s="45">
        <v>9400.2583345298208</v>
      </c>
      <c r="AA4795" s="46">
        <v>0.98100261456576898</v>
      </c>
      <c r="AB4795" s="139">
        <v>10002.103254489501</v>
      </c>
      <c r="AC4795" s="45">
        <v>9291.2114673669003</v>
      </c>
      <c r="AD4795" s="99">
        <v>0.96962258031670101</v>
      </c>
      <c r="AE4795" s="142">
        <v>9593.6923891087499</v>
      </c>
      <c r="AF4795" s="44">
        <v>10001.938101899599</v>
      </c>
      <c r="AG4795" s="45">
        <v>9411.7726272500695</v>
      </c>
      <c r="AH4795" s="140">
        <v>0.981037565675423</v>
      </c>
      <c r="AI4795" s="44">
        <v>10013.997963498799</v>
      </c>
      <c r="AJ4795" s="45">
        <v>9302.55260974462</v>
      </c>
      <c r="AK4795" s="46">
        <v>0.96965300037192803</v>
      </c>
    </row>
    <row r="4796" spans="1:37" x14ac:dyDescent="0.2">
      <c r="A4796" s="35" t="s">
        <v>2444</v>
      </c>
      <c r="B4796" s="35" t="s">
        <v>8690</v>
      </c>
      <c r="C4796" s="85" t="s">
        <v>956</v>
      </c>
      <c r="D4796" s="85" t="s">
        <v>956</v>
      </c>
      <c r="E4796" s="85" t="s">
        <v>12898</v>
      </c>
      <c r="F4796" s="85" t="s">
        <v>214</v>
      </c>
      <c r="G4796" s="85" t="s">
        <v>214</v>
      </c>
      <c r="H4796" s="840">
        <v>1.04255355458909</v>
      </c>
      <c r="I4796" s="840">
        <v>1.04381061611556</v>
      </c>
      <c r="J4796" s="86">
        <v>10392.833333333299</v>
      </c>
      <c r="K4796" s="44">
        <v>10835.0853339186</v>
      </c>
      <c r="L4796" s="45">
        <v>10194.3759280716</v>
      </c>
      <c r="M4796" s="46">
        <v>0.980904398358319</v>
      </c>
      <c r="N4796" s="139">
        <v>10848.149764853</v>
      </c>
      <c r="O4796" s="45">
        <v>10076.254111953</v>
      </c>
      <c r="P4796" s="99">
        <v>0.96953869929146597</v>
      </c>
      <c r="Q4796" s="86">
        <v>10383.8677117796</v>
      </c>
      <c r="R4796" s="44">
        <v>10825.738193298699</v>
      </c>
      <c r="S4796" s="45">
        <v>10186.1025614927</v>
      </c>
      <c r="T4796" s="140">
        <v>0.98095457725617197</v>
      </c>
      <c r="U4796" s="44">
        <v>10838.7913538951</v>
      </c>
      <c r="V4796" s="45">
        <v>10068.002886059099</v>
      </c>
      <c r="W4796" s="99">
        <v>0.96958119705607204</v>
      </c>
      <c r="X4796" s="86">
        <v>10377.996547827999</v>
      </c>
      <c r="Y4796" s="44">
        <v>10819.617190451399</v>
      </c>
      <c r="Z4796" s="45">
        <v>10180.841747373801</v>
      </c>
      <c r="AA4796" s="46">
        <v>0.98100261456576898</v>
      </c>
      <c r="AB4796" s="139">
        <v>10832.662970633501</v>
      </c>
      <c r="AC4796" s="45">
        <v>10062.739791222801</v>
      </c>
      <c r="AD4796" s="99">
        <v>0.96962258031670101</v>
      </c>
      <c r="AE4796" s="142">
        <v>10375.317904345</v>
      </c>
      <c r="AF4796" s="44">
        <v>10816.824561166701</v>
      </c>
      <c r="AG4796" s="45">
        <v>10178.5766199873</v>
      </c>
      <c r="AH4796" s="140">
        <v>0.981037565675423</v>
      </c>
      <c r="AI4796" s="44">
        <v>10829.8669741292</v>
      </c>
      <c r="AJ4796" s="45">
        <v>10060.4581357608</v>
      </c>
      <c r="AK4796" s="46">
        <v>0.96965300037192803</v>
      </c>
    </row>
    <row r="4797" spans="1:37" x14ac:dyDescent="0.2">
      <c r="A4797" s="35" t="s">
        <v>2443</v>
      </c>
      <c r="B4797" s="35" t="s">
        <v>8689</v>
      </c>
      <c r="C4797" s="85" t="s">
        <v>956</v>
      </c>
      <c r="D4797" s="85" t="s">
        <v>956</v>
      </c>
      <c r="E4797" s="85" t="s">
        <v>12898</v>
      </c>
      <c r="F4797" s="85" t="s">
        <v>214</v>
      </c>
      <c r="G4797" s="85" t="s">
        <v>214</v>
      </c>
      <c r="H4797" s="840">
        <v>1.04255355458909</v>
      </c>
      <c r="I4797" s="840">
        <v>1.04381061611556</v>
      </c>
      <c r="J4797" s="86">
        <v>10617.333333333299</v>
      </c>
      <c r="K4797" s="44">
        <v>11069.1386069239</v>
      </c>
      <c r="L4797" s="45">
        <v>10414.588965503101</v>
      </c>
      <c r="M4797" s="46">
        <v>0.980904398358319</v>
      </c>
      <c r="N4797" s="139">
        <v>11082.4852481709</v>
      </c>
      <c r="O4797" s="45">
        <v>10293.9155499439</v>
      </c>
      <c r="P4797" s="99">
        <v>0.96953869929146597</v>
      </c>
      <c r="Q4797" s="86">
        <v>10606.2191997145</v>
      </c>
      <c r="R4797" s="44">
        <v>11057.5515274134</v>
      </c>
      <c r="S4797" s="45">
        <v>10404.219271342199</v>
      </c>
      <c r="T4797" s="140">
        <v>0.98095457725617197</v>
      </c>
      <c r="U4797" s="44">
        <v>11070.884197510701</v>
      </c>
      <c r="V4797" s="45">
        <v>10283.5907078983</v>
      </c>
      <c r="W4797" s="99">
        <v>0.96958119705607304</v>
      </c>
      <c r="X4797" s="86">
        <v>10598.4697638612</v>
      </c>
      <c r="Y4797" s="44">
        <v>11049.4723255185</v>
      </c>
      <c r="Z4797" s="45">
        <v>10397.1265487441</v>
      </c>
      <c r="AA4797" s="46">
        <v>0.98100261456576898</v>
      </c>
      <c r="AB4797" s="139">
        <v>11062.7952540981</v>
      </c>
      <c r="AC4797" s="45">
        <v>10276.5155998436</v>
      </c>
      <c r="AD4797" s="99">
        <v>0.96962258031670101</v>
      </c>
      <c r="AE4797" s="142">
        <v>10596.685953341999</v>
      </c>
      <c r="AF4797" s="44">
        <v>11047.612607520899</v>
      </c>
      <c r="AG4797" s="45">
        <v>10395.7469918936</v>
      </c>
      <c r="AH4797" s="140">
        <v>0.981037565675423</v>
      </c>
      <c r="AI4797" s="44">
        <v>11060.933293741</v>
      </c>
      <c r="AJ4797" s="45">
        <v>10275.108328657099</v>
      </c>
      <c r="AK4797" s="46">
        <v>0.96965300037192803</v>
      </c>
    </row>
    <row r="4798" spans="1:37" x14ac:dyDescent="0.2">
      <c r="A4798" s="35" t="s">
        <v>2442</v>
      </c>
      <c r="B4798" s="35" t="s">
        <v>8688</v>
      </c>
      <c r="C4798" s="85" t="s">
        <v>956</v>
      </c>
      <c r="D4798" s="85" t="s">
        <v>956</v>
      </c>
      <c r="E4798" s="85" t="s">
        <v>12898</v>
      </c>
      <c r="F4798" s="85" t="s">
        <v>214</v>
      </c>
      <c r="G4798" s="85" t="s">
        <v>214</v>
      </c>
      <c r="H4798" s="840">
        <v>1.04255355458909</v>
      </c>
      <c r="I4798" s="840">
        <v>1.04381061611556</v>
      </c>
      <c r="J4798" s="86">
        <v>9276.9166666666697</v>
      </c>
      <c r="K4798" s="44">
        <v>9671.6824464600795</v>
      </c>
      <c r="L4798" s="45">
        <v>9099.7683615369297</v>
      </c>
      <c r="M4798" s="46">
        <v>0.980904398358319</v>
      </c>
      <c r="N4798" s="139">
        <v>9683.34410148604</v>
      </c>
      <c r="O4798" s="45">
        <v>8994.3297184353305</v>
      </c>
      <c r="P4798" s="99">
        <v>0.96953869929146597</v>
      </c>
      <c r="Q4798" s="86">
        <v>9273.9013800739995</v>
      </c>
      <c r="R4798" s="44">
        <v>9668.5388487047894</v>
      </c>
      <c r="S4798" s="45">
        <v>9097.27600780592</v>
      </c>
      <c r="T4798" s="140">
        <v>0.98095457725617197</v>
      </c>
      <c r="U4798" s="44">
        <v>9680.1967133299895</v>
      </c>
      <c r="V4798" s="45">
        <v>8991.8004014721191</v>
      </c>
      <c r="W4798" s="99">
        <v>0.96958119705607304</v>
      </c>
      <c r="X4798" s="86">
        <v>9273.0303596448994</v>
      </c>
      <c r="Y4798" s="44">
        <v>9667.6307632603093</v>
      </c>
      <c r="Z4798" s="45">
        <v>9096.8670277593992</v>
      </c>
      <c r="AA4798" s="46">
        <v>0.98100261456576898</v>
      </c>
      <c r="AB4798" s="139">
        <v>9679.2875329592298</v>
      </c>
      <c r="AC4798" s="45">
        <v>8991.3396246739903</v>
      </c>
      <c r="AD4798" s="99">
        <v>0.96962258031670101</v>
      </c>
      <c r="AE4798" s="142">
        <v>9274.3211397585892</v>
      </c>
      <c r="AF4798" s="44">
        <v>9668.9764706560309</v>
      </c>
      <c r="AG4798" s="45">
        <v>9098.4574342408796</v>
      </c>
      <c r="AH4798" s="140">
        <v>0.981037565675423</v>
      </c>
      <c r="AI4798" s="44">
        <v>9680.6348629449803</v>
      </c>
      <c r="AJ4798" s="45">
        <v>8992.8733195797195</v>
      </c>
      <c r="AK4798" s="46">
        <v>0.96965300037192803</v>
      </c>
    </row>
    <row r="4799" spans="1:37" x14ac:dyDescent="0.2">
      <c r="A4799" s="35" t="s">
        <v>2441</v>
      </c>
      <c r="B4799" s="35" t="s">
        <v>8687</v>
      </c>
      <c r="C4799" s="85" t="s">
        <v>956</v>
      </c>
      <c r="D4799" s="85" t="s">
        <v>956</v>
      </c>
      <c r="E4799" s="85" t="s">
        <v>12898</v>
      </c>
      <c r="F4799" s="85" t="s">
        <v>214</v>
      </c>
      <c r="G4799" s="85" t="s">
        <v>214</v>
      </c>
      <c r="H4799" s="840">
        <v>1.04255355458909</v>
      </c>
      <c r="I4799" s="840">
        <v>1.04381061611556</v>
      </c>
      <c r="J4799" s="86">
        <v>5470.8333333333303</v>
      </c>
      <c r="K4799" s="44">
        <v>5703.63673823113</v>
      </c>
      <c r="L4799" s="45">
        <v>5366.3644793519697</v>
      </c>
      <c r="M4799" s="46">
        <v>0.980904398358319</v>
      </c>
      <c r="N4799" s="139">
        <v>5710.5139123322097</v>
      </c>
      <c r="O4799" s="45">
        <v>5304.1846340403999</v>
      </c>
      <c r="P4799" s="99">
        <v>0.96953869929146597</v>
      </c>
      <c r="Q4799" s="86">
        <v>5466.0655882547198</v>
      </c>
      <c r="R4799" s="44">
        <v>5698.6661086520498</v>
      </c>
      <c r="S4799" s="45">
        <v>5361.9620583809101</v>
      </c>
      <c r="T4799" s="140">
        <v>0.98095457725617197</v>
      </c>
      <c r="U4799" s="44">
        <v>5705.5372894042202</v>
      </c>
      <c r="V4799" s="45">
        <v>5299.7944162470203</v>
      </c>
      <c r="W4799" s="99">
        <v>0.96958119705607304</v>
      </c>
      <c r="X4799" s="86">
        <v>5461.5477758223997</v>
      </c>
      <c r="Y4799" s="44">
        <v>5693.9560472417597</v>
      </c>
      <c r="Z4799" s="45">
        <v>5357.7926476576404</v>
      </c>
      <c r="AA4799" s="46">
        <v>0.98100261456576898</v>
      </c>
      <c r="AB4799" s="139">
        <v>5700.8215488257401</v>
      </c>
      <c r="AC4799" s="45">
        <v>5295.6400469158598</v>
      </c>
      <c r="AD4799" s="99">
        <v>0.96962258031670101</v>
      </c>
      <c r="AE4799" s="142">
        <v>5466.4424720407396</v>
      </c>
      <c r="AF4799" s="44">
        <v>5699.0590301828297</v>
      </c>
      <c r="AG4799" s="45">
        <v>5362.7854156755902</v>
      </c>
      <c r="AH4799" s="140">
        <v>0.981037565675423</v>
      </c>
      <c r="AI4799" s="44">
        <v>5705.9306847011103</v>
      </c>
      <c r="AJ4799" s="45">
        <v>5300.5523443748498</v>
      </c>
      <c r="AK4799" s="46">
        <v>0.96965300037192803</v>
      </c>
    </row>
    <row r="4800" spans="1:37" x14ac:dyDescent="0.2">
      <c r="A4800" s="35" t="s">
        <v>2440</v>
      </c>
      <c r="B4800" s="35" t="s">
        <v>8686</v>
      </c>
      <c r="C4800" s="85" t="s">
        <v>956</v>
      </c>
      <c r="D4800" s="85" t="s">
        <v>956</v>
      </c>
      <c r="E4800" s="85" t="s">
        <v>12898</v>
      </c>
      <c r="F4800" s="85" t="s">
        <v>214</v>
      </c>
      <c r="G4800" s="85" t="s">
        <v>214</v>
      </c>
      <c r="H4800" s="840">
        <v>1.04255355458909</v>
      </c>
      <c r="I4800" s="840">
        <v>1.04381061611556</v>
      </c>
      <c r="J4800" s="86">
        <v>6388.3333333333303</v>
      </c>
      <c r="K4800" s="44">
        <v>6660.1796245666201</v>
      </c>
      <c r="L4800" s="45">
        <v>6266.3442648457303</v>
      </c>
      <c r="M4800" s="46">
        <v>0.980904398358319</v>
      </c>
      <c r="N4800" s="139">
        <v>6668.2101526182296</v>
      </c>
      <c r="O4800" s="45">
        <v>6193.7363906403198</v>
      </c>
      <c r="P4800" s="99">
        <v>0.96953869929146597</v>
      </c>
      <c r="Q4800" s="86">
        <v>6376.7292842685501</v>
      </c>
      <c r="R4800" s="44">
        <v>6648.0817819664999</v>
      </c>
      <c r="S4800" s="45">
        <v>6255.2817793267004</v>
      </c>
      <c r="T4800" s="140">
        <v>0.98095457725617197</v>
      </c>
      <c r="U4800" s="44">
        <v>6656.0977230144899</v>
      </c>
      <c r="V4800" s="45">
        <v>6182.7568127436098</v>
      </c>
      <c r="W4800" s="99">
        <v>0.96958119705607204</v>
      </c>
      <c r="X4800" s="86">
        <v>6367.66755529488</v>
      </c>
      <c r="Y4800" s="44">
        <v>6638.6344442142699</v>
      </c>
      <c r="Z4800" s="45">
        <v>6246.6985204298899</v>
      </c>
      <c r="AA4800" s="46">
        <v>0.98100261456576898</v>
      </c>
      <c r="AB4800" s="139">
        <v>6646.6389941114103</v>
      </c>
      <c r="AC4800" s="45">
        <v>6174.23424556396</v>
      </c>
      <c r="AD4800" s="99">
        <v>0.96962258031670101</v>
      </c>
      <c r="AE4800" s="142">
        <v>6364.4808558034902</v>
      </c>
      <c r="AF4800" s="44">
        <v>6635.3121393321298</v>
      </c>
      <c r="AG4800" s="45">
        <v>6243.7948055652896</v>
      </c>
      <c r="AH4800" s="140">
        <v>0.981037565675423</v>
      </c>
      <c r="AI4800" s="44">
        <v>6643.31268335193</v>
      </c>
      <c r="AJ4800" s="45">
        <v>6171.33795763955</v>
      </c>
      <c r="AK4800" s="46">
        <v>0.96965300037192803</v>
      </c>
    </row>
    <row r="4801" spans="1:37" x14ac:dyDescent="0.2">
      <c r="A4801" s="35" t="s">
        <v>2439</v>
      </c>
      <c r="B4801" s="35" t="s">
        <v>8685</v>
      </c>
      <c r="C4801" s="85" t="s">
        <v>956</v>
      </c>
      <c r="D4801" s="85" t="s">
        <v>956</v>
      </c>
      <c r="E4801" s="85" t="s">
        <v>12898</v>
      </c>
      <c r="F4801" s="85" t="s">
        <v>214</v>
      </c>
      <c r="G4801" s="85" t="s">
        <v>214</v>
      </c>
      <c r="H4801" s="840">
        <v>1.04255355458909</v>
      </c>
      <c r="I4801" s="840">
        <v>1.04381061611556</v>
      </c>
      <c r="J4801" s="86">
        <v>10655.5</v>
      </c>
      <c r="K4801" s="44">
        <v>11108.929400924</v>
      </c>
      <c r="L4801" s="45">
        <v>10452.026816707101</v>
      </c>
      <c r="M4801" s="46">
        <v>0.980904398358319</v>
      </c>
      <c r="N4801" s="139">
        <v>11122.324020019299</v>
      </c>
      <c r="O4801" s="45">
        <v>10330.9196103002</v>
      </c>
      <c r="P4801" s="99">
        <v>0.96953869929146597</v>
      </c>
      <c r="Q4801" s="86">
        <v>10645.105519095199</v>
      </c>
      <c r="R4801" s="44">
        <v>11098.092597908601</v>
      </c>
      <c r="S4801" s="45">
        <v>10442.3649843313</v>
      </c>
      <c r="T4801" s="140">
        <v>0.98095457725617197</v>
      </c>
      <c r="U4801" s="44">
        <v>11111.474150501899</v>
      </c>
      <c r="V4801" s="45">
        <v>10321.294151992501</v>
      </c>
      <c r="W4801" s="99">
        <v>0.96958119705607204</v>
      </c>
      <c r="X4801" s="86">
        <v>10639.0966979389</v>
      </c>
      <c r="Y4801" s="44">
        <v>11091.828080053199</v>
      </c>
      <c r="Z4801" s="45">
        <v>10436.9816772961</v>
      </c>
      <c r="AA4801" s="46">
        <v>0.98100261456576898</v>
      </c>
      <c r="AB4801" s="139">
        <v>11105.202079188601</v>
      </c>
      <c r="AC4801" s="45">
        <v>10315.908392494401</v>
      </c>
      <c r="AD4801" s="99">
        <v>0.96962258031670101</v>
      </c>
      <c r="AE4801" s="142">
        <v>10636.168106507401</v>
      </c>
      <c r="AF4801" s="44">
        <v>11088.774866646399</v>
      </c>
      <c r="AG4801" s="45">
        <v>10434.480467322601</v>
      </c>
      <c r="AH4801" s="140">
        <v>0.981037565675423</v>
      </c>
      <c r="AI4801" s="44">
        <v>11102.1451843621</v>
      </c>
      <c r="AJ4801" s="45">
        <v>10313.3923169351</v>
      </c>
      <c r="AK4801" s="46">
        <v>0.96965300037192803</v>
      </c>
    </row>
    <row r="4802" spans="1:37" x14ac:dyDescent="0.2">
      <c r="A4802" s="35" t="s">
        <v>2438</v>
      </c>
      <c r="B4802" s="35" t="s">
        <v>8684</v>
      </c>
      <c r="C4802" s="85" t="s">
        <v>956</v>
      </c>
      <c r="D4802" s="85" t="s">
        <v>956</v>
      </c>
      <c r="E4802" s="85" t="s">
        <v>12898</v>
      </c>
      <c r="F4802" s="85" t="s">
        <v>214</v>
      </c>
      <c r="G4802" s="85" t="s">
        <v>214</v>
      </c>
      <c r="H4802" s="840">
        <v>1.04255355458909</v>
      </c>
      <c r="I4802" s="840">
        <v>1.04381061611556</v>
      </c>
      <c r="J4802" s="86">
        <v>11237.083333333299</v>
      </c>
      <c r="K4802" s="44">
        <v>11715.2611723805</v>
      </c>
      <c r="L4802" s="45">
        <v>11022.504466385601</v>
      </c>
      <c r="M4802" s="46">
        <v>0.980904398358319</v>
      </c>
      <c r="N4802" s="139">
        <v>11729.386877508599</v>
      </c>
      <c r="O4802" s="45">
        <v>10894.7871588298</v>
      </c>
      <c r="P4802" s="99">
        <v>0.96953869929146597</v>
      </c>
      <c r="Q4802" s="86">
        <v>11224.8997473257</v>
      </c>
      <c r="R4802" s="44">
        <v>11702.559131480601</v>
      </c>
      <c r="S4802" s="45">
        <v>11011.1167863808</v>
      </c>
      <c r="T4802" s="140">
        <v>0.98095457725617197</v>
      </c>
      <c r="U4802" s="44">
        <v>11716.6695210914</v>
      </c>
      <c r="V4802" s="45">
        <v>10883.451733846499</v>
      </c>
      <c r="W4802" s="99">
        <v>0.96958119705607204</v>
      </c>
      <c r="X4802" s="86">
        <v>11215.185984460701</v>
      </c>
      <c r="Y4802" s="44">
        <v>11692.432013477201</v>
      </c>
      <c r="Z4802" s="45">
        <v>11002.1267735973</v>
      </c>
      <c r="AA4802" s="46">
        <v>0.98100261456576898</v>
      </c>
      <c r="AB4802" s="139">
        <v>11706.5301922905</v>
      </c>
      <c r="AC4802" s="45">
        <v>10874.497572984401</v>
      </c>
      <c r="AD4802" s="99">
        <v>0.96962258031670101</v>
      </c>
      <c r="AE4802" s="142">
        <v>11209.024258318501</v>
      </c>
      <c r="AF4802" s="44">
        <v>11686.0080839853</v>
      </c>
      <c r="AG4802" s="45">
        <v>10996.4738719775</v>
      </c>
      <c r="AH4802" s="140">
        <v>0.981037565675423</v>
      </c>
      <c r="AI4802" s="44">
        <v>11700.0985171297</v>
      </c>
      <c r="AJ4802" s="45">
        <v>10868.864003320299</v>
      </c>
      <c r="AK4802" s="46">
        <v>0.96965300037192803</v>
      </c>
    </row>
    <row r="4803" spans="1:37" x14ac:dyDescent="0.2">
      <c r="A4803" s="35" t="s">
        <v>2437</v>
      </c>
      <c r="B4803" s="35" t="s">
        <v>8683</v>
      </c>
      <c r="C4803" s="85" t="s">
        <v>956</v>
      </c>
      <c r="D4803" s="85" t="s">
        <v>956</v>
      </c>
      <c r="E4803" s="85" t="s">
        <v>12898</v>
      </c>
      <c r="F4803" s="85" t="s">
        <v>214</v>
      </c>
      <c r="G4803" s="85" t="s">
        <v>214</v>
      </c>
      <c r="H4803" s="840">
        <v>1.04255355458909</v>
      </c>
      <c r="I4803" s="840">
        <v>1.04381061611556</v>
      </c>
      <c r="J4803" s="86">
        <v>17724.333333333299</v>
      </c>
      <c r="K4803" s="44">
        <v>18478.566719388498</v>
      </c>
      <c r="L4803" s="45">
        <v>17385.876524635602</v>
      </c>
      <c r="M4803" s="46">
        <v>0.980904398358319</v>
      </c>
      <c r="N4803" s="139">
        <v>18500.847296904201</v>
      </c>
      <c r="O4803" s="45">
        <v>17184.427085808398</v>
      </c>
      <c r="P4803" s="99">
        <v>0.96953869929146597</v>
      </c>
      <c r="Q4803" s="86">
        <v>17713.261070602501</v>
      </c>
      <c r="R4803" s="44">
        <v>18467.023292521098</v>
      </c>
      <c r="S4803" s="45">
        <v>17375.904525341099</v>
      </c>
      <c r="T4803" s="140">
        <v>0.98095457725617197</v>
      </c>
      <c r="U4803" s="44">
        <v>18489.289951521401</v>
      </c>
      <c r="V4803" s="45">
        <v>17174.4448726015</v>
      </c>
      <c r="W4803" s="99">
        <v>0.96958119705607304</v>
      </c>
      <c r="X4803" s="86">
        <v>17705.712050150702</v>
      </c>
      <c r="Y4803" s="44">
        <v>18459.153034415402</v>
      </c>
      <c r="Z4803" s="45">
        <v>17369.349813946501</v>
      </c>
      <c r="AA4803" s="46">
        <v>0.98100261456576898</v>
      </c>
      <c r="AB4803" s="139">
        <v>18481.4102038325</v>
      </c>
      <c r="AC4803" s="45">
        <v>17167.858204411601</v>
      </c>
      <c r="AD4803" s="99">
        <v>0.96962258031670101</v>
      </c>
      <c r="AE4803" s="142">
        <v>17719.9986139217</v>
      </c>
      <c r="AF4803" s="44">
        <v>18474.047542257798</v>
      </c>
      <c r="AG4803" s="45">
        <v>17383.984303973601</v>
      </c>
      <c r="AH4803" s="140">
        <v>0.981037565675423</v>
      </c>
      <c r="AI4803" s="44">
        <v>18496.322670764501</v>
      </c>
      <c r="AJ4803" s="45">
        <v>17182.249822575599</v>
      </c>
      <c r="AK4803" s="46">
        <v>0.96965300037192803</v>
      </c>
    </row>
    <row r="4804" spans="1:37" x14ac:dyDescent="0.2">
      <c r="A4804" s="35" t="s">
        <v>2436</v>
      </c>
      <c r="B4804" s="35" t="s">
        <v>8682</v>
      </c>
      <c r="C4804" s="85" t="s">
        <v>956</v>
      </c>
      <c r="D4804" s="85" t="s">
        <v>956</v>
      </c>
      <c r="E4804" s="85" t="s">
        <v>12898</v>
      </c>
      <c r="F4804" s="85" t="s">
        <v>214</v>
      </c>
      <c r="G4804" s="85" t="s">
        <v>214</v>
      </c>
      <c r="H4804" s="840">
        <v>1.04255355458909</v>
      </c>
      <c r="I4804" s="840">
        <v>1.04381061611556</v>
      </c>
      <c r="J4804" s="86">
        <v>2578.6666666666702</v>
      </c>
      <c r="K4804" s="44">
        <v>2688.3980994337298</v>
      </c>
      <c r="L4804" s="45">
        <v>2529.42547523332</v>
      </c>
      <c r="M4804" s="46">
        <v>0.980904398358319</v>
      </c>
      <c r="N4804" s="139">
        <v>2691.63964208999</v>
      </c>
      <c r="O4804" s="45">
        <v>2500.1171259062598</v>
      </c>
      <c r="P4804" s="99">
        <v>0.96953869929146597</v>
      </c>
      <c r="Q4804" s="86">
        <v>2573.5439711414801</v>
      </c>
      <c r="R4804" s="44">
        <v>2683.0574150048601</v>
      </c>
      <c r="S4804" s="45">
        <v>2524.5297382612598</v>
      </c>
      <c r="T4804" s="140">
        <v>0.98095457725617197</v>
      </c>
      <c r="U4804" s="44">
        <v>2686.2925181176702</v>
      </c>
      <c r="V4804" s="45">
        <v>2495.2598442157901</v>
      </c>
      <c r="W4804" s="99">
        <v>0.96958119705607304</v>
      </c>
      <c r="X4804" s="86">
        <v>2569.2313454167802</v>
      </c>
      <c r="Y4804" s="44">
        <v>2678.5612717259601</v>
      </c>
      <c r="Z4804" s="45">
        <v>2520.4226672781901</v>
      </c>
      <c r="AA4804" s="46">
        <v>0.98100261456576998</v>
      </c>
      <c r="AB4804" s="139">
        <v>2681.7909536028901</v>
      </c>
      <c r="AC4804" s="45">
        <v>2491.1847265735601</v>
      </c>
      <c r="AD4804" s="99">
        <v>0.96962258031670101</v>
      </c>
      <c r="AE4804" s="142">
        <v>2567.0907751966902</v>
      </c>
      <c r="AF4804" s="44">
        <v>2676.3296126341602</v>
      </c>
      <c r="AG4804" s="45">
        <v>2518.4124849667901</v>
      </c>
      <c r="AH4804" s="140">
        <v>0.981037565675423</v>
      </c>
      <c r="AI4804" s="44">
        <v>2679.5566036826299</v>
      </c>
      <c r="AJ4804" s="45">
        <v>2489.1872723965698</v>
      </c>
      <c r="AK4804" s="46">
        <v>0.96965300037192803</v>
      </c>
    </row>
    <row r="4805" spans="1:37" x14ac:dyDescent="0.2">
      <c r="A4805" s="35" t="s">
        <v>2435</v>
      </c>
      <c r="B4805" s="35" t="s">
        <v>8681</v>
      </c>
      <c r="C4805" s="85" t="s">
        <v>956</v>
      </c>
      <c r="D4805" s="85" t="s">
        <v>956</v>
      </c>
      <c r="E4805" s="85" t="s">
        <v>12898</v>
      </c>
      <c r="F4805" s="85" t="s">
        <v>214</v>
      </c>
      <c r="G4805" s="85" t="s">
        <v>214</v>
      </c>
      <c r="H4805" s="840">
        <v>1.04255355458909</v>
      </c>
      <c r="I4805" s="840">
        <v>1.04381061611556</v>
      </c>
      <c r="J4805" s="86">
        <v>2202</v>
      </c>
      <c r="K4805" s="44">
        <v>2295.70292720517</v>
      </c>
      <c r="L4805" s="45">
        <v>2159.9514851850199</v>
      </c>
      <c r="M4805" s="46">
        <v>0.980904398358319</v>
      </c>
      <c r="N4805" s="139">
        <v>2298.4709766864598</v>
      </c>
      <c r="O4805" s="45">
        <v>2134.9242158398101</v>
      </c>
      <c r="P4805" s="99">
        <v>0.96953869929146597</v>
      </c>
      <c r="Q4805" s="86">
        <v>2200.2354821662002</v>
      </c>
      <c r="R4805" s="44">
        <v>2293.8633228654098</v>
      </c>
      <c r="S4805" s="45">
        <v>2158.3310672723701</v>
      </c>
      <c r="T4805" s="140">
        <v>0.98095457725617197</v>
      </c>
      <c r="U4805" s="44">
        <v>2296.62915423922</v>
      </c>
      <c r="V4805" s="45">
        <v>2133.3069526039499</v>
      </c>
      <c r="W4805" s="99">
        <v>0.96958119705607304</v>
      </c>
      <c r="X4805" s="86">
        <v>2198.2601411320102</v>
      </c>
      <c r="Y4805" s="44">
        <v>2291.8039240486901</v>
      </c>
      <c r="Z4805" s="45">
        <v>2156.4989459462199</v>
      </c>
      <c r="AA4805" s="46">
        <v>0.98100261456576898</v>
      </c>
      <c r="AB4805" s="139">
        <v>2294.5672722972799</v>
      </c>
      <c r="AC4805" s="45">
        <v>2131.4826702517798</v>
      </c>
      <c r="AD4805" s="99">
        <v>0.96962258031670101</v>
      </c>
      <c r="AE4805" s="142">
        <v>2198.7557281509598</v>
      </c>
      <c r="AF4805" s="44">
        <v>2292.3206000568998</v>
      </c>
      <c r="AG4805" s="45">
        <v>2157.06196706011</v>
      </c>
      <c r="AH4805" s="140">
        <v>0.981037565675423</v>
      </c>
      <c r="AI4805" s="44">
        <v>2295.0845712888699</v>
      </c>
      <c r="AJ4805" s="45">
        <v>2132.0300888865399</v>
      </c>
      <c r="AK4805" s="46">
        <v>0.96965300037192803</v>
      </c>
    </row>
    <row r="4806" spans="1:37" x14ac:dyDescent="0.2">
      <c r="A4806" s="35" t="s">
        <v>2434</v>
      </c>
      <c r="B4806" s="35" t="s">
        <v>8680</v>
      </c>
      <c r="C4806" s="85" t="s">
        <v>956</v>
      </c>
      <c r="D4806" s="85" t="s">
        <v>956</v>
      </c>
      <c r="E4806" s="85" t="s">
        <v>12898</v>
      </c>
      <c r="F4806" s="85" t="s">
        <v>214</v>
      </c>
      <c r="G4806" s="85" t="s">
        <v>214</v>
      </c>
      <c r="H4806" s="840">
        <v>1.04255355458909</v>
      </c>
      <c r="I4806" s="840">
        <v>1.04381061611556</v>
      </c>
      <c r="J4806" s="86">
        <v>5342.0833333333303</v>
      </c>
      <c r="K4806" s="44">
        <v>5569.4079680777904</v>
      </c>
      <c r="L4806" s="45">
        <v>5240.0730380633404</v>
      </c>
      <c r="M4806" s="46">
        <v>0.980904398358319</v>
      </c>
      <c r="N4806" s="139">
        <v>5576.1232955073301</v>
      </c>
      <c r="O4806" s="45">
        <v>5179.35652650662</v>
      </c>
      <c r="P4806" s="99">
        <v>0.96953869929146597</v>
      </c>
      <c r="Q4806" s="86">
        <v>5338.9005541523402</v>
      </c>
      <c r="R4806" s="44">
        <v>5566.0897503291699</v>
      </c>
      <c r="S4806" s="45">
        <v>5237.2189361112496</v>
      </c>
      <c r="T4806" s="140">
        <v>0.98095457725617197</v>
      </c>
      <c r="U4806" s="44">
        <v>5572.80107680946</v>
      </c>
      <c r="V4806" s="45">
        <v>5176.4975902583501</v>
      </c>
      <c r="W4806" s="99">
        <v>0.96958119705607304</v>
      </c>
      <c r="X4806" s="86">
        <v>5338.1599040750598</v>
      </c>
      <c r="Y4806" s="44">
        <v>5565.3175829583897</v>
      </c>
      <c r="Z4806" s="45">
        <v>5236.7488228677903</v>
      </c>
      <c r="AA4806" s="46">
        <v>0.98100261456576898</v>
      </c>
      <c r="AB4806" s="139">
        <v>5572.0279783959704</v>
      </c>
      <c r="AC4806" s="45">
        <v>5176.0003803324098</v>
      </c>
      <c r="AD4806" s="99">
        <v>0.96962258031670101</v>
      </c>
      <c r="AE4806" s="142">
        <v>5340.6652303854898</v>
      </c>
      <c r="AF4806" s="44">
        <v>5567.9295198087302</v>
      </c>
      <c r="AG4806" s="45">
        <v>5239.3932167047496</v>
      </c>
      <c r="AH4806" s="140">
        <v>0.981037565675423</v>
      </c>
      <c r="AI4806" s="44">
        <v>5574.6430645956198</v>
      </c>
      <c r="AJ4806" s="45">
        <v>5178.5920646253198</v>
      </c>
      <c r="AK4806" s="46">
        <v>0.96965300037192803</v>
      </c>
    </row>
    <row r="4807" spans="1:37" x14ac:dyDescent="0.2">
      <c r="A4807" s="35" t="s">
        <v>2433</v>
      </c>
      <c r="B4807" s="35" t="s">
        <v>8679</v>
      </c>
      <c r="C4807" s="85" t="s">
        <v>956</v>
      </c>
      <c r="D4807" s="85" t="s">
        <v>956</v>
      </c>
      <c r="E4807" s="85" t="s">
        <v>12898</v>
      </c>
      <c r="F4807" s="85" t="s">
        <v>214</v>
      </c>
      <c r="G4807" s="85" t="s">
        <v>214</v>
      </c>
      <c r="H4807" s="840">
        <v>1.04255355458909</v>
      </c>
      <c r="I4807" s="840">
        <v>1.04381061611556</v>
      </c>
      <c r="J4807" s="86">
        <v>5221.5833333333303</v>
      </c>
      <c r="K4807" s="44">
        <v>5443.7802647498002</v>
      </c>
      <c r="L4807" s="45">
        <v>5121.8740580611602</v>
      </c>
      <c r="M4807" s="46">
        <v>0.980904398358319</v>
      </c>
      <c r="N4807" s="139">
        <v>5450.3441162654099</v>
      </c>
      <c r="O4807" s="45">
        <v>5062.5271132420003</v>
      </c>
      <c r="P4807" s="99">
        <v>0.96953869929146597</v>
      </c>
      <c r="Q4807" s="86">
        <v>5214.7416859784798</v>
      </c>
      <c r="R4807" s="44">
        <v>5436.6474809807596</v>
      </c>
      <c r="S4807" s="45">
        <v>5115.42472606916</v>
      </c>
      <c r="T4807" s="140">
        <v>0.98095457725617197</v>
      </c>
      <c r="U4807" s="44">
        <v>5443.2027321246997</v>
      </c>
      <c r="V4807" s="45">
        <v>5056.1154862292196</v>
      </c>
      <c r="W4807" s="99">
        <v>0.96958119705607204</v>
      </c>
      <c r="X4807" s="86">
        <v>5208.8930314000199</v>
      </c>
      <c r="Y4807" s="44">
        <v>5430.5499453604198</v>
      </c>
      <c r="Z4807" s="45">
        <v>5109.9376827968399</v>
      </c>
      <c r="AA4807" s="46">
        <v>0.98100261456576898</v>
      </c>
      <c r="AB4807" s="139">
        <v>5437.0978443857002</v>
      </c>
      <c r="AC4807" s="45">
        <v>5050.6603016997697</v>
      </c>
      <c r="AD4807" s="99">
        <v>0.96962258031670101</v>
      </c>
      <c r="AE4807" s="142">
        <v>5207.2563740873702</v>
      </c>
      <c r="AF4807" s="44">
        <v>5428.8436424614702</v>
      </c>
      <c r="AG4807" s="45">
        <v>5108.5141170825</v>
      </c>
      <c r="AH4807" s="140">
        <v>0.981037565675423</v>
      </c>
      <c r="AI4807" s="44">
        <v>5435.3894841078099</v>
      </c>
      <c r="AJ4807" s="45">
        <v>5049.2317668396599</v>
      </c>
      <c r="AK4807" s="46">
        <v>0.96965300037192803</v>
      </c>
    </row>
    <row r="4808" spans="1:37" x14ac:dyDescent="0.2">
      <c r="A4808" s="35" t="s">
        <v>2432</v>
      </c>
      <c r="B4808" s="35" t="s">
        <v>8678</v>
      </c>
      <c r="C4808" s="85" t="s">
        <v>956</v>
      </c>
      <c r="D4808" s="85" t="s">
        <v>956</v>
      </c>
      <c r="E4808" s="85" t="s">
        <v>12898</v>
      </c>
      <c r="F4808" s="85" t="s">
        <v>214</v>
      </c>
      <c r="G4808" s="85" t="s">
        <v>214</v>
      </c>
      <c r="H4808" s="840">
        <v>1.04255355458909</v>
      </c>
      <c r="I4808" s="840">
        <v>1.04381061611556</v>
      </c>
      <c r="J4808" s="86">
        <v>3613.5</v>
      </c>
      <c r="K4808" s="44">
        <v>3767.2672695076699</v>
      </c>
      <c r="L4808" s="45">
        <v>3544.49804346779</v>
      </c>
      <c r="M4808" s="46">
        <v>0.980904398358319</v>
      </c>
      <c r="N4808" s="139">
        <v>3771.8096613335701</v>
      </c>
      <c r="O4808" s="45">
        <v>3503.42808988971</v>
      </c>
      <c r="P4808" s="99">
        <v>0.96953869929146597</v>
      </c>
      <c r="Q4808" s="86">
        <v>3608.1766898984501</v>
      </c>
      <c r="R4808" s="44">
        <v>3761.7174336391099</v>
      </c>
      <c r="S4808" s="45">
        <v>3539.4574395048999</v>
      </c>
      <c r="T4808" s="140">
        <v>0.98095457725617197</v>
      </c>
      <c r="U4808" s="44">
        <v>3766.2531337367</v>
      </c>
      <c r="V4808" s="45">
        <v>3498.4202741815502</v>
      </c>
      <c r="W4808" s="99">
        <v>0.96958119705607204</v>
      </c>
      <c r="X4808" s="86">
        <v>3602.6304733939101</v>
      </c>
      <c r="Y4808" s="44">
        <v>3755.9352059077801</v>
      </c>
      <c r="Z4808" s="45">
        <v>3534.1899137137402</v>
      </c>
      <c r="AA4808" s="46">
        <v>0.98100261456576898</v>
      </c>
      <c r="AB4808" s="139">
        <v>3760.46393406998</v>
      </c>
      <c r="AC4808" s="45">
        <v>3493.1918555397801</v>
      </c>
      <c r="AD4808" s="99">
        <v>0.96962258031670101</v>
      </c>
      <c r="AE4808" s="142">
        <v>3598.4101141634701</v>
      </c>
      <c r="AF4808" s="44">
        <v>3751.5352553904399</v>
      </c>
      <c r="AG4808" s="45">
        <v>3530.1754987007498</v>
      </c>
      <c r="AH4808" s="140">
        <v>0.981037565675423</v>
      </c>
      <c r="AI4808" s="44">
        <v>3756.0586783014301</v>
      </c>
      <c r="AJ4808" s="45">
        <v>3489.2091637673002</v>
      </c>
      <c r="AK4808" s="46">
        <v>0.96965300037192803</v>
      </c>
    </row>
    <row r="4809" spans="1:37" x14ac:dyDescent="0.2">
      <c r="A4809" s="35" t="s">
        <v>2431</v>
      </c>
      <c r="B4809" s="35" t="s">
        <v>8677</v>
      </c>
      <c r="C4809" s="85" t="s">
        <v>956</v>
      </c>
      <c r="D4809" s="85" t="s">
        <v>956</v>
      </c>
      <c r="E4809" s="85" t="s">
        <v>12898</v>
      </c>
      <c r="F4809" s="85" t="s">
        <v>214</v>
      </c>
      <c r="G4809" s="85" t="s">
        <v>214</v>
      </c>
      <c r="H4809" s="840">
        <v>1.04255355458909</v>
      </c>
      <c r="I4809" s="840">
        <v>1.04381061611556</v>
      </c>
      <c r="J4809" s="86">
        <v>6084.9166666666697</v>
      </c>
      <c r="K4809" s="44">
        <v>6343.8515002117101</v>
      </c>
      <c r="L4809" s="45">
        <v>5968.7215219771797</v>
      </c>
      <c r="M4809" s="46">
        <v>0.980904398358319</v>
      </c>
      <c r="N4809" s="139">
        <v>6351.5006148451703</v>
      </c>
      <c r="O4809" s="45">
        <v>5899.5621902969697</v>
      </c>
      <c r="P4809" s="99">
        <v>0.96953869929146597</v>
      </c>
      <c r="Q4809" s="86">
        <v>6075.03208784874</v>
      </c>
      <c r="R4809" s="44">
        <v>6333.5462974294696</v>
      </c>
      <c r="S4809" s="45">
        <v>5959.3305335533396</v>
      </c>
      <c r="T4809" s="140">
        <v>0.98095457725617197</v>
      </c>
      <c r="U4809" s="44">
        <v>6341.1829865391901</v>
      </c>
      <c r="V4809" s="45">
        <v>5890.2368838904404</v>
      </c>
      <c r="W4809" s="99">
        <v>0.96958119705607304</v>
      </c>
      <c r="X4809" s="86">
        <v>6067.3239438945102</v>
      </c>
      <c r="Y4809" s="44">
        <v>6325.5101445506998</v>
      </c>
      <c r="Z4809" s="45">
        <v>5952.0606523780098</v>
      </c>
      <c r="AA4809" s="46">
        <v>0.98100261456576898</v>
      </c>
      <c r="AB4809" s="139">
        <v>6333.1371440492203</v>
      </c>
      <c r="AC4809" s="45">
        <v>5883.0142980963001</v>
      </c>
      <c r="AD4809" s="99">
        <v>0.96962258031670101</v>
      </c>
      <c r="AE4809" s="142">
        <v>6061.8707405858504</v>
      </c>
      <c r="AF4809" s="44">
        <v>6319.8248880573601</v>
      </c>
      <c r="AG4809" s="45">
        <v>5946.9229147834203</v>
      </c>
      <c r="AH4809" s="140">
        <v>0.981037565675423</v>
      </c>
      <c r="AI4809" s="44">
        <v>6327.4450325438002</v>
      </c>
      <c r="AJ4809" s="45">
        <v>5877.9111514758697</v>
      </c>
      <c r="AK4809" s="46">
        <v>0.96965300037192803</v>
      </c>
    </row>
    <row r="4810" spans="1:37" x14ac:dyDescent="0.2">
      <c r="A4810" s="35" t="s">
        <v>2430</v>
      </c>
      <c r="B4810" s="35" t="s">
        <v>8676</v>
      </c>
      <c r="C4810" s="85" t="s">
        <v>956</v>
      </c>
      <c r="D4810" s="85" t="s">
        <v>956</v>
      </c>
      <c r="E4810" s="85" t="s">
        <v>12898</v>
      </c>
      <c r="F4810" s="85" t="s">
        <v>214</v>
      </c>
      <c r="G4810" s="85" t="s">
        <v>214</v>
      </c>
      <c r="H4810" s="840">
        <v>1.04255355458909</v>
      </c>
      <c r="I4810" s="840">
        <v>1.04381061611556</v>
      </c>
      <c r="J4810" s="86">
        <v>10374.75</v>
      </c>
      <c r="K4810" s="44">
        <v>10816.232490473099</v>
      </c>
      <c r="L4810" s="45">
        <v>10176.637906868</v>
      </c>
      <c r="M4810" s="46">
        <v>0.980904398358319</v>
      </c>
      <c r="N4810" s="139">
        <v>10829.2741895449</v>
      </c>
      <c r="O4810" s="45">
        <v>10058.7216204741</v>
      </c>
      <c r="P4810" s="99">
        <v>0.96953869929146597</v>
      </c>
      <c r="Q4810" s="86">
        <v>10361.739993372799</v>
      </c>
      <c r="R4810" s="44">
        <v>10802.6688618187</v>
      </c>
      <c r="S4810" s="45">
        <v>10164.3962748374</v>
      </c>
      <c r="T4810" s="140">
        <v>0.98095457725617197</v>
      </c>
      <c r="U4810" s="44">
        <v>10815.6942065117</v>
      </c>
      <c r="V4810" s="45">
        <v>10046.548266358201</v>
      </c>
      <c r="W4810" s="99">
        <v>0.96958119705607304</v>
      </c>
      <c r="X4810" s="86">
        <v>10353.6627950783</v>
      </c>
      <c r="Y4810" s="44">
        <v>10794.2479500257</v>
      </c>
      <c r="Z4810" s="45">
        <v>10156.970272304199</v>
      </c>
      <c r="AA4810" s="46">
        <v>0.98100261456576898</v>
      </c>
      <c r="AB4810" s="139">
        <v>10807.263141183499</v>
      </c>
      <c r="AC4810" s="45">
        <v>10039.145235092899</v>
      </c>
      <c r="AD4810" s="99">
        <v>0.96962258031670101</v>
      </c>
      <c r="AE4810" s="142">
        <v>10351.2633262706</v>
      </c>
      <c r="AF4810" s="44">
        <v>10791.746375291101</v>
      </c>
      <c r="AG4810" s="45">
        <v>10154.9781752698</v>
      </c>
      <c r="AH4810" s="140">
        <v>0.981037565675423</v>
      </c>
      <c r="AI4810" s="44">
        <v>10804.758550168999</v>
      </c>
      <c r="AJ4810" s="45">
        <v>10037.133541958199</v>
      </c>
      <c r="AK4810" s="46">
        <v>0.96965300037192803</v>
      </c>
    </row>
    <row r="4811" spans="1:37" x14ac:dyDescent="0.2">
      <c r="A4811" s="35" t="s">
        <v>2429</v>
      </c>
      <c r="B4811" s="35" t="s">
        <v>8675</v>
      </c>
      <c r="C4811" s="85" t="s">
        <v>956</v>
      </c>
      <c r="D4811" s="85" t="s">
        <v>956</v>
      </c>
      <c r="E4811" s="85" t="s">
        <v>12898</v>
      </c>
      <c r="F4811" s="85" t="s">
        <v>214</v>
      </c>
      <c r="G4811" s="85" t="s">
        <v>214</v>
      </c>
      <c r="H4811" s="840">
        <v>1.04255355458909</v>
      </c>
      <c r="I4811" s="840">
        <v>1.04381061611556</v>
      </c>
      <c r="J4811" s="86">
        <v>6175.1666666666697</v>
      </c>
      <c r="K4811" s="44">
        <v>6437.9419585133801</v>
      </c>
      <c r="L4811" s="45">
        <v>6057.2481439290104</v>
      </c>
      <c r="M4811" s="46">
        <v>0.980904398358319</v>
      </c>
      <c r="N4811" s="139">
        <v>6445.7045229495998</v>
      </c>
      <c r="O4811" s="45">
        <v>5987.0630579080198</v>
      </c>
      <c r="P4811" s="99">
        <v>0.96953869929146597</v>
      </c>
      <c r="Q4811" s="86">
        <v>6171.85216714337</v>
      </c>
      <c r="R4811" s="44">
        <v>6434.4864152536802</v>
      </c>
      <c r="S4811" s="45">
        <v>6054.3066335077101</v>
      </c>
      <c r="T4811" s="140">
        <v>0.98095457725617197</v>
      </c>
      <c r="U4811" s="44">
        <v>6442.2448131600804</v>
      </c>
      <c r="V4811" s="45">
        <v>5984.1118122719899</v>
      </c>
      <c r="W4811" s="99">
        <v>0.96958119705607204</v>
      </c>
      <c r="X4811" s="86">
        <v>6169.9074735453596</v>
      </c>
      <c r="Y4811" s="44">
        <v>6432.4589680304898</v>
      </c>
      <c r="Z4811" s="45">
        <v>6052.6953631768802</v>
      </c>
      <c r="AA4811" s="46">
        <v>0.98100261456576898</v>
      </c>
      <c r="AB4811" s="139">
        <v>6440.2149213373796</v>
      </c>
      <c r="AC4811" s="45">
        <v>5982.4816048143502</v>
      </c>
      <c r="AD4811" s="99">
        <v>0.96962258031670101</v>
      </c>
      <c r="AE4811" s="142">
        <v>6171.4326982013899</v>
      </c>
      <c r="AF4811" s="44">
        <v>6434.0490964171704</v>
      </c>
      <c r="AG4811" s="45">
        <v>6054.4073109731899</v>
      </c>
      <c r="AH4811" s="140">
        <v>0.981037565675423</v>
      </c>
      <c r="AI4811" s="44">
        <v>6441.8069670252999</v>
      </c>
      <c r="AJ4811" s="45">
        <v>5984.1482324044</v>
      </c>
      <c r="AK4811" s="46">
        <v>0.96965300037192803</v>
      </c>
    </row>
    <row r="4812" spans="1:37" x14ac:dyDescent="0.2">
      <c r="A4812" s="35" t="s">
        <v>2428</v>
      </c>
      <c r="B4812" s="35" t="s">
        <v>8674</v>
      </c>
      <c r="C4812" s="85" t="s">
        <v>956</v>
      </c>
      <c r="D4812" s="85" t="s">
        <v>956</v>
      </c>
      <c r="E4812" s="85" t="s">
        <v>12898</v>
      </c>
      <c r="F4812" s="85" t="s">
        <v>214</v>
      </c>
      <c r="G4812" s="85" t="s">
        <v>214</v>
      </c>
      <c r="H4812" s="840">
        <v>1.04255355458909</v>
      </c>
      <c r="I4812" s="840">
        <v>1.04381061611556</v>
      </c>
      <c r="J4812" s="86">
        <v>2123.5833333333298</v>
      </c>
      <c r="K4812" s="44">
        <v>2213.9493526328101</v>
      </c>
      <c r="L4812" s="45">
        <v>2083.0322319470902</v>
      </c>
      <c r="M4812" s="46">
        <v>0.980904398358319</v>
      </c>
      <c r="N4812" s="139">
        <v>2216.6188275394002</v>
      </c>
      <c r="O4812" s="45">
        <v>2058.8962228370401</v>
      </c>
      <c r="P4812" s="99">
        <v>0.96953869929146697</v>
      </c>
      <c r="Q4812" s="86">
        <v>2125.1218814656199</v>
      </c>
      <c r="R4812" s="44">
        <v>2215.5533714570402</v>
      </c>
      <c r="S4812" s="45">
        <v>2084.6480368509501</v>
      </c>
      <c r="T4812" s="140">
        <v>0.98095457725617197</v>
      </c>
      <c r="U4812" s="44">
        <v>2218.2247804132899</v>
      </c>
      <c r="V4812" s="45">
        <v>2060.4782177214902</v>
      </c>
      <c r="W4812" s="99">
        <v>0.96958119705607304</v>
      </c>
      <c r="X4812" s="86">
        <v>2126.3841826694602</v>
      </c>
      <c r="Y4812" s="44">
        <v>2216.8693880640499</v>
      </c>
      <c r="Z4812" s="45">
        <v>2085.9884427700399</v>
      </c>
      <c r="AA4812" s="46">
        <v>0.98100261456576898</v>
      </c>
      <c r="AB4812" s="139">
        <v>2219.5423838105899</v>
      </c>
      <c r="AC4812" s="45">
        <v>2061.7901179445798</v>
      </c>
      <c r="AD4812" s="99">
        <v>0.96962258031670101</v>
      </c>
      <c r="AE4812" s="142">
        <v>2128.3301704730402</v>
      </c>
      <c r="AF4812" s="44">
        <v>2218.89818456587</v>
      </c>
      <c r="AG4812" s="45">
        <v>2087.9718493944301</v>
      </c>
      <c r="AH4812" s="140">
        <v>0.981037565675423</v>
      </c>
      <c r="AI4812" s="44">
        <v>2221.5736265388</v>
      </c>
      <c r="AJ4812" s="45">
        <v>2063.74173558128</v>
      </c>
      <c r="AK4812" s="46">
        <v>0.96965300037192803</v>
      </c>
    </row>
    <row r="4813" spans="1:37" x14ac:dyDescent="0.2">
      <c r="A4813" s="35" t="s">
        <v>2427</v>
      </c>
      <c r="B4813" s="35" t="s">
        <v>8673</v>
      </c>
      <c r="C4813" s="85" t="s">
        <v>956</v>
      </c>
      <c r="D4813" s="85" t="s">
        <v>956</v>
      </c>
      <c r="E4813" s="85" t="s">
        <v>12898</v>
      </c>
      <c r="F4813" s="85" t="s">
        <v>214</v>
      </c>
      <c r="G4813" s="85" t="s">
        <v>214</v>
      </c>
      <c r="H4813" s="840">
        <v>1.04255355458909</v>
      </c>
      <c r="I4813" s="840">
        <v>1.04381061611556</v>
      </c>
      <c r="J4813" s="86">
        <v>8509</v>
      </c>
      <c r="K4813" s="44">
        <v>8871.08819599854</v>
      </c>
      <c r="L4813" s="45">
        <v>8346.5155256309408</v>
      </c>
      <c r="M4813" s="46">
        <v>0.980904398358319</v>
      </c>
      <c r="N4813" s="139">
        <v>8881.7845325272992</v>
      </c>
      <c r="O4813" s="45">
        <v>8249.8047922710903</v>
      </c>
      <c r="P4813" s="99">
        <v>0.96953869929146697</v>
      </c>
      <c r="Q4813" s="86">
        <v>8496.7090307868202</v>
      </c>
      <c r="R4813" s="44">
        <v>8858.2742023559895</v>
      </c>
      <c r="S4813" s="45">
        <v>8334.8856153641791</v>
      </c>
      <c r="T4813" s="140">
        <v>0.98095457725617197</v>
      </c>
      <c r="U4813" s="44">
        <v>8868.9550883802294</v>
      </c>
      <c r="V4813" s="45">
        <v>8238.2493131074298</v>
      </c>
      <c r="W4813" s="99">
        <v>0.96958119705607204</v>
      </c>
      <c r="X4813" s="86">
        <v>8488.3256577951997</v>
      </c>
      <c r="Y4813" s="44">
        <v>8849.5340870441396</v>
      </c>
      <c r="Z4813" s="45">
        <v>8327.0696635828008</v>
      </c>
      <c r="AA4813" s="46">
        <v>0.98100261456576898</v>
      </c>
      <c r="AB4813" s="139">
        <v>8860.20443465272</v>
      </c>
      <c r="AC4813" s="45">
        <v>8230.4722268798396</v>
      </c>
      <c r="AD4813" s="99">
        <v>0.96962258031670101</v>
      </c>
      <c r="AE4813" s="142">
        <v>8482.3577956349</v>
      </c>
      <c r="AF4813" s="44">
        <v>8843.3122711356209</v>
      </c>
      <c r="AG4813" s="45">
        <v>8321.5116430176095</v>
      </c>
      <c r="AH4813" s="140">
        <v>0.981037565675423</v>
      </c>
      <c r="AI4813" s="44">
        <v>8853.9751167742907</v>
      </c>
      <c r="AJ4813" s="45">
        <v>8224.9436867655895</v>
      </c>
      <c r="AK4813" s="46">
        <v>0.96965300037192803</v>
      </c>
    </row>
    <row r="4814" spans="1:37" x14ac:dyDescent="0.2">
      <c r="A4814" s="35" t="s">
        <v>2426</v>
      </c>
      <c r="B4814" s="35" t="s">
        <v>8672</v>
      </c>
      <c r="C4814" s="85" t="s">
        <v>956</v>
      </c>
      <c r="D4814" s="85" t="s">
        <v>956</v>
      </c>
      <c r="E4814" s="85" t="s">
        <v>12898</v>
      </c>
      <c r="F4814" s="85" t="s">
        <v>214</v>
      </c>
      <c r="G4814" s="85" t="s">
        <v>214</v>
      </c>
      <c r="H4814" s="840">
        <v>1.04255355458909</v>
      </c>
      <c r="I4814" s="840">
        <v>1.04381061611556</v>
      </c>
      <c r="J4814" s="86">
        <v>5916.3333333333303</v>
      </c>
      <c r="K4814" s="44">
        <v>6168.0943468005698</v>
      </c>
      <c r="L4814" s="45">
        <v>5803.3573888206001</v>
      </c>
      <c r="M4814" s="46">
        <v>0.980904398358319</v>
      </c>
      <c r="N4814" s="139">
        <v>6175.5315418116897</v>
      </c>
      <c r="O4814" s="45">
        <v>5736.1141245747503</v>
      </c>
      <c r="P4814" s="99">
        <v>0.96953869929146597</v>
      </c>
      <c r="Q4814" s="86">
        <v>5914.1223297585602</v>
      </c>
      <c r="R4814" s="44">
        <v>6165.7892571644797</v>
      </c>
      <c r="S4814" s="45">
        <v>5801.4853698295901</v>
      </c>
      <c r="T4814" s="140">
        <v>0.98095457725617197</v>
      </c>
      <c r="U4814" s="44">
        <v>6173.2236728080698</v>
      </c>
      <c r="V4814" s="45">
        <v>5734.2218080233497</v>
      </c>
      <c r="W4814" s="99">
        <v>0.96958119705607204</v>
      </c>
      <c r="X4814" s="86">
        <v>5911.4371742559097</v>
      </c>
      <c r="Y4814" s="44">
        <v>6162.98983875057</v>
      </c>
      <c r="Z4814" s="45">
        <v>5799.1353237863304</v>
      </c>
      <c r="AA4814" s="46">
        <v>0.98100261456576898</v>
      </c>
      <c r="AB4814" s="139">
        <v>6170.4208789884797</v>
      </c>
      <c r="AC4814" s="45">
        <v>5731.8629662820804</v>
      </c>
      <c r="AD4814" s="99">
        <v>0.96962258031670101</v>
      </c>
      <c r="AE4814" s="142">
        <v>5911.2785053195003</v>
      </c>
      <c r="AF4814" s="44">
        <v>6162.8244178869099</v>
      </c>
      <c r="AG4814" s="45">
        <v>5799.1862748881003</v>
      </c>
      <c r="AH4814" s="140">
        <v>0.981037565675423</v>
      </c>
      <c r="AI4814" s="44">
        <v>6170.2552586682204</v>
      </c>
      <c r="AJ4814" s="45">
        <v>5731.8889387171403</v>
      </c>
      <c r="AK4814" s="46">
        <v>0.96965300037192803</v>
      </c>
    </row>
    <row r="4815" spans="1:37" x14ac:dyDescent="0.2">
      <c r="A4815" s="35" t="s">
        <v>2425</v>
      </c>
      <c r="B4815" s="35" t="s">
        <v>8671</v>
      </c>
      <c r="C4815" s="85" t="s">
        <v>956</v>
      </c>
      <c r="D4815" s="85" t="s">
        <v>956</v>
      </c>
      <c r="E4815" s="85" t="s">
        <v>12898</v>
      </c>
      <c r="F4815" s="85" t="s">
        <v>214</v>
      </c>
      <c r="G4815" s="85" t="s">
        <v>214</v>
      </c>
      <c r="H4815" s="840">
        <v>1.04255355458909</v>
      </c>
      <c r="I4815" s="840">
        <v>1.04381061611556</v>
      </c>
      <c r="J4815" s="86">
        <v>3126.1666666666702</v>
      </c>
      <c r="K4815" s="44">
        <v>3259.1961705712501</v>
      </c>
      <c r="L4815" s="45">
        <v>3066.4706333344998</v>
      </c>
      <c r="M4815" s="46">
        <v>0.980904398358319</v>
      </c>
      <c r="N4815" s="139">
        <v>3263.1259544132599</v>
      </c>
      <c r="O4815" s="45">
        <v>3030.9395637683401</v>
      </c>
      <c r="P4815" s="99">
        <v>0.96953869929146597</v>
      </c>
      <c r="Q4815" s="86">
        <v>3126.1155861997499</v>
      </c>
      <c r="R4815" s="44">
        <v>3259.1429164489</v>
      </c>
      <c r="S4815" s="45">
        <v>3066.5773933145101</v>
      </c>
      <c r="T4815" s="140">
        <v>0.98095457725617197</v>
      </c>
      <c r="U4815" s="44">
        <v>3263.0726360796202</v>
      </c>
      <c r="V4815" s="45">
        <v>3031.0228922032002</v>
      </c>
      <c r="W4815" s="99">
        <v>0.96958119705607204</v>
      </c>
      <c r="X4815" s="86">
        <v>3128.77121603773</v>
      </c>
      <c r="Y4815" s="44">
        <v>3261.9115527761601</v>
      </c>
      <c r="Z4815" s="45">
        <v>3069.3327433111399</v>
      </c>
      <c r="AA4815" s="46">
        <v>0.98100261456576898</v>
      </c>
      <c r="AB4815" s="139">
        <v>3265.84461069697</v>
      </c>
      <c r="AC4815" s="45">
        <v>3033.7272197151301</v>
      </c>
      <c r="AD4815" s="99">
        <v>0.96962258031670101</v>
      </c>
      <c r="AE4815" s="142">
        <v>3132.2549850096302</v>
      </c>
      <c r="AF4815" s="44">
        <v>3265.5435685011798</v>
      </c>
      <c r="AG4815" s="45">
        <v>3072.8598055685602</v>
      </c>
      <c r="AH4815" s="140">
        <v>0.981037565675423</v>
      </c>
      <c r="AI4815" s="44">
        <v>3269.48100573394</v>
      </c>
      <c r="AJ4815" s="45">
        <v>3037.2004441445201</v>
      </c>
      <c r="AK4815" s="46">
        <v>0.96965300037192803</v>
      </c>
    </row>
    <row r="4816" spans="1:37" x14ac:dyDescent="0.2">
      <c r="A4816" s="35" t="s">
        <v>2424</v>
      </c>
      <c r="B4816" s="35" t="s">
        <v>8670</v>
      </c>
      <c r="C4816" s="85" t="s">
        <v>956</v>
      </c>
      <c r="D4816" s="85" t="s">
        <v>956</v>
      </c>
      <c r="E4816" s="85" t="s">
        <v>12898</v>
      </c>
      <c r="F4816" s="85" t="s">
        <v>214</v>
      </c>
      <c r="G4816" s="85" t="s">
        <v>214</v>
      </c>
      <c r="H4816" s="840">
        <v>1.04255355458909</v>
      </c>
      <c r="I4816" s="840">
        <v>1.04381061611556</v>
      </c>
      <c r="J4816" s="86">
        <v>8953.4166666666697</v>
      </c>
      <c r="K4816" s="44">
        <v>9334.4163715505092</v>
      </c>
      <c r="L4816" s="45">
        <v>8782.4457886680102</v>
      </c>
      <c r="M4816" s="46">
        <v>0.980904398358319</v>
      </c>
      <c r="N4816" s="139">
        <v>9345.6713671726502</v>
      </c>
      <c r="O4816" s="45">
        <v>8680.6839492145391</v>
      </c>
      <c r="P4816" s="99">
        <v>0.96953869929146597</v>
      </c>
      <c r="Q4816" s="86">
        <v>8937.8695063122104</v>
      </c>
      <c r="R4816" s="44">
        <v>9318.2076242591993</v>
      </c>
      <c r="S4816" s="45">
        <v>8767.6440031353195</v>
      </c>
      <c r="T4816" s="140">
        <v>0.98095457725617197</v>
      </c>
      <c r="U4816" s="44">
        <v>9329.44307614422</v>
      </c>
      <c r="V4816" s="45">
        <v>8665.9902150611597</v>
      </c>
      <c r="W4816" s="99">
        <v>0.96958119705607204</v>
      </c>
      <c r="X4816" s="86">
        <v>8926.0833655304996</v>
      </c>
      <c r="Y4816" s="44">
        <v>9305.9199412923408</v>
      </c>
      <c r="Z4816" s="45">
        <v>8756.5111194174406</v>
      </c>
      <c r="AA4816" s="46">
        <v>0.98100261456576898</v>
      </c>
      <c r="AB4816" s="139">
        <v>9317.1405772732396</v>
      </c>
      <c r="AC4816" s="45">
        <v>8654.9319850076699</v>
      </c>
      <c r="AD4816" s="99">
        <v>0.96962258031670101</v>
      </c>
      <c r="AE4816" s="142">
        <v>8918.2102743428895</v>
      </c>
      <c r="AF4816" s="44">
        <v>9297.7118220890898</v>
      </c>
      <c r="AG4816" s="45">
        <v>8749.0992977228907</v>
      </c>
      <c r="AH4816" s="140">
        <v>0.981037565675423</v>
      </c>
      <c r="AI4816" s="44">
        <v>9308.9225611099591</v>
      </c>
      <c r="AJ4816" s="45">
        <v>8647.5693504643295</v>
      </c>
      <c r="AK4816" s="46">
        <v>0.96965300037192803</v>
      </c>
    </row>
    <row r="4817" spans="1:37" x14ac:dyDescent="0.2">
      <c r="A4817" s="35" t="s">
        <v>2423</v>
      </c>
      <c r="B4817" s="35" t="s">
        <v>8669</v>
      </c>
      <c r="C4817" s="85" t="s">
        <v>956</v>
      </c>
      <c r="D4817" s="85" t="s">
        <v>956</v>
      </c>
      <c r="E4817" s="85" t="s">
        <v>12898</v>
      </c>
      <c r="F4817" s="85" t="s">
        <v>214</v>
      </c>
      <c r="G4817" s="85" t="s">
        <v>214</v>
      </c>
      <c r="H4817" s="840">
        <v>1.04255355458909</v>
      </c>
      <c r="I4817" s="840">
        <v>1.04381061611556</v>
      </c>
      <c r="J4817" s="86">
        <v>12716.5</v>
      </c>
      <c r="K4817" s="44">
        <v>13257.6322769321</v>
      </c>
      <c r="L4817" s="45">
        <v>12473.6707817236</v>
      </c>
      <c r="M4817" s="46">
        <v>0.980904398358319</v>
      </c>
      <c r="N4817" s="139">
        <v>13273.6176998335</v>
      </c>
      <c r="O4817" s="45">
        <v>12329.1388695399</v>
      </c>
      <c r="P4817" s="99">
        <v>0.96953869929146597</v>
      </c>
      <c r="Q4817" s="86">
        <v>12709.1074721928</v>
      </c>
      <c r="R4817" s="44">
        <v>13249.9251707893</v>
      </c>
      <c r="S4817" s="45">
        <v>12467.0571476881</v>
      </c>
      <c r="T4817" s="140">
        <v>0.98095457725617197</v>
      </c>
      <c r="U4817" s="44">
        <v>13265.9013008284</v>
      </c>
      <c r="V4817" s="45">
        <v>12322.511636403</v>
      </c>
      <c r="W4817" s="99">
        <v>0.96958119705607204</v>
      </c>
      <c r="X4817" s="86">
        <v>12704.075873628701</v>
      </c>
      <c r="Y4817" s="44">
        <v>13244.679459821</v>
      </c>
      <c r="Z4817" s="45">
        <v>12462.731647671601</v>
      </c>
      <c r="AA4817" s="46">
        <v>0.98100261456576898</v>
      </c>
      <c r="AB4817" s="139">
        <v>13260.6492648312</v>
      </c>
      <c r="AC4817" s="45">
        <v>12318.158829127</v>
      </c>
      <c r="AD4817" s="99">
        <v>0.96962258031670101</v>
      </c>
      <c r="AE4817" s="142">
        <v>12719.5799909203</v>
      </c>
      <c r="AF4817" s="44">
        <v>13260.843332414201</v>
      </c>
      <c r="AG4817" s="45">
        <v>12478.385790706299</v>
      </c>
      <c r="AH4817" s="140">
        <v>0.981037565675423</v>
      </c>
      <c r="AI4817" s="44">
        <v>13276.8326270537</v>
      </c>
      <c r="AJ4817" s="45">
        <v>12333.5789016666</v>
      </c>
      <c r="AK4817" s="46">
        <v>0.96965300037192803</v>
      </c>
    </row>
    <row r="4818" spans="1:37" x14ac:dyDescent="0.2">
      <c r="A4818" s="35" t="s">
        <v>2422</v>
      </c>
      <c r="B4818" s="35" t="s">
        <v>8668</v>
      </c>
      <c r="C4818" s="85" t="s">
        <v>956</v>
      </c>
      <c r="D4818" s="85" t="s">
        <v>956</v>
      </c>
      <c r="E4818" s="85" t="s">
        <v>12898</v>
      </c>
      <c r="F4818" s="85" t="s">
        <v>214</v>
      </c>
      <c r="G4818" s="85" t="s">
        <v>214</v>
      </c>
      <c r="H4818" s="840">
        <v>1.04255355458909</v>
      </c>
      <c r="I4818" s="840">
        <v>1.04381061611556</v>
      </c>
      <c r="J4818" s="86">
        <v>5086.5</v>
      </c>
      <c r="K4818" s="44">
        <v>5302.94865541739</v>
      </c>
      <c r="L4818" s="45">
        <v>4989.3702222495904</v>
      </c>
      <c r="M4818" s="46">
        <v>0.980904398358319</v>
      </c>
      <c r="N4818" s="139">
        <v>5309.3426988717902</v>
      </c>
      <c r="O4818" s="45">
        <v>4931.5585939460398</v>
      </c>
      <c r="P4818" s="99">
        <v>0.96953869929146597</v>
      </c>
      <c r="Q4818" s="86">
        <v>5084.2138529189697</v>
      </c>
      <c r="R4818" s="44">
        <v>5300.5652246517402</v>
      </c>
      <c r="S4818" s="45">
        <v>4987.3828507701</v>
      </c>
      <c r="T4818" s="140">
        <v>0.98095457725617197</v>
      </c>
      <c r="U4818" s="44">
        <v>5306.9563942786099</v>
      </c>
      <c r="V4818" s="45">
        <v>4929.5581536022401</v>
      </c>
      <c r="W4818" s="99">
        <v>0.96958119705607204</v>
      </c>
      <c r="X4818" s="86">
        <v>5082.4067114683403</v>
      </c>
      <c r="Y4818" s="44">
        <v>5298.6811829087501</v>
      </c>
      <c r="Z4818" s="45">
        <v>4985.8542722370603</v>
      </c>
      <c r="AA4818" s="46">
        <v>0.98100261456576898</v>
      </c>
      <c r="AB4818" s="139">
        <v>5305.0700808476304</v>
      </c>
      <c r="AC4818" s="45">
        <v>4928.0163097928498</v>
      </c>
      <c r="AD4818" s="99">
        <v>0.96962258031670101</v>
      </c>
      <c r="AE4818" s="142">
        <v>5081.9263904384898</v>
      </c>
      <c r="AF4818" s="44">
        <v>5298.1804225117303</v>
      </c>
      <c r="AG4818" s="45">
        <v>4985.5606950174597</v>
      </c>
      <c r="AH4818" s="140">
        <v>0.981037565675423</v>
      </c>
      <c r="AI4818" s="44">
        <v>5304.5687166575199</v>
      </c>
      <c r="AJ4818" s="45">
        <v>4927.7051721579601</v>
      </c>
      <c r="AK4818" s="46">
        <v>0.96965300037192803</v>
      </c>
    </row>
    <row r="4819" spans="1:37" x14ac:dyDescent="0.2">
      <c r="A4819" s="35" t="s">
        <v>2421</v>
      </c>
      <c r="B4819" s="35" t="s">
        <v>8667</v>
      </c>
      <c r="C4819" s="85" t="s">
        <v>956</v>
      </c>
      <c r="D4819" s="85" t="s">
        <v>956</v>
      </c>
      <c r="E4819" s="85" t="s">
        <v>12898</v>
      </c>
      <c r="F4819" s="85" t="s">
        <v>214</v>
      </c>
      <c r="G4819" s="85" t="s">
        <v>214</v>
      </c>
      <c r="H4819" s="840">
        <v>1.04255355458909</v>
      </c>
      <c r="I4819" s="840">
        <v>1.04381061611556</v>
      </c>
      <c r="J4819" s="86">
        <v>1477.9166666666699</v>
      </c>
      <c r="K4819" s="44">
        <v>1540.8072742197901</v>
      </c>
      <c r="L4819" s="45">
        <v>1449.6949587403999</v>
      </c>
      <c r="M4819" s="46">
        <v>0.980904398358319</v>
      </c>
      <c r="N4819" s="139">
        <v>1542.6651064007899</v>
      </c>
      <c r="O4819" s="45">
        <v>1432.89740266118</v>
      </c>
      <c r="P4819" s="99">
        <v>0.96953869929146597</v>
      </c>
      <c r="Q4819" s="86">
        <v>1477.14039184892</v>
      </c>
      <c r="R4819" s="44">
        <v>1539.99796614921</v>
      </c>
      <c r="S4819" s="45">
        <v>1449.00762863418</v>
      </c>
      <c r="T4819" s="140">
        <v>0.98095457725617197</v>
      </c>
      <c r="U4819" s="44">
        <v>1541.8548225050099</v>
      </c>
      <c r="V4819" s="45">
        <v>1432.20754934876</v>
      </c>
      <c r="W4819" s="99">
        <v>0.96958119705607204</v>
      </c>
      <c r="X4819" s="86">
        <v>1476.3581379022501</v>
      </c>
      <c r="Y4819" s="44">
        <v>1539.1824245165201</v>
      </c>
      <c r="Z4819" s="45">
        <v>1448.3111933175601</v>
      </c>
      <c r="AA4819" s="46">
        <v>0.98100261456576898</v>
      </c>
      <c r="AB4819" s="139">
        <v>1541.0382975309701</v>
      </c>
      <c r="AC4819" s="45">
        <v>1431.5101871443401</v>
      </c>
      <c r="AD4819" s="99">
        <v>0.96962258031670101</v>
      </c>
      <c r="AE4819" s="142">
        <v>1476.1382981587401</v>
      </c>
      <c r="AF4819" s="44">
        <v>1538.95322981048</v>
      </c>
      <c r="AG4819" s="45">
        <v>1448.14712262591</v>
      </c>
      <c r="AH4819" s="140">
        <v>0.981037565675423</v>
      </c>
      <c r="AI4819" s="44">
        <v>1540.8088264728401</v>
      </c>
      <c r="AJ4819" s="45">
        <v>1431.34192977353</v>
      </c>
      <c r="AK4819" s="46">
        <v>0.96965300037192803</v>
      </c>
    </row>
    <row r="4820" spans="1:37" x14ac:dyDescent="0.2">
      <c r="A4820" s="35" t="s">
        <v>2420</v>
      </c>
      <c r="B4820" s="35" t="s">
        <v>8666</v>
      </c>
      <c r="C4820" s="85" t="s">
        <v>956</v>
      </c>
      <c r="D4820" s="85" t="s">
        <v>956</v>
      </c>
      <c r="E4820" s="85" t="s">
        <v>12898</v>
      </c>
      <c r="F4820" s="85" t="s">
        <v>214</v>
      </c>
      <c r="G4820" s="85" t="s">
        <v>214</v>
      </c>
      <c r="H4820" s="840">
        <v>1.04255355458909</v>
      </c>
      <c r="I4820" s="840">
        <v>1.04381061611556</v>
      </c>
      <c r="J4820" s="86">
        <v>10914.333333333299</v>
      </c>
      <c r="K4820" s="44">
        <v>11378.7770126368</v>
      </c>
      <c r="L4820" s="45">
        <v>10705.9175718155</v>
      </c>
      <c r="M4820" s="46">
        <v>0.980904398358319</v>
      </c>
      <c r="N4820" s="139">
        <v>11392.4970011573</v>
      </c>
      <c r="O4820" s="45">
        <v>10581.8685436335</v>
      </c>
      <c r="P4820" s="99">
        <v>0.96953869929146697</v>
      </c>
      <c r="Q4820" s="86">
        <v>10896.642481974201</v>
      </c>
      <c r="R4820" s="44">
        <v>11360.3333526687</v>
      </c>
      <c r="S4820" s="45">
        <v>10689.111319416599</v>
      </c>
      <c r="T4820" s="140">
        <v>0.98095457725617197</v>
      </c>
      <c r="U4820" s="44">
        <v>11374.031102700499</v>
      </c>
      <c r="V4820" s="45">
        <v>10565.1796615646</v>
      </c>
      <c r="W4820" s="99">
        <v>0.96958119705607204</v>
      </c>
      <c r="X4820" s="86">
        <v>10882.2248399297</v>
      </c>
      <c r="Y4820" s="44">
        <v>11345.302188706401</v>
      </c>
      <c r="Z4820" s="45">
        <v>10675.4910202636</v>
      </c>
      <c r="AA4820" s="46">
        <v>0.98100261456576898</v>
      </c>
      <c r="AB4820" s="139">
        <v>11358.9818148751</v>
      </c>
      <c r="AC4820" s="45">
        <v>10551.6509288792</v>
      </c>
      <c r="AD4820" s="99">
        <v>0.96962258031670101</v>
      </c>
      <c r="AE4820" s="142">
        <v>10871.6757900428</v>
      </c>
      <c r="AF4820" s="44">
        <v>11334.304239249301</v>
      </c>
      <c r="AG4820" s="45">
        <v>10665.522351875999</v>
      </c>
      <c r="AH4820" s="140">
        <v>0.981037565675423</v>
      </c>
      <c r="AI4820" s="44">
        <v>11347.9706046132</v>
      </c>
      <c r="AJ4820" s="45">
        <v>10541.753048885899</v>
      </c>
      <c r="AK4820" s="46">
        <v>0.96965300037192803</v>
      </c>
    </row>
    <row r="4821" spans="1:37" x14ac:dyDescent="0.2">
      <c r="A4821" s="35" t="s">
        <v>2419</v>
      </c>
      <c r="B4821" s="35" t="s">
        <v>8665</v>
      </c>
      <c r="C4821" s="85" t="s">
        <v>956</v>
      </c>
      <c r="D4821" s="85" t="s">
        <v>956</v>
      </c>
      <c r="E4821" s="85" t="s">
        <v>12898</v>
      </c>
      <c r="F4821" s="85" t="s">
        <v>214</v>
      </c>
      <c r="G4821" s="85" t="s">
        <v>214</v>
      </c>
      <c r="H4821" s="840">
        <v>1.04255355458909</v>
      </c>
      <c r="I4821" s="840">
        <v>1.04381061611556</v>
      </c>
      <c r="J4821" s="86">
        <v>5774.4166666666697</v>
      </c>
      <c r="K4821" s="44">
        <v>6020.1386215118</v>
      </c>
      <c r="L4821" s="45">
        <v>5664.1507062869196</v>
      </c>
      <c r="M4821" s="46">
        <v>0.980904398358319</v>
      </c>
      <c r="N4821" s="139">
        <v>6027.3974185412899</v>
      </c>
      <c r="O4821" s="45">
        <v>5598.5204241669599</v>
      </c>
      <c r="P4821" s="99">
        <v>0.96953869929146597</v>
      </c>
      <c r="Q4821" s="86">
        <v>5764.6445505609599</v>
      </c>
      <c r="R4821" s="44">
        <v>6009.9506671299396</v>
      </c>
      <c r="S4821" s="45">
        <v>5654.8544581276201</v>
      </c>
      <c r="T4821" s="140">
        <v>0.98095457725617197</v>
      </c>
      <c r="U4821" s="44">
        <v>6017.1971800082401</v>
      </c>
      <c r="V4821" s="45">
        <v>5589.2909639356603</v>
      </c>
      <c r="W4821" s="99">
        <v>0.96958119705607204</v>
      </c>
      <c r="X4821" s="86">
        <v>5756.0124541200603</v>
      </c>
      <c r="Y4821" s="44">
        <v>6000.9512443019303</v>
      </c>
      <c r="Z4821" s="45">
        <v>5646.6632669649098</v>
      </c>
      <c r="AA4821" s="46">
        <v>0.98100261456576898</v>
      </c>
      <c r="AB4821" s="139">
        <v>6008.1869061038997</v>
      </c>
      <c r="AC4821" s="45">
        <v>5581.1596480989601</v>
      </c>
      <c r="AD4821" s="99">
        <v>0.96962258031670101</v>
      </c>
      <c r="AE4821" s="142">
        <v>5751.3868564529903</v>
      </c>
      <c r="AF4821" s="44">
        <v>5996.1288110120204</v>
      </c>
      <c r="AG4821" s="45">
        <v>5642.32656091226</v>
      </c>
      <c r="AH4821" s="140">
        <v>0.981037565675423</v>
      </c>
      <c r="AI4821" s="44">
        <v>6003.3586581531299</v>
      </c>
      <c r="AJ4821" s="45">
        <v>5576.8495216593101</v>
      </c>
      <c r="AK4821" s="46">
        <v>0.96965300037192803</v>
      </c>
    </row>
    <row r="4822" spans="1:37" x14ac:dyDescent="0.2">
      <c r="A4822" s="35" t="s">
        <v>2418</v>
      </c>
      <c r="B4822" s="35" t="s">
        <v>8664</v>
      </c>
      <c r="C4822" s="85" t="s">
        <v>956</v>
      </c>
      <c r="D4822" s="85" t="s">
        <v>956</v>
      </c>
      <c r="E4822" s="85" t="s">
        <v>12898</v>
      </c>
      <c r="F4822" s="85" t="s">
        <v>214</v>
      </c>
      <c r="G4822" s="85" t="s">
        <v>214</v>
      </c>
      <c r="H4822" s="840">
        <v>1.04255355458909</v>
      </c>
      <c r="I4822" s="840">
        <v>1.04381061611556</v>
      </c>
      <c r="J4822" s="86">
        <v>3080.5</v>
      </c>
      <c r="K4822" s="44">
        <v>3211.5862249116799</v>
      </c>
      <c r="L4822" s="45">
        <v>3021.6759991427998</v>
      </c>
      <c r="M4822" s="46">
        <v>0.980904398358319</v>
      </c>
      <c r="N4822" s="139">
        <v>3215.4586029439802</v>
      </c>
      <c r="O4822" s="45">
        <v>2986.6639631673602</v>
      </c>
      <c r="P4822" s="99">
        <v>0.96953869929146697</v>
      </c>
      <c r="Q4822" s="86">
        <v>3079.1253786799198</v>
      </c>
      <c r="R4822" s="44">
        <v>3210.15310856822</v>
      </c>
      <c r="S4822" s="45">
        <v>3020.4821341617098</v>
      </c>
      <c r="T4822" s="140">
        <v>0.98095457725617197</v>
      </c>
      <c r="U4822" s="44">
        <v>3214.0237586169501</v>
      </c>
      <c r="V4822" s="45">
        <v>2985.4620705462098</v>
      </c>
      <c r="W4822" s="99">
        <v>0.96958119705607304</v>
      </c>
      <c r="X4822" s="86">
        <v>3078.2917740174698</v>
      </c>
      <c r="Y4822" s="44">
        <v>3209.28403106426</v>
      </c>
      <c r="Z4822" s="45">
        <v>3019.8122787074399</v>
      </c>
      <c r="AA4822" s="46">
        <v>0.98100261456576898</v>
      </c>
      <c r="AB4822" s="139">
        <v>3213.1536332206301</v>
      </c>
      <c r="AC4822" s="45">
        <v>2984.7812128904902</v>
      </c>
      <c r="AD4822" s="99">
        <v>0.96962258031670101</v>
      </c>
      <c r="AE4822" s="142">
        <v>3079.6442173103201</v>
      </c>
      <c r="AF4822" s="44">
        <v>3210.6940256265998</v>
      </c>
      <c r="AG4822" s="45">
        <v>3021.2466660965101</v>
      </c>
      <c r="AH4822" s="140">
        <v>0.981037565675423</v>
      </c>
      <c r="AI4822" s="44">
        <v>3214.5653278874101</v>
      </c>
      <c r="AJ4822" s="45">
        <v>2986.18625539301</v>
      </c>
      <c r="AK4822" s="46">
        <v>0.96965300037192803</v>
      </c>
    </row>
    <row r="4823" spans="1:37" x14ac:dyDescent="0.2">
      <c r="A4823" s="35" t="s">
        <v>2417</v>
      </c>
      <c r="B4823" s="35" t="s">
        <v>8663</v>
      </c>
      <c r="C4823" s="85" t="s">
        <v>956</v>
      </c>
      <c r="D4823" s="85" t="s">
        <v>956</v>
      </c>
      <c r="E4823" s="85" t="s">
        <v>12898</v>
      </c>
      <c r="F4823" s="85" t="s">
        <v>214</v>
      </c>
      <c r="G4823" s="85" t="s">
        <v>214</v>
      </c>
      <c r="H4823" s="840">
        <v>1.04255355458909</v>
      </c>
      <c r="I4823" s="840">
        <v>1.04381061611556</v>
      </c>
      <c r="J4823" s="86">
        <v>7371.6666666666697</v>
      </c>
      <c r="K4823" s="44">
        <v>7685.3572865792203</v>
      </c>
      <c r="L4823" s="45">
        <v>7230.9002565647397</v>
      </c>
      <c r="M4823" s="46">
        <v>0.980904398358319</v>
      </c>
      <c r="N4823" s="139">
        <v>7694.6239251318702</v>
      </c>
      <c r="O4823" s="45">
        <v>7147.1161116102603</v>
      </c>
      <c r="P4823" s="99">
        <v>0.96953869929146597</v>
      </c>
      <c r="Q4823" s="86">
        <v>7370.1110209615099</v>
      </c>
      <c r="R4823" s="44">
        <v>7683.7354426196298</v>
      </c>
      <c r="S4823" s="45">
        <v>7229.7441408983505</v>
      </c>
      <c r="T4823" s="140">
        <v>0.98095457725617197</v>
      </c>
      <c r="U4823" s="44">
        <v>7693.0001256299201</v>
      </c>
      <c r="V4823" s="45">
        <v>7145.9210661400202</v>
      </c>
      <c r="W4823" s="99">
        <v>0.96958119705607204</v>
      </c>
      <c r="X4823" s="86">
        <v>7367.3289284309103</v>
      </c>
      <c r="Y4823" s="44">
        <v>7680.8349621626603</v>
      </c>
      <c r="Z4823" s="45">
        <v>7227.3689411567502</v>
      </c>
      <c r="AA4823" s="46">
        <v>0.98100261456576898</v>
      </c>
      <c r="AB4823" s="139">
        <v>7690.0961479114603</v>
      </c>
      <c r="AC4823" s="45">
        <v>7143.52848562706</v>
      </c>
      <c r="AD4823" s="99">
        <v>0.96962258031670101</v>
      </c>
      <c r="AE4823" s="142">
        <v>7368.4861833328196</v>
      </c>
      <c r="AF4823" s="44">
        <v>7682.0414623741999</v>
      </c>
      <c r="AG4823" s="45">
        <v>7228.7617480098097</v>
      </c>
      <c r="AH4823" s="140">
        <v>0.981037565675423</v>
      </c>
      <c r="AI4823" s="44">
        <v>7691.3041028636198</v>
      </c>
      <c r="AJ4823" s="45">
        <v>7144.8747358677601</v>
      </c>
      <c r="AK4823" s="46">
        <v>0.96965300037192803</v>
      </c>
    </row>
    <row r="4824" spans="1:37" x14ac:dyDescent="0.2">
      <c r="A4824" s="35" t="s">
        <v>2416</v>
      </c>
      <c r="B4824" s="35" t="s">
        <v>8662</v>
      </c>
      <c r="C4824" s="85" t="s">
        <v>956</v>
      </c>
      <c r="D4824" s="85" t="s">
        <v>956</v>
      </c>
      <c r="E4824" s="85" t="s">
        <v>12898</v>
      </c>
      <c r="F4824" s="85" t="s">
        <v>214</v>
      </c>
      <c r="G4824" s="85" t="s">
        <v>214</v>
      </c>
      <c r="H4824" s="840">
        <v>1.04255355458909</v>
      </c>
      <c r="I4824" s="840">
        <v>1.04381061611556</v>
      </c>
      <c r="J4824" s="86">
        <v>9548.5</v>
      </c>
      <c r="K4824" s="44">
        <v>9954.8226159938895</v>
      </c>
      <c r="L4824" s="45">
        <v>9366.1656477244105</v>
      </c>
      <c r="M4824" s="46">
        <v>0.980904398358319</v>
      </c>
      <c r="N4824" s="139">
        <v>9966.8256679794194</v>
      </c>
      <c r="O4824" s="45">
        <v>9257.6402701845709</v>
      </c>
      <c r="P4824" s="99">
        <v>0.96953869929146597</v>
      </c>
      <c r="Q4824" s="86">
        <v>9543.1537099207399</v>
      </c>
      <c r="R4824" s="44">
        <v>9949.2488222679003</v>
      </c>
      <c r="S4824" s="45">
        <v>9361.4003132059606</v>
      </c>
      <c r="T4824" s="140">
        <v>0.98095457725617197</v>
      </c>
      <c r="U4824" s="44">
        <v>9961.2451536378594</v>
      </c>
      <c r="V4824" s="45">
        <v>9252.8623977550506</v>
      </c>
      <c r="W4824" s="99">
        <v>0.96958119705607204</v>
      </c>
      <c r="X4824" s="86">
        <v>9539.0656240896606</v>
      </c>
      <c r="Y4824" s="44">
        <v>9944.9867738532394</v>
      </c>
      <c r="Z4824" s="45">
        <v>9357.8483177464095</v>
      </c>
      <c r="AA4824" s="46">
        <v>0.98100261456576898</v>
      </c>
      <c r="AB4824" s="139">
        <v>9956.9779662477904</v>
      </c>
      <c r="AC4824" s="45">
        <v>9249.2934242401607</v>
      </c>
      <c r="AD4824" s="99">
        <v>0.96962258031670101</v>
      </c>
      <c r="AE4824" s="142">
        <v>9542.1174268339691</v>
      </c>
      <c r="AF4824" s="44">
        <v>9948.1684416522203</v>
      </c>
      <c r="AG4824" s="45">
        <v>9361.1756518102193</v>
      </c>
      <c r="AH4824" s="140">
        <v>0.981037565675423</v>
      </c>
      <c r="AI4824" s="44">
        <v>9960.1634703505806</v>
      </c>
      <c r="AJ4824" s="45">
        <v>9252.5427928308109</v>
      </c>
      <c r="AK4824" s="46">
        <v>0.96965300037192803</v>
      </c>
    </row>
    <row r="4825" spans="1:37" x14ac:dyDescent="0.2">
      <c r="A4825" s="35" t="s">
        <v>2415</v>
      </c>
      <c r="B4825" s="35" t="s">
        <v>8661</v>
      </c>
      <c r="C4825" s="85" t="s">
        <v>956</v>
      </c>
      <c r="D4825" s="85" t="s">
        <v>956</v>
      </c>
      <c r="E4825" s="85" t="s">
        <v>12898</v>
      </c>
      <c r="F4825" s="85" t="s">
        <v>214</v>
      </c>
      <c r="G4825" s="85" t="s">
        <v>214</v>
      </c>
      <c r="H4825" s="840">
        <v>1.04255355458909</v>
      </c>
      <c r="I4825" s="840">
        <v>1.04381061611556</v>
      </c>
      <c r="J4825" s="86">
        <v>6386.4166666666697</v>
      </c>
      <c r="K4825" s="44">
        <v>6658.1813969203204</v>
      </c>
      <c r="L4825" s="45">
        <v>6264.4641980822098</v>
      </c>
      <c r="M4825" s="46">
        <v>0.980904398358319</v>
      </c>
      <c r="N4825" s="139">
        <v>6666.2095156040104</v>
      </c>
      <c r="O4825" s="45">
        <v>6191.87810813334</v>
      </c>
      <c r="P4825" s="99">
        <v>0.96953869929146597</v>
      </c>
      <c r="Q4825" s="86">
        <v>6377.5458695059397</v>
      </c>
      <c r="R4825" s="44">
        <v>6648.9331158083696</v>
      </c>
      <c r="S4825" s="45">
        <v>6256.08281235305</v>
      </c>
      <c r="T4825" s="140">
        <v>0.98095457725617197</v>
      </c>
      <c r="U4825" s="44">
        <v>6656.9500833542397</v>
      </c>
      <c r="V4825" s="45">
        <v>6183.5485584355802</v>
      </c>
      <c r="W4825" s="99">
        <v>0.96958119705607204</v>
      </c>
      <c r="X4825" s="86">
        <v>6369.2841978441602</v>
      </c>
      <c r="Y4825" s="44">
        <v>6640.3198806505297</v>
      </c>
      <c r="Z4825" s="45">
        <v>6248.2844509975603</v>
      </c>
      <c r="AA4825" s="46">
        <v>0.98100261456576898</v>
      </c>
      <c r="AB4825" s="139">
        <v>6648.3264627668104</v>
      </c>
      <c r="AC4825" s="45">
        <v>6175.8017786840401</v>
      </c>
      <c r="AD4825" s="99">
        <v>0.96962258031670101</v>
      </c>
      <c r="AE4825" s="142">
        <v>6366.3877940146704</v>
      </c>
      <c r="AF4825" s="44">
        <v>6637.3002245425696</v>
      </c>
      <c r="AG4825" s="45">
        <v>6245.6655835858701</v>
      </c>
      <c r="AH4825" s="140">
        <v>0.981037565675423</v>
      </c>
      <c r="AI4825" s="44">
        <v>6645.3031657010297</v>
      </c>
      <c r="AJ4825" s="45">
        <v>6173.1870259975403</v>
      </c>
      <c r="AK4825" s="46">
        <v>0.96965300037192803</v>
      </c>
    </row>
    <row r="4826" spans="1:37" x14ac:dyDescent="0.2">
      <c r="A4826" s="35" t="s">
        <v>2414</v>
      </c>
      <c r="B4826" s="35" t="s">
        <v>8660</v>
      </c>
      <c r="C4826" s="85" t="s">
        <v>956</v>
      </c>
      <c r="D4826" s="85" t="s">
        <v>956</v>
      </c>
      <c r="E4826" s="85" t="s">
        <v>12898</v>
      </c>
      <c r="F4826" s="85" t="s">
        <v>214</v>
      </c>
      <c r="G4826" s="85" t="s">
        <v>214</v>
      </c>
      <c r="H4826" s="840">
        <v>1.04255355458909</v>
      </c>
      <c r="I4826" s="840">
        <v>1.04381061611556</v>
      </c>
      <c r="J4826" s="86">
        <v>5810.0833333333303</v>
      </c>
      <c r="K4826" s="44">
        <v>6057.3230316254803</v>
      </c>
      <c r="L4826" s="45">
        <v>5699.1362964950304</v>
      </c>
      <c r="M4826" s="46">
        <v>0.980904398358319</v>
      </c>
      <c r="N4826" s="139">
        <v>6064.6266638494099</v>
      </c>
      <c r="O4826" s="45">
        <v>5633.10063777503</v>
      </c>
      <c r="P4826" s="99">
        <v>0.96953869929146597</v>
      </c>
      <c r="Q4826" s="86">
        <v>5801.9912650002198</v>
      </c>
      <c r="R4826" s="44">
        <v>6048.8866170208103</v>
      </c>
      <c r="S4826" s="45">
        <v>5691.4898886022902</v>
      </c>
      <c r="T4826" s="140">
        <v>0.98095457725617197</v>
      </c>
      <c r="U4826" s="44">
        <v>6056.1800770169802</v>
      </c>
      <c r="V4826" s="45">
        <v>5625.5016360277896</v>
      </c>
      <c r="W4826" s="99">
        <v>0.96958119705607204</v>
      </c>
      <c r="X4826" s="86">
        <v>5795.8934008880597</v>
      </c>
      <c r="Y4826" s="44">
        <v>6042.5292671152702</v>
      </c>
      <c r="Z4826" s="45">
        <v>5685.7865800156696</v>
      </c>
      <c r="AA4826" s="46">
        <v>0.98100261456576898</v>
      </c>
      <c r="AB4826" s="139">
        <v>6049.8150617210704</v>
      </c>
      <c r="AC4826" s="45">
        <v>5619.8291146096199</v>
      </c>
      <c r="AD4826" s="99">
        <v>0.96962258031670101</v>
      </c>
      <c r="AE4826" s="142">
        <v>5792.7235123294404</v>
      </c>
      <c r="AF4826" s="44">
        <v>6039.2244885308401</v>
      </c>
      <c r="AG4826" s="45">
        <v>5682.87937316646</v>
      </c>
      <c r="AH4826" s="140">
        <v>0.981037565675423</v>
      </c>
      <c r="AI4826" s="44">
        <v>6046.5062983916896</v>
      </c>
      <c r="AJ4826" s="45">
        <v>5616.9317340552598</v>
      </c>
      <c r="AK4826" s="46">
        <v>0.96965300037192803</v>
      </c>
    </row>
    <row r="4827" spans="1:37" x14ac:dyDescent="0.2">
      <c r="A4827" s="35" t="s">
        <v>2413</v>
      </c>
      <c r="B4827" s="35" t="s">
        <v>8659</v>
      </c>
      <c r="C4827" s="85" t="s">
        <v>956</v>
      </c>
      <c r="D4827" s="85" t="s">
        <v>956</v>
      </c>
      <c r="E4827" s="85" t="s">
        <v>12898</v>
      </c>
      <c r="F4827" s="85" t="s">
        <v>214</v>
      </c>
      <c r="G4827" s="85" t="s">
        <v>214</v>
      </c>
      <c r="H4827" s="840">
        <v>1.04255355458909</v>
      </c>
      <c r="I4827" s="840">
        <v>1.04381061611556</v>
      </c>
      <c r="J4827" s="86">
        <v>3842.8333333333298</v>
      </c>
      <c r="K4827" s="44">
        <v>4006.3595513600999</v>
      </c>
      <c r="L4827" s="45">
        <v>3769.4521188246299</v>
      </c>
      <c r="M4827" s="46">
        <v>0.980904398358319</v>
      </c>
      <c r="N4827" s="139">
        <v>4011.1902292960799</v>
      </c>
      <c r="O4827" s="45">
        <v>3725.77563159389</v>
      </c>
      <c r="P4827" s="99">
        <v>0.96953869929146597</v>
      </c>
      <c r="Q4827" s="86">
        <v>3836.76630140405</v>
      </c>
      <c r="R4827" s="44">
        <v>4000.0343456564101</v>
      </c>
      <c r="S4827" s="45">
        <v>3763.69346522453</v>
      </c>
      <c r="T4827" s="140">
        <v>0.98095457725617197</v>
      </c>
      <c r="U4827" s="44">
        <v>4004.8573969599802</v>
      </c>
      <c r="V4827" s="45">
        <v>3720.0564633397298</v>
      </c>
      <c r="W4827" s="99">
        <v>0.96958119705607204</v>
      </c>
      <c r="X4827" s="86">
        <v>3831.6029502175502</v>
      </c>
      <c r="Y4827" s="44">
        <v>3994.6512755233398</v>
      </c>
      <c r="Z4827" s="45">
        <v>3758.81251214133</v>
      </c>
      <c r="AA4827" s="46">
        <v>0.98100261456576898</v>
      </c>
      <c r="AB4827" s="139">
        <v>3999.4678361767701</v>
      </c>
      <c r="AC4827" s="45">
        <v>3715.2087393390202</v>
      </c>
      <c r="AD4827" s="99">
        <v>0.96962258031670101</v>
      </c>
      <c r="AE4827" s="142">
        <v>3830.3415399518799</v>
      </c>
      <c r="AF4827" s="44">
        <v>3993.33618776707</v>
      </c>
      <c r="AG4827" s="45">
        <v>3757.7089400598402</v>
      </c>
      <c r="AH4827" s="140">
        <v>0.981037565675423</v>
      </c>
      <c r="AI4827" s="44">
        <v>3998.15116275019</v>
      </c>
      <c r="AJ4827" s="45">
        <v>3714.1021666635702</v>
      </c>
      <c r="AK4827" s="46">
        <v>0.96965300037192803</v>
      </c>
    </row>
    <row r="4828" spans="1:37" x14ac:dyDescent="0.2">
      <c r="A4828" s="35" t="s">
        <v>2412</v>
      </c>
      <c r="B4828" s="35" t="s">
        <v>8658</v>
      </c>
      <c r="C4828" s="85" t="s">
        <v>956</v>
      </c>
      <c r="D4828" s="85" t="s">
        <v>956</v>
      </c>
      <c r="E4828" s="85" t="s">
        <v>12898</v>
      </c>
      <c r="F4828" s="85" t="s">
        <v>214</v>
      </c>
      <c r="G4828" s="85" t="s">
        <v>214</v>
      </c>
      <c r="H4828" s="840">
        <v>1.04255355458909</v>
      </c>
      <c r="I4828" s="840">
        <v>1.04381061611556</v>
      </c>
      <c r="J4828" s="86">
        <v>4480.5833333333303</v>
      </c>
      <c r="K4828" s="44">
        <v>4671.2480807992897</v>
      </c>
      <c r="L4828" s="45">
        <v>4395.02389887765</v>
      </c>
      <c r="M4828" s="46">
        <v>0.980904398358319</v>
      </c>
      <c r="N4828" s="139">
        <v>4676.8804497237797</v>
      </c>
      <c r="O4828" s="45">
        <v>4344.0989370670204</v>
      </c>
      <c r="P4828" s="99">
        <v>0.96953869929146697</v>
      </c>
      <c r="Q4828" s="86">
        <v>4474.3974116440904</v>
      </c>
      <c r="R4828" s="44">
        <v>4664.7989261537596</v>
      </c>
      <c r="S4828" s="45">
        <v>4389.1806214154403</v>
      </c>
      <c r="T4828" s="140">
        <v>0.98095457725617197</v>
      </c>
      <c r="U4828" s="44">
        <v>4670.42351899408</v>
      </c>
      <c r="V4828" s="45">
        <v>4338.2915984864703</v>
      </c>
      <c r="W4828" s="99">
        <v>0.96958119705607204</v>
      </c>
      <c r="X4828" s="86">
        <v>4469.2755888597403</v>
      </c>
      <c r="Y4828" s="44">
        <v>4659.45915160396</v>
      </c>
      <c r="Z4828" s="45">
        <v>4384.3710378863798</v>
      </c>
      <c r="AA4828" s="46">
        <v>0.98100261456576898</v>
      </c>
      <c r="AB4828" s="139">
        <v>4665.0773059979201</v>
      </c>
      <c r="AC4828" s="45">
        <v>4333.5105286166299</v>
      </c>
      <c r="AD4828" s="99">
        <v>0.96962258031670101</v>
      </c>
      <c r="AE4828" s="142">
        <v>4466.37505509518</v>
      </c>
      <c r="AF4828" s="44">
        <v>4656.4351898175</v>
      </c>
      <c r="AG4828" s="45">
        <v>4381.681711444</v>
      </c>
      <c r="AH4828" s="140">
        <v>0.981037565675423</v>
      </c>
      <c r="AI4828" s="44">
        <v>4662.0496980620601</v>
      </c>
      <c r="AJ4828" s="45">
        <v>4330.8339729593699</v>
      </c>
      <c r="AK4828" s="46">
        <v>0.96965300037192803</v>
      </c>
    </row>
    <row r="4829" spans="1:37" x14ac:dyDescent="0.2">
      <c r="A4829" s="35" t="s">
        <v>2411</v>
      </c>
      <c r="B4829" s="35" t="s">
        <v>8657</v>
      </c>
      <c r="C4829" s="85" t="s">
        <v>956</v>
      </c>
      <c r="D4829" s="85" t="s">
        <v>956</v>
      </c>
      <c r="E4829" s="85" t="s">
        <v>12898</v>
      </c>
      <c r="F4829" s="85" t="s">
        <v>214</v>
      </c>
      <c r="G4829" s="85" t="s">
        <v>214</v>
      </c>
      <c r="H4829" s="840">
        <v>1.04255355458909</v>
      </c>
      <c r="I4829" s="840">
        <v>1.04381061611556</v>
      </c>
      <c r="J4829" s="86">
        <v>6710.3333333333303</v>
      </c>
      <c r="K4829" s="44">
        <v>6995.8818691443003</v>
      </c>
      <c r="L4829" s="45">
        <v>6582.1954811171099</v>
      </c>
      <c r="M4829" s="46">
        <v>0.980904398358319</v>
      </c>
      <c r="N4829" s="139">
        <v>7004.3171710074403</v>
      </c>
      <c r="O4829" s="45">
        <v>6505.92785181217</v>
      </c>
      <c r="P4829" s="99">
        <v>0.96953869929146597</v>
      </c>
      <c r="Q4829" s="86">
        <v>6703.4381147321801</v>
      </c>
      <c r="R4829" s="44">
        <v>6988.6932344819998</v>
      </c>
      <c r="S4829" s="45">
        <v>6575.7683020000104</v>
      </c>
      <c r="T4829" s="140">
        <v>0.98095457725617197</v>
      </c>
      <c r="U4829" s="44">
        <v>6997.11986863112</v>
      </c>
      <c r="V4829" s="45">
        <v>6499.52755167333</v>
      </c>
      <c r="W4829" s="99">
        <v>0.96958119705607204</v>
      </c>
      <c r="X4829" s="86">
        <v>6697.1335990708103</v>
      </c>
      <c r="Y4829" s="44">
        <v>6982.1204392692798</v>
      </c>
      <c r="Z4829" s="45">
        <v>6569.9055707847201</v>
      </c>
      <c r="AA4829" s="46">
        <v>0.98100261456576898</v>
      </c>
      <c r="AB4829" s="139">
        <v>6990.53914825432</v>
      </c>
      <c r="AC4829" s="45">
        <v>6493.6919610567102</v>
      </c>
      <c r="AD4829" s="99">
        <v>0.96962258031670101</v>
      </c>
      <c r="AE4829" s="142">
        <v>6693.2981493887</v>
      </c>
      <c r="AF4829" s="44">
        <v>6978.1217775697396</v>
      </c>
      <c r="AG4829" s="45">
        <v>6566.3769228161</v>
      </c>
      <c r="AH4829" s="140">
        <v>0.981037565675423</v>
      </c>
      <c r="AI4829" s="44">
        <v>6986.5356651585498</v>
      </c>
      <c r="AJ4829" s="45">
        <v>6490.1766329386201</v>
      </c>
      <c r="AK4829" s="46">
        <v>0.96965300037192803</v>
      </c>
    </row>
    <row r="4830" spans="1:37" x14ac:dyDescent="0.2">
      <c r="A4830" s="35" t="s">
        <v>2410</v>
      </c>
      <c r="B4830" s="35" t="s">
        <v>8656</v>
      </c>
      <c r="C4830" s="85" t="s">
        <v>956</v>
      </c>
      <c r="D4830" s="85" t="s">
        <v>956</v>
      </c>
      <c r="E4830" s="85" t="s">
        <v>12898</v>
      </c>
      <c r="F4830" s="85" t="s">
        <v>214</v>
      </c>
      <c r="G4830" s="85" t="s">
        <v>214</v>
      </c>
      <c r="H4830" s="840">
        <v>1.04255355458909</v>
      </c>
      <c r="I4830" s="840">
        <v>1.04381061611556</v>
      </c>
      <c r="J4830" s="86">
        <v>10035.916666666701</v>
      </c>
      <c r="K4830" s="44">
        <v>10462.980594393201</v>
      </c>
      <c r="L4830" s="45">
        <v>9844.2747998908999</v>
      </c>
      <c r="M4830" s="46">
        <v>0.980904398358319</v>
      </c>
      <c r="N4830" s="139">
        <v>10475.596359117701</v>
      </c>
      <c r="O4830" s="45">
        <v>9730.2095911975503</v>
      </c>
      <c r="P4830" s="99">
        <v>0.96953869929146597</v>
      </c>
      <c r="Q4830" s="86">
        <v>10032.742408010299</v>
      </c>
      <c r="R4830" s="44">
        <v>10459.6712597479</v>
      </c>
      <c r="S4830" s="45">
        <v>9841.6645875698396</v>
      </c>
      <c r="T4830" s="140">
        <v>0.98095457725617197</v>
      </c>
      <c r="U4830" s="44">
        <v>10472.283034234</v>
      </c>
      <c r="V4830" s="45">
        <v>9727.5583937138799</v>
      </c>
      <c r="W4830" s="99">
        <v>0.96958119705607204</v>
      </c>
      <c r="X4830" s="86">
        <v>10028.3560914802</v>
      </c>
      <c r="Y4830" s="44">
        <v>10455.0982898578</v>
      </c>
      <c r="Z4830" s="45">
        <v>9837.8435455386007</v>
      </c>
      <c r="AA4830" s="46">
        <v>0.98100261456576898</v>
      </c>
      <c r="AB4830" s="139">
        <v>10467.7045504741</v>
      </c>
      <c r="AC4830" s="45">
        <v>9723.7205097556998</v>
      </c>
      <c r="AD4830" s="99">
        <v>0.96962258031670101</v>
      </c>
      <c r="AE4830" s="142">
        <v>10036.307139967201</v>
      </c>
      <c r="AF4830" s="44">
        <v>10463.387683720701</v>
      </c>
      <c r="AG4830" s="45">
        <v>9845.9943249643293</v>
      </c>
      <c r="AH4830" s="140">
        <v>0.981037565675423</v>
      </c>
      <c r="AI4830" s="44">
        <v>10476.0039392942</v>
      </c>
      <c r="AJ4830" s="45">
        <v>9731.7353309234404</v>
      </c>
      <c r="AK4830" s="46">
        <v>0.96965300037192803</v>
      </c>
    </row>
    <row r="4831" spans="1:37" x14ac:dyDescent="0.2">
      <c r="A4831" s="35" t="s">
        <v>2409</v>
      </c>
      <c r="B4831" s="35" t="s">
        <v>8655</v>
      </c>
      <c r="C4831" s="85" t="s">
        <v>956</v>
      </c>
      <c r="D4831" s="85" t="s">
        <v>956</v>
      </c>
      <c r="E4831" s="85" t="s">
        <v>12898</v>
      </c>
      <c r="F4831" s="85" t="s">
        <v>214</v>
      </c>
      <c r="G4831" s="85" t="s">
        <v>214</v>
      </c>
      <c r="H4831" s="840">
        <v>1.04255355458909</v>
      </c>
      <c r="I4831" s="840">
        <v>1.04381061611556</v>
      </c>
      <c r="J4831" s="86">
        <v>2174.75</v>
      </c>
      <c r="K4831" s="44">
        <v>2267.2933428426199</v>
      </c>
      <c r="L4831" s="45">
        <v>2133.2218403297502</v>
      </c>
      <c r="M4831" s="46">
        <v>0.980904398358319</v>
      </c>
      <c r="N4831" s="139">
        <v>2270.0271373973101</v>
      </c>
      <c r="O4831" s="45">
        <v>2108.5042862841201</v>
      </c>
      <c r="P4831" s="99">
        <v>0.96953869929146597</v>
      </c>
      <c r="Q4831" s="86">
        <v>2174.9678267663999</v>
      </c>
      <c r="R4831" s="44">
        <v>2267.52043891221</v>
      </c>
      <c r="S4831" s="45">
        <v>2133.54464505141</v>
      </c>
      <c r="T4831" s="140">
        <v>0.98095457725617097</v>
      </c>
      <c r="U4831" s="44">
        <v>2270.25450728855</v>
      </c>
      <c r="V4831" s="45">
        <v>2108.80790903461</v>
      </c>
      <c r="W4831" s="99">
        <v>0.96958119705607204</v>
      </c>
      <c r="X4831" s="86">
        <v>2175.3975999538302</v>
      </c>
      <c r="Y4831" s="44">
        <v>2267.9685004764401</v>
      </c>
      <c r="Z4831" s="45">
        <v>2134.0707332748102</v>
      </c>
      <c r="AA4831" s="46">
        <v>0.98100261456576898</v>
      </c>
      <c r="AB4831" s="139">
        <v>2270.7031091041199</v>
      </c>
      <c r="AC4831" s="45">
        <v>2109.3146340819899</v>
      </c>
      <c r="AD4831" s="99">
        <v>0.96962258031670101</v>
      </c>
      <c r="AE4831" s="142">
        <v>2176.3721172614501</v>
      </c>
      <c r="AF4831" s="44">
        <v>2268.9844869594999</v>
      </c>
      <c r="AG4831" s="45">
        <v>2135.10280392204</v>
      </c>
      <c r="AH4831" s="140">
        <v>0.981037565675423</v>
      </c>
      <c r="AI4831" s="44">
        <v>2271.7203206153999</v>
      </c>
      <c r="AJ4831" s="45">
        <v>2110.3257534283698</v>
      </c>
      <c r="AK4831" s="46">
        <v>0.96965300037192803</v>
      </c>
    </row>
    <row r="4832" spans="1:37" x14ac:dyDescent="0.2">
      <c r="A4832" s="35" t="s">
        <v>2408</v>
      </c>
      <c r="B4832" s="35" t="s">
        <v>8654</v>
      </c>
      <c r="C4832" s="85" t="s">
        <v>956</v>
      </c>
      <c r="D4832" s="85" t="s">
        <v>956</v>
      </c>
      <c r="E4832" s="85" t="s">
        <v>12898</v>
      </c>
      <c r="F4832" s="85" t="s">
        <v>214</v>
      </c>
      <c r="G4832" s="85" t="s">
        <v>214</v>
      </c>
      <c r="H4832" s="840">
        <v>1.04255355458909</v>
      </c>
      <c r="I4832" s="840">
        <v>1.04381061611556</v>
      </c>
      <c r="J4832" s="86">
        <v>13473.333333333299</v>
      </c>
      <c r="K4832" s="44">
        <v>14046.6715588303</v>
      </c>
      <c r="L4832" s="45">
        <v>13216.051927214399</v>
      </c>
      <c r="M4832" s="46">
        <v>0.980904398358319</v>
      </c>
      <c r="N4832" s="139">
        <v>14063.608367797</v>
      </c>
      <c r="O4832" s="45">
        <v>13062.9180751204</v>
      </c>
      <c r="P4832" s="99">
        <v>0.96953869929146597</v>
      </c>
      <c r="Q4832" s="86">
        <v>13454.865052979099</v>
      </c>
      <c r="R4832" s="44">
        <v>14027.4173874999</v>
      </c>
      <c r="S4832" s="45">
        <v>13198.611460083999</v>
      </c>
      <c r="T4832" s="140">
        <v>0.98095457725617197</v>
      </c>
      <c r="U4832" s="44">
        <v>14044.3309807019</v>
      </c>
      <c r="V4832" s="45">
        <v>13045.5841642954</v>
      </c>
      <c r="W4832" s="99">
        <v>0.96958119705607204</v>
      </c>
      <c r="X4832" s="86">
        <v>13441.536461605099</v>
      </c>
      <c r="Y4832" s="44">
        <v>14013.521617185301</v>
      </c>
      <c r="Z4832" s="45">
        <v>13186.182412615801</v>
      </c>
      <c r="AA4832" s="46">
        <v>0.98100261456576898</v>
      </c>
      <c r="AB4832" s="139">
        <v>14030.418455527801</v>
      </c>
      <c r="AC4832" s="45">
        <v>13033.2172673226</v>
      </c>
      <c r="AD4832" s="99">
        <v>0.96962258031670101</v>
      </c>
      <c r="AE4832" s="142">
        <v>13434.1036011983</v>
      </c>
      <c r="AF4832" s="44">
        <v>14005.772462147301</v>
      </c>
      <c r="AG4832" s="45">
        <v>13179.360293951</v>
      </c>
      <c r="AH4832" s="140">
        <v>0.981037565675423</v>
      </c>
      <c r="AI4832" s="44">
        <v>14022.6599569271</v>
      </c>
      <c r="AJ4832" s="45">
        <v>13026.418864209199</v>
      </c>
      <c r="AK4832" s="46">
        <v>0.96965300037192803</v>
      </c>
    </row>
    <row r="4833" spans="1:37" x14ac:dyDescent="0.2">
      <c r="A4833" s="35" t="s">
        <v>2407</v>
      </c>
      <c r="B4833" s="35" t="s">
        <v>8653</v>
      </c>
      <c r="C4833" s="85" t="s">
        <v>956</v>
      </c>
      <c r="D4833" s="85" t="s">
        <v>956</v>
      </c>
      <c r="E4833" s="85" t="s">
        <v>12898</v>
      </c>
      <c r="F4833" s="85" t="s">
        <v>214</v>
      </c>
      <c r="G4833" s="85" t="s">
        <v>214</v>
      </c>
      <c r="H4833" s="840">
        <v>1.04255355458909</v>
      </c>
      <c r="I4833" s="840">
        <v>1.04381061611556</v>
      </c>
      <c r="J4833" s="86">
        <v>14831.166666666701</v>
      </c>
      <c r="K4833" s="44">
        <v>15462.2855270365</v>
      </c>
      <c r="L4833" s="45">
        <v>14547.956616118599</v>
      </c>
      <c r="M4833" s="46">
        <v>0.980904398358319</v>
      </c>
      <c r="N4833" s="139">
        <v>15480.929216045901</v>
      </c>
      <c r="O4833" s="45">
        <v>14379.390038975</v>
      </c>
      <c r="P4833" s="99">
        <v>0.96953869929146597</v>
      </c>
      <c r="Q4833" s="86">
        <v>14887.3240691214</v>
      </c>
      <c r="R4833" s="44">
        <v>15520.8326265822</v>
      </c>
      <c r="S4833" s="45">
        <v>14603.788688700601</v>
      </c>
      <c r="T4833" s="140">
        <v>0.98095457725617197</v>
      </c>
      <c r="U4833" s="44">
        <v>15539.546908901701</v>
      </c>
      <c r="V4833" s="45">
        <v>14434.4694919004</v>
      </c>
      <c r="W4833" s="99">
        <v>0.96958119705607304</v>
      </c>
      <c r="X4833" s="86">
        <v>14940.256932800199</v>
      </c>
      <c r="Y4833" s="44">
        <v>15576.017971765101</v>
      </c>
      <c r="Z4833" s="45">
        <v>14656.431113361399</v>
      </c>
      <c r="AA4833" s="46">
        <v>0.98100261456576898</v>
      </c>
      <c r="AB4833" s="139">
        <v>15594.7987939509</v>
      </c>
      <c r="AC4833" s="45">
        <v>14486.4104777762</v>
      </c>
      <c r="AD4833" s="99">
        <v>0.96962258031670101</v>
      </c>
      <c r="AE4833" s="142">
        <v>15033.542617986899</v>
      </c>
      <c r="AF4833" s="44">
        <v>15673.2732944488</v>
      </c>
      <c r="AG4833" s="45">
        <v>14748.4700534276</v>
      </c>
      <c r="AH4833" s="140">
        <v>0.981037565675423</v>
      </c>
      <c r="AI4833" s="44">
        <v>15692.171382480499</v>
      </c>
      <c r="AJ4833" s="45">
        <v>14577.3197057503</v>
      </c>
      <c r="AK4833" s="46">
        <v>0.96965300037192803</v>
      </c>
    </row>
    <row r="4834" spans="1:37" x14ac:dyDescent="0.2">
      <c r="A4834" s="35" t="s">
        <v>2406</v>
      </c>
      <c r="B4834" s="35" t="s">
        <v>8652</v>
      </c>
      <c r="C4834" s="85" t="s">
        <v>956</v>
      </c>
      <c r="D4834" s="85" t="s">
        <v>956</v>
      </c>
      <c r="E4834" s="85" t="s">
        <v>12898</v>
      </c>
      <c r="F4834" s="85" t="s">
        <v>214</v>
      </c>
      <c r="G4834" s="85" t="s">
        <v>214</v>
      </c>
      <c r="H4834" s="840">
        <v>1.04255355458909</v>
      </c>
      <c r="I4834" s="840">
        <v>1.04381061611556</v>
      </c>
      <c r="J4834" s="86">
        <v>5305.3333333333303</v>
      </c>
      <c r="K4834" s="44">
        <v>5531.0941249466396</v>
      </c>
      <c r="L4834" s="45">
        <v>5204.0248014236704</v>
      </c>
      <c r="M4834" s="46">
        <v>0.980904398358319</v>
      </c>
      <c r="N4834" s="139">
        <v>5537.7632553650801</v>
      </c>
      <c r="O4834" s="45">
        <v>5143.7259793076601</v>
      </c>
      <c r="P4834" s="99">
        <v>0.96953869929146597</v>
      </c>
      <c r="Q4834" s="86">
        <v>5295.2324336752599</v>
      </c>
      <c r="R4834" s="44">
        <v>5520.5633961035601</v>
      </c>
      <c r="S4834" s="45">
        <v>5194.3824934490804</v>
      </c>
      <c r="T4834" s="140">
        <v>0.98095457725617197</v>
      </c>
      <c r="U4834" s="44">
        <v>5527.2198290696597</v>
      </c>
      <c r="V4834" s="45">
        <v>5134.1578017329903</v>
      </c>
      <c r="W4834" s="99">
        <v>0.96958119705607204</v>
      </c>
      <c r="X4834" s="86">
        <v>5287.2633742766202</v>
      </c>
      <c r="Y4834" s="44">
        <v>5512.2552249007804</v>
      </c>
      <c r="Z4834" s="45">
        <v>5186.8191940631996</v>
      </c>
      <c r="AA4834" s="46">
        <v>0.98100261456576898</v>
      </c>
      <c r="AB4834" s="139">
        <v>5518.9016402689103</v>
      </c>
      <c r="AC4834" s="45">
        <v>5126.6499557800798</v>
      </c>
      <c r="AD4834" s="99">
        <v>0.96962258031670101</v>
      </c>
      <c r="AE4834" s="142">
        <v>5284.8564226218896</v>
      </c>
      <c r="AF4834" s="44">
        <v>5509.7458488974098</v>
      </c>
      <c r="AG4834" s="45">
        <v>5184.6426797930999</v>
      </c>
      <c r="AH4834" s="140">
        <v>0.981037565675423</v>
      </c>
      <c r="AI4834" s="44">
        <v>5516.3892385792196</v>
      </c>
      <c r="AJ4834" s="45">
        <v>5124.47688673016</v>
      </c>
      <c r="AK4834" s="46">
        <v>0.96965300037192803</v>
      </c>
    </row>
    <row r="4835" spans="1:37" x14ac:dyDescent="0.2">
      <c r="A4835" s="35" t="s">
        <v>2405</v>
      </c>
      <c r="B4835" s="35" t="s">
        <v>8651</v>
      </c>
      <c r="C4835" s="85" t="s">
        <v>956</v>
      </c>
      <c r="D4835" s="85" t="s">
        <v>956</v>
      </c>
      <c r="E4835" s="85" t="s">
        <v>12898</v>
      </c>
      <c r="F4835" s="85" t="s">
        <v>214</v>
      </c>
      <c r="G4835" s="85" t="s">
        <v>214</v>
      </c>
      <c r="H4835" s="840">
        <v>1.04255355458909</v>
      </c>
      <c r="I4835" s="840">
        <v>1.04381061611556</v>
      </c>
      <c r="J4835" s="86">
        <v>2948</v>
      </c>
      <c r="K4835" s="44">
        <v>3073.44787892863</v>
      </c>
      <c r="L4835" s="45">
        <v>2891.7061663603199</v>
      </c>
      <c r="M4835" s="46">
        <v>0.980904398358319</v>
      </c>
      <c r="N4835" s="139">
        <v>3077.1536963086701</v>
      </c>
      <c r="O4835" s="45">
        <v>2858.2000855112401</v>
      </c>
      <c r="P4835" s="99">
        <v>0.96953869929146597</v>
      </c>
      <c r="Q4835" s="86">
        <v>2946.24579641224</v>
      </c>
      <c r="R4835" s="44">
        <v>3071.6190277427399</v>
      </c>
      <c r="S4835" s="45">
        <v>2890.13329971234</v>
      </c>
      <c r="T4835" s="140">
        <v>0.98095457725617197</v>
      </c>
      <c r="U4835" s="44">
        <v>3075.32263998094</v>
      </c>
      <c r="V4835" s="45">
        <v>2856.6245261068002</v>
      </c>
      <c r="W4835" s="99">
        <v>0.96958119705607204</v>
      </c>
      <c r="X4835" s="86">
        <v>2945.8087250116901</v>
      </c>
      <c r="Y4835" s="44">
        <v>3071.16335740049</v>
      </c>
      <c r="Z4835" s="45">
        <v>2889.8460612471299</v>
      </c>
      <c r="AA4835" s="46">
        <v>0.98100261456576898</v>
      </c>
      <c r="AB4835" s="139">
        <v>3074.8664202130499</v>
      </c>
      <c r="AC4835" s="45">
        <v>2856.3226570652901</v>
      </c>
      <c r="AD4835" s="99">
        <v>0.96962258031670101</v>
      </c>
      <c r="AE4835" s="142">
        <v>2946.5074241561802</v>
      </c>
      <c r="AF4835" s="44">
        <v>3071.8917886771601</v>
      </c>
      <c r="AG4835" s="45">
        <v>2890.6344706387399</v>
      </c>
      <c r="AH4835" s="140">
        <v>0.981037565675423</v>
      </c>
      <c r="AI4835" s="44">
        <v>3075.5957297975301</v>
      </c>
      <c r="AJ4835" s="45">
        <v>2857.0897644512002</v>
      </c>
      <c r="AK4835" s="46">
        <v>0.96965300037192803</v>
      </c>
    </row>
    <row r="4836" spans="1:37" x14ac:dyDescent="0.2">
      <c r="A4836" s="35" t="s">
        <v>2404</v>
      </c>
      <c r="B4836" s="35" t="s">
        <v>8650</v>
      </c>
      <c r="C4836" s="85" t="s">
        <v>956</v>
      </c>
      <c r="D4836" s="85" t="s">
        <v>956</v>
      </c>
      <c r="E4836" s="85" t="s">
        <v>12898</v>
      </c>
      <c r="F4836" s="85" t="s">
        <v>214</v>
      </c>
      <c r="G4836" s="85" t="s">
        <v>214</v>
      </c>
      <c r="H4836" s="840">
        <v>1.04255355458909</v>
      </c>
      <c r="I4836" s="840">
        <v>1.04381061611556</v>
      </c>
      <c r="J4836" s="86">
        <v>13938.5</v>
      </c>
      <c r="K4836" s="44">
        <v>14531.63272064</v>
      </c>
      <c r="L4836" s="45">
        <v>13672.3359565174</v>
      </c>
      <c r="M4836" s="46">
        <v>0.980904398358319</v>
      </c>
      <c r="N4836" s="139">
        <v>14549.154272726701</v>
      </c>
      <c r="O4836" s="45">
        <v>13513.915160074101</v>
      </c>
      <c r="P4836" s="99">
        <v>0.96953869929146597</v>
      </c>
      <c r="Q4836" s="86">
        <v>13929.5081742497</v>
      </c>
      <c r="R4836" s="44">
        <v>14522.258260741801</v>
      </c>
      <c r="S4836" s="45">
        <v>13664.2148024575</v>
      </c>
      <c r="T4836" s="140">
        <v>0.98095457725617197</v>
      </c>
      <c r="U4836" s="44">
        <v>14539.7685095503</v>
      </c>
      <c r="V4836" s="45">
        <v>13505.789209991401</v>
      </c>
      <c r="W4836" s="99">
        <v>0.96958119705607204</v>
      </c>
      <c r="X4836" s="86">
        <v>13924.4173898431</v>
      </c>
      <c r="Y4836" s="44">
        <v>14516.950845363001</v>
      </c>
      <c r="Z4836" s="45">
        <v>13659.889865741099</v>
      </c>
      <c r="AA4836" s="46">
        <v>0.98100261456576898</v>
      </c>
      <c r="AB4836" s="139">
        <v>14534.4546947423</v>
      </c>
      <c r="AC4836" s="45">
        <v>13501.429518946399</v>
      </c>
      <c r="AD4836" s="99">
        <v>0.96962258031670101</v>
      </c>
      <c r="AE4836" s="142">
        <v>13922.977398614699</v>
      </c>
      <c r="AF4836" s="44">
        <v>14515.4495773893</v>
      </c>
      <c r="AG4836" s="45">
        <v>13658.9638540909</v>
      </c>
      <c r="AH4836" s="140">
        <v>0.981037565675423</v>
      </c>
      <c r="AI4836" s="44">
        <v>14532.951616611001</v>
      </c>
      <c r="AJ4836" s="45">
        <v>13500.4568086773</v>
      </c>
      <c r="AK4836" s="46">
        <v>0.96965300037192803</v>
      </c>
    </row>
    <row r="4837" spans="1:37" x14ac:dyDescent="0.2">
      <c r="A4837" s="35" t="s">
        <v>2403</v>
      </c>
      <c r="B4837" s="35" t="s">
        <v>8649</v>
      </c>
      <c r="C4837" s="85" t="s">
        <v>956</v>
      </c>
      <c r="D4837" s="85" t="s">
        <v>956</v>
      </c>
      <c r="E4837" s="85" t="s">
        <v>12898</v>
      </c>
      <c r="F4837" s="85" t="s">
        <v>214</v>
      </c>
      <c r="G4837" s="85" t="s">
        <v>214</v>
      </c>
      <c r="H4837" s="840">
        <v>1.04255355458909</v>
      </c>
      <c r="I4837" s="840">
        <v>1.04381061611556</v>
      </c>
      <c r="J4837" s="86">
        <v>4498.75</v>
      </c>
      <c r="K4837" s="44">
        <v>4690.1878037076503</v>
      </c>
      <c r="L4837" s="45">
        <v>4412.8436621144901</v>
      </c>
      <c r="M4837" s="46">
        <v>0.980904398358319</v>
      </c>
      <c r="N4837" s="139">
        <v>4695.8430092498702</v>
      </c>
      <c r="O4837" s="45">
        <v>4361.7122234374801</v>
      </c>
      <c r="P4837" s="99">
        <v>0.96953869929146597</v>
      </c>
      <c r="Q4837" s="86">
        <v>4493.1251030316898</v>
      </c>
      <c r="R4837" s="44">
        <v>4684.3235473791401</v>
      </c>
      <c r="S4837" s="45">
        <v>4407.5516360035399</v>
      </c>
      <c r="T4837" s="140">
        <v>0.98095457725617197</v>
      </c>
      <c r="U4837" s="44">
        <v>4689.9716820797903</v>
      </c>
      <c r="V4837" s="45">
        <v>4356.4496159201499</v>
      </c>
      <c r="W4837" s="99">
        <v>0.96958119705607304</v>
      </c>
      <c r="X4837" s="86">
        <v>4488.0819016632204</v>
      </c>
      <c r="Y4837" s="44">
        <v>4679.0657398659396</v>
      </c>
      <c r="Z4837" s="45">
        <v>4402.8200799169299</v>
      </c>
      <c r="AA4837" s="46">
        <v>0.98100261456576898</v>
      </c>
      <c r="AB4837" s="139">
        <v>4684.7075349521801</v>
      </c>
      <c r="AC4837" s="45">
        <v>4351.7455541633799</v>
      </c>
      <c r="AD4837" s="99">
        <v>0.96962258031670101</v>
      </c>
      <c r="AE4837" s="142">
        <v>4485.1242047711403</v>
      </c>
      <c r="AF4837" s="44">
        <v>4675.9821824577102</v>
      </c>
      <c r="AG4837" s="45">
        <v>4400.0753316006003</v>
      </c>
      <c r="AH4837" s="140">
        <v>0.981037565675423</v>
      </c>
      <c r="AI4837" s="44">
        <v>4681.6202595369796</v>
      </c>
      <c r="AJ4837" s="45">
        <v>4349.0141421970902</v>
      </c>
      <c r="AK4837" s="46">
        <v>0.96965300037192803</v>
      </c>
    </row>
    <row r="4838" spans="1:37" x14ac:dyDescent="0.2">
      <c r="A4838" s="35" t="s">
        <v>2402</v>
      </c>
      <c r="B4838" s="35" t="s">
        <v>8648</v>
      </c>
      <c r="C4838" s="85" t="s">
        <v>956</v>
      </c>
      <c r="D4838" s="85" t="s">
        <v>956</v>
      </c>
      <c r="E4838" s="85" t="s">
        <v>12898</v>
      </c>
      <c r="F4838" s="85" t="s">
        <v>214</v>
      </c>
      <c r="G4838" s="85" t="s">
        <v>214</v>
      </c>
      <c r="H4838" s="840">
        <v>1.04255355458909</v>
      </c>
      <c r="I4838" s="840">
        <v>1.04381061611556</v>
      </c>
      <c r="J4838" s="86">
        <v>10555.666666666701</v>
      </c>
      <c r="K4838" s="44">
        <v>11004.8478043909</v>
      </c>
      <c r="L4838" s="45">
        <v>10354.0998609376</v>
      </c>
      <c r="M4838" s="46">
        <v>0.980904398358319</v>
      </c>
      <c r="N4838" s="139">
        <v>11018.116926843801</v>
      </c>
      <c r="O4838" s="45">
        <v>10234.127330154301</v>
      </c>
      <c r="P4838" s="99">
        <v>0.96953869929146597</v>
      </c>
      <c r="Q4838" s="86">
        <v>10571.156583653399</v>
      </c>
      <c r="R4838" s="44">
        <v>11020.9968724057</v>
      </c>
      <c r="S4838" s="45">
        <v>10369.824437626499</v>
      </c>
      <c r="T4838" s="140">
        <v>0.98095457725617197</v>
      </c>
      <c r="U4838" s="44">
        <v>11034.2854666373</v>
      </c>
      <c r="V4838" s="45">
        <v>10249.5946546459</v>
      </c>
      <c r="W4838" s="99">
        <v>0.96958119705607204</v>
      </c>
      <c r="X4838" s="86">
        <v>10589.656199740901</v>
      </c>
      <c r="Y4838" s="44">
        <v>11040.2837129163</v>
      </c>
      <c r="Z4838" s="45">
        <v>10388.480419298499</v>
      </c>
      <c r="AA4838" s="46">
        <v>0.98100261456576998</v>
      </c>
      <c r="AB4838" s="139">
        <v>11053.595562303501</v>
      </c>
      <c r="AC4838" s="45">
        <v>10267.9697690595</v>
      </c>
      <c r="AD4838" s="99">
        <v>0.96962258031670101</v>
      </c>
      <c r="AE4838" s="142">
        <v>10612.484454142301</v>
      </c>
      <c r="AF4838" s="44">
        <v>11064.0833906875</v>
      </c>
      <c r="AG4838" s="45">
        <v>10411.245914659999</v>
      </c>
      <c r="AH4838" s="140">
        <v>0.981037565675423</v>
      </c>
      <c r="AI4838" s="44">
        <v>11077.4239365951</v>
      </c>
      <c r="AJ4838" s="45">
        <v>10290.427392359499</v>
      </c>
      <c r="AK4838" s="46">
        <v>0.96965300037192803</v>
      </c>
    </row>
    <row r="4839" spans="1:37" x14ac:dyDescent="0.2">
      <c r="A4839" s="35" t="s">
        <v>2401</v>
      </c>
      <c r="B4839" s="35" t="s">
        <v>8647</v>
      </c>
      <c r="C4839" s="85" t="s">
        <v>956</v>
      </c>
      <c r="D4839" s="85" t="s">
        <v>956</v>
      </c>
      <c r="E4839" s="85" t="s">
        <v>12898</v>
      </c>
      <c r="F4839" s="85" t="s">
        <v>214</v>
      </c>
      <c r="G4839" s="85" t="s">
        <v>214</v>
      </c>
      <c r="H4839" s="840">
        <v>1.04255355458909</v>
      </c>
      <c r="I4839" s="840">
        <v>1.04381061611556</v>
      </c>
      <c r="J4839" s="86">
        <v>5509.1666666666697</v>
      </c>
      <c r="K4839" s="44">
        <v>5743.6012911570397</v>
      </c>
      <c r="L4839" s="45">
        <v>5403.9658146223701</v>
      </c>
      <c r="M4839" s="46">
        <v>0.980904398358319</v>
      </c>
      <c r="N4839" s="139">
        <v>5750.5266526166397</v>
      </c>
      <c r="O4839" s="45">
        <v>5341.3502841799</v>
      </c>
      <c r="P4839" s="99">
        <v>0.96953869929146697</v>
      </c>
      <c r="Q4839" s="86">
        <v>5503.7755893603999</v>
      </c>
      <c r="R4839" s="44">
        <v>5737.9808043483399</v>
      </c>
      <c r="S4839" s="45">
        <v>5398.9538565738703</v>
      </c>
      <c r="T4839" s="140">
        <v>0.98095457725617197</v>
      </c>
      <c r="U4839" s="44">
        <v>5744.8993888920604</v>
      </c>
      <c r="V4839" s="45">
        <v>5336.3573242600496</v>
      </c>
      <c r="W4839" s="99">
        <v>0.96958119705607304</v>
      </c>
      <c r="X4839" s="86">
        <v>5499.1791140947498</v>
      </c>
      <c r="Y4839" s="44">
        <v>5733.18873272155</v>
      </c>
      <c r="Z4839" s="45">
        <v>5394.7090888924204</v>
      </c>
      <c r="AA4839" s="46">
        <v>0.98100261456576898</v>
      </c>
      <c r="AB4839" s="139">
        <v>5740.1015392130603</v>
      </c>
      <c r="AC4839" s="45">
        <v>5332.1282422322602</v>
      </c>
      <c r="AD4839" s="99">
        <v>0.96962258031670101</v>
      </c>
      <c r="AE4839" s="142">
        <v>5500.41603082253</v>
      </c>
      <c r="AF4839" s="44">
        <v>5734.4782846528296</v>
      </c>
      <c r="AG4839" s="45">
        <v>5396.11475308021</v>
      </c>
      <c r="AH4839" s="140">
        <v>0.981037565675423</v>
      </c>
      <c r="AI4839" s="44">
        <v>5741.3926460247703</v>
      </c>
      <c r="AJ4839" s="45">
        <v>5333.49490758092</v>
      </c>
      <c r="AK4839" s="46">
        <v>0.96965300037192803</v>
      </c>
    </row>
    <row r="4840" spans="1:37" x14ac:dyDescent="0.2">
      <c r="A4840" s="35" t="s">
        <v>2400</v>
      </c>
      <c r="B4840" s="35" t="s">
        <v>8646</v>
      </c>
      <c r="C4840" s="85" t="s">
        <v>956</v>
      </c>
      <c r="D4840" s="85" t="s">
        <v>956</v>
      </c>
      <c r="E4840" s="85" t="s">
        <v>12898</v>
      </c>
      <c r="F4840" s="85" t="s">
        <v>210</v>
      </c>
      <c r="G4840" s="85" t="s">
        <v>210</v>
      </c>
      <c r="H4840" s="840">
        <v>1.0454136494725601</v>
      </c>
      <c r="I4840" s="840">
        <v>1.04487640844215</v>
      </c>
      <c r="J4840" s="86">
        <v>6371.75</v>
      </c>
      <c r="K4840" s="44">
        <v>6661.1144210267503</v>
      </c>
      <c r="L4840" s="45">
        <v>6267.2237841330398</v>
      </c>
      <c r="M4840" s="46">
        <v>0.98359536769851996</v>
      </c>
      <c r="N4840" s="139">
        <v>6657.6912554912897</v>
      </c>
      <c r="O4840" s="45">
        <v>6183.9659613296899</v>
      </c>
      <c r="P4840" s="99">
        <v>0.97052865560163004</v>
      </c>
      <c r="Q4840" s="86">
        <v>6390.6431284220798</v>
      </c>
      <c r="R4840" s="44">
        <v>6680.8655553604403</v>
      </c>
      <c r="S4840" s="45">
        <v>6286.1285328857502</v>
      </c>
      <c r="T4840" s="140">
        <v>0.98364568425492005</v>
      </c>
      <c r="U4840" s="44">
        <v>6677.4322396611897</v>
      </c>
      <c r="V4840" s="45">
        <v>6202.5741492120796</v>
      </c>
      <c r="W4840" s="99">
        <v>0.97057119675896597</v>
      </c>
      <c r="X4840" s="86">
        <v>6408.5438435199203</v>
      </c>
      <c r="Y4840" s="44">
        <v>6699.5792072590402</v>
      </c>
      <c r="Z4840" s="45">
        <v>6304.0451877812602</v>
      </c>
      <c r="AA4840" s="46">
        <v>0.98369385334792903</v>
      </c>
      <c r="AB4840" s="139">
        <v>6696.1362745611696</v>
      </c>
      <c r="AC4840" s="45">
        <v>6220.21354491901</v>
      </c>
      <c r="AD4840" s="99">
        <v>0.97061262227434897</v>
      </c>
      <c r="AE4840" s="142">
        <v>6427.7912442463403</v>
      </c>
      <c r="AF4840" s="44">
        <v>6719.7007026952997</v>
      </c>
      <c r="AG4840" s="45">
        <v>6323.20401232329</v>
      </c>
      <c r="AH4840" s="140">
        <v>0.98372890034089699</v>
      </c>
      <c r="AI4840" s="44">
        <v>6716.2474295040302</v>
      </c>
      <c r="AJ4840" s="45">
        <v>6239.0910484262004</v>
      </c>
      <c r="AK4840" s="46">
        <v>0.97064307339025002</v>
      </c>
    </row>
    <row r="4841" spans="1:37" x14ac:dyDescent="0.2">
      <c r="A4841" s="35" t="s">
        <v>2399</v>
      </c>
      <c r="B4841" s="35" t="s">
        <v>13498</v>
      </c>
      <c r="C4841" s="85" t="s">
        <v>956</v>
      </c>
      <c r="D4841" s="85" t="s">
        <v>956</v>
      </c>
      <c r="E4841" s="85" t="s">
        <v>12898</v>
      </c>
      <c r="F4841" s="85" t="s">
        <v>214</v>
      </c>
      <c r="G4841" s="85" t="s">
        <v>214</v>
      </c>
      <c r="H4841" s="840">
        <v>1.04255355458909</v>
      </c>
      <c r="I4841" s="840">
        <v>1.04381061611556</v>
      </c>
      <c r="J4841" s="86">
        <v>22402.666666666701</v>
      </c>
      <c r="K4841" s="44">
        <v>23355.979765607801</v>
      </c>
      <c r="L4841" s="45">
        <v>21974.8742682886</v>
      </c>
      <c r="M4841" s="46">
        <v>0.980904398358319</v>
      </c>
      <c r="N4841" s="139">
        <v>23384.141295964801</v>
      </c>
      <c r="O4841" s="45">
        <v>21720.252300660301</v>
      </c>
      <c r="P4841" s="99">
        <v>0.96953869929146597</v>
      </c>
      <c r="Q4841" s="86">
        <v>22397.590388905301</v>
      </c>
      <c r="R4841" s="44">
        <v>23350.6874741836</v>
      </c>
      <c r="S4841" s="45">
        <v>21971.018811505499</v>
      </c>
      <c r="T4841" s="140">
        <v>0.98095457725617197</v>
      </c>
      <c r="U4841" s="44">
        <v>23378.8426233471</v>
      </c>
      <c r="V4841" s="45">
        <v>21716.282500446301</v>
      </c>
      <c r="W4841" s="99">
        <v>0.96958119705607204</v>
      </c>
      <c r="X4841" s="86">
        <v>22401.219560008201</v>
      </c>
      <c r="Y4841" s="44">
        <v>23354.471079417101</v>
      </c>
      <c r="Z4841" s="45">
        <v>21975.654957829898</v>
      </c>
      <c r="AA4841" s="46">
        <v>0.98100261456576898</v>
      </c>
      <c r="AB4841" s="139">
        <v>23382.630790672101</v>
      </c>
      <c r="AC4841" s="45">
        <v>21720.728312016101</v>
      </c>
      <c r="AD4841" s="99">
        <v>0.96962258031670101</v>
      </c>
      <c r="AE4841" s="142">
        <v>22414.329784241301</v>
      </c>
      <c r="AF4841" s="44">
        <v>23368.139190292801</v>
      </c>
      <c r="AG4841" s="45">
        <v>21989.299527778199</v>
      </c>
      <c r="AH4841" s="140">
        <v>0.981037565675423</v>
      </c>
      <c r="AI4841" s="44">
        <v>23396.315381906199</v>
      </c>
      <c r="AJ4841" s="45">
        <v>21734.122126615399</v>
      </c>
      <c r="AK4841" s="46">
        <v>0.96965300037192803</v>
      </c>
    </row>
    <row r="4842" spans="1:37" x14ac:dyDescent="0.2">
      <c r="A4842" s="35" t="s">
        <v>2398</v>
      </c>
      <c r="B4842" s="35" t="s">
        <v>8645</v>
      </c>
      <c r="C4842" s="85" t="s">
        <v>956</v>
      </c>
      <c r="D4842" s="85" t="s">
        <v>956</v>
      </c>
      <c r="E4842" s="85" t="s">
        <v>12898</v>
      </c>
      <c r="F4842" s="85" t="s">
        <v>214</v>
      </c>
      <c r="G4842" s="85" t="s">
        <v>214</v>
      </c>
      <c r="H4842" s="840">
        <v>1.04255355458909</v>
      </c>
      <c r="I4842" s="840">
        <v>1.04381061611556</v>
      </c>
      <c r="J4842" s="86">
        <v>4938.6666666666697</v>
      </c>
      <c r="K4842" s="44">
        <v>5148.8244882639701</v>
      </c>
      <c r="L4842" s="45">
        <v>4844.35985535895</v>
      </c>
      <c r="M4842" s="46">
        <v>0.980904398358319</v>
      </c>
      <c r="N4842" s="139">
        <v>5155.0326961227101</v>
      </c>
      <c r="O4842" s="45">
        <v>4788.2284562341201</v>
      </c>
      <c r="P4842" s="99">
        <v>0.96953869929146697</v>
      </c>
      <c r="Q4842" s="86">
        <v>4936.8535289798001</v>
      </c>
      <c r="R4842" s="44">
        <v>5146.9341951235701</v>
      </c>
      <c r="S4842" s="45">
        <v>4842.8290664960195</v>
      </c>
      <c r="T4842" s="140">
        <v>0.98095457725617197</v>
      </c>
      <c r="U4842" s="44">
        <v>5153.1401237566797</v>
      </c>
      <c r="V4842" s="45">
        <v>4786.6803543187298</v>
      </c>
      <c r="W4842" s="99">
        <v>0.96958119705607204</v>
      </c>
      <c r="X4842" s="86">
        <v>4936.4651318802598</v>
      </c>
      <c r="Y4842" s="44">
        <v>5146.5292703468504</v>
      </c>
      <c r="Z4842" s="45">
        <v>4842.6852010872899</v>
      </c>
      <c r="AA4842" s="46">
        <v>0.98100261456576898</v>
      </c>
      <c r="AB4842" s="139">
        <v>5152.7347107409096</v>
      </c>
      <c r="AC4842" s="45">
        <v>4786.5080588171604</v>
      </c>
      <c r="AD4842" s="99">
        <v>0.96962258031670101</v>
      </c>
      <c r="AE4842" s="142">
        <v>4938.9898079858503</v>
      </c>
      <c r="AF4842" s="44">
        <v>5149.1613803949203</v>
      </c>
      <c r="AG4842" s="45">
        <v>4845.3345381221598</v>
      </c>
      <c r="AH4842" s="140">
        <v>0.981037565675423</v>
      </c>
      <c r="AI4842" s="44">
        <v>5155.3699944621803</v>
      </c>
      <c r="AJ4842" s="45">
        <v>4789.1062861198498</v>
      </c>
      <c r="AK4842" s="46">
        <v>0.96965300037192803</v>
      </c>
    </row>
    <row r="4843" spans="1:37" x14ac:dyDescent="0.2">
      <c r="A4843" s="35" t="s">
        <v>2397</v>
      </c>
      <c r="B4843" s="35" t="s">
        <v>8644</v>
      </c>
      <c r="C4843" s="85" t="s">
        <v>956</v>
      </c>
      <c r="D4843" s="85" t="s">
        <v>956</v>
      </c>
      <c r="E4843" s="85" t="s">
        <v>12898</v>
      </c>
      <c r="F4843" s="85" t="s">
        <v>214</v>
      </c>
      <c r="G4843" s="85" t="s">
        <v>214</v>
      </c>
      <c r="H4843" s="840">
        <v>1.04255355458909</v>
      </c>
      <c r="I4843" s="840">
        <v>1.04381061611556</v>
      </c>
      <c r="J4843" s="86">
        <v>16082.416666666701</v>
      </c>
      <c r="K4843" s="44">
        <v>16766.780662216101</v>
      </c>
      <c r="L4843" s="45">
        <v>15775.313244564501</v>
      </c>
      <c r="M4843" s="46">
        <v>0.980904398358319</v>
      </c>
      <c r="N4843" s="139">
        <v>16786.997249460499</v>
      </c>
      <c r="O4843" s="45">
        <v>15592.525336463401</v>
      </c>
      <c r="P4843" s="99">
        <v>0.96953869929146597</v>
      </c>
      <c r="Q4843" s="86">
        <v>16063.7794853544</v>
      </c>
      <c r="R4843" s="44">
        <v>16747.350402591401</v>
      </c>
      <c r="S4843" s="45">
        <v>15757.838014192101</v>
      </c>
      <c r="T4843" s="140">
        <v>0.98095457725617197</v>
      </c>
      <c r="U4843" s="44">
        <v>16767.543561752202</v>
      </c>
      <c r="V4843" s="45">
        <v>15575.1385426547</v>
      </c>
      <c r="W4843" s="99">
        <v>0.96958119705607204</v>
      </c>
      <c r="X4843" s="86">
        <v>16047.057728547101</v>
      </c>
      <c r="Y4843" s="44">
        <v>16729.917075593101</v>
      </c>
      <c r="Z4843" s="45">
        <v>15742.2055877925</v>
      </c>
      <c r="AA4843" s="46">
        <v>0.98100261456576898</v>
      </c>
      <c r="AB4843" s="139">
        <v>16750.089214476699</v>
      </c>
      <c r="AC4843" s="45">
        <v>15559.5895212449</v>
      </c>
      <c r="AD4843" s="99">
        <v>0.96962258031670101</v>
      </c>
      <c r="AE4843" s="142">
        <v>16042.9803289757</v>
      </c>
      <c r="AF4843" s="44">
        <v>16725.666168176402</v>
      </c>
      <c r="AG4843" s="45">
        <v>15738.766368117</v>
      </c>
      <c r="AH4843" s="140">
        <v>0.981037565675423</v>
      </c>
      <c r="AI4843" s="44">
        <v>16745.833181517901</v>
      </c>
      <c r="AJ4843" s="45">
        <v>15556.124010899101</v>
      </c>
      <c r="AK4843" s="46">
        <v>0.96965300037192803</v>
      </c>
    </row>
    <row r="4844" spans="1:37" x14ac:dyDescent="0.2">
      <c r="A4844" s="35" t="s">
        <v>2396</v>
      </c>
      <c r="B4844" s="35" t="s">
        <v>8643</v>
      </c>
      <c r="C4844" s="85" t="s">
        <v>956</v>
      </c>
      <c r="D4844" s="85" t="s">
        <v>956</v>
      </c>
      <c r="E4844" s="85" t="s">
        <v>12898</v>
      </c>
      <c r="F4844" s="85" t="s">
        <v>214</v>
      </c>
      <c r="G4844" s="85" t="s">
        <v>214</v>
      </c>
      <c r="H4844" s="840">
        <v>1.04255355458909</v>
      </c>
      <c r="I4844" s="840">
        <v>1.04381061611556</v>
      </c>
      <c r="J4844" s="86">
        <v>6369.1666666666697</v>
      </c>
      <c r="K4844" s="44">
        <v>6640.1973481036603</v>
      </c>
      <c r="L4844" s="45">
        <v>6247.5435972105297</v>
      </c>
      <c r="M4844" s="46">
        <v>0.980904398358319</v>
      </c>
      <c r="N4844" s="139">
        <v>6648.20378247602</v>
      </c>
      <c r="O4844" s="45">
        <v>6175.1535655705602</v>
      </c>
      <c r="P4844" s="99">
        <v>0.96953869929146697</v>
      </c>
      <c r="Q4844" s="86">
        <v>6366.3871076236201</v>
      </c>
      <c r="R4844" s="44">
        <v>6637.2995089431497</v>
      </c>
      <c r="S4844" s="45">
        <v>6245.1365738080704</v>
      </c>
      <c r="T4844" s="140">
        <v>0.98095457725617197</v>
      </c>
      <c r="U4844" s="44">
        <v>6645.3024492387704</v>
      </c>
      <c r="V4844" s="45">
        <v>6172.7292327320602</v>
      </c>
      <c r="W4844" s="99">
        <v>0.96958119705607204</v>
      </c>
      <c r="X4844" s="86">
        <v>6363.6457743774399</v>
      </c>
      <c r="Y4844" s="44">
        <v>6634.44152222302</v>
      </c>
      <c r="Z4844" s="45">
        <v>6242.7531428346701</v>
      </c>
      <c r="AA4844" s="46">
        <v>0.98100261456576898</v>
      </c>
      <c r="AB4844" s="139">
        <v>6642.44101649409</v>
      </c>
      <c r="AC4844" s="45">
        <v>6170.3346359733196</v>
      </c>
      <c r="AD4844" s="99">
        <v>0.96962258031670101</v>
      </c>
      <c r="AE4844" s="142">
        <v>6364.5443311297904</v>
      </c>
      <c r="AF4844" s="44">
        <v>6635.3783157591897</v>
      </c>
      <c r="AG4844" s="45">
        <v>6243.8570772448802</v>
      </c>
      <c r="AH4844" s="140">
        <v>0.981037565675423</v>
      </c>
      <c r="AI4844" s="44">
        <v>6643.3789395713802</v>
      </c>
      <c r="AJ4844" s="45">
        <v>6171.3995066801399</v>
      </c>
      <c r="AK4844" s="46">
        <v>0.96965300037192803</v>
      </c>
    </row>
    <row r="4845" spans="1:37" x14ac:dyDescent="0.2">
      <c r="A4845" s="35" t="s">
        <v>2395</v>
      </c>
      <c r="B4845" s="35" t="s">
        <v>8642</v>
      </c>
      <c r="C4845" s="85" t="s">
        <v>956</v>
      </c>
      <c r="D4845" s="85" t="s">
        <v>956</v>
      </c>
      <c r="E4845" s="85" t="s">
        <v>12898</v>
      </c>
      <c r="F4845" s="85" t="s">
        <v>214</v>
      </c>
      <c r="G4845" s="85" t="s">
        <v>214</v>
      </c>
      <c r="H4845" s="840">
        <v>1.04255355458909</v>
      </c>
      <c r="I4845" s="840">
        <v>1.04381061611556</v>
      </c>
      <c r="J4845" s="86">
        <v>9836.0833333333303</v>
      </c>
      <c r="K4845" s="44">
        <v>10254.643642401101</v>
      </c>
      <c r="L4845" s="45">
        <v>9648.2574042856195</v>
      </c>
      <c r="M4845" s="46">
        <v>0.980904398358319</v>
      </c>
      <c r="N4845" s="139">
        <v>10267.008204330699</v>
      </c>
      <c r="O4845" s="45">
        <v>9536.4634411224706</v>
      </c>
      <c r="P4845" s="99">
        <v>0.96953869929146597</v>
      </c>
      <c r="Q4845" s="86">
        <v>9822.5101468642206</v>
      </c>
      <c r="R4845" s="44">
        <v>10240.492868600701</v>
      </c>
      <c r="S4845" s="45">
        <v>9635.4362887116495</v>
      </c>
      <c r="T4845" s="140">
        <v>0.98095457725617197</v>
      </c>
      <c r="U4845" s="44">
        <v>10252.840368199701</v>
      </c>
      <c r="V4845" s="45">
        <v>9523.7211462920295</v>
      </c>
      <c r="W4845" s="99">
        <v>0.96958119705607204</v>
      </c>
      <c r="X4845" s="86">
        <v>9812.56381901036</v>
      </c>
      <c r="Y4845" s="44">
        <v>10230.1232891415</v>
      </c>
      <c r="Z4845" s="45">
        <v>9626.1507620426291</v>
      </c>
      <c r="AA4845" s="46">
        <v>0.98100261456576898</v>
      </c>
      <c r="AB4845" s="139">
        <v>10242.458285594499</v>
      </c>
      <c r="AC4845" s="45">
        <v>9514.4834497111297</v>
      </c>
      <c r="AD4845" s="99">
        <v>0.96962258031670101</v>
      </c>
      <c r="AE4845" s="142">
        <v>9810.5967624279001</v>
      </c>
      <c r="AF4845" s="44">
        <v>10228.072527309399</v>
      </c>
      <c r="AG4845" s="45">
        <v>9624.5639656354506</v>
      </c>
      <c r="AH4845" s="140">
        <v>0.981037565675423</v>
      </c>
      <c r="AI4845" s="44">
        <v>10240.405051051201</v>
      </c>
      <c r="AJ4845" s="45">
        <v>9512.8745861273292</v>
      </c>
      <c r="AK4845" s="46">
        <v>0.96965300037192803</v>
      </c>
    </row>
    <row r="4846" spans="1:37" x14ac:dyDescent="0.2">
      <c r="A4846" s="35" t="s">
        <v>2394</v>
      </c>
      <c r="B4846" s="35" t="s">
        <v>8641</v>
      </c>
      <c r="C4846" s="85" t="s">
        <v>956</v>
      </c>
      <c r="D4846" s="85" t="s">
        <v>956</v>
      </c>
      <c r="E4846" s="85" t="s">
        <v>12898</v>
      </c>
      <c r="F4846" s="85" t="s">
        <v>214</v>
      </c>
      <c r="G4846" s="85" t="s">
        <v>214</v>
      </c>
      <c r="H4846" s="840">
        <v>1.04255355458909</v>
      </c>
      <c r="I4846" s="840">
        <v>1.04381061611556</v>
      </c>
      <c r="J4846" s="86">
        <v>5709.75</v>
      </c>
      <c r="K4846" s="44">
        <v>5952.72015831504</v>
      </c>
      <c r="L4846" s="45">
        <v>5600.7188885264104</v>
      </c>
      <c r="M4846" s="46">
        <v>0.980904398358319</v>
      </c>
      <c r="N4846" s="139">
        <v>5959.8976653658201</v>
      </c>
      <c r="O4846" s="45">
        <v>5535.8235882794497</v>
      </c>
      <c r="P4846" s="99">
        <v>0.96953869929146597</v>
      </c>
      <c r="Q4846" s="86">
        <v>5705.3168830556697</v>
      </c>
      <c r="R4846" s="44">
        <v>5948.0983964868201</v>
      </c>
      <c r="S4846" s="45">
        <v>5596.6567111303802</v>
      </c>
      <c r="T4846" s="140">
        <v>0.98095457725617197</v>
      </c>
      <c r="U4846" s="44">
        <v>5955.27033083685</v>
      </c>
      <c r="V4846" s="45">
        <v>5531.76797305734</v>
      </c>
      <c r="W4846" s="99">
        <v>0.96958119705607204</v>
      </c>
      <c r="X4846" s="86">
        <v>5704.3458743523097</v>
      </c>
      <c r="Y4846" s="44">
        <v>5947.0860679115904</v>
      </c>
      <c r="Z4846" s="45">
        <v>5595.9782171270799</v>
      </c>
      <c r="AA4846" s="46">
        <v>0.98100261456576898</v>
      </c>
      <c r="AB4846" s="139">
        <v>5954.2567816439396</v>
      </c>
      <c r="AC4846" s="45">
        <v>5531.0625657084101</v>
      </c>
      <c r="AD4846" s="99">
        <v>0.96962258031670101</v>
      </c>
      <c r="AE4846" s="142">
        <v>5705.5148130878797</v>
      </c>
      <c r="AF4846" s="44">
        <v>5948.3047491454599</v>
      </c>
      <c r="AG4846" s="45">
        <v>5597.3243631568002</v>
      </c>
      <c r="AH4846" s="140">
        <v>0.981037565675423</v>
      </c>
      <c r="AI4846" s="44">
        <v>5955.4769323057199</v>
      </c>
      <c r="AJ4846" s="45">
        <v>5532.3695571771405</v>
      </c>
      <c r="AK4846" s="46">
        <v>0.96965300037192803</v>
      </c>
    </row>
    <row r="4847" spans="1:37" x14ac:dyDescent="0.2">
      <c r="A4847" s="35" t="s">
        <v>2393</v>
      </c>
      <c r="B4847" s="35" t="s">
        <v>8640</v>
      </c>
      <c r="C4847" s="85" t="s">
        <v>956</v>
      </c>
      <c r="D4847" s="85" t="s">
        <v>956</v>
      </c>
      <c r="E4847" s="85" t="s">
        <v>12898</v>
      </c>
      <c r="F4847" s="85" t="s">
        <v>214</v>
      </c>
      <c r="G4847" s="85" t="s">
        <v>214</v>
      </c>
      <c r="H4847" s="840">
        <v>1.04255355458909</v>
      </c>
      <c r="I4847" s="840">
        <v>1.04381061611556</v>
      </c>
      <c r="J4847" s="86">
        <v>7321.1666666666697</v>
      </c>
      <c r="K4847" s="44">
        <v>7632.7083320724696</v>
      </c>
      <c r="L4847" s="45">
        <v>7181.3645844476496</v>
      </c>
      <c r="M4847" s="46">
        <v>0.980904398358319</v>
      </c>
      <c r="N4847" s="139">
        <v>7641.9114890180299</v>
      </c>
      <c r="O4847" s="45">
        <v>7098.1544072960396</v>
      </c>
      <c r="P4847" s="99">
        <v>0.96953869929146597</v>
      </c>
      <c r="Q4847" s="86">
        <v>7310.2012215323302</v>
      </c>
      <c r="R4847" s="44">
        <v>7621.2762682700204</v>
      </c>
      <c r="S4847" s="45">
        <v>7170.9753489258001</v>
      </c>
      <c r="T4847" s="140">
        <v>0.98095457725617197</v>
      </c>
      <c r="U4847" s="44">
        <v>7630.4656409763802</v>
      </c>
      <c r="V4847" s="45">
        <v>7087.8336510940799</v>
      </c>
      <c r="W4847" s="99">
        <v>0.96958119705607204</v>
      </c>
      <c r="X4847" s="86">
        <v>7299.0628640111099</v>
      </c>
      <c r="Y4847" s="44">
        <v>7609.6639340439797</v>
      </c>
      <c r="Z4847" s="45">
        <v>7160.3997534748096</v>
      </c>
      <c r="AA4847" s="46">
        <v>0.98100261456576898</v>
      </c>
      <c r="AB4847" s="139">
        <v>7618.8393051496396</v>
      </c>
      <c r="AC4847" s="45">
        <v>7077.3361680962598</v>
      </c>
      <c r="AD4847" s="99">
        <v>0.96962258031670101</v>
      </c>
      <c r="AE4847" s="142">
        <v>7295.25073606552</v>
      </c>
      <c r="AF4847" s="44">
        <v>7605.6895865037604</v>
      </c>
      <c r="AG4847" s="45">
        <v>7156.9150231015601</v>
      </c>
      <c r="AH4847" s="140">
        <v>0.981037565675423</v>
      </c>
      <c r="AI4847" s="44">
        <v>7614.8601655300499</v>
      </c>
      <c r="AJ4847" s="45">
        <v>7073.8617646914499</v>
      </c>
      <c r="AK4847" s="46">
        <v>0.96965300037192803</v>
      </c>
    </row>
    <row r="4848" spans="1:37" x14ac:dyDescent="0.2">
      <c r="A4848" s="35" t="s">
        <v>2392</v>
      </c>
      <c r="B4848" s="35" t="s">
        <v>8639</v>
      </c>
      <c r="C4848" s="85" t="s">
        <v>956</v>
      </c>
      <c r="D4848" s="85" t="s">
        <v>956</v>
      </c>
      <c r="E4848" s="85" t="s">
        <v>12898</v>
      </c>
      <c r="F4848" s="85" t="s">
        <v>214</v>
      </c>
      <c r="G4848" s="85" t="s">
        <v>214</v>
      </c>
      <c r="H4848" s="840">
        <v>1.04255355458909</v>
      </c>
      <c r="I4848" s="840">
        <v>1.04381061611556</v>
      </c>
      <c r="J4848" s="86">
        <v>3703.4166666666702</v>
      </c>
      <c r="K4848" s="44">
        <v>3861.0102099577998</v>
      </c>
      <c r="L4848" s="45">
        <v>3632.6976972868401</v>
      </c>
      <c r="M4848" s="46">
        <v>0.980904398358319</v>
      </c>
      <c r="N4848" s="139">
        <v>3865.6656325659701</v>
      </c>
      <c r="O4848" s="45">
        <v>3590.60577793434</v>
      </c>
      <c r="P4848" s="99">
        <v>0.96953869929146597</v>
      </c>
      <c r="Q4848" s="86">
        <v>3695.8218588140298</v>
      </c>
      <c r="R4848" s="44">
        <v>3853.0922160346199</v>
      </c>
      <c r="S4848" s="45">
        <v>3625.4333691270399</v>
      </c>
      <c r="T4848" s="140">
        <v>0.98095457725617197</v>
      </c>
      <c r="U4848" s="44">
        <v>3857.7380915020299</v>
      </c>
      <c r="V4848" s="45">
        <v>3583.3993819749098</v>
      </c>
      <c r="W4848" s="99">
        <v>0.96958119705607304</v>
      </c>
      <c r="X4848" s="86">
        <v>3689.1707425313898</v>
      </c>
      <c r="Y4848" s="44">
        <v>3846.1580711121601</v>
      </c>
      <c r="Z4848" s="45">
        <v>3619.0861440028302</v>
      </c>
      <c r="AA4848" s="46">
        <v>0.98100261456576898</v>
      </c>
      <c r="AB4848" s="139">
        <v>3850.7955857171901</v>
      </c>
      <c r="AC4848" s="45">
        <v>3577.1032546021702</v>
      </c>
      <c r="AD4848" s="99">
        <v>0.96962258031670101</v>
      </c>
      <c r="AE4848" s="142">
        <v>3685.0774243850001</v>
      </c>
      <c r="AF4848" s="44">
        <v>3841.8905677285702</v>
      </c>
      <c r="AG4848" s="45">
        <v>3615.1993857441098</v>
      </c>
      <c r="AH4848" s="140">
        <v>0.981037565675423</v>
      </c>
      <c r="AI4848" s="44">
        <v>3846.5229367808402</v>
      </c>
      <c r="AJ4848" s="45">
        <v>3573.24638115777</v>
      </c>
      <c r="AK4848" s="46">
        <v>0.96965300037192803</v>
      </c>
    </row>
    <row r="4849" spans="1:37" x14ac:dyDescent="0.2">
      <c r="A4849" s="35" t="s">
        <v>2391</v>
      </c>
      <c r="B4849" s="35" t="s">
        <v>8638</v>
      </c>
      <c r="C4849" s="85" t="s">
        <v>956</v>
      </c>
      <c r="D4849" s="85" t="s">
        <v>956</v>
      </c>
      <c r="E4849" s="85" t="s">
        <v>12898</v>
      </c>
      <c r="F4849" s="85" t="s">
        <v>214</v>
      </c>
      <c r="G4849" s="85" t="s">
        <v>214</v>
      </c>
      <c r="H4849" s="840">
        <v>1.04255355458909</v>
      </c>
      <c r="I4849" s="840">
        <v>1.04381061611556</v>
      </c>
      <c r="J4849" s="86">
        <v>6319.8333333333303</v>
      </c>
      <c r="K4849" s="44">
        <v>6588.7647060772597</v>
      </c>
      <c r="L4849" s="45">
        <v>6199.1523135581801</v>
      </c>
      <c r="M4849" s="46">
        <v>0.980904398358319</v>
      </c>
      <c r="N4849" s="139">
        <v>6596.7091254143197</v>
      </c>
      <c r="O4849" s="45">
        <v>6127.3229897388501</v>
      </c>
      <c r="P4849" s="99">
        <v>0.96953869929146697</v>
      </c>
      <c r="Q4849" s="86">
        <v>6308.80145391524</v>
      </c>
      <c r="R4849" s="44">
        <v>6577.2633809761301</v>
      </c>
      <c r="S4849" s="45">
        <v>6188.6476632185404</v>
      </c>
      <c r="T4849" s="140">
        <v>0.98095457725617197</v>
      </c>
      <c r="U4849" s="44">
        <v>6585.1939325619996</v>
      </c>
      <c r="V4849" s="45">
        <v>6116.8952656762203</v>
      </c>
      <c r="W4849" s="99">
        <v>0.96958119705607304</v>
      </c>
      <c r="X4849" s="86">
        <v>6299.3444095950699</v>
      </c>
      <c r="Y4849" s="44">
        <v>6567.4039058042299</v>
      </c>
      <c r="Z4849" s="45">
        <v>6179.6733358630199</v>
      </c>
      <c r="AA4849" s="46">
        <v>0.98100261456576898</v>
      </c>
      <c r="AB4849" s="139">
        <v>6575.3225693035301</v>
      </c>
      <c r="AC4849" s="45">
        <v>6107.9865807351498</v>
      </c>
      <c r="AD4849" s="99">
        <v>0.96962258031670101</v>
      </c>
      <c r="AE4849" s="142">
        <v>6297.7905459332096</v>
      </c>
      <c r="AF4849" s="44">
        <v>6565.7839197202102</v>
      </c>
      <c r="AG4849" s="45">
        <v>6178.3691063160104</v>
      </c>
      <c r="AH4849" s="140">
        <v>0.981037565675423</v>
      </c>
      <c r="AI4849" s="44">
        <v>6573.7006299172899</v>
      </c>
      <c r="AJ4849" s="45">
        <v>6106.6714985781</v>
      </c>
      <c r="AK4849" s="46">
        <v>0.96965300037192803</v>
      </c>
    </row>
    <row r="4850" spans="1:37" x14ac:dyDescent="0.2">
      <c r="A4850" s="35" t="s">
        <v>2390</v>
      </c>
      <c r="B4850" s="35" t="s">
        <v>8637</v>
      </c>
      <c r="C4850" s="85" t="s">
        <v>956</v>
      </c>
      <c r="D4850" s="85" t="s">
        <v>956</v>
      </c>
      <c r="E4850" s="85" t="s">
        <v>12898</v>
      </c>
      <c r="F4850" s="85" t="s">
        <v>214</v>
      </c>
      <c r="G4850" s="85" t="s">
        <v>214</v>
      </c>
      <c r="H4850" s="840">
        <v>1.04255355458909</v>
      </c>
      <c r="I4850" s="840">
        <v>1.04381061611556</v>
      </c>
      <c r="J4850" s="86">
        <v>5725.0833333333303</v>
      </c>
      <c r="K4850" s="44">
        <v>5968.7059794854003</v>
      </c>
      <c r="L4850" s="45">
        <v>5615.75942263457</v>
      </c>
      <c r="M4850" s="46">
        <v>0.980904398358319</v>
      </c>
      <c r="N4850" s="139">
        <v>5975.9027614795896</v>
      </c>
      <c r="O4850" s="45">
        <v>5550.6898483352497</v>
      </c>
      <c r="P4850" s="99">
        <v>0.96953869929146697</v>
      </c>
      <c r="Q4850" s="86">
        <v>5713.0316384471098</v>
      </c>
      <c r="R4850" s="44">
        <v>5956.1414421429499</v>
      </c>
      <c r="S4850" s="45">
        <v>5604.2245357440197</v>
      </c>
      <c r="T4850" s="140">
        <v>0.98095457725617197</v>
      </c>
      <c r="U4850" s="44">
        <v>5963.3230744151597</v>
      </c>
      <c r="V4850" s="45">
        <v>5539.2480548247604</v>
      </c>
      <c r="W4850" s="99">
        <v>0.96958119705607204</v>
      </c>
      <c r="X4850" s="86">
        <v>5703.0602463915102</v>
      </c>
      <c r="Y4850" s="44">
        <v>5945.74573191118</v>
      </c>
      <c r="Z4850" s="45">
        <v>5594.7170127361696</v>
      </c>
      <c r="AA4850" s="46">
        <v>0.98100261456576898</v>
      </c>
      <c r="AB4850" s="139">
        <v>5952.9148295300802</v>
      </c>
      <c r="AC4850" s="45">
        <v>5529.8159918077399</v>
      </c>
      <c r="AD4850" s="99">
        <v>0.96962258031670101</v>
      </c>
      <c r="AE4850" s="142">
        <v>5696.0856021862701</v>
      </c>
      <c r="AF4850" s="44">
        <v>5938.4742918030197</v>
      </c>
      <c r="AG4850" s="45">
        <v>5588.0739530476503</v>
      </c>
      <c r="AH4850" s="140">
        <v>0.981037565675423</v>
      </c>
      <c r="AI4850" s="44">
        <v>5945.6346218650297</v>
      </c>
      <c r="AJ4850" s="45">
        <v>5523.2264945352599</v>
      </c>
      <c r="AK4850" s="46">
        <v>0.96965300037192803</v>
      </c>
    </row>
    <row r="4851" spans="1:37" x14ac:dyDescent="0.2">
      <c r="A4851" s="35" t="s">
        <v>2389</v>
      </c>
      <c r="B4851" s="35" t="s">
        <v>8636</v>
      </c>
      <c r="C4851" s="85" t="s">
        <v>956</v>
      </c>
      <c r="D4851" s="85" t="s">
        <v>956</v>
      </c>
      <c r="E4851" s="85" t="s">
        <v>12898</v>
      </c>
      <c r="F4851" s="85" t="s">
        <v>214</v>
      </c>
      <c r="G4851" s="85" t="s">
        <v>214</v>
      </c>
      <c r="H4851" s="840">
        <v>1.04255355458909</v>
      </c>
      <c r="I4851" s="840">
        <v>1.04381061611556</v>
      </c>
      <c r="J4851" s="86">
        <v>2663.5833333333298</v>
      </c>
      <c r="K4851" s="44">
        <v>2776.9282721109198</v>
      </c>
      <c r="L4851" s="45">
        <v>2612.7206070605798</v>
      </c>
      <c r="M4851" s="46">
        <v>0.980904398358319</v>
      </c>
      <c r="N4851" s="139">
        <v>2780.2765602417999</v>
      </c>
      <c r="O4851" s="45">
        <v>2582.4471204544302</v>
      </c>
      <c r="P4851" s="99">
        <v>0.96953869929146697</v>
      </c>
      <c r="Q4851" s="86">
        <v>2656.4949517724499</v>
      </c>
      <c r="R4851" s="44">
        <v>2769.5382547183299</v>
      </c>
      <c r="S4851" s="45">
        <v>2605.9008823990998</v>
      </c>
      <c r="T4851" s="140">
        <v>0.98095457725617197</v>
      </c>
      <c r="U4851" s="44">
        <v>2772.8776323174802</v>
      </c>
      <c r="V4851" s="45">
        <v>2575.6875553129498</v>
      </c>
      <c r="W4851" s="99">
        <v>0.96958119705607204</v>
      </c>
      <c r="X4851" s="86">
        <v>2649.7334379131999</v>
      </c>
      <c r="Y4851" s="44">
        <v>2762.48901440997</v>
      </c>
      <c r="Z4851" s="45">
        <v>2599.3954304951899</v>
      </c>
      <c r="AA4851" s="46">
        <v>0.98100261456576898</v>
      </c>
      <c r="AB4851" s="139">
        <v>2765.8198923701798</v>
      </c>
      <c r="AC4851" s="45">
        <v>2569.2413732208402</v>
      </c>
      <c r="AD4851" s="99">
        <v>0.96962258031670101</v>
      </c>
      <c r="AE4851" s="142">
        <v>2644.4269340304099</v>
      </c>
      <c r="AF4851" s="44">
        <v>2756.9566999245199</v>
      </c>
      <c r="AG4851" s="45">
        <v>2594.2821619677102</v>
      </c>
      <c r="AH4851" s="140">
        <v>0.981037565675423</v>
      </c>
      <c r="AI4851" s="44">
        <v>2760.28090728286</v>
      </c>
      <c r="AJ4851" s="45">
        <v>2564.1765108469199</v>
      </c>
      <c r="AK4851" s="46">
        <v>0.96965300037192803</v>
      </c>
    </row>
    <row r="4852" spans="1:37" x14ac:dyDescent="0.2">
      <c r="A4852" s="35" t="s">
        <v>2388</v>
      </c>
      <c r="B4852" s="35" t="s">
        <v>8635</v>
      </c>
      <c r="C4852" s="85" t="s">
        <v>956</v>
      </c>
      <c r="D4852" s="85" t="s">
        <v>956</v>
      </c>
      <c r="E4852" s="85" t="s">
        <v>12898</v>
      </c>
      <c r="F4852" s="85" t="s">
        <v>214</v>
      </c>
      <c r="G4852" s="85" t="s">
        <v>214</v>
      </c>
      <c r="H4852" s="840">
        <v>1.04255355458909</v>
      </c>
      <c r="I4852" s="840">
        <v>1.04381061611556</v>
      </c>
      <c r="J4852" s="86">
        <v>3995.8333333333298</v>
      </c>
      <c r="K4852" s="44">
        <v>4165.8702452122297</v>
      </c>
      <c r="L4852" s="45">
        <v>3919.5304917734502</v>
      </c>
      <c r="M4852" s="46">
        <v>0.980904398358319</v>
      </c>
      <c r="N4852" s="139">
        <v>4170.8932535617596</v>
      </c>
      <c r="O4852" s="45">
        <v>3874.11505258549</v>
      </c>
      <c r="P4852" s="99">
        <v>0.96953869929146697</v>
      </c>
      <c r="Q4852" s="86">
        <v>3989.63334199463</v>
      </c>
      <c r="R4852" s="44">
        <v>4159.4064222036404</v>
      </c>
      <c r="S4852" s="45">
        <v>3913.6490884034702</v>
      </c>
      <c r="T4852" s="140">
        <v>0.98095457725617197</v>
      </c>
      <c r="U4852" s="44">
        <v>4164.4216367826002</v>
      </c>
      <c r="V4852" s="45">
        <v>3868.2734715459801</v>
      </c>
      <c r="W4852" s="99">
        <v>0.96958119705607204</v>
      </c>
      <c r="X4852" s="86">
        <v>3983.60181196757</v>
      </c>
      <c r="Y4852" s="44">
        <v>4153.1182291343102</v>
      </c>
      <c r="Z4852" s="45">
        <v>3907.9237929291198</v>
      </c>
      <c r="AA4852" s="46">
        <v>0.98100261456576898</v>
      </c>
      <c r="AB4852" s="139">
        <v>4158.1258617089297</v>
      </c>
      <c r="AC4852" s="45">
        <v>3862.59026787428</v>
      </c>
      <c r="AD4852" s="99">
        <v>0.96962258031670101</v>
      </c>
      <c r="AE4852" s="142">
        <v>3987.4286691805301</v>
      </c>
      <c r="AF4852" s="44">
        <v>4157.1079327245898</v>
      </c>
      <c r="AG4852" s="45">
        <v>3911.8173149172599</v>
      </c>
      <c r="AH4852" s="140">
        <v>0.981037565675423</v>
      </c>
      <c r="AI4852" s="44">
        <v>4162.1203758941701</v>
      </c>
      <c r="AJ4852" s="45">
        <v>3866.4221728399398</v>
      </c>
      <c r="AK4852" s="46">
        <v>0.96965300037192803</v>
      </c>
    </row>
    <row r="4853" spans="1:37" x14ac:dyDescent="0.2">
      <c r="A4853" s="35" t="s">
        <v>2387</v>
      </c>
      <c r="B4853" s="35" t="s">
        <v>8634</v>
      </c>
      <c r="C4853" s="85" t="s">
        <v>956</v>
      </c>
      <c r="D4853" s="85" t="s">
        <v>956</v>
      </c>
      <c r="E4853" s="85" t="s">
        <v>12898</v>
      </c>
      <c r="F4853" s="85" t="s">
        <v>214</v>
      </c>
      <c r="G4853" s="85" t="s">
        <v>214</v>
      </c>
      <c r="H4853" s="840">
        <v>1.04255355458909</v>
      </c>
      <c r="I4853" s="840">
        <v>1.04381061611556</v>
      </c>
      <c r="J4853" s="86">
        <v>1502.1666666666699</v>
      </c>
      <c r="K4853" s="44">
        <v>1566.0891979185701</v>
      </c>
      <c r="L4853" s="45">
        <v>1473.4818904005899</v>
      </c>
      <c r="M4853" s="46">
        <v>0.980904398358319</v>
      </c>
      <c r="N4853" s="139">
        <v>1567.9775138415901</v>
      </c>
      <c r="O4853" s="45">
        <v>1456.408716119</v>
      </c>
      <c r="P4853" s="99">
        <v>0.96953869929146697</v>
      </c>
      <c r="Q4853" s="86">
        <v>1502.1200052381801</v>
      </c>
      <c r="R4853" s="44">
        <v>1566.0405508804399</v>
      </c>
      <c r="S4853" s="45">
        <v>1473.5114947264501</v>
      </c>
      <c r="T4853" s="140">
        <v>0.98095457725617197</v>
      </c>
      <c r="U4853" s="44">
        <v>1567.92880814717</v>
      </c>
      <c r="V4853" s="45">
        <v>1456.4273128007101</v>
      </c>
      <c r="W4853" s="99">
        <v>0.96958119705607304</v>
      </c>
      <c r="X4853" s="86">
        <v>1501.8472202457499</v>
      </c>
      <c r="Y4853" s="44">
        <v>1565.7561579169501</v>
      </c>
      <c r="Z4853" s="45">
        <v>1473.3160497394099</v>
      </c>
      <c r="AA4853" s="46">
        <v>0.98100261456576898</v>
      </c>
      <c r="AB4853" s="139">
        <v>1567.6440722761599</v>
      </c>
      <c r="AC4853" s="45">
        <v>1456.2249769361499</v>
      </c>
      <c r="AD4853" s="99">
        <v>0.96962258031670101</v>
      </c>
      <c r="AE4853" s="142">
        <v>1501.7323808982801</v>
      </c>
      <c r="AF4853" s="44">
        <v>1565.63643174704</v>
      </c>
      <c r="AG4853" s="45">
        <v>1473.2558792524101</v>
      </c>
      <c r="AH4853" s="140">
        <v>0.981037565675423</v>
      </c>
      <c r="AI4853" s="44">
        <v>1567.5242017461201</v>
      </c>
      <c r="AJ4853" s="45">
        <v>1456.1593088937</v>
      </c>
      <c r="AK4853" s="46">
        <v>0.96965300037192803</v>
      </c>
    </row>
    <row r="4854" spans="1:37" x14ac:dyDescent="0.2">
      <c r="A4854" s="35" t="s">
        <v>2386</v>
      </c>
      <c r="B4854" s="35" t="s">
        <v>8633</v>
      </c>
      <c r="C4854" s="85" t="s">
        <v>956</v>
      </c>
      <c r="D4854" s="85" t="s">
        <v>956</v>
      </c>
      <c r="E4854" s="85" t="s">
        <v>12898</v>
      </c>
      <c r="F4854" s="85" t="s">
        <v>214</v>
      </c>
      <c r="G4854" s="85" t="s">
        <v>214</v>
      </c>
      <c r="H4854" s="840">
        <v>1.04255355458909</v>
      </c>
      <c r="I4854" s="840">
        <v>1.04381061611556</v>
      </c>
      <c r="J4854" s="86">
        <v>2461.6666666666702</v>
      </c>
      <c r="K4854" s="44">
        <v>2566.4193335467999</v>
      </c>
      <c r="L4854" s="45">
        <v>2414.6596606254002</v>
      </c>
      <c r="M4854" s="46">
        <v>0.980904398358319</v>
      </c>
      <c r="N4854" s="139">
        <v>2569.5138000044699</v>
      </c>
      <c r="O4854" s="45">
        <v>2386.6810980891601</v>
      </c>
      <c r="P4854" s="99">
        <v>0.96953869929146597</v>
      </c>
      <c r="Q4854" s="86">
        <v>2461.2621505318998</v>
      </c>
      <c r="R4854" s="44">
        <v>2565.9976038126101</v>
      </c>
      <c r="S4854" s="45">
        <v>2414.3863723916302</v>
      </c>
      <c r="T4854" s="140">
        <v>0.98095457725617197</v>
      </c>
      <c r="U4854" s="44">
        <v>2569.0915617686101</v>
      </c>
      <c r="V4854" s="45">
        <v>2386.39350218152</v>
      </c>
      <c r="W4854" s="99">
        <v>0.96958119705607204</v>
      </c>
      <c r="X4854" s="86">
        <v>2461.6205398074198</v>
      </c>
      <c r="Y4854" s="44">
        <v>2566.3712438257298</v>
      </c>
      <c r="Z4854" s="45">
        <v>2414.8561856198799</v>
      </c>
      <c r="AA4854" s="46">
        <v>0.98100261456576898</v>
      </c>
      <c r="AB4854" s="139">
        <v>2569.4656522990999</v>
      </c>
      <c r="AC4854" s="45">
        <v>2386.8428595686601</v>
      </c>
      <c r="AD4854" s="99">
        <v>0.96962258031670101</v>
      </c>
      <c r="AE4854" s="142">
        <v>2463.3433555259699</v>
      </c>
      <c r="AF4854" s="44">
        <v>2568.167371477</v>
      </c>
      <c r="AG4854" s="45">
        <v>2416.6323689279202</v>
      </c>
      <c r="AH4854" s="140">
        <v>0.981037565675423</v>
      </c>
      <c r="AI4854" s="44">
        <v>2571.2639456357301</v>
      </c>
      <c r="AJ4854" s="45">
        <v>2388.5882756320002</v>
      </c>
      <c r="AK4854" s="46">
        <v>0.96965300037192803</v>
      </c>
    </row>
    <row r="4855" spans="1:37" x14ac:dyDescent="0.2">
      <c r="A4855" s="35" t="s">
        <v>2385</v>
      </c>
      <c r="B4855" s="35" t="s">
        <v>8632</v>
      </c>
      <c r="C4855" s="85" t="s">
        <v>956</v>
      </c>
      <c r="D4855" s="85" t="s">
        <v>956</v>
      </c>
      <c r="E4855" s="85" t="s">
        <v>12898</v>
      </c>
      <c r="F4855" s="85" t="s">
        <v>214</v>
      </c>
      <c r="G4855" s="85" t="s">
        <v>214</v>
      </c>
      <c r="H4855" s="840">
        <v>1.04255355458909</v>
      </c>
      <c r="I4855" s="840">
        <v>1.04381061611556</v>
      </c>
      <c r="J4855" s="86">
        <v>3783.5833333333298</v>
      </c>
      <c r="K4855" s="44">
        <v>3944.5882532506898</v>
      </c>
      <c r="L4855" s="45">
        <v>3711.3335332218999</v>
      </c>
      <c r="M4855" s="46">
        <v>0.980904398358319</v>
      </c>
      <c r="N4855" s="139">
        <v>3949.3444502912298</v>
      </c>
      <c r="O4855" s="45">
        <v>3668.33046366087</v>
      </c>
      <c r="P4855" s="99">
        <v>0.96953869929146597</v>
      </c>
      <c r="Q4855" s="86">
        <v>3779.13836662943</v>
      </c>
      <c r="R4855" s="44">
        <v>3939.9541374135101</v>
      </c>
      <c r="S4855" s="45">
        <v>3707.1630788295502</v>
      </c>
      <c r="T4855" s="140">
        <v>0.98095457725617197</v>
      </c>
      <c r="U4855" s="44">
        <v>3944.7047468574201</v>
      </c>
      <c r="V4855" s="45">
        <v>3664.1815013570999</v>
      </c>
      <c r="W4855" s="99">
        <v>0.96958119705607304</v>
      </c>
      <c r="X4855" s="86">
        <v>3775.02625641943</v>
      </c>
      <c r="Y4855" s="44">
        <v>3935.6670422972102</v>
      </c>
      <c r="Z4855" s="45">
        <v>3703.3106276018898</v>
      </c>
      <c r="AA4855" s="46">
        <v>0.98100261456576898</v>
      </c>
      <c r="AB4855" s="139">
        <v>3940.4124825655799</v>
      </c>
      <c r="AC4855" s="45">
        <v>3660.3506995127</v>
      </c>
      <c r="AD4855" s="99">
        <v>0.96962258031670101</v>
      </c>
      <c r="AE4855" s="142">
        <v>3772.93252476712</v>
      </c>
      <c r="AF4855" s="44">
        <v>3933.4842149207402</v>
      </c>
      <c r="AG4855" s="45">
        <v>3701.3885395551602</v>
      </c>
      <c r="AH4855" s="140">
        <v>0.981037565675423</v>
      </c>
      <c r="AI4855" s="44">
        <v>3938.2270232395999</v>
      </c>
      <c r="AJ4855" s="45">
        <v>3658.4353428412701</v>
      </c>
      <c r="AK4855" s="46">
        <v>0.96965300037192803</v>
      </c>
    </row>
    <row r="4856" spans="1:37" x14ac:dyDescent="0.2">
      <c r="A4856" s="35" t="s">
        <v>2384</v>
      </c>
      <c r="B4856" s="35" t="s">
        <v>8631</v>
      </c>
      <c r="C4856" s="85" t="s">
        <v>956</v>
      </c>
      <c r="D4856" s="85" t="s">
        <v>956</v>
      </c>
      <c r="E4856" s="85" t="s">
        <v>12898</v>
      </c>
      <c r="F4856" s="85" t="s">
        <v>214</v>
      </c>
      <c r="G4856" s="85" t="s">
        <v>214</v>
      </c>
      <c r="H4856" s="840">
        <v>1.04255355458909</v>
      </c>
      <c r="I4856" s="840">
        <v>1.04381061611556</v>
      </c>
      <c r="J4856" s="86">
        <v>4752.8333333333303</v>
      </c>
      <c r="K4856" s="44">
        <v>4955.0832860361697</v>
      </c>
      <c r="L4856" s="45">
        <v>4662.0751213307003</v>
      </c>
      <c r="M4856" s="46">
        <v>0.980904398358319</v>
      </c>
      <c r="N4856" s="139">
        <v>4961.0578899612401</v>
      </c>
      <c r="O4856" s="45">
        <v>4608.0558479491301</v>
      </c>
      <c r="P4856" s="99">
        <v>0.96953869929146697</v>
      </c>
      <c r="Q4856" s="86">
        <v>4746.0597943371604</v>
      </c>
      <c r="R4856" s="44">
        <v>4948.0215088785599</v>
      </c>
      <c r="S4856" s="45">
        <v>4655.6690791865303</v>
      </c>
      <c r="T4856" s="140">
        <v>0.98095457725617197</v>
      </c>
      <c r="U4856" s="44">
        <v>4953.9875980483603</v>
      </c>
      <c r="V4856" s="45">
        <v>4601.6903366931301</v>
      </c>
      <c r="W4856" s="99">
        <v>0.96958119705607204</v>
      </c>
      <c r="X4856" s="86">
        <v>4739.3877371192402</v>
      </c>
      <c r="Y4856" s="44">
        <v>4941.0655319096004</v>
      </c>
      <c r="Z4856" s="45">
        <v>4649.3517615549199</v>
      </c>
      <c r="AA4856" s="46">
        <v>0.98100261456576898</v>
      </c>
      <c r="AB4856" s="139">
        <v>4947.02323389297</v>
      </c>
      <c r="AC4856" s="45">
        <v>4595.4173667868899</v>
      </c>
      <c r="AD4856" s="99">
        <v>0.96962258031670101</v>
      </c>
      <c r="AE4856" s="142">
        <v>4736.1782059873703</v>
      </c>
      <c r="AF4856" s="44">
        <v>4937.7194238194897</v>
      </c>
      <c r="AG4856" s="45">
        <v>4646.3687378068398</v>
      </c>
      <c r="AH4856" s="140">
        <v>0.981037565675423</v>
      </c>
      <c r="AI4856" s="44">
        <v>4943.6730912247604</v>
      </c>
      <c r="AJ4856" s="45">
        <v>4592.4494077317804</v>
      </c>
      <c r="AK4856" s="46">
        <v>0.96965300037192803</v>
      </c>
    </row>
    <row r="4857" spans="1:37" x14ac:dyDescent="0.2">
      <c r="A4857" s="35" t="s">
        <v>2383</v>
      </c>
      <c r="B4857" s="35" t="s">
        <v>8630</v>
      </c>
      <c r="C4857" s="85" t="s">
        <v>956</v>
      </c>
      <c r="D4857" s="85" t="s">
        <v>956</v>
      </c>
      <c r="E4857" s="85" t="s">
        <v>12898</v>
      </c>
      <c r="F4857" s="85" t="s">
        <v>214</v>
      </c>
      <c r="G4857" s="85" t="s">
        <v>214</v>
      </c>
      <c r="H4857" s="840">
        <v>1.04255355458909</v>
      </c>
      <c r="I4857" s="840">
        <v>1.04381061611556</v>
      </c>
      <c r="J4857" s="86">
        <v>5285.3333333333303</v>
      </c>
      <c r="K4857" s="44">
        <v>5510.2430538548597</v>
      </c>
      <c r="L4857" s="45">
        <v>5184.4067134565003</v>
      </c>
      <c r="M4857" s="46">
        <v>0.980904398358319</v>
      </c>
      <c r="N4857" s="139">
        <v>5516.8870430427696</v>
      </c>
      <c r="O4857" s="45">
        <v>5124.3352053218296</v>
      </c>
      <c r="P4857" s="99">
        <v>0.96953869929146597</v>
      </c>
      <c r="Q4857" s="86">
        <v>5280.0333336577796</v>
      </c>
      <c r="R4857" s="44">
        <v>5504.7175203537799</v>
      </c>
      <c r="S4857" s="45">
        <v>5179.4728667167601</v>
      </c>
      <c r="T4857" s="140">
        <v>0.98095457725617197</v>
      </c>
      <c r="U4857" s="44">
        <v>5511.3548471160202</v>
      </c>
      <c r="V4857" s="45">
        <v>5119.4210401438704</v>
      </c>
      <c r="W4857" s="99">
        <v>0.96958119705607204</v>
      </c>
      <c r="X4857" s="86">
        <v>5277.3444475309097</v>
      </c>
      <c r="Y4857" s="44">
        <v>5501.9142125643302</v>
      </c>
      <c r="Z4857" s="45">
        <v>5177.0887009919697</v>
      </c>
      <c r="AA4857" s="46">
        <v>0.98100261456576898</v>
      </c>
      <c r="AB4857" s="139">
        <v>5508.5481592312699</v>
      </c>
      <c r="AC4857" s="45">
        <v>5117.0323404349301</v>
      </c>
      <c r="AD4857" s="99">
        <v>0.96962258031670101</v>
      </c>
      <c r="AE4857" s="142">
        <v>5276.8088389995701</v>
      </c>
      <c r="AF4857" s="44">
        <v>5501.35581198611</v>
      </c>
      <c r="AG4857" s="45">
        <v>5176.7476979466901</v>
      </c>
      <c r="AH4857" s="140">
        <v>0.981037565675423</v>
      </c>
      <c r="AI4857" s="44">
        <v>5507.9890853601701</v>
      </c>
      <c r="AJ4857" s="45">
        <v>5116.6735231250404</v>
      </c>
      <c r="AK4857" s="46">
        <v>0.96965300037192803</v>
      </c>
    </row>
    <row r="4858" spans="1:37" x14ac:dyDescent="0.2">
      <c r="A4858" s="35" t="s">
        <v>2382</v>
      </c>
      <c r="B4858" s="35" t="s">
        <v>8629</v>
      </c>
      <c r="C4858" s="85" t="s">
        <v>956</v>
      </c>
      <c r="D4858" s="85" t="s">
        <v>956</v>
      </c>
      <c r="E4858" s="85" t="s">
        <v>12898</v>
      </c>
      <c r="F4858" s="85" t="s">
        <v>214</v>
      </c>
      <c r="G4858" s="85" t="s">
        <v>214</v>
      </c>
      <c r="H4858" s="840">
        <v>1.04255355458909</v>
      </c>
      <c r="I4858" s="840">
        <v>1.04381061611556</v>
      </c>
      <c r="J4858" s="86">
        <v>4774.9166666666697</v>
      </c>
      <c r="K4858" s="44">
        <v>4978.1063437000103</v>
      </c>
      <c r="L4858" s="45">
        <v>4683.7367601277801</v>
      </c>
      <c r="M4858" s="46">
        <v>0.980904398358319</v>
      </c>
      <c r="N4858" s="139">
        <v>4984.1087077337897</v>
      </c>
      <c r="O4858" s="45">
        <v>4629.4664942251502</v>
      </c>
      <c r="P4858" s="99">
        <v>0.96953869929146597</v>
      </c>
      <c r="Q4858" s="86">
        <v>4767.8876218143196</v>
      </c>
      <c r="R4858" s="44">
        <v>4970.7781880038201</v>
      </c>
      <c r="S4858" s="45">
        <v>4677.0811864617999</v>
      </c>
      <c r="T4858" s="140">
        <v>0.98095457725617197</v>
      </c>
      <c r="U4858" s="44">
        <v>4976.77171609575</v>
      </c>
      <c r="V4858" s="45">
        <v>4622.8541877875596</v>
      </c>
      <c r="W4858" s="99">
        <v>0.96958119705607204</v>
      </c>
      <c r="X4858" s="86">
        <v>4761.8403398877299</v>
      </c>
      <c r="Y4858" s="44">
        <v>4964.4735727356601</v>
      </c>
      <c r="Z4858" s="45">
        <v>4671.3778235746204</v>
      </c>
      <c r="AA4858" s="46">
        <v>0.98100261456576898</v>
      </c>
      <c r="AB4858" s="139">
        <v>4970.4594990221403</v>
      </c>
      <c r="AC4858" s="45">
        <v>4617.1879174181004</v>
      </c>
      <c r="AD4858" s="99">
        <v>0.96962258031670101</v>
      </c>
      <c r="AE4858" s="142">
        <v>4760.8356487495203</v>
      </c>
      <c r="AF4858" s="44">
        <v>4963.4261284182503</v>
      </c>
      <c r="AG4858" s="45">
        <v>4670.5586154299999</v>
      </c>
      <c r="AH4858" s="140">
        <v>0.981037565675423</v>
      </c>
      <c r="AI4858" s="44">
        <v>4969.4107917461597</v>
      </c>
      <c r="AJ4858" s="45">
        <v>4616.3585710876096</v>
      </c>
      <c r="AK4858" s="46">
        <v>0.96965300037192803</v>
      </c>
    </row>
    <row r="4859" spans="1:37" x14ac:dyDescent="0.2">
      <c r="A4859" s="35" t="s">
        <v>2381</v>
      </c>
      <c r="B4859" s="35" t="s">
        <v>13156</v>
      </c>
      <c r="C4859" s="85" t="s">
        <v>956</v>
      </c>
      <c r="D4859" s="85" t="s">
        <v>956</v>
      </c>
      <c r="E4859" s="85" t="s">
        <v>12898</v>
      </c>
      <c r="F4859" s="85" t="s">
        <v>214</v>
      </c>
      <c r="G4859" s="85" t="s">
        <v>214</v>
      </c>
      <c r="H4859" s="840">
        <v>1.04255355458909</v>
      </c>
      <c r="I4859" s="840">
        <v>1.04381061611556</v>
      </c>
      <c r="J4859" s="86">
        <v>14195.666666666701</v>
      </c>
      <c r="K4859" s="44">
        <v>14799.742743095099</v>
      </c>
      <c r="L4859" s="45">
        <v>13924.5918709619</v>
      </c>
      <c r="M4859" s="46">
        <v>0.980904398358319</v>
      </c>
      <c r="N4859" s="139">
        <v>14817.5875695044</v>
      </c>
      <c r="O4859" s="45">
        <v>13763.248195575199</v>
      </c>
      <c r="P4859" s="99">
        <v>0.96953869929146597</v>
      </c>
      <c r="Q4859" s="86">
        <v>14177.093738604301</v>
      </c>
      <c r="R4859" s="44">
        <v>14780.379470924699</v>
      </c>
      <c r="S4859" s="45">
        <v>13907.084995073699</v>
      </c>
      <c r="T4859" s="140">
        <v>0.98095457725617197</v>
      </c>
      <c r="U4859" s="44">
        <v>14798.2009500207</v>
      </c>
      <c r="V4859" s="45">
        <v>13745.8435178522</v>
      </c>
      <c r="W4859" s="99">
        <v>0.96958119705607204</v>
      </c>
      <c r="X4859" s="86">
        <v>14161.5581269661</v>
      </c>
      <c r="Y4859" s="44">
        <v>14764.1827637885</v>
      </c>
      <c r="Z4859" s="45">
        <v>13892.525548878901</v>
      </c>
      <c r="AA4859" s="46">
        <v>0.98100261456576898</v>
      </c>
      <c r="AB4859" s="139">
        <v>14781.9847136648</v>
      </c>
      <c r="AC4859" s="45">
        <v>13731.366532373901</v>
      </c>
      <c r="AD4859" s="99">
        <v>0.96962258031670101</v>
      </c>
      <c r="AE4859" s="142">
        <v>14151.482999972999</v>
      </c>
      <c r="AF4859" s="44">
        <v>14753.678904328901</v>
      </c>
      <c r="AG4859" s="45">
        <v>13883.136432990699</v>
      </c>
      <c r="AH4859" s="140">
        <v>0.981037565675423</v>
      </c>
      <c r="AI4859" s="44">
        <v>14771.468189150701</v>
      </c>
      <c r="AJ4859" s="45">
        <v>13722.0279506362</v>
      </c>
      <c r="AK4859" s="46">
        <v>0.96965300037192803</v>
      </c>
    </row>
    <row r="4860" spans="1:37" x14ac:dyDescent="0.2">
      <c r="A4860" s="35" t="s">
        <v>2380</v>
      </c>
      <c r="B4860" s="35" t="s">
        <v>7419</v>
      </c>
      <c r="C4860" s="85" t="s">
        <v>956</v>
      </c>
      <c r="D4860" s="85" t="s">
        <v>956</v>
      </c>
      <c r="E4860" s="85" t="s">
        <v>12898</v>
      </c>
      <c r="F4860" s="85" t="s">
        <v>214</v>
      </c>
      <c r="G4860" s="85" t="s">
        <v>214</v>
      </c>
      <c r="H4860" s="840">
        <v>1.04255355458909</v>
      </c>
      <c r="I4860" s="840">
        <v>1.04381061611556</v>
      </c>
      <c r="J4860" s="86">
        <v>3831.5</v>
      </c>
      <c r="K4860" s="44">
        <v>3994.5439444080898</v>
      </c>
      <c r="L4860" s="45">
        <v>3758.3352023099001</v>
      </c>
      <c r="M4860" s="46">
        <v>0.980904398358319</v>
      </c>
      <c r="N4860" s="139">
        <v>3999.3603756467701</v>
      </c>
      <c r="O4860" s="45">
        <v>3714.7875263352498</v>
      </c>
      <c r="P4860" s="99">
        <v>0.96953869929146597</v>
      </c>
      <c r="Q4860" s="86">
        <v>3826.1111855641798</v>
      </c>
      <c r="R4860" s="44">
        <v>3988.9258167630001</v>
      </c>
      <c r="S4860" s="45">
        <v>3753.2412805702202</v>
      </c>
      <c r="T4860" s="140">
        <v>0.98095457725617197</v>
      </c>
      <c r="U4860" s="44">
        <v>3993.7354739303801</v>
      </c>
      <c r="V4860" s="45">
        <v>3709.7254633689399</v>
      </c>
      <c r="W4860" s="99">
        <v>0.96958119705607204</v>
      </c>
      <c r="X4860" s="86">
        <v>3820.7377685503302</v>
      </c>
      <c r="Y4860" s="44">
        <v>3983.3237417549199</v>
      </c>
      <c r="Z4860" s="45">
        <v>3748.1537405180502</v>
      </c>
      <c r="AA4860" s="46">
        <v>0.98100261456576898</v>
      </c>
      <c r="AB4860" s="139">
        <v>3988.1266442065098</v>
      </c>
      <c r="AC4860" s="45">
        <v>3704.6736138552401</v>
      </c>
      <c r="AD4860" s="99">
        <v>0.96962258031670101</v>
      </c>
      <c r="AE4860" s="142">
        <v>3821.2122777204299</v>
      </c>
      <c r="AF4860" s="44">
        <v>3983.8184429768899</v>
      </c>
      <c r="AG4860" s="45">
        <v>3748.7527908638799</v>
      </c>
      <c r="AH4860" s="140">
        <v>0.981037565675423</v>
      </c>
      <c r="AI4860" s="44">
        <v>3988.6219419157001</v>
      </c>
      <c r="AJ4860" s="45">
        <v>3705.24995014966</v>
      </c>
      <c r="AK4860" s="46">
        <v>0.96965300037192803</v>
      </c>
    </row>
    <row r="4861" spans="1:37" x14ac:dyDescent="0.2">
      <c r="A4861" s="35" t="s">
        <v>2379</v>
      </c>
      <c r="B4861" s="35" t="s">
        <v>8628</v>
      </c>
      <c r="C4861" s="85" t="s">
        <v>956</v>
      </c>
      <c r="D4861" s="85" t="s">
        <v>956</v>
      </c>
      <c r="E4861" s="85" t="s">
        <v>12898</v>
      </c>
      <c r="F4861" s="85" t="s">
        <v>214</v>
      </c>
      <c r="G4861" s="85" t="s">
        <v>214</v>
      </c>
      <c r="H4861" s="840">
        <v>1.04255355458909</v>
      </c>
      <c r="I4861" s="840">
        <v>1.04381061611556</v>
      </c>
      <c r="J4861" s="86">
        <v>5223.9166666666697</v>
      </c>
      <c r="K4861" s="44">
        <v>5446.2128897105104</v>
      </c>
      <c r="L4861" s="45">
        <v>5124.1628349906596</v>
      </c>
      <c r="M4861" s="46">
        <v>0.980904398358319</v>
      </c>
      <c r="N4861" s="139">
        <v>5452.7796743696699</v>
      </c>
      <c r="O4861" s="45">
        <v>5064.7893702070096</v>
      </c>
      <c r="P4861" s="99">
        <v>0.96953869929146597</v>
      </c>
      <c r="Q4861" s="86">
        <v>5212.7149325651699</v>
      </c>
      <c r="R4861" s="44">
        <v>5434.5344820054297</v>
      </c>
      <c r="S4861" s="45">
        <v>5113.4365730314003</v>
      </c>
      <c r="T4861" s="140">
        <v>0.98095457725617197</v>
      </c>
      <c r="U4861" s="44">
        <v>5441.0871853956296</v>
      </c>
      <c r="V4861" s="45">
        <v>5054.1503842286002</v>
      </c>
      <c r="W4861" s="99">
        <v>0.96958119705607204</v>
      </c>
      <c r="X4861" s="86">
        <v>5203.7072214734198</v>
      </c>
      <c r="Y4861" s="44">
        <v>5425.1434607880101</v>
      </c>
      <c r="Z4861" s="45">
        <v>5104.8503897002001</v>
      </c>
      <c r="AA4861" s="46">
        <v>0.98100261456576898</v>
      </c>
      <c r="AB4861" s="139">
        <v>5431.6848409311497</v>
      </c>
      <c r="AC4861" s="45">
        <v>5045.6320232977096</v>
      </c>
      <c r="AD4861" s="99">
        <v>0.96962258031670101</v>
      </c>
      <c r="AE4861" s="142">
        <v>5200.4827244395801</v>
      </c>
      <c r="AF4861" s="44">
        <v>5421.7817499436296</v>
      </c>
      <c r="AG4861" s="45">
        <v>5101.8689123212998</v>
      </c>
      <c r="AH4861" s="140">
        <v>0.981037565675423</v>
      </c>
      <c r="AI4861" s="44">
        <v>5428.3190766956104</v>
      </c>
      <c r="AJ4861" s="45">
        <v>5042.6636771352196</v>
      </c>
      <c r="AK4861" s="46">
        <v>0.96965300037192803</v>
      </c>
    </row>
    <row r="4862" spans="1:37" x14ac:dyDescent="0.2">
      <c r="A4862" s="35" t="s">
        <v>2378</v>
      </c>
      <c r="B4862" s="35" t="s">
        <v>8627</v>
      </c>
      <c r="C4862" s="85" t="s">
        <v>956</v>
      </c>
      <c r="D4862" s="85" t="s">
        <v>956</v>
      </c>
      <c r="E4862" s="85" t="s">
        <v>12898</v>
      </c>
      <c r="F4862" s="85" t="s">
        <v>214</v>
      </c>
      <c r="G4862" s="85" t="s">
        <v>214</v>
      </c>
      <c r="H4862" s="840">
        <v>1.04255355458909</v>
      </c>
      <c r="I4862" s="840">
        <v>1.04381061611556</v>
      </c>
      <c r="J4862" s="86">
        <v>11339.5</v>
      </c>
      <c r="K4862" s="44">
        <v>11822.036032263</v>
      </c>
      <c r="L4862" s="45">
        <v>11122.9654251842</v>
      </c>
      <c r="M4862" s="46">
        <v>0.980904398358319</v>
      </c>
      <c r="N4862" s="139">
        <v>11836.2904814424</v>
      </c>
      <c r="O4862" s="45">
        <v>10994.084080615599</v>
      </c>
      <c r="P4862" s="99">
        <v>0.96953869929146697</v>
      </c>
      <c r="Q4862" s="86">
        <v>11323.2036968715</v>
      </c>
      <c r="R4862" s="44">
        <v>11805.046263509699</v>
      </c>
      <c r="S4862" s="45">
        <v>11107.5484956501</v>
      </c>
      <c r="T4862" s="140">
        <v>0.98095457725617197</v>
      </c>
      <c r="U4862" s="44">
        <v>11819.280227233499</v>
      </c>
      <c r="V4862" s="45">
        <v>10978.7653949224</v>
      </c>
      <c r="W4862" s="99">
        <v>0.96958119705607204</v>
      </c>
      <c r="X4862" s="86">
        <v>11310.5608180893</v>
      </c>
      <c r="Y4862" s="44">
        <v>11791.865385294999</v>
      </c>
      <c r="Z4862" s="45">
        <v>11095.6897347507</v>
      </c>
      <c r="AA4862" s="46">
        <v>0.98100261456576898</v>
      </c>
      <c r="AB4862" s="139">
        <v>11806.0834561423</v>
      </c>
      <c r="AC4862" s="45">
        <v>10966.975165264699</v>
      </c>
      <c r="AD4862" s="99">
        <v>0.96962258031670101</v>
      </c>
      <c r="AE4862" s="142">
        <v>11303.9861727767</v>
      </c>
      <c r="AF4862" s="44">
        <v>11785.010965454199</v>
      </c>
      <c r="AG4862" s="45">
        <v>11089.635077369499</v>
      </c>
      <c r="AH4862" s="140">
        <v>0.981037565675423</v>
      </c>
      <c r="AI4862" s="44">
        <v>11799.2207715678</v>
      </c>
      <c r="AJ4862" s="45">
        <v>10960.944108595701</v>
      </c>
      <c r="AK4862" s="46">
        <v>0.96965300037192803</v>
      </c>
    </row>
    <row r="4863" spans="1:37" x14ac:dyDescent="0.2">
      <c r="A4863" s="35" t="s">
        <v>2377</v>
      </c>
      <c r="B4863" s="35" t="s">
        <v>8626</v>
      </c>
      <c r="C4863" s="85" t="s">
        <v>956</v>
      </c>
      <c r="D4863" s="85" t="s">
        <v>956</v>
      </c>
      <c r="E4863" s="85" t="s">
        <v>12898</v>
      </c>
      <c r="F4863" s="85" t="s">
        <v>214</v>
      </c>
      <c r="G4863" s="85" t="s">
        <v>214</v>
      </c>
      <c r="H4863" s="840">
        <v>1.04255355458909</v>
      </c>
      <c r="I4863" s="840">
        <v>1.04381061611556</v>
      </c>
      <c r="J4863" s="86">
        <v>5243.25</v>
      </c>
      <c r="K4863" s="44">
        <v>5466.3689250992302</v>
      </c>
      <c r="L4863" s="45">
        <v>5143.1269866922603</v>
      </c>
      <c r="M4863" s="46">
        <v>0.980904398358319</v>
      </c>
      <c r="N4863" s="139">
        <v>5472.9600129479104</v>
      </c>
      <c r="O4863" s="45">
        <v>5083.5337850599799</v>
      </c>
      <c r="P4863" s="99">
        <v>0.96953869929146597</v>
      </c>
      <c r="Q4863" s="86">
        <v>5237.3071607207803</v>
      </c>
      <c r="R4863" s="44">
        <v>5460.1731968843296</v>
      </c>
      <c r="S4863" s="45">
        <v>5137.5604318055703</v>
      </c>
      <c r="T4863" s="140">
        <v>0.98095457725617197</v>
      </c>
      <c r="U4863" s="44">
        <v>5466.75681421839</v>
      </c>
      <c r="V4863" s="45">
        <v>5077.9945462419901</v>
      </c>
      <c r="W4863" s="99">
        <v>0.96958119705607204</v>
      </c>
      <c r="X4863" s="86">
        <v>5230.88165400651</v>
      </c>
      <c r="Y4863" s="44">
        <v>5453.4742620193301</v>
      </c>
      <c r="Z4863" s="45">
        <v>5131.5085790645098</v>
      </c>
      <c r="AA4863" s="46">
        <v>0.98100261456576898</v>
      </c>
      <c r="AB4863" s="139">
        <v>5460.0498020961204</v>
      </c>
      <c r="AC4863" s="45">
        <v>5071.9809666890897</v>
      </c>
      <c r="AD4863" s="99">
        <v>0.96962258031670101</v>
      </c>
      <c r="AE4863" s="142">
        <v>5226.5432740718998</v>
      </c>
      <c r="AF4863" s="44">
        <v>5448.9512685973395</v>
      </c>
      <c r="AG4863" s="45">
        <v>5127.43529049275</v>
      </c>
      <c r="AH4863" s="140">
        <v>0.981037565675423</v>
      </c>
      <c r="AI4863" s="44">
        <v>5455.5213550636199</v>
      </c>
      <c r="AJ4863" s="45">
        <v>5067.9333672775301</v>
      </c>
      <c r="AK4863" s="46">
        <v>0.96965300037192803</v>
      </c>
    </row>
    <row r="4864" spans="1:37" x14ac:dyDescent="0.2">
      <c r="A4864" s="35" t="s">
        <v>2376</v>
      </c>
      <c r="B4864" s="35" t="s">
        <v>8625</v>
      </c>
      <c r="C4864" s="85" t="s">
        <v>956</v>
      </c>
      <c r="D4864" s="85" t="s">
        <v>956</v>
      </c>
      <c r="E4864" s="85" t="s">
        <v>12898</v>
      </c>
      <c r="F4864" s="85" t="s">
        <v>214</v>
      </c>
      <c r="G4864" s="85" t="s">
        <v>214</v>
      </c>
      <c r="H4864" s="840">
        <v>1.04255355458909</v>
      </c>
      <c r="I4864" s="840">
        <v>1.04381061611556</v>
      </c>
      <c r="J4864" s="86">
        <v>4265.3333333333303</v>
      </c>
      <c r="K4864" s="44">
        <v>4446.83842817399</v>
      </c>
      <c r="L4864" s="45">
        <v>4183.8842271310205</v>
      </c>
      <c r="M4864" s="46">
        <v>0.980904398358319</v>
      </c>
      <c r="N4864" s="139">
        <v>4452.2002146048999</v>
      </c>
      <c r="O4864" s="45">
        <v>4135.4057320445299</v>
      </c>
      <c r="P4864" s="99">
        <v>0.96953869929146597</v>
      </c>
      <c r="Q4864" s="86">
        <v>4259.04808000504</v>
      </c>
      <c r="R4864" s="44">
        <v>4440.2857149750798</v>
      </c>
      <c r="S4864" s="45">
        <v>4177.9327088350501</v>
      </c>
      <c r="T4864" s="140">
        <v>0.98095457725617197</v>
      </c>
      <c r="U4864" s="44">
        <v>4445.6396004558501</v>
      </c>
      <c r="V4864" s="45">
        <v>4129.4929357306501</v>
      </c>
      <c r="W4864" s="99">
        <v>0.96958119705607204</v>
      </c>
      <c r="X4864" s="86">
        <v>4251.7409473120897</v>
      </c>
      <c r="Y4864" s="44">
        <v>4432.6676378121902</v>
      </c>
      <c r="Z4864" s="45">
        <v>4170.9689857695003</v>
      </c>
      <c r="AA4864" s="46">
        <v>0.98100261456576898</v>
      </c>
      <c r="AB4864" s="139">
        <v>4438.0123377775899</v>
      </c>
      <c r="AC4864" s="45">
        <v>4122.5840281709297</v>
      </c>
      <c r="AD4864" s="99">
        <v>0.96962258031670101</v>
      </c>
      <c r="AE4864" s="142">
        <v>4247.4836682086898</v>
      </c>
      <c r="AF4864" s="44">
        <v>4428.2291963500602</v>
      </c>
      <c r="AG4864" s="45">
        <v>4166.9410381055604</v>
      </c>
      <c r="AH4864" s="140">
        <v>0.981037565675423</v>
      </c>
      <c r="AI4864" s="44">
        <v>4433.56854465369</v>
      </c>
      <c r="AJ4864" s="45">
        <v>4118.5852829093101</v>
      </c>
      <c r="AK4864" s="46">
        <v>0.96965300037192803</v>
      </c>
    </row>
    <row r="4865" spans="1:37" x14ac:dyDescent="0.2">
      <c r="A4865" s="35" t="s">
        <v>2375</v>
      </c>
      <c r="B4865" s="35" t="s">
        <v>8624</v>
      </c>
      <c r="C4865" s="85" t="s">
        <v>956</v>
      </c>
      <c r="D4865" s="85" t="s">
        <v>956</v>
      </c>
      <c r="E4865" s="85" t="s">
        <v>12898</v>
      </c>
      <c r="F4865" s="85" t="s">
        <v>214</v>
      </c>
      <c r="G4865" s="85" t="s">
        <v>214</v>
      </c>
      <c r="H4865" s="840">
        <v>1.04255355458909</v>
      </c>
      <c r="I4865" s="840">
        <v>1.04381061611556</v>
      </c>
      <c r="J4865" s="86">
        <v>11032.416666666701</v>
      </c>
      <c r="K4865" s="44">
        <v>11501.885211541199</v>
      </c>
      <c r="L4865" s="45">
        <v>10821.746032855001</v>
      </c>
      <c r="M4865" s="46">
        <v>0.980904398358319</v>
      </c>
      <c r="N4865" s="139">
        <v>11515.7536380769</v>
      </c>
      <c r="O4865" s="45">
        <v>10696.3549050415</v>
      </c>
      <c r="P4865" s="99">
        <v>0.96953869929146597</v>
      </c>
      <c r="Q4865" s="86">
        <v>11025.1011609538</v>
      </c>
      <c r="R4865" s="44">
        <v>11494.2584050566</v>
      </c>
      <c r="S4865" s="45">
        <v>10815.123448549901</v>
      </c>
      <c r="T4865" s="140">
        <v>0.98095457725617197</v>
      </c>
      <c r="U4865" s="44">
        <v>11508.1176355515</v>
      </c>
      <c r="V4865" s="45">
        <v>10689.7307813019</v>
      </c>
      <c r="W4865" s="99">
        <v>0.96958119705607204</v>
      </c>
      <c r="X4865" s="86">
        <v>11019.0292945314</v>
      </c>
      <c r="Y4865" s="44">
        <v>11487.928159135001</v>
      </c>
      <c r="Z4865" s="45">
        <v>10809.696547912101</v>
      </c>
      <c r="AA4865" s="46">
        <v>0.98100261456576898</v>
      </c>
      <c r="AB4865" s="139">
        <v>11501.779756920199</v>
      </c>
      <c r="AC4865" s="45">
        <v>10684.299617148899</v>
      </c>
      <c r="AD4865" s="99">
        <v>0.96962258031670101</v>
      </c>
      <c r="AE4865" s="142">
        <v>11025.590292094599</v>
      </c>
      <c r="AF4865" s="44">
        <v>11494.7683504662</v>
      </c>
      <c r="AG4865" s="45">
        <v>10816.518260291101</v>
      </c>
      <c r="AH4865" s="140">
        <v>0.981037565675423</v>
      </c>
      <c r="AI4865" s="44">
        <v>11508.628195829</v>
      </c>
      <c r="AJ4865" s="45">
        <v>10690.9967076011</v>
      </c>
      <c r="AK4865" s="46">
        <v>0.96965300037192803</v>
      </c>
    </row>
    <row r="4866" spans="1:37" x14ac:dyDescent="0.2">
      <c r="A4866" s="35" t="s">
        <v>2374</v>
      </c>
      <c r="B4866" s="35" t="s">
        <v>8623</v>
      </c>
      <c r="C4866" s="85" t="s">
        <v>956</v>
      </c>
      <c r="D4866" s="85" t="s">
        <v>956</v>
      </c>
      <c r="E4866" s="85" t="s">
        <v>12898</v>
      </c>
      <c r="F4866" s="85" t="s">
        <v>214</v>
      </c>
      <c r="G4866" s="85" t="s">
        <v>214</v>
      </c>
      <c r="H4866" s="840">
        <v>1.04255355458909</v>
      </c>
      <c r="I4866" s="840">
        <v>1.04381061611556</v>
      </c>
      <c r="J4866" s="86">
        <v>5565.75</v>
      </c>
      <c r="K4866" s="44">
        <v>5802.5924464542104</v>
      </c>
      <c r="L4866" s="45">
        <v>5459.4686551628101</v>
      </c>
      <c r="M4866" s="46">
        <v>0.980904398358319</v>
      </c>
      <c r="N4866" s="139">
        <v>5809.5889366451802</v>
      </c>
      <c r="O4866" s="45">
        <v>5396.2100155814796</v>
      </c>
      <c r="P4866" s="99">
        <v>0.96953869929146697</v>
      </c>
      <c r="Q4866" s="86">
        <v>5555.4013548042103</v>
      </c>
      <c r="R4866" s="44">
        <v>5791.8034296201604</v>
      </c>
      <c r="S4866" s="45">
        <v>5449.59638749032</v>
      </c>
      <c r="T4866" s="140">
        <v>0.98095457725617197</v>
      </c>
      <c r="U4866" s="44">
        <v>5798.7869109273997</v>
      </c>
      <c r="V4866" s="45">
        <v>5386.4126957179897</v>
      </c>
      <c r="W4866" s="99">
        <v>0.96958119705607204</v>
      </c>
      <c r="X4866" s="86">
        <v>5547.0327688342404</v>
      </c>
      <c r="Y4866" s="44">
        <v>5783.0787305702897</v>
      </c>
      <c r="Z4866" s="45">
        <v>5441.6536493083904</v>
      </c>
      <c r="AA4866" s="46">
        <v>0.98100261456576898</v>
      </c>
      <c r="AB4866" s="139">
        <v>5790.0516920500704</v>
      </c>
      <c r="AC4866" s="45">
        <v>5378.5282264183597</v>
      </c>
      <c r="AD4866" s="99">
        <v>0.96962258031670101</v>
      </c>
      <c r="AE4866" s="142">
        <v>5541.3618161508302</v>
      </c>
      <c r="AF4866" s="44">
        <v>5777.1664586922798</v>
      </c>
      <c r="AG4866" s="45">
        <v>5436.2841066433502</v>
      </c>
      <c r="AH4866" s="140">
        <v>0.981037565675423</v>
      </c>
      <c r="AI4866" s="44">
        <v>5784.1322914356297</v>
      </c>
      <c r="AJ4866" s="45">
        <v>5373.1981111770801</v>
      </c>
      <c r="AK4866" s="46">
        <v>0.96965300037192803</v>
      </c>
    </row>
    <row r="4867" spans="1:37" x14ac:dyDescent="0.2">
      <c r="A4867" s="35" t="s">
        <v>2373</v>
      </c>
      <c r="B4867" s="35" t="s">
        <v>13157</v>
      </c>
      <c r="C4867" s="85" t="s">
        <v>956</v>
      </c>
      <c r="D4867" s="85" t="s">
        <v>956</v>
      </c>
      <c r="E4867" s="85" t="s">
        <v>12898</v>
      </c>
      <c r="F4867" s="85" t="s">
        <v>214</v>
      </c>
      <c r="G4867" s="85" t="s">
        <v>214</v>
      </c>
      <c r="H4867" s="840">
        <v>1.04255355458909</v>
      </c>
      <c r="I4867" s="840">
        <v>1.04381061611556</v>
      </c>
      <c r="J4867" s="86">
        <v>5562.6666666666697</v>
      </c>
      <c r="K4867" s="44">
        <v>5799.3779063275597</v>
      </c>
      <c r="L4867" s="45">
        <v>5456.4441999345399</v>
      </c>
      <c r="M4867" s="46">
        <v>0.980904398358319</v>
      </c>
      <c r="N4867" s="139">
        <v>5806.3705205788201</v>
      </c>
      <c r="O4867" s="45">
        <v>5393.2206045920002</v>
      </c>
      <c r="P4867" s="99">
        <v>0.96953869929146597</v>
      </c>
      <c r="Q4867" s="86">
        <v>5558.1167434119998</v>
      </c>
      <c r="R4867" s="44">
        <v>5794.6343676652996</v>
      </c>
      <c r="S4867" s="45">
        <v>5452.2600603741603</v>
      </c>
      <c r="T4867" s="140">
        <v>0.98095457725617197</v>
      </c>
      <c r="U4867" s="44">
        <v>5801.6212623830797</v>
      </c>
      <c r="V4867" s="45">
        <v>5389.0454854547997</v>
      </c>
      <c r="W4867" s="99">
        <v>0.96958119705607204</v>
      </c>
      <c r="X4867" s="86">
        <v>5553.6633558772801</v>
      </c>
      <c r="Y4867" s="44">
        <v>5789.9914726610104</v>
      </c>
      <c r="Z4867" s="45">
        <v>5448.1582725337203</v>
      </c>
      <c r="AA4867" s="46">
        <v>0.98100261456576898</v>
      </c>
      <c r="AB4867" s="139">
        <v>5796.97276919667</v>
      </c>
      <c r="AC4867" s="45">
        <v>5384.9573933360398</v>
      </c>
      <c r="AD4867" s="99">
        <v>0.96962258031670101</v>
      </c>
      <c r="AE4867" s="142">
        <v>5551.9738971569504</v>
      </c>
      <c r="AF4867" s="44">
        <v>5788.2301214667996</v>
      </c>
      <c r="AG4867" s="45">
        <v>5446.6949567603397</v>
      </c>
      <c r="AH4867" s="140">
        <v>0.981037565675423</v>
      </c>
      <c r="AI4867" s="44">
        <v>5795.2092942488998</v>
      </c>
      <c r="AJ4867" s="45">
        <v>5383.4881473648602</v>
      </c>
      <c r="AK4867" s="46">
        <v>0.96965300037192803</v>
      </c>
    </row>
    <row r="4868" spans="1:37" x14ac:dyDescent="0.2">
      <c r="A4868" s="35" t="s">
        <v>2372</v>
      </c>
      <c r="B4868" s="35" t="s">
        <v>8622</v>
      </c>
      <c r="C4868" s="85" t="s">
        <v>956</v>
      </c>
      <c r="D4868" s="85" t="s">
        <v>956</v>
      </c>
      <c r="E4868" s="85" t="s">
        <v>12898</v>
      </c>
      <c r="F4868" s="85" t="s">
        <v>214</v>
      </c>
      <c r="G4868" s="85" t="s">
        <v>214</v>
      </c>
      <c r="H4868" s="840">
        <v>1.04255355458909</v>
      </c>
      <c r="I4868" s="840">
        <v>1.04381061611556</v>
      </c>
      <c r="J4868" s="86">
        <v>2438.6666666666702</v>
      </c>
      <c r="K4868" s="44">
        <v>2542.4406017912502</v>
      </c>
      <c r="L4868" s="45">
        <v>2392.0988594631499</v>
      </c>
      <c r="M4868" s="46">
        <v>0.980904398358319</v>
      </c>
      <c r="N4868" s="139">
        <v>2545.5061558338102</v>
      </c>
      <c r="O4868" s="45">
        <v>2364.38170800546</v>
      </c>
      <c r="P4868" s="99">
        <v>0.96953869929146597</v>
      </c>
      <c r="Q4868" s="86">
        <v>2434.9902102912602</v>
      </c>
      <c r="R4868" s="44">
        <v>2538.60769912878</v>
      </c>
      <c r="S4868" s="45">
        <v>2388.6147923591798</v>
      </c>
      <c r="T4868" s="140">
        <v>0.98095457725617197</v>
      </c>
      <c r="U4868" s="44">
        <v>2541.6686316394798</v>
      </c>
      <c r="V4868" s="45">
        <v>2360.9207229140202</v>
      </c>
      <c r="W4868" s="99">
        <v>0.96958119705607204</v>
      </c>
      <c r="X4868" s="86">
        <v>2431.45577032236</v>
      </c>
      <c r="Y4868" s="44">
        <v>2534.92285617572</v>
      </c>
      <c r="Z4868" s="45">
        <v>2385.2644678872598</v>
      </c>
      <c r="AA4868" s="46">
        <v>0.98100261456576898</v>
      </c>
      <c r="AB4868" s="139">
        <v>2537.9793456779098</v>
      </c>
      <c r="AC4868" s="45">
        <v>2357.5944179459002</v>
      </c>
      <c r="AD4868" s="99">
        <v>0.96962258031670101</v>
      </c>
      <c r="AE4868" s="142">
        <v>2432.1947122779702</v>
      </c>
      <c r="AF4868" s="44">
        <v>2535.6932427381798</v>
      </c>
      <c r="AG4868" s="45">
        <v>2386.07437978181</v>
      </c>
      <c r="AH4868" s="140">
        <v>0.981037565675423</v>
      </c>
      <c r="AI4868" s="44">
        <v>2538.7506611358699</v>
      </c>
      <c r="AJ4868" s="45">
        <v>2358.3849002490701</v>
      </c>
      <c r="AK4868" s="46">
        <v>0.96965300037192803</v>
      </c>
    </row>
    <row r="4869" spans="1:37" x14ac:dyDescent="0.2">
      <c r="A4869" s="35" t="s">
        <v>2371</v>
      </c>
      <c r="B4869" s="35" t="s">
        <v>13158</v>
      </c>
      <c r="C4869" s="85" t="s">
        <v>956</v>
      </c>
      <c r="D4869" s="85" t="s">
        <v>956</v>
      </c>
      <c r="E4869" s="85" t="s">
        <v>12898</v>
      </c>
      <c r="F4869" s="85" t="s">
        <v>214</v>
      </c>
      <c r="G4869" s="85" t="s">
        <v>214</v>
      </c>
      <c r="H4869" s="840">
        <v>1.04255355458909</v>
      </c>
      <c r="I4869" s="840">
        <v>1.04381061611556</v>
      </c>
      <c r="J4869" s="86">
        <v>7206.25</v>
      </c>
      <c r="K4869" s="44">
        <v>7512.9015527576103</v>
      </c>
      <c r="L4869" s="45">
        <v>7068.64232066964</v>
      </c>
      <c r="M4869" s="46">
        <v>0.980904398358319</v>
      </c>
      <c r="N4869" s="139">
        <v>7521.9602523827498</v>
      </c>
      <c r="O4869" s="45">
        <v>6986.7382517691303</v>
      </c>
      <c r="P4869" s="99">
        <v>0.96953869929146597</v>
      </c>
      <c r="Q4869" s="86">
        <v>7200.7205864106299</v>
      </c>
      <c r="R4869" s="44">
        <v>7507.1368429652202</v>
      </c>
      <c r="S4869" s="45">
        <v>7063.5798187822502</v>
      </c>
      <c r="T4869" s="140">
        <v>0.98095457725617197</v>
      </c>
      <c r="U4869" s="44">
        <v>7516.1885917772797</v>
      </c>
      <c r="V4869" s="45">
        <v>6981.6832858383304</v>
      </c>
      <c r="W4869" s="99">
        <v>0.96958119705607304</v>
      </c>
      <c r="X4869" s="86">
        <v>7195.3993722310097</v>
      </c>
      <c r="Y4869" s="44">
        <v>7501.5891922075198</v>
      </c>
      <c r="Z4869" s="45">
        <v>7058.7055970035099</v>
      </c>
      <c r="AA4869" s="46">
        <v>0.98100261456576898</v>
      </c>
      <c r="AB4869" s="139">
        <v>7510.6342519259597</v>
      </c>
      <c r="AC4869" s="45">
        <v>6976.8217057118</v>
      </c>
      <c r="AD4869" s="99">
        <v>0.96962258031670101</v>
      </c>
      <c r="AE4869" s="142">
        <v>7193.70677999288</v>
      </c>
      <c r="AF4869" s="44">
        <v>7499.82457415319</v>
      </c>
      <c r="AG4869" s="45">
        <v>7057.296587627</v>
      </c>
      <c r="AH4869" s="140">
        <v>0.981037565675423</v>
      </c>
      <c r="AI4869" s="44">
        <v>7508.86750617905</v>
      </c>
      <c r="AJ4869" s="45">
        <v>6975.3993630159803</v>
      </c>
      <c r="AK4869" s="46">
        <v>0.96965300037192803</v>
      </c>
    </row>
    <row r="4870" spans="1:37" x14ac:dyDescent="0.2">
      <c r="A4870" s="35" t="s">
        <v>2370</v>
      </c>
      <c r="B4870" s="35" t="s">
        <v>8621</v>
      </c>
      <c r="C4870" s="85" t="s">
        <v>956</v>
      </c>
      <c r="D4870" s="85" t="s">
        <v>956</v>
      </c>
      <c r="E4870" s="85" t="s">
        <v>12898</v>
      </c>
      <c r="F4870" s="85" t="s">
        <v>214</v>
      </c>
      <c r="G4870" s="85" t="s">
        <v>214</v>
      </c>
      <c r="H4870" s="840">
        <v>1.04255355458909</v>
      </c>
      <c r="I4870" s="840">
        <v>1.04381061611556</v>
      </c>
      <c r="J4870" s="86">
        <v>6358.6666666666697</v>
      </c>
      <c r="K4870" s="44">
        <v>6629.2505357804703</v>
      </c>
      <c r="L4870" s="45">
        <v>6237.2441010277698</v>
      </c>
      <c r="M4870" s="46">
        <v>0.980904398358319</v>
      </c>
      <c r="N4870" s="139">
        <v>6637.2437710068098</v>
      </c>
      <c r="O4870" s="45">
        <v>6164.9734092279996</v>
      </c>
      <c r="P4870" s="99">
        <v>0.96953869929146597</v>
      </c>
      <c r="Q4870" s="86">
        <v>6343.8406062552203</v>
      </c>
      <c r="R4870" s="44">
        <v>6613.7935737979697</v>
      </c>
      <c r="S4870" s="45">
        <v>6223.0194800896297</v>
      </c>
      <c r="T4870" s="140">
        <v>0.98095457725617197</v>
      </c>
      <c r="U4870" s="44">
        <v>6621.76817175417</v>
      </c>
      <c r="V4870" s="45">
        <v>6150.8685689458598</v>
      </c>
      <c r="W4870" s="99">
        <v>0.96958119705607204</v>
      </c>
      <c r="X4870" s="86">
        <v>6331.3628926438896</v>
      </c>
      <c r="Y4870" s="44">
        <v>6600.7848891193298</v>
      </c>
      <c r="Z4870" s="45">
        <v>6211.0835514483497</v>
      </c>
      <c r="AA4870" s="46">
        <v>0.98100261456576898</v>
      </c>
      <c r="AB4870" s="139">
        <v>6608.7438018218099</v>
      </c>
      <c r="AC4870" s="45">
        <v>6139.0324248867801</v>
      </c>
      <c r="AD4870" s="99">
        <v>0.96962258031670101</v>
      </c>
      <c r="AE4870" s="142">
        <v>6321.9596283144701</v>
      </c>
      <c r="AF4870" s="44">
        <v>6590.9814824679497</v>
      </c>
      <c r="AG4870" s="45">
        <v>6202.07988405992</v>
      </c>
      <c r="AH4870" s="140">
        <v>0.981037565675423</v>
      </c>
      <c r="AI4870" s="44">
        <v>6598.9285746886198</v>
      </c>
      <c r="AJ4870" s="45">
        <v>6130.1071218253201</v>
      </c>
      <c r="AK4870" s="46">
        <v>0.96965300037192803</v>
      </c>
    </row>
    <row r="4871" spans="1:37" x14ac:dyDescent="0.2">
      <c r="A4871" s="35" t="s">
        <v>2369</v>
      </c>
      <c r="B4871" s="35" t="s">
        <v>8620</v>
      </c>
      <c r="C4871" s="85" t="s">
        <v>956</v>
      </c>
      <c r="D4871" s="85" t="s">
        <v>956</v>
      </c>
      <c r="E4871" s="85" t="s">
        <v>12898</v>
      </c>
      <c r="F4871" s="85" t="s">
        <v>214</v>
      </c>
      <c r="G4871" s="85" t="s">
        <v>214</v>
      </c>
      <c r="H4871" s="840">
        <v>1.04255355458909</v>
      </c>
      <c r="I4871" s="840">
        <v>1.04381061611556</v>
      </c>
      <c r="J4871" s="86">
        <v>5176.5833333333303</v>
      </c>
      <c r="K4871" s="44">
        <v>5396.86535479329</v>
      </c>
      <c r="L4871" s="45">
        <v>5077.7333601350401</v>
      </c>
      <c r="M4871" s="46">
        <v>0.980904398358319</v>
      </c>
      <c r="N4871" s="139">
        <v>5403.3726385402097</v>
      </c>
      <c r="O4871" s="45">
        <v>5018.8978717738801</v>
      </c>
      <c r="P4871" s="99">
        <v>0.96953869929146697</v>
      </c>
      <c r="Q4871" s="86">
        <v>5170.04432411368</v>
      </c>
      <c r="R4871" s="44">
        <v>5390.0480874878504</v>
      </c>
      <c r="S4871" s="45">
        <v>5071.5786443566103</v>
      </c>
      <c r="T4871" s="140">
        <v>0.98095457725617197</v>
      </c>
      <c r="U4871" s="44">
        <v>5396.5471512978602</v>
      </c>
      <c r="V4871" s="45">
        <v>5012.7777646070999</v>
      </c>
      <c r="W4871" s="99">
        <v>0.96958119705607304</v>
      </c>
      <c r="X4871" s="86">
        <v>5166.7378602901599</v>
      </c>
      <c r="Y4871" s="44">
        <v>5386.6009218755198</v>
      </c>
      <c r="Z4871" s="45">
        <v>5068.5833497206004</v>
      </c>
      <c r="AA4871" s="46">
        <v>0.98100261456576898</v>
      </c>
      <c r="AB4871" s="139">
        <v>5393.0958292570604</v>
      </c>
      <c r="AC4871" s="45">
        <v>5009.7856959145402</v>
      </c>
      <c r="AD4871" s="99">
        <v>0.96962258031670101</v>
      </c>
      <c r="AE4871" s="142">
        <v>5165.0633283257002</v>
      </c>
      <c r="AF4871" s="44">
        <v>5384.8551326237002</v>
      </c>
      <c r="AG4871" s="45">
        <v>5067.1211541800403</v>
      </c>
      <c r="AH4871" s="140">
        <v>0.981037565675423</v>
      </c>
      <c r="AI4871" s="44">
        <v>5391.3479350155303</v>
      </c>
      <c r="AJ4871" s="45">
        <v>5008.3191534220296</v>
      </c>
      <c r="AK4871" s="46">
        <v>0.96965300037192803</v>
      </c>
    </row>
    <row r="4872" spans="1:37" x14ac:dyDescent="0.2">
      <c r="A4872" s="35" t="s">
        <v>2368</v>
      </c>
      <c r="B4872" s="35" t="s">
        <v>8619</v>
      </c>
      <c r="C4872" s="85" t="s">
        <v>956</v>
      </c>
      <c r="D4872" s="85" t="s">
        <v>956</v>
      </c>
      <c r="E4872" s="85" t="s">
        <v>12898</v>
      </c>
      <c r="F4872" s="85" t="s">
        <v>214</v>
      </c>
      <c r="G4872" s="85" t="s">
        <v>214</v>
      </c>
      <c r="H4872" s="840">
        <v>1.04255355458909</v>
      </c>
      <c r="I4872" s="840">
        <v>1.04381061611556</v>
      </c>
      <c r="J4872" s="86">
        <v>5457.6666666666697</v>
      </c>
      <c r="K4872" s="44">
        <v>5689.9097830957098</v>
      </c>
      <c r="L4872" s="45">
        <v>5353.4492381069203</v>
      </c>
      <c r="M4872" s="46">
        <v>0.980904398358319</v>
      </c>
      <c r="N4872" s="139">
        <v>5696.7704058866902</v>
      </c>
      <c r="O4872" s="45">
        <v>5291.4190411663903</v>
      </c>
      <c r="P4872" s="99">
        <v>0.96953869929146697</v>
      </c>
      <c r="Q4872" s="86">
        <v>5450.6488522752597</v>
      </c>
      <c r="R4872" s="44">
        <v>5682.5933357565</v>
      </c>
      <c r="S4872" s="45">
        <v>5346.8389406555098</v>
      </c>
      <c r="T4872" s="140">
        <v>0.98095457725617197</v>
      </c>
      <c r="U4872" s="44">
        <v>5689.4451367230104</v>
      </c>
      <c r="V4872" s="45">
        <v>5284.8466389213499</v>
      </c>
      <c r="W4872" s="99">
        <v>0.96958119705607204</v>
      </c>
      <c r="X4872" s="86">
        <v>5444.62928409494</v>
      </c>
      <c r="Y4872" s="44">
        <v>5676.3176135530202</v>
      </c>
      <c r="Z4872" s="45">
        <v>5341.19556303849</v>
      </c>
      <c r="AA4872" s="46">
        <v>0.98100261456576898</v>
      </c>
      <c r="AB4872" s="139">
        <v>5683.1618475519599</v>
      </c>
      <c r="AC4872" s="45">
        <v>5279.2354953120102</v>
      </c>
      <c r="AD4872" s="99">
        <v>0.96962258031670101</v>
      </c>
      <c r="AE4872" s="142">
        <v>5441.8334522229698</v>
      </c>
      <c r="AF4872" s="44">
        <v>5673.4028090968604</v>
      </c>
      <c r="AG4872" s="45">
        <v>5338.6430427799096</v>
      </c>
      <c r="AH4872" s="140">
        <v>0.981037565675423</v>
      </c>
      <c r="AI4872" s="44">
        <v>5680.24352856313</v>
      </c>
      <c r="AJ4872" s="45">
        <v>5276.6901344723301</v>
      </c>
      <c r="AK4872" s="46">
        <v>0.96965300037192803</v>
      </c>
    </row>
    <row r="4873" spans="1:37" x14ac:dyDescent="0.2">
      <c r="A4873" s="35" t="s">
        <v>2367</v>
      </c>
      <c r="B4873" s="35" t="s">
        <v>8618</v>
      </c>
      <c r="C4873" s="85" t="s">
        <v>956</v>
      </c>
      <c r="D4873" s="85" t="s">
        <v>956</v>
      </c>
      <c r="E4873" s="85" t="s">
        <v>12898</v>
      </c>
      <c r="F4873" s="85" t="s">
        <v>214</v>
      </c>
      <c r="G4873" s="85" t="s">
        <v>214</v>
      </c>
      <c r="H4873" s="840">
        <v>1.04255355458909</v>
      </c>
      <c r="I4873" s="840">
        <v>1.04381061611556</v>
      </c>
      <c r="J4873" s="86">
        <v>5613.4166666666697</v>
      </c>
      <c r="K4873" s="44">
        <v>5852.2874992229599</v>
      </c>
      <c r="L4873" s="45">
        <v>5506.2250981512298</v>
      </c>
      <c r="M4873" s="46">
        <v>0.980904398358319</v>
      </c>
      <c r="N4873" s="139">
        <v>5859.3439093466905</v>
      </c>
      <c r="O4873" s="45">
        <v>5442.4246935810397</v>
      </c>
      <c r="P4873" s="99">
        <v>0.96953869929146697</v>
      </c>
      <c r="Q4873" s="86">
        <v>5604.5844600191203</v>
      </c>
      <c r="R4873" s="44">
        <v>5843.0794507876899</v>
      </c>
      <c r="S4873" s="45">
        <v>5497.84277967456</v>
      </c>
      <c r="T4873" s="140">
        <v>0.98095457725617197</v>
      </c>
      <c r="U4873" s="44">
        <v>5850.1247582842498</v>
      </c>
      <c r="V4873" s="45">
        <v>5434.0997097472</v>
      </c>
      <c r="W4873" s="99">
        <v>0.96958119705607204</v>
      </c>
      <c r="X4873" s="86">
        <v>5595.9651061676404</v>
      </c>
      <c r="Y4873" s="44">
        <v>5834.0933127915696</v>
      </c>
      <c r="Z4873" s="45">
        <v>5489.6564001692695</v>
      </c>
      <c r="AA4873" s="46">
        <v>0.98100261456576898</v>
      </c>
      <c r="AB4873" s="139">
        <v>5841.12778523002</v>
      </c>
      <c r="AC4873" s="45">
        <v>5425.9741256044899</v>
      </c>
      <c r="AD4873" s="99">
        <v>0.96962258031670101</v>
      </c>
      <c r="AE4873" s="142">
        <v>5588.3516190259797</v>
      </c>
      <c r="AF4873" s="44">
        <v>5826.1558447092102</v>
      </c>
      <c r="AG4873" s="45">
        <v>5482.38286846755</v>
      </c>
      <c r="AH4873" s="140">
        <v>0.981037565675423</v>
      </c>
      <c r="AI4873" s="44">
        <v>5833.1807465258898</v>
      </c>
      <c r="AJ4873" s="45">
        <v>5418.7619145218596</v>
      </c>
      <c r="AK4873" s="46">
        <v>0.96965300037192803</v>
      </c>
    </row>
    <row r="4874" spans="1:37" x14ac:dyDescent="0.2">
      <c r="A4874" s="35" t="s">
        <v>2366</v>
      </c>
      <c r="B4874" s="35" t="s">
        <v>8617</v>
      </c>
      <c r="C4874" s="85" t="s">
        <v>956</v>
      </c>
      <c r="D4874" s="85" t="s">
        <v>956</v>
      </c>
      <c r="E4874" s="85" t="s">
        <v>12898</v>
      </c>
      <c r="F4874" s="85" t="s">
        <v>214</v>
      </c>
      <c r="G4874" s="85" t="s">
        <v>214</v>
      </c>
      <c r="H4874" s="840">
        <v>1.04255355458909</v>
      </c>
      <c r="I4874" s="840">
        <v>1.04381061611556</v>
      </c>
      <c r="J4874" s="86">
        <v>3136.75</v>
      </c>
      <c r="K4874" s="44">
        <v>3270.2298623573201</v>
      </c>
      <c r="L4874" s="45">
        <v>3076.8518715504601</v>
      </c>
      <c r="M4874" s="46">
        <v>0.980904398358319</v>
      </c>
      <c r="N4874" s="139">
        <v>3274.1729501004802</v>
      </c>
      <c r="O4874" s="45">
        <v>3041.2005150025102</v>
      </c>
      <c r="P4874" s="99">
        <v>0.96953869929146697</v>
      </c>
      <c r="Q4874" s="86">
        <v>3131.6276130301198</v>
      </c>
      <c r="R4874" s="44">
        <v>3264.8894996138902</v>
      </c>
      <c r="S4874" s="45">
        <v>3071.9844412637199</v>
      </c>
      <c r="T4874" s="140">
        <v>0.98095457725617197</v>
      </c>
      <c r="U4874" s="44">
        <v>3268.82614820147</v>
      </c>
      <c r="V4874" s="45">
        <v>3036.3672497756002</v>
      </c>
      <c r="W4874" s="99">
        <v>0.96958119705607204</v>
      </c>
      <c r="X4874" s="86">
        <v>3127.7655333287798</v>
      </c>
      <c r="Y4874" s="44">
        <v>3260.8630746931499</v>
      </c>
      <c r="Z4874" s="45">
        <v>3068.3461659442301</v>
      </c>
      <c r="AA4874" s="46">
        <v>0.98100261456576898</v>
      </c>
      <c r="AB4874" s="139">
        <v>3264.7948684089301</v>
      </c>
      <c r="AC4874" s="45">
        <v>3032.7520870518902</v>
      </c>
      <c r="AD4874" s="99">
        <v>0.96962258031670101</v>
      </c>
      <c r="AE4874" s="142">
        <v>3125.2542917843898</v>
      </c>
      <c r="AF4874" s="44">
        <v>3258.2449708946101</v>
      </c>
      <c r="AG4874" s="45">
        <v>3065.9918625288201</v>
      </c>
      <c r="AH4874" s="140">
        <v>0.981037565675423</v>
      </c>
      <c r="AI4874" s="44">
        <v>3262.1736078252602</v>
      </c>
      <c r="AJ4874" s="45">
        <v>3030.4122009539801</v>
      </c>
      <c r="AK4874" s="46">
        <v>0.96965300037192803</v>
      </c>
    </row>
    <row r="4875" spans="1:37" x14ac:dyDescent="0.2">
      <c r="A4875" s="35" t="s">
        <v>2365</v>
      </c>
      <c r="B4875" s="35" t="s">
        <v>8616</v>
      </c>
      <c r="C4875" s="85" t="s">
        <v>956</v>
      </c>
      <c r="D4875" s="85" t="s">
        <v>956</v>
      </c>
      <c r="E4875" s="85" t="s">
        <v>12898</v>
      </c>
      <c r="F4875" s="85" t="s">
        <v>214</v>
      </c>
      <c r="G4875" s="85" t="s">
        <v>214</v>
      </c>
      <c r="H4875" s="840">
        <v>1.04255355458909</v>
      </c>
      <c r="I4875" s="840">
        <v>1.04381061611556</v>
      </c>
      <c r="J4875" s="86">
        <v>2775.5833333333298</v>
      </c>
      <c r="K4875" s="44">
        <v>2893.6942702248898</v>
      </c>
      <c r="L4875" s="45">
        <v>2722.5818996767098</v>
      </c>
      <c r="M4875" s="46">
        <v>0.980904398358319</v>
      </c>
      <c r="N4875" s="139">
        <v>2897.1833492467499</v>
      </c>
      <c r="O4875" s="45">
        <v>2691.0354547750699</v>
      </c>
      <c r="P4875" s="99">
        <v>0.96953869929146597</v>
      </c>
      <c r="Q4875" s="86">
        <v>2776.0423454500301</v>
      </c>
      <c r="R4875" s="44">
        <v>2894.17281493875</v>
      </c>
      <c r="S4875" s="45">
        <v>2723.1714454261601</v>
      </c>
      <c r="T4875" s="140">
        <v>0.98095457725617197</v>
      </c>
      <c r="U4875" s="44">
        <v>2897.66247096708</v>
      </c>
      <c r="V4875" s="45">
        <v>2691.5984603797801</v>
      </c>
      <c r="W4875" s="99">
        <v>0.96958119705607204</v>
      </c>
      <c r="X4875" s="86">
        <v>2777.9198301668198</v>
      </c>
      <c r="Y4875" s="44">
        <v>2896.1301933039299</v>
      </c>
      <c r="Z4875" s="45">
        <v>2725.1466164477501</v>
      </c>
      <c r="AA4875" s="46">
        <v>0.98100261456576898</v>
      </c>
      <c r="AB4875" s="139">
        <v>2899.62220944606</v>
      </c>
      <c r="AC4875" s="45">
        <v>2693.5337936392898</v>
      </c>
      <c r="AD4875" s="99">
        <v>0.96962258031670101</v>
      </c>
      <c r="AE4875" s="142">
        <v>2780.5757535441599</v>
      </c>
      <c r="AF4875" s="44">
        <v>2898.8991356616998</v>
      </c>
      <c r="AG4875" s="45">
        <v>2727.8492684330699</v>
      </c>
      <c r="AH4875" s="140">
        <v>0.981037565675423</v>
      </c>
      <c r="AI4875" s="44">
        <v>2902.3944904629202</v>
      </c>
      <c r="AJ4875" s="45">
        <v>2696.1936221855299</v>
      </c>
      <c r="AK4875" s="46">
        <v>0.96965300037192803</v>
      </c>
    </row>
    <row r="4876" spans="1:37" x14ac:dyDescent="0.2">
      <c r="A4876" s="35" t="s">
        <v>2364</v>
      </c>
      <c r="B4876" s="35" t="s">
        <v>8615</v>
      </c>
      <c r="C4876" s="85" t="s">
        <v>956</v>
      </c>
      <c r="D4876" s="85" t="s">
        <v>956</v>
      </c>
      <c r="E4876" s="85" t="s">
        <v>12898</v>
      </c>
      <c r="F4876" s="85" t="s">
        <v>214</v>
      </c>
      <c r="G4876" s="85" t="s">
        <v>214</v>
      </c>
      <c r="H4876" s="840">
        <v>1.04255355458909</v>
      </c>
      <c r="I4876" s="840">
        <v>1.04381061611556</v>
      </c>
      <c r="J4876" s="86">
        <v>4136.6666666666697</v>
      </c>
      <c r="K4876" s="44">
        <v>4312.6965374835199</v>
      </c>
      <c r="L4876" s="45">
        <v>4057.6745278755802</v>
      </c>
      <c r="M4876" s="46">
        <v>0.980904398358319</v>
      </c>
      <c r="N4876" s="139">
        <v>4317.8965819980303</v>
      </c>
      <c r="O4876" s="45">
        <v>4010.6584194023699</v>
      </c>
      <c r="P4876" s="99">
        <v>0.96953869929146697</v>
      </c>
      <c r="Q4876" s="86">
        <v>4130.8400374368903</v>
      </c>
      <c r="R4876" s="44">
        <v>4306.6219644687499</v>
      </c>
      <c r="S4876" s="45">
        <v>4052.1664426367802</v>
      </c>
      <c r="T4876" s="140">
        <v>0.98095457725617197</v>
      </c>
      <c r="U4876" s="44">
        <v>4311.8146845518304</v>
      </c>
      <c r="V4876" s="45">
        <v>4005.18482834522</v>
      </c>
      <c r="W4876" s="99">
        <v>0.96958119705607304</v>
      </c>
      <c r="X4876" s="86">
        <v>4125.0568018130898</v>
      </c>
      <c r="Y4876" s="44">
        <v>4300.5926316121204</v>
      </c>
      <c r="Z4876" s="45">
        <v>4046.69150781095</v>
      </c>
      <c r="AA4876" s="46">
        <v>0.98100261456576898</v>
      </c>
      <c r="AB4876" s="139">
        <v>4305.7780818122001</v>
      </c>
      <c r="AC4876" s="45">
        <v>3999.7482201269599</v>
      </c>
      <c r="AD4876" s="99">
        <v>0.96962258031670101</v>
      </c>
      <c r="AE4876" s="142">
        <v>4124.2958996976004</v>
      </c>
      <c r="AF4876" s="44">
        <v>4299.79935040693</v>
      </c>
      <c r="AG4876" s="45">
        <v>4046.0892095644599</v>
      </c>
      <c r="AH4876" s="140">
        <v>0.981037565675423</v>
      </c>
      <c r="AI4876" s="44">
        <v>4304.9838441062302</v>
      </c>
      <c r="AJ4876" s="45">
        <v>3999.1358935634198</v>
      </c>
      <c r="AK4876" s="46">
        <v>0.96965300037192803</v>
      </c>
    </row>
    <row r="4877" spans="1:37" x14ac:dyDescent="0.2">
      <c r="A4877" s="35" t="s">
        <v>2363</v>
      </c>
      <c r="B4877" s="35" t="s">
        <v>8614</v>
      </c>
      <c r="C4877" s="85" t="s">
        <v>956</v>
      </c>
      <c r="D4877" s="85" t="s">
        <v>956</v>
      </c>
      <c r="E4877" s="85" t="s">
        <v>12898</v>
      </c>
      <c r="F4877" s="85" t="s">
        <v>214</v>
      </c>
      <c r="G4877" s="85" t="s">
        <v>214</v>
      </c>
      <c r="H4877" s="840">
        <v>1.04255355458909</v>
      </c>
      <c r="I4877" s="840">
        <v>1.04381061611556</v>
      </c>
      <c r="J4877" s="86">
        <v>7374.75</v>
      </c>
      <c r="K4877" s="44">
        <v>7688.5718267058701</v>
      </c>
      <c r="L4877" s="45">
        <v>7233.9247117930099</v>
      </c>
      <c r="M4877" s="46">
        <v>0.980904398358319</v>
      </c>
      <c r="N4877" s="139">
        <v>7697.8423411982203</v>
      </c>
      <c r="O4877" s="45">
        <v>7150.1055225997397</v>
      </c>
      <c r="P4877" s="99">
        <v>0.96953869929146697</v>
      </c>
      <c r="Q4877" s="86">
        <v>7362.3382643048899</v>
      </c>
      <c r="R4877" s="44">
        <v>7675.6319275383203</v>
      </c>
      <c r="S4877" s="45">
        <v>7222.1194196781398</v>
      </c>
      <c r="T4877" s="140">
        <v>0.98095457725617197</v>
      </c>
      <c r="U4877" s="44">
        <v>7684.8868397152501</v>
      </c>
      <c r="V4877" s="45">
        <v>7138.3847474364702</v>
      </c>
      <c r="W4877" s="99">
        <v>0.96958119705607204</v>
      </c>
      <c r="X4877" s="86">
        <v>7351.36234227766</v>
      </c>
      <c r="Y4877" s="44">
        <v>7664.1889410139302</v>
      </c>
      <c r="Z4877" s="45">
        <v>7211.7056783947301</v>
      </c>
      <c r="AA4877" s="46">
        <v>0.98100261456576898</v>
      </c>
      <c r="AB4877" s="139">
        <v>7673.4300557815704</v>
      </c>
      <c r="AC4877" s="45">
        <v>7128.0469231623001</v>
      </c>
      <c r="AD4877" s="99">
        <v>0.96962258031670101</v>
      </c>
      <c r="AE4877" s="142">
        <v>7343.6428765383298</v>
      </c>
      <c r="AF4877" s="44">
        <v>7656.14098456786</v>
      </c>
      <c r="AG4877" s="45">
        <v>7204.3895307888197</v>
      </c>
      <c r="AH4877" s="140">
        <v>0.981037565675423</v>
      </c>
      <c r="AI4877" s="44">
        <v>7665.3723954921097</v>
      </c>
      <c r="AJ4877" s="45">
        <v>7120.7853488953197</v>
      </c>
      <c r="AK4877" s="46">
        <v>0.96965300037192803</v>
      </c>
    </row>
    <row r="4878" spans="1:37" x14ac:dyDescent="0.2">
      <c r="A4878" s="35" t="s">
        <v>2362</v>
      </c>
      <c r="B4878" s="35" t="s">
        <v>8613</v>
      </c>
      <c r="C4878" s="85" t="s">
        <v>956</v>
      </c>
      <c r="D4878" s="85" t="s">
        <v>956</v>
      </c>
      <c r="E4878" s="85" t="s">
        <v>12898</v>
      </c>
      <c r="F4878" s="85" t="s">
        <v>214</v>
      </c>
      <c r="G4878" s="85" t="s">
        <v>214</v>
      </c>
      <c r="H4878" s="840">
        <v>1.04255355458909</v>
      </c>
      <c r="I4878" s="840">
        <v>1.04381061611556</v>
      </c>
      <c r="J4878" s="86">
        <v>4232.5833333333303</v>
      </c>
      <c r="K4878" s="44">
        <v>4412.6947992611904</v>
      </c>
      <c r="L4878" s="45">
        <v>4151.7596080847798</v>
      </c>
      <c r="M4878" s="46">
        <v>0.980904398358319</v>
      </c>
      <c r="N4878" s="139">
        <v>4418.01541692712</v>
      </c>
      <c r="O4878" s="45">
        <v>4103.6533396427403</v>
      </c>
      <c r="P4878" s="99">
        <v>0.96953869929146697</v>
      </c>
      <c r="Q4878" s="86">
        <v>4225.2258630211099</v>
      </c>
      <c r="R4878" s="44">
        <v>4405.0242424343996</v>
      </c>
      <c r="S4878" s="45">
        <v>4144.7546502717096</v>
      </c>
      <c r="T4878" s="140">
        <v>0.98095457725617197</v>
      </c>
      <c r="U4878" s="44">
        <v>4410.3356113074597</v>
      </c>
      <c r="V4878" s="45">
        <v>4096.6995501002802</v>
      </c>
      <c r="W4878" s="99">
        <v>0.96958119705607204</v>
      </c>
      <c r="X4878" s="86">
        <v>4218.6652951179904</v>
      </c>
      <c r="Y4878" s="44">
        <v>4398.1844990468799</v>
      </c>
      <c r="Z4878" s="45">
        <v>4138.5216844886199</v>
      </c>
      <c r="AA4878" s="46">
        <v>0.98100261456576898</v>
      </c>
      <c r="AB4878" s="139">
        <v>4403.4876208824298</v>
      </c>
      <c r="AC4878" s="45">
        <v>4090.51312894482</v>
      </c>
      <c r="AD4878" s="99">
        <v>0.96962258031670101</v>
      </c>
      <c r="AE4878" s="142">
        <v>4215.4280389210298</v>
      </c>
      <c r="AF4878" s="44">
        <v>4394.8094860916199</v>
      </c>
      <c r="AG4878" s="45">
        <v>4135.4932615830103</v>
      </c>
      <c r="AH4878" s="140">
        <v>0.981037565675423</v>
      </c>
      <c r="AI4878" s="44">
        <v>4400.1085384969601</v>
      </c>
      <c r="AJ4878" s="45">
        <v>4087.5024457917302</v>
      </c>
      <c r="AK4878" s="46">
        <v>0.96965300037192803</v>
      </c>
    </row>
    <row r="4879" spans="1:37" x14ac:dyDescent="0.2">
      <c r="A4879" s="35" t="s">
        <v>2361</v>
      </c>
      <c r="B4879" s="35" t="s">
        <v>8612</v>
      </c>
      <c r="C4879" s="85" t="s">
        <v>956</v>
      </c>
      <c r="D4879" s="85" t="s">
        <v>956</v>
      </c>
      <c r="E4879" s="85" t="s">
        <v>12898</v>
      </c>
      <c r="F4879" s="85" t="s">
        <v>214</v>
      </c>
      <c r="G4879" s="85" t="s">
        <v>214</v>
      </c>
      <c r="H4879" s="840">
        <v>1.04255355458909</v>
      </c>
      <c r="I4879" s="840">
        <v>1.04381061611556</v>
      </c>
      <c r="J4879" s="86">
        <v>2101.9166666666702</v>
      </c>
      <c r="K4879" s="44">
        <v>2191.3606922833801</v>
      </c>
      <c r="L4879" s="45">
        <v>2061.7793033159901</v>
      </c>
      <c r="M4879" s="46">
        <v>0.980904398358319</v>
      </c>
      <c r="N4879" s="139">
        <v>2194.0029308569001</v>
      </c>
      <c r="O4879" s="45">
        <v>2037.88955101905</v>
      </c>
      <c r="P4879" s="99">
        <v>0.96953869929146597</v>
      </c>
      <c r="Q4879" s="86">
        <v>2104.2083307216099</v>
      </c>
      <c r="R4879" s="44">
        <v>2193.7498747897898</v>
      </c>
      <c r="S4879" s="45">
        <v>2064.1327935219301</v>
      </c>
      <c r="T4879" s="140">
        <v>0.98095457725617197</v>
      </c>
      <c r="U4879" s="44">
        <v>2196.3949941260198</v>
      </c>
      <c r="V4879" s="45">
        <v>2040.2008321564199</v>
      </c>
      <c r="W4879" s="99">
        <v>0.96958119705607304</v>
      </c>
      <c r="X4879" s="86">
        <v>2106.8829729300801</v>
      </c>
      <c r="Y4879" s="44">
        <v>2196.5383325314801</v>
      </c>
      <c r="Z4879" s="45">
        <v>2066.8577050285098</v>
      </c>
      <c r="AA4879" s="46">
        <v>0.98100261456576898</v>
      </c>
      <c r="AB4879" s="139">
        <v>2199.1868140575298</v>
      </c>
      <c r="AC4879" s="45">
        <v>2042.88130463779</v>
      </c>
      <c r="AD4879" s="99">
        <v>0.96962258031670101</v>
      </c>
      <c r="AE4879" s="142">
        <v>2109.7949751327901</v>
      </c>
      <c r="AF4879" s="44">
        <v>2199.57425077889</v>
      </c>
      <c r="AG4879" s="45">
        <v>2069.7881264785201</v>
      </c>
      <c r="AH4879" s="140">
        <v>0.981037565675423</v>
      </c>
      <c r="AI4879" s="44">
        <v>2202.2263928708699</v>
      </c>
      <c r="AJ4879" s="45">
        <v>2045.76902780713</v>
      </c>
      <c r="AK4879" s="46">
        <v>0.96965300037192803</v>
      </c>
    </row>
    <row r="4880" spans="1:37" x14ac:dyDescent="0.2">
      <c r="A4880" s="35" t="s">
        <v>2360</v>
      </c>
      <c r="B4880" s="35" t="s">
        <v>7679</v>
      </c>
      <c r="C4880" s="85" t="s">
        <v>956</v>
      </c>
      <c r="D4880" s="85" t="s">
        <v>956</v>
      </c>
      <c r="E4880" s="85" t="s">
        <v>12898</v>
      </c>
      <c r="F4880" s="85" t="s">
        <v>214</v>
      </c>
      <c r="G4880" s="85" t="s">
        <v>214</v>
      </c>
      <c r="H4880" s="840">
        <v>1.04255355458909</v>
      </c>
      <c r="I4880" s="840">
        <v>1.04381061611556</v>
      </c>
      <c r="J4880" s="86">
        <v>7436.9166666666697</v>
      </c>
      <c r="K4880" s="44">
        <v>7753.3839060161599</v>
      </c>
      <c r="L4880" s="45">
        <v>7294.9042685576196</v>
      </c>
      <c r="M4880" s="46">
        <v>0.980904398358319</v>
      </c>
      <c r="N4880" s="139">
        <v>7762.73256783341</v>
      </c>
      <c r="O4880" s="45">
        <v>7210.3785117390298</v>
      </c>
      <c r="P4880" s="99">
        <v>0.96953869929146697</v>
      </c>
      <c r="Q4880" s="86">
        <v>7418.9292672103902</v>
      </c>
      <c r="R4880" s="44">
        <v>7734.63107877521</v>
      </c>
      <c r="S4880" s="45">
        <v>7277.6326230098102</v>
      </c>
      <c r="T4880" s="140">
        <v>0.98095457725617197</v>
      </c>
      <c r="U4880" s="44">
        <v>7743.9571293246399</v>
      </c>
      <c r="V4880" s="45">
        <v>7193.2543197761897</v>
      </c>
      <c r="W4880" s="99">
        <v>0.96958119705607204</v>
      </c>
      <c r="X4880" s="86">
        <v>7402.5006003867102</v>
      </c>
      <c r="Y4880" s="44">
        <v>7717.5033137810196</v>
      </c>
      <c r="Z4880" s="45">
        <v>7261.8724433040397</v>
      </c>
      <c r="AA4880" s="46">
        <v>0.98100261456576898</v>
      </c>
      <c r="AB4880" s="139">
        <v>7726.8087124854501</v>
      </c>
      <c r="AC4880" s="45">
        <v>7177.6317329428903</v>
      </c>
      <c r="AD4880" s="99">
        <v>0.96962258031670101</v>
      </c>
      <c r="AE4880" s="142">
        <v>7390.7747901368102</v>
      </c>
      <c r="AF4880" s="44">
        <v>7705.2785286245398</v>
      </c>
      <c r="AG4880" s="45">
        <v>7250.6277085710999</v>
      </c>
      <c r="AH4880" s="140">
        <v>0.981037565675423</v>
      </c>
      <c r="AI4880" s="44">
        <v>7714.56918726405</v>
      </c>
      <c r="AJ4880" s="45">
        <v>7166.4869503293603</v>
      </c>
      <c r="AK4880" s="46">
        <v>0.96965300037192803</v>
      </c>
    </row>
    <row r="4881" spans="1:37" x14ac:dyDescent="0.2">
      <c r="A4881" s="35" t="s">
        <v>2359</v>
      </c>
      <c r="B4881" s="35" t="s">
        <v>8611</v>
      </c>
      <c r="C4881" s="85" t="s">
        <v>956</v>
      </c>
      <c r="D4881" s="85" t="s">
        <v>956</v>
      </c>
      <c r="E4881" s="85" t="s">
        <v>12898</v>
      </c>
      <c r="F4881" s="85" t="s">
        <v>214</v>
      </c>
      <c r="G4881" s="85" t="s">
        <v>214</v>
      </c>
      <c r="H4881" s="840">
        <v>1.04255355458909</v>
      </c>
      <c r="I4881" s="840">
        <v>1.04381061611556</v>
      </c>
      <c r="J4881" s="86">
        <v>17447.416666666701</v>
      </c>
      <c r="K4881" s="44">
        <v>18189.866264230201</v>
      </c>
      <c r="L4881" s="45">
        <v>17114.2477483236</v>
      </c>
      <c r="M4881" s="46">
        <v>0.980904398358319</v>
      </c>
      <c r="N4881" s="139">
        <v>18211.798740458202</v>
      </c>
      <c r="O4881" s="45">
        <v>16915.945660996302</v>
      </c>
      <c r="P4881" s="99">
        <v>0.96953869929146597</v>
      </c>
      <c r="Q4881" s="86">
        <v>17450.621494569401</v>
      </c>
      <c r="R4881" s="44">
        <v>18193.207468952001</v>
      </c>
      <c r="S4881" s="45">
        <v>17118.267031062798</v>
      </c>
      <c r="T4881" s="140">
        <v>0.98095457725617197</v>
      </c>
      <c r="U4881" s="44">
        <v>18215.143973845901</v>
      </c>
      <c r="V4881" s="45">
        <v>16919.794478077001</v>
      </c>
      <c r="W4881" s="99">
        <v>0.96958119705607204</v>
      </c>
      <c r="X4881" s="86">
        <v>17450.034807120301</v>
      </c>
      <c r="Y4881" s="44">
        <v>18192.5958158666</v>
      </c>
      <c r="Z4881" s="45">
        <v>17118.529770048699</v>
      </c>
      <c r="AA4881" s="46">
        <v>0.98100261456576898</v>
      </c>
      <c r="AB4881" s="139">
        <v>18214.531583258198</v>
      </c>
      <c r="AC4881" s="45">
        <v>16919.9477762963</v>
      </c>
      <c r="AD4881" s="99">
        <v>0.96962258031670101</v>
      </c>
      <c r="AE4881" s="142">
        <v>17514.2780994762</v>
      </c>
      <c r="AF4881" s="44">
        <v>18259.5728886707</v>
      </c>
      <c r="AG4881" s="45">
        <v>17182.164751272499</v>
      </c>
      <c r="AH4881" s="140">
        <v>0.981037565675423</v>
      </c>
      <c r="AI4881" s="44">
        <v>18281.589413833499</v>
      </c>
      <c r="AJ4881" s="45">
        <v>16982.772308505399</v>
      </c>
      <c r="AK4881" s="46">
        <v>0.96965300037192803</v>
      </c>
    </row>
    <row r="4882" spans="1:37" x14ac:dyDescent="0.2">
      <c r="A4882" s="35" t="s">
        <v>2358</v>
      </c>
      <c r="B4882" s="35" t="s">
        <v>8610</v>
      </c>
      <c r="C4882" s="85" t="s">
        <v>956</v>
      </c>
      <c r="D4882" s="85" t="s">
        <v>956</v>
      </c>
      <c r="E4882" s="85" t="s">
        <v>12898</v>
      </c>
      <c r="F4882" s="85" t="s">
        <v>214</v>
      </c>
      <c r="G4882" s="85" t="s">
        <v>214</v>
      </c>
      <c r="H4882" s="840">
        <v>1.04255355458909</v>
      </c>
      <c r="I4882" s="840">
        <v>1.04381061611556</v>
      </c>
      <c r="J4882" s="86">
        <v>2838.5</v>
      </c>
      <c r="K4882" s="44">
        <v>2959.2882647011202</v>
      </c>
      <c r="L4882" s="45">
        <v>2784.2971347400899</v>
      </c>
      <c r="M4882" s="46">
        <v>0.980904398358319</v>
      </c>
      <c r="N4882" s="139">
        <v>2962.8564338440201</v>
      </c>
      <c r="O4882" s="45">
        <v>2752.0355979388301</v>
      </c>
      <c r="P4882" s="99">
        <v>0.96953869929146597</v>
      </c>
      <c r="Q4882" s="86">
        <v>2834.5525990074898</v>
      </c>
      <c r="R4882" s="44">
        <v>2955.1728877649898</v>
      </c>
      <c r="S4882" s="45">
        <v>2780.5673464697702</v>
      </c>
      <c r="T4882" s="140">
        <v>0.98095457725617097</v>
      </c>
      <c r="U4882" s="44">
        <v>2958.7360947819702</v>
      </c>
      <c r="V4882" s="45">
        <v>2748.32890206408</v>
      </c>
      <c r="W4882" s="99">
        <v>0.96958119705607304</v>
      </c>
      <c r="X4882" s="86">
        <v>2830.59280866168</v>
      </c>
      <c r="Y4882" s="44">
        <v>2951.0445942645401</v>
      </c>
      <c r="Z4882" s="45">
        <v>2776.8189460681701</v>
      </c>
      <c r="AA4882" s="46">
        <v>0.98100261456576898</v>
      </c>
      <c r="AB4882" s="139">
        <v>2954.6028235814201</v>
      </c>
      <c r="AC4882" s="45">
        <v>2744.6067029604301</v>
      </c>
      <c r="AD4882" s="99">
        <v>0.96962258031670101</v>
      </c>
      <c r="AE4882" s="142">
        <v>2828.43118828672</v>
      </c>
      <c r="AF4882" s="44">
        <v>2948.7909892589601</v>
      </c>
      <c r="AG4882" s="45">
        <v>2774.7972476372502</v>
      </c>
      <c r="AH4882" s="140">
        <v>0.981037565675423</v>
      </c>
      <c r="AI4882" s="44">
        <v>2952.3465012860302</v>
      </c>
      <c r="AJ4882" s="45">
        <v>2742.5967880677599</v>
      </c>
      <c r="AK4882" s="46">
        <v>0.96965300037192803</v>
      </c>
    </row>
    <row r="4883" spans="1:37" x14ac:dyDescent="0.2">
      <c r="A4883" s="35" t="s">
        <v>2357</v>
      </c>
      <c r="B4883" s="35" t="s">
        <v>8609</v>
      </c>
      <c r="C4883" s="85" t="s">
        <v>956</v>
      </c>
      <c r="D4883" s="85" t="s">
        <v>956</v>
      </c>
      <c r="E4883" s="85" t="s">
        <v>12898</v>
      </c>
      <c r="F4883" s="85" t="s">
        <v>214</v>
      </c>
      <c r="G4883" s="85" t="s">
        <v>214</v>
      </c>
      <c r="H4883" s="840">
        <v>1.04255355458909</v>
      </c>
      <c r="I4883" s="840">
        <v>1.04381061611556</v>
      </c>
      <c r="J4883" s="86">
        <v>4041.8333333333298</v>
      </c>
      <c r="K4883" s="44">
        <v>4213.82770872332</v>
      </c>
      <c r="L4883" s="45">
        <v>3964.6520940979299</v>
      </c>
      <c r="M4883" s="46">
        <v>0.980904398358319</v>
      </c>
      <c r="N4883" s="139">
        <v>4218.9085419030698</v>
      </c>
      <c r="O4883" s="45">
        <v>3918.7138327528901</v>
      </c>
      <c r="P4883" s="99">
        <v>0.96953869929146597</v>
      </c>
      <c r="Q4883" s="86">
        <v>4035.8853643310099</v>
      </c>
      <c r="R4883" s="44">
        <v>4207.6266324973603</v>
      </c>
      <c r="S4883" s="45">
        <v>3959.0202214216902</v>
      </c>
      <c r="T4883" s="140">
        <v>0.98095457725617197</v>
      </c>
      <c r="U4883" s="44">
        <v>4212.6999887141201</v>
      </c>
      <c r="V4883" s="45">
        <v>3913.1185627291402</v>
      </c>
      <c r="W4883" s="99">
        <v>0.96958119705607304</v>
      </c>
      <c r="X4883" s="86">
        <v>4030.44714356024</v>
      </c>
      <c r="Y4883" s="44">
        <v>4201.9569961021598</v>
      </c>
      <c r="Z4883" s="45">
        <v>3953.87918570173</v>
      </c>
      <c r="AA4883" s="46">
        <v>0.98100261456576898</v>
      </c>
      <c r="AB4883" s="139">
        <v>4207.02351614081</v>
      </c>
      <c r="AC4883" s="45">
        <v>3908.0125591689598</v>
      </c>
      <c r="AD4883" s="99">
        <v>0.96962258031670101</v>
      </c>
      <c r="AE4883" s="142">
        <v>4027.8455180900401</v>
      </c>
      <c r="AF4883" s="44">
        <v>4199.2446622204998</v>
      </c>
      <c r="AG4883" s="45">
        <v>3951.4677619837198</v>
      </c>
      <c r="AH4883" s="140">
        <v>0.981037565675423</v>
      </c>
      <c r="AI4883" s="44">
        <v>4204.3079118558699</v>
      </c>
      <c r="AJ4883" s="45">
        <v>3905.6124916506301</v>
      </c>
      <c r="AK4883" s="46">
        <v>0.96965300037192803</v>
      </c>
    </row>
    <row r="4884" spans="1:37" x14ac:dyDescent="0.2">
      <c r="A4884" s="35" t="s">
        <v>2356</v>
      </c>
      <c r="B4884" s="35" t="s">
        <v>8608</v>
      </c>
      <c r="C4884" s="85" t="s">
        <v>956</v>
      </c>
      <c r="D4884" s="85" t="s">
        <v>956</v>
      </c>
      <c r="E4884" s="85" t="s">
        <v>12898</v>
      </c>
      <c r="F4884" s="85" t="s">
        <v>214</v>
      </c>
      <c r="G4884" s="85" t="s">
        <v>214</v>
      </c>
      <c r="H4884" s="840">
        <v>1.04255355458909</v>
      </c>
      <c r="I4884" s="840">
        <v>1.04381061611556</v>
      </c>
      <c r="J4884" s="86">
        <v>5676.25</v>
      </c>
      <c r="K4884" s="44">
        <v>5917.7946142362998</v>
      </c>
      <c r="L4884" s="45">
        <v>5567.8585911814098</v>
      </c>
      <c r="M4884" s="46">
        <v>0.980904398358319</v>
      </c>
      <c r="N4884" s="139">
        <v>5924.9300097259502</v>
      </c>
      <c r="O4884" s="45">
        <v>5503.34404185319</v>
      </c>
      <c r="P4884" s="99">
        <v>0.96953869929146597</v>
      </c>
      <c r="Q4884" s="86">
        <v>5664.6071108054603</v>
      </c>
      <c r="R4884" s="44">
        <v>5905.6562787208504</v>
      </c>
      <c r="S4884" s="45">
        <v>5556.7222737024804</v>
      </c>
      <c r="T4884" s="140">
        <v>0.98095457725617197</v>
      </c>
      <c r="U4884" s="44">
        <v>5912.77703838243</v>
      </c>
      <c r="V4884" s="45">
        <v>5492.2965433470999</v>
      </c>
      <c r="W4884" s="99">
        <v>0.96958119705607304</v>
      </c>
      <c r="X4884" s="86">
        <v>5653.2636725555403</v>
      </c>
      <c r="Y4884" s="44">
        <v>5893.8301368521297</v>
      </c>
      <c r="Z4884" s="45">
        <v>5545.8664436066701</v>
      </c>
      <c r="AA4884" s="46">
        <v>0.98100261456576898</v>
      </c>
      <c r="AB4884" s="139">
        <v>5900.9366371139104</v>
      </c>
      <c r="AC4884" s="45">
        <v>5481.5321093939701</v>
      </c>
      <c r="AD4884" s="99">
        <v>0.96962258031670101</v>
      </c>
      <c r="AE4884" s="142">
        <v>5645.8975412052996</v>
      </c>
      <c r="AF4884" s="44">
        <v>5886.15055042937</v>
      </c>
      <c r="AG4884" s="45">
        <v>5538.8375798769002</v>
      </c>
      <c r="AH4884" s="140">
        <v>0.981037565675423</v>
      </c>
      <c r="AI4884" s="44">
        <v>5893.24779101083</v>
      </c>
      <c r="AJ4884" s="45">
        <v>5474.5614906222099</v>
      </c>
      <c r="AK4884" s="46">
        <v>0.96965300037192803</v>
      </c>
    </row>
    <row r="4885" spans="1:37" x14ac:dyDescent="0.2">
      <c r="A4885" s="35" t="s">
        <v>2355</v>
      </c>
      <c r="B4885" s="35" t="s">
        <v>8607</v>
      </c>
      <c r="C4885" s="85" t="s">
        <v>956</v>
      </c>
      <c r="D4885" s="85" t="s">
        <v>956</v>
      </c>
      <c r="E4885" s="85" t="s">
        <v>12898</v>
      </c>
      <c r="F4885" s="85" t="s">
        <v>214</v>
      </c>
      <c r="G4885" s="85" t="s">
        <v>214</v>
      </c>
      <c r="H4885" s="840">
        <v>1.04255355458909</v>
      </c>
      <c r="I4885" s="840">
        <v>1.04381061611556</v>
      </c>
      <c r="J4885" s="86">
        <v>3342</v>
      </c>
      <c r="K4885" s="44">
        <v>3484.2139794367299</v>
      </c>
      <c r="L4885" s="45">
        <v>3278.1824993135001</v>
      </c>
      <c r="M4885" s="46">
        <v>0.980904398358319</v>
      </c>
      <c r="N4885" s="139">
        <v>3488.4150790581998</v>
      </c>
      <c r="O4885" s="45">
        <v>3240.19833303208</v>
      </c>
      <c r="P4885" s="99">
        <v>0.96953869929146597</v>
      </c>
      <c r="Q4885" s="86">
        <v>3342.5689333431001</v>
      </c>
      <c r="R4885" s="44">
        <v>3484.8071229159</v>
      </c>
      <c r="S4885" s="45">
        <v>3278.9082949571898</v>
      </c>
      <c r="T4885" s="140">
        <v>0.98095457725617197</v>
      </c>
      <c r="U4885" s="44">
        <v>3489.00893772159</v>
      </c>
      <c r="V4885" s="45">
        <v>3240.8919876332402</v>
      </c>
      <c r="W4885" s="99">
        <v>0.96958119705607204</v>
      </c>
      <c r="X4885" s="86">
        <v>3344.3510959574901</v>
      </c>
      <c r="Y4885" s="44">
        <v>3486.6651228843898</v>
      </c>
      <c r="Z4885" s="45">
        <v>3280.8171691601901</v>
      </c>
      <c r="AA4885" s="46">
        <v>0.98100261456576898</v>
      </c>
      <c r="AB4885" s="139">
        <v>3490.8691779781302</v>
      </c>
      <c r="AC4885" s="45">
        <v>3242.7583391472899</v>
      </c>
      <c r="AD4885" s="99">
        <v>0.96962258031670101</v>
      </c>
      <c r="AE4885" s="142">
        <v>3348.0739575560001</v>
      </c>
      <c r="AF4885" s="44">
        <v>3490.5464054771601</v>
      </c>
      <c r="AG4885" s="45">
        <v>3284.58632502202</v>
      </c>
      <c r="AH4885" s="140">
        <v>0.981037565675423</v>
      </c>
      <c r="AI4885" s="44">
        <v>3494.7551404369901</v>
      </c>
      <c r="AJ4885" s="45">
        <v>3246.46995841129</v>
      </c>
      <c r="AK4885" s="46">
        <v>0.96965300037192803</v>
      </c>
    </row>
    <row r="4886" spans="1:37" x14ac:dyDescent="0.2">
      <c r="A4886" s="35" t="s">
        <v>2354</v>
      </c>
      <c r="B4886" s="35" t="s">
        <v>8606</v>
      </c>
      <c r="C4886" s="85" t="s">
        <v>956</v>
      </c>
      <c r="D4886" s="85" t="s">
        <v>956</v>
      </c>
      <c r="E4886" s="85" t="s">
        <v>12898</v>
      </c>
      <c r="F4886" s="85" t="s">
        <v>214</v>
      </c>
      <c r="G4886" s="85" t="s">
        <v>214</v>
      </c>
      <c r="H4886" s="840">
        <v>1.04255355458909</v>
      </c>
      <c r="I4886" s="840">
        <v>1.04381061611556</v>
      </c>
      <c r="J4886" s="86">
        <v>4128.75</v>
      </c>
      <c r="K4886" s="44">
        <v>4304.4429885096897</v>
      </c>
      <c r="L4886" s="45">
        <v>4049.9090347219098</v>
      </c>
      <c r="M4886" s="46">
        <v>0.980904398358319</v>
      </c>
      <c r="N4886" s="139">
        <v>4309.6330812871201</v>
      </c>
      <c r="O4886" s="45">
        <v>4002.9829046996401</v>
      </c>
      <c r="P4886" s="99">
        <v>0.96953869929146597</v>
      </c>
      <c r="Q4886" s="86">
        <v>4124.2158060719403</v>
      </c>
      <c r="R4886" s="44">
        <v>4299.7158485127902</v>
      </c>
      <c r="S4886" s="45">
        <v>4045.6683725585199</v>
      </c>
      <c r="T4886" s="140">
        <v>0.98095457725617197</v>
      </c>
      <c r="U4886" s="44">
        <v>4304.9002415294799</v>
      </c>
      <c r="V4886" s="45">
        <v>3998.7620981688001</v>
      </c>
      <c r="W4886" s="99">
        <v>0.96958119705607204</v>
      </c>
      <c r="X4886" s="86">
        <v>4120.3758838501999</v>
      </c>
      <c r="Y4886" s="44">
        <v>4295.7125239511797</v>
      </c>
      <c r="Z4886" s="45">
        <v>4042.0995150507902</v>
      </c>
      <c r="AA4886" s="46">
        <v>0.98100261456576898</v>
      </c>
      <c r="AB4886" s="139">
        <v>4300.8920899493696</v>
      </c>
      <c r="AC4886" s="45">
        <v>3995.2094963735399</v>
      </c>
      <c r="AD4886" s="99">
        <v>0.96962258031670101</v>
      </c>
      <c r="AE4886" s="142">
        <v>4120.5377580838103</v>
      </c>
      <c r="AF4886" s="44">
        <v>4295.8812865088203</v>
      </c>
      <c r="AG4886" s="45">
        <v>4042.4023314642</v>
      </c>
      <c r="AH4886" s="140">
        <v>0.981037565675423</v>
      </c>
      <c r="AI4886" s="44">
        <v>4301.06105599289</v>
      </c>
      <c r="AJ4886" s="45">
        <v>3995.49180027178</v>
      </c>
      <c r="AK4886" s="46">
        <v>0.96965300037192803</v>
      </c>
    </row>
    <row r="4887" spans="1:37" x14ac:dyDescent="0.2">
      <c r="A4887" s="35" t="s">
        <v>2353</v>
      </c>
      <c r="B4887" s="35" t="s">
        <v>8605</v>
      </c>
      <c r="C4887" s="85" t="s">
        <v>956</v>
      </c>
      <c r="D4887" s="85" t="s">
        <v>956</v>
      </c>
      <c r="E4887" s="85" t="s">
        <v>12898</v>
      </c>
      <c r="F4887" s="85" t="s">
        <v>214</v>
      </c>
      <c r="G4887" s="85" t="s">
        <v>214</v>
      </c>
      <c r="H4887" s="840">
        <v>1.04255355458909</v>
      </c>
      <c r="I4887" s="840">
        <v>1.04381061611556</v>
      </c>
      <c r="J4887" s="86">
        <v>11318.666666666701</v>
      </c>
      <c r="K4887" s="44">
        <v>11800.316166542299</v>
      </c>
      <c r="L4887" s="45">
        <v>11102.529916885</v>
      </c>
      <c r="M4887" s="46">
        <v>0.980904398358319</v>
      </c>
      <c r="N4887" s="139">
        <v>11814.54442694</v>
      </c>
      <c r="O4887" s="45">
        <v>10973.8853577137</v>
      </c>
      <c r="P4887" s="99">
        <v>0.96953869929146697</v>
      </c>
      <c r="Q4887" s="86">
        <v>11303.597755962601</v>
      </c>
      <c r="R4887" s="44">
        <v>11784.606020124</v>
      </c>
      <c r="S4887" s="45">
        <v>11088.3159581741</v>
      </c>
      <c r="T4887" s="140">
        <v>0.98095457725617197</v>
      </c>
      <c r="U4887" s="44">
        <v>11798.8153379738</v>
      </c>
      <c r="V4887" s="45">
        <v>10959.755843266499</v>
      </c>
      <c r="W4887" s="99">
        <v>0.96958119705607204</v>
      </c>
      <c r="X4887" s="86">
        <v>11289.629156458101</v>
      </c>
      <c r="Y4887" s="44">
        <v>11770.043007058001</v>
      </c>
      <c r="Z4887" s="45">
        <v>11075.155719963401</v>
      </c>
      <c r="AA4887" s="46">
        <v>0.98100261456576898</v>
      </c>
      <c r="AB4887" s="139">
        <v>11784.2347655187</v>
      </c>
      <c r="AC4887" s="45">
        <v>10946.679353503599</v>
      </c>
      <c r="AD4887" s="99">
        <v>0.96962258031670101</v>
      </c>
      <c r="AE4887" s="142">
        <v>11299.746484502301</v>
      </c>
      <c r="AF4887" s="44">
        <v>11780.5908633734</v>
      </c>
      <c r="AG4887" s="45">
        <v>11085.4757839056</v>
      </c>
      <c r="AH4887" s="140">
        <v>0.981037565675423</v>
      </c>
      <c r="AI4887" s="44">
        <v>11794.795339938</v>
      </c>
      <c r="AJ4887" s="45">
        <v>10956.833082139799</v>
      </c>
      <c r="AK4887" s="46">
        <v>0.96965300037192803</v>
      </c>
    </row>
    <row r="4888" spans="1:37" x14ac:dyDescent="0.2">
      <c r="A4888" s="35" t="s">
        <v>2352</v>
      </c>
      <c r="B4888" s="35" t="s">
        <v>8604</v>
      </c>
      <c r="C4888" s="85" t="s">
        <v>956</v>
      </c>
      <c r="D4888" s="85" t="s">
        <v>956</v>
      </c>
      <c r="E4888" s="85" t="s">
        <v>12898</v>
      </c>
      <c r="F4888" s="85" t="s">
        <v>214</v>
      </c>
      <c r="G4888" s="85" t="s">
        <v>214</v>
      </c>
      <c r="H4888" s="840">
        <v>1.04255355458909</v>
      </c>
      <c r="I4888" s="840">
        <v>1.04381061611556</v>
      </c>
      <c r="J4888" s="86">
        <v>11222.666666666701</v>
      </c>
      <c r="K4888" s="44">
        <v>11700.2310253018</v>
      </c>
      <c r="L4888" s="45">
        <v>11008.3630946426</v>
      </c>
      <c r="M4888" s="46">
        <v>0.980904398358319</v>
      </c>
      <c r="N4888" s="139">
        <v>11714.338607792901</v>
      </c>
      <c r="O4888" s="45">
        <v>10880.8096425817</v>
      </c>
      <c r="P4888" s="99">
        <v>0.96953869929146597</v>
      </c>
      <c r="Q4888" s="86">
        <v>11202.653193244199</v>
      </c>
      <c r="R4888" s="44">
        <v>11679.365907445501</v>
      </c>
      <c r="S4888" s="45">
        <v>10989.2939273263</v>
      </c>
      <c r="T4888" s="140">
        <v>0.98095457725617197</v>
      </c>
      <c r="U4888" s="44">
        <v>11693.448331769099</v>
      </c>
      <c r="V4888" s="45">
        <v>10861.881893309701</v>
      </c>
      <c r="W4888" s="99">
        <v>0.96958119705607204</v>
      </c>
      <c r="X4888" s="86">
        <v>11184.5345618869</v>
      </c>
      <c r="Y4888" s="44">
        <v>11660.4762639197</v>
      </c>
      <c r="Z4888" s="45">
        <v>10972.057647912199</v>
      </c>
      <c r="AA4888" s="46">
        <v>0.98100261456576898</v>
      </c>
      <c r="AB4888" s="139">
        <v>11674.5359120089</v>
      </c>
      <c r="AC4888" s="45">
        <v>10844.7772615381</v>
      </c>
      <c r="AD4888" s="99">
        <v>0.96962258031670101</v>
      </c>
      <c r="AE4888" s="142">
        <v>11169.7118531292</v>
      </c>
      <c r="AF4888" s="44">
        <v>11645.022796215801</v>
      </c>
      <c r="AG4888" s="45">
        <v>10957.9069256898</v>
      </c>
      <c r="AH4888" s="140">
        <v>0.981037565675423</v>
      </c>
      <c r="AI4888" s="44">
        <v>11659.063811248099</v>
      </c>
      <c r="AJ4888" s="45">
        <v>10830.744611676701</v>
      </c>
      <c r="AK4888" s="46">
        <v>0.96965300037192803</v>
      </c>
    </row>
    <row r="4889" spans="1:37" x14ac:dyDescent="0.2">
      <c r="A4889" s="35" t="s">
        <v>2351</v>
      </c>
      <c r="B4889" s="35" t="s">
        <v>8603</v>
      </c>
      <c r="C4889" s="85" t="s">
        <v>962</v>
      </c>
      <c r="D4889" s="85" t="s">
        <v>962</v>
      </c>
      <c r="E4889" s="85" t="s">
        <v>12898</v>
      </c>
      <c r="F4889" s="85" t="s">
        <v>213</v>
      </c>
      <c r="G4889" s="85" t="s">
        <v>213</v>
      </c>
      <c r="H4889" s="840">
        <v>1.0495048680941199</v>
      </c>
      <c r="I4889" s="840">
        <v>1.05159628215757</v>
      </c>
      <c r="J4889" s="86">
        <v>7264.9166666666697</v>
      </c>
      <c r="K4889" s="44">
        <v>7624.5654079648002</v>
      </c>
      <c r="L4889" s="45">
        <v>7173.7031745972299</v>
      </c>
      <c r="M4889" s="46">
        <v>0.98744466092942995</v>
      </c>
      <c r="N4889" s="139">
        <v>7639.7593568512302</v>
      </c>
      <c r="O4889" s="45">
        <v>7096.1554092120195</v>
      </c>
      <c r="P4889" s="99">
        <v>0.976770379455421</v>
      </c>
      <c r="Q4889" s="86">
        <v>7308.32593982251</v>
      </c>
      <c r="R4889" s="44">
        <v>7670.1236514622797</v>
      </c>
      <c r="S4889" s="45">
        <v>7216.9365985119903</v>
      </c>
      <c r="T4889" s="140">
        <v>0.98749517439930401</v>
      </c>
      <c r="U4889" s="44">
        <v>7685.4083871130797</v>
      </c>
      <c r="V4889" s="45">
        <v>7138.8692055771498</v>
      </c>
      <c r="W4889" s="99">
        <v>0.97681319420607604</v>
      </c>
      <c r="X4889" s="86">
        <v>7350.0988819403401</v>
      </c>
      <c r="Y4889" s="44">
        <v>7713.9645575695604</v>
      </c>
      <c r="Z4889" s="45">
        <v>7258.54261043313</v>
      </c>
      <c r="AA4889" s="46">
        <v>0.98754353200170397</v>
      </c>
      <c r="AB4889" s="139">
        <v>7729.3366577389697</v>
      </c>
      <c r="AC4889" s="45">
        <v>7179.9800064340498</v>
      </c>
      <c r="AD4889" s="99">
        <v>0.97685488613979399</v>
      </c>
      <c r="AE4889" s="142">
        <v>7396.1988598095104</v>
      </c>
      <c r="AF4889" s="44">
        <v>7762.3467087622903</v>
      </c>
      <c r="AG4889" s="45">
        <v>7304.3285743668403</v>
      </c>
      <c r="AH4889" s="140">
        <v>0.98757871615082005</v>
      </c>
      <c r="AI4889" s="44">
        <v>7777.8152230737496</v>
      </c>
      <c r="AJ4889" s="45">
        <v>7225.23966604011</v>
      </c>
      <c r="AK4889" s="46">
        <v>0.97688553309479198</v>
      </c>
    </row>
    <row r="4890" spans="1:37" x14ac:dyDescent="0.2">
      <c r="A4890" s="35" t="s">
        <v>2350</v>
      </c>
      <c r="B4890" s="35" t="s">
        <v>8602</v>
      </c>
      <c r="C4890" s="85" t="s">
        <v>962</v>
      </c>
      <c r="D4890" s="85" t="s">
        <v>962</v>
      </c>
      <c r="E4890" s="85" t="s">
        <v>12898</v>
      </c>
      <c r="F4890" s="85" t="s">
        <v>213</v>
      </c>
      <c r="G4890" s="85" t="s">
        <v>213</v>
      </c>
      <c r="H4890" s="840">
        <v>1.0495048680941199</v>
      </c>
      <c r="I4890" s="840">
        <v>1.05159628215757</v>
      </c>
      <c r="J4890" s="86">
        <v>8471</v>
      </c>
      <c r="K4890" s="44">
        <v>8890.3557376253193</v>
      </c>
      <c r="L4890" s="45">
        <v>8364.6437227332008</v>
      </c>
      <c r="M4890" s="46">
        <v>0.98744466092942995</v>
      </c>
      <c r="N4890" s="139">
        <v>8908.0721061567801</v>
      </c>
      <c r="O4890" s="45">
        <v>8274.2218843668797</v>
      </c>
      <c r="P4890" s="99">
        <v>0.976770379455422</v>
      </c>
      <c r="Q4890" s="86">
        <v>8522.8228186964698</v>
      </c>
      <c r="R4890" s="44">
        <v>8944.7440381256201</v>
      </c>
      <c r="S4890" s="45">
        <v>8416.2464057230409</v>
      </c>
      <c r="T4890" s="140">
        <v>0.98749517439930401</v>
      </c>
      <c r="U4890" s="44">
        <v>8962.5687896289091</v>
      </c>
      <c r="V4890" s="45">
        <v>8325.2057811833292</v>
      </c>
      <c r="W4890" s="99">
        <v>0.97681319420607604</v>
      </c>
      <c r="X4890" s="86">
        <v>8571.3419715898108</v>
      </c>
      <c r="Y4890" s="44">
        <v>8995.6651252829906</v>
      </c>
      <c r="Z4890" s="45">
        <v>8464.5733246182499</v>
      </c>
      <c r="AA4890" s="46">
        <v>0.98754353200170397</v>
      </c>
      <c r="AB4890" s="139">
        <v>9013.5913504249802</v>
      </c>
      <c r="AC4890" s="45">
        <v>8372.9572857225994</v>
      </c>
      <c r="AD4890" s="99">
        <v>0.97685488613979399</v>
      </c>
      <c r="AE4890" s="142">
        <v>8625.6795702310192</v>
      </c>
      <c r="AF4890" s="44">
        <v>9052.6926995774793</v>
      </c>
      <c r="AG4890" s="45">
        <v>8518.5375558971009</v>
      </c>
      <c r="AH4890" s="140">
        <v>0.98757871615082005</v>
      </c>
      <c r="AI4890" s="44">
        <v>9070.7325671374492</v>
      </c>
      <c r="AJ4890" s="45">
        <v>8426.30158526999</v>
      </c>
      <c r="AK4890" s="46">
        <v>0.97688553309479298</v>
      </c>
    </row>
    <row r="4891" spans="1:37" x14ac:dyDescent="0.2">
      <c r="A4891" s="35" t="s">
        <v>2349</v>
      </c>
      <c r="B4891" s="35" t="s">
        <v>8601</v>
      </c>
      <c r="C4891" s="85" t="s">
        <v>962</v>
      </c>
      <c r="D4891" s="85" t="s">
        <v>962</v>
      </c>
      <c r="E4891" s="85" t="s">
        <v>12898</v>
      </c>
      <c r="F4891" s="85" t="s">
        <v>213</v>
      </c>
      <c r="G4891" s="85" t="s">
        <v>213</v>
      </c>
      <c r="H4891" s="840">
        <v>1.0495048680941199</v>
      </c>
      <c r="I4891" s="840">
        <v>1.05159628215757</v>
      </c>
      <c r="J4891" s="86">
        <v>16934.75</v>
      </c>
      <c r="K4891" s="44">
        <v>17773.102564957</v>
      </c>
      <c r="L4891" s="45">
        <v>16722.1284716747</v>
      </c>
      <c r="M4891" s="46">
        <v>0.98744466092942995</v>
      </c>
      <c r="N4891" s="139">
        <v>17808.520139267901</v>
      </c>
      <c r="O4891" s="45">
        <v>16541.362183482699</v>
      </c>
      <c r="P4891" s="99">
        <v>0.976770379455421</v>
      </c>
      <c r="Q4891" s="86">
        <v>17026.096025857201</v>
      </c>
      <c r="R4891" s="44">
        <v>17868.970663775199</v>
      </c>
      <c r="S4891" s="45">
        <v>16813.187664393201</v>
      </c>
      <c r="T4891" s="140">
        <v>0.98749517439930401</v>
      </c>
      <c r="U4891" s="44">
        <v>17904.579280449299</v>
      </c>
      <c r="V4891" s="45">
        <v>16631.315243877001</v>
      </c>
      <c r="W4891" s="99">
        <v>0.97681319420607604</v>
      </c>
      <c r="X4891" s="86">
        <v>17115.247111058601</v>
      </c>
      <c r="Y4891" s="44">
        <v>17962.535161689899</v>
      </c>
      <c r="Z4891" s="45">
        <v>16902.051583136799</v>
      </c>
      <c r="AA4891" s="46">
        <v>0.98754353200170397</v>
      </c>
      <c r="AB4891" s="139">
        <v>17998.3302301974</v>
      </c>
      <c r="AC4891" s="45">
        <v>16719.1127679276</v>
      </c>
      <c r="AD4891" s="99">
        <v>0.97685488613979399</v>
      </c>
      <c r="AE4891" s="142">
        <v>17216.613082838299</v>
      </c>
      <c r="AF4891" s="44">
        <v>18068.9192425318</v>
      </c>
      <c r="AG4891" s="45">
        <v>17002.760644814902</v>
      </c>
      <c r="AH4891" s="140">
        <v>0.98757871615082005</v>
      </c>
      <c r="AI4891" s="44">
        <v>18104.9263092582</v>
      </c>
      <c r="AJ4891" s="45">
        <v>16818.660249515298</v>
      </c>
      <c r="AK4891" s="46">
        <v>0.97688553309479198</v>
      </c>
    </row>
    <row r="4892" spans="1:37" x14ac:dyDescent="0.2">
      <c r="A4892" s="35" t="s">
        <v>2348</v>
      </c>
      <c r="B4892" s="35" t="s">
        <v>8600</v>
      </c>
      <c r="C4892" s="85" t="s">
        <v>962</v>
      </c>
      <c r="D4892" s="85" t="s">
        <v>962</v>
      </c>
      <c r="E4892" s="85" t="s">
        <v>12898</v>
      </c>
      <c r="F4892" s="85" t="s">
        <v>213</v>
      </c>
      <c r="G4892" s="85" t="s">
        <v>213</v>
      </c>
      <c r="H4892" s="840">
        <v>1.0495048680941199</v>
      </c>
      <c r="I4892" s="840">
        <v>1.05159628215757</v>
      </c>
      <c r="J4892" s="86">
        <v>21310.25</v>
      </c>
      <c r="K4892" s="44">
        <v>22365.211115302802</v>
      </c>
      <c r="L4892" s="45">
        <v>21042.6925855714</v>
      </c>
      <c r="M4892" s="46">
        <v>0.98744466092942995</v>
      </c>
      <c r="N4892" s="139">
        <v>22409.779671848399</v>
      </c>
      <c r="O4892" s="45">
        <v>20815.220978789901</v>
      </c>
      <c r="P4892" s="99">
        <v>0.976770379455422</v>
      </c>
      <c r="Q4892" s="86">
        <v>21337.321262433201</v>
      </c>
      <c r="R4892" s="44">
        <v>22393.622537011899</v>
      </c>
      <c r="S4892" s="45">
        <v>21070.501781260398</v>
      </c>
      <c r="T4892" s="140">
        <v>0.98749517439930401</v>
      </c>
      <c r="U4892" s="44">
        <v>22438.247710776399</v>
      </c>
      <c r="V4892" s="45">
        <v>20842.5769381586</v>
      </c>
      <c r="W4892" s="99">
        <v>0.97681319420607604</v>
      </c>
      <c r="X4892" s="86">
        <v>21428.225457189099</v>
      </c>
      <c r="Y4892" s="44">
        <v>22489.026931938399</v>
      </c>
      <c r="Z4892" s="45">
        <v>21161.305452521301</v>
      </c>
      <c r="AA4892" s="46">
        <v>0.98754353200170397</v>
      </c>
      <c r="AB4892" s="139">
        <v>22533.842224014199</v>
      </c>
      <c r="AC4892" s="45">
        <v>20932.266739160299</v>
      </c>
      <c r="AD4892" s="99">
        <v>0.97685488613979399</v>
      </c>
      <c r="AE4892" s="142">
        <v>21576.227756344499</v>
      </c>
      <c r="AF4892" s="44">
        <v>22644.356065391101</v>
      </c>
      <c r="AG4892" s="45">
        <v>21308.223306988399</v>
      </c>
      <c r="AH4892" s="140">
        <v>0.98757871615082005</v>
      </c>
      <c r="AI4892" s="44">
        <v>22689.480891556799</v>
      </c>
      <c r="AJ4892" s="45">
        <v>21077.5047539312</v>
      </c>
      <c r="AK4892" s="46">
        <v>0.97688553309479198</v>
      </c>
    </row>
    <row r="4893" spans="1:37" x14ac:dyDescent="0.2">
      <c r="A4893" s="35" t="s">
        <v>2347</v>
      </c>
      <c r="B4893" s="35" t="s">
        <v>8599</v>
      </c>
      <c r="C4893" s="85" t="s">
        <v>962</v>
      </c>
      <c r="D4893" s="85" t="s">
        <v>962</v>
      </c>
      <c r="E4893" s="85" t="s">
        <v>12898</v>
      </c>
      <c r="F4893" s="85" t="s">
        <v>213</v>
      </c>
      <c r="G4893" s="85" t="s">
        <v>213</v>
      </c>
      <c r="H4893" s="840">
        <v>1.0495048680941199</v>
      </c>
      <c r="I4893" s="840">
        <v>1.05159628215757</v>
      </c>
      <c r="J4893" s="86">
        <v>6306.8333333333303</v>
      </c>
      <c r="K4893" s="44">
        <v>6619.0522855916197</v>
      </c>
      <c r="L4893" s="45">
        <v>6227.6489023717604</v>
      </c>
      <c r="M4893" s="46">
        <v>0.98744466092942995</v>
      </c>
      <c r="N4893" s="139">
        <v>6632.2424855207701</v>
      </c>
      <c r="O4893" s="45">
        <v>6160.3279881621002</v>
      </c>
      <c r="P4893" s="99">
        <v>0.976770379455422</v>
      </c>
      <c r="Q4893" s="86">
        <v>6325.78380169517</v>
      </c>
      <c r="R4893" s="44">
        <v>6638.9408943900298</v>
      </c>
      <c r="S4893" s="45">
        <v>6246.6809784672696</v>
      </c>
      <c r="T4893" s="140">
        <v>0.98749517439930401</v>
      </c>
      <c r="U4893" s="44">
        <v>6652.1707275952203</v>
      </c>
      <c r="V4893" s="45">
        <v>6179.1090811909198</v>
      </c>
      <c r="W4893" s="99">
        <v>0.97681319420607604</v>
      </c>
      <c r="X4893" s="86">
        <v>6343.6709514121703</v>
      </c>
      <c r="Y4893" s="44">
        <v>6657.7135450943497</v>
      </c>
      <c r="Z4893" s="45">
        <v>6264.6512172141802</v>
      </c>
      <c r="AA4893" s="46">
        <v>0.98754353200170397</v>
      </c>
      <c r="AB4893" s="139">
        <v>6670.9807877360099</v>
      </c>
      <c r="AC4893" s="45">
        <v>6196.8459649500501</v>
      </c>
      <c r="AD4893" s="99">
        <v>0.97685488613979399</v>
      </c>
      <c r="AE4893" s="142">
        <v>6377.6217438329304</v>
      </c>
      <c r="AF4893" s="44">
        <v>6693.3450670155898</v>
      </c>
      <c r="AG4893" s="45">
        <v>6298.4034938700797</v>
      </c>
      <c r="AH4893" s="140">
        <v>0.98757871615082005</v>
      </c>
      <c r="AI4893" s="44">
        <v>6706.6833148219903</v>
      </c>
      <c r="AJ4893" s="45">
        <v>6230.2064171011698</v>
      </c>
      <c r="AK4893" s="46">
        <v>0.97688553309479198</v>
      </c>
    </row>
    <row r="4894" spans="1:37" x14ac:dyDescent="0.2">
      <c r="A4894" s="35" t="s">
        <v>2346</v>
      </c>
      <c r="B4894" s="35" t="s">
        <v>8598</v>
      </c>
      <c r="C4894" s="85" t="s">
        <v>962</v>
      </c>
      <c r="D4894" s="85" t="s">
        <v>962</v>
      </c>
      <c r="E4894" s="85" t="s">
        <v>12898</v>
      </c>
      <c r="F4894" s="85" t="s">
        <v>213</v>
      </c>
      <c r="G4894" s="85" t="s">
        <v>213</v>
      </c>
      <c r="H4894" s="840">
        <v>1.0495048680941199</v>
      </c>
      <c r="I4894" s="840">
        <v>1.05159628215757</v>
      </c>
      <c r="J4894" s="86">
        <v>10076.166666666701</v>
      </c>
      <c r="K4894" s="44">
        <v>10574.9859683944</v>
      </c>
      <c r="L4894" s="45">
        <v>9949.6569776351007</v>
      </c>
      <c r="M4894" s="46">
        <v>0.98744466092942995</v>
      </c>
      <c r="N4894" s="139">
        <v>10596.0594050667</v>
      </c>
      <c r="O4894" s="45">
        <v>9842.1011384560697</v>
      </c>
      <c r="P4894" s="99">
        <v>0.976770379455421</v>
      </c>
      <c r="Q4894" s="86">
        <v>10128.516512558101</v>
      </c>
      <c r="R4894" s="44">
        <v>10629.9273865015</v>
      </c>
      <c r="S4894" s="45">
        <v>10001.8611799748</v>
      </c>
      <c r="T4894" s="140">
        <v>0.98749517439930401</v>
      </c>
      <c r="U4894" s="44">
        <v>10651.1103083777</v>
      </c>
      <c r="V4894" s="45">
        <v>9893.6685672009098</v>
      </c>
      <c r="W4894" s="99">
        <v>0.97681319420607604</v>
      </c>
      <c r="X4894" s="86">
        <v>10175.297682698099</v>
      </c>
      <c r="Y4894" s="44">
        <v>10679.024452298499</v>
      </c>
      <c r="Z4894" s="45">
        <v>10048.5494127405</v>
      </c>
      <c r="AA4894" s="46">
        <v>0.98754353200170397</v>
      </c>
      <c r="AB4894" s="139">
        <v>10700.3052129719</v>
      </c>
      <c r="AC4894" s="45">
        <v>9939.7892592705994</v>
      </c>
      <c r="AD4894" s="99">
        <v>0.97685488613979399</v>
      </c>
      <c r="AE4894" s="142">
        <v>10234.2113397955</v>
      </c>
      <c r="AF4894" s="44">
        <v>10740.8546222194</v>
      </c>
      <c r="AG4894" s="45">
        <v>10107.0892957714</v>
      </c>
      <c r="AH4894" s="140">
        <v>0.98757871615082005</v>
      </c>
      <c r="AI4894" s="44">
        <v>10762.2585957438</v>
      </c>
      <c r="AJ4894" s="45">
        <v>9997.6530004808792</v>
      </c>
      <c r="AK4894" s="46">
        <v>0.97688553309479198</v>
      </c>
    </row>
    <row r="4895" spans="1:37" x14ac:dyDescent="0.2">
      <c r="A4895" s="35" t="s">
        <v>2345</v>
      </c>
      <c r="B4895" s="35" t="s">
        <v>8597</v>
      </c>
      <c r="C4895" s="85" t="s">
        <v>962</v>
      </c>
      <c r="D4895" s="85" t="s">
        <v>962</v>
      </c>
      <c r="E4895" s="85" t="s">
        <v>12898</v>
      </c>
      <c r="F4895" s="85" t="s">
        <v>213</v>
      </c>
      <c r="G4895" s="85" t="s">
        <v>213</v>
      </c>
      <c r="H4895" s="840">
        <v>1.0495048680941199</v>
      </c>
      <c r="I4895" s="840">
        <v>1.05159628215757</v>
      </c>
      <c r="J4895" s="86">
        <v>6027.25</v>
      </c>
      <c r="K4895" s="44">
        <v>6325.6282162202997</v>
      </c>
      <c r="L4895" s="45">
        <v>5951.5758325869101</v>
      </c>
      <c r="M4895" s="46">
        <v>0.98744466092942995</v>
      </c>
      <c r="N4895" s="139">
        <v>6338.2336916342201</v>
      </c>
      <c r="O4895" s="45">
        <v>5887.2392695726903</v>
      </c>
      <c r="P4895" s="99">
        <v>0.976770379455422</v>
      </c>
      <c r="Q4895" s="86">
        <v>6065.2815089779697</v>
      </c>
      <c r="R4895" s="44">
        <v>6365.5424700336498</v>
      </c>
      <c r="S4895" s="45">
        <v>5989.4362214890698</v>
      </c>
      <c r="T4895" s="140">
        <v>0.98749517439930401</v>
      </c>
      <c r="U4895" s="44">
        <v>6378.2274850802896</v>
      </c>
      <c r="V4895" s="45">
        <v>5924.64700454382</v>
      </c>
      <c r="W4895" s="99">
        <v>0.97681319420607604</v>
      </c>
      <c r="X4895" s="86">
        <v>6105.2650221528002</v>
      </c>
      <c r="Y4895" s="44">
        <v>6407.5053617541398</v>
      </c>
      <c r="Z4895" s="45">
        <v>6029.2149837832403</v>
      </c>
      <c r="AA4895" s="46">
        <v>0.98754353200170397</v>
      </c>
      <c r="AB4895" s="139">
        <v>6420.2739988825397</v>
      </c>
      <c r="AC4895" s="45">
        <v>5963.9579680683401</v>
      </c>
      <c r="AD4895" s="99">
        <v>0.97685488613979399</v>
      </c>
      <c r="AE4895" s="142">
        <v>6150.4657225151004</v>
      </c>
      <c r="AF4895" s="44">
        <v>6454.94371682564</v>
      </c>
      <c r="AG4895" s="45">
        <v>6074.06904197109</v>
      </c>
      <c r="AH4895" s="140">
        <v>0.98757871615082005</v>
      </c>
      <c r="AI4895" s="44">
        <v>6467.80688733445</v>
      </c>
      <c r="AJ4895" s="45">
        <v>6008.30098612041</v>
      </c>
      <c r="AK4895" s="46">
        <v>0.97688553309479198</v>
      </c>
    </row>
    <row r="4896" spans="1:37" x14ac:dyDescent="0.2">
      <c r="A4896" s="35" t="s">
        <v>2344</v>
      </c>
      <c r="B4896" s="35" t="s">
        <v>8596</v>
      </c>
      <c r="C4896" s="85" t="s">
        <v>962</v>
      </c>
      <c r="D4896" s="85" t="s">
        <v>962</v>
      </c>
      <c r="E4896" s="85" t="s">
        <v>12898</v>
      </c>
      <c r="F4896" s="85" t="s">
        <v>213</v>
      </c>
      <c r="G4896" s="85" t="s">
        <v>213</v>
      </c>
      <c r="H4896" s="840">
        <v>1.0495048680941199</v>
      </c>
      <c r="I4896" s="840">
        <v>1.05159628215757</v>
      </c>
      <c r="J4896" s="86">
        <v>10316</v>
      </c>
      <c r="K4896" s="44">
        <v>10826.692219258999</v>
      </c>
      <c r="L4896" s="45">
        <v>10186.479122148001</v>
      </c>
      <c r="M4896" s="46">
        <v>0.98744466092942995</v>
      </c>
      <c r="N4896" s="139">
        <v>10848.2672467375</v>
      </c>
      <c r="O4896" s="45">
        <v>10076.3632344621</v>
      </c>
      <c r="P4896" s="99">
        <v>0.976770379455422</v>
      </c>
      <c r="Q4896" s="86">
        <v>10373.0465469997</v>
      </c>
      <c r="R4896" s="44">
        <v>10886.562848043201</v>
      </c>
      <c r="S4896" s="45">
        <v>10243.3334089816</v>
      </c>
      <c r="T4896" s="140">
        <v>0.98749517439930401</v>
      </c>
      <c r="U4896" s="44">
        <v>10908.2571834724</v>
      </c>
      <c r="V4896" s="45">
        <v>10132.528731223099</v>
      </c>
      <c r="W4896" s="99">
        <v>0.97681319420607604</v>
      </c>
      <c r="X4896" s="86">
        <v>10428.329133521</v>
      </c>
      <c r="Y4896" s="44">
        <v>10944.5821917181</v>
      </c>
      <c r="Z4896" s="45">
        <v>10298.428985393601</v>
      </c>
      <c r="AA4896" s="46">
        <v>0.98754353200170397</v>
      </c>
      <c r="AB4896" s="139">
        <v>10966.3921459262</v>
      </c>
      <c r="AC4896" s="45">
        <v>10186.964268354001</v>
      </c>
      <c r="AD4896" s="99">
        <v>0.97685488613979399</v>
      </c>
      <c r="AE4896" s="142">
        <v>10489.4973809036</v>
      </c>
      <c r="AF4896" s="44">
        <v>11008.778565118901</v>
      </c>
      <c r="AG4896" s="45">
        <v>10359.2043565002</v>
      </c>
      <c r="AH4896" s="140">
        <v>0.98757871615082005</v>
      </c>
      <c r="AI4896" s="44">
        <v>11030.716447459799</v>
      </c>
      <c r="AJ4896" s="45">
        <v>10247.0382408405</v>
      </c>
      <c r="AK4896" s="46">
        <v>0.97688553309479198</v>
      </c>
    </row>
    <row r="4897" spans="1:37" x14ac:dyDescent="0.2">
      <c r="A4897" s="35" t="s">
        <v>2343</v>
      </c>
      <c r="B4897" s="35" t="s">
        <v>8595</v>
      </c>
      <c r="C4897" s="85" t="s">
        <v>962</v>
      </c>
      <c r="D4897" s="85" t="s">
        <v>962</v>
      </c>
      <c r="E4897" s="85" t="s">
        <v>12898</v>
      </c>
      <c r="F4897" s="85" t="s">
        <v>213</v>
      </c>
      <c r="G4897" s="85" t="s">
        <v>213</v>
      </c>
      <c r="H4897" s="840">
        <v>1.0495048680941199</v>
      </c>
      <c r="I4897" s="840">
        <v>1.05159628215757</v>
      </c>
      <c r="J4897" s="86">
        <v>25270.5</v>
      </c>
      <c r="K4897" s="44">
        <v>26521.512769172499</v>
      </c>
      <c r="L4897" s="45">
        <v>24953.220304017199</v>
      </c>
      <c r="M4897" s="46">
        <v>0.98744466092942995</v>
      </c>
      <c r="N4897" s="139">
        <v>26574.363848262899</v>
      </c>
      <c r="O4897" s="45">
        <v>24683.475874028201</v>
      </c>
      <c r="P4897" s="99">
        <v>0.976770379455422</v>
      </c>
      <c r="Q4897" s="86">
        <v>25223.9735855826</v>
      </c>
      <c r="R4897" s="44">
        <v>26472.6830707466</v>
      </c>
      <c r="S4897" s="45">
        <v>24908.552194938398</v>
      </c>
      <c r="T4897" s="140">
        <v>0.98749517439930401</v>
      </c>
      <c r="U4897" s="44">
        <v>26525.436843839499</v>
      </c>
      <c r="V4897" s="45">
        <v>24639.110208702699</v>
      </c>
      <c r="W4897" s="99">
        <v>0.97681319420607604</v>
      </c>
      <c r="X4897" s="86">
        <v>25184.611409527301</v>
      </c>
      <c r="Y4897" s="44">
        <v>26431.372275357699</v>
      </c>
      <c r="Z4897" s="45">
        <v>24870.900103454998</v>
      </c>
      <c r="AA4897" s="46">
        <v>0.98754353200170397</v>
      </c>
      <c r="AB4897" s="139">
        <v>26484.043725841999</v>
      </c>
      <c r="AC4897" s="45">
        <v>24601.710710928699</v>
      </c>
      <c r="AD4897" s="99">
        <v>0.97685488613979399</v>
      </c>
      <c r="AE4897" s="142">
        <v>25265.658274928301</v>
      </c>
      <c r="AF4897" s="44">
        <v>26516.431355139801</v>
      </c>
      <c r="AG4897" s="45">
        <v>24951.826361858999</v>
      </c>
      <c r="AH4897" s="140">
        <v>0.98757871615082005</v>
      </c>
      <c r="AI4897" s="44">
        <v>26569.272308178199</v>
      </c>
      <c r="AJ4897" s="45">
        <v>24681.656052894199</v>
      </c>
      <c r="AK4897" s="46">
        <v>0.97688553309479198</v>
      </c>
    </row>
    <row r="4898" spans="1:37" x14ac:dyDescent="0.2">
      <c r="A4898" s="35" t="s">
        <v>2342</v>
      </c>
      <c r="B4898" s="35" t="s">
        <v>8594</v>
      </c>
      <c r="C4898" s="85" t="s">
        <v>962</v>
      </c>
      <c r="D4898" s="85" t="s">
        <v>962</v>
      </c>
      <c r="E4898" s="85" t="s">
        <v>12898</v>
      </c>
      <c r="F4898" s="85" t="s">
        <v>213</v>
      </c>
      <c r="G4898" s="85" t="s">
        <v>213</v>
      </c>
      <c r="H4898" s="840">
        <v>1.0495048680941199</v>
      </c>
      <c r="I4898" s="840">
        <v>1.05159628215757</v>
      </c>
      <c r="J4898" s="86">
        <v>12829.166666666701</v>
      </c>
      <c r="K4898" s="44">
        <v>13464.2728702575</v>
      </c>
      <c r="L4898" s="45">
        <v>12668.0921291738</v>
      </c>
      <c r="M4898" s="46">
        <v>0.98744466092942995</v>
      </c>
      <c r="N4898" s="139">
        <v>13491.103969846499</v>
      </c>
      <c r="O4898" s="45">
        <v>12531.1499930968</v>
      </c>
      <c r="P4898" s="99">
        <v>0.976770379455421</v>
      </c>
      <c r="Q4898" s="86">
        <v>12894.495731663499</v>
      </c>
      <c r="R4898" s="44">
        <v>13532.836041999701</v>
      </c>
      <c r="S4898" s="45">
        <v>12733.252311330099</v>
      </c>
      <c r="T4898" s="140">
        <v>0.98749517439930401</v>
      </c>
      <c r="U4898" s="44">
        <v>13559.803771714</v>
      </c>
      <c r="V4898" s="45">
        <v>12595.5135633228</v>
      </c>
      <c r="W4898" s="99">
        <v>0.97681319420607604</v>
      </c>
      <c r="X4898" s="86">
        <v>12955.5095324094</v>
      </c>
      <c r="Y4898" s="44">
        <v>13596.8703229035</v>
      </c>
      <c r="Z4898" s="45">
        <v>12794.1296425174</v>
      </c>
      <c r="AA4898" s="46">
        <v>0.98754353200170397</v>
      </c>
      <c r="AB4898" s="139">
        <v>13623.9656577387</v>
      </c>
      <c r="AC4898" s="45">
        <v>12655.6527891648</v>
      </c>
      <c r="AD4898" s="99">
        <v>0.97685488613979399</v>
      </c>
      <c r="AE4898" s="142">
        <v>13032.5412233437</v>
      </c>
      <c r="AF4898" s="44">
        <v>13677.7154575366</v>
      </c>
      <c r="AG4898" s="45">
        <v>12870.6603295324</v>
      </c>
      <c r="AH4898" s="140">
        <v>0.98757871615082005</v>
      </c>
      <c r="AI4898" s="44">
        <v>13704.9718975335</v>
      </c>
      <c r="AJ4898" s="45">
        <v>12731.300980546001</v>
      </c>
      <c r="AK4898" s="46">
        <v>0.97688553309479298</v>
      </c>
    </row>
    <row r="4899" spans="1:37" x14ac:dyDescent="0.2">
      <c r="A4899" s="35" t="s">
        <v>2341</v>
      </c>
      <c r="B4899" s="35" t="s">
        <v>8593</v>
      </c>
      <c r="C4899" s="85" t="s">
        <v>962</v>
      </c>
      <c r="D4899" s="85" t="s">
        <v>962</v>
      </c>
      <c r="E4899" s="85" t="s">
        <v>12898</v>
      </c>
      <c r="F4899" s="85" t="s">
        <v>213</v>
      </c>
      <c r="G4899" s="85" t="s">
        <v>213</v>
      </c>
      <c r="H4899" s="840">
        <v>1.0495048680941199</v>
      </c>
      <c r="I4899" s="840">
        <v>1.05159628215757</v>
      </c>
      <c r="J4899" s="86">
        <v>10971.333333333299</v>
      </c>
      <c r="K4899" s="44">
        <v>11514.4677428167</v>
      </c>
      <c r="L4899" s="45">
        <v>10833.584523277101</v>
      </c>
      <c r="M4899" s="46">
        <v>0.98744466092942995</v>
      </c>
      <c r="N4899" s="139">
        <v>11537.413343644799</v>
      </c>
      <c r="O4899" s="45">
        <v>10716.4734231319</v>
      </c>
      <c r="P4899" s="99">
        <v>0.976770379455421</v>
      </c>
      <c r="Q4899" s="86">
        <v>11011.135130311501</v>
      </c>
      <c r="R4899" s="44">
        <v>11556.239922504101</v>
      </c>
      <c r="S4899" s="45">
        <v>10873.4428058412</v>
      </c>
      <c r="T4899" s="140">
        <v>0.98749517439930401</v>
      </c>
      <c r="U4899" s="44">
        <v>11579.2687653702</v>
      </c>
      <c r="V4899" s="45">
        <v>10755.822078474301</v>
      </c>
      <c r="W4899" s="99">
        <v>0.97681319420607604</v>
      </c>
      <c r="X4899" s="86">
        <v>11044.302716387099</v>
      </c>
      <c r="Y4899" s="44">
        <v>11591.0494655534</v>
      </c>
      <c r="Z4899" s="45">
        <v>10906.729713037001</v>
      </c>
      <c r="AA4899" s="46">
        <v>0.98754353200170397</v>
      </c>
      <c r="AB4899" s="139">
        <v>11614.147675575499</v>
      </c>
      <c r="AC4899" s="45">
        <v>10788.6810725098</v>
      </c>
      <c r="AD4899" s="99">
        <v>0.97685488613979399</v>
      </c>
      <c r="AE4899" s="142">
        <v>11098.201019407899</v>
      </c>
      <c r="AF4899" s="44">
        <v>11647.615996955799</v>
      </c>
      <c r="AG4899" s="45">
        <v>10960.3471143306</v>
      </c>
      <c r="AH4899" s="140">
        <v>0.98757871615082005</v>
      </c>
      <c r="AI4899" s="44">
        <v>11670.826930646699</v>
      </c>
      <c r="AJ4899" s="45">
        <v>10841.6720192375</v>
      </c>
      <c r="AK4899" s="46">
        <v>0.97688553309479198</v>
      </c>
    </row>
    <row r="4900" spans="1:37" x14ac:dyDescent="0.2">
      <c r="A4900" s="35" t="s">
        <v>2340</v>
      </c>
      <c r="B4900" s="35" t="s">
        <v>8592</v>
      </c>
      <c r="C4900" s="85" t="s">
        <v>962</v>
      </c>
      <c r="D4900" s="85" t="s">
        <v>962</v>
      </c>
      <c r="E4900" s="85" t="s">
        <v>12898</v>
      </c>
      <c r="F4900" s="85" t="s">
        <v>213</v>
      </c>
      <c r="G4900" s="85" t="s">
        <v>213</v>
      </c>
      <c r="H4900" s="840">
        <v>1.0495048680941199</v>
      </c>
      <c r="I4900" s="840">
        <v>1.05159628215757</v>
      </c>
      <c r="J4900" s="86">
        <v>21237.416666666701</v>
      </c>
      <c r="K4900" s="44">
        <v>22288.772177409901</v>
      </c>
      <c r="L4900" s="45">
        <v>20970.773699433699</v>
      </c>
      <c r="M4900" s="46">
        <v>0.98744466092942995</v>
      </c>
      <c r="N4900" s="139">
        <v>22333.188409297902</v>
      </c>
      <c r="O4900" s="45">
        <v>20744.079536152902</v>
      </c>
      <c r="P4900" s="99">
        <v>0.976770379455422</v>
      </c>
      <c r="Q4900" s="86">
        <v>21361.082729867499</v>
      </c>
      <c r="R4900" s="44">
        <v>22418.560312757301</v>
      </c>
      <c r="S4900" s="45">
        <v>21093.966115688501</v>
      </c>
      <c r="T4900" s="140">
        <v>0.98749517439930401</v>
      </c>
      <c r="U4900" s="44">
        <v>22463.235181589</v>
      </c>
      <c r="V4900" s="45">
        <v>20865.787453062101</v>
      </c>
      <c r="W4900" s="99">
        <v>0.97681319420607604</v>
      </c>
      <c r="X4900" s="86">
        <v>21477.4572653141</v>
      </c>
      <c r="Y4900" s="44">
        <v>22540.695954230701</v>
      </c>
      <c r="Z4900" s="45">
        <v>21209.924006203899</v>
      </c>
      <c r="AA4900" s="46">
        <v>0.98754353200170397</v>
      </c>
      <c r="AB4900" s="139">
        <v>22585.6142104024</v>
      </c>
      <c r="AC4900" s="45">
        <v>20980.3590714807</v>
      </c>
      <c r="AD4900" s="99">
        <v>0.97685488613979399</v>
      </c>
      <c r="AE4900" s="142">
        <v>21606.462928795401</v>
      </c>
      <c r="AF4900" s="44">
        <v>22676.088026066001</v>
      </c>
      <c r="AG4900" s="45">
        <v>21338.082919780099</v>
      </c>
      <c r="AH4900" s="140">
        <v>0.98757871615082005</v>
      </c>
      <c r="AI4900" s="44">
        <v>22721.2760864966</v>
      </c>
      <c r="AJ4900" s="45">
        <v>21107.041056489201</v>
      </c>
      <c r="AK4900" s="46">
        <v>0.97688553309479298</v>
      </c>
    </row>
    <row r="4901" spans="1:37" x14ac:dyDescent="0.2">
      <c r="A4901" s="35" t="s">
        <v>2339</v>
      </c>
      <c r="B4901" s="35" t="s">
        <v>8591</v>
      </c>
      <c r="C4901" s="85" t="s">
        <v>962</v>
      </c>
      <c r="D4901" s="85" t="s">
        <v>962</v>
      </c>
      <c r="E4901" s="85" t="s">
        <v>12898</v>
      </c>
      <c r="F4901" s="85" t="s">
        <v>213</v>
      </c>
      <c r="G4901" s="85" t="s">
        <v>213</v>
      </c>
      <c r="H4901" s="840">
        <v>1.0495048680941199</v>
      </c>
      <c r="I4901" s="840">
        <v>1.05159628215757</v>
      </c>
      <c r="J4901" s="86">
        <v>13958.083333333299</v>
      </c>
      <c r="K4901" s="44">
        <v>14649.0764075968</v>
      </c>
      <c r="L4901" s="45">
        <v>13782.834864308101</v>
      </c>
      <c r="M4901" s="46">
        <v>0.98744466092942995</v>
      </c>
      <c r="N4901" s="139">
        <v>14678.2685393789</v>
      </c>
      <c r="O4901" s="45">
        <v>13633.8423539704</v>
      </c>
      <c r="P4901" s="99">
        <v>0.976770379455422</v>
      </c>
      <c r="Q4901" s="86">
        <v>14047.216715881699</v>
      </c>
      <c r="R4901" s="44">
        <v>14742.622326491</v>
      </c>
      <c r="S4901" s="45">
        <v>13871.5587206744</v>
      </c>
      <c r="T4901" s="140">
        <v>0.98749517439930401</v>
      </c>
      <c r="U4901" s="44">
        <v>14772.000873082899</v>
      </c>
      <c r="V4901" s="45">
        <v>13721.506629945399</v>
      </c>
      <c r="W4901" s="99">
        <v>0.97681319420607604</v>
      </c>
      <c r="X4901" s="86">
        <v>14133.941155304299</v>
      </c>
      <c r="Y4901" s="44">
        <v>14833.640047847701</v>
      </c>
      <c r="Z4901" s="45">
        <v>13957.8821696135</v>
      </c>
      <c r="AA4901" s="46">
        <v>0.98754353200170397</v>
      </c>
      <c r="AB4901" s="139">
        <v>14863.1999711519</v>
      </c>
      <c r="AC4901" s="45">
        <v>13806.809477971299</v>
      </c>
      <c r="AD4901" s="99">
        <v>0.97685488613979399</v>
      </c>
      <c r="AE4901" s="142">
        <v>14229.901350112499</v>
      </c>
      <c r="AF4901" s="44">
        <v>14934.350739442199</v>
      </c>
      <c r="AG4901" s="45">
        <v>14053.147706296901</v>
      </c>
      <c r="AH4901" s="140">
        <v>0.98757871615082005</v>
      </c>
      <c r="AI4901" s="44">
        <v>14964.1113552473</v>
      </c>
      <c r="AJ4901" s="45">
        <v>13900.9847662909</v>
      </c>
      <c r="AK4901" s="46">
        <v>0.97688553309479198</v>
      </c>
    </row>
    <row r="4902" spans="1:37" x14ac:dyDescent="0.2">
      <c r="A4902" s="35" t="s">
        <v>2338</v>
      </c>
      <c r="B4902" s="35" t="s">
        <v>8590</v>
      </c>
      <c r="C4902" s="85" t="s">
        <v>962</v>
      </c>
      <c r="D4902" s="85" t="s">
        <v>962</v>
      </c>
      <c r="E4902" s="85" t="s">
        <v>12898</v>
      </c>
      <c r="F4902" s="85" t="s">
        <v>213</v>
      </c>
      <c r="G4902" s="85" t="s">
        <v>213</v>
      </c>
      <c r="H4902" s="840">
        <v>1.0495048680941199</v>
      </c>
      <c r="I4902" s="840">
        <v>1.05159628215757</v>
      </c>
      <c r="J4902" s="86">
        <v>21543.75</v>
      </c>
      <c r="K4902" s="44">
        <v>22610.270502002801</v>
      </c>
      <c r="L4902" s="45">
        <v>21273.260913898401</v>
      </c>
      <c r="M4902" s="46">
        <v>0.98744466092942995</v>
      </c>
      <c r="N4902" s="139">
        <v>22655.327403732201</v>
      </c>
      <c r="O4902" s="45">
        <v>21043.296862392701</v>
      </c>
      <c r="P4902" s="99">
        <v>0.976770379455422</v>
      </c>
      <c r="Q4902" s="86">
        <v>21662.090377937398</v>
      </c>
      <c r="R4902" s="44">
        <v>22734.469304740102</v>
      </c>
      <c r="S4902" s="45">
        <v>21391.209715614699</v>
      </c>
      <c r="T4902" s="140">
        <v>0.98749517439930401</v>
      </c>
      <c r="U4902" s="44">
        <v>22779.773705200201</v>
      </c>
      <c r="V4902" s="45">
        <v>21159.815695253699</v>
      </c>
      <c r="W4902" s="99">
        <v>0.97681319420607604</v>
      </c>
      <c r="X4902" s="86">
        <v>21768.6070291086</v>
      </c>
      <c r="Y4902" s="44">
        <v>22846.259048677501</v>
      </c>
      <c r="Z4902" s="45">
        <v>21497.447072283099</v>
      </c>
      <c r="AA4902" s="46">
        <v>0.98754353200170397</v>
      </c>
      <c r="AB4902" s="139">
        <v>22891.786219559799</v>
      </c>
      <c r="AC4902" s="45">
        <v>21264.7701408418</v>
      </c>
      <c r="AD4902" s="99">
        <v>0.97685488613979399</v>
      </c>
      <c r="AE4902" s="142">
        <v>21894.782172433799</v>
      </c>
      <c r="AF4902" s="44">
        <v>22978.6804758297</v>
      </c>
      <c r="AG4902" s="45">
        <v>21622.820868254101</v>
      </c>
      <c r="AH4902" s="140">
        <v>0.98757871615082005</v>
      </c>
      <c r="AI4902" s="44">
        <v>23024.471531181302</v>
      </c>
      <c r="AJ4902" s="45">
        <v>21388.695954512401</v>
      </c>
      <c r="AK4902" s="46">
        <v>0.97688553309479198</v>
      </c>
    </row>
    <row r="4903" spans="1:37" x14ac:dyDescent="0.2">
      <c r="A4903" s="35" t="s">
        <v>2337</v>
      </c>
      <c r="B4903" s="35" t="s">
        <v>8589</v>
      </c>
      <c r="C4903" s="85" t="s">
        <v>962</v>
      </c>
      <c r="D4903" s="85" t="s">
        <v>962</v>
      </c>
      <c r="E4903" s="85" t="s">
        <v>12898</v>
      </c>
      <c r="F4903" s="85" t="s">
        <v>213</v>
      </c>
      <c r="G4903" s="85" t="s">
        <v>213</v>
      </c>
      <c r="H4903" s="840">
        <v>1.0495048680941199</v>
      </c>
      <c r="I4903" s="840">
        <v>1.05159628215757</v>
      </c>
      <c r="J4903" s="86">
        <v>10367.5</v>
      </c>
      <c r="K4903" s="44">
        <v>10880.741719965799</v>
      </c>
      <c r="L4903" s="45">
        <v>10237.3325221859</v>
      </c>
      <c r="M4903" s="46">
        <v>0.98744466092942995</v>
      </c>
      <c r="N4903" s="139">
        <v>10902.4244552686</v>
      </c>
      <c r="O4903" s="45">
        <v>10126.6669090041</v>
      </c>
      <c r="P4903" s="99">
        <v>0.976770379455422</v>
      </c>
      <c r="Q4903" s="86">
        <v>10424.486854429901</v>
      </c>
      <c r="R4903" s="44">
        <v>10940.5497011074</v>
      </c>
      <c r="S4903" s="45">
        <v>10294.130464338499</v>
      </c>
      <c r="T4903" s="140">
        <v>0.98749517439930401</v>
      </c>
      <c r="U4903" s="44">
        <v>10962.351619519</v>
      </c>
      <c r="V4903" s="45">
        <v>10182.776302234901</v>
      </c>
      <c r="W4903" s="99">
        <v>0.97681319420607604</v>
      </c>
      <c r="X4903" s="86">
        <v>10477.078285768401</v>
      </c>
      <c r="Y4903" s="44">
        <v>10995.744664317201</v>
      </c>
      <c r="Z4903" s="45">
        <v>10346.570895386099</v>
      </c>
      <c r="AA4903" s="46">
        <v>0.98754353200170397</v>
      </c>
      <c r="AB4903" s="139">
        <v>11017.6565731879</v>
      </c>
      <c r="AC4903" s="45">
        <v>10234.585115922</v>
      </c>
      <c r="AD4903" s="99">
        <v>0.97685488613979399</v>
      </c>
      <c r="AE4903" s="142">
        <v>10537.0540017984</v>
      </c>
      <c r="AF4903" s="44">
        <v>11058.689470258099</v>
      </c>
      <c r="AG4903" s="45">
        <v>10406.170263107901</v>
      </c>
      <c r="AH4903" s="140">
        <v>0.98757871615082005</v>
      </c>
      <c r="AI4903" s="44">
        <v>11080.726813184699</v>
      </c>
      <c r="AJ4903" s="45">
        <v>10293.4956157954</v>
      </c>
      <c r="AK4903" s="46">
        <v>0.97688553309479298</v>
      </c>
    </row>
    <row r="4904" spans="1:37" x14ac:dyDescent="0.2">
      <c r="A4904" s="35" t="s">
        <v>2336</v>
      </c>
      <c r="B4904" s="35" t="s">
        <v>8588</v>
      </c>
      <c r="C4904" s="85" t="s">
        <v>962</v>
      </c>
      <c r="D4904" s="85" t="s">
        <v>962</v>
      </c>
      <c r="E4904" s="85" t="s">
        <v>12898</v>
      </c>
      <c r="F4904" s="85" t="s">
        <v>213</v>
      </c>
      <c r="G4904" s="85" t="s">
        <v>213</v>
      </c>
      <c r="H4904" s="840">
        <v>1.0495048680941199</v>
      </c>
      <c r="I4904" s="840">
        <v>1.05159628215757</v>
      </c>
      <c r="J4904" s="86">
        <v>11956.666666666701</v>
      </c>
      <c r="K4904" s="44">
        <v>12548.579872845399</v>
      </c>
      <c r="L4904" s="45">
        <v>11806.546662512899</v>
      </c>
      <c r="M4904" s="46">
        <v>0.98744466092942995</v>
      </c>
      <c r="N4904" s="139">
        <v>12573.586213664001</v>
      </c>
      <c r="O4904" s="45">
        <v>11678.917837022</v>
      </c>
      <c r="P4904" s="99">
        <v>0.976770379455421</v>
      </c>
      <c r="Q4904" s="86">
        <v>12026.3836113658</v>
      </c>
      <c r="R4904" s="44">
        <v>12621.748145695699</v>
      </c>
      <c r="S4904" s="45">
        <v>11875.995781698601</v>
      </c>
      <c r="T4904" s="140">
        <v>0.98749517439930401</v>
      </c>
      <c r="U4904" s="44">
        <v>12646.900293512999</v>
      </c>
      <c r="V4904" s="45">
        <v>11747.5301901658</v>
      </c>
      <c r="W4904" s="99">
        <v>0.97681319420607604</v>
      </c>
      <c r="X4904" s="86">
        <v>12092.358105572401</v>
      </c>
      <c r="Y4904" s="44">
        <v>12690.988698535601</v>
      </c>
      <c r="Z4904" s="45">
        <v>11941.7300338064</v>
      </c>
      <c r="AA4904" s="46">
        <v>0.98754353200170397</v>
      </c>
      <c r="AB4904" s="139">
        <v>12716.278826337801</v>
      </c>
      <c r="AC4904" s="45">
        <v>11812.4791003805</v>
      </c>
      <c r="AD4904" s="99">
        <v>0.97685488613979399</v>
      </c>
      <c r="AE4904" s="142">
        <v>12167.7365993843</v>
      </c>
      <c r="AF4904" s="44">
        <v>12770.098794740899</v>
      </c>
      <c r="AG4904" s="45">
        <v>12016.5976892813</v>
      </c>
      <c r="AH4904" s="140">
        <v>0.98757871615082005</v>
      </c>
      <c r="AI4904" s="44">
        <v>12795.546570185101</v>
      </c>
      <c r="AJ4904" s="45">
        <v>11886.485854446501</v>
      </c>
      <c r="AK4904" s="46">
        <v>0.97688553309479198</v>
      </c>
    </row>
    <row r="4905" spans="1:37" x14ac:dyDescent="0.2">
      <c r="A4905" s="35" t="s">
        <v>2335</v>
      </c>
      <c r="B4905" s="35" t="s">
        <v>8587</v>
      </c>
      <c r="C4905" s="85" t="s">
        <v>962</v>
      </c>
      <c r="D4905" s="85" t="s">
        <v>962</v>
      </c>
      <c r="E4905" s="85" t="s">
        <v>12898</v>
      </c>
      <c r="F4905" s="85" t="s">
        <v>213</v>
      </c>
      <c r="G4905" s="85" t="s">
        <v>213</v>
      </c>
      <c r="H4905" s="840">
        <v>1.0495048680941199</v>
      </c>
      <c r="I4905" s="840">
        <v>1.05159628215757</v>
      </c>
      <c r="J4905" s="86">
        <v>4328.8333333333303</v>
      </c>
      <c r="K4905" s="44">
        <v>4543.1316565014404</v>
      </c>
      <c r="L4905" s="45">
        <v>4274.4833630533503</v>
      </c>
      <c r="M4905" s="46">
        <v>0.98744466092942995</v>
      </c>
      <c r="N4905" s="139">
        <v>4552.1850394130997</v>
      </c>
      <c r="O4905" s="45">
        <v>4228.2761775992803</v>
      </c>
      <c r="P4905" s="99">
        <v>0.976770379455422</v>
      </c>
      <c r="Q4905" s="86">
        <v>4355.3014519066701</v>
      </c>
      <c r="R4905" s="44">
        <v>4570.9100757934502</v>
      </c>
      <c r="S4905" s="45">
        <v>4300.8391668121203</v>
      </c>
      <c r="T4905" s="140">
        <v>0.98749517439930401</v>
      </c>
      <c r="U4905" s="44">
        <v>4580.0188145005204</v>
      </c>
      <c r="V4905" s="45">
        <v>4254.3159229673101</v>
      </c>
      <c r="W4905" s="99">
        <v>0.97681319420607604</v>
      </c>
      <c r="X4905" s="86">
        <v>4378.7539757140103</v>
      </c>
      <c r="Y4905" s="44">
        <v>4595.5236136983503</v>
      </c>
      <c r="Z4905" s="45">
        <v>4324.2101669431204</v>
      </c>
      <c r="AA4905" s="46">
        <v>0.98754353200170397</v>
      </c>
      <c r="AB4905" s="139">
        <v>4604.6814013435396</v>
      </c>
      <c r="AC4905" s="45">
        <v>4277.4072163802803</v>
      </c>
      <c r="AD4905" s="99">
        <v>0.97685488613979399</v>
      </c>
      <c r="AE4905" s="142">
        <v>4406.4526973468601</v>
      </c>
      <c r="AF4905" s="44">
        <v>4624.5935568920104</v>
      </c>
      <c r="AG4905" s="45">
        <v>4351.71889762513</v>
      </c>
      <c r="AH4905" s="140">
        <v>0.98757871615082005</v>
      </c>
      <c r="AI4905" s="44">
        <v>4633.8092740331604</v>
      </c>
      <c r="AJ4905" s="45">
        <v>4304.59989230467</v>
      </c>
      <c r="AK4905" s="46">
        <v>0.97688553309479198</v>
      </c>
    </row>
    <row r="4906" spans="1:37" x14ac:dyDescent="0.2">
      <c r="A4906" s="35" t="s">
        <v>2334</v>
      </c>
      <c r="B4906" s="35" t="s">
        <v>8586</v>
      </c>
      <c r="C4906" s="85" t="s">
        <v>962</v>
      </c>
      <c r="D4906" s="85" t="s">
        <v>962</v>
      </c>
      <c r="E4906" s="85" t="s">
        <v>12898</v>
      </c>
      <c r="F4906" s="85" t="s">
        <v>213</v>
      </c>
      <c r="G4906" s="85" t="s">
        <v>213</v>
      </c>
      <c r="H4906" s="840">
        <v>1.0495048680941199</v>
      </c>
      <c r="I4906" s="840">
        <v>1.05159628215757</v>
      </c>
      <c r="J4906" s="86">
        <v>7981.25</v>
      </c>
      <c r="K4906" s="44">
        <v>8376.3607284762202</v>
      </c>
      <c r="L4906" s="45">
        <v>7881.04270004302</v>
      </c>
      <c r="M4906" s="46">
        <v>0.98744466092942995</v>
      </c>
      <c r="N4906" s="139">
        <v>8393.0528269701099</v>
      </c>
      <c r="O4906" s="45">
        <v>7795.8485910285799</v>
      </c>
      <c r="P4906" s="99">
        <v>0.976770379455421</v>
      </c>
      <c r="Q4906" s="86">
        <v>8027.6206030863696</v>
      </c>
      <c r="R4906" s="44">
        <v>8425.0269021518307</v>
      </c>
      <c r="S4906" s="45">
        <v>7927.2366074562196</v>
      </c>
      <c r="T4906" s="140">
        <v>0.98749517439930401</v>
      </c>
      <c r="U4906" s="44">
        <v>8441.8159807771408</v>
      </c>
      <c r="V4906" s="45">
        <v>7841.4857231753103</v>
      </c>
      <c r="W4906" s="99">
        <v>0.97681319420607604</v>
      </c>
      <c r="X4906" s="86">
        <v>8071.8320725004596</v>
      </c>
      <c r="Y4906" s="44">
        <v>8471.4270545275103</v>
      </c>
      <c r="Z4906" s="45">
        <v>7971.2855546017299</v>
      </c>
      <c r="AA4906" s="46">
        <v>0.98754353200170397</v>
      </c>
      <c r="AB4906" s="139">
        <v>8488.3085976417206</v>
      </c>
      <c r="AC4906" s="45">
        <v>7885.0086001219697</v>
      </c>
      <c r="AD4906" s="99">
        <v>0.97685488613979399</v>
      </c>
      <c r="AE4906" s="142">
        <v>8118.3424634929697</v>
      </c>
      <c r="AF4906" s="44">
        <v>8520.2399362911092</v>
      </c>
      <c r="AG4906" s="45">
        <v>8017.5022273690702</v>
      </c>
      <c r="AH4906" s="140">
        <v>0.98757871615082005</v>
      </c>
      <c r="AI4906" s="44">
        <v>8537.2187518911396</v>
      </c>
      <c r="AJ4906" s="45">
        <v>7930.6913052954196</v>
      </c>
      <c r="AK4906" s="46">
        <v>0.97688553309479198</v>
      </c>
    </row>
    <row r="4907" spans="1:37" x14ac:dyDescent="0.2">
      <c r="A4907" s="35" t="s">
        <v>2333</v>
      </c>
      <c r="B4907" s="35" t="s">
        <v>8585</v>
      </c>
      <c r="C4907" s="85" t="s">
        <v>962</v>
      </c>
      <c r="D4907" s="85" t="s">
        <v>962</v>
      </c>
      <c r="E4907" s="85" t="s">
        <v>12898</v>
      </c>
      <c r="F4907" s="85" t="s">
        <v>213</v>
      </c>
      <c r="G4907" s="85" t="s">
        <v>213</v>
      </c>
      <c r="H4907" s="840">
        <v>1.0495048680941199</v>
      </c>
      <c r="I4907" s="840">
        <v>1.05159628215757</v>
      </c>
      <c r="J4907" s="86">
        <v>7271.25</v>
      </c>
      <c r="K4907" s="44">
        <v>7631.2122721293899</v>
      </c>
      <c r="L4907" s="45">
        <v>7179.9569907831201</v>
      </c>
      <c r="M4907" s="46">
        <v>0.98744466092942995</v>
      </c>
      <c r="N4907" s="139">
        <v>7646.41946663823</v>
      </c>
      <c r="O4907" s="45">
        <v>7102.34162161523</v>
      </c>
      <c r="P4907" s="99">
        <v>0.976770379455422</v>
      </c>
      <c r="Q4907" s="86">
        <v>7311.27855470139</v>
      </c>
      <c r="R4907" s="44">
        <v>7673.2224351512696</v>
      </c>
      <c r="S4907" s="45">
        <v>7219.8522914567402</v>
      </c>
      <c r="T4907" s="140">
        <v>0.98749517439930401</v>
      </c>
      <c r="U4907" s="44">
        <v>7688.5133459423596</v>
      </c>
      <c r="V4907" s="45">
        <v>7141.7533587482503</v>
      </c>
      <c r="W4907" s="99">
        <v>0.97681319420607604</v>
      </c>
      <c r="X4907" s="86">
        <v>7350.2897579907003</v>
      </c>
      <c r="Y4907" s="44">
        <v>7714.1648829136202</v>
      </c>
      <c r="Z4907" s="45">
        <v>7258.7311088420902</v>
      </c>
      <c r="AA4907" s="46">
        <v>0.98754353200170397</v>
      </c>
      <c r="AB4907" s="139">
        <v>7729.5373822838901</v>
      </c>
      <c r="AC4907" s="45">
        <v>7180.1664646364998</v>
      </c>
      <c r="AD4907" s="99">
        <v>0.97685488613979399</v>
      </c>
      <c r="AE4907" s="142">
        <v>7393.4647675890601</v>
      </c>
      <c r="AF4907" s="44">
        <v>7759.4772656671103</v>
      </c>
      <c r="AG4907" s="45">
        <v>7301.6284430819296</v>
      </c>
      <c r="AH4907" s="140">
        <v>0.98757871615082005</v>
      </c>
      <c r="AI4907" s="44">
        <v>7774.9400618596501</v>
      </c>
      <c r="AJ4907" s="45">
        <v>7222.5687709038102</v>
      </c>
      <c r="AK4907" s="46">
        <v>0.97688553309479198</v>
      </c>
    </row>
    <row r="4908" spans="1:37" x14ac:dyDescent="0.2">
      <c r="A4908" s="35" t="s">
        <v>2332</v>
      </c>
      <c r="B4908" s="35" t="s">
        <v>13499</v>
      </c>
      <c r="C4908" s="85" t="s">
        <v>962</v>
      </c>
      <c r="D4908" s="85" t="s">
        <v>962</v>
      </c>
      <c r="E4908" s="85" t="s">
        <v>12898</v>
      </c>
      <c r="F4908" s="85" t="s">
        <v>213</v>
      </c>
      <c r="G4908" s="85" t="s">
        <v>213</v>
      </c>
      <c r="H4908" s="840">
        <v>1.0495048680941199</v>
      </c>
      <c r="I4908" s="840">
        <v>1.05159628215757</v>
      </c>
      <c r="J4908" s="86">
        <v>13621.083333333299</v>
      </c>
      <c r="K4908" s="44">
        <v>14295.393267049099</v>
      </c>
      <c r="L4908" s="45">
        <v>13450.0660135748</v>
      </c>
      <c r="M4908" s="46">
        <v>0.98744466092942995</v>
      </c>
      <c r="N4908" s="139">
        <v>14323.8805922918</v>
      </c>
      <c r="O4908" s="45">
        <v>13304.6707360939</v>
      </c>
      <c r="P4908" s="99">
        <v>0.976770379455421</v>
      </c>
      <c r="Q4908" s="86">
        <v>13649.936500133999</v>
      </c>
      <c r="R4908" s="44">
        <v>14325.674806066299</v>
      </c>
      <c r="S4908" s="45">
        <v>13479.2464247393</v>
      </c>
      <c r="T4908" s="140">
        <v>0.98749517439930401</v>
      </c>
      <c r="U4908" s="44">
        <v>14354.2224752279</v>
      </c>
      <c r="V4908" s="45">
        <v>13333.438073406</v>
      </c>
      <c r="W4908" s="99">
        <v>0.97681319420607604</v>
      </c>
      <c r="X4908" s="86">
        <v>13678.0799231865</v>
      </c>
      <c r="Y4908" s="44">
        <v>14355.2114655647</v>
      </c>
      <c r="Z4908" s="45">
        <v>13507.6993583452</v>
      </c>
      <c r="AA4908" s="46">
        <v>0.98754353200170397</v>
      </c>
      <c r="AB4908" s="139">
        <v>14383.8179942771</v>
      </c>
      <c r="AC4908" s="45">
        <v>13361.4992059754</v>
      </c>
      <c r="AD4908" s="99">
        <v>0.97685488613979399</v>
      </c>
      <c r="AE4908" s="142">
        <v>13738.905961488301</v>
      </c>
      <c r="AF4908" s="44">
        <v>14419.048688869399</v>
      </c>
      <c r="AG4908" s="45">
        <v>13568.2511107635</v>
      </c>
      <c r="AH4908" s="140">
        <v>0.98757871615082005</v>
      </c>
      <c r="AI4908" s="44">
        <v>14447.7824300136</v>
      </c>
      <c r="AJ4908" s="45">
        <v>13421.3384743278</v>
      </c>
      <c r="AK4908" s="46">
        <v>0.97688553309479198</v>
      </c>
    </row>
    <row r="4909" spans="1:37" x14ac:dyDescent="0.2">
      <c r="A4909" s="35" t="s">
        <v>2331</v>
      </c>
      <c r="B4909" s="35" t="s">
        <v>8584</v>
      </c>
      <c r="C4909" s="85" t="s">
        <v>962</v>
      </c>
      <c r="D4909" s="85" t="s">
        <v>962</v>
      </c>
      <c r="E4909" s="85" t="s">
        <v>12898</v>
      </c>
      <c r="F4909" s="85" t="s">
        <v>213</v>
      </c>
      <c r="G4909" s="85" t="s">
        <v>213</v>
      </c>
      <c r="H4909" s="840">
        <v>1.0495048680941199</v>
      </c>
      <c r="I4909" s="840">
        <v>1.05159628215757</v>
      </c>
      <c r="J4909" s="86">
        <v>3371.3333333333298</v>
      </c>
      <c r="K4909" s="44">
        <v>3538.23074530132</v>
      </c>
      <c r="L4909" s="45">
        <v>3329.0051002134201</v>
      </c>
      <c r="M4909" s="46">
        <v>0.98744466092942995</v>
      </c>
      <c r="N4909" s="139">
        <v>3545.2815992472201</v>
      </c>
      <c r="O4909" s="45">
        <v>3293.0185392707099</v>
      </c>
      <c r="P4909" s="99">
        <v>0.976770379455422</v>
      </c>
      <c r="Q4909" s="86">
        <v>3392.4007129093202</v>
      </c>
      <c r="R4909" s="44">
        <v>3560.3410627243102</v>
      </c>
      <c r="S4909" s="45">
        <v>3349.9793336267198</v>
      </c>
      <c r="T4909" s="140">
        <v>0.98749517439930401</v>
      </c>
      <c r="U4909" s="44">
        <v>3567.4359772841399</v>
      </c>
      <c r="V4909" s="45">
        <v>3313.7417764039301</v>
      </c>
      <c r="W4909" s="99">
        <v>0.97681319420607604</v>
      </c>
      <c r="X4909" s="86">
        <v>3413.6058104905701</v>
      </c>
      <c r="Y4909" s="44">
        <v>3582.5959158642399</v>
      </c>
      <c r="Z4909" s="45">
        <v>3371.0843389533902</v>
      </c>
      <c r="AA4909" s="46">
        <v>0.98754353200170397</v>
      </c>
      <c r="AB4909" s="139">
        <v>3589.7351790633602</v>
      </c>
      <c r="AC4909" s="45">
        <v>3334.5975153329</v>
      </c>
      <c r="AD4909" s="99">
        <v>0.97685488613979399</v>
      </c>
      <c r="AE4909" s="142">
        <v>3435.7775378964502</v>
      </c>
      <c r="AF4909" s="44">
        <v>3605.8652517107698</v>
      </c>
      <c r="AG4909" s="45">
        <v>3393.1007698556</v>
      </c>
      <c r="AH4909" s="140">
        <v>0.98757871615082005</v>
      </c>
      <c r="AI4909" s="44">
        <v>3613.0508851723998</v>
      </c>
      <c r="AJ4909" s="45">
        <v>3356.3613717030898</v>
      </c>
      <c r="AK4909" s="46">
        <v>0.97688553309479198</v>
      </c>
    </row>
    <row r="4910" spans="1:37" x14ac:dyDescent="0.2">
      <c r="A4910" s="35" t="s">
        <v>2330</v>
      </c>
      <c r="B4910" s="35" t="s">
        <v>8583</v>
      </c>
      <c r="C4910" s="85" t="s">
        <v>962</v>
      </c>
      <c r="D4910" s="85" t="s">
        <v>962</v>
      </c>
      <c r="E4910" s="85" t="s">
        <v>12898</v>
      </c>
      <c r="F4910" s="85" t="s">
        <v>213</v>
      </c>
      <c r="G4910" s="85" t="s">
        <v>213</v>
      </c>
      <c r="H4910" s="840">
        <v>1.0495048680941199</v>
      </c>
      <c r="I4910" s="840">
        <v>1.05159628215757</v>
      </c>
      <c r="J4910" s="86">
        <v>19434.75</v>
      </c>
      <c r="K4910" s="44">
        <v>20396.864735192299</v>
      </c>
      <c r="L4910" s="45">
        <v>19190.740123998199</v>
      </c>
      <c r="M4910" s="46">
        <v>0.98744466092942995</v>
      </c>
      <c r="N4910" s="139">
        <v>20437.5108446618</v>
      </c>
      <c r="O4910" s="45">
        <v>18983.288132121201</v>
      </c>
      <c r="P4910" s="99">
        <v>0.976770379455421</v>
      </c>
      <c r="Q4910" s="86">
        <v>19476.004086127101</v>
      </c>
      <c r="R4910" s="44">
        <v>20440.1610994115</v>
      </c>
      <c r="S4910" s="45">
        <v>19232.4600516317</v>
      </c>
      <c r="T4910" s="140">
        <v>0.98749517439930401</v>
      </c>
      <c r="U4910" s="44">
        <v>20480.893488256901</v>
      </c>
      <c r="V4910" s="45">
        <v>19024.417761740398</v>
      </c>
      <c r="W4910" s="99">
        <v>0.97681319420607604</v>
      </c>
      <c r="X4910" s="86">
        <v>19579.537640148199</v>
      </c>
      <c r="Y4910" s="44">
        <v>20548.820068367699</v>
      </c>
      <c r="Z4910" s="45">
        <v>19335.645756112299</v>
      </c>
      <c r="AA4910" s="46">
        <v>0.98754353200170397</v>
      </c>
      <c r="AB4910" s="139">
        <v>20589.768988744101</v>
      </c>
      <c r="AC4910" s="45">
        <v>19126.367012136801</v>
      </c>
      <c r="AD4910" s="99">
        <v>0.97685488613979399</v>
      </c>
      <c r="AE4910" s="142">
        <v>19728.675456849101</v>
      </c>
      <c r="AF4910" s="44">
        <v>20705.340933012201</v>
      </c>
      <c r="AG4910" s="45">
        <v>19483.619979031198</v>
      </c>
      <c r="AH4910" s="140">
        <v>0.98757871615082005</v>
      </c>
      <c r="AI4910" s="44">
        <v>20746.6017623158</v>
      </c>
      <c r="AJ4910" s="45">
        <v>19272.657640918202</v>
      </c>
      <c r="AK4910" s="46">
        <v>0.97688553309479298</v>
      </c>
    </row>
    <row r="4911" spans="1:37" x14ac:dyDescent="0.2">
      <c r="A4911" s="35" t="s">
        <v>2329</v>
      </c>
      <c r="B4911" s="35" t="s">
        <v>8582</v>
      </c>
      <c r="C4911" s="85" t="s">
        <v>962</v>
      </c>
      <c r="D4911" s="85" t="s">
        <v>962</v>
      </c>
      <c r="E4911" s="85" t="s">
        <v>12898</v>
      </c>
      <c r="F4911" s="85" t="s">
        <v>213</v>
      </c>
      <c r="G4911" s="85" t="s">
        <v>213</v>
      </c>
      <c r="H4911" s="840">
        <v>1.0495048680941199</v>
      </c>
      <c r="I4911" s="840">
        <v>1.05159628215757</v>
      </c>
      <c r="J4911" s="86">
        <v>5664.75</v>
      </c>
      <c r="K4911" s="44">
        <v>5945.1827015361896</v>
      </c>
      <c r="L4911" s="45">
        <v>5593.6271429999897</v>
      </c>
      <c r="M4911" s="46">
        <v>0.98744466092942995</v>
      </c>
      <c r="N4911" s="139">
        <v>5957.0300393521002</v>
      </c>
      <c r="O4911" s="45">
        <v>5533.1600070201002</v>
      </c>
      <c r="P4911" s="99">
        <v>0.976770379455422</v>
      </c>
      <c r="Q4911" s="86">
        <v>5698.1663369308399</v>
      </c>
      <c r="R4911" s="44">
        <v>5980.2533098189697</v>
      </c>
      <c r="S4911" s="45">
        <v>5626.9117606437603</v>
      </c>
      <c r="T4911" s="140">
        <v>0.98749517439930401</v>
      </c>
      <c r="U4911" s="44">
        <v>5992.1705350318898</v>
      </c>
      <c r="V4911" s="45">
        <v>5566.0440606949496</v>
      </c>
      <c r="W4911" s="99">
        <v>0.97681319420607604</v>
      </c>
      <c r="X4911" s="86">
        <v>5729.9305036916503</v>
      </c>
      <c r="Y4911" s="44">
        <v>6013.5899574654004</v>
      </c>
      <c r="Z4911" s="45">
        <v>5658.5558077399501</v>
      </c>
      <c r="AA4911" s="46">
        <v>0.98754353200170397</v>
      </c>
      <c r="AB4911" s="139">
        <v>6025.5736147033904</v>
      </c>
      <c r="AC4911" s="45">
        <v>5597.3106097726404</v>
      </c>
      <c r="AD4911" s="99">
        <v>0.97685488613979399</v>
      </c>
      <c r="AE4911" s="142">
        <v>5767.6217204053401</v>
      </c>
      <c r="AF4911" s="44">
        <v>6053.1470728907998</v>
      </c>
      <c r="AG4911" s="45">
        <v>5695.9804538814897</v>
      </c>
      <c r="AH4911" s="140">
        <v>0.98757871615082005</v>
      </c>
      <c r="AI4911" s="44">
        <v>6065.2095580695004</v>
      </c>
      <c r="AJ4911" s="45">
        <v>5634.3062190272703</v>
      </c>
      <c r="AK4911" s="46">
        <v>0.97688553309479198</v>
      </c>
    </row>
    <row r="4912" spans="1:37" x14ac:dyDescent="0.2">
      <c r="A4912" s="35" t="s">
        <v>2328</v>
      </c>
      <c r="B4912" s="35" t="s">
        <v>8581</v>
      </c>
      <c r="C4912" s="85" t="s">
        <v>962</v>
      </c>
      <c r="D4912" s="85" t="s">
        <v>962</v>
      </c>
      <c r="E4912" s="85" t="s">
        <v>12898</v>
      </c>
      <c r="F4912" s="85" t="s">
        <v>213</v>
      </c>
      <c r="G4912" s="85" t="s">
        <v>213</v>
      </c>
      <c r="H4912" s="840">
        <v>1.0495048680941199</v>
      </c>
      <c r="I4912" s="840">
        <v>1.05159628215757</v>
      </c>
      <c r="J4912" s="86">
        <v>12570.333333333299</v>
      </c>
      <c r="K4912" s="44">
        <v>13192.626026899199</v>
      </c>
      <c r="L4912" s="45">
        <v>12412.5085361032</v>
      </c>
      <c r="M4912" s="46">
        <v>0.98744466092942995</v>
      </c>
      <c r="N4912" s="139">
        <v>13218.9157988147</v>
      </c>
      <c r="O4912" s="45">
        <v>12278.3292598811</v>
      </c>
      <c r="P4912" s="99">
        <v>0.976770379455422</v>
      </c>
      <c r="Q4912" s="86">
        <v>12643.621925154601</v>
      </c>
      <c r="R4912" s="44">
        <v>13269.542760791301</v>
      </c>
      <c r="S4912" s="45">
        <v>12485.5156380194</v>
      </c>
      <c r="T4912" s="140">
        <v>0.98749517439930401</v>
      </c>
      <c r="U4912" s="44">
        <v>13295.985809498499</v>
      </c>
      <c r="V4912" s="45">
        <v>12350.456719044199</v>
      </c>
      <c r="W4912" s="99">
        <v>0.97681319420607604</v>
      </c>
      <c r="X4912" s="86">
        <v>12713.973504493901</v>
      </c>
      <c r="Y4912" s="44">
        <v>13343.3770857861</v>
      </c>
      <c r="Z4912" s="45">
        <v>12555.602300404</v>
      </c>
      <c r="AA4912" s="46">
        <v>0.98754353200170397</v>
      </c>
      <c r="AB4912" s="139">
        <v>13369.967268775699</v>
      </c>
      <c r="AC4912" s="45">
        <v>12419.7071401168</v>
      </c>
      <c r="AD4912" s="99">
        <v>0.97685488613979399</v>
      </c>
      <c r="AE4912" s="142">
        <v>12792.786825680199</v>
      </c>
      <c r="AF4912" s="44">
        <v>13426.0920500417</v>
      </c>
      <c r="AG4912" s="45">
        <v>12633.883989296301</v>
      </c>
      <c r="AH4912" s="140">
        <v>0.98757871615082005</v>
      </c>
      <c r="AI4912" s="44">
        <v>13452.8470643196</v>
      </c>
      <c r="AJ4912" s="45">
        <v>12497.088377972599</v>
      </c>
      <c r="AK4912" s="46">
        <v>0.97688553309479298</v>
      </c>
    </row>
    <row r="4913" spans="1:37" x14ac:dyDescent="0.2">
      <c r="A4913" s="35" t="s">
        <v>2327</v>
      </c>
      <c r="B4913" s="35" t="s">
        <v>8580</v>
      </c>
      <c r="C4913" s="85" t="s">
        <v>962</v>
      </c>
      <c r="D4913" s="85" t="s">
        <v>962</v>
      </c>
      <c r="E4913" s="85" t="s">
        <v>12898</v>
      </c>
      <c r="F4913" s="85" t="s">
        <v>213</v>
      </c>
      <c r="G4913" s="85" t="s">
        <v>213</v>
      </c>
      <c r="H4913" s="840">
        <v>1.0495048680941199</v>
      </c>
      <c r="I4913" s="840">
        <v>1.05159628215757</v>
      </c>
      <c r="J4913" s="86">
        <v>4394.0833333333303</v>
      </c>
      <c r="K4913" s="44">
        <v>4611.6118491445905</v>
      </c>
      <c r="L4913" s="45">
        <v>4338.9141271789904</v>
      </c>
      <c r="M4913" s="46">
        <v>0.98744466092942995</v>
      </c>
      <c r="N4913" s="139">
        <v>4620.8016968238799</v>
      </c>
      <c r="O4913" s="45">
        <v>4292.0104448587399</v>
      </c>
      <c r="P4913" s="99">
        <v>0.976770379455422</v>
      </c>
      <c r="Q4913" s="86">
        <v>4420.5057317106302</v>
      </c>
      <c r="R4913" s="44">
        <v>4639.3422848682803</v>
      </c>
      <c r="S4913" s="45">
        <v>4365.22807846872</v>
      </c>
      <c r="T4913" s="140">
        <v>0.98749517439930401</v>
      </c>
      <c r="U4913" s="44">
        <v>4648.5873927231296</v>
      </c>
      <c r="V4913" s="45">
        <v>4318.00832379853</v>
      </c>
      <c r="W4913" s="99">
        <v>0.97681319420607604</v>
      </c>
      <c r="X4913" s="86">
        <v>4445.0131360921096</v>
      </c>
      <c r="Y4913" s="44">
        <v>4665.0629250709899</v>
      </c>
      <c r="Z4913" s="45">
        <v>4389.6439722103696</v>
      </c>
      <c r="AA4913" s="46">
        <v>0.98754353200170397</v>
      </c>
      <c r="AB4913" s="139">
        <v>4674.35928805602</v>
      </c>
      <c r="AC4913" s="45">
        <v>4342.1328009471399</v>
      </c>
      <c r="AD4913" s="99">
        <v>0.97685488613979399</v>
      </c>
      <c r="AE4913" s="142">
        <v>4472.3517399743696</v>
      </c>
      <c r="AF4913" s="44">
        <v>4693.7549229323204</v>
      </c>
      <c r="AG4913" s="45">
        <v>4416.7993895387699</v>
      </c>
      <c r="AH4913" s="140">
        <v>0.98757871615082005</v>
      </c>
      <c r="AI4913" s="44">
        <v>4703.1084622579901</v>
      </c>
      <c r="AJ4913" s="45">
        <v>4368.9757136922799</v>
      </c>
      <c r="AK4913" s="46">
        <v>0.97688553309479198</v>
      </c>
    </row>
    <row r="4914" spans="1:37" x14ac:dyDescent="0.2">
      <c r="A4914" s="35" t="s">
        <v>2326</v>
      </c>
      <c r="B4914" s="35" t="s">
        <v>7752</v>
      </c>
      <c r="C4914" s="85" t="s">
        <v>962</v>
      </c>
      <c r="D4914" s="85" t="s">
        <v>962</v>
      </c>
      <c r="E4914" s="85" t="s">
        <v>12898</v>
      </c>
      <c r="F4914" s="85" t="s">
        <v>213</v>
      </c>
      <c r="G4914" s="85" t="s">
        <v>213</v>
      </c>
      <c r="H4914" s="840">
        <v>1.0495048680941199</v>
      </c>
      <c r="I4914" s="840">
        <v>1.05159628215757</v>
      </c>
      <c r="J4914" s="86">
        <v>10269.75</v>
      </c>
      <c r="K4914" s="44">
        <v>10778.1526191096</v>
      </c>
      <c r="L4914" s="45">
        <v>10140.80980658</v>
      </c>
      <c r="M4914" s="46">
        <v>0.98744466092942995</v>
      </c>
      <c r="N4914" s="139">
        <v>10799.630918687701</v>
      </c>
      <c r="O4914" s="45">
        <v>10031.1876044123</v>
      </c>
      <c r="P4914" s="99">
        <v>0.976770379455421</v>
      </c>
      <c r="Q4914" s="86">
        <v>10335.576970248499</v>
      </c>
      <c r="R4914" s="44">
        <v>10847.2383448373</v>
      </c>
      <c r="S4914" s="45">
        <v>10206.332382753</v>
      </c>
      <c r="T4914" s="140">
        <v>0.98749517439930401</v>
      </c>
      <c r="U4914" s="44">
        <v>10868.8543158667</v>
      </c>
      <c r="V4914" s="45">
        <v>10095.927954271199</v>
      </c>
      <c r="W4914" s="99">
        <v>0.97681319420607604</v>
      </c>
      <c r="X4914" s="86">
        <v>10400.065554992399</v>
      </c>
      <c r="Y4914" s="44">
        <v>10914.919428462499</v>
      </c>
      <c r="Z4914" s="45">
        <v>10270.5174712264</v>
      </c>
      <c r="AA4914" s="46">
        <v>0.98754353200170397</v>
      </c>
      <c r="AB4914" s="139">
        <v>10936.670271825</v>
      </c>
      <c r="AC4914" s="45">
        <v>10159.3548535685</v>
      </c>
      <c r="AD4914" s="99">
        <v>0.97685488613979399</v>
      </c>
      <c r="AE4914" s="142">
        <v>10471.131100099699</v>
      </c>
      <c r="AF4914" s="44">
        <v>10989.5030640064</v>
      </c>
      <c r="AG4914" s="45">
        <v>10341.0662084834</v>
      </c>
      <c r="AH4914" s="140">
        <v>0.98757871615082005</v>
      </c>
      <c r="AI4914" s="44">
        <v>11011.4025348494</v>
      </c>
      <c r="AJ4914" s="45">
        <v>10229.0964868264</v>
      </c>
      <c r="AK4914" s="46">
        <v>0.97688553309479298</v>
      </c>
    </row>
    <row r="4915" spans="1:37" x14ac:dyDescent="0.2">
      <c r="A4915" s="35" t="s">
        <v>2325</v>
      </c>
      <c r="B4915" s="35" t="s">
        <v>8579</v>
      </c>
      <c r="C4915" s="85" t="s">
        <v>962</v>
      </c>
      <c r="D4915" s="85" t="s">
        <v>962</v>
      </c>
      <c r="E4915" s="85" t="s">
        <v>12898</v>
      </c>
      <c r="F4915" s="85" t="s">
        <v>213</v>
      </c>
      <c r="G4915" s="85" t="s">
        <v>213</v>
      </c>
      <c r="H4915" s="840">
        <v>1.0495048680941199</v>
      </c>
      <c r="I4915" s="840">
        <v>1.05159628215757</v>
      </c>
      <c r="J4915" s="86">
        <v>8377.5</v>
      </c>
      <c r="K4915" s="44">
        <v>8792.2270324585206</v>
      </c>
      <c r="L4915" s="45">
        <v>8272.3176469363007</v>
      </c>
      <c r="M4915" s="46">
        <v>0.98744466092942995</v>
      </c>
      <c r="N4915" s="139">
        <v>8809.7478537750503</v>
      </c>
      <c r="O4915" s="45">
        <v>8182.8938538877901</v>
      </c>
      <c r="P4915" s="99">
        <v>0.976770379455422</v>
      </c>
      <c r="Q4915" s="86">
        <v>8425.3055135991599</v>
      </c>
      <c r="R4915" s="44">
        <v>8842.3991517025806</v>
      </c>
      <c r="S4915" s="45">
        <v>8319.9485375190197</v>
      </c>
      <c r="T4915" s="140">
        <v>0.98749517439930401</v>
      </c>
      <c r="U4915" s="44">
        <v>8860.0199541425609</v>
      </c>
      <c r="V4915" s="45">
        <v>8229.9495909008601</v>
      </c>
      <c r="W4915" s="99">
        <v>0.97681319420607604</v>
      </c>
      <c r="X4915" s="86">
        <v>8471.7607299853098</v>
      </c>
      <c r="Y4915" s="44">
        <v>8891.1541274482097</v>
      </c>
      <c r="Z4915" s="45">
        <v>8366.2325135630199</v>
      </c>
      <c r="AA4915" s="46">
        <v>0.98754353200170397</v>
      </c>
      <c r="AB4915" s="139">
        <v>8908.8720869810604</v>
      </c>
      <c r="AC4915" s="45">
        <v>8275.6808632933808</v>
      </c>
      <c r="AD4915" s="99">
        <v>0.97685488613979399</v>
      </c>
      <c r="AE4915" s="142">
        <v>8524.3673101150398</v>
      </c>
      <c r="AF4915" s="44">
        <v>8946.3649893881393</v>
      </c>
      <c r="AG4915" s="45">
        <v>8418.48372412143</v>
      </c>
      <c r="AH4915" s="140">
        <v>0.98757871615082005</v>
      </c>
      <c r="AI4915" s="44">
        <v>8964.1929710625009</v>
      </c>
      <c r="AJ4915" s="45">
        <v>8327.3311040375502</v>
      </c>
      <c r="AK4915" s="46">
        <v>0.97688553309479198</v>
      </c>
    </row>
    <row r="4916" spans="1:37" x14ac:dyDescent="0.2">
      <c r="A4916" s="35" t="s">
        <v>2324</v>
      </c>
      <c r="B4916" s="35" t="s">
        <v>8578</v>
      </c>
      <c r="C4916" s="85" t="s">
        <v>962</v>
      </c>
      <c r="D4916" s="85" t="s">
        <v>962</v>
      </c>
      <c r="E4916" s="85" t="s">
        <v>12898</v>
      </c>
      <c r="F4916" s="85" t="s">
        <v>213</v>
      </c>
      <c r="G4916" s="85" t="s">
        <v>213</v>
      </c>
      <c r="H4916" s="840">
        <v>1.0495048680941199</v>
      </c>
      <c r="I4916" s="840">
        <v>1.05159628215757</v>
      </c>
      <c r="J4916" s="86">
        <v>3805.25</v>
      </c>
      <c r="K4916" s="44">
        <v>3993.6283993151601</v>
      </c>
      <c r="L4916" s="45">
        <v>3757.4737960017101</v>
      </c>
      <c r="M4916" s="46">
        <v>0.98744466092942995</v>
      </c>
      <c r="N4916" s="139">
        <v>4001.5867526800898</v>
      </c>
      <c r="O4916" s="45">
        <v>3716.8554864227399</v>
      </c>
      <c r="P4916" s="99">
        <v>0.976770379455422</v>
      </c>
      <c r="Q4916" s="86">
        <v>3830.80347453377</v>
      </c>
      <c r="R4916" s="44">
        <v>4020.4468952350799</v>
      </c>
      <c r="S4916" s="45">
        <v>3782.8999451741902</v>
      </c>
      <c r="T4916" s="140">
        <v>0.98749517439930401</v>
      </c>
      <c r="U4916" s="44">
        <v>4028.45869149602</v>
      </c>
      <c r="V4916" s="45">
        <v>3741.9793783350701</v>
      </c>
      <c r="W4916" s="99">
        <v>0.97681319420607604</v>
      </c>
      <c r="X4916" s="86">
        <v>3854.4467662531802</v>
      </c>
      <c r="Y4916" s="44">
        <v>4045.2606449923601</v>
      </c>
      <c r="Z4916" s="45">
        <v>3806.4339734582099</v>
      </c>
      <c r="AA4916" s="46">
        <v>0.98754353200170397</v>
      </c>
      <c r="AB4916" s="139">
        <v>4053.3218891661099</v>
      </c>
      <c r="AC4916" s="45">
        <v>3765.2351569801399</v>
      </c>
      <c r="AD4916" s="99">
        <v>0.97685488613979399</v>
      </c>
      <c r="AE4916" s="142">
        <v>3880.8225748264099</v>
      </c>
      <c r="AF4916" s="44">
        <v>4072.9421844898902</v>
      </c>
      <c r="AG4916" s="45">
        <v>3832.61777605619</v>
      </c>
      <c r="AH4916" s="140">
        <v>0.98757871615082005</v>
      </c>
      <c r="AI4916" s="44">
        <v>4081.0585914006201</v>
      </c>
      <c r="AJ4916" s="45">
        <v>3791.1194298556002</v>
      </c>
      <c r="AK4916" s="46">
        <v>0.97688553309479198</v>
      </c>
    </row>
    <row r="4917" spans="1:37" x14ac:dyDescent="0.2">
      <c r="A4917" s="35" t="s">
        <v>2323</v>
      </c>
      <c r="B4917" s="35" t="s">
        <v>8577</v>
      </c>
      <c r="C4917" s="85" t="s">
        <v>962</v>
      </c>
      <c r="D4917" s="85" t="s">
        <v>962</v>
      </c>
      <c r="E4917" s="85" t="s">
        <v>12898</v>
      </c>
      <c r="F4917" s="85" t="s">
        <v>213</v>
      </c>
      <c r="G4917" s="85" t="s">
        <v>213</v>
      </c>
      <c r="H4917" s="840">
        <v>1.0495048680941199</v>
      </c>
      <c r="I4917" s="840">
        <v>1.05159628215757</v>
      </c>
      <c r="J4917" s="86">
        <v>2738.9166666666702</v>
      </c>
      <c r="K4917" s="44">
        <v>2874.5063749708002</v>
      </c>
      <c r="L4917" s="45">
        <v>2704.5286392306298</v>
      </c>
      <c r="M4917" s="46">
        <v>0.98744466092942995</v>
      </c>
      <c r="N4917" s="139">
        <v>2880.2345838060701</v>
      </c>
      <c r="O4917" s="45">
        <v>2675.2926717967798</v>
      </c>
      <c r="P4917" s="99">
        <v>0.976770379455421</v>
      </c>
      <c r="Q4917" s="86">
        <v>2758.0993588229899</v>
      </c>
      <c r="R4917" s="44">
        <v>2894.6387037720101</v>
      </c>
      <c r="S4917" s="45">
        <v>2723.60980735152</v>
      </c>
      <c r="T4917" s="140">
        <v>0.98749517439930401</v>
      </c>
      <c r="U4917" s="44">
        <v>2900.4070315594299</v>
      </c>
      <c r="V4917" s="45">
        <v>2694.1478446296101</v>
      </c>
      <c r="W4917" s="99">
        <v>0.97681319420607604</v>
      </c>
      <c r="X4917" s="86">
        <v>2778.4389051891499</v>
      </c>
      <c r="Y4917" s="44">
        <v>2915.9851566981201</v>
      </c>
      <c r="Z4917" s="45">
        <v>2743.82936988144</v>
      </c>
      <c r="AA4917" s="46">
        <v>0.98754353200170397</v>
      </c>
      <c r="AB4917" s="139">
        <v>2921.79602289886</v>
      </c>
      <c r="AC4917" s="45">
        <v>2714.1316203749202</v>
      </c>
      <c r="AD4917" s="99">
        <v>0.97685488613979399</v>
      </c>
      <c r="AE4917" s="142">
        <v>2798.9374406235802</v>
      </c>
      <c r="AF4917" s="44">
        <v>2937.4984694253499</v>
      </c>
      <c r="AG4917" s="45">
        <v>2764.1710441975001</v>
      </c>
      <c r="AH4917" s="140">
        <v>0.98757871615082005</v>
      </c>
      <c r="AI4917" s="44">
        <v>2943.3522065513798</v>
      </c>
      <c r="AJ4917" s="45">
        <v>2734.2414937825401</v>
      </c>
      <c r="AK4917" s="46">
        <v>0.97688553309479198</v>
      </c>
    </row>
    <row r="4918" spans="1:37" x14ac:dyDescent="0.2">
      <c r="A4918" s="35" t="s">
        <v>2322</v>
      </c>
      <c r="B4918" s="35" t="s">
        <v>8576</v>
      </c>
      <c r="C4918" s="85" t="s">
        <v>962</v>
      </c>
      <c r="D4918" s="85" t="s">
        <v>962</v>
      </c>
      <c r="E4918" s="85" t="s">
        <v>12898</v>
      </c>
      <c r="F4918" s="85" t="s">
        <v>213</v>
      </c>
      <c r="G4918" s="85" t="s">
        <v>213</v>
      </c>
      <c r="H4918" s="840">
        <v>1.0495048680941199</v>
      </c>
      <c r="I4918" s="840">
        <v>1.05159628215757</v>
      </c>
      <c r="J4918" s="86">
        <v>4796.75</v>
      </c>
      <c r="K4918" s="44">
        <v>5034.2124760304896</v>
      </c>
      <c r="L4918" s="45">
        <v>4736.5251773132404</v>
      </c>
      <c r="M4918" s="46">
        <v>0.98744466092942995</v>
      </c>
      <c r="N4918" s="139">
        <v>5044.2444664393297</v>
      </c>
      <c r="O4918" s="45">
        <v>4685.3233176527901</v>
      </c>
      <c r="P4918" s="99">
        <v>0.976770379455422</v>
      </c>
      <c r="Q4918" s="86">
        <v>4827.4703625821903</v>
      </c>
      <c r="R4918" s="44">
        <v>5066.4536461101097</v>
      </c>
      <c r="S4918" s="45">
        <v>4767.1036876055696</v>
      </c>
      <c r="T4918" s="140">
        <v>0.98749517439930401</v>
      </c>
      <c r="U4918" s="44">
        <v>5076.54988551729</v>
      </c>
      <c r="V4918" s="45">
        <v>4715.5367448090701</v>
      </c>
      <c r="W4918" s="99">
        <v>0.97681319420607604</v>
      </c>
      <c r="X4918" s="86">
        <v>4858.0477205821999</v>
      </c>
      <c r="Y4918" s="44">
        <v>5098.5447321845804</v>
      </c>
      <c r="Z4918" s="45">
        <v>4797.5336046165703</v>
      </c>
      <c r="AA4918" s="46">
        <v>0.98754353200170397</v>
      </c>
      <c r="AB4918" s="139">
        <v>5108.7049215083098</v>
      </c>
      <c r="AC4918" s="45">
        <v>4745.6076529510101</v>
      </c>
      <c r="AD4918" s="99">
        <v>0.97685488613979399</v>
      </c>
      <c r="AE4918" s="142">
        <v>4891.0699775209396</v>
      </c>
      <c r="AF4918" s="44">
        <v>5133.2017515972402</v>
      </c>
      <c r="AG4918" s="45">
        <v>4830.3166090039504</v>
      </c>
      <c r="AH4918" s="140">
        <v>0.98757871615082005</v>
      </c>
      <c r="AI4918" s="44">
        <v>5143.4310041335302</v>
      </c>
      <c r="AJ4918" s="45">
        <v>4778.0155023944699</v>
      </c>
      <c r="AK4918" s="46">
        <v>0.97688553309479198</v>
      </c>
    </row>
    <row r="4919" spans="1:37" x14ac:dyDescent="0.2">
      <c r="A4919" s="35" t="s">
        <v>2321</v>
      </c>
      <c r="B4919" s="35" t="s">
        <v>8575</v>
      </c>
      <c r="C4919" s="85" t="s">
        <v>962</v>
      </c>
      <c r="D4919" s="85" t="s">
        <v>962</v>
      </c>
      <c r="E4919" s="85" t="s">
        <v>12898</v>
      </c>
      <c r="F4919" s="85" t="s">
        <v>213</v>
      </c>
      <c r="G4919" s="85" t="s">
        <v>213</v>
      </c>
      <c r="H4919" s="840">
        <v>1.0495048680941199</v>
      </c>
      <c r="I4919" s="840">
        <v>1.05159628215757</v>
      </c>
      <c r="J4919" s="86">
        <v>3974.75</v>
      </c>
      <c r="K4919" s="44">
        <v>4171.5194744571199</v>
      </c>
      <c r="L4919" s="45">
        <v>3924.84566602925</v>
      </c>
      <c r="M4919" s="46">
        <v>0.98744466092942995</v>
      </c>
      <c r="N4919" s="139">
        <v>4179.8323225058002</v>
      </c>
      <c r="O4919" s="45">
        <v>3882.4180657404399</v>
      </c>
      <c r="P4919" s="99">
        <v>0.976770379455422</v>
      </c>
      <c r="Q4919" s="86">
        <v>4001.24843027716</v>
      </c>
      <c r="R4919" s="44">
        <v>4199.3297060298501</v>
      </c>
      <c r="S4919" s="45">
        <v>3951.21351647149</v>
      </c>
      <c r="T4919" s="140">
        <v>0.98749517439930401</v>
      </c>
      <c r="U4919" s="44">
        <v>4207.6979732682803</v>
      </c>
      <c r="V4919" s="45">
        <v>3908.4722599910801</v>
      </c>
      <c r="W4919" s="99">
        <v>0.97681319420607604</v>
      </c>
      <c r="X4919" s="86">
        <v>4026.2978140307</v>
      </c>
      <c r="Y4919" s="44">
        <v>4225.6191562219401</v>
      </c>
      <c r="Z4919" s="45">
        <v>3976.1443641586102</v>
      </c>
      <c r="AA4919" s="46">
        <v>0.98754353200170397</v>
      </c>
      <c r="AB4919" s="139">
        <v>4234.0398120938298</v>
      </c>
      <c r="AC4919" s="45">
        <v>3933.1086926898602</v>
      </c>
      <c r="AD4919" s="99">
        <v>0.97685488613979399</v>
      </c>
      <c r="AE4919" s="142">
        <v>4053.7599348684598</v>
      </c>
      <c r="AF4919" s="44">
        <v>4254.44078572937</v>
      </c>
      <c r="AG4919" s="45">
        <v>4003.4070320610299</v>
      </c>
      <c r="AH4919" s="140">
        <v>0.98757871615082005</v>
      </c>
      <c r="AI4919" s="44">
        <v>4262.9188762669901</v>
      </c>
      <c r="AJ4919" s="45">
        <v>3960.0594350122901</v>
      </c>
      <c r="AK4919" s="46">
        <v>0.97688553309479198</v>
      </c>
    </row>
    <row r="4920" spans="1:37" x14ac:dyDescent="0.2">
      <c r="A4920" s="35" t="s">
        <v>2320</v>
      </c>
      <c r="B4920" s="35" t="s">
        <v>8574</v>
      </c>
      <c r="C4920" s="85" t="s">
        <v>962</v>
      </c>
      <c r="D4920" s="85" t="s">
        <v>962</v>
      </c>
      <c r="E4920" s="85" t="s">
        <v>12898</v>
      </c>
      <c r="F4920" s="85" t="s">
        <v>213</v>
      </c>
      <c r="G4920" s="85" t="s">
        <v>213</v>
      </c>
      <c r="H4920" s="840">
        <v>1.0495048680941199</v>
      </c>
      <c r="I4920" s="840">
        <v>1.05159628215757</v>
      </c>
      <c r="J4920" s="86">
        <v>10499.166666666701</v>
      </c>
      <c r="K4920" s="44">
        <v>11018.9265275982</v>
      </c>
      <c r="L4920" s="45">
        <v>10367.346069208201</v>
      </c>
      <c r="M4920" s="46">
        <v>0.98744466092942995</v>
      </c>
      <c r="N4920" s="139">
        <v>11040.8846324194</v>
      </c>
      <c r="O4920" s="45">
        <v>10255.2750089657</v>
      </c>
      <c r="P4920" s="99">
        <v>0.976770379455421</v>
      </c>
      <c r="Q4920" s="86">
        <v>10558.2307975027</v>
      </c>
      <c r="R4920" s="44">
        <v>11080.914620440401</v>
      </c>
      <c r="S4920" s="45">
        <v>10426.201962728101</v>
      </c>
      <c r="T4920" s="140">
        <v>0.98749517439930401</v>
      </c>
      <c r="U4920" s="44">
        <v>11102.996252815399</v>
      </c>
      <c r="V4920" s="45">
        <v>10313.419150473601</v>
      </c>
      <c r="W4920" s="99">
        <v>0.97681319420607604</v>
      </c>
      <c r="X4920" s="86">
        <v>10611.213963874899</v>
      </c>
      <c r="Y4920" s="44">
        <v>11136.520711474999</v>
      </c>
      <c r="Z4920" s="45">
        <v>10479.0357167108</v>
      </c>
      <c r="AA4920" s="46">
        <v>0.98754353200170397</v>
      </c>
      <c r="AB4920" s="139">
        <v>11158.7131535893</v>
      </c>
      <c r="AC4920" s="45">
        <v>10365.616208486001</v>
      </c>
      <c r="AD4920" s="99">
        <v>0.97685488613979399</v>
      </c>
      <c r="AE4920" s="142">
        <v>10675.5149589378</v>
      </c>
      <c r="AF4920" s="44">
        <v>11204.0049188169</v>
      </c>
      <c r="AG4920" s="45">
        <v>10542.911357396701</v>
      </c>
      <c r="AH4920" s="140">
        <v>0.98757871615082005</v>
      </c>
      <c r="AI4920" s="44">
        <v>11226.3318409365</v>
      </c>
      <c r="AJ4920" s="45">
        <v>10428.7561217234</v>
      </c>
      <c r="AK4920" s="46">
        <v>0.97688553309479198</v>
      </c>
    </row>
    <row r="4921" spans="1:37" x14ac:dyDescent="0.2">
      <c r="A4921" s="35" t="s">
        <v>2319</v>
      </c>
      <c r="B4921" s="35" t="s">
        <v>8573</v>
      </c>
      <c r="C4921" s="85" t="s">
        <v>962</v>
      </c>
      <c r="D4921" s="85" t="s">
        <v>962</v>
      </c>
      <c r="E4921" s="85" t="s">
        <v>12898</v>
      </c>
      <c r="F4921" s="85" t="s">
        <v>213</v>
      </c>
      <c r="G4921" s="85" t="s">
        <v>213</v>
      </c>
      <c r="H4921" s="840">
        <v>1.0495048680941199</v>
      </c>
      <c r="I4921" s="840">
        <v>1.05159628215757</v>
      </c>
      <c r="J4921" s="86">
        <v>4651.9166666666697</v>
      </c>
      <c r="K4921" s="44">
        <v>4882.2091876348504</v>
      </c>
      <c r="L4921" s="45">
        <v>4593.5102755886301</v>
      </c>
      <c r="M4921" s="46">
        <v>0.98744466092942995</v>
      </c>
      <c r="N4921" s="139">
        <v>4891.9382715735001</v>
      </c>
      <c r="O4921" s="45">
        <v>4543.8544076950002</v>
      </c>
      <c r="P4921" s="99">
        <v>0.976770379455422</v>
      </c>
      <c r="Q4921" s="86">
        <v>4675.2456737807897</v>
      </c>
      <c r="R4921" s="44">
        <v>4906.6930941689197</v>
      </c>
      <c r="S4921" s="45">
        <v>4616.7825419897499</v>
      </c>
      <c r="T4921" s="140">
        <v>0.98749517439930401</v>
      </c>
      <c r="U4921" s="44">
        <v>4916.4709687211398</v>
      </c>
      <c r="V4921" s="45">
        <v>4566.8416603039504</v>
      </c>
      <c r="W4921" s="99">
        <v>0.97681319420607604</v>
      </c>
      <c r="X4921" s="86">
        <v>4696.8666954976597</v>
      </c>
      <c r="Y4921" s="44">
        <v>4929.3844617139503</v>
      </c>
      <c r="Z4921" s="45">
        <v>4638.3603258129297</v>
      </c>
      <c r="AA4921" s="46">
        <v>0.98754353200170397</v>
      </c>
      <c r="AB4921" s="139">
        <v>4939.2075547750501</v>
      </c>
      <c r="AC4921" s="45">
        <v>4588.1571810441601</v>
      </c>
      <c r="AD4921" s="99">
        <v>0.97685488613979399</v>
      </c>
      <c r="AE4921" s="142">
        <v>4723.7479413256997</v>
      </c>
      <c r="AF4921" s="44">
        <v>4957.5964600709203</v>
      </c>
      <c r="AG4921" s="45">
        <v>4665.0729273145198</v>
      </c>
      <c r="AH4921" s="140">
        <v>0.98757871615082005</v>
      </c>
      <c r="AI4921" s="44">
        <v>4967.4757729475896</v>
      </c>
      <c r="AJ4921" s="45">
        <v>4614.5610258673896</v>
      </c>
      <c r="AK4921" s="46">
        <v>0.97688553309479298</v>
      </c>
    </row>
    <row r="4922" spans="1:37" x14ac:dyDescent="0.2">
      <c r="A4922" s="35" t="s">
        <v>2318</v>
      </c>
      <c r="B4922" s="35" t="s">
        <v>8572</v>
      </c>
      <c r="C4922" s="85" t="s">
        <v>962</v>
      </c>
      <c r="D4922" s="85" t="s">
        <v>962</v>
      </c>
      <c r="E4922" s="85" t="s">
        <v>12898</v>
      </c>
      <c r="F4922" s="85" t="s">
        <v>213</v>
      </c>
      <c r="G4922" s="85" t="s">
        <v>213</v>
      </c>
      <c r="H4922" s="840">
        <v>1.0495048680941199</v>
      </c>
      <c r="I4922" s="840">
        <v>1.05159628215757</v>
      </c>
      <c r="J4922" s="86">
        <v>7651.5</v>
      </c>
      <c r="K4922" s="44">
        <v>8030.2864982221899</v>
      </c>
      <c r="L4922" s="45">
        <v>7555.4328231015397</v>
      </c>
      <c r="M4922" s="46">
        <v>0.98744466092942995</v>
      </c>
      <c r="N4922" s="139">
        <v>8046.2889529286504</v>
      </c>
      <c r="O4922" s="45">
        <v>7473.7585584031604</v>
      </c>
      <c r="P4922" s="99">
        <v>0.976770379455422</v>
      </c>
      <c r="Q4922" s="86">
        <v>7693.4474028086397</v>
      </c>
      <c r="R4922" s="44">
        <v>8074.31050167376</v>
      </c>
      <c r="S4922" s="45">
        <v>7597.24218476839</v>
      </c>
      <c r="T4922" s="140">
        <v>0.98749517439930401</v>
      </c>
      <c r="U4922" s="44">
        <v>8090.4006857683798</v>
      </c>
      <c r="V4922" s="45">
        <v>7515.0609319939504</v>
      </c>
      <c r="W4922" s="99">
        <v>0.97681319420607604</v>
      </c>
      <c r="X4922" s="86">
        <v>7736.6949648173704</v>
      </c>
      <c r="Y4922" s="44">
        <v>8119.6990285351303</v>
      </c>
      <c r="Z4922" s="45">
        <v>7640.3230715755499</v>
      </c>
      <c r="AA4922" s="46">
        <v>0.98754353200170397</v>
      </c>
      <c r="AB4922" s="139">
        <v>8135.8796611891503</v>
      </c>
      <c r="AC4922" s="45">
        <v>7557.6282789549896</v>
      </c>
      <c r="AD4922" s="99">
        <v>0.97685488613979399</v>
      </c>
      <c r="AE4922" s="142">
        <v>7785.94883534989</v>
      </c>
      <c r="AF4922" s="44">
        <v>8171.3912054314796</v>
      </c>
      <c r="AG4922" s="45">
        <v>7689.2373548308096</v>
      </c>
      <c r="AH4922" s="140">
        <v>0.98757871615082005</v>
      </c>
      <c r="AI4922" s="44">
        <v>8187.6748483230103</v>
      </c>
      <c r="AJ4922" s="45">
        <v>7605.9807786695501</v>
      </c>
      <c r="AK4922" s="46">
        <v>0.97688553309479198</v>
      </c>
    </row>
    <row r="4923" spans="1:37" x14ac:dyDescent="0.2">
      <c r="A4923" s="35" t="s">
        <v>2317</v>
      </c>
      <c r="B4923" s="35" t="s">
        <v>8571</v>
      </c>
      <c r="C4923" s="85" t="s">
        <v>962</v>
      </c>
      <c r="D4923" s="85" t="s">
        <v>962</v>
      </c>
      <c r="E4923" s="85" t="s">
        <v>12898</v>
      </c>
      <c r="F4923" s="85" t="s">
        <v>213</v>
      </c>
      <c r="G4923" s="85" t="s">
        <v>213</v>
      </c>
      <c r="H4923" s="840">
        <v>1.0495048680941199</v>
      </c>
      <c r="I4923" s="840">
        <v>1.05159628215757</v>
      </c>
      <c r="J4923" s="86">
        <v>5435.6666666666697</v>
      </c>
      <c r="K4923" s="44">
        <v>5704.7586280036203</v>
      </c>
      <c r="L4923" s="45">
        <v>5367.4200285920697</v>
      </c>
      <c r="M4923" s="46">
        <v>0.98744466092942995</v>
      </c>
      <c r="N4923" s="139">
        <v>5716.1268577145001</v>
      </c>
      <c r="O4923" s="45">
        <v>5309.3981925931903</v>
      </c>
      <c r="P4923" s="99">
        <v>0.976770379455422</v>
      </c>
      <c r="Q4923" s="86">
        <v>5468.0134381323696</v>
      </c>
      <c r="R4923" s="44">
        <v>5738.7067221240104</v>
      </c>
      <c r="S4923" s="45">
        <v>5399.6368837062701</v>
      </c>
      <c r="T4923" s="140">
        <v>0.98749517439930401</v>
      </c>
      <c r="U4923" s="44">
        <v>5750.1426023276399</v>
      </c>
      <c r="V4923" s="45">
        <v>5341.2276724638295</v>
      </c>
      <c r="W4923" s="99">
        <v>0.97681319420607604</v>
      </c>
      <c r="X4923" s="86">
        <v>5499.5217459509504</v>
      </c>
      <c r="Y4923" s="44">
        <v>5771.7748445650204</v>
      </c>
      <c r="Z4923" s="45">
        <v>5431.0171293165804</v>
      </c>
      <c r="AA4923" s="46">
        <v>0.98754353200170397</v>
      </c>
      <c r="AB4923" s="139">
        <v>5783.2766216867303</v>
      </c>
      <c r="AC4923" s="45">
        <v>5372.2346889642404</v>
      </c>
      <c r="AD4923" s="99">
        <v>0.97685488613979399</v>
      </c>
      <c r="AE4923" s="142">
        <v>5535.1131305016397</v>
      </c>
      <c r="AF4923" s="44">
        <v>5809.1281759131798</v>
      </c>
      <c r="AG4923" s="45">
        <v>5466.3599191703597</v>
      </c>
      <c r="AH4923" s="140">
        <v>0.98757871615082005</v>
      </c>
      <c r="AI4923" s="44">
        <v>5820.7043893570799</v>
      </c>
      <c r="AJ4923" s="45">
        <v>5407.1719412300799</v>
      </c>
      <c r="AK4923" s="46">
        <v>0.97688553309479298</v>
      </c>
    </row>
    <row r="4924" spans="1:37" x14ac:dyDescent="0.2">
      <c r="A4924" s="35" t="s">
        <v>2316</v>
      </c>
      <c r="B4924" s="35" t="s">
        <v>8570</v>
      </c>
      <c r="C4924" s="85" t="s">
        <v>962</v>
      </c>
      <c r="D4924" s="85" t="s">
        <v>962</v>
      </c>
      <c r="E4924" s="85" t="s">
        <v>12898</v>
      </c>
      <c r="F4924" s="85" t="s">
        <v>213</v>
      </c>
      <c r="G4924" s="85" t="s">
        <v>213</v>
      </c>
      <c r="H4924" s="840">
        <v>1.0495048680941199</v>
      </c>
      <c r="I4924" s="840">
        <v>1.05159628215757</v>
      </c>
      <c r="J4924" s="86">
        <v>8217.4166666666697</v>
      </c>
      <c r="K4924" s="44">
        <v>8624.21879482445</v>
      </c>
      <c r="L4924" s="45">
        <v>8114.24421413252</v>
      </c>
      <c r="M4924" s="46">
        <v>0.98744466092942995</v>
      </c>
      <c r="N4924" s="139">
        <v>8641.40481560632</v>
      </c>
      <c r="O4924" s="45">
        <v>8026.5291956433102</v>
      </c>
      <c r="P4924" s="99">
        <v>0.976770379455422</v>
      </c>
      <c r="Q4924" s="86">
        <v>8261.7785262803609</v>
      </c>
      <c r="R4924" s="44">
        <v>8670.7767824467192</v>
      </c>
      <c r="S4924" s="45">
        <v>8158.4664266576501</v>
      </c>
      <c r="T4924" s="140">
        <v>0.98749517439930401</v>
      </c>
      <c r="U4924" s="44">
        <v>8688.0555822456699</v>
      </c>
      <c r="V4924" s="45">
        <v>8070.2142720790798</v>
      </c>
      <c r="W4924" s="99">
        <v>0.97681319420607604</v>
      </c>
      <c r="X4924" s="86">
        <v>8304.0472967569294</v>
      </c>
      <c r="Y4924" s="44">
        <v>8715.1380628302395</v>
      </c>
      <c r="Z4924" s="45">
        <v>8200.6081973485307</v>
      </c>
      <c r="AA4924" s="46">
        <v>0.98754353200170397</v>
      </c>
      <c r="AB4924" s="139">
        <v>8732.50526413021</v>
      </c>
      <c r="AC4924" s="45">
        <v>8111.8491765729495</v>
      </c>
      <c r="AD4924" s="99">
        <v>0.97685488613979399</v>
      </c>
      <c r="AE4924" s="142">
        <v>8350.8047008738195</v>
      </c>
      <c r="AF4924" s="44">
        <v>8764.2101860703606</v>
      </c>
      <c r="AG4924" s="45">
        <v>8247.0769853151996</v>
      </c>
      <c r="AH4924" s="140">
        <v>0.98757871615082005</v>
      </c>
      <c r="AI4924" s="44">
        <v>8781.6751764628698</v>
      </c>
      <c r="AJ4924" s="45">
        <v>8157.7803019836201</v>
      </c>
      <c r="AK4924" s="46">
        <v>0.97688553309479198</v>
      </c>
    </row>
    <row r="4925" spans="1:37" x14ac:dyDescent="0.2">
      <c r="A4925" s="35" t="s">
        <v>2315</v>
      </c>
      <c r="B4925" s="35" t="s">
        <v>8569</v>
      </c>
      <c r="C4925" s="85" t="s">
        <v>962</v>
      </c>
      <c r="D4925" s="85" t="s">
        <v>962</v>
      </c>
      <c r="E4925" s="85" t="s">
        <v>12898</v>
      </c>
      <c r="F4925" s="85" t="s">
        <v>213</v>
      </c>
      <c r="G4925" s="85" t="s">
        <v>213</v>
      </c>
      <c r="H4925" s="840">
        <v>1.0495048680941199</v>
      </c>
      <c r="I4925" s="840">
        <v>1.05159628215757</v>
      </c>
      <c r="J4925" s="86">
        <v>3019</v>
      </c>
      <c r="K4925" s="44">
        <v>3168.4551967761599</v>
      </c>
      <c r="L4925" s="45">
        <v>2981.0954313459501</v>
      </c>
      <c r="M4925" s="46">
        <v>0.98744466092942995</v>
      </c>
      <c r="N4925" s="139">
        <v>3174.7691758337101</v>
      </c>
      <c r="O4925" s="45">
        <v>2948.8697755759199</v>
      </c>
      <c r="P4925" s="99">
        <v>0.976770379455422</v>
      </c>
      <c r="Q4925" s="86">
        <v>3036.8330569304499</v>
      </c>
      <c r="R4925" s="44">
        <v>3187.1710768376702</v>
      </c>
      <c r="S4925" s="45">
        <v>2998.8579891751101</v>
      </c>
      <c r="T4925" s="140">
        <v>0.98749517439930401</v>
      </c>
      <c r="U4925" s="44">
        <v>3193.5223522012702</v>
      </c>
      <c r="V4925" s="45">
        <v>2966.41859861084</v>
      </c>
      <c r="W4925" s="99">
        <v>0.97681319420607604</v>
      </c>
      <c r="X4925" s="86">
        <v>3053.5211114127901</v>
      </c>
      <c r="Y4925" s="44">
        <v>3204.6852712558998</v>
      </c>
      <c r="Z4925" s="45">
        <v>3015.4850234063501</v>
      </c>
      <c r="AA4925" s="46">
        <v>0.98754353200170297</v>
      </c>
      <c r="AB4925" s="139">
        <v>3211.0714482513399</v>
      </c>
      <c r="AC4925" s="45">
        <v>2982.8470176146002</v>
      </c>
      <c r="AD4925" s="99">
        <v>0.97685488613979399</v>
      </c>
      <c r="AE4925" s="142">
        <v>3072.1176576522498</v>
      </c>
      <c r="AF4925" s="44">
        <v>3224.2024370639601</v>
      </c>
      <c r="AG4925" s="45">
        <v>3033.9580122084799</v>
      </c>
      <c r="AH4925" s="140">
        <v>0.98757871615082005</v>
      </c>
      <c r="AI4925" s="44">
        <v>3230.6275071377299</v>
      </c>
      <c r="AJ4925" s="45">
        <v>3001.1072957255501</v>
      </c>
      <c r="AK4925" s="46">
        <v>0.97688553309479298</v>
      </c>
    </row>
    <row r="4926" spans="1:37" x14ac:dyDescent="0.2">
      <c r="A4926" s="35" t="s">
        <v>2314</v>
      </c>
      <c r="B4926" s="35" t="s">
        <v>13159</v>
      </c>
      <c r="C4926" s="85" t="s">
        <v>962</v>
      </c>
      <c r="D4926" s="85" t="s">
        <v>962</v>
      </c>
      <c r="E4926" s="85" t="s">
        <v>12898</v>
      </c>
      <c r="F4926" s="85" t="s">
        <v>213</v>
      </c>
      <c r="G4926" s="85" t="s">
        <v>213</v>
      </c>
      <c r="H4926" s="840">
        <v>1.0495048680941199</v>
      </c>
      <c r="I4926" s="840">
        <v>1.05159628215757</v>
      </c>
      <c r="J4926" s="86">
        <v>6922.4166666666697</v>
      </c>
      <c r="K4926" s="44">
        <v>7265.1099906425598</v>
      </c>
      <c r="L4926" s="45">
        <v>6835.5033782289001</v>
      </c>
      <c r="M4926" s="46">
        <v>0.98744466092942995</v>
      </c>
      <c r="N4926" s="139">
        <v>7279.5876302122697</v>
      </c>
      <c r="O4926" s="45">
        <v>6761.6115542485304</v>
      </c>
      <c r="P4926" s="99">
        <v>0.976770379455421</v>
      </c>
      <c r="Q4926" s="86">
        <v>6925.5158080750498</v>
      </c>
      <c r="R4926" s="44">
        <v>7268.3625546375697</v>
      </c>
      <c r="S4926" s="45">
        <v>6838.9134407002002</v>
      </c>
      <c r="T4926" s="140">
        <v>0.98749517439930401</v>
      </c>
      <c r="U4926" s="44">
        <v>7282.8466757952001</v>
      </c>
      <c r="V4926" s="45">
        <v>6764.9352180104597</v>
      </c>
      <c r="W4926" s="99">
        <v>0.97681319420607604</v>
      </c>
      <c r="X4926" s="86">
        <v>6926.2809199187104</v>
      </c>
      <c r="Y4926" s="44">
        <v>7269.1655432421303</v>
      </c>
      <c r="Z4926" s="45">
        <v>6840.0039232925401</v>
      </c>
      <c r="AA4926" s="46">
        <v>0.98754353200170397</v>
      </c>
      <c r="AB4926" s="139">
        <v>7283.6512645654402</v>
      </c>
      <c r="AC4926" s="45">
        <v>6765.9713593994202</v>
      </c>
      <c r="AD4926" s="99">
        <v>0.97685488613979399</v>
      </c>
      <c r="AE4926" s="142">
        <v>6951.8890678191301</v>
      </c>
      <c r="AF4926" s="44">
        <v>7296.0414191264899</v>
      </c>
      <c r="AG4926" s="45">
        <v>6865.5376804197404</v>
      </c>
      <c r="AH4926" s="140">
        <v>0.98757871615082005</v>
      </c>
      <c r="AI4926" s="44">
        <v>7310.5806976904496</v>
      </c>
      <c r="AJ4926" s="45">
        <v>6791.1998580323498</v>
      </c>
      <c r="AK4926" s="46">
        <v>0.97688553309479198</v>
      </c>
    </row>
    <row r="4927" spans="1:37" x14ac:dyDescent="0.2">
      <c r="A4927" s="35" t="s">
        <v>2313</v>
      </c>
      <c r="B4927" s="35" t="s">
        <v>8568</v>
      </c>
      <c r="C4927" s="85" t="s">
        <v>962</v>
      </c>
      <c r="D4927" s="85" t="s">
        <v>962</v>
      </c>
      <c r="E4927" s="85" t="s">
        <v>12898</v>
      </c>
      <c r="F4927" s="85" t="s">
        <v>213</v>
      </c>
      <c r="G4927" s="85" t="s">
        <v>213</v>
      </c>
      <c r="H4927" s="840">
        <v>1.0495048680941199</v>
      </c>
      <c r="I4927" s="840">
        <v>1.05159628215757</v>
      </c>
      <c r="J4927" s="86">
        <v>4042.8333333333298</v>
      </c>
      <c r="K4927" s="44">
        <v>4242.9732642265199</v>
      </c>
      <c r="L4927" s="45">
        <v>3992.0741900275302</v>
      </c>
      <c r="M4927" s="46">
        <v>0.98744466092942995</v>
      </c>
      <c r="N4927" s="139">
        <v>4251.4285027160304</v>
      </c>
      <c r="O4927" s="45">
        <v>3948.91984907503</v>
      </c>
      <c r="P4927" s="99">
        <v>0.976770379455422</v>
      </c>
      <c r="Q4927" s="86">
        <v>4065.3492410979302</v>
      </c>
      <c r="R4927" s="44">
        <v>4266.60381903503</v>
      </c>
      <c r="S4927" s="45">
        <v>4014.5127578320798</v>
      </c>
      <c r="T4927" s="140">
        <v>0.98749517439930401</v>
      </c>
      <c r="U4927" s="44">
        <v>4275.1061476106897</v>
      </c>
      <c r="V4927" s="45">
        <v>3971.0867777601202</v>
      </c>
      <c r="W4927" s="99">
        <v>0.97681319420607604</v>
      </c>
      <c r="X4927" s="86">
        <v>4085.0036104370802</v>
      </c>
      <c r="Y4927" s="44">
        <v>4287.2311753357899</v>
      </c>
      <c r="Z4927" s="45">
        <v>4034.1188936907502</v>
      </c>
      <c r="AA4927" s="46">
        <v>0.98754353200170397</v>
      </c>
      <c r="AB4927" s="139">
        <v>4295.7746093358901</v>
      </c>
      <c r="AC4927" s="45">
        <v>3990.4557367541602</v>
      </c>
      <c r="AD4927" s="99">
        <v>0.97685488613979399</v>
      </c>
      <c r="AE4927" s="142">
        <v>4110.3236966433997</v>
      </c>
      <c r="AF4927" s="44">
        <v>4313.8047290698796</v>
      </c>
      <c r="AG4927" s="45">
        <v>4059.2681992953799</v>
      </c>
      <c r="AH4927" s="140">
        <v>0.98757871615082005</v>
      </c>
      <c r="AI4927" s="44">
        <v>4322.4011178543597</v>
      </c>
      <c r="AJ4927" s="45">
        <v>4015.3157555876401</v>
      </c>
      <c r="AK4927" s="46">
        <v>0.97688553309479298</v>
      </c>
    </row>
    <row r="4928" spans="1:37" x14ac:dyDescent="0.2">
      <c r="A4928" s="35" t="s">
        <v>2312</v>
      </c>
      <c r="B4928" s="35" t="s">
        <v>8567</v>
      </c>
      <c r="C4928" s="85" t="s">
        <v>962</v>
      </c>
      <c r="D4928" s="85" t="s">
        <v>962</v>
      </c>
      <c r="E4928" s="85" t="s">
        <v>12898</v>
      </c>
      <c r="F4928" s="85" t="s">
        <v>213</v>
      </c>
      <c r="G4928" s="85" t="s">
        <v>213</v>
      </c>
      <c r="H4928" s="840">
        <v>1.0495048680941199</v>
      </c>
      <c r="I4928" s="840">
        <v>1.05159628215757</v>
      </c>
      <c r="J4928" s="86">
        <v>4605.5</v>
      </c>
      <c r="K4928" s="44">
        <v>4833.4946700074797</v>
      </c>
      <c r="L4928" s="45">
        <v>4547.6763859104904</v>
      </c>
      <c r="M4928" s="46">
        <v>0.98744466092942995</v>
      </c>
      <c r="N4928" s="139">
        <v>4843.12667747669</v>
      </c>
      <c r="O4928" s="45">
        <v>4498.5159825819401</v>
      </c>
      <c r="P4928" s="99">
        <v>0.976770379455421</v>
      </c>
      <c r="Q4928" s="86">
        <v>4625.6078932497903</v>
      </c>
      <c r="R4928" s="44">
        <v>4854.5980018602504</v>
      </c>
      <c r="S4928" s="45">
        <v>4567.7654732475003</v>
      </c>
      <c r="T4928" s="140">
        <v>0.98749517439930401</v>
      </c>
      <c r="U4928" s="44">
        <v>4864.2720632601904</v>
      </c>
      <c r="V4928" s="45">
        <v>4518.3548213501599</v>
      </c>
      <c r="W4928" s="99">
        <v>0.97681319420607604</v>
      </c>
      <c r="X4928" s="86">
        <v>4643.7782328924905</v>
      </c>
      <c r="Y4928" s="44">
        <v>4873.6678617702</v>
      </c>
      <c r="Z4928" s="45">
        <v>4585.9331579432801</v>
      </c>
      <c r="AA4928" s="46">
        <v>0.98754353200170397</v>
      </c>
      <c r="AB4928" s="139">
        <v>4883.3799248739997</v>
      </c>
      <c r="AC4928" s="45">
        <v>4536.2974569506496</v>
      </c>
      <c r="AD4928" s="99">
        <v>0.97685488613979399</v>
      </c>
      <c r="AE4928" s="142">
        <v>4669.2087563288296</v>
      </c>
      <c r="AF4928" s="44">
        <v>4900.3573199148104</v>
      </c>
      <c r="AG4928" s="45">
        <v>4611.2111890153901</v>
      </c>
      <c r="AH4928" s="140">
        <v>0.98757871615082005</v>
      </c>
      <c r="AI4928" s="44">
        <v>4910.1225687729702</v>
      </c>
      <c r="AJ4928" s="45">
        <v>4561.2824850571596</v>
      </c>
      <c r="AK4928" s="46">
        <v>0.97688553309479198</v>
      </c>
    </row>
    <row r="4929" spans="1:37" x14ac:dyDescent="0.2">
      <c r="A4929" s="35" t="s">
        <v>2311</v>
      </c>
      <c r="B4929" s="35" t="s">
        <v>8566</v>
      </c>
      <c r="C4929" s="85" t="s">
        <v>962</v>
      </c>
      <c r="D4929" s="85" t="s">
        <v>962</v>
      </c>
      <c r="E4929" s="85" t="s">
        <v>12898</v>
      </c>
      <c r="F4929" s="85" t="s">
        <v>213</v>
      </c>
      <c r="G4929" s="85" t="s">
        <v>213</v>
      </c>
      <c r="H4929" s="840">
        <v>1.0495048680941199</v>
      </c>
      <c r="I4929" s="840">
        <v>1.05159628215757</v>
      </c>
      <c r="J4929" s="86">
        <v>3421.8333333333298</v>
      </c>
      <c r="K4929" s="44">
        <v>3591.2307411400702</v>
      </c>
      <c r="L4929" s="45">
        <v>3378.8710555903499</v>
      </c>
      <c r="M4929" s="46">
        <v>0.98744466092942995</v>
      </c>
      <c r="N4929" s="139">
        <v>3598.38721149618</v>
      </c>
      <c r="O4929" s="45">
        <v>3342.3454434332102</v>
      </c>
      <c r="P4929" s="99">
        <v>0.976770379455421</v>
      </c>
      <c r="Q4929" s="86">
        <v>3439.9805300089001</v>
      </c>
      <c r="R4929" s="44">
        <v>3610.27631239334</v>
      </c>
      <c r="S4929" s="45">
        <v>3396.9641734113502</v>
      </c>
      <c r="T4929" s="140">
        <v>0.98749517439930401</v>
      </c>
      <c r="U4929" s="44">
        <v>3617.47073605179</v>
      </c>
      <c r="V4929" s="45">
        <v>3360.2183695247099</v>
      </c>
      <c r="W4929" s="99">
        <v>0.97681319420607604</v>
      </c>
      <c r="X4929" s="86">
        <v>3455.9101925005598</v>
      </c>
      <c r="Y4929" s="44">
        <v>3626.9945707254301</v>
      </c>
      <c r="Z4929" s="45">
        <v>3412.8617577826899</v>
      </c>
      <c r="AA4929" s="46">
        <v>0.98754353200170397</v>
      </c>
      <c r="AB4929" s="139">
        <v>3634.2223099040398</v>
      </c>
      <c r="AC4929" s="45">
        <v>3375.92275760448</v>
      </c>
      <c r="AD4929" s="99">
        <v>0.97685488613979399</v>
      </c>
      <c r="AE4929" s="142">
        <v>3477.0965428896998</v>
      </c>
      <c r="AF4929" s="44">
        <v>3649.2297485959898</v>
      </c>
      <c r="AG4929" s="45">
        <v>3433.90653975947</v>
      </c>
      <c r="AH4929" s="140">
        <v>0.98757871615082005</v>
      </c>
      <c r="AI4929" s="44">
        <v>3656.5017972057499</v>
      </c>
      <c r="AJ4929" s="45">
        <v>3396.7253099228701</v>
      </c>
      <c r="AK4929" s="46">
        <v>0.97688553309479198</v>
      </c>
    </row>
    <row r="4930" spans="1:37" x14ac:dyDescent="0.2">
      <c r="A4930" s="35" t="s">
        <v>2310</v>
      </c>
      <c r="B4930" s="35" t="s">
        <v>8565</v>
      </c>
      <c r="C4930" s="85" t="s">
        <v>962</v>
      </c>
      <c r="D4930" s="85" t="s">
        <v>962</v>
      </c>
      <c r="E4930" s="85" t="s">
        <v>12898</v>
      </c>
      <c r="F4930" s="85" t="s">
        <v>213</v>
      </c>
      <c r="G4930" s="85" t="s">
        <v>213</v>
      </c>
      <c r="H4930" s="840">
        <v>1.0495048680941199</v>
      </c>
      <c r="I4930" s="840">
        <v>1.05159628215757</v>
      </c>
      <c r="J4930" s="86">
        <v>12537.916666666701</v>
      </c>
      <c r="K4930" s="44">
        <v>13158.6045774251</v>
      </c>
      <c r="L4930" s="45">
        <v>12380.498871678101</v>
      </c>
      <c r="M4930" s="46">
        <v>0.98744466092942995</v>
      </c>
      <c r="N4930" s="139">
        <v>13184.826552668101</v>
      </c>
      <c r="O4930" s="45">
        <v>12246.665620080499</v>
      </c>
      <c r="P4930" s="99">
        <v>0.976770379455422</v>
      </c>
      <c r="Q4930" s="86">
        <v>12594.739262065201</v>
      </c>
      <c r="R4930" s="44">
        <v>13218.2401679136</v>
      </c>
      <c r="S4930" s="45">
        <v>12437.2442441069</v>
      </c>
      <c r="T4930" s="140">
        <v>0.98749517439930401</v>
      </c>
      <c r="U4930" s="44">
        <v>13244.580982731801</v>
      </c>
      <c r="V4930" s="45">
        <v>12302.7074887706</v>
      </c>
      <c r="W4930" s="99">
        <v>0.97681319420607604</v>
      </c>
      <c r="X4930" s="86">
        <v>12644.341139730401</v>
      </c>
      <c r="Y4930" s="44">
        <v>13270.2975799899</v>
      </c>
      <c r="Z4930" s="45">
        <v>12486.837308963801</v>
      </c>
      <c r="AA4930" s="46">
        <v>0.98754353200170397</v>
      </c>
      <c r="AB4930" s="139">
        <v>13296.742132872499</v>
      </c>
      <c r="AC4930" s="45">
        <v>12351.686424364099</v>
      </c>
      <c r="AD4930" s="99">
        <v>0.97685488613979399</v>
      </c>
      <c r="AE4930" s="142">
        <v>12709.6544127876</v>
      </c>
      <c r="AF4930" s="44">
        <v>13338.8441780145</v>
      </c>
      <c r="AG4930" s="45">
        <v>12551.7841877014</v>
      </c>
      <c r="AH4930" s="140">
        <v>0.98757871615082005</v>
      </c>
      <c r="AI4930" s="44">
        <v>13365.425327995001</v>
      </c>
      <c r="AJ4930" s="45">
        <v>12415.8775264866</v>
      </c>
      <c r="AK4930" s="46">
        <v>0.97688553309479198</v>
      </c>
    </row>
    <row r="4931" spans="1:37" x14ac:dyDescent="0.2">
      <c r="A4931" s="35" t="s">
        <v>2309</v>
      </c>
      <c r="B4931" s="35" t="s">
        <v>8564</v>
      </c>
      <c r="C4931" s="85" t="s">
        <v>962</v>
      </c>
      <c r="D4931" s="85" t="s">
        <v>962</v>
      </c>
      <c r="E4931" s="85" t="s">
        <v>12898</v>
      </c>
      <c r="F4931" s="85" t="s">
        <v>213</v>
      </c>
      <c r="G4931" s="85" t="s">
        <v>213</v>
      </c>
      <c r="H4931" s="840">
        <v>1.0495048680941199</v>
      </c>
      <c r="I4931" s="840">
        <v>1.05159628215757</v>
      </c>
      <c r="J4931" s="86">
        <v>6907.9166666666697</v>
      </c>
      <c r="K4931" s="44">
        <v>7249.8921700552</v>
      </c>
      <c r="L4931" s="45">
        <v>6821.1854306454297</v>
      </c>
      <c r="M4931" s="46">
        <v>0.98744466092942995</v>
      </c>
      <c r="N4931" s="139">
        <v>7264.3394841209802</v>
      </c>
      <c r="O4931" s="45">
        <v>6747.4483837464304</v>
      </c>
      <c r="P4931" s="99">
        <v>0.976770379455422</v>
      </c>
      <c r="Q4931" s="86">
        <v>6948.84012023985</v>
      </c>
      <c r="R4931" s="44">
        <v>7292.8415337994702</v>
      </c>
      <c r="S4931" s="45">
        <v>6861.9460864091297</v>
      </c>
      <c r="T4931" s="140">
        <v>0.98749517439930401</v>
      </c>
      <c r="U4931" s="44">
        <v>7307.3744357515898</v>
      </c>
      <c r="V4931" s="45">
        <v>6787.7187138788204</v>
      </c>
      <c r="W4931" s="99">
        <v>0.97681319420607604</v>
      </c>
      <c r="X4931" s="86">
        <v>6987.4770638495202</v>
      </c>
      <c r="Y4931" s="44">
        <v>7333.3911942061004</v>
      </c>
      <c r="Z4931" s="45">
        <v>6900.4377794148504</v>
      </c>
      <c r="AA4931" s="46">
        <v>0.98754353200170397</v>
      </c>
      <c r="AB4931" s="139">
        <v>7348.0049020054503</v>
      </c>
      <c r="AC4931" s="45">
        <v>6825.75111161114</v>
      </c>
      <c r="AD4931" s="99">
        <v>0.97685488613979399</v>
      </c>
      <c r="AE4931" s="142">
        <v>7029.44631188328</v>
      </c>
      <c r="AF4931" s="44">
        <v>7377.4381243277803</v>
      </c>
      <c r="AG4931" s="45">
        <v>6942.1315639408003</v>
      </c>
      <c r="AH4931" s="140">
        <v>0.98757871615082005</v>
      </c>
      <c r="AI4931" s="44">
        <v>7392.1396072027001</v>
      </c>
      <c r="AJ4931" s="45">
        <v>6866.9644077453204</v>
      </c>
      <c r="AK4931" s="46">
        <v>0.97688553309479198</v>
      </c>
    </row>
    <row r="4932" spans="1:37" x14ac:dyDescent="0.2">
      <c r="A4932" s="35" t="s">
        <v>2308</v>
      </c>
      <c r="B4932" s="35" t="s">
        <v>8563</v>
      </c>
      <c r="C4932" s="85" t="s">
        <v>962</v>
      </c>
      <c r="D4932" s="85" t="s">
        <v>962</v>
      </c>
      <c r="E4932" s="85" t="s">
        <v>12898</v>
      </c>
      <c r="F4932" s="85" t="s">
        <v>213</v>
      </c>
      <c r="G4932" s="85" t="s">
        <v>213</v>
      </c>
      <c r="H4932" s="840">
        <v>1.0495048680941199</v>
      </c>
      <c r="I4932" s="840">
        <v>1.05159628215757</v>
      </c>
      <c r="J4932" s="86">
        <v>5699.8333333333303</v>
      </c>
      <c r="K4932" s="44">
        <v>5982.00283065849</v>
      </c>
      <c r="L4932" s="45">
        <v>5628.2699931876004</v>
      </c>
      <c r="M4932" s="46">
        <v>0.98744466092942995</v>
      </c>
      <c r="N4932" s="139">
        <v>5993.9235422511301</v>
      </c>
      <c r="O4932" s="45">
        <v>5567.4283678326601</v>
      </c>
      <c r="P4932" s="99">
        <v>0.976770379455422</v>
      </c>
      <c r="Q4932" s="86">
        <v>5727.5118708937798</v>
      </c>
      <c r="R4932" s="44">
        <v>6011.0515905699103</v>
      </c>
      <c r="S4932" s="45">
        <v>5655.8903338223399</v>
      </c>
      <c r="T4932" s="140">
        <v>0.98749517439930401</v>
      </c>
      <c r="U4932" s="44">
        <v>6023.0301894452496</v>
      </c>
      <c r="V4932" s="45">
        <v>5594.7091654609803</v>
      </c>
      <c r="W4932" s="99">
        <v>0.97681319420607604</v>
      </c>
      <c r="X4932" s="86">
        <v>5753.7527416611001</v>
      </c>
      <c r="Y4932" s="44">
        <v>6038.5915121832304</v>
      </c>
      <c r="Z4932" s="45">
        <v>5682.0813047644897</v>
      </c>
      <c r="AA4932" s="46">
        <v>0.98754353200170397</v>
      </c>
      <c r="AB4932" s="139">
        <v>6050.6249915847402</v>
      </c>
      <c r="AC4932" s="45">
        <v>5620.5814793318796</v>
      </c>
      <c r="AD4932" s="99">
        <v>0.97685488613979399</v>
      </c>
      <c r="AE4932" s="142">
        <v>5785.6678787259598</v>
      </c>
      <c r="AF4932" s="44">
        <v>6072.0866038986896</v>
      </c>
      <c r="AG4932" s="45">
        <v>5713.8024557472199</v>
      </c>
      <c r="AH4932" s="140">
        <v>0.98757871615082005</v>
      </c>
      <c r="AI4932" s="44">
        <v>6084.1868310666896</v>
      </c>
      <c r="AJ4932" s="45">
        <v>5651.9352500186196</v>
      </c>
      <c r="AK4932" s="46">
        <v>0.97688553309479198</v>
      </c>
    </row>
    <row r="4933" spans="1:37" x14ac:dyDescent="0.2">
      <c r="A4933" s="35" t="s">
        <v>2307</v>
      </c>
      <c r="B4933" s="35" t="s">
        <v>8562</v>
      </c>
      <c r="C4933" s="85" t="s">
        <v>962</v>
      </c>
      <c r="D4933" s="85" t="s">
        <v>962</v>
      </c>
      <c r="E4933" s="85" t="s">
        <v>12898</v>
      </c>
      <c r="F4933" s="85" t="s">
        <v>213</v>
      </c>
      <c r="G4933" s="85" t="s">
        <v>213</v>
      </c>
      <c r="H4933" s="840">
        <v>1.0495048680941199</v>
      </c>
      <c r="I4933" s="840">
        <v>1.05159628215757</v>
      </c>
      <c r="J4933" s="86">
        <v>6796.25</v>
      </c>
      <c r="K4933" s="44">
        <v>7132.6974597846802</v>
      </c>
      <c r="L4933" s="45">
        <v>6710.92077684164</v>
      </c>
      <c r="M4933" s="46">
        <v>0.98744466092942995</v>
      </c>
      <c r="N4933" s="139">
        <v>7146.91123261339</v>
      </c>
      <c r="O4933" s="45">
        <v>6638.3756913739098</v>
      </c>
      <c r="P4933" s="99">
        <v>0.976770379455422</v>
      </c>
      <c r="Q4933" s="86">
        <v>6842.4276066931398</v>
      </c>
      <c r="R4933" s="44">
        <v>7181.1610828060702</v>
      </c>
      <c r="S4933" s="45">
        <v>6756.8642427860505</v>
      </c>
      <c r="T4933" s="140">
        <v>0.98749517439930401</v>
      </c>
      <c r="U4933" s="44">
        <v>7195.4714321308302</v>
      </c>
      <c r="V4933" s="45">
        <v>6683.7735666177596</v>
      </c>
      <c r="W4933" s="99">
        <v>0.97681319420607604</v>
      </c>
      <c r="X4933" s="86">
        <v>6886.8703300650204</v>
      </c>
      <c r="Y4933" s="44">
        <v>7227.8039373362199</v>
      </c>
      <c r="Z4933" s="45">
        <v>6801.0842501901498</v>
      </c>
      <c r="AA4933" s="46">
        <v>0.98754353200170397</v>
      </c>
      <c r="AB4933" s="139">
        <v>7242.20723479766</v>
      </c>
      <c r="AC4933" s="45">
        <v>6727.4729321351897</v>
      </c>
      <c r="AD4933" s="99">
        <v>0.97685488613979399</v>
      </c>
      <c r="AE4933" s="142">
        <v>6934.0241617308902</v>
      </c>
      <c r="AF4933" s="44">
        <v>7277.2921132188403</v>
      </c>
      <c r="AG4933" s="45">
        <v>6847.8946794009598</v>
      </c>
      <c r="AH4933" s="140">
        <v>0.98757871615082005</v>
      </c>
      <c r="AI4933" s="44">
        <v>7291.7940288669697</v>
      </c>
      <c r="AJ4933" s="45">
        <v>6773.7478897246601</v>
      </c>
      <c r="AK4933" s="46">
        <v>0.97688553309479198</v>
      </c>
    </row>
    <row r="4934" spans="1:37" x14ac:dyDescent="0.2">
      <c r="A4934" s="35" t="s">
        <v>2306</v>
      </c>
      <c r="B4934" s="35" t="s">
        <v>8561</v>
      </c>
      <c r="C4934" s="85" t="s">
        <v>1081</v>
      </c>
      <c r="D4934" s="85" t="s">
        <v>1081</v>
      </c>
      <c r="E4934" s="85" t="s">
        <v>12898</v>
      </c>
      <c r="F4934" s="85" t="s">
        <v>212</v>
      </c>
      <c r="G4934" s="85" t="s">
        <v>212</v>
      </c>
      <c r="H4934" s="840">
        <v>1.0228095128072801</v>
      </c>
      <c r="I4934" s="840">
        <v>1.0374780049360599</v>
      </c>
      <c r="J4934" s="86">
        <v>6563.9166666666697</v>
      </c>
      <c r="K4934" s="44">
        <v>6713.6364079409404</v>
      </c>
      <c r="L4934" s="45">
        <v>6316.6399966123599</v>
      </c>
      <c r="M4934" s="46">
        <v>0.96232787791014396</v>
      </c>
      <c r="N4934" s="139">
        <v>6809.9191678998995</v>
      </c>
      <c r="O4934" s="45">
        <v>6325.3621589864497</v>
      </c>
      <c r="P4934" s="99">
        <v>0.96365668246648195</v>
      </c>
      <c r="Q4934" s="86">
        <v>6588.3674861501004</v>
      </c>
      <c r="R4934" s="44">
        <v>6738.6449387045204</v>
      </c>
      <c r="S4934" s="45">
        <v>6340.4940379602203</v>
      </c>
      <c r="T4934" s="140">
        <v>0.96237710651220498</v>
      </c>
      <c r="U4934" s="44">
        <v>6835.2863553166198</v>
      </c>
      <c r="V4934" s="45">
        <v>6349.2026468096501</v>
      </c>
      <c r="W4934" s="99">
        <v>0.96369892240479704</v>
      </c>
      <c r="X4934" s="86">
        <v>6613.1514972049999</v>
      </c>
      <c r="Y4934" s="44">
        <v>6763.9942609769996</v>
      </c>
      <c r="Z4934" s="45">
        <v>6364.6572645772803</v>
      </c>
      <c r="AA4934" s="46">
        <v>0.962424234083743</v>
      </c>
      <c r="AB4934" s="139">
        <v>6860.9992216601704</v>
      </c>
      <c r="AC4934" s="45">
        <v>6373.3589849985801</v>
      </c>
      <c r="AD4934" s="99">
        <v>0.96374005460062995</v>
      </c>
      <c r="AE4934" s="142">
        <v>6637.3917509890998</v>
      </c>
      <c r="AF4934" s="44">
        <v>6788.7874231402402</v>
      </c>
      <c r="AG4934" s="45">
        <v>6388.2142631132601</v>
      </c>
      <c r="AH4934" s="140">
        <v>0.96245852328383197</v>
      </c>
      <c r="AI4934" s="44">
        <v>6886.1479517952503</v>
      </c>
      <c r="AJ4934" s="45">
        <v>6396.9209733770704</v>
      </c>
      <c r="AK4934" s="46">
        <v>0.96377029010285598</v>
      </c>
    </row>
    <row r="4935" spans="1:37" x14ac:dyDescent="0.2">
      <c r="A4935" s="35" t="s">
        <v>2305</v>
      </c>
      <c r="B4935" s="35" t="s">
        <v>8560</v>
      </c>
      <c r="C4935" s="85" t="s">
        <v>1081</v>
      </c>
      <c r="D4935" s="85" t="s">
        <v>1081</v>
      </c>
      <c r="E4935" s="85" t="s">
        <v>12898</v>
      </c>
      <c r="F4935" s="85" t="s">
        <v>212</v>
      </c>
      <c r="G4935" s="85" t="s">
        <v>212</v>
      </c>
      <c r="H4935" s="840">
        <v>1.0228095128072801</v>
      </c>
      <c r="I4935" s="840">
        <v>1.0374780049360599</v>
      </c>
      <c r="J4935" s="86">
        <v>18923.583333333299</v>
      </c>
      <c r="K4935" s="44">
        <v>19355.221049734701</v>
      </c>
      <c r="L4935" s="45">
        <v>18210.691791622401</v>
      </c>
      <c r="M4935" s="46">
        <v>0.96232787791014396</v>
      </c>
      <c r="N4935" s="139">
        <v>19632.801482907998</v>
      </c>
      <c r="O4935" s="45">
        <v>18235.837535377999</v>
      </c>
      <c r="P4935" s="99">
        <v>0.96365668246648195</v>
      </c>
      <c r="Q4935" s="86">
        <v>18989.616550715102</v>
      </c>
      <c r="R4935" s="44">
        <v>19422.760452634</v>
      </c>
      <c r="S4935" s="45">
        <v>18275.1722298534</v>
      </c>
      <c r="T4935" s="140">
        <v>0.96237710651220498</v>
      </c>
      <c r="U4935" s="44">
        <v>19701.309493536701</v>
      </c>
      <c r="V4935" s="45">
        <v>18300.2730068044</v>
      </c>
      <c r="W4935" s="99">
        <v>0.96369892240479704</v>
      </c>
      <c r="X4935" s="86">
        <v>19059.696962434398</v>
      </c>
      <c r="Y4935" s="44">
        <v>19494.4393644019</v>
      </c>
      <c r="Z4935" s="45">
        <v>18343.514250939101</v>
      </c>
      <c r="AA4935" s="46">
        <v>0.962424234083743</v>
      </c>
      <c r="AB4935" s="139">
        <v>19774.0163792723</v>
      </c>
      <c r="AC4935" s="45">
        <v>18368.593391248</v>
      </c>
      <c r="AD4935" s="99">
        <v>0.96374005460063095</v>
      </c>
      <c r="AE4935" s="142">
        <v>19128.1627963762</v>
      </c>
      <c r="AF4935" s="44">
        <v>19564.4668706599</v>
      </c>
      <c r="AG4935" s="45">
        <v>18410.063318133001</v>
      </c>
      <c r="AH4935" s="140">
        <v>0.96245852328383197</v>
      </c>
      <c r="AI4935" s="44">
        <v>19845.048176076602</v>
      </c>
      <c r="AJ4935" s="45">
        <v>18435.155007398102</v>
      </c>
      <c r="AK4935" s="46">
        <v>0.96377029010285598</v>
      </c>
    </row>
    <row r="4936" spans="1:37" x14ac:dyDescent="0.2">
      <c r="A4936" s="35" t="s">
        <v>2304</v>
      </c>
      <c r="B4936" s="35" t="s">
        <v>8559</v>
      </c>
      <c r="C4936" s="85" t="s">
        <v>1081</v>
      </c>
      <c r="D4936" s="85" t="s">
        <v>1081</v>
      </c>
      <c r="E4936" s="85" t="s">
        <v>12898</v>
      </c>
      <c r="F4936" s="85" t="s">
        <v>212</v>
      </c>
      <c r="G4936" s="85" t="s">
        <v>212</v>
      </c>
      <c r="H4936" s="840">
        <v>1.0228095128072801</v>
      </c>
      <c r="I4936" s="840">
        <v>1.0374780049360599</v>
      </c>
      <c r="J4936" s="86">
        <v>12925.416666666701</v>
      </c>
      <c r="K4936" s="44">
        <v>13220.2391236645</v>
      </c>
      <c r="L4936" s="45">
        <v>12438.4887919377</v>
      </c>
      <c r="M4936" s="46">
        <v>0.96232787791014396</v>
      </c>
      <c r="N4936" s="139">
        <v>13409.8354963007</v>
      </c>
      <c r="O4936" s="45">
        <v>12455.664144496999</v>
      </c>
      <c r="P4936" s="99">
        <v>0.96365668246648195</v>
      </c>
      <c r="Q4936" s="86">
        <v>12959.603785051801</v>
      </c>
      <c r="R4936" s="44">
        <v>13255.2060335642</v>
      </c>
      <c r="S4936" s="45">
        <v>12472.0259922027</v>
      </c>
      <c r="T4936" s="140">
        <v>0.96237710651220498</v>
      </c>
      <c r="U4936" s="44">
        <v>13445.3038796773</v>
      </c>
      <c r="V4936" s="45">
        <v>12489.156202447501</v>
      </c>
      <c r="W4936" s="99">
        <v>0.96369892240479704</v>
      </c>
      <c r="X4936" s="86">
        <v>12988.193286804801</v>
      </c>
      <c r="Y4936" s="44">
        <v>13284.4476479237</v>
      </c>
      <c r="Z4936" s="45">
        <v>12500.151976184799</v>
      </c>
      <c r="AA4936" s="46">
        <v>0.962424234083743</v>
      </c>
      <c r="AB4936" s="139">
        <v>13474.9648589182</v>
      </c>
      <c r="AC4936" s="45">
        <v>12517.2421073888</v>
      </c>
      <c r="AD4936" s="99">
        <v>0.96374005460063095</v>
      </c>
      <c r="AE4936" s="142">
        <v>13020.4028312999</v>
      </c>
      <c r="AF4936" s="44">
        <v>13317.391876436501</v>
      </c>
      <c r="AG4936" s="45">
        <v>12531.597681573599</v>
      </c>
      <c r="AH4936" s="140">
        <v>0.96245852328383197</v>
      </c>
      <c r="AI4936" s="44">
        <v>13508.381552880899</v>
      </c>
      <c r="AJ4936" s="45">
        <v>12548.677413977999</v>
      </c>
      <c r="AK4936" s="46">
        <v>0.96377029010285598</v>
      </c>
    </row>
    <row r="4937" spans="1:37" x14ac:dyDescent="0.2">
      <c r="A4937" s="35" t="s">
        <v>2303</v>
      </c>
      <c r="B4937" s="35" t="s">
        <v>8558</v>
      </c>
      <c r="C4937" s="85" t="s">
        <v>1081</v>
      </c>
      <c r="D4937" s="85" t="s">
        <v>1081</v>
      </c>
      <c r="E4937" s="85" t="s">
        <v>12898</v>
      </c>
      <c r="F4937" s="85" t="s">
        <v>212</v>
      </c>
      <c r="G4937" s="85" t="s">
        <v>212</v>
      </c>
      <c r="H4937" s="840">
        <v>1.0228095128072801</v>
      </c>
      <c r="I4937" s="840">
        <v>1.0374780049360599</v>
      </c>
      <c r="J4937" s="86">
        <v>8730.4166666666697</v>
      </c>
      <c r="K4937" s="44">
        <v>8929.5532174379205</v>
      </c>
      <c r="L4937" s="45">
        <v>8401.5233441046894</v>
      </c>
      <c r="M4937" s="46">
        <v>0.96232787791014396</v>
      </c>
      <c r="N4937" s="139">
        <v>9057.6152655938804</v>
      </c>
      <c r="O4937" s="45">
        <v>8413.1243615500807</v>
      </c>
      <c r="P4937" s="99">
        <v>0.96365668246648195</v>
      </c>
      <c r="Q4937" s="86">
        <v>8750.4679712036304</v>
      </c>
      <c r="R4937" s="44">
        <v>8950.0618824625199</v>
      </c>
      <c r="S4937" s="45">
        <v>8421.2500467546706</v>
      </c>
      <c r="T4937" s="140">
        <v>0.96237710651220498</v>
      </c>
      <c r="U4937" s="44">
        <v>9078.4180530212507</v>
      </c>
      <c r="V4937" s="45">
        <v>8432.8165543866307</v>
      </c>
      <c r="W4937" s="99">
        <v>0.96369892240479704</v>
      </c>
      <c r="X4937" s="86">
        <v>8771.4630351958895</v>
      </c>
      <c r="Y4937" s="44">
        <v>8971.5358336358004</v>
      </c>
      <c r="Z4937" s="45">
        <v>8441.8685934422701</v>
      </c>
      <c r="AA4937" s="46">
        <v>0.962424234083743</v>
      </c>
      <c r="AB4937" s="139">
        <v>9100.1999701254499</v>
      </c>
      <c r="AC4937" s="45">
        <v>8453.4102644671002</v>
      </c>
      <c r="AD4937" s="99">
        <v>0.96374005460063095</v>
      </c>
      <c r="AE4937" s="142">
        <v>8793.3330067242005</v>
      </c>
      <c r="AF4937" s="44">
        <v>8993.9046485597792</v>
      </c>
      <c r="AG4937" s="45">
        <v>8463.2183003947393</v>
      </c>
      <c r="AH4937" s="140">
        <v>0.96245852328383197</v>
      </c>
      <c r="AI4937" s="44">
        <v>9122.8895845546394</v>
      </c>
      <c r="AJ4937" s="45">
        <v>8474.7531028615904</v>
      </c>
      <c r="AK4937" s="46">
        <v>0.96377029010285598</v>
      </c>
    </row>
    <row r="4938" spans="1:37" x14ac:dyDescent="0.2">
      <c r="A4938" s="35" t="s">
        <v>2302</v>
      </c>
      <c r="B4938" s="35" t="s">
        <v>8557</v>
      </c>
      <c r="C4938" s="85" t="s">
        <v>1081</v>
      </c>
      <c r="D4938" s="85" t="s">
        <v>1081</v>
      </c>
      <c r="E4938" s="85" t="s">
        <v>12898</v>
      </c>
      <c r="F4938" s="85" t="s">
        <v>212</v>
      </c>
      <c r="G4938" s="85" t="s">
        <v>212</v>
      </c>
      <c r="H4938" s="840">
        <v>1.0228095128072801</v>
      </c>
      <c r="I4938" s="840">
        <v>1.0374780049360599</v>
      </c>
      <c r="J4938" s="86">
        <v>11756</v>
      </c>
      <c r="K4938" s="44">
        <v>12024.148632562399</v>
      </c>
      <c r="L4938" s="45">
        <v>11313.1265327117</v>
      </c>
      <c r="M4938" s="46">
        <v>0.96232787791014396</v>
      </c>
      <c r="N4938" s="139">
        <v>12196.591426028301</v>
      </c>
      <c r="O4938" s="45">
        <v>11328.747959075999</v>
      </c>
      <c r="P4938" s="99">
        <v>0.96365668246648195</v>
      </c>
      <c r="Q4938" s="86">
        <v>11787.7103582032</v>
      </c>
      <c r="R4938" s="44">
        <v>12056.5822885871</v>
      </c>
      <c r="S4938" s="45">
        <v>11344.222586931501</v>
      </c>
      <c r="T4938" s="140">
        <v>0.96237710651220498</v>
      </c>
      <c r="U4938" s="44">
        <v>12229.4902251928</v>
      </c>
      <c r="V4938" s="45">
        <v>11359.803769820301</v>
      </c>
      <c r="W4938" s="99">
        <v>0.96369892240479704</v>
      </c>
      <c r="X4938" s="86">
        <v>11819.2609126557</v>
      </c>
      <c r="Y4938" s="44">
        <v>12088.852495815499</v>
      </c>
      <c r="Z4938" s="45">
        <v>11375.143131298601</v>
      </c>
      <c r="AA4938" s="46">
        <v>0.962424234083743</v>
      </c>
      <c r="AB4938" s="139">
        <v>12262.223231480801</v>
      </c>
      <c r="AC4938" s="45">
        <v>11390.6951573019</v>
      </c>
      <c r="AD4938" s="99">
        <v>0.96374005460062995</v>
      </c>
      <c r="AE4938" s="142">
        <v>11852.6168942521</v>
      </c>
      <c r="AF4938" s="44">
        <v>12122.9693111014</v>
      </c>
      <c r="AG4938" s="45">
        <v>11407.652153090899</v>
      </c>
      <c r="AH4938" s="140">
        <v>0.96245852328383197</v>
      </c>
      <c r="AI4938" s="44">
        <v>12296.8293287202</v>
      </c>
      <c r="AJ4938" s="45">
        <v>11423.200022651399</v>
      </c>
      <c r="AK4938" s="46">
        <v>0.96377029010285598</v>
      </c>
    </row>
    <row r="4939" spans="1:37" x14ac:dyDescent="0.2">
      <c r="A4939" s="35" t="s">
        <v>2301</v>
      </c>
      <c r="B4939" s="35" t="s">
        <v>8556</v>
      </c>
      <c r="C4939" s="85" t="s">
        <v>1081</v>
      </c>
      <c r="D4939" s="85" t="s">
        <v>1081</v>
      </c>
      <c r="E4939" s="85" t="s">
        <v>12898</v>
      </c>
      <c r="F4939" s="85" t="s">
        <v>212</v>
      </c>
      <c r="G4939" s="85" t="s">
        <v>212</v>
      </c>
      <c r="H4939" s="840">
        <v>1.0228095128072801</v>
      </c>
      <c r="I4939" s="840">
        <v>1.0374780049360599</v>
      </c>
      <c r="J4939" s="86">
        <v>8576.25</v>
      </c>
      <c r="K4939" s="44">
        <v>8771.8700842134604</v>
      </c>
      <c r="L4939" s="45">
        <v>8253.1644629268703</v>
      </c>
      <c r="M4939" s="46">
        <v>0.96232787791014396</v>
      </c>
      <c r="N4939" s="139">
        <v>8897.6707398328999</v>
      </c>
      <c r="O4939" s="45">
        <v>8264.5606230031608</v>
      </c>
      <c r="P4939" s="99">
        <v>0.96365668246648195</v>
      </c>
      <c r="Q4939" s="86">
        <v>8600.9812499374402</v>
      </c>
      <c r="R4939" s="44">
        <v>8797.16544191309</v>
      </c>
      <c r="S4939" s="45">
        <v>8277.3874484805201</v>
      </c>
      <c r="T4939" s="140">
        <v>0.96237710651220498</v>
      </c>
      <c r="U4939" s="44">
        <v>8923.3288676775701</v>
      </c>
      <c r="V4939" s="45">
        <v>8288.7563621885802</v>
      </c>
      <c r="W4939" s="99">
        <v>0.96369892240479704</v>
      </c>
      <c r="X4939" s="86">
        <v>8622.9336875734607</v>
      </c>
      <c r="Y4939" s="44">
        <v>8819.6186039565091</v>
      </c>
      <c r="Z4939" s="45">
        <v>8298.9203498177794</v>
      </c>
      <c r="AA4939" s="46">
        <v>0.962424234083743</v>
      </c>
      <c r="AB4939" s="139">
        <v>8946.10403887967</v>
      </c>
      <c r="AC4939" s="45">
        <v>8310.2665828796598</v>
      </c>
      <c r="AD4939" s="99">
        <v>0.96374005460063095</v>
      </c>
      <c r="AE4939" s="142">
        <v>8646.2812095662193</v>
      </c>
      <c r="AF4939" s="44">
        <v>8843.4986715511895</v>
      </c>
      <c r="AG4939" s="45">
        <v>8321.6870448558493</v>
      </c>
      <c r="AH4939" s="140">
        <v>0.96245852328383197</v>
      </c>
      <c r="AI4939" s="44">
        <v>8970.3265794169201</v>
      </c>
      <c r="AJ4939" s="45">
        <v>8333.0289496545101</v>
      </c>
      <c r="AK4939" s="46">
        <v>0.96377029010285598</v>
      </c>
    </row>
    <row r="4940" spans="1:37" x14ac:dyDescent="0.2">
      <c r="A4940" s="35" t="s">
        <v>2300</v>
      </c>
      <c r="B4940" s="35" t="s">
        <v>8555</v>
      </c>
      <c r="C4940" s="85" t="s">
        <v>1081</v>
      </c>
      <c r="D4940" s="85" t="s">
        <v>1081</v>
      </c>
      <c r="E4940" s="85" t="s">
        <v>12898</v>
      </c>
      <c r="F4940" s="85" t="s">
        <v>212</v>
      </c>
      <c r="G4940" s="85" t="s">
        <v>212</v>
      </c>
      <c r="H4940" s="840">
        <v>1.0228095128072801</v>
      </c>
      <c r="I4940" s="840">
        <v>1.0374780049360599</v>
      </c>
      <c r="J4940" s="86">
        <v>16782.416666666701</v>
      </c>
      <c r="K4940" s="44">
        <v>17165.215414562201</v>
      </c>
      <c r="L4940" s="45">
        <v>16150.187417037199</v>
      </c>
      <c r="M4940" s="46">
        <v>0.96232787791014396</v>
      </c>
      <c r="N4940" s="139">
        <v>17411.388161339</v>
      </c>
      <c r="O4940" s="45">
        <v>16172.4879687702</v>
      </c>
      <c r="P4940" s="99">
        <v>0.96365668246648195</v>
      </c>
      <c r="Q4940" s="86">
        <v>16829.271467832801</v>
      </c>
      <c r="R4940" s="44">
        <v>17213.1389509156</v>
      </c>
      <c r="S4940" s="45">
        <v>16196.105579921301</v>
      </c>
      <c r="T4940" s="140">
        <v>0.96237710651220498</v>
      </c>
      <c r="U4940" s="44">
        <v>17459.998986974599</v>
      </c>
      <c r="V4940" s="45">
        <v>16218.350778408299</v>
      </c>
      <c r="W4940" s="99">
        <v>0.96369892240479704</v>
      </c>
      <c r="X4940" s="86">
        <v>16863.680069835202</v>
      </c>
      <c r="Y4940" s="44">
        <v>17248.332396366</v>
      </c>
      <c r="Z4940" s="45">
        <v>16230.0143750444</v>
      </c>
      <c r="AA4940" s="46">
        <v>0.962424234083743</v>
      </c>
      <c r="AB4940" s="139">
        <v>17495.697154732599</v>
      </c>
      <c r="AC4940" s="45">
        <v>16252.2039512705</v>
      </c>
      <c r="AD4940" s="99">
        <v>0.96374005460063095</v>
      </c>
      <c r="AE4940" s="142">
        <v>16904.237322106299</v>
      </c>
      <c r="AF4940" s="44">
        <v>17289.814739802201</v>
      </c>
      <c r="AG4940" s="45">
        <v>16269.6272902738</v>
      </c>
      <c r="AH4940" s="140">
        <v>0.96245852328383197</v>
      </c>
      <c r="AI4940" s="44">
        <v>17537.774411904498</v>
      </c>
      <c r="AJ4940" s="45">
        <v>16291.801707893899</v>
      </c>
      <c r="AK4940" s="46">
        <v>0.96377029010285598</v>
      </c>
    </row>
    <row r="4941" spans="1:37" x14ac:dyDescent="0.2">
      <c r="A4941" s="35" t="s">
        <v>2299</v>
      </c>
      <c r="B4941" s="35" t="s">
        <v>8554</v>
      </c>
      <c r="C4941" s="85" t="s">
        <v>1081</v>
      </c>
      <c r="D4941" s="85" t="s">
        <v>1081</v>
      </c>
      <c r="E4941" s="85" t="s">
        <v>12898</v>
      </c>
      <c r="F4941" s="85" t="s">
        <v>212</v>
      </c>
      <c r="G4941" s="85" t="s">
        <v>212</v>
      </c>
      <c r="H4941" s="840">
        <v>1.0228095128072801</v>
      </c>
      <c r="I4941" s="840">
        <v>1.0374780049360599</v>
      </c>
      <c r="J4941" s="86">
        <v>9132.6666666666697</v>
      </c>
      <c r="K4941" s="44">
        <v>9340.9783439646508</v>
      </c>
      <c r="L4941" s="45">
        <v>8788.6197329940405</v>
      </c>
      <c r="M4941" s="46">
        <v>0.96232787791014396</v>
      </c>
      <c r="N4941" s="139">
        <v>9474.9407930794096</v>
      </c>
      <c r="O4941" s="45">
        <v>8800.7552620722308</v>
      </c>
      <c r="P4941" s="99">
        <v>0.96365668246648195</v>
      </c>
      <c r="Q4941" s="86">
        <v>9152.5032708706694</v>
      </c>
      <c r="R4941" s="44">
        <v>9361.2674114463007</v>
      </c>
      <c r="S4941" s="45">
        <v>8808.1596151640097</v>
      </c>
      <c r="T4941" s="140">
        <v>0.96237710651220498</v>
      </c>
      <c r="U4941" s="44">
        <v>9495.52083363368</v>
      </c>
      <c r="V4941" s="45">
        <v>8820.2575394444502</v>
      </c>
      <c r="W4941" s="99">
        <v>0.96369892240479704</v>
      </c>
      <c r="X4941" s="86">
        <v>9168.5620635693904</v>
      </c>
      <c r="Y4941" s="44">
        <v>9377.6924973827408</v>
      </c>
      <c r="Z4941" s="45">
        <v>8824.0463216800308</v>
      </c>
      <c r="AA4941" s="46">
        <v>0.962424234083743</v>
      </c>
      <c r="AB4941" s="139">
        <v>9512.1814778444295</v>
      </c>
      <c r="AC4941" s="45">
        <v>8836.1105037536308</v>
      </c>
      <c r="AD4941" s="99">
        <v>0.96374005460062995</v>
      </c>
      <c r="AE4941" s="142">
        <v>9188.9462616761593</v>
      </c>
      <c r="AF4941" s="44">
        <v>9398.5416491173</v>
      </c>
      <c r="AG4941" s="45">
        <v>8843.9796495473202</v>
      </c>
      <c r="AH4941" s="140">
        <v>0.96245852328383197</v>
      </c>
      <c r="AI4941" s="44">
        <v>9533.32963502846</v>
      </c>
      <c r="AJ4941" s="45">
        <v>8856.0334043551793</v>
      </c>
      <c r="AK4941" s="46">
        <v>0.96377029010285598</v>
      </c>
    </row>
    <row r="4942" spans="1:37" x14ac:dyDescent="0.2">
      <c r="A4942" s="35" t="s">
        <v>2298</v>
      </c>
      <c r="B4942" s="35" t="s">
        <v>8553</v>
      </c>
      <c r="C4942" s="85" t="s">
        <v>1081</v>
      </c>
      <c r="D4942" s="85" t="s">
        <v>1081</v>
      </c>
      <c r="E4942" s="85" t="s">
        <v>12898</v>
      </c>
      <c r="F4942" s="85" t="s">
        <v>212</v>
      </c>
      <c r="G4942" s="85" t="s">
        <v>212</v>
      </c>
      <c r="H4942" s="840">
        <v>1.0228095128072801</v>
      </c>
      <c r="I4942" s="840">
        <v>1.0374780049360599</v>
      </c>
      <c r="J4942" s="86">
        <v>27633.916666666701</v>
      </c>
      <c r="K4942" s="44">
        <v>28264.232842790399</v>
      </c>
      <c r="L4942" s="45">
        <v>26592.888384179099</v>
      </c>
      <c r="M4942" s="46">
        <v>0.96232787791014396</v>
      </c>
      <c r="N4942" s="139">
        <v>28669.580731902701</v>
      </c>
      <c r="O4942" s="45">
        <v>26629.608458555202</v>
      </c>
      <c r="P4942" s="99">
        <v>0.96365668246648195</v>
      </c>
      <c r="Q4942" s="86">
        <v>27723.8715161605</v>
      </c>
      <c r="R4942" s="44">
        <v>28356.2395185758</v>
      </c>
      <c r="S4942" s="45">
        <v>26680.819251038702</v>
      </c>
      <c r="T4942" s="140">
        <v>0.96237710651220498</v>
      </c>
      <c r="U4942" s="44">
        <v>28762.9069096899</v>
      </c>
      <c r="V4942" s="45">
        <v>26717.4651050129</v>
      </c>
      <c r="W4942" s="99">
        <v>0.96369892240479704</v>
      </c>
      <c r="X4942" s="86">
        <v>27810.649815569999</v>
      </c>
      <c r="Y4942" s="44">
        <v>28444.997188717101</v>
      </c>
      <c r="Z4942" s="45">
        <v>26765.643348121099</v>
      </c>
      <c r="AA4942" s="46">
        <v>0.962424234083743</v>
      </c>
      <c r="AB4942" s="139">
        <v>28852.937486633</v>
      </c>
      <c r="AC4942" s="45">
        <v>26802.2371717364</v>
      </c>
      <c r="AD4942" s="99">
        <v>0.96374005460062995</v>
      </c>
      <c r="AE4942" s="142">
        <v>27901.943802607901</v>
      </c>
      <c r="AF4942" s="44">
        <v>28538.373547121599</v>
      </c>
      <c r="AG4942" s="45">
        <v>26854.463629006499</v>
      </c>
      <c r="AH4942" s="140">
        <v>0.96245852328383197</v>
      </c>
      <c r="AI4942" s="44">
        <v>28947.6529901678</v>
      </c>
      <c r="AJ4942" s="45">
        <v>26891.064473072998</v>
      </c>
      <c r="AK4942" s="46">
        <v>0.96377029010285598</v>
      </c>
    </row>
    <row r="4943" spans="1:37" x14ac:dyDescent="0.2">
      <c r="A4943" s="35" t="s">
        <v>2297</v>
      </c>
      <c r="B4943" s="35" t="s">
        <v>8552</v>
      </c>
      <c r="C4943" s="85" t="s">
        <v>1081</v>
      </c>
      <c r="D4943" s="85" t="s">
        <v>1081</v>
      </c>
      <c r="E4943" s="85" t="s">
        <v>12898</v>
      </c>
      <c r="F4943" s="85" t="s">
        <v>212</v>
      </c>
      <c r="G4943" s="85" t="s">
        <v>212</v>
      </c>
      <c r="H4943" s="840">
        <v>1.0228095128072801</v>
      </c>
      <c r="I4943" s="840">
        <v>1.0374780049360599</v>
      </c>
      <c r="J4943" s="86">
        <v>7240.25</v>
      </c>
      <c r="K4943" s="44">
        <v>7405.39657510293</v>
      </c>
      <c r="L4943" s="45">
        <v>6967.4944180389202</v>
      </c>
      <c r="M4943" s="46">
        <v>0.96232787791014396</v>
      </c>
      <c r="N4943" s="139">
        <v>7511.6001252383203</v>
      </c>
      <c r="O4943" s="45">
        <v>6977.1152952279499</v>
      </c>
      <c r="P4943" s="99">
        <v>0.96365668246648195</v>
      </c>
      <c r="Q4943" s="86">
        <v>7260.0499072207404</v>
      </c>
      <c r="R4943" s="44">
        <v>7425.6481085610103</v>
      </c>
      <c r="S4943" s="45">
        <v>6986.9058228452996</v>
      </c>
      <c r="T4943" s="140">
        <v>0.96237710651220498</v>
      </c>
      <c r="U4943" s="44">
        <v>7532.1420934796197</v>
      </c>
      <c r="V4943" s="45">
        <v>6996.5022721936803</v>
      </c>
      <c r="W4943" s="99">
        <v>0.96369892240479704</v>
      </c>
      <c r="X4943" s="86">
        <v>7277.4114156038304</v>
      </c>
      <c r="Y4943" s="44">
        <v>7443.4056244919102</v>
      </c>
      <c r="Z4943" s="45">
        <v>7003.9571077747996</v>
      </c>
      <c r="AA4943" s="46">
        <v>0.962424234083743</v>
      </c>
      <c r="AB4943" s="139">
        <v>7550.1542765595796</v>
      </c>
      <c r="AC4943" s="45">
        <v>7013.5328750252802</v>
      </c>
      <c r="AD4943" s="99">
        <v>0.96374005460062995</v>
      </c>
      <c r="AE4943" s="142">
        <v>7293.0940105339796</v>
      </c>
      <c r="AF4943" s="44">
        <v>7459.4459317719702</v>
      </c>
      <c r="AG4943" s="45">
        <v>7019.3004915486899</v>
      </c>
      <c r="AH4943" s="140">
        <v>0.96245852328383197</v>
      </c>
      <c r="AI4943" s="44">
        <v>7566.4246238599299</v>
      </c>
      <c r="AJ4943" s="45">
        <v>7028.8673302797297</v>
      </c>
      <c r="AK4943" s="46">
        <v>0.96377029010285598</v>
      </c>
    </row>
    <row r="4944" spans="1:37" x14ac:dyDescent="0.2">
      <c r="A4944" s="35" t="s">
        <v>2296</v>
      </c>
      <c r="B4944" s="35" t="s">
        <v>13160</v>
      </c>
      <c r="C4944" s="85" t="s">
        <v>1081</v>
      </c>
      <c r="D4944" s="85" t="s">
        <v>1081</v>
      </c>
      <c r="E4944" s="85" t="s">
        <v>12898</v>
      </c>
      <c r="F4944" s="85" t="s">
        <v>212</v>
      </c>
      <c r="G4944" s="85" t="s">
        <v>212</v>
      </c>
      <c r="H4944" s="840">
        <v>1.0228095128072801</v>
      </c>
      <c r="I4944" s="840">
        <v>1.0374780049360599</v>
      </c>
      <c r="J4944" s="86">
        <v>11428.75</v>
      </c>
      <c r="K4944" s="44">
        <v>11689.434219496199</v>
      </c>
      <c r="L4944" s="45">
        <v>10998.2047346656</v>
      </c>
      <c r="M4944" s="46">
        <v>0.96232787791014396</v>
      </c>
      <c r="N4944" s="139">
        <v>11857.076748912999</v>
      </c>
      <c r="O4944" s="45">
        <v>11013.391309738799</v>
      </c>
      <c r="P4944" s="99">
        <v>0.96365668246648195</v>
      </c>
      <c r="Q4944" s="86">
        <v>11461.126515078</v>
      </c>
      <c r="R4944" s="44">
        <v>11722.549227109601</v>
      </c>
      <c r="S4944" s="45">
        <v>11029.925772951099</v>
      </c>
      <c r="T4944" s="140">
        <v>0.96237710651220498</v>
      </c>
      <c r="U4944" s="44">
        <v>11890.6666711829</v>
      </c>
      <c r="V4944" s="45">
        <v>11045.075272125699</v>
      </c>
      <c r="W4944" s="99">
        <v>0.96369892240479704</v>
      </c>
      <c r="X4944" s="86">
        <v>11491.769810726801</v>
      </c>
      <c r="Y4944" s="44">
        <v>11753.891481402899</v>
      </c>
      <c r="Z4944" s="45">
        <v>11059.9577583554</v>
      </c>
      <c r="AA4944" s="46">
        <v>0.962424234083743</v>
      </c>
      <c r="AB4944" s="139">
        <v>11922.458416417299</v>
      </c>
      <c r="AC4944" s="45">
        <v>11075.078864847699</v>
      </c>
      <c r="AD4944" s="99">
        <v>0.96374005460062995</v>
      </c>
      <c r="AE4944" s="142">
        <v>11523.413801612</v>
      </c>
      <c r="AF4944" s="44">
        <v>11786.257256303499</v>
      </c>
      <c r="AG4944" s="45">
        <v>11090.807830688</v>
      </c>
      <c r="AH4944" s="140">
        <v>0.96245852328383197</v>
      </c>
      <c r="AI4944" s="44">
        <v>11955.2883609491</v>
      </c>
      <c r="AJ4944" s="45">
        <v>11105.923862554801</v>
      </c>
      <c r="AK4944" s="46">
        <v>0.96377029010285598</v>
      </c>
    </row>
    <row r="4945" spans="1:37" x14ac:dyDescent="0.2">
      <c r="A4945" s="35" t="s">
        <v>2295</v>
      </c>
      <c r="B4945" s="35" t="s">
        <v>8551</v>
      </c>
      <c r="C4945" s="85" t="s">
        <v>1081</v>
      </c>
      <c r="D4945" s="85" t="s">
        <v>1081</v>
      </c>
      <c r="E4945" s="85" t="s">
        <v>12898</v>
      </c>
      <c r="F4945" s="85" t="s">
        <v>212</v>
      </c>
      <c r="G4945" s="85" t="s">
        <v>212</v>
      </c>
      <c r="H4945" s="840">
        <v>1.0228095128072801</v>
      </c>
      <c r="I4945" s="840">
        <v>1.0374780049360599</v>
      </c>
      <c r="J4945" s="86">
        <v>8109.0833333333303</v>
      </c>
      <c r="K4945" s="44">
        <v>8294.0475734803294</v>
      </c>
      <c r="L4945" s="45">
        <v>7803.5969559631803</v>
      </c>
      <c r="M4945" s="46">
        <v>0.96232787791014396</v>
      </c>
      <c r="N4945" s="139">
        <v>8412.9955985269298</v>
      </c>
      <c r="O4945" s="45">
        <v>7814.3723428442399</v>
      </c>
      <c r="P4945" s="99">
        <v>0.96365668246648195</v>
      </c>
      <c r="Q4945" s="86">
        <v>8134.8394123942799</v>
      </c>
      <c r="R4945" s="44">
        <v>8320.3911361564806</v>
      </c>
      <c r="S4945" s="45">
        <v>7828.7832156414497</v>
      </c>
      <c r="T4945" s="140">
        <v>0.96237710651220498</v>
      </c>
      <c r="U4945" s="44">
        <v>8439.7169640460597</v>
      </c>
      <c r="V4945" s="45">
        <v>7839.5359756604403</v>
      </c>
      <c r="W4945" s="99">
        <v>0.96369892240479704</v>
      </c>
      <c r="X4945" s="86">
        <v>8158.2980676289899</v>
      </c>
      <c r="Y4945" s="44">
        <v>8344.3848718882091</v>
      </c>
      <c r="Z4945" s="45">
        <v>7851.7437691647101</v>
      </c>
      <c r="AA4945" s="46">
        <v>0.962424234083743</v>
      </c>
      <c r="AB4945" s="139">
        <v>8464.0548028774501</v>
      </c>
      <c r="AC4945" s="45">
        <v>7862.4786251449796</v>
      </c>
      <c r="AD4945" s="99">
        <v>0.96374005460062995</v>
      </c>
      <c r="AE4945" s="142">
        <v>8182.5219053145001</v>
      </c>
      <c r="AF4945" s="44">
        <v>8369.1612435096504</v>
      </c>
      <c r="AG4945" s="45">
        <v>7875.3379497265996</v>
      </c>
      <c r="AH4945" s="140">
        <v>0.96245852328383197</v>
      </c>
      <c r="AI4945" s="44">
        <v>8489.1865016713109</v>
      </c>
      <c r="AJ4945" s="45">
        <v>7886.0715104579303</v>
      </c>
      <c r="AK4945" s="46">
        <v>0.96377029010285598</v>
      </c>
    </row>
    <row r="4946" spans="1:37" x14ac:dyDescent="0.2">
      <c r="A4946" s="35" t="s">
        <v>2294</v>
      </c>
      <c r="B4946" s="35" t="s">
        <v>8550</v>
      </c>
      <c r="C4946" s="85" t="s">
        <v>1081</v>
      </c>
      <c r="D4946" s="85" t="s">
        <v>1081</v>
      </c>
      <c r="E4946" s="85" t="s">
        <v>12898</v>
      </c>
      <c r="F4946" s="85" t="s">
        <v>212</v>
      </c>
      <c r="G4946" s="85" t="s">
        <v>212</v>
      </c>
      <c r="H4946" s="840">
        <v>1.0228095128072801</v>
      </c>
      <c r="I4946" s="840">
        <v>1.0374780049360599</v>
      </c>
      <c r="J4946" s="86">
        <v>8054.4166666666697</v>
      </c>
      <c r="K4946" s="44">
        <v>8238.1339867801908</v>
      </c>
      <c r="L4946" s="45">
        <v>7750.9896986374297</v>
      </c>
      <c r="M4946" s="46">
        <v>0.96232787791014396</v>
      </c>
      <c r="N4946" s="139">
        <v>8356.2801342571001</v>
      </c>
      <c r="O4946" s="45">
        <v>7761.6924442027403</v>
      </c>
      <c r="P4946" s="99">
        <v>0.96365668246648195</v>
      </c>
      <c r="Q4946" s="86">
        <v>8077.2169240409103</v>
      </c>
      <c r="R4946" s="44">
        <v>8261.4543069170195</v>
      </c>
      <c r="S4946" s="45">
        <v>7773.3286520298998</v>
      </c>
      <c r="T4946" s="140">
        <v>0.96237710651220498</v>
      </c>
      <c r="U4946" s="44">
        <v>8379.9348997897505</v>
      </c>
      <c r="V4946" s="45">
        <v>7784.0052457280099</v>
      </c>
      <c r="W4946" s="99">
        <v>0.96369892240479704</v>
      </c>
      <c r="X4946" s="86">
        <v>8102.5284279349298</v>
      </c>
      <c r="Y4946" s="44">
        <v>8287.3431538832792</v>
      </c>
      <c r="Z4946" s="45">
        <v>7798.0697163970199</v>
      </c>
      <c r="AA4946" s="46">
        <v>0.962424234083743</v>
      </c>
      <c r="AB4946" s="139">
        <v>8406.1950283516508</v>
      </c>
      <c r="AC4946" s="45">
        <v>7808.7311895411704</v>
      </c>
      <c r="AD4946" s="99">
        <v>0.96374005460062995</v>
      </c>
      <c r="AE4946" s="142">
        <v>8127.5318209823899</v>
      </c>
      <c r="AF4946" s="44">
        <v>8312.9168621446897</v>
      </c>
      <c r="AG4946" s="45">
        <v>7822.4122743650696</v>
      </c>
      <c r="AH4946" s="140">
        <v>0.96245852328383197</v>
      </c>
      <c r="AI4946" s="44">
        <v>8432.1354986871702</v>
      </c>
      <c r="AJ4946" s="45">
        <v>7833.0737009283903</v>
      </c>
      <c r="AK4946" s="46">
        <v>0.96377029010285598</v>
      </c>
    </row>
    <row r="4947" spans="1:37" x14ac:dyDescent="0.2">
      <c r="A4947" s="35" t="s">
        <v>2293</v>
      </c>
      <c r="B4947" s="35" t="s">
        <v>8549</v>
      </c>
      <c r="C4947" s="85" t="s">
        <v>1081</v>
      </c>
      <c r="D4947" s="85" t="s">
        <v>1081</v>
      </c>
      <c r="E4947" s="85" t="s">
        <v>12898</v>
      </c>
      <c r="F4947" s="85" t="s">
        <v>212</v>
      </c>
      <c r="G4947" s="85" t="s">
        <v>212</v>
      </c>
      <c r="H4947" s="840">
        <v>1.0228095128072801</v>
      </c>
      <c r="I4947" s="840">
        <v>1.0374780049360599</v>
      </c>
      <c r="J4947" s="86">
        <v>7001.25</v>
      </c>
      <c r="K4947" s="44">
        <v>7160.94510154199</v>
      </c>
      <c r="L4947" s="45">
        <v>6737.4980552183997</v>
      </c>
      <c r="M4947" s="46">
        <v>0.96232787791014396</v>
      </c>
      <c r="N4947" s="139">
        <v>7263.6428820585998</v>
      </c>
      <c r="O4947" s="45">
        <v>6746.8013481184598</v>
      </c>
      <c r="P4947" s="99">
        <v>0.96365668246648195</v>
      </c>
      <c r="Q4947" s="86">
        <v>7020.5074748968</v>
      </c>
      <c r="R4947" s="44">
        <v>7180.6418300590904</v>
      </c>
      <c r="S4947" s="45">
        <v>6756.3756699384903</v>
      </c>
      <c r="T4947" s="140">
        <v>0.96237710651220498</v>
      </c>
      <c r="U4947" s="44">
        <v>7283.6220886946403</v>
      </c>
      <c r="V4947" s="45">
        <v>6765.6554882928704</v>
      </c>
      <c r="W4947" s="99">
        <v>0.96369892240479704</v>
      </c>
      <c r="X4947" s="86">
        <v>7042.8763785473102</v>
      </c>
      <c r="Y4947" s="44">
        <v>7203.5209575038898</v>
      </c>
      <c r="Z4947" s="45">
        <v>6778.2349043698796</v>
      </c>
      <c r="AA4947" s="46">
        <v>0.962424234083743</v>
      </c>
      <c r="AB4947" s="139">
        <v>7306.8293342265797</v>
      </c>
      <c r="AC4947" s="45">
        <v>6787.5020656066699</v>
      </c>
      <c r="AD4947" s="99">
        <v>0.96374005460063095</v>
      </c>
      <c r="AE4947" s="142">
        <v>7064.1642889479899</v>
      </c>
      <c r="AF4947" s="44">
        <v>7225.2944347695002</v>
      </c>
      <c r="AG4947" s="45">
        <v>6798.9651297752598</v>
      </c>
      <c r="AH4947" s="140">
        <v>0.96245852328383197</v>
      </c>
      <c r="AI4947" s="44">
        <v>7328.9150730383299</v>
      </c>
      <c r="AJ4947" s="45">
        <v>6808.2316660936403</v>
      </c>
      <c r="AK4947" s="46">
        <v>0.96377029010285598</v>
      </c>
    </row>
    <row r="4948" spans="1:37" x14ac:dyDescent="0.2">
      <c r="A4948" s="35" t="s">
        <v>2292</v>
      </c>
      <c r="B4948" s="35" t="s">
        <v>8548</v>
      </c>
      <c r="C4948" s="85" t="s">
        <v>1081</v>
      </c>
      <c r="D4948" s="85" t="s">
        <v>1081</v>
      </c>
      <c r="E4948" s="85" t="s">
        <v>12898</v>
      </c>
      <c r="F4948" s="85" t="s">
        <v>212</v>
      </c>
      <c r="G4948" s="85" t="s">
        <v>212</v>
      </c>
      <c r="H4948" s="840">
        <v>1.0228095128072801</v>
      </c>
      <c r="I4948" s="840">
        <v>1.0374780049360599</v>
      </c>
      <c r="J4948" s="86">
        <v>8694.8333333333303</v>
      </c>
      <c r="K4948" s="44">
        <v>8893.1582456071901</v>
      </c>
      <c r="L4948" s="45">
        <v>8367.2805104490508</v>
      </c>
      <c r="M4948" s="46">
        <v>0.96232787791014396</v>
      </c>
      <c r="N4948" s="139">
        <v>9020.69833991823</v>
      </c>
      <c r="O4948" s="45">
        <v>8378.8342445989801</v>
      </c>
      <c r="P4948" s="99">
        <v>0.96365668246648195</v>
      </c>
      <c r="Q4948" s="86">
        <v>8718.3939368767096</v>
      </c>
      <c r="R4948" s="44">
        <v>8917.2562550388393</v>
      </c>
      <c r="S4948" s="45">
        <v>8390.3827304049591</v>
      </c>
      <c r="T4948" s="140">
        <v>0.96237710651220498</v>
      </c>
      <c r="U4948" s="44">
        <v>9045.1419478775097</v>
      </c>
      <c r="V4948" s="45">
        <v>8401.9068420686108</v>
      </c>
      <c r="W4948" s="99">
        <v>0.96369892240479704</v>
      </c>
      <c r="X4948" s="86">
        <v>8741.3237983888102</v>
      </c>
      <c r="Y4948" s="44">
        <v>8940.7091355207704</v>
      </c>
      <c r="Z4948" s="45">
        <v>8412.8618615423493</v>
      </c>
      <c r="AA4948" s="46">
        <v>0.962424234083743</v>
      </c>
      <c r="AB4948" s="139">
        <v>9068.9311748525397</v>
      </c>
      <c r="AC4948" s="45">
        <v>8424.3638747410296</v>
      </c>
      <c r="AD4948" s="99">
        <v>0.96374005460063095</v>
      </c>
      <c r="AE4948" s="142">
        <v>8768.5298375156108</v>
      </c>
      <c r="AF4948" s="44">
        <v>8968.53573114547</v>
      </c>
      <c r="AG4948" s="45">
        <v>8439.3462787854896</v>
      </c>
      <c r="AH4948" s="140">
        <v>0.96245852328383197</v>
      </c>
      <c r="AI4948" s="44">
        <v>9097.1568420480198</v>
      </c>
      <c r="AJ4948" s="45">
        <v>8450.8485452779696</v>
      </c>
      <c r="AK4948" s="46">
        <v>0.96377029010285598</v>
      </c>
    </row>
    <row r="4949" spans="1:37" x14ac:dyDescent="0.2">
      <c r="A4949" s="35" t="s">
        <v>2291</v>
      </c>
      <c r="B4949" s="35" t="s">
        <v>8547</v>
      </c>
      <c r="C4949" s="85" t="s">
        <v>1081</v>
      </c>
      <c r="D4949" s="85" t="s">
        <v>1081</v>
      </c>
      <c r="E4949" s="85" t="s">
        <v>12898</v>
      </c>
      <c r="F4949" s="85" t="s">
        <v>212</v>
      </c>
      <c r="G4949" s="85" t="s">
        <v>212</v>
      </c>
      <c r="H4949" s="840">
        <v>1.0228095128072801</v>
      </c>
      <c r="I4949" s="840">
        <v>1.0374780049360599</v>
      </c>
      <c r="J4949" s="86">
        <v>7275.5</v>
      </c>
      <c r="K4949" s="44">
        <v>7441.4506104293896</v>
      </c>
      <c r="L4949" s="45">
        <v>7001.4164757352501</v>
      </c>
      <c r="M4949" s="46">
        <v>0.96232787791014396</v>
      </c>
      <c r="N4949" s="139">
        <v>7548.1712249123202</v>
      </c>
      <c r="O4949" s="45">
        <v>7011.0841932848898</v>
      </c>
      <c r="P4949" s="99">
        <v>0.96365668246648195</v>
      </c>
      <c r="Q4949" s="86">
        <v>7296.72784685646</v>
      </c>
      <c r="R4949" s="44">
        <v>7463.1626541305905</v>
      </c>
      <c r="S4949" s="45">
        <v>7022.2038322647504</v>
      </c>
      <c r="T4949" s="140">
        <v>0.96237710651220498</v>
      </c>
      <c r="U4949" s="44">
        <v>7570.1946491180397</v>
      </c>
      <c r="V4949" s="45">
        <v>7031.8487630966401</v>
      </c>
      <c r="W4949" s="99">
        <v>0.96369892240479704</v>
      </c>
      <c r="X4949" s="86">
        <v>7329.84022532375</v>
      </c>
      <c r="Y4949" s="44">
        <v>7497.0303098186096</v>
      </c>
      <c r="Z4949" s="45">
        <v>7054.4158648134198</v>
      </c>
      <c r="AA4949" s="46">
        <v>0.962424234083743</v>
      </c>
      <c r="AB4949" s="139">
        <v>7604.5480134689697</v>
      </c>
      <c r="AC4949" s="45">
        <v>7064.0606189673999</v>
      </c>
      <c r="AD4949" s="99">
        <v>0.96374005460062995</v>
      </c>
      <c r="AE4949" s="142">
        <v>7366.0682211144103</v>
      </c>
      <c r="AF4949" s="44">
        <v>7534.0846485432403</v>
      </c>
      <c r="AG4949" s="45">
        <v>7089.5351425017398</v>
      </c>
      <c r="AH4949" s="140">
        <v>0.96245852328383197</v>
      </c>
      <c r="AI4949" s="44">
        <v>7642.1337622646997</v>
      </c>
      <c r="AJ4949" s="45">
        <v>7099.1977063808599</v>
      </c>
      <c r="AK4949" s="46">
        <v>0.96377029010285598</v>
      </c>
    </row>
    <row r="4950" spans="1:37" x14ac:dyDescent="0.2">
      <c r="A4950" s="35" t="s">
        <v>2290</v>
      </c>
      <c r="B4950" s="35" t="s">
        <v>8546</v>
      </c>
      <c r="C4950" s="85" t="s">
        <v>1081</v>
      </c>
      <c r="D4950" s="85" t="s">
        <v>1081</v>
      </c>
      <c r="E4950" s="85" t="s">
        <v>12898</v>
      </c>
      <c r="F4950" s="85" t="s">
        <v>212</v>
      </c>
      <c r="G4950" s="85" t="s">
        <v>212</v>
      </c>
      <c r="H4950" s="840">
        <v>1.0228095128072801</v>
      </c>
      <c r="I4950" s="840">
        <v>1.0374780049360599</v>
      </c>
      <c r="J4950" s="86">
        <v>5928.0833333333303</v>
      </c>
      <c r="K4950" s="44">
        <v>6063.3000260476401</v>
      </c>
      <c r="L4950" s="45">
        <v>5704.7598542411597</v>
      </c>
      <c r="M4950" s="46">
        <v>0.96232787791014396</v>
      </c>
      <c r="N4950" s="139">
        <v>6150.2560697613799</v>
      </c>
      <c r="O4950" s="45">
        <v>5712.6371183848396</v>
      </c>
      <c r="P4950" s="99">
        <v>0.96365668246648195</v>
      </c>
      <c r="Q4950" s="86">
        <v>5945.5184531922496</v>
      </c>
      <c r="R4950" s="44">
        <v>6081.1328324962697</v>
      </c>
      <c r="S4950" s="45">
        <v>5721.8308456980703</v>
      </c>
      <c r="T4950" s="140">
        <v>0.96237710651220498</v>
      </c>
      <c r="U4950" s="44">
        <v>6168.3446231284297</v>
      </c>
      <c r="V4950" s="45">
        <v>5729.6897264792096</v>
      </c>
      <c r="W4950" s="99">
        <v>0.96369892240479704</v>
      </c>
      <c r="X4950" s="86">
        <v>5960.1397705798299</v>
      </c>
      <c r="Y4950" s="44">
        <v>6096.0876550100602</v>
      </c>
      <c r="Z4950" s="45">
        <v>5736.1829537323401</v>
      </c>
      <c r="AA4950" s="46">
        <v>0.962424234083743</v>
      </c>
      <c r="AB4950" s="139">
        <v>6183.5139183212304</v>
      </c>
      <c r="AC4950" s="45">
        <v>5744.0254279259898</v>
      </c>
      <c r="AD4950" s="99">
        <v>0.96374005460063095</v>
      </c>
      <c r="AE4950" s="142">
        <v>5976.8188671566904</v>
      </c>
      <c r="AF4950" s="44">
        <v>6113.1471936539101</v>
      </c>
      <c r="AG4950" s="45">
        <v>5752.4402608185701</v>
      </c>
      <c r="AH4950" s="140">
        <v>0.96245852328383197</v>
      </c>
      <c r="AI4950" s="44">
        <v>6200.8181141619398</v>
      </c>
      <c r="AJ4950" s="45">
        <v>5760.2804534918296</v>
      </c>
      <c r="AK4950" s="46">
        <v>0.96377029010285598</v>
      </c>
    </row>
    <row r="4951" spans="1:37" x14ac:dyDescent="0.2">
      <c r="A4951" s="35" t="s">
        <v>2289</v>
      </c>
      <c r="B4951" s="35" t="s">
        <v>8545</v>
      </c>
      <c r="C4951" s="85" t="s">
        <v>1081</v>
      </c>
      <c r="D4951" s="85" t="s">
        <v>1081</v>
      </c>
      <c r="E4951" s="85" t="s">
        <v>12898</v>
      </c>
      <c r="F4951" s="85" t="s">
        <v>212</v>
      </c>
      <c r="G4951" s="85" t="s">
        <v>212</v>
      </c>
      <c r="H4951" s="840">
        <v>1.0228095128072801</v>
      </c>
      <c r="I4951" s="840">
        <v>1.0374780049360599</v>
      </c>
      <c r="J4951" s="86">
        <v>9358.0833333333303</v>
      </c>
      <c r="K4951" s="44">
        <v>9571.5366549766204</v>
      </c>
      <c r="L4951" s="45">
        <v>9005.5444754729506</v>
      </c>
      <c r="M4951" s="46">
        <v>0.96232787791014396</v>
      </c>
      <c r="N4951" s="139">
        <v>9708.8056266920794</v>
      </c>
      <c r="O4951" s="45">
        <v>9017.9795392448796</v>
      </c>
      <c r="P4951" s="99">
        <v>0.96365668246648195</v>
      </c>
      <c r="Q4951" s="86">
        <v>9387.4632588665208</v>
      </c>
      <c r="R4951" s="44">
        <v>9601.5867222975394</v>
      </c>
      <c r="S4951" s="45">
        <v>9034.2797285575907</v>
      </c>
      <c r="T4951" s="140">
        <v>0.96237710651220498</v>
      </c>
      <c r="U4951" s="44">
        <v>9739.2866532194203</v>
      </c>
      <c r="V4951" s="45">
        <v>9046.6882266842895</v>
      </c>
      <c r="W4951" s="99">
        <v>0.96369892240479704</v>
      </c>
      <c r="X4951" s="86">
        <v>9414.2504699578403</v>
      </c>
      <c r="Y4951" s="44">
        <v>9628.9849366233102</v>
      </c>
      <c r="Z4951" s="45">
        <v>9060.5027980216892</v>
      </c>
      <c r="AA4951" s="46">
        <v>0.962424234083743</v>
      </c>
      <c r="AB4951" s="139">
        <v>9767.0777955402391</v>
      </c>
      <c r="AC4951" s="45">
        <v>9072.8902619411801</v>
      </c>
      <c r="AD4951" s="99">
        <v>0.96374005460063095</v>
      </c>
      <c r="AE4951" s="142">
        <v>9441.6087663242306</v>
      </c>
      <c r="AF4951" s="44">
        <v>9656.96726240106</v>
      </c>
      <c r="AG4951" s="45">
        <v>9087.1568306601002</v>
      </c>
      <c r="AH4951" s="140">
        <v>0.96245852328383197</v>
      </c>
      <c r="AI4951" s="44">
        <v>9795.4614262728992</v>
      </c>
      <c r="AJ4951" s="45">
        <v>9099.5420197579697</v>
      </c>
      <c r="AK4951" s="46">
        <v>0.96377029010285598</v>
      </c>
    </row>
    <row r="4952" spans="1:37" x14ac:dyDescent="0.2">
      <c r="A4952" s="35" t="s">
        <v>2288</v>
      </c>
      <c r="B4952" s="35" t="s">
        <v>8544</v>
      </c>
      <c r="C4952" s="85" t="s">
        <v>1081</v>
      </c>
      <c r="D4952" s="85" t="s">
        <v>1081</v>
      </c>
      <c r="E4952" s="85" t="s">
        <v>12898</v>
      </c>
      <c r="F4952" s="85" t="s">
        <v>212</v>
      </c>
      <c r="G4952" s="85" t="s">
        <v>212</v>
      </c>
      <c r="H4952" s="840">
        <v>1.0228095128072801</v>
      </c>
      <c r="I4952" s="840">
        <v>1.0374780049360599</v>
      </c>
      <c r="J4952" s="86">
        <v>7780.5</v>
      </c>
      <c r="K4952" s="44">
        <v>7957.9694143970701</v>
      </c>
      <c r="L4952" s="45">
        <v>7487.3920540798799</v>
      </c>
      <c r="M4952" s="46">
        <v>0.96232787791014396</v>
      </c>
      <c r="N4952" s="139">
        <v>8072.0976174050302</v>
      </c>
      <c r="O4952" s="45">
        <v>7497.73081793046</v>
      </c>
      <c r="P4952" s="99">
        <v>0.96365668246648195</v>
      </c>
      <c r="Q4952" s="86">
        <v>7797.4603609850801</v>
      </c>
      <c r="R4952" s="44">
        <v>7975.3166329532496</v>
      </c>
      <c r="S4952" s="45">
        <v>7504.0973403484304</v>
      </c>
      <c r="T4952" s="140">
        <v>0.96237710651220498</v>
      </c>
      <c r="U4952" s="44">
        <v>8089.6936188828204</v>
      </c>
      <c r="V4952" s="45">
        <v>7514.4041473754396</v>
      </c>
      <c r="W4952" s="99">
        <v>0.96369892240479704</v>
      </c>
      <c r="X4952" s="86">
        <v>7813.5573560598305</v>
      </c>
      <c r="Y4952" s="44">
        <v>7991.7807926433197</v>
      </c>
      <c r="Z4952" s="45">
        <v>7519.9569538752803</v>
      </c>
      <c r="AA4952" s="46">
        <v>0.962424234083743</v>
      </c>
      <c r="AB4952" s="139">
        <v>8106.3938972184396</v>
      </c>
      <c r="AC4952" s="45">
        <v>7530.2381929542598</v>
      </c>
      <c r="AD4952" s="99">
        <v>0.96374005460062995</v>
      </c>
      <c r="AE4952" s="142">
        <v>7831.3383470840399</v>
      </c>
      <c r="AF4952" s="44">
        <v>8009.9673594100204</v>
      </c>
      <c r="AG4952" s="45">
        <v>7537.3383408705504</v>
      </c>
      <c r="AH4952" s="140">
        <v>0.96245852328383197</v>
      </c>
      <c r="AI4952" s="44">
        <v>8124.8412843120304</v>
      </c>
      <c r="AJ4952" s="45">
        <v>7547.6112306628102</v>
      </c>
      <c r="AK4952" s="46">
        <v>0.96377029010285598</v>
      </c>
    </row>
    <row r="4953" spans="1:37" x14ac:dyDescent="0.2">
      <c r="A4953" s="35" t="s">
        <v>2287</v>
      </c>
      <c r="B4953" s="35" t="s">
        <v>8543</v>
      </c>
      <c r="C4953" s="85" t="s">
        <v>1081</v>
      </c>
      <c r="D4953" s="85" t="s">
        <v>1081</v>
      </c>
      <c r="E4953" s="85" t="s">
        <v>12898</v>
      </c>
      <c r="F4953" s="85" t="s">
        <v>212</v>
      </c>
      <c r="G4953" s="85" t="s">
        <v>212</v>
      </c>
      <c r="H4953" s="840">
        <v>1.0228095128072801</v>
      </c>
      <c r="I4953" s="840">
        <v>1.0374780049360599</v>
      </c>
      <c r="J4953" s="86">
        <v>9797.8333333333303</v>
      </c>
      <c r="K4953" s="44">
        <v>10021.3171382336</v>
      </c>
      <c r="L4953" s="45">
        <v>9428.7281597839392</v>
      </c>
      <c r="M4953" s="46">
        <v>0.96232787791014396</v>
      </c>
      <c r="N4953" s="139">
        <v>10165.036579362701</v>
      </c>
      <c r="O4953" s="45">
        <v>9441.7475653595102</v>
      </c>
      <c r="P4953" s="99">
        <v>0.96365668246648195</v>
      </c>
      <c r="Q4953" s="86">
        <v>9827.8930228340705</v>
      </c>
      <c r="R4953" s="44">
        <v>10052.062474607001</v>
      </c>
      <c r="S4953" s="45">
        <v>9458.1392504265295</v>
      </c>
      <c r="T4953" s="140">
        <v>0.96237710651220498</v>
      </c>
      <c r="U4953" s="44">
        <v>10196.222846054899</v>
      </c>
      <c r="V4953" s="45">
        <v>9471.1299156148107</v>
      </c>
      <c r="W4953" s="99">
        <v>0.96369892240479704</v>
      </c>
      <c r="X4953" s="86">
        <v>9855.3474309832109</v>
      </c>
      <c r="Y4953" s="44">
        <v>10080.143104430401</v>
      </c>
      <c r="Z4953" s="45">
        <v>9485.0252028931991</v>
      </c>
      <c r="AA4953" s="46">
        <v>0.962424234083743</v>
      </c>
      <c r="AB4953" s="139">
        <v>10224.706190648199</v>
      </c>
      <c r="AC4953" s="45">
        <v>9497.9930712439509</v>
      </c>
      <c r="AD4953" s="99">
        <v>0.96374005460063095</v>
      </c>
      <c r="AE4953" s="142">
        <v>9880.8759343253005</v>
      </c>
      <c r="AF4953" s="44">
        <v>10106.2539004965</v>
      </c>
      <c r="AG4953" s="45">
        <v>9509.9332605014806</v>
      </c>
      <c r="AH4953" s="140">
        <v>0.96245852328383197</v>
      </c>
      <c r="AI4953" s="44">
        <v>10251.191451364601</v>
      </c>
      <c r="AJ4953" s="45">
        <v>9522.8946656950193</v>
      </c>
      <c r="AK4953" s="46">
        <v>0.96377029010285598</v>
      </c>
    </row>
    <row r="4954" spans="1:37" x14ac:dyDescent="0.2">
      <c r="A4954" s="35" t="s">
        <v>2286</v>
      </c>
      <c r="B4954" s="35" t="s">
        <v>8542</v>
      </c>
      <c r="C4954" s="85" t="s">
        <v>1081</v>
      </c>
      <c r="D4954" s="85" t="s">
        <v>1081</v>
      </c>
      <c r="E4954" s="85" t="s">
        <v>12898</v>
      </c>
      <c r="F4954" s="85" t="s">
        <v>212</v>
      </c>
      <c r="G4954" s="85" t="s">
        <v>212</v>
      </c>
      <c r="H4954" s="840">
        <v>1.0228095128072801</v>
      </c>
      <c r="I4954" s="840">
        <v>1.0374780049360599</v>
      </c>
      <c r="J4954" s="86">
        <v>22714.083333333299</v>
      </c>
      <c r="K4954" s="44">
        <v>23232.180508030699</v>
      </c>
      <c r="L4954" s="45">
        <v>21858.395612840799</v>
      </c>
      <c r="M4954" s="46">
        <v>0.96232787791014396</v>
      </c>
      <c r="N4954" s="139">
        <v>23565.361860618101</v>
      </c>
      <c r="O4954" s="45">
        <v>21888.578190267199</v>
      </c>
      <c r="P4954" s="99">
        <v>0.96365668246648195</v>
      </c>
      <c r="Q4954" s="86">
        <v>22782.007446507501</v>
      </c>
      <c r="R4954" s="44">
        <v>23301.653937134201</v>
      </c>
      <c r="S4954" s="45">
        <v>21924.882406909401</v>
      </c>
      <c r="T4954" s="140">
        <v>0.96237710651220498</v>
      </c>
      <c r="U4954" s="44">
        <v>23635.8316340411</v>
      </c>
      <c r="V4954" s="45">
        <v>21954.996026417401</v>
      </c>
      <c r="W4954" s="99">
        <v>0.96369892240479704</v>
      </c>
      <c r="X4954" s="86">
        <v>22844.296585506301</v>
      </c>
      <c r="Y4954" s="44">
        <v>23365.363861046801</v>
      </c>
      <c r="Z4954" s="45">
        <v>21985.9046444878</v>
      </c>
      <c r="AA4954" s="46">
        <v>0.962424234083743</v>
      </c>
      <c r="AB4954" s="139">
        <v>23700.455245698799</v>
      </c>
      <c r="AC4954" s="45">
        <v>22015.9636386288</v>
      </c>
      <c r="AD4954" s="99">
        <v>0.96374005460062995</v>
      </c>
      <c r="AE4954" s="142">
        <v>22908.112373304899</v>
      </c>
      <c r="AF4954" s="44">
        <v>23430.635255874498</v>
      </c>
      <c r="AG4954" s="45">
        <v>22048.1080060311</v>
      </c>
      <c r="AH4954" s="140">
        <v>0.96245852328383197</v>
      </c>
      <c r="AI4954" s="44">
        <v>23766.662721907502</v>
      </c>
      <c r="AJ4954" s="45">
        <v>22078.158107728901</v>
      </c>
      <c r="AK4954" s="46">
        <v>0.96377029010285598</v>
      </c>
    </row>
    <row r="4955" spans="1:37" x14ac:dyDescent="0.2">
      <c r="A4955" s="35" t="s">
        <v>2285</v>
      </c>
      <c r="B4955" s="35" t="s">
        <v>13500</v>
      </c>
      <c r="C4955" s="85" t="s">
        <v>1081</v>
      </c>
      <c r="D4955" s="85" t="s">
        <v>1081</v>
      </c>
      <c r="E4955" s="85" t="s">
        <v>12898</v>
      </c>
      <c r="F4955" s="85" t="s">
        <v>212</v>
      </c>
      <c r="G4955" s="85" t="s">
        <v>212</v>
      </c>
      <c r="H4955" s="840">
        <v>1.0228095128072801</v>
      </c>
      <c r="I4955" s="840">
        <v>1.0374780049360599</v>
      </c>
      <c r="J4955" s="86">
        <v>4877.3333333333303</v>
      </c>
      <c r="K4955" s="44">
        <v>4988.5829304653898</v>
      </c>
      <c r="L4955" s="45">
        <v>4693.5938365270804</v>
      </c>
      <c r="M4955" s="46">
        <v>0.96232787791014396</v>
      </c>
      <c r="N4955" s="139">
        <v>5060.1260560748196</v>
      </c>
      <c r="O4955" s="45">
        <v>4700.0748592831897</v>
      </c>
      <c r="P4955" s="99">
        <v>0.96365668246648195</v>
      </c>
      <c r="Q4955" s="86">
        <v>4889.2939537688198</v>
      </c>
      <c r="R4955" s="44">
        <v>5000.8163668258803</v>
      </c>
      <c r="S4955" s="45">
        <v>4705.34456811565</v>
      </c>
      <c r="T4955" s="140">
        <v>0.96237710651220498</v>
      </c>
      <c r="U4955" s="44">
        <v>5072.5349367020199</v>
      </c>
      <c r="V4955" s="45">
        <v>4711.8073145672997</v>
      </c>
      <c r="W4955" s="99">
        <v>0.96369892240479704</v>
      </c>
      <c r="X4955" s="86">
        <v>4901.3277629468203</v>
      </c>
      <c r="Y4955" s="44">
        <v>5013.1246613284502</v>
      </c>
      <c r="Z4955" s="45">
        <v>4717.1566182474799</v>
      </c>
      <c r="AA4955" s="46">
        <v>0.962424234083743</v>
      </c>
      <c r="AB4955" s="139">
        <v>5085.0197490397904</v>
      </c>
      <c r="AC4955" s="45">
        <v>4723.6058858779497</v>
      </c>
      <c r="AD4955" s="99">
        <v>0.96374005460062995</v>
      </c>
      <c r="AE4955" s="142">
        <v>4912.80141257994</v>
      </c>
      <c r="AF4955" s="44">
        <v>5024.8600193198199</v>
      </c>
      <c r="AG4955" s="45">
        <v>4728.3675927384102</v>
      </c>
      <c r="AH4955" s="140">
        <v>0.96245852328383197</v>
      </c>
      <c r="AI4955" s="44">
        <v>5096.9234081704999</v>
      </c>
      <c r="AJ4955" s="45">
        <v>4734.8120426198902</v>
      </c>
      <c r="AK4955" s="46">
        <v>0.96377029010285598</v>
      </c>
    </row>
    <row r="4956" spans="1:37" x14ac:dyDescent="0.2">
      <c r="A4956" s="35" t="s">
        <v>2284</v>
      </c>
      <c r="B4956" s="35" t="s">
        <v>8541</v>
      </c>
      <c r="C4956" s="85" t="s">
        <v>1081</v>
      </c>
      <c r="D4956" s="85" t="s">
        <v>1081</v>
      </c>
      <c r="E4956" s="85" t="s">
        <v>12898</v>
      </c>
      <c r="F4956" s="85" t="s">
        <v>212</v>
      </c>
      <c r="G4956" s="85" t="s">
        <v>212</v>
      </c>
      <c r="H4956" s="840">
        <v>1.0228095128072801</v>
      </c>
      <c r="I4956" s="840">
        <v>1.0374780049360599</v>
      </c>
      <c r="J4956" s="86">
        <v>6007.1666666666697</v>
      </c>
      <c r="K4956" s="44">
        <v>6144.1872116854802</v>
      </c>
      <c r="L4956" s="45">
        <v>5780.8639505858901</v>
      </c>
      <c r="M4956" s="46">
        <v>0.96232787791014396</v>
      </c>
      <c r="N4956" s="139">
        <v>6232.3032886517403</v>
      </c>
      <c r="O4956" s="45">
        <v>5788.8463010232299</v>
      </c>
      <c r="P4956" s="99">
        <v>0.96365668246648195</v>
      </c>
      <c r="Q4956" s="86">
        <v>6020.6059205167803</v>
      </c>
      <c r="R4956" s="44">
        <v>6157.9330083684099</v>
      </c>
      <c r="S4956" s="45">
        <v>5794.0933052371802</v>
      </c>
      <c r="T4956" s="140">
        <v>0.96237710651220498</v>
      </c>
      <c r="U4956" s="44">
        <v>6246.2462189239905</v>
      </c>
      <c r="V4956" s="45">
        <v>5802.0514378259604</v>
      </c>
      <c r="W4956" s="99">
        <v>0.96369892240479704</v>
      </c>
      <c r="X4956" s="86">
        <v>6031.95692287563</v>
      </c>
      <c r="Y4956" s="44">
        <v>6169.5429215609402</v>
      </c>
      <c r="Z4956" s="45">
        <v>5805.3015215246996</v>
      </c>
      <c r="AA4956" s="46">
        <v>0.962424234083743</v>
      </c>
      <c r="AB4956" s="139">
        <v>6258.0226342052702</v>
      </c>
      <c r="AC4956" s="45">
        <v>5813.2384942008102</v>
      </c>
      <c r="AD4956" s="99">
        <v>0.96374005460062995</v>
      </c>
      <c r="AE4956" s="142">
        <v>6045.1117386219103</v>
      </c>
      <c r="AF4956" s="44">
        <v>6182.99779224546</v>
      </c>
      <c r="AG4956" s="45">
        <v>5818.1693170398003</v>
      </c>
      <c r="AH4956" s="140">
        <v>0.96245852328383197</v>
      </c>
      <c r="AI4956" s="44">
        <v>6271.6704662010197</v>
      </c>
      <c r="AJ4956" s="45">
        <v>5826.0990940358097</v>
      </c>
      <c r="AK4956" s="46">
        <v>0.96377029010285598</v>
      </c>
    </row>
    <row r="4957" spans="1:37" x14ac:dyDescent="0.2">
      <c r="A4957" s="35" t="s">
        <v>2283</v>
      </c>
      <c r="B4957" s="35" t="s">
        <v>8540</v>
      </c>
      <c r="C4957" s="85" t="s">
        <v>1081</v>
      </c>
      <c r="D4957" s="85" t="s">
        <v>1081</v>
      </c>
      <c r="E4957" s="85" t="s">
        <v>12898</v>
      </c>
      <c r="F4957" s="85" t="s">
        <v>212</v>
      </c>
      <c r="G4957" s="85" t="s">
        <v>212</v>
      </c>
      <c r="H4957" s="840">
        <v>1.0228095128072801</v>
      </c>
      <c r="I4957" s="840">
        <v>1.0374780049360599</v>
      </c>
      <c r="J4957" s="86">
        <v>4474.75</v>
      </c>
      <c r="K4957" s="44">
        <v>4576.8168674343897</v>
      </c>
      <c r="L4957" s="45">
        <v>4306.1766716784196</v>
      </c>
      <c r="M4957" s="46">
        <v>0.96232787791014396</v>
      </c>
      <c r="N4957" s="139">
        <v>4642.45470258764</v>
      </c>
      <c r="O4957" s="45">
        <v>4312.1227398668898</v>
      </c>
      <c r="P4957" s="99">
        <v>0.96365668246648195</v>
      </c>
      <c r="Q4957" s="86">
        <v>4484.7957517834302</v>
      </c>
      <c r="R4957" s="44">
        <v>4587.0917579217903</v>
      </c>
      <c r="S4957" s="45">
        <v>4316.0647588995698</v>
      </c>
      <c r="T4957" s="140">
        <v>0.96237710651220498</v>
      </c>
      <c r="U4957" s="44">
        <v>4652.8769491060002</v>
      </c>
      <c r="V4957" s="45">
        <v>4321.9928331993096</v>
      </c>
      <c r="W4957" s="99">
        <v>0.96369892240479704</v>
      </c>
      <c r="X4957" s="86">
        <v>4492.8710676057899</v>
      </c>
      <c r="Y4957" s="44">
        <v>4595.35126776381</v>
      </c>
      <c r="Z4957" s="45">
        <v>4324.0479960775101</v>
      </c>
      <c r="AA4957" s="46">
        <v>0.962424234083743</v>
      </c>
      <c r="AB4957" s="139">
        <v>4661.2549116546097</v>
      </c>
      <c r="AC4957" s="45">
        <v>4329.9598080079904</v>
      </c>
      <c r="AD4957" s="99">
        <v>0.96374005460062995</v>
      </c>
      <c r="AE4957" s="142">
        <v>4502.3856128990101</v>
      </c>
      <c r="AF4957" s="44">
        <v>4605.0828351997598</v>
      </c>
      <c r="AG4957" s="45">
        <v>4333.35940824515</v>
      </c>
      <c r="AH4957" s="140">
        <v>0.96245852328383197</v>
      </c>
      <c r="AI4957" s="44">
        <v>4671.1260431232904</v>
      </c>
      <c r="AJ4957" s="45">
        <v>4339.2654882986099</v>
      </c>
      <c r="AK4957" s="46">
        <v>0.96377029010285598</v>
      </c>
    </row>
    <row r="4958" spans="1:37" x14ac:dyDescent="0.2">
      <c r="A4958" s="35" t="s">
        <v>2282</v>
      </c>
      <c r="B4958" s="35" t="s">
        <v>8539</v>
      </c>
      <c r="C4958" s="85" t="s">
        <v>1081</v>
      </c>
      <c r="D4958" s="85" t="s">
        <v>1081</v>
      </c>
      <c r="E4958" s="85" t="s">
        <v>12898</v>
      </c>
      <c r="F4958" s="85" t="s">
        <v>212</v>
      </c>
      <c r="G4958" s="85" t="s">
        <v>212</v>
      </c>
      <c r="H4958" s="840">
        <v>1.0228095128072801</v>
      </c>
      <c r="I4958" s="840">
        <v>1.0374780049360599</v>
      </c>
      <c r="J4958" s="86">
        <v>8901.25</v>
      </c>
      <c r="K4958" s="44">
        <v>9104.2831758758293</v>
      </c>
      <c r="L4958" s="45">
        <v>8565.9210232476707</v>
      </c>
      <c r="M4958" s="46">
        <v>0.96232787791014396</v>
      </c>
      <c r="N4958" s="139">
        <v>9234.85109143712</v>
      </c>
      <c r="O4958" s="45">
        <v>8577.7490448047702</v>
      </c>
      <c r="P4958" s="99">
        <v>0.96365668246648195</v>
      </c>
      <c r="Q4958" s="86">
        <v>8924.7735539994992</v>
      </c>
      <c r="R4958" s="44">
        <v>9128.3432906815506</v>
      </c>
      <c r="S4958" s="45">
        <v>8588.9977491746795</v>
      </c>
      <c r="T4958" s="140">
        <v>0.96237710651220498</v>
      </c>
      <c r="U4958" s="44">
        <v>9259.2562613095197</v>
      </c>
      <c r="V4958" s="45">
        <v>8600.7946566961491</v>
      </c>
      <c r="W4958" s="99">
        <v>0.96369892240479704</v>
      </c>
      <c r="X4958" s="86">
        <v>8941.5935309160195</v>
      </c>
      <c r="Y4958" s="44">
        <v>9145.5469230769595</v>
      </c>
      <c r="Z4958" s="45">
        <v>8605.6063054799997</v>
      </c>
      <c r="AA4958" s="46">
        <v>0.962424234083743</v>
      </c>
      <c r="AB4958" s="139">
        <v>9276.7066174039392</v>
      </c>
      <c r="AC4958" s="45">
        <v>8617.3718377016394</v>
      </c>
      <c r="AD4958" s="99">
        <v>0.96374005460062995</v>
      </c>
      <c r="AE4958" s="142">
        <v>8960.1631381691404</v>
      </c>
      <c r="AF4958" s="44">
        <v>9164.5400940245509</v>
      </c>
      <c r="AG4958" s="45">
        <v>8623.7853823444893</v>
      </c>
      <c r="AH4958" s="140">
        <v>0.96245852328383197</v>
      </c>
      <c r="AI4958" s="44">
        <v>9295.9721764893602</v>
      </c>
      <c r="AJ4958" s="45">
        <v>8635.5390270421794</v>
      </c>
      <c r="AK4958" s="46">
        <v>0.96377029010285598</v>
      </c>
    </row>
    <row r="4959" spans="1:37" x14ac:dyDescent="0.2">
      <c r="A4959" s="35" t="s">
        <v>2281</v>
      </c>
      <c r="B4959" s="35" t="s">
        <v>8538</v>
      </c>
      <c r="C4959" s="85" t="s">
        <v>1081</v>
      </c>
      <c r="D4959" s="85" t="s">
        <v>1081</v>
      </c>
      <c r="E4959" s="85" t="s">
        <v>12898</v>
      </c>
      <c r="F4959" s="85" t="s">
        <v>212</v>
      </c>
      <c r="G4959" s="85" t="s">
        <v>212</v>
      </c>
      <c r="H4959" s="840">
        <v>1.0228095128072801</v>
      </c>
      <c r="I4959" s="840">
        <v>1.0374780049360599</v>
      </c>
      <c r="J4959" s="86">
        <v>4459.5</v>
      </c>
      <c r="K4959" s="44">
        <v>4561.21902236408</v>
      </c>
      <c r="L4959" s="45">
        <v>4291.5011715402898</v>
      </c>
      <c r="M4959" s="46">
        <v>0.96232787791014396</v>
      </c>
      <c r="N4959" s="139">
        <v>4626.6331630123696</v>
      </c>
      <c r="O4959" s="45">
        <v>4297.4269754592797</v>
      </c>
      <c r="P4959" s="99">
        <v>0.96365668246648195</v>
      </c>
      <c r="Q4959" s="86">
        <v>4473.1798173977804</v>
      </c>
      <c r="R4959" s="44">
        <v>4575.21086973199</v>
      </c>
      <c r="S4959" s="45">
        <v>4304.8858495760596</v>
      </c>
      <c r="T4959" s="140">
        <v>0.96237710651220498</v>
      </c>
      <c r="U4959" s="44">
        <v>4640.8256726741001</v>
      </c>
      <c r="V4959" s="45">
        <v>4310.7985697491304</v>
      </c>
      <c r="W4959" s="99">
        <v>0.96369892240479704</v>
      </c>
      <c r="X4959" s="86">
        <v>4487.0822644172604</v>
      </c>
      <c r="Y4959" s="44">
        <v>4589.4304247948203</v>
      </c>
      <c r="Z4959" s="45">
        <v>4318.4767116025296</v>
      </c>
      <c r="AA4959" s="46">
        <v>0.962424234083743</v>
      </c>
      <c r="AB4959" s="139">
        <v>4655.2491556716004</v>
      </c>
      <c r="AC4959" s="45">
        <v>4324.38090650701</v>
      </c>
      <c r="AD4959" s="99">
        <v>0.96374005460062995</v>
      </c>
      <c r="AE4959" s="142">
        <v>4500.3659481189597</v>
      </c>
      <c r="AF4959" s="44">
        <v>4603.0171028500399</v>
      </c>
      <c r="AG4959" s="45">
        <v>4331.4155646634199</v>
      </c>
      <c r="AH4959" s="140">
        <v>0.96245852328383197</v>
      </c>
      <c r="AI4959" s="44">
        <v>4669.0306853366501</v>
      </c>
      <c r="AJ4959" s="45">
        <v>4337.3189953876299</v>
      </c>
      <c r="AK4959" s="46">
        <v>0.96377029010285598</v>
      </c>
    </row>
    <row r="4960" spans="1:37" x14ac:dyDescent="0.2">
      <c r="A4960" s="35" t="s">
        <v>2280</v>
      </c>
      <c r="B4960" s="35" t="s">
        <v>8537</v>
      </c>
      <c r="C4960" s="85" t="s">
        <v>1081</v>
      </c>
      <c r="D4960" s="85" t="s">
        <v>1081</v>
      </c>
      <c r="E4960" s="85" t="s">
        <v>12898</v>
      </c>
      <c r="F4960" s="85" t="s">
        <v>212</v>
      </c>
      <c r="G4960" s="85" t="s">
        <v>212</v>
      </c>
      <c r="H4960" s="840">
        <v>1.0228095128072801</v>
      </c>
      <c r="I4960" s="840">
        <v>1.0374780049360599</v>
      </c>
      <c r="J4960" s="86">
        <v>5819.75</v>
      </c>
      <c r="K4960" s="44">
        <v>5952.4956621601896</v>
      </c>
      <c r="L4960" s="45">
        <v>5600.5076674675602</v>
      </c>
      <c r="M4960" s="46">
        <v>0.96232787791014396</v>
      </c>
      <c r="N4960" s="139">
        <v>6037.8626192266402</v>
      </c>
      <c r="O4960" s="45">
        <v>5608.2409777843104</v>
      </c>
      <c r="P4960" s="99">
        <v>0.96365668246648195</v>
      </c>
      <c r="Q4960" s="86">
        <v>5832.3180637932301</v>
      </c>
      <c r="R4960" s="44">
        <v>5965.3503973654697</v>
      </c>
      <c r="S4960" s="45">
        <v>5612.8893824921997</v>
      </c>
      <c r="T4960" s="140">
        <v>0.96237710651220498</v>
      </c>
      <c r="U4960" s="44">
        <v>6050.9017089767603</v>
      </c>
      <c r="V4960" s="45">
        <v>5620.59863319957</v>
      </c>
      <c r="W4960" s="99">
        <v>0.96369892240479704</v>
      </c>
      <c r="X4960" s="86">
        <v>5842.4810443230599</v>
      </c>
      <c r="Y4960" s="44">
        <v>5975.7451905298603</v>
      </c>
      <c r="Z4960" s="45">
        <v>5622.9453442314098</v>
      </c>
      <c r="AA4960" s="46">
        <v>0.962424234083743</v>
      </c>
      <c r="AB4960" s="139">
        <v>6061.4455777410503</v>
      </c>
      <c r="AC4960" s="45">
        <v>5630.6330006590497</v>
      </c>
      <c r="AD4960" s="99">
        <v>0.96374005460063095</v>
      </c>
      <c r="AE4960" s="142">
        <v>5854.4355320102504</v>
      </c>
      <c r="AF4960" s="44">
        <v>5987.97235425705</v>
      </c>
      <c r="AG4960" s="45">
        <v>5634.65137679897</v>
      </c>
      <c r="AH4960" s="140">
        <v>0.96245852328383197</v>
      </c>
      <c r="AI4960" s="44">
        <v>6073.8480957767797</v>
      </c>
      <c r="AJ4960" s="45">
        <v>5642.3310310739798</v>
      </c>
      <c r="AK4960" s="46">
        <v>0.96377029010285598</v>
      </c>
    </row>
    <row r="4961" spans="1:37" x14ac:dyDescent="0.2">
      <c r="A4961" s="35" t="s">
        <v>2279</v>
      </c>
      <c r="B4961" s="35" t="s">
        <v>8536</v>
      </c>
      <c r="C4961" s="85" t="s">
        <v>1081</v>
      </c>
      <c r="D4961" s="85" t="s">
        <v>1081</v>
      </c>
      <c r="E4961" s="85" t="s">
        <v>12898</v>
      </c>
      <c r="F4961" s="85" t="s">
        <v>212</v>
      </c>
      <c r="G4961" s="85" t="s">
        <v>212</v>
      </c>
      <c r="H4961" s="840">
        <v>1.0228095128072801</v>
      </c>
      <c r="I4961" s="840">
        <v>1.0374780049360599</v>
      </c>
      <c r="J4961" s="86">
        <v>3800.6666666666702</v>
      </c>
      <c r="K4961" s="44">
        <v>3887.3580216762098</v>
      </c>
      <c r="L4961" s="45">
        <v>3657.4874879771501</v>
      </c>
      <c r="M4961" s="46">
        <v>0.96232787791014396</v>
      </c>
      <c r="N4961" s="139">
        <v>3943.1080707603201</v>
      </c>
      <c r="O4961" s="45">
        <v>3662.5378311609402</v>
      </c>
      <c r="P4961" s="99">
        <v>0.96365668246648195</v>
      </c>
      <c r="Q4961" s="86">
        <v>3812.04643213384</v>
      </c>
      <c r="R4961" s="44">
        <v>3898.9973540495598</v>
      </c>
      <c r="S4961" s="45">
        <v>3668.62621524714</v>
      </c>
      <c r="T4961" s="140">
        <v>0.96237710651220498</v>
      </c>
      <c r="U4961" s="44">
        <v>3954.9143271338498</v>
      </c>
      <c r="V4961" s="45">
        <v>3673.66503880444</v>
      </c>
      <c r="W4961" s="99">
        <v>0.96369892240479704</v>
      </c>
      <c r="X4961" s="86">
        <v>3821.7291382159701</v>
      </c>
      <c r="Y4961" s="44">
        <v>3908.90091794007</v>
      </c>
      <c r="Z4961" s="45">
        <v>3678.1247387230301</v>
      </c>
      <c r="AA4961" s="46">
        <v>0.962424234083743</v>
      </c>
      <c r="AB4961" s="139">
        <v>3964.9599217223199</v>
      </c>
      <c r="AC4961" s="45">
        <v>3683.1534483330802</v>
      </c>
      <c r="AD4961" s="99">
        <v>0.96374005460063095</v>
      </c>
      <c r="AE4961" s="142">
        <v>3833.05239032277</v>
      </c>
      <c r="AF4961" s="44">
        <v>3920.4824479108202</v>
      </c>
      <c r="AG4961" s="45">
        <v>3689.1539432596101</v>
      </c>
      <c r="AH4961" s="140">
        <v>0.96245852328383197</v>
      </c>
      <c r="AI4961" s="44">
        <v>3976.7075467274699</v>
      </c>
      <c r="AJ4961" s="45">
        <v>3694.18201420082</v>
      </c>
      <c r="AK4961" s="46">
        <v>0.96377029010285598</v>
      </c>
    </row>
    <row r="4962" spans="1:37" x14ac:dyDescent="0.2">
      <c r="A4962" s="35" t="s">
        <v>2278</v>
      </c>
      <c r="B4962" s="35" t="s">
        <v>8535</v>
      </c>
      <c r="C4962" s="85" t="s">
        <v>1081</v>
      </c>
      <c r="D4962" s="85" t="s">
        <v>1081</v>
      </c>
      <c r="E4962" s="85" t="s">
        <v>12898</v>
      </c>
      <c r="F4962" s="85" t="s">
        <v>212</v>
      </c>
      <c r="G4962" s="85" t="s">
        <v>212</v>
      </c>
      <c r="H4962" s="840">
        <v>1.0228095128072801</v>
      </c>
      <c r="I4962" s="840">
        <v>1.0374780049360599</v>
      </c>
      <c r="J4962" s="86">
        <v>7827.3333333333303</v>
      </c>
      <c r="K4962" s="44">
        <v>8005.8709932468701</v>
      </c>
      <c r="L4962" s="45">
        <v>7532.4610763620003</v>
      </c>
      <c r="M4962" s="46">
        <v>0.96232787791014396</v>
      </c>
      <c r="N4962" s="139">
        <v>8120.6861706361997</v>
      </c>
      <c r="O4962" s="45">
        <v>7542.86207255931</v>
      </c>
      <c r="P4962" s="99">
        <v>0.96365668246648195</v>
      </c>
      <c r="Q4962" s="86">
        <v>7846.8399666496898</v>
      </c>
      <c r="R4962" s="44">
        <v>8025.8225633656903</v>
      </c>
      <c r="S4962" s="45">
        <v>7551.6191423686496</v>
      </c>
      <c r="T4962" s="140">
        <v>0.96237710651220498</v>
      </c>
      <c r="U4962" s="44">
        <v>8140.9238736522702</v>
      </c>
      <c r="V4962" s="45">
        <v>7561.9912201431998</v>
      </c>
      <c r="W4962" s="99">
        <v>0.96369892240479704</v>
      </c>
      <c r="X4962" s="86">
        <v>7865.0847698340704</v>
      </c>
      <c r="Y4962" s="44">
        <v>8044.4835216219699</v>
      </c>
      <c r="Z4962" s="45">
        <v>7569.5481856112701</v>
      </c>
      <c r="AA4962" s="46">
        <v>0.962424234083743</v>
      </c>
      <c r="AB4962" s="139">
        <v>8159.8524556604598</v>
      </c>
      <c r="AC4962" s="45">
        <v>7579.8972255184799</v>
      </c>
      <c r="AD4962" s="99">
        <v>0.96374005460062995</v>
      </c>
      <c r="AE4962" s="142">
        <v>7884.1835483895402</v>
      </c>
      <c r="AF4962" s="44">
        <v>8064.0179340115101</v>
      </c>
      <c r="AG4962" s="45">
        <v>7588.19965528168</v>
      </c>
      <c r="AH4962" s="140">
        <v>0.96245852328383197</v>
      </c>
      <c r="AI4962" s="44">
        <v>8179.6670183328997</v>
      </c>
      <c r="AJ4962" s="45">
        <v>7598.5418656555503</v>
      </c>
      <c r="AK4962" s="46">
        <v>0.96377029010285598</v>
      </c>
    </row>
    <row r="4963" spans="1:37" x14ac:dyDescent="0.2">
      <c r="A4963" s="35" t="s">
        <v>2277</v>
      </c>
      <c r="B4963" s="35" t="s">
        <v>8534</v>
      </c>
      <c r="C4963" s="85" t="s">
        <v>1081</v>
      </c>
      <c r="D4963" s="85" t="s">
        <v>1081</v>
      </c>
      <c r="E4963" s="85" t="s">
        <v>12898</v>
      </c>
      <c r="F4963" s="85" t="s">
        <v>212</v>
      </c>
      <c r="G4963" s="85" t="s">
        <v>212</v>
      </c>
      <c r="H4963" s="840">
        <v>1.0228095128072801</v>
      </c>
      <c r="I4963" s="840">
        <v>1.0374780049360599</v>
      </c>
      <c r="J4963" s="86">
        <v>6089.4166666666697</v>
      </c>
      <c r="K4963" s="44">
        <v>6228.3132941138801</v>
      </c>
      <c r="L4963" s="45">
        <v>5860.0154185439997</v>
      </c>
      <c r="M4963" s="46">
        <v>0.96232787791014396</v>
      </c>
      <c r="N4963" s="139">
        <v>6317.6358545577395</v>
      </c>
      <c r="O4963" s="45">
        <v>5868.1070631560997</v>
      </c>
      <c r="P4963" s="99">
        <v>0.96365668246648195</v>
      </c>
      <c r="Q4963" s="86">
        <v>6105.0674775041898</v>
      </c>
      <c r="R4963" s="44">
        <v>6244.3210923216502</v>
      </c>
      <c r="S4963" s="45">
        <v>5875.3771740622497</v>
      </c>
      <c r="T4963" s="140">
        <v>0.96237710651220498</v>
      </c>
      <c r="U4963" s="44">
        <v>6333.8732265610897</v>
      </c>
      <c r="V4963" s="45">
        <v>5883.4469492793696</v>
      </c>
      <c r="W4963" s="99">
        <v>0.96369892240479704</v>
      </c>
      <c r="X4963" s="86">
        <v>6119.8603455254397</v>
      </c>
      <c r="Y4963" s="44">
        <v>6259.4513784554802</v>
      </c>
      <c r="Z4963" s="45">
        <v>5889.90190574179</v>
      </c>
      <c r="AA4963" s="46">
        <v>0.962424234083743</v>
      </c>
      <c r="AB4963" s="139">
        <v>6349.2205017630504</v>
      </c>
      <c r="AC4963" s="45">
        <v>5897.9545435449199</v>
      </c>
      <c r="AD4963" s="99">
        <v>0.96374005460063095</v>
      </c>
      <c r="AE4963" s="142">
        <v>6133.5986868591499</v>
      </c>
      <c r="AF4963" s="44">
        <v>6273.5030846617901</v>
      </c>
      <c r="AG4963" s="45">
        <v>5903.3343345700996</v>
      </c>
      <c r="AH4963" s="140">
        <v>0.96245852328383197</v>
      </c>
      <c r="AI4963" s="44">
        <v>6363.4737287210701</v>
      </c>
      <c r="AJ4963" s="45">
        <v>5911.3801858087299</v>
      </c>
      <c r="AK4963" s="46">
        <v>0.96377029010285598</v>
      </c>
    </row>
    <row r="4964" spans="1:37" x14ac:dyDescent="0.2">
      <c r="A4964" s="35" t="s">
        <v>2276</v>
      </c>
      <c r="B4964" s="35" t="s">
        <v>8533</v>
      </c>
      <c r="C4964" s="85" t="s">
        <v>1081</v>
      </c>
      <c r="D4964" s="85" t="s">
        <v>1081</v>
      </c>
      <c r="E4964" s="85" t="s">
        <v>12898</v>
      </c>
      <c r="F4964" s="85" t="s">
        <v>212</v>
      </c>
      <c r="G4964" s="85" t="s">
        <v>212</v>
      </c>
      <c r="H4964" s="840">
        <v>1.0228095128072801</v>
      </c>
      <c r="I4964" s="840">
        <v>1.0374780049360599</v>
      </c>
      <c r="J4964" s="86">
        <v>6899</v>
      </c>
      <c r="K4964" s="44">
        <v>7056.36282885745</v>
      </c>
      <c r="L4964" s="45">
        <v>6639.1000297020801</v>
      </c>
      <c r="M4964" s="46">
        <v>0.96232787791014396</v>
      </c>
      <c r="N4964" s="139">
        <v>7157.5607560538901</v>
      </c>
      <c r="O4964" s="45">
        <v>6648.2674523362602</v>
      </c>
      <c r="P4964" s="99">
        <v>0.96365668246648195</v>
      </c>
      <c r="Q4964" s="86">
        <v>6912.4789526459699</v>
      </c>
      <c r="R4964" s="44">
        <v>7070.14922984642</v>
      </c>
      <c r="S4964" s="45">
        <v>6652.4114932739403</v>
      </c>
      <c r="T4964" s="140">
        <v>0.96237710651220498</v>
      </c>
      <c r="U4964" s="44">
        <v>7171.5448729536502</v>
      </c>
      <c r="V4964" s="45">
        <v>6661.5485178107601</v>
      </c>
      <c r="W4964" s="99">
        <v>0.96369892240479704</v>
      </c>
      <c r="X4964" s="86">
        <v>6926.0605899412503</v>
      </c>
      <c r="Y4964" s="44">
        <v>7084.0406576715304</v>
      </c>
      <c r="Z4964" s="45">
        <v>6665.8085584917999</v>
      </c>
      <c r="AA4964" s="46">
        <v>0.962424234083743</v>
      </c>
      <c r="AB4964" s="139">
        <v>7185.6355229185301</v>
      </c>
      <c r="AC4964" s="45">
        <v>6674.9220111172599</v>
      </c>
      <c r="AD4964" s="99">
        <v>0.96374005460063095</v>
      </c>
      <c r="AE4964" s="142">
        <v>6939.3598721050603</v>
      </c>
      <c r="AF4964" s="44">
        <v>7097.6432899821802</v>
      </c>
      <c r="AG4964" s="45">
        <v>6678.8460550413101</v>
      </c>
      <c r="AH4964" s="140">
        <v>0.96245852328383197</v>
      </c>
      <c r="AI4964" s="44">
        <v>7199.4332356449204</v>
      </c>
      <c r="AJ4964" s="45">
        <v>6687.9488770668104</v>
      </c>
      <c r="AK4964" s="46">
        <v>0.96377029010285598</v>
      </c>
    </row>
    <row r="4965" spans="1:37" x14ac:dyDescent="0.2">
      <c r="A4965" s="35" t="s">
        <v>2275</v>
      </c>
      <c r="B4965" s="35" t="s">
        <v>8532</v>
      </c>
      <c r="C4965" s="85" t="s">
        <v>1081</v>
      </c>
      <c r="D4965" s="85" t="s">
        <v>1081</v>
      </c>
      <c r="E4965" s="85" t="s">
        <v>12898</v>
      </c>
      <c r="F4965" s="85" t="s">
        <v>212</v>
      </c>
      <c r="G4965" s="85" t="s">
        <v>212</v>
      </c>
      <c r="H4965" s="840">
        <v>1.0228095128072801</v>
      </c>
      <c r="I4965" s="840">
        <v>1.0374780049360599</v>
      </c>
      <c r="J4965" s="86">
        <v>10023.583333333299</v>
      </c>
      <c r="K4965" s="44">
        <v>10252.2163857499</v>
      </c>
      <c r="L4965" s="45">
        <v>9645.9736782221607</v>
      </c>
      <c r="M4965" s="46">
        <v>0.96232787791014396</v>
      </c>
      <c r="N4965" s="139">
        <v>10399.247238976999</v>
      </c>
      <c r="O4965" s="45">
        <v>9659.2930614263205</v>
      </c>
      <c r="P4965" s="99">
        <v>0.96365668246648195</v>
      </c>
      <c r="Q4965" s="86">
        <v>10052.0774590772</v>
      </c>
      <c r="R4965" s="44">
        <v>10281.3604486198</v>
      </c>
      <c r="S4965" s="45">
        <v>9673.8892195032295</v>
      </c>
      <c r="T4965" s="140">
        <v>0.96237710651220498</v>
      </c>
      <c r="U4965" s="44">
        <v>10428.809267706099</v>
      </c>
      <c r="V4965" s="45">
        <v>9687.1762152422198</v>
      </c>
      <c r="W4965" s="99">
        <v>0.96369892240479704</v>
      </c>
      <c r="X4965" s="86">
        <v>10081.2693226591</v>
      </c>
      <c r="Y4965" s="44">
        <v>10311.218164387999</v>
      </c>
      <c r="Z4965" s="45">
        <v>9702.4579064521004</v>
      </c>
      <c r="AA4965" s="46">
        <v>0.962424234083743</v>
      </c>
      <c r="AB4965" s="139">
        <v>10459.0951840955</v>
      </c>
      <c r="AC4965" s="45">
        <v>9715.7230474631306</v>
      </c>
      <c r="AD4965" s="99">
        <v>0.96374005460062995</v>
      </c>
      <c r="AE4965" s="142">
        <v>10111.5755300072</v>
      </c>
      <c r="AF4965" s="44">
        <v>10342.215641560701</v>
      </c>
      <c r="AG4965" s="45">
        <v>9731.9720526836809</v>
      </c>
      <c r="AH4965" s="140">
        <v>0.96245852328383197</v>
      </c>
      <c r="AI4965" s="44">
        <v>10490.5372076322</v>
      </c>
      <c r="AJ4965" s="45">
        <v>9745.2360819519999</v>
      </c>
      <c r="AK4965" s="46">
        <v>0.96377029010285598</v>
      </c>
    </row>
    <row r="4966" spans="1:37" x14ac:dyDescent="0.2">
      <c r="A4966" s="35" t="s">
        <v>2274</v>
      </c>
      <c r="B4966" s="35" t="s">
        <v>8531</v>
      </c>
      <c r="C4966" s="85" t="s">
        <v>1081</v>
      </c>
      <c r="D4966" s="85" t="s">
        <v>1081</v>
      </c>
      <c r="E4966" s="85" t="s">
        <v>12898</v>
      </c>
      <c r="F4966" s="85" t="s">
        <v>212</v>
      </c>
      <c r="G4966" s="85" t="s">
        <v>212</v>
      </c>
      <c r="H4966" s="840">
        <v>1.0228095128072801</v>
      </c>
      <c r="I4966" s="840">
        <v>1.0374780049360599</v>
      </c>
      <c r="J4966" s="86">
        <v>4548.5833333333303</v>
      </c>
      <c r="K4966" s="44">
        <v>4652.3343031299901</v>
      </c>
      <c r="L4966" s="45">
        <v>4377.2285466641197</v>
      </c>
      <c r="M4966" s="46">
        <v>0.96232787791014396</v>
      </c>
      <c r="N4966" s="139">
        <v>4719.0551619520902</v>
      </c>
      <c r="O4966" s="45">
        <v>4383.2727249223299</v>
      </c>
      <c r="P4966" s="99">
        <v>0.96365668246648195</v>
      </c>
      <c r="Q4966" s="86">
        <v>4559.5257187629904</v>
      </c>
      <c r="R4966" s="44">
        <v>4663.5262790402603</v>
      </c>
      <c r="S4966" s="45">
        <v>4387.9831682911099</v>
      </c>
      <c r="T4966" s="140">
        <v>0.96237710651220498</v>
      </c>
      <c r="U4966" s="44">
        <v>4730.4076461568902</v>
      </c>
      <c r="V4966" s="45">
        <v>4394.0100218488597</v>
      </c>
      <c r="W4966" s="99">
        <v>0.96369892240479704</v>
      </c>
      <c r="X4966" s="86">
        <v>4568.7946479927105</v>
      </c>
      <c r="Y4966" s="44">
        <v>4673.0066280299397</v>
      </c>
      <c r="Z4966" s="45">
        <v>4397.11868978028</v>
      </c>
      <c r="AA4966" s="46">
        <v>0.962424234083743</v>
      </c>
      <c r="AB4966" s="139">
        <v>4740.0239563620298</v>
      </c>
      <c r="AC4966" s="45">
        <v>4403.1304035155599</v>
      </c>
      <c r="AD4966" s="99">
        <v>0.96374005460063095</v>
      </c>
      <c r="AE4966" s="142">
        <v>4576.8905585827197</v>
      </c>
      <c r="AF4966" s="44">
        <v>4681.28720239624</v>
      </c>
      <c r="AG4966" s="45">
        <v>4405.0673282452299</v>
      </c>
      <c r="AH4966" s="140">
        <v>0.96245852328383197</v>
      </c>
      <c r="AI4966" s="44">
        <v>4748.4232855290902</v>
      </c>
      <c r="AJ4966" s="45">
        <v>4411.0711414142897</v>
      </c>
      <c r="AK4966" s="46">
        <v>0.96377029010285598</v>
      </c>
    </row>
    <row r="4967" spans="1:37" x14ac:dyDescent="0.2">
      <c r="A4967" s="35" t="s">
        <v>2273</v>
      </c>
      <c r="B4967" s="35" t="s">
        <v>8530</v>
      </c>
      <c r="C4967" s="85" t="s">
        <v>1081</v>
      </c>
      <c r="D4967" s="85" t="s">
        <v>1081</v>
      </c>
      <c r="E4967" s="85" t="s">
        <v>12898</v>
      </c>
      <c r="F4967" s="85" t="s">
        <v>212</v>
      </c>
      <c r="G4967" s="85" t="s">
        <v>212</v>
      </c>
      <c r="H4967" s="840">
        <v>1.0228095128072801</v>
      </c>
      <c r="I4967" s="840">
        <v>1.0374780049360599</v>
      </c>
      <c r="J4967" s="86">
        <v>2448.75</v>
      </c>
      <c r="K4967" s="44">
        <v>2504.6047944868301</v>
      </c>
      <c r="L4967" s="45">
        <v>2356.5003910324699</v>
      </c>
      <c r="M4967" s="46">
        <v>0.96232787791014396</v>
      </c>
      <c r="N4967" s="139">
        <v>2540.5242645871799</v>
      </c>
      <c r="O4967" s="45">
        <v>2359.7543011898001</v>
      </c>
      <c r="P4967" s="99">
        <v>0.96365668246648195</v>
      </c>
      <c r="Q4967" s="86">
        <v>2456.0310476884702</v>
      </c>
      <c r="R4967" s="44">
        <v>2512.0519193258101</v>
      </c>
      <c r="S4967" s="45">
        <v>2363.6280531785701</v>
      </c>
      <c r="T4967" s="140">
        <v>0.96237710651220498</v>
      </c>
      <c r="U4967" s="44">
        <v>2548.0781914168601</v>
      </c>
      <c r="V4967" s="45">
        <v>2366.8744740501102</v>
      </c>
      <c r="W4967" s="99">
        <v>0.96369892240479704</v>
      </c>
      <c r="X4967" s="86">
        <v>2463.4233548758102</v>
      </c>
      <c r="Y4967" s="44">
        <v>2519.6128414386098</v>
      </c>
      <c r="Z4967" s="45">
        <v>2370.8583355403498</v>
      </c>
      <c r="AA4967" s="46">
        <v>0.962424234083743</v>
      </c>
      <c r="AB4967" s="139">
        <v>2555.74754752945</v>
      </c>
      <c r="AC4967" s="45">
        <v>2374.0997585324799</v>
      </c>
      <c r="AD4967" s="99">
        <v>0.96374005460063095</v>
      </c>
      <c r="AE4967" s="142">
        <v>2471.0319638351698</v>
      </c>
      <c r="AF4967" s="44">
        <v>2527.3949990614801</v>
      </c>
      <c r="AG4967" s="45">
        <v>2378.26577489995</v>
      </c>
      <c r="AH4967" s="140">
        <v>0.96245852328383197</v>
      </c>
      <c r="AI4967" s="44">
        <v>2563.64131197295</v>
      </c>
      <c r="AJ4967" s="45">
        <v>2381.50719263885</v>
      </c>
      <c r="AK4967" s="46">
        <v>0.96377029010285598</v>
      </c>
    </row>
    <row r="4968" spans="1:37" x14ac:dyDescent="0.2">
      <c r="A4968" s="35" t="s">
        <v>2272</v>
      </c>
      <c r="B4968" s="35" t="s">
        <v>8529</v>
      </c>
      <c r="C4968" s="85" t="s">
        <v>1081</v>
      </c>
      <c r="D4968" s="85" t="s">
        <v>1081</v>
      </c>
      <c r="E4968" s="85" t="s">
        <v>12898</v>
      </c>
      <c r="F4968" s="85" t="s">
        <v>212</v>
      </c>
      <c r="G4968" s="85" t="s">
        <v>212</v>
      </c>
      <c r="H4968" s="840">
        <v>1.0228095128072801</v>
      </c>
      <c r="I4968" s="840">
        <v>1.0374780049360599</v>
      </c>
      <c r="J4968" s="86">
        <v>6302.8333333333303</v>
      </c>
      <c r="K4968" s="44">
        <v>6446.5978909721698</v>
      </c>
      <c r="L4968" s="45">
        <v>6065.3922264879902</v>
      </c>
      <c r="M4968" s="46">
        <v>0.96232787791014396</v>
      </c>
      <c r="N4968" s="139">
        <v>6539.0509521111699</v>
      </c>
      <c r="O4968" s="45">
        <v>6073.76746013916</v>
      </c>
      <c r="P4968" s="99">
        <v>0.96365668246648195</v>
      </c>
      <c r="Q4968" s="86">
        <v>6315.6974881219403</v>
      </c>
      <c r="R4968" s="44">
        <v>6459.7554708641801</v>
      </c>
      <c r="S4968" s="45">
        <v>6078.0826742251902</v>
      </c>
      <c r="T4968" s="140">
        <v>0.96237710651220498</v>
      </c>
      <c r="U4968" s="44">
        <v>6552.3972297564396</v>
      </c>
      <c r="V4968" s="45">
        <v>6086.4308635378002</v>
      </c>
      <c r="W4968" s="99">
        <v>0.96369892240479704</v>
      </c>
      <c r="X4968" s="86">
        <v>6325.1519759319899</v>
      </c>
      <c r="Y4968" s="44">
        <v>6469.4256109350199</v>
      </c>
      <c r="Z4968" s="45">
        <v>6087.4795458996196</v>
      </c>
      <c r="AA4968" s="46">
        <v>0.962424234083743</v>
      </c>
      <c r="AB4968" s="139">
        <v>6562.2060529073096</v>
      </c>
      <c r="AC4968" s="45">
        <v>6095.8023106419796</v>
      </c>
      <c r="AD4968" s="99">
        <v>0.96374005460062995</v>
      </c>
      <c r="AE4968" s="142">
        <v>6336.4419314181396</v>
      </c>
      <c r="AF4968" s="44">
        <v>6480.9730848054296</v>
      </c>
      <c r="AG4968" s="45">
        <v>6098.5625441864504</v>
      </c>
      <c r="AH4968" s="140">
        <v>0.96245852328383197</v>
      </c>
      <c r="AI4968" s="44">
        <v>6573.9191334009001</v>
      </c>
      <c r="AJ4968" s="45">
        <v>6106.8744784627597</v>
      </c>
      <c r="AK4968" s="46">
        <v>0.96377029010285598</v>
      </c>
    </row>
    <row r="4969" spans="1:37" x14ac:dyDescent="0.2">
      <c r="A4969" s="35" t="s">
        <v>2271</v>
      </c>
      <c r="B4969" s="35" t="s">
        <v>8528</v>
      </c>
      <c r="C4969" s="85" t="s">
        <v>1081</v>
      </c>
      <c r="D4969" s="85" t="s">
        <v>1081</v>
      </c>
      <c r="E4969" s="85" t="s">
        <v>12898</v>
      </c>
      <c r="F4969" s="85" t="s">
        <v>212</v>
      </c>
      <c r="G4969" s="85" t="s">
        <v>212</v>
      </c>
      <c r="H4969" s="840">
        <v>1.0228095128072801</v>
      </c>
      <c r="I4969" s="840">
        <v>1.0374780049360599</v>
      </c>
      <c r="J4969" s="86">
        <v>2929.0833333333298</v>
      </c>
      <c r="K4969" s="44">
        <v>2995.8942971386</v>
      </c>
      <c r="L4969" s="45">
        <v>2818.7385483886401</v>
      </c>
      <c r="M4969" s="46">
        <v>0.96232787791014396</v>
      </c>
      <c r="N4969" s="139">
        <v>3038.8595329581399</v>
      </c>
      <c r="O4969" s="45">
        <v>2822.6307276678599</v>
      </c>
      <c r="P4969" s="99">
        <v>0.96365668246648195</v>
      </c>
      <c r="Q4969" s="86">
        <v>2940.0471047935498</v>
      </c>
      <c r="R4969" s="44">
        <v>3007.1081468843599</v>
      </c>
      <c r="S4969" s="45">
        <v>2829.4340257208</v>
      </c>
      <c r="T4969" s="140">
        <v>0.96237710651220498</v>
      </c>
      <c r="U4969" s="44">
        <v>3050.2342046992599</v>
      </c>
      <c r="V4969" s="45">
        <v>2833.32022670889</v>
      </c>
      <c r="W4969" s="99">
        <v>0.96369892240479704</v>
      </c>
      <c r="X4969" s="86">
        <v>2947.5875585940298</v>
      </c>
      <c r="Y4969" s="44">
        <v>3014.8205947623701</v>
      </c>
      <c r="Z4969" s="45">
        <v>2836.8296984746198</v>
      </c>
      <c r="AA4969" s="46">
        <v>0.962424234083743</v>
      </c>
      <c r="AB4969" s="139">
        <v>3058.0572596644902</v>
      </c>
      <c r="AC4969" s="45">
        <v>2840.7081946595499</v>
      </c>
      <c r="AD4969" s="99">
        <v>0.96374005460063095</v>
      </c>
      <c r="AE4969" s="142">
        <v>2954.21575464948</v>
      </c>
      <c r="AF4969" s="44">
        <v>3021.5999767406402</v>
      </c>
      <c r="AG4969" s="45">
        <v>2843.31013268177</v>
      </c>
      <c r="AH4969" s="140">
        <v>0.96245852328383197</v>
      </c>
      <c r="AI4969" s="44">
        <v>3064.9338672844301</v>
      </c>
      <c r="AJ4969" s="45">
        <v>2847.1853748849599</v>
      </c>
      <c r="AK4969" s="46">
        <v>0.96377029010285598</v>
      </c>
    </row>
    <row r="4970" spans="1:37" x14ac:dyDescent="0.2">
      <c r="A4970" s="35" t="s">
        <v>2270</v>
      </c>
      <c r="B4970" s="35" t="s">
        <v>8527</v>
      </c>
      <c r="C4970" s="85" t="s">
        <v>1081</v>
      </c>
      <c r="D4970" s="85" t="s">
        <v>1081</v>
      </c>
      <c r="E4970" s="85" t="s">
        <v>12898</v>
      </c>
      <c r="F4970" s="85" t="s">
        <v>212</v>
      </c>
      <c r="G4970" s="85" t="s">
        <v>212</v>
      </c>
      <c r="H4970" s="840">
        <v>1.0228095128072801</v>
      </c>
      <c r="I4970" s="840">
        <v>1.0374780049360599</v>
      </c>
      <c r="J4970" s="86">
        <v>6655.5833333333303</v>
      </c>
      <c r="K4970" s="44">
        <v>6807.3939466149404</v>
      </c>
      <c r="L4970" s="45">
        <v>6404.8533854207899</v>
      </c>
      <c r="M4970" s="46">
        <v>0.96232787791014396</v>
      </c>
      <c r="N4970" s="139">
        <v>6905.0213183523701</v>
      </c>
      <c r="O4970" s="45">
        <v>6413.6973548792103</v>
      </c>
      <c r="P4970" s="99">
        <v>0.96365668246648195</v>
      </c>
      <c r="Q4970" s="86">
        <v>6670.75623640719</v>
      </c>
      <c r="R4970" s="44">
        <v>6822.9129362157801</v>
      </c>
      <c r="S4970" s="45">
        <v>6419.7830850417904</v>
      </c>
      <c r="T4970" s="140">
        <v>0.96237710651220498</v>
      </c>
      <c r="U4970" s="44">
        <v>6920.7628715625196</v>
      </c>
      <c r="V4970" s="45">
        <v>6428.60059665069</v>
      </c>
      <c r="W4970" s="99">
        <v>0.96369892240479704</v>
      </c>
      <c r="X4970" s="86">
        <v>6681.2900716497898</v>
      </c>
      <c r="Y4970" s="44">
        <v>6833.6870431082598</v>
      </c>
      <c r="Z4970" s="45">
        <v>6430.2354798988599</v>
      </c>
      <c r="AA4970" s="46">
        <v>0.962424234083743</v>
      </c>
      <c r="AB4970" s="139">
        <v>6931.6914939343396</v>
      </c>
      <c r="AC4970" s="45">
        <v>6439.0268584544201</v>
      </c>
      <c r="AD4970" s="99">
        <v>0.96374005460062995</v>
      </c>
      <c r="AE4970" s="142">
        <v>6691.5948692213296</v>
      </c>
      <c r="AF4970" s="44">
        <v>6844.2268880919901</v>
      </c>
      <c r="AG4970" s="45">
        <v>6440.38251624443</v>
      </c>
      <c r="AH4970" s="140">
        <v>0.96245852328383197</v>
      </c>
      <c r="AI4970" s="44">
        <v>6942.3824947601397</v>
      </c>
      <c r="AJ4970" s="45">
        <v>6449.1603283602299</v>
      </c>
      <c r="AK4970" s="46">
        <v>0.96377029010285598</v>
      </c>
    </row>
    <row r="4971" spans="1:37" x14ac:dyDescent="0.2">
      <c r="A4971" s="35" t="s">
        <v>2269</v>
      </c>
      <c r="B4971" s="35" t="s">
        <v>8526</v>
      </c>
      <c r="C4971" s="85" t="s">
        <v>1081</v>
      </c>
      <c r="D4971" s="85" t="s">
        <v>1081</v>
      </c>
      <c r="E4971" s="85" t="s">
        <v>12898</v>
      </c>
      <c r="F4971" s="85" t="s">
        <v>212</v>
      </c>
      <c r="G4971" s="85" t="s">
        <v>212</v>
      </c>
      <c r="H4971" s="840">
        <v>1.0228095128072801</v>
      </c>
      <c r="I4971" s="840">
        <v>1.0374780049360599</v>
      </c>
      <c r="J4971" s="86">
        <v>2698.3333333333298</v>
      </c>
      <c r="K4971" s="44">
        <v>2759.8810020583201</v>
      </c>
      <c r="L4971" s="45">
        <v>2596.6813905608701</v>
      </c>
      <c r="M4971" s="46">
        <v>0.96232787791014396</v>
      </c>
      <c r="N4971" s="139">
        <v>2799.4614833191399</v>
      </c>
      <c r="O4971" s="45">
        <v>2600.2669481887201</v>
      </c>
      <c r="P4971" s="99">
        <v>0.96365668246648195</v>
      </c>
      <c r="Q4971" s="86">
        <v>2705.1137633032299</v>
      </c>
      <c r="R4971" s="44">
        <v>2766.8160903324501</v>
      </c>
      <c r="S4971" s="45">
        <v>2603.3395563140998</v>
      </c>
      <c r="T4971" s="140">
        <v>0.96237710651220498</v>
      </c>
      <c r="U4971" s="44">
        <v>2806.49603027692</v>
      </c>
      <c r="V4971" s="45">
        <v>2606.9152186777101</v>
      </c>
      <c r="W4971" s="99">
        <v>0.96369892240479704</v>
      </c>
      <c r="X4971" s="86">
        <v>2709.8071282416499</v>
      </c>
      <c r="Y4971" s="44">
        <v>2771.6165086385499</v>
      </c>
      <c r="Z4971" s="45">
        <v>2607.9840499126399</v>
      </c>
      <c r="AA4971" s="46">
        <v>0.962424234083743</v>
      </c>
      <c r="AB4971" s="139">
        <v>2811.3652931696702</v>
      </c>
      <c r="AC4971" s="45">
        <v>2611.5496697287899</v>
      </c>
      <c r="AD4971" s="99">
        <v>0.96374005460062995</v>
      </c>
      <c r="AE4971" s="142">
        <v>2714.96644378356</v>
      </c>
      <c r="AF4971" s="44">
        <v>2776.8935056543901</v>
      </c>
      <c r="AG4971" s="45">
        <v>2613.0425942490901</v>
      </c>
      <c r="AH4971" s="140">
        <v>0.96245852328383197</v>
      </c>
      <c r="AI4971" s="44">
        <v>2816.7179695649302</v>
      </c>
      <c r="AJ4971" s="45">
        <v>2616.6039971448099</v>
      </c>
      <c r="AK4971" s="46">
        <v>0.96377029010285598</v>
      </c>
    </row>
    <row r="4972" spans="1:37" x14ac:dyDescent="0.2">
      <c r="A4972" s="35" t="s">
        <v>2268</v>
      </c>
      <c r="B4972" s="35" t="s">
        <v>8525</v>
      </c>
      <c r="C4972" s="85" t="s">
        <v>1081</v>
      </c>
      <c r="D4972" s="85" t="s">
        <v>1081</v>
      </c>
      <c r="E4972" s="85" t="s">
        <v>12898</v>
      </c>
      <c r="F4972" s="85" t="s">
        <v>212</v>
      </c>
      <c r="G4972" s="85" t="s">
        <v>212</v>
      </c>
      <c r="H4972" s="840">
        <v>1.0228095128072801</v>
      </c>
      <c r="I4972" s="840">
        <v>1.0374780049360599</v>
      </c>
      <c r="J4972" s="86">
        <v>3261.4166666666702</v>
      </c>
      <c r="K4972" s="44">
        <v>3335.8079918948902</v>
      </c>
      <c r="L4972" s="45">
        <v>3138.5521798141099</v>
      </c>
      <c r="M4972" s="46">
        <v>0.96232787791014396</v>
      </c>
      <c r="N4972" s="139">
        <v>3383.6480565985498</v>
      </c>
      <c r="O4972" s="45">
        <v>3142.8859651408902</v>
      </c>
      <c r="P4972" s="99">
        <v>0.96365668246648195</v>
      </c>
      <c r="Q4972" s="86">
        <v>3270.2827982640902</v>
      </c>
      <c r="R4972" s="44">
        <v>3344.8763556345298</v>
      </c>
      <c r="S4972" s="45">
        <v>3147.24529687003</v>
      </c>
      <c r="T4972" s="140">
        <v>0.96237710651220498</v>
      </c>
      <c r="U4972" s="44">
        <v>3392.84647311975</v>
      </c>
      <c r="V4972" s="45">
        <v>3151.5680086460502</v>
      </c>
      <c r="W4972" s="99">
        <v>0.96369892240479704</v>
      </c>
      <c r="X4972" s="86">
        <v>3277.9991446399999</v>
      </c>
      <c r="Y4972" s="44">
        <v>3352.7687081119302</v>
      </c>
      <c r="Z4972" s="45">
        <v>3154.82581610732</v>
      </c>
      <c r="AA4972" s="46">
        <v>0.962424234083743</v>
      </c>
      <c r="AB4972" s="139">
        <v>3400.85201276322</v>
      </c>
      <c r="AC4972" s="45">
        <v>3159.1390746361699</v>
      </c>
      <c r="AD4972" s="99">
        <v>0.96374005460062995</v>
      </c>
      <c r="AE4972" s="142">
        <v>3286.78984800945</v>
      </c>
      <c r="AF4972" s="44">
        <v>3361.7599231424701</v>
      </c>
      <c r="AG4972" s="45">
        <v>3163.3989034594601</v>
      </c>
      <c r="AH4972" s="140">
        <v>0.96245852328383197</v>
      </c>
      <c r="AI4972" s="44">
        <v>3409.9721741569401</v>
      </c>
      <c r="AJ4972" s="45">
        <v>3167.7104053231901</v>
      </c>
      <c r="AK4972" s="46">
        <v>0.96377029010285598</v>
      </c>
    </row>
    <row r="4973" spans="1:37" x14ac:dyDescent="0.2">
      <c r="A4973" s="35" t="s">
        <v>2267</v>
      </c>
      <c r="B4973" s="35" t="s">
        <v>12152</v>
      </c>
      <c r="C4973" s="85" t="s">
        <v>1081</v>
      </c>
      <c r="D4973" s="85" t="s">
        <v>1081</v>
      </c>
      <c r="E4973" s="85" t="s">
        <v>12898</v>
      </c>
      <c r="F4973" s="85" t="s">
        <v>212</v>
      </c>
      <c r="G4973" s="85" t="s">
        <v>212</v>
      </c>
      <c r="H4973" s="840">
        <v>1.0228095128072801</v>
      </c>
      <c r="I4973" s="840">
        <v>1.0374780049360599</v>
      </c>
      <c r="J4973" s="86">
        <v>3726</v>
      </c>
      <c r="K4973" s="44">
        <v>3810.9882447199402</v>
      </c>
      <c r="L4973" s="45">
        <v>3585.6336730931998</v>
      </c>
      <c r="M4973" s="46">
        <v>0.96232787791014396</v>
      </c>
      <c r="N4973" s="139">
        <v>3865.64304639177</v>
      </c>
      <c r="O4973" s="45">
        <v>3590.5847988701098</v>
      </c>
      <c r="P4973" s="99">
        <v>0.96365668246648195</v>
      </c>
      <c r="Q4973" s="86">
        <v>3733.8681989338502</v>
      </c>
      <c r="R4973" s="44">
        <v>3819.0359134381401</v>
      </c>
      <c r="S4973" s="45">
        <v>3593.3892733879002</v>
      </c>
      <c r="T4973" s="140">
        <v>0.96237710651220498</v>
      </c>
      <c r="U4973" s="44">
        <v>3873.8061297241002</v>
      </c>
      <c r="V4973" s="45">
        <v>3598.3247597140899</v>
      </c>
      <c r="W4973" s="99">
        <v>0.96369892240479704</v>
      </c>
      <c r="X4973" s="86">
        <v>3758.0094304733502</v>
      </c>
      <c r="Y4973" s="44">
        <v>3843.72779470762</v>
      </c>
      <c r="Z4973" s="45">
        <v>3616.7993478028002</v>
      </c>
      <c r="AA4973" s="46">
        <v>0.962424234083743</v>
      </c>
      <c r="AB4973" s="139">
        <v>3898.8521264584001</v>
      </c>
      <c r="AC4973" s="45">
        <v>3621.7442137140702</v>
      </c>
      <c r="AD4973" s="99">
        <v>0.96374005460062995</v>
      </c>
      <c r="AE4973" s="142">
        <v>3784.99686788586</v>
      </c>
      <c r="AF4973" s="44">
        <v>3871.3308024194298</v>
      </c>
      <c r="AG4973" s="45">
        <v>3642.9024960993602</v>
      </c>
      <c r="AH4973" s="140">
        <v>0.96245852328383197</v>
      </c>
      <c r="AI4973" s="44">
        <v>3926.8509991834699</v>
      </c>
      <c r="AJ4973" s="45">
        <v>3647.8675294007598</v>
      </c>
      <c r="AK4973" s="46">
        <v>0.96377029010285598</v>
      </c>
    </row>
    <row r="4974" spans="1:37" x14ac:dyDescent="0.2">
      <c r="A4974" s="35" t="s">
        <v>2266</v>
      </c>
      <c r="B4974" s="35" t="s">
        <v>8524</v>
      </c>
      <c r="C4974" s="85" t="s">
        <v>1081</v>
      </c>
      <c r="D4974" s="85" t="s">
        <v>1081</v>
      </c>
      <c r="E4974" s="85" t="s">
        <v>12898</v>
      </c>
      <c r="F4974" s="85" t="s">
        <v>212</v>
      </c>
      <c r="G4974" s="85" t="s">
        <v>212</v>
      </c>
      <c r="H4974" s="840">
        <v>1.0228095128072801</v>
      </c>
      <c r="I4974" s="840">
        <v>1.0374780049360599</v>
      </c>
      <c r="J4974" s="86">
        <v>3867.25</v>
      </c>
      <c r="K4974" s="44">
        <v>3955.4600884039701</v>
      </c>
      <c r="L4974" s="45">
        <v>3721.5624858480101</v>
      </c>
      <c r="M4974" s="46">
        <v>0.96232787791014396</v>
      </c>
      <c r="N4974" s="139">
        <v>4012.1868145889798</v>
      </c>
      <c r="O4974" s="45">
        <v>3726.7013052685002</v>
      </c>
      <c r="P4974" s="99">
        <v>0.96365668246648195</v>
      </c>
      <c r="Q4974" s="86">
        <v>3878.5290050685098</v>
      </c>
      <c r="R4974" s="44">
        <v>3966.9963620830399</v>
      </c>
      <c r="S4974" s="45">
        <v>3732.6075214214902</v>
      </c>
      <c r="T4974" s="140">
        <v>0.96237710651220498</v>
      </c>
      <c r="U4974" s="44">
        <v>4023.8885342651201</v>
      </c>
      <c r="V4974" s="45">
        <v>3737.73422270027</v>
      </c>
      <c r="W4974" s="99">
        <v>0.96369892240479704</v>
      </c>
      <c r="X4974" s="86">
        <v>3889.0880616168001</v>
      </c>
      <c r="Y4974" s="44">
        <v>3977.7962655668998</v>
      </c>
      <c r="Z4974" s="45">
        <v>3742.9525989857798</v>
      </c>
      <c r="AA4974" s="46">
        <v>0.962424234083743</v>
      </c>
      <c r="AB4974" s="139">
        <v>4034.8433231868598</v>
      </c>
      <c r="AC4974" s="45">
        <v>3748.0699408492401</v>
      </c>
      <c r="AD4974" s="99">
        <v>0.96374005460063095</v>
      </c>
      <c r="AE4974" s="142">
        <v>3898.3878894648201</v>
      </c>
      <c r="AF4974" s="44">
        <v>3987.3082179573298</v>
      </c>
      <c r="AG4974" s="45">
        <v>3752.03665128188</v>
      </c>
      <c r="AH4974" s="140">
        <v>0.96245852328383197</v>
      </c>
      <c r="AI4974" s="44">
        <v>4044.4916900288699</v>
      </c>
      <c r="AJ4974" s="45">
        <v>3757.1504271629701</v>
      </c>
      <c r="AK4974" s="46">
        <v>0.96377029010285598</v>
      </c>
    </row>
    <row r="4975" spans="1:37" x14ac:dyDescent="0.2">
      <c r="A4975" s="35" t="s">
        <v>2265</v>
      </c>
      <c r="B4975" s="35" t="s">
        <v>8082</v>
      </c>
      <c r="C4975" s="85" t="s">
        <v>1081</v>
      </c>
      <c r="D4975" s="85" t="s">
        <v>1081</v>
      </c>
      <c r="E4975" s="85" t="s">
        <v>12898</v>
      </c>
      <c r="F4975" s="85" t="s">
        <v>211</v>
      </c>
      <c r="G4975" s="85" t="s">
        <v>211</v>
      </c>
      <c r="H4975" s="840">
        <v>1.0324118745836199</v>
      </c>
      <c r="I4975" s="840">
        <v>1.04128487314017</v>
      </c>
      <c r="J4975" s="86">
        <v>10384.666666666701</v>
      </c>
      <c r="K4975" s="44">
        <v>10721.2531802594</v>
      </c>
      <c r="L4975" s="45">
        <v>10087.2749933451</v>
      </c>
      <c r="M4975" s="46">
        <v>0.97136242472990297</v>
      </c>
      <c r="N4975" s="139">
        <v>10813.396312602999</v>
      </c>
      <c r="O4975" s="45">
        <v>10043.973527362101</v>
      </c>
      <c r="P4975" s="99">
        <v>0.96719267452289803</v>
      </c>
      <c r="Q4975" s="86">
        <v>10383.4734393651</v>
      </c>
      <c r="R4975" s="44">
        <v>10720.0212782242</v>
      </c>
      <c r="S4975" s="45">
        <v>10086.631899981699</v>
      </c>
      <c r="T4975" s="140">
        <v>0.97141211550095996</v>
      </c>
      <c r="U4975" s="44">
        <v>10812.1538230636</v>
      </c>
      <c r="V4975" s="45">
        <v>10043.2596533008</v>
      </c>
      <c r="W4975" s="99">
        <v>0.96723506945426097</v>
      </c>
      <c r="X4975" s="86">
        <v>10382.6740356263</v>
      </c>
      <c r="Y4975" s="44">
        <v>10719.195964311601</v>
      </c>
      <c r="Z4975" s="45">
        <v>10086.3492534704</v>
      </c>
      <c r="AA4975" s="46">
        <v>0.97145968551655704</v>
      </c>
      <c r="AB4975" s="139">
        <v>10811.3214160428</v>
      </c>
      <c r="AC4975" s="45">
        <v>10042.915071191501</v>
      </c>
      <c r="AD4975" s="99">
        <v>0.96727635257844902</v>
      </c>
      <c r="AE4975" s="142">
        <v>10382.569306626299</v>
      </c>
      <c r="AF4975" s="44">
        <v>10719.0878408485</v>
      </c>
      <c r="AG4975" s="45">
        <v>10086.606865766</v>
      </c>
      <c r="AH4975" s="140">
        <v>0.97149429663123499</v>
      </c>
      <c r="AI4975" s="44">
        <v>10811.212363319401</v>
      </c>
      <c r="AJ4975" s="45">
        <v>10043.128843393701</v>
      </c>
      <c r="AK4975" s="46">
        <v>0.967306699025265</v>
      </c>
    </row>
    <row r="4976" spans="1:37" x14ac:dyDescent="0.2">
      <c r="A4976" s="35" t="s">
        <v>2264</v>
      </c>
      <c r="B4976" s="35" t="s">
        <v>8523</v>
      </c>
      <c r="C4976" s="85" t="s">
        <v>1081</v>
      </c>
      <c r="D4976" s="85" t="s">
        <v>1081</v>
      </c>
      <c r="E4976" s="85" t="s">
        <v>12898</v>
      </c>
      <c r="F4976" s="85" t="s">
        <v>211</v>
      </c>
      <c r="G4976" s="85" t="s">
        <v>211</v>
      </c>
      <c r="H4976" s="840">
        <v>1.0324118745836199</v>
      </c>
      <c r="I4976" s="840">
        <v>1.04128487314017</v>
      </c>
      <c r="J4976" s="86">
        <v>9340.9166666666697</v>
      </c>
      <c r="K4976" s="44">
        <v>9643.6732861627497</v>
      </c>
      <c r="L4976" s="45">
        <v>9073.4154625332903</v>
      </c>
      <c r="M4976" s="46">
        <v>0.97136242472990297</v>
      </c>
      <c r="N4976" s="139">
        <v>9726.5552262629208</v>
      </c>
      <c r="O4976" s="45">
        <v>9034.4661733288503</v>
      </c>
      <c r="P4976" s="99">
        <v>0.96719267452289803</v>
      </c>
      <c r="Q4976" s="86">
        <v>9343.8361080970208</v>
      </c>
      <c r="R4976" s="44">
        <v>9646.6873521626003</v>
      </c>
      <c r="S4976" s="45">
        <v>9076.7156006607893</v>
      </c>
      <c r="T4976" s="140">
        <v>0.97141211550095996</v>
      </c>
      <c r="U4976" s="44">
        <v>9729.5951964623691</v>
      </c>
      <c r="V4976" s="45">
        <v>9037.6859669844507</v>
      </c>
      <c r="W4976" s="99">
        <v>0.96723506945426097</v>
      </c>
      <c r="X4976" s="86">
        <v>9344.6335225888797</v>
      </c>
      <c r="Y4976" s="44">
        <v>9647.5106123529604</v>
      </c>
      <c r="Z4976" s="45">
        <v>9077.9347431216593</v>
      </c>
      <c r="AA4976" s="46">
        <v>0.97145968551655604</v>
      </c>
      <c r="AB4976" s="139">
        <v>9730.4255321103592</v>
      </c>
      <c r="AC4976" s="45">
        <v>9038.8430299120791</v>
      </c>
      <c r="AD4976" s="99">
        <v>0.96727635257844902</v>
      </c>
      <c r="AE4976" s="142">
        <v>9351.5117609517802</v>
      </c>
      <c r="AF4976" s="44">
        <v>9654.6117873150397</v>
      </c>
      <c r="AG4976" s="45">
        <v>9084.9403406445708</v>
      </c>
      <c r="AH4976" s="140">
        <v>0.97149429663123499</v>
      </c>
      <c r="AI4976" s="44">
        <v>9737.5877376715107</v>
      </c>
      <c r="AJ4976" s="45">
        <v>9045.77997238221</v>
      </c>
      <c r="AK4976" s="46">
        <v>0.967306699025265</v>
      </c>
    </row>
    <row r="4977" spans="1:37" x14ac:dyDescent="0.2">
      <c r="A4977" s="35" t="s">
        <v>2263</v>
      </c>
      <c r="B4977" s="35" t="s">
        <v>8522</v>
      </c>
      <c r="C4977" s="85" t="s">
        <v>1081</v>
      </c>
      <c r="D4977" s="85" t="s">
        <v>1081</v>
      </c>
      <c r="E4977" s="85" t="s">
        <v>12898</v>
      </c>
      <c r="F4977" s="85" t="s">
        <v>211</v>
      </c>
      <c r="G4977" s="85" t="s">
        <v>211</v>
      </c>
      <c r="H4977" s="840">
        <v>1.0324118745836199</v>
      </c>
      <c r="I4977" s="840">
        <v>1.04128487314017</v>
      </c>
      <c r="J4977" s="86">
        <v>11826.75</v>
      </c>
      <c r="K4977" s="44">
        <v>12210.0771377319</v>
      </c>
      <c r="L4977" s="45">
        <v>11488.0605566744</v>
      </c>
      <c r="M4977" s="46">
        <v>0.97136242472990297</v>
      </c>
      <c r="N4977" s="139">
        <v>12315.015873410501</v>
      </c>
      <c r="O4977" s="45">
        <v>11438.745963413699</v>
      </c>
      <c r="P4977" s="99">
        <v>0.96719267452289803</v>
      </c>
      <c r="Q4977" s="86">
        <v>11843.646336562801</v>
      </c>
      <c r="R4977" s="44">
        <v>12227.521116236299</v>
      </c>
      <c r="S4977" s="45">
        <v>11505.0615430457</v>
      </c>
      <c r="T4977" s="140">
        <v>0.97141211550095996</v>
      </c>
      <c r="U4977" s="44">
        <v>12332.6097730848</v>
      </c>
      <c r="V4977" s="45">
        <v>11455.590086937</v>
      </c>
      <c r="W4977" s="99">
        <v>0.96723506945426097</v>
      </c>
      <c r="X4977" s="86">
        <v>11858.8540080083</v>
      </c>
      <c r="Y4977" s="44">
        <v>12243.2216968214</v>
      </c>
      <c r="Z4977" s="45">
        <v>11520.3985852065</v>
      </c>
      <c r="AA4977" s="46">
        <v>0.97145968551655604</v>
      </c>
      <c r="AB4977" s="139">
        <v>12348.445291316701</v>
      </c>
      <c r="AC4977" s="45">
        <v>11470.789050626599</v>
      </c>
      <c r="AD4977" s="99">
        <v>0.96727635257844902</v>
      </c>
      <c r="AE4977" s="142">
        <v>11876.2317525424</v>
      </c>
      <c r="AF4977" s="44">
        <v>12261.1626866319</v>
      </c>
      <c r="AG4977" s="45">
        <v>11537.691413065701</v>
      </c>
      <c r="AH4977" s="140">
        <v>0.97149429663123499</v>
      </c>
      <c r="AI4977" s="44">
        <v>12366.5404738294</v>
      </c>
      <c r="AJ4977" s="45">
        <v>11487.9585334108</v>
      </c>
      <c r="AK4977" s="46">
        <v>0.967306699025265</v>
      </c>
    </row>
    <row r="4978" spans="1:37" x14ac:dyDescent="0.2">
      <c r="A4978" s="35" t="s">
        <v>2262</v>
      </c>
      <c r="B4978" s="35" t="s">
        <v>8521</v>
      </c>
      <c r="C4978" s="85" t="s">
        <v>1081</v>
      </c>
      <c r="D4978" s="85" t="s">
        <v>1081</v>
      </c>
      <c r="E4978" s="85" t="s">
        <v>12898</v>
      </c>
      <c r="F4978" s="85" t="s">
        <v>211</v>
      </c>
      <c r="G4978" s="85" t="s">
        <v>211</v>
      </c>
      <c r="H4978" s="840">
        <v>1.0324118745836199</v>
      </c>
      <c r="I4978" s="840">
        <v>1.04128487314017</v>
      </c>
      <c r="J4978" s="86">
        <v>40624</v>
      </c>
      <c r="K4978" s="44">
        <v>41940.699993085102</v>
      </c>
      <c r="L4978" s="45">
        <v>39460.627142227597</v>
      </c>
      <c r="M4978" s="46">
        <v>0.97136242472990297</v>
      </c>
      <c r="N4978" s="139">
        <v>42301.156686446302</v>
      </c>
      <c r="O4978" s="45">
        <v>39291.235209818202</v>
      </c>
      <c r="P4978" s="99">
        <v>0.96719267452289803</v>
      </c>
      <c r="Q4978" s="86">
        <v>40649.414852879803</v>
      </c>
      <c r="R4978" s="44">
        <v>41966.938588989004</v>
      </c>
      <c r="S4978" s="45">
        <v>39487.3340761121</v>
      </c>
      <c r="T4978" s="140">
        <v>0.97141211550095996</v>
      </c>
      <c r="U4978" s="44">
        <v>42327.620788303102</v>
      </c>
      <c r="V4978" s="45">
        <v>39317.539598500203</v>
      </c>
      <c r="W4978" s="99">
        <v>0.96723506945426097</v>
      </c>
      <c r="X4978" s="86">
        <v>40679.4980976437</v>
      </c>
      <c r="Y4978" s="44">
        <v>41997.996888109301</v>
      </c>
      <c r="Z4978" s="45">
        <v>39518.492428908299</v>
      </c>
      <c r="AA4978" s="46">
        <v>0.97145968551655604</v>
      </c>
      <c r="AB4978" s="139">
        <v>42358.946016010799</v>
      </c>
      <c r="AC4978" s="45">
        <v>39348.316544610803</v>
      </c>
      <c r="AD4978" s="99">
        <v>0.96727635257844902</v>
      </c>
      <c r="AE4978" s="142">
        <v>40710.711789714602</v>
      </c>
      <c r="AF4978" s="44">
        <v>42030.222274452899</v>
      </c>
      <c r="AG4978" s="45">
        <v>39550.2243155057</v>
      </c>
      <c r="AH4978" s="140">
        <v>0.97149429663123499</v>
      </c>
      <c r="AI4978" s="44">
        <v>42391.448361399103</v>
      </c>
      <c r="AJ4978" s="45">
        <v>39379.744236277802</v>
      </c>
      <c r="AK4978" s="46">
        <v>0.967306699025265</v>
      </c>
    </row>
    <row r="4979" spans="1:37" x14ac:dyDescent="0.2">
      <c r="A4979" s="35" t="s">
        <v>2261</v>
      </c>
      <c r="B4979" s="35" t="s">
        <v>8520</v>
      </c>
      <c r="C4979" s="85" t="s">
        <v>1081</v>
      </c>
      <c r="D4979" s="85" t="s">
        <v>1081</v>
      </c>
      <c r="E4979" s="85" t="s">
        <v>12898</v>
      </c>
      <c r="F4979" s="85" t="s">
        <v>211</v>
      </c>
      <c r="G4979" s="85" t="s">
        <v>211</v>
      </c>
      <c r="H4979" s="840">
        <v>1.0324118745836199</v>
      </c>
      <c r="I4979" s="840">
        <v>1.04128487314017</v>
      </c>
      <c r="J4979" s="86">
        <v>12089.666666666701</v>
      </c>
      <c r="K4979" s="44">
        <v>12481.515426424499</v>
      </c>
      <c r="L4979" s="45">
        <v>11743.4479275096</v>
      </c>
      <c r="M4979" s="46">
        <v>0.97136242472990297</v>
      </c>
      <c r="N4979" s="139">
        <v>12588.787021307</v>
      </c>
      <c r="O4979" s="45">
        <v>11693.037037423701</v>
      </c>
      <c r="P4979" s="99">
        <v>0.96719267452289803</v>
      </c>
      <c r="Q4979" s="86">
        <v>12089.7036901457</v>
      </c>
      <c r="R4979" s="44">
        <v>12481.553649903901</v>
      </c>
      <c r="S4979" s="45">
        <v>11744.084637424199</v>
      </c>
      <c r="T4979" s="140">
        <v>0.97141211550095996</v>
      </c>
      <c r="U4979" s="44">
        <v>12588.8255732956</v>
      </c>
      <c r="V4979" s="45">
        <v>11693.5853884195</v>
      </c>
      <c r="W4979" s="99">
        <v>0.96723506945426097</v>
      </c>
      <c r="X4979" s="86">
        <v>12089.622920293699</v>
      </c>
      <c r="Y4979" s="44">
        <v>12481.4702621496</v>
      </c>
      <c r="Z4979" s="45">
        <v>11744.5812801623</v>
      </c>
      <c r="AA4979" s="46">
        <v>0.97145968551655604</v>
      </c>
      <c r="AB4979" s="139">
        <v>12588.741468870599</v>
      </c>
      <c r="AC4979" s="45">
        <v>11694.006362390501</v>
      </c>
      <c r="AD4979" s="99">
        <v>0.96727635257844902</v>
      </c>
      <c r="AE4979" s="142">
        <v>12092.1438114555</v>
      </c>
      <c r="AF4979" s="44">
        <v>12484.072860119601</v>
      </c>
      <c r="AG4979" s="45">
        <v>11747.448746873701</v>
      </c>
      <c r="AH4979" s="140">
        <v>0.97149429663123499</v>
      </c>
      <c r="AI4979" s="44">
        <v>12591.366434704199</v>
      </c>
      <c r="AJ4979" s="45">
        <v>11696.8117143978</v>
      </c>
      <c r="AK4979" s="46">
        <v>0.967306699025265</v>
      </c>
    </row>
    <row r="4980" spans="1:37" x14ac:dyDescent="0.2">
      <c r="A4980" s="35" t="s">
        <v>2260</v>
      </c>
      <c r="B4980" s="35" t="s">
        <v>8519</v>
      </c>
      <c r="C4980" s="85" t="s">
        <v>1081</v>
      </c>
      <c r="D4980" s="85" t="s">
        <v>1081</v>
      </c>
      <c r="E4980" s="85" t="s">
        <v>12898</v>
      </c>
      <c r="F4980" s="85" t="s">
        <v>211</v>
      </c>
      <c r="G4980" s="85" t="s">
        <v>211</v>
      </c>
      <c r="H4980" s="840">
        <v>1.0324118745836199</v>
      </c>
      <c r="I4980" s="840">
        <v>1.04128487314017</v>
      </c>
      <c r="J4980" s="86">
        <v>9787.4166666666697</v>
      </c>
      <c r="K4980" s="44">
        <v>10104.645188164301</v>
      </c>
      <c r="L4980" s="45">
        <v>9507.1287851751895</v>
      </c>
      <c r="M4980" s="46">
        <v>0.97136242472990297</v>
      </c>
      <c r="N4980" s="139">
        <v>10191.488922119999</v>
      </c>
      <c r="O4980" s="45">
        <v>9466.3177025033201</v>
      </c>
      <c r="P4980" s="99">
        <v>0.96719267452289803</v>
      </c>
      <c r="Q4980" s="86">
        <v>9798.3938027296608</v>
      </c>
      <c r="R4980" s="44">
        <v>10115.9781137847</v>
      </c>
      <c r="S4980" s="45">
        <v>9518.2784524211202</v>
      </c>
      <c r="T4980" s="140">
        <v>0.97141211550095996</v>
      </c>
      <c r="U4980" s="44">
        <v>10202.9192478528</v>
      </c>
      <c r="V4980" s="45">
        <v>9477.3501103234303</v>
      </c>
      <c r="W4980" s="99">
        <v>0.96723506945426097</v>
      </c>
      <c r="X4980" s="86">
        <v>9812.7821113177906</v>
      </c>
      <c r="Y4980" s="44">
        <v>10130.832774426301</v>
      </c>
      <c r="Z4980" s="45">
        <v>9532.7222239032708</v>
      </c>
      <c r="AA4980" s="46">
        <v>0.97145968551655604</v>
      </c>
      <c r="AB4980" s="139">
        <v>10217.901575935701</v>
      </c>
      <c r="AC4980" s="45">
        <v>9491.6720892825197</v>
      </c>
      <c r="AD4980" s="99">
        <v>0.96727635257844902</v>
      </c>
      <c r="AE4980" s="142">
        <v>9828.9134509259402</v>
      </c>
      <c r="AF4980" s="44">
        <v>10147.4869609906</v>
      </c>
      <c r="AG4980" s="45">
        <v>9548.7333596565804</v>
      </c>
      <c r="AH4980" s="140">
        <v>0.97149429663123499</v>
      </c>
      <c r="AI4980" s="44">
        <v>10234.6988958531</v>
      </c>
      <c r="AJ4980" s="45">
        <v>9507.57382522019</v>
      </c>
      <c r="AK4980" s="46">
        <v>0.967306699025265</v>
      </c>
    </row>
    <row r="4981" spans="1:37" x14ac:dyDescent="0.2">
      <c r="A4981" s="35" t="s">
        <v>2259</v>
      </c>
      <c r="B4981" s="35" t="s">
        <v>8518</v>
      </c>
      <c r="C4981" s="85" t="s">
        <v>1081</v>
      </c>
      <c r="D4981" s="85" t="s">
        <v>1081</v>
      </c>
      <c r="E4981" s="85" t="s">
        <v>12898</v>
      </c>
      <c r="F4981" s="85" t="s">
        <v>211</v>
      </c>
      <c r="G4981" s="85" t="s">
        <v>211</v>
      </c>
      <c r="H4981" s="840">
        <v>1.0324118745836199</v>
      </c>
      <c r="I4981" s="840">
        <v>1.04128487314017</v>
      </c>
      <c r="J4981" s="86">
        <v>5219.9166666666697</v>
      </c>
      <c r="K4981" s="44">
        <v>5389.1039510036398</v>
      </c>
      <c r="L4981" s="45">
        <v>5070.4309102213601</v>
      </c>
      <c r="M4981" s="46">
        <v>0.97136242472990297</v>
      </c>
      <c r="N4981" s="139">
        <v>5435.4202640522699</v>
      </c>
      <c r="O4981" s="45">
        <v>5048.6651616199797</v>
      </c>
      <c r="P4981" s="99">
        <v>0.96719267452289803</v>
      </c>
      <c r="Q4981" s="86">
        <v>5227.32182695138</v>
      </c>
      <c r="R4981" s="44">
        <v>5396.7491264147702</v>
      </c>
      <c r="S4981" s="45">
        <v>5077.8837543231903</v>
      </c>
      <c r="T4981" s="140">
        <v>0.97141211550095996</v>
      </c>
      <c r="U4981" s="44">
        <v>5443.1311454399201</v>
      </c>
      <c r="V4981" s="45">
        <v>5056.0489903510997</v>
      </c>
      <c r="W4981" s="99">
        <v>0.96723506945426097</v>
      </c>
      <c r="X4981" s="86">
        <v>5234.2650657154099</v>
      </c>
      <c r="Y4981" s="44">
        <v>5403.9174085628301</v>
      </c>
      <c r="Z4981" s="45">
        <v>5084.8774946501899</v>
      </c>
      <c r="AA4981" s="46">
        <v>0.97145968551655604</v>
      </c>
      <c r="AB4981" s="139">
        <v>5450.3610349355104</v>
      </c>
      <c r="AC4981" s="45">
        <v>5062.9808211939999</v>
      </c>
      <c r="AD4981" s="99">
        <v>0.96727635257844902</v>
      </c>
      <c r="AE4981" s="142">
        <v>5242.7198507271396</v>
      </c>
      <c r="AF4981" s="44">
        <v>5412.6462290059799</v>
      </c>
      <c r="AG4981" s="45">
        <v>5093.27243381677</v>
      </c>
      <c r="AH4981" s="140">
        <v>0.97149429663123499</v>
      </c>
      <c r="AI4981" s="44">
        <v>5459.1648746738701</v>
      </c>
      <c r="AJ4981" s="45">
        <v>5071.3180327210903</v>
      </c>
      <c r="AK4981" s="46">
        <v>0.967306699025265</v>
      </c>
    </row>
    <row r="4982" spans="1:37" x14ac:dyDescent="0.2">
      <c r="A4982" s="35" t="s">
        <v>2258</v>
      </c>
      <c r="B4982" s="35" t="s">
        <v>8517</v>
      </c>
      <c r="C4982" s="85" t="s">
        <v>1081</v>
      </c>
      <c r="D4982" s="85" t="s">
        <v>1081</v>
      </c>
      <c r="E4982" s="85" t="s">
        <v>12898</v>
      </c>
      <c r="F4982" s="85" t="s">
        <v>211</v>
      </c>
      <c r="G4982" s="85" t="s">
        <v>211</v>
      </c>
      <c r="H4982" s="840">
        <v>1.0324118745836199</v>
      </c>
      <c r="I4982" s="840">
        <v>1.04128487314017</v>
      </c>
      <c r="J4982" s="86">
        <v>9696.1666666666697</v>
      </c>
      <c r="K4982" s="44">
        <v>10010.4376046086</v>
      </c>
      <c r="L4982" s="45">
        <v>9418.49196391859</v>
      </c>
      <c r="M4982" s="46">
        <v>0.97136242472990297</v>
      </c>
      <c r="N4982" s="139">
        <v>10096.471677445999</v>
      </c>
      <c r="O4982" s="45">
        <v>9378.0613709531099</v>
      </c>
      <c r="P4982" s="99">
        <v>0.96719267452289803</v>
      </c>
      <c r="Q4982" s="86">
        <v>9697.09064484593</v>
      </c>
      <c r="R4982" s="44">
        <v>10011.3915306527</v>
      </c>
      <c r="S4982" s="45">
        <v>9419.8713375143598</v>
      </c>
      <c r="T4982" s="140">
        <v>0.97141211550095996</v>
      </c>
      <c r="U4982" s="44">
        <v>10097.4338019471</v>
      </c>
      <c r="V4982" s="45">
        <v>9379.3661433718207</v>
      </c>
      <c r="W4982" s="99">
        <v>0.96723506945426097</v>
      </c>
      <c r="X4982" s="86">
        <v>9697.4056521723305</v>
      </c>
      <c r="Y4982" s="44">
        <v>10011.7167479571</v>
      </c>
      <c r="Z4982" s="45">
        <v>9420.6386451858107</v>
      </c>
      <c r="AA4982" s="46">
        <v>0.97145968551655704</v>
      </c>
      <c r="AB4982" s="139">
        <v>10097.761814311099</v>
      </c>
      <c r="AC4982" s="45">
        <v>9380.0711687068906</v>
      </c>
      <c r="AD4982" s="99">
        <v>0.96727635257844902</v>
      </c>
      <c r="AE4982" s="142">
        <v>9699.2964078920104</v>
      </c>
      <c r="AF4982" s="44">
        <v>10013.668786614</v>
      </c>
      <c r="AG4982" s="45">
        <v>9422.8111416029096</v>
      </c>
      <c r="AH4982" s="140">
        <v>0.97149429663123399</v>
      </c>
      <c r="AI4982" s="44">
        <v>10099.730629640801</v>
      </c>
      <c r="AJ4982" s="45">
        <v>9382.1943911856306</v>
      </c>
      <c r="AK4982" s="46">
        <v>0.967306699025265</v>
      </c>
    </row>
    <row r="4983" spans="1:37" x14ac:dyDescent="0.2">
      <c r="A4983" s="35" t="s">
        <v>2257</v>
      </c>
      <c r="B4983" s="35" t="s">
        <v>8516</v>
      </c>
      <c r="C4983" s="85" t="s">
        <v>1081</v>
      </c>
      <c r="D4983" s="85" t="s">
        <v>1081</v>
      </c>
      <c r="E4983" s="85" t="s">
        <v>12898</v>
      </c>
      <c r="F4983" s="85" t="s">
        <v>211</v>
      </c>
      <c r="G4983" s="85" t="s">
        <v>211</v>
      </c>
      <c r="H4983" s="840">
        <v>1.0324118745836199</v>
      </c>
      <c r="I4983" s="840">
        <v>1.04128487314017</v>
      </c>
      <c r="J4983" s="86">
        <v>8932.9166666666697</v>
      </c>
      <c r="K4983" s="44">
        <v>9222.4492413326298</v>
      </c>
      <c r="L4983" s="45">
        <v>8677.0995932434907</v>
      </c>
      <c r="M4983" s="46">
        <v>0.97136242472990297</v>
      </c>
      <c r="N4983" s="139">
        <v>9301.7109980217301</v>
      </c>
      <c r="O4983" s="45">
        <v>8639.8515621235001</v>
      </c>
      <c r="P4983" s="99">
        <v>0.96719267452289803</v>
      </c>
      <c r="Q4983" s="86">
        <v>8931.9475531590106</v>
      </c>
      <c r="R4983" s="44">
        <v>9221.4487170395096</v>
      </c>
      <c r="S4983" s="45">
        <v>8676.6020681578193</v>
      </c>
      <c r="T4983" s="140">
        <v>0.97141211550095996</v>
      </c>
      <c r="U4983" s="44">
        <v>9300.7018747858492</v>
      </c>
      <c r="V4983" s="45">
        <v>8639.2929119415803</v>
      </c>
      <c r="W4983" s="99">
        <v>0.96723506945426097</v>
      </c>
      <c r="X4983" s="86">
        <v>8932.3592963953597</v>
      </c>
      <c r="Y4983" s="44">
        <v>9221.8738056460006</v>
      </c>
      <c r="Z4983" s="45">
        <v>8677.4269529971298</v>
      </c>
      <c r="AA4983" s="46">
        <v>0.97145968551655604</v>
      </c>
      <c r="AB4983" s="139">
        <v>9301.13061678948</v>
      </c>
      <c r="AC4983" s="45">
        <v>8640.0599201375098</v>
      </c>
      <c r="AD4983" s="99">
        <v>0.96727635257844902</v>
      </c>
      <c r="AE4983" s="142">
        <v>8932.1330179038705</v>
      </c>
      <c r="AF4983" s="44">
        <v>9221.6401930444208</v>
      </c>
      <c r="AG4983" s="45">
        <v>8677.5162836451509</v>
      </c>
      <c r="AH4983" s="140">
        <v>0.97149429663123499</v>
      </c>
      <c r="AI4983" s="44">
        <v>9300.8949964191797</v>
      </c>
      <c r="AJ4983" s="45">
        <v>8640.1121048031691</v>
      </c>
      <c r="AK4983" s="46">
        <v>0.967306699025265</v>
      </c>
    </row>
    <row r="4984" spans="1:37" x14ac:dyDescent="0.2">
      <c r="A4984" s="35" t="s">
        <v>2256</v>
      </c>
      <c r="B4984" s="35" t="s">
        <v>8515</v>
      </c>
      <c r="C4984" s="85" t="s">
        <v>1081</v>
      </c>
      <c r="D4984" s="85" t="s">
        <v>1081</v>
      </c>
      <c r="E4984" s="85" t="s">
        <v>12898</v>
      </c>
      <c r="F4984" s="85" t="s">
        <v>211</v>
      </c>
      <c r="G4984" s="85" t="s">
        <v>211</v>
      </c>
      <c r="H4984" s="840">
        <v>1.0324118745836199</v>
      </c>
      <c r="I4984" s="840">
        <v>1.04128487314017</v>
      </c>
      <c r="J4984" s="86">
        <v>14222.333333333299</v>
      </c>
      <c r="K4984" s="44">
        <v>14683.305817619799</v>
      </c>
      <c r="L4984" s="45">
        <v>13815.0401919836</v>
      </c>
      <c r="M4984" s="46">
        <v>0.97136242472990297</v>
      </c>
      <c r="N4984" s="139">
        <v>14809.5005607572</v>
      </c>
      <c r="O4984" s="45">
        <v>13755.7366146228</v>
      </c>
      <c r="P4984" s="99">
        <v>0.96719267452289803</v>
      </c>
      <c r="Q4984" s="86">
        <v>14230.498122393699</v>
      </c>
      <c r="R4984" s="44">
        <v>14691.735242799299</v>
      </c>
      <c r="S4984" s="45">
        <v>13823.678285706899</v>
      </c>
      <c r="T4984" s="140">
        <v>0.97141211550095996</v>
      </c>
      <c r="U4984" s="44">
        <v>14818.002432098199</v>
      </c>
      <c r="V4984" s="45">
        <v>13764.236839782199</v>
      </c>
      <c r="W4984" s="99">
        <v>0.96723506945426097</v>
      </c>
      <c r="X4984" s="86">
        <v>14239.687183416099</v>
      </c>
      <c r="Y4984" s="44">
        <v>14701.222138515001</v>
      </c>
      <c r="Z4984" s="45">
        <v>13833.282033055501</v>
      </c>
      <c r="AA4984" s="46">
        <v>0.97145968551655604</v>
      </c>
      <c r="AB4984" s="139">
        <v>14827.5708623391</v>
      </c>
      <c r="AC4984" s="45">
        <v>13773.7126806328</v>
      </c>
      <c r="AD4984" s="99">
        <v>0.96727635257844902</v>
      </c>
      <c r="AE4984" s="142">
        <v>14250.0821990927</v>
      </c>
      <c r="AF4984" s="44">
        <v>14711.954076136</v>
      </c>
      <c r="AG4984" s="45">
        <v>13843.8735829449</v>
      </c>
      <c r="AH4984" s="140">
        <v>0.97149429663123499</v>
      </c>
      <c r="AI4984" s="44">
        <v>14838.3950349193</v>
      </c>
      <c r="AJ4984" s="45">
        <v>13784.1999728431</v>
      </c>
      <c r="AK4984" s="46">
        <v>0.967306699025265</v>
      </c>
    </row>
    <row r="4985" spans="1:37" x14ac:dyDescent="0.2">
      <c r="A4985" s="35" t="s">
        <v>2255</v>
      </c>
      <c r="B4985" s="35" t="s">
        <v>8514</v>
      </c>
      <c r="C4985" s="85" t="s">
        <v>1081</v>
      </c>
      <c r="D4985" s="85" t="s">
        <v>1081</v>
      </c>
      <c r="E4985" s="85" t="s">
        <v>12898</v>
      </c>
      <c r="F4985" s="85" t="s">
        <v>211</v>
      </c>
      <c r="G4985" s="85" t="s">
        <v>211</v>
      </c>
      <c r="H4985" s="840">
        <v>1.0324118745836199</v>
      </c>
      <c r="I4985" s="840">
        <v>1.04128487314017</v>
      </c>
      <c r="J4985" s="86">
        <v>6624.8333333333303</v>
      </c>
      <c r="K4985" s="44">
        <v>6839.5566004707498</v>
      </c>
      <c r="L4985" s="45">
        <v>6435.1141700981498</v>
      </c>
      <c r="M4985" s="46">
        <v>0.97136242472990297</v>
      </c>
      <c r="N4985" s="139">
        <v>6898.3387370747796</v>
      </c>
      <c r="O4985" s="45">
        <v>6407.4902699351096</v>
      </c>
      <c r="P4985" s="99">
        <v>0.96719267452289803</v>
      </c>
      <c r="Q4985" s="86">
        <v>6627.7351052633603</v>
      </c>
      <c r="R4985" s="44">
        <v>6842.5524242686397</v>
      </c>
      <c r="S4985" s="45">
        <v>6438.2621795838604</v>
      </c>
      <c r="T4985" s="140">
        <v>0.97141211550095996</v>
      </c>
      <c r="U4985" s="44">
        <v>6901.3603082908203</v>
      </c>
      <c r="V4985" s="45">
        <v>6410.5778248638499</v>
      </c>
      <c r="W4985" s="99">
        <v>0.96723506945426097</v>
      </c>
      <c r="X4985" s="86">
        <v>6628.9614067164903</v>
      </c>
      <c r="Y4985" s="44">
        <v>6843.81847245067</v>
      </c>
      <c r="Z4985" s="45">
        <v>6439.7687634701897</v>
      </c>
      <c r="AA4985" s="46">
        <v>0.97145968551655604</v>
      </c>
      <c r="AB4985" s="139">
        <v>6902.6372374438797</v>
      </c>
      <c r="AC4985" s="45">
        <v>6412.0376108720302</v>
      </c>
      <c r="AD4985" s="99">
        <v>0.96727635257844902</v>
      </c>
      <c r="AE4985" s="142">
        <v>6633.8087576067601</v>
      </c>
      <c r="AF4985" s="44">
        <v>6848.8229350700503</v>
      </c>
      <c r="AG4985" s="45">
        <v>6444.7073729573003</v>
      </c>
      <c r="AH4985" s="140">
        <v>0.97149429663123499</v>
      </c>
      <c r="AI4985" s="44">
        <v>6907.6847106007099</v>
      </c>
      <c r="AJ4985" s="45">
        <v>6416.9276512854804</v>
      </c>
      <c r="AK4985" s="46">
        <v>0.967306699025265</v>
      </c>
    </row>
    <row r="4986" spans="1:37" x14ac:dyDescent="0.2">
      <c r="A4986" s="35" t="s">
        <v>2254</v>
      </c>
      <c r="B4986" s="35" t="s">
        <v>8513</v>
      </c>
      <c r="C4986" s="85" t="s">
        <v>1081</v>
      </c>
      <c r="D4986" s="85" t="s">
        <v>1081</v>
      </c>
      <c r="E4986" s="85" t="s">
        <v>12898</v>
      </c>
      <c r="F4986" s="85" t="s">
        <v>214</v>
      </c>
      <c r="G4986" s="85" t="s">
        <v>214</v>
      </c>
      <c r="H4986" s="840">
        <v>1.04255355458909</v>
      </c>
      <c r="I4986" s="840">
        <v>1.04381061611556</v>
      </c>
      <c r="J4986" s="86">
        <v>10720.583333333299</v>
      </c>
      <c r="K4986" s="44">
        <v>11176.782261435201</v>
      </c>
      <c r="L4986" s="45">
        <v>10515.8673446336</v>
      </c>
      <c r="M4986" s="46">
        <v>0.980904398358319</v>
      </c>
      <c r="N4986" s="139">
        <v>11190.258694284899</v>
      </c>
      <c r="O4986" s="45">
        <v>10394.0204206458</v>
      </c>
      <c r="P4986" s="99">
        <v>0.96953869929146597</v>
      </c>
      <c r="Q4986" s="86">
        <v>10715.1809019993</v>
      </c>
      <c r="R4986" s="44">
        <v>11171.149937444499</v>
      </c>
      <c r="S4986" s="45">
        <v>10511.1057519441</v>
      </c>
      <c r="T4986" s="140">
        <v>0.98095457725617197</v>
      </c>
      <c r="U4986" s="44">
        <v>11184.6195791056</v>
      </c>
      <c r="V4986" s="45">
        <v>10389.2379256329</v>
      </c>
      <c r="W4986" s="99">
        <v>0.96958119705607204</v>
      </c>
      <c r="X4986" s="86">
        <v>10713.097404616199</v>
      </c>
      <c r="Y4986" s="44">
        <v>11168.9777798418</v>
      </c>
      <c r="Z4986" s="45">
        <v>10509.5765640263</v>
      </c>
      <c r="AA4986" s="46">
        <v>0.98100261456576898</v>
      </c>
      <c r="AB4986" s="139">
        <v>11182.4448024185</v>
      </c>
      <c r="AC4986" s="45">
        <v>10387.6611486481</v>
      </c>
      <c r="AD4986" s="99">
        <v>0.96962258031670101</v>
      </c>
      <c r="AE4986" s="142">
        <v>10716.844163957199</v>
      </c>
      <c r="AF4986" s="44">
        <v>11172.8839771109</v>
      </c>
      <c r="AG4986" s="45">
        <v>10513.6267103315</v>
      </c>
      <c r="AH4986" s="140">
        <v>0.981037565675423</v>
      </c>
      <c r="AI4986" s="44">
        <v>11186.3557095947</v>
      </c>
      <c r="AJ4986" s="45">
        <v>10391.6200980995</v>
      </c>
      <c r="AK4986" s="46">
        <v>0.96965300037192803</v>
      </c>
    </row>
    <row r="4987" spans="1:37" x14ac:dyDescent="0.2">
      <c r="A4987" s="35" t="s">
        <v>2253</v>
      </c>
      <c r="B4987" s="35" t="s">
        <v>8512</v>
      </c>
      <c r="C4987" s="85" t="s">
        <v>1081</v>
      </c>
      <c r="D4987" s="85" t="s">
        <v>1081</v>
      </c>
      <c r="E4987" s="85" t="s">
        <v>12898</v>
      </c>
      <c r="F4987" s="85" t="s">
        <v>211</v>
      </c>
      <c r="G4987" s="85" t="s">
        <v>211</v>
      </c>
      <c r="H4987" s="840">
        <v>1.0324118745836199</v>
      </c>
      <c r="I4987" s="840">
        <v>1.04128487314017</v>
      </c>
      <c r="J4987" s="86">
        <v>3583.5833333333298</v>
      </c>
      <c r="K4987" s="44">
        <v>3699.7339868933</v>
      </c>
      <c r="L4987" s="45">
        <v>3480.95819588833</v>
      </c>
      <c r="M4987" s="46">
        <v>0.97136242472990297</v>
      </c>
      <c r="N4987" s="139">
        <v>3731.5311166372298</v>
      </c>
      <c r="O4987" s="45">
        <v>3466.0155485423502</v>
      </c>
      <c r="P4987" s="99">
        <v>0.96719267452289803</v>
      </c>
      <c r="Q4987" s="86">
        <v>3580.5152684664499</v>
      </c>
      <c r="R4987" s="44">
        <v>3696.5664802927399</v>
      </c>
      <c r="S4987" s="45">
        <v>3478.15591152448</v>
      </c>
      <c r="T4987" s="140">
        <v>0.97141211550095996</v>
      </c>
      <c r="U4987" s="44">
        <v>3728.3363871015399</v>
      </c>
      <c r="V4987" s="45">
        <v>3463.1999343771899</v>
      </c>
      <c r="W4987" s="99">
        <v>0.96723506945426097</v>
      </c>
      <c r="X4987" s="86">
        <v>3577.9204222019898</v>
      </c>
      <c r="Y4987" s="44">
        <v>3693.88753019659</v>
      </c>
      <c r="Z4987" s="45">
        <v>3475.8054481556101</v>
      </c>
      <c r="AA4987" s="46">
        <v>0.97145968551655604</v>
      </c>
      <c r="AB4987" s="139">
        <v>3725.6344129382301</v>
      </c>
      <c r="AC4987" s="45">
        <v>3460.8378158034898</v>
      </c>
      <c r="AD4987" s="99">
        <v>0.96727635257844902</v>
      </c>
      <c r="AE4987" s="142">
        <v>3576.89466318531</v>
      </c>
      <c r="AF4987" s="44">
        <v>3692.8285244073099</v>
      </c>
      <c r="AG4987" s="45">
        <v>3474.9327649352299</v>
      </c>
      <c r="AH4987" s="140">
        <v>0.97149429663123499</v>
      </c>
      <c r="AI4987" s="44">
        <v>3724.5663055906798</v>
      </c>
      <c r="AJ4987" s="45">
        <v>3459.9541694068698</v>
      </c>
      <c r="AK4987" s="46">
        <v>0.967306699025265</v>
      </c>
    </row>
    <row r="4988" spans="1:37" x14ac:dyDescent="0.2">
      <c r="A4988" s="35" t="s">
        <v>2252</v>
      </c>
      <c r="B4988" s="35" t="s">
        <v>8511</v>
      </c>
      <c r="C4988" s="85" t="s">
        <v>1081</v>
      </c>
      <c r="D4988" s="85" t="s">
        <v>1081</v>
      </c>
      <c r="E4988" s="85" t="s">
        <v>12898</v>
      </c>
      <c r="F4988" s="85" t="s">
        <v>211</v>
      </c>
      <c r="G4988" s="85" t="s">
        <v>211</v>
      </c>
      <c r="H4988" s="840">
        <v>1.0324118745836199</v>
      </c>
      <c r="I4988" s="840">
        <v>1.04128487314017</v>
      </c>
      <c r="J4988" s="86">
        <v>21836.833333333299</v>
      </c>
      <c r="K4988" s="44">
        <v>22544.6060366368</v>
      </c>
      <c r="L4988" s="45">
        <v>21211.479375089399</v>
      </c>
      <c r="M4988" s="46">
        <v>0.97136242472990297</v>
      </c>
      <c r="N4988" s="139">
        <v>22738.364227283098</v>
      </c>
      <c r="O4988" s="45">
        <v>21120.425234777402</v>
      </c>
      <c r="P4988" s="99">
        <v>0.96719267452289803</v>
      </c>
      <c r="Q4988" s="86">
        <v>21846.685742196401</v>
      </c>
      <c r="R4988" s="44">
        <v>22554.7777805404</v>
      </c>
      <c r="S4988" s="45">
        <v>21222.135213511701</v>
      </c>
      <c r="T4988" s="140">
        <v>0.97141211550095996</v>
      </c>
      <c r="U4988" s="44">
        <v>22748.6233915962</v>
      </c>
      <c r="V4988" s="45">
        <v>21130.880601198802</v>
      </c>
      <c r="W4988" s="99">
        <v>0.96723506945426097</v>
      </c>
      <c r="X4988" s="86">
        <v>21856.5488258728</v>
      </c>
      <c r="Y4988" s="44">
        <v>22564.960545247901</v>
      </c>
      <c r="Z4988" s="45">
        <v>21232.756048859701</v>
      </c>
      <c r="AA4988" s="46">
        <v>0.97145968551655604</v>
      </c>
      <c r="AB4988" s="139">
        <v>22758.893671431</v>
      </c>
      <c r="AC4988" s="45">
        <v>21141.322828243101</v>
      </c>
      <c r="AD4988" s="99">
        <v>0.96727635257844902</v>
      </c>
      <c r="AE4988" s="142">
        <v>21870.730011095398</v>
      </c>
      <c r="AF4988" s="44">
        <v>22579.6013692673</v>
      </c>
      <c r="AG4988" s="45">
        <v>21247.2894689407</v>
      </c>
      <c r="AH4988" s="140">
        <v>0.97149429663123499</v>
      </c>
      <c r="AI4988" s="44">
        <v>22773.660325086399</v>
      </c>
      <c r="AJ4988" s="45">
        <v>21155.703652305499</v>
      </c>
      <c r="AK4988" s="46">
        <v>0.967306699025265</v>
      </c>
    </row>
    <row r="4989" spans="1:37" x14ac:dyDescent="0.2">
      <c r="A4989" s="35" t="s">
        <v>2251</v>
      </c>
      <c r="B4989" s="35" t="s">
        <v>8510</v>
      </c>
      <c r="C4989" s="85" t="s">
        <v>1081</v>
      </c>
      <c r="D4989" s="85" t="s">
        <v>1081</v>
      </c>
      <c r="E4989" s="85" t="s">
        <v>12898</v>
      </c>
      <c r="F4989" s="85" t="s">
        <v>211</v>
      </c>
      <c r="G4989" s="85" t="s">
        <v>211</v>
      </c>
      <c r="H4989" s="840">
        <v>1.0324118745836199</v>
      </c>
      <c r="I4989" s="840">
        <v>1.04128487314017</v>
      </c>
      <c r="J4989" s="86">
        <v>3092.6666666666702</v>
      </c>
      <c r="K4989" s="44">
        <v>3192.9057907956199</v>
      </c>
      <c r="L4989" s="45">
        <v>3004.1001922146802</v>
      </c>
      <c r="M4989" s="46">
        <v>0.97136242472990297</v>
      </c>
      <c r="N4989" s="139">
        <v>3220.3470176648402</v>
      </c>
      <c r="O4989" s="45">
        <v>2991.2045447411501</v>
      </c>
      <c r="P4989" s="99">
        <v>0.96719267452289803</v>
      </c>
      <c r="Q4989" s="86">
        <v>3091.9087802195399</v>
      </c>
      <c r="R4989" s="44">
        <v>3192.1233398280201</v>
      </c>
      <c r="S4989" s="45">
        <v>3003.5176491290599</v>
      </c>
      <c r="T4989" s="140">
        <v>0.97141211550095996</v>
      </c>
      <c r="U4989" s="44">
        <v>3219.55784197189</v>
      </c>
      <c r="V4989" s="45">
        <v>2990.6026037818901</v>
      </c>
      <c r="W4989" s="99">
        <v>0.96723506945426097</v>
      </c>
      <c r="X4989" s="86">
        <v>3091.2741792373699</v>
      </c>
      <c r="Y4989" s="44">
        <v>3191.46817023841</v>
      </c>
      <c r="Z4989" s="45">
        <v>3003.0482420073899</v>
      </c>
      <c r="AA4989" s="46">
        <v>0.97145968551655604</v>
      </c>
      <c r="AB4989" s="139">
        <v>3218.8970415686799</v>
      </c>
      <c r="AC4989" s="45">
        <v>2990.1164129126701</v>
      </c>
      <c r="AD4989" s="99">
        <v>0.96727635257844902</v>
      </c>
      <c r="AE4989" s="142">
        <v>3092.57847931487</v>
      </c>
      <c r="AF4989" s="44">
        <v>3192.8147451264399</v>
      </c>
      <c r="AG4989" s="45">
        <v>3004.42235453889</v>
      </c>
      <c r="AH4989" s="140">
        <v>0.97149429663123499</v>
      </c>
      <c r="AI4989" s="44">
        <v>3220.2551895094098</v>
      </c>
      <c r="AJ4989" s="45">
        <v>2991.4718803026399</v>
      </c>
      <c r="AK4989" s="46">
        <v>0.967306699025265</v>
      </c>
    </row>
    <row r="4990" spans="1:37" x14ac:dyDescent="0.2">
      <c r="A4990" s="35" t="s">
        <v>2250</v>
      </c>
      <c r="B4990" s="35" t="s">
        <v>8509</v>
      </c>
      <c r="C4990" s="85" t="s">
        <v>956</v>
      </c>
      <c r="D4990" s="85" t="s">
        <v>956</v>
      </c>
      <c r="E4990" s="85" t="s">
        <v>12898</v>
      </c>
      <c r="F4990" s="85" t="s">
        <v>214</v>
      </c>
      <c r="G4990" s="85" t="s">
        <v>214</v>
      </c>
      <c r="H4990" s="840">
        <v>1.04255355458909</v>
      </c>
      <c r="I4990" s="840">
        <v>1.04381061611556</v>
      </c>
      <c r="J4990" s="86">
        <v>12765.416666666701</v>
      </c>
      <c r="K4990" s="44">
        <v>13308.6305216441</v>
      </c>
      <c r="L4990" s="45">
        <v>12521.653355209901</v>
      </c>
      <c r="M4990" s="46">
        <v>0.980904398358319</v>
      </c>
      <c r="N4990" s="139">
        <v>13324.677435805201</v>
      </c>
      <c r="O4990" s="45">
        <v>12376.5654709136</v>
      </c>
      <c r="P4990" s="99">
        <v>0.96953869929146597</v>
      </c>
      <c r="Q4990" s="86">
        <v>12769.917995837901</v>
      </c>
      <c r="R4990" s="44">
        <v>13313.323398372</v>
      </c>
      <c r="S4990" s="45">
        <v>12526.7095092032</v>
      </c>
      <c r="T4990" s="140">
        <v>0.98095457725617197</v>
      </c>
      <c r="U4990" s="44">
        <v>13329.3759709807</v>
      </c>
      <c r="V4990" s="45">
        <v>12381.4723767124</v>
      </c>
      <c r="W4990" s="99">
        <v>0.96958119705607204</v>
      </c>
      <c r="X4990" s="86">
        <v>12780.3800498858</v>
      </c>
      <c r="Y4990" s="44">
        <v>13324.230650007899</v>
      </c>
      <c r="Z4990" s="45">
        <v>12537.5862440822</v>
      </c>
      <c r="AA4990" s="46">
        <v>0.98100261456576898</v>
      </c>
      <c r="AB4990" s="139">
        <v>13340.2963740623</v>
      </c>
      <c r="AC4990" s="45">
        <v>12392.145081398299</v>
      </c>
      <c r="AD4990" s="99">
        <v>0.96962258031670101</v>
      </c>
      <c r="AE4990" s="142">
        <v>12794.991525081001</v>
      </c>
      <c r="AF4990" s="44">
        <v>13339.463895410499</v>
      </c>
      <c r="AG4990" s="45">
        <v>12552.367338603101</v>
      </c>
      <c r="AH4990" s="140">
        <v>0.981037565675423</v>
      </c>
      <c r="AI4990" s="44">
        <v>13355.5479869882</v>
      </c>
      <c r="AJ4990" s="45">
        <v>12406.7019220282</v>
      </c>
      <c r="AK4990" s="46">
        <v>0.96965300037192803</v>
      </c>
    </row>
    <row r="4991" spans="1:37" x14ac:dyDescent="0.2">
      <c r="A4991" s="35" t="s">
        <v>2249</v>
      </c>
      <c r="B4991" s="35" t="s">
        <v>8508</v>
      </c>
      <c r="C4991" s="85" t="s">
        <v>1081</v>
      </c>
      <c r="D4991" s="85" t="s">
        <v>1081</v>
      </c>
      <c r="E4991" s="85" t="s">
        <v>12898</v>
      </c>
      <c r="F4991" s="85" t="s">
        <v>211</v>
      </c>
      <c r="G4991" s="85" t="s">
        <v>211</v>
      </c>
      <c r="H4991" s="840">
        <v>1.0324118745836199</v>
      </c>
      <c r="I4991" s="840">
        <v>1.04128487314017</v>
      </c>
      <c r="J4991" s="86">
        <v>11077.5</v>
      </c>
      <c r="K4991" s="44">
        <v>11436.5425407001</v>
      </c>
      <c r="L4991" s="45">
        <v>10760.2672599455</v>
      </c>
      <c r="M4991" s="46">
        <v>0.97136242472990297</v>
      </c>
      <c r="N4991" s="139">
        <v>11534.833182210299</v>
      </c>
      <c r="O4991" s="45">
        <v>10714.0768520274</v>
      </c>
      <c r="P4991" s="99">
        <v>0.96719267452289803</v>
      </c>
      <c r="Q4991" s="86">
        <v>11091.9779994945</v>
      </c>
      <c r="R4991" s="44">
        <v>11451.489799298401</v>
      </c>
      <c r="S4991" s="45">
        <v>10774.881813579101</v>
      </c>
      <c r="T4991" s="140">
        <v>0.97141211550095996</v>
      </c>
      <c r="U4991" s="44">
        <v>11549.9089040772</v>
      </c>
      <c r="V4991" s="45">
        <v>10728.550110726201</v>
      </c>
      <c r="W4991" s="99">
        <v>0.96723506945426097</v>
      </c>
      <c r="X4991" s="86">
        <v>11113.2655219854</v>
      </c>
      <c r="Y4991" s="44">
        <v>11473.4672902985</v>
      </c>
      <c r="Z4991" s="45">
        <v>10796.0894290499</v>
      </c>
      <c r="AA4991" s="46">
        <v>0.97145968551655604</v>
      </c>
      <c r="AB4991" s="139">
        <v>11572.075279233601</v>
      </c>
      <c r="AC4991" s="45">
        <v>10749.5989393419</v>
      </c>
      <c r="AD4991" s="99">
        <v>0.96727635257844902</v>
      </c>
      <c r="AE4991" s="142">
        <v>11135.165407357401</v>
      </c>
      <c r="AF4991" s="44">
        <v>11496.0769920086</v>
      </c>
      <c r="AG4991" s="45">
        <v>10817.7496852932</v>
      </c>
      <c r="AH4991" s="140">
        <v>0.97149429663123499</v>
      </c>
      <c r="AI4991" s="44">
        <v>11594.879298595</v>
      </c>
      <c r="AJ4991" s="45">
        <v>10771.1200932912</v>
      </c>
      <c r="AK4991" s="46">
        <v>0.967306699025265</v>
      </c>
    </row>
    <row r="4992" spans="1:37" x14ac:dyDescent="0.2">
      <c r="A4992" s="35" t="s">
        <v>2248</v>
      </c>
      <c r="B4992" s="35" t="s">
        <v>8507</v>
      </c>
      <c r="C4992" s="85" t="s">
        <v>1081</v>
      </c>
      <c r="D4992" s="85" t="s">
        <v>1081</v>
      </c>
      <c r="E4992" s="85" t="s">
        <v>12898</v>
      </c>
      <c r="F4992" s="85" t="s">
        <v>211</v>
      </c>
      <c r="G4992" s="85" t="s">
        <v>211</v>
      </c>
      <c r="H4992" s="840">
        <v>1.0324118745836199</v>
      </c>
      <c r="I4992" s="840">
        <v>1.04128487314017</v>
      </c>
      <c r="J4992" s="86">
        <v>3671</v>
      </c>
      <c r="K4992" s="44">
        <v>3789.9839915964799</v>
      </c>
      <c r="L4992" s="45">
        <v>3565.8714611834698</v>
      </c>
      <c r="M4992" s="46">
        <v>0.97136242472990297</v>
      </c>
      <c r="N4992" s="139">
        <v>3822.5567692975701</v>
      </c>
      <c r="O4992" s="45">
        <v>3550.5643081735602</v>
      </c>
      <c r="P4992" s="99">
        <v>0.96719267452289803</v>
      </c>
      <c r="Q4992" s="86">
        <v>3678.5541171240998</v>
      </c>
      <c r="R4992" s="44">
        <v>3797.7829518173999</v>
      </c>
      <c r="S4992" s="45">
        <v>3573.3920369002799</v>
      </c>
      <c r="T4992" s="140">
        <v>0.97141211550095996</v>
      </c>
      <c r="U4992" s="44">
        <v>3830.42275718882</v>
      </c>
      <c r="V4992" s="45">
        <v>3558.0265469677802</v>
      </c>
      <c r="W4992" s="99">
        <v>0.96723506945426097</v>
      </c>
      <c r="X4992" s="86">
        <v>3686.6403286909299</v>
      </c>
      <c r="Y4992" s="44">
        <v>3806.1312526594002</v>
      </c>
      <c r="Z4992" s="45">
        <v>3581.4224543227501</v>
      </c>
      <c r="AA4992" s="46">
        <v>0.97145968551655604</v>
      </c>
      <c r="AB4992" s="139">
        <v>3838.84280697438</v>
      </c>
      <c r="AC4992" s="45">
        <v>3566.0000104047799</v>
      </c>
      <c r="AD4992" s="99">
        <v>0.96727635257844902</v>
      </c>
      <c r="AE4992" s="142">
        <v>3695.0910417117402</v>
      </c>
      <c r="AF4992" s="44">
        <v>3814.8558691307799</v>
      </c>
      <c r="AG4992" s="45">
        <v>3589.7598725561302</v>
      </c>
      <c r="AH4992" s="140">
        <v>0.97149429663123499</v>
      </c>
      <c r="AI4992" s="44">
        <v>3847.6424066101999</v>
      </c>
      <c r="AJ4992" s="45">
        <v>3574.2863181560101</v>
      </c>
      <c r="AK4992" s="46">
        <v>0.967306699025265</v>
      </c>
    </row>
    <row r="4993" spans="1:37" x14ac:dyDescent="0.2">
      <c r="A4993" s="35" t="s">
        <v>2247</v>
      </c>
      <c r="B4993" s="35" t="s">
        <v>13161</v>
      </c>
      <c r="C4993" s="85" t="s">
        <v>1081</v>
      </c>
      <c r="D4993" s="85" t="s">
        <v>1081</v>
      </c>
      <c r="E4993" s="85" t="s">
        <v>12898</v>
      </c>
      <c r="F4993" s="85" t="s">
        <v>211</v>
      </c>
      <c r="G4993" s="85" t="s">
        <v>211</v>
      </c>
      <c r="H4993" s="840">
        <v>1.0324118745836199</v>
      </c>
      <c r="I4993" s="840">
        <v>1.04128487314017</v>
      </c>
      <c r="J4993" s="86">
        <v>6197.1666666666697</v>
      </c>
      <c r="K4993" s="44">
        <v>6398.0284554404798</v>
      </c>
      <c r="L4993" s="45">
        <v>6019.6948397886599</v>
      </c>
      <c r="M4993" s="46">
        <v>0.97136242472990297</v>
      </c>
      <c r="N4993" s="139">
        <v>6453.0159063285</v>
      </c>
      <c r="O4993" s="45">
        <v>5993.85420279748</v>
      </c>
      <c r="P4993" s="99">
        <v>0.96719267452289803</v>
      </c>
      <c r="Q4993" s="86">
        <v>6197.5311973854696</v>
      </c>
      <c r="R4993" s="44">
        <v>6398.40480128323</v>
      </c>
      <c r="S4993" s="45">
        <v>6020.3568913354202</v>
      </c>
      <c r="T4993" s="140">
        <v>0.97141211550095996</v>
      </c>
      <c r="U4993" s="44">
        <v>6453.3954866517897</v>
      </c>
      <c r="V4993" s="45">
        <v>5994.4695181480902</v>
      </c>
      <c r="W4993" s="99">
        <v>0.96723506945426097</v>
      </c>
      <c r="X4993" s="86">
        <v>6196.9226550395497</v>
      </c>
      <c r="Y4993" s="44">
        <v>6397.7765349391102</v>
      </c>
      <c r="Z4993" s="45">
        <v>6020.06053363514</v>
      </c>
      <c r="AA4993" s="46">
        <v>0.97145968551655604</v>
      </c>
      <c r="AB4993" s="139">
        <v>6452.7618207123096</v>
      </c>
      <c r="AC4993" s="45">
        <v>5994.13674297741</v>
      </c>
      <c r="AD4993" s="99">
        <v>0.96727635257844902</v>
      </c>
      <c r="AE4993" s="142">
        <v>6199.2396745798096</v>
      </c>
      <c r="AF4993" s="44">
        <v>6400.1686534261198</v>
      </c>
      <c r="AG4993" s="45">
        <v>6022.5259873043597</v>
      </c>
      <c r="AH4993" s="140">
        <v>0.97149429663123499</v>
      </c>
      <c r="AI4993" s="44">
        <v>6455.1744981103602</v>
      </c>
      <c r="AJ4993" s="45">
        <v>5996.5660660842505</v>
      </c>
      <c r="AK4993" s="46">
        <v>0.967306699025265</v>
      </c>
    </row>
    <row r="4994" spans="1:37" x14ac:dyDescent="0.2">
      <c r="A4994" s="35" t="s">
        <v>2246</v>
      </c>
      <c r="B4994" s="35" t="s">
        <v>8506</v>
      </c>
      <c r="C4994" s="85" t="s">
        <v>1081</v>
      </c>
      <c r="D4994" s="85" t="s">
        <v>1081</v>
      </c>
      <c r="E4994" s="85" t="s">
        <v>12898</v>
      </c>
      <c r="F4994" s="85" t="s">
        <v>211</v>
      </c>
      <c r="G4994" s="85" t="s">
        <v>211</v>
      </c>
      <c r="H4994" s="840">
        <v>1.0324118745836199</v>
      </c>
      <c r="I4994" s="840">
        <v>1.04128487314017</v>
      </c>
      <c r="J4994" s="86">
        <v>8087.8333333333303</v>
      </c>
      <c r="K4994" s="44">
        <v>8349.9751729865893</v>
      </c>
      <c r="L4994" s="45">
        <v>7856.2173974779998</v>
      </c>
      <c r="M4994" s="46">
        <v>0.97136242472990297</v>
      </c>
      <c r="N4994" s="139">
        <v>8421.7385064788505</v>
      </c>
      <c r="O4994" s="45">
        <v>7822.4931527621102</v>
      </c>
      <c r="P4994" s="99">
        <v>0.96719267452289803</v>
      </c>
      <c r="Q4994" s="86">
        <v>8084.1659606592502</v>
      </c>
      <c r="R4994" s="44">
        <v>8346.1889338893398</v>
      </c>
      <c r="S4994" s="45">
        <v>7853.0567579048502</v>
      </c>
      <c r="T4994" s="140">
        <v>0.97141211550095996</v>
      </c>
      <c r="U4994" s="44">
        <v>8417.9197267891595</v>
      </c>
      <c r="V4994" s="45">
        <v>7819.2888244380201</v>
      </c>
      <c r="W4994" s="99">
        <v>0.96723506945426097</v>
      </c>
      <c r="X4994" s="86">
        <v>8081.1378672503897</v>
      </c>
      <c r="Y4994" s="44">
        <v>8343.0626942966901</v>
      </c>
      <c r="Z4994" s="45">
        <v>7850.499651135</v>
      </c>
      <c r="AA4994" s="46">
        <v>0.97145968551655604</v>
      </c>
      <c r="AB4994" s="139">
        <v>8414.7666189280699</v>
      </c>
      <c r="AC4994" s="45">
        <v>7816.6935609175498</v>
      </c>
      <c r="AD4994" s="99">
        <v>0.96727635257844902</v>
      </c>
      <c r="AE4994" s="142">
        <v>8080.7852393247504</v>
      </c>
      <c r="AF4994" s="44">
        <v>8342.6986370389495</v>
      </c>
      <c r="AG4994" s="45">
        <v>7850.4367723058604</v>
      </c>
      <c r="AH4994" s="140">
        <v>0.97149429663123499</v>
      </c>
      <c r="AI4994" s="44">
        <v>8414.3994328032495</v>
      </c>
      <c r="AJ4994" s="45">
        <v>7816.5976953833097</v>
      </c>
      <c r="AK4994" s="46">
        <v>0.967306699025265</v>
      </c>
    </row>
    <row r="4995" spans="1:37" x14ac:dyDescent="0.2">
      <c r="A4995" s="35" t="s">
        <v>2245</v>
      </c>
      <c r="B4995" s="35" t="s">
        <v>8505</v>
      </c>
      <c r="C4995" s="85" t="s">
        <v>1081</v>
      </c>
      <c r="D4995" s="85" t="s">
        <v>1081</v>
      </c>
      <c r="E4995" s="85" t="s">
        <v>12898</v>
      </c>
      <c r="F4995" s="85" t="s">
        <v>211</v>
      </c>
      <c r="G4995" s="85" t="s">
        <v>211</v>
      </c>
      <c r="H4995" s="840">
        <v>1.0324118745836199</v>
      </c>
      <c r="I4995" s="840">
        <v>1.04128487314017</v>
      </c>
      <c r="J4995" s="86">
        <v>6235.75</v>
      </c>
      <c r="K4995" s="44">
        <v>6437.8623469348304</v>
      </c>
      <c r="L4995" s="45">
        <v>6057.1732400094897</v>
      </c>
      <c r="M4995" s="46">
        <v>0.97136242472990297</v>
      </c>
      <c r="N4995" s="139">
        <v>6493.1921476838297</v>
      </c>
      <c r="O4995" s="45">
        <v>6031.1717201561596</v>
      </c>
      <c r="P4995" s="99">
        <v>0.96719267452289803</v>
      </c>
      <c r="Q4995" s="86">
        <v>6243.4236692874301</v>
      </c>
      <c r="R4995" s="44">
        <v>6445.7847342287996</v>
      </c>
      <c r="S4995" s="45">
        <v>6064.9373945512698</v>
      </c>
      <c r="T4995" s="140">
        <v>0.97141211550095996</v>
      </c>
      <c r="U4995" s="44">
        <v>6501.1826234343098</v>
      </c>
      <c r="V4995" s="45">
        <v>6038.8583263955998</v>
      </c>
      <c r="W4995" s="99">
        <v>0.96723506945426097</v>
      </c>
      <c r="X4995" s="86">
        <v>6251.9877390667998</v>
      </c>
      <c r="Y4995" s="44">
        <v>6454.6263815637903</v>
      </c>
      <c r="Z4995" s="45">
        <v>6073.5540428472004</v>
      </c>
      <c r="AA4995" s="46">
        <v>0.97145968551655604</v>
      </c>
      <c r="AB4995" s="139">
        <v>6510.1002597480801</v>
      </c>
      <c r="AC4995" s="45">
        <v>6047.3998966097197</v>
      </c>
      <c r="AD4995" s="99">
        <v>0.96727635257844902</v>
      </c>
      <c r="AE4995" s="142">
        <v>6261.9372139696598</v>
      </c>
      <c r="AF4995" s="44">
        <v>6464.8983375993803</v>
      </c>
      <c r="AG4995" s="45">
        <v>6083.4362892344097</v>
      </c>
      <c r="AH4995" s="140">
        <v>0.97149429663123499</v>
      </c>
      <c r="AI4995" s="44">
        <v>6520.4604974601198</v>
      </c>
      <c r="AJ4995" s="45">
        <v>6057.2138159484603</v>
      </c>
      <c r="AK4995" s="46">
        <v>0.967306699025265</v>
      </c>
    </row>
    <row r="4996" spans="1:37" x14ac:dyDescent="0.2">
      <c r="A4996" s="35" t="s">
        <v>2244</v>
      </c>
      <c r="B4996" s="35" t="s">
        <v>8504</v>
      </c>
      <c r="C4996" s="85" t="s">
        <v>1081</v>
      </c>
      <c r="D4996" s="85" t="s">
        <v>1081</v>
      </c>
      <c r="E4996" s="85" t="s">
        <v>12898</v>
      </c>
      <c r="F4996" s="85" t="s">
        <v>211</v>
      </c>
      <c r="G4996" s="85" t="s">
        <v>211</v>
      </c>
      <c r="H4996" s="840">
        <v>1.0324118745836199</v>
      </c>
      <c r="I4996" s="840">
        <v>1.04128487314017</v>
      </c>
      <c r="J4996" s="86">
        <v>381.08333333333297</v>
      </c>
      <c r="K4996" s="44">
        <v>393.43495853924298</v>
      </c>
      <c r="L4996" s="45">
        <v>370.17003069082</v>
      </c>
      <c r="M4996" s="46">
        <v>0.97136242472990297</v>
      </c>
      <c r="N4996" s="139">
        <v>396.81631040583397</v>
      </c>
      <c r="O4996" s="45">
        <v>368.581008382768</v>
      </c>
      <c r="P4996" s="99">
        <v>0.96719267452289803</v>
      </c>
      <c r="Q4996" s="86">
        <v>381.11286303815598</v>
      </c>
      <c r="R4996" s="44">
        <v>393.46544535715498</v>
      </c>
      <c r="S4996" s="45">
        <v>370.21765252852299</v>
      </c>
      <c r="T4996" s="140">
        <v>0.97141211550095996</v>
      </c>
      <c r="U4996" s="44">
        <v>396.847059240774</v>
      </c>
      <c r="V4996" s="45">
        <v>368.62572655062399</v>
      </c>
      <c r="W4996" s="99">
        <v>0.96723506945426097</v>
      </c>
      <c r="X4996" s="86">
        <v>381.26879281389</v>
      </c>
      <c r="Y4996" s="44">
        <v>393.62642910922398</v>
      </c>
      <c r="Z4996" s="45">
        <v>370.38726156425901</v>
      </c>
      <c r="AA4996" s="46">
        <v>0.97145968551655604</v>
      </c>
      <c r="AB4996" s="139">
        <v>397.009426557518</v>
      </c>
      <c r="AC4996" s="45">
        <v>368.79228726500799</v>
      </c>
      <c r="AD4996" s="99">
        <v>0.96727635257844902</v>
      </c>
      <c r="AE4996" s="142">
        <v>381.50846780758502</v>
      </c>
      <c r="AF4996" s="44">
        <v>393.87387241875501</v>
      </c>
      <c r="AG4996" s="45">
        <v>370.63330059159</v>
      </c>
      <c r="AH4996" s="140">
        <v>0.97149429663123499</v>
      </c>
      <c r="AI4996" s="44">
        <v>397.25899650292303</v>
      </c>
      <c r="AJ4996" s="45">
        <v>369.035696645141</v>
      </c>
      <c r="AK4996" s="46">
        <v>0.967306699025265</v>
      </c>
    </row>
    <row r="4997" spans="1:37" x14ac:dyDescent="0.2">
      <c r="A4997" s="35" t="s">
        <v>2243</v>
      </c>
      <c r="B4997" s="35" t="s">
        <v>8503</v>
      </c>
      <c r="C4997" s="85" t="s">
        <v>1081</v>
      </c>
      <c r="D4997" s="85" t="s">
        <v>1081</v>
      </c>
      <c r="E4997" s="85" t="s">
        <v>12898</v>
      </c>
      <c r="F4997" s="85" t="s">
        <v>211</v>
      </c>
      <c r="G4997" s="85" t="s">
        <v>211</v>
      </c>
      <c r="H4997" s="840">
        <v>1.0324118745836199</v>
      </c>
      <c r="I4997" s="840">
        <v>1.04128487314017</v>
      </c>
      <c r="J4997" s="86">
        <v>3646.8333333333298</v>
      </c>
      <c r="K4997" s="44">
        <v>3765.0340379607101</v>
      </c>
      <c r="L4997" s="45">
        <v>3542.3968692525</v>
      </c>
      <c r="M4997" s="46">
        <v>0.97136242472990297</v>
      </c>
      <c r="N4997" s="139">
        <v>3797.3923848633499</v>
      </c>
      <c r="O4997" s="45">
        <v>3527.1904852059201</v>
      </c>
      <c r="P4997" s="99">
        <v>0.96719267452289803</v>
      </c>
      <c r="Q4997" s="86">
        <v>3647.5069558774399</v>
      </c>
      <c r="R4997" s="44">
        <v>3765.7294938742398</v>
      </c>
      <c r="S4997" s="45">
        <v>3543.2324483133698</v>
      </c>
      <c r="T4997" s="140">
        <v>0.97141211550095996</v>
      </c>
      <c r="U4997" s="44">
        <v>3798.0938178287402</v>
      </c>
      <c r="V4997" s="45">
        <v>3527.9966438030201</v>
      </c>
      <c r="W4997" s="99">
        <v>0.96723506945426097</v>
      </c>
      <c r="X4997" s="86">
        <v>3647.5229320030398</v>
      </c>
      <c r="Y4997" s="44">
        <v>3765.7459878160198</v>
      </c>
      <c r="Z4997" s="45">
        <v>3543.4214804380999</v>
      </c>
      <c r="AA4997" s="46">
        <v>0.97145968551655604</v>
      </c>
      <c r="AB4997" s="139">
        <v>3798.11045352666</v>
      </c>
      <c r="AC4997" s="45">
        <v>3528.1626776141502</v>
      </c>
      <c r="AD4997" s="99">
        <v>0.96727635257844902</v>
      </c>
      <c r="AE4997" s="142">
        <v>3648.7866500773698</v>
      </c>
      <c r="AF4997" s="44">
        <v>3767.0506653620801</v>
      </c>
      <c r="AG4997" s="45">
        <v>3544.7754201743501</v>
      </c>
      <c r="AH4997" s="140">
        <v>0.97149429663123499</v>
      </c>
      <c r="AI4997" s="44">
        <v>3799.4263440413602</v>
      </c>
      <c r="AJ4997" s="45">
        <v>3529.4957699337901</v>
      </c>
      <c r="AK4997" s="46">
        <v>0.967306699025265</v>
      </c>
    </row>
    <row r="4998" spans="1:37" x14ac:dyDescent="0.2">
      <c r="A4998" s="35" t="s">
        <v>2242</v>
      </c>
      <c r="B4998" s="35" t="s">
        <v>8502</v>
      </c>
      <c r="C4998" s="85" t="s">
        <v>1081</v>
      </c>
      <c r="D4998" s="85" t="s">
        <v>1081</v>
      </c>
      <c r="E4998" s="85" t="s">
        <v>12898</v>
      </c>
      <c r="F4998" s="85" t="s">
        <v>211</v>
      </c>
      <c r="G4998" s="85" t="s">
        <v>211</v>
      </c>
      <c r="H4998" s="840">
        <v>1.0324118745836199</v>
      </c>
      <c r="I4998" s="840">
        <v>1.04128487314017</v>
      </c>
      <c r="J4998" s="86">
        <v>13837.083333333299</v>
      </c>
      <c r="K4998" s="44">
        <v>14285.5691429365</v>
      </c>
      <c r="L4998" s="45">
        <v>13440.8228178564</v>
      </c>
      <c r="M4998" s="46">
        <v>0.97136242472990297</v>
      </c>
      <c r="N4998" s="139">
        <v>14408.34556338</v>
      </c>
      <c r="O4998" s="45">
        <v>13383.125636762899</v>
      </c>
      <c r="P4998" s="99">
        <v>0.96719267452289803</v>
      </c>
      <c r="Q4998" s="86">
        <v>13853.5946293289</v>
      </c>
      <c r="R4998" s="44">
        <v>14302.615600986999</v>
      </c>
      <c r="S4998" s="45">
        <v>13457.5496661691</v>
      </c>
      <c r="T4998" s="140">
        <v>0.97141211550095996</v>
      </c>
      <c r="U4998" s="44">
        <v>14425.538526136101</v>
      </c>
      <c r="V4998" s="45">
        <v>13399.6825634901</v>
      </c>
      <c r="W4998" s="99">
        <v>0.96723506945426097</v>
      </c>
      <c r="X4998" s="86">
        <v>13869.6947799633</v>
      </c>
      <c r="Y4998" s="44">
        <v>14319.2375876846</v>
      </c>
      <c r="Z4998" s="45">
        <v>13473.8493291538</v>
      </c>
      <c r="AA4998" s="46">
        <v>0.97145968551655604</v>
      </c>
      <c r="AB4998" s="139">
        <v>14442.303369447</v>
      </c>
      <c r="AC4998" s="45">
        <v>13415.827778139201</v>
      </c>
      <c r="AD4998" s="99">
        <v>0.96727635257844902</v>
      </c>
      <c r="AE4998" s="142">
        <v>13889.467357380399</v>
      </c>
      <c r="AF4998" s="44">
        <v>14339.651031401099</v>
      </c>
      <c r="AG4998" s="45">
        <v>13493.538320940699</v>
      </c>
      <c r="AH4998" s="140">
        <v>0.97149429663123499</v>
      </c>
      <c r="AI4998" s="44">
        <v>14462.892255214399</v>
      </c>
      <c r="AJ4998" s="45">
        <v>13435.3748206868</v>
      </c>
      <c r="AK4998" s="46">
        <v>0.967306699025265</v>
      </c>
    </row>
    <row r="4999" spans="1:37" x14ac:dyDescent="0.2">
      <c r="A4999" s="35" t="s">
        <v>2241</v>
      </c>
      <c r="B4999" s="35" t="s">
        <v>8501</v>
      </c>
      <c r="C4999" s="85" t="s">
        <v>1081</v>
      </c>
      <c r="D4999" s="85" t="s">
        <v>1081</v>
      </c>
      <c r="E4999" s="85" t="s">
        <v>12898</v>
      </c>
      <c r="F4999" s="85" t="s">
        <v>211</v>
      </c>
      <c r="G4999" s="85" t="s">
        <v>211</v>
      </c>
      <c r="H4999" s="840">
        <v>1.0324118745836199</v>
      </c>
      <c r="I4999" s="840">
        <v>1.04128487314017</v>
      </c>
      <c r="J4999" s="86">
        <v>6781.6666666666697</v>
      </c>
      <c r="K4999" s="44">
        <v>7001.4731961346097</v>
      </c>
      <c r="L4999" s="45">
        <v>6587.4561770432902</v>
      </c>
      <c r="M4999" s="46">
        <v>0.97136242472990297</v>
      </c>
      <c r="N4999" s="139">
        <v>7061.6469146789304</v>
      </c>
      <c r="O4999" s="45">
        <v>6559.1783210561198</v>
      </c>
      <c r="P4999" s="99">
        <v>0.96719267452289803</v>
      </c>
      <c r="Q4999" s="86">
        <v>6789.7016905389501</v>
      </c>
      <c r="R4999" s="44">
        <v>7009.7686501929202</v>
      </c>
      <c r="S4999" s="45">
        <v>6595.5984828268902</v>
      </c>
      <c r="T4999" s="140">
        <v>0.97141211550095996</v>
      </c>
      <c r="U4999" s="44">
        <v>7070.0136634924702</v>
      </c>
      <c r="V4999" s="45">
        <v>6567.2375862221597</v>
      </c>
      <c r="W4999" s="99">
        <v>0.96723506945426097</v>
      </c>
      <c r="X4999" s="86">
        <v>6797.78684796364</v>
      </c>
      <c r="Y4999" s="44">
        <v>7018.1158627260502</v>
      </c>
      <c r="Z4999" s="45">
        <v>6603.77587353134</v>
      </c>
      <c r="AA4999" s="46">
        <v>0.97145968551655604</v>
      </c>
      <c r="AB4999" s="139">
        <v>7078.4326156157504</v>
      </c>
      <c r="AC4999" s="45">
        <v>6575.33846790402</v>
      </c>
      <c r="AD4999" s="99">
        <v>0.96727635257844902</v>
      </c>
      <c r="AE4999" s="142">
        <v>6807.9209309793996</v>
      </c>
      <c r="AF4999" s="44">
        <v>7028.5784103695396</v>
      </c>
      <c r="AG4999" s="45">
        <v>6613.8563563628904</v>
      </c>
      <c r="AH4999" s="140">
        <v>0.97149429663123499</v>
      </c>
      <c r="AI4999" s="44">
        <v>7088.9850829632096</v>
      </c>
      <c r="AJ4999" s="45">
        <v>6585.3475229706901</v>
      </c>
      <c r="AK4999" s="46">
        <v>0.967306699025265</v>
      </c>
    </row>
    <row r="5000" spans="1:37" x14ac:dyDescent="0.2">
      <c r="A5000" s="35" t="s">
        <v>2240</v>
      </c>
      <c r="B5000" s="35" t="s">
        <v>8500</v>
      </c>
      <c r="C5000" s="85" t="s">
        <v>1081</v>
      </c>
      <c r="D5000" s="85" t="s">
        <v>1081</v>
      </c>
      <c r="E5000" s="85" t="s">
        <v>12898</v>
      </c>
      <c r="F5000" s="85" t="s">
        <v>211</v>
      </c>
      <c r="G5000" s="85" t="s">
        <v>211</v>
      </c>
      <c r="H5000" s="840">
        <v>1.0324118745836199</v>
      </c>
      <c r="I5000" s="840">
        <v>1.04128487314017</v>
      </c>
      <c r="J5000" s="86">
        <v>3547.1666666666702</v>
      </c>
      <c r="K5000" s="44">
        <v>3662.1369877938801</v>
      </c>
      <c r="L5000" s="45">
        <v>3445.5844142544202</v>
      </c>
      <c r="M5000" s="46">
        <v>0.97136242472990297</v>
      </c>
      <c r="N5000" s="139">
        <v>3693.61099250705</v>
      </c>
      <c r="O5000" s="45">
        <v>3430.7936153118098</v>
      </c>
      <c r="P5000" s="99">
        <v>0.96719267452289803</v>
      </c>
      <c r="Q5000" s="86">
        <v>3545.32379872928</v>
      </c>
      <c r="R5000" s="44">
        <v>3660.2343890520401</v>
      </c>
      <c r="S5000" s="45">
        <v>3443.97049145951</v>
      </c>
      <c r="T5000" s="140">
        <v>0.97141211550095996</v>
      </c>
      <c r="U5000" s="44">
        <v>3691.69204200066</v>
      </c>
      <c r="V5000" s="45">
        <v>3429.1615107017601</v>
      </c>
      <c r="W5000" s="99">
        <v>0.96723506945426097</v>
      </c>
      <c r="X5000" s="86">
        <v>3542.6124931879599</v>
      </c>
      <c r="Y5000" s="44">
        <v>3657.4352050155499</v>
      </c>
      <c r="Z5000" s="45">
        <v>3441.5052185394002</v>
      </c>
      <c r="AA5000" s="46">
        <v>0.97145968551655604</v>
      </c>
      <c r="AB5000" s="139">
        <v>3688.8688005540198</v>
      </c>
      <c r="AC5000" s="45">
        <v>3426.6852910097</v>
      </c>
      <c r="AD5000" s="99">
        <v>0.96727635257844902</v>
      </c>
      <c r="AE5000" s="142">
        <v>3541.44283735606</v>
      </c>
      <c r="AF5000" s="44">
        <v>3656.2276384455199</v>
      </c>
      <c r="AG5000" s="45">
        <v>3440.4915183369499</v>
      </c>
      <c r="AH5000" s="140">
        <v>0.97149429663123499</v>
      </c>
      <c r="AI5000" s="44">
        <v>3687.6508556294798</v>
      </c>
      <c r="AJ5000" s="45">
        <v>3425.6613807895601</v>
      </c>
      <c r="AK5000" s="46">
        <v>0.967306699025265</v>
      </c>
    </row>
    <row r="5001" spans="1:37" x14ac:dyDescent="0.2">
      <c r="A5001" s="35" t="s">
        <v>2239</v>
      </c>
      <c r="B5001" s="35" t="s">
        <v>8499</v>
      </c>
      <c r="C5001" s="85" t="s">
        <v>1081</v>
      </c>
      <c r="D5001" s="85" t="s">
        <v>1081</v>
      </c>
      <c r="E5001" s="85" t="s">
        <v>12898</v>
      </c>
      <c r="F5001" s="85" t="s">
        <v>211</v>
      </c>
      <c r="G5001" s="85" t="s">
        <v>211</v>
      </c>
      <c r="H5001" s="840">
        <v>1.0324118745836199</v>
      </c>
      <c r="I5001" s="840">
        <v>1.04128487314017</v>
      </c>
      <c r="J5001" s="86">
        <v>5860.25</v>
      </c>
      <c r="K5001" s="44">
        <v>6050.1916880286799</v>
      </c>
      <c r="L5001" s="45">
        <v>5692.4266495234097</v>
      </c>
      <c r="M5001" s="46">
        <v>0.97136242472990297</v>
      </c>
      <c r="N5001" s="139">
        <v>6102.1896778196897</v>
      </c>
      <c r="O5001" s="45">
        <v>5667.9908708728099</v>
      </c>
      <c r="P5001" s="99">
        <v>0.96719267452289803</v>
      </c>
      <c r="Q5001" s="86">
        <v>5859.3272199017701</v>
      </c>
      <c r="R5001" s="44">
        <v>6049.2389988976402</v>
      </c>
      <c r="S5001" s="45">
        <v>5691.8214500971399</v>
      </c>
      <c r="T5001" s="140">
        <v>0.97141211550095996</v>
      </c>
      <c r="U5001" s="44">
        <v>6101.2288008621699</v>
      </c>
      <c r="V5001" s="45">
        <v>5667.3467704969298</v>
      </c>
      <c r="W5001" s="99">
        <v>0.96723506945426097</v>
      </c>
      <c r="X5001" s="86">
        <v>5857.4813420058199</v>
      </c>
      <c r="Y5001" s="44">
        <v>6047.3332926388302</v>
      </c>
      <c r="Z5001" s="45">
        <v>5690.3069824240702</v>
      </c>
      <c r="AA5001" s="46">
        <v>0.97145968551655604</v>
      </c>
      <c r="AB5001" s="139">
        <v>6099.3067161314602</v>
      </c>
      <c r="AC5001" s="45">
        <v>5665.8031877917101</v>
      </c>
      <c r="AD5001" s="99">
        <v>0.96727635257844902</v>
      </c>
      <c r="AE5001" s="142">
        <v>5858.37878448011</v>
      </c>
      <c r="AF5001" s="44">
        <v>6048.2598229060404</v>
      </c>
      <c r="AG5001" s="45">
        <v>5691.3815766278503</v>
      </c>
      <c r="AH5001" s="140">
        <v>0.97149429663123499</v>
      </c>
      <c r="AI5001" s="44">
        <v>6100.2412094044503</v>
      </c>
      <c r="AJ5001" s="45">
        <v>5666.8490436551001</v>
      </c>
      <c r="AK5001" s="46">
        <v>0.967306699025265</v>
      </c>
    </row>
    <row r="5002" spans="1:37" x14ac:dyDescent="0.2">
      <c r="A5002" s="35" t="s">
        <v>2238</v>
      </c>
      <c r="B5002" s="35" t="s">
        <v>8498</v>
      </c>
      <c r="C5002" s="85" t="s">
        <v>1081</v>
      </c>
      <c r="D5002" s="85" t="s">
        <v>1081</v>
      </c>
      <c r="E5002" s="85" t="s">
        <v>12898</v>
      </c>
      <c r="F5002" s="85" t="s">
        <v>211</v>
      </c>
      <c r="G5002" s="85" t="s">
        <v>211</v>
      </c>
      <c r="H5002" s="840">
        <v>1.0324118745836199</v>
      </c>
      <c r="I5002" s="840">
        <v>1.04128487314017</v>
      </c>
      <c r="J5002" s="86">
        <v>8334.3333333333303</v>
      </c>
      <c r="K5002" s="44">
        <v>8604.4647000714504</v>
      </c>
      <c r="L5002" s="45">
        <v>8095.6582351739198</v>
      </c>
      <c r="M5002" s="46">
        <v>0.97136242472990297</v>
      </c>
      <c r="N5002" s="139">
        <v>8678.4152277079102</v>
      </c>
      <c r="O5002" s="45">
        <v>8060.9061470320003</v>
      </c>
      <c r="P5002" s="99">
        <v>0.96719267452289803</v>
      </c>
      <c r="Q5002" s="86">
        <v>8334.6179459802006</v>
      </c>
      <c r="R5002" s="44">
        <v>8604.7585375477302</v>
      </c>
      <c r="S5002" s="45">
        <v>8096.3488507968896</v>
      </c>
      <c r="T5002" s="140">
        <v>0.97141211550095996</v>
      </c>
      <c r="U5002" s="44">
        <v>8678.7115905517894</v>
      </c>
      <c r="V5002" s="45">
        <v>8061.5347678548897</v>
      </c>
      <c r="W5002" s="99">
        <v>0.96723506945426097</v>
      </c>
      <c r="X5002" s="86">
        <v>8334.5810759977794</v>
      </c>
      <c r="Y5002" s="44">
        <v>8604.7204725400607</v>
      </c>
      <c r="Z5002" s="45">
        <v>8096.7095110010396</v>
      </c>
      <c r="AA5002" s="46">
        <v>0.97145968551655604</v>
      </c>
      <c r="AB5002" s="139">
        <v>8678.6731983968202</v>
      </c>
      <c r="AC5002" s="45">
        <v>8061.8431834604999</v>
      </c>
      <c r="AD5002" s="99">
        <v>0.96727635257844902</v>
      </c>
      <c r="AE5002" s="142">
        <v>8336.1521050467709</v>
      </c>
      <c r="AF5002" s="44">
        <v>8606.3424215855594</v>
      </c>
      <c r="AG5002" s="45">
        <v>8098.5242259034003</v>
      </c>
      <c r="AH5002" s="140">
        <v>0.97149429663123499</v>
      </c>
      <c r="AI5002" s="44">
        <v>8680.3090871808108</v>
      </c>
      <c r="AJ5002" s="45">
        <v>8063.6157753053103</v>
      </c>
      <c r="AK5002" s="46">
        <v>0.967306699025265</v>
      </c>
    </row>
    <row r="5003" spans="1:37" x14ac:dyDescent="0.2">
      <c r="A5003" s="35" t="s">
        <v>2237</v>
      </c>
      <c r="B5003" s="35" t="s">
        <v>8497</v>
      </c>
      <c r="C5003" s="85" t="s">
        <v>1081</v>
      </c>
      <c r="D5003" s="85" t="s">
        <v>1081</v>
      </c>
      <c r="E5003" s="85" t="s">
        <v>12898</v>
      </c>
      <c r="F5003" s="85" t="s">
        <v>211</v>
      </c>
      <c r="G5003" s="85" t="s">
        <v>211</v>
      </c>
      <c r="H5003" s="840">
        <v>1.0324118745836199</v>
      </c>
      <c r="I5003" s="840">
        <v>1.04128487314017</v>
      </c>
      <c r="J5003" s="86">
        <v>0.16666666666666699</v>
      </c>
      <c r="K5003" s="44">
        <v>0.17206864576393699</v>
      </c>
      <c r="L5003" s="45">
        <v>0.161893737454984</v>
      </c>
      <c r="M5003" s="46">
        <v>0.97136242472990297</v>
      </c>
      <c r="N5003" s="139">
        <v>0.173547478856695</v>
      </c>
      <c r="O5003" s="45">
        <v>0.16119877908715</v>
      </c>
      <c r="P5003" s="99">
        <v>0.96719267452289803</v>
      </c>
      <c r="Q5003" s="86">
        <v>0.16833349141953</v>
      </c>
      <c r="R5003" s="44">
        <v>0.17378949543164299</v>
      </c>
      <c r="S5003" s="45">
        <v>0.16352119300950799</v>
      </c>
      <c r="T5003" s="140">
        <v>0.97141211550095996</v>
      </c>
      <c r="U5003" s="44">
        <v>0.175283118258027</v>
      </c>
      <c r="V5003" s="45">
        <v>0.16281805626464699</v>
      </c>
      <c r="W5003" s="99">
        <v>0.96723506945426097</v>
      </c>
      <c r="X5003" s="86">
        <v>0.168423351661486</v>
      </c>
      <c r="Y5003" s="44">
        <v>0.173882268212492</v>
      </c>
      <c r="Z5003" s="45">
        <v>0.16361649623871199</v>
      </c>
      <c r="AA5003" s="46">
        <v>0.97145968551655704</v>
      </c>
      <c r="AB5003" s="139">
        <v>0.17537668836867301</v>
      </c>
      <c r="AC5003" s="45">
        <v>0.16291192528415999</v>
      </c>
      <c r="AD5003" s="99">
        <v>0.96727635257844902</v>
      </c>
      <c r="AE5003" s="142">
        <v>0.168106386102506</v>
      </c>
      <c r="AF5003" s="44">
        <v>0.17355502920556601</v>
      </c>
      <c r="AG5003" s="45">
        <v>0.163314395325873</v>
      </c>
      <c r="AH5003" s="140">
        <v>0.97149429663123499</v>
      </c>
      <c r="AI5003" s="44">
        <v>0.1750466369268</v>
      </c>
      <c r="AJ5003" s="45">
        <v>0.162610433425881</v>
      </c>
      <c r="AK5003" s="46">
        <v>0.967306699025265</v>
      </c>
    </row>
    <row r="5004" spans="1:37" x14ac:dyDescent="0.2">
      <c r="A5004" s="35" t="s">
        <v>2236</v>
      </c>
      <c r="B5004" s="35" t="s">
        <v>8496</v>
      </c>
      <c r="C5004" s="85" t="s">
        <v>1081</v>
      </c>
      <c r="D5004" s="85" t="s">
        <v>1081</v>
      </c>
      <c r="E5004" s="85" t="s">
        <v>12898</v>
      </c>
      <c r="F5004" s="85" t="s">
        <v>211</v>
      </c>
      <c r="G5004" s="85" t="s">
        <v>211</v>
      </c>
      <c r="H5004" s="840">
        <v>1.0324118745836199</v>
      </c>
      <c r="I5004" s="840">
        <v>1.04128487314017</v>
      </c>
      <c r="J5004" s="86">
        <v>4141.4166666666697</v>
      </c>
      <c r="K5004" s="44">
        <v>4275.6477442652003</v>
      </c>
      <c r="L5004" s="45">
        <v>4022.8165351501598</v>
      </c>
      <c r="M5004" s="46">
        <v>0.97136242472990297</v>
      </c>
      <c r="N5004" s="139">
        <v>4312.3945283705898</v>
      </c>
      <c r="O5004" s="45">
        <v>4005.5478621470402</v>
      </c>
      <c r="P5004" s="99">
        <v>0.96719267452289803</v>
      </c>
      <c r="Q5004" s="86">
        <v>4138.6781301210804</v>
      </c>
      <c r="R5004" s="44">
        <v>4272.8204466165498</v>
      </c>
      <c r="S5004" s="45">
        <v>4020.3620777584802</v>
      </c>
      <c r="T5004" s="140">
        <v>0.97141211550095996</v>
      </c>
      <c r="U5004" s="44">
        <v>4309.5429316911304</v>
      </c>
      <c r="V5004" s="45">
        <v>4003.0746286364902</v>
      </c>
      <c r="W5004" s="99">
        <v>0.96723506945426097</v>
      </c>
      <c r="X5004" s="86">
        <v>4137.2692002289396</v>
      </c>
      <c r="Y5004" s="44">
        <v>4271.3658506654601</v>
      </c>
      <c r="Z5004" s="45">
        <v>4019.19023615175</v>
      </c>
      <c r="AA5004" s="46">
        <v>0.97145968551655604</v>
      </c>
      <c r="AB5004" s="139">
        <v>4308.0758343071402</v>
      </c>
      <c r="AC5004" s="45">
        <v>4001.8826616326101</v>
      </c>
      <c r="AD5004" s="99">
        <v>0.96727635257844902</v>
      </c>
      <c r="AE5004" s="142">
        <v>4138.3674189034</v>
      </c>
      <c r="AF5004" s="44">
        <v>4272.4996646658601</v>
      </c>
      <c r="AG5004" s="45">
        <v>4020.4003448291801</v>
      </c>
      <c r="AH5004" s="140">
        <v>0.97149429663123499</v>
      </c>
      <c r="AI5004" s="44">
        <v>4309.2193928002498</v>
      </c>
      <c r="AJ5004" s="45">
        <v>4003.07052733316</v>
      </c>
      <c r="AK5004" s="46">
        <v>0.967306699025265</v>
      </c>
    </row>
    <row r="5005" spans="1:37" x14ac:dyDescent="0.2">
      <c r="A5005" s="35" t="s">
        <v>2235</v>
      </c>
      <c r="B5005" s="35" t="s">
        <v>8495</v>
      </c>
      <c r="C5005" s="85" t="s">
        <v>1081</v>
      </c>
      <c r="D5005" s="85" t="s">
        <v>1081</v>
      </c>
      <c r="E5005" s="85" t="s">
        <v>12898</v>
      </c>
      <c r="F5005" s="85" t="s">
        <v>211</v>
      </c>
      <c r="G5005" s="85" t="s">
        <v>211</v>
      </c>
      <c r="H5005" s="840">
        <v>1.0324118745836199</v>
      </c>
      <c r="I5005" s="840">
        <v>1.04128487314017</v>
      </c>
      <c r="J5005" s="86">
        <v>4860.25</v>
      </c>
      <c r="K5005" s="44">
        <v>5017.7798134450604</v>
      </c>
      <c r="L5005" s="45">
        <v>4721.0642247935102</v>
      </c>
      <c r="M5005" s="46">
        <v>0.97136242472990297</v>
      </c>
      <c r="N5005" s="139">
        <v>5060.9048046795197</v>
      </c>
      <c r="O5005" s="45">
        <v>4700.7981963499096</v>
      </c>
      <c r="P5005" s="99">
        <v>0.96719267452289803</v>
      </c>
      <c r="Q5005" s="86">
        <v>4858.4862419638303</v>
      </c>
      <c r="R5005" s="44">
        <v>5015.9588887046202</v>
      </c>
      <c r="S5005" s="45">
        <v>4719.5923984383899</v>
      </c>
      <c r="T5005" s="140">
        <v>0.97141211550095996</v>
      </c>
      <c r="U5005" s="44">
        <v>5059.0682301165698</v>
      </c>
      <c r="V5005" s="45">
        <v>4699.2982776884501</v>
      </c>
      <c r="W5005" s="99">
        <v>0.96723506945426097</v>
      </c>
      <c r="X5005" s="86">
        <v>4855.0498326751103</v>
      </c>
      <c r="Y5005" s="44">
        <v>5012.41109894902</v>
      </c>
      <c r="Z5005" s="45">
        <v>4716.4851836177704</v>
      </c>
      <c r="AA5005" s="46">
        <v>0.97145968551655704</v>
      </c>
      <c r="AB5005" s="139">
        <v>5055.4899491063197</v>
      </c>
      <c r="AC5005" s="45">
        <v>4696.1748937365901</v>
      </c>
      <c r="AD5005" s="99">
        <v>0.96727635257844902</v>
      </c>
      <c r="AE5005" s="142">
        <v>4855.0134358821397</v>
      </c>
      <c r="AF5005" s="44">
        <v>5012.3735224677603</v>
      </c>
      <c r="AG5005" s="45">
        <v>4716.6178630275099</v>
      </c>
      <c r="AH5005" s="140">
        <v>0.97149429663123499</v>
      </c>
      <c r="AI5005" s="44">
        <v>5055.4520496763598</v>
      </c>
      <c r="AJ5005" s="45">
        <v>4696.2870203864604</v>
      </c>
      <c r="AK5005" s="46">
        <v>0.967306699025265</v>
      </c>
    </row>
    <row r="5006" spans="1:37" x14ac:dyDescent="0.2">
      <c r="A5006" s="35" t="s">
        <v>2234</v>
      </c>
      <c r="B5006" s="35" t="s">
        <v>8494</v>
      </c>
      <c r="C5006" s="85" t="s">
        <v>1081</v>
      </c>
      <c r="D5006" s="85" t="s">
        <v>1081</v>
      </c>
      <c r="E5006" s="85" t="s">
        <v>12898</v>
      </c>
      <c r="F5006" s="85" t="s">
        <v>211</v>
      </c>
      <c r="G5006" s="85" t="s">
        <v>211</v>
      </c>
      <c r="H5006" s="840">
        <v>1.0324118745836199</v>
      </c>
      <c r="I5006" s="840">
        <v>1.04128487314017</v>
      </c>
      <c r="J5006" s="86">
        <v>3864.0833333333298</v>
      </c>
      <c r="K5006" s="44">
        <v>3989.3255177140099</v>
      </c>
      <c r="L5006" s="45">
        <v>3753.42535602507</v>
      </c>
      <c r="M5006" s="46">
        <v>0.97136242472990297</v>
      </c>
      <c r="N5006" s="139">
        <v>4023.6115235530501</v>
      </c>
      <c r="O5006" s="45">
        <v>3737.3130937460201</v>
      </c>
      <c r="P5006" s="99">
        <v>0.96719267452289803</v>
      </c>
      <c r="Q5006" s="86">
        <v>3866.9951672842399</v>
      </c>
      <c r="R5006" s="44">
        <v>3992.3317296617402</v>
      </c>
      <c r="S5006" s="45">
        <v>3756.4459560835799</v>
      </c>
      <c r="T5006" s="140">
        <v>0.97141211550095996</v>
      </c>
      <c r="U5006" s="44">
        <v>4026.6435721992302</v>
      </c>
      <c r="V5006" s="45">
        <v>3740.2933392074701</v>
      </c>
      <c r="W5006" s="99">
        <v>0.96723506945426097</v>
      </c>
      <c r="X5006" s="86">
        <v>3868.4506716693199</v>
      </c>
      <c r="Y5006" s="44">
        <v>3993.8344096723999</v>
      </c>
      <c r="Z5006" s="45">
        <v>3758.0438729361899</v>
      </c>
      <c r="AA5006" s="46">
        <v>0.97145968551655604</v>
      </c>
      <c r="AB5006" s="139">
        <v>4028.1591668982001</v>
      </c>
      <c r="AC5006" s="45">
        <v>3741.8608558219498</v>
      </c>
      <c r="AD5006" s="99">
        <v>0.96727635257844902</v>
      </c>
      <c r="AE5006" s="142">
        <v>3869.4788479691802</v>
      </c>
      <c r="AF5006" s="44">
        <v>3994.8959110935398</v>
      </c>
      <c r="AG5006" s="45">
        <v>3759.1766317372599</v>
      </c>
      <c r="AH5006" s="140">
        <v>0.97149429663123499</v>
      </c>
      <c r="AI5006" s="44">
        <v>4029.22979132617</v>
      </c>
      <c r="AJ5006" s="45">
        <v>3742.9728113771498</v>
      </c>
      <c r="AK5006" s="46">
        <v>0.967306699025265</v>
      </c>
    </row>
    <row r="5007" spans="1:37" x14ac:dyDescent="0.2">
      <c r="A5007" s="35" t="s">
        <v>2233</v>
      </c>
      <c r="B5007" s="35" t="s">
        <v>13162</v>
      </c>
      <c r="C5007" s="85" t="s">
        <v>1081</v>
      </c>
      <c r="D5007" s="85" t="s">
        <v>1081</v>
      </c>
      <c r="E5007" s="85" t="s">
        <v>12898</v>
      </c>
      <c r="F5007" s="85" t="s">
        <v>211</v>
      </c>
      <c r="G5007" s="85" t="s">
        <v>211</v>
      </c>
      <c r="H5007" s="840">
        <v>1.0324118745836199</v>
      </c>
      <c r="I5007" s="840">
        <v>1.04128487314017</v>
      </c>
      <c r="J5007" s="86">
        <v>16655.666666666701</v>
      </c>
      <c r="K5007" s="44">
        <v>17195.508045773298</v>
      </c>
      <c r="L5007" s="45">
        <v>16178.6887588263</v>
      </c>
      <c r="M5007" s="46">
        <v>0.97136242472990297</v>
      </c>
      <c r="N5007" s="139">
        <v>17343.293752065001</v>
      </c>
      <c r="O5007" s="45">
        <v>16109.238789295199</v>
      </c>
      <c r="P5007" s="99">
        <v>0.96719267452289803</v>
      </c>
      <c r="Q5007" s="86">
        <v>16663.1678545379</v>
      </c>
      <c r="R5007" s="44">
        <v>17203.252361205101</v>
      </c>
      <c r="S5007" s="45">
        <v>16186.8031365243</v>
      </c>
      <c r="T5007" s="140">
        <v>0.97141211550095996</v>
      </c>
      <c r="U5007" s="44">
        <v>17351.104625525899</v>
      </c>
      <c r="V5007" s="45">
        <v>16117.200317112</v>
      </c>
      <c r="W5007" s="99">
        <v>0.96723506945426097</v>
      </c>
      <c r="X5007" s="86">
        <v>16668.896412887199</v>
      </c>
      <c r="Y5007" s="44">
        <v>17209.1665928691</v>
      </c>
      <c r="Z5007" s="45">
        <v>16193.1608671714</v>
      </c>
      <c r="AA5007" s="46">
        <v>0.97145968551655604</v>
      </c>
      <c r="AB5007" s="139">
        <v>17357.069686679901</v>
      </c>
      <c r="AC5007" s="45">
        <v>16123.4293237655</v>
      </c>
      <c r="AD5007" s="99">
        <v>0.96727635257844902</v>
      </c>
      <c r="AE5007" s="142">
        <v>16680.994479960402</v>
      </c>
      <c r="AF5007" s="44">
        <v>17221.656780975001</v>
      </c>
      <c r="AG5007" s="45">
        <v>16205.4909994186</v>
      </c>
      <c r="AH5007" s="140">
        <v>0.97149429663123499</v>
      </c>
      <c r="AI5007" s="44">
        <v>17369.667220917501</v>
      </c>
      <c r="AJ5007" s="45">
        <v>16135.6377068692</v>
      </c>
      <c r="AK5007" s="46">
        <v>0.967306699025265</v>
      </c>
    </row>
    <row r="5008" spans="1:37" x14ac:dyDescent="0.2">
      <c r="A5008" s="35" t="s">
        <v>2232</v>
      </c>
      <c r="B5008" s="35" t="s">
        <v>8493</v>
      </c>
      <c r="C5008" s="85" t="s">
        <v>1081</v>
      </c>
      <c r="D5008" s="85" t="s">
        <v>1081</v>
      </c>
      <c r="E5008" s="85" t="s">
        <v>12898</v>
      </c>
      <c r="F5008" s="85" t="s">
        <v>211</v>
      </c>
      <c r="G5008" s="85" t="s">
        <v>211</v>
      </c>
      <c r="H5008" s="840">
        <v>1.0324118745836199</v>
      </c>
      <c r="I5008" s="840">
        <v>1.04128487314017</v>
      </c>
      <c r="J5008" s="86">
        <v>2038.5833333333301</v>
      </c>
      <c r="K5008" s="44">
        <v>2104.6576406616</v>
      </c>
      <c r="L5008" s="45">
        <v>1980.2032496806301</v>
      </c>
      <c r="M5008" s="46">
        <v>0.97136242472990297</v>
      </c>
      <c r="N5008" s="139">
        <v>2122.7459876356702</v>
      </c>
      <c r="O5008" s="45">
        <v>1971.7028664044699</v>
      </c>
      <c r="P5008" s="99">
        <v>0.96719267452289803</v>
      </c>
      <c r="Q5008" s="86">
        <v>2040.7164191157599</v>
      </c>
      <c r="R5008" s="44">
        <v>2106.8598637528899</v>
      </c>
      <c r="S5008" s="45">
        <v>1982.37665383079</v>
      </c>
      <c r="T5008" s="140">
        <v>0.97141211550095996</v>
      </c>
      <c r="U5008" s="44">
        <v>2124.9671375940202</v>
      </c>
      <c r="V5008" s="45">
        <v>1973.8524873798899</v>
      </c>
      <c r="W5008" s="99">
        <v>0.96723506945426097</v>
      </c>
      <c r="X5008" s="86">
        <v>2041.43543037771</v>
      </c>
      <c r="Y5008" s="44">
        <v>2107.6021795176798</v>
      </c>
      <c r="Z5008" s="45">
        <v>1983.17222119709</v>
      </c>
      <c r="AA5008" s="46">
        <v>0.97145968551655604</v>
      </c>
      <c r="AB5008" s="139">
        <v>2125.7158331447099</v>
      </c>
      <c r="AC5008" s="45">
        <v>1974.63221712017</v>
      </c>
      <c r="AD5008" s="99">
        <v>0.96727635257844902</v>
      </c>
      <c r="AE5008" s="142">
        <v>2042.1341348005201</v>
      </c>
      <c r="AF5008" s="44">
        <v>2108.3235302606199</v>
      </c>
      <c r="AG5008" s="45">
        <v>1983.9216649146699</v>
      </c>
      <c r="AH5008" s="140">
        <v>0.97149429663123499</v>
      </c>
      <c r="AI5008" s="44">
        <v>2126.4433834909801</v>
      </c>
      <c r="AJ5008" s="45">
        <v>1975.3700289007099</v>
      </c>
      <c r="AK5008" s="46">
        <v>0.967306699025265</v>
      </c>
    </row>
    <row r="5009" spans="1:37" x14ac:dyDescent="0.2">
      <c r="A5009" s="35" t="s">
        <v>2231</v>
      </c>
      <c r="B5009" s="35" t="s">
        <v>8492</v>
      </c>
      <c r="C5009" s="85" t="s">
        <v>1081</v>
      </c>
      <c r="D5009" s="85" t="s">
        <v>1081</v>
      </c>
      <c r="E5009" s="85" t="s">
        <v>12898</v>
      </c>
      <c r="F5009" s="85" t="s">
        <v>211</v>
      </c>
      <c r="G5009" s="85" t="s">
        <v>211</v>
      </c>
      <c r="H5009" s="840">
        <v>1.0324118745836199</v>
      </c>
      <c r="I5009" s="840">
        <v>1.04128487314017</v>
      </c>
      <c r="J5009" s="86">
        <v>10957.166666666701</v>
      </c>
      <c r="K5009" s="44">
        <v>11312.308978458501</v>
      </c>
      <c r="L5009" s="45">
        <v>10643.379981503</v>
      </c>
      <c r="M5009" s="46">
        <v>0.97136242472990297</v>
      </c>
      <c r="N5009" s="139">
        <v>11409.531902475699</v>
      </c>
      <c r="O5009" s="45">
        <v>10597.6913335265</v>
      </c>
      <c r="P5009" s="99">
        <v>0.96719267452289803</v>
      </c>
      <c r="Q5009" s="86">
        <v>10957.4623267033</v>
      </c>
      <c r="R5009" s="44">
        <v>11312.614221391201</v>
      </c>
      <c r="S5009" s="45">
        <v>10644.2116593049</v>
      </c>
      <c r="T5009" s="140">
        <v>0.97141211550095996</v>
      </c>
      <c r="U5009" s="44">
        <v>11409.8397687994</v>
      </c>
      <c r="V5009" s="45">
        <v>10598.4418346113</v>
      </c>
      <c r="W5009" s="99">
        <v>0.96723506945426097</v>
      </c>
      <c r="X5009" s="86">
        <v>10958.465674667201</v>
      </c>
      <c r="Y5009" s="44">
        <v>11313.6500897434</v>
      </c>
      <c r="Z5009" s="45">
        <v>10645.7076180562</v>
      </c>
      <c r="AA5009" s="46">
        <v>0.97145968551655604</v>
      </c>
      <c r="AB5009" s="139">
        <v>11410.884539856699</v>
      </c>
      <c r="AC5009" s="45">
        <v>10599.864707648199</v>
      </c>
      <c r="AD5009" s="99">
        <v>0.96727635257844902</v>
      </c>
      <c r="AE5009" s="142">
        <v>10965.962446633001</v>
      </c>
      <c r="AF5009" s="44">
        <v>11321.389846141999</v>
      </c>
      <c r="AG5009" s="45">
        <v>10653.3699739763</v>
      </c>
      <c r="AH5009" s="140">
        <v>0.97149429663123499</v>
      </c>
      <c r="AI5009" s="44">
        <v>11418.6908151022</v>
      </c>
      <c r="AJ5009" s="45">
        <v>10607.4489358876</v>
      </c>
      <c r="AK5009" s="46">
        <v>0.967306699025265</v>
      </c>
    </row>
    <row r="5010" spans="1:37" x14ac:dyDescent="0.2">
      <c r="A5010" s="35" t="s">
        <v>2230</v>
      </c>
      <c r="B5010" s="35" t="s">
        <v>8491</v>
      </c>
      <c r="C5010" s="85" t="s">
        <v>1081</v>
      </c>
      <c r="D5010" s="85" t="s">
        <v>1081</v>
      </c>
      <c r="E5010" s="85" t="s">
        <v>12898</v>
      </c>
      <c r="F5010" s="85" t="s">
        <v>211</v>
      </c>
      <c r="G5010" s="85" t="s">
        <v>211</v>
      </c>
      <c r="H5010" s="840">
        <v>1.0324118745836199</v>
      </c>
      <c r="I5010" s="840">
        <v>1.04128487314017</v>
      </c>
      <c r="J5010" s="86">
        <v>3425</v>
      </c>
      <c r="K5010" s="44">
        <v>3536.0106704489099</v>
      </c>
      <c r="L5010" s="45">
        <v>3326.9163046999201</v>
      </c>
      <c r="M5010" s="46">
        <v>0.97136242472990297</v>
      </c>
      <c r="N5010" s="139">
        <v>3566.4006905050901</v>
      </c>
      <c r="O5010" s="45">
        <v>3312.6349102409199</v>
      </c>
      <c r="P5010" s="99">
        <v>0.96719267452289803</v>
      </c>
      <c r="Q5010" s="86">
        <v>3423.8178931795301</v>
      </c>
      <c r="R5010" s="44">
        <v>3534.79024933044</v>
      </c>
      <c r="S5010" s="45">
        <v>3325.93818270357</v>
      </c>
      <c r="T5010" s="140">
        <v>0.97141211550095996</v>
      </c>
      <c r="U5010" s="44">
        <v>3565.1697805545</v>
      </c>
      <c r="V5010" s="45">
        <v>3311.6367377082502</v>
      </c>
      <c r="W5010" s="99">
        <v>0.96723506945426097</v>
      </c>
      <c r="X5010" s="86">
        <v>3422.8692476669999</v>
      </c>
      <c r="Y5010" s="44">
        <v>3533.8108564385302</v>
      </c>
      <c r="Z5010" s="45">
        <v>3325.17948290288</v>
      </c>
      <c r="AA5010" s="46">
        <v>0.97145968551655604</v>
      </c>
      <c r="AB5010" s="139">
        <v>3564.1819703323299</v>
      </c>
      <c r="AC5010" s="45">
        <v>3310.8604812362801</v>
      </c>
      <c r="AD5010" s="99">
        <v>0.96727635257844902</v>
      </c>
      <c r="AE5010" s="142">
        <v>3423.19202054574</v>
      </c>
      <c r="AF5010" s="44">
        <v>3534.1440909913299</v>
      </c>
      <c r="AG5010" s="45">
        <v>3325.6115242337401</v>
      </c>
      <c r="AH5010" s="140">
        <v>0.97149429663123499</v>
      </c>
      <c r="AI5010" s="44">
        <v>3564.5180688484202</v>
      </c>
      <c r="AJ5010" s="45">
        <v>3311.2765735237299</v>
      </c>
      <c r="AK5010" s="46">
        <v>0.967306699025265</v>
      </c>
    </row>
    <row r="5011" spans="1:37" x14ac:dyDescent="0.2">
      <c r="A5011" s="35" t="s">
        <v>2229</v>
      </c>
      <c r="B5011" s="35" t="s">
        <v>8490</v>
      </c>
      <c r="C5011" s="85" t="s">
        <v>1081</v>
      </c>
      <c r="D5011" s="85" t="s">
        <v>1081</v>
      </c>
      <c r="E5011" s="85" t="s">
        <v>12898</v>
      </c>
      <c r="F5011" s="85" t="s">
        <v>211</v>
      </c>
      <c r="G5011" s="85" t="s">
        <v>211</v>
      </c>
      <c r="H5011" s="840">
        <v>1.0324118745836199</v>
      </c>
      <c r="I5011" s="840">
        <v>1.04128487314017</v>
      </c>
      <c r="J5011" s="86">
        <v>3394.1666666666702</v>
      </c>
      <c r="K5011" s="44">
        <v>3504.1779709825801</v>
      </c>
      <c r="L5011" s="45">
        <v>3296.9659632707398</v>
      </c>
      <c r="M5011" s="46">
        <v>0.97136242472990297</v>
      </c>
      <c r="N5011" s="139">
        <v>3534.2944069166001</v>
      </c>
      <c r="O5011" s="45">
        <v>3282.8131361097999</v>
      </c>
      <c r="P5011" s="99">
        <v>0.96719267452289803</v>
      </c>
      <c r="Q5011" s="86">
        <v>3392.1151631635898</v>
      </c>
      <c r="R5011" s="44">
        <v>3502.0599744052602</v>
      </c>
      <c r="S5011" s="45">
        <v>3295.1417666716302</v>
      </c>
      <c r="T5011" s="140">
        <v>0.97141211550095996</v>
      </c>
      <c r="U5011" s="44">
        <v>3532.1582073516502</v>
      </c>
      <c r="V5011" s="45">
        <v>3280.9727454393901</v>
      </c>
      <c r="W5011" s="99">
        <v>0.96723506945426097</v>
      </c>
      <c r="X5011" s="86">
        <v>3390.1980038689098</v>
      </c>
      <c r="Y5011" s="44">
        <v>3500.0806763839601</v>
      </c>
      <c r="Z5011" s="45">
        <v>3293.4406866773502</v>
      </c>
      <c r="AA5011" s="46">
        <v>0.97145968551655604</v>
      </c>
      <c r="AB5011" s="139">
        <v>3530.1618983786998</v>
      </c>
      <c r="AC5011" s="45">
        <v>3279.2583597010498</v>
      </c>
      <c r="AD5011" s="99">
        <v>0.96727635257844902</v>
      </c>
      <c r="AE5011" s="142">
        <v>3389.41825875631</v>
      </c>
      <c r="AF5011" s="44">
        <v>3499.2756582705601</v>
      </c>
      <c r="AG5011" s="45">
        <v>3292.8005072795199</v>
      </c>
      <c r="AH5011" s="140">
        <v>0.97149429663123499</v>
      </c>
      <c r="AI5011" s="44">
        <v>3529.3499615880501</v>
      </c>
      <c r="AJ5011" s="45">
        <v>3278.6069874935301</v>
      </c>
      <c r="AK5011" s="46">
        <v>0.967306699025265</v>
      </c>
    </row>
    <row r="5012" spans="1:37" x14ac:dyDescent="0.2">
      <c r="A5012" s="35" t="s">
        <v>2228</v>
      </c>
      <c r="B5012" s="35" t="s">
        <v>8489</v>
      </c>
      <c r="C5012" s="85" t="s">
        <v>1081</v>
      </c>
      <c r="D5012" s="85" t="s">
        <v>1081</v>
      </c>
      <c r="E5012" s="85" t="s">
        <v>12898</v>
      </c>
      <c r="F5012" s="85" t="s">
        <v>211</v>
      </c>
      <c r="G5012" s="85" t="s">
        <v>211</v>
      </c>
      <c r="H5012" s="840">
        <v>1.0324118745836199</v>
      </c>
      <c r="I5012" s="840">
        <v>1.04128487314017</v>
      </c>
      <c r="J5012" s="86">
        <v>3669.4166666666702</v>
      </c>
      <c r="K5012" s="44">
        <v>3788.3493394617299</v>
      </c>
      <c r="L5012" s="45">
        <v>3564.33347067765</v>
      </c>
      <c r="M5012" s="46">
        <v>0.97136242472990297</v>
      </c>
      <c r="N5012" s="139">
        <v>3820.90806824843</v>
      </c>
      <c r="O5012" s="45">
        <v>3549.0329197722299</v>
      </c>
      <c r="P5012" s="99">
        <v>0.96719267452289803</v>
      </c>
      <c r="Q5012" s="86">
        <v>3670.77211113048</v>
      </c>
      <c r="R5012" s="44">
        <v>3789.7487164215099</v>
      </c>
      <c r="S5012" s="45">
        <v>3565.8325019951899</v>
      </c>
      <c r="T5012" s="140">
        <v>0.97141211550095996</v>
      </c>
      <c r="U5012" s="44">
        <v>3822.3194720649899</v>
      </c>
      <c r="V5012" s="45">
        <v>3550.4995178600602</v>
      </c>
      <c r="W5012" s="99">
        <v>0.96723506945426097</v>
      </c>
      <c r="X5012" s="86">
        <v>3672.0927026976501</v>
      </c>
      <c r="Y5012" s="44">
        <v>3791.1121108369298</v>
      </c>
      <c r="Z5012" s="45">
        <v>3567.2900221503</v>
      </c>
      <c r="AA5012" s="46">
        <v>0.97145968551655604</v>
      </c>
      <c r="AB5012" s="139">
        <v>3823.69458408747</v>
      </c>
      <c r="AC5012" s="45">
        <v>3551.9284357953202</v>
      </c>
      <c r="AD5012" s="99">
        <v>0.96727635257844902</v>
      </c>
      <c r="AE5012" s="142">
        <v>3677.5236463872502</v>
      </c>
      <c r="AF5012" s="44">
        <v>3796.71908159227</v>
      </c>
      <c r="AG5012" s="45">
        <v>3572.6932481917202</v>
      </c>
      <c r="AH5012" s="140">
        <v>0.97149429663123499</v>
      </c>
      <c r="AI5012" s="44">
        <v>3829.34974359833</v>
      </c>
      <c r="AJ5012" s="45">
        <v>3557.2932589742099</v>
      </c>
      <c r="AK5012" s="46">
        <v>0.967306699025265</v>
      </c>
    </row>
    <row r="5013" spans="1:37" x14ac:dyDescent="0.2">
      <c r="A5013" s="35" t="s">
        <v>2227</v>
      </c>
      <c r="B5013" s="35" t="s">
        <v>8488</v>
      </c>
      <c r="C5013" s="85" t="s">
        <v>1081</v>
      </c>
      <c r="D5013" s="85" t="s">
        <v>1081</v>
      </c>
      <c r="E5013" s="85" t="s">
        <v>12898</v>
      </c>
      <c r="F5013" s="85" t="s">
        <v>211</v>
      </c>
      <c r="G5013" s="85" t="s">
        <v>211</v>
      </c>
      <c r="H5013" s="840">
        <v>1.0324118745836199</v>
      </c>
      <c r="I5013" s="840">
        <v>1.04128487314017</v>
      </c>
      <c r="J5013" s="86">
        <v>3477.4166666666702</v>
      </c>
      <c r="K5013" s="44">
        <v>3590.1262595416702</v>
      </c>
      <c r="L5013" s="45">
        <v>3377.8318851295098</v>
      </c>
      <c r="M5013" s="46">
        <v>0.97136242472990297</v>
      </c>
      <c r="N5013" s="139">
        <v>3620.9813726055199</v>
      </c>
      <c r="O5013" s="45">
        <v>3363.3319262638302</v>
      </c>
      <c r="P5013" s="99">
        <v>0.96719267452289803</v>
      </c>
      <c r="Q5013" s="86">
        <v>3481.7352066712801</v>
      </c>
      <c r="R5013" s="44">
        <v>3594.5847715232999</v>
      </c>
      <c r="S5013" s="45">
        <v>3382.1997627267301</v>
      </c>
      <c r="T5013" s="140">
        <v>0.97141211550095996</v>
      </c>
      <c r="U5013" s="44">
        <v>3625.47820298638</v>
      </c>
      <c r="V5013" s="45">
        <v>3367.6563944460499</v>
      </c>
      <c r="W5013" s="99">
        <v>0.96723506945426097</v>
      </c>
      <c r="X5013" s="86">
        <v>3485.0258117141002</v>
      </c>
      <c r="Y5013" s="44">
        <v>3597.9820312440702</v>
      </c>
      <c r="Z5013" s="45">
        <v>3385.56207906486</v>
      </c>
      <c r="AA5013" s="46">
        <v>0.97145968551655604</v>
      </c>
      <c r="AB5013" s="139">
        <v>3628.9046602409398</v>
      </c>
      <c r="AC5013" s="45">
        <v>3370.9830557965702</v>
      </c>
      <c r="AD5013" s="99">
        <v>0.96727635257844902</v>
      </c>
      <c r="AE5013" s="142">
        <v>3489.7169507948802</v>
      </c>
      <c r="AF5013" s="44">
        <v>3602.8252189363898</v>
      </c>
      <c r="AG5013" s="45">
        <v>3390.24011455457</v>
      </c>
      <c r="AH5013" s="140">
        <v>0.97149429663123499</v>
      </c>
      <c r="AI5013" s="44">
        <v>3633.78947240356</v>
      </c>
      <c r="AJ5013" s="45">
        <v>3375.6265842059101</v>
      </c>
      <c r="AK5013" s="46">
        <v>0.967306699025265</v>
      </c>
    </row>
    <row r="5014" spans="1:37" x14ac:dyDescent="0.2">
      <c r="A5014" s="35" t="s">
        <v>2226</v>
      </c>
      <c r="B5014" s="35" t="s">
        <v>8487</v>
      </c>
      <c r="C5014" s="85" t="s">
        <v>1081</v>
      </c>
      <c r="D5014" s="85" t="s">
        <v>1081</v>
      </c>
      <c r="E5014" s="85" t="s">
        <v>12898</v>
      </c>
      <c r="F5014" s="85" t="s">
        <v>211</v>
      </c>
      <c r="G5014" s="85" t="s">
        <v>211</v>
      </c>
      <c r="H5014" s="840">
        <v>1.0324118745836199</v>
      </c>
      <c r="I5014" s="840">
        <v>1.04128487314017</v>
      </c>
      <c r="J5014" s="86">
        <v>5134.0833333333303</v>
      </c>
      <c r="K5014" s="44">
        <v>5300.4885984352104</v>
      </c>
      <c r="L5014" s="45">
        <v>4987.0556354320497</v>
      </c>
      <c r="M5014" s="46">
        <v>0.97136242472990297</v>
      </c>
      <c r="N5014" s="139">
        <v>5346.0433124410702</v>
      </c>
      <c r="O5014" s="45">
        <v>4965.6477903901005</v>
      </c>
      <c r="P5014" s="99">
        <v>0.96719267452289803</v>
      </c>
      <c r="Q5014" s="86">
        <v>5134.1475962534496</v>
      </c>
      <c r="R5014" s="44">
        <v>5300.5549442370302</v>
      </c>
      <c r="S5014" s="45">
        <v>4987.3731777707299</v>
      </c>
      <c r="T5014" s="140">
        <v>0.97141211550095996</v>
      </c>
      <c r="U5014" s="44">
        <v>5346.1102284476901</v>
      </c>
      <c r="V5014" s="45">
        <v>4965.9276068506297</v>
      </c>
      <c r="W5014" s="99">
        <v>0.96723506945426097</v>
      </c>
      <c r="X5014" s="86">
        <v>5135.5030774955203</v>
      </c>
      <c r="Y5014" s="44">
        <v>5301.95435916713</v>
      </c>
      <c r="Z5014" s="45">
        <v>4988.9342046331103</v>
      </c>
      <c r="AA5014" s="46">
        <v>0.97145968551655604</v>
      </c>
      <c r="AB5014" s="139">
        <v>5347.52167056089</v>
      </c>
      <c r="AC5014" s="45">
        <v>4967.4506854552701</v>
      </c>
      <c r="AD5014" s="99">
        <v>0.96727635257844902</v>
      </c>
      <c r="AE5014" s="142">
        <v>5137.8944930140897</v>
      </c>
      <c r="AF5014" s="44">
        <v>5304.4232849455502</v>
      </c>
      <c r="AG5014" s="45">
        <v>4991.4351966562099</v>
      </c>
      <c r="AH5014" s="140">
        <v>0.97149429663123499</v>
      </c>
      <c r="AI5014" s="44">
        <v>5350.0118153657604</v>
      </c>
      <c r="AJ5014" s="45">
        <v>4969.9197619775396</v>
      </c>
      <c r="AK5014" s="46">
        <v>0.967306699025265</v>
      </c>
    </row>
    <row r="5015" spans="1:37" x14ac:dyDescent="0.2">
      <c r="A5015" s="35" t="s">
        <v>2225</v>
      </c>
      <c r="B5015" s="35" t="s">
        <v>8486</v>
      </c>
      <c r="C5015" s="85" t="s">
        <v>1081</v>
      </c>
      <c r="D5015" s="85" t="s">
        <v>1081</v>
      </c>
      <c r="E5015" s="85" t="s">
        <v>12898</v>
      </c>
      <c r="F5015" s="85" t="s">
        <v>211</v>
      </c>
      <c r="G5015" s="85" t="s">
        <v>211</v>
      </c>
      <c r="H5015" s="840">
        <v>1.0324118745836199</v>
      </c>
      <c r="I5015" s="840">
        <v>1.04128487314017</v>
      </c>
      <c r="J5015" s="86">
        <v>7073.8333333333303</v>
      </c>
      <c r="K5015" s="44">
        <v>7303.10953215879</v>
      </c>
      <c r="L5015" s="45">
        <v>6871.25589880188</v>
      </c>
      <c r="M5015" s="46">
        <v>0.97136242472990297</v>
      </c>
      <c r="N5015" s="139">
        <v>7365.8756451147201</v>
      </c>
      <c r="O5015" s="45">
        <v>6841.75978079589</v>
      </c>
      <c r="P5015" s="99">
        <v>0.96719267452289803</v>
      </c>
      <c r="Q5015" s="86">
        <v>7075.4115946748198</v>
      </c>
      <c r="R5015" s="44">
        <v>7304.7389479089397</v>
      </c>
      <c r="S5015" s="45">
        <v>6873.1405452230902</v>
      </c>
      <c r="T5015" s="140">
        <v>0.97141211550095996</v>
      </c>
      <c r="U5015" s="44">
        <v>7367.5190647754698</v>
      </c>
      <c r="V5015" s="45">
        <v>6843.5862251927801</v>
      </c>
      <c r="W5015" s="99">
        <v>0.96723506945426097</v>
      </c>
      <c r="X5015" s="86">
        <v>7076.04102416564</v>
      </c>
      <c r="Y5015" s="44">
        <v>7305.3887783894697</v>
      </c>
      <c r="Z5015" s="45">
        <v>6874.0885880382002</v>
      </c>
      <c r="AA5015" s="46">
        <v>0.97145968551655604</v>
      </c>
      <c r="AB5015" s="139">
        <v>7368.17448018297</v>
      </c>
      <c r="AC5015" s="45">
        <v>6844.4871525504104</v>
      </c>
      <c r="AD5015" s="99">
        <v>0.96727635257844902</v>
      </c>
      <c r="AE5015" s="142">
        <v>7083.4518623503</v>
      </c>
      <c r="AF5015" s="44">
        <v>7313.0398157319396</v>
      </c>
      <c r="AG5015" s="45">
        <v>6881.5330847352097</v>
      </c>
      <c r="AH5015" s="140">
        <v>0.97149429663123499</v>
      </c>
      <c r="AI5015" s="44">
        <v>7375.8912738819499</v>
      </c>
      <c r="AJ5015" s="45">
        <v>6851.8704386744303</v>
      </c>
      <c r="AK5015" s="46">
        <v>0.967306699025265</v>
      </c>
    </row>
    <row r="5016" spans="1:37" x14ac:dyDescent="0.2">
      <c r="A5016" s="35" t="s">
        <v>2224</v>
      </c>
      <c r="B5016" s="35" t="s">
        <v>8485</v>
      </c>
      <c r="C5016" s="85" t="s">
        <v>1081</v>
      </c>
      <c r="D5016" s="85" t="s">
        <v>1081</v>
      </c>
      <c r="E5016" s="85" t="s">
        <v>12898</v>
      </c>
      <c r="F5016" s="85" t="s">
        <v>211</v>
      </c>
      <c r="G5016" s="85" t="s">
        <v>211</v>
      </c>
      <c r="H5016" s="840">
        <v>1.0324118745836199</v>
      </c>
      <c r="I5016" s="840">
        <v>1.04128487314017</v>
      </c>
      <c r="J5016" s="86">
        <v>2163.0833333333298</v>
      </c>
      <c r="K5016" s="44">
        <v>2233.1929190472601</v>
      </c>
      <c r="L5016" s="45">
        <v>2101.1378715595101</v>
      </c>
      <c r="M5016" s="46">
        <v>0.97136242472990297</v>
      </c>
      <c r="N5016" s="139">
        <v>2252.3859543416202</v>
      </c>
      <c r="O5016" s="45">
        <v>2092.11835438257</v>
      </c>
      <c r="P5016" s="99">
        <v>0.96719267452289803</v>
      </c>
      <c r="Q5016" s="86">
        <v>2165.6763502549002</v>
      </c>
      <c r="R5016" s="44">
        <v>2235.8699805080801</v>
      </c>
      <c r="S5016" s="45">
        <v>2103.7642448915099</v>
      </c>
      <c r="T5016" s="140">
        <v>0.97141211550095996</v>
      </c>
      <c r="U5016" s="44">
        <v>2255.0860236378398</v>
      </c>
      <c r="V5016" s="45">
        <v>2094.7181150542401</v>
      </c>
      <c r="W5016" s="99">
        <v>0.96723506945426097</v>
      </c>
      <c r="X5016" s="86">
        <v>2167.8602235195299</v>
      </c>
      <c r="Y5016" s="44">
        <v>2238.1246371990701</v>
      </c>
      <c r="Z5016" s="45">
        <v>2105.9888109841299</v>
      </c>
      <c r="AA5016" s="46">
        <v>0.97145968551655704</v>
      </c>
      <c r="AB5016" s="139">
        <v>2257.3600578331602</v>
      </c>
      <c r="AC5016" s="45">
        <v>2096.91992990587</v>
      </c>
      <c r="AD5016" s="99">
        <v>0.96727635257844902</v>
      </c>
      <c r="AE5016" s="142">
        <v>2170.5092647267202</v>
      </c>
      <c r="AF5016" s="44">
        <v>2240.8595387976302</v>
      </c>
      <c r="AG5016" s="45">
        <v>2108.63737146726</v>
      </c>
      <c r="AH5016" s="140">
        <v>0.97149429663123499</v>
      </c>
      <c r="AI5016" s="44">
        <v>2260.1184643705301</v>
      </c>
      <c r="AJ5016" s="45">
        <v>2099.5481520665599</v>
      </c>
      <c r="AK5016" s="46">
        <v>0.967306699025265</v>
      </c>
    </row>
    <row r="5017" spans="1:37" x14ac:dyDescent="0.2">
      <c r="A5017" s="35" t="s">
        <v>2223</v>
      </c>
      <c r="B5017" s="35" t="s">
        <v>8484</v>
      </c>
      <c r="C5017" s="85" t="s">
        <v>1081</v>
      </c>
      <c r="D5017" s="85" t="s">
        <v>1081</v>
      </c>
      <c r="E5017" s="85" t="s">
        <v>12898</v>
      </c>
      <c r="F5017" s="85" t="s">
        <v>211</v>
      </c>
      <c r="G5017" s="85" t="s">
        <v>211</v>
      </c>
      <c r="H5017" s="840">
        <v>1.0324118745836199</v>
      </c>
      <c r="I5017" s="840">
        <v>1.04128487314017</v>
      </c>
      <c r="J5017" s="86">
        <v>3427.75</v>
      </c>
      <c r="K5017" s="44">
        <v>3538.8498031040199</v>
      </c>
      <c r="L5017" s="45">
        <v>3329.5875513679198</v>
      </c>
      <c r="M5017" s="46">
        <v>0.97136242472990297</v>
      </c>
      <c r="N5017" s="139">
        <v>3569.2642239062202</v>
      </c>
      <c r="O5017" s="45">
        <v>3315.29469009586</v>
      </c>
      <c r="P5017" s="99">
        <v>0.96719267452289803</v>
      </c>
      <c r="Q5017" s="86">
        <v>3428.3256489702098</v>
      </c>
      <c r="R5017" s="44">
        <v>3539.4441099364499</v>
      </c>
      <c r="S5017" s="45">
        <v>3330.3170712923502</v>
      </c>
      <c r="T5017" s="140">
        <v>0.97141211550095996</v>
      </c>
      <c r="U5017" s="44">
        <v>3569.8636384711399</v>
      </c>
      <c r="V5017" s="45">
        <v>3315.9967971935198</v>
      </c>
      <c r="W5017" s="99">
        <v>0.96723506945426097</v>
      </c>
      <c r="X5017" s="86">
        <v>3428.2230787204799</v>
      </c>
      <c r="Y5017" s="44">
        <v>3539.3382151926598</v>
      </c>
      <c r="Z5017" s="45">
        <v>3330.3805139343999</v>
      </c>
      <c r="AA5017" s="46">
        <v>0.97145968551655604</v>
      </c>
      <c r="AB5017" s="139">
        <v>3569.75683362167</v>
      </c>
      <c r="AC5017" s="45">
        <v>3316.0391154100098</v>
      </c>
      <c r="AD5017" s="99">
        <v>0.96727635257844902</v>
      </c>
      <c r="AE5017" s="142">
        <v>3430.0728863714298</v>
      </c>
      <c r="AF5017" s="44">
        <v>3541.2479785771902</v>
      </c>
      <c r="AG5017" s="45">
        <v>3332.2962461392799</v>
      </c>
      <c r="AH5017" s="140">
        <v>0.97149429663123499</v>
      </c>
      <c r="AI5017" s="44">
        <v>3571.6830103468101</v>
      </c>
      <c r="AJ5017" s="45">
        <v>3317.9324811320098</v>
      </c>
      <c r="AK5017" s="46">
        <v>0.967306699025265</v>
      </c>
    </row>
    <row r="5018" spans="1:37" x14ac:dyDescent="0.2">
      <c r="A5018" s="35" t="s">
        <v>2222</v>
      </c>
      <c r="B5018" s="35" t="s">
        <v>8483</v>
      </c>
      <c r="C5018" s="85" t="s">
        <v>1081</v>
      </c>
      <c r="D5018" s="85" t="s">
        <v>1081</v>
      </c>
      <c r="E5018" s="85" t="s">
        <v>12898</v>
      </c>
      <c r="F5018" s="85" t="s">
        <v>211</v>
      </c>
      <c r="G5018" s="85" t="s">
        <v>211</v>
      </c>
      <c r="H5018" s="840">
        <v>1.0324118745836199</v>
      </c>
      <c r="I5018" s="840">
        <v>1.04128487314017</v>
      </c>
      <c r="J5018" s="86">
        <v>4058.25</v>
      </c>
      <c r="K5018" s="44">
        <v>4189.7854900289904</v>
      </c>
      <c r="L5018" s="45">
        <v>3942.0315601601301</v>
      </c>
      <c r="M5018" s="46">
        <v>0.97136242472990297</v>
      </c>
      <c r="N5018" s="139">
        <v>4225.7943364210996</v>
      </c>
      <c r="O5018" s="45">
        <v>3925.10967138255</v>
      </c>
      <c r="P5018" s="99">
        <v>0.96719267452289803</v>
      </c>
      <c r="Q5018" s="86">
        <v>4062.3089041601502</v>
      </c>
      <c r="R5018" s="44">
        <v>4193.9759508817297</v>
      </c>
      <c r="S5018" s="45">
        <v>3946.1760864086</v>
      </c>
      <c r="T5018" s="140">
        <v>0.97141211550095996</v>
      </c>
      <c r="U5018" s="44">
        <v>4230.0208119245899</v>
      </c>
      <c r="V5018" s="45">
        <v>3929.20763506001</v>
      </c>
      <c r="W5018" s="99">
        <v>0.96723506945426097</v>
      </c>
      <c r="X5018" s="86">
        <v>4064.4781504050702</v>
      </c>
      <c r="Y5018" s="44">
        <v>4196.21550646388</v>
      </c>
      <c r="Z5018" s="45">
        <v>3948.4766657814198</v>
      </c>
      <c r="AA5018" s="46">
        <v>0.97145968551655604</v>
      </c>
      <c r="AB5018" s="139">
        <v>4232.2796152255496</v>
      </c>
      <c r="AC5018" s="45">
        <v>3931.4736004586198</v>
      </c>
      <c r="AD5018" s="99">
        <v>0.96727635257844902</v>
      </c>
      <c r="AE5018" s="142">
        <v>4069.6167617301599</v>
      </c>
      <c r="AF5018" s="44">
        <v>4201.5206698147804</v>
      </c>
      <c r="AG5018" s="45">
        <v>3953.6094734957301</v>
      </c>
      <c r="AH5018" s="140">
        <v>0.97149429663123499</v>
      </c>
      <c r="AI5018" s="44">
        <v>4237.6303734673102</v>
      </c>
      <c r="AJ5018" s="45">
        <v>3936.56755608709</v>
      </c>
      <c r="AK5018" s="46">
        <v>0.967306699025265</v>
      </c>
    </row>
    <row r="5019" spans="1:37" x14ac:dyDescent="0.2">
      <c r="A5019" s="35" t="s">
        <v>2221</v>
      </c>
      <c r="B5019" s="35" t="s">
        <v>8482</v>
      </c>
      <c r="C5019" s="85" t="s">
        <v>1081</v>
      </c>
      <c r="D5019" s="85" t="s">
        <v>1081</v>
      </c>
      <c r="E5019" s="85" t="s">
        <v>12898</v>
      </c>
      <c r="F5019" s="85" t="s">
        <v>211</v>
      </c>
      <c r="G5019" s="85" t="s">
        <v>211</v>
      </c>
      <c r="H5019" s="840">
        <v>1.0324118745836199</v>
      </c>
      <c r="I5019" s="840">
        <v>1.04128487314017</v>
      </c>
      <c r="J5019" s="86">
        <v>5428.4166666666697</v>
      </c>
      <c r="K5019" s="44">
        <v>5604.3618268543196</v>
      </c>
      <c r="L5019" s="45">
        <v>5272.9599757775504</v>
      </c>
      <c r="M5019" s="46">
        <v>0.97136242472990297</v>
      </c>
      <c r="N5019" s="139">
        <v>5652.5281601019997</v>
      </c>
      <c r="O5019" s="45">
        <v>5250.32483425801</v>
      </c>
      <c r="P5019" s="99">
        <v>0.96719267452289803</v>
      </c>
      <c r="Q5019" s="86">
        <v>5430.7373977122097</v>
      </c>
      <c r="R5019" s="44">
        <v>5606.7577771434599</v>
      </c>
      <c r="S5019" s="45">
        <v>5275.4841042418002</v>
      </c>
      <c r="T5019" s="140">
        <v>0.97141211550095996</v>
      </c>
      <c r="U5019" s="44">
        <v>5654.9447022343502</v>
      </c>
      <c r="V5019" s="45">
        <v>5252.7996640640204</v>
      </c>
      <c r="W5019" s="99">
        <v>0.96723506945426097</v>
      </c>
      <c r="X5019" s="86">
        <v>5431.1895371476303</v>
      </c>
      <c r="Y5019" s="44">
        <v>5607.2245712655604</v>
      </c>
      <c r="Z5019" s="45">
        <v>5276.1816797382498</v>
      </c>
      <c r="AA5019" s="46">
        <v>0.97145968551655604</v>
      </c>
      <c r="AB5019" s="139">
        <v>5655.4155081890003</v>
      </c>
      <c r="AC5019" s="45">
        <v>5253.4612056544001</v>
      </c>
      <c r="AD5019" s="99">
        <v>0.96727635257844902</v>
      </c>
      <c r="AE5019" s="142">
        <v>5432.78028945798</v>
      </c>
      <c r="AF5019" s="44">
        <v>5608.8668828402697</v>
      </c>
      <c r="AG5019" s="45">
        <v>5277.9150660590103</v>
      </c>
      <c r="AH5019" s="140">
        <v>0.97149429663123499</v>
      </c>
      <c r="AI5019" s="44">
        <v>5657.07193450668</v>
      </c>
      <c r="AJ5019" s="45">
        <v>5255.1647683251203</v>
      </c>
      <c r="AK5019" s="46">
        <v>0.967306699025265</v>
      </c>
    </row>
    <row r="5020" spans="1:37" x14ac:dyDescent="0.2">
      <c r="A5020" s="35" t="s">
        <v>2220</v>
      </c>
      <c r="B5020" s="35" t="s">
        <v>8481</v>
      </c>
      <c r="C5020" s="85" t="s">
        <v>1081</v>
      </c>
      <c r="D5020" s="85" t="s">
        <v>1081</v>
      </c>
      <c r="E5020" s="85" t="s">
        <v>12898</v>
      </c>
      <c r="F5020" s="85" t="s">
        <v>211</v>
      </c>
      <c r="G5020" s="85" t="s">
        <v>211</v>
      </c>
      <c r="H5020" s="840">
        <v>1.0324118745836199</v>
      </c>
      <c r="I5020" s="840">
        <v>1.04128487314017</v>
      </c>
      <c r="J5020" s="86">
        <v>9335</v>
      </c>
      <c r="K5020" s="44">
        <v>9637.5648492381297</v>
      </c>
      <c r="L5020" s="45">
        <v>9067.6682348536397</v>
      </c>
      <c r="M5020" s="46">
        <v>0.97136242472990297</v>
      </c>
      <c r="N5020" s="139">
        <v>9720.3942907635101</v>
      </c>
      <c r="O5020" s="45">
        <v>9028.7436166712505</v>
      </c>
      <c r="P5020" s="99">
        <v>0.96719267452289803</v>
      </c>
      <c r="Q5020" s="86">
        <v>9344.5662115447794</v>
      </c>
      <c r="R5020" s="44">
        <v>9647.4411196317506</v>
      </c>
      <c r="S5020" s="45">
        <v>9077.4248319955095</v>
      </c>
      <c r="T5020" s="140">
        <v>0.97141211550095996</v>
      </c>
      <c r="U5020" s="44">
        <v>9730.3554421383506</v>
      </c>
      <c r="V5020" s="45">
        <v>9038.3921486434592</v>
      </c>
      <c r="W5020" s="99">
        <v>0.96723506945426097</v>
      </c>
      <c r="X5020" s="86">
        <v>9351.5238888199492</v>
      </c>
      <c r="Y5020" s="44">
        <v>9654.6243082701494</v>
      </c>
      <c r="Z5020" s="45">
        <v>9084.6284561335997</v>
      </c>
      <c r="AA5020" s="46">
        <v>0.97145968551655704</v>
      </c>
      <c r="AB5020" s="139">
        <v>9737.6003662371695</v>
      </c>
      <c r="AC5020" s="45">
        <v>9045.5079182280006</v>
      </c>
      <c r="AD5020" s="99">
        <v>0.96727635257844902</v>
      </c>
      <c r="AE5020" s="142">
        <v>9358.7420904535702</v>
      </c>
      <c r="AF5020" s="44">
        <v>9662.0764653498409</v>
      </c>
      <c r="AG5020" s="45">
        <v>9091.9645645183191</v>
      </c>
      <c r="AH5020" s="140">
        <v>0.97149429663123499</v>
      </c>
      <c r="AI5020" s="44">
        <v>9745.1165704095401</v>
      </c>
      <c r="AJ5020" s="45">
        <v>9052.7739185454502</v>
      </c>
      <c r="AK5020" s="46">
        <v>0.967306699025265</v>
      </c>
    </row>
    <row r="5021" spans="1:37" x14ac:dyDescent="0.2">
      <c r="A5021" s="35" t="s">
        <v>2219</v>
      </c>
      <c r="B5021" s="35" t="s">
        <v>8480</v>
      </c>
      <c r="C5021" s="85" t="s">
        <v>1081</v>
      </c>
      <c r="D5021" s="85" t="s">
        <v>1081</v>
      </c>
      <c r="E5021" s="85" t="s">
        <v>12898</v>
      </c>
      <c r="F5021" s="85" t="s">
        <v>211</v>
      </c>
      <c r="G5021" s="85" t="s">
        <v>211</v>
      </c>
      <c r="H5021" s="840">
        <v>1.0324118745836199</v>
      </c>
      <c r="I5021" s="840">
        <v>1.04128487314017</v>
      </c>
      <c r="J5021" s="86">
        <v>2638.5833333333298</v>
      </c>
      <c r="K5021" s="44">
        <v>2724.1047654117701</v>
      </c>
      <c r="L5021" s="45">
        <v>2563.0207045185798</v>
      </c>
      <c r="M5021" s="46">
        <v>0.97136242472990297</v>
      </c>
      <c r="N5021" s="139">
        <v>2747.51691151977</v>
      </c>
      <c r="O5021" s="45">
        <v>2552.0184711182101</v>
      </c>
      <c r="P5021" s="99">
        <v>0.96719267452289803</v>
      </c>
      <c r="Q5021" s="86">
        <v>2641.1515648347599</v>
      </c>
      <c r="R5021" s="44">
        <v>2726.7562381105299</v>
      </c>
      <c r="S5021" s="45">
        <v>2565.6466289548098</v>
      </c>
      <c r="T5021" s="140">
        <v>0.97141211550095996</v>
      </c>
      <c r="U5021" s="44">
        <v>2750.1911721329302</v>
      </c>
      <c r="V5021" s="45">
        <v>2554.6144172521799</v>
      </c>
      <c r="W5021" s="99">
        <v>0.96723506945426097</v>
      </c>
      <c r="X5021" s="86">
        <v>2643.1884032437301</v>
      </c>
      <c r="Y5021" s="44">
        <v>2728.85909427055</v>
      </c>
      <c r="Z5021" s="45">
        <v>2567.7509749761598</v>
      </c>
      <c r="AA5021" s="46">
        <v>0.97145968551655604</v>
      </c>
      <c r="AB5021" s="139">
        <v>2752.3121011572198</v>
      </c>
      <c r="AC5021" s="45">
        <v>2556.6936378672499</v>
      </c>
      <c r="AD5021" s="99">
        <v>0.96727635257844902</v>
      </c>
      <c r="AE5021" s="142">
        <v>2646.2012780685</v>
      </c>
      <c r="AF5021" s="44">
        <v>2731.96962201628</v>
      </c>
      <c r="AG5021" s="45">
        <v>2570.7694493818299</v>
      </c>
      <c r="AH5021" s="140">
        <v>0.97149429663123499</v>
      </c>
      <c r="AI5021" s="44">
        <v>2755.4493621369202</v>
      </c>
      <c r="AJ5021" s="45">
        <v>2559.6882232448802</v>
      </c>
      <c r="AK5021" s="46">
        <v>0.967306699025265</v>
      </c>
    </row>
    <row r="5022" spans="1:37" x14ac:dyDescent="0.2">
      <c r="A5022" s="35" t="s">
        <v>2218</v>
      </c>
      <c r="B5022" s="35" t="s">
        <v>8479</v>
      </c>
      <c r="C5022" s="85" t="s">
        <v>1081</v>
      </c>
      <c r="D5022" s="85" t="s">
        <v>1081</v>
      </c>
      <c r="E5022" s="85" t="s">
        <v>12898</v>
      </c>
      <c r="F5022" s="85" t="s">
        <v>211</v>
      </c>
      <c r="G5022" s="85" t="s">
        <v>211</v>
      </c>
      <c r="H5022" s="840">
        <v>1.0324118745836199</v>
      </c>
      <c r="I5022" s="840">
        <v>1.04128487314017</v>
      </c>
      <c r="J5022" s="86">
        <v>6024.1666666666697</v>
      </c>
      <c r="K5022" s="44">
        <v>6219.4212011375203</v>
      </c>
      <c r="L5022" s="45">
        <v>5851.6491403103901</v>
      </c>
      <c r="M5022" s="46">
        <v>0.97136242472990297</v>
      </c>
      <c r="N5022" s="139">
        <v>6272.8736232752499</v>
      </c>
      <c r="O5022" s="45">
        <v>5826.5298701050197</v>
      </c>
      <c r="P5022" s="99">
        <v>0.96719267452289803</v>
      </c>
      <c r="Q5022" s="86">
        <v>6023.0751160832697</v>
      </c>
      <c r="R5022" s="44">
        <v>6218.2942713535103</v>
      </c>
      <c r="S5022" s="45">
        <v>5850.8881403356399</v>
      </c>
      <c r="T5022" s="140">
        <v>0.97141211550095996</v>
      </c>
      <c r="U5022" s="44">
        <v>6271.7370081644904</v>
      </c>
      <c r="V5022" s="45">
        <v>5825.72947823303</v>
      </c>
      <c r="W5022" s="99">
        <v>0.96723506945426097</v>
      </c>
      <c r="X5022" s="86">
        <v>6019.4774927382696</v>
      </c>
      <c r="Y5022" s="44">
        <v>6214.5800422918501</v>
      </c>
      <c r="Z5022" s="45">
        <v>5847.6797120695101</v>
      </c>
      <c r="AA5022" s="46">
        <v>0.97145968551655604</v>
      </c>
      <c r="AB5022" s="139">
        <v>6267.9908573960902</v>
      </c>
      <c r="AC5022" s="45">
        <v>5822.4982336039402</v>
      </c>
      <c r="AD5022" s="99">
        <v>0.96727635257844902</v>
      </c>
      <c r="AE5022" s="142">
        <v>6020.1624368470102</v>
      </c>
      <c r="AF5022" s="44">
        <v>6215.2871867231497</v>
      </c>
      <c r="AG5022" s="45">
        <v>5848.5534721904696</v>
      </c>
      <c r="AH5022" s="140">
        <v>0.97149429663123499</v>
      </c>
      <c r="AI5022" s="44">
        <v>6268.7040793354699</v>
      </c>
      <c r="AJ5022" s="45">
        <v>5823.3434543823796</v>
      </c>
      <c r="AK5022" s="46">
        <v>0.967306699025265</v>
      </c>
    </row>
    <row r="5023" spans="1:37" x14ac:dyDescent="0.2">
      <c r="A5023" s="35" t="s">
        <v>2217</v>
      </c>
      <c r="B5023" s="35" t="s">
        <v>8478</v>
      </c>
      <c r="C5023" s="85" t="s">
        <v>956</v>
      </c>
      <c r="D5023" s="85" t="s">
        <v>956</v>
      </c>
      <c r="E5023" s="85" t="s">
        <v>12898</v>
      </c>
      <c r="F5023" s="85" t="s">
        <v>210</v>
      </c>
      <c r="G5023" s="85" t="s">
        <v>210</v>
      </c>
      <c r="H5023" s="840">
        <v>1.0454136494725601</v>
      </c>
      <c r="I5023" s="840">
        <v>1.04487640844215</v>
      </c>
      <c r="J5023" s="86">
        <v>3619.25</v>
      </c>
      <c r="K5023" s="44">
        <v>3783.6133508535499</v>
      </c>
      <c r="L5023" s="45">
        <v>3559.8775345428699</v>
      </c>
      <c r="M5023" s="46">
        <v>0.98359536769851996</v>
      </c>
      <c r="N5023" s="139">
        <v>3781.6689412542601</v>
      </c>
      <c r="O5023" s="45">
        <v>3512.5858367862002</v>
      </c>
      <c r="P5023" s="99">
        <v>0.97052865560163004</v>
      </c>
      <c r="Q5023" s="86">
        <v>3630.0525312810901</v>
      </c>
      <c r="R5023" s="44">
        <v>3794.9064645036601</v>
      </c>
      <c r="S5023" s="45">
        <v>3570.6855060132998</v>
      </c>
      <c r="T5023" s="140">
        <v>0.98364568425492005</v>
      </c>
      <c r="U5023" s="44">
        <v>3792.9562513413298</v>
      </c>
      <c r="V5023" s="45">
        <v>3523.2244295833998</v>
      </c>
      <c r="W5023" s="99">
        <v>0.97057119675896597</v>
      </c>
      <c r="X5023" s="86">
        <v>3639.36799774869</v>
      </c>
      <c r="Y5023" s="44">
        <v>3804.6449803000801</v>
      </c>
      <c r="Z5023" s="45">
        <v>3580.0239294565399</v>
      </c>
      <c r="AA5023" s="46">
        <v>0.98369385334792903</v>
      </c>
      <c r="AB5023" s="139">
        <v>3802.6897624869598</v>
      </c>
      <c r="AC5023" s="45">
        <v>3532.4165157162001</v>
      </c>
      <c r="AD5023" s="99">
        <v>0.97061262227434897</v>
      </c>
      <c r="AE5023" s="142">
        <v>3648.5369301990299</v>
      </c>
      <c r="AF5023" s="44">
        <v>3814.2303074347601</v>
      </c>
      <c r="AG5023" s="45">
        <v>3589.1712221978401</v>
      </c>
      <c r="AH5023" s="140">
        <v>0.983728900340896</v>
      </c>
      <c r="AI5023" s="44">
        <v>3812.27016369492</v>
      </c>
      <c r="AJ5023" s="45">
        <v>3541.42709930621</v>
      </c>
      <c r="AK5023" s="46">
        <v>0.97064307339025002</v>
      </c>
    </row>
    <row r="5024" spans="1:37" x14ac:dyDescent="0.2">
      <c r="A5024" s="35" t="s">
        <v>2216</v>
      </c>
      <c r="B5024" s="35" t="s">
        <v>8477</v>
      </c>
      <c r="C5024" s="85" t="s">
        <v>956</v>
      </c>
      <c r="D5024" s="85" t="s">
        <v>956</v>
      </c>
      <c r="E5024" s="85" t="s">
        <v>12898</v>
      </c>
      <c r="F5024" s="85" t="s">
        <v>210</v>
      </c>
      <c r="G5024" s="85" t="s">
        <v>210</v>
      </c>
      <c r="H5024" s="840">
        <v>1.0454136494725601</v>
      </c>
      <c r="I5024" s="840">
        <v>1.04487640844215</v>
      </c>
      <c r="J5024" s="86">
        <v>6424.75</v>
      </c>
      <c r="K5024" s="44">
        <v>6716.5213444487999</v>
      </c>
      <c r="L5024" s="45">
        <v>6319.3543386210604</v>
      </c>
      <c r="M5024" s="46">
        <v>0.98359536769851996</v>
      </c>
      <c r="N5024" s="139">
        <v>6713.0697051387197</v>
      </c>
      <c r="O5024" s="45">
        <v>6235.4039800765704</v>
      </c>
      <c r="P5024" s="99">
        <v>0.97052865560163004</v>
      </c>
      <c r="Q5024" s="86">
        <v>6445.0854883416696</v>
      </c>
      <c r="R5024" s="44">
        <v>6737.7803415298704</v>
      </c>
      <c r="S5024" s="45">
        <v>6339.6805252613003</v>
      </c>
      <c r="T5024" s="140">
        <v>0.98364568425492005</v>
      </c>
      <c r="U5024" s="44">
        <v>6734.3177771610799</v>
      </c>
      <c r="V5024" s="45">
        <v>6255.4143356336199</v>
      </c>
      <c r="W5024" s="99">
        <v>0.97057119675896597</v>
      </c>
      <c r="X5024" s="86">
        <v>6464.4403179185902</v>
      </c>
      <c r="Y5024" s="44">
        <v>6758.0141445527997</v>
      </c>
      <c r="Z5024" s="45">
        <v>6359.0302060710501</v>
      </c>
      <c r="AA5024" s="46">
        <v>0.98369385334792903</v>
      </c>
      <c r="AB5024" s="139">
        <v>6754.5411819754299</v>
      </c>
      <c r="AC5024" s="45">
        <v>6274.4673685109901</v>
      </c>
      <c r="AD5024" s="99">
        <v>0.97061262227434897</v>
      </c>
      <c r="AE5024" s="142">
        <v>6483.1655843989001</v>
      </c>
      <c r="AF5024" s="44">
        <v>6777.5897937213304</v>
      </c>
      <c r="AG5024" s="45">
        <v>6377.6773510686799</v>
      </c>
      <c r="AH5024" s="140">
        <v>0.983728900340896</v>
      </c>
      <c r="AI5024" s="44">
        <v>6774.1067711624901</v>
      </c>
      <c r="AJ5024" s="45">
        <v>6292.8397681388396</v>
      </c>
      <c r="AK5024" s="46">
        <v>0.97064307339025002</v>
      </c>
    </row>
    <row r="5025" spans="1:37" x14ac:dyDescent="0.2">
      <c r="A5025" s="35" t="s">
        <v>2215</v>
      </c>
      <c r="B5025" s="35" t="s">
        <v>8476</v>
      </c>
      <c r="C5025" s="85" t="s">
        <v>956</v>
      </c>
      <c r="D5025" s="85" t="s">
        <v>956</v>
      </c>
      <c r="E5025" s="85" t="s">
        <v>12898</v>
      </c>
      <c r="F5025" s="85" t="s">
        <v>210</v>
      </c>
      <c r="G5025" s="85" t="s">
        <v>210</v>
      </c>
      <c r="H5025" s="840">
        <v>1.0454136494725601</v>
      </c>
      <c r="I5025" s="840">
        <v>1.04487640844215</v>
      </c>
      <c r="J5025" s="86">
        <v>39520.333333333299</v>
      </c>
      <c r="K5025" s="44">
        <v>41315.095898371903</v>
      </c>
      <c r="L5025" s="45">
        <v>38872.016796568103</v>
      </c>
      <c r="M5025" s="46">
        <v>0.98359536769851996</v>
      </c>
      <c r="N5025" s="139">
        <v>41293.86395377</v>
      </c>
      <c r="O5025" s="45">
        <v>38355.615978928297</v>
      </c>
      <c r="P5025" s="99">
        <v>0.97052865560163004</v>
      </c>
      <c r="Q5025" s="86">
        <v>39660.608215005297</v>
      </c>
      <c r="R5025" s="44">
        <v>41461.741174349903</v>
      </c>
      <c r="S5025" s="45">
        <v>39011.9861056152</v>
      </c>
      <c r="T5025" s="140">
        <v>0.98364568425492005</v>
      </c>
      <c r="U5025" s="44">
        <v>41440.433868326101</v>
      </c>
      <c r="V5025" s="45">
        <v>38493.4439794262</v>
      </c>
      <c r="W5025" s="99">
        <v>0.97057119675896597</v>
      </c>
      <c r="X5025" s="86">
        <v>39791.921648856602</v>
      </c>
      <c r="Y5025" s="44">
        <v>41599.018030457097</v>
      </c>
      <c r="Z5025" s="45">
        <v>39143.068738882597</v>
      </c>
      <c r="AA5025" s="46">
        <v>0.98369385334792903</v>
      </c>
      <c r="AB5025" s="139">
        <v>41577.640177468798</v>
      </c>
      <c r="AC5025" s="45">
        <v>38622.541416932101</v>
      </c>
      <c r="AD5025" s="99">
        <v>0.97061262227434897</v>
      </c>
      <c r="AE5025" s="142">
        <v>39931.608164828402</v>
      </c>
      <c r="AF5025" s="44">
        <v>41745.048220901299</v>
      </c>
      <c r="AG5025" s="45">
        <v>39281.876988830198</v>
      </c>
      <c r="AH5025" s="140">
        <v>0.983728900340896</v>
      </c>
      <c r="AI5025" s="44">
        <v>41723.595322585199</v>
      </c>
      <c r="AJ5025" s="45">
        <v>38759.338874524197</v>
      </c>
      <c r="AK5025" s="46">
        <v>0.97064307339025002</v>
      </c>
    </row>
    <row r="5026" spans="1:37" x14ac:dyDescent="0.2">
      <c r="A5026" s="35" t="s">
        <v>2214</v>
      </c>
      <c r="B5026" s="35" t="s">
        <v>8475</v>
      </c>
      <c r="C5026" s="85" t="s">
        <v>956</v>
      </c>
      <c r="D5026" s="85" t="s">
        <v>956</v>
      </c>
      <c r="E5026" s="85" t="s">
        <v>12898</v>
      </c>
      <c r="F5026" s="85" t="s">
        <v>210</v>
      </c>
      <c r="G5026" s="85" t="s">
        <v>210</v>
      </c>
      <c r="H5026" s="840">
        <v>1.0454136494725601</v>
      </c>
      <c r="I5026" s="840">
        <v>1.04487640844215</v>
      </c>
      <c r="J5026" s="86">
        <v>8573.1666666666697</v>
      </c>
      <c r="K5026" s="44">
        <v>8962.5054525364594</v>
      </c>
      <c r="L5026" s="45">
        <v>8432.5270198406906</v>
      </c>
      <c r="M5026" s="46">
        <v>0.98359536769851996</v>
      </c>
      <c r="N5026" s="139">
        <v>8957.8995956426497</v>
      </c>
      <c r="O5026" s="45">
        <v>8320.5039192487093</v>
      </c>
      <c r="P5026" s="99">
        <v>0.97052865560163004</v>
      </c>
      <c r="Q5026" s="86">
        <v>8599.7024473779202</v>
      </c>
      <c r="R5026" s="44">
        <v>8990.2463198914193</v>
      </c>
      <c r="S5026" s="45">
        <v>8459.0601982397693</v>
      </c>
      <c r="T5026" s="140">
        <v>0.98364568425492005</v>
      </c>
      <c r="U5026" s="44">
        <v>8985.6262068874294</v>
      </c>
      <c r="V5026" s="45">
        <v>8346.6234961226</v>
      </c>
      <c r="W5026" s="99">
        <v>0.97057119675896597</v>
      </c>
      <c r="X5026" s="86">
        <v>8626.1098398241393</v>
      </c>
      <c r="Y5026" s="44">
        <v>9017.8529684016794</v>
      </c>
      <c r="Z5026" s="45">
        <v>8485.4512277391004</v>
      </c>
      <c r="AA5026" s="46">
        <v>0.98369385334792903</v>
      </c>
      <c r="AB5026" s="139">
        <v>9013.2186682629708</v>
      </c>
      <c r="AC5026" s="45">
        <v>8372.6110916582802</v>
      </c>
      <c r="AD5026" s="99">
        <v>0.97061262227434897</v>
      </c>
      <c r="AE5026" s="142">
        <v>8654.7834093761594</v>
      </c>
      <c r="AF5026" s="44">
        <v>9047.8287093904491</v>
      </c>
      <c r="AG5026" s="45">
        <v>8513.9605659942408</v>
      </c>
      <c r="AH5026" s="140">
        <v>0.98372890034089699</v>
      </c>
      <c r="AI5026" s="44">
        <v>9043.1790046336901</v>
      </c>
      <c r="AJ5026" s="45">
        <v>8400.7055680038193</v>
      </c>
      <c r="AK5026" s="46">
        <v>0.97064307339025002</v>
      </c>
    </row>
    <row r="5027" spans="1:37" x14ac:dyDescent="0.2">
      <c r="A5027" s="35" t="s">
        <v>2213</v>
      </c>
      <c r="B5027" s="35" t="s">
        <v>7974</v>
      </c>
      <c r="C5027" s="85" t="s">
        <v>956</v>
      </c>
      <c r="D5027" s="85" t="s">
        <v>956</v>
      </c>
      <c r="E5027" s="85" t="s">
        <v>12898</v>
      </c>
      <c r="F5027" s="85" t="s">
        <v>210</v>
      </c>
      <c r="G5027" s="85" t="s">
        <v>210</v>
      </c>
      <c r="H5027" s="840">
        <v>1.0454136494725601</v>
      </c>
      <c r="I5027" s="840">
        <v>1.04487640844215</v>
      </c>
      <c r="J5027" s="86">
        <v>6711</v>
      </c>
      <c r="K5027" s="44">
        <v>7015.7710016103201</v>
      </c>
      <c r="L5027" s="45">
        <v>6600.9085126247701</v>
      </c>
      <c r="M5027" s="46">
        <v>0.98359536769851996</v>
      </c>
      <c r="N5027" s="139">
        <v>7012.1655770552898</v>
      </c>
      <c r="O5027" s="45">
        <v>6513.2178077425397</v>
      </c>
      <c r="P5027" s="99">
        <v>0.97052865560163004</v>
      </c>
      <c r="Q5027" s="86">
        <v>6731.5370655528204</v>
      </c>
      <c r="R5027" s="44">
        <v>7037.2407302593401</v>
      </c>
      <c r="S5027" s="45">
        <v>6621.44738293306</v>
      </c>
      <c r="T5027" s="140">
        <v>0.98364568425492005</v>
      </c>
      <c r="U5027" s="44">
        <v>7033.62427235005</v>
      </c>
      <c r="V5027" s="45">
        <v>6533.4359857409299</v>
      </c>
      <c r="W5027" s="99">
        <v>0.97057119675896597</v>
      </c>
      <c r="X5027" s="86">
        <v>6752.3431651174096</v>
      </c>
      <c r="Y5027" s="44">
        <v>7058.9917107364599</v>
      </c>
      <c r="Z5027" s="45">
        <v>6642.2384672218996</v>
      </c>
      <c r="AA5027" s="46">
        <v>0.98369385334792903</v>
      </c>
      <c r="AB5027" s="139">
        <v>7055.3640749367996</v>
      </c>
      <c r="AC5027" s="45">
        <v>6553.9095059908896</v>
      </c>
      <c r="AD5027" s="99">
        <v>0.97061262227434897</v>
      </c>
      <c r="AE5027" s="142">
        <v>6773.9731801469097</v>
      </c>
      <c r="AF5027" s="44">
        <v>7081.6040236865902</v>
      </c>
      <c r="AG5027" s="45">
        <v>6663.7531874446404</v>
      </c>
      <c r="AH5027" s="140">
        <v>0.983728900340896</v>
      </c>
      <c r="AI5027" s="44">
        <v>7077.96476735537</v>
      </c>
      <c r="AJ5027" s="45">
        <v>6575.11014664092</v>
      </c>
      <c r="AK5027" s="46">
        <v>0.97064307339025002</v>
      </c>
    </row>
    <row r="5028" spans="1:37" x14ac:dyDescent="0.2">
      <c r="A5028" s="35" t="s">
        <v>2212</v>
      </c>
      <c r="B5028" s="35" t="s">
        <v>8474</v>
      </c>
      <c r="C5028" s="85" t="s">
        <v>956</v>
      </c>
      <c r="D5028" s="85" t="s">
        <v>956</v>
      </c>
      <c r="E5028" s="85" t="s">
        <v>12898</v>
      </c>
      <c r="F5028" s="85" t="s">
        <v>210</v>
      </c>
      <c r="G5028" s="85" t="s">
        <v>210</v>
      </c>
      <c r="H5028" s="840">
        <v>1.0454136494725601</v>
      </c>
      <c r="I5028" s="840">
        <v>1.04487640844215</v>
      </c>
      <c r="J5028" s="86">
        <v>13654.25</v>
      </c>
      <c r="K5028" s="44">
        <v>14274.3393233106</v>
      </c>
      <c r="L5028" s="45">
        <v>13430.2570493975</v>
      </c>
      <c r="M5028" s="46">
        <v>0.98359536769851996</v>
      </c>
      <c r="N5028" s="139">
        <v>14267.003699971299</v>
      </c>
      <c r="O5028" s="45">
        <v>13251.840895748601</v>
      </c>
      <c r="P5028" s="99">
        <v>0.97052865560163004</v>
      </c>
      <c r="Q5028" s="86">
        <v>13692.812871318099</v>
      </c>
      <c r="R5028" s="44">
        <v>14314.6534753494</v>
      </c>
      <c r="S5028" s="45">
        <v>13468.8762861822</v>
      </c>
      <c r="T5028" s="140">
        <v>0.98364568425492005</v>
      </c>
      <c r="U5028" s="44">
        <v>14307.2971344533</v>
      </c>
      <c r="V5028" s="45">
        <v>13289.8497755117</v>
      </c>
      <c r="W5028" s="99">
        <v>0.97057119675896597</v>
      </c>
      <c r="X5028" s="86">
        <v>13724.1470562794</v>
      </c>
      <c r="Y5028" s="44">
        <v>14347.410660003001</v>
      </c>
      <c r="Z5028" s="45">
        <v>13500.3591017051</v>
      </c>
      <c r="AA5028" s="46">
        <v>0.98369385334792903</v>
      </c>
      <c r="AB5028" s="139">
        <v>14340.0374850971</v>
      </c>
      <c r="AC5028" s="45">
        <v>13320.830362774101</v>
      </c>
      <c r="AD5028" s="99">
        <v>0.97061262227434897</v>
      </c>
      <c r="AE5028" s="142">
        <v>13755.125516636301</v>
      </c>
      <c r="AF5028" s="44">
        <v>14379.7959652998</v>
      </c>
      <c r="AG5028" s="45">
        <v>13531.314498531599</v>
      </c>
      <c r="AH5028" s="140">
        <v>0.98372890034089699</v>
      </c>
      <c r="AI5028" s="44">
        <v>14372.406147493901</v>
      </c>
      <c r="AJ5028" s="45">
        <v>13351.317306336499</v>
      </c>
      <c r="AK5028" s="46">
        <v>0.97064307339025002</v>
      </c>
    </row>
    <row r="5029" spans="1:37" x14ac:dyDescent="0.2">
      <c r="A5029" s="35" t="s">
        <v>2211</v>
      </c>
      <c r="B5029" s="35" t="s">
        <v>8473</v>
      </c>
      <c r="C5029" s="85" t="s">
        <v>956</v>
      </c>
      <c r="D5029" s="85" t="s">
        <v>956</v>
      </c>
      <c r="E5029" s="85" t="s">
        <v>12898</v>
      </c>
      <c r="F5029" s="85" t="s">
        <v>214</v>
      </c>
      <c r="G5029" s="85" t="s">
        <v>214</v>
      </c>
      <c r="H5029" s="840">
        <v>1.04255355458909</v>
      </c>
      <c r="I5029" s="840">
        <v>1.04381061611556</v>
      </c>
      <c r="J5029" s="86">
        <v>11129.083333333299</v>
      </c>
      <c r="K5029" s="44">
        <v>11602.6653884848</v>
      </c>
      <c r="L5029" s="45">
        <v>10916.5667913629</v>
      </c>
      <c r="M5029" s="46">
        <v>0.980904398358319</v>
      </c>
      <c r="N5029" s="139">
        <v>11616.6553309681</v>
      </c>
      <c r="O5029" s="45">
        <v>10790.076979306299</v>
      </c>
      <c r="P5029" s="99">
        <v>0.96953869929146597</v>
      </c>
      <c r="Q5029" s="86">
        <v>11125.573402021701</v>
      </c>
      <c r="R5029" s="44">
        <v>11599.0060971195</v>
      </c>
      <c r="S5029" s="45">
        <v>10913.6821533127</v>
      </c>
      <c r="T5029" s="140">
        <v>0.98095457725617197</v>
      </c>
      <c r="U5029" s="44">
        <v>11612.9916274031</v>
      </c>
      <c r="V5029" s="45">
        <v>10787.146777067401</v>
      </c>
      <c r="W5029" s="99">
        <v>0.96958119705607204</v>
      </c>
      <c r="X5029" s="86">
        <v>11125.011933706801</v>
      </c>
      <c r="Y5029" s="44">
        <v>11598.420736332</v>
      </c>
      <c r="Z5029" s="45">
        <v>10913.665794041701</v>
      </c>
      <c r="AA5029" s="46">
        <v>0.98100261456576898</v>
      </c>
      <c r="AB5029" s="139">
        <v>11612.405560815399</v>
      </c>
      <c r="AC5029" s="45">
        <v>10787.0627772149</v>
      </c>
      <c r="AD5029" s="99">
        <v>0.96962258031670101</v>
      </c>
      <c r="AE5029" s="142">
        <v>11128.745916198501</v>
      </c>
      <c r="AF5029" s="44">
        <v>11602.313613051499</v>
      </c>
      <c r="AG5029" s="45">
        <v>10917.717802647599</v>
      </c>
      <c r="AH5029" s="140">
        <v>0.981037565675423</v>
      </c>
      <c r="AI5029" s="44">
        <v>11616.3031313806</v>
      </c>
      <c r="AJ5029" s="45">
        <v>10791.021868018701</v>
      </c>
      <c r="AK5029" s="46">
        <v>0.96965300037192803</v>
      </c>
    </row>
    <row r="5030" spans="1:37" x14ac:dyDescent="0.2">
      <c r="A5030" s="35" t="s">
        <v>2210</v>
      </c>
      <c r="B5030" s="35" t="s">
        <v>8472</v>
      </c>
      <c r="C5030" s="85" t="s">
        <v>956</v>
      </c>
      <c r="D5030" s="85" t="s">
        <v>956</v>
      </c>
      <c r="E5030" s="85" t="s">
        <v>12898</v>
      </c>
      <c r="F5030" s="85" t="s">
        <v>210</v>
      </c>
      <c r="G5030" s="85" t="s">
        <v>210</v>
      </c>
      <c r="H5030" s="840">
        <v>1.0454136494725601</v>
      </c>
      <c r="I5030" s="840">
        <v>1.04487640844215</v>
      </c>
      <c r="J5030" s="86">
        <v>10955.25</v>
      </c>
      <c r="K5030" s="44">
        <v>11452.7678833842</v>
      </c>
      <c r="L5030" s="45">
        <v>10775.5331519792</v>
      </c>
      <c r="M5030" s="46">
        <v>0.98359536769851996</v>
      </c>
      <c r="N5030" s="139">
        <v>11446.882273585899</v>
      </c>
      <c r="O5030" s="45">
        <v>10632.384054279801</v>
      </c>
      <c r="P5030" s="99">
        <v>0.97052865560163004</v>
      </c>
      <c r="Q5030" s="86">
        <v>10997.0255423703</v>
      </c>
      <c r="R5030" s="44">
        <v>11496.440605592201</v>
      </c>
      <c r="S5030" s="45">
        <v>10817.1767143937</v>
      </c>
      <c r="T5030" s="140">
        <v>0.98364568425492005</v>
      </c>
      <c r="U5030" s="44">
        <v>11490.532552258501</v>
      </c>
      <c r="V5030" s="45">
        <v>10673.396241447201</v>
      </c>
      <c r="W5030" s="99">
        <v>0.97057119675896597</v>
      </c>
      <c r="X5030" s="86">
        <v>11032.429931020401</v>
      </c>
      <c r="Y5030" s="44">
        <v>11533.452836738301</v>
      </c>
      <c r="Z5030" s="45">
        <v>10852.5335106365</v>
      </c>
      <c r="AA5030" s="46">
        <v>0.98369385334792903</v>
      </c>
      <c r="AB5030" s="139">
        <v>11527.5257627143</v>
      </c>
      <c r="AC5030" s="45">
        <v>10708.2157454057</v>
      </c>
      <c r="AD5030" s="99">
        <v>0.97061262227434897</v>
      </c>
      <c r="AE5030" s="142">
        <v>11071.93407514</v>
      </c>
      <c r="AF5030" s="44">
        <v>11574.7510082116</v>
      </c>
      <c r="AG5030" s="45">
        <v>10891.781532384301</v>
      </c>
      <c r="AH5030" s="140">
        <v>0.983728900340896</v>
      </c>
      <c r="AI5030" s="44">
        <v>11568.802710940499</v>
      </c>
      <c r="AJ5030" s="45">
        <v>10746.8961190681</v>
      </c>
      <c r="AK5030" s="46">
        <v>0.97064307339025002</v>
      </c>
    </row>
    <row r="5031" spans="1:37" x14ac:dyDescent="0.2">
      <c r="A5031" s="35" t="s">
        <v>2209</v>
      </c>
      <c r="B5031" s="35" t="s">
        <v>8471</v>
      </c>
      <c r="C5031" s="85" t="s">
        <v>956</v>
      </c>
      <c r="D5031" s="85" t="s">
        <v>956</v>
      </c>
      <c r="E5031" s="85" t="s">
        <v>12898</v>
      </c>
      <c r="F5031" s="85" t="s">
        <v>210</v>
      </c>
      <c r="G5031" s="85" t="s">
        <v>210</v>
      </c>
      <c r="H5031" s="840">
        <v>1.0454136494725601</v>
      </c>
      <c r="I5031" s="840">
        <v>1.04487640844215</v>
      </c>
      <c r="J5031" s="86">
        <v>11169.416666666701</v>
      </c>
      <c r="K5031" s="44">
        <v>11676.6606399796</v>
      </c>
      <c r="L5031" s="45">
        <v>10986.186493228</v>
      </c>
      <c r="M5031" s="46">
        <v>0.98359536769851996</v>
      </c>
      <c r="N5031" s="139">
        <v>11670.659971060601</v>
      </c>
      <c r="O5031" s="45">
        <v>10840.238941354401</v>
      </c>
      <c r="P5031" s="99">
        <v>0.97052865560163004</v>
      </c>
      <c r="Q5031" s="86">
        <v>11196.219066374601</v>
      </c>
      <c r="R5031" s="44">
        <v>11704.6802344729</v>
      </c>
      <c r="S5031" s="45">
        <v>11013.1125646121</v>
      </c>
      <c r="T5031" s="140">
        <v>0.98364568425492005</v>
      </c>
      <c r="U5031" s="44">
        <v>11698.665166205101</v>
      </c>
      <c r="V5031" s="45">
        <v>10866.7277384268</v>
      </c>
      <c r="W5031" s="99">
        <v>0.97057119675896597</v>
      </c>
      <c r="X5031" s="86">
        <v>11219.027798700299</v>
      </c>
      <c r="Y5031" s="44">
        <v>11728.524794573301</v>
      </c>
      <c r="Z5031" s="45">
        <v>11036.088686121</v>
      </c>
      <c r="AA5031" s="46">
        <v>0.98369385334792903</v>
      </c>
      <c r="AB5031" s="139">
        <v>11722.4974725186</v>
      </c>
      <c r="AC5031" s="45">
        <v>10889.3299910653</v>
      </c>
      <c r="AD5031" s="99">
        <v>0.97061262227434897</v>
      </c>
      <c r="AE5031" s="142">
        <v>11241.066546584099</v>
      </c>
      <c r="AF5031" s="44">
        <v>11751.564402428399</v>
      </c>
      <c r="AG5031" s="45">
        <v>11058.162032529999</v>
      </c>
      <c r="AH5031" s="140">
        <v>0.983728900340896</v>
      </c>
      <c r="AI5031" s="44">
        <v>11745.525240254099</v>
      </c>
      <c r="AJ5031" s="45">
        <v>10911.063380960701</v>
      </c>
      <c r="AK5031" s="46">
        <v>0.97064307339025002</v>
      </c>
    </row>
    <row r="5032" spans="1:37" x14ac:dyDescent="0.2">
      <c r="A5032" s="35" t="s">
        <v>2208</v>
      </c>
      <c r="B5032" s="35" t="s">
        <v>8470</v>
      </c>
      <c r="C5032" s="85" t="s">
        <v>956</v>
      </c>
      <c r="D5032" s="85" t="s">
        <v>956</v>
      </c>
      <c r="E5032" s="85" t="s">
        <v>12898</v>
      </c>
      <c r="F5032" s="85" t="s">
        <v>210</v>
      </c>
      <c r="G5032" s="85" t="s">
        <v>210</v>
      </c>
      <c r="H5032" s="840">
        <v>1.0454136494725601</v>
      </c>
      <c r="I5032" s="840">
        <v>1.04487640844215</v>
      </c>
      <c r="J5032" s="86">
        <v>6202</v>
      </c>
      <c r="K5032" s="44">
        <v>6483.6554540287898</v>
      </c>
      <c r="L5032" s="45">
        <v>6100.2584704662204</v>
      </c>
      <c r="M5032" s="46">
        <v>0.98359536769851996</v>
      </c>
      <c r="N5032" s="139">
        <v>6480.3234851582301</v>
      </c>
      <c r="O5032" s="45">
        <v>6019.2187220413098</v>
      </c>
      <c r="P5032" s="99">
        <v>0.97052865560163004</v>
      </c>
      <c r="Q5032" s="86">
        <v>6218.84329294294</v>
      </c>
      <c r="R5032" s="44">
        <v>6501.2636623733997</v>
      </c>
      <c r="S5032" s="45">
        <v>6117.1383661609798</v>
      </c>
      <c r="T5032" s="140">
        <v>0.98364568425492005</v>
      </c>
      <c r="U5032" s="44">
        <v>6497.9226445947897</v>
      </c>
      <c r="V5032" s="45">
        <v>6035.8301772880905</v>
      </c>
      <c r="W5032" s="99">
        <v>0.97057119675896597</v>
      </c>
      <c r="X5032" s="86">
        <v>6232.67687692034</v>
      </c>
      <c r="Y5032" s="44">
        <v>6515.7254798844997</v>
      </c>
      <c r="Z5032" s="45">
        <v>6131.04593373031</v>
      </c>
      <c r="AA5032" s="46">
        <v>0.98369385334792903</v>
      </c>
      <c r="AB5032" s="139">
        <v>6512.3770301369796</v>
      </c>
      <c r="AC5032" s="45">
        <v>6049.5148472963501</v>
      </c>
      <c r="AD5032" s="99">
        <v>0.97061262227434897</v>
      </c>
      <c r="AE5032" s="142">
        <v>6246.7844584516397</v>
      </c>
      <c r="AF5032" s="44">
        <v>6530.4737381783698</v>
      </c>
      <c r="AG5032" s="45">
        <v>6145.1424059792398</v>
      </c>
      <c r="AH5032" s="140">
        <v>0.983728900340896</v>
      </c>
      <c r="AI5032" s="44">
        <v>6527.1177092592097</v>
      </c>
      <c r="AJ5032" s="45">
        <v>6063.3980655579498</v>
      </c>
      <c r="AK5032" s="46">
        <v>0.97064307339025002</v>
      </c>
    </row>
    <row r="5033" spans="1:37" x14ac:dyDescent="0.2">
      <c r="A5033" s="35" t="s">
        <v>2207</v>
      </c>
      <c r="B5033" s="35" t="s">
        <v>8469</v>
      </c>
      <c r="C5033" s="85" t="s">
        <v>956</v>
      </c>
      <c r="D5033" s="85" t="s">
        <v>956</v>
      </c>
      <c r="E5033" s="85" t="s">
        <v>12898</v>
      </c>
      <c r="F5033" s="85" t="s">
        <v>210</v>
      </c>
      <c r="G5033" s="85" t="s">
        <v>210</v>
      </c>
      <c r="H5033" s="840">
        <v>1.0454136494725601</v>
      </c>
      <c r="I5033" s="840">
        <v>1.04487640844215</v>
      </c>
      <c r="J5033" s="86">
        <v>12292.75</v>
      </c>
      <c r="K5033" s="44">
        <v>12851.0086395538</v>
      </c>
      <c r="L5033" s="45">
        <v>12091.091956275999</v>
      </c>
      <c r="M5033" s="46">
        <v>0.98359536769851996</v>
      </c>
      <c r="N5033" s="139">
        <v>12844.4044698773</v>
      </c>
      <c r="O5033" s="45">
        <v>11930.466131146901</v>
      </c>
      <c r="P5033" s="99">
        <v>0.97052865560163004</v>
      </c>
      <c r="Q5033" s="86">
        <v>12333.299927259401</v>
      </c>
      <c r="R5033" s="44">
        <v>12893.4000869959</v>
      </c>
      <c r="S5033" s="45">
        <v>12131.5972460702</v>
      </c>
      <c r="T5033" s="140">
        <v>0.98364568425492005</v>
      </c>
      <c r="U5033" s="44">
        <v>12886.774132234699</v>
      </c>
      <c r="V5033" s="45">
        <v>11970.3456703874</v>
      </c>
      <c r="W5033" s="99">
        <v>0.97057119675896597</v>
      </c>
      <c r="X5033" s="86">
        <v>12373.225746641099</v>
      </c>
      <c r="Y5033" s="44">
        <v>12935.1390835438</v>
      </c>
      <c r="Z5033" s="45">
        <v>12171.4661130571</v>
      </c>
      <c r="AA5033" s="46">
        <v>0.98369385334792903</v>
      </c>
      <c r="AB5033" s="139">
        <v>12928.4916789943</v>
      </c>
      <c r="AC5033" s="45">
        <v>12009.6090879398</v>
      </c>
      <c r="AD5033" s="99">
        <v>0.97061262227434897</v>
      </c>
      <c r="AE5033" s="142">
        <v>12412.0915763308</v>
      </c>
      <c r="AF5033" s="44">
        <v>12975.7699523995</v>
      </c>
      <c r="AG5033" s="45">
        <v>12210.133197314401</v>
      </c>
      <c r="AH5033" s="140">
        <v>0.983728900340896</v>
      </c>
      <c r="AI5033" s="44">
        <v>12969.1016675316</v>
      </c>
      <c r="AJ5033" s="45">
        <v>12047.710714851</v>
      </c>
      <c r="AK5033" s="46">
        <v>0.97064307339025002</v>
      </c>
    </row>
    <row r="5034" spans="1:37" x14ac:dyDescent="0.2">
      <c r="A5034" s="35" t="s">
        <v>2206</v>
      </c>
      <c r="B5034" s="35" t="s">
        <v>8468</v>
      </c>
      <c r="C5034" s="85" t="s">
        <v>956</v>
      </c>
      <c r="D5034" s="85" t="s">
        <v>956</v>
      </c>
      <c r="E5034" s="85" t="s">
        <v>12898</v>
      </c>
      <c r="F5034" s="85" t="s">
        <v>210</v>
      </c>
      <c r="G5034" s="85" t="s">
        <v>210</v>
      </c>
      <c r="H5034" s="840">
        <v>1.0454136494725601</v>
      </c>
      <c r="I5034" s="840">
        <v>1.04487640844215</v>
      </c>
      <c r="J5034" s="86">
        <v>12714.666666666701</v>
      </c>
      <c r="K5034" s="44">
        <v>13292.086081826999</v>
      </c>
      <c r="L5034" s="45">
        <v>12506.087235164099</v>
      </c>
      <c r="M5034" s="46">
        <v>0.98359536769851996</v>
      </c>
      <c r="N5034" s="139">
        <v>13285.255241205799</v>
      </c>
      <c r="O5034" s="45">
        <v>12339.9483464229</v>
      </c>
      <c r="P5034" s="99">
        <v>0.97052865560163004</v>
      </c>
      <c r="Q5034" s="86">
        <v>12757.953653327</v>
      </c>
      <c r="R5034" s="44">
        <v>13337.338888526299</v>
      </c>
      <c r="S5034" s="45">
        <v>12549.306051019399</v>
      </c>
      <c r="T5034" s="140">
        <v>0.98364568425492005</v>
      </c>
      <c r="U5034" s="44">
        <v>13330.484792359801</v>
      </c>
      <c r="V5034" s="45">
        <v>12382.502345505</v>
      </c>
      <c r="W5034" s="99">
        <v>0.97057119675896597</v>
      </c>
      <c r="X5034" s="86">
        <v>12795.2018921092</v>
      </c>
      <c r="Y5034" s="44">
        <v>13376.278705768</v>
      </c>
      <c r="Z5034" s="45">
        <v>12586.5614536136</v>
      </c>
      <c r="AA5034" s="46">
        <v>0.98369385334792903</v>
      </c>
      <c r="AB5034" s="139">
        <v>13369.404598319299</v>
      </c>
      <c r="AC5034" s="45">
        <v>12419.184461029799</v>
      </c>
      <c r="AD5034" s="99">
        <v>0.97061262227434897</v>
      </c>
      <c r="AE5034" s="142">
        <v>12836.956452525001</v>
      </c>
      <c r="AF5034" s="44">
        <v>13419.929493154499</v>
      </c>
      <c r="AG5034" s="45">
        <v>12628.085054766399</v>
      </c>
      <c r="AH5034" s="140">
        <v>0.983728900340896</v>
      </c>
      <c r="AI5034" s="44">
        <v>13413.0329534427</v>
      </c>
      <c r="AJ5034" s="45">
        <v>12460.1028640557</v>
      </c>
      <c r="AK5034" s="46">
        <v>0.97064307339025002</v>
      </c>
    </row>
    <row r="5035" spans="1:37" x14ac:dyDescent="0.2">
      <c r="A5035" s="35" t="s">
        <v>2205</v>
      </c>
      <c r="B5035" s="35" t="s">
        <v>8467</v>
      </c>
      <c r="C5035" s="85" t="s">
        <v>956</v>
      </c>
      <c r="D5035" s="85" t="s">
        <v>956</v>
      </c>
      <c r="E5035" s="85" t="s">
        <v>12898</v>
      </c>
      <c r="F5035" s="85" t="s">
        <v>210</v>
      </c>
      <c r="G5035" s="85" t="s">
        <v>210</v>
      </c>
      <c r="H5035" s="840">
        <v>1.0454136494725601</v>
      </c>
      <c r="I5035" s="840">
        <v>1.04487640844215</v>
      </c>
      <c r="J5035" s="86">
        <v>56815.75</v>
      </c>
      <c r="K5035" s="44">
        <v>59395.960555020298</v>
      </c>
      <c r="L5035" s="45">
        <v>55883.7085123172</v>
      </c>
      <c r="M5035" s="46">
        <v>0.98359536769851996</v>
      </c>
      <c r="N5035" s="139">
        <v>59365.436802947203</v>
      </c>
      <c r="O5035" s="45">
        <v>55141.3134644983</v>
      </c>
      <c r="P5035" s="99">
        <v>0.97052865560163004</v>
      </c>
      <c r="Q5035" s="86">
        <v>57014.407319486498</v>
      </c>
      <c r="R5035" s="44">
        <v>59603.639628379096</v>
      </c>
      <c r="S5035" s="45">
        <v>56081.975700165</v>
      </c>
      <c r="T5035" s="140">
        <v>0.98364568425492005</v>
      </c>
      <c r="U5035" s="44">
        <v>59573.009149443002</v>
      </c>
      <c r="V5035" s="45">
        <v>55336.5415445771</v>
      </c>
      <c r="W5035" s="99">
        <v>0.97057119675896597</v>
      </c>
      <c r="X5035" s="86">
        <v>57221.874633385502</v>
      </c>
      <c r="Y5035" s="44">
        <v>59820.528790148601</v>
      </c>
      <c r="Z5035" s="45">
        <v>56288.806353907101</v>
      </c>
      <c r="AA5035" s="46">
        <v>0.98369385334792903</v>
      </c>
      <c r="AB5035" s="139">
        <v>59789.786851258999</v>
      </c>
      <c r="AC5035" s="45">
        <v>55540.273789364401</v>
      </c>
      <c r="AD5035" s="99">
        <v>0.97061262227434897</v>
      </c>
      <c r="AE5035" s="142">
        <v>57440.007053547401</v>
      </c>
      <c r="AF5035" s="44">
        <v>60048.5673995783</v>
      </c>
      <c r="AG5035" s="45">
        <v>56505.3949743595</v>
      </c>
      <c r="AH5035" s="140">
        <v>0.983728900340896</v>
      </c>
      <c r="AI5035" s="44">
        <v>60017.708271002499</v>
      </c>
      <c r="AJ5035" s="45">
        <v>55753.744982012897</v>
      </c>
      <c r="AK5035" s="46">
        <v>0.97064307339025002</v>
      </c>
    </row>
    <row r="5036" spans="1:37" x14ac:dyDescent="0.2">
      <c r="A5036" s="35" t="s">
        <v>2204</v>
      </c>
      <c r="B5036" s="35" t="s">
        <v>8466</v>
      </c>
      <c r="C5036" s="85" t="s">
        <v>956</v>
      </c>
      <c r="D5036" s="85" t="s">
        <v>956</v>
      </c>
      <c r="E5036" s="85" t="s">
        <v>12898</v>
      </c>
      <c r="F5036" s="85" t="s">
        <v>210</v>
      </c>
      <c r="G5036" s="85" t="s">
        <v>210</v>
      </c>
      <c r="H5036" s="840">
        <v>1.0454136494725601</v>
      </c>
      <c r="I5036" s="840">
        <v>1.04487640844215</v>
      </c>
      <c r="J5036" s="86">
        <v>11292.5</v>
      </c>
      <c r="K5036" s="44">
        <v>11805.3336366688</v>
      </c>
      <c r="L5036" s="45">
        <v>11107.2506897355</v>
      </c>
      <c r="M5036" s="46">
        <v>0.98359536769851996</v>
      </c>
      <c r="N5036" s="139">
        <v>11799.266842333</v>
      </c>
      <c r="O5036" s="45">
        <v>10959.6948433814</v>
      </c>
      <c r="P5036" s="99">
        <v>0.97052865560163004</v>
      </c>
      <c r="Q5036" s="86">
        <v>11329.379928136899</v>
      </c>
      <c r="R5036" s="44">
        <v>11843.8884169347</v>
      </c>
      <c r="S5036" s="45">
        <v>11144.0956715961</v>
      </c>
      <c r="T5036" s="140">
        <v>0.98364568425492005</v>
      </c>
      <c r="U5036" s="44">
        <v>11837.8018091882</v>
      </c>
      <c r="V5036" s="45">
        <v>10995.9698353888</v>
      </c>
      <c r="W5036" s="99">
        <v>0.97057119675896597</v>
      </c>
      <c r="X5036" s="86">
        <v>11363.759412039801</v>
      </c>
      <c r="Y5036" s="44">
        <v>11879.8291986686</v>
      </c>
      <c r="Z5036" s="45">
        <v>11178.4602845482</v>
      </c>
      <c r="AA5036" s="46">
        <v>0.98369385334792903</v>
      </c>
      <c r="AB5036" s="139">
        <v>11873.724120852799</v>
      </c>
      <c r="AC5036" s="45">
        <v>11029.8083218147</v>
      </c>
      <c r="AD5036" s="99">
        <v>0.97061262227434897</v>
      </c>
      <c r="AE5036" s="142">
        <v>11396.919662541701</v>
      </c>
      <c r="AF5036" s="44">
        <v>11914.495377163201</v>
      </c>
      <c r="AG5036" s="45">
        <v>11211.479246905699</v>
      </c>
      <c r="AH5036" s="140">
        <v>0.98372890034089699</v>
      </c>
      <c r="AI5036" s="44">
        <v>11908.3724843003</v>
      </c>
      <c r="AJ5036" s="45">
        <v>11062.341128431201</v>
      </c>
      <c r="AK5036" s="46">
        <v>0.97064307339025002</v>
      </c>
    </row>
    <row r="5037" spans="1:37" x14ac:dyDescent="0.2">
      <c r="A5037" s="35" t="s">
        <v>2203</v>
      </c>
      <c r="B5037" s="35" t="s">
        <v>8465</v>
      </c>
      <c r="C5037" s="85" t="s">
        <v>956</v>
      </c>
      <c r="D5037" s="85" t="s">
        <v>956</v>
      </c>
      <c r="E5037" s="85" t="s">
        <v>12898</v>
      </c>
      <c r="F5037" s="85" t="s">
        <v>214</v>
      </c>
      <c r="G5037" s="85" t="s">
        <v>214</v>
      </c>
      <c r="H5037" s="840">
        <v>1.04255355458909</v>
      </c>
      <c r="I5037" s="840">
        <v>1.04381061611556</v>
      </c>
      <c r="J5037" s="86">
        <v>4808.8333333333303</v>
      </c>
      <c r="K5037" s="44">
        <v>5013.46628509315</v>
      </c>
      <c r="L5037" s="45">
        <v>4717.0057676387596</v>
      </c>
      <c r="M5037" s="46">
        <v>0.980904398358319</v>
      </c>
      <c r="N5037" s="139">
        <v>5019.5112844637097</v>
      </c>
      <c r="O5037" s="45">
        <v>4662.3500151094504</v>
      </c>
      <c r="P5037" s="99">
        <v>0.96953869929146697</v>
      </c>
      <c r="Q5037" s="86">
        <v>4809.9743286417397</v>
      </c>
      <c r="R5037" s="44">
        <v>5014.6558338077002</v>
      </c>
      <c r="S5037" s="45">
        <v>4718.3663341657902</v>
      </c>
      <c r="T5037" s="140">
        <v>0.98095457725617197</v>
      </c>
      <c r="U5037" s="44">
        <v>5020.7022674795599</v>
      </c>
      <c r="V5037" s="45">
        <v>4663.6606673734304</v>
      </c>
      <c r="W5037" s="99">
        <v>0.96958119705607204</v>
      </c>
      <c r="X5037" s="86">
        <v>4813.4028701569996</v>
      </c>
      <c r="Y5037" s="44">
        <v>5018.2302719515001</v>
      </c>
      <c r="Z5037" s="45">
        <v>4721.9608005824002</v>
      </c>
      <c r="AA5037" s="46">
        <v>0.98100261456576998</v>
      </c>
      <c r="AB5037" s="139">
        <v>5024.2810155109801</v>
      </c>
      <c r="AC5037" s="45">
        <v>4667.1841110654505</v>
      </c>
      <c r="AD5037" s="99">
        <v>0.96962258031670101</v>
      </c>
      <c r="AE5037" s="142">
        <v>4819.5776875317397</v>
      </c>
      <c r="AF5037" s="44">
        <v>5024.6678497544699</v>
      </c>
      <c r="AG5037" s="45">
        <v>4728.1867621597303</v>
      </c>
      <c r="AH5037" s="140">
        <v>0.981037565675423</v>
      </c>
      <c r="AI5037" s="44">
        <v>5030.7263554393103</v>
      </c>
      <c r="AJ5037" s="45">
        <v>4673.3179652407498</v>
      </c>
      <c r="AK5037" s="46">
        <v>0.96965300037192803</v>
      </c>
    </row>
    <row r="5038" spans="1:37" x14ac:dyDescent="0.2">
      <c r="A5038" s="35" t="s">
        <v>2202</v>
      </c>
      <c r="B5038" s="35" t="s">
        <v>8464</v>
      </c>
      <c r="C5038" s="85" t="s">
        <v>956</v>
      </c>
      <c r="D5038" s="85" t="s">
        <v>956</v>
      </c>
      <c r="E5038" s="85" t="s">
        <v>12898</v>
      </c>
      <c r="F5038" s="85" t="s">
        <v>210</v>
      </c>
      <c r="G5038" s="85" t="s">
        <v>210</v>
      </c>
      <c r="H5038" s="840">
        <v>1.0454136494725601</v>
      </c>
      <c r="I5038" s="840">
        <v>1.04487640844215</v>
      </c>
      <c r="J5038" s="86">
        <v>4046.25</v>
      </c>
      <c r="K5038" s="44">
        <v>4230.0049791783304</v>
      </c>
      <c r="L5038" s="45">
        <v>3979.8727565501299</v>
      </c>
      <c r="M5038" s="46">
        <v>0.98359536769851996</v>
      </c>
      <c r="N5038" s="139">
        <v>4227.8311676590602</v>
      </c>
      <c r="O5038" s="45">
        <v>3927.0015727281002</v>
      </c>
      <c r="P5038" s="99">
        <v>0.97052865560163004</v>
      </c>
      <c r="Q5038" s="86">
        <v>4060.9156725037101</v>
      </c>
      <c r="R5038" s="44">
        <v>4245.3366733924004</v>
      </c>
      <c r="S5038" s="45">
        <v>3994.5021753814399</v>
      </c>
      <c r="T5038" s="140">
        <v>0.98364568425492005</v>
      </c>
      <c r="U5038" s="44">
        <v>4243.1549828721299</v>
      </c>
      <c r="V5038" s="45">
        <v>3941.4077841991698</v>
      </c>
      <c r="W5038" s="99">
        <v>0.97057119675896597</v>
      </c>
      <c r="X5038" s="86">
        <v>4073.9275800383398</v>
      </c>
      <c r="Y5038" s="44">
        <v>4258.9394991347699</v>
      </c>
      <c r="Z5038" s="45">
        <v>4007.4975194683102</v>
      </c>
      <c r="AA5038" s="46">
        <v>0.98369385334792903</v>
      </c>
      <c r="AB5038" s="139">
        <v>4256.7508180838904</v>
      </c>
      <c r="AC5038" s="45">
        <v>3954.2055314168001</v>
      </c>
      <c r="AD5038" s="99">
        <v>0.97061262227434897</v>
      </c>
      <c r="AE5038" s="142">
        <v>4087.1340785656698</v>
      </c>
      <c r="AF5038" s="44">
        <v>4272.7457529569901</v>
      </c>
      <c r="AG5038" s="45">
        <v>4020.6319126532098</v>
      </c>
      <c r="AH5038" s="140">
        <v>0.983728900340896</v>
      </c>
      <c r="AI5038" s="44">
        <v>4270.5499768332302</v>
      </c>
      <c r="AJ5038" s="45">
        <v>3967.1483833770098</v>
      </c>
      <c r="AK5038" s="46">
        <v>0.97064307339025002</v>
      </c>
    </row>
    <row r="5039" spans="1:37" x14ac:dyDescent="0.2">
      <c r="A5039" s="35" t="s">
        <v>2201</v>
      </c>
      <c r="B5039" s="35" t="s">
        <v>8463</v>
      </c>
      <c r="C5039" s="85" t="s">
        <v>956</v>
      </c>
      <c r="D5039" s="85" t="s">
        <v>956</v>
      </c>
      <c r="E5039" s="85" t="s">
        <v>12898</v>
      </c>
      <c r="F5039" s="85" t="s">
        <v>210</v>
      </c>
      <c r="G5039" s="85" t="s">
        <v>210</v>
      </c>
      <c r="H5039" s="840">
        <v>1.0454136494725601</v>
      </c>
      <c r="I5039" s="840">
        <v>1.04487640844215</v>
      </c>
      <c r="J5039" s="86">
        <v>10731.333333333299</v>
      </c>
      <c r="K5039" s="44">
        <v>11218.6823437065</v>
      </c>
      <c r="L5039" s="45">
        <v>10555.289755895399</v>
      </c>
      <c r="M5039" s="46">
        <v>0.98359536769851996</v>
      </c>
      <c r="N5039" s="139">
        <v>11212.9170311289</v>
      </c>
      <c r="O5039" s="45">
        <v>10415.066512813</v>
      </c>
      <c r="P5039" s="99">
        <v>0.97052865560163004</v>
      </c>
      <c r="Q5039" s="86">
        <v>10764.7302743521</v>
      </c>
      <c r="R5039" s="44">
        <v>11253.5959616981</v>
      </c>
      <c r="S5039" s="45">
        <v>10588.680476534701</v>
      </c>
      <c r="T5039" s="140">
        <v>0.98364568425492005</v>
      </c>
      <c r="U5039" s="44">
        <v>11247.812706913501</v>
      </c>
      <c r="V5039" s="45">
        <v>10447.937145165301</v>
      </c>
      <c r="W5039" s="99">
        <v>0.97057119675896597</v>
      </c>
      <c r="X5039" s="86">
        <v>10792.7418348667</v>
      </c>
      <c r="Y5039" s="44">
        <v>11282.8796294031</v>
      </c>
      <c r="Z5039" s="45">
        <v>10616.7538037294</v>
      </c>
      <c r="AA5039" s="46">
        <v>0.98369385334792903</v>
      </c>
      <c r="AB5039" s="139">
        <v>11277.081325658901</v>
      </c>
      <c r="AC5039" s="45">
        <v>10475.571453869999</v>
      </c>
      <c r="AD5039" s="99">
        <v>0.97061262227434897</v>
      </c>
      <c r="AE5039" s="142">
        <v>10819.255398495899</v>
      </c>
      <c r="AF5039" s="44">
        <v>11310.5972707172</v>
      </c>
      <c r="AG5039" s="45">
        <v>10643.214215669601</v>
      </c>
      <c r="AH5039" s="140">
        <v>0.983728900340896</v>
      </c>
      <c r="AI5039" s="44">
        <v>11304.7847227987</v>
      </c>
      <c r="AJ5039" s="45">
        <v>10501.6353117901</v>
      </c>
      <c r="AK5039" s="46">
        <v>0.97064307339025002</v>
      </c>
    </row>
    <row r="5040" spans="1:37" x14ac:dyDescent="0.2">
      <c r="A5040" s="35" t="s">
        <v>2200</v>
      </c>
      <c r="B5040" s="35" t="s">
        <v>8462</v>
      </c>
      <c r="C5040" s="85" t="s">
        <v>956</v>
      </c>
      <c r="D5040" s="85" t="s">
        <v>956</v>
      </c>
      <c r="E5040" s="85" t="s">
        <v>12898</v>
      </c>
      <c r="F5040" s="85" t="s">
        <v>210</v>
      </c>
      <c r="G5040" s="85" t="s">
        <v>210</v>
      </c>
      <c r="H5040" s="840">
        <v>1.0454136494725601</v>
      </c>
      <c r="I5040" s="840">
        <v>1.04487640844215</v>
      </c>
      <c r="J5040" s="86">
        <v>8278.8333333333303</v>
      </c>
      <c r="K5040" s="44">
        <v>8654.8053683750404</v>
      </c>
      <c r="L5040" s="45">
        <v>8143.0221166147603</v>
      </c>
      <c r="M5040" s="46">
        <v>0.98359536769851996</v>
      </c>
      <c r="N5040" s="139">
        <v>8650.3576394245101</v>
      </c>
      <c r="O5040" s="45">
        <v>8034.8449849499602</v>
      </c>
      <c r="P5040" s="99">
        <v>0.97052865560163004</v>
      </c>
      <c r="Q5040" s="86">
        <v>8299.3958822844706</v>
      </c>
      <c r="R5040" s="44">
        <v>8676.3017377165106</v>
      </c>
      <c r="S5040" s="45">
        <v>8163.6649415321799</v>
      </c>
      <c r="T5040" s="140">
        <v>0.98364568425492005</v>
      </c>
      <c r="U5040" s="44">
        <v>8671.8429617209895</v>
      </c>
      <c r="V5040" s="45">
        <v>8055.15459384527</v>
      </c>
      <c r="W5040" s="99">
        <v>0.97057119675896597</v>
      </c>
      <c r="X5040" s="86">
        <v>8319.4495767040498</v>
      </c>
      <c r="Y5040" s="44">
        <v>8697.2661435850896</v>
      </c>
      <c r="Z5040" s="45">
        <v>8183.7914118418103</v>
      </c>
      <c r="AA5040" s="46">
        <v>0.98369385334792903</v>
      </c>
      <c r="AB5040" s="139">
        <v>8692.7965939221194</v>
      </c>
      <c r="AC5040" s="45">
        <v>8074.9627695239496</v>
      </c>
      <c r="AD5040" s="99">
        <v>0.97061262227434897</v>
      </c>
      <c r="AE5040" s="142">
        <v>8338.5395392052105</v>
      </c>
      <c r="AF5040" s="44">
        <v>8717.2230509517194</v>
      </c>
      <c r="AG5040" s="45">
        <v>8202.8623313514308</v>
      </c>
      <c r="AH5040" s="140">
        <v>0.983728900340896</v>
      </c>
      <c r="AI5040" s="44">
        <v>8712.74324537762</v>
      </c>
      <c r="AJ5040" s="45">
        <v>8093.7456459202604</v>
      </c>
      <c r="AK5040" s="46">
        <v>0.97064307339025002</v>
      </c>
    </row>
    <row r="5041" spans="1:37" x14ac:dyDescent="0.2">
      <c r="A5041" s="35" t="s">
        <v>2199</v>
      </c>
      <c r="B5041" s="35" t="s">
        <v>8461</v>
      </c>
      <c r="C5041" s="85" t="s">
        <v>956</v>
      </c>
      <c r="D5041" s="85" t="s">
        <v>956</v>
      </c>
      <c r="E5041" s="85" t="s">
        <v>12898</v>
      </c>
      <c r="F5041" s="85" t="s">
        <v>210</v>
      </c>
      <c r="G5041" s="85" t="s">
        <v>210</v>
      </c>
      <c r="H5041" s="840">
        <v>1.0454136494725601</v>
      </c>
      <c r="I5041" s="840">
        <v>1.04487640844215</v>
      </c>
      <c r="J5041" s="86">
        <v>5966.8333333333303</v>
      </c>
      <c r="K5041" s="44">
        <v>6237.80901079449</v>
      </c>
      <c r="L5041" s="45">
        <v>5868.9496264957797</v>
      </c>
      <c r="M5041" s="46">
        <v>0.98359536769851996</v>
      </c>
      <c r="N5041" s="139">
        <v>6234.6033831062496</v>
      </c>
      <c r="O5041" s="45">
        <v>5790.982733199</v>
      </c>
      <c r="P5041" s="99">
        <v>0.97052865560163004</v>
      </c>
      <c r="Q5041" s="86">
        <v>5988.6937311219099</v>
      </c>
      <c r="R5041" s="44">
        <v>6260.6621690255697</v>
      </c>
      <c r="S5041" s="45">
        <v>5890.75274294256</v>
      </c>
      <c r="T5041" s="140">
        <v>0.98364568425492005</v>
      </c>
      <c r="U5041" s="44">
        <v>6257.4447970346901</v>
      </c>
      <c r="V5041" s="45">
        <v>5812.4536416379096</v>
      </c>
      <c r="W5041" s="99">
        <v>0.97057119675896597</v>
      </c>
      <c r="X5041" s="86">
        <v>6006.3776067526196</v>
      </c>
      <c r="Y5041" s="44">
        <v>6279.1491339854902</v>
      </c>
      <c r="Z5041" s="45">
        <v>5908.4367326492002</v>
      </c>
      <c r="AA5041" s="46">
        <v>0.98369385334792903</v>
      </c>
      <c r="AB5041" s="139">
        <v>6275.9222614910504</v>
      </c>
      <c r="AC5041" s="45">
        <v>5829.8659192600899</v>
      </c>
      <c r="AD5041" s="99">
        <v>0.97061262227434897</v>
      </c>
      <c r="AE5041" s="142">
        <v>6023.7818800189798</v>
      </c>
      <c r="AF5041" s="44">
        <v>6297.34379881729</v>
      </c>
      <c r="AG5041" s="45">
        <v>5925.7683247244904</v>
      </c>
      <c r="AH5041" s="140">
        <v>0.98372890034089699</v>
      </c>
      <c r="AI5041" s="44">
        <v>6294.1075760331496</v>
      </c>
      <c r="AJ5041" s="45">
        <v>5846.9421574541202</v>
      </c>
      <c r="AK5041" s="46">
        <v>0.97064307339025002</v>
      </c>
    </row>
    <row r="5042" spans="1:37" x14ac:dyDescent="0.2">
      <c r="A5042" s="35" t="s">
        <v>2198</v>
      </c>
      <c r="B5042" s="35" t="s">
        <v>8460</v>
      </c>
      <c r="C5042" s="85" t="s">
        <v>956</v>
      </c>
      <c r="D5042" s="85" t="s">
        <v>956</v>
      </c>
      <c r="E5042" s="85" t="s">
        <v>12898</v>
      </c>
      <c r="F5042" s="85" t="s">
        <v>210</v>
      </c>
      <c r="G5042" s="85" t="s">
        <v>210</v>
      </c>
      <c r="H5042" s="840">
        <v>1.0454136494725601</v>
      </c>
      <c r="I5042" s="840">
        <v>1.04487640844215</v>
      </c>
      <c r="J5042" s="86">
        <v>3704.8333333333298</v>
      </c>
      <c r="K5042" s="44">
        <v>3873.0833356875701</v>
      </c>
      <c r="L5042" s="45">
        <v>3644.05690476173</v>
      </c>
      <c r="M5042" s="46">
        <v>0.98359536769851996</v>
      </c>
      <c r="N5042" s="139">
        <v>3871.0929472101002</v>
      </c>
      <c r="O5042" s="45">
        <v>3595.6469142281098</v>
      </c>
      <c r="P5042" s="99">
        <v>0.97052865560163004</v>
      </c>
      <c r="Q5042" s="86">
        <v>3716.4131232497798</v>
      </c>
      <c r="R5042" s="44">
        <v>3885.1890061242502</v>
      </c>
      <c r="S5042" s="45">
        <v>3655.6337295930002</v>
      </c>
      <c r="T5042" s="140">
        <v>0.98364568425492005</v>
      </c>
      <c r="U5042" s="44">
        <v>3883.1923965085098</v>
      </c>
      <c r="V5042" s="45">
        <v>3607.0435326832599</v>
      </c>
      <c r="W5042" s="99">
        <v>0.97057119675896597</v>
      </c>
      <c r="X5042" s="86">
        <v>3727.16530118218</v>
      </c>
      <c r="Y5042" s="44">
        <v>3896.42947969634</v>
      </c>
      <c r="Z5042" s="45">
        <v>3666.38959718459</v>
      </c>
      <c r="AA5042" s="46">
        <v>0.98369385334792903</v>
      </c>
      <c r="AB5042" s="139">
        <v>3894.4270935694499</v>
      </c>
      <c r="AC5042" s="45">
        <v>3617.6336866304</v>
      </c>
      <c r="AD5042" s="99">
        <v>0.97061262227434897</v>
      </c>
      <c r="AE5042" s="142">
        <v>3738.8544318561699</v>
      </c>
      <c r="AF5042" s="44">
        <v>3908.64945645339</v>
      </c>
      <c r="AG5042" s="45">
        <v>3678.0191587845502</v>
      </c>
      <c r="AH5042" s="140">
        <v>0.98372890034089699</v>
      </c>
      <c r="AI5042" s="44">
        <v>3906.6407904459002</v>
      </c>
      <c r="AJ5042" s="45">
        <v>3629.0931566956301</v>
      </c>
      <c r="AK5042" s="46">
        <v>0.97064307339025002</v>
      </c>
    </row>
    <row r="5043" spans="1:37" x14ac:dyDescent="0.2">
      <c r="A5043" s="35" t="s">
        <v>2197</v>
      </c>
      <c r="B5043" s="35" t="s">
        <v>8459</v>
      </c>
      <c r="C5043" s="85" t="s">
        <v>1081</v>
      </c>
      <c r="D5043" s="85" t="s">
        <v>1081</v>
      </c>
      <c r="E5043" s="85" t="s">
        <v>12898</v>
      </c>
      <c r="F5043" s="85" t="s">
        <v>209</v>
      </c>
      <c r="G5043" s="85" t="s">
        <v>209</v>
      </c>
      <c r="H5043" s="840">
        <v>1.0235672419381301</v>
      </c>
      <c r="I5043" s="840">
        <v>1.03944970423936</v>
      </c>
      <c r="J5043" s="86">
        <v>7037.8333333333303</v>
      </c>
      <c r="K5043" s="44">
        <v>7203.6956542202097</v>
      </c>
      <c r="L5043" s="45">
        <v>6777.7206461536298</v>
      </c>
      <c r="M5043" s="46">
        <v>0.96304080036284401</v>
      </c>
      <c r="N5043" s="139">
        <v>7315.4737768192699</v>
      </c>
      <c r="O5043" s="45">
        <v>6794.9442367933998</v>
      </c>
      <c r="P5043" s="99">
        <v>0.96548808631350502</v>
      </c>
      <c r="Q5043" s="86">
        <v>7061.0042657638396</v>
      </c>
      <c r="R5043" s="44">
        <v>7227.4126616212297</v>
      </c>
      <c r="S5043" s="45">
        <v>6800.3830603511997</v>
      </c>
      <c r="T5043" s="140">
        <v>0.96309006543498499</v>
      </c>
      <c r="U5043" s="44">
        <v>7339.5587956811096</v>
      </c>
      <c r="V5043" s="45">
        <v>6817.6143192167701</v>
      </c>
      <c r="W5043" s="99">
        <v>0.96553040652769795</v>
      </c>
      <c r="X5043" s="86">
        <v>7085.16743498295</v>
      </c>
      <c r="Y5043" s="44">
        <v>7252.14529009533</v>
      </c>
      <c r="Z5043" s="45">
        <v>6823.9885226792103</v>
      </c>
      <c r="AA5043" s="46">
        <v>0.96313722792009604</v>
      </c>
      <c r="AB5043" s="139">
        <v>7364.67519477941</v>
      </c>
      <c r="AC5043" s="45">
        <v>6841.2365761624296</v>
      </c>
      <c r="AD5043" s="99">
        <v>0.96557161689417303</v>
      </c>
      <c r="AE5043" s="142">
        <v>7108.8683983418696</v>
      </c>
      <c r="AF5043" s="44">
        <v>7276.4048197918901</v>
      </c>
      <c r="AG5043" s="45">
        <v>6847.05974082175</v>
      </c>
      <c r="AH5043" s="140">
        <v>0.96317154252269099</v>
      </c>
      <c r="AI5043" s="44">
        <v>7389.31115413302</v>
      </c>
      <c r="AJ5043" s="45">
        <v>6864.3369023692703</v>
      </c>
      <c r="AK5043" s="46">
        <v>0.96560190985816496</v>
      </c>
    </row>
    <row r="5044" spans="1:37" x14ac:dyDescent="0.2">
      <c r="A5044" s="35" t="s">
        <v>2196</v>
      </c>
      <c r="B5044" s="35" t="s">
        <v>8458</v>
      </c>
      <c r="C5044" s="85" t="s">
        <v>1081</v>
      </c>
      <c r="D5044" s="85" t="s">
        <v>1081</v>
      </c>
      <c r="E5044" s="85" t="s">
        <v>12898</v>
      </c>
      <c r="F5044" s="85" t="s">
        <v>209</v>
      </c>
      <c r="G5044" s="85" t="s">
        <v>209</v>
      </c>
      <c r="H5044" s="840">
        <v>1.0235672419381301</v>
      </c>
      <c r="I5044" s="840">
        <v>1.03944970423936</v>
      </c>
      <c r="J5044" s="86">
        <v>9942.3333333333303</v>
      </c>
      <c r="K5044" s="44">
        <v>10176.6467084295</v>
      </c>
      <c r="L5044" s="45">
        <v>9574.8726508075106</v>
      </c>
      <c r="M5044" s="46">
        <v>0.96304080036284401</v>
      </c>
      <c r="N5044" s="139">
        <v>10334.555442782501</v>
      </c>
      <c r="O5044" s="45">
        <v>9599.2043834909691</v>
      </c>
      <c r="P5044" s="99">
        <v>0.96548808631350502</v>
      </c>
      <c r="Q5044" s="86">
        <v>9970.0661448801202</v>
      </c>
      <c r="R5044" s="44">
        <v>10205.0331058556</v>
      </c>
      <c r="S5044" s="45">
        <v>9602.0716558637305</v>
      </c>
      <c r="T5044" s="140">
        <v>0.96309006543498499</v>
      </c>
      <c r="U5044" s="44">
        <v>10363.3823055425</v>
      </c>
      <c r="V5044" s="45">
        <v>9626.4020179741401</v>
      </c>
      <c r="W5044" s="99">
        <v>0.96553040652769795</v>
      </c>
      <c r="X5044" s="86">
        <v>9994.03338675343</v>
      </c>
      <c r="Y5044" s="44">
        <v>10229.565189516799</v>
      </c>
      <c r="Z5044" s="45">
        <v>9625.6256118585807</v>
      </c>
      <c r="AA5044" s="46">
        <v>0.96313722792009504</v>
      </c>
      <c r="AB5044" s="139">
        <v>10388.295048019199</v>
      </c>
      <c r="AC5044" s="45">
        <v>9649.9549765418597</v>
      </c>
      <c r="AD5044" s="99">
        <v>0.96557161689417303</v>
      </c>
      <c r="AE5044" s="142">
        <v>10019.616194017</v>
      </c>
      <c r="AF5044" s="44">
        <v>10255.7509129886</v>
      </c>
      <c r="AG5044" s="45">
        <v>9650.6091850767007</v>
      </c>
      <c r="AH5044" s="140">
        <v>0.96317154252269099</v>
      </c>
      <c r="AI5044" s="44">
        <v>10414.8870894629</v>
      </c>
      <c r="AJ5044" s="45">
        <v>9674.9605329886199</v>
      </c>
      <c r="AK5044" s="46">
        <v>0.96560190985816496</v>
      </c>
    </row>
    <row r="5045" spans="1:37" x14ac:dyDescent="0.2">
      <c r="A5045" s="35" t="s">
        <v>2195</v>
      </c>
      <c r="B5045" s="35" t="s">
        <v>8457</v>
      </c>
      <c r="C5045" s="85" t="s">
        <v>1081</v>
      </c>
      <c r="D5045" s="85" t="s">
        <v>1081</v>
      </c>
      <c r="E5045" s="85" t="s">
        <v>12898</v>
      </c>
      <c r="F5045" s="85" t="s">
        <v>209</v>
      </c>
      <c r="G5045" s="85" t="s">
        <v>209</v>
      </c>
      <c r="H5045" s="840">
        <v>1.0235672419381301</v>
      </c>
      <c r="I5045" s="840">
        <v>1.03944970423936</v>
      </c>
      <c r="J5045" s="86">
        <v>4324.4166666666697</v>
      </c>
      <c r="K5045" s="44">
        <v>4426.3312404912604</v>
      </c>
      <c r="L5045" s="45">
        <v>4164.5896877690902</v>
      </c>
      <c r="M5045" s="46">
        <v>0.96304080036284401</v>
      </c>
      <c r="N5045" s="139">
        <v>4495.0136251744398</v>
      </c>
      <c r="O5045" s="45">
        <v>4175.1727719222299</v>
      </c>
      <c r="P5045" s="99">
        <v>0.96548808631350502</v>
      </c>
      <c r="Q5045" s="86">
        <v>4336.7049378723405</v>
      </c>
      <c r="R5045" s="44">
        <v>4438.9091123574499</v>
      </c>
      <c r="S5045" s="45">
        <v>4176.6374423876996</v>
      </c>
      <c r="T5045" s="140">
        <v>0.96309006543498499</v>
      </c>
      <c r="U5045" s="44">
        <v>4507.7866650448004</v>
      </c>
      <c r="V5045" s="45">
        <v>4187.22048165456</v>
      </c>
      <c r="W5045" s="99">
        <v>0.96553040652769795</v>
      </c>
      <c r="X5045" s="86">
        <v>4347.0442638355098</v>
      </c>
      <c r="Y5045" s="44">
        <v>4449.4921077170702</v>
      </c>
      <c r="Z5045" s="45">
        <v>4186.8001619164897</v>
      </c>
      <c r="AA5045" s="46">
        <v>0.96313722792009604</v>
      </c>
      <c r="AB5045" s="139">
        <v>4518.5338743592501</v>
      </c>
      <c r="AC5045" s="45">
        <v>4197.3825585422001</v>
      </c>
      <c r="AD5045" s="99">
        <v>0.96557161689417303</v>
      </c>
      <c r="AE5045" s="142">
        <v>4357.1328472912201</v>
      </c>
      <c r="AF5045" s="44">
        <v>4459.81845125989</v>
      </c>
      <c r="AG5045" s="45">
        <v>4196.6663655017801</v>
      </c>
      <c r="AH5045" s="140">
        <v>0.96317154252269099</v>
      </c>
      <c r="AI5045" s="44">
        <v>4529.0204494484797</v>
      </c>
      <c r="AJ5045" s="45">
        <v>4207.2557988501503</v>
      </c>
      <c r="AK5045" s="46">
        <v>0.96560190985816496</v>
      </c>
    </row>
    <row r="5046" spans="1:37" x14ac:dyDescent="0.2">
      <c r="A5046" s="35" t="s">
        <v>2194</v>
      </c>
      <c r="B5046" s="35" t="s">
        <v>8456</v>
      </c>
      <c r="C5046" s="85" t="s">
        <v>1081</v>
      </c>
      <c r="D5046" s="85" t="s">
        <v>1081</v>
      </c>
      <c r="E5046" s="85" t="s">
        <v>12898</v>
      </c>
      <c r="F5046" s="85" t="s">
        <v>209</v>
      </c>
      <c r="G5046" s="85" t="s">
        <v>209</v>
      </c>
      <c r="H5046" s="840">
        <v>1.0235672419381301</v>
      </c>
      <c r="I5046" s="840">
        <v>1.03944970423936</v>
      </c>
      <c r="J5046" s="86">
        <v>8892.9166666666697</v>
      </c>
      <c r="K5046" s="44">
        <v>9102.4981852855999</v>
      </c>
      <c r="L5046" s="45">
        <v>8564.2415842267401</v>
      </c>
      <c r="M5046" s="46">
        <v>0.96304080036284401</v>
      </c>
      <c r="N5046" s="139">
        <v>9243.7395989919805</v>
      </c>
      <c r="O5046" s="45">
        <v>8586.00509424548</v>
      </c>
      <c r="P5046" s="99">
        <v>0.96548808631350502</v>
      </c>
      <c r="Q5046" s="86">
        <v>8925.4915483633304</v>
      </c>
      <c r="R5046" s="44">
        <v>9135.8407671003097</v>
      </c>
      <c r="S5046" s="45">
        <v>8596.0522393526408</v>
      </c>
      <c r="T5046" s="140">
        <v>0.96309006543498499</v>
      </c>
      <c r="U5046" s="44">
        <v>9277.5995501372108</v>
      </c>
      <c r="V5046" s="45">
        <v>8617.83348315078</v>
      </c>
      <c r="W5046" s="99">
        <v>0.96553040652769795</v>
      </c>
      <c r="X5046" s="86">
        <v>8955.5021552396993</v>
      </c>
      <c r="Y5046" s="44">
        <v>9166.55864120964</v>
      </c>
      <c r="Z5046" s="45">
        <v>8625.3775204300091</v>
      </c>
      <c r="AA5046" s="46">
        <v>0.96313722792009604</v>
      </c>
      <c r="AB5046" s="139">
        <v>9308.7940665788901</v>
      </c>
      <c r="AC5046" s="45">
        <v>8647.1786961340495</v>
      </c>
      <c r="AD5046" s="99">
        <v>0.96557161689417303</v>
      </c>
      <c r="AE5046" s="142">
        <v>8984.36563097607</v>
      </c>
      <c r="AF5046" s="44">
        <v>9196.1023494618694</v>
      </c>
      <c r="AG5046" s="45">
        <v>8653.4853033750805</v>
      </c>
      <c r="AH5046" s="140">
        <v>0.96317154252269099</v>
      </c>
      <c r="AI5046" s="44">
        <v>9338.7961978963904</v>
      </c>
      <c r="AJ5046" s="45">
        <v>8675.3206121345502</v>
      </c>
      <c r="AK5046" s="46">
        <v>0.96560190985816496</v>
      </c>
    </row>
    <row r="5047" spans="1:37" x14ac:dyDescent="0.2">
      <c r="A5047" s="35" t="s">
        <v>2193</v>
      </c>
      <c r="B5047" s="35" t="s">
        <v>8455</v>
      </c>
      <c r="C5047" s="85" t="s">
        <v>1081</v>
      </c>
      <c r="D5047" s="85" t="s">
        <v>1081</v>
      </c>
      <c r="E5047" s="85" t="s">
        <v>12898</v>
      </c>
      <c r="F5047" s="85" t="s">
        <v>209</v>
      </c>
      <c r="G5047" s="85" t="s">
        <v>209</v>
      </c>
      <c r="H5047" s="840">
        <v>1.0235672419381301</v>
      </c>
      <c r="I5047" s="840">
        <v>1.03944970423936</v>
      </c>
      <c r="J5047" s="86">
        <v>9685</v>
      </c>
      <c r="K5047" s="44">
        <v>9913.2487381707506</v>
      </c>
      <c r="L5047" s="45">
        <v>9327.0501515141405</v>
      </c>
      <c r="M5047" s="46">
        <v>0.96304080036284401</v>
      </c>
      <c r="N5047" s="139">
        <v>10067.0703855582</v>
      </c>
      <c r="O5047" s="45">
        <v>9350.7521159462995</v>
      </c>
      <c r="P5047" s="99">
        <v>0.96548808631350502</v>
      </c>
      <c r="Q5047" s="86">
        <v>9715.7525796036207</v>
      </c>
      <c r="R5047" s="44">
        <v>9944.7260712581101</v>
      </c>
      <c r="S5047" s="45">
        <v>9357.14478764058</v>
      </c>
      <c r="T5047" s="140">
        <v>0.96309006543498499</v>
      </c>
      <c r="U5047" s="44">
        <v>10099.0361453318</v>
      </c>
      <c r="V5047" s="45">
        <v>9380.8545379072093</v>
      </c>
      <c r="W5047" s="99">
        <v>0.96553040652769795</v>
      </c>
      <c r="X5047" s="86">
        <v>9745.1213186744608</v>
      </c>
      <c r="Y5047" s="44">
        <v>9974.7869505080507</v>
      </c>
      <c r="Z5047" s="45">
        <v>9385.8891326131397</v>
      </c>
      <c r="AA5047" s="46">
        <v>0.96313722792009604</v>
      </c>
      <c r="AB5047" s="139">
        <v>10129.563472472901</v>
      </c>
      <c r="AC5047" s="45">
        <v>9409.6125485023695</v>
      </c>
      <c r="AD5047" s="99">
        <v>0.96557161689417303</v>
      </c>
      <c r="AE5047" s="142">
        <v>9778.3021000025092</v>
      </c>
      <c r="AF5047" s="44">
        <v>10008.749711337399</v>
      </c>
      <c r="AG5047" s="45">
        <v>9418.1823169122908</v>
      </c>
      <c r="AH5047" s="140">
        <v>0.96317154252269199</v>
      </c>
      <c r="AI5047" s="44">
        <v>10164.0532258108</v>
      </c>
      <c r="AJ5047" s="45">
        <v>9441.9471829325303</v>
      </c>
      <c r="AK5047" s="46">
        <v>0.96560190985816496</v>
      </c>
    </row>
    <row r="5048" spans="1:37" x14ac:dyDescent="0.2">
      <c r="A5048" s="35" t="s">
        <v>2192</v>
      </c>
      <c r="B5048" s="35" t="s">
        <v>8454</v>
      </c>
      <c r="C5048" s="85" t="s">
        <v>1081</v>
      </c>
      <c r="D5048" s="85" t="s">
        <v>1081</v>
      </c>
      <c r="E5048" s="85" t="s">
        <v>12898</v>
      </c>
      <c r="F5048" s="85" t="s">
        <v>209</v>
      </c>
      <c r="G5048" s="85" t="s">
        <v>209</v>
      </c>
      <c r="H5048" s="840">
        <v>1.0235672419381301</v>
      </c>
      <c r="I5048" s="840">
        <v>1.03944970423936</v>
      </c>
      <c r="J5048" s="86">
        <v>5704.9166666666697</v>
      </c>
      <c r="K5048" s="44">
        <v>5839.3658179868498</v>
      </c>
      <c r="L5048" s="45">
        <v>5494.0675126699898</v>
      </c>
      <c r="M5048" s="46">
        <v>0.96304080036284401</v>
      </c>
      <c r="N5048" s="139">
        <v>5929.9739418768904</v>
      </c>
      <c r="O5048" s="45">
        <v>5508.0290750780196</v>
      </c>
      <c r="P5048" s="99">
        <v>0.96548808631350502</v>
      </c>
      <c r="Q5048" s="86">
        <v>5725.3010281121797</v>
      </c>
      <c r="R5048" s="44">
        <v>5860.2305826103002</v>
      </c>
      <c r="S5048" s="45">
        <v>5513.9805417995503</v>
      </c>
      <c r="T5048" s="140">
        <v>0.96309006543498499</v>
      </c>
      <c r="U5048" s="44">
        <v>5951.1624603525297</v>
      </c>
      <c r="V5048" s="45">
        <v>5527.9522291665999</v>
      </c>
      <c r="W5048" s="99">
        <v>0.96553040652769795</v>
      </c>
      <c r="X5048" s="86">
        <v>5744.1872720185402</v>
      </c>
      <c r="Y5048" s="44">
        <v>5879.56192319611</v>
      </c>
      <c r="Z5048" s="45">
        <v>5532.4406058258301</v>
      </c>
      <c r="AA5048" s="46">
        <v>0.96313722792009604</v>
      </c>
      <c r="AB5048" s="139">
        <v>5970.7937609951896</v>
      </c>
      <c r="AC5048" s="45">
        <v>5546.4241919858696</v>
      </c>
      <c r="AD5048" s="99">
        <v>0.96557161689417303</v>
      </c>
      <c r="AE5048" s="142">
        <v>5763.34443812878</v>
      </c>
      <c r="AF5048" s="44">
        <v>5899.1705708749196</v>
      </c>
      <c r="AG5048" s="45">
        <v>5551.0893525620704</v>
      </c>
      <c r="AH5048" s="140">
        <v>0.96317154252269199</v>
      </c>
      <c r="AI5048" s="44">
        <v>5990.7066716425497</v>
      </c>
      <c r="AJ5048" s="45">
        <v>5565.0963966275804</v>
      </c>
      <c r="AK5048" s="46">
        <v>0.96560190985816496</v>
      </c>
    </row>
    <row r="5049" spans="1:37" x14ac:dyDescent="0.2">
      <c r="A5049" s="35" t="s">
        <v>2191</v>
      </c>
      <c r="B5049" s="35" t="s">
        <v>8453</v>
      </c>
      <c r="C5049" s="85" t="s">
        <v>1081</v>
      </c>
      <c r="D5049" s="85" t="s">
        <v>1081</v>
      </c>
      <c r="E5049" s="85" t="s">
        <v>12898</v>
      </c>
      <c r="F5049" s="85" t="s">
        <v>209</v>
      </c>
      <c r="G5049" s="85" t="s">
        <v>209</v>
      </c>
      <c r="H5049" s="840">
        <v>1.0235672419381301</v>
      </c>
      <c r="I5049" s="840">
        <v>1.03944970423936</v>
      </c>
      <c r="J5049" s="86">
        <v>8885.8333333333303</v>
      </c>
      <c r="K5049" s="44">
        <v>9095.2479173218708</v>
      </c>
      <c r="L5049" s="45">
        <v>8557.4200452241694</v>
      </c>
      <c r="M5049" s="46">
        <v>0.96304080036284401</v>
      </c>
      <c r="N5049" s="139">
        <v>9236.3768302536191</v>
      </c>
      <c r="O5049" s="45">
        <v>8579.1662203007509</v>
      </c>
      <c r="P5049" s="99">
        <v>0.96548808631350502</v>
      </c>
      <c r="Q5049" s="86">
        <v>8918.1230983906607</v>
      </c>
      <c r="R5049" s="44">
        <v>9128.2986630844207</v>
      </c>
      <c r="S5049" s="45">
        <v>8588.9557583863098</v>
      </c>
      <c r="T5049" s="140">
        <v>0.96309006543498499</v>
      </c>
      <c r="U5049" s="44">
        <v>9269.9404169924092</v>
      </c>
      <c r="V5049" s="45">
        <v>8610.7190206531795</v>
      </c>
      <c r="W5049" s="99">
        <v>0.96553040652769795</v>
      </c>
      <c r="X5049" s="86">
        <v>8949.8950355517609</v>
      </c>
      <c r="Y5049" s="44">
        <v>9160.8193771754395</v>
      </c>
      <c r="Z5049" s="45">
        <v>8619.9770947171401</v>
      </c>
      <c r="AA5049" s="46">
        <v>0.96313722792009604</v>
      </c>
      <c r="AB5049" s="139">
        <v>9302.9657476776301</v>
      </c>
      <c r="AC5049" s="45">
        <v>8641.7646205108394</v>
      </c>
      <c r="AD5049" s="99">
        <v>0.96557161689417303</v>
      </c>
      <c r="AE5049" s="142">
        <v>8982.8521861855406</v>
      </c>
      <c r="AF5049" s="44">
        <v>9194.5532369518096</v>
      </c>
      <c r="AG5049" s="45">
        <v>8652.0275964216598</v>
      </c>
      <c r="AH5049" s="140">
        <v>0.96317154252269099</v>
      </c>
      <c r="AI5049" s="44">
        <v>9337.2230481564893</v>
      </c>
      <c r="AJ5049" s="45">
        <v>8673.8592269543606</v>
      </c>
      <c r="AK5049" s="46">
        <v>0.96560190985816496</v>
      </c>
    </row>
    <row r="5050" spans="1:37" x14ac:dyDescent="0.2">
      <c r="A5050" s="35" t="s">
        <v>2190</v>
      </c>
      <c r="B5050" s="35" t="s">
        <v>8451</v>
      </c>
      <c r="C5050" s="85" t="s">
        <v>1081</v>
      </c>
      <c r="D5050" s="85" t="s">
        <v>1081</v>
      </c>
      <c r="E5050" s="85" t="s">
        <v>12898</v>
      </c>
      <c r="F5050" s="85" t="s">
        <v>209</v>
      </c>
      <c r="G5050" s="85" t="s">
        <v>209</v>
      </c>
      <c r="H5050" s="840">
        <v>1.0235672419381301</v>
      </c>
      <c r="I5050" s="840">
        <v>1.03944970423936</v>
      </c>
      <c r="J5050" s="86">
        <v>10295.666666666701</v>
      </c>
      <c r="K5050" s="44">
        <v>10538.307133914301</v>
      </c>
      <c r="L5050" s="45">
        <v>9915.1470669357204</v>
      </c>
      <c r="M5050" s="46">
        <v>0.96304080036284401</v>
      </c>
      <c r="N5050" s="139">
        <v>10701.827671613801</v>
      </c>
      <c r="O5050" s="45">
        <v>9940.3435073217497</v>
      </c>
      <c r="P5050" s="99">
        <v>0.96548808631350502</v>
      </c>
      <c r="Q5050" s="86">
        <v>10331.838902316</v>
      </c>
      <c r="R5050" s="44">
        <v>10575.3318493926</v>
      </c>
      <c r="S5050" s="45">
        <v>9950.4914044952602</v>
      </c>
      <c r="T5050" s="140">
        <v>0.96309006543498499</v>
      </c>
      <c r="U5050" s="44">
        <v>10739.426891261101</v>
      </c>
      <c r="V5050" s="45">
        <v>9975.7046155318694</v>
      </c>
      <c r="W5050" s="99">
        <v>0.96553040652769795</v>
      </c>
      <c r="X5050" s="86">
        <v>10365.206902747999</v>
      </c>
      <c r="Y5050" s="44">
        <v>10609.4862415638</v>
      </c>
      <c r="Z5050" s="45">
        <v>9983.1166431309193</v>
      </c>
      <c r="AA5050" s="46">
        <v>0.96313722792009604</v>
      </c>
      <c r="AB5050" s="139">
        <v>10774.111249441199</v>
      </c>
      <c r="AC5050" s="45">
        <v>10008.349588528999</v>
      </c>
      <c r="AD5050" s="99">
        <v>0.96557161689417303</v>
      </c>
      <c r="AE5050" s="142">
        <v>10398.5458321726</v>
      </c>
      <c r="AF5050" s="44">
        <v>10643.6108776041</v>
      </c>
      <c r="AG5050" s="45">
        <v>10015.5834291666</v>
      </c>
      <c r="AH5050" s="140">
        <v>0.96317154252269199</v>
      </c>
      <c r="AI5050" s="44">
        <v>10808.765389771301</v>
      </c>
      <c r="AJ5050" s="45">
        <v>10040.855715293599</v>
      </c>
      <c r="AK5050" s="46">
        <v>0.96560190985816496</v>
      </c>
    </row>
    <row r="5051" spans="1:37" x14ac:dyDescent="0.2">
      <c r="A5051" s="35" t="s">
        <v>2189</v>
      </c>
      <c r="B5051" s="35" t="s">
        <v>8420</v>
      </c>
      <c r="C5051" s="85" t="s">
        <v>1081</v>
      </c>
      <c r="D5051" s="85" t="s">
        <v>1081</v>
      </c>
      <c r="E5051" s="85" t="s">
        <v>12898</v>
      </c>
      <c r="F5051" s="85" t="s">
        <v>209</v>
      </c>
      <c r="G5051" s="85" t="s">
        <v>209</v>
      </c>
      <c r="H5051" s="840">
        <v>1.0235672419381301</v>
      </c>
      <c r="I5051" s="840">
        <v>1.03944970423936</v>
      </c>
      <c r="J5051" s="86">
        <v>3176.25</v>
      </c>
      <c r="K5051" s="44">
        <v>3251.1054522059699</v>
      </c>
      <c r="L5051" s="45">
        <v>3058.85834215248</v>
      </c>
      <c r="M5051" s="46">
        <v>0.96304080036284401</v>
      </c>
      <c r="N5051" s="139">
        <v>3301.55212309028</v>
      </c>
      <c r="O5051" s="45">
        <v>3066.63153415327</v>
      </c>
      <c r="P5051" s="99">
        <v>0.96548808631350502</v>
      </c>
      <c r="Q5051" s="86">
        <v>3187.0302934060501</v>
      </c>
      <c r="R5051" s="44">
        <v>3262.1398073948899</v>
      </c>
      <c r="S5051" s="45">
        <v>3069.39721381971</v>
      </c>
      <c r="T5051" s="140">
        <v>0.96309006543498499</v>
      </c>
      <c r="U5051" s="44">
        <v>3312.7576958828099</v>
      </c>
      <c r="V5051" s="45">
        <v>3077.1746548084302</v>
      </c>
      <c r="W5051" s="99">
        <v>0.96553040652769795</v>
      </c>
      <c r="X5051" s="86">
        <v>3196.4011625482199</v>
      </c>
      <c r="Y5051" s="44">
        <v>3271.7315220772998</v>
      </c>
      <c r="Z5051" s="45">
        <v>3078.57295501726</v>
      </c>
      <c r="AA5051" s="46">
        <v>0.96313722792009604</v>
      </c>
      <c r="AB5051" s="139">
        <v>3322.4982430411101</v>
      </c>
      <c r="AC5051" s="45">
        <v>3086.3542387641</v>
      </c>
      <c r="AD5051" s="99">
        <v>0.96557161689417303</v>
      </c>
      <c r="AE5051" s="142">
        <v>3208.2858655259101</v>
      </c>
      <c r="AF5051" s="44">
        <v>3283.8963147254299</v>
      </c>
      <c r="AG5051" s="45">
        <v>3090.1296459523401</v>
      </c>
      <c r="AH5051" s="140">
        <v>0.96317154252269099</v>
      </c>
      <c r="AI5051" s="44">
        <v>3334.8517940362399</v>
      </c>
      <c r="AJ5051" s="45">
        <v>3097.9269591227799</v>
      </c>
      <c r="AK5051" s="46">
        <v>0.96560190985816496</v>
      </c>
    </row>
    <row r="5052" spans="1:37" x14ac:dyDescent="0.2">
      <c r="A5052" s="35" t="s">
        <v>2188</v>
      </c>
      <c r="B5052" s="35" t="s">
        <v>13163</v>
      </c>
      <c r="C5052" s="85" t="s">
        <v>1081</v>
      </c>
      <c r="D5052" s="85" t="s">
        <v>1081</v>
      </c>
      <c r="E5052" s="85" t="s">
        <v>12898</v>
      </c>
      <c r="F5052" s="85" t="s">
        <v>209</v>
      </c>
      <c r="G5052" s="85" t="s">
        <v>209</v>
      </c>
      <c r="H5052" s="840">
        <v>1.0235672419381301</v>
      </c>
      <c r="I5052" s="840">
        <v>1.03944970423936</v>
      </c>
      <c r="J5052" s="86">
        <v>22193.583333333299</v>
      </c>
      <c r="K5052" s="44">
        <v>22716.624881224001</v>
      </c>
      <c r="L5052" s="45">
        <v>21373.3262562528</v>
      </c>
      <c r="M5052" s="46">
        <v>0.96304080036284401</v>
      </c>
      <c r="N5052" s="139">
        <v>23069.113631845001</v>
      </c>
      <c r="O5052" s="45">
        <v>21427.6403009393</v>
      </c>
      <c r="P5052" s="99">
        <v>0.96548808631350502</v>
      </c>
      <c r="Q5052" s="86">
        <v>22268.183806964</v>
      </c>
      <c r="R5052" s="44">
        <v>22792.983482265401</v>
      </c>
      <c r="S5052" s="45">
        <v>21446.266599767201</v>
      </c>
      <c r="T5052" s="140">
        <v>0.96309006543498499</v>
      </c>
      <c r="U5052" s="44">
        <v>23146.657072096499</v>
      </c>
      <c r="V5052" s="45">
        <v>21500.608563771399</v>
      </c>
      <c r="W5052" s="99">
        <v>0.96553040652769795</v>
      </c>
      <c r="X5052" s="86">
        <v>22345.715128122301</v>
      </c>
      <c r="Y5052" s="44">
        <v>22872.342002827201</v>
      </c>
      <c r="Z5052" s="45">
        <v>21521.990124391901</v>
      </c>
      <c r="AA5052" s="46">
        <v>0.96313722792009604</v>
      </c>
      <c r="AB5052" s="139">
        <v>23227.246980943899</v>
      </c>
      <c r="AC5052" s="45">
        <v>21576.3882869177</v>
      </c>
      <c r="AD5052" s="99">
        <v>0.96557161689417303</v>
      </c>
      <c r="AE5052" s="142">
        <v>22427.046467573098</v>
      </c>
      <c r="AF5052" s="44">
        <v>22955.590097632001</v>
      </c>
      <c r="AG5052" s="45">
        <v>21601.0929404005</v>
      </c>
      <c r="AH5052" s="140">
        <v>0.96317154252269199</v>
      </c>
      <c r="AI5052" s="44">
        <v>23311.786817681401</v>
      </c>
      <c r="AJ5052" s="45">
        <v>21655.598901566402</v>
      </c>
      <c r="AK5052" s="46">
        <v>0.96560190985816496</v>
      </c>
    </row>
    <row r="5053" spans="1:37" x14ac:dyDescent="0.2">
      <c r="A5053" s="35" t="s">
        <v>2187</v>
      </c>
      <c r="B5053" s="35" t="s">
        <v>8450</v>
      </c>
      <c r="C5053" s="85" t="s">
        <v>1081</v>
      </c>
      <c r="D5053" s="85" t="s">
        <v>1081</v>
      </c>
      <c r="E5053" s="85" t="s">
        <v>12898</v>
      </c>
      <c r="F5053" s="85" t="s">
        <v>209</v>
      </c>
      <c r="G5053" s="85" t="s">
        <v>209</v>
      </c>
      <c r="H5053" s="840">
        <v>1.0235672419381301</v>
      </c>
      <c r="I5053" s="840">
        <v>1.03944970423936</v>
      </c>
      <c r="J5053" s="86">
        <v>7011.0833333333303</v>
      </c>
      <c r="K5053" s="44">
        <v>7176.3152304983596</v>
      </c>
      <c r="L5053" s="45">
        <v>6751.9593047439303</v>
      </c>
      <c r="M5053" s="46">
        <v>0.96304080036284401</v>
      </c>
      <c r="N5053" s="139">
        <v>7287.6684972308703</v>
      </c>
      <c r="O5053" s="45">
        <v>6769.1174304845099</v>
      </c>
      <c r="P5053" s="99">
        <v>0.96548808631350502</v>
      </c>
      <c r="Q5053" s="86">
        <v>7032.4993266280298</v>
      </c>
      <c r="R5053" s="44">
        <v>7198.2359396883803</v>
      </c>
      <c r="S5053" s="45">
        <v>6772.9302366536804</v>
      </c>
      <c r="T5053" s="140">
        <v>0.96309006543498499</v>
      </c>
      <c r="U5053" s="44">
        <v>7309.9293451270396</v>
      </c>
      <c r="V5053" s="45">
        <v>6790.0919337449304</v>
      </c>
      <c r="W5053" s="99">
        <v>0.96553040652769795</v>
      </c>
      <c r="X5053" s="86">
        <v>7053.1279838372902</v>
      </c>
      <c r="Y5053" s="44">
        <v>7219.3507574529604</v>
      </c>
      <c r="Z5053" s="45">
        <v>6793.1301345187003</v>
      </c>
      <c r="AA5053" s="46">
        <v>0.96313722792009604</v>
      </c>
      <c r="AB5053" s="139">
        <v>7331.3717967620596</v>
      </c>
      <c r="AC5053" s="45">
        <v>6810.30019151532</v>
      </c>
      <c r="AD5053" s="99">
        <v>0.96557161689417303</v>
      </c>
      <c r="AE5053" s="142">
        <v>7075.9640953329899</v>
      </c>
      <c r="AF5053" s="44">
        <v>7242.7250531132004</v>
      </c>
      <c r="AG5053" s="45">
        <v>6815.3672525370603</v>
      </c>
      <c r="AH5053" s="140">
        <v>0.96317154252269199</v>
      </c>
      <c r="AI5053" s="44">
        <v>7355.1087861022397</v>
      </c>
      <c r="AJ5053" s="45">
        <v>6832.56444454134</v>
      </c>
      <c r="AK5053" s="46">
        <v>0.96560190985816496</v>
      </c>
    </row>
    <row r="5054" spans="1:37" x14ac:dyDescent="0.2">
      <c r="A5054" s="35" t="s">
        <v>2186</v>
      </c>
      <c r="B5054" s="35" t="s">
        <v>8327</v>
      </c>
      <c r="C5054" s="85" t="s">
        <v>1081</v>
      </c>
      <c r="D5054" s="85" t="s">
        <v>1081</v>
      </c>
      <c r="E5054" s="85" t="s">
        <v>12898</v>
      </c>
      <c r="F5054" s="85" t="s">
        <v>209</v>
      </c>
      <c r="G5054" s="85" t="s">
        <v>209</v>
      </c>
      <c r="H5054" s="840">
        <v>1.0235672419381301</v>
      </c>
      <c r="I5054" s="840">
        <v>1.03944970423936</v>
      </c>
      <c r="J5054" s="86">
        <v>10134.25</v>
      </c>
      <c r="K5054" s="44">
        <v>10373.086321611499</v>
      </c>
      <c r="L5054" s="45">
        <v>9759.6962310771505</v>
      </c>
      <c r="M5054" s="46">
        <v>0.96304080036284401</v>
      </c>
      <c r="N5054" s="139">
        <v>10534.043165187801</v>
      </c>
      <c r="O5054" s="45">
        <v>9784.4976387226397</v>
      </c>
      <c r="P5054" s="99">
        <v>0.96548808631350502</v>
      </c>
      <c r="Q5054" s="86">
        <v>10172.492911621401</v>
      </c>
      <c r="R5054" s="44">
        <v>10412.2305131835</v>
      </c>
      <c r="S5054" s="45">
        <v>9797.0268638903799</v>
      </c>
      <c r="T5054" s="140">
        <v>0.96309006543498499</v>
      </c>
      <c r="U5054" s="44">
        <v>10573.794748361899</v>
      </c>
      <c r="V5054" s="45">
        <v>9821.8512163579398</v>
      </c>
      <c r="W5054" s="99">
        <v>0.96553040652769795</v>
      </c>
      <c r="X5054" s="86">
        <v>10213.4082814509</v>
      </c>
      <c r="Y5054" s="44">
        <v>10454.1101454328</v>
      </c>
      <c r="Z5054" s="45">
        <v>9836.9137398128096</v>
      </c>
      <c r="AA5054" s="46">
        <v>0.96313722792009604</v>
      </c>
      <c r="AB5054" s="139">
        <v>10616.324217430099</v>
      </c>
      <c r="AC5054" s="45">
        <v>9861.7771483209199</v>
      </c>
      <c r="AD5054" s="99">
        <v>0.96557161689417303</v>
      </c>
      <c r="AE5054" s="142">
        <v>10254.237050962</v>
      </c>
      <c r="AF5054" s="44">
        <v>10495.9011364329</v>
      </c>
      <c r="AG5054" s="45">
        <v>9876.5893177684302</v>
      </c>
      <c r="AH5054" s="140">
        <v>0.96317154252269099</v>
      </c>
      <c r="AI5054" s="44">
        <v>10658.7636698228</v>
      </c>
      <c r="AJ5054" s="45">
        <v>9901.5108805472901</v>
      </c>
      <c r="AK5054" s="46">
        <v>0.96560190985816496</v>
      </c>
    </row>
    <row r="5055" spans="1:37" x14ac:dyDescent="0.2">
      <c r="A5055" s="35" t="s">
        <v>2185</v>
      </c>
      <c r="B5055" s="35" t="s">
        <v>8449</v>
      </c>
      <c r="C5055" s="85" t="s">
        <v>1081</v>
      </c>
      <c r="D5055" s="85" t="s">
        <v>1081</v>
      </c>
      <c r="E5055" s="85" t="s">
        <v>12898</v>
      </c>
      <c r="F5055" s="85" t="s">
        <v>209</v>
      </c>
      <c r="G5055" s="85" t="s">
        <v>209</v>
      </c>
      <c r="H5055" s="840">
        <v>1.0235672419381301</v>
      </c>
      <c r="I5055" s="840">
        <v>1.03944970423936</v>
      </c>
      <c r="J5055" s="86">
        <v>4673.1666666666697</v>
      </c>
      <c r="K5055" s="44">
        <v>4783.3003161171901</v>
      </c>
      <c r="L5055" s="45">
        <v>4500.45016689563</v>
      </c>
      <c r="M5055" s="46">
        <v>0.96304080036284401</v>
      </c>
      <c r="N5055" s="139">
        <v>4857.5217095279204</v>
      </c>
      <c r="O5055" s="45">
        <v>4511.8867420240604</v>
      </c>
      <c r="P5055" s="99">
        <v>0.96548808631350502</v>
      </c>
      <c r="Q5055" s="86">
        <v>4686.8967777243297</v>
      </c>
      <c r="R5055" s="44">
        <v>4797.35400802398</v>
      </c>
      <c r="S5055" s="45">
        <v>4513.9037243455496</v>
      </c>
      <c r="T5055" s="140">
        <v>0.96309006543498499</v>
      </c>
      <c r="U5055" s="44">
        <v>4871.7934694059904</v>
      </c>
      <c r="V5055" s="45">
        <v>4525.3413511495301</v>
      </c>
      <c r="W5055" s="99">
        <v>0.96553040652769795</v>
      </c>
      <c r="X5055" s="86">
        <v>4699.8338994920496</v>
      </c>
      <c r="Y5055" s="44">
        <v>4810.5960220703901</v>
      </c>
      <c r="Z5055" s="45">
        <v>4526.5849936416698</v>
      </c>
      <c r="AA5055" s="46">
        <v>0.96313722792009604</v>
      </c>
      <c r="AB5055" s="139">
        <v>4885.2409568011499</v>
      </c>
      <c r="AC5055" s="45">
        <v>4538.0262174665904</v>
      </c>
      <c r="AD5055" s="99">
        <v>0.96557161689417303</v>
      </c>
      <c r="AE5055" s="142">
        <v>4714.6682491256997</v>
      </c>
      <c r="AF5055" s="44">
        <v>4825.7799764108504</v>
      </c>
      <c r="AG5055" s="45">
        <v>4541.0342899931602</v>
      </c>
      <c r="AH5055" s="140">
        <v>0.96317154252269199</v>
      </c>
      <c r="AI5055" s="44">
        <v>4900.6605171404299</v>
      </c>
      <c r="AJ5055" s="45">
        <v>4552.4926657034302</v>
      </c>
      <c r="AK5055" s="46">
        <v>0.96560190985816496</v>
      </c>
    </row>
    <row r="5056" spans="1:37" x14ac:dyDescent="0.2">
      <c r="A5056" s="35" t="s">
        <v>2184</v>
      </c>
      <c r="B5056" s="35" t="s">
        <v>8448</v>
      </c>
      <c r="C5056" s="85" t="s">
        <v>1081</v>
      </c>
      <c r="D5056" s="85" t="s">
        <v>1081</v>
      </c>
      <c r="E5056" s="85" t="s">
        <v>12898</v>
      </c>
      <c r="F5056" s="85" t="s">
        <v>209</v>
      </c>
      <c r="G5056" s="85" t="s">
        <v>209</v>
      </c>
      <c r="H5056" s="840">
        <v>1.0235672419381301</v>
      </c>
      <c r="I5056" s="840">
        <v>1.03944970423936</v>
      </c>
      <c r="J5056" s="86">
        <v>14876.75</v>
      </c>
      <c r="K5056" s="44">
        <v>15227.353966503</v>
      </c>
      <c r="L5056" s="45">
        <v>14326.917226797899</v>
      </c>
      <c r="M5056" s="46">
        <v>0.96304080036284401</v>
      </c>
      <c r="N5056" s="139">
        <v>15463.633387542999</v>
      </c>
      <c r="O5056" s="45">
        <v>14363.324888064401</v>
      </c>
      <c r="P5056" s="99">
        <v>0.96548808631350502</v>
      </c>
      <c r="Q5056" s="86">
        <v>14925.8646676671</v>
      </c>
      <c r="R5056" s="44">
        <v>15277.626131425701</v>
      </c>
      <c r="S5056" s="45">
        <v>14374.951979457201</v>
      </c>
      <c r="T5056" s="140">
        <v>0.96309006543498499</v>
      </c>
      <c r="U5056" s="44">
        <v>15514.6856143233</v>
      </c>
      <c r="V5056" s="45">
        <v>14411.37618035</v>
      </c>
      <c r="W5056" s="99">
        <v>0.96553040652769795</v>
      </c>
      <c r="X5056" s="86">
        <v>14970.038178148699</v>
      </c>
      <c r="Y5056" s="44">
        <v>15322.8406897162</v>
      </c>
      <c r="Z5056" s="45">
        <v>14418.201072760199</v>
      </c>
      <c r="AA5056" s="46">
        <v>0.96313722792009604</v>
      </c>
      <c r="AB5056" s="139">
        <v>15560.6017567287</v>
      </c>
      <c r="AC5056" s="45">
        <v>14454.6439686426</v>
      </c>
      <c r="AD5056" s="99">
        <v>0.96557161689417303</v>
      </c>
      <c r="AE5056" s="142">
        <v>15014.96565545</v>
      </c>
      <c r="AF5056" s="44">
        <v>15368.826983744701</v>
      </c>
      <c r="AG5056" s="45">
        <v>14461.987631284999</v>
      </c>
      <c r="AH5056" s="140">
        <v>0.96317154252269099</v>
      </c>
      <c r="AI5056" s="44">
        <v>15607.301609721801</v>
      </c>
      <c r="AJ5056" s="45">
        <v>14498.479513357301</v>
      </c>
      <c r="AK5056" s="46">
        <v>0.96560190985816496</v>
      </c>
    </row>
    <row r="5057" spans="1:37" x14ac:dyDescent="0.2">
      <c r="A5057" s="35" t="s">
        <v>2183</v>
      </c>
      <c r="B5057" s="35" t="s">
        <v>8447</v>
      </c>
      <c r="C5057" s="85" t="s">
        <v>1081</v>
      </c>
      <c r="D5057" s="85" t="s">
        <v>1081</v>
      </c>
      <c r="E5057" s="85" t="s">
        <v>12898</v>
      </c>
      <c r="F5057" s="85" t="s">
        <v>209</v>
      </c>
      <c r="G5057" s="85" t="s">
        <v>209</v>
      </c>
      <c r="H5057" s="840">
        <v>1.0235672419381301</v>
      </c>
      <c r="I5057" s="840">
        <v>1.03944970423936</v>
      </c>
      <c r="J5057" s="86">
        <v>7888.0833333333303</v>
      </c>
      <c r="K5057" s="44">
        <v>8073.9837016781003</v>
      </c>
      <c r="L5057" s="45">
        <v>7596.5460866621397</v>
      </c>
      <c r="M5057" s="46">
        <v>0.96304080036284401</v>
      </c>
      <c r="N5057" s="139">
        <v>8199.2658878487891</v>
      </c>
      <c r="O5057" s="45">
        <v>7615.8504821814604</v>
      </c>
      <c r="P5057" s="99">
        <v>0.96548808631350502</v>
      </c>
      <c r="Q5057" s="86">
        <v>7916.4118270761601</v>
      </c>
      <c r="R5057" s="44">
        <v>8102.9798198867102</v>
      </c>
      <c r="S5057" s="45">
        <v>7624.2175845490701</v>
      </c>
      <c r="T5057" s="140">
        <v>0.96309006543498499</v>
      </c>
      <c r="U5057" s="44">
        <v>8228.7119322913204</v>
      </c>
      <c r="V5057" s="45">
        <v>7643.5363296375199</v>
      </c>
      <c r="W5057" s="99">
        <v>0.96553040652769795</v>
      </c>
      <c r="X5057" s="86">
        <v>7942.8390598927999</v>
      </c>
      <c r="Y5057" s="44">
        <v>8130.0298696928903</v>
      </c>
      <c r="Z5057" s="45">
        <v>7650.0439939606104</v>
      </c>
      <c r="AA5057" s="46">
        <v>0.96313722792009604</v>
      </c>
      <c r="AB5057" s="139">
        <v>8256.1817116264392</v>
      </c>
      <c r="AC5057" s="45">
        <v>7669.3799537908799</v>
      </c>
      <c r="AD5057" s="99">
        <v>0.96557161689417303</v>
      </c>
      <c r="AE5057" s="142">
        <v>7970.4232994591202</v>
      </c>
      <c r="AF5057" s="44">
        <v>8158.2641937067501</v>
      </c>
      <c r="AG5057" s="45">
        <v>7676.8849038988401</v>
      </c>
      <c r="AH5057" s="140">
        <v>0.96317154252269099</v>
      </c>
      <c r="AI5057" s="44">
        <v>8284.8541412853192</v>
      </c>
      <c r="AJ5057" s="45">
        <v>7696.2559603357404</v>
      </c>
      <c r="AK5057" s="46">
        <v>0.96560190985816496</v>
      </c>
    </row>
    <row r="5058" spans="1:37" x14ac:dyDescent="0.2">
      <c r="A5058" s="35" t="s">
        <v>2182</v>
      </c>
      <c r="B5058" s="35" t="s">
        <v>8446</v>
      </c>
      <c r="C5058" s="85" t="s">
        <v>1081</v>
      </c>
      <c r="D5058" s="85" t="s">
        <v>1081</v>
      </c>
      <c r="E5058" s="85" t="s">
        <v>12898</v>
      </c>
      <c r="F5058" s="85" t="s">
        <v>209</v>
      </c>
      <c r="G5058" s="85" t="s">
        <v>209</v>
      </c>
      <c r="H5058" s="840">
        <v>1.0235672419381301</v>
      </c>
      <c r="I5058" s="840">
        <v>1.03944970423936</v>
      </c>
      <c r="J5058" s="86">
        <v>2532.8333333333298</v>
      </c>
      <c r="K5058" s="44">
        <v>2592.52522928895</v>
      </c>
      <c r="L5058" s="45">
        <v>2439.2218405190201</v>
      </c>
      <c r="M5058" s="46">
        <v>0.96304080036284401</v>
      </c>
      <c r="N5058" s="139">
        <v>2632.7528592209401</v>
      </c>
      <c r="O5058" s="45">
        <v>2445.42040795106</v>
      </c>
      <c r="P5058" s="99">
        <v>0.96548808631350502</v>
      </c>
      <c r="Q5058" s="86">
        <v>2542.3159762534401</v>
      </c>
      <c r="R5058" s="44">
        <v>2602.2313519489699</v>
      </c>
      <c r="S5058" s="45">
        <v>2448.4792599263301</v>
      </c>
      <c r="T5058" s="140">
        <v>0.96309006543498499</v>
      </c>
      <c r="U5058" s="44">
        <v>2642.60958959965</v>
      </c>
      <c r="V5058" s="45">
        <v>2454.6833780738398</v>
      </c>
      <c r="W5058" s="99">
        <v>0.96553040652769795</v>
      </c>
      <c r="X5058" s="86">
        <v>2550.0177243805201</v>
      </c>
      <c r="Y5058" s="44">
        <v>2610.11460903751</v>
      </c>
      <c r="Z5058" s="45">
        <v>2456.0170022069701</v>
      </c>
      <c r="AA5058" s="46">
        <v>0.96313722792009504</v>
      </c>
      <c r="AB5058" s="139">
        <v>2650.6151694124701</v>
      </c>
      <c r="AC5058" s="45">
        <v>2462.2247372389002</v>
      </c>
      <c r="AD5058" s="99">
        <v>0.96557161689417303</v>
      </c>
      <c r="AE5058" s="142">
        <v>2558.0288320280401</v>
      </c>
      <c r="AF5058" s="44">
        <v>2618.3145163971399</v>
      </c>
      <c r="AG5058" s="45">
        <v>2463.82057596196</v>
      </c>
      <c r="AH5058" s="140">
        <v>0.96317154252269099</v>
      </c>
      <c r="AI5058" s="44">
        <v>2658.94231288731</v>
      </c>
      <c r="AJ5058" s="45">
        <v>2470.0375256785201</v>
      </c>
      <c r="AK5058" s="46">
        <v>0.96560190985816496</v>
      </c>
    </row>
    <row r="5059" spans="1:37" x14ac:dyDescent="0.2">
      <c r="A5059" s="35" t="s">
        <v>2181</v>
      </c>
      <c r="B5059" s="35" t="s">
        <v>8445</v>
      </c>
      <c r="C5059" s="85" t="s">
        <v>1081</v>
      </c>
      <c r="D5059" s="85" t="s">
        <v>1081</v>
      </c>
      <c r="E5059" s="85" t="s">
        <v>12898</v>
      </c>
      <c r="F5059" s="85" t="s">
        <v>209</v>
      </c>
      <c r="G5059" s="85" t="s">
        <v>209</v>
      </c>
      <c r="H5059" s="840">
        <v>1.0235672419381301</v>
      </c>
      <c r="I5059" s="840">
        <v>1.03944970423936</v>
      </c>
      <c r="J5059" s="86">
        <v>5719.3333333333303</v>
      </c>
      <c r="K5059" s="44">
        <v>5854.1222457247904</v>
      </c>
      <c r="L5059" s="45">
        <v>5507.9513508752198</v>
      </c>
      <c r="M5059" s="46">
        <v>0.96304080036284401</v>
      </c>
      <c r="N5059" s="139">
        <v>5944.9593417796696</v>
      </c>
      <c r="O5059" s="45">
        <v>5521.9481949890396</v>
      </c>
      <c r="P5059" s="99">
        <v>0.96548808631350502</v>
      </c>
      <c r="Q5059" s="86">
        <v>5732.1485116434296</v>
      </c>
      <c r="R5059" s="44">
        <v>5867.2394424426002</v>
      </c>
      <c r="S5059" s="45">
        <v>5520.5752851617199</v>
      </c>
      <c r="T5059" s="140">
        <v>0.96309006543498499</v>
      </c>
      <c r="U5059" s="44">
        <v>5958.2800750838796</v>
      </c>
      <c r="V5059" s="45">
        <v>5534.5636827242197</v>
      </c>
      <c r="W5059" s="99">
        <v>0.96553040652769795</v>
      </c>
      <c r="X5059" s="86">
        <v>5744.7607268708698</v>
      </c>
      <c r="Y5059" s="44">
        <v>5880.1488927976798</v>
      </c>
      <c r="Z5059" s="45">
        <v>5532.99292154264</v>
      </c>
      <c r="AA5059" s="46">
        <v>0.96313722792009604</v>
      </c>
      <c r="AB5059" s="139">
        <v>5971.3898384718404</v>
      </c>
      <c r="AC5059" s="45">
        <v>5546.9779037148501</v>
      </c>
      <c r="AD5059" s="99">
        <v>0.96557161689417303</v>
      </c>
      <c r="AE5059" s="142">
        <v>5758.9176403101801</v>
      </c>
      <c r="AF5059" s="44">
        <v>5894.6394456411099</v>
      </c>
      <c r="AG5059" s="45">
        <v>5546.82558687869</v>
      </c>
      <c r="AH5059" s="140">
        <v>0.96317154252269099</v>
      </c>
      <c r="AI5059" s="44">
        <v>5986.1052379592702</v>
      </c>
      <c r="AJ5059" s="45">
        <v>5560.8218721993899</v>
      </c>
      <c r="AK5059" s="46">
        <v>0.96560190985816496</v>
      </c>
    </row>
    <row r="5060" spans="1:37" x14ac:dyDescent="0.2">
      <c r="A5060" s="35" t="s">
        <v>2180</v>
      </c>
      <c r="B5060" s="35" t="s">
        <v>13164</v>
      </c>
      <c r="C5060" s="85" t="s">
        <v>1081</v>
      </c>
      <c r="D5060" s="85" t="s">
        <v>1081</v>
      </c>
      <c r="E5060" s="85" t="s">
        <v>12898</v>
      </c>
      <c r="F5060" s="85" t="s">
        <v>209</v>
      </c>
      <c r="G5060" s="85" t="s">
        <v>209</v>
      </c>
      <c r="H5060" s="840">
        <v>1.0235672419381301</v>
      </c>
      <c r="I5060" s="840">
        <v>1.03944970423936</v>
      </c>
      <c r="J5060" s="86">
        <v>8860.0833333333303</v>
      </c>
      <c r="K5060" s="44">
        <v>9068.8910608419592</v>
      </c>
      <c r="L5060" s="45">
        <v>8532.6217446148294</v>
      </c>
      <c r="M5060" s="46">
        <v>0.96304080036284401</v>
      </c>
      <c r="N5060" s="139">
        <v>9209.6110003694594</v>
      </c>
      <c r="O5060" s="45">
        <v>8554.30490207818</v>
      </c>
      <c r="P5060" s="99">
        <v>0.96548808631350502</v>
      </c>
      <c r="Q5060" s="86">
        <v>8891.0042707048706</v>
      </c>
      <c r="R5060" s="44">
        <v>9100.5407194254803</v>
      </c>
      <c r="S5060" s="45">
        <v>8562.8378848558805</v>
      </c>
      <c r="T5060" s="140">
        <v>0.96309006543498499</v>
      </c>
      <c r="U5060" s="44">
        <v>9241.7517595750996</v>
      </c>
      <c r="V5060" s="45">
        <v>8584.5349679331703</v>
      </c>
      <c r="W5060" s="99">
        <v>0.96553040652769795</v>
      </c>
      <c r="X5060" s="86">
        <v>8921.5843117423701</v>
      </c>
      <c r="Y5060" s="44">
        <v>9131.8414476885901</v>
      </c>
      <c r="Z5060" s="45">
        <v>8592.7099826669601</v>
      </c>
      <c r="AA5060" s="46">
        <v>0.96313722792009604</v>
      </c>
      <c r="AB5060" s="139">
        <v>9273.5381741871606</v>
      </c>
      <c r="AC5060" s="45">
        <v>8614.4285891467698</v>
      </c>
      <c r="AD5060" s="99">
        <v>0.96557161689417303</v>
      </c>
      <c r="AE5060" s="142">
        <v>8953.8937827912305</v>
      </c>
      <c r="AF5060" s="44">
        <v>9164.9123638585606</v>
      </c>
      <c r="AG5060" s="45">
        <v>8624.1356863553701</v>
      </c>
      <c r="AH5060" s="140">
        <v>0.96317154252269099</v>
      </c>
      <c r="AI5060" s="44">
        <v>9307.12224431303</v>
      </c>
      <c r="AJ5060" s="45">
        <v>8645.8969373303607</v>
      </c>
      <c r="AK5060" s="46">
        <v>0.96560190985816496</v>
      </c>
    </row>
    <row r="5061" spans="1:37" x14ac:dyDescent="0.2">
      <c r="A5061" s="35" t="s">
        <v>2179</v>
      </c>
      <c r="B5061" s="35" t="s">
        <v>8444</v>
      </c>
      <c r="C5061" s="85" t="s">
        <v>1081</v>
      </c>
      <c r="D5061" s="85" t="s">
        <v>1081</v>
      </c>
      <c r="E5061" s="85" t="s">
        <v>12898</v>
      </c>
      <c r="F5061" s="85" t="s">
        <v>209</v>
      </c>
      <c r="G5061" s="85" t="s">
        <v>209</v>
      </c>
      <c r="H5061" s="840">
        <v>1.0235672419381301</v>
      </c>
      <c r="I5061" s="840">
        <v>1.03944970423936</v>
      </c>
      <c r="J5061" s="86">
        <v>5749.25</v>
      </c>
      <c r="K5061" s="44">
        <v>5884.7439657127698</v>
      </c>
      <c r="L5061" s="45">
        <v>5536.7623214860796</v>
      </c>
      <c r="M5061" s="46">
        <v>0.96304080036284401</v>
      </c>
      <c r="N5061" s="139">
        <v>5976.0562120981704</v>
      </c>
      <c r="O5061" s="45">
        <v>5550.83238023792</v>
      </c>
      <c r="P5061" s="99">
        <v>0.96548808631350502</v>
      </c>
      <c r="Q5061" s="86">
        <v>5764.6594719601899</v>
      </c>
      <c r="R5061" s="44">
        <v>5900.5165964267899</v>
      </c>
      <c r="S5061" s="45">
        <v>5551.8862680605498</v>
      </c>
      <c r="T5061" s="140">
        <v>0.96309006543498499</v>
      </c>
      <c r="U5061" s="44">
        <v>5992.0735831696702</v>
      </c>
      <c r="V5061" s="45">
        <v>5565.9540034554702</v>
      </c>
      <c r="W5061" s="99">
        <v>0.96553040652769795</v>
      </c>
      <c r="X5061" s="86">
        <v>5778.2510927550402</v>
      </c>
      <c r="Y5061" s="44">
        <v>5914.4285342372395</v>
      </c>
      <c r="Z5061" s="45">
        <v>5565.2487397023497</v>
      </c>
      <c r="AA5061" s="46">
        <v>0.96313722792009604</v>
      </c>
      <c r="AB5061" s="139">
        <v>6006.2013893850099</v>
      </c>
      <c r="AC5061" s="45">
        <v>5579.3152504520103</v>
      </c>
      <c r="AD5061" s="99">
        <v>0.96557161689417303</v>
      </c>
      <c r="AE5061" s="142">
        <v>5790.5548630953599</v>
      </c>
      <c r="AF5061" s="44">
        <v>5927.0222705099304</v>
      </c>
      <c r="AG5061" s="45">
        <v>5577.2976595498303</v>
      </c>
      <c r="AH5061" s="140">
        <v>0.96317154252269099</v>
      </c>
      <c r="AI5061" s="44">
        <v>6018.9905398262899</v>
      </c>
      <c r="AJ5061" s="45">
        <v>5591.37083494337</v>
      </c>
      <c r="AK5061" s="46">
        <v>0.96560190985816496</v>
      </c>
    </row>
    <row r="5062" spans="1:37" x14ac:dyDescent="0.2">
      <c r="A5062" s="35" t="s">
        <v>2178</v>
      </c>
      <c r="B5062" s="35" t="s">
        <v>8443</v>
      </c>
      <c r="C5062" s="85" t="s">
        <v>1081</v>
      </c>
      <c r="D5062" s="85" t="s">
        <v>1081</v>
      </c>
      <c r="E5062" s="85" t="s">
        <v>12898</v>
      </c>
      <c r="F5062" s="85" t="s">
        <v>209</v>
      </c>
      <c r="G5062" s="85" t="s">
        <v>209</v>
      </c>
      <c r="H5062" s="840">
        <v>1.0235672419381301</v>
      </c>
      <c r="I5062" s="840">
        <v>1.03944970423936</v>
      </c>
      <c r="J5062" s="86">
        <v>4999.6666666666697</v>
      </c>
      <c r="K5062" s="44">
        <v>5117.4950206099802</v>
      </c>
      <c r="L5062" s="45">
        <v>4814.8829882140999</v>
      </c>
      <c r="M5062" s="46">
        <v>0.96304080036284401</v>
      </c>
      <c r="N5062" s="139">
        <v>5196.9020379620797</v>
      </c>
      <c r="O5062" s="45">
        <v>4827.1186022054198</v>
      </c>
      <c r="P5062" s="99">
        <v>0.96548808631350502</v>
      </c>
      <c r="Q5062" s="86">
        <v>5013.3674965735299</v>
      </c>
      <c r="R5062" s="44">
        <v>5131.5187412900204</v>
      </c>
      <c r="S5062" s="45">
        <v>4828.3244303246302</v>
      </c>
      <c r="T5062" s="140">
        <v>0.96309006543498499</v>
      </c>
      <c r="U5062" s="44">
        <v>5211.1433615566002</v>
      </c>
      <c r="V5062" s="45">
        <v>4840.55875703939</v>
      </c>
      <c r="W5062" s="99">
        <v>0.96553040652769795</v>
      </c>
      <c r="X5062" s="86">
        <v>5026.4998930164102</v>
      </c>
      <c r="Y5062" s="44">
        <v>5144.9606320970897</v>
      </c>
      <c r="Z5062" s="45">
        <v>4841.2091731004803</v>
      </c>
      <c r="AA5062" s="46">
        <v>0.96313722792009604</v>
      </c>
      <c r="AB5062" s="139">
        <v>5224.7938271551002</v>
      </c>
      <c r="AC5062" s="45">
        <v>4853.4456290182397</v>
      </c>
      <c r="AD5062" s="99">
        <v>0.96557161689417303</v>
      </c>
      <c r="AE5062" s="142">
        <v>5038.5341390823796</v>
      </c>
      <c r="AF5062" s="44">
        <v>5157.2784921516504</v>
      </c>
      <c r="AG5062" s="45">
        <v>4852.9726987932199</v>
      </c>
      <c r="AH5062" s="140">
        <v>0.96317154252269199</v>
      </c>
      <c r="AI5062" s="44">
        <v>5237.3028206691197</v>
      </c>
      <c r="AJ5062" s="45">
        <v>4865.2181875835104</v>
      </c>
      <c r="AK5062" s="46">
        <v>0.96560190985816496</v>
      </c>
    </row>
    <row r="5063" spans="1:37" x14ac:dyDescent="0.2">
      <c r="A5063" s="35" t="s">
        <v>2177</v>
      </c>
      <c r="B5063" s="35" t="s">
        <v>8442</v>
      </c>
      <c r="C5063" s="85" t="s">
        <v>1081</v>
      </c>
      <c r="D5063" s="85" t="s">
        <v>1081</v>
      </c>
      <c r="E5063" s="85" t="s">
        <v>12898</v>
      </c>
      <c r="F5063" s="85" t="s">
        <v>209</v>
      </c>
      <c r="G5063" s="85" t="s">
        <v>209</v>
      </c>
      <c r="H5063" s="840">
        <v>1.0235672419381301</v>
      </c>
      <c r="I5063" s="840">
        <v>1.03944970423936</v>
      </c>
      <c r="J5063" s="86">
        <v>6436.75</v>
      </c>
      <c r="K5063" s="44">
        <v>6588.4464445452304</v>
      </c>
      <c r="L5063" s="45">
        <v>6198.8528717355302</v>
      </c>
      <c r="M5063" s="46">
        <v>0.96304080036284401</v>
      </c>
      <c r="N5063" s="139">
        <v>6690.6778837627298</v>
      </c>
      <c r="O5063" s="45">
        <v>6214.6054395784604</v>
      </c>
      <c r="P5063" s="99">
        <v>0.96548808631350502</v>
      </c>
      <c r="Q5063" s="86">
        <v>6454.1444320086002</v>
      </c>
      <c r="R5063" s="44">
        <v>6606.2508153413601</v>
      </c>
      <c r="S5063" s="45">
        <v>6215.92238335001</v>
      </c>
      <c r="T5063" s="140">
        <v>0.96309006543498499</v>
      </c>
      <c r="U5063" s="44">
        <v>6708.7585209694798</v>
      </c>
      <c r="V5063" s="45">
        <v>6231.6726972257502</v>
      </c>
      <c r="W5063" s="99">
        <v>0.96553040652769795</v>
      </c>
      <c r="X5063" s="86">
        <v>6468.7882530121296</v>
      </c>
      <c r="Y5063" s="44">
        <v>6621.2397508173699</v>
      </c>
      <c r="Z5063" s="45">
        <v>6230.3307860081804</v>
      </c>
      <c r="AA5063" s="46">
        <v>0.96313722792009604</v>
      </c>
      <c r="AB5063" s="139">
        <v>6723.9800363805298</v>
      </c>
      <c r="AC5063" s="45">
        <v>6246.0783328069601</v>
      </c>
      <c r="AD5063" s="99">
        <v>0.96557161689417303</v>
      </c>
      <c r="AE5063" s="142">
        <v>6485.2789661726301</v>
      </c>
      <c r="AF5063" s="44">
        <v>6638.1191046046697</v>
      </c>
      <c r="AG5063" s="45">
        <v>6246.4361455384596</v>
      </c>
      <c r="AH5063" s="140">
        <v>0.96317154252269099</v>
      </c>
      <c r="AI5063" s="44">
        <v>6741.1213032979203</v>
      </c>
      <c r="AJ5063" s="45">
        <v>6262.1977556992797</v>
      </c>
      <c r="AK5063" s="46">
        <v>0.96560190985816496</v>
      </c>
    </row>
    <row r="5064" spans="1:37" x14ac:dyDescent="0.2">
      <c r="A5064" s="35" t="s">
        <v>2176</v>
      </c>
      <c r="B5064" s="35" t="s">
        <v>8441</v>
      </c>
      <c r="C5064" s="85" t="s">
        <v>1081</v>
      </c>
      <c r="D5064" s="85" t="s">
        <v>1081</v>
      </c>
      <c r="E5064" s="85" t="s">
        <v>12898</v>
      </c>
      <c r="F5064" s="85" t="s">
        <v>209</v>
      </c>
      <c r="G5064" s="85" t="s">
        <v>209</v>
      </c>
      <c r="H5064" s="840">
        <v>1.0235672419381301</v>
      </c>
      <c r="I5064" s="840">
        <v>1.03944970423936</v>
      </c>
      <c r="J5064" s="86">
        <v>5059.75</v>
      </c>
      <c r="K5064" s="44">
        <v>5178.9943523964303</v>
      </c>
      <c r="L5064" s="45">
        <v>4872.7456896358999</v>
      </c>
      <c r="M5064" s="46">
        <v>0.96304080036284401</v>
      </c>
      <c r="N5064" s="139">
        <v>5259.3556410251203</v>
      </c>
      <c r="O5064" s="45">
        <v>4885.1283447247597</v>
      </c>
      <c r="P5064" s="99">
        <v>0.96548808631350502</v>
      </c>
      <c r="Q5064" s="86">
        <v>5077.0468761311304</v>
      </c>
      <c r="R5064" s="44">
        <v>5196.6988681921202</v>
      </c>
      <c r="S5064" s="45">
        <v>4889.6534081496202</v>
      </c>
      <c r="T5064" s="140">
        <v>0.96309006543498499</v>
      </c>
      <c r="U5064" s="44">
        <v>5277.3348738038903</v>
      </c>
      <c r="V5064" s="45">
        <v>4902.0431342710699</v>
      </c>
      <c r="W5064" s="99">
        <v>0.96553040652769795</v>
      </c>
      <c r="X5064" s="86">
        <v>5090.4413701972899</v>
      </c>
      <c r="Y5064" s="44">
        <v>5210.4090335405799</v>
      </c>
      <c r="Z5064" s="45">
        <v>4902.7935901815899</v>
      </c>
      <c r="AA5064" s="46">
        <v>0.96313722792009604</v>
      </c>
      <c r="AB5064" s="139">
        <v>5291.2577766994</v>
      </c>
      <c r="AC5064" s="45">
        <v>4915.1857045263896</v>
      </c>
      <c r="AD5064" s="99">
        <v>0.96557161689417303</v>
      </c>
      <c r="AE5064" s="142">
        <v>5104.2257934311501</v>
      </c>
      <c r="AF5064" s="44">
        <v>5224.5183176117698</v>
      </c>
      <c r="AG5064" s="45">
        <v>4916.2450308431899</v>
      </c>
      <c r="AH5064" s="140">
        <v>0.96317154252269199</v>
      </c>
      <c r="AI5064" s="44">
        <v>5305.5859913529503</v>
      </c>
      <c r="AJ5064" s="45">
        <v>4928.65017448443</v>
      </c>
      <c r="AK5064" s="46">
        <v>0.96560190985816496</v>
      </c>
    </row>
    <row r="5065" spans="1:37" x14ac:dyDescent="0.2">
      <c r="A5065" s="35" t="s">
        <v>2175</v>
      </c>
      <c r="B5065" s="35" t="s">
        <v>8440</v>
      </c>
      <c r="C5065" s="85" t="s">
        <v>1081</v>
      </c>
      <c r="D5065" s="85" t="s">
        <v>1081</v>
      </c>
      <c r="E5065" s="85" t="s">
        <v>12898</v>
      </c>
      <c r="F5065" s="85" t="s">
        <v>209</v>
      </c>
      <c r="G5065" s="85" t="s">
        <v>209</v>
      </c>
      <c r="H5065" s="840">
        <v>1.0235672419381301</v>
      </c>
      <c r="I5065" s="840">
        <v>1.03944970423936</v>
      </c>
      <c r="J5065" s="86">
        <v>3857.0833333333298</v>
      </c>
      <c r="K5065" s="44">
        <v>3947.9841494255102</v>
      </c>
      <c r="L5065" s="45">
        <v>3714.5286203995202</v>
      </c>
      <c r="M5065" s="46">
        <v>0.96304080036284401</v>
      </c>
      <c r="N5065" s="139">
        <v>4009.2441300599098</v>
      </c>
      <c r="O5065" s="45">
        <v>3723.96800625172</v>
      </c>
      <c r="P5065" s="99">
        <v>0.96548808631350502</v>
      </c>
      <c r="Q5065" s="86">
        <v>3866.0512847161299</v>
      </c>
      <c r="R5065" s="44">
        <v>3957.1634506882401</v>
      </c>
      <c r="S5065" s="45">
        <v>3723.35558477226</v>
      </c>
      <c r="T5065" s="140">
        <v>0.96309006543498499</v>
      </c>
      <c r="U5065" s="44">
        <v>4018.5658644723899</v>
      </c>
      <c r="V5065" s="45">
        <v>3732.7900685888899</v>
      </c>
      <c r="W5065" s="99">
        <v>0.96553040652769795</v>
      </c>
      <c r="X5065" s="86">
        <v>3874.23038788146</v>
      </c>
      <c r="Y5065" s="44">
        <v>3965.5353127567</v>
      </c>
      <c r="Z5065" s="45">
        <v>3731.4155161079502</v>
      </c>
      <c r="AA5065" s="46">
        <v>0.96313722792009604</v>
      </c>
      <c r="AB5065" s="139">
        <v>4027.06763083854</v>
      </c>
      <c r="AC5065" s="45">
        <v>3740.8468998472399</v>
      </c>
      <c r="AD5065" s="99">
        <v>0.96557161689417303</v>
      </c>
      <c r="AE5065" s="142">
        <v>3881.8737367579702</v>
      </c>
      <c r="AF5065" s="44">
        <v>3973.3587942854001</v>
      </c>
      <c r="AG5065" s="45">
        <v>3738.9103149114999</v>
      </c>
      <c r="AH5065" s="140">
        <v>0.96317154252269099</v>
      </c>
      <c r="AI5065" s="44">
        <v>4035.0125075676301</v>
      </c>
      <c r="AJ5065" s="45">
        <v>3748.3446940417498</v>
      </c>
      <c r="AK5065" s="46">
        <v>0.96560190985816496</v>
      </c>
    </row>
    <row r="5066" spans="1:37" x14ac:dyDescent="0.2">
      <c r="A5066" s="35" t="s">
        <v>2174</v>
      </c>
      <c r="B5066" s="35" t="s">
        <v>8439</v>
      </c>
      <c r="C5066" s="85" t="s">
        <v>1081</v>
      </c>
      <c r="D5066" s="85" t="s">
        <v>1081</v>
      </c>
      <c r="E5066" s="85" t="s">
        <v>12898</v>
      </c>
      <c r="F5066" s="85" t="s">
        <v>209</v>
      </c>
      <c r="G5066" s="85" t="s">
        <v>209</v>
      </c>
      <c r="H5066" s="840">
        <v>1.0235672419381301</v>
      </c>
      <c r="I5066" s="840">
        <v>1.03944970423936</v>
      </c>
      <c r="J5066" s="86">
        <v>2336.6666666666702</v>
      </c>
      <c r="K5066" s="44">
        <v>2391.73545532875</v>
      </c>
      <c r="L5066" s="45">
        <v>2250.30533684784</v>
      </c>
      <c r="M5066" s="46">
        <v>0.96304080036284401</v>
      </c>
      <c r="N5066" s="139">
        <v>2428.8474755726502</v>
      </c>
      <c r="O5066" s="45">
        <v>2256.02382835256</v>
      </c>
      <c r="P5066" s="99">
        <v>0.96548808631350502</v>
      </c>
      <c r="Q5066" s="86">
        <v>2342.8485282791198</v>
      </c>
      <c r="R5066" s="44">
        <v>2398.0630063694498</v>
      </c>
      <c r="S5066" s="45">
        <v>2256.3741424045902</v>
      </c>
      <c r="T5066" s="140">
        <v>0.96309006543498499</v>
      </c>
      <c r="U5066" s="44">
        <v>2435.2732097973599</v>
      </c>
      <c r="V5066" s="45">
        <v>2262.0914919421598</v>
      </c>
      <c r="W5066" s="99">
        <v>0.96553040652769795</v>
      </c>
      <c r="X5066" s="86">
        <v>2348.6315539386301</v>
      </c>
      <c r="Y5066" s="44">
        <v>2403.9823219938198</v>
      </c>
      <c r="Z5066" s="45">
        <v>2262.0544842661202</v>
      </c>
      <c r="AA5066" s="46">
        <v>0.96313722792009604</v>
      </c>
      <c r="AB5066" s="139">
        <v>2441.2843741087499</v>
      </c>
      <c r="AC5066" s="45">
        <v>2267.7719670252</v>
      </c>
      <c r="AD5066" s="99">
        <v>0.96557161689417303</v>
      </c>
      <c r="AE5066" s="142">
        <v>2354.6878427554502</v>
      </c>
      <c r="AF5066" s="44">
        <v>2410.1813408344301</v>
      </c>
      <c r="AG5066" s="45">
        <v>2267.9683216662002</v>
      </c>
      <c r="AH5066" s="140">
        <v>0.96317154252269199</v>
      </c>
      <c r="AI5066" s="44">
        <v>2447.5795817281801</v>
      </c>
      <c r="AJ5066" s="45">
        <v>2273.6910780844701</v>
      </c>
      <c r="AK5066" s="46">
        <v>0.96560190985816496</v>
      </c>
    </row>
    <row r="5067" spans="1:37" x14ac:dyDescent="0.2">
      <c r="A5067" s="35" t="s">
        <v>2173</v>
      </c>
      <c r="B5067" s="35" t="s">
        <v>8438</v>
      </c>
      <c r="C5067" s="85" t="s">
        <v>1081</v>
      </c>
      <c r="D5067" s="85" t="s">
        <v>1081</v>
      </c>
      <c r="E5067" s="85" t="s">
        <v>12898</v>
      </c>
      <c r="F5067" s="85" t="s">
        <v>209</v>
      </c>
      <c r="G5067" s="85" t="s">
        <v>209</v>
      </c>
      <c r="H5067" s="840">
        <v>1.0235672419381301</v>
      </c>
      <c r="I5067" s="840">
        <v>1.03944970423936</v>
      </c>
      <c r="J5067" s="86">
        <v>2172.5833333333298</v>
      </c>
      <c r="K5067" s="44">
        <v>2223.7851303807402</v>
      </c>
      <c r="L5067" s="45">
        <v>2092.2863921883099</v>
      </c>
      <c r="M5067" s="46">
        <v>0.96304080036284401</v>
      </c>
      <c r="N5067" s="139">
        <v>2258.2911032687098</v>
      </c>
      <c r="O5067" s="45">
        <v>2097.60332485662</v>
      </c>
      <c r="P5067" s="99">
        <v>0.96548808631350502</v>
      </c>
      <c r="Q5067" s="86">
        <v>2180.4579098178001</v>
      </c>
      <c r="R5067" s="44">
        <v>2231.84528891438</v>
      </c>
      <c r="S5067" s="45">
        <v>2099.9773510446598</v>
      </c>
      <c r="T5067" s="140">
        <v>0.96309006543498499</v>
      </c>
      <c r="U5067" s="44">
        <v>2266.4763294664999</v>
      </c>
      <c r="V5067" s="45">
        <v>2105.2984120829201</v>
      </c>
      <c r="W5067" s="99">
        <v>0.96553040652769795</v>
      </c>
      <c r="X5067" s="86">
        <v>2187.6063248645801</v>
      </c>
      <c r="Y5067" s="44">
        <v>2239.1621723880398</v>
      </c>
      <c r="Z5067" s="45">
        <v>2106.9650915105399</v>
      </c>
      <c r="AA5067" s="46">
        <v>0.96313722792009604</v>
      </c>
      <c r="AB5067" s="139">
        <v>2273.90674737265</v>
      </c>
      <c r="AC5067" s="45">
        <v>2112.2905762274199</v>
      </c>
      <c r="AD5067" s="99">
        <v>0.96557161689417303</v>
      </c>
      <c r="AE5067" s="142">
        <v>2194.4441224524098</v>
      </c>
      <c r="AF5067" s="44">
        <v>2246.1611180059399</v>
      </c>
      <c r="AG5067" s="45">
        <v>2113.6261304023401</v>
      </c>
      <c r="AH5067" s="140">
        <v>0.96317154252269099</v>
      </c>
      <c r="AI5067" s="44">
        <v>2281.0142940529699</v>
      </c>
      <c r="AJ5067" s="45">
        <v>2118.9594357170699</v>
      </c>
      <c r="AK5067" s="46">
        <v>0.96560190985816496</v>
      </c>
    </row>
    <row r="5068" spans="1:37" x14ac:dyDescent="0.2">
      <c r="A5068" s="35" t="s">
        <v>2172</v>
      </c>
      <c r="B5068" s="35" t="s">
        <v>8437</v>
      </c>
      <c r="C5068" s="85" t="s">
        <v>1081</v>
      </c>
      <c r="D5068" s="85" t="s">
        <v>1081</v>
      </c>
      <c r="E5068" s="85" t="s">
        <v>12898</v>
      </c>
      <c r="F5068" s="85" t="s">
        <v>209</v>
      </c>
      <c r="G5068" s="85" t="s">
        <v>209</v>
      </c>
      <c r="H5068" s="840">
        <v>1.0235672419381301</v>
      </c>
      <c r="I5068" s="840">
        <v>1.03944970423936</v>
      </c>
      <c r="J5068" s="86">
        <v>2966.4166666666702</v>
      </c>
      <c r="K5068" s="44">
        <v>3036.32692593929</v>
      </c>
      <c r="L5068" s="45">
        <v>2856.7802808763399</v>
      </c>
      <c r="M5068" s="46">
        <v>0.96304080036284401</v>
      </c>
      <c r="N5068" s="139">
        <v>3083.4409268173899</v>
      </c>
      <c r="O5068" s="45">
        <v>2864.0399507084899</v>
      </c>
      <c r="P5068" s="99">
        <v>0.96548808631350502</v>
      </c>
      <c r="Q5068" s="86">
        <v>2973.48724227098</v>
      </c>
      <c r="R5068" s="44">
        <v>3043.5641355095099</v>
      </c>
      <c r="S5068" s="45">
        <v>2863.73602272885</v>
      </c>
      <c r="T5068" s="140">
        <v>0.96309006543498499</v>
      </c>
      <c r="U5068" s="44">
        <v>3090.7904345380898</v>
      </c>
      <c r="V5068" s="45">
        <v>2870.9923458348198</v>
      </c>
      <c r="W5068" s="99">
        <v>0.96553040652769795</v>
      </c>
      <c r="X5068" s="86">
        <v>2979.6638934655598</v>
      </c>
      <c r="Y5068" s="44">
        <v>3049.88635333716</v>
      </c>
      <c r="Z5068" s="45">
        <v>2869.8252224860198</v>
      </c>
      <c r="AA5068" s="46">
        <v>0.96313722792009604</v>
      </c>
      <c r="AB5068" s="139">
        <v>3097.21075279549</v>
      </c>
      <c r="AC5068" s="45">
        <v>2877.0788834147302</v>
      </c>
      <c r="AD5068" s="99">
        <v>0.96557161689417303</v>
      </c>
      <c r="AE5068" s="142">
        <v>2986.6854774028802</v>
      </c>
      <c r="AF5068" s="44">
        <v>3057.0734166419202</v>
      </c>
      <c r="AG5068" s="45">
        <v>2876.6904583002602</v>
      </c>
      <c r="AH5068" s="140">
        <v>0.96317154252269199</v>
      </c>
      <c r="AI5068" s="44">
        <v>3104.5093361424301</v>
      </c>
      <c r="AJ5068" s="45">
        <v>2883.9492011258699</v>
      </c>
      <c r="AK5068" s="46">
        <v>0.96560190985816496</v>
      </c>
    </row>
    <row r="5069" spans="1:37" x14ac:dyDescent="0.2">
      <c r="A5069" s="35" t="s">
        <v>2171</v>
      </c>
      <c r="B5069" s="35" t="s">
        <v>8436</v>
      </c>
      <c r="C5069" s="85" t="s">
        <v>1081</v>
      </c>
      <c r="D5069" s="85" t="s">
        <v>1081</v>
      </c>
      <c r="E5069" s="85" t="s">
        <v>12898</v>
      </c>
      <c r="F5069" s="85" t="s">
        <v>209</v>
      </c>
      <c r="G5069" s="85" t="s">
        <v>209</v>
      </c>
      <c r="H5069" s="840">
        <v>1.0235672419381301</v>
      </c>
      <c r="I5069" s="840">
        <v>1.03944970423936</v>
      </c>
      <c r="J5069" s="86">
        <v>3437.5</v>
      </c>
      <c r="K5069" s="44">
        <v>3518.5123941623101</v>
      </c>
      <c r="L5069" s="45">
        <v>3310.45275124728</v>
      </c>
      <c r="M5069" s="46">
        <v>0.96304080036284401</v>
      </c>
      <c r="N5069" s="139">
        <v>3573.1083583228201</v>
      </c>
      <c r="O5069" s="45">
        <v>3318.8652967026701</v>
      </c>
      <c r="P5069" s="99">
        <v>0.96548808631350502</v>
      </c>
      <c r="Q5069" s="86">
        <v>3445.56196654118</v>
      </c>
      <c r="R5069" s="44">
        <v>3526.7643590194598</v>
      </c>
      <c r="S5069" s="45">
        <v>3318.3864998164399</v>
      </c>
      <c r="T5069" s="140">
        <v>0.96309006543498499</v>
      </c>
      <c r="U5069" s="44">
        <v>3581.48836705964</v>
      </c>
      <c r="V5069" s="45">
        <v>3326.79484627088</v>
      </c>
      <c r="W5069" s="99">
        <v>0.96553040652769795</v>
      </c>
      <c r="X5069" s="86">
        <v>3451.8398214912499</v>
      </c>
      <c r="Y5069" s="44">
        <v>3533.1901656959999</v>
      </c>
      <c r="Z5069" s="45">
        <v>3324.5954368952898</v>
      </c>
      <c r="AA5069" s="46">
        <v>0.96313722792009604</v>
      </c>
      <c r="AB5069" s="139">
        <v>3588.01388153075</v>
      </c>
      <c r="AC5069" s="45">
        <v>3332.9985576970098</v>
      </c>
      <c r="AD5069" s="99">
        <v>0.96557161689417303</v>
      </c>
      <c r="AE5069" s="142">
        <v>3458.7371938691099</v>
      </c>
      <c r="AF5069" s="44">
        <v>3540.2500901174199</v>
      </c>
      <c r="AG5069" s="45">
        <v>3331.35723819952</v>
      </c>
      <c r="AH5069" s="140">
        <v>0.96317154252269099</v>
      </c>
      <c r="AI5069" s="44">
        <v>3595.1833532089399</v>
      </c>
      <c r="AJ5069" s="45">
        <v>3339.7632400974899</v>
      </c>
      <c r="AK5069" s="46">
        <v>0.96560190985816496</v>
      </c>
    </row>
    <row r="5070" spans="1:37" x14ac:dyDescent="0.2">
      <c r="A5070" s="35" t="s">
        <v>2170</v>
      </c>
      <c r="B5070" s="35" t="s">
        <v>8435</v>
      </c>
      <c r="C5070" s="85" t="s">
        <v>1081</v>
      </c>
      <c r="D5070" s="85" t="s">
        <v>1081</v>
      </c>
      <c r="E5070" s="85" t="s">
        <v>12898</v>
      </c>
      <c r="F5070" s="85" t="s">
        <v>209</v>
      </c>
      <c r="G5070" s="85" t="s">
        <v>209</v>
      </c>
      <c r="H5070" s="840">
        <v>1.0235672419381301</v>
      </c>
      <c r="I5070" s="840">
        <v>1.03944970423936</v>
      </c>
      <c r="J5070" s="86">
        <v>9909.8333333333303</v>
      </c>
      <c r="K5070" s="44">
        <v>10143.380773066499</v>
      </c>
      <c r="L5070" s="45">
        <v>9543.5738247957197</v>
      </c>
      <c r="M5070" s="46">
        <v>0.96304080036284401</v>
      </c>
      <c r="N5070" s="139">
        <v>10300.7733273947</v>
      </c>
      <c r="O5070" s="45">
        <v>9567.8260206857794</v>
      </c>
      <c r="P5070" s="99">
        <v>0.96548808631350502</v>
      </c>
      <c r="Q5070" s="86">
        <v>9938.1974804826004</v>
      </c>
      <c r="R5070" s="44">
        <v>10172.413384934</v>
      </c>
      <c r="S5070" s="45">
        <v>9571.3792617837898</v>
      </c>
      <c r="T5070" s="140">
        <v>0.96309006543498499</v>
      </c>
      <c r="U5070" s="44">
        <v>10330.256431760001</v>
      </c>
      <c r="V5070" s="45">
        <v>9595.6318534829097</v>
      </c>
      <c r="W5070" s="99">
        <v>0.96553040652769795</v>
      </c>
      <c r="X5070" s="86">
        <v>9966.8807010492201</v>
      </c>
      <c r="Y5070" s="44">
        <v>10201.772589899299</v>
      </c>
      <c r="Z5070" s="45">
        <v>9599.4738494188496</v>
      </c>
      <c r="AA5070" s="46">
        <v>0.96313722792009504</v>
      </c>
      <c r="AB5070" s="139">
        <v>10360.0711968946</v>
      </c>
      <c r="AC5070" s="45">
        <v>9623.7371139034294</v>
      </c>
      <c r="AD5070" s="99">
        <v>0.96557161689417303</v>
      </c>
      <c r="AE5070" s="142">
        <v>9995.4662705706105</v>
      </c>
      <c r="AF5070" s="44">
        <v>10231.0318424535</v>
      </c>
      <c r="AG5070" s="45">
        <v>9627.3486660590297</v>
      </c>
      <c r="AH5070" s="140">
        <v>0.96317154252269199</v>
      </c>
      <c r="AI5070" s="44">
        <v>10389.7844586792</v>
      </c>
      <c r="AJ5070" s="45">
        <v>9651.6413207858495</v>
      </c>
      <c r="AK5070" s="46">
        <v>0.96560190985816496</v>
      </c>
    </row>
    <row r="5071" spans="1:37" x14ac:dyDescent="0.2">
      <c r="A5071" s="35" t="s">
        <v>2169</v>
      </c>
      <c r="B5071" s="35" t="s">
        <v>8434</v>
      </c>
      <c r="C5071" s="85" t="s">
        <v>1081</v>
      </c>
      <c r="D5071" s="85" t="s">
        <v>1081</v>
      </c>
      <c r="E5071" s="85" t="s">
        <v>12898</v>
      </c>
      <c r="F5071" s="85" t="s">
        <v>209</v>
      </c>
      <c r="G5071" s="85" t="s">
        <v>209</v>
      </c>
      <c r="H5071" s="840">
        <v>1.0235672419381301</v>
      </c>
      <c r="I5071" s="840">
        <v>1.03944970423936</v>
      </c>
      <c r="J5071" s="86">
        <v>8847.1666666666697</v>
      </c>
      <c r="K5071" s="44">
        <v>9055.6699839669309</v>
      </c>
      <c r="L5071" s="45">
        <v>8520.1824676101405</v>
      </c>
      <c r="M5071" s="46">
        <v>0.96304080036284401</v>
      </c>
      <c r="N5071" s="139">
        <v>9196.1847750230299</v>
      </c>
      <c r="O5071" s="45">
        <v>8541.8340142966408</v>
      </c>
      <c r="P5071" s="99">
        <v>0.96548808631350502</v>
      </c>
      <c r="Q5071" s="86">
        <v>8868.8853903064301</v>
      </c>
      <c r="R5071" s="44">
        <v>9077.9005580212906</v>
      </c>
      <c r="S5071" s="45">
        <v>8541.5354108856009</v>
      </c>
      <c r="T5071" s="140">
        <v>0.96309006543498499</v>
      </c>
      <c r="U5071" s="44">
        <v>9218.7602958868392</v>
      </c>
      <c r="V5071" s="45">
        <v>8563.1785163501299</v>
      </c>
      <c r="W5071" s="99">
        <v>0.96553040652769795</v>
      </c>
      <c r="X5071" s="86">
        <v>8886.2266282600795</v>
      </c>
      <c r="Y5071" s="44">
        <v>9095.6504811253108</v>
      </c>
      <c r="Z5071" s="45">
        <v>8558.6556814121504</v>
      </c>
      <c r="AA5071" s="46">
        <v>0.96313722792009604</v>
      </c>
      <c r="AB5071" s="139">
        <v>9236.7856405489092</v>
      </c>
      <c r="AC5071" s="45">
        <v>8580.2882135371492</v>
      </c>
      <c r="AD5071" s="99">
        <v>0.96557161689417303</v>
      </c>
      <c r="AE5071" s="142">
        <v>8908.6279684191995</v>
      </c>
      <c r="AF5071" s="44">
        <v>9118.57975908769</v>
      </c>
      <c r="AG5071" s="45">
        <v>8580.5369421031101</v>
      </c>
      <c r="AH5071" s="140">
        <v>0.96317154252269199</v>
      </c>
      <c r="AI5071" s="44">
        <v>9260.0707069518594</v>
      </c>
      <c r="AJ5071" s="45">
        <v>8602.1881805214398</v>
      </c>
      <c r="AK5071" s="46">
        <v>0.96560190985816496</v>
      </c>
    </row>
    <row r="5072" spans="1:37" x14ac:dyDescent="0.2">
      <c r="A5072" s="35" t="s">
        <v>2168</v>
      </c>
      <c r="B5072" s="35" t="s">
        <v>8433</v>
      </c>
      <c r="C5072" s="85" t="s">
        <v>1081</v>
      </c>
      <c r="D5072" s="85" t="s">
        <v>1081</v>
      </c>
      <c r="E5072" s="85" t="s">
        <v>12898</v>
      </c>
      <c r="F5072" s="85" t="s">
        <v>209</v>
      </c>
      <c r="G5072" s="85" t="s">
        <v>209</v>
      </c>
      <c r="H5072" s="840">
        <v>1.0235672419381301</v>
      </c>
      <c r="I5072" s="840">
        <v>1.03944970423936</v>
      </c>
      <c r="J5072" s="86">
        <v>8021.5</v>
      </c>
      <c r="K5072" s="44">
        <v>8210.5446312066797</v>
      </c>
      <c r="L5072" s="45">
        <v>7725.0317801105502</v>
      </c>
      <c r="M5072" s="46">
        <v>0.96304080036284401</v>
      </c>
      <c r="N5072" s="139">
        <v>8337.9458025560598</v>
      </c>
      <c r="O5072" s="45">
        <v>7744.6626843637796</v>
      </c>
      <c r="P5072" s="99">
        <v>0.96548808631350502</v>
      </c>
      <c r="Q5072" s="86">
        <v>8048.8799363135104</v>
      </c>
      <c r="R5072" s="44">
        <v>8238.5698371035505</v>
      </c>
      <c r="S5072" s="45">
        <v>7751.7963045425204</v>
      </c>
      <c r="T5072" s="140">
        <v>0.96309006543498499</v>
      </c>
      <c r="U5072" s="44">
        <v>8366.4058692592407</v>
      </c>
      <c r="V5072" s="45">
        <v>7771.4383170014198</v>
      </c>
      <c r="W5072" s="99">
        <v>0.96553040652769795</v>
      </c>
      <c r="X5072" s="86">
        <v>8075.3385277544603</v>
      </c>
      <c r="Y5072" s="44">
        <v>8265.6519845703206</v>
      </c>
      <c r="Z5072" s="45">
        <v>7777.6591641377699</v>
      </c>
      <c r="AA5072" s="46">
        <v>0.96313722792009504</v>
      </c>
      <c r="AB5072" s="139">
        <v>8393.9082443071093</v>
      </c>
      <c r="AC5072" s="45">
        <v>7797.3176792116801</v>
      </c>
      <c r="AD5072" s="99">
        <v>0.96557161689417303</v>
      </c>
      <c r="AE5072" s="142">
        <v>8103.3677388495498</v>
      </c>
      <c r="AF5072" s="44">
        <v>8294.3417668646307</v>
      </c>
      <c r="AG5072" s="45">
        <v>7804.9332046563404</v>
      </c>
      <c r="AH5072" s="140">
        <v>0.96317154252269099</v>
      </c>
      <c r="AI5072" s="44">
        <v>8423.0431994899809</v>
      </c>
      <c r="AJ5072" s="45">
        <v>7824.6273649161703</v>
      </c>
      <c r="AK5072" s="46">
        <v>0.96560190985816496</v>
      </c>
    </row>
    <row r="5073" spans="1:37" x14ac:dyDescent="0.2">
      <c r="A5073" s="35" t="s">
        <v>2167</v>
      </c>
      <c r="B5073" s="35" t="s">
        <v>8019</v>
      </c>
      <c r="C5073" s="85" t="s">
        <v>1081</v>
      </c>
      <c r="D5073" s="85" t="s">
        <v>1081</v>
      </c>
      <c r="E5073" s="85" t="s">
        <v>12898</v>
      </c>
      <c r="F5073" s="85" t="s">
        <v>209</v>
      </c>
      <c r="G5073" s="85" t="s">
        <v>209</v>
      </c>
      <c r="H5073" s="840">
        <v>1.0235672419381301</v>
      </c>
      <c r="I5073" s="840">
        <v>1.03944970423936</v>
      </c>
      <c r="J5073" s="86">
        <v>6224.3333333333303</v>
      </c>
      <c r="K5073" s="44">
        <v>6371.0237029035397</v>
      </c>
      <c r="L5073" s="45">
        <v>5994.2869550584601</v>
      </c>
      <c r="M5073" s="46">
        <v>0.96304080036284401</v>
      </c>
      <c r="N5073" s="139">
        <v>6469.8814424205502</v>
      </c>
      <c r="O5073" s="45">
        <v>6009.5196785773596</v>
      </c>
      <c r="P5073" s="99">
        <v>0.96548808631350502</v>
      </c>
      <c r="Q5073" s="86">
        <v>6241.7425356076301</v>
      </c>
      <c r="R5073" s="44">
        <v>6388.8431920597905</v>
      </c>
      <c r="S5073" s="45">
        <v>6011.3602270466899</v>
      </c>
      <c r="T5073" s="140">
        <v>0.96309006543498499</v>
      </c>
      <c r="U5073" s="44">
        <v>6487.9774325756198</v>
      </c>
      <c r="V5073" s="45">
        <v>6026.59220784646</v>
      </c>
      <c r="W5073" s="99">
        <v>0.96553040652769795</v>
      </c>
      <c r="X5073" s="86">
        <v>6257.5050197015298</v>
      </c>
      <c r="Y5073" s="44">
        <v>6404.9771544298701</v>
      </c>
      <c r="Z5073" s="45">
        <v>6026.8360383714098</v>
      </c>
      <c r="AA5073" s="46">
        <v>0.96313722792009604</v>
      </c>
      <c r="AB5073" s="139">
        <v>6504.3617420050896</v>
      </c>
      <c r="AC5073" s="45">
        <v>6042.0692395966098</v>
      </c>
      <c r="AD5073" s="99">
        <v>0.96557161689417303</v>
      </c>
      <c r="AE5073" s="142">
        <v>6275.6190677268196</v>
      </c>
      <c r="AF5073" s="44">
        <v>6423.5181006074499</v>
      </c>
      <c r="AG5073" s="45">
        <v>6044.4976977472497</v>
      </c>
      <c r="AH5073" s="140">
        <v>0.96317154252269099</v>
      </c>
      <c r="AI5073" s="44">
        <v>6523.1903838675498</v>
      </c>
      <c r="AJ5073" s="45">
        <v>6059.7497573393302</v>
      </c>
      <c r="AK5073" s="46">
        <v>0.96560190985816496</v>
      </c>
    </row>
    <row r="5074" spans="1:37" x14ac:dyDescent="0.2">
      <c r="A5074" s="35" t="s">
        <v>2166</v>
      </c>
      <c r="B5074" s="35" t="s">
        <v>8432</v>
      </c>
      <c r="C5074" s="85" t="s">
        <v>1081</v>
      </c>
      <c r="D5074" s="85" t="s">
        <v>1081</v>
      </c>
      <c r="E5074" s="85" t="s">
        <v>12898</v>
      </c>
      <c r="F5074" s="85" t="s">
        <v>209</v>
      </c>
      <c r="G5074" s="85" t="s">
        <v>209</v>
      </c>
      <c r="H5074" s="840">
        <v>1.0235672419381301</v>
      </c>
      <c r="I5074" s="840">
        <v>1.03944970423936</v>
      </c>
      <c r="J5074" s="86">
        <v>5146.6666666666697</v>
      </c>
      <c r="K5074" s="44">
        <v>5267.95940517489</v>
      </c>
      <c r="L5074" s="45">
        <v>4956.4499858674399</v>
      </c>
      <c r="M5074" s="46">
        <v>0.96304080036284401</v>
      </c>
      <c r="N5074" s="139">
        <v>5349.7011444852596</v>
      </c>
      <c r="O5074" s="45">
        <v>4969.0453508935097</v>
      </c>
      <c r="P5074" s="99">
        <v>0.96548808631350502</v>
      </c>
      <c r="Q5074" s="86">
        <v>5162.6311846240096</v>
      </c>
      <c r="R5074" s="44">
        <v>5284.30016278936</v>
      </c>
      <c r="S5074" s="45">
        <v>4972.0788054162304</v>
      </c>
      <c r="T5074" s="140">
        <v>0.96309006543498499</v>
      </c>
      <c r="U5074" s="44">
        <v>5366.2954579543502</v>
      </c>
      <c r="V5074" s="45">
        <v>4984.6773864425904</v>
      </c>
      <c r="W5074" s="99">
        <v>0.96553040652769795</v>
      </c>
      <c r="X5074" s="86">
        <v>5178.6150740646199</v>
      </c>
      <c r="Y5074" s="44">
        <v>5300.6607484195301</v>
      </c>
      <c r="Z5074" s="45">
        <v>4987.7169668998204</v>
      </c>
      <c r="AA5074" s="46">
        <v>0.96313722792009604</v>
      </c>
      <c r="AB5074" s="139">
        <v>5382.90990710598</v>
      </c>
      <c r="AC5074" s="45">
        <v>5000.3237303371197</v>
      </c>
      <c r="AD5074" s="99">
        <v>0.96557161689417303</v>
      </c>
      <c r="AE5074" s="142">
        <v>5196.3243359551197</v>
      </c>
      <c r="AF5074" s="44">
        <v>5318.7873687695501</v>
      </c>
      <c r="AG5074" s="45">
        <v>5004.95172611009</v>
      </c>
      <c r="AH5074" s="140">
        <v>0.96317154252269099</v>
      </c>
      <c r="AI5074" s="44">
        <v>5401.3177941403601</v>
      </c>
      <c r="AJ5074" s="45">
        <v>5017.5807030407204</v>
      </c>
      <c r="AK5074" s="46">
        <v>0.96560190985816496</v>
      </c>
    </row>
    <row r="5075" spans="1:37" x14ac:dyDescent="0.2">
      <c r="A5075" s="35" t="s">
        <v>2165</v>
      </c>
      <c r="B5075" s="35" t="s">
        <v>8431</v>
      </c>
      <c r="C5075" s="85" t="s">
        <v>1081</v>
      </c>
      <c r="D5075" s="85" t="s">
        <v>1081</v>
      </c>
      <c r="E5075" s="85" t="s">
        <v>12898</v>
      </c>
      <c r="F5075" s="85" t="s">
        <v>209</v>
      </c>
      <c r="G5075" s="85" t="s">
        <v>209</v>
      </c>
      <c r="H5075" s="840">
        <v>1.0235672419381301</v>
      </c>
      <c r="I5075" s="840">
        <v>1.03944970423936</v>
      </c>
      <c r="J5075" s="86">
        <v>1945.75</v>
      </c>
      <c r="K5075" s="44">
        <v>1991.60596100111</v>
      </c>
      <c r="L5075" s="45">
        <v>1873.8366373060001</v>
      </c>
      <c r="M5075" s="46">
        <v>0.96304080036284401</v>
      </c>
      <c r="N5075" s="139">
        <v>2022.5092620237399</v>
      </c>
      <c r="O5075" s="45">
        <v>1878.5984439445001</v>
      </c>
      <c r="P5075" s="99">
        <v>0.96548808631350502</v>
      </c>
      <c r="Q5075" s="86">
        <v>1952.15076654176</v>
      </c>
      <c r="R5075" s="44">
        <v>1998.1575759565501</v>
      </c>
      <c r="S5075" s="45">
        <v>1880.09700948766</v>
      </c>
      <c r="T5075" s="140">
        <v>0.96309006543498499</v>
      </c>
      <c r="U5075" s="44">
        <v>2029.1625369124799</v>
      </c>
      <c r="V5075" s="45">
        <v>1884.8609232224201</v>
      </c>
      <c r="W5075" s="99">
        <v>0.96553040652769795</v>
      </c>
      <c r="X5075" s="86">
        <v>1958.9017104260599</v>
      </c>
      <c r="Y5075" s="44">
        <v>2005.0676209686801</v>
      </c>
      <c r="Z5075" s="45">
        <v>1886.6911631476901</v>
      </c>
      <c r="AA5075" s="46">
        <v>0.96313722792009604</v>
      </c>
      <c r="AB5075" s="139">
        <v>2036.1798035363499</v>
      </c>
      <c r="AC5075" s="45">
        <v>1891.45989187285</v>
      </c>
      <c r="AD5075" s="99">
        <v>0.96557161689417303</v>
      </c>
      <c r="AE5075" s="142">
        <v>1966.2902282698001</v>
      </c>
      <c r="AF5075" s="44">
        <v>2012.63026580001</v>
      </c>
      <c r="AG5075" s="45">
        <v>1893.8747922099201</v>
      </c>
      <c r="AH5075" s="140">
        <v>0.96317154252269199</v>
      </c>
      <c r="AI5075" s="44">
        <v>2043.8597962238</v>
      </c>
      <c r="AJ5075" s="45">
        <v>1898.6535997527701</v>
      </c>
      <c r="AK5075" s="46">
        <v>0.96560190985816496</v>
      </c>
    </row>
    <row r="5076" spans="1:37" x14ac:dyDescent="0.2">
      <c r="A5076" s="35" t="s">
        <v>2164</v>
      </c>
      <c r="B5076" s="35" t="s">
        <v>8430</v>
      </c>
      <c r="C5076" s="85" t="s">
        <v>1081</v>
      </c>
      <c r="D5076" s="85" t="s">
        <v>1081</v>
      </c>
      <c r="E5076" s="85" t="s">
        <v>12898</v>
      </c>
      <c r="F5076" s="85" t="s">
        <v>209</v>
      </c>
      <c r="G5076" s="85" t="s">
        <v>209</v>
      </c>
      <c r="H5076" s="840">
        <v>1.0235672419381301</v>
      </c>
      <c r="I5076" s="840">
        <v>1.03944970423936</v>
      </c>
      <c r="J5076" s="86">
        <v>3741.0833333333298</v>
      </c>
      <c r="K5076" s="44">
        <v>3829.2503493606901</v>
      </c>
      <c r="L5076" s="45">
        <v>3602.81588755743</v>
      </c>
      <c r="M5076" s="46">
        <v>0.96304080036284401</v>
      </c>
      <c r="N5076" s="139">
        <v>3888.66796436815</v>
      </c>
      <c r="O5076" s="45">
        <v>3611.9713882393498</v>
      </c>
      <c r="P5076" s="99">
        <v>0.96548808631350502</v>
      </c>
      <c r="Q5076" s="86">
        <v>3750.4249191148701</v>
      </c>
      <c r="R5076" s="44">
        <v>3838.8120905544301</v>
      </c>
      <c r="S5076" s="45">
        <v>3611.9969807593402</v>
      </c>
      <c r="T5076" s="140">
        <v>0.96309006543498499</v>
      </c>
      <c r="U5076" s="44">
        <v>3898.3780729458999</v>
      </c>
      <c r="V5076" s="45">
        <v>3621.14929680459</v>
      </c>
      <c r="W5076" s="99">
        <v>0.96553040652769795</v>
      </c>
      <c r="X5076" s="86">
        <v>3756.9472498466398</v>
      </c>
      <c r="Y5076" s="44">
        <v>3845.4881346325501</v>
      </c>
      <c r="Z5076" s="45">
        <v>3618.4557596593199</v>
      </c>
      <c r="AA5076" s="46">
        <v>0.96313722792009604</v>
      </c>
      <c r="AB5076" s="139">
        <v>3905.1577076959802</v>
      </c>
      <c r="AC5076" s="45">
        <v>3627.6016306205402</v>
      </c>
      <c r="AD5076" s="99">
        <v>0.96557161689417303</v>
      </c>
      <c r="AE5076" s="142">
        <v>3765.2282968442601</v>
      </c>
      <c r="AF5076" s="44">
        <v>3853.96434306826</v>
      </c>
      <c r="AG5076" s="45">
        <v>3626.5607466215702</v>
      </c>
      <c r="AH5076" s="140">
        <v>0.96317154252269199</v>
      </c>
      <c r="AI5076" s="44">
        <v>3913.7654395484501</v>
      </c>
      <c r="AJ5076" s="45">
        <v>3635.71163448482</v>
      </c>
      <c r="AK5076" s="46">
        <v>0.96560190985816496</v>
      </c>
    </row>
    <row r="5077" spans="1:37" x14ac:dyDescent="0.2">
      <c r="A5077" s="35" t="s">
        <v>2163</v>
      </c>
      <c r="B5077" s="35" t="s">
        <v>8429</v>
      </c>
      <c r="C5077" s="85" t="s">
        <v>1081</v>
      </c>
      <c r="D5077" s="85" t="s">
        <v>1081</v>
      </c>
      <c r="E5077" s="85" t="s">
        <v>12898</v>
      </c>
      <c r="F5077" s="85" t="s">
        <v>209</v>
      </c>
      <c r="G5077" s="85" t="s">
        <v>209</v>
      </c>
      <c r="H5077" s="840">
        <v>1.0235672419381301</v>
      </c>
      <c r="I5077" s="840">
        <v>1.03944970423936</v>
      </c>
      <c r="J5077" s="86">
        <v>4672.3333333333303</v>
      </c>
      <c r="K5077" s="44">
        <v>4782.4473434155698</v>
      </c>
      <c r="L5077" s="45">
        <v>4499.6476328953304</v>
      </c>
      <c r="M5077" s="46">
        <v>0.96304080036284401</v>
      </c>
      <c r="N5077" s="139">
        <v>4856.6555014410596</v>
      </c>
      <c r="O5077" s="45">
        <v>4511.0821686188001</v>
      </c>
      <c r="P5077" s="99">
        <v>0.96548808631350502</v>
      </c>
      <c r="Q5077" s="86">
        <v>4685.6578014645102</v>
      </c>
      <c r="R5077" s="44">
        <v>4796.0858325108902</v>
      </c>
      <c r="S5077" s="45">
        <v>4512.7104786184</v>
      </c>
      <c r="T5077" s="140">
        <v>0.96309006543498499</v>
      </c>
      <c r="U5077" s="44">
        <v>4870.5056158991501</v>
      </c>
      <c r="V5077" s="45">
        <v>4524.1450818977</v>
      </c>
      <c r="W5077" s="99">
        <v>0.96553040652769795</v>
      </c>
      <c r="X5077" s="86">
        <v>4697.7265826606399</v>
      </c>
      <c r="Y5077" s="44">
        <v>4808.4390415933703</v>
      </c>
      <c r="Z5077" s="45">
        <v>4524.5553583503097</v>
      </c>
      <c r="AA5077" s="46">
        <v>0.96313722792009604</v>
      </c>
      <c r="AB5077" s="139">
        <v>4883.0505069439996</v>
      </c>
      <c r="AC5077" s="45">
        <v>4535.9914521463797</v>
      </c>
      <c r="AD5077" s="99">
        <v>0.96557161689417303</v>
      </c>
      <c r="AE5077" s="142">
        <v>4709.4984850883102</v>
      </c>
      <c r="AF5077" s="44">
        <v>4820.4883752936203</v>
      </c>
      <c r="AG5077" s="45">
        <v>4536.0549203907804</v>
      </c>
      <c r="AH5077" s="140">
        <v>0.96317154252269199</v>
      </c>
      <c r="AI5077" s="44">
        <v>4895.2868074407797</v>
      </c>
      <c r="AJ5077" s="45">
        <v>4547.50073167541</v>
      </c>
      <c r="AK5077" s="46">
        <v>0.96560190985816496</v>
      </c>
    </row>
    <row r="5078" spans="1:37" x14ac:dyDescent="0.2">
      <c r="A5078" s="35" t="s">
        <v>2162</v>
      </c>
      <c r="B5078" s="35" t="s">
        <v>8428</v>
      </c>
      <c r="C5078" s="85" t="s">
        <v>1081</v>
      </c>
      <c r="D5078" s="85" t="s">
        <v>1081</v>
      </c>
      <c r="E5078" s="85" t="s">
        <v>12898</v>
      </c>
      <c r="F5078" s="85" t="s">
        <v>209</v>
      </c>
      <c r="G5078" s="85" t="s">
        <v>209</v>
      </c>
      <c r="H5078" s="840">
        <v>1.0235672419381301</v>
      </c>
      <c r="I5078" s="840">
        <v>1.03944970423936</v>
      </c>
      <c r="J5078" s="86">
        <v>3098.0833333333298</v>
      </c>
      <c r="K5078" s="44">
        <v>3171.0966127944798</v>
      </c>
      <c r="L5078" s="45">
        <v>2983.5806529241199</v>
      </c>
      <c r="M5078" s="46">
        <v>0.96304080036284401</v>
      </c>
      <c r="N5078" s="139">
        <v>3220.30180454224</v>
      </c>
      <c r="O5078" s="45">
        <v>2991.16254873977</v>
      </c>
      <c r="P5078" s="99">
        <v>0.96548808631350502</v>
      </c>
      <c r="Q5078" s="86">
        <v>3107.58231690408</v>
      </c>
      <c r="R5078" s="44">
        <v>3180.8194612092002</v>
      </c>
      <c r="S5078" s="45">
        <v>2992.8816569317501</v>
      </c>
      <c r="T5078" s="140">
        <v>0.96309006543498499</v>
      </c>
      <c r="U5078" s="44">
        <v>3230.1755202054201</v>
      </c>
      <c r="V5078" s="45">
        <v>3000.46521775868</v>
      </c>
      <c r="W5078" s="99">
        <v>0.96553040652769795</v>
      </c>
      <c r="X5078" s="86">
        <v>3116.7784006099</v>
      </c>
      <c r="Y5078" s="44">
        <v>3190.2322712445998</v>
      </c>
      <c r="Z5078" s="45">
        <v>3001.8853088046499</v>
      </c>
      <c r="AA5078" s="46">
        <v>0.96313722792009604</v>
      </c>
      <c r="AB5078" s="139">
        <v>3239.7343866935998</v>
      </c>
      <c r="AC5078" s="45">
        <v>3009.4727597777301</v>
      </c>
      <c r="AD5078" s="99">
        <v>0.96557161689417303</v>
      </c>
      <c r="AE5078" s="142">
        <v>3127.2659927443501</v>
      </c>
      <c r="AF5078" s="44">
        <v>3200.9670270002398</v>
      </c>
      <c r="AG5078" s="45">
        <v>3012.0936101103398</v>
      </c>
      <c r="AH5078" s="140">
        <v>0.96317154252269099</v>
      </c>
      <c r="AI5078" s="44">
        <v>3250.6357112359401</v>
      </c>
      <c r="AJ5078" s="45">
        <v>3019.6940152284401</v>
      </c>
      <c r="AK5078" s="46">
        <v>0.96560190985816496</v>
      </c>
    </row>
    <row r="5079" spans="1:37" x14ac:dyDescent="0.2">
      <c r="A5079" s="35" t="s">
        <v>2161</v>
      </c>
      <c r="B5079" s="35" t="s">
        <v>8427</v>
      </c>
      <c r="C5079" s="85" t="s">
        <v>1081</v>
      </c>
      <c r="D5079" s="85" t="s">
        <v>1081</v>
      </c>
      <c r="E5079" s="85" t="s">
        <v>12898</v>
      </c>
      <c r="F5079" s="85" t="s">
        <v>209</v>
      </c>
      <c r="G5079" s="85" t="s">
        <v>209</v>
      </c>
      <c r="H5079" s="840">
        <v>1.0235672419381301</v>
      </c>
      <c r="I5079" s="840">
        <v>1.03944970423936</v>
      </c>
      <c r="J5079" s="86">
        <v>7120.5</v>
      </c>
      <c r="K5079" s="44">
        <v>7288.3105462204303</v>
      </c>
      <c r="L5079" s="45">
        <v>6857.3320189836304</v>
      </c>
      <c r="M5079" s="46">
        <v>0.96304080036284401</v>
      </c>
      <c r="N5079" s="139">
        <v>7401.40161903639</v>
      </c>
      <c r="O5079" s="45">
        <v>6874.75791859532</v>
      </c>
      <c r="P5079" s="99">
        <v>0.96548808631350502</v>
      </c>
      <c r="Q5079" s="86">
        <v>7136.48537332048</v>
      </c>
      <c r="R5079" s="44">
        <v>7304.67265070142</v>
      </c>
      <c r="S5079" s="45">
        <v>6873.0781651670304</v>
      </c>
      <c r="T5079" s="140">
        <v>0.96309006543498499</v>
      </c>
      <c r="U5079" s="44">
        <v>7418.0176106065201</v>
      </c>
      <c r="V5079" s="45">
        <v>6890.49362368109</v>
      </c>
      <c r="W5079" s="99">
        <v>0.96553040652769795</v>
      </c>
      <c r="X5079" s="86">
        <v>7151.0690786044397</v>
      </c>
      <c r="Y5079" s="44">
        <v>7319.6000536961601</v>
      </c>
      <c r="Z5079" s="45">
        <v>6887.4608490321898</v>
      </c>
      <c r="AA5079" s="46">
        <v>0.96313722792009604</v>
      </c>
      <c r="AB5079" s="139">
        <v>7433.1766387506505</v>
      </c>
      <c r="AC5079" s="45">
        <v>6904.8693327500196</v>
      </c>
      <c r="AD5079" s="99">
        <v>0.96557161689417303</v>
      </c>
      <c r="AE5079" s="142">
        <v>7168.56169848834</v>
      </c>
      <c r="AF5079" s="44">
        <v>7337.5049263849996</v>
      </c>
      <c r="AG5079" s="45">
        <v>6904.5546288020996</v>
      </c>
      <c r="AH5079" s="140">
        <v>0.96317154252269199</v>
      </c>
      <c r="AI5079" s="44">
        <v>7451.3593373153399</v>
      </c>
      <c r="AJ5079" s="45">
        <v>6921.9768669964296</v>
      </c>
      <c r="AK5079" s="46">
        <v>0.96560190985816496</v>
      </c>
    </row>
    <row r="5080" spans="1:37" x14ac:dyDescent="0.2">
      <c r="A5080" s="35" t="s">
        <v>2160</v>
      </c>
      <c r="B5080" s="35" t="s">
        <v>8426</v>
      </c>
      <c r="C5080" s="85" t="s">
        <v>1081</v>
      </c>
      <c r="D5080" s="85" t="s">
        <v>1081</v>
      </c>
      <c r="E5080" s="85" t="s">
        <v>12898</v>
      </c>
      <c r="F5080" s="85" t="s">
        <v>209</v>
      </c>
      <c r="G5080" s="85" t="s">
        <v>209</v>
      </c>
      <c r="H5080" s="840">
        <v>1.0235672419381301</v>
      </c>
      <c r="I5080" s="840">
        <v>1.03944970423936</v>
      </c>
      <c r="J5080" s="86">
        <v>4049.3333333333298</v>
      </c>
      <c r="K5080" s="44">
        <v>4144.7649516881202</v>
      </c>
      <c r="L5080" s="45">
        <v>3899.6732142692699</v>
      </c>
      <c r="M5080" s="46">
        <v>0.96304080036284401</v>
      </c>
      <c r="N5080" s="139">
        <v>4209.07833569993</v>
      </c>
      <c r="O5080" s="45">
        <v>3909.58309084549</v>
      </c>
      <c r="P5080" s="99">
        <v>0.96548808631350502</v>
      </c>
      <c r="Q5080" s="86">
        <v>4063.7499664532102</v>
      </c>
      <c r="R5080" s="44">
        <v>4159.5213450886704</v>
      </c>
      <c r="S5080" s="45">
        <v>3913.75722110284</v>
      </c>
      <c r="T5080" s="140">
        <v>0.96309006543498499</v>
      </c>
      <c r="U5080" s="44">
        <v>4224.0637007325204</v>
      </c>
      <c r="V5080" s="45">
        <v>3923.6741571364901</v>
      </c>
      <c r="W5080" s="99">
        <v>0.96553040652769795</v>
      </c>
      <c r="X5080" s="86">
        <v>4080.4721379264702</v>
      </c>
      <c r="Y5080" s="44">
        <v>4176.6376120227696</v>
      </c>
      <c r="Z5080" s="45">
        <v>3930.0546235276902</v>
      </c>
      <c r="AA5080" s="46">
        <v>0.96313722792009504</v>
      </c>
      <c r="AB5080" s="139">
        <v>4241.4455569246402</v>
      </c>
      <c r="AC5080" s="45">
        <v>3939.9880799092898</v>
      </c>
      <c r="AD5080" s="99">
        <v>0.96557161689417303</v>
      </c>
      <c r="AE5080" s="142">
        <v>4096.8468211469699</v>
      </c>
      <c r="AF5080" s="44">
        <v>4193.3982013643899</v>
      </c>
      <c r="AG5080" s="45">
        <v>3945.9662722033099</v>
      </c>
      <c r="AH5080" s="140">
        <v>0.96317154252269199</v>
      </c>
      <c r="AI5080" s="44">
        <v>4258.4662165551999</v>
      </c>
      <c r="AJ5080" s="45">
        <v>3955.9231148958702</v>
      </c>
      <c r="AK5080" s="46">
        <v>0.96560190985816496</v>
      </c>
    </row>
    <row r="5081" spans="1:37" x14ac:dyDescent="0.2">
      <c r="A5081" s="35" t="s">
        <v>2159</v>
      </c>
      <c r="B5081" s="35" t="s">
        <v>8425</v>
      </c>
      <c r="C5081" s="85" t="s">
        <v>1081</v>
      </c>
      <c r="D5081" s="85" t="s">
        <v>1081</v>
      </c>
      <c r="E5081" s="85" t="s">
        <v>12898</v>
      </c>
      <c r="F5081" s="85" t="s">
        <v>209</v>
      </c>
      <c r="G5081" s="85" t="s">
        <v>209</v>
      </c>
      <c r="H5081" s="840">
        <v>1.0235672419381301</v>
      </c>
      <c r="I5081" s="840">
        <v>1.03944970423936</v>
      </c>
      <c r="J5081" s="86">
        <v>1716.4166666666699</v>
      </c>
      <c r="K5081" s="44">
        <v>1756.86787351663</v>
      </c>
      <c r="L5081" s="45">
        <v>1652.97928042279</v>
      </c>
      <c r="M5081" s="46">
        <v>0.96304080036284401</v>
      </c>
      <c r="N5081" s="139">
        <v>1784.12879651818</v>
      </c>
      <c r="O5081" s="45">
        <v>1657.1798428166101</v>
      </c>
      <c r="P5081" s="99">
        <v>0.96548808631350502</v>
      </c>
      <c r="Q5081" s="86">
        <v>1721.3674779738601</v>
      </c>
      <c r="R5081" s="44">
        <v>1761.93536179169</v>
      </c>
      <c r="S5081" s="45">
        <v>1657.8319169995</v>
      </c>
      <c r="T5081" s="140">
        <v>0.96309006543498499</v>
      </c>
      <c r="U5081" s="44">
        <v>1789.27491586719</v>
      </c>
      <c r="V5081" s="45">
        <v>1662.03264079166</v>
      </c>
      <c r="W5081" s="99">
        <v>0.96553040652769795</v>
      </c>
      <c r="X5081" s="86">
        <v>1724.8031494011</v>
      </c>
      <c r="Y5081" s="44">
        <v>1765.45200251868</v>
      </c>
      <c r="Z5081" s="45">
        <v>1661.2221240220299</v>
      </c>
      <c r="AA5081" s="46">
        <v>0.96313722792009604</v>
      </c>
      <c r="AB5081" s="139">
        <v>1792.8461235161001</v>
      </c>
      <c r="AC5081" s="45">
        <v>1665.42096579139</v>
      </c>
      <c r="AD5081" s="99">
        <v>0.96557161689417303</v>
      </c>
      <c r="AE5081" s="142">
        <v>1728.8300515618</v>
      </c>
      <c r="AF5081" s="44">
        <v>1769.57380765686</v>
      </c>
      <c r="AG5081" s="45">
        <v>1665.1599075223601</v>
      </c>
      <c r="AH5081" s="140">
        <v>0.96317154252269099</v>
      </c>
      <c r="AI5081" s="44">
        <v>1797.0318857760401</v>
      </c>
      <c r="AJ5081" s="45">
        <v>1669.3615996082599</v>
      </c>
      <c r="AK5081" s="46">
        <v>0.96560190985816496</v>
      </c>
    </row>
    <row r="5082" spans="1:37" x14ac:dyDescent="0.2">
      <c r="A5082" s="35" t="s">
        <v>2158</v>
      </c>
      <c r="B5082" s="35" t="s">
        <v>8424</v>
      </c>
      <c r="C5082" s="85" t="s">
        <v>1081</v>
      </c>
      <c r="D5082" s="85" t="s">
        <v>1081</v>
      </c>
      <c r="E5082" s="85" t="s">
        <v>12898</v>
      </c>
      <c r="F5082" s="85" t="s">
        <v>209</v>
      </c>
      <c r="G5082" s="85" t="s">
        <v>209</v>
      </c>
      <c r="H5082" s="840">
        <v>1.0235672419381301</v>
      </c>
      <c r="I5082" s="840">
        <v>1.03944970423936</v>
      </c>
      <c r="J5082" s="86">
        <v>3992.9166666666702</v>
      </c>
      <c r="K5082" s="44">
        <v>4087.0186997887799</v>
      </c>
      <c r="L5082" s="45">
        <v>3845.3416624488</v>
      </c>
      <c r="M5082" s="46">
        <v>0.96304080036284401</v>
      </c>
      <c r="N5082" s="139">
        <v>4150.4360482190996</v>
      </c>
      <c r="O5082" s="45">
        <v>3855.1134713093002</v>
      </c>
      <c r="P5082" s="99">
        <v>0.96548808631350502</v>
      </c>
      <c r="Q5082" s="86">
        <v>4003.4308911042799</v>
      </c>
      <c r="R5082" s="44">
        <v>4097.7807154974998</v>
      </c>
      <c r="S5082" s="45">
        <v>3855.6645188780599</v>
      </c>
      <c r="T5082" s="140">
        <v>0.96309006543498499</v>
      </c>
      <c r="U5082" s="44">
        <v>4161.3650557010797</v>
      </c>
      <c r="V5082" s="45">
        <v>3865.4342557934601</v>
      </c>
      <c r="W5082" s="99">
        <v>0.96553040652769795</v>
      </c>
      <c r="X5082" s="86">
        <v>4012.38674064103</v>
      </c>
      <c r="Y5082" s="44">
        <v>4106.9476297070496</v>
      </c>
      <c r="Z5082" s="45">
        <v>3864.4790427243502</v>
      </c>
      <c r="AA5082" s="46">
        <v>0.96313722792009604</v>
      </c>
      <c r="AB5082" s="139">
        <v>4170.6742108532699</v>
      </c>
      <c r="AC5082" s="45">
        <v>3874.2467527654999</v>
      </c>
      <c r="AD5082" s="99">
        <v>0.96557161689417303</v>
      </c>
      <c r="AE5082" s="142">
        <v>4020.1203846947501</v>
      </c>
      <c r="AF5082" s="44">
        <v>4114.8635344212398</v>
      </c>
      <c r="AG5082" s="45">
        <v>3872.0655520533501</v>
      </c>
      <c r="AH5082" s="140">
        <v>0.96317154252269099</v>
      </c>
      <c r="AI5082" s="44">
        <v>4178.7129448775904</v>
      </c>
      <c r="AJ5082" s="45">
        <v>3881.8359213209901</v>
      </c>
      <c r="AK5082" s="46">
        <v>0.96560190985816496</v>
      </c>
    </row>
    <row r="5083" spans="1:37" x14ac:dyDescent="0.2">
      <c r="A5083" s="35" t="s">
        <v>2157</v>
      </c>
      <c r="B5083" s="35" t="s">
        <v>13501</v>
      </c>
      <c r="C5083" s="85" t="s">
        <v>1081</v>
      </c>
      <c r="D5083" s="85" t="s">
        <v>1081</v>
      </c>
      <c r="E5083" s="85" t="s">
        <v>12898</v>
      </c>
      <c r="F5083" s="85" t="s">
        <v>209</v>
      </c>
      <c r="G5083" s="85" t="s">
        <v>209</v>
      </c>
      <c r="H5083" s="840">
        <v>1.0235672419381301</v>
      </c>
      <c r="I5083" s="840">
        <v>1.03944970423936</v>
      </c>
      <c r="J5083" s="86">
        <v>4087.0833333333298</v>
      </c>
      <c r="K5083" s="44">
        <v>4183.4046150712802</v>
      </c>
      <c r="L5083" s="45">
        <v>3936.0280044829701</v>
      </c>
      <c r="M5083" s="46">
        <v>0.96304080036284401</v>
      </c>
      <c r="N5083" s="139">
        <v>4248.3175620349703</v>
      </c>
      <c r="O5083" s="45">
        <v>3946.0302661038199</v>
      </c>
      <c r="P5083" s="99">
        <v>0.96548808631350502</v>
      </c>
      <c r="Q5083" s="86">
        <v>4098.3442103176803</v>
      </c>
      <c r="R5083" s="44">
        <v>4194.9308798679604</v>
      </c>
      <c r="S5083" s="45">
        <v>3947.0745936899498</v>
      </c>
      <c r="T5083" s="140">
        <v>0.96309006543498499</v>
      </c>
      <c r="U5083" s="44">
        <v>4260.0226772858296</v>
      </c>
      <c r="V5083" s="45">
        <v>3957.07595147847</v>
      </c>
      <c r="W5083" s="99">
        <v>0.96553040652769795</v>
      </c>
      <c r="X5083" s="86">
        <v>4108.8957423911597</v>
      </c>
      <c r="Y5083" s="44">
        <v>4205.7310824506303</v>
      </c>
      <c r="Z5083" s="45">
        <v>3957.4304551393002</v>
      </c>
      <c r="AA5083" s="46">
        <v>0.96313722792009604</v>
      </c>
      <c r="AB5083" s="139">
        <v>4270.9904641788698</v>
      </c>
      <c r="AC5083" s="45">
        <v>3967.4331056302099</v>
      </c>
      <c r="AD5083" s="99">
        <v>0.96557161689417303</v>
      </c>
      <c r="AE5083" s="142">
        <v>4120.75874350701</v>
      </c>
      <c r="AF5083" s="44">
        <v>4217.8736617838904</v>
      </c>
      <c r="AG5083" s="45">
        <v>3968.9975553475101</v>
      </c>
      <c r="AH5083" s="140">
        <v>0.96317154252269099</v>
      </c>
      <c r="AI5083" s="44">
        <v>4283.32145718013</v>
      </c>
      <c r="AJ5083" s="45">
        <v>3979.0125127951001</v>
      </c>
      <c r="AK5083" s="46">
        <v>0.96560190985816496</v>
      </c>
    </row>
    <row r="5084" spans="1:37" x14ac:dyDescent="0.2">
      <c r="A5084" s="35" t="s">
        <v>2156</v>
      </c>
      <c r="B5084" s="35" t="s">
        <v>8423</v>
      </c>
      <c r="C5084" s="85" t="s">
        <v>956</v>
      </c>
      <c r="D5084" s="85" t="s">
        <v>956</v>
      </c>
      <c r="E5084" s="85" t="s">
        <v>12898</v>
      </c>
      <c r="F5084" s="85" t="s">
        <v>209</v>
      </c>
      <c r="G5084" s="85" t="s">
        <v>209</v>
      </c>
      <c r="H5084" s="840">
        <v>1.0235672419381301</v>
      </c>
      <c r="I5084" s="840">
        <v>1.03944970423936</v>
      </c>
      <c r="J5084" s="86">
        <v>1675.4166666666699</v>
      </c>
      <c r="K5084" s="44">
        <v>1714.90161659717</v>
      </c>
      <c r="L5084" s="45">
        <v>1613.49460760791</v>
      </c>
      <c r="M5084" s="46">
        <v>0.96304080036284401</v>
      </c>
      <c r="N5084" s="139">
        <v>1741.5113586443699</v>
      </c>
      <c r="O5084" s="45">
        <v>1617.59483127775</v>
      </c>
      <c r="P5084" s="99">
        <v>0.96548808631350502</v>
      </c>
      <c r="Q5084" s="86">
        <v>1681.3313721552399</v>
      </c>
      <c r="R5084" s="44">
        <v>1720.9557153809899</v>
      </c>
      <c r="S5084" s="45">
        <v>1619.2735412268801</v>
      </c>
      <c r="T5084" s="140">
        <v>0.96309006543498499</v>
      </c>
      <c r="U5084" s="44">
        <v>1747.65939751513</v>
      </c>
      <c r="V5084" s="45">
        <v>1623.3765632648201</v>
      </c>
      <c r="W5084" s="99">
        <v>0.96553040652769795</v>
      </c>
      <c r="X5084" s="86">
        <v>1686.9934167033</v>
      </c>
      <c r="Y5084" s="44">
        <v>1726.7511987027699</v>
      </c>
      <c r="Z5084" s="45">
        <v>1624.8061628830701</v>
      </c>
      <c r="AA5084" s="46">
        <v>0.96313722792009604</v>
      </c>
      <c r="AB5084" s="139">
        <v>1753.5448080460001</v>
      </c>
      <c r="AC5084" s="45">
        <v>1628.9129610560301</v>
      </c>
      <c r="AD5084" s="99">
        <v>0.96557161689417303</v>
      </c>
      <c r="AE5084" s="142">
        <v>1692.4807134535999</v>
      </c>
      <c r="AF5084" s="44">
        <v>1732.3678159031699</v>
      </c>
      <c r="AG5084" s="45">
        <v>1630.1492594670101</v>
      </c>
      <c r="AH5084" s="140">
        <v>0.96317154252269199</v>
      </c>
      <c r="AI5084" s="44">
        <v>1759.2485770301701</v>
      </c>
      <c r="AJ5084" s="45">
        <v>1634.2626093089</v>
      </c>
      <c r="AK5084" s="46">
        <v>0.96560190985816496</v>
      </c>
    </row>
    <row r="5085" spans="1:37" x14ac:dyDescent="0.2">
      <c r="A5085" s="35" t="s">
        <v>2155</v>
      </c>
      <c r="B5085" s="35" t="s">
        <v>8422</v>
      </c>
      <c r="C5085" s="85" t="s">
        <v>1081</v>
      </c>
      <c r="D5085" s="85" t="s">
        <v>1081</v>
      </c>
      <c r="E5085" s="85" t="s">
        <v>12898</v>
      </c>
      <c r="F5085" s="85" t="s">
        <v>209</v>
      </c>
      <c r="G5085" s="85" t="s">
        <v>209</v>
      </c>
      <c r="H5085" s="840">
        <v>1.0235672419381301</v>
      </c>
      <c r="I5085" s="840">
        <v>1.03944970423936</v>
      </c>
      <c r="J5085" s="86">
        <v>5549.9166666666697</v>
      </c>
      <c r="K5085" s="44">
        <v>5680.7128954864402</v>
      </c>
      <c r="L5085" s="45">
        <v>5344.79618861375</v>
      </c>
      <c r="M5085" s="46">
        <v>0.96304080036284401</v>
      </c>
      <c r="N5085" s="139">
        <v>5768.8592377197901</v>
      </c>
      <c r="O5085" s="45">
        <v>5358.37842169943</v>
      </c>
      <c r="P5085" s="99">
        <v>0.96548808631350502</v>
      </c>
      <c r="Q5085" s="86">
        <v>5566.5176241200998</v>
      </c>
      <c r="R5085" s="44">
        <v>5697.7050917205797</v>
      </c>
      <c r="S5085" s="45">
        <v>5361.0578228588301</v>
      </c>
      <c r="T5085" s="140">
        <v>0.96309006543498499</v>
      </c>
      <c r="U5085" s="44">
        <v>5786.1150980348502</v>
      </c>
      <c r="V5085" s="45">
        <v>5374.6420245602803</v>
      </c>
      <c r="W5085" s="99">
        <v>0.96553040652769795</v>
      </c>
      <c r="X5085" s="86">
        <v>5579.4288717741001</v>
      </c>
      <c r="Y5085" s="44">
        <v>5710.92062187177</v>
      </c>
      <c r="Z5085" s="45">
        <v>5373.7556569378503</v>
      </c>
      <c r="AA5085" s="46">
        <v>0.96313722792009604</v>
      </c>
      <c r="AB5085" s="139">
        <v>5799.5356905901599</v>
      </c>
      <c r="AC5085" s="45">
        <v>5387.3381570649499</v>
      </c>
      <c r="AD5085" s="99">
        <v>0.96557161689417303</v>
      </c>
      <c r="AE5085" s="142">
        <v>5593.7910124289001</v>
      </c>
      <c r="AF5085" s="44">
        <v>5725.6212385701301</v>
      </c>
      <c r="AG5085" s="45">
        <v>5387.7803179907096</v>
      </c>
      <c r="AH5085" s="140">
        <v>0.96317154252269099</v>
      </c>
      <c r="AI5085" s="44">
        <v>5814.4644134460405</v>
      </c>
      <c r="AJ5085" s="45">
        <v>5401.3752849487901</v>
      </c>
      <c r="AK5085" s="46">
        <v>0.96560190985816496</v>
      </c>
    </row>
    <row r="5086" spans="1:37" x14ac:dyDescent="0.2">
      <c r="A5086" s="35" t="s">
        <v>2154</v>
      </c>
      <c r="B5086" s="35" t="s">
        <v>8421</v>
      </c>
      <c r="C5086" s="85" t="s">
        <v>1081</v>
      </c>
      <c r="D5086" s="85" t="s">
        <v>1081</v>
      </c>
      <c r="E5086" s="85" t="s">
        <v>12898</v>
      </c>
      <c r="F5086" s="85" t="s">
        <v>209</v>
      </c>
      <c r="G5086" s="85" t="s">
        <v>209</v>
      </c>
      <c r="H5086" s="840">
        <v>1.0235672419381301</v>
      </c>
      <c r="I5086" s="840">
        <v>1.03944970423936</v>
      </c>
      <c r="J5086" s="86">
        <v>9109.6666666666697</v>
      </c>
      <c r="K5086" s="44">
        <v>9324.3563849756902</v>
      </c>
      <c r="L5086" s="45">
        <v>8772.9806777053891</v>
      </c>
      <c r="M5086" s="46">
        <v>0.96304080036284401</v>
      </c>
      <c r="N5086" s="139">
        <v>9469.0403223858593</v>
      </c>
      <c r="O5086" s="45">
        <v>8795.2746369539309</v>
      </c>
      <c r="P5086" s="99">
        <v>0.96548808631350502</v>
      </c>
      <c r="Q5086" s="86">
        <v>9138.4059818952701</v>
      </c>
      <c r="R5086" s="44">
        <v>9353.7730065994201</v>
      </c>
      <c r="S5086" s="45">
        <v>8801.1080150749804</v>
      </c>
      <c r="T5086" s="140">
        <v>0.96309006543498499</v>
      </c>
      <c r="U5086" s="44">
        <v>9498.9133951002805</v>
      </c>
      <c r="V5086" s="45">
        <v>8823.4088427144907</v>
      </c>
      <c r="W5086" s="99">
        <v>0.96553040652769795</v>
      </c>
      <c r="X5086" s="86">
        <v>9165.3403269579503</v>
      </c>
      <c r="Y5086" s="44">
        <v>9381.3421198886299</v>
      </c>
      <c r="Z5086" s="45">
        <v>8827.4804754505403</v>
      </c>
      <c r="AA5086" s="46">
        <v>0.96313722792009604</v>
      </c>
      <c r="AB5086" s="139">
        <v>9526.91029210956</v>
      </c>
      <c r="AC5086" s="45">
        <v>8849.7924788861601</v>
      </c>
      <c r="AD5086" s="99">
        <v>0.96557161689417303</v>
      </c>
      <c r="AE5086" s="142">
        <v>9193.0501342870994</v>
      </c>
      <c r="AF5086" s="44">
        <v>9409.7049709511703</v>
      </c>
      <c r="AG5086" s="45">
        <v>8854.4842783297499</v>
      </c>
      <c r="AH5086" s="140">
        <v>0.96317154252269199</v>
      </c>
      <c r="AI5086" s="44">
        <v>9555.7132431423797</v>
      </c>
      <c r="AJ5086" s="45">
        <v>8876.8267670894893</v>
      </c>
      <c r="AK5086" s="46">
        <v>0.96560190985816496</v>
      </c>
    </row>
    <row r="5087" spans="1:37" x14ac:dyDescent="0.2">
      <c r="A5087" s="35" t="s">
        <v>2153</v>
      </c>
      <c r="B5087" s="35" t="s">
        <v>8379</v>
      </c>
      <c r="C5087" s="85" t="s">
        <v>1081</v>
      </c>
      <c r="D5087" s="85" t="s">
        <v>1081</v>
      </c>
      <c r="E5087" s="85" t="s">
        <v>12898</v>
      </c>
      <c r="F5087" s="85" t="s">
        <v>209</v>
      </c>
      <c r="G5087" s="85" t="s">
        <v>209</v>
      </c>
      <c r="H5087" s="840">
        <v>1.0235672419381301</v>
      </c>
      <c r="I5087" s="840">
        <v>1.03944970423936</v>
      </c>
      <c r="J5087" s="86">
        <v>3324.5833333333298</v>
      </c>
      <c r="K5087" s="44">
        <v>3402.9345930934601</v>
      </c>
      <c r="L5087" s="45">
        <v>3201.7093942063002</v>
      </c>
      <c r="M5087" s="46">
        <v>0.96304080036284401</v>
      </c>
      <c r="N5087" s="139">
        <v>3455.7371625524502</v>
      </c>
      <c r="O5087" s="45">
        <v>3209.8456002897801</v>
      </c>
      <c r="P5087" s="99">
        <v>0.96548808631350502</v>
      </c>
      <c r="Q5087" s="86">
        <v>3334.6353602990898</v>
      </c>
      <c r="R5087" s="44">
        <v>3413.22351861069</v>
      </c>
      <c r="S5087" s="45">
        <v>3211.5541873522702</v>
      </c>
      <c r="T5087" s="140">
        <v>0.96309006543498499</v>
      </c>
      <c r="U5087" s="44">
        <v>3466.1857390090199</v>
      </c>
      <c r="V5087" s="45">
        <v>3219.6918350512201</v>
      </c>
      <c r="W5087" s="99">
        <v>0.96553040652769795</v>
      </c>
      <c r="X5087" s="86">
        <v>3342.7684263695601</v>
      </c>
      <c r="Y5087" s="44">
        <v>3421.5482586169401</v>
      </c>
      <c r="Z5087" s="45">
        <v>3219.5447157524</v>
      </c>
      <c r="AA5087" s="46">
        <v>0.96313722792009604</v>
      </c>
      <c r="AB5087" s="139">
        <v>3474.6396521305201</v>
      </c>
      <c r="AC5087" s="45">
        <v>3227.6823143524498</v>
      </c>
      <c r="AD5087" s="99">
        <v>0.96557161689417303</v>
      </c>
      <c r="AE5087" s="142">
        <v>3351.1507033911798</v>
      </c>
      <c r="AF5087" s="44">
        <v>3430.1280827891201</v>
      </c>
      <c r="AG5087" s="45">
        <v>3227.7329922112899</v>
      </c>
      <c r="AH5087" s="140">
        <v>0.96317154252269199</v>
      </c>
      <c r="AI5087" s="44">
        <v>3483.3526075015002</v>
      </c>
      <c r="AJ5087" s="45">
        <v>3235.8775194170598</v>
      </c>
      <c r="AK5087" s="46">
        <v>0.96560190985816496</v>
      </c>
    </row>
    <row r="5088" spans="1:37" x14ac:dyDescent="0.2">
      <c r="A5088" s="35" t="s">
        <v>2152</v>
      </c>
      <c r="B5088" s="35" t="s">
        <v>13165</v>
      </c>
      <c r="C5088" s="85" t="s">
        <v>1081</v>
      </c>
      <c r="D5088" s="85" t="s">
        <v>1081</v>
      </c>
      <c r="E5088" s="85" t="s">
        <v>12898</v>
      </c>
      <c r="F5088" s="85" t="s">
        <v>209</v>
      </c>
      <c r="G5088" s="85" t="s">
        <v>209</v>
      </c>
      <c r="H5088" s="840">
        <v>1.0235672419381301</v>
      </c>
      <c r="I5088" s="840">
        <v>1.03944970423936</v>
      </c>
      <c r="J5088" s="86">
        <v>3394.9166666666702</v>
      </c>
      <c r="K5088" s="44">
        <v>3474.9254891097798</v>
      </c>
      <c r="L5088" s="45">
        <v>3269.4432638318199</v>
      </c>
      <c r="M5088" s="46">
        <v>0.96304080036284401</v>
      </c>
      <c r="N5088" s="139">
        <v>3528.8451250839598</v>
      </c>
      <c r="O5088" s="45">
        <v>3277.75159569382</v>
      </c>
      <c r="P5088" s="99">
        <v>0.96548808631350502</v>
      </c>
      <c r="Q5088" s="86">
        <v>3403.6812626487399</v>
      </c>
      <c r="R5088" s="44">
        <v>3483.8966424458499</v>
      </c>
      <c r="S5088" s="45">
        <v>3278.0516099642</v>
      </c>
      <c r="T5088" s="140">
        <v>0.96309006543498499</v>
      </c>
      <c r="U5088" s="44">
        <v>3537.9554817853</v>
      </c>
      <c r="V5088" s="45">
        <v>3286.3577532159402</v>
      </c>
      <c r="W5088" s="99">
        <v>0.96553040652769795</v>
      </c>
      <c r="X5088" s="86">
        <v>3413.4152430198601</v>
      </c>
      <c r="Y5088" s="44">
        <v>3493.8600258873998</v>
      </c>
      <c r="Z5088" s="45">
        <v>3287.5872949023501</v>
      </c>
      <c r="AA5088" s="46">
        <v>0.96313722792009604</v>
      </c>
      <c r="AB5088" s="139">
        <v>3548.0734648031298</v>
      </c>
      <c r="AC5088" s="45">
        <v>3295.89687533391</v>
      </c>
      <c r="AD5088" s="99">
        <v>0.96557161689417303</v>
      </c>
      <c r="AE5088" s="142">
        <v>3424.8414016445199</v>
      </c>
      <c r="AF5088" s="44">
        <v>3505.5554675567901</v>
      </c>
      <c r="AG5088" s="45">
        <v>3298.7097757175302</v>
      </c>
      <c r="AH5088" s="140">
        <v>0.96317154252269199</v>
      </c>
      <c r="AI5088" s="44">
        <v>3559.95038200613</v>
      </c>
      <c r="AJ5088" s="45">
        <v>3307.0333983892701</v>
      </c>
      <c r="AK5088" s="46">
        <v>0.96560190985816496</v>
      </c>
    </row>
    <row r="5089" spans="1:37" x14ac:dyDescent="0.2">
      <c r="A5089" s="35" t="s">
        <v>2151</v>
      </c>
      <c r="B5089" s="35" t="s">
        <v>8419</v>
      </c>
      <c r="C5089" s="85" t="s">
        <v>1081</v>
      </c>
      <c r="D5089" s="85" t="s">
        <v>1081</v>
      </c>
      <c r="E5089" s="85" t="s">
        <v>12898</v>
      </c>
      <c r="F5089" s="85" t="s">
        <v>209</v>
      </c>
      <c r="G5089" s="85" t="s">
        <v>209</v>
      </c>
      <c r="H5089" s="840">
        <v>1.0235672419381301</v>
      </c>
      <c r="I5089" s="840">
        <v>1.03944970423936</v>
      </c>
      <c r="J5089" s="86">
        <v>4680</v>
      </c>
      <c r="K5089" s="44">
        <v>4790.2946922704296</v>
      </c>
      <c r="L5089" s="45">
        <v>4507.0309456981104</v>
      </c>
      <c r="M5089" s="46">
        <v>0.96304080036284401</v>
      </c>
      <c r="N5089" s="139">
        <v>4864.62461584023</v>
      </c>
      <c r="O5089" s="45">
        <v>4518.4842439472004</v>
      </c>
      <c r="P5089" s="99">
        <v>0.96548808631350502</v>
      </c>
      <c r="Q5089" s="86">
        <v>4692.3928597152899</v>
      </c>
      <c r="R5089" s="44">
        <v>4802.9796175089396</v>
      </c>
      <c r="S5089" s="45">
        <v>4519.1969463098603</v>
      </c>
      <c r="T5089" s="140">
        <v>0.96309006543498499</v>
      </c>
      <c r="U5089" s="44">
        <v>4877.5063702059697</v>
      </c>
      <c r="V5089" s="45">
        <v>4530.6479854285699</v>
      </c>
      <c r="W5089" s="99">
        <v>0.96553040652769795</v>
      </c>
      <c r="X5089" s="86">
        <v>4703.8932647750298</v>
      </c>
      <c r="Y5089" s="44">
        <v>4814.7510553971097</v>
      </c>
      <c r="Z5089" s="45">
        <v>4530.4947194674296</v>
      </c>
      <c r="AA5089" s="46">
        <v>0.96313722792009604</v>
      </c>
      <c r="AB5089" s="139">
        <v>4889.4604628439401</v>
      </c>
      <c r="AC5089" s="45">
        <v>4541.9458253664397</v>
      </c>
      <c r="AD5089" s="99">
        <v>0.96557161689417303</v>
      </c>
      <c r="AE5089" s="142">
        <v>4715.7741901619002</v>
      </c>
      <c r="AF5089" s="44">
        <v>4826.9119814270098</v>
      </c>
      <c r="AG5089" s="45">
        <v>4542.09950092693</v>
      </c>
      <c r="AH5089" s="140">
        <v>0.96317154252269099</v>
      </c>
      <c r="AI5089" s="44">
        <v>4901.8100872234099</v>
      </c>
      <c r="AJ5089" s="45">
        <v>4553.5605644801699</v>
      </c>
      <c r="AK5089" s="46">
        <v>0.96560190985816496</v>
      </c>
    </row>
    <row r="5090" spans="1:37" x14ac:dyDescent="0.2">
      <c r="A5090" s="35" t="s">
        <v>2150</v>
      </c>
      <c r="B5090" s="35" t="s">
        <v>8418</v>
      </c>
      <c r="C5090" s="85" t="s">
        <v>1081</v>
      </c>
      <c r="D5090" s="85" t="s">
        <v>1081</v>
      </c>
      <c r="E5090" s="85" t="s">
        <v>12898</v>
      </c>
      <c r="F5090" s="85" t="s">
        <v>208</v>
      </c>
      <c r="G5090" s="85" t="s">
        <v>208</v>
      </c>
      <c r="H5090" s="840">
        <v>1.01913350409448</v>
      </c>
      <c r="I5090" s="840">
        <v>1.03580498704716</v>
      </c>
      <c r="J5090" s="86">
        <v>3472.1666666666702</v>
      </c>
      <c r="K5090" s="44">
        <v>3538.6013818000401</v>
      </c>
      <c r="L5090" s="45">
        <v>3329.3538199220502</v>
      </c>
      <c r="M5090" s="46">
        <v>0.95886924204542301</v>
      </c>
      <c r="N5090" s="139">
        <v>3596.4875491922398</v>
      </c>
      <c r="O5090" s="45">
        <v>3340.5809508223701</v>
      </c>
      <c r="P5090" s="99">
        <v>0.96210270748016102</v>
      </c>
      <c r="Q5090" s="86">
        <v>3486.3622045244401</v>
      </c>
      <c r="R5090" s="44">
        <v>3553.0685300395398</v>
      </c>
      <c r="S5090" s="45">
        <v>3343.1364964468198</v>
      </c>
      <c r="T5090" s="140">
        <v>0.95891829371838</v>
      </c>
      <c r="U5090" s="44">
        <v>3611.19135809914</v>
      </c>
      <c r="V5090" s="45">
        <v>3354.38554247917</v>
      </c>
      <c r="W5090" s="99">
        <v>0.96214487930313197</v>
      </c>
      <c r="X5090" s="86">
        <v>3498.13066237565</v>
      </c>
      <c r="Y5090" s="44">
        <v>3565.0621597272302</v>
      </c>
      <c r="Z5090" s="45">
        <v>3354.58575186609</v>
      </c>
      <c r="AA5090" s="46">
        <v>0.95896525191198201</v>
      </c>
      <c r="AB5090" s="139">
        <v>3623.3811854312698</v>
      </c>
      <c r="AC5090" s="45">
        <v>3365.85215770588</v>
      </c>
      <c r="AD5090" s="99">
        <v>0.96218594516994405</v>
      </c>
      <c r="AE5090" s="142">
        <v>3510.5656662301299</v>
      </c>
      <c r="AF5090" s="44">
        <v>3577.7350887788698</v>
      </c>
      <c r="AG5090" s="45">
        <v>3366.6304303288898</v>
      </c>
      <c r="AH5090" s="140">
        <v>0.95899941787563603</v>
      </c>
      <c r="AI5090" s="44">
        <v>3636.26142443769</v>
      </c>
      <c r="AJ5090" s="45">
        <v>3377.9229161934099</v>
      </c>
      <c r="AK5090" s="46">
        <v>0.96221613191495703</v>
      </c>
    </row>
    <row r="5091" spans="1:37" x14ac:dyDescent="0.2">
      <c r="A5091" s="35" t="s">
        <v>2149</v>
      </c>
      <c r="B5091" s="35" t="s">
        <v>8417</v>
      </c>
      <c r="C5091" s="85" t="s">
        <v>1081</v>
      </c>
      <c r="D5091" s="85" t="s">
        <v>1081</v>
      </c>
      <c r="E5091" s="85" t="s">
        <v>12898</v>
      </c>
      <c r="F5091" s="85" t="s">
        <v>208</v>
      </c>
      <c r="G5091" s="85" t="s">
        <v>208</v>
      </c>
      <c r="H5091" s="840">
        <v>1.01913350409448</v>
      </c>
      <c r="I5091" s="840">
        <v>1.03580498704716</v>
      </c>
      <c r="J5091" s="86">
        <v>2971</v>
      </c>
      <c r="K5091" s="44">
        <v>3027.8456406646901</v>
      </c>
      <c r="L5091" s="45">
        <v>2848.8005181169501</v>
      </c>
      <c r="M5091" s="46">
        <v>0.95886924204542301</v>
      </c>
      <c r="N5091" s="139">
        <v>3077.3766165171101</v>
      </c>
      <c r="O5091" s="45">
        <v>2858.4071439235599</v>
      </c>
      <c r="P5091" s="99">
        <v>0.96210270748016102</v>
      </c>
      <c r="Q5091" s="86">
        <v>2985.1412692218901</v>
      </c>
      <c r="R5091" s="44">
        <v>3042.25748191914</v>
      </c>
      <c r="S5091" s="45">
        <v>2862.50657239057</v>
      </c>
      <c r="T5091" s="140">
        <v>0.95891829371838</v>
      </c>
      <c r="U5091" s="44">
        <v>3092.0242137003102</v>
      </c>
      <c r="V5091" s="45">
        <v>2872.1383861782901</v>
      </c>
      <c r="W5091" s="99">
        <v>0.96214487930313197</v>
      </c>
      <c r="X5091" s="86">
        <v>2999.2339899568401</v>
      </c>
      <c r="Y5091" s="44">
        <v>3056.61984578397</v>
      </c>
      <c r="Z5091" s="45">
        <v>2876.1611787219399</v>
      </c>
      <c r="AA5091" s="46">
        <v>0.95896525191198201</v>
      </c>
      <c r="AB5091" s="139">
        <v>3106.6215241186401</v>
      </c>
      <c r="AC5091" s="45">
        <v>2885.82079141245</v>
      </c>
      <c r="AD5091" s="99">
        <v>0.96218594516994405</v>
      </c>
      <c r="AE5091" s="142">
        <v>3012.1276404188702</v>
      </c>
      <c r="AF5091" s="44">
        <v>3069.76019695992</v>
      </c>
      <c r="AG5091" s="45">
        <v>2888.6286537288101</v>
      </c>
      <c r="AH5091" s="140">
        <v>0.95899941787563603</v>
      </c>
      <c r="AI5091" s="44">
        <v>3119.9768315684601</v>
      </c>
      <c r="AJ5091" s="45">
        <v>2898.3178069979799</v>
      </c>
      <c r="AK5091" s="46">
        <v>0.96221613191495703</v>
      </c>
    </row>
    <row r="5092" spans="1:37" x14ac:dyDescent="0.2">
      <c r="A5092" s="35" t="s">
        <v>2148</v>
      </c>
      <c r="B5092" s="35" t="s">
        <v>8416</v>
      </c>
      <c r="C5092" s="85" t="s">
        <v>1081</v>
      </c>
      <c r="D5092" s="85" t="s">
        <v>1081</v>
      </c>
      <c r="E5092" s="85" t="s">
        <v>12898</v>
      </c>
      <c r="F5092" s="85" t="s">
        <v>208</v>
      </c>
      <c r="G5092" s="85" t="s">
        <v>208</v>
      </c>
      <c r="H5092" s="840">
        <v>1.01913350409448</v>
      </c>
      <c r="I5092" s="840">
        <v>1.03580498704716</v>
      </c>
      <c r="J5092" s="86">
        <v>4727.0833333333303</v>
      </c>
      <c r="K5092" s="44">
        <v>4817.5290016465997</v>
      </c>
      <c r="L5092" s="45">
        <v>4532.6548129188805</v>
      </c>
      <c r="M5092" s="46">
        <v>0.95886924204542301</v>
      </c>
      <c r="N5092" s="139">
        <v>4896.3364908541698</v>
      </c>
      <c r="O5092" s="45">
        <v>4547.9396734843504</v>
      </c>
      <c r="P5092" s="99">
        <v>0.96210270748016102</v>
      </c>
      <c r="Q5092" s="86">
        <v>4749.8629855720001</v>
      </c>
      <c r="R5092" s="44">
        <v>4840.7445084546498</v>
      </c>
      <c r="S5092" s="45">
        <v>4554.7305095207903</v>
      </c>
      <c r="T5092" s="140">
        <v>0.95891829371838</v>
      </c>
      <c r="U5092" s="44">
        <v>4919.9317682461797</v>
      </c>
      <c r="V5092" s="45">
        <v>4570.0563489595897</v>
      </c>
      <c r="W5092" s="99">
        <v>0.96214487930313197</v>
      </c>
      <c r="X5092" s="86">
        <v>4770.5487861762003</v>
      </c>
      <c r="Y5092" s="44">
        <v>4861.8261009094103</v>
      </c>
      <c r="Z5092" s="45">
        <v>4574.79051849386</v>
      </c>
      <c r="AA5092" s="46">
        <v>0.95896525191198201</v>
      </c>
      <c r="AB5092" s="139">
        <v>4941.3582236730699</v>
      </c>
      <c r="AC5092" s="45">
        <v>4590.1549928062796</v>
      </c>
      <c r="AD5092" s="99">
        <v>0.96218594516994504</v>
      </c>
      <c r="AE5092" s="142">
        <v>4791.9900308679998</v>
      </c>
      <c r="AF5092" s="44">
        <v>4883.6775917443101</v>
      </c>
      <c r="AG5092" s="45">
        <v>4595.5156500682597</v>
      </c>
      <c r="AH5092" s="140">
        <v>0.95899941787563603</v>
      </c>
      <c r="AI5092" s="44">
        <v>4963.5671718533404</v>
      </c>
      <c r="AJ5092" s="45">
        <v>4610.9301116768402</v>
      </c>
      <c r="AK5092" s="46">
        <v>0.96221613191495703</v>
      </c>
    </row>
    <row r="5093" spans="1:37" x14ac:dyDescent="0.2">
      <c r="A5093" s="35" t="s">
        <v>2147</v>
      </c>
      <c r="B5093" s="35" t="s">
        <v>8415</v>
      </c>
      <c r="C5093" s="85" t="s">
        <v>1081</v>
      </c>
      <c r="D5093" s="85" t="s">
        <v>1081</v>
      </c>
      <c r="E5093" s="85" t="s">
        <v>12898</v>
      </c>
      <c r="F5093" s="85" t="s">
        <v>208</v>
      </c>
      <c r="G5093" s="85" t="s">
        <v>208</v>
      </c>
      <c r="H5093" s="840">
        <v>1.01913350409448</v>
      </c>
      <c r="I5093" s="840">
        <v>1.03580498704716</v>
      </c>
      <c r="J5093" s="86">
        <v>1204.5</v>
      </c>
      <c r="K5093" s="44">
        <v>1227.5463056818</v>
      </c>
      <c r="L5093" s="45">
        <v>1154.9580020437099</v>
      </c>
      <c r="M5093" s="46">
        <v>0.95886924204542301</v>
      </c>
      <c r="N5093" s="139">
        <v>1247.6271068983001</v>
      </c>
      <c r="O5093" s="45">
        <v>1158.8527111598501</v>
      </c>
      <c r="P5093" s="99">
        <v>0.96210270748016102</v>
      </c>
      <c r="Q5093" s="86">
        <v>1208.8361648862799</v>
      </c>
      <c r="R5093" s="44">
        <v>1231.9654365966801</v>
      </c>
      <c r="S5093" s="45">
        <v>1159.1751126178201</v>
      </c>
      <c r="T5093" s="140">
        <v>0.95891829371838</v>
      </c>
      <c r="U5093" s="44">
        <v>1252.11852811217</v>
      </c>
      <c r="V5093" s="45">
        <v>1163.0755259617699</v>
      </c>
      <c r="W5093" s="99">
        <v>0.96214487930313197</v>
      </c>
      <c r="X5093" s="86">
        <v>1212.9262400003499</v>
      </c>
      <c r="Y5093" s="44">
        <v>1236.1337691797</v>
      </c>
      <c r="Z5093" s="45">
        <v>1163.1541172925899</v>
      </c>
      <c r="AA5093" s="46">
        <v>0.95896525191198201</v>
      </c>
      <c r="AB5093" s="139">
        <v>1256.3550483127201</v>
      </c>
      <c r="AC5093" s="45">
        <v>1167.06058065616</v>
      </c>
      <c r="AD5093" s="99">
        <v>0.96218594516994405</v>
      </c>
      <c r="AE5093" s="142">
        <v>1217.6077690939601</v>
      </c>
      <c r="AF5093" s="44">
        <v>1240.9048723293899</v>
      </c>
      <c r="AG5093" s="45">
        <v>1167.68514176196</v>
      </c>
      <c r="AH5093" s="140">
        <v>0.95899941787563603</v>
      </c>
      <c r="AI5093" s="44">
        <v>1261.20419949489</v>
      </c>
      <c r="AJ5093" s="45">
        <v>1171.6018377671901</v>
      </c>
      <c r="AK5093" s="46">
        <v>0.96221613191495703</v>
      </c>
    </row>
    <row r="5094" spans="1:37" x14ac:dyDescent="0.2">
      <c r="A5094" s="35" t="s">
        <v>2146</v>
      </c>
      <c r="B5094" s="35" t="s">
        <v>8414</v>
      </c>
      <c r="C5094" s="85" t="s">
        <v>1081</v>
      </c>
      <c r="D5094" s="85" t="s">
        <v>1081</v>
      </c>
      <c r="E5094" s="85" t="s">
        <v>12898</v>
      </c>
      <c r="F5094" s="85" t="s">
        <v>208</v>
      </c>
      <c r="G5094" s="85" t="s">
        <v>208</v>
      </c>
      <c r="H5094" s="840">
        <v>1.01913350409448</v>
      </c>
      <c r="I5094" s="840">
        <v>1.03580498704716</v>
      </c>
      <c r="J5094" s="86">
        <v>12796.416666666701</v>
      </c>
      <c r="K5094" s="44">
        <v>13041.256957353</v>
      </c>
      <c r="L5094" s="45">
        <v>12270.0903500641</v>
      </c>
      <c r="M5094" s="46">
        <v>0.95886924204542301</v>
      </c>
      <c r="N5094" s="139">
        <v>13254.5921996667</v>
      </c>
      <c r="O5094" s="45">
        <v>12311.467121044299</v>
      </c>
      <c r="P5094" s="99">
        <v>0.96210270748016102</v>
      </c>
      <c r="Q5094" s="86">
        <v>12863.8017172011</v>
      </c>
      <c r="R5094" s="44">
        <v>13109.931320027799</v>
      </c>
      <c r="S5094" s="45">
        <v>12335.3347933901</v>
      </c>
      <c r="T5094" s="140">
        <v>0.95891829371838</v>
      </c>
      <c r="U5094" s="44">
        <v>13324.389971062699</v>
      </c>
      <c r="V5094" s="45">
        <v>12376.840950575899</v>
      </c>
      <c r="W5094" s="99">
        <v>0.96214487930313197</v>
      </c>
      <c r="X5094" s="86">
        <v>12930.976178847301</v>
      </c>
      <c r="Y5094" s="44">
        <v>13178.391064510901</v>
      </c>
      <c r="Z5094" s="45">
        <v>12400.356828816201</v>
      </c>
      <c r="AA5094" s="46">
        <v>0.95896525191198201</v>
      </c>
      <c r="AB5094" s="139">
        <v>13393.969613437999</v>
      </c>
      <c r="AC5094" s="45">
        <v>12442.0035366142</v>
      </c>
      <c r="AD5094" s="99">
        <v>0.96218594516994405</v>
      </c>
      <c r="AE5094" s="142">
        <v>13001.202292619801</v>
      </c>
      <c r="AF5094" s="44">
        <v>13249.9608499188</v>
      </c>
      <c r="AG5094" s="45">
        <v>12468.1454303058</v>
      </c>
      <c r="AH5094" s="140">
        <v>0.95899941787563603</v>
      </c>
      <c r="AI5094" s="44">
        <v>13466.7101723045</v>
      </c>
      <c r="AJ5094" s="45">
        <v>12509.9665802485</v>
      </c>
      <c r="AK5094" s="46">
        <v>0.96221613191495703</v>
      </c>
    </row>
    <row r="5095" spans="1:37" x14ac:dyDescent="0.2">
      <c r="A5095" s="35" t="s">
        <v>2145</v>
      </c>
      <c r="B5095" s="35" t="s">
        <v>8413</v>
      </c>
      <c r="C5095" s="85" t="s">
        <v>1081</v>
      </c>
      <c r="D5095" s="85" t="s">
        <v>1081</v>
      </c>
      <c r="E5095" s="85" t="s">
        <v>12898</v>
      </c>
      <c r="F5095" s="85" t="s">
        <v>208</v>
      </c>
      <c r="G5095" s="85" t="s">
        <v>208</v>
      </c>
      <c r="H5095" s="840">
        <v>1.01913350409448</v>
      </c>
      <c r="I5095" s="840">
        <v>1.03580498704716</v>
      </c>
      <c r="J5095" s="86">
        <v>13388.5</v>
      </c>
      <c r="K5095" s="44">
        <v>13644.6689195689</v>
      </c>
      <c r="L5095" s="45">
        <v>12837.8208471251</v>
      </c>
      <c r="M5095" s="46">
        <v>0.95886924204542301</v>
      </c>
      <c r="N5095" s="139">
        <v>13867.875069080899</v>
      </c>
      <c r="O5095" s="45">
        <v>12881.1120990981</v>
      </c>
      <c r="P5095" s="99">
        <v>0.96210270748016102</v>
      </c>
      <c r="Q5095" s="86">
        <v>13444.7014177973</v>
      </c>
      <c r="R5095" s="44">
        <v>13701.945667423801</v>
      </c>
      <c r="S5095" s="45">
        <v>12892.3701431073</v>
      </c>
      <c r="T5095" s="140">
        <v>0.95891829371838</v>
      </c>
      <c r="U5095" s="44">
        <v>13926.0887779145</v>
      </c>
      <c r="V5095" s="45">
        <v>12935.7506228933</v>
      </c>
      <c r="W5095" s="99">
        <v>0.96214487930313197</v>
      </c>
      <c r="X5095" s="86">
        <v>13500.4260574821</v>
      </c>
      <c r="Y5095" s="44">
        <v>13758.736514730101</v>
      </c>
      <c r="Z5095" s="45">
        <v>12946.4394751324</v>
      </c>
      <c r="AA5095" s="46">
        <v>0.95896525191198201</v>
      </c>
      <c r="AB5095" s="139">
        <v>13983.8086376013</v>
      </c>
      <c r="AC5095" s="45">
        <v>12989.920206315401</v>
      </c>
      <c r="AD5095" s="99">
        <v>0.96218594516994405</v>
      </c>
      <c r="AE5095" s="142">
        <v>13556.4570249141</v>
      </c>
      <c r="AF5095" s="44">
        <v>13815.8395509069</v>
      </c>
      <c r="AG5095" s="45">
        <v>13000.634395348699</v>
      </c>
      <c r="AH5095" s="140">
        <v>0.95899941787563603</v>
      </c>
      <c r="AI5095" s="44">
        <v>14041.8457930965</v>
      </c>
      <c r="AJ5095" s="45">
        <v>13044.241640984201</v>
      </c>
      <c r="AK5095" s="46">
        <v>0.96221613191495703</v>
      </c>
    </row>
    <row r="5096" spans="1:37" x14ac:dyDescent="0.2">
      <c r="A5096" s="35" t="s">
        <v>2144</v>
      </c>
      <c r="B5096" s="35" t="s">
        <v>8412</v>
      </c>
      <c r="C5096" s="85" t="s">
        <v>1081</v>
      </c>
      <c r="D5096" s="85" t="s">
        <v>1081</v>
      </c>
      <c r="E5096" s="85" t="s">
        <v>12898</v>
      </c>
      <c r="F5096" s="85" t="s">
        <v>208</v>
      </c>
      <c r="G5096" s="85" t="s">
        <v>208</v>
      </c>
      <c r="H5096" s="840">
        <v>1.01913350409448</v>
      </c>
      <c r="I5096" s="840">
        <v>1.03580498704716</v>
      </c>
      <c r="J5096" s="86">
        <v>11415.25</v>
      </c>
      <c r="K5096" s="44">
        <v>11633.663732614499</v>
      </c>
      <c r="L5096" s="45">
        <v>10945.732115258999</v>
      </c>
      <c r="M5096" s="46">
        <v>0.95886924204542301</v>
      </c>
      <c r="N5096" s="139">
        <v>11823.972878390099</v>
      </c>
      <c r="O5096" s="45">
        <v>10982.642931562899</v>
      </c>
      <c r="P5096" s="99">
        <v>0.96210270748016102</v>
      </c>
      <c r="Q5096" s="86">
        <v>11476.031657880299</v>
      </c>
      <c r="R5096" s="44">
        <v>11695.608356594699</v>
      </c>
      <c r="S5096" s="45">
        <v>11004.5766960327</v>
      </c>
      <c r="T5096" s="140">
        <v>0.95891829371838</v>
      </c>
      <c r="U5096" s="44">
        <v>11886.930822743499</v>
      </c>
      <c r="V5096" s="45">
        <v>11041.6050943502</v>
      </c>
      <c r="W5096" s="99">
        <v>0.96214487930313197</v>
      </c>
      <c r="X5096" s="86">
        <v>11539.114582050401</v>
      </c>
      <c r="Y5096" s="44">
        <v>11759.898278152699</v>
      </c>
      <c r="Z5096" s="45">
        <v>11065.6099220172</v>
      </c>
      <c r="AA5096" s="46">
        <v>0.95896525191198201</v>
      </c>
      <c r="AB5096" s="139">
        <v>11952.272430196401</v>
      </c>
      <c r="AC5096" s="45">
        <v>11102.7738705545</v>
      </c>
      <c r="AD5096" s="99">
        <v>0.96218594516994405</v>
      </c>
      <c r="AE5096" s="142">
        <v>11603.2063021133</v>
      </c>
      <c r="AF5096" s="44">
        <v>11825.2162974038</v>
      </c>
      <c r="AG5096" s="45">
        <v>11127.4680892175</v>
      </c>
      <c r="AH5096" s="140">
        <v>0.95899941787563603</v>
      </c>
      <c r="AI5096" s="44">
        <v>12018.6589534659</v>
      </c>
      <c r="AJ5096" s="45">
        <v>11164.792285830699</v>
      </c>
      <c r="AK5096" s="46">
        <v>0.96221613191495703</v>
      </c>
    </row>
    <row r="5097" spans="1:37" x14ac:dyDescent="0.2">
      <c r="A5097" s="35" t="s">
        <v>2143</v>
      </c>
      <c r="B5097" s="35" t="s">
        <v>13502</v>
      </c>
      <c r="C5097" s="85" t="s">
        <v>1081</v>
      </c>
      <c r="D5097" s="85" t="s">
        <v>1081</v>
      </c>
      <c r="E5097" s="85" t="s">
        <v>12898</v>
      </c>
      <c r="F5097" s="85" t="s">
        <v>208</v>
      </c>
      <c r="G5097" s="85" t="s">
        <v>208</v>
      </c>
      <c r="H5097" s="840">
        <v>1.01913350409448</v>
      </c>
      <c r="I5097" s="840">
        <v>1.03580498704716</v>
      </c>
      <c r="J5097" s="86">
        <v>36242.666666666701</v>
      </c>
      <c r="K5097" s="44">
        <v>36936.115877728102</v>
      </c>
      <c r="L5097" s="45">
        <v>34751.978316371598</v>
      </c>
      <c r="M5097" s="46">
        <v>0.95886924204542301</v>
      </c>
      <c r="N5097" s="139">
        <v>37540.334877221103</v>
      </c>
      <c r="O5097" s="45">
        <v>34869.167726300999</v>
      </c>
      <c r="P5097" s="99">
        <v>0.96210270748016102</v>
      </c>
      <c r="Q5097" s="86">
        <v>36402.565262085802</v>
      </c>
      <c r="R5097" s="44">
        <v>37099.073893577399</v>
      </c>
      <c r="S5097" s="45">
        <v>34907.085768091303</v>
      </c>
      <c r="T5097" s="140">
        <v>0.95891829371838</v>
      </c>
      <c r="U5097" s="44">
        <v>37705.958639778102</v>
      </c>
      <c r="V5097" s="45">
        <v>35024.5417604139</v>
      </c>
      <c r="W5097" s="99">
        <v>0.96214487930313197</v>
      </c>
      <c r="X5097" s="86">
        <v>36557.228343978299</v>
      </c>
      <c r="Y5097" s="44">
        <v>37256.696222180602</v>
      </c>
      <c r="Z5097" s="45">
        <v>35057.111688087003</v>
      </c>
      <c r="AA5097" s="46">
        <v>0.95896525191198201</v>
      </c>
      <c r="AB5097" s="139">
        <v>37866.159431314401</v>
      </c>
      <c r="AC5097" s="45">
        <v>35174.8513069443</v>
      </c>
      <c r="AD5097" s="99">
        <v>0.96218594516994504</v>
      </c>
      <c r="AE5097" s="142">
        <v>36724.953944111498</v>
      </c>
      <c r="AF5097" s="44">
        <v>37427.6310007707</v>
      </c>
      <c r="AG5097" s="45">
        <v>35219.209453912503</v>
      </c>
      <c r="AH5097" s="140">
        <v>0.95899941787563603</v>
      </c>
      <c r="AI5097" s="44">
        <v>38039.8904443879</v>
      </c>
      <c r="AJ5097" s="45">
        <v>35337.343128858003</v>
      </c>
      <c r="AK5097" s="46">
        <v>0.96221613191495703</v>
      </c>
    </row>
    <row r="5098" spans="1:37" x14ac:dyDescent="0.2">
      <c r="A5098" s="35" t="s">
        <v>2142</v>
      </c>
      <c r="B5098" s="35" t="s">
        <v>8411</v>
      </c>
      <c r="C5098" s="85" t="s">
        <v>1081</v>
      </c>
      <c r="D5098" s="85" t="s">
        <v>1081</v>
      </c>
      <c r="E5098" s="85" t="s">
        <v>12898</v>
      </c>
      <c r="F5098" s="85" t="s">
        <v>208</v>
      </c>
      <c r="G5098" s="85" t="s">
        <v>208</v>
      </c>
      <c r="H5098" s="840">
        <v>1.01913350409448</v>
      </c>
      <c r="I5098" s="840">
        <v>1.03580498704716</v>
      </c>
      <c r="J5098" s="86">
        <v>11765.583333333299</v>
      </c>
      <c r="K5098" s="44">
        <v>11990.700170215599</v>
      </c>
      <c r="L5098" s="45">
        <v>11281.6559730556</v>
      </c>
      <c r="M5098" s="46">
        <v>0.95886924204542301</v>
      </c>
      <c r="N5098" s="139">
        <v>12186.849892185601</v>
      </c>
      <c r="O5098" s="45">
        <v>11319.699580083499</v>
      </c>
      <c r="P5098" s="99">
        <v>0.96210270748016102</v>
      </c>
      <c r="Q5098" s="86">
        <v>11802.8616100662</v>
      </c>
      <c r="R5098" s="44">
        <v>12028.691711009</v>
      </c>
      <c r="S5098" s="45">
        <v>11317.9799161189</v>
      </c>
      <c r="T5098" s="140">
        <v>0.95891829371838</v>
      </c>
      <c r="U5098" s="44">
        <v>12225.462917134</v>
      </c>
      <c r="V5098" s="45">
        <v>11356.062859248699</v>
      </c>
      <c r="W5098" s="99">
        <v>0.96214487930313197</v>
      </c>
      <c r="X5098" s="86">
        <v>11840.175918519801</v>
      </c>
      <c r="Y5098" s="44">
        <v>12066.7199729361</v>
      </c>
      <c r="Z5098" s="45">
        <v>11354.3172823855</v>
      </c>
      <c r="AA5098" s="46">
        <v>0.95896525191198201</v>
      </c>
      <c r="AB5098" s="139">
        <v>12264.1132639185</v>
      </c>
      <c r="AC5098" s="45">
        <v>11392.4508571394</v>
      </c>
      <c r="AD5098" s="99">
        <v>0.96218594516994405</v>
      </c>
      <c r="AE5098" s="142">
        <v>11885.939345517399</v>
      </c>
      <c r="AF5098" s="44">
        <v>12113.3590146516</v>
      </c>
      <c r="AG5098" s="45">
        <v>11398.608913256299</v>
      </c>
      <c r="AH5098" s="140">
        <v>0.95899941787563603</v>
      </c>
      <c r="AI5098" s="44">
        <v>12311.515249827</v>
      </c>
      <c r="AJ5098" s="45">
        <v>11436.8425812196</v>
      </c>
      <c r="AK5098" s="46">
        <v>0.96221613191495703</v>
      </c>
    </row>
    <row r="5099" spans="1:37" x14ac:dyDescent="0.2">
      <c r="A5099" s="35" t="s">
        <v>2141</v>
      </c>
      <c r="B5099" s="35" t="s">
        <v>8410</v>
      </c>
      <c r="C5099" s="85" t="s">
        <v>1081</v>
      </c>
      <c r="D5099" s="85" t="s">
        <v>1081</v>
      </c>
      <c r="E5099" s="85" t="s">
        <v>12898</v>
      </c>
      <c r="F5099" s="85" t="s">
        <v>208</v>
      </c>
      <c r="G5099" s="85" t="s">
        <v>208</v>
      </c>
      <c r="H5099" s="840">
        <v>1.01913350409448</v>
      </c>
      <c r="I5099" s="840">
        <v>1.03580498704716</v>
      </c>
      <c r="J5099" s="86">
        <v>7229.8333333333303</v>
      </c>
      <c r="K5099" s="44">
        <v>7368.1653790190503</v>
      </c>
      <c r="L5099" s="45">
        <v>6932.4648084480596</v>
      </c>
      <c r="M5099" s="46">
        <v>0.95886924204542301</v>
      </c>
      <c r="N5099" s="139">
        <v>7488.6974221864402</v>
      </c>
      <c r="O5099" s="45">
        <v>6955.8422246303198</v>
      </c>
      <c r="P5099" s="99">
        <v>0.96210270748016102</v>
      </c>
      <c r="Q5099" s="86">
        <v>7253.4517007155901</v>
      </c>
      <c r="R5099" s="44">
        <v>7392.2356485303299</v>
      </c>
      <c r="S5099" s="45">
        <v>6955.4675284188697</v>
      </c>
      <c r="T5099" s="140">
        <v>0.95891829371838</v>
      </c>
      <c r="U5099" s="44">
        <v>7513.1614449069002</v>
      </c>
      <c r="V5099" s="45">
        <v>6978.8714111160998</v>
      </c>
      <c r="W5099" s="99">
        <v>0.96214487930313197</v>
      </c>
      <c r="X5099" s="86">
        <v>7276.2816547850798</v>
      </c>
      <c r="Y5099" s="44">
        <v>7415.50241961948</v>
      </c>
      <c r="Z5099" s="45">
        <v>6977.7012700635096</v>
      </c>
      <c r="AA5099" s="46">
        <v>0.95896525191198201</v>
      </c>
      <c r="AB5099" s="139">
        <v>7536.80882518613</v>
      </c>
      <c r="AC5099" s="45">
        <v>7001.1359413321097</v>
      </c>
      <c r="AD5099" s="99">
        <v>0.96218594516994405</v>
      </c>
      <c r="AE5099" s="142">
        <v>7302.63974867669</v>
      </c>
      <c r="AF5099" s="44">
        <v>7442.3648362084896</v>
      </c>
      <c r="AG5099" s="45">
        <v>7003.2272679364296</v>
      </c>
      <c r="AH5099" s="140">
        <v>0.95899941787563603</v>
      </c>
      <c r="AI5099" s="44">
        <v>7564.1106702881198</v>
      </c>
      <c r="AJ5099" s="45">
        <v>7026.7177717401</v>
      </c>
      <c r="AK5099" s="46">
        <v>0.96221613191495703</v>
      </c>
    </row>
    <row r="5100" spans="1:37" x14ac:dyDescent="0.2">
      <c r="A5100" s="35" t="s">
        <v>2140</v>
      </c>
      <c r="B5100" s="35" t="s">
        <v>8409</v>
      </c>
      <c r="C5100" s="85" t="s">
        <v>1081</v>
      </c>
      <c r="D5100" s="85" t="s">
        <v>1081</v>
      </c>
      <c r="E5100" s="85" t="s">
        <v>12898</v>
      </c>
      <c r="F5100" s="85" t="s">
        <v>208</v>
      </c>
      <c r="G5100" s="85" t="s">
        <v>208</v>
      </c>
      <c r="H5100" s="840">
        <v>1.01913350409448</v>
      </c>
      <c r="I5100" s="840">
        <v>1.03580498704716</v>
      </c>
      <c r="J5100" s="86">
        <v>4333.4166666666697</v>
      </c>
      <c r="K5100" s="44">
        <v>4416.33011220141</v>
      </c>
      <c r="L5100" s="45">
        <v>4155.1799546336697</v>
      </c>
      <c r="M5100" s="46">
        <v>0.95886924204542301</v>
      </c>
      <c r="N5100" s="139">
        <v>4488.5745942865997</v>
      </c>
      <c r="O5100" s="45">
        <v>4169.1919076396498</v>
      </c>
      <c r="P5100" s="99">
        <v>0.96210270748016102</v>
      </c>
      <c r="Q5100" s="86">
        <v>4344.4813783382097</v>
      </c>
      <c r="R5100" s="44">
        <v>4427.6065305790198</v>
      </c>
      <c r="S5100" s="45">
        <v>4166.0026704073498</v>
      </c>
      <c r="T5100" s="140">
        <v>0.95891829371838</v>
      </c>
      <c r="U5100" s="44">
        <v>4500.03547781623</v>
      </c>
      <c r="V5100" s="45">
        <v>4180.02051139592</v>
      </c>
      <c r="W5100" s="99">
        <v>0.96214487930313197</v>
      </c>
      <c r="X5100" s="86">
        <v>4355.8857432495297</v>
      </c>
      <c r="Y5100" s="44">
        <v>4439.22910095307</v>
      </c>
      <c r="Z5100" s="45">
        <v>4177.1430690751004</v>
      </c>
      <c r="AA5100" s="46">
        <v>0.95896525191198201</v>
      </c>
      <c r="AB5100" s="139">
        <v>4511.8481758654798</v>
      </c>
      <c r="AC5100" s="45">
        <v>4191.1720409208401</v>
      </c>
      <c r="AD5100" s="99">
        <v>0.96218594516994405</v>
      </c>
      <c r="AE5100" s="142">
        <v>4368.7583588902498</v>
      </c>
      <c r="AF5100" s="44">
        <v>4452.3480148378603</v>
      </c>
      <c r="AG5100" s="45">
        <v>4189.6367230150699</v>
      </c>
      <c r="AH5100" s="140">
        <v>0.95899941787563603</v>
      </c>
      <c r="AI5100" s="44">
        <v>4525.1816953424805</v>
      </c>
      <c r="AJ5100" s="45">
        <v>4203.6897693625097</v>
      </c>
      <c r="AK5100" s="46">
        <v>0.96221613191495703</v>
      </c>
    </row>
    <row r="5101" spans="1:37" x14ac:dyDescent="0.2">
      <c r="A5101" s="35" t="s">
        <v>2139</v>
      </c>
      <c r="B5101" s="35" t="s">
        <v>8408</v>
      </c>
      <c r="C5101" s="85" t="s">
        <v>1081</v>
      </c>
      <c r="D5101" s="85" t="s">
        <v>1081</v>
      </c>
      <c r="E5101" s="85" t="s">
        <v>12898</v>
      </c>
      <c r="F5101" s="85" t="s">
        <v>208</v>
      </c>
      <c r="G5101" s="85" t="s">
        <v>208</v>
      </c>
      <c r="H5101" s="840">
        <v>1.01913350409448</v>
      </c>
      <c r="I5101" s="840">
        <v>1.03580498704716</v>
      </c>
      <c r="J5101" s="86">
        <v>23084.083333333299</v>
      </c>
      <c r="K5101" s="44">
        <v>23525.762736308901</v>
      </c>
      <c r="L5101" s="45">
        <v>22134.617489146702</v>
      </c>
      <c r="M5101" s="46">
        <v>0.95886924204542301</v>
      </c>
      <c r="N5101" s="139">
        <v>23910.6086380788</v>
      </c>
      <c r="O5101" s="45">
        <v>22209.2590746977</v>
      </c>
      <c r="P5101" s="99">
        <v>0.96210270748016102</v>
      </c>
      <c r="Q5101" s="86">
        <v>23142.396244504402</v>
      </c>
      <c r="R5101" s="44">
        <v>23585.191377804698</v>
      </c>
      <c r="S5101" s="45">
        <v>22191.667119334801</v>
      </c>
      <c r="T5101" s="140">
        <v>0.95891829371838</v>
      </c>
      <c r="U5101" s="44">
        <v>23971.009442279101</v>
      </c>
      <c r="V5101" s="45">
        <v>22266.338041454001</v>
      </c>
      <c r="W5101" s="99">
        <v>0.96214487930313097</v>
      </c>
      <c r="X5101" s="86">
        <v>23196.147300487301</v>
      </c>
      <c r="Y5101" s="44">
        <v>23639.970879837299</v>
      </c>
      <c r="Z5101" s="45">
        <v>22244.299239399301</v>
      </c>
      <c r="AA5101" s="46">
        <v>0.95896525191198201</v>
      </c>
      <c r="AB5101" s="139">
        <v>24026.685054125199</v>
      </c>
      <c r="AC5101" s="45">
        <v>22319.006914620601</v>
      </c>
      <c r="AD5101" s="99">
        <v>0.96218594516994405</v>
      </c>
      <c r="AE5101" s="142">
        <v>23266.637951275799</v>
      </c>
      <c r="AF5101" s="44">
        <v>23711.810263781201</v>
      </c>
      <c r="AG5101" s="45">
        <v>22312.692251196699</v>
      </c>
      <c r="AH5101" s="140">
        <v>0.95899941787563603</v>
      </c>
      <c r="AI5101" s="44">
        <v>24099.699621752101</v>
      </c>
      <c r="AJ5101" s="45">
        <v>22387.534372142301</v>
      </c>
      <c r="AK5101" s="46">
        <v>0.96221613191495703</v>
      </c>
    </row>
    <row r="5102" spans="1:37" x14ac:dyDescent="0.2">
      <c r="A5102" s="35" t="s">
        <v>2138</v>
      </c>
      <c r="B5102" s="35" t="s">
        <v>8407</v>
      </c>
      <c r="C5102" s="85" t="s">
        <v>1081</v>
      </c>
      <c r="D5102" s="85" t="s">
        <v>1081</v>
      </c>
      <c r="E5102" s="85" t="s">
        <v>12898</v>
      </c>
      <c r="F5102" s="85" t="s">
        <v>208</v>
      </c>
      <c r="G5102" s="85" t="s">
        <v>208</v>
      </c>
      <c r="H5102" s="840">
        <v>1.01913350409448</v>
      </c>
      <c r="I5102" s="840">
        <v>1.03580498704716</v>
      </c>
      <c r="J5102" s="86">
        <v>6325.3333333333303</v>
      </c>
      <c r="K5102" s="44">
        <v>6446.3591245655998</v>
      </c>
      <c r="L5102" s="45">
        <v>6065.1675790179797</v>
      </c>
      <c r="M5102" s="46">
        <v>0.95886924204542301</v>
      </c>
      <c r="N5102" s="139">
        <v>6551.81181140229</v>
      </c>
      <c r="O5102" s="45">
        <v>6085.6203257145098</v>
      </c>
      <c r="P5102" s="99">
        <v>0.96210270748016102</v>
      </c>
      <c r="Q5102" s="86">
        <v>6350.8164193636003</v>
      </c>
      <c r="R5102" s="44">
        <v>6472.3297913267697</v>
      </c>
      <c r="S5102" s="45">
        <v>6089.9140445748099</v>
      </c>
      <c r="T5102" s="140">
        <v>0.95891829371838</v>
      </c>
      <c r="U5102" s="44">
        <v>6578.20731899779</v>
      </c>
      <c r="V5102" s="45">
        <v>6110.4054972849399</v>
      </c>
      <c r="W5102" s="99">
        <v>0.96214487930313197</v>
      </c>
      <c r="X5102" s="86">
        <v>6374.7391188840102</v>
      </c>
      <c r="Y5102" s="44">
        <v>6496.7102159163996</v>
      </c>
      <c r="Z5102" s="45">
        <v>6113.1533050137696</v>
      </c>
      <c r="AA5102" s="46">
        <v>0.95896525191198201</v>
      </c>
      <c r="AB5102" s="139">
        <v>6602.98657046466</v>
      </c>
      <c r="AC5102" s="45">
        <v>6133.6843843152301</v>
      </c>
      <c r="AD5102" s="99">
        <v>0.96218594516994405</v>
      </c>
      <c r="AE5102" s="142">
        <v>6399.5376779355202</v>
      </c>
      <c r="AF5102" s="44">
        <v>6521.9832582990603</v>
      </c>
      <c r="AG5102" s="45">
        <v>6137.1529078133599</v>
      </c>
      <c r="AH5102" s="140">
        <v>0.95899941787563603</v>
      </c>
      <c r="AI5102" s="44">
        <v>6628.6730416017999</v>
      </c>
      <c r="AJ5102" s="45">
        <v>6157.7383905071401</v>
      </c>
      <c r="AK5102" s="46">
        <v>0.96221613191495703</v>
      </c>
    </row>
    <row r="5103" spans="1:37" x14ac:dyDescent="0.2">
      <c r="A5103" s="35" t="s">
        <v>2137</v>
      </c>
      <c r="B5103" s="35" t="s">
        <v>8406</v>
      </c>
      <c r="C5103" s="85" t="s">
        <v>1081</v>
      </c>
      <c r="D5103" s="85" t="s">
        <v>1081</v>
      </c>
      <c r="E5103" s="85" t="s">
        <v>12898</v>
      </c>
      <c r="F5103" s="85" t="s">
        <v>208</v>
      </c>
      <c r="G5103" s="85" t="s">
        <v>208</v>
      </c>
      <c r="H5103" s="840">
        <v>1.01913350409448</v>
      </c>
      <c r="I5103" s="840">
        <v>1.03580498704716</v>
      </c>
      <c r="J5103" s="86">
        <v>4194.8333333333303</v>
      </c>
      <c r="K5103" s="44">
        <v>4275.0951940923196</v>
      </c>
      <c r="L5103" s="45">
        <v>4022.2966588402101</v>
      </c>
      <c r="M5103" s="46">
        <v>0.95886924204542301</v>
      </c>
      <c r="N5103" s="139">
        <v>4345.0292864983203</v>
      </c>
      <c r="O5103" s="45">
        <v>4035.8605074280299</v>
      </c>
      <c r="P5103" s="99">
        <v>0.96210270748016102</v>
      </c>
      <c r="Q5103" s="86">
        <v>4208.3125377426804</v>
      </c>
      <c r="R5103" s="44">
        <v>4288.8323029144203</v>
      </c>
      <c r="S5103" s="45">
        <v>4035.4278781258799</v>
      </c>
      <c r="T5103" s="140">
        <v>0.95891829371838</v>
      </c>
      <c r="U5103" s="44">
        <v>4358.99111364695</v>
      </c>
      <c r="V5103" s="45">
        <v>4049.0063586962901</v>
      </c>
      <c r="W5103" s="99">
        <v>0.96214487930313097</v>
      </c>
      <c r="X5103" s="86">
        <v>4221.9641409230098</v>
      </c>
      <c r="Y5103" s="44">
        <v>4302.7451091000903</v>
      </c>
      <c r="Z5103" s="45">
        <v>4048.7169059635899</v>
      </c>
      <c r="AA5103" s="46">
        <v>0.95896525191198201</v>
      </c>
      <c r="AB5103" s="139">
        <v>4373.1315123023196</v>
      </c>
      <c r="AC5103" s="45">
        <v>4062.3145574076202</v>
      </c>
      <c r="AD5103" s="99">
        <v>0.96218594516994405</v>
      </c>
      <c r="AE5103" s="142">
        <v>4233.8502248998502</v>
      </c>
      <c r="AF5103" s="44">
        <v>4314.8586155133698</v>
      </c>
      <c r="AG5103" s="45">
        <v>4060.2599010515901</v>
      </c>
      <c r="AH5103" s="140">
        <v>0.95899941787563603</v>
      </c>
      <c r="AI5103" s="44">
        <v>4385.4431773619899</v>
      </c>
      <c r="AJ5103" s="45">
        <v>4073.8789865104</v>
      </c>
      <c r="AK5103" s="46">
        <v>0.96221613191495703</v>
      </c>
    </row>
    <row r="5104" spans="1:37" x14ac:dyDescent="0.2">
      <c r="A5104" s="35" t="s">
        <v>2136</v>
      </c>
      <c r="B5104" s="35" t="s">
        <v>8405</v>
      </c>
      <c r="C5104" s="85" t="s">
        <v>1081</v>
      </c>
      <c r="D5104" s="85" t="s">
        <v>1081</v>
      </c>
      <c r="E5104" s="85" t="s">
        <v>12898</v>
      </c>
      <c r="F5104" s="85" t="s">
        <v>208</v>
      </c>
      <c r="G5104" s="85" t="s">
        <v>208</v>
      </c>
      <c r="H5104" s="840">
        <v>1.01913350409448</v>
      </c>
      <c r="I5104" s="840">
        <v>1.03580498704716</v>
      </c>
      <c r="J5104" s="86">
        <v>5010.1666666666697</v>
      </c>
      <c r="K5104" s="44">
        <v>5106.0287110973504</v>
      </c>
      <c r="L5104" s="45">
        <v>4804.0947141879096</v>
      </c>
      <c r="M5104" s="46">
        <v>0.95886924204542301</v>
      </c>
      <c r="N5104" s="139">
        <v>5189.55561927077</v>
      </c>
      <c r="O5104" s="45">
        <v>4820.2949149268497</v>
      </c>
      <c r="P5104" s="99">
        <v>0.96210270748016102</v>
      </c>
      <c r="Q5104" s="86">
        <v>5028.3657936883801</v>
      </c>
      <c r="R5104" s="44">
        <v>5124.57605119045</v>
      </c>
      <c r="S5104" s="45">
        <v>4821.7919470755296</v>
      </c>
      <c r="T5104" s="140">
        <v>0.95891829371838</v>
      </c>
      <c r="U5104" s="44">
        <v>5208.4063657997704</v>
      </c>
      <c r="V5104" s="45">
        <v>4838.0163996603096</v>
      </c>
      <c r="W5104" s="99">
        <v>0.96214487930313197</v>
      </c>
      <c r="X5104" s="86">
        <v>5044.7764082517697</v>
      </c>
      <c r="Y5104" s="44">
        <v>5141.3006583147799</v>
      </c>
      <c r="Z5104" s="45">
        <v>4837.7652791787896</v>
      </c>
      <c r="AA5104" s="46">
        <v>0.95896525191198301</v>
      </c>
      <c r="AB5104" s="139">
        <v>5225.4045622050298</v>
      </c>
      <c r="AC5104" s="45">
        <v>4854.0129565447696</v>
      </c>
      <c r="AD5104" s="99">
        <v>0.96218594516994405</v>
      </c>
      <c r="AE5104" s="142">
        <v>5063.7918398775601</v>
      </c>
      <c r="AF5104" s="44">
        <v>5160.6799217794296</v>
      </c>
      <c r="AG5104" s="45">
        <v>4856.1734266859703</v>
      </c>
      <c r="AH5104" s="140">
        <v>0.95899941787563603</v>
      </c>
      <c r="AI5104" s="44">
        <v>5245.10084111387</v>
      </c>
      <c r="AJ5104" s="45">
        <v>4872.4621969895097</v>
      </c>
      <c r="AK5104" s="46">
        <v>0.96221613191495703</v>
      </c>
    </row>
    <row r="5105" spans="1:37" x14ac:dyDescent="0.2">
      <c r="A5105" s="35" t="s">
        <v>2135</v>
      </c>
      <c r="B5105" s="35" t="s">
        <v>8404</v>
      </c>
      <c r="C5105" s="85" t="s">
        <v>1081</v>
      </c>
      <c r="D5105" s="85" t="s">
        <v>1081</v>
      </c>
      <c r="E5105" s="85" t="s">
        <v>12898</v>
      </c>
      <c r="F5105" s="85" t="s">
        <v>208</v>
      </c>
      <c r="G5105" s="85" t="s">
        <v>208</v>
      </c>
      <c r="H5105" s="840">
        <v>1.01913350409448</v>
      </c>
      <c r="I5105" s="840">
        <v>1.03580498704716</v>
      </c>
      <c r="J5105" s="86">
        <v>9464.1666666666697</v>
      </c>
      <c r="K5105" s="44">
        <v>9645.2493383341498</v>
      </c>
      <c r="L5105" s="45">
        <v>9074.8983182582197</v>
      </c>
      <c r="M5105" s="46">
        <v>0.95886924204542301</v>
      </c>
      <c r="N5105" s="139">
        <v>9803.0310315788101</v>
      </c>
      <c r="O5105" s="45">
        <v>9105.5003740434895</v>
      </c>
      <c r="P5105" s="99">
        <v>0.96210270748016102</v>
      </c>
      <c r="Q5105" s="86">
        <v>9485.9057630241605</v>
      </c>
      <c r="R5105" s="44">
        <v>9667.4043797808099</v>
      </c>
      <c r="S5105" s="45">
        <v>9096.2085686524697</v>
      </c>
      <c r="T5105" s="140">
        <v>0.95891829371838</v>
      </c>
      <c r="U5105" s="44">
        <v>9825.5484959997902</v>
      </c>
      <c r="V5105" s="45">
        <v>9126.8156554457601</v>
      </c>
      <c r="W5105" s="99">
        <v>0.96214487930313197</v>
      </c>
      <c r="X5105" s="86">
        <v>9506.3891834289097</v>
      </c>
      <c r="Y5105" s="44">
        <v>9688.2797197937398</v>
      </c>
      <c r="Z5105" s="45">
        <v>9116.2968980602509</v>
      </c>
      <c r="AA5105" s="46">
        <v>0.95896525191198201</v>
      </c>
      <c r="AB5105" s="139">
        <v>9846.7653250068197</v>
      </c>
      <c r="AC5105" s="45">
        <v>9146.9140616108798</v>
      </c>
      <c r="AD5105" s="99">
        <v>0.96218594516994405</v>
      </c>
      <c r="AE5105" s="142">
        <v>9535.0029990734602</v>
      </c>
      <c r="AF5105" s="44">
        <v>9717.4410179970801</v>
      </c>
      <c r="AG5105" s="45">
        <v>9144.0623255538903</v>
      </c>
      <c r="AH5105" s="140">
        <v>0.95899941787563603</v>
      </c>
      <c r="AI5105" s="44">
        <v>9876.4036579498897</v>
      </c>
      <c r="AJ5105" s="45">
        <v>9174.7337035659802</v>
      </c>
      <c r="AK5105" s="46">
        <v>0.96221613191495703</v>
      </c>
    </row>
    <row r="5106" spans="1:37" x14ac:dyDescent="0.2">
      <c r="A5106" s="35" t="s">
        <v>2134</v>
      </c>
      <c r="B5106" s="35" t="s">
        <v>8403</v>
      </c>
      <c r="C5106" s="85" t="s">
        <v>1081</v>
      </c>
      <c r="D5106" s="85" t="s">
        <v>1081</v>
      </c>
      <c r="E5106" s="85" t="s">
        <v>12898</v>
      </c>
      <c r="F5106" s="85" t="s">
        <v>208</v>
      </c>
      <c r="G5106" s="85" t="s">
        <v>208</v>
      </c>
      <c r="H5106" s="840">
        <v>1.01913350409448</v>
      </c>
      <c r="I5106" s="840">
        <v>1.03580498704716</v>
      </c>
      <c r="J5106" s="86">
        <v>5809.75</v>
      </c>
      <c r="K5106" s="44">
        <v>5920.9108754128902</v>
      </c>
      <c r="L5106" s="45">
        <v>5570.7905789733904</v>
      </c>
      <c r="M5106" s="46">
        <v>0.95886924204542301</v>
      </c>
      <c r="N5106" s="139">
        <v>6017.7680234972204</v>
      </c>
      <c r="O5106" s="45">
        <v>5589.5762047828703</v>
      </c>
      <c r="P5106" s="99">
        <v>0.96210270748016102</v>
      </c>
      <c r="Q5106" s="86">
        <v>5834.7551862940099</v>
      </c>
      <c r="R5106" s="44">
        <v>5946.39449854124</v>
      </c>
      <c r="S5106" s="45">
        <v>5595.05348750552</v>
      </c>
      <c r="T5106" s="140">
        <v>0.95891829371838</v>
      </c>
      <c r="U5106" s="44">
        <v>6043.6685201626096</v>
      </c>
      <c r="V5106" s="45">
        <v>5613.8798244801801</v>
      </c>
      <c r="W5106" s="99">
        <v>0.96214487930313197</v>
      </c>
      <c r="X5106" s="86">
        <v>5861.2579769949798</v>
      </c>
      <c r="Y5106" s="44">
        <v>5973.4043804966004</v>
      </c>
      <c r="Z5106" s="45">
        <v>5620.7427324301098</v>
      </c>
      <c r="AA5106" s="46">
        <v>0.95896525191198201</v>
      </c>
      <c r="AB5106" s="139">
        <v>6071.1202429413297</v>
      </c>
      <c r="AC5106" s="45">
        <v>5639.6200464797903</v>
      </c>
      <c r="AD5106" s="99">
        <v>0.96218594516994405</v>
      </c>
      <c r="AE5106" s="142">
        <v>5891.6226726527602</v>
      </c>
      <c r="AF5106" s="44">
        <v>6004.3500591830798</v>
      </c>
      <c r="AG5106" s="45">
        <v>5650.0627134168999</v>
      </c>
      <c r="AH5106" s="140">
        <v>0.95899941787563603</v>
      </c>
      <c r="AI5106" s="44">
        <v>6102.5721461338298</v>
      </c>
      <c r="AJ5106" s="45">
        <v>5669.0143787823999</v>
      </c>
      <c r="AK5106" s="46">
        <v>0.96221613191495703</v>
      </c>
    </row>
    <row r="5107" spans="1:37" x14ac:dyDescent="0.2">
      <c r="A5107" s="35" t="s">
        <v>2133</v>
      </c>
      <c r="B5107" s="35" t="s">
        <v>8402</v>
      </c>
      <c r="C5107" s="85" t="s">
        <v>1081</v>
      </c>
      <c r="D5107" s="85" t="s">
        <v>1081</v>
      </c>
      <c r="E5107" s="85" t="s">
        <v>12898</v>
      </c>
      <c r="F5107" s="85" t="s">
        <v>208</v>
      </c>
      <c r="G5107" s="85" t="s">
        <v>208</v>
      </c>
      <c r="H5107" s="840">
        <v>1.01913350409448</v>
      </c>
      <c r="I5107" s="840">
        <v>1.03580498704716</v>
      </c>
      <c r="J5107" s="86">
        <v>6941.75</v>
      </c>
      <c r="K5107" s="44">
        <v>7074.5700020478398</v>
      </c>
      <c r="L5107" s="45">
        <v>6656.2305609688101</v>
      </c>
      <c r="M5107" s="46">
        <v>0.95886924204542301</v>
      </c>
      <c r="N5107" s="139">
        <v>7190.2992688346103</v>
      </c>
      <c r="O5107" s="45">
        <v>6678.6764696504097</v>
      </c>
      <c r="P5107" s="99">
        <v>0.96210270748016102</v>
      </c>
      <c r="Q5107" s="86">
        <v>6970.8182477637201</v>
      </c>
      <c r="R5107" s="44">
        <v>7104.1944272491601</v>
      </c>
      <c r="S5107" s="45">
        <v>6684.4451399665304</v>
      </c>
      <c r="T5107" s="140">
        <v>0.95891829371838</v>
      </c>
      <c r="U5107" s="44">
        <v>7220.4083048329903</v>
      </c>
      <c r="V5107" s="45">
        <v>6706.93708163869</v>
      </c>
      <c r="W5107" s="99">
        <v>0.96214487930313197</v>
      </c>
      <c r="X5107" s="86">
        <v>6998.8755681735302</v>
      </c>
      <c r="Y5107" s="44">
        <v>7132.7885825139201</v>
      </c>
      <c r="Z5107" s="45">
        <v>6711.6784723341498</v>
      </c>
      <c r="AA5107" s="46">
        <v>0.95896525191198201</v>
      </c>
      <c r="AB5107" s="139">
        <v>7249.4702172366497</v>
      </c>
      <c r="AC5107" s="45">
        <v>6734.2197036898797</v>
      </c>
      <c r="AD5107" s="99">
        <v>0.96218594516994405</v>
      </c>
      <c r="AE5107" s="142">
        <v>7028.9633934200401</v>
      </c>
      <c r="AF5107" s="44">
        <v>7163.4520932879796</v>
      </c>
      <c r="AG5107" s="45">
        <v>6740.7718025589802</v>
      </c>
      <c r="AH5107" s="140">
        <v>0.95899941787563603</v>
      </c>
      <c r="AI5107" s="44">
        <v>7280.6353366763897</v>
      </c>
      <c r="AJ5107" s="45">
        <v>6763.3819677884603</v>
      </c>
      <c r="AK5107" s="46">
        <v>0.96221613191495703</v>
      </c>
    </row>
    <row r="5108" spans="1:37" x14ac:dyDescent="0.2">
      <c r="A5108" s="35" t="s">
        <v>2132</v>
      </c>
      <c r="B5108" s="35" t="s">
        <v>8401</v>
      </c>
      <c r="C5108" s="85" t="s">
        <v>1081</v>
      </c>
      <c r="D5108" s="85" t="s">
        <v>1081</v>
      </c>
      <c r="E5108" s="85" t="s">
        <v>12898</v>
      </c>
      <c r="F5108" s="85" t="s">
        <v>208</v>
      </c>
      <c r="G5108" s="85" t="s">
        <v>208</v>
      </c>
      <c r="H5108" s="840">
        <v>1.01913350409448</v>
      </c>
      <c r="I5108" s="840">
        <v>1.03580498704716</v>
      </c>
      <c r="J5108" s="86">
        <v>12257.833333333299</v>
      </c>
      <c r="K5108" s="44">
        <v>12492.3686376061</v>
      </c>
      <c r="L5108" s="45">
        <v>11753.659357452399</v>
      </c>
      <c r="M5108" s="46">
        <v>0.95886924204542301</v>
      </c>
      <c r="N5108" s="139">
        <v>12696.724897059499</v>
      </c>
      <c r="O5108" s="45">
        <v>11793.2946378406</v>
      </c>
      <c r="P5108" s="99">
        <v>0.96210270748016102</v>
      </c>
      <c r="Q5108" s="86">
        <v>12292.0141059779</v>
      </c>
      <c r="R5108" s="44">
        <v>12527.203408204001</v>
      </c>
      <c r="S5108" s="45">
        <v>11787.037192866601</v>
      </c>
      <c r="T5108" s="140">
        <v>0.95891829371838</v>
      </c>
      <c r="U5108" s="44">
        <v>12732.129511826</v>
      </c>
      <c r="V5108" s="45">
        <v>11826.698428388499</v>
      </c>
      <c r="W5108" s="99">
        <v>0.96214487930313097</v>
      </c>
      <c r="X5108" s="86">
        <v>12322.0282933135</v>
      </c>
      <c r="Y5108" s="44">
        <v>12557.7918721158</v>
      </c>
      <c r="Z5108" s="45">
        <v>11816.3969663639</v>
      </c>
      <c r="AA5108" s="46">
        <v>0.95896525191198201</v>
      </c>
      <c r="AB5108" s="139">
        <v>12763.2183567503</v>
      </c>
      <c r="AC5108" s="45">
        <v>11856.082439812601</v>
      </c>
      <c r="AD5108" s="99">
        <v>0.96218594516994504</v>
      </c>
      <c r="AE5108" s="142">
        <v>12356.5355207911</v>
      </c>
      <c r="AF5108" s="44">
        <v>12592.959343771699</v>
      </c>
      <c r="AG5108" s="45">
        <v>11849.9103713983</v>
      </c>
      <c r="AH5108" s="140">
        <v>0.95899941787563603</v>
      </c>
      <c r="AI5108" s="44">
        <v>12798.9611150608</v>
      </c>
      <c r="AJ5108" s="45">
        <v>11889.6578126854</v>
      </c>
      <c r="AK5108" s="46">
        <v>0.96221613191495703</v>
      </c>
    </row>
    <row r="5109" spans="1:37" x14ac:dyDescent="0.2">
      <c r="A5109" s="35" t="s">
        <v>2131</v>
      </c>
      <c r="B5109" s="35" t="s">
        <v>8400</v>
      </c>
      <c r="C5109" s="85" t="s">
        <v>1081</v>
      </c>
      <c r="D5109" s="85" t="s">
        <v>1081</v>
      </c>
      <c r="E5109" s="85" t="s">
        <v>12898</v>
      </c>
      <c r="F5109" s="85" t="s">
        <v>208</v>
      </c>
      <c r="G5109" s="85" t="s">
        <v>208</v>
      </c>
      <c r="H5109" s="840">
        <v>1.01913350409448</v>
      </c>
      <c r="I5109" s="840">
        <v>1.03580498704716</v>
      </c>
      <c r="J5109" s="86">
        <v>4688.1666666666697</v>
      </c>
      <c r="K5109" s="44">
        <v>4777.8677227789303</v>
      </c>
      <c r="L5109" s="45">
        <v>4495.3388182492799</v>
      </c>
      <c r="M5109" s="46">
        <v>0.95886924204542301</v>
      </c>
      <c r="N5109" s="139">
        <v>4856.0264134415802</v>
      </c>
      <c r="O5109" s="45">
        <v>4510.4978431182399</v>
      </c>
      <c r="P5109" s="99">
        <v>0.96210270748016102</v>
      </c>
      <c r="Q5109" s="86">
        <v>4706.6061938696203</v>
      </c>
      <c r="R5109" s="44">
        <v>4796.6600627511098</v>
      </c>
      <c r="S5109" s="45">
        <v>4513.2507806298099</v>
      </c>
      <c r="T5109" s="140">
        <v>0.95891829371838</v>
      </c>
      <c r="U5109" s="44">
        <v>4875.1261676771901</v>
      </c>
      <c r="V5109" s="45">
        <v>4528.43704832805</v>
      </c>
      <c r="W5109" s="99">
        <v>0.96214487930313197</v>
      </c>
      <c r="X5109" s="86">
        <v>4722.4229290479898</v>
      </c>
      <c r="Y5109" s="44">
        <v>4812.77942749678</v>
      </c>
      <c r="Z5109" s="45">
        <v>4528.6394937894302</v>
      </c>
      <c r="AA5109" s="46">
        <v>0.95896525191198201</v>
      </c>
      <c r="AB5109" s="139">
        <v>4891.5092208537499</v>
      </c>
      <c r="AC5109" s="45">
        <v>4543.8489694782602</v>
      </c>
      <c r="AD5109" s="99">
        <v>0.96218594516994405</v>
      </c>
      <c r="AE5109" s="142">
        <v>4738.8462838245996</v>
      </c>
      <c r="AF5109" s="44">
        <v>4829.5170185992602</v>
      </c>
      <c r="AG5109" s="45">
        <v>4544.5508275899101</v>
      </c>
      <c r="AH5109" s="140">
        <v>0.95899941787563603</v>
      </c>
      <c r="AI5109" s="44">
        <v>4908.52061363541</v>
      </c>
      <c r="AJ5109" s="45">
        <v>4559.7943409612699</v>
      </c>
      <c r="AK5109" s="46">
        <v>0.96221613191495703</v>
      </c>
    </row>
    <row r="5110" spans="1:37" x14ac:dyDescent="0.2">
      <c r="A5110" s="35" t="s">
        <v>2130</v>
      </c>
      <c r="B5110" s="35" t="s">
        <v>8398</v>
      </c>
      <c r="C5110" s="85" t="s">
        <v>1081</v>
      </c>
      <c r="D5110" s="85" t="s">
        <v>1081</v>
      </c>
      <c r="E5110" s="85" t="s">
        <v>12898</v>
      </c>
      <c r="F5110" s="85" t="s">
        <v>208</v>
      </c>
      <c r="G5110" s="85" t="s">
        <v>208</v>
      </c>
      <c r="H5110" s="840">
        <v>1.01913350409448</v>
      </c>
      <c r="I5110" s="840">
        <v>1.03580498704716</v>
      </c>
      <c r="J5110" s="86">
        <v>7162.0833333333303</v>
      </c>
      <c r="K5110" s="44">
        <v>7299.1190841166599</v>
      </c>
      <c r="L5110" s="45">
        <v>6867.5014172994897</v>
      </c>
      <c r="M5110" s="46">
        <v>0.95886924204542301</v>
      </c>
      <c r="N5110" s="139">
        <v>7418.521634314</v>
      </c>
      <c r="O5110" s="45">
        <v>6890.6597661985397</v>
      </c>
      <c r="P5110" s="99">
        <v>0.96210270748016102</v>
      </c>
      <c r="Q5110" s="86">
        <v>7194.9097239490002</v>
      </c>
      <c r="R5110" s="44">
        <v>7332.5735586115798</v>
      </c>
      <c r="S5110" s="45">
        <v>6899.33055594696</v>
      </c>
      <c r="T5110" s="140">
        <v>0.95891829371838</v>
      </c>
      <c r="U5110" s="44">
        <v>7452.5233734204703</v>
      </c>
      <c r="V5110" s="45">
        <v>6922.5455479458396</v>
      </c>
      <c r="W5110" s="99">
        <v>0.96214487930313197</v>
      </c>
      <c r="X5110" s="86">
        <v>7226.7757289708397</v>
      </c>
      <c r="Y5110" s="44">
        <v>7365.04927197097</v>
      </c>
      <c r="Z5110" s="45">
        <v>6930.2268074439198</v>
      </c>
      <c r="AA5110" s="46">
        <v>0.95896525191198201</v>
      </c>
      <c r="AB5110" s="139">
        <v>7485.53034033935</v>
      </c>
      <c r="AC5110" s="45">
        <v>6953.5020353110203</v>
      </c>
      <c r="AD5110" s="99">
        <v>0.96218594516994405</v>
      </c>
      <c r="AE5110" s="142">
        <v>7263.3611797332196</v>
      </c>
      <c r="AF5110" s="44">
        <v>7402.3347306053201</v>
      </c>
      <c r="AG5110" s="45">
        <v>6965.5591431846497</v>
      </c>
      <c r="AH5110" s="140">
        <v>0.95899941787563603</v>
      </c>
      <c r="AI5110" s="44">
        <v>7523.4257326923998</v>
      </c>
      <c r="AJ5110" s="45">
        <v>6988.9232990641603</v>
      </c>
      <c r="AK5110" s="46">
        <v>0.96221613191495703</v>
      </c>
    </row>
    <row r="5111" spans="1:37" x14ac:dyDescent="0.2">
      <c r="A5111" s="35" t="s">
        <v>2129</v>
      </c>
      <c r="B5111" s="35" t="s">
        <v>8397</v>
      </c>
      <c r="C5111" s="85" t="s">
        <v>1081</v>
      </c>
      <c r="D5111" s="85" t="s">
        <v>1081</v>
      </c>
      <c r="E5111" s="85" t="s">
        <v>12898</v>
      </c>
      <c r="F5111" s="85" t="s">
        <v>208</v>
      </c>
      <c r="G5111" s="85" t="s">
        <v>208</v>
      </c>
      <c r="H5111" s="840">
        <v>1.01913350409448</v>
      </c>
      <c r="I5111" s="840">
        <v>1.03580498704716</v>
      </c>
      <c r="J5111" s="86">
        <v>18353.916666666701</v>
      </c>
      <c r="K5111" s="44">
        <v>18705.091406357998</v>
      </c>
      <c r="L5111" s="45">
        <v>17599.006162731501</v>
      </c>
      <c r="M5111" s="46">
        <v>0.95886924204542301</v>
      </c>
      <c r="N5111" s="139">
        <v>19011.078415181299</v>
      </c>
      <c r="O5111" s="45">
        <v>17658.352917865301</v>
      </c>
      <c r="P5111" s="99">
        <v>0.96210270748016102</v>
      </c>
      <c r="Q5111" s="86">
        <v>18407.028949719701</v>
      </c>
      <c r="R5111" s="44">
        <v>18759.219913496301</v>
      </c>
      <c r="S5111" s="45">
        <v>17650.836792890001</v>
      </c>
      <c r="T5111" s="140">
        <v>0.95891829371838</v>
      </c>
      <c r="U5111" s="44">
        <v>19066.0923828411</v>
      </c>
      <c r="V5111" s="45">
        <v>17710.228647157299</v>
      </c>
      <c r="W5111" s="99">
        <v>0.96214487930313197</v>
      </c>
      <c r="X5111" s="86">
        <v>18459.034625436299</v>
      </c>
      <c r="Y5111" s="44">
        <v>18812.220640022198</v>
      </c>
      <c r="Z5111" s="45">
        <v>17701.572789633501</v>
      </c>
      <c r="AA5111" s="46">
        <v>0.95896525191198201</v>
      </c>
      <c r="AB5111" s="139">
        <v>19119.9601211031</v>
      </c>
      <c r="AC5111" s="45">
        <v>17761.023678000201</v>
      </c>
      <c r="AD5111" s="99">
        <v>0.96218594516994405</v>
      </c>
      <c r="AE5111" s="142">
        <v>18519.1958280008</v>
      </c>
      <c r="AF5111" s="44">
        <v>18873.532937202199</v>
      </c>
      <c r="AG5111" s="45">
        <v>17759.898018577602</v>
      </c>
      <c r="AH5111" s="140">
        <v>0.95899941787563603</v>
      </c>
      <c r="AI5111" s="44">
        <v>19182.275394746099</v>
      </c>
      <c r="AJ5111" s="45">
        <v>17819.468975794502</v>
      </c>
      <c r="AK5111" s="46">
        <v>0.96221613191495703</v>
      </c>
    </row>
    <row r="5112" spans="1:37" x14ac:dyDescent="0.2">
      <c r="A5112" s="35" t="s">
        <v>2128</v>
      </c>
      <c r="B5112" s="35" t="s">
        <v>8396</v>
      </c>
      <c r="C5112" s="85" t="s">
        <v>1081</v>
      </c>
      <c r="D5112" s="85" t="s">
        <v>1081</v>
      </c>
      <c r="E5112" s="85" t="s">
        <v>12898</v>
      </c>
      <c r="F5112" s="85" t="s">
        <v>208</v>
      </c>
      <c r="G5112" s="85" t="s">
        <v>208</v>
      </c>
      <c r="H5112" s="840">
        <v>1.01913350409448</v>
      </c>
      <c r="I5112" s="840">
        <v>1.03580498704716</v>
      </c>
      <c r="J5112" s="86">
        <v>6157.0833333333303</v>
      </c>
      <c r="K5112" s="44">
        <v>6274.8899125016997</v>
      </c>
      <c r="L5112" s="45">
        <v>5903.8378290438404</v>
      </c>
      <c r="M5112" s="46">
        <v>0.95886924204542301</v>
      </c>
      <c r="N5112" s="139">
        <v>6377.5376223315998</v>
      </c>
      <c r="O5112" s="45">
        <v>5923.7465451809703</v>
      </c>
      <c r="P5112" s="99">
        <v>0.96210270748016102</v>
      </c>
      <c r="Q5112" s="86">
        <v>6182.3281717458503</v>
      </c>
      <c r="R5112" s="44">
        <v>6300.6177731333501</v>
      </c>
      <c r="S5112" s="45">
        <v>5928.3475816576001</v>
      </c>
      <c r="T5112" s="140">
        <v>0.95891829371838</v>
      </c>
      <c r="U5112" s="44">
        <v>6403.6863518564896</v>
      </c>
      <c r="V5112" s="45">
        <v>5948.2953926167602</v>
      </c>
      <c r="W5112" s="99">
        <v>0.96214487930313197</v>
      </c>
      <c r="X5112" s="86">
        <v>6207.3759341324003</v>
      </c>
      <c r="Y5112" s="44">
        <v>6326.1447869840804</v>
      </c>
      <c r="Z5112" s="45">
        <v>5952.6578263876499</v>
      </c>
      <c r="AA5112" s="46">
        <v>0.95896525191198201</v>
      </c>
      <c r="AB5112" s="139">
        <v>6429.6309490508502</v>
      </c>
      <c r="AC5112" s="45">
        <v>5972.6498802083497</v>
      </c>
      <c r="AD5112" s="99">
        <v>0.96218594516994504</v>
      </c>
      <c r="AE5112" s="142">
        <v>6234.2398839544603</v>
      </c>
      <c r="AF5112" s="44">
        <v>6353.5227383000502</v>
      </c>
      <c r="AG5112" s="45">
        <v>5978.6324196094001</v>
      </c>
      <c r="AH5112" s="140">
        <v>0.95899941787563603</v>
      </c>
      <c r="AI5112" s="44">
        <v>6457.45676224832</v>
      </c>
      <c r="AJ5112" s="45">
        <v>5998.6861865686096</v>
      </c>
      <c r="AK5112" s="46">
        <v>0.96221613191495703</v>
      </c>
    </row>
    <row r="5113" spans="1:37" x14ac:dyDescent="0.2">
      <c r="A5113" s="35" t="s">
        <v>2127</v>
      </c>
      <c r="B5113" s="35" t="s">
        <v>8395</v>
      </c>
      <c r="C5113" s="85" t="s">
        <v>1081</v>
      </c>
      <c r="D5113" s="85" t="s">
        <v>1081</v>
      </c>
      <c r="E5113" s="85" t="s">
        <v>12898</v>
      </c>
      <c r="F5113" s="85" t="s">
        <v>208</v>
      </c>
      <c r="G5113" s="85" t="s">
        <v>208</v>
      </c>
      <c r="H5113" s="840">
        <v>1.01913350409448</v>
      </c>
      <c r="I5113" s="840">
        <v>1.03580498704716</v>
      </c>
      <c r="J5113" s="86">
        <v>38520.416666666701</v>
      </c>
      <c r="K5113" s="44">
        <v>39257.447216679298</v>
      </c>
      <c r="L5113" s="45">
        <v>36936.042732440503</v>
      </c>
      <c r="M5113" s="46">
        <v>0.95886924204542301</v>
      </c>
      <c r="N5113" s="139">
        <v>39899.639686467803</v>
      </c>
      <c r="O5113" s="45">
        <v>37060.597168263899</v>
      </c>
      <c r="P5113" s="99">
        <v>0.96210270748016102</v>
      </c>
      <c r="Q5113" s="86">
        <v>38665.179334731598</v>
      </c>
      <c r="R5113" s="44">
        <v>39404.979701846401</v>
      </c>
      <c r="S5113" s="45">
        <v>37076.747793975999</v>
      </c>
      <c r="T5113" s="140">
        <v>0.95891829371838</v>
      </c>
      <c r="U5113" s="44">
        <v>40049.585579987703</v>
      </c>
      <c r="V5113" s="45">
        <v>37201.504304249203</v>
      </c>
      <c r="W5113" s="99">
        <v>0.96214487930313197</v>
      </c>
      <c r="X5113" s="86">
        <v>38803.761528990603</v>
      </c>
      <c r="Y5113" s="44">
        <v>39546.213459086597</v>
      </c>
      <c r="Z5113" s="45">
        <v>37211.458949780899</v>
      </c>
      <c r="AA5113" s="46">
        <v>0.95896525191198201</v>
      </c>
      <c r="AB5113" s="139">
        <v>40193.129707917004</v>
      </c>
      <c r="AC5113" s="45">
        <v>37336.433962920899</v>
      </c>
      <c r="AD5113" s="99">
        <v>0.96218594516994405</v>
      </c>
      <c r="AE5113" s="142">
        <v>38962.093329416202</v>
      </c>
      <c r="AF5113" s="44">
        <v>39707.574701664002</v>
      </c>
      <c r="AG5113" s="45">
        <v>37364.624822126301</v>
      </c>
      <c r="AH5113" s="140">
        <v>0.95899941787563603</v>
      </c>
      <c r="AI5113" s="44">
        <v>40357.130576406104</v>
      </c>
      <c r="AJ5113" s="45">
        <v>37489.9547347404</v>
      </c>
      <c r="AK5113" s="46">
        <v>0.96221613191495703</v>
      </c>
    </row>
    <row r="5114" spans="1:37" x14ac:dyDescent="0.2">
      <c r="A5114" s="35" t="s">
        <v>2126</v>
      </c>
      <c r="B5114" s="35" t="s">
        <v>8394</v>
      </c>
      <c r="C5114" s="85" t="s">
        <v>1081</v>
      </c>
      <c r="D5114" s="85" t="s">
        <v>1081</v>
      </c>
      <c r="E5114" s="85" t="s">
        <v>12898</v>
      </c>
      <c r="F5114" s="85" t="s">
        <v>208</v>
      </c>
      <c r="G5114" s="85" t="s">
        <v>208</v>
      </c>
      <c r="H5114" s="840">
        <v>1.01913350409448</v>
      </c>
      <c r="I5114" s="840">
        <v>1.03580498704716</v>
      </c>
      <c r="J5114" s="86">
        <v>4052.9166666666702</v>
      </c>
      <c r="K5114" s="44">
        <v>4130.4631643029097</v>
      </c>
      <c r="L5114" s="45">
        <v>3886.2171322399299</v>
      </c>
      <c r="M5114" s="46">
        <v>0.95886924204542301</v>
      </c>
      <c r="N5114" s="139">
        <v>4198.0312954198798</v>
      </c>
      <c r="O5114" s="45">
        <v>3899.3220981914701</v>
      </c>
      <c r="P5114" s="99">
        <v>0.96210270748016102</v>
      </c>
      <c r="Q5114" s="86">
        <v>4069.9482265018601</v>
      </c>
      <c r="R5114" s="44">
        <v>4147.8205975579403</v>
      </c>
      <c r="S5114" s="45">
        <v>3902.74780887931</v>
      </c>
      <c r="T5114" s="140">
        <v>0.95891829371838</v>
      </c>
      <c r="U5114" s="44">
        <v>4215.6726700343597</v>
      </c>
      <c r="V5114" s="45">
        <v>3915.8798451576199</v>
      </c>
      <c r="W5114" s="99">
        <v>0.96214487930313197</v>
      </c>
      <c r="X5114" s="86">
        <v>4085.62454893739</v>
      </c>
      <c r="Y5114" s="44">
        <v>4163.7968629729803</v>
      </c>
      <c r="Z5114" s="45">
        <v>3917.9719747895201</v>
      </c>
      <c r="AA5114" s="46">
        <v>0.95896525191198201</v>
      </c>
      <c r="AB5114" s="139">
        <v>4231.9102829916401</v>
      </c>
      <c r="AC5114" s="45">
        <v>3931.1305182288502</v>
      </c>
      <c r="AD5114" s="99">
        <v>0.96218594516994504</v>
      </c>
      <c r="AE5114" s="142">
        <v>4102.2633729561103</v>
      </c>
      <c r="AF5114" s="44">
        <v>4180.7540459991897</v>
      </c>
      <c r="AG5114" s="45">
        <v>3934.0681866374498</v>
      </c>
      <c r="AH5114" s="140">
        <v>0.95899941787563603</v>
      </c>
      <c r="AI5114" s="44">
        <v>4249.1448598888301</v>
      </c>
      <c r="AJ5114" s="45">
        <v>3947.26399482223</v>
      </c>
      <c r="AK5114" s="46">
        <v>0.96221613191495703</v>
      </c>
    </row>
    <row r="5115" spans="1:37" x14ac:dyDescent="0.2">
      <c r="A5115" s="35" t="s">
        <v>2125</v>
      </c>
      <c r="B5115" s="35" t="s">
        <v>8393</v>
      </c>
      <c r="C5115" s="85" t="s">
        <v>1081</v>
      </c>
      <c r="D5115" s="85" t="s">
        <v>1081</v>
      </c>
      <c r="E5115" s="85" t="s">
        <v>12898</v>
      </c>
      <c r="F5115" s="85" t="s">
        <v>208</v>
      </c>
      <c r="G5115" s="85" t="s">
        <v>208</v>
      </c>
      <c r="H5115" s="840">
        <v>1.01913350409448</v>
      </c>
      <c r="I5115" s="840">
        <v>1.03580498704716</v>
      </c>
      <c r="J5115" s="86">
        <v>4176.0833333333303</v>
      </c>
      <c r="K5115" s="44">
        <v>4255.9864408905496</v>
      </c>
      <c r="L5115" s="45">
        <v>4004.3178605518601</v>
      </c>
      <c r="M5115" s="46">
        <v>0.95886924204542301</v>
      </c>
      <c r="N5115" s="139">
        <v>4325.6079429911797</v>
      </c>
      <c r="O5115" s="45">
        <v>4017.8210816627802</v>
      </c>
      <c r="P5115" s="99">
        <v>0.96210270748016102</v>
      </c>
      <c r="Q5115" s="86">
        <v>4191.3252553338198</v>
      </c>
      <c r="R5115" s="44">
        <v>4271.5199942680401</v>
      </c>
      <c r="S5115" s="45">
        <v>4019.13846226346</v>
      </c>
      <c r="T5115" s="140">
        <v>0.95891829371838</v>
      </c>
      <c r="U5115" s="44">
        <v>4341.3956018114704</v>
      </c>
      <c r="V5115" s="45">
        <v>4032.6621319133301</v>
      </c>
      <c r="W5115" s="99">
        <v>0.96214487930313197</v>
      </c>
      <c r="X5115" s="86">
        <v>4203.8644286238796</v>
      </c>
      <c r="Y5115" s="44">
        <v>4284.2990858815901</v>
      </c>
      <c r="Z5115" s="45">
        <v>4031.3599107991199</v>
      </c>
      <c r="AA5115" s="46">
        <v>0.95896525191198201</v>
      </c>
      <c r="AB5115" s="139">
        <v>4354.3837400387702</v>
      </c>
      <c r="AC5115" s="45">
        <v>4044.8992686217798</v>
      </c>
      <c r="AD5115" s="99">
        <v>0.96218594516994405</v>
      </c>
      <c r="AE5115" s="142">
        <v>4217.6154116402304</v>
      </c>
      <c r="AF5115" s="44">
        <v>4298.3131733877799</v>
      </c>
      <c r="AG5115" s="45">
        <v>4044.6907245862899</v>
      </c>
      <c r="AH5115" s="140">
        <v>0.95899941787563603</v>
      </c>
      <c r="AI5115" s="44">
        <v>4368.6270768239001</v>
      </c>
      <c r="AJ5115" s="45">
        <v>4058.2575872933699</v>
      </c>
      <c r="AK5115" s="46">
        <v>0.96221613191495703</v>
      </c>
    </row>
    <row r="5116" spans="1:37" x14ac:dyDescent="0.2">
      <c r="A5116" s="35" t="s">
        <v>2124</v>
      </c>
      <c r="B5116" s="35" t="s">
        <v>8392</v>
      </c>
      <c r="C5116" s="85" t="s">
        <v>1081</v>
      </c>
      <c r="D5116" s="85" t="s">
        <v>1081</v>
      </c>
      <c r="E5116" s="85" t="s">
        <v>12898</v>
      </c>
      <c r="F5116" s="85" t="s">
        <v>208</v>
      </c>
      <c r="G5116" s="85" t="s">
        <v>208</v>
      </c>
      <c r="H5116" s="840">
        <v>1.01913350409448</v>
      </c>
      <c r="I5116" s="840">
        <v>1.03580498704716</v>
      </c>
      <c r="J5116" s="86">
        <v>5863.3333333333303</v>
      </c>
      <c r="K5116" s="44">
        <v>5975.51944567395</v>
      </c>
      <c r="L5116" s="45">
        <v>5622.1699891929902</v>
      </c>
      <c r="M5116" s="46">
        <v>0.95886924204542301</v>
      </c>
      <c r="N5116" s="139">
        <v>6073.2699073864997</v>
      </c>
      <c r="O5116" s="45">
        <v>5641.1288748586803</v>
      </c>
      <c r="P5116" s="99">
        <v>0.96210270748016102</v>
      </c>
      <c r="Q5116" s="86">
        <v>5882.9271926440997</v>
      </c>
      <c r="R5116" s="44">
        <v>5995.4882041720603</v>
      </c>
      <c r="S5116" s="45">
        <v>5641.2465056397295</v>
      </c>
      <c r="T5116" s="140">
        <v>0.95891829371838</v>
      </c>
      <c r="U5116" s="44">
        <v>6093.5653245760896</v>
      </c>
      <c r="V5116" s="45">
        <v>5660.2282737156602</v>
      </c>
      <c r="W5116" s="99">
        <v>0.96214487930313097</v>
      </c>
      <c r="X5116" s="86">
        <v>5901.5641840295802</v>
      </c>
      <c r="Y5116" s="44">
        <v>6014.4817865085297</v>
      </c>
      <c r="Z5116" s="45">
        <v>5659.3949844126601</v>
      </c>
      <c r="AA5116" s="46">
        <v>0.95896525191198201</v>
      </c>
      <c r="AB5116" s="139">
        <v>6112.8696131967299</v>
      </c>
      <c r="AC5116" s="45">
        <v>5678.4021123916</v>
      </c>
      <c r="AD5116" s="99">
        <v>0.96218594516994504</v>
      </c>
      <c r="AE5116" s="142">
        <v>5922.6519098852496</v>
      </c>
      <c r="AF5116" s="44">
        <v>6035.9729944532</v>
      </c>
      <c r="AG5116" s="45">
        <v>5679.8197338599703</v>
      </c>
      <c r="AH5116" s="140">
        <v>0.95899941787563603</v>
      </c>
      <c r="AI5116" s="44">
        <v>6134.7123848035098</v>
      </c>
      <c r="AJ5116" s="45">
        <v>5698.8712114085101</v>
      </c>
      <c r="AK5116" s="46">
        <v>0.96221613191495703</v>
      </c>
    </row>
    <row r="5117" spans="1:37" x14ac:dyDescent="0.2">
      <c r="A5117" s="35" t="s">
        <v>2123</v>
      </c>
      <c r="B5117" s="35" t="s">
        <v>8391</v>
      </c>
      <c r="C5117" s="85" t="s">
        <v>1081</v>
      </c>
      <c r="D5117" s="85" t="s">
        <v>1081</v>
      </c>
      <c r="E5117" s="85" t="s">
        <v>12898</v>
      </c>
      <c r="F5117" s="85" t="s">
        <v>208</v>
      </c>
      <c r="G5117" s="85" t="s">
        <v>208</v>
      </c>
      <c r="H5117" s="840">
        <v>1.01913350409448</v>
      </c>
      <c r="I5117" s="840">
        <v>1.03580498704716</v>
      </c>
      <c r="J5117" s="86">
        <v>466.91666666666703</v>
      </c>
      <c r="K5117" s="44">
        <v>475.85041862011298</v>
      </c>
      <c r="L5117" s="45">
        <v>447.71203026504202</v>
      </c>
      <c r="M5117" s="46">
        <v>0.95886924204542301</v>
      </c>
      <c r="N5117" s="139">
        <v>483.63461186876901</v>
      </c>
      <c r="O5117" s="45">
        <v>449.22178916761197</v>
      </c>
      <c r="P5117" s="99">
        <v>0.96210270748016102</v>
      </c>
      <c r="Q5117" s="86">
        <v>468.44199487999498</v>
      </c>
      <c r="R5117" s="44">
        <v>477.40493170705599</v>
      </c>
      <c r="S5117" s="45">
        <v>449.19759843635899</v>
      </c>
      <c r="T5117" s="140">
        <v>0.95891829371838</v>
      </c>
      <c r="U5117" s="44">
        <v>485.214554439018</v>
      </c>
      <c r="V5117" s="45">
        <v>450.709066624331</v>
      </c>
      <c r="W5117" s="99">
        <v>0.96214487930313197</v>
      </c>
      <c r="X5117" s="86">
        <v>469.86700551162602</v>
      </c>
      <c r="Y5117" s="44">
        <v>478.85720778544197</v>
      </c>
      <c r="Z5117" s="45">
        <v>450.58613130558501</v>
      </c>
      <c r="AA5117" s="46">
        <v>0.95896525191198201</v>
      </c>
      <c r="AB5117" s="139">
        <v>486.69058755785602</v>
      </c>
      <c r="AC5117" s="45">
        <v>452.09942880237497</v>
      </c>
      <c r="AD5117" s="99">
        <v>0.96218594516994405</v>
      </c>
      <c r="AE5117" s="142">
        <v>471.54771449149501</v>
      </c>
      <c r="AF5117" s="44">
        <v>480.570074617459</v>
      </c>
      <c r="AG5117" s="45">
        <v>452.21398369793002</v>
      </c>
      <c r="AH5117" s="140">
        <v>0.95899941787563603</v>
      </c>
      <c r="AI5117" s="44">
        <v>488.431474300979</v>
      </c>
      <c r="AJ5117" s="45">
        <v>453.73081785134502</v>
      </c>
      <c r="AK5117" s="46">
        <v>0.96221613191495703</v>
      </c>
    </row>
    <row r="5118" spans="1:37" x14ac:dyDescent="0.2">
      <c r="A5118" s="35" t="s">
        <v>2122</v>
      </c>
      <c r="B5118" s="35" t="s">
        <v>8390</v>
      </c>
      <c r="C5118" s="85" t="s">
        <v>1081</v>
      </c>
      <c r="D5118" s="85" t="s">
        <v>1081</v>
      </c>
      <c r="E5118" s="85" t="s">
        <v>12898</v>
      </c>
      <c r="F5118" s="85" t="s">
        <v>208</v>
      </c>
      <c r="G5118" s="85" t="s">
        <v>208</v>
      </c>
      <c r="H5118" s="840">
        <v>1.01913350409448</v>
      </c>
      <c r="I5118" s="840">
        <v>1.03580498704716</v>
      </c>
      <c r="J5118" s="86">
        <v>4418.8333333333303</v>
      </c>
      <c r="K5118" s="44">
        <v>4503.3810990094798</v>
      </c>
      <c r="L5118" s="45">
        <v>4237.0833690583804</v>
      </c>
      <c r="M5118" s="46">
        <v>0.95886924204542301</v>
      </c>
      <c r="N5118" s="139">
        <v>4577.0496035968799</v>
      </c>
      <c r="O5118" s="45">
        <v>4251.3715139035903</v>
      </c>
      <c r="P5118" s="99">
        <v>0.96210270748016102</v>
      </c>
      <c r="Q5118" s="86">
        <v>4434.8245870474302</v>
      </c>
      <c r="R5118" s="44">
        <v>4519.6783214419902</v>
      </c>
      <c r="S5118" s="45">
        <v>4252.6344259518401</v>
      </c>
      <c r="T5118" s="140">
        <v>0.95891829371838</v>
      </c>
      <c r="U5118" s="44">
        <v>4593.6134239430803</v>
      </c>
      <c r="V5118" s="45">
        <v>4266.94376703531</v>
      </c>
      <c r="W5118" s="99">
        <v>0.96214487930313197</v>
      </c>
      <c r="X5118" s="86">
        <v>4450.2799407006296</v>
      </c>
      <c r="Y5118" s="44">
        <v>4535.4293901676001</v>
      </c>
      <c r="Z5118" s="45">
        <v>4267.6638244128198</v>
      </c>
      <c r="AA5118" s="46">
        <v>0.95896525191198201</v>
      </c>
      <c r="AB5118" s="139">
        <v>4609.6221563336403</v>
      </c>
      <c r="AC5118" s="45">
        <v>4281.9968110138798</v>
      </c>
      <c r="AD5118" s="99">
        <v>0.96218594516994405</v>
      </c>
      <c r="AE5118" s="142">
        <v>4467.4302020636696</v>
      </c>
      <c r="AF5118" s="44">
        <v>4552.9077961266403</v>
      </c>
      <c r="AG5118" s="45">
        <v>4284.2629631790896</v>
      </c>
      <c r="AH5118" s="140">
        <v>0.95899941787563603</v>
      </c>
      <c r="AI5118" s="44">
        <v>4627.3864825826304</v>
      </c>
      <c r="AJ5118" s="45">
        <v>4298.6334086297502</v>
      </c>
      <c r="AK5118" s="46">
        <v>0.96221613191495703</v>
      </c>
    </row>
    <row r="5119" spans="1:37" x14ac:dyDescent="0.2">
      <c r="A5119" s="35" t="s">
        <v>2121</v>
      </c>
      <c r="B5119" s="35" t="s">
        <v>8389</v>
      </c>
      <c r="C5119" s="85" t="s">
        <v>1081</v>
      </c>
      <c r="D5119" s="85" t="s">
        <v>1081</v>
      </c>
      <c r="E5119" s="85" t="s">
        <v>12898</v>
      </c>
      <c r="F5119" s="85" t="s">
        <v>208</v>
      </c>
      <c r="G5119" s="85" t="s">
        <v>208</v>
      </c>
      <c r="H5119" s="840">
        <v>1.01913350409448</v>
      </c>
      <c r="I5119" s="840">
        <v>1.03580498704716</v>
      </c>
      <c r="J5119" s="86">
        <v>7076.6666666666697</v>
      </c>
      <c r="K5119" s="44">
        <v>7212.06809730858</v>
      </c>
      <c r="L5119" s="45">
        <v>6785.5980028747699</v>
      </c>
      <c r="M5119" s="46">
        <v>0.95886924204542301</v>
      </c>
      <c r="N5119" s="139">
        <v>7330.0466250037198</v>
      </c>
      <c r="O5119" s="45">
        <v>6808.4801599346101</v>
      </c>
      <c r="P5119" s="99">
        <v>0.96210270748016102</v>
      </c>
      <c r="Q5119" s="86">
        <v>7101.2482991815004</v>
      </c>
      <c r="R5119" s="44">
        <v>7237.12006258979</v>
      </c>
      <c r="S5119" s="45">
        <v>6809.5169023216704</v>
      </c>
      <c r="T5119" s="140">
        <v>0.95891829371838</v>
      </c>
      <c r="U5119" s="44">
        <v>7355.5084025523402</v>
      </c>
      <c r="V5119" s="45">
        <v>6832.4296877175502</v>
      </c>
      <c r="W5119" s="99">
        <v>0.96214487930313197</v>
      </c>
      <c r="X5119" s="86">
        <v>7125.2202294626504</v>
      </c>
      <c r="Y5119" s="44">
        <v>7261.5506598971297</v>
      </c>
      <c r="Z5119" s="45">
        <v>6832.8386122749998</v>
      </c>
      <c r="AA5119" s="46">
        <v>0.95896525191198201</v>
      </c>
      <c r="AB5119" s="139">
        <v>7380.3386474867002</v>
      </c>
      <c r="AC5119" s="45">
        <v>6855.7867610295298</v>
      </c>
      <c r="AD5119" s="99">
        <v>0.96218594516994504</v>
      </c>
      <c r="AE5119" s="142">
        <v>7149.2814884583204</v>
      </c>
      <c r="AF5119" s="44">
        <v>7286.07229509031</v>
      </c>
      <c r="AG5119" s="45">
        <v>6856.1567856605898</v>
      </c>
      <c r="AH5119" s="140">
        <v>0.95899941787563603</v>
      </c>
      <c r="AI5119" s="44">
        <v>7405.2614195490596</v>
      </c>
      <c r="AJ5119" s="45">
        <v>6879.1539797955702</v>
      </c>
      <c r="AK5119" s="46">
        <v>0.96221613191495703</v>
      </c>
    </row>
    <row r="5120" spans="1:37" x14ac:dyDescent="0.2">
      <c r="A5120" s="35" t="s">
        <v>2120</v>
      </c>
      <c r="B5120" s="35" t="s">
        <v>8388</v>
      </c>
      <c r="C5120" s="85" t="s">
        <v>973</v>
      </c>
      <c r="D5120" s="85" t="s">
        <v>973</v>
      </c>
      <c r="E5120" s="85" t="s">
        <v>12896</v>
      </c>
      <c r="F5120" s="85" t="s">
        <v>432</v>
      </c>
      <c r="G5120" s="85" t="s">
        <v>432</v>
      </c>
      <c r="H5120" s="840">
        <v>1.03581304219362</v>
      </c>
      <c r="I5120" s="840">
        <v>1.0337524877594799</v>
      </c>
      <c r="J5120" s="86">
        <v>5051.1666666666697</v>
      </c>
      <c r="K5120" s="44">
        <v>5232.0643116270203</v>
      </c>
      <c r="L5120" s="45">
        <v>4922.67747127037</v>
      </c>
      <c r="M5120" s="46">
        <v>0.97456247162774901</v>
      </c>
      <c r="N5120" s="139">
        <v>5221.6561077544102</v>
      </c>
      <c r="O5120" s="45">
        <v>4850.11130630144</v>
      </c>
      <c r="P5120" s="99">
        <v>0.96019625293855104</v>
      </c>
      <c r="Q5120" s="86">
        <v>5111.0955903186104</v>
      </c>
      <c r="R5120" s="44">
        <v>5294.1394723503299</v>
      </c>
      <c r="S5120" s="45">
        <v>4981.3367621978196</v>
      </c>
      <c r="T5120" s="140">
        <v>0.97461232609959803</v>
      </c>
      <c r="U5120" s="44">
        <v>5283.6077816683501</v>
      </c>
      <c r="V5120" s="45">
        <v>4907.8699513414704</v>
      </c>
      <c r="W5120" s="99">
        <v>0.96023834119594897</v>
      </c>
      <c r="X5120" s="86">
        <v>5168.2350188734799</v>
      </c>
      <c r="Y5120" s="44">
        <v>5353.3252376709597</v>
      </c>
      <c r="Z5120" s="45">
        <v>5037.2722165299301</v>
      </c>
      <c r="AA5120" s="46">
        <v>0.97466005282938994</v>
      </c>
      <c r="AB5120" s="139">
        <v>5342.67580808611</v>
      </c>
      <c r="AC5120" s="45">
        <v>4962.9492389245397</v>
      </c>
      <c r="AD5120" s="99">
        <v>0.96027932568869701</v>
      </c>
      <c r="AE5120" s="142">
        <v>5225.5010692465703</v>
      </c>
      <c r="AF5120" s="44">
        <v>5412.6421595223201</v>
      </c>
      <c r="AG5120" s="45">
        <v>5093.2686044534403</v>
      </c>
      <c r="AH5120" s="140">
        <v>0.97469477796658699</v>
      </c>
      <c r="AI5120" s="44">
        <v>5401.8747301234498</v>
      </c>
      <c r="AJ5120" s="45">
        <v>5018.0980714585903</v>
      </c>
      <c r="AK5120" s="46">
        <v>0.96030945261716705</v>
      </c>
    </row>
    <row r="5121" spans="1:37" x14ac:dyDescent="0.2">
      <c r="A5121" s="35" t="s">
        <v>2119</v>
      </c>
      <c r="B5121" s="35" t="s">
        <v>8387</v>
      </c>
      <c r="C5121" s="85" t="s">
        <v>973</v>
      </c>
      <c r="D5121" s="85" t="s">
        <v>973</v>
      </c>
      <c r="E5121" s="85" t="s">
        <v>12896</v>
      </c>
      <c r="F5121" s="85" t="s">
        <v>432</v>
      </c>
      <c r="G5121" s="85" t="s">
        <v>432</v>
      </c>
      <c r="H5121" s="840">
        <v>1.03581304219362</v>
      </c>
      <c r="I5121" s="840">
        <v>1.0337524877594799</v>
      </c>
      <c r="J5121" s="86">
        <v>12240.666666666701</v>
      </c>
      <c r="K5121" s="44">
        <v>12679.042178478099</v>
      </c>
      <c r="L5121" s="45">
        <v>11929.294361038101</v>
      </c>
      <c r="M5121" s="46">
        <v>0.97456247162775</v>
      </c>
      <c r="N5121" s="139">
        <v>12653.8196185012</v>
      </c>
      <c r="O5121" s="45">
        <v>11753.4422668032</v>
      </c>
      <c r="P5121" s="99">
        <v>0.96019625293855104</v>
      </c>
      <c r="Q5121" s="86">
        <v>12370.39102076</v>
      </c>
      <c r="R5121" s="44">
        <v>12813.4123563381</v>
      </c>
      <c r="S5121" s="45">
        <v>12056.3355675045</v>
      </c>
      <c r="T5121" s="140">
        <v>0.97461232609959902</v>
      </c>
      <c r="U5121" s="44">
        <v>12787.922492268201</v>
      </c>
      <c r="V5121" s="45">
        <v>11878.523753719899</v>
      </c>
      <c r="W5121" s="99">
        <v>0.96023834119594897</v>
      </c>
      <c r="X5121" s="86">
        <v>12486.300396496599</v>
      </c>
      <c r="Y5121" s="44">
        <v>12933.472799438599</v>
      </c>
      <c r="Z5121" s="45">
        <v>12169.898204093</v>
      </c>
      <c r="AA5121" s="46">
        <v>0.97466005282938994</v>
      </c>
      <c r="AB5121" s="139">
        <v>12907.744097790501</v>
      </c>
      <c r="AC5121" s="45">
        <v>11990.3361250943</v>
      </c>
      <c r="AD5121" s="99">
        <v>0.96027932568869701</v>
      </c>
      <c r="AE5121" s="142">
        <v>12610.7519838638</v>
      </c>
      <c r="AF5121" s="44">
        <v>13062.3813767553</v>
      </c>
      <c r="AG5121" s="45">
        <v>12291.6341049039</v>
      </c>
      <c r="AH5121" s="140">
        <v>0.97469477796658699</v>
      </c>
      <c r="AI5121" s="44">
        <v>13036.396235837001</v>
      </c>
      <c r="AJ5121" s="45">
        <v>12110.2243347151</v>
      </c>
      <c r="AK5121" s="46">
        <v>0.96030945261716705</v>
      </c>
    </row>
    <row r="5122" spans="1:37" x14ac:dyDescent="0.2">
      <c r="A5122" s="35" t="s">
        <v>2118</v>
      </c>
      <c r="B5122" s="35" t="s">
        <v>8386</v>
      </c>
      <c r="C5122" s="85" t="s">
        <v>973</v>
      </c>
      <c r="D5122" s="85" t="s">
        <v>973</v>
      </c>
      <c r="E5122" s="85" t="s">
        <v>12896</v>
      </c>
      <c r="F5122" s="85" t="s">
        <v>431</v>
      </c>
      <c r="G5122" s="85" t="s">
        <v>431</v>
      </c>
      <c r="H5122" s="840">
        <v>1.03081643086727</v>
      </c>
      <c r="I5122" s="840">
        <v>1.02797169202772</v>
      </c>
      <c r="J5122" s="86">
        <v>9857.1666666666606</v>
      </c>
      <c r="K5122" s="44">
        <v>10160.9293617971</v>
      </c>
      <c r="L5122" s="45">
        <v>9560.0847155745196</v>
      </c>
      <c r="M5122" s="46">
        <v>0.96986132413721204</v>
      </c>
      <c r="N5122" s="139">
        <v>10132.8882969326</v>
      </c>
      <c r="O5122" s="45">
        <v>9411.8867807971292</v>
      </c>
      <c r="P5122" s="99">
        <v>0.95482678735915905</v>
      </c>
      <c r="Q5122" s="86">
        <v>9927.3303439946103</v>
      </c>
      <c r="R5122" s="44">
        <v>10233.2552332369</v>
      </c>
      <c r="S5122" s="45">
        <v>9628.6262869545408</v>
      </c>
      <c r="T5122" s="140">
        <v>0.96991093811834606</v>
      </c>
      <c r="U5122" s="44">
        <v>10205.0145710343</v>
      </c>
      <c r="V5122" s="45">
        <v>9479.2964269513195</v>
      </c>
      <c r="W5122" s="99">
        <v>0.95486864025691198</v>
      </c>
      <c r="X5122" s="86">
        <v>9993.6633846874101</v>
      </c>
      <c r="Y5122" s="44">
        <v>10301.632421492401</v>
      </c>
      <c r="Z5122" s="45">
        <v>9693.4380927440197</v>
      </c>
      <c r="AA5122" s="46">
        <v>0.96995843462134101</v>
      </c>
      <c r="AB5122" s="139">
        <v>10273.2030591126</v>
      </c>
      <c r="AC5122" s="45">
        <v>9543.0430621251708</v>
      </c>
      <c r="AD5122" s="99">
        <v>0.95490939556232202</v>
      </c>
      <c r="AE5122" s="142">
        <v>10062.360844307699</v>
      </c>
      <c r="AF5122" s="44">
        <v>10372.4468916279</v>
      </c>
      <c r="AG5122" s="45">
        <v>9760.4195044645894</v>
      </c>
      <c r="AH5122" s="140">
        <v>0.96999299224953195</v>
      </c>
      <c r="AI5122" s="44">
        <v>10343.8221029165</v>
      </c>
      <c r="AJ5122" s="45">
        <v>9608.9443645743304</v>
      </c>
      <c r="AK5122" s="46">
        <v>0.95493935401949803</v>
      </c>
    </row>
    <row r="5123" spans="1:37" x14ac:dyDescent="0.2">
      <c r="A5123" s="35" t="s">
        <v>2117</v>
      </c>
      <c r="B5123" s="35" t="s">
        <v>8385</v>
      </c>
      <c r="C5123" s="85" t="s">
        <v>973</v>
      </c>
      <c r="D5123" s="85" t="s">
        <v>973</v>
      </c>
      <c r="E5123" s="85" t="s">
        <v>12896</v>
      </c>
      <c r="F5123" s="85" t="s">
        <v>432</v>
      </c>
      <c r="G5123" s="85" t="s">
        <v>432</v>
      </c>
      <c r="H5123" s="840">
        <v>1.03581304219362</v>
      </c>
      <c r="I5123" s="840">
        <v>1.0337524877594799</v>
      </c>
      <c r="J5123" s="86">
        <v>5422.6666666666697</v>
      </c>
      <c r="K5123" s="44">
        <v>5616.8688568019497</v>
      </c>
      <c r="L5123" s="45">
        <v>5284.72742948008</v>
      </c>
      <c r="M5123" s="46">
        <v>0.97456247162774901</v>
      </c>
      <c r="N5123" s="139">
        <v>5605.6951569570601</v>
      </c>
      <c r="O5123" s="45">
        <v>5206.8242142681202</v>
      </c>
      <c r="P5123" s="99">
        <v>0.96019625293855104</v>
      </c>
      <c r="Q5123" s="86">
        <v>5479.9862942748296</v>
      </c>
      <c r="R5123" s="44">
        <v>5676.2412746521704</v>
      </c>
      <c r="S5123" s="45">
        <v>5340.86218925711</v>
      </c>
      <c r="T5123" s="140">
        <v>0.97461232609959902</v>
      </c>
      <c r="U5123" s="44">
        <v>5664.9494645944396</v>
      </c>
      <c r="V5123" s="45">
        <v>5262.0929489910004</v>
      </c>
      <c r="W5123" s="99">
        <v>0.96023834119594897</v>
      </c>
      <c r="X5123" s="86">
        <v>5535.2331731029299</v>
      </c>
      <c r="Y5123" s="44">
        <v>5733.4667122828096</v>
      </c>
      <c r="Z5123" s="45">
        <v>5394.9706569194996</v>
      </c>
      <c r="AA5123" s="46">
        <v>0.97466005282938994</v>
      </c>
      <c r="AB5123" s="139">
        <v>5722.0610630239398</v>
      </c>
      <c r="AC5123" s="45">
        <v>5315.3699789969896</v>
      </c>
      <c r="AD5123" s="99">
        <v>0.96027932568869701</v>
      </c>
      <c r="AE5123" s="142">
        <v>5589.8111271261196</v>
      </c>
      <c r="AF5123" s="44">
        <v>5789.9992688762704</v>
      </c>
      <c r="AG5123" s="45">
        <v>5448.3597154293502</v>
      </c>
      <c r="AH5123" s="140">
        <v>0.97469477796658699</v>
      </c>
      <c r="AI5123" s="44">
        <v>5778.4811587722297</v>
      </c>
      <c r="AJ5123" s="45">
        <v>5367.9484637238402</v>
      </c>
      <c r="AK5123" s="46">
        <v>0.96030945261716705</v>
      </c>
    </row>
    <row r="5124" spans="1:37" x14ac:dyDescent="0.2">
      <c r="A5124" s="35" t="s">
        <v>2116</v>
      </c>
      <c r="B5124" s="35" t="s">
        <v>13166</v>
      </c>
      <c r="C5124" s="85" t="s">
        <v>973</v>
      </c>
      <c r="D5124" s="85" t="s">
        <v>973</v>
      </c>
      <c r="E5124" s="85" t="s">
        <v>12896</v>
      </c>
      <c r="F5124" s="85" t="s">
        <v>471</v>
      </c>
      <c r="G5124" s="85" t="s">
        <v>471</v>
      </c>
      <c r="H5124" s="840">
        <v>1.0322254795497099</v>
      </c>
      <c r="I5124" s="840">
        <v>1.0289415931063199</v>
      </c>
      <c r="J5124" s="86">
        <v>10178.25</v>
      </c>
      <c r="K5124" s="44">
        <v>10506.2489872268</v>
      </c>
      <c r="L5124" s="45">
        <v>9884.9846096206602</v>
      </c>
      <c r="M5124" s="46">
        <v>0.97118705176436604</v>
      </c>
      <c r="N5124" s="139">
        <v>10472.8247700344</v>
      </c>
      <c r="O5124" s="45">
        <v>9727.6352134001208</v>
      </c>
      <c r="P5124" s="99">
        <v>0.955727675523801</v>
      </c>
      <c r="Q5124" s="86">
        <v>10187.984476248101</v>
      </c>
      <c r="R5124" s="44">
        <v>10516.297161640199</v>
      </c>
      <c r="S5124" s="45">
        <v>9894.9447643128697</v>
      </c>
      <c r="T5124" s="140">
        <v>0.97123673356408802</v>
      </c>
      <c r="U5124" s="44">
        <v>10482.8409775332</v>
      </c>
      <c r="V5124" s="45">
        <v>9737.3655207391002</v>
      </c>
      <c r="W5124" s="99">
        <v>0.95576956791016099</v>
      </c>
      <c r="X5124" s="86">
        <v>10191.0867661624</v>
      </c>
      <c r="Y5124" s="44">
        <v>10519.499424334699</v>
      </c>
      <c r="Z5124" s="45">
        <v>9898.4425248665793</v>
      </c>
      <c r="AA5124" s="46">
        <v>0.97128429499123803</v>
      </c>
      <c r="AB5124" s="139">
        <v>10486.033052659899</v>
      </c>
      <c r="AC5124" s="45">
        <v>9740.7463277616607</v>
      </c>
      <c r="AD5124" s="99">
        <v>0.95581036166858901</v>
      </c>
      <c r="AE5124" s="142">
        <v>10201.343165391399</v>
      </c>
      <c r="AF5124" s="44">
        <v>10530.0863409473</v>
      </c>
      <c r="AG5124" s="45">
        <v>9908.7574204728699</v>
      </c>
      <c r="AH5124" s="140">
        <v>0.97131889985711095</v>
      </c>
      <c r="AI5124" s="44">
        <v>10496.586288422101</v>
      </c>
      <c r="AJ5124" s="45">
        <v>9750.8554052726195</v>
      </c>
      <c r="AK5124" s="46">
        <v>0.95584034839185505</v>
      </c>
    </row>
    <row r="5125" spans="1:37" x14ac:dyDescent="0.2">
      <c r="A5125" s="35" t="s">
        <v>2115</v>
      </c>
      <c r="B5125" s="35" t="s">
        <v>8384</v>
      </c>
      <c r="C5125" s="85" t="s">
        <v>973</v>
      </c>
      <c r="D5125" s="85" t="s">
        <v>973</v>
      </c>
      <c r="E5125" s="85" t="s">
        <v>12896</v>
      </c>
      <c r="F5125" s="85" t="s">
        <v>432</v>
      </c>
      <c r="G5125" s="85" t="s">
        <v>432</v>
      </c>
      <c r="H5125" s="840">
        <v>1.03581304219362</v>
      </c>
      <c r="I5125" s="840">
        <v>1.0337524877594799</v>
      </c>
      <c r="J5125" s="86">
        <v>11660.583333333299</v>
      </c>
      <c r="K5125" s="44">
        <v>12078.184296252301</v>
      </c>
      <c r="L5125" s="45">
        <v>11363.9669139547</v>
      </c>
      <c r="M5125" s="46">
        <v>0.97456247162775</v>
      </c>
      <c r="N5125" s="139">
        <v>12054.15702956</v>
      </c>
      <c r="O5125" s="45">
        <v>11196.448423744399</v>
      </c>
      <c r="P5125" s="99">
        <v>0.96019625293855104</v>
      </c>
      <c r="Q5125" s="86">
        <v>11779.1547620363</v>
      </c>
      <c r="R5125" s="44">
        <v>12201.002128534299</v>
      </c>
      <c r="S5125" s="45">
        <v>11480.1094221154</v>
      </c>
      <c r="T5125" s="140">
        <v>0.97461232609959902</v>
      </c>
      <c r="U5125" s="44">
        <v>12176.7305389589</v>
      </c>
      <c r="V5125" s="45">
        <v>11310.796029388101</v>
      </c>
      <c r="W5125" s="99">
        <v>0.96023834119594897</v>
      </c>
      <c r="X5125" s="86">
        <v>11893.4850107689</v>
      </c>
      <c r="Y5125" s="44">
        <v>12319.4268912888</v>
      </c>
      <c r="Z5125" s="45">
        <v>11592.1047289216</v>
      </c>
      <c r="AA5125" s="46">
        <v>0.97466005282938994</v>
      </c>
      <c r="AB5125" s="139">
        <v>12294.919718012399</v>
      </c>
      <c r="AC5125" s="45">
        <v>11421.0677662298</v>
      </c>
      <c r="AD5125" s="99">
        <v>0.96027932568869701</v>
      </c>
      <c r="AE5125" s="142">
        <v>12009.5906703045</v>
      </c>
      <c r="AF5125" s="44">
        <v>12439.690647708299</v>
      </c>
      <c r="AG5125" s="45">
        <v>11705.6853118621</v>
      </c>
      <c r="AH5125" s="140">
        <v>0.97469477796658699</v>
      </c>
      <c r="AI5125" s="44">
        <v>12414.944232400299</v>
      </c>
      <c r="AJ5125" s="45">
        <v>11532.923442756401</v>
      </c>
      <c r="AK5125" s="46">
        <v>0.96030945261716705</v>
      </c>
    </row>
    <row r="5126" spans="1:37" x14ac:dyDescent="0.2">
      <c r="A5126" s="35" t="s">
        <v>2114</v>
      </c>
      <c r="B5126" s="35" t="s">
        <v>8383</v>
      </c>
      <c r="C5126" s="85" t="s">
        <v>973</v>
      </c>
      <c r="D5126" s="85" t="s">
        <v>973</v>
      </c>
      <c r="E5126" s="85" t="s">
        <v>12896</v>
      </c>
      <c r="F5126" s="85" t="s">
        <v>431</v>
      </c>
      <c r="G5126" s="85" t="s">
        <v>431</v>
      </c>
      <c r="H5126" s="840">
        <v>1.03081643086727</v>
      </c>
      <c r="I5126" s="840">
        <v>1.02797169202772</v>
      </c>
      <c r="J5126" s="86">
        <v>7682.6666666666697</v>
      </c>
      <c r="K5126" s="44">
        <v>7919.4190328762697</v>
      </c>
      <c r="L5126" s="45">
        <v>7451.1212662381504</v>
      </c>
      <c r="M5126" s="46">
        <v>0.96986132413721204</v>
      </c>
      <c r="N5126" s="139">
        <v>7897.5638526183102</v>
      </c>
      <c r="O5126" s="45">
        <v>7335.6159316846397</v>
      </c>
      <c r="P5126" s="99">
        <v>0.95482678735915905</v>
      </c>
      <c r="Q5126" s="86">
        <v>7737.8999500845302</v>
      </c>
      <c r="R5126" s="44">
        <v>7976.3544089541501</v>
      </c>
      <c r="S5126" s="45">
        <v>7505.0737996523903</v>
      </c>
      <c r="T5126" s="140">
        <v>0.96991093811834606</v>
      </c>
      <c r="U5126" s="44">
        <v>7954.3421044296101</v>
      </c>
      <c r="V5126" s="45">
        <v>7388.6780037812396</v>
      </c>
      <c r="W5126" s="99">
        <v>0.95486864025691198</v>
      </c>
      <c r="X5126" s="86">
        <v>7793.0987953273698</v>
      </c>
      <c r="Y5126" s="44">
        <v>8033.2542855953798</v>
      </c>
      <c r="Z5126" s="45">
        <v>7558.9819083652001</v>
      </c>
      <c r="AA5126" s="46">
        <v>0.96995843462134101</v>
      </c>
      <c r="AB5126" s="139">
        <v>8011.0849547718699</v>
      </c>
      <c r="AC5126" s="45">
        <v>7441.7032602035197</v>
      </c>
      <c r="AD5126" s="99">
        <v>0.95490939556232202</v>
      </c>
      <c r="AE5126" s="142">
        <v>7849.3640008553703</v>
      </c>
      <c r="AF5126" s="44">
        <v>8091.2533839397702</v>
      </c>
      <c r="AG5126" s="45">
        <v>7613.8280744454596</v>
      </c>
      <c r="AH5126" s="140">
        <v>0.96999299224953095</v>
      </c>
      <c r="AI5126" s="44">
        <v>8068.9239933007802</v>
      </c>
      <c r="AJ5126" s="45">
        <v>7495.6665884407303</v>
      </c>
      <c r="AK5126" s="46">
        <v>0.95493935401949803</v>
      </c>
    </row>
    <row r="5127" spans="1:37" x14ac:dyDescent="0.2">
      <c r="A5127" s="35" t="s">
        <v>2113</v>
      </c>
      <c r="B5127" s="35" t="s">
        <v>8382</v>
      </c>
      <c r="C5127" s="85" t="s">
        <v>973</v>
      </c>
      <c r="D5127" s="85" t="s">
        <v>973</v>
      </c>
      <c r="E5127" s="85" t="s">
        <v>12896</v>
      </c>
      <c r="F5127" s="85" t="s">
        <v>432</v>
      </c>
      <c r="G5127" s="85" t="s">
        <v>432</v>
      </c>
      <c r="H5127" s="840">
        <v>1.03581304219362</v>
      </c>
      <c r="I5127" s="840">
        <v>1.0337524877594799</v>
      </c>
      <c r="J5127" s="86">
        <v>8255.75</v>
      </c>
      <c r="K5127" s="44">
        <v>8551.4135230900101</v>
      </c>
      <c r="L5127" s="45">
        <v>8045.7441251407899</v>
      </c>
      <c r="M5127" s="46">
        <v>0.97456247162775</v>
      </c>
      <c r="N5127" s="139">
        <v>8534.4021008202999</v>
      </c>
      <c r="O5127" s="45">
        <v>7927.1402151974398</v>
      </c>
      <c r="P5127" s="99">
        <v>0.96019625293855104</v>
      </c>
      <c r="Q5127" s="86">
        <v>8330.1144790291601</v>
      </c>
      <c r="R5127" s="44">
        <v>8628.4412203443408</v>
      </c>
      <c r="S5127" s="45">
        <v>8118.6322490825496</v>
      </c>
      <c r="T5127" s="140">
        <v>0.97461232609959902</v>
      </c>
      <c r="U5127" s="44">
        <v>8611.2765660176301</v>
      </c>
      <c r="V5127" s="45">
        <v>7998.8953093153204</v>
      </c>
      <c r="W5127" s="99">
        <v>0.96023834119594897</v>
      </c>
      <c r="X5127" s="86">
        <v>8398.6997941119698</v>
      </c>
      <c r="Y5127" s="44">
        <v>8699.4827842100804</v>
      </c>
      <c r="Z5127" s="45">
        <v>8185.8771850273697</v>
      </c>
      <c r="AA5127" s="46">
        <v>0.97466005282938994</v>
      </c>
      <c r="AB5127" s="139">
        <v>8682.1768061082603</v>
      </c>
      <c r="AC5127" s="45">
        <v>8065.0977749516496</v>
      </c>
      <c r="AD5127" s="99">
        <v>0.96027932568869701</v>
      </c>
      <c r="AE5127" s="142">
        <v>8472.1977606738801</v>
      </c>
      <c r="AF5127" s="44">
        <v>8775.6129365496199</v>
      </c>
      <c r="AG5127" s="45">
        <v>8257.8069152290409</v>
      </c>
      <c r="AH5127" s="140">
        <v>0.97469477796658699</v>
      </c>
      <c r="AI5127" s="44">
        <v>8758.1555118869001</v>
      </c>
      <c r="AJ5127" s="45">
        <v>8135.93159401713</v>
      </c>
      <c r="AK5127" s="46">
        <v>0.96030945261716705</v>
      </c>
    </row>
    <row r="5128" spans="1:37" x14ac:dyDescent="0.2">
      <c r="A5128" s="35" t="s">
        <v>2112</v>
      </c>
      <c r="B5128" s="35" t="s">
        <v>8381</v>
      </c>
      <c r="C5128" s="85" t="s">
        <v>973</v>
      </c>
      <c r="D5128" s="85" t="s">
        <v>973</v>
      </c>
      <c r="E5128" s="85" t="s">
        <v>12896</v>
      </c>
      <c r="F5128" s="85" t="s">
        <v>472</v>
      </c>
      <c r="G5128" s="85" t="s">
        <v>472</v>
      </c>
      <c r="H5128" s="840">
        <v>1.02982121446618</v>
      </c>
      <c r="I5128" s="840">
        <v>1.02846655498816</v>
      </c>
      <c r="J5128" s="86">
        <v>14578.75</v>
      </c>
      <c r="K5128" s="44">
        <v>15013.506030398899</v>
      </c>
      <c r="L5128" s="45">
        <v>14125.714727241801</v>
      </c>
      <c r="M5128" s="46">
        <v>0.96892495771186404</v>
      </c>
      <c r="N5128" s="139">
        <v>14993.756788533599</v>
      </c>
      <c r="O5128" s="45">
        <v>13926.882165986801</v>
      </c>
      <c r="P5128" s="99">
        <v>0.95528643854835105</v>
      </c>
      <c r="Q5128" s="86">
        <v>14633.2305900029</v>
      </c>
      <c r="R5128" s="44">
        <v>15069.611297760401</v>
      </c>
      <c r="S5128" s="45">
        <v>14179.227642493501</v>
      </c>
      <c r="T5128" s="140">
        <v>0.96897452379247395</v>
      </c>
      <c r="U5128" s="44">
        <v>15049.7882532476</v>
      </c>
      <c r="V5128" s="45">
        <v>13979.5394727128</v>
      </c>
      <c r="W5128" s="99">
        <v>0.95532831159398202</v>
      </c>
      <c r="X5128" s="86">
        <v>14690.828304820699</v>
      </c>
      <c r="Y5128" s="44">
        <v>15128.9266463847</v>
      </c>
      <c r="Z5128" s="45">
        <v>14235.735450086</v>
      </c>
      <c r="AA5128" s="46">
        <v>0.96902197443929405</v>
      </c>
      <c r="AB5128" s="139">
        <v>15109.0255765815</v>
      </c>
      <c r="AC5128" s="45">
        <v>14035.163217782499</v>
      </c>
      <c r="AD5128" s="99">
        <v>0.95536908651889296</v>
      </c>
      <c r="AE5128" s="142">
        <v>14747.120334552001</v>
      </c>
      <c r="AF5128" s="44">
        <v>15186.8973728073</v>
      </c>
      <c r="AG5128" s="45">
        <v>14290.792797357601</v>
      </c>
      <c r="AH5128" s="140">
        <v>0.96905649870332999</v>
      </c>
      <c r="AI5128" s="44">
        <v>15166.9200464725</v>
      </c>
      <c r="AJ5128" s="45">
        <v>14089.38489646</v>
      </c>
      <c r="AK5128" s="46">
        <v>0.95539905939799397</v>
      </c>
    </row>
    <row r="5129" spans="1:37" x14ac:dyDescent="0.2">
      <c r="A5129" s="35" t="s">
        <v>2111</v>
      </c>
      <c r="B5129" s="35" t="s">
        <v>8380</v>
      </c>
      <c r="C5129" s="85" t="s">
        <v>973</v>
      </c>
      <c r="D5129" s="85" t="s">
        <v>973</v>
      </c>
      <c r="E5129" s="85" t="s">
        <v>12896</v>
      </c>
      <c r="F5129" s="85" t="s">
        <v>471</v>
      </c>
      <c r="G5129" s="85" t="s">
        <v>471</v>
      </c>
      <c r="H5129" s="840">
        <v>1.0322254795497099</v>
      </c>
      <c r="I5129" s="840">
        <v>1.0289415931063199</v>
      </c>
      <c r="J5129" s="86">
        <v>11984.5</v>
      </c>
      <c r="K5129" s="44">
        <v>12370.706259663501</v>
      </c>
      <c r="L5129" s="45">
        <v>11639.19122187</v>
      </c>
      <c r="M5129" s="46">
        <v>0.97118705176436604</v>
      </c>
      <c r="N5129" s="139">
        <v>12331.350522582699</v>
      </c>
      <c r="O5129" s="45">
        <v>11453.918327314999</v>
      </c>
      <c r="P5129" s="99">
        <v>0.9557276755238</v>
      </c>
      <c r="Q5129" s="86">
        <v>11975.5975797094</v>
      </c>
      <c r="R5129" s="44">
        <v>12361.5169546099</v>
      </c>
      <c r="S5129" s="45">
        <v>11631.140275795</v>
      </c>
      <c r="T5129" s="140">
        <v>0.97123673356408802</v>
      </c>
      <c r="U5129" s="44">
        <v>12322.190452066399</v>
      </c>
      <c r="V5129" s="45">
        <v>11445.911724224899</v>
      </c>
      <c r="W5129" s="99">
        <v>0.95576956791016099</v>
      </c>
      <c r="X5129" s="86">
        <v>11963.236875774301</v>
      </c>
      <c r="Y5129" s="44">
        <v>12348.757921062899</v>
      </c>
      <c r="Z5129" s="45">
        <v>11619.7040946996</v>
      </c>
      <c r="AA5129" s="46">
        <v>0.97128429499123803</v>
      </c>
      <c r="AB5129" s="139">
        <v>12309.472009667499</v>
      </c>
      <c r="AC5129" s="45">
        <v>11434.585764960901</v>
      </c>
      <c r="AD5129" s="99">
        <v>0.95581036166859001</v>
      </c>
      <c r="AE5129" s="142">
        <v>11955.3387860862</v>
      </c>
      <c r="AF5129" s="44">
        <v>12340.605311647099</v>
      </c>
      <c r="AG5129" s="45">
        <v>11612.446517120299</v>
      </c>
      <c r="AH5129" s="140">
        <v>0.97131889985711095</v>
      </c>
      <c r="AI5129" s="44">
        <v>12301.345336681299</v>
      </c>
      <c r="AJ5129" s="45">
        <v>11427.3951904353</v>
      </c>
      <c r="AK5129" s="46">
        <v>0.95584034839185505</v>
      </c>
    </row>
    <row r="5130" spans="1:37" x14ac:dyDescent="0.2">
      <c r="A5130" s="35" t="s">
        <v>2110</v>
      </c>
      <c r="B5130" s="35" t="s">
        <v>8379</v>
      </c>
      <c r="C5130" s="85" t="s">
        <v>973</v>
      </c>
      <c r="D5130" s="85" t="s">
        <v>973</v>
      </c>
      <c r="E5130" s="85" t="s">
        <v>12896</v>
      </c>
      <c r="F5130" s="85" t="s">
        <v>432</v>
      </c>
      <c r="G5130" s="85" t="s">
        <v>432</v>
      </c>
      <c r="H5130" s="840">
        <v>1.03581304219362</v>
      </c>
      <c r="I5130" s="840">
        <v>1.0337524877594799</v>
      </c>
      <c r="J5130" s="86">
        <v>7024.0833333333303</v>
      </c>
      <c r="K5130" s="44">
        <v>7275.6371261215299</v>
      </c>
      <c r="L5130" s="45">
        <v>6845.40801425261</v>
      </c>
      <c r="M5130" s="46">
        <v>0.97456247162774901</v>
      </c>
      <c r="N5130" s="139">
        <v>7261.1636200632101</v>
      </c>
      <c r="O5130" s="45">
        <v>6744.4984969948</v>
      </c>
      <c r="P5130" s="99">
        <v>0.96019625293855104</v>
      </c>
      <c r="Q5130" s="86">
        <v>7096.2729224725599</v>
      </c>
      <c r="R5130" s="44">
        <v>7350.4120440625402</v>
      </c>
      <c r="S5130" s="45">
        <v>6916.1150596085799</v>
      </c>
      <c r="T5130" s="140">
        <v>0.97461232609959902</v>
      </c>
      <c r="U5130" s="44">
        <v>7335.7897874262198</v>
      </c>
      <c r="V5130" s="45">
        <v>6814.1133397487802</v>
      </c>
      <c r="W5130" s="99">
        <v>0.96023834119594897</v>
      </c>
      <c r="X5130" s="86">
        <v>7165.0228495715</v>
      </c>
      <c r="Y5130" s="44">
        <v>7421.62411520148</v>
      </c>
      <c r="Z5130" s="45">
        <v>6983.4615490871502</v>
      </c>
      <c r="AA5130" s="46">
        <v>0.97466005282938994</v>
      </c>
      <c r="AB5130" s="139">
        <v>7406.8601955980403</v>
      </c>
      <c r="AC5130" s="45">
        <v>6880.4233105306303</v>
      </c>
      <c r="AD5130" s="99">
        <v>0.96027932568869701</v>
      </c>
      <c r="AE5130" s="142">
        <v>7232.9532171929104</v>
      </c>
      <c r="AF5130" s="44">
        <v>7491.9872759447398</v>
      </c>
      <c r="AG5130" s="45">
        <v>7049.9217300745504</v>
      </c>
      <c r="AH5130" s="140">
        <v>0.97469477796658699</v>
      </c>
      <c r="AI5130" s="44">
        <v>7477.0833821210799</v>
      </c>
      <c r="AJ5130" s="45">
        <v>6945.8733448081002</v>
      </c>
      <c r="AK5130" s="46">
        <v>0.96030945261716705</v>
      </c>
    </row>
    <row r="5131" spans="1:37" x14ac:dyDescent="0.2">
      <c r="A5131" s="35" t="s">
        <v>2109</v>
      </c>
      <c r="B5131" s="35" t="s">
        <v>8378</v>
      </c>
      <c r="C5131" s="85" t="s">
        <v>973</v>
      </c>
      <c r="D5131" s="85" t="s">
        <v>973</v>
      </c>
      <c r="E5131" s="85" t="s">
        <v>12896</v>
      </c>
      <c r="F5131" s="85" t="s">
        <v>471</v>
      </c>
      <c r="G5131" s="85" t="s">
        <v>471</v>
      </c>
      <c r="H5131" s="840">
        <v>1.0322254795497099</v>
      </c>
      <c r="I5131" s="840">
        <v>1.0289415931063199</v>
      </c>
      <c r="J5131" s="86">
        <v>9405.4166666666697</v>
      </c>
      <c r="K5131" s="44">
        <v>9708.5107291148306</v>
      </c>
      <c r="L5131" s="45">
        <v>9134.4188831154297</v>
      </c>
      <c r="M5131" s="46">
        <v>0.97118705176436604</v>
      </c>
      <c r="N5131" s="139">
        <v>9677.6244088287294</v>
      </c>
      <c r="O5131" s="45">
        <v>8989.0170081661508</v>
      </c>
      <c r="P5131" s="99">
        <v>0.9557276755238</v>
      </c>
      <c r="Q5131" s="86">
        <v>9417.4560655469395</v>
      </c>
      <c r="R5131" s="44">
        <v>9720.9381033975096</v>
      </c>
      <c r="S5131" s="45">
        <v>9146.5792675851208</v>
      </c>
      <c r="T5131" s="140">
        <v>0.97123673356408802</v>
      </c>
      <c r="U5131" s="44">
        <v>9690.0122470926308</v>
      </c>
      <c r="V5131" s="45">
        <v>9000.9179145807193</v>
      </c>
      <c r="W5131" s="99">
        <v>0.95576956791016099</v>
      </c>
      <c r="X5131" s="86">
        <v>9429.4370598439491</v>
      </c>
      <c r="Y5131" s="44">
        <v>9733.3051909812202</v>
      </c>
      <c r="Z5131" s="45">
        <v>9158.6641268347794</v>
      </c>
      <c r="AA5131" s="46">
        <v>0.97128429499123703</v>
      </c>
      <c r="AB5131" s="139">
        <v>9702.3399904516009</v>
      </c>
      <c r="AC5131" s="45">
        <v>9012.7536465006506</v>
      </c>
      <c r="AD5131" s="99">
        <v>0.95581036166859001</v>
      </c>
      <c r="AE5131" s="142">
        <v>9440.0759703946296</v>
      </c>
      <c r="AF5131" s="44">
        <v>9744.2869455262899</v>
      </c>
      <c r="AG5131" s="45">
        <v>9169.3242061312703</v>
      </c>
      <c r="AH5131" s="140">
        <v>0.97131889985711095</v>
      </c>
      <c r="AI5131" s="44">
        <v>9713.2868080225307</v>
      </c>
      <c r="AJ5131" s="45">
        <v>9023.2055043875807</v>
      </c>
      <c r="AK5131" s="46">
        <v>0.95584034839185505</v>
      </c>
    </row>
    <row r="5132" spans="1:37" x14ac:dyDescent="0.2">
      <c r="A5132" s="35" t="s">
        <v>2108</v>
      </c>
      <c r="B5132" s="35" t="s">
        <v>8377</v>
      </c>
      <c r="C5132" s="85" t="s">
        <v>973</v>
      </c>
      <c r="D5132" s="85" t="s">
        <v>973</v>
      </c>
      <c r="E5132" s="85" t="s">
        <v>12896</v>
      </c>
      <c r="F5132" s="85" t="s">
        <v>432</v>
      </c>
      <c r="G5132" s="85" t="s">
        <v>432</v>
      </c>
      <c r="H5132" s="840">
        <v>1.03581304219362</v>
      </c>
      <c r="I5132" s="840">
        <v>1.0337524877594799</v>
      </c>
      <c r="J5132" s="86">
        <v>32457.666666666701</v>
      </c>
      <c r="K5132" s="44">
        <v>33620.074452506597</v>
      </c>
      <c r="L5132" s="45">
        <v>31632.0238499363</v>
      </c>
      <c r="M5132" s="46">
        <v>0.97456247162775</v>
      </c>
      <c r="N5132" s="139">
        <v>33553.193663534497</v>
      </c>
      <c r="O5132" s="45">
        <v>31165.729912461898</v>
      </c>
      <c r="P5132" s="99">
        <v>0.96019625293855104</v>
      </c>
      <c r="Q5132" s="86">
        <v>32725.327136090898</v>
      </c>
      <c r="R5132" s="44">
        <v>33897.320657615797</v>
      </c>
      <c r="S5132" s="45">
        <v>31894.507202475801</v>
      </c>
      <c r="T5132" s="140">
        <v>0.97461232609959902</v>
      </c>
      <c r="U5132" s="44">
        <v>33829.888339676698</v>
      </c>
      <c r="V5132" s="45">
        <v>31424.113844254702</v>
      </c>
      <c r="W5132" s="99">
        <v>0.96023834119594897</v>
      </c>
      <c r="X5132" s="86">
        <v>32980.4233722504</v>
      </c>
      <c r="Y5132" s="44">
        <v>34161.552666044401</v>
      </c>
      <c r="Z5132" s="45">
        <v>32144.701186333201</v>
      </c>
      <c r="AA5132" s="46">
        <v>0.97466005282938994</v>
      </c>
      <c r="AB5132" s="139">
        <v>34093.594708424702</v>
      </c>
      <c r="AC5132" s="45">
        <v>31670.418716832399</v>
      </c>
      <c r="AD5132" s="99">
        <v>0.96027932568869701</v>
      </c>
      <c r="AE5132" s="142">
        <v>33232.572298889201</v>
      </c>
      <c r="AF5132" s="44">
        <v>34422.731812831902</v>
      </c>
      <c r="AG5132" s="45">
        <v>32391.614678124301</v>
      </c>
      <c r="AH5132" s="140">
        <v>0.97469477796658699</v>
      </c>
      <c r="AI5132" s="44">
        <v>34354.2542886234</v>
      </c>
      <c r="AJ5132" s="45">
        <v>31913.553313406701</v>
      </c>
      <c r="AK5132" s="46">
        <v>0.96030945261716705</v>
      </c>
    </row>
    <row r="5133" spans="1:37" x14ac:dyDescent="0.2">
      <c r="A5133" s="35" t="s">
        <v>2107</v>
      </c>
      <c r="B5133" s="35" t="s">
        <v>8376</v>
      </c>
      <c r="C5133" s="85" t="s">
        <v>973</v>
      </c>
      <c r="D5133" s="85" t="s">
        <v>973</v>
      </c>
      <c r="E5133" s="85" t="s">
        <v>12896</v>
      </c>
      <c r="F5133" s="85" t="s">
        <v>431</v>
      </c>
      <c r="G5133" s="85" t="s">
        <v>431</v>
      </c>
      <c r="H5133" s="840">
        <v>1.03081643086727</v>
      </c>
      <c r="I5133" s="840">
        <v>1.02797169202772</v>
      </c>
      <c r="J5133" s="86">
        <v>8187.0833333333303</v>
      </c>
      <c r="K5133" s="44">
        <v>8439.3800208795692</v>
      </c>
      <c r="L5133" s="45">
        <v>7940.33548248837</v>
      </c>
      <c r="M5133" s="46">
        <v>0.96986132413721204</v>
      </c>
      <c r="N5133" s="139">
        <v>8416.0899069386196</v>
      </c>
      <c r="O5133" s="45">
        <v>7817.2464770083798</v>
      </c>
      <c r="P5133" s="99">
        <v>0.95482678735915905</v>
      </c>
      <c r="Q5133" s="86">
        <v>8261.0593900246495</v>
      </c>
      <c r="R5133" s="44">
        <v>8515.6357556077492</v>
      </c>
      <c r="S5133" s="45">
        <v>8012.4918628301803</v>
      </c>
      <c r="T5133" s="140">
        <v>0.96991093811834606</v>
      </c>
      <c r="U5133" s="44">
        <v>8492.1351991051397</v>
      </c>
      <c r="V5133" s="45">
        <v>7888.2265468344303</v>
      </c>
      <c r="W5133" s="99">
        <v>0.95486864025691198</v>
      </c>
      <c r="X5133" s="86">
        <v>8336.5669572393308</v>
      </c>
      <c r="Y5133" s="44">
        <v>8593.4701965474596</v>
      </c>
      <c r="Z5133" s="45">
        <v>8086.1234359598602</v>
      </c>
      <c r="AA5133" s="46">
        <v>0.96995843462134101</v>
      </c>
      <c r="AB5133" s="139">
        <v>8569.7548407357008</v>
      </c>
      <c r="AC5133" s="45">
        <v>7960.6661142022303</v>
      </c>
      <c r="AD5133" s="99">
        <v>0.95490939556232202</v>
      </c>
      <c r="AE5133" s="142">
        <v>8409.5827678224196</v>
      </c>
      <c r="AF5133" s="44">
        <v>8668.7360938096008</v>
      </c>
      <c r="AG5133" s="45">
        <v>8157.2363525301598</v>
      </c>
      <c r="AH5133" s="140">
        <v>0.96999299224953095</v>
      </c>
      <c r="AI5133" s="44">
        <v>8644.81302708558</v>
      </c>
      <c r="AJ5133" s="45">
        <v>8030.6415358778404</v>
      </c>
      <c r="AK5133" s="46">
        <v>0.95493935401949803</v>
      </c>
    </row>
    <row r="5134" spans="1:37" x14ac:dyDescent="0.2">
      <c r="A5134" s="35" t="s">
        <v>2106</v>
      </c>
      <c r="B5134" s="35" t="s">
        <v>8375</v>
      </c>
      <c r="C5134" s="85" t="s">
        <v>973</v>
      </c>
      <c r="D5134" s="85" t="s">
        <v>973</v>
      </c>
      <c r="E5134" s="85" t="s">
        <v>12896</v>
      </c>
      <c r="F5134" s="85" t="s">
        <v>472</v>
      </c>
      <c r="G5134" s="85" t="s">
        <v>472</v>
      </c>
      <c r="H5134" s="840">
        <v>1.02982121446618</v>
      </c>
      <c r="I5134" s="840">
        <v>1.02846655498816</v>
      </c>
      <c r="J5134" s="86">
        <v>14819.333333333299</v>
      </c>
      <c r="K5134" s="44">
        <v>15261.263850912501</v>
      </c>
      <c r="L5134" s="45">
        <v>14358.821923318001</v>
      </c>
      <c r="M5134" s="46">
        <v>0.96892495771186404</v>
      </c>
      <c r="N5134" s="139">
        <v>15241.1887005545</v>
      </c>
      <c r="O5134" s="45">
        <v>14156.708161660899</v>
      </c>
      <c r="P5134" s="99">
        <v>0.95528643854835105</v>
      </c>
      <c r="Q5134" s="86">
        <v>14854.6914182827</v>
      </c>
      <c r="R5134" s="44">
        <v>15297.6763568963</v>
      </c>
      <c r="S5134" s="45">
        <v>14393.817543114699</v>
      </c>
      <c r="T5134" s="140">
        <v>0.96897452379247395</v>
      </c>
      <c r="U5134" s="44">
        <v>15277.553308373401</v>
      </c>
      <c r="V5134" s="45">
        <v>14191.1072718777</v>
      </c>
      <c r="W5134" s="99">
        <v>0.95532831159398202</v>
      </c>
      <c r="X5134" s="86">
        <v>14876.196658238699</v>
      </c>
      <c r="Y5134" s="44">
        <v>15319.8229092251</v>
      </c>
      <c r="Z5134" s="45">
        <v>14415.361457913699</v>
      </c>
      <c r="AA5134" s="46">
        <v>0.96902197443929405</v>
      </c>
      <c r="AB5134" s="139">
        <v>15299.670728425001</v>
      </c>
      <c r="AC5134" s="45">
        <v>14212.258412256901</v>
      </c>
      <c r="AD5134" s="99">
        <v>0.95536908651889296</v>
      </c>
      <c r="AE5134" s="142">
        <v>14906.787077840499</v>
      </c>
      <c r="AF5134" s="44">
        <v>15351.3255722905</v>
      </c>
      <c r="AG5134" s="45">
        <v>14445.5188925681</v>
      </c>
      <c r="AH5134" s="140">
        <v>0.96905649870332999</v>
      </c>
      <c r="AI5134" s="44">
        <v>15331.131951888499</v>
      </c>
      <c r="AJ5134" s="45">
        <v>14241.930352814899</v>
      </c>
      <c r="AK5134" s="46">
        <v>0.95539905939799397</v>
      </c>
    </row>
    <row r="5135" spans="1:37" x14ac:dyDescent="0.2">
      <c r="A5135" s="35" t="s">
        <v>2105</v>
      </c>
      <c r="B5135" s="35" t="s">
        <v>8374</v>
      </c>
      <c r="C5135" s="85" t="s">
        <v>973</v>
      </c>
      <c r="D5135" s="85" t="s">
        <v>973</v>
      </c>
      <c r="E5135" s="85" t="s">
        <v>12896</v>
      </c>
      <c r="F5135" s="85" t="s">
        <v>471</v>
      </c>
      <c r="G5135" s="85" t="s">
        <v>471</v>
      </c>
      <c r="H5135" s="840">
        <v>1.0322254795497099</v>
      </c>
      <c r="I5135" s="840">
        <v>1.0289415931063199</v>
      </c>
      <c r="J5135" s="86">
        <v>12474.333333333299</v>
      </c>
      <c r="K5135" s="44">
        <v>12876.3247070629</v>
      </c>
      <c r="L5135" s="45">
        <v>12114.911012725999</v>
      </c>
      <c r="M5135" s="46">
        <v>0.97118705176436604</v>
      </c>
      <c r="N5135" s="139">
        <v>12835.360412939301</v>
      </c>
      <c r="O5135" s="45">
        <v>11922.065600375699</v>
      </c>
      <c r="P5135" s="99">
        <v>0.955727675523801</v>
      </c>
      <c r="Q5135" s="86">
        <v>12508.79335382</v>
      </c>
      <c r="R5135" s="44">
        <v>12911.8952182351</v>
      </c>
      <c r="S5135" s="45">
        <v>12148.999597792301</v>
      </c>
      <c r="T5135" s="140">
        <v>0.97123673356408802</v>
      </c>
      <c r="U5135" s="44">
        <v>12870.817761317299</v>
      </c>
      <c r="V5135" s="45">
        <v>11955.524018858099</v>
      </c>
      <c r="W5135" s="99">
        <v>0.95576956791016099</v>
      </c>
      <c r="X5135" s="86">
        <v>12550.5517562226</v>
      </c>
      <c r="Y5135" s="44">
        <v>12954.999305180299</v>
      </c>
      <c r="Z5135" s="45">
        <v>12190.153814293701</v>
      </c>
      <c r="AA5135" s="46">
        <v>0.97128429499123803</v>
      </c>
      <c r="AB5135" s="139">
        <v>12913.7847184109</v>
      </c>
      <c r="AC5135" s="45">
        <v>11995.947413255401</v>
      </c>
      <c r="AD5135" s="99">
        <v>0.95581036166859001</v>
      </c>
      <c r="AE5135" s="142">
        <v>12589.1715564936</v>
      </c>
      <c r="AF5135" s="44">
        <v>12994.863647035199</v>
      </c>
      <c r="AG5135" s="45">
        <v>12228.1002663658</v>
      </c>
      <c r="AH5135" s="140">
        <v>0.97131889985711095</v>
      </c>
      <c r="AI5135" s="44">
        <v>12953.5222372273</v>
      </c>
      <c r="AJ5135" s="45">
        <v>12033.2381265237</v>
      </c>
      <c r="AK5135" s="46">
        <v>0.95584034839185505</v>
      </c>
    </row>
    <row r="5136" spans="1:37" x14ac:dyDescent="0.2">
      <c r="A5136" s="35" t="s">
        <v>2104</v>
      </c>
      <c r="B5136" s="35" t="s">
        <v>8373</v>
      </c>
      <c r="C5136" s="85" t="s">
        <v>973</v>
      </c>
      <c r="D5136" s="85" t="s">
        <v>973</v>
      </c>
      <c r="E5136" s="85" t="s">
        <v>12896</v>
      </c>
      <c r="F5136" s="85" t="s">
        <v>432</v>
      </c>
      <c r="G5136" s="85" t="s">
        <v>432</v>
      </c>
      <c r="H5136" s="840">
        <v>1.03581304219362</v>
      </c>
      <c r="I5136" s="840">
        <v>1.0337524877594799</v>
      </c>
      <c r="J5136" s="86">
        <v>34083</v>
      </c>
      <c r="K5136" s="44">
        <v>35303.615917085299</v>
      </c>
      <c r="L5136" s="45">
        <v>33216.012720488601</v>
      </c>
      <c r="M5136" s="46">
        <v>0.97456247162775</v>
      </c>
      <c r="N5136" s="139">
        <v>35233.386040306301</v>
      </c>
      <c r="O5136" s="45">
        <v>32726.368888904599</v>
      </c>
      <c r="P5136" s="99">
        <v>0.96019625293855104</v>
      </c>
      <c r="Q5136" s="86">
        <v>34448.916715993102</v>
      </c>
      <c r="R5136" s="44">
        <v>35682.637223867598</v>
      </c>
      <c r="S5136" s="45">
        <v>33574.338852185399</v>
      </c>
      <c r="T5136" s="140">
        <v>0.97461232609959902</v>
      </c>
      <c r="U5136" s="44">
        <v>35611.6533557769</v>
      </c>
      <c r="V5136" s="45">
        <v>33079.170643362602</v>
      </c>
      <c r="W5136" s="99">
        <v>0.96023834119594897</v>
      </c>
      <c r="X5136" s="86">
        <v>34790.166062710101</v>
      </c>
      <c r="Y5136" s="44">
        <v>36036.107747837101</v>
      </c>
      <c r="Z5136" s="45">
        <v>33908.5850926243</v>
      </c>
      <c r="AA5136" s="46">
        <v>0.97466005282938994</v>
      </c>
      <c r="AB5136" s="139">
        <v>35964.420716891902</v>
      </c>
      <c r="AC5136" s="45">
        <v>33408.277207296996</v>
      </c>
      <c r="AD5136" s="99">
        <v>0.96027932568869701</v>
      </c>
      <c r="AE5136" s="142">
        <v>35136.354987781502</v>
      </c>
      <c r="AF5136" s="44">
        <v>36394.6947514891</v>
      </c>
      <c r="AG5136" s="45">
        <v>34247.221723370902</v>
      </c>
      <c r="AH5136" s="140">
        <v>0.97469477796658699</v>
      </c>
      <c r="AI5136" s="44">
        <v>36322.294379419298</v>
      </c>
      <c r="AJ5136" s="45">
        <v>33741.773825279</v>
      </c>
      <c r="AK5136" s="46">
        <v>0.96030945261716705</v>
      </c>
    </row>
    <row r="5137" spans="1:37" x14ac:dyDescent="0.2">
      <c r="A5137" s="35" t="s">
        <v>2103</v>
      </c>
      <c r="B5137" s="35" t="s">
        <v>8372</v>
      </c>
      <c r="C5137" s="85" t="s">
        <v>973</v>
      </c>
      <c r="D5137" s="85" t="s">
        <v>973</v>
      </c>
      <c r="E5137" s="85" t="s">
        <v>12896</v>
      </c>
      <c r="F5137" s="85" t="s">
        <v>431</v>
      </c>
      <c r="G5137" s="85" t="s">
        <v>431</v>
      </c>
      <c r="H5137" s="840">
        <v>1.03081643086727</v>
      </c>
      <c r="I5137" s="840">
        <v>1.02797169202772</v>
      </c>
      <c r="J5137" s="86">
        <v>10810.166666666701</v>
      </c>
      <c r="K5137" s="44">
        <v>11143.297420413701</v>
      </c>
      <c r="L5137" s="45">
        <v>10484.3625574773</v>
      </c>
      <c r="M5137" s="46">
        <v>0.96986132413721204</v>
      </c>
      <c r="N5137" s="139">
        <v>11112.545319434999</v>
      </c>
      <c r="O5137" s="45">
        <v>10321.836709150401</v>
      </c>
      <c r="P5137" s="99">
        <v>0.95482678735915905</v>
      </c>
      <c r="Q5137" s="86">
        <v>10881.682818404999</v>
      </c>
      <c r="R5137" s="44">
        <v>11217.0174446979</v>
      </c>
      <c r="S5137" s="45">
        <v>10554.2631907055</v>
      </c>
      <c r="T5137" s="140">
        <v>0.96991093811834606</v>
      </c>
      <c r="U5137" s="44">
        <v>11186.061898944699</v>
      </c>
      <c r="V5137" s="45">
        <v>10390.5776765174</v>
      </c>
      <c r="W5137" s="99">
        <v>0.95486864025691198</v>
      </c>
      <c r="X5137" s="86">
        <v>10949.7261551762</v>
      </c>
      <c r="Y5137" s="44">
        <v>11287.157634252701</v>
      </c>
      <c r="Z5137" s="45">
        <v>10620.7792410071</v>
      </c>
      <c r="AA5137" s="46">
        <v>0.96995843462134101</v>
      </c>
      <c r="AB5137" s="139">
        <v>11256.008522976699</v>
      </c>
      <c r="AC5137" s="45">
        <v>10455.996384412199</v>
      </c>
      <c r="AD5137" s="99">
        <v>0.95490939556232202</v>
      </c>
      <c r="AE5137" s="142">
        <v>11016.384443914099</v>
      </c>
      <c r="AF5137" s="44">
        <v>11355.8700935373</v>
      </c>
      <c r="AG5137" s="45">
        <v>10685.8157105235</v>
      </c>
      <c r="AH5137" s="140">
        <v>0.96999299224953195</v>
      </c>
      <c r="AI5137" s="44">
        <v>11324.531356838301</v>
      </c>
      <c r="AJ5137" s="45">
        <v>10519.979044501801</v>
      </c>
      <c r="AK5137" s="46">
        <v>0.95493935401949803</v>
      </c>
    </row>
    <row r="5138" spans="1:37" x14ac:dyDescent="0.2">
      <c r="A5138" s="35" t="s">
        <v>2102</v>
      </c>
      <c r="B5138" s="35" t="s">
        <v>8371</v>
      </c>
      <c r="C5138" s="85" t="s">
        <v>973</v>
      </c>
      <c r="D5138" s="85" t="s">
        <v>973</v>
      </c>
      <c r="E5138" s="85" t="s">
        <v>12896</v>
      </c>
      <c r="F5138" s="85" t="s">
        <v>431</v>
      </c>
      <c r="G5138" s="85" t="s">
        <v>431</v>
      </c>
      <c r="H5138" s="840">
        <v>1.03081643086727</v>
      </c>
      <c r="I5138" s="840">
        <v>1.02797169202772</v>
      </c>
      <c r="J5138" s="86">
        <v>10865.666666666701</v>
      </c>
      <c r="K5138" s="44">
        <v>11200.5077323268</v>
      </c>
      <c r="L5138" s="45">
        <v>10538.189860966901</v>
      </c>
      <c r="M5138" s="46">
        <v>0.96986132413721204</v>
      </c>
      <c r="N5138" s="139">
        <v>11169.597748342499</v>
      </c>
      <c r="O5138" s="45">
        <v>10374.8295958488</v>
      </c>
      <c r="P5138" s="99">
        <v>0.95482678735915905</v>
      </c>
      <c r="Q5138" s="86">
        <v>10935.473599573401</v>
      </c>
      <c r="R5138" s="44">
        <v>11272.465865755499</v>
      </c>
      <c r="S5138" s="45">
        <v>10606.4354577306</v>
      </c>
      <c r="T5138" s="140">
        <v>0.96991093811834606</v>
      </c>
      <c r="U5138" s="44">
        <v>11241.357299277901</v>
      </c>
      <c r="V5138" s="45">
        <v>10441.940806590001</v>
      </c>
      <c r="W5138" s="99">
        <v>0.95486864025691198</v>
      </c>
      <c r="X5138" s="86">
        <v>11002.9927624591</v>
      </c>
      <c r="Y5138" s="44">
        <v>11342.065728256501</v>
      </c>
      <c r="Z5138" s="45">
        <v>10672.4456360248</v>
      </c>
      <c r="AA5138" s="46">
        <v>0.96995843462134101</v>
      </c>
      <c r="AB5138" s="139">
        <v>11310.7650873939</v>
      </c>
      <c r="AC5138" s="45">
        <v>10506.8611681764</v>
      </c>
      <c r="AD5138" s="99">
        <v>0.95490939556232202</v>
      </c>
      <c r="AE5138" s="142">
        <v>11069.005456672699</v>
      </c>
      <c r="AF5138" s="44">
        <v>11410.112698097701</v>
      </c>
      <c r="AG5138" s="45">
        <v>10736.8577241443</v>
      </c>
      <c r="AH5138" s="140">
        <v>0.96999299224953095</v>
      </c>
      <c r="AI5138" s="44">
        <v>11378.624268359899</v>
      </c>
      <c r="AJ5138" s="45">
        <v>10570.228920433299</v>
      </c>
      <c r="AK5138" s="46">
        <v>0.95493935401949803</v>
      </c>
    </row>
    <row r="5139" spans="1:37" x14ac:dyDescent="0.2">
      <c r="A5139" s="35" t="s">
        <v>2101</v>
      </c>
      <c r="B5139" s="35" t="s">
        <v>8370</v>
      </c>
      <c r="C5139" s="85" t="s">
        <v>973</v>
      </c>
      <c r="D5139" s="85" t="s">
        <v>973</v>
      </c>
      <c r="E5139" s="85" t="s">
        <v>12896</v>
      </c>
      <c r="F5139" s="85" t="s">
        <v>432</v>
      </c>
      <c r="G5139" s="85" t="s">
        <v>432</v>
      </c>
      <c r="H5139" s="840">
        <v>1.03581304219362</v>
      </c>
      <c r="I5139" s="840">
        <v>1.0337524877594799</v>
      </c>
      <c r="J5139" s="86">
        <v>14717.583333333299</v>
      </c>
      <c r="K5139" s="44">
        <v>15244.6647662382</v>
      </c>
      <c r="L5139" s="45">
        <v>14343.2043897207</v>
      </c>
      <c r="M5139" s="46">
        <v>0.97456247162775</v>
      </c>
      <c r="N5139" s="139">
        <v>15214.3383846408</v>
      </c>
      <c r="O5139" s="45">
        <v>14131.7683689775</v>
      </c>
      <c r="P5139" s="99">
        <v>0.96019625293855104</v>
      </c>
      <c r="Q5139" s="86">
        <v>14862.8168369454</v>
      </c>
      <c r="R5139" s="44">
        <v>15395.099523442999</v>
      </c>
      <c r="S5139" s="45">
        <v>14485.4844898476</v>
      </c>
      <c r="T5139" s="140">
        <v>0.97461232609959902</v>
      </c>
      <c r="U5139" s="44">
        <v>15364.473880305701</v>
      </c>
      <c r="V5139" s="45">
        <v>14271.846585007699</v>
      </c>
      <c r="W5139" s="99">
        <v>0.96023834119594897</v>
      </c>
      <c r="X5139" s="86">
        <v>14996.815542975</v>
      </c>
      <c r="Y5139" s="44">
        <v>15533.897130785501</v>
      </c>
      <c r="Z5139" s="45">
        <v>14616.797029388599</v>
      </c>
      <c r="AA5139" s="46">
        <v>0.97466005282938994</v>
      </c>
      <c r="AB5139" s="139">
        <v>15502.995376020401</v>
      </c>
      <c r="AC5139" s="45">
        <v>14401.131917085801</v>
      </c>
      <c r="AD5139" s="99">
        <v>0.96027932568869701</v>
      </c>
      <c r="AE5139" s="142">
        <v>15132.076080315301</v>
      </c>
      <c r="AF5139" s="44">
        <v>15674.0017594568</v>
      </c>
      <c r="AG5139" s="45">
        <v>14749.155535276401</v>
      </c>
      <c r="AH5139" s="140">
        <v>0.97469477796658699</v>
      </c>
      <c r="AI5139" s="44">
        <v>15642.821292991601</v>
      </c>
      <c r="AJ5139" s="45">
        <v>14531.475697648901</v>
      </c>
      <c r="AK5139" s="46">
        <v>0.96030945261716705</v>
      </c>
    </row>
    <row r="5140" spans="1:37" x14ac:dyDescent="0.2">
      <c r="A5140" s="35" t="s">
        <v>2100</v>
      </c>
      <c r="B5140" s="35" t="s">
        <v>8369</v>
      </c>
      <c r="C5140" s="85" t="s">
        <v>973</v>
      </c>
      <c r="D5140" s="85" t="s">
        <v>973</v>
      </c>
      <c r="E5140" s="85" t="s">
        <v>12896</v>
      </c>
      <c r="F5140" s="85" t="s">
        <v>471</v>
      </c>
      <c r="G5140" s="85" t="s">
        <v>471</v>
      </c>
      <c r="H5140" s="840">
        <v>1.0322254795497099</v>
      </c>
      <c r="I5140" s="840">
        <v>1.0289415931063199</v>
      </c>
      <c r="J5140" s="86">
        <v>9374.4166666666697</v>
      </c>
      <c r="K5140" s="44">
        <v>9676.51173924879</v>
      </c>
      <c r="L5140" s="45">
        <v>9104.3120845107405</v>
      </c>
      <c r="M5140" s="46">
        <v>0.97118705176436604</v>
      </c>
      <c r="N5140" s="139">
        <v>9645.7272194424295</v>
      </c>
      <c r="O5140" s="45">
        <v>8959.3894502249095</v>
      </c>
      <c r="P5140" s="99">
        <v>0.955727675523801</v>
      </c>
      <c r="Q5140" s="86">
        <v>9369.9190466794807</v>
      </c>
      <c r="R5140" s="44">
        <v>9671.8691813006808</v>
      </c>
      <c r="S5140" s="45">
        <v>9100.4095686569199</v>
      </c>
      <c r="T5140" s="140">
        <v>0.97123673356408802</v>
      </c>
      <c r="U5140" s="44">
        <v>9641.0994311676295</v>
      </c>
      <c r="V5140" s="45">
        <v>8955.4834785980293</v>
      </c>
      <c r="W5140" s="99">
        <v>0.95576956791016099</v>
      </c>
      <c r="X5140" s="86">
        <v>9366.9151595579096</v>
      </c>
      <c r="Y5140" s="44">
        <v>9668.7684924761106</v>
      </c>
      <c r="Z5140" s="45">
        <v>9097.9375869939395</v>
      </c>
      <c r="AA5140" s="46">
        <v>0.97128429499123803</v>
      </c>
      <c r="AB5140" s="139">
        <v>9638.0086067672491</v>
      </c>
      <c r="AC5140" s="45">
        <v>8952.9945663760409</v>
      </c>
      <c r="AD5140" s="99">
        <v>0.95581036166859001</v>
      </c>
      <c r="AE5140" s="142">
        <v>9364.0949414265306</v>
      </c>
      <c r="AF5140" s="44">
        <v>9665.8573914630106</v>
      </c>
      <c r="AG5140" s="45">
        <v>9095.5223966639605</v>
      </c>
      <c r="AH5140" s="140">
        <v>0.97131889985711095</v>
      </c>
      <c r="AI5140" s="44">
        <v>9635.10676703024</v>
      </c>
      <c r="AJ5140" s="45">
        <v>8950.5797711875493</v>
      </c>
      <c r="AK5140" s="46">
        <v>0.95584034839185505</v>
      </c>
    </row>
    <row r="5141" spans="1:37" x14ac:dyDescent="0.2">
      <c r="A5141" s="35" t="s">
        <v>2099</v>
      </c>
      <c r="B5141" s="35" t="s">
        <v>8368</v>
      </c>
      <c r="C5141" s="85" t="s">
        <v>973</v>
      </c>
      <c r="D5141" s="85" t="s">
        <v>973</v>
      </c>
      <c r="E5141" s="85" t="s">
        <v>12896</v>
      </c>
      <c r="F5141" s="85" t="s">
        <v>432</v>
      </c>
      <c r="G5141" s="85" t="s">
        <v>432</v>
      </c>
      <c r="H5141" s="840">
        <v>1.03581304219362</v>
      </c>
      <c r="I5141" s="840">
        <v>1.0337524877594799</v>
      </c>
      <c r="J5141" s="86">
        <v>12563.25</v>
      </c>
      <c r="K5141" s="44">
        <v>13013.178202339001</v>
      </c>
      <c r="L5141" s="45">
        <v>12243.6719716773</v>
      </c>
      <c r="M5141" s="46">
        <v>0.97456247162775</v>
      </c>
      <c r="N5141" s="139">
        <v>12987.2909418443</v>
      </c>
      <c r="O5141" s="45">
        <v>12063.1855747303</v>
      </c>
      <c r="P5141" s="99">
        <v>0.96019625293855104</v>
      </c>
      <c r="Q5141" s="86">
        <v>12692.1692330634</v>
      </c>
      <c r="R5141" s="44">
        <v>13146.7144253357</v>
      </c>
      <c r="S5141" s="45">
        <v>12369.9445794856</v>
      </c>
      <c r="T5141" s="140">
        <v>0.97461232609959902</v>
      </c>
      <c r="U5141" s="44">
        <v>13120.5615197436</v>
      </c>
      <c r="V5141" s="45">
        <v>12187.507530535</v>
      </c>
      <c r="W5141" s="99">
        <v>0.96023834119594897</v>
      </c>
      <c r="X5141" s="86">
        <v>12814.8800687685</v>
      </c>
      <c r="Y5141" s="44">
        <v>13273.8199093776</v>
      </c>
      <c r="Z5141" s="45">
        <v>12490.151684828201</v>
      </c>
      <c r="AA5141" s="46">
        <v>0.97466005282938994</v>
      </c>
      <c r="AB5141" s="139">
        <v>13247.4141514288</v>
      </c>
      <c r="AC5141" s="45">
        <v>12305.8643912186</v>
      </c>
      <c r="AD5141" s="99">
        <v>0.96027932568869701</v>
      </c>
      <c r="AE5141" s="142">
        <v>12933.7875546878</v>
      </c>
      <c r="AF5141" s="44">
        <v>13396.985834107199</v>
      </c>
      <c r="AG5141" s="45">
        <v>12606.4951888834</v>
      </c>
      <c r="AH5141" s="140">
        <v>0.97469477796658699</v>
      </c>
      <c r="AI5141" s="44">
        <v>13370.3350608111</v>
      </c>
      <c r="AJ5141" s="45">
        <v>12420.438446909</v>
      </c>
      <c r="AK5141" s="46">
        <v>0.96030945261716705</v>
      </c>
    </row>
    <row r="5142" spans="1:37" x14ac:dyDescent="0.2">
      <c r="A5142" s="35" t="s">
        <v>2098</v>
      </c>
      <c r="B5142" s="35" t="s">
        <v>8367</v>
      </c>
      <c r="C5142" s="85" t="s">
        <v>973</v>
      </c>
      <c r="D5142" s="85" t="s">
        <v>973</v>
      </c>
      <c r="E5142" s="85" t="s">
        <v>12896</v>
      </c>
      <c r="F5142" s="85" t="s">
        <v>431</v>
      </c>
      <c r="G5142" s="85" t="s">
        <v>431</v>
      </c>
      <c r="H5142" s="840">
        <v>1.03081643086727</v>
      </c>
      <c r="I5142" s="840">
        <v>1.02797169202772</v>
      </c>
      <c r="J5142" s="86">
        <v>16679.166666666701</v>
      </c>
      <c r="K5142" s="44">
        <v>17193.159053173698</v>
      </c>
      <c r="L5142" s="45">
        <v>16176.478668838599</v>
      </c>
      <c r="M5142" s="46">
        <v>0.96986132413721204</v>
      </c>
      <c r="N5142" s="139">
        <v>17145.711179945702</v>
      </c>
      <c r="O5142" s="45">
        <v>15925.715124161299</v>
      </c>
      <c r="P5142" s="99">
        <v>0.95482678735915905</v>
      </c>
      <c r="Q5142" s="86">
        <v>16818.009954321999</v>
      </c>
      <c r="R5142" s="44">
        <v>17336.280995404501</v>
      </c>
      <c r="S5142" s="45">
        <v>16311.971812080201</v>
      </c>
      <c r="T5142" s="140">
        <v>0.96991093811834606</v>
      </c>
      <c r="U5142" s="44">
        <v>17288.438149283498</v>
      </c>
      <c r="V5142" s="45">
        <v>16058.990296910701</v>
      </c>
      <c r="W5142" s="99">
        <v>0.95486864025691198</v>
      </c>
      <c r="X5142" s="86">
        <v>16951.157691111799</v>
      </c>
      <c r="Y5142" s="44">
        <v>17473.531870220198</v>
      </c>
      <c r="Z5142" s="45">
        <v>16441.918379090301</v>
      </c>
      <c r="AA5142" s="46">
        <v>0.96995843462134101</v>
      </c>
      <c r="AB5142" s="139">
        <v>17425.3102535609</v>
      </c>
      <c r="AC5142" s="45">
        <v>16186.8197449012</v>
      </c>
      <c r="AD5142" s="99">
        <v>0.95490939556232202</v>
      </c>
      <c r="AE5142" s="142">
        <v>17084.9349562897</v>
      </c>
      <c r="AF5142" s="44">
        <v>17611.431673242001</v>
      </c>
      <c r="AG5142" s="45">
        <v>16572.267180640101</v>
      </c>
      <c r="AH5142" s="140">
        <v>0.96999299224953195</v>
      </c>
      <c r="AI5142" s="44">
        <v>17562.829495200702</v>
      </c>
      <c r="AJ5142" s="45">
        <v>16315.076750624399</v>
      </c>
      <c r="AK5142" s="46">
        <v>0.95493935401949803</v>
      </c>
    </row>
    <row r="5143" spans="1:37" x14ac:dyDescent="0.2">
      <c r="A5143" s="35" t="s">
        <v>2097</v>
      </c>
      <c r="B5143" s="35" t="s">
        <v>8366</v>
      </c>
      <c r="C5143" s="85" t="s">
        <v>973</v>
      </c>
      <c r="D5143" s="85" t="s">
        <v>973</v>
      </c>
      <c r="E5143" s="85" t="s">
        <v>12896</v>
      </c>
      <c r="F5143" s="85" t="s">
        <v>431</v>
      </c>
      <c r="G5143" s="85" t="s">
        <v>431</v>
      </c>
      <c r="H5143" s="840">
        <v>1.03081643086727</v>
      </c>
      <c r="I5143" s="840">
        <v>1.02797169202772</v>
      </c>
      <c r="J5143" s="86">
        <v>6270.5</v>
      </c>
      <c r="K5143" s="44">
        <v>6463.73442975321</v>
      </c>
      <c r="L5143" s="45">
        <v>6081.5154330023897</v>
      </c>
      <c r="M5143" s="46">
        <v>0.96986132413721204</v>
      </c>
      <c r="N5143" s="139">
        <v>6445.8964948598305</v>
      </c>
      <c r="O5143" s="45">
        <v>5987.2413701356099</v>
      </c>
      <c r="P5143" s="99">
        <v>0.95482678735916005</v>
      </c>
      <c r="Q5143" s="86">
        <v>6325.8497134948002</v>
      </c>
      <c r="R5143" s="44">
        <v>6520.7898238674497</v>
      </c>
      <c r="S5143" s="45">
        <v>6135.5108300114198</v>
      </c>
      <c r="T5143" s="140">
        <v>0.96991093811834606</v>
      </c>
      <c r="U5143" s="44">
        <v>6502.7944334943304</v>
      </c>
      <c r="V5143" s="45">
        <v>6040.3555143943604</v>
      </c>
      <c r="W5143" s="99">
        <v>0.95486864025691198</v>
      </c>
      <c r="X5143" s="86">
        <v>6380.2176277619201</v>
      </c>
      <c r="Y5143" s="44">
        <v>6576.8331632059799</v>
      </c>
      <c r="Z5143" s="45">
        <v>6188.5459027674397</v>
      </c>
      <c r="AA5143" s="46">
        <v>0.96995843462134101</v>
      </c>
      <c r="AB5143" s="139">
        <v>6558.68311031552</v>
      </c>
      <c r="AC5143" s="45">
        <v>6092.5297584822101</v>
      </c>
      <c r="AD5143" s="99">
        <v>0.95490939556232202</v>
      </c>
      <c r="AE5143" s="142">
        <v>6433.6114846256296</v>
      </c>
      <c r="AF5143" s="44">
        <v>6631.8724281684699</v>
      </c>
      <c r="AG5143" s="45">
        <v>6240.5580549429596</v>
      </c>
      <c r="AH5143" s="140">
        <v>0.96999299224953095</v>
      </c>
      <c r="AI5143" s="44">
        <v>6613.5704836995901</v>
      </c>
      <c r="AJ5143" s="45">
        <v>6143.7087951408203</v>
      </c>
      <c r="AK5143" s="46">
        <v>0.95493935401949803</v>
      </c>
    </row>
    <row r="5144" spans="1:37" x14ac:dyDescent="0.2">
      <c r="A5144" s="35" t="s">
        <v>2096</v>
      </c>
      <c r="B5144" s="35" t="s">
        <v>8365</v>
      </c>
      <c r="C5144" s="85" t="s">
        <v>973</v>
      </c>
      <c r="D5144" s="85" t="s">
        <v>973</v>
      </c>
      <c r="E5144" s="85" t="s">
        <v>12896</v>
      </c>
      <c r="F5144" s="85" t="s">
        <v>432</v>
      </c>
      <c r="G5144" s="85" t="s">
        <v>432</v>
      </c>
      <c r="H5144" s="840">
        <v>1.03581304219362</v>
      </c>
      <c r="I5144" s="840">
        <v>1.0337524877594799</v>
      </c>
      <c r="J5144" s="86">
        <v>28547.916666666701</v>
      </c>
      <c r="K5144" s="44">
        <v>29570.304410789999</v>
      </c>
      <c r="L5144" s="45">
        <v>27821.7282264897</v>
      </c>
      <c r="M5144" s="46">
        <v>0.97456247162775</v>
      </c>
      <c r="N5144" s="139">
        <v>29511.479874516899</v>
      </c>
      <c r="O5144" s="45">
        <v>27411.602612535298</v>
      </c>
      <c r="P5144" s="99">
        <v>0.96019625293855104</v>
      </c>
      <c r="Q5144" s="86">
        <v>28811.7595943341</v>
      </c>
      <c r="R5144" s="44">
        <v>29843.596356358499</v>
      </c>
      <c r="S5144" s="45">
        <v>28080.296037256401</v>
      </c>
      <c r="T5144" s="140">
        <v>0.97461232609959902</v>
      </c>
      <c r="U5144" s="44">
        <v>29784.228157370901</v>
      </c>
      <c r="V5144" s="45">
        <v>27666.156239799799</v>
      </c>
      <c r="W5144" s="99">
        <v>0.96023834119594897</v>
      </c>
      <c r="X5144" s="86">
        <v>29064.313740806901</v>
      </c>
      <c r="Y5144" s="44">
        <v>30105.195235135099</v>
      </c>
      <c r="Z5144" s="45">
        <v>28327.825566064799</v>
      </c>
      <c r="AA5144" s="46">
        <v>0.97466005282938994</v>
      </c>
      <c r="AB5144" s="139">
        <v>30045.306634581098</v>
      </c>
      <c r="AC5144" s="45">
        <v>27909.859600626802</v>
      </c>
      <c r="AD5144" s="99">
        <v>0.96027932568869701</v>
      </c>
      <c r="AE5144" s="142">
        <v>29312.776749389901</v>
      </c>
      <c r="AF5144" s="44">
        <v>30362.556459928099</v>
      </c>
      <c r="AG5144" s="45">
        <v>28571.0104253307</v>
      </c>
      <c r="AH5144" s="140">
        <v>0.97469477796658699</v>
      </c>
      <c r="AI5144" s="44">
        <v>30302.155887820001</v>
      </c>
      <c r="AJ5144" s="45">
        <v>28149.3365948959</v>
      </c>
      <c r="AK5144" s="46">
        <v>0.96030945261716705</v>
      </c>
    </row>
    <row r="5145" spans="1:37" x14ac:dyDescent="0.2">
      <c r="A5145" s="35" t="s">
        <v>2095</v>
      </c>
      <c r="B5145" s="35" t="s">
        <v>8364</v>
      </c>
      <c r="C5145" s="85" t="s">
        <v>973</v>
      </c>
      <c r="D5145" s="85" t="s">
        <v>973</v>
      </c>
      <c r="E5145" s="85" t="s">
        <v>12896</v>
      </c>
      <c r="F5145" s="85" t="s">
        <v>432</v>
      </c>
      <c r="G5145" s="85" t="s">
        <v>432</v>
      </c>
      <c r="H5145" s="840">
        <v>1.03581304219362</v>
      </c>
      <c r="I5145" s="840">
        <v>1.0337524877594799</v>
      </c>
      <c r="J5145" s="86">
        <v>8635.1666666666697</v>
      </c>
      <c r="K5145" s="44">
        <v>8944.4182548489698</v>
      </c>
      <c r="L5145" s="45">
        <v>8415.5093695842206</v>
      </c>
      <c r="M5145" s="46">
        <v>0.97456247162774901</v>
      </c>
      <c r="N5145" s="139">
        <v>8926.6250238843804</v>
      </c>
      <c r="O5145" s="45">
        <v>8291.4546768332093</v>
      </c>
      <c r="P5145" s="99">
        <v>0.96019625293855104</v>
      </c>
      <c r="Q5145" s="86">
        <v>8726.0664508186892</v>
      </c>
      <c r="R5145" s="44">
        <v>9038.5734368062203</v>
      </c>
      <c r="S5145" s="45">
        <v>8504.5319213320709</v>
      </c>
      <c r="T5145" s="140">
        <v>0.97461232609959902</v>
      </c>
      <c r="U5145" s="44">
        <v>9020.5929018883398</v>
      </c>
      <c r="V5145" s="45">
        <v>8379.1035738997707</v>
      </c>
      <c r="W5145" s="99">
        <v>0.96023834119594897</v>
      </c>
      <c r="X5145" s="86">
        <v>8813.3279476743101</v>
      </c>
      <c r="Y5145" s="44">
        <v>9128.9600333306098</v>
      </c>
      <c r="Z5145" s="45">
        <v>8589.9986830829894</v>
      </c>
      <c r="AA5145" s="46">
        <v>0.97466005282938994</v>
      </c>
      <c r="AB5145" s="139">
        <v>9110.7996913484494</v>
      </c>
      <c r="AC5145" s="45">
        <v>8463.2566186660406</v>
      </c>
      <c r="AD5145" s="99">
        <v>0.96027932568869701</v>
      </c>
      <c r="AE5145" s="142">
        <v>8902.0604165789791</v>
      </c>
      <c r="AF5145" s="44">
        <v>9220.8702818881102</v>
      </c>
      <c r="AG5145" s="45">
        <v>8676.7918011825896</v>
      </c>
      <c r="AH5145" s="140">
        <v>0.97469477796658699</v>
      </c>
      <c r="AI5145" s="44">
        <v>9202.5271018236908</v>
      </c>
      <c r="AJ5145" s="45">
        <v>8548.7327658099202</v>
      </c>
      <c r="AK5145" s="46">
        <v>0.96030945261716805</v>
      </c>
    </row>
    <row r="5146" spans="1:37" x14ac:dyDescent="0.2">
      <c r="A5146" s="35" t="s">
        <v>2094</v>
      </c>
      <c r="B5146" s="35" t="s">
        <v>8363</v>
      </c>
      <c r="C5146" s="85" t="s">
        <v>973</v>
      </c>
      <c r="D5146" s="85" t="s">
        <v>973</v>
      </c>
      <c r="E5146" s="85" t="s">
        <v>12896</v>
      </c>
      <c r="F5146" s="85" t="s">
        <v>431</v>
      </c>
      <c r="G5146" s="85" t="s">
        <v>431</v>
      </c>
      <c r="H5146" s="840">
        <v>1.03081643086727</v>
      </c>
      <c r="I5146" s="840">
        <v>1.02797169202772</v>
      </c>
      <c r="J5146" s="86">
        <v>13236.25</v>
      </c>
      <c r="K5146" s="44">
        <v>13644.143983066901</v>
      </c>
      <c r="L5146" s="45">
        <v>12837.3269516112</v>
      </c>
      <c r="M5146" s="46">
        <v>0.96986132413721204</v>
      </c>
      <c r="N5146" s="139">
        <v>13606.4903086019</v>
      </c>
      <c r="O5146" s="45">
        <v>12638.3260641827</v>
      </c>
      <c r="P5146" s="99">
        <v>0.95482678735915905</v>
      </c>
      <c r="Q5146" s="86">
        <v>13331.2376919416</v>
      </c>
      <c r="R5146" s="44">
        <v>13742.058856650499</v>
      </c>
      <c r="S5146" s="45">
        <v>12930.113256069701</v>
      </c>
      <c r="T5146" s="140">
        <v>0.96991093811834606</v>
      </c>
      <c r="U5146" s="44">
        <v>13704.1349670089</v>
      </c>
      <c r="V5146" s="45">
        <v>12729.580807846</v>
      </c>
      <c r="W5146" s="99">
        <v>0.95486864025691198</v>
      </c>
      <c r="X5146" s="86">
        <v>13426.0546359484</v>
      </c>
      <c r="Y5146" s="44">
        <v>13839.7977204573</v>
      </c>
      <c r="Z5146" s="45">
        <v>13022.7149378251</v>
      </c>
      <c r="AA5146" s="46">
        <v>0.96995843462134101</v>
      </c>
      <c r="AB5146" s="139">
        <v>13801.604101372501</v>
      </c>
      <c r="AC5146" s="45">
        <v>12820.6657172002</v>
      </c>
      <c r="AD5146" s="99">
        <v>0.95490939556232202</v>
      </c>
      <c r="AE5146" s="142">
        <v>13520.395085850299</v>
      </c>
      <c r="AF5146" s="44">
        <v>13937.045406311599</v>
      </c>
      <c r="AG5146" s="45">
        <v>13114.6884857198</v>
      </c>
      <c r="AH5146" s="140">
        <v>0.96999299224953095</v>
      </c>
      <c r="AI5146" s="44">
        <v>13898.583413284799</v>
      </c>
      <c r="AJ5146" s="45">
        <v>12911.1573493703</v>
      </c>
      <c r="AK5146" s="46">
        <v>0.95493935401949803</v>
      </c>
    </row>
    <row r="5147" spans="1:37" x14ac:dyDescent="0.2">
      <c r="A5147" s="35" t="s">
        <v>2093</v>
      </c>
      <c r="B5147" s="35" t="s">
        <v>13167</v>
      </c>
      <c r="C5147" s="85" t="s">
        <v>973</v>
      </c>
      <c r="D5147" s="85" t="s">
        <v>973</v>
      </c>
      <c r="E5147" s="85" t="s">
        <v>12896</v>
      </c>
      <c r="F5147" s="85" t="s">
        <v>472</v>
      </c>
      <c r="G5147" s="85" t="s">
        <v>472</v>
      </c>
      <c r="H5147" s="840">
        <v>1.02982121446618</v>
      </c>
      <c r="I5147" s="840">
        <v>1.02846655498816</v>
      </c>
      <c r="J5147" s="86">
        <v>12210.333333333299</v>
      </c>
      <c r="K5147" s="44">
        <v>12574.4603023702</v>
      </c>
      <c r="L5147" s="45">
        <v>11830.896708647801</v>
      </c>
      <c r="M5147" s="46">
        <v>0.96892495771186404</v>
      </c>
      <c r="N5147" s="139">
        <v>12557.919458590401</v>
      </c>
      <c r="O5147" s="45">
        <v>11664.3658434882</v>
      </c>
      <c r="P5147" s="99">
        <v>0.95528643854835105</v>
      </c>
      <c r="Q5147" s="86">
        <v>12261.8300080594</v>
      </c>
      <c r="R5147" s="44">
        <v>12627.492670477601</v>
      </c>
      <c r="S5147" s="45">
        <v>11881.400892883599</v>
      </c>
      <c r="T5147" s="140">
        <v>0.96897452379247395</v>
      </c>
      <c r="U5147" s="44">
        <v>12610.882066239299</v>
      </c>
      <c r="V5147" s="45">
        <v>11714.0733586518</v>
      </c>
      <c r="W5147" s="99">
        <v>0.95532831159398202</v>
      </c>
      <c r="X5147" s="86">
        <v>12316.225979977</v>
      </c>
      <c r="Y5147" s="44">
        <v>12683.5107963398</v>
      </c>
      <c r="Z5147" s="45">
        <v>11934.693616757801</v>
      </c>
      <c r="AA5147" s="46">
        <v>0.96902197443929405</v>
      </c>
      <c r="AB5147" s="139">
        <v>12666.826504082601</v>
      </c>
      <c r="AC5147" s="45">
        <v>11766.5415638509</v>
      </c>
      <c r="AD5147" s="99">
        <v>0.95536908651889296</v>
      </c>
      <c r="AE5147" s="142">
        <v>12369.9340779628</v>
      </c>
      <c r="AF5147" s="44">
        <v>12738.8205350343</v>
      </c>
      <c r="AG5147" s="45">
        <v>11987.165006781601</v>
      </c>
      <c r="AH5147" s="140">
        <v>0.96905649870332999</v>
      </c>
      <c r="AI5147" s="44">
        <v>12722.063486593001</v>
      </c>
      <c r="AJ5147" s="45">
        <v>11818.2233829009</v>
      </c>
      <c r="AK5147" s="46">
        <v>0.95539905939799397</v>
      </c>
    </row>
    <row r="5148" spans="1:37" x14ac:dyDescent="0.2">
      <c r="A5148" s="35" t="s">
        <v>2092</v>
      </c>
      <c r="B5148" s="35" t="s">
        <v>8362</v>
      </c>
      <c r="C5148" s="85" t="s">
        <v>973</v>
      </c>
      <c r="D5148" s="85" t="s">
        <v>973</v>
      </c>
      <c r="E5148" s="85" t="s">
        <v>12896</v>
      </c>
      <c r="F5148" s="85" t="s">
        <v>471</v>
      </c>
      <c r="G5148" s="85" t="s">
        <v>471</v>
      </c>
      <c r="H5148" s="840">
        <v>1.0322254795497099</v>
      </c>
      <c r="I5148" s="840">
        <v>1.0289415931063199</v>
      </c>
      <c r="J5148" s="86">
        <v>8448.6666666666697</v>
      </c>
      <c r="K5148" s="44">
        <v>8720.9290015556508</v>
      </c>
      <c r="L5148" s="45">
        <v>8205.2356713398694</v>
      </c>
      <c r="M5148" s="46">
        <v>0.97118705176436604</v>
      </c>
      <c r="N5148" s="139">
        <v>8693.1845396242607</v>
      </c>
      <c r="O5148" s="45">
        <v>8074.6245546087503</v>
      </c>
      <c r="P5148" s="99">
        <v>0.9557276755238</v>
      </c>
      <c r="Q5148" s="86">
        <v>8443.0119245956994</v>
      </c>
      <c r="R5148" s="44">
        <v>8715.0920327097101</v>
      </c>
      <c r="S5148" s="45">
        <v>8200.1633230869702</v>
      </c>
      <c r="T5148" s="140">
        <v>0.97123673356408802</v>
      </c>
      <c r="U5148" s="44">
        <v>8687.3661403091501</v>
      </c>
      <c r="V5148" s="45">
        <v>8069.5738590311603</v>
      </c>
      <c r="W5148" s="99">
        <v>0.95576956791016099</v>
      </c>
      <c r="X5148" s="86">
        <v>8438.9929776201407</v>
      </c>
      <c r="Y5148" s="44">
        <v>8710.9435732405691</v>
      </c>
      <c r="Z5148" s="45">
        <v>8196.6613447037798</v>
      </c>
      <c r="AA5148" s="46">
        <v>0.97128429499123803</v>
      </c>
      <c r="AB5148" s="139">
        <v>8683.2308786055</v>
      </c>
      <c r="AC5148" s="45">
        <v>8066.0769300577904</v>
      </c>
      <c r="AD5148" s="99">
        <v>0.95581036166859001</v>
      </c>
      <c r="AE5148" s="142">
        <v>8439.2710131184103</v>
      </c>
      <c r="AF5148" s="44">
        <v>8711.2305685661104</v>
      </c>
      <c r="AG5148" s="45">
        <v>8197.2234360581806</v>
      </c>
      <c r="AH5148" s="140">
        <v>0.97131889985711095</v>
      </c>
      <c r="AI5148" s="44">
        <v>8683.5169608940396</v>
      </c>
      <c r="AJ5148" s="45">
        <v>8066.5957453523897</v>
      </c>
      <c r="AK5148" s="46">
        <v>0.95584034839185505</v>
      </c>
    </row>
    <row r="5149" spans="1:37" x14ac:dyDescent="0.2">
      <c r="A5149" s="35" t="s">
        <v>2091</v>
      </c>
      <c r="B5149" s="35" t="s">
        <v>8361</v>
      </c>
      <c r="C5149" s="85" t="s">
        <v>973</v>
      </c>
      <c r="D5149" s="85" t="s">
        <v>973</v>
      </c>
      <c r="E5149" s="85" t="s">
        <v>12896</v>
      </c>
      <c r="F5149" s="85" t="s">
        <v>472</v>
      </c>
      <c r="G5149" s="85" t="s">
        <v>472</v>
      </c>
      <c r="H5149" s="840">
        <v>1.02982121446618</v>
      </c>
      <c r="I5149" s="840">
        <v>1.02846655498816</v>
      </c>
      <c r="J5149" s="86">
        <v>8336.5833333333303</v>
      </c>
      <c r="K5149" s="44">
        <v>8585.1903728318703</v>
      </c>
      <c r="L5149" s="45">
        <v>8077.5236537114297</v>
      </c>
      <c r="M5149" s="46">
        <v>0.96892495771186404</v>
      </c>
      <c r="N5149" s="139">
        <v>8573.8971412050196</v>
      </c>
      <c r="O5149" s="45">
        <v>7963.8250021615404</v>
      </c>
      <c r="P5149" s="99">
        <v>0.95528643854835105</v>
      </c>
      <c r="Q5149" s="86">
        <v>8362.1942930076093</v>
      </c>
      <c r="R5149" s="44">
        <v>8611.5650824272798</v>
      </c>
      <c r="S5149" s="45">
        <v>8102.7532329271899</v>
      </c>
      <c r="T5149" s="140">
        <v>0.96897452379247395</v>
      </c>
      <c r="U5149" s="44">
        <v>8600.2371566711608</v>
      </c>
      <c r="V5149" s="45">
        <v>7988.6409551597899</v>
      </c>
      <c r="W5149" s="99">
        <v>0.95532831159398202</v>
      </c>
      <c r="X5149" s="86">
        <v>8387.5969598514002</v>
      </c>
      <c r="Y5149" s="44">
        <v>8637.7252876470302</v>
      </c>
      <c r="Z5149" s="45">
        <v>8127.7657668362199</v>
      </c>
      <c r="AA5149" s="46">
        <v>0.96902197443929405</v>
      </c>
      <c r="AB5149" s="139">
        <v>8626.3629499275103</v>
      </c>
      <c r="AC5149" s="45">
        <v>8013.2508456218702</v>
      </c>
      <c r="AD5149" s="99">
        <v>0.95536908651889296</v>
      </c>
      <c r="AE5149" s="142">
        <v>8411.8676823078895</v>
      </c>
      <c r="AF5149" s="44">
        <v>8662.7197925231394</v>
      </c>
      <c r="AG5149" s="45">
        <v>8151.5750437729803</v>
      </c>
      <c r="AH5149" s="140">
        <v>0.96905649870332999</v>
      </c>
      <c r="AI5149" s="44">
        <v>8651.3245762394108</v>
      </c>
      <c r="AJ5149" s="45">
        <v>8036.6904714573402</v>
      </c>
      <c r="AK5149" s="46">
        <v>0.95539905939799397</v>
      </c>
    </row>
    <row r="5150" spans="1:37" x14ac:dyDescent="0.2">
      <c r="A5150" s="35" t="s">
        <v>2090</v>
      </c>
      <c r="B5150" s="35" t="s">
        <v>8360</v>
      </c>
      <c r="C5150" s="85" t="s">
        <v>973</v>
      </c>
      <c r="D5150" s="85" t="s">
        <v>973</v>
      </c>
      <c r="E5150" s="85" t="s">
        <v>12896</v>
      </c>
      <c r="F5150" s="85" t="s">
        <v>431</v>
      </c>
      <c r="G5150" s="85" t="s">
        <v>431</v>
      </c>
      <c r="H5150" s="840">
        <v>1.03081643086727</v>
      </c>
      <c r="I5150" s="840">
        <v>1.02797169202772</v>
      </c>
      <c r="J5150" s="86">
        <v>7777.6666666666697</v>
      </c>
      <c r="K5150" s="44">
        <v>8017.3465938086601</v>
      </c>
      <c r="L5150" s="45">
        <v>7543.2580920311902</v>
      </c>
      <c r="M5150" s="46">
        <v>0.96986132413721204</v>
      </c>
      <c r="N5150" s="139">
        <v>7995.2211633609404</v>
      </c>
      <c r="O5150" s="45">
        <v>7426.32447648375</v>
      </c>
      <c r="P5150" s="99">
        <v>0.95482678735915905</v>
      </c>
      <c r="Q5150" s="86">
        <v>7839.0700090123401</v>
      </c>
      <c r="R5150" s="44">
        <v>8080.6421680087496</v>
      </c>
      <c r="S5150" s="45">
        <v>7603.1997464165497</v>
      </c>
      <c r="T5150" s="140">
        <v>0.96991093811834606</v>
      </c>
      <c r="U5150" s="44">
        <v>8058.3420610881803</v>
      </c>
      <c r="V5150" s="45">
        <v>7485.2821203843496</v>
      </c>
      <c r="W5150" s="99">
        <v>0.95486864025691198</v>
      </c>
      <c r="X5150" s="86">
        <v>7900.7240258322599</v>
      </c>
      <c r="Y5150" s="44">
        <v>8144.1961415756996</v>
      </c>
      <c r="Z5150" s="45">
        <v>7663.3739084714898</v>
      </c>
      <c r="AA5150" s="46">
        <v>0.96995843462134101</v>
      </c>
      <c r="AB5150" s="139">
        <v>8121.7206450788599</v>
      </c>
      <c r="AC5150" s="45">
        <v>7544.4756040122002</v>
      </c>
      <c r="AD5150" s="99">
        <v>0.95490939556232202</v>
      </c>
      <c r="AE5150" s="142">
        <v>7961.9657741504498</v>
      </c>
      <c r="AF5150" s="44">
        <v>8207.3251419971202</v>
      </c>
      <c r="AG5150" s="45">
        <v>7723.0510054565502</v>
      </c>
      <c r="AH5150" s="140">
        <v>0.96999299224953095</v>
      </c>
      <c r="AI5150" s="44">
        <v>8184.6754287202402</v>
      </c>
      <c r="AJ5150" s="45">
        <v>7603.1944530925803</v>
      </c>
      <c r="AK5150" s="46">
        <v>0.95493935401949803</v>
      </c>
    </row>
    <row r="5151" spans="1:37" x14ac:dyDescent="0.2">
      <c r="A5151" s="35" t="s">
        <v>2089</v>
      </c>
      <c r="B5151" s="35" t="s">
        <v>8359</v>
      </c>
      <c r="C5151" s="85" t="s">
        <v>973</v>
      </c>
      <c r="D5151" s="85" t="s">
        <v>973</v>
      </c>
      <c r="E5151" s="85" t="s">
        <v>12896</v>
      </c>
      <c r="F5151" s="85" t="s">
        <v>432</v>
      </c>
      <c r="G5151" s="85" t="s">
        <v>432</v>
      </c>
      <c r="H5151" s="840">
        <v>1.03581304219362</v>
      </c>
      <c r="I5151" s="840">
        <v>1.0337524877594799</v>
      </c>
      <c r="J5151" s="86">
        <v>11712.916666666701</v>
      </c>
      <c r="K5151" s="44">
        <v>12132.391845460401</v>
      </c>
      <c r="L5151" s="45">
        <v>11414.9690166365</v>
      </c>
      <c r="M5151" s="46">
        <v>0.97456247162775</v>
      </c>
      <c r="N5151" s="139">
        <v>12108.2567430861</v>
      </c>
      <c r="O5151" s="45">
        <v>11246.6986943148</v>
      </c>
      <c r="P5151" s="99">
        <v>0.96019625293855104</v>
      </c>
      <c r="Q5151" s="86">
        <v>11823.5751617732</v>
      </c>
      <c r="R5151" s="44">
        <v>12247.0133579213</v>
      </c>
      <c r="S5151" s="45">
        <v>11523.4020912292</v>
      </c>
      <c r="T5151" s="140">
        <v>0.97461232609959803</v>
      </c>
      <c r="U5151" s="44">
        <v>12222.650237694201</v>
      </c>
      <c r="V5151" s="45">
        <v>11353.450200346701</v>
      </c>
      <c r="W5151" s="99">
        <v>0.96023834119594897</v>
      </c>
      <c r="X5151" s="86">
        <v>11928.285274358999</v>
      </c>
      <c r="Y5151" s="44">
        <v>12355.4734581872</v>
      </c>
      <c r="Z5151" s="45">
        <v>11626.0231556708</v>
      </c>
      <c r="AA5151" s="46">
        <v>0.97466005282938994</v>
      </c>
      <c r="AB5151" s="139">
        <v>12330.894577073401</v>
      </c>
      <c r="AC5151" s="45">
        <v>11454.485739883899</v>
      </c>
      <c r="AD5151" s="99">
        <v>0.96027932568869701</v>
      </c>
      <c r="AE5151" s="142">
        <v>12032.342576402199</v>
      </c>
      <c r="AF5151" s="44">
        <v>12463.257368779001</v>
      </c>
      <c r="AG5151" s="45">
        <v>11727.861475924199</v>
      </c>
      <c r="AH5151" s="140">
        <v>0.97469477796658699</v>
      </c>
      <c r="AI5151" s="44">
        <v>12438.464071930001</v>
      </c>
      <c r="AJ5151" s="45">
        <v>11554.772313247</v>
      </c>
      <c r="AK5151" s="46">
        <v>0.96030945261716705</v>
      </c>
    </row>
    <row r="5152" spans="1:37" x14ac:dyDescent="0.2">
      <c r="A5152" s="35" t="s">
        <v>2088</v>
      </c>
      <c r="B5152" s="35" t="s">
        <v>8358</v>
      </c>
      <c r="C5152" s="85" t="s">
        <v>973</v>
      </c>
      <c r="D5152" s="85" t="s">
        <v>973</v>
      </c>
      <c r="E5152" s="85" t="s">
        <v>12896</v>
      </c>
      <c r="F5152" s="85" t="s">
        <v>431</v>
      </c>
      <c r="G5152" s="85" t="s">
        <v>431</v>
      </c>
      <c r="H5152" s="840">
        <v>1.03081643086727</v>
      </c>
      <c r="I5152" s="840">
        <v>1.02797169202772</v>
      </c>
      <c r="J5152" s="86">
        <v>6898.0833333333303</v>
      </c>
      <c r="K5152" s="44">
        <v>7110.6576414916599</v>
      </c>
      <c r="L5152" s="45">
        <v>6690.1842356754996</v>
      </c>
      <c r="M5152" s="46">
        <v>0.96986132413721204</v>
      </c>
      <c r="N5152" s="139">
        <v>7091.0343959148904</v>
      </c>
      <c r="O5152" s="45">
        <v>6586.4747481024297</v>
      </c>
      <c r="P5152" s="99">
        <v>0.95482678735915905</v>
      </c>
      <c r="Q5152" s="86">
        <v>6937.0376698170303</v>
      </c>
      <c r="R5152" s="44">
        <v>7150.8124115925903</v>
      </c>
      <c r="S5152" s="45">
        <v>6728.3087140945399</v>
      </c>
      <c r="T5152" s="140">
        <v>0.96991093811834606</v>
      </c>
      <c r="U5152" s="44">
        <v>7131.0783511018499</v>
      </c>
      <c r="V5152" s="45">
        <v>6623.9597271891598</v>
      </c>
      <c r="W5152" s="99">
        <v>0.95486864025691198</v>
      </c>
      <c r="X5152" s="86">
        <v>6973.43688788899</v>
      </c>
      <c r="Y5152" s="44">
        <v>7188.3333236518902</v>
      </c>
      <c r="Z5152" s="45">
        <v>6763.9439277075198</v>
      </c>
      <c r="AA5152" s="46">
        <v>0.96995843462134101</v>
      </c>
      <c r="AB5152" s="139">
        <v>7168.4957168917699</v>
      </c>
      <c r="AC5152" s="45">
        <v>6659.00040360608</v>
      </c>
      <c r="AD5152" s="99">
        <v>0.95490939556232202</v>
      </c>
      <c r="AE5152" s="142">
        <v>7009.4119905447296</v>
      </c>
      <c r="AF5152" s="44">
        <v>7225.4170505715601</v>
      </c>
      <c r="AG5152" s="45">
        <v>6799.0805106182297</v>
      </c>
      <c r="AH5152" s="140">
        <v>0.96999299224953195</v>
      </c>
      <c r="AI5152" s="44">
        <v>7205.4771040396599</v>
      </c>
      <c r="AJ5152" s="45">
        <v>6693.5633583073104</v>
      </c>
      <c r="AK5152" s="46">
        <v>0.95493935401949803</v>
      </c>
    </row>
    <row r="5153" spans="1:37" x14ac:dyDescent="0.2">
      <c r="A5153" s="35" t="s">
        <v>2087</v>
      </c>
      <c r="B5153" s="35" t="s">
        <v>8357</v>
      </c>
      <c r="C5153" s="85" t="s">
        <v>973</v>
      </c>
      <c r="D5153" s="85" t="s">
        <v>973</v>
      </c>
      <c r="E5153" s="85" t="s">
        <v>12896</v>
      </c>
      <c r="F5153" s="85" t="s">
        <v>471</v>
      </c>
      <c r="G5153" s="85" t="s">
        <v>471</v>
      </c>
      <c r="H5153" s="840">
        <v>1.0322254795497099</v>
      </c>
      <c r="I5153" s="840">
        <v>1.0289415931063199</v>
      </c>
      <c r="J5153" s="86">
        <v>8565.1666666666697</v>
      </c>
      <c r="K5153" s="44">
        <v>8841.1832699231909</v>
      </c>
      <c r="L5153" s="45">
        <v>8318.3789628704199</v>
      </c>
      <c r="M5153" s="46">
        <v>0.97118705176436604</v>
      </c>
      <c r="N5153" s="139">
        <v>8813.05623522114</v>
      </c>
      <c r="O5153" s="45">
        <v>8185.9668288072698</v>
      </c>
      <c r="P5153" s="99">
        <v>0.955727675523801</v>
      </c>
      <c r="Q5153" s="86">
        <v>8570.6705895022205</v>
      </c>
      <c r="R5153" s="44">
        <v>8846.8645593115198</v>
      </c>
      <c r="S5153" s="45">
        <v>8324.1501078019392</v>
      </c>
      <c r="T5153" s="140">
        <v>0.97123673356408802</v>
      </c>
      <c r="U5153" s="44">
        <v>8818.7194503518895</v>
      </c>
      <c r="V5153" s="45">
        <v>8191.5861260288602</v>
      </c>
      <c r="W5153" s="99">
        <v>0.95576956791016099</v>
      </c>
      <c r="X5153" s="86">
        <v>8574.4692713451295</v>
      </c>
      <c r="Y5153" s="44">
        <v>8850.7856554984701</v>
      </c>
      <c r="Z5153" s="45">
        <v>8328.2473411424799</v>
      </c>
      <c r="AA5153" s="46">
        <v>0.97128429499123803</v>
      </c>
      <c r="AB5153" s="139">
        <v>8822.6280720990308</v>
      </c>
      <c r="AC5153" s="45">
        <v>8195.5665753605899</v>
      </c>
      <c r="AD5153" s="99">
        <v>0.95581036166858901</v>
      </c>
      <c r="AE5153" s="142">
        <v>8580.8564924654693</v>
      </c>
      <c r="AF5153" s="44">
        <v>8857.3787078824007</v>
      </c>
      <c r="AG5153" s="45">
        <v>8334.7480880933108</v>
      </c>
      <c r="AH5153" s="140">
        <v>0.97131889985711095</v>
      </c>
      <c r="AI5153" s="44">
        <v>8829.2001495741206</v>
      </c>
      <c r="AJ5153" s="45">
        <v>8201.9288592587</v>
      </c>
      <c r="AK5153" s="46">
        <v>0.95584034839185505</v>
      </c>
    </row>
    <row r="5154" spans="1:37" x14ac:dyDescent="0.2">
      <c r="A5154" s="35" t="s">
        <v>2086</v>
      </c>
      <c r="B5154" s="35" t="s">
        <v>8356</v>
      </c>
      <c r="C5154" s="85" t="s">
        <v>973</v>
      </c>
      <c r="D5154" s="85" t="s">
        <v>973</v>
      </c>
      <c r="E5154" s="85" t="s">
        <v>12896</v>
      </c>
      <c r="F5154" s="85" t="s">
        <v>432</v>
      </c>
      <c r="G5154" s="85" t="s">
        <v>432</v>
      </c>
      <c r="H5154" s="840">
        <v>1.03581304219362</v>
      </c>
      <c r="I5154" s="840">
        <v>1.0337524877594799</v>
      </c>
      <c r="J5154" s="86">
        <v>5868.5</v>
      </c>
      <c r="K5154" s="44">
        <v>6078.6688381132799</v>
      </c>
      <c r="L5154" s="45">
        <v>5719.2198647474497</v>
      </c>
      <c r="M5154" s="46">
        <v>0.97456247162774901</v>
      </c>
      <c r="N5154" s="139">
        <v>6066.5764744164899</v>
      </c>
      <c r="O5154" s="45">
        <v>5634.91171036989</v>
      </c>
      <c r="P5154" s="99">
        <v>0.96019625293855104</v>
      </c>
      <c r="Q5154" s="86">
        <v>5930.0048750161504</v>
      </c>
      <c r="R5154" s="44">
        <v>6142.3763898134903</v>
      </c>
      <c r="S5154" s="45">
        <v>5779.4558450214499</v>
      </c>
      <c r="T5154" s="140">
        <v>0.97461232609959803</v>
      </c>
      <c r="U5154" s="44">
        <v>6130.15729197377</v>
      </c>
      <c r="V5154" s="45">
        <v>5694.2180444694004</v>
      </c>
      <c r="W5154" s="99">
        <v>0.96023834119594897</v>
      </c>
      <c r="X5154" s="86">
        <v>5985.0330966343799</v>
      </c>
      <c r="Y5154" s="44">
        <v>6199.3753394543801</v>
      </c>
      <c r="Z5154" s="45">
        <v>5833.3726741513201</v>
      </c>
      <c r="AA5154" s="46">
        <v>0.97466005282938994</v>
      </c>
      <c r="AB5154" s="139">
        <v>6187.0428529685996</v>
      </c>
      <c r="AC5154" s="45">
        <v>5747.3035462606003</v>
      </c>
      <c r="AD5154" s="99">
        <v>0.96027932568869701</v>
      </c>
      <c r="AE5154" s="142">
        <v>6039.8669665918496</v>
      </c>
      <c r="AF5154" s="44">
        <v>6256.17297711027</v>
      </c>
      <c r="AG5154" s="45">
        <v>5887.0267919499602</v>
      </c>
      <c r="AH5154" s="140">
        <v>0.97469477796658699</v>
      </c>
      <c r="AI5154" s="44">
        <v>6243.7275024506098</v>
      </c>
      <c r="AJ5154" s="45">
        <v>5800.1413405683297</v>
      </c>
      <c r="AK5154" s="46">
        <v>0.96030945261716705</v>
      </c>
    </row>
    <row r="5155" spans="1:37" x14ac:dyDescent="0.2">
      <c r="A5155" s="35" t="s">
        <v>2085</v>
      </c>
      <c r="B5155" s="35" t="s">
        <v>8355</v>
      </c>
      <c r="C5155" s="85" t="s">
        <v>973</v>
      </c>
      <c r="D5155" s="85" t="s">
        <v>973</v>
      </c>
      <c r="E5155" s="85" t="s">
        <v>12896</v>
      </c>
      <c r="F5155" s="85" t="s">
        <v>432</v>
      </c>
      <c r="G5155" s="85" t="s">
        <v>432</v>
      </c>
      <c r="H5155" s="840">
        <v>1.03581304219362</v>
      </c>
      <c r="I5155" s="840">
        <v>1.0337524877594799</v>
      </c>
      <c r="J5155" s="86">
        <v>10848.333333333299</v>
      </c>
      <c r="K5155" s="44">
        <v>11236.845152730501</v>
      </c>
      <c r="L5155" s="45">
        <v>10572.378546374999</v>
      </c>
      <c r="M5155" s="46">
        <v>0.97456247162775</v>
      </c>
      <c r="N5155" s="139">
        <v>11214.491571377401</v>
      </c>
      <c r="O5155" s="45">
        <v>10416.529017295001</v>
      </c>
      <c r="P5155" s="99">
        <v>0.96019625293855104</v>
      </c>
      <c r="Q5155" s="86">
        <v>10946.6301304069</v>
      </c>
      <c r="R5155" s="44">
        <v>11338.662257145101</v>
      </c>
      <c r="S5155" s="45">
        <v>10668.720654347801</v>
      </c>
      <c r="T5155" s="140">
        <v>0.97461232609959902</v>
      </c>
      <c r="U5155" s="44">
        <v>11316.106129890901</v>
      </c>
      <c r="V5155" s="45">
        <v>10511.373958107501</v>
      </c>
      <c r="W5155" s="99">
        <v>0.96023834119594897</v>
      </c>
      <c r="X5155" s="86">
        <v>11041.8922945552</v>
      </c>
      <c r="Y5155" s="44">
        <v>11437.3360491975</v>
      </c>
      <c r="Z5155" s="45">
        <v>10762.0913271476</v>
      </c>
      <c r="AA5155" s="46">
        <v>0.97466005282938994</v>
      </c>
      <c r="AB5155" s="139">
        <v>11414.5836290686</v>
      </c>
      <c r="AC5155" s="45">
        <v>10603.300886942699</v>
      </c>
      <c r="AD5155" s="99">
        <v>0.96027932568869701</v>
      </c>
      <c r="AE5155" s="142">
        <v>11137.747522281599</v>
      </c>
      <c r="AF5155" s="44">
        <v>11536.624144239</v>
      </c>
      <c r="AG5155" s="45">
        <v>10855.9043482782</v>
      </c>
      <c r="AH5155" s="140">
        <v>0.97469477796658699</v>
      </c>
      <c r="AI5155" s="44">
        <v>11513.6742091956</v>
      </c>
      <c r="AJ5155" s="45">
        <v>10695.684226510501</v>
      </c>
      <c r="AK5155" s="46">
        <v>0.96030945261716705</v>
      </c>
    </row>
    <row r="5156" spans="1:37" x14ac:dyDescent="0.2">
      <c r="A5156" s="35" t="s">
        <v>2084</v>
      </c>
      <c r="B5156" s="35" t="s">
        <v>8354</v>
      </c>
      <c r="C5156" s="85" t="s">
        <v>973</v>
      </c>
      <c r="D5156" s="85" t="s">
        <v>973</v>
      </c>
      <c r="E5156" s="85" t="s">
        <v>12896</v>
      </c>
      <c r="F5156" s="85" t="s">
        <v>472</v>
      </c>
      <c r="G5156" s="85" t="s">
        <v>472</v>
      </c>
      <c r="H5156" s="840">
        <v>1.02982121446618</v>
      </c>
      <c r="I5156" s="840">
        <v>1.02846655498816</v>
      </c>
      <c r="J5156" s="86">
        <v>13684.75</v>
      </c>
      <c r="K5156" s="44">
        <v>14092.8458646661</v>
      </c>
      <c r="L5156" s="45">
        <v>13259.495815047399</v>
      </c>
      <c r="M5156" s="46">
        <v>0.96892495771186404</v>
      </c>
      <c r="N5156" s="139">
        <v>14074.3076883742</v>
      </c>
      <c r="O5156" s="45">
        <v>13072.8560899245</v>
      </c>
      <c r="P5156" s="99">
        <v>0.95528643854835105</v>
      </c>
      <c r="Q5156" s="86">
        <v>13738.291013878799</v>
      </c>
      <c r="R5156" s="44">
        <v>14147.9835366025</v>
      </c>
      <c r="S5156" s="45">
        <v>13312.0539928956</v>
      </c>
      <c r="T5156" s="140">
        <v>0.96897452379247395</v>
      </c>
      <c r="U5156" s="44">
        <v>14129.372830468699</v>
      </c>
      <c r="V5156" s="45">
        <v>13124.578358475601</v>
      </c>
      <c r="W5156" s="99">
        <v>0.95532831159398202</v>
      </c>
      <c r="X5156" s="86">
        <v>13794.0893581129</v>
      </c>
      <c r="Y5156" s="44">
        <v>14205.445855226801</v>
      </c>
      <c r="Z5156" s="45">
        <v>13366.775705390601</v>
      </c>
      <c r="AA5156" s="46">
        <v>0.96902197443929405</v>
      </c>
      <c r="AB5156" s="139">
        <v>14186.7595613371</v>
      </c>
      <c r="AC5156" s="45">
        <v>13178.4465494203</v>
      </c>
      <c r="AD5156" s="99">
        <v>0.95536908651889296</v>
      </c>
      <c r="AE5156" s="142">
        <v>13848.890975354299</v>
      </c>
      <c r="AF5156" s="44">
        <v>14261.8817232491</v>
      </c>
      <c r="AG5156" s="45">
        <v>13420.357799501</v>
      </c>
      <c r="AH5156" s="140">
        <v>0.96905649870332999</v>
      </c>
      <c r="AI5156" s="44">
        <v>14243.121191829199</v>
      </c>
      <c r="AJ5156" s="45">
        <v>13231.2174115588</v>
      </c>
      <c r="AK5156" s="46">
        <v>0.95539905939799397</v>
      </c>
    </row>
    <row r="5157" spans="1:37" x14ac:dyDescent="0.2">
      <c r="A5157" s="35" t="s">
        <v>2083</v>
      </c>
      <c r="B5157" s="35" t="s">
        <v>7323</v>
      </c>
      <c r="C5157" s="85" t="s">
        <v>973</v>
      </c>
      <c r="D5157" s="85" t="s">
        <v>973</v>
      </c>
      <c r="E5157" s="85" t="s">
        <v>12896</v>
      </c>
      <c r="F5157" s="85" t="s">
        <v>431</v>
      </c>
      <c r="G5157" s="85" t="s">
        <v>431</v>
      </c>
      <c r="H5157" s="840">
        <v>1.03081643086727</v>
      </c>
      <c r="I5157" s="840">
        <v>1.02797169202772</v>
      </c>
      <c r="J5157" s="86">
        <v>10258.083333333299</v>
      </c>
      <c r="K5157" s="44">
        <v>10574.200849205699</v>
      </c>
      <c r="L5157" s="45">
        <v>9948.9182847765296</v>
      </c>
      <c r="M5157" s="46">
        <v>0.96986132413721204</v>
      </c>
      <c r="N5157" s="139">
        <v>10545.019281127999</v>
      </c>
      <c r="O5157" s="45">
        <v>9794.6927536292005</v>
      </c>
      <c r="P5157" s="99">
        <v>0.95482678735915905</v>
      </c>
      <c r="Q5157" s="86">
        <v>10327.0568782801</v>
      </c>
      <c r="R5157" s="44">
        <v>10645.299912631899</v>
      </c>
      <c r="S5157" s="45">
        <v>10016.3254248141</v>
      </c>
      <c r="T5157" s="140">
        <v>0.96991093811834606</v>
      </c>
      <c r="U5157" s="44">
        <v>10615.9221328321</v>
      </c>
      <c r="V5157" s="45">
        <v>9860.9827592190795</v>
      </c>
      <c r="W5157" s="99">
        <v>0.95486864025691198</v>
      </c>
      <c r="X5157" s="86">
        <v>10393.8376430312</v>
      </c>
      <c r="Y5157" s="44">
        <v>10714.1386222033</v>
      </c>
      <c r="Z5157" s="45">
        <v>10081.590489942901</v>
      </c>
      <c r="AA5157" s="46">
        <v>0.96995843462134101</v>
      </c>
      <c r="AB5157" s="139">
        <v>10684.5708685682</v>
      </c>
      <c r="AC5157" s="45">
        <v>9925.1732212798197</v>
      </c>
      <c r="AD5157" s="99">
        <v>0.95490939556232202</v>
      </c>
      <c r="AE5157" s="142">
        <v>10461.6022654362</v>
      </c>
      <c r="AF5157" s="44">
        <v>10783.991508409799</v>
      </c>
      <c r="AG5157" s="45">
        <v>10147.680885174899</v>
      </c>
      <c r="AH5157" s="140">
        <v>0.96999299224953195</v>
      </c>
      <c r="AI5157" s="44">
        <v>10754.2309821214</v>
      </c>
      <c r="AJ5157" s="45">
        <v>9990.1957093645196</v>
      </c>
      <c r="AK5157" s="46">
        <v>0.95493935401949803</v>
      </c>
    </row>
    <row r="5158" spans="1:37" x14ac:dyDescent="0.2">
      <c r="A5158" s="35" t="s">
        <v>2082</v>
      </c>
      <c r="B5158" s="35" t="s">
        <v>8353</v>
      </c>
      <c r="C5158" s="85" t="s">
        <v>973</v>
      </c>
      <c r="D5158" s="85" t="s">
        <v>973</v>
      </c>
      <c r="E5158" s="85" t="s">
        <v>12896</v>
      </c>
      <c r="F5158" s="85" t="s">
        <v>432</v>
      </c>
      <c r="G5158" s="85" t="s">
        <v>432</v>
      </c>
      <c r="H5158" s="840">
        <v>1.03581304219362</v>
      </c>
      <c r="I5158" s="840">
        <v>1.0337524877594799</v>
      </c>
      <c r="J5158" s="86">
        <v>12449.166666666701</v>
      </c>
      <c r="K5158" s="44">
        <v>12895.0091977754</v>
      </c>
      <c r="L5158" s="45">
        <v>12132.4906363725</v>
      </c>
      <c r="M5158" s="46">
        <v>0.97456247162775</v>
      </c>
      <c r="N5158" s="139">
        <v>12869.357012199</v>
      </c>
      <c r="O5158" s="45">
        <v>11953.643185540799</v>
      </c>
      <c r="P5158" s="99">
        <v>0.96019625293855104</v>
      </c>
      <c r="Q5158" s="86">
        <v>12571.0929417717</v>
      </c>
      <c r="R5158" s="44">
        <v>13021.3020237153</v>
      </c>
      <c r="S5158" s="45">
        <v>12251.942133594401</v>
      </c>
      <c r="T5158" s="140">
        <v>0.97461232609959803</v>
      </c>
      <c r="U5158" s="44">
        <v>12995.3986024121</v>
      </c>
      <c r="V5158" s="45">
        <v>12071.245433427001</v>
      </c>
      <c r="W5158" s="99">
        <v>0.96023834119594897</v>
      </c>
      <c r="X5158" s="86">
        <v>12685.6101103729</v>
      </c>
      <c r="Y5158" s="44">
        <v>13139.920400507501</v>
      </c>
      <c r="Z5158" s="45">
        <v>12364.1574203491</v>
      </c>
      <c r="AA5158" s="46">
        <v>0.97466005282938994</v>
      </c>
      <c r="AB5158" s="139">
        <v>13113.781010344699</v>
      </c>
      <c r="AC5158" s="45">
        <v>12181.729122738599</v>
      </c>
      <c r="AD5158" s="99">
        <v>0.96027932568869701</v>
      </c>
      <c r="AE5158" s="142">
        <v>12803.5861124945</v>
      </c>
      <c r="AF5158" s="44">
        <v>13262.1214821709</v>
      </c>
      <c r="AG5158" s="45">
        <v>12479.5885230939</v>
      </c>
      <c r="AH5158" s="140">
        <v>0.97469477796658699</v>
      </c>
      <c r="AI5158" s="44">
        <v>13235.738996033901</v>
      </c>
      <c r="AJ5158" s="45">
        <v>12295.4047712263</v>
      </c>
      <c r="AK5158" s="46">
        <v>0.96030945261716705</v>
      </c>
    </row>
    <row r="5159" spans="1:37" x14ac:dyDescent="0.2">
      <c r="A5159" s="35" t="s">
        <v>2081</v>
      </c>
      <c r="B5159" s="35" t="s">
        <v>8352</v>
      </c>
      <c r="C5159" s="85" t="s">
        <v>973</v>
      </c>
      <c r="D5159" s="85" t="s">
        <v>973</v>
      </c>
      <c r="E5159" s="85" t="s">
        <v>12896</v>
      </c>
      <c r="F5159" s="85" t="s">
        <v>471</v>
      </c>
      <c r="G5159" s="85" t="s">
        <v>471</v>
      </c>
      <c r="H5159" s="840">
        <v>1.0322254795497099</v>
      </c>
      <c r="I5159" s="840">
        <v>1.0289415931063199</v>
      </c>
      <c r="J5159" s="86">
        <v>13266.416666666701</v>
      </c>
      <c r="K5159" s="44">
        <v>13693.933305656299</v>
      </c>
      <c r="L5159" s="45">
        <v>12884.172089977599</v>
      </c>
      <c r="M5159" s="46">
        <v>0.97118705176436604</v>
      </c>
      <c r="N5159" s="139">
        <v>13650.3678998122</v>
      </c>
      <c r="O5159" s="45">
        <v>12679.081563363499</v>
      </c>
      <c r="P5159" s="99">
        <v>0.955727675523801</v>
      </c>
      <c r="Q5159" s="86">
        <v>13268.803849677701</v>
      </c>
      <c r="R5159" s="44">
        <v>13696.397416784601</v>
      </c>
      <c r="S5159" s="45">
        <v>12887.1497092636</v>
      </c>
      <c r="T5159" s="140">
        <v>0.97123673356408802</v>
      </c>
      <c r="U5159" s="44">
        <v>13652.824171702599</v>
      </c>
      <c r="V5159" s="45">
        <v>12681.918922091099</v>
      </c>
      <c r="W5159" s="99">
        <v>0.95576956791016099</v>
      </c>
      <c r="X5159" s="86">
        <v>13268.0378983709</v>
      </c>
      <c r="Y5159" s="44">
        <v>13695.6067823296</v>
      </c>
      <c r="Z5159" s="45">
        <v>12887.036836036201</v>
      </c>
      <c r="AA5159" s="46">
        <v>0.97128429499123803</v>
      </c>
      <c r="AB5159" s="139">
        <v>13652.0360525448</v>
      </c>
      <c r="AC5159" s="45">
        <v>12681.728102274499</v>
      </c>
      <c r="AD5159" s="99">
        <v>0.95581036166858901</v>
      </c>
      <c r="AE5159" s="142">
        <v>13270.894116559</v>
      </c>
      <c r="AF5159" s="44">
        <v>13698.5550435186</v>
      </c>
      <c r="AG5159" s="45">
        <v>12890.270273416299</v>
      </c>
      <c r="AH5159" s="140">
        <v>0.97131889985711095</v>
      </c>
      <c r="AI5159" s="44">
        <v>13654.9749342375</v>
      </c>
      <c r="AJ5159" s="45">
        <v>12684.8560558432</v>
      </c>
      <c r="AK5159" s="46">
        <v>0.95584034839185505</v>
      </c>
    </row>
    <row r="5160" spans="1:37" x14ac:dyDescent="0.2">
      <c r="A5160" s="35" t="s">
        <v>2080</v>
      </c>
      <c r="B5160" s="35" t="s">
        <v>8351</v>
      </c>
      <c r="C5160" s="85" t="s">
        <v>973</v>
      </c>
      <c r="D5160" s="85" t="s">
        <v>973</v>
      </c>
      <c r="E5160" s="85" t="s">
        <v>12896</v>
      </c>
      <c r="F5160" s="85" t="s">
        <v>432</v>
      </c>
      <c r="G5160" s="85" t="s">
        <v>432</v>
      </c>
      <c r="H5160" s="840">
        <v>1.03581304219362</v>
      </c>
      <c r="I5160" s="840">
        <v>1.0337524877594799</v>
      </c>
      <c r="J5160" s="86">
        <v>23565.416666666701</v>
      </c>
      <c r="K5160" s="44">
        <v>24409.365928060299</v>
      </c>
      <c r="L5160" s="45">
        <v>22965.970711604401</v>
      </c>
      <c r="M5160" s="46">
        <v>0.97456247162775</v>
      </c>
      <c r="N5160" s="139">
        <v>24360.808104255299</v>
      </c>
      <c r="O5160" s="45">
        <v>22627.424782269001</v>
      </c>
      <c r="P5160" s="99">
        <v>0.96019625293855104</v>
      </c>
      <c r="Q5160" s="86">
        <v>23807.059220176699</v>
      </c>
      <c r="R5160" s="44">
        <v>24659.662436535</v>
      </c>
      <c r="S5160" s="45">
        <v>23202.653364167301</v>
      </c>
      <c r="T5160" s="140">
        <v>0.97461232609959902</v>
      </c>
      <c r="U5160" s="44">
        <v>24610.606695094899</v>
      </c>
      <c r="V5160" s="45">
        <v>22860.451054336201</v>
      </c>
      <c r="W5160" s="99">
        <v>0.96023834119594897</v>
      </c>
      <c r="X5160" s="86">
        <v>24046.140348946301</v>
      </c>
      <c r="Y5160" s="44">
        <v>24907.305787857</v>
      </c>
      <c r="Z5160" s="45">
        <v>23436.812422847001</v>
      </c>
      <c r="AA5160" s="46">
        <v>0.97466005282938994</v>
      </c>
      <c r="AB5160" s="139">
        <v>24857.7574067368</v>
      </c>
      <c r="AC5160" s="45">
        <v>23091.011439702001</v>
      </c>
      <c r="AD5160" s="99">
        <v>0.96027932568869701</v>
      </c>
      <c r="AE5160" s="142">
        <v>24287.765935788899</v>
      </c>
      <c r="AF5160" s="44">
        <v>25157.584722036099</v>
      </c>
      <c r="AG5160" s="45">
        <v>23673.1586260882</v>
      </c>
      <c r="AH5160" s="140">
        <v>0.97469477796658699</v>
      </c>
      <c r="AI5160" s="44">
        <v>25107.538458241699</v>
      </c>
      <c r="AJ5160" s="45">
        <v>23323.771211091302</v>
      </c>
      <c r="AK5160" s="46">
        <v>0.96030945261716705</v>
      </c>
    </row>
    <row r="5161" spans="1:37" x14ac:dyDescent="0.2">
      <c r="A5161" s="35" t="s">
        <v>2079</v>
      </c>
      <c r="B5161" s="35" t="s">
        <v>8350</v>
      </c>
      <c r="C5161" s="85" t="s">
        <v>973</v>
      </c>
      <c r="D5161" s="85" t="s">
        <v>973</v>
      </c>
      <c r="E5161" s="85" t="s">
        <v>12896</v>
      </c>
      <c r="F5161" s="85" t="s">
        <v>431</v>
      </c>
      <c r="G5161" s="85" t="s">
        <v>431</v>
      </c>
      <c r="H5161" s="840">
        <v>1.03081643086727</v>
      </c>
      <c r="I5161" s="840">
        <v>1.02797169202772</v>
      </c>
      <c r="J5161" s="86">
        <v>19646.75</v>
      </c>
      <c r="K5161" s="44">
        <v>20252.1927131415</v>
      </c>
      <c r="L5161" s="45">
        <v>19054.622969992801</v>
      </c>
      <c r="M5161" s="46">
        <v>0.96986132413721204</v>
      </c>
      <c r="N5161" s="139">
        <v>20196.302840345601</v>
      </c>
      <c r="O5161" s="45">
        <v>18759.243184548599</v>
      </c>
      <c r="P5161" s="99">
        <v>0.95482678735915905</v>
      </c>
      <c r="Q5161" s="86">
        <v>19784.170641563502</v>
      </c>
      <c r="R5161" s="44">
        <v>20393.8481684055</v>
      </c>
      <c r="S5161" s="45">
        <v>19188.8835068523</v>
      </c>
      <c r="T5161" s="140">
        <v>0.96991093811834606</v>
      </c>
      <c r="U5161" s="44">
        <v>20337.567369773202</v>
      </c>
      <c r="V5161" s="45">
        <v>18891.284119120399</v>
      </c>
      <c r="W5161" s="99">
        <v>0.95486864025691198</v>
      </c>
      <c r="X5161" s="86">
        <v>19912.827857050099</v>
      </c>
      <c r="Y5161" s="44">
        <v>20526.4701400788</v>
      </c>
      <c r="Z5161" s="45">
        <v>19314.6153371086</v>
      </c>
      <c r="AA5161" s="46">
        <v>0.96995843462134101</v>
      </c>
      <c r="AB5161" s="139">
        <v>20469.8233452686</v>
      </c>
      <c r="AC5161" s="45">
        <v>19014.946412912301</v>
      </c>
      <c r="AD5161" s="99">
        <v>0.95490939556232202</v>
      </c>
      <c r="AE5161" s="142">
        <v>20040.2326933845</v>
      </c>
      <c r="AF5161" s="44">
        <v>20657.801138744198</v>
      </c>
      <c r="AG5161" s="45">
        <v>19438.8852756329</v>
      </c>
      <c r="AH5161" s="140">
        <v>0.96999299224953195</v>
      </c>
      <c r="AI5161" s="44">
        <v>20600.791910447701</v>
      </c>
      <c r="AJ5161" s="45">
        <v>19137.206862620998</v>
      </c>
      <c r="AK5161" s="46">
        <v>0.95493935401949803</v>
      </c>
    </row>
    <row r="5162" spans="1:37" x14ac:dyDescent="0.2">
      <c r="A5162" s="35" t="s">
        <v>2078</v>
      </c>
      <c r="B5162" s="35" t="s">
        <v>8349</v>
      </c>
      <c r="C5162" s="85" t="s">
        <v>973</v>
      </c>
      <c r="D5162" s="85" t="s">
        <v>973</v>
      </c>
      <c r="E5162" s="85" t="s">
        <v>12896</v>
      </c>
      <c r="F5162" s="85" t="s">
        <v>431</v>
      </c>
      <c r="G5162" s="85" t="s">
        <v>431</v>
      </c>
      <c r="H5162" s="840">
        <v>1.03081643086727</v>
      </c>
      <c r="I5162" s="840">
        <v>1.02797169202772</v>
      </c>
      <c r="J5162" s="86">
        <v>7073.8333333333303</v>
      </c>
      <c r="K5162" s="44">
        <v>7291.8236292165902</v>
      </c>
      <c r="L5162" s="45">
        <v>6860.6373633926096</v>
      </c>
      <c r="M5162" s="46">
        <v>0.96986132413721204</v>
      </c>
      <c r="N5162" s="139">
        <v>7271.7004207887603</v>
      </c>
      <c r="O5162" s="45">
        <v>6754.2855559808004</v>
      </c>
      <c r="P5162" s="99">
        <v>0.95482678735915905</v>
      </c>
      <c r="Q5162" s="86">
        <v>7130.7959234400196</v>
      </c>
      <c r="R5162" s="44">
        <v>7350.5416030433198</v>
      </c>
      <c r="S5162" s="45">
        <v>6916.23696363419</v>
      </c>
      <c r="T5162" s="140">
        <v>0.96991093811834606</v>
      </c>
      <c r="U5162" s="44">
        <v>7330.2563509230204</v>
      </c>
      <c r="V5162" s="45">
        <v>6808.9734073647096</v>
      </c>
      <c r="W5162" s="99">
        <v>0.95486864025691198</v>
      </c>
      <c r="X5162" s="86">
        <v>7184.4871343219402</v>
      </c>
      <c r="Y5162" s="44">
        <v>7405.88738541356</v>
      </c>
      <c r="Z5162" s="45">
        <v>6968.6538943640799</v>
      </c>
      <c r="AA5162" s="46">
        <v>0.96995843462134101</v>
      </c>
      <c r="AB5162" s="139">
        <v>7385.4493958203202</v>
      </c>
      <c r="AC5162" s="45">
        <v>6860.53426686065</v>
      </c>
      <c r="AD5162" s="99">
        <v>0.95490939556232202</v>
      </c>
      <c r="AE5162" s="142">
        <v>7235.7728852237697</v>
      </c>
      <c r="AF5162" s="44">
        <v>7458.7535801125296</v>
      </c>
      <c r="AG5162" s="45">
        <v>7018.6489921762304</v>
      </c>
      <c r="AH5162" s="140">
        <v>0.96999299224953195</v>
      </c>
      <c r="AI5162" s="44">
        <v>7438.1696959517803</v>
      </c>
      <c r="AJ5162" s="45">
        <v>6909.7242848473797</v>
      </c>
      <c r="AK5162" s="46">
        <v>0.95493935401949803</v>
      </c>
    </row>
    <row r="5163" spans="1:37" x14ac:dyDescent="0.2">
      <c r="A5163" s="35" t="s">
        <v>2077</v>
      </c>
      <c r="B5163" s="35" t="s">
        <v>8348</v>
      </c>
      <c r="C5163" s="85" t="s">
        <v>973</v>
      </c>
      <c r="D5163" s="85" t="s">
        <v>973</v>
      </c>
      <c r="E5163" s="85" t="s">
        <v>12896</v>
      </c>
      <c r="F5163" s="85" t="s">
        <v>432</v>
      </c>
      <c r="G5163" s="85" t="s">
        <v>432</v>
      </c>
      <c r="H5163" s="840">
        <v>1.03581304219362</v>
      </c>
      <c r="I5163" s="840">
        <v>1.0337524877594799</v>
      </c>
      <c r="J5163" s="86">
        <v>12842</v>
      </c>
      <c r="K5163" s="44">
        <v>13301.9110878505</v>
      </c>
      <c r="L5163" s="45">
        <v>12515.331260643599</v>
      </c>
      <c r="M5163" s="46">
        <v>0.97456247162775</v>
      </c>
      <c r="N5163" s="139">
        <v>13275.449447807199</v>
      </c>
      <c r="O5163" s="45">
        <v>12330.8402802369</v>
      </c>
      <c r="P5163" s="99">
        <v>0.96019625293855104</v>
      </c>
      <c r="Q5163" s="86">
        <v>12962.1309318039</v>
      </c>
      <c r="R5163" s="44">
        <v>13426.3442737838</v>
      </c>
      <c r="S5163" s="45">
        <v>12633.0525786529</v>
      </c>
      <c r="T5163" s="140">
        <v>0.97461232609959803</v>
      </c>
      <c r="U5163" s="44">
        <v>13399.6350974163</v>
      </c>
      <c r="V5163" s="45">
        <v>12446.73510432</v>
      </c>
      <c r="W5163" s="99">
        <v>0.96023834119594897</v>
      </c>
      <c r="X5163" s="86">
        <v>13074.343586626401</v>
      </c>
      <c r="Y5163" s="44">
        <v>13542.5756051482</v>
      </c>
      <c r="Z5163" s="45">
        <v>12743.040410850899</v>
      </c>
      <c r="AA5163" s="46">
        <v>0.97466005282938994</v>
      </c>
      <c r="AB5163" s="139">
        <v>13515.6352084972</v>
      </c>
      <c r="AC5163" s="45">
        <v>12555.021843188</v>
      </c>
      <c r="AD5163" s="99">
        <v>0.96027932568869701</v>
      </c>
      <c r="AE5163" s="142">
        <v>13188.5480008139</v>
      </c>
      <c r="AF5163" s="44">
        <v>13660.870026839601</v>
      </c>
      <c r="AG5163" s="45">
        <v>12854.8088653549</v>
      </c>
      <c r="AH5163" s="140">
        <v>0.97469477796658699</v>
      </c>
      <c r="AI5163" s="44">
        <v>13633.6943057766</v>
      </c>
      <c r="AJ5163" s="45">
        <v>12665.0873114768</v>
      </c>
      <c r="AK5163" s="46">
        <v>0.96030945261716705</v>
      </c>
    </row>
    <row r="5164" spans="1:37" x14ac:dyDescent="0.2">
      <c r="A5164" s="35" t="s">
        <v>2076</v>
      </c>
      <c r="B5164" s="35" t="s">
        <v>8347</v>
      </c>
      <c r="C5164" s="85" t="s">
        <v>973</v>
      </c>
      <c r="D5164" s="85" t="s">
        <v>973</v>
      </c>
      <c r="E5164" s="85" t="s">
        <v>12896</v>
      </c>
      <c r="F5164" s="85" t="s">
        <v>432</v>
      </c>
      <c r="G5164" s="85" t="s">
        <v>432</v>
      </c>
      <c r="H5164" s="840">
        <v>1.03581304219362</v>
      </c>
      <c r="I5164" s="840">
        <v>1.0337524877594799</v>
      </c>
      <c r="J5164" s="86">
        <v>17213</v>
      </c>
      <c r="K5164" s="44">
        <v>17829.449895278802</v>
      </c>
      <c r="L5164" s="45">
        <v>16775.1438241285</v>
      </c>
      <c r="M5164" s="46">
        <v>0.97456247162775</v>
      </c>
      <c r="N5164" s="139">
        <v>17793.981571803899</v>
      </c>
      <c r="O5164" s="45">
        <v>16527.858101831302</v>
      </c>
      <c r="P5164" s="99">
        <v>0.96019625293855104</v>
      </c>
      <c r="Q5164" s="86">
        <v>17368.501553274698</v>
      </c>
      <c r="R5164" s="44">
        <v>17990.5204322422</v>
      </c>
      <c r="S5164" s="45">
        <v>16927.555699701599</v>
      </c>
      <c r="T5164" s="140">
        <v>0.97461232609959902</v>
      </c>
      <c r="U5164" s="44">
        <v>17954.731689352098</v>
      </c>
      <c r="V5164" s="45">
        <v>16677.9011205758</v>
      </c>
      <c r="W5164" s="99">
        <v>0.96023834119594897</v>
      </c>
      <c r="X5164" s="86">
        <v>17518.158640465499</v>
      </c>
      <c r="Y5164" s="44">
        <v>18145.5371950111</v>
      </c>
      <c r="Z5164" s="45">
        <v>17074.249425989801</v>
      </c>
      <c r="AA5164" s="46">
        <v>0.97466005282938994</v>
      </c>
      <c r="AB5164" s="139">
        <v>18109.440075546401</v>
      </c>
      <c r="AC5164" s="45">
        <v>16822.325566573902</v>
      </c>
      <c r="AD5164" s="99">
        <v>0.96027932568869701</v>
      </c>
      <c r="AE5164" s="142">
        <v>17666.211351490801</v>
      </c>
      <c r="AF5164" s="44">
        <v>18298.892124023201</v>
      </c>
      <c r="AG5164" s="45">
        <v>17219.163950752201</v>
      </c>
      <c r="AH5164" s="140">
        <v>0.97469477796658699</v>
      </c>
      <c r="AI5164" s="44">
        <v>18262.489933888399</v>
      </c>
      <c r="AJ5164" s="45">
        <v>16965.029752769398</v>
      </c>
      <c r="AK5164" s="46">
        <v>0.96030945261716705</v>
      </c>
    </row>
    <row r="5165" spans="1:37" x14ac:dyDescent="0.2">
      <c r="A5165" s="35" t="s">
        <v>2075</v>
      </c>
      <c r="B5165" s="35" t="s">
        <v>8346</v>
      </c>
      <c r="C5165" s="85" t="s">
        <v>973</v>
      </c>
      <c r="D5165" s="85" t="s">
        <v>973</v>
      </c>
      <c r="E5165" s="85" t="s">
        <v>12896</v>
      </c>
      <c r="F5165" s="85" t="s">
        <v>472</v>
      </c>
      <c r="G5165" s="85" t="s">
        <v>472</v>
      </c>
      <c r="H5165" s="840">
        <v>1.02982121446618</v>
      </c>
      <c r="I5165" s="840">
        <v>1.02846655498816</v>
      </c>
      <c r="J5165" s="86">
        <v>8998.8333333333303</v>
      </c>
      <c r="K5165" s="44">
        <v>9267.1894721121007</v>
      </c>
      <c r="L5165" s="45">
        <v>8719.1942069561101</v>
      </c>
      <c r="M5165" s="46">
        <v>0.96892495771186404</v>
      </c>
      <c r="N5165" s="139">
        <v>9254.9991172459195</v>
      </c>
      <c r="O5165" s="45">
        <v>8596.4634460901907</v>
      </c>
      <c r="P5165" s="99">
        <v>0.95528643854835105</v>
      </c>
      <c r="Q5165" s="86">
        <v>9025.94333081074</v>
      </c>
      <c r="R5165" s="44">
        <v>9295.1079226384609</v>
      </c>
      <c r="S5165" s="45">
        <v>8745.9091407501892</v>
      </c>
      <c r="T5165" s="140">
        <v>0.96897452379247395</v>
      </c>
      <c r="U5165" s="44">
        <v>9282.8808429572491</v>
      </c>
      <c r="V5165" s="45">
        <v>8622.73920276639</v>
      </c>
      <c r="W5165" s="99">
        <v>0.95532831159398202</v>
      </c>
      <c r="X5165" s="86">
        <v>9047.0345375296693</v>
      </c>
      <c r="Y5165" s="44">
        <v>9316.8280947563107</v>
      </c>
      <c r="Z5165" s="45">
        <v>8766.7752703774895</v>
      </c>
      <c r="AA5165" s="46">
        <v>0.96902197443929405</v>
      </c>
      <c r="AB5165" s="139">
        <v>9304.5724436720193</v>
      </c>
      <c r="AC5165" s="45">
        <v>8643.2571218245994</v>
      </c>
      <c r="AD5165" s="99">
        <v>0.95536908651889296</v>
      </c>
      <c r="AE5165" s="142">
        <v>9072.1839818752305</v>
      </c>
      <c r="AF5165" s="44">
        <v>9342.7275260753995</v>
      </c>
      <c r="AG5165" s="45">
        <v>8791.4588450684496</v>
      </c>
      <c r="AH5165" s="140">
        <v>0.96905649870332999</v>
      </c>
      <c r="AI5165" s="44">
        <v>9330.4378060579602</v>
      </c>
      <c r="AJ5165" s="45">
        <v>8667.5560429691395</v>
      </c>
      <c r="AK5165" s="46">
        <v>0.95539905939799397</v>
      </c>
    </row>
    <row r="5166" spans="1:37" x14ac:dyDescent="0.2">
      <c r="A5166" s="35" t="s">
        <v>2074</v>
      </c>
      <c r="B5166" s="35" t="s">
        <v>8345</v>
      </c>
      <c r="C5166" s="85" t="s">
        <v>973</v>
      </c>
      <c r="D5166" s="85" t="s">
        <v>973</v>
      </c>
      <c r="E5166" s="85" t="s">
        <v>12896</v>
      </c>
      <c r="F5166" s="85" t="s">
        <v>431</v>
      </c>
      <c r="G5166" s="85" t="s">
        <v>431</v>
      </c>
      <c r="H5166" s="840">
        <v>1.03081643086727</v>
      </c>
      <c r="I5166" s="840">
        <v>1.02797169202772</v>
      </c>
      <c r="J5166" s="86">
        <v>7065.8333333333303</v>
      </c>
      <c r="K5166" s="44">
        <v>7283.5770977696502</v>
      </c>
      <c r="L5166" s="45">
        <v>6852.8784727995198</v>
      </c>
      <c r="M5166" s="46">
        <v>0.96986132413721204</v>
      </c>
      <c r="N5166" s="139">
        <v>7263.4766472525398</v>
      </c>
      <c r="O5166" s="45">
        <v>6746.64694168193</v>
      </c>
      <c r="P5166" s="99">
        <v>0.95482678735915905</v>
      </c>
      <c r="Q5166" s="86">
        <v>7123.6805031051699</v>
      </c>
      <c r="R5166" s="44">
        <v>7343.2069108496298</v>
      </c>
      <c r="S5166" s="45">
        <v>6909.3356396221097</v>
      </c>
      <c r="T5166" s="140">
        <v>0.96991093811834606</v>
      </c>
      <c r="U5166" s="44">
        <v>7322.9419002419099</v>
      </c>
      <c r="V5166" s="45">
        <v>6802.17911562471</v>
      </c>
      <c r="W5166" s="99">
        <v>0.95486864025691198</v>
      </c>
      <c r="X5166" s="86">
        <v>7179.5723660828698</v>
      </c>
      <c r="Y5166" s="44">
        <v>7400.8211615588198</v>
      </c>
      <c r="Z5166" s="45">
        <v>6963.8867734563801</v>
      </c>
      <c r="AA5166" s="46">
        <v>0.96995843462134101</v>
      </c>
      <c r="AB5166" s="139">
        <v>7380.3971531976804</v>
      </c>
      <c r="AC5166" s="45">
        <v>6855.8411084921499</v>
      </c>
      <c r="AD5166" s="99">
        <v>0.95490939556232202</v>
      </c>
      <c r="AE5166" s="142">
        <v>7232.53833874059</v>
      </c>
      <c r="AF5166" s="44">
        <v>7455.4193564512598</v>
      </c>
      <c r="AG5166" s="45">
        <v>7015.5115047544396</v>
      </c>
      <c r="AH5166" s="140">
        <v>0.96999299224953095</v>
      </c>
      <c r="AI5166" s="44">
        <v>7434.8446737305303</v>
      </c>
      <c r="AJ5166" s="45">
        <v>6906.63548911819</v>
      </c>
      <c r="AK5166" s="46">
        <v>0.95493935401949803</v>
      </c>
    </row>
    <row r="5167" spans="1:37" x14ac:dyDescent="0.2">
      <c r="A5167" s="35" t="s">
        <v>2073</v>
      </c>
      <c r="B5167" s="35" t="s">
        <v>8344</v>
      </c>
      <c r="C5167" s="85" t="s">
        <v>973</v>
      </c>
      <c r="D5167" s="85" t="s">
        <v>973</v>
      </c>
      <c r="E5167" s="85" t="s">
        <v>12896</v>
      </c>
      <c r="F5167" s="85" t="s">
        <v>471</v>
      </c>
      <c r="G5167" s="85" t="s">
        <v>471</v>
      </c>
      <c r="H5167" s="840">
        <v>1.0322254795497099</v>
      </c>
      <c r="I5167" s="840">
        <v>1.0289415931063199</v>
      </c>
      <c r="J5167" s="86">
        <v>9883.3333333333303</v>
      </c>
      <c r="K5167" s="44">
        <v>10201.8284895496</v>
      </c>
      <c r="L5167" s="45">
        <v>9598.5653616044801</v>
      </c>
      <c r="M5167" s="46">
        <v>0.97118705176436604</v>
      </c>
      <c r="N5167" s="139">
        <v>10169.372745200801</v>
      </c>
      <c r="O5167" s="45">
        <v>9445.7751930935592</v>
      </c>
      <c r="P5167" s="99">
        <v>0.955727675523801</v>
      </c>
      <c r="Q5167" s="86">
        <v>9878.2248261628192</v>
      </c>
      <c r="R5167" s="44">
        <v>10196.555358285799</v>
      </c>
      <c r="S5167" s="45">
        <v>9594.09481357406</v>
      </c>
      <c r="T5167" s="140">
        <v>0.97123673356408802</v>
      </c>
      <c r="U5167" s="44">
        <v>10164.1163896944</v>
      </c>
      <c r="V5167" s="45">
        <v>9441.30667382106</v>
      </c>
      <c r="W5167" s="99">
        <v>0.95576956791016099</v>
      </c>
      <c r="X5167" s="86">
        <v>9868.4331800903292</v>
      </c>
      <c r="Y5167" s="44">
        <v>10186.448171722999</v>
      </c>
      <c r="Z5167" s="45">
        <v>9585.0541639921703</v>
      </c>
      <c r="AA5167" s="46">
        <v>0.97128429499123803</v>
      </c>
      <c r="AB5167" s="139">
        <v>10154.0413577854</v>
      </c>
      <c r="AC5167" s="45">
        <v>9432.3506869644498</v>
      </c>
      <c r="AD5167" s="99">
        <v>0.95581036166858901</v>
      </c>
      <c r="AE5167" s="142">
        <v>9860.8694378953605</v>
      </c>
      <c r="AF5167" s="44">
        <v>10178.640684308601</v>
      </c>
      <c r="AG5167" s="45">
        <v>9578.0488540511305</v>
      </c>
      <c r="AH5167" s="140">
        <v>0.97131889985711095</v>
      </c>
      <c r="AI5167" s="44">
        <v>10146.2587088415</v>
      </c>
      <c r="AJ5167" s="45">
        <v>9425.4168789644991</v>
      </c>
      <c r="AK5167" s="46">
        <v>0.95584034839185505</v>
      </c>
    </row>
    <row r="5168" spans="1:37" x14ac:dyDescent="0.2">
      <c r="A5168" s="35" t="s">
        <v>2072</v>
      </c>
      <c r="B5168" s="35" t="s">
        <v>8343</v>
      </c>
      <c r="C5168" s="85" t="s">
        <v>973</v>
      </c>
      <c r="D5168" s="85" t="s">
        <v>973</v>
      </c>
      <c r="E5168" s="85" t="s">
        <v>12896</v>
      </c>
      <c r="F5168" s="85" t="s">
        <v>472</v>
      </c>
      <c r="G5168" s="85" t="s">
        <v>472</v>
      </c>
      <c r="H5168" s="840">
        <v>1.02982121446618</v>
      </c>
      <c r="I5168" s="840">
        <v>1.02846655498816</v>
      </c>
      <c r="J5168" s="86">
        <v>13076.833333333299</v>
      </c>
      <c r="K5168" s="44">
        <v>13466.8003847052</v>
      </c>
      <c r="L5168" s="45">
        <v>12670.4701845051</v>
      </c>
      <c r="M5168" s="46">
        <v>0.96892495771186404</v>
      </c>
      <c r="N5168" s="139">
        <v>13449.0857284876</v>
      </c>
      <c r="O5168" s="45">
        <v>12492.1215424904</v>
      </c>
      <c r="P5168" s="99">
        <v>0.95528643854835105</v>
      </c>
      <c r="Q5168" s="86">
        <v>13131.5640494489</v>
      </c>
      <c r="R5168" s="44">
        <v>13523.163237244</v>
      </c>
      <c r="S5168" s="45">
        <v>12724.151021465201</v>
      </c>
      <c r="T5168" s="140">
        <v>0.96897452379247395</v>
      </c>
      <c r="U5168" s="44">
        <v>13505.3744395431</v>
      </c>
      <c r="V5168" s="45">
        <v>12544.9549119483</v>
      </c>
      <c r="W5168" s="99">
        <v>0.95532831159398202</v>
      </c>
      <c r="X5168" s="86">
        <v>13194.4729705193</v>
      </c>
      <c r="Y5168" s="44">
        <v>13587.948178741401</v>
      </c>
      <c r="Z5168" s="45">
        <v>12785.7342495785</v>
      </c>
      <c r="AA5168" s="46">
        <v>0.96902197443929405</v>
      </c>
      <c r="AB5168" s="139">
        <v>13570.074160874299</v>
      </c>
      <c r="AC5168" s="45">
        <v>12605.5915889432</v>
      </c>
      <c r="AD5168" s="99">
        <v>0.95536908651889296</v>
      </c>
      <c r="AE5168" s="142">
        <v>13255.3958953196</v>
      </c>
      <c r="AF5168" s="44">
        <v>13650.687899148101</v>
      </c>
      <c r="AG5168" s="45">
        <v>12845.2275352449</v>
      </c>
      <c r="AH5168" s="140">
        <v>0.96905649870332999</v>
      </c>
      <c r="AI5168" s="44">
        <v>13632.731351463501</v>
      </c>
      <c r="AJ5168" s="45">
        <v>12664.1927703364</v>
      </c>
      <c r="AK5168" s="46">
        <v>0.95539905939799397</v>
      </c>
    </row>
    <row r="5169" spans="1:37" x14ac:dyDescent="0.2">
      <c r="A5169" s="35" t="s">
        <v>2071</v>
      </c>
      <c r="B5169" s="35" t="s">
        <v>8342</v>
      </c>
      <c r="C5169" s="85" t="s">
        <v>973</v>
      </c>
      <c r="D5169" s="85" t="s">
        <v>973</v>
      </c>
      <c r="E5169" s="85" t="s">
        <v>12896</v>
      </c>
      <c r="F5169" s="85" t="s">
        <v>471</v>
      </c>
      <c r="G5169" s="85" t="s">
        <v>471</v>
      </c>
      <c r="H5169" s="840">
        <v>1.0322254795497099</v>
      </c>
      <c r="I5169" s="840">
        <v>1.0289415931063199</v>
      </c>
      <c r="J5169" s="86">
        <v>12523.416666666701</v>
      </c>
      <c r="K5169" s="44">
        <v>12926.989774350801</v>
      </c>
      <c r="L5169" s="45">
        <v>12162.580110516699</v>
      </c>
      <c r="M5169" s="46">
        <v>0.97118705176436604</v>
      </c>
      <c r="N5169" s="139">
        <v>12885.864296134199</v>
      </c>
      <c r="O5169" s="45">
        <v>11968.975900449401</v>
      </c>
      <c r="P5169" s="99">
        <v>0.955727675523801</v>
      </c>
      <c r="Q5169" s="86">
        <v>12544.812263321101</v>
      </c>
      <c r="R5169" s="44">
        <v>12949.0748543677</v>
      </c>
      <c r="S5169" s="45">
        <v>12183.9824858027</v>
      </c>
      <c r="T5169" s="140">
        <v>0.97123673356408802</v>
      </c>
      <c r="U5169" s="44">
        <v>12907.879115441299</v>
      </c>
      <c r="V5169" s="45">
        <v>11989.9497964285</v>
      </c>
      <c r="W5169" s="99">
        <v>0.95576956791016099</v>
      </c>
      <c r="X5169" s="86">
        <v>12563.525393256001</v>
      </c>
      <c r="Y5169" s="44">
        <v>12968.3910238886</v>
      </c>
      <c r="Z5169" s="45">
        <v>12202.7549041932</v>
      </c>
      <c r="AA5169" s="46">
        <v>0.97128429499123803</v>
      </c>
      <c r="AB5169" s="139">
        <v>12927.1338331685</v>
      </c>
      <c r="AC5169" s="45">
        <v>12008.3477499605</v>
      </c>
      <c r="AD5169" s="99">
        <v>0.95581036166858901</v>
      </c>
      <c r="AE5169" s="142">
        <v>12581.940711216999</v>
      </c>
      <c r="AF5169" s="44">
        <v>12987.399784301901</v>
      </c>
      <c r="AG5169" s="45">
        <v>12221.0768096867</v>
      </c>
      <c r="AH5169" s="140">
        <v>0.97131889985711095</v>
      </c>
      <c r="AI5169" s="44">
        <v>12946.0821197688</v>
      </c>
      <c r="AJ5169" s="45">
        <v>12026.326592855299</v>
      </c>
      <c r="AK5169" s="46">
        <v>0.95584034839185505</v>
      </c>
    </row>
    <row r="5170" spans="1:37" x14ac:dyDescent="0.2">
      <c r="A5170" s="35" t="s">
        <v>2070</v>
      </c>
      <c r="B5170" s="35" t="s">
        <v>8341</v>
      </c>
      <c r="C5170" s="85" t="s">
        <v>973</v>
      </c>
      <c r="D5170" s="85" t="s">
        <v>973</v>
      </c>
      <c r="E5170" s="85" t="s">
        <v>12896</v>
      </c>
      <c r="F5170" s="85" t="s">
        <v>431</v>
      </c>
      <c r="G5170" s="85" t="s">
        <v>431</v>
      </c>
      <c r="H5170" s="840">
        <v>1.03081643086727</v>
      </c>
      <c r="I5170" s="840">
        <v>1.02797169202772</v>
      </c>
      <c r="J5170" s="86">
        <v>8935.6666666666697</v>
      </c>
      <c r="K5170" s="44">
        <v>9211.0320207529603</v>
      </c>
      <c r="L5170" s="45">
        <v>8666.3575053820805</v>
      </c>
      <c r="M5170" s="46">
        <v>0.96986132413721204</v>
      </c>
      <c r="N5170" s="139">
        <v>9185.6123827290394</v>
      </c>
      <c r="O5170" s="45">
        <v>8532.0138962456604</v>
      </c>
      <c r="P5170" s="99">
        <v>0.95482678735915905</v>
      </c>
      <c r="Q5170" s="86">
        <v>9014.8237955866898</v>
      </c>
      <c r="R5170" s="44">
        <v>9292.6284898640006</v>
      </c>
      <c r="S5170" s="45">
        <v>8743.5762045490792</v>
      </c>
      <c r="T5170" s="140">
        <v>0.96991093811834606</v>
      </c>
      <c r="U5170" s="44">
        <v>9266.9836704810095</v>
      </c>
      <c r="V5170" s="45">
        <v>8607.9725398475202</v>
      </c>
      <c r="W5170" s="99">
        <v>0.95486864025691198</v>
      </c>
      <c r="X5170" s="86">
        <v>9089.6127213506807</v>
      </c>
      <c r="Y5170" s="44">
        <v>9369.7221433884297</v>
      </c>
      <c r="Z5170" s="45">
        <v>8816.5465265155308</v>
      </c>
      <c r="AA5170" s="46">
        <v>0.96995843462134101</v>
      </c>
      <c r="AB5170" s="139">
        <v>9343.8645690435606</v>
      </c>
      <c r="AC5170" s="45">
        <v>8679.7565896405704</v>
      </c>
      <c r="AD5170" s="99">
        <v>0.95490939556232202</v>
      </c>
      <c r="AE5170" s="142">
        <v>9167.5983125626299</v>
      </c>
      <c r="AF5170" s="44">
        <v>9450.1109721806097</v>
      </c>
      <c r="AG5170" s="45">
        <v>8892.5061189443804</v>
      </c>
      <c r="AH5170" s="140">
        <v>0.96999299224953095</v>
      </c>
      <c r="AI5170" s="44">
        <v>9424.0315491954898</v>
      </c>
      <c r="AJ5170" s="45">
        <v>8754.5004105087992</v>
      </c>
      <c r="AK5170" s="46">
        <v>0.95493935401949803</v>
      </c>
    </row>
    <row r="5171" spans="1:37" x14ac:dyDescent="0.2">
      <c r="A5171" s="35" t="s">
        <v>2069</v>
      </c>
      <c r="B5171" s="35" t="s">
        <v>8340</v>
      </c>
      <c r="C5171" s="85" t="s">
        <v>973</v>
      </c>
      <c r="D5171" s="85" t="s">
        <v>973</v>
      </c>
      <c r="E5171" s="85" t="s">
        <v>12896</v>
      </c>
      <c r="F5171" s="85" t="s">
        <v>431</v>
      </c>
      <c r="G5171" s="85" t="s">
        <v>431</v>
      </c>
      <c r="H5171" s="840">
        <v>1.03081643086727</v>
      </c>
      <c r="I5171" s="840">
        <v>1.02797169202772</v>
      </c>
      <c r="J5171" s="86">
        <v>9915.3333333333303</v>
      </c>
      <c r="K5171" s="44">
        <v>10220.8885175259</v>
      </c>
      <c r="L5171" s="45">
        <v>9616.4983159285002</v>
      </c>
      <c r="M5171" s="46">
        <v>0.96986132413721204</v>
      </c>
      <c r="N5171" s="139">
        <v>10192.681983685499</v>
      </c>
      <c r="O5171" s="45">
        <v>9467.4258722618506</v>
      </c>
      <c r="P5171" s="99">
        <v>0.95482678735915905</v>
      </c>
      <c r="Q5171" s="86">
        <v>9978.4208821546308</v>
      </c>
      <c r="R5171" s="44">
        <v>10285.9201994341</v>
      </c>
      <c r="S5171" s="45">
        <v>9678.1795587502893</v>
      </c>
      <c r="T5171" s="140">
        <v>0.96991093811834606</v>
      </c>
      <c r="U5171" s="44">
        <v>10257.5341979932</v>
      </c>
      <c r="V5171" s="45">
        <v>9528.0811796541693</v>
      </c>
      <c r="W5171" s="99">
        <v>0.95486864025691198</v>
      </c>
      <c r="X5171" s="86">
        <v>10036.2734618051</v>
      </c>
      <c r="Y5171" s="44">
        <v>10345.555589105799</v>
      </c>
      <c r="Z5171" s="45">
        <v>9734.7680964441897</v>
      </c>
      <c r="AA5171" s="46">
        <v>0.96995843462134101</v>
      </c>
      <c r="AB5171" s="139">
        <v>10317.0050121847</v>
      </c>
      <c r="AC5171" s="45">
        <v>9583.7318251104898</v>
      </c>
      <c r="AD5171" s="99">
        <v>0.95490939556232202</v>
      </c>
      <c r="AE5171" s="142">
        <v>10094.3990937086</v>
      </c>
      <c r="AF5171" s="44">
        <v>10405.4724455265</v>
      </c>
      <c r="AG5171" s="45">
        <v>9791.4963818673496</v>
      </c>
      <c r="AH5171" s="140">
        <v>0.96999299224953195</v>
      </c>
      <c r="AI5171" s="44">
        <v>10376.7565163627</v>
      </c>
      <c r="AJ5171" s="45">
        <v>9639.5389497610795</v>
      </c>
      <c r="AK5171" s="46">
        <v>0.95493935401949803</v>
      </c>
    </row>
    <row r="5172" spans="1:37" x14ac:dyDescent="0.2">
      <c r="A5172" s="35" t="s">
        <v>2068</v>
      </c>
      <c r="B5172" s="35" t="s">
        <v>8149</v>
      </c>
      <c r="C5172" s="85" t="s">
        <v>973</v>
      </c>
      <c r="D5172" s="85" t="s">
        <v>973</v>
      </c>
      <c r="E5172" s="85" t="s">
        <v>12896</v>
      </c>
      <c r="F5172" s="85" t="s">
        <v>432</v>
      </c>
      <c r="G5172" s="85" t="s">
        <v>432</v>
      </c>
      <c r="H5172" s="840">
        <v>1.03581304219362</v>
      </c>
      <c r="I5172" s="840">
        <v>1.0337524877594799</v>
      </c>
      <c r="J5172" s="86">
        <v>15180.75</v>
      </c>
      <c r="K5172" s="44">
        <v>15724.418840280799</v>
      </c>
      <c r="L5172" s="45">
        <v>14794.589241162999</v>
      </c>
      <c r="M5172" s="46">
        <v>0.97456247162775</v>
      </c>
      <c r="N5172" s="139">
        <v>15693.138078554701</v>
      </c>
      <c r="O5172" s="45">
        <v>14576.4992667969</v>
      </c>
      <c r="P5172" s="99">
        <v>0.96019625293855104</v>
      </c>
      <c r="Q5172" s="86">
        <v>15334.9168723356</v>
      </c>
      <c r="R5172" s="44">
        <v>15884.1068973203</v>
      </c>
      <c r="S5172" s="45">
        <v>14945.599003490999</v>
      </c>
      <c r="T5172" s="140">
        <v>0.97461232609959902</v>
      </c>
      <c r="U5172" s="44">
        <v>15852.5084663617</v>
      </c>
      <c r="V5172" s="45">
        <v>14725.1751398693</v>
      </c>
      <c r="W5172" s="99">
        <v>0.96023834119594897</v>
      </c>
      <c r="X5172" s="86">
        <v>15476.9003615081</v>
      </c>
      <c r="Y5172" s="44">
        <v>16031.1752471813</v>
      </c>
      <c r="Z5172" s="45">
        <v>15084.716523982701</v>
      </c>
      <c r="AA5172" s="46">
        <v>0.97466005282938994</v>
      </c>
      <c r="AB5172" s="139">
        <v>15999.2842515145</v>
      </c>
      <c r="AC5172" s="45">
        <v>14862.147442900099</v>
      </c>
      <c r="AD5172" s="99">
        <v>0.96027932568869701</v>
      </c>
      <c r="AE5172" s="142">
        <v>15619.309372989201</v>
      </c>
      <c r="AF5172" s="44">
        <v>16178.684358599299</v>
      </c>
      <c r="AG5172" s="45">
        <v>15224.059281297101</v>
      </c>
      <c r="AH5172" s="140">
        <v>0.97469477796658699</v>
      </c>
      <c r="AI5172" s="44">
        <v>16146.4999214125</v>
      </c>
      <c r="AJ5172" s="45">
        <v>14999.3704342335</v>
      </c>
      <c r="AK5172" s="46">
        <v>0.96030945261716705</v>
      </c>
    </row>
    <row r="5173" spans="1:37" x14ac:dyDescent="0.2">
      <c r="A5173" s="35" t="s">
        <v>2067</v>
      </c>
      <c r="B5173" s="35" t="s">
        <v>8339</v>
      </c>
      <c r="C5173" s="85" t="s">
        <v>973</v>
      </c>
      <c r="D5173" s="85" t="s">
        <v>973</v>
      </c>
      <c r="E5173" s="85" t="s">
        <v>12896</v>
      </c>
      <c r="F5173" s="85" t="s">
        <v>431</v>
      </c>
      <c r="G5173" s="85" t="s">
        <v>431</v>
      </c>
      <c r="H5173" s="840">
        <v>1.03081643086727</v>
      </c>
      <c r="I5173" s="840">
        <v>1.02797169202772</v>
      </c>
      <c r="J5173" s="86">
        <v>12486.25</v>
      </c>
      <c r="K5173" s="44">
        <v>12871.0316599164</v>
      </c>
      <c r="L5173" s="45">
        <v>12109.930958508299</v>
      </c>
      <c r="M5173" s="46">
        <v>0.96986132413721204</v>
      </c>
      <c r="N5173" s="139">
        <v>12835.511539581101</v>
      </c>
      <c r="O5173" s="45">
        <v>11922.2059736633</v>
      </c>
      <c r="P5173" s="99">
        <v>0.95482678735915905</v>
      </c>
      <c r="Q5173" s="86">
        <v>12555.830422589899</v>
      </c>
      <c r="R5173" s="44">
        <v>12942.756302788701</v>
      </c>
      <c r="S5173" s="45">
        <v>12178.037264029001</v>
      </c>
      <c r="T5173" s="140">
        <v>0.96991093811834606</v>
      </c>
      <c r="U5173" s="44">
        <v>12907.038244322801</v>
      </c>
      <c r="V5173" s="45">
        <v>11989.168722914699</v>
      </c>
      <c r="W5173" s="99">
        <v>0.95486864025691198</v>
      </c>
      <c r="X5173" s="86">
        <v>12624.1291082892</v>
      </c>
      <c r="Y5173" s="44">
        <v>13013.159710214301</v>
      </c>
      <c r="Z5173" s="45">
        <v>12244.880508333899</v>
      </c>
      <c r="AA5173" s="46">
        <v>0.96995843462134101</v>
      </c>
      <c r="AB5173" s="139">
        <v>12977.2473598245</v>
      </c>
      <c r="AC5173" s="45">
        <v>12054.899496297199</v>
      </c>
      <c r="AD5173" s="99">
        <v>0.95490939556232202</v>
      </c>
      <c r="AE5173" s="142">
        <v>12690.78956587</v>
      </c>
      <c r="AF5173" s="44">
        <v>13081.874405177699</v>
      </c>
      <c r="AG5173" s="45">
        <v>12309.9769450074</v>
      </c>
      <c r="AH5173" s="140">
        <v>0.96999299224953095</v>
      </c>
      <c r="AI5173" s="44">
        <v>13045.7724231951</v>
      </c>
      <c r="AJ5173" s="45">
        <v>12118.934390029301</v>
      </c>
      <c r="AK5173" s="46">
        <v>0.95493935401949803</v>
      </c>
    </row>
    <row r="5174" spans="1:37" x14ac:dyDescent="0.2">
      <c r="A5174" s="35" t="s">
        <v>2066</v>
      </c>
      <c r="B5174" s="35" t="s">
        <v>8338</v>
      </c>
      <c r="C5174" s="85" t="s">
        <v>973</v>
      </c>
      <c r="D5174" s="85" t="s">
        <v>973</v>
      </c>
      <c r="E5174" s="85" t="s">
        <v>12896</v>
      </c>
      <c r="F5174" s="85" t="s">
        <v>472</v>
      </c>
      <c r="G5174" s="85" t="s">
        <v>472</v>
      </c>
      <c r="H5174" s="840">
        <v>1.02982121446618</v>
      </c>
      <c r="I5174" s="840">
        <v>1.02846655498816</v>
      </c>
      <c r="J5174" s="86">
        <v>6857.75</v>
      </c>
      <c r="K5174" s="44">
        <v>7062.2564335054703</v>
      </c>
      <c r="L5174" s="45">
        <v>6644.6451287485397</v>
      </c>
      <c r="M5174" s="46">
        <v>0.96892495771186404</v>
      </c>
      <c r="N5174" s="139">
        <v>7052.9665174700303</v>
      </c>
      <c r="O5174" s="45">
        <v>6551.1155739549504</v>
      </c>
      <c r="P5174" s="99">
        <v>0.95528643854835105</v>
      </c>
      <c r="Q5174" s="86">
        <v>6882.3031578554701</v>
      </c>
      <c r="R5174" s="44">
        <v>7087.54179634716</v>
      </c>
      <c r="S5174" s="45">
        <v>6668.7764249784404</v>
      </c>
      <c r="T5174" s="140">
        <v>0.96897452379247395</v>
      </c>
      <c r="U5174" s="44">
        <v>7078.2186191437304</v>
      </c>
      <c r="V5174" s="45">
        <v>6574.8590556720001</v>
      </c>
      <c r="W5174" s="99">
        <v>0.95532831159398202</v>
      </c>
      <c r="X5174" s="86">
        <v>6903.5437947526098</v>
      </c>
      <c r="Y5174" s="44">
        <v>7109.4158548326104</v>
      </c>
      <c r="Z5174" s="45">
        <v>6689.6856386193103</v>
      </c>
      <c r="AA5174" s="46">
        <v>0.96902197443929405</v>
      </c>
      <c r="AB5174" s="139">
        <v>7100.0639037990804</v>
      </c>
      <c r="AC5174" s="45">
        <v>6595.43232893597</v>
      </c>
      <c r="AD5174" s="99">
        <v>0.95536908651889296</v>
      </c>
      <c r="AE5174" s="142">
        <v>6924.8881968384803</v>
      </c>
      <c r="AF5174" s="44">
        <v>7131.3967729107399</v>
      </c>
      <c r="AG5174" s="45">
        <v>6710.6079099403096</v>
      </c>
      <c r="AH5174" s="140">
        <v>0.96905649870332999</v>
      </c>
      <c r="AI5174" s="44">
        <v>7122.0159074806197</v>
      </c>
      <c r="AJ5174" s="45">
        <v>6616.0316696957498</v>
      </c>
      <c r="AK5174" s="46">
        <v>0.95539905939799397</v>
      </c>
    </row>
    <row r="5175" spans="1:37" x14ac:dyDescent="0.2">
      <c r="A5175" s="35" t="s">
        <v>2065</v>
      </c>
      <c r="B5175" s="35" t="s">
        <v>8337</v>
      </c>
      <c r="C5175" s="85" t="s">
        <v>973</v>
      </c>
      <c r="D5175" s="85" t="s">
        <v>973</v>
      </c>
      <c r="E5175" s="85" t="s">
        <v>12896</v>
      </c>
      <c r="F5175" s="85" t="s">
        <v>471</v>
      </c>
      <c r="G5175" s="85" t="s">
        <v>471</v>
      </c>
      <c r="H5175" s="840">
        <v>1.0322254795497099</v>
      </c>
      <c r="I5175" s="840">
        <v>1.0289415931063199</v>
      </c>
      <c r="J5175" s="86">
        <v>8206.3333333333303</v>
      </c>
      <c r="K5175" s="44">
        <v>8470.7863603447695</v>
      </c>
      <c r="L5175" s="45">
        <v>7969.8846757956399</v>
      </c>
      <c r="M5175" s="46">
        <v>0.97118705176436604</v>
      </c>
      <c r="N5175" s="139">
        <v>8443.8376935614906</v>
      </c>
      <c r="O5175" s="45">
        <v>7843.0198812401504</v>
      </c>
      <c r="P5175" s="99">
        <v>0.955727675523801</v>
      </c>
      <c r="Q5175" s="86">
        <v>8192.3487891900804</v>
      </c>
      <c r="R5175" s="44">
        <v>8456.3511575602097</v>
      </c>
      <c r="S5175" s="45">
        <v>7956.7100782306898</v>
      </c>
      <c r="T5175" s="140">
        <v>0.97123673356408802</v>
      </c>
      <c r="U5175" s="44">
        <v>8429.4484144318703</v>
      </c>
      <c r="V5175" s="45">
        <v>7829.9976624135297</v>
      </c>
      <c r="W5175" s="99">
        <v>0.95576956791016099</v>
      </c>
      <c r="X5175" s="86">
        <v>8182.6152011427503</v>
      </c>
      <c r="Y5175" s="44">
        <v>8446.3038999703203</v>
      </c>
      <c r="Z5175" s="45">
        <v>7947.6456368265199</v>
      </c>
      <c r="AA5175" s="46">
        <v>0.97128429499123803</v>
      </c>
      <c r="AB5175" s="139">
        <v>8419.4331208398107</v>
      </c>
      <c r="AC5175" s="45">
        <v>7821.0283947991502</v>
      </c>
      <c r="AD5175" s="99">
        <v>0.95581036166858901</v>
      </c>
      <c r="AE5175" s="142">
        <v>8174.3055490578299</v>
      </c>
      <c r="AF5175" s="44">
        <v>8437.7264653620696</v>
      </c>
      <c r="AG5175" s="45">
        <v>7939.8574730067303</v>
      </c>
      <c r="AH5175" s="140">
        <v>0.97131889985711095</v>
      </c>
      <c r="AI5175" s="44">
        <v>8410.8829741853897</v>
      </c>
      <c r="AJ5175" s="45">
        <v>7813.3310638729099</v>
      </c>
      <c r="AK5175" s="46">
        <v>0.95584034839185505</v>
      </c>
    </row>
    <row r="5176" spans="1:37" x14ac:dyDescent="0.2">
      <c r="A5176" s="35" t="s">
        <v>2064</v>
      </c>
      <c r="B5176" s="35" t="s">
        <v>8336</v>
      </c>
      <c r="C5176" s="85" t="s">
        <v>973</v>
      </c>
      <c r="D5176" s="85" t="s">
        <v>973</v>
      </c>
      <c r="E5176" s="85" t="s">
        <v>12896</v>
      </c>
      <c r="F5176" s="85" t="s">
        <v>472</v>
      </c>
      <c r="G5176" s="85" t="s">
        <v>472</v>
      </c>
      <c r="H5176" s="840">
        <v>1.02982121446618</v>
      </c>
      <c r="I5176" s="840">
        <v>1.02846655498816</v>
      </c>
      <c r="J5176" s="86">
        <v>14709.916666666701</v>
      </c>
      <c r="K5176" s="44">
        <v>15148.584246363</v>
      </c>
      <c r="L5176" s="45">
        <v>14252.805384195</v>
      </c>
      <c r="M5176" s="46">
        <v>0.96892495771186404</v>
      </c>
      <c r="N5176" s="139">
        <v>15128.6573183295</v>
      </c>
      <c r="O5176" s="45">
        <v>14052.183903843001</v>
      </c>
      <c r="P5176" s="99">
        <v>0.95528643854835105</v>
      </c>
      <c r="Q5176" s="86">
        <v>14755.8921471256</v>
      </c>
      <c r="R5176" s="44">
        <v>15195.9307714848</v>
      </c>
      <c r="S5176" s="45">
        <v>14298.0835663941</v>
      </c>
      <c r="T5176" s="140">
        <v>0.96897452379247395</v>
      </c>
      <c r="U5176" s="44">
        <v>15175.941562331</v>
      </c>
      <c r="V5176" s="45">
        <v>14096.7215309764</v>
      </c>
      <c r="W5176" s="99">
        <v>0.95532831159398202</v>
      </c>
      <c r="X5176" s="86">
        <v>14793.5425420499</v>
      </c>
      <c r="Y5176" s="44">
        <v>15234.703946911</v>
      </c>
      <c r="Z5176" s="45">
        <v>14335.267803048901</v>
      </c>
      <c r="AA5176" s="46">
        <v>0.96902197443929405</v>
      </c>
      <c r="AB5176" s="139">
        <v>15214.663734292801</v>
      </c>
      <c r="AC5176" s="45">
        <v>14133.2932247766</v>
      </c>
      <c r="AD5176" s="99">
        <v>0.95536908651889296</v>
      </c>
      <c r="AE5176" s="142">
        <v>14835.3374768004</v>
      </c>
      <c r="AF5176" s="44">
        <v>15277.745257374299</v>
      </c>
      <c r="AG5176" s="45">
        <v>14376.280192350499</v>
      </c>
      <c r="AH5176" s="140">
        <v>0.96905649870332999</v>
      </c>
      <c r="AI5176" s="44">
        <v>15257.6484268516</v>
      </c>
      <c r="AJ5176" s="45">
        <v>14173.6674711869</v>
      </c>
      <c r="AK5176" s="46">
        <v>0.95539905939799397</v>
      </c>
    </row>
    <row r="5177" spans="1:37" x14ac:dyDescent="0.2">
      <c r="A5177" s="35" t="s">
        <v>2063</v>
      </c>
      <c r="B5177" s="35" t="s">
        <v>8335</v>
      </c>
      <c r="C5177" s="85" t="s">
        <v>973</v>
      </c>
      <c r="D5177" s="85" t="s">
        <v>973</v>
      </c>
      <c r="E5177" s="85" t="s">
        <v>12896</v>
      </c>
      <c r="F5177" s="85" t="s">
        <v>431</v>
      </c>
      <c r="G5177" s="85" t="s">
        <v>431</v>
      </c>
      <c r="H5177" s="840">
        <v>1.03081643086727</v>
      </c>
      <c r="I5177" s="840">
        <v>1.02797169202772</v>
      </c>
      <c r="J5177" s="86">
        <v>9146.75</v>
      </c>
      <c r="K5177" s="44">
        <v>9428.6201890352004</v>
      </c>
      <c r="L5177" s="45">
        <v>8871.0790665520399</v>
      </c>
      <c r="M5177" s="46">
        <v>0.96986132413721204</v>
      </c>
      <c r="N5177" s="139">
        <v>9402.6000740545605</v>
      </c>
      <c r="O5177" s="45">
        <v>8733.5619172773895</v>
      </c>
      <c r="P5177" s="99">
        <v>0.95482678735915905</v>
      </c>
      <c r="Q5177" s="86">
        <v>9207.2512704821402</v>
      </c>
      <c r="R5177" s="44">
        <v>9490.9858927365294</v>
      </c>
      <c r="S5177" s="45">
        <v>8930.2137172446692</v>
      </c>
      <c r="T5177" s="140">
        <v>0.96991093811834606</v>
      </c>
      <c r="U5177" s="44">
        <v>9464.7936674419107</v>
      </c>
      <c r="V5177" s="45">
        <v>8791.7155011490104</v>
      </c>
      <c r="W5177" s="99">
        <v>0.95486864025691198</v>
      </c>
      <c r="X5177" s="86">
        <v>9261.1022467349594</v>
      </c>
      <c r="Y5177" s="44">
        <v>9546.4963638761892</v>
      </c>
      <c r="Z5177" s="45">
        <v>8982.8842381112299</v>
      </c>
      <c r="AA5177" s="46">
        <v>0.96995843462134101</v>
      </c>
      <c r="AB5177" s="139">
        <v>9520.1509466178704</v>
      </c>
      <c r="AC5177" s="45">
        <v>8843.5135486705494</v>
      </c>
      <c r="AD5177" s="99">
        <v>0.95490939556232202</v>
      </c>
      <c r="AE5177" s="142">
        <v>9314.6643841270197</v>
      </c>
      <c r="AF5177" s="44">
        <v>9601.7090951722803</v>
      </c>
      <c r="AG5177" s="45">
        <v>9035.1591777595004</v>
      </c>
      <c r="AH5177" s="140">
        <v>0.96999299224953095</v>
      </c>
      <c r="AI5177" s="44">
        <v>9575.2113076213991</v>
      </c>
      <c r="AJ5177" s="45">
        <v>8894.9395898866806</v>
      </c>
      <c r="AK5177" s="46">
        <v>0.95493935401949803</v>
      </c>
    </row>
    <row r="5178" spans="1:37" x14ac:dyDescent="0.2">
      <c r="A5178" s="35" t="s">
        <v>2062</v>
      </c>
      <c r="B5178" s="35" t="s">
        <v>7654</v>
      </c>
      <c r="C5178" s="85" t="s">
        <v>973</v>
      </c>
      <c r="D5178" s="85" t="s">
        <v>973</v>
      </c>
      <c r="E5178" s="85" t="s">
        <v>12896</v>
      </c>
      <c r="F5178" s="85" t="s">
        <v>432</v>
      </c>
      <c r="G5178" s="85" t="s">
        <v>432</v>
      </c>
      <c r="H5178" s="840">
        <v>1.03581304219362</v>
      </c>
      <c r="I5178" s="840">
        <v>1.0337524877594799</v>
      </c>
      <c r="J5178" s="86">
        <v>15312.25</v>
      </c>
      <c r="K5178" s="44">
        <v>15860.6282553293</v>
      </c>
      <c r="L5178" s="45">
        <v>14922.744206182</v>
      </c>
      <c r="M5178" s="46">
        <v>0.97456247162775</v>
      </c>
      <c r="N5178" s="139">
        <v>15829.0765306951</v>
      </c>
      <c r="O5178" s="45">
        <v>14702.765074058299</v>
      </c>
      <c r="P5178" s="99">
        <v>0.96019625293855104</v>
      </c>
      <c r="Q5178" s="86">
        <v>15442.9599855411</v>
      </c>
      <c r="R5178" s="44">
        <v>15996.019363097699</v>
      </c>
      <c r="S5178" s="45">
        <v>15050.8991533712</v>
      </c>
      <c r="T5178" s="140">
        <v>0.97461232609959902</v>
      </c>
      <c r="U5178" s="44">
        <v>15964.1983034232</v>
      </c>
      <c r="V5178" s="45">
        <v>14828.9222796714</v>
      </c>
      <c r="W5178" s="99">
        <v>0.96023834119594897</v>
      </c>
      <c r="X5178" s="86">
        <v>15568.607852254499</v>
      </c>
      <c r="Y5178" s="44">
        <v>16126.1670621633</v>
      </c>
      <c r="Z5178" s="45">
        <v>15174.100151758499</v>
      </c>
      <c r="AA5178" s="46">
        <v>0.97466005282938994</v>
      </c>
      <c r="AB5178" s="139">
        <v>16094.087098219899</v>
      </c>
      <c r="AC5178" s="45">
        <v>14950.212250274801</v>
      </c>
      <c r="AD5178" s="99">
        <v>0.96027932568869701</v>
      </c>
      <c r="AE5178" s="142">
        <v>15693.6319990722</v>
      </c>
      <c r="AF5178" s="44">
        <v>16255.6687040262</v>
      </c>
      <c r="AG5178" s="45">
        <v>15296.501156824999</v>
      </c>
      <c r="AH5178" s="140">
        <v>0.97469477796658699</v>
      </c>
      <c r="AI5178" s="44">
        <v>16223.3311210226</v>
      </c>
      <c r="AJ5178" s="45">
        <v>15070.743154604301</v>
      </c>
      <c r="AK5178" s="46">
        <v>0.96030945261716805</v>
      </c>
    </row>
    <row r="5179" spans="1:37" x14ac:dyDescent="0.2">
      <c r="A5179" s="35" t="s">
        <v>2061</v>
      </c>
      <c r="B5179" s="35" t="s">
        <v>8334</v>
      </c>
      <c r="C5179" s="85" t="s">
        <v>973</v>
      </c>
      <c r="D5179" s="85" t="s">
        <v>973</v>
      </c>
      <c r="E5179" s="85" t="s">
        <v>12896</v>
      </c>
      <c r="F5179" s="85" t="s">
        <v>432</v>
      </c>
      <c r="G5179" s="85" t="s">
        <v>432</v>
      </c>
      <c r="H5179" s="840">
        <v>1.03581304219362</v>
      </c>
      <c r="I5179" s="840">
        <v>1.0337524877594799</v>
      </c>
      <c r="J5179" s="86">
        <v>4608.1666666666697</v>
      </c>
      <c r="K5179" s="44">
        <v>4773.1991339352498</v>
      </c>
      <c r="L5179" s="45">
        <v>4490.9462963392698</v>
      </c>
      <c r="M5179" s="46">
        <v>0.97456247162774901</v>
      </c>
      <c r="N5179" s="139">
        <v>4763.7037556769601</v>
      </c>
      <c r="O5179" s="45">
        <v>4424.7443662496698</v>
      </c>
      <c r="P5179" s="99">
        <v>0.96019625293855104</v>
      </c>
      <c r="Q5179" s="86">
        <v>4656.5968765766902</v>
      </c>
      <c r="R5179" s="44">
        <v>4823.3637769962297</v>
      </c>
      <c r="S5179" s="45">
        <v>4538.37671358854</v>
      </c>
      <c r="T5179" s="140">
        <v>0.97461232609959902</v>
      </c>
      <c r="U5179" s="44">
        <v>4813.7686056541697</v>
      </c>
      <c r="V5179" s="45">
        <v>4471.4428603822398</v>
      </c>
      <c r="W5179" s="99">
        <v>0.96023834119594897</v>
      </c>
      <c r="X5179" s="86">
        <v>4704.0581747108799</v>
      </c>
      <c r="Y5179" s="44">
        <v>4872.5248086030597</v>
      </c>
      <c r="Z5179" s="45">
        <v>4584.8575890762304</v>
      </c>
      <c r="AA5179" s="46">
        <v>0.97466005282938994</v>
      </c>
      <c r="AB5179" s="139">
        <v>4862.8318406726803</v>
      </c>
      <c r="AC5179" s="45">
        <v>4517.2098120117698</v>
      </c>
      <c r="AD5179" s="99">
        <v>0.96027932568869701</v>
      </c>
      <c r="AE5179" s="142">
        <v>4750.8562407358104</v>
      </c>
      <c r="AF5179" s="44">
        <v>4920.9988557411198</v>
      </c>
      <c r="AG5179" s="45">
        <v>4630.6347687151701</v>
      </c>
      <c r="AH5179" s="140">
        <v>0.97469477796658699</v>
      </c>
      <c r="AI5179" s="44">
        <v>4911.2094578482802</v>
      </c>
      <c r="AJ5179" s="45">
        <v>4562.2921560038603</v>
      </c>
      <c r="AK5179" s="46">
        <v>0.96030945261716705</v>
      </c>
    </row>
    <row r="5180" spans="1:37" x14ac:dyDescent="0.2">
      <c r="A5180" s="35" t="s">
        <v>2060</v>
      </c>
      <c r="B5180" s="35" t="s">
        <v>8333</v>
      </c>
      <c r="C5180" s="85" t="s">
        <v>973</v>
      </c>
      <c r="D5180" s="85" t="s">
        <v>973</v>
      </c>
      <c r="E5180" s="85" t="s">
        <v>12896</v>
      </c>
      <c r="F5180" s="85" t="s">
        <v>432</v>
      </c>
      <c r="G5180" s="85" t="s">
        <v>432</v>
      </c>
      <c r="H5180" s="840">
        <v>1.03581304219362</v>
      </c>
      <c r="I5180" s="840">
        <v>1.0337524877594799</v>
      </c>
      <c r="J5180" s="86">
        <v>10328.333333333299</v>
      </c>
      <c r="K5180" s="44">
        <v>10698.222370789799</v>
      </c>
      <c r="L5180" s="45">
        <v>10065.606061128599</v>
      </c>
      <c r="M5180" s="46">
        <v>0.97456247162774901</v>
      </c>
      <c r="N5180" s="139">
        <v>10676.9402777425</v>
      </c>
      <c r="O5180" s="45">
        <v>9917.2269657670004</v>
      </c>
      <c r="P5180" s="99">
        <v>0.96019625293855104</v>
      </c>
      <c r="Q5180" s="86">
        <v>10431.935939086199</v>
      </c>
      <c r="R5180" s="44">
        <v>10805.5353010339</v>
      </c>
      <c r="S5180" s="45">
        <v>10167.093351314799</v>
      </c>
      <c r="T5180" s="140">
        <v>0.97461232609959803</v>
      </c>
      <c r="U5180" s="44">
        <v>10784.039729177901</v>
      </c>
      <c r="V5180" s="45">
        <v>10017.144861610601</v>
      </c>
      <c r="W5180" s="99">
        <v>0.96023834119594897</v>
      </c>
      <c r="X5180" s="86">
        <v>10531.3613567253</v>
      </c>
      <c r="Y5180" s="44">
        <v>10908.521445349999</v>
      </c>
      <c r="Z5180" s="45">
        <v>10264.4972163112</v>
      </c>
      <c r="AA5180" s="46">
        <v>0.97466005282938994</v>
      </c>
      <c r="AB5180" s="139">
        <v>10886.821002008801</v>
      </c>
      <c r="AC5180" s="45">
        <v>10113.048582220101</v>
      </c>
      <c r="AD5180" s="99">
        <v>0.96027932568869701</v>
      </c>
      <c r="AE5180" s="142">
        <v>10632.6871403848</v>
      </c>
      <c r="AF5180" s="44">
        <v>11013.4760135749</v>
      </c>
      <c r="AG5180" s="45">
        <v>10363.6246314855</v>
      </c>
      <c r="AH5180" s="140">
        <v>0.97469477796658699</v>
      </c>
      <c r="AI5180" s="44">
        <v>10991.566782940899</v>
      </c>
      <c r="AJ5180" s="45">
        <v>10210.669967632501</v>
      </c>
      <c r="AK5180" s="46">
        <v>0.96030945261716705</v>
      </c>
    </row>
    <row r="5181" spans="1:37" x14ac:dyDescent="0.2">
      <c r="A5181" s="35" t="s">
        <v>2059</v>
      </c>
      <c r="B5181" s="35" t="s">
        <v>8332</v>
      </c>
      <c r="C5181" s="85" t="s">
        <v>973</v>
      </c>
      <c r="D5181" s="85" t="s">
        <v>973</v>
      </c>
      <c r="E5181" s="85" t="s">
        <v>12896</v>
      </c>
      <c r="F5181" s="85" t="s">
        <v>432</v>
      </c>
      <c r="G5181" s="85" t="s">
        <v>432</v>
      </c>
      <c r="H5181" s="840">
        <v>1.03581304219362</v>
      </c>
      <c r="I5181" s="840">
        <v>1.0337524877594799</v>
      </c>
      <c r="J5181" s="86">
        <v>4473.5</v>
      </c>
      <c r="K5181" s="44">
        <v>4633.7096442531702</v>
      </c>
      <c r="L5181" s="45">
        <v>4359.7052168267401</v>
      </c>
      <c r="M5181" s="46">
        <v>0.97456247162774901</v>
      </c>
      <c r="N5181" s="139">
        <v>4624.4917539920198</v>
      </c>
      <c r="O5181" s="45">
        <v>4295.4379375206099</v>
      </c>
      <c r="P5181" s="99">
        <v>0.96019625293855104</v>
      </c>
      <c r="Q5181" s="86">
        <v>4521.6071214527401</v>
      </c>
      <c r="R5181" s="44">
        <v>4683.5396280763198</v>
      </c>
      <c r="S5181" s="45">
        <v>4406.8140343475698</v>
      </c>
      <c r="T5181" s="140">
        <v>0.97461232609959902</v>
      </c>
      <c r="U5181" s="44">
        <v>4674.2226104727397</v>
      </c>
      <c r="V5181" s="45">
        <v>4341.8205218435696</v>
      </c>
      <c r="W5181" s="99">
        <v>0.96023834119594897</v>
      </c>
      <c r="X5181" s="86">
        <v>4562.7500556105197</v>
      </c>
      <c r="Y5181" s="44">
        <v>4726.1560158710599</v>
      </c>
      <c r="Z5181" s="45">
        <v>4447.1302102486598</v>
      </c>
      <c r="AA5181" s="46">
        <v>0.97466005282938994</v>
      </c>
      <c r="AB5181" s="139">
        <v>4716.75422101207</v>
      </c>
      <c r="AC5181" s="45">
        <v>4381.5145466877402</v>
      </c>
      <c r="AD5181" s="99">
        <v>0.96027932568869701</v>
      </c>
      <c r="AE5181" s="142">
        <v>4604.8412543450504</v>
      </c>
      <c r="AF5181" s="44">
        <v>4769.75462848185</v>
      </c>
      <c r="AG5181" s="45">
        <v>4488.3147239752298</v>
      </c>
      <c r="AH5181" s="140">
        <v>0.97469477796658699</v>
      </c>
      <c r="AI5181" s="44">
        <v>4760.26610241667</v>
      </c>
      <c r="AJ5181" s="45">
        <v>4422.07258434904</v>
      </c>
      <c r="AK5181" s="46">
        <v>0.96030945261716705</v>
      </c>
    </row>
    <row r="5182" spans="1:37" x14ac:dyDescent="0.2">
      <c r="A5182" s="35" t="s">
        <v>2058</v>
      </c>
      <c r="B5182" s="35" t="s">
        <v>8331</v>
      </c>
      <c r="C5182" s="85" t="s">
        <v>973</v>
      </c>
      <c r="D5182" s="85" t="s">
        <v>973</v>
      </c>
      <c r="E5182" s="85" t="s">
        <v>12896</v>
      </c>
      <c r="F5182" s="85" t="s">
        <v>472</v>
      </c>
      <c r="G5182" s="85" t="s">
        <v>472</v>
      </c>
      <c r="H5182" s="840">
        <v>1.02982121446618</v>
      </c>
      <c r="I5182" s="840">
        <v>1.02846655498816</v>
      </c>
      <c r="J5182" s="86">
        <v>7952</v>
      </c>
      <c r="K5182" s="44">
        <v>8189.13829743509</v>
      </c>
      <c r="L5182" s="45">
        <v>7704.8912637247404</v>
      </c>
      <c r="M5182" s="46">
        <v>0.96892495771186404</v>
      </c>
      <c r="N5182" s="139">
        <v>8178.3660452658196</v>
      </c>
      <c r="O5182" s="45">
        <v>7596.4377593364898</v>
      </c>
      <c r="P5182" s="99">
        <v>0.95528643854835105</v>
      </c>
      <c r="Q5182" s="86">
        <v>7976.3935116858602</v>
      </c>
      <c r="R5182" s="44">
        <v>8214.2592532645103</v>
      </c>
      <c r="S5182" s="45">
        <v>7728.9221045671802</v>
      </c>
      <c r="T5182" s="140">
        <v>0.96897452379247395</v>
      </c>
      <c r="U5182" s="44">
        <v>8203.4539561934398</v>
      </c>
      <c r="V5182" s="45">
        <v>7620.0745461280403</v>
      </c>
      <c r="W5182" s="99">
        <v>0.95532831159398202</v>
      </c>
      <c r="X5182" s="86">
        <v>7997.9969598910402</v>
      </c>
      <c r="Y5182" s="44">
        <v>8236.5069425318306</v>
      </c>
      <c r="Z5182" s="45">
        <v>7750.2348056330902</v>
      </c>
      <c r="AA5182" s="46">
        <v>0.96902197443929405</v>
      </c>
      <c r="AB5182" s="139">
        <v>8225.6723801448898</v>
      </c>
      <c r="AC5182" s="45">
        <v>7641.0390495519896</v>
      </c>
      <c r="AD5182" s="99">
        <v>0.95536908651889296</v>
      </c>
      <c r="AE5182" s="142">
        <v>8022.7640673461501</v>
      </c>
      <c r="AF5182" s="44">
        <v>8262.0126352100706</v>
      </c>
      <c r="AG5182" s="45">
        <v>7774.5116570253504</v>
      </c>
      <c r="AH5182" s="140">
        <v>0.96905649870332999</v>
      </c>
      <c r="AI5182" s="44">
        <v>8251.1445218262706</v>
      </c>
      <c r="AJ5182" s="45">
        <v>7664.9412437145402</v>
      </c>
      <c r="AK5182" s="46">
        <v>0.95539905939799397</v>
      </c>
    </row>
    <row r="5183" spans="1:37" x14ac:dyDescent="0.2">
      <c r="A5183" s="35" t="s">
        <v>2057</v>
      </c>
      <c r="B5183" s="35" t="s">
        <v>8330</v>
      </c>
      <c r="C5183" s="85" t="s">
        <v>973</v>
      </c>
      <c r="D5183" s="85" t="s">
        <v>973</v>
      </c>
      <c r="E5183" s="85" t="s">
        <v>12896</v>
      </c>
      <c r="F5183" s="85" t="s">
        <v>431</v>
      </c>
      <c r="G5183" s="85" t="s">
        <v>431</v>
      </c>
      <c r="H5183" s="840">
        <v>1.03081643086727</v>
      </c>
      <c r="I5183" s="840">
        <v>1.02797169202772</v>
      </c>
      <c r="J5183" s="86">
        <v>5454.9166666666697</v>
      </c>
      <c r="K5183" s="44">
        <v>5623.0177290117199</v>
      </c>
      <c r="L5183" s="45">
        <v>5290.5127013914798</v>
      </c>
      <c r="M5183" s="46">
        <v>0.96986132413721204</v>
      </c>
      <c r="N5183" s="139">
        <v>5607.49991570355</v>
      </c>
      <c r="O5183" s="45">
        <v>5208.5005561452699</v>
      </c>
      <c r="P5183" s="99">
        <v>0.95482678735915905</v>
      </c>
      <c r="Q5183" s="86">
        <v>5483.4860756464304</v>
      </c>
      <c r="R5183" s="44">
        <v>5652.4675452082201</v>
      </c>
      <c r="S5183" s="45">
        <v>5318.4931237891196</v>
      </c>
      <c r="T5183" s="140">
        <v>0.96991093811834606</v>
      </c>
      <c r="U5183" s="44">
        <v>5636.8684593927101</v>
      </c>
      <c r="V5183" s="45">
        <v>5236.0088929202202</v>
      </c>
      <c r="W5183" s="99">
        <v>0.95486864025691198</v>
      </c>
      <c r="X5183" s="86">
        <v>5509.4229558944098</v>
      </c>
      <c r="Y5183" s="44">
        <v>5679.2037075332801</v>
      </c>
      <c r="Z5183" s="45">
        <v>5343.9112659662296</v>
      </c>
      <c r="AA5183" s="46">
        <v>0.96995843462134101</v>
      </c>
      <c r="AB5183" s="139">
        <v>5663.5308380671504</v>
      </c>
      <c r="AC5183" s="45">
        <v>5260.9997447103196</v>
      </c>
      <c r="AD5183" s="99">
        <v>0.95490939556232202</v>
      </c>
      <c r="AE5183" s="142">
        <v>5534.6068031364002</v>
      </c>
      <c r="AF5183" s="44">
        <v>5705.16363106277</v>
      </c>
      <c r="AG5183" s="45">
        <v>5368.5298138988901</v>
      </c>
      <c r="AH5183" s="140">
        <v>0.96999299224953095</v>
      </c>
      <c r="AI5183" s="44">
        <v>5689.4191201282601</v>
      </c>
      <c r="AJ5183" s="45">
        <v>5285.2138453389898</v>
      </c>
      <c r="AK5183" s="46">
        <v>0.95493935401949803</v>
      </c>
    </row>
    <row r="5184" spans="1:37" x14ac:dyDescent="0.2">
      <c r="A5184" s="35" t="s">
        <v>2056</v>
      </c>
      <c r="B5184" s="35" t="s">
        <v>8329</v>
      </c>
      <c r="C5184" s="85" t="s">
        <v>973</v>
      </c>
      <c r="D5184" s="85" t="s">
        <v>973</v>
      </c>
      <c r="E5184" s="85" t="s">
        <v>12896</v>
      </c>
      <c r="F5184" s="85" t="s">
        <v>471</v>
      </c>
      <c r="G5184" s="85" t="s">
        <v>471</v>
      </c>
      <c r="H5184" s="840">
        <v>1.0322254795497099</v>
      </c>
      <c r="I5184" s="840">
        <v>1.0289415931063199</v>
      </c>
      <c r="J5184" s="86">
        <v>16438.5</v>
      </c>
      <c r="K5184" s="44">
        <v>16968.2385455779</v>
      </c>
      <c r="L5184" s="45">
        <v>15964.8583504285</v>
      </c>
      <c r="M5184" s="46">
        <v>0.97118705176436604</v>
      </c>
      <c r="N5184" s="139">
        <v>16914.256378278202</v>
      </c>
      <c r="O5184" s="45">
        <v>15710.729394098</v>
      </c>
      <c r="P5184" s="99">
        <v>0.955727675523801</v>
      </c>
      <c r="Q5184" s="86">
        <v>16471.470961745901</v>
      </c>
      <c r="R5184" s="44">
        <v>17002.272012377201</v>
      </c>
      <c r="S5184" s="45">
        <v>15997.6976538818</v>
      </c>
      <c r="T5184" s="140">
        <v>0.97123673356408802</v>
      </c>
      <c r="U5184" s="44">
        <v>16948.181572183301</v>
      </c>
      <c r="V5184" s="45">
        <v>15742.9306839526</v>
      </c>
      <c r="W5184" s="99">
        <v>0.95576956791016099</v>
      </c>
      <c r="X5184" s="86">
        <v>16504.7250801843</v>
      </c>
      <c r="Y5184" s="44">
        <v>17036.597760729299</v>
      </c>
      <c r="Z5184" s="45">
        <v>16030.780263531</v>
      </c>
      <c r="AA5184" s="46">
        <v>0.97128429499123803</v>
      </c>
      <c r="AB5184" s="139">
        <v>16982.398117786601</v>
      </c>
      <c r="AC5184" s="45">
        <v>15775.387248131599</v>
      </c>
      <c r="AD5184" s="99">
        <v>0.95581036166858901</v>
      </c>
      <c r="AE5184" s="142">
        <v>16539.725412187199</v>
      </c>
      <c r="AF5184" s="44">
        <v>17072.725995215402</v>
      </c>
      <c r="AG5184" s="45">
        <v>16065.3478913044</v>
      </c>
      <c r="AH5184" s="140">
        <v>0.97131889985711195</v>
      </c>
      <c r="AI5184" s="44">
        <v>17018.411415156999</v>
      </c>
      <c r="AJ5184" s="45">
        <v>15809.3369002906</v>
      </c>
      <c r="AK5184" s="46">
        <v>0.95584034839185505</v>
      </c>
    </row>
    <row r="5185" spans="1:37" x14ac:dyDescent="0.2">
      <c r="A5185" s="35" t="s">
        <v>2055</v>
      </c>
      <c r="B5185" s="35" t="s">
        <v>8328</v>
      </c>
      <c r="C5185" s="85" t="s">
        <v>973</v>
      </c>
      <c r="D5185" s="85" t="s">
        <v>973</v>
      </c>
      <c r="E5185" s="85" t="s">
        <v>12896</v>
      </c>
      <c r="F5185" s="85" t="s">
        <v>432</v>
      </c>
      <c r="G5185" s="85" t="s">
        <v>432</v>
      </c>
      <c r="H5185" s="840">
        <v>1.03581304219362</v>
      </c>
      <c r="I5185" s="840">
        <v>1.0337524877594799</v>
      </c>
      <c r="J5185" s="86">
        <v>12996.416666666701</v>
      </c>
      <c r="K5185" s="44">
        <v>13461.8578851159</v>
      </c>
      <c r="L5185" s="45">
        <v>12665.8199489707</v>
      </c>
      <c r="M5185" s="46">
        <v>0.97456247162775</v>
      </c>
      <c r="N5185" s="139">
        <v>13435.078061125399</v>
      </c>
      <c r="O5185" s="45">
        <v>12479.1105849615</v>
      </c>
      <c r="P5185" s="99">
        <v>0.96019625293855104</v>
      </c>
      <c r="Q5185" s="86">
        <v>13135.7634122691</v>
      </c>
      <c r="R5185" s="44">
        <v>13606.1950615982</v>
      </c>
      <c r="S5185" s="45">
        <v>12802.2769343256</v>
      </c>
      <c r="T5185" s="140">
        <v>0.97461232609959902</v>
      </c>
      <c r="U5185" s="44">
        <v>13579.1281060531</v>
      </c>
      <c r="V5185" s="45">
        <v>12613.463669339701</v>
      </c>
      <c r="W5185" s="99">
        <v>0.96023834119594897</v>
      </c>
      <c r="X5185" s="86">
        <v>13266.386358875599</v>
      </c>
      <c r="Y5185" s="44">
        <v>13741.4960133029</v>
      </c>
      <c r="Z5185" s="45">
        <v>12930.216829396801</v>
      </c>
      <c r="AA5185" s="46">
        <v>0.97466005282938994</v>
      </c>
      <c r="AB5185" s="139">
        <v>13714.1599020661</v>
      </c>
      <c r="AC5185" s="45">
        <v>12739.4365470268</v>
      </c>
      <c r="AD5185" s="99">
        <v>0.96027932568869701</v>
      </c>
      <c r="AE5185" s="142">
        <v>13397.3255102241</v>
      </c>
      <c r="AF5185" s="44">
        <v>13877.124494003499</v>
      </c>
      <c r="AG5185" s="45">
        <v>13058.303213534</v>
      </c>
      <c r="AH5185" s="140">
        <v>0.97469477796658699</v>
      </c>
      <c r="AI5185" s="44">
        <v>13849.518575517701</v>
      </c>
      <c r="AJ5185" s="45">
        <v>12865.578327257301</v>
      </c>
      <c r="AK5185" s="46">
        <v>0.96030945261716705</v>
      </c>
    </row>
    <row r="5186" spans="1:37" x14ac:dyDescent="0.2">
      <c r="A5186" s="35" t="s">
        <v>2054</v>
      </c>
      <c r="B5186" s="35" t="s">
        <v>7864</v>
      </c>
      <c r="C5186" s="85" t="s">
        <v>973</v>
      </c>
      <c r="D5186" s="85" t="s">
        <v>973</v>
      </c>
      <c r="E5186" s="85" t="s">
        <v>12896</v>
      </c>
      <c r="F5186" s="85" t="s">
        <v>431</v>
      </c>
      <c r="G5186" s="85" t="s">
        <v>431</v>
      </c>
      <c r="H5186" s="840">
        <v>1.03081643086727</v>
      </c>
      <c r="I5186" s="840">
        <v>1.02797169202772</v>
      </c>
      <c r="J5186" s="86">
        <v>10009.25</v>
      </c>
      <c r="K5186" s="44">
        <v>10317.6993606582</v>
      </c>
      <c r="L5186" s="45">
        <v>9707.5844586203893</v>
      </c>
      <c r="M5186" s="46">
        <v>0.96986132413721204</v>
      </c>
      <c r="N5186" s="139">
        <v>10289.225658428501</v>
      </c>
      <c r="O5186" s="45">
        <v>9557.1000213746702</v>
      </c>
      <c r="P5186" s="99">
        <v>0.95482678735915905</v>
      </c>
      <c r="Q5186" s="86">
        <v>10078.573370288799</v>
      </c>
      <c r="R5186" s="44">
        <v>10389.159029795001</v>
      </c>
      <c r="S5186" s="45">
        <v>9775.3185524713608</v>
      </c>
      <c r="T5186" s="140">
        <v>0.96991093811834606</v>
      </c>
      <c r="U5186" s="44">
        <v>10360.488120681301</v>
      </c>
      <c r="V5186" s="45">
        <v>9623.7136498171603</v>
      </c>
      <c r="W5186" s="99">
        <v>0.95486864025691198</v>
      </c>
      <c r="X5186" s="86">
        <v>10146.1968927937</v>
      </c>
      <c r="Y5186" s="44">
        <v>10458.8664679062</v>
      </c>
      <c r="Z5186" s="45">
        <v>9841.3892554941194</v>
      </c>
      <c r="AA5186" s="46">
        <v>0.96995843462134101</v>
      </c>
      <c r="AB5186" s="139">
        <v>10430.0031875316</v>
      </c>
      <c r="AC5186" s="45">
        <v>9688.6987421539707</v>
      </c>
      <c r="AD5186" s="99">
        <v>0.95490939556232202</v>
      </c>
      <c r="AE5186" s="142">
        <v>10213.5554964863</v>
      </c>
      <c r="AF5186" s="44">
        <v>10528.3008233528</v>
      </c>
      <c r="AG5186" s="45">
        <v>9907.0772575434003</v>
      </c>
      <c r="AH5186" s="140">
        <v>0.96999299224953095</v>
      </c>
      <c r="AI5186" s="44">
        <v>10499.2459253421</v>
      </c>
      <c r="AJ5186" s="45">
        <v>9753.3260880569305</v>
      </c>
      <c r="AK5186" s="46">
        <v>0.95493935401949803</v>
      </c>
    </row>
    <row r="5187" spans="1:37" x14ac:dyDescent="0.2">
      <c r="A5187" s="35" t="s">
        <v>2053</v>
      </c>
      <c r="B5187" s="35" t="s">
        <v>8327</v>
      </c>
      <c r="C5187" s="85" t="s">
        <v>973</v>
      </c>
      <c r="D5187" s="85" t="s">
        <v>973</v>
      </c>
      <c r="E5187" s="85" t="s">
        <v>12896</v>
      </c>
      <c r="F5187" s="85" t="s">
        <v>431</v>
      </c>
      <c r="G5187" s="85" t="s">
        <v>431</v>
      </c>
      <c r="H5187" s="840">
        <v>1.03081643086727</v>
      </c>
      <c r="I5187" s="840">
        <v>1.02797169202772</v>
      </c>
      <c r="J5187" s="86">
        <v>8755.3333333333303</v>
      </c>
      <c r="K5187" s="44">
        <v>9025.1414577198993</v>
      </c>
      <c r="L5187" s="45">
        <v>8491.4591799293303</v>
      </c>
      <c r="M5187" s="46">
        <v>0.96986132413721204</v>
      </c>
      <c r="N5187" s="139">
        <v>9000.2348209333704</v>
      </c>
      <c r="O5187" s="45">
        <v>8359.8267989252308</v>
      </c>
      <c r="P5187" s="99">
        <v>0.95482678735915905</v>
      </c>
      <c r="Q5187" s="86">
        <v>8814.24297720088</v>
      </c>
      <c r="R5187" s="44">
        <v>9085.8664865551109</v>
      </c>
      <c r="S5187" s="45">
        <v>8549.0306748199491</v>
      </c>
      <c r="T5187" s="140">
        <v>0.96991093811834606</v>
      </c>
      <c r="U5187" s="44">
        <v>9060.7922672166496</v>
      </c>
      <c r="V5187" s="45">
        <v>8416.4442065338408</v>
      </c>
      <c r="W5187" s="99">
        <v>0.95486864025691198</v>
      </c>
      <c r="X5187" s="86">
        <v>8869.5284598729904</v>
      </c>
      <c r="Y5187" s="44">
        <v>9142.8556704819493</v>
      </c>
      <c r="Z5187" s="45">
        <v>8603.0739407678393</v>
      </c>
      <c r="AA5187" s="46">
        <v>0.96995843462134101</v>
      </c>
      <c r="AB5187" s="139">
        <v>9117.6241783836704</v>
      </c>
      <c r="AC5187" s="45">
        <v>8469.5960605401306</v>
      </c>
      <c r="AD5187" s="99">
        <v>0.95490939556232202</v>
      </c>
      <c r="AE5187" s="142">
        <v>8930.4340300209005</v>
      </c>
      <c r="AF5187" s="44">
        <v>9205.6381329217493</v>
      </c>
      <c r="AG5187" s="45">
        <v>8662.4584268670096</v>
      </c>
      <c r="AH5187" s="140">
        <v>0.96999299224953095</v>
      </c>
      <c r="AI5187" s="44">
        <v>9180.2333803825204</v>
      </c>
      <c r="AJ5187" s="45">
        <v>8528.0229037418994</v>
      </c>
      <c r="AK5187" s="46">
        <v>0.95493935401949803</v>
      </c>
    </row>
    <row r="5188" spans="1:37" x14ac:dyDescent="0.2">
      <c r="A5188" s="35" t="s">
        <v>2052</v>
      </c>
      <c r="B5188" s="35" t="s">
        <v>8326</v>
      </c>
      <c r="C5188" s="85" t="s">
        <v>973</v>
      </c>
      <c r="D5188" s="85" t="s">
        <v>973</v>
      </c>
      <c r="E5188" s="85" t="s">
        <v>12896</v>
      </c>
      <c r="F5188" s="85" t="s">
        <v>431</v>
      </c>
      <c r="G5188" s="85" t="s">
        <v>431</v>
      </c>
      <c r="H5188" s="840">
        <v>1.03081643086727</v>
      </c>
      <c r="I5188" s="840">
        <v>1.02797169202772</v>
      </c>
      <c r="J5188" s="86">
        <v>9736.75</v>
      </c>
      <c r="K5188" s="44">
        <v>10036.801883246901</v>
      </c>
      <c r="L5188" s="45">
        <v>9443.2972477929998</v>
      </c>
      <c r="M5188" s="46">
        <v>0.96986132413721204</v>
      </c>
      <c r="N5188" s="139">
        <v>10009.103372350901</v>
      </c>
      <c r="O5188" s="45">
        <v>9296.9097218192892</v>
      </c>
      <c r="P5188" s="99">
        <v>0.95482678735915905</v>
      </c>
      <c r="Q5188" s="86">
        <v>9809.9194359318208</v>
      </c>
      <c r="R5188" s="44">
        <v>10112.2261400427</v>
      </c>
      <c r="S5188" s="45">
        <v>9514.7481629700305</v>
      </c>
      <c r="T5188" s="140">
        <v>0.96991093811834606</v>
      </c>
      <c r="U5188" s="44">
        <v>10084.319481210499</v>
      </c>
      <c r="V5188" s="45">
        <v>9367.1844328180705</v>
      </c>
      <c r="W5188" s="99">
        <v>0.95486864025691198</v>
      </c>
      <c r="X5188" s="86">
        <v>9878.8691152077008</v>
      </c>
      <c r="Y5188" s="44">
        <v>10183.300602343301</v>
      </c>
      <c r="Z5188" s="45">
        <v>9582.0924228159693</v>
      </c>
      <c r="AA5188" s="46">
        <v>0.96995843462134101</v>
      </c>
      <c r="AB5188" s="139">
        <v>10155.1977996805</v>
      </c>
      <c r="AC5188" s="45">
        <v>9433.4249356422806</v>
      </c>
      <c r="AD5188" s="99">
        <v>0.95490939556232202</v>
      </c>
      <c r="AE5188" s="142">
        <v>9955.3107003115092</v>
      </c>
      <c r="AF5188" s="44">
        <v>10262.0978442699</v>
      </c>
      <c r="AG5188" s="45">
        <v>9656.5816149689399</v>
      </c>
      <c r="AH5188" s="140">
        <v>0.96999299224953095</v>
      </c>
      <c r="AI5188" s="44">
        <v>10233.777585260899</v>
      </c>
      <c r="AJ5188" s="45">
        <v>9506.7179692188802</v>
      </c>
      <c r="AK5188" s="46">
        <v>0.95493935401949803</v>
      </c>
    </row>
    <row r="5189" spans="1:37" x14ac:dyDescent="0.2">
      <c r="A5189" s="35" t="s">
        <v>2051</v>
      </c>
      <c r="B5189" s="35" t="s">
        <v>8325</v>
      </c>
      <c r="C5189" s="85" t="s">
        <v>973</v>
      </c>
      <c r="D5189" s="85" t="s">
        <v>973</v>
      </c>
      <c r="E5189" s="85" t="s">
        <v>12896</v>
      </c>
      <c r="F5189" s="85" t="s">
        <v>431</v>
      </c>
      <c r="G5189" s="85" t="s">
        <v>431</v>
      </c>
      <c r="H5189" s="840">
        <v>1.03081643086727</v>
      </c>
      <c r="I5189" s="840">
        <v>1.02797169202772</v>
      </c>
      <c r="J5189" s="86">
        <v>15428.583333333299</v>
      </c>
      <c r="K5189" s="44">
        <v>15904.037205004901</v>
      </c>
      <c r="L5189" s="45">
        <v>14963.586261228</v>
      </c>
      <c r="M5189" s="46">
        <v>0.96986132413721204</v>
      </c>
      <c r="N5189" s="139">
        <v>15860.146914757401</v>
      </c>
      <c r="O5189" s="45">
        <v>14731.624657669699</v>
      </c>
      <c r="P5189" s="99">
        <v>0.95482678735915905</v>
      </c>
      <c r="Q5189" s="86">
        <v>15552.048989672099</v>
      </c>
      <c r="R5189" s="44">
        <v>16031.307632206799</v>
      </c>
      <c r="S5189" s="45">
        <v>15084.1024252354</v>
      </c>
      <c r="T5189" s="140">
        <v>0.96991093811834606</v>
      </c>
      <c r="U5189" s="44">
        <v>15987.0661144113</v>
      </c>
      <c r="V5189" s="45">
        <v>14850.1638719771</v>
      </c>
      <c r="W5189" s="99">
        <v>0.95486864025691198</v>
      </c>
      <c r="X5189" s="86">
        <v>15671.8388511384</v>
      </c>
      <c r="Y5189" s="44">
        <v>16154.7889896575</v>
      </c>
      <c r="Z5189" s="45">
        <v>15201.032279688199</v>
      </c>
      <c r="AA5189" s="46">
        <v>0.96995843462134101</v>
      </c>
      <c r="AB5189" s="139">
        <v>16110.2067009906</v>
      </c>
      <c r="AC5189" s="45">
        <v>14965.1861646907</v>
      </c>
      <c r="AD5189" s="99">
        <v>0.95490939556232202</v>
      </c>
      <c r="AE5189" s="142">
        <v>15788.3935957622</v>
      </c>
      <c r="AF5189" s="44">
        <v>16274.9355355113</v>
      </c>
      <c r="AG5189" s="45">
        <v>15314.6311467667</v>
      </c>
      <c r="AH5189" s="140">
        <v>0.96999299224953195</v>
      </c>
      <c r="AI5189" s="44">
        <v>16230.021679035301</v>
      </c>
      <c r="AJ5189" s="45">
        <v>15076.9583813428</v>
      </c>
      <c r="AK5189" s="46">
        <v>0.95493935401949803</v>
      </c>
    </row>
    <row r="5190" spans="1:37" x14ac:dyDescent="0.2">
      <c r="A5190" s="35" t="s">
        <v>2050</v>
      </c>
      <c r="B5190" s="35" t="s">
        <v>8324</v>
      </c>
      <c r="C5190" s="85" t="s">
        <v>973</v>
      </c>
      <c r="D5190" s="85" t="s">
        <v>973</v>
      </c>
      <c r="E5190" s="85" t="s">
        <v>12896</v>
      </c>
      <c r="F5190" s="85" t="s">
        <v>471</v>
      </c>
      <c r="G5190" s="85" t="s">
        <v>471</v>
      </c>
      <c r="H5190" s="840">
        <v>1.0322254795497099</v>
      </c>
      <c r="I5190" s="840">
        <v>1.0289415931063199</v>
      </c>
      <c r="J5190" s="86">
        <v>5095.9166666666697</v>
      </c>
      <c r="K5190" s="44">
        <v>5260.1350249953603</v>
      </c>
      <c r="L5190" s="45">
        <v>4949.0882835368902</v>
      </c>
      <c r="M5190" s="46">
        <v>0.97118705176436604</v>
      </c>
      <c r="N5190" s="139">
        <v>5243.4006133370403</v>
      </c>
      <c r="O5190" s="45">
        <v>4870.30859049633</v>
      </c>
      <c r="P5190" s="99">
        <v>0.955727675523801</v>
      </c>
      <c r="Q5190" s="86">
        <v>5088.7001384713803</v>
      </c>
      <c r="R5190" s="44">
        <v>5252.6859407182901</v>
      </c>
      <c r="S5190" s="45">
        <v>4942.3325005760698</v>
      </c>
      <c r="T5190" s="140">
        <v>0.97123673356408802</v>
      </c>
      <c r="U5190" s="44">
        <v>5235.9752273190898</v>
      </c>
      <c r="V5190" s="45">
        <v>4863.6247325711602</v>
      </c>
      <c r="W5190" s="99">
        <v>0.95576956791016099</v>
      </c>
      <c r="X5190" s="86">
        <v>5081.2511526399203</v>
      </c>
      <c r="Y5190" s="44">
        <v>5244.9969077462501</v>
      </c>
      <c r="Z5190" s="45">
        <v>4935.3394434652801</v>
      </c>
      <c r="AA5190" s="46">
        <v>0.97128429499123803</v>
      </c>
      <c r="AB5190" s="139">
        <v>5228.3106559706403</v>
      </c>
      <c r="AC5190" s="45">
        <v>4856.7125019337</v>
      </c>
      <c r="AD5190" s="99">
        <v>0.95581036166858901</v>
      </c>
      <c r="AE5190" s="142">
        <v>5074.7668423098703</v>
      </c>
      <c r="AF5190" s="44">
        <v>5238.3036374062704</v>
      </c>
      <c r="AG5190" s="45">
        <v>4929.2169463037699</v>
      </c>
      <c r="AH5190" s="140">
        <v>0.97131889985711095</v>
      </c>
      <c r="AI5190" s="44">
        <v>5221.6386793694401</v>
      </c>
      <c r="AJ5190" s="45">
        <v>4850.6669065609003</v>
      </c>
      <c r="AK5190" s="46">
        <v>0.95584034839185505</v>
      </c>
    </row>
    <row r="5191" spans="1:37" x14ac:dyDescent="0.2">
      <c r="A5191" s="35" t="s">
        <v>2049</v>
      </c>
      <c r="B5191" s="35" t="s">
        <v>8323</v>
      </c>
      <c r="C5191" s="85" t="s">
        <v>973</v>
      </c>
      <c r="D5191" s="85" t="s">
        <v>973</v>
      </c>
      <c r="E5191" s="85" t="s">
        <v>12896</v>
      </c>
      <c r="F5191" s="85" t="s">
        <v>432</v>
      </c>
      <c r="G5191" s="85" t="s">
        <v>432</v>
      </c>
      <c r="H5191" s="840">
        <v>1.03581304219362</v>
      </c>
      <c r="I5191" s="840">
        <v>1.0337524877594799</v>
      </c>
      <c r="J5191" s="86">
        <v>21036.75</v>
      </c>
      <c r="K5191" s="44">
        <v>21790.140015366698</v>
      </c>
      <c r="L5191" s="45">
        <v>20501.627075015102</v>
      </c>
      <c r="M5191" s="46">
        <v>0.97456247162774901</v>
      </c>
      <c r="N5191" s="139">
        <v>21746.792646874201</v>
      </c>
      <c r="O5191" s="45">
        <v>20199.408524005099</v>
      </c>
      <c r="P5191" s="99">
        <v>0.96019625293855104</v>
      </c>
      <c r="Q5191" s="86">
        <v>21236.815441249499</v>
      </c>
      <c r="R5191" s="44">
        <v>21997.370408705199</v>
      </c>
      <c r="S5191" s="45">
        <v>20697.662096143998</v>
      </c>
      <c r="T5191" s="140">
        <v>0.97461232609959902</v>
      </c>
      <c r="U5191" s="44">
        <v>21953.610794480599</v>
      </c>
      <c r="V5191" s="45">
        <v>20392.404431589901</v>
      </c>
      <c r="W5191" s="99">
        <v>0.96023834119594897</v>
      </c>
      <c r="X5191" s="86">
        <v>21421.766924689698</v>
      </c>
      <c r="Y5191" s="44">
        <v>22188.945567425599</v>
      </c>
      <c r="Z5191" s="45">
        <v>20878.9404825169</v>
      </c>
      <c r="AA5191" s="46">
        <v>0.97466005282938994</v>
      </c>
      <c r="AB5191" s="139">
        <v>22144.804850601598</v>
      </c>
      <c r="AC5191" s="45">
        <v>20570.8798975014</v>
      </c>
      <c r="AD5191" s="99">
        <v>0.96027932568869701</v>
      </c>
      <c r="AE5191" s="142">
        <v>21608.489081045402</v>
      </c>
      <c r="AF5191" s="44">
        <v>22382.354812245401</v>
      </c>
      <c r="AG5191" s="45">
        <v>21061.681467042999</v>
      </c>
      <c r="AH5191" s="140">
        <v>0.97469477796658699</v>
      </c>
      <c r="AI5191" s="44">
        <v>22337.829344254202</v>
      </c>
      <c r="AJ5191" s="45">
        <v>20750.836321302799</v>
      </c>
      <c r="AK5191" s="46">
        <v>0.96030945261716705</v>
      </c>
    </row>
    <row r="5192" spans="1:37" x14ac:dyDescent="0.2">
      <c r="A5192" s="35" t="s">
        <v>2048</v>
      </c>
      <c r="B5192" s="35" t="s">
        <v>8322</v>
      </c>
      <c r="C5192" s="85" t="s">
        <v>973</v>
      </c>
      <c r="D5192" s="85" t="s">
        <v>973</v>
      </c>
      <c r="E5192" s="85" t="s">
        <v>12896</v>
      </c>
      <c r="F5192" s="85" t="s">
        <v>432</v>
      </c>
      <c r="G5192" s="85" t="s">
        <v>432</v>
      </c>
      <c r="H5192" s="840">
        <v>1.03581304219362</v>
      </c>
      <c r="I5192" s="840">
        <v>1.0337524877594799</v>
      </c>
      <c r="J5192" s="86">
        <v>9744.5833333333303</v>
      </c>
      <c r="K5192" s="44">
        <v>10093.566507409299</v>
      </c>
      <c r="L5192" s="45">
        <v>9496.7052183159103</v>
      </c>
      <c r="M5192" s="46">
        <v>0.97456247162775</v>
      </c>
      <c r="N5192" s="139">
        <v>10073.487263012899</v>
      </c>
      <c r="O5192" s="45">
        <v>9356.7124031141193</v>
      </c>
      <c r="P5192" s="99">
        <v>0.96019625293855104</v>
      </c>
      <c r="Q5192" s="86">
        <v>9839.7167587069707</v>
      </c>
      <c r="R5192" s="44">
        <v>10192.106950159899</v>
      </c>
      <c r="S5192" s="45">
        <v>9589.9092383646093</v>
      </c>
      <c r="T5192" s="140">
        <v>0.97461232609959902</v>
      </c>
      <c r="U5192" s="44">
        <v>10171.831678162</v>
      </c>
      <c r="V5192" s="45">
        <v>9448.4732982187707</v>
      </c>
      <c r="W5192" s="99">
        <v>0.96023834119594897</v>
      </c>
      <c r="X5192" s="86">
        <v>9929.7905878895599</v>
      </c>
      <c r="Y5192" s="44">
        <v>10285.406597187501</v>
      </c>
      <c r="Z5192" s="45">
        <v>9678.1702189772204</v>
      </c>
      <c r="AA5192" s="46">
        <v>0.97466005282938994</v>
      </c>
      <c r="AB5192" s="139">
        <v>10264.9457231615</v>
      </c>
      <c r="AC5192" s="45">
        <v>9535.3726099685591</v>
      </c>
      <c r="AD5192" s="99">
        <v>0.96027932568869701</v>
      </c>
      <c r="AE5192" s="142">
        <v>10020.427568090099</v>
      </c>
      <c r="AF5192" s="44">
        <v>10379.2895633843</v>
      </c>
      <c r="AG5192" s="45">
        <v>9766.8584236098704</v>
      </c>
      <c r="AH5192" s="140">
        <v>0.97469477796658699</v>
      </c>
      <c r="AI5192" s="44">
        <v>10358.641926926801</v>
      </c>
      <c r="AJ5192" s="45">
        <v>9622.7113129026002</v>
      </c>
      <c r="AK5192" s="46">
        <v>0.96030945261716805</v>
      </c>
    </row>
    <row r="5193" spans="1:37" x14ac:dyDescent="0.2">
      <c r="A5193" s="35" t="s">
        <v>2047</v>
      </c>
      <c r="B5193" s="35" t="s">
        <v>8321</v>
      </c>
      <c r="C5193" s="85" t="s">
        <v>973</v>
      </c>
      <c r="D5193" s="85" t="s">
        <v>973</v>
      </c>
      <c r="E5193" s="85" t="s">
        <v>12896</v>
      </c>
      <c r="F5193" s="85" t="s">
        <v>432</v>
      </c>
      <c r="G5193" s="85" t="s">
        <v>432</v>
      </c>
      <c r="H5193" s="840">
        <v>1.03581304219362</v>
      </c>
      <c r="I5193" s="840">
        <v>1.0337524877594799</v>
      </c>
      <c r="J5193" s="86">
        <v>16365.166666666701</v>
      </c>
      <c r="K5193" s="44">
        <v>16951.2530710057</v>
      </c>
      <c r="L5193" s="45">
        <v>15948.877275266699</v>
      </c>
      <c r="M5193" s="46">
        <v>0.97456247162774901</v>
      </c>
      <c r="N5193" s="139">
        <v>16917.531754265099</v>
      </c>
      <c r="O5193" s="45">
        <v>15713.771712048199</v>
      </c>
      <c r="P5193" s="99">
        <v>0.96019625293855104</v>
      </c>
      <c r="Q5193" s="86">
        <v>16504.316226440998</v>
      </c>
      <c r="R5193" s="44">
        <v>17095.385999835398</v>
      </c>
      <c r="S5193" s="45">
        <v>16085.310028135</v>
      </c>
      <c r="T5193" s="140">
        <v>0.97461232609959902</v>
      </c>
      <c r="U5193" s="44">
        <v>17061.377957852499</v>
      </c>
      <c r="V5193" s="45">
        <v>15848.0772358511</v>
      </c>
      <c r="W5193" s="99">
        <v>0.96023834119594897</v>
      </c>
      <c r="X5193" s="86">
        <v>16632.284097725002</v>
      </c>
      <c r="Y5193" s="44">
        <v>17227.9367898932</v>
      </c>
      <c r="Z5193" s="45">
        <v>16210.822897362101</v>
      </c>
      <c r="AA5193" s="46">
        <v>0.97466005282938994</v>
      </c>
      <c r="AB5193" s="139">
        <v>17193.6650631456</v>
      </c>
      <c r="AC5193" s="45">
        <v>15971.638558026199</v>
      </c>
      <c r="AD5193" s="99">
        <v>0.96027932568869701</v>
      </c>
      <c r="AE5193" s="142">
        <v>16765.900710400001</v>
      </c>
      <c r="AF5193" s="44">
        <v>17366.338619955699</v>
      </c>
      <c r="AG5193" s="45">
        <v>16341.635870333201</v>
      </c>
      <c r="AH5193" s="140">
        <v>0.97469477796658699</v>
      </c>
      <c r="AI5193" s="44">
        <v>17331.791568904398</v>
      </c>
      <c r="AJ5193" s="45">
        <v>16100.452933838</v>
      </c>
      <c r="AK5193" s="46">
        <v>0.96030945261716705</v>
      </c>
    </row>
    <row r="5194" spans="1:37" x14ac:dyDescent="0.2">
      <c r="A5194" s="35" t="s">
        <v>2046</v>
      </c>
      <c r="B5194" s="35" t="s">
        <v>8320</v>
      </c>
      <c r="C5194" s="85" t="s">
        <v>973</v>
      </c>
      <c r="D5194" s="85" t="s">
        <v>973</v>
      </c>
      <c r="E5194" s="85" t="s">
        <v>12896</v>
      </c>
      <c r="F5194" s="85" t="s">
        <v>431</v>
      </c>
      <c r="G5194" s="85" t="s">
        <v>431</v>
      </c>
      <c r="H5194" s="840">
        <v>1.03081643086727</v>
      </c>
      <c r="I5194" s="840">
        <v>1.02797169202772</v>
      </c>
      <c r="J5194" s="86">
        <v>24912.333333333299</v>
      </c>
      <c r="K5194" s="44">
        <v>25680.042531242401</v>
      </c>
      <c r="L5194" s="45">
        <v>24161.5085940143</v>
      </c>
      <c r="M5194" s="46">
        <v>0.96986132413721204</v>
      </c>
      <c r="N5194" s="139">
        <v>25609.1734490253</v>
      </c>
      <c r="O5194" s="45">
        <v>23786.963202287199</v>
      </c>
      <c r="P5194" s="99">
        <v>0.95482678735915905</v>
      </c>
      <c r="Q5194" s="86">
        <v>25099.457027836801</v>
      </c>
      <c r="R5194" s="44">
        <v>25872.9327101411</v>
      </c>
      <c r="S5194" s="45">
        <v>24344.237912130298</v>
      </c>
      <c r="T5194" s="140">
        <v>0.96991093811834606</v>
      </c>
      <c r="U5194" s="44">
        <v>25801.531309882499</v>
      </c>
      <c r="V5194" s="45">
        <v>23966.6844033573</v>
      </c>
      <c r="W5194" s="99">
        <v>0.95486864025691198</v>
      </c>
      <c r="X5194" s="86">
        <v>25277.9866174278</v>
      </c>
      <c r="Y5194" s="44">
        <v>26056.963944487601</v>
      </c>
      <c r="Z5194" s="45">
        <v>24518.596329819498</v>
      </c>
      <c r="AA5194" s="46">
        <v>0.96995843462134101</v>
      </c>
      <c r="AB5194" s="139">
        <v>25985.054674171399</v>
      </c>
      <c r="AC5194" s="45">
        <v>24138.1869218805</v>
      </c>
      <c r="AD5194" s="99">
        <v>0.95490939556232202</v>
      </c>
      <c r="AE5194" s="142">
        <v>25458.246751955001</v>
      </c>
      <c r="AF5194" s="44">
        <v>26242.779052988499</v>
      </c>
      <c r="AG5194" s="45">
        <v>24694.320944355699</v>
      </c>
      <c r="AH5194" s="140">
        <v>0.96999299224953095</v>
      </c>
      <c r="AI5194" s="44">
        <v>26170.356989666401</v>
      </c>
      <c r="AJ5194" s="45">
        <v>24311.081707780901</v>
      </c>
      <c r="AK5194" s="46">
        <v>0.95493935401949803</v>
      </c>
    </row>
    <row r="5195" spans="1:37" x14ac:dyDescent="0.2">
      <c r="A5195" s="35" t="s">
        <v>2045</v>
      </c>
      <c r="B5195" s="35" t="s">
        <v>8319</v>
      </c>
      <c r="C5195" s="85" t="s">
        <v>973</v>
      </c>
      <c r="D5195" s="85" t="s">
        <v>973</v>
      </c>
      <c r="E5195" s="85" t="s">
        <v>12896</v>
      </c>
      <c r="F5195" s="85" t="s">
        <v>432</v>
      </c>
      <c r="G5195" s="85" t="s">
        <v>432</v>
      </c>
      <c r="H5195" s="840">
        <v>1.03581304219362</v>
      </c>
      <c r="I5195" s="840">
        <v>1.0337524877594799</v>
      </c>
      <c r="J5195" s="86">
        <v>12594.833333333299</v>
      </c>
      <c r="K5195" s="44">
        <v>13045.8926309217</v>
      </c>
      <c r="L5195" s="45">
        <v>12274.451903072901</v>
      </c>
      <c r="M5195" s="46">
        <v>0.97456247162774901</v>
      </c>
      <c r="N5195" s="139">
        <v>13019.940291249301</v>
      </c>
      <c r="O5195" s="45">
        <v>12093.5117730522</v>
      </c>
      <c r="P5195" s="99">
        <v>0.96019625293855104</v>
      </c>
      <c r="Q5195" s="86">
        <v>12710.120283141599</v>
      </c>
      <c r="R5195" s="44">
        <v>13165.3083571278</v>
      </c>
      <c r="S5195" s="45">
        <v>12387.4398941584</v>
      </c>
      <c r="T5195" s="140">
        <v>0.97461232609959803</v>
      </c>
      <c r="U5195" s="44">
        <v>13139.1184624199</v>
      </c>
      <c r="V5195" s="45">
        <v>12204.7448170849</v>
      </c>
      <c r="W5195" s="99">
        <v>0.96023834119594897</v>
      </c>
      <c r="X5195" s="86">
        <v>12820.542032200899</v>
      </c>
      <c r="Y5195" s="44">
        <v>13279.6846449452</v>
      </c>
      <c r="Z5195" s="45">
        <v>12495.670174406299</v>
      </c>
      <c r="AA5195" s="46">
        <v>0.97466005282938994</v>
      </c>
      <c r="AB5195" s="139">
        <v>13253.2672202126</v>
      </c>
      <c r="AC5195" s="45">
        <v>12311.301457645501</v>
      </c>
      <c r="AD5195" s="99">
        <v>0.96027932568869701</v>
      </c>
      <c r="AE5195" s="142">
        <v>12933.3161238132</v>
      </c>
      <c r="AF5195" s="44">
        <v>13396.4975198588</v>
      </c>
      <c r="AG5195" s="45">
        <v>12606.0356876718</v>
      </c>
      <c r="AH5195" s="140">
        <v>0.97469477796658699</v>
      </c>
      <c r="AI5195" s="44">
        <v>13369.847717971699</v>
      </c>
      <c r="AJ5195" s="45">
        <v>12419.985727383901</v>
      </c>
      <c r="AK5195" s="46">
        <v>0.96030945261716705</v>
      </c>
    </row>
    <row r="5196" spans="1:37" x14ac:dyDescent="0.2">
      <c r="A5196" s="35" t="s">
        <v>2044</v>
      </c>
      <c r="B5196" s="35" t="s">
        <v>8318</v>
      </c>
      <c r="C5196" s="85" t="s">
        <v>973</v>
      </c>
      <c r="D5196" s="85" t="s">
        <v>973</v>
      </c>
      <c r="E5196" s="85" t="s">
        <v>12896</v>
      </c>
      <c r="F5196" s="85" t="s">
        <v>471</v>
      </c>
      <c r="G5196" s="85" t="s">
        <v>471</v>
      </c>
      <c r="H5196" s="840">
        <v>1.0322254795497099</v>
      </c>
      <c r="I5196" s="840">
        <v>1.0289415931063199</v>
      </c>
      <c r="J5196" s="86">
        <v>8244.6666666666697</v>
      </c>
      <c r="K5196" s="44">
        <v>8510.3550037275108</v>
      </c>
      <c r="L5196" s="45">
        <v>8007.1135127799398</v>
      </c>
      <c r="M5196" s="46">
        <v>0.97118705176436604</v>
      </c>
      <c r="N5196" s="139">
        <v>8483.2804546305706</v>
      </c>
      <c r="O5196" s="45">
        <v>7879.6561088018998</v>
      </c>
      <c r="P5196" s="99">
        <v>0.955727675523801</v>
      </c>
      <c r="Q5196" s="86">
        <v>8254.2685724963703</v>
      </c>
      <c r="R5196" s="44">
        <v>8520.2663355771601</v>
      </c>
      <c r="S5196" s="45">
        <v>8016.8488463120802</v>
      </c>
      <c r="T5196" s="140">
        <v>0.97123673356408802</v>
      </c>
      <c r="U5196" s="44">
        <v>8493.1602549118397</v>
      </c>
      <c r="V5196" s="45">
        <v>7889.1787069492702</v>
      </c>
      <c r="W5196" s="99">
        <v>0.95576956791016099</v>
      </c>
      <c r="X5196" s="86">
        <v>8263.7350352845497</v>
      </c>
      <c r="Y5196" s="44">
        <v>8530.0378596683295</v>
      </c>
      <c r="Z5196" s="45">
        <v>8026.4360577407397</v>
      </c>
      <c r="AA5196" s="46">
        <v>0.97128429499123803</v>
      </c>
      <c r="AB5196" s="139">
        <v>8502.9006922141907</v>
      </c>
      <c r="AC5196" s="45">
        <v>7898.56357280872</v>
      </c>
      <c r="AD5196" s="99">
        <v>0.95581036166859001</v>
      </c>
      <c r="AE5196" s="142">
        <v>8274.6656073916693</v>
      </c>
      <c r="AF5196" s="44">
        <v>8541.3206747033491</v>
      </c>
      <c r="AG5196" s="45">
        <v>8037.3390944571502</v>
      </c>
      <c r="AH5196" s="140">
        <v>0.97131889985711095</v>
      </c>
      <c r="AI5196" s="44">
        <v>8514.1476124916499</v>
      </c>
      <c r="AJ5196" s="45">
        <v>7909.2592569953504</v>
      </c>
      <c r="AK5196" s="46">
        <v>0.95584034839185505</v>
      </c>
    </row>
    <row r="5197" spans="1:37" x14ac:dyDescent="0.2">
      <c r="A5197" s="35" t="s">
        <v>2043</v>
      </c>
      <c r="B5197" s="35" t="s">
        <v>8317</v>
      </c>
      <c r="C5197" s="85" t="s">
        <v>973</v>
      </c>
      <c r="D5197" s="85" t="s">
        <v>973</v>
      </c>
      <c r="E5197" s="85" t="s">
        <v>12896</v>
      </c>
      <c r="F5197" s="85" t="s">
        <v>432</v>
      </c>
      <c r="G5197" s="85" t="s">
        <v>432</v>
      </c>
      <c r="H5197" s="840">
        <v>1.03581304219362</v>
      </c>
      <c r="I5197" s="840">
        <v>1.0337524877594799</v>
      </c>
      <c r="J5197" s="86">
        <v>5208.25</v>
      </c>
      <c r="K5197" s="44">
        <v>5394.7732770049397</v>
      </c>
      <c r="L5197" s="45">
        <v>5075.76499285523</v>
      </c>
      <c r="M5197" s="46">
        <v>0.97456247162775</v>
      </c>
      <c r="N5197" s="139">
        <v>5384.0413943733001</v>
      </c>
      <c r="O5197" s="45">
        <v>5000.9421343672102</v>
      </c>
      <c r="P5197" s="99">
        <v>0.96019625293855104</v>
      </c>
      <c r="Q5197" s="86">
        <v>5257.3112745660501</v>
      </c>
      <c r="R5197" s="44">
        <v>5445.5915850670899</v>
      </c>
      <c r="S5197" s="45">
        <v>5123.8403703344602</v>
      </c>
      <c r="T5197" s="140">
        <v>0.97461232609959803</v>
      </c>
      <c r="U5197" s="44">
        <v>5434.7586090085997</v>
      </c>
      <c r="V5197" s="45">
        <v>5048.2718574400596</v>
      </c>
      <c r="W5197" s="99">
        <v>0.96023834119594897</v>
      </c>
      <c r="X5197" s="86">
        <v>5304.9465318535304</v>
      </c>
      <c r="Y5197" s="44">
        <v>5494.9328058337196</v>
      </c>
      <c r="Z5197" s="45">
        <v>5170.5194669934599</v>
      </c>
      <c r="AA5197" s="46">
        <v>0.97466005282938994</v>
      </c>
      <c r="AB5197" s="139">
        <v>5484.0016747345999</v>
      </c>
      <c r="AC5197" s="45">
        <v>5094.23047842291</v>
      </c>
      <c r="AD5197" s="99">
        <v>0.96027932568869701</v>
      </c>
      <c r="AE5197" s="142">
        <v>5354.1347159324496</v>
      </c>
      <c r="AF5197" s="44">
        <v>5545.8825684244803</v>
      </c>
      <c r="AG5197" s="45">
        <v>5218.6471481489698</v>
      </c>
      <c r="AH5197" s="140">
        <v>0.97469477796658699</v>
      </c>
      <c r="AI5197" s="44">
        <v>5534.8500823945496</v>
      </c>
      <c r="AJ5197" s="45">
        <v>5141.6261782956599</v>
      </c>
      <c r="AK5197" s="46">
        <v>0.96030945261716705</v>
      </c>
    </row>
    <row r="5198" spans="1:37" x14ac:dyDescent="0.2">
      <c r="A5198" s="35" t="s">
        <v>2042</v>
      </c>
      <c r="B5198" s="35" t="s">
        <v>8316</v>
      </c>
      <c r="C5198" s="85" t="s">
        <v>973</v>
      </c>
      <c r="D5198" s="85" t="s">
        <v>973</v>
      </c>
      <c r="E5198" s="85" t="s">
        <v>12896</v>
      </c>
      <c r="F5198" s="85" t="s">
        <v>431</v>
      </c>
      <c r="G5198" s="85" t="s">
        <v>431</v>
      </c>
      <c r="H5198" s="840">
        <v>1.03081643086727</v>
      </c>
      <c r="I5198" s="840">
        <v>1.02797169202772</v>
      </c>
      <c r="J5198" s="86">
        <v>14389.416666666701</v>
      </c>
      <c r="K5198" s="44">
        <v>14832.847130595301</v>
      </c>
      <c r="L5198" s="45">
        <v>13955.7387018954</v>
      </c>
      <c r="M5198" s="46">
        <v>0.96986132413721204</v>
      </c>
      <c r="N5198" s="139">
        <v>14791.912998125201</v>
      </c>
      <c r="O5198" s="45">
        <v>13739.4004878057</v>
      </c>
      <c r="P5198" s="99">
        <v>0.95482678735915905</v>
      </c>
      <c r="Q5198" s="86">
        <v>14485.0625421489</v>
      </c>
      <c r="R5198" s="44">
        <v>14931.4404705872</v>
      </c>
      <c r="S5198" s="45">
        <v>14049.2205989586</v>
      </c>
      <c r="T5198" s="140">
        <v>0.96991093811834606</v>
      </c>
      <c r="U5198" s="44">
        <v>14890.234250580201</v>
      </c>
      <c r="V5198" s="45">
        <v>13831.3319736581</v>
      </c>
      <c r="W5198" s="99">
        <v>0.95486864025691198</v>
      </c>
      <c r="X5198" s="86">
        <v>14578.157212579899</v>
      </c>
      <c r="Y5198" s="44">
        <v>15027.4039864936</v>
      </c>
      <c r="Z5198" s="45">
        <v>14140.206549577901</v>
      </c>
      <c r="AA5198" s="46">
        <v>0.96995843462134101</v>
      </c>
      <c r="AB5198" s="139">
        <v>14985.932936461901</v>
      </c>
      <c r="AC5198" s="45">
        <v>13920.8192922772</v>
      </c>
      <c r="AD5198" s="99">
        <v>0.95490939556232202</v>
      </c>
      <c r="AE5198" s="142">
        <v>14670.4579620082</v>
      </c>
      <c r="AF5198" s="44">
        <v>15122.5491155856</v>
      </c>
      <c r="AG5198" s="45">
        <v>14230.2414162393</v>
      </c>
      <c r="AH5198" s="140">
        <v>0.96999299224953095</v>
      </c>
      <c r="AI5198" s="44">
        <v>15080.8154940271</v>
      </c>
      <c r="AJ5198" s="45">
        <v>14009.397649410301</v>
      </c>
      <c r="AK5198" s="46">
        <v>0.95493935401949803</v>
      </c>
    </row>
    <row r="5199" spans="1:37" x14ac:dyDescent="0.2">
      <c r="A5199" s="35" t="s">
        <v>2041</v>
      </c>
      <c r="B5199" s="35" t="s">
        <v>8315</v>
      </c>
      <c r="C5199" s="85" t="s">
        <v>973</v>
      </c>
      <c r="D5199" s="85" t="s">
        <v>973</v>
      </c>
      <c r="E5199" s="85" t="s">
        <v>12896</v>
      </c>
      <c r="F5199" s="85" t="s">
        <v>431</v>
      </c>
      <c r="G5199" s="85" t="s">
        <v>431</v>
      </c>
      <c r="H5199" s="840">
        <v>1.03081643086727</v>
      </c>
      <c r="I5199" s="840">
        <v>1.02797169202772</v>
      </c>
      <c r="J5199" s="86">
        <v>16088.416666666701</v>
      </c>
      <c r="K5199" s="44">
        <v>16584.204246638801</v>
      </c>
      <c r="L5199" s="45">
        <v>15603.5330916045</v>
      </c>
      <c r="M5199" s="46">
        <v>0.96986132413721204</v>
      </c>
      <c r="N5199" s="139">
        <v>16538.436902880301</v>
      </c>
      <c r="O5199" s="45">
        <v>15361.6511995289</v>
      </c>
      <c r="P5199" s="99">
        <v>0.95482678735915905</v>
      </c>
      <c r="Q5199" s="86">
        <v>16202.0953809083</v>
      </c>
      <c r="R5199" s="44">
        <v>16701.386133118998</v>
      </c>
      <c r="S5199" s="45">
        <v>15714.589530379701</v>
      </c>
      <c r="T5199" s="140">
        <v>0.96991093811834606</v>
      </c>
      <c r="U5199" s="44">
        <v>16655.2954031068</v>
      </c>
      <c r="V5199" s="45">
        <v>15470.8727856807</v>
      </c>
      <c r="W5199" s="99">
        <v>0.95486864025691198</v>
      </c>
      <c r="X5199" s="86">
        <v>16311.614880607</v>
      </c>
      <c r="Y5199" s="44">
        <v>16814.2806329087</v>
      </c>
      <c r="Z5199" s="45">
        <v>15821.588435739701</v>
      </c>
      <c r="AA5199" s="46">
        <v>0.96995843462134101</v>
      </c>
      <c r="AB5199" s="139">
        <v>16767.878348522099</v>
      </c>
      <c r="AC5199" s="45">
        <v>15576.114306285799</v>
      </c>
      <c r="AD5199" s="99">
        <v>0.95490939556232202</v>
      </c>
      <c r="AE5199" s="142">
        <v>16419.4767896718</v>
      </c>
      <c r="AF5199" s="44">
        <v>16925.466461037398</v>
      </c>
      <c r="AG5199" s="45">
        <v>15926.777422385399</v>
      </c>
      <c r="AH5199" s="140">
        <v>0.96999299224953095</v>
      </c>
      <c r="AI5199" s="44">
        <v>16878.757337688799</v>
      </c>
      <c r="AJ5199" s="45">
        <v>15679.604558867301</v>
      </c>
      <c r="AK5199" s="46">
        <v>0.95493935401949803</v>
      </c>
    </row>
    <row r="5200" spans="1:37" x14ac:dyDescent="0.2">
      <c r="A5200" s="35" t="s">
        <v>2040</v>
      </c>
      <c r="B5200" s="35" t="s">
        <v>8314</v>
      </c>
      <c r="C5200" s="85" t="s">
        <v>973</v>
      </c>
      <c r="D5200" s="85" t="s">
        <v>973</v>
      </c>
      <c r="E5200" s="85" t="s">
        <v>12896</v>
      </c>
      <c r="F5200" s="85" t="s">
        <v>472</v>
      </c>
      <c r="G5200" s="85" t="s">
        <v>472</v>
      </c>
      <c r="H5200" s="840">
        <v>1.02982121446618</v>
      </c>
      <c r="I5200" s="840">
        <v>1.02846655498816</v>
      </c>
      <c r="J5200" s="86">
        <v>8883.9166666666697</v>
      </c>
      <c r="K5200" s="44">
        <v>9148.8458508830299</v>
      </c>
      <c r="L5200" s="45">
        <v>8607.8485805657292</v>
      </c>
      <c r="M5200" s="46">
        <v>0.96892495771186404</v>
      </c>
      <c r="N5200" s="139">
        <v>9136.8111689685393</v>
      </c>
      <c r="O5200" s="45">
        <v>8486.6851128603394</v>
      </c>
      <c r="P5200" s="99">
        <v>0.95528643854835105</v>
      </c>
      <c r="Q5200" s="86">
        <v>8909.4334328486202</v>
      </c>
      <c r="R5200" s="44">
        <v>9175.1235580217799</v>
      </c>
      <c r="S5200" s="45">
        <v>8633.0140178552392</v>
      </c>
      <c r="T5200" s="140">
        <v>0.96897452379247395</v>
      </c>
      <c r="U5200" s="44">
        <v>9163.0543095781304</v>
      </c>
      <c r="V5200" s="45">
        <v>8511.4339986622508</v>
      </c>
      <c r="W5200" s="99">
        <v>0.95532831159398202</v>
      </c>
      <c r="X5200" s="86">
        <v>8928.1208566934001</v>
      </c>
      <c r="Y5200" s="44">
        <v>9194.3682635408495</v>
      </c>
      <c r="Z5200" s="45">
        <v>8651.5453005856798</v>
      </c>
      <c r="AA5200" s="46">
        <v>0.96902197443929405</v>
      </c>
      <c r="AB5200" s="139">
        <v>9182.2737000013694</v>
      </c>
      <c r="AC5200" s="45">
        <v>8529.6506671894404</v>
      </c>
      <c r="AD5200" s="99">
        <v>0.95536908651889296</v>
      </c>
      <c r="AE5200" s="142">
        <v>8953.8364612451205</v>
      </c>
      <c r="AF5200" s="44">
        <v>9220.8507386510391</v>
      </c>
      <c r="AG5200" s="45">
        <v>8676.7734110964102</v>
      </c>
      <c r="AH5200" s="140">
        <v>0.96905649870332999</v>
      </c>
      <c r="AI5200" s="44">
        <v>9208.7213392241192</v>
      </c>
      <c r="AJ5200" s="45">
        <v>8554.4869330770598</v>
      </c>
      <c r="AK5200" s="46">
        <v>0.95539905939799397</v>
      </c>
    </row>
    <row r="5201" spans="1:37" x14ac:dyDescent="0.2">
      <c r="A5201" s="35" t="s">
        <v>2039</v>
      </c>
      <c r="B5201" s="35" t="s">
        <v>8313</v>
      </c>
      <c r="C5201" s="85" t="s">
        <v>973</v>
      </c>
      <c r="D5201" s="85" t="s">
        <v>973</v>
      </c>
      <c r="E5201" s="85" t="s">
        <v>12896</v>
      </c>
      <c r="F5201" s="85" t="s">
        <v>471</v>
      </c>
      <c r="G5201" s="85" t="s">
        <v>471</v>
      </c>
      <c r="H5201" s="840">
        <v>1.0322254795497099</v>
      </c>
      <c r="I5201" s="840">
        <v>1.0289415931063199</v>
      </c>
      <c r="J5201" s="86">
        <v>4292.8333333333303</v>
      </c>
      <c r="K5201" s="44">
        <v>4431.1719461269804</v>
      </c>
      <c r="L5201" s="45">
        <v>4169.1441487157999</v>
      </c>
      <c r="M5201" s="46">
        <v>0.97118705176436604</v>
      </c>
      <c r="N5201" s="139">
        <v>4417.0747689399104</v>
      </c>
      <c r="O5201" s="45">
        <v>4102.7796230777503</v>
      </c>
      <c r="P5201" s="99">
        <v>0.955727675523801</v>
      </c>
      <c r="Q5201" s="86">
        <v>4285.35235885155</v>
      </c>
      <c r="R5201" s="44">
        <v>4423.4498936550199</v>
      </c>
      <c r="S5201" s="45">
        <v>4162.0916271821397</v>
      </c>
      <c r="T5201" s="140">
        <v>0.97123673356408802</v>
      </c>
      <c r="U5201" s="44">
        <v>4409.3772831386304</v>
      </c>
      <c r="V5201" s="45">
        <v>4095.8093723623301</v>
      </c>
      <c r="W5201" s="99">
        <v>0.95576956791016099</v>
      </c>
      <c r="X5201" s="86">
        <v>4281.9543228437997</v>
      </c>
      <c r="Y5201" s="44">
        <v>4419.9423543073899</v>
      </c>
      <c r="Z5201" s="45">
        <v>4158.9949856480198</v>
      </c>
      <c r="AA5201" s="46">
        <v>0.97128429499123803</v>
      </c>
      <c r="AB5201" s="139">
        <v>4405.8809025553901</v>
      </c>
      <c r="AC5201" s="45">
        <v>4092.73630996571</v>
      </c>
      <c r="AD5201" s="99">
        <v>0.95581036166859001</v>
      </c>
      <c r="AE5201" s="142">
        <v>4281.3819269002297</v>
      </c>
      <c r="AF5201" s="44">
        <v>4419.3515126300399</v>
      </c>
      <c r="AG5201" s="45">
        <v>4158.5871831048498</v>
      </c>
      <c r="AH5201" s="140">
        <v>0.97131889985711095</v>
      </c>
      <c r="AI5201" s="44">
        <v>4405.2919405613202</v>
      </c>
      <c r="AJ5201" s="45">
        <v>4092.3175926068998</v>
      </c>
      <c r="AK5201" s="46">
        <v>0.95584034839185505</v>
      </c>
    </row>
    <row r="5202" spans="1:37" x14ac:dyDescent="0.2">
      <c r="A5202" s="35" t="s">
        <v>2038</v>
      </c>
      <c r="B5202" s="35" t="s">
        <v>8312</v>
      </c>
      <c r="C5202" s="85" t="s">
        <v>973</v>
      </c>
      <c r="D5202" s="85" t="s">
        <v>973</v>
      </c>
      <c r="E5202" s="85" t="s">
        <v>12896</v>
      </c>
      <c r="F5202" s="85" t="s">
        <v>431</v>
      </c>
      <c r="G5202" s="85" t="s">
        <v>431</v>
      </c>
      <c r="H5202" s="840">
        <v>1.03081643086727</v>
      </c>
      <c r="I5202" s="840">
        <v>1.02797169202772</v>
      </c>
      <c r="J5202" s="86">
        <v>7915.0833333333303</v>
      </c>
      <c r="K5202" s="44">
        <v>8158.9979516836802</v>
      </c>
      <c r="L5202" s="45">
        <v>7676.5332023230403</v>
      </c>
      <c r="M5202" s="46">
        <v>0.96986132413721204</v>
      </c>
      <c r="N5202" s="139">
        <v>8136.4816067070797</v>
      </c>
      <c r="O5202" s="45">
        <v>7557.5335908466895</v>
      </c>
      <c r="P5202" s="99">
        <v>0.95482678735915905</v>
      </c>
      <c r="Q5202" s="86">
        <v>7976.1552337671601</v>
      </c>
      <c r="R5202" s="44">
        <v>8221.9518701151592</v>
      </c>
      <c r="S5202" s="45">
        <v>7736.1602053606703</v>
      </c>
      <c r="T5202" s="140">
        <v>0.96991093811834606</v>
      </c>
      <c r="U5202" s="44">
        <v>8199.2617915314004</v>
      </c>
      <c r="V5202" s="45">
        <v>7616.1805025453004</v>
      </c>
      <c r="W5202" s="99">
        <v>0.95486864025691198</v>
      </c>
      <c r="X5202" s="86">
        <v>8036.2064531352398</v>
      </c>
      <c r="Y5202" s="44">
        <v>8283.8536537333803</v>
      </c>
      <c r="Z5202" s="45">
        <v>7794.7862315769798</v>
      </c>
      <c r="AA5202" s="46">
        <v>0.96995843462134101</v>
      </c>
      <c r="AB5202" s="139">
        <v>8260.9927451135209</v>
      </c>
      <c r="AC5202" s="45">
        <v>7673.8490467774</v>
      </c>
      <c r="AD5202" s="99">
        <v>0.95490939556232202</v>
      </c>
      <c r="AE5202" s="142">
        <v>8094.4964397881204</v>
      </c>
      <c r="AF5202" s="44">
        <v>8343.9399297302098</v>
      </c>
      <c r="AG5202" s="45">
        <v>7851.6048223832604</v>
      </c>
      <c r="AH5202" s="140">
        <v>0.96999299224953095</v>
      </c>
      <c r="AI5202" s="44">
        <v>8320.9132013213602</v>
      </c>
      <c r="AJ5202" s="45">
        <v>7729.7532013243999</v>
      </c>
      <c r="AK5202" s="46">
        <v>0.95493935401949803</v>
      </c>
    </row>
    <row r="5203" spans="1:37" x14ac:dyDescent="0.2">
      <c r="A5203" s="35" t="s">
        <v>2037</v>
      </c>
      <c r="B5203" s="35" t="s">
        <v>8311</v>
      </c>
      <c r="C5203" s="85" t="s">
        <v>973</v>
      </c>
      <c r="D5203" s="85" t="s">
        <v>973</v>
      </c>
      <c r="E5203" s="85" t="s">
        <v>12896</v>
      </c>
      <c r="F5203" s="85" t="s">
        <v>431</v>
      </c>
      <c r="G5203" s="85" t="s">
        <v>431</v>
      </c>
      <c r="H5203" s="840">
        <v>1.03081643086727</v>
      </c>
      <c r="I5203" s="840">
        <v>1.02797169202772</v>
      </c>
      <c r="J5203" s="86">
        <v>8002.4166666666697</v>
      </c>
      <c r="K5203" s="44">
        <v>8249.0225866460805</v>
      </c>
      <c r="L5203" s="45">
        <v>7761.2344246310304</v>
      </c>
      <c r="M5203" s="46">
        <v>0.96986132413721204</v>
      </c>
      <c r="N5203" s="139">
        <v>8226.2578011441692</v>
      </c>
      <c r="O5203" s="45">
        <v>7640.92179694273</v>
      </c>
      <c r="P5203" s="99">
        <v>0.95482678735915905</v>
      </c>
      <c r="Q5203" s="86">
        <v>8057.6193266026403</v>
      </c>
      <c r="R5203" s="44">
        <v>8305.92639553566</v>
      </c>
      <c r="S5203" s="45">
        <v>7815.1731200656805</v>
      </c>
      <c r="T5203" s="140">
        <v>0.96991093811834606</v>
      </c>
      <c r="U5203" s="44">
        <v>8283.0045728829791</v>
      </c>
      <c r="V5203" s="45">
        <v>7693.9680101008798</v>
      </c>
      <c r="W5203" s="99">
        <v>0.95486864025691198</v>
      </c>
      <c r="X5203" s="86">
        <v>8110.8461059766496</v>
      </c>
      <c r="Y5203" s="44">
        <v>8360.7934342765402</v>
      </c>
      <c r="Z5203" s="45">
        <v>7867.1835924077104</v>
      </c>
      <c r="AA5203" s="46">
        <v>0.96995843462134101</v>
      </c>
      <c r="AB5203" s="139">
        <v>8337.7201953372696</v>
      </c>
      <c r="AC5203" s="45">
        <v>7745.1231525571802</v>
      </c>
      <c r="AD5203" s="99">
        <v>0.95490939556232202</v>
      </c>
      <c r="AE5203" s="142">
        <v>8166.0190025272004</v>
      </c>
      <c r="AF5203" s="44">
        <v>8417.6665625793903</v>
      </c>
      <c r="AG5203" s="45">
        <v>7920.9812070278904</v>
      </c>
      <c r="AH5203" s="140">
        <v>0.96999299224953195</v>
      </c>
      <c r="AI5203" s="44">
        <v>8394.4363711584101</v>
      </c>
      <c r="AJ5203" s="45">
        <v>7798.0529111842698</v>
      </c>
      <c r="AK5203" s="46">
        <v>0.95493935401949803</v>
      </c>
    </row>
    <row r="5204" spans="1:37" x14ac:dyDescent="0.2">
      <c r="A5204" s="35" t="s">
        <v>2036</v>
      </c>
      <c r="B5204" s="35" t="s">
        <v>8310</v>
      </c>
      <c r="C5204" s="85" t="s">
        <v>973</v>
      </c>
      <c r="D5204" s="85" t="s">
        <v>973</v>
      </c>
      <c r="E5204" s="85" t="s">
        <v>12896</v>
      </c>
      <c r="F5204" s="85" t="s">
        <v>431</v>
      </c>
      <c r="G5204" s="85" t="s">
        <v>431</v>
      </c>
      <c r="H5204" s="840">
        <v>1.03081643086727</v>
      </c>
      <c r="I5204" s="840">
        <v>1.02797169202772</v>
      </c>
      <c r="J5204" s="86">
        <v>4159.5833333333303</v>
      </c>
      <c r="K5204" s="44">
        <v>4287.7668455616504</v>
      </c>
      <c r="L5204" s="45">
        <v>4034.2189995257399</v>
      </c>
      <c r="M5204" s="46">
        <v>0.96986132413721204</v>
      </c>
      <c r="N5204" s="139">
        <v>4275.9339172969803</v>
      </c>
      <c r="O5204" s="45">
        <v>3971.6815909193701</v>
      </c>
      <c r="P5204" s="99">
        <v>0.95482678735915905</v>
      </c>
      <c r="Q5204" s="86">
        <v>4202.5211853181099</v>
      </c>
      <c r="R5204" s="44">
        <v>4332.0278888937</v>
      </c>
      <c r="S5204" s="45">
        <v>4076.07126531411</v>
      </c>
      <c r="T5204" s="140">
        <v>0.96991093811834606</v>
      </c>
      <c r="U5204" s="44">
        <v>4320.0728136538</v>
      </c>
      <c r="V5204" s="45">
        <v>4012.8556898755701</v>
      </c>
      <c r="W5204" s="99">
        <v>0.95486864025691198</v>
      </c>
      <c r="X5204" s="86">
        <v>4250.0067494770801</v>
      </c>
      <c r="Y5204" s="44">
        <v>4380.9767886577702</v>
      </c>
      <c r="Z5204" s="45">
        <v>4122.3298938529297</v>
      </c>
      <c r="AA5204" s="46">
        <v>0.96995843462134101</v>
      </c>
      <c r="AB5204" s="139">
        <v>4368.8866293891897</v>
      </c>
      <c r="AC5204" s="45">
        <v>4058.3713762789498</v>
      </c>
      <c r="AD5204" s="99">
        <v>0.95490939556232202</v>
      </c>
      <c r="AE5204" s="142">
        <v>4306.3066652357402</v>
      </c>
      <c r="AF5204" s="44">
        <v>4439.0116668782402</v>
      </c>
      <c r="AG5204" s="45">
        <v>4177.0872877561196</v>
      </c>
      <c r="AH5204" s="140">
        <v>0.96999299224953095</v>
      </c>
      <c r="AI5204" s="44">
        <v>4426.7613490526401</v>
      </c>
      <c r="AJ5204" s="45">
        <v>4112.2617051100797</v>
      </c>
      <c r="AK5204" s="46">
        <v>0.95493935401949803</v>
      </c>
    </row>
    <row r="5205" spans="1:37" x14ac:dyDescent="0.2">
      <c r="A5205" s="35" t="s">
        <v>2035</v>
      </c>
      <c r="B5205" s="35" t="s">
        <v>8309</v>
      </c>
      <c r="C5205" s="85" t="s">
        <v>973</v>
      </c>
      <c r="D5205" s="85" t="s">
        <v>973</v>
      </c>
      <c r="E5205" s="85" t="s">
        <v>12896</v>
      </c>
      <c r="F5205" s="85" t="s">
        <v>471</v>
      </c>
      <c r="G5205" s="85" t="s">
        <v>471</v>
      </c>
      <c r="H5205" s="840">
        <v>1.0322254795497099</v>
      </c>
      <c r="I5205" s="840">
        <v>1.0289415931063199</v>
      </c>
      <c r="J5205" s="86">
        <v>3635.5</v>
      </c>
      <c r="K5205" s="44">
        <v>3752.6557309029699</v>
      </c>
      <c r="L5205" s="45">
        <v>3530.75052668935</v>
      </c>
      <c r="M5205" s="46">
        <v>0.97118705176436604</v>
      </c>
      <c r="N5205" s="139">
        <v>3740.71716173802</v>
      </c>
      <c r="O5205" s="45">
        <v>3474.54796436678</v>
      </c>
      <c r="P5205" s="99">
        <v>0.955727675523801</v>
      </c>
      <c r="Q5205" s="86">
        <v>3632.8955227254201</v>
      </c>
      <c r="R5205" s="44">
        <v>3749.9673230992398</v>
      </c>
      <c r="S5205" s="45">
        <v>3528.4015808714398</v>
      </c>
      <c r="T5205" s="140">
        <v>0.97123673356408802</v>
      </c>
      <c r="U5205" s="44">
        <v>3738.03730674191</v>
      </c>
      <c r="V5205" s="45">
        <v>3472.2109840180401</v>
      </c>
      <c r="W5205" s="99">
        <v>0.95576956791016099</v>
      </c>
      <c r="X5205" s="86">
        <v>3629.6184941462202</v>
      </c>
      <c r="Y5205" s="44">
        <v>3746.5846907025798</v>
      </c>
      <c r="Z5205" s="45">
        <v>3525.3914401739698</v>
      </c>
      <c r="AA5205" s="46">
        <v>0.97128429499123803</v>
      </c>
      <c r="AB5205" s="139">
        <v>3734.6654357349698</v>
      </c>
      <c r="AC5205" s="45">
        <v>3469.2269656089002</v>
      </c>
      <c r="AD5205" s="99">
        <v>0.95581036166859001</v>
      </c>
      <c r="AE5205" s="142">
        <v>3628.7638159733101</v>
      </c>
      <c r="AF5205" s="44">
        <v>3745.7024701156902</v>
      </c>
      <c r="AG5205" s="45">
        <v>3524.6868775724902</v>
      </c>
      <c r="AH5205" s="140">
        <v>0.97131889985711095</v>
      </c>
      <c r="AI5205" s="44">
        <v>3733.78602181415</v>
      </c>
      <c r="AJ5205" s="45">
        <v>3468.5188700916901</v>
      </c>
      <c r="AK5205" s="46">
        <v>0.95584034839185505</v>
      </c>
    </row>
    <row r="5206" spans="1:37" x14ac:dyDescent="0.2">
      <c r="A5206" s="35" t="s">
        <v>2034</v>
      </c>
      <c r="B5206" s="35" t="s">
        <v>8308</v>
      </c>
      <c r="C5206" s="85" t="s">
        <v>973</v>
      </c>
      <c r="D5206" s="85" t="s">
        <v>973</v>
      </c>
      <c r="E5206" s="85" t="s">
        <v>12896</v>
      </c>
      <c r="F5206" s="85" t="s">
        <v>471</v>
      </c>
      <c r="G5206" s="85" t="s">
        <v>471</v>
      </c>
      <c r="H5206" s="840">
        <v>1.0322254795497099</v>
      </c>
      <c r="I5206" s="840">
        <v>1.0289415931063199</v>
      </c>
      <c r="J5206" s="86">
        <v>10832.666666666701</v>
      </c>
      <c r="K5206" s="44">
        <v>11181.754544802199</v>
      </c>
      <c r="L5206" s="45">
        <v>10520.5456027461</v>
      </c>
      <c r="M5206" s="46">
        <v>0.97118705176436604</v>
      </c>
      <c r="N5206" s="139">
        <v>11146.181297589699</v>
      </c>
      <c r="O5206" s="45">
        <v>10353.0793330575</v>
      </c>
      <c r="P5206" s="99">
        <v>0.955727675523801</v>
      </c>
      <c r="Q5206" s="86">
        <v>10843.613705215501</v>
      </c>
      <c r="R5206" s="44">
        <v>11193.054356917901</v>
      </c>
      <c r="S5206" s="45">
        <v>10531.715955084301</v>
      </c>
      <c r="T5206" s="140">
        <v>0.97123673356408802</v>
      </c>
      <c r="U5206" s="44">
        <v>11157.4451608739</v>
      </c>
      <c r="V5206" s="45">
        <v>10363.9959856185</v>
      </c>
      <c r="W5206" s="99">
        <v>0.95576956791016099</v>
      </c>
      <c r="X5206" s="86">
        <v>10854.895827312401</v>
      </c>
      <c r="Y5206" s="44">
        <v>11204.700050809701</v>
      </c>
      <c r="Z5206" s="45">
        <v>10543.1898408344</v>
      </c>
      <c r="AA5206" s="46">
        <v>0.97128429499123803</v>
      </c>
      <c r="AB5206" s="139">
        <v>11169.0538055579</v>
      </c>
      <c r="AC5206" s="45">
        <v>10375.221906578299</v>
      </c>
      <c r="AD5206" s="99">
        <v>0.95581036166858901</v>
      </c>
      <c r="AE5206" s="142">
        <v>10865.649236805901</v>
      </c>
      <c r="AF5206" s="44">
        <v>11215.7999940809</v>
      </c>
      <c r="AG5206" s="45">
        <v>10554.010462927499</v>
      </c>
      <c r="AH5206" s="140">
        <v>0.97131889985711095</v>
      </c>
      <c r="AI5206" s="44">
        <v>11180.118435853499</v>
      </c>
      <c r="AJ5206" s="45">
        <v>10385.825952012199</v>
      </c>
      <c r="AK5206" s="46">
        <v>0.95584034839185505</v>
      </c>
    </row>
    <row r="5207" spans="1:37" x14ac:dyDescent="0.2">
      <c r="A5207" s="35" t="s">
        <v>2033</v>
      </c>
      <c r="B5207" s="35" t="s">
        <v>8307</v>
      </c>
      <c r="C5207" s="85" t="s">
        <v>973</v>
      </c>
      <c r="D5207" s="85" t="s">
        <v>973</v>
      </c>
      <c r="E5207" s="85" t="s">
        <v>12896</v>
      </c>
      <c r="F5207" s="85" t="s">
        <v>471</v>
      </c>
      <c r="G5207" s="85" t="s">
        <v>471</v>
      </c>
      <c r="H5207" s="840">
        <v>1.0322254795497099</v>
      </c>
      <c r="I5207" s="840">
        <v>1.0289415931063199</v>
      </c>
      <c r="J5207" s="86">
        <v>6948.0833333333303</v>
      </c>
      <c r="K5207" s="44">
        <v>7171.9886507013398</v>
      </c>
      <c r="L5207" s="45">
        <v>6747.8885679131299</v>
      </c>
      <c r="M5207" s="46">
        <v>0.97118705176436604</v>
      </c>
      <c r="N5207" s="139">
        <v>7149.1719340354703</v>
      </c>
      <c r="O5207" s="45">
        <v>6640.47553351233</v>
      </c>
      <c r="P5207" s="99">
        <v>0.955727675523801</v>
      </c>
      <c r="Q5207" s="86">
        <v>6945.5469478037403</v>
      </c>
      <c r="R5207" s="44">
        <v>7169.3705289317404</v>
      </c>
      <c r="S5207" s="45">
        <v>6745.7703304009301</v>
      </c>
      <c r="T5207" s="140">
        <v>0.97123673356408802</v>
      </c>
      <c r="U5207" s="44">
        <v>7146.5621414679099</v>
      </c>
      <c r="V5207" s="45">
        <v>6638.3424052021201</v>
      </c>
      <c r="W5207" s="99">
        <v>0.95576956791016099</v>
      </c>
      <c r="X5207" s="86">
        <v>6941.2506281147198</v>
      </c>
      <c r="Y5207" s="44">
        <v>7164.9357582804396</v>
      </c>
      <c r="Z5207" s="45">
        <v>6741.9277226858903</v>
      </c>
      <c r="AA5207" s="46">
        <v>0.97128429499123803</v>
      </c>
      <c r="AB5207" s="139">
        <v>7142.1414794426</v>
      </c>
      <c r="AC5207" s="45">
        <v>6634.5192732906498</v>
      </c>
      <c r="AD5207" s="99">
        <v>0.95581036166858901</v>
      </c>
      <c r="AE5207" s="142">
        <v>6941.0340108025803</v>
      </c>
      <c r="AF5207" s="44">
        <v>7164.7121603715404</v>
      </c>
      <c r="AG5207" s="45">
        <v>6741.9575192435595</v>
      </c>
      <c r="AH5207" s="140">
        <v>0.97131889985711095</v>
      </c>
      <c r="AI5207" s="44">
        <v>7141.9185928803499</v>
      </c>
      <c r="AJ5207" s="45">
        <v>6634.5203670852597</v>
      </c>
      <c r="AK5207" s="46">
        <v>0.95584034839185505</v>
      </c>
    </row>
    <row r="5208" spans="1:37" x14ac:dyDescent="0.2">
      <c r="A5208" s="35" t="s">
        <v>2032</v>
      </c>
      <c r="B5208" s="35" t="s">
        <v>8306</v>
      </c>
      <c r="C5208" s="85" t="s">
        <v>973</v>
      </c>
      <c r="D5208" s="85" t="s">
        <v>973</v>
      </c>
      <c r="E5208" s="85" t="s">
        <v>12896</v>
      </c>
      <c r="F5208" s="85" t="s">
        <v>432</v>
      </c>
      <c r="G5208" s="85" t="s">
        <v>432</v>
      </c>
      <c r="H5208" s="840">
        <v>1.03581304219362</v>
      </c>
      <c r="I5208" s="840">
        <v>1.0337524877594799</v>
      </c>
      <c r="J5208" s="86">
        <v>7329.75</v>
      </c>
      <c r="K5208" s="44">
        <v>7592.2506460187096</v>
      </c>
      <c r="L5208" s="45">
        <v>7143.2992764134997</v>
      </c>
      <c r="M5208" s="46">
        <v>0.97456247162775</v>
      </c>
      <c r="N5208" s="139">
        <v>7577.1472971550302</v>
      </c>
      <c r="O5208" s="45">
        <v>7037.9984849763496</v>
      </c>
      <c r="P5208" s="99">
        <v>0.96019625293855104</v>
      </c>
      <c r="Q5208" s="86">
        <v>7405.3347887576401</v>
      </c>
      <c r="R5208" s="44">
        <v>7670.5423560053196</v>
      </c>
      <c r="S5208" s="45">
        <v>7217.3305640173603</v>
      </c>
      <c r="T5208" s="140">
        <v>0.97461232609959902</v>
      </c>
      <c r="U5208" s="44">
        <v>7655.2832605700096</v>
      </c>
      <c r="V5208" s="45">
        <v>7110.8863935572899</v>
      </c>
      <c r="W5208" s="99">
        <v>0.96023834119594897</v>
      </c>
      <c r="X5208" s="86">
        <v>7477.2435155586099</v>
      </c>
      <c r="Y5208" s="44">
        <v>7745.0263530733</v>
      </c>
      <c r="Z5208" s="45">
        <v>7287.7705598925704</v>
      </c>
      <c r="AA5208" s="46">
        <v>0.97466005282938994</v>
      </c>
      <c r="AB5208" s="139">
        <v>7729.6190857921301</v>
      </c>
      <c r="AC5208" s="45">
        <v>7180.2423611308004</v>
      </c>
      <c r="AD5208" s="99">
        <v>0.96027932568869701</v>
      </c>
      <c r="AE5208" s="142">
        <v>7546.8235908151701</v>
      </c>
      <c r="AF5208" s="44">
        <v>7817.09830250087</v>
      </c>
      <c r="AG5208" s="45">
        <v>7355.8495442025996</v>
      </c>
      <c r="AH5208" s="140">
        <v>0.97469477796658699</v>
      </c>
      <c r="AI5208" s="44">
        <v>7801.5476616871001</v>
      </c>
      <c r="AJ5208" s="45">
        <v>7247.2860314940499</v>
      </c>
      <c r="AK5208" s="46">
        <v>0.96030945261716705</v>
      </c>
    </row>
    <row r="5209" spans="1:37" x14ac:dyDescent="0.2">
      <c r="A5209" s="35" t="s">
        <v>2031</v>
      </c>
      <c r="B5209" s="35" t="s">
        <v>8305</v>
      </c>
      <c r="C5209" s="85" t="s">
        <v>973</v>
      </c>
      <c r="D5209" s="85" t="s">
        <v>973</v>
      </c>
      <c r="E5209" s="85" t="s">
        <v>12896</v>
      </c>
      <c r="F5209" s="85" t="s">
        <v>431</v>
      </c>
      <c r="G5209" s="85" t="s">
        <v>431</v>
      </c>
      <c r="H5209" s="840">
        <v>1.03081643086727</v>
      </c>
      <c r="I5209" s="840">
        <v>1.02797169202772</v>
      </c>
      <c r="J5209" s="86">
        <v>7302.1666666666697</v>
      </c>
      <c r="K5209" s="44">
        <v>7527.1933809312804</v>
      </c>
      <c r="L5209" s="45">
        <v>7082.0890324039401</v>
      </c>
      <c r="M5209" s="46">
        <v>0.96986132413721204</v>
      </c>
      <c r="N5209" s="139">
        <v>7506.4206238017596</v>
      </c>
      <c r="O5209" s="45">
        <v>6972.3043390944704</v>
      </c>
      <c r="P5209" s="99">
        <v>0.95482678735915905</v>
      </c>
      <c r="Q5209" s="86">
        <v>7347.8084653304904</v>
      </c>
      <c r="R5209" s="44">
        <v>7574.2416969282804</v>
      </c>
      <c r="S5209" s="45">
        <v>7126.7198017226201</v>
      </c>
      <c r="T5209" s="140">
        <v>0.96991093811834606</v>
      </c>
      <c r="U5209" s="44">
        <v>7553.3391008013996</v>
      </c>
      <c r="V5209" s="45">
        <v>7016.1918781583499</v>
      </c>
      <c r="W5209" s="99">
        <v>0.95486864025691198</v>
      </c>
      <c r="X5209" s="86">
        <v>7388.15694033825</v>
      </c>
      <c r="Y5209" s="44">
        <v>7615.8335679267202</v>
      </c>
      <c r="Z5209" s="45">
        <v>7166.2051405872899</v>
      </c>
      <c r="AA5209" s="46">
        <v>0.96995843462134101</v>
      </c>
      <c r="AB5209" s="139">
        <v>7594.8161909258597</v>
      </c>
      <c r="AC5209" s="45">
        <v>7055.0204782179699</v>
      </c>
      <c r="AD5209" s="99">
        <v>0.95490939556232202</v>
      </c>
      <c r="AE5209" s="142">
        <v>7429.0752737951398</v>
      </c>
      <c r="AF5209" s="44">
        <v>7658.0128583777896</v>
      </c>
      <c r="AG5209" s="45">
        <v>7206.15095447555</v>
      </c>
      <c r="AH5209" s="140">
        <v>0.96999299224953095</v>
      </c>
      <c r="AI5209" s="44">
        <v>7636.8790794044999</v>
      </c>
      <c r="AJ5209" s="45">
        <v>7094.3163429201604</v>
      </c>
      <c r="AK5209" s="46">
        <v>0.95493935401949803</v>
      </c>
    </row>
    <row r="5210" spans="1:37" x14ac:dyDescent="0.2">
      <c r="A5210" s="35" t="s">
        <v>2030</v>
      </c>
      <c r="B5210" s="35" t="s">
        <v>8304</v>
      </c>
      <c r="C5210" s="85" t="s">
        <v>973</v>
      </c>
      <c r="D5210" s="85" t="s">
        <v>973</v>
      </c>
      <c r="E5210" s="85" t="s">
        <v>12896</v>
      </c>
      <c r="F5210" s="85" t="s">
        <v>471</v>
      </c>
      <c r="G5210" s="85" t="s">
        <v>471</v>
      </c>
      <c r="H5210" s="840">
        <v>1.0322254795497099</v>
      </c>
      <c r="I5210" s="840">
        <v>1.0289415931063199</v>
      </c>
      <c r="J5210" s="86">
        <v>11013.333333333299</v>
      </c>
      <c r="K5210" s="44">
        <v>11368.2432814408</v>
      </c>
      <c r="L5210" s="45">
        <v>10696.006730098199</v>
      </c>
      <c r="M5210" s="46">
        <v>0.97118705176436604</v>
      </c>
      <c r="N5210" s="139">
        <v>11332.076745410899</v>
      </c>
      <c r="O5210" s="45">
        <v>10525.7474664355</v>
      </c>
      <c r="P5210" s="99">
        <v>0.955727675523801</v>
      </c>
      <c r="Q5210" s="86">
        <v>11028.2164364614</v>
      </c>
      <c r="R5210" s="44">
        <v>11383.605999704299</v>
      </c>
      <c r="S5210" s="45">
        <v>10711.0089087865</v>
      </c>
      <c r="T5210" s="140">
        <v>0.97123673356408802</v>
      </c>
      <c r="U5210" s="44">
        <v>11347.390589253901</v>
      </c>
      <c r="V5210" s="45">
        <v>10540.433658296401</v>
      </c>
      <c r="W5210" s="99">
        <v>0.95576956791016099</v>
      </c>
      <c r="X5210" s="86">
        <v>11034.0826211285</v>
      </c>
      <c r="Y5210" s="44">
        <v>11389.661224985501</v>
      </c>
      <c r="Z5210" s="45">
        <v>10717.2311595379</v>
      </c>
      <c r="AA5210" s="46">
        <v>0.97128429499123803</v>
      </c>
      <c r="AB5210" s="139">
        <v>11353.4265506508</v>
      </c>
      <c r="AC5210" s="45">
        <v>10546.490500782</v>
      </c>
      <c r="AD5210" s="99">
        <v>0.95581036166858901</v>
      </c>
      <c r="AE5210" s="142">
        <v>11045.351043058001</v>
      </c>
      <c r="AF5210" s="44">
        <v>11401.2927772154</v>
      </c>
      <c r="AG5210" s="45">
        <v>10728.5582236787</v>
      </c>
      <c r="AH5210" s="140">
        <v>0.97131889985711195</v>
      </c>
      <c r="AI5210" s="44">
        <v>11365.021098662601</v>
      </c>
      <c r="AJ5210" s="45">
        <v>10557.592189106899</v>
      </c>
      <c r="AK5210" s="46">
        <v>0.95584034839185505</v>
      </c>
    </row>
    <row r="5211" spans="1:37" x14ac:dyDescent="0.2">
      <c r="A5211" s="35" t="s">
        <v>2029</v>
      </c>
      <c r="B5211" s="35" t="s">
        <v>8303</v>
      </c>
      <c r="C5211" s="85" t="s">
        <v>973</v>
      </c>
      <c r="D5211" s="85" t="s">
        <v>973</v>
      </c>
      <c r="E5211" s="85" t="s">
        <v>12896</v>
      </c>
      <c r="F5211" s="85" t="s">
        <v>431</v>
      </c>
      <c r="G5211" s="85" t="s">
        <v>431</v>
      </c>
      <c r="H5211" s="840">
        <v>1.03081643086727</v>
      </c>
      <c r="I5211" s="840">
        <v>1.02797169202772</v>
      </c>
      <c r="J5211" s="86">
        <v>7819.8333333333303</v>
      </c>
      <c r="K5211" s="44">
        <v>8060.8126866435696</v>
      </c>
      <c r="L5211" s="45">
        <v>7584.1539111989696</v>
      </c>
      <c r="M5211" s="46">
        <v>0.96986132413721204</v>
      </c>
      <c r="N5211" s="139">
        <v>8038.56730304144</v>
      </c>
      <c r="O5211" s="45">
        <v>7466.5863393507298</v>
      </c>
      <c r="P5211" s="99">
        <v>0.95482678735915905</v>
      </c>
      <c r="Q5211" s="86">
        <v>7869.1557426121899</v>
      </c>
      <c r="R5211" s="44">
        <v>8111.65503653818</v>
      </c>
      <c r="S5211" s="45">
        <v>7632.3802285163601</v>
      </c>
      <c r="T5211" s="140">
        <v>0.96991093811834606</v>
      </c>
      <c r="U5211" s="44">
        <v>8089.2693435627098</v>
      </c>
      <c r="V5211" s="45">
        <v>7514.0100439179696</v>
      </c>
      <c r="W5211" s="99">
        <v>0.95486864025691198</v>
      </c>
      <c r="X5211" s="86">
        <v>7916.1909693485204</v>
      </c>
      <c r="Y5211" s="44">
        <v>8160.1397210875502</v>
      </c>
      <c r="Z5211" s="45">
        <v>7678.3762007928899</v>
      </c>
      <c r="AA5211" s="46">
        <v>0.96995843462134101</v>
      </c>
      <c r="AB5211" s="139">
        <v>8137.6202251757604</v>
      </c>
      <c r="AC5211" s="45">
        <v>7559.2451336965096</v>
      </c>
      <c r="AD5211" s="99">
        <v>0.95490939556232202</v>
      </c>
      <c r="AE5211" s="142">
        <v>7960.1712013938904</v>
      </c>
      <c r="AF5211" s="44">
        <v>8205.4752669132704</v>
      </c>
      <c r="AG5211" s="45">
        <v>7721.3102824586003</v>
      </c>
      <c r="AH5211" s="140">
        <v>0.96999299224953195</v>
      </c>
      <c r="AI5211" s="44">
        <v>8182.83065872721</v>
      </c>
      <c r="AJ5211" s="45">
        <v>7601.4807449436903</v>
      </c>
      <c r="AK5211" s="46">
        <v>0.95493935401949803</v>
      </c>
    </row>
    <row r="5212" spans="1:37" x14ac:dyDescent="0.2">
      <c r="A5212" s="35" t="s">
        <v>2028</v>
      </c>
      <c r="B5212" s="35" t="s">
        <v>8302</v>
      </c>
      <c r="C5212" s="85" t="s">
        <v>973</v>
      </c>
      <c r="D5212" s="85" t="s">
        <v>973</v>
      </c>
      <c r="E5212" s="85" t="s">
        <v>12896</v>
      </c>
      <c r="F5212" s="85" t="s">
        <v>431</v>
      </c>
      <c r="G5212" s="85" t="s">
        <v>431</v>
      </c>
      <c r="H5212" s="840">
        <v>1.03081643086727</v>
      </c>
      <c r="I5212" s="840">
        <v>1.02797169202772</v>
      </c>
      <c r="J5212" s="86">
        <v>5757.5833333333303</v>
      </c>
      <c r="K5212" s="44">
        <v>5935.0115020875401</v>
      </c>
      <c r="L5212" s="45">
        <v>5584.0573954970096</v>
      </c>
      <c r="M5212" s="46">
        <v>0.96986132413721204</v>
      </c>
      <c r="N5212" s="139">
        <v>5918.6326811572699</v>
      </c>
      <c r="O5212" s="45">
        <v>5497.4947971193096</v>
      </c>
      <c r="P5212" s="99">
        <v>0.95482678735915905</v>
      </c>
      <c r="Q5212" s="86">
        <v>5792.8008423392002</v>
      </c>
      <c r="R5212" s="44">
        <v>5971.3142890250101</v>
      </c>
      <c r="S5212" s="45">
        <v>5618.5008993259598</v>
      </c>
      <c r="T5212" s="140">
        <v>0.96991093811834606</v>
      </c>
      <c r="U5212" s="44">
        <v>5954.8352834790403</v>
      </c>
      <c r="V5212" s="45">
        <v>5531.3638636035303</v>
      </c>
      <c r="W5212" s="99">
        <v>0.95486864025691198</v>
      </c>
      <c r="X5212" s="86">
        <v>5826.4023845622496</v>
      </c>
      <c r="Y5212" s="44">
        <v>6005.951310851</v>
      </c>
      <c r="Z5212" s="45">
        <v>5651.3681364040503</v>
      </c>
      <c r="AA5212" s="46">
        <v>0.96995843462134101</v>
      </c>
      <c r="AB5212" s="139">
        <v>5989.3767176928004</v>
      </c>
      <c r="AC5212" s="45">
        <v>5563.6863793452103</v>
      </c>
      <c r="AD5212" s="99">
        <v>0.95490939556232202</v>
      </c>
      <c r="AE5212" s="142">
        <v>5857.3736403836901</v>
      </c>
      <c r="AF5212" s="44">
        <v>6037.8769902363401</v>
      </c>
      <c r="AG5212" s="45">
        <v>5681.6113841592996</v>
      </c>
      <c r="AH5212" s="140">
        <v>0.96999299224953195</v>
      </c>
      <c r="AI5212" s="44">
        <v>6021.2142919437902</v>
      </c>
      <c r="AJ5212" s="45">
        <v>5593.4366003988298</v>
      </c>
      <c r="AK5212" s="46">
        <v>0.95493935401949803</v>
      </c>
    </row>
    <row r="5213" spans="1:37" x14ac:dyDescent="0.2">
      <c r="A5213" s="35" t="s">
        <v>2027</v>
      </c>
      <c r="B5213" s="35" t="s">
        <v>8301</v>
      </c>
      <c r="C5213" s="85" t="s">
        <v>973</v>
      </c>
      <c r="D5213" s="85" t="s">
        <v>973</v>
      </c>
      <c r="E5213" s="85" t="s">
        <v>12896</v>
      </c>
      <c r="F5213" s="85" t="s">
        <v>432</v>
      </c>
      <c r="G5213" s="85" t="s">
        <v>432</v>
      </c>
      <c r="H5213" s="840">
        <v>1.03581304219362</v>
      </c>
      <c r="I5213" s="840">
        <v>1.0337524877594799</v>
      </c>
      <c r="J5213" s="86">
        <v>8634.5833333333303</v>
      </c>
      <c r="K5213" s="44">
        <v>8943.81403057436</v>
      </c>
      <c r="L5213" s="45">
        <v>8414.9408748090991</v>
      </c>
      <c r="M5213" s="46">
        <v>0.97456247162775</v>
      </c>
      <c r="N5213" s="139">
        <v>8926.0220015998493</v>
      </c>
      <c r="O5213" s="45">
        <v>8290.8945623523305</v>
      </c>
      <c r="P5213" s="99">
        <v>0.96019625293855104</v>
      </c>
      <c r="Q5213" s="86">
        <v>8721.7862097692305</v>
      </c>
      <c r="R5213" s="44">
        <v>9034.1399073034499</v>
      </c>
      <c r="S5213" s="45">
        <v>8500.3603456465808</v>
      </c>
      <c r="T5213" s="140">
        <v>0.97461232609959803</v>
      </c>
      <c r="U5213" s="44">
        <v>9016.1681920552401</v>
      </c>
      <c r="V5213" s="45">
        <v>8374.9935223345092</v>
      </c>
      <c r="W5213" s="99">
        <v>0.96023834119594897</v>
      </c>
      <c r="X5213" s="86">
        <v>8803.2865657315397</v>
      </c>
      <c r="Y5213" s="44">
        <v>9118.5590389526405</v>
      </c>
      <c r="Z5213" s="45">
        <v>8580.2117492281595</v>
      </c>
      <c r="AA5213" s="46">
        <v>0.97466005282938994</v>
      </c>
      <c r="AB5213" s="139">
        <v>9100.4193877845701</v>
      </c>
      <c r="AC5213" s="45">
        <v>8453.6140871850494</v>
      </c>
      <c r="AD5213" s="99">
        <v>0.96027932568869701</v>
      </c>
      <c r="AE5213" s="142">
        <v>8885.7580763403403</v>
      </c>
      <c r="AF5213" s="44">
        <v>9203.9841052506508</v>
      </c>
      <c r="AG5213" s="45">
        <v>8660.9019952833605</v>
      </c>
      <c r="AH5213" s="140">
        <v>0.97469477796658699</v>
      </c>
      <c r="AI5213" s="44">
        <v>9185.6745170456907</v>
      </c>
      <c r="AJ5213" s="45">
        <v>8533.0774743789698</v>
      </c>
      <c r="AK5213" s="46">
        <v>0.96030945261716805</v>
      </c>
    </row>
    <row r="5214" spans="1:37" x14ac:dyDescent="0.2">
      <c r="A5214" s="35" t="s">
        <v>2026</v>
      </c>
      <c r="B5214" s="35" t="s">
        <v>8300</v>
      </c>
      <c r="C5214" s="85" t="s">
        <v>973</v>
      </c>
      <c r="D5214" s="85" t="s">
        <v>973</v>
      </c>
      <c r="E5214" s="85" t="s">
        <v>12896</v>
      </c>
      <c r="F5214" s="85" t="s">
        <v>472</v>
      </c>
      <c r="G5214" s="85" t="s">
        <v>472</v>
      </c>
      <c r="H5214" s="840">
        <v>1.02982121446618</v>
      </c>
      <c r="I5214" s="840">
        <v>1.02846655498816</v>
      </c>
      <c r="J5214" s="86">
        <v>5151.75</v>
      </c>
      <c r="K5214" s="44">
        <v>5305.3814416261603</v>
      </c>
      <c r="L5214" s="45">
        <v>4991.6591508921001</v>
      </c>
      <c r="M5214" s="46">
        <v>0.96892495771186404</v>
      </c>
      <c r="N5214" s="139">
        <v>5298.4025746602401</v>
      </c>
      <c r="O5214" s="45">
        <v>4921.3969097914696</v>
      </c>
      <c r="P5214" s="99">
        <v>0.95528643854835105</v>
      </c>
      <c r="Q5214" s="86">
        <v>5165.2001588552703</v>
      </c>
      <c r="R5214" s="44">
        <v>5319.2327005532597</v>
      </c>
      <c r="S5214" s="45">
        <v>5004.9473642195999</v>
      </c>
      <c r="T5214" s="140">
        <v>0.96897452379247395</v>
      </c>
      <c r="U5214" s="44">
        <v>5312.2356132021596</v>
      </c>
      <c r="V5214" s="45">
        <v>4934.4619468041801</v>
      </c>
      <c r="W5214" s="99">
        <v>0.95532831159398202</v>
      </c>
      <c r="X5214" s="86">
        <v>5177.8571908297699</v>
      </c>
      <c r="Y5214" s="44">
        <v>5332.2671805927703</v>
      </c>
      <c r="Z5214" s="45">
        <v>5017.4573984225599</v>
      </c>
      <c r="AA5214" s="46">
        <v>0.96902197443929405</v>
      </c>
      <c r="AB5214" s="139">
        <v>5325.2529472733504</v>
      </c>
      <c r="AC5214" s="45">
        <v>4946.7646945283204</v>
      </c>
      <c r="AD5214" s="99">
        <v>0.95536908651889296</v>
      </c>
      <c r="AE5214" s="142">
        <v>5190.0142802274104</v>
      </c>
      <c r="AF5214" s="44">
        <v>5344.7868091606197</v>
      </c>
      <c r="AG5214" s="45">
        <v>5029.4170666174596</v>
      </c>
      <c r="AH5214" s="140">
        <v>0.96905649870332999</v>
      </c>
      <c r="AI5214" s="44">
        <v>5337.7561071248201</v>
      </c>
      <c r="AJ5214" s="45">
        <v>4958.5347615914197</v>
      </c>
      <c r="AK5214" s="46">
        <v>0.95539905939799397</v>
      </c>
    </row>
    <row r="5215" spans="1:37" x14ac:dyDescent="0.2">
      <c r="A5215" s="35" t="s">
        <v>2025</v>
      </c>
      <c r="B5215" s="35" t="s">
        <v>8299</v>
      </c>
      <c r="C5215" s="85" t="s">
        <v>973</v>
      </c>
      <c r="D5215" s="85" t="s">
        <v>973</v>
      </c>
      <c r="E5215" s="85" t="s">
        <v>12896</v>
      </c>
      <c r="F5215" s="85" t="s">
        <v>431</v>
      </c>
      <c r="G5215" s="85" t="s">
        <v>431</v>
      </c>
      <c r="H5215" s="840">
        <v>1.03081643086727</v>
      </c>
      <c r="I5215" s="840">
        <v>1.02797169202772</v>
      </c>
      <c r="J5215" s="86">
        <v>5840.1666666666697</v>
      </c>
      <c r="K5215" s="44">
        <v>6020.1397590033303</v>
      </c>
      <c r="L5215" s="45">
        <v>5664.1517765153403</v>
      </c>
      <c r="M5215" s="46">
        <v>0.96986132413721204</v>
      </c>
      <c r="N5215" s="139">
        <v>6003.5260100572305</v>
      </c>
      <c r="O5215" s="45">
        <v>5576.3475759753901</v>
      </c>
      <c r="P5215" s="99">
        <v>0.95482678735915905</v>
      </c>
      <c r="Q5215" s="86">
        <v>5883.6740718128203</v>
      </c>
      <c r="R5215" s="44">
        <v>6064.9879070923798</v>
      </c>
      <c r="S5215" s="45">
        <v>5706.6398385745597</v>
      </c>
      <c r="T5215" s="140">
        <v>0.96991093811834606</v>
      </c>
      <c r="U5215" s="44">
        <v>6048.2503909410498</v>
      </c>
      <c r="V5215" s="45">
        <v>5618.13586066675</v>
      </c>
      <c r="W5215" s="99">
        <v>0.95486864025691198</v>
      </c>
      <c r="X5215" s="86">
        <v>5922.7486253042098</v>
      </c>
      <c r="Y5215" s="44">
        <v>6105.2665988601102</v>
      </c>
      <c r="Z5215" s="45">
        <v>5744.81998525577</v>
      </c>
      <c r="AA5215" s="46">
        <v>0.96995843462134101</v>
      </c>
      <c r="AB5215" s="139">
        <v>6088.4179258088298</v>
      </c>
      <c r="AC5215" s="45">
        <v>5655.6883098568196</v>
      </c>
      <c r="AD5215" s="99">
        <v>0.95490939556232202</v>
      </c>
      <c r="AE5215" s="142">
        <v>5962.3437267865902</v>
      </c>
      <c r="AF5215" s="44">
        <v>6146.0818800500001</v>
      </c>
      <c r="AG5215" s="45">
        <v>5783.4316323659395</v>
      </c>
      <c r="AH5215" s="140">
        <v>0.96999299224953195</v>
      </c>
      <c r="AI5215" s="44">
        <v>6129.1205692756803</v>
      </c>
      <c r="AJ5215" s="45">
        <v>5693.6766668997898</v>
      </c>
      <c r="AK5215" s="46">
        <v>0.95493935401949803</v>
      </c>
    </row>
    <row r="5216" spans="1:37" x14ac:dyDescent="0.2">
      <c r="A5216" s="35" t="s">
        <v>2024</v>
      </c>
      <c r="B5216" s="35" t="s">
        <v>8298</v>
      </c>
      <c r="C5216" s="85" t="s">
        <v>973</v>
      </c>
      <c r="D5216" s="85" t="s">
        <v>973</v>
      </c>
      <c r="E5216" s="85" t="s">
        <v>12896</v>
      </c>
      <c r="F5216" s="85" t="s">
        <v>431</v>
      </c>
      <c r="G5216" s="85" t="s">
        <v>431</v>
      </c>
      <c r="H5216" s="840">
        <v>1.03081643086727</v>
      </c>
      <c r="I5216" s="840">
        <v>1.02797169202772</v>
      </c>
      <c r="J5216" s="86">
        <v>7085.6666666666697</v>
      </c>
      <c r="K5216" s="44">
        <v>7304.0216236485103</v>
      </c>
      <c r="L5216" s="45">
        <v>6872.1140557282397</v>
      </c>
      <c r="M5216" s="46">
        <v>0.96986132413721204</v>
      </c>
      <c r="N5216" s="139">
        <v>7283.8647524777598</v>
      </c>
      <c r="O5216" s="45">
        <v>6765.5843396312202</v>
      </c>
      <c r="P5216" s="99">
        <v>0.95482678735915905</v>
      </c>
      <c r="Q5216" s="86">
        <v>7131.3560788937602</v>
      </c>
      <c r="R5216" s="44">
        <v>7351.1190204888699</v>
      </c>
      <c r="S5216" s="45">
        <v>6916.7802645358197</v>
      </c>
      <c r="T5216" s="140">
        <v>0.96991093811834606</v>
      </c>
      <c r="U5216" s="44">
        <v>7330.8321748726003</v>
      </c>
      <c r="V5216" s="45">
        <v>6809.5082822411496</v>
      </c>
      <c r="W5216" s="99">
        <v>0.95486864025691198</v>
      </c>
      <c r="X5216" s="86">
        <v>7174.9507924408699</v>
      </c>
      <c r="Y5216" s="44">
        <v>7396.0571675121901</v>
      </c>
      <c r="Z5216" s="45">
        <v>6959.4040391211001</v>
      </c>
      <c r="AA5216" s="46">
        <v>0.96995843462134101</v>
      </c>
      <c r="AB5216" s="139">
        <v>7375.6463063210804</v>
      </c>
      <c r="AC5216" s="45">
        <v>6851.4279243991195</v>
      </c>
      <c r="AD5216" s="99">
        <v>0.95490939556232202</v>
      </c>
      <c r="AE5216" s="142">
        <v>7222.5734940970096</v>
      </c>
      <c r="AF5216" s="44">
        <v>7445.1474308616298</v>
      </c>
      <c r="AG5216" s="45">
        <v>7005.8456752813099</v>
      </c>
      <c r="AH5216" s="140">
        <v>0.96999299224953095</v>
      </c>
      <c r="AI5216" s="44">
        <v>7424.6010955214797</v>
      </c>
      <c r="AJ5216" s="45">
        <v>6897.1196668113498</v>
      </c>
      <c r="AK5216" s="46">
        <v>0.95493935401949803</v>
      </c>
    </row>
    <row r="5217" spans="1:37" x14ac:dyDescent="0.2">
      <c r="A5217" s="35" t="s">
        <v>2023</v>
      </c>
      <c r="B5217" s="35" t="s">
        <v>8297</v>
      </c>
      <c r="C5217" s="85" t="s">
        <v>973</v>
      </c>
      <c r="D5217" s="85" t="s">
        <v>973</v>
      </c>
      <c r="E5217" s="85" t="s">
        <v>12896</v>
      </c>
      <c r="F5217" s="85" t="s">
        <v>471</v>
      </c>
      <c r="G5217" s="85" t="s">
        <v>471</v>
      </c>
      <c r="H5217" s="840">
        <v>1.0322254795497099</v>
      </c>
      <c r="I5217" s="840">
        <v>1.0289415931063199</v>
      </c>
      <c r="J5217" s="86">
        <v>10512.666666666701</v>
      </c>
      <c r="K5217" s="44">
        <v>10851.4423913462</v>
      </c>
      <c r="L5217" s="45">
        <v>10209.7657461815</v>
      </c>
      <c r="M5217" s="46">
        <v>0.97118705176436604</v>
      </c>
      <c r="N5217" s="139">
        <v>10816.9199877957</v>
      </c>
      <c r="O5217" s="45">
        <v>10047.246476889901</v>
      </c>
      <c r="P5217" s="99">
        <v>0.955727675523801</v>
      </c>
      <c r="Q5217" s="86">
        <v>10519.9859149403</v>
      </c>
      <c r="R5217" s="44">
        <v>10858.9975059054</v>
      </c>
      <c r="S5217" s="45">
        <v>10217.3967571668</v>
      </c>
      <c r="T5217" s="140">
        <v>0.97123673356408802</v>
      </c>
      <c r="U5217" s="44">
        <v>10824.4510667747</v>
      </c>
      <c r="V5217" s="45">
        <v>10054.6823923434</v>
      </c>
      <c r="W5217" s="99">
        <v>0.95576956791016099</v>
      </c>
      <c r="X5217" s="86">
        <v>10519.651828987</v>
      </c>
      <c r="Y5217" s="44">
        <v>10858.652653872001</v>
      </c>
      <c r="Z5217" s="45">
        <v>10217.5726102709</v>
      </c>
      <c r="AA5217" s="46">
        <v>0.97128429499123803</v>
      </c>
      <c r="AB5217" s="139">
        <v>10824.107311841601</v>
      </c>
      <c r="AC5217" s="45">
        <v>10054.792219291699</v>
      </c>
      <c r="AD5217" s="99">
        <v>0.95581036166858901</v>
      </c>
      <c r="AE5217" s="142">
        <v>10524.196568154601</v>
      </c>
      <c r="AF5217" s="44">
        <v>10863.343849438699</v>
      </c>
      <c r="AG5217" s="45">
        <v>10222.351032459899</v>
      </c>
      <c r="AH5217" s="140">
        <v>0.97131889985711095</v>
      </c>
      <c r="AI5217" s="44">
        <v>10828.783583001001</v>
      </c>
      <c r="AJ5217" s="45">
        <v>10059.4517142492</v>
      </c>
      <c r="AK5217" s="46">
        <v>0.95584034839185505</v>
      </c>
    </row>
    <row r="5218" spans="1:37" x14ac:dyDescent="0.2">
      <c r="A5218" s="35" t="s">
        <v>2022</v>
      </c>
      <c r="B5218" s="35" t="s">
        <v>8296</v>
      </c>
      <c r="C5218" s="85" t="s">
        <v>973</v>
      </c>
      <c r="D5218" s="85" t="s">
        <v>973</v>
      </c>
      <c r="E5218" s="85" t="s">
        <v>12896</v>
      </c>
      <c r="F5218" s="85" t="s">
        <v>431</v>
      </c>
      <c r="G5218" s="85" t="s">
        <v>431</v>
      </c>
      <c r="H5218" s="840">
        <v>1.03081643086727</v>
      </c>
      <c r="I5218" s="840">
        <v>1.02797169202772</v>
      </c>
      <c r="J5218" s="86">
        <v>7059</v>
      </c>
      <c r="K5218" s="44">
        <v>7276.5331854920496</v>
      </c>
      <c r="L5218" s="45">
        <v>6846.2510870845799</v>
      </c>
      <c r="M5218" s="46">
        <v>0.96986132413721204</v>
      </c>
      <c r="N5218" s="139">
        <v>7256.4521740236896</v>
      </c>
      <c r="O5218" s="45">
        <v>6740.1222919683096</v>
      </c>
      <c r="P5218" s="99">
        <v>0.95482678735915905</v>
      </c>
      <c r="Q5218" s="86">
        <v>7092.6837968874397</v>
      </c>
      <c r="R5218" s="44">
        <v>7311.2549967776204</v>
      </c>
      <c r="S5218" s="45">
        <v>6879.2715952158896</v>
      </c>
      <c r="T5218" s="140">
        <v>0.96991093811834606</v>
      </c>
      <c r="U5218" s="44">
        <v>7291.07816370398</v>
      </c>
      <c r="V5218" s="45">
        <v>6772.5813329061402</v>
      </c>
      <c r="W5218" s="99">
        <v>0.95486864025691198</v>
      </c>
      <c r="X5218" s="86">
        <v>7124.58423714326</v>
      </c>
      <c r="Y5218" s="44">
        <v>7344.1384947452198</v>
      </c>
      <c r="Z5218" s="45">
        <v>6910.5505739873597</v>
      </c>
      <c r="AA5218" s="46">
        <v>0.96995843462134101</v>
      </c>
      <c r="AB5218" s="139">
        <v>7323.8709132501899</v>
      </c>
      <c r="AC5218" s="45">
        <v>6803.3324275233199</v>
      </c>
      <c r="AD5218" s="99">
        <v>0.95490939556232202</v>
      </c>
      <c r="AE5218" s="142">
        <v>7155.3487490201596</v>
      </c>
      <c r="AF5218" s="44">
        <v>7375.8510590755404</v>
      </c>
      <c r="AG5218" s="45">
        <v>6940.6381436510101</v>
      </c>
      <c r="AH5218" s="140">
        <v>0.96999299224953195</v>
      </c>
      <c r="AI5218" s="44">
        <v>7355.4959605786999</v>
      </c>
      <c r="AJ5218" s="45">
        <v>6832.9241121735404</v>
      </c>
      <c r="AK5218" s="46">
        <v>0.95493935401949803</v>
      </c>
    </row>
    <row r="5219" spans="1:37" x14ac:dyDescent="0.2">
      <c r="A5219" s="35" t="s">
        <v>2021</v>
      </c>
      <c r="B5219" s="35" t="s">
        <v>8295</v>
      </c>
      <c r="C5219" s="85" t="s">
        <v>973</v>
      </c>
      <c r="D5219" s="85" t="s">
        <v>973</v>
      </c>
      <c r="E5219" s="85" t="s">
        <v>12896</v>
      </c>
      <c r="F5219" s="85" t="s">
        <v>431</v>
      </c>
      <c r="G5219" s="85" t="s">
        <v>431</v>
      </c>
      <c r="H5219" s="840">
        <v>1.03081643086727</v>
      </c>
      <c r="I5219" s="840">
        <v>1.02797169202772</v>
      </c>
      <c r="J5219" s="86">
        <v>7721</v>
      </c>
      <c r="K5219" s="44">
        <v>7958.9336627261901</v>
      </c>
      <c r="L5219" s="45">
        <v>7488.2992836634103</v>
      </c>
      <c r="M5219" s="46">
        <v>0.96986132413721204</v>
      </c>
      <c r="N5219" s="139">
        <v>7936.9694341460399</v>
      </c>
      <c r="O5219" s="45">
        <v>7372.21762520007</v>
      </c>
      <c r="P5219" s="99">
        <v>0.95482678735915905</v>
      </c>
      <c r="Q5219" s="86">
        <v>7789.1749483896701</v>
      </c>
      <c r="R5219" s="44">
        <v>8029.2095196997898</v>
      </c>
      <c r="S5219" s="45">
        <v>7554.8059813605496</v>
      </c>
      <c r="T5219" s="140">
        <v>0.96991093811834606</v>
      </c>
      <c r="U5219" s="44">
        <v>8007.0513511960698</v>
      </c>
      <c r="V5219" s="45">
        <v>7437.6388916920496</v>
      </c>
      <c r="W5219" s="99">
        <v>0.95486864025691198</v>
      </c>
      <c r="X5219" s="86">
        <v>7853.5492478794804</v>
      </c>
      <c r="Y5219" s="44">
        <v>8095.56760533945</v>
      </c>
      <c r="Z5219" s="45">
        <v>7617.6163346947897</v>
      </c>
      <c r="AA5219" s="46">
        <v>0.96995843462134101</v>
      </c>
      <c r="AB5219" s="139">
        <v>8073.2263087657102</v>
      </c>
      <c r="AC5219" s="45">
        <v>7499.42796531152</v>
      </c>
      <c r="AD5219" s="99">
        <v>0.95490939556232202</v>
      </c>
      <c r="AE5219" s="142">
        <v>7920.9869514029197</v>
      </c>
      <c r="AF5219" s="44">
        <v>8165.0834981913704</v>
      </c>
      <c r="AG5219" s="45">
        <v>7683.3018345608198</v>
      </c>
      <c r="AH5219" s="140">
        <v>0.96999299224953095</v>
      </c>
      <c r="AI5219" s="44">
        <v>8142.5503589631699</v>
      </c>
      <c r="AJ5219" s="45">
        <v>7564.0621625695803</v>
      </c>
      <c r="AK5219" s="46">
        <v>0.95493935401949803</v>
      </c>
    </row>
    <row r="5220" spans="1:37" x14ac:dyDescent="0.2">
      <c r="A5220" s="35" t="s">
        <v>2020</v>
      </c>
      <c r="B5220" s="35" t="s">
        <v>8294</v>
      </c>
      <c r="C5220" s="85" t="s">
        <v>973</v>
      </c>
      <c r="D5220" s="85" t="s">
        <v>973</v>
      </c>
      <c r="E5220" s="85" t="s">
        <v>12896</v>
      </c>
      <c r="F5220" s="85" t="s">
        <v>431</v>
      </c>
      <c r="G5220" s="85" t="s">
        <v>431</v>
      </c>
      <c r="H5220" s="840">
        <v>1.03081643086727</v>
      </c>
      <c r="I5220" s="840">
        <v>1.02797169202772</v>
      </c>
      <c r="J5220" s="86">
        <v>8455.8333333333303</v>
      </c>
      <c r="K5220" s="44">
        <v>8716.4119366751493</v>
      </c>
      <c r="L5220" s="45">
        <v>8200.9857133502392</v>
      </c>
      <c r="M5220" s="46">
        <v>0.96986132413721204</v>
      </c>
      <c r="N5220" s="139">
        <v>8692.3572991710698</v>
      </c>
      <c r="O5220" s="45">
        <v>8073.8561761111596</v>
      </c>
      <c r="P5220" s="99">
        <v>0.95482678735915905</v>
      </c>
      <c r="Q5220" s="86">
        <v>8511.2366476814095</v>
      </c>
      <c r="R5220" s="44">
        <v>8773.5225834296507</v>
      </c>
      <c r="S5220" s="45">
        <v>8255.1415214999306</v>
      </c>
      <c r="T5220" s="140">
        <v>0.96991093811834606</v>
      </c>
      <c r="U5220" s="44">
        <v>8749.3103379654094</v>
      </c>
      <c r="V5220" s="45">
        <v>8127.1129646763502</v>
      </c>
      <c r="W5220" s="99">
        <v>0.95486864025691198</v>
      </c>
      <c r="X5220" s="86">
        <v>8565.4118823030403</v>
      </c>
      <c r="Y5220" s="44">
        <v>8829.3673054237206</v>
      </c>
      <c r="Z5220" s="45">
        <v>8308.0935012456903</v>
      </c>
      <c r="AA5220" s="46">
        <v>0.96995843462134101</v>
      </c>
      <c r="AB5220" s="139">
        <v>8805.0009455653999</v>
      </c>
      <c r="AC5220" s="45">
        <v>8179.1922832723303</v>
      </c>
      <c r="AD5220" s="99">
        <v>0.95490939556232202</v>
      </c>
      <c r="AE5220" s="142">
        <v>8616.6216793720196</v>
      </c>
      <c r="AF5220" s="44">
        <v>8882.1552056637993</v>
      </c>
      <c r="AG5220" s="45">
        <v>8358.0626458562401</v>
      </c>
      <c r="AH5220" s="140">
        <v>0.96999299224953095</v>
      </c>
      <c r="AI5220" s="44">
        <v>8857.6431673068</v>
      </c>
      <c r="AJ5220" s="45">
        <v>8228.3511403299199</v>
      </c>
      <c r="AK5220" s="46">
        <v>0.95493935401949803</v>
      </c>
    </row>
    <row r="5221" spans="1:37" x14ac:dyDescent="0.2">
      <c r="A5221" s="35" t="s">
        <v>2019</v>
      </c>
      <c r="B5221" s="35" t="s">
        <v>8293</v>
      </c>
      <c r="C5221" s="85" t="s">
        <v>973</v>
      </c>
      <c r="D5221" s="85" t="s">
        <v>973</v>
      </c>
      <c r="E5221" s="85" t="s">
        <v>12896</v>
      </c>
      <c r="F5221" s="85" t="s">
        <v>431</v>
      </c>
      <c r="G5221" s="85" t="s">
        <v>431</v>
      </c>
      <c r="H5221" s="840">
        <v>1.03081643086727</v>
      </c>
      <c r="I5221" s="840">
        <v>1.02797169202772</v>
      </c>
      <c r="J5221" s="86">
        <v>3772.3333333333298</v>
      </c>
      <c r="K5221" s="44">
        <v>3888.5831827082998</v>
      </c>
      <c r="L5221" s="45">
        <v>3658.6402017536102</v>
      </c>
      <c r="M5221" s="46">
        <v>0.96986132413721204</v>
      </c>
      <c r="N5221" s="139">
        <v>3877.8518795592399</v>
      </c>
      <c r="O5221" s="45">
        <v>3601.9249175145401</v>
      </c>
      <c r="P5221" s="99">
        <v>0.95482678735915905</v>
      </c>
      <c r="Q5221" s="86">
        <v>3792.4198882764499</v>
      </c>
      <c r="R5221" s="44">
        <v>3909.2887335831801</v>
      </c>
      <c r="S5221" s="45">
        <v>3678.3095315768901</v>
      </c>
      <c r="T5221" s="140">
        <v>0.96991093811834606</v>
      </c>
      <c r="U5221" s="44">
        <v>3898.5002894311301</v>
      </c>
      <c r="V5221" s="45">
        <v>3621.26282200181</v>
      </c>
      <c r="W5221" s="99">
        <v>0.95486864025691198</v>
      </c>
      <c r="X5221" s="86">
        <v>3812.3862765547901</v>
      </c>
      <c r="Y5221" s="44">
        <v>3929.8704146855698</v>
      </c>
      <c r="Z5221" s="45">
        <v>3697.8562249789702</v>
      </c>
      <c r="AA5221" s="46">
        <v>0.96995843462134101</v>
      </c>
      <c r="AB5221" s="139">
        <v>3919.02517137329</v>
      </c>
      <c r="AC5221" s="45">
        <v>3640.4834749950301</v>
      </c>
      <c r="AD5221" s="99">
        <v>0.95490939556232202</v>
      </c>
      <c r="AE5221" s="142">
        <v>3831.0028318914301</v>
      </c>
      <c r="AF5221" s="44">
        <v>3949.0606658127199</v>
      </c>
      <c r="AG5221" s="45">
        <v>3716.0459002227999</v>
      </c>
      <c r="AH5221" s="140">
        <v>0.96999299224953095</v>
      </c>
      <c r="AI5221" s="44">
        <v>3938.1624632624198</v>
      </c>
      <c r="AJ5221" s="45">
        <v>3658.3753695332698</v>
      </c>
      <c r="AK5221" s="46">
        <v>0.95493935401949803</v>
      </c>
    </row>
    <row r="5222" spans="1:37" x14ac:dyDescent="0.2">
      <c r="A5222" s="35" t="s">
        <v>2018</v>
      </c>
      <c r="B5222" s="35" t="s">
        <v>8292</v>
      </c>
      <c r="C5222" s="85" t="s">
        <v>973</v>
      </c>
      <c r="D5222" s="85" t="s">
        <v>973</v>
      </c>
      <c r="E5222" s="85" t="s">
        <v>12896</v>
      </c>
      <c r="F5222" s="85" t="s">
        <v>432</v>
      </c>
      <c r="G5222" s="85" t="s">
        <v>432</v>
      </c>
      <c r="H5222" s="840">
        <v>1.03581304219362</v>
      </c>
      <c r="I5222" s="840">
        <v>1.0337524877594799</v>
      </c>
      <c r="J5222" s="86">
        <v>5593.9166666666697</v>
      </c>
      <c r="K5222" s="44">
        <v>5794.2518402776104</v>
      </c>
      <c r="L5222" s="45">
        <v>5451.6212527463304</v>
      </c>
      <c r="M5222" s="46">
        <v>0.97456247162774901</v>
      </c>
      <c r="N5222" s="139">
        <v>5782.7252704858702</v>
      </c>
      <c r="O5222" s="45">
        <v>5371.2578225838497</v>
      </c>
      <c r="P5222" s="99">
        <v>0.96019625293855104</v>
      </c>
      <c r="Q5222" s="86">
        <v>5650.8997104478403</v>
      </c>
      <c r="R5222" s="44">
        <v>5853.27562021004</v>
      </c>
      <c r="S5222" s="45">
        <v>5507.4365113551203</v>
      </c>
      <c r="T5222" s="140">
        <v>0.97461232609959902</v>
      </c>
      <c r="U5222" s="44">
        <v>5841.6316337547696</v>
      </c>
      <c r="V5222" s="45">
        <v>5426.2105642250999</v>
      </c>
      <c r="W5222" s="99">
        <v>0.96023834119594897</v>
      </c>
      <c r="X5222" s="86">
        <v>5702.1390801397401</v>
      </c>
      <c r="Y5222" s="44">
        <v>5906.3500276106897</v>
      </c>
      <c r="Z5222" s="45">
        <v>5557.6471770895296</v>
      </c>
      <c r="AA5222" s="46">
        <v>0.97466005282938994</v>
      </c>
      <c r="AB5222" s="139">
        <v>5894.6004596449902</v>
      </c>
      <c r="AC5222" s="45">
        <v>5475.6462708597601</v>
      </c>
      <c r="AD5222" s="99">
        <v>0.96027932568869701</v>
      </c>
      <c r="AE5222" s="142">
        <v>5752.9542187899897</v>
      </c>
      <c r="AF5222" s="44">
        <v>5958.9850109654999</v>
      </c>
      <c r="AG5222" s="45">
        <v>5607.3744349354502</v>
      </c>
      <c r="AH5222" s="140">
        <v>0.97469477796658699</v>
      </c>
      <c r="AI5222" s="44">
        <v>5947.1307356405296</v>
      </c>
      <c r="AJ5222" s="45">
        <v>5524.6163167778404</v>
      </c>
      <c r="AK5222" s="46">
        <v>0.96030945261716705</v>
      </c>
    </row>
    <row r="5223" spans="1:37" x14ac:dyDescent="0.2">
      <c r="A5223" s="35" t="s">
        <v>2017</v>
      </c>
      <c r="B5223" s="35" t="s">
        <v>8291</v>
      </c>
      <c r="C5223" s="85" t="s">
        <v>973</v>
      </c>
      <c r="D5223" s="85" t="s">
        <v>973</v>
      </c>
      <c r="E5223" s="85" t="s">
        <v>12896</v>
      </c>
      <c r="F5223" s="85" t="s">
        <v>472</v>
      </c>
      <c r="G5223" s="85" t="s">
        <v>472</v>
      </c>
      <c r="H5223" s="840">
        <v>1.02982121446618</v>
      </c>
      <c r="I5223" s="840">
        <v>1.02846655498816</v>
      </c>
      <c r="J5223" s="86">
        <v>3928.75</v>
      </c>
      <c r="K5223" s="44">
        <v>4045.9100963340202</v>
      </c>
      <c r="L5223" s="45">
        <v>3806.6639276104902</v>
      </c>
      <c r="M5223" s="46">
        <v>0.96892495771186404</v>
      </c>
      <c r="N5223" s="139">
        <v>4040.5879779097199</v>
      </c>
      <c r="O5223" s="45">
        <v>3753.0815954468299</v>
      </c>
      <c r="P5223" s="99">
        <v>0.95528643854835105</v>
      </c>
      <c r="Q5223" s="86">
        <v>3933.6346161115198</v>
      </c>
      <c r="R5223" s="44">
        <v>4050.9403776301801</v>
      </c>
      <c r="S5223" s="45">
        <v>3811.5917289202498</v>
      </c>
      <c r="T5223" s="140">
        <v>0.96897452379247395</v>
      </c>
      <c r="U5223" s="44">
        <v>4045.61164221437</v>
      </c>
      <c r="V5223" s="45">
        <v>3757.9125162374598</v>
      </c>
      <c r="W5223" s="99">
        <v>0.95532831159398202</v>
      </c>
      <c r="X5223" s="86">
        <v>3938.5202736395599</v>
      </c>
      <c r="Y5223" s="44">
        <v>4055.97173139917</v>
      </c>
      <c r="Z5223" s="45">
        <v>3816.5126919313898</v>
      </c>
      <c r="AA5223" s="46">
        <v>0.96902197443929405</v>
      </c>
      <c r="AB5223" s="139">
        <v>4050.6363775810901</v>
      </c>
      <c r="AC5223" s="45">
        <v>3762.7405160631602</v>
      </c>
      <c r="AD5223" s="99">
        <v>0.95536908651889296</v>
      </c>
      <c r="AE5223" s="142">
        <v>3943.5734126625798</v>
      </c>
      <c r="AF5223" s="44">
        <v>4061.17556116472</v>
      </c>
      <c r="AG5223" s="45">
        <v>3821.54544365434</v>
      </c>
      <c r="AH5223" s="140">
        <v>0.96905649870332999</v>
      </c>
      <c r="AI5223" s="44">
        <v>4055.8333620639701</v>
      </c>
      <c r="AJ5223" s="45">
        <v>3767.6863291247601</v>
      </c>
      <c r="AK5223" s="46">
        <v>0.95539905939799397</v>
      </c>
    </row>
    <row r="5224" spans="1:37" x14ac:dyDescent="0.2">
      <c r="A5224" s="35" t="s">
        <v>2016</v>
      </c>
      <c r="B5224" s="35" t="s">
        <v>8290</v>
      </c>
      <c r="C5224" s="85" t="s">
        <v>973</v>
      </c>
      <c r="D5224" s="85" t="s">
        <v>973</v>
      </c>
      <c r="E5224" s="85" t="s">
        <v>12896</v>
      </c>
      <c r="F5224" s="85" t="s">
        <v>471</v>
      </c>
      <c r="G5224" s="85" t="s">
        <v>471</v>
      </c>
      <c r="H5224" s="840">
        <v>1.0322254795497099</v>
      </c>
      <c r="I5224" s="840">
        <v>1.0289415931063199</v>
      </c>
      <c r="J5224" s="86">
        <v>9380.6666666666697</v>
      </c>
      <c r="K5224" s="44">
        <v>9682.96314849597</v>
      </c>
      <c r="L5224" s="45">
        <v>9110.38200358426</v>
      </c>
      <c r="M5224" s="46">
        <v>0.97118705176436604</v>
      </c>
      <c r="N5224" s="139">
        <v>9652.1581043993392</v>
      </c>
      <c r="O5224" s="45">
        <v>8965.3627481969306</v>
      </c>
      <c r="P5224" s="99">
        <v>0.9557276755238</v>
      </c>
      <c r="Q5224" s="86">
        <v>9375.7565086148006</v>
      </c>
      <c r="R5224" s="44">
        <v>9677.8947582462206</v>
      </c>
      <c r="S5224" s="45">
        <v>9106.0791261192808</v>
      </c>
      <c r="T5224" s="140">
        <v>0.97123673356408802</v>
      </c>
      <c r="U5224" s="44">
        <v>9647.1058385510496</v>
      </c>
      <c r="V5224" s="45">
        <v>8961.06274706964</v>
      </c>
      <c r="W5224" s="99">
        <v>0.95576956791016099</v>
      </c>
      <c r="X5224" s="86">
        <v>9370.2194692616195</v>
      </c>
      <c r="Y5224" s="44">
        <v>9672.1792851446007</v>
      </c>
      <c r="Z5224" s="45">
        <v>9101.1470111149392</v>
      </c>
      <c r="AA5224" s="46">
        <v>0.97128429499123803</v>
      </c>
      <c r="AB5224" s="139">
        <v>9641.4085484579009</v>
      </c>
      <c r="AC5224" s="45">
        <v>8956.1528598290097</v>
      </c>
      <c r="AD5224" s="99">
        <v>0.95581036166859001</v>
      </c>
      <c r="AE5224" s="142">
        <v>9367.8813474948893</v>
      </c>
      <c r="AF5224" s="44">
        <v>9669.7658162826901</v>
      </c>
      <c r="AG5224" s="45">
        <v>9099.2002044406909</v>
      </c>
      <c r="AH5224" s="140">
        <v>0.97131889985711095</v>
      </c>
      <c r="AI5224" s="44">
        <v>9639.0027577223591</v>
      </c>
      <c r="AJ5224" s="45">
        <v>8954.1989708830806</v>
      </c>
      <c r="AK5224" s="46">
        <v>0.95584034839185505</v>
      </c>
    </row>
    <row r="5225" spans="1:37" x14ac:dyDescent="0.2">
      <c r="A5225" s="35" t="s">
        <v>2015</v>
      </c>
      <c r="B5225" s="35" t="s">
        <v>8289</v>
      </c>
      <c r="C5225" s="85" t="s">
        <v>973</v>
      </c>
      <c r="D5225" s="85" t="s">
        <v>973</v>
      </c>
      <c r="E5225" s="85" t="s">
        <v>12896</v>
      </c>
      <c r="F5225" s="85" t="s">
        <v>431</v>
      </c>
      <c r="G5225" s="85" t="s">
        <v>431</v>
      </c>
      <c r="H5225" s="840">
        <v>1.03081643086727</v>
      </c>
      <c r="I5225" s="840">
        <v>1.02797169202772</v>
      </c>
      <c r="J5225" s="86">
        <v>8528.5833333333303</v>
      </c>
      <c r="K5225" s="44">
        <v>8791.4038320207492</v>
      </c>
      <c r="L5225" s="45">
        <v>8271.5431246812204</v>
      </c>
      <c r="M5225" s="46">
        <v>0.96986132413721204</v>
      </c>
      <c r="N5225" s="139">
        <v>8767.1422397660899</v>
      </c>
      <c r="O5225" s="45">
        <v>8143.3198248915396</v>
      </c>
      <c r="P5225" s="99">
        <v>0.95482678735916005</v>
      </c>
      <c r="Q5225" s="86">
        <v>8595.3906051293106</v>
      </c>
      <c r="R5225" s="44">
        <v>8860.2698654894593</v>
      </c>
      <c r="S5225" s="45">
        <v>8336.7633653145895</v>
      </c>
      <c r="T5225" s="140">
        <v>0.96991093811834606</v>
      </c>
      <c r="U5225" s="44">
        <v>8835.8182239939597</v>
      </c>
      <c r="V5225" s="45">
        <v>8207.4689395968708</v>
      </c>
      <c r="W5225" s="99">
        <v>0.95486864025691198</v>
      </c>
      <c r="X5225" s="86">
        <v>8659.4248267592302</v>
      </c>
      <c r="Y5225" s="44">
        <v>8926.2773932833697</v>
      </c>
      <c r="Z5225" s="45">
        <v>8399.2821496845609</v>
      </c>
      <c r="AA5225" s="46">
        <v>0.96995843462134101</v>
      </c>
      <c r="AB5225" s="139">
        <v>8901.6435911505396</v>
      </c>
      <c r="AC5225" s="45">
        <v>8268.9661272380199</v>
      </c>
      <c r="AD5225" s="99">
        <v>0.95490939556232202</v>
      </c>
      <c r="AE5225" s="142">
        <v>8723.0058798462396</v>
      </c>
      <c r="AF5225" s="44">
        <v>8991.8177874973098</v>
      </c>
      <c r="AG5225" s="45">
        <v>8461.2545748023094</v>
      </c>
      <c r="AH5225" s="140">
        <v>0.96999299224953195</v>
      </c>
      <c r="AI5225" s="44">
        <v>8967.0031138732993</v>
      </c>
      <c r="AJ5225" s="45">
        <v>8329.9416000086494</v>
      </c>
      <c r="AK5225" s="46">
        <v>0.95493935401949803</v>
      </c>
    </row>
    <row r="5226" spans="1:37" x14ac:dyDescent="0.2">
      <c r="A5226" s="35" t="s">
        <v>2014</v>
      </c>
      <c r="B5226" s="35" t="s">
        <v>8288</v>
      </c>
      <c r="C5226" s="85" t="s">
        <v>973</v>
      </c>
      <c r="D5226" s="85" t="s">
        <v>973</v>
      </c>
      <c r="E5226" s="85" t="s">
        <v>12896</v>
      </c>
      <c r="F5226" s="85" t="s">
        <v>431</v>
      </c>
      <c r="G5226" s="85" t="s">
        <v>431</v>
      </c>
      <c r="H5226" s="840">
        <v>1.03081643086727</v>
      </c>
      <c r="I5226" s="840">
        <v>1.02797169202772</v>
      </c>
      <c r="J5226" s="86">
        <v>4518.1666666666697</v>
      </c>
      <c r="K5226" s="44">
        <v>4657.4004373968</v>
      </c>
      <c r="L5226" s="45">
        <v>4381.9951060059402</v>
      </c>
      <c r="M5226" s="46">
        <v>0.96986132413721204</v>
      </c>
      <c r="N5226" s="139">
        <v>4644.5474331965797</v>
      </c>
      <c r="O5226" s="45">
        <v>4314.0665630865797</v>
      </c>
      <c r="P5226" s="99">
        <v>0.95482678735915905</v>
      </c>
      <c r="Q5226" s="86">
        <v>4544.5435655543197</v>
      </c>
      <c r="R5226" s="44">
        <v>4684.5901781655102</v>
      </c>
      <c r="S5226" s="45">
        <v>4407.80251298648</v>
      </c>
      <c r="T5226" s="140">
        <v>0.96991093811834606</v>
      </c>
      <c r="U5226" s="44">
        <v>4671.6621385765602</v>
      </c>
      <c r="V5226" s="45">
        <v>4339.4421350291504</v>
      </c>
      <c r="W5226" s="99">
        <v>0.95486864025691198</v>
      </c>
      <c r="X5226" s="86">
        <v>4569.7212704317099</v>
      </c>
      <c r="Y5226" s="44">
        <v>4710.5437700446601</v>
      </c>
      <c r="Z5226" s="45">
        <v>4432.4396901237897</v>
      </c>
      <c r="AA5226" s="46">
        <v>0.96995843462134101</v>
      </c>
      <c r="AB5226" s="139">
        <v>4697.5441064607603</v>
      </c>
      <c r="AC5226" s="45">
        <v>4363.6697762362301</v>
      </c>
      <c r="AD5226" s="99">
        <v>0.95490939556232202</v>
      </c>
      <c r="AE5226" s="142">
        <v>4593.8147204159004</v>
      </c>
      <c r="AF5226" s="44">
        <v>4735.3796941646397</v>
      </c>
      <c r="AG5226" s="45">
        <v>4455.9680864961701</v>
      </c>
      <c r="AH5226" s="140">
        <v>0.96999299224953095</v>
      </c>
      <c r="AI5226" s="44">
        <v>4722.3114910077902</v>
      </c>
      <c r="AJ5226" s="45">
        <v>4386.8144615992196</v>
      </c>
      <c r="AK5226" s="46">
        <v>0.95493935401949803</v>
      </c>
    </row>
    <row r="5227" spans="1:37" x14ac:dyDescent="0.2">
      <c r="A5227" s="35" t="s">
        <v>2013</v>
      </c>
      <c r="B5227" s="35" t="s">
        <v>8287</v>
      </c>
      <c r="C5227" s="85" t="s">
        <v>973</v>
      </c>
      <c r="D5227" s="85" t="s">
        <v>973</v>
      </c>
      <c r="E5227" s="85" t="s">
        <v>12896</v>
      </c>
      <c r="F5227" s="85" t="s">
        <v>471</v>
      </c>
      <c r="G5227" s="85" t="s">
        <v>471</v>
      </c>
      <c r="H5227" s="840">
        <v>1.0322254795497099</v>
      </c>
      <c r="I5227" s="840">
        <v>1.0289415931063199</v>
      </c>
      <c r="J5227" s="86">
        <v>12775.416666666701</v>
      </c>
      <c r="K5227" s="44">
        <v>13187.1105951974</v>
      </c>
      <c r="L5227" s="45">
        <v>12407.3192475613</v>
      </c>
      <c r="M5227" s="46">
        <v>0.97118705176436604</v>
      </c>
      <c r="N5227" s="139">
        <v>13145.157577597</v>
      </c>
      <c r="O5227" s="45">
        <v>12209.8192746814</v>
      </c>
      <c r="P5227" s="99">
        <v>0.955727675523801</v>
      </c>
      <c r="Q5227" s="86">
        <v>12746.2398427399</v>
      </c>
      <c r="R5227" s="44">
        <v>13156.9935341278</v>
      </c>
      <c r="S5227" s="45">
        <v>12379.616350087101</v>
      </c>
      <c r="T5227" s="140">
        <v>0.97123673356408802</v>
      </c>
      <c r="U5227" s="44">
        <v>13115.136329904</v>
      </c>
      <c r="V5227" s="45">
        <v>12182.468146974799</v>
      </c>
      <c r="W5227" s="99">
        <v>0.95576956791016099</v>
      </c>
      <c r="X5227" s="86">
        <v>12721.424457954899</v>
      </c>
      <c r="Y5227" s="44">
        <v>13131.3784616679</v>
      </c>
      <c r="Z5227" s="45">
        <v>12356.119785929</v>
      </c>
      <c r="AA5227" s="46">
        <v>0.97128429499123803</v>
      </c>
      <c r="AB5227" s="139">
        <v>13089.6027483498</v>
      </c>
      <c r="AC5227" s="45">
        <v>12159.2693120975</v>
      </c>
      <c r="AD5227" s="99">
        <v>0.95581036166858901</v>
      </c>
      <c r="AE5227" s="142">
        <v>12698.913885300601</v>
      </c>
      <c r="AF5227" s="44">
        <v>13108.1424750148</v>
      </c>
      <c r="AG5227" s="45">
        <v>12334.695064450299</v>
      </c>
      <c r="AH5227" s="140">
        <v>0.97131889985711095</v>
      </c>
      <c r="AI5227" s="44">
        <v>13066.440683861099</v>
      </c>
      <c r="AJ5227" s="45">
        <v>12138.134272323899</v>
      </c>
      <c r="AK5227" s="46">
        <v>0.95584034839185505</v>
      </c>
    </row>
    <row r="5228" spans="1:37" x14ac:dyDescent="0.2">
      <c r="A5228" s="35" t="s">
        <v>2012</v>
      </c>
      <c r="B5228" s="35" t="s">
        <v>8286</v>
      </c>
      <c r="C5228" s="85" t="s">
        <v>973</v>
      </c>
      <c r="D5228" s="85" t="s">
        <v>973</v>
      </c>
      <c r="E5228" s="85" t="s">
        <v>12896</v>
      </c>
      <c r="F5228" s="85" t="s">
        <v>432</v>
      </c>
      <c r="G5228" s="85" t="s">
        <v>432</v>
      </c>
      <c r="H5228" s="840">
        <v>1.03581304219362</v>
      </c>
      <c r="I5228" s="840">
        <v>1.0337524877594799</v>
      </c>
      <c r="J5228" s="86">
        <v>5843.25</v>
      </c>
      <c r="K5228" s="44">
        <v>6052.5145587978895</v>
      </c>
      <c r="L5228" s="45">
        <v>5694.6121623388499</v>
      </c>
      <c r="M5228" s="46">
        <v>0.97456247162774901</v>
      </c>
      <c r="N5228" s="139">
        <v>6040.4742241005697</v>
      </c>
      <c r="O5228" s="45">
        <v>5610.66675498319</v>
      </c>
      <c r="P5228" s="99">
        <v>0.96019625293855104</v>
      </c>
      <c r="Q5228" s="86">
        <v>5894.09509706279</v>
      </c>
      <c r="R5228" s="44">
        <v>6105.1805734671298</v>
      </c>
      <c r="S5228" s="45">
        <v>5744.4577328006098</v>
      </c>
      <c r="T5228" s="140">
        <v>0.97461232609959803</v>
      </c>
      <c r="U5228" s="44">
        <v>6093.0354696796003</v>
      </c>
      <c r="V5228" s="45">
        <v>5659.7360988547498</v>
      </c>
      <c r="W5228" s="99">
        <v>0.96023834119594897</v>
      </c>
      <c r="X5228" s="86">
        <v>5942.2164376069704</v>
      </c>
      <c r="Y5228" s="44">
        <v>6155.0252856106299</v>
      </c>
      <c r="Z5228" s="45">
        <v>5791.6409870016796</v>
      </c>
      <c r="AA5228" s="46">
        <v>0.97466005282938994</v>
      </c>
      <c r="AB5228" s="139">
        <v>6142.7810251814599</v>
      </c>
      <c r="AC5228" s="45">
        <v>5706.18759380151</v>
      </c>
      <c r="AD5228" s="99">
        <v>0.96027932568869701</v>
      </c>
      <c r="AE5228" s="142">
        <v>5990.49651691087</v>
      </c>
      <c r="AF5228" s="44">
        <v>6205.0344214317602</v>
      </c>
      <c r="AG5228" s="45">
        <v>5838.9056724600596</v>
      </c>
      <c r="AH5228" s="140">
        <v>0.97469477796658699</v>
      </c>
      <c r="AI5228" s="44">
        <v>6192.6906772711</v>
      </c>
      <c r="AJ5228" s="45">
        <v>5752.7304310597301</v>
      </c>
      <c r="AK5228" s="46">
        <v>0.96030945261716705</v>
      </c>
    </row>
    <row r="5229" spans="1:37" x14ac:dyDescent="0.2">
      <c r="A5229" s="35" t="s">
        <v>2011</v>
      </c>
      <c r="B5229" s="35" t="s">
        <v>8285</v>
      </c>
      <c r="C5229" s="85" t="s">
        <v>973</v>
      </c>
      <c r="D5229" s="85" t="s">
        <v>973</v>
      </c>
      <c r="E5229" s="85" t="s">
        <v>12896</v>
      </c>
      <c r="F5229" s="85" t="s">
        <v>471</v>
      </c>
      <c r="G5229" s="85" t="s">
        <v>471</v>
      </c>
      <c r="H5229" s="840">
        <v>1.0322254795497099</v>
      </c>
      <c r="I5229" s="840">
        <v>1.0289415931063199</v>
      </c>
      <c r="J5229" s="86">
        <v>3013.1666666666702</v>
      </c>
      <c r="K5229" s="44">
        <v>3110.2674074632</v>
      </c>
      <c r="L5229" s="45">
        <v>2926.3484514746601</v>
      </c>
      <c r="M5229" s="46">
        <v>0.97118705176436604</v>
      </c>
      <c r="N5229" s="139">
        <v>3100.3725102948601</v>
      </c>
      <c r="O5229" s="45">
        <v>2879.7667742991298</v>
      </c>
      <c r="P5229" s="99">
        <v>0.9557276755238</v>
      </c>
      <c r="Q5229" s="86">
        <v>3006.8275999909802</v>
      </c>
      <c r="R5229" s="44">
        <v>3103.7240613239901</v>
      </c>
      <c r="S5229" s="45">
        <v>2920.34141660559</v>
      </c>
      <c r="T5229" s="140">
        <v>0.97123673356408802</v>
      </c>
      <c r="U5229" s="44">
        <v>3093.84998093077</v>
      </c>
      <c r="V5229" s="45">
        <v>2873.83431602373</v>
      </c>
      <c r="W5229" s="99">
        <v>0.95576956791016099</v>
      </c>
      <c r="X5229" s="86">
        <v>3002.4299760581998</v>
      </c>
      <c r="Y5229" s="44">
        <v>3099.1847218510902</v>
      </c>
      <c r="Z5229" s="45">
        <v>2916.2130825562399</v>
      </c>
      <c r="AA5229" s="46">
        <v>0.97128429499123803</v>
      </c>
      <c r="AB5229" s="139">
        <v>3089.3250827554898</v>
      </c>
      <c r="AC5229" s="45">
        <v>2869.7536813008001</v>
      </c>
      <c r="AD5229" s="99">
        <v>0.95581036166859001</v>
      </c>
      <c r="AE5229" s="142">
        <v>3000.42655584779</v>
      </c>
      <c r="AF5229" s="44">
        <v>3097.1167404636599</v>
      </c>
      <c r="AG5229" s="45">
        <v>2914.3710213281302</v>
      </c>
      <c r="AH5229" s="140">
        <v>0.97131889985711095</v>
      </c>
      <c r="AI5229" s="44">
        <v>3087.26368037253</v>
      </c>
      <c r="AJ5229" s="45">
        <v>2867.9287644657202</v>
      </c>
      <c r="AK5229" s="46">
        <v>0.95584034839185505</v>
      </c>
    </row>
    <row r="5230" spans="1:37" x14ac:dyDescent="0.2">
      <c r="A5230" s="35" t="s">
        <v>2010</v>
      </c>
      <c r="B5230" s="35" t="s">
        <v>8284</v>
      </c>
      <c r="C5230" s="85" t="s">
        <v>973</v>
      </c>
      <c r="D5230" s="85" t="s">
        <v>973</v>
      </c>
      <c r="E5230" s="85" t="s">
        <v>12896</v>
      </c>
      <c r="F5230" s="85" t="s">
        <v>432</v>
      </c>
      <c r="G5230" s="85" t="s">
        <v>432</v>
      </c>
      <c r="H5230" s="840">
        <v>1.03581304219362</v>
      </c>
      <c r="I5230" s="840">
        <v>1.0337524877594799</v>
      </c>
      <c r="J5230" s="86">
        <v>4678.75</v>
      </c>
      <c r="K5230" s="44">
        <v>4846.3102711634201</v>
      </c>
      <c r="L5230" s="45">
        <v>4559.7341641283301</v>
      </c>
      <c r="M5230" s="46">
        <v>0.97456247162774901</v>
      </c>
      <c r="N5230" s="139">
        <v>4836.6694521046502</v>
      </c>
      <c r="O5230" s="45">
        <v>4492.5182184362502</v>
      </c>
      <c r="P5230" s="99">
        <v>0.96019625293855104</v>
      </c>
      <c r="Q5230" s="86">
        <v>4716.9442555760597</v>
      </c>
      <c r="R5230" s="44">
        <v>4885.8723792259698</v>
      </c>
      <c r="S5230" s="45">
        <v>4597.1920130091203</v>
      </c>
      <c r="T5230" s="140">
        <v>0.97461232609959902</v>
      </c>
      <c r="U5230" s="44">
        <v>4876.1528588245201</v>
      </c>
      <c r="V5230" s="45">
        <v>4529.3907274881103</v>
      </c>
      <c r="W5230" s="99">
        <v>0.96023834119594897</v>
      </c>
      <c r="X5230" s="86">
        <v>4749.4966520303597</v>
      </c>
      <c r="Y5230" s="44">
        <v>4919.5905760279902</v>
      </c>
      <c r="Z5230" s="45">
        <v>4629.1446577809202</v>
      </c>
      <c r="AA5230" s="46">
        <v>0.97466005282938994</v>
      </c>
      <c r="AB5230" s="139">
        <v>4909.8039796416897</v>
      </c>
      <c r="AC5230" s="45">
        <v>4560.8434423724402</v>
      </c>
      <c r="AD5230" s="99">
        <v>0.96027932568869701</v>
      </c>
      <c r="AE5230" s="142">
        <v>4782.76872270485</v>
      </c>
      <c r="AF5230" s="44">
        <v>4954.0542207734197</v>
      </c>
      <c r="AG5230" s="45">
        <v>4661.7396982423397</v>
      </c>
      <c r="AH5230" s="140">
        <v>0.97469477796658699</v>
      </c>
      <c r="AI5230" s="44">
        <v>4944.1990654743604</v>
      </c>
      <c r="AJ5230" s="45">
        <v>4592.9380140951998</v>
      </c>
      <c r="AK5230" s="46">
        <v>0.96030945261716705</v>
      </c>
    </row>
    <row r="5231" spans="1:37" x14ac:dyDescent="0.2">
      <c r="A5231" s="35" t="s">
        <v>2009</v>
      </c>
      <c r="B5231" s="35" t="s">
        <v>8283</v>
      </c>
      <c r="C5231" s="85" t="s">
        <v>973</v>
      </c>
      <c r="D5231" s="85" t="s">
        <v>973</v>
      </c>
      <c r="E5231" s="85" t="s">
        <v>12896</v>
      </c>
      <c r="F5231" s="85" t="s">
        <v>471</v>
      </c>
      <c r="G5231" s="85" t="s">
        <v>471</v>
      </c>
      <c r="H5231" s="840">
        <v>1.0322254795497099</v>
      </c>
      <c r="I5231" s="840">
        <v>1.0289415931063199</v>
      </c>
      <c r="J5231" s="86">
        <v>2353.5</v>
      </c>
      <c r="K5231" s="44">
        <v>2429.3426661202402</v>
      </c>
      <c r="L5231" s="45">
        <v>2285.6887263274398</v>
      </c>
      <c r="M5231" s="46">
        <v>0.97118705176436604</v>
      </c>
      <c r="N5231" s="139">
        <v>2421.61403937572</v>
      </c>
      <c r="O5231" s="45">
        <v>2249.3050843452602</v>
      </c>
      <c r="P5231" s="99">
        <v>0.9557276755238</v>
      </c>
      <c r="Q5231" s="86">
        <v>2350.4430264889102</v>
      </c>
      <c r="R5231" s="44">
        <v>2426.1871801717898</v>
      </c>
      <c r="S5231" s="45">
        <v>2282.83660747558</v>
      </c>
      <c r="T5231" s="140">
        <v>0.97123673356408802</v>
      </c>
      <c r="U5231" s="44">
        <v>2418.4685921811401</v>
      </c>
      <c r="V5231" s="45">
        <v>2246.4819158247601</v>
      </c>
      <c r="W5231" s="99">
        <v>0.95576956791016099</v>
      </c>
      <c r="X5231" s="86">
        <v>2348.60493049246</v>
      </c>
      <c r="Y5231" s="44">
        <v>2424.2898506503898</v>
      </c>
      <c r="Z5231" s="45">
        <v>2281.16308412631</v>
      </c>
      <c r="AA5231" s="46">
        <v>0.97128429499123803</v>
      </c>
      <c r="AB5231" s="139">
        <v>2416.57729875827</v>
      </c>
      <c r="AC5231" s="45">
        <v>2244.8209280306301</v>
      </c>
      <c r="AD5231" s="99">
        <v>0.95581036166859001</v>
      </c>
      <c r="AE5231" s="142">
        <v>2346.4480993205202</v>
      </c>
      <c r="AF5231" s="44">
        <v>2422.0635145596202</v>
      </c>
      <c r="AG5231" s="45">
        <v>2279.1493864038098</v>
      </c>
      <c r="AH5231" s="140">
        <v>0.97131889985711095</v>
      </c>
      <c r="AI5231" s="44">
        <v>2414.3580454561502</v>
      </c>
      <c r="AJ5231" s="45">
        <v>2242.82976873793</v>
      </c>
      <c r="AK5231" s="46">
        <v>0.95584034839185505</v>
      </c>
    </row>
    <row r="5232" spans="1:37" x14ac:dyDescent="0.2">
      <c r="A5232" s="35" t="s">
        <v>2008</v>
      </c>
      <c r="B5232" s="35" t="s">
        <v>8282</v>
      </c>
      <c r="C5232" s="85" t="s">
        <v>973</v>
      </c>
      <c r="D5232" s="85" t="s">
        <v>973</v>
      </c>
      <c r="E5232" s="85" t="s">
        <v>12896</v>
      </c>
      <c r="F5232" s="85" t="s">
        <v>472</v>
      </c>
      <c r="G5232" s="85" t="s">
        <v>472</v>
      </c>
      <c r="H5232" s="840">
        <v>1.02982121446618</v>
      </c>
      <c r="I5232" s="840">
        <v>1.02846655498816</v>
      </c>
      <c r="J5232" s="86">
        <v>3463.25</v>
      </c>
      <c r="K5232" s="44">
        <v>3566.5283210000098</v>
      </c>
      <c r="L5232" s="45">
        <v>3355.6293597956101</v>
      </c>
      <c r="M5232" s="46">
        <v>0.96892495771186404</v>
      </c>
      <c r="N5232" s="139">
        <v>3561.8367965627299</v>
      </c>
      <c r="O5232" s="45">
        <v>3308.3957583025799</v>
      </c>
      <c r="P5232" s="99">
        <v>0.95528643854835105</v>
      </c>
      <c r="Q5232" s="86">
        <v>3472.1683753956399</v>
      </c>
      <c r="R5232" s="44">
        <v>3575.71265318101</v>
      </c>
      <c r="S5232" s="45">
        <v>3364.4426980762801</v>
      </c>
      <c r="T5232" s="140">
        <v>0.96897452379247395</v>
      </c>
      <c r="U5232" s="44">
        <v>3571.0090473819801</v>
      </c>
      <c r="V5232" s="45">
        <v>3317.06075163674</v>
      </c>
      <c r="W5232" s="99">
        <v>0.95532831159398202</v>
      </c>
      <c r="X5232" s="86">
        <v>3480.0716345450701</v>
      </c>
      <c r="Y5232" s="44">
        <v>3583.8515971165202</v>
      </c>
      <c r="Z5232" s="45">
        <v>3372.2658864970499</v>
      </c>
      <c r="AA5232" s="46">
        <v>0.96902197443929405</v>
      </c>
      <c r="AB5232" s="139">
        <v>3579.13728509257</v>
      </c>
      <c r="AC5232" s="45">
        <v>3324.7528585156301</v>
      </c>
      <c r="AD5232" s="99">
        <v>0.95536908651889296</v>
      </c>
      <c r="AE5232" s="142">
        <v>3489.6201103088201</v>
      </c>
      <c r="AF5232" s="44">
        <v>3593.6848200238401</v>
      </c>
      <c r="AG5232" s="45">
        <v>3381.6390459005902</v>
      </c>
      <c r="AH5232" s="140">
        <v>0.96905649870332999</v>
      </c>
      <c r="AI5232" s="44">
        <v>3588.9575730667002</v>
      </c>
      <c r="AJ5232" s="45">
        <v>3333.9797710453699</v>
      </c>
      <c r="AK5232" s="46">
        <v>0.95539905939799397</v>
      </c>
    </row>
    <row r="5233" spans="1:37" x14ac:dyDescent="0.2">
      <c r="A5233" s="35" t="s">
        <v>2007</v>
      </c>
      <c r="B5233" s="35" t="s">
        <v>8281</v>
      </c>
      <c r="C5233" s="85" t="s">
        <v>973</v>
      </c>
      <c r="D5233" s="85" t="s">
        <v>973</v>
      </c>
      <c r="E5233" s="85" t="s">
        <v>12896</v>
      </c>
      <c r="F5233" s="85" t="s">
        <v>431</v>
      </c>
      <c r="G5233" s="85" t="s">
        <v>431</v>
      </c>
      <c r="H5233" s="840">
        <v>1.03081643086727</v>
      </c>
      <c r="I5233" s="840">
        <v>1.02797169202772</v>
      </c>
      <c r="J5233" s="86">
        <v>394.75</v>
      </c>
      <c r="K5233" s="44">
        <v>406.914786084855</v>
      </c>
      <c r="L5233" s="45">
        <v>382.852757703164</v>
      </c>
      <c r="M5233" s="46">
        <v>0.96986132413721204</v>
      </c>
      <c r="N5233" s="139">
        <v>405.79182542794302</v>
      </c>
      <c r="O5233" s="45">
        <v>376.91787431002803</v>
      </c>
      <c r="P5233" s="99">
        <v>0.95482678735915905</v>
      </c>
      <c r="Q5233" s="86">
        <v>396.63352623489999</v>
      </c>
      <c r="R5233" s="44">
        <v>408.85635587575899</v>
      </c>
      <c r="S5233" s="45">
        <v>384.69919551967899</v>
      </c>
      <c r="T5233" s="140">
        <v>0.96991093811834606</v>
      </c>
      <c r="U5233" s="44">
        <v>407.72803707861101</v>
      </c>
      <c r="V5233" s="45">
        <v>378.73291587622299</v>
      </c>
      <c r="W5233" s="99">
        <v>0.95486864025691198</v>
      </c>
      <c r="X5233" s="86">
        <v>398.63961386587403</v>
      </c>
      <c r="Y5233" s="44">
        <v>410.924263967527</v>
      </c>
      <c r="Z5233" s="45">
        <v>386.66385584339901</v>
      </c>
      <c r="AA5233" s="46">
        <v>0.96995843462134101</v>
      </c>
      <c r="AB5233" s="139">
        <v>409.79023837497999</v>
      </c>
      <c r="AC5233" s="45">
        <v>380.664712723859</v>
      </c>
      <c r="AD5233" s="99">
        <v>0.95490939556232202</v>
      </c>
      <c r="AE5233" s="142">
        <v>400.918049104685</v>
      </c>
      <c r="AF5233" s="44">
        <v>413.27291244835999</v>
      </c>
      <c r="AG5233" s="45">
        <v>388.88769809789801</v>
      </c>
      <c r="AH5233" s="140">
        <v>0.96999299224953095</v>
      </c>
      <c r="AI5233" s="44">
        <v>412.13240530259702</v>
      </c>
      <c r="AJ5233" s="45">
        <v>382.85242282678598</v>
      </c>
      <c r="AK5233" s="46">
        <v>0.95493935401949803</v>
      </c>
    </row>
    <row r="5234" spans="1:37" x14ac:dyDescent="0.2">
      <c r="A5234" s="35" t="s">
        <v>2006</v>
      </c>
      <c r="B5234" s="35" t="s">
        <v>8280</v>
      </c>
      <c r="C5234" s="85" t="s">
        <v>973</v>
      </c>
      <c r="D5234" s="85" t="s">
        <v>973</v>
      </c>
      <c r="E5234" s="85" t="s">
        <v>12896</v>
      </c>
      <c r="F5234" s="85" t="s">
        <v>226</v>
      </c>
      <c r="G5234" s="85" t="s">
        <v>226</v>
      </c>
      <c r="H5234" s="840">
        <v>1.02635032656863</v>
      </c>
      <c r="I5234" s="840">
        <v>1.0268305868112899</v>
      </c>
      <c r="J5234" s="86">
        <v>6170.25</v>
      </c>
      <c r="K5234" s="44">
        <v>6332.8381025100598</v>
      </c>
      <c r="L5234" s="45">
        <v>5958.3593777987098</v>
      </c>
      <c r="M5234" s="46">
        <v>0.96565931328531496</v>
      </c>
      <c r="N5234" s="139">
        <v>6335.8014282723298</v>
      </c>
      <c r="O5234" s="45">
        <v>5884.9800729140197</v>
      </c>
      <c r="P5234" s="99">
        <v>0.95376687701698004</v>
      </c>
      <c r="Q5234" s="86">
        <v>6203.3121064032302</v>
      </c>
      <c r="R5234" s="44">
        <v>6366.7714062140603</v>
      </c>
      <c r="S5234" s="45">
        <v>5990.5925463282401</v>
      </c>
      <c r="T5234" s="140">
        <v>0.965708712309443</v>
      </c>
      <c r="U5234" s="44">
        <v>6369.7506103915803</v>
      </c>
      <c r="V5234" s="45">
        <v>5916.7729532733301</v>
      </c>
      <c r="W5234" s="99">
        <v>0.95380868345571002</v>
      </c>
      <c r="X5234" s="86">
        <v>6236.1024544864304</v>
      </c>
      <c r="Y5234" s="44">
        <v>6400.4257906775501</v>
      </c>
      <c r="Z5234" s="45">
        <v>6022.5533809278504</v>
      </c>
      <c r="AA5234" s="46">
        <v>0.96575600302959397</v>
      </c>
      <c r="AB5234" s="139">
        <v>6403.4207427555903</v>
      </c>
      <c r="AC5234" s="45">
        <v>5948.3025441434902</v>
      </c>
      <c r="AD5234" s="99">
        <v>0.95384939352048503</v>
      </c>
      <c r="AE5234" s="142">
        <v>6270.8897917838804</v>
      </c>
      <c r="AF5234" s="44">
        <v>6436.1297856732399</v>
      </c>
      <c r="AG5234" s="45">
        <v>6056.3652289273496</v>
      </c>
      <c r="AH5234" s="140">
        <v>0.96579041093377205</v>
      </c>
      <c r="AI5234" s="44">
        <v>6439.1414447263396</v>
      </c>
      <c r="AJ5234" s="45">
        <v>5981.6720823683199</v>
      </c>
      <c r="AK5234" s="46">
        <v>0.95387931872212295</v>
      </c>
    </row>
    <row r="5235" spans="1:37" x14ac:dyDescent="0.2">
      <c r="A5235" s="35" t="s">
        <v>2005</v>
      </c>
      <c r="B5235" s="35" t="s">
        <v>8279</v>
      </c>
      <c r="C5235" s="85" t="s">
        <v>973</v>
      </c>
      <c r="D5235" s="85" t="s">
        <v>973</v>
      </c>
      <c r="E5235" s="85" t="s">
        <v>12896</v>
      </c>
      <c r="F5235" s="85" t="s">
        <v>226</v>
      </c>
      <c r="G5235" s="85" t="s">
        <v>226</v>
      </c>
      <c r="H5235" s="840">
        <v>1.02635032656863</v>
      </c>
      <c r="I5235" s="840">
        <v>1.0268305868112899</v>
      </c>
      <c r="J5235" s="86">
        <v>5224.9166666666697</v>
      </c>
      <c r="K5235" s="44">
        <v>5362.5949271271902</v>
      </c>
      <c r="L5235" s="45">
        <v>5045.4894403063299</v>
      </c>
      <c r="M5235" s="46">
        <v>0.96565931328531496</v>
      </c>
      <c r="N5235" s="139">
        <v>5365.1042468734004</v>
      </c>
      <c r="O5235" s="45">
        <v>4983.3524518406302</v>
      </c>
      <c r="P5235" s="99">
        <v>0.95376687701698004</v>
      </c>
      <c r="Q5235" s="86">
        <v>5248.3104331573004</v>
      </c>
      <c r="R5235" s="44">
        <v>5386.60512700452</v>
      </c>
      <c r="S5235" s="45">
        <v>5068.3391102045498</v>
      </c>
      <c r="T5235" s="140">
        <v>0.965708712309443</v>
      </c>
      <c r="U5235" s="44">
        <v>5389.12568184671</v>
      </c>
      <c r="V5235" s="45">
        <v>5005.88406461663</v>
      </c>
      <c r="W5235" s="99">
        <v>0.95380868345571002</v>
      </c>
      <c r="X5235" s="86">
        <v>5272.0185653100798</v>
      </c>
      <c r="Y5235" s="44">
        <v>5410.93797618185</v>
      </c>
      <c r="Z5235" s="45">
        <v>5091.4835775316797</v>
      </c>
      <c r="AA5235" s="46">
        <v>0.96575600302959397</v>
      </c>
      <c r="AB5235" s="139">
        <v>5413.4699170973399</v>
      </c>
      <c r="AC5235" s="45">
        <v>5028.71171114976</v>
      </c>
      <c r="AD5235" s="99">
        <v>0.95384939352048603</v>
      </c>
      <c r="AE5235" s="142">
        <v>5298.1988627744204</v>
      </c>
      <c r="AF5235" s="44">
        <v>5437.8081330340401</v>
      </c>
      <c r="AG5235" s="45">
        <v>5116.9496568877503</v>
      </c>
      <c r="AH5235" s="140">
        <v>0.96579041093377205</v>
      </c>
      <c r="AI5235" s="44">
        <v>5440.3526473055399</v>
      </c>
      <c r="AJ5235" s="45">
        <v>5053.84232167759</v>
      </c>
      <c r="AK5235" s="46">
        <v>0.95387931872212395</v>
      </c>
    </row>
    <row r="5236" spans="1:37" x14ac:dyDescent="0.2">
      <c r="A5236" s="35" t="s">
        <v>2004</v>
      </c>
      <c r="B5236" s="35" t="s">
        <v>8278</v>
      </c>
      <c r="C5236" s="85" t="s">
        <v>973</v>
      </c>
      <c r="D5236" s="85" t="s">
        <v>973</v>
      </c>
      <c r="E5236" s="85" t="s">
        <v>12896</v>
      </c>
      <c r="F5236" s="85" t="s">
        <v>226</v>
      </c>
      <c r="G5236" s="85" t="s">
        <v>226</v>
      </c>
      <c r="H5236" s="840">
        <v>1.02635032656863</v>
      </c>
      <c r="I5236" s="840">
        <v>1.0268305868112899</v>
      </c>
      <c r="J5236" s="86">
        <v>4220.75</v>
      </c>
      <c r="K5236" s="44">
        <v>4331.9681408645201</v>
      </c>
      <c r="L5236" s="45">
        <v>4075.8065465489899</v>
      </c>
      <c r="M5236" s="46">
        <v>0.96565931328531496</v>
      </c>
      <c r="N5236" s="139">
        <v>4333.9951992837296</v>
      </c>
      <c r="O5236" s="45">
        <v>4025.6115461694199</v>
      </c>
      <c r="P5236" s="99">
        <v>0.95376687701698004</v>
      </c>
      <c r="Q5236" s="86">
        <v>4241.9202056861104</v>
      </c>
      <c r="R5236" s="44">
        <v>4353.6961883839904</v>
      </c>
      <c r="S5236" s="45">
        <v>4096.45929955254</v>
      </c>
      <c r="T5236" s="140">
        <v>0.965708712309443</v>
      </c>
      <c r="U5236" s="44">
        <v>4355.7334140113198</v>
      </c>
      <c r="V5236" s="45">
        <v>4045.9803267096499</v>
      </c>
      <c r="W5236" s="99">
        <v>0.95380868345571002</v>
      </c>
      <c r="X5236" s="86">
        <v>4266.0199326975398</v>
      </c>
      <c r="Y5236" s="44">
        <v>4378.4309510723897</v>
      </c>
      <c r="Z5236" s="45">
        <v>4119.9343590465596</v>
      </c>
      <c r="AA5236" s="46">
        <v>0.96575600302959397</v>
      </c>
      <c r="AB5236" s="139">
        <v>4380.4797508404599</v>
      </c>
      <c r="AC5236" s="45">
        <v>4069.1405255498498</v>
      </c>
      <c r="AD5236" s="99">
        <v>0.95384939352048503</v>
      </c>
      <c r="AE5236" s="142">
        <v>4290.9261334528701</v>
      </c>
      <c r="AF5236" s="44">
        <v>4403.9934383512</v>
      </c>
      <c r="AG5236" s="45">
        <v>4144.1353137139104</v>
      </c>
      <c r="AH5236" s="140">
        <v>0.96579041093377205</v>
      </c>
      <c r="AI5236" s="44">
        <v>4406.0541995772901</v>
      </c>
      <c r="AJ5236" s="45">
        <v>4093.0256968649801</v>
      </c>
      <c r="AK5236" s="46">
        <v>0.95387931872212395</v>
      </c>
    </row>
    <row r="5237" spans="1:37" x14ac:dyDescent="0.2">
      <c r="A5237" s="35" t="s">
        <v>2003</v>
      </c>
      <c r="B5237" s="35" t="s">
        <v>8277</v>
      </c>
      <c r="C5237" s="85" t="s">
        <v>973</v>
      </c>
      <c r="D5237" s="85" t="s">
        <v>973</v>
      </c>
      <c r="E5237" s="85" t="s">
        <v>12896</v>
      </c>
      <c r="F5237" s="85" t="s">
        <v>226</v>
      </c>
      <c r="G5237" s="85" t="s">
        <v>226</v>
      </c>
      <c r="H5237" s="840">
        <v>1.02635032656863</v>
      </c>
      <c r="I5237" s="840">
        <v>1.0268305868112899</v>
      </c>
      <c r="J5237" s="86">
        <v>3347.25</v>
      </c>
      <c r="K5237" s="44">
        <v>3435.4511306068298</v>
      </c>
      <c r="L5237" s="45">
        <v>3232.30313639427</v>
      </c>
      <c r="M5237" s="46">
        <v>0.96565931328531496</v>
      </c>
      <c r="N5237" s="139">
        <v>3437.0586817040798</v>
      </c>
      <c r="O5237" s="45">
        <v>3192.4961790950902</v>
      </c>
      <c r="P5237" s="99">
        <v>0.95376687701698004</v>
      </c>
      <c r="Q5237" s="86">
        <v>3362.9257079975901</v>
      </c>
      <c r="R5237" s="44">
        <v>3451.5398986293499</v>
      </c>
      <c r="S5237" s="45">
        <v>3247.6066550626701</v>
      </c>
      <c r="T5237" s="140">
        <v>0.965708712309443</v>
      </c>
      <c r="U5237" s="44">
        <v>3453.1549781459198</v>
      </c>
      <c r="V5237" s="45">
        <v>3207.5877421045402</v>
      </c>
      <c r="W5237" s="99">
        <v>0.95380868345571002</v>
      </c>
      <c r="X5237" s="86">
        <v>3380.4388822467699</v>
      </c>
      <c r="Y5237" s="44">
        <v>3469.5145507392499</v>
      </c>
      <c r="Z5237" s="45">
        <v>3264.6791434044699</v>
      </c>
      <c r="AA5237" s="46">
        <v>0.96575600302959397</v>
      </c>
      <c r="AB5237" s="139">
        <v>3471.1380411371401</v>
      </c>
      <c r="AC5237" s="45">
        <v>3224.4295776641502</v>
      </c>
      <c r="AD5237" s="99">
        <v>0.95384939352048503</v>
      </c>
      <c r="AE5237" s="142">
        <v>3399.5138717762902</v>
      </c>
      <c r="AF5237" s="44">
        <v>3489.0921724721702</v>
      </c>
      <c r="AG5237" s="45">
        <v>3283.2178991978899</v>
      </c>
      <c r="AH5237" s="140">
        <v>0.96579041093377205</v>
      </c>
      <c r="AI5237" s="44">
        <v>3490.72482382916</v>
      </c>
      <c r="AJ5237" s="45">
        <v>3242.7259759963799</v>
      </c>
      <c r="AK5237" s="46">
        <v>0.95387931872212295</v>
      </c>
    </row>
    <row r="5238" spans="1:37" x14ac:dyDescent="0.2">
      <c r="A5238" s="35" t="s">
        <v>2002</v>
      </c>
      <c r="B5238" s="35" t="s">
        <v>8276</v>
      </c>
      <c r="C5238" s="85" t="s">
        <v>973</v>
      </c>
      <c r="D5238" s="85" t="s">
        <v>973</v>
      </c>
      <c r="E5238" s="85" t="s">
        <v>12896</v>
      </c>
      <c r="F5238" s="85" t="s">
        <v>226</v>
      </c>
      <c r="G5238" s="85" t="s">
        <v>226</v>
      </c>
      <c r="H5238" s="840">
        <v>1.02635032656863</v>
      </c>
      <c r="I5238" s="840">
        <v>1.0268305868112899</v>
      </c>
      <c r="J5238" s="86">
        <v>8657.9166666666697</v>
      </c>
      <c r="K5238" s="44">
        <v>8886.0555982372807</v>
      </c>
      <c r="L5238" s="45">
        <v>8360.5978628148205</v>
      </c>
      <c r="M5238" s="46">
        <v>0.96565931328531496</v>
      </c>
      <c r="N5238" s="139">
        <v>8890.2136513965397</v>
      </c>
      <c r="O5238" s="45">
        <v>8257.6341406399206</v>
      </c>
      <c r="P5238" s="99">
        <v>0.95376687701698004</v>
      </c>
      <c r="Q5238" s="86">
        <v>8709.65456941296</v>
      </c>
      <c r="R5238" s="44">
        <v>8939.1568116169092</v>
      </c>
      <c r="S5238" s="45">
        <v>8410.9892988878401</v>
      </c>
      <c r="T5238" s="140">
        <v>0.965708712309443</v>
      </c>
      <c r="U5238" s="44">
        <v>8943.3397124339008</v>
      </c>
      <c r="V5238" s="45">
        <v>8307.3441582057803</v>
      </c>
      <c r="W5238" s="99">
        <v>0.95380868345571002</v>
      </c>
      <c r="X5238" s="86">
        <v>8766.4779884790896</v>
      </c>
      <c r="Y5238" s="44">
        <v>8997.4775463321694</v>
      </c>
      <c r="Z5238" s="45">
        <v>8466.2787428004794</v>
      </c>
      <c r="AA5238" s="46">
        <v>0.96575600302959397</v>
      </c>
      <c r="AB5238" s="139">
        <v>9001.6877371781993</v>
      </c>
      <c r="AC5238" s="45">
        <v>8361.8997126214599</v>
      </c>
      <c r="AD5238" s="99">
        <v>0.95384939352048503</v>
      </c>
      <c r="AE5238" s="142">
        <v>8825.1495540991109</v>
      </c>
      <c r="AF5238" s="44">
        <v>9057.6951268665707</v>
      </c>
      <c r="AG5238" s="45">
        <v>8523.2448144053706</v>
      </c>
      <c r="AH5238" s="140">
        <v>0.96579041093377205</v>
      </c>
      <c r="AI5238" s="44">
        <v>9061.9334953329399</v>
      </c>
      <c r="AJ5238" s="45">
        <v>8418.1276442848994</v>
      </c>
      <c r="AK5238" s="46">
        <v>0.95387931872212295</v>
      </c>
    </row>
    <row r="5239" spans="1:37" x14ac:dyDescent="0.2">
      <c r="A5239" s="35" t="s">
        <v>2001</v>
      </c>
      <c r="B5239" s="35" t="s">
        <v>8275</v>
      </c>
      <c r="C5239" s="85" t="s">
        <v>973</v>
      </c>
      <c r="D5239" s="85" t="s">
        <v>973</v>
      </c>
      <c r="E5239" s="85" t="s">
        <v>12896</v>
      </c>
      <c r="F5239" s="85" t="s">
        <v>226</v>
      </c>
      <c r="G5239" s="85" t="s">
        <v>226</v>
      </c>
      <c r="H5239" s="840">
        <v>1.02635032656863</v>
      </c>
      <c r="I5239" s="840">
        <v>1.0268305868112899</v>
      </c>
      <c r="J5239" s="86">
        <v>10923.416666666701</v>
      </c>
      <c r="K5239" s="44">
        <v>11211.252263078501</v>
      </c>
      <c r="L5239" s="45">
        <v>10548.299037062699</v>
      </c>
      <c r="M5239" s="46">
        <v>0.96565931328531496</v>
      </c>
      <c r="N5239" s="139">
        <v>11216.498345817499</v>
      </c>
      <c r="O5239" s="45">
        <v>10418.393000521901</v>
      </c>
      <c r="P5239" s="99">
        <v>0.95376687701698004</v>
      </c>
      <c r="Q5239" s="86">
        <v>10974.541906939899</v>
      </c>
      <c r="R5239" s="44">
        <v>11263.7246701288</v>
      </c>
      <c r="S5239" s="45">
        <v>10598.210733136901</v>
      </c>
      <c r="T5239" s="140">
        <v>0.965708712309443</v>
      </c>
      <c r="U5239" s="44">
        <v>11268.9953062881</v>
      </c>
      <c r="V5239" s="45">
        <v>10467.613367787801</v>
      </c>
      <c r="W5239" s="99">
        <v>0.95380868345571002</v>
      </c>
      <c r="X5239" s="86">
        <v>11031.4146197805</v>
      </c>
      <c r="Y5239" s="44">
        <v>11322.095997525599</v>
      </c>
      <c r="Z5239" s="45">
        <v>10653.654890961499</v>
      </c>
      <c r="AA5239" s="46">
        <v>0.96575600302959397</v>
      </c>
      <c r="AB5239" s="139">
        <v>11327.3939473878</v>
      </c>
      <c r="AC5239" s="45">
        <v>10522.308144750699</v>
      </c>
      <c r="AD5239" s="99">
        <v>0.95384939352048503</v>
      </c>
      <c r="AE5239" s="142">
        <v>11092.5148303848</v>
      </c>
      <c r="AF5239" s="44">
        <v>11384.806218632801</v>
      </c>
      <c r="AG5239" s="45">
        <v>10713.044456326301</v>
      </c>
      <c r="AH5239" s="140">
        <v>0.96579041093377205</v>
      </c>
      <c r="AI5239" s="44">
        <v>11390.133512496899</v>
      </c>
      <c r="AJ5239" s="45">
        <v>10580.9204893225</v>
      </c>
      <c r="AK5239" s="46">
        <v>0.95387931872212295</v>
      </c>
    </row>
    <row r="5240" spans="1:37" x14ac:dyDescent="0.2">
      <c r="A5240" s="35" t="s">
        <v>2000</v>
      </c>
      <c r="B5240" s="35" t="s">
        <v>8274</v>
      </c>
      <c r="C5240" s="85" t="s">
        <v>973</v>
      </c>
      <c r="D5240" s="85" t="s">
        <v>973</v>
      </c>
      <c r="E5240" s="85" t="s">
        <v>12896</v>
      </c>
      <c r="F5240" s="85" t="s">
        <v>226</v>
      </c>
      <c r="G5240" s="85" t="s">
        <v>226</v>
      </c>
      <c r="H5240" s="840">
        <v>1.02635032656863</v>
      </c>
      <c r="I5240" s="840">
        <v>1.0268305868112899</v>
      </c>
      <c r="J5240" s="86">
        <v>6489.0833333333303</v>
      </c>
      <c r="K5240" s="44">
        <v>6660.0727982976896</v>
      </c>
      <c r="L5240" s="45">
        <v>6266.2437555178503</v>
      </c>
      <c r="M5240" s="46">
        <v>0.96565931328531496</v>
      </c>
      <c r="N5240" s="139">
        <v>6663.1892470339999</v>
      </c>
      <c r="O5240" s="45">
        <v>6189.0727455362703</v>
      </c>
      <c r="P5240" s="99">
        <v>0.95376687701698004</v>
      </c>
      <c r="Q5240" s="86">
        <v>6523.4408053513098</v>
      </c>
      <c r="R5240" s="44">
        <v>6695.3356009234103</v>
      </c>
      <c r="S5240" s="45">
        <v>6299.74361996268</v>
      </c>
      <c r="T5240" s="140">
        <v>0.965708712309443</v>
      </c>
      <c r="U5240" s="44">
        <v>6698.4685501875701</v>
      </c>
      <c r="V5240" s="45">
        <v>6222.1144861533903</v>
      </c>
      <c r="W5240" s="99">
        <v>0.95380868345571002</v>
      </c>
      <c r="X5240" s="86">
        <v>6559.7901758385296</v>
      </c>
      <c r="Y5240" s="44">
        <v>6732.64278919353</v>
      </c>
      <c r="Z5240" s="45">
        <v>6335.1567409306099</v>
      </c>
      <c r="AA5240" s="46">
        <v>0.96575600302959397</v>
      </c>
      <c r="AB5240" s="139">
        <v>6735.7931956151797</v>
      </c>
      <c r="AC5240" s="45">
        <v>6257.0518808452198</v>
      </c>
      <c r="AD5240" s="99">
        <v>0.95384939352048503</v>
      </c>
      <c r="AE5240" s="142">
        <v>6599.5232151176097</v>
      </c>
      <c r="AF5240" s="44">
        <v>6773.4228070331901</v>
      </c>
      <c r="AG5240" s="45">
        <v>6373.7562378954099</v>
      </c>
      <c r="AH5240" s="140">
        <v>0.96579041093377205</v>
      </c>
      <c r="AI5240" s="44">
        <v>6776.5922956539198</v>
      </c>
      <c r="AJ5240" s="45">
        <v>6295.1487083272305</v>
      </c>
      <c r="AK5240" s="46">
        <v>0.95387931872212395</v>
      </c>
    </row>
    <row r="5241" spans="1:37" x14ac:dyDescent="0.2">
      <c r="A5241" s="35" t="s">
        <v>1999</v>
      </c>
      <c r="B5241" s="35" t="s">
        <v>8273</v>
      </c>
      <c r="C5241" s="85" t="s">
        <v>973</v>
      </c>
      <c r="D5241" s="85" t="s">
        <v>973</v>
      </c>
      <c r="E5241" s="85" t="s">
        <v>12896</v>
      </c>
      <c r="F5241" s="85" t="s">
        <v>226</v>
      </c>
      <c r="G5241" s="85" t="s">
        <v>226</v>
      </c>
      <c r="H5241" s="840">
        <v>1.02635032656863</v>
      </c>
      <c r="I5241" s="840">
        <v>1.0268305868112899</v>
      </c>
      <c r="J5241" s="86">
        <v>13226.416666666701</v>
      </c>
      <c r="K5241" s="44">
        <v>13574.937065165999</v>
      </c>
      <c r="L5241" s="45">
        <v>12772.2124355588</v>
      </c>
      <c r="M5241" s="46">
        <v>0.96565931328531496</v>
      </c>
      <c r="N5241" s="139">
        <v>13581.2891872439</v>
      </c>
      <c r="O5241" s="45">
        <v>12614.918118292</v>
      </c>
      <c r="P5241" s="99">
        <v>0.95376687701698004</v>
      </c>
      <c r="Q5241" s="86">
        <v>13290.9791965514</v>
      </c>
      <c r="R5241" s="44">
        <v>13641.2008387974</v>
      </c>
      <c r="S5241" s="45">
        <v>12835.214405233301</v>
      </c>
      <c r="T5241" s="140">
        <v>0.965708712309443</v>
      </c>
      <c r="U5241" s="44">
        <v>13647.5839676915</v>
      </c>
      <c r="V5241" s="45">
        <v>12677.051369299999</v>
      </c>
      <c r="W5241" s="99">
        <v>0.95380868345571002</v>
      </c>
      <c r="X5241" s="86">
        <v>13359.7823170785</v>
      </c>
      <c r="Y5241" s="44">
        <v>13711.8169440193</v>
      </c>
      <c r="Z5241" s="45">
        <v>12902.289971887199</v>
      </c>
      <c r="AA5241" s="46">
        <v>0.96575600302959397</v>
      </c>
      <c r="AB5241" s="139">
        <v>13718.2331163168</v>
      </c>
      <c r="AC5241" s="45">
        <v>12743.220260711099</v>
      </c>
      <c r="AD5241" s="99">
        <v>0.95384939352048503</v>
      </c>
      <c r="AE5241" s="142">
        <v>13427.1095001709</v>
      </c>
      <c r="AF5241" s="44">
        <v>13780.9182203731</v>
      </c>
      <c r="AG5241" s="45">
        <v>12967.773601822801</v>
      </c>
      <c r="AH5241" s="140">
        <v>0.96579041093377205</v>
      </c>
      <c r="AI5241" s="44">
        <v>13787.3667272399</v>
      </c>
      <c r="AJ5241" s="45">
        <v>12807.8420624304</v>
      </c>
      <c r="AK5241" s="46">
        <v>0.95387931872212395</v>
      </c>
    </row>
    <row r="5242" spans="1:37" x14ac:dyDescent="0.2">
      <c r="A5242" s="35" t="s">
        <v>1998</v>
      </c>
      <c r="B5242" s="35" t="s">
        <v>8272</v>
      </c>
      <c r="C5242" s="85" t="s">
        <v>973</v>
      </c>
      <c r="D5242" s="85" t="s">
        <v>973</v>
      </c>
      <c r="E5242" s="85" t="s">
        <v>12896</v>
      </c>
      <c r="F5242" s="85" t="s">
        <v>226</v>
      </c>
      <c r="G5242" s="85" t="s">
        <v>226</v>
      </c>
      <c r="H5242" s="840">
        <v>1.02635032656863</v>
      </c>
      <c r="I5242" s="840">
        <v>1.0268305868112899</v>
      </c>
      <c r="J5242" s="86">
        <v>5066.3333333333303</v>
      </c>
      <c r="K5242" s="44">
        <v>5199.8328711721797</v>
      </c>
      <c r="L5242" s="45">
        <v>4892.3519675411699</v>
      </c>
      <c r="M5242" s="46">
        <v>0.96565931328531496</v>
      </c>
      <c r="N5242" s="139">
        <v>5202.26602964824</v>
      </c>
      <c r="O5242" s="45">
        <v>4832.1009212603603</v>
      </c>
      <c r="P5242" s="99">
        <v>0.95376687701698004</v>
      </c>
      <c r="Q5242" s="86">
        <v>5092.3222747371901</v>
      </c>
      <c r="R5242" s="44">
        <v>5226.5066296692003</v>
      </c>
      <c r="S5242" s="45">
        <v>4917.6999866011402</v>
      </c>
      <c r="T5242" s="140">
        <v>0.965708712309443</v>
      </c>
      <c r="U5242" s="44">
        <v>5228.9522696005697</v>
      </c>
      <c r="V5242" s="45">
        <v>4857.1012045992602</v>
      </c>
      <c r="W5242" s="99">
        <v>0.95380868345571002</v>
      </c>
      <c r="X5242" s="86">
        <v>5122.8326793965498</v>
      </c>
      <c r="Y5242" s="44">
        <v>5257.8209934550796</v>
      </c>
      <c r="Z5242" s="45">
        <v>4947.4064126433996</v>
      </c>
      <c r="AA5242" s="46">
        <v>0.96575600302959397</v>
      </c>
      <c r="AB5242" s="139">
        <v>5260.2812863207901</v>
      </c>
      <c r="AC5242" s="45">
        <v>4886.4108443493196</v>
      </c>
      <c r="AD5242" s="99">
        <v>0.95384939352048503</v>
      </c>
      <c r="AE5242" s="142">
        <v>5150.8354403528401</v>
      </c>
      <c r="AF5242" s="44">
        <v>5286.5616363073896</v>
      </c>
      <c r="AG5242" s="45">
        <v>4974.6274765906101</v>
      </c>
      <c r="AH5242" s="140">
        <v>0.96579041093377205</v>
      </c>
      <c r="AI5242" s="44">
        <v>5289.03537778588</v>
      </c>
      <c r="AJ5242" s="45">
        <v>4913.2754006935402</v>
      </c>
      <c r="AK5242" s="46">
        <v>0.95387931872212295</v>
      </c>
    </row>
    <row r="5243" spans="1:37" x14ac:dyDescent="0.2">
      <c r="A5243" s="35" t="s">
        <v>1997</v>
      </c>
      <c r="B5243" s="35" t="s">
        <v>13503</v>
      </c>
      <c r="C5243" s="85" t="s">
        <v>973</v>
      </c>
      <c r="D5243" s="85" t="s">
        <v>973</v>
      </c>
      <c r="E5243" s="85" t="s">
        <v>12896</v>
      </c>
      <c r="F5243" s="85" t="s">
        <v>226</v>
      </c>
      <c r="G5243" s="85" t="s">
        <v>226</v>
      </c>
      <c r="H5243" s="840">
        <v>1.02635032656863</v>
      </c>
      <c r="I5243" s="840">
        <v>1.0268305868112899</v>
      </c>
      <c r="J5243" s="86">
        <v>10030.916666666701</v>
      </c>
      <c r="K5243" s="44">
        <v>10295.234596615999</v>
      </c>
      <c r="L5243" s="45">
        <v>9686.4480999555508</v>
      </c>
      <c r="M5243" s="46">
        <v>0.96565931328531496</v>
      </c>
      <c r="N5243" s="139">
        <v>10300.0520470884</v>
      </c>
      <c r="O5243" s="45">
        <v>9567.1560627842391</v>
      </c>
      <c r="P5243" s="99">
        <v>0.95376687701698004</v>
      </c>
      <c r="Q5243" s="86">
        <v>10075.9147995816</v>
      </c>
      <c r="R5243" s="44">
        <v>10341.418445028199</v>
      </c>
      <c r="S5243" s="45">
        <v>9730.3987064435696</v>
      </c>
      <c r="T5243" s="140">
        <v>0.965708712309443</v>
      </c>
      <c r="U5243" s="44">
        <v>10346.2575063149</v>
      </c>
      <c r="V5243" s="45">
        <v>9610.4950296007992</v>
      </c>
      <c r="W5243" s="99">
        <v>0.95380868345571002</v>
      </c>
      <c r="X5243" s="86">
        <v>10126.0810612115</v>
      </c>
      <c r="Y5243" s="44">
        <v>10392.906604034701</v>
      </c>
      <c r="Z5243" s="45">
        <v>9779.3235720292396</v>
      </c>
      <c r="AA5243" s="46">
        <v>0.96575600302959397</v>
      </c>
      <c r="AB5243" s="139">
        <v>10397.7697581824</v>
      </c>
      <c r="AC5243" s="45">
        <v>9658.7562789758194</v>
      </c>
      <c r="AD5243" s="99">
        <v>0.95384939352048503</v>
      </c>
      <c r="AE5243" s="142">
        <v>10188.236839117801</v>
      </c>
      <c r="AF5243" s="44">
        <v>10456.7002069871</v>
      </c>
      <c r="AG5243" s="45">
        <v>9839.7014435422097</v>
      </c>
      <c r="AH5243" s="140">
        <v>0.96579041093377205</v>
      </c>
      <c r="AI5243" s="44">
        <v>10461.593212083701</v>
      </c>
      <c r="AJ5243" s="45">
        <v>9718.3484150773602</v>
      </c>
      <c r="AK5243" s="46">
        <v>0.95387931872212295</v>
      </c>
    </row>
    <row r="5244" spans="1:37" x14ac:dyDescent="0.2">
      <c r="A5244" s="35" t="s">
        <v>1996</v>
      </c>
      <c r="B5244" s="35" t="s">
        <v>8271</v>
      </c>
      <c r="C5244" s="85" t="s">
        <v>973</v>
      </c>
      <c r="D5244" s="85" t="s">
        <v>973</v>
      </c>
      <c r="E5244" s="85" t="s">
        <v>12896</v>
      </c>
      <c r="F5244" s="85" t="s">
        <v>226</v>
      </c>
      <c r="G5244" s="85" t="s">
        <v>226</v>
      </c>
      <c r="H5244" s="840">
        <v>1.02635032656863</v>
      </c>
      <c r="I5244" s="840">
        <v>1.0268305868112899</v>
      </c>
      <c r="J5244" s="86">
        <v>12533.333333333299</v>
      </c>
      <c r="K5244" s="44">
        <v>12863.590759660099</v>
      </c>
      <c r="L5244" s="45">
        <v>12102.9300598426</v>
      </c>
      <c r="M5244" s="46">
        <v>0.96565931328531496</v>
      </c>
      <c r="N5244" s="139">
        <v>12869.6100213681</v>
      </c>
      <c r="O5244" s="45">
        <v>11953.8781919461</v>
      </c>
      <c r="P5244" s="99">
        <v>0.95376687701698004</v>
      </c>
      <c r="Q5244" s="86">
        <v>12595.3483350556</v>
      </c>
      <c r="R5244" s="44">
        <v>12927.2398769299</v>
      </c>
      <c r="S5244" s="45">
        <v>12163.4376217354</v>
      </c>
      <c r="T5244" s="140">
        <v>0.965708712309443</v>
      </c>
      <c r="U5244" s="44">
        <v>12933.288921977601</v>
      </c>
      <c r="V5244" s="45">
        <v>12013.552613125399</v>
      </c>
      <c r="W5244" s="99">
        <v>0.95380868345571002</v>
      </c>
      <c r="X5244" s="86">
        <v>12664.1538354359</v>
      </c>
      <c r="Y5244" s="44">
        <v>12997.858424714899</v>
      </c>
      <c r="Z5244" s="45">
        <v>12230.4825898625</v>
      </c>
      <c r="AA5244" s="46">
        <v>0.96575600302959397</v>
      </c>
      <c r="AB5244" s="139">
        <v>13003.940514309001</v>
      </c>
      <c r="AC5244" s="45">
        <v>12079.695455380701</v>
      </c>
      <c r="AD5244" s="99">
        <v>0.95384939352048603</v>
      </c>
      <c r="AE5244" s="142">
        <v>12735.633821272901</v>
      </c>
      <c r="AF5244" s="44">
        <v>13071.221931521901</v>
      </c>
      <c r="AG5244" s="45">
        <v>12299.953021749199</v>
      </c>
      <c r="AH5244" s="140">
        <v>0.96579041093377205</v>
      </c>
      <c r="AI5244" s="44">
        <v>13077.3383501113</v>
      </c>
      <c r="AJ5244" s="45">
        <v>12148.257712930301</v>
      </c>
      <c r="AK5244" s="46">
        <v>0.95387931872212295</v>
      </c>
    </row>
    <row r="5245" spans="1:37" x14ac:dyDescent="0.2">
      <c r="A5245" s="35" t="s">
        <v>1995</v>
      </c>
      <c r="B5245" s="35" t="s">
        <v>8270</v>
      </c>
      <c r="C5245" s="85" t="s">
        <v>973</v>
      </c>
      <c r="D5245" s="85" t="s">
        <v>973</v>
      </c>
      <c r="E5245" s="85" t="s">
        <v>12896</v>
      </c>
      <c r="F5245" s="85" t="s">
        <v>226</v>
      </c>
      <c r="G5245" s="85" t="s">
        <v>226</v>
      </c>
      <c r="H5245" s="840">
        <v>1.02635032656863</v>
      </c>
      <c r="I5245" s="840">
        <v>1.0268305868112899</v>
      </c>
      <c r="J5245" s="86">
        <v>6365.8333333333303</v>
      </c>
      <c r="K5245" s="44">
        <v>6533.5751205481001</v>
      </c>
      <c r="L5245" s="45">
        <v>6147.2262451554298</v>
      </c>
      <c r="M5245" s="46">
        <v>0.96565931328531496</v>
      </c>
      <c r="N5245" s="139">
        <v>6536.6323772095102</v>
      </c>
      <c r="O5245" s="45">
        <v>6071.5209779439201</v>
      </c>
      <c r="P5245" s="99">
        <v>0.95376687701698004</v>
      </c>
      <c r="Q5245" s="86">
        <v>6396.7348621465599</v>
      </c>
      <c r="R5245" s="44">
        <v>6565.2909147370301</v>
      </c>
      <c r="S5245" s="45">
        <v>6177.3825867084797</v>
      </c>
      <c r="T5245" s="140">
        <v>0.965708712309443</v>
      </c>
      <c r="U5245" s="44">
        <v>6568.3630121741598</v>
      </c>
      <c r="V5245" s="45">
        <v>6101.2612572792495</v>
      </c>
      <c r="W5245" s="99">
        <v>0.95380868345571002</v>
      </c>
      <c r="X5245" s="86">
        <v>6432.33046286226</v>
      </c>
      <c r="Y5245" s="44">
        <v>6601.8244711560001</v>
      </c>
      <c r="Z5245" s="45">
        <v>6212.0617579793598</v>
      </c>
      <c r="AA5245" s="46">
        <v>0.96575600302959397</v>
      </c>
      <c r="AB5245" s="139">
        <v>6604.9136637449701</v>
      </c>
      <c r="AC5245" s="45">
        <v>6135.4745109245096</v>
      </c>
      <c r="AD5245" s="99">
        <v>0.95384939352048503</v>
      </c>
      <c r="AE5245" s="142">
        <v>6471.4731013130604</v>
      </c>
      <c r="AF5245" s="44">
        <v>6641.9985309127296</v>
      </c>
      <c r="AG5245" s="45">
        <v>6250.0866658639898</v>
      </c>
      <c r="AH5245" s="140">
        <v>0.96579041093377205</v>
      </c>
      <c r="AI5245" s="44">
        <v>6645.1065221547397</v>
      </c>
      <c r="AJ5245" s="45">
        <v>6173.0043530090497</v>
      </c>
      <c r="AK5245" s="46">
        <v>0.95387931872212395</v>
      </c>
    </row>
    <row r="5246" spans="1:37" x14ac:dyDescent="0.2">
      <c r="A5246" s="35" t="s">
        <v>1994</v>
      </c>
      <c r="B5246" s="35" t="s">
        <v>8269</v>
      </c>
      <c r="C5246" s="85" t="s">
        <v>973</v>
      </c>
      <c r="D5246" s="85" t="s">
        <v>973</v>
      </c>
      <c r="E5246" s="85" t="s">
        <v>12896</v>
      </c>
      <c r="F5246" s="85" t="s">
        <v>226</v>
      </c>
      <c r="G5246" s="85" t="s">
        <v>226</v>
      </c>
      <c r="H5246" s="840">
        <v>1.02635032656863</v>
      </c>
      <c r="I5246" s="840">
        <v>1.0268305868112899</v>
      </c>
      <c r="J5246" s="86">
        <v>5918.9166666666697</v>
      </c>
      <c r="K5246" s="44">
        <v>6074.8820537658103</v>
      </c>
      <c r="L5246" s="45">
        <v>5715.65700372634</v>
      </c>
      <c r="M5246" s="46">
        <v>0.96565931328531496</v>
      </c>
      <c r="N5246" s="139">
        <v>6077.7246741204299</v>
      </c>
      <c r="O5246" s="45">
        <v>5645.2666644904202</v>
      </c>
      <c r="P5246" s="99">
        <v>0.95376687701698004</v>
      </c>
      <c r="Q5246" s="86">
        <v>5947.3382074726496</v>
      </c>
      <c r="R5246" s="44">
        <v>6104.0525114536104</v>
      </c>
      <c r="S5246" s="45">
        <v>5743.3963220071601</v>
      </c>
      <c r="T5246" s="140">
        <v>0.965708712309443</v>
      </c>
      <c r="U5246" s="44">
        <v>6106.9087815443199</v>
      </c>
      <c r="V5246" s="45">
        <v>5672.6228257353296</v>
      </c>
      <c r="W5246" s="99">
        <v>0.95380868345571002</v>
      </c>
      <c r="X5246" s="86">
        <v>5975.4839036981502</v>
      </c>
      <c r="Y5246" s="44">
        <v>6132.9398559661604</v>
      </c>
      <c r="Z5246" s="45">
        <v>5770.8594510031999</v>
      </c>
      <c r="AA5246" s="46">
        <v>0.96575600302959397</v>
      </c>
      <c r="AB5246" s="139">
        <v>6135.8096433157598</v>
      </c>
      <c r="AC5246" s="45">
        <v>5699.7116975339004</v>
      </c>
      <c r="AD5246" s="99">
        <v>0.95384939352048603</v>
      </c>
      <c r="AE5246" s="142">
        <v>6009.4634922611503</v>
      </c>
      <c r="AF5246" s="44">
        <v>6167.8148177844596</v>
      </c>
      <c r="AG5246" s="45">
        <v>5803.8822156823999</v>
      </c>
      <c r="AH5246" s="140">
        <v>0.96579041093377205</v>
      </c>
      <c r="AI5246" s="44">
        <v>6170.7009241795104</v>
      </c>
      <c r="AJ5246" s="45">
        <v>5732.3029418835404</v>
      </c>
      <c r="AK5246" s="46">
        <v>0.95387931872212395</v>
      </c>
    </row>
    <row r="5247" spans="1:37" x14ac:dyDescent="0.2">
      <c r="A5247" s="35" t="s">
        <v>1993</v>
      </c>
      <c r="B5247" s="35" t="s">
        <v>7509</v>
      </c>
      <c r="C5247" s="85" t="s">
        <v>973</v>
      </c>
      <c r="D5247" s="85" t="s">
        <v>973</v>
      </c>
      <c r="E5247" s="85" t="s">
        <v>12896</v>
      </c>
      <c r="F5247" s="85" t="s">
        <v>226</v>
      </c>
      <c r="G5247" s="85" t="s">
        <v>226</v>
      </c>
      <c r="H5247" s="840">
        <v>1.02635032656863</v>
      </c>
      <c r="I5247" s="840">
        <v>1.0268305868112899</v>
      </c>
      <c r="J5247" s="86">
        <v>5984.9166666666697</v>
      </c>
      <c r="K5247" s="44">
        <v>6142.6211753193402</v>
      </c>
      <c r="L5247" s="45">
        <v>5779.3905184031701</v>
      </c>
      <c r="M5247" s="46">
        <v>0.96565931328531496</v>
      </c>
      <c r="N5247" s="139">
        <v>6145.4954928499801</v>
      </c>
      <c r="O5247" s="45">
        <v>5708.2152783735401</v>
      </c>
      <c r="P5247" s="99">
        <v>0.95376687701698004</v>
      </c>
      <c r="Q5247" s="86">
        <v>6015.3772673079402</v>
      </c>
      <c r="R5247" s="44">
        <v>6173.88442273498</v>
      </c>
      <c r="S5247" s="45">
        <v>5809.1022348674396</v>
      </c>
      <c r="T5247" s="140">
        <v>0.965708712309443</v>
      </c>
      <c r="U5247" s="44">
        <v>6176.7733692810698</v>
      </c>
      <c r="V5247" s="45">
        <v>5737.5190718203903</v>
      </c>
      <c r="W5247" s="99">
        <v>0.95380868345571002</v>
      </c>
      <c r="X5247" s="86">
        <v>6049.7740669307104</v>
      </c>
      <c r="Y5247" s="44">
        <v>6209.1875892607304</v>
      </c>
      <c r="Z5247" s="45">
        <v>5842.6056221111003</v>
      </c>
      <c r="AA5247" s="46">
        <v>0.96575600302959397</v>
      </c>
      <c r="AB5247" s="139">
        <v>6212.0930552221598</v>
      </c>
      <c r="AC5247" s="45">
        <v>5770.57332467782</v>
      </c>
      <c r="AD5247" s="99">
        <v>0.95384939352048503</v>
      </c>
      <c r="AE5247" s="142">
        <v>6084.2263888378902</v>
      </c>
      <c r="AF5247" s="44">
        <v>6244.5477411012098</v>
      </c>
      <c r="AG5247" s="45">
        <v>5876.0875042898497</v>
      </c>
      <c r="AH5247" s="140">
        <v>0.96579041093377205</v>
      </c>
      <c r="AI5247" s="44">
        <v>6247.4697531431202</v>
      </c>
      <c r="AJ5247" s="45">
        <v>5803.6177227358503</v>
      </c>
      <c r="AK5247" s="46">
        <v>0.95387931872212295</v>
      </c>
    </row>
    <row r="5248" spans="1:37" x14ac:dyDescent="0.2">
      <c r="A5248" s="35" t="s">
        <v>1992</v>
      </c>
      <c r="B5248" s="35" t="s">
        <v>8268</v>
      </c>
      <c r="C5248" s="85" t="s">
        <v>973</v>
      </c>
      <c r="D5248" s="85" t="s">
        <v>973</v>
      </c>
      <c r="E5248" s="85" t="s">
        <v>12896</v>
      </c>
      <c r="F5248" s="85" t="s">
        <v>226</v>
      </c>
      <c r="G5248" s="85" t="s">
        <v>226</v>
      </c>
      <c r="H5248" s="840">
        <v>1.02635032656863</v>
      </c>
      <c r="I5248" s="840">
        <v>1.0268305868112899</v>
      </c>
      <c r="J5248" s="86">
        <v>8810.5</v>
      </c>
      <c r="K5248" s="44">
        <v>9042.6595522328698</v>
      </c>
      <c r="L5248" s="45">
        <v>8507.9413797002708</v>
      </c>
      <c r="M5248" s="46">
        <v>0.96565931328531496</v>
      </c>
      <c r="N5248" s="139">
        <v>9046.8908851008291</v>
      </c>
      <c r="O5248" s="45">
        <v>8403.1630699581001</v>
      </c>
      <c r="P5248" s="99">
        <v>0.95376687701698004</v>
      </c>
      <c r="Q5248" s="86">
        <v>8858.1859071901908</v>
      </c>
      <c r="R5248" s="44">
        <v>9091.6019986502397</v>
      </c>
      <c r="S5248" s="45">
        <v>8554.4273058302897</v>
      </c>
      <c r="T5248" s="140">
        <v>0.965708712309443</v>
      </c>
      <c r="U5248" s="44">
        <v>9095.8562331635603</v>
      </c>
      <c r="V5248" s="45">
        <v>8449.0146379430007</v>
      </c>
      <c r="W5248" s="99">
        <v>0.95380868345571002</v>
      </c>
      <c r="X5248" s="86">
        <v>8909.58490877859</v>
      </c>
      <c r="Y5248" s="44">
        <v>9144.3553807158005</v>
      </c>
      <c r="Z5248" s="45">
        <v>8604.4851101547993</v>
      </c>
      <c r="AA5248" s="46">
        <v>0.96575600302959397</v>
      </c>
      <c r="AB5248" s="139">
        <v>9148.6343001260902</v>
      </c>
      <c r="AC5248" s="45">
        <v>8498.40216175772</v>
      </c>
      <c r="AD5248" s="99">
        <v>0.95384939352048503</v>
      </c>
      <c r="AE5248" s="142">
        <v>8962.1738401807597</v>
      </c>
      <c r="AF5248" s="44">
        <v>9198.3300476343193</v>
      </c>
      <c r="AG5248" s="45">
        <v>8655.5815559680796</v>
      </c>
      <c r="AH5248" s="140">
        <v>0.96579041093377205</v>
      </c>
      <c r="AI5248" s="44">
        <v>9202.6342234175609</v>
      </c>
      <c r="AJ5248" s="45">
        <v>8548.8322769408605</v>
      </c>
      <c r="AK5248" s="46">
        <v>0.95387931872212295</v>
      </c>
    </row>
    <row r="5249" spans="1:37" x14ac:dyDescent="0.2">
      <c r="A5249" s="35" t="s">
        <v>1991</v>
      </c>
      <c r="B5249" s="35" t="s">
        <v>8267</v>
      </c>
      <c r="C5249" s="85" t="s">
        <v>973</v>
      </c>
      <c r="D5249" s="85" t="s">
        <v>973</v>
      </c>
      <c r="E5249" s="85" t="s">
        <v>12896</v>
      </c>
      <c r="F5249" s="85" t="s">
        <v>226</v>
      </c>
      <c r="G5249" s="85" t="s">
        <v>226</v>
      </c>
      <c r="H5249" s="840">
        <v>1.02635032656863</v>
      </c>
      <c r="I5249" s="840">
        <v>1.0268305868112899</v>
      </c>
      <c r="J5249" s="86">
        <v>3432.5833333333298</v>
      </c>
      <c r="K5249" s="44">
        <v>3523.0330251406899</v>
      </c>
      <c r="L5249" s="45">
        <v>3314.7060644612802</v>
      </c>
      <c r="M5249" s="46">
        <v>0.96565931328531496</v>
      </c>
      <c r="N5249" s="139">
        <v>3524.6815584453102</v>
      </c>
      <c r="O5249" s="45">
        <v>3273.8842859338702</v>
      </c>
      <c r="P5249" s="99">
        <v>0.95376687701698004</v>
      </c>
      <c r="Q5249" s="86">
        <v>3447.1978456934598</v>
      </c>
      <c r="R5249" s="44">
        <v>3538.0326346741499</v>
      </c>
      <c r="S5249" s="45">
        <v>3328.9889926405199</v>
      </c>
      <c r="T5249" s="140">
        <v>0.965708712309443</v>
      </c>
      <c r="U5249" s="44">
        <v>3539.6881867480201</v>
      </c>
      <c r="V5249" s="45">
        <v>3287.9672388122399</v>
      </c>
      <c r="W5249" s="99">
        <v>0.95380868345571002</v>
      </c>
      <c r="X5249" s="86">
        <v>3464.2300722216501</v>
      </c>
      <c r="Y5249" s="44">
        <v>3555.5136659335399</v>
      </c>
      <c r="Z5249" s="45">
        <v>3345.6009881237001</v>
      </c>
      <c r="AA5249" s="46">
        <v>0.96575600302959397</v>
      </c>
      <c r="AB5249" s="139">
        <v>3557.1773979086602</v>
      </c>
      <c r="AC5249" s="45">
        <v>3304.3537534040502</v>
      </c>
      <c r="AD5249" s="99">
        <v>0.95384939352048503</v>
      </c>
      <c r="AE5249" s="142">
        <v>3481.5863437494299</v>
      </c>
      <c r="AF5249" s="44">
        <v>3573.3272808840902</v>
      </c>
      <c r="AG5249" s="45">
        <v>3362.4827056311701</v>
      </c>
      <c r="AH5249" s="140">
        <v>0.96579041093377205</v>
      </c>
      <c r="AI5249" s="44">
        <v>3574.99934838638</v>
      </c>
      <c r="AJ5249" s="45">
        <v>3321.0132096479501</v>
      </c>
      <c r="AK5249" s="46">
        <v>0.95387931872212395</v>
      </c>
    </row>
    <row r="5250" spans="1:37" x14ac:dyDescent="0.2">
      <c r="A5250" s="35" t="s">
        <v>1990</v>
      </c>
      <c r="B5250" s="35" t="s">
        <v>8266</v>
      </c>
      <c r="C5250" s="85" t="s">
        <v>973</v>
      </c>
      <c r="D5250" s="85" t="s">
        <v>973</v>
      </c>
      <c r="E5250" s="85" t="s">
        <v>12896</v>
      </c>
      <c r="F5250" s="85" t="s">
        <v>226</v>
      </c>
      <c r="G5250" s="85" t="s">
        <v>226</v>
      </c>
      <c r="H5250" s="840">
        <v>1.02635032656863</v>
      </c>
      <c r="I5250" s="840">
        <v>1.0268305868112899</v>
      </c>
      <c r="J5250" s="86">
        <v>11766.916666666701</v>
      </c>
      <c r="K5250" s="44">
        <v>12076.9787635391</v>
      </c>
      <c r="L5250" s="45">
        <v>11362.832667818901</v>
      </c>
      <c r="M5250" s="46">
        <v>0.96565931328531496</v>
      </c>
      <c r="N5250" s="139">
        <v>12082.6299457928</v>
      </c>
      <c r="O5250" s="45">
        <v>11222.8953612857</v>
      </c>
      <c r="P5250" s="99">
        <v>0.95376687701698004</v>
      </c>
      <c r="Q5250" s="86">
        <v>11823.101108360201</v>
      </c>
      <c r="R5250" s="44">
        <v>12134.643683619401</v>
      </c>
      <c r="S5250" s="45">
        <v>11417.671746858899</v>
      </c>
      <c r="T5250" s="140">
        <v>0.965708712309443</v>
      </c>
      <c r="U5250" s="44">
        <v>12140.321849026701</v>
      </c>
      <c r="V5250" s="45">
        <v>11276.9765025288</v>
      </c>
      <c r="W5250" s="99">
        <v>0.95380868345571002</v>
      </c>
      <c r="X5250" s="86">
        <v>11883.0733856691</v>
      </c>
      <c r="Y5250" s="44">
        <v>12196.196250020401</v>
      </c>
      <c r="Z5250" s="45">
        <v>11476.149456651099</v>
      </c>
      <c r="AA5250" s="46">
        <v>0.96575600302959397</v>
      </c>
      <c r="AB5250" s="139">
        <v>12201.903217728101</v>
      </c>
      <c r="AC5250" s="45">
        <v>11334.662342079901</v>
      </c>
      <c r="AD5250" s="99">
        <v>0.95384939352048503</v>
      </c>
      <c r="AE5250" s="142">
        <v>11947.901409878699</v>
      </c>
      <c r="AF5250" s="44">
        <v>12262.7325138387</v>
      </c>
      <c r="AG5250" s="45">
        <v>11539.168612443</v>
      </c>
      <c r="AH5250" s="140">
        <v>0.96579041093377205</v>
      </c>
      <c r="AI5250" s="44">
        <v>12268.470615869101</v>
      </c>
      <c r="AJ5250" s="45">
        <v>11396.8560570142</v>
      </c>
      <c r="AK5250" s="46">
        <v>0.95387931872212295</v>
      </c>
    </row>
    <row r="5251" spans="1:37" x14ac:dyDescent="0.2">
      <c r="A5251" s="35" t="s">
        <v>1989</v>
      </c>
      <c r="B5251" s="35" t="s">
        <v>8265</v>
      </c>
      <c r="C5251" s="85" t="s">
        <v>973</v>
      </c>
      <c r="D5251" s="85" t="s">
        <v>973</v>
      </c>
      <c r="E5251" s="85" t="s">
        <v>12896</v>
      </c>
      <c r="F5251" s="85" t="s">
        <v>226</v>
      </c>
      <c r="G5251" s="85" t="s">
        <v>226</v>
      </c>
      <c r="H5251" s="840">
        <v>1.02635032656863</v>
      </c>
      <c r="I5251" s="840">
        <v>1.0268305868112899</v>
      </c>
      <c r="J5251" s="86">
        <v>3987.25</v>
      </c>
      <c r="K5251" s="44">
        <v>4092.31533961075</v>
      </c>
      <c r="L5251" s="45">
        <v>3850.32509689687</v>
      </c>
      <c r="M5251" s="46">
        <v>0.96565931328531496</v>
      </c>
      <c r="N5251" s="139">
        <v>4094.2302572632998</v>
      </c>
      <c r="O5251" s="45">
        <v>3802.9069803859502</v>
      </c>
      <c r="P5251" s="99">
        <v>0.95376687701698004</v>
      </c>
      <c r="Q5251" s="86">
        <v>4009.4016000091601</v>
      </c>
      <c r="R5251" s="44">
        <v>4115.0506415141599</v>
      </c>
      <c r="S5251" s="45">
        <v>3871.91405627626</v>
      </c>
      <c r="T5251" s="140">
        <v>0.965708712309443</v>
      </c>
      <c r="U5251" s="44">
        <v>4116.9761976995096</v>
      </c>
      <c r="V5251" s="45">
        <v>3824.20206154995</v>
      </c>
      <c r="W5251" s="99">
        <v>0.95380868345571002</v>
      </c>
      <c r="X5251" s="86">
        <v>4031.3489353933901</v>
      </c>
      <c r="Y5251" s="44">
        <v>4137.5762963530897</v>
      </c>
      <c r="Z5251" s="45">
        <v>3893.2994346631299</v>
      </c>
      <c r="AA5251" s="46">
        <v>0.96575600302959397</v>
      </c>
      <c r="AB5251" s="139">
        <v>4139.5123929710498</v>
      </c>
      <c r="AC5251" s="45">
        <v>3845.2997370944399</v>
      </c>
      <c r="AD5251" s="99">
        <v>0.95384939352048503</v>
      </c>
      <c r="AE5251" s="142">
        <v>4055.28959454204</v>
      </c>
      <c r="AF5251" s="44">
        <v>4162.1477996885696</v>
      </c>
      <c r="AG5251" s="45">
        <v>3916.5598039682</v>
      </c>
      <c r="AH5251" s="140">
        <v>0.96579041093377205</v>
      </c>
      <c r="AI5251" s="44">
        <v>4164.0953940533</v>
      </c>
      <c r="AJ5251" s="45">
        <v>3868.2568756626702</v>
      </c>
      <c r="AK5251" s="46">
        <v>0.95387931872212295</v>
      </c>
    </row>
    <row r="5252" spans="1:37" x14ac:dyDescent="0.2">
      <c r="A5252" s="35" t="s">
        <v>1988</v>
      </c>
      <c r="B5252" s="35" t="s">
        <v>8264</v>
      </c>
      <c r="C5252" s="85" t="s">
        <v>973</v>
      </c>
      <c r="D5252" s="85" t="s">
        <v>973</v>
      </c>
      <c r="E5252" s="85" t="s">
        <v>12896</v>
      </c>
      <c r="F5252" s="85" t="s">
        <v>226</v>
      </c>
      <c r="G5252" s="85" t="s">
        <v>226</v>
      </c>
      <c r="H5252" s="840">
        <v>1.02635032656863</v>
      </c>
      <c r="I5252" s="840">
        <v>1.0268305868112899</v>
      </c>
      <c r="J5252" s="86">
        <v>12771.583333333299</v>
      </c>
      <c r="K5252" s="44">
        <v>13108.118724965099</v>
      </c>
      <c r="L5252" s="45">
        <v>12332.998391232801</v>
      </c>
      <c r="M5252" s="46">
        <v>0.96565931328531496</v>
      </c>
      <c r="N5252" s="139">
        <v>13114.2524086759</v>
      </c>
      <c r="O5252" s="45">
        <v>12181.1131503954</v>
      </c>
      <c r="P5252" s="99">
        <v>0.95376687701698004</v>
      </c>
      <c r="Q5252" s="86">
        <v>12839.852118860599</v>
      </c>
      <c r="R5252" s="44">
        <v>13178.1864152854</v>
      </c>
      <c r="S5252" s="45">
        <v>12399.5570559485</v>
      </c>
      <c r="T5252" s="140">
        <v>0.965708712309443</v>
      </c>
      <c r="U5252" s="44">
        <v>13184.352885779699</v>
      </c>
      <c r="V5252" s="45">
        <v>12246.7624452564</v>
      </c>
      <c r="W5252" s="99">
        <v>0.95380868345571002</v>
      </c>
      <c r="X5252" s="86">
        <v>12911.781510205299</v>
      </c>
      <c r="Y5252" s="44">
        <v>13252.0111695819</v>
      </c>
      <c r="Z5252" s="45">
        <v>12469.630503287301</v>
      </c>
      <c r="AA5252" s="46">
        <v>0.96575600302959397</v>
      </c>
      <c r="AB5252" s="139">
        <v>13258.212184903199</v>
      </c>
      <c r="AC5252" s="45">
        <v>12315.8949627783</v>
      </c>
      <c r="AD5252" s="99">
        <v>0.95384939352048503</v>
      </c>
      <c r="AE5252" s="142">
        <v>12986.1277642481</v>
      </c>
      <c r="AF5252" s="44">
        <v>13328.316471697901</v>
      </c>
      <c r="AG5252" s="45">
        <v>12541.877669871599</v>
      </c>
      <c r="AH5252" s="140">
        <v>0.96579041093377205</v>
      </c>
      <c r="AI5252" s="44">
        <v>13334.553192569199</v>
      </c>
      <c r="AJ5252" s="45">
        <v>12387.198704599399</v>
      </c>
      <c r="AK5252" s="46">
        <v>0.95387931872212395</v>
      </c>
    </row>
    <row r="5253" spans="1:37" x14ac:dyDescent="0.2">
      <c r="A5253" s="35" t="s">
        <v>1987</v>
      </c>
      <c r="B5253" s="35" t="s">
        <v>8263</v>
      </c>
      <c r="C5253" s="85" t="s">
        <v>973</v>
      </c>
      <c r="D5253" s="85" t="s">
        <v>973</v>
      </c>
      <c r="E5253" s="85" t="s">
        <v>12896</v>
      </c>
      <c r="F5253" s="85" t="s">
        <v>226</v>
      </c>
      <c r="G5253" s="85" t="s">
        <v>226</v>
      </c>
      <c r="H5253" s="840">
        <v>1.02635032656863</v>
      </c>
      <c r="I5253" s="840">
        <v>1.0268305868112899</v>
      </c>
      <c r="J5253" s="86">
        <v>9926.6666666666697</v>
      </c>
      <c r="K5253" s="44">
        <v>10188.2375750712</v>
      </c>
      <c r="L5253" s="45">
        <v>9585.7781165455599</v>
      </c>
      <c r="M5253" s="46">
        <v>0.96565931328531496</v>
      </c>
      <c r="N5253" s="139">
        <v>10193.004958413399</v>
      </c>
      <c r="O5253" s="45">
        <v>9467.72586585522</v>
      </c>
      <c r="P5253" s="99">
        <v>0.95376687701698004</v>
      </c>
      <c r="Q5253" s="86">
        <v>9969.1116887596909</v>
      </c>
      <c r="R5253" s="44">
        <v>10231.8010373576</v>
      </c>
      <c r="S5253" s="45">
        <v>9627.2580118211299</v>
      </c>
      <c r="T5253" s="140">
        <v>0.965708712309443</v>
      </c>
      <c r="U5253" s="44">
        <v>10236.588805356399</v>
      </c>
      <c r="V5253" s="45">
        <v>9508.6252950788094</v>
      </c>
      <c r="W5253" s="99">
        <v>0.95380868345571002</v>
      </c>
      <c r="X5253" s="86">
        <v>10017.0964013472</v>
      </c>
      <c r="Y5253" s="44">
        <v>10281.0501627921</v>
      </c>
      <c r="Z5253" s="45">
        <v>9674.0709825271806</v>
      </c>
      <c r="AA5253" s="46">
        <v>0.96575600302959397</v>
      </c>
      <c r="AB5253" s="139">
        <v>10285.860975940501</v>
      </c>
      <c r="AC5253" s="45">
        <v>9554.8013272612407</v>
      </c>
      <c r="AD5253" s="99">
        <v>0.95384939352048503</v>
      </c>
      <c r="AE5253" s="142">
        <v>10084.251821530301</v>
      </c>
      <c r="AF5253" s="44">
        <v>10349.9751502279</v>
      </c>
      <c r="AG5253" s="45">
        <v>9739.2737106754303</v>
      </c>
      <c r="AH5253" s="140">
        <v>0.96579041093377205</v>
      </c>
      <c r="AI5253" s="44">
        <v>10354.818215454799</v>
      </c>
      <c r="AJ5253" s="45">
        <v>9619.1592573436901</v>
      </c>
      <c r="AK5253" s="46">
        <v>0.95387931872212295</v>
      </c>
    </row>
    <row r="5254" spans="1:37" x14ac:dyDescent="0.2">
      <c r="A5254" s="35" t="s">
        <v>1986</v>
      </c>
      <c r="B5254" s="35" t="s">
        <v>8262</v>
      </c>
      <c r="C5254" s="85" t="s">
        <v>973</v>
      </c>
      <c r="D5254" s="85" t="s">
        <v>973</v>
      </c>
      <c r="E5254" s="85" t="s">
        <v>12896</v>
      </c>
      <c r="F5254" s="85" t="s">
        <v>226</v>
      </c>
      <c r="G5254" s="85" t="s">
        <v>226</v>
      </c>
      <c r="H5254" s="840">
        <v>1.02635032656863</v>
      </c>
      <c r="I5254" s="840">
        <v>1.0268305868112899</v>
      </c>
      <c r="J5254" s="86">
        <v>7151.4166666666697</v>
      </c>
      <c r="K5254" s="44">
        <v>7339.8588312616403</v>
      </c>
      <c r="L5254" s="45">
        <v>6905.8321073504903</v>
      </c>
      <c r="M5254" s="46">
        <v>0.96565931328531496</v>
      </c>
      <c r="N5254" s="139">
        <v>7343.2933723653396</v>
      </c>
      <c r="O5254" s="45">
        <v>6820.7843404138403</v>
      </c>
      <c r="P5254" s="99">
        <v>0.95376687701698004</v>
      </c>
      <c r="Q5254" s="86">
        <v>7188.8495925215302</v>
      </c>
      <c r="R5254" s="44">
        <v>7378.2781269371999</v>
      </c>
      <c r="S5254" s="45">
        <v>6942.3346829802304</v>
      </c>
      <c r="T5254" s="140">
        <v>0.965708712309443</v>
      </c>
      <c r="U5254" s="44">
        <v>7381.7306455869502</v>
      </c>
      <c r="V5254" s="45">
        <v>6856.78716540408</v>
      </c>
      <c r="W5254" s="99">
        <v>0.95380868345571002</v>
      </c>
      <c r="X5254" s="86">
        <v>7229.6884823972396</v>
      </c>
      <c r="Y5254" s="44">
        <v>7420.1931348978396</v>
      </c>
      <c r="Z5254" s="45">
        <v>6982.1150519090497</v>
      </c>
      <c r="AA5254" s="46">
        <v>0.96575600302959397</v>
      </c>
      <c r="AB5254" s="139">
        <v>7423.6652668427496</v>
      </c>
      <c r="AC5254" s="45">
        <v>6896.03397427665</v>
      </c>
      <c r="AD5254" s="99">
        <v>0.95384939352048503</v>
      </c>
      <c r="AE5254" s="142">
        <v>7270.7016840537599</v>
      </c>
      <c r="AF5254" s="44">
        <v>7462.2870478116301</v>
      </c>
      <c r="AG5254" s="45">
        <v>7021.9739672191499</v>
      </c>
      <c r="AH5254" s="140">
        <v>0.96579041093377205</v>
      </c>
      <c r="AI5254" s="44">
        <v>7465.7788767667198</v>
      </c>
      <c r="AJ5254" s="45">
        <v>6935.3719690169901</v>
      </c>
      <c r="AK5254" s="46">
        <v>0.95387931872212395</v>
      </c>
    </row>
    <row r="5255" spans="1:37" x14ac:dyDescent="0.2">
      <c r="A5255" s="35" t="s">
        <v>1985</v>
      </c>
      <c r="B5255" s="35" t="s">
        <v>8261</v>
      </c>
      <c r="C5255" s="85" t="s">
        <v>973</v>
      </c>
      <c r="D5255" s="85" t="s">
        <v>973</v>
      </c>
      <c r="E5255" s="85" t="s">
        <v>12896</v>
      </c>
      <c r="F5255" s="85" t="s">
        <v>226</v>
      </c>
      <c r="G5255" s="85" t="s">
        <v>226</v>
      </c>
      <c r="H5255" s="840">
        <v>1.02635032656863</v>
      </c>
      <c r="I5255" s="840">
        <v>1.0268305868112899</v>
      </c>
      <c r="J5255" s="86">
        <v>6520.1666666666697</v>
      </c>
      <c r="K5255" s="44">
        <v>6691.9751876152004</v>
      </c>
      <c r="L5255" s="45">
        <v>6296.2596658391303</v>
      </c>
      <c r="M5255" s="46">
        <v>0.96565931328531496</v>
      </c>
      <c r="N5255" s="139">
        <v>6695.1065644407199</v>
      </c>
      <c r="O5255" s="45">
        <v>6218.7189992968797</v>
      </c>
      <c r="P5255" s="99">
        <v>0.95376687701698004</v>
      </c>
      <c r="Q5255" s="86">
        <v>6550.37875211556</v>
      </c>
      <c r="R5255" s="44">
        <v>6722.9833713819899</v>
      </c>
      <c r="S5255" s="45">
        <v>6325.7578298446497</v>
      </c>
      <c r="T5255" s="140">
        <v>0.965708712309443</v>
      </c>
      <c r="U5255" s="44">
        <v>6726.1292578709999</v>
      </c>
      <c r="V5255" s="45">
        <v>6247.8081336916002</v>
      </c>
      <c r="W5255" s="99">
        <v>0.95380868345571002</v>
      </c>
      <c r="X5255" s="86">
        <v>6584.1709510357696</v>
      </c>
      <c r="Y5255" s="44">
        <v>6757.6660057792196</v>
      </c>
      <c r="Z5255" s="45">
        <v>6358.7026209358701</v>
      </c>
      <c r="AA5255" s="46">
        <v>0.96575600302959397</v>
      </c>
      <c r="AB5255" s="139">
        <v>6760.8281213178798</v>
      </c>
      <c r="AC5255" s="45">
        <v>6280.3074684806697</v>
      </c>
      <c r="AD5255" s="99">
        <v>0.95384939352048503</v>
      </c>
      <c r="AE5255" s="142">
        <v>6619.6425790582698</v>
      </c>
      <c r="AF5255" s="44">
        <v>6794.0723227840399</v>
      </c>
      <c r="AG5255" s="45">
        <v>6393.1873266633902</v>
      </c>
      <c r="AH5255" s="140">
        <v>0.96579041093377205</v>
      </c>
      <c r="AI5255" s="44">
        <v>6797.2514739353801</v>
      </c>
      <c r="AJ5255" s="45">
        <v>6314.3401534960703</v>
      </c>
      <c r="AK5255" s="46">
        <v>0.95387931872212295</v>
      </c>
    </row>
    <row r="5256" spans="1:37" x14ac:dyDescent="0.2">
      <c r="A5256" s="35" t="s">
        <v>1984</v>
      </c>
      <c r="B5256" s="35" t="s">
        <v>8260</v>
      </c>
      <c r="C5256" s="85" t="s">
        <v>973</v>
      </c>
      <c r="D5256" s="85" t="s">
        <v>973</v>
      </c>
      <c r="E5256" s="85" t="s">
        <v>12896</v>
      </c>
      <c r="F5256" s="85" t="s">
        <v>226</v>
      </c>
      <c r="G5256" s="85" t="s">
        <v>226</v>
      </c>
      <c r="H5256" s="840">
        <v>1.02635032656863</v>
      </c>
      <c r="I5256" s="840">
        <v>1.0268305868112899</v>
      </c>
      <c r="J5256" s="86">
        <v>2512.6666666666702</v>
      </c>
      <c r="K5256" s="44">
        <v>2578.8762538914302</v>
      </c>
      <c r="L5256" s="45">
        <v>2426.3799678482301</v>
      </c>
      <c r="M5256" s="46">
        <v>0.96565931328531496</v>
      </c>
      <c r="N5256" s="139">
        <v>2580.0829877944898</v>
      </c>
      <c r="O5256" s="45">
        <v>2396.4982396513301</v>
      </c>
      <c r="P5256" s="99">
        <v>0.95376687701698004</v>
      </c>
      <c r="Q5256" s="86">
        <v>2525.4639333233599</v>
      </c>
      <c r="R5256" s="44">
        <v>2592.0107327037099</v>
      </c>
      <c r="S5256" s="45">
        <v>2438.8625230336402</v>
      </c>
      <c r="T5256" s="140">
        <v>0.965708712309443</v>
      </c>
      <c r="U5256" s="44">
        <v>2593.2236126251601</v>
      </c>
      <c r="V5256" s="45">
        <v>2408.8094293580298</v>
      </c>
      <c r="W5256" s="99">
        <v>0.95380868345571002</v>
      </c>
      <c r="X5256" s="86">
        <v>2539.6084070782799</v>
      </c>
      <c r="Y5256" s="44">
        <v>2606.5279179612098</v>
      </c>
      <c r="Z5256" s="45">
        <v>2452.6420644802702</v>
      </c>
      <c r="AA5256" s="46">
        <v>0.96575600302959397</v>
      </c>
      <c r="AB5256" s="139">
        <v>2607.7475909110599</v>
      </c>
      <c r="AC5256" s="45">
        <v>2422.4039388711399</v>
      </c>
      <c r="AD5256" s="99">
        <v>0.95384939352048503</v>
      </c>
      <c r="AE5256" s="142">
        <v>2554.1138158440799</v>
      </c>
      <c r="AF5256" s="44">
        <v>2621.41554898501</v>
      </c>
      <c r="AG5256" s="45">
        <v>2466.73863177568</v>
      </c>
      <c r="AH5256" s="140">
        <v>0.96579041093377205</v>
      </c>
      <c r="AI5256" s="44">
        <v>2622.6421883059902</v>
      </c>
      <c r="AJ5256" s="45">
        <v>2436.3163465961102</v>
      </c>
      <c r="AK5256" s="46">
        <v>0.95387931872212295</v>
      </c>
    </row>
    <row r="5257" spans="1:37" x14ac:dyDescent="0.2">
      <c r="A5257" s="35" t="s">
        <v>1983</v>
      </c>
      <c r="B5257" s="35" t="s">
        <v>8259</v>
      </c>
      <c r="C5257" s="85" t="s">
        <v>973</v>
      </c>
      <c r="D5257" s="85" t="s">
        <v>973</v>
      </c>
      <c r="E5257" s="85" t="s">
        <v>12896</v>
      </c>
      <c r="F5257" s="85" t="s">
        <v>226</v>
      </c>
      <c r="G5257" s="85" t="s">
        <v>226</v>
      </c>
      <c r="H5257" s="840">
        <v>1.02635032656863</v>
      </c>
      <c r="I5257" s="840">
        <v>1.0268305868112899</v>
      </c>
      <c r="J5257" s="86">
        <v>5912.75</v>
      </c>
      <c r="K5257" s="44">
        <v>6068.5528934186405</v>
      </c>
      <c r="L5257" s="45">
        <v>5709.7021046277496</v>
      </c>
      <c r="M5257" s="46">
        <v>0.96565931328531496</v>
      </c>
      <c r="N5257" s="139">
        <v>6071.3925521684296</v>
      </c>
      <c r="O5257" s="45">
        <v>5639.3851020821503</v>
      </c>
      <c r="P5257" s="99">
        <v>0.95376687701697904</v>
      </c>
      <c r="Q5257" s="86">
        <v>5938.9645718431802</v>
      </c>
      <c r="R5257" s="44">
        <v>6095.4582277907402</v>
      </c>
      <c r="S5257" s="45">
        <v>5735.3098291260803</v>
      </c>
      <c r="T5257" s="140">
        <v>0.965708712309443</v>
      </c>
      <c r="U5257" s="44">
        <v>6098.31047635717</v>
      </c>
      <c r="V5257" s="45">
        <v>5664.6359793598504</v>
      </c>
      <c r="W5257" s="99">
        <v>0.95380868345571002</v>
      </c>
      <c r="X5257" s="86">
        <v>5969.3298840175003</v>
      </c>
      <c r="Y5257" s="44">
        <v>6126.6236758572104</v>
      </c>
      <c r="Z5257" s="45">
        <v>5764.9161695538496</v>
      </c>
      <c r="AA5257" s="46">
        <v>0.96575600302959397</v>
      </c>
      <c r="AB5257" s="139">
        <v>6129.4905076758296</v>
      </c>
      <c r="AC5257" s="45">
        <v>5693.8416895937999</v>
      </c>
      <c r="AD5257" s="99">
        <v>0.95384939352048503</v>
      </c>
      <c r="AE5257" s="142">
        <v>6001.3874171857296</v>
      </c>
      <c r="AF5257" s="44">
        <v>6159.5259354934096</v>
      </c>
      <c r="AG5257" s="45">
        <v>5796.0824198165701</v>
      </c>
      <c r="AH5257" s="140">
        <v>0.96579041093377205</v>
      </c>
      <c r="AI5257" s="44">
        <v>6162.4081632706802</v>
      </c>
      <c r="AJ5257" s="45">
        <v>5724.5993408926497</v>
      </c>
      <c r="AK5257" s="46">
        <v>0.95387931872212295</v>
      </c>
    </row>
    <row r="5258" spans="1:37" x14ac:dyDescent="0.2">
      <c r="A5258" s="35" t="s">
        <v>1982</v>
      </c>
      <c r="B5258" s="35" t="s">
        <v>8258</v>
      </c>
      <c r="C5258" s="85" t="s">
        <v>973</v>
      </c>
      <c r="D5258" s="85" t="s">
        <v>973</v>
      </c>
      <c r="E5258" s="85" t="s">
        <v>12896</v>
      </c>
      <c r="F5258" s="85" t="s">
        <v>226</v>
      </c>
      <c r="G5258" s="85" t="s">
        <v>226</v>
      </c>
      <c r="H5258" s="840">
        <v>1.02635032656863</v>
      </c>
      <c r="I5258" s="840">
        <v>1.0268305868112899</v>
      </c>
      <c r="J5258" s="86">
        <v>15702.166666666701</v>
      </c>
      <c r="K5258" s="44">
        <v>16115.923886168301</v>
      </c>
      <c r="L5258" s="45">
        <v>15162.943480424899</v>
      </c>
      <c r="M5258" s="46">
        <v>0.96565931328531496</v>
      </c>
      <c r="N5258" s="139">
        <v>16123.465012541899</v>
      </c>
      <c r="O5258" s="45">
        <v>14976.2064640668</v>
      </c>
      <c r="P5258" s="99">
        <v>0.95376687701698004</v>
      </c>
      <c r="Q5258" s="86">
        <v>15777.5650593267</v>
      </c>
      <c r="R5258" s="44">
        <v>16193.3090510977</v>
      </c>
      <c r="S5258" s="45">
        <v>15236.5320368209</v>
      </c>
      <c r="T5258" s="140">
        <v>0.965708712309443</v>
      </c>
      <c r="U5258" s="44">
        <v>16200.8863883217</v>
      </c>
      <c r="V5258" s="45">
        <v>15048.7785573732</v>
      </c>
      <c r="W5258" s="99">
        <v>0.95380868345571002</v>
      </c>
      <c r="X5258" s="86">
        <v>15857.5377729884</v>
      </c>
      <c r="Y5258" s="44">
        <v>16275.389071881</v>
      </c>
      <c r="Z5258" s="45">
        <v>15314.512297532099</v>
      </c>
      <c r="AA5258" s="46">
        <v>0.96575600302959397</v>
      </c>
      <c r="AB5258" s="139">
        <v>16283.004816819801</v>
      </c>
      <c r="AC5258" s="45">
        <v>15125.702787493199</v>
      </c>
      <c r="AD5258" s="99">
        <v>0.95384939352048503</v>
      </c>
      <c r="AE5258" s="142">
        <v>15942.2771145733</v>
      </c>
      <c r="AF5258" s="44">
        <v>16362.3613227899</v>
      </c>
      <c r="AG5258" s="45">
        <v>15396.898365703901</v>
      </c>
      <c r="AH5258" s="140">
        <v>0.96579041093377205</v>
      </c>
      <c r="AI5258" s="44">
        <v>16370.017764665499</v>
      </c>
      <c r="AJ5258" s="45">
        <v>15207.0084329285</v>
      </c>
      <c r="AK5258" s="46">
        <v>0.95387931872212395</v>
      </c>
    </row>
    <row r="5259" spans="1:37" x14ac:dyDescent="0.2">
      <c r="A5259" s="35" t="s">
        <v>1981</v>
      </c>
      <c r="B5259" s="35" t="s">
        <v>8257</v>
      </c>
      <c r="C5259" s="85" t="s">
        <v>973</v>
      </c>
      <c r="D5259" s="85" t="s">
        <v>973</v>
      </c>
      <c r="E5259" s="85" t="s">
        <v>12896</v>
      </c>
      <c r="F5259" s="85" t="s">
        <v>226</v>
      </c>
      <c r="G5259" s="85" t="s">
        <v>226</v>
      </c>
      <c r="H5259" s="840">
        <v>1.02635032656863</v>
      </c>
      <c r="I5259" s="840">
        <v>1.0268305868112899</v>
      </c>
      <c r="J5259" s="86">
        <v>7437</v>
      </c>
      <c r="K5259" s="44">
        <v>7632.9673786908697</v>
      </c>
      <c r="L5259" s="45">
        <v>7181.6083129028902</v>
      </c>
      <c r="M5259" s="46">
        <v>0.96565931328531496</v>
      </c>
      <c r="N5259" s="139">
        <v>7636.5390741155297</v>
      </c>
      <c r="O5259" s="45">
        <v>7093.1642643752803</v>
      </c>
      <c r="P5259" s="99">
        <v>0.95376687701698004</v>
      </c>
      <c r="Q5259" s="86">
        <v>7476.0442467881403</v>
      </c>
      <c r="R5259" s="44">
        <v>7673.0404541324997</v>
      </c>
      <c r="S5259" s="45">
        <v>7219.6810627341902</v>
      </c>
      <c r="T5259" s="140">
        <v>0.965708712309443</v>
      </c>
      <c r="U5259" s="44">
        <v>7676.6309009566003</v>
      </c>
      <c r="V5259" s="45">
        <v>7130.7159204856298</v>
      </c>
      <c r="W5259" s="99">
        <v>0.95380868345571002</v>
      </c>
      <c r="X5259" s="86">
        <v>7517.2945869121404</v>
      </c>
      <c r="Y5259" s="44">
        <v>7715.3777541898398</v>
      </c>
      <c r="Z5259" s="45">
        <v>7259.8723738522804</v>
      </c>
      <c r="AA5259" s="46">
        <v>0.96575600302959397</v>
      </c>
      <c r="AB5259" s="139">
        <v>7718.9880119123</v>
      </c>
      <c r="AC5259" s="45">
        <v>7170.3668826409803</v>
      </c>
      <c r="AD5259" s="99">
        <v>0.95384939352048503</v>
      </c>
      <c r="AE5259" s="142">
        <v>7563.7709877355901</v>
      </c>
      <c r="AF5259" s="44">
        <v>7763.0788233527201</v>
      </c>
      <c r="AG5259" s="45">
        <v>7305.0174904541</v>
      </c>
      <c r="AH5259" s="140">
        <v>0.96579041093377205</v>
      </c>
      <c r="AI5259" s="44">
        <v>7766.7114018427101</v>
      </c>
      <c r="AJ5259" s="45">
        <v>7214.9247167513904</v>
      </c>
      <c r="AK5259" s="46">
        <v>0.95387931872212395</v>
      </c>
    </row>
    <row r="5260" spans="1:37" x14ac:dyDescent="0.2">
      <c r="A5260" s="35" t="s">
        <v>1980</v>
      </c>
      <c r="B5260" s="35" t="s">
        <v>8256</v>
      </c>
      <c r="C5260" s="85" t="s">
        <v>973</v>
      </c>
      <c r="D5260" s="85" t="s">
        <v>973</v>
      </c>
      <c r="E5260" s="85" t="s">
        <v>12896</v>
      </c>
      <c r="F5260" s="85" t="s">
        <v>226</v>
      </c>
      <c r="G5260" s="85" t="s">
        <v>226</v>
      </c>
      <c r="H5260" s="840">
        <v>1.02635032656863</v>
      </c>
      <c r="I5260" s="840">
        <v>1.0268305868112899</v>
      </c>
      <c r="J5260" s="86">
        <v>5645.75</v>
      </c>
      <c r="K5260" s="44">
        <v>5794.5173562248201</v>
      </c>
      <c r="L5260" s="45">
        <v>5451.8710679805699</v>
      </c>
      <c r="M5260" s="46">
        <v>0.96565931328531496</v>
      </c>
      <c r="N5260" s="139">
        <v>5797.2287854898104</v>
      </c>
      <c r="O5260" s="45">
        <v>5384.7293459186103</v>
      </c>
      <c r="P5260" s="99">
        <v>0.95376687701698004</v>
      </c>
      <c r="Q5260" s="86">
        <v>5670.2715749439103</v>
      </c>
      <c r="R5260" s="44">
        <v>5819.6850826764803</v>
      </c>
      <c r="S5260" s="45">
        <v>5475.8306610839199</v>
      </c>
      <c r="T5260" s="140">
        <v>0.965708712309443</v>
      </c>
      <c r="U5260" s="44">
        <v>5822.4082886790102</v>
      </c>
      <c r="V5260" s="45">
        <v>5408.3542657335902</v>
      </c>
      <c r="W5260" s="99">
        <v>0.95380868345571002</v>
      </c>
      <c r="X5260" s="86">
        <v>5695.90687305544</v>
      </c>
      <c r="Y5260" s="44">
        <v>5845.9958792649304</v>
      </c>
      <c r="Z5260" s="45">
        <v>5500.85625535082</v>
      </c>
      <c r="AA5260" s="46">
        <v>0.96575600302959397</v>
      </c>
      <c r="AB5260" s="139">
        <v>5848.7313968819499</v>
      </c>
      <c r="AC5260" s="45">
        <v>5433.0373164130997</v>
      </c>
      <c r="AD5260" s="99">
        <v>0.95384939352048503</v>
      </c>
      <c r="AE5260" s="142">
        <v>5724.7809578154702</v>
      </c>
      <c r="AF5260" s="44">
        <v>5875.6308055877498</v>
      </c>
      <c r="AG5260" s="45">
        <v>5528.9385537544304</v>
      </c>
      <c r="AH5260" s="140">
        <v>0.96579041093377205</v>
      </c>
      <c r="AI5260" s="44">
        <v>5878.3801902797304</v>
      </c>
      <c r="AJ5260" s="45">
        <v>5460.7501598744002</v>
      </c>
      <c r="AK5260" s="46">
        <v>0.95387931872212395</v>
      </c>
    </row>
    <row r="5261" spans="1:37" x14ac:dyDescent="0.2">
      <c r="A5261" s="35" t="s">
        <v>1979</v>
      </c>
      <c r="B5261" s="35" t="s">
        <v>8255</v>
      </c>
      <c r="C5261" s="85" t="s">
        <v>973</v>
      </c>
      <c r="D5261" s="85" t="s">
        <v>973</v>
      </c>
      <c r="E5261" s="85" t="s">
        <v>12896</v>
      </c>
      <c r="F5261" s="85" t="s">
        <v>226</v>
      </c>
      <c r="G5261" s="85" t="s">
        <v>226</v>
      </c>
      <c r="H5261" s="840">
        <v>1.02635032656863</v>
      </c>
      <c r="I5261" s="840">
        <v>1.0268305868112899</v>
      </c>
      <c r="J5261" s="86">
        <v>6193.0833333333303</v>
      </c>
      <c r="K5261" s="44">
        <v>6356.2731016333801</v>
      </c>
      <c r="L5261" s="45">
        <v>5980.4085987853996</v>
      </c>
      <c r="M5261" s="46">
        <v>0.96565931328531496</v>
      </c>
      <c r="N5261" s="139">
        <v>6359.2473933378596</v>
      </c>
      <c r="O5261" s="45">
        <v>5906.7577499392401</v>
      </c>
      <c r="P5261" s="99">
        <v>0.95376687701698004</v>
      </c>
      <c r="Q5261" s="86">
        <v>6222.4716511356501</v>
      </c>
      <c r="R5261" s="44">
        <v>6386.4358112070804</v>
      </c>
      <c r="S5261" s="45">
        <v>6009.09508560022</v>
      </c>
      <c r="T5261" s="140">
        <v>0.965708712309443</v>
      </c>
      <c r="U5261" s="44">
        <v>6389.4242169522004</v>
      </c>
      <c r="V5261" s="45">
        <v>5935.0474934101703</v>
      </c>
      <c r="W5261" s="99">
        <v>0.95380868345571002</v>
      </c>
      <c r="X5261" s="86">
        <v>6254.9757822218698</v>
      </c>
      <c r="Y5261" s="44">
        <v>6419.7964367622599</v>
      </c>
      <c r="Z5261" s="45">
        <v>6040.7804104855004</v>
      </c>
      <c r="AA5261" s="46">
        <v>0.96575600302959397</v>
      </c>
      <c r="AB5261" s="139">
        <v>6422.80045294926</v>
      </c>
      <c r="AC5261" s="45">
        <v>5966.3048563576604</v>
      </c>
      <c r="AD5261" s="99">
        <v>0.95384939352048503</v>
      </c>
      <c r="AE5261" s="142">
        <v>6293.7038054770601</v>
      </c>
      <c r="AF5261" s="44">
        <v>6459.5449560775796</v>
      </c>
      <c r="AG5261" s="45">
        <v>6078.3987845871297</v>
      </c>
      <c r="AH5261" s="140">
        <v>0.96579041093377205</v>
      </c>
      <c r="AI5261" s="44">
        <v>6462.5675717944296</v>
      </c>
      <c r="AJ5261" s="45">
        <v>6003.4338982072904</v>
      </c>
      <c r="AK5261" s="46">
        <v>0.95387931872212395</v>
      </c>
    </row>
    <row r="5262" spans="1:37" x14ac:dyDescent="0.2">
      <c r="A5262" s="35" t="s">
        <v>1978</v>
      </c>
      <c r="B5262" s="35" t="s">
        <v>8254</v>
      </c>
      <c r="C5262" s="85" t="s">
        <v>973</v>
      </c>
      <c r="D5262" s="85" t="s">
        <v>973</v>
      </c>
      <c r="E5262" s="85" t="s">
        <v>12896</v>
      </c>
      <c r="F5262" s="85" t="s">
        <v>226</v>
      </c>
      <c r="G5262" s="85" t="s">
        <v>226</v>
      </c>
      <c r="H5262" s="840">
        <v>1.02635032656863</v>
      </c>
      <c r="I5262" s="840">
        <v>1.0268305868112899</v>
      </c>
      <c r="J5262" s="86">
        <v>7087.25</v>
      </c>
      <c r="K5262" s="44">
        <v>7274.0013519734903</v>
      </c>
      <c r="L5262" s="45">
        <v>6843.8689680813504</v>
      </c>
      <c r="M5262" s="46">
        <v>0.96565931328531496</v>
      </c>
      <c r="N5262" s="139">
        <v>7277.4050763782798</v>
      </c>
      <c r="O5262" s="45">
        <v>6759.5842991385898</v>
      </c>
      <c r="P5262" s="99">
        <v>0.95376687701698004</v>
      </c>
      <c r="Q5262" s="86">
        <v>7126.4611253078201</v>
      </c>
      <c r="R5262" s="44">
        <v>7314.2457032382899</v>
      </c>
      <c r="S5262" s="45">
        <v>6882.0855966443096</v>
      </c>
      <c r="T5262" s="140">
        <v>0.965708712309443</v>
      </c>
      <c r="U5262" s="44">
        <v>7317.6682591876397</v>
      </c>
      <c r="V5262" s="45">
        <v>6797.2805036281497</v>
      </c>
      <c r="W5262" s="99">
        <v>0.95380868345571002</v>
      </c>
      <c r="X5262" s="86">
        <v>7166.1433495752599</v>
      </c>
      <c r="Y5262" s="44">
        <v>7354.9735670741402</v>
      </c>
      <c r="Z5262" s="45">
        <v>6920.74595842291</v>
      </c>
      <c r="AA5262" s="46">
        <v>0.96575600302959397</v>
      </c>
      <c r="AB5262" s="139">
        <v>7358.4151808181496</v>
      </c>
      <c r="AC5262" s="45">
        <v>6835.42148787322</v>
      </c>
      <c r="AD5262" s="99">
        <v>0.95384939352048503</v>
      </c>
      <c r="AE5262" s="142">
        <v>7211.6068378493201</v>
      </c>
      <c r="AF5262" s="44">
        <v>7401.6350331111798</v>
      </c>
      <c r="AG5262" s="45">
        <v>6964.9007314193004</v>
      </c>
      <c r="AH5262" s="140">
        <v>0.96579041093377205</v>
      </c>
      <c r="AI5262" s="44">
        <v>7405.0984811610997</v>
      </c>
      <c r="AJ5262" s="45">
        <v>6879.0026173795204</v>
      </c>
      <c r="AK5262" s="46">
        <v>0.95387931872212295</v>
      </c>
    </row>
    <row r="5263" spans="1:37" x14ac:dyDescent="0.2">
      <c r="A5263" s="35" t="s">
        <v>1977</v>
      </c>
      <c r="B5263" s="35" t="s">
        <v>8253</v>
      </c>
      <c r="C5263" s="85" t="s">
        <v>973</v>
      </c>
      <c r="D5263" s="85" t="s">
        <v>973</v>
      </c>
      <c r="E5263" s="85" t="s">
        <v>12896</v>
      </c>
      <c r="F5263" s="85" t="s">
        <v>226</v>
      </c>
      <c r="G5263" s="85" t="s">
        <v>226</v>
      </c>
      <c r="H5263" s="840">
        <v>1.02635032656863</v>
      </c>
      <c r="I5263" s="840">
        <v>1.0268305868112899</v>
      </c>
      <c r="J5263" s="86">
        <v>4084.25</v>
      </c>
      <c r="K5263" s="44">
        <v>4191.8713212879102</v>
      </c>
      <c r="L5263" s="45">
        <v>3943.9940502855502</v>
      </c>
      <c r="M5263" s="46">
        <v>0.96565931328531496</v>
      </c>
      <c r="N5263" s="139">
        <v>4193.8328241839899</v>
      </c>
      <c r="O5263" s="45">
        <v>3895.4223674566001</v>
      </c>
      <c r="P5263" s="99">
        <v>0.95376687701698004</v>
      </c>
      <c r="Q5263" s="86">
        <v>4107.8532990355197</v>
      </c>
      <c r="R5263" s="44">
        <v>4216.0965749611096</v>
      </c>
      <c r="S5263" s="45">
        <v>3966.9897197676901</v>
      </c>
      <c r="T5263" s="140">
        <v>0.965708712309443</v>
      </c>
      <c r="U5263" s="44">
        <v>4218.0694135833201</v>
      </c>
      <c r="V5263" s="45">
        <v>3918.1061469822698</v>
      </c>
      <c r="W5263" s="99">
        <v>0.95380868345571002</v>
      </c>
      <c r="X5263" s="86">
        <v>4133.2336861387503</v>
      </c>
      <c r="Y5263" s="44">
        <v>4242.1457435529501</v>
      </c>
      <c r="Z5263" s="45">
        <v>3991.6952443126402</v>
      </c>
      <c r="AA5263" s="46">
        <v>0.96575600302959397</v>
      </c>
      <c r="AB5263" s="139">
        <v>4244.1307713660299</v>
      </c>
      <c r="AC5263" s="45">
        <v>3942.4824448018899</v>
      </c>
      <c r="AD5263" s="99">
        <v>0.95384939352048503</v>
      </c>
      <c r="AE5263" s="142">
        <v>4159.8668086867301</v>
      </c>
      <c r="AF5263" s="44">
        <v>4269.4806575776101</v>
      </c>
      <c r="AG5263" s="45">
        <v>4017.5594745913099</v>
      </c>
      <c r="AH5263" s="140">
        <v>0.96579041093377205</v>
      </c>
      <c r="AI5263" s="44">
        <v>4271.47847622058</v>
      </c>
      <c r="AJ5263" s="45">
        <v>3968.0109174448698</v>
      </c>
      <c r="AK5263" s="46">
        <v>0.95387931872212295</v>
      </c>
    </row>
    <row r="5264" spans="1:37" x14ac:dyDescent="0.2">
      <c r="A5264" s="35" t="s">
        <v>1976</v>
      </c>
      <c r="B5264" s="35" t="s">
        <v>8252</v>
      </c>
      <c r="C5264" s="85" t="s">
        <v>973</v>
      </c>
      <c r="D5264" s="85" t="s">
        <v>973</v>
      </c>
      <c r="E5264" s="85" t="s">
        <v>12896</v>
      </c>
      <c r="F5264" s="85" t="s">
        <v>226</v>
      </c>
      <c r="G5264" s="85" t="s">
        <v>226</v>
      </c>
      <c r="H5264" s="840">
        <v>1.02635032656863</v>
      </c>
      <c r="I5264" s="840">
        <v>1.0268305868112899</v>
      </c>
      <c r="J5264" s="86">
        <v>9204.8333333333303</v>
      </c>
      <c r="K5264" s="44">
        <v>9447.3836976764305</v>
      </c>
      <c r="L5264" s="45">
        <v>8888.7330355724407</v>
      </c>
      <c r="M5264" s="46">
        <v>0.96565931328531496</v>
      </c>
      <c r="N5264" s="139">
        <v>9451.8044131667502</v>
      </c>
      <c r="O5264" s="45">
        <v>8779.2651417951292</v>
      </c>
      <c r="P5264" s="99">
        <v>0.95376687701698004</v>
      </c>
      <c r="Q5264" s="86">
        <v>9255.6580210496395</v>
      </c>
      <c r="R5264" s="44">
        <v>9499.5476325118107</v>
      </c>
      <c r="S5264" s="45">
        <v>8938.2695890844097</v>
      </c>
      <c r="T5264" s="140">
        <v>0.965708712309443</v>
      </c>
      <c r="U5264" s="44">
        <v>9503.9927570789805</v>
      </c>
      <c r="V5264" s="45">
        <v>8828.1269915736302</v>
      </c>
      <c r="W5264" s="99">
        <v>0.95380868345571002</v>
      </c>
      <c r="X5264" s="86">
        <v>9311.2142140593005</v>
      </c>
      <c r="Y5264" s="44">
        <v>9556.5677493501807</v>
      </c>
      <c r="Z5264" s="45">
        <v>8992.3610227222507</v>
      </c>
      <c r="AA5264" s="46">
        <v>0.96575600302959397</v>
      </c>
      <c r="AB5264" s="139">
        <v>9561.0395553480903</v>
      </c>
      <c r="AC5264" s="45">
        <v>8881.4960310197803</v>
      </c>
      <c r="AD5264" s="99">
        <v>0.95384939352048503</v>
      </c>
      <c r="AE5264" s="142">
        <v>9369.7806356765905</v>
      </c>
      <c r="AF5264" s="44">
        <v>9616.6774153030492</v>
      </c>
      <c r="AG5264" s="45">
        <v>9049.2442904893996</v>
      </c>
      <c r="AH5264" s="140">
        <v>0.96579041093377205</v>
      </c>
      <c r="AI5264" s="44">
        <v>9621.1773484248206</v>
      </c>
      <c r="AJ5264" s="45">
        <v>8937.6399693349304</v>
      </c>
      <c r="AK5264" s="46">
        <v>0.95387931872212295</v>
      </c>
    </row>
    <row r="5265" spans="1:37" x14ac:dyDescent="0.2">
      <c r="A5265" s="35" t="s">
        <v>1975</v>
      </c>
      <c r="B5265" s="35" t="s">
        <v>13504</v>
      </c>
      <c r="C5265" s="85" t="s">
        <v>973</v>
      </c>
      <c r="D5265" s="85" t="s">
        <v>973</v>
      </c>
      <c r="E5265" s="85" t="s">
        <v>12896</v>
      </c>
      <c r="F5265" s="85" t="s">
        <v>226</v>
      </c>
      <c r="G5265" s="85" t="s">
        <v>226</v>
      </c>
      <c r="H5265" s="840">
        <v>1.02635032656863</v>
      </c>
      <c r="I5265" s="840">
        <v>1.0268305868112899</v>
      </c>
      <c r="J5265" s="86">
        <v>5943.1666666666697</v>
      </c>
      <c r="K5265" s="44">
        <v>6099.7710491851003</v>
      </c>
      <c r="L5265" s="45">
        <v>5739.0742420735096</v>
      </c>
      <c r="M5265" s="46">
        <v>0.96565931328531496</v>
      </c>
      <c r="N5265" s="139">
        <v>6102.6253158506097</v>
      </c>
      <c r="O5265" s="45">
        <v>5668.3955112580798</v>
      </c>
      <c r="P5265" s="99">
        <v>0.95376687701698004</v>
      </c>
      <c r="Q5265" s="86">
        <v>5969.7350065585797</v>
      </c>
      <c r="R5265" s="44">
        <v>6127.0394735095497</v>
      </c>
      <c r="S5265" s="45">
        <v>5765.0251060122901</v>
      </c>
      <c r="T5265" s="140">
        <v>0.965708712309443</v>
      </c>
      <c r="U5265" s="44">
        <v>6129.9064998924196</v>
      </c>
      <c r="V5265" s="45">
        <v>5693.9850871851004</v>
      </c>
      <c r="W5265" s="99">
        <v>0.95380868345571002</v>
      </c>
      <c r="X5265" s="86">
        <v>5997.1965410952898</v>
      </c>
      <c r="Y5265" s="44">
        <v>6155.2246284493804</v>
      </c>
      <c r="Z5265" s="45">
        <v>5791.8285609110899</v>
      </c>
      <c r="AA5265" s="46">
        <v>0.96575600302959397</v>
      </c>
      <c r="AB5265" s="139">
        <v>6158.1048435154898</v>
      </c>
      <c r="AC5265" s="45">
        <v>5720.4222835469</v>
      </c>
      <c r="AD5265" s="99">
        <v>0.95384939352048503</v>
      </c>
      <c r="AE5265" s="142">
        <v>6032.6172047767996</v>
      </c>
      <c r="AF5265" s="44">
        <v>6191.5786381861799</v>
      </c>
      <c r="AG5265" s="45">
        <v>5826.2438492075298</v>
      </c>
      <c r="AH5265" s="140">
        <v>0.96579041093377205</v>
      </c>
      <c r="AI5265" s="44">
        <v>6194.4758643888199</v>
      </c>
      <c r="AJ5265" s="45">
        <v>5754.3887894038598</v>
      </c>
      <c r="AK5265" s="46">
        <v>0.95387931872212395</v>
      </c>
    </row>
    <row r="5266" spans="1:37" x14ac:dyDescent="0.2">
      <c r="A5266" s="35" t="s">
        <v>1974</v>
      </c>
      <c r="B5266" s="35" t="s">
        <v>7864</v>
      </c>
      <c r="C5266" s="85" t="s">
        <v>973</v>
      </c>
      <c r="D5266" s="85" t="s">
        <v>973</v>
      </c>
      <c r="E5266" s="85" t="s">
        <v>12896</v>
      </c>
      <c r="F5266" s="85" t="s">
        <v>226</v>
      </c>
      <c r="G5266" s="85" t="s">
        <v>226</v>
      </c>
      <c r="H5266" s="840">
        <v>1.02635032656863</v>
      </c>
      <c r="I5266" s="840">
        <v>1.0268305868112899</v>
      </c>
      <c r="J5266" s="86">
        <v>9820.6666666666697</v>
      </c>
      <c r="K5266" s="44">
        <v>10079.444440454899</v>
      </c>
      <c r="L5266" s="45">
        <v>9483.4182293373105</v>
      </c>
      <c r="M5266" s="46">
        <v>0.96565931328531496</v>
      </c>
      <c r="N5266" s="139">
        <v>10084.1609162114</v>
      </c>
      <c r="O5266" s="45">
        <v>9366.62657689142</v>
      </c>
      <c r="P5266" s="99">
        <v>0.95376687701698004</v>
      </c>
      <c r="Q5266" s="86">
        <v>9866.8264815826806</v>
      </c>
      <c r="R5266" s="44">
        <v>10126.8205815683</v>
      </c>
      <c r="S5266" s="45">
        <v>9528.4802961099194</v>
      </c>
      <c r="T5266" s="140">
        <v>0.965708712309443</v>
      </c>
      <c r="U5266" s="44">
        <v>10131.559226048699</v>
      </c>
      <c r="V5266" s="45">
        <v>9411.0647762843091</v>
      </c>
      <c r="W5266" s="99">
        <v>0.95380868345571002</v>
      </c>
      <c r="X5266" s="86">
        <v>9915.3700596513609</v>
      </c>
      <c r="Y5266" s="44">
        <v>10176.6432987719</v>
      </c>
      <c r="Z5266" s="45">
        <v>9575.8281573681998</v>
      </c>
      <c r="AA5266" s="46">
        <v>0.96575600302959397</v>
      </c>
      <c r="AB5266" s="139">
        <v>10181.4052568029</v>
      </c>
      <c r="AC5266" s="45">
        <v>9457.7697179296301</v>
      </c>
      <c r="AD5266" s="99">
        <v>0.95384939352048603</v>
      </c>
      <c r="AE5266" s="142">
        <v>9970.0210005568006</v>
      </c>
      <c r="AF5266" s="44">
        <v>10232.734309817501</v>
      </c>
      <c r="AG5266" s="45">
        <v>9628.9506791460899</v>
      </c>
      <c r="AH5266" s="140">
        <v>0.96579041093377205</v>
      </c>
      <c r="AI5266" s="44">
        <v>10237.5225145226</v>
      </c>
      <c r="AJ5266" s="45">
        <v>9510.1968396563898</v>
      </c>
      <c r="AK5266" s="46">
        <v>0.95387931872212395</v>
      </c>
    </row>
    <row r="5267" spans="1:37" x14ac:dyDescent="0.2">
      <c r="A5267" s="35" t="s">
        <v>1973</v>
      </c>
      <c r="B5267" s="35" t="s">
        <v>8251</v>
      </c>
      <c r="C5267" s="85" t="s">
        <v>973</v>
      </c>
      <c r="D5267" s="85" t="s">
        <v>973</v>
      </c>
      <c r="E5267" s="85" t="s">
        <v>12896</v>
      </c>
      <c r="F5267" s="85" t="s">
        <v>226</v>
      </c>
      <c r="G5267" s="85" t="s">
        <v>226</v>
      </c>
      <c r="H5267" s="840">
        <v>1.02635032656863</v>
      </c>
      <c r="I5267" s="840">
        <v>1.0268305868112899</v>
      </c>
      <c r="J5267" s="86">
        <v>6678.4166666666697</v>
      </c>
      <c r="K5267" s="44">
        <v>6854.3951267946804</v>
      </c>
      <c r="L5267" s="45">
        <v>6449.0752521665299</v>
      </c>
      <c r="M5267" s="46">
        <v>0.96565931328531496</v>
      </c>
      <c r="N5267" s="139">
        <v>6857.6025048035999</v>
      </c>
      <c r="O5267" s="45">
        <v>6369.6526075848096</v>
      </c>
      <c r="P5267" s="99">
        <v>0.95376687701698004</v>
      </c>
      <c r="Q5267" s="86">
        <v>6710.6042916409397</v>
      </c>
      <c r="R5267" s="44">
        <v>6887.4309061985005</v>
      </c>
      <c r="S5267" s="45">
        <v>6480.4890292987902</v>
      </c>
      <c r="T5267" s="140">
        <v>0.965708712309443</v>
      </c>
      <c r="U5267" s="44">
        <v>6890.653742644</v>
      </c>
      <c r="V5267" s="45">
        <v>6400.6326446022804</v>
      </c>
      <c r="W5267" s="99">
        <v>0.95380868345571002</v>
      </c>
      <c r="X5267" s="86">
        <v>6745.6320613366597</v>
      </c>
      <c r="Y5267" s="44">
        <v>6923.3816690646699</v>
      </c>
      <c r="Z5267" s="45">
        <v>6514.6346574647796</v>
      </c>
      <c r="AA5267" s="46">
        <v>0.96575600302959397</v>
      </c>
      <c r="AB5267" s="139">
        <v>6926.6213279553504</v>
      </c>
      <c r="AC5267" s="45">
        <v>6434.3170506183196</v>
      </c>
      <c r="AD5267" s="99">
        <v>0.95384939352048503</v>
      </c>
      <c r="AE5267" s="142">
        <v>6785.2324288350601</v>
      </c>
      <c r="AF5267" s="44">
        <v>6964.0255191788901</v>
      </c>
      <c r="AG5267" s="45">
        <v>6553.11241572577</v>
      </c>
      <c r="AH5267" s="140">
        <v>0.96579041093377205</v>
      </c>
      <c r="AI5267" s="44">
        <v>6967.28419655167</v>
      </c>
      <c r="AJ5267" s="45">
        <v>6472.2928865884396</v>
      </c>
      <c r="AK5267" s="46">
        <v>0.95387931872212295</v>
      </c>
    </row>
    <row r="5268" spans="1:37" x14ac:dyDescent="0.2">
      <c r="A5268" s="35" t="s">
        <v>1972</v>
      </c>
      <c r="B5268" s="35" t="s">
        <v>8250</v>
      </c>
      <c r="C5268" s="85" t="s">
        <v>973</v>
      </c>
      <c r="D5268" s="85" t="s">
        <v>973</v>
      </c>
      <c r="E5268" s="85" t="s">
        <v>12896</v>
      </c>
      <c r="F5268" s="85" t="s">
        <v>226</v>
      </c>
      <c r="G5268" s="85" t="s">
        <v>226</v>
      </c>
      <c r="H5268" s="840">
        <v>1.02635032656863</v>
      </c>
      <c r="I5268" s="840">
        <v>1.0268305868112899</v>
      </c>
      <c r="J5268" s="86">
        <v>9229.9166666666697</v>
      </c>
      <c r="K5268" s="44">
        <v>9473.1279850345309</v>
      </c>
      <c r="L5268" s="45">
        <v>8912.9549900140191</v>
      </c>
      <c r="M5268" s="46">
        <v>0.96565931328531496</v>
      </c>
      <c r="N5268" s="139">
        <v>9477.5607470525993</v>
      </c>
      <c r="O5268" s="45">
        <v>8803.1887942936391</v>
      </c>
      <c r="P5268" s="99">
        <v>0.95376687701698004</v>
      </c>
      <c r="Q5268" s="86">
        <v>9274.6104043967698</v>
      </c>
      <c r="R5268" s="44">
        <v>9518.9994173493906</v>
      </c>
      <c r="S5268" s="45">
        <v>8956.5720708017707</v>
      </c>
      <c r="T5268" s="140">
        <v>0.965708712309443</v>
      </c>
      <c r="U5268" s="44">
        <v>9523.4536439927906</v>
      </c>
      <c r="V5268" s="45">
        <v>8846.2039393823106</v>
      </c>
      <c r="W5268" s="99">
        <v>0.95380868345571002</v>
      </c>
      <c r="X5268" s="86">
        <v>9320.4280582695701</v>
      </c>
      <c r="Y5268" s="44">
        <v>9566.0243813643501</v>
      </c>
      <c r="Z5268" s="45">
        <v>9001.2593480793003</v>
      </c>
      <c r="AA5268" s="46">
        <v>0.96575600302959397</v>
      </c>
      <c r="AB5268" s="139">
        <v>9570.5006124053107</v>
      </c>
      <c r="AC5268" s="45">
        <v>8890.2846507317499</v>
      </c>
      <c r="AD5268" s="99">
        <v>0.95384939352048503</v>
      </c>
      <c r="AE5268" s="142">
        <v>9370.0369739318594</v>
      </c>
      <c r="AF5268" s="44">
        <v>9616.9405081550594</v>
      </c>
      <c r="AG5268" s="45">
        <v>9049.4918595182899</v>
      </c>
      <c r="AH5268" s="140">
        <v>0.96579041093377205</v>
      </c>
      <c r="AI5268" s="44">
        <v>9621.44056438589</v>
      </c>
      <c r="AJ5268" s="45">
        <v>8937.88448509523</v>
      </c>
      <c r="AK5268" s="46">
        <v>0.95387931872212395</v>
      </c>
    </row>
    <row r="5269" spans="1:37" x14ac:dyDescent="0.2">
      <c r="A5269" s="35" t="s">
        <v>1971</v>
      </c>
      <c r="B5269" s="35" t="s">
        <v>8249</v>
      </c>
      <c r="C5269" s="85" t="s">
        <v>973</v>
      </c>
      <c r="D5269" s="85" t="s">
        <v>973</v>
      </c>
      <c r="E5269" s="85" t="s">
        <v>12896</v>
      </c>
      <c r="F5269" s="85" t="s">
        <v>226</v>
      </c>
      <c r="G5269" s="85" t="s">
        <v>226</v>
      </c>
      <c r="H5269" s="840">
        <v>1.02635032656863</v>
      </c>
      <c r="I5269" s="840">
        <v>1.0268305868112899</v>
      </c>
      <c r="J5269" s="86">
        <v>10567.916666666701</v>
      </c>
      <c r="K5269" s="44">
        <v>10846.384721983401</v>
      </c>
      <c r="L5269" s="45">
        <v>10205.0071511898</v>
      </c>
      <c r="M5269" s="46">
        <v>0.96565931328531496</v>
      </c>
      <c r="N5269" s="139">
        <v>10851.4600722061</v>
      </c>
      <c r="O5269" s="45">
        <v>10079.3288757424</v>
      </c>
      <c r="P5269" s="99">
        <v>0.95376687701698004</v>
      </c>
      <c r="Q5269" s="86">
        <v>10613.4959165604</v>
      </c>
      <c r="R5269" s="44">
        <v>10893.164999996499</v>
      </c>
      <c r="S5269" s="45">
        <v>10249.5454746831</v>
      </c>
      <c r="T5269" s="140">
        <v>0.965708712309443</v>
      </c>
      <c r="U5269" s="44">
        <v>10898.262240120899</v>
      </c>
      <c r="V5269" s="45">
        <v>10123.244567037</v>
      </c>
      <c r="W5269" s="99">
        <v>0.95380868345571002</v>
      </c>
      <c r="X5269" s="86">
        <v>10663.2537894535</v>
      </c>
      <c r="Y5269" s="44">
        <v>10944.2340090897</v>
      </c>
      <c r="Z5269" s="45">
        <v>10298.101358992801</v>
      </c>
      <c r="AA5269" s="46">
        <v>0.96575600302959397</v>
      </c>
      <c r="AB5269" s="139">
        <v>10949.3551459422</v>
      </c>
      <c r="AC5269" s="45">
        <v>10171.138160025201</v>
      </c>
      <c r="AD5269" s="99">
        <v>0.95384939352048603</v>
      </c>
      <c r="AE5269" s="142">
        <v>10724.8954739565</v>
      </c>
      <c r="AF5269" s="44">
        <v>11007.499972109599</v>
      </c>
      <c r="AG5269" s="45">
        <v>10358.0012070142</v>
      </c>
      <c r="AH5269" s="140">
        <v>0.96579041093377205</v>
      </c>
      <c r="AI5269" s="44">
        <v>11012.650713012499</v>
      </c>
      <c r="AJ5269" s="45">
        <v>10230.2559880636</v>
      </c>
      <c r="AK5269" s="46">
        <v>0.95387931872212295</v>
      </c>
    </row>
    <row r="5270" spans="1:37" x14ac:dyDescent="0.2">
      <c r="A5270" s="35" t="s">
        <v>1970</v>
      </c>
      <c r="B5270" s="35" t="s">
        <v>8248</v>
      </c>
      <c r="C5270" s="85" t="s">
        <v>973</v>
      </c>
      <c r="D5270" s="85" t="s">
        <v>973</v>
      </c>
      <c r="E5270" s="85" t="s">
        <v>12896</v>
      </c>
      <c r="F5270" s="85" t="s">
        <v>226</v>
      </c>
      <c r="G5270" s="85" t="s">
        <v>226</v>
      </c>
      <c r="H5270" s="840">
        <v>1.02635032656863</v>
      </c>
      <c r="I5270" s="840">
        <v>1.0268305868112899</v>
      </c>
      <c r="J5270" s="86">
        <v>2735.1666666666702</v>
      </c>
      <c r="K5270" s="44">
        <v>2807.2392015529499</v>
      </c>
      <c r="L5270" s="45">
        <v>2641.2391650542199</v>
      </c>
      <c r="M5270" s="46">
        <v>0.96565931328531496</v>
      </c>
      <c r="N5270" s="139">
        <v>2808.5527933600001</v>
      </c>
      <c r="O5270" s="45">
        <v>2608.7113697876098</v>
      </c>
      <c r="P5270" s="99">
        <v>0.95376687701698004</v>
      </c>
      <c r="Q5270" s="86">
        <v>2749.0879399908299</v>
      </c>
      <c r="R5270" s="44">
        <v>2821.5273049754601</v>
      </c>
      <c r="S5270" s="45">
        <v>2654.81817455396</v>
      </c>
      <c r="T5270" s="140">
        <v>0.965708712309443</v>
      </c>
      <c r="U5270" s="44">
        <v>2822.84758261661</v>
      </c>
      <c r="V5270" s="45">
        <v>2622.1039487466201</v>
      </c>
      <c r="W5270" s="99">
        <v>0.95380868345571002</v>
      </c>
      <c r="X5270" s="86">
        <v>2763.6155619694</v>
      </c>
      <c r="Y5270" s="44">
        <v>2836.4377345374301</v>
      </c>
      <c r="Z5270" s="45">
        <v>2668.9783190379499</v>
      </c>
      <c r="AA5270" s="46">
        <v>0.96575600302959397</v>
      </c>
      <c r="AB5270" s="139">
        <v>2837.7649892178401</v>
      </c>
      <c r="AC5270" s="45">
        <v>2636.0730277082898</v>
      </c>
      <c r="AD5270" s="99">
        <v>0.95384939352048503</v>
      </c>
      <c r="AE5270" s="142">
        <v>2778.9138052630801</v>
      </c>
      <c r="AF5270" s="44">
        <v>2852.1390915378201</v>
      </c>
      <c r="AG5270" s="45">
        <v>2683.8483059345599</v>
      </c>
      <c r="AH5270" s="140">
        <v>0.96579041093377205</v>
      </c>
      <c r="AI5270" s="44">
        <v>2853.4736933562699</v>
      </c>
      <c r="AJ5270" s="45">
        <v>2650.7484073518499</v>
      </c>
      <c r="AK5270" s="46">
        <v>0.95387931872212295</v>
      </c>
    </row>
    <row r="5271" spans="1:37" x14ac:dyDescent="0.2">
      <c r="A5271" s="35" t="s">
        <v>1969</v>
      </c>
      <c r="B5271" s="35" t="s">
        <v>8247</v>
      </c>
      <c r="C5271" s="85" t="s">
        <v>973</v>
      </c>
      <c r="D5271" s="85" t="s">
        <v>973</v>
      </c>
      <c r="E5271" s="85" t="s">
        <v>12896</v>
      </c>
      <c r="F5271" s="85" t="s">
        <v>226</v>
      </c>
      <c r="G5271" s="85" t="s">
        <v>226</v>
      </c>
      <c r="H5271" s="840">
        <v>1.02635032656863</v>
      </c>
      <c r="I5271" s="840">
        <v>1.0268305868112899</v>
      </c>
      <c r="J5271" s="86">
        <v>2977.3333333333298</v>
      </c>
      <c r="K5271" s="44">
        <v>3055.7870389703198</v>
      </c>
      <c r="L5271" s="45">
        <v>2875.0896620881399</v>
      </c>
      <c r="M5271" s="46">
        <v>0.96565931328531496</v>
      </c>
      <c r="N5271" s="139">
        <v>3057.2169337994701</v>
      </c>
      <c r="O5271" s="45">
        <v>2839.6819151718901</v>
      </c>
      <c r="P5271" s="99">
        <v>0.95376687701698004</v>
      </c>
      <c r="Q5271" s="86">
        <v>2993.4186158767002</v>
      </c>
      <c r="R5271" s="44">
        <v>3072.2961739616499</v>
      </c>
      <c r="S5271" s="45">
        <v>2890.7704369414</v>
      </c>
      <c r="T5271" s="140">
        <v>0.965708712309443</v>
      </c>
      <c r="U5271" s="44">
        <v>3073.7337939125</v>
      </c>
      <c r="V5271" s="45">
        <v>2855.1486690411698</v>
      </c>
      <c r="W5271" s="99">
        <v>0.95380868345571002</v>
      </c>
      <c r="X5271" s="86">
        <v>3011.3598756435899</v>
      </c>
      <c r="Y5271" s="44">
        <v>3090.7101917824498</v>
      </c>
      <c r="Z5271" s="45">
        <v>2908.2388771852502</v>
      </c>
      <c r="AA5271" s="46">
        <v>0.96575600302959397</v>
      </c>
      <c r="AB5271" s="139">
        <v>3092.1564282070599</v>
      </c>
      <c r="AC5271" s="45">
        <v>2872.3837910545599</v>
      </c>
      <c r="AD5271" s="99">
        <v>0.95384939352048503</v>
      </c>
      <c r="AE5271" s="142">
        <v>3029.84754714356</v>
      </c>
      <c r="AF5271" s="44">
        <v>3109.6850194639401</v>
      </c>
      <c r="AG5271" s="45">
        <v>2926.1977076224598</v>
      </c>
      <c r="AH5271" s="140">
        <v>0.96579041093377205</v>
      </c>
      <c r="AI5271" s="44">
        <v>3111.1401347821602</v>
      </c>
      <c r="AJ5271" s="45">
        <v>2890.1089141011998</v>
      </c>
      <c r="AK5271" s="46">
        <v>0.95387931872212295</v>
      </c>
    </row>
    <row r="5272" spans="1:37" x14ac:dyDescent="0.2">
      <c r="A5272" s="35" t="s">
        <v>1968</v>
      </c>
      <c r="B5272" s="35" t="s">
        <v>8246</v>
      </c>
      <c r="C5272" s="85" t="s">
        <v>973</v>
      </c>
      <c r="D5272" s="85" t="s">
        <v>973</v>
      </c>
      <c r="E5272" s="85" t="s">
        <v>12896</v>
      </c>
      <c r="F5272" s="85" t="s">
        <v>226</v>
      </c>
      <c r="G5272" s="85" t="s">
        <v>226</v>
      </c>
      <c r="H5272" s="840">
        <v>1.02635032656863</v>
      </c>
      <c r="I5272" s="840">
        <v>1.0268305868112899</v>
      </c>
      <c r="J5272" s="86">
        <v>6436.3333333333303</v>
      </c>
      <c r="K5272" s="44">
        <v>6605.9328185711902</v>
      </c>
      <c r="L5272" s="45">
        <v>6215.3052267420499</v>
      </c>
      <c r="M5272" s="46">
        <v>0.96565931328531496</v>
      </c>
      <c r="N5272" s="139">
        <v>6609.0239335796996</v>
      </c>
      <c r="O5272" s="45">
        <v>6138.76154277362</v>
      </c>
      <c r="P5272" s="99">
        <v>0.95376687701698004</v>
      </c>
      <c r="Q5272" s="86">
        <v>6473.5952353223302</v>
      </c>
      <c r="R5272" s="44">
        <v>6644.1765838461697</v>
      </c>
      <c r="S5272" s="45">
        <v>6251.6073187156699</v>
      </c>
      <c r="T5272" s="140">
        <v>0.965708712309442</v>
      </c>
      <c r="U5272" s="44">
        <v>6647.2855942647702</v>
      </c>
      <c r="V5272" s="45">
        <v>6174.5713486279501</v>
      </c>
      <c r="W5272" s="99">
        <v>0.95380868345571002</v>
      </c>
      <c r="X5272" s="86">
        <v>6515.2741568116298</v>
      </c>
      <c r="Y5272" s="44">
        <v>6686.9537585277403</v>
      </c>
      <c r="Z5272" s="45">
        <v>6292.16512832441</v>
      </c>
      <c r="AA5272" s="46">
        <v>0.96575600302959397</v>
      </c>
      <c r="AB5272" s="139">
        <v>6690.0827856752903</v>
      </c>
      <c r="AC5272" s="45">
        <v>6214.5903030944701</v>
      </c>
      <c r="AD5272" s="99">
        <v>0.95384939352048503</v>
      </c>
      <c r="AE5272" s="142">
        <v>6562.4757298741297</v>
      </c>
      <c r="AF5272" s="44">
        <v>6735.3991084549898</v>
      </c>
      <c r="AG5272" s="45">
        <v>6337.97613189804</v>
      </c>
      <c r="AH5272" s="140">
        <v>0.96579041093377205</v>
      </c>
      <c r="AI5272" s="44">
        <v>6738.5508046414698</v>
      </c>
      <c r="AJ5272" s="45">
        <v>6259.8098783428004</v>
      </c>
      <c r="AK5272" s="46">
        <v>0.95387931872212395</v>
      </c>
    </row>
    <row r="5273" spans="1:37" x14ac:dyDescent="0.2">
      <c r="A5273" s="35" t="s">
        <v>1967</v>
      </c>
      <c r="B5273" s="35" t="s">
        <v>8245</v>
      </c>
      <c r="C5273" s="85" t="s">
        <v>973</v>
      </c>
      <c r="D5273" s="85" t="s">
        <v>973</v>
      </c>
      <c r="E5273" s="85" t="s">
        <v>12896</v>
      </c>
      <c r="F5273" s="85" t="s">
        <v>226</v>
      </c>
      <c r="G5273" s="85" t="s">
        <v>226</v>
      </c>
      <c r="H5273" s="840">
        <v>1.02635032656863</v>
      </c>
      <c r="I5273" s="840">
        <v>1.0268305868112899</v>
      </c>
      <c r="J5273" s="86">
        <v>5886.8333333333303</v>
      </c>
      <c r="K5273" s="44">
        <v>6041.9533141217398</v>
      </c>
      <c r="L5273" s="45">
        <v>5684.6754340917696</v>
      </c>
      <c r="M5273" s="46">
        <v>0.96565931328531496</v>
      </c>
      <c r="N5273" s="139">
        <v>6044.7805261269004</v>
      </c>
      <c r="O5273" s="45">
        <v>5614.66664385279</v>
      </c>
      <c r="P5273" s="99">
        <v>0.95376687701698004</v>
      </c>
      <c r="Q5273" s="86">
        <v>5913.0317573181701</v>
      </c>
      <c r="R5273" s="44">
        <v>6068.84207513415</v>
      </c>
      <c r="S5273" s="45">
        <v>5710.2662842045702</v>
      </c>
      <c r="T5273" s="140">
        <v>0.965708712309443</v>
      </c>
      <c r="U5273" s="44">
        <v>6071.6818692007801</v>
      </c>
      <c r="V5273" s="45">
        <v>5639.9010356794397</v>
      </c>
      <c r="W5273" s="99">
        <v>0.95380868345571002</v>
      </c>
      <c r="X5273" s="86">
        <v>5940.4008783850804</v>
      </c>
      <c r="Y5273" s="44">
        <v>6096.9323814790696</v>
      </c>
      <c r="Z5273" s="45">
        <v>5736.9778087026598</v>
      </c>
      <c r="AA5273" s="46">
        <v>0.96575600302959397</v>
      </c>
      <c r="AB5273" s="139">
        <v>6099.78531984642</v>
      </c>
      <c r="AC5273" s="45">
        <v>5666.2477751161596</v>
      </c>
      <c r="AD5273" s="99">
        <v>0.95384939352048503</v>
      </c>
      <c r="AE5273" s="142">
        <v>5977.8366088754701</v>
      </c>
      <c r="AF5273" s="44">
        <v>6135.3545556932204</v>
      </c>
      <c r="AG5273" s="45">
        <v>5773.3372749807904</v>
      </c>
      <c r="AH5273" s="140">
        <v>0.96579041093377205</v>
      </c>
      <c r="AI5273" s="44">
        <v>6138.2254729535798</v>
      </c>
      <c r="AJ5273" s="45">
        <v>5702.1347119063003</v>
      </c>
      <c r="AK5273" s="46">
        <v>0.95387931872212295</v>
      </c>
    </row>
    <row r="5274" spans="1:37" x14ac:dyDescent="0.2">
      <c r="A5274" s="35" t="s">
        <v>1966</v>
      </c>
      <c r="B5274" s="35" t="s">
        <v>8244</v>
      </c>
      <c r="C5274" s="85" t="s">
        <v>973</v>
      </c>
      <c r="D5274" s="85" t="s">
        <v>973</v>
      </c>
      <c r="E5274" s="85" t="s">
        <v>12896</v>
      </c>
      <c r="F5274" s="85" t="s">
        <v>226</v>
      </c>
      <c r="G5274" s="85" t="s">
        <v>226</v>
      </c>
      <c r="H5274" s="840">
        <v>1.02635032656863</v>
      </c>
      <c r="I5274" s="840">
        <v>1.0268305868112899</v>
      </c>
      <c r="J5274" s="86">
        <v>8488.6666666666697</v>
      </c>
      <c r="K5274" s="44">
        <v>8712.3458054655403</v>
      </c>
      <c r="L5274" s="45">
        <v>8197.1600240412808</v>
      </c>
      <c r="M5274" s="46">
        <v>0.96565931328531496</v>
      </c>
      <c r="N5274" s="139">
        <v>8716.4225745787298</v>
      </c>
      <c r="O5274" s="45">
        <v>8096.2090967047998</v>
      </c>
      <c r="P5274" s="99">
        <v>0.95376687701698004</v>
      </c>
      <c r="Q5274" s="86">
        <v>8516.57697528075</v>
      </c>
      <c r="R5274" s="44">
        <v>8740.9915598262305</v>
      </c>
      <c r="S5274" s="45">
        <v>8224.5325840826208</v>
      </c>
      <c r="T5274" s="140">
        <v>0.965708712309443</v>
      </c>
      <c r="U5274" s="44">
        <v>8745.0817331510098</v>
      </c>
      <c r="V5274" s="45">
        <v>8123.1850723417401</v>
      </c>
      <c r="W5274" s="99">
        <v>0.95380868345571002</v>
      </c>
      <c r="X5274" s="86">
        <v>8549.9814520925393</v>
      </c>
      <c r="Y5274" s="44">
        <v>8775.2762555108693</v>
      </c>
      <c r="Z5274" s="45">
        <v>8257.1959131500607</v>
      </c>
      <c r="AA5274" s="46">
        <v>0.96575600302959397</v>
      </c>
      <c r="AB5274" s="139">
        <v>8779.3824716777908</v>
      </c>
      <c r="AC5274" s="45">
        <v>8155.3946226898697</v>
      </c>
      <c r="AD5274" s="99">
        <v>0.95384939352048603</v>
      </c>
      <c r="AE5274" s="142">
        <v>8610.5485357982107</v>
      </c>
      <c r="AF5274" s="44">
        <v>8837.4393016514896</v>
      </c>
      <c r="AG5274" s="45">
        <v>8315.9852087537492</v>
      </c>
      <c r="AH5274" s="140">
        <v>0.96579041093377205</v>
      </c>
      <c r="AI5274" s="44">
        <v>8841.5746057807301</v>
      </c>
      <c r="AJ5274" s="45">
        <v>8213.4241711509803</v>
      </c>
      <c r="AK5274" s="46">
        <v>0.95387931872212395</v>
      </c>
    </row>
    <row r="5275" spans="1:37" x14ac:dyDescent="0.2">
      <c r="A5275" s="35" t="s">
        <v>1965</v>
      </c>
      <c r="B5275" s="35" t="s">
        <v>8243</v>
      </c>
      <c r="C5275" s="85" t="s">
        <v>973</v>
      </c>
      <c r="D5275" s="85" t="s">
        <v>973</v>
      </c>
      <c r="E5275" s="85" t="s">
        <v>12896</v>
      </c>
      <c r="F5275" s="85" t="s">
        <v>226</v>
      </c>
      <c r="G5275" s="85" t="s">
        <v>226</v>
      </c>
      <c r="H5275" s="840">
        <v>1.02635032656863</v>
      </c>
      <c r="I5275" s="840">
        <v>1.0268305868112899</v>
      </c>
      <c r="J5275" s="86">
        <v>10234.416666666701</v>
      </c>
      <c r="K5275" s="44">
        <v>10504.0968880727</v>
      </c>
      <c r="L5275" s="45">
        <v>9882.9597702091105</v>
      </c>
      <c r="M5275" s="46">
        <v>0.96565931328531496</v>
      </c>
      <c r="N5275" s="139">
        <v>10509.0120715045</v>
      </c>
      <c r="O5275" s="45">
        <v>9761.2476222571895</v>
      </c>
      <c r="P5275" s="99">
        <v>0.95376687701698004</v>
      </c>
      <c r="Q5275" s="86">
        <v>10276.2247823914</v>
      </c>
      <c r="R5275" s="44">
        <v>10547.0066613</v>
      </c>
      <c r="S5275" s="45">
        <v>9923.8398020055592</v>
      </c>
      <c r="T5275" s="140">
        <v>0.965708712309443</v>
      </c>
      <c r="U5275" s="44">
        <v>10551.9419235076</v>
      </c>
      <c r="V5275" s="45">
        <v>9801.5524305876606</v>
      </c>
      <c r="W5275" s="99">
        <v>0.95380868345571002</v>
      </c>
      <c r="X5275" s="86">
        <v>10319.3188966242</v>
      </c>
      <c r="Y5275" s="44">
        <v>10591.236319516</v>
      </c>
      <c r="Z5275" s="45">
        <v>9965.9441715915309</v>
      </c>
      <c r="AA5275" s="46">
        <v>0.96575600302959397</v>
      </c>
      <c r="AB5275" s="139">
        <v>10596.1922781134</v>
      </c>
      <c r="AC5275" s="45">
        <v>9843.0760710894592</v>
      </c>
      <c r="AD5275" s="99">
        <v>0.95384939352048503</v>
      </c>
      <c r="AE5275" s="142">
        <v>10369.340938862601</v>
      </c>
      <c r="AF5275" s="44">
        <v>10642.576458903101</v>
      </c>
      <c r="AG5275" s="45">
        <v>10014.610046456501</v>
      </c>
      <c r="AH5275" s="140">
        <v>0.96579041093377205</v>
      </c>
      <c r="AI5275" s="44">
        <v>10647.556441098601</v>
      </c>
      <c r="AJ5275" s="45">
        <v>9891.0998703597306</v>
      </c>
      <c r="AK5275" s="46">
        <v>0.95387931872212395</v>
      </c>
    </row>
    <row r="5276" spans="1:37" x14ac:dyDescent="0.2">
      <c r="A5276" s="35" t="s">
        <v>1964</v>
      </c>
      <c r="B5276" s="35" t="s">
        <v>8242</v>
      </c>
      <c r="C5276" s="85" t="s">
        <v>973</v>
      </c>
      <c r="D5276" s="85" t="s">
        <v>973</v>
      </c>
      <c r="E5276" s="85" t="s">
        <v>12896</v>
      </c>
      <c r="F5276" s="85" t="s">
        <v>226</v>
      </c>
      <c r="G5276" s="85" t="s">
        <v>226</v>
      </c>
      <c r="H5276" s="840">
        <v>1.02635032656863</v>
      </c>
      <c r="I5276" s="840">
        <v>1.0268305868112899</v>
      </c>
      <c r="J5276" s="86">
        <v>6424.6666666666697</v>
      </c>
      <c r="K5276" s="44">
        <v>6593.9587314278897</v>
      </c>
      <c r="L5276" s="45">
        <v>6204.0392014203899</v>
      </c>
      <c r="M5276" s="46">
        <v>0.96565931328531496</v>
      </c>
      <c r="N5276" s="139">
        <v>6597.0442434002398</v>
      </c>
      <c r="O5276" s="45">
        <v>6127.6342625417601</v>
      </c>
      <c r="P5276" s="99">
        <v>0.95376687701698004</v>
      </c>
      <c r="Q5276" s="86">
        <v>6455.6334579035602</v>
      </c>
      <c r="R5276" s="44">
        <v>6625.7415077266596</v>
      </c>
      <c r="S5276" s="45">
        <v>6234.2614737738004</v>
      </c>
      <c r="T5276" s="140">
        <v>0.965708712309443</v>
      </c>
      <c r="U5276" s="44">
        <v>6628.8418918176803</v>
      </c>
      <c r="V5276" s="45">
        <v>6157.4392493556197</v>
      </c>
      <c r="W5276" s="99">
        <v>0.95380868345571002</v>
      </c>
      <c r="X5276" s="86">
        <v>6484.5466603045697</v>
      </c>
      <c r="Y5276" s="44">
        <v>6655.4165824530901</v>
      </c>
      <c r="Z5276" s="45">
        <v>6262.4898641146501</v>
      </c>
      <c r="AA5276" s="46">
        <v>0.96575600302959397</v>
      </c>
      <c r="AB5276" s="139">
        <v>6658.53085240571</v>
      </c>
      <c r="AC5276" s="45">
        <v>6185.2808991868096</v>
      </c>
      <c r="AD5276" s="99">
        <v>0.95384939352048503</v>
      </c>
      <c r="AE5276" s="142">
        <v>6517.0278599059302</v>
      </c>
      <c r="AF5276" s="44">
        <v>6688.7536722712803</v>
      </c>
      <c r="AG5276" s="45">
        <v>6294.0830148853902</v>
      </c>
      <c r="AH5276" s="140">
        <v>0.96579041093377205</v>
      </c>
      <c r="AI5276" s="44">
        <v>6691.8835416526999</v>
      </c>
      <c r="AJ5276" s="45">
        <v>6216.4580951001599</v>
      </c>
      <c r="AK5276" s="46">
        <v>0.95387931872212295</v>
      </c>
    </row>
    <row r="5277" spans="1:37" x14ac:dyDescent="0.2">
      <c r="A5277" s="35" t="s">
        <v>1963</v>
      </c>
      <c r="B5277" s="35" t="s">
        <v>8241</v>
      </c>
      <c r="C5277" s="85" t="s">
        <v>973</v>
      </c>
      <c r="D5277" s="85" t="s">
        <v>973</v>
      </c>
      <c r="E5277" s="85" t="s">
        <v>12896</v>
      </c>
      <c r="F5277" s="85" t="s">
        <v>226</v>
      </c>
      <c r="G5277" s="85" t="s">
        <v>226</v>
      </c>
      <c r="H5277" s="840">
        <v>1.02635032656863</v>
      </c>
      <c r="I5277" s="840">
        <v>1.0268305868112899</v>
      </c>
      <c r="J5277" s="86">
        <v>3686.75</v>
      </c>
      <c r="K5277" s="44">
        <v>3783.8970664768799</v>
      </c>
      <c r="L5277" s="45">
        <v>3560.1444732546302</v>
      </c>
      <c r="M5277" s="46">
        <v>0.96565931328531496</v>
      </c>
      <c r="N5277" s="139">
        <v>3785.6676659265099</v>
      </c>
      <c r="O5277" s="45">
        <v>3516.3000338423499</v>
      </c>
      <c r="P5277" s="99">
        <v>0.95376687701698004</v>
      </c>
      <c r="Q5277" s="86">
        <v>3704.1794031506101</v>
      </c>
      <c r="R5277" s="44">
        <v>3801.7857400923999</v>
      </c>
      <c r="S5277" s="45">
        <v>3577.15832157973</v>
      </c>
      <c r="T5277" s="140">
        <v>0.965708712309443</v>
      </c>
      <c r="U5277" s="44">
        <v>3803.5647101914101</v>
      </c>
      <c r="V5277" s="45">
        <v>3533.0784798028399</v>
      </c>
      <c r="W5277" s="99">
        <v>0.95380868345571002</v>
      </c>
      <c r="X5277" s="86">
        <v>3724.5308228218601</v>
      </c>
      <c r="Y5277" s="44">
        <v>3822.6734263181202</v>
      </c>
      <c r="Z5277" s="45">
        <v>3596.9880006089602</v>
      </c>
      <c r="AA5277" s="46">
        <v>0.96575600302959397</v>
      </c>
      <c r="AB5277" s="139">
        <v>3824.4621703948901</v>
      </c>
      <c r="AC5277" s="45">
        <v>3552.6414664969798</v>
      </c>
      <c r="AD5277" s="99">
        <v>0.95384939352048503</v>
      </c>
      <c r="AE5277" s="142">
        <v>3745.3522090646702</v>
      </c>
      <c r="AF5277" s="44">
        <v>3844.0434628880498</v>
      </c>
      <c r="AG5277" s="45">
        <v>3617.2252490842802</v>
      </c>
      <c r="AH5277" s="140">
        <v>0.96579041093377205</v>
      </c>
      <c r="AI5277" s="44">
        <v>3845.8422066488201</v>
      </c>
      <c r="AJ5277" s="45">
        <v>3572.6140135570099</v>
      </c>
      <c r="AK5277" s="46">
        <v>0.95387931872212395</v>
      </c>
    </row>
    <row r="5278" spans="1:37" x14ac:dyDescent="0.2">
      <c r="A5278" s="35" t="s">
        <v>1962</v>
      </c>
      <c r="B5278" s="35" t="s">
        <v>8240</v>
      </c>
      <c r="C5278" s="85" t="s">
        <v>973</v>
      </c>
      <c r="D5278" s="85" t="s">
        <v>973</v>
      </c>
      <c r="E5278" s="85" t="s">
        <v>12896</v>
      </c>
      <c r="F5278" s="85" t="s">
        <v>226</v>
      </c>
      <c r="G5278" s="85" t="s">
        <v>226</v>
      </c>
      <c r="H5278" s="840">
        <v>1.02635032656863</v>
      </c>
      <c r="I5278" s="840">
        <v>1.0268305868112899</v>
      </c>
      <c r="J5278" s="86">
        <v>2341.5833333333298</v>
      </c>
      <c r="K5278" s="44">
        <v>2403.2848188543198</v>
      </c>
      <c r="L5278" s="45">
        <v>2261.1717536670099</v>
      </c>
      <c r="M5278" s="46">
        <v>0.96565931328531496</v>
      </c>
      <c r="N5278" s="139">
        <v>2404.4093882341899</v>
      </c>
      <c r="O5278" s="45">
        <v>2233.3246231083399</v>
      </c>
      <c r="P5278" s="99">
        <v>0.95376687701698004</v>
      </c>
      <c r="Q5278" s="86">
        <v>2353.58913477853</v>
      </c>
      <c r="R5278" s="44">
        <v>2415.60697708831</v>
      </c>
      <c r="S5278" s="45">
        <v>2272.88153265247</v>
      </c>
      <c r="T5278" s="140">
        <v>0.965708712309443</v>
      </c>
      <c r="U5278" s="44">
        <v>2416.7373123773</v>
      </c>
      <c r="V5278" s="45">
        <v>2244.8737540387701</v>
      </c>
      <c r="W5278" s="99">
        <v>0.95380868345571002</v>
      </c>
      <c r="X5278" s="86">
        <v>2365.49607429978</v>
      </c>
      <c r="Y5278" s="44">
        <v>2427.82766835438</v>
      </c>
      <c r="Z5278" s="45">
        <v>2284.49203389796</v>
      </c>
      <c r="AA5278" s="46">
        <v>0.96575600302959397</v>
      </c>
      <c r="AB5278" s="139">
        <v>2428.9637220730401</v>
      </c>
      <c r="AC5278" s="45">
        <v>2256.32699584594</v>
      </c>
      <c r="AD5278" s="99">
        <v>0.95384939352048603</v>
      </c>
      <c r="AE5278" s="142">
        <v>2377.9934332188</v>
      </c>
      <c r="AF5278" s="44">
        <v>2440.6543367621598</v>
      </c>
      <c r="AG5278" s="45">
        <v>2296.6432550661998</v>
      </c>
      <c r="AH5278" s="140">
        <v>0.96579041093377205</v>
      </c>
      <c r="AI5278" s="44">
        <v>2441.79639246544</v>
      </c>
      <c r="AJ5278" s="45">
        <v>2268.3187560044298</v>
      </c>
      <c r="AK5278" s="46">
        <v>0.95387931872212295</v>
      </c>
    </row>
    <row r="5279" spans="1:37" x14ac:dyDescent="0.2">
      <c r="A5279" s="35" t="s">
        <v>1961</v>
      </c>
      <c r="B5279" s="35" t="s">
        <v>8239</v>
      </c>
      <c r="C5279" s="85" t="s">
        <v>973</v>
      </c>
      <c r="D5279" s="85" t="s">
        <v>973</v>
      </c>
      <c r="E5279" s="85" t="s">
        <v>12896</v>
      </c>
      <c r="F5279" s="85" t="s">
        <v>226</v>
      </c>
      <c r="G5279" s="85" t="s">
        <v>226</v>
      </c>
      <c r="H5279" s="840">
        <v>1.02635032656863</v>
      </c>
      <c r="I5279" s="840">
        <v>1.0268305868112899</v>
      </c>
      <c r="J5279" s="86">
        <v>3844.8333333333298</v>
      </c>
      <c r="K5279" s="44">
        <v>3946.1459472686001</v>
      </c>
      <c r="L5279" s="45">
        <v>3712.79911636316</v>
      </c>
      <c r="M5279" s="46">
        <v>0.96565931328531496</v>
      </c>
      <c r="N5279" s="139">
        <v>3947.9924678582602</v>
      </c>
      <c r="O5279" s="45">
        <v>3667.0746809841198</v>
      </c>
      <c r="P5279" s="99">
        <v>0.95376687701698004</v>
      </c>
      <c r="Q5279" s="86">
        <v>3862.0388768173798</v>
      </c>
      <c r="R5279" s="44">
        <v>3963.8048624422399</v>
      </c>
      <c r="S5279" s="45">
        <v>3729.6045906203199</v>
      </c>
      <c r="T5279" s="140">
        <v>0.965708712309443</v>
      </c>
      <c r="U5279" s="44">
        <v>3965.6596461703898</v>
      </c>
      <c r="V5279" s="45">
        <v>3683.6462165519501</v>
      </c>
      <c r="W5279" s="99">
        <v>0.95380868345571002</v>
      </c>
      <c r="X5279" s="86">
        <v>3879.7549600310399</v>
      </c>
      <c r="Y5279" s="44">
        <v>3981.9877702341</v>
      </c>
      <c r="Z5279" s="45">
        <v>3746.8966429338202</v>
      </c>
      <c r="AA5279" s="46">
        <v>0.96575600302959397</v>
      </c>
      <c r="AB5279" s="139">
        <v>3983.8510622926601</v>
      </c>
      <c r="AC5279" s="45">
        <v>3700.7019156337001</v>
      </c>
      <c r="AD5279" s="99">
        <v>0.95384939352048503</v>
      </c>
      <c r="AE5279" s="142">
        <v>3899.2852773726499</v>
      </c>
      <c r="AF5279" s="44">
        <v>4002.0327178156499</v>
      </c>
      <c r="AG5279" s="45">
        <v>3765.8923303817401</v>
      </c>
      <c r="AH5279" s="140">
        <v>0.96579041093377205</v>
      </c>
      <c r="AI5279" s="44">
        <v>4003.9053895091602</v>
      </c>
      <c r="AJ5279" s="45">
        <v>3719.4475838834301</v>
      </c>
      <c r="AK5279" s="46">
        <v>0.95387931872212395</v>
      </c>
    </row>
    <row r="5280" spans="1:37" x14ac:dyDescent="0.2">
      <c r="A5280" s="35" t="s">
        <v>1960</v>
      </c>
      <c r="B5280" s="35" t="s">
        <v>8238</v>
      </c>
      <c r="C5280" s="85" t="s">
        <v>973</v>
      </c>
      <c r="D5280" s="85" t="s">
        <v>973</v>
      </c>
      <c r="E5280" s="85" t="s">
        <v>12896</v>
      </c>
      <c r="F5280" s="85" t="s">
        <v>226</v>
      </c>
      <c r="G5280" s="85" t="s">
        <v>226</v>
      </c>
      <c r="H5280" s="840">
        <v>1.02635032656863</v>
      </c>
      <c r="I5280" s="840">
        <v>1.0268305868112899</v>
      </c>
      <c r="J5280" s="86">
        <v>10190.25</v>
      </c>
      <c r="K5280" s="44">
        <v>10458.7664153159</v>
      </c>
      <c r="L5280" s="45">
        <v>9840.3098172056798</v>
      </c>
      <c r="M5280" s="46">
        <v>0.96565931328531496</v>
      </c>
      <c r="N5280" s="139">
        <v>10463.6603872537</v>
      </c>
      <c r="O5280" s="45">
        <v>9719.1229185222801</v>
      </c>
      <c r="P5280" s="99">
        <v>0.95376687701698004</v>
      </c>
      <c r="Q5280" s="86">
        <v>10238.0772661229</v>
      </c>
      <c r="R5280" s="44">
        <v>10507.853945520101</v>
      </c>
      <c r="S5280" s="45">
        <v>9887.0004131921705</v>
      </c>
      <c r="T5280" s="140">
        <v>0.965708712309443</v>
      </c>
      <c r="U5280" s="44">
        <v>10512.770886992301</v>
      </c>
      <c r="V5280" s="45">
        <v>9765.1669983185602</v>
      </c>
      <c r="W5280" s="99">
        <v>0.95380868345571002</v>
      </c>
      <c r="X5280" s="86">
        <v>10287.619612620299</v>
      </c>
      <c r="Y5280" s="44">
        <v>10558.701749026601</v>
      </c>
      <c r="Z5280" s="45">
        <v>9935.3303977730393</v>
      </c>
      <c r="AA5280" s="46">
        <v>0.96575600302959397</v>
      </c>
      <c r="AB5280" s="139">
        <v>10563.6424837182</v>
      </c>
      <c r="AC5280" s="45">
        <v>9812.8397282673195</v>
      </c>
      <c r="AD5280" s="99">
        <v>0.95384939352048503</v>
      </c>
      <c r="AE5280" s="142">
        <v>10342.916378509501</v>
      </c>
      <c r="AF5280" s="44">
        <v>10615.455602755201</v>
      </c>
      <c r="AG5280" s="45">
        <v>9989.0894594543097</v>
      </c>
      <c r="AH5280" s="140">
        <v>0.96579041093377205</v>
      </c>
      <c r="AI5280" s="44">
        <v>10620.4228942849</v>
      </c>
      <c r="AJ5280" s="45">
        <v>9865.8940287325095</v>
      </c>
      <c r="AK5280" s="46">
        <v>0.95387931872212395</v>
      </c>
    </row>
    <row r="5281" spans="1:37" x14ac:dyDescent="0.2">
      <c r="A5281" s="35" t="s">
        <v>1959</v>
      </c>
      <c r="B5281" s="35" t="s">
        <v>8237</v>
      </c>
      <c r="C5281" s="85" t="s">
        <v>973</v>
      </c>
      <c r="D5281" s="85" t="s">
        <v>973</v>
      </c>
      <c r="E5281" s="85" t="s">
        <v>12896</v>
      </c>
      <c r="F5281" s="85" t="s">
        <v>226</v>
      </c>
      <c r="G5281" s="85" t="s">
        <v>226</v>
      </c>
      <c r="H5281" s="840">
        <v>1.02635032656863</v>
      </c>
      <c r="I5281" s="840">
        <v>1.0268305868112899</v>
      </c>
      <c r="J5281" s="86">
        <v>2338.5</v>
      </c>
      <c r="K5281" s="44">
        <v>2400.1202386807299</v>
      </c>
      <c r="L5281" s="45">
        <v>2258.1943041177101</v>
      </c>
      <c r="M5281" s="46">
        <v>0.96565931328531496</v>
      </c>
      <c r="N5281" s="139">
        <v>2401.2433272581902</v>
      </c>
      <c r="O5281" s="45">
        <v>2230.3838419042099</v>
      </c>
      <c r="P5281" s="99">
        <v>0.95376687701698004</v>
      </c>
      <c r="Q5281" s="86">
        <v>2350.0594760792301</v>
      </c>
      <c r="R5281" s="44">
        <v>2411.9843107296101</v>
      </c>
      <c r="S5281" s="45">
        <v>2269.4729104950702</v>
      </c>
      <c r="T5281" s="140">
        <v>0.965708712309443</v>
      </c>
      <c r="U5281" s="44">
        <v>2413.1129508638601</v>
      </c>
      <c r="V5281" s="45">
        <v>2241.5071349217401</v>
      </c>
      <c r="W5281" s="99">
        <v>0.95380868345571002</v>
      </c>
      <c r="X5281" s="86">
        <v>2362.6071383522799</v>
      </c>
      <c r="Y5281" s="44">
        <v>2424.86260800123</v>
      </c>
      <c r="Z5281" s="45">
        <v>2281.7020266642899</v>
      </c>
      <c r="AA5281" s="46">
        <v>0.96575600302959397</v>
      </c>
      <c r="AB5281" s="139">
        <v>2425.99727427881</v>
      </c>
      <c r="AC5281" s="45">
        <v>2253.5713860444898</v>
      </c>
      <c r="AD5281" s="99">
        <v>0.95384939352048503</v>
      </c>
      <c r="AE5281" s="142">
        <v>2376.5940742958901</v>
      </c>
      <c r="AF5281" s="44">
        <v>2439.2181042746502</v>
      </c>
      <c r="AG5281" s="45">
        <v>2295.2917676369998</v>
      </c>
      <c r="AH5281" s="140">
        <v>0.96579041093377205</v>
      </c>
      <c r="AI5281" s="44">
        <v>2440.3594879214702</v>
      </c>
      <c r="AJ5281" s="45">
        <v>2266.9839364683999</v>
      </c>
      <c r="AK5281" s="46">
        <v>0.95387931872212295</v>
      </c>
    </row>
    <row r="5282" spans="1:37" x14ac:dyDescent="0.2">
      <c r="A5282" s="35" t="s">
        <v>1958</v>
      </c>
      <c r="B5282" s="35" t="s">
        <v>8236</v>
      </c>
      <c r="C5282" s="85" t="s">
        <v>973</v>
      </c>
      <c r="D5282" s="85" t="s">
        <v>973</v>
      </c>
      <c r="E5282" s="85" t="s">
        <v>12896</v>
      </c>
      <c r="F5282" s="85" t="s">
        <v>226</v>
      </c>
      <c r="G5282" s="85" t="s">
        <v>226</v>
      </c>
      <c r="H5282" s="840">
        <v>1.02635032656863</v>
      </c>
      <c r="I5282" s="840">
        <v>1.0268305868112899</v>
      </c>
      <c r="J5282" s="86">
        <v>8491.6666666666697</v>
      </c>
      <c r="K5282" s="44">
        <v>8715.4248564452391</v>
      </c>
      <c r="L5282" s="45">
        <v>8200.0570019811294</v>
      </c>
      <c r="M5282" s="46">
        <v>0.96565931328531496</v>
      </c>
      <c r="N5282" s="139">
        <v>8719.5030663391608</v>
      </c>
      <c r="O5282" s="45">
        <v>8099.0703973358504</v>
      </c>
      <c r="P5282" s="99">
        <v>0.95376687701698004</v>
      </c>
      <c r="Q5282" s="86">
        <v>8538.4905417846094</v>
      </c>
      <c r="R5282" s="44">
        <v>8763.4825559637593</v>
      </c>
      <c r="S5282" s="45">
        <v>8245.6947061731807</v>
      </c>
      <c r="T5282" s="140">
        <v>0.965708712309443</v>
      </c>
      <c r="U5282" s="44">
        <v>8767.5832535033096</v>
      </c>
      <c r="V5282" s="45">
        <v>8144.0864223586104</v>
      </c>
      <c r="W5282" s="99">
        <v>0.95380868345571002</v>
      </c>
      <c r="X5282" s="86">
        <v>8591.7619201055095</v>
      </c>
      <c r="Y5282" s="44">
        <v>8818.1576525001692</v>
      </c>
      <c r="Z5282" s="45">
        <v>8297.5456509429696</v>
      </c>
      <c r="AA5282" s="46">
        <v>0.96575600302959397</v>
      </c>
      <c r="AB5282" s="139">
        <v>8822.2839341647996</v>
      </c>
      <c r="AC5282" s="45">
        <v>8195.2468967650402</v>
      </c>
      <c r="AD5282" s="99">
        <v>0.95384939352048503</v>
      </c>
      <c r="AE5282" s="142">
        <v>8645.1152225042006</v>
      </c>
      <c r="AF5282" s="44">
        <v>8872.9168318405791</v>
      </c>
      <c r="AG5282" s="45">
        <v>8349.3693833121397</v>
      </c>
      <c r="AH5282" s="140">
        <v>0.96579041093377205</v>
      </c>
      <c r="AI5282" s="44">
        <v>8877.0687369751595</v>
      </c>
      <c r="AJ5282" s="45">
        <v>8246.3966187165606</v>
      </c>
      <c r="AK5282" s="46">
        <v>0.95387931872212395</v>
      </c>
    </row>
    <row r="5283" spans="1:37" x14ac:dyDescent="0.2">
      <c r="A5283" s="35" t="s">
        <v>1957</v>
      </c>
      <c r="B5283" s="35" t="s">
        <v>8235</v>
      </c>
      <c r="C5283" s="85" t="s">
        <v>973</v>
      </c>
      <c r="D5283" s="85" t="s">
        <v>973</v>
      </c>
      <c r="E5283" s="85" t="s">
        <v>12896</v>
      </c>
      <c r="F5283" s="85" t="s">
        <v>226</v>
      </c>
      <c r="G5283" s="85" t="s">
        <v>226</v>
      </c>
      <c r="H5283" s="840">
        <v>1.02635032656863</v>
      </c>
      <c r="I5283" s="840">
        <v>1.0268305868112899</v>
      </c>
      <c r="J5283" s="86">
        <v>4265.75</v>
      </c>
      <c r="K5283" s="44">
        <v>4378.1539055601097</v>
      </c>
      <c r="L5283" s="45">
        <v>4119.2612156468304</v>
      </c>
      <c r="M5283" s="46">
        <v>0.96565931328531496</v>
      </c>
      <c r="N5283" s="139">
        <v>4380.2025756902403</v>
      </c>
      <c r="O5283" s="45">
        <v>4068.5310556351801</v>
      </c>
      <c r="P5283" s="99">
        <v>0.95376687701698004</v>
      </c>
      <c r="Q5283" s="86">
        <v>4283.74498140171</v>
      </c>
      <c r="R5283" s="44">
        <v>4396.6230605983501</v>
      </c>
      <c r="S5283" s="45">
        <v>4136.84984985148</v>
      </c>
      <c r="T5283" s="140">
        <v>0.965708712309443</v>
      </c>
      <c r="U5283" s="44">
        <v>4398.6803730026104</v>
      </c>
      <c r="V5283" s="45">
        <v>4085.8731609707702</v>
      </c>
      <c r="W5283" s="99">
        <v>0.95380868345571002</v>
      </c>
      <c r="X5283" s="86">
        <v>4304.2819199098203</v>
      </c>
      <c r="Y5283" s="44">
        <v>4417.7011541428801</v>
      </c>
      <c r="Z5283" s="45">
        <v>4156.8861028846604</v>
      </c>
      <c r="AA5283" s="46">
        <v>0.96575600302959397</v>
      </c>
      <c r="AB5283" s="139">
        <v>4419.7683296222103</v>
      </c>
      <c r="AC5283" s="45">
        <v>4105.63669884718</v>
      </c>
      <c r="AD5283" s="99">
        <v>0.95384939352048503</v>
      </c>
      <c r="AE5283" s="142">
        <v>4326.4854101607698</v>
      </c>
      <c r="AF5283" s="44">
        <v>4440.4897136129002</v>
      </c>
      <c r="AG5283" s="45">
        <v>4178.4781221781404</v>
      </c>
      <c r="AH5283" s="140">
        <v>0.96579041093377205</v>
      </c>
      <c r="AI5283" s="44">
        <v>4442.56755254585</v>
      </c>
      <c r="AJ5283" s="45">
        <v>4126.9449555053598</v>
      </c>
      <c r="AK5283" s="46">
        <v>0.95387931872212295</v>
      </c>
    </row>
    <row r="5284" spans="1:37" x14ac:dyDescent="0.2">
      <c r="A5284" s="35" t="s">
        <v>1956</v>
      </c>
      <c r="B5284" s="35" t="s">
        <v>8234</v>
      </c>
      <c r="C5284" s="85" t="s">
        <v>973</v>
      </c>
      <c r="D5284" s="85" t="s">
        <v>973</v>
      </c>
      <c r="E5284" s="85" t="s">
        <v>12896</v>
      </c>
      <c r="F5284" s="85" t="s">
        <v>226</v>
      </c>
      <c r="G5284" s="85" t="s">
        <v>226</v>
      </c>
      <c r="H5284" s="840">
        <v>1.02635032656863</v>
      </c>
      <c r="I5284" s="840">
        <v>1.0268305868112899</v>
      </c>
      <c r="J5284" s="86">
        <v>8450.4166666666697</v>
      </c>
      <c r="K5284" s="44">
        <v>8673.0879054742909</v>
      </c>
      <c r="L5284" s="45">
        <v>8160.22355530811</v>
      </c>
      <c r="M5284" s="46">
        <v>0.96565931328531496</v>
      </c>
      <c r="N5284" s="139">
        <v>8677.1463046331992</v>
      </c>
      <c r="O5284" s="45">
        <v>8059.7275136588996</v>
      </c>
      <c r="P5284" s="99">
        <v>0.95376687701698004</v>
      </c>
      <c r="Q5284" s="86">
        <v>8493.8205045555005</v>
      </c>
      <c r="R5284" s="44">
        <v>8717.6354486658201</v>
      </c>
      <c r="S5284" s="45">
        <v>8202.5564620418299</v>
      </c>
      <c r="T5284" s="140">
        <v>0.965708712309443</v>
      </c>
      <c r="U5284" s="44">
        <v>8721.7146929624505</v>
      </c>
      <c r="V5284" s="45">
        <v>8101.4797529591897</v>
      </c>
      <c r="W5284" s="99">
        <v>0.95380868345571002</v>
      </c>
      <c r="X5284" s="86">
        <v>8538.0593906070208</v>
      </c>
      <c r="Y5284" s="44">
        <v>8763.0400438118304</v>
      </c>
      <c r="Z5284" s="45">
        <v>8245.6821107019296</v>
      </c>
      <c r="AA5284" s="46">
        <v>0.96575600302959397</v>
      </c>
      <c r="AB5284" s="139">
        <v>8767.1405342866092</v>
      </c>
      <c r="AC5284" s="45">
        <v>8144.0227715723904</v>
      </c>
      <c r="AD5284" s="99">
        <v>0.95384939352048503</v>
      </c>
      <c r="AE5284" s="142">
        <v>8583.8003668806596</v>
      </c>
      <c r="AF5284" s="44">
        <v>8809.9863097478501</v>
      </c>
      <c r="AG5284" s="45">
        <v>8290.1520837031403</v>
      </c>
      <c r="AH5284" s="140">
        <v>0.96579041093377205</v>
      </c>
      <c r="AI5284" s="44">
        <v>8814.1087677949999</v>
      </c>
      <c r="AJ5284" s="45">
        <v>8187.9096460068404</v>
      </c>
      <c r="AK5284" s="46">
        <v>0.95387931872212295</v>
      </c>
    </row>
    <row r="5285" spans="1:37" x14ac:dyDescent="0.2">
      <c r="A5285" s="35" t="s">
        <v>1955</v>
      </c>
      <c r="B5285" s="35" t="s">
        <v>8233</v>
      </c>
      <c r="C5285" s="85" t="s">
        <v>973</v>
      </c>
      <c r="D5285" s="85" t="s">
        <v>973</v>
      </c>
      <c r="E5285" s="85" t="s">
        <v>12896</v>
      </c>
      <c r="F5285" s="85" t="s">
        <v>226</v>
      </c>
      <c r="G5285" s="85" t="s">
        <v>226</v>
      </c>
      <c r="H5285" s="840">
        <v>1.02635032656863</v>
      </c>
      <c r="I5285" s="840">
        <v>1.0268305868112899</v>
      </c>
      <c r="J5285" s="86">
        <v>4729.6666666666697</v>
      </c>
      <c r="K5285" s="44">
        <v>4854.2949278940696</v>
      </c>
      <c r="L5285" s="45">
        <v>4567.2466654017799</v>
      </c>
      <c r="M5285" s="46">
        <v>0.96565931328531496</v>
      </c>
      <c r="N5285" s="139">
        <v>4856.5663987551097</v>
      </c>
      <c r="O5285" s="45">
        <v>4510.9994059979699</v>
      </c>
      <c r="P5285" s="99">
        <v>0.95376687701697904</v>
      </c>
      <c r="Q5285" s="86">
        <v>4752.0079841837496</v>
      </c>
      <c r="R5285" s="44">
        <v>4877.2249464237002</v>
      </c>
      <c r="S5285" s="45">
        <v>4589.0555112902703</v>
      </c>
      <c r="T5285" s="140">
        <v>0.965708712309443</v>
      </c>
      <c r="U5285" s="44">
        <v>4879.5071469313098</v>
      </c>
      <c r="V5285" s="45">
        <v>4532.5064791653203</v>
      </c>
      <c r="W5285" s="99">
        <v>0.95380868345571002</v>
      </c>
      <c r="X5285" s="86">
        <v>4774.54971457801</v>
      </c>
      <c r="Y5285" s="44">
        <v>4900.3606587752802</v>
      </c>
      <c r="Z5285" s="45">
        <v>4611.0500486169503</v>
      </c>
      <c r="AA5285" s="46">
        <v>0.96575600302959397</v>
      </c>
      <c r="AB5285" s="139">
        <v>4902.65368517979</v>
      </c>
      <c r="AC5285" s="45">
        <v>4554.20134958364</v>
      </c>
      <c r="AD5285" s="99">
        <v>0.95384939352048503</v>
      </c>
      <c r="AE5285" s="142">
        <v>4802.1905780290799</v>
      </c>
      <c r="AF5285" s="44">
        <v>4928.7298680049198</v>
      </c>
      <c r="AG5285" s="45">
        <v>4637.909611737</v>
      </c>
      <c r="AH5285" s="140">
        <v>0.96579041093377205</v>
      </c>
      <c r="AI5285" s="44">
        <v>4931.0361692172301</v>
      </c>
      <c r="AJ5285" s="45">
        <v>4580.7102769441799</v>
      </c>
      <c r="AK5285" s="46">
        <v>0.95387931872212395</v>
      </c>
    </row>
    <row r="5286" spans="1:37" x14ac:dyDescent="0.2">
      <c r="A5286" s="35" t="s">
        <v>1954</v>
      </c>
      <c r="B5286" s="35" t="s">
        <v>8232</v>
      </c>
      <c r="C5286" s="85" t="s">
        <v>973</v>
      </c>
      <c r="D5286" s="85" t="s">
        <v>973</v>
      </c>
      <c r="E5286" s="85" t="s">
        <v>12896</v>
      </c>
      <c r="F5286" s="85" t="s">
        <v>226</v>
      </c>
      <c r="G5286" s="85" t="s">
        <v>226</v>
      </c>
      <c r="H5286" s="840">
        <v>1.02635032656863</v>
      </c>
      <c r="I5286" s="840">
        <v>1.0268305868112899</v>
      </c>
      <c r="J5286" s="86">
        <v>8749.9166666666697</v>
      </c>
      <c r="K5286" s="44">
        <v>8980.47982828159</v>
      </c>
      <c r="L5286" s="45">
        <v>8449.4385196370604</v>
      </c>
      <c r="M5286" s="46">
        <v>0.96565931328531496</v>
      </c>
      <c r="N5286" s="139">
        <v>8984.6820653831801</v>
      </c>
      <c r="O5286" s="45">
        <v>8345.3806933254891</v>
      </c>
      <c r="P5286" s="99">
        <v>0.95376687701698004</v>
      </c>
      <c r="Q5286" s="86">
        <v>8788.7474414990193</v>
      </c>
      <c r="R5286" s="44">
        <v>9020.3338067116802</v>
      </c>
      <c r="S5286" s="45">
        <v>8487.3699745429203</v>
      </c>
      <c r="T5286" s="140">
        <v>0.965708712309443</v>
      </c>
      <c r="U5286" s="44">
        <v>9024.5546926906209</v>
      </c>
      <c r="V5286" s="45">
        <v>8382.7836264009093</v>
      </c>
      <c r="W5286" s="99">
        <v>0.95380868345571002</v>
      </c>
      <c r="X5286" s="86">
        <v>8829.3932583609094</v>
      </c>
      <c r="Y5286" s="44">
        <v>9062.05065412154</v>
      </c>
      <c r="Z5286" s="45">
        <v>8527.0395423710797</v>
      </c>
      <c r="AA5286" s="46">
        <v>0.96575600302959397</v>
      </c>
      <c r="AB5286" s="139">
        <v>9066.2910606703499</v>
      </c>
      <c r="AC5286" s="45">
        <v>8421.9114046414197</v>
      </c>
      <c r="AD5286" s="99">
        <v>0.95384939352048503</v>
      </c>
      <c r="AE5286" s="142">
        <v>8876.0137382262292</v>
      </c>
      <c r="AF5286" s="44">
        <v>9109.8995988561001</v>
      </c>
      <c r="AG5286" s="45">
        <v>8572.3689556953195</v>
      </c>
      <c r="AH5286" s="140">
        <v>0.96579041093377205</v>
      </c>
      <c r="AI5286" s="44">
        <v>9114.16239536787</v>
      </c>
      <c r="AJ5286" s="45">
        <v>8466.6459375874492</v>
      </c>
      <c r="AK5286" s="46">
        <v>0.95387931872212395</v>
      </c>
    </row>
    <row r="5287" spans="1:37" x14ac:dyDescent="0.2">
      <c r="A5287" s="35" t="s">
        <v>1953</v>
      </c>
      <c r="B5287" s="35" t="s">
        <v>8231</v>
      </c>
      <c r="C5287" s="85" t="s">
        <v>973</v>
      </c>
      <c r="D5287" s="85" t="s">
        <v>973</v>
      </c>
      <c r="E5287" s="85" t="s">
        <v>12896</v>
      </c>
      <c r="F5287" s="85" t="s">
        <v>226</v>
      </c>
      <c r="G5287" s="85" t="s">
        <v>226</v>
      </c>
      <c r="H5287" s="840">
        <v>1.02635032656863</v>
      </c>
      <c r="I5287" s="840">
        <v>1.0268305868112899</v>
      </c>
      <c r="J5287" s="86">
        <v>8505.5</v>
      </c>
      <c r="K5287" s="44">
        <v>8729.62270262944</v>
      </c>
      <c r="L5287" s="45">
        <v>8213.4152891482499</v>
      </c>
      <c r="M5287" s="46">
        <v>0.96565931328531496</v>
      </c>
      <c r="N5287" s="139">
        <v>8733.7075561233905</v>
      </c>
      <c r="O5287" s="45">
        <v>8112.2641724679197</v>
      </c>
      <c r="P5287" s="99">
        <v>0.95376687701698004</v>
      </c>
      <c r="Q5287" s="86">
        <v>8542.8104136397706</v>
      </c>
      <c r="R5287" s="44">
        <v>8767.9162578530304</v>
      </c>
      <c r="S5287" s="45">
        <v>8249.8664440597604</v>
      </c>
      <c r="T5287" s="140">
        <v>0.965708712309443</v>
      </c>
      <c r="U5287" s="44">
        <v>8772.0190300552895</v>
      </c>
      <c r="V5287" s="45">
        <v>8148.2067536454797</v>
      </c>
      <c r="W5287" s="99">
        <v>0.95380868345571002</v>
      </c>
      <c r="X5287" s="86">
        <v>8581.7551290233805</v>
      </c>
      <c r="Y5287" s="44">
        <v>8807.8871792051195</v>
      </c>
      <c r="Z5287" s="45">
        <v>8287.8815323843392</v>
      </c>
      <c r="AA5287" s="46">
        <v>0.96575600302959397</v>
      </c>
      <c r="AB5287" s="139">
        <v>8812.0086550058404</v>
      </c>
      <c r="AC5287" s="45">
        <v>8185.7019251602696</v>
      </c>
      <c r="AD5287" s="99">
        <v>0.95384939352048503</v>
      </c>
      <c r="AE5287" s="142">
        <v>8627.7631148427208</v>
      </c>
      <c r="AF5287" s="44">
        <v>8855.1074904755606</v>
      </c>
      <c r="AG5287" s="45">
        <v>8332.6108841231908</v>
      </c>
      <c r="AH5287" s="140">
        <v>0.96579041093377205</v>
      </c>
      <c r="AI5287" s="44">
        <v>8859.2510620827106</v>
      </c>
      <c r="AJ5287" s="45">
        <v>8229.8448020820306</v>
      </c>
      <c r="AK5287" s="46">
        <v>0.95387931872212295</v>
      </c>
    </row>
    <row r="5288" spans="1:37" x14ac:dyDescent="0.2">
      <c r="A5288" s="35" t="s">
        <v>1952</v>
      </c>
      <c r="B5288" s="35" t="s">
        <v>8230</v>
      </c>
      <c r="C5288" s="85" t="s">
        <v>973</v>
      </c>
      <c r="D5288" s="85" t="s">
        <v>973</v>
      </c>
      <c r="E5288" s="85" t="s">
        <v>12896</v>
      </c>
      <c r="F5288" s="85" t="s">
        <v>226</v>
      </c>
      <c r="G5288" s="85" t="s">
        <v>226</v>
      </c>
      <c r="H5288" s="840">
        <v>1.02635032656863</v>
      </c>
      <c r="I5288" s="840">
        <v>1.0268305868112899</v>
      </c>
      <c r="J5288" s="86">
        <v>2734.4166666666702</v>
      </c>
      <c r="K5288" s="44">
        <v>2806.4694388080202</v>
      </c>
      <c r="L5288" s="45">
        <v>2640.5149205692501</v>
      </c>
      <c r="M5288" s="46">
        <v>0.96565931328531496</v>
      </c>
      <c r="N5288" s="139">
        <v>2807.7826704198901</v>
      </c>
      <c r="O5288" s="45">
        <v>2607.9960446298501</v>
      </c>
      <c r="P5288" s="99">
        <v>0.95376687701698004</v>
      </c>
      <c r="Q5288" s="86">
        <v>2747.5240981039901</v>
      </c>
      <c r="R5288" s="44">
        <v>2819.9222553442</v>
      </c>
      <c r="S5288" s="45">
        <v>2653.3079588191699</v>
      </c>
      <c r="T5288" s="140">
        <v>0.965708712309443</v>
      </c>
      <c r="U5288" s="44">
        <v>2821.24178193427</v>
      </c>
      <c r="V5288" s="45">
        <v>2620.6123427754001</v>
      </c>
      <c r="W5288" s="99">
        <v>0.95380868345571002</v>
      </c>
      <c r="X5288" s="86">
        <v>2760.0932872942399</v>
      </c>
      <c r="Y5288" s="44">
        <v>2832.8226467743202</v>
      </c>
      <c r="Z5288" s="45">
        <v>2665.5766611261001</v>
      </c>
      <c r="AA5288" s="46">
        <v>0.96575600302959397</v>
      </c>
      <c r="AB5288" s="139">
        <v>2834.1482098462402</v>
      </c>
      <c r="AC5288" s="45">
        <v>2632.71330814558</v>
      </c>
      <c r="AD5288" s="99">
        <v>0.95384939352048503</v>
      </c>
      <c r="AE5288" s="142">
        <v>2774.5981845801498</v>
      </c>
      <c r="AF5288" s="44">
        <v>2847.7097528405502</v>
      </c>
      <c r="AG5288" s="45">
        <v>2679.6803208617598</v>
      </c>
      <c r="AH5288" s="140">
        <v>0.96579041093377205</v>
      </c>
      <c r="AI5288" s="44">
        <v>2849.0422820379599</v>
      </c>
      <c r="AJ5288" s="45">
        <v>2646.6318260349499</v>
      </c>
      <c r="AK5288" s="46">
        <v>0.95387931872212395</v>
      </c>
    </row>
    <row r="5289" spans="1:37" x14ac:dyDescent="0.2">
      <c r="A5289" s="35" t="s">
        <v>1951</v>
      </c>
      <c r="B5289" s="35" t="s">
        <v>8229</v>
      </c>
      <c r="C5289" s="85" t="s">
        <v>973</v>
      </c>
      <c r="D5289" s="85" t="s">
        <v>973</v>
      </c>
      <c r="E5289" s="85" t="s">
        <v>12896</v>
      </c>
      <c r="F5289" s="85" t="s">
        <v>226</v>
      </c>
      <c r="G5289" s="85" t="s">
        <v>226</v>
      </c>
      <c r="H5289" s="840">
        <v>1.02635032656863</v>
      </c>
      <c r="I5289" s="840">
        <v>1.0268305868112899</v>
      </c>
      <c r="J5289" s="86">
        <v>9794.5833333333394</v>
      </c>
      <c r="K5289" s="44">
        <v>10052.6738027703</v>
      </c>
      <c r="L5289" s="45">
        <v>9458.2306155824608</v>
      </c>
      <c r="M5289" s="46">
        <v>0.96565931328531496</v>
      </c>
      <c r="N5289" s="139">
        <v>10057.377751738701</v>
      </c>
      <c r="O5289" s="45">
        <v>9341.7491575158892</v>
      </c>
      <c r="P5289" s="99">
        <v>0.95376687701698004</v>
      </c>
      <c r="Q5289" s="86">
        <v>9835.9978737206893</v>
      </c>
      <c r="R5289" s="44">
        <v>10095.179629821499</v>
      </c>
      <c r="S5289" s="45">
        <v>9498.7088409092194</v>
      </c>
      <c r="T5289" s="140">
        <v>0.965708712309443</v>
      </c>
      <c r="U5289" s="44">
        <v>10099.9034685472</v>
      </c>
      <c r="V5289" s="45">
        <v>9381.6601824066893</v>
      </c>
      <c r="W5289" s="99">
        <v>0.95380868345571002</v>
      </c>
      <c r="X5289" s="86">
        <v>9879.0712964903796</v>
      </c>
      <c r="Y5289" s="44">
        <v>10139.3880513476</v>
      </c>
      <c r="Z5289" s="45">
        <v>9540.7724089429394</v>
      </c>
      <c r="AA5289" s="46">
        <v>0.96575600302959397</v>
      </c>
      <c r="AB5289" s="139">
        <v>10144.132576525701</v>
      </c>
      <c r="AC5289" s="45">
        <v>9423.1461647029791</v>
      </c>
      <c r="AD5289" s="99">
        <v>0.95384939352048503</v>
      </c>
      <c r="AE5289" s="142">
        <v>9927.71715391201</v>
      </c>
      <c r="AF5289" s="44">
        <v>10189.3157429985</v>
      </c>
      <c r="AG5289" s="45">
        <v>9588.0940297109391</v>
      </c>
      <c r="AH5289" s="140">
        <v>0.96579041093377205</v>
      </c>
      <c r="AI5289" s="44">
        <v>10194.083630847899</v>
      </c>
      <c r="AJ5289" s="45">
        <v>9469.8440752395309</v>
      </c>
      <c r="AK5289" s="46">
        <v>0.95387931872212395</v>
      </c>
    </row>
    <row r="5290" spans="1:37" x14ac:dyDescent="0.2">
      <c r="A5290" s="35" t="s">
        <v>1950</v>
      </c>
      <c r="B5290" s="35" t="s">
        <v>8228</v>
      </c>
      <c r="C5290" s="85" t="s">
        <v>973</v>
      </c>
      <c r="D5290" s="85" t="s">
        <v>973</v>
      </c>
      <c r="E5290" s="85" t="s">
        <v>12896</v>
      </c>
      <c r="F5290" s="85" t="s">
        <v>226</v>
      </c>
      <c r="G5290" s="85" t="s">
        <v>226</v>
      </c>
      <c r="H5290" s="840">
        <v>1.02635032656863</v>
      </c>
      <c r="I5290" s="840">
        <v>1.0268305868112899</v>
      </c>
      <c r="J5290" s="86">
        <v>4156.9166666666697</v>
      </c>
      <c r="K5290" s="44">
        <v>4266.4527783518897</v>
      </c>
      <c r="L5290" s="45">
        <v>4014.16529371761</v>
      </c>
      <c r="M5290" s="46">
        <v>0.96565931328531496</v>
      </c>
      <c r="N5290" s="139">
        <v>4268.4491801589502</v>
      </c>
      <c r="O5290" s="45">
        <v>3964.7294271864998</v>
      </c>
      <c r="P5290" s="99">
        <v>0.95376687701698004</v>
      </c>
      <c r="Q5290" s="86">
        <v>4178.77362597708</v>
      </c>
      <c r="R5290" s="44">
        <v>4288.8856756779396</v>
      </c>
      <c r="S5290" s="45">
        <v>4035.4780973749898</v>
      </c>
      <c r="T5290" s="140">
        <v>0.965708712309443</v>
      </c>
      <c r="U5290" s="44">
        <v>4290.8925745135703</v>
      </c>
      <c r="V5290" s="45">
        <v>3985.7505706526499</v>
      </c>
      <c r="W5290" s="99">
        <v>0.95380868345571002</v>
      </c>
      <c r="X5290" s="86">
        <v>4198.9511773224904</v>
      </c>
      <c r="Y5290" s="44">
        <v>4309.5949120906498</v>
      </c>
      <c r="Z5290" s="45">
        <v>4055.1623059273802</v>
      </c>
      <c r="AA5290" s="46">
        <v>0.96575600302959397</v>
      </c>
      <c r="AB5290" s="139">
        <v>4311.6115014019897</v>
      </c>
      <c r="AC5290" s="45">
        <v>4005.1670339111902</v>
      </c>
      <c r="AD5290" s="99">
        <v>0.95384939352048503</v>
      </c>
      <c r="AE5290" s="142">
        <v>4221.3524486245997</v>
      </c>
      <c r="AF5290" s="44">
        <v>4332.5864642071301</v>
      </c>
      <c r="AG5290" s="45">
        <v>4076.9417160534399</v>
      </c>
      <c r="AH5290" s="140">
        <v>0.96579041093377205</v>
      </c>
      <c r="AI5290" s="44">
        <v>4334.6138119584602</v>
      </c>
      <c r="AJ5290" s="45">
        <v>4026.6607977800099</v>
      </c>
      <c r="AK5290" s="46">
        <v>0.95387931872212395</v>
      </c>
    </row>
    <row r="5291" spans="1:37" x14ac:dyDescent="0.2">
      <c r="A5291" s="35" t="s">
        <v>1949</v>
      </c>
      <c r="B5291" s="35" t="s">
        <v>8227</v>
      </c>
      <c r="C5291" s="85" t="s">
        <v>973</v>
      </c>
      <c r="D5291" s="85" t="s">
        <v>973</v>
      </c>
      <c r="E5291" s="85" t="s">
        <v>12896</v>
      </c>
      <c r="F5291" s="85" t="s">
        <v>226</v>
      </c>
      <c r="G5291" s="85" t="s">
        <v>226</v>
      </c>
      <c r="H5291" s="840">
        <v>1.02635032656863</v>
      </c>
      <c r="I5291" s="840">
        <v>1.0268305868112899</v>
      </c>
      <c r="J5291" s="86">
        <v>3570.4166666666702</v>
      </c>
      <c r="K5291" s="44">
        <v>3664.4983118194</v>
      </c>
      <c r="L5291" s="45">
        <v>3447.8061064757799</v>
      </c>
      <c r="M5291" s="46">
        <v>0.96565931328531496</v>
      </c>
      <c r="N5291" s="139">
        <v>3666.2130409941301</v>
      </c>
      <c r="O5291" s="45">
        <v>3405.3451538160398</v>
      </c>
      <c r="P5291" s="99">
        <v>0.95376687701698004</v>
      </c>
      <c r="Q5291" s="86">
        <v>3589.4338562457501</v>
      </c>
      <c r="R5291" s="44">
        <v>3684.0166105542999</v>
      </c>
      <c r="S5291" s="45">
        <v>3466.3475472350001</v>
      </c>
      <c r="T5291" s="140">
        <v>0.965708712309443</v>
      </c>
      <c r="U5291" s="44">
        <v>3685.7404729291202</v>
      </c>
      <c r="V5291" s="45">
        <v>3423.6331807771098</v>
      </c>
      <c r="W5291" s="99">
        <v>0.95380868345571002</v>
      </c>
      <c r="X5291" s="86">
        <v>3608.0815028285101</v>
      </c>
      <c r="Y5291" s="44">
        <v>3703.1556287142598</v>
      </c>
      <c r="Z5291" s="45">
        <v>3484.5263707766699</v>
      </c>
      <c r="AA5291" s="46">
        <v>0.96575600302959397</v>
      </c>
      <c r="AB5291" s="139">
        <v>3704.8884468123401</v>
      </c>
      <c r="AC5291" s="45">
        <v>3441.56635324545</v>
      </c>
      <c r="AD5291" s="99">
        <v>0.95384939352048503</v>
      </c>
      <c r="AE5291" s="142">
        <v>3629.4549878155199</v>
      </c>
      <c r="AF5291" s="44">
        <v>3725.0923120105899</v>
      </c>
      <c r="AG5291" s="45">
        <v>3505.2928241479799</v>
      </c>
      <c r="AH5291" s="140">
        <v>0.96579041093377205</v>
      </c>
      <c r="AI5291" s="44">
        <v>3726.8353949437601</v>
      </c>
      <c r="AJ5291" s="45">
        <v>3462.0620511100801</v>
      </c>
      <c r="AK5291" s="46">
        <v>0.95387931872212395</v>
      </c>
    </row>
    <row r="5292" spans="1:37" x14ac:dyDescent="0.2">
      <c r="A5292" s="35" t="s">
        <v>1948</v>
      </c>
      <c r="B5292" s="35" t="s">
        <v>13505</v>
      </c>
      <c r="C5292" s="85" t="s">
        <v>973</v>
      </c>
      <c r="D5292" s="85" t="s">
        <v>973</v>
      </c>
      <c r="E5292" s="85" t="s">
        <v>12896</v>
      </c>
      <c r="F5292" s="85" t="s">
        <v>226</v>
      </c>
      <c r="G5292" s="85" t="s">
        <v>226</v>
      </c>
      <c r="H5292" s="840">
        <v>1.02635032656863</v>
      </c>
      <c r="I5292" s="840">
        <v>1.0268305868112899</v>
      </c>
      <c r="J5292" s="86">
        <v>1843.3333333333301</v>
      </c>
      <c r="K5292" s="44">
        <v>1891.9057686414999</v>
      </c>
      <c r="L5292" s="45">
        <v>1780.0320008225999</v>
      </c>
      <c r="M5292" s="46">
        <v>0.96565931328531496</v>
      </c>
      <c r="N5292" s="139">
        <v>1892.7910483554699</v>
      </c>
      <c r="O5292" s="45">
        <v>1758.1102766346301</v>
      </c>
      <c r="P5292" s="99">
        <v>0.95376687701698004</v>
      </c>
      <c r="Q5292" s="86">
        <v>1855.4012712507099</v>
      </c>
      <c r="R5292" s="44">
        <v>1904.29170066401</v>
      </c>
      <c r="S5292" s="45">
        <v>1791.7771724768199</v>
      </c>
      <c r="T5292" s="140">
        <v>0.965708712309443</v>
      </c>
      <c r="U5292" s="44">
        <v>1905.18277612877</v>
      </c>
      <c r="V5292" s="45">
        <v>1769.69784381369</v>
      </c>
      <c r="W5292" s="99">
        <v>0.95380868345571002</v>
      </c>
      <c r="X5292" s="86">
        <v>1867.4464534823401</v>
      </c>
      <c r="Y5292" s="44">
        <v>1916.6542773810199</v>
      </c>
      <c r="Z5292" s="45">
        <v>1803.4976227868999</v>
      </c>
      <c r="AA5292" s="46">
        <v>0.96575600302959397</v>
      </c>
      <c r="AB5292" s="139">
        <v>1917.5511376679301</v>
      </c>
      <c r="AC5292" s="45">
        <v>1781.26266708611</v>
      </c>
      <c r="AD5292" s="99">
        <v>0.95384939352048603</v>
      </c>
      <c r="AE5292" s="142">
        <v>1881.21047583316</v>
      </c>
      <c r="AF5292" s="44">
        <v>1930.7809862156801</v>
      </c>
      <c r="AG5292" s="45">
        <v>1816.8550385078199</v>
      </c>
      <c r="AH5292" s="140">
        <v>0.96579041093377205</v>
      </c>
      <c r="AI5292" s="44">
        <v>1931.6844568153001</v>
      </c>
      <c r="AJ5292" s="45">
        <v>1794.44776706065</v>
      </c>
      <c r="AK5292" s="46">
        <v>0.95387931872212395</v>
      </c>
    </row>
    <row r="5293" spans="1:37" x14ac:dyDescent="0.2">
      <c r="A5293" s="35" t="s">
        <v>1947</v>
      </c>
      <c r="B5293" s="35" t="s">
        <v>8226</v>
      </c>
      <c r="C5293" s="85" t="s">
        <v>973</v>
      </c>
      <c r="D5293" s="85" t="s">
        <v>973</v>
      </c>
      <c r="E5293" s="85" t="s">
        <v>12896</v>
      </c>
      <c r="F5293" s="85" t="s">
        <v>226</v>
      </c>
      <c r="G5293" s="85" t="s">
        <v>226</v>
      </c>
      <c r="H5293" s="840">
        <v>1.02635032656863</v>
      </c>
      <c r="I5293" s="840">
        <v>1.0268305868112899</v>
      </c>
      <c r="J5293" s="86">
        <v>8264.5</v>
      </c>
      <c r="K5293" s="44">
        <v>8482.2722739264009</v>
      </c>
      <c r="L5293" s="45">
        <v>7980.6913946464801</v>
      </c>
      <c r="M5293" s="46">
        <v>0.96565931328531496</v>
      </c>
      <c r="N5293" s="139">
        <v>8486.2413847018706</v>
      </c>
      <c r="O5293" s="45">
        <v>7882.4063551068302</v>
      </c>
      <c r="P5293" s="99">
        <v>0.95376687701698004</v>
      </c>
      <c r="Q5293" s="86">
        <v>8312.2780279338203</v>
      </c>
      <c r="R5293" s="44">
        <v>8531.3092684990806</v>
      </c>
      <c r="S5293" s="45">
        <v>8027.2393107140397</v>
      </c>
      <c r="T5293" s="140">
        <v>0.965708712309443</v>
      </c>
      <c r="U5293" s="44">
        <v>8535.3013251618395</v>
      </c>
      <c r="V5293" s="45">
        <v>7928.3229623413799</v>
      </c>
      <c r="W5293" s="99">
        <v>0.95380868345571002</v>
      </c>
      <c r="X5293" s="86">
        <v>8362.2059867421995</v>
      </c>
      <c r="Y5293" s="44">
        <v>8582.5528453269708</v>
      </c>
      <c r="Z5293" s="45">
        <v>8075.85063026629</v>
      </c>
      <c r="AA5293" s="46">
        <v>0.96575600302959397</v>
      </c>
      <c r="AB5293" s="139">
        <v>8586.5688804033398</v>
      </c>
      <c r="AC5293" s="45">
        <v>7976.2851089474198</v>
      </c>
      <c r="AD5293" s="99">
        <v>0.95384939352048603</v>
      </c>
      <c r="AE5293" s="142">
        <v>8418.8327056253092</v>
      </c>
      <c r="AF5293" s="44">
        <v>8640.6716967451594</v>
      </c>
      <c r="AG5293" s="45">
        <v>8130.8278983485498</v>
      </c>
      <c r="AH5293" s="140">
        <v>0.96579041093377205</v>
      </c>
      <c r="AI5293" s="44">
        <v>8644.7149273832802</v>
      </c>
      <c r="AJ5293" s="45">
        <v>8030.5504056774098</v>
      </c>
      <c r="AK5293" s="46">
        <v>0.95387931872212295</v>
      </c>
    </row>
    <row r="5294" spans="1:37" x14ac:dyDescent="0.2">
      <c r="A5294" s="35" t="s">
        <v>1946</v>
      </c>
      <c r="B5294" s="35" t="s">
        <v>8225</v>
      </c>
      <c r="C5294" s="85" t="s">
        <v>973</v>
      </c>
      <c r="D5294" s="85" t="s">
        <v>973</v>
      </c>
      <c r="E5294" s="85" t="s">
        <v>12896</v>
      </c>
      <c r="F5294" s="85" t="s">
        <v>226</v>
      </c>
      <c r="G5294" s="85" t="s">
        <v>226</v>
      </c>
      <c r="H5294" s="840">
        <v>1.02635032656863</v>
      </c>
      <c r="I5294" s="840">
        <v>1.0268305868112899</v>
      </c>
      <c r="J5294" s="86">
        <v>5482.8333333333303</v>
      </c>
      <c r="K5294" s="44">
        <v>5627.3077821880097</v>
      </c>
      <c r="L5294" s="45">
        <v>5294.5490715244996</v>
      </c>
      <c r="M5294" s="46">
        <v>0.96565931328531496</v>
      </c>
      <c r="N5294" s="139">
        <v>5629.9409690551402</v>
      </c>
      <c r="O5294" s="45">
        <v>5229.3448255379299</v>
      </c>
      <c r="P5294" s="99">
        <v>0.95376687701698004</v>
      </c>
      <c r="Q5294" s="86">
        <v>5507.5029436980103</v>
      </c>
      <c r="R5294" s="44">
        <v>5652.62744484212</v>
      </c>
      <c r="S5294" s="45">
        <v>5318.6435757990703</v>
      </c>
      <c r="T5294" s="140">
        <v>0.965708712309443</v>
      </c>
      <c r="U5294" s="44">
        <v>5655.2724795423101</v>
      </c>
      <c r="V5294" s="45">
        <v>5253.1041318570497</v>
      </c>
      <c r="W5294" s="99">
        <v>0.95380868345571002</v>
      </c>
      <c r="X5294" s="86">
        <v>5533.9373942067596</v>
      </c>
      <c r="Y5294" s="44">
        <v>5679.7584517544301</v>
      </c>
      <c r="Z5294" s="45">
        <v>5344.4332588451298</v>
      </c>
      <c r="AA5294" s="46">
        <v>0.96575600302959397</v>
      </c>
      <c r="AB5294" s="139">
        <v>5682.4161818702396</v>
      </c>
      <c r="AC5294" s="45">
        <v>5278.5428272444497</v>
      </c>
      <c r="AD5294" s="99">
        <v>0.95384939352048503</v>
      </c>
      <c r="AE5294" s="142">
        <v>5560.4418882913096</v>
      </c>
      <c r="AF5294" s="44">
        <v>5706.9613479136397</v>
      </c>
      <c r="AG5294" s="45">
        <v>5370.2214562662202</v>
      </c>
      <c r="AH5294" s="140">
        <v>0.96579041093377205</v>
      </c>
      <c r="AI5294" s="44">
        <v>5709.6318070842099</v>
      </c>
      <c r="AJ5294" s="45">
        <v>5303.9905201972697</v>
      </c>
      <c r="AK5294" s="46">
        <v>0.95387931872212395</v>
      </c>
    </row>
    <row r="5295" spans="1:37" x14ac:dyDescent="0.2">
      <c r="A5295" s="35" t="s">
        <v>1945</v>
      </c>
      <c r="B5295" s="35" t="s">
        <v>8224</v>
      </c>
      <c r="C5295" s="85" t="s">
        <v>973</v>
      </c>
      <c r="D5295" s="85" t="s">
        <v>973</v>
      </c>
      <c r="E5295" s="85" t="s">
        <v>12896</v>
      </c>
      <c r="F5295" s="85" t="s">
        <v>226</v>
      </c>
      <c r="G5295" s="85" t="s">
        <v>226</v>
      </c>
      <c r="H5295" s="840">
        <v>1.02635032656863</v>
      </c>
      <c r="I5295" s="840">
        <v>1.0268305868112899</v>
      </c>
      <c r="J5295" s="86">
        <v>8066.8333333333303</v>
      </c>
      <c r="K5295" s="44">
        <v>8279.3970260413407</v>
      </c>
      <c r="L5295" s="45">
        <v>7789.8127370537504</v>
      </c>
      <c r="M5295" s="46">
        <v>0.96565931328531496</v>
      </c>
      <c r="N5295" s="139">
        <v>8283.2712053755095</v>
      </c>
      <c r="O5295" s="45">
        <v>7693.8784357498098</v>
      </c>
      <c r="P5295" s="99">
        <v>0.95376687701698004</v>
      </c>
      <c r="Q5295" s="86">
        <v>8101.6980906021699</v>
      </c>
      <c r="R5295" s="44">
        <v>8315.1804810499398</v>
      </c>
      <c r="S5295" s="45">
        <v>7823.8804305952899</v>
      </c>
      <c r="T5295" s="140">
        <v>0.965708712309443</v>
      </c>
      <c r="U5295" s="44">
        <v>8319.0714045408895</v>
      </c>
      <c r="V5295" s="45">
        <v>7727.4699895528902</v>
      </c>
      <c r="W5295" s="99">
        <v>0.95380868345571002</v>
      </c>
      <c r="X5295" s="86">
        <v>8137.8309009283103</v>
      </c>
      <c r="Y5295" s="44">
        <v>8352.2654027280205</v>
      </c>
      <c r="Z5295" s="45">
        <v>7859.1590442112501</v>
      </c>
      <c r="AA5295" s="46">
        <v>0.96575600302959397</v>
      </c>
      <c r="AB5295" s="139">
        <v>8356.1736793712298</v>
      </c>
      <c r="AC5295" s="45">
        <v>7762.2650694227405</v>
      </c>
      <c r="AD5295" s="99">
        <v>0.95384939352048503</v>
      </c>
      <c r="AE5295" s="142">
        <v>8175.1746603655001</v>
      </c>
      <c r="AF5295" s="44">
        <v>8390.5931824216805</v>
      </c>
      <c r="AG5295" s="45">
        <v>7895.5052946897604</v>
      </c>
      <c r="AH5295" s="140">
        <v>0.96579041093377205</v>
      </c>
      <c r="AI5295" s="44">
        <v>8394.5193937878594</v>
      </c>
      <c r="AJ5295" s="45">
        <v>7798.1300354638097</v>
      </c>
      <c r="AK5295" s="46">
        <v>0.95387931872212295</v>
      </c>
    </row>
    <row r="5296" spans="1:37" x14ac:dyDescent="0.2">
      <c r="A5296" s="35" t="s">
        <v>1944</v>
      </c>
      <c r="B5296" s="35" t="s">
        <v>8223</v>
      </c>
      <c r="C5296" s="85" t="s">
        <v>973</v>
      </c>
      <c r="D5296" s="85" t="s">
        <v>973</v>
      </c>
      <c r="E5296" s="85" t="s">
        <v>12896</v>
      </c>
      <c r="F5296" s="85" t="s">
        <v>226</v>
      </c>
      <c r="G5296" s="85" t="s">
        <v>226</v>
      </c>
      <c r="H5296" s="840">
        <v>1.02635032656863</v>
      </c>
      <c r="I5296" s="840">
        <v>1.0268305868112899</v>
      </c>
      <c r="J5296" s="86">
        <v>8653.8333333333303</v>
      </c>
      <c r="K5296" s="44">
        <v>8881.8646677371198</v>
      </c>
      <c r="L5296" s="45">
        <v>8356.6547539522307</v>
      </c>
      <c r="M5296" s="46">
        <v>0.96565931328531496</v>
      </c>
      <c r="N5296" s="139">
        <v>8886.0207598337292</v>
      </c>
      <c r="O5296" s="45">
        <v>8253.7395925587698</v>
      </c>
      <c r="P5296" s="99">
        <v>0.95376687701697904</v>
      </c>
      <c r="Q5296" s="86">
        <v>8697.3270100585705</v>
      </c>
      <c r="R5296" s="44">
        <v>8926.5044170477395</v>
      </c>
      <c r="S5296" s="45">
        <v>8399.0844674178006</v>
      </c>
      <c r="T5296" s="140">
        <v>0.965708712309443</v>
      </c>
      <c r="U5296" s="44">
        <v>8930.6813974280903</v>
      </c>
      <c r="V5296" s="45">
        <v>8295.5860250477508</v>
      </c>
      <c r="W5296" s="99">
        <v>0.95380868345571002</v>
      </c>
      <c r="X5296" s="86">
        <v>8744.3798052035709</v>
      </c>
      <c r="Y5296" s="44">
        <v>8974.7970687107809</v>
      </c>
      <c r="Z5296" s="45">
        <v>8444.93728964611</v>
      </c>
      <c r="AA5296" s="46">
        <v>0.96575600302959397</v>
      </c>
      <c r="AB5296" s="139">
        <v>8978.9966466779406</v>
      </c>
      <c r="AC5296" s="45">
        <v>8340.8213739062103</v>
      </c>
      <c r="AD5296" s="99">
        <v>0.95384939352048503</v>
      </c>
      <c r="AE5296" s="142">
        <v>8797.8826185378402</v>
      </c>
      <c r="AF5296" s="44">
        <v>9029.7096986487395</v>
      </c>
      <c r="AG5296" s="45">
        <v>8496.9106695047503</v>
      </c>
      <c r="AH5296" s="140">
        <v>0.96579041093377205</v>
      </c>
      <c r="AI5296" s="44">
        <v>9033.9349718900194</v>
      </c>
      <c r="AJ5296" s="45">
        <v>8392.1182783680906</v>
      </c>
      <c r="AK5296" s="46">
        <v>0.95387931872212395</v>
      </c>
    </row>
    <row r="5297" spans="1:37" x14ac:dyDescent="0.2">
      <c r="A5297" s="35" t="s">
        <v>1943</v>
      </c>
      <c r="B5297" s="35" t="s">
        <v>8222</v>
      </c>
      <c r="C5297" s="85" t="s">
        <v>973</v>
      </c>
      <c r="D5297" s="85" t="s">
        <v>973</v>
      </c>
      <c r="E5297" s="85" t="s">
        <v>12896</v>
      </c>
      <c r="F5297" s="85" t="s">
        <v>226</v>
      </c>
      <c r="G5297" s="85" t="s">
        <v>226</v>
      </c>
      <c r="H5297" s="840">
        <v>1.02635032656863</v>
      </c>
      <c r="I5297" s="840">
        <v>1.0268305868112899</v>
      </c>
      <c r="J5297" s="86">
        <v>8868.1666666666697</v>
      </c>
      <c r="K5297" s="44">
        <v>9101.8457543983295</v>
      </c>
      <c r="L5297" s="45">
        <v>8563.6277334330498</v>
      </c>
      <c r="M5297" s="46">
        <v>0.96565931328531496</v>
      </c>
      <c r="N5297" s="139">
        <v>9106.10478227362</v>
      </c>
      <c r="O5297" s="45">
        <v>8458.1636265327506</v>
      </c>
      <c r="P5297" s="99">
        <v>0.95376687701698004</v>
      </c>
      <c r="Q5297" s="86">
        <v>8911.7364325011204</v>
      </c>
      <c r="R5297" s="44">
        <v>9146.5635977910406</v>
      </c>
      <c r="S5297" s="45">
        <v>8606.1415146718009</v>
      </c>
      <c r="T5297" s="140">
        <v>0.965708712309443</v>
      </c>
      <c r="U5297" s="44">
        <v>9150.8435504926401</v>
      </c>
      <c r="V5297" s="45">
        <v>8500.0915939881797</v>
      </c>
      <c r="W5297" s="99">
        <v>0.95380868345571002</v>
      </c>
      <c r="X5297" s="86">
        <v>8957.3755639303999</v>
      </c>
      <c r="Y5297" s="44">
        <v>9193.4053352377905</v>
      </c>
      <c r="Z5297" s="45">
        <v>8650.6392222563809</v>
      </c>
      <c r="AA5297" s="46">
        <v>0.96575600302959397</v>
      </c>
      <c r="AB5297" s="139">
        <v>9197.7072065997199</v>
      </c>
      <c r="AC5297" s="45">
        <v>8543.9872491902206</v>
      </c>
      <c r="AD5297" s="99">
        <v>0.95384939352048503</v>
      </c>
      <c r="AE5297" s="142">
        <v>9010.6987133629991</v>
      </c>
      <c r="AF5297" s="44">
        <v>9248.1335670716107</v>
      </c>
      <c r="AG5297" s="45">
        <v>8702.4464131792702</v>
      </c>
      <c r="AH5297" s="140">
        <v>0.96579041093377205</v>
      </c>
      <c r="AI5297" s="44">
        <v>9252.46104742223</v>
      </c>
      <c r="AJ5297" s="45">
        <v>8595.1191499130091</v>
      </c>
      <c r="AK5297" s="46">
        <v>0.95387931872212295</v>
      </c>
    </row>
    <row r="5298" spans="1:37" x14ac:dyDescent="0.2">
      <c r="A5298" s="35" t="s">
        <v>1942</v>
      </c>
      <c r="B5298" s="35" t="s">
        <v>8221</v>
      </c>
      <c r="C5298" s="85" t="s">
        <v>973</v>
      </c>
      <c r="D5298" s="85" t="s">
        <v>973</v>
      </c>
      <c r="E5298" s="85" t="s">
        <v>12896</v>
      </c>
      <c r="F5298" s="85" t="s">
        <v>226</v>
      </c>
      <c r="G5298" s="85" t="s">
        <v>226</v>
      </c>
      <c r="H5298" s="840">
        <v>1.02635032656863</v>
      </c>
      <c r="I5298" s="840">
        <v>1.0268305868112899</v>
      </c>
      <c r="J5298" s="86">
        <v>7921.3333333333303</v>
      </c>
      <c r="K5298" s="44">
        <v>8130.0630535255996</v>
      </c>
      <c r="L5298" s="45">
        <v>7649.3093069707402</v>
      </c>
      <c r="M5298" s="46">
        <v>0.96565931328531496</v>
      </c>
      <c r="N5298" s="139">
        <v>8133.8673549944597</v>
      </c>
      <c r="O5298" s="45">
        <v>7555.1053551438399</v>
      </c>
      <c r="P5298" s="99">
        <v>0.95376687701698004</v>
      </c>
      <c r="Q5298" s="86">
        <v>7958.5190134369705</v>
      </c>
      <c r="R5298" s="44">
        <v>8168.2285884436396</v>
      </c>
      <c r="S5298" s="45">
        <v>7685.61114835643</v>
      </c>
      <c r="T5298" s="140">
        <v>0.965708712309443</v>
      </c>
      <c r="U5298" s="44">
        <v>8172.0507487162504</v>
      </c>
      <c r="V5298" s="45">
        <v>7590.9045424635497</v>
      </c>
      <c r="W5298" s="99">
        <v>0.95380868345571002</v>
      </c>
      <c r="X5298" s="86">
        <v>7998.70167805854</v>
      </c>
      <c r="Y5298" s="44">
        <v>8209.4700794003893</v>
      </c>
      <c r="Z5298" s="45">
        <v>7724.7941620279198</v>
      </c>
      <c r="AA5298" s="46">
        <v>0.96575600302959397</v>
      </c>
      <c r="AB5298" s="139">
        <v>8213.3115378092607</v>
      </c>
      <c r="AC5298" s="45">
        <v>7629.5567445674296</v>
      </c>
      <c r="AD5298" s="99">
        <v>0.95384939352048503</v>
      </c>
      <c r="AE5298" s="142">
        <v>8040.2644260055804</v>
      </c>
      <c r="AF5298" s="44">
        <v>8252.1280193289203</v>
      </c>
      <c r="AG5298" s="45">
        <v>7765.2102840081197</v>
      </c>
      <c r="AH5298" s="140">
        <v>0.96579041093377205</v>
      </c>
      <c r="AI5298" s="44">
        <v>8255.9894386732103</v>
      </c>
      <c r="AJ5298" s="45">
        <v>7669.4419530239202</v>
      </c>
      <c r="AK5298" s="46">
        <v>0.95387931872212395</v>
      </c>
    </row>
    <row r="5299" spans="1:37" x14ac:dyDescent="0.2">
      <c r="A5299" s="35" t="s">
        <v>1941</v>
      </c>
      <c r="B5299" s="35" t="s">
        <v>8220</v>
      </c>
      <c r="C5299" s="85" t="s">
        <v>973</v>
      </c>
      <c r="D5299" s="85" t="s">
        <v>973</v>
      </c>
      <c r="E5299" s="85" t="s">
        <v>12896</v>
      </c>
      <c r="F5299" s="85" t="s">
        <v>226</v>
      </c>
      <c r="G5299" s="85" t="s">
        <v>226</v>
      </c>
      <c r="H5299" s="840">
        <v>1.02635032656863</v>
      </c>
      <c r="I5299" s="840">
        <v>1.0268305868112899</v>
      </c>
      <c r="J5299" s="86">
        <v>59205.5</v>
      </c>
      <c r="K5299" s="44">
        <v>60765.584259658703</v>
      </c>
      <c r="L5299" s="45">
        <v>57172.342472713703</v>
      </c>
      <c r="M5299" s="46">
        <v>0.96565931328531496</v>
      </c>
      <c r="N5299" s="139">
        <v>60794.018307455597</v>
      </c>
      <c r="O5299" s="45">
        <v>56468.244837228798</v>
      </c>
      <c r="P5299" s="99">
        <v>0.95376687701698004</v>
      </c>
      <c r="Q5299" s="86">
        <v>59391.2551483469</v>
      </c>
      <c r="R5299" s="44">
        <v>60956.234116826403</v>
      </c>
      <c r="S5299" s="45">
        <v>57354.652531751701</v>
      </c>
      <c r="T5299" s="140">
        <v>0.965708712309443</v>
      </c>
      <c r="U5299" s="44">
        <v>60984.757375435802</v>
      </c>
      <c r="V5299" s="45">
        <v>56647.894881826898</v>
      </c>
      <c r="W5299" s="99">
        <v>0.95380868345571002</v>
      </c>
      <c r="X5299" s="86">
        <v>59640.923266498503</v>
      </c>
      <c r="Y5299" s="44">
        <v>61212.4810714251</v>
      </c>
      <c r="Z5299" s="45">
        <v>57598.579670848303</v>
      </c>
      <c r="AA5299" s="46">
        <v>0.96575600302959397</v>
      </c>
      <c r="AB5299" s="139">
        <v>61241.124235705502</v>
      </c>
      <c r="AC5299" s="45">
        <v>56888.458486751399</v>
      </c>
      <c r="AD5299" s="99">
        <v>0.95384939352048503</v>
      </c>
      <c r="AE5299" s="142">
        <v>60178.334581775802</v>
      </c>
      <c r="AF5299" s="44">
        <v>61764.053350361602</v>
      </c>
      <c r="AG5299" s="45">
        <v>58119.658485043299</v>
      </c>
      <c r="AH5299" s="140">
        <v>0.96579041093377205</v>
      </c>
      <c r="AI5299" s="44">
        <v>61792.954611930698</v>
      </c>
      <c r="AJ5299" s="45">
        <v>57402.868792696303</v>
      </c>
      <c r="AK5299" s="46">
        <v>0.95387931872212295</v>
      </c>
    </row>
    <row r="5300" spans="1:37" x14ac:dyDescent="0.2">
      <c r="A5300" s="35" t="s">
        <v>1940</v>
      </c>
      <c r="B5300" s="35" t="s">
        <v>8219</v>
      </c>
      <c r="C5300" s="85" t="s">
        <v>973</v>
      </c>
      <c r="D5300" s="85" t="s">
        <v>973</v>
      </c>
      <c r="E5300" s="85" t="s">
        <v>12896</v>
      </c>
      <c r="F5300" s="85" t="s">
        <v>226</v>
      </c>
      <c r="G5300" s="85" t="s">
        <v>226</v>
      </c>
      <c r="H5300" s="840">
        <v>1.02635032656863</v>
      </c>
      <c r="I5300" s="840">
        <v>1.0268305868112899</v>
      </c>
      <c r="J5300" s="86">
        <v>10259</v>
      </c>
      <c r="K5300" s="44">
        <v>10529.3280002675</v>
      </c>
      <c r="L5300" s="45">
        <v>9906.6988949940496</v>
      </c>
      <c r="M5300" s="46">
        <v>0.96565931328531496</v>
      </c>
      <c r="N5300" s="139">
        <v>10534.254990097001</v>
      </c>
      <c r="O5300" s="45">
        <v>9784.6943913171908</v>
      </c>
      <c r="P5300" s="99">
        <v>0.95376687701698004</v>
      </c>
      <c r="Q5300" s="86">
        <v>10294.6249261019</v>
      </c>
      <c r="R5300" s="44">
        <v>10565.891654806201</v>
      </c>
      <c r="S5300" s="45">
        <v>9941.6089810945195</v>
      </c>
      <c r="T5300" s="140">
        <v>0.965708712309443</v>
      </c>
      <c r="U5300" s="44">
        <v>10570.835753871301</v>
      </c>
      <c r="V5300" s="45">
        <v>9819.1026474355494</v>
      </c>
      <c r="W5300" s="99">
        <v>0.95380868345571002</v>
      </c>
      <c r="X5300" s="86">
        <v>10339.6628187756</v>
      </c>
      <c r="Y5300" s="44">
        <v>10612.1163106598</v>
      </c>
      <c r="Z5300" s="45">
        <v>9985.5914365343906</v>
      </c>
      <c r="AA5300" s="46">
        <v>0.96575600302959397</v>
      </c>
      <c r="AB5300" s="139">
        <v>10617.082039634101</v>
      </c>
      <c r="AC5300" s="45">
        <v>9862.4811088953793</v>
      </c>
      <c r="AD5300" s="99">
        <v>0.95384939352048503</v>
      </c>
      <c r="AE5300" s="142">
        <v>10427.478630469301</v>
      </c>
      <c r="AF5300" s="44">
        <v>10702.2460976695</v>
      </c>
      <c r="AG5300" s="45">
        <v>10070.758871524</v>
      </c>
      <c r="AH5300" s="140">
        <v>0.96579041093377205</v>
      </c>
      <c r="AI5300" s="44">
        <v>10707.2540010869</v>
      </c>
      <c r="AJ5300" s="45">
        <v>9946.5562120215109</v>
      </c>
      <c r="AK5300" s="46">
        <v>0.95387931872212395</v>
      </c>
    </row>
    <row r="5301" spans="1:37" x14ac:dyDescent="0.2">
      <c r="A5301" s="35" t="s">
        <v>1939</v>
      </c>
      <c r="B5301" s="35" t="s">
        <v>8218</v>
      </c>
      <c r="C5301" s="85" t="s">
        <v>973</v>
      </c>
      <c r="D5301" s="85" t="s">
        <v>973</v>
      </c>
      <c r="E5301" s="85" t="s">
        <v>12896</v>
      </c>
      <c r="F5301" s="85" t="s">
        <v>226</v>
      </c>
      <c r="G5301" s="85" t="s">
        <v>226</v>
      </c>
      <c r="H5301" s="840">
        <v>1.02635032656863</v>
      </c>
      <c r="I5301" s="840">
        <v>1.0268305868112899</v>
      </c>
      <c r="J5301" s="86">
        <v>3608.1666666666702</v>
      </c>
      <c r="K5301" s="44">
        <v>3703.24303664736</v>
      </c>
      <c r="L5301" s="45">
        <v>3484.2597455523</v>
      </c>
      <c r="M5301" s="46">
        <v>0.96565931328531496</v>
      </c>
      <c r="N5301" s="139">
        <v>3704.9758956462501</v>
      </c>
      <c r="O5301" s="45">
        <v>3441.34985342343</v>
      </c>
      <c r="P5301" s="99">
        <v>0.95376687701698004</v>
      </c>
      <c r="Q5301" s="86">
        <v>3626.6889841228199</v>
      </c>
      <c r="R5301" s="44">
        <v>3722.2534232172902</v>
      </c>
      <c r="S5301" s="45">
        <v>3502.3251488040901</v>
      </c>
      <c r="T5301" s="140">
        <v>0.965708712309443</v>
      </c>
      <c r="U5301" s="44">
        <v>3723.99517774886</v>
      </c>
      <c r="V5301" s="45">
        <v>3459.1674452495199</v>
      </c>
      <c r="W5301" s="99">
        <v>0.95380868345571002</v>
      </c>
      <c r="X5301" s="86">
        <v>3646.4856046253499</v>
      </c>
      <c r="Y5301" s="44">
        <v>3742.57169113501</v>
      </c>
      <c r="Z5301" s="45">
        <v>3521.6153626279302</v>
      </c>
      <c r="AA5301" s="46">
        <v>0.96575600302959397</v>
      </c>
      <c r="AB5301" s="139">
        <v>3744.3229531963502</v>
      </c>
      <c r="AC5301" s="45">
        <v>3478.1980824530701</v>
      </c>
      <c r="AD5301" s="99">
        <v>0.95384939352048503</v>
      </c>
      <c r="AE5301" s="142">
        <v>3669.0132689482598</v>
      </c>
      <c r="AF5301" s="44">
        <v>3765.69296676967</v>
      </c>
      <c r="AG5301" s="45">
        <v>3543.4978327390099</v>
      </c>
      <c r="AH5301" s="140">
        <v>0.96579041093377205</v>
      </c>
      <c r="AI5301" s="44">
        <v>3767.4550479725399</v>
      </c>
      <c r="AJ5301" s="45">
        <v>3499.7958773668001</v>
      </c>
      <c r="AK5301" s="46">
        <v>0.95387931872212395</v>
      </c>
    </row>
    <row r="5302" spans="1:37" x14ac:dyDescent="0.2">
      <c r="A5302" s="35" t="s">
        <v>1938</v>
      </c>
      <c r="B5302" s="35" t="s">
        <v>8217</v>
      </c>
      <c r="C5302" s="85" t="s">
        <v>973</v>
      </c>
      <c r="D5302" s="85" t="s">
        <v>973</v>
      </c>
      <c r="E5302" s="85" t="s">
        <v>12896</v>
      </c>
      <c r="F5302" s="85" t="s">
        <v>226</v>
      </c>
      <c r="G5302" s="85" t="s">
        <v>226</v>
      </c>
      <c r="H5302" s="840">
        <v>1.02635032656863</v>
      </c>
      <c r="I5302" s="840">
        <v>1.0268305868112899</v>
      </c>
      <c r="J5302" s="86">
        <v>5678.0833333333303</v>
      </c>
      <c r="K5302" s="44">
        <v>5827.7026834505396</v>
      </c>
      <c r="L5302" s="45">
        <v>5483.09405244346</v>
      </c>
      <c r="M5302" s="46">
        <v>0.96565931328531496</v>
      </c>
      <c r="N5302" s="139">
        <v>5830.4296411300502</v>
      </c>
      <c r="O5302" s="45">
        <v>5415.5678082755003</v>
      </c>
      <c r="P5302" s="99">
        <v>0.95376687701698004</v>
      </c>
      <c r="Q5302" s="86">
        <v>5710.26055487954</v>
      </c>
      <c r="R5302" s="44">
        <v>5860.7277852925599</v>
      </c>
      <c r="S5302" s="45">
        <v>5514.4483674041303</v>
      </c>
      <c r="T5302" s="140">
        <v>0.965708712309443</v>
      </c>
      <c r="U5302" s="44">
        <v>5863.4701964122996</v>
      </c>
      <c r="V5302" s="45">
        <v>5446.49610203873</v>
      </c>
      <c r="W5302" s="99">
        <v>0.95380868345571002</v>
      </c>
      <c r="X5302" s="86">
        <v>5745.6373236896998</v>
      </c>
      <c r="Y5302" s="44">
        <v>5897.0367435137996</v>
      </c>
      <c r="Z5302" s="45">
        <v>5548.8837365842201</v>
      </c>
      <c r="AA5302" s="46">
        <v>0.96575600302959397</v>
      </c>
      <c r="AB5302" s="139">
        <v>5899.7961446891204</v>
      </c>
      <c r="AC5302" s="45">
        <v>5480.4726765900896</v>
      </c>
      <c r="AD5302" s="99">
        <v>0.95384939352048603</v>
      </c>
      <c r="AE5302" s="142">
        <v>5786.8441993205597</v>
      </c>
      <c r="AF5302" s="44">
        <v>5939.3294337744101</v>
      </c>
      <c r="AG5302" s="45">
        <v>5588.8786372715203</v>
      </c>
      <c r="AH5302" s="140">
        <v>0.96579041093377205</v>
      </c>
      <c r="AI5302" s="44">
        <v>5942.10862497381</v>
      </c>
      <c r="AJ5302" s="45">
        <v>5519.9510023989696</v>
      </c>
      <c r="AK5302" s="46">
        <v>0.95387931872212395</v>
      </c>
    </row>
    <row r="5303" spans="1:37" x14ac:dyDescent="0.2">
      <c r="A5303" s="35" t="s">
        <v>1937</v>
      </c>
      <c r="B5303" s="35" t="s">
        <v>8216</v>
      </c>
      <c r="C5303" s="85" t="s">
        <v>973</v>
      </c>
      <c r="D5303" s="85" t="s">
        <v>973</v>
      </c>
      <c r="E5303" s="85" t="s">
        <v>12896</v>
      </c>
      <c r="F5303" s="85" t="s">
        <v>226</v>
      </c>
      <c r="G5303" s="85" t="s">
        <v>226</v>
      </c>
      <c r="H5303" s="840">
        <v>1.02635032656863</v>
      </c>
      <c r="I5303" s="840">
        <v>1.0268305868112899</v>
      </c>
      <c r="J5303" s="86">
        <v>9099.5</v>
      </c>
      <c r="K5303" s="44">
        <v>9339.2747966112001</v>
      </c>
      <c r="L5303" s="45">
        <v>8787.0169212397195</v>
      </c>
      <c r="M5303" s="46">
        <v>0.96565931328531496</v>
      </c>
      <c r="N5303" s="139">
        <v>9343.6449246892898</v>
      </c>
      <c r="O5303" s="45">
        <v>8678.8016974160091</v>
      </c>
      <c r="P5303" s="99">
        <v>0.95376687701698004</v>
      </c>
      <c r="Q5303" s="86">
        <v>9134.6709584645105</v>
      </c>
      <c r="R5303" s="44">
        <v>9375.3725213169892</v>
      </c>
      <c r="S5303" s="45">
        <v>8821.4313286692195</v>
      </c>
      <c r="T5303" s="140">
        <v>0.965708712309442</v>
      </c>
      <c r="U5303" s="44">
        <v>9379.75954060812</v>
      </c>
      <c r="V5303" s="45">
        <v>8712.7284806941407</v>
      </c>
      <c r="W5303" s="99">
        <v>0.95380868345571002</v>
      </c>
      <c r="X5303" s="86">
        <v>9176.5954182441201</v>
      </c>
      <c r="Y5303" s="44">
        <v>9418.4017043029999</v>
      </c>
      <c r="Z5303" s="45">
        <v>8862.3521125431307</v>
      </c>
      <c r="AA5303" s="46">
        <v>0.96575600302959397</v>
      </c>
      <c r="AB5303" s="139">
        <v>9422.8088582453602</v>
      </c>
      <c r="AC5303" s="45">
        <v>8753.0899742750207</v>
      </c>
      <c r="AD5303" s="99">
        <v>0.95384939352048603</v>
      </c>
      <c r="AE5303" s="142">
        <v>9239.8572275824299</v>
      </c>
      <c r="AF5303" s="44">
        <v>9483.3304829766894</v>
      </c>
      <c r="AG5303" s="45">
        <v>8923.7655087962194</v>
      </c>
      <c r="AH5303" s="140">
        <v>0.96579041093377205</v>
      </c>
      <c r="AI5303" s="44">
        <v>9487.76801905096</v>
      </c>
      <c r="AJ5303" s="45">
        <v>8813.7087173360105</v>
      </c>
      <c r="AK5303" s="46">
        <v>0.95387931872212295</v>
      </c>
    </row>
    <row r="5304" spans="1:37" x14ac:dyDescent="0.2">
      <c r="A5304" s="35" t="s">
        <v>1936</v>
      </c>
      <c r="B5304" s="35" t="s">
        <v>8215</v>
      </c>
      <c r="C5304" s="85" t="s">
        <v>973</v>
      </c>
      <c r="D5304" s="85" t="s">
        <v>973</v>
      </c>
      <c r="E5304" s="85" t="s">
        <v>12896</v>
      </c>
      <c r="F5304" s="85" t="s">
        <v>226</v>
      </c>
      <c r="G5304" s="85" t="s">
        <v>226</v>
      </c>
      <c r="H5304" s="840">
        <v>1.02635032656863</v>
      </c>
      <c r="I5304" s="840">
        <v>1.0268305868112899</v>
      </c>
      <c r="J5304" s="86">
        <v>9438.5833333333394</v>
      </c>
      <c r="K5304" s="44">
        <v>9687.2930865118506</v>
      </c>
      <c r="L5304" s="45">
        <v>9114.4559000528898</v>
      </c>
      <c r="M5304" s="46">
        <v>0.96565931328531496</v>
      </c>
      <c r="N5304" s="139">
        <v>9691.8260628338903</v>
      </c>
      <c r="O5304" s="45">
        <v>9002.2081492978505</v>
      </c>
      <c r="P5304" s="99">
        <v>0.95376687701698004</v>
      </c>
      <c r="Q5304" s="86">
        <v>9487.3352826542705</v>
      </c>
      <c r="R5304" s="44">
        <v>9737.3296656182392</v>
      </c>
      <c r="S5304" s="45">
        <v>9162.0023390599908</v>
      </c>
      <c r="T5304" s="140">
        <v>0.965708712309443</v>
      </c>
      <c r="U5304" s="44">
        <v>9741.8860555632891</v>
      </c>
      <c r="V5304" s="45">
        <v>9049.1027754513707</v>
      </c>
      <c r="W5304" s="99">
        <v>0.95380868345571002</v>
      </c>
      <c r="X5304" s="86">
        <v>9540.0651494921804</v>
      </c>
      <c r="Y5304" s="44">
        <v>9791.4489816672594</v>
      </c>
      <c r="Z5304" s="45">
        <v>9213.3751874154896</v>
      </c>
      <c r="AA5304" s="46">
        <v>0.96575600302959397</v>
      </c>
      <c r="AB5304" s="139">
        <v>9796.0306956709501</v>
      </c>
      <c r="AC5304" s="45">
        <v>9099.7853569890303</v>
      </c>
      <c r="AD5304" s="99">
        <v>0.95384939352048503</v>
      </c>
      <c r="AE5304" s="142">
        <v>9593.8834298622005</v>
      </c>
      <c r="AF5304" s="44">
        <v>9846.6853913003906</v>
      </c>
      <c r="AG5304" s="45">
        <v>9265.6806201773197</v>
      </c>
      <c r="AH5304" s="140">
        <v>0.96579041093377205</v>
      </c>
      <c r="AI5304" s="44">
        <v>9851.29295208447</v>
      </c>
      <c r="AJ5304" s="45">
        <v>9151.4069899764199</v>
      </c>
      <c r="AK5304" s="46">
        <v>0.95387931872212395</v>
      </c>
    </row>
    <row r="5305" spans="1:37" x14ac:dyDescent="0.2">
      <c r="A5305" s="35" t="s">
        <v>1935</v>
      </c>
      <c r="B5305" s="35" t="s">
        <v>8214</v>
      </c>
      <c r="C5305" s="85" t="s">
        <v>973</v>
      </c>
      <c r="D5305" s="85" t="s">
        <v>973</v>
      </c>
      <c r="E5305" s="85" t="s">
        <v>12896</v>
      </c>
      <c r="F5305" s="85" t="s">
        <v>226</v>
      </c>
      <c r="G5305" s="85" t="s">
        <v>226</v>
      </c>
      <c r="H5305" s="840">
        <v>1.02635032656863</v>
      </c>
      <c r="I5305" s="840">
        <v>1.0268305868112899</v>
      </c>
      <c r="J5305" s="86">
        <v>2419.8333333333298</v>
      </c>
      <c r="K5305" s="44">
        <v>2483.5967319083102</v>
      </c>
      <c r="L5305" s="45">
        <v>2336.73459493158</v>
      </c>
      <c r="M5305" s="46">
        <v>0.96565931328531496</v>
      </c>
      <c r="N5305" s="139">
        <v>2484.7588816521802</v>
      </c>
      <c r="O5305" s="45">
        <v>2307.9568812349198</v>
      </c>
      <c r="P5305" s="99">
        <v>0.95376687701698004</v>
      </c>
      <c r="Q5305" s="86">
        <v>2430.4662213562601</v>
      </c>
      <c r="R5305" s="44">
        <v>2494.5098000030098</v>
      </c>
      <c r="S5305" s="45">
        <v>2347.1224049375501</v>
      </c>
      <c r="T5305" s="140">
        <v>0.965708712309443</v>
      </c>
      <c r="U5305" s="44">
        <v>2495.6770563002501</v>
      </c>
      <c r="V5305" s="45">
        <v>2318.1997867753898</v>
      </c>
      <c r="W5305" s="99">
        <v>0.95380868345571002</v>
      </c>
      <c r="X5305" s="86">
        <v>2441.6364925234898</v>
      </c>
      <c r="Y5305" s="44">
        <v>2505.97441146336</v>
      </c>
      <c r="Z5305" s="45">
        <v>2358.0250998706802</v>
      </c>
      <c r="AA5305" s="46">
        <v>0.96575600302959397</v>
      </c>
      <c r="AB5305" s="139">
        <v>2507.1470323977401</v>
      </c>
      <c r="AC5305" s="45">
        <v>2328.9534875910199</v>
      </c>
      <c r="AD5305" s="99">
        <v>0.95384939352048503</v>
      </c>
      <c r="AE5305" s="142">
        <v>2453.94405430083</v>
      </c>
      <c r="AF5305" s="44">
        <v>2518.6062815127998</v>
      </c>
      <c r="AG5305" s="45">
        <v>2369.9956366116899</v>
      </c>
      <c r="AH5305" s="140">
        <v>0.96579041093377205</v>
      </c>
      <c r="AI5305" s="44">
        <v>2519.7848132797899</v>
      </c>
      <c r="AJ5305" s="45">
        <v>2340.7664826986902</v>
      </c>
      <c r="AK5305" s="46">
        <v>0.95387931872212395</v>
      </c>
    </row>
    <row r="5306" spans="1:37" x14ac:dyDescent="0.2">
      <c r="A5306" s="35" t="s">
        <v>1934</v>
      </c>
      <c r="B5306" s="35" t="s">
        <v>8213</v>
      </c>
      <c r="C5306" s="85" t="s">
        <v>973</v>
      </c>
      <c r="D5306" s="85" t="s">
        <v>973</v>
      </c>
      <c r="E5306" s="85" t="s">
        <v>12896</v>
      </c>
      <c r="F5306" s="85" t="s">
        <v>226</v>
      </c>
      <c r="G5306" s="85" t="s">
        <v>226</v>
      </c>
      <c r="H5306" s="840">
        <v>1.02635032656863</v>
      </c>
      <c r="I5306" s="840">
        <v>1.0268305868112899</v>
      </c>
      <c r="J5306" s="86">
        <v>5040.25</v>
      </c>
      <c r="K5306" s="44">
        <v>5173.0622334875097</v>
      </c>
      <c r="L5306" s="45">
        <v>4867.1643537863101</v>
      </c>
      <c r="M5306" s="46">
        <v>0.96565931328531496</v>
      </c>
      <c r="N5306" s="139">
        <v>5175.4828651755797</v>
      </c>
      <c r="O5306" s="45">
        <v>4807.2235018848296</v>
      </c>
      <c r="P5306" s="99">
        <v>0.95376687701698004</v>
      </c>
      <c r="Q5306" s="86">
        <v>5065.4263928862702</v>
      </c>
      <c r="R5306" s="44">
        <v>5198.9020325481497</v>
      </c>
      <c r="S5306" s="45">
        <v>4891.7263991724603</v>
      </c>
      <c r="T5306" s="140">
        <v>0.965708712309443</v>
      </c>
      <c r="U5306" s="44">
        <v>5201.3347554567799</v>
      </c>
      <c r="V5306" s="45">
        <v>4831.4476789406599</v>
      </c>
      <c r="W5306" s="99">
        <v>0.95380868345571002</v>
      </c>
      <c r="X5306" s="86">
        <v>5092.66201969341</v>
      </c>
      <c r="Y5306" s="44">
        <v>5226.85532701597</v>
      </c>
      <c r="Z5306" s="45">
        <v>4918.2689169197301</v>
      </c>
      <c r="AA5306" s="46">
        <v>0.96575600302959397</v>
      </c>
      <c r="AB5306" s="139">
        <v>5229.3011301133301</v>
      </c>
      <c r="AC5306" s="45">
        <v>4857.6325788893701</v>
      </c>
      <c r="AD5306" s="99">
        <v>0.95384939352048503</v>
      </c>
      <c r="AE5306" s="142">
        <v>5117.8412713854104</v>
      </c>
      <c r="AF5306" s="44">
        <v>5252.6980602128097</v>
      </c>
      <c r="AG5306" s="45">
        <v>4942.7620245851404</v>
      </c>
      <c r="AH5306" s="140">
        <v>0.96579041093377205</v>
      </c>
      <c r="AI5306" s="44">
        <v>5255.1559559036996</v>
      </c>
      <c r="AJ5306" s="45">
        <v>4881.8029452770797</v>
      </c>
      <c r="AK5306" s="46">
        <v>0.95387931872212295</v>
      </c>
    </row>
    <row r="5307" spans="1:37" x14ac:dyDescent="0.2">
      <c r="A5307" s="35" t="s">
        <v>1933</v>
      </c>
      <c r="B5307" s="35" t="s">
        <v>8212</v>
      </c>
      <c r="C5307" s="85" t="s">
        <v>973</v>
      </c>
      <c r="D5307" s="85" t="s">
        <v>973</v>
      </c>
      <c r="E5307" s="85" t="s">
        <v>12896</v>
      </c>
      <c r="F5307" s="85" t="s">
        <v>226</v>
      </c>
      <c r="G5307" s="85" t="s">
        <v>226</v>
      </c>
      <c r="H5307" s="840">
        <v>1.02635032656863</v>
      </c>
      <c r="I5307" s="840">
        <v>1.0268305868112899</v>
      </c>
      <c r="J5307" s="86">
        <v>4215.25</v>
      </c>
      <c r="K5307" s="44">
        <v>4326.3232140684004</v>
      </c>
      <c r="L5307" s="45">
        <v>4070.4954203259199</v>
      </c>
      <c r="M5307" s="46">
        <v>0.96565931328531496</v>
      </c>
      <c r="N5307" s="139">
        <v>4328.3476310562701</v>
      </c>
      <c r="O5307" s="45">
        <v>4020.3658283458199</v>
      </c>
      <c r="P5307" s="99">
        <v>0.95376687701698004</v>
      </c>
      <c r="Q5307" s="86">
        <v>4241.14846952686</v>
      </c>
      <c r="R5307" s="44">
        <v>4352.9041167249197</v>
      </c>
      <c r="S5307" s="45">
        <v>4095.7140272199499</v>
      </c>
      <c r="T5307" s="140">
        <v>0.965708712309443</v>
      </c>
      <c r="U5307" s="44">
        <v>4354.9409717180497</v>
      </c>
      <c r="V5307" s="45">
        <v>4045.2442380596099</v>
      </c>
      <c r="W5307" s="99">
        <v>0.95380868345571002</v>
      </c>
      <c r="X5307" s="86">
        <v>4269.0048821205501</v>
      </c>
      <c r="Y5307" s="44">
        <v>4381.4945548874903</v>
      </c>
      <c r="Z5307" s="45">
        <v>4122.81709187057</v>
      </c>
      <c r="AA5307" s="46">
        <v>0.96575600302959397</v>
      </c>
      <c r="AB5307" s="139">
        <v>4383.5447882080898</v>
      </c>
      <c r="AC5307" s="45">
        <v>4071.9877177466801</v>
      </c>
      <c r="AD5307" s="99">
        <v>0.95384939352048503</v>
      </c>
      <c r="AE5307" s="142">
        <v>4297.8934139056601</v>
      </c>
      <c r="AF5307" s="44">
        <v>4411.1443089192198</v>
      </c>
      <c r="AG5307" s="45">
        <v>4150.8642463654996</v>
      </c>
      <c r="AH5307" s="140">
        <v>0.96579041093377205</v>
      </c>
      <c r="AI5307" s="44">
        <v>4413.20841625311</v>
      </c>
      <c r="AJ5307" s="45">
        <v>4099.6716415966403</v>
      </c>
      <c r="AK5307" s="46">
        <v>0.95387931872212295</v>
      </c>
    </row>
    <row r="5308" spans="1:37" x14ac:dyDescent="0.2">
      <c r="A5308" s="35" t="s">
        <v>1932</v>
      </c>
      <c r="B5308" s="35" t="s">
        <v>8211</v>
      </c>
      <c r="C5308" s="85" t="s">
        <v>973</v>
      </c>
      <c r="D5308" s="85" t="s">
        <v>973</v>
      </c>
      <c r="E5308" s="85" t="s">
        <v>12896</v>
      </c>
      <c r="F5308" s="85" t="s">
        <v>226</v>
      </c>
      <c r="G5308" s="85" t="s">
        <v>226</v>
      </c>
      <c r="H5308" s="840">
        <v>1.02635032656863</v>
      </c>
      <c r="I5308" s="840">
        <v>1.0268305868112899</v>
      </c>
      <c r="J5308" s="86">
        <v>2385.3333333333298</v>
      </c>
      <c r="K5308" s="44">
        <v>2448.1876456416899</v>
      </c>
      <c r="L5308" s="45">
        <v>2303.4193486232398</v>
      </c>
      <c r="M5308" s="46">
        <v>0.96565931328531496</v>
      </c>
      <c r="N5308" s="139">
        <v>2449.3332264071901</v>
      </c>
      <c r="O5308" s="45">
        <v>2275.05192397784</v>
      </c>
      <c r="P5308" s="99">
        <v>0.95376687701698004</v>
      </c>
      <c r="Q5308" s="86">
        <v>2399.3634130590799</v>
      </c>
      <c r="R5308" s="44">
        <v>2462.5874225500002</v>
      </c>
      <c r="S5308" s="45">
        <v>2317.0861519876798</v>
      </c>
      <c r="T5308" s="140">
        <v>0.965708712309443</v>
      </c>
      <c r="U5308" s="44">
        <v>2463.7397414049901</v>
      </c>
      <c r="V5308" s="45">
        <v>2288.53365814168</v>
      </c>
      <c r="W5308" s="99">
        <v>0.95380868345571002</v>
      </c>
      <c r="X5308" s="86">
        <v>2417.4836014999901</v>
      </c>
      <c r="Y5308" s="44">
        <v>2481.1850838738101</v>
      </c>
      <c r="Z5308" s="45">
        <v>2334.69930037422</v>
      </c>
      <c r="AA5308" s="46">
        <v>0.96575600302959397</v>
      </c>
      <c r="AB5308" s="139">
        <v>2482.34610513489</v>
      </c>
      <c r="AC5308" s="45">
        <v>2305.91526713648</v>
      </c>
      <c r="AD5308" s="99">
        <v>0.95384939352048503</v>
      </c>
      <c r="AE5308" s="142">
        <v>2434.5078472764599</v>
      </c>
      <c r="AF5308" s="44">
        <v>2498.6579240860801</v>
      </c>
      <c r="AG5308" s="45">
        <v>2351.22433424263</v>
      </c>
      <c r="AH5308" s="140">
        <v>0.96579041093377205</v>
      </c>
      <c r="AI5308" s="44">
        <v>2499.8271214155702</v>
      </c>
      <c r="AJ5308" s="45">
        <v>2322.2266867837402</v>
      </c>
      <c r="AK5308" s="46">
        <v>0.95387931872212295</v>
      </c>
    </row>
    <row r="5309" spans="1:37" x14ac:dyDescent="0.2">
      <c r="A5309" s="35" t="s">
        <v>1931</v>
      </c>
      <c r="B5309" s="35" t="s">
        <v>8210</v>
      </c>
      <c r="C5309" s="85" t="s">
        <v>973</v>
      </c>
      <c r="D5309" s="85" t="s">
        <v>973</v>
      </c>
      <c r="E5309" s="85" t="s">
        <v>12896</v>
      </c>
      <c r="F5309" s="85" t="s">
        <v>226</v>
      </c>
      <c r="G5309" s="85" t="s">
        <v>226</v>
      </c>
      <c r="H5309" s="840">
        <v>1.02635032656863</v>
      </c>
      <c r="I5309" s="840">
        <v>1.0268305868112899</v>
      </c>
      <c r="J5309" s="86">
        <v>8087.6666666666697</v>
      </c>
      <c r="K5309" s="44">
        <v>8300.7793245115208</v>
      </c>
      <c r="L5309" s="45">
        <v>7809.9306394138703</v>
      </c>
      <c r="M5309" s="46">
        <v>0.96565931328531496</v>
      </c>
      <c r="N5309" s="139">
        <v>8304.6635092674096</v>
      </c>
      <c r="O5309" s="45">
        <v>7713.7485790209903</v>
      </c>
      <c r="P5309" s="99">
        <v>0.95376687701698004</v>
      </c>
      <c r="Q5309" s="86">
        <v>8125.7321472190197</v>
      </c>
      <c r="R5309" s="44">
        <v>8339.8478429074094</v>
      </c>
      <c r="S5309" s="45">
        <v>7847.09032846232</v>
      </c>
      <c r="T5309" s="140">
        <v>0.965708712309443</v>
      </c>
      <c r="U5309" s="44">
        <v>8343.7503090002301</v>
      </c>
      <c r="V5309" s="45">
        <v>7750.39388145271</v>
      </c>
      <c r="W5309" s="99">
        <v>0.95380868345571002</v>
      </c>
      <c r="X5309" s="86">
        <v>8169.1226361204999</v>
      </c>
      <c r="Y5309" s="44">
        <v>8384.3816853614298</v>
      </c>
      <c r="Z5309" s="45">
        <v>7889.3792253183201</v>
      </c>
      <c r="AA5309" s="46">
        <v>0.96575600302959397</v>
      </c>
      <c r="AB5309" s="139">
        <v>8388.30499018097</v>
      </c>
      <c r="AC5309" s="45">
        <v>7792.1126720580096</v>
      </c>
      <c r="AD5309" s="99">
        <v>0.95384939352048503</v>
      </c>
      <c r="AE5309" s="142">
        <v>8214.5375731059994</v>
      </c>
      <c r="AF5309" s="44">
        <v>8430.9933207675895</v>
      </c>
      <c r="AG5309" s="45">
        <v>7933.52161836096</v>
      </c>
      <c r="AH5309" s="140">
        <v>0.96579041093377205</v>
      </c>
      <c r="AI5309" s="44">
        <v>8434.9384365757905</v>
      </c>
      <c r="AJ5309" s="45">
        <v>7835.6775038516398</v>
      </c>
      <c r="AK5309" s="46">
        <v>0.95387931872212395</v>
      </c>
    </row>
    <row r="5310" spans="1:37" x14ac:dyDescent="0.2">
      <c r="A5310" s="35" t="s">
        <v>1930</v>
      </c>
      <c r="B5310" s="35" t="s">
        <v>8209</v>
      </c>
      <c r="C5310" s="85" t="s">
        <v>973</v>
      </c>
      <c r="D5310" s="85" t="s">
        <v>973</v>
      </c>
      <c r="E5310" s="85" t="s">
        <v>12896</v>
      </c>
      <c r="F5310" s="85" t="s">
        <v>226</v>
      </c>
      <c r="G5310" s="85" t="s">
        <v>226</v>
      </c>
      <c r="H5310" s="840">
        <v>1.02635032656863</v>
      </c>
      <c r="I5310" s="840">
        <v>1.0268305868112899</v>
      </c>
      <c r="J5310" s="86">
        <v>4476.8333333333303</v>
      </c>
      <c r="K5310" s="44">
        <v>4594.7993536599697</v>
      </c>
      <c r="L5310" s="45">
        <v>4323.0958023594703</v>
      </c>
      <c r="M5310" s="46">
        <v>0.96565931328531496</v>
      </c>
      <c r="N5310" s="139">
        <v>4596.9493987229898</v>
      </c>
      <c r="O5310" s="45">
        <v>4269.8553472588501</v>
      </c>
      <c r="P5310" s="99">
        <v>0.95376687701698004</v>
      </c>
      <c r="Q5310" s="86">
        <v>4497.6021506949601</v>
      </c>
      <c r="R5310" s="44">
        <v>4616.1154361415201</v>
      </c>
      <c r="S5310" s="45">
        <v>4343.3735814278098</v>
      </c>
      <c r="T5310" s="140">
        <v>0.965708712309442</v>
      </c>
      <c r="U5310" s="44">
        <v>4618.2754556418104</v>
      </c>
      <c r="V5310" s="45">
        <v>4289.8519860619299</v>
      </c>
      <c r="W5310" s="99">
        <v>0.95380868345571002</v>
      </c>
      <c r="X5310" s="86">
        <v>4518.6282738174596</v>
      </c>
      <c r="Y5310" s="44">
        <v>4637.6956044747703</v>
      </c>
      <c r="Z5310" s="45">
        <v>4363.89238089846</v>
      </c>
      <c r="AA5310" s="46">
        <v>0.96575600302959397</v>
      </c>
      <c r="AB5310" s="139">
        <v>4639.8657219860497</v>
      </c>
      <c r="AC5310" s="45">
        <v>4310.0908385252997</v>
      </c>
      <c r="AD5310" s="99">
        <v>0.95384939352048603</v>
      </c>
      <c r="AE5310" s="142">
        <v>4540.9734892106899</v>
      </c>
      <c r="AF5310" s="44">
        <v>4660.6296235908603</v>
      </c>
      <c r="AG5310" s="45">
        <v>4385.6286521841603</v>
      </c>
      <c r="AH5310" s="140">
        <v>0.96579041093377205</v>
      </c>
      <c r="AI5310" s="44">
        <v>4662.8104726207002</v>
      </c>
      <c r="AJ5310" s="45">
        <v>4331.5406982235199</v>
      </c>
      <c r="AK5310" s="46">
        <v>0.95387931872212295</v>
      </c>
    </row>
    <row r="5311" spans="1:37" x14ac:dyDescent="0.2">
      <c r="A5311" s="35" t="s">
        <v>1929</v>
      </c>
      <c r="B5311" s="35" t="s">
        <v>8208</v>
      </c>
      <c r="C5311" s="85" t="s">
        <v>973</v>
      </c>
      <c r="D5311" s="85" t="s">
        <v>973</v>
      </c>
      <c r="E5311" s="85" t="s">
        <v>12896</v>
      </c>
      <c r="F5311" s="85" t="s">
        <v>226</v>
      </c>
      <c r="G5311" s="85" t="s">
        <v>226</v>
      </c>
      <c r="H5311" s="840">
        <v>1.02635032656863</v>
      </c>
      <c r="I5311" s="840">
        <v>1.0268305868112899</v>
      </c>
      <c r="J5311" s="86">
        <v>2672.5</v>
      </c>
      <c r="K5311" s="44">
        <v>2742.9212477546498</v>
      </c>
      <c r="L5311" s="45">
        <v>2580.7245147550002</v>
      </c>
      <c r="M5311" s="46">
        <v>0.96565931328531496</v>
      </c>
      <c r="N5311" s="139">
        <v>2744.2047432531599</v>
      </c>
      <c r="O5311" s="45">
        <v>2548.9419788278801</v>
      </c>
      <c r="P5311" s="99">
        <v>0.95376687701698004</v>
      </c>
      <c r="Q5311" s="86">
        <v>2686.8449633001901</v>
      </c>
      <c r="R5311" s="44">
        <v>2757.6442055224102</v>
      </c>
      <c r="S5311" s="45">
        <v>2594.70958968374</v>
      </c>
      <c r="T5311" s="140">
        <v>0.965708712309443</v>
      </c>
      <c r="U5311" s="44">
        <v>2758.9345903364801</v>
      </c>
      <c r="V5311" s="45">
        <v>2562.73605709496</v>
      </c>
      <c r="W5311" s="99">
        <v>0.95380868345571002</v>
      </c>
      <c r="X5311" s="86">
        <v>2702.4435171319701</v>
      </c>
      <c r="Y5311" s="44">
        <v>2773.6537863416602</v>
      </c>
      <c r="Z5311" s="45">
        <v>2609.9010495186099</v>
      </c>
      <c r="AA5311" s="46">
        <v>0.96575600302959397</v>
      </c>
      <c r="AB5311" s="139">
        <v>2774.9516625209799</v>
      </c>
      <c r="AC5311" s="45">
        <v>2577.7241098396998</v>
      </c>
      <c r="AD5311" s="99">
        <v>0.95384939352048503</v>
      </c>
      <c r="AE5311" s="142">
        <v>2718.2710018828402</v>
      </c>
      <c r="AF5311" s="44">
        <v>2789.8983304844801</v>
      </c>
      <c r="AG5311" s="45">
        <v>2625.2800679377901</v>
      </c>
      <c r="AH5311" s="140">
        <v>0.96579041093377205</v>
      </c>
      <c r="AI5311" s="44">
        <v>2791.2038079754602</v>
      </c>
      <c r="AJ5311" s="45">
        <v>2592.90249137811</v>
      </c>
      <c r="AK5311" s="46">
        <v>0.95387931872212295</v>
      </c>
    </row>
    <row r="5312" spans="1:37" x14ac:dyDescent="0.2">
      <c r="A5312" s="35" t="s">
        <v>1928</v>
      </c>
      <c r="B5312" s="35" t="s">
        <v>8207</v>
      </c>
      <c r="C5312" s="85" t="s">
        <v>973</v>
      </c>
      <c r="D5312" s="85" t="s">
        <v>973</v>
      </c>
      <c r="E5312" s="85" t="s">
        <v>12896</v>
      </c>
      <c r="F5312" s="85" t="s">
        <v>226</v>
      </c>
      <c r="G5312" s="85" t="s">
        <v>226</v>
      </c>
      <c r="H5312" s="840">
        <v>1.02635032656863</v>
      </c>
      <c r="I5312" s="840">
        <v>1.0268305868112899</v>
      </c>
      <c r="J5312" s="86">
        <v>3465.0833333333298</v>
      </c>
      <c r="K5312" s="44">
        <v>3556.3894107541701</v>
      </c>
      <c r="L5312" s="45">
        <v>3346.08999214306</v>
      </c>
      <c r="M5312" s="46">
        <v>0.96565931328531496</v>
      </c>
      <c r="N5312" s="139">
        <v>3558.0535525166702</v>
      </c>
      <c r="O5312" s="45">
        <v>3304.8817094369201</v>
      </c>
      <c r="P5312" s="99">
        <v>0.95376687701698004</v>
      </c>
      <c r="Q5312" s="86">
        <v>3476.7035257908201</v>
      </c>
      <c r="R5312" s="44">
        <v>3568.3157990776999</v>
      </c>
      <c r="S5312" s="45">
        <v>3357.4828849731498</v>
      </c>
      <c r="T5312" s="140">
        <v>0.965708712309443</v>
      </c>
      <c r="U5312" s="44">
        <v>3569.9855215566499</v>
      </c>
      <c r="V5312" s="45">
        <v>3316.1100127003701</v>
      </c>
      <c r="W5312" s="99">
        <v>0.95380868345571002</v>
      </c>
      <c r="X5312" s="86">
        <v>3489.0806428186502</v>
      </c>
      <c r="Y5312" s="44">
        <v>3581.01905718119</v>
      </c>
      <c r="Z5312" s="45">
        <v>3369.6005758564702</v>
      </c>
      <c r="AA5312" s="46">
        <v>0.96575600302959397</v>
      </c>
      <c r="AB5312" s="139">
        <v>3582.6947238973798</v>
      </c>
      <c r="AC5312" s="45">
        <v>3328.0574550966398</v>
      </c>
      <c r="AD5312" s="99">
        <v>0.95384939352048503</v>
      </c>
      <c r="AE5312" s="142">
        <v>3504.1418031376102</v>
      </c>
      <c r="AF5312" s="44">
        <v>3596.4770839930602</v>
      </c>
      <c r="AG5312" s="45">
        <v>3384.26655202248</v>
      </c>
      <c r="AH5312" s="140">
        <v>0.96579041093377205</v>
      </c>
      <c r="AI5312" s="44">
        <v>3598.1599839857499</v>
      </c>
      <c r="AJ5312" s="45">
        <v>3342.5283958826199</v>
      </c>
      <c r="AK5312" s="46">
        <v>0.95387931872212295</v>
      </c>
    </row>
    <row r="5313" spans="1:37" x14ac:dyDescent="0.2">
      <c r="A5313" s="35" t="s">
        <v>1927</v>
      </c>
      <c r="B5313" s="35" t="s">
        <v>8206</v>
      </c>
      <c r="C5313" s="85" t="s">
        <v>973</v>
      </c>
      <c r="D5313" s="85" t="s">
        <v>973</v>
      </c>
      <c r="E5313" s="85" t="s">
        <v>12896</v>
      </c>
      <c r="F5313" s="85" t="s">
        <v>226</v>
      </c>
      <c r="G5313" s="85" t="s">
        <v>226</v>
      </c>
      <c r="H5313" s="840">
        <v>1.02635032656863</v>
      </c>
      <c r="I5313" s="840">
        <v>1.0268305868112899</v>
      </c>
      <c r="J5313" s="86">
        <v>3450.3333333333298</v>
      </c>
      <c r="K5313" s="44">
        <v>3541.2507434372801</v>
      </c>
      <c r="L5313" s="45">
        <v>3331.8465172720998</v>
      </c>
      <c r="M5313" s="46">
        <v>0.96565931328531496</v>
      </c>
      <c r="N5313" s="139">
        <v>3542.9078013612102</v>
      </c>
      <c r="O5313" s="45">
        <v>3290.8136480009198</v>
      </c>
      <c r="P5313" s="99">
        <v>0.95376687701698004</v>
      </c>
      <c r="Q5313" s="86">
        <v>3466.6992668018001</v>
      </c>
      <c r="R5313" s="44">
        <v>3558.0479245972401</v>
      </c>
      <c r="S5313" s="45">
        <v>3347.8216849072601</v>
      </c>
      <c r="T5313" s="140">
        <v>0.965708712309443</v>
      </c>
      <c r="U5313" s="44">
        <v>3559.7128424283501</v>
      </c>
      <c r="V5313" s="45">
        <v>3306.5678636050998</v>
      </c>
      <c r="W5313" s="99">
        <v>0.95380868345571002</v>
      </c>
      <c r="X5313" s="86">
        <v>3483.18109491111</v>
      </c>
      <c r="Y5313" s="44">
        <v>3574.9640542596699</v>
      </c>
      <c r="Z5313" s="45">
        <v>3363.9030520495999</v>
      </c>
      <c r="AA5313" s="46">
        <v>0.96575600302959397</v>
      </c>
      <c r="AB5313" s="139">
        <v>3576.6368876575498</v>
      </c>
      <c r="AC5313" s="45">
        <v>3322.4301749029801</v>
      </c>
      <c r="AD5313" s="99">
        <v>0.95384939352048503</v>
      </c>
      <c r="AE5313" s="142">
        <v>3504.2806197149198</v>
      </c>
      <c r="AF5313" s="44">
        <v>3596.6195584325201</v>
      </c>
      <c r="AG5313" s="45">
        <v>3384.4006197417302</v>
      </c>
      <c r="AH5313" s="140">
        <v>0.96579041093377205</v>
      </c>
      <c r="AI5313" s="44">
        <v>3598.3025250932901</v>
      </c>
      <c r="AJ5313" s="45">
        <v>3342.6608101448101</v>
      </c>
      <c r="AK5313" s="46">
        <v>0.95387931872212395</v>
      </c>
    </row>
    <row r="5314" spans="1:37" x14ac:dyDescent="0.2">
      <c r="A5314" s="35" t="s">
        <v>1926</v>
      </c>
      <c r="B5314" s="35" t="s">
        <v>8205</v>
      </c>
      <c r="C5314" s="85" t="s">
        <v>973</v>
      </c>
      <c r="D5314" s="85" t="s">
        <v>973</v>
      </c>
      <c r="E5314" s="85" t="s">
        <v>12896</v>
      </c>
      <c r="F5314" s="85" t="s">
        <v>226</v>
      </c>
      <c r="G5314" s="85" t="s">
        <v>226</v>
      </c>
      <c r="H5314" s="840">
        <v>1.02635032656863</v>
      </c>
      <c r="I5314" s="840">
        <v>1.0268305868112899</v>
      </c>
      <c r="J5314" s="86">
        <v>2633.4166666666702</v>
      </c>
      <c r="K5314" s="44">
        <v>2702.8080558245902</v>
      </c>
      <c r="L5314" s="45">
        <v>2542.9833299274401</v>
      </c>
      <c r="M5314" s="46">
        <v>0.96565931328531496</v>
      </c>
      <c r="N5314" s="139">
        <v>2704.07278115195</v>
      </c>
      <c r="O5314" s="45">
        <v>2511.66559005113</v>
      </c>
      <c r="P5314" s="99">
        <v>0.95376687701698004</v>
      </c>
      <c r="Q5314" s="86">
        <v>2647.3835086525601</v>
      </c>
      <c r="R5314" s="44">
        <v>2717.1429286579501</v>
      </c>
      <c r="S5314" s="45">
        <v>2556.6013191301199</v>
      </c>
      <c r="T5314" s="140">
        <v>0.965708712309443</v>
      </c>
      <c r="U5314" s="44">
        <v>2718.41436170423</v>
      </c>
      <c r="V5314" s="45">
        <v>2525.09737899026</v>
      </c>
      <c r="W5314" s="99">
        <v>0.95380868345571002</v>
      </c>
      <c r="X5314" s="86">
        <v>2662.6246528308502</v>
      </c>
      <c r="Y5314" s="44">
        <v>2732.7856819626199</v>
      </c>
      <c r="Z5314" s="45">
        <v>2571.44574228599</v>
      </c>
      <c r="AA5314" s="46">
        <v>0.96575600302959397</v>
      </c>
      <c r="AB5314" s="139">
        <v>2734.0644347245002</v>
      </c>
      <c r="AC5314" s="45">
        <v>2539.7429102753999</v>
      </c>
      <c r="AD5314" s="99">
        <v>0.95384939352048603</v>
      </c>
      <c r="AE5314" s="142">
        <v>2680.7242502363301</v>
      </c>
      <c r="AF5314" s="44">
        <v>2751.3622096704898</v>
      </c>
      <c r="AG5314" s="45">
        <v>2589.01777523588</v>
      </c>
      <c r="AH5314" s="140">
        <v>0.96579041093377205</v>
      </c>
      <c r="AI5314" s="44">
        <v>2752.64965494942</v>
      </c>
      <c r="AJ5314" s="45">
        <v>2557.0874214973101</v>
      </c>
      <c r="AK5314" s="46">
        <v>0.95387931872212295</v>
      </c>
    </row>
    <row r="5315" spans="1:37" x14ac:dyDescent="0.2">
      <c r="A5315" s="35" t="s">
        <v>1925</v>
      </c>
      <c r="B5315" s="35" t="s">
        <v>8204</v>
      </c>
      <c r="C5315" s="85" t="s">
        <v>973</v>
      </c>
      <c r="D5315" s="85" t="s">
        <v>973</v>
      </c>
      <c r="E5315" s="85" t="s">
        <v>12896</v>
      </c>
      <c r="F5315" s="85" t="s">
        <v>226</v>
      </c>
      <c r="G5315" s="85" t="s">
        <v>226</v>
      </c>
      <c r="H5315" s="840">
        <v>1.02635032656863</v>
      </c>
      <c r="I5315" s="840">
        <v>1.0268305868112899</v>
      </c>
      <c r="J5315" s="86">
        <v>4132.6666666666697</v>
      </c>
      <c r="K5315" s="44">
        <v>4241.5637829325997</v>
      </c>
      <c r="L5315" s="45">
        <v>3990.7480553704399</v>
      </c>
      <c r="M5315" s="46">
        <v>0.96565931328531496</v>
      </c>
      <c r="N5315" s="139">
        <v>4243.5485384287704</v>
      </c>
      <c r="O5315" s="45">
        <v>3941.6005804188399</v>
      </c>
      <c r="P5315" s="99">
        <v>0.95376687701698004</v>
      </c>
      <c r="Q5315" s="86">
        <v>4147.4643493623898</v>
      </c>
      <c r="R5315" s="44">
        <v>4256.7513893998203</v>
      </c>
      <c r="S5315" s="45">
        <v>4005.24245617207</v>
      </c>
      <c r="T5315" s="140">
        <v>0.965708712309443</v>
      </c>
      <c r="U5315" s="44">
        <v>4258.7432516346698</v>
      </c>
      <c r="V5315" s="45">
        <v>3955.8875107448298</v>
      </c>
      <c r="W5315" s="99">
        <v>0.95380868345571002</v>
      </c>
      <c r="X5315" s="86">
        <v>4162.5056559529403</v>
      </c>
      <c r="Y5315" s="44">
        <v>4272.1890393310496</v>
      </c>
      <c r="Z5315" s="45">
        <v>4019.96482488119</v>
      </c>
      <c r="AA5315" s="46">
        <v>0.96575600302959397</v>
      </c>
      <c r="AB5315" s="139">
        <v>4274.1881253074498</v>
      </c>
      <c r="AC5315" s="45">
        <v>3970.4034954562999</v>
      </c>
      <c r="AD5315" s="99">
        <v>0.95384939352048503</v>
      </c>
      <c r="AE5315" s="142">
        <v>4180.4246899092605</v>
      </c>
      <c r="AF5315" s="44">
        <v>4290.5802456839201</v>
      </c>
      <c r="AG5315" s="45">
        <v>4037.41407914515</v>
      </c>
      <c r="AH5315" s="140">
        <v>0.96579041093377205</v>
      </c>
      <c r="AI5315" s="44">
        <v>4292.5879374599099</v>
      </c>
      <c r="AJ5315" s="45">
        <v>3987.62065517979</v>
      </c>
      <c r="AK5315" s="46">
        <v>0.95387931872212295</v>
      </c>
    </row>
    <row r="5316" spans="1:37" x14ac:dyDescent="0.2">
      <c r="A5316" s="35" t="s">
        <v>1924</v>
      </c>
      <c r="B5316" s="35" t="s">
        <v>8203</v>
      </c>
      <c r="C5316" s="85" t="s">
        <v>973</v>
      </c>
      <c r="D5316" s="85" t="s">
        <v>973</v>
      </c>
      <c r="E5316" s="85" t="s">
        <v>12896</v>
      </c>
      <c r="F5316" s="85" t="s">
        <v>226</v>
      </c>
      <c r="G5316" s="85" t="s">
        <v>226</v>
      </c>
      <c r="H5316" s="840">
        <v>1.02635032656863</v>
      </c>
      <c r="I5316" s="840">
        <v>1.0268305868112899</v>
      </c>
      <c r="J5316" s="86">
        <v>3310.5833333333298</v>
      </c>
      <c r="K5316" s="44">
        <v>3397.81828529931</v>
      </c>
      <c r="L5316" s="45">
        <v>3196.8956282404802</v>
      </c>
      <c r="M5316" s="46">
        <v>0.96565931328531496</v>
      </c>
      <c r="N5316" s="139">
        <v>3399.4082268543302</v>
      </c>
      <c r="O5316" s="45">
        <v>3157.5247269378001</v>
      </c>
      <c r="P5316" s="99">
        <v>0.95376687701698004</v>
      </c>
      <c r="Q5316" s="86">
        <v>3327.2966826758202</v>
      </c>
      <c r="R5316" s="44">
        <v>3414.9720368550302</v>
      </c>
      <c r="S5316" s="45">
        <v>3213.19939489835</v>
      </c>
      <c r="T5316" s="140">
        <v>0.965708712309443</v>
      </c>
      <c r="U5316" s="44">
        <v>3416.5700051672602</v>
      </c>
      <c r="V5316" s="45">
        <v>3173.60446836957</v>
      </c>
      <c r="W5316" s="99">
        <v>0.95380868345571002</v>
      </c>
      <c r="X5316" s="86">
        <v>3345.25915530882</v>
      </c>
      <c r="Y5316" s="44">
        <v>3433.4078265078901</v>
      </c>
      <c r="Z5316" s="45">
        <v>3230.7041109291999</v>
      </c>
      <c r="AA5316" s="46">
        <v>0.96575600302959397</v>
      </c>
      <c r="AB5316" s="139">
        <v>3435.01442148158</v>
      </c>
      <c r="AC5316" s="45">
        <v>3190.8734164601701</v>
      </c>
      <c r="AD5316" s="99">
        <v>0.95384939352048503</v>
      </c>
      <c r="AE5316" s="142">
        <v>3362.9555126407399</v>
      </c>
      <c r="AF5316" s="44">
        <v>3451.5704886345902</v>
      </c>
      <c r="AG5316" s="45">
        <v>3247.9101865052999</v>
      </c>
      <c r="AH5316" s="140">
        <v>0.96579041093377205</v>
      </c>
      <c r="AI5316" s="44">
        <v>3453.1855824651402</v>
      </c>
      <c r="AJ5316" s="45">
        <v>3207.8537132905599</v>
      </c>
      <c r="AK5316" s="46">
        <v>0.95387931872212295</v>
      </c>
    </row>
    <row r="5317" spans="1:37" x14ac:dyDescent="0.2">
      <c r="A5317" s="35" t="s">
        <v>1923</v>
      </c>
      <c r="B5317" s="35" t="s">
        <v>8202</v>
      </c>
      <c r="C5317" s="85" t="s">
        <v>973</v>
      </c>
      <c r="D5317" s="85" t="s">
        <v>973</v>
      </c>
      <c r="E5317" s="85" t="s">
        <v>12896</v>
      </c>
      <c r="F5317" s="85" t="s">
        <v>225</v>
      </c>
      <c r="G5317" s="85" t="s">
        <v>225</v>
      </c>
      <c r="H5317" s="840">
        <v>1.0279471779631399</v>
      </c>
      <c r="I5317" s="840">
        <v>1.02771304505533</v>
      </c>
      <c r="J5317" s="86">
        <v>14648.75</v>
      </c>
      <c r="K5317" s="44">
        <v>15058.1412231876</v>
      </c>
      <c r="L5317" s="45">
        <v>14167.7105141588</v>
      </c>
      <c r="M5317" s="46">
        <v>0.96716173831615604</v>
      </c>
      <c r="N5317" s="139">
        <v>15054.7114687543</v>
      </c>
      <c r="O5317" s="45">
        <v>13983.4996409046</v>
      </c>
      <c r="P5317" s="99">
        <v>0.95458654430614498</v>
      </c>
      <c r="Q5317" s="86">
        <v>14708.0143902787</v>
      </c>
      <c r="R5317" s="44">
        <v>15119.0618859282</v>
      </c>
      <c r="S5317" s="45">
        <v>14225.7564568625</v>
      </c>
      <c r="T5317" s="140">
        <v>0.96721121419795897</v>
      </c>
      <c r="U5317" s="44">
        <v>15115.6182557509</v>
      </c>
      <c r="V5317" s="45">
        <v>14040.688048559799</v>
      </c>
      <c r="W5317" s="99">
        <v>0.95462838667333005</v>
      </c>
      <c r="X5317" s="86">
        <v>14761.950349076</v>
      </c>
      <c r="Y5317" s="44">
        <v>15174.5052025647</v>
      </c>
      <c r="Z5317" s="45">
        <v>14278.6231104695</v>
      </c>
      <c r="AA5317" s="46">
        <v>0.96725857849557295</v>
      </c>
      <c r="AB5317" s="139">
        <v>15171.0489442045</v>
      </c>
      <c r="AC5317" s="45">
        <v>14092.7783223101</v>
      </c>
      <c r="AD5317" s="99">
        <v>0.95466913172433598</v>
      </c>
      <c r="AE5317" s="142">
        <v>14815.360759188899</v>
      </c>
      <c r="AF5317" s="44">
        <v>15229.408282914101</v>
      </c>
      <c r="AG5317" s="45">
        <v>14330.795346466301</v>
      </c>
      <c r="AH5317" s="140">
        <v>0.96729303993343096</v>
      </c>
      <c r="AI5317" s="44">
        <v>15225.9395194193</v>
      </c>
      <c r="AJ5317" s="45">
        <v>14144.211325832999</v>
      </c>
      <c r="AK5317" s="46">
        <v>0.95469908264369396</v>
      </c>
    </row>
    <row r="5318" spans="1:37" x14ac:dyDescent="0.2">
      <c r="A5318" s="35" t="s">
        <v>1922</v>
      </c>
      <c r="B5318" s="35" t="s">
        <v>8201</v>
      </c>
      <c r="C5318" s="85" t="s">
        <v>973</v>
      </c>
      <c r="D5318" s="85" t="s">
        <v>973</v>
      </c>
      <c r="E5318" s="85" t="s">
        <v>12896</v>
      </c>
      <c r="F5318" s="85" t="s">
        <v>225</v>
      </c>
      <c r="G5318" s="85" t="s">
        <v>225</v>
      </c>
      <c r="H5318" s="840">
        <v>1.0279471779631399</v>
      </c>
      <c r="I5318" s="840">
        <v>1.02771304505533</v>
      </c>
      <c r="J5318" s="86">
        <v>11866.083333333299</v>
      </c>
      <c r="K5318" s="44">
        <v>12197.7068759755</v>
      </c>
      <c r="L5318" s="45">
        <v>11476.421783671</v>
      </c>
      <c r="M5318" s="46">
        <v>0.96716173831615604</v>
      </c>
      <c r="N5318" s="139">
        <v>12194.9286353803</v>
      </c>
      <c r="O5318" s="45">
        <v>11327.2034836154</v>
      </c>
      <c r="P5318" s="99">
        <v>0.95458654430614498</v>
      </c>
      <c r="Q5318" s="86">
        <v>11910.6662647798</v>
      </c>
      <c r="R5318" s="44">
        <v>12243.5357745412</v>
      </c>
      <c r="S5318" s="45">
        <v>11520.129979864299</v>
      </c>
      <c r="T5318" s="140">
        <v>0.96721121419795897</v>
      </c>
      <c r="U5318" s="44">
        <v>12240.747095614601</v>
      </c>
      <c r="V5318" s="45">
        <v>11370.2601205512</v>
      </c>
      <c r="W5318" s="99">
        <v>0.95462838667333005</v>
      </c>
      <c r="X5318" s="86">
        <v>11958.5777965904</v>
      </c>
      <c r="Y5318" s="44">
        <v>12292.786298457801</v>
      </c>
      <c r="Z5318" s="45">
        <v>11567.036960358801</v>
      </c>
      <c r="AA5318" s="46">
        <v>0.96725857849557295</v>
      </c>
      <c r="AB5318" s="139">
        <v>12289.986401865001</v>
      </c>
      <c r="AC5318" s="45">
        <v>11416.485081728901</v>
      </c>
      <c r="AD5318" s="99">
        <v>0.95466913172433698</v>
      </c>
      <c r="AE5318" s="142">
        <v>12006.1942959103</v>
      </c>
      <c r="AF5318" s="44">
        <v>12341.733544558199</v>
      </c>
      <c r="AG5318" s="45">
        <v>11613.508178522499</v>
      </c>
      <c r="AH5318" s="140">
        <v>0.96729303993343096</v>
      </c>
      <c r="AI5318" s="44">
        <v>12338.922499376</v>
      </c>
      <c r="AJ5318" s="45">
        <v>11462.3026803475</v>
      </c>
      <c r="AK5318" s="46">
        <v>0.95469908264369396</v>
      </c>
    </row>
    <row r="5319" spans="1:37" x14ac:dyDescent="0.2">
      <c r="A5319" s="35" t="s">
        <v>1921</v>
      </c>
      <c r="B5319" s="35" t="s">
        <v>8200</v>
      </c>
      <c r="C5319" s="85" t="s">
        <v>973</v>
      </c>
      <c r="D5319" s="85" t="s">
        <v>973</v>
      </c>
      <c r="E5319" s="85" t="s">
        <v>12896</v>
      </c>
      <c r="F5319" s="85" t="s">
        <v>225</v>
      </c>
      <c r="G5319" s="85" t="s">
        <v>225</v>
      </c>
      <c r="H5319" s="840">
        <v>1.0279471779631399</v>
      </c>
      <c r="I5319" s="840">
        <v>1.02771304505533</v>
      </c>
      <c r="J5319" s="86">
        <v>7237.1666666666697</v>
      </c>
      <c r="K5319" s="44">
        <v>7439.4250514489204</v>
      </c>
      <c r="L5319" s="45">
        <v>6999.5106938170702</v>
      </c>
      <c r="M5319" s="46">
        <v>0.96716173831615504</v>
      </c>
      <c r="N5319" s="139">
        <v>7437.7305925729497</v>
      </c>
      <c r="O5319" s="45">
        <v>6908.5019189009499</v>
      </c>
      <c r="P5319" s="99">
        <v>0.95458654430614498</v>
      </c>
      <c r="Q5319" s="86">
        <v>7260.6502794248099</v>
      </c>
      <c r="R5319" s="44">
        <v>7463.5649649120396</v>
      </c>
      <c r="S5319" s="45">
        <v>7022.5823726292201</v>
      </c>
      <c r="T5319" s="140">
        <v>0.96721121419795897</v>
      </c>
      <c r="U5319" s="44">
        <v>7461.8650077495304</v>
      </c>
      <c r="V5319" s="45">
        <v>6931.2228624465697</v>
      </c>
      <c r="W5319" s="99">
        <v>0.95462838667333005</v>
      </c>
      <c r="X5319" s="86">
        <v>7286.1731153886003</v>
      </c>
      <c r="Y5319" s="44">
        <v>7489.8010921146297</v>
      </c>
      <c r="Z5319" s="45">
        <v>7047.6134502634404</v>
      </c>
      <c r="AA5319" s="46">
        <v>0.96725857849557295</v>
      </c>
      <c r="AB5319" s="139">
        <v>7488.0951592163201</v>
      </c>
      <c r="AC5319" s="45">
        <v>6955.8845616612398</v>
      </c>
      <c r="AD5319" s="99">
        <v>0.95466913172433698</v>
      </c>
      <c r="AE5319" s="142">
        <v>7313.1278186888503</v>
      </c>
      <c r="AF5319" s="44">
        <v>7517.5091033049603</v>
      </c>
      <c r="AG5319" s="45">
        <v>7073.9376391612795</v>
      </c>
      <c r="AH5319" s="140">
        <v>0.96729303993343096</v>
      </c>
      <c r="AI5319" s="44">
        <v>7515.7968594235899</v>
      </c>
      <c r="AJ5319" s="45">
        <v>6981.8364197583296</v>
      </c>
      <c r="AK5319" s="46">
        <v>0.95469908264369396</v>
      </c>
    </row>
    <row r="5320" spans="1:37" x14ac:dyDescent="0.2">
      <c r="A5320" s="35" t="s">
        <v>1920</v>
      </c>
      <c r="B5320" s="35" t="s">
        <v>8199</v>
      </c>
      <c r="C5320" s="85" t="s">
        <v>973</v>
      </c>
      <c r="D5320" s="85" t="s">
        <v>973</v>
      </c>
      <c r="E5320" s="85" t="s">
        <v>12896</v>
      </c>
      <c r="F5320" s="85" t="s">
        <v>225</v>
      </c>
      <c r="G5320" s="85" t="s">
        <v>225</v>
      </c>
      <c r="H5320" s="840">
        <v>1.0279471779631399</v>
      </c>
      <c r="I5320" s="840">
        <v>1.02771304505533</v>
      </c>
      <c r="J5320" s="86">
        <v>8657.25</v>
      </c>
      <c r="K5320" s="44">
        <v>8899.1957064214093</v>
      </c>
      <c r="L5320" s="45">
        <v>8372.9609590375403</v>
      </c>
      <c r="M5320" s="46">
        <v>0.96716173831615604</v>
      </c>
      <c r="N5320" s="139">
        <v>8897.1687593052793</v>
      </c>
      <c r="O5320" s="45">
        <v>8264.0943606943692</v>
      </c>
      <c r="P5320" s="99">
        <v>0.95458654430614498</v>
      </c>
      <c r="Q5320" s="86">
        <v>8694.9818103744892</v>
      </c>
      <c r="R5320" s="44">
        <v>8937.98201441532</v>
      </c>
      <c r="S5320" s="45">
        <v>8409.8839142414799</v>
      </c>
      <c r="T5320" s="140">
        <v>0.96721121419795897</v>
      </c>
      <c r="U5320" s="44">
        <v>8935.9462330407005</v>
      </c>
      <c r="V5320" s="45">
        <v>8300.4764577917504</v>
      </c>
      <c r="W5320" s="99">
        <v>0.95462838667333005</v>
      </c>
      <c r="X5320" s="86">
        <v>8735.3117187921198</v>
      </c>
      <c r="Y5320" s="44">
        <v>8979.4390299607294</v>
      </c>
      <c r="Z5320" s="45">
        <v>8449.3051958345895</v>
      </c>
      <c r="AA5320" s="46">
        <v>0.96725857849557295</v>
      </c>
      <c r="AB5320" s="139">
        <v>8977.3938060273904</v>
      </c>
      <c r="AC5320" s="45">
        <v>8339.3324539207006</v>
      </c>
      <c r="AD5320" s="99">
        <v>0.95466913172433598</v>
      </c>
      <c r="AE5320" s="142">
        <v>8773.6528401025698</v>
      </c>
      <c r="AF5320" s="44">
        <v>9018.8516774117397</v>
      </c>
      <c r="AG5320" s="45">
        <v>8486.6933270233894</v>
      </c>
      <c r="AH5320" s="140">
        <v>0.96729303993343096</v>
      </c>
      <c r="AI5320" s="44">
        <v>9016.7974765601793</v>
      </c>
      <c r="AJ5320" s="45">
        <v>8376.1983178801602</v>
      </c>
      <c r="AK5320" s="46">
        <v>0.95469908264369396</v>
      </c>
    </row>
    <row r="5321" spans="1:37" x14ac:dyDescent="0.2">
      <c r="A5321" s="35" t="s">
        <v>1919</v>
      </c>
      <c r="B5321" s="35" t="s">
        <v>8198</v>
      </c>
      <c r="C5321" s="85" t="s">
        <v>973</v>
      </c>
      <c r="D5321" s="85" t="s">
        <v>973</v>
      </c>
      <c r="E5321" s="85" t="s">
        <v>12896</v>
      </c>
      <c r="F5321" s="85" t="s">
        <v>225</v>
      </c>
      <c r="G5321" s="85" t="s">
        <v>225</v>
      </c>
      <c r="H5321" s="840">
        <v>1.0279471779631399</v>
      </c>
      <c r="I5321" s="840">
        <v>1.02771304505533</v>
      </c>
      <c r="J5321" s="86">
        <v>3364.9166666666702</v>
      </c>
      <c r="K5321" s="44">
        <v>3458.9565915811399</v>
      </c>
      <c r="L5321" s="45">
        <v>3254.4186526223398</v>
      </c>
      <c r="M5321" s="46">
        <v>0.96716173831615504</v>
      </c>
      <c r="N5321" s="139">
        <v>3458.1687538574402</v>
      </c>
      <c r="O5321" s="45">
        <v>3212.1041727114798</v>
      </c>
      <c r="P5321" s="99">
        <v>0.95458654430614498</v>
      </c>
      <c r="Q5321" s="86">
        <v>3376.7595955402999</v>
      </c>
      <c r="R5321" s="44">
        <v>3471.1304968956201</v>
      </c>
      <c r="S5321" s="45">
        <v>3266.0397484571399</v>
      </c>
      <c r="T5321" s="140">
        <v>0.96721121419795897</v>
      </c>
      <c r="U5321" s="44">
        <v>3470.3398863525399</v>
      </c>
      <c r="V5321" s="45">
        <v>3223.5505648743201</v>
      </c>
      <c r="W5321" s="99">
        <v>0.95462838667333005</v>
      </c>
      <c r="X5321" s="86">
        <v>3387.70867380454</v>
      </c>
      <c r="Y5321" s="44">
        <v>3482.3855709986301</v>
      </c>
      <c r="Z5321" s="45">
        <v>3276.7902761813002</v>
      </c>
      <c r="AA5321" s="46">
        <v>0.96725857849557295</v>
      </c>
      <c r="AB5321" s="139">
        <v>3481.5923969160299</v>
      </c>
      <c r="AC5321" s="45">
        <v>3234.1408981559798</v>
      </c>
      <c r="AD5321" s="99">
        <v>0.95466913172433698</v>
      </c>
      <c r="AE5321" s="142">
        <v>3400.96747225331</v>
      </c>
      <c r="AF5321" s="44">
        <v>3496.0149154472401</v>
      </c>
      <c r="AG5321" s="45">
        <v>3289.7321649506198</v>
      </c>
      <c r="AH5321" s="140">
        <v>0.96729303993343096</v>
      </c>
      <c r="AI5321" s="44">
        <v>3495.2186370435902</v>
      </c>
      <c r="AJ5321" s="45">
        <v>3246.9005258612801</v>
      </c>
      <c r="AK5321" s="46">
        <v>0.95469908264369396</v>
      </c>
    </row>
    <row r="5322" spans="1:37" x14ac:dyDescent="0.2">
      <c r="A5322" s="35" t="s">
        <v>1918</v>
      </c>
      <c r="B5322" s="35" t="s">
        <v>8197</v>
      </c>
      <c r="C5322" s="85" t="s">
        <v>973</v>
      </c>
      <c r="D5322" s="85" t="s">
        <v>973</v>
      </c>
      <c r="E5322" s="85" t="s">
        <v>12896</v>
      </c>
      <c r="F5322" s="85" t="s">
        <v>225</v>
      </c>
      <c r="G5322" s="85" t="s">
        <v>225</v>
      </c>
      <c r="H5322" s="840">
        <v>1.0279471779631399</v>
      </c>
      <c r="I5322" s="840">
        <v>1.02771304505533</v>
      </c>
      <c r="J5322" s="86">
        <v>3097.0833333333298</v>
      </c>
      <c r="K5322" s="44">
        <v>3183.6380724166802</v>
      </c>
      <c r="L5322" s="45">
        <v>2995.3805003766602</v>
      </c>
      <c r="M5322" s="46">
        <v>0.96716173831615504</v>
      </c>
      <c r="N5322" s="139">
        <v>3182.91294329012</v>
      </c>
      <c r="O5322" s="45">
        <v>2956.43407659482</v>
      </c>
      <c r="P5322" s="99">
        <v>0.95458654430614498</v>
      </c>
      <c r="Q5322" s="86">
        <v>3111.0419869831399</v>
      </c>
      <c r="R5322" s="44">
        <v>3197.9868310441602</v>
      </c>
      <c r="S5322" s="45">
        <v>3009.0346976507899</v>
      </c>
      <c r="T5322" s="140">
        <v>0.96721121419795897</v>
      </c>
      <c r="U5322" s="44">
        <v>3197.2584337374301</v>
      </c>
      <c r="V5322" s="45">
        <v>2969.8889929067</v>
      </c>
      <c r="W5322" s="99">
        <v>0.95462838667333005</v>
      </c>
      <c r="X5322" s="86">
        <v>3123.8020630894898</v>
      </c>
      <c r="Y5322" s="44">
        <v>3211.1035152682798</v>
      </c>
      <c r="Z5322" s="45">
        <v>3021.5243430454798</v>
      </c>
      <c r="AA5322" s="46">
        <v>0.96725857849557295</v>
      </c>
      <c r="AB5322" s="139">
        <v>3210.3721304078299</v>
      </c>
      <c r="AC5322" s="45">
        <v>2982.1974032483299</v>
      </c>
      <c r="AD5322" s="99">
        <v>0.95466913172433598</v>
      </c>
      <c r="AE5322" s="142">
        <v>3137.3961845367598</v>
      </c>
      <c r="AF5322" s="44">
        <v>3225.0775540468899</v>
      </c>
      <c r="AG5322" s="45">
        <v>3034.7814928161101</v>
      </c>
      <c r="AH5322" s="140">
        <v>0.96729303993343096</v>
      </c>
      <c r="AI5322" s="44">
        <v>3224.3429863552601</v>
      </c>
      <c r="AJ5322" s="45">
        <v>2995.2692592670701</v>
      </c>
      <c r="AK5322" s="46">
        <v>0.95469908264369396</v>
      </c>
    </row>
    <row r="5323" spans="1:37" x14ac:dyDescent="0.2">
      <c r="A5323" s="35" t="s">
        <v>1917</v>
      </c>
      <c r="B5323" s="35" t="s">
        <v>8196</v>
      </c>
      <c r="C5323" s="85" t="s">
        <v>973</v>
      </c>
      <c r="D5323" s="85" t="s">
        <v>973</v>
      </c>
      <c r="E5323" s="85" t="s">
        <v>12896</v>
      </c>
      <c r="F5323" s="85" t="s">
        <v>225</v>
      </c>
      <c r="G5323" s="85" t="s">
        <v>225</v>
      </c>
      <c r="H5323" s="840">
        <v>1.0279471779631399</v>
      </c>
      <c r="I5323" s="840">
        <v>1.02771304505533</v>
      </c>
      <c r="J5323" s="86">
        <v>8214.5833333333303</v>
      </c>
      <c r="K5323" s="44">
        <v>8444.1577556430602</v>
      </c>
      <c r="L5323" s="45">
        <v>7944.8306962095903</v>
      </c>
      <c r="M5323" s="46">
        <v>0.96716173831615604</v>
      </c>
      <c r="N5323" s="139">
        <v>8442.2344513607895</v>
      </c>
      <c r="O5323" s="45">
        <v>7841.5307170815204</v>
      </c>
      <c r="P5323" s="99">
        <v>0.95458654430614498</v>
      </c>
      <c r="Q5323" s="86">
        <v>8243.7450377881705</v>
      </c>
      <c r="R5323" s="44">
        <v>8474.1344474420093</v>
      </c>
      <c r="S5323" s="45">
        <v>7973.4426475374903</v>
      </c>
      <c r="T5323" s="140">
        <v>0.96721121419795897</v>
      </c>
      <c r="U5323" s="44">
        <v>8472.2043154450694</v>
      </c>
      <c r="V5323" s="45">
        <v>7869.7130255699904</v>
      </c>
      <c r="W5323" s="99">
        <v>0.95462838667333005</v>
      </c>
      <c r="X5323" s="86">
        <v>8270.2944417456001</v>
      </c>
      <c r="Y5323" s="44">
        <v>8501.4258323166505</v>
      </c>
      <c r="Z5323" s="45">
        <v>7999.5132454626901</v>
      </c>
      <c r="AA5323" s="46">
        <v>0.96725857849557295</v>
      </c>
      <c r="AB5323" s="139">
        <v>8499.4894842305694</v>
      </c>
      <c r="AC5323" s="45">
        <v>7895.3948138058804</v>
      </c>
      <c r="AD5323" s="99">
        <v>0.95466913172433698</v>
      </c>
      <c r="AE5323" s="142">
        <v>8301.4532135161298</v>
      </c>
      <c r="AF5323" s="44">
        <v>8533.4554038269598</v>
      </c>
      <c r="AG5323" s="45">
        <v>8029.9379147671598</v>
      </c>
      <c r="AH5323" s="140">
        <v>0.96729303993343096</v>
      </c>
      <c r="AI5323" s="44">
        <v>8531.5117604470397</v>
      </c>
      <c r="AJ5323" s="45">
        <v>7925.3897675533899</v>
      </c>
      <c r="AK5323" s="46">
        <v>0.95469908264369396</v>
      </c>
    </row>
    <row r="5324" spans="1:37" x14ac:dyDescent="0.2">
      <c r="A5324" s="35" t="s">
        <v>1916</v>
      </c>
      <c r="B5324" s="35" t="s">
        <v>8195</v>
      </c>
      <c r="C5324" s="85" t="s">
        <v>973</v>
      </c>
      <c r="D5324" s="85" t="s">
        <v>973</v>
      </c>
      <c r="E5324" s="85" t="s">
        <v>12896</v>
      </c>
      <c r="F5324" s="85" t="s">
        <v>227</v>
      </c>
      <c r="G5324" s="85" t="s">
        <v>227</v>
      </c>
      <c r="H5324" s="840">
        <v>1.0268517288695</v>
      </c>
      <c r="I5324" s="840">
        <v>1.02646936380884</v>
      </c>
      <c r="J5324" s="86">
        <v>12070.833333333299</v>
      </c>
      <c r="K5324" s="44">
        <v>12394.956077229001</v>
      </c>
      <c r="L5324" s="45">
        <v>11662.007078767399</v>
      </c>
      <c r="M5324" s="46">
        <v>0.96613106624238299</v>
      </c>
      <c r="N5324" s="139">
        <v>12390.340612309201</v>
      </c>
      <c r="O5324" s="45">
        <v>11508.711001370601</v>
      </c>
      <c r="P5324" s="99">
        <v>0.953431356689311</v>
      </c>
      <c r="Q5324" s="86">
        <v>12196.057286512199</v>
      </c>
      <c r="R5324" s="44">
        <v>12523.5425100466</v>
      </c>
      <c r="S5324" s="45">
        <v>11783.5925978253</v>
      </c>
      <c r="T5324" s="140">
        <v>0.96618048939938606</v>
      </c>
      <c r="U5324" s="44">
        <v>12518.879163862401</v>
      </c>
      <c r="V5324" s="45">
        <v>11628.613139296</v>
      </c>
      <c r="W5324" s="99">
        <v>0.95347314842118802</v>
      </c>
      <c r="X5324" s="86">
        <v>12318.8791139923</v>
      </c>
      <c r="Y5324" s="44">
        <v>12649.662315937399</v>
      </c>
      <c r="Z5324" s="45">
        <v>11902.843504475601</v>
      </c>
      <c r="AA5324" s="46">
        <v>0.96622780322244395</v>
      </c>
      <c r="AB5324" s="139">
        <v>12644.952006977701</v>
      </c>
      <c r="AC5324" s="45">
        <v>11746.2217797842</v>
      </c>
      <c r="AD5324" s="99">
        <v>0.95351384416479701</v>
      </c>
      <c r="AE5324" s="142">
        <v>12432.381035611999</v>
      </c>
      <c r="AF5324" s="44">
        <v>12766.2119603826</v>
      </c>
      <c r="AG5324" s="45">
        <v>12012.940198018399</v>
      </c>
      <c r="AH5324" s="140">
        <v>0.966262227935895</v>
      </c>
      <c r="AI5324" s="44">
        <v>12761.4582522537</v>
      </c>
      <c r="AJ5324" s="45">
        <v>11854.819344018801</v>
      </c>
      <c r="AK5324" s="46">
        <v>0.95354375883921505</v>
      </c>
    </row>
    <row r="5325" spans="1:37" x14ac:dyDescent="0.2">
      <c r="A5325" s="35" t="s">
        <v>1915</v>
      </c>
      <c r="B5325" s="35" t="s">
        <v>8194</v>
      </c>
      <c r="C5325" s="85" t="s">
        <v>973</v>
      </c>
      <c r="D5325" s="85" t="s">
        <v>973</v>
      </c>
      <c r="E5325" s="85" t="s">
        <v>12896</v>
      </c>
      <c r="F5325" s="85" t="s">
        <v>225</v>
      </c>
      <c r="G5325" s="85" t="s">
        <v>225</v>
      </c>
      <c r="H5325" s="840">
        <v>1.0279471779631399</v>
      </c>
      <c r="I5325" s="840">
        <v>1.02771304505533</v>
      </c>
      <c r="J5325" s="86">
        <v>6870.3333333333303</v>
      </c>
      <c r="K5325" s="44">
        <v>7062.3397616661096</v>
      </c>
      <c r="L5325" s="45">
        <v>6644.7235294780903</v>
      </c>
      <c r="M5325" s="46">
        <v>0.96716173831615504</v>
      </c>
      <c r="N5325" s="139">
        <v>7060.7311905451597</v>
      </c>
      <c r="O5325" s="45">
        <v>6558.3277548979804</v>
      </c>
      <c r="P5325" s="99">
        <v>0.95458654430614498</v>
      </c>
      <c r="Q5325" s="86">
        <v>6904.9466273276503</v>
      </c>
      <c r="R5325" s="44">
        <v>7097.92039954758</v>
      </c>
      <c r="S5325" s="45">
        <v>6678.5418113896803</v>
      </c>
      <c r="T5325" s="140">
        <v>0.96721121419795897</v>
      </c>
      <c r="U5325" s="44">
        <v>7096.3037243154504</v>
      </c>
      <c r="V5325" s="45">
        <v>6591.65805891125</v>
      </c>
      <c r="W5325" s="99">
        <v>0.95462838667333005</v>
      </c>
      <c r="X5325" s="86">
        <v>6946.3105792763299</v>
      </c>
      <c r="Y5325" s="44">
        <v>7140.4403572226202</v>
      </c>
      <c r="Z5325" s="45">
        <v>6718.87849669958</v>
      </c>
      <c r="AA5325" s="46">
        <v>0.96725857849557295</v>
      </c>
      <c r="AB5325" s="139">
        <v>7138.8139973281504</v>
      </c>
      <c r="AC5325" s="45">
        <v>6631.4282894053104</v>
      </c>
      <c r="AD5325" s="99">
        <v>0.95466913172433698</v>
      </c>
      <c r="AE5325" s="142">
        <v>6982.3248695338098</v>
      </c>
      <c r="AF5325" s="44">
        <v>7177.4611452591398</v>
      </c>
      <c r="AG5325" s="45">
        <v>6753.9542488541501</v>
      </c>
      <c r="AH5325" s="140">
        <v>0.96729303993343096</v>
      </c>
      <c r="AI5325" s="44">
        <v>7175.8263532341698</v>
      </c>
      <c r="AJ5325" s="45">
        <v>6666.0191476641803</v>
      </c>
      <c r="AK5325" s="46">
        <v>0.95469908264369396</v>
      </c>
    </row>
    <row r="5326" spans="1:37" x14ac:dyDescent="0.2">
      <c r="A5326" s="35" t="s">
        <v>1914</v>
      </c>
      <c r="B5326" s="35" t="s">
        <v>8193</v>
      </c>
      <c r="C5326" s="85" t="s">
        <v>973</v>
      </c>
      <c r="D5326" s="85" t="s">
        <v>973</v>
      </c>
      <c r="E5326" s="85" t="s">
        <v>12896</v>
      </c>
      <c r="F5326" s="85" t="s">
        <v>225</v>
      </c>
      <c r="G5326" s="85" t="s">
        <v>225</v>
      </c>
      <c r="H5326" s="840">
        <v>1.0279471779631399</v>
      </c>
      <c r="I5326" s="840">
        <v>1.02771304505533</v>
      </c>
      <c r="J5326" s="86">
        <v>10289.083333333299</v>
      </c>
      <c r="K5326" s="44">
        <v>10576.6341763276</v>
      </c>
      <c r="L5326" s="45">
        <v>9951.2077223464494</v>
      </c>
      <c r="M5326" s="46">
        <v>0.96716173831615504</v>
      </c>
      <c r="N5326" s="139">
        <v>10574.225163328099</v>
      </c>
      <c r="O5326" s="45">
        <v>9821.8205032446094</v>
      </c>
      <c r="P5326" s="99">
        <v>0.95458654430614498</v>
      </c>
      <c r="Q5326" s="86">
        <v>10334.908896949</v>
      </c>
      <c r="R5326" s="44">
        <v>10623.740435124901</v>
      </c>
      <c r="S5326" s="45">
        <v>9996.0397828433597</v>
      </c>
      <c r="T5326" s="140">
        <v>0.96721121419795897</v>
      </c>
      <c r="U5326" s="44">
        <v>10621.3206928529</v>
      </c>
      <c r="V5326" s="45">
        <v>9865.9974067102994</v>
      </c>
      <c r="W5326" s="99">
        <v>0.95462838667333005</v>
      </c>
      <c r="X5326" s="86">
        <v>10379.033980648001</v>
      </c>
      <c r="Y5326" s="44">
        <v>10669.0986903907</v>
      </c>
      <c r="Z5326" s="45">
        <v>10039.2096542788</v>
      </c>
      <c r="AA5326" s="46">
        <v>0.96725857849557295</v>
      </c>
      <c r="AB5326" s="139">
        <v>10666.6686169845</v>
      </c>
      <c r="AC5326" s="45">
        <v>9908.5433584426191</v>
      </c>
      <c r="AD5326" s="99">
        <v>0.95466913172433598</v>
      </c>
      <c r="AE5326" s="142">
        <v>10423.538535485601</v>
      </c>
      <c r="AF5326" s="44">
        <v>10714.8470219425</v>
      </c>
      <c r="AG5326" s="45">
        <v>10082.616276853199</v>
      </c>
      <c r="AH5326" s="140">
        <v>0.96729303993343096</v>
      </c>
      <c r="AI5326" s="44">
        <v>10712.406528555501</v>
      </c>
      <c r="AJ5326" s="45">
        <v>9951.3426777293207</v>
      </c>
      <c r="AK5326" s="46">
        <v>0.95469908264369396</v>
      </c>
    </row>
    <row r="5327" spans="1:37" x14ac:dyDescent="0.2">
      <c r="A5327" s="35" t="s">
        <v>1913</v>
      </c>
      <c r="B5327" s="35" t="s">
        <v>8192</v>
      </c>
      <c r="C5327" s="85" t="s">
        <v>973</v>
      </c>
      <c r="D5327" s="85" t="s">
        <v>973</v>
      </c>
      <c r="E5327" s="85" t="s">
        <v>12896</v>
      </c>
      <c r="F5327" s="85" t="s">
        <v>227</v>
      </c>
      <c r="G5327" s="85" t="s">
        <v>227</v>
      </c>
      <c r="H5327" s="840">
        <v>1.0268517288695</v>
      </c>
      <c r="I5327" s="840">
        <v>1.02646936380884</v>
      </c>
      <c r="J5327" s="86">
        <v>4746.75</v>
      </c>
      <c r="K5327" s="44">
        <v>4874.2084440113204</v>
      </c>
      <c r="L5327" s="45">
        <v>4585.9826386860304</v>
      </c>
      <c r="M5327" s="46">
        <v>0.96613106624238299</v>
      </c>
      <c r="N5327" s="139">
        <v>4872.3934526596204</v>
      </c>
      <c r="O5327" s="45">
        <v>4525.7002923649898</v>
      </c>
      <c r="P5327" s="99">
        <v>0.953431356689311</v>
      </c>
      <c r="Q5327" s="86">
        <v>4799.77828716354</v>
      </c>
      <c r="R5327" s="44">
        <v>4928.66063236419</v>
      </c>
      <c r="S5327" s="45">
        <v>4637.4521345002104</v>
      </c>
      <c r="T5327" s="140">
        <v>0.96618048939938606</v>
      </c>
      <c r="U5327" s="44">
        <v>4926.8253648482496</v>
      </c>
      <c r="V5327" s="45">
        <v>4576.4597151854796</v>
      </c>
      <c r="W5327" s="99">
        <v>0.95347314842118802</v>
      </c>
      <c r="X5327" s="86">
        <v>4853.3862391296898</v>
      </c>
      <c r="Y5327" s="44">
        <v>4983.70805052178</v>
      </c>
      <c r="Z5327" s="45">
        <v>4689.47672402432</v>
      </c>
      <c r="AA5327" s="46">
        <v>0.96622780322244395</v>
      </c>
      <c r="AB5327" s="139">
        <v>4981.8522851980397</v>
      </c>
      <c r="AC5327" s="45">
        <v>4627.77097008908</v>
      </c>
      <c r="AD5327" s="99">
        <v>0.95351384416479701</v>
      </c>
      <c r="AE5327" s="142">
        <v>4902.6499888101598</v>
      </c>
      <c r="AF5327" s="44">
        <v>5034.2946170517698</v>
      </c>
      <c r="AG5327" s="45">
        <v>4737.2455009775904</v>
      </c>
      <c r="AH5327" s="140">
        <v>0.966262227935895</v>
      </c>
      <c r="AI5327" s="44">
        <v>5032.4200149913904</v>
      </c>
      <c r="AJ5327" s="45">
        <v>4674.89129860308</v>
      </c>
      <c r="AK5327" s="46">
        <v>0.95354375883921505</v>
      </c>
    </row>
    <row r="5328" spans="1:37" x14ac:dyDescent="0.2">
      <c r="A5328" s="35" t="s">
        <v>1912</v>
      </c>
      <c r="B5328" s="35" t="s">
        <v>8191</v>
      </c>
      <c r="C5328" s="85" t="s">
        <v>973</v>
      </c>
      <c r="D5328" s="85" t="s">
        <v>973</v>
      </c>
      <c r="E5328" s="85" t="s">
        <v>12896</v>
      </c>
      <c r="F5328" s="85" t="s">
        <v>227</v>
      </c>
      <c r="G5328" s="85" t="s">
        <v>227</v>
      </c>
      <c r="H5328" s="840">
        <v>1.0268517288695</v>
      </c>
      <c r="I5328" s="840">
        <v>1.02646936380884</v>
      </c>
      <c r="J5328" s="86">
        <v>10550.5</v>
      </c>
      <c r="K5328" s="44">
        <v>10833.7991654377</v>
      </c>
      <c r="L5328" s="45">
        <v>10193.165814390301</v>
      </c>
      <c r="M5328" s="46">
        <v>0.96613106624238299</v>
      </c>
      <c r="N5328" s="139">
        <v>10829.7650228652</v>
      </c>
      <c r="O5328" s="45">
        <v>10059.177528750601</v>
      </c>
      <c r="P5328" s="99">
        <v>0.953431356689311</v>
      </c>
      <c r="Q5328" s="86">
        <v>10641.8171272811</v>
      </c>
      <c r="R5328" s="44">
        <v>10927.5683154617</v>
      </c>
      <c r="S5328" s="45">
        <v>10281.916080135201</v>
      </c>
      <c r="T5328" s="140">
        <v>0.96618048939938606</v>
      </c>
      <c r="U5328" s="44">
        <v>10923.499256410299</v>
      </c>
      <c r="V5328" s="45">
        <v>10146.6868812713</v>
      </c>
      <c r="W5328" s="99">
        <v>0.95347314842118802</v>
      </c>
      <c r="X5328" s="86">
        <v>10733.4724109615</v>
      </c>
      <c r="Y5328" s="44">
        <v>11021.684701968899</v>
      </c>
      <c r="Z5328" s="45">
        <v>10370.979468592001</v>
      </c>
      <c r="AA5328" s="46">
        <v>0.96622780322244395</v>
      </c>
      <c r="AB5328" s="139">
        <v>11017.5805971394</v>
      </c>
      <c r="AC5328" s="45">
        <v>10234.514539812701</v>
      </c>
      <c r="AD5328" s="99">
        <v>0.95351384416479701</v>
      </c>
      <c r="AE5328" s="142">
        <v>10818.5194691216</v>
      </c>
      <c r="AF5328" s="44">
        <v>11109.0154206759</v>
      </c>
      <c r="AG5328" s="45">
        <v>10453.5267252013</v>
      </c>
      <c r="AH5328" s="140">
        <v>0.966262227935895</v>
      </c>
      <c r="AI5328" s="44">
        <v>11104.878796822801</v>
      </c>
      <c r="AJ5328" s="45">
        <v>10315.931719661399</v>
      </c>
      <c r="AK5328" s="46">
        <v>0.95354375883921505</v>
      </c>
    </row>
    <row r="5329" spans="1:37" x14ac:dyDescent="0.2">
      <c r="A5329" s="35" t="s">
        <v>1911</v>
      </c>
      <c r="B5329" s="35" t="s">
        <v>8190</v>
      </c>
      <c r="C5329" s="85" t="s">
        <v>973</v>
      </c>
      <c r="D5329" s="85" t="s">
        <v>973</v>
      </c>
      <c r="E5329" s="85" t="s">
        <v>12896</v>
      </c>
      <c r="F5329" s="85" t="s">
        <v>225</v>
      </c>
      <c r="G5329" s="85" t="s">
        <v>225</v>
      </c>
      <c r="H5329" s="840">
        <v>1.0279471779631399</v>
      </c>
      <c r="I5329" s="840">
        <v>1.02771304505533</v>
      </c>
      <c r="J5329" s="86">
        <v>6115.9166666666697</v>
      </c>
      <c r="K5329" s="44">
        <v>6286.8392781577504</v>
      </c>
      <c r="L5329" s="45">
        <v>5915.0805947300796</v>
      </c>
      <c r="M5329" s="46">
        <v>0.96716173831615504</v>
      </c>
      <c r="N5329" s="139">
        <v>6285.4073408046597</v>
      </c>
      <c r="O5329" s="45">
        <v>5838.1717560976904</v>
      </c>
      <c r="P5329" s="99">
        <v>0.95458654430614498</v>
      </c>
      <c r="Q5329" s="86">
        <v>6141.7119666701801</v>
      </c>
      <c r="R5329" s="44">
        <v>6313.3554840010802</v>
      </c>
      <c r="S5329" s="45">
        <v>5940.3326885371998</v>
      </c>
      <c r="T5329" s="140">
        <v>0.96721121419795897</v>
      </c>
      <c r="U5329" s="44">
        <v>6311.9175071193904</v>
      </c>
      <c r="V5329" s="45">
        <v>5863.0525861546403</v>
      </c>
      <c r="W5329" s="99">
        <v>0.95462838667333005</v>
      </c>
      <c r="X5329" s="86">
        <v>6165.04527135628</v>
      </c>
      <c r="Y5329" s="44">
        <v>6337.3408887057003</v>
      </c>
      <c r="Z5329" s="45">
        <v>5963.1929255329196</v>
      </c>
      <c r="AA5329" s="46">
        <v>0.96725857849557295</v>
      </c>
      <c r="AB5329" s="139">
        <v>6335.89744872954</v>
      </c>
      <c r="AC5329" s="45">
        <v>5885.5784162469199</v>
      </c>
      <c r="AD5329" s="99">
        <v>0.95466913172433598</v>
      </c>
      <c r="AE5329" s="142">
        <v>6192.37219663626</v>
      </c>
      <c r="AF5329" s="44">
        <v>6365.4315244296704</v>
      </c>
      <c r="AG5329" s="45">
        <v>5989.8385264835497</v>
      </c>
      <c r="AH5329" s="140">
        <v>0.96729303993343096</v>
      </c>
      <c r="AI5329" s="44">
        <v>6363.9816863210399</v>
      </c>
      <c r="AJ5329" s="45">
        <v>5911.8520555169598</v>
      </c>
      <c r="AK5329" s="46">
        <v>0.95469908264369396</v>
      </c>
    </row>
    <row r="5330" spans="1:37" x14ac:dyDescent="0.2">
      <c r="A5330" s="35" t="s">
        <v>1910</v>
      </c>
      <c r="B5330" s="35" t="s">
        <v>8189</v>
      </c>
      <c r="C5330" s="85" t="s">
        <v>973</v>
      </c>
      <c r="D5330" s="85" t="s">
        <v>973</v>
      </c>
      <c r="E5330" s="85" t="s">
        <v>12896</v>
      </c>
      <c r="F5330" s="85" t="s">
        <v>227</v>
      </c>
      <c r="G5330" s="85" t="s">
        <v>227</v>
      </c>
      <c r="H5330" s="840">
        <v>1.0268517288695</v>
      </c>
      <c r="I5330" s="840">
        <v>1.02646936380884</v>
      </c>
      <c r="J5330" s="86">
        <v>8777.25</v>
      </c>
      <c r="K5330" s="44">
        <v>9012.9343372198491</v>
      </c>
      <c r="L5330" s="45">
        <v>8479.9739011759502</v>
      </c>
      <c r="M5330" s="46">
        <v>0.96613106624238299</v>
      </c>
      <c r="N5330" s="139">
        <v>9009.5782234911603</v>
      </c>
      <c r="O5330" s="45">
        <v>8368.5053755012596</v>
      </c>
      <c r="P5330" s="99">
        <v>0.953431356689311</v>
      </c>
      <c r="Q5330" s="86">
        <v>8847.4854613518291</v>
      </c>
      <c r="R5330" s="44">
        <v>9085.0557421369194</v>
      </c>
      <c r="S5330" s="45">
        <v>8548.2678330028593</v>
      </c>
      <c r="T5330" s="140">
        <v>0.96618048939938606</v>
      </c>
      <c r="U5330" s="44">
        <v>9081.6727728217902</v>
      </c>
      <c r="V5330" s="45">
        <v>8435.8398184458092</v>
      </c>
      <c r="W5330" s="99">
        <v>0.95347314842118802</v>
      </c>
      <c r="X5330" s="86">
        <v>8914.9263797380099</v>
      </c>
      <c r="Y5330" s="44">
        <v>9154.3075657783302</v>
      </c>
      <c r="Z5330" s="45">
        <v>8613.8497317840793</v>
      </c>
      <c r="AA5330" s="46">
        <v>0.96622780322244395</v>
      </c>
      <c r="AB5330" s="139">
        <v>9150.8988094123506</v>
      </c>
      <c r="AC5330" s="45">
        <v>8500.5057227901507</v>
      </c>
      <c r="AD5330" s="99">
        <v>0.95351384416479701</v>
      </c>
      <c r="AE5330" s="142">
        <v>8982.5720856546995</v>
      </c>
      <c r="AF5330" s="44">
        <v>9223.7696758494694</v>
      </c>
      <c r="AG5330" s="45">
        <v>8679.5201160794804</v>
      </c>
      <c r="AH5330" s="140">
        <v>0.966262227935895</v>
      </c>
      <c r="AI5330" s="44">
        <v>9220.3350541290492</v>
      </c>
      <c r="AJ5330" s="45">
        <v>8565.27555059939</v>
      </c>
      <c r="AK5330" s="46">
        <v>0.95354375883921505</v>
      </c>
    </row>
    <row r="5331" spans="1:37" x14ac:dyDescent="0.2">
      <c r="A5331" s="35" t="s">
        <v>1909</v>
      </c>
      <c r="B5331" s="35" t="s">
        <v>8188</v>
      </c>
      <c r="C5331" s="85" t="s">
        <v>973</v>
      </c>
      <c r="D5331" s="85" t="s">
        <v>973</v>
      </c>
      <c r="E5331" s="85" t="s">
        <v>12896</v>
      </c>
      <c r="F5331" s="85" t="s">
        <v>225</v>
      </c>
      <c r="G5331" s="85" t="s">
        <v>225</v>
      </c>
      <c r="H5331" s="840">
        <v>1.0279471779631399</v>
      </c>
      <c r="I5331" s="840">
        <v>1.02771304505533</v>
      </c>
      <c r="J5331" s="86">
        <v>7502.3333333333303</v>
      </c>
      <c r="K5331" s="44">
        <v>7712.0023781388199</v>
      </c>
      <c r="L5331" s="45">
        <v>7255.9697480939003</v>
      </c>
      <c r="M5331" s="46">
        <v>0.96716173831615604</v>
      </c>
      <c r="N5331" s="139">
        <v>7710.2458350201296</v>
      </c>
      <c r="O5331" s="45">
        <v>7161.62645089947</v>
      </c>
      <c r="P5331" s="99">
        <v>0.95458654430614498</v>
      </c>
      <c r="Q5331" s="86">
        <v>7538.8774996494303</v>
      </c>
      <c r="R5331" s="44">
        <v>7749.5678507744597</v>
      </c>
      <c r="S5331" s="45">
        <v>7291.6868601256001</v>
      </c>
      <c r="T5331" s="140">
        <v>0.96721121419795897</v>
      </c>
      <c r="U5331" s="44">
        <v>7747.8027514638497</v>
      </c>
      <c r="V5331" s="45">
        <v>7196.8264648182003</v>
      </c>
      <c r="W5331" s="99">
        <v>0.95462838667333005</v>
      </c>
      <c r="X5331" s="86">
        <v>7579.0185217168</v>
      </c>
      <c r="Y5331" s="44">
        <v>7790.8307011291699</v>
      </c>
      <c r="Z5331" s="45">
        <v>7330.8706817074099</v>
      </c>
      <c r="AA5331" s="46">
        <v>0.96725857849557295</v>
      </c>
      <c r="AB5331" s="139">
        <v>7789.0562034843397</v>
      </c>
      <c r="AC5331" s="45">
        <v>7235.4550314500402</v>
      </c>
      <c r="AD5331" s="99">
        <v>0.95466913172433698</v>
      </c>
      <c r="AE5331" s="142">
        <v>7614.9841918782704</v>
      </c>
      <c r="AF5331" s="44">
        <v>7827.8015102752097</v>
      </c>
      <c r="AG5331" s="45">
        <v>7365.9212080069501</v>
      </c>
      <c r="AH5331" s="140">
        <v>0.96729303993343096</v>
      </c>
      <c r="AI5331" s="44">
        <v>7826.0185918834404</v>
      </c>
      <c r="AJ5331" s="45">
        <v>7270.0184223324104</v>
      </c>
      <c r="AK5331" s="46">
        <v>0.95469908264369396</v>
      </c>
    </row>
    <row r="5332" spans="1:37" x14ac:dyDescent="0.2">
      <c r="A5332" s="35" t="s">
        <v>1908</v>
      </c>
      <c r="B5332" s="35" t="s">
        <v>13506</v>
      </c>
      <c r="C5332" s="85" t="s">
        <v>973</v>
      </c>
      <c r="D5332" s="85" t="s">
        <v>973</v>
      </c>
      <c r="E5332" s="85" t="s">
        <v>12896</v>
      </c>
      <c r="F5332" s="85" t="s">
        <v>225</v>
      </c>
      <c r="G5332" s="85" t="s">
        <v>225</v>
      </c>
      <c r="H5332" s="840">
        <v>1.0279471779631399</v>
      </c>
      <c r="I5332" s="840">
        <v>1.02771304505533</v>
      </c>
      <c r="J5332" s="86">
        <v>15498.416666666701</v>
      </c>
      <c r="K5332" s="44">
        <v>15931.553675396901</v>
      </c>
      <c r="L5332" s="45">
        <v>14989.4756044814</v>
      </c>
      <c r="M5332" s="46">
        <v>0.96716173831615504</v>
      </c>
      <c r="N5332" s="139">
        <v>15927.9249860363</v>
      </c>
      <c r="O5332" s="45">
        <v>14794.580008050099</v>
      </c>
      <c r="P5332" s="99">
        <v>0.95458654430614498</v>
      </c>
      <c r="Q5332" s="86">
        <v>15563.078968277199</v>
      </c>
      <c r="R5332" s="44">
        <v>15998.023105858099</v>
      </c>
      <c r="S5332" s="45">
        <v>15052.7845055661</v>
      </c>
      <c r="T5332" s="140">
        <v>0.96721121419795897</v>
      </c>
      <c r="U5332" s="44">
        <v>15994.379276924799</v>
      </c>
      <c r="V5332" s="45">
        <v>14856.9569671561</v>
      </c>
      <c r="W5332" s="99">
        <v>0.95462838667333005</v>
      </c>
      <c r="X5332" s="86">
        <v>15625.8311307148</v>
      </c>
      <c r="Y5332" s="44">
        <v>16062.529014146899</v>
      </c>
      <c r="Z5332" s="45">
        <v>15114.219207307</v>
      </c>
      <c r="AA5332" s="46">
        <v>0.96725857849557295</v>
      </c>
      <c r="AB5332" s="139">
        <v>16058.8704928673</v>
      </c>
      <c r="AC5332" s="45">
        <v>14917.4986380306</v>
      </c>
      <c r="AD5332" s="99">
        <v>0.95466913172433698</v>
      </c>
      <c r="AE5332" s="142">
        <v>15690.162495124299</v>
      </c>
      <c r="AF5332" s="44">
        <v>16128.658258646101</v>
      </c>
      <c r="AG5332" s="45">
        <v>15176.9849769583</v>
      </c>
      <c r="AH5332" s="140">
        <v>0.96729303993343096</v>
      </c>
      <c r="AI5332" s="44">
        <v>16124.984675277199</v>
      </c>
      <c r="AJ5332" s="45">
        <v>14979.383740625601</v>
      </c>
      <c r="AK5332" s="46">
        <v>0.95469908264369396</v>
      </c>
    </row>
    <row r="5333" spans="1:37" x14ac:dyDescent="0.2">
      <c r="A5333" s="35" t="s">
        <v>1907</v>
      </c>
      <c r="B5333" s="35" t="s">
        <v>8187</v>
      </c>
      <c r="C5333" s="85" t="s">
        <v>973</v>
      </c>
      <c r="D5333" s="85" t="s">
        <v>973</v>
      </c>
      <c r="E5333" s="85" t="s">
        <v>12896</v>
      </c>
      <c r="F5333" s="85" t="s">
        <v>225</v>
      </c>
      <c r="G5333" s="85" t="s">
        <v>225</v>
      </c>
      <c r="H5333" s="840">
        <v>1.0279471779631399</v>
      </c>
      <c r="I5333" s="840">
        <v>1.02771304505533</v>
      </c>
      <c r="J5333" s="86">
        <v>7837.9166666666697</v>
      </c>
      <c r="K5333" s="44">
        <v>8056.9643186102803</v>
      </c>
      <c r="L5333" s="45">
        <v>7580.5331081104996</v>
      </c>
      <c r="M5333" s="46">
        <v>0.96716173831615604</v>
      </c>
      <c r="N5333" s="139">
        <v>8055.1292043899502</v>
      </c>
      <c r="O5333" s="45">
        <v>7481.9697853928701</v>
      </c>
      <c r="P5333" s="99">
        <v>0.95458654430614498</v>
      </c>
      <c r="Q5333" s="86">
        <v>7869.0755482996301</v>
      </c>
      <c r="R5333" s="44">
        <v>8088.9940030533799</v>
      </c>
      <c r="S5333" s="45">
        <v>7611.05811568636</v>
      </c>
      <c r="T5333" s="140">
        <v>0.96721121419795897</v>
      </c>
      <c r="U5333" s="44">
        <v>8087.1515935134803</v>
      </c>
      <c r="V5333" s="45">
        <v>7512.0428952838301</v>
      </c>
      <c r="W5333" s="99">
        <v>0.95462838667333005</v>
      </c>
      <c r="X5333" s="86">
        <v>7898.9509445582498</v>
      </c>
      <c r="Y5333" s="44">
        <v>8119.7043323279504</v>
      </c>
      <c r="Z5333" s="45">
        <v>7640.3280622396796</v>
      </c>
      <c r="AA5333" s="46">
        <v>0.96725857849557295</v>
      </c>
      <c r="AB5333" s="139">
        <v>8117.8549279746603</v>
      </c>
      <c r="AC5333" s="45">
        <v>7540.8846397745501</v>
      </c>
      <c r="AD5333" s="99">
        <v>0.95466913172433698</v>
      </c>
      <c r="AE5333" s="142">
        <v>7928.4314928429503</v>
      </c>
      <c r="AF5333" s="44">
        <v>8150.0087787420198</v>
      </c>
      <c r="AG5333" s="45">
        <v>7669.1166006160101</v>
      </c>
      <c r="AH5333" s="140">
        <v>0.96729303993343096</v>
      </c>
      <c r="AI5333" s="44">
        <v>8148.1524720222296</v>
      </c>
      <c r="AJ5333" s="45">
        <v>7569.2662730205402</v>
      </c>
      <c r="AK5333" s="46">
        <v>0.95469908264369396</v>
      </c>
    </row>
    <row r="5334" spans="1:37" x14ac:dyDescent="0.2">
      <c r="A5334" s="35" t="s">
        <v>1906</v>
      </c>
      <c r="B5334" s="35" t="s">
        <v>13168</v>
      </c>
      <c r="C5334" s="85" t="s">
        <v>973</v>
      </c>
      <c r="D5334" s="85" t="s">
        <v>973</v>
      </c>
      <c r="E5334" s="85" t="s">
        <v>12896</v>
      </c>
      <c r="F5334" s="85" t="s">
        <v>225</v>
      </c>
      <c r="G5334" s="85" t="s">
        <v>225</v>
      </c>
      <c r="H5334" s="840">
        <v>1.0279471779631399</v>
      </c>
      <c r="I5334" s="840">
        <v>1.02771304505533</v>
      </c>
      <c r="J5334" s="86">
        <v>11720.5</v>
      </c>
      <c r="K5334" s="44">
        <v>12048.054899317</v>
      </c>
      <c r="L5334" s="45">
        <v>11335.6191539345</v>
      </c>
      <c r="M5334" s="46">
        <v>0.96716173831615604</v>
      </c>
      <c r="N5334" s="139">
        <v>12045.310744570999</v>
      </c>
      <c r="O5334" s="45">
        <v>11188.2315925402</v>
      </c>
      <c r="P5334" s="99">
        <v>0.95458654430614498</v>
      </c>
      <c r="Q5334" s="86">
        <v>11765.7792650147</v>
      </c>
      <c r="R5334" s="44">
        <v>12094.599592009199</v>
      </c>
      <c r="S5334" s="45">
        <v>11379.993648900099</v>
      </c>
      <c r="T5334" s="140">
        <v>0.96721121419795897</v>
      </c>
      <c r="U5334" s="44">
        <v>12091.8448358972</v>
      </c>
      <c r="V5334" s="45">
        <v>11231.9468777155</v>
      </c>
      <c r="W5334" s="99">
        <v>0.95462838667333005</v>
      </c>
      <c r="X5334" s="86">
        <v>11810.4175316697</v>
      </c>
      <c r="Y5334" s="44">
        <v>12140.485372246299</v>
      </c>
      <c r="Z5334" s="45">
        <v>11423.727673122101</v>
      </c>
      <c r="AA5334" s="46">
        <v>0.96725857849557295</v>
      </c>
      <c r="AB5334" s="139">
        <v>12137.7201648472</v>
      </c>
      <c r="AC5334" s="45">
        <v>11275.041050260999</v>
      </c>
      <c r="AD5334" s="99">
        <v>0.95466913172433698</v>
      </c>
      <c r="AE5334" s="142">
        <v>11858.348811374601</v>
      </c>
      <c r="AF5334" s="44">
        <v>12189.7561959551</v>
      </c>
      <c r="AG5334" s="45">
        <v>11470.498270345501</v>
      </c>
      <c r="AH5334" s="140">
        <v>0.96729303993343096</v>
      </c>
      <c r="AI5334" s="44">
        <v>12186.979766266</v>
      </c>
      <c r="AJ5334" s="45">
        <v>11321.1547318882</v>
      </c>
      <c r="AK5334" s="46">
        <v>0.95469908264369396</v>
      </c>
    </row>
    <row r="5335" spans="1:37" x14ac:dyDescent="0.2">
      <c r="A5335" s="35" t="s">
        <v>1905</v>
      </c>
      <c r="B5335" s="35" t="s">
        <v>8185</v>
      </c>
      <c r="C5335" s="85" t="s">
        <v>973</v>
      </c>
      <c r="D5335" s="85" t="s">
        <v>973</v>
      </c>
      <c r="E5335" s="85" t="s">
        <v>12896</v>
      </c>
      <c r="F5335" s="85" t="s">
        <v>227</v>
      </c>
      <c r="G5335" s="85" t="s">
        <v>227</v>
      </c>
      <c r="H5335" s="840">
        <v>1.0268517288695</v>
      </c>
      <c r="I5335" s="840">
        <v>1.02646936380884</v>
      </c>
      <c r="J5335" s="86">
        <v>7996.25</v>
      </c>
      <c r="K5335" s="44">
        <v>8210.9631369727704</v>
      </c>
      <c r="L5335" s="45">
        <v>7725.4255384406497</v>
      </c>
      <c r="M5335" s="46">
        <v>0.96613106624238299</v>
      </c>
      <c r="N5335" s="139">
        <v>8207.9056503564607</v>
      </c>
      <c r="O5335" s="45">
        <v>7623.8754859269102</v>
      </c>
      <c r="P5335" s="99">
        <v>0.953431356689311</v>
      </c>
      <c r="Q5335" s="86">
        <v>8072.4635577071704</v>
      </c>
      <c r="R5335" s="44">
        <v>8289.2231604676799</v>
      </c>
      <c r="S5335" s="45">
        <v>7799.4567908442204</v>
      </c>
      <c r="T5335" s="140">
        <v>0.96618048939938606</v>
      </c>
      <c r="U5335" s="44">
        <v>8286.1365324497492</v>
      </c>
      <c r="V5335" s="45">
        <v>7696.8772438823598</v>
      </c>
      <c r="W5335" s="99">
        <v>0.95347314842118802</v>
      </c>
      <c r="X5335" s="86">
        <v>8148.0849378036701</v>
      </c>
      <c r="Y5335" s="44">
        <v>8366.8751053592605</v>
      </c>
      <c r="Z5335" s="45">
        <v>7872.90620992392</v>
      </c>
      <c r="AA5335" s="46">
        <v>0.96622780322244395</v>
      </c>
      <c r="AB5335" s="139">
        <v>8363.7595623677407</v>
      </c>
      <c r="AC5335" s="45">
        <v>7769.31179162645</v>
      </c>
      <c r="AD5335" s="99">
        <v>0.95351384416479701</v>
      </c>
      <c r="AE5335" s="142">
        <v>8224.1478774911993</v>
      </c>
      <c r="AF5335" s="44">
        <v>8444.9804664802996</v>
      </c>
      <c r="AG5335" s="45">
        <v>7946.6834509788996</v>
      </c>
      <c r="AH5335" s="140">
        <v>0.966262227935894</v>
      </c>
      <c r="AI5335" s="44">
        <v>8441.8358396782296</v>
      </c>
      <c r="AJ5335" s="45">
        <v>7842.0848803525096</v>
      </c>
      <c r="AK5335" s="46">
        <v>0.95354375883921505</v>
      </c>
    </row>
    <row r="5336" spans="1:37" x14ac:dyDescent="0.2">
      <c r="A5336" s="35" t="s">
        <v>1904</v>
      </c>
      <c r="B5336" s="35" t="s">
        <v>8184</v>
      </c>
      <c r="C5336" s="85" t="s">
        <v>973</v>
      </c>
      <c r="D5336" s="85" t="s">
        <v>973</v>
      </c>
      <c r="E5336" s="85" t="s">
        <v>12896</v>
      </c>
      <c r="F5336" s="85" t="s">
        <v>227</v>
      </c>
      <c r="G5336" s="85" t="s">
        <v>227</v>
      </c>
      <c r="H5336" s="840">
        <v>1.0268517288695</v>
      </c>
      <c r="I5336" s="840">
        <v>1.02646936380884</v>
      </c>
      <c r="J5336" s="86">
        <v>14661.583333333299</v>
      </c>
      <c r="K5336" s="44">
        <v>15055.2721937976</v>
      </c>
      <c r="L5336" s="45">
        <v>14165.0111386349</v>
      </c>
      <c r="M5336" s="46">
        <v>0.96613106624238299</v>
      </c>
      <c r="N5336" s="139">
        <v>15049.666116597</v>
      </c>
      <c r="O5336" s="45">
        <v>13978.8132887134</v>
      </c>
      <c r="P5336" s="99">
        <v>0.953431356689311</v>
      </c>
      <c r="Q5336" s="86">
        <v>14800.5805177128</v>
      </c>
      <c r="R5336" s="44">
        <v>15198.0016928857</v>
      </c>
      <c r="S5336" s="45">
        <v>14300.0321279988</v>
      </c>
      <c r="T5336" s="140">
        <v>0.96618048939938606</v>
      </c>
      <c r="U5336" s="44">
        <v>15192.3424680182</v>
      </c>
      <c r="V5336" s="45">
        <v>14111.956104684899</v>
      </c>
      <c r="W5336" s="99">
        <v>0.95347314842118802</v>
      </c>
      <c r="X5336" s="86">
        <v>14935.0301631563</v>
      </c>
      <c r="Y5336" s="44">
        <v>15336.061543755301</v>
      </c>
      <c r="Z5336" s="45">
        <v>14430.6413856075</v>
      </c>
      <c r="AA5336" s="46">
        <v>0.96622780322244395</v>
      </c>
      <c r="AB5336" s="139">
        <v>15330.350910040899</v>
      </c>
      <c r="AC5336" s="45">
        <v>14240.7580235884</v>
      </c>
      <c r="AD5336" s="99">
        <v>0.95351384416479701</v>
      </c>
      <c r="AE5336" s="142">
        <v>15066.6560711318</v>
      </c>
      <c r="AF5336" s="44">
        <v>15471.221834923899</v>
      </c>
      <c r="AG5336" s="45">
        <v>14558.340662835701</v>
      </c>
      <c r="AH5336" s="140">
        <v>0.966262227935895</v>
      </c>
      <c r="AI5336" s="44">
        <v>15465.4608720613</v>
      </c>
      <c r="AJ5336" s="45">
        <v>14366.715863204699</v>
      </c>
      <c r="AK5336" s="46">
        <v>0.95354375883921505</v>
      </c>
    </row>
    <row r="5337" spans="1:37" x14ac:dyDescent="0.2">
      <c r="A5337" s="35" t="s">
        <v>1903</v>
      </c>
      <c r="B5337" s="35" t="s">
        <v>8183</v>
      </c>
      <c r="C5337" s="85" t="s">
        <v>973</v>
      </c>
      <c r="D5337" s="85" t="s">
        <v>973</v>
      </c>
      <c r="E5337" s="85" t="s">
        <v>12896</v>
      </c>
      <c r="F5337" s="85" t="s">
        <v>225</v>
      </c>
      <c r="G5337" s="85" t="s">
        <v>225</v>
      </c>
      <c r="H5337" s="840">
        <v>1.0279471779631399</v>
      </c>
      <c r="I5337" s="840">
        <v>1.02771304505533</v>
      </c>
      <c r="J5337" s="86">
        <v>2573.5</v>
      </c>
      <c r="K5337" s="44">
        <v>2645.42206248815</v>
      </c>
      <c r="L5337" s="45">
        <v>2488.9907335566299</v>
      </c>
      <c r="M5337" s="46">
        <v>0.96716173831615604</v>
      </c>
      <c r="N5337" s="139">
        <v>2644.8195214499001</v>
      </c>
      <c r="O5337" s="45">
        <v>2456.6284717718599</v>
      </c>
      <c r="P5337" s="99">
        <v>0.95458654430614498</v>
      </c>
      <c r="Q5337" s="86">
        <v>2584.98429041483</v>
      </c>
      <c r="R5337" s="44">
        <v>2657.22730641098</v>
      </c>
      <c r="S5337" s="45">
        <v>2500.2257942147799</v>
      </c>
      <c r="T5337" s="140">
        <v>0.96721121419795897</v>
      </c>
      <c r="U5337" s="44">
        <v>2656.6220765224198</v>
      </c>
      <c r="V5337" s="45">
        <v>2467.69938273461</v>
      </c>
      <c r="W5337" s="99">
        <v>0.95462838667333005</v>
      </c>
      <c r="X5337" s="86">
        <v>2596.3288506413001</v>
      </c>
      <c r="Y5337" s="44">
        <v>2668.8889150810201</v>
      </c>
      <c r="Z5337" s="45">
        <v>2511.3213533783501</v>
      </c>
      <c r="AA5337" s="46">
        <v>0.96725857849557295</v>
      </c>
      <c r="AB5337" s="139">
        <v>2668.2810290575899</v>
      </c>
      <c r="AC5337" s="45">
        <v>2478.6350095125799</v>
      </c>
      <c r="AD5337" s="99">
        <v>0.95466913172433698</v>
      </c>
      <c r="AE5337" s="142">
        <v>2607.7900472023198</v>
      </c>
      <c r="AF5337" s="44">
        <v>2680.6704197419899</v>
      </c>
      <c r="AG5337" s="45">
        <v>2522.4971622664698</v>
      </c>
      <c r="AH5337" s="140">
        <v>0.96729303993343096</v>
      </c>
      <c r="AI5337" s="44">
        <v>2680.05985027528</v>
      </c>
      <c r="AJ5337" s="45">
        <v>2489.6547657914098</v>
      </c>
      <c r="AK5337" s="46">
        <v>0.95469908264369396</v>
      </c>
    </row>
    <row r="5338" spans="1:37" x14ac:dyDescent="0.2">
      <c r="A5338" s="35" t="s">
        <v>1902</v>
      </c>
      <c r="B5338" s="35" t="s">
        <v>8182</v>
      </c>
      <c r="C5338" s="85" t="s">
        <v>973</v>
      </c>
      <c r="D5338" s="85" t="s">
        <v>973</v>
      </c>
      <c r="E5338" s="85" t="s">
        <v>12896</v>
      </c>
      <c r="F5338" s="85" t="s">
        <v>225</v>
      </c>
      <c r="G5338" s="85" t="s">
        <v>225</v>
      </c>
      <c r="H5338" s="840">
        <v>1.0279471779631399</v>
      </c>
      <c r="I5338" s="840">
        <v>1.02771304505533</v>
      </c>
      <c r="J5338" s="86">
        <v>6677.0833333333303</v>
      </c>
      <c r="K5338" s="44">
        <v>6863.6889695247301</v>
      </c>
      <c r="L5338" s="45">
        <v>6457.8195235485</v>
      </c>
      <c r="M5338" s="46">
        <v>0.96716173831615504</v>
      </c>
      <c r="N5338" s="139">
        <v>6862.12564458821</v>
      </c>
      <c r="O5338" s="45">
        <v>6373.8539052108199</v>
      </c>
      <c r="P5338" s="99">
        <v>0.95458654430614498</v>
      </c>
      <c r="Q5338" s="86">
        <v>6705.2554577355904</v>
      </c>
      <c r="R5338" s="44">
        <v>6892.6484253012604</v>
      </c>
      <c r="S5338" s="45">
        <v>6485.3982727839402</v>
      </c>
      <c r="T5338" s="140">
        <v>0.96721121419795897</v>
      </c>
      <c r="U5338" s="44">
        <v>6891.0785043433398</v>
      </c>
      <c r="V5338" s="45">
        <v>6401.0271998506696</v>
      </c>
      <c r="W5338" s="99">
        <v>0.95462838667333005</v>
      </c>
      <c r="X5338" s="86">
        <v>6730.6263135521904</v>
      </c>
      <c r="Y5338" s="44">
        <v>6918.72832494044</v>
      </c>
      <c r="Z5338" s="45">
        <v>6510.2560404313899</v>
      </c>
      <c r="AA5338" s="46">
        <v>0.96725857849557295</v>
      </c>
      <c r="AB5338" s="139">
        <v>6917.1524638302699</v>
      </c>
      <c r="AC5338" s="45">
        <v>6425.5211787198396</v>
      </c>
      <c r="AD5338" s="99">
        <v>0.95466913172433598</v>
      </c>
      <c r="AE5338" s="142">
        <v>6757.7791808143802</v>
      </c>
      <c r="AF5338" s="44">
        <v>6946.6400382162201</v>
      </c>
      <c r="AG5338" s="45">
        <v>6536.7527670087902</v>
      </c>
      <c r="AH5338" s="140">
        <v>0.96729303993343096</v>
      </c>
      <c r="AI5338" s="44">
        <v>6945.0578197262803</v>
      </c>
      <c r="AJ5338" s="45">
        <v>6451.6455846321396</v>
      </c>
      <c r="AK5338" s="46">
        <v>0.95469908264369396</v>
      </c>
    </row>
    <row r="5339" spans="1:37" x14ac:dyDescent="0.2">
      <c r="A5339" s="35" t="s">
        <v>1901</v>
      </c>
      <c r="B5339" s="35" t="s">
        <v>8181</v>
      </c>
      <c r="C5339" s="85" t="s">
        <v>973</v>
      </c>
      <c r="D5339" s="85" t="s">
        <v>973</v>
      </c>
      <c r="E5339" s="85" t="s">
        <v>12896</v>
      </c>
      <c r="F5339" s="85" t="s">
        <v>227</v>
      </c>
      <c r="G5339" s="85" t="s">
        <v>227</v>
      </c>
      <c r="H5339" s="840">
        <v>1.0268517288695</v>
      </c>
      <c r="I5339" s="840">
        <v>1.02646936380884</v>
      </c>
      <c r="J5339" s="86">
        <v>21773.833333333299</v>
      </c>
      <c r="K5339" s="44">
        <v>22358.498402449801</v>
      </c>
      <c r="L5339" s="45">
        <v>21036.376814517302</v>
      </c>
      <c r="M5339" s="46">
        <v>0.96613106624238299</v>
      </c>
      <c r="N5339" s="139">
        <v>22350.1728493464</v>
      </c>
      <c r="O5339" s="45">
        <v>20759.855455327001</v>
      </c>
      <c r="P5339" s="99">
        <v>0.953431356689311</v>
      </c>
      <c r="Q5339" s="86">
        <v>21976.393284662499</v>
      </c>
      <c r="R5339" s="44">
        <v>22566.497438671799</v>
      </c>
      <c r="S5339" s="45">
        <v>21233.162419008499</v>
      </c>
      <c r="T5339" s="140">
        <v>0.96618048939938606</v>
      </c>
      <c r="U5339" s="44">
        <v>22558.094433720398</v>
      </c>
      <c r="V5339" s="45">
        <v>20953.900896069401</v>
      </c>
      <c r="W5339" s="99">
        <v>0.95347314842118802</v>
      </c>
      <c r="X5339" s="86">
        <v>22186.012077112799</v>
      </c>
      <c r="Y5339" s="44">
        <v>22781.744858103</v>
      </c>
      <c r="Z5339" s="45">
        <v>21436.741711535298</v>
      </c>
      <c r="AA5339" s="46">
        <v>0.96622780322244395</v>
      </c>
      <c r="AB5339" s="139">
        <v>22773.2617022493</v>
      </c>
      <c r="AC5339" s="45">
        <v>21154.6696623344</v>
      </c>
      <c r="AD5339" s="99">
        <v>0.95351384416479701</v>
      </c>
      <c r="AE5339" s="142">
        <v>22387.818721144398</v>
      </c>
      <c r="AF5339" s="44">
        <v>22988.9703594241</v>
      </c>
      <c r="AG5339" s="45">
        <v>21632.503596117898</v>
      </c>
      <c r="AH5339" s="140">
        <v>0.966262227935895</v>
      </c>
      <c r="AI5339" s="44">
        <v>22980.4100397607</v>
      </c>
      <c r="AJ5339" s="45">
        <v>21347.764815570899</v>
      </c>
      <c r="AK5339" s="46">
        <v>0.95354375883921505</v>
      </c>
    </row>
    <row r="5340" spans="1:37" x14ac:dyDescent="0.2">
      <c r="A5340" s="35" t="s">
        <v>1900</v>
      </c>
      <c r="B5340" s="35" t="s">
        <v>8180</v>
      </c>
      <c r="C5340" s="85" t="s">
        <v>973</v>
      </c>
      <c r="D5340" s="85" t="s">
        <v>973</v>
      </c>
      <c r="E5340" s="85" t="s">
        <v>12896</v>
      </c>
      <c r="F5340" s="85" t="s">
        <v>226</v>
      </c>
      <c r="G5340" s="85" t="s">
        <v>226</v>
      </c>
      <c r="H5340" s="840">
        <v>1.02635032656863</v>
      </c>
      <c r="I5340" s="840">
        <v>1.0268305868112899</v>
      </c>
      <c r="J5340" s="86">
        <v>5412.1666666666697</v>
      </c>
      <c r="K5340" s="44">
        <v>5554.7790257771603</v>
      </c>
      <c r="L5340" s="45">
        <v>5226.3091467189997</v>
      </c>
      <c r="M5340" s="46">
        <v>0.96565931328531496</v>
      </c>
      <c r="N5340" s="139">
        <v>5557.3782742538096</v>
      </c>
      <c r="O5340" s="45">
        <v>5161.9452995620604</v>
      </c>
      <c r="P5340" s="99">
        <v>0.95376687701698004</v>
      </c>
      <c r="Q5340" s="86">
        <v>5440.73457849028</v>
      </c>
      <c r="R5340" s="44">
        <v>5584.0997114067104</v>
      </c>
      <c r="S5340" s="45">
        <v>5254.1647838113104</v>
      </c>
      <c r="T5340" s="140">
        <v>0.965708712309443</v>
      </c>
      <c r="U5340" s="44">
        <v>5586.7126799156304</v>
      </c>
      <c r="V5340" s="45">
        <v>5189.4198853417702</v>
      </c>
      <c r="W5340" s="99">
        <v>0.95380868345571002</v>
      </c>
      <c r="X5340" s="86">
        <v>5469.9485155610701</v>
      </c>
      <c r="Y5340" s="44">
        <v>5614.08344525967</v>
      </c>
      <c r="Z5340" s="45">
        <v>5282.6356151659202</v>
      </c>
      <c r="AA5340" s="46">
        <v>0.96575600302959397</v>
      </c>
      <c r="AB5340" s="139">
        <v>5616.7104440610901</v>
      </c>
      <c r="AC5340" s="45">
        <v>5217.5070741562104</v>
      </c>
      <c r="AD5340" s="99">
        <v>0.95384939352048503</v>
      </c>
      <c r="AE5340" s="142">
        <v>5498.9268345717501</v>
      </c>
      <c r="AF5340" s="44">
        <v>5643.8253524396996</v>
      </c>
      <c r="AG5340" s="45">
        <v>5310.8108072557998</v>
      </c>
      <c r="AH5340" s="140">
        <v>0.96579041093377205</v>
      </c>
      <c r="AI5340" s="44">
        <v>5646.4662683756396</v>
      </c>
      <c r="AJ5340" s="45">
        <v>5245.3125826641099</v>
      </c>
      <c r="AK5340" s="46">
        <v>0.95387931872212395</v>
      </c>
    </row>
    <row r="5341" spans="1:37" x14ac:dyDescent="0.2">
      <c r="A5341" s="35" t="s">
        <v>1899</v>
      </c>
      <c r="B5341" s="35" t="s">
        <v>8179</v>
      </c>
      <c r="C5341" s="85" t="s">
        <v>973</v>
      </c>
      <c r="D5341" s="85" t="s">
        <v>973</v>
      </c>
      <c r="E5341" s="85" t="s">
        <v>12896</v>
      </c>
      <c r="F5341" s="85" t="s">
        <v>227</v>
      </c>
      <c r="G5341" s="85" t="s">
        <v>227</v>
      </c>
      <c r="H5341" s="840">
        <v>1.0268517288695</v>
      </c>
      <c r="I5341" s="840">
        <v>1.02646936380884</v>
      </c>
      <c r="J5341" s="86">
        <v>2845.1666666666702</v>
      </c>
      <c r="K5341" s="44">
        <v>2921.5643105885501</v>
      </c>
      <c r="L5341" s="45">
        <v>2748.8039053039502</v>
      </c>
      <c r="M5341" s="46">
        <v>0.96613106624238299</v>
      </c>
      <c r="N5341" s="139">
        <v>2920.4764182634599</v>
      </c>
      <c r="O5341" s="45">
        <v>2712.6711150072101</v>
      </c>
      <c r="P5341" s="99">
        <v>0.953431356689311</v>
      </c>
      <c r="Q5341" s="86">
        <v>2874.9528813370998</v>
      </c>
      <c r="R5341" s="44">
        <v>2952.1503366193601</v>
      </c>
      <c r="S5341" s="45">
        <v>2777.7233818904501</v>
      </c>
      <c r="T5341" s="140">
        <v>0.96618048939938606</v>
      </c>
      <c r="U5341" s="44">
        <v>2951.0510550864901</v>
      </c>
      <c r="V5341" s="45">
        <v>2741.1903753310498</v>
      </c>
      <c r="W5341" s="99">
        <v>0.95347314842118802</v>
      </c>
      <c r="X5341" s="86">
        <v>2904.6221778610802</v>
      </c>
      <c r="Y5341" s="44">
        <v>2982.6163050493601</v>
      </c>
      <c r="Z5341" s="45">
        <v>2806.5267061059099</v>
      </c>
      <c r="AA5341" s="46">
        <v>0.96622780322244395</v>
      </c>
      <c r="AB5341" s="139">
        <v>2981.5056790141198</v>
      </c>
      <c r="AC5341" s="45">
        <v>2769.5974586586499</v>
      </c>
      <c r="AD5341" s="99">
        <v>0.95351384416479701</v>
      </c>
      <c r="AE5341" s="142">
        <v>2931.9402197508498</v>
      </c>
      <c r="AF5341" s="44">
        <v>3010.6678835931898</v>
      </c>
      <c r="AG5341" s="45">
        <v>2833.02308891131</v>
      </c>
      <c r="AH5341" s="140">
        <v>0.966262227935895</v>
      </c>
      <c r="AI5341" s="44">
        <v>3009.5468120932101</v>
      </c>
      <c r="AJ5341" s="45">
        <v>2795.7332978331001</v>
      </c>
      <c r="AK5341" s="46">
        <v>0.95354375883921505</v>
      </c>
    </row>
    <row r="5342" spans="1:37" x14ac:dyDescent="0.2">
      <c r="A5342" s="35" t="s">
        <v>1898</v>
      </c>
      <c r="B5342" s="35" t="s">
        <v>8178</v>
      </c>
      <c r="C5342" s="85" t="s">
        <v>973</v>
      </c>
      <c r="D5342" s="85" t="s">
        <v>973</v>
      </c>
      <c r="E5342" s="85" t="s">
        <v>12896</v>
      </c>
      <c r="F5342" s="85" t="s">
        <v>227</v>
      </c>
      <c r="G5342" s="85" t="s">
        <v>227</v>
      </c>
      <c r="H5342" s="840">
        <v>1.0268517288695</v>
      </c>
      <c r="I5342" s="840">
        <v>1.02646936380884</v>
      </c>
      <c r="J5342" s="86">
        <v>12185.5</v>
      </c>
      <c r="K5342" s="44">
        <v>12512.701742139299</v>
      </c>
      <c r="L5342" s="45">
        <v>11772.790107696601</v>
      </c>
      <c r="M5342" s="46">
        <v>0.96613106624238299</v>
      </c>
      <c r="N5342" s="139">
        <v>12508.0424326926</v>
      </c>
      <c r="O5342" s="45">
        <v>11618.0377969376</v>
      </c>
      <c r="P5342" s="99">
        <v>0.953431356689311</v>
      </c>
      <c r="Q5342" s="86">
        <v>12305.4792463634</v>
      </c>
      <c r="R5342" s="44">
        <v>12635.902638695999</v>
      </c>
      <c r="S5342" s="45">
        <v>11889.3139605454</v>
      </c>
      <c r="T5342" s="140">
        <v>0.96618048939938606</v>
      </c>
      <c r="U5342" s="44">
        <v>12631.197453377499</v>
      </c>
      <c r="V5342" s="45">
        <v>11732.944039861701</v>
      </c>
      <c r="W5342" s="99">
        <v>0.95347314842118802</v>
      </c>
      <c r="X5342" s="86">
        <v>12427.9291210106</v>
      </c>
      <c r="Y5342" s="44">
        <v>12761.6405041774</v>
      </c>
      <c r="Z5342" s="45">
        <v>12008.210653198301</v>
      </c>
      <c r="AA5342" s="46">
        <v>0.96622780322244395</v>
      </c>
      <c r="AB5342" s="139">
        <v>12756.888498305099</v>
      </c>
      <c r="AC5342" s="45">
        <v>11850.2024711824</v>
      </c>
      <c r="AD5342" s="99">
        <v>0.95351384416479701</v>
      </c>
      <c r="AE5342" s="142">
        <v>12549.4713741739</v>
      </c>
      <c r="AF5342" s="44">
        <v>12886.446376968801</v>
      </c>
      <c r="AG5342" s="45">
        <v>12126.080169426999</v>
      </c>
      <c r="AH5342" s="140">
        <v>0.966262227935895</v>
      </c>
      <c r="AI5342" s="44">
        <v>12881.647897585501</v>
      </c>
      <c r="AJ5342" s="45">
        <v>11966.470105574899</v>
      </c>
      <c r="AK5342" s="46">
        <v>0.95354375883921505</v>
      </c>
    </row>
    <row r="5343" spans="1:37" x14ac:dyDescent="0.2">
      <c r="A5343" s="35" t="s">
        <v>1897</v>
      </c>
      <c r="B5343" s="35" t="s">
        <v>8177</v>
      </c>
      <c r="C5343" s="85" t="s">
        <v>973</v>
      </c>
      <c r="D5343" s="85" t="s">
        <v>973</v>
      </c>
      <c r="E5343" s="85" t="s">
        <v>12896</v>
      </c>
      <c r="F5343" s="85" t="s">
        <v>227</v>
      </c>
      <c r="G5343" s="85" t="s">
        <v>227</v>
      </c>
      <c r="H5343" s="840">
        <v>1.0268517288695</v>
      </c>
      <c r="I5343" s="840">
        <v>1.02646936380884</v>
      </c>
      <c r="J5343" s="86">
        <v>5521.5833333333303</v>
      </c>
      <c r="K5343" s="44">
        <v>5669.8473919303697</v>
      </c>
      <c r="L5343" s="45">
        <v>5334.5731931794999</v>
      </c>
      <c r="M5343" s="46">
        <v>0.96613106624238299</v>
      </c>
      <c r="N5343" s="139">
        <v>5667.7361313841702</v>
      </c>
      <c r="O5343" s="45">
        <v>5264.4506885730898</v>
      </c>
      <c r="P5343" s="99">
        <v>0.953431356689311</v>
      </c>
      <c r="Q5343" s="86">
        <v>5581.33385527882</v>
      </c>
      <c r="R5343" s="44">
        <v>5731.2023186909601</v>
      </c>
      <c r="S5343" s="45">
        <v>5392.5758757946596</v>
      </c>
      <c r="T5343" s="140">
        <v>0.96618048939938606</v>
      </c>
      <c r="U5343" s="44">
        <v>5729.0682116328098</v>
      </c>
      <c r="V5343" s="45">
        <v>5321.6519633824701</v>
      </c>
      <c r="W5343" s="99">
        <v>0.95347314842118802</v>
      </c>
      <c r="X5343" s="86">
        <v>5641.2009705888004</v>
      </c>
      <c r="Y5343" s="44">
        <v>5792.6769695494404</v>
      </c>
      <c r="Z5343" s="45">
        <v>5450.6852213483398</v>
      </c>
      <c r="AA5343" s="46">
        <v>0.96622780322244395</v>
      </c>
      <c r="AB5343" s="139">
        <v>5790.5199713981101</v>
      </c>
      <c r="AC5343" s="45">
        <v>5378.9632231723099</v>
      </c>
      <c r="AD5343" s="99">
        <v>0.95351384416479701</v>
      </c>
      <c r="AE5343" s="142">
        <v>5696.0983359612101</v>
      </c>
      <c r="AF5343" s="44">
        <v>5849.0484240924698</v>
      </c>
      <c r="AG5343" s="45">
        <v>5503.92466864782</v>
      </c>
      <c r="AH5343" s="140">
        <v>0.966262227935895</v>
      </c>
      <c r="AI5343" s="44">
        <v>5846.8704351066999</v>
      </c>
      <c r="AJ5343" s="45">
        <v>5431.4790179902502</v>
      </c>
      <c r="AK5343" s="46">
        <v>0.95354375883921505</v>
      </c>
    </row>
    <row r="5344" spans="1:37" x14ac:dyDescent="0.2">
      <c r="A5344" s="35" t="s">
        <v>1896</v>
      </c>
      <c r="B5344" s="35" t="s">
        <v>8176</v>
      </c>
      <c r="C5344" s="85" t="s">
        <v>973</v>
      </c>
      <c r="D5344" s="85" t="s">
        <v>973</v>
      </c>
      <c r="E5344" s="85" t="s">
        <v>12896</v>
      </c>
      <c r="F5344" s="85" t="s">
        <v>225</v>
      </c>
      <c r="G5344" s="85" t="s">
        <v>225</v>
      </c>
      <c r="H5344" s="840">
        <v>1.0279471779631399</v>
      </c>
      <c r="I5344" s="840">
        <v>1.02771304505533</v>
      </c>
      <c r="J5344" s="86">
        <v>7096</v>
      </c>
      <c r="K5344" s="44">
        <v>7294.3131748264605</v>
      </c>
      <c r="L5344" s="45">
        <v>6862.9796950914397</v>
      </c>
      <c r="M5344" s="46">
        <v>0.96716173831615504</v>
      </c>
      <c r="N5344" s="139">
        <v>7292.6517677126403</v>
      </c>
      <c r="O5344" s="45">
        <v>6773.7461183963997</v>
      </c>
      <c r="P5344" s="99">
        <v>0.95458654430614498</v>
      </c>
      <c r="Q5344" s="86">
        <v>7121.4784141064301</v>
      </c>
      <c r="R5344" s="44">
        <v>7320.50363870614</v>
      </c>
      <c r="S5344" s="45">
        <v>6887.9737837924404</v>
      </c>
      <c r="T5344" s="140">
        <v>0.96721121419795897</v>
      </c>
      <c r="U5344" s="44">
        <v>7318.8362662571399</v>
      </c>
      <c r="V5344" s="45">
        <v>6798.3654491873604</v>
      </c>
      <c r="W5344" s="99">
        <v>0.95462838667333005</v>
      </c>
      <c r="X5344" s="86">
        <v>7147.4007660349798</v>
      </c>
      <c r="Y5344" s="44">
        <v>7347.1504472172601</v>
      </c>
      <c r="Z5344" s="45">
        <v>6913.3847048931702</v>
      </c>
      <c r="AA5344" s="46">
        <v>0.96725857849557295</v>
      </c>
      <c r="AB5344" s="139">
        <v>7345.4770054926303</v>
      </c>
      <c r="AC5344" s="45">
        <v>6823.4028833964703</v>
      </c>
      <c r="AD5344" s="99">
        <v>0.95466913172433598</v>
      </c>
      <c r="AE5344" s="142">
        <v>7172.8523801041702</v>
      </c>
      <c r="AF5344" s="44">
        <v>7373.3133620742901</v>
      </c>
      <c r="AG5344" s="45">
        <v>6938.2501837446998</v>
      </c>
      <c r="AH5344" s="140">
        <v>0.96729303993343096</v>
      </c>
      <c r="AI5344" s="44">
        <v>7371.6339612892498</v>
      </c>
      <c r="AJ5344" s="45">
        <v>6847.9155872240799</v>
      </c>
      <c r="AK5344" s="46">
        <v>0.95469908264369396</v>
      </c>
    </row>
    <row r="5345" spans="1:37" x14ac:dyDescent="0.2">
      <c r="A5345" s="35" t="s">
        <v>1895</v>
      </c>
      <c r="B5345" s="35" t="s">
        <v>8175</v>
      </c>
      <c r="C5345" s="85" t="s">
        <v>973</v>
      </c>
      <c r="D5345" s="85" t="s">
        <v>973</v>
      </c>
      <c r="E5345" s="85" t="s">
        <v>12896</v>
      </c>
      <c r="F5345" s="85" t="s">
        <v>225</v>
      </c>
      <c r="G5345" s="85" t="s">
        <v>225</v>
      </c>
      <c r="H5345" s="840">
        <v>1.0279471779631399</v>
      </c>
      <c r="I5345" s="840">
        <v>1.02771304505533</v>
      </c>
      <c r="J5345" s="86">
        <v>4706.3333333333303</v>
      </c>
      <c r="K5345" s="44">
        <v>4837.8620685538699</v>
      </c>
      <c r="L5345" s="45">
        <v>4551.7855277619301</v>
      </c>
      <c r="M5345" s="46">
        <v>0.96716173831615504</v>
      </c>
      <c r="N5345" s="139">
        <v>4836.7601610454203</v>
      </c>
      <c r="O5345" s="45">
        <v>4492.6024730194804</v>
      </c>
      <c r="P5345" s="99">
        <v>0.95458654430614498</v>
      </c>
      <c r="Q5345" s="86">
        <v>4732.3510125430803</v>
      </c>
      <c r="R5345" s="44">
        <v>4864.6068684746797</v>
      </c>
      <c r="S5345" s="45">
        <v>4577.1829688527396</v>
      </c>
      <c r="T5345" s="140">
        <v>0.96721121419795897</v>
      </c>
      <c r="U5345" s="44">
        <v>4863.4988693713403</v>
      </c>
      <c r="V5345" s="45">
        <v>4517.6366122759</v>
      </c>
      <c r="W5345" s="99">
        <v>0.95462838667333005</v>
      </c>
      <c r="X5345" s="86">
        <v>4754.7849467656697</v>
      </c>
      <c r="Y5345" s="44">
        <v>4887.6677678493998</v>
      </c>
      <c r="Z5345" s="45">
        <v>4599.10652866071</v>
      </c>
      <c r="AA5345" s="46">
        <v>0.96725857849557295</v>
      </c>
      <c r="AB5345" s="139">
        <v>4886.5545162238104</v>
      </c>
      <c r="AC5345" s="45">
        <v>4539.2464166647296</v>
      </c>
      <c r="AD5345" s="99">
        <v>0.95466913172433698</v>
      </c>
      <c r="AE5345" s="142">
        <v>4776.5395470066296</v>
      </c>
      <c r="AF5345" s="44">
        <v>4910.0303477748103</v>
      </c>
      <c r="AG5345" s="45">
        <v>4620.3134587862996</v>
      </c>
      <c r="AH5345" s="140">
        <v>0.96729303993343096</v>
      </c>
      <c r="AI5345" s="44">
        <v>4908.9120026814098</v>
      </c>
      <c r="AJ5345" s="45">
        <v>4560.1579237385504</v>
      </c>
      <c r="AK5345" s="46">
        <v>0.95469908264369396</v>
      </c>
    </row>
    <row r="5346" spans="1:37" x14ac:dyDescent="0.2">
      <c r="A5346" s="35" t="s">
        <v>1894</v>
      </c>
      <c r="B5346" s="35" t="s">
        <v>8174</v>
      </c>
      <c r="C5346" s="85" t="s">
        <v>973</v>
      </c>
      <c r="D5346" s="85" t="s">
        <v>973</v>
      </c>
      <c r="E5346" s="85" t="s">
        <v>12896</v>
      </c>
      <c r="F5346" s="85" t="s">
        <v>227</v>
      </c>
      <c r="G5346" s="85" t="s">
        <v>227</v>
      </c>
      <c r="H5346" s="840">
        <v>1.0268517288695</v>
      </c>
      <c r="I5346" s="840">
        <v>1.02646936380884</v>
      </c>
      <c r="J5346" s="86">
        <v>3890.75</v>
      </c>
      <c r="K5346" s="44">
        <v>3995.2233640990198</v>
      </c>
      <c r="L5346" s="45">
        <v>3758.9744459825502</v>
      </c>
      <c r="M5346" s="46">
        <v>0.96613106624238299</v>
      </c>
      <c r="N5346" s="139">
        <v>3993.73567723925</v>
      </c>
      <c r="O5346" s="45">
        <v>3709.5630510389401</v>
      </c>
      <c r="P5346" s="99">
        <v>0.953431356689311</v>
      </c>
      <c r="Q5346" s="86">
        <v>3924.5006384490398</v>
      </c>
      <c r="R5346" s="44">
        <v>4029.8802655408699</v>
      </c>
      <c r="S5346" s="45">
        <v>3791.7759475049002</v>
      </c>
      <c r="T5346" s="140">
        <v>0.96618048939938606</v>
      </c>
      <c r="U5346" s="44">
        <v>4028.3796736161798</v>
      </c>
      <c r="V5346" s="45">
        <v>3741.9059797229702</v>
      </c>
      <c r="W5346" s="99">
        <v>0.95347314842118802</v>
      </c>
      <c r="X5346" s="86">
        <v>3959.8285809096001</v>
      </c>
      <c r="Y5346" s="44">
        <v>4066.1568243339002</v>
      </c>
      <c r="Z5346" s="45">
        <v>3826.0964708697302</v>
      </c>
      <c r="AA5346" s="46">
        <v>0.96622780322244395</v>
      </c>
      <c r="AB5346" s="139">
        <v>4064.6427242383502</v>
      </c>
      <c r="AC5346" s="45">
        <v>3775.7513724167402</v>
      </c>
      <c r="AD5346" s="99">
        <v>0.95351384416479701</v>
      </c>
      <c r="AE5346" s="142">
        <v>3993.4045786541301</v>
      </c>
      <c r="AF5346" s="44">
        <v>4100.6343956663904</v>
      </c>
      <c r="AG5346" s="45">
        <v>3858.6760052197401</v>
      </c>
      <c r="AH5346" s="140">
        <v>0.966262227935895</v>
      </c>
      <c r="AI5346" s="44">
        <v>4099.10745728242</v>
      </c>
      <c r="AJ5346" s="45">
        <v>3807.88601249559</v>
      </c>
      <c r="AK5346" s="46">
        <v>0.95354375883921505</v>
      </c>
    </row>
    <row r="5347" spans="1:37" x14ac:dyDescent="0.2">
      <c r="A5347" s="35" t="s">
        <v>1893</v>
      </c>
      <c r="B5347" s="35" t="s">
        <v>13169</v>
      </c>
      <c r="C5347" s="85" t="s">
        <v>973</v>
      </c>
      <c r="D5347" s="85" t="s">
        <v>973</v>
      </c>
      <c r="E5347" s="85" t="s">
        <v>12896</v>
      </c>
      <c r="F5347" s="85" t="s">
        <v>225</v>
      </c>
      <c r="G5347" s="85" t="s">
        <v>225</v>
      </c>
      <c r="H5347" s="840">
        <v>1.0279471779631399</v>
      </c>
      <c r="I5347" s="840">
        <v>1.02771304505533</v>
      </c>
      <c r="J5347" s="86">
        <v>10087.25</v>
      </c>
      <c r="K5347" s="44">
        <v>10369.160170908701</v>
      </c>
      <c r="L5347" s="45">
        <v>9756.0022448296404</v>
      </c>
      <c r="M5347" s="46">
        <v>0.96716173831615604</v>
      </c>
      <c r="N5347" s="139">
        <v>10366.798413734399</v>
      </c>
      <c r="O5347" s="45">
        <v>9629.15311905216</v>
      </c>
      <c r="P5347" s="99">
        <v>0.95458654430614498</v>
      </c>
      <c r="Q5347" s="86">
        <v>10126.6868128079</v>
      </c>
      <c r="R5347" s="44">
        <v>10409.699131342501</v>
      </c>
      <c r="S5347" s="45">
        <v>9794.6450480183903</v>
      </c>
      <c r="T5347" s="140">
        <v>0.96721121419795897</v>
      </c>
      <c r="U5347" s="44">
        <v>10407.3281407125</v>
      </c>
      <c r="V5347" s="45">
        <v>9667.2226944568902</v>
      </c>
      <c r="W5347" s="99">
        <v>0.95462838667333005</v>
      </c>
      <c r="X5347" s="86">
        <v>10162.980298542599</v>
      </c>
      <c r="Y5347" s="44">
        <v>10447.006917581801</v>
      </c>
      <c r="Z5347" s="45">
        <v>9830.2298768467899</v>
      </c>
      <c r="AA5347" s="46">
        <v>0.96725857849557295</v>
      </c>
      <c r="AB5347" s="139">
        <v>10444.627429452499</v>
      </c>
      <c r="AC5347" s="45">
        <v>9702.2835773411607</v>
      </c>
      <c r="AD5347" s="99">
        <v>0.95466913172433598</v>
      </c>
      <c r="AE5347" s="142">
        <v>10203.3132401206</v>
      </c>
      <c r="AF5347" s="44">
        <v>10488.467051056001</v>
      </c>
      <c r="AG5347" s="45">
        <v>9869.5938814293004</v>
      </c>
      <c r="AH5347" s="140">
        <v>0.96729303993343096</v>
      </c>
      <c r="AI5347" s="44">
        <v>10486.078119657799</v>
      </c>
      <c r="AJ5347" s="45">
        <v>9741.0937902694095</v>
      </c>
      <c r="AK5347" s="46">
        <v>0.95469908264369396</v>
      </c>
    </row>
    <row r="5348" spans="1:37" x14ac:dyDescent="0.2">
      <c r="A5348" s="35" t="s">
        <v>1892</v>
      </c>
      <c r="B5348" s="35" t="s">
        <v>8172</v>
      </c>
      <c r="C5348" s="85" t="s">
        <v>973</v>
      </c>
      <c r="D5348" s="85" t="s">
        <v>973</v>
      </c>
      <c r="E5348" s="85" t="s">
        <v>12896</v>
      </c>
      <c r="F5348" s="85" t="s">
        <v>227</v>
      </c>
      <c r="G5348" s="85" t="s">
        <v>227</v>
      </c>
      <c r="H5348" s="840">
        <v>1.0268517288695</v>
      </c>
      <c r="I5348" s="840">
        <v>1.02646936380884</v>
      </c>
      <c r="J5348" s="86">
        <v>5175</v>
      </c>
      <c r="K5348" s="44">
        <v>5313.9576968996798</v>
      </c>
      <c r="L5348" s="45">
        <v>4999.7282678043302</v>
      </c>
      <c r="M5348" s="46">
        <v>0.96613106624238299</v>
      </c>
      <c r="N5348" s="139">
        <v>5311.9789577107604</v>
      </c>
      <c r="O5348" s="45">
        <v>4934.0072708671896</v>
      </c>
      <c r="P5348" s="99">
        <v>0.953431356689311</v>
      </c>
      <c r="Q5348" s="86">
        <v>5227.8061218151397</v>
      </c>
      <c r="R5348" s="44">
        <v>5368.18175438045</v>
      </c>
      <c r="S5348" s="45">
        <v>5051.0042772604602</v>
      </c>
      <c r="T5348" s="140">
        <v>0.96618048939938606</v>
      </c>
      <c r="U5348" s="44">
        <v>5366.1828239755596</v>
      </c>
      <c r="V5348" s="45">
        <v>4984.5727623026396</v>
      </c>
      <c r="W5348" s="99">
        <v>0.95347314842118802</v>
      </c>
      <c r="X5348" s="86">
        <v>5281.0931137346297</v>
      </c>
      <c r="Y5348" s="44">
        <v>5422.8995941592302</v>
      </c>
      <c r="Z5348" s="45">
        <v>5102.7389978969804</v>
      </c>
      <c r="AA5348" s="46">
        <v>0.96622780322244395</v>
      </c>
      <c r="AB5348" s="139">
        <v>5420.8802886704398</v>
      </c>
      <c r="AC5348" s="45">
        <v>5035.5953962693402</v>
      </c>
      <c r="AD5348" s="99">
        <v>0.95351384416479701</v>
      </c>
      <c r="AE5348" s="142">
        <v>5331.6010130244804</v>
      </c>
      <c r="AF5348" s="44">
        <v>5474.76371786659</v>
      </c>
      <c r="AG5348" s="45">
        <v>5151.7246733103102</v>
      </c>
      <c r="AH5348" s="140">
        <v>0.966262227935895</v>
      </c>
      <c r="AI5348" s="44">
        <v>5472.7250999218204</v>
      </c>
      <c r="AJ5348" s="45">
        <v>5083.9148705903299</v>
      </c>
      <c r="AK5348" s="46">
        <v>0.95354375883921505</v>
      </c>
    </row>
    <row r="5349" spans="1:37" x14ac:dyDescent="0.2">
      <c r="A5349" s="35" t="s">
        <v>1891</v>
      </c>
      <c r="B5349" s="35" t="s">
        <v>8171</v>
      </c>
      <c r="C5349" s="85" t="s">
        <v>973</v>
      </c>
      <c r="D5349" s="85" t="s">
        <v>973</v>
      </c>
      <c r="E5349" s="85" t="s">
        <v>12896</v>
      </c>
      <c r="F5349" s="85" t="s">
        <v>225</v>
      </c>
      <c r="G5349" s="85" t="s">
        <v>225</v>
      </c>
      <c r="H5349" s="840">
        <v>1.0279471779631399</v>
      </c>
      <c r="I5349" s="840">
        <v>1.02771304505533</v>
      </c>
      <c r="J5349" s="86">
        <v>4197.6666666666697</v>
      </c>
      <c r="K5349" s="44">
        <v>4314.9796040299498</v>
      </c>
      <c r="L5349" s="45">
        <v>4059.8225902051099</v>
      </c>
      <c r="M5349" s="46">
        <v>0.96716173831615504</v>
      </c>
      <c r="N5349" s="139">
        <v>4313.9967921272701</v>
      </c>
      <c r="O5349" s="45">
        <v>4007.0361174824302</v>
      </c>
      <c r="P5349" s="99">
        <v>0.95458654430614398</v>
      </c>
      <c r="Q5349" s="86">
        <v>4216.2424277297996</v>
      </c>
      <c r="R5349" s="44">
        <v>4334.07450519332</v>
      </c>
      <c r="S5349" s="45">
        <v>4077.9969578774899</v>
      </c>
      <c r="T5349" s="140">
        <v>0.96721121419795897</v>
      </c>
      <c r="U5349" s="44">
        <v>4333.0873440936903</v>
      </c>
      <c r="V5349" s="45">
        <v>4024.9447066073499</v>
      </c>
      <c r="W5349" s="99">
        <v>0.95462838667333005</v>
      </c>
      <c r="X5349" s="86">
        <v>4235.8459874637902</v>
      </c>
      <c r="Y5349" s="44">
        <v>4354.2259290999</v>
      </c>
      <c r="Z5349" s="45">
        <v>4097.1583685604</v>
      </c>
      <c r="AA5349" s="46">
        <v>0.96725857849557295</v>
      </c>
      <c r="AB5349" s="139">
        <v>4353.2341781618197</v>
      </c>
      <c r="AC5349" s="45">
        <v>4043.83141097007</v>
      </c>
      <c r="AD5349" s="99">
        <v>0.95466913172433598</v>
      </c>
      <c r="AE5349" s="142">
        <v>4254.5240913464904</v>
      </c>
      <c r="AF5349" s="44">
        <v>4373.4260332758304</v>
      </c>
      <c r="AG5349" s="45">
        <v>4115.3715417885596</v>
      </c>
      <c r="AH5349" s="140">
        <v>0.96729303993343096</v>
      </c>
      <c r="AI5349" s="44">
        <v>4372.4299091789799</v>
      </c>
      <c r="AJ5349" s="45">
        <v>4061.7902470939898</v>
      </c>
      <c r="AK5349" s="46">
        <v>0.95469908264369396</v>
      </c>
    </row>
    <row r="5350" spans="1:37" x14ac:dyDescent="0.2">
      <c r="A5350" s="35" t="s">
        <v>1890</v>
      </c>
      <c r="B5350" s="35" t="s">
        <v>8170</v>
      </c>
      <c r="C5350" s="85" t="s">
        <v>973</v>
      </c>
      <c r="D5350" s="85" t="s">
        <v>973</v>
      </c>
      <c r="E5350" s="85" t="s">
        <v>12896</v>
      </c>
      <c r="F5350" s="85" t="s">
        <v>225</v>
      </c>
      <c r="G5350" s="85" t="s">
        <v>225</v>
      </c>
      <c r="H5350" s="840">
        <v>1.0279471779631399</v>
      </c>
      <c r="I5350" s="840">
        <v>1.02771304505533</v>
      </c>
      <c r="J5350" s="86">
        <v>4899.1666666666697</v>
      </c>
      <c r="K5350" s="44">
        <v>5036.0845493711004</v>
      </c>
      <c r="L5350" s="45">
        <v>4738.2865496339</v>
      </c>
      <c r="M5350" s="46">
        <v>0.96716173831615604</v>
      </c>
      <c r="N5350" s="139">
        <v>5034.9374932335904</v>
      </c>
      <c r="O5350" s="45">
        <v>4676.67857831319</v>
      </c>
      <c r="P5350" s="99">
        <v>0.95458654430614498</v>
      </c>
      <c r="Q5350" s="86">
        <v>4916.0141352813398</v>
      </c>
      <c r="R5350" s="44">
        <v>5053.4028571893696</v>
      </c>
      <c r="S5350" s="45">
        <v>4754.8240007997902</v>
      </c>
      <c r="T5350" s="140">
        <v>0.96721121419795897</v>
      </c>
      <c r="U5350" s="44">
        <v>5052.2518565050405</v>
      </c>
      <c r="V5350" s="45">
        <v>4692.9666428269102</v>
      </c>
      <c r="W5350" s="99">
        <v>0.95462838667333005</v>
      </c>
      <c r="X5350" s="86">
        <v>4932.8758440539596</v>
      </c>
      <c r="Y5350" s="44">
        <v>5070.7358031378199</v>
      </c>
      <c r="Z5350" s="45">
        <v>4771.3664768147801</v>
      </c>
      <c r="AA5350" s="46">
        <v>0.96725857849557295</v>
      </c>
      <c r="AB5350" s="139">
        <v>5069.5808545725904</v>
      </c>
      <c r="AC5350" s="45">
        <v>4709.2642989469496</v>
      </c>
      <c r="AD5350" s="99">
        <v>0.95466913172433598</v>
      </c>
      <c r="AE5350" s="142">
        <v>4951.2037888872401</v>
      </c>
      <c r="AF5350" s="44">
        <v>5089.5759623070498</v>
      </c>
      <c r="AG5350" s="45">
        <v>4789.26496428266</v>
      </c>
      <c r="AH5350" s="140">
        <v>0.96729303993343096</v>
      </c>
      <c r="AI5350" s="44">
        <v>5088.4167225668098</v>
      </c>
      <c r="AJ5350" s="45">
        <v>4726.9097152326303</v>
      </c>
      <c r="AK5350" s="46">
        <v>0.95469908264369396</v>
      </c>
    </row>
    <row r="5351" spans="1:37" x14ac:dyDescent="0.2">
      <c r="A5351" s="35" t="s">
        <v>1889</v>
      </c>
      <c r="B5351" s="35" t="s">
        <v>8169</v>
      </c>
      <c r="C5351" s="85" t="s">
        <v>973</v>
      </c>
      <c r="D5351" s="85" t="s">
        <v>973</v>
      </c>
      <c r="E5351" s="85" t="s">
        <v>12896</v>
      </c>
      <c r="F5351" s="85" t="s">
        <v>225</v>
      </c>
      <c r="G5351" s="85" t="s">
        <v>225</v>
      </c>
      <c r="H5351" s="840">
        <v>1.0279471779631399</v>
      </c>
      <c r="I5351" s="840">
        <v>1.02771304505533</v>
      </c>
      <c r="J5351" s="86">
        <v>8956.75</v>
      </c>
      <c r="K5351" s="44">
        <v>9207.0658862213695</v>
      </c>
      <c r="L5351" s="45">
        <v>8662.6258996632296</v>
      </c>
      <c r="M5351" s="46">
        <v>0.96716173831615504</v>
      </c>
      <c r="N5351" s="139">
        <v>9204.9688162993607</v>
      </c>
      <c r="O5351" s="45">
        <v>8549.9930307140603</v>
      </c>
      <c r="P5351" s="99">
        <v>0.95458654430614498</v>
      </c>
      <c r="Q5351" s="86">
        <v>8990.6188992302996</v>
      </c>
      <c r="R5351" s="44">
        <v>9241.8813256058802</v>
      </c>
      <c r="S5351" s="45">
        <v>8695.8274219156592</v>
      </c>
      <c r="T5351" s="140">
        <v>0.96721121419795897</v>
      </c>
      <c r="U5351" s="44">
        <v>9239.7763258600007</v>
      </c>
      <c r="V5351" s="45">
        <v>8582.7000149669693</v>
      </c>
      <c r="W5351" s="99">
        <v>0.95462838667333005</v>
      </c>
      <c r="X5351" s="86">
        <v>9023.2609084515207</v>
      </c>
      <c r="Y5351" s="44">
        <v>9275.4355868678795</v>
      </c>
      <c r="Z5351" s="45">
        <v>8727.8265197034907</v>
      </c>
      <c r="AA5351" s="46">
        <v>0.96725857849557295</v>
      </c>
      <c r="AB5351" s="139">
        <v>9273.3229445534707</v>
      </c>
      <c r="AC5351" s="45">
        <v>8614.2286567935607</v>
      </c>
      <c r="AD5351" s="99">
        <v>0.95466913172433698</v>
      </c>
      <c r="AE5351" s="142">
        <v>9060.1320797544104</v>
      </c>
      <c r="AF5351" s="44">
        <v>9313.3372033568794</v>
      </c>
      <c r="AG5351" s="45">
        <v>8763.8027016240394</v>
      </c>
      <c r="AH5351" s="140">
        <v>0.96729303993343096</v>
      </c>
      <c r="AI5351" s="44">
        <v>9311.2159282879093</v>
      </c>
      <c r="AJ5351" s="45">
        <v>8649.6997851722408</v>
      </c>
      <c r="AK5351" s="46">
        <v>0.95469908264369396</v>
      </c>
    </row>
    <row r="5352" spans="1:37" x14ac:dyDescent="0.2">
      <c r="A5352" s="35" t="s">
        <v>1888</v>
      </c>
      <c r="B5352" s="35" t="s">
        <v>8168</v>
      </c>
      <c r="C5352" s="85" t="s">
        <v>973</v>
      </c>
      <c r="D5352" s="85" t="s">
        <v>973</v>
      </c>
      <c r="E5352" s="85" t="s">
        <v>12896</v>
      </c>
      <c r="F5352" s="85" t="s">
        <v>225</v>
      </c>
      <c r="G5352" s="85" t="s">
        <v>225</v>
      </c>
      <c r="H5352" s="840">
        <v>1.0279471779631399</v>
      </c>
      <c r="I5352" s="840">
        <v>1.02771304505533</v>
      </c>
      <c r="J5352" s="86">
        <v>4226.0833333333303</v>
      </c>
      <c r="K5352" s="44">
        <v>4344.1904363370704</v>
      </c>
      <c r="L5352" s="45">
        <v>4087.3061029355999</v>
      </c>
      <c r="M5352" s="46">
        <v>0.96716173831615504</v>
      </c>
      <c r="N5352" s="139">
        <v>4343.2009711575902</v>
      </c>
      <c r="O5352" s="45">
        <v>4034.1622851164602</v>
      </c>
      <c r="P5352" s="99">
        <v>0.95458654430614498</v>
      </c>
      <c r="Q5352" s="86">
        <v>4243.7613877159501</v>
      </c>
      <c r="R5352" s="44">
        <v>4362.3625424515603</v>
      </c>
      <c r="S5352" s="45">
        <v>4104.61360457916</v>
      </c>
      <c r="T5352" s="140">
        <v>0.96721121419795897</v>
      </c>
      <c r="U5352" s="44">
        <v>4361.3689382578004</v>
      </c>
      <c r="V5352" s="45">
        <v>4051.2150869818502</v>
      </c>
      <c r="W5352" s="99">
        <v>0.95462838667333005</v>
      </c>
      <c r="X5352" s="86">
        <v>4259.2911785118904</v>
      </c>
      <c r="Y5352" s="44">
        <v>4378.3263470745997</v>
      </c>
      <c r="Z5352" s="45">
        <v>4119.8359307261398</v>
      </c>
      <c r="AA5352" s="46">
        <v>0.96725857849557295</v>
      </c>
      <c r="AB5352" s="139">
        <v>4377.3291068457702</v>
      </c>
      <c r="AC5352" s="45">
        <v>4066.2138111510699</v>
      </c>
      <c r="AD5352" s="99">
        <v>0.95466913172433598</v>
      </c>
      <c r="AE5352" s="142">
        <v>4276.1197023343902</v>
      </c>
      <c r="AF5352" s="44">
        <v>4395.6251806472301</v>
      </c>
      <c r="AG5352" s="45">
        <v>4136.26082599027</v>
      </c>
      <c r="AH5352" s="140">
        <v>0.96729303993343096</v>
      </c>
      <c r="AI5352" s="44">
        <v>4394.6240003071798</v>
      </c>
      <c r="AJ5352" s="45">
        <v>4082.40755709327</v>
      </c>
      <c r="AK5352" s="46">
        <v>0.95469908264369396</v>
      </c>
    </row>
    <row r="5353" spans="1:37" x14ac:dyDescent="0.2">
      <c r="A5353" s="35" t="s">
        <v>1887</v>
      </c>
      <c r="B5353" s="35" t="s">
        <v>8167</v>
      </c>
      <c r="C5353" s="85" t="s">
        <v>973</v>
      </c>
      <c r="D5353" s="85" t="s">
        <v>973</v>
      </c>
      <c r="E5353" s="85" t="s">
        <v>12896</v>
      </c>
      <c r="F5353" s="85" t="s">
        <v>227</v>
      </c>
      <c r="G5353" s="85" t="s">
        <v>227</v>
      </c>
      <c r="H5353" s="840">
        <v>1.0268517288695</v>
      </c>
      <c r="I5353" s="840">
        <v>1.02646936380884</v>
      </c>
      <c r="J5353" s="86">
        <v>7736.5</v>
      </c>
      <c r="K5353" s="44">
        <v>7944.23840039892</v>
      </c>
      <c r="L5353" s="45">
        <v>7474.47299398419</v>
      </c>
      <c r="M5353" s="46">
        <v>0.96613106624238299</v>
      </c>
      <c r="N5353" s="139">
        <v>7941.2802331071098</v>
      </c>
      <c r="O5353" s="45">
        <v>7376.2216910268598</v>
      </c>
      <c r="P5353" s="99">
        <v>0.953431356689311</v>
      </c>
      <c r="Q5353" s="86">
        <v>7812.5322010792597</v>
      </c>
      <c r="R5353" s="44">
        <v>8022.3121975269096</v>
      </c>
      <c r="S5353" s="45">
        <v>7548.3161854872196</v>
      </c>
      <c r="T5353" s="140">
        <v>0.96618048939938606</v>
      </c>
      <c r="U5353" s="44">
        <v>8019.3249581779201</v>
      </c>
      <c r="V5353" s="45">
        <v>7449.0396749049496</v>
      </c>
      <c r="W5353" s="99">
        <v>0.95347314842118802</v>
      </c>
      <c r="X5353" s="86">
        <v>7887.0886976760303</v>
      </c>
      <c r="Y5353" s="44">
        <v>8098.8706649557598</v>
      </c>
      <c r="Z5353" s="45">
        <v>7620.7243861760799</v>
      </c>
      <c r="AA5353" s="46">
        <v>0.96622780322244395</v>
      </c>
      <c r="AB5353" s="139">
        <v>8095.85491780743</v>
      </c>
      <c r="AC5353" s="45">
        <v>7520.4482633897996</v>
      </c>
      <c r="AD5353" s="99">
        <v>0.95351384416479701</v>
      </c>
      <c r="AE5353" s="142">
        <v>7957.5463283824402</v>
      </c>
      <c r="AF5353" s="44">
        <v>8171.2202048586796</v>
      </c>
      <c r="AG5353" s="45">
        <v>7689.0764441659103</v>
      </c>
      <c r="AH5353" s="140">
        <v>0.966262227935895</v>
      </c>
      <c r="AI5353" s="44">
        <v>8168.1775171741101</v>
      </c>
      <c r="AJ5353" s="45">
        <v>7587.8686371029899</v>
      </c>
      <c r="AK5353" s="46">
        <v>0.95354375883921505</v>
      </c>
    </row>
    <row r="5354" spans="1:37" x14ac:dyDescent="0.2">
      <c r="A5354" s="35" t="s">
        <v>1886</v>
      </c>
      <c r="B5354" s="35" t="s">
        <v>8166</v>
      </c>
      <c r="C5354" s="85" t="s">
        <v>973</v>
      </c>
      <c r="D5354" s="85" t="s">
        <v>973</v>
      </c>
      <c r="E5354" s="85" t="s">
        <v>12896</v>
      </c>
      <c r="F5354" s="85" t="s">
        <v>227</v>
      </c>
      <c r="G5354" s="85" t="s">
        <v>227</v>
      </c>
      <c r="H5354" s="840">
        <v>1.0268517288695</v>
      </c>
      <c r="I5354" s="840">
        <v>1.02646936380884</v>
      </c>
      <c r="J5354" s="86">
        <v>7265.6666666666697</v>
      </c>
      <c r="K5354" s="44">
        <v>7460.7623780561898</v>
      </c>
      <c r="L5354" s="45">
        <v>7019.5862836284095</v>
      </c>
      <c r="M5354" s="46">
        <v>0.96613106624238299</v>
      </c>
      <c r="N5354" s="139">
        <v>7457.9842409804496</v>
      </c>
      <c r="O5354" s="45">
        <v>6927.3144272523105</v>
      </c>
      <c r="P5354" s="99">
        <v>0.953431356689311</v>
      </c>
      <c r="Q5354" s="86">
        <v>7327.9930266721703</v>
      </c>
      <c r="R5354" s="44">
        <v>7524.7623085819896</v>
      </c>
      <c r="S5354" s="45">
        <v>7080.1638888254001</v>
      </c>
      <c r="T5354" s="140">
        <v>0.96618048939938606</v>
      </c>
      <c r="U5354" s="44">
        <v>7521.9603400838196</v>
      </c>
      <c r="V5354" s="45">
        <v>6987.0445827496196</v>
      </c>
      <c r="W5354" s="99">
        <v>0.95347314842118802</v>
      </c>
      <c r="X5354" s="86">
        <v>7391.2853760641201</v>
      </c>
      <c r="Y5354" s="44">
        <v>7589.75416697932</v>
      </c>
      <c r="Z5354" s="45">
        <v>7141.6654319046102</v>
      </c>
      <c r="AA5354" s="46">
        <v>0.96622780322244395</v>
      </c>
      <c r="AB5354" s="139">
        <v>7586.9279976981397</v>
      </c>
      <c r="AC5354" s="45">
        <v>7047.69293224994</v>
      </c>
      <c r="AD5354" s="99">
        <v>0.95351384416479701</v>
      </c>
      <c r="AE5354" s="142">
        <v>7457.2809146726804</v>
      </c>
      <c r="AF5354" s="44">
        <v>7657.5217998972003</v>
      </c>
      <c r="AG5354" s="45">
        <v>7205.6888709554496</v>
      </c>
      <c r="AH5354" s="140">
        <v>0.966262227935895</v>
      </c>
      <c r="AI5354" s="44">
        <v>7654.6703962278898</v>
      </c>
      <c r="AJ5354" s="45">
        <v>7110.84367409693</v>
      </c>
      <c r="AK5354" s="46">
        <v>0.95354375883921505</v>
      </c>
    </row>
    <row r="5355" spans="1:37" x14ac:dyDescent="0.2">
      <c r="A5355" s="35" t="s">
        <v>1885</v>
      </c>
      <c r="B5355" s="35" t="s">
        <v>8165</v>
      </c>
      <c r="C5355" s="85" t="s">
        <v>973</v>
      </c>
      <c r="D5355" s="85" t="s">
        <v>973</v>
      </c>
      <c r="E5355" s="85" t="s">
        <v>12896</v>
      </c>
      <c r="F5355" s="85" t="s">
        <v>227</v>
      </c>
      <c r="G5355" s="85" t="s">
        <v>227</v>
      </c>
      <c r="H5355" s="840">
        <v>1.0268517288695</v>
      </c>
      <c r="I5355" s="840">
        <v>1.02646936380884</v>
      </c>
      <c r="J5355" s="86">
        <v>6245.9166666666697</v>
      </c>
      <c r="K5355" s="44">
        <v>6413.6303275415203</v>
      </c>
      <c r="L5355" s="45">
        <v>6034.3741288277397</v>
      </c>
      <c r="M5355" s="46">
        <v>0.96613106624238299</v>
      </c>
      <c r="N5355" s="139">
        <v>6411.2421072363804</v>
      </c>
      <c r="O5355" s="45">
        <v>5955.0528012683799</v>
      </c>
      <c r="P5355" s="99">
        <v>0.953431356689311</v>
      </c>
      <c r="Q5355" s="86">
        <v>6304.9684782889799</v>
      </c>
      <c r="R5355" s="44">
        <v>6474.2677823987597</v>
      </c>
      <c r="S5355" s="45">
        <v>6091.7375300009498</v>
      </c>
      <c r="T5355" s="140">
        <v>0.96618048939938606</v>
      </c>
      <c r="U5355" s="44">
        <v>6471.8569827440897</v>
      </c>
      <c r="V5355" s="45">
        <v>6011.6181456905397</v>
      </c>
      <c r="W5355" s="99">
        <v>0.95347314842118802</v>
      </c>
      <c r="X5355" s="86">
        <v>6364.6706325879304</v>
      </c>
      <c r="Y5355" s="44">
        <v>6535.5730427578701</v>
      </c>
      <c r="Z5355" s="45">
        <v>6149.72172355984</v>
      </c>
      <c r="AA5355" s="46">
        <v>0.96622780322244395</v>
      </c>
      <c r="AB5355" s="139">
        <v>6533.1394150853503</v>
      </c>
      <c r="AC5355" s="45">
        <v>6068.8015617216997</v>
      </c>
      <c r="AD5355" s="99">
        <v>0.95351384416479701</v>
      </c>
      <c r="AE5355" s="142">
        <v>6420.4137723252798</v>
      </c>
      <c r="AF5355" s="44">
        <v>6592.8129821697803</v>
      </c>
      <c r="AG5355" s="45">
        <v>6203.8033159173201</v>
      </c>
      <c r="AH5355" s="140">
        <v>0.966262227935895</v>
      </c>
      <c r="AI5355" s="44">
        <v>6590.3580402682601</v>
      </c>
      <c r="AJ5355" s="45">
        <v>6122.1454817661097</v>
      </c>
      <c r="AK5355" s="46">
        <v>0.95354375883921505</v>
      </c>
    </row>
    <row r="5356" spans="1:37" x14ac:dyDescent="0.2">
      <c r="A5356" s="35" t="s">
        <v>1884</v>
      </c>
      <c r="B5356" s="35" t="s">
        <v>8164</v>
      </c>
      <c r="C5356" s="85" t="s">
        <v>973</v>
      </c>
      <c r="D5356" s="85" t="s">
        <v>973</v>
      </c>
      <c r="E5356" s="85" t="s">
        <v>12896</v>
      </c>
      <c r="F5356" s="85" t="s">
        <v>227</v>
      </c>
      <c r="G5356" s="85" t="s">
        <v>227</v>
      </c>
      <c r="H5356" s="840">
        <v>1.0268517288695</v>
      </c>
      <c r="I5356" s="840">
        <v>1.02646936380884</v>
      </c>
      <c r="J5356" s="86">
        <v>15894.416666666701</v>
      </c>
      <c r="K5356" s="44">
        <v>16321.209233538901</v>
      </c>
      <c r="L5356" s="45">
        <v>15356.089721467401</v>
      </c>
      <c r="M5356" s="46">
        <v>0.96613106624238299</v>
      </c>
      <c r="N5356" s="139">
        <v>16315.131763945999</v>
      </c>
      <c r="O5356" s="45">
        <v>15154.2352462852</v>
      </c>
      <c r="P5356" s="99">
        <v>0.953431356689311</v>
      </c>
      <c r="Q5356" s="86">
        <v>16044.5653180588</v>
      </c>
      <c r="R5356" s="44">
        <v>16475.3896358083</v>
      </c>
      <c r="S5356" s="45">
        <v>15501.9459712024</v>
      </c>
      <c r="T5356" s="140">
        <v>0.96618048939938606</v>
      </c>
      <c r="U5356" s="44">
        <v>16469.254754617199</v>
      </c>
      <c r="V5356" s="45">
        <v>15298.062208858901</v>
      </c>
      <c r="W5356" s="99">
        <v>0.95347314842118802</v>
      </c>
      <c r="X5356" s="86">
        <v>16194.9383952145</v>
      </c>
      <c r="Y5356" s="44">
        <v>16629.800490061101</v>
      </c>
      <c r="Z5356" s="45">
        <v>15647.999748930901</v>
      </c>
      <c r="AA5356" s="46">
        <v>0.96622780322244395</v>
      </c>
      <c r="AB5356" s="139">
        <v>16623.608111459202</v>
      </c>
      <c r="AC5356" s="45">
        <v>15442.097965233001</v>
      </c>
      <c r="AD5356" s="99">
        <v>0.95351384416479701</v>
      </c>
      <c r="AE5356" s="142">
        <v>16342.955380736201</v>
      </c>
      <c r="AF5356" s="44">
        <v>16781.791987546101</v>
      </c>
      <c r="AG5356" s="45">
        <v>15791.5804772471</v>
      </c>
      <c r="AH5356" s="140">
        <v>0.966262227935895</v>
      </c>
      <c r="AI5356" s="44">
        <v>16775.5430124206</v>
      </c>
      <c r="AJ5356" s="45">
        <v>15583.7231042888</v>
      </c>
      <c r="AK5356" s="46">
        <v>0.95354375883921505</v>
      </c>
    </row>
    <row r="5357" spans="1:37" x14ac:dyDescent="0.2">
      <c r="A5357" s="35" t="s">
        <v>1883</v>
      </c>
      <c r="B5357" s="35" t="s">
        <v>8163</v>
      </c>
      <c r="C5357" s="85" t="s">
        <v>973</v>
      </c>
      <c r="D5357" s="85" t="s">
        <v>973</v>
      </c>
      <c r="E5357" s="85" t="s">
        <v>12896</v>
      </c>
      <c r="F5357" s="85" t="s">
        <v>227</v>
      </c>
      <c r="G5357" s="85" t="s">
        <v>227</v>
      </c>
      <c r="H5357" s="840">
        <v>1.0268517288695</v>
      </c>
      <c r="I5357" s="840">
        <v>1.02646936380884</v>
      </c>
      <c r="J5357" s="86">
        <v>4710.5833333333303</v>
      </c>
      <c r="K5357" s="44">
        <v>4837.0706398172097</v>
      </c>
      <c r="L5357" s="45">
        <v>4551.0408984569303</v>
      </c>
      <c r="M5357" s="46">
        <v>0.96613106624238299</v>
      </c>
      <c r="N5357" s="139">
        <v>4835.2694773351996</v>
      </c>
      <c r="O5357" s="45">
        <v>4491.2178582980596</v>
      </c>
      <c r="P5357" s="99">
        <v>0.953431356689311</v>
      </c>
      <c r="Q5357" s="86">
        <v>4750.2524191763896</v>
      </c>
      <c r="R5357" s="44">
        <v>4877.8049091978201</v>
      </c>
      <c r="S5357" s="45">
        <v>4589.6012071304604</v>
      </c>
      <c r="T5357" s="140">
        <v>0.96618048939938606</v>
      </c>
      <c r="U5357" s="44">
        <v>4875.9885786433997</v>
      </c>
      <c r="V5357" s="45">
        <v>4529.2381299074696</v>
      </c>
      <c r="W5357" s="99">
        <v>0.95347314842118802</v>
      </c>
      <c r="X5357" s="86">
        <v>4788.5851190986996</v>
      </c>
      <c r="Y5357" s="44">
        <v>4917.1669083852803</v>
      </c>
      <c r="Z5357" s="45">
        <v>4626.8640801704196</v>
      </c>
      <c r="AA5357" s="46">
        <v>0.96622780322244395</v>
      </c>
      <c r="AB5357" s="139">
        <v>4915.3359207457297</v>
      </c>
      <c r="AC5357" s="45">
        <v>4565.9822050221401</v>
      </c>
      <c r="AD5357" s="99">
        <v>0.95351384416479701</v>
      </c>
      <c r="AE5357" s="142">
        <v>4827.6945144996698</v>
      </c>
      <c r="AF5357" s="44">
        <v>4957.3264586678097</v>
      </c>
      <c r="AG5357" s="45">
        <v>4664.81885737435</v>
      </c>
      <c r="AH5357" s="140">
        <v>0.966262227935895</v>
      </c>
      <c r="AI5357" s="44">
        <v>4955.4805169619203</v>
      </c>
      <c r="AJ5357" s="45">
        <v>4603.41797388348</v>
      </c>
      <c r="AK5357" s="46">
        <v>0.95354375883921505</v>
      </c>
    </row>
    <row r="5358" spans="1:37" x14ac:dyDescent="0.2">
      <c r="A5358" s="35" t="s">
        <v>1882</v>
      </c>
      <c r="B5358" s="35" t="s">
        <v>8162</v>
      </c>
      <c r="C5358" s="85" t="s">
        <v>973</v>
      </c>
      <c r="D5358" s="85" t="s">
        <v>973</v>
      </c>
      <c r="E5358" s="85" t="s">
        <v>12896</v>
      </c>
      <c r="F5358" s="85" t="s">
        <v>227</v>
      </c>
      <c r="G5358" s="85" t="s">
        <v>227</v>
      </c>
      <c r="H5358" s="840">
        <v>1.0268517288695</v>
      </c>
      <c r="I5358" s="840">
        <v>1.02646936380884</v>
      </c>
      <c r="J5358" s="86">
        <v>2317.4166666666702</v>
      </c>
      <c r="K5358" s="44">
        <v>2379.6433106776699</v>
      </c>
      <c r="L5358" s="45">
        <v>2238.92823509454</v>
      </c>
      <c r="M5358" s="46">
        <v>0.96613106624238299</v>
      </c>
      <c r="N5358" s="139">
        <v>2378.7572115133398</v>
      </c>
      <c r="O5358" s="45">
        <v>2209.4977165144201</v>
      </c>
      <c r="P5358" s="99">
        <v>0.953431356689311</v>
      </c>
      <c r="Q5358" s="86">
        <v>2341.0911535997702</v>
      </c>
      <c r="R5358" s="44">
        <v>2403.9534985150199</v>
      </c>
      <c r="S5358" s="45">
        <v>2261.9165965135999</v>
      </c>
      <c r="T5358" s="140">
        <v>0.96618048939938606</v>
      </c>
      <c r="U5358" s="44">
        <v>2403.0583470540601</v>
      </c>
      <c r="V5358" s="45">
        <v>2232.16755296376</v>
      </c>
      <c r="W5358" s="99">
        <v>0.95347314842118802</v>
      </c>
      <c r="X5358" s="86">
        <v>2364.8227609596602</v>
      </c>
      <c r="Y5358" s="44">
        <v>2428.3223405613799</v>
      </c>
      <c r="Z5358" s="45">
        <v>2284.9575013324902</v>
      </c>
      <c r="AA5358" s="46">
        <v>0.96622780322244395</v>
      </c>
      <c r="AB5358" s="139">
        <v>2427.4181149629399</v>
      </c>
      <c r="AC5358" s="45">
        <v>2254.8912415710602</v>
      </c>
      <c r="AD5358" s="99">
        <v>0.95351384416479701</v>
      </c>
      <c r="AE5358" s="142">
        <v>2386.5886708273501</v>
      </c>
      <c r="AF5358" s="44">
        <v>2450.67270273944</v>
      </c>
      <c r="AG5358" s="45">
        <v>2306.0704862401999</v>
      </c>
      <c r="AH5358" s="140">
        <v>0.966262227935895</v>
      </c>
      <c r="AI5358" s="44">
        <v>2449.7601546175401</v>
      </c>
      <c r="AJ5358" s="45">
        <v>2275.7167319837999</v>
      </c>
      <c r="AK5358" s="46">
        <v>0.95354375883921505</v>
      </c>
    </row>
    <row r="5359" spans="1:37" x14ac:dyDescent="0.2">
      <c r="A5359" s="35" t="s">
        <v>1881</v>
      </c>
      <c r="B5359" s="35" t="s">
        <v>8161</v>
      </c>
      <c r="C5359" s="85" t="s">
        <v>973</v>
      </c>
      <c r="D5359" s="85" t="s">
        <v>973</v>
      </c>
      <c r="E5359" s="85" t="s">
        <v>12896</v>
      </c>
      <c r="F5359" s="85" t="s">
        <v>225</v>
      </c>
      <c r="G5359" s="85" t="s">
        <v>225</v>
      </c>
      <c r="H5359" s="840">
        <v>1.0279471779631399</v>
      </c>
      <c r="I5359" s="840">
        <v>1.02771304505533</v>
      </c>
      <c r="J5359" s="86">
        <v>6141.9166666666697</v>
      </c>
      <c r="K5359" s="44">
        <v>6313.5659047847903</v>
      </c>
      <c r="L5359" s="45">
        <v>5940.2267999263004</v>
      </c>
      <c r="M5359" s="46">
        <v>0.96716173831615504</v>
      </c>
      <c r="N5359" s="139">
        <v>6312.1278799761003</v>
      </c>
      <c r="O5359" s="45">
        <v>5862.9910062496501</v>
      </c>
      <c r="P5359" s="99">
        <v>0.95458654430614498</v>
      </c>
      <c r="Q5359" s="86">
        <v>6163.09565647</v>
      </c>
      <c r="R5359" s="44">
        <v>6335.33678758524</v>
      </c>
      <c r="S5359" s="45">
        <v>5961.01523311252</v>
      </c>
      <c r="T5359" s="140">
        <v>0.96721121419795897</v>
      </c>
      <c r="U5359" s="44">
        <v>6333.8938040780804</v>
      </c>
      <c r="V5359" s="45">
        <v>5883.4660634493603</v>
      </c>
      <c r="W5359" s="99">
        <v>0.95462838667333005</v>
      </c>
      <c r="X5359" s="86">
        <v>6185.9491820185303</v>
      </c>
      <c r="Y5359" s="44">
        <v>6358.82900467936</v>
      </c>
      <c r="Z5359" s="45">
        <v>5983.4124124451</v>
      </c>
      <c r="AA5359" s="46">
        <v>0.96725857849557295</v>
      </c>
      <c r="AB5359" s="139">
        <v>6357.3806704098097</v>
      </c>
      <c r="AC5359" s="45">
        <v>5905.5347344885004</v>
      </c>
      <c r="AD5359" s="99">
        <v>0.95466913172433598</v>
      </c>
      <c r="AE5359" s="142">
        <v>6211.5384561785604</v>
      </c>
      <c r="AF5359" s="44">
        <v>6385.1334268382898</v>
      </c>
      <c r="AG5359" s="45">
        <v>6008.3779159403703</v>
      </c>
      <c r="AH5359" s="140">
        <v>0.96729303993343096</v>
      </c>
      <c r="AI5359" s="44">
        <v>6383.6791012775802</v>
      </c>
      <c r="AJ5359" s="45">
        <v>5930.1500659197</v>
      </c>
      <c r="AK5359" s="46">
        <v>0.95469908264369396</v>
      </c>
    </row>
    <row r="5360" spans="1:37" x14ac:dyDescent="0.2">
      <c r="A5360" s="35" t="s">
        <v>1880</v>
      </c>
      <c r="B5360" s="35" t="s">
        <v>8160</v>
      </c>
      <c r="C5360" s="85" t="s">
        <v>973</v>
      </c>
      <c r="D5360" s="85" t="s">
        <v>973</v>
      </c>
      <c r="E5360" s="85" t="s">
        <v>12896</v>
      </c>
      <c r="F5360" s="85" t="s">
        <v>227</v>
      </c>
      <c r="G5360" s="85" t="s">
        <v>227</v>
      </c>
      <c r="H5360" s="840">
        <v>1.0268517288695</v>
      </c>
      <c r="I5360" s="840">
        <v>1.02646936380884</v>
      </c>
      <c r="J5360" s="86">
        <v>4757.4166666666697</v>
      </c>
      <c r="K5360" s="44">
        <v>4885.1615291192602</v>
      </c>
      <c r="L5360" s="45">
        <v>4596.2880367259504</v>
      </c>
      <c r="M5360" s="46">
        <v>0.96613106624238299</v>
      </c>
      <c r="N5360" s="139">
        <v>4883.3424592069196</v>
      </c>
      <c r="O5360" s="45">
        <v>4535.8702268363404</v>
      </c>
      <c r="P5360" s="99">
        <v>0.953431356689311</v>
      </c>
      <c r="Q5360" s="86">
        <v>4798.16409425449</v>
      </c>
      <c r="R5360" s="44">
        <v>4927.0030955848097</v>
      </c>
      <c r="S5360" s="45">
        <v>4635.8925328053701</v>
      </c>
      <c r="T5360" s="140">
        <v>0.96618048939938606</v>
      </c>
      <c r="U5360" s="44">
        <v>4925.1684452798399</v>
      </c>
      <c r="V5360" s="45">
        <v>4574.92062559033</v>
      </c>
      <c r="W5360" s="99">
        <v>0.95347314842118802</v>
      </c>
      <c r="X5360" s="86">
        <v>4838.3771126186302</v>
      </c>
      <c r="Y5360" s="44">
        <v>4968.2959030150796</v>
      </c>
      <c r="Z5360" s="45">
        <v>4674.9744886872504</v>
      </c>
      <c r="AA5360" s="46">
        <v>0.96622780322244395</v>
      </c>
      <c r="AB5360" s="139">
        <v>4966.4458766569096</v>
      </c>
      <c r="AC5360" s="45">
        <v>4613.4595601719602</v>
      </c>
      <c r="AD5360" s="99">
        <v>0.95351384416479701</v>
      </c>
      <c r="AE5360" s="142">
        <v>4879.0284516488</v>
      </c>
      <c r="AF5360" s="44">
        <v>5010.0388007790698</v>
      </c>
      <c r="AG5360" s="45">
        <v>4714.4209018527899</v>
      </c>
      <c r="AH5360" s="140">
        <v>0.966262227935895</v>
      </c>
      <c r="AI5360" s="44">
        <v>5008.17323076919</v>
      </c>
      <c r="AJ5360" s="45">
        <v>4652.3671292686704</v>
      </c>
      <c r="AK5360" s="46">
        <v>0.95354375883921505</v>
      </c>
    </row>
    <row r="5361" spans="1:37" x14ac:dyDescent="0.2">
      <c r="A5361" s="35" t="s">
        <v>1879</v>
      </c>
      <c r="B5361" s="35" t="s">
        <v>8159</v>
      </c>
      <c r="C5361" s="85" t="s">
        <v>973</v>
      </c>
      <c r="D5361" s="85" t="s">
        <v>973</v>
      </c>
      <c r="E5361" s="85" t="s">
        <v>12896</v>
      </c>
      <c r="F5361" s="85" t="s">
        <v>225</v>
      </c>
      <c r="G5361" s="85" t="s">
        <v>225</v>
      </c>
      <c r="H5361" s="840">
        <v>1.0279471779631399</v>
      </c>
      <c r="I5361" s="840">
        <v>1.02771304505533</v>
      </c>
      <c r="J5361" s="86">
        <v>3668.5</v>
      </c>
      <c r="K5361" s="44">
        <v>3771.0242223577902</v>
      </c>
      <c r="L5361" s="45">
        <v>3548.03283701282</v>
      </c>
      <c r="M5361" s="46">
        <v>0.96716173831615604</v>
      </c>
      <c r="N5361" s="139">
        <v>3770.1653057854901</v>
      </c>
      <c r="O5361" s="45">
        <v>3501.9007377870898</v>
      </c>
      <c r="P5361" s="99">
        <v>0.95458654430614498</v>
      </c>
      <c r="Q5361" s="86">
        <v>3680.1335106701999</v>
      </c>
      <c r="R5361" s="44">
        <v>3782.9828568210201</v>
      </c>
      <c r="S5361" s="45">
        <v>3559.46640126592</v>
      </c>
      <c r="T5361" s="140">
        <v>0.96721121419795897</v>
      </c>
      <c r="U5361" s="44">
        <v>3782.1212164610401</v>
      </c>
      <c r="V5361" s="45">
        <v>3513.15991603355</v>
      </c>
      <c r="W5361" s="99">
        <v>0.95462838667333005</v>
      </c>
      <c r="X5361" s="86">
        <v>3689.3771515895601</v>
      </c>
      <c r="Y5361" s="44">
        <v>3792.48483141818</v>
      </c>
      <c r="Z5361" s="45">
        <v>3568.58169918056</v>
      </c>
      <c r="AA5361" s="46">
        <v>0.96725857849557295</v>
      </c>
      <c r="AB5361" s="139">
        <v>3791.6210268176801</v>
      </c>
      <c r="AC5361" s="45">
        <v>3522.1344819116098</v>
      </c>
      <c r="AD5361" s="99">
        <v>0.95466913172433698</v>
      </c>
      <c r="AE5361" s="142">
        <v>3700.55146561315</v>
      </c>
      <c r="AF5361" s="44">
        <v>3803.9714359844102</v>
      </c>
      <c r="AG5361" s="45">
        <v>3579.51767660306</v>
      </c>
      <c r="AH5361" s="140">
        <v>0.96729303993343096</v>
      </c>
      <c r="AI5361" s="44">
        <v>3803.10501510927</v>
      </c>
      <c r="AJ5361" s="45">
        <v>3532.9130894966502</v>
      </c>
      <c r="AK5361" s="46">
        <v>0.95469908264369396</v>
      </c>
    </row>
    <row r="5362" spans="1:37" x14ac:dyDescent="0.2">
      <c r="A5362" s="35" t="s">
        <v>1878</v>
      </c>
      <c r="B5362" s="35" t="s">
        <v>8158</v>
      </c>
      <c r="C5362" s="85" t="s">
        <v>973</v>
      </c>
      <c r="D5362" s="85" t="s">
        <v>973</v>
      </c>
      <c r="E5362" s="85" t="s">
        <v>12896</v>
      </c>
      <c r="F5362" s="85" t="s">
        <v>227</v>
      </c>
      <c r="G5362" s="85" t="s">
        <v>227</v>
      </c>
      <c r="H5362" s="840">
        <v>1.0268517288695</v>
      </c>
      <c r="I5362" s="840">
        <v>1.02646936380884</v>
      </c>
      <c r="J5362" s="86">
        <v>2819.6666666666702</v>
      </c>
      <c r="K5362" s="44">
        <v>2895.3795915023802</v>
      </c>
      <c r="L5362" s="45">
        <v>2724.16756311477</v>
      </c>
      <c r="M5362" s="46">
        <v>0.96613106624238299</v>
      </c>
      <c r="N5362" s="139">
        <v>2894.3014494863301</v>
      </c>
      <c r="O5362" s="45">
        <v>2688.3586154116301</v>
      </c>
      <c r="P5362" s="99">
        <v>0.953431356689311</v>
      </c>
      <c r="Q5362" s="86">
        <v>2845.8645225278301</v>
      </c>
      <c r="R5362" s="44">
        <v>2922.2809050860901</v>
      </c>
      <c r="S5362" s="45">
        <v>2749.6187771402901</v>
      </c>
      <c r="T5362" s="140">
        <v>0.96618048939938606</v>
      </c>
      <c r="U5362" s="44">
        <v>2921.1927459253002</v>
      </c>
      <c r="V5362" s="45">
        <v>2713.4554062747702</v>
      </c>
      <c r="W5362" s="99">
        <v>0.95347314842118802</v>
      </c>
      <c r="X5362" s="86">
        <v>2870.3230461945</v>
      </c>
      <c r="Y5362" s="44">
        <v>2947.3961823988002</v>
      </c>
      <c r="Z5362" s="45">
        <v>2773.38593146327</v>
      </c>
      <c r="AA5362" s="46">
        <v>0.96622780322244395</v>
      </c>
      <c r="AB5362" s="139">
        <v>2946.2986711531298</v>
      </c>
      <c r="AC5362" s="45">
        <v>2736.89276177173</v>
      </c>
      <c r="AD5362" s="99">
        <v>0.95351384416479701</v>
      </c>
      <c r="AE5362" s="142">
        <v>2892.69492574477</v>
      </c>
      <c r="AF5362" s="44">
        <v>2970.3687855930498</v>
      </c>
      <c r="AG5362" s="45">
        <v>2795.1018436889899</v>
      </c>
      <c r="AH5362" s="140">
        <v>0.966262227935895</v>
      </c>
      <c r="AI5362" s="44">
        <v>2969.2627201222999</v>
      </c>
      <c r="AJ5362" s="45">
        <v>2758.3111926697902</v>
      </c>
      <c r="AK5362" s="46">
        <v>0.95354375883921505</v>
      </c>
    </row>
    <row r="5363" spans="1:37" x14ac:dyDescent="0.2">
      <c r="A5363" s="35" t="s">
        <v>1877</v>
      </c>
      <c r="B5363" s="35" t="s">
        <v>8157</v>
      </c>
      <c r="C5363" s="85" t="s">
        <v>973</v>
      </c>
      <c r="D5363" s="85" t="s">
        <v>973</v>
      </c>
      <c r="E5363" s="85" t="s">
        <v>12896</v>
      </c>
      <c r="F5363" s="85" t="s">
        <v>227</v>
      </c>
      <c r="G5363" s="85" t="s">
        <v>227</v>
      </c>
      <c r="H5363" s="840">
        <v>1.0268517288695</v>
      </c>
      <c r="I5363" s="840">
        <v>1.02646936380884</v>
      </c>
      <c r="J5363" s="86">
        <v>2581.4166666666702</v>
      </c>
      <c r="K5363" s="44">
        <v>2650.7321670992201</v>
      </c>
      <c r="L5363" s="45">
        <v>2493.98683658252</v>
      </c>
      <c r="M5363" s="46">
        <v>0.96613106624238299</v>
      </c>
      <c r="N5363" s="139">
        <v>2649.7451235588801</v>
      </c>
      <c r="O5363" s="45">
        <v>2461.2035946803999</v>
      </c>
      <c r="P5363" s="99">
        <v>0.953431356689311</v>
      </c>
      <c r="Q5363" s="86">
        <v>2605.96978463293</v>
      </c>
      <c r="R5363" s="44">
        <v>2675.9445787320101</v>
      </c>
      <c r="S5363" s="45">
        <v>2517.83716187666</v>
      </c>
      <c r="T5363" s="140">
        <v>0.96618048939938606</v>
      </c>
      <c r="U5363" s="44">
        <v>2674.9481469372299</v>
      </c>
      <c r="V5363" s="45">
        <v>2484.7222152444501</v>
      </c>
      <c r="W5363" s="99">
        <v>0.95347314842118802</v>
      </c>
      <c r="X5363" s="86">
        <v>2629.2584807888502</v>
      </c>
      <c r="Y5363" s="44">
        <v>2699.8586166428399</v>
      </c>
      <c r="Z5363" s="45">
        <v>2540.4626459965998</v>
      </c>
      <c r="AA5363" s="46">
        <v>0.96622780322244395</v>
      </c>
      <c r="AB5363" s="139">
        <v>2698.8532800643402</v>
      </c>
      <c r="AC5363" s="45">
        <v>2507.0343613198702</v>
      </c>
      <c r="AD5363" s="99">
        <v>0.95351384416479701</v>
      </c>
      <c r="AE5363" s="142">
        <v>2650.2449083993101</v>
      </c>
      <c r="AF5363" s="44">
        <v>2721.4085661174299</v>
      </c>
      <c r="AG5363" s="45">
        <v>2560.8315497656799</v>
      </c>
      <c r="AH5363" s="140">
        <v>0.966262227935895</v>
      </c>
      <c r="AI5363" s="44">
        <v>2720.3952050622602</v>
      </c>
      <c r="AJ5363" s="45">
        <v>2527.12449179957</v>
      </c>
      <c r="AK5363" s="46">
        <v>0.95354375883921505</v>
      </c>
    </row>
    <row r="5364" spans="1:37" x14ac:dyDescent="0.2">
      <c r="A5364" s="35" t="s">
        <v>1876</v>
      </c>
      <c r="B5364" s="35" t="s">
        <v>8156</v>
      </c>
      <c r="C5364" s="85" t="s">
        <v>973</v>
      </c>
      <c r="D5364" s="85" t="s">
        <v>973</v>
      </c>
      <c r="E5364" s="85" t="s">
        <v>12896</v>
      </c>
      <c r="F5364" s="85" t="s">
        <v>225</v>
      </c>
      <c r="G5364" s="85" t="s">
        <v>225</v>
      </c>
      <c r="H5364" s="840">
        <v>1.0279471779631399</v>
      </c>
      <c r="I5364" s="840">
        <v>1.02771304505533</v>
      </c>
      <c r="J5364" s="86">
        <v>2012.75</v>
      </c>
      <c r="K5364" s="44">
        <v>2069.0006824453098</v>
      </c>
      <c r="L5364" s="45">
        <v>1946.65478879584</v>
      </c>
      <c r="M5364" s="46">
        <v>0.96716173831615504</v>
      </c>
      <c r="N5364" s="139">
        <v>2068.5294314351199</v>
      </c>
      <c r="O5364" s="45">
        <v>1921.34406705219</v>
      </c>
      <c r="P5364" s="99">
        <v>0.95458654430614398</v>
      </c>
      <c r="Q5364" s="86">
        <v>2021.0158851388501</v>
      </c>
      <c r="R5364" s="44">
        <v>2077.4975757471602</v>
      </c>
      <c r="S5364" s="45">
        <v>1954.7492281785101</v>
      </c>
      <c r="T5364" s="140">
        <v>0.96721121419795897</v>
      </c>
      <c r="U5364" s="44">
        <v>2077.0243894212499</v>
      </c>
      <c r="V5364" s="45">
        <v>1929.31913387127</v>
      </c>
      <c r="W5364" s="99">
        <v>0.95462838667333005</v>
      </c>
      <c r="X5364" s="86">
        <v>2028.28161326436</v>
      </c>
      <c r="Y5364" s="44">
        <v>2084.9663604696302</v>
      </c>
      <c r="Z5364" s="45">
        <v>1961.8727900347899</v>
      </c>
      <c r="AA5364" s="46">
        <v>0.96725857849557295</v>
      </c>
      <c r="AB5364" s="139">
        <v>2084.4914729976599</v>
      </c>
      <c r="AC5364" s="45">
        <v>1936.3378466275301</v>
      </c>
      <c r="AD5364" s="99">
        <v>0.95466913172433598</v>
      </c>
      <c r="AE5364" s="142">
        <v>2035.0364888940301</v>
      </c>
      <c r="AF5364" s="44">
        <v>2091.9100158106398</v>
      </c>
      <c r="AG5364" s="45">
        <v>1968.47663171776</v>
      </c>
      <c r="AH5364" s="140">
        <v>0.96729303993343096</v>
      </c>
      <c r="AI5364" s="44">
        <v>2091.4335467999999</v>
      </c>
      <c r="AJ5364" s="45">
        <v>1942.84746909358</v>
      </c>
      <c r="AK5364" s="46">
        <v>0.95469908264369396</v>
      </c>
    </row>
    <row r="5365" spans="1:37" x14ac:dyDescent="0.2">
      <c r="A5365" s="35" t="s">
        <v>1875</v>
      </c>
      <c r="B5365" s="35" t="s">
        <v>8155</v>
      </c>
      <c r="C5365" s="85" t="s">
        <v>973</v>
      </c>
      <c r="D5365" s="85" t="s">
        <v>973</v>
      </c>
      <c r="E5365" s="85" t="s">
        <v>12896</v>
      </c>
      <c r="F5365" s="85" t="s">
        <v>227</v>
      </c>
      <c r="G5365" s="85" t="s">
        <v>227</v>
      </c>
      <c r="H5365" s="840">
        <v>1.0268517288695</v>
      </c>
      <c r="I5365" s="840">
        <v>1.02646936380884</v>
      </c>
      <c r="J5365" s="86">
        <v>3808.5</v>
      </c>
      <c r="K5365" s="44">
        <v>3910.7648093995099</v>
      </c>
      <c r="L5365" s="45">
        <v>3679.5101657841201</v>
      </c>
      <c r="M5365" s="46">
        <v>0.96613106624238299</v>
      </c>
      <c r="N5365" s="139">
        <v>3909.3085720659801</v>
      </c>
      <c r="O5365" s="45">
        <v>3631.1433219512401</v>
      </c>
      <c r="P5365" s="99">
        <v>0.953431356689311</v>
      </c>
      <c r="Q5365" s="86">
        <v>3842.9408591782098</v>
      </c>
      <c r="R5365" s="44">
        <v>3946.1304651904002</v>
      </c>
      <c r="S5365" s="45">
        <v>3712.9744800537001</v>
      </c>
      <c r="T5365" s="140">
        <v>0.96618048939938606</v>
      </c>
      <c r="U5365" s="44">
        <v>3944.6610588756598</v>
      </c>
      <c r="V5365" s="45">
        <v>3664.14092019707</v>
      </c>
      <c r="W5365" s="99">
        <v>0.95347314842118802</v>
      </c>
      <c r="X5365" s="86">
        <v>3878.6802705128198</v>
      </c>
      <c r="Y5365" s="44">
        <v>3982.8295415081202</v>
      </c>
      <c r="Z5365" s="45">
        <v>3747.6887171798398</v>
      </c>
      <c r="AA5365" s="46">
        <v>0.96622780322244395</v>
      </c>
      <c r="AB5365" s="139">
        <v>3981.3464696912001</v>
      </c>
      <c r="AC5365" s="45">
        <v>3698.3753350228299</v>
      </c>
      <c r="AD5365" s="99">
        <v>0.95351384416479701</v>
      </c>
      <c r="AE5365" s="142">
        <v>3913.31073377137</v>
      </c>
      <c r="AF5365" s="44">
        <v>4018.3898925767198</v>
      </c>
      <c r="AG5365" s="45">
        <v>3781.2843482193698</v>
      </c>
      <c r="AH5365" s="140">
        <v>0.966262227935895</v>
      </c>
      <c r="AI5365" s="44">
        <v>4016.8935792806101</v>
      </c>
      <c r="AJ5365" s="45">
        <v>3731.5130265861999</v>
      </c>
      <c r="AK5365" s="46">
        <v>0.95354375883921505</v>
      </c>
    </row>
    <row r="5366" spans="1:37" x14ac:dyDescent="0.2">
      <c r="A5366" s="35" t="s">
        <v>1874</v>
      </c>
      <c r="B5366" s="35" t="s">
        <v>8154</v>
      </c>
      <c r="C5366" s="85" t="s">
        <v>973</v>
      </c>
      <c r="D5366" s="85" t="s">
        <v>973</v>
      </c>
      <c r="E5366" s="85" t="s">
        <v>12896</v>
      </c>
      <c r="F5366" s="85" t="s">
        <v>225</v>
      </c>
      <c r="G5366" s="85" t="s">
        <v>225</v>
      </c>
      <c r="H5366" s="840">
        <v>1.0279471779631399</v>
      </c>
      <c r="I5366" s="840">
        <v>1.02771304505533</v>
      </c>
      <c r="J5366" s="86">
        <v>3304.5</v>
      </c>
      <c r="K5366" s="44">
        <v>3396.8514495792001</v>
      </c>
      <c r="L5366" s="45">
        <v>3195.9859642657402</v>
      </c>
      <c r="M5366" s="46">
        <v>0.96716173831615604</v>
      </c>
      <c r="N5366" s="139">
        <v>3396.0777573853502</v>
      </c>
      <c r="O5366" s="45">
        <v>3154.4312356596502</v>
      </c>
      <c r="P5366" s="99">
        <v>0.95458654430614498</v>
      </c>
      <c r="Q5366" s="86">
        <v>3320.8752420509099</v>
      </c>
      <c r="R5366" s="44">
        <v>3413.6843334339001</v>
      </c>
      <c r="S5366" s="45">
        <v>3211.9877750639998</v>
      </c>
      <c r="T5366" s="140">
        <v>0.96721121419795897</v>
      </c>
      <c r="U5366" s="44">
        <v>3412.9068072570099</v>
      </c>
      <c r="V5366" s="45">
        <v>3170.2017746624601</v>
      </c>
      <c r="W5366" s="99">
        <v>0.95462838667333005</v>
      </c>
      <c r="X5366" s="86">
        <v>3338.4308076678699</v>
      </c>
      <c r="Y5366" s="44">
        <v>3431.7305275673998</v>
      </c>
      <c r="Z5366" s="45">
        <v>3229.1258374306499</v>
      </c>
      <c r="AA5366" s="46">
        <v>0.96725857849557295</v>
      </c>
      <c r="AB5366" s="139">
        <v>3430.9488910548798</v>
      </c>
      <c r="AC5366" s="45">
        <v>3187.0968404780601</v>
      </c>
      <c r="AD5366" s="99">
        <v>0.95466913172433598</v>
      </c>
      <c r="AE5366" s="142">
        <v>3355.3789760070999</v>
      </c>
      <c r="AF5366" s="44">
        <v>3449.1523493833502</v>
      </c>
      <c r="AG5366" s="45">
        <v>3245.63472983063</v>
      </c>
      <c r="AH5366" s="140">
        <v>0.96729303993343096</v>
      </c>
      <c r="AI5366" s="44">
        <v>3448.3667447469002</v>
      </c>
      <c r="AJ5366" s="45">
        <v>3203.3772303159099</v>
      </c>
      <c r="AK5366" s="46">
        <v>0.95469908264369396</v>
      </c>
    </row>
    <row r="5367" spans="1:37" x14ac:dyDescent="0.2">
      <c r="A5367" s="35" t="s">
        <v>1873</v>
      </c>
      <c r="B5367" s="35" t="s">
        <v>8153</v>
      </c>
      <c r="C5367" s="85" t="s">
        <v>973</v>
      </c>
      <c r="D5367" s="85" t="s">
        <v>973</v>
      </c>
      <c r="E5367" s="85" t="s">
        <v>12896</v>
      </c>
      <c r="F5367" s="85" t="s">
        <v>224</v>
      </c>
      <c r="G5367" s="85" t="s">
        <v>224</v>
      </c>
      <c r="H5367" s="840">
        <v>1.02672682109949</v>
      </c>
      <c r="I5367" s="840">
        <v>1.0268650569822799</v>
      </c>
      <c r="J5367" s="86">
        <v>8970</v>
      </c>
      <c r="K5367" s="44">
        <v>9209.7395852624595</v>
      </c>
      <c r="L5367" s="45">
        <v>8665.1414952772302</v>
      </c>
      <c r="M5367" s="46">
        <v>0.96601354462399502</v>
      </c>
      <c r="N5367" s="139">
        <v>9210.9795611310292</v>
      </c>
      <c r="O5367" s="45">
        <v>8555.5760834593602</v>
      </c>
      <c r="P5367" s="99">
        <v>0.953798894477075</v>
      </c>
      <c r="Q5367" s="86">
        <v>8998.7586926207096</v>
      </c>
      <c r="R5367" s="44">
        <v>9239.2669063158992</v>
      </c>
      <c r="S5367" s="45">
        <v>8693.3674748385092</v>
      </c>
      <c r="T5367" s="140">
        <v>0.96606296176909101</v>
      </c>
      <c r="U5367" s="44">
        <v>9240.5108576677303</v>
      </c>
      <c r="V5367" s="45">
        <v>8583.3823113705694</v>
      </c>
      <c r="W5367" s="99">
        <v>0.95384070231922502</v>
      </c>
      <c r="X5367" s="86">
        <v>9026.5668339924996</v>
      </c>
      <c r="Y5367" s="44">
        <v>9267.8182709072407</v>
      </c>
      <c r="Z5367" s="45">
        <v>8720.6589196886307</v>
      </c>
      <c r="AA5367" s="46">
        <v>0.96611026983682602</v>
      </c>
      <c r="AB5367" s="139">
        <v>9269.0660663420404</v>
      </c>
      <c r="AC5367" s="45">
        <v>8610.2743329231907</v>
      </c>
      <c r="AD5367" s="99">
        <v>0.95388141375061697</v>
      </c>
      <c r="AE5367" s="142">
        <v>9057.0187408708898</v>
      </c>
      <c r="AF5367" s="44">
        <v>9299.0840604529203</v>
      </c>
      <c r="AG5367" s="45">
        <v>8750.3905670088097</v>
      </c>
      <c r="AH5367" s="140">
        <v>0.96614469036280304</v>
      </c>
      <c r="AI5367" s="44">
        <v>9300.3360654339394</v>
      </c>
      <c r="AJ5367" s="45">
        <v>8639.5928831182591</v>
      </c>
      <c r="AK5367" s="46">
        <v>0.95391133995682797</v>
      </c>
    </row>
    <row r="5368" spans="1:37" x14ac:dyDescent="0.2">
      <c r="A5368" s="35" t="s">
        <v>1872</v>
      </c>
      <c r="B5368" s="35" t="s">
        <v>8152</v>
      </c>
      <c r="C5368" s="85" t="s">
        <v>973</v>
      </c>
      <c r="D5368" s="85" t="s">
        <v>973</v>
      </c>
      <c r="E5368" s="85" t="s">
        <v>12896</v>
      </c>
      <c r="F5368" s="85" t="s">
        <v>224</v>
      </c>
      <c r="G5368" s="85" t="s">
        <v>224</v>
      </c>
      <c r="H5368" s="840">
        <v>1.02672682109949</v>
      </c>
      <c r="I5368" s="840">
        <v>1.0268650569822799</v>
      </c>
      <c r="J5368" s="86">
        <v>2486.5833333333298</v>
      </c>
      <c r="K5368" s="44">
        <v>2553.0418012323198</v>
      </c>
      <c r="L5368" s="45">
        <v>2402.0731798362799</v>
      </c>
      <c r="M5368" s="46">
        <v>0.96601354462399502</v>
      </c>
      <c r="N5368" s="139">
        <v>2553.3855362745198</v>
      </c>
      <c r="O5368" s="45">
        <v>2371.7004343584499</v>
      </c>
      <c r="P5368" s="99">
        <v>0.953798894477075</v>
      </c>
      <c r="Q5368" s="86">
        <v>2491.59174737579</v>
      </c>
      <c r="R5368" s="44">
        <v>2558.1840742608802</v>
      </c>
      <c r="S5368" s="45">
        <v>2407.0345029892801</v>
      </c>
      <c r="T5368" s="140">
        <v>0.96606296176909101</v>
      </c>
      <c r="U5368" s="44">
        <v>2558.52850164561</v>
      </c>
      <c r="V5368" s="45">
        <v>2376.5816222097101</v>
      </c>
      <c r="W5368" s="99">
        <v>0.95384070231922502</v>
      </c>
      <c r="X5368" s="86">
        <v>2497.0131772889799</v>
      </c>
      <c r="Y5368" s="44">
        <v>2563.7504017614601</v>
      </c>
      <c r="Z5368" s="45">
        <v>2412.39007449677</v>
      </c>
      <c r="AA5368" s="46">
        <v>0.96611026983682602</v>
      </c>
      <c r="AB5368" s="139">
        <v>2564.0955785823498</v>
      </c>
      <c r="AC5368" s="45">
        <v>2381.8544597063301</v>
      </c>
      <c r="AD5368" s="99">
        <v>0.95388141375061697</v>
      </c>
      <c r="AE5368" s="142">
        <v>2503.5346561879401</v>
      </c>
      <c r="AF5368" s="44">
        <v>2570.44617906026</v>
      </c>
      <c r="AG5368" s="45">
        <v>2418.7767152152501</v>
      </c>
      <c r="AH5368" s="140">
        <v>0.96614469036280304</v>
      </c>
      <c r="AI5368" s="44">
        <v>2570.7922573835399</v>
      </c>
      <c r="AJ5368" s="45">
        <v>2388.1500985125999</v>
      </c>
      <c r="AK5368" s="46">
        <v>0.95391133995682797</v>
      </c>
    </row>
    <row r="5369" spans="1:37" x14ac:dyDescent="0.2">
      <c r="A5369" s="35" t="s">
        <v>1871</v>
      </c>
      <c r="B5369" s="35" t="s">
        <v>8151</v>
      </c>
      <c r="C5369" s="85" t="s">
        <v>973</v>
      </c>
      <c r="D5369" s="85" t="s">
        <v>973</v>
      </c>
      <c r="E5369" s="85" t="s">
        <v>12896</v>
      </c>
      <c r="F5369" s="85" t="s">
        <v>224</v>
      </c>
      <c r="G5369" s="85" t="s">
        <v>224</v>
      </c>
      <c r="H5369" s="840">
        <v>1.02672682109949</v>
      </c>
      <c r="I5369" s="840">
        <v>1.0268650569822799</v>
      </c>
      <c r="J5369" s="86">
        <v>10168.833333333299</v>
      </c>
      <c r="K5369" s="44">
        <v>10440.613922623899</v>
      </c>
      <c r="L5369" s="45">
        <v>9823.2307330239601</v>
      </c>
      <c r="M5369" s="46">
        <v>0.96601354462399502</v>
      </c>
      <c r="N5369" s="139">
        <v>10442.0196202766</v>
      </c>
      <c r="O5369" s="45">
        <v>9699.0219914549598</v>
      </c>
      <c r="P5369" s="99">
        <v>0.953798894477075</v>
      </c>
      <c r="Q5369" s="86">
        <v>10199.716543645</v>
      </c>
      <c r="R5369" s="44">
        <v>10472.322542972501</v>
      </c>
      <c r="S5369" s="45">
        <v>9853.5683733588503</v>
      </c>
      <c r="T5369" s="140">
        <v>0.96606296176909101</v>
      </c>
      <c r="U5369" s="44">
        <v>10473.732509793101</v>
      </c>
      <c r="V5369" s="45">
        <v>9728.9047914473304</v>
      </c>
      <c r="W5369" s="99">
        <v>0.95384070231922502</v>
      </c>
      <c r="X5369" s="86">
        <v>10234.928778273301</v>
      </c>
      <c r="Y5369" s="44">
        <v>10508.475888696201</v>
      </c>
      <c r="Z5369" s="45">
        <v>9888.0698037382699</v>
      </c>
      <c r="AA5369" s="46">
        <v>0.96611026983682602</v>
      </c>
      <c r="AB5369" s="139">
        <v>10509.890723111101</v>
      </c>
      <c r="AC5369" s="45">
        <v>9762.9083326561704</v>
      </c>
      <c r="AD5369" s="99">
        <v>0.95388141375061697</v>
      </c>
      <c r="AE5369" s="142">
        <v>10272.845102171499</v>
      </c>
      <c r="AF5369" s="44">
        <v>10547.4055954001</v>
      </c>
      <c r="AG5369" s="45">
        <v>9925.0547503825401</v>
      </c>
      <c r="AH5369" s="140">
        <v>0.96614469036280304</v>
      </c>
      <c r="AI5369" s="44">
        <v>10548.8256712115</v>
      </c>
      <c r="AJ5369" s="45">
        <v>9799.3834365813691</v>
      </c>
      <c r="AK5369" s="46">
        <v>0.95391133995682797</v>
      </c>
    </row>
    <row r="5370" spans="1:37" x14ac:dyDescent="0.2">
      <c r="A5370" s="35" t="s">
        <v>1870</v>
      </c>
      <c r="B5370" s="35" t="s">
        <v>8150</v>
      </c>
      <c r="C5370" s="85" t="s">
        <v>973</v>
      </c>
      <c r="D5370" s="85" t="s">
        <v>973</v>
      </c>
      <c r="E5370" s="85" t="s">
        <v>12896</v>
      </c>
      <c r="F5370" s="85" t="s">
        <v>224</v>
      </c>
      <c r="G5370" s="85" t="s">
        <v>224</v>
      </c>
      <c r="H5370" s="840">
        <v>1.02672682109949</v>
      </c>
      <c r="I5370" s="840">
        <v>1.0268650569822799</v>
      </c>
      <c r="J5370" s="86">
        <v>7750.9166666666697</v>
      </c>
      <c r="K5370" s="44">
        <v>7958.0740297737602</v>
      </c>
      <c r="L5370" s="45">
        <v>7487.4904832518596</v>
      </c>
      <c r="M5370" s="46">
        <v>0.96601354462399502</v>
      </c>
      <c r="N5370" s="139">
        <v>7959.1454845815497</v>
      </c>
      <c r="O5370" s="45">
        <v>7392.8157478506</v>
      </c>
      <c r="P5370" s="99">
        <v>0.953798894477075</v>
      </c>
      <c r="Q5370" s="86">
        <v>7765.8902705401597</v>
      </c>
      <c r="R5370" s="44">
        <v>7973.4478304791901</v>
      </c>
      <c r="S5370" s="45">
        <v>7502.3389555317899</v>
      </c>
      <c r="T5370" s="140">
        <v>0.96606296176909101</v>
      </c>
      <c r="U5370" s="44">
        <v>7974.52135517633</v>
      </c>
      <c r="V5370" s="45">
        <v>7407.4222297860597</v>
      </c>
      <c r="W5370" s="99">
        <v>0.95384070231922502</v>
      </c>
      <c r="X5370" s="86">
        <v>7780.33417293613</v>
      </c>
      <c r="Y5370" s="44">
        <v>7988.2777724704702</v>
      </c>
      <c r="Z5370" s="45">
        <v>7516.6607472360001</v>
      </c>
      <c r="AA5370" s="46">
        <v>0.96611026983682602</v>
      </c>
      <c r="AB5370" s="139">
        <v>7989.3532938332201</v>
      </c>
      <c r="AC5370" s="45">
        <v>7421.5161603325496</v>
      </c>
      <c r="AD5370" s="99">
        <v>0.95388141375061697</v>
      </c>
      <c r="AE5370" s="142">
        <v>7796.1637463565403</v>
      </c>
      <c r="AF5370" s="44">
        <v>8004.5304200677801</v>
      </c>
      <c r="AG5370" s="45">
        <v>7532.2222087413502</v>
      </c>
      <c r="AH5370" s="140">
        <v>0.96614469036280304</v>
      </c>
      <c r="AI5370" s="44">
        <v>8005.6081296455804</v>
      </c>
      <c r="AJ5370" s="45">
        <v>7436.8490058098196</v>
      </c>
      <c r="AK5370" s="46">
        <v>0.95391133995682797</v>
      </c>
    </row>
    <row r="5371" spans="1:37" x14ac:dyDescent="0.2">
      <c r="A5371" s="35" t="s">
        <v>1869</v>
      </c>
      <c r="B5371" s="35" t="s">
        <v>8149</v>
      </c>
      <c r="C5371" s="85" t="s">
        <v>973</v>
      </c>
      <c r="D5371" s="85" t="s">
        <v>973</v>
      </c>
      <c r="E5371" s="85" t="s">
        <v>12896</v>
      </c>
      <c r="F5371" s="85" t="s">
        <v>224</v>
      </c>
      <c r="G5371" s="85" t="s">
        <v>224</v>
      </c>
      <c r="H5371" s="840">
        <v>1.02672682109949</v>
      </c>
      <c r="I5371" s="840">
        <v>1.0268650569822799</v>
      </c>
      <c r="J5371" s="86">
        <v>12370.333333333299</v>
      </c>
      <c r="K5371" s="44">
        <v>12700.953019274401</v>
      </c>
      <c r="L5371" s="45">
        <v>11949.9095515137</v>
      </c>
      <c r="M5371" s="46">
        <v>0.96601354462399502</v>
      </c>
      <c r="N5371" s="139">
        <v>12702.6630432231</v>
      </c>
      <c r="O5371" s="45">
        <v>11798.810257646201</v>
      </c>
      <c r="P5371" s="99">
        <v>0.953798894477075</v>
      </c>
      <c r="Q5371" s="86">
        <v>12401.7230312835</v>
      </c>
      <c r="R5371" s="44">
        <v>12733.1816640661</v>
      </c>
      <c r="S5371" s="45">
        <v>11980.8452826417</v>
      </c>
      <c r="T5371" s="140">
        <v>0.96606296176909101</v>
      </c>
      <c r="U5371" s="44">
        <v>12734.896027197399</v>
      </c>
      <c r="V5371" s="45">
        <v>11829.268206127999</v>
      </c>
      <c r="W5371" s="99">
        <v>0.95384070231922502</v>
      </c>
      <c r="X5371" s="86">
        <v>12432.865187859499</v>
      </c>
      <c r="Y5371" s="44">
        <v>12765.1561514895</v>
      </c>
      <c r="Z5371" s="45">
        <v>12011.5187414878</v>
      </c>
      <c r="AA5371" s="46">
        <v>0.96611026983682602</v>
      </c>
      <c r="AB5371" s="139">
        <v>12766.8748195843</v>
      </c>
      <c r="AC5371" s="45">
        <v>11859.4790223662</v>
      </c>
      <c r="AD5371" s="99">
        <v>0.95388141375061697</v>
      </c>
      <c r="AE5371" s="142">
        <v>12466.7928103883</v>
      </c>
      <c r="AF5371" s="44">
        <v>12799.990551516001</v>
      </c>
      <c r="AG5371" s="45">
        <v>12044.725679609801</v>
      </c>
      <c r="AH5371" s="140">
        <v>0.96614469036280304</v>
      </c>
      <c r="AI5371" s="44">
        <v>12801.7139096256</v>
      </c>
      <c r="AJ5371" s="45">
        <v>11892.215034721599</v>
      </c>
      <c r="AK5371" s="46">
        <v>0.95391133995682797</v>
      </c>
    </row>
    <row r="5372" spans="1:37" x14ac:dyDescent="0.2">
      <c r="A5372" s="35" t="s">
        <v>1868</v>
      </c>
      <c r="B5372" s="35" t="s">
        <v>8148</v>
      </c>
      <c r="C5372" s="85" t="s">
        <v>973</v>
      </c>
      <c r="D5372" s="85" t="s">
        <v>973</v>
      </c>
      <c r="E5372" s="85" t="s">
        <v>12896</v>
      </c>
      <c r="F5372" s="85" t="s">
        <v>224</v>
      </c>
      <c r="G5372" s="85" t="s">
        <v>224</v>
      </c>
      <c r="H5372" s="840">
        <v>1.02672682109949</v>
      </c>
      <c r="I5372" s="840">
        <v>1.0268650569822799</v>
      </c>
      <c r="J5372" s="86">
        <v>11623.666666666701</v>
      </c>
      <c r="K5372" s="44">
        <v>11934.3303261868</v>
      </c>
      <c r="L5372" s="45">
        <v>11228.619438194401</v>
      </c>
      <c r="M5372" s="46">
        <v>0.96601354462399502</v>
      </c>
      <c r="N5372" s="139">
        <v>11935.9371340097</v>
      </c>
      <c r="O5372" s="45">
        <v>11086.6404164367</v>
      </c>
      <c r="P5372" s="99">
        <v>0.953798894477075</v>
      </c>
      <c r="Q5372" s="86">
        <v>11665.273952506999</v>
      </c>
      <c r="R5372" s="44">
        <v>11977.0496425122</v>
      </c>
      <c r="S5372" s="45">
        <v>11269.3891044067</v>
      </c>
      <c r="T5372" s="140">
        <v>0.96606296176909101</v>
      </c>
      <c r="U5372" s="44">
        <v>11978.662201955</v>
      </c>
      <c r="V5372" s="45">
        <v>11126.813099605401</v>
      </c>
      <c r="W5372" s="99">
        <v>0.95384070231922502</v>
      </c>
      <c r="X5372" s="86">
        <v>11709.171441356</v>
      </c>
      <c r="Y5372" s="44">
        <v>12022.120371692399</v>
      </c>
      <c r="Z5372" s="45">
        <v>11312.350780774101</v>
      </c>
      <c r="AA5372" s="46">
        <v>0.96611026983682602</v>
      </c>
      <c r="AB5372" s="139">
        <v>12023.738999343301</v>
      </c>
      <c r="AC5372" s="45">
        <v>11169.161008329</v>
      </c>
      <c r="AD5372" s="99">
        <v>0.95388141375061697</v>
      </c>
      <c r="AE5372" s="142">
        <v>11758.126445907101</v>
      </c>
      <c r="AF5372" s="44">
        <v>12072.3837878921</v>
      </c>
      <c r="AG5372" s="45">
        <v>11360.051434327601</v>
      </c>
      <c r="AH5372" s="140">
        <v>0.96614469036280304</v>
      </c>
      <c r="AI5372" s="44">
        <v>12074.0091828812</v>
      </c>
      <c r="AJ5372" s="45">
        <v>11216.210153397</v>
      </c>
      <c r="AK5372" s="46">
        <v>0.95391133995682797</v>
      </c>
    </row>
    <row r="5373" spans="1:37" x14ac:dyDescent="0.2">
      <c r="A5373" s="35" t="s">
        <v>1867</v>
      </c>
      <c r="B5373" s="35" t="s">
        <v>8147</v>
      </c>
      <c r="C5373" s="85" t="s">
        <v>973</v>
      </c>
      <c r="D5373" s="85" t="s">
        <v>973</v>
      </c>
      <c r="E5373" s="85" t="s">
        <v>12896</v>
      </c>
      <c r="F5373" s="85" t="s">
        <v>224</v>
      </c>
      <c r="G5373" s="85" t="s">
        <v>224</v>
      </c>
      <c r="H5373" s="840">
        <v>1.02672682109949</v>
      </c>
      <c r="I5373" s="840">
        <v>1.0268650569822799</v>
      </c>
      <c r="J5373" s="86">
        <v>6111.75</v>
      </c>
      <c r="K5373" s="44">
        <v>6275.0976488548304</v>
      </c>
      <c r="L5373" s="45">
        <v>5904.0332813556997</v>
      </c>
      <c r="M5373" s="46">
        <v>0.96601354462399502</v>
      </c>
      <c r="N5373" s="139">
        <v>6275.9425120114402</v>
      </c>
      <c r="O5373" s="45">
        <v>5829.3803933202598</v>
      </c>
      <c r="P5373" s="99">
        <v>0.953798894477075</v>
      </c>
      <c r="Q5373" s="86">
        <v>6124.6322446863696</v>
      </c>
      <c r="R5373" s="44">
        <v>6288.3241949902904</v>
      </c>
      <c r="S5373" s="45">
        <v>5916.7803660481904</v>
      </c>
      <c r="T5373" s="140">
        <v>0.96606296176909101</v>
      </c>
      <c r="U5373" s="44">
        <v>6289.1708389353598</v>
      </c>
      <c r="V5373" s="45">
        <v>5841.9235217186197</v>
      </c>
      <c r="W5373" s="99">
        <v>0.95384070231922502</v>
      </c>
      <c r="X5373" s="86">
        <v>6136.6233979718199</v>
      </c>
      <c r="Y5373" s="44">
        <v>6300.6358336843796</v>
      </c>
      <c r="Z5373" s="45">
        <v>5928.6548869015296</v>
      </c>
      <c r="AA5373" s="46">
        <v>0.96611026983682602</v>
      </c>
      <c r="AB5373" s="139">
        <v>6301.4841352371104</v>
      </c>
      <c r="AC5373" s="45">
        <v>5853.6110025124699</v>
      </c>
      <c r="AD5373" s="99">
        <v>0.95388141375061697</v>
      </c>
      <c r="AE5373" s="142">
        <v>6151.5747061769398</v>
      </c>
      <c r="AF5373" s="44">
        <v>6315.9867428291</v>
      </c>
      <c r="AG5373" s="45">
        <v>5943.3112397429704</v>
      </c>
      <c r="AH5373" s="140">
        <v>0.96614469036280304</v>
      </c>
      <c r="AI5373" s="44">
        <v>6316.8371111891202</v>
      </c>
      <c r="AJ5373" s="45">
        <v>5868.0568708137698</v>
      </c>
      <c r="AK5373" s="46">
        <v>0.95391133995682797</v>
      </c>
    </row>
    <row r="5374" spans="1:37" x14ac:dyDescent="0.2">
      <c r="A5374" s="35" t="s">
        <v>1866</v>
      </c>
      <c r="B5374" s="35" t="s">
        <v>8146</v>
      </c>
      <c r="C5374" s="85" t="s">
        <v>973</v>
      </c>
      <c r="D5374" s="85" t="s">
        <v>973</v>
      </c>
      <c r="E5374" s="85" t="s">
        <v>12896</v>
      </c>
      <c r="F5374" s="85" t="s">
        <v>224</v>
      </c>
      <c r="G5374" s="85" t="s">
        <v>224</v>
      </c>
      <c r="H5374" s="840">
        <v>1.02672682109949</v>
      </c>
      <c r="I5374" s="840">
        <v>1.0268650569822799</v>
      </c>
      <c r="J5374" s="86">
        <v>9834.5833333333303</v>
      </c>
      <c r="K5374" s="44">
        <v>10097.4304826714</v>
      </c>
      <c r="L5374" s="45">
        <v>9500.3407057333898</v>
      </c>
      <c r="M5374" s="46">
        <v>0.96601354462399502</v>
      </c>
      <c r="N5374" s="139">
        <v>10098.7899749803</v>
      </c>
      <c r="O5374" s="45">
        <v>9380.2147109760008</v>
      </c>
      <c r="P5374" s="99">
        <v>0.953798894477075</v>
      </c>
      <c r="Q5374" s="86">
        <v>9865.4309856460004</v>
      </c>
      <c r="R5374" s="44">
        <v>10129.102594668801</v>
      </c>
      <c r="S5374" s="45">
        <v>9530.6274771217395</v>
      </c>
      <c r="T5374" s="140">
        <v>0.96606296176909101</v>
      </c>
      <c r="U5374" s="44">
        <v>10130.466351230099</v>
      </c>
      <c r="V5374" s="45">
        <v>9410.0496200304297</v>
      </c>
      <c r="W5374" s="99">
        <v>0.95384070231922502</v>
      </c>
      <c r="X5374" s="86">
        <v>9897.4887690679298</v>
      </c>
      <c r="Y5374" s="44">
        <v>10162.017180733101</v>
      </c>
      <c r="Z5374" s="45">
        <v>9562.0655453911695</v>
      </c>
      <c r="AA5374" s="46">
        <v>0.96611026983682602</v>
      </c>
      <c r="AB5374" s="139">
        <v>10163.385368830401</v>
      </c>
      <c r="AC5374" s="45">
        <v>9441.0305796193697</v>
      </c>
      <c r="AD5374" s="99">
        <v>0.95388141375061697</v>
      </c>
      <c r="AE5374" s="142">
        <v>9932.4763939423701</v>
      </c>
      <c r="AF5374" s="44">
        <v>10197.9399135982</v>
      </c>
      <c r="AG5374" s="45">
        <v>9596.2093301613004</v>
      </c>
      <c r="AH5374" s="140">
        <v>0.96614469036280304</v>
      </c>
      <c r="AI5374" s="44">
        <v>10199.312938240801</v>
      </c>
      <c r="AJ5374" s="45">
        <v>9474.7018660351296</v>
      </c>
      <c r="AK5374" s="46">
        <v>0.95391133995682797</v>
      </c>
    </row>
    <row r="5375" spans="1:37" x14ac:dyDescent="0.2">
      <c r="A5375" s="35" t="s">
        <v>1865</v>
      </c>
      <c r="B5375" s="35" t="s">
        <v>8145</v>
      </c>
      <c r="C5375" s="85" t="s">
        <v>973</v>
      </c>
      <c r="D5375" s="85" t="s">
        <v>973</v>
      </c>
      <c r="E5375" s="85" t="s">
        <v>12896</v>
      </c>
      <c r="F5375" s="85" t="s">
        <v>224</v>
      </c>
      <c r="G5375" s="85" t="s">
        <v>224</v>
      </c>
      <c r="H5375" s="840">
        <v>1.02672682109949</v>
      </c>
      <c r="I5375" s="840">
        <v>1.0268650569822799</v>
      </c>
      <c r="J5375" s="86">
        <v>5613.1666666666697</v>
      </c>
      <c r="K5375" s="44">
        <v>5763.1887679683095</v>
      </c>
      <c r="L5375" s="45">
        <v>5422.3950282319202</v>
      </c>
      <c r="M5375" s="46">
        <v>0.96601354462399502</v>
      </c>
      <c r="N5375" s="139">
        <v>5763.9647090176904</v>
      </c>
      <c r="O5375" s="45">
        <v>5353.8321611822303</v>
      </c>
      <c r="P5375" s="99">
        <v>0.953798894477075</v>
      </c>
      <c r="Q5375" s="86">
        <v>5632.1037246218802</v>
      </c>
      <c r="R5375" s="44">
        <v>5782.6319532836396</v>
      </c>
      <c r="S5375" s="45">
        <v>5440.9668051989402</v>
      </c>
      <c r="T5375" s="140">
        <v>0.96606296176909101</v>
      </c>
      <c r="U5375" s="44">
        <v>5783.4105121139401</v>
      </c>
      <c r="V5375" s="45">
        <v>5372.1297722280597</v>
      </c>
      <c r="W5375" s="99">
        <v>0.95384070231922502</v>
      </c>
      <c r="X5375" s="86">
        <v>5652.70023308491</v>
      </c>
      <c r="Y5375" s="44">
        <v>5803.77894094364</v>
      </c>
      <c r="Z5375" s="45">
        <v>5461.1317474923499</v>
      </c>
      <c r="AA5375" s="46">
        <v>0.96611026983682602</v>
      </c>
      <c r="AB5375" s="139">
        <v>5804.5603469504704</v>
      </c>
      <c r="AC5375" s="45">
        <v>5392.0056898434796</v>
      </c>
      <c r="AD5375" s="99">
        <v>0.95388141375061697</v>
      </c>
      <c r="AE5375" s="142">
        <v>5672.7521197218402</v>
      </c>
      <c r="AF5375" s="44">
        <v>5824.3667507674299</v>
      </c>
      <c r="AG5375" s="45">
        <v>5480.6993402136004</v>
      </c>
      <c r="AH5375" s="140">
        <v>0.96614469036280304</v>
      </c>
      <c r="AI5375" s="44">
        <v>5825.1509286645096</v>
      </c>
      <c r="AJ5375" s="45">
        <v>5411.3025757668001</v>
      </c>
      <c r="AK5375" s="46">
        <v>0.95391133995682797</v>
      </c>
    </row>
    <row r="5376" spans="1:37" x14ac:dyDescent="0.2">
      <c r="A5376" s="35" t="s">
        <v>1864</v>
      </c>
      <c r="B5376" s="35" t="s">
        <v>8144</v>
      </c>
      <c r="C5376" s="85" t="s">
        <v>973</v>
      </c>
      <c r="D5376" s="85" t="s">
        <v>973</v>
      </c>
      <c r="E5376" s="85" t="s">
        <v>12896</v>
      </c>
      <c r="F5376" s="85" t="s">
        <v>224</v>
      </c>
      <c r="G5376" s="85" t="s">
        <v>224</v>
      </c>
      <c r="H5376" s="840">
        <v>1.02672682109949</v>
      </c>
      <c r="I5376" s="840">
        <v>1.0268650569822799</v>
      </c>
      <c r="J5376" s="86">
        <v>6498.8333333333303</v>
      </c>
      <c r="K5376" s="44">
        <v>6672.52648918876</v>
      </c>
      <c r="L5376" s="45">
        <v>6277.9610242539002</v>
      </c>
      <c r="M5376" s="46">
        <v>0.96601354462399502</v>
      </c>
      <c r="N5376" s="139">
        <v>6673.4248611516596</v>
      </c>
      <c r="O5376" s="45">
        <v>6198.5800487240904</v>
      </c>
      <c r="P5376" s="99">
        <v>0.953798894477075</v>
      </c>
      <c r="Q5376" s="86">
        <v>6521.3956841147001</v>
      </c>
      <c r="R5376" s="44">
        <v>6695.6918598830498</v>
      </c>
      <c r="S5376" s="45">
        <v>6300.0788294640197</v>
      </c>
      <c r="T5376" s="140">
        <v>0.96606296176909101</v>
      </c>
      <c r="U5376" s="44">
        <v>6696.5933507724203</v>
      </c>
      <c r="V5376" s="45">
        <v>6220.3726394375299</v>
      </c>
      <c r="W5376" s="99">
        <v>0.95384070231922502</v>
      </c>
      <c r="X5376" s="86">
        <v>6543.7209842539196</v>
      </c>
      <c r="Y5376" s="44">
        <v>6718.6138443250902</v>
      </c>
      <c r="Z5376" s="45">
        <v>6321.9560458344604</v>
      </c>
      <c r="AA5376" s="46">
        <v>0.96611026983682602</v>
      </c>
      <c r="AB5376" s="139">
        <v>6719.5184213720304</v>
      </c>
      <c r="AC5376" s="45">
        <v>6241.9338236497097</v>
      </c>
      <c r="AD5376" s="99">
        <v>0.95388141375061697</v>
      </c>
      <c r="AE5376" s="142">
        <v>6568.0843583168498</v>
      </c>
      <c r="AF5376" s="44">
        <v>6743.6283739279697</v>
      </c>
      <c r="AG5376" s="45">
        <v>6345.7198286428102</v>
      </c>
      <c r="AH5376" s="140">
        <v>0.96614469036280304</v>
      </c>
      <c r="AI5376" s="44">
        <v>6744.5363188674401</v>
      </c>
      <c r="AJ5376" s="45">
        <v>6265.3701511915096</v>
      </c>
      <c r="AK5376" s="46">
        <v>0.95391133995682797</v>
      </c>
    </row>
    <row r="5377" spans="1:37" x14ac:dyDescent="0.2">
      <c r="A5377" s="35" t="s">
        <v>1863</v>
      </c>
      <c r="B5377" s="35" t="s">
        <v>8143</v>
      </c>
      <c r="C5377" s="85" t="s">
        <v>973</v>
      </c>
      <c r="D5377" s="85" t="s">
        <v>973</v>
      </c>
      <c r="E5377" s="85" t="s">
        <v>12896</v>
      </c>
      <c r="F5377" s="85" t="s">
        <v>224</v>
      </c>
      <c r="G5377" s="85" t="s">
        <v>224</v>
      </c>
      <c r="H5377" s="840">
        <v>1.02672682109949</v>
      </c>
      <c r="I5377" s="840">
        <v>1.0268650569822799</v>
      </c>
      <c r="J5377" s="86">
        <v>11411.25</v>
      </c>
      <c r="K5377" s="44">
        <v>11716.2364372716</v>
      </c>
      <c r="L5377" s="45">
        <v>11023.4220610906</v>
      </c>
      <c r="M5377" s="46">
        <v>0.96601354462399502</v>
      </c>
      <c r="N5377" s="139">
        <v>11717.813881489001</v>
      </c>
      <c r="O5377" s="45">
        <v>10884.0376346015</v>
      </c>
      <c r="P5377" s="99">
        <v>0.953798894477075</v>
      </c>
      <c r="Q5377" s="86">
        <v>11460.631290724699</v>
      </c>
      <c r="R5377" s="44">
        <v>11766.937532919101</v>
      </c>
      <c r="S5377" s="45">
        <v>11071.691408461</v>
      </c>
      <c r="T5377" s="140">
        <v>0.96606296176909101</v>
      </c>
      <c r="U5377" s="44">
        <v>11768.5218034029</v>
      </c>
      <c r="V5377" s="45">
        <v>10931.6165993665</v>
      </c>
      <c r="W5377" s="99">
        <v>0.95384070231922502</v>
      </c>
      <c r="X5377" s="86">
        <v>11509.8763307559</v>
      </c>
      <c r="Y5377" s="44">
        <v>11817.4987363253</v>
      </c>
      <c r="Z5377" s="45">
        <v>11119.809727695099</v>
      </c>
      <c r="AA5377" s="46">
        <v>0.96611026983682602</v>
      </c>
      <c r="AB5377" s="139">
        <v>11819.0898142406</v>
      </c>
      <c r="AC5377" s="45">
        <v>10979.057106476201</v>
      </c>
      <c r="AD5377" s="99">
        <v>0.95388141375061697</v>
      </c>
      <c r="AE5377" s="142">
        <v>11559.473217623499</v>
      </c>
      <c r="AF5377" s="44">
        <v>11868.421190315399</v>
      </c>
      <c r="AG5377" s="45">
        <v>11168.123672598</v>
      </c>
      <c r="AH5377" s="140">
        <v>0.96614469036280304</v>
      </c>
      <c r="AI5377" s="44">
        <v>11870.019124300101</v>
      </c>
      <c r="AJ5377" s="45">
        <v>11026.7125862183</v>
      </c>
      <c r="AK5377" s="46">
        <v>0.95391133995682797</v>
      </c>
    </row>
    <row r="5378" spans="1:37" x14ac:dyDescent="0.2">
      <c r="A5378" s="35" t="s">
        <v>1862</v>
      </c>
      <c r="B5378" s="35" t="s">
        <v>8142</v>
      </c>
      <c r="C5378" s="85" t="s">
        <v>973</v>
      </c>
      <c r="D5378" s="85" t="s">
        <v>973</v>
      </c>
      <c r="E5378" s="85" t="s">
        <v>12896</v>
      </c>
      <c r="F5378" s="85" t="s">
        <v>224</v>
      </c>
      <c r="G5378" s="85" t="s">
        <v>224</v>
      </c>
      <c r="H5378" s="840">
        <v>1.02672682109949</v>
      </c>
      <c r="I5378" s="840">
        <v>1.0268650569822799</v>
      </c>
      <c r="J5378" s="86">
        <v>11025.833333333299</v>
      </c>
      <c r="K5378" s="44">
        <v>11320.5188083062</v>
      </c>
      <c r="L5378" s="45">
        <v>10651.1043407667</v>
      </c>
      <c r="M5378" s="46">
        <v>0.96601354462399502</v>
      </c>
      <c r="N5378" s="139">
        <v>11322.0429741104</v>
      </c>
      <c r="O5378" s="45">
        <v>10516.4276440218</v>
      </c>
      <c r="P5378" s="99">
        <v>0.953798894477075</v>
      </c>
      <c r="Q5378" s="86">
        <v>11058.1350823176</v>
      </c>
      <c r="R5378" s="44">
        <v>11353.683880356701</v>
      </c>
      <c r="S5378" s="45">
        <v>10682.854729266401</v>
      </c>
      <c r="T5378" s="140">
        <v>0.96606296176909101</v>
      </c>
      <c r="U5378" s="44">
        <v>11355.2125114218</v>
      </c>
      <c r="V5378" s="45">
        <v>10547.699333258701</v>
      </c>
      <c r="W5378" s="99">
        <v>0.95384070231922502</v>
      </c>
      <c r="X5378" s="86">
        <v>11089.003704651401</v>
      </c>
      <c r="Y5378" s="44">
        <v>11385.3775228372</v>
      </c>
      <c r="Z5378" s="45">
        <v>10713.200361322301</v>
      </c>
      <c r="AA5378" s="46">
        <v>0.96611026983682602</v>
      </c>
      <c r="AB5378" s="139">
        <v>11386.910421053501</v>
      </c>
      <c r="AC5378" s="45">
        <v>10577.5945308787</v>
      </c>
      <c r="AD5378" s="99">
        <v>0.95388141375061697</v>
      </c>
      <c r="AE5378" s="142">
        <v>11123.171037964599</v>
      </c>
      <c r="AF5378" s="44">
        <v>11420.458040355399</v>
      </c>
      <c r="AG5378" s="45">
        <v>10746.5926383268</v>
      </c>
      <c r="AH5378" s="140">
        <v>0.96614469036280304</v>
      </c>
      <c r="AI5378" s="44">
        <v>11421.9956617232</v>
      </c>
      <c r="AJ5378" s="45">
        <v>10610.5189893938</v>
      </c>
      <c r="AK5378" s="46">
        <v>0.95391133995682797</v>
      </c>
    </row>
    <row r="5379" spans="1:37" x14ac:dyDescent="0.2">
      <c r="A5379" s="35" t="s">
        <v>1861</v>
      </c>
      <c r="B5379" s="35" t="s">
        <v>8141</v>
      </c>
      <c r="C5379" s="85" t="s">
        <v>973</v>
      </c>
      <c r="D5379" s="85" t="s">
        <v>973</v>
      </c>
      <c r="E5379" s="85" t="s">
        <v>12896</v>
      </c>
      <c r="F5379" s="85" t="s">
        <v>224</v>
      </c>
      <c r="G5379" s="85" t="s">
        <v>224</v>
      </c>
      <c r="H5379" s="840">
        <v>1.02672682109949</v>
      </c>
      <c r="I5379" s="840">
        <v>1.0268650569822799</v>
      </c>
      <c r="J5379" s="86">
        <v>3723.1666666666702</v>
      </c>
      <c r="K5379" s="44">
        <v>3822.6750760902701</v>
      </c>
      <c r="L5379" s="45">
        <v>3596.6294288925701</v>
      </c>
      <c r="M5379" s="46">
        <v>0.96601354462399502</v>
      </c>
      <c r="N5379" s="139">
        <v>3823.1897513211802</v>
      </c>
      <c r="O5379" s="45">
        <v>3551.1522506205602</v>
      </c>
      <c r="P5379" s="99">
        <v>0.953798894477075</v>
      </c>
      <c r="Q5379" s="86">
        <v>3731.0878171111399</v>
      </c>
      <c r="R5379" s="44">
        <v>3830.8079337055701</v>
      </c>
      <c r="S5379" s="45">
        <v>3604.4657472189601</v>
      </c>
      <c r="T5379" s="140">
        <v>0.96606296176909101</v>
      </c>
      <c r="U5379" s="44">
        <v>3831.3237039237101</v>
      </c>
      <c r="V5379" s="45">
        <v>3558.8634238879899</v>
      </c>
      <c r="W5379" s="99">
        <v>0.95384070231922502</v>
      </c>
      <c r="X5379" s="86">
        <v>3738.2421976779901</v>
      </c>
      <c r="Y5379" s="44">
        <v>3838.1535281219099</v>
      </c>
      <c r="Z5379" s="45">
        <v>3611.5541783140902</v>
      </c>
      <c r="AA5379" s="46">
        <v>0.96611026983682602</v>
      </c>
      <c r="AB5379" s="139">
        <v>3838.6702873321601</v>
      </c>
      <c r="AC5379" s="45">
        <v>3565.8397524632901</v>
      </c>
      <c r="AD5379" s="99">
        <v>0.95388141375061697</v>
      </c>
      <c r="AE5379" s="142">
        <v>3747.63526031427</v>
      </c>
      <c r="AF5379" s="44">
        <v>3847.7976374628502</v>
      </c>
      <c r="AG5379" s="45">
        <v>3620.7579081690601</v>
      </c>
      <c r="AH5379" s="140">
        <v>0.96614469036280304</v>
      </c>
      <c r="AI5379" s="44">
        <v>3848.3156951314099</v>
      </c>
      <c r="AJ5379" s="45">
        <v>3574.9117728358501</v>
      </c>
      <c r="AK5379" s="46">
        <v>0.95391133995682797</v>
      </c>
    </row>
    <row r="5380" spans="1:37" x14ac:dyDescent="0.2">
      <c r="A5380" s="35" t="s">
        <v>1860</v>
      </c>
      <c r="B5380" s="35" t="s">
        <v>8140</v>
      </c>
      <c r="C5380" s="85" t="s">
        <v>973</v>
      </c>
      <c r="D5380" s="85" t="s">
        <v>973</v>
      </c>
      <c r="E5380" s="85" t="s">
        <v>12896</v>
      </c>
      <c r="F5380" s="85" t="s">
        <v>224</v>
      </c>
      <c r="G5380" s="85" t="s">
        <v>224</v>
      </c>
      <c r="H5380" s="840">
        <v>1.02672682109949</v>
      </c>
      <c r="I5380" s="840">
        <v>1.0268650569822799</v>
      </c>
      <c r="J5380" s="86">
        <v>5881.8333333333303</v>
      </c>
      <c r="K5380" s="44">
        <v>6039.0360405703796</v>
      </c>
      <c r="L5380" s="45">
        <v>5681.9306672209004</v>
      </c>
      <c r="M5380" s="46">
        <v>0.96601354462399502</v>
      </c>
      <c r="N5380" s="139">
        <v>6039.8491209935901</v>
      </c>
      <c r="O5380" s="45">
        <v>5610.0861308317399</v>
      </c>
      <c r="P5380" s="99">
        <v>0.953798894477075</v>
      </c>
      <c r="Q5380" s="86">
        <v>5897.1717500942796</v>
      </c>
      <c r="R5380" s="44">
        <v>6054.7844044520398</v>
      </c>
      <c r="S5380" s="45">
        <v>5697.0392069570999</v>
      </c>
      <c r="T5380" s="140">
        <v>0.96606296176909101</v>
      </c>
      <c r="U5380" s="44">
        <v>6055.5996051948396</v>
      </c>
      <c r="V5380" s="45">
        <v>5624.9624438070196</v>
      </c>
      <c r="W5380" s="99">
        <v>0.95384070231922502</v>
      </c>
      <c r="X5380" s="86">
        <v>5911.5930588853398</v>
      </c>
      <c r="Y5380" s="44">
        <v>6069.5911489831797</v>
      </c>
      <c r="Z5380" s="45">
        <v>5711.25076528522</v>
      </c>
      <c r="AA5380" s="46">
        <v>0.96611026983682602</v>
      </c>
      <c r="AB5380" s="139">
        <v>6070.4083432683301</v>
      </c>
      <c r="AC5380" s="45">
        <v>5638.9587445278803</v>
      </c>
      <c r="AD5380" s="99">
        <v>0.95388141375061697</v>
      </c>
      <c r="AE5380" s="142">
        <v>5928.0740051531702</v>
      </c>
      <c r="AF5380" s="44">
        <v>6086.5125785534601</v>
      </c>
      <c r="AG5380" s="45">
        <v>5727.3772241564902</v>
      </c>
      <c r="AH5380" s="140">
        <v>0.96614469036280304</v>
      </c>
      <c r="AI5380" s="44">
        <v>6087.3320510967696</v>
      </c>
      <c r="AJ5380" s="45">
        <v>5654.8570176188996</v>
      </c>
      <c r="AK5380" s="46">
        <v>0.95391133995682797</v>
      </c>
    </row>
    <row r="5381" spans="1:37" x14ac:dyDescent="0.2">
      <c r="A5381" s="35" t="s">
        <v>1859</v>
      </c>
      <c r="B5381" s="35" t="s">
        <v>8139</v>
      </c>
      <c r="C5381" s="85" t="s">
        <v>973</v>
      </c>
      <c r="D5381" s="85" t="s">
        <v>973</v>
      </c>
      <c r="E5381" s="85" t="s">
        <v>12896</v>
      </c>
      <c r="F5381" s="85" t="s">
        <v>224</v>
      </c>
      <c r="G5381" s="85" t="s">
        <v>224</v>
      </c>
      <c r="H5381" s="840">
        <v>1.02672682109949</v>
      </c>
      <c r="I5381" s="840">
        <v>1.0268650569822799</v>
      </c>
      <c r="J5381" s="86">
        <v>5769.5</v>
      </c>
      <c r="K5381" s="44">
        <v>5923.7003943335303</v>
      </c>
      <c r="L5381" s="45">
        <v>5573.4151457081398</v>
      </c>
      <c r="M5381" s="46">
        <v>0.96601354462399502</v>
      </c>
      <c r="N5381" s="139">
        <v>5924.4979462592501</v>
      </c>
      <c r="O5381" s="45">
        <v>5502.9427216854801</v>
      </c>
      <c r="P5381" s="99">
        <v>0.953798894477075</v>
      </c>
      <c r="Q5381" s="86">
        <v>5781.9506518512298</v>
      </c>
      <c r="R5381" s="44">
        <v>5936.48381252936</v>
      </c>
      <c r="S5381" s="45">
        <v>5585.7283715301301</v>
      </c>
      <c r="T5381" s="140">
        <v>0.96606296176909101</v>
      </c>
      <c r="U5381" s="44">
        <v>5937.2830855819302</v>
      </c>
      <c r="V5381" s="45">
        <v>5515.0598705368802</v>
      </c>
      <c r="W5381" s="99">
        <v>0.95384070231922502</v>
      </c>
      <c r="X5381" s="86">
        <v>5793.0396363417203</v>
      </c>
      <c r="Y5381" s="44">
        <v>5947.8691703245004</v>
      </c>
      <c r="Z5381" s="45">
        <v>5596.7150862415201</v>
      </c>
      <c r="AA5381" s="46">
        <v>0.96611026983682602</v>
      </c>
      <c r="AB5381" s="139">
        <v>5948.6699762726303</v>
      </c>
      <c r="AC5381" s="45">
        <v>5525.8728382269901</v>
      </c>
      <c r="AD5381" s="99">
        <v>0.95388141375061697</v>
      </c>
      <c r="AE5381" s="142">
        <v>5805.5086388729997</v>
      </c>
      <c r="AF5381" s="44">
        <v>5960.6714296557202</v>
      </c>
      <c r="AG5381" s="45">
        <v>5608.9613463025298</v>
      </c>
      <c r="AH5381" s="140">
        <v>0.96614469036280304</v>
      </c>
      <c r="AI5381" s="44">
        <v>5961.4739592674196</v>
      </c>
      <c r="AJ5381" s="45">
        <v>5537.94052483828</v>
      </c>
      <c r="AK5381" s="46">
        <v>0.95391133995682797</v>
      </c>
    </row>
    <row r="5382" spans="1:37" x14ac:dyDescent="0.2">
      <c r="A5382" s="35" t="s">
        <v>1858</v>
      </c>
      <c r="B5382" s="35" t="s">
        <v>8138</v>
      </c>
      <c r="C5382" s="85" t="s">
        <v>973</v>
      </c>
      <c r="D5382" s="85" t="s">
        <v>973</v>
      </c>
      <c r="E5382" s="85" t="s">
        <v>12896</v>
      </c>
      <c r="F5382" s="85" t="s">
        <v>224</v>
      </c>
      <c r="G5382" s="85" t="s">
        <v>224</v>
      </c>
      <c r="H5382" s="840">
        <v>1.02672682109949</v>
      </c>
      <c r="I5382" s="840">
        <v>1.0268650569822799</v>
      </c>
      <c r="J5382" s="86">
        <v>9149.0833333333303</v>
      </c>
      <c r="K5382" s="44">
        <v>9393.6092468077004</v>
      </c>
      <c r="L5382" s="45">
        <v>8838.1384208936506</v>
      </c>
      <c r="M5382" s="46">
        <v>0.96601354462399502</v>
      </c>
      <c r="N5382" s="139">
        <v>9394.8739784189402</v>
      </c>
      <c r="O5382" s="45">
        <v>8726.3855688119602</v>
      </c>
      <c r="P5382" s="99">
        <v>0.953798894477075</v>
      </c>
      <c r="Q5382" s="86">
        <v>9184.8359381344999</v>
      </c>
      <c r="R5382" s="44">
        <v>9430.3174050812195</v>
      </c>
      <c r="S5382" s="45">
        <v>8873.1298097573999</v>
      </c>
      <c r="T5382" s="140">
        <v>0.96606296176909101</v>
      </c>
      <c r="U5382" s="44">
        <v>9431.5870789853507</v>
      </c>
      <c r="V5382" s="45">
        <v>8760.8703619170701</v>
      </c>
      <c r="W5382" s="99">
        <v>0.95384070231922502</v>
      </c>
      <c r="X5382" s="86">
        <v>9219.3003650111605</v>
      </c>
      <c r="Y5382" s="44">
        <v>9465.7029565293196</v>
      </c>
      <c r="Z5382" s="45">
        <v>8906.8607633476895</v>
      </c>
      <c r="AA5382" s="46">
        <v>0.96611026983682602</v>
      </c>
      <c r="AB5382" s="139">
        <v>9466.9773946539208</v>
      </c>
      <c r="AC5382" s="45">
        <v>8794.1192659684293</v>
      </c>
      <c r="AD5382" s="99">
        <v>0.95388141375061697</v>
      </c>
      <c r="AE5382" s="142">
        <v>9255.8382580595699</v>
      </c>
      <c r="AF5382" s="44">
        <v>9503.2173913085808</v>
      </c>
      <c r="AG5382" s="45">
        <v>8942.4789878811498</v>
      </c>
      <c r="AH5382" s="140">
        <v>0.96614469036280304</v>
      </c>
      <c r="AI5382" s="44">
        <v>9504.4968802810799</v>
      </c>
      <c r="AJ5382" s="45">
        <v>8829.2490751692694</v>
      </c>
      <c r="AK5382" s="46">
        <v>0.95391133995682797</v>
      </c>
    </row>
    <row r="5383" spans="1:37" x14ac:dyDescent="0.2">
      <c r="A5383" s="35" t="s">
        <v>1857</v>
      </c>
      <c r="B5383" s="35" t="s">
        <v>8137</v>
      </c>
      <c r="C5383" s="85" t="s">
        <v>973</v>
      </c>
      <c r="D5383" s="85" t="s">
        <v>973</v>
      </c>
      <c r="E5383" s="85" t="s">
        <v>12896</v>
      </c>
      <c r="F5383" s="85" t="s">
        <v>224</v>
      </c>
      <c r="G5383" s="85" t="s">
        <v>224</v>
      </c>
      <c r="H5383" s="840">
        <v>1.02672682109949</v>
      </c>
      <c r="I5383" s="840">
        <v>1.0268650569822799</v>
      </c>
      <c r="J5383" s="86">
        <v>14696.666666666701</v>
      </c>
      <c r="K5383" s="44">
        <v>15089.4618474256</v>
      </c>
      <c r="L5383" s="45">
        <v>14197.179060824001</v>
      </c>
      <c r="M5383" s="46">
        <v>0.96601354462399502</v>
      </c>
      <c r="N5383" s="139">
        <v>15091.4934541162</v>
      </c>
      <c r="O5383" s="45">
        <v>14017.664419164699</v>
      </c>
      <c r="P5383" s="99">
        <v>0.953798894477075</v>
      </c>
      <c r="Q5383" s="86">
        <v>14754.088872791801</v>
      </c>
      <c r="R5383" s="44">
        <v>15148.418766581</v>
      </c>
      <c r="S5383" s="45">
        <v>14253.3787946537</v>
      </c>
      <c r="T5383" s="140">
        <v>0.96606296176909101</v>
      </c>
      <c r="U5383" s="44">
        <v>15150.458311081</v>
      </c>
      <c r="V5383" s="45">
        <v>14073.050492504</v>
      </c>
      <c r="W5383" s="99">
        <v>0.95384070231922502</v>
      </c>
      <c r="X5383" s="86">
        <v>14823.135064816899</v>
      </c>
      <c r="Y5383" s="44">
        <v>15219.310343827899</v>
      </c>
      <c r="Z5383" s="45">
        <v>14320.783017297899</v>
      </c>
      <c r="AA5383" s="46">
        <v>0.96611026983682602</v>
      </c>
      <c r="AB5383" s="139">
        <v>15221.3594329892</v>
      </c>
      <c r="AC5383" s="45">
        <v>14139.5130318438</v>
      </c>
      <c r="AD5383" s="99">
        <v>0.95388141375061697</v>
      </c>
      <c r="AE5383" s="142">
        <v>14889.5557521067</v>
      </c>
      <c r="AF5383" s="44">
        <v>15287.506244944199</v>
      </c>
      <c r="AG5383" s="45">
        <v>14385.465231758901</v>
      </c>
      <c r="AH5383" s="140">
        <v>0.96614469036280304</v>
      </c>
      <c r="AI5383" s="44">
        <v>15289.5645158279</v>
      </c>
      <c r="AJ5383" s="45">
        <v>14203.316078854001</v>
      </c>
      <c r="AK5383" s="46">
        <v>0.95391133995682797</v>
      </c>
    </row>
    <row r="5384" spans="1:37" x14ac:dyDescent="0.2">
      <c r="A5384" s="35" t="s">
        <v>1856</v>
      </c>
      <c r="B5384" s="35" t="s">
        <v>8136</v>
      </c>
      <c r="C5384" s="85" t="s">
        <v>973</v>
      </c>
      <c r="D5384" s="85" t="s">
        <v>973</v>
      </c>
      <c r="E5384" s="85" t="s">
        <v>12896</v>
      </c>
      <c r="F5384" s="85" t="s">
        <v>224</v>
      </c>
      <c r="G5384" s="85" t="s">
        <v>224</v>
      </c>
      <c r="H5384" s="840">
        <v>1.02672682109949</v>
      </c>
      <c r="I5384" s="840">
        <v>1.0268650569822799</v>
      </c>
      <c r="J5384" s="86">
        <v>6544.75</v>
      </c>
      <c r="K5384" s="44">
        <v>6719.6703623909198</v>
      </c>
      <c r="L5384" s="45">
        <v>6322.3171461778902</v>
      </c>
      <c r="M5384" s="46">
        <v>0.96601354462399502</v>
      </c>
      <c r="N5384" s="139">
        <v>6720.5750816847603</v>
      </c>
      <c r="O5384" s="45">
        <v>6242.37531462883</v>
      </c>
      <c r="P5384" s="99">
        <v>0.953798894477075</v>
      </c>
      <c r="Q5384" s="86">
        <v>6554.01262409012</v>
      </c>
      <c r="R5384" s="44">
        <v>6729.1805469780002</v>
      </c>
      <c r="S5384" s="45">
        <v>6331.5888471005201</v>
      </c>
      <c r="T5384" s="140">
        <v>0.96606296176909101</v>
      </c>
      <c r="U5384" s="44">
        <v>6730.0865466988698</v>
      </c>
      <c r="V5384" s="45">
        <v>6251.4840043711902</v>
      </c>
      <c r="W5384" s="99">
        <v>0.95384070231922502</v>
      </c>
      <c r="X5384" s="86">
        <v>6562.01520260286</v>
      </c>
      <c r="Y5384" s="44">
        <v>6737.3970089749901</v>
      </c>
      <c r="Z5384" s="45">
        <v>6339.6302780600099</v>
      </c>
      <c r="AA5384" s="46">
        <v>0.96611026983682602</v>
      </c>
      <c r="AB5384" s="139">
        <v>6738.3041149393603</v>
      </c>
      <c r="AC5384" s="45">
        <v>6259.3843385118598</v>
      </c>
      <c r="AD5384" s="99">
        <v>0.95388141375061697</v>
      </c>
      <c r="AE5384" s="142">
        <v>6574.7889951439101</v>
      </c>
      <c r="AF5384" s="44">
        <v>6750.5122043840402</v>
      </c>
      <c r="AG5384" s="45">
        <v>6352.1974779140801</v>
      </c>
      <c r="AH5384" s="140">
        <v>0.96614469036280304</v>
      </c>
      <c r="AI5384" s="44">
        <v>6751.4210761449003</v>
      </c>
      <c r="AJ5384" s="45">
        <v>6271.7657802911299</v>
      </c>
      <c r="AK5384" s="46">
        <v>0.95391133995682797</v>
      </c>
    </row>
    <row r="5385" spans="1:37" x14ac:dyDescent="0.2">
      <c r="A5385" s="35" t="s">
        <v>1855</v>
      </c>
      <c r="B5385" s="35" t="s">
        <v>8135</v>
      </c>
      <c r="C5385" s="85" t="s">
        <v>973</v>
      </c>
      <c r="D5385" s="85" t="s">
        <v>973</v>
      </c>
      <c r="E5385" s="85" t="s">
        <v>12896</v>
      </c>
      <c r="F5385" s="85" t="s">
        <v>224</v>
      </c>
      <c r="G5385" s="85" t="s">
        <v>224</v>
      </c>
      <c r="H5385" s="840">
        <v>1.02672682109949</v>
      </c>
      <c r="I5385" s="840">
        <v>1.0268650569822799</v>
      </c>
      <c r="J5385" s="86">
        <v>10335.833333333299</v>
      </c>
      <c r="K5385" s="44">
        <v>10612.0773017475</v>
      </c>
      <c r="L5385" s="45">
        <v>9984.5549949761698</v>
      </c>
      <c r="M5385" s="46">
        <v>0.96601354462399502</v>
      </c>
      <c r="N5385" s="139">
        <v>10613.5060847927</v>
      </c>
      <c r="O5385" s="45">
        <v>9858.3064068326294</v>
      </c>
      <c r="P5385" s="99">
        <v>0.953798894477075</v>
      </c>
      <c r="Q5385" s="86">
        <v>10373.2477676541</v>
      </c>
      <c r="R5385" s="44">
        <v>10650.491704960899</v>
      </c>
      <c r="S5385" s="45">
        <v>10021.2104615845</v>
      </c>
      <c r="T5385" s="140">
        <v>0.96606296176909101</v>
      </c>
      <c r="U5385" s="44">
        <v>10651.9256600234</v>
      </c>
      <c r="V5385" s="45">
        <v>9894.4259360305205</v>
      </c>
      <c r="W5385" s="99">
        <v>0.95384070231922502</v>
      </c>
      <c r="X5385" s="86">
        <v>10413.780475150799</v>
      </c>
      <c r="Y5385" s="44">
        <v>10692.1077228795</v>
      </c>
      <c r="Z5385" s="45">
        <v>10060.8602648694</v>
      </c>
      <c r="AA5385" s="46">
        <v>0.96611026983682602</v>
      </c>
      <c r="AB5385" s="139">
        <v>10693.547281016599</v>
      </c>
      <c r="AC5385" s="45">
        <v>9933.5116421254006</v>
      </c>
      <c r="AD5385" s="99">
        <v>0.95388141375061697</v>
      </c>
      <c r="AE5385" s="142">
        <v>10453.7429447788</v>
      </c>
      <c r="AF5385" s="44">
        <v>10733.138262283999</v>
      </c>
      <c r="AG5385" s="45">
        <v>10099.828240515601</v>
      </c>
      <c r="AH5385" s="140">
        <v>0.96614469036280304</v>
      </c>
      <c r="AI5385" s="44">
        <v>10734.583344668299</v>
      </c>
      <c r="AJ5385" s="45">
        <v>9971.9439400181509</v>
      </c>
      <c r="AK5385" s="46">
        <v>0.95391133995682797</v>
      </c>
    </row>
    <row r="5386" spans="1:37" x14ac:dyDescent="0.2">
      <c r="A5386" s="35" t="s">
        <v>1854</v>
      </c>
      <c r="B5386" s="35" t="s">
        <v>8134</v>
      </c>
      <c r="C5386" s="85" t="s">
        <v>973</v>
      </c>
      <c r="D5386" s="85" t="s">
        <v>973</v>
      </c>
      <c r="E5386" s="85" t="s">
        <v>12896</v>
      </c>
      <c r="F5386" s="85" t="s">
        <v>224</v>
      </c>
      <c r="G5386" s="85" t="s">
        <v>224</v>
      </c>
      <c r="H5386" s="840">
        <v>1.02672682109949</v>
      </c>
      <c r="I5386" s="840">
        <v>1.0268650569822799</v>
      </c>
      <c r="J5386" s="86">
        <v>16184.833333333299</v>
      </c>
      <c r="K5386" s="44">
        <v>16617.402478358501</v>
      </c>
      <c r="L5386" s="45">
        <v>15634.7682174819</v>
      </c>
      <c r="M5386" s="46">
        <v>0.96601354462399502</v>
      </c>
      <c r="N5386" s="139">
        <v>16619.639803081998</v>
      </c>
      <c r="O5386" s="45">
        <v>15437.076140629</v>
      </c>
      <c r="P5386" s="99">
        <v>0.953798894477074</v>
      </c>
      <c r="Q5386" s="86">
        <v>16235.772693316099</v>
      </c>
      <c r="R5386" s="44">
        <v>16669.703285502499</v>
      </c>
      <c r="S5386" s="45">
        <v>15684.778654714701</v>
      </c>
      <c r="T5386" s="140">
        <v>0.96606296176909201</v>
      </c>
      <c r="U5386" s="44">
        <v>16671.947651873401</v>
      </c>
      <c r="V5386" s="45">
        <v>15486.340828488001</v>
      </c>
      <c r="W5386" s="99">
        <v>0.95384070231922502</v>
      </c>
      <c r="X5386" s="86">
        <v>16287.543030361399</v>
      </c>
      <c r="Y5386" s="44">
        <v>16722.857279084099</v>
      </c>
      <c r="Z5386" s="45">
        <v>15735.5625920413</v>
      </c>
      <c r="AA5386" s="46">
        <v>0.96611026983682602</v>
      </c>
      <c r="AB5386" s="139">
        <v>16725.1088019733</v>
      </c>
      <c r="AC5386" s="45">
        <v>15536.3845723251</v>
      </c>
      <c r="AD5386" s="99">
        <v>0.95388141375061697</v>
      </c>
      <c r="AE5386" s="142">
        <v>16346.6150523305</v>
      </c>
      <c r="AF5386" s="44">
        <v>16783.508108416499</v>
      </c>
      <c r="AG5386" s="45">
        <v>15793.1953382138</v>
      </c>
      <c r="AH5386" s="140">
        <v>0.96614469036280304</v>
      </c>
      <c r="AI5386" s="44">
        <v>16785.767797178702</v>
      </c>
      <c r="AJ5386" s="45">
        <v>15593.2214683271</v>
      </c>
      <c r="AK5386" s="46">
        <v>0.95391133995682797</v>
      </c>
    </row>
    <row r="5387" spans="1:37" x14ac:dyDescent="0.2">
      <c r="A5387" s="35" t="s">
        <v>1853</v>
      </c>
      <c r="B5387" s="35" t="s">
        <v>8133</v>
      </c>
      <c r="C5387" s="85" t="s">
        <v>973</v>
      </c>
      <c r="D5387" s="85" t="s">
        <v>973</v>
      </c>
      <c r="E5387" s="85" t="s">
        <v>12896</v>
      </c>
      <c r="F5387" s="85" t="s">
        <v>224</v>
      </c>
      <c r="G5387" s="85" t="s">
        <v>224</v>
      </c>
      <c r="H5387" s="840">
        <v>1.02672682109949</v>
      </c>
      <c r="I5387" s="840">
        <v>1.0268650569822799</v>
      </c>
      <c r="J5387" s="86">
        <v>7883.75</v>
      </c>
      <c r="K5387" s="44">
        <v>8094.4575758431401</v>
      </c>
      <c r="L5387" s="45">
        <v>7615.8092824294199</v>
      </c>
      <c r="M5387" s="46">
        <v>0.96601354462399502</v>
      </c>
      <c r="N5387" s="139">
        <v>8095.54739298403</v>
      </c>
      <c r="O5387" s="45">
        <v>7519.5120343336403</v>
      </c>
      <c r="P5387" s="99">
        <v>0.953798894477075</v>
      </c>
      <c r="Q5387" s="86">
        <v>7895.5054280327304</v>
      </c>
      <c r="R5387" s="44">
        <v>8106.5271890978502</v>
      </c>
      <c r="S5387" s="45">
        <v>7627.5553584692398</v>
      </c>
      <c r="T5387" s="140">
        <v>0.96606296176909101</v>
      </c>
      <c r="U5387" s="44">
        <v>8107.6186312607197</v>
      </c>
      <c r="V5387" s="45">
        <v>7531.0544426400002</v>
      </c>
      <c r="W5387" s="99">
        <v>0.95384070231922502</v>
      </c>
      <c r="X5387" s="86">
        <v>7905.8566419290401</v>
      </c>
      <c r="Y5387" s="44">
        <v>8117.15505803612</v>
      </c>
      <c r="Z5387" s="45">
        <v>7637.9292936253296</v>
      </c>
      <c r="AA5387" s="46">
        <v>0.96611026983682602</v>
      </c>
      <c r="AB5387" s="139">
        <v>8118.2479311081797</v>
      </c>
      <c r="AC5387" s="45">
        <v>7541.2497105129696</v>
      </c>
      <c r="AD5387" s="99">
        <v>0.95388141375061697</v>
      </c>
      <c r="AE5387" s="142">
        <v>7920.2423143063597</v>
      </c>
      <c r="AF5387" s="44">
        <v>8131.92521370547</v>
      </c>
      <c r="AG5387" s="45">
        <v>7652.1000583538898</v>
      </c>
      <c r="AH5387" s="140">
        <v>0.96614469036280304</v>
      </c>
      <c r="AI5387" s="44">
        <v>8133.0200753936497</v>
      </c>
      <c r="AJ5387" s="45">
        <v>7555.20895882275</v>
      </c>
      <c r="AK5387" s="46">
        <v>0.95391133995682797</v>
      </c>
    </row>
    <row r="5388" spans="1:37" x14ac:dyDescent="0.2">
      <c r="A5388" s="35" t="s">
        <v>1852</v>
      </c>
      <c r="B5388" s="35" t="s">
        <v>8132</v>
      </c>
      <c r="C5388" s="85" t="s">
        <v>973</v>
      </c>
      <c r="D5388" s="85" t="s">
        <v>973</v>
      </c>
      <c r="E5388" s="85" t="s">
        <v>12896</v>
      </c>
      <c r="F5388" s="85" t="s">
        <v>224</v>
      </c>
      <c r="G5388" s="85" t="s">
        <v>224</v>
      </c>
      <c r="H5388" s="840">
        <v>1.02672682109949</v>
      </c>
      <c r="I5388" s="840">
        <v>1.0268650569822799</v>
      </c>
      <c r="J5388" s="86">
        <v>9402.9166666666697</v>
      </c>
      <c r="K5388" s="44">
        <v>9654.2267382301197</v>
      </c>
      <c r="L5388" s="45">
        <v>9083.3448589707004</v>
      </c>
      <c r="M5388" s="46">
        <v>0.96601354462399502</v>
      </c>
      <c r="N5388" s="139">
        <v>9655.5265587162794</v>
      </c>
      <c r="O5388" s="45">
        <v>8968.4915215267301</v>
      </c>
      <c r="P5388" s="99">
        <v>0.953798894477075</v>
      </c>
      <c r="Q5388" s="86">
        <v>9446.1521818479905</v>
      </c>
      <c r="R5388" s="44">
        <v>9698.6178012908404</v>
      </c>
      <c r="S5388" s="45">
        <v>9125.5777541176394</v>
      </c>
      <c r="T5388" s="140">
        <v>0.96606296176909101</v>
      </c>
      <c r="U5388" s="44">
        <v>9699.9235984766092</v>
      </c>
      <c r="V5388" s="45">
        <v>9010.1244313481693</v>
      </c>
      <c r="W5388" s="99">
        <v>0.95384070231922502</v>
      </c>
      <c r="X5388" s="86">
        <v>9490.1073218457204</v>
      </c>
      <c r="Y5388" s="44">
        <v>9743.7477224516897</v>
      </c>
      <c r="Z5388" s="45">
        <v>9168.4901454888004</v>
      </c>
      <c r="AA5388" s="46">
        <v>0.96611026983682602</v>
      </c>
      <c r="AB5388" s="139">
        <v>9745.0595958150298</v>
      </c>
      <c r="AC5388" s="45">
        <v>9052.4369888072706</v>
      </c>
      <c r="AD5388" s="99">
        <v>0.95388141375061697</v>
      </c>
      <c r="AE5388" s="142">
        <v>9535.9192690885593</v>
      </c>
      <c r="AF5388" s="44">
        <v>9790.7840774127108</v>
      </c>
      <c r="AG5388" s="45">
        <v>9213.0777695582492</v>
      </c>
      <c r="AH5388" s="140">
        <v>0.96614469036280304</v>
      </c>
      <c r="AI5388" s="44">
        <v>9792.1022836310203</v>
      </c>
      <c r="AJ5388" s="45">
        <v>9096.4215276964005</v>
      </c>
      <c r="AK5388" s="46">
        <v>0.95391133995682797</v>
      </c>
    </row>
    <row r="5389" spans="1:37" x14ac:dyDescent="0.2">
      <c r="A5389" s="35" t="s">
        <v>1851</v>
      </c>
      <c r="B5389" s="35" t="s">
        <v>8131</v>
      </c>
      <c r="C5389" s="85" t="s">
        <v>973</v>
      </c>
      <c r="D5389" s="85" t="s">
        <v>973</v>
      </c>
      <c r="E5389" s="85" t="s">
        <v>12896</v>
      </c>
      <c r="F5389" s="85" t="s">
        <v>224</v>
      </c>
      <c r="G5389" s="85" t="s">
        <v>224</v>
      </c>
      <c r="H5389" s="840">
        <v>1.02672682109949</v>
      </c>
      <c r="I5389" s="840">
        <v>1.0268650569822799</v>
      </c>
      <c r="J5389" s="86">
        <v>9943</v>
      </c>
      <c r="K5389" s="44">
        <v>10208.7447821923</v>
      </c>
      <c r="L5389" s="45">
        <v>9605.0726741963808</v>
      </c>
      <c r="M5389" s="46">
        <v>0.96601354462399502</v>
      </c>
      <c r="N5389" s="139">
        <v>10210.1192615748</v>
      </c>
      <c r="O5389" s="45">
        <v>9483.6224077855495</v>
      </c>
      <c r="P5389" s="99">
        <v>0.953798894477075</v>
      </c>
      <c r="Q5389" s="86">
        <v>9974.64574228729</v>
      </c>
      <c r="R5389" s="44">
        <v>10241.236314572199</v>
      </c>
      <c r="S5389" s="45">
        <v>9636.1358083915202</v>
      </c>
      <c r="T5389" s="140">
        <v>0.96606296176909101</v>
      </c>
      <c r="U5389" s="44">
        <v>10242.6151685319</v>
      </c>
      <c r="V5389" s="45">
        <v>9514.2231002087792</v>
      </c>
      <c r="W5389" s="99">
        <v>0.95384070231922502</v>
      </c>
      <c r="X5389" s="86">
        <v>10006.2515729883</v>
      </c>
      <c r="Y5389" s="44">
        <v>10273.686868656099</v>
      </c>
      <c r="Z5389" s="45">
        <v>9667.14240723492</v>
      </c>
      <c r="AA5389" s="46">
        <v>0.96611026983682602</v>
      </c>
      <c r="AB5389" s="139">
        <v>10275.0700916757</v>
      </c>
      <c r="AC5389" s="45">
        <v>9544.7773967864396</v>
      </c>
      <c r="AD5389" s="99">
        <v>0.95388141375061697</v>
      </c>
      <c r="AE5389" s="142">
        <v>10045.281534011499</v>
      </c>
      <c r="AF5389" s="44">
        <v>10313.7599764651</v>
      </c>
      <c r="AG5389" s="45">
        <v>9705.1954172847309</v>
      </c>
      <c r="AH5389" s="140">
        <v>0.96614469036280304</v>
      </c>
      <c r="AI5389" s="44">
        <v>10315.1485948257</v>
      </c>
      <c r="AJ5389" s="45">
        <v>9582.3079683524993</v>
      </c>
      <c r="AK5389" s="46">
        <v>0.95391133995682797</v>
      </c>
    </row>
    <row r="5390" spans="1:37" x14ac:dyDescent="0.2">
      <c r="A5390" s="35" t="s">
        <v>1850</v>
      </c>
      <c r="B5390" s="35" t="s">
        <v>8130</v>
      </c>
      <c r="C5390" s="85" t="s">
        <v>973</v>
      </c>
      <c r="D5390" s="85" t="s">
        <v>973</v>
      </c>
      <c r="E5390" s="85" t="s">
        <v>12896</v>
      </c>
      <c r="F5390" s="85" t="s">
        <v>224</v>
      </c>
      <c r="G5390" s="85" t="s">
        <v>224</v>
      </c>
      <c r="H5390" s="840">
        <v>1.02672682109949</v>
      </c>
      <c r="I5390" s="840">
        <v>1.0268650569822799</v>
      </c>
      <c r="J5390" s="86">
        <v>219.833333333333</v>
      </c>
      <c r="K5390" s="44">
        <v>225.70877950503899</v>
      </c>
      <c r="L5390" s="45">
        <v>212.36197755984099</v>
      </c>
      <c r="M5390" s="46">
        <v>0.96601354462399502</v>
      </c>
      <c r="N5390" s="139">
        <v>225.739168359937</v>
      </c>
      <c r="O5390" s="45">
        <v>209.67679030254399</v>
      </c>
      <c r="P5390" s="99">
        <v>0.953798894477075</v>
      </c>
      <c r="Q5390" s="86">
        <v>220.37108452366101</v>
      </c>
      <c r="R5390" s="44">
        <v>226.26090307522699</v>
      </c>
      <c r="S5390" s="45">
        <v>212.892342603195</v>
      </c>
      <c r="T5390" s="140">
        <v>0.96606296176909101</v>
      </c>
      <c r="U5390" s="44">
        <v>226.291366266636</v>
      </c>
      <c r="V5390" s="45">
        <v>210.19891003289899</v>
      </c>
      <c r="W5390" s="99">
        <v>0.95384070231922502</v>
      </c>
      <c r="X5390" s="86">
        <v>221.00575723025599</v>
      </c>
      <c r="Y5390" s="44">
        <v>226.912538565707</v>
      </c>
      <c r="Z5390" s="45">
        <v>213.515931753215</v>
      </c>
      <c r="AA5390" s="46">
        <v>0.96611026983682602</v>
      </c>
      <c r="AB5390" s="139">
        <v>226.94308949165799</v>
      </c>
      <c r="AC5390" s="45">
        <v>210.813284153822</v>
      </c>
      <c r="AD5390" s="99">
        <v>0.95388141375061697</v>
      </c>
      <c r="AE5390" s="142">
        <v>221.65933400337499</v>
      </c>
      <c r="AF5390" s="44">
        <v>227.58358336831699</v>
      </c>
      <c r="AG5390" s="45">
        <v>214.154988616716</v>
      </c>
      <c r="AH5390" s="140">
        <v>0.96614469036280304</v>
      </c>
      <c r="AI5390" s="44">
        <v>227.61422464203</v>
      </c>
      <c r="AJ5390" s="45">
        <v>211.44335231309799</v>
      </c>
      <c r="AK5390" s="46">
        <v>0.95391133995682797</v>
      </c>
    </row>
    <row r="5391" spans="1:37" x14ac:dyDescent="0.2">
      <c r="A5391" s="35" t="s">
        <v>1849</v>
      </c>
      <c r="B5391" s="35" t="s">
        <v>8129</v>
      </c>
      <c r="C5391" s="85" t="s">
        <v>973</v>
      </c>
      <c r="D5391" s="85" t="s">
        <v>973</v>
      </c>
      <c r="E5391" s="85" t="s">
        <v>12896</v>
      </c>
      <c r="F5391" s="85" t="s">
        <v>226</v>
      </c>
      <c r="G5391" s="85" t="s">
        <v>226</v>
      </c>
      <c r="H5391" s="840">
        <v>1.02635032656863</v>
      </c>
      <c r="I5391" s="840">
        <v>1.0268305868112899</v>
      </c>
      <c r="J5391" s="86">
        <v>5614.1666666666697</v>
      </c>
      <c r="K5391" s="44">
        <v>5762.1017917440204</v>
      </c>
      <c r="L5391" s="45">
        <v>5421.3723280026397</v>
      </c>
      <c r="M5391" s="46">
        <v>0.96565931328531496</v>
      </c>
      <c r="N5391" s="139">
        <v>5764.7980527896898</v>
      </c>
      <c r="O5391" s="45">
        <v>5354.6062087194896</v>
      </c>
      <c r="P5391" s="99">
        <v>0.95376687701698004</v>
      </c>
      <c r="Q5391" s="86">
        <v>5638.0923596929097</v>
      </c>
      <c r="R5391" s="44">
        <v>5786.6579345948803</v>
      </c>
      <c r="S5391" s="45">
        <v>5444.7549125607402</v>
      </c>
      <c r="T5391" s="140">
        <v>0.965708712309443</v>
      </c>
      <c r="U5391" s="44">
        <v>5789.3656861996897</v>
      </c>
      <c r="V5391" s="45">
        <v>5377.6614508003904</v>
      </c>
      <c r="W5391" s="99">
        <v>0.95380868345571002</v>
      </c>
      <c r="X5391" s="86">
        <v>5663.5539405521204</v>
      </c>
      <c r="Y5391" s="44">
        <v>5812.7904364246897</v>
      </c>
      <c r="Z5391" s="45">
        <v>5469.6112165701197</v>
      </c>
      <c r="AA5391" s="46">
        <v>0.96575600302959397</v>
      </c>
      <c r="AB5391" s="139">
        <v>5815.5104162144999</v>
      </c>
      <c r="AC5391" s="45">
        <v>5402.1774913661902</v>
      </c>
      <c r="AD5391" s="99">
        <v>0.95384939352048503</v>
      </c>
      <c r="AE5391" s="142">
        <v>5692.7898024277702</v>
      </c>
      <c r="AF5391" s="44">
        <v>5842.7966728082802</v>
      </c>
      <c r="AG5391" s="45">
        <v>5498.0418026463103</v>
      </c>
      <c r="AH5391" s="140">
        <v>0.96579041093377205</v>
      </c>
      <c r="AI5391" s="44">
        <v>5845.5306934202099</v>
      </c>
      <c r="AJ5391" s="45">
        <v>5430.2344583680597</v>
      </c>
      <c r="AK5391" s="46">
        <v>0.95387931872212395</v>
      </c>
    </row>
    <row r="5392" spans="1:37" x14ac:dyDescent="0.2">
      <c r="A5392" s="35" t="s">
        <v>1848</v>
      </c>
      <c r="B5392" s="35" t="s">
        <v>8128</v>
      </c>
      <c r="C5392" s="85" t="s">
        <v>973</v>
      </c>
      <c r="D5392" s="85" t="s">
        <v>973</v>
      </c>
      <c r="E5392" s="85" t="s">
        <v>12896</v>
      </c>
      <c r="F5392" s="85" t="s">
        <v>224</v>
      </c>
      <c r="G5392" s="85" t="s">
        <v>224</v>
      </c>
      <c r="H5392" s="840">
        <v>1.02672682109949</v>
      </c>
      <c r="I5392" s="840">
        <v>1.0268650569822799</v>
      </c>
      <c r="J5392" s="86">
        <v>7704.5</v>
      </c>
      <c r="K5392" s="44">
        <v>7910.41679316105</v>
      </c>
      <c r="L5392" s="45">
        <v>7442.6513545555699</v>
      </c>
      <c r="M5392" s="46">
        <v>0.96601354462399502</v>
      </c>
      <c r="N5392" s="139">
        <v>7911.48183151996</v>
      </c>
      <c r="O5392" s="45">
        <v>7348.5435824986198</v>
      </c>
      <c r="P5392" s="99">
        <v>0.953798894477075</v>
      </c>
      <c r="Q5392" s="86">
        <v>7721.28981564682</v>
      </c>
      <c r="R5392" s="44">
        <v>7927.65534720696</v>
      </c>
      <c r="S5392" s="45">
        <v>7459.2521079812896</v>
      </c>
      <c r="T5392" s="140">
        <v>0.96606296176909101</v>
      </c>
      <c r="U5392" s="44">
        <v>7928.7227065208599</v>
      </c>
      <c r="V5392" s="45">
        <v>7364.8805005668501</v>
      </c>
      <c r="W5392" s="99">
        <v>0.95384070231922502</v>
      </c>
      <c r="X5392" s="86">
        <v>7736.8202545868899</v>
      </c>
      <c r="Y5392" s="44">
        <v>7943.6008654101797</v>
      </c>
      <c r="Z5392" s="45">
        <v>7474.6215038379596</v>
      </c>
      <c r="AA5392" s="46">
        <v>0.96611026983682602</v>
      </c>
      <c r="AB5392" s="139">
        <v>7944.6703715880003</v>
      </c>
      <c r="AC5392" s="45">
        <v>7380.0090423797501</v>
      </c>
      <c r="AD5392" s="99">
        <v>0.95388141375061697</v>
      </c>
      <c r="AE5392" s="142">
        <v>7754.3976535264901</v>
      </c>
      <c r="AF5392" s="44">
        <v>7961.6480523466298</v>
      </c>
      <c r="AG5392" s="45">
        <v>7491.8701199163997</v>
      </c>
      <c r="AH5392" s="140">
        <v>0.96614469036280304</v>
      </c>
      <c r="AI5392" s="44">
        <v>7962.7199883517196</v>
      </c>
      <c r="AJ5392" s="45">
        <v>7397.0078562335402</v>
      </c>
      <c r="AK5392" s="46">
        <v>0.95391133995682797</v>
      </c>
    </row>
    <row r="5393" spans="1:37" x14ac:dyDescent="0.2">
      <c r="A5393" s="35" t="s">
        <v>1847</v>
      </c>
      <c r="B5393" s="35" t="s">
        <v>8127</v>
      </c>
      <c r="C5393" s="85" t="s">
        <v>973</v>
      </c>
      <c r="D5393" s="85" t="s">
        <v>973</v>
      </c>
      <c r="E5393" s="85" t="s">
        <v>12896</v>
      </c>
      <c r="F5393" s="85" t="s">
        <v>224</v>
      </c>
      <c r="G5393" s="85" t="s">
        <v>224</v>
      </c>
      <c r="H5393" s="840">
        <v>1.02672682109949</v>
      </c>
      <c r="I5393" s="840">
        <v>1.0268650569822799</v>
      </c>
      <c r="J5393" s="86">
        <v>5783.75</v>
      </c>
      <c r="K5393" s="44">
        <v>5938.3312515342004</v>
      </c>
      <c r="L5393" s="45">
        <v>5587.1808387190304</v>
      </c>
      <c r="M5393" s="46">
        <v>0.96601354462399502</v>
      </c>
      <c r="N5393" s="139">
        <v>5939.1307733212498</v>
      </c>
      <c r="O5393" s="45">
        <v>5516.5343559317798</v>
      </c>
      <c r="P5393" s="99">
        <v>0.953798894477075</v>
      </c>
      <c r="Q5393" s="86">
        <v>5792.7651825770399</v>
      </c>
      <c r="R5393" s="44">
        <v>5947.5873812831496</v>
      </c>
      <c r="S5393" s="45">
        <v>5596.1758891132404</v>
      </c>
      <c r="T5393" s="140">
        <v>0.96606296176909201</v>
      </c>
      <c r="U5393" s="44">
        <v>5948.3881492919199</v>
      </c>
      <c r="V5393" s="45">
        <v>5525.3752101196396</v>
      </c>
      <c r="W5393" s="99">
        <v>0.95384070231922502</v>
      </c>
      <c r="X5393" s="86">
        <v>5801.9021249809703</v>
      </c>
      <c r="Y5393" s="44">
        <v>5956.96852511212</v>
      </c>
      <c r="Z5393" s="45">
        <v>5605.2772275322204</v>
      </c>
      <c r="AA5393" s="46">
        <v>0.96611026983682602</v>
      </c>
      <c r="AB5393" s="139">
        <v>5957.7705561741795</v>
      </c>
      <c r="AC5393" s="45">
        <v>5534.3266014195597</v>
      </c>
      <c r="AD5393" s="99">
        <v>0.95388141375061697</v>
      </c>
      <c r="AE5393" s="142">
        <v>5810.6208481183903</v>
      </c>
      <c r="AF5393" s="44">
        <v>5965.9202720030398</v>
      </c>
      <c r="AG5393" s="45">
        <v>5613.9004801209903</v>
      </c>
      <c r="AH5393" s="140">
        <v>0.96614469036280304</v>
      </c>
      <c r="AI5393" s="44">
        <v>5966.7235083055002</v>
      </c>
      <c r="AJ5393" s="45">
        <v>5542.8171192096897</v>
      </c>
      <c r="AK5393" s="46">
        <v>0.95391133995682797</v>
      </c>
    </row>
    <row r="5394" spans="1:37" x14ac:dyDescent="0.2">
      <c r="A5394" s="35" t="s">
        <v>1846</v>
      </c>
      <c r="B5394" s="35" t="s">
        <v>8126</v>
      </c>
      <c r="C5394" s="85" t="s">
        <v>973</v>
      </c>
      <c r="D5394" s="85" t="s">
        <v>973</v>
      </c>
      <c r="E5394" s="85" t="s">
        <v>12896</v>
      </c>
      <c r="F5394" s="85" t="s">
        <v>224</v>
      </c>
      <c r="G5394" s="85" t="s">
        <v>224</v>
      </c>
      <c r="H5394" s="840">
        <v>1.02672682109949</v>
      </c>
      <c r="I5394" s="840">
        <v>1.0268650569822799</v>
      </c>
      <c r="J5394" s="86">
        <v>7473.8333333333303</v>
      </c>
      <c r="K5394" s="44">
        <v>7673.5851397607703</v>
      </c>
      <c r="L5394" s="45">
        <v>7219.8242302623003</v>
      </c>
      <c r="M5394" s="46">
        <v>0.96601354462399502</v>
      </c>
      <c r="N5394" s="139">
        <v>7674.6182917093802</v>
      </c>
      <c r="O5394" s="45">
        <v>7128.5339708392403</v>
      </c>
      <c r="P5394" s="99">
        <v>0.953798894477075</v>
      </c>
      <c r="Q5394" s="86">
        <v>7487.0698433325197</v>
      </c>
      <c r="R5394" s="44">
        <v>7687.1754195946896</v>
      </c>
      <c r="S5394" s="45">
        <v>7232.9808678218596</v>
      </c>
      <c r="T5394" s="140">
        <v>0.96606296176909101</v>
      </c>
      <c r="U5394" s="44">
        <v>7688.2104013039398</v>
      </c>
      <c r="V5394" s="45">
        <v>7141.4719576773796</v>
      </c>
      <c r="W5394" s="99">
        <v>0.95384070231922502</v>
      </c>
      <c r="X5394" s="86">
        <v>7501.7582224801299</v>
      </c>
      <c r="Y5394" s="44">
        <v>7702.2563724240199</v>
      </c>
      <c r="Z5394" s="45">
        <v>7247.5256605709101</v>
      </c>
      <c r="AA5394" s="46">
        <v>0.96611026983682602</v>
      </c>
      <c r="AB5394" s="139">
        <v>7703.2933845943298</v>
      </c>
      <c r="AC5394" s="45">
        <v>7155.7877388746601</v>
      </c>
      <c r="AD5394" s="99">
        <v>0.95388141375061697</v>
      </c>
      <c r="AE5394" s="142">
        <v>7519.7660092306596</v>
      </c>
      <c r="AF5394" s="44">
        <v>7720.7454500694203</v>
      </c>
      <c r="AG5394" s="45">
        <v>7265.1820025888901</v>
      </c>
      <c r="AH5394" s="140">
        <v>0.96614469036280304</v>
      </c>
      <c r="AI5394" s="44">
        <v>7721.7849515620301</v>
      </c>
      <c r="AJ5394" s="45">
        <v>7173.1900700270298</v>
      </c>
      <c r="AK5394" s="46">
        <v>0.95391133995682797</v>
      </c>
    </row>
    <row r="5395" spans="1:37" x14ac:dyDescent="0.2">
      <c r="A5395" s="35" t="s">
        <v>1845</v>
      </c>
      <c r="B5395" s="35" t="s">
        <v>8125</v>
      </c>
      <c r="C5395" s="85" t="s">
        <v>973</v>
      </c>
      <c r="D5395" s="85" t="s">
        <v>973</v>
      </c>
      <c r="E5395" s="85" t="s">
        <v>12896</v>
      </c>
      <c r="F5395" s="85" t="s">
        <v>224</v>
      </c>
      <c r="G5395" s="85" t="s">
        <v>224</v>
      </c>
      <c r="H5395" s="840">
        <v>1.02672682109949</v>
      </c>
      <c r="I5395" s="840">
        <v>1.0268650569822799</v>
      </c>
      <c r="J5395" s="86">
        <v>3700.4166666666702</v>
      </c>
      <c r="K5395" s="44">
        <v>3799.3170409102499</v>
      </c>
      <c r="L5395" s="45">
        <v>3574.6526207523698</v>
      </c>
      <c r="M5395" s="46">
        <v>0.96601354462399502</v>
      </c>
      <c r="N5395" s="139">
        <v>3799.8285712748402</v>
      </c>
      <c r="O5395" s="45">
        <v>3529.4533257712101</v>
      </c>
      <c r="P5395" s="99">
        <v>0.953798894477075</v>
      </c>
      <c r="Q5395" s="86">
        <v>3711.4268395722102</v>
      </c>
      <c r="R5395" s="44">
        <v>3810.6214807373199</v>
      </c>
      <c r="S5395" s="45">
        <v>3585.47200502643</v>
      </c>
      <c r="T5395" s="140">
        <v>0.96606296176909101</v>
      </c>
      <c r="U5395" s="44">
        <v>3811.1345331028701</v>
      </c>
      <c r="V5395" s="45">
        <v>3540.1099832639802</v>
      </c>
      <c r="W5395" s="99">
        <v>0.95384070231922502</v>
      </c>
      <c r="X5395" s="86">
        <v>3721.6885610857698</v>
      </c>
      <c r="Y5395" s="44">
        <v>3821.15746544594</v>
      </c>
      <c r="Z5395" s="45">
        <v>3595.5615399991998</v>
      </c>
      <c r="AA5395" s="46">
        <v>0.96611026983682602</v>
      </c>
      <c r="AB5395" s="139">
        <v>3821.67193634963</v>
      </c>
      <c r="AC5395" s="45">
        <v>3550.04954618799</v>
      </c>
      <c r="AD5395" s="99">
        <v>0.95388141375061697</v>
      </c>
      <c r="AE5395" s="142">
        <v>3733.1457840016401</v>
      </c>
      <c r="AF5395" s="44">
        <v>3832.9209035089798</v>
      </c>
      <c r="AG5395" s="45">
        <v>3606.7589775634701</v>
      </c>
      <c r="AH5395" s="140">
        <v>0.96614469036280304</v>
      </c>
      <c r="AI5395" s="44">
        <v>3833.4369582119898</v>
      </c>
      <c r="AJ5395" s="45">
        <v>3561.09009707119</v>
      </c>
      <c r="AK5395" s="46">
        <v>0.95391133995682797</v>
      </c>
    </row>
    <row r="5396" spans="1:37" x14ac:dyDescent="0.2">
      <c r="A5396" s="35" t="s">
        <v>1844</v>
      </c>
      <c r="B5396" s="35" t="s">
        <v>8124</v>
      </c>
      <c r="C5396" s="85" t="s">
        <v>973</v>
      </c>
      <c r="D5396" s="85" t="s">
        <v>973</v>
      </c>
      <c r="E5396" s="85" t="s">
        <v>12896</v>
      </c>
      <c r="F5396" s="85" t="s">
        <v>224</v>
      </c>
      <c r="G5396" s="85" t="s">
        <v>224</v>
      </c>
      <c r="H5396" s="840">
        <v>1.02672682109949</v>
      </c>
      <c r="I5396" s="840">
        <v>1.0268650569822799</v>
      </c>
      <c r="J5396" s="86">
        <v>438.5</v>
      </c>
      <c r="K5396" s="44">
        <v>450.21971105212799</v>
      </c>
      <c r="L5396" s="45">
        <v>423.596939317622</v>
      </c>
      <c r="M5396" s="46">
        <v>0.96601354462399502</v>
      </c>
      <c r="N5396" s="139">
        <v>450.28032748672899</v>
      </c>
      <c r="O5396" s="45">
        <v>418.24081522819699</v>
      </c>
      <c r="P5396" s="99">
        <v>0.953798894477075</v>
      </c>
      <c r="Q5396" s="86">
        <v>440.42183291682397</v>
      </c>
      <c r="R5396" s="44">
        <v>452.192908453504</v>
      </c>
      <c r="S5396" s="45">
        <v>425.475220335399</v>
      </c>
      <c r="T5396" s="140">
        <v>0.96606296176909101</v>
      </c>
      <c r="U5396" s="44">
        <v>452.25379055437401</v>
      </c>
      <c r="V5396" s="45">
        <v>420.09227042610399</v>
      </c>
      <c r="W5396" s="99">
        <v>0.95384070231922502</v>
      </c>
      <c r="X5396" s="86">
        <v>442.318592534956</v>
      </c>
      <c r="Y5396" s="44">
        <v>454.14036242661803</v>
      </c>
      <c r="Z5396" s="45">
        <v>427.32853478779202</v>
      </c>
      <c r="AA5396" s="46">
        <v>0.96611026983682602</v>
      </c>
      <c r="AB5396" s="139">
        <v>454.201506727729</v>
      </c>
      <c r="AC5396" s="45">
        <v>421.91948437542698</v>
      </c>
      <c r="AD5396" s="99">
        <v>0.95388141375061697</v>
      </c>
      <c r="AE5396" s="142">
        <v>444.30155927596002</v>
      </c>
      <c r="AF5396" s="44">
        <v>456.17632756495402</v>
      </c>
      <c r="AG5396" s="45">
        <v>429.25959241438301</v>
      </c>
      <c r="AH5396" s="140">
        <v>0.96614469036280304</v>
      </c>
      <c r="AI5396" s="44">
        <v>456.23774598322302</v>
      </c>
      <c r="AJ5396" s="45">
        <v>423.82429575383901</v>
      </c>
      <c r="AK5396" s="46">
        <v>0.95391133995682797</v>
      </c>
    </row>
    <row r="5397" spans="1:37" x14ac:dyDescent="0.2">
      <c r="A5397" s="35" t="s">
        <v>1843</v>
      </c>
      <c r="B5397" s="35" t="s">
        <v>8123</v>
      </c>
      <c r="C5397" s="85" t="s">
        <v>973</v>
      </c>
      <c r="D5397" s="85" t="s">
        <v>973</v>
      </c>
      <c r="E5397" s="85" t="s">
        <v>12896</v>
      </c>
      <c r="F5397" s="85" t="s">
        <v>224</v>
      </c>
      <c r="G5397" s="85" t="s">
        <v>224</v>
      </c>
      <c r="H5397" s="840">
        <v>1.02672682109949</v>
      </c>
      <c r="I5397" s="840">
        <v>1.0268650569822799</v>
      </c>
      <c r="J5397" s="86">
        <v>5775.9166666666697</v>
      </c>
      <c r="K5397" s="44">
        <v>5930.2885581022601</v>
      </c>
      <c r="L5397" s="45">
        <v>5579.6137326194803</v>
      </c>
      <c r="M5397" s="46">
        <v>0.96601354462399502</v>
      </c>
      <c r="N5397" s="139">
        <v>5931.0869970415597</v>
      </c>
      <c r="O5397" s="45">
        <v>5509.0629312583796</v>
      </c>
      <c r="P5397" s="99">
        <v>0.953798894477075</v>
      </c>
      <c r="Q5397" s="86">
        <v>5785.2059164578204</v>
      </c>
      <c r="R5397" s="44">
        <v>5939.82608001073</v>
      </c>
      <c r="S5397" s="45">
        <v>5588.8731620973103</v>
      </c>
      <c r="T5397" s="140">
        <v>0.96606296176909101</v>
      </c>
      <c r="U5397" s="44">
        <v>5940.6258030576701</v>
      </c>
      <c r="V5397" s="45">
        <v>5518.16487441547</v>
      </c>
      <c r="W5397" s="99">
        <v>0.95384070231922502</v>
      </c>
      <c r="X5397" s="86">
        <v>5795.5750989325998</v>
      </c>
      <c r="Y5397" s="44">
        <v>5950.4723977704598</v>
      </c>
      <c r="Z5397" s="45">
        <v>5599.1646226893599</v>
      </c>
      <c r="AA5397" s="46">
        <v>0.96611026983682602</v>
      </c>
      <c r="AB5397" s="139">
        <v>5951.2735542104901</v>
      </c>
      <c r="AC5397" s="45">
        <v>5528.2913688676999</v>
      </c>
      <c r="AD5397" s="99">
        <v>0.95388141375061697</v>
      </c>
      <c r="AE5397" s="142">
        <v>5807.7125781329496</v>
      </c>
      <c r="AF5397" s="44">
        <v>5962.9342732059904</v>
      </c>
      <c r="AG5397" s="45">
        <v>5611.0906705164198</v>
      </c>
      <c r="AH5397" s="140">
        <v>0.96614469036280304</v>
      </c>
      <c r="AI5397" s="44">
        <v>5963.7371074811899</v>
      </c>
      <c r="AJ5397" s="45">
        <v>5540.0428874909303</v>
      </c>
      <c r="AK5397" s="46">
        <v>0.95391133995682797</v>
      </c>
    </row>
    <row r="5398" spans="1:37" x14ac:dyDescent="0.2">
      <c r="A5398" s="35" t="s">
        <v>1842</v>
      </c>
      <c r="B5398" s="35" t="s">
        <v>8122</v>
      </c>
      <c r="C5398" s="85" t="s">
        <v>973</v>
      </c>
      <c r="D5398" s="85" t="s">
        <v>973</v>
      </c>
      <c r="E5398" s="85" t="s">
        <v>12896</v>
      </c>
      <c r="F5398" s="85" t="s">
        <v>224</v>
      </c>
      <c r="G5398" s="85" t="s">
        <v>224</v>
      </c>
      <c r="H5398" s="840">
        <v>1.02672682109949</v>
      </c>
      <c r="I5398" s="840">
        <v>1.0268650569822799</v>
      </c>
      <c r="J5398" s="86">
        <v>5846.8333333333303</v>
      </c>
      <c r="K5398" s="44">
        <v>6003.1006018318903</v>
      </c>
      <c r="L5398" s="45">
        <v>5648.1201931590604</v>
      </c>
      <c r="M5398" s="46">
        <v>0.96601354462399502</v>
      </c>
      <c r="N5398" s="139">
        <v>6003.9088439992101</v>
      </c>
      <c r="O5398" s="45">
        <v>5576.7031695250398</v>
      </c>
      <c r="P5398" s="99">
        <v>0.953798894477075</v>
      </c>
      <c r="Q5398" s="86">
        <v>5860.9160018696903</v>
      </c>
      <c r="R5398" s="44">
        <v>6017.5596553308296</v>
      </c>
      <c r="S5398" s="45">
        <v>5662.0138714461</v>
      </c>
      <c r="T5398" s="140">
        <v>0.96606296176909201</v>
      </c>
      <c r="U5398" s="44">
        <v>6018.3698442282603</v>
      </c>
      <c r="V5398" s="45">
        <v>5590.38023545737</v>
      </c>
      <c r="W5398" s="99">
        <v>0.95384070231922502</v>
      </c>
      <c r="X5398" s="86">
        <v>5872.7231877505101</v>
      </c>
      <c r="Y5398" s="44">
        <v>6029.6824097563704</v>
      </c>
      <c r="Z5398" s="45">
        <v>5673.6981835946299</v>
      </c>
      <c r="AA5398" s="46">
        <v>0.96611026983682602</v>
      </c>
      <c r="AB5398" s="139">
        <v>6030.4942308305699</v>
      </c>
      <c r="AC5398" s="45">
        <v>5601.8814968974903</v>
      </c>
      <c r="AD5398" s="99">
        <v>0.95388141375061697</v>
      </c>
      <c r="AE5398" s="142">
        <v>5888.3769355167597</v>
      </c>
      <c r="AF5398" s="44">
        <v>6045.7545324387002</v>
      </c>
      <c r="AG5398" s="45">
        <v>5689.0241111043097</v>
      </c>
      <c r="AH5398" s="140">
        <v>0.96614469036280304</v>
      </c>
      <c r="AI5398" s="44">
        <v>6046.56851742255</v>
      </c>
      <c r="AJ5398" s="45">
        <v>5616.9895327296699</v>
      </c>
      <c r="AK5398" s="46">
        <v>0.95391133995682797</v>
      </c>
    </row>
    <row r="5399" spans="1:37" x14ac:dyDescent="0.2">
      <c r="A5399" s="35" t="s">
        <v>1841</v>
      </c>
      <c r="B5399" s="35" t="s">
        <v>8121</v>
      </c>
      <c r="C5399" s="85" t="s">
        <v>973</v>
      </c>
      <c r="D5399" s="85" t="s">
        <v>973</v>
      </c>
      <c r="E5399" s="85" t="s">
        <v>12896</v>
      </c>
      <c r="F5399" s="85" t="s">
        <v>224</v>
      </c>
      <c r="G5399" s="85" t="s">
        <v>224</v>
      </c>
      <c r="H5399" s="840">
        <v>1.02672682109949</v>
      </c>
      <c r="I5399" s="840">
        <v>1.0268650569822799</v>
      </c>
      <c r="J5399" s="86">
        <v>8684.5833333333303</v>
      </c>
      <c r="K5399" s="44">
        <v>8916.6946384069797</v>
      </c>
      <c r="L5399" s="45">
        <v>8389.4251294158003</v>
      </c>
      <c r="M5399" s="46">
        <v>0.96601354462399502</v>
      </c>
      <c r="N5399" s="139">
        <v>8917.8951594506707</v>
      </c>
      <c r="O5399" s="45">
        <v>8283.3459823273606</v>
      </c>
      <c r="P5399" s="99">
        <v>0.953798894477075</v>
      </c>
      <c r="Q5399" s="86">
        <v>8695.9474263685097</v>
      </c>
      <c r="R5399" s="44">
        <v>8928.3624575236699</v>
      </c>
      <c r="S5399" s="45">
        <v>8400.8327261058694</v>
      </c>
      <c r="T5399" s="140">
        <v>0.96606296176909101</v>
      </c>
      <c r="U5399" s="44">
        <v>8929.5645494927903</v>
      </c>
      <c r="V5399" s="45">
        <v>8294.5486004983995</v>
      </c>
      <c r="W5399" s="99">
        <v>0.95384070231922502</v>
      </c>
      <c r="X5399" s="86">
        <v>8706.9458262810804</v>
      </c>
      <c r="Y5399" s="44">
        <v>8939.6548097030809</v>
      </c>
      <c r="Z5399" s="45">
        <v>8411.8697816830409</v>
      </c>
      <c r="AA5399" s="46">
        <v>0.96611026983682602</v>
      </c>
      <c r="AB5399" s="139">
        <v>8940.8584220457196</v>
      </c>
      <c r="AC5399" s="45">
        <v>8305.3937942230295</v>
      </c>
      <c r="AD5399" s="99">
        <v>0.95388141375061697</v>
      </c>
      <c r="AE5399" s="142">
        <v>8720.0197752343101</v>
      </c>
      <c r="AF5399" s="44">
        <v>8953.0781837510494</v>
      </c>
      <c r="AG5399" s="45">
        <v>8424.8008057012794</v>
      </c>
      <c r="AH5399" s="140">
        <v>0.96614469036280304</v>
      </c>
      <c r="AI5399" s="44">
        <v>8954.2836033825697</v>
      </c>
      <c r="AJ5399" s="45">
        <v>8318.1257482437995</v>
      </c>
      <c r="AK5399" s="46">
        <v>0.95391133995682797</v>
      </c>
    </row>
    <row r="5400" spans="1:37" x14ac:dyDescent="0.2">
      <c r="A5400" s="35" t="s">
        <v>1840</v>
      </c>
      <c r="B5400" s="35" t="s">
        <v>8120</v>
      </c>
      <c r="C5400" s="85" t="s">
        <v>973</v>
      </c>
      <c r="D5400" s="85" t="s">
        <v>973</v>
      </c>
      <c r="E5400" s="85" t="s">
        <v>12896</v>
      </c>
      <c r="F5400" s="85" t="s">
        <v>224</v>
      </c>
      <c r="G5400" s="85" t="s">
        <v>224</v>
      </c>
      <c r="H5400" s="840">
        <v>1.02672682109949</v>
      </c>
      <c r="I5400" s="840">
        <v>1.0268650569822799</v>
      </c>
      <c r="J5400" s="86">
        <v>4522.3333333333303</v>
      </c>
      <c r="K5400" s="44">
        <v>4643.2009272856103</v>
      </c>
      <c r="L5400" s="45">
        <v>4368.6352533045801</v>
      </c>
      <c r="M5400" s="46">
        <v>0.96601354462399502</v>
      </c>
      <c r="N5400" s="139">
        <v>4643.8260760261901</v>
      </c>
      <c r="O5400" s="45">
        <v>4313.39653379016</v>
      </c>
      <c r="P5400" s="99">
        <v>0.953798894477075</v>
      </c>
      <c r="Q5400" s="86">
        <v>4537.74816793832</v>
      </c>
      <c r="R5400" s="44">
        <v>4659.0277514173704</v>
      </c>
      <c r="S5400" s="45">
        <v>4383.7504348807597</v>
      </c>
      <c r="T5400" s="140">
        <v>0.96606296176909101</v>
      </c>
      <c r="U5400" s="44">
        <v>4659.6550310412103</v>
      </c>
      <c r="V5400" s="45">
        <v>4328.2888994540699</v>
      </c>
      <c r="W5400" s="99">
        <v>0.95384070231922502</v>
      </c>
      <c r="X5400" s="86">
        <v>4553.2944465835099</v>
      </c>
      <c r="Y5400" s="44">
        <v>4674.9895326706701</v>
      </c>
      <c r="Z5400" s="45">
        <v>4398.9845264353198</v>
      </c>
      <c r="AA5400" s="46">
        <v>0.96611026983682602</v>
      </c>
      <c r="AB5400" s="139">
        <v>4675.6189613480701</v>
      </c>
      <c r="AC5400" s="45">
        <v>4343.3029439299098</v>
      </c>
      <c r="AD5400" s="99">
        <v>0.95388141375061697</v>
      </c>
      <c r="AE5400" s="142">
        <v>4570.7224037824799</v>
      </c>
      <c r="AF5400" s="44">
        <v>4692.8832837638301</v>
      </c>
      <c r="AG5400" s="45">
        <v>4415.9791815367498</v>
      </c>
      <c r="AH5400" s="140">
        <v>0.96614469036280304</v>
      </c>
      <c r="AI5400" s="44">
        <v>4693.5151216102704</v>
      </c>
      <c r="AJ5400" s="45">
        <v>4360.0639327628396</v>
      </c>
      <c r="AK5400" s="46">
        <v>0.95391133995682797</v>
      </c>
    </row>
    <row r="5401" spans="1:37" x14ac:dyDescent="0.2">
      <c r="A5401" s="35" t="s">
        <v>1839</v>
      </c>
      <c r="B5401" s="35" t="s">
        <v>8119</v>
      </c>
      <c r="C5401" s="85" t="s">
        <v>973</v>
      </c>
      <c r="D5401" s="85" t="s">
        <v>973</v>
      </c>
      <c r="E5401" s="85" t="s">
        <v>12896</v>
      </c>
      <c r="F5401" s="85" t="s">
        <v>224</v>
      </c>
      <c r="G5401" s="85" t="s">
        <v>224</v>
      </c>
      <c r="H5401" s="840">
        <v>1.02672682109949</v>
      </c>
      <c r="I5401" s="840">
        <v>1.0268650569822799</v>
      </c>
      <c r="J5401" s="86">
        <v>3200.5833333333298</v>
      </c>
      <c r="K5401" s="44">
        <v>3286.1247514973602</v>
      </c>
      <c r="L5401" s="45">
        <v>3091.8068506978102</v>
      </c>
      <c r="M5401" s="46">
        <v>0.96601354462399502</v>
      </c>
      <c r="N5401" s="139">
        <v>3286.56718695986</v>
      </c>
      <c r="O5401" s="45">
        <v>3052.7128450150799</v>
      </c>
      <c r="P5401" s="99">
        <v>0.953798894477075</v>
      </c>
      <c r="Q5401" s="86">
        <v>3216.0104112611102</v>
      </c>
      <c r="R5401" s="44">
        <v>3301.9641461770002</v>
      </c>
      <c r="S5401" s="45">
        <v>3106.8685429831398</v>
      </c>
      <c r="T5401" s="140">
        <v>0.96606296176909101</v>
      </c>
      <c r="U5401" s="44">
        <v>3302.4087142152398</v>
      </c>
      <c r="V5401" s="45">
        <v>3067.5616293432399</v>
      </c>
      <c r="W5401" s="99">
        <v>0.95384070231922502</v>
      </c>
      <c r="X5401" s="86">
        <v>3230.65786238906</v>
      </c>
      <c r="Y5401" s="44">
        <v>3317.00307711081</v>
      </c>
      <c r="Z5401" s="45">
        <v>3121.1717391831598</v>
      </c>
      <c r="AA5401" s="46">
        <v>0.96611026983682602</v>
      </c>
      <c r="AB5401" s="139">
        <v>3317.4496699523902</v>
      </c>
      <c r="AC5401" s="45">
        <v>3081.66448912022</v>
      </c>
      <c r="AD5401" s="99">
        <v>0.95388141375061697</v>
      </c>
      <c r="AE5401" s="142">
        <v>3246.30366269879</v>
      </c>
      <c r="AF5401" s="44">
        <v>3333.0670399263699</v>
      </c>
      <c r="AG5401" s="45">
        <v>3136.39904702175</v>
      </c>
      <c r="AH5401" s="140">
        <v>0.96614469036280304</v>
      </c>
      <c r="AI5401" s="44">
        <v>3333.51579557897</v>
      </c>
      <c r="AJ5401" s="45">
        <v>3096.6858767917602</v>
      </c>
      <c r="AK5401" s="46">
        <v>0.95391133995682797</v>
      </c>
    </row>
    <row r="5402" spans="1:37" x14ac:dyDescent="0.2">
      <c r="A5402" s="35" t="s">
        <v>1838</v>
      </c>
      <c r="B5402" s="35" t="s">
        <v>8118</v>
      </c>
      <c r="C5402" s="85" t="s">
        <v>973</v>
      </c>
      <c r="D5402" s="85" t="s">
        <v>973</v>
      </c>
      <c r="E5402" s="85" t="s">
        <v>12896</v>
      </c>
      <c r="F5402" s="85" t="s">
        <v>224</v>
      </c>
      <c r="G5402" s="85" t="s">
        <v>224</v>
      </c>
      <c r="H5402" s="840">
        <v>1.02672682109949</v>
      </c>
      <c r="I5402" s="840">
        <v>1.0268650569822799</v>
      </c>
      <c r="J5402" s="86">
        <v>3271.4166666666702</v>
      </c>
      <c r="K5402" s="44">
        <v>3358.8512346585699</v>
      </c>
      <c r="L5402" s="45">
        <v>3160.23281010868</v>
      </c>
      <c r="M5402" s="46">
        <v>0.96601354462399502</v>
      </c>
      <c r="N5402" s="139">
        <v>3359.30346182944</v>
      </c>
      <c r="O5402" s="45">
        <v>3120.2736000405398</v>
      </c>
      <c r="P5402" s="99">
        <v>0.953798894477075</v>
      </c>
      <c r="Q5402" s="86">
        <v>3275.26315395552</v>
      </c>
      <c r="R5402" s="44">
        <v>3362.8005263250502</v>
      </c>
      <c r="S5402" s="45">
        <v>3164.1104230834399</v>
      </c>
      <c r="T5402" s="140">
        <v>0.96606296176909101</v>
      </c>
      <c r="U5402" s="44">
        <v>3363.25328521849</v>
      </c>
      <c r="V5402" s="45">
        <v>3124.07930704921</v>
      </c>
      <c r="W5402" s="99">
        <v>0.95384070231922502</v>
      </c>
      <c r="X5402" s="86">
        <v>3279.71646872355</v>
      </c>
      <c r="Y5402" s="44">
        <v>3367.3728640401901</v>
      </c>
      <c r="Z5402" s="45">
        <v>3168.5677625867902</v>
      </c>
      <c r="AA5402" s="46">
        <v>0.96611026983682602</v>
      </c>
      <c r="AB5402" s="139">
        <v>3367.8262385415201</v>
      </c>
      <c r="AC5402" s="45">
        <v>3128.4605818872001</v>
      </c>
      <c r="AD5402" s="99">
        <v>0.95388141375061697</v>
      </c>
      <c r="AE5402" s="142">
        <v>3286.6201555533198</v>
      </c>
      <c r="AF5402" s="44">
        <v>3374.46106447279</v>
      </c>
      <c r="AG5402" s="45">
        <v>3175.3506125272102</v>
      </c>
      <c r="AH5402" s="140">
        <v>0.96614469036280304</v>
      </c>
      <c r="AI5402" s="44">
        <v>3374.9153933113598</v>
      </c>
      <c r="AJ5402" s="45">
        <v>3135.1442365129901</v>
      </c>
      <c r="AK5402" s="46">
        <v>0.95391133995682797</v>
      </c>
    </row>
    <row r="5403" spans="1:37" x14ac:dyDescent="0.2">
      <c r="A5403" s="35" t="s">
        <v>1837</v>
      </c>
      <c r="B5403" s="35" t="s">
        <v>8117</v>
      </c>
      <c r="C5403" s="85" t="s">
        <v>973</v>
      </c>
      <c r="D5403" s="85" t="s">
        <v>973</v>
      </c>
      <c r="E5403" s="85" t="s">
        <v>12896</v>
      </c>
      <c r="F5403" s="85" t="s">
        <v>224</v>
      </c>
      <c r="G5403" s="85" t="s">
        <v>224</v>
      </c>
      <c r="H5403" s="840">
        <v>1.02672682109949</v>
      </c>
      <c r="I5403" s="840">
        <v>1.0268650569822799</v>
      </c>
      <c r="J5403" s="86">
        <v>5199</v>
      </c>
      <c r="K5403" s="44">
        <v>5337.9527428962701</v>
      </c>
      <c r="L5403" s="45">
        <v>5022.3044185001499</v>
      </c>
      <c r="M5403" s="46">
        <v>0.96601354462399502</v>
      </c>
      <c r="N5403" s="139">
        <v>5338.6714312508602</v>
      </c>
      <c r="O5403" s="45">
        <v>4958.8004523863101</v>
      </c>
      <c r="P5403" s="99">
        <v>0.953798894477075</v>
      </c>
      <c r="Q5403" s="86">
        <v>5213.2451785431304</v>
      </c>
      <c r="R5403" s="44">
        <v>5352.5786497778499</v>
      </c>
      <c r="S5403" s="45">
        <v>5036.3230776118098</v>
      </c>
      <c r="T5403" s="140">
        <v>0.96606296176909101</v>
      </c>
      <c r="U5403" s="44">
        <v>5353.2993073272701</v>
      </c>
      <c r="V5403" s="45">
        <v>4972.6054424638896</v>
      </c>
      <c r="W5403" s="99">
        <v>0.95384070231922502</v>
      </c>
      <c r="X5403" s="86">
        <v>5228.79625931382</v>
      </c>
      <c r="Y5403" s="44">
        <v>5368.5453615022097</v>
      </c>
      <c r="Z5403" s="45">
        <v>5051.5937650074602</v>
      </c>
      <c r="AA5403" s="46">
        <v>0.96611026983682602</v>
      </c>
      <c r="AB5403" s="139">
        <v>5369.2681687690101</v>
      </c>
      <c r="AC5403" s="45">
        <v>4987.6515680481998</v>
      </c>
      <c r="AD5403" s="99">
        <v>0.95388141375061697</v>
      </c>
      <c r="AE5403" s="142">
        <v>5244.0998741286403</v>
      </c>
      <c r="AF5403" s="44">
        <v>5384.25799329236</v>
      </c>
      <c r="AG5403" s="45">
        <v>5066.5592491216303</v>
      </c>
      <c r="AH5403" s="140">
        <v>0.96614469036280304</v>
      </c>
      <c r="AI5403" s="44">
        <v>5384.9829160678601</v>
      </c>
      <c r="AJ5403" s="45">
        <v>5002.4063377974899</v>
      </c>
      <c r="AK5403" s="46">
        <v>0.95391133995682797</v>
      </c>
    </row>
    <row r="5404" spans="1:37" x14ac:dyDescent="0.2">
      <c r="A5404" s="35" t="s">
        <v>1836</v>
      </c>
      <c r="B5404" s="35" t="s">
        <v>13170</v>
      </c>
      <c r="C5404" s="85" t="s">
        <v>973</v>
      </c>
      <c r="D5404" s="85" t="s">
        <v>973</v>
      </c>
      <c r="E5404" s="85" t="s">
        <v>12896</v>
      </c>
      <c r="F5404" s="85" t="s">
        <v>224</v>
      </c>
      <c r="G5404" s="85" t="s">
        <v>224</v>
      </c>
      <c r="H5404" s="840">
        <v>1.02672682109949</v>
      </c>
      <c r="I5404" s="840">
        <v>1.0268650569822799</v>
      </c>
      <c r="J5404" s="86">
        <v>7793.8333333333303</v>
      </c>
      <c r="K5404" s="44">
        <v>8002.1377225126098</v>
      </c>
      <c r="L5404" s="45">
        <v>7528.94856454198</v>
      </c>
      <c r="M5404" s="46">
        <v>0.96601354462399502</v>
      </c>
      <c r="N5404" s="139">
        <v>8003.2151099437096</v>
      </c>
      <c r="O5404" s="45">
        <v>7433.7496170719096</v>
      </c>
      <c r="P5404" s="99">
        <v>0.953798894477075</v>
      </c>
      <c r="Q5404" s="86">
        <v>7816.25097527449</v>
      </c>
      <c r="R5404" s="44">
        <v>8025.1545167594004</v>
      </c>
      <c r="S5404" s="45">
        <v>7550.9905671042297</v>
      </c>
      <c r="T5404" s="140">
        <v>0.96606296176909101</v>
      </c>
      <c r="U5404" s="44">
        <v>8026.23500311303</v>
      </c>
      <c r="V5404" s="45">
        <v>7455.4583197591501</v>
      </c>
      <c r="W5404" s="99">
        <v>0.95384070231922502</v>
      </c>
      <c r="X5404" s="86">
        <v>7844.0649080984504</v>
      </c>
      <c r="Y5404" s="44">
        <v>8053.7118275900202</v>
      </c>
      <c r="Z5404" s="45">
        <v>7578.2316649805698</v>
      </c>
      <c r="AA5404" s="46">
        <v>0.96611026983682602</v>
      </c>
      <c r="AB5404" s="139">
        <v>8054.7961588272001</v>
      </c>
      <c r="AC5404" s="45">
        <v>7482.3077240885495</v>
      </c>
      <c r="AD5404" s="99">
        <v>0.95388141375061697</v>
      </c>
      <c r="AE5404" s="142">
        <v>7871.4426479414797</v>
      </c>
      <c r="AF5404" s="44">
        <v>8081.8212873879402</v>
      </c>
      <c r="AG5404" s="45">
        <v>7604.9525198039801</v>
      </c>
      <c r="AH5404" s="140">
        <v>0.96614469036280304</v>
      </c>
      <c r="AI5404" s="44">
        <v>8082.9094032111598</v>
      </c>
      <c r="AJ5404" s="45">
        <v>7508.65840369118</v>
      </c>
      <c r="AK5404" s="46">
        <v>0.95391133995682797</v>
      </c>
    </row>
    <row r="5405" spans="1:37" x14ac:dyDescent="0.2">
      <c r="A5405" s="35" t="s">
        <v>1835</v>
      </c>
      <c r="B5405" s="35" t="s">
        <v>8116</v>
      </c>
      <c r="C5405" s="85" t="s">
        <v>973</v>
      </c>
      <c r="D5405" s="85" t="s">
        <v>973</v>
      </c>
      <c r="E5405" s="85" t="s">
        <v>12896</v>
      </c>
      <c r="F5405" s="85" t="s">
        <v>224</v>
      </c>
      <c r="G5405" s="85" t="s">
        <v>224</v>
      </c>
      <c r="H5405" s="840">
        <v>1.02672682109949</v>
      </c>
      <c r="I5405" s="840">
        <v>1.0268650569822799</v>
      </c>
      <c r="J5405" s="86">
        <v>5672.4166666666697</v>
      </c>
      <c r="K5405" s="44">
        <v>5824.0223321184603</v>
      </c>
      <c r="L5405" s="45">
        <v>5479.6313307508899</v>
      </c>
      <c r="M5405" s="46">
        <v>0.96601354462399502</v>
      </c>
      <c r="N5405" s="139">
        <v>5824.8064636438903</v>
      </c>
      <c r="O5405" s="45">
        <v>5410.3447456800004</v>
      </c>
      <c r="P5405" s="99">
        <v>0.953798894477075</v>
      </c>
      <c r="Q5405" s="86">
        <v>5682.7788408132901</v>
      </c>
      <c r="R5405" s="44">
        <v>5834.6614542397001</v>
      </c>
      <c r="S5405" s="45">
        <v>5489.9221580348103</v>
      </c>
      <c r="T5405" s="140">
        <v>0.96606296176909101</v>
      </c>
      <c r="U5405" s="44">
        <v>5835.4470181894203</v>
      </c>
      <c r="V5405" s="45">
        <v>5420.4657606461897</v>
      </c>
      <c r="W5405" s="99">
        <v>0.95384070231922502</v>
      </c>
      <c r="X5405" s="86">
        <v>5693.6461512246997</v>
      </c>
      <c r="Y5405" s="44">
        <v>5845.8192133123102</v>
      </c>
      <c r="Z5405" s="45">
        <v>5500.6900195151002</v>
      </c>
      <c r="AA5405" s="46">
        <v>0.96611026983682602</v>
      </c>
      <c r="AB5405" s="139">
        <v>5846.6062795142798</v>
      </c>
      <c r="AC5405" s="45">
        <v>5431.06324012597</v>
      </c>
      <c r="AD5405" s="99">
        <v>0.95388141375061697</v>
      </c>
      <c r="AE5405" s="142">
        <v>5706.1881706754803</v>
      </c>
      <c r="AF5405" s="44">
        <v>5858.6964410731798</v>
      </c>
      <c r="AG5405" s="45">
        <v>5513.0034033091497</v>
      </c>
      <c r="AH5405" s="140">
        <v>0.96614469036280304</v>
      </c>
      <c r="AI5405" s="44">
        <v>5859.4852410322801</v>
      </c>
      <c r="AJ5405" s="45">
        <v>5443.1976039348501</v>
      </c>
      <c r="AK5405" s="46">
        <v>0.95391133995682797</v>
      </c>
    </row>
    <row r="5406" spans="1:37" x14ac:dyDescent="0.2">
      <c r="A5406" s="35" t="s">
        <v>1834</v>
      </c>
      <c r="B5406" s="35" t="s">
        <v>8115</v>
      </c>
      <c r="C5406" s="85" t="s">
        <v>973</v>
      </c>
      <c r="D5406" s="85" t="s">
        <v>973</v>
      </c>
      <c r="E5406" s="85" t="s">
        <v>12896</v>
      </c>
      <c r="F5406" s="85" t="s">
        <v>224</v>
      </c>
      <c r="G5406" s="85" t="s">
        <v>224</v>
      </c>
      <c r="H5406" s="840">
        <v>1.02672682109949</v>
      </c>
      <c r="I5406" s="840">
        <v>1.0268650569822799</v>
      </c>
      <c r="J5406" s="86">
        <v>1869.8333333333301</v>
      </c>
      <c r="K5406" s="44">
        <v>1919.8080343192</v>
      </c>
      <c r="L5406" s="45">
        <v>1806.28432618943</v>
      </c>
      <c r="M5406" s="46">
        <v>0.96601354462399502</v>
      </c>
      <c r="N5406" s="139">
        <v>1920.0665123807</v>
      </c>
      <c r="O5406" s="45">
        <v>1783.4449661897199</v>
      </c>
      <c r="P5406" s="99">
        <v>0.953798894477075</v>
      </c>
      <c r="Q5406" s="86">
        <v>1878.4140390510099</v>
      </c>
      <c r="R5406" s="44">
        <v>1928.6180750235101</v>
      </c>
      <c r="S5406" s="45">
        <v>1814.66622999426</v>
      </c>
      <c r="T5406" s="140">
        <v>0.96606296176909101</v>
      </c>
      <c r="U5406" s="44">
        <v>1928.8777392464301</v>
      </c>
      <c r="V5406" s="45">
        <v>1791.7077662547099</v>
      </c>
      <c r="W5406" s="99">
        <v>0.95384070231922502</v>
      </c>
      <c r="X5406" s="86">
        <v>1887.1960581998601</v>
      </c>
      <c r="Y5406" s="44">
        <v>1937.6348096270301</v>
      </c>
      <c r="Z5406" s="45">
        <v>1823.23949302246</v>
      </c>
      <c r="AA5406" s="46">
        <v>0.96611026983682602</v>
      </c>
      <c r="AB5406" s="139">
        <v>1937.89568784012</v>
      </c>
      <c r="AC5406" s="45">
        <v>1800.16124402027</v>
      </c>
      <c r="AD5406" s="99">
        <v>0.95388141375061697</v>
      </c>
      <c r="AE5406" s="142">
        <v>1895.79795472823</v>
      </c>
      <c r="AF5406" s="44">
        <v>1946.46660750504</v>
      </c>
      <c r="AG5406" s="45">
        <v>1831.61512796134</v>
      </c>
      <c r="AH5406" s="140">
        <v>0.96614469036280304</v>
      </c>
      <c r="AI5406" s="44">
        <v>1946.72867480889</v>
      </c>
      <c r="AJ5406" s="45">
        <v>1808.42316728222</v>
      </c>
      <c r="AK5406" s="46">
        <v>0.95391133995682797</v>
      </c>
    </row>
    <row r="5407" spans="1:37" x14ac:dyDescent="0.2">
      <c r="A5407" s="35" t="s">
        <v>1833</v>
      </c>
      <c r="B5407" s="35" t="s">
        <v>8114</v>
      </c>
      <c r="C5407" s="85" t="s">
        <v>973</v>
      </c>
      <c r="D5407" s="85" t="s">
        <v>973</v>
      </c>
      <c r="E5407" s="85" t="s">
        <v>12896</v>
      </c>
      <c r="F5407" s="85" t="s">
        <v>224</v>
      </c>
      <c r="G5407" s="85" t="s">
        <v>224</v>
      </c>
      <c r="H5407" s="840">
        <v>1.02672682109949</v>
      </c>
      <c r="I5407" s="840">
        <v>1.0268650569822799</v>
      </c>
      <c r="J5407" s="86">
        <v>210.583333333333</v>
      </c>
      <c r="K5407" s="44">
        <v>216.21155640986899</v>
      </c>
      <c r="L5407" s="45">
        <v>203.42635227207001</v>
      </c>
      <c r="M5407" s="46">
        <v>0.96601354462399502</v>
      </c>
      <c r="N5407" s="139">
        <v>216.24066658285099</v>
      </c>
      <c r="O5407" s="45">
        <v>200.85415052863101</v>
      </c>
      <c r="P5407" s="99">
        <v>0.953798894477075</v>
      </c>
      <c r="Q5407" s="86">
        <v>211.356841179025</v>
      </c>
      <c r="R5407" s="44">
        <v>217.005737661371</v>
      </c>
      <c r="S5407" s="45">
        <v>204.18401597956799</v>
      </c>
      <c r="T5407" s="140">
        <v>0.96606296176909101</v>
      </c>
      <c r="U5407" s="44">
        <v>217.03495476089299</v>
      </c>
      <c r="V5407" s="45">
        <v>201.60075783017399</v>
      </c>
      <c r="W5407" s="99">
        <v>0.95384070231922502</v>
      </c>
      <c r="X5407" s="86">
        <v>212.36560539583201</v>
      </c>
      <c r="Y5407" s="44">
        <v>218.04146293893299</v>
      </c>
      <c r="Z5407" s="45">
        <v>205.16859233302901</v>
      </c>
      <c r="AA5407" s="46">
        <v>0.96611026983682602</v>
      </c>
      <c r="AB5407" s="139">
        <v>218.07081948586699</v>
      </c>
      <c r="AC5407" s="45">
        <v>202.57160390698201</v>
      </c>
      <c r="AD5407" s="99">
        <v>0.95388141375061697</v>
      </c>
      <c r="AE5407" s="142">
        <v>213.297462618418</v>
      </c>
      <c r="AF5407" s="44">
        <v>218.998225742796</v>
      </c>
      <c r="AG5407" s="45">
        <v>206.07621097664301</v>
      </c>
      <c r="AH5407" s="140">
        <v>0.96614469036280304</v>
      </c>
      <c r="AI5407" s="44">
        <v>219.027711105837</v>
      </c>
      <c r="AJ5407" s="45">
        <v>203.46686837572599</v>
      </c>
      <c r="AK5407" s="46">
        <v>0.95391133995682797</v>
      </c>
    </row>
    <row r="5408" spans="1:37" x14ac:dyDescent="0.2">
      <c r="A5408" s="35" t="s">
        <v>1832</v>
      </c>
      <c r="B5408" s="35" t="s">
        <v>8113</v>
      </c>
      <c r="C5408" s="85" t="s">
        <v>973</v>
      </c>
      <c r="D5408" s="85" t="s">
        <v>973</v>
      </c>
      <c r="E5408" s="85" t="s">
        <v>12896</v>
      </c>
      <c r="F5408" s="85" t="s">
        <v>223</v>
      </c>
      <c r="G5408" s="85" t="s">
        <v>223</v>
      </c>
      <c r="H5408" s="840">
        <v>1.02483579389991</v>
      </c>
      <c r="I5408" s="840">
        <v>1.0262611852569601</v>
      </c>
      <c r="J5408" s="86">
        <v>19125.166666666701</v>
      </c>
      <c r="K5408" s="44">
        <v>19600.155364301401</v>
      </c>
      <c r="L5408" s="45">
        <v>18441.142443687098</v>
      </c>
      <c r="M5408" s="46">
        <v>0.96423433923994095</v>
      </c>
      <c r="N5408" s="139">
        <v>19627.4162115703</v>
      </c>
      <c r="O5408" s="45">
        <v>18230.835450816401</v>
      </c>
      <c r="P5408" s="99">
        <v>0.953237990997016</v>
      </c>
      <c r="Q5408" s="86">
        <v>19186.2374547783</v>
      </c>
      <c r="R5408" s="44">
        <v>19662.742893919902</v>
      </c>
      <c r="S5408" s="45">
        <v>18500.975377523198</v>
      </c>
      <c r="T5408" s="140">
        <v>0.964283665368456</v>
      </c>
      <c r="U5408" s="44">
        <v>19690.090790962298</v>
      </c>
      <c r="V5408" s="45">
        <v>18289.852109657499</v>
      </c>
      <c r="W5408" s="99">
        <v>0.95327977425309895</v>
      </c>
      <c r="X5408" s="86">
        <v>19251.238075701101</v>
      </c>
      <c r="Y5408" s="44">
        <v>19729.357856867198</v>
      </c>
      <c r="Z5408" s="45">
        <v>18564.563475992301</v>
      </c>
      <c r="AA5408" s="46">
        <v>0.96433088630411101</v>
      </c>
      <c r="AB5408" s="139">
        <v>19756.798405232901</v>
      </c>
      <c r="AC5408" s="45">
        <v>18352.599171455498</v>
      </c>
      <c r="AD5408" s="99">
        <v>0.95332046174319296</v>
      </c>
      <c r="AE5408" s="142">
        <v>19321.1493831072</v>
      </c>
      <c r="AF5408" s="44">
        <v>19801.005467095401</v>
      </c>
      <c r="AG5408" s="45">
        <v>18632.644928270802</v>
      </c>
      <c r="AH5408" s="140">
        <v>0.96436524343430596</v>
      </c>
      <c r="AI5408" s="44">
        <v>19828.545666434398</v>
      </c>
      <c r="AJ5408" s="45">
        <v>18419.8249199846</v>
      </c>
      <c r="AK5408" s="46">
        <v>0.95335037035060699</v>
      </c>
    </row>
    <row r="5409" spans="1:37" x14ac:dyDescent="0.2">
      <c r="A5409" s="35" t="s">
        <v>1831</v>
      </c>
      <c r="B5409" s="35" t="s">
        <v>8112</v>
      </c>
      <c r="C5409" s="85" t="s">
        <v>973</v>
      </c>
      <c r="D5409" s="85" t="s">
        <v>973</v>
      </c>
      <c r="E5409" s="85" t="s">
        <v>12896</v>
      </c>
      <c r="F5409" s="85" t="s">
        <v>223</v>
      </c>
      <c r="G5409" s="85" t="s">
        <v>223</v>
      </c>
      <c r="H5409" s="840">
        <v>1.02483579389991</v>
      </c>
      <c r="I5409" s="840">
        <v>1.0262611852569601</v>
      </c>
      <c r="J5409" s="86">
        <v>11103.75</v>
      </c>
      <c r="K5409" s="44">
        <v>11379.5204465161</v>
      </c>
      <c r="L5409" s="45">
        <v>10706.6170443355</v>
      </c>
      <c r="M5409" s="46">
        <v>0.96423433923994095</v>
      </c>
      <c r="N5409" s="139">
        <v>11395.347635796999</v>
      </c>
      <c r="O5409" s="45">
        <v>10584.516342533099</v>
      </c>
      <c r="P5409" s="99">
        <v>0.953237990997016</v>
      </c>
      <c r="Q5409" s="86">
        <v>11128.866753329399</v>
      </c>
      <c r="R5409" s="44">
        <v>11405.2609943547</v>
      </c>
      <c r="S5409" s="45">
        <v>10731.384424297599</v>
      </c>
      <c r="T5409" s="140">
        <v>0.964283665368456</v>
      </c>
      <c r="U5409" s="44">
        <v>11421.123984838699</v>
      </c>
      <c r="V5409" s="45">
        <v>10608.923586306701</v>
      </c>
      <c r="W5409" s="99">
        <v>0.95327977425309895</v>
      </c>
      <c r="X5409" s="86">
        <v>11154.8464054748</v>
      </c>
      <c r="Y5409" s="44">
        <v>11431.8858717863</v>
      </c>
      <c r="Z5409" s="45">
        <v>10756.9629207777</v>
      </c>
      <c r="AA5409" s="46">
        <v>0.96433088630411201</v>
      </c>
      <c r="AB5409" s="139">
        <v>11447.7858934419</v>
      </c>
      <c r="AC5409" s="45">
        <v>10634.143325941601</v>
      </c>
      <c r="AD5409" s="99">
        <v>0.95332046174319296</v>
      </c>
      <c r="AE5409" s="142">
        <v>11180.846551083599</v>
      </c>
      <c r="AF5409" s="44">
        <v>11458.531751652799</v>
      </c>
      <c r="AG5409" s="45">
        <v>10782.4198060374</v>
      </c>
      <c r="AH5409" s="140">
        <v>0.96436524343430596</v>
      </c>
      <c r="AI5409" s="44">
        <v>11474.4688336913</v>
      </c>
      <c r="AJ5409" s="45">
        <v>10659.2642003089</v>
      </c>
      <c r="AK5409" s="46">
        <v>0.95335037035060699</v>
      </c>
    </row>
    <row r="5410" spans="1:37" x14ac:dyDescent="0.2">
      <c r="A5410" s="35" t="s">
        <v>1830</v>
      </c>
      <c r="B5410" s="35" t="s">
        <v>8111</v>
      </c>
      <c r="C5410" s="85" t="s">
        <v>973</v>
      </c>
      <c r="D5410" s="85" t="s">
        <v>973</v>
      </c>
      <c r="E5410" s="85" t="s">
        <v>12896</v>
      </c>
      <c r="F5410" s="85" t="s">
        <v>223</v>
      </c>
      <c r="G5410" s="85" t="s">
        <v>223</v>
      </c>
      <c r="H5410" s="840">
        <v>1.02483579389991</v>
      </c>
      <c r="I5410" s="840">
        <v>1.0262611852569601</v>
      </c>
      <c r="J5410" s="86">
        <v>9440.9166666666697</v>
      </c>
      <c r="K5410" s="44">
        <v>9675.3893272262103</v>
      </c>
      <c r="L5410" s="45">
        <v>9103.2560439026802</v>
      </c>
      <c r="M5410" s="46">
        <v>0.96423433923994095</v>
      </c>
      <c r="N5410" s="139">
        <v>9688.8463282455505</v>
      </c>
      <c r="O5410" s="45">
        <v>8999.4404365035807</v>
      </c>
      <c r="P5410" s="99">
        <v>0.953237990997016</v>
      </c>
      <c r="Q5410" s="86">
        <v>9468.2673445445907</v>
      </c>
      <c r="R5410" s="44">
        <v>9703.41928090293</v>
      </c>
      <c r="S5410" s="45">
        <v>9130.0955396859208</v>
      </c>
      <c r="T5410" s="140">
        <v>0.964283665368456</v>
      </c>
      <c r="U5410" s="44">
        <v>9716.9152673421195</v>
      </c>
      <c r="V5410" s="45">
        <v>9025.9077567754593</v>
      </c>
      <c r="W5410" s="99">
        <v>0.95327977425309895</v>
      </c>
      <c r="X5410" s="86">
        <v>9498.2245496011092</v>
      </c>
      <c r="Y5410" s="44">
        <v>9734.1204969300506</v>
      </c>
      <c r="Z5410" s="45">
        <v>9159.4312982323008</v>
      </c>
      <c r="AA5410" s="46">
        <v>0.96433088630411101</v>
      </c>
      <c r="AB5410" s="139">
        <v>9747.6591841104091</v>
      </c>
      <c r="AC5410" s="45">
        <v>9054.8518133662492</v>
      </c>
      <c r="AD5410" s="99">
        <v>0.95332046174319296</v>
      </c>
      <c r="AE5410" s="142">
        <v>9529.4024679220202</v>
      </c>
      <c r="AF5410" s="44">
        <v>9766.0727436046109</v>
      </c>
      <c r="AG5410" s="45">
        <v>9189.8245307610905</v>
      </c>
      <c r="AH5410" s="140">
        <v>0.96436524343430596</v>
      </c>
      <c r="AI5410" s="44">
        <v>9779.65587152027</v>
      </c>
      <c r="AJ5410" s="45">
        <v>9084.8593720134395</v>
      </c>
      <c r="AK5410" s="46">
        <v>0.95335037035060699</v>
      </c>
    </row>
    <row r="5411" spans="1:37" x14ac:dyDescent="0.2">
      <c r="A5411" s="35" t="s">
        <v>1829</v>
      </c>
      <c r="B5411" s="35" t="s">
        <v>13171</v>
      </c>
      <c r="C5411" s="85" t="s">
        <v>973</v>
      </c>
      <c r="D5411" s="85" t="s">
        <v>973</v>
      </c>
      <c r="E5411" s="85" t="s">
        <v>12896</v>
      </c>
      <c r="F5411" s="85" t="s">
        <v>223</v>
      </c>
      <c r="G5411" s="85" t="s">
        <v>223</v>
      </c>
      <c r="H5411" s="840">
        <v>1.02483579389991</v>
      </c>
      <c r="I5411" s="840">
        <v>1.0262611852569601</v>
      </c>
      <c r="J5411" s="86">
        <v>21551.5</v>
      </c>
      <c r="K5411" s="44">
        <v>22086.7486122339</v>
      </c>
      <c r="L5411" s="45">
        <v>20780.696362129602</v>
      </c>
      <c r="M5411" s="46">
        <v>0.96423433923994095</v>
      </c>
      <c r="N5411" s="139">
        <v>22117.4679340654</v>
      </c>
      <c r="O5411" s="45">
        <v>20543.708562972199</v>
      </c>
      <c r="P5411" s="99">
        <v>0.953237990997016</v>
      </c>
      <c r="Q5411" s="86">
        <v>21628.1145600741</v>
      </c>
      <c r="R5411" s="44">
        <v>22165.265955731698</v>
      </c>
      <c r="S5411" s="45">
        <v>20855.637582997198</v>
      </c>
      <c r="T5411" s="140">
        <v>0.964283665368456</v>
      </c>
      <c r="U5411" s="44">
        <v>22196.094483295001</v>
      </c>
      <c r="V5411" s="45">
        <v>20617.644165347599</v>
      </c>
      <c r="W5411" s="99">
        <v>0.95327977425309895</v>
      </c>
      <c r="X5411" s="86">
        <v>21709.560645493701</v>
      </c>
      <c r="Y5411" s="44">
        <v>22248.734819342801</v>
      </c>
      <c r="Z5411" s="45">
        <v>20935.1998585418</v>
      </c>
      <c r="AA5411" s="46">
        <v>0.96433088630411201</v>
      </c>
      <c r="AB5411" s="139">
        <v>22279.679439452299</v>
      </c>
      <c r="AC5411" s="45">
        <v>20696.168378803901</v>
      </c>
      <c r="AD5411" s="99">
        <v>0.95332046174319296</v>
      </c>
      <c r="AE5411" s="142">
        <v>21788.8322906783</v>
      </c>
      <c r="AF5411" s="44">
        <v>22329.975238769301</v>
      </c>
      <c r="AG5411" s="45">
        <v>21012.392556149302</v>
      </c>
      <c r="AH5411" s="140">
        <v>0.96436524343430596</v>
      </c>
      <c r="AI5411" s="44">
        <v>22361.032851996701</v>
      </c>
      <c r="AJ5411" s="45">
        <v>20772.391333825501</v>
      </c>
      <c r="AK5411" s="46">
        <v>0.95335037035060699</v>
      </c>
    </row>
    <row r="5412" spans="1:37" x14ac:dyDescent="0.2">
      <c r="A5412" s="35" t="s">
        <v>1828</v>
      </c>
      <c r="B5412" s="35" t="s">
        <v>8110</v>
      </c>
      <c r="C5412" s="85" t="s">
        <v>973</v>
      </c>
      <c r="D5412" s="85" t="s">
        <v>973</v>
      </c>
      <c r="E5412" s="85" t="s">
        <v>12896</v>
      </c>
      <c r="F5412" s="85" t="s">
        <v>223</v>
      </c>
      <c r="G5412" s="85" t="s">
        <v>223</v>
      </c>
      <c r="H5412" s="840">
        <v>1.02483579389991</v>
      </c>
      <c r="I5412" s="840">
        <v>1.0262611852569601</v>
      </c>
      <c r="J5412" s="86">
        <v>13638.666666666701</v>
      </c>
      <c r="K5412" s="44">
        <v>13977.393781069601</v>
      </c>
      <c r="L5412" s="45">
        <v>13150.870741447099</v>
      </c>
      <c r="M5412" s="46">
        <v>0.96423433923994095</v>
      </c>
      <c r="N5412" s="139">
        <v>13996.834218657999</v>
      </c>
      <c r="O5412" s="45">
        <v>13000.895213211301</v>
      </c>
      <c r="P5412" s="99">
        <v>0.953237990997016</v>
      </c>
      <c r="Q5412" s="86">
        <v>13686.402402543599</v>
      </c>
      <c r="R5412" s="44">
        <v>14026.315071844299</v>
      </c>
      <c r="S5412" s="45">
        <v>13197.5742744324</v>
      </c>
      <c r="T5412" s="140">
        <v>0.964283665368456</v>
      </c>
      <c r="U5412" s="44">
        <v>14045.8235515381</v>
      </c>
      <c r="V5412" s="45">
        <v>13046.970592633799</v>
      </c>
      <c r="W5412" s="99">
        <v>0.95327977425309895</v>
      </c>
      <c r="X5412" s="86">
        <v>13734.6370548909</v>
      </c>
      <c r="Y5412" s="44">
        <v>14075.7476700762</v>
      </c>
      <c r="Z5412" s="45">
        <v>13244.7347242082</v>
      </c>
      <c r="AA5412" s="46">
        <v>0.96433088630411101</v>
      </c>
      <c r="AB5412" s="139">
        <v>14095.3249030265</v>
      </c>
      <c r="AC5412" s="45">
        <v>13093.5105390437</v>
      </c>
      <c r="AD5412" s="99">
        <v>0.95332046174319296</v>
      </c>
      <c r="AE5412" s="142">
        <v>13785.2496807116</v>
      </c>
      <c r="AF5412" s="44">
        <v>14127.617300640501</v>
      </c>
      <c r="AG5412" s="45">
        <v>13294.0156641421</v>
      </c>
      <c r="AH5412" s="140">
        <v>0.96436524343430596</v>
      </c>
      <c r="AI5412" s="44">
        <v>14147.2666763902</v>
      </c>
      <c r="AJ5412" s="45">
        <v>13142.172888482</v>
      </c>
      <c r="AK5412" s="46">
        <v>0.95335037035060699</v>
      </c>
    </row>
    <row r="5413" spans="1:37" x14ac:dyDescent="0.2">
      <c r="A5413" s="35" t="s">
        <v>1827</v>
      </c>
      <c r="B5413" s="35" t="s">
        <v>8109</v>
      </c>
      <c r="C5413" s="85" t="s">
        <v>973</v>
      </c>
      <c r="D5413" s="85" t="s">
        <v>973</v>
      </c>
      <c r="E5413" s="85" t="s">
        <v>12896</v>
      </c>
      <c r="F5413" s="85" t="s">
        <v>223</v>
      </c>
      <c r="G5413" s="85" t="s">
        <v>223</v>
      </c>
      <c r="H5413" s="840">
        <v>1.02483579389991</v>
      </c>
      <c r="I5413" s="840">
        <v>1.0262611852569601</v>
      </c>
      <c r="J5413" s="86">
        <v>9405.9166666666697</v>
      </c>
      <c r="K5413" s="44">
        <v>9639.5200744397207</v>
      </c>
      <c r="L5413" s="45">
        <v>9069.5078420292793</v>
      </c>
      <c r="M5413" s="46">
        <v>0.96423433923994095</v>
      </c>
      <c r="N5413" s="139">
        <v>9652.9271867615498</v>
      </c>
      <c r="O5413" s="45">
        <v>8966.0771068186805</v>
      </c>
      <c r="P5413" s="99">
        <v>0.953237990997016</v>
      </c>
      <c r="Q5413" s="86">
        <v>9429.4125083813396</v>
      </c>
      <c r="R5413" s="44">
        <v>9663.5994540367192</v>
      </c>
      <c r="S5413" s="45">
        <v>9092.6284558531297</v>
      </c>
      <c r="T5413" s="140">
        <v>0.964283665368456</v>
      </c>
      <c r="U5413" s="44">
        <v>9677.0400571282607</v>
      </c>
      <c r="V5413" s="45">
        <v>8988.8682273291106</v>
      </c>
      <c r="W5413" s="99">
        <v>0.95327977425309895</v>
      </c>
      <c r="X5413" s="86">
        <v>9452.9570981489596</v>
      </c>
      <c r="Y5413" s="44">
        <v>9687.7287923832591</v>
      </c>
      <c r="Z5413" s="45">
        <v>9115.7784966527306</v>
      </c>
      <c r="AA5413" s="46">
        <v>0.96433088630411101</v>
      </c>
      <c r="AB5413" s="139">
        <v>9701.20295572957</v>
      </c>
      <c r="AC5413" s="45">
        <v>9011.6974256459598</v>
      </c>
      <c r="AD5413" s="99">
        <v>0.95332046174319296</v>
      </c>
      <c r="AE5413" s="142">
        <v>9476.9837319669805</v>
      </c>
      <c r="AF5413" s="44">
        <v>9712.3521467269002</v>
      </c>
      <c r="AG5413" s="45">
        <v>9139.2737237012898</v>
      </c>
      <c r="AH5413" s="140">
        <v>0.96436524343430596</v>
      </c>
      <c r="AI5413" s="44">
        <v>9725.8605574293906</v>
      </c>
      <c r="AJ5413" s="45">
        <v>9034.8859506774006</v>
      </c>
      <c r="AK5413" s="46">
        <v>0.95335037035060699</v>
      </c>
    </row>
    <row r="5414" spans="1:37" x14ac:dyDescent="0.2">
      <c r="A5414" s="35" t="s">
        <v>1826</v>
      </c>
      <c r="B5414" s="35" t="s">
        <v>8108</v>
      </c>
      <c r="C5414" s="85" t="s">
        <v>973</v>
      </c>
      <c r="D5414" s="85" t="s">
        <v>973</v>
      </c>
      <c r="E5414" s="85" t="s">
        <v>12896</v>
      </c>
      <c r="F5414" s="85" t="s">
        <v>223</v>
      </c>
      <c r="G5414" s="85" t="s">
        <v>223</v>
      </c>
      <c r="H5414" s="840">
        <v>1.02483579389991</v>
      </c>
      <c r="I5414" s="840">
        <v>1.0262611852569601</v>
      </c>
      <c r="J5414" s="86">
        <v>7671.25</v>
      </c>
      <c r="K5414" s="44">
        <v>7861.7715839546699</v>
      </c>
      <c r="L5414" s="45">
        <v>7396.8826748944002</v>
      </c>
      <c r="M5414" s="46">
        <v>0.96423433923994095</v>
      </c>
      <c r="N5414" s="139">
        <v>7872.7061174024702</v>
      </c>
      <c r="O5414" s="45">
        <v>7312.5269384358598</v>
      </c>
      <c r="P5414" s="99">
        <v>0.953237990997016</v>
      </c>
      <c r="Q5414" s="86">
        <v>7696.9025936907801</v>
      </c>
      <c r="R5414" s="44">
        <v>7888.0612801753496</v>
      </c>
      <c r="S5414" s="45">
        <v>7421.9974450281197</v>
      </c>
      <c r="T5414" s="140">
        <v>0.964283665368456</v>
      </c>
      <c r="U5414" s="44">
        <v>7899.03237860849</v>
      </c>
      <c r="V5414" s="45">
        <v>7337.3015669616398</v>
      </c>
      <c r="W5414" s="99">
        <v>0.95327977425309895</v>
      </c>
      <c r="X5414" s="86">
        <v>7721.45049582513</v>
      </c>
      <c r="Y5414" s="44">
        <v>7913.2188489477903</v>
      </c>
      <c r="Z5414" s="45">
        <v>7446.0332001923698</v>
      </c>
      <c r="AA5414" s="46">
        <v>0.96433088630411101</v>
      </c>
      <c r="AB5414" s="139">
        <v>7924.2249377484504</v>
      </c>
      <c r="AC5414" s="45">
        <v>7361.01675200721</v>
      </c>
      <c r="AD5414" s="99">
        <v>0.95332046174319296</v>
      </c>
      <c r="AE5414" s="142">
        <v>7747.7340050921202</v>
      </c>
      <c r="AF5414" s="44">
        <v>7940.1551300338997</v>
      </c>
      <c r="AG5414" s="45">
        <v>7471.6453898849104</v>
      </c>
      <c r="AH5414" s="140">
        <v>0.96436524343430596</v>
      </c>
      <c r="AI5414" s="44">
        <v>7951.1986831215099</v>
      </c>
      <c r="AJ5414" s="45">
        <v>7386.30508313257</v>
      </c>
      <c r="AK5414" s="46">
        <v>0.95335037035060699</v>
      </c>
    </row>
    <row r="5415" spans="1:37" x14ac:dyDescent="0.2">
      <c r="A5415" s="35" t="s">
        <v>1825</v>
      </c>
      <c r="B5415" s="35" t="s">
        <v>8107</v>
      </c>
      <c r="C5415" s="85" t="s">
        <v>973</v>
      </c>
      <c r="D5415" s="85" t="s">
        <v>973</v>
      </c>
      <c r="E5415" s="85" t="s">
        <v>12896</v>
      </c>
      <c r="F5415" s="85" t="s">
        <v>223</v>
      </c>
      <c r="G5415" s="85" t="s">
        <v>223</v>
      </c>
      <c r="H5415" s="840">
        <v>1.02483579389991</v>
      </c>
      <c r="I5415" s="840">
        <v>1.0262611852569601</v>
      </c>
      <c r="J5415" s="86">
        <v>7811.9166666666697</v>
      </c>
      <c r="K5415" s="44">
        <v>8005.9318189632604</v>
      </c>
      <c r="L5415" s="45">
        <v>7532.5183052808197</v>
      </c>
      <c r="M5415" s="46">
        <v>0.96423433923994095</v>
      </c>
      <c r="N5415" s="139">
        <v>8017.0668574619503</v>
      </c>
      <c r="O5415" s="45">
        <v>7446.6157491694403</v>
      </c>
      <c r="P5415" s="99">
        <v>0.953237990997016</v>
      </c>
      <c r="Q5415" s="86">
        <v>7828.0039127518203</v>
      </c>
      <c r="R5415" s="44">
        <v>8022.4186045766101</v>
      </c>
      <c r="S5415" s="45">
        <v>7548.4163055069503</v>
      </c>
      <c r="T5415" s="140">
        <v>0.964283665368456</v>
      </c>
      <c r="U5415" s="44">
        <v>8033.5765736968297</v>
      </c>
      <c r="V5415" s="45">
        <v>7462.2778028004404</v>
      </c>
      <c r="W5415" s="99">
        <v>0.95327977425309895</v>
      </c>
      <c r="X5415" s="86">
        <v>7842.2086599592703</v>
      </c>
      <c r="Y5415" s="44">
        <v>8036.9761379580896</v>
      </c>
      <c r="Z5415" s="45">
        <v>7562.4840276403002</v>
      </c>
      <c r="AA5415" s="46">
        <v>0.96433088630411101</v>
      </c>
      <c r="AB5415" s="139">
        <v>8048.1543544022097</v>
      </c>
      <c r="AC5415" s="45">
        <v>7476.1379807988296</v>
      </c>
      <c r="AD5415" s="99">
        <v>0.95332046174319296</v>
      </c>
      <c r="AE5415" s="142">
        <v>7856.9804913632697</v>
      </c>
      <c r="AF5415" s="44">
        <v>8052.1148395223699</v>
      </c>
      <c r="AG5415" s="45">
        <v>7576.9989042121297</v>
      </c>
      <c r="AH5415" s="140">
        <v>0.96436524343430596</v>
      </c>
      <c r="AI5415" s="44">
        <v>8063.3141116073002</v>
      </c>
      <c r="AJ5415" s="45">
        <v>7490.4552612786601</v>
      </c>
      <c r="AK5415" s="46">
        <v>0.95335037035060699</v>
      </c>
    </row>
    <row r="5416" spans="1:37" x14ac:dyDescent="0.2">
      <c r="A5416" s="35" t="s">
        <v>1824</v>
      </c>
      <c r="B5416" s="35" t="s">
        <v>8106</v>
      </c>
      <c r="C5416" s="85" t="s">
        <v>973</v>
      </c>
      <c r="D5416" s="85" t="s">
        <v>973</v>
      </c>
      <c r="E5416" s="85" t="s">
        <v>12896</v>
      </c>
      <c r="F5416" s="85" t="s">
        <v>223</v>
      </c>
      <c r="G5416" s="85" t="s">
        <v>223</v>
      </c>
      <c r="H5416" s="840">
        <v>1.02483579389991</v>
      </c>
      <c r="I5416" s="840">
        <v>1.0262611852569601</v>
      </c>
      <c r="J5416" s="86">
        <v>8645</v>
      </c>
      <c r="K5416" s="44">
        <v>8859.7054382647093</v>
      </c>
      <c r="L5416" s="45">
        <v>8335.8058627292903</v>
      </c>
      <c r="M5416" s="46">
        <v>0.96423433923994095</v>
      </c>
      <c r="N5416" s="139">
        <v>8872.0279465464391</v>
      </c>
      <c r="O5416" s="45">
        <v>8240.7424321692106</v>
      </c>
      <c r="P5416" s="99">
        <v>0.953237990997016</v>
      </c>
      <c r="Q5416" s="86">
        <v>8656.4306052914708</v>
      </c>
      <c r="R5416" s="44">
        <v>8871.4199317133498</v>
      </c>
      <c r="S5416" s="45">
        <v>8347.2546330781406</v>
      </c>
      <c r="T5416" s="140">
        <v>0.964283665368456</v>
      </c>
      <c r="U5416" s="44">
        <v>8883.7587330810693</v>
      </c>
      <c r="V5416" s="45">
        <v>8252.0002132498703</v>
      </c>
      <c r="W5416" s="99">
        <v>0.95327977425309895</v>
      </c>
      <c r="X5416" s="86">
        <v>8666.0434081386993</v>
      </c>
      <c r="Y5416" s="44">
        <v>8881.2714761508996</v>
      </c>
      <c r="Z5416" s="45">
        <v>8356.9333205203002</v>
      </c>
      <c r="AA5416" s="46">
        <v>0.96433088630411101</v>
      </c>
      <c r="AB5416" s="139">
        <v>8893.6239795247093</v>
      </c>
      <c r="AC5416" s="45">
        <v>8261.5165033333396</v>
      </c>
      <c r="AD5416" s="99">
        <v>0.95332046174319296</v>
      </c>
      <c r="AE5416" s="142">
        <v>8676.7617260539791</v>
      </c>
      <c r="AF5416" s="44">
        <v>8892.2559920008698</v>
      </c>
      <c r="AG5416" s="45">
        <v>8367.5674341675094</v>
      </c>
      <c r="AH5416" s="140">
        <v>0.96436524343430596</v>
      </c>
      <c r="AI5416" s="44">
        <v>8904.6237731724104</v>
      </c>
      <c r="AJ5416" s="45">
        <v>8271.9940049775396</v>
      </c>
      <c r="AK5416" s="46">
        <v>0.95335037035060699</v>
      </c>
    </row>
    <row r="5417" spans="1:37" x14ac:dyDescent="0.2">
      <c r="A5417" s="35" t="s">
        <v>1823</v>
      </c>
      <c r="B5417" s="35" t="s">
        <v>8105</v>
      </c>
      <c r="C5417" s="85" t="s">
        <v>973</v>
      </c>
      <c r="D5417" s="85" t="s">
        <v>973</v>
      </c>
      <c r="E5417" s="85" t="s">
        <v>12896</v>
      </c>
      <c r="F5417" s="85" t="s">
        <v>223</v>
      </c>
      <c r="G5417" s="85" t="s">
        <v>223</v>
      </c>
      <c r="H5417" s="840">
        <v>1.02483579389991</v>
      </c>
      <c r="I5417" s="840">
        <v>1.0262611852569601</v>
      </c>
      <c r="J5417" s="86">
        <v>5590.5833333333303</v>
      </c>
      <c r="K5417" s="44">
        <v>5729.4299087802601</v>
      </c>
      <c r="L5417" s="45">
        <v>5390.6324263824899</v>
      </c>
      <c r="M5417" s="46">
        <v>0.96423433923994095</v>
      </c>
      <c r="N5417" s="139">
        <v>5737.3986779444904</v>
      </c>
      <c r="O5417" s="45">
        <v>5329.1564251680702</v>
      </c>
      <c r="P5417" s="99">
        <v>0.953237990997016</v>
      </c>
      <c r="Q5417" s="86">
        <v>5598.8042448632796</v>
      </c>
      <c r="R5417" s="44">
        <v>5737.8549931746302</v>
      </c>
      <c r="S5417" s="45">
        <v>5398.8354789172299</v>
      </c>
      <c r="T5417" s="140">
        <v>0.964283665368456</v>
      </c>
      <c r="U5417" s="44">
        <v>5745.8354803551001</v>
      </c>
      <c r="V5417" s="45">
        <v>5337.2268466305604</v>
      </c>
      <c r="W5417" s="99">
        <v>0.95327977425309895</v>
      </c>
      <c r="X5417" s="86">
        <v>5605.29190954769</v>
      </c>
      <c r="Y5417" s="44">
        <v>5744.5037841620397</v>
      </c>
      <c r="Z5417" s="45">
        <v>5405.3561151273898</v>
      </c>
      <c r="AA5417" s="46">
        <v>0.96433088630411101</v>
      </c>
      <c r="AB5417" s="139">
        <v>5752.4935188036798</v>
      </c>
      <c r="AC5417" s="45">
        <v>5343.6394714153903</v>
      </c>
      <c r="AD5417" s="99">
        <v>0.95332046174319296</v>
      </c>
      <c r="AE5417" s="142">
        <v>5611.1166778525003</v>
      </c>
      <c r="AF5417" s="44">
        <v>5750.4732152119796</v>
      </c>
      <c r="AG5417" s="45">
        <v>5411.1659009755203</v>
      </c>
      <c r="AH5417" s="140">
        <v>0.96436524343430596</v>
      </c>
      <c r="AI5417" s="44">
        <v>5758.4712524280103</v>
      </c>
      <c r="AJ5417" s="45">
        <v>5349.3601629111499</v>
      </c>
      <c r="AK5417" s="46">
        <v>0.95335037035060699</v>
      </c>
    </row>
    <row r="5418" spans="1:37" x14ac:dyDescent="0.2">
      <c r="A5418" s="35" t="s">
        <v>1822</v>
      </c>
      <c r="B5418" s="35" t="s">
        <v>13172</v>
      </c>
      <c r="C5418" s="85" t="s">
        <v>973</v>
      </c>
      <c r="D5418" s="85" t="s">
        <v>973</v>
      </c>
      <c r="E5418" s="85" t="s">
        <v>12896</v>
      </c>
      <c r="F5418" s="85" t="s">
        <v>223</v>
      </c>
      <c r="G5418" s="85" t="s">
        <v>223</v>
      </c>
      <c r="H5418" s="840">
        <v>1.02483579389991</v>
      </c>
      <c r="I5418" s="840">
        <v>1.0262611852569601</v>
      </c>
      <c r="J5418" s="86">
        <v>6185.25</v>
      </c>
      <c r="K5418" s="44">
        <v>6338.86559421941</v>
      </c>
      <c r="L5418" s="45">
        <v>5964.0304467838496</v>
      </c>
      <c r="M5418" s="46">
        <v>0.96423433923994095</v>
      </c>
      <c r="N5418" s="139">
        <v>6347.6819961106303</v>
      </c>
      <c r="O5418" s="45">
        <v>5896.0152838142903</v>
      </c>
      <c r="P5418" s="99">
        <v>0.953237990997016</v>
      </c>
      <c r="Q5418" s="86">
        <v>6202.3906589502003</v>
      </c>
      <c r="R5418" s="44">
        <v>6356.4319550425998</v>
      </c>
      <c r="S5418" s="45">
        <v>5980.8639986595699</v>
      </c>
      <c r="T5418" s="140">
        <v>0.964283665368456</v>
      </c>
      <c r="U5418" s="44">
        <v>6365.2727890809401</v>
      </c>
      <c r="V5418" s="45">
        <v>5912.6135671935799</v>
      </c>
      <c r="W5418" s="99">
        <v>0.95327977425309895</v>
      </c>
      <c r="X5418" s="86">
        <v>6219.0164471879298</v>
      </c>
      <c r="Y5418" s="44">
        <v>6373.4706579304302</v>
      </c>
      <c r="Z5418" s="45">
        <v>5997.1896424565803</v>
      </c>
      <c r="AA5418" s="46">
        <v>0.96433088630411101</v>
      </c>
      <c r="AB5418" s="139">
        <v>6382.33519022362</v>
      </c>
      <c r="AC5418" s="45">
        <v>5928.7156310216997</v>
      </c>
      <c r="AD5418" s="99">
        <v>0.95332046174319296</v>
      </c>
      <c r="AE5418" s="142">
        <v>6235.2140296055504</v>
      </c>
      <c r="AF5418" s="44">
        <v>6390.0705201666497</v>
      </c>
      <c r="AG5418" s="45">
        <v>6013.0236955255596</v>
      </c>
      <c r="AH5418" s="140">
        <v>0.96436524343430596</v>
      </c>
      <c r="AI5418" s="44">
        <v>6398.9581403538396</v>
      </c>
      <c r="AJ5418" s="45">
        <v>5944.3436043397596</v>
      </c>
      <c r="AK5418" s="46">
        <v>0.95335037035060699</v>
      </c>
    </row>
    <row r="5419" spans="1:37" x14ac:dyDescent="0.2">
      <c r="A5419" s="35" t="s">
        <v>1821</v>
      </c>
      <c r="B5419" s="35" t="s">
        <v>8104</v>
      </c>
      <c r="C5419" s="85" t="s">
        <v>973</v>
      </c>
      <c r="D5419" s="85" t="s">
        <v>973</v>
      </c>
      <c r="E5419" s="85" t="s">
        <v>12896</v>
      </c>
      <c r="F5419" s="85" t="s">
        <v>223</v>
      </c>
      <c r="G5419" s="85" t="s">
        <v>223</v>
      </c>
      <c r="H5419" s="840">
        <v>1.02483579389991</v>
      </c>
      <c r="I5419" s="840">
        <v>1.0262611852569601</v>
      </c>
      <c r="J5419" s="86">
        <v>8898.3333333333303</v>
      </c>
      <c r="K5419" s="44">
        <v>9119.3305060526909</v>
      </c>
      <c r="L5419" s="45">
        <v>8580.0785620034094</v>
      </c>
      <c r="M5419" s="46">
        <v>0.96423433923994095</v>
      </c>
      <c r="N5419" s="139">
        <v>9132.0141134782007</v>
      </c>
      <c r="O5419" s="45">
        <v>8482.2293898884509</v>
      </c>
      <c r="P5419" s="99">
        <v>0.953237990997016</v>
      </c>
      <c r="Q5419" s="86">
        <v>8908.3663245783391</v>
      </c>
      <c r="R5419" s="44">
        <v>9129.6126746004593</v>
      </c>
      <c r="S5419" s="45">
        <v>8590.1921319093308</v>
      </c>
      <c r="T5419" s="140">
        <v>0.964283665368456</v>
      </c>
      <c r="U5419" s="44">
        <v>9142.3105829649794</v>
      </c>
      <c r="V5419" s="45">
        <v>8492.16543885795</v>
      </c>
      <c r="W5419" s="99">
        <v>0.95327977425309895</v>
      </c>
      <c r="X5419" s="86">
        <v>8917.51033829669</v>
      </c>
      <c r="Y5419" s="44">
        <v>9138.9837871589298</v>
      </c>
      <c r="Z5419" s="45">
        <v>8599.4306481557305</v>
      </c>
      <c r="AA5419" s="46">
        <v>0.96433088630411201</v>
      </c>
      <c r="AB5419" s="139">
        <v>9151.6947293215799</v>
      </c>
      <c r="AC5419" s="45">
        <v>8501.2450733047008</v>
      </c>
      <c r="AD5419" s="99">
        <v>0.95332046174319296</v>
      </c>
      <c r="AE5419" s="142">
        <v>8927.0077782108201</v>
      </c>
      <c r="AF5419" s="44">
        <v>9148.7171035333395</v>
      </c>
      <c r="AG5419" s="45">
        <v>8608.8960291742205</v>
      </c>
      <c r="AH5419" s="140">
        <v>0.96436524343430596</v>
      </c>
      <c r="AI5419" s="44">
        <v>9161.4415832647592</v>
      </c>
      <c r="AJ5419" s="45">
        <v>8510.5661714800299</v>
      </c>
      <c r="AK5419" s="46">
        <v>0.95335037035060699</v>
      </c>
    </row>
    <row r="5420" spans="1:37" x14ac:dyDescent="0.2">
      <c r="A5420" s="35" t="s">
        <v>1820</v>
      </c>
      <c r="B5420" s="35" t="s">
        <v>8103</v>
      </c>
      <c r="C5420" s="85" t="s">
        <v>973</v>
      </c>
      <c r="D5420" s="85" t="s">
        <v>973</v>
      </c>
      <c r="E5420" s="85" t="s">
        <v>12896</v>
      </c>
      <c r="F5420" s="85" t="s">
        <v>223</v>
      </c>
      <c r="G5420" s="85" t="s">
        <v>223</v>
      </c>
      <c r="H5420" s="840">
        <v>1.02483579389991</v>
      </c>
      <c r="I5420" s="840">
        <v>1.0262611852569601</v>
      </c>
      <c r="J5420" s="86">
        <v>15493.916666666701</v>
      </c>
      <c r="K5420" s="44">
        <v>15878.7203877024</v>
      </c>
      <c r="L5420" s="45">
        <v>14939.766499322001</v>
      </c>
      <c r="M5420" s="46">
        <v>0.96423433923994095</v>
      </c>
      <c r="N5420" s="139">
        <v>15900.805282605899</v>
      </c>
      <c r="O5420" s="45">
        <v>14769.3899960085</v>
      </c>
      <c r="P5420" s="99">
        <v>0.953237990997016</v>
      </c>
      <c r="Q5420" s="86">
        <v>15512.1391204478</v>
      </c>
      <c r="R5420" s="44">
        <v>15897.395410589999</v>
      </c>
      <c r="S5420" s="45">
        <v>14958.1023687709</v>
      </c>
      <c r="T5420" s="140">
        <v>0.964283665368456</v>
      </c>
      <c r="U5420" s="44">
        <v>15919.506279621701</v>
      </c>
      <c r="V5420" s="45">
        <v>14787.4084789232</v>
      </c>
      <c r="W5420" s="99">
        <v>0.95327977425309895</v>
      </c>
      <c r="X5420" s="86">
        <v>15530.086501125799</v>
      </c>
      <c r="Y5420" s="44">
        <v>15915.7885287155</v>
      </c>
      <c r="Z5420" s="45">
        <v>14976.142080010201</v>
      </c>
      <c r="AA5420" s="46">
        <v>0.96433088630411101</v>
      </c>
      <c r="AB5420" s="139">
        <v>15937.9249797885</v>
      </c>
      <c r="AC5420" s="45">
        <v>14805.149234164999</v>
      </c>
      <c r="AD5420" s="99">
        <v>0.95332046174319296</v>
      </c>
      <c r="AE5420" s="142">
        <v>15548.638780740601</v>
      </c>
      <c r="AF5420" s="44">
        <v>15934.8015689232</v>
      </c>
      <c r="AG5420" s="45">
        <v>14994.566822860999</v>
      </c>
      <c r="AH5420" s="140">
        <v>0.96436524343430596</v>
      </c>
      <c r="AI5420" s="44">
        <v>15956.964464255199</v>
      </c>
      <c r="AJ5420" s="45">
        <v>14823.300540066801</v>
      </c>
      <c r="AK5420" s="46">
        <v>0.95335037035060699</v>
      </c>
    </row>
    <row r="5421" spans="1:37" x14ac:dyDescent="0.2">
      <c r="A5421" s="35" t="s">
        <v>1819</v>
      </c>
      <c r="B5421" s="35" t="s">
        <v>8102</v>
      </c>
      <c r="C5421" s="85" t="s">
        <v>973</v>
      </c>
      <c r="D5421" s="85" t="s">
        <v>973</v>
      </c>
      <c r="E5421" s="85" t="s">
        <v>12896</v>
      </c>
      <c r="F5421" s="85" t="s">
        <v>223</v>
      </c>
      <c r="G5421" s="85" t="s">
        <v>223</v>
      </c>
      <c r="H5421" s="840">
        <v>1.02483579389991</v>
      </c>
      <c r="I5421" s="840">
        <v>1.0262611852569601</v>
      </c>
      <c r="J5421" s="86">
        <v>3005</v>
      </c>
      <c r="K5421" s="44">
        <v>3079.6315606692201</v>
      </c>
      <c r="L5421" s="45">
        <v>2897.5241894160199</v>
      </c>
      <c r="M5421" s="46">
        <v>0.96423433923994095</v>
      </c>
      <c r="N5421" s="139">
        <v>3083.9148616971702</v>
      </c>
      <c r="O5421" s="45">
        <v>2864.4801629460298</v>
      </c>
      <c r="P5421" s="99">
        <v>0.953237990997016</v>
      </c>
      <c r="Q5421" s="86">
        <v>3012.0072165292599</v>
      </c>
      <c r="R5421" s="44">
        <v>3086.81280698402</v>
      </c>
      <c r="S5421" s="45">
        <v>2904.4293588710798</v>
      </c>
      <c r="T5421" s="140">
        <v>0.964283665368456</v>
      </c>
      <c r="U5421" s="44">
        <v>3091.10609603784</v>
      </c>
      <c r="V5421" s="45">
        <v>2871.2855594217199</v>
      </c>
      <c r="W5421" s="99">
        <v>0.95327977425309895</v>
      </c>
      <c r="X5421" s="86">
        <v>3019.2735397391202</v>
      </c>
      <c r="Y5421" s="44">
        <v>3094.2595950995201</v>
      </c>
      <c r="Z5421" s="45">
        <v>2911.5787285711699</v>
      </c>
      <c r="AA5421" s="46">
        <v>0.96433088630411101</v>
      </c>
      <c r="AB5421" s="139">
        <v>3098.5632415076502</v>
      </c>
      <c r="AC5421" s="45">
        <v>2878.3352450330999</v>
      </c>
      <c r="AD5421" s="99">
        <v>0.95332046174319296</v>
      </c>
      <c r="AE5421" s="142">
        <v>3027.6843922610101</v>
      </c>
      <c r="AF5421" s="44">
        <v>3102.8793378211799</v>
      </c>
      <c r="AG5421" s="45">
        <v>2919.7935959850402</v>
      </c>
      <c r="AH5421" s="140">
        <v>0.96436524343430596</v>
      </c>
      <c r="AI5421" s="44">
        <v>3107.1949729857902</v>
      </c>
      <c r="AJ5421" s="45">
        <v>2886.44403666679</v>
      </c>
      <c r="AK5421" s="46">
        <v>0.95335037035060699</v>
      </c>
    </row>
    <row r="5422" spans="1:37" x14ac:dyDescent="0.2">
      <c r="A5422" s="35" t="s">
        <v>1818</v>
      </c>
      <c r="B5422" s="35" t="s">
        <v>8101</v>
      </c>
      <c r="C5422" s="85" t="s">
        <v>973</v>
      </c>
      <c r="D5422" s="85" t="s">
        <v>973</v>
      </c>
      <c r="E5422" s="85" t="s">
        <v>12896</v>
      </c>
      <c r="F5422" s="85" t="s">
        <v>223</v>
      </c>
      <c r="G5422" s="85" t="s">
        <v>223</v>
      </c>
      <c r="H5422" s="840">
        <v>1.02483579389991</v>
      </c>
      <c r="I5422" s="840">
        <v>1.0262611852569601</v>
      </c>
      <c r="J5422" s="86">
        <v>4276.5</v>
      </c>
      <c r="K5422" s="44">
        <v>4382.7102726129597</v>
      </c>
      <c r="L5422" s="45">
        <v>4123.5481517596099</v>
      </c>
      <c r="M5422" s="46">
        <v>0.96423433923994095</v>
      </c>
      <c r="N5422" s="139">
        <v>4388.8059587513999</v>
      </c>
      <c r="O5422" s="45">
        <v>4076.5222684987398</v>
      </c>
      <c r="P5422" s="99">
        <v>0.953237990997016</v>
      </c>
      <c r="Q5422" s="86">
        <v>4282.9486544006504</v>
      </c>
      <c r="R5422" s="44">
        <v>4389.3190844652299</v>
      </c>
      <c r="S5422" s="45">
        <v>4129.9774270503503</v>
      </c>
      <c r="T5422" s="140">
        <v>0.964283665368456</v>
      </c>
      <c r="U5422" s="44">
        <v>4395.4239624599204</v>
      </c>
      <c r="V5422" s="45">
        <v>4082.8483264046699</v>
      </c>
      <c r="W5422" s="99">
        <v>0.95327977425309895</v>
      </c>
      <c r="X5422" s="86">
        <v>4286.6197036406002</v>
      </c>
      <c r="Y5422" s="44">
        <v>4393.0813071274997</v>
      </c>
      <c r="Z5422" s="45">
        <v>4133.7197780604001</v>
      </c>
      <c r="AA5422" s="46">
        <v>0.96433088630411101</v>
      </c>
      <c r="AB5422" s="139">
        <v>4399.1914178040497</v>
      </c>
      <c r="AC5422" s="45">
        <v>4086.5222751921201</v>
      </c>
      <c r="AD5422" s="99">
        <v>0.95332046174319296</v>
      </c>
      <c r="AE5422" s="142">
        <v>4294.0007399354899</v>
      </c>
      <c r="AF5422" s="44">
        <v>4400.6456573185797</v>
      </c>
      <c r="AG5422" s="45">
        <v>4140.9850688749702</v>
      </c>
      <c r="AH5422" s="140">
        <v>0.96436524343430596</v>
      </c>
      <c r="AI5422" s="44">
        <v>4406.76628886047</v>
      </c>
      <c r="AJ5422" s="45">
        <v>4093.6871957032799</v>
      </c>
      <c r="AK5422" s="46">
        <v>0.95335037035060699</v>
      </c>
    </row>
    <row r="5423" spans="1:37" x14ac:dyDescent="0.2">
      <c r="A5423" s="35" t="s">
        <v>1817</v>
      </c>
      <c r="B5423" s="35" t="s">
        <v>8100</v>
      </c>
      <c r="C5423" s="85" t="s">
        <v>973</v>
      </c>
      <c r="D5423" s="85" t="s">
        <v>973</v>
      </c>
      <c r="E5423" s="85" t="s">
        <v>12896</v>
      </c>
      <c r="F5423" s="85" t="s">
        <v>223</v>
      </c>
      <c r="G5423" s="85" t="s">
        <v>223</v>
      </c>
      <c r="H5423" s="840">
        <v>1.02483579389991</v>
      </c>
      <c r="I5423" s="840">
        <v>1.0262611852569601</v>
      </c>
      <c r="J5423" s="86">
        <v>5766.4166666666697</v>
      </c>
      <c r="K5423" s="44">
        <v>5909.6302025409996</v>
      </c>
      <c r="L5423" s="45">
        <v>5560.1769643655198</v>
      </c>
      <c r="M5423" s="46">
        <v>0.96423433923994095</v>
      </c>
      <c r="N5423" s="139">
        <v>5917.8496030188298</v>
      </c>
      <c r="O5423" s="45">
        <v>5496.7674385850396</v>
      </c>
      <c r="P5423" s="99">
        <v>0.953237990997016</v>
      </c>
      <c r="Q5423" s="86">
        <v>5777.75864945179</v>
      </c>
      <c r="R5423" s="44">
        <v>5921.2538724729902</v>
      </c>
      <c r="S5423" s="45">
        <v>5571.3982881076699</v>
      </c>
      <c r="T5423" s="140">
        <v>0.964283665368456</v>
      </c>
      <c r="U5423" s="44">
        <v>5929.4894397150601</v>
      </c>
      <c r="V5423" s="45">
        <v>5507.82046103829</v>
      </c>
      <c r="W5423" s="99">
        <v>0.95327977425309895</v>
      </c>
      <c r="X5423" s="86">
        <v>5789.2706822152404</v>
      </c>
      <c r="Y5423" s="44">
        <v>5933.0518157095203</v>
      </c>
      <c r="Z5423" s="45">
        <v>5582.7725280350296</v>
      </c>
      <c r="AA5423" s="46">
        <v>0.96433088630411201</v>
      </c>
      <c r="AB5423" s="139">
        <v>5941.3037921035902</v>
      </c>
      <c r="AC5423" s="45">
        <v>5519.0301999257599</v>
      </c>
      <c r="AD5423" s="99">
        <v>0.95332046174319296</v>
      </c>
      <c r="AE5423" s="142">
        <v>5800.8688283743204</v>
      </c>
      <c r="AF5423" s="44">
        <v>5944.9380110362199</v>
      </c>
      <c r="AG5423" s="45">
        <v>5594.1562798056702</v>
      </c>
      <c r="AH5423" s="140">
        <v>0.96436524343430596</v>
      </c>
      <c r="AI5423" s="44">
        <v>5953.2065193275903</v>
      </c>
      <c r="AJ5423" s="45">
        <v>5530.2604458859496</v>
      </c>
      <c r="AK5423" s="46">
        <v>0.95335037035060699</v>
      </c>
    </row>
    <row r="5424" spans="1:37" x14ac:dyDescent="0.2">
      <c r="A5424" s="35" t="s">
        <v>1816</v>
      </c>
      <c r="B5424" s="35" t="s">
        <v>8099</v>
      </c>
      <c r="C5424" s="85" t="s">
        <v>973</v>
      </c>
      <c r="D5424" s="85" t="s">
        <v>973</v>
      </c>
      <c r="E5424" s="85" t="s">
        <v>12896</v>
      </c>
      <c r="F5424" s="85" t="s">
        <v>223</v>
      </c>
      <c r="G5424" s="85" t="s">
        <v>223</v>
      </c>
      <c r="H5424" s="840">
        <v>1.02483579389991</v>
      </c>
      <c r="I5424" s="840">
        <v>1.0262611852569601</v>
      </c>
      <c r="J5424" s="86">
        <v>9391.3333333333303</v>
      </c>
      <c r="K5424" s="44">
        <v>9624.5745524453396</v>
      </c>
      <c r="L5424" s="45">
        <v>9055.4460912486993</v>
      </c>
      <c r="M5424" s="46">
        <v>0.96423433923994095</v>
      </c>
      <c r="N5424" s="139">
        <v>9637.9608778098791</v>
      </c>
      <c r="O5424" s="45">
        <v>8952.1757194499805</v>
      </c>
      <c r="P5424" s="99">
        <v>0.953237990997016</v>
      </c>
      <c r="Q5424" s="86">
        <v>9402.1010280468399</v>
      </c>
      <c r="R5424" s="44">
        <v>9635.6096714055293</v>
      </c>
      <c r="S5424" s="45">
        <v>9066.2924414895406</v>
      </c>
      <c r="T5424" s="140">
        <v>0.964283665368456</v>
      </c>
      <c r="U5424" s="44">
        <v>9649.01134494906</v>
      </c>
      <c r="V5424" s="45">
        <v>8962.8327455213293</v>
      </c>
      <c r="W5424" s="99">
        <v>0.95327977425309895</v>
      </c>
      <c r="X5424" s="86">
        <v>9411.4247679524306</v>
      </c>
      <c r="Y5424" s="44">
        <v>9645.1649737938005</v>
      </c>
      <c r="Z5424" s="45">
        <v>9075.7275878640394</v>
      </c>
      <c r="AA5424" s="46">
        <v>0.96433088630411201</v>
      </c>
      <c r="AB5424" s="139">
        <v>9658.5799373156005</v>
      </c>
      <c r="AC5424" s="45">
        <v>8972.1038054457294</v>
      </c>
      <c r="AD5424" s="99">
        <v>0.95332046174319296</v>
      </c>
      <c r="AE5424" s="142">
        <v>9423.3771068489896</v>
      </c>
      <c r="AF5424" s="44">
        <v>9657.4141585158104</v>
      </c>
      <c r="AG5424" s="45">
        <v>9087.5773576196898</v>
      </c>
      <c r="AH5424" s="140">
        <v>0.96436524343430596</v>
      </c>
      <c r="AI5424" s="44">
        <v>9670.8461587981692</v>
      </c>
      <c r="AJ5424" s="45">
        <v>8983.7800547679199</v>
      </c>
      <c r="AK5424" s="46">
        <v>0.95335037035060699</v>
      </c>
    </row>
    <row r="5425" spans="1:37" x14ac:dyDescent="0.2">
      <c r="A5425" s="35" t="s">
        <v>1815</v>
      </c>
      <c r="B5425" s="35" t="s">
        <v>8098</v>
      </c>
      <c r="C5425" s="85" t="s">
        <v>973</v>
      </c>
      <c r="D5425" s="85" t="s">
        <v>973</v>
      </c>
      <c r="E5425" s="85" t="s">
        <v>12896</v>
      </c>
      <c r="F5425" s="85" t="s">
        <v>223</v>
      </c>
      <c r="G5425" s="85" t="s">
        <v>223</v>
      </c>
      <c r="H5425" s="840">
        <v>1.02483579389991</v>
      </c>
      <c r="I5425" s="840">
        <v>1.0262611852569601</v>
      </c>
      <c r="J5425" s="86">
        <v>5855.1666666666697</v>
      </c>
      <c r="K5425" s="44">
        <v>6000.5843792496198</v>
      </c>
      <c r="L5425" s="45">
        <v>5645.7527619730599</v>
      </c>
      <c r="M5425" s="46">
        <v>0.96423433923994095</v>
      </c>
      <c r="N5425" s="139">
        <v>6008.9302832103904</v>
      </c>
      <c r="O5425" s="45">
        <v>5581.3673102860303</v>
      </c>
      <c r="P5425" s="99">
        <v>0.953237990997016</v>
      </c>
      <c r="Q5425" s="86">
        <v>5871.0740746879901</v>
      </c>
      <c r="R5425" s="44">
        <v>6016.8868603780402</v>
      </c>
      <c r="S5425" s="45">
        <v>5661.3808283898497</v>
      </c>
      <c r="T5425" s="140">
        <v>0.964283665368456</v>
      </c>
      <c r="U5425" s="44">
        <v>6025.2554386207203</v>
      </c>
      <c r="V5425" s="45">
        <v>5596.77616854179</v>
      </c>
      <c r="W5425" s="99">
        <v>0.95327977425309895</v>
      </c>
      <c r="X5425" s="86">
        <v>5885.04200903124</v>
      </c>
      <c r="Y5425" s="44">
        <v>6031.2016994598498</v>
      </c>
      <c r="Z5425" s="45">
        <v>5675.1277765060304</v>
      </c>
      <c r="AA5425" s="46">
        <v>0.96433088630411101</v>
      </c>
      <c r="AB5425" s="139">
        <v>6039.59018747542</v>
      </c>
      <c r="AC5425" s="45">
        <v>5610.33096542775</v>
      </c>
      <c r="AD5425" s="99">
        <v>0.95332046174319296</v>
      </c>
      <c r="AE5425" s="142">
        <v>5899.0230522762704</v>
      </c>
      <c r="AF5425" s="44">
        <v>6045.5299730134202</v>
      </c>
      <c r="AG5425" s="45">
        <v>5688.8128018329899</v>
      </c>
      <c r="AH5425" s="140">
        <v>0.96436524343430596</v>
      </c>
      <c r="AI5425" s="44">
        <v>6053.9383894871899</v>
      </c>
      <c r="AJ5425" s="45">
        <v>5623.8358115943502</v>
      </c>
      <c r="AK5425" s="46">
        <v>0.95335037035060699</v>
      </c>
    </row>
    <row r="5426" spans="1:37" x14ac:dyDescent="0.2">
      <c r="A5426" s="35" t="s">
        <v>1814</v>
      </c>
      <c r="B5426" s="35" t="s">
        <v>8097</v>
      </c>
      <c r="C5426" s="85" t="s">
        <v>973</v>
      </c>
      <c r="D5426" s="85" t="s">
        <v>973</v>
      </c>
      <c r="E5426" s="85" t="s">
        <v>12896</v>
      </c>
      <c r="F5426" s="85" t="s">
        <v>223</v>
      </c>
      <c r="G5426" s="85" t="s">
        <v>223</v>
      </c>
      <c r="H5426" s="840">
        <v>1.02483579389991</v>
      </c>
      <c r="I5426" s="840">
        <v>1.0262611852569601</v>
      </c>
      <c r="J5426" s="86">
        <v>9229.9166666666697</v>
      </c>
      <c r="K5426" s="44">
        <v>9459.1489747133292</v>
      </c>
      <c r="L5426" s="45">
        <v>8899.8025983230491</v>
      </c>
      <c r="M5426" s="46">
        <v>0.96423433923994095</v>
      </c>
      <c r="N5426" s="139">
        <v>9472.3052181563307</v>
      </c>
      <c r="O5426" s="45">
        <v>8798.3072204032105</v>
      </c>
      <c r="P5426" s="99">
        <v>0.953237990997016</v>
      </c>
      <c r="Q5426" s="86">
        <v>9244.3087851666896</v>
      </c>
      <c r="R5426" s="44">
        <v>9473.8985329021998</v>
      </c>
      <c r="S5426" s="45">
        <v>8914.1359591583496</v>
      </c>
      <c r="T5426" s="140">
        <v>0.964283665368456</v>
      </c>
      <c r="U5426" s="44">
        <v>9487.0752907465103</v>
      </c>
      <c r="V5426" s="45">
        <v>8812.4125918496393</v>
      </c>
      <c r="W5426" s="99">
        <v>0.95327977425309895</v>
      </c>
      <c r="X5426" s="86">
        <v>9253.1176238148291</v>
      </c>
      <c r="Y5426" s="44">
        <v>9482.9261460515008</v>
      </c>
      <c r="Z5426" s="45">
        <v>8923.0671192495502</v>
      </c>
      <c r="AA5426" s="46">
        <v>0.96433088630411101</v>
      </c>
      <c r="AB5426" s="139">
        <v>9496.1154599382899</v>
      </c>
      <c r="AC5426" s="45">
        <v>8821.18636569923</v>
      </c>
      <c r="AD5426" s="99">
        <v>0.95332046174319296</v>
      </c>
      <c r="AE5426" s="142">
        <v>9264.1028672497596</v>
      </c>
      <c r="AF5426" s="44">
        <v>9494.1842167283303</v>
      </c>
      <c r="AG5426" s="45">
        <v>8933.9788167757706</v>
      </c>
      <c r="AH5426" s="140">
        <v>0.96436524343430596</v>
      </c>
      <c r="AI5426" s="44">
        <v>9507.3891888861708</v>
      </c>
      <c r="AJ5426" s="45">
        <v>8831.9358994586801</v>
      </c>
      <c r="AK5426" s="46">
        <v>0.95335037035060699</v>
      </c>
    </row>
    <row r="5427" spans="1:37" x14ac:dyDescent="0.2">
      <c r="A5427" s="35" t="s">
        <v>1813</v>
      </c>
      <c r="B5427" s="35" t="s">
        <v>13173</v>
      </c>
      <c r="C5427" s="85" t="s">
        <v>973</v>
      </c>
      <c r="D5427" s="85" t="s">
        <v>973</v>
      </c>
      <c r="E5427" s="85" t="s">
        <v>12896</v>
      </c>
      <c r="F5427" s="85" t="s">
        <v>223</v>
      </c>
      <c r="G5427" s="85" t="s">
        <v>223</v>
      </c>
      <c r="H5427" s="840">
        <v>1.02483579389991</v>
      </c>
      <c r="I5427" s="840">
        <v>1.0262611852569601</v>
      </c>
      <c r="J5427" s="86">
        <v>13243.833333333299</v>
      </c>
      <c r="K5427" s="44">
        <v>13572.754448444701</v>
      </c>
      <c r="L5427" s="45">
        <v>12770.158883170599</v>
      </c>
      <c r="M5427" s="46">
        <v>0.96423433923994095</v>
      </c>
      <c r="N5427" s="139">
        <v>13591.632094012301</v>
      </c>
      <c r="O5427" s="45">
        <v>12624.525079765999</v>
      </c>
      <c r="P5427" s="99">
        <v>0.953237990997016</v>
      </c>
      <c r="Q5427" s="86">
        <v>13274.0648877812</v>
      </c>
      <c r="R5427" s="44">
        <v>13603.7368275482</v>
      </c>
      <c r="S5427" s="45">
        <v>12799.9639443284</v>
      </c>
      <c r="T5427" s="140">
        <v>0.964283665368456</v>
      </c>
      <c r="U5427" s="44">
        <v>13622.657564912201</v>
      </c>
      <c r="V5427" s="45">
        <v>12653.8975796451</v>
      </c>
      <c r="W5427" s="99">
        <v>0.95327977425309895</v>
      </c>
      <c r="X5427" s="86">
        <v>13297.774917311201</v>
      </c>
      <c r="Y5427" s="44">
        <v>13628.0357144849</v>
      </c>
      <c r="Z5427" s="45">
        <v>12823.4550718833</v>
      </c>
      <c r="AA5427" s="46">
        <v>0.96433088630411101</v>
      </c>
      <c r="AB5427" s="139">
        <v>13646.990247920099</v>
      </c>
      <c r="AC5427" s="45">
        <v>12677.040924328199</v>
      </c>
      <c r="AD5427" s="99">
        <v>0.95332046174319296</v>
      </c>
      <c r="AE5427" s="142">
        <v>13326.927663881799</v>
      </c>
      <c r="AF5427" s="44">
        <v>13657.9124926609</v>
      </c>
      <c r="AG5427" s="45">
        <v>12852.0258408107</v>
      </c>
      <c r="AH5427" s="140">
        <v>0.96436524343430596</v>
      </c>
      <c r="AI5427" s="44">
        <v>13676.9085801691</v>
      </c>
      <c r="AJ5427" s="45">
        <v>12705.2314239974</v>
      </c>
      <c r="AK5427" s="46">
        <v>0.95335037035060699</v>
      </c>
    </row>
    <row r="5428" spans="1:37" x14ac:dyDescent="0.2">
      <c r="A5428" s="35" t="s">
        <v>1812</v>
      </c>
      <c r="B5428" s="35" t="s">
        <v>8096</v>
      </c>
      <c r="C5428" s="85" t="s">
        <v>973</v>
      </c>
      <c r="D5428" s="85" t="s">
        <v>973</v>
      </c>
      <c r="E5428" s="85" t="s">
        <v>12896</v>
      </c>
      <c r="F5428" s="85" t="s">
        <v>223</v>
      </c>
      <c r="G5428" s="85" t="s">
        <v>223</v>
      </c>
      <c r="H5428" s="840">
        <v>1.02483579389991</v>
      </c>
      <c r="I5428" s="840">
        <v>1.0262611852569601</v>
      </c>
      <c r="J5428" s="86">
        <v>3884.1666666666702</v>
      </c>
      <c r="K5428" s="44">
        <v>3980.63302947289</v>
      </c>
      <c r="L5428" s="45">
        <v>3745.24687933114</v>
      </c>
      <c r="M5428" s="46">
        <v>0.96423433923994095</v>
      </c>
      <c r="N5428" s="139">
        <v>3986.1694870689198</v>
      </c>
      <c r="O5428" s="45">
        <v>3702.53523003091</v>
      </c>
      <c r="P5428" s="99">
        <v>0.953237990997016</v>
      </c>
      <c r="Q5428" s="86">
        <v>3889.4643872220099</v>
      </c>
      <c r="R5428" s="44">
        <v>3986.0623231240902</v>
      </c>
      <c r="S5428" s="45">
        <v>3750.5469756305201</v>
      </c>
      <c r="T5428" s="140">
        <v>0.964283665368456</v>
      </c>
      <c r="U5428" s="44">
        <v>3991.6063320451999</v>
      </c>
      <c r="V5428" s="45">
        <v>3707.7477330164702</v>
      </c>
      <c r="W5428" s="99">
        <v>0.95327977425309895</v>
      </c>
      <c r="X5428" s="86">
        <v>3893.5461122785</v>
      </c>
      <c r="Y5428" s="44">
        <v>3990.2454210628398</v>
      </c>
      <c r="Z5428" s="45">
        <v>3754.6667733194599</v>
      </c>
      <c r="AA5428" s="46">
        <v>0.96433088630411101</v>
      </c>
      <c r="AB5428" s="139">
        <v>3995.7952480395802</v>
      </c>
      <c r="AC5428" s="45">
        <v>3711.7971775757601</v>
      </c>
      <c r="AD5428" s="99">
        <v>0.95332046174319296</v>
      </c>
      <c r="AE5428" s="142">
        <v>3899.0666337976299</v>
      </c>
      <c r="AF5428" s="44">
        <v>3995.90304911664</v>
      </c>
      <c r="AG5428" s="45">
        <v>3760.1243434688299</v>
      </c>
      <c r="AH5428" s="140">
        <v>0.96436524343430596</v>
      </c>
      <c r="AI5428" s="44">
        <v>4001.4607449970299</v>
      </c>
      <c r="AJ5428" s="45">
        <v>3717.1766193526701</v>
      </c>
      <c r="AK5428" s="46">
        <v>0.95335037035060699</v>
      </c>
    </row>
    <row r="5429" spans="1:37" x14ac:dyDescent="0.2">
      <c r="A5429" s="35" t="s">
        <v>1811</v>
      </c>
      <c r="B5429" s="35" t="s">
        <v>8095</v>
      </c>
      <c r="C5429" s="85" t="s">
        <v>973</v>
      </c>
      <c r="D5429" s="85" t="s">
        <v>973</v>
      </c>
      <c r="E5429" s="85" t="s">
        <v>12896</v>
      </c>
      <c r="F5429" s="85" t="s">
        <v>223</v>
      </c>
      <c r="G5429" s="85" t="s">
        <v>223</v>
      </c>
      <c r="H5429" s="840">
        <v>1.02483579389991</v>
      </c>
      <c r="I5429" s="840">
        <v>1.0262611852569601</v>
      </c>
      <c r="J5429" s="86">
        <v>6629.5</v>
      </c>
      <c r="K5429" s="44">
        <v>6794.1488956594403</v>
      </c>
      <c r="L5429" s="45">
        <v>6392.3915519911898</v>
      </c>
      <c r="M5429" s="46">
        <v>0.96423433923994095</v>
      </c>
      <c r="N5429" s="139">
        <v>6803.5985276610299</v>
      </c>
      <c r="O5429" s="45">
        <v>6319.4912613147198</v>
      </c>
      <c r="P5429" s="99">
        <v>0.953237990997016</v>
      </c>
      <c r="Q5429" s="86">
        <v>6654.6200971113603</v>
      </c>
      <c r="R5429" s="44">
        <v>6819.8928703254096</v>
      </c>
      <c r="S5429" s="45">
        <v>6416.9414588771397</v>
      </c>
      <c r="T5429" s="140">
        <v>0.964283665368456</v>
      </c>
      <c r="U5429" s="44">
        <v>6829.37830829631</v>
      </c>
      <c r="V5429" s="45">
        <v>6343.7147439144601</v>
      </c>
      <c r="W5429" s="99">
        <v>0.95327977425309895</v>
      </c>
      <c r="X5429" s="86">
        <v>6683.5324736975299</v>
      </c>
      <c r="Y5429" s="44">
        <v>6849.52330873763</v>
      </c>
      <c r="Z5429" s="45">
        <v>6445.1367940030505</v>
      </c>
      <c r="AA5429" s="46">
        <v>0.96433088630411101</v>
      </c>
      <c r="AB5429" s="139">
        <v>6859.0499581602298</v>
      </c>
      <c r="AC5429" s="45">
        <v>6371.5482639009597</v>
      </c>
      <c r="AD5429" s="99">
        <v>0.95332046174319296</v>
      </c>
      <c r="AE5429" s="142">
        <v>6712.4815149557498</v>
      </c>
      <c r="AF5429" s="44">
        <v>6879.1913224181299</v>
      </c>
      <c r="AG5429" s="45">
        <v>6473.28387021858</v>
      </c>
      <c r="AH5429" s="140">
        <v>0.96436524343430596</v>
      </c>
      <c r="AI5429" s="44">
        <v>6888.75923555393</v>
      </c>
      <c r="AJ5429" s="45">
        <v>6399.3467382546696</v>
      </c>
      <c r="AK5429" s="46">
        <v>0.95335037035060699</v>
      </c>
    </row>
    <row r="5430" spans="1:37" x14ac:dyDescent="0.2">
      <c r="A5430" s="35" t="s">
        <v>1810</v>
      </c>
      <c r="B5430" s="35" t="s">
        <v>8094</v>
      </c>
      <c r="C5430" s="85" t="s">
        <v>973</v>
      </c>
      <c r="D5430" s="85" t="s">
        <v>973</v>
      </c>
      <c r="E5430" s="85" t="s">
        <v>12896</v>
      </c>
      <c r="F5430" s="85" t="s">
        <v>223</v>
      </c>
      <c r="G5430" s="85" t="s">
        <v>223</v>
      </c>
      <c r="H5430" s="840">
        <v>1.02483579389991</v>
      </c>
      <c r="I5430" s="840">
        <v>1.0262611852569601</v>
      </c>
      <c r="J5430" s="86">
        <v>5557.3333333333303</v>
      </c>
      <c r="K5430" s="44">
        <v>5695.3541186330904</v>
      </c>
      <c r="L5430" s="45">
        <v>5358.5716346027702</v>
      </c>
      <c r="M5430" s="46">
        <v>0.96423433923994095</v>
      </c>
      <c r="N5430" s="139">
        <v>5703.2754935346902</v>
      </c>
      <c r="O5430" s="45">
        <v>5297.4612619674199</v>
      </c>
      <c r="P5430" s="99">
        <v>0.953237990997016</v>
      </c>
      <c r="Q5430" s="86">
        <v>5560.9838735104604</v>
      </c>
      <c r="R5430" s="44">
        <v>5699.0953228736798</v>
      </c>
      <c r="S5430" s="45">
        <v>5362.36591260354</v>
      </c>
      <c r="T5430" s="140">
        <v>0.964283665368456</v>
      </c>
      <c r="U5430" s="44">
        <v>5707.0219012237003</v>
      </c>
      <c r="V5430" s="45">
        <v>5301.1734515651797</v>
      </c>
      <c r="W5430" s="99">
        <v>0.95327977425309895</v>
      </c>
      <c r="X5430" s="86">
        <v>5563.6159115025102</v>
      </c>
      <c r="Y5430" s="44">
        <v>5701.79272961883</v>
      </c>
      <c r="Z5430" s="45">
        <v>5365.1666629948704</v>
      </c>
      <c r="AA5430" s="46">
        <v>0.96433088630411101</v>
      </c>
      <c r="AB5430" s="139">
        <v>5709.7230596530599</v>
      </c>
      <c r="AC5430" s="45">
        <v>5303.9088897153397</v>
      </c>
      <c r="AD5430" s="99">
        <v>0.95332046174319296</v>
      </c>
      <c r="AE5430" s="142">
        <v>5568.9510883927296</v>
      </c>
      <c r="AF5430" s="44">
        <v>5707.2604098627198</v>
      </c>
      <c r="AG5430" s="45">
        <v>5370.5028720316004</v>
      </c>
      <c r="AH5430" s="140">
        <v>0.96436524343430596</v>
      </c>
      <c r="AI5430" s="44">
        <v>5715.1983446119702</v>
      </c>
      <c r="AJ5430" s="45">
        <v>5309.1615825836298</v>
      </c>
      <c r="AK5430" s="46">
        <v>0.95335037035060699</v>
      </c>
    </row>
    <row r="5431" spans="1:37" x14ac:dyDescent="0.2">
      <c r="A5431" s="35" t="s">
        <v>1809</v>
      </c>
      <c r="B5431" s="35" t="s">
        <v>8093</v>
      </c>
      <c r="C5431" s="85" t="s">
        <v>973</v>
      </c>
      <c r="D5431" s="85" t="s">
        <v>973</v>
      </c>
      <c r="E5431" s="85" t="s">
        <v>12896</v>
      </c>
      <c r="F5431" s="85" t="s">
        <v>223</v>
      </c>
      <c r="G5431" s="85" t="s">
        <v>223</v>
      </c>
      <c r="H5431" s="840">
        <v>1.02483579389991</v>
      </c>
      <c r="I5431" s="840">
        <v>1.0262611852569601</v>
      </c>
      <c r="J5431" s="86">
        <v>4324.8333333333303</v>
      </c>
      <c r="K5431" s="44">
        <v>4432.2440026514496</v>
      </c>
      <c r="L5431" s="45">
        <v>4170.15281148954</v>
      </c>
      <c r="M5431" s="46">
        <v>0.96423433923994095</v>
      </c>
      <c r="N5431" s="139">
        <v>4438.4085827054896</v>
      </c>
      <c r="O5431" s="45">
        <v>4122.5954380635903</v>
      </c>
      <c r="P5431" s="99">
        <v>0.953237990997016</v>
      </c>
      <c r="Q5431" s="86">
        <v>4331.8504628638402</v>
      </c>
      <c r="R5431" s="44">
        <v>4439.4354081647498</v>
      </c>
      <c r="S5431" s="45">
        <v>4177.1326421583899</v>
      </c>
      <c r="T5431" s="140">
        <v>0.964283665368456</v>
      </c>
      <c r="U5431" s="44">
        <v>4445.6099903745699</v>
      </c>
      <c r="V5431" s="45">
        <v>4129.4654313370302</v>
      </c>
      <c r="W5431" s="99">
        <v>0.95327977425309895</v>
      </c>
      <c r="X5431" s="86">
        <v>4335.1894860723896</v>
      </c>
      <c r="Y5431" s="44">
        <v>4442.8573586655402</v>
      </c>
      <c r="Z5431" s="45">
        <v>4180.5571194004597</v>
      </c>
      <c r="AA5431" s="46">
        <v>0.96433088630411201</v>
      </c>
      <c r="AB5431" s="139">
        <v>4449.0367002901803</v>
      </c>
      <c r="AC5431" s="45">
        <v>4132.8248426067703</v>
      </c>
      <c r="AD5431" s="99">
        <v>0.95332046174319296</v>
      </c>
      <c r="AE5431" s="142">
        <v>4339.5322410106301</v>
      </c>
      <c r="AF5431" s="44">
        <v>4447.3079693703803</v>
      </c>
      <c r="AG5431" s="45">
        <v>4184.8940659932396</v>
      </c>
      <c r="AH5431" s="140">
        <v>0.96436524343430496</v>
      </c>
      <c r="AI5431" s="44">
        <v>4453.4935011203697</v>
      </c>
      <c r="AJ5431" s="45">
        <v>4137.0946691158897</v>
      </c>
      <c r="AK5431" s="46">
        <v>0.95335037035060699</v>
      </c>
    </row>
    <row r="5432" spans="1:37" x14ac:dyDescent="0.2">
      <c r="A5432" s="35" t="s">
        <v>1808</v>
      </c>
      <c r="B5432" s="35" t="s">
        <v>13174</v>
      </c>
      <c r="C5432" s="85" t="s">
        <v>973</v>
      </c>
      <c r="D5432" s="85" t="s">
        <v>973</v>
      </c>
      <c r="E5432" s="85" t="s">
        <v>12896</v>
      </c>
      <c r="F5432" s="85" t="s">
        <v>223</v>
      </c>
      <c r="G5432" s="85" t="s">
        <v>223</v>
      </c>
      <c r="H5432" s="840">
        <v>1.02483579389991</v>
      </c>
      <c r="I5432" s="840">
        <v>1.0262611852569601</v>
      </c>
      <c r="J5432" s="86">
        <v>20708.75</v>
      </c>
      <c r="K5432" s="44">
        <v>21223.0682469247</v>
      </c>
      <c r="L5432" s="45">
        <v>19968.087872735101</v>
      </c>
      <c r="M5432" s="46">
        <v>0.96423433923994095</v>
      </c>
      <c r="N5432" s="139">
        <v>21252.586320190101</v>
      </c>
      <c r="O5432" s="45">
        <v>19740.367246059501</v>
      </c>
      <c r="P5432" s="99">
        <v>0.953237990997016</v>
      </c>
      <c r="Q5432" s="86">
        <v>20746.312427746099</v>
      </c>
      <c r="R5432" s="44">
        <v>21261.563567384699</v>
      </c>
      <c r="S5432" s="45">
        <v>20005.330190706201</v>
      </c>
      <c r="T5432" s="140">
        <v>0.964283665368456</v>
      </c>
      <c r="U5432" s="44">
        <v>21291.135181809899</v>
      </c>
      <c r="V5432" s="45">
        <v>19777.040027706102</v>
      </c>
      <c r="W5432" s="99">
        <v>0.95327977425309895</v>
      </c>
      <c r="X5432" s="86">
        <v>20785.005453694299</v>
      </c>
      <c r="Y5432" s="44">
        <v>21301.2175653507</v>
      </c>
      <c r="Z5432" s="45">
        <v>20043.622730996802</v>
      </c>
      <c r="AA5432" s="46">
        <v>0.96433088630411101</v>
      </c>
      <c r="AB5432" s="139">
        <v>21330.844332480701</v>
      </c>
      <c r="AC5432" s="45">
        <v>19814.770996450599</v>
      </c>
      <c r="AD5432" s="99">
        <v>0.95332046174319296</v>
      </c>
      <c r="AE5432" s="142">
        <v>20824.3287397284</v>
      </c>
      <c r="AF5432" s="44">
        <v>21341.5174764123</v>
      </c>
      <c r="AG5432" s="45">
        <v>20082.258854444201</v>
      </c>
      <c r="AH5432" s="140">
        <v>0.96436524343430596</v>
      </c>
      <c r="AI5432" s="44">
        <v>21371.2002946143</v>
      </c>
      <c r="AJ5432" s="45">
        <v>19852.881516322901</v>
      </c>
      <c r="AK5432" s="46">
        <v>0.95335037035060699</v>
      </c>
    </row>
    <row r="5433" spans="1:37" x14ac:dyDescent="0.2">
      <c r="A5433" s="35" t="s">
        <v>1807</v>
      </c>
      <c r="B5433" s="35" t="s">
        <v>8092</v>
      </c>
      <c r="C5433" s="85" t="s">
        <v>973</v>
      </c>
      <c r="D5433" s="85" t="s">
        <v>973</v>
      </c>
      <c r="E5433" s="85" t="s">
        <v>12896</v>
      </c>
      <c r="F5433" s="85" t="s">
        <v>223</v>
      </c>
      <c r="G5433" s="85" t="s">
        <v>223</v>
      </c>
      <c r="H5433" s="840">
        <v>1.02483579389991</v>
      </c>
      <c r="I5433" s="840">
        <v>1.0262611852569601</v>
      </c>
      <c r="J5433" s="86">
        <v>5052.5</v>
      </c>
      <c r="K5433" s="44">
        <v>5177.9828486792903</v>
      </c>
      <c r="L5433" s="45">
        <v>4871.7939990098002</v>
      </c>
      <c r="M5433" s="46">
        <v>0.96423433923994095</v>
      </c>
      <c r="N5433" s="139">
        <v>5185.1846385108001</v>
      </c>
      <c r="O5433" s="45">
        <v>4816.2349495124199</v>
      </c>
      <c r="P5433" s="99">
        <v>0.953237990997016</v>
      </c>
      <c r="Q5433" s="86">
        <v>5065.6517766269299</v>
      </c>
      <c r="R5433" s="44">
        <v>5191.4612601199397</v>
      </c>
      <c r="S5433" s="45">
        <v>4884.7252626460504</v>
      </c>
      <c r="T5433" s="140">
        <v>0.964283665368456</v>
      </c>
      <c r="U5433" s="44">
        <v>5198.6817963801896</v>
      </c>
      <c r="V5433" s="45">
        <v>4828.9833820677304</v>
      </c>
      <c r="W5433" s="99">
        <v>0.95327977425309895</v>
      </c>
      <c r="X5433" s="86">
        <v>5077.5001704214001</v>
      </c>
      <c r="Y5433" s="44">
        <v>5203.60391818074</v>
      </c>
      <c r="Z5433" s="45">
        <v>4896.3902395517498</v>
      </c>
      <c r="AA5433" s="46">
        <v>0.96433088630411201</v>
      </c>
      <c r="AB5433" s="139">
        <v>5210.8413430391001</v>
      </c>
      <c r="AC5433" s="45">
        <v>4840.4848069672698</v>
      </c>
      <c r="AD5433" s="99">
        <v>0.95332046174319296</v>
      </c>
      <c r="AE5433" s="142">
        <v>5091.2384592512199</v>
      </c>
      <c r="AF5433" s="44">
        <v>5217.6834083204703</v>
      </c>
      <c r="AG5433" s="45">
        <v>4909.8134161379003</v>
      </c>
      <c r="AH5433" s="140">
        <v>0.96436524343430596</v>
      </c>
      <c r="AI5433" s="44">
        <v>5224.9404156169903</v>
      </c>
      <c r="AJ5433" s="45">
        <v>4853.7340706704099</v>
      </c>
      <c r="AK5433" s="46">
        <v>0.95335037035060699</v>
      </c>
    </row>
    <row r="5434" spans="1:37" x14ac:dyDescent="0.2">
      <c r="A5434" s="35" t="s">
        <v>1806</v>
      </c>
      <c r="B5434" s="35" t="s">
        <v>8091</v>
      </c>
      <c r="C5434" s="85" t="s">
        <v>973</v>
      </c>
      <c r="D5434" s="85" t="s">
        <v>973</v>
      </c>
      <c r="E5434" s="85" t="s">
        <v>12896</v>
      </c>
      <c r="F5434" s="85" t="s">
        <v>223</v>
      </c>
      <c r="G5434" s="85" t="s">
        <v>223</v>
      </c>
      <c r="H5434" s="840">
        <v>1.02483579389991</v>
      </c>
      <c r="I5434" s="840">
        <v>1.0262611852569601</v>
      </c>
      <c r="J5434" s="86">
        <v>6880.3333333333303</v>
      </c>
      <c r="K5434" s="44">
        <v>7051.2118739626703</v>
      </c>
      <c r="L5434" s="45">
        <v>6634.25366541721</v>
      </c>
      <c r="M5434" s="46">
        <v>0.96423433923994095</v>
      </c>
      <c r="N5434" s="139">
        <v>7061.01904162965</v>
      </c>
      <c r="O5434" s="45">
        <v>6558.59512405647</v>
      </c>
      <c r="P5434" s="99">
        <v>0.953237990997016</v>
      </c>
      <c r="Q5434" s="86">
        <v>6895.6626693916096</v>
      </c>
      <c r="R5434" s="44">
        <v>7066.92192625191</v>
      </c>
      <c r="S5434" s="45">
        <v>6649.37487398538</v>
      </c>
      <c r="T5434" s="140">
        <v>0.964283665368456</v>
      </c>
      <c r="U5434" s="44">
        <v>7076.7509442220198</v>
      </c>
      <c r="V5434" s="45">
        <v>6573.49575280316</v>
      </c>
      <c r="W5434" s="99">
        <v>0.95327977425309895</v>
      </c>
      <c r="X5434" s="86">
        <v>6916.4803291437202</v>
      </c>
      <c r="Y5434" s="44">
        <v>7088.2566091111103</v>
      </c>
      <c r="Z5434" s="45">
        <v>6669.7756059081203</v>
      </c>
      <c r="AA5434" s="46">
        <v>0.96433088630411201</v>
      </c>
      <c r="AB5434" s="139">
        <v>7098.1153003934996</v>
      </c>
      <c r="AC5434" s="45">
        <v>6593.6222210169999</v>
      </c>
      <c r="AD5434" s="99">
        <v>0.95332046174319296</v>
      </c>
      <c r="AE5434" s="142">
        <v>6937.1646370333701</v>
      </c>
      <c r="AF5434" s="44">
        <v>7109.4546282084602</v>
      </c>
      <c r="AG5434" s="45">
        <v>6689.9604639365398</v>
      </c>
      <c r="AH5434" s="140">
        <v>0.96436524343430596</v>
      </c>
      <c r="AI5434" s="44">
        <v>7119.34280272455</v>
      </c>
      <c r="AJ5434" s="45">
        <v>6613.5484758988996</v>
      </c>
      <c r="AK5434" s="46">
        <v>0.95335037035060699</v>
      </c>
    </row>
    <row r="5435" spans="1:37" x14ac:dyDescent="0.2">
      <c r="A5435" s="35" t="s">
        <v>1805</v>
      </c>
      <c r="B5435" s="35" t="s">
        <v>8090</v>
      </c>
      <c r="C5435" s="85" t="s">
        <v>973</v>
      </c>
      <c r="D5435" s="85" t="s">
        <v>973</v>
      </c>
      <c r="E5435" s="85" t="s">
        <v>12896</v>
      </c>
      <c r="F5435" s="85" t="s">
        <v>223</v>
      </c>
      <c r="G5435" s="85" t="s">
        <v>223</v>
      </c>
      <c r="H5435" s="840">
        <v>1.02483579389991</v>
      </c>
      <c r="I5435" s="840">
        <v>1.0262611852569601</v>
      </c>
      <c r="J5435" s="86">
        <v>5275.4166666666697</v>
      </c>
      <c r="K5435" s="44">
        <v>5406.4358277361398</v>
      </c>
      <c r="L5435" s="45">
        <v>5086.7379037987102</v>
      </c>
      <c r="M5435" s="46">
        <v>0.96423433923994095</v>
      </c>
      <c r="N5435" s="139">
        <v>5413.9553610576704</v>
      </c>
      <c r="O5435" s="45">
        <v>5028.7275850055103</v>
      </c>
      <c r="P5435" s="99">
        <v>0.953237990997016</v>
      </c>
      <c r="Q5435" s="86">
        <v>5286.7947850652199</v>
      </c>
      <c r="R5435" s="44">
        <v>5418.0965307382103</v>
      </c>
      <c r="S5435" s="45">
        <v>5097.9698533935298</v>
      </c>
      <c r="T5435" s="140">
        <v>0.964283665368456</v>
      </c>
      <c r="U5435" s="44">
        <v>5425.6322823313603</v>
      </c>
      <c r="V5435" s="45">
        <v>5039.7945392294396</v>
      </c>
      <c r="W5435" s="99">
        <v>0.95327977425309895</v>
      </c>
      <c r="X5435" s="86">
        <v>5296.81714950064</v>
      </c>
      <c r="Y5435" s="44">
        <v>5428.3678085511301</v>
      </c>
      <c r="Z5435" s="45">
        <v>5107.8843763687701</v>
      </c>
      <c r="AA5435" s="46">
        <v>0.96433088630411201</v>
      </c>
      <c r="AB5435" s="139">
        <v>5435.91784593593</v>
      </c>
      <c r="AC5435" s="45">
        <v>5049.5641707312097</v>
      </c>
      <c r="AD5435" s="99">
        <v>0.95332046174319296</v>
      </c>
      <c r="AE5435" s="142">
        <v>5307.72037015774</v>
      </c>
      <c r="AF5435" s="44">
        <v>5439.5418193493197</v>
      </c>
      <c r="AG5435" s="45">
        <v>5118.5810468483896</v>
      </c>
      <c r="AH5435" s="140">
        <v>0.96436524343430596</v>
      </c>
      <c r="AI5435" s="44">
        <v>5447.1073980906003</v>
      </c>
      <c r="AJ5435" s="45">
        <v>5060.1171806073398</v>
      </c>
      <c r="AK5435" s="46">
        <v>0.95335037035060699</v>
      </c>
    </row>
    <row r="5436" spans="1:37" x14ac:dyDescent="0.2">
      <c r="A5436" s="35" t="s">
        <v>1804</v>
      </c>
      <c r="B5436" s="35" t="s">
        <v>8089</v>
      </c>
      <c r="C5436" s="85" t="s">
        <v>973</v>
      </c>
      <c r="D5436" s="85" t="s">
        <v>973</v>
      </c>
      <c r="E5436" s="85" t="s">
        <v>12896</v>
      </c>
      <c r="F5436" s="85" t="s">
        <v>223</v>
      </c>
      <c r="G5436" s="85" t="s">
        <v>223</v>
      </c>
      <c r="H5436" s="840">
        <v>1.02483579389991</v>
      </c>
      <c r="I5436" s="840">
        <v>1.0262611852569601</v>
      </c>
      <c r="J5436" s="86">
        <v>17856.583333333299</v>
      </c>
      <c r="K5436" s="44">
        <v>18300.065756756499</v>
      </c>
      <c r="L5436" s="45">
        <v>17217.930831499601</v>
      </c>
      <c r="M5436" s="46">
        <v>0.96423433923994095</v>
      </c>
      <c r="N5436" s="139">
        <v>18325.518376306401</v>
      </c>
      <c r="O5436" s="45">
        <v>17021.573622737498</v>
      </c>
      <c r="P5436" s="99">
        <v>0.953237990997016</v>
      </c>
      <c r="Q5436" s="86">
        <v>17889.238502551601</v>
      </c>
      <c r="R5436" s="44">
        <v>18333.531943027301</v>
      </c>
      <c r="S5436" s="45">
        <v>17250.300473890999</v>
      </c>
      <c r="T5436" s="140">
        <v>0.964283665368456</v>
      </c>
      <c r="U5436" s="44">
        <v>18359.0311089731</v>
      </c>
      <c r="V5436" s="45">
        <v>17053.449241272301</v>
      </c>
      <c r="W5436" s="99">
        <v>0.95327977425309895</v>
      </c>
      <c r="X5436" s="86">
        <v>17918.842327405699</v>
      </c>
      <c r="Y5436" s="44">
        <v>18363.871002374199</v>
      </c>
      <c r="Z5436" s="45">
        <v>17279.693103130801</v>
      </c>
      <c r="AA5436" s="46">
        <v>0.96433088630411201</v>
      </c>
      <c r="AB5436" s="139">
        <v>18389.412365355998</v>
      </c>
      <c r="AC5436" s="45">
        <v>17082.399041465898</v>
      </c>
      <c r="AD5436" s="99">
        <v>0.95332046174319296</v>
      </c>
      <c r="AE5436" s="142">
        <v>17948.54587193</v>
      </c>
      <c r="AF5436" s="44">
        <v>18394.312258008398</v>
      </c>
      <c r="AG5436" s="45">
        <v>17308.9538090756</v>
      </c>
      <c r="AH5436" s="140">
        <v>0.96436524343430596</v>
      </c>
      <c r="AI5436" s="44">
        <v>18419.895960165901</v>
      </c>
      <c r="AJ5436" s="45">
        <v>17111.252854259401</v>
      </c>
      <c r="AK5436" s="46">
        <v>0.95335037035060699</v>
      </c>
    </row>
    <row r="5437" spans="1:37" x14ac:dyDescent="0.2">
      <c r="A5437" s="35" t="s">
        <v>1803</v>
      </c>
      <c r="B5437" s="35" t="s">
        <v>8088</v>
      </c>
      <c r="C5437" s="85" t="s">
        <v>973</v>
      </c>
      <c r="D5437" s="85" t="s">
        <v>973</v>
      </c>
      <c r="E5437" s="85" t="s">
        <v>12896</v>
      </c>
      <c r="F5437" s="85" t="s">
        <v>223</v>
      </c>
      <c r="G5437" s="85" t="s">
        <v>223</v>
      </c>
      <c r="H5437" s="840">
        <v>1.02483579389991</v>
      </c>
      <c r="I5437" s="840">
        <v>1.0262611852569601</v>
      </c>
      <c r="J5437" s="86">
        <v>4587.5833333333303</v>
      </c>
      <c r="K5437" s="44">
        <v>4701.5196074986497</v>
      </c>
      <c r="L5437" s="45">
        <v>4423.50538412483</v>
      </c>
      <c r="M5437" s="46">
        <v>0.96423433923994095</v>
      </c>
      <c r="N5437" s="139">
        <v>4708.0587091317502</v>
      </c>
      <c r="O5437" s="45">
        <v>4373.0587201980597</v>
      </c>
      <c r="P5437" s="99">
        <v>0.953237990997016</v>
      </c>
      <c r="Q5437" s="86">
        <v>4598.124454238</v>
      </c>
      <c r="R5437" s="44">
        <v>4712.3225255095804</v>
      </c>
      <c r="S5437" s="45">
        <v>4433.8963025529501</v>
      </c>
      <c r="T5437" s="140">
        <v>0.964283665368456</v>
      </c>
      <c r="U5437" s="44">
        <v>4718.8766523653103</v>
      </c>
      <c r="V5437" s="45">
        <v>4383.2990417236597</v>
      </c>
      <c r="W5437" s="99">
        <v>0.95327977425309895</v>
      </c>
      <c r="X5437" s="86">
        <v>4608.1579160604297</v>
      </c>
      <c r="Y5437" s="44">
        <v>4722.6051763219402</v>
      </c>
      <c r="Z5437" s="45">
        <v>4443.7890074238603</v>
      </c>
      <c r="AA5437" s="46">
        <v>0.96433088630411101</v>
      </c>
      <c r="AB5437" s="139">
        <v>4729.1736047874301</v>
      </c>
      <c r="AC5437" s="45">
        <v>4393.0512323242801</v>
      </c>
      <c r="AD5437" s="99">
        <v>0.95332046174319296</v>
      </c>
      <c r="AE5437" s="142">
        <v>4618.2780225018496</v>
      </c>
      <c r="AF5437" s="44">
        <v>4732.9766236411797</v>
      </c>
      <c r="AG5437" s="45">
        <v>4453.7068094173001</v>
      </c>
      <c r="AH5437" s="140">
        <v>0.96436524343430596</v>
      </c>
      <c r="AI5437" s="44">
        <v>4739.5594772189297</v>
      </c>
      <c r="AJ5437" s="45">
        <v>4402.8370631342004</v>
      </c>
      <c r="AK5437" s="46">
        <v>0.95335037035060699</v>
      </c>
    </row>
    <row r="5438" spans="1:37" x14ac:dyDescent="0.2">
      <c r="A5438" s="35" t="s">
        <v>1802</v>
      </c>
      <c r="B5438" s="35" t="s">
        <v>8087</v>
      </c>
      <c r="C5438" s="85" t="s">
        <v>973</v>
      </c>
      <c r="D5438" s="85" t="s">
        <v>973</v>
      </c>
      <c r="E5438" s="85" t="s">
        <v>12896</v>
      </c>
      <c r="F5438" s="85" t="s">
        <v>223</v>
      </c>
      <c r="G5438" s="85" t="s">
        <v>223</v>
      </c>
      <c r="H5438" s="840">
        <v>1.02483579389991</v>
      </c>
      <c r="I5438" s="840">
        <v>1.0262611852569601</v>
      </c>
      <c r="J5438" s="86">
        <v>5137.1666666666697</v>
      </c>
      <c r="K5438" s="44">
        <v>5264.7522792294803</v>
      </c>
      <c r="L5438" s="45">
        <v>4953.4325063987799</v>
      </c>
      <c r="M5438" s="46">
        <v>0.96423433923994095</v>
      </c>
      <c r="N5438" s="139">
        <v>5272.0747521958901</v>
      </c>
      <c r="O5438" s="45">
        <v>4896.9424327501702</v>
      </c>
      <c r="P5438" s="99">
        <v>0.953237990997016</v>
      </c>
      <c r="Q5438" s="86">
        <v>5146.8089505965299</v>
      </c>
      <c r="R5438" s="44">
        <v>5274.6340369357504</v>
      </c>
      <c r="S5438" s="45">
        <v>4962.9837998324001</v>
      </c>
      <c r="T5438" s="140">
        <v>0.964283665368456</v>
      </c>
      <c r="U5438" s="44">
        <v>5281.9702539303298</v>
      </c>
      <c r="V5438" s="45">
        <v>4906.3488745484901</v>
      </c>
      <c r="W5438" s="99">
        <v>0.95327977425309895</v>
      </c>
      <c r="X5438" s="86">
        <v>5155.0026922564302</v>
      </c>
      <c r="Y5438" s="44">
        <v>5283.0312766747902</v>
      </c>
      <c r="Z5438" s="45">
        <v>4971.1283151237303</v>
      </c>
      <c r="AA5438" s="46">
        <v>0.96433088630411101</v>
      </c>
      <c r="AB5438" s="139">
        <v>5290.3791729579198</v>
      </c>
      <c r="AC5438" s="45">
        <v>4914.3695468693004</v>
      </c>
      <c r="AD5438" s="99">
        <v>0.95332046174319296</v>
      </c>
      <c r="AE5438" s="142">
        <v>5165.2302878800501</v>
      </c>
      <c r="AF5438" s="44">
        <v>5293.5128827553999</v>
      </c>
      <c r="AG5438" s="45">
        <v>4981.1685639656898</v>
      </c>
      <c r="AH5438" s="140">
        <v>0.96436524343430596</v>
      </c>
      <c r="AI5438" s="44">
        <v>5300.8753573649401</v>
      </c>
      <c r="AJ5438" s="45">
        <v>4924.2742078966103</v>
      </c>
      <c r="AK5438" s="46">
        <v>0.95335037035060699</v>
      </c>
    </row>
    <row r="5439" spans="1:37" x14ac:dyDescent="0.2">
      <c r="A5439" s="35" t="s">
        <v>1801</v>
      </c>
      <c r="B5439" s="35" t="s">
        <v>8086</v>
      </c>
      <c r="C5439" s="85" t="s">
        <v>973</v>
      </c>
      <c r="D5439" s="85" t="s">
        <v>973</v>
      </c>
      <c r="E5439" s="85" t="s">
        <v>12896</v>
      </c>
      <c r="F5439" s="85" t="s">
        <v>223</v>
      </c>
      <c r="G5439" s="85" t="s">
        <v>223</v>
      </c>
      <c r="H5439" s="840">
        <v>1.02483579389991</v>
      </c>
      <c r="I5439" s="840">
        <v>1.0262611852569601</v>
      </c>
      <c r="J5439" s="86">
        <v>1934.8333333333301</v>
      </c>
      <c r="K5439" s="44">
        <v>1982.88645523067</v>
      </c>
      <c r="L5439" s="45">
        <v>1865.6327407060801</v>
      </c>
      <c r="M5439" s="46">
        <v>0.96423433923994095</v>
      </c>
      <c r="N5439" s="139">
        <v>1985.6443499413499</v>
      </c>
      <c r="O5439" s="45">
        <v>1844.35663958073</v>
      </c>
      <c r="P5439" s="99">
        <v>0.953237990997016</v>
      </c>
      <c r="Q5439" s="86">
        <v>1941.19318845006</v>
      </c>
      <c r="R5439" s="44">
        <v>1989.40426239831</v>
      </c>
      <c r="S5439" s="45">
        <v>1871.8608829468999</v>
      </c>
      <c r="T5439" s="140">
        <v>0.964283665368456</v>
      </c>
      <c r="U5439" s="44">
        <v>1992.1712223914999</v>
      </c>
      <c r="V5439" s="45">
        <v>1850.5002044673199</v>
      </c>
      <c r="W5439" s="99">
        <v>0.95327977425309895</v>
      </c>
      <c r="X5439" s="86">
        <v>1948.3557771681899</v>
      </c>
      <c r="Y5439" s="44">
        <v>1996.74473969364</v>
      </c>
      <c r="Z5439" s="45">
        <v>1878.8596534323401</v>
      </c>
      <c r="AA5439" s="46">
        <v>0.96433088630411201</v>
      </c>
      <c r="AB5439" s="139">
        <v>1999.5219091788799</v>
      </c>
      <c r="AC5439" s="45">
        <v>1857.4074291300001</v>
      </c>
      <c r="AD5439" s="99">
        <v>0.95332046174319296</v>
      </c>
      <c r="AE5439" s="142">
        <v>1955.20498441005</v>
      </c>
      <c r="AF5439" s="44">
        <v>2003.7640524349399</v>
      </c>
      <c r="AG5439" s="45">
        <v>1885.5317307545699</v>
      </c>
      <c r="AH5439" s="140">
        <v>0.96436524343430596</v>
      </c>
      <c r="AI5439" s="44">
        <v>2006.5509847209801</v>
      </c>
      <c r="AJ5439" s="45">
        <v>1863.9953959986799</v>
      </c>
      <c r="AK5439" s="46">
        <v>0.95335037035060699</v>
      </c>
    </row>
    <row r="5440" spans="1:37" x14ac:dyDescent="0.2">
      <c r="A5440" s="35" t="s">
        <v>1800</v>
      </c>
      <c r="B5440" s="35" t="s">
        <v>8085</v>
      </c>
      <c r="C5440" s="85" t="s">
        <v>973</v>
      </c>
      <c r="D5440" s="85" t="s">
        <v>973</v>
      </c>
      <c r="E5440" s="85" t="s">
        <v>12896</v>
      </c>
      <c r="F5440" s="85" t="s">
        <v>223</v>
      </c>
      <c r="G5440" s="85" t="s">
        <v>223</v>
      </c>
      <c r="H5440" s="840">
        <v>1.02483579389991</v>
      </c>
      <c r="I5440" s="840">
        <v>1.0262611852569601</v>
      </c>
      <c r="J5440" s="86">
        <v>8032.8333333333303</v>
      </c>
      <c r="K5440" s="44">
        <v>8232.3351264323101</v>
      </c>
      <c r="L5440" s="45">
        <v>7745.5337413912403</v>
      </c>
      <c r="M5440" s="46">
        <v>0.96423433923994095</v>
      </c>
      <c r="N5440" s="139">
        <v>8243.7850576383007</v>
      </c>
      <c r="O5440" s="45">
        <v>7657.2019086805303</v>
      </c>
      <c r="P5440" s="99">
        <v>0.953237990997016</v>
      </c>
      <c r="Q5440" s="86">
        <v>8052.2804944527998</v>
      </c>
      <c r="R5440" s="44">
        <v>8252.2652732372808</v>
      </c>
      <c r="S5440" s="45">
        <v>7764.6825497658701</v>
      </c>
      <c r="T5440" s="140">
        <v>0.964283665368456</v>
      </c>
      <c r="U5440" s="44">
        <v>8263.7429242586495</v>
      </c>
      <c r="V5440" s="45">
        <v>7676.0761319745998</v>
      </c>
      <c r="W5440" s="99">
        <v>0.95327977425309895</v>
      </c>
      <c r="X5440" s="86">
        <v>8070.3264419552497</v>
      </c>
      <c r="Y5440" s="44">
        <v>8270.7594061726304</v>
      </c>
      <c r="Z5440" s="45">
        <v>7782.4650505342197</v>
      </c>
      <c r="AA5440" s="46">
        <v>0.96433088630411101</v>
      </c>
      <c r="AB5440" s="139">
        <v>8282.2627797315999</v>
      </c>
      <c r="AC5440" s="45">
        <v>7693.6073300630796</v>
      </c>
      <c r="AD5440" s="99">
        <v>0.95332046174319296</v>
      </c>
      <c r="AE5440" s="142">
        <v>8090.3436902140502</v>
      </c>
      <c r="AF5440" s="44">
        <v>8291.2737986836291</v>
      </c>
      <c r="AG5440" s="45">
        <v>7802.0462622804698</v>
      </c>
      <c r="AH5440" s="140">
        <v>0.96436524343430596</v>
      </c>
      <c r="AI5440" s="44">
        <v>8302.8057046552603</v>
      </c>
      <c r="AJ5440" s="45">
        <v>7712.9321533292596</v>
      </c>
      <c r="AK5440" s="46">
        <v>0.95335037035060699</v>
      </c>
    </row>
    <row r="5441" spans="1:37" x14ac:dyDescent="0.2">
      <c r="A5441" s="35" t="s">
        <v>1799</v>
      </c>
      <c r="B5441" s="35" t="s">
        <v>8084</v>
      </c>
      <c r="C5441" s="85" t="s">
        <v>973</v>
      </c>
      <c r="D5441" s="85" t="s">
        <v>973</v>
      </c>
      <c r="E5441" s="85" t="s">
        <v>12896</v>
      </c>
      <c r="F5441" s="85" t="s">
        <v>223</v>
      </c>
      <c r="G5441" s="85" t="s">
        <v>223</v>
      </c>
      <c r="H5441" s="840">
        <v>1.02483579389991</v>
      </c>
      <c r="I5441" s="840">
        <v>1.0262611852569601</v>
      </c>
      <c r="J5441" s="86">
        <v>4619.5833333333303</v>
      </c>
      <c r="K5441" s="44">
        <v>4734.3143529034496</v>
      </c>
      <c r="L5441" s="45">
        <v>4454.3608829805098</v>
      </c>
      <c r="M5441" s="46">
        <v>0.96423433923994095</v>
      </c>
      <c r="N5441" s="139">
        <v>4740.8990670599696</v>
      </c>
      <c r="O5441" s="45">
        <v>4403.56233590996</v>
      </c>
      <c r="P5441" s="99">
        <v>0.953237990997016</v>
      </c>
      <c r="Q5441" s="86">
        <v>4624.7050129077998</v>
      </c>
      <c r="R5441" s="44">
        <v>4739.5632334562597</v>
      </c>
      <c r="S5441" s="45">
        <v>4459.5275010946098</v>
      </c>
      <c r="T5441" s="140">
        <v>0.964283665368456</v>
      </c>
      <c r="U5441" s="44">
        <v>4746.1552480105802</v>
      </c>
      <c r="V5441" s="45">
        <v>4408.6377506919298</v>
      </c>
      <c r="W5441" s="99">
        <v>0.95327977425309895</v>
      </c>
      <c r="X5441" s="86">
        <v>4628.6180837123102</v>
      </c>
      <c r="Y5441" s="44">
        <v>4743.5734884807798</v>
      </c>
      <c r="Z5441" s="45">
        <v>4463.5193790295298</v>
      </c>
      <c r="AA5441" s="46">
        <v>0.96433088630411101</v>
      </c>
      <c r="AB5441" s="139">
        <v>4750.1710806924002</v>
      </c>
      <c r="AC5441" s="45">
        <v>4412.5563287975101</v>
      </c>
      <c r="AD5441" s="99">
        <v>0.95332046174319296</v>
      </c>
      <c r="AE5441" s="142">
        <v>4634.7490668589598</v>
      </c>
      <c r="AF5441" s="44">
        <v>4749.8567394612701</v>
      </c>
      <c r="AG5441" s="45">
        <v>4469.5909121183704</v>
      </c>
      <c r="AH5441" s="140">
        <v>0.96436524343430596</v>
      </c>
      <c r="AI5441" s="44">
        <v>4756.46307072328</v>
      </c>
      <c r="AJ5441" s="45">
        <v>4418.5397393721196</v>
      </c>
      <c r="AK5441" s="46">
        <v>0.95335037035060699</v>
      </c>
    </row>
    <row r="5442" spans="1:37" x14ac:dyDescent="0.2">
      <c r="A5442" s="35" t="s">
        <v>1798</v>
      </c>
      <c r="B5442" s="35" t="s">
        <v>8083</v>
      </c>
      <c r="C5442" s="85" t="s">
        <v>973</v>
      </c>
      <c r="D5442" s="85" t="s">
        <v>973</v>
      </c>
      <c r="E5442" s="85" t="s">
        <v>12896</v>
      </c>
      <c r="F5442" s="85" t="s">
        <v>223</v>
      </c>
      <c r="G5442" s="85" t="s">
        <v>223</v>
      </c>
      <c r="H5442" s="840">
        <v>1.02483579389991</v>
      </c>
      <c r="I5442" s="840">
        <v>1.0262611852569601</v>
      </c>
      <c r="J5442" s="86">
        <v>4820.5</v>
      </c>
      <c r="K5442" s="44">
        <v>4940.2209444945101</v>
      </c>
      <c r="L5442" s="45">
        <v>4648.0916323061401</v>
      </c>
      <c r="M5442" s="46">
        <v>0.96423433923994095</v>
      </c>
      <c r="N5442" s="139">
        <v>4947.09204353119</v>
      </c>
      <c r="O5442" s="45">
        <v>4595.0837356011198</v>
      </c>
      <c r="P5442" s="99">
        <v>0.953237990997016</v>
      </c>
      <c r="Q5442" s="86">
        <v>4835.4907957990899</v>
      </c>
      <c r="R5442" s="44">
        <v>4955.5840486084599</v>
      </c>
      <c r="S5442" s="45">
        <v>4662.7847884285802</v>
      </c>
      <c r="T5442" s="140">
        <v>0.964283665368456</v>
      </c>
      <c r="U5442" s="44">
        <v>4962.4765153959097</v>
      </c>
      <c r="V5442" s="45">
        <v>4609.5755742223</v>
      </c>
      <c r="W5442" s="99">
        <v>0.95327977425309895</v>
      </c>
      <c r="X5442" s="86">
        <v>4851.1117998612199</v>
      </c>
      <c r="Y5442" s="44">
        <v>4971.5930127079801</v>
      </c>
      <c r="Z5442" s="45">
        <v>4678.0769415205004</v>
      </c>
      <c r="AA5442" s="46">
        <v>0.96433088630411101</v>
      </c>
      <c r="AB5442" s="139">
        <v>4978.5077455396104</v>
      </c>
      <c r="AC5442" s="45">
        <v>4624.6641410115399</v>
      </c>
      <c r="AD5442" s="99">
        <v>0.95332046174319296</v>
      </c>
      <c r="AE5442" s="142">
        <v>4867.6098147156799</v>
      </c>
      <c r="AF5442" s="44">
        <v>4988.5007688591304</v>
      </c>
      <c r="AG5442" s="45">
        <v>4694.1537239114996</v>
      </c>
      <c r="AH5442" s="140">
        <v>0.96436524343430596</v>
      </c>
      <c r="AI5442" s="44">
        <v>4995.4390178185304</v>
      </c>
      <c r="AJ5442" s="45">
        <v>4640.5376195814397</v>
      </c>
      <c r="AK5442" s="46">
        <v>0.95335037035060699</v>
      </c>
    </row>
    <row r="5443" spans="1:37" x14ac:dyDescent="0.2">
      <c r="A5443" s="35" t="s">
        <v>1797</v>
      </c>
      <c r="B5443" s="35" t="s">
        <v>8082</v>
      </c>
      <c r="C5443" s="85" t="s">
        <v>973</v>
      </c>
      <c r="D5443" s="85" t="s">
        <v>973</v>
      </c>
      <c r="E5443" s="85" t="s">
        <v>12896</v>
      </c>
      <c r="F5443" s="85" t="s">
        <v>223</v>
      </c>
      <c r="G5443" s="85" t="s">
        <v>223</v>
      </c>
      <c r="H5443" s="840">
        <v>1.02483579389991</v>
      </c>
      <c r="I5443" s="840">
        <v>1.0262611852569601</v>
      </c>
      <c r="J5443" s="86">
        <v>6452.9166666666697</v>
      </c>
      <c r="K5443" s="44">
        <v>6613.17997505328</v>
      </c>
      <c r="L5443" s="45">
        <v>6222.1238382537404</v>
      </c>
      <c r="M5443" s="46">
        <v>0.96423433923994095</v>
      </c>
      <c r="N5443" s="139">
        <v>6622.3779066977404</v>
      </c>
      <c r="O5443" s="45">
        <v>6151.1653194045002</v>
      </c>
      <c r="P5443" s="99">
        <v>0.953237990997016</v>
      </c>
      <c r="Q5443" s="86">
        <v>6474.4887124051502</v>
      </c>
      <c r="R5443" s="44">
        <v>6635.2877796737303</v>
      </c>
      <c r="S5443" s="45">
        <v>6243.2437069847401</v>
      </c>
      <c r="T5443" s="140">
        <v>0.964283665368456</v>
      </c>
      <c r="U5443" s="44">
        <v>6644.5164599257396</v>
      </c>
      <c r="V5443" s="45">
        <v>6171.9991381658201</v>
      </c>
      <c r="W5443" s="99">
        <v>0.95327977425309895</v>
      </c>
      <c r="X5443" s="86">
        <v>6494.0529530984204</v>
      </c>
      <c r="Y5443" s="44">
        <v>6655.3379138166601</v>
      </c>
      <c r="Z5443" s="45">
        <v>6262.4158399672297</v>
      </c>
      <c r="AA5443" s="46">
        <v>0.96433088630411101</v>
      </c>
      <c r="AB5443" s="139">
        <v>6664.5944807682599</v>
      </c>
      <c r="AC5443" s="45">
        <v>6190.9135598325302</v>
      </c>
      <c r="AD5443" s="99">
        <v>0.95332046174319296</v>
      </c>
      <c r="AE5443" s="142">
        <v>6513.4937574699798</v>
      </c>
      <c r="AF5443" s="44">
        <v>6675.2615459988401</v>
      </c>
      <c r="AG5443" s="45">
        <v>6281.3869930303599</v>
      </c>
      <c r="AH5443" s="140">
        <v>0.96436524343430596</v>
      </c>
      <c r="AI5443" s="44">
        <v>6684.5458237049597</v>
      </c>
      <c r="AJ5443" s="45">
        <v>6209.6416859603696</v>
      </c>
      <c r="AK5443" s="46">
        <v>0.95335037035060699</v>
      </c>
    </row>
    <row r="5444" spans="1:37" x14ac:dyDescent="0.2">
      <c r="A5444" s="35" t="s">
        <v>1796</v>
      </c>
      <c r="B5444" s="35" t="s">
        <v>8081</v>
      </c>
      <c r="C5444" s="85" t="s">
        <v>973</v>
      </c>
      <c r="D5444" s="85" t="s">
        <v>973</v>
      </c>
      <c r="E5444" s="85" t="s">
        <v>12896</v>
      </c>
      <c r="F5444" s="85" t="s">
        <v>223</v>
      </c>
      <c r="G5444" s="85" t="s">
        <v>223</v>
      </c>
      <c r="H5444" s="840">
        <v>1.02483579389991</v>
      </c>
      <c r="I5444" s="840">
        <v>1.0262611852569601</v>
      </c>
      <c r="J5444" s="86">
        <v>16461.083333333299</v>
      </c>
      <c r="K5444" s="44">
        <v>16869.907406369199</v>
      </c>
      <c r="L5444" s="45">
        <v>15872.3418110903</v>
      </c>
      <c r="M5444" s="46">
        <v>0.96423433923994095</v>
      </c>
      <c r="N5444" s="139">
        <v>16893.370892280302</v>
      </c>
      <c r="O5444" s="45">
        <v>15691.330006301099</v>
      </c>
      <c r="P5444" s="99">
        <v>0.953237990997016</v>
      </c>
      <c r="Q5444" s="86">
        <v>16479.610978099299</v>
      </c>
      <c r="R5444" s="44">
        <v>16888.895199901999</v>
      </c>
      <c r="S5444" s="45">
        <v>15891.019677807801</v>
      </c>
      <c r="T5444" s="140">
        <v>0.964283665368456</v>
      </c>
      <c r="U5444" s="44">
        <v>16912.385094957801</v>
      </c>
      <c r="V5444" s="45">
        <v>15709.679832981399</v>
      </c>
      <c r="W5444" s="99">
        <v>0.95327977425309895</v>
      </c>
      <c r="X5444" s="86">
        <v>16495.8506406085</v>
      </c>
      <c r="Y5444" s="44">
        <v>16905.538187322301</v>
      </c>
      <c r="Z5444" s="45">
        <v>15907.4582685982</v>
      </c>
      <c r="AA5444" s="46">
        <v>0.96433088630411101</v>
      </c>
      <c r="AB5444" s="139">
        <v>16929.051230252699</v>
      </c>
      <c r="AC5444" s="45">
        <v>15725.831949551601</v>
      </c>
      <c r="AD5444" s="99">
        <v>0.95332046174319296</v>
      </c>
      <c r="AE5444" s="142">
        <v>16515.6526416733</v>
      </c>
      <c r="AF5444" s="44">
        <v>16925.8319868043</v>
      </c>
      <c r="AG5444" s="45">
        <v>15927.121380263699</v>
      </c>
      <c r="AH5444" s="140">
        <v>0.96436524343430596</v>
      </c>
      <c r="AI5444" s="44">
        <v>16949.3732553359</v>
      </c>
      <c r="AJ5444" s="45">
        <v>15745.203562521199</v>
      </c>
      <c r="AK5444" s="46">
        <v>0.95335037035060699</v>
      </c>
    </row>
    <row r="5445" spans="1:37" x14ac:dyDescent="0.2">
      <c r="A5445" s="35" t="s">
        <v>1795</v>
      </c>
      <c r="B5445" s="35" t="s">
        <v>8080</v>
      </c>
      <c r="C5445" s="85" t="s">
        <v>973</v>
      </c>
      <c r="D5445" s="85" t="s">
        <v>973</v>
      </c>
      <c r="E5445" s="85" t="s">
        <v>12896</v>
      </c>
      <c r="F5445" s="85" t="s">
        <v>223</v>
      </c>
      <c r="G5445" s="85" t="s">
        <v>223</v>
      </c>
      <c r="H5445" s="840">
        <v>1.02483579389991</v>
      </c>
      <c r="I5445" s="840">
        <v>1.0262611852569601</v>
      </c>
      <c r="J5445" s="86">
        <v>4656.0833333333303</v>
      </c>
      <c r="K5445" s="44">
        <v>4771.7208593808</v>
      </c>
      <c r="L5445" s="45">
        <v>4489.5554363627698</v>
      </c>
      <c r="M5445" s="46">
        <v>0.96423433923994095</v>
      </c>
      <c r="N5445" s="139">
        <v>4778.3576003218504</v>
      </c>
      <c r="O5445" s="45">
        <v>4438.3555225813598</v>
      </c>
      <c r="P5445" s="99">
        <v>0.953237990997016</v>
      </c>
      <c r="Q5445" s="86">
        <v>4659.1417957052599</v>
      </c>
      <c r="R5445" s="44">
        <v>4774.8552810938399</v>
      </c>
      <c r="S5445" s="45">
        <v>4492.7343282340398</v>
      </c>
      <c r="T5445" s="140">
        <v>0.964283665368456</v>
      </c>
      <c r="U5445" s="44">
        <v>4781.49638154073</v>
      </c>
      <c r="V5445" s="45">
        <v>4441.46563922309</v>
      </c>
      <c r="W5445" s="99">
        <v>0.95327977425309895</v>
      </c>
      <c r="X5445" s="86">
        <v>4660.6279214903398</v>
      </c>
      <c r="Y5445" s="44">
        <v>4776.3783159926297</v>
      </c>
      <c r="Z5445" s="45">
        <v>4494.3874542644699</v>
      </c>
      <c r="AA5445" s="46">
        <v>0.96433088630411201</v>
      </c>
      <c r="AB5445" s="139">
        <v>4783.0215347503699</v>
      </c>
      <c r="AC5445" s="45">
        <v>4443.0719621283797</v>
      </c>
      <c r="AD5445" s="99">
        <v>0.95332046174319296</v>
      </c>
      <c r="AE5445" s="142">
        <v>4663.7400802208003</v>
      </c>
      <c r="AF5445" s="44">
        <v>4779.5677676559098</v>
      </c>
      <c r="AG5445" s="45">
        <v>4497.5488377764595</v>
      </c>
      <c r="AH5445" s="140">
        <v>0.96436524343430596</v>
      </c>
      <c r="AI5445" s="44">
        <v>4786.2154224577998</v>
      </c>
      <c r="AJ5445" s="45">
        <v>4446.1783326974701</v>
      </c>
      <c r="AK5445" s="46">
        <v>0.95335037035060699</v>
      </c>
    </row>
    <row r="5446" spans="1:37" x14ac:dyDescent="0.2">
      <c r="A5446" s="35" t="s">
        <v>1794</v>
      </c>
      <c r="B5446" s="35" t="s">
        <v>8079</v>
      </c>
      <c r="C5446" s="85" t="s">
        <v>973</v>
      </c>
      <c r="D5446" s="85" t="s">
        <v>973</v>
      </c>
      <c r="E5446" s="85" t="s">
        <v>12896</v>
      </c>
      <c r="F5446" s="85" t="s">
        <v>223</v>
      </c>
      <c r="G5446" s="85" t="s">
        <v>223</v>
      </c>
      <c r="H5446" s="840">
        <v>1.02483579389991</v>
      </c>
      <c r="I5446" s="840">
        <v>1.0262611852569601</v>
      </c>
      <c r="J5446" s="86">
        <v>4858.3333333333303</v>
      </c>
      <c r="K5446" s="44">
        <v>4978.9938986970501</v>
      </c>
      <c r="L5446" s="45">
        <v>4684.5718314740498</v>
      </c>
      <c r="M5446" s="46">
        <v>0.96423433923994095</v>
      </c>
      <c r="N5446" s="139">
        <v>4985.9189250400696</v>
      </c>
      <c r="O5446" s="45">
        <v>4631.1479062605003</v>
      </c>
      <c r="P5446" s="99">
        <v>0.953237990997016</v>
      </c>
      <c r="Q5446" s="86">
        <v>4862.3738022786001</v>
      </c>
      <c r="R5446" s="44">
        <v>4983.1347158963099</v>
      </c>
      <c r="S5446" s="45">
        <v>4688.7076324527698</v>
      </c>
      <c r="T5446" s="140">
        <v>0.964283665368456</v>
      </c>
      <c r="U5446" s="44">
        <v>4990.0655014888398</v>
      </c>
      <c r="V5446" s="45">
        <v>4635.2026005703301</v>
      </c>
      <c r="W5446" s="99">
        <v>0.95327977425309895</v>
      </c>
      <c r="X5446" s="86">
        <v>4865.7985163809499</v>
      </c>
      <c r="Y5446" s="44">
        <v>4986.6444854922702</v>
      </c>
      <c r="Z5446" s="45">
        <v>4692.2397958788697</v>
      </c>
      <c r="AA5446" s="46">
        <v>0.96433088630411201</v>
      </c>
      <c r="AB5446" s="139">
        <v>4993.5801526426803</v>
      </c>
      <c r="AC5446" s="45">
        <v>4638.6652883856304</v>
      </c>
      <c r="AD5446" s="99">
        <v>0.95332046174319296</v>
      </c>
      <c r="AE5446" s="142">
        <v>4869.6841287469397</v>
      </c>
      <c r="AF5446" s="44">
        <v>4990.6266001261602</v>
      </c>
      <c r="AG5446" s="45">
        <v>4696.1541202672197</v>
      </c>
      <c r="AH5446" s="140">
        <v>0.96436524343430596</v>
      </c>
      <c r="AI5446" s="44">
        <v>4997.5678057948599</v>
      </c>
      <c r="AJ5446" s="45">
        <v>4642.5151676313699</v>
      </c>
      <c r="AK5446" s="46">
        <v>0.95335037035060699</v>
      </c>
    </row>
    <row r="5447" spans="1:37" x14ac:dyDescent="0.2">
      <c r="A5447" s="35" t="s">
        <v>1793</v>
      </c>
      <c r="B5447" s="35" t="s">
        <v>8078</v>
      </c>
      <c r="C5447" s="85" t="s">
        <v>973</v>
      </c>
      <c r="D5447" s="85" t="s">
        <v>973</v>
      </c>
      <c r="E5447" s="85" t="s">
        <v>12896</v>
      </c>
      <c r="F5447" s="85" t="s">
        <v>223</v>
      </c>
      <c r="G5447" s="85" t="s">
        <v>223</v>
      </c>
      <c r="H5447" s="840">
        <v>1.02483579389991</v>
      </c>
      <c r="I5447" s="840">
        <v>1.0262611852569601</v>
      </c>
      <c r="J5447" s="86">
        <v>1877.4166666666699</v>
      </c>
      <c r="K5447" s="44">
        <v>1924.04380006425</v>
      </c>
      <c r="L5447" s="45">
        <v>1810.2696190613899</v>
      </c>
      <c r="M5447" s="46">
        <v>0.96423433923994095</v>
      </c>
      <c r="N5447" s="139">
        <v>1926.7198535545101</v>
      </c>
      <c r="O5447" s="45">
        <v>1789.62489159765</v>
      </c>
      <c r="P5447" s="99">
        <v>0.953237990997016</v>
      </c>
      <c r="Q5447" s="86">
        <v>1880.0419775124999</v>
      </c>
      <c r="R5447" s="44">
        <v>1926.73431258918</v>
      </c>
      <c r="S5447" s="45">
        <v>1812.89376912231</v>
      </c>
      <c r="T5447" s="140">
        <v>0.964283665368456</v>
      </c>
      <c r="U5447" s="44">
        <v>1929.4141081748201</v>
      </c>
      <c r="V5447" s="45">
        <v>1792.20599190947</v>
      </c>
      <c r="W5447" s="99">
        <v>0.95327977425309895</v>
      </c>
      <c r="X5447" s="86">
        <v>1882.96170206995</v>
      </c>
      <c r="Y5447" s="44">
        <v>1929.72655082398</v>
      </c>
      <c r="Z5447" s="45">
        <v>1815.79812703381</v>
      </c>
      <c r="AA5447" s="46">
        <v>0.96433088630411201</v>
      </c>
      <c r="AB5447" s="139">
        <v>1932.41050815977</v>
      </c>
      <c r="AC5447" s="45">
        <v>1795.0659192620701</v>
      </c>
      <c r="AD5447" s="99">
        <v>0.95332046174319296</v>
      </c>
      <c r="AE5447" s="142">
        <v>1886.2224915363199</v>
      </c>
      <c r="AF5447" s="44">
        <v>1933.06832458549</v>
      </c>
      <c r="AG5447" s="45">
        <v>1819.0074122216799</v>
      </c>
      <c r="AH5447" s="140">
        <v>0.96436524343430596</v>
      </c>
      <c r="AI5447" s="44">
        <v>1935.7569298224</v>
      </c>
      <c r="AJ5447" s="45">
        <v>1798.23091086979</v>
      </c>
      <c r="AK5447" s="46">
        <v>0.95335037035060699</v>
      </c>
    </row>
    <row r="5448" spans="1:37" x14ac:dyDescent="0.2">
      <c r="A5448" s="35" t="s">
        <v>1792</v>
      </c>
      <c r="B5448" s="35" t="s">
        <v>8077</v>
      </c>
      <c r="C5448" s="85" t="s">
        <v>973</v>
      </c>
      <c r="D5448" s="85" t="s">
        <v>973</v>
      </c>
      <c r="E5448" s="85" t="s">
        <v>12896</v>
      </c>
      <c r="F5448" s="85" t="s">
        <v>223</v>
      </c>
      <c r="G5448" s="85" t="s">
        <v>223</v>
      </c>
      <c r="H5448" s="840">
        <v>1.02483579389991</v>
      </c>
      <c r="I5448" s="840">
        <v>1.0262611852569601</v>
      </c>
      <c r="J5448" s="86">
        <v>2869.1666666666702</v>
      </c>
      <c r="K5448" s="44">
        <v>2940.4246986644898</v>
      </c>
      <c r="L5448" s="45">
        <v>2766.5490250026</v>
      </c>
      <c r="M5448" s="46">
        <v>0.96423433923994095</v>
      </c>
      <c r="N5448" s="139">
        <v>2944.5143840331002</v>
      </c>
      <c r="O5448" s="45">
        <v>2734.9986691689401</v>
      </c>
      <c r="P5448" s="99">
        <v>0.953237990997016</v>
      </c>
      <c r="Q5448" s="86">
        <v>2868.16315476719</v>
      </c>
      <c r="R5448" s="44">
        <v>2939.3962637503</v>
      </c>
      <c r="S5448" s="45">
        <v>2765.72287975366</v>
      </c>
      <c r="T5448" s="140">
        <v>0.964283665368456</v>
      </c>
      <c r="U5448" s="44">
        <v>2943.4845187217302</v>
      </c>
      <c r="V5448" s="45">
        <v>2734.1619246975301</v>
      </c>
      <c r="W5448" s="99">
        <v>0.95327977425309895</v>
      </c>
      <c r="X5448" s="86">
        <v>2867.6149932592198</v>
      </c>
      <c r="Y5448" s="44">
        <v>2938.83448821609</v>
      </c>
      <c r="Z5448" s="45">
        <v>2765.3297080286202</v>
      </c>
      <c r="AA5448" s="46">
        <v>0.96433088630411101</v>
      </c>
      <c r="AB5448" s="139">
        <v>2942.9219618428401</v>
      </c>
      <c r="AC5448" s="45">
        <v>2733.7560494755799</v>
      </c>
      <c r="AD5448" s="99">
        <v>0.95332046174319296</v>
      </c>
      <c r="AE5448" s="142">
        <v>2868.14350158975</v>
      </c>
      <c r="AF5448" s="44">
        <v>2939.3761224706</v>
      </c>
      <c r="AG5448" s="45">
        <v>2765.9379061151199</v>
      </c>
      <c r="AH5448" s="140">
        <v>0.96436524343430596</v>
      </c>
      <c r="AI5448" s="44">
        <v>2943.4643494285501</v>
      </c>
      <c r="AJ5448" s="45">
        <v>2734.3456694592801</v>
      </c>
      <c r="AK5448" s="46">
        <v>0.95335037035060699</v>
      </c>
    </row>
    <row r="5449" spans="1:37" x14ac:dyDescent="0.2">
      <c r="A5449" s="35" t="s">
        <v>1791</v>
      </c>
      <c r="B5449" s="35" t="s">
        <v>13175</v>
      </c>
      <c r="C5449" s="85" t="s">
        <v>973</v>
      </c>
      <c r="D5449" s="85" t="s">
        <v>973</v>
      </c>
      <c r="E5449" s="85" t="s">
        <v>12896</v>
      </c>
      <c r="F5449" s="85" t="s">
        <v>223</v>
      </c>
      <c r="G5449" s="85" t="s">
        <v>223</v>
      </c>
      <c r="H5449" s="840">
        <v>1.02483579389991</v>
      </c>
      <c r="I5449" s="840">
        <v>1.0262611852569601</v>
      </c>
      <c r="J5449" s="86">
        <v>4039.6666666666702</v>
      </c>
      <c r="K5449" s="44">
        <v>4139.9949954243302</v>
      </c>
      <c r="L5449" s="45">
        <v>3895.1853190829502</v>
      </c>
      <c r="M5449" s="46">
        <v>0.96423433923994095</v>
      </c>
      <c r="N5449" s="139">
        <v>4145.7531013763801</v>
      </c>
      <c r="O5449" s="45">
        <v>3850.7637376309499</v>
      </c>
      <c r="P5449" s="99">
        <v>0.953237990997016</v>
      </c>
      <c r="Q5449" s="86">
        <v>4045.6139943418202</v>
      </c>
      <c r="R5449" s="44">
        <v>4146.0900297038797</v>
      </c>
      <c r="S5449" s="45">
        <v>3901.1194911298498</v>
      </c>
      <c r="T5449" s="140">
        <v>0.964283665368456</v>
      </c>
      <c r="U5449" s="44">
        <v>4151.8566129253904</v>
      </c>
      <c r="V5449" s="45">
        <v>3856.6019952413499</v>
      </c>
      <c r="W5449" s="99">
        <v>0.95327977425309895</v>
      </c>
      <c r="X5449" s="86">
        <v>4050.1720852475601</v>
      </c>
      <c r="Y5449" s="44">
        <v>4150.7613244159402</v>
      </c>
      <c r="Z5449" s="45">
        <v>3905.70603665096</v>
      </c>
      <c r="AA5449" s="46">
        <v>0.96433088630411101</v>
      </c>
      <c r="AB5449" s="139">
        <v>4156.5344047008302</v>
      </c>
      <c r="AC5449" s="45">
        <v>3861.1119224476001</v>
      </c>
      <c r="AD5449" s="99">
        <v>0.95332046174319296</v>
      </c>
      <c r="AE5449" s="142">
        <v>4056.6002646997199</v>
      </c>
      <c r="AF5449" s="44">
        <v>4157.3491528081204</v>
      </c>
      <c r="AG5449" s="45">
        <v>3912.0443017828102</v>
      </c>
      <c r="AH5449" s="140">
        <v>0.96436524343430596</v>
      </c>
      <c r="AI5449" s="44">
        <v>4163.1313957644397</v>
      </c>
      <c r="AJ5449" s="45">
        <v>3867.36136471585</v>
      </c>
      <c r="AK5449" s="46">
        <v>0.95335037035060699</v>
      </c>
    </row>
    <row r="5450" spans="1:37" x14ac:dyDescent="0.2">
      <c r="A5450" s="35" t="s">
        <v>1790</v>
      </c>
      <c r="B5450" s="35" t="s">
        <v>8076</v>
      </c>
      <c r="C5450" s="85" t="s">
        <v>973</v>
      </c>
      <c r="D5450" s="85" t="s">
        <v>973</v>
      </c>
      <c r="E5450" s="85" t="s">
        <v>12896</v>
      </c>
      <c r="F5450" s="85" t="s">
        <v>223</v>
      </c>
      <c r="G5450" s="85" t="s">
        <v>223</v>
      </c>
      <c r="H5450" s="840">
        <v>1.02483579389991</v>
      </c>
      <c r="I5450" s="840">
        <v>1.0262611852569601</v>
      </c>
      <c r="J5450" s="86">
        <v>4061.25</v>
      </c>
      <c r="K5450" s="44">
        <v>4162.1143679759998</v>
      </c>
      <c r="L5450" s="45">
        <v>3915.9967102382102</v>
      </c>
      <c r="M5450" s="46">
        <v>0.96423433923994095</v>
      </c>
      <c r="N5450" s="139">
        <v>4167.90323862484</v>
      </c>
      <c r="O5450" s="45">
        <v>3871.33779093663</v>
      </c>
      <c r="P5450" s="99">
        <v>0.953237990997016</v>
      </c>
      <c r="Q5450" s="86">
        <v>4066.2602956256101</v>
      </c>
      <c r="R5450" s="44">
        <v>4167.2490982711497</v>
      </c>
      <c r="S5450" s="45">
        <v>3921.0283822080901</v>
      </c>
      <c r="T5450" s="140">
        <v>0.964283665368456</v>
      </c>
      <c r="U5450" s="44">
        <v>4173.0451105520697</v>
      </c>
      <c r="V5450" s="45">
        <v>3876.2836966683199</v>
      </c>
      <c r="W5450" s="99">
        <v>0.95327977425309895</v>
      </c>
      <c r="X5450" s="86">
        <v>4068.5230561457402</v>
      </c>
      <c r="Y5450" s="44">
        <v>4169.5680562451998</v>
      </c>
      <c r="Z5450" s="45">
        <v>3923.4024446817298</v>
      </c>
      <c r="AA5450" s="46">
        <v>0.96433088630411101</v>
      </c>
      <c r="AB5450" s="139">
        <v>4175.3672938454001</v>
      </c>
      <c r="AC5450" s="45">
        <v>3878.6062784976798</v>
      </c>
      <c r="AD5450" s="99">
        <v>0.95332046174319296</v>
      </c>
      <c r="AE5450" s="142">
        <v>4072.0173670714498</v>
      </c>
      <c r="AF5450" s="44">
        <v>4173.1491511568802</v>
      </c>
      <c r="AG5450" s="45">
        <v>3926.9120194645802</v>
      </c>
      <c r="AH5450" s="140">
        <v>0.96436524343430596</v>
      </c>
      <c r="AI5450" s="44">
        <v>4178.9533695176797</v>
      </c>
      <c r="AJ5450" s="45">
        <v>3882.05926497167</v>
      </c>
      <c r="AK5450" s="46">
        <v>0.95335037035060699</v>
      </c>
    </row>
    <row r="5451" spans="1:37" x14ac:dyDescent="0.2">
      <c r="A5451" s="35" t="s">
        <v>1789</v>
      </c>
      <c r="B5451" s="35" t="s">
        <v>8075</v>
      </c>
      <c r="C5451" s="85" t="s">
        <v>971</v>
      </c>
      <c r="D5451" s="85" t="s">
        <v>971</v>
      </c>
      <c r="E5451" s="85" t="s">
        <v>12896</v>
      </c>
      <c r="F5451" s="85" t="s">
        <v>335</v>
      </c>
      <c r="G5451" s="85" t="s">
        <v>335</v>
      </c>
      <c r="H5451" s="840">
        <v>1.02243271398861</v>
      </c>
      <c r="I5451" s="840">
        <v>1.0216373368917799</v>
      </c>
      <c r="J5451" s="86">
        <v>65297.833333333299</v>
      </c>
      <c r="K5451" s="44">
        <v>66762.640952576199</v>
      </c>
      <c r="L5451" s="45">
        <v>62814.776150478603</v>
      </c>
      <c r="M5451" s="46">
        <v>0.96197336027706803</v>
      </c>
      <c r="N5451" s="139">
        <v>66710.704551469797</v>
      </c>
      <c r="O5451" s="45">
        <v>61963.931695142601</v>
      </c>
      <c r="P5451" s="99">
        <v>0.94894315066823498</v>
      </c>
      <c r="Q5451" s="86">
        <v>65254.6307237527</v>
      </c>
      <c r="R5451" s="44">
        <v>66718.469191211305</v>
      </c>
      <c r="S5451" s="45">
        <v>62776.427601783202</v>
      </c>
      <c r="T5451" s="140">
        <v>0.96202257074351305</v>
      </c>
      <c r="U5451" s="44">
        <v>66666.567152471005</v>
      </c>
      <c r="V5451" s="45">
        <v>61925.649141084999</v>
      </c>
      <c r="W5451" s="99">
        <v>0.94898474566869395</v>
      </c>
      <c r="X5451" s="86">
        <v>65295.213860383301</v>
      </c>
      <c r="Y5451" s="44">
        <v>66759.962717738599</v>
      </c>
      <c r="Z5451" s="45">
        <v>62818.545566446097</v>
      </c>
      <c r="AA5451" s="46">
        <v>0.96206968095344803</v>
      </c>
      <c r="AB5451" s="139">
        <v>66708.028400101</v>
      </c>
      <c r="AC5451" s="45">
        <v>61966.806647217403</v>
      </c>
      <c r="AD5451" s="99">
        <v>0.94902524984016701</v>
      </c>
      <c r="AE5451" s="142">
        <v>65539.019107285596</v>
      </c>
      <c r="AF5451" s="44">
        <v>67009.237178013704</v>
      </c>
      <c r="AG5451" s="45">
        <v>63055.349655199097</v>
      </c>
      <c r="AH5451" s="140">
        <v>0.96210395752153699</v>
      </c>
      <c r="AI5451" s="44">
        <v>66957.108943266605</v>
      </c>
      <c r="AJ5451" s="45">
        <v>62200.135331714802</v>
      </c>
      <c r="AK5451" s="46">
        <v>0.94905502369351702</v>
      </c>
    </row>
    <row r="5452" spans="1:37" x14ac:dyDescent="0.2">
      <c r="A5452" s="35" t="s">
        <v>1788</v>
      </c>
      <c r="B5452" s="35" t="s">
        <v>8074</v>
      </c>
      <c r="C5452" s="85" t="s">
        <v>971</v>
      </c>
      <c r="D5452" s="85" t="s">
        <v>971</v>
      </c>
      <c r="E5452" s="85" t="s">
        <v>12896</v>
      </c>
      <c r="F5452" s="85" t="s">
        <v>331</v>
      </c>
      <c r="G5452" s="85" t="s">
        <v>331</v>
      </c>
      <c r="H5452" s="840">
        <v>1.02469405759796</v>
      </c>
      <c r="I5452" s="840">
        <v>1.0268006369779099</v>
      </c>
      <c r="J5452" s="86">
        <v>8720.5833333333303</v>
      </c>
      <c r="K5452" s="44">
        <v>8935.9299204544604</v>
      </c>
      <c r="L5452" s="45">
        <v>8407.5229745394208</v>
      </c>
      <c r="M5452" s="46">
        <v>0.96410098420855905</v>
      </c>
      <c r="N5452" s="139">
        <v>8954.3005214856294</v>
      </c>
      <c r="O5452" s="45">
        <v>8317.1609357390807</v>
      </c>
      <c r="P5452" s="99">
        <v>0.953739058251731</v>
      </c>
      <c r="Q5452" s="86">
        <v>8757.2965779645201</v>
      </c>
      <c r="R5452" s="44">
        <v>8973.5497640631802</v>
      </c>
      <c r="S5452" s="45">
        <v>8443.3501536170897</v>
      </c>
      <c r="T5452" s="140">
        <v>0.96415030351519804</v>
      </c>
      <c r="U5452" s="44">
        <v>8991.9977044584502</v>
      </c>
      <c r="V5452" s="45">
        <v>8352.5418918033502</v>
      </c>
      <c r="W5452" s="99">
        <v>0.95378086347108304</v>
      </c>
      <c r="X5452" s="86">
        <v>8791.02821253006</v>
      </c>
      <c r="Y5452" s="44">
        <v>9008.1143695555602</v>
      </c>
      <c r="Z5452" s="45">
        <v>8476.2875824873099</v>
      </c>
      <c r="AA5452" s="46">
        <v>0.96419751792012798</v>
      </c>
      <c r="AB5452" s="139">
        <v>9026.6333683166595</v>
      </c>
      <c r="AC5452" s="45">
        <v>8385.0723522350709</v>
      </c>
      <c r="AD5452" s="99">
        <v>0.95382157234845699</v>
      </c>
      <c r="AE5452" s="142">
        <v>8827.6029852989595</v>
      </c>
      <c r="AF5452" s="44">
        <v>9045.5923218698408</v>
      </c>
      <c r="AG5452" s="45">
        <v>8511.8561367690309</v>
      </c>
      <c r="AH5452" s="140">
        <v>0.96423187029867996</v>
      </c>
      <c r="AI5452" s="44">
        <v>9064.1883682930802</v>
      </c>
      <c r="AJ5452" s="45">
        <v>8420.2223196000505</v>
      </c>
      <c r="AK5452" s="46">
        <v>0.95385149667725899</v>
      </c>
    </row>
    <row r="5453" spans="1:37" x14ac:dyDescent="0.2">
      <c r="A5453" s="35" t="s">
        <v>1787</v>
      </c>
      <c r="B5453" s="35" t="s">
        <v>8073</v>
      </c>
      <c r="C5453" s="85" t="s">
        <v>971</v>
      </c>
      <c r="D5453" s="85" t="s">
        <v>971</v>
      </c>
      <c r="E5453" s="85" t="s">
        <v>12896</v>
      </c>
      <c r="F5453" s="85" t="s">
        <v>470</v>
      </c>
      <c r="G5453" s="85" t="s">
        <v>470</v>
      </c>
      <c r="H5453" s="840">
        <v>1.0223430456012701</v>
      </c>
      <c r="I5453" s="840">
        <v>1.0245193561395001</v>
      </c>
      <c r="J5453" s="86">
        <v>12270.833333333299</v>
      </c>
      <c r="K5453" s="44">
        <v>12545.0011220656</v>
      </c>
      <c r="L5453" s="45">
        <v>11803.179533443001</v>
      </c>
      <c r="M5453" s="46">
        <v>0.96188899423644203</v>
      </c>
      <c r="N5453" s="139">
        <v>12571.7062659618</v>
      </c>
      <c r="O5453" s="45">
        <v>11677.1716562284</v>
      </c>
      <c r="P5453" s="99">
        <v>0.95162010101691796</v>
      </c>
      <c r="Q5453" s="86">
        <v>12274.6388328542</v>
      </c>
      <c r="R5453" s="44">
        <v>12548.8916480358</v>
      </c>
      <c r="S5453" s="45">
        <v>11807.443989277101</v>
      </c>
      <c r="T5453" s="140">
        <v>0.96193820038708</v>
      </c>
      <c r="U5453" s="44">
        <v>12575.605073880701</v>
      </c>
      <c r="V5453" s="45">
        <v>11681.3050499649</v>
      </c>
      <c r="W5453" s="99">
        <v>0.95166181335607203</v>
      </c>
      <c r="X5453" s="86">
        <v>12286.275040979601</v>
      </c>
      <c r="Y5453" s="44">
        <v>12560.78784449</v>
      </c>
      <c r="Z5453" s="45">
        <v>11819.216060614999</v>
      </c>
      <c r="AA5453" s="46">
        <v>0.96198530646540104</v>
      </c>
      <c r="AB5453" s="139">
        <v>12587.5265943372</v>
      </c>
      <c r="AC5453" s="45">
        <v>11692.8778341292</v>
      </c>
      <c r="AD5453" s="99">
        <v>0.95170243178903202</v>
      </c>
      <c r="AE5453" s="142">
        <v>12298.2493064509</v>
      </c>
      <c r="AF5453" s="44">
        <v>12573.029651520699</v>
      </c>
      <c r="AG5453" s="45">
        <v>11831.1566328641</v>
      </c>
      <c r="AH5453" s="140">
        <v>0.96201958002739996</v>
      </c>
      <c r="AI5453" s="44">
        <v>12599.7944610881</v>
      </c>
      <c r="AJ5453" s="45">
        <v>11704.6409709164</v>
      </c>
      <c r="AK5453" s="46">
        <v>0.95173228963384904</v>
      </c>
    </row>
    <row r="5454" spans="1:37" x14ac:dyDescent="0.2">
      <c r="A5454" s="35" t="s">
        <v>1786</v>
      </c>
      <c r="B5454" s="35" t="s">
        <v>8072</v>
      </c>
      <c r="C5454" s="85" t="s">
        <v>971</v>
      </c>
      <c r="D5454" s="85" t="s">
        <v>971</v>
      </c>
      <c r="E5454" s="85" t="s">
        <v>12896</v>
      </c>
      <c r="F5454" s="85" t="s">
        <v>328</v>
      </c>
      <c r="G5454" s="85" t="s">
        <v>328</v>
      </c>
      <c r="H5454" s="840">
        <v>1.0139237377231101</v>
      </c>
      <c r="I5454" s="840">
        <v>1.01800898221117</v>
      </c>
      <c r="J5454" s="86">
        <v>20637.166666666701</v>
      </c>
      <c r="K5454" s="44">
        <v>20924.5131626814</v>
      </c>
      <c r="L5454" s="45">
        <v>19687.1871995779</v>
      </c>
      <c r="M5454" s="46">
        <v>0.95396754397379702</v>
      </c>
      <c r="N5454" s="139">
        <v>21008.8210340556</v>
      </c>
      <c r="O5454" s="45">
        <v>19513.946979008699</v>
      </c>
      <c r="P5454" s="99">
        <v>0.94557297007867802</v>
      </c>
      <c r="Q5454" s="86">
        <v>20850.424497943099</v>
      </c>
      <c r="R5454" s="44">
        <v>21140.7403400679</v>
      </c>
      <c r="S5454" s="45">
        <v>19891.645769072798</v>
      </c>
      <c r="T5454" s="140">
        <v>0.95401634489672404</v>
      </c>
      <c r="U5454" s="44">
        <v>21225.9194218218</v>
      </c>
      <c r="V5454" s="45">
        <v>19716.4620132081</v>
      </c>
      <c r="W5454" s="99">
        <v>0.94561441735409901</v>
      </c>
      <c r="X5454" s="86">
        <v>21055.434015833202</v>
      </c>
      <c r="Y5454" s="44">
        <v>21348.604356715899</v>
      </c>
      <c r="Z5454" s="45">
        <v>20088.2118708261</v>
      </c>
      <c r="AA5454" s="46">
        <v>0.954063063042073</v>
      </c>
      <c r="AB5454" s="139">
        <v>21434.6209524728</v>
      </c>
      <c r="AC5454" s="45">
        <v>19911.171773085502</v>
      </c>
      <c r="AD5454" s="99">
        <v>0.94565477767462303</v>
      </c>
      <c r="AE5454" s="142">
        <v>21261.213858217099</v>
      </c>
      <c r="AF5454" s="44">
        <v>21557.2494236538</v>
      </c>
      <c r="AG5454" s="45">
        <v>20285.261514047299</v>
      </c>
      <c r="AH5454" s="140">
        <v>0.95409705435079895</v>
      </c>
      <c r="AI5454" s="44">
        <v>21644.106680377601</v>
      </c>
      <c r="AJ5454" s="45">
        <v>20106.399244242501</v>
      </c>
      <c r="AK5454" s="46">
        <v>0.94568444578585098</v>
      </c>
    </row>
    <row r="5455" spans="1:37" x14ac:dyDescent="0.2">
      <c r="A5455" s="35" t="s">
        <v>1785</v>
      </c>
      <c r="B5455" s="35" t="s">
        <v>8071</v>
      </c>
      <c r="C5455" s="85" t="s">
        <v>971</v>
      </c>
      <c r="D5455" s="85" t="s">
        <v>971</v>
      </c>
      <c r="E5455" s="85" t="s">
        <v>12896</v>
      </c>
      <c r="F5455" s="85" t="s">
        <v>339</v>
      </c>
      <c r="G5455" s="85" t="s">
        <v>339</v>
      </c>
      <c r="H5455" s="840">
        <v>1.0221471341377</v>
      </c>
      <c r="I5455" s="840">
        <v>1.02441065067542</v>
      </c>
      <c r="J5455" s="86">
        <v>7193</v>
      </c>
      <c r="K5455" s="44">
        <v>7352.3043358525001</v>
      </c>
      <c r="L5455" s="45">
        <v>6917.5416738655404</v>
      </c>
      <c r="M5455" s="46">
        <v>0.9617046675748</v>
      </c>
      <c r="N5455" s="139">
        <v>7368.5858103083101</v>
      </c>
      <c r="O5455" s="45">
        <v>6844.2771052952703</v>
      </c>
      <c r="P5455" s="99">
        <v>0.95151913044560998</v>
      </c>
      <c r="Q5455" s="86">
        <v>7219.68229964086</v>
      </c>
      <c r="R5455" s="44">
        <v>7379.5775719626099</v>
      </c>
      <c r="S5455" s="45">
        <v>6943.55735066954</v>
      </c>
      <c r="T5455" s="140">
        <v>0.96175386429607002</v>
      </c>
      <c r="U5455" s="44">
        <v>7395.91944224493</v>
      </c>
      <c r="V5455" s="45">
        <v>6869.9669417313398</v>
      </c>
      <c r="W5455" s="99">
        <v>0.95156083835892302</v>
      </c>
      <c r="X5455" s="86">
        <v>7246.9022326429404</v>
      </c>
      <c r="Y5455" s="44">
        <v>7407.4003484720997</v>
      </c>
      <c r="Z5455" s="45">
        <v>6970.0775341470298</v>
      </c>
      <c r="AA5455" s="46">
        <v>0.96180096134745996</v>
      </c>
      <c r="AB5455" s="139">
        <v>7423.8038315229196</v>
      </c>
      <c r="AC5455" s="45">
        <v>6896.1626905788698</v>
      </c>
      <c r="AD5455" s="99">
        <v>0.95160145248211103</v>
      </c>
      <c r="AE5455" s="142">
        <v>7276.0791241766301</v>
      </c>
      <c r="AF5455" s="44">
        <v>7437.2234245363097</v>
      </c>
      <c r="AG5455" s="45">
        <v>6998.3892258341302</v>
      </c>
      <c r="AH5455" s="140">
        <v>0.96183522834162005</v>
      </c>
      <c r="AI5455" s="44">
        <v>7453.6929499636399</v>
      </c>
      <c r="AJ5455" s="45">
        <v>6924.14468793176</v>
      </c>
      <c r="AK5455" s="46">
        <v>0.95163130715889499</v>
      </c>
    </row>
    <row r="5456" spans="1:37" x14ac:dyDescent="0.2">
      <c r="A5456" s="35" t="s">
        <v>1784</v>
      </c>
      <c r="B5456" s="35" t="s">
        <v>8070</v>
      </c>
      <c r="C5456" s="85" t="s">
        <v>971</v>
      </c>
      <c r="D5456" s="85" t="s">
        <v>971</v>
      </c>
      <c r="E5456" s="85" t="s">
        <v>12896</v>
      </c>
      <c r="F5456" s="85" t="s">
        <v>338</v>
      </c>
      <c r="G5456" s="85" t="s">
        <v>338</v>
      </c>
      <c r="H5456" s="840">
        <v>1.0216008372096701</v>
      </c>
      <c r="I5456" s="840">
        <v>1.0218009886488</v>
      </c>
      <c r="J5456" s="86">
        <v>5589.1666666666697</v>
      </c>
      <c r="K5456" s="44">
        <v>5709.8973459710696</v>
      </c>
      <c r="L5456" s="45">
        <v>5372.2548795539296</v>
      </c>
      <c r="M5456" s="46">
        <v>0.96119067473754405</v>
      </c>
      <c r="N5456" s="139">
        <v>5711.0160257229099</v>
      </c>
      <c r="O5456" s="45">
        <v>5304.6510197584603</v>
      </c>
      <c r="P5456" s="99">
        <v>0.94909515785152099</v>
      </c>
      <c r="Q5456" s="86">
        <v>5631.0169525934198</v>
      </c>
      <c r="R5456" s="44">
        <v>5752.6516331112998</v>
      </c>
      <c r="S5456" s="45">
        <v>5412.7578636331</v>
      </c>
      <c r="T5456" s="140">
        <v>0.96123984516512595</v>
      </c>
      <c r="U5456" s="44">
        <v>5753.7786892580998</v>
      </c>
      <c r="V5456" s="45">
        <v>5344.6051831580198</v>
      </c>
      <c r="W5456" s="99">
        <v>0.94913675951490595</v>
      </c>
      <c r="X5456" s="86">
        <v>5666.72438645276</v>
      </c>
      <c r="Y5456" s="44">
        <v>5789.1303774366097</v>
      </c>
      <c r="Z5456" s="45">
        <v>5447.3480151969898</v>
      </c>
      <c r="AA5456" s="46">
        <v>0.96128691704501801</v>
      </c>
      <c r="AB5456" s="139">
        <v>5790.2645804776803</v>
      </c>
      <c r="AC5456" s="45">
        <v>5378.7259839648996</v>
      </c>
      <c r="AD5456" s="99">
        <v>0.94917727017457099</v>
      </c>
      <c r="AE5456" s="142">
        <v>5700.2184306661002</v>
      </c>
      <c r="AF5456" s="44">
        <v>5823.3479210465002</v>
      </c>
      <c r="AG5456" s="45">
        <v>5479.7406266541202</v>
      </c>
      <c r="AH5456" s="140">
        <v>0.96132116572483495</v>
      </c>
      <c r="AI5456" s="44">
        <v>5824.4888279687202</v>
      </c>
      <c r="AJ5456" s="45">
        <v>5410.6875140723696</v>
      </c>
      <c r="AK5456" s="46">
        <v>0.94920704879726903</v>
      </c>
    </row>
    <row r="5457" spans="1:37" x14ac:dyDescent="0.2">
      <c r="A5457" s="35" t="s">
        <v>1783</v>
      </c>
      <c r="B5457" s="35" t="s">
        <v>8069</v>
      </c>
      <c r="C5457" s="85" t="s">
        <v>971</v>
      </c>
      <c r="D5457" s="85" t="s">
        <v>971</v>
      </c>
      <c r="E5457" s="85" t="s">
        <v>12896</v>
      </c>
      <c r="F5457" s="85" t="s">
        <v>335</v>
      </c>
      <c r="G5457" s="85" t="s">
        <v>335</v>
      </c>
      <c r="H5457" s="840">
        <v>1.02243271398861</v>
      </c>
      <c r="I5457" s="840">
        <v>1.0216373368917799</v>
      </c>
      <c r="J5457" s="86">
        <v>15820.666666666701</v>
      </c>
      <c r="K5457" s="44">
        <v>16175.567157109201</v>
      </c>
      <c r="L5457" s="45">
        <v>15219.059875156699</v>
      </c>
      <c r="M5457" s="46">
        <v>0.96197336027706704</v>
      </c>
      <c r="N5457" s="139">
        <v>16162.9837611858</v>
      </c>
      <c r="O5457" s="45">
        <v>15012.913272338599</v>
      </c>
      <c r="P5457" s="99">
        <v>0.94894315066823498</v>
      </c>
      <c r="Q5457" s="86">
        <v>15862.881681953801</v>
      </c>
      <c r="R5457" s="44">
        <v>16218.7291697603</v>
      </c>
      <c r="S5457" s="45">
        <v>15260.450215073401</v>
      </c>
      <c r="T5457" s="140">
        <v>0.96202257074351305</v>
      </c>
      <c r="U5457" s="44">
        <v>16206.112196980601</v>
      </c>
      <c r="V5457" s="45">
        <v>15053.632738521501</v>
      </c>
      <c r="W5457" s="99">
        <v>0.94898474566869395</v>
      </c>
      <c r="X5457" s="86">
        <v>15915.7444077536</v>
      </c>
      <c r="Y5457" s="44">
        <v>16272.7777499687</v>
      </c>
      <c r="Z5457" s="45">
        <v>15312.0551445042</v>
      </c>
      <c r="AA5457" s="46">
        <v>0.96206968095344803</v>
      </c>
      <c r="AB5457" s="139">
        <v>16260.1187313876</v>
      </c>
      <c r="AC5457" s="45">
        <v>15104.4433129606</v>
      </c>
      <c r="AD5457" s="99">
        <v>0.94902524984016701</v>
      </c>
      <c r="AE5457" s="142">
        <v>15980.3344581288</v>
      </c>
      <c r="AF5457" s="44">
        <v>16338.8167304704</v>
      </c>
      <c r="AG5457" s="45">
        <v>15374.743024683499</v>
      </c>
      <c r="AH5457" s="140">
        <v>0.96210395752153699</v>
      </c>
      <c r="AI5457" s="44">
        <v>16326.1063384426</v>
      </c>
      <c r="AJ5457" s="45">
        <v>15166.2166977897</v>
      </c>
      <c r="AK5457" s="46">
        <v>0.94905502369351702</v>
      </c>
    </row>
    <row r="5458" spans="1:37" x14ac:dyDescent="0.2">
      <c r="A5458" s="35" t="s">
        <v>1782</v>
      </c>
      <c r="B5458" s="35" t="s">
        <v>8068</v>
      </c>
      <c r="C5458" s="85" t="s">
        <v>971</v>
      </c>
      <c r="D5458" s="85" t="s">
        <v>971</v>
      </c>
      <c r="E5458" s="85" t="s">
        <v>12896</v>
      </c>
      <c r="F5458" s="85" t="s">
        <v>329</v>
      </c>
      <c r="G5458" s="85" t="s">
        <v>329</v>
      </c>
      <c r="H5458" s="840">
        <v>1.02799428810126</v>
      </c>
      <c r="I5458" s="840">
        <v>1.02874614506555</v>
      </c>
      <c r="J5458" s="86">
        <v>9626.25</v>
      </c>
      <c r="K5458" s="44">
        <v>9895.7300158347607</v>
      </c>
      <c r="L5458" s="45">
        <v>9310.5673610451395</v>
      </c>
      <c r="M5458" s="46">
        <v>0.96720606269784604</v>
      </c>
      <c r="N5458" s="139">
        <v>9902.9675789372795</v>
      </c>
      <c r="O5458" s="45">
        <v>9198.3259773106693</v>
      </c>
      <c r="P5458" s="99">
        <v>0.95554613450831505</v>
      </c>
      <c r="Q5458" s="86">
        <v>9667.7978670399098</v>
      </c>
      <c r="R5458" s="44">
        <v>9938.4409858345698</v>
      </c>
      <c r="S5458" s="45">
        <v>9351.2310546840909</v>
      </c>
      <c r="T5458" s="140">
        <v>0.96725554084709697</v>
      </c>
      <c r="U5458" s="44">
        <v>9945.7097869902791</v>
      </c>
      <c r="V5458" s="45">
        <v>9238.4318112498804</v>
      </c>
      <c r="W5458" s="99">
        <v>0.95558801893719303</v>
      </c>
      <c r="X5458" s="86">
        <v>9711.6672607352302</v>
      </c>
      <c r="Y5458" s="44">
        <v>9983.5384719758204</v>
      </c>
      <c r="Z5458" s="45">
        <v>9394.1239761888301</v>
      </c>
      <c r="AA5458" s="46">
        <v>0.96730290731538504</v>
      </c>
      <c r="AB5458" s="139">
        <v>9990.8402566407003</v>
      </c>
      <c r="AC5458" s="45">
        <v>9280.7489784175996</v>
      </c>
      <c r="AD5458" s="99">
        <v>0.95562880494682401</v>
      </c>
      <c r="AE5458" s="142">
        <v>9757.4275178871903</v>
      </c>
      <c r="AF5458" s="44">
        <v>10030.5797549501</v>
      </c>
      <c r="AG5458" s="45">
        <v>9438.7242763638205</v>
      </c>
      <c r="AH5458" s="140">
        <v>0.96733737033258804</v>
      </c>
      <c r="AI5458" s="44">
        <v>10037.915944783001</v>
      </c>
      <c r="AJ5458" s="45">
        <v>9324.7713359742902</v>
      </c>
      <c r="AK5458" s="46">
        <v>0.95565878597409404</v>
      </c>
    </row>
    <row r="5459" spans="1:37" x14ac:dyDescent="0.2">
      <c r="A5459" s="35" t="s">
        <v>1781</v>
      </c>
      <c r="B5459" s="35" t="s">
        <v>8067</v>
      </c>
      <c r="C5459" s="85" t="s">
        <v>971</v>
      </c>
      <c r="D5459" s="85" t="s">
        <v>971</v>
      </c>
      <c r="E5459" s="85" t="s">
        <v>12896</v>
      </c>
      <c r="F5459" s="85" t="s">
        <v>333</v>
      </c>
      <c r="G5459" s="85" t="s">
        <v>333</v>
      </c>
      <c r="H5459" s="840">
        <v>1.0207650829297401</v>
      </c>
      <c r="I5459" s="840">
        <v>1.0220190117993799</v>
      </c>
      <c r="J5459" s="86">
        <v>13241.083333333299</v>
      </c>
      <c r="K5459" s="44">
        <v>13516.035526829601</v>
      </c>
      <c r="L5459" s="45">
        <v>12716.7939126734</v>
      </c>
      <c r="M5459" s="46">
        <v>0.96040434098468996</v>
      </c>
      <c r="N5459" s="139">
        <v>13532.638903486501</v>
      </c>
      <c r="O5459" s="45">
        <v>12569.7295255472</v>
      </c>
      <c r="P5459" s="99">
        <v>0.94929766765412604</v>
      </c>
      <c r="Q5459" s="86">
        <v>13376.5234533107</v>
      </c>
      <c r="R5459" s="44">
        <v>13654.288072130301</v>
      </c>
      <c r="S5459" s="45">
        <v>12847.528383143699</v>
      </c>
      <c r="T5459" s="140">
        <v>0.96045347118678104</v>
      </c>
      <c r="U5459" s="44">
        <v>13671.061281063799</v>
      </c>
      <c r="V5459" s="45">
        <v>12698.8591199127</v>
      </c>
      <c r="W5459" s="99">
        <v>0.94933927819411801</v>
      </c>
      <c r="X5459" s="86">
        <v>13513.8452602364</v>
      </c>
      <c r="Y5459" s="44">
        <v>13794.461377764899</v>
      </c>
      <c r="Z5459" s="45">
        <v>12980.055190975299</v>
      </c>
      <c r="AA5459" s="46">
        <v>0.96050050455796798</v>
      </c>
      <c r="AB5459" s="139">
        <v>13811.406778476499</v>
      </c>
      <c r="AC5459" s="45">
        <v>12829.7716765771</v>
      </c>
      <c r="AD5459" s="99">
        <v>0.94937979749760104</v>
      </c>
      <c r="AE5459" s="142">
        <v>13653.8946783748</v>
      </c>
      <c r="AF5459" s="44">
        <v>13937.4189336852</v>
      </c>
      <c r="AG5459" s="45">
        <v>13115.039973069001</v>
      </c>
      <c r="AH5459" s="140">
        <v>0.96053472521952199</v>
      </c>
      <c r="AI5459" s="44">
        <v>13954.539946405301</v>
      </c>
      <c r="AJ5459" s="45">
        <v>12963.138445742599</v>
      </c>
      <c r="AK5459" s="46">
        <v>0.94940958247420604</v>
      </c>
    </row>
    <row r="5460" spans="1:37" x14ac:dyDescent="0.2">
      <c r="A5460" s="35" t="s">
        <v>1780</v>
      </c>
      <c r="B5460" s="35" t="s">
        <v>7648</v>
      </c>
      <c r="C5460" s="85" t="s">
        <v>971</v>
      </c>
      <c r="D5460" s="85" t="s">
        <v>971</v>
      </c>
      <c r="E5460" s="85" t="s">
        <v>12896</v>
      </c>
      <c r="F5460" s="85" t="s">
        <v>469</v>
      </c>
      <c r="G5460" s="85" t="s">
        <v>469</v>
      </c>
      <c r="H5460" s="840">
        <v>1.0118811716584899</v>
      </c>
      <c r="I5460" s="840">
        <v>1.01771989407375</v>
      </c>
      <c r="J5460" s="86">
        <v>12395.083333333299</v>
      </c>
      <c r="K5460" s="44">
        <v>12542.3514461379</v>
      </c>
      <c r="L5460" s="45">
        <v>11800.6865403874</v>
      </c>
      <c r="M5460" s="46">
        <v>0.95204576064870705</v>
      </c>
      <c r="N5460" s="139">
        <v>12614.722897035301</v>
      </c>
      <c r="O5460" s="45">
        <v>11717.127456538399</v>
      </c>
      <c r="P5460" s="99">
        <v>0.94530445188925905</v>
      </c>
      <c r="Q5460" s="86">
        <v>12382.6928465376</v>
      </c>
      <c r="R5460" s="44">
        <v>12529.8137458417</v>
      </c>
      <c r="S5460" s="45">
        <v>11789.4932994547</v>
      </c>
      <c r="T5460" s="140">
        <v>0.95209446326137204</v>
      </c>
      <c r="U5460" s="44">
        <v>12602.112852126</v>
      </c>
      <c r="V5460" s="45">
        <v>11705.927757346501</v>
      </c>
      <c r="W5460" s="99">
        <v>0.94534588739472902</v>
      </c>
      <c r="X5460" s="86">
        <v>12370.2100715529</v>
      </c>
      <c r="Y5460" s="44">
        <v>12517.182660864601</v>
      </c>
      <c r="Z5460" s="45">
        <v>11778.185267561899</v>
      </c>
      <c r="AA5460" s="46">
        <v>0.952141087292248</v>
      </c>
      <c r="AB5460" s="139">
        <v>12589.408883690799</v>
      </c>
      <c r="AC5460" s="45">
        <v>11694.626341216301</v>
      </c>
      <c r="AD5460" s="99">
        <v>0.945386236253969</v>
      </c>
      <c r="AE5460" s="142">
        <v>12361.6713518793</v>
      </c>
      <c r="AF5460" s="44">
        <v>12508.5424911968</v>
      </c>
      <c r="AG5460" s="45">
        <v>11770.4745446367</v>
      </c>
      <c r="AH5460" s="140">
        <v>0.952175010124923</v>
      </c>
      <c r="AI5460" s="44">
        <v>12580.718858809099</v>
      </c>
      <c r="AJ5460" s="45">
        <v>11686.9205964556</v>
      </c>
      <c r="AK5460" s="46">
        <v>0.94541589594022402</v>
      </c>
    </row>
    <row r="5461" spans="1:37" x14ac:dyDescent="0.2">
      <c r="A5461" s="35" t="s">
        <v>1779</v>
      </c>
      <c r="B5461" s="35" t="s">
        <v>8066</v>
      </c>
      <c r="C5461" s="85" t="s">
        <v>971</v>
      </c>
      <c r="D5461" s="85" t="s">
        <v>971</v>
      </c>
      <c r="E5461" s="85" t="s">
        <v>12896</v>
      </c>
      <c r="F5461" s="85" t="s">
        <v>332</v>
      </c>
      <c r="G5461" s="85" t="s">
        <v>332</v>
      </c>
      <c r="H5461" s="840">
        <v>1.02185181195746</v>
      </c>
      <c r="I5461" s="840">
        <v>1.0216100089775599</v>
      </c>
      <c r="J5461" s="86">
        <v>14769.666666666701</v>
      </c>
      <c r="K5461" s="44">
        <v>15092.4106453411</v>
      </c>
      <c r="L5461" s="45">
        <v>14199.953487933701</v>
      </c>
      <c r="M5461" s="46">
        <v>0.96142680863483898</v>
      </c>
      <c r="N5461" s="139">
        <v>15088.839295928799</v>
      </c>
      <c r="O5461" s="45">
        <v>14015.199116516</v>
      </c>
      <c r="P5461" s="99">
        <v>0.94891776726055599</v>
      </c>
      <c r="Q5461" s="86">
        <v>14927.307012076601</v>
      </c>
      <c r="R5461" s="44">
        <v>15253.495717935801</v>
      </c>
      <c r="S5461" s="45">
        <v>14352.247304517699</v>
      </c>
      <c r="T5461" s="140">
        <v>0.96147599114202698</v>
      </c>
      <c r="U5461" s="44">
        <v>15249.8862506183</v>
      </c>
      <c r="V5461" s="45">
        <v>14165.407725846</v>
      </c>
      <c r="W5461" s="99">
        <v>0.94895936114838397</v>
      </c>
      <c r="X5461" s="86">
        <v>15087.9995691761</v>
      </c>
      <c r="Y5461" s="44">
        <v>15417.699698576</v>
      </c>
      <c r="Z5461" s="45">
        <v>14507.4597351061</v>
      </c>
      <c r="AA5461" s="46">
        <v>0.96152307458597897</v>
      </c>
      <c r="AB5461" s="139">
        <v>15414.051375319401</v>
      </c>
      <c r="AC5461" s="45">
        <v>14318.509542747101</v>
      </c>
      <c r="AD5461" s="99">
        <v>0.94899986423640603</v>
      </c>
      <c r="AE5461" s="142">
        <v>15241.7299420575</v>
      </c>
      <c r="AF5461" s="44">
        <v>15574.789358657799</v>
      </c>
      <c r="AG5461" s="45">
        <v>14655.797173265901</v>
      </c>
      <c r="AH5461" s="140">
        <v>0.961557331679604</v>
      </c>
      <c r="AI5461" s="44">
        <v>15571.1038629388</v>
      </c>
      <c r="AJ5461" s="45">
        <v>14464.8534386337</v>
      </c>
      <c r="AK5461" s="46">
        <v>0.94902963729333101</v>
      </c>
    </row>
    <row r="5462" spans="1:37" x14ac:dyDescent="0.2">
      <c r="A5462" s="35" t="s">
        <v>1778</v>
      </c>
      <c r="B5462" s="35" t="s">
        <v>8065</v>
      </c>
      <c r="C5462" s="85" t="s">
        <v>971</v>
      </c>
      <c r="D5462" s="85" t="s">
        <v>971</v>
      </c>
      <c r="E5462" s="85" t="s">
        <v>12896</v>
      </c>
      <c r="F5462" s="85" t="s">
        <v>330</v>
      </c>
      <c r="G5462" s="85" t="s">
        <v>330</v>
      </c>
      <c r="H5462" s="840">
        <v>1.0211088055067901</v>
      </c>
      <c r="I5462" s="840">
        <v>1.0207767029070201</v>
      </c>
      <c r="J5462" s="86">
        <v>8202.3333333333303</v>
      </c>
      <c r="K5462" s="44">
        <v>8375.4747923684899</v>
      </c>
      <c r="L5462" s="45">
        <v>7880.2091518565303</v>
      </c>
      <c r="M5462" s="46">
        <v>0.960727738268363</v>
      </c>
      <c r="N5462" s="139">
        <v>8372.7507761443394</v>
      </c>
      <c r="O5462" s="45">
        <v>7776.9911243131901</v>
      </c>
      <c r="P5462" s="99">
        <v>0.94814375474212997</v>
      </c>
      <c r="Q5462" s="86">
        <v>8236.6885993303295</v>
      </c>
      <c r="R5462" s="44">
        <v>8410.5552569935498</v>
      </c>
      <c r="S5462" s="45">
        <v>7913.6200152955998</v>
      </c>
      <c r="T5462" s="140">
        <v>0.96077688501408298</v>
      </c>
      <c r="U5462" s="44">
        <v>8407.8198312962395</v>
      </c>
      <c r="V5462" s="45">
        <v>7809.9071716640601</v>
      </c>
      <c r="W5462" s="99">
        <v>0.94818531470268697</v>
      </c>
      <c r="X5462" s="86">
        <v>8268.6199140042809</v>
      </c>
      <c r="Y5462" s="44">
        <v>8443.1606035785298</v>
      </c>
      <c r="Z5462" s="45">
        <v>7944.68791636686</v>
      </c>
      <c r="AA5462" s="46">
        <v>0.96082393422283396</v>
      </c>
      <c r="AB5462" s="139">
        <v>8440.4145734086105</v>
      </c>
      <c r="AC5462" s="45">
        <v>7840.5186067824898</v>
      </c>
      <c r="AD5462" s="99">
        <v>0.94822578475318098</v>
      </c>
      <c r="AE5462" s="142">
        <v>8304.4912839444096</v>
      </c>
      <c r="AF5462" s="44">
        <v>8479.7891752899795</v>
      </c>
      <c r="AG5462" s="45">
        <v>7979.4382680380804</v>
      </c>
      <c r="AH5462" s="140">
        <v>0.96085816640752297</v>
      </c>
      <c r="AI5462" s="44">
        <v>8477.0312321448491</v>
      </c>
      <c r="AJ5462" s="45">
        <v>7874.7798131091104</v>
      </c>
      <c r="AK5462" s="46">
        <v>0.94825553352484204</v>
      </c>
    </row>
    <row r="5463" spans="1:37" x14ac:dyDescent="0.2">
      <c r="A5463" s="35" t="s">
        <v>1777</v>
      </c>
      <c r="B5463" s="35" t="s">
        <v>8064</v>
      </c>
      <c r="C5463" s="85" t="s">
        <v>971</v>
      </c>
      <c r="D5463" s="85" t="s">
        <v>971</v>
      </c>
      <c r="E5463" s="85" t="s">
        <v>12896</v>
      </c>
      <c r="F5463" s="85" t="s">
        <v>339</v>
      </c>
      <c r="G5463" s="85" t="s">
        <v>339</v>
      </c>
      <c r="H5463" s="840">
        <v>1.0221471341377</v>
      </c>
      <c r="I5463" s="840">
        <v>1.02441065067542</v>
      </c>
      <c r="J5463" s="86">
        <v>24642.75</v>
      </c>
      <c r="K5463" s="44">
        <v>25188.516289771898</v>
      </c>
      <c r="L5463" s="45">
        <v>23699.047696878901</v>
      </c>
      <c r="M5463" s="46">
        <v>0.9617046675748</v>
      </c>
      <c r="N5463" s="139">
        <v>25244.295561931802</v>
      </c>
      <c r="O5463" s="45">
        <v>23448.048051788599</v>
      </c>
      <c r="P5463" s="99">
        <v>0.95151913044560998</v>
      </c>
      <c r="Q5463" s="86">
        <v>24715.351624476902</v>
      </c>
      <c r="R5463" s="44">
        <v>25262.725832164699</v>
      </c>
      <c r="S5463" s="45">
        <v>23770.084932276801</v>
      </c>
      <c r="T5463" s="140">
        <v>0.96175386429607002</v>
      </c>
      <c r="U5463" s="44">
        <v>25318.669439302201</v>
      </c>
      <c r="V5463" s="45">
        <v>23518.160712122801</v>
      </c>
      <c r="W5463" s="99">
        <v>0.95156083835892302</v>
      </c>
      <c r="X5463" s="86">
        <v>24784.240341491299</v>
      </c>
      <c r="Y5463" s="44">
        <v>25333.140236835399</v>
      </c>
      <c r="Z5463" s="45">
        <v>23837.506186712799</v>
      </c>
      <c r="AA5463" s="46">
        <v>0.96180096134745996</v>
      </c>
      <c r="AB5463" s="139">
        <v>25389.239774723199</v>
      </c>
      <c r="AC5463" s="45">
        <v>23584.719107628898</v>
      </c>
      <c r="AD5463" s="99">
        <v>0.95160145248211103</v>
      </c>
      <c r="AE5463" s="142">
        <v>24857.708232143501</v>
      </c>
      <c r="AF5463" s="44">
        <v>25408.235230716698</v>
      </c>
      <c r="AG5463" s="45">
        <v>23909.019473513101</v>
      </c>
      <c r="AH5463" s="140">
        <v>0.96183522834162005</v>
      </c>
      <c r="AI5463" s="44">
        <v>25464.5010643899</v>
      </c>
      <c r="AJ5463" s="45">
        <v>23655.3733779291</v>
      </c>
      <c r="AK5463" s="46">
        <v>0.95163130715889499</v>
      </c>
    </row>
    <row r="5464" spans="1:37" x14ac:dyDescent="0.2">
      <c r="A5464" s="35" t="s">
        <v>1776</v>
      </c>
      <c r="B5464" s="35" t="s">
        <v>8063</v>
      </c>
      <c r="C5464" s="85" t="s">
        <v>971</v>
      </c>
      <c r="D5464" s="85" t="s">
        <v>971</v>
      </c>
      <c r="E5464" s="85" t="s">
        <v>12896</v>
      </c>
      <c r="F5464" s="85" t="s">
        <v>470</v>
      </c>
      <c r="G5464" s="85" t="s">
        <v>470</v>
      </c>
      <c r="H5464" s="840">
        <v>1.0223430456012701</v>
      </c>
      <c r="I5464" s="840">
        <v>1.0245193561395001</v>
      </c>
      <c r="J5464" s="86">
        <v>10874</v>
      </c>
      <c r="K5464" s="44">
        <v>11116.9582778682</v>
      </c>
      <c r="L5464" s="45">
        <v>10459.580923327099</v>
      </c>
      <c r="M5464" s="46">
        <v>0.96188899423644203</v>
      </c>
      <c r="N5464" s="139">
        <v>11140.6234786609</v>
      </c>
      <c r="O5464" s="45">
        <v>10347.916978458001</v>
      </c>
      <c r="P5464" s="99">
        <v>0.95162010101691796</v>
      </c>
      <c r="Q5464" s="86">
        <v>10879.637175944699</v>
      </c>
      <c r="R5464" s="44">
        <v>11122.721405492101</v>
      </c>
      <c r="S5464" s="45">
        <v>10465.5386058926</v>
      </c>
      <c r="T5464" s="140">
        <v>0.96193820038708</v>
      </c>
      <c r="U5464" s="44">
        <v>11146.398874530199</v>
      </c>
      <c r="V5464" s="45">
        <v>10353.735243515701</v>
      </c>
      <c r="W5464" s="99">
        <v>0.95166181335607203</v>
      </c>
      <c r="X5464" s="86">
        <v>10888.082265630201</v>
      </c>
      <c r="Y5464" s="44">
        <v>11131.3551842015</v>
      </c>
      <c r="Z5464" s="45">
        <v>10474.175155122701</v>
      </c>
      <c r="AA5464" s="46">
        <v>0.96198530646540104</v>
      </c>
      <c r="AB5464" s="139">
        <v>11155.0510323773</v>
      </c>
      <c r="AC5464" s="45">
        <v>10362.214369719301</v>
      </c>
      <c r="AD5464" s="99">
        <v>0.95170243178903202</v>
      </c>
      <c r="AE5464" s="142">
        <v>10900.1701104603</v>
      </c>
      <c r="AF5464" s="44">
        <v>11143.7131082999</v>
      </c>
      <c r="AG5464" s="45">
        <v>10486.1770718922</v>
      </c>
      <c r="AH5464" s="140">
        <v>0.96201958002739996</v>
      </c>
      <c r="AI5464" s="44">
        <v>11167.435263379801</v>
      </c>
      <c r="AJ5464" s="45">
        <v>10374.0438566268</v>
      </c>
      <c r="AK5464" s="46">
        <v>0.95173228963384904</v>
      </c>
    </row>
    <row r="5465" spans="1:37" x14ac:dyDescent="0.2">
      <c r="A5465" s="35" t="s">
        <v>1775</v>
      </c>
      <c r="B5465" s="35" t="s">
        <v>8062</v>
      </c>
      <c r="C5465" s="85" t="s">
        <v>971</v>
      </c>
      <c r="D5465" s="85" t="s">
        <v>971</v>
      </c>
      <c r="E5465" s="85" t="s">
        <v>12896</v>
      </c>
      <c r="F5465" s="85" t="s">
        <v>334</v>
      </c>
      <c r="G5465" s="85" t="s">
        <v>334</v>
      </c>
      <c r="H5465" s="840">
        <v>1.02060525671743</v>
      </c>
      <c r="I5465" s="840">
        <v>1.02476762036359</v>
      </c>
      <c r="J5465" s="86">
        <v>12738.666666666701</v>
      </c>
      <c r="K5465" s="44">
        <v>13001.150163571099</v>
      </c>
      <c r="L5465" s="45">
        <v>12232.355185044</v>
      </c>
      <c r="M5465" s="46">
        <v>0.96025396575078503</v>
      </c>
      <c r="N5465" s="139">
        <v>13054.173126604999</v>
      </c>
      <c r="O5465" s="45">
        <v>12125.3087850306</v>
      </c>
      <c r="P5465" s="99">
        <v>0.95185070010184003</v>
      </c>
      <c r="Q5465" s="86">
        <v>12753.0161982683</v>
      </c>
      <c r="R5465" s="44">
        <v>13015.7953709552</v>
      </c>
      <c r="S5465" s="45">
        <v>12246.7608398309</v>
      </c>
      <c r="T5465" s="140">
        <v>0.96030308826031896</v>
      </c>
      <c r="U5465" s="44">
        <v>13068.878061957799</v>
      </c>
      <c r="V5465" s="45">
        <v>12139.4994837742</v>
      </c>
      <c r="W5465" s="99">
        <v>0.95189242254883699</v>
      </c>
      <c r="X5465" s="86">
        <v>12763.8469672921</v>
      </c>
      <c r="Y5465" s="44">
        <v>13026.8493107552</v>
      </c>
      <c r="Z5465" s="45">
        <v>12257.761893528799</v>
      </c>
      <c r="AA5465" s="46">
        <v>0.96035011426725903</v>
      </c>
      <c r="AB5465" s="139">
        <v>13079.977083357</v>
      </c>
      <c r="AC5465" s="45">
        <v>12150.327783832199</v>
      </c>
      <c r="AD5465" s="99">
        <v>0.95193305082456303</v>
      </c>
      <c r="AE5465" s="142">
        <v>12779.4181232436</v>
      </c>
      <c r="AF5465" s="44">
        <v>13042.741314372401</v>
      </c>
      <c r="AG5465" s="45">
        <v>12273.1529065952</v>
      </c>
      <c r="AH5465" s="140">
        <v>0.96038432957071596</v>
      </c>
      <c r="AI5465" s="44">
        <v>13095.9338997877</v>
      </c>
      <c r="AJ5465" s="45">
        <v>12165.532140167201</v>
      </c>
      <c r="AK5465" s="46">
        <v>0.95196291590461102</v>
      </c>
    </row>
    <row r="5466" spans="1:37" x14ac:dyDescent="0.2">
      <c r="A5466" s="35" t="s">
        <v>1774</v>
      </c>
      <c r="B5466" s="35" t="s">
        <v>8061</v>
      </c>
      <c r="C5466" s="85" t="s">
        <v>971</v>
      </c>
      <c r="D5466" s="85" t="s">
        <v>971</v>
      </c>
      <c r="E5466" s="85" t="s">
        <v>12896</v>
      </c>
      <c r="F5466" s="85" t="s">
        <v>331</v>
      </c>
      <c r="G5466" s="85" t="s">
        <v>331</v>
      </c>
      <c r="H5466" s="840">
        <v>1.02469405759796</v>
      </c>
      <c r="I5466" s="840">
        <v>1.0268006369779099</v>
      </c>
      <c r="J5466" s="86">
        <v>15206.416666666701</v>
      </c>
      <c r="K5466" s="44">
        <v>15581.924795691901</v>
      </c>
      <c r="L5466" s="45">
        <v>14660.521274618801</v>
      </c>
      <c r="M5466" s="46">
        <v>0.96410098420855905</v>
      </c>
      <c r="N5466" s="139">
        <v>15613.9583194849</v>
      </c>
      <c r="O5466" s="45">
        <v>14502.9535110501</v>
      </c>
      <c r="P5466" s="99">
        <v>0.953739058251732</v>
      </c>
      <c r="Q5466" s="86">
        <v>15242.063553657499</v>
      </c>
      <c r="R5466" s="44">
        <v>15618.4519489633</v>
      </c>
      <c r="S5466" s="45">
        <v>14695.640201456799</v>
      </c>
      <c r="T5466" s="140">
        <v>0.96415030351519804</v>
      </c>
      <c r="U5466" s="44">
        <v>15650.5605657533</v>
      </c>
      <c r="V5466" s="45">
        <v>14537.5885372886</v>
      </c>
      <c r="W5466" s="99">
        <v>0.95378086347108304</v>
      </c>
      <c r="X5466" s="86">
        <v>15273.751117088799</v>
      </c>
      <c r="Y5466" s="44">
        <v>15650.9220069111</v>
      </c>
      <c r="Z5466" s="45">
        <v>14726.9129164268</v>
      </c>
      <c r="AA5466" s="46">
        <v>0.96419751792012798</v>
      </c>
      <c r="AB5466" s="139">
        <v>15683.097376068899</v>
      </c>
      <c r="AC5466" s="45">
        <v>14568.433306160599</v>
      </c>
      <c r="AD5466" s="99">
        <v>0.95382157234845699</v>
      </c>
      <c r="AE5466" s="142">
        <v>15307.804125189001</v>
      </c>
      <c r="AF5466" s="44">
        <v>15685.8159219547</v>
      </c>
      <c r="AG5466" s="45">
        <v>14760.2726017969</v>
      </c>
      <c r="AH5466" s="140">
        <v>0.96423187029867996</v>
      </c>
      <c r="AI5466" s="44">
        <v>15718.063026477201</v>
      </c>
      <c r="AJ5466" s="45">
        <v>14601.3718756539</v>
      </c>
      <c r="AK5466" s="46">
        <v>0.95385149667725899</v>
      </c>
    </row>
    <row r="5467" spans="1:37" x14ac:dyDescent="0.2">
      <c r="A5467" s="35" t="s">
        <v>1773</v>
      </c>
      <c r="B5467" s="35" t="s">
        <v>8060</v>
      </c>
      <c r="C5467" s="85" t="s">
        <v>971</v>
      </c>
      <c r="D5467" s="85" t="s">
        <v>971</v>
      </c>
      <c r="E5467" s="85" t="s">
        <v>12896</v>
      </c>
      <c r="F5467" s="85" t="s">
        <v>335</v>
      </c>
      <c r="G5467" s="85" t="s">
        <v>335</v>
      </c>
      <c r="H5467" s="840">
        <v>1.02243271398861</v>
      </c>
      <c r="I5467" s="840">
        <v>1.0216373368917799</v>
      </c>
      <c r="J5467" s="86">
        <v>24503.833333333299</v>
      </c>
      <c r="K5467" s="44">
        <v>25053.5208181247</v>
      </c>
      <c r="L5467" s="45">
        <v>23572.034891335901</v>
      </c>
      <c r="M5467" s="46">
        <v>0.96197336027706803</v>
      </c>
      <c r="N5467" s="139">
        <v>25034.0310303066</v>
      </c>
      <c r="O5467" s="45">
        <v>23252.744806782699</v>
      </c>
      <c r="P5467" s="99">
        <v>0.94894315066823498</v>
      </c>
      <c r="Q5467" s="86">
        <v>24610.108167897699</v>
      </c>
      <c r="R5467" s="44">
        <v>25162.179685657</v>
      </c>
      <c r="S5467" s="45">
        <v>23675.4795259569</v>
      </c>
      <c r="T5467" s="140">
        <v>0.96202257074351305</v>
      </c>
      <c r="U5467" s="44">
        <v>25142.6053692696</v>
      </c>
      <c r="V5467" s="45">
        <v>23354.6172405914</v>
      </c>
      <c r="W5467" s="99">
        <v>0.94898474566869395</v>
      </c>
      <c r="X5467" s="86">
        <v>24742.981732710901</v>
      </c>
      <c r="Y5467" s="44">
        <v>25298.0339651463</v>
      </c>
      <c r="Z5467" s="45">
        <v>23804.472541426101</v>
      </c>
      <c r="AA5467" s="46">
        <v>0.96206968095344803</v>
      </c>
      <c r="AB5467" s="139">
        <v>25278.3539641686</v>
      </c>
      <c r="AC5467" s="45">
        <v>23481.714420676599</v>
      </c>
      <c r="AD5467" s="99">
        <v>0.94902524984016701</v>
      </c>
      <c r="AE5467" s="142">
        <v>24883.307466883802</v>
      </c>
      <c r="AF5467" s="44">
        <v>25441.507586379201</v>
      </c>
      <c r="AG5467" s="45">
        <v>23940.328590114099</v>
      </c>
      <c r="AH5467" s="140">
        <v>0.96210395752153699</v>
      </c>
      <c r="AI5467" s="44">
        <v>25421.715973526501</v>
      </c>
      <c r="AJ5467" s="45">
        <v>23615.627957556499</v>
      </c>
      <c r="AK5467" s="46">
        <v>0.94905502369351702</v>
      </c>
    </row>
    <row r="5468" spans="1:37" x14ac:dyDescent="0.2">
      <c r="A5468" s="35" t="s">
        <v>1772</v>
      </c>
      <c r="B5468" s="35" t="s">
        <v>8059</v>
      </c>
      <c r="C5468" s="85" t="s">
        <v>971</v>
      </c>
      <c r="D5468" s="85" t="s">
        <v>971</v>
      </c>
      <c r="E5468" s="85" t="s">
        <v>12896</v>
      </c>
      <c r="F5468" s="85" t="s">
        <v>337</v>
      </c>
      <c r="G5468" s="85" t="s">
        <v>337</v>
      </c>
      <c r="H5468" s="840">
        <v>1.0130531180698701</v>
      </c>
      <c r="I5468" s="840">
        <v>1.01651233298735</v>
      </c>
      <c r="J5468" s="86">
        <v>6772.5833333333303</v>
      </c>
      <c r="K5468" s="44">
        <v>6860.9866632213898</v>
      </c>
      <c r="L5468" s="45">
        <v>6455.2770123010096</v>
      </c>
      <c r="M5468" s="46">
        <v>0.95314840653630495</v>
      </c>
      <c r="N5468" s="139">
        <v>6884.4144845179098</v>
      </c>
      <c r="O5468" s="45">
        <v>6394.5567918652696</v>
      </c>
      <c r="P5468" s="99">
        <v>0.94418281431732398</v>
      </c>
      <c r="Q5468" s="86">
        <v>6839.0430839139399</v>
      </c>
      <c r="R5468" s="44">
        <v>6928.3139207732302</v>
      </c>
      <c r="S5468" s="45">
        <v>6518.9564826997103</v>
      </c>
      <c r="T5468" s="140">
        <v>0.95319716555564504</v>
      </c>
      <c r="U5468" s="44">
        <v>6951.9716406303596</v>
      </c>
      <c r="V5468" s="45">
        <v>6457.5899891748304</v>
      </c>
      <c r="W5468" s="99">
        <v>0.94422420065808299</v>
      </c>
      <c r="X5468" s="86">
        <v>6902.5519761534997</v>
      </c>
      <c r="Y5468" s="44">
        <v>6992.6518020816702</v>
      </c>
      <c r="Z5468" s="45">
        <v>6579.8151762994003</v>
      </c>
      <c r="AA5468" s="46">
        <v>0.95324384358581105</v>
      </c>
      <c r="AB5468" s="139">
        <v>7016.5292128462297</v>
      </c>
      <c r="AC5468" s="45">
        <v>6517.8348018202896</v>
      </c>
      <c r="AD5468" s="99">
        <v>0.94426450164195797</v>
      </c>
      <c r="AE5468" s="142">
        <v>6968.6132423827303</v>
      </c>
      <c r="AF5468" s="44">
        <v>7059.5753738188396</v>
      </c>
      <c r="AG5468" s="45">
        <v>6643.02434052235</v>
      </c>
      <c r="AH5468" s="140">
        <v>0.95327780570743004</v>
      </c>
      <c r="AI5468" s="44">
        <v>7083.68130470101</v>
      </c>
      <c r="AJ5468" s="45">
        <v>6580.42055209509</v>
      </c>
      <c r="AK5468" s="46">
        <v>0.944294126135932</v>
      </c>
    </row>
    <row r="5469" spans="1:37" x14ac:dyDescent="0.2">
      <c r="A5469" s="35" t="s">
        <v>1771</v>
      </c>
      <c r="B5469" s="35" t="s">
        <v>8058</v>
      </c>
      <c r="C5469" s="85" t="s">
        <v>971</v>
      </c>
      <c r="D5469" s="85" t="s">
        <v>971</v>
      </c>
      <c r="E5469" s="85" t="s">
        <v>12896</v>
      </c>
      <c r="F5469" s="85" t="s">
        <v>334</v>
      </c>
      <c r="G5469" s="85" t="s">
        <v>334</v>
      </c>
      <c r="H5469" s="840">
        <v>1.02060525671743</v>
      </c>
      <c r="I5469" s="840">
        <v>1.02476762036359</v>
      </c>
      <c r="J5469" s="86">
        <v>14414.916666666701</v>
      </c>
      <c r="K5469" s="44">
        <v>14711.9397251437</v>
      </c>
      <c r="L5469" s="45">
        <v>13841.9808951338</v>
      </c>
      <c r="M5469" s="46">
        <v>0.96025396575078503</v>
      </c>
      <c r="N5469" s="139">
        <v>14771.9398502395</v>
      </c>
      <c r="O5469" s="45">
        <v>13720.848521076299</v>
      </c>
      <c r="P5469" s="99">
        <v>0.95185070010184003</v>
      </c>
      <c r="Q5469" s="86">
        <v>14422.4904347391</v>
      </c>
      <c r="R5469" s="44">
        <v>14719.6695526516</v>
      </c>
      <c r="S5469" s="45">
        <v>13849.9621048849</v>
      </c>
      <c r="T5469" s="140">
        <v>0.96030308826031896</v>
      </c>
      <c r="U5469" s="44">
        <v>14779.7012025243</v>
      </c>
      <c r="V5469" s="45">
        <v>13728.6593591112</v>
      </c>
      <c r="W5469" s="99">
        <v>0.95189242254883699</v>
      </c>
      <c r="X5469" s="86">
        <v>14436.921318443699</v>
      </c>
      <c r="Y5469" s="44">
        <v>14734.397788419599</v>
      </c>
      <c r="Z5469" s="45">
        <v>13864.499037834799</v>
      </c>
      <c r="AA5469" s="46">
        <v>0.96035011426725903</v>
      </c>
      <c r="AB5469" s="139">
        <v>14794.489504878</v>
      </c>
      <c r="AC5469" s="45">
        <v>13742.982555180301</v>
      </c>
      <c r="AD5469" s="99">
        <v>0.95193305082456303</v>
      </c>
      <c r="AE5469" s="142">
        <v>14450.923220238499</v>
      </c>
      <c r="AF5469" s="44">
        <v>14748.688202995399</v>
      </c>
      <c r="AG5469" s="45">
        <v>13878.440208546701</v>
      </c>
      <c r="AH5469" s="140">
        <v>0.96038432957071596</v>
      </c>
      <c r="AI5469" s="44">
        <v>14808.838200460799</v>
      </c>
      <c r="AJ5469" s="45">
        <v>13756.7430062519</v>
      </c>
      <c r="AK5469" s="46">
        <v>0.95196291590461102</v>
      </c>
    </row>
    <row r="5470" spans="1:37" x14ac:dyDescent="0.2">
      <c r="A5470" s="35" t="s">
        <v>1770</v>
      </c>
      <c r="B5470" s="35" t="s">
        <v>8057</v>
      </c>
      <c r="C5470" s="85" t="s">
        <v>971</v>
      </c>
      <c r="D5470" s="85" t="s">
        <v>971</v>
      </c>
      <c r="E5470" s="85" t="s">
        <v>12896</v>
      </c>
      <c r="F5470" s="85" t="s">
        <v>338</v>
      </c>
      <c r="G5470" s="85" t="s">
        <v>338</v>
      </c>
      <c r="H5470" s="840">
        <v>1.0216008372096701</v>
      </c>
      <c r="I5470" s="840">
        <v>1.0218009886488</v>
      </c>
      <c r="J5470" s="86">
        <v>8004.9166666666697</v>
      </c>
      <c r="K5470" s="44">
        <v>8177.8295684603299</v>
      </c>
      <c r="L5470" s="45">
        <v>7694.25125205115</v>
      </c>
      <c r="M5470" s="46">
        <v>0.96119067473754405</v>
      </c>
      <c r="N5470" s="139">
        <v>8179.43176405125</v>
      </c>
      <c r="O5470" s="45">
        <v>7597.4276473382697</v>
      </c>
      <c r="P5470" s="99">
        <v>0.94909515785152099</v>
      </c>
      <c r="Q5470" s="86">
        <v>8067.3914324997804</v>
      </c>
      <c r="R5470" s="44">
        <v>8241.6538415399209</v>
      </c>
      <c r="S5470" s="45">
        <v>7754.6980914625601</v>
      </c>
      <c r="T5470" s="140">
        <v>0.96123984516512595</v>
      </c>
      <c r="U5470" s="44">
        <v>8243.2685415451306</v>
      </c>
      <c r="V5470" s="45">
        <v>7657.0577619811602</v>
      </c>
      <c r="W5470" s="99">
        <v>0.94913675951490595</v>
      </c>
      <c r="X5470" s="86">
        <v>8127.5182610147303</v>
      </c>
      <c r="Y5470" s="44">
        <v>8303.0794598895609</v>
      </c>
      <c r="Z5470" s="45">
        <v>7812.8769723579398</v>
      </c>
      <c r="AA5470" s="46">
        <v>0.96128691704501801</v>
      </c>
      <c r="AB5470" s="139">
        <v>8304.7061943660192</v>
      </c>
      <c r="AC5470" s="45">
        <v>7714.4555962839404</v>
      </c>
      <c r="AD5470" s="99">
        <v>0.94917727017457099</v>
      </c>
      <c r="AE5470" s="142">
        <v>8183.57043995</v>
      </c>
      <c r="AF5470" s="44">
        <v>8360.3424128172501</v>
      </c>
      <c r="AG5470" s="45">
        <v>7867.0394751240301</v>
      </c>
      <c r="AH5470" s="140">
        <v>0.96132116572483495</v>
      </c>
      <c r="AI5470" s="44">
        <v>8361.9803662179893</v>
      </c>
      <c r="AJ5470" s="45">
        <v>7767.9027459295103</v>
      </c>
      <c r="AK5470" s="46">
        <v>0.94920704879726903</v>
      </c>
    </row>
    <row r="5471" spans="1:37" x14ac:dyDescent="0.2">
      <c r="A5471" s="35" t="s">
        <v>1769</v>
      </c>
      <c r="B5471" s="35" t="s">
        <v>8056</v>
      </c>
      <c r="C5471" s="85" t="s">
        <v>971</v>
      </c>
      <c r="D5471" s="85" t="s">
        <v>971</v>
      </c>
      <c r="E5471" s="85" t="s">
        <v>12896</v>
      </c>
      <c r="F5471" s="85" t="s">
        <v>339</v>
      </c>
      <c r="G5471" s="85" t="s">
        <v>339</v>
      </c>
      <c r="H5471" s="840">
        <v>1.0221471341377</v>
      </c>
      <c r="I5471" s="840">
        <v>1.02441065067542</v>
      </c>
      <c r="J5471" s="86">
        <v>8406.5</v>
      </c>
      <c r="K5471" s="44">
        <v>8592.6798831285996</v>
      </c>
      <c r="L5471" s="45">
        <v>8084.57028796756</v>
      </c>
      <c r="M5471" s="46">
        <v>0.9617046675748</v>
      </c>
      <c r="N5471" s="139">
        <v>8611.7081349029395</v>
      </c>
      <c r="O5471" s="45">
        <v>7998.9455700910203</v>
      </c>
      <c r="P5471" s="99">
        <v>0.95151913044560998</v>
      </c>
      <c r="Q5471" s="86">
        <v>8426.3435900070999</v>
      </c>
      <c r="R5471" s="44">
        <v>8612.9629517853591</v>
      </c>
      <c r="S5471" s="45">
        <v>8104.0685095757499</v>
      </c>
      <c r="T5471" s="140">
        <v>0.96175386429607002</v>
      </c>
      <c r="U5471" s="44">
        <v>8632.0361198538503</v>
      </c>
      <c r="V5471" s="45">
        <v>8018.1785708075004</v>
      </c>
      <c r="W5471" s="99">
        <v>0.95156083835892302</v>
      </c>
      <c r="X5471" s="86">
        <v>8443.1388527381896</v>
      </c>
      <c r="Y5471" s="44">
        <v>8630.1301814530398</v>
      </c>
      <c r="Z5471" s="45">
        <v>8120.6190653536796</v>
      </c>
      <c r="AA5471" s="46">
        <v>0.96180096134745996</v>
      </c>
      <c r="AB5471" s="139">
        <v>8649.2413658764708</v>
      </c>
      <c r="AC5471" s="45">
        <v>8034.5031957738101</v>
      </c>
      <c r="AD5471" s="99">
        <v>0.95160145248211103</v>
      </c>
      <c r="AE5471" s="142">
        <v>8463.7978318257301</v>
      </c>
      <c r="AF5471" s="44">
        <v>8651.2466977215809</v>
      </c>
      <c r="AG5471" s="45">
        <v>8140.77892021141</v>
      </c>
      <c r="AH5471" s="140">
        <v>0.96183522834162005</v>
      </c>
      <c r="AI5471" s="44">
        <v>8670.4046440858292</v>
      </c>
      <c r="AJ5471" s="45">
        <v>8054.4149942289396</v>
      </c>
      <c r="AK5471" s="46">
        <v>0.95163130715889499</v>
      </c>
    </row>
    <row r="5472" spans="1:37" x14ac:dyDescent="0.2">
      <c r="A5472" s="35" t="s">
        <v>1768</v>
      </c>
      <c r="B5472" s="35" t="s">
        <v>8055</v>
      </c>
      <c r="C5472" s="85" t="s">
        <v>971</v>
      </c>
      <c r="D5472" s="85" t="s">
        <v>971</v>
      </c>
      <c r="E5472" s="85" t="s">
        <v>12896</v>
      </c>
      <c r="F5472" s="85" t="s">
        <v>336</v>
      </c>
      <c r="G5472" s="85" t="s">
        <v>336</v>
      </c>
      <c r="H5472" s="840">
        <v>1.02232266449648</v>
      </c>
      <c r="I5472" s="840">
        <v>1.0252655777567099</v>
      </c>
      <c r="J5472" s="86">
        <v>17436.416666666701</v>
      </c>
      <c r="K5472" s="44">
        <v>17825.643945937602</v>
      </c>
      <c r="L5472" s="45">
        <v>16771.562931394099</v>
      </c>
      <c r="M5472" s="46">
        <v>0.96186981832433704</v>
      </c>
      <c r="N5472" s="139">
        <v>17876.9578077568</v>
      </c>
      <c r="O5472" s="45">
        <v>16604.930197703699</v>
      </c>
      <c r="P5472" s="99">
        <v>0.95231322554062603</v>
      </c>
      <c r="Q5472" s="86">
        <v>17471.136418384402</v>
      </c>
      <c r="R5472" s="44">
        <v>17861.138735024299</v>
      </c>
      <c r="S5472" s="45">
        <v>16805.818482903102</v>
      </c>
      <c r="T5472" s="140">
        <v>0.96191902349401703</v>
      </c>
      <c r="U5472" s="44">
        <v>17912.5547740613</v>
      </c>
      <c r="V5472" s="45">
        <v>16638.7235692227</v>
      </c>
      <c r="W5472" s="99">
        <v>0.95235496826148902</v>
      </c>
      <c r="X5472" s="86">
        <v>17506.633096953301</v>
      </c>
      <c r="Y5472" s="44">
        <v>17897.427794039599</v>
      </c>
      <c r="Z5472" s="45">
        <v>16840.7880656788</v>
      </c>
      <c r="AA5472" s="46">
        <v>0.96196612863324704</v>
      </c>
      <c r="AB5472" s="139">
        <v>17948.948296722599</v>
      </c>
      <c r="AC5472" s="45">
        <v>16673.2406173501</v>
      </c>
      <c r="AD5472" s="99">
        <v>0.95239561627939795</v>
      </c>
      <c r="AE5472" s="142">
        <v>17542.468896711202</v>
      </c>
      <c r="AF5472" s="44">
        <v>17934.063544332501</v>
      </c>
      <c r="AG5472" s="45">
        <v>16875.862122147599</v>
      </c>
      <c r="AH5472" s="140">
        <v>0.96200040151197797</v>
      </c>
      <c r="AI5472" s="44">
        <v>17985.689508665801</v>
      </c>
      <c r="AJ5472" s="45">
        <v>16707.894637761499</v>
      </c>
      <c r="AK5472" s="46">
        <v>0.95242549587155401</v>
      </c>
    </row>
    <row r="5473" spans="1:37" x14ac:dyDescent="0.2">
      <c r="A5473" s="35" t="s">
        <v>1767</v>
      </c>
      <c r="B5473" s="35" t="s">
        <v>8054</v>
      </c>
      <c r="C5473" s="85" t="s">
        <v>971</v>
      </c>
      <c r="D5473" s="85" t="s">
        <v>971</v>
      </c>
      <c r="E5473" s="85" t="s">
        <v>12896</v>
      </c>
      <c r="F5473" s="85" t="s">
        <v>337</v>
      </c>
      <c r="G5473" s="85" t="s">
        <v>337</v>
      </c>
      <c r="H5473" s="840">
        <v>1.0130531180698701</v>
      </c>
      <c r="I5473" s="840">
        <v>1.01651233298735</v>
      </c>
      <c r="J5473" s="86">
        <v>12467.25</v>
      </c>
      <c r="K5473" s="44">
        <v>12629.986486256599</v>
      </c>
      <c r="L5473" s="45">
        <v>11883.139471389801</v>
      </c>
      <c r="M5473" s="46">
        <v>0.95314840653630495</v>
      </c>
      <c r="N5473" s="139">
        <v>12673.113383436499</v>
      </c>
      <c r="O5473" s="45">
        <v>11771.3631917977</v>
      </c>
      <c r="P5473" s="99">
        <v>0.94418281431732398</v>
      </c>
      <c r="Q5473" s="86">
        <v>12607.358064652301</v>
      </c>
      <c r="R5473" s="44">
        <v>12771.9233980194</v>
      </c>
      <c r="S5473" s="45">
        <v>12017.2979723717</v>
      </c>
      <c r="T5473" s="140">
        <v>0.95319716555564504</v>
      </c>
      <c r="U5473" s="44">
        <v>12815.534959106601</v>
      </c>
      <c r="V5473" s="45">
        <v>11904.1725910066</v>
      </c>
      <c r="W5473" s="99">
        <v>0.94422420065808299</v>
      </c>
      <c r="X5473" s="86">
        <v>12747.749386636</v>
      </c>
      <c r="Y5473" s="44">
        <v>12914.1472645049</v>
      </c>
      <c r="Z5473" s="45">
        <v>12151.7136223856</v>
      </c>
      <c r="AA5473" s="46">
        <v>0.95324384358581205</v>
      </c>
      <c r="AB5473" s="139">
        <v>12958.244469347401</v>
      </c>
      <c r="AC5473" s="45">
        <v>12037.2472216284</v>
      </c>
      <c r="AD5473" s="99">
        <v>0.94426450164195797</v>
      </c>
      <c r="AE5473" s="142">
        <v>12888.220260146099</v>
      </c>
      <c r="AF5473" s="44">
        <v>13056.451720912301</v>
      </c>
      <c r="AG5473" s="45">
        <v>12286.054329066101</v>
      </c>
      <c r="AH5473" s="140">
        <v>0.95327780570743004</v>
      </c>
      <c r="AI5473" s="44">
        <v>13101.0348446959</v>
      </c>
      <c r="AJ5473" s="45">
        <v>12170.2706880021</v>
      </c>
      <c r="AK5473" s="46">
        <v>0.944294126135932</v>
      </c>
    </row>
    <row r="5474" spans="1:37" x14ac:dyDescent="0.2">
      <c r="A5474" s="35" t="s">
        <v>1766</v>
      </c>
      <c r="B5474" s="35" t="s">
        <v>8053</v>
      </c>
      <c r="C5474" s="85" t="s">
        <v>971</v>
      </c>
      <c r="D5474" s="85" t="s">
        <v>971</v>
      </c>
      <c r="E5474" s="85" t="s">
        <v>12896</v>
      </c>
      <c r="F5474" s="85" t="s">
        <v>338</v>
      </c>
      <c r="G5474" s="85" t="s">
        <v>338</v>
      </c>
      <c r="H5474" s="840">
        <v>1.0216008372096701</v>
      </c>
      <c r="I5474" s="840">
        <v>1.0218009886488</v>
      </c>
      <c r="J5474" s="86">
        <v>10008.5</v>
      </c>
      <c r="K5474" s="44">
        <v>10224.691979212999</v>
      </c>
      <c r="L5474" s="45">
        <v>9620.0768681107093</v>
      </c>
      <c r="M5474" s="46">
        <v>0.96119067473754405</v>
      </c>
      <c r="N5474" s="139">
        <v>10226.695194891499</v>
      </c>
      <c r="O5474" s="45">
        <v>9499.0188873569496</v>
      </c>
      <c r="P5474" s="99">
        <v>0.94909515785152099</v>
      </c>
      <c r="Q5474" s="86">
        <v>10075.5281749967</v>
      </c>
      <c r="R5474" s="44">
        <v>10293.168018906201</v>
      </c>
      <c r="S5474" s="45">
        <v>9684.9991428906505</v>
      </c>
      <c r="T5474" s="140">
        <v>0.96123984516512595</v>
      </c>
      <c r="U5474" s="44">
        <v>10295.1846503704</v>
      </c>
      <c r="V5474" s="45">
        <v>9563.0541624174602</v>
      </c>
      <c r="W5474" s="99">
        <v>0.94913675951490595</v>
      </c>
      <c r="X5474" s="86">
        <v>10137.888498438901</v>
      </c>
      <c r="Y5474" s="44">
        <v>10356.8753775435</v>
      </c>
      <c r="Z5474" s="45">
        <v>9745.4195800104608</v>
      </c>
      <c r="AA5474" s="46">
        <v>0.96128691704501801</v>
      </c>
      <c r="AB5474" s="139">
        <v>10358.904490516101</v>
      </c>
      <c r="AC5474" s="45">
        <v>9622.65333028239</v>
      </c>
      <c r="AD5474" s="99">
        <v>0.94917727017457099</v>
      </c>
      <c r="AE5474" s="142">
        <v>10200.669863282301</v>
      </c>
      <c r="AF5474" s="44">
        <v>10421.012872428601</v>
      </c>
      <c r="AG5474" s="45">
        <v>9806.1198441446904</v>
      </c>
      <c r="AH5474" s="140">
        <v>0.96132116572483495</v>
      </c>
      <c r="AI5474" s="44">
        <v>10423.0545511818</v>
      </c>
      <c r="AJ5474" s="45">
        <v>9682.5477366813902</v>
      </c>
      <c r="AK5474" s="46">
        <v>0.94920704879726903</v>
      </c>
    </row>
    <row r="5475" spans="1:37" x14ac:dyDescent="0.2">
      <c r="A5475" s="35" t="s">
        <v>1765</v>
      </c>
      <c r="B5475" s="35" t="s">
        <v>8052</v>
      </c>
      <c r="C5475" s="85" t="s">
        <v>971</v>
      </c>
      <c r="D5475" s="85" t="s">
        <v>971</v>
      </c>
      <c r="E5475" s="85" t="s">
        <v>12896</v>
      </c>
      <c r="F5475" s="85" t="s">
        <v>329</v>
      </c>
      <c r="G5475" s="85" t="s">
        <v>329</v>
      </c>
      <c r="H5475" s="840">
        <v>1.02799428810126</v>
      </c>
      <c r="I5475" s="840">
        <v>1.02874614506555</v>
      </c>
      <c r="J5475" s="86">
        <v>5641.8333333333303</v>
      </c>
      <c r="K5475" s="44">
        <v>5799.7724410859601</v>
      </c>
      <c r="L5475" s="45">
        <v>5456.8154047307999</v>
      </c>
      <c r="M5475" s="46">
        <v>0.96720606269784604</v>
      </c>
      <c r="N5475" s="139">
        <v>5804.0142927690003</v>
      </c>
      <c r="O5475" s="45">
        <v>5391.0320332068304</v>
      </c>
      <c r="P5475" s="99">
        <v>0.95554613450831505</v>
      </c>
      <c r="Q5475" s="86">
        <v>5638.5802841429004</v>
      </c>
      <c r="R5475" s="44">
        <v>5796.4283250992803</v>
      </c>
      <c r="S5475" s="45">
        <v>5453.9480223484197</v>
      </c>
      <c r="T5475" s="140">
        <v>0.96725554084709697</v>
      </c>
      <c r="U5475" s="44">
        <v>5800.6677309546403</v>
      </c>
      <c r="V5475" s="45">
        <v>5388.1597633424299</v>
      </c>
      <c r="W5475" s="99">
        <v>0.95558801893719303</v>
      </c>
      <c r="X5475" s="86">
        <v>5637.5519931218696</v>
      </c>
      <c r="Y5475" s="44">
        <v>5795.3712478031503</v>
      </c>
      <c r="Z5475" s="45">
        <v>5453.2204330884297</v>
      </c>
      <c r="AA5475" s="46">
        <v>0.96730290731538504</v>
      </c>
      <c r="AB5475" s="139">
        <v>5799.6098805307402</v>
      </c>
      <c r="AC5475" s="45">
        <v>5387.4070740126399</v>
      </c>
      <c r="AD5475" s="99">
        <v>0.95562880494682401</v>
      </c>
      <c r="AE5475" s="142">
        <v>5635.8403026405003</v>
      </c>
      <c r="AF5475" s="44">
        <v>5793.6116397653104</v>
      </c>
      <c r="AG5475" s="45">
        <v>5451.7589379706797</v>
      </c>
      <c r="AH5475" s="140">
        <v>0.96733737033258804</v>
      </c>
      <c r="AI5475" s="44">
        <v>5797.8489855464904</v>
      </c>
      <c r="AJ5475" s="45">
        <v>5385.9403015652897</v>
      </c>
      <c r="AK5475" s="46">
        <v>0.95565878597409504</v>
      </c>
    </row>
    <row r="5476" spans="1:37" x14ac:dyDescent="0.2">
      <c r="A5476" s="35" t="s">
        <v>1764</v>
      </c>
      <c r="B5476" s="35" t="s">
        <v>8051</v>
      </c>
      <c r="C5476" s="85" t="s">
        <v>971</v>
      </c>
      <c r="D5476" s="85" t="s">
        <v>971</v>
      </c>
      <c r="E5476" s="85" t="s">
        <v>12896</v>
      </c>
      <c r="F5476" s="85" t="s">
        <v>330</v>
      </c>
      <c r="G5476" s="85" t="s">
        <v>330</v>
      </c>
      <c r="H5476" s="840">
        <v>1.0211088055067901</v>
      </c>
      <c r="I5476" s="840">
        <v>1.0207767029070201</v>
      </c>
      <c r="J5476" s="86">
        <v>10444.666666666701</v>
      </c>
      <c r="K5476" s="44">
        <v>10665.1411039165</v>
      </c>
      <c r="L5476" s="45">
        <v>10034.480983633601</v>
      </c>
      <c r="M5476" s="46">
        <v>0.960727738268363</v>
      </c>
      <c r="N5476" s="139">
        <v>10661.6724029628</v>
      </c>
      <c r="O5476" s="45">
        <v>9903.0454703632895</v>
      </c>
      <c r="P5476" s="99">
        <v>0.94814375474212997</v>
      </c>
      <c r="Q5476" s="86">
        <v>10496.684012481101</v>
      </c>
      <c r="R5476" s="44">
        <v>10718.2564737668</v>
      </c>
      <c r="S5476" s="45">
        <v>10084.971368488799</v>
      </c>
      <c r="T5476" s="140">
        <v>0.96077688501408298</v>
      </c>
      <c r="U5476" s="44">
        <v>10714.7704977173</v>
      </c>
      <c r="V5476" s="45">
        <v>9952.8016337090994</v>
      </c>
      <c r="W5476" s="99">
        <v>0.94818531470268697</v>
      </c>
      <c r="X5476" s="86">
        <v>10538.595752790499</v>
      </c>
      <c r="Y5476" s="44">
        <v>10761.0529208508</v>
      </c>
      <c r="Z5476" s="45">
        <v>10125.7350323802</v>
      </c>
      <c r="AA5476" s="46">
        <v>0.96082393422283396</v>
      </c>
      <c r="AB5476" s="139">
        <v>10757.5530258034</v>
      </c>
      <c r="AC5476" s="45">
        <v>9992.9682278862892</v>
      </c>
      <c r="AD5476" s="99">
        <v>0.94822578475318098</v>
      </c>
      <c r="AE5476" s="142">
        <v>10583.281449223399</v>
      </c>
      <c r="AF5476" s="44">
        <v>10806.6818789586</v>
      </c>
      <c r="AG5476" s="45">
        <v>10169.0324078756</v>
      </c>
      <c r="AH5476" s="140">
        <v>0.96085816640752297</v>
      </c>
      <c r="AI5476" s="44">
        <v>10803.1671436753</v>
      </c>
      <c r="AJ5476" s="45">
        <v>10035.6551970769</v>
      </c>
      <c r="AK5476" s="46">
        <v>0.94825553352484204</v>
      </c>
    </row>
    <row r="5477" spans="1:37" x14ac:dyDescent="0.2">
      <c r="A5477" s="35" t="s">
        <v>1763</v>
      </c>
      <c r="B5477" s="35" t="s">
        <v>8050</v>
      </c>
      <c r="C5477" s="85" t="s">
        <v>971</v>
      </c>
      <c r="D5477" s="85" t="s">
        <v>971</v>
      </c>
      <c r="E5477" s="85" t="s">
        <v>12896</v>
      </c>
      <c r="F5477" s="85" t="s">
        <v>329</v>
      </c>
      <c r="G5477" s="85" t="s">
        <v>329</v>
      </c>
      <c r="H5477" s="840">
        <v>1.02799428810126</v>
      </c>
      <c r="I5477" s="840">
        <v>1.02874614506555</v>
      </c>
      <c r="J5477" s="86">
        <v>9534.5833333333303</v>
      </c>
      <c r="K5477" s="44">
        <v>9801.4972060921391</v>
      </c>
      <c r="L5477" s="45">
        <v>9221.90680529784</v>
      </c>
      <c r="M5477" s="46">
        <v>0.96720606269784604</v>
      </c>
      <c r="N5477" s="139">
        <v>9808.6658489729307</v>
      </c>
      <c r="O5477" s="45">
        <v>9110.7342483140692</v>
      </c>
      <c r="P5477" s="99">
        <v>0.95554613450831505</v>
      </c>
      <c r="Q5477" s="86">
        <v>9575.2787723455494</v>
      </c>
      <c r="R5477" s="44">
        <v>9843.3318849484804</v>
      </c>
      <c r="S5477" s="45">
        <v>9261.7414477068305</v>
      </c>
      <c r="T5477" s="140">
        <v>0.96725554084709697</v>
      </c>
      <c r="U5477" s="44">
        <v>9850.53112497851</v>
      </c>
      <c r="V5477" s="45">
        <v>9150.0216728370506</v>
      </c>
      <c r="W5477" s="99">
        <v>0.95558801893719303</v>
      </c>
      <c r="X5477" s="86">
        <v>9616.0146733350102</v>
      </c>
      <c r="Y5477" s="44">
        <v>9885.2081584863008</v>
      </c>
      <c r="Z5477" s="45">
        <v>9301.5989503043602</v>
      </c>
      <c r="AA5477" s="46">
        <v>0.96730290731538504</v>
      </c>
      <c r="AB5477" s="139">
        <v>9892.4380260871803</v>
      </c>
      <c r="AC5477" s="45">
        <v>9189.3406106302591</v>
      </c>
      <c r="AD5477" s="99">
        <v>0.95562880494682401</v>
      </c>
      <c r="AE5477" s="142">
        <v>9659.1138587782807</v>
      </c>
      <c r="AF5477" s="44">
        <v>9929.5138749437992</v>
      </c>
      <c r="AG5477" s="45">
        <v>9343.6217998936409</v>
      </c>
      <c r="AH5477" s="140">
        <v>0.96733737033258804</v>
      </c>
      <c r="AI5477" s="44">
        <v>9936.7761469674097</v>
      </c>
      <c r="AJ5477" s="45">
        <v>9230.8170238656094</v>
      </c>
      <c r="AK5477" s="46">
        <v>0.95565878597409504</v>
      </c>
    </row>
    <row r="5478" spans="1:37" x14ac:dyDescent="0.2">
      <c r="A5478" s="35" t="s">
        <v>1762</v>
      </c>
      <c r="B5478" s="35" t="s">
        <v>8049</v>
      </c>
      <c r="C5478" s="85" t="s">
        <v>971</v>
      </c>
      <c r="D5478" s="85" t="s">
        <v>971</v>
      </c>
      <c r="E5478" s="85" t="s">
        <v>12896</v>
      </c>
      <c r="F5478" s="85" t="s">
        <v>469</v>
      </c>
      <c r="G5478" s="85" t="s">
        <v>469</v>
      </c>
      <c r="H5478" s="840">
        <v>1.0118811716584899</v>
      </c>
      <c r="I5478" s="840">
        <v>1.01771989407375</v>
      </c>
      <c r="J5478" s="86">
        <v>15269.75</v>
      </c>
      <c r="K5478" s="44">
        <v>15451.172520932199</v>
      </c>
      <c r="L5478" s="45">
        <v>14537.500753665599</v>
      </c>
      <c r="M5478" s="46">
        <v>0.95204576064870705</v>
      </c>
      <c r="N5478" s="139">
        <v>15540.328352532601</v>
      </c>
      <c r="O5478" s="45">
        <v>14434.562654236001</v>
      </c>
      <c r="P5478" s="99">
        <v>0.94530445188925905</v>
      </c>
      <c r="Q5478" s="86">
        <v>15258.842935057701</v>
      </c>
      <c r="R5478" s="44">
        <v>15440.135867278999</v>
      </c>
      <c r="S5478" s="45">
        <v>14527.859874243301</v>
      </c>
      <c r="T5478" s="140">
        <v>0.95209446326137204</v>
      </c>
      <c r="U5478" s="44">
        <v>15529.2280155549</v>
      </c>
      <c r="V5478" s="45">
        <v>14424.884415058899</v>
      </c>
      <c r="W5478" s="99">
        <v>0.94534588739472902</v>
      </c>
      <c r="X5478" s="86">
        <v>15247.827388702101</v>
      </c>
      <c r="Y5478" s="44">
        <v>15428.9894433263</v>
      </c>
      <c r="Z5478" s="45">
        <v>14518.0829487234</v>
      </c>
      <c r="AA5478" s="46">
        <v>0.952141087292248</v>
      </c>
      <c r="AB5478" s="139">
        <v>15518.0172748847</v>
      </c>
      <c r="AC5478" s="45">
        <v>14415.086146055301</v>
      </c>
      <c r="AD5478" s="99">
        <v>0.945386236253969</v>
      </c>
      <c r="AE5478" s="142">
        <v>15241.480376678601</v>
      </c>
      <c r="AF5478" s="44">
        <v>15422.5670213634</v>
      </c>
      <c r="AG5478" s="45">
        <v>14512.556731982801</v>
      </c>
      <c r="AH5478" s="140">
        <v>0.952175010124923</v>
      </c>
      <c r="AI5478" s="44">
        <v>15511.557794480501</v>
      </c>
      <c r="AJ5478" s="45">
        <v>14409.537825773001</v>
      </c>
      <c r="AK5478" s="46">
        <v>0.94541589594022402</v>
      </c>
    </row>
    <row r="5479" spans="1:37" x14ac:dyDescent="0.2">
      <c r="A5479" s="35" t="s">
        <v>1761</v>
      </c>
      <c r="B5479" s="35" t="s">
        <v>8048</v>
      </c>
      <c r="C5479" s="85" t="s">
        <v>971</v>
      </c>
      <c r="D5479" s="85" t="s">
        <v>971</v>
      </c>
      <c r="E5479" s="85" t="s">
        <v>12896</v>
      </c>
      <c r="F5479" s="85" t="s">
        <v>469</v>
      </c>
      <c r="G5479" s="85" t="s">
        <v>469</v>
      </c>
      <c r="H5479" s="840">
        <v>1.0118811716584899</v>
      </c>
      <c r="I5479" s="840">
        <v>1.01771989407375</v>
      </c>
      <c r="J5479" s="86">
        <v>6715.4166666666697</v>
      </c>
      <c r="K5479" s="44">
        <v>6795.2036848416101</v>
      </c>
      <c r="L5479" s="45">
        <v>6393.3839684896702</v>
      </c>
      <c r="M5479" s="46">
        <v>0.95204576064870705</v>
      </c>
      <c r="N5479" s="139">
        <v>6834.4131386610698</v>
      </c>
      <c r="O5479" s="45">
        <v>6348.1132712913304</v>
      </c>
      <c r="P5479" s="99">
        <v>0.94530445188925905</v>
      </c>
      <c r="Q5479" s="86">
        <v>6716.3682878426498</v>
      </c>
      <c r="R5479" s="44">
        <v>6796.1666123921405</v>
      </c>
      <c r="S5479" s="45">
        <v>6394.6170600792502</v>
      </c>
      <c r="T5479" s="140">
        <v>0.95209446326137204</v>
      </c>
      <c r="U5479" s="44">
        <v>6835.3816224634902</v>
      </c>
      <c r="V5479" s="45">
        <v>6349.2911391404195</v>
      </c>
      <c r="W5479" s="99">
        <v>0.94534588739472902</v>
      </c>
      <c r="X5479" s="86">
        <v>6715.0598166967902</v>
      </c>
      <c r="Y5479" s="44">
        <v>6794.8425950759802</v>
      </c>
      <c r="Z5479" s="45">
        <v>6393.6843551021702</v>
      </c>
      <c r="AA5479" s="46">
        <v>0.952141087292248</v>
      </c>
      <c r="AB5479" s="139">
        <v>6834.0499653475299</v>
      </c>
      <c r="AC5479" s="45">
        <v>6348.3251263272496</v>
      </c>
      <c r="AD5479" s="99">
        <v>0.945386236253969</v>
      </c>
      <c r="AE5479" s="142">
        <v>6717.3352634636403</v>
      </c>
      <c r="AF5479" s="44">
        <v>6797.1450768164696</v>
      </c>
      <c r="AG5479" s="45">
        <v>6396.0787725009905</v>
      </c>
      <c r="AH5479" s="140">
        <v>0.952175010124923</v>
      </c>
      <c r="AI5479" s="44">
        <v>6836.3657327900501</v>
      </c>
      <c r="AJ5479" s="45">
        <v>6350.6755364383298</v>
      </c>
      <c r="AK5479" s="46">
        <v>0.94541589594022402</v>
      </c>
    </row>
    <row r="5480" spans="1:37" x14ac:dyDescent="0.2">
      <c r="A5480" s="35" t="s">
        <v>1760</v>
      </c>
      <c r="B5480" s="35" t="s">
        <v>8047</v>
      </c>
      <c r="C5480" s="85" t="s">
        <v>971</v>
      </c>
      <c r="D5480" s="85" t="s">
        <v>971</v>
      </c>
      <c r="E5480" s="85" t="s">
        <v>12896</v>
      </c>
      <c r="F5480" s="85" t="s">
        <v>338</v>
      </c>
      <c r="G5480" s="85" t="s">
        <v>338</v>
      </c>
      <c r="H5480" s="840">
        <v>1.0216008372096701</v>
      </c>
      <c r="I5480" s="840">
        <v>1.0218009886488</v>
      </c>
      <c r="J5480" s="86">
        <v>16821.583333333299</v>
      </c>
      <c r="K5480" s="44">
        <v>17184.943616525601</v>
      </c>
      <c r="L5480" s="45">
        <v>16168.749034320501</v>
      </c>
      <c r="M5480" s="46">
        <v>0.96119067473754405</v>
      </c>
      <c r="N5480" s="139">
        <v>17188.3104806382</v>
      </c>
      <c r="O5480" s="45">
        <v>15965.2832890625</v>
      </c>
      <c r="P5480" s="99">
        <v>0.94909515785152099</v>
      </c>
      <c r="Q5480" s="86">
        <v>16949.040701694699</v>
      </c>
      <c r="R5480" s="44">
        <v>17315.154170752099</v>
      </c>
      <c r="S5480" s="45">
        <v>16292.093259794399</v>
      </c>
      <c r="T5480" s="140">
        <v>0.96123984516512595</v>
      </c>
      <c r="U5480" s="44">
        <v>17318.546545640402</v>
      </c>
      <c r="V5480" s="45">
        <v>16086.9575684928</v>
      </c>
      <c r="W5480" s="99">
        <v>0.94913675951490595</v>
      </c>
      <c r="X5480" s="86">
        <v>17070.721097951999</v>
      </c>
      <c r="Y5480" s="44">
        <v>17439.462965440602</v>
      </c>
      <c r="Z5480" s="45">
        <v>16409.8608559856</v>
      </c>
      <c r="AA5480" s="46">
        <v>0.96128691704501801</v>
      </c>
      <c r="AB5480" s="139">
        <v>17442.879694835301</v>
      </c>
      <c r="AC5480" s="45">
        <v>16203.1404516655</v>
      </c>
      <c r="AD5480" s="99">
        <v>0.94917727017457099</v>
      </c>
      <c r="AE5480" s="142">
        <v>17185.594865856299</v>
      </c>
      <c r="AF5480" s="44">
        <v>17556.818102904999</v>
      </c>
      <c r="AG5480" s="45">
        <v>16520.876090119698</v>
      </c>
      <c r="AH5480" s="140">
        <v>0.96132116572483495</v>
      </c>
      <c r="AI5480" s="44">
        <v>17560.2578244496</v>
      </c>
      <c r="AJ5480" s="45">
        <v>16312.687784444901</v>
      </c>
      <c r="AK5480" s="46">
        <v>0.94920704879726903</v>
      </c>
    </row>
    <row r="5481" spans="1:37" x14ac:dyDescent="0.2">
      <c r="A5481" s="35" t="s">
        <v>1759</v>
      </c>
      <c r="B5481" s="35" t="s">
        <v>8046</v>
      </c>
      <c r="C5481" s="85" t="s">
        <v>971</v>
      </c>
      <c r="D5481" s="85" t="s">
        <v>971</v>
      </c>
      <c r="E5481" s="85" t="s">
        <v>12896</v>
      </c>
      <c r="F5481" s="85" t="s">
        <v>329</v>
      </c>
      <c r="G5481" s="85" t="s">
        <v>329</v>
      </c>
      <c r="H5481" s="840">
        <v>1.02799428810126</v>
      </c>
      <c r="I5481" s="840">
        <v>1.02874614506555</v>
      </c>
      <c r="J5481" s="86">
        <v>4745.0833333333303</v>
      </c>
      <c r="K5481" s="44">
        <v>4877.9185632311501</v>
      </c>
      <c r="L5481" s="45">
        <v>4589.4733680065101</v>
      </c>
      <c r="M5481" s="46">
        <v>0.96720606269784704</v>
      </c>
      <c r="N5481" s="139">
        <v>4881.4861871814701</v>
      </c>
      <c r="O5481" s="45">
        <v>4534.1460370864997</v>
      </c>
      <c r="P5481" s="99">
        <v>0.95554613450831505</v>
      </c>
      <c r="Q5481" s="86">
        <v>4761.8749142424103</v>
      </c>
      <c r="R5481" s="44">
        <v>4895.1802124938804</v>
      </c>
      <c r="S5481" s="45">
        <v>4605.9498956217703</v>
      </c>
      <c r="T5481" s="140">
        <v>0.96725554084709697</v>
      </c>
      <c r="U5481" s="44">
        <v>4898.7604613112399</v>
      </c>
      <c r="V5481" s="45">
        <v>4550.3906157276197</v>
      </c>
      <c r="W5481" s="99">
        <v>0.95558801893719303</v>
      </c>
      <c r="X5481" s="86">
        <v>4782.6775080186999</v>
      </c>
      <c r="Y5481" s="44">
        <v>4916.5651600736001</v>
      </c>
      <c r="Z5481" s="45">
        <v>4626.2978582583901</v>
      </c>
      <c r="AA5481" s="46">
        <v>0.96730290731538504</v>
      </c>
      <c r="AB5481" s="139">
        <v>4920.1610494659699</v>
      </c>
      <c r="AC5481" s="45">
        <v>4570.4643914339704</v>
      </c>
      <c r="AD5481" s="99">
        <v>0.95562880494682401</v>
      </c>
      <c r="AE5481" s="142">
        <v>4804.25320646624</v>
      </c>
      <c r="AF5481" s="44">
        <v>4938.7448548394595</v>
      </c>
      <c r="AG5481" s="45">
        <v>4647.33366315496</v>
      </c>
      <c r="AH5481" s="140">
        <v>0.96733737033258804</v>
      </c>
      <c r="AI5481" s="44">
        <v>4942.35696607097</v>
      </c>
      <c r="AJ5481" s="45">
        <v>4591.2267868036797</v>
      </c>
      <c r="AK5481" s="46">
        <v>0.95565878597409404</v>
      </c>
    </row>
    <row r="5482" spans="1:37" x14ac:dyDescent="0.2">
      <c r="A5482" s="35" t="s">
        <v>1758</v>
      </c>
      <c r="B5482" s="35" t="s">
        <v>8008</v>
      </c>
      <c r="C5482" s="85" t="s">
        <v>971</v>
      </c>
      <c r="D5482" s="85" t="s">
        <v>971</v>
      </c>
      <c r="E5482" s="85" t="s">
        <v>12896</v>
      </c>
      <c r="F5482" s="85" t="s">
        <v>333</v>
      </c>
      <c r="G5482" s="85" t="s">
        <v>333</v>
      </c>
      <c r="H5482" s="840">
        <v>1.0207650829297401</v>
      </c>
      <c r="I5482" s="840">
        <v>1.0220190117993799</v>
      </c>
      <c r="J5482" s="86">
        <v>6641.5</v>
      </c>
      <c r="K5482" s="44">
        <v>6779.4112982778797</v>
      </c>
      <c r="L5482" s="45">
        <v>6378.52543064982</v>
      </c>
      <c r="M5482" s="46">
        <v>0.96040434098468996</v>
      </c>
      <c r="N5482" s="139">
        <v>6787.7392668655602</v>
      </c>
      <c r="O5482" s="45">
        <v>6304.7604597248801</v>
      </c>
      <c r="P5482" s="99">
        <v>0.94929766765412604</v>
      </c>
      <c r="Q5482" s="86">
        <v>6691.3503366224904</v>
      </c>
      <c r="R5482" s="44">
        <v>6830.29678127441</v>
      </c>
      <c r="S5482" s="45">
        <v>6426.7306577359004</v>
      </c>
      <c r="T5482" s="140">
        <v>0.96045347118678104</v>
      </c>
      <c r="U5482" s="44">
        <v>6838.6872586383397</v>
      </c>
      <c r="V5482" s="45">
        <v>6352.36169871316</v>
      </c>
      <c r="W5482" s="99">
        <v>0.94933927819411801</v>
      </c>
      <c r="X5482" s="86">
        <v>6743.66967889844</v>
      </c>
      <c r="Y5482" s="44">
        <v>6883.7025390315503</v>
      </c>
      <c r="Z5482" s="45">
        <v>6477.2981291542201</v>
      </c>
      <c r="AA5482" s="46">
        <v>0.96050050455796798</v>
      </c>
      <c r="AB5482" s="139">
        <v>6892.1586211291997</v>
      </c>
      <c r="AC5482" s="45">
        <v>6402.3037541433096</v>
      </c>
      <c r="AD5482" s="99">
        <v>0.94937979749760104</v>
      </c>
      <c r="AE5482" s="142">
        <v>6802.7873700095397</v>
      </c>
      <c r="AF5482" s="44">
        <v>6944.0478139011802</v>
      </c>
      <c r="AG5482" s="45">
        <v>6534.3134971789495</v>
      </c>
      <c r="AH5482" s="140">
        <v>0.96053472521952199</v>
      </c>
      <c r="AI5482" s="44">
        <v>6952.5780253784196</v>
      </c>
      <c r="AJ5482" s="45">
        <v>6458.63151662156</v>
      </c>
      <c r="AK5482" s="46">
        <v>0.94940958247420604</v>
      </c>
    </row>
    <row r="5483" spans="1:37" x14ac:dyDescent="0.2">
      <c r="A5483" s="35" t="s">
        <v>1757</v>
      </c>
      <c r="B5483" s="35" t="s">
        <v>7800</v>
      </c>
      <c r="C5483" s="85" t="s">
        <v>971</v>
      </c>
      <c r="D5483" s="85" t="s">
        <v>971</v>
      </c>
      <c r="E5483" s="85" t="s">
        <v>12896</v>
      </c>
      <c r="F5483" s="85" t="s">
        <v>339</v>
      </c>
      <c r="G5483" s="85" t="s">
        <v>339</v>
      </c>
      <c r="H5483" s="840">
        <v>1.0221471341377</v>
      </c>
      <c r="I5483" s="840">
        <v>1.02441065067542</v>
      </c>
      <c r="J5483" s="86">
        <v>16239.833333333299</v>
      </c>
      <c r="K5483" s="44">
        <v>16599.499100540601</v>
      </c>
      <c r="L5483" s="45">
        <v>15617.923517303499</v>
      </c>
      <c r="M5483" s="46">
        <v>0.9617046675748</v>
      </c>
      <c r="N5483" s="139">
        <v>16636.2582318604</v>
      </c>
      <c r="O5483" s="45">
        <v>15452.512091914999</v>
      </c>
      <c r="P5483" s="99">
        <v>0.95151913044560998</v>
      </c>
      <c r="Q5483" s="86">
        <v>16294.458566265999</v>
      </c>
      <c r="R5483" s="44">
        <v>16655.334125834299</v>
      </c>
      <c r="S5483" s="45">
        <v>15671.2584927185</v>
      </c>
      <c r="T5483" s="140">
        <v>0.96175386429607002</v>
      </c>
      <c r="U5483" s="44">
        <v>16692.216902272201</v>
      </c>
      <c r="V5483" s="45">
        <v>15505.1686539208</v>
      </c>
      <c r="W5483" s="99">
        <v>0.95156083835892302</v>
      </c>
      <c r="X5483" s="86">
        <v>16353.879850138101</v>
      </c>
      <c r="Y5483" s="44">
        <v>16716.071420850902</v>
      </c>
      <c r="Z5483" s="45">
        <v>15729.177361623601</v>
      </c>
      <c r="AA5483" s="46">
        <v>0.96180096134745996</v>
      </c>
      <c r="AB5483" s="139">
        <v>16753.088698347601</v>
      </c>
      <c r="AC5483" s="45">
        <v>15562.3758191093</v>
      </c>
      <c r="AD5483" s="99">
        <v>0.95160145248211103</v>
      </c>
      <c r="AE5483" s="142">
        <v>16413.8919032261</v>
      </c>
      <c r="AF5483" s="44">
        <v>16777.412568928601</v>
      </c>
      <c r="AG5483" s="45">
        <v>15787.459466714099</v>
      </c>
      <c r="AH5483" s="140">
        <v>0.96183522834162005</v>
      </c>
      <c r="AI5483" s="44">
        <v>16814.565684699901</v>
      </c>
      <c r="AJ5483" s="45">
        <v>15619.9734074318</v>
      </c>
      <c r="AK5483" s="46">
        <v>0.95163130715889499</v>
      </c>
    </row>
    <row r="5484" spans="1:37" x14ac:dyDescent="0.2">
      <c r="A5484" s="35" t="s">
        <v>1756</v>
      </c>
      <c r="B5484" s="35" t="s">
        <v>8045</v>
      </c>
      <c r="C5484" s="85" t="s">
        <v>971</v>
      </c>
      <c r="D5484" s="85" t="s">
        <v>971</v>
      </c>
      <c r="E5484" s="85" t="s">
        <v>12896</v>
      </c>
      <c r="F5484" s="85" t="s">
        <v>470</v>
      </c>
      <c r="G5484" s="85" t="s">
        <v>470</v>
      </c>
      <c r="H5484" s="840">
        <v>1.0223430456012701</v>
      </c>
      <c r="I5484" s="840">
        <v>1.0245193561395001</v>
      </c>
      <c r="J5484" s="86">
        <v>14300.833333333299</v>
      </c>
      <c r="K5484" s="44">
        <v>14620.3575046361</v>
      </c>
      <c r="L5484" s="45">
        <v>13755.814191743</v>
      </c>
      <c r="M5484" s="46">
        <v>0.96188899423644203</v>
      </c>
      <c r="N5484" s="139">
        <v>14651.480558925001</v>
      </c>
      <c r="O5484" s="45">
        <v>13608.9604612928</v>
      </c>
      <c r="P5484" s="99">
        <v>0.95162010101691796</v>
      </c>
      <c r="Q5484" s="86">
        <v>14310.2733675523</v>
      </c>
      <c r="R5484" s="44">
        <v>14630.0084579701</v>
      </c>
      <c r="S5484" s="45">
        <v>13765.5986102304</v>
      </c>
      <c r="T5484" s="140">
        <v>0.96193820038708</v>
      </c>
      <c r="U5484" s="44">
        <v>14661.152056704899</v>
      </c>
      <c r="V5484" s="45">
        <v>13618.5407025859</v>
      </c>
      <c r="W5484" s="99">
        <v>0.95166181335607203</v>
      </c>
      <c r="X5484" s="86">
        <v>14317.149808062501</v>
      </c>
      <c r="Y5484" s="44">
        <v>14637.0385391043</v>
      </c>
      <c r="Z5484" s="45">
        <v>13772.8877458201</v>
      </c>
      <c r="AA5484" s="46">
        <v>0.96198530646540104</v>
      </c>
      <c r="AB5484" s="139">
        <v>14668.197103109</v>
      </c>
      <c r="AC5484" s="45">
        <v>13625.666288621</v>
      </c>
      <c r="AD5484" s="99">
        <v>0.95170243178903202</v>
      </c>
      <c r="AE5484" s="142">
        <v>14329.1050464039</v>
      </c>
      <c r="AF5484" s="44">
        <v>14649.260893881101</v>
      </c>
      <c r="AG5484" s="45">
        <v>13784.879618909999</v>
      </c>
      <c r="AH5484" s="140">
        <v>0.96201958002739996</v>
      </c>
      <c r="AI5484" s="44">
        <v>14680.445476196999</v>
      </c>
      <c r="AJ5484" s="45">
        <v>13637.471954217999</v>
      </c>
      <c r="AK5484" s="46">
        <v>0.95173228963384904</v>
      </c>
    </row>
    <row r="5485" spans="1:37" x14ac:dyDescent="0.2">
      <c r="A5485" s="35" t="s">
        <v>1755</v>
      </c>
      <c r="B5485" s="35" t="s">
        <v>8044</v>
      </c>
      <c r="C5485" s="85" t="s">
        <v>971</v>
      </c>
      <c r="D5485" s="85" t="s">
        <v>971</v>
      </c>
      <c r="E5485" s="85" t="s">
        <v>12896</v>
      </c>
      <c r="F5485" s="85" t="s">
        <v>339</v>
      </c>
      <c r="G5485" s="85" t="s">
        <v>339</v>
      </c>
      <c r="H5485" s="840">
        <v>1.0221471341377</v>
      </c>
      <c r="I5485" s="840">
        <v>1.02441065067542</v>
      </c>
      <c r="J5485" s="86">
        <v>8231.3333333333303</v>
      </c>
      <c r="K5485" s="44">
        <v>8413.6337767988098</v>
      </c>
      <c r="L5485" s="45">
        <v>7916.1116870306996</v>
      </c>
      <c r="M5485" s="46">
        <v>0.9617046675748</v>
      </c>
      <c r="N5485" s="139">
        <v>8432.2655359262899</v>
      </c>
      <c r="O5485" s="45">
        <v>7832.2711357413</v>
      </c>
      <c r="P5485" s="99">
        <v>0.95151913044560998</v>
      </c>
      <c r="Q5485" s="86">
        <v>8259.3254355189893</v>
      </c>
      <c r="R5485" s="44">
        <v>8442.2458238263807</v>
      </c>
      <c r="S5485" s="45">
        <v>7943.43815408921</v>
      </c>
      <c r="T5485" s="140">
        <v>0.96175386429607002</v>
      </c>
      <c r="U5485" s="44">
        <v>8460.9409435400794</v>
      </c>
      <c r="V5485" s="45">
        <v>7859.25063570163</v>
      </c>
      <c r="W5485" s="99">
        <v>0.95156083835892302</v>
      </c>
      <c r="X5485" s="86">
        <v>8283.6539792181302</v>
      </c>
      <c r="Y5485" s="44">
        <v>8467.1131750461991</v>
      </c>
      <c r="Z5485" s="45">
        <v>7967.2263606817096</v>
      </c>
      <c r="AA5485" s="46">
        <v>0.96180096134745996</v>
      </c>
      <c r="AB5485" s="139">
        <v>8485.8633628209009</v>
      </c>
      <c r="AC5485" s="45">
        <v>7882.7371584831899</v>
      </c>
      <c r="AD5485" s="99">
        <v>0.95160145248211103</v>
      </c>
      <c r="AE5485" s="142">
        <v>8309.9672657459196</v>
      </c>
      <c r="AF5485" s="44">
        <v>8494.0092254603205</v>
      </c>
      <c r="AG5485" s="45">
        <v>7992.8192625601196</v>
      </c>
      <c r="AH5485" s="140">
        <v>0.96183522834162005</v>
      </c>
      <c r="AI5485" s="44">
        <v>8512.8189737942394</v>
      </c>
      <c r="AJ5485" s="45">
        <v>7908.02501154942</v>
      </c>
      <c r="AK5485" s="46">
        <v>0.95163130715889499</v>
      </c>
    </row>
    <row r="5486" spans="1:37" x14ac:dyDescent="0.2">
      <c r="A5486" s="35" t="s">
        <v>1754</v>
      </c>
      <c r="B5486" s="35" t="s">
        <v>8043</v>
      </c>
      <c r="C5486" s="85" t="s">
        <v>971</v>
      </c>
      <c r="D5486" s="85" t="s">
        <v>971</v>
      </c>
      <c r="E5486" s="85" t="s">
        <v>12896</v>
      </c>
      <c r="F5486" s="85" t="s">
        <v>469</v>
      </c>
      <c r="G5486" s="85" t="s">
        <v>469</v>
      </c>
      <c r="H5486" s="840">
        <v>1.0118811716584899</v>
      </c>
      <c r="I5486" s="840">
        <v>1.01771989407375</v>
      </c>
      <c r="J5486" s="86">
        <v>9429.9166666666697</v>
      </c>
      <c r="K5486" s="44">
        <v>9541.9551253085792</v>
      </c>
      <c r="L5486" s="45">
        <v>8977.7121857705897</v>
      </c>
      <c r="M5486" s="46">
        <v>0.95204576064870705</v>
      </c>
      <c r="N5486" s="139">
        <v>9597.01379112426</v>
      </c>
      <c r="O5486" s="45">
        <v>8914.1422059447195</v>
      </c>
      <c r="P5486" s="99">
        <v>0.94530445188925905</v>
      </c>
      <c r="Q5486" s="86">
        <v>9420.7660526885393</v>
      </c>
      <c r="R5486" s="44">
        <v>9532.695791315</v>
      </c>
      <c r="S5486" s="45">
        <v>8969.4591984454491</v>
      </c>
      <c r="T5486" s="140">
        <v>0.95209446326137204</v>
      </c>
      <c r="U5486" s="44">
        <v>9587.7010292357299</v>
      </c>
      <c r="V5486" s="45">
        <v>8905.8824440169792</v>
      </c>
      <c r="W5486" s="99">
        <v>0.94534588739472902</v>
      </c>
      <c r="X5486" s="86">
        <v>9412.7355938342098</v>
      </c>
      <c r="Y5486" s="44">
        <v>9524.5699212005202</v>
      </c>
      <c r="Z5486" s="45">
        <v>8962.2523027077495</v>
      </c>
      <c r="AA5486" s="46">
        <v>0.952141087292248</v>
      </c>
      <c r="AB5486" s="139">
        <v>9579.5282715011308</v>
      </c>
      <c r="AC5486" s="45">
        <v>8898.6706759086901</v>
      </c>
      <c r="AD5486" s="99">
        <v>0.945386236253969</v>
      </c>
      <c r="AE5486" s="142">
        <v>9408.7052993050802</v>
      </c>
      <c r="AF5486" s="44">
        <v>9520.4917420502497</v>
      </c>
      <c r="AG5486" s="45">
        <v>8958.7340636282297</v>
      </c>
      <c r="AH5486" s="140">
        <v>0.952175010124923</v>
      </c>
      <c r="AI5486" s="44">
        <v>9575.4265605798591</v>
      </c>
      <c r="AJ5486" s="45">
        <v>8895.1395501800398</v>
      </c>
      <c r="AK5486" s="46">
        <v>0.94541589594022402</v>
      </c>
    </row>
    <row r="5487" spans="1:37" x14ac:dyDescent="0.2">
      <c r="A5487" s="35" t="s">
        <v>1753</v>
      </c>
      <c r="B5487" s="35" t="s">
        <v>8042</v>
      </c>
      <c r="C5487" s="85" t="s">
        <v>971</v>
      </c>
      <c r="D5487" s="85" t="s">
        <v>971</v>
      </c>
      <c r="E5487" s="85" t="s">
        <v>12896</v>
      </c>
      <c r="F5487" s="85" t="s">
        <v>332</v>
      </c>
      <c r="G5487" s="85" t="s">
        <v>332</v>
      </c>
      <c r="H5487" s="840">
        <v>1.02185181195746</v>
      </c>
      <c r="I5487" s="840">
        <v>1.0216100089775599</v>
      </c>
      <c r="J5487" s="86">
        <v>14120.833333333299</v>
      </c>
      <c r="K5487" s="44">
        <v>14429.399128016001</v>
      </c>
      <c r="L5487" s="45">
        <v>13576.1477269311</v>
      </c>
      <c r="M5487" s="46">
        <v>0.96142680863483898</v>
      </c>
      <c r="N5487" s="139">
        <v>14425.984668437201</v>
      </c>
      <c r="O5487" s="45">
        <v>13399.5096385251</v>
      </c>
      <c r="P5487" s="99">
        <v>0.94891776726055599</v>
      </c>
      <c r="Q5487" s="86">
        <v>14271.185892744399</v>
      </c>
      <c r="R5487" s="44">
        <v>14583.037163282601</v>
      </c>
      <c r="S5487" s="45">
        <v>13721.402600998499</v>
      </c>
      <c r="T5487" s="140">
        <v>0.96147599114202698</v>
      </c>
      <c r="U5487" s="44">
        <v>14579.586348007</v>
      </c>
      <c r="V5487" s="45">
        <v>13542.775447608599</v>
      </c>
      <c r="W5487" s="99">
        <v>0.94895936114838397</v>
      </c>
      <c r="X5487" s="86">
        <v>14423.714177481101</v>
      </c>
      <c r="Y5487" s="44">
        <v>14738.8984674156</v>
      </c>
      <c r="Z5487" s="45">
        <v>13868.734002880999</v>
      </c>
      <c r="AA5487" s="46">
        <v>0.96152307458597897</v>
      </c>
      <c r="AB5487" s="139">
        <v>14735.4107703461</v>
      </c>
      <c r="AC5487" s="45">
        <v>13688.1027962142</v>
      </c>
      <c r="AD5487" s="99">
        <v>0.94899986423640603</v>
      </c>
      <c r="AE5487" s="142">
        <v>14566.257034021401</v>
      </c>
      <c r="AF5487" s="44">
        <v>14884.556143652901</v>
      </c>
      <c r="AG5487" s="45">
        <v>14006.291246192901</v>
      </c>
      <c r="AH5487" s="140">
        <v>0.961557331679604</v>
      </c>
      <c r="AI5487" s="44">
        <v>14881.033979296</v>
      </c>
      <c r="AJ5487" s="45">
        <v>13823.8096297188</v>
      </c>
      <c r="AK5487" s="46">
        <v>0.94902963729333101</v>
      </c>
    </row>
    <row r="5488" spans="1:37" x14ac:dyDescent="0.2">
      <c r="A5488" s="35" t="s">
        <v>1752</v>
      </c>
      <c r="B5488" s="35" t="s">
        <v>8041</v>
      </c>
      <c r="C5488" s="85" t="s">
        <v>971</v>
      </c>
      <c r="D5488" s="85" t="s">
        <v>971</v>
      </c>
      <c r="E5488" s="85" t="s">
        <v>12896</v>
      </c>
      <c r="F5488" s="85" t="s">
        <v>330</v>
      </c>
      <c r="G5488" s="85" t="s">
        <v>330</v>
      </c>
      <c r="H5488" s="840">
        <v>1.0211088055067901</v>
      </c>
      <c r="I5488" s="840">
        <v>1.0207767029070201</v>
      </c>
      <c r="J5488" s="86">
        <v>14051.5</v>
      </c>
      <c r="K5488" s="44">
        <v>14348.110380578601</v>
      </c>
      <c r="L5488" s="45">
        <v>13499.6658142779</v>
      </c>
      <c r="M5488" s="46">
        <v>0.960727738268363</v>
      </c>
      <c r="N5488" s="139">
        <v>14343.443840898</v>
      </c>
      <c r="O5488" s="45">
        <v>13322.841969759</v>
      </c>
      <c r="P5488" s="99">
        <v>0.94814375474212997</v>
      </c>
      <c r="Q5488" s="86">
        <v>14110.042732193</v>
      </c>
      <c r="R5488" s="44">
        <v>14407.888879919299</v>
      </c>
      <c r="S5488" s="45">
        <v>13556.602903651999</v>
      </c>
      <c r="T5488" s="140">
        <v>0.96077688501408298</v>
      </c>
      <c r="U5488" s="44">
        <v>14403.2028980451</v>
      </c>
      <c r="V5488" s="45">
        <v>13378.935308492801</v>
      </c>
      <c r="W5488" s="99">
        <v>0.94818531470268697</v>
      </c>
      <c r="X5488" s="86">
        <v>14161.3757620982</v>
      </c>
      <c r="Y5488" s="44">
        <v>14460.305488768799</v>
      </c>
      <c r="Z5488" s="45">
        <v>13606.5887737471</v>
      </c>
      <c r="AA5488" s="46">
        <v>0.96082393422283396</v>
      </c>
      <c r="AB5488" s="139">
        <v>14455.602459062</v>
      </c>
      <c r="AC5488" s="45">
        <v>13428.1816452003</v>
      </c>
      <c r="AD5488" s="99">
        <v>0.94822578475318098</v>
      </c>
      <c r="AE5488" s="142">
        <v>14215.354364753201</v>
      </c>
      <c r="AF5488" s="44">
        <v>14515.4235152489</v>
      </c>
      <c r="AG5488" s="45">
        <v>13658.939329749999</v>
      </c>
      <c r="AH5488" s="140">
        <v>0.96085816640752297</v>
      </c>
      <c r="AI5488" s="44">
        <v>14510.7025591077</v>
      </c>
      <c r="AJ5488" s="45">
        <v>13479.7884373938</v>
      </c>
      <c r="AK5488" s="46">
        <v>0.94825553352484204</v>
      </c>
    </row>
    <row r="5489" spans="1:37" x14ac:dyDescent="0.2">
      <c r="A5489" s="35" t="s">
        <v>1751</v>
      </c>
      <c r="B5489" s="35" t="s">
        <v>8040</v>
      </c>
      <c r="C5489" s="85" t="s">
        <v>971</v>
      </c>
      <c r="D5489" s="85" t="s">
        <v>971</v>
      </c>
      <c r="E5489" s="85" t="s">
        <v>12896</v>
      </c>
      <c r="F5489" s="85" t="s">
        <v>470</v>
      </c>
      <c r="G5489" s="85" t="s">
        <v>470</v>
      </c>
      <c r="H5489" s="840">
        <v>1.0223430456012701</v>
      </c>
      <c r="I5489" s="840">
        <v>1.0245193561395001</v>
      </c>
      <c r="J5489" s="86">
        <v>10086.083333333299</v>
      </c>
      <c r="K5489" s="44">
        <v>10311.437153188201</v>
      </c>
      <c r="L5489" s="45">
        <v>9701.69255328494</v>
      </c>
      <c r="M5489" s="46">
        <v>0.96188899423644203</v>
      </c>
      <c r="N5489" s="139">
        <v>10333.387602635999</v>
      </c>
      <c r="O5489" s="45">
        <v>9598.1196405317205</v>
      </c>
      <c r="P5489" s="99">
        <v>0.95162010101691796</v>
      </c>
      <c r="Q5489" s="86">
        <v>10084.3861549085</v>
      </c>
      <c r="R5489" s="44">
        <v>10309.7020546285</v>
      </c>
      <c r="S5489" s="45">
        <v>9700.5562698610993</v>
      </c>
      <c r="T5489" s="140">
        <v>0.96193820038708</v>
      </c>
      <c r="U5489" s="44">
        <v>10331.648810489</v>
      </c>
      <c r="V5489" s="45">
        <v>9596.9252147631305</v>
      </c>
      <c r="W5489" s="99">
        <v>0.95166181335607203</v>
      </c>
      <c r="X5489" s="86">
        <v>10085.563643855499</v>
      </c>
      <c r="Y5489" s="44">
        <v>10310.905852264699</v>
      </c>
      <c r="Z5489" s="45">
        <v>9702.1640328106805</v>
      </c>
      <c r="AA5489" s="46">
        <v>0.96198530646540104</v>
      </c>
      <c r="AB5489" s="139">
        <v>10332.8551707068</v>
      </c>
      <c r="AC5489" s="45">
        <v>9598.4554458203802</v>
      </c>
      <c r="AD5489" s="99">
        <v>0.95170243178903202</v>
      </c>
      <c r="AE5489" s="142">
        <v>10089.3475993312</v>
      </c>
      <c r="AF5489" s="44">
        <v>10314.7743528301</v>
      </c>
      <c r="AG5489" s="45">
        <v>9706.1499402590598</v>
      </c>
      <c r="AH5489" s="140">
        <v>0.96201958002739996</v>
      </c>
      <c r="AI5489" s="44">
        <v>10336.7319063344</v>
      </c>
      <c r="AJ5489" s="45">
        <v>9602.3578916232691</v>
      </c>
      <c r="AK5489" s="46">
        <v>0.95173228963384904</v>
      </c>
    </row>
    <row r="5490" spans="1:37" x14ac:dyDescent="0.2">
      <c r="A5490" s="35" t="s">
        <v>1750</v>
      </c>
      <c r="B5490" s="35" t="s">
        <v>8039</v>
      </c>
      <c r="C5490" s="85" t="s">
        <v>971</v>
      </c>
      <c r="D5490" s="85" t="s">
        <v>971</v>
      </c>
      <c r="E5490" s="85" t="s">
        <v>12896</v>
      </c>
      <c r="F5490" s="85" t="s">
        <v>328</v>
      </c>
      <c r="G5490" s="85" t="s">
        <v>328</v>
      </c>
      <c r="H5490" s="840">
        <v>1.0139237377231101</v>
      </c>
      <c r="I5490" s="840">
        <v>1.01800898221117</v>
      </c>
      <c r="J5490" s="86">
        <v>7795.9166666666697</v>
      </c>
      <c r="K5490" s="44">
        <v>7904.4649656445399</v>
      </c>
      <c r="L5490" s="45">
        <v>7437.0514755243903</v>
      </c>
      <c r="M5490" s="46">
        <v>0.95396754397379702</v>
      </c>
      <c r="N5490" s="139">
        <v>7936.3131912364097</v>
      </c>
      <c r="O5490" s="45">
        <v>7371.60807698587</v>
      </c>
      <c r="P5490" s="99">
        <v>0.94557297007867802</v>
      </c>
      <c r="Q5490" s="86">
        <v>7875.0384717986099</v>
      </c>
      <c r="R5490" s="44">
        <v>7984.6884420393098</v>
      </c>
      <c r="S5490" s="45">
        <v>7512.9154187863896</v>
      </c>
      <c r="T5490" s="140">
        <v>0.95401634489672404</v>
      </c>
      <c r="U5490" s="44">
        <v>8016.8598995494904</v>
      </c>
      <c r="V5490" s="45">
        <v>7446.7499161509504</v>
      </c>
      <c r="W5490" s="99">
        <v>0.94561441735409901</v>
      </c>
      <c r="X5490" s="86">
        <v>7951.3961276591799</v>
      </c>
      <c r="Y5490" s="44">
        <v>8062.1092818732404</v>
      </c>
      <c r="Z5490" s="45">
        <v>7586.1333450153998</v>
      </c>
      <c r="AA5490" s="46">
        <v>0.954063063042073</v>
      </c>
      <c r="AB5490" s="139">
        <v>8094.5926790761396</v>
      </c>
      <c r="AC5490" s="45">
        <v>7519.2757373043996</v>
      </c>
      <c r="AD5490" s="99">
        <v>0.94565477767462303</v>
      </c>
      <c r="AE5490" s="142">
        <v>8025.6559428690998</v>
      </c>
      <c r="AF5490" s="44">
        <v>8137.4030712735002</v>
      </c>
      <c r="AG5490" s="45">
        <v>7657.2546943243897</v>
      </c>
      <c r="AH5490" s="140">
        <v>0.95409705435079895</v>
      </c>
      <c r="AI5490" s="44">
        <v>8170.1898379771801</v>
      </c>
      <c r="AJ5490" s="45">
        <v>7589.7379924000898</v>
      </c>
      <c r="AK5490" s="46">
        <v>0.94568444578585098</v>
      </c>
    </row>
    <row r="5491" spans="1:37" x14ac:dyDescent="0.2">
      <c r="A5491" s="35" t="s">
        <v>1749</v>
      </c>
      <c r="B5491" s="35" t="s">
        <v>8038</v>
      </c>
      <c r="C5491" s="85" t="s">
        <v>971</v>
      </c>
      <c r="D5491" s="85" t="s">
        <v>971</v>
      </c>
      <c r="E5491" s="85" t="s">
        <v>12896</v>
      </c>
      <c r="F5491" s="85" t="s">
        <v>470</v>
      </c>
      <c r="G5491" s="85" t="s">
        <v>470</v>
      </c>
      <c r="H5491" s="840">
        <v>1.0223430456012701</v>
      </c>
      <c r="I5491" s="840">
        <v>1.0245193561395001</v>
      </c>
      <c r="J5491" s="86">
        <v>4450.3333333333303</v>
      </c>
      <c r="K5491" s="44">
        <v>4549.7673339408402</v>
      </c>
      <c r="L5491" s="45">
        <v>4280.7266540169103</v>
      </c>
      <c r="M5491" s="46">
        <v>0.96188899423644203</v>
      </c>
      <c r="N5491" s="139">
        <v>4559.4526412728201</v>
      </c>
      <c r="O5491" s="45">
        <v>4235.0266562256202</v>
      </c>
      <c r="P5491" s="99">
        <v>0.95162010101691796</v>
      </c>
      <c r="Q5491" s="86">
        <v>4455.6068203301502</v>
      </c>
      <c r="R5491" s="44">
        <v>4555.1586466981098</v>
      </c>
      <c r="S5491" s="45">
        <v>4286.0184063807801</v>
      </c>
      <c r="T5491" s="140">
        <v>0.96193820038708</v>
      </c>
      <c r="U5491" s="44">
        <v>4564.8554307754002</v>
      </c>
      <c r="V5491" s="45">
        <v>4240.2308662370697</v>
      </c>
      <c r="W5491" s="99">
        <v>0.95166181335607203</v>
      </c>
      <c r="X5491" s="86">
        <v>4463.3788831516904</v>
      </c>
      <c r="Y5491" s="44">
        <v>4563.1043610736897</v>
      </c>
      <c r="Z5491" s="45">
        <v>4293.7049027798803</v>
      </c>
      <c r="AA5491" s="46">
        <v>0.96198530646540104</v>
      </c>
      <c r="AB5491" s="139">
        <v>4572.8180595732001</v>
      </c>
      <c r="AC5491" s="45">
        <v>4247.8085370912804</v>
      </c>
      <c r="AD5491" s="99">
        <v>0.95170243178903202</v>
      </c>
      <c r="AE5491" s="142">
        <v>4471.4758587114102</v>
      </c>
      <c r="AF5491" s="44">
        <v>4571.3822477275698</v>
      </c>
      <c r="AG5491" s="45">
        <v>4301.6473277002096</v>
      </c>
      <c r="AH5491" s="140">
        <v>0.96201958002739996</v>
      </c>
      <c r="AI5491" s="44">
        <v>4581.1135677603297</v>
      </c>
      <c r="AJ5491" s="45">
        <v>4255.6479570538904</v>
      </c>
      <c r="AK5491" s="46">
        <v>0.95173228963384904</v>
      </c>
    </row>
    <row r="5492" spans="1:37" x14ac:dyDescent="0.2">
      <c r="A5492" s="35" t="s">
        <v>1748</v>
      </c>
      <c r="B5492" s="35" t="s">
        <v>8037</v>
      </c>
      <c r="C5492" s="85" t="s">
        <v>971</v>
      </c>
      <c r="D5492" s="85" t="s">
        <v>971</v>
      </c>
      <c r="E5492" s="85" t="s">
        <v>12896</v>
      </c>
      <c r="F5492" s="85" t="s">
        <v>338</v>
      </c>
      <c r="G5492" s="85" t="s">
        <v>338</v>
      </c>
      <c r="H5492" s="840">
        <v>1.0216008372096701</v>
      </c>
      <c r="I5492" s="840">
        <v>1.0218009886488</v>
      </c>
      <c r="J5492" s="86">
        <v>7617.4166666666697</v>
      </c>
      <c r="K5492" s="44">
        <v>7781.95924404159</v>
      </c>
      <c r="L5492" s="45">
        <v>7321.78986559035</v>
      </c>
      <c r="M5492" s="46">
        <v>0.96119067473754405</v>
      </c>
      <c r="N5492" s="139">
        <v>7783.4838809498397</v>
      </c>
      <c r="O5492" s="45">
        <v>7229.6532736708104</v>
      </c>
      <c r="P5492" s="99">
        <v>0.94909515785152099</v>
      </c>
      <c r="Q5492" s="86">
        <v>7678.8084513190497</v>
      </c>
      <c r="R5492" s="44">
        <v>7844.6771426402602</v>
      </c>
      <c r="S5492" s="45">
        <v>7381.1766467985899</v>
      </c>
      <c r="T5492" s="140">
        <v>0.96123984516512595</v>
      </c>
      <c r="U5492" s="44">
        <v>7846.2140672025498</v>
      </c>
      <c r="V5492" s="45">
        <v>7288.2393704206397</v>
      </c>
      <c r="W5492" s="99">
        <v>0.94913675951490595</v>
      </c>
      <c r="X5492" s="86">
        <v>7739.8659026651903</v>
      </c>
      <c r="Y5492" s="44">
        <v>7907.0534860533598</v>
      </c>
      <c r="Z5492" s="45">
        <v>7440.2318319148699</v>
      </c>
      <c r="AA5492" s="46">
        <v>0.96128691704501801</v>
      </c>
      <c r="AB5492" s="139">
        <v>7908.6026313524098</v>
      </c>
      <c r="AC5492" s="45">
        <v>7346.50478900898</v>
      </c>
      <c r="AD5492" s="99">
        <v>0.94917727017457099</v>
      </c>
      <c r="AE5492" s="142">
        <v>7795.4608185841998</v>
      </c>
      <c r="AF5492" s="44">
        <v>7963.8492987008203</v>
      </c>
      <c r="AG5492" s="45">
        <v>7493.94148148364</v>
      </c>
      <c r="AH5492" s="140">
        <v>0.96132116572483495</v>
      </c>
      <c r="AI5492" s="44">
        <v>7965.4095714022997</v>
      </c>
      <c r="AJ5492" s="45">
        <v>7399.5063576230496</v>
      </c>
      <c r="AK5492" s="46">
        <v>0.94920704879726903</v>
      </c>
    </row>
    <row r="5493" spans="1:37" x14ac:dyDescent="0.2">
      <c r="A5493" s="35" t="s">
        <v>1747</v>
      </c>
      <c r="B5493" s="35" t="s">
        <v>8036</v>
      </c>
      <c r="C5493" s="85" t="s">
        <v>971</v>
      </c>
      <c r="D5493" s="85" t="s">
        <v>971</v>
      </c>
      <c r="E5493" s="85" t="s">
        <v>12896</v>
      </c>
      <c r="F5493" s="85" t="s">
        <v>469</v>
      </c>
      <c r="G5493" s="85" t="s">
        <v>469</v>
      </c>
      <c r="H5493" s="840">
        <v>1.0118811716584899</v>
      </c>
      <c r="I5493" s="840">
        <v>1.01771989407375</v>
      </c>
      <c r="J5493" s="86">
        <v>11266.75</v>
      </c>
      <c r="K5493" s="44">
        <v>11400.6121907833</v>
      </c>
      <c r="L5493" s="45">
        <v>10726.4615737888</v>
      </c>
      <c r="M5493" s="46">
        <v>0.95204576064870705</v>
      </c>
      <c r="N5493" s="139">
        <v>11466.395616555399</v>
      </c>
      <c r="O5493" s="45">
        <v>10650.508933323301</v>
      </c>
      <c r="P5493" s="99">
        <v>0.94530445188925905</v>
      </c>
      <c r="Q5493" s="86">
        <v>11256.7322787374</v>
      </c>
      <c r="R5493" s="44">
        <v>11390.475447254699</v>
      </c>
      <c r="S5493" s="45">
        <v>10717.4724770015</v>
      </c>
      <c r="T5493" s="140">
        <v>0.95209446326137204</v>
      </c>
      <c r="U5493" s="44">
        <v>11456.2003823332</v>
      </c>
      <c r="V5493" s="45">
        <v>10641.505565207901</v>
      </c>
      <c r="W5493" s="99">
        <v>0.94534588739472902</v>
      </c>
      <c r="X5493" s="86">
        <v>11251.114302891199</v>
      </c>
      <c r="Y5493" s="44">
        <v>11384.7907232731</v>
      </c>
      <c r="Z5493" s="45">
        <v>10712.6482056042</v>
      </c>
      <c r="AA5493" s="46">
        <v>0.952141087292248</v>
      </c>
      <c r="AB5493" s="139">
        <v>11450.482856549999</v>
      </c>
      <c r="AC5493" s="45">
        <v>10636.648604473499</v>
      </c>
      <c r="AD5493" s="99">
        <v>0.945386236253969</v>
      </c>
      <c r="AE5493" s="142">
        <v>11252.052518271599</v>
      </c>
      <c r="AF5493" s="44">
        <v>11385.7400857515</v>
      </c>
      <c r="AG5493" s="45">
        <v>10713.9232205114</v>
      </c>
      <c r="AH5493" s="140">
        <v>0.952175010124923</v>
      </c>
      <c r="AI5493" s="44">
        <v>11451.437697007599</v>
      </c>
      <c r="AJ5493" s="45">
        <v>10637.8693127282</v>
      </c>
      <c r="AK5493" s="46">
        <v>0.94541589594022302</v>
      </c>
    </row>
    <row r="5494" spans="1:37" x14ac:dyDescent="0.2">
      <c r="A5494" s="35" t="s">
        <v>1746</v>
      </c>
      <c r="B5494" s="35" t="s">
        <v>8035</v>
      </c>
      <c r="C5494" s="85" t="s">
        <v>971</v>
      </c>
      <c r="D5494" s="85" t="s">
        <v>971</v>
      </c>
      <c r="E5494" s="85" t="s">
        <v>12896</v>
      </c>
      <c r="F5494" s="85" t="s">
        <v>334</v>
      </c>
      <c r="G5494" s="85" t="s">
        <v>334</v>
      </c>
      <c r="H5494" s="840">
        <v>1.02060525671743</v>
      </c>
      <c r="I5494" s="840">
        <v>1.02476762036359</v>
      </c>
      <c r="J5494" s="86">
        <v>15079.583333333299</v>
      </c>
      <c r="K5494" s="44">
        <v>15390.3020191085</v>
      </c>
      <c r="L5494" s="45">
        <v>14480.2296977028</v>
      </c>
      <c r="M5494" s="46">
        <v>0.96025396575078503</v>
      </c>
      <c r="N5494" s="139">
        <v>15453.068728574501</v>
      </c>
      <c r="O5494" s="45">
        <v>14353.511953077401</v>
      </c>
      <c r="P5494" s="99">
        <v>0.95185070010183903</v>
      </c>
      <c r="Q5494" s="86">
        <v>15104.024211465899</v>
      </c>
      <c r="R5494" s="44">
        <v>15415.246507809499</v>
      </c>
      <c r="S5494" s="45">
        <v>14504.4410954294</v>
      </c>
      <c r="T5494" s="140">
        <v>0.96030308826031896</v>
      </c>
      <c r="U5494" s="44">
        <v>15478.114949098001</v>
      </c>
      <c r="V5494" s="45">
        <v>14377.4061968886</v>
      </c>
      <c r="W5494" s="99">
        <v>0.95189242254883699</v>
      </c>
      <c r="X5494" s="86">
        <v>15117.431578670799</v>
      </c>
      <c r="Y5494" s="44">
        <v>15428.930137257499</v>
      </c>
      <c r="Z5494" s="45">
        <v>14518.027144004</v>
      </c>
      <c r="AA5494" s="46">
        <v>0.96035011426725903</v>
      </c>
      <c r="AB5494" s="139">
        <v>15491.8543848839</v>
      </c>
      <c r="AC5494" s="45">
        <v>14390.782763315699</v>
      </c>
      <c r="AD5494" s="99">
        <v>0.95193305082456303</v>
      </c>
      <c r="AE5494" s="142">
        <v>15137.541273504299</v>
      </c>
      <c r="AF5494" s="44">
        <v>15449.454197515601</v>
      </c>
      <c r="AG5494" s="45">
        <v>14537.857427303499</v>
      </c>
      <c r="AH5494" s="140">
        <v>0.96038432957071596</v>
      </c>
      <c r="AI5494" s="44">
        <v>15512.462149004699</v>
      </c>
      <c r="AJ5494" s="45">
        <v>14410.3779303516</v>
      </c>
      <c r="AK5494" s="46">
        <v>0.95196291590461102</v>
      </c>
    </row>
    <row r="5495" spans="1:37" x14ac:dyDescent="0.2">
      <c r="A5495" s="35" t="s">
        <v>1745</v>
      </c>
      <c r="B5495" s="35" t="s">
        <v>8034</v>
      </c>
      <c r="C5495" s="85" t="s">
        <v>971</v>
      </c>
      <c r="D5495" s="85" t="s">
        <v>971</v>
      </c>
      <c r="E5495" s="85" t="s">
        <v>12896</v>
      </c>
      <c r="F5495" s="85" t="s">
        <v>469</v>
      </c>
      <c r="G5495" s="85" t="s">
        <v>469</v>
      </c>
      <c r="H5495" s="840">
        <v>1.0118811716584899</v>
      </c>
      <c r="I5495" s="840">
        <v>1.01771989407375</v>
      </c>
      <c r="J5495" s="86">
        <v>8261.0833333333303</v>
      </c>
      <c r="K5495" s="44">
        <v>8359.2346825017394</v>
      </c>
      <c r="L5495" s="45">
        <v>7864.9293658656898</v>
      </c>
      <c r="M5495" s="46">
        <v>0.95204576064870705</v>
      </c>
      <c r="N5495" s="139">
        <v>8407.46885493439</v>
      </c>
      <c r="O5495" s="45">
        <v>7809.2388524281596</v>
      </c>
      <c r="P5495" s="99">
        <v>0.94530445188925905</v>
      </c>
      <c r="Q5495" s="86">
        <v>8248.5630371631796</v>
      </c>
      <c r="R5495" s="44">
        <v>8346.5656305435805</v>
      </c>
      <c r="S5495" s="45">
        <v>7853.4111975454698</v>
      </c>
      <c r="T5495" s="140">
        <v>0.95209446326137204</v>
      </c>
      <c r="U5495" s="44">
        <v>8394.7267004423393</v>
      </c>
      <c r="V5495" s="45">
        <v>7797.7451440983896</v>
      </c>
      <c r="W5495" s="99">
        <v>0.94534588739472902</v>
      </c>
      <c r="X5495" s="86">
        <v>8240.1538607151506</v>
      </c>
      <c r="Y5495" s="44">
        <v>8338.0565432266594</v>
      </c>
      <c r="Z5495" s="45">
        <v>7845.7890563967303</v>
      </c>
      <c r="AA5495" s="46">
        <v>0.952141087292248</v>
      </c>
      <c r="AB5495" s="139">
        <v>8386.1685142783899</v>
      </c>
      <c r="AC5495" s="45">
        <v>7790.1280445351003</v>
      </c>
      <c r="AD5495" s="99">
        <v>0.945386236253969</v>
      </c>
      <c r="AE5495" s="142">
        <v>8233.1074591408396</v>
      </c>
      <c r="AF5495" s="44">
        <v>8330.9264221456706</v>
      </c>
      <c r="AG5495" s="45">
        <v>7839.3591782670101</v>
      </c>
      <c r="AH5495" s="140">
        <v>0.952175010124923</v>
      </c>
      <c r="AI5495" s="44">
        <v>8378.9972512145905</v>
      </c>
      <c r="AJ5495" s="45">
        <v>7783.7106648557701</v>
      </c>
      <c r="AK5495" s="46">
        <v>0.94541589594022302</v>
      </c>
    </row>
    <row r="5496" spans="1:37" x14ac:dyDescent="0.2">
      <c r="A5496" s="35" t="s">
        <v>1744</v>
      </c>
      <c r="B5496" s="35" t="s">
        <v>8033</v>
      </c>
      <c r="C5496" s="85" t="s">
        <v>971</v>
      </c>
      <c r="D5496" s="85" t="s">
        <v>971</v>
      </c>
      <c r="E5496" s="85" t="s">
        <v>12896</v>
      </c>
      <c r="F5496" s="85" t="s">
        <v>333</v>
      </c>
      <c r="G5496" s="85" t="s">
        <v>333</v>
      </c>
      <c r="H5496" s="840">
        <v>1.0207650829297401</v>
      </c>
      <c r="I5496" s="840">
        <v>1.0220190117993799</v>
      </c>
      <c r="J5496" s="86">
        <v>12802.75</v>
      </c>
      <c r="K5496" s="44">
        <v>13068.6001654787</v>
      </c>
      <c r="L5496" s="45">
        <v>12295.816676541701</v>
      </c>
      <c r="M5496" s="46">
        <v>0.96040434098468996</v>
      </c>
      <c r="N5496" s="139">
        <v>13084.6539033145</v>
      </c>
      <c r="O5496" s="45">
        <v>12153.6207145589</v>
      </c>
      <c r="P5496" s="99">
        <v>0.94929766765412604</v>
      </c>
      <c r="Q5496" s="86">
        <v>12935.740891298599</v>
      </c>
      <c r="R5496" s="44">
        <v>13204.352623663999</v>
      </c>
      <c r="S5496" s="45">
        <v>12424.177241420501</v>
      </c>
      <c r="T5496" s="140">
        <v>0.96045347118678104</v>
      </c>
      <c r="U5496" s="44">
        <v>13220.573122617699</v>
      </c>
      <c r="V5496" s="45">
        <v>12280.4069206515</v>
      </c>
      <c r="W5496" s="99">
        <v>0.94933927819411801</v>
      </c>
      <c r="X5496" s="86">
        <v>13065.5869485164</v>
      </c>
      <c r="Y5496" s="44">
        <v>13336.8949450281</v>
      </c>
      <c r="Z5496" s="45">
        <v>12549.502856396</v>
      </c>
      <c r="AA5496" s="46">
        <v>0.96050050455796798</v>
      </c>
      <c r="AB5496" s="139">
        <v>13353.2782617015</v>
      </c>
      <c r="AC5496" s="45">
        <v>12404.204291369801</v>
      </c>
      <c r="AD5496" s="99">
        <v>0.94937979749760104</v>
      </c>
      <c r="AE5496" s="142">
        <v>13195.9326315446</v>
      </c>
      <c r="AF5496" s="44">
        <v>13469.947266974001</v>
      </c>
      <c r="AG5496" s="45">
        <v>12675.1515242561</v>
      </c>
      <c r="AH5496" s="140">
        <v>0.96053472521952199</v>
      </c>
      <c r="AI5496" s="44">
        <v>13486.4940278624</v>
      </c>
      <c r="AJ5496" s="45">
        <v>12528.3448900726</v>
      </c>
      <c r="AK5496" s="46">
        <v>0.94940958247420604</v>
      </c>
    </row>
    <row r="5497" spans="1:37" x14ac:dyDescent="0.2">
      <c r="A5497" s="35" t="s">
        <v>1743</v>
      </c>
      <c r="B5497" s="35" t="s">
        <v>8032</v>
      </c>
      <c r="C5497" s="85" t="s">
        <v>971</v>
      </c>
      <c r="D5497" s="85" t="s">
        <v>971</v>
      </c>
      <c r="E5497" s="85" t="s">
        <v>12896</v>
      </c>
      <c r="F5497" s="85" t="s">
        <v>332</v>
      </c>
      <c r="G5497" s="85" t="s">
        <v>332</v>
      </c>
      <c r="H5497" s="840">
        <v>1.02185181195746</v>
      </c>
      <c r="I5497" s="840">
        <v>1.0216100089775599</v>
      </c>
      <c r="J5497" s="86">
        <v>11817.833333333299</v>
      </c>
      <c r="K5497" s="44">
        <v>12076.074405077999</v>
      </c>
      <c r="L5497" s="45">
        <v>11361.981786645099</v>
      </c>
      <c r="M5497" s="46">
        <v>0.96142680863483898</v>
      </c>
      <c r="N5497" s="139">
        <v>12073.216817761901</v>
      </c>
      <c r="O5497" s="45">
        <v>11214.152020523999</v>
      </c>
      <c r="P5497" s="99">
        <v>0.94891776726055599</v>
      </c>
      <c r="Q5497" s="86">
        <v>11944.8789300101</v>
      </c>
      <c r="R5497" s="44">
        <v>12205.8961782433</v>
      </c>
      <c r="S5497" s="45">
        <v>11484.714308303001</v>
      </c>
      <c r="T5497" s="140">
        <v>0.96147599114202698</v>
      </c>
      <c r="U5497" s="44">
        <v>12203.0078709234</v>
      </c>
      <c r="V5497" s="45">
        <v>11335.2046784172</v>
      </c>
      <c r="W5497" s="99">
        <v>0.94895936114838397</v>
      </c>
      <c r="X5497" s="86">
        <v>12076.292292988101</v>
      </c>
      <c r="Y5497" s="44">
        <v>12340.1811613178</v>
      </c>
      <c r="Z5497" s="45">
        <v>11611.633695152899</v>
      </c>
      <c r="AA5497" s="46">
        <v>0.96152307458597897</v>
      </c>
      <c r="AB5497" s="139">
        <v>12337.261077855201</v>
      </c>
      <c r="AC5497" s="45">
        <v>11460.399746524899</v>
      </c>
      <c r="AD5497" s="99">
        <v>0.94899986423640503</v>
      </c>
      <c r="AE5497" s="142">
        <v>12201.7872682169</v>
      </c>
      <c r="AF5497" s="44">
        <v>12468.418429146899</v>
      </c>
      <c r="AG5497" s="45">
        <v>11732.7180073488</v>
      </c>
      <c r="AH5497" s="140">
        <v>0.961557331679604</v>
      </c>
      <c r="AI5497" s="44">
        <v>12465.4680006253</v>
      </c>
      <c r="AJ5497" s="45">
        <v>11579.857745486301</v>
      </c>
      <c r="AK5497" s="46">
        <v>0.94902963729333101</v>
      </c>
    </row>
    <row r="5498" spans="1:37" x14ac:dyDescent="0.2">
      <c r="A5498" s="35" t="s">
        <v>1742</v>
      </c>
      <c r="B5498" s="35" t="s">
        <v>8031</v>
      </c>
      <c r="C5498" s="85" t="s">
        <v>971</v>
      </c>
      <c r="D5498" s="85" t="s">
        <v>971</v>
      </c>
      <c r="E5498" s="85" t="s">
        <v>12896</v>
      </c>
      <c r="F5498" s="85" t="s">
        <v>334</v>
      </c>
      <c r="G5498" s="85" t="s">
        <v>334</v>
      </c>
      <c r="H5498" s="840">
        <v>1.02060525671743</v>
      </c>
      <c r="I5498" s="840">
        <v>1.02476762036359</v>
      </c>
      <c r="J5498" s="86">
        <v>8208.8333333333303</v>
      </c>
      <c r="K5498" s="44">
        <v>8377.9784515172596</v>
      </c>
      <c r="L5498" s="45">
        <v>7882.5647625205702</v>
      </c>
      <c r="M5498" s="46">
        <v>0.96025396575078503</v>
      </c>
      <c r="N5498" s="139">
        <v>8412.1466009613305</v>
      </c>
      <c r="O5498" s="45">
        <v>7813.5837553526499</v>
      </c>
      <c r="P5498" s="99">
        <v>0.95185070010184003</v>
      </c>
      <c r="Q5498" s="86">
        <v>8217.9266079005301</v>
      </c>
      <c r="R5498" s="44">
        <v>8387.2590953413201</v>
      </c>
      <c r="S5498" s="45">
        <v>7891.7003006635296</v>
      </c>
      <c r="T5498" s="140">
        <v>0.96030308826031896</v>
      </c>
      <c r="U5498" s="44">
        <v>8421.4650943008692</v>
      </c>
      <c r="V5498" s="45">
        <v>7822.5820671229803</v>
      </c>
      <c r="W5498" s="99">
        <v>0.95189242254883699</v>
      </c>
      <c r="X5498" s="86">
        <v>8229.8595946650694</v>
      </c>
      <c r="Y5498" s="44">
        <v>8399.4379643615503</v>
      </c>
      <c r="Z5498" s="45">
        <v>7903.5466021400998</v>
      </c>
      <c r="AA5498" s="46">
        <v>0.96035011426725903</v>
      </c>
      <c r="AB5498" s="139">
        <v>8433.6936327513995</v>
      </c>
      <c r="AC5498" s="45">
        <v>7834.2753518073296</v>
      </c>
      <c r="AD5498" s="99">
        <v>0.95193305082456303</v>
      </c>
      <c r="AE5498" s="142">
        <v>8240.0497575520094</v>
      </c>
      <c r="AF5498" s="44">
        <v>8409.8380981707705</v>
      </c>
      <c r="AG5498" s="45">
        <v>7913.6146620359305</v>
      </c>
      <c r="AH5498" s="140">
        <v>0.96038432957071596</v>
      </c>
      <c r="AI5498" s="44">
        <v>8444.1361817241705</v>
      </c>
      <c r="AJ5498" s="45">
        <v>7844.2217943982996</v>
      </c>
      <c r="AK5498" s="46">
        <v>0.95196291590461202</v>
      </c>
    </row>
    <row r="5499" spans="1:37" x14ac:dyDescent="0.2">
      <c r="A5499" s="35" t="s">
        <v>1741</v>
      </c>
      <c r="B5499" s="35" t="s">
        <v>8030</v>
      </c>
      <c r="C5499" s="85" t="s">
        <v>971</v>
      </c>
      <c r="D5499" s="85" t="s">
        <v>971</v>
      </c>
      <c r="E5499" s="85" t="s">
        <v>12896</v>
      </c>
      <c r="F5499" s="85" t="s">
        <v>333</v>
      </c>
      <c r="G5499" s="85" t="s">
        <v>333</v>
      </c>
      <c r="H5499" s="840">
        <v>1.0207650829297401</v>
      </c>
      <c r="I5499" s="840">
        <v>1.0220190117993799</v>
      </c>
      <c r="J5499" s="86">
        <v>7188.0833333333303</v>
      </c>
      <c r="K5499" s="44">
        <v>7337.3444798558903</v>
      </c>
      <c r="L5499" s="45">
        <v>6903.4664366930301</v>
      </c>
      <c r="M5499" s="46">
        <v>0.96040434098468996</v>
      </c>
      <c r="N5499" s="139">
        <v>7346.3578250648998</v>
      </c>
      <c r="O5499" s="45">
        <v>6823.6307432368303</v>
      </c>
      <c r="P5499" s="99">
        <v>0.94929766765412604</v>
      </c>
      <c r="Q5499" s="86">
        <v>7249.4720343772897</v>
      </c>
      <c r="R5499" s="44">
        <v>7400.0079223679804</v>
      </c>
      <c r="S5499" s="45">
        <v>6962.7805796891598</v>
      </c>
      <c r="T5499" s="140">
        <v>0.96045347118678104</v>
      </c>
      <c r="U5499" s="44">
        <v>7409.0982446414901</v>
      </c>
      <c r="V5499" s="45">
        <v>6882.20854840418</v>
      </c>
      <c r="W5499" s="99">
        <v>0.94933927819411801</v>
      </c>
      <c r="X5499" s="86">
        <v>7309.8248088725404</v>
      </c>
      <c r="Y5499" s="44">
        <v>7461.61392723066</v>
      </c>
      <c r="Z5499" s="45">
        <v>7021.0904171524298</v>
      </c>
      <c r="AA5499" s="46">
        <v>0.96050050455796798</v>
      </c>
      <c r="AB5499" s="139">
        <v>7470.7799275904799</v>
      </c>
      <c r="AC5499" s="45">
        <v>6939.7999967903497</v>
      </c>
      <c r="AD5499" s="99">
        <v>0.94937979749760104</v>
      </c>
      <c r="AE5499" s="142">
        <v>7371.69498880835</v>
      </c>
      <c r="AF5499" s="44">
        <v>7524.76884658372</v>
      </c>
      <c r="AG5499" s="45">
        <v>7080.7690204771598</v>
      </c>
      <c r="AH5499" s="140">
        <v>0.96053472521952199</v>
      </c>
      <c r="AI5499" s="44">
        <v>7534.0124277483301</v>
      </c>
      <c r="AJ5499" s="45">
        <v>6998.7578614517397</v>
      </c>
      <c r="AK5499" s="46">
        <v>0.94940958247420604</v>
      </c>
    </row>
    <row r="5500" spans="1:37" x14ac:dyDescent="0.2">
      <c r="A5500" s="35" t="s">
        <v>1740</v>
      </c>
      <c r="B5500" s="35" t="s">
        <v>8029</v>
      </c>
      <c r="C5500" s="85" t="s">
        <v>971</v>
      </c>
      <c r="D5500" s="85" t="s">
        <v>971</v>
      </c>
      <c r="E5500" s="85" t="s">
        <v>12896</v>
      </c>
      <c r="F5500" s="85" t="s">
        <v>469</v>
      </c>
      <c r="G5500" s="85" t="s">
        <v>469</v>
      </c>
      <c r="H5500" s="840">
        <v>1.0118811716584899</v>
      </c>
      <c r="I5500" s="840">
        <v>1.01771989407375</v>
      </c>
      <c r="J5500" s="86">
        <v>14128.666666666701</v>
      </c>
      <c r="K5500" s="44">
        <v>14296.531780638899</v>
      </c>
      <c r="L5500" s="45">
        <v>13451.1372036187</v>
      </c>
      <c r="M5500" s="46">
        <v>0.95204576064870705</v>
      </c>
      <c r="N5500" s="139">
        <v>14379.0251434033</v>
      </c>
      <c r="O5500" s="45">
        <v>13355.8914992594</v>
      </c>
      <c r="P5500" s="99">
        <v>0.94530445188925905</v>
      </c>
      <c r="Q5500" s="86">
        <v>14128.3246801228</v>
      </c>
      <c r="R5500" s="44">
        <v>14296.1857308942</v>
      </c>
      <c r="S5500" s="45">
        <v>13451.4997031039</v>
      </c>
      <c r="T5500" s="140">
        <v>0.95209446326137204</v>
      </c>
      <c r="U5500" s="44">
        <v>14378.677096894</v>
      </c>
      <c r="V5500" s="45">
        <v>13356.1536321315</v>
      </c>
      <c r="W5500" s="99">
        <v>0.94534588739472902</v>
      </c>
      <c r="X5500" s="86">
        <v>14130.6451518333</v>
      </c>
      <c r="Y5500" s="44">
        <v>14298.5337725275</v>
      </c>
      <c r="Z5500" s="45">
        <v>13454.3678390075</v>
      </c>
      <c r="AA5500" s="46">
        <v>0.952141087292248</v>
      </c>
      <c r="AB5500" s="139">
        <v>14381.0386871175</v>
      </c>
      <c r="AC5500" s="45">
        <v>13358.9174359321</v>
      </c>
      <c r="AD5500" s="99">
        <v>0.945386236253969</v>
      </c>
      <c r="AE5500" s="142">
        <v>14143.012361614399</v>
      </c>
      <c r="AF5500" s="44">
        <v>14311.047919250899</v>
      </c>
      <c r="AG5500" s="45">
        <v>13466.6229386171</v>
      </c>
      <c r="AH5500" s="140">
        <v>0.952175010124923</v>
      </c>
      <c r="AI5500" s="44">
        <v>14393.6250425459</v>
      </c>
      <c r="AJ5500" s="45">
        <v>13371.028703149301</v>
      </c>
      <c r="AK5500" s="46">
        <v>0.94541589594022302</v>
      </c>
    </row>
    <row r="5501" spans="1:37" x14ac:dyDescent="0.2">
      <c r="A5501" s="35" t="s">
        <v>1739</v>
      </c>
      <c r="B5501" s="35" t="s">
        <v>8028</v>
      </c>
      <c r="C5501" s="85" t="s">
        <v>971</v>
      </c>
      <c r="D5501" s="85" t="s">
        <v>971</v>
      </c>
      <c r="E5501" s="85" t="s">
        <v>12896</v>
      </c>
      <c r="F5501" s="85" t="s">
        <v>469</v>
      </c>
      <c r="G5501" s="85" t="s">
        <v>469</v>
      </c>
      <c r="H5501" s="840">
        <v>1.0118811716584899</v>
      </c>
      <c r="I5501" s="840">
        <v>1.01771989407375</v>
      </c>
      <c r="J5501" s="86">
        <v>13137.416666666701</v>
      </c>
      <c r="K5501" s="44">
        <v>13293.5045692324</v>
      </c>
      <c r="L5501" s="45">
        <v>12507.4218433757</v>
      </c>
      <c r="M5501" s="46">
        <v>0.95204576064870705</v>
      </c>
      <c r="N5501" s="139">
        <v>13370.210298402701</v>
      </c>
      <c r="O5501" s="45">
        <v>12418.8584613242</v>
      </c>
      <c r="P5501" s="99">
        <v>0.94530445188925905</v>
      </c>
      <c r="Q5501" s="86">
        <v>13149.4925486224</v>
      </c>
      <c r="R5501" s="44">
        <v>13305.7239268146</v>
      </c>
      <c r="S5501" s="45">
        <v>12519.559050239999</v>
      </c>
      <c r="T5501" s="140">
        <v>0.95209446326137204</v>
      </c>
      <c r="U5501" s="44">
        <v>13382.5001637075</v>
      </c>
      <c r="V5501" s="45">
        <v>12430.8187021678</v>
      </c>
      <c r="W5501" s="99">
        <v>0.94534588739472902</v>
      </c>
      <c r="X5501" s="86">
        <v>13159.9321749796</v>
      </c>
      <c r="Y5501" s="44">
        <v>13316.2875881646</v>
      </c>
      <c r="Z5501" s="45">
        <v>12530.112129777301</v>
      </c>
      <c r="AA5501" s="46">
        <v>0.952141087292248</v>
      </c>
      <c r="AB5501" s="139">
        <v>13393.124779137899</v>
      </c>
      <c r="AC5501" s="45">
        <v>12441.218748261501</v>
      </c>
      <c r="AD5501" s="99">
        <v>0.945386236253969</v>
      </c>
      <c r="AE5501" s="142">
        <v>13178.9191868382</v>
      </c>
      <c r="AF5501" s="44">
        <v>13335.5001879703</v>
      </c>
      <c r="AG5501" s="45">
        <v>12548.6375101632</v>
      </c>
      <c r="AH5501" s="140">
        <v>0.952175010124923</v>
      </c>
      <c r="AI5501" s="44">
        <v>13412.448238835401</v>
      </c>
      <c r="AJ5501" s="45">
        <v>12459.5596905484</v>
      </c>
      <c r="AK5501" s="46">
        <v>0.94541589594022402</v>
      </c>
    </row>
    <row r="5502" spans="1:37" x14ac:dyDescent="0.2">
      <c r="A5502" s="35" t="s">
        <v>1738</v>
      </c>
      <c r="B5502" s="35" t="s">
        <v>8027</v>
      </c>
      <c r="C5502" s="85" t="s">
        <v>971</v>
      </c>
      <c r="D5502" s="85" t="s">
        <v>971</v>
      </c>
      <c r="E5502" s="85" t="s">
        <v>12896</v>
      </c>
      <c r="F5502" s="85" t="s">
        <v>469</v>
      </c>
      <c r="G5502" s="85" t="s">
        <v>469</v>
      </c>
      <c r="H5502" s="840">
        <v>1.0118811716584899</v>
      </c>
      <c r="I5502" s="840">
        <v>1.01771989407375</v>
      </c>
      <c r="J5502" s="86">
        <v>13586.916666666701</v>
      </c>
      <c r="K5502" s="44">
        <v>13748.345155892899</v>
      </c>
      <c r="L5502" s="45">
        <v>12935.3664127873</v>
      </c>
      <c r="M5502" s="46">
        <v>0.95204576064870705</v>
      </c>
      <c r="N5502" s="139">
        <v>13827.6753907888</v>
      </c>
      <c r="O5502" s="45">
        <v>12843.7728124484</v>
      </c>
      <c r="P5502" s="99">
        <v>0.94530445188925905</v>
      </c>
      <c r="Q5502" s="86">
        <v>13587.8054361253</v>
      </c>
      <c r="R5502" s="44">
        <v>13749.2444849741</v>
      </c>
      <c r="S5502" s="45">
        <v>12936.874323607701</v>
      </c>
      <c r="T5502" s="140">
        <v>0.95209446326137204</v>
      </c>
      <c r="U5502" s="44">
        <v>13828.5799091482</v>
      </c>
      <c r="V5502" s="45">
        <v>12845.1759877608</v>
      </c>
      <c r="W5502" s="99">
        <v>0.94534588739472902</v>
      </c>
      <c r="X5502" s="86">
        <v>13591.127351045699</v>
      </c>
      <c r="Y5502" s="44">
        <v>13752.605868135901</v>
      </c>
      <c r="Z5502" s="45">
        <v>12940.670773552099</v>
      </c>
      <c r="AA5502" s="46">
        <v>0.952141087292248</v>
      </c>
      <c r="AB5502" s="139">
        <v>13831.960688048999</v>
      </c>
      <c r="AC5502" s="45">
        <v>12848.864732853501</v>
      </c>
      <c r="AD5502" s="99">
        <v>0.945386236253969</v>
      </c>
      <c r="AE5502" s="142">
        <v>13598.0535734644</v>
      </c>
      <c r="AF5502" s="44">
        <v>13759.6143821921</v>
      </c>
      <c r="AG5502" s="45">
        <v>12947.7267989927</v>
      </c>
      <c r="AH5502" s="140">
        <v>0.952175010124923</v>
      </c>
      <c r="AI5502" s="44">
        <v>13839.0096423953</v>
      </c>
      <c r="AJ5502" s="45">
        <v>12855.816002199999</v>
      </c>
      <c r="AK5502" s="46">
        <v>0.94541589594022402</v>
      </c>
    </row>
    <row r="5503" spans="1:37" x14ac:dyDescent="0.2">
      <c r="A5503" s="35" t="s">
        <v>1737</v>
      </c>
      <c r="B5503" s="35" t="s">
        <v>7484</v>
      </c>
      <c r="C5503" s="85" t="s">
        <v>971</v>
      </c>
      <c r="D5503" s="85" t="s">
        <v>971</v>
      </c>
      <c r="E5503" s="85" t="s">
        <v>12896</v>
      </c>
      <c r="F5503" s="85" t="s">
        <v>330</v>
      </c>
      <c r="G5503" s="85" t="s">
        <v>330</v>
      </c>
      <c r="H5503" s="840">
        <v>1.0211088055067901</v>
      </c>
      <c r="I5503" s="840">
        <v>1.0207767029070201</v>
      </c>
      <c r="J5503" s="86">
        <v>10830.166666666701</v>
      </c>
      <c r="K5503" s="44">
        <v>11058.778548439401</v>
      </c>
      <c r="L5503" s="45">
        <v>10404.8415267361</v>
      </c>
      <c r="M5503" s="46">
        <v>0.960727738268362</v>
      </c>
      <c r="N5503" s="139">
        <v>11055.1818219335</v>
      </c>
      <c r="O5503" s="45">
        <v>10268.554887816401</v>
      </c>
      <c r="P5503" s="99">
        <v>0.94814375474212997</v>
      </c>
      <c r="Q5503" s="86">
        <v>10881.302131733</v>
      </c>
      <c r="R5503" s="44">
        <v>11110.993422092301</v>
      </c>
      <c r="S5503" s="45">
        <v>10454.503567023499</v>
      </c>
      <c r="T5503" s="140">
        <v>0.96077688501408298</v>
      </c>
      <c r="U5503" s="44">
        <v>11107.379713365501</v>
      </c>
      <c r="V5503" s="45">
        <v>10317.4908861523</v>
      </c>
      <c r="W5503" s="99">
        <v>0.94818531470268697</v>
      </c>
      <c r="X5503" s="86">
        <v>10928.7414564878</v>
      </c>
      <c r="Y5503" s="44">
        <v>11159.434134326701</v>
      </c>
      <c r="Z5503" s="45">
        <v>10500.5963623268</v>
      </c>
      <c r="AA5503" s="46">
        <v>0.96082393422283396</v>
      </c>
      <c r="AB5503" s="139">
        <v>11155.8046708768</v>
      </c>
      <c r="AC5503" s="45">
        <v>10362.9144439427</v>
      </c>
      <c r="AD5503" s="99">
        <v>0.94822578475318098</v>
      </c>
      <c r="AE5503" s="142">
        <v>10980.2790498005</v>
      </c>
      <c r="AF5503" s="44">
        <v>11212.0596246729</v>
      </c>
      <c r="AG5503" s="45">
        <v>10550.490794434199</v>
      </c>
      <c r="AH5503" s="140">
        <v>0.96085816640752297</v>
      </c>
      <c r="AI5503" s="44">
        <v>11208.413045454299</v>
      </c>
      <c r="AJ5503" s="45">
        <v>10412.1103686202</v>
      </c>
      <c r="AK5503" s="46">
        <v>0.94825553352484204</v>
      </c>
    </row>
    <row r="5504" spans="1:37" x14ac:dyDescent="0.2">
      <c r="A5504" s="35" t="s">
        <v>1736</v>
      </c>
      <c r="B5504" s="35" t="s">
        <v>8026</v>
      </c>
      <c r="C5504" s="85" t="s">
        <v>971</v>
      </c>
      <c r="D5504" s="85" t="s">
        <v>971</v>
      </c>
      <c r="E5504" s="85" t="s">
        <v>12896</v>
      </c>
      <c r="F5504" s="85" t="s">
        <v>337</v>
      </c>
      <c r="G5504" s="85" t="s">
        <v>337</v>
      </c>
      <c r="H5504" s="840">
        <v>1.0130531180698701</v>
      </c>
      <c r="I5504" s="840">
        <v>1.01651233298735</v>
      </c>
      <c r="J5504" s="86">
        <v>11025.083333333299</v>
      </c>
      <c r="K5504" s="44">
        <v>11168.9950478135</v>
      </c>
      <c r="L5504" s="45">
        <v>10508.5406110966</v>
      </c>
      <c r="M5504" s="46">
        <v>0.95314840653630495</v>
      </c>
      <c r="N5504" s="139">
        <v>11207.1331805466</v>
      </c>
      <c r="O5504" s="45">
        <v>10409.694209749699</v>
      </c>
      <c r="P5504" s="99">
        <v>0.94418281431732398</v>
      </c>
      <c r="Q5504" s="86">
        <v>11146.1285953185</v>
      </c>
      <c r="R5504" s="44">
        <v>11291.6203278952</v>
      </c>
      <c r="S5504" s="45">
        <v>10624.4581839763</v>
      </c>
      <c r="T5504" s="140">
        <v>0.95319716555564504</v>
      </c>
      <c r="U5504" s="44">
        <v>11330.177182204199</v>
      </c>
      <c r="V5504" s="45">
        <v>10524.4443633468</v>
      </c>
      <c r="W5504" s="99">
        <v>0.94422420065808299</v>
      </c>
      <c r="X5504" s="86">
        <v>11260.4613463019</v>
      </c>
      <c r="Y5504" s="44">
        <v>11407.4454777764</v>
      </c>
      <c r="Z5504" s="45">
        <v>10733.965454298301</v>
      </c>
      <c r="AA5504" s="46">
        <v>0.95324384358581205</v>
      </c>
      <c r="AB5504" s="139">
        <v>11446.397833643199</v>
      </c>
      <c r="AC5504" s="45">
        <v>10632.853921424299</v>
      </c>
      <c r="AD5504" s="99">
        <v>0.94426450164195797</v>
      </c>
      <c r="AE5504" s="142">
        <v>11382.764720637</v>
      </c>
      <c r="AF5504" s="44">
        <v>11531.345292497101</v>
      </c>
      <c r="AG5504" s="45">
        <v>10850.9369757728</v>
      </c>
      <c r="AH5504" s="140">
        <v>0.95327780570743004</v>
      </c>
      <c r="AI5504" s="44">
        <v>11570.7207220208</v>
      </c>
      <c r="AJ5504" s="45">
        <v>10748.677864884799</v>
      </c>
      <c r="AK5504" s="46">
        <v>0.944294126135932</v>
      </c>
    </row>
    <row r="5505" spans="1:37" x14ac:dyDescent="0.2">
      <c r="A5505" s="35" t="s">
        <v>1735</v>
      </c>
      <c r="B5505" s="35" t="s">
        <v>8025</v>
      </c>
      <c r="C5505" s="85" t="s">
        <v>971</v>
      </c>
      <c r="D5505" s="85" t="s">
        <v>971</v>
      </c>
      <c r="E5505" s="85" t="s">
        <v>12896</v>
      </c>
      <c r="F5505" s="85" t="s">
        <v>334</v>
      </c>
      <c r="G5505" s="85" t="s">
        <v>334</v>
      </c>
      <c r="H5505" s="840">
        <v>1.02060525671743</v>
      </c>
      <c r="I5505" s="840">
        <v>1.02476762036359</v>
      </c>
      <c r="J5505" s="86">
        <v>11975.833333333299</v>
      </c>
      <c r="K5505" s="44">
        <v>12222.5984535718</v>
      </c>
      <c r="L5505" s="45">
        <v>11499.8414515038</v>
      </c>
      <c r="M5505" s="46">
        <v>0.96025396575078503</v>
      </c>
      <c r="N5505" s="139">
        <v>12272.446226870999</v>
      </c>
      <c r="O5505" s="45">
        <v>11399.2053426363</v>
      </c>
      <c r="P5505" s="99">
        <v>0.95185070010184003</v>
      </c>
      <c r="Q5505" s="86">
        <v>11995.1862659</v>
      </c>
      <c r="R5505" s="44">
        <v>12242.350158282199</v>
      </c>
      <c r="S5505" s="45">
        <v>11519.0144154015</v>
      </c>
      <c r="T5505" s="140">
        <v>0.96030308826031896</v>
      </c>
      <c r="U5505" s="44">
        <v>12292.278485524301</v>
      </c>
      <c r="V5505" s="45">
        <v>11418.1269135721</v>
      </c>
      <c r="W5505" s="99">
        <v>0.95189242254883699</v>
      </c>
      <c r="X5505" s="86">
        <v>12011.108398504601</v>
      </c>
      <c r="Y5505" s="44">
        <v>12258.6003705166</v>
      </c>
      <c r="Z5505" s="45">
        <v>11534.869322980299</v>
      </c>
      <c r="AA5505" s="46">
        <v>0.96035011426725903</v>
      </c>
      <c r="AB5505" s="139">
        <v>12308.594971464699</v>
      </c>
      <c r="AC5505" s="45">
        <v>11433.771061572999</v>
      </c>
      <c r="AD5505" s="99">
        <v>0.95193305082456303</v>
      </c>
      <c r="AE5505" s="142">
        <v>12032.093554556201</v>
      </c>
      <c r="AF5505" s="44">
        <v>12280.017931095899</v>
      </c>
      <c r="AG5505" s="45">
        <v>11555.434101724601</v>
      </c>
      <c r="AH5505" s="140">
        <v>0.96038432957071596</v>
      </c>
      <c r="AI5505" s="44">
        <v>12330.0998798946</v>
      </c>
      <c r="AJ5505" s="45">
        <v>11454.1068646324</v>
      </c>
      <c r="AK5505" s="46">
        <v>0.95196291590461102</v>
      </c>
    </row>
    <row r="5506" spans="1:37" x14ac:dyDescent="0.2">
      <c r="A5506" s="35" t="s">
        <v>1734</v>
      </c>
      <c r="B5506" s="35" t="s">
        <v>8024</v>
      </c>
      <c r="C5506" s="85" t="s">
        <v>971</v>
      </c>
      <c r="D5506" s="85" t="s">
        <v>971</v>
      </c>
      <c r="E5506" s="85" t="s">
        <v>12896</v>
      </c>
      <c r="F5506" s="85" t="s">
        <v>328</v>
      </c>
      <c r="G5506" s="85" t="s">
        <v>328</v>
      </c>
      <c r="H5506" s="840">
        <v>1.0139237377231101</v>
      </c>
      <c r="I5506" s="840">
        <v>1.01800898221117</v>
      </c>
      <c r="J5506" s="86">
        <v>12965.833333333299</v>
      </c>
      <c r="K5506" s="44">
        <v>13146.366196028201</v>
      </c>
      <c r="L5506" s="45">
        <v>12368.9841805736</v>
      </c>
      <c r="M5506" s="46">
        <v>0.95396754397379702</v>
      </c>
      <c r="N5506" s="139">
        <v>13199.3347951863</v>
      </c>
      <c r="O5506" s="45">
        <v>12260.141534545101</v>
      </c>
      <c r="P5506" s="99">
        <v>0.94557297007867802</v>
      </c>
      <c r="Q5506" s="86">
        <v>13097.0185103891</v>
      </c>
      <c r="R5506" s="44">
        <v>13279.3779610824</v>
      </c>
      <c r="S5506" s="45">
        <v>12494.7697283261</v>
      </c>
      <c r="T5506" s="140">
        <v>0.95401634489672404</v>
      </c>
      <c r="U5506" s="44">
        <v>13332.882483762</v>
      </c>
      <c r="V5506" s="45">
        <v>12384.729527777399</v>
      </c>
      <c r="W5506" s="99">
        <v>0.94561441735409901</v>
      </c>
      <c r="X5506" s="86">
        <v>13218.3810059066</v>
      </c>
      <c r="Y5506" s="44">
        <v>13402.4302761569</v>
      </c>
      <c r="Z5506" s="45">
        <v>12611.169070952399</v>
      </c>
      <c r="AA5506" s="46">
        <v>0.954063063042073</v>
      </c>
      <c r="AB5506" s="139">
        <v>13456.430594302399</v>
      </c>
      <c r="AC5506" s="45">
        <v>12500.025151358999</v>
      </c>
      <c r="AD5506" s="99">
        <v>0.94565477767462303</v>
      </c>
      <c r="AE5506" s="142">
        <v>13341.0912772381</v>
      </c>
      <c r="AF5506" s="44">
        <v>13526.8491331224</v>
      </c>
      <c r="AG5506" s="45">
        <v>12728.695889438</v>
      </c>
      <c r="AH5506" s="140">
        <v>0.95409705435079895</v>
      </c>
      <c r="AI5506" s="44">
        <v>13581.3507527274</v>
      </c>
      <c r="AJ5506" s="45">
        <v>12616.4625106933</v>
      </c>
      <c r="AK5506" s="46">
        <v>0.94568444578585098</v>
      </c>
    </row>
    <row r="5507" spans="1:37" x14ac:dyDescent="0.2">
      <c r="A5507" s="35" t="s">
        <v>1733</v>
      </c>
      <c r="B5507" s="35" t="s">
        <v>8023</v>
      </c>
      <c r="C5507" s="85" t="s">
        <v>971</v>
      </c>
      <c r="D5507" s="85" t="s">
        <v>971</v>
      </c>
      <c r="E5507" s="85" t="s">
        <v>12896</v>
      </c>
      <c r="F5507" s="85" t="s">
        <v>469</v>
      </c>
      <c r="G5507" s="85" t="s">
        <v>469</v>
      </c>
      <c r="H5507" s="840">
        <v>1.0118811716584899</v>
      </c>
      <c r="I5507" s="840">
        <v>1.01771989407375</v>
      </c>
      <c r="J5507" s="86">
        <v>6059.5833333333303</v>
      </c>
      <c r="K5507" s="44">
        <v>6131.5782830955804</v>
      </c>
      <c r="L5507" s="45">
        <v>5769.0006237975604</v>
      </c>
      <c r="M5507" s="46">
        <v>0.95204576064870705</v>
      </c>
      <c r="N5507" s="139">
        <v>6166.9585081310397</v>
      </c>
      <c r="O5507" s="45">
        <v>5728.1511015939604</v>
      </c>
      <c r="P5507" s="99">
        <v>0.94530445188925905</v>
      </c>
      <c r="Q5507" s="86">
        <v>6055.0346058791301</v>
      </c>
      <c r="R5507" s="44">
        <v>6126.9755114296704</v>
      </c>
      <c r="S5507" s="45">
        <v>5764.9649231135199</v>
      </c>
      <c r="T5507" s="140">
        <v>0.95209446326137204</v>
      </c>
      <c r="U5507" s="44">
        <v>6162.3291777081804</v>
      </c>
      <c r="V5507" s="45">
        <v>5724.1020627006001</v>
      </c>
      <c r="W5507" s="99">
        <v>0.94534588739472902</v>
      </c>
      <c r="X5507" s="86">
        <v>6054.3528482571901</v>
      </c>
      <c r="Y5507" s="44">
        <v>6126.2856537283897</v>
      </c>
      <c r="Z5507" s="45">
        <v>5764.5981037905203</v>
      </c>
      <c r="AA5507" s="46">
        <v>0.952141087292248</v>
      </c>
      <c r="AB5507" s="139">
        <v>6161.6353394133903</v>
      </c>
      <c r="AC5507" s="45">
        <v>5723.7018521673599</v>
      </c>
      <c r="AD5507" s="99">
        <v>0.945386236253969</v>
      </c>
      <c r="AE5507" s="142">
        <v>6052.80029526214</v>
      </c>
      <c r="AF5507" s="44">
        <v>6124.7146545846999</v>
      </c>
      <c r="AG5507" s="45">
        <v>5763.3251824253603</v>
      </c>
      <c r="AH5507" s="140">
        <v>0.952175010124923</v>
      </c>
      <c r="AI5507" s="44">
        <v>6160.0552753437196</v>
      </c>
      <c r="AJ5507" s="45">
        <v>5722.4136140925002</v>
      </c>
      <c r="AK5507" s="46">
        <v>0.94541589594022302</v>
      </c>
    </row>
    <row r="5508" spans="1:37" x14ac:dyDescent="0.2">
      <c r="A5508" s="35" t="s">
        <v>1732</v>
      </c>
      <c r="B5508" s="35" t="s">
        <v>8022</v>
      </c>
      <c r="C5508" s="85" t="s">
        <v>971</v>
      </c>
      <c r="D5508" s="85" t="s">
        <v>971</v>
      </c>
      <c r="E5508" s="85" t="s">
        <v>12896</v>
      </c>
      <c r="F5508" s="85" t="s">
        <v>330</v>
      </c>
      <c r="G5508" s="85" t="s">
        <v>330</v>
      </c>
      <c r="H5508" s="840">
        <v>1.0211088055067901</v>
      </c>
      <c r="I5508" s="840">
        <v>1.0207767029070201</v>
      </c>
      <c r="J5508" s="86">
        <v>10625.916666666701</v>
      </c>
      <c r="K5508" s="44">
        <v>10850.217074914601</v>
      </c>
      <c r="L5508" s="45">
        <v>10208.6128861948</v>
      </c>
      <c r="M5508" s="46">
        <v>0.960727738268363</v>
      </c>
      <c r="N5508" s="139">
        <v>10846.688180364699</v>
      </c>
      <c r="O5508" s="45">
        <v>10074.896525910301</v>
      </c>
      <c r="P5508" s="99">
        <v>0.94814375474212997</v>
      </c>
      <c r="Q5508" s="86">
        <v>10675.5177120221</v>
      </c>
      <c r="R5508" s="44">
        <v>10900.865139089399</v>
      </c>
      <c r="S5508" s="45">
        <v>10256.7906532693</v>
      </c>
      <c r="T5508" s="140">
        <v>0.96077688501408298</v>
      </c>
      <c r="U5508" s="44">
        <v>10897.3197719034</v>
      </c>
      <c r="V5508" s="45">
        <v>10122.369121387799</v>
      </c>
      <c r="W5508" s="99">
        <v>0.94818531470268697</v>
      </c>
      <c r="X5508" s="86">
        <v>10714.368720365699</v>
      </c>
      <c r="Y5508" s="44">
        <v>10940.5362458119</v>
      </c>
      <c r="Z5508" s="45">
        <v>10294.621906615899</v>
      </c>
      <c r="AA5508" s="46">
        <v>0.96082393422283396</v>
      </c>
      <c r="AB5508" s="139">
        <v>10936.977976104999</v>
      </c>
      <c r="AC5508" s="45">
        <v>10159.640688003699</v>
      </c>
      <c r="AD5508" s="99">
        <v>0.94822578475318098</v>
      </c>
      <c r="AE5508" s="142">
        <v>10754.7357751951</v>
      </c>
      <c r="AF5508" s="44">
        <v>10981.7554009506</v>
      </c>
      <c r="AG5508" s="45">
        <v>10333.775697151401</v>
      </c>
      <c r="AH5508" s="140">
        <v>0.96085816640752297</v>
      </c>
      <c r="AI5508" s="44">
        <v>10978.1837252398</v>
      </c>
      <c r="AJ5508" s="45">
        <v>10198.2377104264</v>
      </c>
      <c r="AK5508" s="46">
        <v>0.94825553352484204</v>
      </c>
    </row>
    <row r="5509" spans="1:37" x14ac:dyDescent="0.2">
      <c r="A5509" s="35" t="s">
        <v>1731</v>
      </c>
      <c r="B5509" s="35" t="s">
        <v>8021</v>
      </c>
      <c r="C5509" s="85" t="s">
        <v>971</v>
      </c>
      <c r="D5509" s="85" t="s">
        <v>971</v>
      </c>
      <c r="E5509" s="85" t="s">
        <v>12896</v>
      </c>
      <c r="F5509" s="85" t="s">
        <v>330</v>
      </c>
      <c r="G5509" s="85" t="s">
        <v>330</v>
      </c>
      <c r="H5509" s="840">
        <v>1.0211088055067901</v>
      </c>
      <c r="I5509" s="840">
        <v>1.0207767029070201</v>
      </c>
      <c r="J5509" s="86">
        <v>8639.8333333333303</v>
      </c>
      <c r="K5509" s="44">
        <v>8822.2098947777104</v>
      </c>
      <c r="L5509" s="45">
        <v>8300.5275373489403</v>
      </c>
      <c r="M5509" s="46">
        <v>0.960727738268363</v>
      </c>
      <c r="N5509" s="139">
        <v>8819.3405836661605</v>
      </c>
      <c r="O5509" s="45">
        <v>8191.8040170128797</v>
      </c>
      <c r="P5509" s="99">
        <v>0.94814375474212997</v>
      </c>
      <c r="Q5509" s="86">
        <v>8675.3996918386893</v>
      </c>
      <c r="R5509" s="44">
        <v>8858.5270166273403</v>
      </c>
      <c r="S5509" s="45">
        <v>8335.1234921769101</v>
      </c>
      <c r="T5509" s="140">
        <v>0.96077688501408298</v>
      </c>
      <c r="U5509" s="44">
        <v>8855.6458938356609</v>
      </c>
      <c r="V5509" s="45">
        <v>8225.88658697766</v>
      </c>
      <c r="W5509" s="99">
        <v>0.94818531470268697</v>
      </c>
      <c r="X5509" s="86">
        <v>8713.3248486002103</v>
      </c>
      <c r="Y5509" s="44">
        <v>8897.2527281467501</v>
      </c>
      <c r="Z5509" s="45">
        <v>8371.9710611936298</v>
      </c>
      <c r="AA5509" s="46">
        <v>0.96082393422283296</v>
      </c>
      <c r="AB5509" s="139">
        <v>8894.3590103119204</v>
      </c>
      <c r="AC5509" s="45">
        <v>8262.1992923733305</v>
      </c>
      <c r="AD5509" s="99">
        <v>0.94822578475318098</v>
      </c>
      <c r="AE5509" s="142">
        <v>8745.9573775442204</v>
      </c>
      <c r="AF5509" s="44">
        <v>8930.5740907974396</v>
      </c>
      <c r="AG5509" s="45">
        <v>8403.6245692654902</v>
      </c>
      <c r="AH5509" s="140">
        <v>0.96085816640752297</v>
      </c>
      <c r="AI5509" s="44">
        <v>8927.6695356149103</v>
      </c>
      <c r="AJ5509" s="45">
        <v>8293.4024792287291</v>
      </c>
      <c r="AK5509" s="46">
        <v>0.94825553352484204</v>
      </c>
    </row>
    <row r="5510" spans="1:37" x14ac:dyDescent="0.2">
      <c r="A5510" s="35" t="s">
        <v>1730</v>
      </c>
      <c r="B5510" s="35" t="s">
        <v>8020</v>
      </c>
      <c r="C5510" s="85" t="s">
        <v>971</v>
      </c>
      <c r="D5510" s="85" t="s">
        <v>971</v>
      </c>
      <c r="E5510" s="85" t="s">
        <v>12896</v>
      </c>
      <c r="F5510" s="85" t="s">
        <v>329</v>
      </c>
      <c r="G5510" s="85" t="s">
        <v>329</v>
      </c>
      <c r="H5510" s="840">
        <v>1.02799428810126</v>
      </c>
      <c r="I5510" s="840">
        <v>1.02874614506555</v>
      </c>
      <c r="J5510" s="86">
        <v>8259.8333333333303</v>
      </c>
      <c r="K5510" s="44">
        <v>8491.0614873350605</v>
      </c>
      <c r="L5510" s="45">
        <v>7988.9608768737598</v>
      </c>
      <c r="M5510" s="46">
        <v>0.96720606269784704</v>
      </c>
      <c r="N5510" s="139">
        <v>8497.2717005506202</v>
      </c>
      <c r="O5510" s="45">
        <v>7892.6518133496002</v>
      </c>
      <c r="P5510" s="99">
        <v>0.95554613450831505</v>
      </c>
      <c r="Q5510" s="86">
        <v>8284.1102254774305</v>
      </c>
      <c r="R5510" s="44">
        <v>8516.0179937920402</v>
      </c>
      <c r="S5510" s="45">
        <v>8012.8515165811305</v>
      </c>
      <c r="T5510" s="140">
        <v>0.96725554084709697</v>
      </c>
      <c r="U5510" s="44">
        <v>8522.2464597580292</v>
      </c>
      <c r="V5510" s="45">
        <v>7916.1964790213196</v>
      </c>
      <c r="W5510" s="99">
        <v>0.95558801893719303</v>
      </c>
      <c r="X5510" s="86">
        <v>8312.6458133873493</v>
      </c>
      <c r="Y5510" s="44">
        <v>8545.3524151710499</v>
      </c>
      <c r="Z5510" s="45">
        <v>8040.8464627726498</v>
      </c>
      <c r="AA5510" s="46">
        <v>0.96730290731538504</v>
      </c>
      <c r="AB5510" s="139">
        <v>8551.6023358175498</v>
      </c>
      <c r="AC5510" s="45">
        <v>7943.8037845935796</v>
      </c>
      <c r="AD5510" s="99">
        <v>0.95562880494682401</v>
      </c>
      <c r="AE5510" s="142">
        <v>8343.3763151743806</v>
      </c>
      <c r="AF5510" s="44">
        <v>8576.9431954785996</v>
      </c>
      <c r="AG5510" s="45">
        <v>8070.8597044159796</v>
      </c>
      <c r="AH5510" s="140">
        <v>0.96733737033258804</v>
      </c>
      <c r="AI5510" s="44">
        <v>8583.2162210668794</v>
      </c>
      <c r="AJ5510" s="45">
        <v>7973.4208802845596</v>
      </c>
      <c r="AK5510" s="46">
        <v>0.95565878597409404</v>
      </c>
    </row>
    <row r="5511" spans="1:37" x14ac:dyDescent="0.2">
      <c r="A5511" s="35" t="s">
        <v>1729</v>
      </c>
      <c r="B5511" s="35" t="s">
        <v>8019</v>
      </c>
      <c r="C5511" s="85" t="s">
        <v>971</v>
      </c>
      <c r="D5511" s="85" t="s">
        <v>971</v>
      </c>
      <c r="E5511" s="85" t="s">
        <v>12896</v>
      </c>
      <c r="F5511" s="85" t="s">
        <v>328</v>
      </c>
      <c r="G5511" s="85" t="s">
        <v>328</v>
      </c>
      <c r="H5511" s="840">
        <v>1.0139237377231101</v>
      </c>
      <c r="I5511" s="840">
        <v>1.01800898221117</v>
      </c>
      <c r="J5511" s="86">
        <v>9722.8333333333303</v>
      </c>
      <c r="K5511" s="44">
        <v>9858.2115145921507</v>
      </c>
      <c r="L5511" s="45">
        <v>9275.2674354665596</v>
      </c>
      <c r="M5511" s="46">
        <v>0.95396754397379702</v>
      </c>
      <c r="N5511" s="139">
        <v>9897.9316658754797</v>
      </c>
      <c r="O5511" s="45">
        <v>9193.6483925799803</v>
      </c>
      <c r="P5511" s="99">
        <v>0.94557297007867802</v>
      </c>
      <c r="Q5511" s="86">
        <v>9814.5269548038104</v>
      </c>
      <c r="R5511" s="44">
        <v>9951.1818539988708</v>
      </c>
      <c r="S5511" s="45">
        <v>9363.2191323123097</v>
      </c>
      <c r="T5511" s="140">
        <v>0.95401634489672404</v>
      </c>
      <c r="U5511" s="44">
        <v>9991.2765961439</v>
      </c>
      <c r="V5511" s="45">
        <v>9280.7581879729096</v>
      </c>
      <c r="W5511" s="99">
        <v>0.94561441735409901</v>
      </c>
      <c r="X5511" s="86">
        <v>9902.8977197786899</v>
      </c>
      <c r="Y5511" s="44">
        <v>10040.783070327599</v>
      </c>
      <c r="Z5511" s="45">
        <v>9447.98893152442</v>
      </c>
      <c r="AA5511" s="46">
        <v>0.954063063042073</v>
      </c>
      <c r="AB5511" s="139">
        <v>10081.2388286532</v>
      </c>
      <c r="AC5511" s="45">
        <v>9364.7225415318499</v>
      </c>
      <c r="AD5511" s="99">
        <v>0.94565477767462303</v>
      </c>
      <c r="AE5511" s="142">
        <v>9986.9962433077308</v>
      </c>
      <c r="AF5511" s="44">
        <v>10126.052559641201</v>
      </c>
      <c r="AG5511" s="45">
        <v>9528.5636975523994</v>
      </c>
      <c r="AH5511" s="140">
        <v>0.95409705435079895</v>
      </c>
      <c r="AI5511" s="44">
        <v>10166.851880996501</v>
      </c>
      <c r="AJ5511" s="45">
        <v>9444.5470074178393</v>
      </c>
      <c r="AK5511" s="46">
        <v>0.94568444578585098</v>
      </c>
    </row>
    <row r="5512" spans="1:37" x14ac:dyDescent="0.2">
      <c r="A5512" s="35" t="s">
        <v>1728</v>
      </c>
      <c r="B5512" s="35" t="s">
        <v>8018</v>
      </c>
      <c r="C5512" s="85" t="s">
        <v>971</v>
      </c>
      <c r="D5512" s="85" t="s">
        <v>971</v>
      </c>
      <c r="E5512" s="85" t="s">
        <v>12896</v>
      </c>
      <c r="F5512" s="85" t="s">
        <v>328</v>
      </c>
      <c r="G5512" s="85" t="s">
        <v>328</v>
      </c>
      <c r="H5512" s="840">
        <v>1.0139237377231101</v>
      </c>
      <c r="I5512" s="840">
        <v>1.01800898221117</v>
      </c>
      <c r="J5512" s="86">
        <v>11550.833333333299</v>
      </c>
      <c r="K5512" s="44">
        <v>11711.66410715</v>
      </c>
      <c r="L5512" s="45">
        <v>11019.120105850699</v>
      </c>
      <c r="M5512" s="46">
        <v>0.95396754397379702</v>
      </c>
      <c r="N5512" s="139">
        <v>11758.852085357499</v>
      </c>
      <c r="O5512" s="45">
        <v>10922.155781883799</v>
      </c>
      <c r="P5512" s="99">
        <v>0.94557297007867802</v>
      </c>
      <c r="Q5512" s="86">
        <v>11694.4972828766</v>
      </c>
      <c r="R5512" s="44">
        <v>11857.328395847</v>
      </c>
      <c r="S5512" s="45">
        <v>11156.741553214601</v>
      </c>
      <c r="T5512" s="140">
        <v>0.95401634489672404</v>
      </c>
      <c r="U5512" s="44">
        <v>11905.103276412499</v>
      </c>
      <c r="V5512" s="45">
        <v>11058.485234396399</v>
      </c>
      <c r="W5512" s="99">
        <v>0.94561441735409901</v>
      </c>
      <c r="X5512" s="86">
        <v>11832.768863227901</v>
      </c>
      <c r="Y5512" s="44">
        <v>11997.5252334177</v>
      </c>
      <c r="Z5512" s="45">
        <v>11289.2077059201</v>
      </c>
      <c r="AA5512" s="46">
        <v>0.954063063042073</v>
      </c>
      <c r="AB5512" s="139">
        <v>12045.8649871947</v>
      </c>
      <c r="AC5512" s="45">
        <v>11189.714408631</v>
      </c>
      <c r="AD5512" s="99">
        <v>0.94565477767462303</v>
      </c>
      <c r="AE5512" s="142">
        <v>11971.409548281599</v>
      </c>
      <c r="AF5512" s="44">
        <v>12138.096315007801</v>
      </c>
      <c r="AG5512" s="45">
        <v>11421.886586442501</v>
      </c>
      <c r="AH5512" s="140">
        <v>0.95409705435079895</v>
      </c>
      <c r="AI5512" s="44">
        <v>12187.002449879201</v>
      </c>
      <c r="AJ5512" s="45">
        <v>11321.1758039422</v>
      </c>
      <c r="AK5512" s="46">
        <v>0.94568444578585098</v>
      </c>
    </row>
    <row r="5513" spans="1:37" x14ac:dyDescent="0.2">
      <c r="A5513" s="35" t="s">
        <v>1727</v>
      </c>
      <c r="B5513" s="35" t="s">
        <v>8017</v>
      </c>
      <c r="C5513" s="85" t="s">
        <v>971</v>
      </c>
      <c r="D5513" s="85" t="s">
        <v>971</v>
      </c>
      <c r="E5513" s="85" t="s">
        <v>12896</v>
      </c>
      <c r="F5513" s="85" t="s">
        <v>331</v>
      </c>
      <c r="G5513" s="85" t="s">
        <v>331</v>
      </c>
      <c r="H5513" s="840">
        <v>1.02469405759796</v>
      </c>
      <c r="I5513" s="840">
        <v>1.0268006369779099</v>
      </c>
      <c r="J5513" s="86">
        <v>6998</v>
      </c>
      <c r="K5513" s="44">
        <v>7170.8090150705102</v>
      </c>
      <c r="L5513" s="45">
        <v>6746.7786874915</v>
      </c>
      <c r="M5513" s="46">
        <v>0.96410098420855905</v>
      </c>
      <c r="N5513" s="139">
        <v>7185.5508575714302</v>
      </c>
      <c r="O5513" s="45">
        <v>6674.2659296456204</v>
      </c>
      <c r="P5513" s="99">
        <v>0.953739058251731</v>
      </c>
      <c r="Q5513" s="86">
        <v>7014.7959926322201</v>
      </c>
      <c r="R5513" s="44">
        <v>7188.0197689122097</v>
      </c>
      <c r="S5513" s="45">
        <v>6763.3176853935502</v>
      </c>
      <c r="T5513" s="140">
        <v>0.96415030351519804</v>
      </c>
      <c r="U5513" s="44">
        <v>7202.7969935048704</v>
      </c>
      <c r="V5513" s="45">
        <v>6690.5781789262501</v>
      </c>
      <c r="W5513" s="99">
        <v>0.95378086347108304</v>
      </c>
      <c r="X5513" s="86">
        <v>7032.2795906410802</v>
      </c>
      <c r="Y5513" s="44">
        <v>7205.9351078973204</v>
      </c>
      <c r="Z5513" s="45">
        <v>6780.5065266165002</v>
      </c>
      <c r="AA5513" s="46">
        <v>0.96419751792012798</v>
      </c>
      <c r="AB5513" s="139">
        <v>7220.7491630770301</v>
      </c>
      <c r="AC5513" s="45">
        <v>6707.5399763392397</v>
      </c>
      <c r="AD5513" s="99">
        <v>0.95382157234845699</v>
      </c>
      <c r="AE5513" s="142">
        <v>7049.1536952303204</v>
      </c>
      <c r="AF5513" s="44">
        <v>7223.2259025971998</v>
      </c>
      <c r="AG5513" s="45">
        <v>6797.0186515747801</v>
      </c>
      <c r="AH5513" s="140">
        <v>0.96423187029867996</v>
      </c>
      <c r="AI5513" s="44">
        <v>7238.0755044176904</v>
      </c>
      <c r="AJ5513" s="45">
        <v>6723.8458025034697</v>
      </c>
      <c r="AK5513" s="46">
        <v>0.95385149667725899</v>
      </c>
    </row>
    <row r="5514" spans="1:37" x14ac:dyDescent="0.2">
      <c r="A5514" s="35" t="s">
        <v>1726</v>
      </c>
      <c r="B5514" s="35" t="s">
        <v>8016</v>
      </c>
      <c r="C5514" s="85" t="s">
        <v>971</v>
      </c>
      <c r="D5514" s="85" t="s">
        <v>971</v>
      </c>
      <c r="E5514" s="85" t="s">
        <v>12896</v>
      </c>
      <c r="F5514" s="85" t="s">
        <v>328</v>
      </c>
      <c r="G5514" s="85" t="s">
        <v>328</v>
      </c>
      <c r="H5514" s="840">
        <v>1.0139237377231101</v>
      </c>
      <c r="I5514" s="840">
        <v>1.01800898221117</v>
      </c>
      <c r="J5514" s="86">
        <v>12352.25</v>
      </c>
      <c r="K5514" s="44">
        <v>12524.239489290299</v>
      </c>
      <c r="L5514" s="45">
        <v>11783.6455950503</v>
      </c>
      <c r="M5514" s="46">
        <v>0.95396754397379702</v>
      </c>
      <c r="N5514" s="139">
        <v>12574.7014505179</v>
      </c>
      <c r="O5514" s="45">
        <v>11679.953719654401</v>
      </c>
      <c r="P5514" s="99">
        <v>0.94557297007867902</v>
      </c>
      <c r="Q5514" s="86">
        <v>12465.741861431199</v>
      </c>
      <c r="R5514" s="44">
        <v>12639.3115816338</v>
      </c>
      <c r="S5514" s="45">
        <v>11892.5214870687</v>
      </c>
      <c r="T5514" s="140">
        <v>0.95401634489672404</v>
      </c>
      <c r="U5514" s="44">
        <v>12690.237184862701</v>
      </c>
      <c r="V5514" s="45">
        <v>11787.7852271839</v>
      </c>
      <c r="W5514" s="99">
        <v>0.94561441735409901</v>
      </c>
      <c r="X5514" s="86">
        <v>12575.5827167752</v>
      </c>
      <c r="Y5514" s="44">
        <v>12750.681832238801</v>
      </c>
      <c r="Z5514" s="45">
        <v>11997.8989663055</v>
      </c>
      <c r="AA5514" s="46">
        <v>0.954063063042073</v>
      </c>
      <c r="AB5514" s="139">
        <v>12802.056162216601</v>
      </c>
      <c r="AC5514" s="45">
        <v>11892.159878160899</v>
      </c>
      <c r="AD5514" s="99">
        <v>0.94565477767462303</v>
      </c>
      <c r="AE5514" s="142">
        <v>12684.6924307562</v>
      </c>
      <c r="AF5514" s="44">
        <v>12861.3107612603</v>
      </c>
      <c r="AG5514" s="45">
        <v>12102.427683530401</v>
      </c>
      <c r="AH5514" s="140">
        <v>0.95409705435079895</v>
      </c>
      <c r="AI5514" s="44">
        <v>12913.130831095799</v>
      </c>
      <c r="AJ5514" s="45">
        <v>11995.716331343699</v>
      </c>
      <c r="AK5514" s="46">
        <v>0.94568444578585098</v>
      </c>
    </row>
    <row r="5515" spans="1:37" x14ac:dyDescent="0.2">
      <c r="A5515" s="35" t="s">
        <v>1725</v>
      </c>
      <c r="B5515" s="35" t="s">
        <v>8015</v>
      </c>
      <c r="C5515" s="85" t="s">
        <v>971</v>
      </c>
      <c r="D5515" s="85" t="s">
        <v>971</v>
      </c>
      <c r="E5515" s="85" t="s">
        <v>12896</v>
      </c>
      <c r="F5515" s="85" t="s">
        <v>469</v>
      </c>
      <c r="G5515" s="85" t="s">
        <v>469</v>
      </c>
      <c r="H5515" s="840">
        <v>1.0118811716584899</v>
      </c>
      <c r="I5515" s="840">
        <v>1.01771989407375</v>
      </c>
      <c r="J5515" s="86">
        <v>7689.25</v>
      </c>
      <c r="K5515" s="44">
        <v>7780.6072991750298</v>
      </c>
      <c r="L5515" s="45">
        <v>7320.51786506807</v>
      </c>
      <c r="M5515" s="46">
        <v>0.95204576064870705</v>
      </c>
      <c r="N5515" s="139">
        <v>7825.5026955065596</v>
      </c>
      <c r="O5515" s="45">
        <v>7268.6822566894898</v>
      </c>
      <c r="P5515" s="99">
        <v>0.94530445188925905</v>
      </c>
      <c r="Q5515" s="86">
        <v>7707.0248383074704</v>
      </c>
      <c r="R5515" s="44">
        <v>7798.5933233876403</v>
      </c>
      <c r="S5515" s="45">
        <v>7337.8156767704204</v>
      </c>
      <c r="T5515" s="140">
        <v>0.95209446326137204</v>
      </c>
      <c r="U5515" s="44">
        <v>7843.5925020660097</v>
      </c>
      <c r="V5515" s="45">
        <v>7285.8042349429898</v>
      </c>
      <c r="W5515" s="99">
        <v>0.94534588739472902</v>
      </c>
      <c r="X5515" s="86">
        <v>7727.87404120064</v>
      </c>
      <c r="Y5515" s="44">
        <v>7819.6902392393204</v>
      </c>
      <c r="Z5515" s="45">
        <v>7358.0263920463203</v>
      </c>
      <c r="AA5515" s="46">
        <v>0.952141087292248</v>
      </c>
      <c r="AB5515" s="139">
        <v>7864.8111506259702</v>
      </c>
      <c r="AC5515" s="45">
        <v>7305.8257540554296</v>
      </c>
      <c r="AD5515" s="99">
        <v>0.945386236253969</v>
      </c>
      <c r="AE5515" s="142">
        <v>7749.3368519199203</v>
      </c>
      <c r="AF5515" s="44">
        <v>7841.4080532970302</v>
      </c>
      <c r="AG5515" s="45">
        <v>7378.7248954382903</v>
      </c>
      <c r="AH5515" s="140">
        <v>0.952175010124923</v>
      </c>
      <c r="AI5515" s="44">
        <v>7886.6542800777197</v>
      </c>
      <c r="AJ5515" s="45">
        <v>7326.3462428004595</v>
      </c>
      <c r="AK5515" s="46">
        <v>0.94541589594022302</v>
      </c>
    </row>
    <row r="5516" spans="1:37" x14ac:dyDescent="0.2">
      <c r="A5516" s="35" t="s">
        <v>1724</v>
      </c>
      <c r="B5516" s="35" t="s">
        <v>8014</v>
      </c>
      <c r="C5516" s="85" t="s">
        <v>971</v>
      </c>
      <c r="D5516" s="85" t="s">
        <v>971</v>
      </c>
      <c r="E5516" s="85" t="s">
        <v>12896</v>
      </c>
      <c r="F5516" s="85" t="s">
        <v>339</v>
      </c>
      <c r="G5516" s="85" t="s">
        <v>339</v>
      </c>
      <c r="H5516" s="840">
        <v>1.0221471341377</v>
      </c>
      <c r="I5516" s="840">
        <v>1.02441065067542</v>
      </c>
      <c r="J5516" s="86">
        <v>8626.9166666666606</v>
      </c>
      <c r="K5516" s="44">
        <v>8817.9781472781196</v>
      </c>
      <c r="L5516" s="45">
        <v>8296.5460251121694</v>
      </c>
      <c r="M5516" s="46">
        <v>0.9617046675748</v>
      </c>
      <c r="N5516" s="139">
        <v>8837.5053158226401</v>
      </c>
      <c r="O5516" s="45">
        <v>8208.6762450934002</v>
      </c>
      <c r="P5516" s="99">
        <v>0.95151913044560998</v>
      </c>
      <c r="Q5516" s="86">
        <v>8653.8188311775702</v>
      </c>
      <c r="R5516" s="44">
        <v>8845.4761176350403</v>
      </c>
      <c r="S5516" s="45">
        <v>8322.84370180312</v>
      </c>
      <c r="T5516" s="140">
        <v>0.96175386429607002</v>
      </c>
      <c r="U5516" s="44">
        <v>8865.0641796738291</v>
      </c>
      <c r="V5516" s="45">
        <v>8234.6351020015609</v>
      </c>
      <c r="W5516" s="99">
        <v>0.95156083835892302</v>
      </c>
      <c r="X5516" s="86">
        <v>8675.4901069669995</v>
      </c>
      <c r="Y5516" s="44">
        <v>8867.62735007632</v>
      </c>
      <c r="Z5516" s="45">
        <v>8344.0947250412391</v>
      </c>
      <c r="AA5516" s="46">
        <v>0.96180096134745996</v>
      </c>
      <c r="AB5516" s="139">
        <v>8887.2644654062606</v>
      </c>
      <c r="AC5516" s="45">
        <v>8255.6089867839801</v>
      </c>
      <c r="AD5516" s="99">
        <v>0.95160145248211103</v>
      </c>
      <c r="AE5516" s="142">
        <v>8700.9439161345108</v>
      </c>
      <c r="AF5516" s="44">
        <v>8893.6448881697706</v>
      </c>
      <c r="AG5516" s="45">
        <v>8368.8743783628706</v>
      </c>
      <c r="AH5516" s="140">
        <v>0.96183522834162005</v>
      </c>
      <c r="AI5516" s="44">
        <v>8913.3396186177106</v>
      </c>
      <c r="AJ5516" s="45">
        <v>8280.0906324273201</v>
      </c>
      <c r="AK5516" s="46">
        <v>0.95163130715889499</v>
      </c>
    </row>
    <row r="5517" spans="1:37" x14ac:dyDescent="0.2">
      <c r="A5517" s="35" t="s">
        <v>1723</v>
      </c>
      <c r="B5517" s="35" t="s">
        <v>8013</v>
      </c>
      <c r="C5517" s="85" t="s">
        <v>971</v>
      </c>
      <c r="D5517" s="85" t="s">
        <v>971</v>
      </c>
      <c r="E5517" s="85" t="s">
        <v>12896</v>
      </c>
      <c r="F5517" s="85" t="s">
        <v>329</v>
      </c>
      <c r="G5517" s="85" t="s">
        <v>329</v>
      </c>
      <c r="H5517" s="840">
        <v>1.02799428810126</v>
      </c>
      <c r="I5517" s="840">
        <v>1.02874614506555</v>
      </c>
      <c r="J5517" s="86">
        <v>6998.3333333333303</v>
      </c>
      <c r="K5517" s="44">
        <v>7194.2466928953199</v>
      </c>
      <c r="L5517" s="45">
        <v>6768.8304287804303</v>
      </c>
      <c r="M5517" s="46">
        <v>0.96720606269784704</v>
      </c>
      <c r="N5517" s="139">
        <v>7199.5084385504297</v>
      </c>
      <c r="O5517" s="45">
        <v>6687.2303646673599</v>
      </c>
      <c r="P5517" s="99">
        <v>0.95554613450831505</v>
      </c>
      <c r="Q5517" s="86">
        <v>7031.9732641840701</v>
      </c>
      <c r="R5517" s="44">
        <v>7228.8283496619997</v>
      </c>
      <c r="S5517" s="45">
        <v>6801.7151028706903</v>
      </c>
      <c r="T5517" s="140">
        <v>0.96725554084709697</v>
      </c>
      <c r="U5517" s="44">
        <v>7234.11538773339</v>
      </c>
      <c r="V5517" s="45">
        <v>6719.6694007409596</v>
      </c>
      <c r="W5517" s="99">
        <v>0.95558801893719303</v>
      </c>
      <c r="X5517" s="86">
        <v>7066.6181208899798</v>
      </c>
      <c r="Y5517" s="44">
        <v>7264.4430644677605</v>
      </c>
      <c r="Z5517" s="45">
        <v>6835.5602532244602</v>
      </c>
      <c r="AA5517" s="46">
        <v>0.96730290731538504</v>
      </c>
      <c r="AB5517" s="139">
        <v>7269.7561505159501</v>
      </c>
      <c r="AC5517" s="45">
        <v>6753.0638298816602</v>
      </c>
      <c r="AD5517" s="99">
        <v>0.95562880494682401</v>
      </c>
      <c r="AE5517" s="142">
        <v>7100.3593167582103</v>
      </c>
      <c r="AF5517" s="44">
        <v>7299.1288210940002</v>
      </c>
      <c r="AG5517" s="45">
        <v>6868.4429098893697</v>
      </c>
      <c r="AH5517" s="140">
        <v>0.96733737033258804</v>
      </c>
      <c r="AI5517" s="44">
        <v>7304.4672756952896</v>
      </c>
      <c r="AJ5517" s="45">
        <v>6785.520764633</v>
      </c>
      <c r="AK5517" s="46">
        <v>0.95565878597409404</v>
      </c>
    </row>
    <row r="5518" spans="1:37" x14ac:dyDescent="0.2">
      <c r="A5518" s="35" t="s">
        <v>1722</v>
      </c>
      <c r="B5518" s="35" t="s">
        <v>13176</v>
      </c>
      <c r="C5518" s="85" t="s">
        <v>971</v>
      </c>
      <c r="D5518" s="85" t="s">
        <v>971</v>
      </c>
      <c r="E5518" s="85" t="s">
        <v>12896</v>
      </c>
      <c r="F5518" s="85" t="s">
        <v>331</v>
      </c>
      <c r="G5518" s="85" t="s">
        <v>331</v>
      </c>
      <c r="H5518" s="840">
        <v>1.02469405759796</v>
      </c>
      <c r="I5518" s="840">
        <v>1.0268006369779099</v>
      </c>
      <c r="J5518" s="86">
        <v>10853.666666666701</v>
      </c>
      <c r="K5518" s="44">
        <v>11121.687736482399</v>
      </c>
      <c r="L5518" s="45">
        <v>10464.030715605</v>
      </c>
      <c r="M5518" s="46">
        <v>0.96410098420855905</v>
      </c>
      <c r="N5518" s="139">
        <v>11144.5518468793</v>
      </c>
      <c r="O5518" s="45">
        <v>10351.565825244899</v>
      </c>
      <c r="P5518" s="99">
        <v>0.953739058251731</v>
      </c>
      <c r="Q5518" s="86">
        <v>10885.671236353</v>
      </c>
      <c r="R5518" s="44">
        <v>11154.4826288559</v>
      </c>
      <c r="S5518" s="45">
        <v>10495.423226496399</v>
      </c>
      <c r="T5518" s="140">
        <v>0.96415030351519804</v>
      </c>
      <c r="U5518" s="44">
        <v>11177.414159419401</v>
      </c>
      <c r="V5518" s="45">
        <v>10382.544911271099</v>
      </c>
      <c r="W5518" s="99">
        <v>0.95378086347108304</v>
      </c>
      <c r="X5518" s="86">
        <v>10915.810775465799</v>
      </c>
      <c r="Y5518" s="44">
        <v>11185.3664354836</v>
      </c>
      <c r="Z5518" s="45">
        <v>10524.997655789901</v>
      </c>
      <c r="AA5518" s="46">
        <v>0.96419751792012798</v>
      </c>
      <c r="AB5518" s="139">
        <v>11208.3614573786</v>
      </c>
      <c r="AC5518" s="45">
        <v>10411.735797313</v>
      </c>
      <c r="AD5518" s="99">
        <v>0.95382157234845699</v>
      </c>
      <c r="AE5518" s="142">
        <v>10950.029067285101</v>
      </c>
      <c r="AF5518" s="44">
        <v>11220.429715771999</v>
      </c>
      <c r="AG5518" s="45">
        <v>10558.367007373199</v>
      </c>
      <c r="AH5518" s="140">
        <v>0.96423187029867996</v>
      </c>
      <c r="AI5518" s="44">
        <v>11243.496821215</v>
      </c>
      <c r="AJ5518" s="45">
        <v>10444.701614489401</v>
      </c>
      <c r="AK5518" s="46">
        <v>0.95385149667725899</v>
      </c>
    </row>
    <row r="5519" spans="1:37" x14ac:dyDescent="0.2">
      <c r="A5519" s="35" t="s">
        <v>1721</v>
      </c>
      <c r="B5519" s="35" t="s">
        <v>8012</v>
      </c>
      <c r="C5519" s="85" t="s">
        <v>971</v>
      </c>
      <c r="D5519" s="85" t="s">
        <v>971</v>
      </c>
      <c r="E5519" s="85" t="s">
        <v>12896</v>
      </c>
      <c r="F5519" s="85" t="s">
        <v>332</v>
      </c>
      <c r="G5519" s="85" t="s">
        <v>332</v>
      </c>
      <c r="H5519" s="840">
        <v>1.02185181195746</v>
      </c>
      <c r="I5519" s="840">
        <v>1.0216100089775599</v>
      </c>
      <c r="J5519" s="86">
        <v>15611.083333333299</v>
      </c>
      <c r="K5519" s="44">
        <v>15952.213790785599</v>
      </c>
      <c r="L5519" s="45">
        <v>15008.914028499201</v>
      </c>
      <c r="M5519" s="46">
        <v>0.96142680863483898</v>
      </c>
      <c r="N5519" s="139">
        <v>15948.438984316001</v>
      </c>
      <c r="O5519" s="45">
        <v>14813.634341185099</v>
      </c>
      <c r="P5519" s="99">
        <v>0.94891776726055599</v>
      </c>
      <c r="Q5519" s="86">
        <v>15784.226436646501</v>
      </c>
      <c r="R5519" s="44">
        <v>16129.1403846341</v>
      </c>
      <c r="S5519" s="45">
        <v>15176.1547575849</v>
      </c>
      <c r="T5519" s="140">
        <v>0.96147599114202698</v>
      </c>
      <c r="U5519" s="44">
        <v>16125.323711646201</v>
      </c>
      <c r="V5519" s="45">
        <v>14978.5894355415</v>
      </c>
      <c r="W5519" s="99">
        <v>0.94895936114838397</v>
      </c>
      <c r="X5519" s="86">
        <v>15959.3071722682</v>
      </c>
      <c r="Y5519" s="44">
        <v>16308.046951568</v>
      </c>
      <c r="Z5519" s="45">
        <v>15345.2421005414</v>
      </c>
      <c r="AA5519" s="46">
        <v>0.96152307458597897</v>
      </c>
      <c r="AB5519" s="139">
        <v>16304.187943536401</v>
      </c>
      <c r="AC5519" s="45">
        <v>15145.380339789601</v>
      </c>
      <c r="AD5519" s="99">
        <v>0.94899986423640603</v>
      </c>
      <c r="AE5519" s="142">
        <v>16119.482452493399</v>
      </c>
      <c r="AF5519" s="44">
        <v>16471.7223518969</v>
      </c>
      <c r="AG5519" s="45">
        <v>15499.806535075801</v>
      </c>
      <c r="AH5519" s="140">
        <v>0.961557331679604</v>
      </c>
      <c r="AI5519" s="44">
        <v>16467.824613005301</v>
      </c>
      <c r="AJ5519" s="45">
        <v>15297.866585246</v>
      </c>
      <c r="AK5519" s="46">
        <v>0.94902963729333101</v>
      </c>
    </row>
    <row r="5520" spans="1:37" x14ac:dyDescent="0.2">
      <c r="A5520" s="35" t="s">
        <v>1720</v>
      </c>
      <c r="B5520" s="35" t="s">
        <v>8011</v>
      </c>
      <c r="C5520" s="85" t="s">
        <v>971</v>
      </c>
      <c r="D5520" s="85" t="s">
        <v>971</v>
      </c>
      <c r="E5520" s="85" t="s">
        <v>12896</v>
      </c>
      <c r="F5520" s="85" t="s">
        <v>333</v>
      </c>
      <c r="G5520" s="85" t="s">
        <v>333</v>
      </c>
      <c r="H5520" s="840">
        <v>1.0207650829297401</v>
      </c>
      <c r="I5520" s="840">
        <v>1.0220190117993799</v>
      </c>
      <c r="J5520" s="86">
        <v>11840.75</v>
      </c>
      <c r="K5520" s="44">
        <v>12086.6241557003</v>
      </c>
      <c r="L5520" s="45">
        <v>11371.907700514501</v>
      </c>
      <c r="M5520" s="46">
        <v>0.96040434098468996</v>
      </c>
      <c r="N5520" s="139">
        <v>12101.4716139635</v>
      </c>
      <c r="O5520" s="45">
        <v>11240.396358275601</v>
      </c>
      <c r="P5520" s="99">
        <v>0.94929766765412604</v>
      </c>
      <c r="Q5520" s="86">
        <v>11957.116417528599</v>
      </c>
      <c r="R5520" s="44">
        <v>12205.406931539101</v>
      </c>
      <c r="S5520" s="45">
        <v>11484.2539685998</v>
      </c>
      <c r="T5520" s="140">
        <v>0.96045347118678104</v>
      </c>
      <c r="U5520" s="44">
        <v>12220.400305012699</v>
      </c>
      <c r="V5520" s="45">
        <v>11351.360269099599</v>
      </c>
      <c r="W5520" s="99">
        <v>0.94933927819411801</v>
      </c>
      <c r="X5520" s="86">
        <v>12075.3845153889</v>
      </c>
      <c r="Y5520" s="44">
        <v>12326.1308762595</v>
      </c>
      <c r="Z5520" s="45">
        <v>11598.412919762501</v>
      </c>
      <c r="AA5520" s="46">
        <v>0.96050050455796798</v>
      </c>
      <c r="AB5520" s="139">
        <v>12341.272549515201</v>
      </c>
      <c r="AC5520" s="45">
        <v>11464.126105925599</v>
      </c>
      <c r="AD5520" s="99">
        <v>0.94937979749760104</v>
      </c>
      <c r="AE5520" s="142">
        <v>12193.1270513861</v>
      </c>
      <c r="AF5520" s="44">
        <v>12446.318345780999</v>
      </c>
      <c r="AG5520" s="45">
        <v>11711.921941869899</v>
      </c>
      <c r="AH5520" s="140">
        <v>0.96053472521952199</v>
      </c>
      <c r="AI5520" s="44">
        <v>12461.607659801801</v>
      </c>
      <c r="AJ5520" s="45">
        <v>11576.2716629114</v>
      </c>
      <c r="AK5520" s="46">
        <v>0.94940958247420604</v>
      </c>
    </row>
    <row r="5521" spans="1:37" x14ac:dyDescent="0.2">
      <c r="A5521" s="35" t="s">
        <v>1719</v>
      </c>
      <c r="B5521" s="35" t="s">
        <v>8010</v>
      </c>
      <c r="C5521" s="85" t="s">
        <v>971</v>
      </c>
      <c r="D5521" s="85" t="s">
        <v>971</v>
      </c>
      <c r="E5521" s="85" t="s">
        <v>12896</v>
      </c>
      <c r="F5521" s="85" t="s">
        <v>332</v>
      </c>
      <c r="G5521" s="85" t="s">
        <v>332</v>
      </c>
      <c r="H5521" s="840">
        <v>1.02185181195746</v>
      </c>
      <c r="I5521" s="840">
        <v>1.0216100089775599</v>
      </c>
      <c r="J5521" s="86">
        <v>8204.9166666666697</v>
      </c>
      <c r="K5521" s="44">
        <v>8384.2089627933201</v>
      </c>
      <c r="L5521" s="45">
        <v>7888.42684594813</v>
      </c>
      <c r="M5521" s="46">
        <v>0.96142680863483898</v>
      </c>
      <c r="N5521" s="139">
        <v>8382.2249894934193</v>
      </c>
      <c r="O5521" s="45">
        <v>7785.7912038922505</v>
      </c>
      <c r="P5521" s="99">
        <v>0.94891776726055599</v>
      </c>
      <c r="Q5521" s="86">
        <v>8289.6128231583607</v>
      </c>
      <c r="R5521" s="44">
        <v>8470.7558837701908</v>
      </c>
      <c r="S5521" s="45">
        <v>7970.2637053298404</v>
      </c>
      <c r="T5521" s="140">
        <v>0.96147599114202698</v>
      </c>
      <c r="U5521" s="44">
        <v>8468.7514306872708</v>
      </c>
      <c r="V5521" s="45">
        <v>7866.5056888318104</v>
      </c>
      <c r="W5521" s="99">
        <v>0.94895936114838397</v>
      </c>
      <c r="X5521" s="86">
        <v>8377.8636506369294</v>
      </c>
      <c r="Y5521" s="44">
        <v>8560.93515173591</v>
      </c>
      <c r="Z5521" s="45">
        <v>8055.5092158225298</v>
      </c>
      <c r="AA5521" s="46">
        <v>0.96152307458597897</v>
      </c>
      <c r="AB5521" s="139">
        <v>8558.9093593399193</v>
      </c>
      <c r="AC5521" s="45">
        <v>7950.5914670455604</v>
      </c>
      <c r="AD5521" s="99">
        <v>0.94899986423640603</v>
      </c>
      <c r="AE5521" s="142">
        <v>8459.8926121034001</v>
      </c>
      <c r="AF5521" s="44">
        <v>8644.7565946434097</v>
      </c>
      <c r="AG5521" s="45">
        <v>8134.67176639014</v>
      </c>
      <c r="AH5521" s="140">
        <v>0.961557331679604</v>
      </c>
      <c r="AI5521" s="44">
        <v>8642.7109674001094</v>
      </c>
      <c r="AJ5521" s="45">
        <v>8028.6888172050203</v>
      </c>
      <c r="AK5521" s="46">
        <v>0.94902963729333101</v>
      </c>
    </row>
    <row r="5522" spans="1:37" x14ac:dyDescent="0.2">
      <c r="A5522" s="35" t="s">
        <v>1718</v>
      </c>
      <c r="B5522" s="35" t="s">
        <v>8009</v>
      </c>
      <c r="C5522" s="85" t="s">
        <v>971</v>
      </c>
      <c r="D5522" s="85" t="s">
        <v>971</v>
      </c>
      <c r="E5522" s="85" t="s">
        <v>12896</v>
      </c>
      <c r="F5522" s="85" t="s">
        <v>329</v>
      </c>
      <c r="G5522" s="85" t="s">
        <v>329</v>
      </c>
      <c r="H5522" s="840">
        <v>1.02799428810126</v>
      </c>
      <c r="I5522" s="840">
        <v>1.02874614506555</v>
      </c>
      <c r="J5522" s="86">
        <v>16867.25</v>
      </c>
      <c r="K5522" s="44">
        <v>17339.436655975998</v>
      </c>
      <c r="L5522" s="45">
        <v>16314.106461040299</v>
      </c>
      <c r="M5522" s="46">
        <v>0.96720606269784704</v>
      </c>
      <c r="N5522" s="139">
        <v>17352.118415356901</v>
      </c>
      <c r="O5522" s="45">
        <v>16117.435537285401</v>
      </c>
      <c r="P5522" s="99">
        <v>0.95554613450831505</v>
      </c>
      <c r="Q5522" s="86">
        <v>16907.984650378901</v>
      </c>
      <c r="R5522" s="44">
        <v>17381.311643893299</v>
      </c>
      <c r="S5522" s="45">
        <v>16354.341837636701</v>
      </c>
      <c r="T5522" s="140">
        <v>0.96725554084709697</v>
      </c>
      <c r="U5522" s="44">
        <v>17394.0240299049</v>
      </c>
      <c r="V5522" s="45">
        <v>16157.067556276101</v>
      </c>
      <c r="W5522" s="99">
        <v>0.95558801893719303</v>
      </c>
      <c r="X5522" s="86">
        <v>16958.843123757801</v>
      </c>
      <c r="Y5522" s="44">
        <v>17433.5938640284</v>
      </c>
      <c r="Z5522" s="45">
        <v>16404.3382583165</v>
      </c>
      <c r="AA5522" s="46">
        <v>0.96730290731538504</v>
      </c>
      <c r="AB5522" s="139">
        <v>17446.344488337301</v>
      </c>
      <c r="AC5522" s="45">
        <v>16206.358987637301</v>
      </c>
      <c r="AD5522" s="99">
        <v>0.95562880494682401</v>
      </c>
      <c r="AE5522" s="142">
        <v>17019.958879813799</v>
      </c>
      <c r="AF5522" s="44">
        <v>17496.4205121669</v>
      </c>
      <c r="AG5522" s="45">
        <v>16464.042265967899</v>
      </c>
      <c r="AH5522" s="140">
        <v>0.96733737033258804</v>
      </c>
      <c r="AI5522" s="44">
        <v>17509.217086782701</v>
      </c>
      <c r="AJ5522" s="45">
        <v>16265.2732404119</v>
      </c>
      <c r="AK5522" s="46">
        <v>0.95565878597409504</v>
      </c>
    </row>
    <row r="5523" spans="1:37" x14ac:dyDescent="0.2">
      <c r="A5523" s="35" t="s">
        <v>1717</v>
      </c>
      <c r="B5523" s="35" t="s">
        <v>8008</v>
      </c>
      <c r="C5523" s="85" t="s">
        <v>971</v>
      </c>
      <c r="D5523" s="85" t="s">
        <v>971</v>
      </c>
      <c r="E5523" s="85" t="s">
        <v>12896</v>
      </c>
      <c r="F5523" s="85" t="s">
        <v>408</v>
      </c>
      <c r="G5523" s="85" t="s">
        <v>13440</v>
      </c>
      <c r="H5523" s="840">
        <v>1.0226941102195599</v>
      </c>
      <c r="I5523" s="840">
        <v>1.0210991111674499</v>
      </c>
      <c r="J5523" s="86">
        <v>7348.5833333333303</v>
      </c>
      <c r="K5523" s="44">
        <v>7515.3528934576498</v>
      </c>
      <c r="L5523" s="45">
        <v>7070.9487066235897</v>
      </c>
      <c r="M5523" s="46">
        <v>0.96221929940559003</v>
      </c>
      <c r="N5523" s="139">
        <v>7503.6319100065703</v>
      </c>
      <c r="O5523" s="45">
        <v>6969.7140550870699</v>
      </c>
      <c r="P5523" s="99">
        <v>0.948443222174851</v>
      </c>
      <c r="Q5523" s="86">
        <v>7366.0556419080403</v>
      </c>
      <c r="R5523" s="44">
        <v>7533.2217205289498</v>
      </c>
      <c r="S5523" s="45">
        <v>7088.1234788471702</v>
      </c>
      <c r="T5523" s="140">
        <v>0.96226852245323502</v>
      </c>
      <c r="U5523" s="44">
        <v>7521.4728687622501</v>
      </c>
      <c r="V5523" s="45">
        <v>6986.5917774033296</v>
      </c>
      <c r="W5523" s="99">
        <v>0.94848479526195695</v>
      </c>
      <c r="X5523" s="86">
        <v>7384.7685481397102</v>
      </c>
      <c r="Y5523" s="44">
        <v>7552.3592995171703</v>
      </c>
      <c r="Z5523" s="45">
        <v>7106.4783064181202</v>
      </c>
      <c r="AA5523" s="46">
        <v>0.96231564470741604</v>
      </c>
      <c r="AB5523" s="139">
        <v>7540.5806006827697</v>
      </c>
      <c r="AC5523" s="45">
        <v>7004.63964078962</v>
      </c>
      <c r="AD5523" s="99">
        <v>0.94852527809475495</v>
      </c>
      <c r="AE5523" s="142">
        <v>7403.9929676922802</v>
      </c>
      <c r="AF5523" s="44">
        <v>7572.0200001659696</v>
      </c>
      <c r="AG5523" s="45">
        <v>7125.2321144656098</v>
      </c>
      <c r="AH5523" s="140">
        <v>0.96234993003868896</v>
      </c>
      <c r="AI5523" s="44">
        <v>7560.2106384006001</v>
      </c>
      <c r="AJ5523" s="45">
        <v>7023.0948179562502</v>
      </c>
      <c r="AK5523" s="46">
        <v>0.94855503626244697</v>
      </c>
    </row>
    <row r="5524" spans="1:37" x14ac:dyDescent="0.2">
      <c r="A5524" s="35" t="s">
        <v>1716</v>
      </c>
      <c r="B5524" s="35" t="s">
        <v>8007</v>
      </c>
      <c r="C5524" s="85" t="s">
        <v>971</v>
      </c>
      <c r="D5524" s="85" t="s">
        <v>971</v>
      </c>
      <c r="E5524" s="85" t="s">
        <v>12896</v>
      </c>
      <c r="F5524" s="85" t="s">
        <v>469</v>
      </c>
      <c r="G5524" s="85" t="s">
        <v>469</v>
      </c>
      <c r="H5524" s="840">
        <v>1.0118811716584899</v>
      </c>
      <c r="I5524" s="840">
        <v>1.01771989407375</v>
      </c>
      <c r="J5524" s="86">
        <v>16821.5</v>
      </c>
      <c r="K5524" s="44">
        <v>17021.3591290533</v>
      </c>
      <c r="L5524" s="45">
        <v>16014.8377627522</v>
      </c>
      <c r="M5524" s="46">
        <v>0.95204576064870705</v>
      </c>
      <c r="N5524" s="139">
        <v>17119.575198161499</v>
      </c>
      <c r="O5524" s="45">
        <v>15901.4388374552</v>
      </c>
      <c r="P5524" s="99">
        <v>0.94530445188925905</v>
      </c>
      <c r="Q5524" s="86">
        <v>16801.272581495101</v>
      </c>
      <c r="R5524" s="44">
        <v>17000.891385116902</v>
      </c>
      <c r="S5524" s="45">
        <v>15996.398600586601</v>
      </c>
      <c r="T5524" s="140">
        <v>0.95209446326137204</v>
      </c>
      <c r="U5524" s="44">
        <v>17098.989351943401</v>
      </c>
      <c r="V5524" s="45">
        <v>15883.0139379142</v>
      </c>
      <c r="W5524" s="99">
        <v>0.94534588739472902</v>
      </c>
      <c r="X5524" s="86">
        <v>16777.9999655307</v>
      </c>
      <c r="Y5524" s="44">
        <v>16977.342263207302</v>
      </c>
      <c r="Z5524" s="45">
        <v>15975.023129769699</v>
      </c>
      <c r="AA5524" s="46">
        <v>0.952141087292248</v>
      </c>
      <c r="AB5524" s="139">
        <v>17075.304347689202</v>
      </c>
      <c r="AC5524" s="45">
        <v>15861.690239282299</v>
      </c>
      <c r="AD5524" s="99">
        <v>0.945386236253969</v>
      </c>
      <c r="AE5524" s="142">
        <v>16763.474546036501</v>
      </c>
      <c r="AF5524" s="44">
        <v>16962.6442647107</v>
      </c>
      <c r="AG5524" s="45">
        <v>15961.761545601201</v>
      </c>
      <c r="AH5524" s="140">
        <v>0.952175010124923</v>
      </c>
      <c r="AI5524" s="44">
        <v>17060.5215393002</v>
      </c>
      <c r="AJ5524" s="45">
        <v>15848.4553070123</v>
      </c>
      <c r="AK5524" s="46">
        <v>0.94541589594022402</v>
      </c>
    </row>
    <row r="5525" spans="1:37" x14ac:dyDescent="0.2">
      <c r="A5525" s="35" t="s">
        <v>1715</v>
      </c>
      <c r="B5525" s="35" t="s">
        <v>8006</v>
      </c>
      <c r="C5525" s="85" t="s">
        <v>971</v>
      </c>
      <c r="D5525" s="85" t="s">
        <v>971</v>
      </c>
      <c r="E5525" s="85" t="s">
        <v>12896</v>
      </c>
      <c r="F5525" s="85" t="s">
        <v>330</v>
      </c>
      <c r="G5525" s="85" t="s">
        <v>330</v>
      </c>
      <c r="H5525" s="840">
        <v>1.0211088055067901</v>
      </c>
      <c r="I5525" s="840">
        <v>1.0207767029070201</v>
      </c>
      <c r="J5525" s="86">
        <v>5432</v>
      </c>
      <c r="K5525" s="44">
        <v>5546.6630315128596</v>
      </c>
      <c r="L5525" s="45">
        <v>5218.67307427375</v>
      </c>
      <c r="M5525" s="46">
        <v>0.960727738268363</v>
      </c>
      <c r="N5525" s="139">
        <v>5544.8590501909302</v>
      </c>
      <c r="O5525" s="45">
        <v>5150.3168757592503</v>
      </c>
      <c r="P5525" s="99">
        <v>0.94814375474212997</v>
      </c>
      <c r="Q5525" s="86">
        <v>5449.36586246152</v>
      </c>
      <c r="R5525" s="44">
        <v>5564.3954665875399</v>
      </c>
      <c r="S5525" s="45">
        <v>5235.6247586378704</v>
      </c>
      <c r="T5525" s="140">
        <v>0.96077688501408298</v>
      </c>
      <c r="U5525" s="44">
        <v>5562.5857180175399</v>
      </c>
      <c r="V5525" s="45">
        <v>5167.0086852281602</v>
      </c>
      <c r="W5525" s="99">
        <v>0.94818531470268697</v>
      </c>
      <c r="X5525" s="86">
        <v>5464.1131067631004</v>
      </c>
      <c r="Y5525" s="44">
        <v>5579.4540076008398</v>
      </c>
      <c r="Z5525" s="45">
        <v>5250.05065227868</v>
      </c>
      <c r="AA5525" s="46">
        <v>0.96082393422283396</v>
      </c>
      <c r="AB5525" s="139">
        <v>5577.6393614326698</v>
      </c>
      <c r="AC5525" s="45">
        <v>5181.2129386405904</v>
      </c>
      <c r="AD5525" s="99">
        <v>0.94822578475318098</v>
      </c>
      <c r="AE5525" s="142">
        <v>5480.5192237987303</v>
      </c>
      <c r="AF5525" s="44">
        <v>5596.2064381701002</v>
      </c>
      <c r="AG5525" s="45">
        <v>5266.0016523404302</v>
      </c>
      <c r="AH5525" s="140">
        <v>0.96085816640752297</v>
      </c>
      <c r="AI5525" s="44">
        <v>5594.3863434878003</v>
      </c>
      <c r="AJ5525" s="45">
        <v>5196.9326805564197</v>
      </c>
      <c r="AK5525" s="46">
        <v>0.94825553352484204</v>
      </c>
    </row>
    <row r="5526" spans="1:37" x14ac:dyDescent="0.2">
      <c r="A5526" s="35" t="s">
        <v>1714</v>
      </c>
      <c r="B5526" s="35" t="s">
        <v>8005</v>
      </c>
      <c r="C5526" s="85" t="s">
        <v>971</v>
      </c>
      <c r="D5526" s="85" t="s">
        <v>971</v>
      </c>
      <c r="E5526" s="85" t="s">
        <v>12896</v>
      </c>
      <c r="F5526" s="85" t="s">
        <v>331</v>
      </c>
      <c r="G5526" s="85" t="s">
        <v>331</v>
      </c>
      <c r="H5526" s="840">
        <v>1.02469405759796</v>
      </c>
      <c r="I5526" s="840">
        <v>1.0268006369779099</v>
      </c>
      <c r="J5526" s="86">
        <v>9836.3333333333394</v>
      </c>
      <c r="K5526" s="44">
        <v>10079.2323152194</v>
      </c>
      <c r="L5526" s="45">
        <v>9483.2186476701208</v>
      </c>
      <c r="M5526" s="46">
        <v>0.96410098420855905</v>
      </c>
      <c r="N5526" s="139">
        <v>10099.9533321937</v>
      </c>
      <c r="O5526" s="45">
        <v>9381.2952899834509</v>
      </c>
      <c r="P5526" s="99">
        <v>0.953739058251732</v>
      </c>
      <c r="Q5526" s="86">
        <v>9851.1689907997807</v>
      </c>
      <c r="R5526" s="44">
        <v>10094.4343252658</v>
      </c>
      <c r="S5526" s="45">
        <v>9498.0075724591206</v>
      </c>
      <c r="T5526" s="140">
        <v>0.96415030351519804</v>
      </c>
      <c r="U5526" s="44">
        <v>10115.186594730299</v>
      </c>
      <c r="V5526" s="45">
        <v>9395.8564662445697</v>
      </c>
      <c r="W5526" s="99">
        <v>0.95378086347108304</v>
      </c>
      <c r="X5526" s="86">
        <v>9867.3141043495307</v>
      </c>
      <c r="Y5526" s="44">
        <v>10110.9781271795</v>
      </c>
      <c r="Z5526" s="45">
        <v>9514.0397679520793</v>
      </c>
      <c r="AA5526" s="46">
        <v>0.96419751792012798</v>
      </c>
      <c r="AB5526" s="139">
        <v>10131.764407607199</v>
      </c>
      <c r="AC5526" s="45">
        <v>9411.6570538667693</v>
      </c>
      <c r="AD5526" s="99">
        <v>0.95382157234845699</v>
      </c>
      <c r="AE5526" s="142">
        <v>9882.8872669806406</v>
      </c>
      <c r="AF5526" s="44">
        <v>10126.9358543856</v>
      </c>
      <c r="AG5526" s="45">
        <v>9529.3948733917605</v>
      </c>
      <c r="AH5526" s="140">
        <v>0.96423187029867996</v>
      </c>
      <c r="AI5526" s="44">
        <v>10147.7549409166</v>
      </c>
      <c r="AJ5526" s="45">
        <v>9426.8068111021094</v>
      </c>
      <c r="AK5526" s="46">
        <v>0.95385149667725899</v>
      </c>
    </row>
    <row r="5527" spans="1:37" x14ac:dyDescent="0.2">
      <c r="A5527" s="35" t="s">
        <v>1713</v>
      </c>
      <c r="B5527" s="35" t="s">
        <v>8004</v>
      </c>
      <c r="C5527" s="85" t="s">
        <v>971</v>
      </c>
      <c r="D5527" s="85" t="s">
        <v>971</v>
      </c>
      <c r="E5527" s="85" t="s">
        <v>12896</v>
      </c>
      <c r="F5527" s="85" t="s">
        <v>333</v>
      </c>
      <c r="G5527" s="85" t="s">
        <v>333</v>
      </c>
      <c r="H5527" s="840">
        <v>1.0207650829297401</v>
      </c>
      <c r="I5527" s="840">
        <v>1.0220190117993799</v>
      </c>
      <c r="J5527" s="86">
        <v>10563.75</v>
      </c>
      <c r="K5527" s="44">
        <v>10783.1071447991</v>
      </c>
      <c r="L5527" s="45">
        <v>10145.471357077</v>
      </c>
      <c r="M5527" s="46">
        <v>0.96040434098468996</v>
      </c>
      <c r="N5527" s="139">
        <v>10796.353335895699</v>
      </c>
      <c r="O5527" s="45">
        <v>10028.143236681301</v>
      </c>
      <c r="P5527" s="99">
        <v>0.94929766765412604</v>
      </c>
      <c r="Q5527" s="86">
        <v>10651.5478064088</v>
      </c>
      <c r="R5527" s="44">
        <v>10872.728079938999</v>
      </c>
      <c r="S5527" s="45">
        <v>10230.316064177299</v>
      </c>
      <c r="T5527" s="140">
        <v>0.96045347118678104</v>
      </c>
      <c r="U5527" s="44">
        <v>10886.084363239701</v>
      </c>
      <c r="V5527" s="45">
        <v>10111.9327061863</v>
      </c>
      <c r="W5527" s="99">
        <v>0.94933927819411801</v>
      </c>
      <c r="X5527" s="86">
        <v>10740.055440624899</v>
      </c>
      <c r="Y5527" s="44">
        <v>10963.073582519501</v>
      </c>
      <c r="Z5527" s="45">
        <v>10315.828669700701</v>
      </c>
      <c r="AA5527" s="46">
        <v>0.96050050455796798</v>
      </c>
      <c r="AB5527" s="139">
        <v>10976.5408480979</v>
      </c>
      <c r="AC5527" s="45">
        <v>10196.3916593334</v>
      </c>
      <c r="AD5527" s="99">
        <v>0.94937979749760004</v>
      </c>
      <c r="AE5527" s="142">
        <v>10831.770966010101</v>
      </c>
      <c r="AF5527" s="44">
        <v>11056.693588395299</v>
      </c>
      <c r="AG5527" s="45">
        <v>10404.2921484773</v>
      </c>
      <c r="AH5527" s="140">
        <v>0.96053472521952199</v>
      </c>
      <c r="AI5527" s="44">
        <v>11070.2758587188</v>
      </c>
      <c r="AJ5527" s="45">
        <v>10283.787150295901</v>
      </c>
      <c r="AK5527" s="46">
        <v>0.94940958247420604</v>
      </c>
    </row>
    <row r="5528" spans="1:37" x14ac:dyDescent="0.2">
      <c r="A5528" s="35" t="s">
        <v>1712</v>
      </c>
      <c r="B5528" s="35" t="s">
        <v>8003</v>
      </c>
      <c r="C5528" s="85" t="s">
        <v>971</v>
      </c>
      <c r="D5528" s="85" t="s">
        <v>971</v>
      </c>
      <c r="E5528" s="85" t="s">
        <v>12896</v>
      </c>
      <c r="F5528" s="85" t="s">
        <v>334</v>
      </c>
      <c r="G5528" s="85" t="s">
        <v>334</v>
      </c>
      <c r="H5528" s="840">
        <v>1.02060525671743</v>
      </c>
      <c r="I5528" s="840">
        <v>1.02476762036359</v>
      </c>
      <c r="J5528" s="86">
        <v>13052.5</v>
      </c>
      <c r="K5528" s="44">
        <v>13321.4501133043</v>
      </c>
      <c r="L5528" s="45">
        <v>12533.7148879621</v>
      </c>
      <c r="M5528" s="46">
        <v>0.96025396575078503</v>
      </c>
      <c r="N5528" s="139">
        <v>13375.779364795801</v>
      </c>
      <c r="O5528" s="45">
        <v>12424.0312630793</v>
      </c>
      <c r="P5528" s="99">
        <v>0.95185070010184003</v>
      </c>
      <c r="Q5528" s="86">
        <v>13052.9094373116</v>
      </c>
      <c r="R5528" s="44">
        <v>13321.8679871768</v>
      </c>
      <c r="S5528" s="45">
        <v>12534.7492434326</v>
      </c>
      <c r="T5528" s="140">
        <v>0.96030308826031896</v>
      </c>
      <c r="U5528" s="44">
        <v>13376.1989428953</v>
      </c>
      <c r="V5528" s="45">
        <v>12424.9655855932</v>
      </c>
      <c r="W5528" s="99">
        <v>0.95189242254883699</v>
      </c>
      <c r="X5528" s="86">
        <v>13058.4879154311</v>
      </c>
      <c r="Y5528" s="44">
        <v>13327.561411270101</v>
      </c>
      <c r="Z5528" s="45">
        <v>12540.7203617419</v>
      </c>
      <c r="AA5528" s="46">
        <v>0.96035011426725903</v>
      </c>
      <c r="AB5528" s="139">
        <v>13381.915586643099</v>
      </c>
      <c r="AC5528" s="45">
        <v>12430.8062404921</v>
      </c>
      <c r="AD5528" s="99">
        <v>0.95193305082456303</v>
      </c>
      <c r="AE5528" s="142">
        <v>13058.508719075</v>
      </c>
      <c r="AF5528" s="44">
        <v>13327.5826435783</v>
      </c>
      <c r="AG5528" s="45">
        <v>12541.187141362199</v>
      </c>
      <c r="AH5528" s="140">
        <v>0.96038432957071596</v>
      </c>
      <c r="AI5528" s="44">
        <v>13381.9369055437</v>
      </c>
      <c r="AJ5528" s="45">
        <v>12431.2160375764</v>
      </c>
      <c r="AK5528" s="46">
        <v>0.95196291590461102</v>
      </c>
    </row>
    <row r="5529" spans="1:37" x14ac:dyDescent="0.2">
      <c r="A5529" s="35" t="s">
        <v>1711</v>
      </c>
      <c r="B5529" s="35" t="s">
        <v>8002</v>
      </c>
      <c r="C5529" s="85" t="s">
        <v>971</v>
      </c>
      <c r="D5529" s="85" t="s">
        <v>971</v>
      </c>
      <c r="E5529" s="85" t="s">
        <v>12896</v>
      </c>
      <c r="F5529" s="85" t="s">
        <v>470</v>
      </c>
      <c r="G5529" s="85" t="s">
        <v>470</v>
      </c>
      <c r="H5529" s="840">
        <v>1.0223430456012701</v>
      </c>
      <c r="I5529" s="840">
        <v>1.0245193561395001</v>
      </c>
      <c r="J5529" s="86">
        <v>10120</v>
      </c>
      <c r="K5529" s="44">
        <v>10346.111621484801</v>
      </c>
      <c r="L5529" s="45">
        <v>9734.3166216727896</v>
      </c>
      <c r="M5529" s="46">
        <v>0.96188899423644203</v>
      </c>
      <c r="N5529" s="139">
        <v>10368.1358841317</v>
      </c>
      <c r="O5529" s="45">
        <v>9630.3954222912107</v>
      </c>
      <c r="P5529" s="99">
        <v>0.95162010101691796</v>
      </c>
      <c r="Q5529" s="86">
        <v>10129.801120938801</v>
      </c>
      <c r="R5529" s="44">
        <v>10356.131729315701</v>
      </c>
      <c r="S5529" s="45">
        <v>9744.2426605548808</v>
      </c>
      <c r="T5529" s="140">
        <v>0.96193820038708</v>
      </c>
      <c r="U5529" s="44">
        <v>10378.177322245399</v>
      </c>
      <c r="V5529" s="45">
        <v>9640.1449036889699</v>
      </c>
      <c r="W5529" s="99">
        <v>0.95166181335607203</v>
      </c>
      <c r="X5529" s="86">
        <v>10142.9623357488</v>
      </c>
      <c r="Y5529" s="44">
        <v>10369.587005748401</v>
      </c>
      <c r="Z5529" s="45">
        <v>9757.3807310223692</v>
      </c>
      <c r="AA5529" s="46">
        <v>0.96198530646540104</v>
      </c>
      <c r="AB5529" s="139">
        <v>10391.6612415686</v>
      </c>
      <c r="AC5529" s="45">
        <v>9653.0819204767395</v>
      </c>
      <c r="AD5529" s="99">
        <v>0.95170243178903202</v>
      </c>
      <c r="AE5529" s="142">
        <v>10157.817307789701</v>
      </c>
      <c r="AF5529" s="44">
        <v>10384.773883107</v>
      </c>
      <c r="AG5529" s="45">
        <v>9772.0191404348807</v>
      </c>
      <c r="AH5529" s="140">
        <v>0.96201958002739996</v>
      </c>
      <c r="AI5529" s="44">
        <v>10406.8804479593</v>
      </c>
      <c r="AJ5529" s="45">
        <v>9667.5227240250097</v>
      </c>
      <c r="AK5529" s="46">
        <v>0.95173228963384904</v>
      </c>
    </row>
    <row r="5530" spans="1:37" x14ac:dyDescent="0.2">
      <c r="A5530" s="35" t="s">
        <v>1710</v>
      </c>
      <c r="B5530" s="35" t="s">
        <v>13177</v>
      </c>
      <c r="C5530" s="85" t="s">
        <v>971</v>
      </c>
      <c r="D5530" s="85" t="s">
        <v>971</v>
      </c>
      <c r="E5530" s="85" t="s">
        <v>12896</v>
      </c>
      <c r="F5530" s="85" t="s">
        <v>338</v>
      </c>
      <c r="G5530" s="85" t="s">
        <v>338</v>
      </c>
      <c r="H5530" s="840">
        <v>1.0216008372096701</v>
      </c>
      <c r="I5530" s="840">
        <v>1.0218009886488</v>
      </c>
      <c r="J5530" s="86">
        <v>9774.1666666666697</v>
      </c>
      <c r="K5530" s="44">
        <v>9985.29684969355</v>
      </c>
      <c r="L5530" s="45">
        <v>9394.8378533305495</v>
      </c>
      <c r="M5530" s="46">
        <v>0.96119067473754405</v>
      </c>
      <c r="N5530" s="139">
        <v>9987.2531632181308</v>
      </c>
      <c r="O5530" s="45">
        <v>9276.6142553670707</v>
      </c>
      <c r="P5530" s="99">
        <v>0.94909515785152099</v>
      </c>
      <c r="Q5530" s="86">
        <v>9837.0489080119205</v>
      </c>
      <c r="R5530" s="44">
        <v>10049.537400097501</v>
      </c>
      <c r="S5530" s="45">
        <v>9455.7633692191503</v>
      </c>
      <c r="T5530" s="140">
        <v>0.96123984516512595</v>
      </c>
      <c r="U5530" s="44">
        <v>10051.5062995932</v>
      </c>
      <c r="V5530" s="45">
        <v>9336.7047237400802</v>
      </c>
      <c r="W5530" s="99">
        <v>0.94913675951490695</v>
      </c>
      <c r="X5530" s="86">
        <v>9896.0066242433895</v>
      </c>
      <c r="Y5530" s="44">
        <v>10109.7686523595</v>
      </c>
      <c r="Z5530" s="45">
        <v>9512.9016988759995</v>
      </c>
      <c r="AA5530" s="46">
        <v>0.96128691704501801</v>
      </c>
      <c r="AB5530" s="139">
        <v>10111.749352327</v>
      </c>
      <c r="AC5530" s="45">
        <v>9393.0645532288108</v>
      </c>
      <c r="AD5530" s="99">
        <v>0.94917727017457099</v>
      </c>
      <c r="AE5530" s="142">
        <v>9955.3206531361902</v>
      </c>
      <c r="AF5530" s="44">
        <v>10170.3639139347</v>
      </c>
      <c r="AG5530" s="45">
        <v>9570.2604554374102</v>
      </c>
      <c r="AH5530" s="140">
        <v>0.96132116572483495</v>
      </c>
      <c r="AI5530" s="44">
        <v>10172.356485690399</v>
      </c>
      <c r="AJ5530" s="45">
        <v>9449.6605369939098</v>
      </c>
      <c r="AK5530" s="46">
        <v>0.94920704879726903</v>
      </c>
    </row>
    <row r="5531" spans="1:37" x14ac:dyDescent="0.2">
      <c r="A5531" s="35" t="s">
        <v>1709</v>
      </c>
      <c r="B5531" s="35" t="s">
        <v>8001</v>
      </c>
      <c r="C5531" s="85" t="s">
        <v>971</v>
      </c>
      <c r="D5531" s="85" t="s">
        <v>971</v>
      </c>
      <c r="E5531" s="85" t="s">
        <v>12896</v>
      </c>
      <c r="F5531" s="85" t="s">
        <v>337</v>
      </c>
      <c r="G5531" s="85" t="s">
        <v>337</v>
      </c>
      <c r="H5531" s="840">
        <v>1.0130531180698701</v>
      </c>
      <c r="I5531" s="840">
        <v>1.01651233298735</v>
      </c>
      <c r="J5531" s="86">
        <v>9841.25</v>
      </c>
      <c r="K5531" s="44">
        <v>9969.7089982051493</v>
      </c>
      <c r="L5531" s="45">
        <v>9380.1717558254095</v>
      </c>
      <c r="M5531" s="46">
        <v>0.95314840653630495</v>
      </c>
      <c r="N5531" s="139">
        <v>10003.751997011799</v>
      </c>
      <c r="O5531" s="45">
        <v>9291.9391214003608</v>
      </c>
      <c r="P5531" s="99">
        <v>0.94418281431732398</v>
      </c>
      <c r="Q5531" s="86">
        <v>9913.6068997384009</v>
      </c>
      <c r="R5531" s="44">
        <v>10043.010381099</v>
      </c>
      <c r="S5531" s="45">
        <v>9449.6219972635299</v>
      </c>
      <c r="T5531" s="140">
        <v>0.95319716555564504</v>
      </c>
      <c r="U5531" s="44">
        <v>10077.303677972601</v>
      </c>
      <c r="V5531" s="45">
        <v>9360.6675505439507</v>
      </c>
      <c r="W5531" s="99">
        <v>0.94422420065808299</v>
      </c>
      <c r="X5531" s="86">
        <v>9976.6059602203404</v>
      </c>
      <c r="Y5531" s="44">
        <v>10106.8317757557</v>
      </c>
      <c r="Z5531" s="45">
        <v>9510.1382114615499</v>
      </c>
      <c r="AA5531" s="46">
        <v>0.95324384358581205</v>
      </c>
      <c r="AB5531" s="139">
        <v>10141.342999919099</v>
      </c>
      <c r="AC5531" s="45">
        <v>9420.5548551056399</v>
      </c>
      <c r="AD5531" s="99">
        <v>0.94426450164195797</v>
      </c>
      <c r="AE5531" s="142">
        <v>10047.475641096</v>
      </c>
      <c r="AF5531" s="44">
        <v>10178.626526943401</v>
      </c>
      <c r="AG5531" s="45">
        <v>9578.0355320428407</v>
      </c>
      <c r="AH5531" s="140">
        <v>0.95327780570743004</v>
      </c>
      <c r="AI5531" s="44">
        <v>10213.3829045641</v>
      </c>
      <c r="AJ5531" s="45">
        <v>9487.7722303808096</v>
      </c>
      <c r="AK5531" s="46">
        <v>0.944294126135932</v>
      </c>
    </row>
    <row r="5532" spans="1:37" x14ac:dyDescent="0.2">
      <c r="A5532" s="35" t="s">
        <v>1708</v>
      </c>
      <c r="B5532" s="35" t="s">
        <v>8000</v>
      </c>
      <c r="C5532" s="85" t="s">
        <v>971</v>
      </c>
      <c r="D5532" s="85" t="s">
        <v>971</v>
      </c>
      <c r="E5532" s="85" t="s">
        <v>12896</v>
      </c>
      <c r="F5532" s="85" t="s">
        <v>337</v>
      </c>
      <c r="G5532" s="85" t="s">
        <v>337</v>
      </c>
      <c r="H5532" s="840">
        <v>1.0130531180698701</v>
      </c>
      <c r="I5532" s="840">
        <v>1.01651233298735</v>
      </c>
      <c r="J5532" s="86">
        <v>11953.416666666701</v>
      </c>
      <c r="K5532" s="44">
        <v>12109.4460257551</v>
      </c>
      <c r="L5532" s="45">
        <v>11393.3800484978</v>
      </c>
      <c r="M5532" s="46">
        <v>0.95314840653630495</v>
      </c>
      <c r="N5532" s="139">
        <v>12150.7954630032</v>
      </c>
      <c r="O5532" s="45">
        <v>11286.2105890409</v>
      </c>
      <c r="P5532" s="99">
        <v>0.94418281431732398</v>
      </c>
      <c r="Q5532" s="86">
        <v>12044.540705519001</v>
      </c>
      <c r="R5532" s="44">
        <v>12201.7595174455</v>
      </c>
      <c r="S5532" s="45">
        <v>11480.8220609203</v>
      </c>
      <c r="T5532" s="140">
        <v>0.95319716555564504</v>
      </c>
      <c r="U5532" s="44">
        <v>12243.424172328199</v>
      </c>
      <c r="V5532" s="45">
        <v>11372.7468199624</v>
      </c>
      <c r="W5532" s="99">
        <v>0.94422420065808299</v>
      </c>
      <c r="X5532" s="86">
        <v>12123.761030837701</v>
      </c>
      <c r="Y5532" s="44">
        <v>12282.013915024099</v>
      </c>
      <c r="Z5532" s="45">
        <v>11556.9005637516</v>
      </c>
      <c r="AA5532" s="46">
        <v>0.95324384358581105</v>
      </c>
      <c r="AB5532" s="139">
        <v>12323.952610037901</v>
      </c>
      <c r="AC5532" s="45">
        <v>11448.0371678101</v>
      </c>
      <c r="AD5532" s="99">
        <v>0.94426450164195797</v>
      </c>
      <c r="AE5532" s="142">
        <v>12212.0068674757</v>
      </c>
      <c r="AF5532" s="44">
        <v>12371.411634987</v>
      </c>
      <c r="AG5532" s="45">
        <v>11641.435109911299</v>
      </c>
      <c r="AH5532" s="140">
        <v>0.95327780570743004</v>
      </c>
      <c r="AI5532" s="44">
        <v>12413.655591315201</v>
      </c>
      <c r="AJ5532" s="45">
        <v>11531.726353288999</v>
      </c>
      <c r="AK5532" s="46">
        <v>0.944294126135932</v>
      </c>
    </row>
    <row r="5533" spans="1:37" x14ac:dyDescent="0.2">
      <c r="A5533" s="35" t="s">
        <v>1707</v>
      </c>
      <c r="B5533" s="35" t="s">
        <v>7999</v>
      </c>
      <c r="C5533" s="85" t="s">
        <v>971</v>
      </c>
      <c r="D5533" s="85" t="s">
        <v>971</v>
      </c>
      <c r="E5533" s="85" t="s">
        <v>12896</v>
      </c>
      <c r="F5533" s="85" t="s">
        <v>339</v>
      </c>
      <c r="G5533" s="85" t="s">
        <v>339</v>
      </c>
      <c r="H5533" s="840">
        <v>1.0221471341377</v>
      </c>
      <c r="I5533" s="840">
        <v>1.02441065067542</v>
      </c>
      <c r="J5533" s="86">
        <v>13860.833333333299</v>
      </c>
      <c r="K5533" s="44">
        <v>14167.811068427</v>
      </c>
      <c r="L5533" s="45">
        <v>13330.028113143</v>
      </c>
      <c r="M5533" s="46">
        <v>0.9617046675748</v>
      </c>
      <c r="N5533" s="139">
        <v>14199.1852939036</v>
      </c>
      <c r="O5533" s="45">
        <v>13188.848080584899</v>
      </c>
      <c r="P5533" s="99">
        <v>0.95151913044560998</v>
      </c>
      <c r="Q5533" s="86">
        <v>13910.8450157428</v>
      </c>
      <c r="R5533" s="44">
        <v>14218.930366275299</v>
      </c>
      <c r="S5533" s="45">
        <v>13378.8089495144</v>
      </c>
      <c r="T5533" s="140">
        <v>0.96175386429607002</v>
      </c>
      <c r="U5533" s="44">
        <v>14250.4177940221</v>
      </c>
      <c r="V5533" s="45">
        <v>13237.015345461299</v>
      </c>
      <c r="W5533" s="99">
        <v>0.95156083835892302</v>
      </c>
      <c r="X5533" s="86">
        <v>13962.4280823556</v>
      </c>
      <c r="Y5533" s="44">
        <v>14271.655849983499</v>
      </c>
      <c r="Z5533" s="45">
        <v>13429.0767523544</v>
      </c>
      <c r="AA5533" s="46">
        <v>0.96180096134745996</v>
      </c>
      <c r="AB5533" s="139">
        <v>14303.260036854699</v>
      </c>
      <c r="AC5533" s="45">
        <v>13286.6668433466</v>
      </c>
      <c r="AD5533" s="99">
        <v>0.95160145248211103</v>
      </c>
      <c r="AE5533" s="142">
        <v>14015.5507105918</v>
      </c>
      <c r="AF5533" s="44">
        <v>14325.954992192999</v>
      </c>
      <c r="AG5533" s="45">
        <v>13480.6504180556</v>
      </c>
      <c r="AH5533" s="140">
        <v>0.96183522834162005</v>
      </c>
      <c r="AI5533" s="44">
        <v>14357.679423011699</v>
      </c>
      <c r="AJ5533" s="45">
        <v>13337.636843272199</v>
      </c>
      <c r="AK5533" s="46">
        <v>0.95163130715889499</v>
      </c>
    </row>
    <row r="5534" spans="1:37" x14ac:dyDescent="0.2">
      <c r="A5534" s="35" t="s">
        <v>1706</v>
      </c>
      <c r="B5534" s="35" t="s">
        <v>7998</v>
      </c>
      <c r="C5534" s="85" t="s">
        <v>971</v>
      </c>
      <c r="D5534" s="85" t="s">
        <v>971</v>
      </c>
      <c r="E5534" s="85" t="s">
        <v>12896</v>
      </c>
      <c r="F5534" s="85" t="s">
        <v>331</v>
      </c>
      <c r="G5534" s="85" t="s">
        <v>331</v>
      </c>
      <c r="H5534" s="840">
        <v>1.02469405759796</v>
      </c>
      <c r="I5534" s="840">
        <v>1.0268006369779099</v>
      </c>
      <c r="J5534" s="86">
        <v>9373.8333333333303</v>
      </c>
      <c r="K5534" s="44">
        <v>9605.3113135803305</v>
      </c>
      <c r="L5534" s="45">
        <v>9037.3219424736599</v>
      </c>
      <c r="M5534" s="46">
        <v>0.96410098420855905</v>
      </c>
      <c r="N5534" s="139">
        <v>9625.0580375914506</v>
      </c>
      <c r="O5534" s="45">
        <v>8940.1909755420202</v>
      </c>
      <c r="P5534" s="99">
        <v>0.953739058251732</v>
      </c>
      <c r="Q5534" s="86">
        <v>9396.0414289834898</v>
      </c>
      <c r="R5534" s="44">
        <v>9628.0678172236094</v>
      </c>
      <c r="S5534" s="45">
        <v>9059.1961955957995</v>
      </c>
      <c r="T5534" s="140">
        <v>0.96415030351519804</v>
      </c>
      <c r="U5534" s="44">
        <v>9647.8613243511008</v>
      </c>
      <c r="V5534" s="45">
        <v>8961.7645073459407</v>
      </c>
      <c r="W5534" s="99">
        <v>0.95378086347108204</v>
      </c>
      <c r="X5534" s="86">
        <v>9409.8617139152102</v>
      </c>
      <c r="Y5534" s="44">
        <v>9642.2293810674491</v>
      </c>
      <c r="Z5534" s="45">
        <v>9072.96530852869</v>
      </c>
      <c r="AA5534" s="46">
        <v>0.96419751792012798</v>
      </c>
      <c r="AB5534" s="139">
        <v>9662.0520017222007</v>
      </c>
      <c r="AC5534" s="45">
        <v>8975.3290955481498</v>
      </c>
      <c r="AD5534" s="99">
        <v>0.95382157234845699</v>
      </c>
      <c r="AE5534" s="142">
        <v>9426.0147183302106</v>
      </c>
      <c r="AF5534" s="44">
        <v>9658.7812687038604</v>
      </c>
      <c r="AG5534" s="45">
        <v>9088.86380131843</v>
      </c>
      <c r="AH5534" s="140">
        <v>0.96423187029867996</v>
      </c>
      <c r="AI5534" s="44">
        <v>9678.6379169446409</v>
      </c>
      <c r="AJ5534" s="45">
        <v>8991.0182467811501</v>
      </c>
      <c r="AK5534" s="46">
        <v>0.95385149667725899</v>
      </c>
    </row>
    <row r="5535" spans="1:37" x14ac:dyDescent="0.2">
      <c r="A5535" s="35" t="s">
        <v>1705</v>
      </c>
      <c r="B5535" s="35" t="s">
        <v>7997</v>
      </c>
      <c r="C5535" s="85" t="s">
        <v>971</v>
      </c>
      <c r="D5535" s="85" t="s">
        <v>971</v>
      </c>
      <c r="E5535" s="85" t="s">
        <v>12896</v>
      </c>
      <c r="F5535" s="85" t="s">
        <v>328</v>
      </c>
      <c r="G5535" s="85" t="s">
        <v>328</v>
      </c>
      <c r="H5535" s="840">
        <v>1.0139237377231101</v>
      </c>
      <c r="I5535" s="840">
        <v>1.01800898221117</v>
      </c>
      <c r="J5535" s="86">
        <v>8935.5</v>
      </c>
      <c r="K5535" s="44">
        <v>9059.9155584248292</v>
      </c>
      <c r="L5535" s="45">
        <v>8524.1769891778604</v>
      </c>
      <c r="M5535" s="46">
        <v>0.95396754397379702</v>
      </c>
      <c r="N5535" s="139">
        <v>9096.4192605478893</v>
      </c>
      <c r="O5535" s="45">
        <v>8449.1672741380298</v>
      </c>
      <c r="P5535" s="99">
        <v>0.94557297007867802</v>
      </c>
      <c r="Q5535" s="86">
        <v>9025.9102949244007</v>
      </c>
      <c r="R5535" s="44">
        <v>9151.5847025832209</v>
      </c>
      <c r="S5535" s="45">
        <v>8610.8659489294896</v>
      </c>
      <c r="T5535" s="140">
        <v>0.95401634489672404</v>
      </c>
      <c r="U5535" s="44">
        <v>9188.4577528652899</v>
      </c>
      <c r="V5535" s="45">
        <v>8535.0309046253005</v>
      </c>
      <c r="W5535" s="99">
        <v>0.94561441735409901</v>
      </c>
      <c r="X5535" s="86">
        <v>9110.2605194094194</v>
      </c>
      <c r="Y5535" s="44">
        <v>9237.1093974708492</v>
      </c>
      <c r="Z5535" s="45">
        <v>8691.7630562590202</v>
      </c>
      <c r="AA5535" s="46">
        <v>0.954063063042073</v>
      </c>
      <c r="AB5535" s="139">
        <v>9274.3270390425696</v>
      </c>
      <c r="AC5535" s="45">
        <v>8615.1613860400103</v>
      </c>
      <c r="AD5535" s="99">
        <v>0.94565477767462303</v>
      </c>
      <c r="AE5535" s="142">
        <v>9196.2095000989702</v>
      </c>
      <c r="AF5535" s="44">
        <v>9324.2551092250906</v>
      </c>
      <c r="AG5535" s="45">
        <v>8774.0763952372599</v>
      </c>
      <c r="AH5535" s="140">
        <v>0.95409705435079895</v>
      </c>
      <c r="AI5535" s="44">
        <v>9361.8238733964208</v>
      </c>
      <c r="AJ5535" s="45">
        <v>8696.7122844316691</v>
      </c>
      <c r="AK5535" s="46">
        <v>0.94568444578585098</v>
      </c>
    </row>
    <row r="5536" spans="1:37" x14ac:dyDescent="0.2">
      <c r="A5536" s="35" t="s">
        <v>1704</v>
      </c>
      <c r="B5536" s="35" t="s">
        <v>7996</v>
      </c>
      <c r="C5536" s="85" t="s">
        <v>971</v>
      </c>
      <c r="D5536" s="85" t="s">
        <v>971</v>
      </c>
      <c r="E5536" s="85" t="s">
        <v>12896</v>
      </c>
      <c r="F5536" s="85" t="s">
        <v>329</v>
      </c>
      <c r="G5536" s="85" t="s">
        <v>329</v>
      </c>
      <c r="H5536" s="840">
        <v>1.02799428810126</v>
      </c>
      <c r="I5536" s="840">
        <v>1.02874614506555</v>
      </c>
      <c r="J5536" s="86">
        <v>2905.4166666666702</v>
      </c>
      <c r="K5536" s="44">
        <v>2986.75173788754</v>
      </c>
      <c r="L5536" s="45">
        <v>2810.13661466337</v>
      </c>
      <c r="M5536" s="46">
        <v>0.96720606269784704</v>
      </c>
      <c r="N5536" s="139">
        <v>2988.93619564254</v>
      </c>
      <c r="O5536" s="45">
        <v>2776.2596649693701</v>
      </c>
      <c r="P5536" s="99">
        <v>0.95554613450831505</v>
      </c>
      <c r="Q5536" s="86">
        <v>2912.9910327810298</v>
      </c>
      <c r="R5536" s="44">
        <v>2994.5381429890899</v>
      </c>
      <c r="S5536" s="45">
        <v>2817.60671689536</v>
      </c>
      <c r="T5536" s="140">
        <v>0.96725554084709697</v>
      </c>
      <c r="U5536" s="44">
        <v>2996.7282955840101</v>
      </c>
      <c r="V5536" s="45">
        <v>2783.6193301970402</v>
      </c>
      <c r="W5536" s="99">
        <v>0.95558801893719303</v>
      </c>
      <c r="X5536" s="86">
        <v>2922.2713583342202</v>
      </c>
      <c r="Y5536" s="44">
        <v>3004.0782646494899</v>
      </c>
      <c r="Z5536" s="45">
        <v>2826.7215808811802</v>
      </c>
      <c r="AA5536" s="46">
        <v>0.96730290731538504</v>
      </c>
      <c r="AB5536" s="139">
        <v>3006.2753947218098</v>
      </c>
      <c r="AC5536" s="45">
        <v>2792.6066858952699</v>
      </c>
      <c r="AD5536" s="99">
        <v>0.95562880494682401</v>
      </c>
      <c r="AE5536" s="142">
        <v>2931.6845144744598</v>
      </c>
      <c r="AF5536" s="44">
        <v>3013.7549353946602</v>
      </c>
      <c r="AG5536" s="45">
        <v>2835.92798887649</v>
      </c>
      <c r="AH5536" s="140">
        <v>0.96733737033258804</v>
      </c>
      <c r="AI5536" s="44">
        <v>3015.9591428139802</v>
      </c>
      <c r="AJ5536" s="45">
        <v>2801.6900639617102</v>
      </c>
      <c r="AK5536" s="46">
        <v>0.95565878597409504</v>
      </c>
    </row>
    <row r="5537" spans="1:37" x14ac:dyDescent="0.2">
      <c r="A5537" s="35" t="s">
        <v>1703</v>
      </c>
      <c r="B5537" s="35" t="s">
        <v>7995</v>
      </c>
      <c r="C5537" s="85" t="s">
        <v>971</v>
      </c>
      <c r="D5537" s="85" t="s">
        <v>971</v>
      </c>
      <c r="E5537" s="85" t="s">
        <v>12896</v>
      </c>
      <c r="F5537" s="85" t="s">
        <v>339</v>
      </c>
      <c r="G5537" s="85" t="s">
        <v>339</v>
      </c>
      <c r="H5537" s="840">
        <v>1.0221471341377</v>
      </c>
      <c r="I5537" s="840">
        <v>1.02441065067542</v>
      </c>
      <c r="J5537" s="86">
        <v>6811.9166666666697</v>
      </c>
      <c r="K5537" s="44">
        <v>6962.78109881819</v>
      </c>
      <c r="L5537" s="45">
        <v>6551.0520534639099</v>
      </c>
      <c r="M5537" s="46">
        <v>0.9617046675748</v>
      </c>
      <c r="N5537" s="139">
        <v>6978.1999848467603</v>
      </c>
      <c r="O5537" s="45">
        <v>6481.6690233346299</v>
      </c>
      <c r="P5537" s="99">
        <v>0.95151913044560998</v>
      </c>
      <c r="Q5537" s="86">
        <v>6831.5215459494602</v>
      </c>
      <c r="R5537" s="44">
        <v>6982.8201699922201</v>
      </c>
      <c r="S5537" s="45">
        <v>6570.24224583876</v>
      </c>
      <c r="T5537" s="140">
        <v>0.96175386429607002</v>
      </c>
      <c r="U5537" s="44">
        <v>6998.28343198926</v>
      </c>
      <c r="V5537" s="45">
        <v>6500.6083695307198</v>
      </c>
      <c r="W5537" s="99">
        <v>0.95156083835892302</v>
      </c>
      <c r="X5537" s="86">
        <v>6849.5649839936304</v>
      </c>
      <c r="Y5537" s="44">
        <v>7001.26321847905</v>
      </c>
      <c r="Z5537" s="45">
        <v>6587.9181864169695</v>
      </c>
      <c r="AA5537" s="46">
        <v>0.96180096134745996</v>
      </c>
      <c r="AB5537" s="139">
        <v>7016.7673220964998</v>
      </c>
      <c r="AC5537" s="45">
        <v>6518.0559876389398</v>
      </c>
      <c r="AD5537" s="99">
        <v>0.95160145248211103</v>
      </c>
      <c r="AE5537" s="142">
        <v>6867.60420274648</v>
      </c>
      <c r="AF5537" s="44">
        <v>7019.7019542293601</v>
      </c>
      <c r="AG5537" s="45">
        <v>6605.5036565085302</v>
      </c>
      <c r="AH5537" s="140">
        <v>0.96183522834162005</v>
      </c>
      <c r="AI5537" s="44">
        <v>7035.2468899167898</v>
      </c>
      <c r="AJ5537" s="45">
        <v>6535.4271645095596</v>
      </c>
      <c r="AK5537" s="46">
        <v>0.95163130715889499</v>
      </c>
    </row>
    <row r="5538" spans="1:37" x14ac:dyDescent="0.2">
      <c r="A5538" s="35" t="s">
        <v>1702</v>
      </c>
      <c r="B5538" s="35" t="s">
        <v>7994</v>
      </c>
      <c r="C5538" s="85" t="s">
        <v>971</v>
      </c>
      <c r="D5538" s="85" t="s">
        <v>971</v>
      </c>
      <c r="E5538" s="85" t="s">
        <v>12896</v>
      </c>
      <c r="F5538" s="85" t="s">
        <v>329</v>
      </c>
      <c r="G5538" s="85" t="s">
        <v>329</v>
      </c>
      <c r="H5538" s="840">
        <v>1.02799428810126</v>
      </c>
      <c r="I5538" s="840">
        <v>1.02874614506555</v>
      </c>
      <c r="J5538" s="86">
        <v>3090.6666666666702</v>
      </c>
      <c r="K5538" s="44">
        <v>3177.18767975829</v>
      </c>
      <c r="L5538" s="45">
        <v>2989.3115377781401</v>
      </c>
      <c r="M5538" s="46">
        <v>0.96720606269784604</v>
      </c>
      <c r="N5538" s="139">
        <v>3179.5114190159302</v>
      </c>
      <c r="O5538" s="45">
        <v>2953.27458638703</v>
      </c>
      <c r="P5538" s="99">
        <v>0.95554613450831505</v>
      </c>
      <c r="Q5538" s="86">
        <v>3099.2288744306502</v>
      </c>
      <c r="R5538" s="44">
        <v>3185.98958043321</v>
      </c>
      <c r="S5538" s="45">
        <v>2997.7463011463601</v>
      </c>
      <c r="T5538" s="140">
        <v>0.96725554084709697</v>
      </c>
      <c r="U5538" s="44">
        <v>3188.31975724638</v>
      </c>
      <c r="V5538" s="45">
        <v>2961.5859803501298</v>
      </c>
      <c r="W5538" s="99">
        <v>0.95558801893719303</v>
      </c>
      <c r="X5538" s="86">
        <v>3107.8641732198798</v>
      </c>
      <c r="Y5538" s="44">
        <v>3194.8666182645802</v>
      </c>
      <c r="Z5538" s="45">
        <v>3006.2460502969102</v>
      </c>
      <c r="AA5538" s="46">
        <v>0.96730290731538504</v>
      </c>
      <c r="AB5538" s="139">
        <v>3197.2032875872901</v>
      </c>
      <c r="AC5538" s="45">
        <v>2969.9645257911602</v>
      </c>
      <c r="AD5538" s="99">
        <v>0.95562880494682401</v>
      </c>
      <c r="AE5538" s="142">
        <v>3117.5234298158398</v>
      </c>
      <c r="AF5538" s="44">
        <v>3204.7962788725399</v>
      </c>
      <c r="AG5538" s="45">
        <v>3015.6969165482901</v>
      </c>
      <c r="AH5538" s="140">
        <v>0.96733737033258804</v>
      </c>
      <c r="AI5538" s="44">
        <v>3207.1402105745901</v>
      </c>
      <c r="AJ5538" s="45">
        <v>2979.2886561835999</v>
      </c>
      <c r="AK5538" s="46">
        <v>0.95565878597409404</v>
      </c>
    </row>
    <row r="5539" spans="1:37" x14ac:dyDescent="0.2">
      <c r="A5539" s="35" t="s">
        <v>1701</v>
      </c>
      <c r="B5539" s="35" t="s">
        <v>7993</v>
      </c>
      <c r="C5539" s="85" t="s">
        <v>971</v>
      </c>
      <c r="D5539" s="85" t="s">
        <v>971</v>
      </c>
      <c r="E5539" s="85" t="s">
        <v>12896</v>
      </c>
      <c r="F5539" s="85" t="s">
        <v>470</v>
      </c>
      <c r="G5539" s="85" t="s">
        <v>470</v>
      </c>
      <c r="H5539" s="840">
        <v>1.0223430456012701</v>
      </c>
      <c r="I5539" s="840">
        <v>1.0245193561395001</v>
      </c>
      <c r="J5539" s="86">
        <v>15570.333333333299</v>
      </c>
      <c r="K5539" s="44">
        <v>15918.222001026999</v>
      </c>
      <c r="L5539" s="45">
        <v>14976.932269926099</v>
      </c>
      <c r="M5539" s="46">
        <v>0.96188899423644203</v>
      </c>
      <c r="N5539" s="139">
        <v>15952.107881544</v>
      </c>
      <c r="O5539" s="45">
        <v>14817.042179533801</v>
      </c>
      <c r="P5539" s="99">
        <v>0.95162010101691796</v>
      </c>
      <c r="Q5539" s="86">
        <v>15580.7628433359</v>
      </c>
      <c r="R5539" s="44">
        <v>15928.884538047099</v>
      </c>
      <c r="S5539" s="45">
        <v>14987.730970176401</v>
      </c>
      <c r="T5539" s="140">
        <v>0.96193820038708</v>
      </c>
      <c r="U5539" s="44">
        <v>15962.7931164168</v>
      </c>
      <c r="V5539" s="45">
        <v>14827.61702096</v>
      </c>
      <c r="W5539" s="99">
        <v>0.95166181335607203</v>
      </c>
      <c r="X5539" s="86">
        <v>15587.5964890048</v>
      </c>
      <c r="Y5539" s="44">
        <v>15935.8708681728</v>
      </c>
      <c r="Z5539" s="45">
        <v>14995.0387855343</v>
      </c>
      <c r="AA5539" s="46">
        <v>0.96198530646540104</v>
      </c>
      <c r="AB5539" s="139">
        <v>15969.794318677499</v>
      </c>
      <c r="AC5539" s="45">
        <v>14834.753484332001</v>
      </c>
      <c r="AD5539" s="99">
        <v>0.95170243178903202</v>
      </c>
      <c r="AE5539" s="142">
        <v>15602.457839520101</v>
      </c>
      <c r="AF5539" s="44">
        <v>15951.0642665204</v>
      </c>
      <c r="AG5539" s="45">
        <v>15009.869938170301</v>
      </c>
      <c r="AH5539" s="140">
        <v>0.96201958002739996</v>
      </c>
      <c r="AI5539" s="44">
        <v>15985.020059938801</v>
      </c>
      <c r="AJ5539" s="45">
        <v>14849.3629235221</v>
      </c>
      <c r="AK5539" s="46">
        <v>0.95173228963384904</v>
      </c>
    </row>
    <row r="5540" spans="1:37" x14ac:dyDescent="0.2">
      <c r="A5540" s="35" t="s">
        <v>1700</v>
      </c>
      <c r="B5540" s="35" t="s">
        <v>7992</v>
      </c>
      <c r="C5540" s="85" t="s">
        <v>971</v>
      </c>
      <c r="D5540" s="85" t="s">
        <v>971</v>
      </c>
      <c r="E5540" s="85" t="s">
        <v>12896</v>
      </c>
      <c r="F5540" s="85" t="s">
        <v>338</v>
      </c>
      <c r="G5540" s="85" t="s">
        <v>338</v>
      </c>
      <c r="H5540" s="840">
        <v>1.0216008372096701</v>
      </c>
      <c r="I5540" s="840">
        <v>1.0218009886488</v>
      </c>
      <c r="J5540" s="86">
        <v>11574.166666666701</v>
      </c>
      <c r="K5540" s="44">
        <v>11824.178356671</v>
      </c>
      <c r="L5540" s="45">
        <v>11124.9810678581</v>
      </c>
      <c r="M5540" s="46">
        <v>0.96119067473754405</v>
      </c>
      <c r="N5540" s="139">
        <v>11826.494942785999</v>
      </c>
      <c r="O5540" s="45">
        <v>10984.985539499799</v>
      </c>
      <c r="P5540" s="99">
        <v>0.94909515785152099</v>
      </c>
      <c r="Q5540" s="86">
        <v>11656.837959381999</v>
      </c>
      <c r="R5540" s="44">
        <v>11908.635418522201</v>
      </c>
      <c r="S5540" s="45">
        <v>11205.0171151913</v>
      </c>
      <c r="T5540" s="140">
        <v>0.96123984516512595</v>
      </c>
      <c r="U5540" s="44">
        <v>11910.968551415401</v>
      </c>
      <c r="V5540" s="45">
        <v>11063.9334069582</v>
      </c>
      <c r="W5540" s="99">
        <v>0.94913675951490595</v>
      </c>
      <c r="X5540" s="86">
        <v>11735.015888738901</v>
      </c>
      <c r="Y5540" s="44">
        <v>11988.5020566045</v>
      </c>
      <c r="Z5540" s="45">
        <v>11280.7172451601</v>
      </c>
      <c r="AA5540" s="46">
        <v>0.96128691704501801</v>
      </c>
      <c r="AB5540" s="139">
        <v>11990.8508369228</v>
      </c>
      <c r="AC5540" s="45">
        <v>11138.610346728399</v>
      </c>
      <c r="AD5540" s="99">
        <v>0.94917727017457099</v>
      </c>
      <c r="AE5540" s="142">
        <v>11809.7935106487</v>
      </c>
      <c r="AF5540" s="44">
        <v>12064.8949377521</v>
      </c>
      <c r="AG5540" s="45">
        <v>11353.0044646264</v>
      </c>
      <c r="AH5540" s="140">
        <v>0.96132116572483495</v>
      </c>
      <c r="AI5540" s="44">
        <v>12067.258684918999</v>
      </c>
      <c r="AJ5540" s="45">
        <v>11209.939245148</v>
      </c>
      <c r="AK5540" s="46">
        <v>0.94920704879726903</v>
      </c>
    </row>
    <row r="5541" spans="1:37" x14ac:dyDescent="0.2">
      <c r="A5541" s="35" t="s">
        <v>1699</v>
      </c>
      <c r="B5541" s="35" t="s">
        <v>13178</v>
      </c>
      <c r="C5541" s="85" t="s">
        <v>971</v>
      </c>
      <c r="D5541" s="85" t="s">
        <v>971</v>
      </c>
      <c r="E5541" s="85" t="s">
        <v>12896</v>
      </c>
      <c r="F5541" s="85" t="s">
        <v>336</v>
      </c>
      <c r="G5541" s="85" t="s">
        <v>336</v>
      </c>
      <c r="H5541" s="840">
        <v>1.02232266449648</v>
      </c>
      <c r="I5541" s="840">
        <v>1.0252655777567099</v>
      </c>
      <c r="J5541" s="86">
        <v>4992.6666666666697</v>
      </c>
      <c r="K5541" s="44">
        <v>5104.1162896094402</v>
      </c>
      <c r="L5541" s="45">
        <v>4802.2953796206402</v>
      </c>
      <c r="M5541" s="46">
        <v>0.96186981832433704</v>
      </c>
      <c r="N5541" s="139">
        <v>5118.8092745466802</v>
      </c>
      <c r="O5541" s="45">
        <v>4754.5824973825002</v>
      </c>
      <c r="P5541" s="99">
        <v>0.95231322554062603</v>
      </c>
      <c r="Q5541" s="86">
        <v>5003.4635318844803</v>
      </c>
      <c r="R5541" s="44">
        <v>5115.1541696271297</v>
      </c>
      <c r="S5541" s="45">
        <v>4812.9267546782503</v>
      </c>
      <c r="T5541" s="140">
        <v>0.96191902349401703</v>
      </c>
      <c r="U5541" s="44">
        <v>5129.8789288021899</v>
      </c>
      <c r="V5541" s="45">
        <v>4765.0733531053702</v>
      </c>
      <c r="W5541" s="99">
        <v>0.95235496826148902</v>
      </c>
      <c r="X5541" s="86">
        <v>5012.6275963133503</v>
      </c>
      <c r="Y5541" s="44">
        <v>5124.52280039166</v>
      </c>
      <c r="Z5541" s="45">
        <v>4821.9779631057299</v>
      </c>
      <c r="AA5541" s="46">
        <v>0.96196612863324704</v>
      </c>
      <c r="AB5541" s="139">
        <v>5139.2745286134405</v>
      </c>
      <c r="AC5541" s="45">
        <v>4774.0045487699699</v>
      </c>
      <c r="AD5541" s="99">
        <v>0.95239561627939795</v>
      </c>
      <c r="AE5541" s="142">
        <v>5022.1345254591797</v>
      </c>
      <c r="AF5541" s="44">
        <v>5134.2419495272097</v>
      </c>
      <c r="AG5541" s="45">
        <v>4831.2954299389003</v>
      </c>
      <c r="AH5541" s="140">
        <v>0.96200040151197896</v>
      </c>
      <c r="AI5541" s="44">
        <v>5149.0216558168404</v>
      </c>
      <c r="AJ5541" s="45">
        <v>4783.2089657441102</v>
      </c>
      <c r="AK5541" s="46">
        <v>0.95242549587155401</v>
      </c>
    </row>
    <row r="5542" spans="1:37" x14ac:dyDescent="0.2">
      <c r="A5542" s="35" t="s">
        <v>1698</v>
      </c>
      <c r="B5542" s="35" t="s">
        <v>7991</v>
      </c>
      <c r="C5542" s="85" t="s">
        <v>971</v>
      </c>
      <c r="D5542" s="85" t="s">
        <v>971</v>
      </c>
      <c r="E5542" s="85" t="s">
        <v>12896</v>
      </c>
      <c r="F5542" s="85" t="s">
        <v>328</v>
      </c>
      <c r="G5542" s="85" t="s">
        <v>328</v>
      </c>
      <c r="H5542" s="840">
        <v>1.0139237377231101</v>
      </c>
      <c r="I5542" s="840">
        <v>1.01800898221117</v>
      </c>
      <c r="J5542" s="86">
        <v>8920.9166666666697</v>
      </c>
      <c r="K5542" s="44">
        <v>9045.1291705830299</v>
      </c>
      <c r="L5542" s="45">
        <v>8510.2649624949099</v>
      </c>
      <c r="M5542" s="46">
        <v>0.95396754397379702</v>
      </c>
      <c r="N5542" s="139">
        <v>9081.5732962239799</v>
      </c>
      <c r="O5542" s="45">
        <v>8435.3776683243796</v>
      </c>
      <c r="P5542" s="99">
        <v>0.94557297007867802</v>
      </c>
      <c r="Q5542" s="86">
        <v>9008.0925234195493</v>
      </c>
      <c r="R5542" s="44">
        <v>9133.5188411011295</v>
      </c>
      <c r="S5542" s="45">
        <v>8593.8675036842305</v>
      </c>
      <c r="T5542" s="140">
        <v>0.95401634489672404</v>
      </c>
      <c r="U5542" s="44">
        <v>9170.3191014303593</v>
      </c>
      <c r="V5542" s="45">
        <v>8518.1821630051909</v>
      </c>
      <c r="W5542" s="99">
        <v>0.94561441735409901</v>
      </c>
      <c r="X5542" s="86">
        <v>9093.3862442609206</v>
      </c>
      <c r="Y5542" s="44">
        <v>9220.0001693409195</v>
      </c>
      <c r="Z5542" s="45">
        <v>8675.6639336242297</v>
      </c>
      <c r="AA5542" s="46">
        <v>0.954063063042073</v>
      </c>
      <c r="AB5542" s="139">
        <v>9257.14887537309</v>
      </c>
      <c r="AC5542" s="45">
        <v>8599.2041471260309</v>
      </c>
      <c r="AD5542" s="99">
        <v>0.94565477767462303</v>
      </c>
      <c r="AE5542" s="142">
        <v>9179.40784155244</v>
      </c>
      <c r="AF5542" s="44">
        <v>9307.2195087916498</v>
      </c>
      <c r="AG5542" s="45">
        <v>8758.0459823098099</v>
      </c>
      <c r="AH5542" s="140">
        <v>0.95409705435079895</v>
      </c>
      <c r="AI5542" s="44">
        <v>9344.7196340800092</v>
      </c>
      <c r="AJ5542" s="45">
        <v>8680.8232172808202</v>
      </c>
      <c r="AK5542" s="46">
        <v>0.94568444578585098</v>
      </c>
    </row>
    <row r="5543" spans="1:37" x14ac:dyDescent="0.2">
      <c r="A5543" s="35" t="s">
        <v>1697</v>
      </c>
      <c r="B5543" s="35" t="s">
        <v>7990</v>
      </c>
      <c r="C5543" s="85" t="s">
        <v>971</v>
      </c>
      <c r="D5543" s="85" t="s">
        <v>971</v>
      </c>
      <c r="E5543" s="85" t="s">
        <v>12896</v>
      </c>
      <c r="F5543" s="85" t="s">
        <v>337</v>
      </c>
      <c r="G5543" s="85" t="s">
        <v>337</v>
      </c>
      <c r="H5543" s="840">
        <v>1.0130531180698701</v>
      </c>
      <c r="I5543" s="840">
        <v>1.01651233298735</v>
      </c>
      <c r="J5543" s="86">
        <v>12200.083333333299</v>
      </c>
      <c r="K5543" s="44">
        <v>12359.3324615456</v>
      </c>
      <c r="L5543" s="45">
        <v>11628.489988776801</v>
      </c>
      <c r="M5543" s="46">
        <v>0.95314840653630495</v>
      </c>
      <c r="N5543" s="139">
        <v>12401.5351718068</v>
      </c>
      <c r="O5543" s="45">
        <v>11519.1090165725</v>
      </c>
      <c r="P5543" s="99">
        <v>0.94418281431732398</v>
      </c>
      <c r="Q5543" s="86">
        <v>12324.2221666444</v>
      </c>
      <c r="R5543" s="44">
        <v>12485.091693704901</v>
      </c>
      <c r="S5543" s="45">
        <v>11747.4136369235</v>
      </c>
      <c r="T5543" s="140">
        <v>0.95319716555564504</v>
      </c>
      <c r="U5543" s="44">
        <v>12527.7238268701</v>
      </c>
      <c r="V5543" s="45">
        <v>11636.8288240324</v>
      </c>
      <c r="W5543" s="99">
        <v>0.94422420065808299</v>
      </c>
      <c r="X5543" s="86">
        <v>12444.730739634801</v>
      </c>
      <c r="Y5543" s="44">
        <v>12607.1732793271</v>
      </c>
      <c r="Z5543" s="45">
        <v>11862.86296264</v>
      </c>
      <c r="AA5543" s="46">
        <v>0.95324384358581205</v>
      </c>
      <c r="AB5543" s="139">
        <v>12650.222277545599</v>
      </c>
      <c r="AC5543" s="45">
        <v>11751.117469929601</v>
      </c>
      <c r="AD5543" s="99">
        <v>0.94426450164195797</v>
      </c>
      <c r="AE5543" s="142">
        <v>12570.051740250499</v>
      </c>
      <c r="AF5543" s="44">
        <v>12734.130109760399</v>
      </c>
      <c r="AG5543" s="45">
        <v>11982.7513405749</v>
      </c>
      <c r="AH5543" s="140">
        <v>0.95327780570743004</v>
      </c>
      <c r="AI5543" s="44">
        <v>12777.6126202537</v>
      </c>
      <c r="AJ5543" s="45">
        <v>11869.826023543301</v>
      </c>
      <c r="AK5543" s="46">
        <v>0.944294126135932</v>
      </c>
    </row>
    <row r="5544" spans="1:37" x14ac:dyDescent="0.2">
      <c r="A5544" s="35" t="s">
        <v>1696</v>
      </c>
      <c r="B5544" s="35" t="s">
        <v>7989</v>
      </c>
      <c r="C5544" s="85" t="s">
        <v>971</v>
      </c>
      <c r="D5544" s="85" t="s">
        <v>971</v>
      </c>
      <c r="E5544" s="85" t="s">
        <v>12896</v>
      </c>
      <c r="F5544" s="85" t="s">
        <v>338</v>
      </c>
      <c r="G5544" s="85" t="s">
        <v>338</v>
      </c>
      <c r="H5544" s="840">
        <v>1.0216008372096701</v>
      </c>
      <c r="I5544" s="840">
        <v>1.0218009886488</v>
      </c>
      <c r="J5544" s="86">
        <v>8091.6666666666697</v>
      </c>
      <c r="K5544" s="44">
        <v>8266.4534410882698</v>
      </c>
      <c r="L5544" s="45">
        <v>7777.6345430846304</v>
      </c>
      <c r="M5544" s="46">
        <v>0.96119067473754405</v>
      </c>
      <c r="N5544" s="139">
        <v>8268.0729998165298</v>
      </c>
      <c r="O5544" s="45">
        <v>7679.7616522818898</v>
      </c>
      <c r="P5544" s="99">
        <v>0.94909515785152099</v>
      </c>
      <c r="Q5544" s="86">
        <v>8162.1183329640999</v>
      </c>
      <c r="R5544" s="44">
        <v>8338.4269223605406</v>
      </c>
      <c r="S5544" s="45">
        <v>7845.7533625978504</v>
      </c>
      <c r="T5544" s="140">
        <v>0.96123984516512595</v>
      </c>
      <c r="U5544" s="44">
        <v>8340.0605820912006</v>
      </c>
      <c r="V5544" s="45">
        <v>7746.9665453267498</v>
      </c>
      <c r="W5544" s="99">
        <v>0.94913675951490595</v>
      </c>
      <c r="X5544" s="86">
        <v>8229.19422826747</v>
      </c>
      <c r="Y5544" s="44">
        <v>8406.9517131590601</v>
      </c>
      <c r="Z5544" s="45">
        <v>7910.6167494558904</v>
      </c>
      <c r="AA5544" s="46">
        <v>0.96128691704501801</v>
      </c>
      <c r="AB5544" s="139">
        <v>8408.5987982266906</v>
      </c>
      <c r="AC5544" s="45">
        <v>7810.9641133232599</v>
      </c>
      <c r="AD5544" s="99">
        <v>0.94917727017457099</v>
      </c>
      <c r="AE5544" s="142">
        <v>8292.5835545360096</v>
      </c>
      <c r="AF5544" s="44">
        <v>8471.7103019451606</v>
      </c>
      <c r="AG5544" s="45">
        <v>7971.83608951716</v>
      </c>
      <c r="AH5544" s="140">
        <v>0.96132116572483495</v>
      </c>
      <c r="AI5544" s="44">
        <v>8473.3700744776706</v>
      </c>
      <c r="AJ5544" s="45">
        <v>7871.37876270589</v>
      </c>
      <c r="AK5544" s="46">
        <v>0.94920704879726903</v>
      </c>
    </row>
    <row r="5545" spans="1:37" x14ac:dyDescent="0.2">
      <c r="A5545" s="35" t="s">
        <v>1695</v>
      </c>
      <c r="B5545" s="35" t="s">
        <v>7988</v>
      </c>
      <c r="C5545" s="85" t="s">
        <v>971</v>
      </c>
      <c r="D5545" s="85" t="s">
        <v>971</v>
      </c>
      <c r="E5545" s="85" t="s">
        <v>12896</v>
      </c>
      <c r="F5545" s="85" t="s">
        <v>470</v>
      </c>
      <c r="G5545" s="85" t="s">
        <v>470</v>
      </c>
      <c r="H5545" s="840">
        <v>1.0223430456012701</v>
      </c>
      <c r="I5545" s="840">
        <v>1.0245193561395001</v>
      </c>
      <c r="J5545" s="86">
        <v>6011.75</v>
      </c>
      <c r="K5545" s="44">
        <v>6146.0708043934301</v>
      </c>
      <c r="L5545" s="45">
        <v>5782.6361611009297</v>
      </c>
      <c r="M5545" s="46">
        <v>0.96188899423644203</v>
      </c>
      <c r="N5545" s="139">
        <v>6159.1542392716301</v>
      </c>
      <c r="O5545" s="45">
        <v>5720.9021422884598</v>
      </c>
      <c r="P5545" s="99">
        <v>0.95162010101691796</v>
      </c>
      <c r="Q5545" s="86">
        <v>6011.2137807151203</v>
      </c>
      <c r="R5545" s="44">
        <v>6145.5226043366101</v>
      </c>
      <c r="S5545" s="45">
        <v>5782.4161663631103</v>
      </c>
      <c r="T5545" s="140">
        <v>0.96193820038708</v>
      </c>
      <c r="U5545" s="44">
        <v>6158.6048722351397</v>
      </c>
      <c r="V5545" s="45">
        <v>5720.6426070263597</v>
      </c>
      <c r="W5545" s="99">
        <v>0.95166181335607203</v>
      </c>
      <c r="X5545" s="86">
        <v>6010.4647052906203</v>
      </c>
      <c r="Y5545" s="44">
        <v>6144.7567922857397</v>
      </c>
      <c r="Z5545" s="45">
        <v>5781.9787315184703</v>
      </c>
      <c r="AA5545" s="46">
        <v>0.96198530646540104</v>
      </c>
      <c r="AB5545" s="139">
        <v>6157.8374299635298</v>
      </c>
      <c r="AC5545" s="45">
        <v>5720.17387620723</v>
      </c>
      <c r="AD5545" s="99">
        <v>0.95170243178903202</v>
      </c>
      <c r="AE5545" s="142">
        <v>6013.6032418191699</v>
      </c>
      <c r="AF5545" s="44">
        <v>6147.9654532790701</v>
      </c>
      <c r="AG5545" s="45">
        <v>5785.2040651462903</v>
      </c>
      <c r="AH5545" s="140">
        <v>0.96201958002739996</v>
      </c>
      <c r="AI5545" s="44">
        <v>6161.0529213869804</v>
      </c>
      <c r="AJ5545" s="45">
        <v>5723.3403822861001</v>
      </c>
      <c r="AK5545" s="46">
        <v>0.95173228963384904</v>
      </c>
    </row>
    <row r="5546" spans="1:37" x14ac:dyDescent="0.2">
      <c r="A5546" s="35" t="s">
        <v>1694</v>
      </c>
      <c r="B5546" s="35" t="s">
        <v>7987</v>
      </c>
      <c r="C5546" s="85" t="s">
        <v>971</v>
      </c>
      <c r="D5546" s="85" t="s">
        <v>971</v>
      </c>
      <c r="E5546" s="85" t="s">
        <v>12896</v>
      </c>
      <c r="F5546" s="85" t="s">
        <v>337</v>
      </c>
      <c r="G5546" s="85" t="s">
        <v>337</v>
      </c>
      <c r="H5546" s="840">
        <v>1.0130531180698701</v>
      </c>
      <c r="I5546" s="840">
        <v>1.01651233298735</v>
      </c>
      <c r="J5546" s="86">
        <v>11336.166666666701</v>
      </c>
      <c r="K5546" s="44">
        <v>11484.138988626401</v>
      </c>
      <c r="L5546" s="45">
        <v>10805.0491945633</v>
      </c>
      <c r="M5546" s="46">
        <v>0.95314840653630495</v>
      </c>
      <c r="N5546" s="139">
        <v>11523.353225466801</v>
      </c>
      <c r="O5546" s="45">
        <v>10703.4137469036</v>
      </c>
      <c r="P5546" s="99">
        <v>0.94418281431732398</v>
      </c>
      <c r="Q5546" s="86">
        <v>11448.9067103259</v>
      </c>
      <c r="R5546" s="44">
        <v>11598.3506413868</v>
      </c>
      <c r="S5546" s="45">
        <v>10913.0654249936</v>
      </c>
      <c r="T5546" s="140">
        <v>0.95319716555564504</v>
      </c>
      <c r="U5546" s="44">
        <v>11637.9548702679</v>
      </c>
      <c r="V5546" s="45">
        <v>10810.334786966399</v>
      </c>
      <c r="W5546" s="99">
        <v>0.94422420065808299</v>
      </c>
      <c r="X5546" s="86">
        <v>11556.2097020161</v>
      </c>
      <c r="Y5546" s="44">
        <v>11707.054271696799</v>
      </c>
      <c r="Z5546" s="45">
        <v>11015.8857536335</v>
      </c>
      <c r="AA5546" s="46">
        <v>0.95324384358581205</v>
      </c>
      <c r="AB5546" s="139">
        <v>11747.029684687501</v>
      </c>
      <c r="AC5546" s="45">
        <v>10912.1185951442</v>
      </c>
      <c r="AD5546" s="99">
        <v>0.94426450164195797</v>
      </c>
      <c r="AE5546" s="142">
        <v>11665.232698203799</v>
      </c>
      <c r="AF5546" s="44">
        <v>11817.500357925999</v>
      </c>
      <c r="AG5546" s="45">
        <v>11120.2074296102</v>
      </c>
      <c r="AH5546" s="140">
        <v>0.95327780570743004</v>
      </c>
      <c r="AI5546" s="44">
        <v>11857.852904891401</v>
      </c>
      <c r="AJ5546" s="45">
        <v>11015.410716922601</v>
      </c>
      <c r="AK5546" s="46">
        <v>0.944294126135932</v>
      </c>
    </row>
    <row r="5547" spans="1:37" x14ac:dyDescent="0.2">
      <c r="A5547" s="35" t="s">
        <v>1693</v>
      </c>
      <c r="B5547" s="35" t="s">
        <v>7986</v>
      </c>
      <c r="C5547" s="85" t="s">
        <v>971</v>
      </c>
      <c r="D5547" s="85" t="s">
        <v>971</v>
      </c>
      <c r="E5547" s="85" t="s">
        <v>12896</v>
      </c>
      <c r="F5547" s="85" t="s">
        <v>469</v>
      </c>
      <c r="G5547" s="85" t="s">
        <v>469</v>
      </c>
      <c r="H5547" s="840">
        <v>1.0118811716584899</v>
      </c>
      <c r="I5547" s="840">
        <v>1.01771989407375</v>
      </c>
      <c r="J5547" s="86">
        <v>12278.666666666701</v>
      </c>
      <c r="K5547" s="44">
        <v>12424.5516130707</v>
      </c>
      <c r="L5547" s="45">
        <v>11689.8525464186</v>
      </c>
      <c r="M5547" s="46">
        <v>0.95204576064870705</v>
      </c>
      <c r="N5547" s="139">
        <v>12496.2433393668</v>
      </c>
      <c r="O5547" s="45">
        <v>11607.0782632642</v>
      </c>
      <c r="P5547" s="99">
        <v>0.94530445188925905</v>
      </c>
      <c r="Q5547" s="86">
        <v>12280.1093366106</v>
      </c>
      <c r="R5547" s="44">
        <v>12426.011423623901</v>
      </c>
      <c r="S5547" s="45">
        <v>11691.824107631201</v>
      </c>
      <c r="T5547" s="140">
        <v>0.95209446326137204</v>
      </c>
      <c r="U5547" s="44">
        <v>12497.7115732694</v>
      </c>
      <c r="V5547" s="45">
        <v>11608.9508581224</v>
      </c>
      <c r="W5547" s="99">
        <v>0.94534588739472902</v>
      </c>
      <c r="X5547" s="86">
        <v>12282.378045777101</v>
      </c>
      <c r="Y5547" s="44">
        <v>12428.3070877134</v>
      </c>
      <c r="Z5547" s="45">
        <v>11694.556787040599</v>
      </c>
      <c r="AA5547" s="46">
        <v>0.952141087292248</v>
      </c>
      <c r="AB5547" s="139">
        <v>12500.020483722001</v>
      </c>
      <c r="AC5547" s="45">
        <v>11611.591152945601</v>
      </c>
      <c r="AD5547" s="99">
        <v>0.945386236253969</v>
      </c>
      <c r="AE5547" s="142">
        <v>12288.7683255681</v>
      </c>
      <c r="AF5547" s="44">
        <v>12434.773291515599</v>
      </c>
      <c r="AG5547" s="45">
        <v>11701.0581048206</v>
      </c>
      <c r="AH5547" s="140">
        <v>0.952175010124923</v>
      </c>
      <c r="AI5547" s="44">
        <v>12506.523998594001</v>
      </c>
      <c r="AJ5547" s="45">
        <v>11617.996916518799</v>
      </c>
      <c r="AK5547" s="46">
        <v>0.94541589594022302</v>
      </c>
    </row>
    <row r="5548" spans="1:37" x14ac:dyDescent="0.2">
      <c r="A5548" s="35" t="s">
        <v>1692</v>
      </c>
      <c r="B5548" s="35" t="s">
        <v>7985</v>
      </c>
      <c r="C5548" s="85" t="s">
        <v>971</v>
      </c>
      <c r="D5548" s="85" t="s">
        <v>971</v>
      </c>
      <c r="E5548" s="85" t="s">
        <v>12896</v>
      </c>
      <c r="F5548" s="85" t="s">
        <v>336</v>
      </c>
      <c r="G5548" s="85" t="s">
        <v>336</v>
      </c>
      <c r="H5548" s="840">
        <v>1.02232266449648</v>
      </c>
      <c r="I5548" s="840">
        <v>1.0252655777567099</v>
      </c>
      <c r="J5548" s="86">
        <v>16143.5</v>
      </c>
      <c r="K5548" s="44">
        <v>16503.865934298999</v>
      </c>
      <c r="L5548" s="45">
        <v>15527.945412118899</v>
      </c>
      <c r="M5548" s="46">
        <v>0.96186981832433704</v>
      </c>
      <c r="N5548" s="139">
        <v>16551.374854515499</v>
      </c>
      <c r="O5548" s="45">
        <v>15373.6685565151</v>
      </c>
      <c r="P5548" s="99">
        <v>0.95231322554062603</v>
      </c>
      <c r="Q5548" s="86">
        <v>16162.6831523248</v>
      </c>
      <c r="R5548" s="44">
        <v>16523.477305697201</v>
      </c>
      <c r="S5548" s="45">
        <v>15547.192394927501</v>
      </c>
      <c r="T5548" s="140">
        <v>0.96191902349401703</v>
      </c>
      <c r="U5548" s="44">
        <v>16571.042680267001</v>
      </c>
      <c r="V5548" s="45">
        <v>15392.6116005528</v>
      </c>
      <c r="W5548" s="99">
        <v>0.95235496826148902</v>
      </c>
      <c r="X5548" s="86">
        <v>16183.5324079859</v>
      </c>
      <c r="Y5548" s="44">
        <v>16544.7919722974</v>
      </c>
      <c r="Z5548" s="45">
        <v>15568.0100181209</v>
      </c>
      <c r="AA5548" s="46">
        <v>0.96196612863324704</v>
      </c>
      <c r="AB5548" s="139">
        <v>16592.4187044182</v>
      </c>
      <c r="AC5548" s="45">
        <v>15413.125321281401</v>
      </c>
      <c r="AD5548" s="99">
        <v>0.95239561627939795</v>
      </c>
      <c r="AE5548" s="142">
        <v>16205.9791293361</v>
      </c>
      <c r="AF5548" s="44">
        <v>16567.739764277201</v>
      </c>
      <c r="AG5548" s="45">
        <v>15590.158429315999</v>
      </c>
      <c r="AH5548" s="140">
        <v>0.96200040151197896</v>
      </c>
      <c r="AI5548" s="44">
        <v>16615.432555152001</v>
      </c>
      <c r="AJ5548" s="45">
        <v>15434.987708342</v>
      </c>
      <c r="AK5548" s="46">
        <v>0.95242549587155401</v>
      </c>
    </row>
    <row r="5549" spans="1:37" x14ac:dyDescent="0.2">
      <c r="A5549" s="35" t="s">
        <v>1691</v>
      </c>
      <c r="B5549" s="35" t="s">
        <v>7984</v>
      </c>
      <c r="C5549" s="85" t="s">
        <v>971</v>
      </c>
      <c r="D5549" s="85" t="s">
        <v>971</v>
      </c>
      <c r="E5549" s="85" t="s">
        <v>12896</v>
      </c>
      <c r="F5549" s="85" t="s">
        <v>339</v>
      </c>
      <c r="G5549" s="85" t="s">
        <v>339</v>
      </c>
      <c r="H5549" s="840">
        <v>1.0221471341377</v>
      </c>
      <c r="I5549" s="840">
        <v>1.02441065067542</v>
      </c>
      <c r="J5549" s="86">
        <v>2722.25</v>
      </c>
      <c r="K5549" s="44">
        <v>2782.5400359063601</v>
      </c>
      <c r="L5549" s="45">
        <v>2618.0005313054999</v>
      </c>
      <c r="M5549" s="46">
        <v>0.9617046675748</v>
      </c>
      <c r="N5549" s="139">
        <v>2788.7018938011702</v>
      </c>
      <c r="O5549" s="45">
        <v>2590.2729528555601</v>
      </c>
      <c r="P5549" s="99">
        <v>0.95151913044560998</v>
      </c>
      <c r="Q5549" s="86">
        <v>2730.7014903609802</v>
      </c>
      <c r="R5549" s="44">
        <v>2791.1787025580302</v>
      </c>
      <c r="S5549" s="45">
        <v>2626.2627105937099</v>
      </c>
      <c r="T5549" s="140">
        <v>0.96175386429607002</v>
      </c>
      <c r="U5549" s="44">
        <v>2797.35969054104</v>
      </c>
      <c r="V5549" s="45">
        <v>2598.4285994758502</v>
      </c>
      <c r="W5549" s="99">
        <v>0.95156083835892302</v>
      </c>
      <c r="X5549" s="86">
        <v>2737.9649876387798</v>
      </c>
      <c r="Y5549" s="44">
        <v>2798.6030654843498</v>
      </c>
      <c r="Z5549" s="45">
        <v>2633.3773572466598</v>
      </c>
      <c r="AA5549" s="46">
        <v>0.96180096134745996</v>
      </c>
      <c r="AB5549" s="139">
        <v>2804.8004945135599</v>
      </c>
      <c r="AC5549" s="45">
        <v>2605.45145908222</v>
      </c>
      <c r="AD5549" s="99">
        <v>0.95160145248211103</v>
      </c>
      <c r="AE5549" s="142">
        <v>2745.4948880298198</v>
      </c>
      <c r="AF5549" s="44">
        <v>2806.2997315893899</v>
      </c>
      <c r="AG5549" s="45">
        <v>2640.7137025389102</v>
      </c>
      <c r="AH5549" s="140">
        <v>0.96183522834162005</v>
      </c>
      <c r="AI5549" s="44">
        <v>2812.5142046726701</v>
      </c>
      <c r="AJ5549" s="45">
        <v>2612.6988890938801</v>
      </c>
      <c r="AK5549" s="46">
        <v>0.95163130715889499</v>
      </c>
    </row>
    <row r="5550" spans="1:37" x14ac:dyDescent="0.2">
      <c r="A5550" s="35" t="s">
        <v>1690</v>
      </c>
      <c r="B5550" s="35" t="s">
        <v>7983</v>
      </c>
      <c r="C5550" s="85" t="s">
        <v>971</v>
      </c>
      <c r="D5550" s="85" t="s">
        <v>971</v>
      </c>
      <c r="E5550" s="85" t="s">
        <v>12896</v>
      </c>
      <c r="F5550" s="85" t="s">
        <v>336</v>
      </c>
      <c r="G5550" s="85" t="s">
        <v>336</v>
      </c>
      <c r="H5550" s="840">
        <v>1.02232266449648</v>
      </c>
      <c r="I5550" s="840">
        <v>1.0252655777567099</v>
      </c>
      <c r="J5550" s="86">
        <v>2405.25</v>
      </c>
      <c r="K5550" s="44">
        <v>2458.9415887801702</v>
      </c>
      <c r="L5550" s="45">
        <v>2313.5373805246099</v>
      </c>
      <c r="M5550" s="46">
        <v>0.96186981832433704</v>
      </c>
      <c r="N5550" s="139">
        <v>2466.0200308993299</v>
      </c>
      <c r="O5550" s="45">
        <v>2290.55138573159</v>
      </c>
      <c r="P5550" s="99">
        <v>0.95231322554062603</v>
      </c>
      <c r="Q5550" s="86">
        <v>2409.9855567698401</v>
      </c>
      <c r="R5550" s="44">
        <v>2463.7828557949802</v>
      </c>
      <c r="S5550" s="45">
        <v>2318.21095340272</v>
      </c>
      <c r="T5550" s="140">
        <v>0.96191902349401703</v>
      </c>
      <c r="U5550" s="44">
        <v>2470.8752342469602</v>
      </c>
      <c r="V5550" s="45">
        <v>2295.1617184281799</v>
      </c>
      <c r="W5550" s="99">
        <v>0.95235496826148902</v>
      </c>
      <c r="X5550" s="86">
        <v>2415.8518590644399</v>
      </c>
      <c r="Y5550" s="44">
        <v>2469.7801095875402</v>
      </c>
      <c r="Z5550" s="45">
        <v>2323.9676602156501</v>
      </c>
      <c r="AA5550" s="46">
        <v>0.96196612863324604</v>
      </c>
      <c r="AB5550" s="139">
        <v>2476.88975205833</v>
      </c>
      <c r="AC5550" s="45">
        <v>2300.8467201534099</v>
      </c>
      <c r="AD5550" s="99">
        <v>0.95239561627939795</v>
      </c>
      <c r="AE5550" s="142">
        <v>2421.2489427059099</v>
      </c>
      <c r="AF5550" s="44">
        <v>2475.2976705164001</v>
      </c>
      <c r="AG5550" s="45">
        <v>2329.2424550435398</v>
      </c>
      <c r="AH5550" s="140">
        <v>0.96200040151197797</v>
      </c>
      <c r="AI5550" s="44">
        <v>2482.4231961362002</v>
      </c>
      <c r="AJ5550" s="45">
        <v>2306.0592248851499</v>
      </c>
      <c r="AK5550" s="46">
        <v>0.95242549587155401</v>
      </c>
    </row>
    <row r="5551" spans="1:37" x14ac:dyDescent="0.2">
      <c r="A5551" s="35" t="s">
        <v>1689</v>
      </c>
      <c r="B5551" s="35" t="s">
        <v>7982</v>
      </c>
      <c r="C5551" s="85" t="s">
        <v>971</v>
      </c>
      <c r="D5551" s="85" t="s">
        <v>971</v>
      </c>
      <c r="E5551" s="85" t="s">
        <v>12896</v>
      </c>
      <c r="F5551" s="85" t="s">
        <v>470</v>
      </c>
      <c r="G5551" s="85" t="s">
        <v>470</v>
      </c>
      <c r="H5551" s="840">
        <v>1.0223430456012701</v>
      </c>
      <c r="I5551" s="840">
        <v>1.0245193561395001</v>
      </c>
      <c r="J5551" s="86">
        <v>5910.1666666666697</v>
      </c>
      <c r="K5551" s="44">
        <v>6042.2177900111001</v>
      </c>
      <c r="L5551" s="45">
        <v>5684.9242707697404</v>
      </c>
      <c r="M5551" s="46">
        <v>0.96188899423644203</v>
      </c>
      <c r="N5551" s="139">
        <v>6055.0801480104601</v>
      </c>
      <c r="O5551" s="45">
        <v>5624.23340036016</v>
      </c>
      <c r="P5551" s="99">
        <v>0.95162010101691796</v>
      </c>
      <c r="Q5551" s="86">
        <v>5905.0563803568202</v>
      </c>
      <c r="R5551" s="44">
        <v>6036.9933243411897</v>
      </c>
      <c r="S5551" s="45">
        <v>5680.2993077046804</v>
      </c>
      <c r="T5551" s="140">
        <v>0.96193820038708</v>
      </c>
      <c r="U5551" s="44">
        <v>6049.8445607706099</v>
      </c>
      <c r="V5551" s="45">
        <v>5619.61666290021</v>
      </c>
      <c r="W5551" s="99">
        <v>0.95166181335607203</v>
      </c>
      <c r="X5551" s="86">
        <v>5899.5169363310197</v>
      </c>
      <c r="Y5551" s="44">
        <v>6031.33011226492</v>
      </c>
      <c r="Z5551" s="45">
        <v>5675.24860799422</v>
      </c>
      <c r="AA5551" s="46">
        <v>0.96198530646540104</v>
      </c>
      <c r="AB5551" s="139">
        <v>6044.1692931439302</v>
      </c>
      <c r="AC5551" s="45">
        <v>5614.5846146868098</v>
      </c>
      <c r="AD5551" s="99">
        <v>0.95170243178903202</v>
      </c>
      <c r="AE5551" s="142">
        <v>5895.4164067490501</v>
      </c>
      <c r="AF5551" s="44">
        <v>6027.13796436351</v>
      </c>
      <c r="AG5551" s="45">
        <v>5671.5060157073704</v>
      </c>
      <c r="AH5551" s="140">
        <v>0.96201958002739996</v>
      </c>
      <c r="AI5551" s="44">
        <v>6039.96822121678</v>
      </c>
      <c r="AJ5551" s="45">
        <v>5610.8581551402403</v>
      </c>
      <c r="AK5551" s="46">
        <v>0.95173228963384904</v>
      </c>
    </row>
    <row r="5552" spans="1:37" x14ac:dyDescent="0.2">
      <c r="A5552" s="35" t="s">
        <v>1688</v>
      </c>
      <c r="B5552" s="35" t="s">
        <v>7981</v>
      </c>
      <c r="C5552" s="85" t="s">
        <v>971</v>
      </c>
      <c r="D5552" s="85" t="s">
        <v>971</v>
      </c>
      <c r="E5552" s="85" t="s">
        <v>12896</v>
      </c>
      <c r="F5552" s="85" t="s">
        <v>333</v>
      </c>
      <c r="G5552" s="85" t="s">
        <v>333</v>
      </c>
      <c r="H5552" s="840">
        <v>1.0207650829297401</v>
      </c>
      <c r="I5552" s="840">
        <v>1.0220190117993799</v>
      </c>
      <c r="J5552" s="86">
        <v>6679</v>
      </c>
      <c r="K5552" s="44">
        <v>6817.6899888877397</v>
      </c>
      <c r="L5552" s="45">
        <v>6414.54059343674</v>
      </c>
      <c r="M5552" s="46">
        <v>0.96040434098468996</v>
      </c>
      <c r="N5552" s="139">
        <v>6826.0649798080303</v>
      </c>
      <c r="O5552" s="45">
        <v>6340.3591222619098</v>
      </c>
      <c r="P5552" s="99">
        <v>0.94929766765412604</v>
      </c>
      <c r="Q5552" s="86">
        <v>6737.2509903808696</v>
      </c>
      <c r="R5552" s="44">
        <v>6877.1505659146196</v>
      </c>
      <c r="S5552" s="45">
        <v>6470.8160999678903</v>
      </c>
      <c r="T5552" s="140">
        <v>0.96045347118678104</v>
      </c>
      <c r="U5552" s="44">
        <v>6885.5985994334296</v>
      </c>
      <c r="V5552" s="45">
        <v>6395.9369922207898</v>
      </c>
      <c r="W5552" s="99">
        <v>0.94933927819411801</v>
      </c>
      <c r="X5552" s="86">
        <v>6796.2089060235603</v>
      </c>
      <c r="Y5552" s="44">
        <v>6937.3327475649903</v>
      </c>
      <c r="Z5552" s="45">
        <v>6527.7620833169904</v>
      </c>
      <c r="AA5552" s="46">
        <v>0.96050050455796798</v>
      </c>
      <c r="AB5552" s="139">
        <v>6945.8547101163203</v>
      </c>
      <c r="AC5552" s="45">
        <v>6452.1834349520404</v>
      </c>
      <c r="AD5552" s="99">
        <v>0.94937979749760104</v>
      </c>
      <c r="AE5552" s="142">
        <v>6857.8216506708804</v>
      </c>
      <c r="AF5552" s="44">
        <v>7000.2248859644396</v>
      </c>
      <c r="AG5552" s="45">
        <v>6587.1758348316398</v>
      </c>
      <c r="AH5552" s="140">
        <v>0.96053472521952199</v>
      </c>
      <c r="AI5552" s="44">
        <v>7008.8241065150196</v>
      </c>
      <c r="AJ5552" s="45">
        <v>6510.8815900460104</v>
      </c>
      <c r="AK5552" s="46">
        <v>0.94940958247420604</v>
      </c>
    </row>
    <row r="5553" spans="1:37" x14ac:dyDescent="0.2">
      <c r="A5553" s="35" t="s">
        <v>1687</v>
      </c>
      <c r="B5553" s="35" t="s">
        <v>7980</v>
      </c>
      <c r="C5553" s="85" t="s">
        <v>971</v>
      </c>
      <c r="D5553" s="85" t="s">
        <v>971</v>
      </c>
      <c r="E5553" s="85" t="s">
        <v>12896</v>
      </c>
      <c r="F5553" s="85" t="s">
        <v>334</v>
      </c>
      <c r="G5553" s="85" t="s">
        <v>334</v>
      </c>
      <c r="H5553" s="840">
        <v>1.02060525671743</v>
      </c>
      <c r="I5553" s="840">
        <v>1.02476762036359</v>
      </c>
      <c r="J5553" s="86">
        <v>10986.75</v>
      </c>
      <c r="K5553" s="44">
        <v>11213.134804240201</v>
      </c>
      <c r="L5553" s="45">
        <v>10550.070258212399</v>
      </c>
      <c r="M5553" s="46">
        <v>0.96025396575078503</v>
      </c>
      <c r="N5553" s="139">
        <v>11258.865653029699</v>
      </c>
      <c r="O5553" s="45">
        <v>10457.7456793439</v>
      </c>
      <c r="P5553" s="99">
        <v>0.95185070010183903</v>
      </c>
      <c r="Q5553" s="86">
        <v>10965.4843622058</v>
      </c>
      <c r="R5553" s="44">
        <v>11191.43098252</v>
      </c>
      <c r="S5553" s="45">
        <v>10530.1884972965</v>
      </c>
      <c r="T5553" s="140">
        <v>0.96030308826031896</v>
      </c>
      <c r="U5553" s="44">
        <v>11237.0733159918</v>
      </c>
      <c r="V5553" s="45">
        <v>10437.961473961501</v>
      </c>
      <c r="W5553" s="99">
        <v>0.95189242254883699</v>
      </c>
      <c r="X5553" s="86">
        <v>10944.7787651455</v>
      </c>
      <c r="Y5553" s="44">
        <v>11170.298741316799</v>
      </c>
      <c r="Z5553" s="45">
        <v>10510.8195377374</v>
      </c>
      <c r="AA5553" s="46">
        <v>0.96035011426725903</v>
      </c>
      <c r="AB5553" s="139">
        <v>11215.8548905642</v>
      </c>
      <c r="AC5553" s="45">
        <v>10418.696640504901</v>
      </c>
      <c r="AD5553" s="99">
        <v>0.95193305082456303</v>
      </c>
      <c r="AE5553" s="142">
        <v>10925.800063983001</v>
      </c>
      <c r="AF5553" s="44">
        <v>11150.928979144701</v>
      </c>
      <c r="AG5553" s="45">
        <v>10492.967169472</v>
      </c>
      <c r="AH5553" s="140">
        <v>0.96038432957071596</v>
      </c>
      <c r="AI5553" s="44">
        <v>11196.406132136201</v>
      </c>
      <c r="AJ5553" s="45">
        <v>10400.9564875</v>
      </c>
      <c r="AK5553" s="46">
        <v>0.95196291590461202</v>
      </c>
    </row>
    <row r="5554" spans="1:37" x14ac:dyDescent="0.2">
      <c r="A5554" s="35" t="s">
        <v>1686</v>
      </c>
      <c r="B5554" s="35" t="s">
        <v>7979</v>
      </c>
      <c r="C5554" s="85" t="s">
        <v>971</v>
      </c>
      <c r="D5554" s="85" t="s">
        <v>971</v>
      </c>
      <c r="E5554" s="85" t="s">
        <v>12896</v>
      </c>
      <c r="F5554" s="85" t="s">
        <v>338</v>
      </c>
      <c r="G5554" s="85" t="s">
        <v>338</v>
      </c>
      <c r="H5554" s="840">
        <v>1.0216008372096701</v>
      </c>
      <c r="I5554" s="840">
        <v>1.0218009886488</v>
      </c>
      <c r="J5554" s="86">
        <v>4603.4166666666697</v>
      </c>
      <c r="K5554" s="44">
        <v>4702.8543206916302</v>
      </c>
      <c r="L5554" s="45">
        <v>4424.76117193139</v>
      </c>
      <c r="M5554" s="46">
        <v>0.96119067473754405</v>
      </c>
      <c r="N5554" s="139">
        <v>4703.7757011623598</v>
      </c>
      <c r="O5554" s="45">
        <v>4369.0804679063203</v>
      </c>
      <c r="P5554" s="99">
        <v>0.94909515785152099</v>
      </c>
      <c r="Q5554" s="86">
        <v>4636.8174733534097</v>
      </c>
      <c r="R5554" s="44">
        <v>4736.9766127662897</v>
      </c>
      <c r="S5554" s="45">
        <v>4457.09371014519</v>
      </c>
      <c r="T5554" s="140">
        <v>0.96123984516512595</v>
      </c>
      <c r="U5554" s="44">
        <v>4737.9046784565398</v>
      </c>
      <c r="V5554" s="45">
        <v>4400.97391112076</v>
      </c>
      <c r="W5554" s="99">
        <v>0.94913675951490595</v>
      </c>
      <c r="X5554" s="86">
        <v>4668.3822694460796</v>
      </c>
      <c r="Y5554" s="44">
        <v>4769.2232348809102</v>
      </c>
      <c r="Z5554" s="45">
        <v>4487.6547993834502</v>
      </c>
      <c r="AA5554" s="46">
        <v>0.96128691704501801</v>
      </c>
      <c r="AB5554" s="139">
        <v>4770.1576183105199</v>
      </c>
      <c r="AC5554" s="45">
        <v>4431.1223386441998</v>
      </c>
      <c r="AD5554" s="99">
        <v>0.94917727017457099</v>
      </c>
      <c r="AE5554" s="142">
        <v>4698.3726720962204</v>
      </c>
      <c r="AF5554" s="44">
        <v>4799.8614553365496</v>
      </c>
      <c r="AG5554" s="45">
        <v>4516.6450941492403</v>
      </c>
      <c r="AH5554" s="140">
        <v>0.96132116572483495</v>
      </c>
      <c r="AI5554" s="44">
        <v>4800.8018413884101</v>
      </c>
      <c r="AJ5554" s="45">
        <v>4459.72845823019</v>
      </c>
      <c r="AK5554" s="46">
        <v>0.94920704879726903</v>
      </c>
    </row>
    <row r="5555" spans="1:37" x14ac:dyDescent="0.2">
      <c r="A5555" s="35" t="s">
        <v>1685</v>
      </c>
      <c r="B5555" s="35" t="s">
        <v>7978</v>
      </c>
      <c r="C5555" s="85" t="s">
        <v>971</v>
      </c>
      <c r="D5555" s="85" t="s">
        <v>971</v>
      </c>
      <c r="E5555" s="85" t="s">
        <v>12896</v>
      </c>
      <c r="F5555" s="85" t="s">
        <v>469</v>
      </c>
      <c r="G5555" s="85" t="s">
        <v>469</v>
      </c>
      <c r="H5555" s="840">
        <v>1.0118811716584899</v>
      </c>
      <c r="I5555" s="840">
        <v>1.01771989407375</v>
      </c>
      <c r="J5555" s="86">
        <v>12270.416666666701</v>
      </c>
      <c r="K5555" s="44">
        <v>12416.2035934045</v>
      </c>
      <c r="L5555" s="45">
        <v>11681.9981688932</v>
      </c>
      <c r="M5555" s="46">
        <v>0.95204576064870705</v>
      </c>
      <c r="N5555" s="139">
        <v>12487.847150240699</v>
      </c>
      <c r="O5555" s="45">
        <v>11599.279501536201</v>
      </c>
      <c r="P5555" s="99">
        <v>0.94530445188925905</v>
      </c>
      <c r="Q5555" s="86">
        <v>12247.530167807299</v>
      </c>
      <c r="R5555" s="44">
        <v>12393.0451761235</v>
      </c>
      <c r="S5555" s="45">
        <v>11660.8056613959</v>
      </c>
      <c r="T5555" s="140">
        <v>0.95209446326137204</v>
      </c>
      <c r="U5555" s="44">
        <v>12464.5551050459</v>
      </c>
      <c r="V5555" s="45">
        <v>11578.1522748795</v>
      </c>
      <c r="W5555" s="99">
        <v>0.94534588739472902</v>
      </c>
      <c r="X5555" s="86">
        <v>12228.1843982873</v>
      </c>
      <c r="Y5555" s="44">
        <v>12373.469556194999</v>
      </c>
      <c r="Z5555" s="45">
        <v>11642.9567885953</v>
      </c>
      <c r="AA5555" s="46">
        <v>0.952141087292248</v>
      </c>
      <c r="AB5555" s="139">
        <v>12444.866530539201</v>
      </c>
      <c r="AC5555" s="45">
        <v>11560.3572245163</v>
      </c>
      <c r="AD5555" s="99">
        <v>0.945386236253969</v>
      </c>
      <c r="AE5555" s="142">
        <v>12212.7405790092</v>
      </c>
      <c r="AF5555" s="44">
        <v>12357.842246249</v>
      </c>
      <c r="AG5555" s="45">
        <v>11628.6663844711</v>
      </c>
      <c r="AH5555" s="140">
        <v>0.952175010124923</v>
      </c>
      <c r="AI5555" s="44">
        <v>12429.1490484194</v>
      </c>
      <c r="AJ5555" s="45">
        <v>11546.119076389499</v>
      </c>
      <c r="AK5555" s="46">
        <v>0.94541589594022402</v>
      </c>
    </row>
    <row r="5556" spans="1:37" x14ac:dyDescent="0.2">
      <c r="A5556" s="35" t="s">
        <v>1684</v>
      </c>
      <c r="B5556" s="35" t="s">
        <v>7977</v>
      </c>
      <c r="C5556" s="85" t="s">
        <v>971</v>
      </c>
      <c r="D5556" s="85" t="s">
        <v>971</v>
      </c>
      <c r="E5556" s="85" t="s">
        <v>12896</v>
      </c>
      <c r="F5556" s="85" t="s">
        <v>330</v>
      </c>
      <c r="G5556" s="85" t="s">
        <v>330</v>
      </c>
      <c r="H5556" s="840">
        <v>1.0211088055067901</v>
      </c>
      <c r="I5556" s="840">
        <v>1.0207767029070201</v>
      </c>
      <c r="J5556" s="86">
        <v>6332.3333333333303</v>
      </c>
      <c r="K5556" s="44">
        <v>6466.0013260708001</v>
      </c>
      <c r="L5556" s="45">
        <v>6083.6482812946897</v>
      </c>
      <c r="M5556" s="46">
        <v>0.960727738268362</v>
      </c>
      <c r="N5556" s="139">
        <v>6463.89834170821</v>
      </c>
      <c r="O5556" s="45">
        <v>6003.9623029454096</v>
      </c>
      <c r="P5556" s="99">
        <v>0.94814375474212997</v>
      </c>
      <c r="Q5556" s="86">
        <v>6351.1858290223799</v>
      </c>
      <c r="R5556" s="44">
        <v>6485.2517754246601</v>
      </c>
      <c r="S5556" s="45">
        <v>6102.0725369537104</v>
      </c>
      <c r="T5556" s="140">
        <v>0.96077688501408298</v>
      </c>
      <c r="U5556" s="44">
        <v>6483.1425300992396</v>
      </c>
      <c r="V5556" s="45">
        <v>6022.1011340268296</v>
      </c>
      <c r="W5556" s="99">
        <v>0.94818531470268697</v>
      </c>
      <c r="X5556" s="86">
        <v>6371.3303314000696</v>
      </c>
      <c r="Y5556" s="44">
        <v>6505.8215041850799</v>
      </c>
      <c r="Z5556" s="45">
        <v>6121.7266752490896</v>
      </c>
      <c r="AA5556" s="46">
        <v>0.96082393422283396</v>
      </c>
      <c r="AB5556" s="139">
        <v>6503.7055688180499</v>
      </c>
      <c r="AC5556" s="45">
        <v>6041.4597034135804</v>
      </c>
      <c r="AD5556" s="99">
        <v>0.94822578475318098</v>
      </c>
      <c r="AE5556" s="142">
        <v>6393.6727218919395</v>
      </c>
      <c r="AF5556" s="44">
        <v>6528.6355158523902</v>
      </c>
      <c r="AG5556" s="45">
        <v>6143.41264816688</v>
      </c>
      <c r="AH5556" s="140">
        <v>0.96085816640752297</v>
      </c>
      <c r="AI5556" s="44">
        <v>6526.5121605193999</v>
      </c>
      <c r="AJ5556" s="45">
        <v>6062.8355380808698</v>
      </c>
      <c r="AK5556" s="46">
        <v>0.94825553352484204</v>
      </c>
    </row>
    <row r="5557" spans="1:37" x14ac:dyDescent="0.2">
      <c r="A5557" s="35" t="s">
        <v>1683</v>
      </c>
      <c r="B5557" s="35" t="s">
        <v>7976</v>
      </c>
      <c r="C5557" s="85" t="s">
        <v>971</v>
      </c>
      <c r="D5557" s="85" t="s">
        <v>971</v>
      </c>
      <c r="E5557" s="85" t="s">
        <v>12896</v>
      </c>
      <c r="F5557" s="85" t="s">
        <v>338</v>
      </c>
      <c r="G5557" s="85" t="s">
        <v>338</v>
      </c>
      <c r="H5557" s="840">
        <v>1.0216008372096701</v>
      </c>
      <c r="I5557" s="840">
        <v>1.0218009886488</v>
      </c>
      <c r="J5557" s="86">
        <v>3474.1666666666702</v>
      </c>
      <c r="K5557" s="44">
        <v>3549.2115752726099</v>
      </c>
      <c r="L5557" s="45">
        <v>3339.3366024840202</v>
      </c>
      <c r="M5557" s="46">
        <v>0.96119067473754405</v>
      </c>
      <c r="N5557" s="139">
        <v>3549.9069347307</v>
      </c>
      <c r="O5557" s="45">
        <v>3297.31476090249</v>
      </c>
      <c r="P5557" s="99">
        <v>0.94909515785152099</v>
      </c>
      <c r="Q5557" s="86">
        <v>3497.81161731779</v>
      </c>
      <c r="R5557" s="44">
        <v>3573.3672766535701</v>
      </c>
      <c r="S5557" s="45">
        <v>3362.23589744733</v>
      </c>
      <c r="T5557" s="140">
        <v>0.96123984516512595</v>
      </c>
      <c r="U5557" s="44">
        <v>3574.0673686825698</v>
      </c>
      <c r="V5557" s="45">
        <v>3319.9015838546002</v>
      </c>
      <c r="W5557" s="99">
        <v>0.94913675951490595</v>
      </c>
      <c r="X5557" s="86">
        <v>3519.67365538275</v>
      </c>
      <c r="Y5557" s="44">
        <v>3595.7015530438498</v>
      </c>
      <c r="Z5557" s="45">
        <v>3383.41623718745</v>
      </c>
      <c r="AA5557" s="46">
        <v>0.96128691704501801</v>
      </c>
      <c r="AB5557" s="139">
        <v>3596.4060207912198</v>
      </c>
      <c r="AC5557" s="45">
        <v>3340.7942321215501</v>
      </c>
      <c r="AD5557" s="99">
        <v>0.94917727017457099</v>
      </c>
      <c r="AE5557" s="142">
        <v>3541.8349615263901</v>
      </c>
      <c r="AF5557" s="44">
        <v>3618.34156195385</v>
      </c>
      <c r="AG5557" s="45">
        <v>3404.8409140195199</v>
      </c>
      <c r="AH5557" s="140">
        <v>0.96132116572483495</v>
      </c>
      <c r="AI5557" s="44">
        <v>3619.0504653185399</v>
      </c>
      <c r="AJ5557" s="45">
        <v>3361.9347111574498</v>
      </c>
      <c r="AK5557" s="46">
        <v>0.94920704879726903</v>
      </c>
    </row>
    <row r="5558" spans="1:37" x14ac:dyDescent="0.2">
      <c r="A5558" s="35" t="s">
        <v>1682</v>
      </c>
      <c r="B5558" s="35" t="s">
        <v>7975</v>
      </c>
      <c r="C5558" s="85" t="s">
        <v>971</v>
      </c>
      <c r="D5558" s="85" t="s">
        <v>971</v>
      </c>
      <c r="E5558" s="85" t="s">
        <v>12896</v>
      </c>
      <c r="F5558" s="85" t="s">
        <v>330</v>
      </c>
      <c r="G5558" s="85" t="s">
        <v>330</v>
      </c>
      <c r="H5558" s="840">
        <v>1.0211088055067901</v>
      </c>
      <c r="I5558" s="840">
        <v>1.0207767029070201</v>
      </c>
      <c r="J5558" s="86">
        <v>5259.0833333333303</v>
      </c>
      <c r="K5558" s="44">
        <v>5370.09630056064</v>
      </c>
      <c r="L5558" s="45">
        <v>5052.5472361981701</v>
      </c>
      <c r="M5558" s="46">
        <v>0.960727738268363</v>
      </c>
      <c r="N5558" s="139">
        <v>5368.3497453132504</v>
      </c>
      <c r="O5558" s="45">
        <v>4986.3670181684201</v>
      </c>
      <c r="P5558" s="99">
        <v>0.94814375474212997</v>
      </c>
      <c r="Q5558" s="86">
        <v>5279.30354460325</v>
      </c>
      <c r="R5558" s="44">
        <v>5390.7433363375603</v>
      </c>
      <c r="S5558" s="45">
        <v>5072.2328146277196</v>
      </c>
      <c r="T5558" s="140">
        <v>0.96077688501408298</v>
      </c>
      <c r="U5558" s="44">
        <v>5388.9900659054401</v>
      </c>
      <c r="V5558" s="45">
        <v>5005.7580928506404</v>
      </c>
      <c r="W5558" s="99">
        <v>0.94818531470268697</v>
      </c>
      <c r="X5558" s="86">
        <v>5296.7268374728901</v>
      </c>
      <c r="Y5558" s="44">
        <v>5408.5344141076703</v>
      </c>
      <c r="Z5558" s="45">
        <v>5089.2219184843698</v>
      </c>
      <c r="AA5558" s="46">
        <v>0.96082393422283296</v>
      </c>
      <c r="AB5558" s="139">
        <v>5406.7753573546897</v>
      </c>
      <c r="AC5558" s="45">
        <v>5022.4929620859602</v>
      </c>
      <c r="AD5558" s="99">
        <v>0.94822578475318098</v>
      </c>
      <c r="AE5558" s="142">
        <v>5317.2544327312098</v>
      </c>
      <c r="AF5558" s="44">
        <v>5429.4953223818302</v>
      </c>
      <c r="AG5558" s="45">
        <v>5109.1273445563902</v>
      </c>
      <c r="AH5558" s="140">
        <v>0.96085816640752297</v>
      </c>
      <c r="AI5558" s="44">
        <v>5427.7294483611004</v>
      </c>
      <c r="AJ5558" s="45">
        <v>5042.1159389968698</v>
      </c>
      <c r="AK5558" s="46">
        <v>0.94825553352484204</v>
      </c>
    </row>
    <row r="5559" spans="1:37" x14ac:dyDescent="0.2">
      <c r="A5559" s="35" t="s">
        <v>1681</v>
      </c>
      <c r="B5559" s="35" t="s">
        <v>7974</v>
      </c>
      <c r="C5559" s="85" t="s">
        <v>971</v>
      </c>
      <c r="D5559" s="85" t="s">
        <v>971</v>
      </c>
      <c r="E5559" s="85" t="s">
        <v>12896</v>
      </c>
      <c r="F5559" s="85" t="s">
        <v>336</v>
      </c>
      <c r="G5559" s="85" t="s">
        <v>336</v>
      </c>
      <c r="H5559" s="840">
        <v>1.02232266449648</v>
      </c>
      <c r="I5559" s="840">
        <v>1.0252655777567099</v>
      </c>
      <c r="J5559" s="86">
        <v>6646.3333333333303</v>
      </c>
      <c r="K5559" s="44">
        <v>6794.6972024651304</v>
      </c>
      <c r="L5559" s="45">
        <v>6392.9074358563203</v>
      </c>
      <c r="M5559" s="46">
        <v>0.96186981832433704</v>
      </c>
      <c r="N5559" s="139">
        <v>6814.2567849636998</v>
      </c>
      <c r="O5559" s="45">
        <v>6329.3911346848499</v>
      </c>
      <c r="P5559" s="99">
        <v>0.95231322554062603</v>
      </c>
      <c r="Q5559" s="86">
        <v>6654.1161787255796</v>
      </c>
      <c r="R5559" s="44">
        <v>6802.6537817038898</v>
      </c>
      <c r="S5559" s="45">
        <v>6400.7209368554504</v>
      </c>
      <c r="T5559" s="140">
        <v>0.96191902349401703</v>
      </c>
      <c r="U5559" s="44">
        <v>6822.2362684413702</v>
      </c>
      <c r="V5559" s="45">
        <v>6337.0806021984599</v>
      </c>
      <c r="W5559" s="99">
        <v>0.95235496826148902</v>
      </c>
      <c r="X5559" s="86">
        <v>6662.7319835180397</v>
      </c>
      <c r="Y5559" s="44">
        <v>6811.4619142161</v>
      </c>
      <c r="Z5559" s="45">
        <v>6409.3224923057596</v>
      </c>
      <c r="AA5559" s="46">
        <v>0.96196612863324604</v>
      </c>
      <c r="AB5559" s="139">
        <v>6831.0697565197497</v>
      </c>
      <c r="AC5559" s="45">
        <v>6345.5567335471196</v>
      </c>
      <c r="AD5559" s="99">
        <v>0.95239561627939795</v>
      </c>
      <c r="AE5559" s="142">
        <v>6670.2047684052304</v>
      </c>
      <c r="AF5559" s="44">
        <v>6819.1015115731898</v>
      </c>
      <c r="AG5559" s="45">
        <v>6416.7396653729502</v>
      </c>
      <c r="AH5559" s="140">
        <v>0.96200040151197797</v>
      </c>
      <c r="AI5559" s="44">
        <v>6838.7313456345701</v>
      </c>
      <c r="AJ5559" s="45">
        <v>6352.8730841131601</v>
      </c>
      <c r="AK5559" s="46">
        <v>0.95242549587155401</v>
      </c>
    </row>
    <row r="5560" spans="1:37" x14ac:dyDescent="0.2">
      <c r="A5560" s="35" t="s">
        <v>1680</v>
      </c>
      <c r="B5560" s="35" t="s">
        <v>7973</v>
      </c>
      <c r="C5560" s="85" t="s">
        <v>971</v>
      </c>
      <c r="D5560" s="85" t="s">
        <v>971</v>
      </c>
      <c r="E5560" s="85" t="s">
        <v>12896</v>
      </c>
      <c r="F5560" s="85" t="s">
        <v>333</v>
      </c>
      <c r="G5560" s="85" t="s">
        <v>333</v>
      </c>
      <c r="H5560" s="840">
        <v>1.0207650829297401</v>
      </c>
      <c r="I5560" s="840">
        <v>1.0220190117993799</v>
      </c>
      <c r="J5560" s="86">
        <v>8968.3333333333303</v>
      </c>
      <c r="K5560" s="44">
        <v>9154.5615187415606</v>
      </c>
      <c r="L5560" s="45">
        <v>8613.2262647310308</v>
      </c>
      <c r="M5560" s="46">
        <v>0.96040434098468996</v>
      </c>
      <c r="N5560" s="139">
        <v>9165.8071708207408</v>
      </c>
      <c r="O5560" s="45">
        <v>8513.6179160780794</v>
      </c>
      <c r="P5560" s="99">
        <v>0.94929766765412604</v>
      </c>
      <c r="Q5560" s="86">
        <v>9055.8199529269605</v>
      </c>
      <c r="R5560" s="44">
        <v>9243.8648052462904</v>
      </c>
      <c r="S5560" s="45">
        <v>8697.6937082311997</v>
      </c>
      <c r="T5560" s="140">
        <v>0.96045347118678104</v>
      </c>
      <c r="U5560" s="44">
        <v>9255.2201593234804</v>
      </c>
      <c r="V5560" s="45">
        <v>8597.0455775675691</v>
      </c>
      <c r="W5560" s="99">
        <v>0.94933927819411801</v>
      </c>
      <c r="X5560" s="86">
        <v>9142.5444285640006</v>
      </c>
      <c r="Y5560" s="44">
        <v>9332.3901218119699</v>
      </c>
      <c r="Z5560" s="45">
        <v>8781.4185365793492</v>
      </c>
      <c r="AA5560" s="46">
        <v>0.96050050455796798</v>
      </c>
      <c r="AB5560" s="139">
        <v>9343.8542222128599</v>
      </c>
      <c r="AC5560" s="45">
        <v>8679.7469782029002</v>
      </c>
      <c r="AD5560" s="99">
        <v>0.94937979749760104</v>
      </c>
      <c r="AE5560" s="142">
        <v>9227.3103027603192</v>
      </c>
      <c r="AF5560" s="44">
        <v>9418.9161664155999</v>
      </c>
      <c r="AG5560" s="45">
        <v>8863.1519661771508</v>
      </c>
      <c r="AH5560" s="140">
        <v>0.96053472521952199</v>
      </c>
      <c r="AI5560" s="44">
        <v>9430.4865571933005</v>
      </c>
      <c r="AJ5560" s="45">
        <v>8760.49682190362</v>
      </c>
      <c r="AK5560" s="46">
        <v>0.94940958247420604</v>
      </c>
    </row>
    <row r="5561" spans="1:37" x14ac:dyDescent="0.2">
      <c r="A5561" s="35" t="s">
        <v>1679</v>
      </c>
      <c r="B5561" s="35" t="s">
        <v>7972</v>
      </c>
      <c r="C5561" s="85" t="s">
        <v>971</v>
      </c>
      <c r="D5561" s="85" t="s">
        <v>971</v>
      </c>
      <c r="E5561" s="85" t="s">
        <v>12896</v>
      </c>
      <c r="F5561" s="85" t="s">
        <v>330</v>
      </c>
      <c r="G5561" s="85" t="s">
        <v>330</v>
      </c>
      <c r="H5561" s="840">
        <v>1.0211088055067901</v>
      </c>
      <c r="I5561" s="840">
        <v>1.0207767029070201</v>
      </c>
      <c r="J5561" s="86">
        <v>10680.916666666701</v>
      </c>
      <c r="K5561" s="44">
        <v>10906.378059217501</v>
      </c>
      <c r="L5561" s="45">
        <v>10261.452911799501</v>
      </c>
      <c r="M5561" s="46">
        <v>0.960727738268363</v>
      </c>
      <c r="N5561" s="139">
        <v>10902.830899024601</v>
      </c>
      <c r="O5561" s="45">
        <v>10127.0444324211</v>
      </c>
      <c r="P5561" s="99">
        <v>0.94814375474212997</v>
      </c>
      <c r="Q5561" s="86">
        <v>10720.2533503746</v>
      </c>
      <c r="R5561" s="44">
        <v>10946.5450933311</v>
      </c>
      <c r="S5561" s="45">
        <v>10299.771620534701</v>
      </c>
      <c r="T5561" s="140">
        <v>0.96077688501408298</v>
      </c>
      <c r="U5561" s="44">
        <v>10942.9848693233</v>
      </c>
      <c r="V5561" s="45">
        <v>10164.786796717501</v>
      </c>
      <c r="W5561" s="99">
        <v>0.94818531470268697</v>
      </c>
      <c r="X5561" s="86">
        <v>10754.4749676585</v>
      </c>
      <c r="Y5561" s="44">
        <v>10981.489088078401</v>
      </c>
      <c r="Z5561" s="45">
        <v>10333.1569489266</v>
      </c>
      <c r="AA5561" s="46">
        <v>0.96082393422283396</v>
      </c>
      <c r="AB5561" s="139">
        <v>10977.917498982501</v>
      </c>
      <c r="AC5561" s="45">
        <v>10197.6704658164</v>
      </c>
      <c r="AD5561" s="99">
        <v>0.94822578475318098</v>
      </c>
      <c r="AE5561" s="142">
        <v>10790.479234402501</v>
      </c>
      <c r="AF5561" s="44">
        <v>11018.2533618865</v>
      </c>
      <c r="AG5561" s="45">
        <v>10368.1200918264</v>
      </c>
      <c r="AH5561" s="140">
        <v>0.96085816640752297</v>
      </c>
      <c r="AI5561" s="44">
        <v>11014.669815679999</v>
      </c>
      <c r="AJ5561" s="45">
        <v>10232.131643407</v>
      </c>
      <c r="AK5561" s="46">
        <v>0.94825553352484204</v>
      </c>
    </row>
    <row r="5562" spans="1:37" x14ac:dyDescent="0.2">
      <c r="A5562" s="35" t="s">
        <v>1678</v>
      </c>
      <c r="B5562" s="35" t="s">
        <v>7971</v>
      </c>
      <c r="C5562" s="85" t="s">
        <v>971</v>
      </c>
      <c r="D5562" s="85" t="s">
        <v>971</v>
      </c>
      <c r="E5562" s="85" t="s">
        <v>12896</v>
      </c>
      <c r="F5562" s="85" t="s">
        <v>330</v>
      </c>
      <c r="G5562" s="85" t="s">
        <v>330</v>
      </c>
      <c r="H5562" s="840">
        <v>1.0211088055067901</v>
      </c>
      <c r="I5562" s="840">
        <v>1.0207767029070201</v>
      </c>
      <c r="J5562" s="86">
        <v>4765</v>
      </c>
      <c r="K5562" s="44">
        <v>4865.5834582398302</v>
      </c>
      <c r="L5562" s="45">
        <v>4577.8676728487499</v>
      </c>
      <c r="M5562" s="46">
        <v>0.960727738268362</v>
      </c>
      <c r="N5562" s="139">
        <v>4864.00098935194</v>
      </c>
      <c r="O5562" s="45">
        <v>4517.9049913462504</v>
      </c>
      <c r="P5562" s="99">
        <v>0.94814375474212997</v>
      </c>
      <c r="Q5562" s="86">
        <v>4783.6455578534296</v>
      </c>
      <c r="R5562" s="44">
        <v>4884.6226015475604</v>
      </c>
      <c r="S5562" s="45">
        <v>4596.0160780858796</v>
      </c>
      <c r="T5562" s="140">
        <v>0.96077688501408298</v>
      </c>
      <c r="U5562" s="44">
        <v>4883.0339404214301</v>
      </c>
      <c r="V5562" s="45">
        <v>4535.7824686993699</v>
      </c>
      <c r="W5562" s="99">
        <v>0.94818531470268697</v>
      </c>
      <c r="X5562" s="86">
        <v>4797.6889724999501</v>
      </c>
      <c r="Y5562" s="44">
        <v>4898.9624559024996</v>
      </c>
      <c r="Z5562" s="45">
        <v>4609.7343937348996</v>
      </c>
      <c r="AA5562" s="46">
        <v>0.96082393422283396</v>
      </c>
      <c r="AB5562" s="139">
        <v>4897.3691309218602</v>
      </c>
      <c r="AC5562" s="45">
        <v>4549.2923909504498</v>
      </c>
      <c r="AD5562" s="99">
        <v>0.94822578475318098</v>
      </c>
      <c r="AE5562" s="142">
        <v>4814.1542631591501</v>
      </c>
      <c r="AF5562" s="44">
        <v>4915.7753091798404</v>
      </c>
      <c r="AG5562" s="45">
        <v>4625.7194381020599</v>
      </c>
      <c r="AH5562" s="140">
        <v>0.96085816640752297</v>
      </c>
      <c r="AI5562" s="44">
        <v>4914.1765160333698</v>
      </c>
      <c r="AJ5562" s="45">
        <v>4565.0484192828699</v>
      </c>
      <c r="AK5562" s="46">
        <v>0.94825553352484204</v>
      </c>
    </row>
    <row r="5563" spans="1:37" x14ac:dyDescent="0.2">
      <c r="A5563" s="35" t="s">
        <v>1677</v>
      </c>
      <c r="B5563" s="35" t="s">
        <v>7970</v>
      </c>
      <c r="C5563" s="85" t="s">
        <v>971</v>
      </c>
      <c r="D5563" s="85" t="s">
        <v>971</v>
      </c>
      <c r="E5563" s="85" t="s">
        <v>12896</v>
      </c>
      <c r="F5563" s="85" t="s">
        <v>328</v>
      </c>
      <c r="G5563" s="85" t="s">
        <v>328</v>
      </c>
      <c r="H5563" s="840">
        <v>1.0139237377231101</v>
      </c>
      <c r="I5563" s="840">
        <v>1.01800898221117</v>
      </c>
      <c r="J5563" s="86">
        <v>9722.8333333333303</v>
      </c>
      <c r="K5563" s="44">
        <v>9858.2115145921507</v>
      </c>
      <c r="L5563" s="45">
        <v>9275.2674354665596</v>
      </c>
      <c r="M5563" s="46">
        <v>0.95396754397379702</v>
      </c>
      <c r="N5563" s="139">
        <v>9897.9316658754797</v>
      </c>
      <c r="O5563" s="45">
        <v>9193.6483925799803</v>
      </c>
      <c r="P5563" s="99">
        <v>0.94557297007867802</v>
      </c>
      <c r="Q5563" s="86">
        <v>9826.5092747918006</v>
      </c>
      <c r="R5563" s="44">
        <v>9963.3310126676806</v>
      </c>
      <c r="S5563" s="45">
        <v>9374.6504614306305</v>
      </c>
      <c r="T5563" s="140">
        <v>0.95401634489672404</v>
      </c>
      <c r="U5563" s="44">
        <v>10003.4747055194</v>
      </c>
      <c r="V5563" s="45">
        <v>9292.0888425069006</v>
      </c>
      <c r="W5563" s="99">
        <v>0.94561441735409901</v>
      </c>
      <c r="X5563" s="86">
        <v>9929.75197434248</v>
      </c>
      <c r="Y5563" s="44">
        <v>10068.011236488701</v>
      </c>
      <c r="Z5563" s="45">
        <v>9473.6095838892597</v>
      </c>
      <c r="AA5563" s="46">
        <v>0.954063063042073</v>
      </c>
      <c r="AB5563" s="139">
        <v>10108.576701009701</v>
      </c>
      <c r="AC5563" s="45">
        <v>9390.1173956609891</v>
      </c>
      <c r="AD5563" s="99">
        <v>0.94565477767462303</v>
      </c>
      <c r="AE5563" s="142">
        <v>10030.5333057965</v>
      </c>
      <c r="AF5563" s="44">
        <v>10170.195820769301</v>
      </c>
      <c r="AG5563" s="45">
        <v>9570.1022806280307</v>
      </c>
      <c r="AH5563" s="140">
        <v>0.95409705435079895</v>
      </c>
      <c r="AI5563" s="44">
        <v>10211.1730016691</v>
      </c>
      <c r="AJ5563" s="45">
        <v>9485.7193302286905</v>
      </c>
      <c r="AK5563" s="46">
        <v>0.94568444578585098</v>
      </c>
    </row>
    <row r="5564" spans="1:37" x14ac:dyDescent="0.2">
      <c r="A5564" s="35" t="s">
        <v>1676</v>
      </c>
      <c r="B5564" s="35" t="s">
        <v>7969</v>
      </c>
      <c r="C5564" s="85" t="s">
        <v>971</v>
      </c>
      <c r="D5564" s="85" t="s">
        <v>971</v>
      </c>
      <c r="E5564" s="85" t="s">
        <v>12896</v>
      </c>
      <c r="F5564" s="85" t="s">
        <v>333</v>
      </c>
      <c r="G5564" s="85" t="s">
        <v>333</v>
      </c>
      <c r="H5564" s="840">
        <v>1.0207650829297401</v>
      </c>
      <c r="I5564" s="840">
        <v>1.0220190117993799</v>
      </c>
      <c r="J5564" s="86">
        <v>35690.25</v>
      </c>
      <c r="K5564" s="44">
        <v>36431.361001033198</v>
      </c>
      <c r="L5564" s="45">
        <v>34277.071030828803</v>
      </c>
      <c r="M5564" s="46">
        <v>0.96040434098468996</v>
      </c>
      <c r="N5564" s="139">
        <v>36476.114035872699</v>
      </c>
      <c r="O5564" s="45">
        <v>33880.671082992703</v>
      </c>
      <c r="P5564" s="99">
        <v>0.94929766765412604</v>
      </c>
      <c r="Q5564" s="86">
        <v>36005.590973246697</v>
      </c>
      <c r="R5564" s="44">
        <v>36753.2500557405</v>
      </c>
      <c r="S5564" s="45">
        <v>34581.694832386202</v>
      </c>
      <c r="T5564" s="140">
        <v>0.96045347118678104</v>
      </c>
      <c r="U5564" s="44">
        <v>36798.398505730103</v>
      </c>
      <c r="V5564" s="45">
        <v>34181.521745494698</v>
      </c>
      <c r="W5564" s="99">
        <v>0.94933927819411801</v>
      </c>
      <c r="X5564" s="86">
        <v>36329.143752269199</v>
      </c>
      <c r="Y5564" s="44">
        <v>37083.521435051603</v>
      </c>
      <c r="Z5564" s="45">
        <v>34894.160904213502</v>
      </c>
      <c r="AA5564" s="46">
        <v>0.96050050455796798</v>
      </c>
      <c r="AB5564" s="139">
        <v>37129.075597211697</v>
      </c>
      <c r="AC5564" s="45">
        <v>34490.1551387906</v>
      </c>
      <c r="AD5564" s="99">
        <v>0.94937979749760104</v>
      </c>
      <c r="AE5564" s="142">
        <v>36654.976814193797</v>
      </c>
      <c r="AF5564" s="44">
        <v>37416.120447528301</v>
      </c>
      <c r="AG5564" s="45">
        <v>35208.378082149597</v>
      </c>
      <c r="AH5564" s="140">
        <v>0.96053472521952199</v>
      </c>
      <c r="AI5564" s="44">
        <v>37462.083181171402</v>
      </c>
      <c r="AJ5564" s="45">
        <v>34800.586232765403</v>
      </c>
      <c r="AK5564" s="46">
        <v>0.94940958247420604</v>
      </c>
    </row>
    <row r="5565" spans="1:37" x14ac:dyDescent="0.2">
      <c r="A5565" s="35" t="s">
        <v>1675</v>
      </c>
      <c r="B5565" s="35" t="s">
        <v>7968</v>
      </c>
      <c r="C5565" s="85" t="s">
        <v>971</v>
      </c>
      <c r="D5565" s="85" t="s">
        <v>971</v>
      </c>
      <c r="E5565" s="85" t="s">
        <v>12896</v>
      </c>
      <c r="F5565" s="85" t="s">
        <v>339</v>
      </c>
      <c r="G5565" s="85" t="s">
        <v>339</v>
      </c>
      <c r="H5565" s="840">
        <v>1.0221471341377</v>
      </c>
      <c r="I5565" s="840">
        <v>1.02441065067542</v>
      </c>
      <c r="J5565" s="86">
        <v>5045.8333333333303</v>
      </c>
      <c r="K5565" s="44">
        <v>5157.5840810031596</v>
      </c>
      <c r="L5565" s="45">
        <v>4852.6014684711799</v>
      </c>
      <c r="M5565" s="46">
        <v>0.9617046675748</v>
      </c>
      <c r="N5565" s="139">
        <v>5169.0054081997396</v>
      </c>
      <c r="O5565" s="45">
        <v>4801.2069457068101</v>
      </c>
      <c r="P5565" s="99">
        <v>0.95151913044560998</v>
      </c>
      <c r="Q5565" s="86">
        <v>5058.6742710544304</v>
      </c>
      <c r="R5565" s="44">
        <v>5170.7094086944198</v>
      </c>
      <c r="S5565" s="45">
        <v>4865.1995284017003</v>
      </c>
      <c r="T5565" s="140">
        <v>0.96175386429607002</v>
      </c>
      <c r="U5565" s="44">
        <v>5182.1598015658901</v>
      </c>
      <c r="V5565" s="45">
        <v>4813.6363303492699</v>
      </c>
      <c r="W5565" s="99">
        <v>0.95156083835892302</v>
      </c>
      <c r="X5565" s="86">
        <v>5069.8274974051301</v>
      </c>
      <c r="Y5565" s="44">
        <v>5182.1096470451703</v>
      </c>
      <c r="Z5565" s="45">
        <v>4876.16496087004</v>
      </c>
      <c r="AA5565" s="46">
        <v>0.96180096134745996</v>
      </c>
      <c r="AB5565" s="139">
        <v>5193.5852854289296</v>
      </c>
      <c r="AC5565" s="45">
        <v>4824.4552103644601</v>
      </c>
      <c r="AD5565" s="99">
        <v>0.95160145248211103</v>
      </c>
      <c r="AE5565" s="142">
        <v>5081.7767806775501</v>
      </c>
      <c r="AF5565" s="44">
        <v>5194.3235726970797</v>
      </c>
      <c r="AG5565" s="45">
        <v>4887.8319302241398</v>
      </c>
      <c r="AH5565" s="140">
        <v>0.96183522834162005</v>
      </c>
      <c r="AI5565" s="44">
        <v>5205.82625848114</v>
      </c>
      <c r="AJ5565" s="45">
        <v>4835.9778804858997</v>
      </c>
      <c r="AK5565" s="46">
        <v>0.95163130715889499</v>
      </c>
    </row>
    <row r="5566" spans="1:37" x14ac:dyDescent="0.2">
      <c r="A5566" s="35" t="s">
        <v>1674</v>
      </c>
      <c r="B5566" s="35" t="s">
        <v>7967</v>
      </c>
      <c r="C5566" s="85" t="s">
        <v>971</v>
      </c>
      <c r="D5566" s="85" t="s">
        <v>971</v>
      </c>
      <c r="E5566" s="85" t="s">
        <v>12896</v>
      </c>
      <c r="F5566" s="85" t="s">
        <v>329</v>
      </c>
      <c r="G5566" s="85" t="s">
        <v>329</v>
      </c>
      <c r="H5566" s="840">
        <v>1.02799428810126</v>
      </c>
      <c r="I5566" s="840">
        <v>1.02874614506555</v>
      </c>
      <c r="J5566" s="86">
        <v>6052.9166666666697</v>
      </c>
      <c r="K5566" s="44">
        <v>6222.36375968625</v>
      </c>
      <c r="L5566" s="45">
        <v>5854.4176970048402</v>
      </c>
      <c r="M5566" s="46">
        <v>0.96720606269784604</v>
      </c>
      <c r="N5566" s="139">
        <v>6226.9146872363699</v>
      </c>
      <c r="O5566" s="45">
        <v>5783.8411233342904</v>
      </c>
      <c r="P5566" s="99">
        <v>0.95554613450831505</v>
      </c>
      <c r="Q5566" s="86">
        <v>6062.7632343454397</v>
      </c>
      <c r="R5566" s="44">
        <v>6232.4859750174301</v>
      </c>
      <c r="S5566" s="45">
        <v>5864.2413312646904</v>
      </c>
      <c r="T5566" s="140">
        <v>0.96725554084709697</v>
      </c>
      <c r="U5566" s="44">
        <v>6237.0443057780303</v>
      </c>
      <c r="V5566" s="45">
        <v>5793.5039083934098</v>
      </c>
      <c r="W5566" s="99">
        <v>0.95558801893719303</v>
      </c>
      <c r="X5566" s="86">
        <v>6078.1491600277204</v>
      </c>
      <c r="Y5566" s="44">
        <v>6248.3026187359701</v>
      </c>
      <c r="Z5566" s="45">
        <v>5879.4113535913802</v>
      </c>
      <c r="AA5566" s="46">
        <v>0.96730290731538504</v>
      </c>
      <c r="AB5566" s="139">
        <v>6252.8725175119498</v>
      </c>
      <c r="AC5566" s="45">
        <v>5808.4544180858402</v>
      </c>
      <c r="AD5566" s="99">
        <v>0.95562880494682401</v>
      </c>
      <c r="AE5566" s="142">
        <v>6091.6550307001198</v>
      </c>
      <c r="AF5566" s="44">
        <v>6262.1865766430301</v>
      </c>
      <c r="AG5566" s="45">
        <v>5892.6855583707302</v>
      </c>
      <c r="AH5566" s="140">
        <v>0.96733737033258804</v>
      </c>
      <c r="AI5566" s="44">
        <v>6266.7666299019302</v>
      </c>
      <c r="AJ5566" s="45">
        <v>5821.5436512118604</v>
      </c>
      <c r="AK5566" s="46">
        <v>0.95565878597409504</v>
      </c>
    </row>
    <row r="5567" spans="1:37" x14ac:dyDescent="0.2">
      <c r="A5567" s="35" t="s">
        <v>1673</v>
      </c>
      <c r="B5567" s="35" t="s">
        <v>7966</v>
      </c>
      <c r="C5567" s="85" t="s">
        <v>971</v>
      </c>
      <c r="D5567" s="85" t="s">
        <v>971</v>
      </c>
      <c r="E5567" s="85" t="s">
        <v>12896</v>
      </c>
      <c r="F5567" s="85" t="s">
        <v>329</v>
      </c>
      <c r="G5567" s="85" t="s">
        <v>329</v>
      </c>
      <c r="H5567" s="840">
        <v>1.02799428810126</v>
      </c>
      <c r="I5567" s="840">
        <v>1.02874614506555</v>
      </c>
      <c r="J5567" s="86">
        <v>18103.166666666701</v>
      </c>
      <c r="K5567" s="44">
        <v>18609.951929878502</v>
      </c>
      <c r="L5567" s="45">
        <v>17509.492554029599</v>
      </c>
      <c r="M5567" s="46">
        <v>0.96720606269784604</v>
      </c>
      <c r="N5567" s="139">
        <v>18623.5629218125</v>
      </c>
      <c r="O5567" s="45">
        <v>17298.410930693099</v>
      </c>
      <c r="P5567" s="99">
        <v>0.95554613450831505</v>
      </c>
      <c r="Q5567" s="86">
        <v>18126.0842996227</v>
      </c>
      <c r="R5567" s="44">
        <v>18633.511125654</v>
      </c>
      <c r="S5567" s="45">
        <v>17532.5554726716</v>
      </c>
      <c r="T5567" s="140">
        <v>0.96725554084709697</v>
      </c>
      <c r="U5567" s="44">
        <v>18647.139348370099</v>
      </c>
      <c r="V5567" s="45">
        <v>17321.068986965001</v>
      </c>
      <c r="W5567" s="99">
        <v>0.95558801893719303</v>
      </c>
      <c r="X5567" s="86">
        <v>18157.566194962201</v>
      </c>
      <c r="Y5567" s="44">
        <v>18665.874334241598</v>
      </c>
      <c r="Z5567" s="45">
        <v>17563.866570158501</v>
      </c>
      <c r="AA5567" s="46">
        <v>0.96730290731538504</v>
      </c>
      <c r="AB5567" s="139">
        <v>18679.526226839898</v>
      </c>
      <c r="AC5567" s="45">
        <v>17351.893283634501</v>
      </c>
      <c r="AD5567" s="99">
        <v>0.95562880494682401</v>
      </c>
      <c r="AE5567" s="142">
        <v>18182.5103664089</v>
      </c>
      <c r="AF5567" s="44">
        <v>18691.5168000103</v>
      </c>
      <c r="AG5567" s="45">
        <v>17588.621763887</v>
      </c>
      <c r="AH5567" s="140">
        <v>0.96733737033258804</v>
      </c>
      <c r="AI5567" s="44">
        <v>18705.1874470576</v>
      </c>
      <c r="AJ5567" s="45">
        <v>17376.2757827237</v>
      </c>
      <c r="AK5567" s="46">
        <v>0.95565878597409404</v>
      </c>
    </row>
    <row r="5568" spans="1:37" x14ac:dyDescent="0.2">
      <c r="A5568" s="35" t="s">
        <v>1672</v>
      </c>
      <c r="B5568" s="35" t="s">
        <v>13179</v>
      </c>
      <c r="C5568" s="85" t="s">
        <v>971</v>
      </c>
      <c r="D5568" s="85" t="s">
        <v>971</v>
      </c>
      <c r="E5568" s="85" t="s">
        <v>12896</v>
      </c>
      <c r="F5568" s="85" t="s">
        <v>331</v>
      </c>
      <c r="G5568" s="85" t="s">
        <v>331</v>
      </c>
      <c r="H5568" s="840">
        <v>1.02469405759796</v>
      </c>
      <c r="I5568" s="840">
        <v>1.0268006369779099</v>
      </c>
      <c r="J5568" s="86">
        <v>6112.5833333333303</v>
      </c>
      <c r="K5568" s="44">
        <v>6263.5278182389902</v>
      </c>
      <c r="L5568" s="45">
        <v>5893.1476077235002</v>
      </c>
      <c r="M5568" s="46">
        <v>0.96410098420855905</v>
      </c>
      <c r="N5568" s="139">
        <v>6276.4044602472304</v>
      </c>
      <c r="O5568" s="45">
        <v>5829.8094718185603</v>
      </c>
      <c r="P5568" s="99">
        <v>0.953739058251732</v>
      </c>
      <c r="Q5568" s="86">
        <v>6126.2214449657604</v>
      </c>
      <c r="R5568" s="44">
        <v>6277.5027101855903</v>
      </c>
      <c r="S5568" s="45">
        <v>5906.5982655650496</v>
      </c>
      <c r="T5568" s="140">
        <v>0.96415030351519804</v>
      </c>
      <c r="U5568" s="44">
        <v>6290.4080819585797</v>
      </c>
      <c r="V5568" s="45">
        <v>5843.0727795945004</v>
      </c>
      <c r="W5568" s="99">
        <v>0.95378086347108204</v>
      </c>
      <c r="X5568" s="86">
        <v>6138.6591741513403</v>
      </c>
      <c r="Y5568" s="44">
        <v>6290.2475773720598</v>
      </c>
      <c r="Z5568" s="45">
        <v>5918.8799390743397</v>
      </c>
      <c r="AA5568" s="46">
        <v>0.96419751792012798</v>
      </c>
      <c r="AB5568" s="139">
        <v>6303.17915020889</v>
      </c>
      <c r="AC5568" s="45">
        <v>5855.1855456003104</v>
      </c>
      <c r="AD5568" s="99">
        <v>0.95382157234845699</v>
      </c>
      <c r="AE5568" s="142">
        <v>6152.6543648122797</v>
      </c>
      <c r="AF5568" s="44">
        <v>6304.5883660772797</v>
      </c>
      <c r="AG5568" s="45">
        <v>5932.5854254842798</v>
      </c>
      <c r="AH5568" s="140">
        <v>0.96423187029867996</v>
      </c>
      <c r="AI5568" s="44">
        <v>6317.54942089417</v>
      </c>
      <c r="AJ5568" s="45">
        <v>5868.7185744140597</v>
      </c>
      <c r="AK5568" s="46">
        <v>0.95385149667725899</v>
      </c>
    </row>
    <row r="5569" spans="1:37" x14ac:dyDescent="0.2">
      <c r="A5569" s="35" t="s">
        <v>1671</v>
      </c>
      <c r="B5569" s="35" t="s">
        <v>7965</v>
      </c>
      <c r="C5569" s="85" t="s">
        <v>971</v>
      </c>
      <c r="D5569" s="85" t="s">
        <v>971</v>
      </c>
      <c r="E5569" s="85" t="s">
        <v>12896</v>
      </c>
      <c r="F5569" s="85" t="s">
        <v>330</v>
      </c>
      <c r="G5569" s="85" t="s">
        <v>330</v>
      </c>
      <c r="H5569" s="840">
        <v>1.0211088055067901</v>
      </c>
      <c r="I5569" s="840">
        <v>1.0207767029070201</v>
      </c>
      <c r="J5569" s="86">
        <v>17133.666666666701</v>
      </c>
      <c r="K5569" s="44">
        <v>17495.3379039514</v>
      </c>
      <c r="L5569" s="45">
        <v>16460.788824910702</v>
      </c>
      <c r="M5569" s="46">
        <v>0.960727738268363</v>
      </c>
      <c r="N5569" s="139">
        <v>17489.647768707899</v>
      </c>
      <c r="O5569" s="45">
        <v>16245.1790458334</v>
      </c>
      <c r="P5569" s="99">
        <v>0.94814375474212997</v>
      </c>
      <c r="Q5569" s="86">
        <v>17226.1692304633</v>
      </c>
      <c r="R5569" s="44">
        <v>17589.793086376099</v>
      </c>
      <c r="S5569" s="45">
        <v>16550.505213969998</v>
      </c>
      <c r="T5569" s="140">
        <v>0.96077688501408298</v>
      </c>
      <c r="U5569" s="44">
        <v>17584.072230790702</v>
      </c>
      <c r="V5569" s="45">
        <v>16333.6006929086</v>
      </c>
      <c r="W5569" s="99">
        <v>0.94818531470268697</v>
      </c>
      <c r="X5569" s="86">
        <v>17290.846366538099</v>
      </c>
      <c r="Y5569" s="44">
        <v>17655.835479537101</v>
      </c>
      <c r="Z5569" s="45">
        <v>16613.459031939801</v>
      </c>
      <c r="AA5569" s="46">
        <v>0.96082393422283296</v>
      </c>
      <c r="AB5569" s="139">
        <v>17650.093144506602</v>
      </c>
      <c r="AC5569" s="45">
        <v>16395.626364957301</v>
      </c>
      <c r="AD5569" s="99">
        <v>0.94822578475318098</v>
      </c>
      <c r="AE5569" s="142">
        <v>17402.558604634902</v>
      </c>
      <c r="AF5569" s="44">
        <v>17769.905829540501</v>
      </c>
      <c r="AG5569" s="45">
        <v>16721.390551648899</v>
      </c>
      <c r="AH5569" s="140">
        <v>0.96085816640752297</v>
      </c>
      <c r="AI5569" s="44">
        <v>17764.126394585299</v>
      </c>
      <c r="AJ5569" s="45">
        <v>16502.0724943354</v>
      </c>
      <c r="AK5569" s="46">
        <v>0.94825553352484204</v>
      </c>
    </row>
    <row r="5570" spans="1:37" x14ac:dyDescent="0.2">
      <c r="A5570" s="35" t="s">
        <v>1670</v>
      </c>
      <c r="B5570" s="35" t="s">
        <v>7964</v>
      </c>
      <c r="C5570" s="85" t="s">
        <v>971</v>
      </c>
      <c r="D5570" s="85" t="s">
        <v>971</v>
      </c>
      <c r="E5570" s="85" t="s">
        <v>12896</v>
      </c>
      <c r="F5570" s="85" t="s">
        <v>470</v>
      </c>
      <c r="G5570" s="85" t="s">
        <v>470</v>
      </c>
      <c r="H5570" s="840">
        <v>1.0223430456012701</v>
      </c>
      <c r="I5570" s="840">
        <v>1.0245193561395001</v>
      </c>
      <c r="J5570" s="86">
        <v>4680.3333333333303</v>
      </c>
      <c r="K5570" s="44">
        <v>4784.9062344291397</v>
      </c>
      <c r="L5570" s="45">
        <v>4501.9611226912903</v>
      </c>
      <c r="M5570" s="46">
        <v>0.96188899423644203</v>
      </c>
      <c r="N5570" s="139">
        <v>4795.0920931848996</v>
      </c>
      <c r="O5570" s="45">
        <v>4453.8992794595197</v>
      </c>
      <c r="P5570" s="99">
        <v>0.95162010101691796</v>
      </c>
      <c r="Q5570" s="86">
        <v>4680.2175497998396</v>
      </c>
      <c r="R5570" s="44">
        <v>4784.78786393887</v>
      </c>
      <c r="S5570" s="45">
        <v>4502.0800472744804</v>
      </c>
      <c r="T5570" s="140">
        <v>0.96193820038708</v>
      </c>
      <c r="U5570" s="44">
        <v>4794.9734707137104</v>
      </c>
      <c r="V5570" s="45">
        <v>4453.9843203434202</v>
      </c>
      <c r="W5570" s="99">
        <v>0.95166181335607203</v>
      </c>
      <c r="X5570" s="86">
        <v>4681.5833957848899</v>
      </c>
      <c r="Y5570" s="44">
        <v>4786.1842270830603</v>
      </c>
      <c r="Z5570" s="45">
        <v>4503.6144377374603</v>
      </c>
      <c r="AA5570" s="46">
        <v>0.96198530646540104</v>
      </c>
      <c r="AB5570" s="139">
        <v>4796.3728063629096</v>
      </c>
      <c r="AC5570" s="45">
        <v>4455.4743023916399</v>
      </c>
      <c r="AD5570" s="99">
        <v>0.95170243178903202</v>
      </c>
      <c r="AE5570" s="142">
        <v>4683.65032117189</v>
      </c>
      <c r="AF5570" s="44">
        <v>4788.2973338782303</v>
      </c>
      <c r="AG5570" s="45">
        <v>4505.76331496898</v>
      </c>
      <c r="AH5570" s="140">
        <v>0.96201958002739996</v>
      </c>
      <c r="AI5570" s="44">
        <v>4798.4904114295896</v>
      </c>
      <c r="AJ5570" s="45">
        <v>4457.5812440132404</v>
      </c>
      <c r="AK5570" s="46">
        <v>0.95173228963384904</v>
      </c>
    </row>
    <row r="5571" spans="1:37" x14ac:dyDescent="0.2">
      <c r="A5571" s="35" t="s">
        <v>1669</v>
      </c>
      <c r="B5571" s="35" t="s">
        <v>7963</v>
      </c>
      <c r="C5571" s="85" t="s">
        <v>971</v>
      </c>
      <c r="D5571" s="85" t="s">
        <v>971</v>
      </c>
      <c r="E5571" s="85" t="s">
        <v>12896</v>
      </c>
      <c r="F5571" s="85" t="s">
        <v>336</v>
      </c>
      <c r="G5571" s="85" t="s">
        <v>336</v>
      </c>
      <c r="H5571" s="840">
        <v>1.02232266449648</v>
      </c>
      <c r="I5571" s="840">
        <v>1.0252655777567099</v>
      </c>
      <c r="J5571" s="86">
        <v>6190.6666666666697</v>
      </c>
      <c r="K5571" s="44">
        <v>6328.8588416762304</v>
      </c>
      <c r="L5571" s="45">
        <v>5954.6154219731898</v>
      </c>
      <c r="M5571" s="46">
        <v>0.96186981832433704</v>
      </c>
      <c r="N5571" s="139">
        <v>6347.07743669922</v>
      </c>
      <c r="O5571" s="45">
        <v>5895.4537415801697</v>
      </c>
      <c r="P5571" s="99">
        <v>0.95231322554062603</v>
      </c>
      <c r="Q5571" s="86">
        <v>6203.62957319417</v>
      </c>
      <c r="R5571" s="44">
        <v>6342.1111148170503</v>
      </c>
      <c r="S5571" s="45">
        <v>5967.38930116554</v>
      </c>
      <c r="T5571" s="140">
        <v>0.96191902349401703</v>
      </c>
      <c r="U5571" s="44">
        <v>6360.36785854955</v>
      </c>
      <c r="V5571" s="45">
        <v>5908.0574452853698</v>
      </c>
      <c r="W5571" s="99">
        <v>0.95235496826148902</v>
      </c>
      <c r="X5571" s="86">
        <v>6216.19288800504</v>
      </c>
      <c r="Y5571" s="44">
        <v>6354.9548762894001</v>
      </c>
      <c r="Z5571" s="45">
        <v>5979.7670073117197</v>
      </c>
      <c r="AA5571" s="46">
        <v>0.96196612863324604</v>
      </c>
      <c r="AB5571" s="139">
        <v>6373.2485927676498</v>
      </c>
      <c r="AC5571" s="45">
        <v>5920.27485648317</v>
      </c>
      <c r="AD5571" s="99">
        <v>0.95239561627939795</v>
      </c>
      <c r="AE5571" s="142">
        <v>6227.2789005150898</v>
      </c>
      <c r="AF5571" s="44">
        <v>6366.2883581373198</v>
      </c>
      <c r="AG5571" s="45">
        <v>5990.6448026225899</v>
      </c>
      <c r="AH5571" s="140">
        <v>0.96200040151197797</v>
      </c>
      <c r="AI5571" s="44">
        <v>6384.6146997887899</v>
      </c>
      <c r="AJ5571" s="45">
        <v>5931.0191947535504</v>
      </c>
      <c r="AK5571" s="46">
        <v>0.95242549587155401</v>
      </c>
    </row>
    <row r="5572" spans="1:37" x14ac:dyDescent="0.2">
      <c r="A5572" s="35" t="s">
        <v>1668</v>
      </c>
      <c r="B5572" s="35" t="s">
        <v>7962</v>
      </c>
      <c r="C5572" s="85" t="s">
        <v>971</v>
      </c>
      <c r="D5572" s="85" t="s">
        <v>971</v>
      </c>
      <c r="E5572" s="85" t="s">
        <v>12896</v>
      </c>
      <c r="F5572" s="85" t="s">
        <v>332</v>
      </c>
      <c r="G5572" s="85" t="s">
        <v>332</v>
      </c>
      <c r="H5572" s="840">
        <v>1.02185181195746</v>
      </c>
      <c r="I5572" s="840">
        <v>1.0216100089775599</v>
      </c>
      <c r="J5572" s="86">
        <v>1476.25</v>
      </c>
      <c r="K5572" s="44">
        <v>1508.5087374022</v>
      </c>
      <c r="L5572" s="45">
        <v>1419.3063262471801</v>
      </c>
      <c r="M5572" s="46">
        <v>0.96142680863483898</v>
      </c>
      <c r="N5572" s="139">
        <v>1508.1517757531201</v>
      </c>
      <c r="O5572" s="45">
        <v>1400.8398539184</v>
      </c>
      <c r="P5572" s="99">
        <v>0.94891776726055599</v>
      </c>
      <c r="Q5572" s="86">
        <v>1492.5369480039201</v>
      </c>
      <c r="R5572" s="44">
        <v>1525.1515847312601</v>
      </c>
      <c r="S5572" s="45">
        <v>1435.0384413981601</v>
      </c>
      <c r="T5572" s="140">
        <v>0.96147599114202698</v>
      </c>
      <c r="U5572" s="44">
        <v>1524.79068484961</v>
      </c>
      <c r="V5572" s="45">
        <v>1416.35690866816</v>
      </c>
      <c r="W5572" s="99">
        <v>0.94895936114838397</v>
      </c>
      <c r="X5572" s="86">
        <v>1508.3475968974501</v>
      </c>
      <c r="Y5572" s="44">
        <v>1541.3077249513401</v>
      </c>
      <c r="Z5572" s="45">
        <v>1450.3110189132101</v>
      </c>
      <c r="AA5572" s="46">
        <v>0.96152307458597897</v>
      </c>
      <c r="AB5572" s="139">
        <v>1540.94300200768</v>
      </c>
      <c r="AC5572" s="45">
        <v>1431.4216646769901</v>
      </c>
      <c r="AD5572" s="99">
        <v>0.94899986423640603</v>
      </c>
      <c r="AE5572" s="142">
        <v>1522.5755642612501</v>
      </c>
      <c r="AF5572" s="44">
        <v>1555.8465991825101</v>
      </c>
      <c r="AG5572" s="45">
        <v>1464.0436968516101</v>
      </c>
      <c r="AH5572" s="140">
        <v>0.961557331679604</v>
      </c>
      <c r="AI5572" s="44">
        <v>1555.47843587394</v>
      </c>
      <c r="AJ5572" s="45">
        <v>1444.9693355025399</v>
      </c>
      <c r="AK5572" s="46">
        <v>0.94902963729333101</v>
      </c>
    </row>
    <row r="5573" spans="1:37" x14ac:dyDescent="0.2">
      <c r="A5573" s="35" t="s">
        <v>1667</v>
      </c>
      <c r="B5573" s="35" t="s">
        <v>7961</v>
      </c>
      <c r="C5573" s="85" t="s">
        <v>971</v>
      </c>
      <c r="D5573" s="85" t="s">
        <v>971</v>
      </c>
      <c r="E5573" s="85" t="s">
        <v>12896</v>
      </c>
      <c r="F5573" s="85" t="s">
        <v>470</v>
      </c>
      <c r="G5573" s="85" t="s">
        <v>470</v>
      </c>
      <c r="H5573" s="840">
        <v>1.0223430456012701</v>
      </c>
      <c r="I5573" s="840">
        <v>1.0245193561395001</v>
      </c>
      <c r="J5573" s="86">
        <v>11470.583333333299</v>
      </c>
      <c r="K5573" s="44">
        <v>11726.8710998232</v>
      </c>
      <c r="L5573" s="45">
        <v>11033.427865805301</v>
      </c>
      <c r="M5573" s="46">
        <v>0.96188899423644203</v>
      </c>
      <c r="N5573" s="139">
        <v>11751.8346512111</v>
      </c>
      <c r="O5573" s="45">
        <v>10915.6376703896</v>
      </c>
      <c r="P5573" s="99">
        <v>0.95162010101691796</v>
      </c>
      <c r="Q5573" s="86">
        <v>11461.558692409701</v>
      </c>
      <c r="R5573" s="44">
        <v>11717.6448209358</v>
      </c>
      <c r="S5573" s="45">
        <v>11025.3111422075</v>
      </c>
      <c r="T5573" s="140">
        <v>0.96193820038708</v>
      </c>
      <c r="U5573" s="44">
        <v>11742.588731902701</v>
      </c>
      <c r="V5573" s="45">
        <v>10907.527729105699</v>
      </c>
      <c r="W5573" s="99">
        <v>0.95166181335607203</v>
      </c>
      <c r="X5573" s="86">
        <v>11448.179853538601</v>
      </c>
      <c r="Y5573" s="44">
        <v>11703.9670580577</v>
      </c>
      <c r="Z5573" s="45">
        <v>11012.980804877399</v>
      </c>
      <c r="AA5573" s="46">
        <v>0.96198530646540104</v>
      </c>
      <c r="AB5573" s="139">
        <v>11728.881852516501</v>
      </c>
      <c r="AC5573" s="45">
        <v>10895.260606170899</v>
      </c>
      <c r="AD5573" s="99">
        <v>0.95170243178903202</v>
      </c>
      <c r="AE5573" s="142">
        <v>11436.39893508</v>
      </c>
      <c r="AF5573" s="44">
        <v>11691.922918000701</v>
      </c>
      <c r="AG5573" s="45">
        <v>11002.039700551401</v>
      </c>
      <c r="AH5573" s="140">
        <v>0.96201958002739996</v>
      </c>
      <c r="AI5573" s="44">
        <v>11716.8120735226</v>
      </c>
      <c r="AJ5573" s="45">
        <v>10884.3901436498</v>
      </c>
      <c r="AK5573" s="46">
        <v>0.95173228963384904</v>
      </c>
    </row>
    <row r="5574" spans="1:37" x14ac:dyDescent="0.2">
      <c r="A5574" s="35" t="s">
        <v>1666</v>
      </c>
      <c r="B5574" s="35" t="s">
        <v>7960</v>
      </c>
      <c r="C5574" s="85" t="s">
        <v>971</v>
      </c>
      <c r="D5574" s="85" t="s">
        <v>971</v>
      </c>
      <c r="E5574" s="85" t="s">
        <v>12896</v>
      </c>
      <c r="F5574" s="85" t="s">
        <v>470</v>
      </c>
      <c r="G5574" s="85" t="s">
        <v>470</v>
      </c>
      <c r="H5574" s="840">
        <v>1.0223430456012701</v>
      </c>
      <c r="I5574" s="840">
        <v>1.0245193561395001</v>
      </c>
      <c r="J5574" s="86">
        <v>3713.25</v>
      </c>
      <c r="K5574" s="44">
        <v>3796.2153140789101</v>
      </c>
      <c r="L5574" s="45">
        <v>3571.7343078484701</v>
      </c>
      <c r="M5574" s="46">
        <v>0.96188899423644203</v>
      </c>
      <c r="N5574" s="139">
        <v>3804.2964991849899</v>
      </c>
      <c r="O5574" s="45">
        <v>3533.60334010107</v>
      </c>
      <c r="P5574" s="99">
        <v>0.95162010101691796</v>
      </c>
      <c r="Q5574" s="86">
        <v>3718.53997692843</v>
      </c>
      <c r="R5574" s="44">
        <v>3801.6234852030898</v>
      </c>
      <c r="S5574" s="45">
        <v>3577.0056534739501</v>
      </c>
      <c r="T5574" s="140">
        <v>0.96193820038708</v>
      </c>
      <c r="U5574" s="44">
        <v>3809.71618294171</v>
      </c>
      <c r="V5574" s="45">
        <v>3538.7924974807602</v>
      </c>
      <c r="W5574" s="99">
        <v>0.95166181335607203</v>
      </c>
      <c r="X5574" s="86">
        <v>3725.3515994969698</v>
      </c>
      <c r="Y5574" s="44">
        <v>3808.5873001652899</v>
      </c>
      <c r="Z5574" s="45">
        <v>3583.73350013346</v>
      </c>
      <c r="AA5574" s="46">
        <v>0.96198530646540104</v>
      </c>
      <c r="AB5574" s="139">
        <v>3816.6948221098801</v>
      </c>
      <c r="AC5574" s="45">
        <v>3545.4261765104202</v>
      </c>
      <c r="AD5574" s="99">
        <v>0.95170243178903202</v>
      </c>
      <c r="AE5574" s="142">
        <v>3732.7887604633502</v>
      </c>
      <c r="AF5574" s="44">
        <v>3816.1906299582902</v>
      </c>
      <c r="AG5574" s="45">
        <v>3591.0158756719502</v>
      </c>
      <c r="AH5574" s="140">
        <v>0.96201958002739996</v>
      </c>
      <c r="AI5574" s="44">
        <v>3824.3143374746701</v>
      </c>
      <c r="AJ5574" s="45">
        <v>3552.6155937152798</v>
      </c>
      <c r="AK5574" s="46">
        <v>0.95173228963384904</v>
      </c>
    </row>
    <row r="5575" spans="1:37" x14ac:dyDescent="0.2">
      <c r="A5575" s="35" t="s">
        <v>1665</v>
      </c>
      <c r="B5575" s="35" t="s">
        <v>7959</v>
      </c>
      <c r="C5575" s="85" t="s">
        <v>971</v>
      </c>
      <c r="D5575" s="85" t="s">
        <v>971</v>
      </c>
      <c r="E5575" s="85" t="s">
        <v>12896</v>
      </c>
      <c r="F5575" s="85" t="s">
        <v>329</v>
      </c>
      <c r="G5575" s="85" t="s">
        <v>329</v>
      </c>
      <c r="H5575" s="840">
        <v>1.02799428810126</v>
      </c>
      <c r="I5575" s="840">
        <v>1.02874614506555</v>
      </c>
      <c r="J5575" s="86">
        <v>4226.8333333333303</v>
      </c>
      <c r="K5575" s="44">
        <v>4345.1605234226799</v>
      </c>
      <c r="L5575" s="45">
        <v>4088.2188260133498</v>
      </c>
      <c r="M5575" s="46">
        <v>0.96720606269784604</v>
      </c>
      <c r="N5575" s="139">
        <v>4348.3384975012495</v>
      </c>
      <c r="O5575" s="45">
        <v>4038.9342528775601</v>
      </c>
      <c r="P5575" s="99">
        <v>0.95554613450831505</v>
      </c>
      <c r="Q5575" s="86">
        <v>4238.3641029686696</v>
      </c>
      <c r="R5575" s="44">
        <v>4357.0140887452199</v>
      </c>
      <c r="S5575" s="45">
        <v>4099.58116272388</v>
      </c>
      <c r="T5575" s="140">
        <v>0.96725554084709697</v>
      </c>
      <c r="U5575" s="44">
        <v>4360.2007323132402</v>
      </c>
      <c r="V5575" s="45">
        <v>4050.1299566903399</v>
      </c>
      <c r="W5575" s="99">
        <v>0.95558801893719303</v>
      </c>
      <c r="X5575" s="86">
        <v>4248.8107124232902</v>
      </c>
      <c r="Y5575" s="44">
        <v>4367.7531435945903</v>
      </c>
      <c r="Z5575" s="45">
        <v>4109.8869547597997</v>
      </c>
      <c r="AA5575" s="46">
        <v>0.96730290731538504</v>
      </c>
      <c r="AB5575" s="139">
        <v>4370.94764151868</v>
      </c>
      <c r="AC5575" s="45">
        <v>4060.2859035583301</v>
      </c>
      <c r="AD5575" s="99">
        <v>0.95562880494682401</v>
      </c>
      <c r="AE5575" s="142">
        <v>4262.5911314649702</v>
      </c>
      <c r="AF5575" s="44">
        <v>4381.9193356570804</v>
      </c>
      <c r="AG5575" s="45">
        <v>4123.3636959143296</v>
      </c>
      <c r="AH5575" s="140">
        <v>0.96733737033258804</v>
      </c>
      <c r="AI5575" s="44">
        <v>4385.1241944852</v>
      </c>
      <c r="AJ5575" s="45">
        <v>4073.58266579975</v>
      </c>
      <c r="AK5575" s="46">
        <v>0.95565878597409404</v>
      </c>
    </row>
    <row r="5576" spans="1:37" x14ac:dyDescent="0.2">
      <c r="A5576" s="35" t="s">
        <v>1664</v>
      </c>
      <c r="B5576" s="35" t="s">
        <v>7958</v>
      </c>
      <c r="C5576" s="85" t="s">
        <v>971</v>
      </c>
      <c r="D5576" s="85" t="s">
        <v>971</v>
      </c>
      <c r="E5576" s="85" t="s">
        <v>12896</v>
      </c>
      <c r="F5576" s="85" t="s">
        <v>333</v>
      </c>
      <c r="G5576" s="85" t="s">
        <v>333</v>
      </c>
      <c r="H5576" s="840">
        <v>1.0207650829297401</v>
      </c>
      <c r="I5576" s="840">
        <v>1.0220190117993799</v>
      </c>
      <c r="J5576" s="86">
        <v>4219.4166666666697</v>
      </c>
      <c r="K5576" s="44">
        <v>4307.0332036651298</v>
      </c>
      <c r="L5576" s="45">
        <v>4052.3460830898198</v>
      </c>
      <c r="M5576" s="46">
        <v>0.96040434098468996</v>
      </c>
      <c r="N5576" s="139">
        <v>4312.3240520364798</v>
      </c>
      <c r="O5576" s="45">
        <v>4005.48240052761</v>
      </c>
      <c r="P5576" s="99">
        <v>0.94929766765412504</v>
      </c>
      <c r="Q5576" s="86">
        <v>4252.4370801279101</v>
      </c>
      <c r="R5576" s="44">
        <v>4340.7392887502801</v>
      </c>
      <c r="S5576" s="45">
        <v>4084.2679546122299</v>
      </c>
      <c r="T5576" s="140">
        <v>0.96045347118678104</v>
      </c>
      <c r="U5576" s="44">
        <v>4346.07154237135</v>
      </c>
      <c r="V5576" s="45">
        <v>4037.0055482145399</v>
      </c>
      <c r="W5576" s="99">
        <v>0.94933927819411801</v>
      </c>
      <c r="X5576" s="86">
        <v>4285.2678823349497</v>
      </c>
      <c r="Y5576" s="44">
        <v>4374.2518252877899</v>
      </c>
      <c r="Z5576" s="45">
        <v>4116.0019631487703</v>
      </c>
      <c r="AA5576" s="46">
        <v>0.96050050455796798</v>
      </c>
      <c r="AB5576" s="139">
        <v>4379.6252463995697</v>
      </c>
      <c r="AC5576" s="45">
        <v>4068.3467543541301</v>
      </c>
      <c r="AD5576" s="99">
        <v>0.94937979749760104</v>
      </c>
      <c r="AE5576" s="142">
        <v>4320.0528423653705</v>
      </c>
      <c r="AF5576" s="44">
        <v>4409.7590978979497</v>
      </c>
      <c r="AG5576" s="45">
        <v>4149.5607698752401</v>
      </c>
      <c r="AH5576" s="140">
        <v>0.96053472521952199</v>
      </c>
      <c r="AI5576" s="44">
        <v>4415.1761368753396</v>
      </c>
      <c r="AJ5576" s="45">
        <v>4101.4995653366104</v>
      </c>
      <c r="AK5576" s="46">
        <v>0.94940958247420604</v>
      </c>
    </row>
    <row r="5577" spans="1:37" x14ac:dyDescent="0.2">
      <c r="A5577" s="35" t="s">
        <v>1663</v>
      </c>
      <c r="B5577" s="35" t="s">
        <v>7957</v>
      </c>
      <c r="C5577" s="85" t="s">
        <v>971</v>
      </c>
      <c r="D5577" s="85" t="s">
        <v>971</v>
      </c>
      <c r="E5577" s="85" t="s">
        <v>12896</v>
      </c>
      <c r="F5577" s="85" t="s">
        <v>338</v>
      </c>
      <c r="G5577" s="85" t="s">
        <v>338</v>
      </c>
      <c r="H5577" s="840">
        <v>1.0216008372096701</v>
      </c>
      <c r="I5577" s="840">
        <v>1.0218009886488</v>
      </c>
      <c r="J5577" s="86">
        <v>10343.666666666701</v>
      </c>
      <c r="K5577" s="44">
        <v>10567.0985264845</v>
      </c>
      <c r="L5577" s="45">
        <v>9942.2359425935792</v>
      </c>
      <c r="M5577" s="46">
        <v>0.96119067473754405</v>
      </c>
      <c r="N5577" s="139">
        <v>10569.168826253601</v>
      </c>
      <c r="O5577" s="45">
        <v>9817.1239477635208</v>
      </c>
      <c r="P5577" s="99">
        <v>0.94909515785152099</v>
      </c>
      <c r="Q5577" s="86">
        <v>10423.136795870199</v>
      </c>
      <c r="R5577" s="44">
        <v>10648.285277012001</v>
      </c>
      <c r="S5577" s="45">
        <v>10019.1343997972</v>
      </c>
      <c r="T5577" s="140">
        <v>0.96123984516512595</v>
      </c>
      <c r="U5577" s="44">
        <v>10650.3714828419</v>
      </c>
      <c r="V5577" s="45">
        <v>9892.9822824128405</v>
      </c>
      <c r="W5577" s="99">
        <v>0.94913675951490595</v>
      </c>
      <c r="X5577" s="86">
        <v>10495.823626294999</v>
      </c>
      <c r="Y5577" s="44">
        <v>10722.542203827999</v>
      </c>
      <c r="Z5577" s="45">
        <v>10089.497935569399</v>
      </c>
      <c r="AA5577" s="46">
        <v>0.96128691704501801</v>
      </c>
      <c r="AB5577" s="139">
        <v>10724.6429580316</v>
      </c>
      <c r="AC5577" s="45">
        <v>9962.3972178404401</v>
      </c>
      <c r="AD5577" s="99">
        <v>0.94917727017457099</v>
      </c>
      <c r="AE5577" s="142">
        <v>10563.0976567035</v>
      </c>
      <c r="AF5577" s="44">
        <v>10791.269409615899</v>
      </c>
      <c r="AG5577" s="45">
        <v>10154.5293530075</v>
      </c>
      <c r="AH5577" s="140">
        <v>0.96132116572483495</v>
      </c>
      <c r="AI5577" s="44">
        <v>10793.383628813501</v>
      </c>
      <c r="AJ5577" s="45">
        <v>10026.566752876901</v>
      </c>
      <c r="AK5577" s="46">
        <v>0.94920704879726903</v>
      </c>
    </row>
    <row r="5578" spans="1:37" x14ac:dyDescent="0.2">
      <c r="A5578" s="35" t="s">
        <v>1662</v>
      </c>
      <c r="B5578" s="35" t="s">
        <v>7956</v>
      </c>
      <c r="C5578" s="85" t="s">
        <v>971</v>
      </c>
      <c r="D5578" s="85" t="s">
        <v>971</v>
      </c>
      <c r="E5578" s="85" t="s">
        <v>12896</v>
      </c>
      <c r="F5578" s="85" t="s">
        <v>333</v>
      </c>
      <c r="G5578" s="85" t="s">
        <v>333</v>
      </c>
      <c r="H5578" s="840">
        <v>1.0207650829297401</v>
      </c>
      <c r="I5578" s="840">
        <v>1.0220190117993799</v>
      </c>
      <c r="J5578" s="86">
        <v>18235.166666666701</v>
      </c>
      <c r="K5578" s="44">
        <v>18613.8214147377</v>
      </c>
      <c r="L5578" s="45">
        <v>17513.133225246002</v>
      </c>
      <c r="M5578" s="46">
        <v>0.96040434098468996</v>
      </c>
      <c r="N5578" s="139">
        <v>18636.6870166636</v>
      </c>
      <c r="O5578" s="45">
        <v>17310.601185950902</v>
      </c>
      <c r="P5578" s="99">
        <v>0.94929766765412604</v>
      </c>
      <c r="Q5578" s="86">
        <v>18406.5038030861</v>
      </c>
      <c r="R5578" s="44">
        <v>18788.7163810038</v>
      </c>
      <c r="S5578" s="45">
        <v>17678.590470086699</v>
      </c>
      <c r="T5578" s="140">
        <v>0.96045347118678104</v>
      </c>
      <c r="U5578" s="44">
        <v>18811.796827511502</v>
      </c>
      <c r="V5578" s="45">
        <v>17474.017034499</v>
      </c>
      <c r="W5578" s="99">
        <v>0.94933927819411801</v>
      </c>
      <c r="X5578" s="86">
        <v>18578.455495187802</v>
      </c>
      <c r="Y5578" s="44">
        <v>18964.238664251901</v>
      </c>
      <c r="Z5578" s="45">
        <v>17844.615877035601</v>
      </c>
      <c r="AA5578" s="46">
        <v>0.96050050455796798</v>
      </c>
      <c r="AB5578" s="139">
        <v>18987.5347259505</v>
      </c>
      <c r="AC5578" s="45">
        <v>17638.0103158395</v>
      </c>
      <c r="AD5578" s="99">
        <v>0.94937979749760104</v>
      </c>
      <c r="AE5578" s="142">
        <v>18751.3102987149</v>
      </c>
      <c r="AF5578" s="44">
        <v>19140.682812109098</v>
      </c>
      <c r="AG5578" s="45">
        <v>18011.284685282099</v>
      </c>
      <c r="AH5578" s="140">
        <v>0.96053472521952199</v>
      </c>
      <c r="AI5578" s="44">
        <v>19164.195621436102</v>
      </c>
      <c r="AJ5578" s="45">
        <v>17802.6736815472</v>
      </c>
      <c r="AK5578" s="46">
        <v>0.94940958247420604</v>
      </c>
    </row>
    <row r="5579" spans="1:37" x14ac:dyDescent="0.2">
      <c r="A5579" s="35" t="s">
        <v>1661</v>
      </c>
      <c r="B5579" s="35" t="s">
        <v>7955</v>
      </c>
      <c r="C5579" s="85" t="s">
        <v>971</v>
      </c>
      <c r="D5579" s="85" t="s">
        <v>971</v>
      </c>
      <c r="E5579" s="85" t="s">
        <v>12896</v>
      </c>
      <c r="F5579" s="85" t="s">
        <v>328</v>
      </c>
      <c r="G5579" s="85" t="s">
        <v>328</v>
      </c>
      <c r="H5579" s="840">
        <v>1.0139237377231101</v>
      </c>
      <c r="I5579" s="840">
        <v>1.01800898221117</v>
      </c>
      <c r="J5579" s="86">
        <v>6429.5</v>
      </c>
      <c r="K5579" s="44">
        <v>6519.02267169072</v>
      </c>
      <c r="L5579" s="45">
        <v>6133.5343239795302</v>
      </c>
      <c r="M5579" s="46">
        <v>0.95396754397379702</v>
      </c>
      <c r="N5579" s="139">
        <v>6545.2887511266999</v>
      </c>
      <c r="O5579" s="45">
        <v>6079.5614111208597</v>
      </c>
      <c r="P5579" s="99">
        <v>0.94557297007867802</v>
      </c>
      <c r="Q5579" s="86">
        <v>6485.6303964859399</v>
      </c>
      <c r="R5579" s="44">
        <v>6575.9346130956201</v>
      </c>
      <c r="S5579" s="45">
        <v>6187.3974052066096</v>
      </c>
      <c r="T5579" s="140">
        <v>0.95401634489672404</v>
      </c>
      <c r="U5579" s="44">
        <v>6602.4299989244701</v>
      </c>
      <c r="V5579" s="45">
        <v>6132.9056085470902</v>
      </c>
      <c r="W5579" s="99">
        <v>0.94561441735409901</v>
      </c>
      <c r="X5579" s="86">
        <v>6537.9221349749996</v>
      </c>
      <c r="Y5579" s="44">
        <v>6628.9544480364902</v>
      </c>
      <c r="Z5579" s="45">
        <v>6237.59001802482</v>
      </c>
      <c r="AA5579" s="46">
        <v>0.954063063042073</v>
      </c>
      <c r="AB5579" s="139">
        <v>6655.6634584017702</v>
      </c>
      <c r="AC5579" s="45">
        <v>6182.6173030037799</v>
      </c>
      <c r="AD5579" s="99">
        <v>0.94565477767462303</v>
      </c>
      <c r="AE5579" s="142">
        <v>6587.53173033242</v>
      </c>
      <c r="AF5579" s="44">
        <v>6679.25479438821</v>
      </c>
      <c r="AG5579" s="45">
        <v>6285.1446193525799</v>
      </c>
      <c r="AH5579" s="140">
        <v>0.95409705435079895</v>
      </c>
      <c r="AI5579" s="44">
        <v>6706.1664720794797</v>
      </c>
      <c r="AJ5579" s="45">
        <v>6229.72629349612</v>
      </c>
      <c r="AK5579" s="46">
        <v>0.94568444578585098</v>
      </c>
    </row>
    <row r="5580" spans="1:37" x14ac:dyDescent="0.2">
      <c r="A5580" s="35" t="s">
        <v>1660</v>
      </c>
      <c r="B5580" s="35" t="s">
        <v>7954</v>
      </c>
      <c r="C5580" s="85" t="s">
        <v>971</v>
      </c>
      <c r="D5580" s="85" t="s">
        <v>971</v>
      </c>
      <c r="E5580" s="85" t="s">
        <v>12896</v>
      </c>
      <c r="F5580" s="85" t="s">
        <v>329</v>
      </c>
      <c r="G5580" s="85" t="s">
        <v>329</v>
      </c>
      <c r="H5580" s="840">
        <v>1.02799428810126</v>
      </c>
      <c r="I5580" s="840">
        <v>1.02874614506555</v>
      </c>
      <c r="J5580" s="86">
        <v>5747.25</v>
      </c>
      <c r="K5580" s="44">
        <v>5908.14017228997</v>
      </c>
      <c r="L5580" s="45">
        <v>5558.7750438401999</v>
      </c>
      <c r="M5580" s="46">
        <v>0.96720606269784604</v>
      </c>
      <c r="N5580" s="139">
        <v>5912.4612822279996</v>
      </c>
      <c r="O5580" s="45">
        <v>5491.7625215529097</v>
      </c>
      <c r="P5580" s="99">
        <v>0.95554613450831505</v>
      </c>
      <c r="Q5580" s="86">
        <v>5768.51671739227</v>
      </c>
      <c r="R5580" s="44">
        <v>5930.0022362958798</v>
      </c>
      <c r="S5580" s="45">
        <v>5579.6297573667798</v>
      </c>
      <c r="T5580" s="140">
        <v>0.96725554084709697</v>
      </c>
      <c r="U5580" s="44">
        <v>5934.3393357634905</v>
      </c>
      <c r="V5580" s="45">
        <v>5512.3254621789501</v>
      </c>
      <c r="W5580" s="99">
        <v>0.95558801893719303</v>
      </c>
      <c r="X5580" s="86">
        <v>5791.5150690973896</v>
      </c>
      <c r="Y5580" s="44">
        <v>5953.6444104844904</v>
      </c>
      <c r="Z5580" s="45">
        <v>5602.1493640987701</v>
      </c>
      <c r="AA5580" s="46">
        <v>0.96730290731538504</v>
      </c>
      <c r="AB5580" s="139">
        <v>5957.9988014230003</v>
      </c>
      <c r="AC5580" s="45">
        <v>5534.5386243130697</v>
      </c>
      <c r="AD5580" s="99">
        <v>0.95562880494682401</v>
      </c>
      <c r="AE5580" s="142">
        <v>5812.5785654370602</v>
      </c>
      <c r="AF5580" s="44">
        <v>5975.2975644091102</v>
      </c>
      <c r="AG5580" s="45">
        <v>5622.7244643414497</v>
      </c>
      <c r="AH5580" s="140">
        <v>0.96733737033258804</v>
      </c>
      <c r="AI5580" s="44">
        <v>5979.6677920840402</v>
      </c>
      <c r="AJ5580" s="45">
        <v>5554.8417752246296</v>
      </c>
      <c r="AK5580" s="46">
        <v>0.95565878597409504</v>
      </c>
    </row>
    <row r="5581" spans="1:37" x14ac:dyDescent="0.2">
      <c r="A5581" s="35" t="s">
        <v>1659</v>
      </c>
      <c r="B5581" s="35" t="s">
        <v>7953</v>
      </c>
      <c r="C5581" s="85" t="s">
        <v>971</v>
      </c>
      <c r="D5581" s="85" t="s">
        <v>971</v>
      </c>
      <c r="E5581" s="85" t="s">
        <v>12896</v>
      </c>
      <c r="F5581" s="85" t="s">
        <v>469</v>
      </c>
      <c r="G5581" s="85" t="s">
        <v>469</v>
      </c>
      <c r="H5581" s="840">
        <v>1.0118811716584899</v>
      </c>
      <c r="I5581" s="840">
        <v>1.01771989407375</v>
      </c>
      <c r="J5581" s="86">
        <v>13750.666666666701</v>
      </c>
      <c r="K5581" s="44">
        <v>13914.040697752</v>
      </c>
      <c r="L5581" s="45">
        <v>13091.2639060935</v>
      </c>
      <c r="M5581" s="46">
        <v>0.95204576064870705</v>
      </c>
      <c r="N5581" s="139">
        <v>13994.3270234434</v>
      </c>
      <c r="O5581" s="45">
        <v>12998.566416445199</v>
      </c>
      <c r="P5581" s="99">
        <v>0.94530445188925905</v>
      </c>
      <c r="Q5581" s="86">
        <v>13751.478433484401</v>
      </c>
      <c r="R5581" s="44">
        <v>13914.862109310599</v>
      </c>
      <c r="S5581" s="45">
        <v>13092.706478178599</v>
      </c>
      <c r="T5581" s="140">
        <v>0.95209446326137204</v>
      </c>
      <c r="U5581" s="44">
        <v>13995.153174683101</v>
      </c>
      <c r="V5581" s="45">
        <v>12999.903582691701</v>
      </c>
      <c r="W5581" s="99">
        <v>0.94534588739472902</v>
      </c>
      <c r="X5581" s="86">
        <v>13754.042379815101</v>
      </c>
      <c r="Y5581" s="44">
        <v>13917.456518327799</v>
      </c>
      <c r="Z5581" s="45">
        <v>13095.788866180799</v>
      </c>
      <c r="AA5581" s="46">
        <v>0.952141087292248</v>
      </c>
      <c r="AB5581" s="139">
        <v>13997.7625538713</v>
      </c>
      <c r="AC5581" s="45">
        <v>13002.882358731</v>
      </c>
      <c r="AD5581" s="99">
        <v>0.945386236253969</v>
      </c>
      <c r="AE5581" s="142">
        <v>13761.156924696101</v>
      </c>
      <c r="AF5581" s="44">
        <v>13924.6555923378</v>
      </c>
      <c r="AG5581" s="45">
        <v>13103.0297341032</v>
      </c>
      <c r="AH5581" s="140">
        <v>0.952175010124923</v>
      </c>
      <c r="AI5581" s="44">
        <v>14005.003167733899</v>
      </c>
      <c r="AJ5581" s="45">
        <v>13010.016503135599</v>
      </c>
      <c r="AK5581" s="46">
        <v>0.94541589594022302</v>
      </c>
    </row>
    <row r="5582" spans="1:37" x14ac:dyDescent="0.2">
      <c r="A5582" s="35" t="s">
        <v>1658</v>
      </c>
      <c r="B5582" s="35" t="s">
        <v>7952</v>
      </c>
      <c r="C5582" s="85" t="s">
        <v>971</v>
      </c>
      <c r="D5582" s="85" t="s">
        <v>971</v>
      </c>
      <c r="E5582" s="85" t="s">
        <v>12896</v>
      </c>
      <c r="F5582" s="85" t="s">
        <v>470</v>
      </c>
      <c r="G5582" s="85" t="s">
        <v>470</v>
      </c>
      <c r="H5582" s="840">
        <v>1.0223430456012701</v>
      </c>
      <c r="I5582" s="840">
        <v>1.0245193561395001</v>
      </c>
      <c r="J5582" s="86">
        <v>7715.75</v>
      </c>
      <c r="K5582" s="44">
        <v>7888.1433540979897</v>
      </c>
      <c r="L5582" s="45">
        <v>7421.6950072798199</v>
      </c>
      <c r="M5582" s="46">
        <v>0.96188899423644203</v>
      </c>
      <c r="N5582" s="139">
        <v>7904.9352221333402</v>
      </c>
      <c r="O5582" s="45">
        <v>7342.4627944212898</v>
      </c>
      <c r="P5582" s="99">
        <v>0.95162010101691796</v>
      </c>
      <c r="Q5582" s="86">
        <v>7713.1410401457297</v>
      </c>
      <c r="R5582" s="44">
        <v>7885.4761021347203</v>
      </c>
      <c r="S5582" s="45">
        <v>7419.5650114895097</v>
      </c>
      <c r="T5582" s="140">
        <v>0.96193820038708</v>
      </c>
      <c r="U5582" s="44">
        <v>7902.2622922632399</v>
      </c>
      <c r="V5582" s="45">
        <v>7340.30178893622</v>
      </c>
      <c r="W5582" s="99">
        <v>0.95166181335607203</v>
      </c>
      <c r="X5582" s="86">
        <v>7706.7236234124302</v>
      </c>
      <c r="Y5582" s="44">
        <v>7878.9153007667001</v>
      </c>
      <c r="Z5582" s="45">
        <v>7413.7548867125497</v>
      </c>
      <c r="AA5582" s="46">
        <v>0.96198530646540104</v>
      </c>
      <c r="AB5582" s="139">
        <v>7895.6875246035697</v>
      </c>
      <c r="AC5582" s="45">
        <v>7334.5076135275904</v>
      </c>
      <c r="AD5582" s="99">
        <v>0.95170243178903202</v>
      </c>
      <c r="AE5582" s="142">
        <v>7697.5442222309302</v>
      </c>
      <c r="AF5582" s="44">
        <v>7869.5308038060102</v>
      </c>
      <c r="AG5582" s="45">
        <v>7405.1882599129303</v>
      </c>
      <c r="AH5582" s="140">
        <v>0.96201958002739996</v>
      </c>
      <c r="AI5582" s="44">
        <v>7886.2830504153499</v>
      </c>
      <c r="AJ5582" s="45">
        <v>7326.00138718165</v>
      </c>
      <c r="AK5582" s="46">
        <v>0.95173228963384904</v>
      </c>
    </row>
    <row r="5583" spans="1:37" x14ac:dyDescent="0.2">
      <c r="A5583" s="35" t="s">
        <v>1657</v>
      </c>
      <c r="B5583" s="35" t="s">
        <v>7951</v>
      </c>
      <c r="C5583" s="85" t="s">
        <v>971</v>
      </c>
      <c r="D5583" s="85" t="s">
        <v>971</v>
      </c>
      <c r="E5583" s="85" t="s">
        <v>12896</v>
      </c>
      <c r="F5583" s="85" t="s">
        <v>333</v>
      </c>
      <c r="G5583" s="85" t="s">
        <v>333</v>
      </c>
      <c r="H5583" s="840">
        <v>1.0207650829297401</v>
      </c>
      <c r="I5583" s="840">
        <v>1.0220190117993799</v>
      </c>
      <c r="J5583" s="86">
        <v>4381.9166666666697</v>
      </c>
      <c r="K5583" s="44">
        <v>4472.9075296412202</v>
      </c>
      <c r="L5583" s="45">
        <v>4208.4117884998304</v>
      </c>
      <c r="M5583" s="46">
        <v>0.96040434098468996</v>
      </c>
      <c r="N5583" s="139">
        <v>4478.4021414538802</v>
      </c>
      <c r="O5583" s="45">
        <v>4159.74327152141</v>
      </c>
      <c r="P5583" s="99">
        <v>0.94929766765412504</v>
      </c>
      <c r="Q5583" s="86">
        <v>4409.4883194129397</v>
      </c>
      <c r="R5583" s="44">
        <v>4501.0517100432698</v>
      </c>
      <c r="S5583" s="45">
        <v>4235.1083625377196</v>
      </c>
      <c r="T5583" s="140">
        <v>0.96045347118678104</v>
      </c>
      <c r="U5583" s="44">
        <v>4506.5808947472997</v>
      </c>
      <c r="V5583" s="45">
        <v>4186.1004583568701</v>
      </c>
      <c r="W5583" s="99">
        <v>0.94933927819411801</v>
      </c>
      <c r="X5583" s="86">
        <v>4441.2423421243402</v>
      </c>
      <c r="Y5583" s="44">
        <v>4533.46510766963</v>
      </c>
      <c r="Z5583" s="45">
        <v>4265.8155104746402</v>
      </c>
      <c r="AA5583" s="46">
        <v>0.96050050455796798</v>
      </c>
      <c r="AB5583" s="139">
        <v>4539.0341096594702</v>
      </c>
      <c r="AC5583" s="45">
        <v>4216.4257554037804</v>
      </c>
      <c r="AD5583" s="99">
        <v>0.94937979749760004</v>
      </c>
      <c r="AE5583" s="142">
        <v>4476.4127276549698</v>
      </c>
      <c r="AF5583" s="44">
        <v>4569.3658091724801</v>
      </c>
      <c r="AG5583" s="45">
        <v>4299.74986932724</v>
      </c>
      <c r="AH5583" s="140">
        <v>0.96053472521952199</v>
      </c>
      <c r="AI5583" s="44">
        <v>4574.9789123240898</v>
      </c>
      <c r="AJ5583" s="45">
        <v>4249.9491387451299</v>
      </c>
      <c r="AK5583" s="46">
        <v>0.94940958247420604</v>
      </c>
    </row>
    <row r="5584" spans="1:37" x14ac:dyDescent="0.2">
      <c r="A5584" s="35" t="s">
        <v>1656</v>
      </c>
      <c r="B5584" s="35" t="s">
        <v>7950</v>
      </c>
      <c r="C5584" s="85" t="s">
        <v>971</v>
      </c>
      <c r="D5584" s="85" t="s">
        <v>971</v>
      </c>
      <c r="E5584" s="85" t="s">
        <v>12896</v>
      </c>
      <c r="F5584" s="85" t="s">
        <v>331</v>
      </c>
      <c r="G5584" s="85" t="s">
        <v>331</v>
      </c>
      <c r="H5584" s="840">
        <v>1.02469405759796</v>
      </c>
      <c r="I5584" s="840">
        <v>1.0268006369779099</v>
      </c>
      <c r="J5584" s="86">
        <v>2546</v>
      </c>
      <c r="K5584" s="44">
        <v>2608.8710706443999</v>
      </c>
      <c r="L5584" s="45">
        <v>2454.60110579499</v>
      </c>
      <c r="M5584" s="46">
        <v>0.96410098420855905</v>
      </c>
      <c r="N5584" s="139">
        <v>2614.2344217457598</v>
      </c>
      <c r="O5584" s="45">
        <v>2428.2196423089099</v>
      </c>
      <c r="P5584" s="99">
        <v>0.953739058251732</v>
      </c>
      <c r="Q5584" s="86">
        <v>2551.0204811968101</v>
      </c>
      <c r="R5584" s="44">
        <v>2614.0155278930602</v>
      </c>
      <c r="S5584" s="45">
        <v>2459.5671712193898</v>
      </c>
      <c r="T5584" s="140">
        <v>0.96415030351519804</v>
      </c>
      <c r="U5584" s="44">
        <v>2619.3894550365799</v>
      </c>
      <c r="V5584" s="45">
        <v>2433.1145172883098</v>
      </c>
      <c r="W5584" s="99">
        <v>0.95378086347108304</v>
      </c>
      <c r="X5584" s="86">
        <v>2556.4775846294201</v>
      </c>
      <c r="Y5584" s="44">
        <v>2619.6073893521502</v>
      </c>
      <c r="Z5584" s="45">
        <v>2464.9493417181302</v>
      </c>
      <c r="AA5584" s="46">
        <v>0.96419751792012798</v>
      </c>
      <c r="AB5584" s="139">
        <v>2624.9928123172499</v>
      </c>
      <c r="AC5584" s="45">
        <v>2438.4234694448201</v>
      </c>
      <c r="AD5584" s="99">
        <v>0.95382157234845699</v>
      </c>
      <c r="AE5584" s="142">
        <v>2562.1695383493202</v>
      </c>
      <c r="AF5584" s="44">
        <v>2625.43990050505</v>
      </c>
      <c r="AG5584" s="45">
        <v>2470.52552598487</v>
      </c>
      <c r="AH5584" s="140">
        <v>0.96423187029867996</v>
      </c>
      <c r="AI5584" s="44">
        <v>2630.8373140224899</v>
      </c>
      <c r="AJ5584" s="45">
        <v>2443.9292488953802</v>
      </c>
      <c r="AK5584" s="46">
        <v>0.95385149667725899</v>
      </c>
    </row>
    <row r="5585" spans="1:37" x14ac:dyDescent="0.2">
      <c r="A5585" s="35" t="s">
        <v>1655</v>
      </c>
      <c r="B5585" s="35" t="s">
        <v>7949</v>
      </c>
      <c r="C5585" s="85" t="s">
        <v>971</v>
      </c>
      <c r="D5585" s="85" t="s">
        <v>971</v>
      </c>
      <c r="E5585" s="85" t="s">
        <v>12896</v>
      </c>
      <c r="F5585" s="85" t="s">
        <v>330</v>
      </c>
      <c r="G5585" s="85" t="s">
        <v>330</v>
      </c>
      <c r="H5585" s="840">
        <v>1.0211088055067901</v>
      </c>
      <c r="I5585" s="840">
        <v>1.0207767029070201</v>
      </c>
      <c r="J5585" s="86">
        <v>2086.1666666666702</v>
      </c>
      <c r="K5585" s="44">
        <v>2130.2031530880699</v>
      </c>
      <c r="L5585" s="45">
        <v>2004.23818331752</v>
      </c>
      <c r="M5585" s="46">
        <v>0.960727738268363</v>
      </c>
      <c r="N5585" s="139">
        <v>2129.5103317145299</v>
      </c>
      <c r="O5585" s="45">
        <v>1977.9858963512099</v>
      </c>
      <c r="P5585" s="99">
        <v>0.94814375474212997</v>
      </c>
      <c r="Q5585" s="86">
        <v>2098.5013636560002</v>
      </c>
      <c r="R5585" s="44">
        <v>2142.7982207971299</v>
      </c>
      <c r="S5585" s="45">
        <v>2016.19160337121</v>
      </c>
      <c r="T5585" s="140">
        <v>0.96077688501408298</v>
      </c>
      <c r="U5585" s="44">
        <v>2142.1013030386498</v>
      </c>
      <c r="V5585" s="45">
        <v>1989.76817590218</v>
      </c>
      <c r="W5585" s="99">
        <v>0.94818531470268697</v>
      </c>
      <c r="X5585" s="86">
        <v>2110.99179040737</v>
      </c>
      <c r="Y5585" s="44">
        <v>2155.5523055375002</v>
      </c>
      <c r="Z5585" s="45">
        <v>2028.29143717131</v>
      </c>
      <c r="AA5585" s="46">
        <v>0.96082393422283296</v>
      </c>
      <c r="AB5585" s="139">
        <v>2154.8512396758201</v>
      </c>
      <c r="AC5585" s="45">
        <v>2001.6968470665499</v>
      </c>
      <c r="AD5585" s="99">
        <v>0.94822578475318098</v>
      </c>
      <c r="AE5585" s="142">
        <v>2122.2833194956802</v>
      </c>
      <c r="AF5585" s="44">
        <v>2167.0821853172101</v>
      </c>
      <c r="AG5585" s="45">
        <v>2039.2132589678899</v>
      </c>
      <c r="AH5585" s="140">
        <v>0.96085816640752297</v>
      </c>
      <c r="AI5585" s="44">
        <v>2166.3773695093701</v>
      </c>
      <c r="AJ5585" s="45">
        <v>2012.46690141925</v>
      </c>
      <c r="AK5585" s="46">
        <v>0.94825553352484204</v>
      </c>
    </row>
    <row r="5586" spans="1:37" x14ac:dyDescent="0.2">
      <c r="A5586" s="35" t="s">
        <v>1654</v>
      </c>
      <c r="B5586" s="35" t="s">
        <v>7948</v>
      </c>
      <c r="C5586" s="85" t="s">
        <v>971</v>
      </c>
      <c r="D5586" s="85" t="s">
        <v>971</v>
      </c>
      <c r="E5586" s="85" t="s">
        <v>12896</v>
      </c>
      <c r="F5586" s="85" t="s">
        <v>330</v>
      </c>
      <c r="G5586" s="85" t="s">
        <v>330</v>
      </c>
      <c r="H5586" s="840">
        <v>1.0211088055067901</v>
      </c>
      <c r="I5586" s="840">
        <v>1.0207767029070201</v>
      </c>
      <c r="J5586" s="86">
        <v>2061.9166666666702</v>
      </c>
      <c r="K5586" s="44">
        <v>2105.4412645545299</v>
      </c>
      <c r="L5586" s="45">
        <v>1980.94053566451</v>
      </c>
      <c r="M5586" s="46">
        <v>0.960727738268363</v>
      </c>
      <c r="N5586" s="139">
        <v>2104.7564966690302</v>
      </c>
      <c r="O5586" s="45">
        <v>1954.9934102987099</v>
      </c>
      <c r="P5586" s="99">
        <v>0.94814375474212997</v>
      </c>
      <c r="Q5586" s="86">
        <v>2074.3247521683702</v>
      </c>
      <c r="R5586" s="44">
        <v>2118.1112699198002</v>
      </c>
      <c r="S5586" s="45">
        <v>1992.9632738959299</v>
      </c>
      <c r="T5586" s="140">
        <v>0.96077688501408298</v>
      </c>
      <c r="U5586" s="44">
        <v>2117.42238127684</v>
      </c>
      <c r="V5586" s="45">
        <v>1966.84426793034</v>
      </c>
      <c r="W5586" s="99">
        <v>0.94818531470268796</v>
      </c>
      <c r="X5586" s="86">
        <v>2085.3907613688102</v>
      </c>
      <c r="Y5586" s="44">
        <v>2129.4108693561898</v>
      </c>
      <c r="Z5586" s="45">
        <v>2003.69335573033</v>
      </c>
      <c r="AA5586" s="46">
        <v>0.96082393422283396</v>
      </c>
      <c r="AB5586" s="139">
        <v>2128.7183056628101</v>
      </c>
      <c r="AC5586" s="45">
        <v>1977.4212912159701</v>
      </c>
      <c r="AD5586" s="99">
        <v>0.94822578475318098</v>
      </c>
      <c r="AE5586" s="142">
        <v>2095.210262603</v>
      </c>
      <c r="AF5586" s="44">
        <v>2139.4376485321</v>
      </c>
      <c r="AG5586" s="45">
        <v>2013.19989116294</v>
      </c>
      <c r="AH5586" s="140">
        <v>0.96085816640752297</v>
      </c>
      <c r="AI5586" s="44">
        <v>2138.7418237568399</v>
      </c>
      <c r="AJ5586" s="45">
        <v>1986.7947254113301</v>
      </c>
      <c r="AK5586" s="46">
        <v>0.94825553352484204</v>
      </c>
    </row>
    <row r="5587" spans="1:37" x14ac:dyDescent="0.2">
      <c r="A5587" s="35" t="s">
        <v>1653</v>
      </c>
      <c r="B5587" s="35" t="s">
        <v>7739</v>
      </c>
      <c r="C5587" s="85" t="s">
        <v>971</v>
      </c>
      <c r="D5587" s="85" t="s">
        <v>971</v>
      </c>
      <c r="E5587" s="85" t="s">
        <v>12896</v>
      </c>
      <c r="F5587" s="85" t="s">
        <v>470</v>
      </c>
      <c r="G5587" s="85" t="s">
        <v>470</v>
      </c>
      <c r="H5587" s="840">
        <v>1.0223430456012701</v>
      </c>
      <c r="I5587" s="840">
        <v>1.0245193561395001</v>
      </c>
      <c r="J5587" s="86">
        <v>5358.5833333333303</v>
      </c>
      <c r="K5587" s="44">
        <v>5478.3104051082</v>
      </c>
      <c r="L5587" s="45">
        <v>5154.3623330321598</v>
      </c>
      <c r="M5587" s="46">
        <v>0.96188899423644203</v>
      </c>
      <c r="N5587" s="139">
        <v>5489.9723464865201</v>
      </c>
      <c r="O5587" s="45">
        <v>5099.3356129742397</v>
      </c>
      <c r="P5587" s="99">
        <v>0.95162010101691796</v>
      </c>
      <c r="Q5587" s="86">
        <v>5349.7885704909904</v>
      </c>
      <c r="R5587" s="44">
        <v>5469.3191404786103</v>
      </c>
      <c r="S5587" s="45">
        <v>5146.1659899494698</v>
      </c>
      <c r="T5587" s="140">
        <v>0.96193820038708</v>
      </c>
      <c r="U5587" s="44">
        <v>5480.9619417218801</v>
      </c>
      <c r="V5587" s="45">
        <v>5091.1894920650402</v>
      </c>
      <c r="W5587" s="99">
        <v>0.95166181335607203</v>
      </c>
      <c r="X5587" s="86">
        <v>5343.6756682961995</v>
      </c>
      <c r="Y5587" s="44">
        <v>5463.0696574313297</v>
      </c>
      <c r="Z5587" s="45">
        <v>5140.53747541763</v>
      </c>
      <c r="AA5587" s="46">
        <v>0.96198530646540104</v>
      </c>
      <c r="AB5587" s="139">
        <v>5474.6991551011297</v>
      </c>
      <c r="AC5587" s="45">
        <v>5085.5891282093799</v>
      </c>
      <c r="AD5587" s="99">
        <v>0.95170243178903202</v>
      </c>
      <c r="AE5587" s="142">
        <v>5338.90627761019</v>
      </c>
      <c r="AF5587" s="44">
        <v>5458.1937040317298</v>
      </c>
      <c r="AG5587" s="45">
        <v>5136.1323749922003</v>
      </c>
      <c r="AH5587" s="140">
        <v>0.96201958002739996</v>
      </c>
      <c r="AI5587" s="44">
        <v>5469.8128220263197</v>
      </c>
      <c r="AJ5587" s="45">
        <v>5081.2094957304798</v>
      </c>
      <c r="AK5587" s="46">
        <v>0.95173228963384904</v>
      </c>
    </row>
    <row r="5588" spans="1:37" x14ac:dyDescent="0.2">
      <c r="A5588" s="35" t="s">
        <v>1652</v>
      </c>
      <c r="B5588" s="35" t="s">
        <v>7947</v>
      </c>
      <c r="C5588" s="85" t="s">
        <v>971</v>
      </c>
      <c r="D5588" s="85" t="s">
        <v>971</v>
      </c>
      <c r="E5588" s="85" t="s">
        <v>12896</v>
      </c>
      <c r="F5588" s="85" t="s">
        <v>329</v>
      </c>
      <c r="G5588" s="85" t="s">
        <v>329</v>
      </c>
      <c r="H5588" s="840">
        <v>1.02799428810126</v>
      </c>
      <c r="I5588" s="840">
        <v>1.02874614506555</v>
      </c>
      <c r="J5588" s="86">
        <v>6356.6666666666697</v>
      </c>
      <c r="K5588" s="44">
        <v>6534.6170246970096</v>
      </c>
      <c r="L5588" s="45">
        <v>6148.2065385493097</v>
      </c>
      <c r="M5588" s="46">
        <v>0.96720606269784604</v>
      </c>
      <c r="N5588" s="139">
        <v>6539.3963288000296</v>
      </c>
      <c r="O5588" s="45">
        <v>6074.0882616911904</v>
      </c>
      <c r="P5588" s="99">
        <v>0.95554613450831505</v>
      </c>
      <c r="Q5588" s="86">
        <v>6377.60789842741</v>
      </c>
      <c r="R5588" s="44">
        <v>6556.1444913328596</v>
      </c>
      <c r="S5588" s="45">
        <v>6168.7765771041204</v>
      </c>
      <c r="T5588" s="140">
        <v>0.96725554084709697</v>
      </c>
      <c r="U5588" s="44">
        <v>6560.9395402468199</v>
      </c>
      <c r="V5588" s="45">
        <v>6094.3656972164399</v>
      </c>
      <c r="W5588" s="99">
        <v>0.95558801893719303</v>
      </c>
      <c r="X5588" s="86">
        <v>6404.7644662940502</v>
      </c>
      <c r="Y5588" s="44">
        <v>6584.0612879842001</v>
      </c>
      <c r="Z5588" s="45">
        <v>6195.3472889165096</v>
      </c>
      <c r="AA5588" s="46">
        <v>0.96730290731538504</v>
      </c>
      <c r="AB5588" s="139">
        <v>6588.8767547528396</v>
      </c>
      <c r="AC5588" s="45">
        <v>6120.5774128904704</v>
      </c>
      <c r="AD5588" s="99">
        <v>0.95562880494682401</v>
      </c>
      <c r="AE5588" s="142">
        <v>6431.7355880742498</v>
      </c>
      <c r="AF5588" s="44">
        <v>6611.7874471179202</v>
      </c>
      <c r="AG5588" s="45">
        <v>6221.6581904422601</v>
      </c>
      <c r="AH5588" s="140">
        <v>0.96733737033258804</v>
      </c>
      <c r="AI5588" s="44">
        <v>6616.6231923123096</v>
      </c>
      <c r="AJ5588" s="45">
        <v>6146.5446238054101</v>
      </c>
      <c r="AK5588" s="46">
        <v>0.95565878597409404</v>
      </c>
    </row>
    <row r="5589" spans="1:37" x14ac:dyDescent="0.2">
      <c r="A5589" s="35" t="s">
        <v>1651</v>
      </c>
      <c r="B5589" s="35" t="s">
        <v>7946</v>
      </c>
      <c r="C5589" s="85" t="s">
        <v>971</v>
      </c>
      <c r="D5589" s="85" t="s">
        <v>971</v>
      </c>
      <c r="E5589" s="85" t="s">
        <v>12896</v>
      </c>
      <c r="F5589" s="85" t="s">
        <v>336</v>
      </c>
      <c r="G5589" s="85" t="s">
        <v>336</v>
      </c>
      <c r="H5589" s="840">
        <v>1.02232266449648</v>
      </c>
      <c r="I5589" s="840">
        <v>1.0252655777567099</v>
      </c>
      <c r="J5589" s="86">
        <v>2221.1666666666702</v>
      </c>
      <c r="K5589" s="44">
        <v>2270.7490249574398</v>
      </c>
      <c r="L5589" s="45">
        <v>2136.47317813474</v>
      </c>
      <c r="M5589" s="46">
        <v>0.96186981832433704</v>
      </c>
      <c r="N5589" s="139">
        <v>2277.28572579395</v>
      </c>
      <c r="O5589" s="45">
        <v>2115.2463927966501</v>
      </c>
      <c r="P5589" s="99">
        <v>0.95231322554062603</v>
      </c>
      <c r="Q5589" s="86">
        <v>2226.9650188108899</v>
      </c>
      <c r="R5589" s="44">
        <v>2276.6768117712099</v>
      </c>
      <c r="S5589" s="45">
        <v>2142.1600162498999</v>
      </c>
      <c r="T5589" s="140">
        <v>0.96191902349401703</v>
      </c>
      <c r="U5589" s="44">
        <v>2283.2305766551299</v>
      </c>
      <c r="V5589" s="45">
        <v>2120.8611998090901</v>
      </c>
      <c r="W5589" s="99">
        <v>0.95235496826148902</v>
      </c>
      <c r="X5589" s="86">
        <v>2230.7033398552999</v>
      </c>
      <c r="Y5589" s="44">
        <v>2280.49858210207</v>
      </c>
      <c r="Z5589" s="45">
        <v>2145.86105596985</v>
      </c>
      <c r="AA5589" s="46">
        <v>0.96196612863324704</v>
      </c>
      <c r="AB5589" s="139">
        <v>2287.0633485405701</v>
      </c>
      <c r="AC5589" s="45">
        <v>2124.5120820980001</v>
      </c>
      <c r="AD5589" s="99">
        <v>0.95239561627939795</v>
      </c>
      <c r="AE5589" s="142">
        <v>2234.7317091770701</v>
      </c>
      <c r="AF5589" s="44">
        <v>2284.6168753606798</v>
      </c>
      <c r="AG5589" s="45">
        <v>2149.8128014998902</v>
      </c>
      <c r="AH5589" s="140">
        <v>0.96200040151197797</v>
      </c>
      <c r="AI5589" s="44">
        <v>2291.1934969406798</v>
      </c>
      <c r="AJ5589" s="45">
        <v>2128.4154562528602</v>
      </c>
      <c r="AK5589" s="46">
        <v>0.95242549587155401</v>
      </c>
    </row>
    <row r="5590" spans="1:37" x14ac:dyDescent="0.2">
      <c r="A5590" s="35" t="s">
        <v>1650</v>
      </c>
      <c r="B5590" s="35" t="s">
        <v>7945</v>
      </c>
      <c r="C5590" s="85" t="s">
        <v>971</v>
      </c>
      <c r="D5590" s="85" t="s">
        <v>971</v>
      </c>
      <c r="E5590" s="85" t="s">
        <v>12896</v>
      </c>
      <c r="F5590" s="85" t="s">
        <v>338</v>
      </c>
      <c r="G5590" s="85" t="s">
        <v>338</v>
      </c>
      <c r="H5590" s="840">
        <v>1.0216008372096701</v>
      </c>
      <c r="I5590" s="840">
        <v>1.0218009886488</v>
      </c>
      <c r="J5590" s="86">
        <v>2951.1666666666702</v>
      </c>
      <c r="K5590" s="44">
        <v>3014.9143374119499</v>
      </c>
      <c r="L5590" s="45">
        <v>2836.6338795962802</v>
      </c>
      <c r="M5590" s="46">
        <v>0.96119067473754405</v>
      </c>
      <c r="N5590" s="139">
        <v>3015.5050176673799</v>
      </c>
      <c r="O5590" s="45">
        <v>2800.9379933461501</v>
      </c>
      <c r="P5590" s="99">
        <v>0.94909515785152099</v>
      </c>
      <c r="Q5590" s="86">
        <v>2975.1929908779498</v>
      </c>
      <c r="R5590" s="44">
        <v>3039.4596503412699</v>
      </c>
      <c r="S5590" s="45">
        <v>2859.8740498878901</v>
      </c>
      <c r="T5590" s="140">
        <v>0.96123984516512595</v>
      </c>
      <c r="U5590" s="44">
        <v>3040.0551395000698</v>
      </c>
      <c r="V5590" s="45">
        <v>2823.8650342933602</v>
      </c>
      <c r="W5590" s="99">
        <v>0.94913675951490595</v>
      </c>
      <c r="X5590" s="86">
        <v>2999.08261401257</v>
      </c>
      <c r="Y5590" s="44">
        <v>3063.86530933622</v>
      </c>
      <c r="Z5590" s="45">
        <v>2882.97887998746</v>
      </c>
      <c r="AA5590" s="46">
        <v>0.96128691704501801</v>
      </c>
      <c r="AB5590" s="139">
        <v>3064.4655800374699</v>
      </c>
      <c r="AC5590" s="45">
        <v>2846.6610485964702</v>
      </c>
      <c r="AD5590" s="99">
        <v>0.94917727017457099</v>
      </c>
      <c r="AE5590" s="142">
        <v>3023.6763706603901</v>
      </c>
      <c r="AF5590" s="44">
        <v>3088.9903117177601</v>
      </c>
      <c r="AG5590" s="45">
        <v>2906.7240934178899</v>
      </c>
      <c r="AH5590" s="140">
        <v>0.96132116572483495</v>
      </c>
      <c r="AI5590" s="44">
        <v>3089.5955048947999</v>
      </c>
      <c r="AJ5590" s="45">
        <v>2870.0949243125901</v>
      </c>
      <c r="AK5590" s="46">
        <v>0.94920704879726903</v>
      </c>
    </row>
    <row r="5591" spans="1:37" x14ac:dyDescent="0.2">
      <c r="A5591" s="35" t="s">
        <v>1649</v>
      </c>
      <c r="B5591" s="35" t="s">
        <v>7944</v>
      </c>
      <c r="C5591" s="85" t="s">
        <v>971</v>
      </c>
      <c r="D5591" s="85" t="s">
        <v>971</v>
      </c>
      <c r="E5591" s="85" t="s">
        <v>12896</v>
      </c>
      <c r="F5591" s="85" t="s">
        <v>470</v>
      </c>
      <c r="G5591" s="85" t="s">
        <v>470</v>
      </c>
      <c r="H5591" s="840">
        <v>1.0223430456012701</v>
      </c>
      <c r="I5591" s="840">
        <v>1.0245193561395001</v>
      </c>
      <c r="J5591" s="86">
        <v>11124.833333333299</v>
      </c>
      <c r="K5591" s="44">
        <v>11373.395991806499</v>
      </c>
      <c r="L5591" s="45">
        <v>10700.854746048</v>
      </c>
      <c r="M5591" s="46">
        <v>0.96188899423644203</v>
      </c>
      <c r="N5591" s="139">
        <v>11397.6070838259</v>
      </c>
      <c r="O5591" s="45">
        <v>10586.615020462999</v>
      </c>
      <c r="P5591" s="99">
        <v>0.95162010101691796</v>
      </c>
      <c r="Q5591" s="86">
        <v>11121.57395158</v>
      </c>
      <c r="R5591" s="44">
        <v>11370.063785537999</v>
      </c>
      <c r="S5591" s="45">
        <v>10698.266832454699</v>
      </c>
      <c r="T5591" s="140">
        <v>0.96193820038708</v>
      </c>
      <c r="U5591" s="44">
        <v>11394.267784130599</v>
      </c>
      <c r="V5591" s="45">
        <v>10583.9772341343</v>
      </c>
      <c r="W5591" s="99">
        <v>0.95166181335607203</v>
      </c>
      <c r="X5591" s="86">
        <v>11116.123930512</v>
      </c>
      <c r="Y5591" s="44">
        <v>11364.4919944008</v>
      </c>
      <c r="Z5591" s="45">
        <v>10693.547886001001</v>
      </c>
      <c r="AA5591" s="46">
        <v>0.96198530646540104</v>
      </c>
      <c r="AB5591" s="139">
        <v>11388.684132054999</v>
      </c>
      <c r="AC5591" s="45">
        <v>10579.242176736499</v>
      </c>
      <c r="AD5591" s="99">
        <v>0.95170243178903202</v>
      </c>
      <c r="AE5591" s="142">
        <v>11116.305709607899</v>
      </c>
      <c r="AF5591" s="44">
        <v>11364.6778349953</v>
      </c>
      <c r="AG5591" s="45">
        <v>10694.1037502132</v>
      </c>
      <c r="AH5591" s="140">
        <v>0.96201958002739996</v>
      </c>
      <c r="AI5591" s="44">
        <v>11388.8703682573</v>
      </c>
      <c r="AJ5591" s="45">
        <v>10579.747085274999</v>
      </c>
      <c r="AK5591" s="46">
        <v>0.95173228963384904</v>
      </c>
    </row>
    <row r="5592" spans="1:37" x14ac:dyDescent="0.2">
      <c r="A5592" s="35" t="s">
        <v>1648</v>
      </c>
      <c r="B5592" s="35" t="s">
        <v>7943</v>
      </c>
      <c r="C5592" s="85" t="s">
        <v>971</v>
      </c>
      <c r="D5592" s="85" t="s">
        <v>971</v>
      </c>
      <c r="E5592" s="85" t="s">
        <v>12896</v>
      </c>
      <c r="F5592" s="85" t="s">
        <v>470</v>
      </c>
      <c r="G5592" s="85" t="s">
        <v>470</v>
      </c>
      <c r="H5592" s="840">
        <v>1.0223430456012701</v>
      </c>
      <c r="I5592" s="840">
        <v>1.0245193561395001</v>
      </c>
      <c r="J5592" s="86">
        <v>5362.9166666666697</v>
      </c>
      <c r="K5592" s="44">
        <v>5482.7405583057998</v>
      </c>
      <c r="L5592" s="45">
        <v>5158.5305186738497</v>
      </c>
      <c r="M5592" s="46">
        <v>0.96188899423644203</v>
      </c>
      <c r="N5592" s="139">
        <v>5494.4119303631196</v>
      </c>
      <c r="O5592" s="45">
        <v>5103.4593000786499</v>
      </c>
      <c r="P5592" s="99">
        <v>0.95162010101691796</v>
      </c>
      <c r="Q5592" s="86">
        <v>5359.5164610720103</v>
      </c>
      <c r="R5592" s="44">
        <v>5479.2643817624903</v>
      </c>
      <c r="S5592" s="45">
        <v>5155.5236195085399</v>
      </c>
      <c r="T5592" s="140">
        <v>0.96193820038708</v>
      </c>
      <c r="U5592" s="44">
        <v>5490.9283539165399</v>
      </c>
      <c r="V5592" s="45">
        <v>5100.4471540555096</v>
      </c>
      <c r="W5592" s="99">
        <v>0.95166181335607203</v>
      </c>
      <c r="X5592" s="86">
        <v>5353.5616548226799</v>
      </c>
      <c r="Y5592" s="44">
        <v>5473.1765270055903</v>
      </c>
      <c r="Z5592" s="45">
        <v>5150.0476491960198</v>
      </c>
      <c r="AA5592" s="46">
        <v>0.96198530646540104</v>
      </c>
      <c r="AB5592" s="139">
        <v>5484.8275396520503</v>
      </c>
      <c r="AC5592" s="45">
        <v>5094.9976456272598</v>
      </c>
      <c r="AD5592" s="99">
        <v>0.95170243178903202</v>
      </c>
      <c r="AE5592" s="142">
        <v>5349.1058296654701</v>
      </c>
      <c r="AF5592" s="44">
        <v>5468.6211451437002</v>
      </c>
      <c r="AG5592" s="45">
        <v>5145.94454377689</v>
      </c>
      <c r="AH5592" s="140">
        <v>0.96201958002739996</v>
      </c>
      <c r="AI5592" s="44">
        <v>5480.2624605309102</v>
      </c>
      <c r="AJ5592" s="45">
        <v>5090.9167387612897</v>
      </c>
      <c r="AK5592" s="46">
        <v>0.95173228963384904</v>
      </c>
    </row>
    <row r="5593" spans="1:37" x14ac:dyDescent="0.2">
      <c r="A5593" s="35" t="s">
        <v>1647</v>
      </c>
      <c r="B5593" s="35" t="s">
        <v>7942</v>
      </c>
      <c r="C5593" s="85" t="s">
        <v>971</v>
      </c>
      <c r="D5593" s="85" t="s">
        <v>971</v>
      </c>
      <c r="E5593" s="85" t="s">
        <v>12896</v>
      </c>
      <c r="F5593" s="85" t="s">
        <v>470</v>
      </c>
      <c r="G5593" s="85" t="s">
        <v>470</v>
      </c>
      <c r="H5593" s="840">
        <v>1.0223430456012701</v>
      </c>
      <c r="I5593" s="840">
        <v>1.0245193561395001</v>
      </c>
      <c r="J5593" s="86">
        <v>5907</v>
      </c>
      <c r="K5593" s="44">
        <v>6038.9803703666903</v>
      </c>
      <c r="L5593" s="45">
        <v>5681.8782889546601</v>
      </c>
      <c r="M5593" s="46">
        <v>0.96188899423644203</v>
      </c>
      <c r="N5593" s="139">
        <v>6051.8358367160199</v>
      </c>
      <c r="O5593" s="45">
        <v>5621.2199367069397</v>
      </c>
      <c r="P5593" s="99">
        <v>0.95162010101691796</v>
      </c>
      <c r="Q5593" s="86">
        <v>5895.30886505531</v>
      </c>
      <c r="R5593" s="44">
        <v>6027.0280198608098</v>
      </c>
      <c r="S5593" s="45">
        <v>5670.9228003773096</v>
      </c>
      <c r="T5593" s="140">
        <v>0.96193820038708</v>
      </c>
      <c r="U5593" s="44">
        <v>6039.85804266995</v>
      </c>
      <c r="V5593" s="45">
        <v>5610.3403248126697</v>
      </c>
      <c r="W5593" s="99">
        <v>0.95166181335607203</v>
      </c>
      <c r="X5593" s="86">
        <v>5883.9639049545403</v>
      </c>
      <c r="Y5593" s="44">
        <v>6015.4295787991496</v>
      </c>
      <c r="Z5593" s="45">
        <v>5660.2868203390499</v>
      </c>
      <c r="AA5593" s="46">
        <v>0.96198530646540104</v>
      </c>
      <c r="AB5593" s="139">
        <v>6028.2349114520703</v>
      </c>
      <c r="AC5593" s="45">
        <v>5599.7827569041201</v>
      </c>
      <c r="AD5593" s="99">
        <v>0.95170243178903202</v>
      </c>
      <c r="AE5593" s="142">
        <v>5874.8246359402601</v>
      </c>
      <c r="AF5593" s="44">
        <v>6006.0861106805296</v>
      </c>
      <c r="AG5593" s="45">
        <v>5651.6963290018703</v>
      </c>
      <c r="AH5593" s="140">
        <v>0.96201958002739996</v>
      </c>
      <c r="AI5593" s="44">
        <v>6018.8715534459898</v>
      </c>
      <c r="AJ5593" s="45">
        <v>5591.2603019607704</v>
      </c>
      <c r="AK5593" s="46">
        <v>0.95173228963384904</v>
      </c>
    </row>
    <row r="5594" spans="1:37" x14ac:dyDescent="0.2">
      <c r="A5594" s="35" t="s">
        <v>1646</v>
      </c>
      <c r="B5594" s="35" t="s">
        <v>7941</v>
      </c>
      <c r="C5594" s="85" t="s">
        <v>971</v>
      </c>
      <c r="D5594" s="85" t="s">
        <v>971</v>
      </c>
      <c r="E5594" s="85" t="s">
        <v>12896</v>
      </c>
      <c r="F5594" s="85" t="s">
        <v>329</v>
      </c>
      <c r="G5594" s="85" t="s">
        <v>329</v>
      </c>
      <c r="H5594" s="840">
        <v>1.02799428810126</v>
      </c>
      <c r="I5594" s="840">
        <v>1.02874614506555</v>
      </c>
      <c r="J5594" s="86">
        <v>10020.666666666701</v>
      </c>
      <c r="K5594" s="44">
        <v>10301.1880963</v>
      </c>
      <c r="L5594" s="45">
        <v>9692.0495522742203</v>
      </c>
      <c r="M5594" s="46">
        <v>0.96720606269784704</v>
      </c>
      <c r="N5594" s="139">
        <v>10308.7222043202</v>
      </c>
      <c r="O5594" s="45">
        <v>9575.2092985296604</v>
      </c>
      <c r="P5594" s="99">
        <v>0.95554613450831505</v>
      </c>
      <c r="Q5594" s="86">
        <v>10060.8658047396</v>
      </c>
      <c r="R5594" s="44">
        <v>10342.5125806256</v>
      </c>
      <c r="S5594" s="45">
        <v>9731.4281953534792</v>
      </c>
      <c r="T5594" s="140">
        <v>0.96725554084709697</v>
      </c>
      <c r="U5594" s="44">
        <v>10350.076912647701</v>
      </c>
      <c r="V5594" s="45">
        <v>9614.0428231440801</v>
      </c>
      <c r="W5594" s="99">
        <v>0.95558801893719303</v>
      </c>
      <c r="X5594" s="86">
        <v>10102.2075046923</v>
      </c>
      <c r="Y5594" s="44">
        <v>10385.0116120373</v>
      </c>
      <c r="Z5594" s="45">
        <v>9771.8946895921199</v>
      </c>
      <c r="AA5594" s="46">
        <v>0.96730290731538504</v>
      </c>
      <c r="AB5594" s="139">
        <v>10392.607027104399</v>
      </c>
      <c r="AC5594" s="45">
        <v>9653.9604850338892</v>
      </c>
      <c r="AD5594" s="99">
        <v>0.95562880494682401</v>
      </c>
      <c r="AE5594" s="142">
        <v>10141.0511014738</v>
      </c>
      <c r="AF5594" s="44">
        <v>10424.9426076581</v>
      </c>
      <c r="AG5594" s="45">
        <v>9809.8177049081005</v>
      </c>
      <c r="AH5594" s="140">
        <v>0.96733737033258804</v>
      </c>
      <c r="AI5594" s="44">
        <v>10432.567227554</v>
      </c>
      <c r="AJ5594" s="45">
        <v>9691.3845841357397</v>
      </c>
      <c r="AK5594" s="46">
        <v>0.95565878597409404</v>
      </c>
    </row>
    <row r="5595" spans="1:37" x14ac:dyDescent="0.2">
      <c r="A5595" s="35" t="s">
        <v>1645</v>
      </c>
      <c r="B5595" s="35" t="s">
        <v>7940</v>
      </c>
      <c r="C5595" s="85" t="s">
        <v>971</v>
      </c>
      <c r="D5595" s="85" t="s">
        <v>971</v>
      </c>
      <c r="E5595" s="85" t="s">
        <v>12896</v>
      </c>
      <c r="F5595" s="85" t="s">
        <v>336</v>
      </c>
      <c r="G5595" s="85" t="s">
        <v>336</v>
      </c>
      <c r="H5595" s="840">
        <v>1.02232266449648</v>
      </c>
      <c r="I5595" s="840">
        <v>1.0252655777567099</v>
      </c>
      <c r="J5595" s="86">
        <v>2762.5833333333298</v>
      </c>
      <c r="K5595" s="44">
        <v>2824.2515542269098</v>
      </c>
      <c r="L5595" s="45">
        <v>2657.2455289391701</v>
      </c>
      <c r="M5595" s="46">
        <v>0.96186981832433704</v>
      </c>
      <c r="N5595" s="139">
        <v>2832.38159735106</v>
      </c>
      <c r="O5595" s="45">
        <v>2630.84464499144</v>
      </c>
      <c r="P5595" s="99">
        <v>0.95231322554062603</v>
      </c>
      <c r="Q5595" s="86">
        <v>2767.1034368345199</v>
      </c>
      <c r="R5595" s="44">
        <v>2828.8725584820399</v>
      </c>
      <c r="S5595" s="45">
        <v>2661.7294358668</v>
      </c>
      <c r="T5595" s="140">
        <v>0.96191902349401703</v>
      </c>
      <c r="U5595" s="44">
        <v>2837.0159038787301</v>
      </c>
      <c r="V5595" s="45">
        <v>2635.2647057628001</v>
      </c>
      <c r="W5595" s="99">
        <v>0.95235496826148902</v>
      </c>
      <c r="X5595" s="86">
        <v>2769.0054288730498</v>
      </c>
      <c r="Y5595" s="44">
        <v>2830.8170080507198</v>
      </c>
      <c r="Z5595" s="45">
        <v>2663.6894325774501</v>
      </c>
      <c r="AA5595" s="46">
        <v>0.96196612863324604</v>
      </c>
      <c r="AB5595" s="139">
        <v>2838.965950845</v>
      </c>
      <c r="AC5595" s="45">
        <v>2637.1886319125501</v>
      </c>
      <c r="AD5595" s="99">
        <v>0.95239561627939795</v>
      </c>
      <c r="AE5595" s="142">
        <v>2771.3281248376702</v>
      </c>
      <c r="AF5595" s="44">
        <v>2833.1915527780902</v>
      </c>
      <c r="AG5595" s="45">
        <v>2666.0187688152801</v>
      </c>
      <c r="AH5595" s="140">
        <v>0.96200040151197797</v>
      </c>
      <c r="AI5595" s="44">
        <v>2841.3473310651202</v>
      </c>
      <c r="AJ5595" s="45">
        <v>2639.4835635212999</v>
      </c>
      <c r="AK5595" s="46">
        <v>0.95242549587155401</v>
      </c>
    </row>
    <row r="5596" spans="1:37" x14ac:dyDescent="0.2">
      <c r="A5596" s="35" t="s">
        <v>1644</v>
      </c>
      <c r="B5596" s="35" t="s">
        <v>7939</v>
      </c>
      <c r="C5596" s="85" t="s">
        <v>971</v>
      </c>
      <c r="D5596" s="85" t="s">
        <v>971</v>
      </c>
      <c r="E5596" s="85" t="s">
        <v>12896</v>
      </c>
      <c r="F5596" s="85" t="s">
        <v>469</v>
      </c>
      <c r="G5596" s="85" t="s">
        <v>469</v>
      </c>
      <c r="H5596" s="840">
        <v>1.0118811716584899</v>
      </c>
      <c r="I5596" s="840">
        <v>1.01771989407375</v>
      </c>
      <c r="J5596" s="86">
        <v>5845.5833333333303</v>
      </c>
      <c r="K5596" s="44">
        <v>5915.03571236067</v>
      </c>
      <c r="L5596" s="45">
        <v>5565.2628310187401</v>
      </c>
      <c r="M5596" s="46">
        <v>0.95204576064870705</v>
      </c>
      <c r="N5596" s="139">
        <v>5949.16645079926</v>
      </c>
      <c r="O5596" s="45">
        <v>5525.8559488896499</v>
      </c>
      <c r="P5596" s="99">
        <v>0.94530445188925905</v>
      </c>
      <c r="Q5596" s="86">
        <v>5842.7495036794899</v>
      </c>
      <c r="R5596" s="44">
        <v>5912.1682134902603</v>
      </c>
      <c r="S5596" s="45">
        <v>5562.8494526763698</v>
      </c>
      <c r="T5596" s="140">
        <v>0.95209446326137204</v>
      </c>
      <c r="U5596" s="44">
        <v>5946.2824059841296</v>
      </c>
      <c r="V5596" s="45">
        <v>5523.4192143809996</v>
      </c>
      <c r="W5596" s="99">
        <v>0.94534588739472902</v>
      </c>
      <c r="X5596" s="86">
        <v>5840.6858514654105</v>
      </c>
      <c r="Y5596" s="44">
        <v>5910.0800426699798</v>
      </c>
      <c r="Z5596" s="45">
        <v>5561.1569771467302</v>
      </c>
      <c r="AA5596" s="46">
        <v>0.952141087292248</v>
      </c>
      <c r="AB5596" s="139">
        <v>5944.1821860714099</v>
      </c>
      <c r="AC5596" s="45">
        <v>5521.7040142587002</v>
      </c>
      <c r="AD5596" s="99">
        <v>0.945386236253969</v>
      </c>
      <c r="AE5596" s="142">
        <v>5838.54350208306</v>
      </c>
      <c r="AF5596" s="44">
        <v>5907.9122396668599</v>
      </c>
      <c r="AG5596" s="45">
        <v>5559.3152182107397</v>
      </c>
      <c r="AH5596" s="140">
        <v>0.952175010124923</v>
      </c>
      <c r="AI5596" s="44">
        <v>5942.0018744849303</v>
      </c>
      <c r="AJ5596" s="45">
        <v>5519.8518360078197</v>
      </c>
      <c r="AK5596" s="46">
        <v>0.94541589594022302</v>
      </c>
    </row>
    <row r="5597" spans="1:37" x14ac:dyDescent="0.2">
      <c r="A5597" s="35" t="s">
        <v>1643</v>
      </c>
      <c r="B5597" s="35" t="s">
        <v>7938</v>
      </c>
      <c r="C5597" s="85" t="s">
        <v>971</v>
      </c>
      <c r="D5597" s="85" t="s">
        <v>971</v>
      </c>
      <c r="E5597" s="85" t="s">
        <v>12896</v>
      </c>
      <c r="F5597" s="85" t="s">
        <v>470</v>
      </c>
      <c r="G5597" s="85" t="s">
        <v>470</v>
      </c>
      <c r="H5597" s="840">
        <v>1.0223430456012701</v>
      </c>
      <c r="I5597" s="840">
        <v>1.0245193561395001</v>
      </c>
      <c r="J5597" s="86">
        <v>2504.9166666666702</v>
      </c>
      <c r="K5597" s="44">
        <v>2560.8841339773799</v>
      </c>
      <c r="L5597" s="45">
        <v>2409.4517731461001</v>
      </c>
      <c r="M5597" s="46">
        <v>0.96188899423644203</v>
      </c>
      <c r="N5597" s="139">
        <v>2566.3356105164298</v>
      </c>
      <c r="O5597" s="45">
        <v>2383.7290513723001</v>
      </c>
      <c r="P5597" s="99">
        <v>0.95162010101691796</v>
      </c>
      <c r="Q5597" s="86">
        <v>2504.95532562476</v>
      </c>
      <c r="R5597" s="44">
        <v>2560.92365669434</v>
      </c>
      <c r="S5597" s="45">
        <v>2409.6122179815102</v>
      </c>
      <c r="T5597" s="140">
        <v>0.96193820038708</v>
      </c>
      <c r="U5597" s="44">
        <v>2566.3752173672901</v>
      </c>
      <c r="V5597" s="45">
        <v>2383.8703275600101</v>
      </c>
      <c r="W5597" s="99">
        <v>0.95166181335607203</v>
      </c>
      <c r="X5597" s="86">
        <v>2504.2644006893202</v>
      </c>
      <c r="Y5597" s="44">
        <v>2560.2172943915498</v>
      </c>
      <c r="Z5597" s="45">
        <v>2409.06555696751</v>
      </c>
      <c r="AA5597" s="46">
        <v>0.96198530646540104</v>
      </c>
      <c r="AB5597" s="139">
        <v>2565.6673513972901</v>
      </c>
      <c r="AC5597" s="45">
        <v>2383.31451997873</v>
      </c>
      <c r="AD5597" s="99">
        <v>0.95170243178903202</v>
      </c>
      <c r="AE5597" s="142">
        <v>2504.9852177070702</v>
      </c>
      <c r="AF5597" s="44">
        <v>2560.9542166568099</v>
      </c>
      <c r="AG5597" s="45">
        <v>2409.8448271133998</v>
      </c>
      <c r="AH5597" s="140">
        <v>0.96201958002739996</v>
      </c>
      <c r="AI5597" s="44">
        <v>2566.4058423842098</v>
      </c>
      <c r="AJ5597" s="45">
        <v>2384.0753167472999</v>
      </c>
      <c r="AK5597" s="46">
        <v>0.95173228963384904</v>
      </c>
    </row>
    <row r="5598" spans="1:37" x14ac:dyDescent="0.2">
      <c r="A5598" s="35" t="s">
        <v>1642</v>
      </c>
      <c r="B5598" s="35" t="s">
        <v>7937</v>
      </c>
      <c r="C5598" s="85" t="s">
        <v>971</v>
      </c>
      <c r="D5598" s="85" t="s">
        <v>971</v>
      </c>
      <c r="E5598" s="85" t="s">
        <v>12896</v>
      </c>
      <c r="F5598" s="85" t="s">
        <v>470</v>
      </c>
      <c r="G5598" s="85" t="s">
        <v>470</v>
      </c>
      <c r="H5598" s="840">
        <v>1.0223430456012701</v>
      </c>
      <c r="I5598" s="840">
        <v>1.0245193561395001</v>
      </c>
      <c r="J5598" s="86">
        <v>2696.8333333333298</v>
      </c>
      <c r="K5598" s="44">
        <v>2757.08880347902</v>
      </c>
      <c r="L5598" s="45">
        <v>2594.0543026233099</v>
      </c>
      <c r="M5598" s="46">
        <v>0.96188899423644203</v>
      </c>
      <c r="N5598" s="139">
        <v>2762.9579502822098</v>
      </c>
      <c r="O5598" s="45">
        <v>2566.3608090924599</v>
      </c>
      <c r="P5598" s="99">
        <v>0.95162010101691796</v>
      </c>
      <c r="Q5598" s="86">
        <v>2694.4638549232</v>
      </c>
      <c r="R5598" s="44">
        <v>2754.6663837047199</v>
      </c>
      <c r="S5598" s="45">
        <v>2591.9077116128601</v>
      </c>
      <c r="T5598" s="140">
        <v>0.96193820038708</v>
      </c>
      <c r="U5598" s="44">
        <v>2760.5303737870699</v>
      </c>
      <c r="V5598" s="45">
        <v>2564.2183581986101</v>
      </c>
      <c r="W5598" s="99">
        <v>0.95166181335607203</v>
      </c>
      <c r="X5598" s="86">
        <v>2690.5971700089999</v>
      </c>
      <c r="Y5598" s="44">
        <v>2750.7133052731501</v>
      </c>
      <c r="Z5598" s="45">
        <v>2588.3149431660499</v>
      </c>
      <c r="AA5598" s="46">
        <v>0.96198530646540104</v>
      </c>
      <c r="AB5598" s="139">
        <v>2756.5688802483801</v>
      </c>
      <c r="AC5598" s="45">
        <v>2560.6478696622498</v>
      </c>
      <c r="AD5598" s="99">
        <v>0.95170243178903202</v>
      </c>
      <c r="AE5598" s="142">
        <v>2686.16912014336</v>
      </c>
      <c r="AF5598" s="44">
        <v>2746.1863192874398</v>
      </c>
      <c r="AG5598" s="45">
        <v>2584.1472888428898</v>
      </c>
      <c r="AH5598" s="140">
        <v>0.96201958002739996</v>
      </c>
      <c r="AI5598" s="44">
        <v>2752.0322574510801</v>
      </c>
      <c r="AJ5598" s="45">
        <v>2556.5138870577798</v>
      </c>
      <c r="AK5598" s="46">
        <v>0.95173228963384904</v>
      </c>
    </row>
    <row r="5599" spans="1:37" x14ac:dyDescent="0.2">
      <c r="A5599" s="35" t="s">
        <v>1641</v>
      </c>
      <c r="B5599" s="35" t="s">
        <v>7936</v>
      </c>
      <c r="C5599" s="85" t="s">
        <v>971</v>
      </c>
      <c r="D5599" s="85" t="s">
        <v>971</v>
      </c>
      <c r="E5599" s="85" t="s">
        <v>12896</v>
      </c>
      <c r="F5599" s="85" t="s">
        <v>336</v>
      </c>
      <c r="G5599" s="85" t="s">
        <v>336</v>
      </c>
      <c r="H5599" s="840">
        <v>1.02232266449648</v>
      </c>
      <c r="I5599" s="840">
        <v>1.0252655777567099</v>
      </c>
      <c r="J5599" s="86">
        <v>1702.9166666666699</v>
      </c>
      <c r="K5599" s="44">
        <v>1740.9303040821401</v>
      </c>
      <c r="L5599" s="45">
        <v>1637.9841447881499</v>
      </c>
      <c r="M5599" s="46">
        <v>0.96186981832433704</v>
      </c>
      <c r="N5599" s="139">
        <v>1745.94184012153</v>
      </c>
      <c r="O5599" s="45">
        <v>1621.7100636602199</v>
      </c>
      <c r="P5599" s="99">
        <v>0.95231322554062603</v>
      </c>
      <c r="Q5599" s="86">
        <v>1704.98959777245</v>
      </c>
      <c r="R5599" s="44">
        <v>1743.0495085335201</v>
      </c>
      <c r="S5599" s="45">
        <v>1640.0619289567401</v>
      </c>
      <c r="T5599" s="140">
        <v>0.96191902349401703</v>
      </c>
      <c r="U5599" s="44">
        <v>1748.0671450293601</v>
      </c>
      <c r="V5599" s="45">
        <v>1623.75531427275</v>
      </c>
      <c r="W5599" s="99">
        <v>0.95235496826148902</v>
      </c>
      <c r="X5599" s="86">
        <v>1708.0061963125099</v>
      </c>
      <c r="Y5599" s="44">
        <v>1746.1334455907099</v>
      </c>
      <c r="Z5599" s="45">
        <v>1643.0441083483399</v>
      </c>
      <c r="AA5599" s="46">
        <v>0.96196612863324604</v>
      </c>
      <c r="AB5599" s="139">
        <v>1751.1599596743899</v>
      </c>
      <c r="AC5599" s="45">
        <v>1626.6976139460901</v>
      </c>
      <c r="AD5599" s="99">
        <v>0.95239561627939795</v>
      </c>
      <c r="AE5599" s="142">
        <v>1711.213219772</v>
      </c>
      <c r="AF5599" s="44">
        <v>1749.4120583589199</v>
      </c>
      <c r="AG5599" s="45">
        <v>1646.1878044932701</v>
      </c>
      <c r="AH5599" s="140">
        <v>0.96200040151197797</v>
      </c>
      <c r="AI5599" s="44">
        <v>1754.44801043447</v>
      </c>
      <c r="AJ5599" s="45">
        <v>1629.8030993833099</v>
      </c>
      <c r="AK5599" s="46">
        <v>0.95242549587155401</v>
      </c>
    </row>
    <row r="5600" spans="1:37" x14ac:dyDescent="0.2">
      <c r="A5600" s="35" t="s">
        <v>1640</v>
      </c>
      <c r="B5600" s="35" t="s">
        <v>7935</v>
      </c>
      <c r="C5600" s="85" t="s">
        <v>971</v>
      </c>
      <c r="D5600" s="85" t="s">
        <v>971</v>
      </c>
      <c r="E5600" s="85" t="s">
        <v>12896</v>
      </c>
      <c r="F5600" s="85" t="s">
        <v>336</v>
      </c>
      <c r="G5600" s="85" t="s">
        <v>336</v>
      </c>
      <c r="H5600" s="840">
        <v>1.02232266449648</v>
      </c>
      <c r="I5600" s="840">
        <v>1.0252655777567099</v>
      </c>
      <c r="J5600" s="86">
        <v>8918.8333333333303</v>
      </c>
      <c r="K5600" s="44">
        <v>9117.9254575333798</v>
      </c>
      <c r="L5600" s="45">
        <v>8578.7565979983701</v>
      </c>
      <c r="M5600" s="46">
        <v>0.96186981832433704</v>
      </c>
      <c r="N5600" s="139">
        <v>9144.1728104158192</v>
      </c>
      <c r="O5600" s="45">
        <v>8493.5229397259209</v>
      </c>
      <c r="P5600" s="99">
        <v>0.95231322554062603</v>
      </c>
      <c r="Q5600" s="86">
        <v>8937.0110875513201</v>
      </c>
      <c r="R5600" s="44">
        <v>9136.5089876600796</v>
      </c>
      <c r="S5600" s="45">
        <v>8596.6809782925702</v>
      </c>
      <c r="T5600" s="140">
        <v>0.96191902349401703</v>
      </c>
      <c r="U5600" s="44">
        <v>9162.8098360964505</v>
      </c>
      <c r="V5600" s="45">
        <v>8511.2069106375093</v>
      </c>
      <c r="W5600" s="99">
        <v>0.95235496826148902</v>
      </c>
      <c r="X5600" s="86">
        <v>8956.3422642907208</v>
      </c>
      <c r="Y5600" s="44">
        <v>9156.2716877721505</v>
      </c>
      <c r="Z5600" s="45">
        <v>8615.6978946940708</v>
      </c>
      <c r="AA5600" s="46">
        <v>0.96196612863324604</v>
      </c>
      <c r="AB5600" s="139">
        <v>9182.6294261848907</v>
      </c>
      <c r="AC5600" s="45">
        <v>8529.9811104083801</v>
      </c>
      <c r="AD5600" s="99">
        <v>0.95239561627939795</v>
      </c>
      <c r="AE5600" s="142">
        <v>8975.9052690992703</v>
      </c>
      <c r="AF5600" s="44">
        <v>9176.2713909735903</v>
      </c>
      <c r="AG5600" s="45">
        <v>8634.8244728069803</v>
      </c>
      <c r="AH5600" s="140">
        <v>0.96200040151197797</v>
      </c>
      <c r="AI5600" s="44">
        <v>9202.6867016125907</v>
      </c>
      <c r="AJ5600" s="45">
        <v>8548.8810268179695</v>
      </c>
      <c r="AK5600" s="46">
        <v>0.95242549587155401</v>
      </c>
    </row>
    <row r="5601" spans="1:37" x14ac:dyDescent="0.2">
      <c r="A5601" s="35" t="s">
        <v>1639</v>
      </c>
      <c r="B5601" s="35" t="s">
        <v>7934</v>
      </c>
      <c r="C5601" s="85" t="s">
        <v>971</v>
      </c>
      <c r="D5601" s="85" t="s">
        <v>971</v>
      </c>
      <c r="E5601" s="85" t="s">
        <v>12896</v>
      </c>
      <c r="F5601" s="85" t="s">
        <v>334</v>
      </c>
      <c r="G5601" s="85" t="s">
        <v>334</v>
      </c>
      <c r="H5601" s="840">
        <v>1.02060525671743</v>
      </c>
      <c r="I5601" s="840">
        <v>1.02476762036359</v>
      </c>
      <c r="J5601" s="86">
        <v>2655.0833333333298</v>
      </c>
      <c r="K5601" s="44">
        <v>2709.7920070228402</v>
      </c>
      <c r="L5601" s="45">
        <v>2549.5543002321501</v>
      </c>
      <c r="M5601" s="46">
        <v>0.96025396575078503</v>
      </c>
      <c r="N5601" s="139">
        <v>2720.8434293670298</v>
      </c>
      <c r="O5601" s="45">
        <v>2527.2429296620599</v>
      </c>
      <c r="P5601" s="99">
        <v>0.95185070010184003</v>
      </c>
      <c r="Q5601" s="86">
        <v>2654.6540161473999</v>
      </c>
      <c r="R5601" s="44">
        <v>2709.3538436460699</v>
      </c>
      <c r="S5601" s="45">
        <v>2549.2724499690098</v>
      </c>
      <c r="T5601" s="140">
        <v>0.96030308826031896</v>
      </c>
      <c r="U5601" s="44">
        <v>2720.4034790160199</v>
      </c>
      <c r="V5601" s="45">
        <v>2526.9450424595502</v>
      </c>
      <c r="W5601" s="99">
        <v>0.95189242254883699</v>
      </c>
      <c r="X5601" s="86">
        <v>2653.62417651034</v>
      </c>
      <c r="Y5601" s="44">
        <v>2708.3027838989201</v>
      </c>
      <c r="Z5601" s="45">
        <v>2548.40828113407</v>
      </c>
      <c r="AA5601" s="46">
        <v>0.96035011426725903</v>
      </c>
      <c r="AB5601" s="139">
        <v>2719.3481327017998</v>
      </c>
      <c r="AC5601" s="45">
        <v>2526.07255808731</v>
      </c>
      <c r="AD5601" s="99">
        <v>0.95193305082456303</v>
      </c>
      <c r="AE5601" s="142">
        <v>2653.3181847362498</v>
      </c>
      <c r="AF5601" s="44">
        <v>2707.9904870857599</v>
      </c>
      <c r="AG5601" s="45">
        <v>2548.2052059857101</v>
      </c>
      <c r="AH5601" s="140">
        <v>0.96038432957071596</v>
      </c>
      <c r="AI5601" s="44">
        <v>2719.0345622396098</v>
      </c>
      <c r="AJ5601" s="45">
        <v>2525.8605159642502</v>
      </c>
      <c r="AK5601" s="46">
        <v>0.95196291590461102</v>
      </c>
    </row>
    <row r="5602" spans="1:37" x14ac:dyDescent="0.2">
      <c r="A5602" s="35" t="s">
        <v>1638</v>
      </c>
      <c r="B5602" s="35" t="s">
        <v>7933</v>
      </c>
      <c r="C5602" s="85" t="s">
        <v>971</v>
      </c>
      <c r="D5602" s="85" t="s">
        <v>971</v>
      </c>
      <c r="E5602" s="85" t="s">
        <v>12896</v>
      </c>
      <c r="F5602" s="85" t="s">
        <v>334</v>
      </c>
      <c r="G5602" s="85" t="s">
        <v>334</v>
      </c>
      <c r="H5602" s="840">
        <v>1.02060525671743</v>
      </c>
      <c r="I5602" s="840">
        <v>1.02476762036359</v>
      </c>
      <c r="J5602" s="86">
        <v>4647.5833333333303</v>
      </c>
      <c r="K5602" s="44">
        <v>4743.3479810323197</v>
      </c>
      <c r="L5602" s="45">
        <v>4462.8603269905898</v>
      </c>
      <c r="M5602" s="46">
        <v>0.96025396575078503</v>
      </c>
      <c r="N5602" s="139">
        <v>4762.6929129414902</v>
      </c>
      <c r="O5602" s="45">
        <v>4423.8054496149698</v>
      </c>
      <c r="P5602" s="99">
        <v>0.95185070010183903</v>
      </c>
      <c r="Q5602" s="86">
        <v>4656.0583675766602</v>
      </c>
      <c r="R5602" s="44">
        <v>4751.9976455319102</v>
      </c>
      <c r="S5602" s="45">
        <v>4471.2272295041603</v>
      </c>
      <c r="T5602" s="140">
        <v>0.96030308826031896</v>
      </c>
      <c r="U5602" s="44">
        <v>4771.3778536155196</v>
      </c>
      <c r="V5602" s="45">
        <v>4432.0666790413297</v>
      </c>
      <c r="W5602" s="99">
        <v>0.95189242254883699</v>
      </c>
      <c r="X5602" s="86">
        <v>4664.7376248277997</v>
      </c>
      <c r="Y5602" s="44">
        <v>4760.8557411068396</v>
      </c>
      <c r="Z5602" s="45">
        <v>4479.7813110301604</v>
      </c>
      <c r="AA5602" s="46">
        <v>0.96035011426725903</v>
      </c>
      <c r="AB5602" s="139">
        <v>4780.2720754152997</v>
      </c>
      <c r="AC5602" s="45">
        <v>4440.5179184984599</v>
      </c>
      <c r="AD5602" s="99">
        <v>0.95193305082456303</v>
      </c>
      <c r="AE5602" s="142">
        <v>4674.1873732746399</v>
      </c>
      <c r="AF5602" s="44">
        <v>4770.5002040463396</v>
      </c>
      <c r="AG5602" s="45">
        <v>4489.0163067702797</v>
      </c>
      <c r="AH5602" s="140">
        <v>0.96038432957071596</v>
      </c>
      <c r="AI5602" s="44">
        <v>4789.9558716442098</v>
      </c>
      <c r="AJ5602" s="45">
        <v>4449.65304134705</v>
      </c>
      <c r="AK5602" s="46">
        <v>0.95196291590461102</v>
      </c>
    </row>
    <row r="5603" spans="1:37" x14ac:dyDescent="0.2">
      <c r="A5603" s="35" t="s">
        <v>1637</v>
      </c>
      <c r="B5603" s="35" t="s">
        <v>7932</v>
      </c>
      <c r="C5603" s="85" t="s">
        <v>971</v>
      </c>
      <c r="D5603" s="85" t="s">
        <v>971</v>
      </c>
      <c r="E5603" s="85" t="s">
        <v>12896</v>
      </c>
      <c r="F5603" s="85" t="s">
        <v>470</v>
      </c>
      <c r="G5603" s="85" t="s">
        <v>470</v>
      </c>
      <c r="H5603" s="840">
        <v>1.0223430456012701</v>
      </c>
      <c r="I5603" s="840">
        <v>1.0245193561395001</v>
      </c>
      <c r="J5603" s="86">
        <v>19642.5</v>
      </c>
      <c r="K5603" s="44">
        <v>20081.3732732229</v>
      </c>
      <c r="L5603" s="45">
        <v>18893.904569289301</v>
      </c>
      <c r="M5603" s="46">
        <v>0.96188899423644203</v>
      </c>
      <c r="N5603" s="139">
        <v>20124.121452970099</v>
      </c>
      <c r="O5603" s="45">
        <v>18692.1978342248</v>
      </c>
      <c r="P5603" s="99">
        <v>0.95162010101691796</v>
      </c>
      <c r="Q5603" s="86">
        <v>19626.002343800199</v>
      </c>
      <c r="R5603" s="44">
        <v>20064.507009138299</v>
      </c>
      <c r="S5603" s="45">
        <v>18879.001375387699</v>
      </c>
      <c r="T5603" s="140">
        <v>0.96193820038708</v>
      </c>
      <c r="U5603" s="44">
        <v>20107.2192848624</v>
      </c>
      <c r="V5603" s="45">
        <v>18677.316979431402</v>
      </c>
      <c r="W5603" s="99">
        <v>0.95166181335607203</v>
      </c>
      <c r="X5603" s="86">
        <v>19603.287693890499</v>
      </c>
      <c r="Y5603" s="44">
        <v>20041.2848447699</v>
      </c>
      <c r="Z5603" s="45">
        <v>18858.0747199367</v>
      </c>
      <c r="AA5603" s="46">
        <v>0.96198530646540104</v>
      </c>
      <c r="AB5603" s="139">
        <v>20083.947686362098</v>
      </c>
      <c r="AC5603" s="45">
        <v>18656.496569335599</v>
      </c>
      <c r="AD5603" s="99">
        <v>0.95170243178903202</v>
      </c>
      <c r="AE5603" s="142">
        <v>19586.2142507229</v>
      </c>
      <c r="AF5603" s="44">
        <v>20023.829928882999</v>
      </c>
      <c r="AG5603" s="45">
        <v>18842.321607807098</v>
      </c>
      <c r="AH5603" s="140">
        <v>0.96201958002739996</v>
      </c>
      <c r="AI5603" s="44">
        <v>20066.4556133609</v>
      </c>
      <c r="AJ5603" s="45">
        <v>18640.8325340997</v>
      </c>
      <c r="AK5603" s="46">
        <v>0.95173228963384904</v>
      </c>
    </row>
    <row r="5604" spans="1:37" x14ac:dyDescent="0.2">
      <c r="A5604" s="35" t="s">
        <v>1636</v>
      </c>
      <c r="B5604" s="35" t="s">
        <v>7931</v>
      </c>
      <c r="C5604" s="85" t="s">
        <v>971</v>
      </c>
      <c r="D5604" s="85" t="s">
        <v>971</v>
      </c>
      <c r="E5604" s="85" t="s">
        <v>12896</v>
      </c>
      <c r="F5604" s="85" t="s">
        <v>333</v>
      </c>
      <c r="G5604" s="85" t="s">
        <v>333</v>
      </c>
      <c r="H5604" s="840">
        <v>1.0207650829297401</v>
      </c>
      <c r="I5604" s="840">
        <v>1.0220190117993799</v>
      </c>
      <c r="J5604" s="86">
        <v>3423.9166666666702</v>
      </c>
      <c r="K5604" s="44">
        <v>3495.01458019452</v>
      </c>
      <c r="L5604" s="45">
        <v>3288.3444298364998</v>
      </c>
      <c r="M5604" s="46">
        <v>0.96040434098468996</v>
      </c>
      <c r="N5604" s="139">
        <v>3499.30792815008</v>
      </c>
      <c r="O5604" s="45">
        <v>3250.3161059087502</v>
      </c>
      <c r="P5604" s="99">
        <v>0.94929766765412604</v>
      </c>
      <c r="Q5604" s="86">
        <v>3453.5629550328899</v>
      </c>
      <c r="R5604" s="44">
        <v>3525.2764761972298</v>
      </c>
      <c r="S5604" s="45">
        <v>3316.9865281234102</v>
      </c>
      <c r="T5604" s="140">
        <v>0.96045347118678104</v>
      </c>
      <c r="U5604" s="44">
        <v>3529.6069984896399</v>
      </c>
      <c r="V5604" s="45">
        <v>3278.6029629288701</v>
      </c>
      <c r="W5604" s="99">
        <v>0.94933927819411801</v>
      </c>
      <c r="X5604" s="86">
        <v>3482.2150305881501</v>
      </c>
      <c r="Y5604" s="44">
        <v>3554.5235144775002</v>
      </c>
      <c r="Z5604" s="45">
        <v>3344.66929385925</v>
      </c>
      <c r="AA5604" s="46">
        <v>0.96050050455796798</v>
      </c>
      <c r="AB5604" s="139">
        <v>3558.8899644346302</v>
      </c>
      <c r="AC5604" s="45">
        <v>3305.94460058288</v>
      </c>
      <c r="AD5604" s="99">
        <v>0.94937979749760104</v>
      </c>
      <c r="AE5604" s="142">
        <v>3510.1468249128902</v>
      </c>
      <c r="AF5604" s="44">
        <v>3583.03531482777</v>
      </c>
      <c r="AG5604" s="45">
        <v>3371.6179159478802</v>
      </c>
      <c r="AH5604" s="140">
        <v>0.96053472521952199</v>
      </c>
      <c r="AI5604" s="44">
        <v>3587.4367892681798</v>
      </c>
      <c r="AJ5604" s="45">
        <v>3332.5670314637</v>
      </c>
      <c r="AK5604" s="46">
        <v>0.94940958247420604</v>
      </c>
    </row>
    <row r="5605" spans="1:37" x14ac:dyDescent="0.2">
      <c r="A5605" s="35" t="s">
        <v>1635</v>
      </c>
      <c r="B5605" s="35" t="s">
        <v>7930</v>
      </c>
      <c r="C5605" s="85" t="s">
        <v>971</v>
      </c>
      <c r="D5605" s="85" t="s">
        <v>971</v>
      </c>
      <c r="E5605" s="85" t="s">
        <v>12896</v>
      </c>
      <c r="F5605" s="85" t="s">
        <v>334</v>
      </c>
      <c r="G5605" s="85" t="s">
        <v>334</v>
      </c>
      <c r="H5605" s="840">
        <v>1.02060525671743</v>
      </c>
      <c r="I5605" s="840">
        <v>1.02476762036359</v>
      </c>
      <c r="J5605" s="86">
        <v>4097.9166666666697</v>
      </c>
      <c r="K5605" s="44">
        <v>4182.35529158997</v>
      </c>
      <c r="L5605" s="45">
        <v>3935.04073048291</v>
      </c>
      <c r="M5605" s="46">
        <v>0.96025396575078503</v>
      </c>
      <c r="N5605" s="139">
        <v>4199.4123109482998</v>
      </c>
      <c r="O5605" s="45">
        <v>3900.6048481256598</v>
      </c>
      <c r="P5605" s="99">
        <v>0.95185070010183903</v>
      </c>
      <c r="Q5605" s="86">
        <v>4092.8440685002602</v>
      </c>
      <c r="R5605" s="44">
        <v>4177.1781712361199</v>
      </c>
      <c r="S5605" s="45">
        <v>3930.3707987487301</v>
      </c>
      <c r="T5605" s="140">
        <v>0.96030308826031896</v>
      </c>
      <c r="U5605" s="44">
        <v>4194.2140765962504</v>
      </c>
      <c r="V5605" s="45">
        <v>3895.9472554793501</v>
      </c>
      <c r="W5605" s="99">
        <v>0.95189242254883699</v>
      </c>
      <c r="X5605" s="86">
        <v>4090.9418425030399</v>
      </c>
      <c r="Y5605" s="44">
        <v>4175.2367493838901</v>
      </c>
      <c r="Z5605" s="45">
        <v>3928.7364659085101</v>
      </c>
      <c r="AA5605" s="46">
        <v>0.96035011426725903</v>
      </c>
      <c r="AB5605" s="139">
        <v>4192.2647369876904</v>
      </c>
      <c r="AC5605" s="45">
        <v>3894.3027488797802</v>
      </c>
      <c r="AD5605" s="99">
        <v>0.95193305082456303</v>
      </c>
      <c r="AE5605" s="142">
        <v>4089.2931594046199</v>
      </c>
      <c r="AF5605" s="44">
        <v>4173.5540947469799</v>
      </c>
      <c r="AG5605" s="45">
        <v>3927.2930693129201</v>
      </c>
      <c r="AH5605" s="140">
        <v>0.96038432957071596</v>
      </c>
      <c r="AI5605" s="44">
        <v>4190.5752199321796</v>
      </c>
      <c r="AJ5605" s="45">
        <v>3892.8554400155999</v>
      </c>
      <c r="AK5605" s="46">
        <v>0.95196291590461202</v>
      </c>
    </row>
    <row r="5606" spans="1:37" x14ac:dyDescent="0.2">
      <c r="A5606" s="35" t="s">
        <v>1634</v>
      </c>
      <c r="B5606" s="35" t="s">
        <v>7929</v>
      </c>
      <c r="C5606" s="85" t="s">
        <v>971</v>
      </c>
      <c r="D5606" s="85" t="s">
        <v>971</v>
      </c>
      <c r="E5606" s="85" t="s">
        <v>12896</v>
      </c>
      <c r="F5606" s="85" t="s">
        <v>338</v>
      </c>
      <c r="G5606" s="85" t="s">
        <v>338</v>
      </c>
      <c r="H5606" s="840">
        <v>1.0216008372096701</v>
      </c>
      <c r="I5606" s="840">
        <v>1.0218009886488</v>
      </c>
      <c r="J5606" s="86">
        <v>10896.5</v>
      </c>
      <c r="K5606" s="44">
        <v>11131.8735226552</v>
      </c>
      <c r="L5606" s="45">
        <v>10473.614187277701</v>
      </c>
      <c r="M5606" s="46">
        <v>0.96119067473754405</v>
      </c>
      <c r="N5606" s="139">
        <v>11134.0544728116</v>
      </c>
      <c r="O5606" s="45">
        <v>10341.815387529099</v>
      </c>
      <c r="P5606" s="99">
        <v>0.94909515785152099</v>
      </c>
      <c r="Q5606" s="86">
        <v>10976.1685108154</v>
      </c>
      <c r="R5606" s="44">
        <v>11213.2629400034</v>
      </c>
      <c r="S5606" s="45">
        <v>10550.7305198425</v>
      </c>
      <c r="T5606" s="140">
        <v>0.96123984516512595</v>
      </c>
      <c r="U5606" s="44">
        <v>11215.459835927</v>
      </c>
      <c r="V5606" s="45">
        <v>10417.8850122449</v>
      </c>
      <c r="W5606" s="99">
        <v>0.94913675951490595</v>
      </c>
      <c r="X5606" s="86">
        <v>11049.619138464001</v>
      </c>
      <c r="Y5606" s="44">
        <v>11288.300162702801</v>
      </c>
      <c r="Z5606" s="45">
        <v>10621.854316135599</v>
      </c>
      <c r="AA5606" s="46">
        <v>0.96128691704501801</v>
      </c>
      <c r="AB5606" s="139">
        <v>11290.5117598752</v>
      </c>
      <c r="AC5606" s="45">
        <v>10488.0473303159</v>
      </c>
      <c r="AD5606" s="99">
        <v>0.94917727017457099</v>
      </c>
      <c r="AE5606" s="142">
        <v>11118.1277479405</v>
      </c>
      <c r="AF5606" s="44">
        <v>11358.2886155001</v>
      </c>
      <c r="AG5606" s="45">
        <v>10688.091527327801</v>
      </c>
      <c r="AH5606" s="140">
        <v>0.96132116572483495</v>
      </c>
      <c r="AI5606" s="44">
        <v>11360.513924769301</v>
      </c>
      <c r="AJ5606" s="45">
        <v>10553.405227773599</v>
      </c>
      <c r="AK5606" s="46">
        <v>0.94920704879726903</v>
      </c>
    </row>
    <row r="5607" spans="1:37" x14ac:dyDescent="0.2">
      <c r="A5607" s="35" t="s">
        <v>1633</v>
      </c>
      <c r="B5607" s="35" t="s">
        <v>7928</v>
      </c>
      <c r="C5607" s="85" t="s">
        <v>971</v>
      </c>
      <c r="D5607" s="85" t="s">
        <v>971</v>
      </c>
      <c r="E5607" s="85" t="s">
        <v>12896</v>
      </c>
      <c r="F5607" s="85" t="s">
        <v>330</v>
      </c>
      <c r="G5607" s="85" t="s">
        <v>330</v>
      </c>
      <c r="H5607" s="840">
        <v>1.0211088055067901</v>
      </c>
      <c r="I5607" s="840">
        <v>1.0207767029070201</v>
      </c>
      <c r="J5607" s="86">
        <v>2434.3333333333298</v>
      </c>
      <c r="K5607" s="44">
        <v>2485.71920220535</v>
      </c>
      <c r="L5607" s="45">
        <v>2338.7315575246198</v>
      </c>
      <c r="M5607" s="46">
        <v>0.960727738268363</v>
      </c>
      <c r="N5607" s="139">
        <v>2484.9107537766499</v>
      </c>
      <c r="O5607" s="45">
        <v>2308.09794696059</v>
      </c>
      <c r="P5607" s="99">
        <v>0.94814375474212997</v>
      </c>
      <c r="Q5607" s="86">
        <v>2440.2768787794498</v>
      </c>
      <c r="R5607" s="44">
        <v>2491.7882087963098</v>
      </c>
      <c r="S5607" s="45">
        <v>2344.5616181656101</v>
      </c>
      <c r="T5607" s="140">
        <v>0.96077688501408298</v>
      </c>
      <c r="U5607" s="44">
        <v>2490.97778650071</v>
      </c>
      <c r="V5607" s="45">
        <v>2313.8347002671799</v>
      </c>
      <c r="W5607" s="99">
        <v>0.94818531470268697</v>
      </c>
      <c r="X5607" s="86">
        <v>2446.0374708846698</v>
      </c>
      <c r="Y5607" s="44">
        <v>2497.67040011988</v>
      </c>
      <c r="Z5607" s="45">
        <v>2350.2113460318801</v>
      </c>
      <c r="AA5607" s="46">
        <v>0.96082393422283396</v>
      </c>
      <c r="AB5607" s="139">
        <v>2496.85806471667</v>
      </c>
      <c r="AC5607" s="45">
        <v>2319.3958003653001</v>
      </c>
      <c r="AD5607" s="99">
        <v>0.94822578475318098</v>
      </c>
      <c r="AE5607" s="142">
        <v>2451.2838855872001</v>
      </c>
      <c r="AF5607" s="44">
        <v>2503.0275603699802</v>
      </c>
      <c r="AG5607" s="45">
        <v>2355.3361396496198</v>
      </c>
      <c r="AH5607" s="140">
        <v>0.96085816640752297</v>
      </c>
      <c r="AI5607" s="44">
        <v>2502.2134826188098</v>
      </c>
      <c r="AJ5607" s="45">
        <v>2324.4435087483398</v>
      </c>
      <c r="AK5607" s="46">
        <v>0.94825553352484204</v>
      </c>
    </row>
    <row r="5608" spans="1:37" x14ac:dyDescent="0.2">
      <c r="A5608" s="35" t="s">
        <v>1632</v>
      </c>
      <c r="B5608" s="35" t="s">
        <v>7927</v>
      </c>
      <c r="C5608" s="85" t="s">
        <v>971</v>
      </c>
      <c r="D5608" s="85" t="s">
        <v>971</v>
      </c>
      <c r="E5608" s="85" t="s">
        <v>12896</v>
      </c>
      <c r="F5608" s="85" t="s">
        <v>328</v>
      </c>
      <c r="G5608" s="85" t="s">
        <v>328</v>
      </c>
      <c r="H5608" s="840">
        <v>1.0139237377231101</v>
      </c>
      <c r="I5608" s="840">
        <v>1.01800898221117</v>
      </c>
      <c r="J5608" s="86">
        <v>2573.1666666666702</v>
      </c>
      <c r="K5608" s="44">
        <v>2608.9947644511799</v>
      </c>
      <c r="L5608" s="45">
        <v>2454.71748523524</v>
      </c>
      <c r="M5608" s="46">
        <v>0.95396754397379702</v>
      </c>
      <c r="N5608" s="139">
        <v>2619.5067793930398</v>
      </c>
      <c r="O5608" s="45">
        <v>2433.1168475074501</v>
      </c>
      <c r="P5608" s="99">
        <v>0.94557297007867802</v>
      </c>
      <c r="Q5608" s="86">
        <v>2600.42563687439</v>
      </c>
      <c r="R5608" s="44">
        <v>2636.63328141067</v>
      </c>
      <c r="S5608" s="45">
        <v>2480.84856126664</v>
      </c>
      <c r="T5608" s="140">
        <v>0.95401634489672404</v>
      </c>
      <c r="U5608" s="44">
        <v>2647.2566559103202</v>
      </c>
      <c r="V5608" s="45">
        <v>2458.9999734856401</v>
      </c>
      <c r="W5608" s="99">
        <v>0.94561441735409901</v>
      </c>
      <c r="X5608" s="86">
        <v>2624.54649458425</v>
      </c>
      <c r="Y5608" s="44">
        <v>2661.0899916169401</v>
      </c>
      <c r="Z5608" s="45">
        <v>2503.98286771939</v>
      </c>
      <c r="AA5608" s="46">
        <v>0.954063063042073</v>
      </c>
      <c r="AB5608" s="139">
        <v>2671.8119057176</v>
      </c>
      <c r="AC5608" s="45">
        <v>2481.91493183278</v>
      </c>
      <c r="AD5608" s="99">
        <v>0.94565477767462303</v>
      </c>
      <c r="AE5608" s="142">
        <v>2649.7437247098601</v>
      </c>
      <c r="AF5608" s="44">
        <v>2686.6380613661699</v>
      </c>
      <c r="AG5608" s="45">
        <v>2528.1126825301899</v>
      </c>
      <c r="AH5608" s="140">
        <v>0.95409705435079895</v>
      </c>
      <c r="AI5608" s="44">
        <v>2697.46291231231</v>
      </c>
      <c r="AJ5608" s="45">
        <v>2505.82142577678</v>
      </c>
      <c r="AK5608" s="46">
        <v>0.94568444578585098</v>
      </c>
    </row>
    <row r="5609" spans="1:37" x14ac:dyDescent="0.2">
      <c r="A5609" s="35" t="s">
        <v>1631</v>
      </c>
      <c r="B5609" s="35" t="s">
        <v>7926</v>
      </c>
      <c r="C5609" s="85" t="s">
        <v>971</v>
      </c>
      <c r="D5609" s="85" t="s">
        <v>971</v>
      </c>
      <c r="E5609" s="85" t="s">
        <v>12896</v>
      </c>
      <c r="F5609" s="85" t="s">
        <v>333</v>
      </c>
      <c r="G5609" s="85" t="s">
        <v>333</v>
      </c>
      <c r="H5609" s="840">
        <v>1.0207650829297401</v>
      </c>
      <c r="I5609" s="840">
        <v>1.0220190117993799</v>
      </c>
      <c r="J5609" s="86">
        <v>7430.5833333333303</v>
      </c>
      <c r="K5609" s="44">
        <v>7584.8800124663503</v>
      </c>
      <c r="L5609" s="45">
        <v>7136.36448938182</v>
      </c>
      <c r="M5609" s="46">
        <v>0.96040434098468996</v>
      </c>
      <c r="N5609" s="139">
        <v>7594.1974354262502</v>
      </c>
      <c r="O5609" s="45">
        <v>7053.83542764295</v>
      </c>
      <c r="P5609" s="99">
        <v>0.94929766765412604</v>
      </c>
      <c r="Q5609" s="86">
        <v>7497.8024057282501</v>
      </c>
      <c r="R5609" s="44">
        <v>7653.4948944740099</v>
      </c>
      <c r="S5609" s="45">
        <v>7201.29034685429</v>
      </c>
      <c r="T5609" s="140">
        <v>0.96045347118678104</v>
      </c>
      <c r="U5609" s="44">
        <v>7662.8966053693703</v>
      </c>
      <c r="V5609" s="45">
        <v>7117.9583238961804</v>
      </c>
      <c r="W5609" s="99">
        <v>0.94933927819411801</v>
      </c>
      <c r="X5609" s="86">
        <v>7566.1354322564302</v>
      </c>
      <c r="Y5609" s="44">
        <v>7723.2468619648898</v>
      </c>
      <c r="Z5609" s="45">
        <v>7267.2769002362202</v>
      </c>
      <c r="AA5609" s="46">
        <v>0.96050050455796798</v>
      </c>
      <c r="AB5609" s="139">
        <v>7732.7342576149604</v>
      </c>
      <c r="AC5609" s="45">
        <v>7183.1361245150301</v>
      </c>
      <c r="AD5609" s="99">
        <v>0.94937979749760104</v>
      </c>
      <c r="AE5609" s="142">
        <v>7634.3486385079796</v>
      </c>
      <c r="AF5609" s="44">
        <v>7792.8765211011596</v>
      </c>
      <c r="AG5609" s="45">
        <v>7333.0569717193002</v>
      </c>
      <c r="AH5609" s="140">
        <v>0.96053472521952199</v>
      </c>
      <c r="AI5609" s="44">
        <v>7802.4494512598403</v>
      </c>
      <c r="AJ5609" s="45">
        <v>7248.12375334839</v>
      </c>
      <c r="AK5609" s="46">
        <v>0.94940958247420604</v>
      </c>
    </row>
    <row r="5610" spans="1:37" x14ac:dyDescent="0.2">
      <c r="A5610" s="35" t="s">
        <v>1630</v>
      </c>
      <c r="B5610" s="35" t="s">
        <v>7925</v>
      </c>
      <c r="C5610" s="85" t="s">
        <v>971</v>
      </c>
      <c r="D5610" s="85" t="s">
        <v>971</v>
      </c>
      <c r="E5610" s="85" t="s">
        <v>12896</v>
      </c>
      <c r="F5610" s="85" t="s">
        <v>336</v>
      </c>
      <c r="G5610" s="85" t="s">
        <v>336</v>
      </c>
      <c r="H5610" s="840">
        <v>1.02232266449648</v>
      </c>
      <c r="I5610" s="840">
        <v>1.0252655777567099</v>
      </c>
      <c r="J5610" s="86">
        <v>8892.3333333333303</v>
      </c>
      <c r="K5610" s="44">
        <v>9090.8339069242302</v>
      </c>
      <c r="L5610" s="45">
        <v>8553.2670478127802</v>
      </c>
      <c r="M5610" s="46">
        <v>0.96186981832433704</v>
      </c>
      <c r="N5610" s="139">
        <v>9117.0032726052705</v>
      </c>
      <c r="O5610" s="45">
        <v>8468.2866392490905</v>
      </c>
      <c r="P5610" s="99">
        <v>0.95231322554062603</v>
      </c>
      <c r="Q5610" s="86">
        <v>8913.8255005945302</v>
      </c>
      <c r="R5610" s="44">
        <v>9112.8058366245004</v>
      </c>
      <c r="S5610" s="45">
        <v>8574.3783211279606</v>
      </c>
      <c r="T5610" s="140">
        <v>0.96191902349401703</v>
      </c>
      <c r="U5610" s="44">
        <v>9139.0384518895698</v>
      </c>
      <c r="V5610" s="45">
        <v>8489.1260017071509</v>
      </c>
      <c r="W5610" s="99">
        <v>0.95235496826148902</v>
      </c>
      <c r="X5610" s="86">
        <v>8936.9047398970397</v>
      </c>
      <c r="Y5610" s="44">
        <v>9136.4002660427996</v>
      </c>
      <c r="Z5610" s="45">
        <v>8596.9996546028706</v>
      </c>
      <c r="AA5610" s="46">
        <v>0.96196612863324604</v>
      </c>
      <c r="AB5610" s="139">
        <v>9162.7008015072406</v>
      </c>
      <c r="AC5610" s="45">
        <v>8511.4688973845205</v>
      </c>
      <c r="AD5610" s="99">
        <v>0.95239561627939795</v>
      </c>
      <c r="AE5610" s="142">
        <v>8957.7398346653608</v>
      </c>
      <c r="AF5610" s="44">
        <v>9157.7004556413794</v>
      </c>
      <c r="AG5610" s="45">
        <v>8617.3493175879194</v>
      </c>
      <c r="AH5610" s="140">
        <v>0.96200040151197797</v>
      </c>
      <c r="AI5610" s="44">
        <v>9184.0623069824996</v>
      </c>
      <c r="AJ5610" s="45">
        <v>8531.5798039195306</v>
      </c>
      <c r="AK5610" s="46">
        <v>0.95242549587155401</v>
      </c>
    </row>
    <row r="5611" spans="1:37" x14ac:dyDescent="0.2">
      <c r="A5611" s="35" t="s">
        <v>1629</v>
      </c>
      <c r="B5611" s="35" t="s">
        <v>7924</v>
      </c>
      <c r="C5611" s="85" t="s">
        <v>971</v>
      </c>
      <c r="D5611" s="85" t="s">
        <v>971</v>
      </c>
      <c r="E5611" s="85" t="s">
        <v>12896</v>
      </c>
      <c r="F5611" s="85" t="s">
        <v>334</v>
      </c>
      <c r="G5611" s="85" t="s">
        <v>334</v>
      </c>
      <c r="H5611" s="840">
        <v>1.02060525671743</v>
      </c>
      <c r="I5611" s="840">
        <v>1.02476762036359</v>
      </c>
      <c r="J5611" s="86">
        <v>3553.3333333333298</v>
      </c>
      <c r="K5611" s="44">
        <v>3626.5506788692701</v>
      </c>
      <c r="L5611" s="45">
        <v>3412.1024249677898</v>
      </c>
      <c r="M5611" s="46">
        <v>0.96025396575078503</v>
      </c>
      <c r="N5611" s="139">
        <v>3641.3409443586302</v>
      </c>
      <c r="O5611" s="45">
        <v>3382.2428210285402</v>
      </c>
      <c r="P5611" s="99">
        <v>0.95185070010183903</v>
      </c>
      <c r="Q5611" s="86">
        <v>3563.25472459609</v>
      </c>
      <c r="R5611" s="44">
        <v>3636.6765029459898</v>
      </c>
      <c r="S5611" s="45">
        <v>3421.8045162878002</v>
      </c>
      <c r="T5611" s="140">
        <v>0.96030308826031896</v>
      </c>
      <c r="U5611" s="44">
        <v>3651.5080648736598</v>
      </c>
      <c r="V5611" s="45">
        <v>3391.8351719543598</v>
      </c>
      <c r="W5611" s="99">
        <v>0.95189242254883699</v>
      </c>
      <c r="X5611" s="86">
        <v>3570.6840007340602</v>
      </c>
      <c r="Y5611" s="44">
        <v>3644.2588612260001</v>
      </c>
      <c r="Z5611" s="45">
        <v>3429.1067881172198</v>
      </c>
      <c r="AA5611" s="46">
        <v>0.96035011426725903</v>
      </c>
      <c r="AB5611" s="139">
        <v>3659.1213465025899</v>
      </c>
      <c r="AC5611" s="45">
        <v>3399.0521143492301</v>
      </c>
      <c r="AD5611" s="99">
        <v>0.95193305082456303</v>
      </c>
      <c r="AE5611" s="142">
        <v>3579.9833250949901</v>
      </c>
      <c r="AF5611" s="44">
        <v>3653.74980055269</v>
      </c>
      <c r="AG5611" s="45">
        <v>3438.1598855457</v>
      </c>
      <c r="AH5611" s="140">
        <v>0.96038432957071596</v>
      </c>
      <c r="AI5611" s="44">
        <v>3668.6509929989402</v>
      </c>
      <c r="AJ5611" s="45">
        <v>3408.0113650473199</v>
      </c>
      <c r="AK5611" s="46">
        <v>0.95196291590461102</v>
      </c>
    </row>
    <row r="5612" spans="1:37" x14ac:dyDescent="0.2">
      <c r="A5612" s="35" t="s">
        <v>1628</v>
      </c>
      <c r="B5612" s="35" t="s">
        <v>7923</v>
      </c>
      <c r="C5612" s="85" t="s">
        <v>971</v>
      </c>
      <c r="D5612" s="85" t="s">
        <v>971</v>
      </c>
      <c r="E5612" s="85" t="s">
        <v>12896</v>
      </c>
      <c r="F5612" s="85" t="s">
        <v>333</v>
      </c>
      <c r="G5612" s="85" t="s">
        <v>333</v>
      </c>
      <c r="H5612" s="840">
        <v>1.0207650829297401</v>
      </c>
      <c r="I5612" s="840">
        <v>1.0220190117993799</v>
      </c>
      <c r="J5612" s="86">
        <v>7598.1666666666697</v>
      </c>
      <c r="K5612" s="44">
        <v>7755.9432276139996</v>
      </c>
      <c r="L5612" s="45">
        <v>7297.3122501918397</v>
      </c>
      <c r="M5612" s="46">
        <v>0.96040434098468996</v>
      </c>
      <c r="N5612" s="139">
        <v>7765.4707881536197</v>
      </c>
      <c r="O5612" s="45">
        <v>7212.9218951139901</v>
      </c>
      <c r="P5612" s="99">
        <v>0.94929766765412604</v>
      </c>
      <c r="Q5612" s="86">
        <v>7654.4183404662899</v>
      </c>
      <c r="R5612" s="44">
        <v>7813.3629720850004</v>
      </c>
      <c r="S5612" s="45">
        <v>7351.7126650166001</v>
      </c>
      <c r="T5612" s="140">
        <v>0.96045347118678104</v>
      </c>
      <c r="U5612" s="44">
        <v>7822.9610682223802</v>
      </c>
      <c r="V5612" s="45">
        <v>7266.6399823340898</v>
      </c>
      <c r="W5612" s="99">
        <v>0.94933927819411801</v>
      </c>
      <c r="X5612" s="86">
        <v>7714.4829772194598</v>
      </c>
      <c r="Y5612" s="44">
        <v>7874.6748560015003</v>
      </c>
      <c r="Z5612" s="45">
        <v>7409.7647920231402</v>
      </c>
      <c r="AA5612" s="46">
        <v>0.96050050455796798</v>
      </c>
      <c r="AB5612" s="139">
        <v>7884.3482689209404</v>
      </c>
      <c r="AC5612" s="45">
        <v>7323.9742867113</v>
      </c>
      <c r="AD5612" s="99">
        <v>0.94937979749760104</v>
      </c>
      <c r="AE5612" s="142">
        <v>7776.7187143699703</v>
      </c>
      <c r="AF5612" s="44">
        <v>7938.2029233951298</v>
      </c>
      <c r="AG5612" s="45">
        <v>7469.8083734168704</v>
      </c>
      <c r="AH5612" s="140">
        <v>0.96053472521952199</v>
      </c>
      <c r="AI5612" s="44">
        <v>7947.9543755021105</v>
      </c>
      <c r="AJ5612" s="45">
        <v>7383.2912676293399</v>
      </c>
      <c r="AK5612" s="46">
        <v>0.94940958247420604</v>
      </c>
    </row>
    <row r="5613" spans="1:37" x14ac:dyDescent="0.2">
      <c r="A5613" s="35" t="s">
        <v>1627</v>
      </c>
      <c r="B5613" s="35" t="s">
        <v>7922</v>
      </c>
      <c r="C5613" s="85" t="s">
        <v>971</v>
      </c>
      <c r="D5613" s="85" t="s">
        <v>971</v>
      </c>
      <c r="E5613" s="85" t="s">
        <v>12896</v>
      </c>
      <c r="F5613" s="85" t="s">
        <v>470</v>
      </c>
      <c r="G5613" s="85" t="s">
        <v>470</v>
      </c>
      <c r="H5613" s="840">
        <v>1.0223430456012701</v>
      </c>
      <c r="I5613" s="840">
        <v>1.0245193561395001</v>
      </c>
      <c r="J5613" s="86">
        <v>9563</v>
      </c>
      <c r="K5613" s="44">
        <v>9776.6665450849305</v>
      </c>
      <c r="L5613" s="45">
        <v>9198.54445188309</v>
      </c>
      <c r="M5613" s="46">
        <v>0.96188899423644203</v>
      </c>
      <c r="N5613" s="139">
        <v>9797.4786027620303</v>
      </c>
      <c r="O5613" s="45">
        <v>9100.3430260247897</v>
      </c>
      <c r="P5613" s="99">
        <v>0.95162010101691796</v>
      </c>
      <c r="Q5613" s="86">
        <v>9562.9722242734606</v>
      </c>
      <c r="R5613" s="44">
        <v>9776.6381487640701</v>
      </c>
      <c r="S5613" s="45">
        <v>9198.9882917692394</v>
      </c>
      <c r="T5613" s="140">
        <v>0.96193820038708</v>
      </c>
      <c r="U5613" s="44">
        <v>9797.4501459925596</v>
      </c>
      <c r="V5613" s="45">
        <v>9100.7154880258295</v>
      </c>
      <c r="W5613" s="99">
        <v>0.95166181335607203</v>
      </c>
      <c r="X5613" s="86">
        <v>9562.9615962187108</v>
      </c>
      <c r="Y5613" s="44">
        <v>9776.6272832462</v>
      </c>
      <c r="Z5613" s="45">
        <v>9199.4285418553209</v>
      </c>
      <c r="AA5613" s="46">
        <v>0.96198530646540104</v>
      </c>
      <c r="AB5613" s="139">
        <v>9797.4392573447494</v>
      </c>
      <c r="AC5613" s="45">
        <v>9101.0938062264704</v>
      </c>
      <c r="AD5613" s="99">
        <v>0.95170243178903202</v>
      </c>
      <c r="AE5613" s="142">
        <v>9564.5693865446301</v>
      </c>
      <c r="AF5613" s="44">
        <v>9778.2709965046906</v>
      </c>
      <c r="AG5613" s="45">
        <v>9201.3030243865906</v>
      </c>
      <c r="AH5613" s="140">
        <v>0.96201958002739996</v>
      </c>
      <c r="AI5613" s="44">
        <v>9799.0864696542594</v>
      </c>
      <c r="AJ5613" s="45">
        <v>9102.9095216179394</v>
      </c>
      <c r="AK5613" s="46">
        <v>0.95173228963384904</v>
      </c>
    </row>
    <row r="5614" spans="1:37" x14ac:dyDescent="0.2">
      <c r="A5614" s="35" t="s">
        <v>1626</v>
      </c>
      <c r="B5614" s="35" t="s">
        <v>7921</v>
      </c>
      <c r="C5614" s="85" t="s">
        <v>971</v>
      </c>
      <c r="D5614" s="85" t="s">
        <v>971</v>
      </c>
      <c r="E5614" s="85" t="s">
        <v>12896</v>
      </c>
      <c r="F5614" s="85" t="s">
        <v>339</v>
      </c>
      <c r="G5614" s="85" t="s">
        <v>339</v>
      </c>
      <c r="H5614" s="840">
        <v>1.0221471341377</v>
      </c>
      <c r="I5614" s="840">
        <v>1.02441065067542</v>
      </c>
      <c r="J5614" s="86">
        <v>5773.5</v>
      </c>
      <c r="K5614" s="44">
        <v>5901.36647894403</v>
      </c>
      <c r="L5614" s="45">
        <v>5552.4018982431098</v>
      </c>
      <c r="M5614" s="46">
        <v>0.9617046675748</v>
      </c>
      <c r="N5614" s="139">
        <v>5914.4348916745503</v>
      </c>
      <c r="O5614" s="45">
        <v>5493.59569962773</v>
      </c>
      <c r="P5614" s="99">
        <v>0.95151913044560998</v>
      </c>
      <c r="Q5614" s="86">
        <v>5781.7517278887399</v>
      </c>
      <c r="R5614" s="44">
        <v>5909.8009589571902</v>
      </c>
      <c r="S5614" s="45">
        <v>5560.6220666974696</v>
      </c>
      <c r="T5614" s="140">
        <v>0.96175386429607002</v>
      </c>
      <c r="U5614" s="44">
        <v>5922.8880496102502</v>
      </c>
      <c r="V5614" s="45">
        <v>5501.6885213729602</v>
      </c>
      <c r="W5614" s="99">
        <v>0.95156083835892302</v>
      </c>
      <c r="X5614" s="86">
        <v>5788.1151448976298</v>
      </c>
      <c r="Y5614" s="44">
        <v>5916.3053074161498</v>
      </c>
      <c r="Z5614" s="45">
        <v>5567.0147107523298</v>
      </c>
      <c r="AA5614" s="46">
        <v>0.96180096134745996</v>
      </c>
      <c r="AB5614" s="139">
        <v>5929.4068017688496</v>
      </c>
      <c r="AC5614" s="45">
        <v>5507.97877901829</v>
      </c>
      <c r="AD5614" s="99">
        <v>0.95160145248211103</v>
      </c>
      <c r="AE5614" s="142">
        <v>5800.7355520680603</v>
      </c>
      <c r="AF5614" s="44">
        <v>5929.2052204370502</v>
      </c>
      <c r="AG5614" s="45">
        <v>5579.3518042727301</v>
      </c>
      <c r="AH5614" s="140">
        <v>0.96183522834162005</v>
      </c>
      <c r="AI5614" s="44">
        <v>5942.3352812900903</v>
      </c>
      <c r="AJ5614" s="45">
        <v>5520.1615558976</v>
      </c>
      <c r="AK5614" s="46">
        <v>0.95163130715889499</v>
      </c>
    </row>
    <row r="5615" spans="1:37" x14ac:dyDescent="0.2">
      <c r="A5615" s="35" t="s">
        <v>1625</v>
      </c>
      <c r="B5615" s="35" t="s">
        <v>7920</v>
      </c>
      <c r="C5615" s="85" t="s">
        <v>1031</v>
      </c>
      <c r="D5615" s="85" t="s">
        <v>1031</v>
      </c>
      <c r="E5615" s="85" t="s">
        <v>12896</v>
      </c>
      <c r="F5615" s="85" t="s">
        <v>237</v>
      </c>
      <c r="G5615" s="85" t="s">
        <v>237</v>
      </c>
      <c r="H5615" s="840">
        <v>1.0374173238180799</v>
      </c>
      <c r="I5615" s="840">
        <v>1.0396011335936699</v>
      </c>
      <c r="J5615" s="86">
        <v>10294.166666666701</v>
      </c>
      <c r="K5615" s="44">
        <v>10679.3468342706</v>
      </c>
      <c r="L5615" s="45">
        <v>10047.846688757199</v>
      </c>
      <c r="M5615" s="46">
        <v>0.97607188751790297</v>
      </c>
      <c r="N5615" s="139">
        <v>10701.8273360689</v>
      </c>
      <c r="O5615" s="45">
        <v>9940.3431956524091</v>
      </c>
      <c r="P5615" s="99">
        <v>0.96562874077413496</v>
      </c>
      <c r="Q5615" s="86">
        <v>10317.464676686401</v>
      </c>
      <c r="R5615" s="44">
        <v>10703.516593475601</v>
      </c>
      <c r="S5615" s="45">
        <v>10071.102389791</v>
      </c>
      <c r="T5615" s="140">
        <v>0.97612181920505103</v>
      </c>
      <c r="U5615" s="44">
        <v>10726.047973695901</v>
      </c>
      <c r="V5615" s="45">
        <v>9963.2771246556604</v>
      </c>
      <c r="W5615" s="99">
        <v>0.96567106715363105</v>
      </c>
      <c r="X5615" s="86">
        <v>10338.910354539001</v>
      </c>
      <c r="Y5615" s="44">
        <v>10725.7647112009</v>
      </c>
      <c r="Z5615" s="45">
        <v>10092.5301905018</v>
      </c>
      <c r="AA5615" s="46">
        <v>0.97616961985466399</v>
      </c>
      <c r="AB5615" s="139">
        <v>10748.342924702099</v>
      </c>
      <c r="AC5615" s="45">
        <v>9984.4127276289692</v>
      </c>
      <c r="AD5615" s="99">
        <v>0.96571228352372496</v>
      </c>
      <c r="AE5615" s="142">
        <v>10360.294553937199</v>
      </c>
      <c r="AF5615" s="44">
        <v>10747.9490501125</v>
      </c>
      <c r="AG5615" s="45">
        <v>10113.7651161544</v>
      </c>
      <c r="AH5615" s="140">
        <v>0.97620439877463605</v>
      </c>
      <c r="AI5615" s="44">
        <v>10770.5739626374</v>
      </c>
      <c r="AJ5615" s="45">
        <v>10005.3776014125</v>
      </c>
      <c r="AK5615" s="46">
        <v>0.96574258090086296</v>
      </c>
    </row>
    <row r="5616" spans="1:37" x14ac:dyDescent="0.2">
      <c r="A5616" s="35" t="s">
        <v>1624</v>
      </c>
      <c r="B5616" s="35" t="s">
        <v>7919</v>
      </c>
      <c r="C5616" s="85" t="s">
        <v>1031</v>
      </c>
      <c r="D5616" s="85" t="s">
        <v>1031</v>
      </c>
      <c r="E5616" s="85" t="s">
        <v>12896</v>
      </c>
      <c r="F5616" s="85" t="s">
        <v>237</v>
      </c>
      <c r="G5616" s="85" t="s">
        <v>237</v>
      </c>
      <c r="H5616" s="840">
        <v>1.0374173238180799</v>
      </c>
      <c r="I5616" s="840">
        <v>1.0396011335936699</v>
      </c>
      <c r="J5616" s="86">
        <v>7322.1666666666697</v>
      </c>
      <c r="K5616" s="44">
        <v>7596.1425478832698</v>
      </c>
      <c r="L5616" s="45">
        <v>7146.9610390540101</v>
      </c>
      <c r="M5616" s="46">
        <v>0.97607188751790297</v>
      </c>
      <c r="N5616" s="139">
        <v>7612.13276702846</v>
      </c>
      <c r="O5616" s="45">
        <v>7070.4945780716798</v>
      </c>
      <c r="P5616" s="99">
        <v>0.96562874077413496</v>
      </c>
      <c r="Q5616" s="86">
        <v>7341.9772026565397</v>
      </c>
      <c r="R5616" s="44">
        <v>7616.6943411132897</v>
      </c>
      <c r="S5616" s="45">
        <v>7166.6641436191103</v>
      </c>
      <c r="T5616" s="140">
        <v>0.97612181920505103</v>
      </c>
      <c r="U5616" s="44">
        <v>7632.72782270063</v>
      </c>
      <c r="V5616" s="45">
        <v>7089.9349603069704</v>
      </c>
      <c r="W5616" s="99">
        <v>0.96567106715363105</v>
      </c>
      <c r="X5616" s="86">
        <v>7360.4313006099801</v>
      </c>
      <c r="Y5616" s="44">
        <v>7635.8389420256299</v>
      </c>
      <c r="Z5616" s="45">
        <v>7185.0294246828198</v>
      </c>
      <c r="AA5616" s="46">
        <v>0.97616961985466399</v>
      </c>
      <c r="AB5616" s="139">
        <v>7651.9127238524798</v>
      </c>
      <c r="AC5616" s="45">
        <v>7108.0589190315604</v>
      </c>
      <c r="AD5616" s="99">
        <v>0.96571228352372396</v>
      </c>
      <c r="AE5616" s="142">
        <v>7382.04161770051</v>
      </c>
      <c r="AF5616" s="44">
        <v>7658.2578593485396</v>
      </c>
      <c r="AG5616" s="45">
        <v>7206.3814991366698</v>
      </c>
      <c r="AH5616" s="140">
        <v>0.97620439877463605</v>
      </c>
      <c r="AI5616" s="44">
        <v>7674.3788339971097</v>
      </c>
      <c r="AJ5616" s="45">
        <v>7129.1519241956703</v>
      </c>
      <c r="AK5616" s="46">
        <v>0.96574258090086296</v>
      </c>
    </row>
    <row r="5617" spans="1:37" x14ac:dyDescent="0.2">
      <c r="A5617" s="35" t="s">
        <v>1623</v>
      </c>
      <c r="B5617" s="35" t="s">
        <v>7918</v>
      </c>
      <c r="C5617" s="85" t="s">
        <v>1031</v>
      </c>
      <c r="D5617" s="85" t="s">
        <v>1031</v>
      </c>
      <c r="E5617" s="85" t="s">
        <v>12896</v>
      </c>
      <c r="F5617" s="85" t="s">
        <v>237</v>
      </c>
      <c r="G5617" s="85" t="s">
        <v>237</v>
      </c>
      <c r="H5617" s="840">
        <v>1.0374173238180799</v>
      </c>
      <c r="I5617" s="840">
        <v>1.0396011335936699</v>
      </c>
      <c r="J5617" s="86">
        <v>15212.5</v>
      </c>
      <c r="K5617" s="44">
        <v>15781.7110385825</v>
      </c>
      <c r="L5617" s="45">
        <v>14848.4935888661</v>
      </c>
      <c r="M5617" s="46">
        <v>0.97607188751790297</v>
      </c>
      <c r="N5617" s="139">
        <v>15814.932244793699</v>
      </c>
      <c r="O5617" s="45">
        <v>14689.627219026501</v>
      </c>
      <c r="P5617" s="99">
        <v>0.96562874077413496</v>
      </c>
      <c r="Q5617" s="86">
        <v>15249.5335669615</v>
      </c>
      <c r="R5617" s="44">
        <v>15820.130302511099</v>
      </c>
      <c r="S5617" s="45">
        <v>14885.402447410899</v>
      </c>
      <c r="T5617" s="140">
        <v>0.97612181920505103</v>
      </c>
      <c r="U5617" s="44">
        <v>15853.432382987899</v>
      </c>
      <c r="V5617" s="45">
        <v>14726.0333532028</v>
      </c>
      <c r="W5617" s="99">
        <v>0.96567106715363105</v>
      </c>
      <c r="X5617" s="86">
        <v>15282.9510107522</v>
      </c>
      <c r="Y5617" s="44">
        <v>15854.798137617399</v>
      </c>
      <c r="Z5617" s="45">
        <v>14918.752478423499</v>
      </c>
      <c r="AA5617" s="46">
        <v>0.97616961985466399</v>
      </c>
      <c r="AB5617" s="139">
        <v>15888.1731954346</v>
      </c>
      <c r="AC5617" s="45">
        <v>14758.933519574801</v>
      </c>
      <c r="AD5617" s="99">
        <v>0.96571228352372496</v>
      </c>
      <c r="AE5617" s="142">
        <v>15317.9371262676</v>
      </c>
      <c r="AF5617" s="44">
        <v>15891.093339946099</v>
      </c>
      <c r="AG5617" s="45">
        <v>14953.4376028157</v>
      </c>
      <c r="AH5617" s="140">
        <v>0.97620439877463605</v>
      </c>
      <c r="AI5617" s="44">
        <v>15924.544800784401</v>
      </c>
      <c r="AJ5617" s="45">
        <v>14793.1841343988</v>
      </c>
      <c r="AK5617" s="46">
        <v>0.96574258090086296</v>
      </c>
    </row>
    <row r="5618" spans="1:37" x14ac:dyDescent="0.2">
      <c r="A5618" s="35" t="s">
        <v>1622</v>
      </c>
      <c r="B5618" s="35" t="s">
        <v>7917</v>
      </c>
      <c r="C5618" s="85" t="s">
        <v>1031</v>
      </c>
      <c r="D5618" s="85" t="s">
        <v>1031</v>
      </c>
      <c r="E5618" s="85" t="s">
        <v>12896</v>
      </c>
      <c r="F5618" s="85" t="s">
        <v>237</v>
      </c>
      <c r="G5618" s="85" t="s">
        <v>237</v>
      </c>
      <c r="H5618" s="840">
        <v>1.0374173238180799</v>
      </c>
      <c r="I5618" s="840">
        <v>1.0396011335936699</v>
      </c>
      <c r="J5618" s="86">
        <v>9810.75</v>
      </c>
      <c r="K5618" s="44">
        <v>10177.8420096482</v>
      </c>
      <c r="L5618" s="45">
        <v>9575.9972704662705</v>
      </c>
      <c r="M5618" s="46">
        <v>0.97607188751790297</v>
      </c>
      <c r="N5618" s="139">
        <v>10199.2668214041</v>
      </c>
      <c r="O5618" s="45">
        <v>9473.5421685498404</v>
      </c>
      <c r="P5618" s="99">
        <v>0.96562874077413496</v>
      </c>
      <c r="Q5618" s="86">
        <v>9826.4445513948303</v>
      </c>
      <c r="R5618" s="44">
        <v>10194.1238091548</v>
      </c>
      <c r="S5618" s="45">
        <v>9591.80693182508</v>
      </c>
      <c r="T5618" s="140">
        <v>0.97612181920505103</v>
      </c>
      <c r="U5618" s="44">
        <v>10215.5828948254</v>
      </c>
      <c r="V5618" s="45">
        <v>9489.1131962714298</v>
      </c>
      <c r="W5618" s="99">
        <v>0.96567106715363105</v>
      </c>
      <c r="X5618" s="86">
        <v>9841.7517286024395</v>
      </c>
      <c r="Y5618" s="44">
        <v>10210.003739968701</v>
      </c>
      <c r="Z5618" s="45">
        <v>9607.2190436138299</v>
      </c>
      <c r="AA5618" s="46">
        <v>0.97616961985466399</v>
      </c>
      <c r="AB5618" s="139">
        <v>10231.4962536026</v>
      </c>
      <c r="AC5618" s="45">
        <v>9504.3005357022193</v>
      </c>
      <c r="AD5618" s="99">
        <v>0.96571228352372396</v>
      </c>
      <c r="AE5618" s="142">
        <v>9860.2657558589308</v>
      </c>
      <c r="AF5618" s="44">
        <v>10229.2105125782</v>
      </c>
      <c r="AG5618" s="45">
        <v>9625.6348039564</v>
      </c>
      <c r="AH5618" s="140">
        <v>0.97620439877463605</v>
      </c>
      <c r="AI5618" s="44">
        <v>10250.7434573258</v>
      </c>
      <c r="AJ5618" s="45">
        <v>9522.4784994315996</v>
      </c>
      <c r="AK5618" s="46">
        <v>0.96574258090086296</v>
      </c>
    </row>
    <row r="5619" spans="1:37" x14ac:dyDescent="0.2">
      <c r="A5619" s="35" t="s">
        <v>1621</v>
      </c>
      <c r="B5619" s="35" t="s">
        <v>7916</v>
      </c>
      <c r="C5619" s="85" t="s">
        <v>1031</v>
      </c>
      <c r="D5619" s="85" t="s">
        <v>1031</v>
      </c>
      <c r="E5619" s="85" t="s">
        <v>12896</v>
      </c>
      <c r="F5619" s="85" t="s">
        <v>237</v>
      </c>
      <c r="G5619" s="85" t="s">
        <v>237</v>
      </c>
      <c r="H5619" s="840">
        <v>1.0374173238180799</v>
      </c>
      <c r="I5619" s="840">
        <v>1.0396011335936699</v>
      </c>
      <c r="J5619" s="86">
        <v>7169.25</v>
      </c>
      <c r="K5619" s="44">
        <v>7437.5041487827602</v>
      </c>
      <c r="L5619" s="45">
        <v>6997.7033795877296</v>
      </c>
      <c r="M5619" s="46">
        <v>0.97607188751790297</v>
      </c>
      <c r="N5619" s="139">
        <v>7453.1604270164298</v>
      </c>
      <c r="O5619" s="45">
        <v>6922.8338497949699</v>
      </c>
      <c r="P5619" s="99">
        <v>0.96562874077413496</v>
      </c>
      <c r="Q5619" s="86">
        <v>7189.55864463538</v>
      </c>
      <c r="R5619" s="44">
        <v>7458.5726885507602</v>
      </c>
      <c r="S5619" s="45">
        <v>7017.8850634828896</v>
      </c>
      <c r="T5619" s="140">
        <v>0.97612181920505103</v>
      </c>
      <c r="U5619" s="44">
        <v>7474.2733170011197</v>
      </c>
      <c r="V5619" s="45">
        <v>6942.7487687286603</v>
      </c>
      <c r="W5619" s="99">
        <v>0.96567106715363105</v>
      </c>
      <c r="X5619" s="86">
        <v>7211.5349546450598</v>
      </c>
      <c r="Y5619" s="44">
        <v>7481.3712932684002</v>
      </c>
      <c r="Z5619" s="45">
        <v>7039.6813352444897</v>
      </c>
      <c r="AA5619" s="46">
        <v>0.97616961985466399</v>
      </c>
      <c r="AB5619" s="139">
        <v>7497.1199137993899</v>
      </c>
      <c r="AC5619" s="45">
        <v>6964.2678887614402</v>
      </c>
      <c r="AD5619" s="99">
        <v>0.96571228352372396</v>
      </c>
      <c r="AE5619" s="142">
        <v>7231.6256701681104</v>
      </c>
      <c r="AF5619" s="44">
        <v>7502.2137495999104</v>
      </c>
      <c r="AG5619" s="45">
        <v>7059.5447895096804</v>
      </c>
      <c r="AH5619" s="140">
        <v>0.97620439877463605</v>
      </c>
      <c r="AI5619" s="44">
        <v>7518.0062444318601</v>
      </c>
      <c r="AJ5619" s="45">
        <v>6983.8888388170799</v>
      </c>
      <c r="AK5619" s="46">
        <v>0.96574258090086296</v>
      </c>
    </row>
    <row r="5620" spans="1:37" x14ac:dyDescent="0.2">
      <c r="A5620" s="35" t="s">
        <v>1620</v>
      </c>
      <c r="B5620" s="35" t="s">
        <v>13507</v>
      </c>
      <c r="C5620" s="85" t="s">
        <v>1031</v>
      </c>
      <c r="D5620" s="85" t="s">
        <v>1031</v>
      </c>
      <c r="E5620" s="85" t="s">
        <v>12896</v>
      </c>
      <c r="F5620" s="85" t="s">
        <v>237</v>
      </c>
      <c r="G5620" s="85" t="s">
        <v>237</v>
      </c>
      <c r="H5620" s="840">
        <v>1.0374173238180799</v>
      </c>
      <c r="I5620" s="840">
        <v>1.0396011335936699</v>
      </c>
      <c r="J5620" s="86">
        <v>9810.5833333333303</v>
      </c>
      <c r="K5620" s="44">
        <v>10177.669106760901</v>
      </c>
      <c r="L5620" s="45">
        <v>9575.8345918183495</v>
      </c>
      <c r="M5620" s="46">
        <v>0.97607188751790297</v>
      </c>
      <c r="N5620" s="139">
        <v>10199.093554548501</v>
      </c>
      <c r="O5620" s="45">
        <v>9473.3812304263793</v>
      </c>
      <c r="P5620" s="99">
        <v>0.96562874077413496</v>
      </c>
      <c r="Q5620" s="86">
        <v>9832.2353658403008</v>
      </c>
      <c r="R5620" s="44">
        <v>10200.1313003795</v>
      </c>
      <c r="S5620" s="45">
        <v>9597.4594721562698</v>
      </c>
      <c r="T5620" s="140">
        <v>0.97612181920505103</v>
      </c>
      <c r="U5620" s="44">
        <v>10221.6030320874</v>
      </c>
      <c r="V5620" s="45">
        <v>9494.7052182366697</v>
      </c>
      <c r="W5620" s="99">
        <v>0.96567106715363105</v>
      </c>
      <c r="X5620" s="86">
        <v>9853.7993562770807</v>
      </c>
      <c r="Y5620" s="44">
        <v>10222.5021576293</v>
      </c>
      <c r="Z5620" s="45">
        <v>9618.9795717411307</v>
      </c>
      <c r="AA5620" s="46">
        <v>0.97616961985466399</v>
      </c>
      <c r="AB5620" s="139">
        <v>10244.020980990201</v>
      </c>
      <c r="AC5620" s="45">
        <v>9515.9350777349391</v>
      </c>
      <c r="AD5620" s="99">
        <v>0.96571228352372496</v>
      </c>
      <c r="AE5620" s="142">
        <v>9877.2548810693006</v>
      </c>
      <c r="AF5620" s="44">
        <v>10246.835325388</v>
      </c>
      <c r="AG5620" s="45">
        <v>9642.2196627180892</v>
      </c>
      <c r="AH5620" s="140">
        <v>0.97620439877463605</v>
      </c>
      <c r="AI5620" s="44">
        <v>10268.4053711533</v>
      </c>
      <c r="AJ5620" s="45">
        <v>9538.8856210595095</v>
      </c>
      <c r="AK5620" s="46">
        <v>0.96574258090086296</v>
      </c>
    </row>
    <row r="5621" spans="1:37" x14ac:dyDescent="0.2">
      <c r="A5621" s="35" t="s">
        <v>1619</v>
      </c>
      <c r="B5621" s="35" t="s">
        <v>7915</v>
      </c>
      <c r="C5621" s="85" t="s">
        <v>1031</v>
      </c>
      <c r="D5621" s="85" t="s">
        <v>1031</v>
      </c>
      <c r="E5621" s="85" t="s">
        <v>12896</v>
      </c>
      <c r="F5621" s="85" t="s">
        <v>237</v>
      </c>
      <c r="G5621" s="85" t="s">
        <v>237</v>
      </c>
      <c r="H5621" s="840">
        <v>1.0374173238180799</v>
      </c>
      <c r="I5621" s="840">
        <v>1.0396011335936699</v>
      </c>
      <c r="J5621" s="86">
        <v>13436.916666666701</v>
      </c>
      <c r="K5621" s="44">
        <v>13939.6901286999</v>
      </c>
      <c r="L5621" s="45">
        <v>13115.396613254101</v>
      </c>
      <c r="M5621" s="46">
        <v>0.97607188751790297</v>
      </c>
      <c r="N5621" s="139">
        <v>13969.0337986704</v>
      </c>
      <c r="O5621" s="45">
        <v>12975.0729207203</v>
      </c>
      <c r="P5621" s="99">
        <v>0.96562874077413496</v>
      </c>
      <c r="Q5621" s="86">
        <v>13462.3417085934</v>
      </c>
      <c r="R5621" s="44">
        <v>13966.066507653501</v>
      </c>
      <c r="S5621" s="45">
        <v>13140.8854793522</v>
      </c>
      <c r="T5621" s="140">
        <v>0.97612181920505103</v>
      </c>
      <c r="U5621" s="44">
        <v>13995.4657010791</v>
      </c>
      <c r="V5621" s="45">
        <v>13000.193884124201</v>
      </c>
      <c r="W5621" s="99">
        <v>0.96567106715363105</v>
      </c>
      <c r="X5621" s="86">
        <v>13487.7119965282</v>
      </c>
      <c r="Y5621" s="44">
        <v>13992.386083867201</v>
      </c>
      <c r="Z5621" s="45">
        <v>13166.294692360099</v>
      </c>
      <c r="AA5621" s="46">
        <v>0.97616961985466399</v>
      </c>
      <c r="AB5621" s="139">
        <v>14021.8406811757</v>
      </c>
      <c r="AC5621" s="45">
        <v>13025.249151677601</v>
      </c>
      <c r="AD5621" s="99">
        <v>0.96571228352372396</v>
      </c>
      <c r="AE5621" s="142">
        <v>13515.1488498365</v>
      </c>
      <c r="AF5621" s="44">
        <v>14020.8495508004</v>
      </c>
      <c r="AG5621" s="45">
        <v>13193.547757304401</v>
      </c>
      <c r="AH5621" s="140">
        <v>0.97620439877463605</v>
      </c>
      <c r="AI5621" s="44">
        <v>14050.364064977201</v>
      </c>
      <c r="AJ5621" s="45">
        <v>13052.154731500401</v>
      </c>
      <c r="AK5621" s="46">
        <v>0.96574258090086296</v>
      </c>
    </row>
    <row r="5622" spans="1:37" x14ac:dyDescent="0.2">
      <c r="A5622" s="35" t="s">
        <v>1618</v>
      </c>
      <c r="B5622" s="35" t="s">
        <v>7914</v>
      </c>
      <c r="C5622" s="85" t="s">
        <v>1031</v>
      </c>
      <c r="D5622" s="85" t="s">
        <v>1031</v>
      </c>
      <c r="E5622" s="85" t="s">
        <v>12896</v>
      </c>
      <c r="F5622" s="85" t="s">
        <v>237</v>
      </c>
      <c r="G5622" s="85" t="s">
        <v>237</v>
      </c>
      <c r="H5622" s="840">
        <v>1.0374173238180799</v>
      </c>
      <c r="I5622" s="840">
        <v>1.0396011335936699</v>
      </c>
      <c r="J5622" s="86">
        <v>14769.5</v>
      </c>
      <c r="K5622" s="44">
        <v>15322.135164131099</v>
      </c>
      <c r="L5622" s="45">
        <v>14416.093742695701</v>
      </c>
      <c r="M5622" s="46">
        <v>0.97607188751790297</v>
      </c>
      <c r="N5622" s="139">
        <v>15354.3889426117</v>
      </c>
      <c r="O5622" s="45">
        <v>14261.8536868636</v>
      </c>
      <c r="P5622" s="99">
        <v>0.96562874077413496</v>
      </c>
      <c r="Q5622" s="86">
        <v>14787.3630278495</v>
      </c>
      <c r="R5622" s="44">
        <v>15340.6665786781</v>
      </c>
      <c r="S5622" s="45">
        <v>14434.26769999</v>
      </c>
      <c r="T5622" s="140">
        <v>0.97612181920505103</v>
      </c>
      <c r="U5622" s="44">
        <v>15372.959366613501</v>
      </c>
      <c r="V5622" s="45">
        <v>14279.7286354916</v>
      </c>
      <c r="W5622" s="99">
        <v>0.96567106715363105</v>
      </c>
      <c r="X5622" s="86">
        <v>14803.5370823136</v>
      </c>
      <c r="Y5622" s="44">
        <v>15357.4458229755</v>
      </c>
      <c r="Z5622" s="45">
        <v>14450.7631661465</v>
      </c>
      <c r="AA5622" s="46">
        <v>0.97616961985466399</v>
      </c>
      <c r="AB5622" s="139">
        <v>15389.773931969199</v>
      </c>
      <c r="AC5622" s="45">
        <v>14295.9575999892</v>
      </c>
      <c r="AD5622" s="99">
        <v>0.96571228352372496</v>
      </c>
      <c r="AE5622" s="142">
        <v>14823.468906976001</v>
      </c>
      <c r="AF5622" s="44">
        <v>15378.1234431755</v>
      </c>
      <c r="AG5622" s="45">
        <v>14470.735552089</v>
      </c>
      <c r="AH5622" s="140">
        <v>0.97620439877463605</v>
      </c>
      <c r="AI5622" s="44">
        <v>15410.4950794828</v>
      </c>
      <c r="AJ5622" s="45">
        <v>14315.655120126699</v>
      </c>
      <c r="AK5622" s="46">
        <v>0.96574258090086296</v>
      </c>
    </row>
    <row r="5623" spans="1:37" x14ac:dyDescent="0.2">
      <c r="A5623" s="35" t="s">
        <v>1617</v>
      </c>
      <c r="B5623" s="35" t="s">
        <v>7913</v>
      </c>
      <c r="C5623" s="85" t="s">
        <v>1031</v>
      </c>
      <c r="D5623" s="85" t="s">
        <v>1031</v>
      </c>
      <c r="E5623" s="85" t="s">
        <v>12896</v>
      </c>
      <c r="F5623" s="85" t="s">
        <v>237</v>
      </c>
      <c r="G5623" s="85" t="s">
        <v>237</v>
      </c>
      <c r="H5623" s="840">
        <v>1.0374173238180799</v>
      </c>
      <c r="I5623" s="840">
        <v>1.0396011335936699</v>
      </c>
      <c r="J5623" s="86">
        <v>7509.1666666666697</v>
      </c>
      <c r="K5623" s="44">
        <v>7790.1395874372502</v>
      </c>
      <c r="L5623" s="45">
        <v>7329.48648201986</v>
      </c>
      <c r="M5623" s="46">
        <v>0.97607188751790297</v>
      </c>
      <c r="N5623" s="139">
        <v>7806.5381790104802</v>
      </c>
      <c r="O5623" s="45">
        <v>7251.0671525964399</v>
      </c>
      <c r="P5623" s="99">
        <v>0.96562874077413496</v>
      </c>
      <c r="Q5623" s="86">
        <v>7524.7697691128797</v>
      </c>
      <c r="R5623" s="44">
        <v>7806.3265162202697</v>
      </c>
      <c r="S5623" s="45">
        <v>7345.0919561256396</v>
      </c>
      <c r="T5623" s="140">
        <v>0.97612181920505103</v>
      </c>
      <c r="U5623" s="44">
        <v>7822.7591820011403</v>
      </c>
      <c r="V5623" s="45">
        <v>7266.4524530246199</v>
      </c>
      <c r="W5623" s="99">
        <v>0.96567106715363105</v>
      </c>
      <c r="X5623" s="86">
        <v>7539.60543104522</v>
      </c>
      <c r="Y5623" s="44">
        <v>7821.7172889191797</v>
      </c>
      <c r="Z5623" s="45">
        <v>7359.9337674775697</v>
      </c>
      <c r="AA5623" s="46">
        <v>0.97616961985466399</v>
      </c>
      <c r="AB5623" s="139">
        <v>7838.1823529636104</v>
      </c>
      <c r="AC5623" s="45">
        <v>7281.08957768255</v>
      </c>
      <c r="AD5623" s="99">
        <v>0.96571228352372496</v>
      </c>
      <c r="AE5623" s="142">
        <v>7556.7740412654703</v>
      </c>
      <c r="AF5623" s="44">
        <v>7839.5283025875397</v>
      </c>
      <c r="AG5623" s="45">
        <v>7376.9560596293304</v>
      </c>
      <c r="AH5623" s="140">
        <v>0.97620439877463605</v>
      </c>
      <c r="AI5623" s="44">
        <v>7856.0308596108098</v>
      </c>
      <c r="AJ5623" s="45">
        <v>7297.89846589635</v>
      </c>
      <c r="AK5623" s="46">
        <v>0.96574258090086296</v>
      </c>
    </row>
    <row r="5624" spans="1:37" x14ac:dyDescent="0.2">
      <c r="A5624" s="35" t="s">
        <v>1616</v>
      </c>
      <c r="B5624" s="35" t="s">
        <v>7912</v>
      </c>
      <c r="C5624" s="85" t="s">
        <v>1031</v>
      </c>
      <c r="D5624" s="85" t="s">
        <v>1031</v>
      </c>
      <c r="E5624" s="85" t="s">
        <v>12896</v>
      </c>
      <c r="F5624" s="85" t="s">
        <v>237</v>
      </c>
      <c r="G5624" s="85" t="s">
        <v>237</v>
      </c>
      <c r="H5624" s="840">
        <v>1.0374173238180799</v>
      </c>
      <c r="I5624" s="840">
        <v>1.0396011335936699</v>
      </c>
      <c r="J5624" s="86">
        <v>8145.6666666666697</v>
      </c>
      <c r="K5624" s="44">
        <v>8450.4557140474608</v>
      </c>
      <c r="L5624" s="45">
        <v>7950.7562384250004</v>
      </c>
      <c r="M5624" s="46">
        <v>0.97607188751790297</v>
      </c>
      <c r="N5624" s="139">
        <v>8468.2443005428504</v>
      </c>
      <c r="O5624" s="45">
        <v>7865.6898460991797</v>
      </c>
      <c r="P5624" s="99">
        <v>0.96562874077413496</v>
      </c>
      <c r="Q5624" s="86">
        <v>8155.0399119183603</v>
      </c>
      <c r="R5624" s="44">
        <v>8460.1796810519609</v>
      </c>
      <c r="S5624" s="45">
        <v>7960.3123945115503</v>
      </c>
      <c r="T5624" s="140">
        <v>0.97612181920505103</v>
      </c>
      <c r="U5624" s="44">
        <v>8477.9887369319604</v>
      </c>
      <c r="V5624" s="45">
        <v>7875.0860944226597</v>
      </c>
      <c r="W5624" s="99">
        <v>0.96567106715363105</v>
      </c>
      <c r="X5624" s="86">
        <v>8163.81768854251</v>
      </c>
      <c r="Y5624" s="44">
        <v>8469.2858985864605</v>
      </c>
      <c r="Z5624" s="45">
        <v>7969.2708095873304</v>
      </c>
      <c r="AA5624" s="46">
        <v>0.97616961985466399</v>
      </c>
      <c r="AB5624" s="139">
        <v>8487.1141234608604</v>
      </c>
      <c r="AC5624" s="45">
        <v>7883.8990222737602</v>
      </c>
      <c r="AD5624" s="99">
        <v>0.96571228352372496</v>
      </c>
      <c r="AE5624" s="142">
        <v>8174.6307457978101</v>
      </c>
      <c r="AF5624" s="44">
        <v>8480.5035515065392</v>
      </c>
      <c r="AG5624" s="45">
        <v>7980.1104924062001</v>
      </c>
      <c r="AH5624" s="140">
        <v>0.97620439877463605</v>
      </c>
      <c r="AI5624" s="44">
        <v>8498.3553900410807</v>
      </c>
      <c r="AJ5624" s="45">
        <v>7894.5889943583197</v>
      </c>
      <c r="AK5624" s="46">
        <v>0.96574258090086296</v>
      </c>
    </row>
    <row r="5625" spans="1:37" x14ac:dyDescent="0.2">
      <c r="A5625" s="35" t="s">
        <v>1615</v>
      </c>
      <c r="B5625" s="35" t="s">
        <v>7911</v>
      </c>
      <c r="C5625" s="85" t="s">
        <v>1031</v>
      </c>
      <c r="D5625" s="85" t="s">
        <v>1031</v>
      </c>
      <c r="E5625" s="85" t="s">
        <v>12896</v>
      </c>
      <c r="F5625" s="85" t="s">
        <v>237</v>
      </c>
      <c r="G5625" s="85" t="s">
        <v>237</v>
      </c>
      <c r="H5625" s="840">
        <v>1.0374173238180799</v>
      </c>
      <c r="I5625" s="840">
        <v>1.0396011335936699</v>
      </c>
      <c r="J5625" s="86">
        <v>6901.1666666666697</v>
      </c>
      <c r="K5625" s="44">
        <v>7159.3898545558604</v>
      </c>
      <c r="L5625" s="45">
        <v>6736.0347744089704</v>
      </c>
      <c r="M5625" s="46">
        <v>0.97607188751790297</v>
      </c>
      <c r="N5625" s="139">
        <v>7174.4606897855201</v>
      </c>
      <c r="O5625" s="45">
        <v>6663.9648782057702</v>
      </c>
      <c r="P5625" s="99">
        <v>0.96562874077413496</v>
      </c>
      <c r="Q5625" s="86">
        <v>6918.1968125715002</v>
      </c>
      <c r="R5625" s="44">
        <v>7177.0572229446898</v>
      </c>
      <c r="S5625" s="45">
        <v>6753.0028583058802</v>
      </c>
      <c r="T5625" s="140">
        <v>0.97612181920505103</v>
      </c>
      <c r="U5625" s="44">
        <v>7192.16524877346</v>
      </c>
      <c r="V5625" s="45">
        <v>6680.70249877477</v>
      </c>
      <c r="W5625" s="99">
        <v>0.96567106715363105</v>
      </c>
      <c r="X5625" s="86">
        <v>6936.1918207984099</v>
      </c>
      <c r="Y5625" s="44">
        <v>7195.7255562215296</v>
      </c>
      <c r="Z5625" s="45">
        <v>6770.8997329478198</v>
      </c>
      <c r="AA5625" s="46">
        <v>0.97616961985466399</v>
      </c>
      <c r="AB5625" s="139">
        <v>7210.8728797251797</v>
      </c>
      <c r="AC5625" s="45">
        <v>6698.36564222181</v>
      </c>
      <c r="AD5625" s="99">
        <v>0.96571228352372496</v>
      </c>
      <c r="AE5625" s="142">
        <v>6955.5778479010996</v>
      </c>
      <c r="AF5625" s="44">
        <v>7215.8369565778703</v>
      </c>
      <c r="AG5625" s="45">
        <v>6790.0656911404703</v>
      </c>
      <c r="AH5625" s="140">
        <v>0.97620439877463605</v>
      </c>
      <c r="AI5625" s="44">
        <v>7231.0266154770097</v>
      </c>
      <c r="AJ5625" s="45">
        <v>6717.2977024888796</v>
      </c>
      <c r="AK5625" s="46">
        <v>0.96574258090086296</v>
      </c>
    </row>
    <row r="5626" spans="1:37" x14ac:dyDescent="0.2">
      <c r="A5626" s="35" t="s">
        <v>1614</v>
      </c>
      <c r="B5626" s="35" t="s">
        <v>13180</v>
      </c>
      <c r="C5626" s="85" t="s">
        <v>1031</v>
      </c>
      <c r="D5626" s="85" t="s">
        <v>1031</v>
      </c>
      <c r="E5626" s="85" t="s">
        <v>12896</v>
      </c>
      <c r="F5626" s="85" t="s">
        <v>237</v>
      </c>
      <c r="G5626" s="85" t="s">
        <v>237</v>
      </c>
      <c r="H5626" s="840">
        <v>1.0374173238180799</v>
      </c>
      <c r="I5626" s="840">
        <v>1.0396011335936699</v>
      </c>
      <c r="J5626" s="86">
        <v>6077.6666666666697</v>
      </c>
      <c r="K5626" s="44">
        <v>6305.0766883916704</v>
      </c>
      <c r="L5626" s="45">
        <v>5932.2395750379801</v>
      </c>
      <c r="M5626" s="46">
        <v>0.97607188751790297</v>
      </c>
      <c r="N5626" s="139">
        <v>6318.3491562711397</v>
      </c>
      <c r="O5626" s="45">
        <v>5868.7696101782703</v>
      </c>
      <c r="P5626" s="99">
        <v>0.96562874077413496</v>
      </c>
      <c r="Q5626" s="86">
        <v>6090.6508015956997</v>
      </c>
      <c r="R5626" s="44">
        <v>6318.5466549018502</v>
      </c>
      <c r="S5626" s="45">
        <v>5945.2171405962999</v>
      </c>
      <c r="T5626" s="140">
        <v>0.97612181920505103</v>
      </c>
      <c r="U5626" s="44">
        <v>6331.8474776620997</v>
      </c>
      <c r="V5626" s="45">
        <v>5881.5652592370398</v>
      </c>
      <c r="W5626" s="99">
        <v>0.96567106715363105</v>
      </c>
      <c r="X5626" s="86">
        <v>6105.38503256284</v>
      </c>
      <c r="Y5626" s="44">
        <v>6333.8322013603001</v>
      </c>
      <c r="Z5626" s="45">
        <v>5959.8913863032303</v>
      </c>
      <c r="AA5626" s="46">
        <v>0.97616961985466399</v>
      </c>
      <c r="AB5626" s="139">
        <v>6347.1652008781703</v>
      </c>
      <c r="AC5626" s="45">
        <v>5896.0453215878297</v>
      </c>
      <c r="AD5626" s="99">
        <v>0.96571228352372396</v>
      </c>
      <c r="AE5626" s="142">
        <v>6123.51632447061</v>
      </c>
      <c r="AF5626" s="44">
        <v>6352.6419176886202</v>
      </c>
      <c r="AG5626" s="45">
        <v>5977.8035719165</v>
      </c>
      <c r="AH5626" s="140">
        <v>0.97620439877463605</v>
      </c>
      <c r="AI5626" s="44">
        <v>6366.0145124990004</v>
      </c>
      <c r="AJ5626" s="45">
        <v>5913.7404593828196</v>
      </c>
      <c r="AK5626" s="46">
        <v>0.96574258090086296</v>
      </c>
    </row>
    <row r="5627" spans="1:37" x14ac:dyDescent="0.2">
      <c r="A5627" s="35" t="s">
        <v>1613</v>
      </c>
      <c r="B5627" s="35" t="s">
        <v>7910</v>
      </c>
      <c r="C5627" s="85" t="s">
        <v>1031</v>
      </c>
      <c r="D5627" s="85" t="s">
        <v>1031</v>
      </c>
      <c r="E5627" s="85" t="s">
        <v>12896</v>
      </c>
      <c r="F5627" s="85" t="s">
        <v>237</v>
      </c>
      <c r="G5627" s="85" t="s">
        <v>237</v>
      </c>
      <c r="H5627" s="840">
        <v>1.0374173238180799</v>
      </c>
      <c r="I5627" s="840">
        <v>1.0396011335936699</v>
      </c>
      <c r="J5627" s="86">
        <v>3869.1666666666702</v>
      </c>
      <c r="K5627" s="44">
        <v>4013.9405287394502</v>
      </c>
      <c r="L5627" s="45">
        <v>3776.5848114546902</v>
      </c>
      <c r="M5627" s="46">
        <v>0.97607188751790297</v>
      </c>
      <c r="N5627" s="139">
        <v>4022.39005272951</v>
      </c>
      <c r="O5627" s="45">
        <v>3736.1785361785901</v>
      </c>
      <c r="P5627" s="99">
        <v>0.96562874077413496</v>
      </c>
      <c r="Q5627" s="86">
        <v>3873.9114140547099</v>
      </c>
      <c r="R5627" s="44">
        <v>4018.8628118769402</v>
      </c>
      <c r="S5627" s="45">
        <v>3781.4094569262902</v>
      </c>
      <c r="T5627" s="140">
        <v>0.97612181920505103</v>
      </c>
      <c r="U5627" s="44">
        <v>4027.3226974927402</v>
      </c>
      <c r="V5627" s="45">
        <v>3740.9241692688402</v>
      </c>
      <c r="W5627" s="99">
        <v>0.96567106715363105</v>
      </c>
      <c r="X5627" s="86">
        <v>3879.4434234376599</v>
      </c>
      <c r="Y5627" s="44">
        <v>4024.6018142463399</v>
      </c>
      <c r="Z5627" s="45">
        <v>3786.9948119048099</v>
      </c>
      <c r="AA5627" s="46">
        <v>0.97616961985466399</v>
      </c>
      <c r="AB5627" s="139">
        <v>4033.0737807183</v>
      </c>
      <c r="AC5627" s="45">
        <v>3746.4261672490702</v>
      </c>
      <c r="AD5627" s="99">
        <v>0.96571228352372496</v>
      </c>
      <c r="AE5627" s="142">
        <v>3886.2806919575401</v>
      </c>
      <c r="AF5627" s="44">
        <v>4031.6949150564601</v>
      </c>
      <c r="AG5627" s="45">
        <v>3793.8043063618802</v>
      </c>
      <c r="AH5627" s="140">
        <v>0.97620439877463605</v>
      </c>
      <c r="AI5627" s="44">
        <v>4040.1818128222499</v>
      </c>
      <c r="AJ5627" s="45">
        <v>3753.1467455562602</v>
      </c>
      <c r="AK5627" s="46">
        <v>0.96574258090086296</v>
      </c>
    </row>
    <row r="5628" spans="1:37" x14ac:dyDescent="0.2">
      <c r="A5628" s="35" t="s">
        <v>1612</v>
      </c>
      <c r="B5628" s="35" t="s">
        <v>7909</v>
      </c>
      <c r="C5628" s="85" t="s">
        <v>1031</v>
      </c>
      <c r="D5628" s="85" t="s">
        <v>1031</v>
      </c>
      <c r="E5628" s="85" t="s">
        <v>12896</v>
      </c>
      <c r="F5628" s="85" t="s">
        <v>237</v>
      </c>
      <c r="G5628" s="85" t="s">
        <v>237</v>
      </c>
      <c r="H5628" s="840">
        <v>1.0374173238180799</v>
      </c>
      <c r="I5628" s="840">
        <v>1.0396011335936699</v>
      </c>
      <c r="J5628" s="86">
        <v>6541.9166666666697</v>
      </c>
      <c r="K5628" s="44">
        <v>6786.69768097422</v>
      </c>
      <c r="L5628" s="45">
        <v>6385.3809488181596</v>
      </c>
      <c r="M5628" s="46">
        <v>0.97607188751790297</v>
      </c>
      <c r="N5628" s="139">
        <v>6800.9839825420004</v>
      </c>
      <c r="O5628" s="45">
        <v>6317.0627530826596</v>
      </c>
      <c r="P5628" s="99">
        <v>0.96562874077413496</v>
      </c>
      <c r="Q5628" s="86">
        <v>6563.6148503179102</v>
      </c>
      <c r="R5628" s="44">
        <v>6809.2077525894001</v>
      </c>
      <c r="S5628" s="45">
        <v>6406.8876682536102</v>
      </c>
      <c r="T5628" s="140">
        <v>0.97612181920505103</v>
      </c>
      <c r="U5628" s="44">
        <v>6823.5414388627596</v>
      </c>
      <c r="V5628" s="45">
        <v>6338.2929568919199</v>
      </c>
      <c r="W5628" s="99">
        <v>0.96567106715363105</v>
      </c>
      <c r="X5628" s="86">
        <v>6589.1158944180897</v>
      </c>
      <c r="Y5628" s="44">
        <v>6835.6629775143801</v>
      </c>
      <c r="Z5628" s="45">
        <v>6432.0947578324403</v>
      </c>
      <c r="AA5628" s="46">
        <v>0.97616961985466399</v>
      </c>
      <c r="AB5628" s="139">
        <v>6850.0523532171301</v>
      </c>
      <c r="AC5628" s="45">
        <v>6363.1901568009698</v>
      </c>
      <c r="AD5628" s="99">
        <v>0.96571228352372396</v>
      </c>
      <c r="AE5628" s="142">
        <v>6612.0385405983097</v>
      </c>
      <c r="AF5628" s="44">
        <v>6859.4433277694898</v>
      </c>
      <c r="AG5628" s="45">
        <v>6454.7011081994997</v>
      </c>
      <c r="AH5628" s="140">
        <v>0.97620439877463605</v>
      </c>
      <c r="AI5628" s="44">
        <v>6873.8827621710498</v>
      </c>
      <c r="AJ5628" s="45">
        <v>6385.5271652133897</v>
      </c>
      <c r="AK5628" s="46">
        <v>0.96574258090086296</v>
      </c>
    </row>
    <row r="5629" spans="1:37" x14ac:dyDescent="0.2">
      <c r="A5629" s="35" t="s">
        <v>1611</v>
      </c>
      <c r="B5629" s="35" t="s">
        <v>7908</v>
      </c>
      <c r="C5629" s="85" t="s">
        <v>1031</v>
      </c>
      <c r="D5629" s="85" t="s">
        <v>1031</v>
      </c>
      <c r="E5629" s="85" t="s">
        <v>12896</v>
      </c>
      <c r="F5629" s="85" t="s">
        <v>237</v>
      </c>
      <c r="G5629" s="85" t="s">
        <v>237</v>
      </c>
      <c r="H5629" s="840">
        <v>1.0374173238180799</v>
      </c>
      <c r="I5629" s="840">
        <v>1.0396011335936699</v>
      </c>
      <c r="J5629" s="86">
        <v>20415.75</v>
      </c>
      <c r="K5629" s="44">
        <v>21179.6527287389</v>
      </c>
      <c r="L5629" s="45">
        <v>19927.2396375936</v>
      </c>
      <c r="M5629" s="46">
        <v>0.97607188751790297</v>
      </c>
      <c r="N5629" s="139">
        <v>21224.236843164999</v>
      </c>
      <c r="O5629" s="45">
        <v>19714.034964459501</v>
      </c>
      <c r="P5629" s="99">
        <v>0.96562874077413496</v>
      </c>
      <c r="Q5629" s="86">
        <v>20462.718364794699</v>
      </c>
      <c r="R5629" s="44">
        <v>21228.378524048301</v>
      </c>
      <c r="S5629" s="45">
        <v>19974.105876123998</v>
      </c>
      <c r="T5629" s="140">
        <v>0.97612181920505103</v>
      </c>
      <c r="U5629" s="44">
        <v>21273.065208448599</v>
      </c>
      <c r="V5629" s="45">
        <v>19760.2550801955</v>
      </c>
      <c r="W5629" s="99">
        <v>0.96567106715363105</v>
      </c>
      <c r="X5629" s="86">
        <v>20506.560188133099</v>
      </c>
      <c r="Y5629" s="44">
        <v>21273.8607910873</v>
      </c>
      <c r="Z5629" s="45">
        <v>20017.881063376601</v>
      </c>
      <c r="AA5629" s="46">
        <v>0.97616961985466399</v>
      </c>
      <c r="AB5629" s="139">
        <v>21318.643217690002</v>
      </c>
      <c r="AC5629" s="45">
        <v>19803.4370664987</v>
      </c>
      <c r="AD5629" s="99">
        <v>0.96571228352372496</v>
      </c>
      <c r="AE5629" s="142">
        <v>20552.919192191399</v>
      </c>
      <c r="AF5629" s="44">
        <v>21321.954425012402</v>
      </c>
      <c r="AG5629" s="45">
        <v>20063.8501230769</v>
      </c>
      <c r="AH5629" s="140">
        <v>0.97620439877463605</v>
      </c>
      <c r="AI5629" s="44">
        <v>21366.8380908613</v>
      </c>
      <c r="AJ5629" s="45">
        <v>19848.829225713798</v>
      </c>
      <c r="AK5629" s="46">
        <v>0.96574258090086296</v>
      </c>
    </row>
    <row r="5630" spans="1:37" x14ac:dyDescent="0.2">
      <c r="A5630" s="35" t="s">
        <v>1610</v>
      </c>
      <c r="B5630" s="35" t="s">
        <v>7907</v>
      </c>
      <c r="C5630" s="85" t="s">
        <v>1031</v>
      </c>
      <c r="D5630" s="85" t="s">
        <v>1031</v>
      </c>
      <c r="E5630" s="85" t="s">
        <v>12896</v>
      </c>
      <c r="F5630" s="85" t="s">
        <v>237</v>
      </c>
      <c r="G5630" s="85" t="s">
        <v>237</v>
      </c>
      <c r="H5630" s="840">
        <v>1.0374173238180799</v>
      </c>
      <c r="I5630" s="840">
        <v>1.0396011335936699</v>
      </c>
      <c r="J5630" s="86">
        <v>12034.833333333299</v>
      </c>
      <c r="K5630" s="44">
        <v>12485.1445892633</v>
      </c>
      <c r="L5630" s="45">
        <v>11746.86248763</v>
      </c>
      <c r="M5630" s="46">
        <v>0.97607188751790297</v>
      </c>
      <c r="N5630" s="139">
        <v>12511.4263759442</v>
      </c>
      <c r="O5630" s="45">
        <v>11621.1809570933</v>
      </c>
      <c r="P5630" s="99">
        <v>0.96562874077413496</v>
      </c>
      <c r="Q5630" s="86">
        <v>12071.320650771801</v>
      </c>
      <c r="R5630" s="44">
        <v>12522.9971644736</v>
      </c>
      <c r="S5630" s="45">
        <v>11783.0794738389</v>
      </c>
      <c r="T5630" s="140">
        <v>0.97612181920505103</v>
      </c>
      <c r="U5630" s="44">
        <v>12549.358632515101</v>
      </c>
      <c r="V5630" s="45">
        <v>11656.925094784499</v>
      </c>
      <c r="W5630" s="99">
        <v>0.96567106715363105</v>
      </c>
      <c r="X5630" s="86">
        <v>12111.238206047199</v>
      </c>
      <c r="Y5630" s="44">
        <v>12564.4083278407</v>
      </c>
      <c r="Z5630" s="45">
        <v>11822.6227955663</v>
      </c>
      <c r="AA5630" s="46">
        <v>0.97616961985466399</v>
      </c>
      <c r="AB5630" s="139">
        <v>12590.8569682296</v>
      </c>
      <c r="AC5630" s="45">
        <v>11695.971504261601</v>
      </c>
      <c r="AD5630" s="99">
        <v>0.96571228352372496</v>
      </c>
      <c r="AE5630" s="142">
        <v>12152.853345629401</v>
      </c>
      <c r="AF5630" s="44">
        <v>12607.5805945764</v>
      </c>
      <c r="AG5630" s="45">
        <v>11863.6688936665</v>
      </c>
      <c r="AH5630" s="140">
        <v>0.97620439877463605</v>
      </c>
      <c r="AI5630" s="44">
        <v>12634.120114514</v>
      </c>
      <c r="AJ5630" s="45">
        <v>11736.527955317801</v>
      </c>
      <c r="AK5630" s="46">
        <v>0.96574258090086296</v>
      </c>
    </row>
    <row r="5631" spans="1:37" x14ac:dyDescent="0.2">
      <c r="A5631" s="35" t="s">
        <v>1609</v>
      </c>
      <c r="B5631" s="35" t="s">
        <v>7906</v>
      </c>
      <c r="C5631" s="85" t="s">
        <v>1031</v>
      </c>
      <c r="D5631" s="85" t="s">
        <v>1031</v>
      </c>
      <c r="E5631" s="85" t="s">
        <v>12896</v>
      </c>
      <c r="F5631" s="85" t="s">
        <v>237</v>
      </c>
      <c r="G5631" s="85" t="s">
        <v>237</v>
      </c>
      <c r="H5631" s="840">
        <v>1.0374173238180799</v>
      </c>
      <c r="I5631" s="840">
        <v>1.0396011335936699</v>
      </c>
      <c r="J5631" s="86">
        <v>7340</v>
      </c>
      <c r="K5631" s="44">
        <v>7614.6431568246899</v>
      </c>
      <c r="L5631" s="45">
        <v>7164.3676543814099</v>
      </c>
      <c r="M5631" s="46">
        <v>0.97607188751790297</v>
      </c>
      <c r="N5631" s="139">
        <v>7630.6723205775497</v>
      </c>
      <c r="O5631" s="45">
        <v>7087.71495728215</v>
      </c>
      <c r="P5631" s="99">
        <v>0.96562874077413496</v>
      </c>
      <c r="Q5631" s="86">
        <v>7347.9201408518102</v>
      </c>
      <c r="R5631" s="44">
        <v>7622.8596481514396</v>
      </c>
      <c r="S5631" s="45">
        <v>7172.4651752617001</v>
      </c>
      <c r="T5631" s="140">
        <v>0.97612181920505103</v>
      </c>
      <c r="U5631" s="44">
        <v>7638.90610798531</v>
      </c>
      <c r="V5631" s="45">
        <v>7095.6738837760304</v>
      </c>
      <c r="W5631" s="99">
        <v>0.96567106715363105</v>
      </c>
      <c r="X5631" s="86">
        <v>7353.6800561865102</v>
      </c>
      <c r="Y5631" s="44">
        <v>7628.8350841033898</v>
      </c>
      <c r="Z5631" s="45">
        <v>7178.43906498042</v>
      </c>
      <c r="AA5631" s="46">
        <v>0.97616961985466399</v>
      </c>
      <c r="AB5631" s="139">
        <v>7644.8941224966702</v>
      </c>
      <c r="AC5631" s="45">
        <v>7101.5391593627501</v>
      </c>
      <c r="AD5631" s="99">
        <v>0.96571228352372496</v>
      </c>
      <c r="AE5631" s="142">
        <v>7361.2332868091598</v>
      </c>
      <c r="AF5631" s="44">
        <v>7636.6709364021199</v>
      </c>
      <c r="AG5631" s="45">
        <v>7186.0683149893703</v>
      </c>
      <c r="AH5631" s="140">
        <v>0.97620439877463605</v>
      </c>
      <c r="AI5631" s="44">
        <v>7652.7464696142697</v>
      </c>
      <c r="AJ5631" s="45">
        <v>7109.0564330164198</v>
      </c>
      <c r="AK5631" s="46">
        <v>0.96574258090086296</v>
      </c>
    </row>
    <row r="5632" spans="1:37" x14ac:dyDescent="0.2">
      <c r="A5632" s="35" t="s">
        <v>1608</v>
      </c>
      <c r="B5632" s="35" t="s">
        <v>7905</v>
      </c>
      <c r="C5632" s="85" t="s">
        <v>1031</v>
      </c>
      <c r="D5632" s="85" t="s">
        <v>1031</v>
      </c>
      <c r="E5632" s="85" t="s">
        <v>12896</v>
      </c>
      <c r="F5632" s="85" t="s">
        <v>237</v>
      </c>
      <c r="G5632" s="85" t="s">
        <v>237</v>
      </c>
      <c r="H5632" s="840">
        <v>1.0374173238180799</v>
      </c>
      <c r="I5632" s="840">
        <v>1.0396011335936699</v>
      </c>
      <c r="J5632" s="86">
        <v>4733</v>
      </c>
      <c r="K5632" s="44">
        <v>4910.0961936309604</v>
      </c>
      <c r="L5632" s="45">
        <v>4619.7482436222399</v>
      </c>
      <c r="M5632" s="46">
        <v>0.97607188751790297</v>
      </c>
      <c r="N5632" s="139">
        <v>4920.4321652988501</v>
      </c>
      <c r="O5632" s="45">
        <v>4570.3208300839797</v>
      </c>
      <c r="P5632" s="99">
        <v>0.96562874077413496</v>
      </c>
      <c r="Q5632" s="86">
        <v>4738.3981640615102</v>
      </c>
      <c r="R5632" s="44">
        <v>4915.6963425451804</v>
      </c>
      <c r="S5632" s="45">
        <v>4625.2538360215904</v>
      </c>
      <c r="T5632" s="140">
        <v>0.97612181920505103</v>
      </c>
      <c r="U5632" s="44">
        <v>4926.04410277651</v>
      </c>
      <c r="V5632" s="45">
        <v>4575.7340116880796</v>
      </c>
      <c r="W5632" s="99">
        <v>0.96567106715363105</v>
      </c>
      <c r="X5632" s="86">
        <v>4740.9878773889805</v>
      </c>
      <c r="Y5632" s="44">
        <v>4918.3829560148297</v>
      </c>
      <c r="Z5632" s="45">
        <v>4628.0083340063802</v>
      </c>
      <c r="AA5632" s="46">
        <v>0.97616961985466399</v>
      </c>
      <c r="AB5632" s="139">
        <v>4928.7363716874397</v>
      </c>
      <c r="AC5632" s="45">
        <v>4578.4302292316097</v>
      </c>
      <c r="AD5632" s="99">
        <v>0.96571228352372396</v>
      </c>
      <c r="AE5632" s="142">
        <v>4748.3518917510401</v>
      </c>
      <c r="AF5632" s="44">
        <v>4926.0225120868699</v>
      </c>
      <c r="AG5632" s="45">
        <v>4635.3620036572302</v>
      </c>
      <c r="AH5632" s="140">
        <v>0.97620439877463605</v>
      </c>
      <c r="AI5632" s="44">
        <v>4936.3920093660299</v>
      </c>
      <c r="AJ5632" s="45">
        <v>4585.6856109651399</v>
      </c>
      <c r="AK5632" s="46">
        <v>0.96574258090086296</v>
      </c>
    </row>
    <row r="5633" spans="1:37" x14ac:dyDescent="0.2">
      <c r="A5633" s="35" t="s">
        <v>1607</v>
      </c>
      <c r="B5633" s="35" t="s">
        <v>7904</v>
      </c>
      <c r="C5633" s="85" t="s">
        <v>1031</v>
      </c>
      <c r="D5633" s="85" t="s">
        <v>1031</v>
      </c>
      <c r="E5633" s="85" t="s">
        <v>12896</v>
      </c>
      <c r="F5633" s="85" t="s">
        <v>237</v>
      </c>
      <c r="G5633" s="85" t="s">
        <v>237</v>
      </c>
      <c r="H5633" s="840">
        <v>1.0374173238180799</v>
      </c>
      <c r="I5633" s="840">
        <v>1.0396011335936699</v>
      </c>
      <c r="J5633" s="86">
        <v>7029.75</v>
      </c>
      <c r="K5633" s="44">
        <v>7292.7844321101302</v>
      </c>
      <c r="L5633" s="45">
        <v>6861.5413512789801</v>
      </c>
      <c r="M5633" s="46">
        <v>0.97607188751790297</v>
      </c>
      <c r="N5633" s="139">
        <v>7308.1360688801096</v>
      </c>
      <c r="O5633" s="45">
        <v>6788.1286404569801</v>
      </c>
      <c r="P5633" s="99">
        <v>0.96562874077413496</v>
      </c>
      <c r="Q5633" s="86">
        <v>7042.6616931501403</v>
      </c>
      <c r="R5633" s="44">
        <v>7306.1792462639096</v>
      </c>
      <c r="S5633" s="45">
        <v>6874.49574396343</v>
      </c>
      <c r="T5633" s="140">
        <v>0.97612181920505103</v>
      </c>
      <c r="U5633" s="44">
        <v>7321.5590797156101</v>
      </c>
      <c r="V5633" s="45">
        <v>6800.89463282629</v>
      </c>
      <c r="W5633" s="99">
        <v>0.96567106715363105</v>
      </c>
      <c r="X5633" s="86">
        <v>7057.2084733164702</v>
      </c>
      <c r="Y5633" s="44">
        <v>7321.2703280142396</v>
      </c>
      <c r="Z5633" s="45">
        <v>6889.0325126324497</v>
      </c>
      <c r="AA5633" s="46">
        <v>0.97616961985466399</v>
      </c>
      <c r="AB5633" s="139">
        <v>7336.6819288666602</v>
      </c>
      <c r="AC5633" s="45">
        <v>6815.2329100694196</v>
      </c>
      <c r="AD5633" s="99">
        <v>0.96571228352372396</v>
      </c>
      <c r="AE5633" s="142">
        <v>7071.9552265985203</v>
      </c>
      <c r="AF5633" s="44">
        <v>7336.5688653390998</v>
      </c>
      <c r="AG5633" s="45">
        <v>6903.6738001427502</v>
      </c>
      <c r="AH5633" s="140">
        <v>0.97620439877463605</v>
      </c>
      <c r="AI5633" s="44">
        <v>7352.0126702955104</v>
      </c>
      <c r="AJ5633" s="45">
        <v>6829.6882925505997</v>
      </c>
      <c r="AK5633" s="46">
        <v>0.96574258090086296</v>
      </c>
    </row>
    <row r="5634" spans="1:37" x14ac:dyDescent="0.2">
      <c r="A5634" s="35" t="s">
        <v>1606</v>
      </c>
      <c r="B5634" s="35" t="s">
        <v>13181</v>
      </c>
      <c r="C5634" s="85" t="s">
        <v>1031</v>
      </c>
      <c r="D5634" s="85" t="s">
        <v>1031</v>
      </c>
      <c r="E5634" s="85" t="s">
        <v>12896</v>
      </c>
      <c r="F5634" s="85" t="s">
        <v>237</v>
      </c>
      <c r="G5634" s="85" t="s">
        <v>237</v>
      </c>
      <c r="H5634" s="840">
        <v>1.0374173238180799</v>
      </c>
      <c r="I5634" s="840">
        <v>1.0396011335936699</v>
      </c>
      <c r="J5634" s="86">
        <v>5309.25</v>
      </c>
      <c r="K5634" s="44">
        <v>5507.9079264811298</v>
      </c>
      <c r="L5634" s="45">
        <v>5182.2096688044303</v>
      </c>
      <c r="M5634" s="46">
        <v>0.97607188751790297</v>
      </c>
      <c r="N5634" s="139">
        <v>5519.5023185321998</v>
      </c>
      <c r="O5634" s="45">
        <v>5126.7643919550801</v>
      </c>
      <c r="P5634" s="99">
        <v>0.96562874077413496</v>
      </c>
      <c r="Q5634" s="86">
        <v>5317.8409339817499</v>
      </c>
      <c r="R5634" s="44">
        <v>5516.8203102215803</v>
      </c>
      <c r="S5634" s="45">
        <v>5190.8605667213596</v>
      </c>
      <c r="T5634" s="140">
        <v>0.97612181920505103</v>
      </c>
      <c r="U5634" s="44">
        <v>5528.4334632382597</v>
      </c>
      <c r="V5634" s="45">
        <v>5135.2851296714198</v>
      </c>
      <c r="W5634" s="99">
        <v>0.96567106715363105</v>
      </c>
      <c r="X5634" s="86">
        <v>5324.0016347544097</v>
      </c>
      <c r="Y5634" s="44">
        <v>5523.2115279299896</v>
      </c>
      <c r="Z5634" s="45">
        <v>5197.1286519038204</v>
      </c>
      <c r="AA5634" s="46">
        <v>0.97616961985466399</v>
      </c>
      <c r="AB5634" s="139">
        <v>5534.8381347452396</v>
      </c>
      <c r="AC5634" s="45">
        <v>5141.4537761827196</v>
      </c>
      <c r="AD5634" s="99">
        <v>0.96571228352372496</v>
      </c>
      <c r="AE5634" s="142">
        <v>5332.9838907816902</v>
      </c>
      <c r="AF5634" s="44">
        <v>5532.5298759396601</v>
      </c>
      <c r="AG5634" s="45">
        <v>5206.0823327753596</v>
      </c>
      <c r="AH5634" s="140">
        <v>0.97620439877463605</v>
      </c>
      <c r="AI5634" s="44">
        <v>5544.1760982934302</v>
      </c>
      <c r="AJ5634" s="45">
        <v>5150.28962658623</v>
      </c>
      <c r="AK5634" s="46">
        <v>0.96574258090086296</v>
      </c>
    </row>
    <row r="5635" spans="1:37" x14ac:dyDescent="0.2">
      <c r="A5635" s="35" t="s">
        <v>1605</v>
      </c>
      <c r="B5635" s="35" t="s">
        <v>7903</v>
      </c>
      <c r="C5635" s="85" t="s">
        <v>1031</v>
      </c>
      <c r="D5635" s="85" t="s">
        <v>1031</v>
      </c>
      <c r="E5635" s="85" t="s">
        <v>12896</v>
      </c>
      <c r="F5635" s="85" t="s">
        <v>237</v>
      </c>
      <c r="G5635" s="85" t="s">
        <v>237</v>
      </c>
      <c r="H5635" s="840">
        <v>1.0374173238180799</v>
      </c>
      <c r="I5635" s="840">
        <v>1.0396011335936699</v>
      </c>
      <c r="J5635" s="86">
        <v>8791.5</v>
      </c>
      <c r="K5635" s="44">
        <v>9120.4544023466296</v>
      </c>
      <c r="L5635" s="45">
        <v>8581.1359991136505</v>
      </c>
      <c r="M5635" s="46">
        <v>0.97607188751790297</v>
      </c>
      <c r="N5635" s="139">
        <v>9139.6533659887591</v>
      </c>
      <c r="O5635" s="45">
        <v>8489.3250745158093</v>
      </c>
      <c r="P5635" s="99">
        <v>0.96562874077413496</v>
      </c>
      <c r="Q5635" s="86">
        <v>8817.9991509711708</v>
      </c>
      <c r="R5635" s="44">
        <v>9147.9450806305995</v>
      </c>
      <c r="S5635" s="45">
        <v>8607.44137299457</v>
      </c>
      <c r="T5635" s="140">
        <v>0.97612181920505103</v>
      </c>
      <c r="U5635" s="44">
        <v>9167.2019133776594</v>
      </c>
      <c r="V5635" s="45">
        <v>8515.2866502781399</v>
      </c>
      <c r="W5635" s="99">
        <v>0.96567106715363105</v>
      </c>
      <c r="X5635" s="86">
        <v>8842.3021409129506</v>
      </c>
      <c r="Y5635" s="44">
        <v>9173.1574234167801</v>
      </c>
      <c r="Z5635" s="45">
        <v>8631.5867195350802</v>
      </c>
      <c r="AA5635" s="46">
        <v>0.97616961985466399</v>
      </c>
      <c r="AB5635" s="139">
        <v>9192.4673292708503</v>
      </c>
      <c r="AC5635" s="45">
        <v>8539.1197921077692</v>
      </c>
      <c r="AD5635" s="99">
        <v>0.96571228352372496</v>
      </c>
      <c r="AE5635" s="142">
        <v>8867.7777384686597</v>
      </c>
      <c r="AF5635" s="44">
        <v>9199.5862496556892</v>
      </c>
      <c r="AG5635" s="45">
        <v>8656.7636356489002</v>
      </c>
      <c r="AH5635" s="140">
        <v>0.97620439877463605</v>
      </c>
      <c r="AI5635" s="44">
        <v>9218.9517893687407</v>
      </c>
      <c r="AJ5635" s="45">
        <v>8563.9905600039401</v>
      </c>
      <c r="AK5635" s="46">
        <v>0.96574258090086296</v>
      </c>
    </row>
    <row r="5636" spans="1:37" x14ac:dyDescent="0.2">
      <c r="A5636" s="35" t="s">
        <v>1604</v>
      </c>
      <c r="B5636" s="35" t="s">
        <v>7902</v>
      </c>
      <c r="C5636" s="85" t="s">
        <v>1031</v>
      </c>
      <c r="D5636" s="85" t="s">
        <v>1031</v>
      </c>
      <c r="E5636" s="85" t="s">
        <v>12896</v>
      </c>
      <c r="F5636" s="85" t="s">
        <v>237</v>
      </c>
      <c r="G5636" s="85" t="s">
        <v>237</v>
      </c>
      <c r="H5636" s="840">
        <v>1.0374173238180799</v>
      </c>
      <c r="I5636" s="840">
        <v>1.0396011335936699</v>
      </c>
      <c r="J5636" s="86">
        <v>4588.75</v>
      </c>
      <c r="K5636" s="44">
        <v>4760.4487446702096</v>
      </c>
      <c r="L5636" s="45">
        <v>4478.9498738477796</v>
      </c>
      <c r="M5636" s="46">
        <v>0.97607188751790297</v>
      </c>
      <c r="N5636" s="139">
        <v>4770.4697017779599</v>
      </c>
      <c r="O5636" s="45">
        <v>4431.0288842273103</v>
      </c>
      <c r="P5636" s="99">
        <v>0.96562874077413496</v>
      </c>
      <c r="Q5636" s="86">
        <v>4597.8405161682304</v>
      </c>
      <c r="R5636" s="44">
        <v>4769.8794036255704</v>
      </c>
      <c r="S5636" s="45">
        <v>4488.0524490568196</v>
      </c>
      <c r="T5636" s="140">
        <v>0.97612181920505103</v>
      </c>
      <c r="U5636" s="44">
        <v>4779.9202126913997</v>
      </c>
      <c r="V5636" s="45">
        <v>4440.0015578503699</v>
      </c>
      <c r="W5636" s="99">
        <v>0.96567106715363105</v>
      </c>
      <c r="X5636" s="86">
        <v>4607.0122086414603</v>
      </c>
      <c r="Y5636" s="44">
        <v>4779.3942762860297</v>
      </c>
      <c r="Z5636" s="45">
        <v>4497.2253563753302</v>
      </c>
      <c r="AA5636" s="46">
        <v>0.97616961985466399</v>
      </c>
      <c r="AB5636" s="139">
        <v>4789.4551145835403</v>
      </c>
      <c r="AC5636" s="45">
        <v>4449.0482802288197</v>
      </c>
      <c r="AD5636" s="99">
        <v>0.96571228352372396</v>
      </c>
      <c r="AE5636" s="142">
        <v>4616.8845657616002</v>
      </c>
      <c r="AF5636" s="44">
        <v>4789.6360305893904</v>
      </c>
      <c r="AG5636" s="45">
        <v>4507.0230217312001</v>
      </c>
      <c r="AH5636" s="140">
        <v>0.97620439877463605</v>
      </c>
      <c r="AI5636" s="44">
        <v>4799.7184282368898</v>
      </c>
      <c r="AJ5636" s="45">
        <v>4458.7220162599697</v>
      </c>
      <c r="AK5636" s="46">
        <v>0.96574258090086296</v>
      </c>
    </row>
    <row r="5637" spans="1:37" x14ac:dyDescent="0.2">
      <c r="A5637" s="35" t="s">
        <v>1603</v>
      </c>
      <c r="B5637" s="35" t="s">
        <v>7901</v>
      </c>
      <c r="C5637" s="85" t="s">
        <v>1031</v>
      </c>
      <c r="D5637" s="85" t="s">
        <v>1031</v>
      </c>
      <c r="E5637" s="85" t="s">
        <v>12896</v>
      </c>
      <c r="F5637" s="85" t="s">
        <v>237</v>
      </c>
      <c r="G5637" s="85" t="s">
        <v>237</v>
      </c>
      <c r="H5637" s="840">
        <v>1.0374173238180799</v>
      </c>
      <c r="I5637" s="840">
        <v>1.0396011335936699</v>
      </c>
      <c r="J5637" s="86">
        <v>3641.1666666666702</v>
      </c>
      <c r="K5637" s="44">
        <v>3777.4093789089302</v>
      </c>
      <c r="L5637" s="45">
        <v>3554.0404211006098</v>
      </c>
      <c r="M5637" s="46">
        <v>0.97607188751790297</v>
      </c>
      <c r="N5637" s="139">
        <v>3785.3609942701601</v>
      </c>
      <c r="O5637" s="45">
        <v>3516.0151832820902</v>
      </c>
      <c r="P5637" s="99">
        <v>0.96562874077413496</v>
      </c>
      <c r="Q5637" s="86">
        <v>3647.4524644041999</v>
      </c>
      <c r="R5637" s="44">
        <v>3783.9303743758601</v>
      </c>
      <c r="S5637" s="45">
        <v>3560.3579350181799</v>
      </c>
      <c r="T5637" s="140">
        <v>0.97612181920505103</v>
      </c>
      <c r="U5637" s="44">
        <v>3791.8957167236399</v>
      </c>
      <c r="V5637" s="45">
        <v>3522.2393136933501</v>
      </c>
      <c r="W5637" s="99">
        <v>0.96567106715363105</v>
      </c>
      <c r="X5637" s="86">
        <v>3653.1392306111102</v>
      </c>
      <c r="Y5637" s="44">
        <v>3789.82992415541</v>
      </c>
      <c r="Z5637" s="45">
        <v>3566.08353402181</v>
      </c>
      <c r="AA5637" s="46">
        <v>0.97616961985466399</v>
      </c>
      <c r="AB5637" s="139">
        <v>3797.8076853188199</v>
      </c>
      <c r="AC5637" s="45">
        <v>3527.88142842355</v>
      </c>
      <c r="AD5637" s="99">
        <v>0.96571228352372396</v>
      </c>
      <c r="AE5637" s="142">
        <v>3660.35286387114</v>
      </c>
      <c r="AF5637" s="44">
        <v>3797.3134722670302</v>
      </c>
      <c r="AG5637" s="45">
        <v>3573.2525667783402</v>
      </c>
      <c r="AH5637" s="140">
        <v>0.97620439877463605</v>
      </c>
      <c r="AI5637" s="44">
        <v>3805.3069866332798</v>
      </c>
      <c r="AJ5637" s="45">
        <v>3534.9586217627798</v>
      </c>
      <c r="AK5637" s="46">
        <v>0.96574258090086296</v>
      </c>
    </row>
    <row r="5638" spans="1:37" x14ac:dyDescent="0.2">
      <c r="A5638" s="35" t="s">
        <v>1602</v>
      </c>
      <c r="B5638" s="35" t="s">
        <v>7900</v>
      </c>
      <c r="C5638" s="85" t="s">
        <v>1031</v>
      </c>
      <c r="D5638" s="85" t="s">
        <v>1031</v>
      </c>
      <c r="E5638" s="85" t="s">
        <v>12896</v>
      </c>
      <c r="F5638" s="85" t="s">
        <v>237</v>
      </c>
      <c r="G5638" s="85" t="s">
        <v>237</v>
      </c>
      <c r="H5638" s="840">
        <v>1.0374173238180799</v>
      </c>
      <c r="I5638" s="840">
        <v>1.0396011335936699</v>
      </c>
      <c r="J5638" s="86">
        <v>3992.6666666666702</v>
      </c>
      <c r="K5638" s="44">
        <v>4142.0615682309799</v>
      </c>
      <c r="L5638" s="45">
        <v>3897.1296895631499</v>
      </c>
      <c r="M5638" s="46">
        <v>0.97607188751790297</v>
      </c>
      <c r="N5638" s="139">
        <v>4150.7807927283302</v>
      </c>
      <c r="O5638" s="45">
        <v>3855.4336856641999</v>
      </c>
      <c r="P5638" s="99">
        <v>0.96562874077413496</v>
      </c>
      <c r="Q5638" s="86">
        <v>4000.6204878751901</v>
      </c>
      <c r="R5638" s="44">
        <v>4150.3130001432501</v>
      </c>
      <c r="S5638" s="45">
        <v>3905.0929485737302</v>
      </c>
      <c r="T5638" s="140">
        <v>0.97612181920505103</v>
      </c>
      <c r="U5638" s="44">
        <v>4159.0495942731104</v>
      </c>
      <c r="V5638" s="45">
        <v>3863.28345580311</v>
      </c>
      <c r="W5638" s="99">
        <v>0.96567106715363105</v>
      </c>
      <c r="X5638" s="86">
        <v>4009.9590254027698</v>
      </c>
      <c r="Y5638" s="44">
        <v>4160.0009607534903</v>
      </c>
      <c r="Z5638" s="45">
        <v>3914.4001774602002</v>
      </c>
      <c r="AA5638" s="46">
        <v>0.97616961985466399</v>
      </c>
      <c r="AB5638" s="139">
        <v>4168.7579484728903</v>
      </c>
      <c r="AC5638" s="45">
        <v>3872.4666872582802</v>
      </c>
      <c r="AD5638" s="99">
        <v>0.96571228352372396</v>
      </c>
      <c r="AE5638" s="142">
        <v>4019.64546498051</v>
      </c>
      <c r="AF5638" s="44">
        <v>4170.04984097755</v>
      </c>
      <c r="AG5638" s="45">
        <v>3923.99558442849</v>
      </c>
      <c r="AH5638" s="140">
        <v>0.97620439877463605</v>
      </c>
      <c r="AI5638" s="44">
        <v>4178.8279820383996</v>
      </c>
      <c r="AJ5638" s="45">
        <v>3881.9427856567199</v>
      </c>
      <c r="AK5638" s="46">
        <v>0.96574258090086296</v>
      </c>
    </row>
    <row r="5639" spans="1:37" x14ac:dyDescent="0.2">
      <c r="A5639" s="35" t="s">
        <v>1601</v>
      </c>
      <c r="B5639" s="35" t="s">
        <v>7899</v>
      </c>
      <c r="C5639" s="85" t="s">
        <v>1031</v>
      </c>
      <c r="D5639" s="85" t="s">
        <v>1031</v>
      </c>
      <c r="E5639" s="85" t="s">
        <v>12896</v>
      </c>
      <c r="F5639" s="85" t="s">
        <v>237</v>
      </c>
      <c r="G5639" s="85" t="s">
        <v>237</v>
      </c>
      <c r="H5639" s="840">
        <v>1.0374173238180799</v>
      </c>
      <c r="I5639" s="840">
        <v>1.0396011335936699</v>
      </c>
      <c r="J5639" s="86">
        <v>10781.166666666701</v>
      </c>
      <c r="K5639" s="44">
        <v>11184.569070969999</v>
      </c>
      <c r="L5639" s="45">
        <v>10523.1936979784</v>
      </c>
      <c r="M5639" s="46">
        <v>0.97607188751790297</v>
      </c>
      <c r="N5639" s="139">
        <v>11208.113088128999</v>
      </c>
      <c r="O5639" s="45">
        <v>10410.604392409399</v>
      </c>
      <c r="P5639" s="99">
        <v>0.96562874077413496</v>
      </c>
      <c r="Q5639" s="86">
        <v>10806.5738821005</v>
      </c>
      <c r="R5639" s="44">
        <v>11210.926956411</v>
      </c>
      <c r="S5639" s="45">
        <v>10548.532557169699</v>
      </c>
      <c r="T5639" s="140">
        <v>0.97612181920505103</v>
      </c>
      <c r="U5639" s="44">
        <v>11234.526458095401</v>
      </c>
      <c r="V5639" s="45">
        <v>10435.595733002499</v>
      </c>
      <c r="W5639" s="99">
        <v>0.96567106715363105</v>
      </c>
      <c r="X5639" s="86">
        <v>10833.251062531301</v>
      </c>
      <c r="Y5639" s="44">
        <v>11238.6023255406</v>
      </c>
      <c r="Z5639" s="45">
        <v>10575.0905715013</v>
      </c>
      <c r="AA5639" s="46">
        <v>0.97616961985466399</v>
      </c>
      <c r="AB5639" s="139">
        <v>11262.260085112401</v>
      </c>
      <c r="AC5639" s="45">
        <v>10461.8036215829</v>
      </c>
      <c r="AD5639" s="99">
        <v>0.96571228352372496</v>
      </c>
      <c r="AE5639" s="142">
        <v>10861.460316369201</v>
      </c>
      <c r="AF5639" s="44">
        <v>11267.867094163999</v>
      </c>
      <c r="AG5639" s="45">
        <v>10603.005337955699</v>
      </c>
      <c r="AH5639" s="140">
        <v>0.97620439877463605</v>
      </c>
      <c r="AI5639" s="44">
        <v>11291.586457380099</v>
      </c>
      <c r="AJ5639" s="45">
        <v>10489.374718282699</v>
      </c>
      <c r="AK5639" s="46">
        <v>0.96574258090086296</v>
      </c>
    </row>
    <row r="5640" spans="1:37" x14ac:dyDescent="0.2">
      <c r="A5640" s="35" t="s">
        <v>1600</v>
      </c>
      <c r="B5640" s="35" t="s">
        <v>7898</v>
      </c>
      <c r="C5640" s="85" t="s">
        <v>1031</v>
      </c>
      <c r="D5640" s="85" t="s">
        <v>1031</v>
      </c>
      <c r="E5640" s="85" t="s">
        <v>12896</v>
      </c>
      <c r="F5640" s="85" t="s">
        <v>237</v>
      </c>
      <c r="G5640" s="85" t="s">
        <v>237</v>
      </c>
      <c r="H5640" s="840">
        <v>1.0374173238180799</v>
      </c>
      <c r="I5640" s="840">
        <v>1.0396011335936699</v>
      </c>
      <c r="J5640" s="86">
        <v>2040</v>
      </c>
      <c r="K5640" s="44">
        <v>2116.3313405888798</v>
      </c>
      <c r="L5640" s="45">
        <v>1991.1866505365199</v>
      </c>
      <c r="M5640" s="46">
        <v>0.97607188751790297</v>
      </c>
      <c r="N5640" s="139">
        <v>2120.7863125310901</v>
      </c>
      <c r="O5640" s="45">
        <v>1969.88263117924</v>
      </c>
      <c r="P5640" s="99">
        <v>0.96562874077413496</v>
      </c>
      <c r="Q5640" s="86">
        <v>2045.00831460631</v>
      </c>
      <c r="R5640" s="44">
        <v>2121.52705292459</v>
      </c>
      <c r="S5640" s="45">
        <v>1996.17723634296</v>
      </c>
      <c r="T5640" s="140">
        <v>0.97612181920505103</v>
      </c>
      <c r="U5640" s="44">
        <v>2125.9929620732</v>
      </c>
      <c r="V5640" s="45">
        <v>1974.80536150392</v>
      </c>
      <c r="W5640" s="99">
        <v>0.96567106715363105</v>
      </c>
      <c r="X5640" s="86">
        <v>2051.25113675684</v>
      </c>
      <c r="Y5640" s="44">
        <v>2128.0034647730699</v>
      </c>
      <c r="Z5640" s="45">
        <v>2002.3690423943699</v>
      </c>
      <c r="AA5640" s="46">
        <v>0.97616961985466399</v>
      </c>
      <c r="AB5640" s="139">
        <v>2132.48300705772</v>
      </c>
      <c r="AC5640" s="45">
        <v>1980.91841935808</v>
      </c>
      <c r="AD5640" s="99">
        <v>0.96571228352372496</v>
      </c>
      <c r="AE5640" s="142">
        <v>2058.0796850892102</v>
      </c>
      <c r="AF5640" s="44">
        <v>2135.0875191096002</v>
      </c>
      <c r="AG5640" s="45">
        <v>2009.1064416127999</v>
      </c>
      <c r="AH5640" s="140">
        <v>0.97620439877463605</v>
      </c>
      <c r="AI5640" s="44">
        <v>2139.5819736448502</v>
      </c>
      <c r="AJ5640" s="45">
        <v>1987.5751867776901</v>
      </c>
      <c r="AK5640" s="46">
        <v>0.96574258090086296</v>
      </c>
    </row>
    <row r="5641" spans="1:37" x14ac:dyDescent="0.2">
      <c r="A5641" s="35" t="s">
        <v>1599</v>
      </c>
      <c r="B5641" s="35" t="s">
        <v>7897</v>
      </c>
      <c r="C5641" s="85" t="s">
        <v>1031</v>
      </c>
      <c r="D5641" s="85" t="s">
        <v>1031</v>
      </c>
      <c r="E5641" s="85" t="s">
        <v>12896</v>
      </c>
      <c r="F5641" s="85" t="s">
        <v>237</v>
      </c>
      <c r="G5641" s="85" t="s">
        <v>237</v>
      </c>
      <c r="H5641" s="840">
        <v>1.0374173238180799</v>
      </c>
      <c r="I5641" s="840">
        <v>1.0396011335936699</v>
      </c>
      <c r="J5641" s="86">
        <v>3921.4166666666702</v>
      </c>
      <c r="K5641" s="44">
        <v>4068.1455839089399</v>
      </c>
      <c r="L5641" s="45">
        <v>3827.5845675774999</v>
      </c>
      <c r="M5641" s="46">
        <v>0.97607188751790297</v>
      </c>
      <c r="N5641" s="139">
        <v>4076.7092119597801</v>
      </c>
      <c r="O5641" s="45">
        <v>3786.6326378840399</v>
      </c>
      <c r="P5641" s="99">
        <v>0.96562874077413496</v>
      </c>
      <c r="Q5641" s="86">
        <v>3932.3542273056</v>
      </c>
      <c r="R5641" s="44">
        <v>4079.4923987960801</v>
      </c>
      <c r="S5641" s="45">
        <v>3838.45676211621</v>
      </c>
      <c r="T5641" s="140">
        <v>0.97612181920505103</v>
      </c>
      <c r="U5641" s="44">
        <v>4088.0799123987599</v>
      </c>
      <c r="V5641" s="45">
        <v>3797.3607031082902</v>
      </c>
      <c r="W5641" s="99">
        <v>0.96567106715363105</v>
      </c>
      <c r="X5641" s="86">
        <v>3942.7548132798702</v>
      </c>
      <c r="Y5641" s="44">
        <v>4090.2821468636498</v>
      </c>
      <c r="Z5641" s="45">
        <v>3848.7974672595601</v>
      </c>
      <c r="AA5641" s="46">
        <v>0.97616961985466399</v>
      </c>
      <c r="AB5641" s="139">
        <v>4098.8923733676602</v>
      </c>
      <c r="AC5641" s="45">
        <v>3807.56675410666</v>
      </c>
      <c r="AD5641" s="99">
        <v>0.96571228352372496</v>
      </c>
      <c r="AE5641" s="142">
        <v>3954.0920350270999</v>
      </c>
      <c r="AF5641" s="44">
        <v>4102.0435771081902</v>
      </c>
      <c r="AG5641" s="45">
        <v>3860.0020377532001</v>
      </c>
      <c r="AH5641" s="140">
        <v>0.97620439877463605</v>
      </c>
      <c r="AI5641" s="44">
        <v>4110.6785619478796</v>
      </c>
      <c r="AJ5641" s="45">
        <v>3818.6350470266102</v>
      </c>
      <c r="AK5641" s="46">
        <v>0.96574258090086296</v>
      </c>
    </row>
    <row r="5642" spans="1:37" x14ac:dyDescent="0.2">
      <c r="A5642" s="35" t="s">
        <v>1598</v>
      </c>
      <c r="B5642" s="35" t="s">
        <v>7896</v>
      </c>
      <c r="C5642" s="85" t="s">
        <v>1031</v>
      </c>
      <c r="D5642" s="85" t="s">
        <v>1031</v>
      </c>
      <c r="E5642" s="85" t="s">
        <v>12896</v>
      </c>
      <c r="F5642" s="85" t="s">
        <v>237</v>
      </c>
      <c r="G5642" s="85" t="s">
        <v>237</v>
      </c>
      <c r="H5642" s="840">
        <v>1.0374173238180799</v>
      </c>
      <c r="I5642" s="840">
        <v>1.0396011335936699</v>
      </c>
      <c r="J5642" s="86">
        <v>2964</v>
      </c>
      <c r="K5642" s="44">
        <v>3074.9049477967801</v>
      </c>
      <c r="L5642" s="45">
        <v>2893.0770746030698</v>
      </c>
      <c r="M5642" s="46">
        <v>0.97607188751790297</v>
      </c>
      <c r="N5642" s="139">
        <v>3081.37775997164</v>
      </c>
      <c r="O5642" s="45">
        <v>2862.1235876545402</v>
      </c>
      <c r="P5642" s="99">
        <v>0.96562874077413496</v>
      </c>
      <c r="Q5642" s="86">
        <v>2970.22092104596</v>
      </c>
      <c r="R5642" s="44">
        <v>3081.3586390599598</v>
      </c>
      <c r="S5642" s="45">
        <v>2899.29744889228</v>
      </c>
      <c r="T5642" s="140">
        <v>0.97612181920505103</v>
      </c>
      <c r="U5642" s="44">
        <v>3087.8450365430199</v>
      </c>
      <c r="V5642" s="45">
        <v>2868.2564065084898</v>
      </c>
      <c r="W5642" s="99">
        <v>0.96567106715363105</v>
      </c>
      <c r="X5642" s="86">
        <v>2972.7743478663801</v>
      </c>
      <c r="Y5642" s="44">
        <v>3084.0076082785699</v>
      </c>
      <c r="Z5642" s="45">
        <v>2901.93200507042</v>
      </c>
      <c r="AA5642" s="46">
        <v>0.97616961985466399</v>
      </c>
      <c r="AB5642" s="139">
        <v>3090.4995819600699</v>
      </c>
      <c r="AC5642" s="45">
        <v>2870.8447038787899</v>
      </c>
      <c r="AD5642" s="99">
        <v>0.96571228352372496</v>
      </c>
      <c r="AE5642" s="142">
        <v>2978.2454033936501</v>
      </c>
      <c r="AF5642" s="44">
        <v>3089.6833760621298</v>
      </c>
      <c r="AG5642" s="45">
        <v>2907.3762634232198</v>
      </c>
      <c r="AH5642" s="140">
        <v>0.97620439877463605</v>
      </c>
      <c r="AI5642" s="44">
        <v>3096.1872974881799</v>
      </c>
      <c r="AJ5642" s="45">
        <v>2876.2184024295202</v>
      </c>
      <c r="AK5642" s="46">
        <v>0.96574258090086296</v>
      </c>
    </row>
    <row r="5643" spans="1:37" x14ac:dyDescent="0.2">
      <c r="A5643" s="35" t="s">
        <v>1597</v>
      </c>
      <c r="B5643" s="35" t="s">
        <v>7895</v>
      </c>
      <c r="C5643" s="85" t="s">
        <v>1031</v>
      </c>
      <c r="D5643" s="85" t="s">
        <v>1031</v>
      </c>
      <c r="E5643" s="85" t="s">
        <v>12896</v>
      </c>
      <c r="F5643" s="85" t="s">
        <v>237</v>
      </c>
      <c r="G5643" s="85" t="s">
        <v>237</v>
      </c>
      <c r="H5643" s="840">
        <v>1.0374173238180799</v>
      </c>
      <c r="I5643" s="840">
        <v>1.0396011335936699</v>
      </c>
      <c r="J5643" s="86">
        <v>4603.3333333333303</v>
      </c>
      <c r="K5643" s="44">
        <v>4775.5777473092203</v>
      </c>
      <c r="L5643" s="45">
        <v>4493.1842555407502</v>
      </c>
      <c r="M5643" s="46">
        <v>0.97607188751790297</v>
      </c>
      <c r="N5643" s="139">
        <v>4785.6305516428702</v>
      </c>
      <c r="O5643" s="45">
        <v>4445.1109700302704</v>
      </c>
      <c r="P5643" s="99">
        <v>0.96562874077413496</v>
      </c>
      <c r="Q5643" s="86">
        <v>4611.15842969596</v>
      </c>
      <c r="R5643" s="44">
        <v>4783.6956378363502</v>
      </c>
      <c r="S5643" s="45">
        <v>4501.0523550375201</v>
      </c>
      <c r="T5643" s="140">
        <v>0.97612181920505103</v>
      </c>
      <c r="U5643" s="44">
        <v>4793.7655306919296</v>
      </c>
      <c r="V5643" s="45">
        <v>4452.86228161896</v>
      </c>
      <c r="W5643" s="99">
        <v>0.96567106715363105</v>
      </c>
      <c r="X5643" s="86">
        <v>4615.5724399754599</v>
      </c>
      <c r="Y5643" s="44">
        <v>4788.2748085678204</v>
      </c>
      <c r="Z5643" s="45">
        <v>4505.5815941425099</v>
      </c>
      <c r="AA5643" s="46">
        <v>0.97616961985466399</v>
      </c>
      <c r="AB5643" s="139">
        <v>4798.3543407821999</v>
      </c>
      <c r="AC5643" s="45">
        <v>4457.3150007778704</v>
      </c>
      <c r="AD5643" s="99">
        <v>0.96571228352372496</v>
      </c>
      <c r="AE5643" s="142">
        <v>4621.6441311997096</v>
      </c>
      <c r="AF5643" s="44">
        <v>4794.5736862287304</v>
      </c>
      <c r="AG5643" s="45">
        <v>4511.6693304481396</v>
      </c>
      <c r="AH5643" s="140">
        <v>0.97620439877463605</v>
      </c>
      <c r="AI5643" s="44">
        <v>4804.6664778617596</v>
      </c>
      <c r="AJ5643" s="45">
        <v>4463.3185312701398</v>
      </c>
      <c r="AK5643" s="46">
        <v>0.96574258090086296</v>
      </c>
    </row>
    <row r="5644" spans="1:37" x14ac:dyDescent="0.2">
      <c r="A5644" s="35" t="s">
        <v>1596</v>
      </c>
      <c r="B5644" s="35" t="s">
        <v>7894</v>
      </c>
      <c r="C5644" s="85" t="s">
        <v>1031</v>
      </c>
      <c r="D5644" s="85" t="s">
        <v>1031</v>
      </c>
      <c r="E5644" s="85" t="s">
        <v>12896</v>
      </c>
      <c r="F5644" s="85" t="s">
        <v>237</v>
      </c>
      <c r="G5644" s="85" t="s">
        <v>237</v>
      </c>
      <c r="H5644" s="840">
        <v>1.0374173238180799</v>
      </c>
      <c r="I5644" s="840">
        <v>1.0396011335936699</v>
      </c>
      <c r="J5644" s="86">
        <v>5944.9166666666697</v>
      </c>
      <c r="K5644" s="44">
        <v>6167.3595386548204</v>
      </c>
      <c r="L5644" s="45">
        <v>5802.6660319699704</v>
      </c>
      <c r="M5644" s="46">
        <v>0.97607188751790297</v>
      </c>
      <c r="N5644" s="139">
        <v>6180.3421057865799</v>
      </c>
      <c r="O5644" s="45">
        <v>5740.5823948404995</v>
      </c>
      <c r="P5644" s="99">
        <v>0.96562874077413496</v>
      </c>
      <c r="Q5644" s="86">
        <v>5950.4905336080701</v>
      </c>
      <c r="R5644" s="44">
        <v>6173.1419647804996</v>
      </c>
      <c r="S5644" s="45">
        <v>5808.4036448279503</v>
      </c>
      <c r="T5644" s="140">
        <v>0.97612181920505103</v>
      </c>
      <c r="U5644" s="44">
        <v>6186.1367041773601</v>
      </c>
      <c r="V5644" s="45">
        <v>5746.2165436768901</v>
      </c>
      <c r="W5644" s="99">
        <v>0.96567106715363105</v>
      </c>
      <c r="X5644" s="86">
        <v>5954.2219885638897</v>
      </c>
      <c r="Y5644" s="44">
        <v>6177.0130407946999</v>
      </c>
      <c r="Z5644" s="45">
        <v>5812.3306151066899</v>
      </c>
      <c r="AA5644" s="46">
        <v>0.97616961985466399</v>
      </c>
      <c r="AB5644" s="139">
        <v>6190.0159289793801</v>
      </c>
      <c r="AC5644" s="45">
        <v>5750.0653131831996</v>
      </c>
      <c r="AD5644" s="99">
        <v>0.96571228352372496</v>
      </c>
      <c r="AE5644" s="142">
        <v>5961.6008081260597</v>
      </c>
      <c r="AF5644" s="44">
        <v>6184.6679560378298</v>
      </c>
      <c r="AG5644" s="45">
        <v>5819.7409326310899</v>
      </c>
      <c r="AH5644" s="140">
        <v>0.97620439877463605</v>
      </c>
      <c r="AI5644" s="44">
        <v>6197.6869581607998</v>
      </c>
      <c r="AJ5644" s="45">
        <v>5757.3717507403298</v>
      </c>
      <c r="AK5644" s="46">
        <v>0.96574258090086296</v>
      </c>
    </row>
    <row r="5645" spans="1:37" x14ac:dyDescent="0.2">
      <c r="A5645" s="35" t="s">
        <v>1595</v>
      </c>
      <c r="B5645" s="35" t="s">
        <v>7893</v>
      </c>
      <c r="C5645" s="85" t="s">
        <v>1031</v>
      </c>
      <c r="D5645" s="85" t="s">
        <v>1031</v>
      </c>
      <c r="E5645" s="85" t="s">
        <v>12896</v>
      </c>
      <c r="F5645" s="85" t="s">
        <v>237</v>
      </c>
      <c r="G5645" s="85" t="s">
        <v>237</v>
      </c>
      <c r="H5645" s="840">
        <v>1.0374173238180799</v>
      </c>
      <c r="I5645" s="840">
        <v>1.0396011335936699</v>
      </c>
      <c r="J5645" s="86">
        <v>6354.75</v>
      </c>
      <c r="K5645" s="44">
        <v>6592.52773853293</v>
      </c>
      <c r="L5645" s="45">
        <v>6202.6928272043997</v>
      </c>
      <c r="M5645" s="46">
        <v>0.97607188751790297</v>
      </c>
      <c r="N5645" s="139">
        <v>6606.4053037043795</v>
      </c>
      <c r="O5645" s="45">
        <v>6136.3292404344302</v>
      </c>
      <c r="P5645" s="99">
        <v>0.96562874077413496</v>
      </c>
      <c r="Q5645" s="86">
        <v>6354.6292440289599</v>
      </c>
      <c r="R5645" s="44">
        <v>6592.4024641966298</v>
      </c>
      <c r="S5645" s="45">
        <v>6202.8922580551698</v>
      </c>
      <c r="T5645" s="140">
        <v>0.97612181920505103</v>
      </c>
      <c r="U5645" s="44">
        <v>6606.2797656600096</v>
      </c>
      <c r="V5645" s="45">
        <v>6136.4816034471196</v>
      </c>
      <c r="W5645" s="99">
        <v>0.96567106715363105</v>
      </c>
      <c r="X5645" s="86">
        <v>6352.9743984462903</v>
      </c>
      <c r="Y5645" s="44">
        <v>6590.6856987209103</v>
      </c>
      <c r="Z5645" s="45">
        <v>6201.5806034777297</v>
      </c>
      <c r="AA5645" s="46">
        <v>0.97616961985466399</v>
      </c>
      <c r="AB5645" s="139">
        <v>6604.5593863163303</v>
      </c>
      <c r="AC5645" s="45">
        <v>6135.1454134913201</v>
      </c>
      <c r="AD5645" s="99">
        <v>0.96571228352372496</v>
      </c>
      <c r="AE5645" s="142">
        <v>6354.1021278593498</v>
      </c>
      <c r="AF5645" s="44">
        <v>6591.8556247506003</v>
      </c>
      <c r="AG5645" s="45">
        <v>6202.9024474795697</v>
      </c>
      <c r="AH5645" s="140">
        <v>0.97620439877463605</v>
      </c>
      <c r="AI5645" s="44">
        <v>6605.7317750925404</v>
      </c>
      <c r="AJ5645" s="45">
        <v>6136.4269882665503</v>
      </c>
      <c r="AK5645" s="46">
        <v>0.96574258090086296</v>
      </c>
    </row>
    <row r="5646" spans="1:37" x14ac:dyDescent="0.2">
      <c r="A5646" s="35" t="s">
        <v>1594</v>
      </c>
      <c r="B5646" s="35" t="s">
        <v>7892</v>
      </c>
      <c r="C5646" s="85" t="s">
        <v>1031</v>
      </c>
      <c r="D5646" s="85" t="s">
        <v>1031</v>
      </c>
      <c r="E5646" s="85" t="s">
        <v>12896</v>
      </c>
      <c r="F5646" s="85" t="s">
        <v>237</v>
      </c>
      <c r="G5646" s="85" t="s">
        <v>237</v>
      </c>
      <c r="H5646" s="840">
        <v>1.0374173238180799</v>
      </c>
      <c r="I5646" s="840">
        <v>1.0396011335936699</v>
      </c>
      <c r="J5646" s="86">
        <v>5085.3333333333303</v>
      </c>
      <c r="K5646" s="44">
        <v>5275.6128973895302</v>
      </c>
      <c r="L5646" s="45">
        <v>4963.6509053243799</v>
      </c>
      <c r="M5646" s="46">
        <v>0.97607188751790297</v>
      </c>
      <c r="N5646" s="139">
        <v>5286.7182980350199</v>
      </c>
      <c r="O5646" s="45">
        <v>4910.5440230834001</v>
      </c>
      <c r="P5646" s="99">
        <v>0.96562874077413496</v>
      </c>
      <c r="Q5646" s="86">
        <v>5094.3094452959203</v>
      </c>
      <c r="R5646" s="44">
        <v>5284.9248714400501</v>
      </c>
      <c r="S5646" s="45">
        <v>4972.6666033357196</v>
      </c>
      <c r="T5646" s="140">
        <v>0.97612181920505103</v>
      </c>
      <c r="U5646" s="44">
        <v>5296.0498742065802</v>
      </c>
      <c r="V5646" s="45">
        <v>4919.4272384497299</v>
      </c>
      <c r="W5646" s="99">
        <v>0.96567106715363105</v>
      </c>
      <c r="X5646" s="86">
        <v>5104.0495234738601</v>
      </c>
      <c r="Y5646" s="44">
        <v>5295.0293972771797</v>
      </c>
      <c r="Z5646" s="45">
        <v>4982.4180830488503</v>
      </c>
      <c r="AA5646" s="46">
        <v>0.97616961985466399</v>
      </c>
      <c r="AB5646" s="139">
        <v>5306.1756705216603</v>
      </c>
      <c r="AC5646" s="45">
        <v>4929.0433205321197</v>
      </c>
      <c r="AD5646" s="99">
        <v>0.96571228352372496</v>
      </c>
      <c r="AE5646" s="142">
        <v>5114.1020603709703</v>
      </c>
      <c r="AF5646" s="44">
        <v>5305.4580732025697</v>
      </c>
      <c r="AG5646" s="45">
        <v>4992.4089271165703</v>
      </c>
      <c r="AH5646" s="140">
        <v>0.97620439877463605</v>
      </c>
      <c r="AI5646" s="44">
        <v>5316.62629927539</v>
      </c>
      <c r="AJ5646" s="45">
        <v>4938.9061227730799</v>
      </c>
      <c r="AK5646" s="46">
        <v>0.96574258090086296</v>
      </c>
    </row>
    <row r="5647" spans="1:37" x14ac:dyDescent="0.2">
      <c r="A5647" s="35" t="s">
        <v>1593</v>
      </c>
      <c r="B5647" s="35" t="s">
        <v>7891</v>
      </c>
      <c r="C5647" s="85" t="s">
        <v>1031</v>
      </c>
      <c r="D5647" s="85" t="s">
        <v>1031</v>
      </c>
      <c r="E5647" s="85" t="s">
        <v>12896</v>
      </c>
      <c r="F5647" s="85" t="s">
        <v>237</v>
      </c>
      <c r="G5647" s="85" t="s">
        <v>237</v>
      </c>
      <c r="H5647" s="840">
        <v>1.0374173238180799</v>
      </c>
      <c r="I5647" s="840">
        <v>1.0396011335936699</v>
      </c>
      <c r="J5647" s="86">
        <v>3996</v>
      </c>
      <c r="K5647" s="44">
        <v>4145.5196259770401</v>
      </c>
      <c r="L5647" s="45">
        <v>3900.38326252154</v>
      </c>
      <c r="M5647" s="46">
        <v>0.97607188751790297</v>
      </c>
      <c r="N5647" s="139">
        <v>4154.2461298403095</v>
      </c>
      <c r="O5647" s="45">
        <v>3858.65244813344</v>
      </c>
      <c r="P5647" s="99">
        <v>0.96562874077413496</v>
      </c>
      <c r="Q5647" s="86">
        <v>3998.3626042495898</v>
      </c>
      <c r="R5647" s="44">
        <v>4147.9706325548896</v>
      </c>
      <c r="S5647" s="45">
        <v>3902.8889791015499</v>
      </c>
      <c r="T5647" s="140">
        <v>0.97612181920505103</v>
      </c>
      <c r="U5647" s="44">
        <v>4156.7022958964199</v>
      </c>
      <c r="V5647" s="45">
        <v>3861.1030829128699</v>
      </c>
      <c r="W5647" s="99">
        <v>0.96567106715363105</v>
      </c>
      <c r="X5647" s="86">
        <v>3998.4584914657598</v>
      </c>
      <c r="Y5647" s="44">
        <v>4148.0701076140704</v>
      </c>
      <c r="Z5647" s="45">
        <v>3903.1737056187799</v>
      </c>
      <c r="AA5647" s="46">
        <v>0.97616961985466399</v>
      </c>
      <c r="AB5647" s="139">
        <v>4156.8019803550396</v>
      </c>
      <c r="AC5647" s="45">
        <v>3861.3604803682201</v>
      </c>
      <c r="AD5647" s="99">
        <v>0.96571228352372496</v>
      </c>
      <c r="AE5647" s="142">
        <v>4000.39364514524</v>
      </c>
      <c r="AF5647" s="44">
        <v>4150.0776695654204</v>
      </c>
      <c r="AG5647" s="45">
        <v>3905.2018732208799</v>
      </c>
      <c r="AH5647" s="140">
        <v>0.97620439877463605</v>
      </c>
      <c r="AI5647" s="44">
        <v>4158.8137683139103</v>
      </c>
      <c r="AJ5647" s="45">
        <v>3863.3504834819701</v>
      </c>
      <c r="AK5647" s="46">
        <v>0.96574258090086296</v>
      </c>
    </row>
    <row r="5648" spans="1:37" x14ac:dyDescent="0.2">
      <c r="A5648" s="35" t="s">
        <v>1592</v>
      </c>
      <c r="B5648" s="35" t="s">
        <v>7890</v>
      </c>
      <c r="C5648" s="85" t="s">
        <v>1031</v>
      </c>
      <c r="D5648" s="85" t="s">
        <v>1031</v>
      </c>
      <c r="E5648" s="85" t="s">
        <v>12896</v>
      </c>
      <c r="F5648" s="85" t="s">
        <v>237</v>
      </c>
      <c r="G5648" s="85" t="s">
        <v>237</v>
      </c>
      <c r="H5648" s="840">
        <v>1.0374173238180799</v>
      </c>
      <c r="I5648" s="840">
        <v>1.0396011335936699</v>
      </c>
      <c r="J5648" s="86">
        <v>3602.5</v>
      </c>
      <c r="K5648" s="44">
        <v>3737.2959090546301</v>
      </c>
      <c r="L5648" s="45">
        <v>3516.2989747832498</v>
      </c>
      <c r="M5648" s="46">
        <v>0.97607188751790297</v>
      </c>
      <c r="N5648" s="139">
        <v>3745.1630837712</v>
      </c>
      <c r="O5648" s="45">
        <v>3478.6775386388199</v>
      </c>
      <c r="P5648" s="99">
        <v>0.96562874077413496</v>
      </c>
      <c r="Q5648" s="86">
        <v>3604.9273967126101</v>
      </c>
      <c r="R5648" s="44">
        <v>3739.8141324560602</v>
      </c>
      <c r="S5648" s="45">
        <v>3518.84828858124</v>
      </c>
      <c r="T5648" s="140">
        <v>0.97612181920505103</v>
      </c>
      <c r="U5648" s="44">
        <v>3747.6866081453099</v>
      </c>
      <c r="V5648" s="45">
        <v>3481.1740861948201</v>
      </c>
      <c r="W5648" s="99">
        <v>0.96567106715363105</v>
      </c>
      <c r="X5648" s="86">
        <v>3607.2788249303399</v>
      </c>
      <c r="Y5648" s="44">
        <v>3742.25354482486</v>
      </c>
      <c r="Z5648" s="45">
        <v>3521.3159992420301</v>
      </c>
      <c r="AA5648" s="46">
        <v>0.97616961985466399</v>
      </c>
      <c r="AB5648" s="139">
        <v>3750.1311555860302</v>
      </c>
      <c r="AC5648" s="45">
        <v>3483.5934713302599</v>
      </c>
      <c r="AD5648" s="99">
        <v>0.96571228352372396</v>
      </c>
      <c r="AE5648" s="142">
        <v>3610.5489180488598</v>
      </c>
      <c r="AF5648" s="44">
        <v>3745.6459960765001</v>
      </c>
      <c r="AG5648" s="45">
        <v>3524.6337357902999</v>
      </c>
      <c r="AH5648" s="140">
        <v>0.97620439877463605</v>
      </c>
      <c r="AI5648" s="44">
        <v>3753.530748099</v>
      </c>
      <c r="AJ5648" s="45">
        <v>3486.8608305853199</v>
      </c>
      <c r="AK5648" s="46">
        <v>0.96574258090086296</v>
      </c>
    </row>
    <row r="5649" spans="1:37" x14ac:dyDescent="0.2">
      <c r="A5649" s="35" t="s">
        <v>1591</v>
      </c>
      <c r="B5649" s="35" t="s">
        <v>7889</v>
      </c>
      <c r="C5649" s="85" t="s">
        <v>1031</v>
      </c>
      <c r="D5649" s="85" t="s">
        <v>1031</v>
      </c>
      <c r="E5649" s="85" t="s">
        <v>12896</v>
      </c>
      <c r="F5649" s="85" t="s">
        <v>237</v>
      </c>
      <c r="G5649" s="85" t="s">
        <v>237</v>
      </c>
      <c r="H5649" s="840">
        <v>1.0374173238180799</v>
      </c>
      <c r="I5649" s="840">
        <v>1.0396011335936699</v>
      </c>
      <c r="J5649" s="86">
        <v>2423.3333333333298</v>
      </c>
      <c r="K5649" s="44">
        <v>2514.0079813858101</v>
      </c>
      <c r="L5649" s="45">
        <v>2365.3475407517199</v>
      </c>
      <c r="M5649" s="46">
        <v>0.97607188751790297</v>
      </c>
      <c r="N5649" s="139">
        <v>2519.3000804086601</v>
      </c>
      <c r="O5649" s="45">
        <v>2340.0403151426499</v>
      </c>
      <c r="P5649" s="99">
        <v>0.96562874077413496</v>
      </c>
      <c r="Q5649" s="86">
        <v>2423.7632811465401</v>
      </c>
      <c r="R5649" s="44">
        <v>2514.4540166955599</v>
      </c>
      <c r="S5649" s="45">
        <v>2365.8882233151598</v>
      </c>
      <c r="T5649" s="140">
        <v>0.97612181920505103</v>
      </c>
      <c r="U5649" s="44">
        <v>2519.7470546426498</v>
      </c>
      <c r="V5649" s="45">
        <v>2340.5580742325601</v>
      </c>
      <c r="W5649" s="99">
        <v>0.96567106715363105</v>
      </c>
      <c r="X5649" s="86">
        <v>2424.0764760867801</v>
      </c>
      <c r="Y5649" s="44">
        <v>2514.7789305523002</v>
      </c>
      <c r="Z5649" s="45">
        <v>2366.3098121602702</v>
      </c>
      <c r="AA5649" s="46">
        <v>0.97616961985466399</v>
      </c>
      <c r="AB5649" s="139">
        <v>2520.0726524575698</v>
      </c>
      <c r="AC5649" s="45">
        <v>2340.9604291579099</v>
      </c>
      <c r="AD5649" s="99">
        <v>0.96571228352372496</v>
      </c>
      <c r="AE5649" s="142">
        <v>2425.0891884054699</v>
      </c>
      <c r="AF5649" s="44">
        <v>2515.8295358557598</v>
      </c>
      <c r="AG5649" s="45">
        <v>2367.3827331422399</v>
      </c>
      <c r="AH5649" s="140">
        <v>0.97620439877463605</v>
      </c>
      <c r="AI5649" s="44">
        <v>2521.1254693320898</v>
      </c>
      <c r="AJ5649" s="45">
        <v>2342.0118917254799</v>
      </c>
      <c r="AK5649" s="46">
        <v>0.96574258090086296</v>
      </c>
    </row>
    <row r="5650" spans="1:37" x14ac:dyDescent="0.2">
      <c r="A5650" s="35" t="s">
        <v>1590</v>
      </c>
      <c r="B5650" s="35" t="s">
        <v>7888</v>
      </c>
      <c r="C5650" s="85" t="s">
        <v>1031</v>
      </c>
      <c r="D5650" s="85" t="s">
        <v>1031</v>
      </c>
      <c r="E5650" s="85" t="s">
        <v>12896</v>
      </c>
      <c r="F5650" s="85" t="s">
        <v>237</v>
      </c>
      <c r="G5650" s="85" t="s">
        <v>237</v>
      </c>
      <c r="H5650" s="840">
        <v>1.0374173238180799</v>
      </c>
      <c r="I5650" s="840">
        <v>1.0396011335936699</v>
      </c>
      <c r="J5650" s="86">
        <v>5165.5</v>
      </c>
      <c r="K5650" s="44">
        <v>5358.7791861822798</v>
      </c>
      <c r="L5650" s="45">
        <v>5041.8993349737302</v>
      </c>
      <c r="M5650" s="46">
        <v>0.97607188751790297</v>
      </c>
      <c r="N5650" s="139">
        <v>5370.0596555781103</v>
      </c>
      <c r="O5650" s="45">
        <v>4987.9552604687897</v>
      </c>
      <c r="P5650" s="99">
        <v>0.96562874077413496</v>
      </c>
      <c r="Q5650" s="86">
        <v>5172.3045337288004</v>
      </c>
      <c r="R5650" s="44">
        <v>5365.8383273530399</v>
      </c>
      <c r="S5650" s="45">
        <v>5048.7993109458903</v>
      </c>
      <c r="T5650" s="140">
        <v>0.97612181920505103</v>
      </c>
      <c r="U5650" s="44">
        <v>5377.1336565561496</v>
      </c>
      <c r="V5650" s="45">
        <v>4994.7448387294498</v>
      </c>
      <c r="W5650" s="99">
        <v>0.96567106715363105</v>
      </c>
      <c r="X5650" s="86">
        <v>5179.1079897730597</v>
      </c>
      <c r="Y5650" s="44">
        <v>5372.8963505151996</v>
      </c>
      <c r="Z5650" s="45">
        <v>5055.6878775630303</v>
      </c>
      <c r="AA5650" s="46">
        <v>0.97616961985466399</v>
      </c>
      <c r="AB5650" s="139">
        <v>5384.2065371721201</v>
      </c>
      <c r="AC5650" s="45">
        <v>5001.5282034197098</v>
      </c>
      <c r="AD5650" s="99">
        <v>0.96571228352372396</v>
      </c>
      <c r="AE5650" s="142">
        <v>5187.4143813759902</v>
      </c>
      <c r="AF5650" s="44">
        <v>5381.5135450624903</v>
      </c>
      <c r="AG5650" s="45">
        <v>5063.9767373660497</v>
      </c>
      <c r="AH5650" s="140">
        <v>0.97620439877463605</v>
      </c>
      <c r="AI5650" s="44">
        <v>5392.8418712985904</v>
      </c>
      <c r="AJ5650" s="45">
        <v>5009.7069528722996</v>
      </c>
      <c r="AK5650" s="46">
        <v>0.96574258090086296</v>
      </c>
    </row>
    <row r="5651" spans="1:37" x14ac:dyDescent="0.2">
      <c r="A5651" s="35" t="s">
        <v>1589</v>
      </c>
      <c r="B5651" s="35" t="s">
        <v>7887</v>
      </c>
      <c r="C5651" s="85" t="s">
        <v>1031</v>
      </c>
      <c r="D5651" s="85" t="s">
        <v>1031</v>
      </c>
      <c r="E5651" s="85" t="s">
        <v>12896</v>
      </c>
      <c r="F5651" s="85" t="s">
        <v>237</v>
      </c>
      <c r="G5651" s="85" t="s">
        <v>237</v>
      </c>
      <c r="H5651" s="840">
        <v>1.0374173238180799</v>
      </c>
      <c r="I5651" s="840">
        <v>1.0396011335936699</v>
      </c>
      <c r="J5651" s="86">
        <v>4152.3333333333303</v>
      </c>
      <c r="K5651" s="44">
        <v>4307.7025342672696</v>
      </c>
      <c r="L5651" s="45">
        <v>4052.9758342701698</v>
      </c>
      <c r="M5651" s="46">
        <v>0.97607188751790297</v>
      </c>
      <c r="N5651" s="139">
        <v>4316.7704403921198</v>
      </c>
      <c r="O5651" s="45">
        <v>4009.6124079411302</v>
      </c>
      <c r="P5651" s="99">
        <v>0.96562874077413496</v>
      </c>
      <c r="Q5651" s="86">
        <v>4160.8114330591598</v>
      </c>
      <c r="R5651" s="44">
        <v>4316.4978617958996</v>
      </c>
      <c r="S5651" s="45">
        <v>4061.4588254068799</v>
      </c>
      <c r="T5651" s="140">
        <v>0.97612181920505103</v>
      </c>
      <c r="U5651" s="44">
        <v>4325.5842824778101</v>
      </c>
      <c r="V5651" s="45">
        <v>4017.9752167872698</v>
      </c>
      <c r="W5651" s="99">
        <v>0.96567106715363105</v>
      </c>
      <c r="X5651" s="86">
        <v>4167.9368818106996</v>
      </c>
      <c r="Y5651" s="44">
        <v>4323.8899257707199</v>
      </c>
      <c r="Z5651" s="45">
        <v>4068.6133614953801</v>
      </c>
      <c r="AA5651" s="46">
        <v>0.97616961985466399</v>
      </c>
      <c r="AB5651" s="139">
        <v>4332.9919070772703</v>
      </c>
      <c r="AC5651" s="45">
        <v>4025.0278437161601</v>
      </c>
      <c r="AD5651" s="99">
        <v>0.96571228352372496</v>
      </c>
      <c r="AE5651" s="142">
        <v>4173.6986341866004</v>
      </c>
      <c r="AF5651" s="44">
        <v>4329.8672675010303</v>
      </c>
      <c r="AG5651" s="45">
        <v>4074.3829658526502</v>
      </c>
      <c r="AH5651" s="140">
        <v>0.97620439877463605</v>
      </c>
      <c r="AI5651" s="44">
        <v>4338.98183137875</v>
      </c>
      <c r="AJ5651" s="45">
        <v>4030.7184908817699</v>
      </c>
      <c r="AK5651" s="46">
        <v>0.96574258090086296</v>
      </c>
    </row>
    <row r="5652" spans="1:37" x14ac:dyDescent="0.2">
      <c r="A5652" s="35" t="s">
        <v>1588</v>
      </c>
      <c r="B5652" s="35" t="s">
        <v>13182</v>
      </c>
      <c r="C5652" s="85" t="s">
        <v>1031</v>
      </c>
      <c r="D5652" s="85" t="s">
        <v>1031</v>
      </c>
      <c r="E5652" s="85" t="s">
        <v>12896</v>
      </c>
      <c r="F5652" s="85" t="s">
        <v>237</v>
      </c>
      <c r="G5652" s="85" t="s">
        <v>237</v>
      </c>
      <c r="H5652" s="840">
        <v>1.0374173238180799</v>
      </c>
      <c r="I5652" s="840">
        <v>1.0396011335936699</v>
      </c>
      <c r="J5652" s="86">
        <v>2063.8333333333298</v>
      </c>
      <c r="K5652" s="44">
        <v>2141.0564534732098</v>
      </c>
      <c r="L5652" s="45">
        <v>2014.4496971890301</v>
      </c>
      <c r="M5652" s="46">
        <v>0.97607188751790297</v>
      </c>
      <c r="N5652" s="139">
        <v>2145.5634728817399</v>
      </c>
      <c r="O5652" s="45">
        <v>1992.89678283435</v>
      </c>
      <c r="P5652" s="99">
        <v>0.96562874077413496</v>
      </c>
      <c r="Q5652" s="86">
        <v>2067.2001221895598</v>
      </c>
      <c r="R5652" s="44">
        <v>2144.5492185582998</v>
      </c>
      <c r="S5652" s="45">
        <v>2017.8391439325801</v>
      </c>
      <c r="T5652" s="140">
        <v>0.97612181920505103</v>
      </c>
      <c r="U5652" s="44">
        <v>2149.0635903932498</v>
      </c>
      <c r="V5652" s="45">
        <v>1996.23534801491</v>
      </c>
      <c r="W5652" s="99">
        <v>0.96567106715363105</v>
      </c>
      <c r="X5652" s="86">
        <v>2070.05956402742</v>
      </c>
      <c r="Y5652" s="44">
        <v>2147.5156530573399</v>
      </c>
      <c r="Z5652" s="45">
        <v>2020.72925769316</v>
      </c>
      <c r="AA5652" s="46">
        <v>0.97616961985466399</v>
      </c>
      <c r="AB5652" s="139">
        <v>2152.0362693693201</v>
      </c>
      <c r="AC5652" s="45">
        <v>1999.08194860704</v>
      </c>
      <c r="AD5652" s="99">
        <v>0.96571228352372396</v>
      </c>
      <c r="AE5652" s="142">
        <v>2073.6358897155301</v>
      </c>
      <c r="AF5652" s="44">
        <v>2151.2257952817999</v>
      </c>
      <c r="AG5652" s="45">
        <v>2024.2924769972501</v>
      </c>
      <c r="AH5652" s="140">
        <v>0.97620439877463605</v>
      </c>
      <c r="AI5652" s="44">
        <v>2155.75422160878</v>
      </c>
      <c r="AJ5652" s="45">
        <v>2002.5984759825301</v>
      </c>
      <c r="AK5652" s="46">
        <v>0.96574258090086296</v>
      </c>
    </row>
    <row r="5653" spans="1:37" x14ac:dyDescent="0.2">
      <c r="A5653" s="35" t="s">
        <v>1587</v>
      </c>
      <c r="B5653" s="35" t="s">
        <v>7886</v>
      </c>
      <c r="C5653" s="85" t="s">
        <v>1031</v>
      </c>
      <c r="D5653" s="85" t="s">
        <v>1031</v>
      </c>
      <c r="E5653" s="85" t="s">
        <v>12896</v>
      </c>
      <c r="F5653" s="85" t="s">
        <v>237</v>
      </c>
      <c r="G5653" s="85" t="s">
        <v>237</v>
      </c>
      <c r="H5653" s="840">
        <v>1.0374173238180799</v>
      </c>
      <c r="I5653" s="840">
        <v>1.0396011335936699</v>
      </c>
      <c r="J5653" s="86">
        <v>2518.5</v>
      </c>
      <c r="K5653" s="44">
        <v>2612.7355300358299</v>
      </c>
      <c r="L5653" s="45">
        <v>2458.2370487138401</v>
      </c>
      <c r="M5653" s="46">
        <v>0.97607188751790297</v>
      </c>
      <c r="N5653" s="139">
        <v>2618.2354549556599</v>
      </c>
      <c r="O5653" s="45">
        <v>2431.9359836396602</v>
      </c>
      <c r="P5653" s="99">
        <v>0.96562874077413496</v>
      </c>
      <c r="Q5653" s="86">
        <v>2521.4768416239899</v>
      </c>
      <c r="R5653" s="44">
        <v>2615.8237571068198</v>
      </c>
      <c r="S5653" s="45">
        <v>2461.2685617294101</v>
      </c>
      <c r="T5653" s="140">
        <v>0.97612181920505103</v>
      </c>
      <c r="U5653" s="44">
        <v>2621.3301828824901</v>
      </c>
      <c r="V5653" s="45">
        <v>2434.9172324542001</v>
      </c>
      <c r="W5653" s="99">
        <v>0.96567106715363105</v>
      </c>
      <c r="X5653" s="86">
        <v>2526.4204323977601</v>
      </c>
      <c r="Y5653" s="44">
        <v>2620.9523238173902</v>
      </c>
      <c r="Z5653" s="45">
        <v>2466.2148730867698</v>
      </c>
      <c r="AA5653" s="46">
        <v>0.97616961985466399</v>
      </c>
      <c r="AB5653" s="139">
        <v>2626.4695454549201</v>
      </c>
      <c r="AC5653" s="45">
        <v>2439.7952449118302</v>
      </c>
      <c r="AD5653" s="99">
        <v>0.96571228352372496</v>
      </c>
      <c r="AE5653" s="142">
        <v>2530.6907267901602</v>
      </c>
      <c r="AF5653" s="44">
        <v>2625.38240119788</v>
      </c>
      <c r="AG5653" s="45">
        <v>2470.4714194307398</v>
      </c>
      <c r="AH5653" s="140">
        <v>0.97620439877463605</v>
      </c>
      <c r="AI5653" s="44">
        <v>2630.9089483460498</v>
      </c>
      <c r="AJ5653" s="45">
        <v>2443.9957939522101</v>
      </c>
      <c r="AK5653" s="46">
        <v>0.96574258090086296</v>
      </c>
    </row>
    <row r="5654" spans="1:37" x14ac:dyDescent="0.2">
      <c r="A5654" s="35" t="s">
        <v>1586</v>
      </c>
      <c r="B5654" s="35" t="s">
        <v>7885</v>
      </c>
      <c r="C5654" s="85" t="s">
        <v>1031</v>
      </c>
      <c r="D5654" s="85" t="s">
        <v>1031</v>
      </c>
      <c r="E5654" s="85" t="s">
        <v>12896</v>
      </c>
      <c r="F5654" s="85" t="s">
        <v>237</v>
      </c>
      <c r="G5654" s="85" t="s">
        <v>237</v>
      </c>
      <c r="H5654" s="840">
        <v>1.0374173238180799</v>
      </c>
      <c r="I5654" s="840">
        <v>1.0396011335936699</v>
      </c>
      <c r="J5654" s="86">
        <v>4163.75</v>
      </c>
      <c r="K5654" s="44">
        <v>4319.5463820475197</v>
      </c>
      <c r="L5654" s="45">
        <v>4064.1193216526699</v>
      </c>
      <c r="M5654" s="46">
        <v>0.97607188751790297</v>
      </c>
      <c r="N5654" s="139">
        <v>4328.6392200006503</v>
      </c>
      <c r="O5654" s="45">
        <v>4020.6366693983</v>
      </c>
      <c r="P5654" s="99">
        <v>0.96562874077413496</v>
      </c>
      <c r="Q5654" s="86">
        <v>4171.1961987457998</v>
      </c>
      <c r="R5654" s="44">
        <v>4327.2711976230003</v>
      </c>
      <c r="S5654" s="45">
        <v>4071.5956217809398</v>
      </c>
      <c r="T5654" s="140">
        <v>0.97612181920505103</v>
      </c>
      <c r="U5654" s="44">
        <v>4336.3802966577396</v>
      </c>
      <c r="V5654" s="45">
        <v>4028.0034845500199</v>
      </c>
      <c r="W5654" s="99">
        <v>0.96567106715363105</v>
      </c>
      <c r="X5654" s="86">
        <v>4177.4713293021196</v>
      </c>
      <c r="Y5654" s="44">
        <v>4333.7811267713596</v>
      </c>
      <c r="Z5654" s="45">
        <v>4077.9205994786098</v>
      </c>
      <c r="AA5654" s="46">
        <v>0.97616961985466399</v>
      </c>
      <c r="AB5654" s="139">
        <v>4342.9039294975501</v>
      </c>
      <c r="AC5654" s="45">
        <v>4034.2353767752402</v>
      </c>
      <c r="AD5654" s="99">
        <v>0.96571228352372496</v>
      </c>
      <c r="AE5654" s="142">
        <v>4185.5009141672699</v>
      </c>
      <c r="AF5654" s="44">
        <v>4342.1111572135296</v>
      </c>
      <c r="AG5654" s="45">
        <v>4085.90440348535</v>
      </c>
      <c r="AH5654" s="140">
        <v>0.97620439877463605</v>
      </c>
      <c r="AI5654" s="44">
        <v>4351.25149502565</v>
      </c>
      <c r="AJ5654" s="45">
        <v>4042.1164552108198</v>
      </c>
      <c r="AK5654" s="46">
        <v>0.96574258090086296</v>
      </c>
    </row>
    <row r="5655" spans="1:37" x14ac:dyDescent="0.2">
      <c r="A5655" s="35" t="s">
        <v>1585</v>
      </c>
      <c r="B5655" s="35" t="s">
        <v>7884</v>
      </c>
      <c r="C5655" s="85" t="s">
        <v>1031</v>
      </c>
      <c r="D5655" s="85" t="s">
        <v>1031</v>
      </c>
      <c r="E5655" s="85" t="s">
        <v>12896</v>
      </c>
      <c r="F5655" s="85" t="s">
        <v>237</v>
      </c>
      <c r="G5655" s="85" t="s">
        <v>237</v>
      </c>
      <c r="H5655" s="840">
        <v>1.0374173238180799</v>
      </c>
      <c r="I5655" s="840">
        <v>1.0396011335936699</v>
      </c>
      <c r="J5655" s="86">
        <v>5139.5</v>
      </c>
      <c r="K5655" s="44">
        <v>5331.8063357630099</v>
      </c>
      <c r="L5655" s="45">
        <v>5016.5214658982604</v>
      </c>
      <c r="M5655" s="46">
        <v>0.97607188751790297</v>
      </c>
      <c r="N5655" s="139">
        <v>5343.0300261046696</v>
      </c>
      <c r="O5655" s="45">
        <v>4962.8489132086697</v>
      </c>
      <c r="P5655" s="99">
        <v>0.96562874077413496</v>
      </c>
      <c r="Q5655" s="86">
        <v>5146.5170801513405</v>
      </c>
      <c r="R5655" s="44">
        <v>5339.0859762746304</v>
      </c>
      <c r="S5655" s="45">
        <v>5023.6276148471898</v>
      </c>
      <c r="T5655" s="140">
        <v>0.97612181920505103</v>
      </c>
      <c r="U5655" s="44">
        <v>5350.3249905845296</v>
      </c>
      <c r="V5655" s="45">
        <v>4969.8426409141302</v>
      </c>
      <c r="W5655" s="99">
        <v>0.96567106715363105</v>
      </c>
      <c r="X5655" s="86">
        <v>5151.2064600672402</v>
      </c>
      <c r="Y5655" s="44">
        <v>5343.9508202373499</v>
      </c>
      <c r="Z5655" s="45">
        <v>5028.4512519167301</v>
      </c>
      <c r="AA5655" s="46">
        <v>0.97616961985466399</v>
      </c>
      <c r="AB5655" s="139">
        <v>5355.2000752609401</v>
      </c>
      <c r="AC5655" s="45">
        <v>4974.5833534536896</v>
      </c>
      <c r="AD5655" s="99">
        <v>0.96571228352372496</v>
      </c>
      <c r="AE5655" s="142">
        <v>5158.8110456354698</v>
      </c>
      <c r="AF5655" s="44">
        <v>5351.8399490462898</v>
      </c>
      <c r="AG5655" s="45">
        <v>5036.0540351965201</v>
      </c>
      <c r="AH5655" s="140">
        <v>0.97620439877463605</v>
      </c>
      <c r="AI5655" s="44">
        <v>5363.10581103818</v>
      </c>
      <c r="AJ5655" s="45">
        <v>4982.0834935918701</v>
      </c>
      <c r="AK5655" s="46">
        <v>0.96574258090086296</v>
      </c>
    </row>
    <row r="5656" spans="1:37" x14ac:dyDescent="0.2">
      <c r="A5656" s="35" t="s">
        <v>1584</v>
      </c>
      <c r="B5656" s="35" t="s">
        <v>13183</v>
      </c>
      <c r="C5656" s="85" t="s">
        <v>1031</v>
      </c>
      <c r="D5656" s="85" t="s">
        <v>1031</v>
      </c>
      <c r="E5656" s="85" t="s">
        <v>12896</v>
      </c>
      <c r="F5656" s="85" t="s">
        <v>237</v>
      </c>
      <c r="G5656" s="85" t="s">
        <v>237</v>
      </c>
      <c r="H5656" s="840">
        <v>1.0374173238180799</v>
      </c>
      <c r="I5656" s="840">
        <v>1.0396011335936699</v>
      </c>
      <c r="J5656" s="86">
        <v>7452.4166666666697</v>
      </c>
      <c r="K5656" s="44">
        <v>7731.2661543105796</v>
      </c>
      <c r="L5656" s="45">
        <v>7274.0944024032096</v>
      </c>
      <c r="M5656" s="46">
        <v>0.97607188751790297</v>
      </c>
      <c r="N5656" s="139">
        <v>7747.5408146790396</v>
      </c>
      <c r="O5656" s="45">
        <v>7196.2677215575104</v>
      </c>
      <c r="P5656" s="99">
        <v>0.96562874077413496</v>
      </c>
      <c r="Q5656" s="86">
        <v>7467.6706054679898</v>
      </c>
      <c r="R5656" s="44">
        <v>7747.0908546795199</v>
      </c>
      <c r="S5656" s="45">
        <v>7289.3562166334896</v>
      </c>
      <c r="T5656" s="140">
        <v>0.97612181920505103</v>
      </c>
      <c r="U5656" s="44">
        <v>7763.3988267486502</v>
      </c>
      <c r="V5656" s="45">
        <v>7211.3134427340701</v>
      </c>
      <c r="W5656" s="99">
        <v>0.96567106715363105</v>
      </c>
      <c r="X5656" s="86">
        <v>7481.5152699083001</v>
      </c>
      <c r="Y5656" s="44">
        <v>7761.4535494123502</v>
      </c>
      <c r="Z5656" s="45">
        <v>7303.2279169632502</v>
      </c>
      <c r="AA5656" s="46">
        <v>0.97616961985466399</v>
      </c>
      <c r="AB5656" s="139">
        <v>7777.7917555950298</v>
      </c>
      <c r="AC5656" s="45">
        <v>7224.9911955207599</v>
      </c>
      <c r="AD5656" s="99">
        <v>0.96571228352372396</v>
      </c>
      <c r="AE5656" s="142">
        <v>7494.9694597839098</v>
      </c>
      <c r="AF5656" s="44">
        <v>7775.4111590672501</v>
      </c>
      <c r="AG5656" s="45">
        <v>7316.6221553226096</v>
      </c>
      <c r="AH5656" s="140">
        <v>0.97620439877463605</v>
      </c>
      <c r="AI5656" s="44">
        <v>7791.7787466413001</v>
      </c>
      <c r="AJ5656" s="45">
        <v>7238.2111498648601</v>
      </c>
      <c r="AK5656" s="46">
        <v>0.96574258090086296</v>
      </c>
    </row>
    <row r="5657" spans="1:37" x14ac:dyDescent="0.2">
      <c r="A5657" s="35" t="s">
        <v>1583</v>
      </c>
      <c r="B5657" s="35" t="s">
        <v>7883</v>
      </c>
      <c r="C5657" s="85" t="s">
        <v>1031</v>
      </c>
      <c r="D5657" s="85" t="s">
        <v>1031</v>
      </c>
      <c r="E5657" s="85" t="s">
        <v>12896</v>
      </c>
      <c r="F5657" s="85" t="s">
        <v>237</v>
      </c>
      <c r="G5657" s="85" t="s">
        <v>237</v>
      </c>
      <c r="H5657" s="840">
        <v>1.0374173238180799</v>
      </c>
      <c r="I5657" s="840">
        <v>1.0396011335936699</v>
      </c>
      <c r="J5657" s="86">
        <v>4317.8333333333303</v>
      </c>
      <c r="K5657" s="44">
        <v>4479.3951013591604</v>
      </c>
      <c r="L5657" s="45">
        <v>4214.51573165439</v>
      </c>
      <c r="M5657" s="46">
        <v>0.97607188751790397</v>
      </c>
      <c r="N5657" s="139">
        <v>4488.8244280018698</v>
      </c>
      <c r="O5657" s="45">
        <v>4169.4239645392499</v>
      </c>
      <c r="P5657" s="99">
        <v>0.96562874077413496</v>
      </c>
      <c r="Q5657" s="86">
        <v>4322.5395846210204</v>
      </c>
      <c r="R5657" s="44">
        <v>4484.2774479752397</v>
      </c>
      <c r="S5657" s="45">
        <v>4219.3252029261103</v>
      </c>
      <c r="T5657" s="140">
        <v>0.97612181920505103</v>
      </c>
      <c r="U5657" s="44">
        <v>4493.7170521755297</v>
      </c>
      <c r="V5657" s="45">
        <v>4174.1514134947902</v>
      </c>
      <c r="W5657" s="99">
        <v>0.96567106715363105</v>
      </c>
      <c r="X5657" s="86">
        <v>4328.6236902781402</v>
      </c>
      <c r="Y5657" s="44">
        <v>4490.58920458388</v>
      </c>
      <c r="Z5657" s="45">
        <v>4225.4709422327096</v>
      </c>
      <c r="AA5657" s="46">
        <v>0.97616961985466399</v>
      </c>
      <c r="AB5657" s="139">
        <v>4500.0420953135699</v>
      </c>
      <c r="AC5657" s="45">
        <v>4180.2050684533897</v>
      </c>
      <c r="AD5657" s="99">
        <v>0.96571228352372496</v>
      </c>
      <c r="AE5657" s="142">
        <v>4334.0840519435196</v>
      </c>
      <c r="AF5657" s="44">
        <v>4496.2538783698501</v>
      </c>
      <c r="AG5657" s="45">
        <v>4230.9519161662602</v>
      </c>
      <c r="AH5657" s="140">
        <v>0.97620439877463605</v>
      </c>
      <c r="AI5657" s="44">
        <v>4505.7186934907304</v>
      </c>
      <c r="AJ5657" s="45">
        <v>4185.6095181651999</v>
      </c>
      <c r="AK5657" s="46">
        <v>0.96574258090086296</v>
      </c>
    </row>
    <row r="5658" spans="1:37" x14ac:dyDescent="0.2">
      <c r="A5658" s="35" t="s">
        <v>1582</v>
      </c>
      <c r="B5658" s="35" t="s">
        <v>7882</v>
      </c>
      <c r="C5658" s="85" t="s">
        <v>1031</v>
      </c>
      <c r="D5658" s="85" t="s">
        <v>1031</v>
      </c>
      <c r="E5658" s="85" t="s">
        <v>12896</v>
      </c>
      <c r="F5658" s="85" t="s">
        <v>237</v>
      </c>
      <c r="G5658" s="85" t="s">
        <v>237</v>
      </c>
      <c r="H5658" s="840">
        <v>1.0374173238180799</v>
      </c>
      <c r="I5658" s="840">
        <v>1.0396011335936699</v>
      </c>
      <c r="J5658" s="86">
        <v>3630.5833333333298</v>
      </c>
      <c r="K5658" s="44">
        <v>3766.4300455651801</v>
      </c>
      <c r="L5658" s="45">
        <v>3543.7103269577101</v>
      </c>
      <c r="M5658" s="46">
        <v>0.97607188751790297</v>
      </c>
      <c r="N5658" s="139">
        <v>3774.3585489396201</v>
      </c>
      <c r="O5658" s="45">
        <v>3505.7956124422299</v>
      </c>
      <c r="P5658" s="99">
        <v>0.96562874077413496</v>
      </c>
      <c r="Q5658" s="86">
        <v>3632.6634085032701</v>
      </c>
      <c r="R5658" s="44">
        <v>3768.5879515813199</v>
      </c>
      <c r="S5658" s="45">
        <v>3545.9220148678301</v>
      </c>
      <c r="T5658" s="140">
        <v>0.97612181920505103</v>
      </c>
      <c r="U5658" s="44">
        <v>3776.52099744425</v>
      </c>
      <c r="V5658" s="45">
        <v>3507.9579502993001</v>
      </c>
      <c r="W5658" s="99">
        <v>0.96567106715363105</v>
      </c>
      <c r="X5658" s="86">
        <v>3635.3344519794</v>
      </c>
      <c r="Y5658" s="44">
        <v>3771.3589383561298</v>
      </c>
      <c r="Z5658" s="45">
        <v>3548.7030500332999</v>
      </c>
      <c r="AA5658" s="46">
        <v>0.97616961985466399</v>
      </c>
      <c r="AB5658" s="139">
        <v>3779.29781726991</v>
      </c>
      <c r="AC5658" s="45">
        <v>3510.68713499349</v>
      </c>
      <c r="AD5658" s="99">
        <v>0.96571228352372396</v>
      </c>
      <c r="AE5658" s="142">
        <v>3639.53245867858</v>
      </c>
      <c r="AF5658" s="44">
        <v>3775.71402323136</v>
      </c>
      <c r="AG5658" s="45">
        <v>3552.9275956450902</v>
      </c>
      <c r="AH5658" s="140">
        <v>0.97620439877463605</v>
      </c>
      <c r="AI5658" s="44">
        <v>3783.6620697932099</v>
      </c>
      <c r="AJ5658" s="45">
        <v>3514.8514699167099</v>
      </c>
      <c r="AK5658" s="46">
        <v>0.96574258090086296</v>
      </c>
    </row>
    <row r="5659" spans="1:37" x14ac:dyDescent="0.2">
      <c r="A5659" s="35" t="s">
        <v>1581</v>
      </c>
      <c r="B5659" s="35" t="s">
        <v>7881</v>
      </c>
      <c r="C5659" s="85" t="s">
        <v>1031</v>
      </c>
      <c r="D5659" s="85" t="s">
        <v>1031</v>
      </c>
      <c r="E5659" s="85" t="s">
        <v>12896</v>
      </c>
      <c r="F5659" s="85" t="s">
        <v>236</v>
      </c>
      <c r="G5659" s="85" t="s">
        <v>236</v>
      </c>
      <c r="H5659" s="840">
        <v>1.0391606558289199</v>
      </c>
      <c r="I5659" s="840">
        <v>1.0400201066053201</v>
      </c>
      <c r="J5659" s="86">
        <v>14062.833333333299</v>
      </c>
      <c r="K5659" s="44">
        <v>14613.5431094794</v>
      </c>
      <c r="L5659" s="45">
        <v>13749.4027511489</v>
      </c>
      <c r="M5659" s="46">
        <v>0.97771213134969803</v>
      </c>
      <c r="N5659" s="139">
        <v>14625.629422506199</v>
      </c>
      <c r="O5659" s="45">
        <v>13584.9487518967</v>
      </c>
      <c r="P5659" s="99">
        <v>0.96601790193275905</v>
      </c>
      <c r="Q5659" s="86">
        <v>14075.2600061268</v>
      </c>
      <c r="R5659" s="44">
        <v>14626.4564189292</v>
      </c>
      <c r="S5659" s="45">
        <v>13762.256442395999</v>
      </c>
      <c r="T5659" s="140">
        <v>0.97776214694474495</v>
      </c>
      <c r="U5659" s="44">
        <v>14638.553412069499</v>
      </c>
      <c r="V5659" s="45">
        <v>13597.5491351702</v>
      </c>
      <c r="W5659" s="99">
        <v>0.96606024537034596</v>
      </c>
      <c r="X5659" s="86">
        <v>14094.002719612199</v>
      </c>
      <c r="Y5659" s="44">
        <v>14645.933109366801</v>
      </c>
      <c r="Z5659" s="45">
        <v>13781.2571927848</v>
      </c>
      <c r="AA5659" s="46">
        <v>0.97781002792114802</v>
      </c>
      <c r="AB5659" s="139">
        <v>14658.046210946801</v>
      </c>
      <c r="AC5659" s="45">
        <v>13616.236863303</v>
      </c>
      <c r="AD5659" s="99">
        <v>0.96610147835118199</v>
      </c>
      <c r="AE5659" s="142">
        <v>14122.038919041001</v>
      </c>
      <c r="AF5659" s="44">
        <v>14675.0672247522</v>
      </c>
      <c r="AG5659" s="45">
        <v>13809.1632443462</v>
      </c>
      <c r="AH5659" s="140">
        <v>0.97784486528549197</v>
      </c>
      <c r="AI5659" s="44">
        <v>14687.204422065501</v>
      </c>
      <c r="AJ5659" s="45">
        <v>13643.7507101911</v>
      </c>
      <c r="AK5659" s="46">
        <v>0.96613178793856502</v>
      </c>
    </row>
    <row r="5660" spans="1:37" x14ac:dyDescent="0.2">
      <c r="A5660" s="35" t="s">
        <v>1580</v>
      </c>
      <c r="B5660" s="35" t="s">
        <v>7880</v>
      </c>
      <c r="C5660" s="85" t="s">
        <v>1031</v>
      </c>
      <c r="D5660" s="85" t="s">
        <v>1031</v>
      </c>
      <c r="E5660" s="85" t="s">
        <v>12896</v>
      </c>
      <c r="F5660" s="85" t="s">
        <v>236</v>
      </c>
      <c r="G5660" s="85" t="s">
        <v>236</v>
      </c>
      <c r="H5660" s="840">
        <v>1.0391606558289199</v>
      </c>
      <c r="I5660" s="840">
        <v>1.0400201066053201</v>
      </c>
      <c r="J5660" s="86">
        <v>7863.5</v>
      </c>
      <c r="K5660" s="44">
        <v>8171.4398171106895</v>
      </c>
      <c r="L5660" s="45">
        <v>7688.2393448683497</v>
      </c>
      <c r="M5660" s="46">
        <v>0.97771213134969803</v>
      </c>
      <c r="N5660" s="139">
        <v>8178.1981082909297</v>
      </c>
      <c r="O5660" s="45">
        <v>7596.2817718482502</v>
      </c>
      <c r="P5660" s="99">
        <v>0.96601790193275905</v>
      </c>
      <c r="Q5660" s="86">
        <v>7869.8426727536898</v>
      </c>
      <c r="R5660" s="44">
        <v>8178.0308730891202</v>
      </c>
      <c r="S5660" s="45">
        <v>7694.8342678290201</v>
      </c>
      <c r="T5660" s="140">
        <v>0.97776214694474495</v>
      </c>
      <c r="U5660" s="44">
        <v>8184.7946154843903</v>
      </c>
      <c r="V5660" s="45">
        <v>7602.7421434664502</v>
      </c>
      <c r="W5660" s="99">
        <v>0.96606024537034596</v>
      </c>
      <c r="X5660" s="86">
        <v>7876.2419328890101</v>
      </c>
      <c r="Y5660" s="44">
        <v>8184.6807324481597</v>
      </c>
      <c r="Z5660" s="45">
        <v>7701.4683443119202</v>
      </c>
      <c r="AA5660" s="46">
        <v>0.97781002792114802</v>
      </c>
      <c r="AB5660" s="139">
        <v>8191.4499746925203</v>
      </c>
      <c r="AC5660" s="45">
        <v>7609.2489752156498</v>
      </c>
      <c r="AD5660" s="99">
        <v>0.96610147835118199</v>
      </c>
      <c r="AE5660" s="142">
        <v>7885.8772612949397</v>
      </c>
      <c r="AF5660" s="44">
        <v>8194.6933866335894</v>
      </c>
      <c r="AG5660" s="45">
        <v>7711.1645882288703</v>
      </c>
      <c r="AH5660" s="140">
        <v>0.97784486528549197</v>
      </c>
      <c r="AI5660" s="44">
        <v>8201.4709099684296</v>
      </c>
      <c r="AJ5660" s="45">
        <v>7618.7966979189496</v>
      </c>
      <c r="AK5660" s="46">
        <v>0.96613178793856502</v>
      </c>
    </row>
    <row r="5661" spans="1:37" x14ac:dyDescent="0.2">
      <c r="A5661" s="35" t="s">
        <v>1579</v>
      </c>
      <c r="B5661" s="35" t="s">
        <v>7879</v>
      </c>
      <c r="C5661" s="85" t="s">
        <v>1031</v>
      </c>
      <c r="D5661" s="85" t="s">
        <v>1031</v>
      </c>
      <c r="E5661" s="85" t="s">
        <v>12896</v>
      </c>
      <c r="F5661" s="85" t="s">
        <v>236</v>
      </c>
      <c r="G5661" s="85" t="s">
        <v>236</v>
      </c>
      <c r="H5661" s="840">
        <v>1.0391606558289199</v>
      </c>
      <c r="I5661" s="840">
        <v>1.0400201066053201</v>
      </c>
      <c r="J5661" s="86">
        <v>4616.5833333333303</v>
      </c>
      <c r="K5661" s="44">
        <v>4797.3717643555201</v>
      </c>
      <c r="L5661" s="45">
        <v>4513.6895303868296</v>
      </c>
      <c r="M5661" s="46">
        <v>0.97771213134969803</v>
      </c>
      <c r="N5661" s="139">
        <v>4801.3394904856796</v>
      </c>
      <c r="O5661" s="45">
        <v>4459.7021457644096</v>
      </c>
      <c r="P5661" s="99">
        <v>0.96601790193275905</v>
      </c>
      <c r="Q5661" s="86">
        <v>4627.6753609614798</v>
      </c>
      <c r="R5661" s="44">
        <v>4808.8981630600501</v>
      </c>
      <c r="S5661" s="45">
        <v>4524.7657962969997</v>
      </c>
      <c r="T5661" s="140">
        <v>0.97776214694474495</v>
      </c>
      <c r="U5661" s="44">
        <v>4812.8754222419702</v>
      </c>
      <c r="V5661" s="45">
        <v>4470.6131947047497</v>
      </c>
      <c r="W5661" s="99">
        <v>0.96606024537034596</v>
      </c>
      <c r="X5661" s="86">
        <v>4640.0734128663098</v>
      </c>
      <c r="Y5661" s="44">
        <v>4821.7817308084695</v>
      </c>
      <c r="Z5661" s="45">
        <v>4537.1103133909801</v>
      </c>
      <c r="AA5661" s="46">
        <v>0.97781002792114802</v>
      </c>
      <c r="AB5661" s="139">
        <v>4825.7696455057303</v>
      </c>
      <c r="AC5661" s="45">
        <v>4482.7817838281599</v>
      </c>
      <c r="AD5661" s="99">
        <v>0.96610147835118199</v>
      </c>
      <c r="AE5661" s="142">
        <v>4652.4674475802703</v>
      </c>
      <c r="AF5661" s="44">
        <v>4834.6611240501998</v>
      </c>
      <c r="AG5661" s="45">
        <v>4549.39140452427</v>
      </c>
      <c r="AH5661" s="140">
        <v>0.97784486528549197</v>
      </c>
      <c r="AI5661" s="44">
        <v>4838.6596908102101</v>
      </c>
      <c r="AJ5661" s="45">
        <v>4494.8966934566997</v>
      </c>
      <c r="AK5661" s="46">
        <v>0.96613178793856402</v>
      </c>
    </row>
    <row r="5662" spans="1:37" x14ac:dyDescent="0.2">
      <c r="A5662" s="35" t="s">
        <v>1578</v>
      </c>
      <c r="B5662" s="35" t="s">
        <v>7878</v>
      </c>
      <c r="C5662" s="85" t="s">
        <v>1031</v>
      </c>
      <c r="D5662" s="85" t="s">
        <v>1031</v>
      </c>
      <c r="E5662" s="85" t="s">
        <v>12896</v>
      </c>
      <c r="F5662" s="85" t="s">
        <v>236</v>
      </c>
      <c r="G5662" s="85" t="s">
        <v>236</v>
      </c>
      <c r="H5662" s="840">
        <v>1.0391606558289199</v>
      </c>
      <c r="I5662" s="840">
        <v>1.0400201066053201</v>
      </c>
      <c r="J5662" s="86">
        <v>8192</v>
      </c>
      <c r="K5662" s="44">
        <v>8512.8040925504902</v>
      </c>
      <c r="L5662" s="45">
        <v>8009.4177800167299</v>
      </c>
      <c r="M5662" s="46">
        <v>0.97771213134969803</v>
      </c>
      <c r="N5662" s="139">
        <v>8519.8447133107802</v>
      </c>
      <c r="O5662" s="45">
        <v>7913.6186526331603</v>
      </c>
      <c r="P5662" s="99">
        <v>0.96601790193275905</v>
      </c>
      <c r="Q5662" s="86">
        <v>8196.7426139971994</v>
      </c>
      <c r="R5662" s="44">
        <v>8517.7324304221693</v>
      </c>
      <c r="S5662" s="45">
        <v>8014.4646562153903</v>
      </c>
      <c r="T5662" s="140">
        <v>0.97776214694474495</v>
      </c>
      <c r="U5662" s="44">
        <v>8524.7771272257396</v>
      </c>
      <c r="V5662" s="45">
        <v>7918.5471809157098</v>
      </c>
      <c r="W5662" s="99">
        <v>0.96606024537034596</v>
      </c>
      <c r="X5662" s="86">
        <v>8198.8947561101504</v>
      </c>
      <c r="Y5662" s="44">
        <v>8519.9688518316907</v>
      </c>
      <c r="Z5662" s="45">
        <v>8016.9615103946198</v>
      </c>
      <c r="AA5662" s="46">
        <v>0.97781002792114802</v>
      </c>
      <c r="AB5662" s="139">
        <v>8527.0153982954707</v>
      </c>
      <c r="AC5662" s="45">
        <v>7920.9643447237704</v>
      </c>
      <c r="AD5662" s="99">
        <v>0.96610147835118199</v>
      </c>
      <c r="AE5662" s="142">
        <v>8206.4317055507199</v>
      </c>
      <c r="AF5662" s="44">
        <v>8527.8009531552998</v>
      </c>
      <c r="AG5662" s="45">
        <v>8024.6171055888299</v>
      </c>
      <c r="AH5662" s="140">
        <v>0.97784486528549197</v>
      </c>
      <c r="AI5662" s="44">
        <v>8534.8539772561307</v>
      </c>
      <c r="AJ5662" s="45">
        <v>7928.4945362794397</v>
      </c>
      <c r="AK5662" s="46">
        <v>0.96613178793856502</v>
      </c>
    </row>
    <row r="5663" spans="1:37" x14ac:dyDescent="0.2">
      <c r="A5663" s="35" t="s">
        <v>1577</v>
      </c>
      <c r="B5663" s="35" t="s">
        <v>7877</v>
      </c>
      <c r="C5663" s="85" t="s">
        <v>1031</v>
      </c>
      <c r="D5663" s="85" t="s">
        <v>1031</v>
      </c>
      <c r="E5663" s="85" t="s">
        <v>12896</v>
      </c>
      <c r="F5663" s="85" t="s">
        <v>236</v>
      </c>
      <c r="G5663" s="85" t="s">
        <v>236</v>
      </c>
      <c r="H5663" s="840">
        <v>1.0391606558289199</v>
      </c>
      <c r="I5663" s="840">
        <v>1.0400201066053201</v>
      </c>
      <c r="J5663" s="86">
        <v>10869.416666666701</v>
      </c>
      <c r="K5663" s="44">
        <v>11295.0701518111</v>
      </c>
      <c r="L5663" s="45">
        <v>10627.1605356946</v>
      </c>
      <c r="M5663" s="46">
        <v>0.97771213134969803</v>
      </c>
      <c r="N5663" s="139">
        <v>11304.411880404299</v>
      </c>
      <c r="O5663" s="45">
        <v>10500.051083566301</v>
      </c>
      <c r="P5663" s="99">
        <v>0.96601790193275905</v>
      </c>
      <c r="Q5663" s="86">
        <v>10873.5764757163</v>
      </c>
      <c r="R5663" s="44">
        <v>11299.3928617113</v>
      </c>
      <c r="S5663" s="45">
        <v>10631.771479864299</v>
      </c>
      <c r="T5663" s="140">
        <v>0.97776214694474495</v>
      </c>
      <c r="U5663" s="44">
        <v>11308.738165455599</v>
      </c>
      <c r="V5663" s="45">
        <v>10504.529958183801</v>
      </c>
      <c r="W5663" s="99">
        <v>0.96606024537034596</v>
      </c>
      <c r="X5663" s="86">
        <v>10873.294871476201</v>
      </c>
      <c r="Y5663" s="44">
        <v>11299.1002296644</v>
      </c>
      <c r="Z5663" s="45">
        <v>10632.016761872999</v>
      </c>
      <c r="AA5663" s="46">
        <v>0.97781002792114802</v>
      </c>
      <c r="AB5663" s="139">
        <v>11308.445291383799</v>
      </c>
      <c r="AC5663" s="45">
        <v>10504.706249881499</v>
      </c>
      <c r="AD5663" s="99">
        <v>0.96610147835118199</v>
      </c>
      <c r="AE5663" s="142">
        <v>10881.6771636658</v>
      </c>
      <c r="AF5663" s="44">
        <v>11307.810777913501</v>
      </c>
      <c r="AG5663" s="45">
        <v>10640.592140184999</v>
      </c>
      <c r="AH5663" s="140">
        <v>0.97784486528549197</v>
      </c>
      <c r="AI5663" s="44">
        <v>11317.163043800399</v>
      </c>
      <c r="AJ5663" s="45">
        <v>10513.1342139027</v>
      </c>
      <c r="AK5663" s="46">
        <v>0.96613178793856502</v>
      </c>
    </row>
    <row r="5664" spans="1:37" x14ac:dyDescent="0.2">
      <c r="A5664" s="35" t="s">
        <v>1576</v>
      </c>
      <c r="B5664" s="35" t="s">
        <v>7876</v>
      </c>
      <c r="C5664" s="85" t="s">
        <v>1031</v>
      </c>
      <c r="D5664" s="85" t="s">
        <v>1031</v>
      </c>
      <c r="E5664" s="85" t="s">
        <v>12896</v>
      </c>
      <c r="F5664" s="85" t="s">
        <v>236</v>
      </c>
      <c r="G5664" s="85" t="s">
        <v>236</v>
      </c>
      <c r="H5664" s="840">
        <v>1.0391606558289199</v>
      </c>
      <c r="I5664" s="840">
        <v>1.0400201066053201</v>
      </c>
      <c r="J5664" s="86">
        <v>7701</v>
      </c>
      <c r="K5664" s="44">
        <v>8002.5762105384902</v>
      </c>
      <c r="L5664" s="45">
        <v>7529.3611235240296</v>
      </c>
      <c r="M5664" s="46">
        <v>0.97771213134969803</v>
      </c>
      <c r="N5664" s="139">
        <v>8009.1948409675697</v>
      </c>
      <c r="O5664" s="45">
        <v>7439.3038627841797</v>
      </c>
      <c r="P5664" s="99">
        <v>0.96601790193275905</v>
      </c>
      <c r="Q5664" s="86">
        <v>7714.6886565209597</v>
      </c>
      <c r="R5664" s="44">
        <v>8016.8009238262202</v>
      </c>
      <c r="S5664" s="45">
        <v>7543.1305438101999</v>
      </c>
      <c r="T5664" s="140">
        <v>0.97776214694474495</v>
      </c>
      <c r="U5664" s="44">
        <v>8023.4313189817804</v>
      </c>
      <c r="V5664" s="45">
        <v>7452.85401647446</v>
      </c>
      <c r="W5664" s="99">
        <v>0.96606024537034596</v>
      </c>
      <c r="X5664" s="86">
        <v>7729.0856602595604</v>
      </c>
      <c r="Y5664" s="44">
        <v>8031.7617236732003</v>
      </c>
      <c r="Z5664" s="45">
        <v>7557.5774652633499</v>
      </c>
      <c r="AA5664" s="46">
        <v>0.97781002792114802</v>
      </c>
      <c r="AB5664" s="139">
        <v>8038.4044923448</v>
      </c>
      <c r="AC5664" s="45">
        <v>7467.0810826796896</v>
      </c>
      <c r="AD5664" s="99">
        <v>0.96610147835118199</v>
      </c>
      <c r="AE5664" s="142">
        <v>7746.3593412392302</v>
      </c>
      <c r="AF5664" s="44">
        <v>8049.7118533286202</v>
      </c>
      <c r="AG5664" s="45">
        <v>7574.7377064870898</v>
      </c>
      <c r="AH5664" s="140">
        <v>0.97784486528549197</v>
      </c>
      <c r="AI5664" s="44">
        <v>8056.3694678787397</v>
      </c>
      <c r="AJ5664" s="45">
        <v>7484.0040003660597</v>
      </c>
      <c r="AK5664" s="46">
        <v>0.96613178793856502</v>
      </c>
    </row>
    <row r="5665" spans="1:37" x14ac:dyDescent="0.2">
      <c r="A5665" s="35" t="s">
        <v>1575</v>
      </c>
      <c r="B5665" s="35" t="s">
        <v>7875</v>
      </c>
      <c r="C5665" s="85" t="s">
        <v>1031</v>
      </c>
      <c r="D5665" s="85" t="s">
        <v>1031</v>
      </c>
      <c r="E5665" s="85" t="s">
        <v>12896</v>
      </c>
      <c r="F5665" s="85" t="s">
        <v>236</v>
      </c>
      <c r="G5665" s="85" t="s">
        <v>236</v>
      </c>
      <c r="H5665" s="840">
        <v>1.0391606558289199</v>
      </c>
      <c r="I5665" s="840">
        <v>1.0400201066053201</v>
      </c>
      <c r="J5665" s="86">
        <v>3668.8333333333298</v>
      </c>
      <c r="K5665" s="44">
        <v>3812.50725279366</v>
      </c>
      <c r="L5665" s="45">
        <v>3587.06285790015</v>
      </c>
      <c r="M5665" s="46">
        <v>0.97771213134969803</v>
      </c>
      <c r="N5665" s="139">
        <v>3815.6604344504799</v>
      </c>
      <c r="O5665" s="45">
        <v>3544.15867920764</v>
      </c>
      <c r="P5665" s="99">
        <v>0.96601790193275905</v>
      </c>
      <c r="Q5665" s="86">
        <v>3673.3007251274598</v>
      </c>
      <c r="R5665" s="44">
        <v>3817.1495905802899</v>
      </c>
      <c r="S5665" s="45">
        <v>3591.6144033743099</v>
      </c>
      <c r="T5665" s="140">
        <v>0.97776214694474495</v>
      </c>
      <c r="U5665" s="44">
        <v>3820.3066117404601</v>
      </c>
      <c r="V5665" s="45">
        <v>3548.6297998357099</v>
      </c>
      <c r="W5665" s="99">
        <v>0.96606024537034596</v>
      </c>
      <c r="X5665" s="86">
        <v>3676.1858827259598</v>
      </c>
      <c r="Y5665" s="44">
        <v>3820.1477328425199</v>
      </c>
      <c r="Z5665" s="45">
        <v>3594.6114206316101</v>
      </c>
      <c r="AA5665" s="46">
        <v>0.97781002792114802</v>
      </c>
      <c r="AB5665" s="139">
        <v>3823.3072336536302</v>
      </c>
      <c r="AC5665" s="45">
        <v>3551.5686159953002</v>
      </c>
      <c r="AD5665" s="99">
        <v>0.96610147835118199</v>
      </c>
      <c r="AE5665" s="142">
        <v>3680.7202109814298</v>
      </c>
      <c r="AF5665" s="44">
        <v>3824.85962836621</v>
      </c>
      <c r="AG5665" s="45">
        <v>3599.1733588607199</v>
      </c>
      <c r="AH5665" s="140">
        <v>0.97784486528549197</v>
      </c>
      <c r="AI5665" s="44">
        <v>3828.02302620926</v>
      </c>
      <c r="AJ5665" s="45">
        <v>3556.0607983371001</v>
      </c>
      <c r="AK5665" s="46">
        <v>0.96613178793856502</v>
      </c>
    </row>
    <row r="5666" spans="1:37" x14ac:dyDescent="0.2">
      <c r="A5666" s="35" t="s">
        <v>1574</v>
      </c>
      <c r="B5666" s="35" t="s">
        <v>7874</v>
      </c>
      <c r="C5666" s="85" t="s">
        <v>1031</v>
      </c>
      <c r="D5666" s="85" t="s">
        <v>1031</v>
      </c>
      <c r="E5666" s="85" t="s">
        <v>12896</v>
      </c>
      <c r="F5666" s="85" t="s">
        <v>236</v>
      </c>
      <c r="G5666" s="85" t="s">
        <v>236</v>
      </c>
      <c r="H5666" s="840">
        <v>1.0391606558289199</v>
      </c>
      <c r="I5666" s="840">
        <v>1.0400201066053201</v>
      </c>
      <c r="J5666" s="86">
        <v>7249.75</v>
      </c>
      <c r="K5666" s="44">
        <v>7533.6549645956902</v>
      </c>
      <c r="L5666" s="45">
        <v>7088.16852425248</v>
      </c>
      <c r="M5666" s="46">
        <v>0.97771213134969803</v>
      </c>
      <c r="N5666" s="139">
        <v>7539.8857678619197</v>
      </c>
      <c r="O5666" s="45">
        <v>7003.3882845370199</v>
      </c>
      <c r="P5666" s="99">
        <v>0.96601790193275905</v>
      </c>
      <c r="Q5666" s="86">
        <v>7261.8458075590697</v>
      </c>
      <c r="R5666" s="44">
        <v>7546.2244519115602</v>
      </c>
      <c r="S5666" s="45">
        <v>7100.35794758066</v>
      </c>
      <c r="T5666" s="140">
        <v>0.97776214694474495</v>
      </c>
      <c r="U5666" s="44">
        <v>7552.4656509289798</v>
      </c>
      <c r="V5666" s="45">
        <v>7015.3805426921399</v>
      </c>
      <c r="W5666" s="99">
        <v>0.96606024537034596</v>
      </c>
      <c r="X5666" s="86">
        <v>7273.52308899123</v>
      </c>
      <c r="Y5666" s="44">
        <v>7558.3590233429004</v>
      </c>
      <c r="Z5666" s="45">
        <v>7112.1238147316299</v>
      </c>
      <c r="AA5666" s="46">
        <v>0.97781002792114802</v>
      </c>
      <c r="AB5666" s="139">
        <v>7564.6102584089203</v>
      </c>
      <c r="AC5666" s="45">
        <v>7026.9614090958903</v>
      </c>
      <c r="AD5666" s="99">
        <v>0.96610147835118199</v>
      </c>
      <c r="AE5666" s="142">
        <v>7285.2625945951704</v>
      </c>
      <c r="AF5666" s="44">
        <v>7570.5582556853997</v>
      </c>
      <c r="AG5666" s="45">
        <v>7123.8566203813498</v>
      </c>
      <c r="AH5666" s="140">
        <v>0.97784486528549197</v>
      </c>
      <c r="AI5666" s="44">
        <v>7576.8195802786204</v>
      </c>
      <c r="AJ5666" s="45">
        <v>7038.5237761181797</v>
      </c>
      <c r="AK5666" s="46">
        <v>0.96613178793856502</v>
      </c>
    </row>
    <row r="5667" spans="1:37" x14ac:dyDescent="0.2">
      <c r="A5667" s="35" t="s">
        <v>1573</v>
      </c>
      <c r="B5667" s="35" t="s">
        <v>7873</v>
      </c>
      <c r="C5667" s="85" t="s">
        <v>1031</v>
      </c>
      <c r="D5667" s="85" t="s">
        <v>1031</v>
      </c>
      <c r="E5667" s="85" t="s">
        <v>12896</v>
      </c>
      <c r="F5667" s="85" t="s">
        <v>236</v>
      </c>
      <c r="G5667" s="85" t="s">
        <v>236</v>
      </c>
      <c r="H5667" s="840">
        <v>1.0391606558289199</v>
      </c>
      <c r="I5667" s="840">
        <v>1.0400201066053201</v>
      </c>
      <c r="J5667" s="86">
        <v>48355.833333333299</v>
      </c>
      <c r="K5667" s="44">
        <v>50249.479479820497</v>
      </c>
      <c r="L5667" s="45">
        <v>47278.084871524101</v>
      </c>
      <c r="M5667" s="46">
        <v>0.97771213134969803</v>
      </c>
      <c r="N5667" s="139">
        <v>50291.038938322403</v>
      </c>
      <c r="O5667" s="45">
        <v>46712.600662876903</v>
      </c>
      <c r="P5667" s="99">
        <v>0.96601790193275905</v>
      </c>
      <c r="Q5667" s="86">
        <v>48413.082588177298</v>
      </c>
      <c r="R5667" s="44">
        <v>50308.970653029799</v>
      </c>
      <c r="S5667" s="45">
        <v>47336.479571629498</v>
      </c>
      <c r="T5667" s="140">
        <v>0.97776214694474495</v>
      </c>
      <c r="U5667" s="44">
        <v>50350.579314448303</v>
      </c>
      <c r="V5667" s="45">
        <v>46769.954444269402</v>
      </c>
      <c r="W5667" s="99">
        <v>0.96606024537034596</v>
      </c>
      <c r="X5667" s="86">
        <v>48441.799320609003</v>
      </c>
      <c r="Y5667" s="44">
        <v>50338.811951536904</v>
      </c>
      <c r="Z5667" s="45">
        <v>47366.877146235398</v>
      </c>
      <c r="AA5667" s="46">
        <v>0.97781002792114802</v>
      </c>
      <c r="AB5667" s="139">
        <v>50380.445293573299</v>
      </c>
      <c r="AC5667" s="45">
        <v>46799.693937631702</v>
      </c>
      <c r="AD5667" s="99">
        <v>0.96610147835118199</v>
      </c>
      <c r="AE5667" s="142">
        <v>48496.807609417599</v>
      </c>
      <c r="AF5667" s="44">
        <v>50395.974401011197</v>
      </c>
      <c r="AG5667" s="45">
        <v>47422.354303607397</v>
      </c>
      <c r="AH5667" s="140">
        <v>0.97784486528549197</v>
      </c>
      <c r="AI5667" s="44">
        <v>50437.655019964201</v>
      </c>
      <c r="AJ5667" s="45">
        <v>46854.307444999198</v>
      </c>
      <c r="AK5667" s="46">
        <v>0.96613178793856502</v>
      </c>
    </row>
    <row r="5668" spans="1:37" x14ac:dyDescent="0.2">
      <c r="A5668" s="35" t="s">
        <v>1572</v>
      </c>
      <c r="B5668" s="35" t="s">
        <v>7872</v>
      </c>
      <c r="C5668" s="85" t="s">
        <v>1031</v>
      </c>
      <c r="D5668" s="85" t="s">
        <v>1031</v>
      </c>
      <c r="E5668" s="85" t="s">
        <v>12896</v>
      </c>
      <c r="F5668" s="85" t="s">
        <v>236</v>
      </c>
      <c r="G5668" s="85" t="s">
        <v>236</v>
      </c>
      <c r="H5668" s="840">
        <v>1.0391606558289199</v>
      </c>
      <c r="I5668" s="840">
        <v>1.0400201066053201</v>
      </c>
      <c r="J5668" s="86">
        <v>7393.6666666666697</v>
      </c>
      <c r="K5668" s="44">
        <v>7683.2075023137404</v>
      </c>
      <c r="L5668" s="45">
        <v>7228.87759515589</v>
      </c>
      <c r="M5668" s="46">
        <v>0.97771213134969803</v>
      </c>
      <c r="N5668" s="139">
        <v>7689.56199487087</v>
      </c>
      <c r="O5668" s="45">
        <v>7142.4143609235098</v>
      </c>
      <c r="P5668" s="99">
        <v>0.96601790193275905</v>
      </c>
      <c r="Q5668" s="86">
        <v>7407.2724916609104</v>
      </c>
      <c r="R5668" s="44">
        <v>7697.3461403378496</v>
      </c>
      <c r="S5668" s="45">
        <v>7242.55065445113</v>
      </c>
      <c r="T5668" s="140">
        <v>0.97776214694474495</v>
      </c>
      <c r="U5668" s="44">
        <v>7703.7123264318398</v>
      </c>
      <c r="V5668" s="45">
        <v>7155.8714808189598</v>
      </c>
      <c r="W5668" s="99">
        <v>0.96606024537034596</v>
      </c>
      <c r="X5668" s="86">
        <v>7420.4507771882199</v>
      </c>
      <c r="Y5668" s="44">
        <v>7711.0404961691102</v>
      </c>
      <c r="Z5668" s="45">
        <v>7255.7911816299202</v>
      </c>
      <c r="AA5668" s="46">
        <v>0.97781002792114802</v>
      </c>
      <c r="AB5668" s="139">
        <v>7717.41800835083</v>
      </c>
      <c r="AC5668" s="45">
        <v>7168.9084658737202</v>
      </c>
      <c r="AD5668" s="99">
        <v>0.96610147835118199</v>
      </c>
      <c r="AE5668" s="142">
        <v>7435.6126332947297</v>
      </c>
      <c r="AF5668" s="44">
        <v>7726.7961005043398</v>
      </c>
      <c r="AG5668" s="45">
        <v>7270.8756337191899</v>
      </c>
      <c r="AH5668" s="140">
        <v>0.97784486528549197</v>
      </c>
      <c r="AI5668" s="44">
        <v>7733.1866435550501</v>
      </c>
      <c r="AJ5668" s="45">
        <v>7183.7817278236198</v>
      </c>
      <c r="AK5668" s="46">
        <v>0.96613178793856502</v>
      </c>
    </row>
    <row r="5669" spans="1:37" x14ac:dyDescent="0.2">
      <c r="A5669" s="35" t="s">
        <v>1571</v>
      </c>
      <c r="B5669" s="35" t="s">
        <v>7871</v>
      </c>
      <c r="C5669" s="85" t="s">
        <v>1031</v>
      </c>
      <c r="D5669" s="85" t="s">
        <v>1031</v>
      </c>
      <c r="E5669" s="85" t="s">
        <v>12896</v>
      </c>
      <c r="F5669" s="85" t="s">
        <v>236</v>
      </c>
      <c r="G5669" s="85" t="s">
        <v>236</v>
      </c>
      <c r="H5669" s="840">
        <v>1.0391606558289199</v>
      </c>
      <c r="I5669" s="840">
        <v>1.0400201066053201</v>
      </c>
      <c r="J5669" s="86">
        <v>6830.75</v>
      </c>
      <c r="K5669" s="44">
        <v>7098.24664980338</v>
      </c>
      <c r="L5669" s="45">
        <v>6678.50714121695</v>
      </c>
      <c r="M5669" s="46">
        <v>0.97771213134969803</v>
      </c>
      <c r="N5669" s="139">
        <v>7104.1173431942898</v>
      </c>
      <c r="O5669" s="45">
        <v>6598.6267836272</v>
      </c>
      <c r="P5669" s="99">
        <v>0.96601790193275905</v>
      </c>
      <c r="Q5669" s="86">
        <v>6837.0575040222902</v>
      </c>
      <c r="R5669" s="44">
        <v>7104.80115981982</v>
      </c>
      <c r="S5669" s="45">
        <v>6685.0160239175202</v>
      </c>
      <c r="T5669" s="140">
        <v>0.97776214694474495</v>
      </c>
      <c r="U5669" s="44">
        <v>7110.6772741999703</v>
      </c>
      <c r="V5669" s="45">
        <v>6605.0094499469396</v>
      </c>
      <c r="W5669" s="99">
        <v>0.96606024537034696</v>
      </c>
      <c r="X5669" s="86">
        <v>6838.6154840971803</v>
      </c>
      <c r="Y5669" s="44">
        <v>7106.4201514162196</v>
      </c>
      <c r="Z5669" s="45">
        <v>6686.86679744706</v>
      </c>
      <c r="AA5669" s="46">
        <v>0.97781002792114802</v>
      </c>
      <c r="AB5669" s="139">
        <v>7112.2976048035398</v>
      </c>
      <c r="AC5669" s="45">
        <v>6606.7965290615703</v>
      </c>
      <c r="AD5669" s="99">
        <v>0.96610147835118199</v>
      </c>
      <c r="AE5669" s="142">
        <v>6848.1288452612798</v>
      </c>
      <c r="AF5669" s="44">
        <v>7116.3060620426304</v>
      </c>
      <c r="AG5669" s="45">
        <v>6696.4076281522102</v>
      </c>
      <c r="AH5669" s="140">
        <v>0.97784486528549197</v>
      </c>
      <c r="AI5669" s="44">
        <v>7122.1916916955997</v>
      </c>
      <c r="AJ5669" s="45">
        <v>6616.1949653059401</v>
      </c>
      <c r="AK5669" s="46">
        <v>0.96613178793856502</v>
      </c>
    </row>
    <row r="5670" spans="1:37" x14ac:dyDescent="0.2">
      <c r="A5670" s="35" t="s">
        <v>1570</v>
      </c>
      <c r="B5670" s="35" t="s">
        <v>7870</v>
      </c>
      <c r="C5670" s="85" t="s">
        <v>1031</v>
      </c>
      <c r="D5670" s="85" t="s">
        <v>1031</v>
      </c>
      <c r="E5670" s="85" t="s">
        <v>12896</v>
      </c>
      <c r="F5670" s="85" t="s">
        <v>236</v>
      </c>
      <c r="G5670" s="85" t="s">
        <v>236</v>
      </c>
      <c r="H5670" s="840">
        <v>1.0391606558289199</v>
      </c>
      <c r="I5670" s="840">
        <v>1.0400201066053201</v>
      </c>
      <c r="J5670" s="86">
        <v>10050.25</v>
      </c>
      <c r="K5670" s="44">
        <v>10443.8243812446</v>
      </c>
      <c r="L5670" s="45">
        <v>9826.2513480972993</v>
      </c>
      <c r="M5670" s="46">
        <v>0.97771213134969803</v>
      </c>
      <c r="N5670" s="139">
        <v>10452.4620764101</v>
      </c>
      <c r="O5670" s="45">
        <v>9708.7214188997204</v>
      </c>
      <c r="P5670" s="99">
        <v>0.96601790193276005</v>
      </c>
      <c r="Q5670" s="86">
        <v>10059.134226709801</v>
      </c>
      <c r="R5670" s="44">
        <v>10453.0565200988</v>
      </c>
      <c r="S5670" s="45">
        <v>9835.4406779131095</v>
      </c>
      <c r="T5670" s="140">
        <v>0.97776214694474495</v>
      </c>
      <c r="U5670" s="44">
        <v>10461.7018508199</v>
      </c>
      <c r="V5670" s="45">
        <v>9717.7296792684792</v>
      </c>
      <c r="W5670" s="99">
        <v>0.96606024537034596</v>
      </c>
      <c r="X5670" s="86">
        <v>10062.322997368699</v>
      </c>
      <c r="Y5670" s="44">
        <v>10456.370165108099</v>
      </c>
      <c r="Z5670" s="45">
        <v>9839.0403310087295</v>
      </c>
      <c r="AA5670" s="46">
        <v>0.97781002792114802</v>
      </c>
      <c r="AB5670" s="139">
        <v>10465.018236420599</v>
      </c>
      <c r="AC5670" s="45">
        <v>9721.2251234050309</v>
      </c>
      <c r="AD5670" s="99">
        <v>0.96610147835118199</v>
      </c>
      <c r="AE5670" s="142">
        <v>10072.0841786727</v>
      </c>
      <c r="AF5670" s="44">
        <v>10466.513600673599</v>
      </c>
      <c r="AG5670" s="45">
        <v>9848.9357968383501</v>
      </c>
      <c r="AH5670" s="140">
        <v>0.97784486528549197</v>
      </c>
      <c r="AI5670" s="44">
        <v>10475.1700612409</v>
      </c>
      <c r="AJ5670" s="45">
        <v>9730.9606958088007</v>
      </c>
      <c r="AK5670" s="46">
        <v>0.96613178793856502</v>
      </c>
    </row>
    <row r="5671" spans="1:37" x14ac:dyDescent="0.2">
      <c r="A5671" s="35" t="s">
        <v>1569</v>
      </c>
      <c r="B5671" s="35" t="s">
        <v>7869</v>
      </c>
      <c r="C5671" s="85" t="s">
        <v>1031</v>
      </c>
      <c r="D5671" s="85" t="s">
        <v>1031</v>
      </c>
      <c r="E5671" s="85" t="s">
        <v>12896</v>
      </c>
      <c r="F5671" s="85" t="s">
        <v>236</v>
      </c>
      <c r="G5671" s="85" t="s">
        <v>236</v>
      </c>
      <c r="H5671" s="840">
        <v>1.0391606558289199</v>
      </c>
      <c r="I5671" s="840">
        <v>1.0400201066053201</v>
      </c>
      <c r="J5671" s="86">
        <v>4510.5</v>
      </c>
      <c r="K5671" s="44">
        <v>4687.1341381163302</v>
      </c>
      <c r="L5671" s="45">
        <v>4409.9705684528099</v>
      </c>
      <c r="M5671" s="46">
        <v>0.97771213134969803</v>
      </c>
      <c r="N5671" s="139">
        <v>4691.0106908432999</v>
      </c>
      <c r="O5671" s="45">
        <v>4357.2237466677097</v>
      </c>
      <c r="P5671" s="99">
        <v>0.96601790193275905</v>
      </c>
      <c r="Q5671" s="86">
        <v>4517.4899264942596</v>
      </c>
      <c r="R5671" s="44">
        <v>4694.3977947163003</v>
      </c>
      <c r="S5671" s="45">
        <v>4417.0306493302796</v>
      </c>
      <c r="T5671" s="140">
        <v>0.97776214694474495</v>
      </c>
      <c r="U5671" s="44">
        <v>4698.28035494101</v>
      </c>
      <c r="V5671" s="45">
        <v>4364.1674268471097</v>
      </c>
      <c r="W5671" s="99">
        <v>0.96606024537034596</v>
      </c>
      <c r="X5671" s="86">
        <v>4523.4258963021102</v>
      </c>
      <c r="Y5671" s="44">
        <v>4700.5662209948096</v>
      </c>
      <c r="Z5671" s="45">
        <v>4423.0512019624102</v>
      </c>
      <c r="AA5671" s="46">
        <v>0.97781002792114802</v>
      </c>
      <c r="AB5671" s="139">
        <v>4704.4538828933901</v>
      </c>
      <c r="AC5671" s="45">
        <v>4370.0884456294998</v>
      </c>
      <c r="AD5671" s="99">
        <v>0.96610147835118199</v>
      </c>
      <c r="AE5671" s="142">
        <v>4532.0039421637302</v>
      </c>
      <c r="AF5671" s="44">
        <v>4709.4801887580998</v>
      </c>
      <c r="AG5671" s="45">
        <v>4431.5967842984101</v>
      </c>
      <c r="AH5671" s="140">
        <v>0.97784486528549197</v>
      </c>
      <c r="AI5671" s="44">
        <v>4713.3752230648497</v>
      </c>
      <c r="AJ5671" s="45">
        <v>4378.5130715872701</v>
      </c>
      <c r="AK5671" s="46">
        <v>0.96613178793856402</v>
      </c>
    </row>
    <row r="5672" spans="1:37" x14ac:dyDescent="0.2">
      <c r="A5672" s="35" t="s">
        <v>1568</v>
      </c>
      <c r="B5672" s="35" t="s">
        <v>7868</v>
      </c>
      <c r="C5672" s="85" t="s">
        <v>1031</v>
      </c>
      <c r="D5672" s="85" t="s">
        <v>1031</v>
      </c>
      <c r="E5672" s="85" t="s">
        <v>12896</v>
      </c>
      <c r="F5672" s="85" t="s">
        <v>236</v>
      </c>
      <c r="G5672" s="85" t="s">
        <v>236</v>
      </c>
      <c r="H5672" s="840">
        <v>1.0391606558289199</v>
      </c>
      <c r="I5672" s="840">
        <v>1.0400201066053201</v>
      </c>
      <c r="J5672" s="86">
        <v>9011.0833333333303</v>
      </c>
      <c r="K5672" s="44">
        <v>9363.9632663956909</v>
      </c>
      <c r="L5672" s="45">
        <v>8810.2454916030802</v>
      </c>
      <c r="M5672" s="46">
        <v>0.97771213134969803</v>
      </c>
      <c r="N5672" s="139">
        <v>9371.7078489627493</v>
      </c>
      <c r="O5672" s="45">
        <v>8704.8678158079201</v>
      </c>
      <c r="P5672" s="99">
        <v>0.96601790193275905</v>
      </c>
      <c r="Q5672" s="86">
        <v>9000.9817184011208</v>
      </c>
      <c r="R5672" s="44">
        <v>9353.4660655978005</v>
      </c>
      <c r="S5672" s="45">
        <v>8800.8192095942795</v>
      </c>
      <c r="T5672" s="140">
        <v>0.97776214694474495</v>
      </c>
      <c r="U5672" s="44">
        <v>9361.2019663240699</v>
      </c>
      <c r="V5672" s="45">
        <v>8695.4906074525898</v>
      </c>
      <c r="W5672" s="99">
        <v>0.96606024537034596</v>
      </c>
      <c r="X5672" s="86">
        <v>8988.2201841448496</v>
      </c>
      <c r="Y5672" s="44">
        <v>9340.2047812906694</v>
      </c>
      <c r="Z5672" s="45">
        <v>8788.7718292201007</v>
      </c>
      <c r="AA5672" s="46">
        <v>0.97781002792114802</v>
      </c>
      <c r="AB5672" s="139">
        <v>9347.9297141064199</v>
      </c>
      <c r="AC5672" s="45">
        <v>8683.5328076482801</v>
      </c>
      <c r="AD5672" s="99">
        <v>0.96610147835118199</v>
      </c>
      <c r="AE5672" s="142">
        <v>8984.9868357873893</v>
      </c>
      <c r="AF5672" s="44">
        <v>9336.8448128910095</v>
      </c>
      <c r="AG5672" s="45">
        <v>8785.9232420324406</v>
      </c>
      <c r="AH5672" s="140">
        <v>0.97784486528549197</v>
      </c>
      <c r="AI5672" s="44">
        <v>9344.5669668030005</v>
      </c>
      <c r="AJ5672" s="45">
        <v>8680.6813962637407</v>
      </c>
      <c r="AK5672" s="46">
        <v>0.96613178793856502</v>
      </c>
    </row>
    <row r="5673" spans="1:37" x14ac:dyDescent="0.2">
      <c r="A5673" s="35" t="s">
        <v>1567</v>
      </c>
      <c r="B5673" s="35" t="s">
        <v>7867</v>
      </c>
      <c r="C5673" s="85" t="s">
        <v>1031</v>
      </c>
      <c r="D5673" s="85" t="s">
        <v>1031</v>
      </c>
      <c r="E5673" s="85" t="s">
        <v>12896</v>
      </c>
      <c r="F5673" s="85" t="s">
        <v>236</v>
      </c>
      <c r="G5673" s="85" t="s">
        <v>236</v>
      </c>
      <c r="H5673" s="840">
        <v>1.0391606558289199</v>
      </c>
      <c r="I5673" s="840">
        <v>1.0400201066053201</v>
      </c>
      <c r="J5673" s="86">
        <v>1830.5833333333301</v>
      </c>
      <c r="K5673" s="44">
        <v>1902.2701772161499</v>
      </c>
      <c r="L5673" s="45">
        <v>1789.78353244657</v>
      </c>
      <c r="M5673" s="46">
        <v>0.97771213134969803</v>
      </c>
      <c r="N5673" s="139">
        <v>1903.8434734832499</v>
      </c>
      <c r="O5673" s="45">
        <v>1768.37627097974</v>
      </c>
      <c r="P5673" s="99">
        <v>0.96601790193275905</v>
      </c>
      <c r="Q5673" s="86">
        <v>1834.9586077024501</v>
      </c>
      <c r="R5673" s="44">
        <v>1906.81679019899</v>
      </c>
      <c r="S5673" s="45">
        <v>1794.1530678218901</v>
      </c>
      <c r="T5673" s="140">
        <v>0.97776214694474495</v>
      </c>
      <c r="U5673" s="44">
        <v>1908.3938467990499</v>
      </c>
      <c r="V5673" s="45">
        <v>1772.6805628014599</v>
      </c>
      <c r="W5673" s="99">
        <v>0.96606024537034596</v>
      </c>
      <c r="X5673" s="86">
        <v>1838.64296639331</v>
      </c>
      <c r="Y5673" s="44">
        <v>1910.6454307925001</v>
      </c>
      <c r="Z5673" s="45">
        <v>1797.8435303060601</v>
      </c>
      <c r="AA5673" s="46">
        <v>0.97781002792114802</v>
      </c>
      <c r="AB5673" s="139">
        <v>1912.22565391749</v>
      </c>
      <c r="AC5673" s="45">
        <v>1776.31568799258</v>
      </c>
      <c r="AD5673" s="99">
        <v>0.96610147835118199</v>
      </c>
      <c r="AE5673" s="142">
        <v>1842.93456977293</v>
      </c>
      <c r="AF5673" s="44">
        <v>1915.10509617502</v>
      </c>
      <c r="AG5673" s="45">
        <v>1802.10410610958</v>
      </c>
      <c r="AH5673" s="140">
        <v>0.97784486528549197</v>
      </c>
      <c r="AI5673" s="44">
        <v>1916.68900772187</v>
      </c>
      <c r="AJ5673" s="45">
        <v>1780.5176709485099</v>
      </c>
      <c r="AK5673" s="46">
        <v>0.96613178793856502</v>
      </c>
    </row>
    <row r="5674" spans="1:37" x14ac:dyDescent="0.2">
      <c r="A5674" s="35" t="s">
        <v>1566</v>
      </c>
      <c r="B5674" s="35" t="s">
        <v>7866</v>
      </c>
      <c r="C5674" s="85" t="s">
        <v>1031</v>
      </c>
      <c r="D5674" s="85" t="s">
        <v>1031</v>
      </c>
      <c r="E5674" s="85" t="s">
        <v>12896</v>
      </c>
      <c r="F5674" s="85" t="s">
        <v>236</v>
      </c>
      <c r="G5674" s="85" t="s">
        <v>236</v>
      </c>
      <c r="H5674" s="840">
        <v>1.0391606558289199</v>
      </c>
      <c r="I5674" s="840">
        <v>1.0400201066053201</v>
      </c>
      <c r="J5674" s="86">
        <v>9344.5</v>
      </c>
      <c r="K5674" s="44">
        <v>9710.4367483933092</v>
      </c>
      <c r="L5674" s="45">
        <v>9136.2310113972599</v>
      </c>
      <c r="M5674" s="46">
        <v>0.97771213134969803</v>
      </c>
      <c r="N5674" s="139">
        <v>9718.4678861734101</v>
      </c>
      <c r="O5674" s="45">
        <v>9026.9542846106706</v>
      </c>
      <c r="P5674" s="99">
        <v>0.96601790193275905</v>
      </c>
      <c r="Q5674" s="86">
        <v>9362.3288861138408</v>
      </c>
      <c r="R5674" s="44">
        <v>9728.9638253800695</v>
      </c>
      <c r="S5674" s="45">
        <v>9154.1307920894706</v>
      </c>
      <c r="T5674" s="140">
        <v>0.97776214694474495</v>
      </c>
      <c r="U5674" s="44">
        <v>9737.0102862101794</v>
      </c>
      <c r="V5674" s="45">
        <v>9044.5737409570102</v>
      </c>
      <c r="W5674" s="99">
        <v>0.96606024537034596</v>
      </c>
      <c r="X5674" s="86">
        <v>9376.6823728961099</v>
      </c>
      <c r="Y5674" s="44">
        <v>9743.87940411817</v>
      </c>
      <c r="Z5674" s="45">
        <v>9168.6140528492906</v>
      </c>
      <c r="AA5674" s="46">
        <v>0.97781002792114802</v>
      </c>
      <c r="AB5674" s="139">
        <v>9751.93820106364</v>
      </c>
      <c r="AC5674" s="45">
        <v>9058.8267024844099</v>
      </c>
      <c r="AD5674" s="99">
        <v>0.96610147835118199</v>
      </c>
      <c r="AE5674" s="142">
        <v>9394.9252303706198</v>
      </c>
      <c r="AF5674" s="44">
        <v>9762.8366638555708</v>
      </c>
      <c r="AG5674" s="45">
        <v>9186.7793962590295</v>
      </c>
      <c r="AH5674" s="140">
        <v>0.97784486528549197</v>
      </c>
      <c r="AI5674" s="44">
        <v>9770.9111396390599</v>
      </c>
      <c r="AJ5674" s="45">
        <v>9076.7359103671006</v>
      </c>
      <c r="AK5674" s="46">
        <v>0.96613178793856502</v>
      </c>
    </row>
    <row r="5675" spans="1:37" x14ac:dyDescent="0.2">
      <c r="A5675" s="35" t="s">
        <v>1565</v>
      </c>
      <c r="B5675" s="35" t="s">
        <v>7865</v>
      </c>
      <c r="C5675" s="85" t="s">
        <v>1031</v>
      </c>
      <c r="D5675" s="85" t="s">
        <v>1031</v>
      </c>
      <c r="E5675" s="85" t="s">
        <v>12896</v>
      </c>
      <c r="F5675" s="85" t="s">
        <v>236</v>
      </c>
      <c r="G5675" s="85" t="s">
        <v>236</v>
      </c>
      <c r="H5675" s="840">
        <v>1.0391606558289199</v>
      </c>
      <c r="I5675" s="840">
        <v>1.0400201066053201</v>
      </c>
      <c r="J5675" s="86">
        <v>7579.75</v>
      </c>
      <c r="K5675" s="44">
        <v>7876.5779810192298</v>
      </c>
      <c r="L5675" s="45">
        <v>7410.8135275978802</v>
      </c>
      <c r="M5675" s="46">
        <v>0.97771213134969803</v>
      </c>
      <c r="N5675" s="139">
        <v>7883.09240304167</v>
      </c>
      <c r="O5675" s="45">
        <v>7322.1741921748298</v>
      </c>
      <c r="P5675" s="99">
        <v>0.96601790193275905</v>
      </c>
      <c r="Q5675" s="86">
        <v>7584.21049532917</v>
      </c>
      <c r="R5675" s="44">
        <v>7881.2131522708096</v>
      </c>
      <c r="S5675" s="45">
        <v>7415.55393679391</v>
      </c>
      <c r="T5675" s="140">
        <v>0.97776214694474495</v>
      </c>
      <c r="U5675" s="44">
        <v>7887.7314078694199</v>
      </c>
      <c r="V5675" s="45">
        <v>7326.8042520580502</v>
      </c>
      <c r="W5675" s="99">
        <v>0.96606024537034596</v>
      </c>
      <c r="X5675" s="86">
        <v>7586.3237430627896</v>
      </c>
      <c r="Y5675" s="44">
        <v>7883.4091561716104</v>
      </c>
      <c r="Z5675" s="45">
        <v>7417.9834310230899</v>
      </c>
      <c r="AA5675" s="46">
        <v>0.97781002792114802</v>
      </c>
      <c r="AB5675" s="139">
        <v>7889.9292280026302</v>
      </c>
      <c r="AC5675" s="45">
        <v>7329.1585834236303</v>
      </c>
      <c r="AD5675" s="99">
        <v>0.96610147835118199</v>
      </c>
      <c r="AE5675" s="142">
        <v>7595.0475302783998</v>
      </c>
      <c r="AF5675" s="44">
        <v>7892.4745726158999</v>
      </c>
      <c r="AG5675" s="45">
        <v>7426.7782290819896</v>
      </c>
      <c r="AH5675" s="140">
        <v>0.97784486528549197</v>
      </c>
      <c r="AI5675" s="44">
        <v>7899.0021421126203</v>
      </c>
      <c r="AJ5675" s="45">
        <v>7337.8168499062504</v>
      </c>
      <c r="AK5675" s="46">
        <v>0.96613178793856502</v>
      </c>
    </row>
    <row r="5676" spans="1:37" x14ac:dyDescent="0.2">
      <c r="A5676" s="35" t="s">
        <v>1564</v>
      </c>
      <c r="B5676" s="35" t="s">
        <v>7864</v>
      </c>
      <c r="C5676" s="85" t="s">
        <v>1031</v>
      </c>
      <c r="D5676" s="85" t="s">
        <v>1031</v>
      </c>
      <c r="E5676" s="85" t="s">
        <v>12896</v>
      </c>
      <c r="F5676" s="85" t="s">
        <v>236</v>
      </c>
      <c r="G5676" s="85" t="s">
        <v>236</v>
      </c>
      <c r="H5676" s="840">
        <v>1.0391606558289199</v>
      </c>
      <c r="I5676" s="840">
        <v>1.0400201066053201</v>
      </c>
      <c r="J5676" s="86">
        <v>6336.5833333333303</v>
      </c>
      <c r="K5676" s="44">
        <v>6584.7280923812496</v>
      </c>
      <c r="L5676" s="45">
        <v>6195.3543963083102</v>
      </c>
      <c r="M5676" s="46">
        <v>0.97771213134969803</v>
      </c>
      <c r="N5676" s="139">
        <v>6590.1740738468297</v>
      </c>
      <c r="O5676" s="45">
        <v>6121.2529370887596</v>
      </c>
      <c r="P5676" s="99">
        <v>0.96601790193275905</v>
      </c>
      <c r="Q5676" s="86">
        <v>6348.2204066724398</v>
      </c>
      <c r="R5676" s="44">
        <v>6596.8208811442501</v>
      </c>
      <c r="S5676" s="45">
        <v>6207.0496141064896</v>
      </c>
      <c r="T5676" s="140">
        <v>0.97776214694474495</v>
      </c>
      <c r="U5676" s="44">
        <v>6602.27686410154</v>
      </c>
      <c r="V5676" s="45">
        <v>6132.76336373502</v>
      </c>
      <c r="W5676" s="99">
        <v>0.96606024537034596</v>
      </c>
      <c r="X5676" s="86">
        <v>6361.1940890843998</v>
      </c>
      <c r="Y5676" s="44">
        <v>6610.3026214679803</v>
      </c>
      <c r="Z5676" s="45">
        <v>6220.0393698594598</v>
      </c>
      <c r="AA5676" s="46">
        <v>0.97781002792114802</v>
      </c>
      <c r="AB5676" s="139">
        <v>6615.7697546666896</v>
      </c>
      <c r="AC5676" s="45">
        <v>6145.5590135432403</v>
      </c>
      <c r="AD5676" s="99">
        <v>0.96610147835118199</v>
      </c>
      <c r="AE5676" s="142">
        <v>6375.6223148936397</v>
      </c>
      <c r="AF5676" s="44">
        <v>6625.2958660623499</v>
      </c>
      <c r="AG5676" s="45">
        <v>6234.3695436183398</v>
      </c>
      <c r="AH5676" s="140">
        <v>0.97784486528549197</v>
      </c>
      <c r="AI5676" s="44">
        <v>6630.7753996109404</v>
      </c>
      <c r="AJ5676" s="45">
        <v>6159.6913863092004</v>
      </c>
      <c r="AK5676" s="46">
        <v>0.96613178793856502</v>
      </c>
    </row>
    <row r="5677" spans="1:37" x14ac:dyDescent="0.2">
      <c r="A5677" s="35" t="s">
        <v>1563</v>
      </c>
      <c r="B5677" s="35" t="s">
        <v>7863</v>
      </c>
      <c r="C5677" s="85" t="s">
        <v>1031</v>
      </c>
      <c r="D5677" s="85" t="s">
        <v>1031</v>
      </c>
      <c r="E5677" s="85" t="s">
        <v>12896</v>
      </c>
      <c r="F5677" s="85" t="s">
        <v>236</v>
      </c>
      <c r="G5677" s="85" t="s">
        <v>236</v>
      </c>
      <c r="H5677" s="840">
        <v>1.0391606558289199</v>
      </c>
      <c r="I5677" s="840">
        <v>1.0400201066053201</v>
      </c>
      <c r="J5677" s="86">
        <v>3893</v>
      </c>
      <c r="K5677" s="44">
        <v>4045.4524331419698</v>
      </c>
      <c r="L5677" s="45">
        <v>3806.2333273443801</v>
      </c>
      <c r="M5677" s="46">
        <v>0.97771213134969803</v>
      </c>
      <c r="N5677" s="139">
        <v>4048.7982750145102</v>
      </c>
      <c r="O5677" s="45">
        <v>3760.70769222423</v>
      </c>
      <c r="P5677" s="99">
        <v>0.96601790193275905</v>
      </c>
      <c r="Q5677" s="86">
        <v>3896.4691689009401</v>
      </c>
      <c r="R5677" s="44">
        <v>4049.0574569722598</v>
      </c>
      <c r="S5677" s="45">
        <v>3809.8200600885898</v>
      </c>
      <c r="T5677" s="140">
        <v>0.97776214694474495</v>
      </c>
      <c r="U5677" s="44">
        <v>4052.4062804247001</v>
      </c>
      <c r="V5677" s="45">
        <v>3764.2239613864399</v>
      </c>
      <c r="W5677" s="99">
        <v>0.96606024537034596</v>
      </c>
      <c r="X5677" s="86">
        <v>3895.4466262726</v>
      </c>
      <c r="Y5677" s="44">
        <v>4047.99487090398</v>
      </c>
      <c r="Z5677" s="45">
        <v>3809.0067744009598</v>
      </c>
      <c r="AA5677" s="46">
        <v>0.97781002792114802</v>
      </c>
      <c r="AB5677" s="139">
        <v>4051.34281553137</v>
      </c>
      <c r="AC5677" s="45">
        <v>3763.3967444800901</v>
      </c>
      <c r="AD5677" s="99">
        <v>0.96610147835118199</v>
      </c>
      <c r="AE5677" s="142">
        <v>3897.35345847794</v>
      </c>
      <c r="AF5677" s="44">
        <v>4049.9763759090301</v>
      </c>
      <c r="AG5677" s="45">
        <v>3811.0070675753</v>
      </c>
      <c r="AH5677" s="140">
        <v>0.97784486528549197</v>
      </c>
      <c r="AI5677" s="44">
        <v>4053.3259593648299</v>
      </c>
      <c r="AJ5677" s="45">
        <v>3765.3570650678398</v>
      </c>
      <c r="AK5677" s="46">
        <v>0.96613178793856502</v>
      </c>
    </row>
    <row r="5678" spans="1:37" x14ac:dyDescent="0.2">
      <c r="A5678" s="35" t="s">
        <v>1562</v>
      </c>
      <c r="B5678" s="35" t="s">
        <v>7862</v>
      </c>
      <c r="C5678" s="85" t="s">
        <v>1031</v>
      </c>
      <c r="D5678" s="85" t="s">
        <v>1031</v>
      </c>
      <c r="E5678" s="85" t="s">
        <v>12896</v>
      </c>
      <c r="F5678" s="85" t="s">
        <v>236</v>
      </c>
      <c r="G5678" s="85" t="s">
        <v>236</v>
      </c>
      <c r="H5678" s="840">
        <v>1.0391606558289199</v>
      </c>
      <c r="I5678" s="840">
        <v>1.0400201066053201</v>
      </c>
      <c r="J5678" s="86">
        <v>4549.25</v>
      </c>
      <c r="K5678" s="44">
        <v>4727.4016135296997</v>
      </c>
      <c r="L5678" s="45">
        <v>4447.8569135426196</v>
      </c>
      <c r="M5678" s="46">
        <v>0.97771213134969803</v>
      </c>
      <c r="N5678" s="139">
        <v>4731.31146997425</v>
      </c>
      <c r="O5678" s="45">
        <v>4394.6569403676103</v>
      </c>
      <c r="P5678" s="99">
        <v>0.96601790193275905</v>
      </c>
      <c r="Q5678" s="86">
        <v>4547.2628120684003</v>
      </c>
      <c r="R5678" s="44">
        <v>4725.3366060154503</v>
      </c>
      <c r="S5678" s="45">
        <v>4446.1414498499998</v>
      </c>
      <c r="T5678" s="140">
        <v>0.97776214694474495</v>
      </c>
      <c r="U5678" s="44">
        <v>4729.2447545697896</v>
      </c>
      <c r="V5678" s="45">
        <v>4392.9298279902496</v>
      </c>
      <c r="W5678" s="99">
        <v>0.96606024537034596</v>
      </c>
      <c r="X5678" s="86">
        <v>4545.5215995834897</v>
      </c>
      <c r="Y5678" s="44">
        <v>4723.5272065076897</v>
      </c>
      <c r="Z5678" s="45">
        <v>4444.6566022049101</v>
      </c>
      <c r="AA5678" s="46">
        <v>0.97781002792114802</v>
      </c>
      <c r="AB5678" s="139">
        <v>4727.4338585756104</v>
      </c>
      <c r="AC5678" s="45">
        <v>4391.4351372348401</v>
      </c>
      <c r="AD5678" s="99">
        <v>0.96610147835118199</v>
      </c>
      <c r="AE5678" s="142">
        <v>4547.2148315266204</v>
      </c>
      <c r="AF5678" s="44">
        <v>4725.2867465241898</v>
      </c>
      <c r="AG5678" s="45">
        <v>4446.4706743583401</v>
      </c>
      <c r="AH5678" s="140">
        <v>0.97784486528549197</v>
      </c>
      <c r="AI5678" s="44">
        <v>4729.19485384161</v>
      </c>
      <c r="AJ5678" s="45">
        <v>4393.2087953235796</v>
      </c>
      <c r="AK5678" s="46">
        <v>0.96613178793856502</v>
      </c>
    </row>
    <row r="5679" spans="1:37" x14ac:dyDescent="0.2">
      <c r="A5679" s="35" t="s">
        <v>1561</v>
      </c>
      <c r="B5679" s="35" t="s">
        <v>7861</v>
      </c>
      <c r="C5679" s="85" t="s">
        <v>1031</v>
      </c>
      <c r="D5679" s="85" t="s">
        <v>1031</v>
      </c>
      <c r="E5679" s="85" t="s">
        <v>12896</v>
      </c>
      <c r="F5679" s="85" t="s">
        <v>236</v>
      </c>
      <c r="G5679" s="85" t="s">
        <v>236</v>
      </c>
      <c r="H5679" s="840">
        <v>1.0391606558289199</v>
      </c>
      <c r="I5679" s="840">
        <v>1.0400201066053201</v>
      </c>
      <c r="J5679" s="86">
        <v>5336.1666666666697</v>
      </c>
      <c r="K5679" s="44">
        <v>5545.1344529457401</v>
      </c>
      <c r="L5679" s="45">
        <v>5217.2348849038799</v>
      </c>
      <c r="M5679" s="46">
        <v>0.97771213134969803</v>
      </c>
      <c r="N5679" s="139">
        <v>5549.72062553042</v>
      </c>
      <c r="O5679" s="45">
        <v>5154.8325276968599</v>
      </c>
      <c r="P5679" s="99">
        <v>0.96601790193275905</v>
      </c>
      <c r="Q5679" s="86">
        <v>5344.3341715202896</v>
      </c>
      <c r="R5679" s="44">
        <v>5553.6218026459101</v>
      </c>
      <c r="S5679" s="45">
        <v>5225.4876535358399</v>
      </c>
      <c r="T5679" s="140">
        <v>0.97776214694474495</v>
      </c>
      <c r="U5679" s="44">
        <v>5558.2149947989801</v>
      </c>
      <c r="V5679" s="45">
        <v>5162.9487810800101</v>
      </c>
      <c r="W5679" s="99">
        <v>0.96606024537034596</v>
      </c>
      <c r="X5679" s="86">
        <v>5355.3649497455199</v>
      </c>
      <c r="Y5679" s="44">
        <v>5565.0845533807496</v>
      </c>
      <c r="Z5679" s="45">
        <v>5236.5295510386004</v>
      </c>
      <c r="AA5679" s="46">
        <v>0.97781002792114802</v>
      </c>
      <c r="AB5679" s="139">
        <v>5569.68722594473</v>
      </c>
      <c r="AC5679" s="45">
        <v>5173.8259950592501</v>
      </c>
      <c r="AD5679" s="99">
        <v>0.96610147835118199</v>
      </c>
      <c r="AE5679" s="142">
        <v>5366.3373014498302</v>
      </c>
      <c r="AF5679" s="44">
        <v>5576.4865895737903</v>
      </c>
      <c r="AG5679" s="45">
        <v>5247.4453756127205</v>
      </c>
      <c r="AH5679" s="140">
        <v>0.97784486528549197</v>
      </c>
      <c r="AI5679" s="44">
        <v>5581.0986923339597</v>
      </c>
      <c r="AJ5679" s="45">
        <v>5184.58905173114</v>
      </c>
      <c r="AK5679" s="46">
        <v>0.96613178793856502</v>
      </c>
    </row>
    <row r="5680" spans="1:37" x14ac:dyDescent="0.2">
      <c r="A5680" s="35" t="s">
        <v>1560</v>
      </c>
      <c r="B5680" s="35" t="s">
        <v>7860</v>
      </c>
      <c r="C5680" s="85" t="s">
        <v>1031</v>
      </c>
      <c r="D5680" s="85" t="s">
        <v>1031</v>
      </c>
      <c r="E5680" s="85" t="s">
        <v>12896</v>
      </c>
      <c r="F5680" s="85" t="s">
        <v>236</v>
      </c>
      <c r="G5680" s="85" t="s">
        <v>236</v>
      </c>
      <c r="H5680" s="840">
        <v>1.0391606558289199</v>
      </c>
      <c r="I5680" s="840">
        <v>1.0400201066053201</v>
      </c>
      <c r="J5680" s="86">
        <v>5117.0833333333303</v>
      </c>
      <c r="K5680" s="44">
        <v>5317.4716725978897</v>
      </c>
      <c r="L5680" s="45">
        <v>5003.0344521273501</v>
      </c>
      <c r="M5680" s="46">
        <v>0.97771213134969803</v>
      </c>
      <c r="N5680" s="139">
        <v>5321.8695538416396</v>
      </c>
      <c r="O5680" s="45">
        <v>4943.1941056817604</v>
      </c>
      <c r="P5680" s="99">
        <v>0.96601790193275905</v>
      </c>
      <c r="Q5680" s="86">
        <v>5127.7206253275599</v>
      </c>
      <c r="R5680" s="44">
        <v>5328.5255279228504</v>
      </c>
      <c r="S5680" s="45">
        <v>5013.6911275531302</v>
      </c>
      <c r="T5680" s="140">
        <v>0.97776214694474495</v>
      </c>
      <c r="U5680" s="44">
        <v>5332.93255139547</v>
      </c>
      <c r="V5680" s="45">
        <v>4953.6870454945301</v>
      </c>
      <c r="W5680" s="99">
        <v>0.96606024537034596</v>
      </c>
      <c r="X5680" s="86">
        <v>5138.2477278925398</v>
      </c>
      <c r="Y5680" s="44">
        <v>5339.4648787282504</v>
      </c>
      <c r="Z5680" s="45">
        <v>5024.2301542763798</v>
      </c>
      <c r="AA5680" s="46">
        <v>0.97781002792114802</v>
      </c>
      <c r="AB5680" s="139">
        <v>5343.8809497273396</v>
      </c>
      <c r="AC5680" s="45">
        <v>4964.0687260515797</v>
      </c>
      <c r="AD5680" s="99">
        <v>0.96610147835118199</v>
      </c>
      <c r="AE5680" s="142">
        <v>5150.2354478095704</v>
      </c>
      <c r="AF5680" s="44">
        <v>5351.9220456191197</v>
      </c>
      <c r="AG5680" s="45">
        <v>5036.1312876519096</v>
      </c>
      <c r="AH5680" s="140">
        <v>0.97784486528549197</v>
      </c>
      <c r="AI5680" s="44">
        <v>5356.3484194734001</v>
      </c>
      <c r="AJ5680" s="45">
        <v>4975.8061814968296</v>
      </c>
      <c r="AK5680" s="46">
        <v>0.96613178793856502</v>
      </c>
    </row>
    <row r="5681" spans="1:37" x14ac:dyDescent="0.2">
      <c r="A5681" s="35" t="s">
        <v>1559</v>
      </c>
      <c r="B5681" s="35" t="s">
        <v>7859</v>
      </c>
      <c r="C5681" s="85" t="s">
        <v>1031</v>
      </c>
      <c r="D5681" s="85" t="s">
        <v>1031</v>
      </c>
      <c r="E5681" s="85" t="s">
        <v>12896</v>
      </c>
      <c r="F5681" s="85" t="s">
        <v>236</v>
      </c>
      <c r="G5681" s="85" t="s">
        <v>236</v>
      </c>
      <c r="H5681" s="840">
        <v>1.0391606558289199</v>
      </c>
      <c r="I5681" s="840">
        <v>1.0400201066053201</v>
      </c>
      <c r="J5681" s="86">
        <v>3214.6666666666702</v>
      </c>
      <c r="K5681" s="44">
        <v>3340.5551216046902</v>
      </c>
      <c r="L5681" s="45">
        <v>3143.0185982455</v>
      </c>
      <c r="M5681" s="46">
        <v>0.97771213134969803</v>
      </c>
      <c r="N5681" s="139">
        <v>3343.31796936724</v>
      </c>
      <c r="O5681" s="45">
        <v>3105.4255487465098</v>
      </c>
      <c r="P5681" s="99">
        <v>0.96601790193275905</v>
      </c>
      <c r="Q5681" s="86">
        <v>3217.2594354602902</v>
      </c>
      <c r="R5681" s="44">
        <v>3343.2494249246902</v>
      </c>
      <c r="S5681" s="45">
        <v>3145.7144928938901</v>
      </c>
      <c r="T5681" s="140">
        <v>0.97776214694474495</v>
      </c>
      <c r="U5681" s="44">
        <v>3346.0145010443798</v>
      </c>
      <c r="V5681" s="45">
        <v>3108.0664396408301</v>
      </c>
      <c r="W5681" s="99">
        <v>0.96606024537034596</v>
      </c>
      <c r="X5681" s="86">
        <v>3221.0027250303401</v>
      </c>
      <c r="Y5681" s="44">
        <v>3347.13930416926</v>
      </c>
      <c r="Z5681" s="45">
        <v>3149.5287644960099</v>
      </c>
      <c r="AA5681" s="46">
        <v>0.97781002792114802</v>
      </c>
      <c r="AB5681" s="139">
        <v>3349.90759746208</v>
      </c>
      <c r="AC5681" s="45">
        <v>3111.815494425</v>
      </c>
      <c r="AD5681" s="99">
        <v>0.96610147835118199</v>
      </c>
      <c r="AE5681" s="142">
        <v>3224.4025986777501</v>
      </c>
      <c r="AF5681" s="44">
        <v>3350.6723190984299</v>
      </c>
      <c r="AG5681" s="45">
        <v>3152.9655247302298</v>
      </c>
      <c r="AH5681" s="140">
        <v>0.97784486528549197</v>
      </c>
      <c r="AI5681" s="44">
        <v>3353.4435344152998</v>
      </c>
      <c r="AJ5681" s="45">
        <v>3115.19784769429</v>
      </c>
      <c r="AK5681" s="46">
        <v>0.96613178793856502</v>
      </c>
    </row>
    <row r="5682" spans="1:37" x14ac:dyDescent="0.2">
      <c r="A5682" s="35" t="s">
        <v>1558</v>
      </c>
      <c r="B5682" s="35" t="s">
        <v>7858</v>
      </c>
      <c r="C5682" s="85" t="s">
        <v>1031</v>
      </c>
      <c r="D5682" s="85" t="s">
        <v>1031</v>
      </c>
      <c r="E5682" s="85" t="s">
        <v>12896</v>
      </c>
      <c r="F5682" s="85" t="s">
        <v>236</v>
      </c>
      <c r="G5682" s="85" t="s">
        <v>236</v>
      </c>
      <c r="H5682" s="840">
        <v>1.0391606558289199</v>
      </c>
      <c r="I5682" s="840">
        <v>1.0400201066053201</v>
      </c>
      <c r="J5682" s="86">
        <v>4966.1666666666697</v>
      </c>
      <c r="K5682" s="44">
        <v>5160.6450102890403</v>
      </c>
      <c r="L5682" s="45">
        <v>4855.4813963044899</v>
      </c>
      <c r="M5682" s="46">
        <v>0.97771213134969803</v>
      </c>
      <c r="N5682" s="139">
        <v>5164.91318608645</v>
      </c>
      <c r="O5682" s="45">
        <v>4797.4059039817403</v>
      </c>
      <c r="P5682" s="99">
        <v>0.96601790193275905</v>
      </c>
      <c r="Q5682" s="86">
        <v>4972.2231305247296</v>
      </c>
      <c r="R5682" s="44">
        <v>5166.9386492437898</v>
      </c>
      <c r="S5682" s="45">
        <v>4861.6515631901802</v>
      </c>
      <c r="T5682" s="140">
        <v>0.97776214694474495</v>
      </c>
      <c r="U5682" s="44">
        <v>5171.2120302737703</v>
      </c>
      <c r="V5682" s="45">
        <v>4803.4670975108302</v>
      </c>
      <c r="W5682" s="99">
        <v>0.96606024537034596</v>
      </c>
      <c r="X5682" s="86">
        <v>4978.18734725797</v>
      </c>
      <c r="Y5682" s="44">
        <v>5173.1364286158096</v>
      </c>
      <c r="Z5682" s="45">
        <v>4867.7215090190202</v>
      </c>
      <c r="AA5682" s="46">
        <v>0.97781002792114802</v>
      </c>
      <c r="AB5682" s="139">
        <v>5177.4149355964901</v>
      </c>
      <c r="AC5682" s="45">
        <v>4809.4341556950703</v>
      </c>
      <c r="AD5682" s="99">
        <v>0.96610147835118199</v>
      </c>
      <c r="AE5682" s="142">
        <v>4984.4611041778298</v>
      </c>
      <c r="AF5682" s="44">
        <v>5179.6558699711604</v>
      </c>
      <c r="AG5682" s="45">
        <v>4874.0296969355504</v>
      </c>
      <c r="AH5682" s="140">
        <v>0.97784486528549197</v>
      </c>
      <c r="AI5682" s="44">
        <v>5183.9397689370999</v>
      </c>
      <c r="AJ5682" s="45">
        <v>4815.6463184895601</v>
      </c>
      <c r="AK5682" s="46">
        <v>0.96613178793856502</v>
      </c>
    </row>
    <row r="5683" spans="1:37" x14ac:dyDescent="0.2">
      <c r="A5683" s="35" t="s">
        <v>1557</v>
      </c>
      <c r="B5683" s="35" t="s">
        <v>7857</v>
      </c>
      <c r="C5683" s="85" t="s">
        <v>1031</v>
      </c>
      <c r="D5683" s="85" t="s">
        <v>1031</v>
      </c>
      <c r="E5683" s="85" t="s">
        <v>12896</v>
      </c>
      <c r="F5683" s="85" t="s">
        <v>235</v>
      </c>
      <c r="G5683" s="85" t="s">
        <v>235</v>
      </c>
      <c r="H5683" s="840">
        <v>1.0412471038670299</v>
      </c>
      <c r="I5683" s="840">
        <v>1.04081568671064</v>
      </c>
      <c r="J5683" s="86">
        <v>8830.1666666666697</v>
      </c>
      <c r="K5683" s="44">
        <v>9194.3854683298305</v>
      </c>
      <c r="L5683" s="45">
        <v>8650.6953109389506</v>
      </c>
      <c r="M5683" s="46">
        <v>0.97967520178240597</v>
      </c>
      <c r="N5683" s="139">
        <v>9190.5759829360595</v>
      </c>
      <c r="O5683" s="45">
        <v>8536.6243135131408</v>
      </c>
      <c r="P5683" s="99">
        <v>0.96675687286156997</v>
      </c>
      <c r="Q5683" s="86">
        <v>8868.3931340213894</v>
      </c>
      <c r="R5683" s="44">
        <v>9234.1886667540002</v>
      </c>
      <c r="S5683" s="45">
        <v>8688.5892816025698</v>
      </c>
      <c r="T5683" s="140">
        <v>0.979725317799789</v>
      </c>
      <c r="U5683" s="44">
        <v>9230.3626898063903</v>
      </c>
      <c r="V5683" s="45">
        <v>8573.9558190634307</v>
      </c>
      <c r="W5683" s="99">
        <v>0.96679924869045097</v>
      </c>
      <c r="X5683" s="86">
        <v>8909.6009008459096</v>
      </c>
      <c r="Y5683" s="44">
        <v>9277.0961346168606</v>
      </c>
      <c r="Z5683" s="45">
        <v>8729.3890309780309</v>
      </c>
      <c r="AA5683" s="46">
        <v>0.97977329491259602</v>
      </c>
      <c r="AB5683" s="139">
        <v>9273.2523799316605</v>
      </c>
      <c r="AC5683" s="45">
        <v>8614.1631074979196</v>
      </c>
      <c r="AD5683" s="99">
        <v>0.96684051321311804</v>
      </c>
      <c r="AE5683" s="142">
        <v>8954.2634273172807</v>
      </c>
      <c r="AF5683" s="44">
        <v>9323.6008609565506</v>
      </c>
      <c r="AG5683" s="45">
        <v>8773.4607509608704</v>
      </c>
      <c r="AH5683" s="140">
        <v>0.97980820222411302</v>
      </c>
      <c r="AI5683" s="44">
        <v>9319.7378380911905</v>
      </c>
      <c r="AJ5683" s="45">
        <v>8657.6162551545003</v>
      </c>
      <c r="AK5683" s="46">
        <v>0.96687084598630701</v>
      </c>
    </row>
    <row r="5684" spans="1:37" x14ac:dyDescent="0.2">
      <c r="A5684" s="35" t="s">
        <v>1556</v>
      </c>
      <c r="B5684" s="35" t="s">
        <v>13184</v>
      </c>
      <c r="C5684" s="85" t="s">
        <v>1031</v>
      </c>
      <c r="D5684" s="85" t="s">
        <v>1031</v>
      </c>
      <c r="E5684" s="85" t="s">
        <v>12896</v>
      </c>
      <c r="F5684" s="85" t="s">
        <v>235</v>
      </c>
      <c r="G5684" s="85" t="s">
        <v>235</v>
      </c>
      <c r="H5684" s="840">
        <v>1.0412471038670299</v>
      </c>
      <c r="I5684" s="840">
        <v>1.04081568671064</v>
      </c>
      <c r="J5684" s="86">
        <v>14929.666666666701</v>
      </c>
      <c r="K5684" s="44">
        <v>15545.472178366799</v>
      </c>
      <c r="L5684" s="45">
        <v>14626.224204210699</v>
      </c>
      <c r="M5684" s="46">
        <v>0.97967520178240597</v>
      </c>
      <c r="N5684" s="139">
        <v>15539.031264027601</v>
      </c>
      <c r="O5684" s="45">
        <v>14433.3578595323</v>
      </c>
      <c r="P5684" s="99">
        <v>0.96675687286156997</v>
      </c>
      <c r="Q5684" s="86">
        <v>14958.9929089221</v>
      </c>
      <c r="R5684" s="44">
        <v>15576.008043182601</v>
      </c>
      <c r="S5684" s="45">
        <v>14655.704081658499</v>
      </c>
      <c r="T5684" s="140">
        <v>0.979725317799789</v>
      </c>
      <c r="U5684" s="44">
        <v>15569.554476999399</v>
      </c>
      <c r="V5684" s="45">
        <v>14462.3431055117</v>
      </c>
      <c r="W5684" s="99">
        <v>0.96679924869045097</v>
      </c>
      <c r="X5684" s="86">
        <v>15000.0704631764</v>
      </c>
      <c r="Y5684" s="44">
        <v>15618.779927583701</v>
      </c>
      <c r="Z5684" s="45">
        <v>14696.6684616274</v>
      </c>
      <c r="AA5684" s="46">
        <v>0.97977329491259602</v>
      </c>
      <c r="AB5684" s="139">
        <v>15612.3086398389</v>
      </c>
      <c r="AC5684" s="45">
        <v>14502.675824850399</v>
      </c>
      <c r="AD5684" s="99">
        <v>0.96684051321311804</v>
      </c>
      <c r="AE5684" s="142">
        <v>15111.3859249288</v>
      </c>
      <c r="AF5684" s="44">
        <v>15734.6868297491</v>
      </c>
      <c r="AG5684" s="45">
        <v>14806.259876219299</v>
      </c>
      <c r="AH5684" s="140">
        <v>0.97980820222411302</v>
      </c>
      <c r="AI5684" s="44">
        <v>15728.167518604299</v>
      </c>
      <c r="AJ5684" s="45">
        <v>14610.758493261499</v>
      </c>
      <c r="AK5684" s="46">
        <v>0.96687084598630701</v>
      </c>
    </row>
    <row r="5685" spans="1:37" x14ac:dyDescent="0.2">
      <c r="A5685" s="35" t="s">
        <v>1555</v>
      </c>
      <c r="B5685" s="35" t="s">
        <v>7856</v>
      </c>
      <c r="C5685" s="85" t="s">
        <v>1031</v>
      </c>
      <c r="D5685" s="85" t="s">
        <v>1031</v>
      </c>
      <c r="E5685" s="85" t="s">
        <v>12896</v>
      </c>
      <c r="F5685" s="85" t="s">
        <v>235</v>
      </c>
      <c r="G5685" s="85" t="s">
        <v>235</v>
      </c>
      <c r="H5685" s="840">
        <v>1.0412471038670299</v>
      </c>
      <c r="I5685" s="840">
        <v>1.04081568671064</v>
      </c>
      <c r="J5685" s="86">
        <v>11585.166666666701</v>
      </c>
      <c r="K5685" s="44">
        <v>12063.0212394835</v>
      </c>
      <c r="L5685" s="45">
        <v>11349.7004918495</v>
      </c>
      <c r="M5685" s="46">
        <v>0.97967520178240597</v>
      </c>
      <c r="N5685" s="139">
        <v>12058.0231998239</v>
      </c>
      <c r="O5685" s="45">
        <v>11200.039498246801</v>
      </c>
      <c r="P5685" s="99">
        <v>0.96675687286156997</v>
      </c>
      <c r="Q5685" s="86">
        <v>11624.195897354601</v>
      </c>
      <c r="R5685" s="44">
        <v>12103.660312903499</v>
      </c>
      <c r="S5685" s="45">
        <v>11388.519019702801</v>
      </c>
      <c r="T5685" s="140">
        <v>0.979725317799789</v>
      </c>
      <c r="U5685" s="44">
        <v>12098.6454353641</v>
      </c>
      <c r="V5685" s="45">
        <v>11238.263860193099</v>
      </c>
      <c r="W5685" s="99">
        <v>0.96679924869045097</v>
      </c>
      <c r="X5685" s="86">
        <v>11670.372695841899</v>
      </c>
      <c r="Y5685" s="44">
        <v>12151.741770594201</v>
      </c>
      <c r="Z5685" s="45">
        <v>11434.319509063</v>
      </c>
      <c r="AA5685" s="46">
        <v>0.97977329491259602</v>
      </c>
      <c r="AB5685" s="139">
        <v>12146.706971591801</v>
      </c>
      <c r="AC5685" s="45">
        <v>11283.389126636201</v>
      </c>
      <c r="AD5685" s="99">
        <v>0.96684051321311804</v>
      </c>
      <c r="AE5685" s="142">
        <v>11732.8206292757</v>
      </c>
      <c r="AF5685" s="44">
        <v>12216.765500424701</v>
      </c>
      <c r="AG5685" s="45">
        <v>11495.9138877887</v>
      </c>
      <c r="AH5685" s="140">
        <v>0.97980820222411402</v>
      </c>
      <c r="AI5685" s="44">
        <v>12211.703760312401</v>
      </c>
      <c r="AJ5685" s="45">
        <v>11344.1222076334</v>
      </c>
      <c r="AK5685" s="46">
        <v>0.96687084598630701</v>
      </c>
    </row>
    <row r="5686" spans="1:37" x14ac:dyDescent="0.2">
      <c r="A5686" s="35" t="s">
        <v>1554</v>
      </c>
      <c r="B5686" s="35" t="s">
        <v>7855</v>
      </c>
      <c r="C5686" s="85" t="s">
        <v>1031</v>
      </c>
      <c r="D5686" s="85" t="s">
        <v>1031</v>
      </c>
      <c r="E5686" s="85" t="s">
        <v>12896</v>
      </c>
      <c r="F5686" s="85" t="s">
        <v>235</v>
      </c>
      <c r="G5686" s="85" t="s">
        <v>235</v>
      </c>
      <c r="H5686" s="840">
        <v>1.0412471038670299</v>
      </c>
      <c r="I5686" s="840">
        <v>1.04081568671064</v>
      </c>
      <c r="J5686" s="86">
        <v>10411.416666666701</v>
      </c>
      <c r="K5686" s="44">
        <v>10840.8574513196</v>
      </c>
      <c r="L5686" s="45">
        <v>10199.8067237574</v>
      </c>
      <c r="M5686" s="46">
        <v>0.97967520178240597</v>
      </c>
      <c r="N5686" s="139">
        <v>10836.3657875473</v>
      </c>
      <c r="O5686" s="45">
        <v>10065.308618725499</v>
      </c>
      <c r="P5686" s="99">
        <v>0.96675687286156997</v>
      </c>
      <c r="Q5686" s="86">
        <v>10456.244238608801</v>
      </c>
      <c r="R5686" s="44">
        <v>10887.534030777701</v>
      </c>
      <c r="S5686" s="45">
        <v>10244.247209663199</v>
      </c>
      <c r="T5686" s="140">
        <v>0.979725317799789</v>
      </c>
      <c r="U5686" s="44">
        <v>10883.023027621801</v>
      </c>
      <c r="V5686" s="45">
        <v>10109.089074010801</v>
      </c>
      <c r="W5686" s="99">
        <v>0.96679924869045097</v>
      </c>
      <c r="X5686" s="86">
        <v>10507.080238668899</v>
      </c>
      <c r="Y5686" s="44">
        <v>10940.466868612501</v>
      </c>
      <c r="Z5686" s="45">
        <v>10294.556625351701</v>
      </c>
      <c r="AA5686" s="46">
        <v>0.97977329491259602</v>
      </c>
      <c r="AB5686" s="139">
        <v>10935.933933934</v>
      </c>
      <c r="AC5686" s="45">
        <v>10158.6708503261</v>
      </c>
      <c r="AD5686" s="99">
        <v>0.96684051321311804</v>
      </c>
      <c r="AE5686" s="142">
        <v>10568.0752695547</v>
      </c>
      <c r="AF5686" s="44">
        <v>11003.9777678726</v>
      </c>
      <c r="AG5686" s="45">
        <v>10354.686830831501</v>
      </c>
      <c r="AH5686" s="140">
        <v>0.97980820222411302</v>
      </c>
      <c r="AI5686" s="44">
        <v>10999.4185188913</v>
      </c>
      <c r="AJ5686" s="45">
        <v>10217.963876321301</v>
      </c>
      <c r="AK5686" s="46">
        <v>0.96687084598630701</v>
      </c>
    </row>
    <row r="5687" spans="1:37" x14ac:dyDescent="0.2">
      <c r="A5687" s="35" t="s">
        <v>1553</v>
      </c>
      <c r="B5687" s="35" t="s">
        <v>7854</v>
      </c>
      <c r="C5687" s="85" t="s">
        <v>1031</v>
      </c>
      <c r="D5687" s="85" t="s">
        <v>1031</v>
      </c>
      <c r="E5687" s="85" t="s">
        <v>12896</v>
      </c>
      <c r="F5687" s="85" t="s">
        <v>235</v>
      </c>
      <c r="G5687" s="85" t="s">
        <v>235</v>
      </c>
      <c r="H5687" s="840">
        <v>1.0412471038670299</v>
      </c>
      <c r="I5687" s="840">
        <v>1.04081568671064</v>
      </c>
      <c r="J5687" s="86">
        <v>8698.5</v>
      </c>
      <c r="K5687" s="44">
        <v>9057.2879329873394</v>
      </c>
      <c r="L5687" s="45">
        <v>8521.7047427042598</v>
      </c>
      <c r="M5687" s="46">
        <v>0.97967520178240597</v>
      </c>
      <c r="N5687" s="139">
        <v>9053.5352508524902</v>
      </c>
      <c r="O5687" s="45">
        <v>8409.3346585863692</v>
      </c>
      <c r="P5687" s="99">
        <v>0.96675687286156997</v>
      </c>
      <c r="Q5687" s="86">
        <v>8755.7125888985101</v>
      </c>
      <c r="R5687" s="44">
        <v>9116.8603754826509</v>
      </c>
      <c r="S5687" s="45">
        <v>8578.1932987222099</v>
      </c>
      <c r="T5687" s="140">
        <v>0.979725317799789</v>
      </c>
      <c r="U5687" s="44">
        <v>9113.0830108553891</v>
      </c>
      <c r="V5687" s="45">
        <v>8465.0163526966007</v>
      </c>
      <c r="W5687" s="99">
        <v>0.96679924869045097</v>
      </c>
      <c r="X5687" s="86">
        <v>8815.7967613770397</v>
      </c>
      <c r="Y5687" s="44">
        <v>9179.4228460641607</v>
      </c>
      <c r="Z5687" s="45">
        <v>8637.4822401741803</v>
      </c>
      <c r="AA5687" s="46">
        <v>0.97977329491259602</v>
      </c>
      <c r="AB5687" s="139">
        <v>9175.61956009407</v>
      </c>
      <c r="AC5687" s="45">
        <v>8523.4694651523296</v>
      </c>
      <c r="AD5687" s="99">
        <v>0.96684051321311804</v>
      </c>
      <c r="AE5687" s="142">
        <v>8879.0832422445292</v>
      </c>
      <c r="AF5687" s="44">
        <v>9245.31971098137</v>
      </c>
      <c r="AG5687" s="45">
        <v>8699.7985889818592</v>
      </c>
      <c r="AH5687" s="140">
        <v>0.97980820222411302</v>
      </c>
      <c r="AI5687" s="44">
        <v>9241.4891221376693</v>
      </c>
      <c r="AJ5687" s="45">
        <v>8584.9267260118104</v>
      </c>
      <c r="AK5687" s="46">
        <v>0.96687084598630701</v>
      </c>
    </row>
    <row r="5688" spans="1:37" x14ac:dyDescent="0.2">
      <c r="A5688" s="35" t="s">
        <v>1552</v>
      </c>
      <c r="B5688" s="35" t="s">
        <v>7853</v>
      </c>
      <c r="C5688" s="85" t="s">
        <v>1031</v>
      </c>
      <c r="D5688" s="85" t="s">
        <v>1031</v>
      </c>
      <c r="E5688" s="85" t="s">
        <v>12896</v>
      </c>
      <c r="F5688" s="85" t="s">
        <v>235</v>
      </c>
      <c r="G5688" s="85" t="s">
        <v>235</v>
      </c>
      <c r="H5688" s="840">
        <v>1.0412471038670299</v>
      </c>
      <c r="I5688" s="840">
        <v>1.04081568671064</v>
      </c>
      <c r="J5688" s="86">
        <v>5364.1666666666697</v>
      </c>
      <c r="K5688" s="44">
        <v>5585.4230063267096</v>
      </c>
      <c r="L5688" s="45">
        <v>5255.1410615611303</v>
      </c>
      <c r="M5688" s="46">
        <v>0.97967520178240597</v>
      </c>
      <c r="N5688" s="139">
        <v>5583.1088127969897</v>
      </c>
      <c r="O5688" s="45">
        <v>5185.8449921749398</v>
      </c>
      <c r="P5688" s="99">
        <v>0.96675687286156997</v>
      </c>
      <c r="Q5688" s="86">
        <v>5383.1434749385899</v>
      </c>
      <c r="R5688" s="44">
        <v>5605.1825529805001</v>
      </c>
      <c r="S5688" s="45">
        <v>5274.0019517460696</v>
      </c>
      <c r="T5688" s="140">
        <v>0.979725317799789</v>
      </c>
      <c r="U5688" s="44">
        <v>5602.8601725301096</v>
      </c>
      <c r="V5688" s="45">
        <v>5204.4190671635297</v>
      </c>
      <c r="W5688" s="99">
        <v>0.96679924869045097</v>
      </c>
      <c r="X5688" s="86">
        <v>5405.7818944322198</v>
      </c>
      <c r="Y5688" s="44">
        <v>5628.7547417143596</v>
      </c>
      <c r="Z5688" s="45">
        <v>5296.4407382867103</v>
      </c>
      <c r="AA5688" s="46">
        <v>0.97977329491259602</v>
      </c>
      <c r="AB5688" s="139">
        <v>5626.4225946614097</v>
      </c>
      <c r="AC5688" s="45">
        <v>5226.5289411310296</v>
      </c>
      <c r="AD5688" s="99">
        <v>0.96684051321311804</v>
      </c>
      <c r="AE5688" s="142">
        <v>5431.4036192658596</v>
      </c>
      <c r="AF5688" s="44">
        <v>5655.4332884934602</v>
      </c>
      <c r="AG5688" s="45">
        <v>5321.7338157464201</v>
      </c>
      <c r="AH5688" s="140">
        <v>0.97980820222411402</v>
      </c>
      <c r="AI5688" s="44">
        <v>5653.0900877888398</v>
      </c>
      <c r="AJ5688" s="45">
        <v>5251.4658122526698</v>
      </c>
      <c r="AK5688" s="46">
        <v>0.96687084598630701</v>
      </c>
    </row>
    <row r="5689" spans="1:37" x14ac:dyDescent="0.2">
      <c r="A5689" s="35" t="s">
        <v>1551</v>
      </c>
      <c r="B5689" s="35" t="s">
        <v>7852</v>
      </c>
      <c r="C5689" s="85" t="s">
        <v>1031</v>
      </c>
      <c r="D5689" s="85" t="s">
        <v>1031</v>
      </c>
      <c r="E5689" s="85" t="s">
        <v>12896</v>
      </c>
      <c r="F5689" s="85" t="s">
        <v>235</v>
      </c>
      <c r="G5689" s="85" t="s">
        <v>235</v>
      </c>
      <c r="H5689" s="840">
        <v>1.0412471038670299</v>
      </c>
      <c r="I5689" s="840">
        <v>1.04081568671064</v>
      </c>
      <c r="J5689" s="86">
        <v>9306.8333333333303</v>
      </c>
      <c r="K5689" s="44">
        <v>9690.7132545064396</v>
      </c>
      <c r="L5689" s="45">
        <v>9117.6738237885602</v>
      </c>
      <c r="M5689" s="46">
        <v>0.97967520178240597</v>
      </c>
      <c r="N5689" s="139">
        <v>9686.6981269347998</v>
      </c>
      <c r="O5689" s="45">
        <v>8997.4450895771606</v>
      </c>
      <c r="P5689" s="99">
        <v>0.96675687286156997</v>
      </c>
      <c r="Q5689" s="86">
        <v>9338.1128920083393</v>
      </c>
      <c r="R5689" s="44">
        <v>9723.2830043870308</v>
      </c>
      <c r="S5689" s="45">
        <v>9148.7856207731693</v>
      </c>
      <c r="T5689" s="140">
        <v>0.979725317799789</v>
      </c>
      <c r="U5689" s="44">
        <v>9719.2543822771295</v>
      </c>
      <c r="V5689" s="45">
        <v>9028.0805281802695</v>
      </c>
      <c r="W5689" s="99">
        <v>0.96679924869045097</v>
      </c>
      <c r="X5689" s="86">
        <v>9376.1353806918505</v>
      </c>
      <c r="Y5689" s="44">
        <v>9762.8738106105593</v>
      </c>
      <c r="Z5689" s="45">
        <v>9186.4870554870304</v>
      </c>
      <c r="AA5689" s="46">
        <v>0.97977329491259602</v>
      </c>
      <c r="AB5689" s="139">
        <v>9758.8287849467106</v>
      </c>
      <c r="AC5689" s="45">
        <v>9065.2275434237908</v>
      </c>
      <c r="AD5689" s="99">
        <v>0.96684051321311804</v>
      </c>
      <c r="AE5689" s="142">
        <v>9422.7059373431002</v>
      </c>
      <c r="AF5689" s="44">
        <v>9811.3652678491508</v>
      </c>
      <c r="AG5689" s="45">
        <v>9232.4445645546202</v>
      </c>
      <c r="AH5689" s="140">
        <v>0.97980820222411402</v>
      </c>
      <c r="AI5689" s="44">
        <v>9807.3001508481793</v>
      </c>
      <c r="AJ5689" s="45">
        <v>9110.5396611191209</v>
      </c>
      <c r="AK5689" s="46">
        <v>0.96687084598630701</v>
      </c>
    </row>
    <row r="5690" spans="1:37" x14ac:dyDescent="0.2">
      <c r="A5690" s="35" t="s">
        <v>1550</v>
      </c>
      <c r="B5690" s="35" t="s">
        <v>7851</v>
      </c>
      <c r="C5690" s="85" t="s">
        <v>1031</v>
      </c>
      <c r="D5690" s="85" t="s">
        <v>1031</v>
      </c>
      <c r="E5690" s="85" t="s">
        <v>12896</v>
      </c>
      <c r="F5690" s="85" t="s">
        <v>235</v>
      </c>
      <c r="G5690" s="85" t="s">
        <v>235</v>
      </c>
      <c r="H5690" s="840">
        <v>1.0412471038670299</v>
      </c>
      <c r="I5690" s="840">
        <v>1.04081568671064</v>
      </c>
      <c r="J5690" s="86">
        <v>12823.166666666701</v>
      </c>
      <c r="K5690" s="44">
        <v>13352.085154070901</v>
      </c>
      <c r="L5690" s="45">
        <v>12562.5383916561</v>
      </c>
      <c r="M5690" s="46">
        <v>0.97967520178240597</v>
      </c>
      <c r="N5690" s="139">
        <v>13346.553019971599</v>
      </c>
      <c r="O5690" s="45">
        <v>12396.884506849399</v>
      </c>
      <c r="P5690" s="99">
        <v>0.96675687286156997</v>
      </c>
      <c r="Q5690" s="86">
        <v>12873.0836137723</v>
      </c>
      <c r="R5690" s="44">
        <v>13404.0610306785</v>
      </c>
      <c r="S5690" s="45">
        <v>12612.085934566299</v>
      </c>
      <c r="T5690" s="140">
        <v>0.979725317799789</v>
      </c>
      <c r="U5690" s="44">
        <v>13398.5073615519</v>
      </c>
      <c r="V5690" s="45">
        <v>12445.687566124399</v>
      </c>
      <c r="W5690" s="99">
        <v>0.96679924869045097</v>
      </c>
      <c r="X5690" s="86">
        <v>12933.3273920707</v>
      </c>
      <c r="Y5690" s="44">
        <v>13466.7896903577</v>
      </c>
      <c r="Z5690" s="45">
        <v>12671.728793112399</v>
      </c>
      <c r="AA5690" s="46">
        <v>0.97977329491259602</v>
      </c>
      <c r="AB5690" s="139">
        <v>13461.2100310315</v>
      </c>
      <c r="AC5690" s="45">
        <v>12504.4648933029</v>
      </c>
      <c r="AD5690" s="99">
        <v>0.96684051321311804</v>
      </c>
      <c r="AE5690" s="142">
        <v>13002.0116230645</v>
      </c>
      <c r="AF5690" s="44">
        <v>13538.3069469613</v>
      </c>
      <c r="AG5690" s="45">
        <v>12739.4776336919</v>
      </c>
      <c r="AH5690" s="140">
        <v>0.97980820222411302</v>
      </c>
      <c r="AI5690" s="44">
        <v>13532.697656079599</v>
      </c>
      <c r="AJ5690" s="45">
        <v>12571.265977516199</v>
      </c>
      <c r="AK5690" s="46">
        <v>0.96687084598630701</v>
      </c>
    </row>
    <row r="5691" spans="1:37" x14ac:dyDescent="0.2">
      <c r="A5691" s="35" t="s">
        <v>1549</v>
      </c>
      <c r="B5691" s="35" t="s">
        <v>7850</v>
      </c>
      <c r="C5691" s="85" t="s">
        <v>1031</v>
      </c>
      <c r="D5691" s="85" t="s">
        <v>1031</v>
      </c>
      <c r="E5691" s="85" t="s">
        <v>12896</v>
      </c>
      <c r="F5691" s="85" t="s">
        <v>235</v>
      </c>
      <c r="G5691" s="85" t="s">
        <v>235</v>
      </c>
      <c r="H5691" s="840">
        <v>1.0412471038670299</v>
      </c>
      <c r="I5691" s="840">
        <v>1.04081568671064</v>
      </c>
      <c r="J5691" s="86">
        <v>4296.4166666666697</v>
      </c>
      <c r="K5691" s="44">
        <v>4473.6314111726897</v>
      </c>
      <c r="L5691" s="45">
        <v>4209.0928648579602</v>
      </c>
      <c r="M5691" s="46">
        <v>0.97967520178240597</v>
      </c>
      <c r="N5691" s="139">
        <v>4471.7778633116995</v>
      </c>
      <c r="O5691" s="45">
        <v>4153.5903411769996</v>
      </c>
      <c r="P5691" s="99">
        <v>0.96675687286156997</v>
      </c>
      <c r="Q5691" s="86">
        <v>4314.2270520530001</v>
      </c>
      <c r="R5691" s="44">
        <v>4492.17642337497</v>
      </c>
      <c r="S5691" s="45">
        <v>4226.7574696330703</v>
      </c>
      <c r="T5691" s="140">
        <v>0.979725317799789</v>
      </c>
      <c r="U5691" s="44">
        <v>4490.3151918081603</v>
      </c>
      <c r="V5691" s="45">
        <v>4170.9914726048601</v>
      </c>
      <c r="W5691" s="99">
        <v>0.96679924869045097</v>
      </c>
      <c r="X5691" s="86">
        <v>4335.4494900221098</v>
      </c>
      <c r="Y5691" s="44">
        <v>4514.2742254472996</v>
      </c>
      <c r="Z5691" s="45">
        <v>4247.7576317660996</v>
      </c>
      <c r="AA5691" s="46">
        <v>0.97977329491259602</v>
      </c>
      <c r="AB5691" s="139">
        <v>4512.4038381566497</v>
      </c>
      <c r="AC5691" s="45">
        <v>4191.6882099425302</v>
      </c>
      <c r="AD5691" s="99">
        <v>0.96684051321311804</v>
      </c>
      <c r="AE5691" s="142">
        <v>4367.1194543797301</v>
      </c>
      <c r="AF5691" s="44">
        <v>4547.25048411424</v>
      </c>
      <c r="AG5691" s="45">
        <v>4278.9394614937501</v>
      </c>
      <c r="AH5691" s="140">
        <v>0.97980820222411402</v>
      </c>
      <c r="AI5691" s="44">
        <v>4545.36643385763</v>
      </c>
      <c r="AJ5691" s="45">
        <v>4222.4404813793899</v>
      </c>
      <c r="AK5691" s="46">
        <v>0.96687084598630701</v>
      </c>
    </row>
    <row r="5692" spans="1:37" x14ac:dyDescent="0.2">
      <c r="A5692" s="35" t="s">
        <v>1548</v>
      </c>
      <c r="B5692" s="35" t="s">
        <v>7849</v>
      </c>
      <c r="C5692" s="85" t="s">
        <v>1031</v>
      </c>
      <c r="D5692" s="85" t="s">
        <v>1031</v>
      </c>
      <c r="E5692" s="85" t="s">
        <v>12896</v>
      </c>
      <c r="F5692" s="85" t="s">
        <v>235</v>
      </c>
      <c r="G5692" s="85" t="s">
        <v>235</v>
      </c>
      <c r="H5692" s="840">
        <v>1.0412471038670299</v>
      </c>
      <c r="I5692" s="840">
        <v>1.04081568671064</v>
      </c>
      <c r="J5692" s="86">
        <v>10802.416666666701</v>
      </c>
      <c r="K5692" s="44">
        <v>11247.985068931601</v>
      </c>
      <c r="L5692" s="45">
        <v>10582.859727654301</v>
      </c>
      <c r="M5692" s="46">
        <v>0.97967520178240597</v>
      </c>
      <c r="N5692" s="139">
        <v>11243.3247210511</v>
      </c>
      <c r="O5692" s="45">
        <v>10443.310556014399</v>
      </c>
      <c r="P5692" s="99">
        <v>0.96675687286156997</v>
      </c>
      <c r="Q5692" s="86">
        <v>10849.936038427</v>
      </c>
      <c r="R5692" s="44">
        <v>11297.464477154601</v>
      </c>
      <c r="S5692" s="45">
        <v>10629.9570333553</v>
      </c>
      <c r="T5692" s="140">
        <v>0.979725317799789</v>
      </c>
      <c r="U5692" s="44">
        <v>11292.783628601899</v>
      </c>
      <c r="V5692" s="45">
        <v>10489.710010290701</v>
      </c>
      <c r="W5692" s="99">
        <v>0.96679924869045097</v>
      </c>
      <c r="X5692" s="86">
        <v>10902.627092952</v>
      </c>
      <c r="Y5692" s="44">
        <v>11352.328885078399</v>
      </c>
      <c r="Z5692" s="45">
        <v>10682.1028700649</v>
      </c>
      <c r="AA5692" s="46">
        <v>0.97977329491259602</v>
      </c>
      <c r="AB5692" s="139">
        <v>11347.625304700799</v>
      </c>
      <c r="AC5692" s="45">
        <v>10541.1015739209</v>
      </c>
      <c r="AD5692" s="99">
        <v>0.96684051321311804</v>
      </c>
      <c r="AE5692" s="142">
        <v>10958.552720426</v>
      </c>
      <c r="AF5692" s="44">
        <v>11410.561282717699</v>
      </c>
      <c r="AG5692" s="45">
        <v>10737.279839978801</v>
      </c>
      <c r="AH5692" s="140">
        <v>0.97980820222411302</v>
      </c>
      <c r="AI5692" s="44">
        <v>11405.833575065</v>
      </c>
      <c r="AJ5692" s="45">
        <v>10595.5051395839</v>
      </c>
      <c r="AK5692" s="46">
        <v>0.96687084598630701</v>
      </c>
    </row>
    <row r="5693" spans="1:37" x14ac:dyDescent="0.2">
      <c r="A5693" s="35" t="s">
        <v>1547</v>
      </c>
      <c r="B5693" s="35" t="s">
        <v>7848</v>
      </c>
      <c r="C5693" s="85" t="s">
        <v>1031</v>
      </c>
      <c r="D5693" s="85" t="s">
        <v>1031</v>
      </c>
      <c r="E5693" s="85" t="s">
        <v>12896</v>
      </c>
      <c r="F5693" s="85" t="s">
        <v>235</v>
      </c>
      <c r="G5693" s="85" t="s">
        <v>235</v>
      </c>
      <c r="H5693" s="840">
        <v>1.0412471038670299</v>
      </c>
      <c r="I5693" s="840">
        <v>1.04081568671064</v>
      </c>
      <c r="J5693" s="86">
        <v>9757</v>
      </c>
      <c r="K5693" s="44">
        <v>10159.4479924306</v>
      </c>
      <c r="L5693" s="45">
        <v>9558.6909437909399</v>
      </c>
      <c r="M5693" s="46">
        <v>0.97967520178240597</v>
      </c>
      <c r="N5693" s="139">
        <v>10155.2386552357</v>
      </c>
      <c r="O5693" s="45">
        <v>9432.6468085103406</v>
      </c>
      <c r="P5693" s="99">
        <v>0.96675687286156997</v>
      </c>
      <c r="Q5693" s="86">
        <v>9793.9543898641095</v>
      </c>
      <c r="R5693" s="44">
        <v>10197.926643851801</v>
      </c>
      <c r="S5693" s="45">
        <v>9595.3850771262605</v>
      </c>
      <c r="T5693" s="140">
        <v>0.979725317799789</v>
      </c>
      <c r="U5693" s="44">
        <v>10193.701363899099</v>
      </c>
      <c r="V5693" s="45">
        <v>9468.7877458291696</v>
      </c>
      <c r="W5693" s="99">
        <v>0.96679924869045097</v>
      </c>
      <c r="X5693" s="86">
        <v>9836.9234841002708</v>
      </c>
      <c r="Y5693" s="44">
        <v>10242.668088781</v>
      </c>
      <c r="Z5693" s="45">
        <v>9637.9549338200195</v>
      </c>
      <c r="AA5693" s="46">
        <v>0.97977329491259602</v>
      </c>
      <c r="AB5693" s="139">
        <v>10238.424271223799</v>
      </c>
      <c r="AC5693" s="45">
        <v>9510.7361498056798</v>
      </c>
      <c r="AD5693" s="99">
        <v>0.96684051321311804</v>
      </c>
      <c r="AE5693" s="142">
        <v>9884.3514561570591</v>
      </c>
      <c r="AF5693" s="44">
        <v>10292.052327327399</v>
      </c>
      <c r="AG5693" s="45">
        <v>9684.76863040854</v>
      </c>
      <c r="AH5693" s="140">
        <v>0.97980820222411302</v>
      </c>
      <c r="AI5693" s="44">
        <v>10287.788048529401</v>
      </c>
      <c r="AJ5693" s="45">
        <v>9556.8912544405594</v>
      </c>
      <c r="AK5693" s="46">
        <v>0.96687084598630701</v>
      </c>
    </row>
    <row r="5694" spans="1:37" x14ac:dyDescent="0.2">
      <c r="A5694" s="35" t="s">
        <v>1546</v>
      </c>
      <c r="B5694" s="35" t="s">
        <v>7847</v>
      </c>
      <c r="C5694" s="85" t="s">
        <v>1031</v>
      </c>
      <c r="D5694" s="85" t="s">
        <v>1031</v>
      </c>
      <c r="E5694" s="85" t="s">
        <v>12896</v>
      </c>
      <c r="F5694" s="85" t="s">
        <v>235</v>
      </c>
      <c r="G5694" s="85" t="s">
        <v>235</v>
      </c>
      <c r="H5694" s="840">
        <v>1.0412471038670299</v>
      </c>
      <c r="I5694" s="840">
        <v>1.04081568671064</v>
      </c>
      <c r="J5694" s="86">
        <v>9338.9166666666697</v>
      </c>
      <c r="K5694" s="44">
        <v>9724.1199324221798</v>
      </c>
      <c r="L5694" s="45">
        <v>9149.1050698457493</v>
      </c>
      <c r="M5694" s="46">
        <v>0.97967520178240597</v>
      </c>
      <c r="N5694" s="139">
        <v>9720.0909635500993</v>
      </c>
      <c r="O5694" s="45">
        <v>9028.4618725814707</v>
      </c>
      <c r="P5694" s="99">
        <v>0.96675687286156997</v>
      </c>
      <c r="Q5694" s="86">
        <v>9374.8208423810793</v>
      </c>
      <c r="R5694" s="44">
        <v>9761.5050514015493</v>
      </c>
      <c r="S5694" s="45">
        <v>9184.7493291178907</v>
      </c>
      <c r="T5694" s="140">
        <v>0.979725317799789</v>
      </c>
      <c r="U5694" s="44">
        <v>9757.4605928520796</v>
      </c>
      <c r="V5694" s="45">
        <v>9063.5697470216091</v>
      </c>
      <c r="W5694" s="99">
        <v>0.96679924869045097</v>
      </c>
      <c r="X5694" s="86">
        <v>9414.0820233426002</v>
      </c>
      <c r="Y5694" s="44">
        <v>9802.38564237213</v>
      </c>
      <c r="Z5694" s="45">
        <v>9223.6661625878205</v>
      </c>
      <c r="AA5694" s="46">
        <v>0.97977329491259602</v>
      </c>
      <c r="AB5694" s="139">
        <v>9798.3242458756104</v>
      </c>
      <c r="AC5694" s="45">
        <v>9101.91589487895</v>
      </c>
      <c r="AD5694" s="99">
        <v>0.96684051321311804</v>
      </c>
      <c r="AE5694" s="142">
        <v>9456.8791555815606</v>
      </c>
      <c r="AF5694" s="44">
        <v>9846.9480323697499</v>
      </c>
      <c r="AG5694" s="45">
        <v>9265.9277640810596</v>
      </c>
      <c r="AH5694" s="140">
        <v>0.97980820222411302</v>
      </c>
      <c r="AI5694" s="44">
        <v>9842.8681724561502</v>
      </c>
      <c r="AJ5694" s="45">
        <v>9143.5807495474091</v>
      </c>
      <c r="AK5694" s="46">
        <v>0.96687084598630701</v>
      </c>
    </row>
    <row r="5695" spans="1:37" x14ac:dyDescent="0.2">
      <c r="A5695" s="35" t="s">
        <v>1545</v>
      </c>
      <c r="B5695" s="35" t="s">
        <v>7846</v>
      </c>
      <c r="C5695" s="85" t="s">
        <v>1031</v>
      </c>
      <c r="D5695" s="85" t="s">
        <v>1031</v>
      </c>
      <c r="E5695" s="85" t="s">
        <v>12896</v>
      </c>
      <c r="F5695" s="85" t="s">
        <v>235</v>
      </c>
      <c r="G5695" s="85" t="s">
        <v>235</v>
      </c>
      <c r="H5695" s="840">
        <v>1.0412471038670299</v>
      </c>
      <c r="I5695" s="840">
        <v>1.04081568671064</v>
      </c>
      <c r="J5695" s="86">
        <v>6304.0833333333303</v>
      </c>
      <c r="K5695" s="44">
        <v>6564.1085133697297</v>
      </c>
      <c r="L5695" s="45">
        <v>6175.9541116364398</v>
      </c>
      <c r="M5695" s="46">
        <v>0.97967520178240597</v>
      </c>
      <c r="N5695" s="139">
        <v>6561.3888236644298</v>
      </c>
      <c r="O5695" s="45">
        <v>6094.5158895920804</v>
      </c>
      <c r="P5695" s="99">
        <v>0.96675687286156997</v>
      </c>
      <c r="Q5695" s="86">
        <v>6332.1492785976798</v>
      </c>
      <c r="R5695" s="44">
        <v>6593.3320975935203</v>
      </c>
      <c r="S5695" s="45">
        <v>6203.7669643298204</v>
      </c>
      <c r="T5695" s="140">
        <v>0.979725317799789</v>
      </c>
      <c r="U5695" s="44">
        <v>6590.6002997579299</v>
      </c>
      <c r="V5695" s="45">
        <v>6121.9171651440201</v>
      </c>
      <c r="W5695" s="99">
        <v>0.96679924869045097</v>
      </c>
      <c r="X5695" s="86">
        <v>6366.7545669652</v>
      </c>
      <c r="Y5695" s="44">
        <v>6629.3647538846799</v>
      </c>
      <c r="Z5695" s="45">
        <v>6237.9760999753098</v>
      </c>
      <c r="AA5695" s="46">
        <v>0.97977329491259602</v>
      </c>
      <c r="AB5695" s="139">
        <v>6626.6180267339796</v>
      </c>
      <c r="AC5695" s="45">
        <v>6155.6362530265997</v>
      </c>
      <c r="AD5695" s="99">
        <v>0.96684051321311804</v>
      </c>
      <c r="AE5695" s="142">
        <v>6404.7499502745704</v>
      </c>
      <c r="AF5695" s="44">
        <v>6668.9273367158803</v>
      </c>
      <c r="AG5695" s="45">
        <v>6275.4265344735004</v>
      </c>
      <c r="AH5695" s="140">
        <v>0.97980820222411402</v>
      </c>
      <c r="AI5695" s="44">
        <v>6666.1642177049498</v>
      </c>
      <c r="AJ5695" s="45">
        <v>6192.5660027527301</v>
      </c>
      <c r="AK5695" s="46">
        <v>0.96687084598630701</v>
      </c>
    </row>
    <row r="5696" spans="1:37" x14ac:dyDescent="0.2">
      <c r="A5696" s="35" t="s">
        <v>1544</v>
      </c>
      <c r="B5696" s="35" t="s">
        <v>7845</v>
      </c>
      <c r="C5696" s="85" t="s">
        <v>1031</v>
      </c>
      <c r="D5696" s="85" t="s">
        <v>1031</v>
      </c>
      <c r="E5696" s="85" t="s">
        <v>12896</v>
      </c>
      <c r="F5696" s="85" t="s">
        <v>235</v>
      </c>
      <c r="G5696" s="85" t="s">
        <v>235</v>
      </c>
      <c r="H5696" s="840">
        <v>1.0412471038670299</v>
      </c>
      <c r="I5696" s="840">
        <v>1.04081568671064</v>
      </c>
      <c r="J5696" s="86">
        <v>9603.6666666666606</v>
      </c>
      <c r="K5696" s="44">
        <v>9999.7901031709698</v>
      </c>
      <c r="L5696" s="45">
        <v>9408.4740795176294</v>
      </c>
      <c r="M5696" s="46">
        <v>0.97967520178240597</v>
      </c>
      <c r="N5696" s="139">
        <v>9995.64691660674</v>
      </c>
      <c r="O5696" s="45">
        <v>9284.4107546715604</v>
      </c>
      <c r="P5696" s="99">
        <v>0.96675687286156997</v>
      </c>
      <c r="Q5696" s="86">
        <v>9645.8194072835504</v>
      </c>
      <c r="R5696" s="44">
        <v>10043.681522258399</v>
      </c>
      <c r="S5696" s="45">
        <v>9450.2534842402492</v>
      </c>
      <c r="T5696" s="140">
        <v>0.979725317799789</v>
      </c>
      <c r="U5696" s="44">
        <v>10039.5201502786</v>
      </c>
      <c r="V5696" s="45">
        <v>9325.5709559655097</v>
      </c>
      <c r="W5696" s="99">
        <v>0.96679924869045097</v>
      </c>
      <c r="X5696" s="86">
        <v>9695.6730867065507</v>
      </c>
      <c r="Y5696" s="44">
        <v>10095.591521574701</v>
      </c>
      <c r="Z5696" s="45">
        <v>9499.5615665578607</v>
      </c>
      <c r="AA5696" s="46">
        <v>0.97977329491259602</v>
      </c>
      <c r="AB5696" s="139">
        <v>10091.408641862299</v>
      </c>
      <c r="AC5696" s="45">
        <v>9374.1695430979798</v>
      </c>
      <c r="AD5696" s="99">
        <v>0.96684051321311804</v>
      </c>
      <c r="AE5696" s="142">
        <v>9762.7566578941696</v>
      </c>
      <c r="AF5696" s="44">
        <v>10165.442095790801</v>
      </c>
      <c r="AG5696" s="45">
        <v>9565.6290497227801</v>
      </c>
      <c r="AH5696" s="140">
        <v>0.97980820222411402</v>
      </c>
      <c r="AI5696" s="44">
        <v>10161.230275075</v>
      </c>
      <c r="AJ5696" s="45">
        <v>9439.3247889765898</v>
      </c>
      <c r="AK5696" s="46">
        <v>0.96687084598630701</v>
      </c>
    </row>
    <row r="5697" spans="1:37" x14ac:dyDescent="0.2">
      <c r="A5697" s="35" t="s">
        <v>1543</v>
      </c>
      <c r="B5697" s="35" t="s">
        <v>7844</v>
      </c>
      <c r="C5697" s="85" t="s">
        <v>1031</v>
      </c>
      <c r="D5697" s="85" t="s">
        <v>1031</v>
      </c>
      <c r="E5697" s="85" t="s">
        <v>12896</v>
      </c>
      <c r="F5697" s="85" t="s">
        <v>235</v>
      </c>
      <c r="G5697" s="85" t="s">
        <v>235</v>
      </c>
      <c r="H5697" s="840">
        <v>1.0412471038670299</v>
      </c>
      <c r="I5697" s="840">
        <v>1.04081568671064</v>
      </c>
      <c r="J5697" s="86">
        <v>8190.6666666666697</v>
      </c>
      <c r="K5697" s="44">
        <v>8528.5079454068691</v>
      </c>
      <c r="L5697" s="45">
        <v>8024.1930193991002</v>
      </c>
      <c r="M5697" s="46">
        <v>0.97967520178240597</v>
      </c>
      <c r="N5697" s="139">
        <v>8524.9743512846107</v>
      </c>
      <c r="O5697" s="45">
        <v>7918.3832933181702</v>
      </c>
      <c r="P5697" s="99">
        <v>0.96675687286156997</v>
      </c>
      <c r="Q5697" s="86">
        <v>8230.4708879297505</v>
      </c>
      <c r="R5697" s="44">
        <v>8569.9539755187307</v>
      </c>
      <c r="S5697" s="45">
        <v>8063.6007063188799</v>
      </c>
      <c r="T5697" s="140">
        <v>0.979725317799789</v>
      </c>
      <c r="U5697" s="44">
        <v>8566.4032091725203</v>
      </c>
      <c r="V5697" s="45">
        <v>7957.2130708191098</v>
      </c>
      <c r="W5697" s="99">
        <v>0.96679924869045097</v>
      </c>
      <c r="X5697" s="86">
        <v>8274.3865972966705</v>
      </c>
      <c r="Y5697" s="44">
        <v>8615.6810807112997</v>
      </c>
      <c r="Z5697" s="45">
        <v>8107.0230198139798</v>
      </c>
      <c r="AA5697" s="46">
        <v>0.97977329491259602</v>
      </c>
      <c r="AB5697" s="139">
        <v>8612.1113683746407</v>
      </c>
      <c r="AC5697" s="45">
        <v>8000.0121842540602</v>
      </c>
      <c r="AD5697" s="99">
        <v>0.96684051321311804</v>
      </c>
      <c r="AE5697" s="142">
        <v>8320.8037208014994</v>
      </c>
      <c r="AF5697" s="44">
        <v>8664.0127761305394</v>
      </c>
      <c r="AG5697" s="45">
        <v>8152.7917347382299</v>
      </c>
      <c r="AH5697" s="140">
        <v>0.97980820222411302</v>
      </c>
      <c r="AI5697" s="44">
        <v>8660.4230386504496</v>
      </c>
      <c r="AJ5697" s="45">
        <v>8045.14253281735</v>
      </c>
      <c r="AK5697" s="46">
        <v>0.96687084598630701</v>
      </c>
    </row>
    <row r="5698" spans="1:37" x14ac:dyDescent="0.2">
      <c r="A5698" s="35" t="s">
        <v>1542</v>
      </c>
      <c r="B5698" s="35" t="s">
        <v>7843</v>
      </c>
      <c r="C5698" s="85" t="s">
        <v>1031</v>
      </c>
      <c r="D5698" s="85" t="s">
        <v>1031</v>
      </c>
      <c r="E5698" s="85" t="s">
        <v>12896</v>
      </c>
      <c r="F5698" s="85" t="s">
        <v>235</v>
      </c>
      <c r="G5698" s="85" t="s">
        <v>235</v>
      </c>
      <c r="H5698" s="840">
        <v>1.0412471038670299</v>
      </c>
      <c r="I5698" s="840">
        <v>1.04081568671064</v>
      </c>
      <c r="J5698" s="86">
        <v>7632.75</v>
      </c>
      <c r="K5698" s="44">
        <v>7947.5788320410502</v>
      </c>
      <c r="L5698" s="45">
        <v>7477.6158964046599</v>
      </c>
      <c r="M5698" s="46">
        <v>0.97967520178240597</v>
      </c>
      <c r="N5698" s="139">
        <v>7944.2859327406304</v>
      </c>
      <c r="O5698" s="45">
        <v>7379.01352133415</v>
      </c>
      <c r="P5698" s="99">
        <v>0.96675687286156997</v>
      </c>
      <c r="Q5698" s="86">
        <v>7661.8606959885101</v>
      </c>
      <c r="R5698" s="44">
        <v>7977.8902599306402</v>
      </c>
      <c r="S5698" s="45">
        <v>7506.5189053150498</v>
      </c>
      <c r="T5698" s="140">
        <v>0.979725317799789</v>
      </c>
      <c r="U5698" s="44">
        <v>7974.5848017765302</v>
      </c>
      <c r="V5698" s="45">
        <v>7407.4811644525798</v>
      </c>
      <c r="W5698" s="99">
        <v>0.96679924869045097</v>
      </c>
      <c r="X5698" s="86">
        <v>7696.0028622313303</v>
      </c>
      <c r="Y5698" s="44">
        <v>8013.4406916507296</v>
      </c>
      <c r="Z5698" s="45">
        <v>7540.33808198517</v>
      </c>
      <c r="AA5698" s="46">
        <v>0.97977329491259602</v>
      </c>
      <c r="AB5698" s="139">
        <v>8010.1205039803499</v>
      </c>
      <c r="AC5698" s="45">
        <v>7440.8073570093702</v>
      </c>
      <c r="AD5698" s="99">
        <v>0.96684051321311804</v>
      </c>
      <c r="AE5698" s="142">
        <v>7732.0223674299596</v>
      </c>
      <c r="AF5698" s="44">
        <v>8050.9458971215199</v>
      </c>
      <c r="AG5698" s="45">
        <v>7575.8989353881798</v>
      </c>
      <c r="AH5698" s="140">
        <v>0.97980820222411302</v>
      </c>
      <c r="AI5698" s="44">
        <v>8047.61017001863</v>
      </c>
      <c r="AJ5698" s="45">
        <v>7475.8670075820501</v>
      </c>
      <c r="AK5698" s="46">
        <v>0.96687084598630701</v>
      </c>
    </row>
    <row r="5699" spans="1:37" x14ac:dyDescent="0.2">
      <c r="A5699" s="35" t="s">
        <v>1541</v>
      </c>
      <c r="B5699" s="35" t="s">
        <v>7842</v>
      </c>
      <c r="C5699" s="85" t="s">
        <v>1031</v>
      </c>
      <c r="D5699" s="85" t="s">
        <v>1031</v>
      </c>
      <c r="E5699" s="85" t="s">
        <v>12896</v>
      </c>
      <c r="F5699" s="85" t="s">
        <v>235</v>
      </c>
      <c r="G5699" s="85" t="s">
        <v>235</v>
      </c>
      <c r="H5699" s="840">
        <v>1.0412471038670299</v>
      </c>
      <c r="I5699" s="840">
        <v>1.04081568671064</v>
      </c>
      <c r="J5699" s="86">
        <v>9525.1666666666697</v>
      </c>
      <c r="K5699" s="44">
        <v>9918.0522055174097</v>
      </c>
      <c r="L5699" s="45">
        <v>9331.5695761777206</v>
      </c>
      <c r="M5699" s="46">
        <v>0.97967520178240597</v>
      </c>
      <c r="N5699" s="139">
        <v>9913.9428851999601</v>
      </c>
      <c r="O5699" s="45">
        <v>9208.5203401519302</v>
      </c>
      <c r="P5699" s="99">
        <v>0.96675687286156997</v>
      </c>
      <c r="Q5699" s="86">
        <v>9557.4795172534705</v>
      </c>
      <c r="R5699" s="44">
        <v>9951.6978676086092</v>
      </c>
      <c r="S5699" s="45">
        <v>9363.7046574061296</v>
      </c>
      <c r="T5699" s="140">
        <v>0.979725317799789</v>
      </c>
      <c r="U5699" s="44">
        <v>9947.5746069730394</v>
      </c>
      <c r="V5699" s="45">
        <v>9240.1640166550296</v>
      </c>
      <c r="W5699" s="99">
        <v>0.96679924869044997</v>
      </c>
      <c r="X5699" s="86">
        <v>9594.1444735488694</v>
      </c>
      <c r="Y5699" s="44">
        <v>9989.8751471646101</v>
      </c>
      <c r="Z5699" s="45">
        <v>9400.0865427164499</v>
      </c>
      <c r="AA5699" s="46">
        <v>0.97977329491259602</v>
      </c>
      <c r="AB5699" s="139">
        <v>9985.7360686378506</v>
      </c>
      <c r="AC5699" s="45">
        <v>9276.0075666467892</v>
      </c>
      <c r="AD5699" s="99">
        <v>0.96684051321311804</v>
      </c>
      <c r="AE5699" s="142">
        <v>9639.3088647132499</v>
      </c>
      <c r="AF5699" s="44">
        <v>10036.902438662401</v>
      </c>
      <c r="AG5699" s="45">
        <v>9444.6738894176506</v>
      </c>
      <c r="AH5699" s="140">
        <v>0.97980820222411402</v>
      </c>
      <c r="AI5699" s="44">
        <v>10032.7438754425</v>
      </c>
      <c r="AJ5699" s="45">
        <v>9319.9667167486004</v>
      </c>
      <c r="AK5699" s="46">
        <v>0.96687084598630701</v>
      </c>
    </row>
    <row r="5700" spans="1:37" x14ac:dyDescent="0.2">
      <c r="A5700" s="35" t="s">
        <v>1540</v>
      </c>
      <c r="B5700" s="35" t="s">
        <v>7841</v>
      </c>
      <c r="C5700" s="85" t="s">
        <v>1031</v>
      </c>
      <c r="D5700" s="85" t="s">
        <v>1031</v>
      </c>
      <c r="E5700" s="85" t="s">
        <v>12896</v>
      </c>
      <c r="F5700" s="85" t="s">
        <v>235</v>
      </c>
      <c r="G5700" s="85" t="s">
        <v>235</v>
      </c>
      <c r="H5700" s="840">
        <v>1.0412471038670299</v>
      </c>
      <c r="I5700" s="840">
        <v>1.04081568671064</v>
      </c>
      <c r="J5700" s="86">
        <v>8155.0833333333303</v>
      </c>
      <c r="K5700" s="44">
        <v>8491.4569026275894</v>
      </c>
      <c r="L5700" s="45">
        <v>7989.3329101356703</v>
      </c>
      <c r="M5700" s="46">
        <v>0.97967520178240597</v>
      </c>
      <c r="N5700" s="139">
        <v>8487.9386597658195</v>
      </c>
      <c r="O5700" s="45">
        <v>7883.9828612588399</v>
      </c>
      <c r="P5700" s="99">
        <v>0.96675687286156997</v>
      </c>
      <c r="Q5700" s="86">
        <v>8185.81912233188</v>
      </c>
      <c r="R5700" s="44">
        <v>8523.4604539074007</v>
      </c>
      <c r="S5700" s="45">
        <v>8019.8542410781902</v>
      </c>
      <c r="T5700" s="140">
        <v>0.979725317799789</v>
      </c>
      <c r="U5700" s="44">
        <v>8519.9289510989292</v>
      </c>
      <c r="V5700" s="45">
        <v>7914.0437773863796</v>
      </c>
      <c r="W5700" s="99">
        <v>0.96679924869044997</v>
      </c>
      <c r="X5700" s="86">
        <v>8219.8628864775001</v>
      </c>
      <c r="Y5700" s="44">
        <v>8558.9084247287592</v>
      </c>
      <c r="Z5700" s="45">
        <v>8053.6021440138202</v>
      </c>
      <c r="AA5700" s="46">
        <v>0.97977329491259602</v>
      </c>
      <c r="AB5700" s="139">
        <v>8555.3622348563804</v>
      </c>
      <c r="AC5700" s="45">
        <v>7947.2964517033697</v>
      </c>
      <c r="AD5700" s="99">
        <v>0.96684051321311804</v>
      </c>
      <c r="AE5700" s="142">
        <v>8260.8665018540905</v>
      </c>
      <c r="AF5700" s="44">
        <v>8601.6033204877094</v>
      </c>
      <c r="AG5700" s="45">
        <v>8094.0647559950603</v>
      </c>
      <c r="AH5700" s="140">
        <v>0.97980820222411402</v>
      </c>
      <c r="AI5700" s="44">
        <v>8598.0394409521796</v>
      </c>
      <c r="AJ5700" s="45">
        <v>7987.1909832276096</v>
      </c>
      <c r="AK5700" s="46">
        <v>0.96687084598630701</v>
      </c>
    </row>
    <row r="5701" spans="1:37" x14ac:dyDescent="0.2">
      <c r="A5701" s="35" t="s">
        <v>1539</v>
      </c>
      <c r="B5701" s="35" t="s">
        <v>7840</v>
      </c>
      <c r="C5701" s="85" t="s">
        <v>1031</v>
      </c>
      <c r="D5701" s="85" t="s">
        <v>1031</v>
      </c>
      <c r="E5701" s="85" t="s">
        <v>12896</v>
      </c>
      <c r="F5701" s="85" t="s">
        <v>235</v>
      </c>
      <c r="G5701" s="85" t="s">
        <v>235</v>
      </c>
      <c r="H5701" s="840">
        <v>1.0412471038670299</v>
      </c>
      <c r="I5701" s="840">
        <v>1.04081568671064</v>
      </c>
      <c r="J5701" s="86">
        <v>10255.583333333299</v>
      </c>
      <c r="K5701" s="44">
        <v>10678.596444300299</v>
      </c>
      <c r="L5701" s="45">
        <v>10047.140671479599</v>
      </c>
      <c r="M5701" s="46">
        <v>0.97967520178240597</v>
      </c>
      <c r="N5701" s="139">
        <v>10674.1720097015</v>
      </c>
      <c r="O5701" s="45">
        <v>9914.65567270457</v>
      </c>
      <c r="P5701" s="99">
        <v>0.96675687286156997</v>
      </c>
      <c r="Q5701" s="86">
        <v>10290.3278748416</v>
      </c>
      <c r="R5701" s="44">
        <v>10714.774097521</v>
      </c>
      <c r="S5701" s="45">
        <v>10081.6947474432</v>
      </c>
      <c r="T5701" s="140">
        <v>0.979725317799789</v>
      </c>
      <c r="U5701" s="44">
        <v>10710.334673530901</v>
      </c>
      <c r="V5701" s="45">
        <v>9948.6812581752692</v>
      </c>
      <c r="W5701" s="99">
        <v>0.96679924869045097</v>
      </c>
      <c r="X5701" s="86">
        <v>10331.174184912399</v>
      </c>
      <c r="Y5701" s="44">
        <v>10757.3051995858</v>
      </c>
      <c r="Z5701" s="45">
        <v>10122.208571467499</v>
      </c>
      <c r="AA5701" s="46">
        <v>0.97977329491259602</v>
      </c>
      <c r="AB5701" s="139">
        <v>10752.8481537968</v>
      </c>
      <c r="AC5701" s="45">
        <v>9988.5977510347802</v>
      </c>
      <c r="AD5701" s="99">
        <v>0.96684051321311804</v>
      </c>
      <c r="AE5701" s="142">
        <v>10377.002989824799</v>
      </c>
      <c r="AF5701" s="44">
        <v>10805.0243099745</v>
      </c>
      <c r="AG5701" s="45">
        <v>10167.4726439345</v>
      </c>
      <c r="AH5701" s="140">
        <v>0.97980820222411402</v>
      </c>
      <c r="AI5701" s="44">
        <v>10800.5474928528</v>
      </c>
      <c r="AJ5701" s="45">
        <v>10033.221659574299</v>
      </c>
      <c r="AK5701" s="46">
        <v>0.96687084598630701</v>
      </c>
    </row>
    <row r="5702" spans="1:37" x14ac:dyDescent="0.2">
      <c r="A5702" s="35" t="s">
        <v>1538</v>
      </c>
      <c r="B5702" s="35" t="s">
        <v>7839</v>
      </c>
      <c r="C5702" s="85" t="s">
        <v>1031</v>
      </c>
      <c r="D5702" s="85" t="s">
        <v>1031</v>
      </c>
      <c r="E5702" s="85" t="s">
        <v>12896</v>
      </c>
      <c r="F5702" s="85" t="s">
        <v>235</v>
      </c>
      <c r="G5702" s="85" t="s">
        <v>235</v>
      </c>
      <c r="H5702" s="840">
        <v>1.0412471038670299</v>
      </c>
      <c r="I5702" s="840">
        <v>1.04081568671064</v>
      </c>
      <c r="J5702" s="86">
        <v>10665.666666666701</v>
      </c>
      <c r="K5702" s="44">
        <v>11105.594527477801</v>
      </c>
      <c r="L5702" s="45">
        <v>10448.8891438106</v>
      </c>
      <c r="M5702" s="46">
        <v>0.97967520178240597</v>
      </c>
      <c r="N5702" s="139">
        <v>11100.9931758934</v>
      </c>
      <c r="O5702" s="45">
        <v>10311.106553650599</v>
      </c>
      <c r="P5702" s="99">
        <v>0.96675687286156997</v>
      </c>
      <c r="Q5702" s="86">
        <v>10705.6619015661</v>
      </c>
      <c r="R5702" s="44">
        <v>11147.2394499852</v>
      </c>
      <c r="S5702" s="45">
        <v>10488.608008768901</v>
      </c>
      <c r="T5702" s="140">
        <v>0.979725317799789</v>
      </c>
      <c r="U5702" s="44">
        <v>11142.620843770401</v>
      </c>
      <c r="V5702" s="45">
        <v>10350.225883167999</v>
      </c>
      <c r="W5702" s="99">
        <v>0.96679924869045097</v>
      </c>
      <c r="X5702" s="86">
        <v>10751.4334799996</v>
      </c>
      <c r="Y5702" s="44">
        <v>11194.8989734686</v>
      </c>
      <c r="Z5702" s="45">
        <v>10533.967405732799</v>
      </c>
      <c r="AA5702" s="46">
        <v>0.97977329491259602</v>
      </c>
      <c r="AB5702" s="139">
        <v>11190.260620609501</v>
      </c>
      <c r="AC5702" s="45">
        <v>10394.9214635795</v>
      </c>
      <c r="AD5702" s="99">
        <v>0.96684051321311804</v>
      </c>
      <c r="AE5702" s="142">
        <v>10803.5369467849</v>
      </c>
      <c r="AF5702" s="44">
        <v>11249.151557360199</v>
      </c>
      <c r="AG5702" s="45">
        <v>10585.3941134911</v>
      </c>
      <c r="AH5702" s="140">
        <v>0.97980820222411302</v>
      </c>
      <c r="AI5702" s="44">
        <v>11244.4907261717</v>
      </c>
      <c r="AJ5702" s="45">
        <v>10445.6249073822</v>
      </c>
      <c r="AK5702" s="46">
        <v>0.96687084598630701</v>
      </c>
    </row>
    <row r="5703" spans="1:37" x14ac:dyDescent="0.2">
      <c r="A5703" s="35" t="s">
        <v>1537</v>
      </c>
      <c r="B5703" s="35" t="s">
        <v>7838</v>
      </c>
      <c r="C5703" s="85" t="s">
        <v>1031</v>
      </c>
      <c r="D5703" s="85" t="s">
        <v>1031</v>
      </c>
      <c r="E5703" s="85" t="s">
        <v>12896</v>
      </c>
      <c r="F5703" s="85" t="s">
        <v>235</v>
      </c>
      <c r="G5703" s="85" t="s">
        <v>235</v>
      </c>
      <c r="H5703" s="840">
        <v>1.0412471038670299</v>
      </c>
      <c r="I5703" s="840">
        <v>1.04081568671064</v>
      </c>
      <c r="J5703" s="86">
        <v>13598.25</v>
      </c>
      <c r="K5703" s="44">
        <v>14159.138430159799</v>
      </c>
      <c r="L5703" s="45">
        <v>13321.8683126376</v>
      </c>
      <c r="M5703" s="46">
        <v>0.97967520178240597</v>
      </c>
      <c r="N5703" s="139">
        <v>14153.271911812901</v>
      </c>
      <c r="O5703" s="45">
        <v>13146.2016463898</v>
      </c>
      <c r="P5703" s="99">
        <v>0.96675687286156997</v>
      </c>
      <c r="Q5703" s="86">
        <v>13640.3569843436</v>
      </c>
      <c r="R5703" s="44">
        <v>14202.982205660201</v>
      </c>
      <c r="S5703" s="45">
        <v>13363.8030813886</v>
      </c>
      <c r="T5703" s="140">
        <v>0.979725317799789</v>
      </c>
      <c r="U5703" s="44">
        <v>14197.097521637899</v>
      </c>
      <c r="V5703" s="45">
        <v>13187.486884333</v>
      </c>
      <c r="W5703" s="99">
        <v>0.96679924869045097</v>
      </c>
      <c r="X5703" s="86">
        <v>13690.9399630797</v>
      </c>
      <c r="Y5703" s="44">
        <v>14255.651585774</v>
      </c>
      <c r="Z5703" s="45">
        <v>13414.017358077101</v>
      </c>
      <c r="AA5703" s="46">
        <v>0.97977329491259602</v>
      </c>
      <c r="AB5703" s="139">
        <v>14249.745079386899</v>
      </c>
      <c r="AC5703" s="45">
        <v>13236.9554202739</v>
      </c>
      <c r="AD5703" s="99">
        <v>0.96684051321311804</v>
      </c>
      <c r="AE5703" s="142">
        <v>13750.5390069319</v>
      </c>
      <c r="AF5703" s="44">
        <v>14317.7089175785</v>
      </c>
      <c r="AG5703" s="45">
        <v>13472.890903994499</v>
      </c>
      <c r="AH5703" s="140">
        <v>0.97980820222411402</v>
      </c>
      <c r="AI5703" s="44">
        <v>14311.776699141299</v>
      </c>
      <c r="AJ5703" s="45">
        <v>13294.995282399999</v>
      </c>
      <c r="AK5703" s="46">
        <v>0.96687084598630701</v>
      </c>
    </row>
    <row r="5704" spans="1:37" x14ac:dyDescent="0.2">
      <c r="A5704" s="35" t="s">
        <v>1536</v>
      </c>
      <c r="B5704" s="35" t="s">
        <v>7837</v>
      </c>
      <c r="C5704" s="85" t="s">
        <v>1031</v>
      </c>
      <c r="D5704" s="85" t="s">
        <v>1031</v>
      </c>
      <c r="E5704" s="85" t="s">
        <v>12896</v>
      </c>
      <c r="F5704" s="85" t="s">
        <v>235</v>
      </c>
      <c r="G5704" s="85" t="s">
        <v>235</v>
      </c>
      <c r="H5704" s="840">
        <v>1.0412471038670299</v>
      </c>
      <c r="I5704" s="840">
        <v>1.04081568671064</v>
      </c>
      <c r="J5704" s="86">
        <v>6068.1666666666697</v>
      </c>
      <c r="K5704" s="44">
        <v>6318.4609674491003</v>
      </c>
      <c r="L5704" s="45">
        <v>5944.8324036159402</v>
      </c>
      <c r="M5704" s="46">
        <v>0.97967520178240597</v>
      </c>
      <c r="N5704" s="139">
        <v>6315.8430562412796</v>
      </c>
      <c r="O5704" s="45">
        <v>5866.4418306694797</v>
      </c>
      <c r="P5704" s="99">
        <v>0.96675687286156997</v>
      </c>
      <c r="Q5704" s="86">
        <v>6093.3574878501504</v>
      </c>
      <c r="R5704" s="44">
        <v>6344.6908370504398</v>
      </c>
      <c r="S5704" s="45">
        <v>5969.8166012517104</v>
      </c>
      <c r="T5704" s="140">
        <v>0.979725317799789</v>
      </c>
      <c r="U5704" s="44">
        <v>6342.0620580901696</v>
      </c>
      <c r="V5704" s="45">
        <v>5891.05344125586</v>
      </c>
      <c r="W5704" s="99">
        <v>0.96679924869045097</v>
      </c>
      <c r="X5704" s="86">
        <v>6119.7636511947503</v>
      </c>
      <c r="Y5704" s="44">
        <v>6372.1861781572397</v>
      </c>
      <c r="Z5704" s="45">
        <v>5995.9809966174198</v>
      </c>
      <c r="AA5704" s="46">
        <v>0.97977329491259602</v>
      </c>
      <c r="AB5704" s="139">
        <v>6369.54600712507</v>
      </c>
      <c r="AC5704" s="45">
        <v>5916.8354292641197</v>
      </c>
      <c r="AD5704" s="99">
        <v>0.96684051321311804</v>
      </c>
      <c r="AE5704" s="142">
        <v>6148.9691107074304</v>
      </c>
      <c r="AF5704" s="44">
        <v>6402.5962782919196</v>
      </c>
      <c r="AG5704" s="45">
        <v>6024.8103698938603</v>
      </c>
      <c r="AH5704" s="140">
        <v>0.97980820222411402</v>
      </c>
      <c r="AI5704" s="44">
        <v>6399.9435075234596</v>
      </c>
      <c r="AJ5704" s="45">
        <v>5945.2589660133599</v>
      </c>
      <c r="AK5704" s="46">
        <v>0.96687084598630701</v>
      </c>
    </row>
    <row r="5705" spans="1:37" x14ac:dyDescent="0.2">
      <c r="A5705" s="35" t="s">
        <v>1535</v>
      </c>
      <c r="B5705" s="35" t="s">
        <v>7836</v>
      </c>
      <c r="C5705" s="85" t="s">
        <v>1031</v>
      </c>
      <c r="D5705" s="85" t="s">
        <v>1031</v>
      </c>
      <c r="E5705" s="85" t="s">
        <v>12896</v>
      </c>
      <c r="F5705" s="85" t="s">
        <v>235</v>
      </c>
      <c r="G5705" s="85" t="s">
        <v>235</v>
      </c>
      <c r="H5705" s="840">
        <v>1.0412471038670299</v>
      </c>
      <c r="I5705" s="840">
        <v>1.04081568671064</v>
      </c>
      <c r="J5705" s="86">
        <v>4420.8333333333303</v>
      </c>
      <c r="K5705" s="44">
        <v>4603.1799050121499</v>
      </c>
      <c r="L5705" s="45">
        <v>4330.9807878797201</v>
      </c>
      <c r="M5705" s="46">
        <v>0.97967520178240597</v>
      </c>
      <c r="N5705" s="139">
        <v>4601.27268166662</v>
      </c>
      <c r="O5705" s="45">
        <v>4273.8710087755198</v>
      </c>
      <c r="P5705" s="99">
        <v>0.96675687286156997</v>
      </c>
      <c r="Q5705" s="86">
        <v>4439.6815754712397</v>
      </c>
      <c r="R5705" s="44">
        <v>4622.8055825512301</v>
      </c>
      <c r="S5705" s="45">
        <v>4349.66844245843</v>
      </c>
      <c r="T5705" s="140">
        <v>0.979725317799789</v>
      </c>
      <c r="U5705" s="44">
        <v>4620.8902277506704</v>
      </c>
      <c r="V5705" s="45">
        <v>4292.2808115904299</v>
      </c>
      <c r="W5705" s="99">
        <v>0.96679924869045097</v>
      </c>
      <c r="X5705" s="86">
        <v>4459.7860284061198</v>
      </c>
      <c r="Y5705" s="44">
        <v>4643.7392859444999</v>
      </c>
      <c r="Z5705" s="45">
        <v>4369.5792516566198</v>
      </c>
      <c r="AA5705" s="46">
        <v>0.97977329491259602</v>
      </c>
      <c r="AB5705" s="139">
        <v>4641.8152577380197</v>
      </c>
      <c r="AC5705" s="45">
        <v>4311.9018125248604</v>
      </c>
      <c r="AD5705" s="99">
        <v>0.96684051321311804</v>
      </c>
      <c r="AE5705" s="142">
        <v>4483.4369506760304</v>
      </c>
      <c r="AF5705" s="44">
        <v>4668.3657402618301</v>
      </c>
      <c r="AG5705" s="45">
        <v>4392.9082984270399</v>
      </c>
      <c r="AH5705" s="140">
        <v>0.97980820222411302</v>
      </c>
      <c r="AI5705" s="44">
        <v>4666.43150864172</v>
      </c>
      <c r="AJ5705" s="45">
        <v>4334.9044774264003</v>
      </c>
      <c r="AK5705" s="46">
        <v>0.96687084598630701</v>
      </c>
    </row>
    <row r="5706" spans="1:37" x14ac:dyDescent="0.2">
      <c r="A5706" s="35" t="s">
        <v>1534</v>
      </c>
      <c r="B5706" s="35" t="s">
        <v>7835</v>
      </c>
      <c r="C5706" s="85" t="s">
        <v>1031</v>
      </c>
      <c r="D5706" s="85" t="s">
        <v>1031</v>
      </c>
      <c r="E5706" s="85" t="s">
        <v>12896</v>
      </c>
      <c r="F5706" s="85" t="s">
        <v>235</v>
      </c>
      <c r="G5706" s="85" t="s">
        <v>235</v>
      </c>
      <c r="H5706" s="840">
        <v>1.0412471038670299</v>
      </c>
      <c r="I5706" s="840">
        <v>1.04081568671064</v>
      </c>
      <c r="J5706" s="86">
        <v>16345.083333333299</v>
      </c>
      <c r="K5706" s="44">
        <v>17019.270683298499</v>
      </c>
      <c r="L5706" s="45">
        <v>16012.8728127336</v>
      </c>
      <c r="M5706" s="46">
        <v>0.97967520178240597</v>
      </c>
      <c r="N5706" s="139">
        <v>17012.219133925999</v>
      </c>
      <c r="O5706" s="45">
        <v>15801.721649995099</v>
      </c>
      <c r="P5706" s="99">
        <v>0.96675687286156997</v>
      </c>
      <c r="Q5706" s="86">
        <v>16431.789057644899</v>
      </c>
      <c r="R5706" s="44">
        <v>17109.552767626701</v>
      </c>
      <c r="S5706" s="45">
        <v>16098.639756520301</v>
      </c>
      <c r="T5706" s="140">
        <v>0.979725317799789</v>
      </c>
      <c r="U5706" s="44">
        <v>17102.4638119171</v>
      </c>
      <c r="V5706" s="45">
        <v>15886.2413155711</v>
      </c>
      <c r="W5706" s="99">
        <v>0.96679924869045097</v>
      </c>
      <c r="X5706" s="86">
        <v>16527.283279952699</v>
      </c>
      <c r="Y5706" s="44">
        <v>17208.985850040699</v>
      </c>
      <c r="Z5706" s="45">
        <v>16192.9907951531</v>
      </c>
      <c r="AA5706" s="46">
        <v>0.97977329491259602</v>
      </c>
      <c r="AB5706" s="139">
        <v>17201.8556964852</v>
      </c>
      <c r="AC5706" s="45">
        <v>15979.2470484081</v>
      </c>
      <c r="AD5706" s="99">
        <v>0.96684051321311804</v>
      </c>
      <c r="AE5706" s="142">
        <v>16636.716688730899</v>
      </c>
      <c r="AF5706" s="44">
        <v>17322.9330699973</v>
      </c>
      <c r="AG5706" s="45">
        <v>16300.7914696974</v>
      </c>
      <c r="AH5706" s="140">
        <v>0.97980820222411302</v>
      </c>
      <c r="AI5706" s="44">
        <v>17315.755704991901</v>
      </c>
      <c r="AJ5706" s="45">
        <v>16085.5563392678</v>
      </c>
      <c r="AK5706" s="46">
        <v>0.96687084598630701</v>
      </c>
    </row>
    <row r="5707" spans="1:37" x14ac:dyDescent="0.2">
      <c r="A5707" s="35" t="s">
        <v>1533</v>
      </c>
      <c r="B5707" s="35" t="s">
        <v>7834</v>
      </c>
      <c r="C5707" s="85" t="s">
        <v>1031</v>
      </c>
      <c r="D5707" s="85" t="s">
        <v>1031</v>
      </c>
      <c r="E5707" s="85" t="s">
        <v>12896</v>
      </c>
      <c r="F5707" s="85" t="s">
        <v>235</v>
      </c>
      <c r="G5707" s="85" t="s">
        <v>235</v>
      </c>
      <c r="H5707" s="840">
        <v>1.0412471038670299</v>
      </c>
      <c r="I5707" s="840">
        <v>1.04081568671064</v>
      </c>
      <c r="J5707" s="86">
        <v>16623.083333333299</v>
      </c>
      <c r="K5707" s="44">
        <v>17308.737378173599</v>
      </c>
      <c r="L5707" s="45">
        <v>16285.222518829099</v>
      </c>
      <c r="M5707" s="46">
        <v>0.97967520178240597</v>
      </c>
      <c r="N5707" s="139">
        <v>17301.565894831499</v>
      </c>
      <c r="O5707" s="45">
        <v>16070.4800606506</v>
      </c>
      <c r="P5707" s="99">
        <v>0.96675687286156997</v>
      </c>
      <c r="Q5707" s="86">
        <v>16706.0539687737</v>
      </c>
      <c r="R5707" s="44">
        <v>17395.130312031899</v>
      </c>
      <c r="S5707" s="45">
        <v>16367.344033737299</v>
      </c>
      <c r="T5707" s="140">
        <v>0.979725317799789</v>
      </c>
      <c r="U5707" s="44">
        <v>17387.923033734201</v>
      </c>
      <c r="V5707" s="45">
        <v>16151.400425592599</v>
      </c>
      <c r="W5707" s="99">
        <v>0.96679924869045097</v>
      </c>
      <c r="X5707" s="86">
        <v>16804.004148879802</v>
      </c>
      <c r="Y5707" s="44">
        <v>17497.120653390601</v>
      </c>
      <c r="Z5707" s="45">
        <v>16464.114512672899</v>
      </c>
      <c r="AA5707" s="46">
        <v>0.97977329491259602</v>
      </c>
      <c r="AB5707" s="139">
        <v>17489.871117704799</v>
      </c>
      <c r="AC5707" s="45">
        <v>16246.791995338301</v>
      </c>
      <c r="AD5707" s="99">
        <v>0.96684051321311804</v>
      </c>
      <c r="AE5707" s="142">
        <v>16921.183921396299</v>
      </c>
      <c r="AF5707" s="44">
        <v>17619.133752155201</v>
      </c>
      <c r="AG5707" s="45">
        <v>16579.514797526899</v>
      </c>
      <c r="AH5707" s="140">
        <v>0.97980820222411302</v>
      </c>
      <c r="AI5707" s="44">
        <v>17611.833663105099</v>
      </c>
      <c r="AJ5707" s="45">
        <v>16360.599413170399</v>
      </c>
      <c r="AK5707" s="46">
        <v>0.96687084598630701</v>
      </c>
    </row>
    <row r="5708" spans="1:37" x14ac:dyDescent="0.2">
      <c r="A5708" s="35" t="s">
        <v>1532</v>
      </c>
      <c r="B5708" s="35" t="s">
        <v>7833</v>
      </c>
      <c r="C5708" s="85" t="s">
        <v>1031</v>
      </c>
      <c r="D5708" s="85" t="s">
        <v>1031</v>
      </c>
      <c r="E5708" s="85" t="s">
        <v>12896</v>
      </c>
      <c r="F5708" s="85" t="s">
        <v>235</v>
      </c>
      <c r="G5708" s="85" t="s">
        <v>235</v>
      </c>
      <c r="H5708" s="840">
        <v>1.0412471038670299</v>
      </c>
      <c r="I5708" s="840">
        <v>1.04081568671064</v>
      </c>
      <c r="J5708" s="86">
        <v>6416.6666666666697</v>
      </c>
      <c r="K5708" s="44">
        <v>6681.3355831467597</v>
      </c>
      <c r="L5708" s="45">
        <v>6286.2492114371098</v>
      </c>
      <c r="M5708" s="46">
        <v>0.97967520178240597</v>
      </c>
      <c r="N5708" s="139">
        <v>6678.5673230599295</v>
      </c>
      <c r="O5708" s="45">
        <v>6203.3566008617399</v>
      </c>
      <c r="P5708" s="99">
        <v>0.96675687286156997</v>
      </c>
      <c r="Q5708" s="86">
        <v>6438.7499688019398</v>
      </c>
      <c r="R5708" s="44">
        <v>6704.3297575389297</v>
      </c>
      <c r="S5708" s="45">
        <v>6308.2063594178599</v>
      </c>
      <c r="T5708" s="140">
        <v>0.979725317799789</v>
      </c>
      <c r="U5708" s="44">
        <v>6701.5519703366999</v>
      </c>
      <c r="V5708" s="45">
        <v>6224.97863234338</v>
      </c>
      <c r="W5708" s="99">
        <v>0.96679924869045097</v>
      </c>
      <c r="X5708" s="86">
        <v>6464.0795698035399</v>
      </c>
      <c r="Y5708" s="44">
        <v>6730.7041312239498</v>
      </c>
      <c r="Z5708" s="45">
        <v>6333.3325386836104</v>
      </c>
      <c r="AA5708" s="46">
        <v>0.97977329491259602</v>
      </c>
      <c r="AB5708" s="139">
        <v>6727.9154163972798</v>
      </c>
      <c r="AC5708" s="45">
        <v>6249.7340087192797</v>
      </c>
      <c r="AD5708" s="99">
        <v>0.96684051321311804</v>
      </c>
      <c r="AE5708" s="142">
        <v>6494.46901765033</v>
      </c>
      <c r="AF5708" s="44">
        <v>6762.3470557825403</v>
      </c>
      <c r="AG5708" s="45">
        <v>6363.3340125841696</v>
      </c>
      <c r="AH5708" s="140">
        <v>0.97980820222411302</v>
      </c>
      <c r="AI5708" s="44">
        <v>6759.5452304266901</v>
      </c>
      <c r="AJ5708" s="45">
        <v>6279.3127533274301</v>
      </c>
      <c r="AK5708" s="46">
        <v>0.96687084598630701</v>
      </c>
    </row>
    <row r="5709" spans="1:37" x14ac:dyDescent="0.2">
      <c r="A5709" s="35" t="s">
        <v>1531</v>
      </c>
      <c r="B5709" s="35" t="s">
        <v>7832</v>
      </c>
      <c r="C5709" s="85" t="s">
        <v>1031</v>
      </c>
      <c r="D5709" s="85" t="s">
        <v>1031</v>
      </c>
      <c r="E5709" s="85" t="s">
        <v>12896</v>
      </c>
      <c r="F5709" s="85" t="s">
        <v>235</v>
      </c>
      <c r="G5709" s="85" t="s">
        <v>235</v>
      </c>
      <c r="H5709" s="840">
        <v>1.0412471038670299</v>
      </c>
      <c r="I5709" s="840">
        <v>1.04081568671064</v>
      </c>
      <c r="J5709" s="86">
        <v>13487.416666666701</v>
      </c>
      <c r="K5709" s="44">
        <v>14043.7335428145</v>
      </c>
      <c r="L5709" s="45">
        <v>13213.287644440101</v>
      </c>
      <c r="M5709" s="46">
        <v>0.97967520178240597</v>
      </c>
      <c r="N5709" s="139">
        <v>14037.9148398692</v>
      </c>
      <c r="O5709" s="45">
        <v>13039.0527596477</v>
      </c>
      <c r="P5709" s="99">
        <v>0.96675687286156997</v>
      </c>
      <c r="Q5709" s="86">
        <v>13540.7750174783</v>
      </c>
      <c r="R5709" s="44">
        <v>14099.2927710643</v>
      </c>
      <c r="S5709" s="45">
        <v>13266.2401072544</v>
      </c>
      <c r="T5709" s="140">
        <v>0.979725317799789</v>
      </c>
      <c r="U5709" s="44">
        <v>14093.451048411</v>
      </c>
      <c r="V5709" s="45">
        <v>13091.211113584501</v>
      </c>
      <c r="W5709" s="99">
        <v>0.96679924869045097</v>
      </c>
      <c r="X5709" s="86">
        <v>13601.5416648471</v>
      </c>
      <c r="Y5709" s="44">
        <v>14162.5658666488</v>
      </c>
      <c r="Z5709" s="45">
        <v>13326.4272928582</v>
      </c>
      <c r="AA5709" s="46">
        <v>0.97977329491259602</v>
      </c>
      <c r="AB5709" s="139">
        <v>14156.6979282212</v>
      </c>
      <c r="AC5709" s="45">
        <v>13150.5215237304</v>
      </c>
      <c r="AD5709" s="99">
        <v>0.96684051321311804</v>
      </c>
      <c r="AE5709" s="142">
        <v>13678.090886325401</v>
      </c>
      <c r="AF5709" s="44">
        <v>14242.2725218163</v>
      </c>
      <c r="AG5709" s="45">
        <v>13401.905641188499</v>
      </c>
      <c r="AH5709" s="140">
        <v>0.97980820222411402</v>
      </c>
      <c r="AI5709" s="44">
        <v>14236.371558741301</v>
      </c>
      <c r="AJ5709" s="45">
        <v>13224.947306739001</v>
      </c>
      <c r="AK5709" s="46">
        <v>0.96687084598630701</v>
      </c>
    </row>
    <row r="5710" spans="1:37" x14ac:dyDescent="0.2">
      <c r="A5710" s="35" t="s">
        <v>1530</v>
      </c>
      <c r="B5710" s="35" t="s">
        <v>7831</v>
      </c>
      <c r="C5710" s="85" t="s">
        <v>1031</v>
      </c>
      <c r="D5710" s="85" t="s">
        <v>1031</v>
      </c>
      <c r="E5710" s="85" t="s">
        <v>12896</v>
      </c>
      <c r="F5710" s="85" t="s">
        <v>235</v>
      </c>
      <c r="G5710" s="85" t="s">
        <v>235</v>
      </c>
      <c r="H5710" s="840">
        <v>1.0412471038670299</v>
      </c>
      <c r="I5710" s="840">
        <v>1.04081568671064</v>
      </c>
      <c r="J5710" s="86">
        <v>11856</v>
      </c>
      <c r="K5710" s="44">
        <v>12345.025663447501</v>
      </c>
      <c r="L5710" s="45">
        <v>11615.0291923322</v>
      </c>
      <c r="M5710" s="46">
        <v>0.97967520178240597</v>
      </c>
      <c r="N5710" s="139">
        <v>12339.9107816413</v>
      </c>
      <c r="O5710" s="45">
        <v>11461.869484646801</v>
      </c>
      <c r="P5710" s="99">
        <v>0.96675687286156997</v>
      </c>
      <c r="Q5710" s="86">
        <v>11900.8480506836</v>
      </c>
      <c r="R5710" s="44">
        <v>12391.723566335801</v>
      </c>
      <c r="S5710" s="45">
        <v>11659.562138543</v>
      </c>
      <c r="T5710" s="140">
        <v>0.979725317799789</v>
      </c>
      <c r="U5710" s="44">
        <v>12386.589336311201</v>
      </c>
      <c r="V5710" s="45">
        <v>11505.730954180101</v>
      </c>
      <c r="W5710" s="99">
        <v>0.96679924869045097</v>
      </c>
      <c r="X5710" s="86">
        <v>11952.459186215599</v>
      </c>
      <c r="Y5710" s="44">
        <v>12445.463511735799</v>
      </c>
      <c r="Z5710" s="45">
        <v>11710.700319186801</v>
      </c>
      <c r="AA5710" s="46">
        <v>0.97977329491259602</v>
      </c>
      <c r="AB5710" s="139">
        <v>12440.3070157819</v>
      </c>
      <c r="AC5710" s="45">
        <v>11556.1217737595</v>
      </c>
      <c r="AD5710" s="99">
        <v>0.96684051321311804</v>
      </c>
      <c r="AE5710" s="142">
        <v>12025.6036673625</v>
      </c>
      <c r="AF5710" s="44">
        <v>12521.624990893901</v>
      </c>
      <c r="AG5710" s="45">
        <v>11782.7851099782</v>
      </c>
      <c r="AH5710" s="140">
        <v>0.97980820222411402</v>
      </c>
      <c r="AI5710" s="44">
        <v>12516.436939155899</v>
      </c>
      <c r="AJ5710" s="45">
        <v>11627.205591358799</v>
      </c>
      <c r="AK5710" s="46">
        <v>0.96687084598630701</v>
      </c>
    </row>
    <row r="5711" spans="1:37" x14ac:dyDescent="0.2">
      <c r="A5711" s="35" t="s">
        <v>1529</v>
      </c>
      <c r="B5711" s="35" t="s">
        <v>7830</v>
      </c>
      <c r="C5711" s="85" t="s">
        <v>1031</v>
      </c>
      <c r="D5711" s="85" t="s">
        <v>1031</v>
      </c>
      <c r="E5711" s="85" t="s">
        <v>12896</v>
      </c>
      <c r="F5711" s="85" t="s">
        <v>235</v>
      </c>
      <c r="G5711" s="85" t="s">
        <v>235</v>
      </c>
      <c r="H5711" s="840">
        <v>1.0412471038670299</v>
      </c>
      <c r="I5711" s="840">
        <v>1.04081568671064</v>
      </c>
      <c r="J5711" s="86">
        <v>7605.6666666666697</v>
      </c>
      <c r="K5711" s="44">
        <v>7919.3783896446503</v>
      </c>
      <c r="L5711" s="45">
        <v>7451.0830263563903</v>
      </c>
      <c r="M5711" s="46">
        <v>0.97967520178240597</v>
      </c>
      <c r="N5711" s="139">
        <v>7916.0971745588804</v>
      </c>
      <c r="O5711" s="45">
        <v>7352.8305226941502</v>
      </c>
      <c r="P5711" s="99">
        <v>0.96675687286156997</v>
      </c>
      <c r="Q5711" s="86">
        <v>7629.16208650105</v>
      </c>
      <c r="R5711" s="44">
        <v>7943.8429275013495</v>
      </c>
      <c r="S5711" s="45">
        <v>7474.4832497433399</v>
      </c>
      <c r="T5711" s="140">
        <v>0.979725317799789</v>
      </c>
      <c r="U5711" s="44">
        <v>7940.55157608836</v>
      </c>
      <c r="V5711" s="45">
        <v>7375.86817336689</v>
      </c>
      <c r="W5711" s="99">
        <v>0.96679924869045097</v>
      </c>
      <c r="X5711" s="86">
        <v>7655.6917314911198</v>
      </c>
      <c r="Y5711" s="44">
        <v>7971.4668435138801</v>
      </c>
      <c r="Z5711" s="45">
        <v>7500.8423125981799</v>
      </c>
      <c r="AA5711" s="46">
        <v>0.97977329491259602</v>
      </c>
      <c r="AB5711" s="139">
        <v>7968.1640467568895</v>
      </c>
      <c r="AC5711" s="45">
        <v>7401.8329226762999</v>
      </c>
      <c r="AD5711" s="99">
        <v>0.96684051321311804</v>
      </c>
      <c r="AE5711" s="142">
        <v>7685.9600106613398</v>
      </c>
      <c r="AF5711" s="44">
        <v>8002.9836015389101</v>
      </c>
      <c r="AG5711" s="45">
        <v>7530.7666604125197</v>
      </c>
      <c r="AH5711" s="140">
        <v>0.97980820222411302</v>
      </c>
      <c r="AI5711" s="44">
        <v>7999.6677465269904</v>
      </c>
      <c r="AJ5711" s="45">
        <v>7431.3306577250496</v>
      </c>
      <c r="AK5711" s="46">
        <v>0.96687084598630701</v>
      </c>
    </row>
    <row r="5712" spans="1:37" x14ac:dyDescent="0.2">
      <c r="A5712" s="35" t="s">
        <v>1528</v>
      </c>
      <c r="B5712" s="35" t="s">
        <v>7829</v>
      </c>
      <c r="C5712" s="85" t="s">
        <v>1031</v>
      </c>
      <c r="D5712" s="85" t="s">
        <v>1031</v>
      </c>
      <c r="E5712" s="85" t="s">
        <v>12896</v>
      </c>
      <c r="F5712" s="85" t="s">
        <v>235</v>
      </c>
      <c r="G5712" s="85" t="s">
        <v>235</v>
      </c>
      <c r="H5712" s="840">
        <v>1.0412471038670299</v>
      </c>
      <c r="I5712" s="840">
        <v>1.04081568671064</v>
      </c>
      <c r="J5712" s="86">
        <v>7838.1666666666697</v>
      </c>
      <c r="K5712" s="44">
        <v>8161.4683412937402</v>
      </c>
      <c r="L5712" s="45">
        <v>7678.8575107708002</v>
      </c>
      <c r="M5712" s="46">
        <v>0.97967520178240597</v>
      </c>
      <c r="N5712" s="139">
        <v>8158.08682171911</v>
      </c>
      <c r="O5712" s="45">
        <v>7577.6014956344598</v>
      </c>
      <c r="P5712" s="99">
        <v>0.96675687286156997</v>
      </c>
      <c r="Q5712" s="86">
        <v>7867.0095763846402</v>
      </c>
      <c r="R5712" s="44">
        <v>8191.5009375046702</v>
      </c>
      <c r="S5712" s="45">
        <v>7707.5084573574204</v>
      </c>
      <c r="T5712" s="140">
        <v>0.979725317799789</v>
      </c>
      <c r="U5712" s="44">
        <v>8188.1069746039502</v>
      </c>
      <c r="V5712" s="45">
        <v>7605.81894788925</v>
      </c>
      <c r="W5712" s="99">
        <v>0.96679924869045097</v>
      </c>
      <c r="X5712" s="86">
        <v>7901.1581835328197</v>
      </c>
      <c r="Y5712" s="44">
        <v>8227.05807579881</v>
      </c>
      <c r="Z5712" s="45">
        <v>7741.3437871055703</v>
      </c>
      <c r="AA5712" s="46">
        <v>0.97977329491259602</v>
      </c>
      <c r="AB5712" s="139">
        <v>8223.6493806030903</v>
      </c>
      <c r="AC5712" s="45">
        <v>7639.1598331449004</v>
      </c>
      <c r="AD5712" s="99">
        <v>0.96684051321311804</v>
      </c>
      <c r="AE5712" s="142">
        <v>7938.4733181014299</v>
      </c>
      <c r="AF5712" s="44">
        <v>8265.9123515987794</v>
      </c>
      <c r="AG5712" s="45">
        <v>7778.1812702130501</v>
      </c>
      <c r="AH5712" s="140">
        <v>0.97980820222411402</v>
      </c>
      <c r="AI5712" s="44">
        <v>8262.4875580138196</v>
      </c>
      <c r="AJ5712" s="45">
        <v>7675.47841291245</v>
      </c>
      <c r="AK5712" s="46">
        <v>0.96687084598630701</v>
      </c>
    </row>
    <row r="5713" spans="1:37" x14ac:dyDescent="0.2">
      <c r="A5713" s="35" t="s">
        <v>1527</v>
      </c>
      <c r="B5713" s="35" t="s">
        <v>7828</v>
      </c>
      <c r="C5713" s="85" t="s">
        <v>1031</v>
      </c>
      <c r="D5713" s="85" t="s">
        <v>1031</v>
      </c>
      <c r="E5713" s="85" t="s">
        <v>12896</v>
      </c>
      <c r="F5713" s="85" t="s">
        <v>235</v>
      </c>
      <c r="G5713" s="85" t="s">
        <v>235</v>
      </c>
      <c r="H5713" s="840">
        <v>1.0412471038670299</v>
      </c>
      <c r="I5713" s="840">
        <v>1.04081568671064</v>
      </c>
      <c r="J5713" s="86">
        <v>11273.5</v>
      </c>
      <c r="K5713" s="44">
        <v>11738.499225444901</v>
      </c>
      <c r="L5713" s="45">
        <v>11044.368387294</v>
      </c>
      <c r="M5713" s="46">
        <v>0.97967520178240597</v>
      </c>
      <c r="N5713" s="139">
        <v>11733.635644132401</v>
      </c>
      <c r="O5713" s="45">
        <v>10898.7336062049</v>
      </c>
      <c r="P5713" s="99">
        <v>0.96675687286156997</v>
      </c>
      <c r="Q5713" s="86">
        <v>11311.023082551799</v>
      </c>
      <c r="R5713" s="44">
        <v>11777.5700264801</v>
      </c>
      <c r="S5713" s="45">
        <v>11081.695684193801</v>
      </c>
      <c r="T5713" s="140">
        <v>0.979725317799789</v>
      </c>
      <c r="U5713" s="44">
        <v>11772.690257066</v>
      </c>
      <c r="V5713" s="45">
        <v>10935.4886181314</v>
      </c>
      <c r="W5713" s="99">
        <v>0.96679924869045097</v>
      </c>
      <c r="X5713" s="86">
        <v>11358.2279132735</v>
      </c>
      <c r="Y5713" s="44">
        <v>11826.7219197576</v>
      </c>
      <c r="Z5713" s="45">
        <v>11128.4883869562</v>
      </c>
      <c r="AA5713" s="46">
        <v>0.97977329491259602</v>
      </c>
      <c r="AB5713" s="139">
        <v>11821.821785369701</v>
      </c>
      <c r="AC5713" s="45">
        <v>10981.5949048609</v>
      </c>
      <c r="AD5713" s="99">
        <v>0.96684051321311804</v>
      </c>
      <c r="AE5713" s="142">
        <v>11409.326859331601</v>
      </c>
      <c r="AF5713" s="44">
        <v>11879.9285493514</v>
      </c>
      <c r="AG5713" s="45">
        <v>11178.952038629001</v>
      </c>
      <c r="AH5713" s="140">
        <v>0.97980820222411302</v>
      </c>
      <c r="AI5713" s="44">
        <v>11875.0063700014</v>
      </c>
      <c r="AJ5713" s="45">
        <v>11031.345512616301</v>
      </c>
      <c r="AK5713" s="46">
        <v>0.96687084598630701</v>
      </c>
    </row>
    <row r="5714" spans="1:37" x14ac:dyDescent="0.2">
      <c r="A5714" s="35" t="s">
        <v>1526</v>
      </c>
      <c r="B5714" s="35" t="s">
        <v>7827</v>
      </c>
      <c r="C5714" s="85" t="s">
        <v>1031</v>
      </c>
      <c r="D5714" s="85" t="s">
        <v>1031</v>
      </c>
      <c r="E5714" s="85" t="s">
        <v>12896</v>
      </c>
      <c r="F5714" s="85" t="s">
        <v>235</v>
      </c>
      <c r="G5714" s="85" t="s">
        <v>235</v>
      </c>
      <c r="H5714" s="840">
        <v>1.0412471038670299</v>
      </c>
      <c r="I5714" s="840">
        <v>1.04081568671064</v>
      </c>
      <c r="J5714" s="86">
        <v>9759.8333333333303</v>
      </c>
      <c r="K5714" s="44">
        <v>10162.398192558199</v>
      </c>
      <c r="L5714" s="45">
        <v>9561.4666901959899</v>
      </c>
      <c r="M5714" s="46">
        <v>0.97967520178240597</v>
      </c>
      <c r="N5714" s="139">
        <v>10158.187633014701</v>
      </c>
      <c r="O5714" s="45">
        <v>9435.3859529834499</v>
      </c>
      <c r="P5714" s="99">
        <v>0.96675687286156997</v>
      </c>
      <c r="Q5714" s="86">
        <v>9796.8534969357206</v>
      </c>
      <c r="R5714" s="44">
        <v>10200.945330693899</v>
      </c>
      <c r="S5714" s="45">
        <v>9598.2254057233295</v>
      </c>
      <c r="T5714" s="140">
        <v>0.979725317799789</v>
      </c>
      <c r="U5714" s="44">
        <v>10196.718800016701</v>
      </c>
      <c r="V5714" s="45">
        <v>9471.5906003678701</v>
      </c>
      <c r="W5714" s="99">
        <v>0.96679924869044997</v>
      </c>
      <c r="X5714" s="86">
        <v>9837.7686123222793</v>
      </c>
      <c r="Y5714" s="44">
        <v>10243.548076094499</v>
      </c>
      <c r="Z5714" s="45">
        <v>9638.7829678827202</v>
      </c>
      <c r="AA5714" s="46">
        <v>0.97977329491259602</v>
      </c>
      <c r="AB5714" s="139">
        <v>10239.303893934601</v>
      </c>
      <c r="AC5714" s="45">
        <v>9511.5532540095792</v>
      </c>
      <c r="AD5714" s="99">
        <v>0.96684051321311804</v>
      </c>
      <c r="AE5714" s="142">
        <v>9882.4057582352707</v>
      </c>
      <c r="AF5714" s="44">
        <v>10290.0263750013</v>
      </c>
      <c r="AG5714" s="45">
        <v>9682.8622196257293</v>
      </c>
      <c r="AH5714" s="140">
        <v>0.97980820222411302</v>
      </c>
      <c r="AI5714" s="44">
        <v>10285.762935610799</v>
      </c>
      <c r="AJ5714" s="45">
        <v>9555.0100158448895</v>
      </c>
      <c r="AK5714" s="46">
        <v>0.96687084598630701</v>
      </c>
    </row>
    <row r="5715" spans="1:37" x14ac:dyDescent="0.2">
      <c r="A5715" s="35" t="s">
        <v>1525</v>
      </c>
      <c r="B5715" s="35" t="s">
        <v>7826</v>
      </c>
      <c r="C5715" s="85" t="s">
        <v>1031</v>
      </c>
      <c r="D5715" s="85" t="s">
        <v>1031</v>
      </c>
      <c r="E5715" s="85" t="s">
        <v>12896</v>
      </c>
      <c r="F5715" s="85" t="s">
        <v>235</v>
      </c>
      <c r="G5715" s="85" t="s">
        <v>235</v>
      </c>
      <c r="H5715" s="840">
        <v>1.0412471038670299</v>
      </c>
      <c r="I5715" s="840">
        <v>1.04081568671064</v>
      </c>
      <c r="J5715" s="86">
        <v>5307.0833333333303</v>
      </c>
      <c r="K5715" s="44">
        <v>5525.9851508143001</v>
      </c>
      <c r="L5715" s="45">
        <v>5199.21793545938</v>
      </c>
      <c r="M5715" s="46">
        <v>0.97967520178240597</v>
      </c>
      <c r="N5715" s="139">
        <v>5523.6955840139199</v>
      </c>
      <c r="O5715" s="45">
        <v>5130.6592873490899</v>
      </c>
      <c r="P5715" s="99">
        <v>0.96675687286156997</v>
      </c>
      <c r="Q5715" s="86">
        <v>5331.9674911492802</v>
      </c>
      <c r="R5715" s="44">
        <v>5551.8957080723303</v>
      </c>
      <c r="S5715" s="45">
        <v>5223.8635447643801</v>
      </c>
      <c r="T5715" s="140">
        <v>0.979725317799789</v>
      </c>
      <c r="U5715" s="44">
        <v>5549.5954058193502</v>
      </c>
      <c r="V5715" s="45">
        <v>5154.9421644850399</v>
      </c>
      <c r="W5715" s="99">
        <v>0.96679924869045097</v>
      </c>
      <c r="X5715" s="86">
        <v>5360.1893585632097</v>
      </c>
      <c r="Y5715" s="44">
        <v>5581.2816457828003</v>
      </c>
      <c r="Z5715" s="45">
        <v>5251.7703891949104</v>
      </c>
      <c r="AA5715" s="46">
        <v>0.97977329491259602</v>
      </c>
      <c r="AB5715" s="139">
        <v>5578.9691681320301</v>
      </c>
      <c r="AC5715" s="45">
        <v>5182.4482303527502</v>
      </c>
      <c r="AD5715" s="99">
        <v>0.96684051321311804</v>
      </c>
      <c r="AE5715" s="142">
        <v>5390.0470916836603</v>
      </c>
      <c r="AF5715" s="44">
        <v>5612.3709239225</v>
      </c>
      <c r="AG5715" s="45">
        <v>5281.2123508058803</v>
      </c>
      <c r="AH5715" s="140">
        <v>0.97980820222411302</v>
      </c>
      <c r="AI5715" s="44">
        <v>5610.0455651334096</v>
      </c>
      <c r="AJ5715" s="45">
        <v>5211.4793914422098</v>
      </c>
      <c r="AK5715" s="46">
        <v>0.96687084598630701</v>
      </c>
    </row>
    <row r="5716" spans="1:37" x14ac:dyDescent="0.2">
      <c r="A5716" s="35" t="s">
        <v>1524</v>
      </c>
      <c r="B5716" s="35" t="s">
        <v>13185</v>
      </c>
      <c r="C5716" s="85" t="s">
        <v>1031</v>
      </c>
      <c r="D5716" s="85" t="s">
        <v>1031</v>
      </c>
      <c r="E5716" s="85" t="s">
        <v>12896</v>
      </c>
      <c r="F5716" s="85" t="s">
        <v>235</v>
      </c>
      <c r="G5716" s="85" t="s">
        <v>235</v>
      </c>
      <c r="H5716" s="840">
        <v>1.0412471038670299</v>
      </c>
      <c r="I5716" s="840">
        <v>1.04081568671064</v>
      </c>
      <c r="J5716" s="86">
        <v>20257.166666666701</v>
      </c>
      <c r="K5716" s="44">
        <v>21092.716124218401</v>
      </c>
      <c r="L5716" s="45">
        <v>19845.443841706499</v>
      </c>
      <c r="M5716" s="46">
        <v>0.97967520178240597</v>
      </c>
      <c r="N5716" s="139">
        <v>21083.976834978501</v>
      </c>
      <c r="O5716" s="45">
        <v>19583.755099702299</v>
      </c>
      <c r="P5716" s="99">
        <v>0.96675687286156997</v>
      </c>
      <c r="Q5716" s="86">
        <v>20315.564233649198</v>
      </c>
      <c r="R5716" s="44">
        <v>21153.522421711801</v>
      </c>
      <c r="S5716" s="45">
        <v>19903.672625094001</v>
      </c>
      <c r="T5716" s="140">
        <v>0.979725317799789</v>
      </c>
      <c r="U5716" s="44">
        <v>21144.7579387597</v>
      </c>
      <c r="V5716" s="45">
        <v>19641.072237814598</v>
      </c>
      <c r="W5716" s="99">
        <v>0.96679924869045097</v>
      </c>
      <c r="X5716" s="86">
        <v>20388.211213537299</v>
      </c>
      <c r="Y5716" s="44">
        <v>21229.165879124899</v>
      </c>
      <c r="Z5716" s="45">
        <v>19975.824878061401</v>
      </c>
      <c r="AA5716" s="46">
        <v>0.97977329491259602</v>
      </c>
      <c r="AB5716" s="139">
        <v>21220.370055019401</v>
      </c>
      <c r="AC5716" s="45">
        <v>19712.1485931938</v>
      </c>
      <c r="AD5716" s="99">
        <v>0.96684051321311804</v>
      </c>
      <c r="AE5716" s="142">
        <v>20479.5774859224</v>
      </c>
      <c r="AF5716" s="44">
        <v>21324.300745637</v>
      </c>
      <c r="AG5716" s="45">
        <v>20066.057998790999</v>
      </c>
      <c r="AH5716" s="140">
        <v>0.97980820222411302</v>
      </c>
      <c r="AI5716" s="44">
        <v>21315.465504553998</v>
      </c>
      <c r="AJ5716" s="45">
        <v>19801.106409255899</v>
      </c>
      <c r="AK5716" s="46">
        <v>0.96687084598630701</v>
      </c>
    </row>
    <row r="5717" spans="1:37" x14ac:dyDescent="0.2">
      <c r="A5717" s="35" t="s">
        <v>1523</v>
      </c>
      <c r="B5717" s="35" t="s">
        <v>7825</v>
      </c>
      <c r="C5717" s="85" t="s">
        <v>1031</v>
      </c>
      <c r="D5717" s="85" t="s">
        <v>1031</v>
      </c>
      <c r="E5717" s="85" t="s">
        <v>12896</v>
      </c>
      <c r="F5717" s="85" t="s">
        <v>235</v>
      </c>
      <c r="G5717" s="85" t="s">
        <v>235</v>
      </c>
      <c r="H5717" s="840">
        <v>1.0412471038670299</v>
      </c>
      <c r="I5717" s="840">
        <v>1.04081568671064</v>
      </c>
      <c r="J5717" s="86">
        <v>5712.5833333333303</v>
      </c>
      <c r="K5717" s="44">
        <v>5948.21085143238</v>
      </c>
      <c r="L5717" s="45">
        <v>5596.4762297821399</v>
      </c>
      <c r="M5717" s="46">
        <v>0.97967520178240597</v>
      </c>
      <c r="N5717" s="139">
        <v>5945.7463449750803</v>
      </c>
      <c r="O5717" s="45">
        <v>5522.67919929446</v>
      </c>
      <c r="P5717" s="99">
        <v>0.96675687286156997</v>
      </c>
      <c r="Q5717" s="86">
        <v>5740.4154864503698</v>
      </c>
      <c r="R5717" s="44">
        <v>5977.1910002598797</v>
      </c>
      <c r="S5717" s="45">
        <v>5624.0303867654202</v>
      </c>
      <c r="T5717" s="140">
        <v>0.979725317799789</v>
      </c>
      <c r="U5717" s="44">
        <v>5974.7144865342298</v>
      </c>
      <c r="V5717" s="45">
        <v>5549.8293794712399</v>
      </c>
      <c r="W5717" s="99">
        <v>0.96679924869045097</v>
      </c>
      <c r="X5717" s="86">
        <v>5771.22731486053</v>
      </c>
      <c r="Y5717" s="44">
        <v>6009.27372735681</v>
      </c>
      <c r="Z5717" s="45">
        <v>5654.4944019704799</v>
      </c>
      <c r="AA5717" s="46">
        <v>0.97977329491259602</v>
      </c>
      <c r="AB5717" s="139">
        <v>6006.7839208797604</v>
      </c>
      <c r="AC5717" s="45">
        <v>5579.8563789693198</v>
      </c>
      <c r="AD5717" s="99">
        <v>0.96684051321311804</v>
      </c>
      <c r="AE5717" s="142">
        <v>5803.3309433046697</v>
      </c>
      <c r="AF5717" s="44">
        <v>6042.7015374978901</v>
      </c>
      <c r="AG5717" s="45">
        <v>5686.1512584709099</v>
      </c>
      <c r="AH5717" s="140">
        <v>0.97980820222411302</v>
      </c>
      <c r="AI5717" s="44">
        <v>6040.1978809647499</v>
      </c>
      <c r="AJ5717" s="45">
        <v>5611.0714986915</v>
      </c>
      <c r="AK5717" s="46">
        <v>0.96687084598630701</v>
      </c>
    </row>
    <row r="5718" spans="1:37" x14ac:dyDescent="0.2">
      <c r="A5718" s="35" t="s">
        <v>1522</v>
      </c>
      <c r="B5718" s="35" t="s">
        <v>7824</v>
      </c>
      <c r="C5718" s="85" t="s">
        <v>1031</v>
      </c>
      <c r="D5718" s="85" t="s">
        <v>1031</v>
      </c>
      <c r="E5718" s="85" t="s">
        <v>12896</v>
      </c>
      <c r="F5718" s="85" t="s">
        <v>235</v>
      </c>
      <c r="G5718" s="85" t="s">
        <v>235</v>
      </c>
      <c r="H5718" s="840">
        <v>1.0412471038670299</v>
      </c>
      <c r="I5718" s="840">
        <v>1.04081568671064</v>
      </c>
      <c r="J5718" s="86">
        <v>6861.25</v>
      </c>
      <c r="K5718" s="44">
        <v>7144.2566914076397</v>
      </c>
      <c r="L5718" s="45">
        <v>6721.7964782295303</v>
      </c>
      <c r="M5718" s="46">
        <v>0.97967520178240597</v>
      </c>
      <c r="N5718" s="139">
        <v>7141.2966304433703</v>
      </c>
      <c r="O5718" s="45">
        <v>6633.1605939214496</v>
      </c>
      <c r="P5718" s="99">
        <v>0.96675687286156997</v>
      </c>
      <c r="Q5718" s="86">
        <v>6897.4942541281698</v>
      </c>
      <c r="R5718" s="44">
        <v>7181.9959160504204</v>
      </c>
      <c r="S5718" s="45">
        <v>6757.6497501479398</v>
      </c>
      <c r="T5718" s="140">
        <v>0.979725317799789</v>
      </c>
      <c r="U5718" s="44">
        <v>7179.0202186931001</v>
      </c>
      <c r="V5718" s="45">
        <v>6668.4922627378201</v>
      </c>
      <c r="W5718" s="99">
        <v>0.96679924869045097</v>
      </c>
      <c r="X5718" s="86">
        <v>6935.2531193705499</v>
      </c>
      <c r="Y5718" s="44">
        <v>7221.3122251293498</v>
      </c>
      <c r="Z5718" s="45">
        <v>6794.9757998185496</v>
      </c>
      <c r="AA5718" s="46">
        <v>0.97977329491259602</v>
      </c>
      <c r="AB5718" s="139">
        <v>7218.3202379497598</v>
      </c>
      <c r="AC5718" s="45">
        <v>6705.2836851950997</v>
      </c>
      <c r="AD5718" s="99">
        <v>0.96684051321311804</v>
      </c>
      <c r="AE5718" s="142">
        <v>6975.9717328571496</v>
      </c>
      <c r="AF5718" s="44">
        <v>7263.7103634957602</v>
      </c>
      <c r="AG5718" s="45">
        <v>6835.114322337</v>
      </c>
      <c r="AH5718" s="140">
        <v>0.97980820222411402</v>
      </c>
      <c r="AI5718" s="44">
        <v>7260.7008096077197</v>
      </c>
      <c r="AJ5718" s="45">
        <v>6744.8636909241604</v>
      </c>
      <c r="AK5718" s="46">
        <v>0.96687084598630701</v>
      </c>
    </row>
    <row r="5719" spans="1:37" x14ac:dyDescent="0.2">
      <c r="A5719" s="35" t="s">
        <v>1521</v>
      </c>
      <c r="B5719" s="35" t="s">
        <v>7823</v>
      </c>
      <c r="C5719" s="85" t="s">
        <v>1031</v>
      </c>
      <c r="D5719" s="85" t="s">
        <v>1031</v>
      </c>
      <c r="E5719" s="85" t="s">
        <v>12896</v>
      </c>
      <c r="F5719" s="85" t="s">
        <v>235</v>
      </c>
      <c r="G5719" s="85" t="s">
        <v>235</v>
      </c>
      <c r="H5719" s="840">
        <v>1.0412471038670299</v>
      </c>
      <c r="I5719" s="840">
        <v>1.04081568671064</v>
      </c>
      <c r="J5719" s="86">
        <v>11320.166666666701</v>
      </c>
      <c r="K5719" s="44">
        <v>11787.0907569587</v>
      </c>
      <c r="L5719" s="45">
        <v>11090.086563377101</v>
      </c>
      <c r="M5719" s="46">
        <v>0.97967520178240597</v>
      </c>
      <c r="N5719" s="139">
        <v>11782.207042845601</v>
      </c>
      <c r="O5719" s="45">
        <v>10943.848926938501</v>
      </c>
      <c r="P5719" s="99">
        <v>0.96675687286156997</v>
      </c>
      <c r="Q5719" s="86">
        <v>11370.3657574442</v>
      </c>
      <c r="R5719" s="44">
        <v>11839.360414847601</v>
      </c>
      <c r="S5719" s="45">
        <v>11139.835205211801</v>
      </c>
      <c r="T5719" s="140">
        <v>0.979725317799789</v>
      </c>
      <c r="U5719" s="44">
        <v>11834.455043985399</v>
      </c>
      <c r="V5719" s="45">
        <v>10992.8610716326</v>
      </c>
      <c r="W5719" s="99">
        <v>0.96679924869045097</v>
      </c>
      <c r="X5719" s="86">
        <v>11427.031342056</v>
      </c>
      <c r="Y5719" s="44">
        <v>11898.3632907136</v>
      </c>
      <c r="Z5719" s="45">
        <v>11195.9001490757</v>
      </c>
      <c r="AA5719" s="46">
        <v>0.97977329491259602</v>
      </c>
      <c r="AB5719" s="139">
        <v>11893.433473346</v>
      </c>
      <c r="AC5719" s="45">
        <v>11048.1168472558</v>
      </c>
      <c r="AD5719" s="99">
        <v>0.96684051321311804</v>
      </c>
      <c r="AE5719" s="142">
        <v>11488.012395928399</v>
      </c>
      <c r="AF5719" s="44">
        <v>11961.8596364489</v>
      </c>
      <c r="AG5719" s="45">
        <v>11256.0487727829</v>
      </c>
      <c r="AH5719" s="140">
        <v>0.97980820222411302</v>
      </c>
      <c r="AI5719" s="44">
        <v>11956.903510808501</v>
      </c>
      <c r="AJ5719" s="45">
        <v>11107.4242639525</v>
      </c>
      <c r="AK5719" s="46">
        <v>0.96687084598630701</v>
      </c>
    </row>
    <row r="5720" spans="1:37" x14ac:dyDescent="0.2">
      <c r="A5720" s="35" t="s">
        <v>1520</v>
      </c>
      <c r="B5720" s="35" t="s">
        <v>7822</v>
      </c>
      <c r="C5720" s="85" t="s">
        <v>1031</v>
      </c>
      <c r="D5720" s="85" t="s">
        <v>1031</v>
      </c>
      <c r="E5720" s="85" t="s">
        <v>12896</v>
      </c>
      <c r="F5720" s="85" t="s">
        <v>235</v>
      </c>
      <c r="G5720" s="85" t="s">
        <v>235</v>
      </c>
      <c r="H5720" s="840">
        <v>1.0412471038670299</v>
      </c>
      <c r="I5720" s="840">
        <v>1.04081568671064</v>
      </c>
      <c r="J5720" s="86">
        <v>8057.0833333333303</v>
      </c>
      <c r="K5720" s="44">
        <v>8389.4146864486302</v>
      </c>
      <c r="L5720" s="45">
        <v>7893.3247403609903</v>
      </c>
      <c r="M5720" s="46">
        <v>0.97967520178240597</v>
      </c>
      <c r="N5720" s="139">
        <v>8385.9387224681795</v>
      </c>
      <c r="O5720" s="45">
        <v>7789.2406877184103</v>
      </c>
      <c r="P5720" s="99">
        <v>0.96675687286156997</v>
      </c>
      <c r="Q5720" s="86">
        <v>8081.2800575229603</v>
      </c>
      <c r="R5720" s="44">
        <v>8414.6094554341398</v>
      </c>
      <c r="S5720" s="45">
        <v>7917.4346725857704</v>
      </c>
      <c r="T5720" s="140">
        <v>0.979725317799789</v>
      </c>
      <c r="U5720" s="44">
        <v>8411.1230525717492</v>
      </c>
      <c r="V5720" s="45">
        <v>7812.9754880703103</v>
      </c>
      <c r="W5720" s="99">
        <v>0.96679924869044997</v>
      </c>
      <c r="X5720" s="86">
        <v>8109.4783414651301</v>
      </c>
      <c r="Y5720" s="44">
        <v>8443.9708369229502</v>
      </c>
      <c r="Z5720" s="45">
        <v>7945.45031463962</v>
      </c>
      <c r="AA5720" s="46">
        <v>0.97977329491259602</v>
      </c>
      <c r="AB5720" s="139">
        <v>8440.4722688370803</v>
      </c>
      <c r="AC5720" s="45">
        <v>7840.5722015528099</v>
      </c>
      <c r="AD5720" s="99">
        <v>0.96684051321311804</v>
      </c>
      <c r="AE5720" s="142">
        <v>8142.6113249337504</v>
      </c>
      <c r="AF5720" s="44">
        <v>8478.4704600021305</v>
      </c>
      <c r="AG5720" s="45">
        <v>7978.1973636930497</v>
      </c>
      <c r="AH5720" s="140">
        <v>0.97980820222411402</v>
      </c>
      <c r="AI5720" s="44">
        <v>8474.9575977787499</v>
      </c>
      <c r="AJ5720" s="45">
        <v>7872.8535002763801</v>
      </c>
      <c r="AK5720" s="46">
        <v>0.96687084598630701</v>
      </c>
    </row>
    <row r="5721" spans="1:37" x14ac:dyDescent="0.2">
      <c r="A5721" s="35" t="s">
        <v>1519</v>
      </c>
      <c r="B5721" s="35" t="s">
        <v>7821</v>
      </c>
      <c r="C5721" s="85" t="s">
        <v>1031</v>
      </c>
      <c r="D5721" s="85" t="s">
        <v>1031</v>
      </c>
      <c r="E5721" s="85" t="s">
        <v>12896</v>
      </c>
      <c r="F5721" s="85" t="s">
        <v>235</v>
      </c>
      <c r="G5721" s="85" t="s">
        <v>235</v>
      </c>
      <c r="H5721" s="840">
        <v>1.0412471038670299</v>
      </c>
      <c r="I5721" s="840">
        <v>1.04081568671064</v>
      </c>
      <c r="J5721" s="86">
        <v>5752.5</v>
      </c>
      <c r="K5721" s="44">
        <v>5989.7739649950699</v>
      </c>
      <c r="L5721" s="45">
        <v>5635.5815982532904</v>
      </c>
      <c r="M5721" s="46">
        <v>0.97967520178240597</v>
      </c>
      <c r="N5721" s="139">
        <v>5987.2922378029498</v>
      </c>
      <c r="O5721" s="45">
        <v>5561.2689111361797</v>
      </c>
      <c r="P5721" s="99">
        <v>0.96675687286156997</v>
      </c>
      <c r="Q5721" s="86">
        <v>5777.62934927693</v>
      </c>
      <c r="R5721" s="44">
        <v>6015.9398271517503</v>
      </c>
      <c r="S5721" s="45">
        <v>5660.4897503497295</v>
      </c>
      <c r="T5721" s="140">
        <v>0.979725317799789</v>
      </c>
      <c r="U5721" s="44">
        <v>6013.4472587272203</v>
      </c>
      <c r="V5721" s="45">
        <v>5585.8077140928399</v>
      </c>
      <c r="W5721" s="99">
        <v>0.96679924869045097</v>
      </c>
      <c r="X5721" s="86">
        <v>5806.1825987100001</v>
      </c>
      <c r="Y5721" s="44">
        <v>6045.6708154299204</v>
      </c>
      <c r="Z5721" s="45">
        <v>5688.7426556022801</v>
      </c>
      <c r="AA5721" s="46">
        <v>0.97977329491259602</v>
      </c>
      <c r="AB5721" s="139">
        <v>6043.1659286437098</v>
      </c>
      <c r="AC5721" s="45">
        <v>5613.6525635458502</v>
      </c>
      <c r="AD5721" s="99">
        <v>0.96684051321311804</v>
      </c>
      <c r="AE5721" s="142">
        <v>5836.8850767805498</v>
      </c>
      <c r="AF5721" s="44">
        <v>6077.6396818024195</v>
      </c>
      <c r="AG5721" s="45">
        <v>5719.0278736691098</v>
      </c>
      <c r="AH5721" s="140">
        <v>0.97980820222411402</v>
      </c>
      <c r="AI5721" s="44">
        <v>6075.1215494404296</v>
      </c>
      <c r="AJ5721" s="45">
        <v>5643.5140121116601</v>
      </c>
      <c r="AK5721" s="46">
        <v>0.96687084598630701</v>
      </c>
    </row>
    <row r="5722" spans="1:37" x14ac:dyDescent="0.2">
      <c r="A5722" s="35" t="s">
        <v>1518</v>
      </c>
      <c r="B5722" s="35" t="s">
        <v>7820</v>
      </c>
      <c r="C5722" s="85" t="s">
        <v>1031</v>
      </c>
      <c r="D5722" s="85" t="s">
        <v>1031</v>
      </c>
      <c r="E5722" s="85" t="s">
        <v>12896</v>
      </c>
      <c r="F5722" s="85" t="s">
        <v>235</v>
      </c>
      <c r="G5722" s="85" t="s">
        <v>235</v>
      </c>
      <c r="H5722" s="840">
        <v>1.0412471038670299</v>
      </c>
      <c r="I5722" s="840">
        <v>1.04081568671064</v>
      </c>
      <c r="J5722" s="86">
        <v>7529.5833333333303</v>
      </c>
      <c r="K5722" s="44">
        <v>7840.1568391587698</v>
      </c>
      <c r="L5722" s="45">
        <v>7376.5460714207802</v>
      </c>
      <c r="M5722" s="46">
        <v>0.97967520178240597</v>
      </c>
      <c r="N5722" s="139">
        <v>7836.9084477283204</v>
      </c>
      <c r="O5722" s="45">
        <v>7279.2764372839301</v>
      </c>
      <c r="P5722" s="99">
        <v>0.96675687286156997</v>
      </c>
      <c r="Q5722" s="86">
        <v>7557.3389851377897</v>
      </c>
      <c r="R5722" s="44">
        <v>7869.0573312160996</v>
      </c>
      <c r="S5722" s="45">
        <v>7404.1163389348603</v>
      </c>
      <c r="T5722" s="140">
        <v>0.979725317799789</v>
      </c>
      <c r="U5722" s="44">
        <v>7865.7969655212701</v>
      </c>
      <c r="V5722" s="45">
        <v>7306.4296529302701</v>
      </c>
      <c r="W5722" s="99">
        <v>0.96679924869045097</v>
      </c>
      <c r="X5722" s="86">
        <v>7589.3676851045702</v>
      </c>
      <c r="Y5722" s="44">
        <v>7902.4071222971397</v>
      </c>
      <c r="Z5722" s="45">
        <v>7435.8597831380903</v>
      </c>
      <c r="AA5722" s="46">
        <v>0.97977329491259602</v>
      </c>
      <c r="AB5722" s="139">
        <v>7899.1329388716504</v>
      </c>
      <c r="AC5722" s="45">
        <v>7337.7081476295598</v>
      </c>
      <c r="AD5722" s="99">
        <v>0.96684051321311804</v>
      </c>
      <c r="AE5722" s="142">
        <v>7625.8099050890096</v>
      </c>
      <c r="AF5722" s="44">
        <v>7940.3524783144203</v>
      </c>
      <c r="AG5722" s="45">
        <v>7471.8310936080998</v>
      </c>
      <c r="AH5722" s="140">
        <v>0.97980820222411402</v>
      </c>
      <c r="AI5722" s="44">
        <v>7937.0625730900101</v>
      </c>
      <c r="AJ5722" s="45">
        <v>7373.1732742641698</v>
      </c>
      <c r="AK5722" s="46">
        <v>0.96687084598630701</v>
      </c>
    </row>
    <row r="5723" spans="1:37" x14ac:dyDescent="0.2">
      <c r="A5723" s="35" t="s">
        <v>1517</v>
      </c>
      <c r="B5723" s="35" t="s">
        <v>7819</v>
      </c>
      <c r="C5723" s="85" t="s">
        <v>1031</v>
      </c>
      <c r="D5723" s="85" t="s">
        <v>1031</v>
      </c>
      <c r="E5723" s="85" t="s">
        <v>12896</v>
      </c>
      <c r="F5723" s="85" t="s">
        <v>235</v>
      </c>
      <c r="G5723" s="85" t="s">
        <v>235</v>
      </c>
      <c r="H5723" s="840">
        <v>1.0412471038670299</v>
      </c>
      <c r="I5723" s="840">
        <v>1.04081568671064</v>
      </c>
      <c r="J5723" s="86">
        <v>7933.5833333333303</v>
      </c>
      <c r="K5723" s="44">
        <v>8260.8206691210507</v>
      </c>
      <c r="L5723" s="45">
        <v>7772.3348529408704</v>
      </c>
      <c r="M5723" s="46">
        <v>0.97967520178240597</v>
      </c>
      <c r="N5723" s="139">
        <v>8257.3979851594104</v>
      </c>
      <c r="O5723" s="45">
        <v>7669.8462139200001</v>
      </c>
      <c r="P5723" s="99">
        <v>0.96675687286156997</v>
      </c>
      <c r="Q5723" s="86">
        <v>7966.2103542969298</v>
      </c>
      <c r="R5723" s="44">
        <v>8294.7934602072</v>
      </c>
      <c r="S5723" s="45">
        <v>7804.69797102353</v>
      </c>
      <c r="T5723" s="140">
        <v>0.979725317799789</v>
      </c>
      <c r="U5723" s="44">
        <v>8291.3567003889602</v>
      </c>
      <c r="V5723" s="45">
        <v>7701.7261854443605</v>
      </c>
      <c r="W5723" s="99">
        <v>0.96679924869045097</v>
      </c>
      <c r="X5723" s="86">
        <v>8002.0440989942199</v>
      </c>
      <c r="Y5723" s="44">
        <v>8332.1052430939599</v>
      </c>
      <c r="Z5723" s="45">
        <v>7840.1891129074602</v>
      </c>
      <c r="AA5723" s="46">
        <v>0.97977329491259602</v>
      </c>
      <c r="AB5723" s="139">
        <v>8328.6530239834792</v>
      </c>
      <c r="AC5723" s="45">
        <v>7736.7004234255701</v>
      </c>
      <c r="AD5723" s="99">
        <v>0.96684051321311804</v>
      </c>
      <c r="AE5723" s="142">
        <v>8044.8659579347704</v>
      </c>
      <c r="AF5723" s="44">
        <v>8376.6933796980193</v>
      </c>
      <c r="AG5723" s="45">
        <v>7882.4256513780401</v>
      </c>
      <c r="AH5723" s="140">
        <v>0.97980820222411402</v>
      </c>
      <c r="AI5723" s="44">
        <v>8373.2226865029206</v>
      </c>
      <c r="AJ5723" s="45">
        <v>7778.3463545948398</v>
      </c>
      <c r="AK5723" s="46">
        <v>0.96687084598630701</v>
      </c>
    </row>
    <row r="5724" spans="1:37" x14ac:dyDescent="0.2">
      <c r="A5724" s="35" t="s">
        <v>1516</v>
      </c>
      <c r="B5724" s="35" t="s">
        <v>7818</v>
      </c>
      <c r="C5724" s="85" t="s">
        <v>1031</v>
      </c>
      <c r="D5724" s="85" t="s">
        <v>1031</v>
      </c>
      <c r="E5724" s="85" t="s">
        <v>12896</v>
      </c>
      <c r="F5724" s="85" t="s">
        <v>235</v>
      </c>
      <c r="G5724" s="85" t="s">
        <v>235</v>
      </c>
      <c r="H5724" s="840">
        <v>1.0412471038670299</v>
      </c>
      <c r="I5724" s="840">
        <v>1.04081568671064</v>
      </c>
      <c r="J5724" s="86">
        <v>6508.5833333333303</v>
      </c>
      <c r="K5724" s="44">
        <v>6777.0435461105399</v>
      </c>
      <c r="L5724" s="45">
        <v>6376.2976904009402</v>
      </c>
      <c r="M5724" s="46">
        <v>0.97967520178240597</v>
      </c>
      <c r="N5724" s="139">
        <v>6774.23563159675</v>
      </c>
      <c r="O5724" s="45">
        <v>6292.2176700922701</v>
      </c>
      <c r="P5724" s="99">
        <v>0.96675687286156997</v>
      </c>
      <c r="Q5724" s="86">
        <v>6542.1533149827001</v>
      </c>
      <c r="R5724" s="44">
        <v>6811.9981922798097</v>
      </c>
      <c r="S5724" s="45">
        <v>6409.5132356163704</v>
      </c>
      <c r="T5724" s="140">
        <v>0.979725317799789</v>
      </c>
      <c r="U5724" s="44">
        <v>6809.17579510001</v>
      </c>
      <c r="V5724" s="45">
        <v>6324.9489097430196</v>
      </c>
      <c r="W5724" s="99">
        <v>0.96679924869045097</v>
      </c>
      <c r="X5724" s="86">
        <v>6577.6821195605298</v>
      </c>
      <c r="Y5724" s="44">
        <v>6848.9924571503298</v>
      </c>
      <c r="Z5724" s="45">
        <v>6444.6372831694898</v>
      </c>
      <c r="AA5724" s="46">
        <v>0.97977329491259602</v>
      </c>
      <c r="AB5724" s="139">
        <v>6846.1547322346896</v>
      </c>
      <c r="AC5724" s="45">
        <v>6359.5695562286601</v>
      </c>
      <c r="AD5724" s="99">
        <v>0.96684051321311804</v>
      </c>
      <c r="AE5724" s="142">
        <v>6616.20506439356</v>
      </c>
      <c r="AF5724" s="44">
        <v>6889.1043618901504</v>
      </c>
      <c r="AG5724" s="45">
        <v>6482.6119896895298</v>
      </c>
      <c r="AH5724" s="140">
        <v>0.97980820222411402</v>
      </c>
      <c r="AI5724" s="44">
        <v>6886.2500175151899</v>
      </c>
      <c r="AJ5724" s="45">
        <v>6397.0157878290902</v>
      </c>
      <c r="AK5724" s="46">
        <v>0.96687084598630701</v>
      </c>
    </row>
    <row r="5725" spans="1:37" x14ac:dyDescent="0.2">
      <c r="A5725" s="35" t="s">
        <v>1515</v>
      </c>
      <c r="B5725" s="35" t="s">
        <v>7817</v>
      </c>
      <c r="C5725" s="85" t="s">
        <v>1031</v>
      </c>
      <c r="D5725" s="85" t="s">
        <v>1031</v>
      </c>
      <c r="E5725" s="85" t="s">
        <v>12896</v>
      </c>
      <c r="F5725" s="85" t="s">
        <v>235</v>
      </c>
      <c r="G5725" s="85" t="s">
        <v>235</v>
      </c>
      <c r="H5725" s="840">
        <v>1.0412471038670299</v>
      </c>
      <c r="I5725" s="840">
        <v>1.04081568671064</v>
      </c>
      <c r="J5725" s="86">
        <v>4432.5833333333303</v>
      </c>
      <c r="K5725" s="44">
        <v>4615.4145584825901</v>
      </c>
      <c r="L5725" s="45">
        <v>4342.4919715006599</v>
      </c>
      <c r="M5725" s="46">
        <v>0.97967520178240597</v>
      </c>
      <c r="N5725" s="139">
        <v>4613.5022659854703</v>
      </c>
      <c r="O5725" s="45">
        <v>4285.2304020316496</v>
      </c>
      <c r="P5725" s="99">
        <v>0.96675687286156997</v>
      </c>
      <c r="Q5725" s="86">
        <v>4450.8597709081496</v>
      </c>
      <c r="R5725" s="44">
        <v>4634.4448461763704</v>
      </c>
      <c r="S5725" s="45">
        <v>4360.6200035352904</v>
      </c>
      <c r="T5725" s="140">
        <v>0.979725317799789</v>
      </c>
      <c r="U5725" s="44">
        <v>4632.5246689105297</v>
      </c>
      <c r="V5725" s="45">
        <v>4303.0878825405498</v>
      </c>
      <c r="W5725" s="99">
        <v>0.96679924869045097</v>
      </c>
      <c r="X5725" s="86">
        <v>4471.5824227904304</v>
      </c>
      <c r="Y5725" s="44">
        <v>4656.0222474332404</v>
      </c>
      <c r="Z5725" s="45">
        <v>4381.1370438506301</v>
      </c>
      <c r="AA5725" s="46">
        <v>0.97977329491259602</v>
      </c>
      <c r="AB5725" s="139">
        <v>4654.0931300598404</v>
      </c>
      <c r="AC5725" s="45">
        <v>4323.3070445254598</v>
      </c>
      <c r="AD5725" s="99">
        <v>0.96684051321311804</v>
      </c>
      <c r="AE5725" s="142">
        <v>4495.0862705833197</v>
      </c>
      <c r="AF5725" s="44">
        <v>4680.4955608773098</v>
      </c>
      <c r="AG5725" s="45">
        <v>4404.3223976225299</v>
      </c>
      <c r="AH5725" s="140">
        <v>0.97980820222411402</v>
      </c>
      <c r="AI5725" s="44">
        <v>4678.5563035407404</v>
      </c>
      <c r="AJ5725" s="45">
        <v>4346.16786522032</v>
      </c>
      <c r="AK5725" s="46">
        <v>0.96687084598630701</v>
      </c>
    </row>
    <row r="5726" spans="1:37" x14ac:dyDescent="0.2">
      <c r="A5726" s="35" t="s">
        <v>1514</v>
      </c>
      <c r="B5726" s="35" t="s">
        <v>7816</v>
      </c>
      <c r="C5726" s="85" t="s">
        <v>1031</v>
      </c>
      <c r="D5726" s="85" t="s">
        <v>1031</v>
      </c>
      <c r="E5726" s="85" t="s">
        <v>12896</v>
      </c>
      <c r="F5726" s="85" t="s">
        <v>235</v>
      </c>
      <c r="G5726" s="85" t="s">
        <v>235</v>
      </c>
      <c r="H5726" s="840">
        <v>1.0412471038670299</v>
      </c>
      <c r="I5726" s="840">
        <v>1.04081568671064</v>
      </c>
      <c r="J5726" s="86">
        <v>8886.6666666666697</v>
      </c>
      <c r="K5726" s="44">
        <v>9253.2159296983209</v>
      </c>
      <c r="L5726" s="45">
        <v>8706.0469598396503</v>
      </c>
      <c r="M5726" s="46">
        <v>0.97967520178240597</v>
      </c>
      <c r="N5726" s="139">
        <v>9249.3820692352092</v>
      </c>
      <c r="O5726" s="45">
        <v>8591.2460768298206</v>
      </c>
      <c r="P5726" s="99">
        <v>0.96675687286156997</v>
      </c>
      <c r="Q5726" s="86">
        <v>8917.2444897376809</v>
      </c>
      <c r="R5726" s="44">
        <v>9285.0549994135708</v>
      </c>
      <c r="S5726" s="45">
        <v>8736.4501916066693</v>
      </c>
      <c r="T5726" s="140">
        <v>0.979725317799789</v>
      </c>
      <c r="U5726" s="44">
        <v>9281.2079471529905</v>
      </c>
      <c r="V5726" s="45">
        <v>8621.1852730674509</v>
      </c>
      <c r="W5726" s="99">
        <v>0.96679924869045097</v>
      </c>
      <c r="X5726" s="86">
        <v>8954.9146480229592</v>
      </c>
      <c r="Y5726" s="44">
        <v>9324.2789426303298</v>
      </c>
      <c r="Z5726" s="45">
        <v>8773.7862303545298</v>
      </c>
      <c r="AA5726" s="46">
        <v>0.97977329491259602</v>
      </c>
      <c r="AB5726" s="139">
        <v>9320.4156388171796</v>
      </c>
      <c r="AC5726" s="45">
        <v>8657.9742740741895</v>
      </c>
      <c r="AD5726" s="99">
        <v>0.96684051321311804</v>
      </c>
      <c r="AE5726" s="142">
        <v>8996.9612591673795</v>
      </c>
      <c r="AF5726" s="44">
        <v>9368.0598547118807</v>
      </c>
      <c r="AG5726" s="45">
        <v>8815.2964368247904</v>
      </c>
      <c r="AH5726" s="140">
        <v>0.97980820222411402</v>
      </c>
      <c r="AI5726" s="44">
        <v>9364.1784112693094</v>
      </c>
      <c r="AJ5726" s="45">
        <v>8698.8995439572009</v>
      </c>
      <c r="AK5726" s="46">
        <v>0.96687084598630701</v>
      </c>
    </row>
    <row r="5727" spans="1:37" x14ac:dyDescent="0.2">
      <c r="A5727" s="35" t="s">
        <v>1513</v>
      </c>
      <c r="B5727" s="35" t="s">
        <v>7815</v>
      </c>
      <c r="C5727" s="85" t="s">
        <v>1031</v>
      </c>
      <c r="D5727" s="85" t="s">
        <v>1031</v>
      </c>
      <c r="E5727" s="85" t="s">
        <v>12896</v>
      </c>
      <c r="F5727" s="85" t="s">
        <v>235</v>
      </c>
      <c r="G5727" s="85" t="s">
        <v>235</v>
      </c>
      <c r="H5727" s="840">
        <v>1.0412471038670299</v>
      </c>
      <c r="I5727" s="840">
        <v>1.04081568671064</v>
      </c>
      <c r="J5727" s="86">
        <v>6189.5833333333303</v>
      </c>
      <c r="K5727" s="44">
        <v>6444.88571997695</v>
      </c>
      <c r="L5727" s="45">
        <v>6063.7813010323498</v>
      </c>
      <c r="M5727" s="46">
        <v>0.97967520178240597</v>
      </c>
      <c r="N5727" s="139">
        <v>6442.2154275360599</v>
      </c>
      <c r="O5727" s="45">
        <v>5983.8222276494298</v>
      </c>
      <c r="P5727" s="99">
        <v>0.96675687286156997</v>
      </c>
      <c r="Q5727" s="86">
        <v>6223.6413000665998</v>
      </c>
      <c r="R5727" s="44">
        <v>6480.3484792015697</v>
      </c>
      <c r="S5727" s="45">
        <v>6097.4589505796403</v>
      </c>
      <c r="T5727" s="140">
        <v>0.979725317799789</v>
      </c>
      <c r="U5727" s="44">
        <v>6477.6634935695101</v>
      </c>
      <c r="V5727" s="45">
        <v>6017.0117330232497</v>
      </c>
      <c r="W5727" s="99">
        <v>0.96679924869045097</v>
      </c>
      <c r="X5727" s="86">
        <v>6260.0513708519702</v>
      </c>
      <c r="Y5727" s="44">
        <v>6518.2603599584299</v>
      </c>
      <c r="Z5727" s="45">
        <v>6133.4311579417499</v>
      </c>
      <c r="AA5727" s="46">
        <v>0.97977329491259602</v>
      </c>
      <c r="AB5727" s="139">
        <v>6515.5596663971701</v>
      </c>
      <c r="AC5727" s="45">
        <v>6052.4712801349997</v>
      </c>
      <c r="AD5727" s="99">
        <v>0.96684051321311804</v>
      </c>
      <c r="AE5727" s="142">
        <v>6298.6945399490196</v>
      </c>
      <c r="AF5727" s="44">
        <v>6558.4974478649701</v>
      </c>
      <c r="AG5727" s="45">
        <v>6171.5125735462898</v>
      </c>
      <c r="AH5727" s="140">
        <v>0.97980820222411302</v>
      </c>
      <c r="AI5727" s="44">
        <v>6555.7800829775897</v>
      </c>
      <c r="AJ5727" s="45">
        <v>6090.02411844984</v>
      </c>
      <c r="AK5727" s="46">
        <v>0.96687084598630701</v>
      </c>
    </row>
    <row r="5728" spans="1:37" x14ac:dyDescent="0.2">
      <c r="A5728" s="35" t="s">
        <v>1512</v>
      </c>
      <c r="B5728" s="35" t="s">
        <v>7814</v>
      </c>
      <c r="C5728" s="85" t="s">
        <v>1031</v>
      </c>
      <c r="D5728" s="85" t="s">
        <v>1031</v>
      </c>
      <c r="E5728" s="85" t="s">
        <v>12896</v>
      </c>
      <c r="F5728" s="85" t="s">
        <v>235</v>
      </c>
      <c r="G5728" s="85" t="s">
        <v>235</v>
      </c>
      <c r="H5728" s="840">
        <v>1.0412471038670299</v>
      </c>
      <c r="I5728" s="840">
        <v>1.04081568671064</v>
      </c>
      <c r="J5728" s="86">
        <v>11794.166666666701</v>
      </c>
      <c r="K5728" s="44">
        <v>12280.6418841917</v>
      </c>
      <c r="L5728" s="45">
        <v>11554.452609022001</v>
      </c>
      <c r="M5728" s="46">
        <v>0.97967520178240597</v>
      </c>
      <c r="N5728" s="139">
        <v>12275.553678346399</v>
      </c>
      <c r="O5728" s="45">
        <v>11402.0916846748</v>
      </c>
      <c r="P5728" s="99">
        <v>0.96675687286156997</v>
      </c>
      <c r="Q5728" s="86">
        <v>11820.466440238</v>
      </c>
      <c r="R5728" s="44">
        <v>12308.026447255201</v>
      </c>
      <c r="S5728" s="45">
        <v>11580.8102397039</v>
      </c>
      <c r="T5728" s="140">
        <v>0.979725317799789</v>
      </c>
      <c r="U5728" s="44">
        <v>12302.9268952363</v>
      </c>
      <c r="V5728" s="45">
        <v>11428.018073592701</v>
      </c>
      <c r="W5728" s="99">
        <v>0.96679924869045097</v>
      </c>
      <c r="X5728" s="86">
        <v>11857.716246039199</v>
      </c>
      <c r="Y5728" s="44">
        <v>12346.812699665301</v>
      </c>
      <c r="Z5728" s="45">
        <v>11617.8737165204</v>
      </c>
      <c r="AA5728" s="46">
        <v>0.97977329491259602</v>
      </c>
      <c r="AB5728" s="139">
        <v>12341.6970774412</v>
      </c>
      <c r="AC5728" s="45">
        <v>11464.5204608561</v>
      </c>
      <c r="AD5728" s="99">
        <v>0.96684051321311804</v>
      </c>
      <c r="AE5728" s="142">
        <v>11939.9493826496</v>
      </c>
      <c r="AF5728" s="44">
        <v>12432.437715002799</v>
      </c>
      <c r="AG5728" s="45">
        <v>11698.8603392608</v>
      </c>
      <c r="AH5728" s="140">
        <v>0.97980820222411402</v>
      </c>
      <c r="AI5728" s="44">
        <v>12427.2866159927</v>
      </c>
      <c r="AJ5728" s="45">
        <v>11544.388960636101</v>
      </c>
      <c r="AK5728" s="46">
        <v>0.96687084598630701</v>
      </c>
    </row>
    <row r="5729" spans="1:37" x14ac:dyDescent="0.2">
      <c r="A5729" s="35" t="s">
        <v>1511</v>
      </c>
      <c r="B5729" s="35" t="s">
        <v>9040</v>
      </c>
      <c r="C5729" s="85" t="s">
        <v>1031</v>
      </c>
      <c r="D5729" s="85" t="s">
        <v>1031</v>
      </c>
      <c r="E5729" s="85" t="s">
        <v>12896</v>
      </c>
      <c r="F5729" s="85" t="s">
        <v>235</v>
      </c>
      <c r="G5729" s="85" t="s">
        <v>235</v>
      </c>
      <c r="H5729" s="840">
        <v>1.0412471038670299</v>
      </c>
      <c r="I5729" s="840">
        <v>1.04081568671064</v>
      </c>
      <c r="J5729" s="86">
        <v>4526</v>
      </c>
      <c r="K5729" s="44">
        <v>4712.68439210217</v>
      </c>
      <c r="L5729" s="45">
        <v>4434.00996326717</v>
      </c>
      <c r="M5729" s="46">
        <v>0.97967520178240597</v>
      </c>
      <c r="N5729" s="139">
        <v>4710.7317980523503</v>
      </c>
      <c r="O5729" s="45">
        <v>4375.5416065714699</v>
      </c>
      <c r="P5729" s="99">
        <v>0.96675687286156997</v>
      </c>
      <c r="Q5729" s="86">
        <v>4539.8089646952303</v>
      </c>
      <c r="R5729" s="44">
        <v>4727.0629365984696</v>
      </c>
      <c r="S5729" s="45">
        <v>4447.7657806863599</v>
      </c>
      <c r="T5729" s="140">
        <v>0.979725317799789</v>
      </c>
      <c r="U5729" s="44">
        <v>4725.1043851243803</v>
      </c>
      <c r="V5729" s="45">
        <v>4389.0838962655198</v>
      </c>
      <c r="W5729" s="99">
        <v>0.96679924869045097</v>
      </c>
      <c r="X5729" s="86">
        <v>4555.9395088075798</v>
      </c>
      <c r="Y5729" s="44">
        <v>4743.8588189392503</v>
      </c>
      <c r="Z5729" s="45">
        <v>4463.7878639668697</v>
      </c>
      <c r="AA5729" s="46">
        <v>0.97977329491259602</v>
      </c>
      <c r="AB5729" s="139">
        <v>4741.89330847169</v>
      </c>
      <c r="AC5729" s="45">
        <v>4404.8668928634397</v>
      </c>
      <c r="AD5729" s="99">
        <v>0.96684051321311804</v>
      </c>
      <c r="AE5729" s="142">
        <v>4573.4266191222696</v>
      </c>
      <c r="AF5729" s="44">
        <v>4762.0672219094404</v>
      </c>
      <c r="AG5729" s="45">
        <v>4481.0809136860998</v>
      </c>
      <c r="AH5729" s="140">
        <v>0.97980820222411302</v>
      </c>
      <c r="AI5729" s="44">
        <v>4760.0941672024601</v>
      </c>
      <c r="AJ5729" s="45">
        <v>4421.9128642870501</v>
      </c>
      <c r="AK5729" s="46">
        <v>0.96687084598630701</v>
      </c>
    </row>
    <row r="5730" spans="1:37" x14ac:dyDescent="0.2">
      <c r="A5730" s="35" t="s">
        <v>1510</v>
      </c>
      <c r="B5730" s="35" t="s">
        <v>7813</v>
      </c>
      <c r="C5730" s="85" t="s">
        <v>1031</v>
      </c>
      <c r="D5730" s="85" t="s">
        <v>1031</v>
      </c>
      <c r="E5730" s="85" t="s">
        <v>12896</v>
      </c>
      <c r="F5730" s="85" t="s">
        <v>235</v>
      </c>
      <c r="G5730" s="85" t="s">
        <v>235</v>
      </c>
      <c r="H5730" s="840">
        <v>1.0412471038670299</v>
      </c>
      <c r="I5730" s="840">
        <v>1.04081568671064</v>
      </c>
      <c r="J5730" s="86">
        <v>7692.75</v>
      </c>
      <c r="K5730" s="44">
        <v>8010.0536582730701</v>
      </c>
      <c r="L5730" s="45">
        <v>7536.3964085116004</v>
      </c>
      <c r="M5730" s="46">
        <v>0.97967520178240597</v>
      </c>
      <c r="N5730" s="139">
        <v>8006.73487394327</v>
      </c>
      <c r="O5730" s="45">
        <v>7437.01893370584</v>
      </c>
      <c r="P5730" s="99">
        <v>0.96675687286156997</v>
      </c>
      <c r="Q5730" s="86">
        <v>7727.1536288901598</v>
      </c>
      <c r="R5730" s="44">
        <v>8045.8763372174699</v>
      </c>
      <c r="S5730" s="45">
        <v>7570.48804475221</v>
      </c>
      <c r="T5730" s="140">
        <v>0.979725317799789</v>
      </c>
      <c r="U5730" s="44">
        <v>8042.54271057192</v>
      </c>
      <c r="V5730" s="45">
        <v>7470.6063229267002</v>
      </c>
      <c r="W5730" s="99">
        <v>0.96679924869045097</v>
      </c>
      <c r="X5730" s="86">
        <v>7765.3387489280003</v>
      </c>
      <c r="Y5730" s="44">
        <v>8085.6364828676797</v>
      </c>
      <c r="Z5730" s="45">
        <v>7608.2715321496398</v>
      </c>
      <c r="AA5730" s="46">
        <v>0.97977329491259602</v>
      </c>
      <c r="AB5730" s="139">
        <v>8082.2863825062304</v>
      </c>
      <c r="AC5730" s="45">
        <v>7507.8441012872599</v>
      </c>
      <c r="AD5730" s="99">
        <v>0.96684051321311804</v>
      </c>
      <c r="AE5730" s="142">
        <v>7808.6183119555199</v>
      </c>
      <c r="AF5730" s="44">
        <v>8130.7012025267204</v>
      </c>
      <c r="AG5730" s="45">
        <v>7650.9482700914295</v>
      </c>
      <c r="AH5730" s="140">
        <v>0.97980820222411302</v>
      </c>
      <c r="AI5730" s="44">
        <v>8127.3324306192599</v>
      </c>
      <c r="AJ5730" s="45">
        <v>7549.9253932646097</v>
      </c>
      <c r="AK5730" s="46">
        <v>0.96687084598630701</v>
      </c>
    </row>
    <row r="5731" spans="1:37" x14ac:dyDescent="0.2">
      <c r="A5731" s="35" t="s">
        <v>1509</v>
      </c>
      <c r="B5731" s="35" t="s">
        <v>7812</v>
      </c>
      <c r="C5731" s="85" t="s">
        <v>1031</v>
      </c>
      <c r="D5731" s="85" t="s">
        <v>1031</v>
      </c>
      <c r="E5731" s="85" t="s">
        <v>12896</v>
      </c>
      <c r="F5731" s="85" t="s">
        <v>235</v>
      </c>
      <c r="G5731" s="85" t="s">
        <v>235</v>
      </c>
      <c r="H5731" s="840">
        <v>1.0412471038670299</v>
      </c>
      <c r="I5731" s="840">
        <v>1.04081568671064</v>
      </c>
      <c r="J5731" s="86">
        <v>8492.0833333333303</v>
      </c>
      <c r="K5731" s="44">
        <v>8842.3571766307905</v>
      </c>
      <c r="L5731" s="45">
        <v>8319.4834531363394</v>
      </c>
      <c r="M5731" s="46">
        <v>0.97967520178240597</v>
      </c>
      <c r="N5731" s="139">
        <v>8838.6935461873109</v>
      </c>
      <c r="O5731" s="45">
        <v>8209.7799274131903</v>
      </c>
      <c r="P5731" s="99">
        <v>0.96675687286156997</v>
      </c>
      <c r="Q5731" s="86">
        <v>8535.9054266135008</v>
      </c>
      <c r="R5731" s="44">
        <v>8887.9868043441493</v>
      </c>
      <c r="S5731" s="45">
        <v>8362.8426567978495</v>
      </c>
      <c r="T5731" s="140">
        <v>0.979725317799789</v>
      </c>
      <c r="U5731" s="44">
        <v>8884.3042682977994</v>
      </c>
      <c r="V5731" s="45">
        <v>8252.5069533426704</v>
      </c>
      <c r="W5731" s="99">
        <v>0.96679924869045097</v>
      </c>
      <c r="X5731" s="86">
        <v>8585.4394442684406</v>
      </c>
      <c r="Y5731" s="44">
        <v>8939.5639567702601</v>
      </c>
      <c r="Z5731" s="45">
        <v>8411.7842925834593</v>
      </c>
      <c r="AA5731" s="46">
        <v>0.97977329491259602</v>
      </c>
      <c r="AB5731" s="139">
        <v>8935.8600508988693</v>
      </c>
      <c r="AC5731" s="45">
        <v>8300.7506784566503</v>
      </c>
      <c r="AD5731" s="99">
        <v>0.96684051321311804</v>
      </c>
      <c r="AE5731" s="142">
        <v>8638.8630799595103</v>
      </c>
      <c r="AF5731" s="44">
        <v>8995.1911627116297</v>
      </c>
      <c r="AG5731" s="45">
        <v>8464.4289036354003</v>
      </c>
      <c r="AH5731" s="140">
        <v>0.97980820222411402</v>
      </c>
      <c r="AI5731" s="44">
        <v>8991.4642089672507</v>
      </c>
      <c r="AJ5731" s="45">
        <v>8352.6648544803302</v>
      </c>
      <c r="AK5731" s="46">
        <v>0.96687084598630701</v>
      </c>
    </row>
    <row r="5732" spans="1:37" x14ac:dyDescent="0.2">
      <c r="A5732" s="35" t="s">
        <v>1508</v>
      </c>
      <c r="B5732" s="35" t="s">
        <v>7811</v>
      </c>
      <c r="C5732" s="85" t="s">
        <v>1031</v>
      </c>
      <c r="D5732" s="85" t="s">
        <v>1031</v>
      </c>
      <c r="E5732" s="85" t="s">
        <v>12896</v>
      </c>
      <c r="F5732" s="85" t="s">
        <v>235</v>
      </c>
      <c r="G5732" s="85" t="s">
        <v>235</v>
      </c>
      <c r="H5732" s="840">
        <v>1.0412471038670299</v>
      </c>
      <c r="I5732" s="840">
        <v>1.04081568671064</v>
      </c>
      <c r="J5732" s="86">
        <v>22372.75</v>
      </c>
      <c r="K5732" s="44">
        <v>23295.561143040999</v>
      </c>
      <c r="L5732" s="45">
        <v>21918.028370677301</v>
      </c>
      <c r="M5732" s="46">
        <v>0.97967520178240597</v>
      </c>
      <c r="N5732" s="139">
        <v>23285.909154855399</v>
      </c>
      <c r="O5732" s="45">
        <v>21629.009827313701</v>
      </c>
      <c r="P5732" s="99">
        <v>0.96675687286156997</v>
      </c>
      <c r="Q5732" s="86">
        <v>22484.300924501898</v>
      </c>
      <c r="R5732" s="44">
        <v>23411.713220112299</v>
      </c>
      <c r="S5732" s="45">
        <v>22028.4388687637</v>
      </c>
      <c r="T5732" s="140">
        <v>0.979725317799789</v>
      </c>
      <c r="U5732" s="44">
        <v>23402.013106944101</v>
      </c>
      <c r="V5732" s="45">
        <v>21737.805241138401</v>
      </c>
      <c r="W5732" s="99">
        <v>0.96679924869045097</v>
      </c>
      <c r="X5732" s="86">
        <v>22603.026409352799</v>
      </c>
      <c r="Y5732" s="44">
        <v>23535.335787368502</v>
      </c>
      <c r="Z5732" s="45">
        <v>22145.841660088001</v>
      </c>
      <c r="AA5732" s="46">
        <v>0.97977329491259602</v>
      </c>
      <c r="AB5732" s="139">
        <v>23525.584453989199</v>
      </c>
      <c r="AC5732" s="45">
        <v>21853.521653788299</v>
      </c>
      <c r="AD5732" s="99">
        <v>0.96684051321311804</v>
      </c>
      <c r="AE5732" s="142">
        <v>22742.245591594601</v>
      </c>
      <c r="AF5732" s="44">
        <v>23680.2973576806</v>
      </c>
      <c r="AG5732" s="45">
        <v>22283.038767639599</v>
      </c>
      <c r="AH5732" s="140">
        <v>0.97980820222411302</v>
      </c>
      <c r="AI5732" s="44">
        <v>23670.485962757601</v>
      </c>
      <c r="AJ5732" s="45">
        <v>21988.814234773399</v>
      </c>
      <c r="AK5732" s="46">
        <v>0.96687084598630701</v>
      </c>
    </row>
    <row r="5733" spans="1:37" x14ac:dyDescent="0.2">
      <c r="A5733" s="35" t="s">
        <v>1507</v>
      </c>
      <c r="B5733" s="35" t="s">
        <v>7810</v>
      </c>
      <c r="C5733" s="85" t="s">
        <v>1031</v>
      </c>
      <c r="D5733" s="85" t="s">
        <v>1031</v>
      </c>
      <c r="E5733" s="85" t="s">
        <v>12896</v>
      </c>
      <c r="F5733" s="85" t="s">
        <v>235</v>
      </c>
      <c r="G5733" s="85" t="s">
        <v>235</v>
      </c>
      <c r="H5733" s="840">
        <v>1.0412471038670299</v>
      </c>
      <c r="I5733" s="840">
        <v>1.04081568671064</v>
      </c>
      <c r="J5733" s="86">
        <v>8414.3333333333303</v>
      </c>
      <c r="K5733" s="44">
        <v>8761.4002143051202</v>
      </c>
      <c r="L5733" s="45">
        <v>8243.3137061977595</v>
      </c>
      <c r="M5733" s="46">
        <v>0.97967520178240597</v>
      </c>
      <c r="N5733" s="139">
        <v>8757.7701265455507</v>
      </c>
      <c r="O5733" s="45">
        <v>8134.6145805482001</v>
      </c>
      <c r="P5733" s="99">
        <v>0.96675687286156997</v>
      </c>
      <c r="Q5733" s="86">
        <v>8441.8253997704996</v>
      </c>
      <c r="R5733" s="44">
        <v>8790.0262488621502</v>
      </c>
      <c r="S5733" s="45">
        <v>8270.6700726004892</v>
      </c>
      <c r="T5733" s="140">
        <v>0.979725317799789</v>
      </c>
      <c r="U5733" s="44">
        <v>8786.3843005534509</v>
      </c>
      <c r="V5733" s="45">
        <v>8161.5504540740803</v>
      </c>
      <c r="W5733" s="99">
        <v>0.96679924869045097</v>
      </c>
      <c r="X5733" s="86">
        <v>8474.8744950909204</v>
      </c>
      <c r="Y5733" s="44">
        <v>8824.4385236499602</v>
      </c>
      <c r="Z5733" s="45">
        <v>8303.4557080259601</v>
      </c>
      <c r="AA5733" s="46">
        <v>0.97977329491259602</v>
      </c>
      <c r="AB5733" s="139">
        <v>8820.7823173945399</v>
      </c>
      <c r="AC5733" s="45">
        <v>8193.8520062504795</v>
      </c>
      <c r="AD5733" s="99">
        <v>0.96684051321311804</v>
      </c>
      <c r="AE5733" s="142">
        <v>8513.0579336302198</v>
      </c>
      <c r="AF5733" s="44">
        <v>8864.1969184446898</v>
      </c>
      <c r="AG5733" s="45">
        <v>8341.1639893799493</v>
      </c>
      <c r="AH5733" s="140">
        <v>0.97980820222411402</v>
      </c>
      <c r="AI5733" s="44">
        <v>8860.5242391987904</v>
      </c>
      <c r="AJ5733" s="45">
        <v>8231.02752621949</v>
      </c>
      <c r="AK5733" s="46">
        <v>0.96687084598630701</v>
      </c>
    </row>
    <row r="5734" spans="1:37" x14ac:dyDescent="0.2">
      <c r="A5734" s="35" t="s">
        <v>1506</v>
      </c>
      <c r="B5734" s="35" t="s">
        <v>7809</v>
      </c>
      <c r="C5734" s="85" t="s">
        <v>1031</v>
      </c>
      <c r="D5734" s="85" t="s">
        <v>1031</v>
      </c>
      <c r="E5734" s="85" t="s">
        <v>12896</v>
      </c>
      <c r="F5734" s="85" t="s">
        <v>235</v>
      </c>
      <c r="G5734" s="85" t="s">
        <v>235</v>
      </c>
      <c r="H5734" s="840">
        <v>1.0412471038670299</v>
      </c>
      <c r="I5734" s="840">
        <v>1.04081568671064</v>
      </c>
      <c r="J5734" s="86">
        <v>4765.3333333333303</v>
      </c>
      <c r="K5734" s="44">
        <v>4961.8895322943399</v>
      </c>
      <c r="L5734" s="45">
        <v>4668.4788948937603</v>
      </c>
      <c r="M5734" s="46">
        <v>0.97967520178240597</v>
      </c>
      <c r="N5734" s="139">
        <v>4959.8336857384302</v>
      </c>
      <c r="O5734" s="45">
        <v>4606.9187514763398</v>
      </c>
      <c r="P5734" s="99">
        <v>0.96675687286156997</v>
      </c>
      <c r="Q5734" s="86">
        <v>4789.8860045519696</v>
      </c>
      <c r="R5734" s="44">
        <v>4987.4549300929502</v>
      </c>
      <c r="S5734" s="45">
        <v>4692.7725880344397</v>
      </c>
      <c r="T5734" s="140">
        <v>0.979725317799789</v>
      </c>
      <c r="U5734" s="44">
        <v>4985.3884910934403</v>
      </c>
      <c r="V5734" s="45">
        <v>4630.8581905137498</v>
      </c>
      <c r="W5734" s="99">
        <v>0.96679924869045097</v>
      </c>
      <c r="X5734" s="86">
        <v>4815.4666919513102</v>
      </c>
      <c r="Y5734" s="44">
        <v>5014.0907467624302</v>
      </c>
      <c r="Z5734" s="45">
        <v>4718.0656673149897</v>
      </c>
      <c r="AA5734" s="46">
        <v>0.97977329491259602</v>
      </c>
      <c r="AB5734" s="139">
        <v>5012.0132718155101</v>
      </c>
      <c r="AC5734" s="45">
        <v>4655.7882878068804</v>
      </c>
      <c r="AD5734" s="99">
        <v>0.96684051321311804</v>
      </c>
      <c r="AE5734" s="142">
        <v>4847.5423363443097</v>
      </c>
      <c r="AF5734" s="44">
        <v>5047.4894185913199</v>
      </c>
      <c r="AG5734" s="45">
        <v>4749.6617417788002</v>
      </c>
      <c r="AH5734" s="140">
        <v>0.97980820222411302</v>
      </c>
      <c r="AI5734" s="44">
        <v>5045.3981056611001</v>
      </c>
      <c r="AJ5734" s="45">
        <v>4686.9473596956605</v>
      </c>
      <c r="AK5734" s="46">
        <v>0.96687084598630701</v>
      </c>
    </row>
    <row r="5735" spans="1:37" x14ac:dyDescent="0.2">
      <c r="A5735" s="35" t="s">
        <v>1505</v>
      </c>
      <c r="B5735" s="35" t="s">
        <v>7808</v>
      </c>
      <c r="C5735" s="85" t="s">
        <v>1031</v>
      </c>
      <c r="D5735" s="85" t="s">
        <v>1031</v>
      </c>
      <c r="E5735" s="85" t="s">
        <v>12896</v>
      </c>
      <c r="F5735" s="85" t="s">
        <v>235</v>
      </c>
      <c r="G5735" s="85" t="s">
        <v>235</v>
      </c>
      <c r="H5735" s="840">
        <v>1.0412471038670299</v>
      </c>
      <c r="I5735" s="840">
        <v>1.04081568671064</v>
      </c>
      <c r="J5735" s="86">
        <v>33624.666666666701</v>
      </c>
      <c r="K5735" s="44">
        <v>35011.586785160798</v>
      </c>
      <c r="L5735" s="45">
        <v>32941.252101532802</v>
      </c>
      <c r="M5735" s="46">
        <v>0.97967520178240597</v>
      </c>
      <c r="N5735" s="139">
        <v>34997.080527083002</v>
      </c>
      <c r="O5735" s="45">
        <v>32506.8775976793</v>
      </c>
      <c r="P5735" s="99">
        <v>0.96675687286156997</v>
      </c>
      <c r="Q5735" s="86">
        <v>33713.511345757899</v>
      </c>
      <c r="R5735" s="44">
        <v>35104.0960499586</v>
      </c>
      <c r="S5735" s="45">
        <v>33029.980617369401</v>
      </c>
      <c r="T5735" s="140">
        <v>0.979725317799789</v>
      </c>
      <c r="U5735" s="44">
        <v>35089.551462761898</v>
      </c>
      <c r="V5735" s="45">
        <v>32594.197439795698</v>
      </c>
      <c r="W5735" s="99">
        <v>0.96679924869045097</v>
      </c>
      <c r="X5735" s="86">
        <v>33830.5069804058</v>
      </c>
      <c r="Y5735" s="44">
        <v>35225.917415700802</v>
      </c>
      <c r="Z5735" s="45">
        <v>33146.227292755801</v>
      </c>
      <c r="AA5735" s="46">
        <v>0.97977329491259602</v>
      </c>
      <c r="AB5735" s="139">
        <v>35211.322354580101</v>
      </c>
      <c r="AC5735" s="45">
        <v>32708.704731195499</v>
      </c>
      <c r="AD5735" s="99">
        <v>0.96684051321311804</v>
      </c>
      <c r="AE5735" s="142">
        <v>34025.671484626997</v>
      </c>
      <c r="AF5735" s="44">
        <v>35429.1318904988</v>
      </c>
      <c r="AG5735" s="45">
        <v>33338.632006820699</v>
      </c>
      <c r="AH5735" s="140">
        <v>0.97980820222411402</v>
      </c>
      <c r="AI5735" s="44">
        <v>35414.452632062697</v>
      </c>
      <c r="AJ5735" s="45">
        <v>32898.429773593503</v>
      </c>
      <c r="AK5735" s="46">
        <v>0.96687084598630701</v>
      </c>
    </row>
    <row r="5736" spans="1:37" x14ac:dyDescent="0.2">
      <c r="A5736" s="35" t="s">
        <v>1504</v>
      </c>
      <c r="B5736" s="35" t="s">
        <v>7807</v>
      </c>
      <c r="C5736" s="85" t="s">
        <v>1031</v>
      </c>
      <c r="D5736" s="85" t="s">
        <v>1031</v>
      </c>
      <c r="E5736" s="85" t="s">
        <v>12896</v>
      </c>
      <c r="F5736" s="85" t="s">
        <v>235</v>
      </c>
      <c r="G5736" s="85" t="s">
        <v>235</v>
      </c>
      <c r="H5736" s="840">
        <v>1.0412471038670299</v>
      </c>
      <c r="I5736" s="840">
        <v>1.04081568671064</v>
      </c>
      <c r="J5736" s="86">
        <v>11185.583333333299</v>
      </c>
      <c r="K5736" s="44">
        <v>11646.956250896599</v>
      </c>
      <c r="L5736" s="45">
        <v>10958.238609137299</v>
      </c>
      <c r="M5736" s="46">
        <v>0.97967520178240597</v>
      </c>
      <c r="N5736" s="139">
        <v>11642.130598342401</v>
      </c>
      <c r="O5736" s="45">
        <v>10813.739564465801</v>
      </c>
      <c r="P5736" s="99">
        <v>0.96675687286156997</v>
      </c>
      <c r="Q5736" s="86">
        <v>11220.9251023945</v>
      </c>
      <c r="R5736" s="44">
        <v>11683.7557655771</v>
      </c>
      <c r="S5736" s="45">
        <v>10993.4244119511</v>
      </c>
      <c r="T5736" s="140">
        <v>0.979725317799789</v>
      </c>
      <c r="U5736" s="44">
        <v>11678.9148659774</v>
      </c>
      <c r="V5736" s="45">
        <v>10848.3819586068</v>
      </c>
      <c r="W5736" s="99">
        <v>0.96679924869045097</v>
      </c>
      <c r="X5736" s="86">
        <v>11263.8823383037</v>
      </c>
      <c r="Y5736" s="44">
        <v>11728.4848630577</v>
      </c>
      <c r="Z5736" s="45">
        <v>11036.0511121076</v>
      </c>
      <c r="AA5736" s="46">
        <v>0.97977329491259602</v>
      </c>
      <c r="AB5736" s="139">
        <v>11723.6254309694</v>
      </c>
      <c r="AC5736" s="45">
        <v>10890.377780737699</v>
      </c>
      <c r="AD5736" s="99">
        <v>0.96684051321311804</v>
      </c>
      <c r="AE5736" s="142">
        <v>11313.4723485714</v>
      </c>
      <c r="AF5736" s="44">
        <v>11780.1203176297</v>
      </c>
      <c r="AG5736" s="45">
        <v>11085.033002766</v>
      </c>
      <c r="AH5736" s="140">
        <v>0.97980820222411302</v>
      </c>
      <c r="AI5736" s="44">
        <v>11775.2394915602</v>
      </c>
      <c r="AJ5736" s="45">
        <v>10938.6665807059</v>
      </c>
      <c r="AK5736" s="46">
        <v>0.96687084598630701</v>
      </c>
    </row>
    <row r="5737" spans="1:37" x14ac:dyDescent="0.2">
      <c r="A5737" s="35" t="s">
        <v>1503</v>
      </c>
      <c r="B5737" s="35" t="s">
        <v>7806</v>
      </c>
      <c r="C5737" s="85" t="s">
        <v>1031</v>
      </c>
      <c r="D5737" s="85" t="s">
        <v>1031</v>
      </c>
      <c r="E5737" s="85" t="s">
        <v>12896</v>
      </c>
      <c r="F5737" s="85" t="s">
        <v>235</v>
      </c>
      <c r="G5737" s="85" t="s">
        <v>235</v>
      </c>
      <c r="H5737" s="840">
        <v>1.0412471038670299</v>
      </c>
      <c r="I5737" s="840">
        <v>1.04081568671064</v>
      </c>
      <c r="J5737" s="86">
        <v>2022</v>
      </c>
      <c r="K5737" s="44">
        <v>2105.4016440191299</v>
      </c>
      <c r="L5737" s="45">
        <v>1980.90325800403</v>
      </c>
      <c r="M5737" s="46">
        <v>0.97967520178240597</v>
      </c>
      <c r="N5737" s="139">
        <v>2104.5293185289102</v>
      </c>
      <c r="O5737" s="45">
        <v>1954.7823969260901</v>
      </c>
      <c r="P5737" s="99">
        <v>0.96675687286156997</v>
      </c>
      <c r="Q5737" s="86">
        <v>2027.9442631459699</v>
      </c>
      <c r="R5737" s="44">
        <v>2111.5910908044898</v>
      </c>
      <c r="S5737" s="45">
        <v>1986.8283376909401</v>
      </c>
      <c r="T5737" s="140">
        <v>0.979725317799789</v>
      </c>
      <c r="U5737" s="44">
        <v>2110.71620085717</v>
      </c>
      <c r="V5737" s="45">
        <v>1960.6149899956299</v>
      </c>
      <c r="W5737" s="99">
        <v>0.96679924869045097</v>
      </c>
      <c r="X5737" s="86">
        <v>2035.2900750257099</v>
      </c>
      <c r="Y5737" s="44">
        <v>2119.2398961498202</v>
      </c>
      <c r="Z5737" s="45">
        <v>1994.12286291084</v>
      </c>
      <c r="AA5737" s="46">
        <v>0.97977329491259602</v>
      </c>
      <c r="AB5737" s="139">
        <v>2118.36183709323</v>
      </c>
      <c r="AC5737" s="45">
        <v>1967.8009006754201</v>
      </c>
      <c r="AD5737" s="99">
        <v>0.96684051321311804</v>
      </c>
      <c r="AE5737" s="142">
        <v>2043.2855831505599</v>
      </c>
      <c r="AF5737" s="44">
        <v>2127.5651958287699</v>
      </c>
      <c r="AG5737" s="45">
        <v>2002.0279738572001</v>
      </c>
      <c r="AH5737" s="140">
        <v>0.97980820222411402</v>
      </c>
      <c r="AI5737" s="44">
        <v>2126.6836873727998</v>
      </c>
      <c r="AJ5737" s="45">
        <v>1975.59326037241</v>
      </c>
      <c r="AK5737" s="46">
        <v>0.96687084598630701</v>
      </c>
    </row>
    <row r="5738" spans="1:37" x14ac:dyDescent="0.2">
      <c r="A5738" s="35" t="s">
        <v>1502</v>
      </c>
      <c r="B5738" s="35" t="s">
        <v>13186</v>
      </c>
      <c r="C5738" s="85" t="s">
        <v>1031</v>
      </c>
      <c r="D5738" s="85" t="s">
        <v>1031</v>
      </c>
      <c r="E5738" s="85" t="s">
        <v>12896</v>
      </c>
      <c r="F5738" s="85" t="s">
        <v>235</v>
      </c>
      <c r="G5738" s="85" t="s">
        <v>235</v>
      </c>
      <c r="H5738" s="840">
        <v>1.0412471038670299</v>
      </c>
      <c r="I5738" s="840">
        <v>1.04081568671064</v>
      </c>
      <c r="J5738" s="86">
        <v>7891.6666666666697</v>
      </c>
      <c r="K5738" s="44">
        <v>8217.1750613506192</v>
      </c>
      <c r="L5738" s="45">
        <v>7731.2701340661597</v>
      </c>
      <c r="M5738" s="46">
        <v>0.97967520178240597</v>
      </c>
      <c r="N5738" s="139">
        <v>8213.7704609581306</v>
      </c>
      <c r="O5738" s="45">
        <v>7629.3229883325603</v>
      </c>
      <c r="P5738" s="99">
        <v>0.96675687286156997</v>
      </c>
      <c r="Q5738" s="86">
        <v>7921.2808082894298</v>
      </c>
      <c r="R5738" s="44">
        <v>8248.0107005488298</v>
      </c>
      <c r="S5738" s="45">
        <v>7760.67935728272</v>
      </c>
      <c r="T5738" s="140">
        <v>0.979725317799789</v>
      </c>
      <c r="U5738" s="44">
        <v>8244.59332410756</v>
      </c>
      <c r="V5738" s="45">
        <v>7658.2883341202996</v>
      </c>
      <c r="W5738" s="99">
        <v>0.96679924869044997</v>
      </c>
      <c r="X5738" s="86">
        <v>7956.0491772309197</v>
      </c>
      <c r="Y5738" s="44">
        <v>8284.2131640153402</v>
      </c>
      <c r="Z5738" s="45">
        <v>7795.1245168621899</v>
      </c>
      <c r="AA5738" s="46">
        <v>0.97977329491259602</v>
      </c>
      <c r="AB5738" s="139">
        <v>8280.7807879032207</v>
      </c>
      <c r="AC5738" s="45">
        <v>7692.2306696627502</v>
      </c>
      <c r="AD5738" s="99">
        <v>0.96684051321311804</v>
      </c>
      <c r="AE5738" s="142">
        <v>8008.9894480042803</v>
      </c>
      <c r="AF5738" s="44">
        <v>8339.3370676360391</v>
      </c>
      <c r="AG5738" s="45">
        <v>7847.2735526809702</v>
      </c>
      <c r="AH5738" s="140">
        <v>0.97980820222411402</v>
      </c>
      <c r="AI5738" s="44">
        <v>8335.8818521828398</v>
      </c>
      <c r="AJ5738" s="45">
        <v>7743.65840308731</v>
      </c>
      <c r="AK5738" s="46">
        <v>0.96687084598630701</v>
      </c>
    </row>
    <row r="5739" spans="1:37" x14ac:dyDescent="0.2">
      <c r="A5739" s="35" t="s">
        <v>1501</v>
      </c>
      <c r="B5739" s="35" t="s">
        <v>7805</v>
      </c>
      <c r="C5739" s="85" t="s">
        <v>1031</v>
      </c>
      <c r="D5739" s="85" t="s">
        <v>1031</v>
      </c>
      <c r="E5739" s="85" t="s">
        <v>12896</v>
      </c>
      <c r="F5739" s="85" t="s">
        <v>235</v>
      </c>
      <c r="G5739" s="85" t="s">
        <v>235</v>
      </c>
      <c r="H5739" s="840">
        <v>1.0412471038670299</v>
      </c>
      <c r="I5739" s="840">
        <v>1.04081568671064</v>
      </c>
      <c r="J5739" s="86">
        <v>5785</v>
      </c>
      <c r="K5739" s="44">
        <v>6023.61449587075</v>
      </c>
      <c r="L5739" s="45">
        <v>5667.4210423112199</v>
      </c>
      <c r="M5739" s="46">
        <v>0.97967520178240597</v>
      </c>
      <c r="N5739" s="139">
        <v>6021.1187476210498</v>
      </c>
      <c r="O5739" s="45">
        <v>5592.6885095041798</v>
      </c>
      <c r="P5739" s="99">
        <v>0.96675687286156997</v>
      </c>
      <c r="Q5739" s="86">
        <v>5803.0893315608901</v>
      </c>
      <c r="R5739" s="44">
        <v>6042.44995996942</v>
      </c>
      <c r="S5739" s="45">
        <v>5685.4335395840599</v>
      </c>
      <c r="T5739" s="140">
        <v>0.979725317799789</v>
      </c>
      <c r="U5739" s="44">
        <v>6039.9464076717304</v>
      </c>
      <c r="V5739" s="45">
        <v>5610.4224058366399</v>
      </c>
      <c r="W5739" s="99">
        <v>0.96679924869045097</v>
      </c>
      <c r="X5739" s="86">
        <v>5825.86636513141</v>
      </c>
      <c r="Y5739" s="44">
        <v>6066.1664802094101</v>
      </c>
      <c r="Z5739" s="45">
        <v>5708.0282842852703</v>
      </c>
      <c r="AA5739" s="46">
        <v>0.97977329491259602</v>
      </c>
      <c r="AB5739" s="139">
        <v>6063.6531015086603</v>
      </c>
      <c r="AC5739" s="45">
        <v>5632.6836263747</v>
      </c>
      <c r="AD5739" s="99">
        <v>0.96684051321311804</v>
      </c>
      <c r="AE5739" s="142">
        <v>5861.3753450381801</v>
      </c>
      <c r="AF5739" s="44">
        <v>6103.1401026986096</v>
      </c>
      <c r="AG5739" s="45">
        <v>5743.0236393825999</v>
      </c>
      <c r="AH5739" s="140">
        <v>0.97980820222411302</v>
      </c>
      <c r="AI5739" s="44">
        <v>6100.6114048147301</v>
      </c>
      <c r="AJ5739" s="45">
        <v>5667.1929385003496</v>
      </c>
      <c r="AK5739" s="46">
        <v>0.96687084598630701</v>
      </c>
    </row>
    <row r="5740" spans="1:37" x14ac:dyDescent="0.2">
      <c r="A5740" s="35" t="s">
        <v>1500</v>
      </c>
      <c r="B5740" s="35" t="s">
        <v>7804</v>
      </c>
      <c r="C5740" s="85" t="s">
        <v>1031</v>
      </c>
      <c r="D5740" s="85" t="s">
        <v>1031</v>
      </c>
      <c r="E5740" s="85" t="s">
        <v>12896</v>
      </c>
      <c r="F5740" s="85" t="s">
        <v>235</v>
      </c>
      <c r="G5740" s="85" t="s">
        <v>235</v>
      </c>
      <c r="H5740" s="840">
        <v>1.0412471038670299</v>
      </c>
      <c r="I5740" s="840">
        <v>1.04081568671064</v>
      </c>
      <c r="J5740" s="86">
        <v>22965.083333333299</v>
      </c>
      <c r="K5740" s="44">
        <v>23912.3265108983</v>
      </c>
      <c r="L5740" s="45">
        <v>22498.3226485331</v>
      </c>
      <c r="M5740" s="46">
        <v>0.97967520178240597</v>
      </c>
      <c r="N5740" s="139">
        <v>23902.418979950398</v>
      </c>
      <c r="O5740" s="45">
        <v>22201.6521483387</v>
      </c>
      <c r="P5740" s="99">
        <v>0.96675687286156997</v>
      </c>
      <c r="Q5740" s="86">
        <v>23030.706533028599</v>
      </c>
      <c r="R5740" s="44">
        <v>23980.6564775275</v>
      </c>
      <c r="S5740" s="45">
        <v>22563.766277225099</v>
      </c>
      <c r="T5740" s="140">
        <v>0.979725317799789</v>
      </c>
      <c r="U5740" s="44">
        <v>23970.720635605401</v>
      </c>
      <c r="V5740" s="45">
        <v>22266.069772942301</v>
      </c>
      <c r="W5740" s="99">
        <v>0.96679924869044997</v>
      </c>
      <c r="X5740" s="86">
        <v>23116.083290725401</v>
      </c>
      <c r="Y5740" s="44">
        <v>24069.5547792168</v>
      </c>
      <c r="Z5740" s="45">
        <v>22648.521091228002</v>
      </c>
      <c r="AA5740" s="46">
        <v>0.97977329491259602</v>
      </c>
      <c r="AB5740" s="139">
        <v>24059.582104296602</v>
      </c>
      <c r="AC5740" s="45">
        <v>22349.5658322821</v>
      </c>
      <c r="AD5740" s="99">
        <v>0.96684051321311804</v>
      </c>
      <c r="AE5740" s="142">
        <v>23255.6823118416</v>
      </c>
      <c r="AF5740" s="44">
        <v>24214.911855656701</v>
      </c>
      <c r="AG5740" s="45">
        <v>22786.108277460698</v>
      </c>
      <c r="AH5740" s="140">
        <v>0.97980820222411302</v>
      </c>
      <c r="AI5740" s="44">
        <v>24204.8789553239</v>
      </c>
      <c r="AJ5740" s="45">
        <v>22485.241230839099</v>
      </c>
      <c r="AK5740" s="46">
        <v>0.96687084598630701</v>
      </c>
    </row>
    <row r="5741" spans="1:37" x14ac:dyDescent="0.2">
      <c r="A5741" s="35" t="s">
        <v>1499</v>
      </c>
      <c r="B5741" s="35" t="s">
        <v>7803</v>
      </c>
      <c r="C5741" s="85" t="s">
        <v>1031</v>
      </c>
      <c r="D5741" s="85" t="s">
        <v>1031</v>
      </c>
      <c r="E5741" s="85" t="s">
        <v>12896</v>
      </c>
      <c r="F5741" s="85" t="s">
        <v>235</v>
      </c>
      <c r="G5741" s="85" t="s">
        <v>235</v>
      </c>
      <c r="H5741" s="840">
        <v>1.0412471038670299</v>
      </c>
      <c r="I5741" s="840">
        <v>1.04081568671064</v>
      </c>
      <c r="J5741" s="86">
        <v>5281.8333333333303</v>
      </c>
      <c r="K5741" s="44">
        <v>5499.69366144166</v>
      </c>
      <c r="L5741" s="45">
        <v>5174.4811366143704</v>
      </c>
      <c r="M5741" s="46">
        <v>0.97967520178240597</v>
      </c>
      <c r="N5741" s="139">
        <v>5497.4149879244796</v>
      </c>
      <c r="O5741" s="45">
        <v>5106.2486763093402</v>
      </c>
      <c r="P5741" s="99">
        <v>0.96675687286156997</v>
      </c>
      <c r="Q5741" s="86">
        <v>5292.7533421911603</v>
      </c>
      <c r="R5741" s="44">
        <v>5511.0640890390796</v>
      </c>
      <c r="S5741" s="45">
        <v>5185.4444502141296</v>
      </c>
      <c r="T5741" s="140">
        <v>0.979725317799789</v>
      </c>
      <c r="U5741" s="44">
        <v>5508.78070444273</v>
      </c>
      <c r="V5741" s="45">
        <v>5117.0299547342902</v>
      </c>
      <c r="W5741" s="99">
        <v>0.96679924869045097</v>
      </c>
      <c r="X5741" s="86">
        <v>5308.7002641229801</v>
      </c>
      <c r="Y5741" s="44">
        <v>5527.6687753161696</v>
      </c>
      <c r="Z5741" s="45">
        <v>5201.3227494831399</v>
      </c>
      <c r="AA5741" s="46">
        <v>0.97977329491259602</v>
      </c>
      <c r="AB5741" s="139">
        <v>5525.3785109441096</v>
      </c>
      <c r="AC5741" s="45">
        <v>5132.6664878592701</v>
      </c>
      <c r="AD5741" s="99">
        <v>0.96684051321311804</v>
      </c>
      <c r="AE5741" s="142">
        <v>5330.3606357606805</v>
      </c>
      <c r="AF5741" s="44">
        <v>5550.2225745526102</v>
      </c>
      <c r="AG5741" s="45">
        <v>5222.7310717308501</v>
      </c>
      <c r="AH5741" s="140">
        <v>0.97980820222411402</v>
      </c>
      <c r="AI5741" s="44">
        <v>5547.9229655246099</v>
      </c>
      <c r="AJ5741" s="45">
        <v>5153.7702973100404</v>
      </c>
      <c r="AK5741" s="46">
        <v>0.96687084598630701</v>
      </c>
    </row>
    <row r="5742" spans="1:37" x14ac:dyDescent="0.2">
      <c r="A5742" s="35" t="s">
        <v>1498</v>
      </c>
      <c r="B5742" s="35" t="s">
        <v>7802</v>
      </c>
      <c r="C5742" s="85" t="s">
        <v>1031</v>
      </c>
      <c r="D5742" s="85" t="s">
        <v>1031</v>
      </c>
      <c r="E5742" s="85" t="s">
        <v>12896</v>
      </c>
      <c r="F5742" s="85" t="s">
        <v>235</v>
      </c>
      <c r="G5742" s="85" t="s">
        <v>235</v>
      </c>
      <c r="H5742" s="840">
        <v>1.0412471038670299</v>
      </c>
      <c r="I5742" s="840">
        <v>1.04081568671064</v>
      </c>
      <c r="J5742" s="86">
        <v>2849.5</v>
      </c>
      <c r="K5742" s="44">
        <v>2967.03362246909</v>
      </c>
      <c r="L5742" s="45">
        <v>2791.58448747897</v>
      </c>
      <c r="M5742" s="46">
        <v>0.97967520178240597</v>
      </c>
      <c r="N5742" s="139">
        <v>2965.8042992819701</v>
      </c>
      <c r="O5742" s="45">
        <v>2754.77370921904</v>
      </c>
      <c r="P5742" s="99">
        <v>0.96675687286156997</v>
      </c>
      <c r="Q5742" s="86">
        <v>2861.0345107038502</v>
      </c>
      <c r="R5742" s="44">
        <v>2979.043898334</v>
      </c>
      <c r="S5742" s="45">
        <v>2803.0279452354898</v>
      </c>
      <c r="T5742" s="140">
        <v>0.979725317799789</v>
      </c>
      <c r="U5742" s="44">
        <v>2977.8095989610601</v>
      </c>
      <c r="V5742" s="45">
        <v>2766.0460154259299</v>
      </c>
      <c r="W5742" s="99">
        <v>0.96679924869045097</v>
      </c>
      <c r="X5742" s="86">
        <v>2873.9704221338602</v>
      </c>
      <c r="Y5742" s="44">
        <v>2992.5133786463798</v>
      </c>
      <c r="Z5742" s="45">
        <v>2815.8394699754399</v>
      </c>
      <c r="AA5742" s="46">
        <v>0.97977329491259602</v>
      </c>
      <c r="AB5742" s="139">
        <v>2991.2734984993199</v>
      </c>
      <c r="AC5742" s="45">
        <v>2778.6710378952298</v>
      </c>
      <c r="AD5742" s="99">
        <v>0.96684051321311804</v>
      </c>
      <c r="AE5742" s="142">
        <v>2887.9032869730399</v>
      </c>
      <c r="AF5742" s="44">
        <v>3007.0209338087402</v>
      </c>
      <c r="AG5742" s="45">
        <v>2829.5913278061598</v>
      </c>
      <c r="AH5742" s="140">
        <v>0.97980820222411402</v>
      </c>
      <c r="AI5742" s="44">
        <v>3005.77504278475</v>
      </c>
      <c r="AJ5742" s="45">
        <v>2792.22949420226</v>
      </c>
      <c r="AK5742" s="46">
        <v>0.96687084598630701</v>
      </c>
    </row>
    <row r="5743" spans="1:37" x14ac:dyDescent="0.2">
      <c r="A5743" s="35" t="s">
        <v>1497</v>
      </c>
      <c r="B5743" s="35" t="s">
        <v>7801</v>
      </c>
      <c r="C5743" s="85" t="s">
        <v>1031</v>
      </c>
      <c r="D5743" s="85" t="s">
        <v>1031</v>
      </c>
      <c r="E5743" s="85" t="s">
        <v>12896</v>
      </c>
      <c r="F5743" s="85" t="s">
        <v>235</v>
      </c>
      <c r="G5743" s="85" t="s">
        <v>235</v>
      </c>
      <c r="H5743" s="840">
        <v>1.0412471038670299</v>
      </c>
      <c r="I5743" s="840">
        <v>1.04081568671064</v>
      </c>
      <c r="J5743" s="86">
        <v>3810.8333333333298</v>
      </c>
      <c r="K5743" s="44">
        <v>3968.0191716532599</v>
      </c>
      <c r="L5743" s="45">
        <v>3733.3789147924499</v>
      </c>
      <c r="M5743" s="46">
        <v>0.97967520178240597</v>
      </c>
      <c r="N5743" s="139">
        <v>3966.3751127731298</v>
      </c>
      <c r="O5743" s="45">
        <v>3684.1493163299701</v>
      </c>
      <c r="P5743" s="99">
        <v>0.96675687286156997</v>
      </c>
      <c r="Q5743" s="86">
        <v>3826.6720336103199</v>
      </c>
      <c r="R5743" s="44">
        <v>3984.5111724457001</v>
      </c>
      <c r="S5743" s="45">
        <v>3749.0874742444398</v>
      </c>
      <c r="T5743" s="140">
        <v>0.979725317799789</v>
      </c>
      <c r="U5743" s="44">
        <v>3982.8602804785301</v>
      </c>
      <c r="V5743" s="45">
        <v>3699.6236470792201</v>
      </c>
      <c r="W5743" s="99">
        <v>0.96679924869045097</v>
      </c>
      <c r="X5743" s="86">
        <v>3845.7334943150699</v>
      </c>
      <c r="Y5743" s="44">
        <v>4004.3588631999901</v>
      </c>
      <c r="Z5743" s="45">
        <v>3767.94697708081</v>
      </c>
      <c r="AA5743" s="46">
        <v>0.97977329491259602</v>
      </c>
      <c r="AB5743" s="139">
        <v>4002.6997477916502</v>
      </c>
      <c r="AC5743" s="45">
        <v>3718.2109453244698</v>
      </c>
      <c r="AD5743" s="99">
        <v>0.96684051321311804</v>
      </c>
      <c r="AE5743" s="142">
        <v>3872.0645968590502</v>
      </c>
      <c r="AF5743" s="44">
        <v>4031.7760474655302</v>
      </c>
      <c r="AG5743" s="45">
        <v>3793.8806515441001</v>
      </c>
      <c r="AH5743" s="140">
        <v>0.97980820222411302</v>
      </c>
      <c r="AI5743" s="44">
        <v>4030.1055723678001</v>
      </c>
      <c r="AJ5743" s="45">
        <v>3743.7863724787298</v>
      </c>
      <c r="AK5743" s="46">
        <v>0.96687084598630701</v>
      </c>
    </row>
    <row r="5744" spans="1:37" x14ac:dyDescent="0.2">
      <c r="A5744" s="35" t="s">
        <v>1496</v>
      </c>
      <c r="B5744" s="35" t="s">
        <v>7800</v>
      </c>
      <c r="C5744" s="85" t="s">
        <v>1031</v>
      </c>
      <c r="D5744" s="85" t="s">
        <v>1031</v>
      </c>
      <c r="E5744" s="85" t="s">
        <v>12896</v>
      </c>
      <c r="F5744" s="85" t="s">
        <v>235</v>
      </c>
      <c r="G5744" s="85" t="s">
        <v>235</v>
      </c>
      <c r="H5744" s="840">
        <v>1.0412471038670299</v>
      </c>
      <c r="I5744" s="840">
        <v>1.04081568671064</v>
      </c>
      <c r="J5744" s="86">
        <v>7234.0833333333303</v>
      </c>
      <c r="K5744" s="44">
        <v>7532.4683199660603</v>
      </c>
      <c r="L5744" s="45">
        <v>7087.0520492940796</v>
      </c>
      <c r="M5744" s="46">
        <v>0.97967520178240597</v>
      </c>
      <c r="N5744" s="139">
        <v>7529.3474123053202</v>
      </c>
      <c r="O5744" s="45">
        <v>6993.5997813533404</v>
      </c>
      <c r="P5744" s="99">
        <v>0.96675687286156997</v>
      </c>
      <c r="Q5744" s="86">
        <v>7251.6075993517898</v>
      </c>
      <c r="R5744" s="44">
        <v>7550.7154112051803</v>
      </c>
      <c r="S5744" s="45">
        <v>7104.5835598343001</v>
      </c>
      <c r="T5744" s="140">
        <v>0.979725317799789</v>
      </c>
      <c r="U5744" s="44">
        <v>7547.5869432754298</v>
      </c>
      <c r="V5744" s="45">
        <v>7010.8487788512803</v>
      </c>
      <c r="W5744" s="99">
        <v>0.96679924869045097</v>
      </c>
      <c r="X5744" s="86">
        <v>7272.9862477301203</v>
      </c>
      <c r="Y5744" s="44">
        <v>7572.97586691371</v>
      </c>
      <c r="Z5744" s="45">
        <v>7125.8776997925397</v>
      </c>
      <c r="AA5744" s="46">
        <v>0.97977329491259602</v>
      </c>
      <c r="AB5744" s="139">
        <v>7569.8381758682599</v>
      </c>
      <c r="AC5744" s="45">
        <v>7031.81775634734</v>
      </c>
      <c r="AD5744" s="99">
        <v>0.96684051321311804</v>
      </c>
      <c r="AE5744" s="142">
        <v>7298.7500662067196</v>
      </c>
      <c r="AF5744" s="44">
        <v>7599.8023682870198</v>
      </c>
      <c r="AG5744" s="45">
        <v>7151.3751808531297</v>
      </c>
      <c r="AH5744" s="140">
        <v>0.97980820222411302</v>
      </c>
      <c r="AI5744" s="44">
        <v>7596.6535622882702</v>
      </c>
      <c r="AJ5744" s="45">
        <v>7056.9486511558998</v>
      </c>
      <c r="AK5744" s="46">
        <v>0.96687084598630701</v>
      </c>
    </row>
    <row r="5745" spans="1:37" x14ac:dyDescent="0.2">
      <c r="A5745" s="35" t="s">
        <v>1495</v>
      </c>
      <c r="B5745" s="35" t="s">
        <v>7799</v>
      </c>
      <c r="C5745" s="85" t="s">
        <v>1031</v>
      </c>
      <c r="D5745" s="85" t="s">
        <v>1031</v>
      </c>
      <c r="E5745" s="85" t="s">
        <v>12896</v>
      </c>
      <c r="F5745" s="85" t="s">
        <v>235</v>
      </c>
      <c r="G5745" s="85" t="s">
        <v>235</v>
      </c>
      <c r="H5745" s="840">
        <v>1.0412471038670299</v>
      </c>
      <c r="I5745" s="840">
        <v>1.04081568671064</v>
      </c>
      <c r="J5745" s="86">
        <v>6510.4166666666697</v>
      </c>
      <c r="K5745" s="44">
        <v>6778.9524991342896</v>
      </c>
      <c r="L5745" s="45">
        <v>6378.0937616042102</v>
      </c>
      <c r="M5745" s="46">
        <v>0.97967520178240597</v>
      </c>
      <c r="N5745" s="139">
        <v>6776.1437936890597</v>
      </c>
      <c r="O5745" s="45">
        <v>6293.9900576925102</v>
      </c>
      <c r="P5745" s="99">
        <v>0.96675687286156997</v>
      </c>
      <c r="Q5745" s="86">
        <v>6534.9873781877504</v>
      </c>
      <c r="R5745" s="44">
        <v>6804.5366813455703</v>
      </c>
      <c r="S5745" s="45">
        <v>6402.4925859126097</v>
      </c>
      <c r="T5745" s="140">
        <v>0.979725317799789</v>
      </c>
      <c r="U5745" s="44">
        <v>6801.7173756738403</v>
      </c>
      <c r="V5745" s="45">
        <v>6318.0208874335003</v>
      </c>
      <c r="W5745" s="99">
        <v>0.96679924869045097</v>
      </c>
      <c r="X5745" s="86">
        <v>6562.1877138853497</v>
      </c>
      <c r="Y5745" s="44">
        <v>6832.8589521149097</v>
      </c>
      <c r="Z5745" s="45">
        <v>6429.4562782683997</v>
      </c>
      <c r="AA5745" s="46">
        <v>0.97977329491259602</v>
      </c>
      <c r="AB5745" s="139">
        <v>6830.0279117517002</v>
      </c>
      <c r="AC5745" s="45">
        <v>6344.5889370937302</v>
      </c>
      <c r="AD5745" s="99">
        <v>0.96684051321311804</v>
      </c>
      <c r="AE5745" s="142">
        <v>6594.4651768493104</v>
      </c>
      <c r="AF5745" s="44">
        <v>6866.4677669463099</v>
      </c>
      <c r="AG5745" s="45">
        <v>6461.31106955824</v>
      </c>
      <c r="AH5745" s="140">
        <v>0.97980820222411302</v>
      </c>
      <c r="AI5745" s="44">
        <v>6863.6228015318102</v>
      </c>
      <c r="AJ5745" s="45">
        <v>6375.9961243675298</v>
      </c>
      <c r="AK5745" s="46">
        <v>0.96687084598630701</v>
      </c>
    </row>
    <row r="5746" spans="1:37" x14ac:dyDescent="0.2">
      <c r="A5746" s="35" t="s">
        <v>1494</v>
      </c>
      <c r="B5746" s="35" t="s">
        <v>7798</v>
      </c>
      <c r="C5746" s="85" t="s">
        <v>1031</v>
      </c>
      <c r="D5746" s="85" t="s">
        <v>1031</v>
      </c>
      <c r="E5746" s="85" t="s">
        <v>12896</v>
      </c>
      <c r="F5746" s="85" t="s">
        <v>235</v>
      </c>
      <c r="G5746" s="85" t="s">
        <v>235</v>
      </c>
      <c r="H5746" s="840">
        <v>1.0412471038670299</v>
      </c>
      <c r="I5746" s="840">
        <v>1.04081568671064</v>
      </c>
      <c r="J5746" s="86">
        <v>6272.5833333333303</v>
      </c>
      <c r="K5746" s="44">
        <v>6531.3092295979204</v>
      </c>
      <c r="L5746" s="45">
        <v>6145.0943427802904</v>
      </c>
      <c r="M5746" s="46">
        <v>0.97967520178240597</v>
      </c>
      <c r="N5746" s="139">
        <v>6528.6031295330404</v>
      </c>
      <c r="O5746" s="45">
        <v>6064.0630480969403</v>
      </c>
      <c r="P5746" s="99">
        <v>0.96675687286156997</v>
      </c>
      <c r="Q5746" s="86">
        <v>6300.4598372991004</v>
      </c>
      <c r="R5746" s="44">
        <v>6560.3355586182097</v>
      </c>
      <c r="S5746" s="45">
        <v>6172.7200163826601</v>
      </c>
      <c r="T5746" s="140">
        <v>0.979725317799789</v>
      </c>
      <c r="U5746" s="44">
        <v>6557.6174321512599</v>
      </c>
      <c r="V5746" s="45">
        <v>6091.2798371051204</v>
      </c>
      <c r="W5746" s="99">
        <v>0.96679924869045097</v>
      </c>
      <c r="X5746" s="86">
        <v>6332.6410491700199</v>
      </c>
      <c r="Y5746" s="44">
        <v>6593.8441522777402</v>
      </c>
      <c r="Z5746" s="45">
        <v>6204.55258624407</v>
      </c>
      <c r="AA5746" s="46">
        <v>0.97977329491259602</v>
      </c>
      <c r="AB5746" s="139">
        <v>6591.1121422838796</v>
      </c>
      <c r="AC5746" s="45">
        <v>6122.6539219739998</v>
      </c>
      <c r="AD5746" s="99">
        <v>0.96684051321311804</v>
      </c>
      <c r="AE5746" s="142">
        <v>6369.3171231464503</v>
      </c>
      <c r="AF5746" s="44">
        <v>6632.0330080868998</v>
      </c>
      <c r="AG5746" s="45">
        <v>6240.7091598253801</v>
      </c>
      <c r="AH5746" s="140">
        <v>0.97980820222411402</v>
      </c>
      <c r="AI5746" s="44">
        <v>6629.2851754055</v>
      </c>
      <c r="AJ5746" s="45">
        <v>6158.3070352116702</v>
      </c>
      <c r="AK5746" s="46">
        <v>0.96687084598630701</v>
      </c>
    </row>
    <row r="5747" spans="1:37" x14ac:dyDescent="0.2">
      <c r="A5747" s="35" t="s">
        <v>1493</v>
      </c>
      <c r="B5747" s="35" t="s">
        <v>7797</v>
      </c>
      <c r="C5747" s="85" t="s">
        <v>1031</v>
      </c>
      <c r="D5747" s="85" t="s">
        <v>1031</v>
      </c>
      <c r="E5747" s="85" t="s">
        <v>12896</v>
      </c>
      <c r="F5747" s="85" t="s">
        <v>235</v>
      </c>
      <c r="G5747" s="85" t="s">
        <v>235</v>
      </c>
      <c r="H5747" s="840">
        <v>1.0412471038670299</v>
      </c>
      <c r="I5747" s="840">
        <v>1.04081568671064</v>
      </c>
      <c r="J5747" s="86">
        <v>5722.5</v>
      </c>
      <c r="K5747" s="44">
        <v>5958.5365518790604</v>
      </c>
      <c r="L5747" s="45">
        <v>5606.1913421998197</v>
      </c>
      <c r="M5747" s="46">
        <v>0.97967520178240597</v>
      </c>
      <c r="N5747" s="139">
        <v>5956.06776720163</v>
      </c>
      <c r="O5747" s="45">
        <v>5532.2662049503297</v>
      </c>
      <c r="P5747" s="99">
        <v>0.96675687286156997</v>
      </c>
      <c r="Q5747" s="86">
        <v>5742.3423272033797</v>
      </c>
      <c r="R5747" s="44">
        <v>5979.1973176135698</v>
      </c>
      <c r="S5747" s="45">
        <v>5625.9181614345098</v>
      </c>
      <c r="T5747" s="140">
        <v>0.979725317799789</v>
      </c>
      <c r="U5747" s="44">
        <v>5976.7199726157596</v>
      </c>
      <c r="V5747" s="45">
        <v>5551.6922476636</v>
      </c>
      <c r="W5747" s="99">
        <v>0.96679924869045097</v>
      </c>
      <c r="X5747" s="86">
        <v>5764.6331494659098</v>
      </c>
      <c r="Y5747" s="44">
        <v>6002.4075717372298</v>
      </c>
      <c r="Z5747" s="45">
        <v>5648.0336148145898</v>
      </c>
      <c r="AA5747" s="46">
        <v>0.97977329491259602</v>
      </c>
      <c r="AB5747" s="139">
        <v>5999.9206100962701</v>
      </c>
      <c r="AC5747" s="45">
        <v>5573.4808727149702</v>
      </c>
      <c r="AD5747" s="99">
        <v>0.96684051321311804</v>
      </c>
      <c r="AE5747" s="142">
        <v>5790.9694517914004</v>
      </c>
      <c r="AF5747" s="44">
        <v>6029.8301702602203</v>
      </c>
      <c r="AG5747" s="45">
        <v>5674.0393676944896</v>
      </c>
      <c r="AH5747" s="140">
        <v>0.97980820222411402</v>
      </c>
      <c r="AI5747" s="44">
        <v>6027.3318466866003</v>
      </c>
      <c r="AJ5747" s="45">
        <v>5599.11953293441</v>
      </c>
      <c r="AK5747" s="46">
        <v>0.96687084598630701</v>
      </c>
    </row>
    <row r="5748" spans="1:37" x14ac:dyDescent="0.2">
      <c r="A5748" s="35" t="s">
        <v>1492</v>
      </c>
      <c r="B5748" s="35" t="s">
        <v>7796</v>
      </c>
      <c r="C5748" s="85" t="s">
        <v>1031</v>
      </c>
      <c r="D5748" s="85" t="s">
        <v>1031</v>
      </c>
      <c r="E5748" s="85" t="s">
        <v>12896</v>
      </c>
      <c r="F5748" s="85" t="s">
        <v>235</v>
      </c>
      <c r="G5748" s="85" t="s">
        <v>235</v>
      </c>
      <c r="H5748" s="840">
        <v>1.0412471038670299</v>
      </c>
      <c r="I5748" s="840">
        <v>1.04081568671064</v>
      </c>
      <c r="J5748" s="86">
        <v>5712.6666666666697</v>
      </c>
      <c r="K5748" s="44">
        <v>5948.29762202437</v>
      </c>
      <c r="L5748" s="45">
        <v>5596.5578693822899</v>
      </c>
      <c r="M5748" s="46">
        <v>0.97967520178240597</v>
      </c>
      <c r="N5748" s="139">
        <v>5945.8330796156397</v>
      </c>
      <c r="O5748" s="45">
        <v>5522.7597623672</v>
      </c>
      <c r="P5748" s="99">
        <v>0.96675687286156997</v>
      </c>
      <c r="Q5748" s="86">
        <v>5733.9819637426299</v>
      </c>
      <c r="R5748" s="44">
        <v>5970.4921133727903</v>
      </c>
      <c r="S5748" s="45">
        <v>5617.7273016860099</v>
      </c>
      <c r="T5748" s="140">
        <v>0.979725317799789</v>
      </c>
      <c r="U5748" s="44">
        <v>5968.0183751792101</v>
      </c>
      <c r="V5748" s="45">
        <v>5543.6094545509704</v>
      </c>
      <c r="W5748" s="99">
        <v>0.96679924869045097</v>
      </c>
      <c r="X5748" s="86">
        <v>5757.29157549915</v>
      </c>
      <c r="Y5748" s="44">
        <v>5994.7631791065196</v>
      </c>
      <c r="Z5748" s="45">
        <v>5640.8405366993302</v>
      </c>
      <c r="AA5748" s="46">
        <v>0.97977329491259602</v>
      </c>
      <c r="AB5748" s="139">
        <v>5992.27938474652</v>
      </c>
      <c r="AC5748" s="45">
        <v>5566.3827415731603</v>
      </c>
      <c r="AD5748" s="99">
        <v>0.96684051321311804</v>
      </c>
      <c r="AE5748" s="142">
        <v>5785.5243843035496</v>
      </c>
      <c r="AF5748" s="44">
        <v>6024.1605095081404</v>
      </c>
      <c r="AG5748" s="45">
        <v>5668.7042459082304</v>
      </c>
      <c r="AH5748" s="140">
        <v>0.97980820222411402</v>
      </c>
      <c r="AI5748" s="44">
        <v>6021.6645350300496</v>
      </c>
      <c r="AJ5748" s="45">
        <v>5593.8548559259798</v>
      </c>
      <c r="AK5748" s="46">
        <v>0.96687084598630701</v>
      </c>
    </row>
    <row r="5749" spans="1:37" x14ac:dyDescent="0.2">
      <c r="A5749" s="35" t="s">
        <v>1491</v>
      </c>
      <c r="B5749" s="35" t="s">
        <v>13187</v>
      </c>
      <c r="C5749" s="85" t="s">
        <v>1031</v>
      </c>
      <c r="D5749" s="85" t="s">
        <v>1031</v>
      </c>
      <c r="E5749" s="85" t="s">
        <v>12896</v>
      </c>
      <c r="F5749" s="85" t="s">
        <v>235</v>
      </c>
      <c r="G5749" s="85" t="s">
        <v>235</v>
      </c>
      <c r="H5749" s="840">
        <v>1.0412471038670299</v>
      </c>
      <c r="I5749" s="840">
        <v>1.04081568671064</v>
      </c>
      <c r="J5749" s="86">
        <v>4683</v>
      </c>
      <c r="K5749" s="44">
        <v>4876.1601874092903</v>
      </c>
      <c r="L5749" s="45">
        <v>4587.8189699470104</v>
      </c>
      <c r="M5749" s="46">
        <v>0.97967520178240597</v>
      </c>
      <c r="N5749" s="139">
        <v>4874.1398608659201</v>
      </c>
      <c r="O5749" s="45">
        <v>4527.3224356107303</v>
      </c>
      <c r="P5749" s="99">
        <v>0.96675687286156997</v>
      </c>
      <c r="Q5749" s="86">
        <v>4700.69756507894</v>
      </c>
      <c r="R5749" s="44">
        <v>4894.5877257932398</v>
      </c>
      <c r="S5749" s="45">
        <v>4605.3924158276604</v>
      </c>
      <c r="T5749" s="140">
        <v>0.979725317799789</v>
      </c>
      <c r="U5749" s="44">
        <v>4892.5597642166704</v>
      </c>
      <c r="V5749" s="45">
        <v>4544.6308742393503</v>
      </c>
      <c r="W5749" s="99">
        <v>0.96679924869045097</v>
      </c>
      <c r="X5749" s="86">
        <v>4720.5659647479397</v>
      </c>
      <c r="Y5749" s="44">
        <v>4915.2756394070502</v>
      </c>
      <c r="Z5749" s="45">
        <v>4625.0844691333496</v>
      </c>
      <c r="AA5749" s="46">
        <v>0.97977329491259602</v>
      </c>
      <c r="AB5749" s="139">
        <v>4913.239106262</v>
      </c>
      <c r="AC5749" s="45">
        <v>4564.0344200132804</v>
      </c>
      <c r="AD5749" s="99">
        <v>0.96684051321311804</v>
      </c>
      <c r="AE5749" s="142">
        <v>4749.86272079018</v>
      </c>
      <c r="AF5749" s="44">
        <v>4945.7808017887301</v>
      </c>
      <c r="AG5749" s="45">
        <v>4653.9544532687596</v>
      </c>
      <c r="AH5749" s="140">
        <v>0.97980820222411302</v>
      </c>
      <c r="AI5749" s="44">
        <v>4943.7316295204901</v>
      </c>
      <c r="AJ5749" s="45">
        <v>4592.5037871692202</v>
      </c>
      <c r="AK5749" s="46">
        <v>0.96687084598630701</v>
      </c>
    </row>
    <row r="5750" spans="1:37" x14ac:dyDescent="0.2">
      <c r="A5750" s="35" t="s">
        <v>1490</v>
      </c>
      <c r="B5750" s="35" t="s">
        <v>7795</v>
      </c>
      <c r="C5750" s="85" t="s">
        <v>1031</v>
      </c>
      <c r="D5750" s="85" t="s">
        <v>1031</v>
      </c>
      <c r="E5750" s="85" t="s">
        <v>12896</v>
      </c>
      <c r="F5750" s="85" t="s">
        <v>235</v>
      </c>
      <c r="G5750" s="85" t="s">
        <v>235</v>
      </c>
      <c r="H5750" s="840">
        <v>1.0412471038670299</v>
      </c>
      <c r="I5750" s="840">
        <v>1.04081568671064</v>
      </c>
      <c r="J5750" s="86">
        <v>17523.583333333299</v>
      </c>
      <c r="K5750" s="44">
        <v>18246.380395205801</v>
      </c>
      <c r="L5750" s="45">
        <v>17167.420038034099</v>
      </c>
      <c r="M5750" s="46">
        <v>0.97967520178240597</v>
      </c>
      <c r="N5750" s="139">
        <v>18238.820420714401</v>
      </c>
      <c r="O5750" s="45">
        <v>16941.0446246625</v>
      </c>
      <c r="P5750" s="99">
        <v>0.96675687286156997</v>
      </c>
      <c r="Q5750" s="86">
        <v>17572.664229341201</v>
      </c>
      <c r="R5750" s="44">
        <v>18297.485736029201</v>
      </c>
      <c r="S5750" s="45">
        <v>17216.384046680301</v>
      </c>
      <c r="T5750" s="140">
        <v>0.979725317799789</v>
      </c>
      <c r="U5750" s="44">
        <v>18289.904587197201</v>
      </c>
      <c r="V5750" s="45">
        <v>16989.238574416599</v>
      </c>
      <c r="W5750" s="99">
        <v>0.96679924869045097</v>
      </c>
      <c r="X5750" s="86">
        <v>17637.7411996306</v>
      </c>
      <c r="Y5750" s="44">
        <v>18365.246942871501</v>
      </c>
      <c r="Z5750" s="45">
        <v>17280.987809977702</v>
      </c>
      <c r="AA5750" s="46">
        <v>0.97977329491259602</v>
      </c>
      <c r="AB5750" s="139">
        <v>18357.637718718001</v>
      </c>
      <c r="AC5750" s="45">
        <v>17052.882753370999</v>
      </c>
      <c r="AD5750" s="99">
        <v>0.96684051321311804</v>
      </c>
      <c r="AE5750" s="142">
        <v>17741.949914573499</v>
      </c>
      <c r="AF5750" s="44">
        <v>18473.7539655035</v>
      </c>
      <c r="AG5750" s="45">
        <v>17383.7080497485</v>
      </c>
      <c r="AH5750" s="140">
        <v>0.97980820222411302</v>
      </c>
      <c r="AI5750" s="44">
        <v>18466.0997839226</v>
      </c>
      <c r="AJ5750" s="45">
        <v>17154.1741233504</v>
      </c>
      <c r="AK5750" s="46">
        <v>0.96687084598630701</v>
      </c>
    </row>
    <row r="5751" spans="1:37" x14ac:dyDescent="0.2">
      <c r="A5751" s="35" t="s">
        <v>1489</v>
      </c>
      <c r="B5751" s="35" t="s">
        <v>7553</v>
      </c>
      <c r="C5751" s="85" t="s">
        <v>1031</v>
      </c>
      <c r="D5751" s="85" t="s">
        <v>1031</v>
      </c>
      <c r="E5751" s="85" t="s">
        <v>12896</v>
      </c>
      <c r="F5751" s="85" t="s">
        <v>235</v>
      </c>
      <c r="G5751" s="85" t="s">
        <v>235</v>
      </c>
      <c r="H5751" s="840">
        <v>1.0412471038670299</v>
      </c>
      <c r="I5751" s="840">
        <v>1.04081568671064</v>
      </c>
      <c r="J5751" s="86">
        <v>3715.4166666666702</v>
      </c>
      <c r="K5751" s="44">
        <v>3868.6668438259499</v>
      </c>
      <c r="L5751" s="45">
        <v>3639.9015726223802</v>
      </c>
      <c r="M5751" s="46">
        <v>0.97967520178240597</v>
      </c>
      <c r="N5751" s="139">
        <v>3867.0639493328199</v>
      </c>
      <c r="O5751" s="45">
        <v>3591.9045980444298</v>
      </c>
      <c r="P5751" s="99">
        <v>0.96675687286156997</v>
      </c>
      <c r="Q5751" s="86">
        <v>3735.2900747815702</v>
      </c>
      <c r="R5751" s="44">
        <v>3889.35997246956</v>
      </c>
      <c r="S5751" s="45">
        <v>3659.5582555897699</v>
      </c>
      <c r="T5751" s="140">
        <v>0.979725317799789</v>
      </c>
      <c r="U5751" s="44">
        <v>3887.7485042472099</v>
      </c>
      <c r="V5751" s="45">
        <v>3611.2756379397201</v>
      </c>
      <c r="W5751" s="99">
        <v>0.96679924869045097</v>
      </c>
      <c r="X5751" s="86">
        <v>3757.8119269328699</v>
      </c>
      <c r="Y5751" s="44">
        <v>3912.8107857958298</v>
      </c>
      <c r="Z5751" s="45">
        <v>3681.8037733128699</v>
      </c>
      <c r="AA5751" s="46">
        <v>0.97977329491259602</v>
      </c>
      <c r="AB5751" s="139">
        <v>3911.18960126007</v>
      </c>
      <c r="AC5751" s="45">
        <v>3633.2048119941601</v>
      </c>
      <c r="AD5751" s="99">
        <v>0.96684051321311804</v>
      </c>
      <c r="AE5751" s="142">
        <v>3780.4350233536702</v>
      </c>
      <c r="AF5751" s="44">
        <v>3936.3670194244801</v>
      </c>
      <c r="AG5751" s="45">
        <v>3704.1012438572302</v>
      </c>
      <c r="AH5751" s="140">
        <v>0.97980820222411402</v>
      </c>
      <c r="AI5751" s="44">
        <v>3934.7360748967999</v>
      </c>
      <c r="AJ5751" s="45">
        <v>3655.1924092262202</v>
      </c>
      <c r="AK5751" s="46">
        <v>0.96687084598630701</v>
      </c>
    </row>
    <row r="5752" spans="1:37" x14ac:dyDescent="0.2">
      <c r="A5752" s="35" t="s">
        <v>1488</v>
      </c>
      <c r="B5752" s="35" t="s">
        <v>7794</v>
      </c>
      <c r="C5752" s="85" t="s">
        <v>1031</v>
      </c>
      <c r="D5752" s="85" t="s">
        <v>1031</v>
      </c>
      <c r="E5752" s="85" t="s">
        <v>12896</v>
      </c>
      <c r="F5752" s="85" t="s">
        <v>235</v>
      </c>
      <c r="G5752" s="85" t="s">
        <v>235</v>
      </c>
      <c r="H5752" s="840">
        <v>1.0412471038670299</v>
      </c>
      <c r="I5752" s="840">
        <v>1.04081568671064</v>
      </c>
      <c r="J5752" s="86">
        <v>13574.25</v>
      </c>
      <c r="K5752" s="44">
        <v>14134.148499667001</v>
      </c>
      <c r="L5752" s="45">
        <v>13298.3561077948</v>
      </c>
      <c r="M5752" s="46">
        <v>0.97967520178240597</v>
      </c>
      <c r="N5752" s="139">
        <v>14128.2923353319</v>
      </c>
      <c r="O5752" s="45">
        <v>13122.9994814412</v>
      </c>
      <c r="P5752" s="99">
        <v>0.96675687286156997</v>
      </c>
      <c r="Q5752" s="86">
        <v>13624.204123572599</v>
      </c>
      <c r="R5752" s="44">
        <v>14186.1630861631</v>
      </c>
      <c r="S5752" s="45">
        <v>13347.9777147363</v>
      </c>
      <c r="T5752" s="140">
        <v>0.979725317799789</v>
      </c>
      <c r="U5752" s="44">
        <v>14180.2853707621</v>
      </c>
      <c r="V5752" s="45">
        <v>13171.8703106753</v>
      </c>
      <c r="W5752" s="99">
        <v>0.96679924869045097</v>
      </c>
      <c r="X5752" s="86">
        <v>13685.872901901401</v>
      </c>
      <c r="Y5752" s="44">
        <v>14250.375522996999</v>
      </c>
      <c r="Z5752" s="45">
        <v>13409.0527868509</v>
      </c>
      <c r="AA5752" s="46">
        <v>0.97977329491259602</v>
      </c>
      <c r="AB5752" s="139">
        <v>14244.471202627001</v>
      </c>
      <c r="AC5752" s="45">
        <v>13232.056380243799</v>
      </c>
      <c r="AD5752" s="99">
        <v>0.96684051321311804</v>
      </c>
      <c r="AE5752" s="142">
        <v>13786.0332477666</v>
      </c>
      <c r="AF5752" s="44">
        <v>14354.6671930515</v>
      </c>
      <c r="AG5752" s="45">
        <v>13507.668452296</v>
      </c>
      <c r="AH5752" s="140">
        <v>0.97980820222411302</v>
      </c>
      <c r="AI5752" s="44">
        <v>14348.719661789901</v>
      </c>
      <c r="AJ5752" s="45">
        <v>13329.313629063399</v>
      </c>
      <c r="AK5752" s="46">
        <v>0.96687084598630701</v>
      </c>
    </row>
    <row r="5753" spans="1:37" x14ac:dyDescent="0.2">
      <c r="A5753" s="35" t="s">
        <v>1487</v>
      </c>
      <c r="B5753" s="35" t="s">
        <v>7793</v>
      </c>
      <c r="C5753" s="85" t="s">
        <v>1031</v>
      </c>
      <c r="D5753" s="85" t="s">
        <v>1031</v>
      </c>
      <c r="E5753" s="85" t="s">
        <v>12896</v>
      </c>
      <c r="F5753" s="85" t="s">
        <v>235</v>
      </c>
      <c r="G5753" s="85" t="s">
        <v>235</v>
      </c>
      <c r="H5753" s="840">
        <v>1.0412471038670299</v>
      </c>
      <c r="I5753" s="840">
        <v>1.04081568671064</v>
      </c>
      <c r="J5753" s="86">
        <v>16102.75</v>
      </c>
      <c r="K5753" s="44">
        <v>16766.941801794801</v>
      </c>
      <c r="L5753" s="45">
        <v>15775.464855501599</v>
      </c>
      <c r="M5753" s="46">
        <v>0.97967520178240597</v>
      </c>
      <c r="N5753" s="139">
        <v>16759.994799179702</v>
      </c>
      <c r="O5753" s="45">
        <v>15567.444234471601</v>
      </c>
      <c r="P5753" s="99">
        <v>0.96675687286156997</v>
      </c>
      <c r="Q5753" s="86">
        <v>16162.8515286684</v>
      </c>
      <c r="R5753" s="44">
        <v>16829.522344458699</v>
      </c>
      <c r="S5753" s="45">
        <v>15835.154850475399</v>
      </c>
      <c r="T5753" s="140">
        <v>0.979725317799789</v>
      </c>
      <c r="U5753" s="44">
        <v>16822.549413013101</v>
      </c>
      <c r="V5753" s="45">
        <v>15626.232714611901</v>
      </c>
      <c r="W5753" s="99">
        <v>0.96679924869045097</v>
      </c>
      <c r="X5753" s="86">
        <v>16232.7103080612</v>
      </c>
      <c r="Y5753" s="44">
        <v>16902.262596181099</v>
      </c>
      <c r="Z5753" s="45">
        <v>15904.376063890801</v>
      </c>
      <c r="AA5753" s="46">
        <v>0.97977329491259602</v>
      </c>
      <c r="AB5753" s="139">
        <v>16895.259526459598</v>
      </c>
      <c r="AC5753" s="45">
        <v>15694.4419650857</v>
      </c>
      <c r="AD5753" s="99">
        <v>0.96684051321311804</v>
      </c>
      <c r="AE5753" s="142">
        <v>16335.020502945101</v>
      </c>
      <c r="AF5753" s="44">
        <v>17008.7927903001</v>
      </c>
      <c r="AG5753" s="45">
        <v>16005.1870722847</v>
      </c>
      <c r="AH5753" s="140">
        <v>0.97980820222411302</v>
      </c>
      <c r="AI5753" s="44">
        <v>17001.7455822052</v>
      </c>
      <c r="AJ5753" s="45">
        <v>15793.855092886201</v>
      </c>
      <c r="AK5753" s="46">
        <v>0.96687084598630701</v>
      </c>
    </row>
    <row r="5754" spans="1:37" x14ac:dyDescent="0.2">
      <c r="A5754" s="35" t="s">
        <v>1486</v>
      </c>
      <c r="B5754" s="35" t="s">
        <v>7792</v>
      </c>
      <c r="C5754" s="85" t="s">
        <v>1031</v>
      </c>
      <c r="D5754" s="85" t="s">
        <v>1031</v>
      </c>
      <c r="E5754" s="85" t="s">
        <v>12896</v>
      </c>
      <c r="F5754" s="85" t="s">
        <v>235</v>
      </c>
      <c r="G5754" s="85" t="s">
        <v>235</v>
      </c>
      <c r="H5754" s="840">
        <v>1.0412471038670299</v>
      </c>
      <c r="I5754" s="840">
        <v>1.04081568671064</v>
      </c>
      <c r="J5754" s="86">
        <v>2191.25</v>
      </c>
      <c r="K5754" s="44">
        <v>2281.6327163486199</v>
      </c>
      <c r="L5754" s="45">
        <v>2146.7132859057001</v>
      </c>
      <c r="M5754" s="46">
        <v>0.97967520178240597</v>
      </c>
      <c r="N5754" s="139">
        <v>2280.6873735046902</v>
      </c>
      <c r="O5754" s="45">
        <v>2118.4059976579201</v>
      </c>
      <c r="P5754" s="99">
        <v>0.96675687286156997</v>
      </c>
      <c r="Q5754" s="86">
        <v>2197.9940892222799</v>
      </c>
      <c r="R5754" s="44">
        <v>2288.6549797195398</v>
      </c>
      <c r="S5754" s="45">
        <v>2153.4304575853498</v>
      </c>
      <c r="T5754" s="140">
        <v>0.979725317799789</v>
      </c>
      <c r="U5754" s="44">
        <v>2287.70672735981</v>
      </c>
      <c r="V5754" s="45">
        <v>2125.01903408615</v>
      </c>
      <c r="W5754" s="99">
        <v>0.96679924869045097</v>
      </c>
      <c r="X5754" s="86">
        <v>2205.5941593847601</v>
      </c>
      <c r="Y5754" s="44">
        <v>2296.5685307654198</v>
      </c>
      <c r="Z5754" s="45">
        <v>2160.9822567803899</v>
      </c>
      <c r="AA5754" s="46">
        <v>0.97977329491259602</v>
      </c>
      <c r="AB5754" s="139">
        <v>2295.6169996050298</v>
      </c>
      <c r="AC5754" s="45">
        <v>2132.4577889994198</v>
      </c>
      <c r="AD5754" s="99">
        <v>0.96684051321311804</v>
      </c>
      <c r="AE5754" s="142">
        <v>2214.7028843297599</v>
      </c>
      <c r="AF5754" s="44">
        <v>2306.0529642343099</v>
      </c>
      <c r="AG5754" s="45">
        <v>2169.9840515556998</v>
      </c>
      <c r="AH5754" s="140">
        <v>0.97980820222411302</v>
      </c>
      <c r="AI5754" s="44">
        <v>2305.09750341371</v>
      </c>
      <c r="AJ5754" s="45">
        <v>2141.3316513802201</v>
      </c>
      <c r="AK5754" s="46">
        <v>0.96687084598630701</v>
      </c>
    </row>
    <row r="5755" spans="1:37" x14ac:dyDescent="0.2">
      <c r="A5755" s="35" t="s">
        <v>1485</v>
      </c>
      <c r="B5755" s="35" t="s">
        <v>7791</v>
      </c>
      <c r="C5755" s="85" t="s">
        <v>1031</v>
      </c>
      <c r="D5755" s="85" t="s">
        <v>1031</v>
      </c>
      <c r="E5755" s="85" t="s">
        <v>12896</v>
      </c>
      <c r="F5755" s="85" t="s">
        <v>235</v>
      </c>
      <c r="G5755" s="85" t="s">
        <v>235</v>
      </c>
      <c r="H5755" s="840">
        <v>1.0412471038670299</v>
      </c>
      <c r="I5755" s="840">
        <v>1.04081568671064</v>
      </c>
      <c r="J5755" s="86">
        <v>13246.75</v>
      </c>
      <c r="K5755" s="44">
        <v>13793.1400731505</v>
      </c>
      <c r="L5755" s="45">
        <v>12977.5124792111</v>
      </c>
      <c r="M5755" s="46">
        <v>0.97967520178240597</v>
      </c>
      <c r="N5755" s="139">
        <v>13787.425197934201</v>
      </c>
      <c r="O5755" s="45">
        <v>12806.386605579</v>
      </c>
      <c r="P5755" s="99">
        <v>0.96675687286156997</v>
      </c>
      <c r="Q5755" s="86">
        <v>13289.1353883759</v>
      </c>
      <c r="R5755" s="44">
        <v>13837.2737360432</v>
      </c>
      <c r="S5755" s="45">
        <v>13019.702391661</v>
      </c>
      <c r="T5755" s="140">
        <v>0.979725317799789</v>
      </c>
      <c r="U5755" s="44">
        <v>13831.5405750431</v>
      </c>
      <c r="V5755" s="45">
        <v>12847.926109227499</v>
      </c>
      <c r="W5755" s="99">
        <v>0.96679924869045097</v>
      </c>
      <c r="X5755" s="86">
        <v>13338.894744491599</v>
      </c>
      <c r="Y5755" s="44">
        <v>13889.085521489</v>
      </c>
      <c r="Z5755" s="45">
        <v>13069.0928543028</v>
      </c>
      <c r="AA5755" s="46">
        <v>0.97977329491259602</v>
      </c>
      <c r="AB5755" s="139">
        <v>13883.3308934489</v>
      </c>
      <c r="AC5755" s="45">
        <v>12896.58384046</v>
      </c>
      <c r="AD5755" s="99">
        <v>0.96684051321311804</v>
      </c>
      <c r="AE5755" s="142">
        <v>13441.3526356129</v>
      </c>
      <c r="AF5755" s="44">
        <v>13995.769503887401</v>
      </c>
      <c r="AG5755" s="45">
        <v>13169.947561360201</v>
      </c>
      <c r="AH5755" s="140">
        <v>0.97980820222411402</v>
      </c>
      <c r="AI5755" s="44">
        <v>13989.970673755301</v>
      </c>
      <c r="AJ5755" s="45">
        <v>12996.051993995299</v>
      </c>
      <c r="AK5755" s="46">
        <v>0.96687084598630701</v>
      </c>
    </row>
    <row r="5756" spans="1:37" x14ac:dyDescent="0.2">
      <c r="A5756" s="35" t="s">
        <v>1484</v>
      </c>
      <c r="B5756" s="35" t="s">
        <v>13188</v>
      </c>
      <c r="C5756" s="85" t="s">
        <v>1031</v>
      </c>
      <c r="D5756" s="85" t="s">
        <v>1031</v>
      </c>
      <c r="E5756" s="85" t="s">
        <v>12896</v>
      </c>
      <c r="F5756" s="85" t="s">
        <v>235</v>
      </c>
      <c r="G5756" s="85" t="s">
        <v>235</v>
      </c>
      <c r="H5756" s="840">
        <v>1.0412471038670299</v>
      </c>
      <c r="I5756" s="840">
        <v>1.04081568671064</v>
      </c>
      <c r="J5756" s="86">
        <v>6226.25</v>
      </c>
      <c r="K5756" s="44">
        <v>6483.0647804520804</v>
      </c>
      <c r="L5756" s="45">
        <v>6099.7027250977098</v>
      </c>
      <c r="M5756" s="46">
        <v>0.97967520178240597</v>
      </c>
      <c r="N5756" s="139">
        <v>6480.3786693821203</v>
      </c>
      <c r="O5756" s="45">
        <v>6019.2699796543502</v>
      </c>
      <c r="P5756" s="99">
        <v>0.96675687286156997</v>
      </c>
      <c r="Q5756" s="86">
        <v>6249.3293728628796</v>
      </c>
      <c r="R5756" s="44">
        <v>6507.0961106046198</v>
      </c>
      <c r="S5756" s="45">
        <v>6122.6262058636403</v>
      </c>
      <c r="T5756" s="140">
        <v>0.979725317799789</v>
      </c>
      <c r="U5756" s="44">
        <v>6504.4000426972498</v>
      </c>
      <c r="V5756" s="45">
        <v>6041.8469425029998</v>
      </c>
      <c r="W5756" s="99">
        <v>0.96679924869045097</v>
      </c>
      <c r="X5756" s="86">
        <v>6275.6303520906704</v>
      </c>
      <c r="Y5756" s="44">
        <v>6534.4819290544301</v>
      </c>
      <c r="Z5756" s="45">
        <v>6148.69502772138</v>
      </c>
      <c r="AA5756" s="46">
        <v>0.97977329491259602</v>
      </c>
      <c r="AB5756" s="139">
        <v>6531.7745144533901</v>
      </c>
      <c r="AC5756" s="45">
        <v>6067.5336703511703</v>
      </c>
      <c r="AD5756" s="99">
        <v>0.96684051321311804</v>
      </c>
      <c r="AE5756" s="142">
        <v>6305.9441048886301</v>
      </c>
      <c r="AF5756" s="44">
        <v>6566.0460363626298</v>
      </c>
      <c r="AG5756" s="45">
        <v>6178.6157567366699</v>
      </c>
      <c r="AH5756" s="140">
        <v>0.97980820222411302</v>
      </c>
      <c r="AI5756" s="44">
        <v>6563.3255438885599</v>
      </c>
      <c r="AJ5756" s="45">
        <v>6097.0335114360296</v>
      </c>
      <c r="AK5756" s="46">
        <v>0.96687084598630701</v>
      </c>
    </row>
    <row r="5757" spans="1:37" x14ac:dyDescent="0.2">
      <c r="A5757" s="35" t="s">
        <v>1483</v>
      </c>
      <c r="B5757" s="35" t="s">
        <v>13189</v>
      </c>
      <c r="C5757" s="85" t="s">
        <v>1031</v>
      </c>
      <c r="D5757" s="85" t="s">
        <v>1031</v>
      </c>
      <c r="E5757" s="85" t="s">
        <v>12896</v>
      </c>
      <c r="F5757" s="85" t="s">
        <v>235</v>
      </c>
      <c r="G5757" s="85" t="s">
        <v>235</v>
      </c>
      <c r="H5757" s="840">
        <v>1.0412471038670299</v>
      </c>
      <c r="I5757" s="840">
        <v>1.04081568671064</v>
      </c>
      <c r="J5757" s="86">
        <v>13482.25</v>
      </c>
      <c r="K5757" s="44">
        <v>14038.3537661112</v>
      </c>
      <c r="L5757" s="45">
        <v>13208.225989230799</v>
      </c>
      <c r="M5757" s="46">
        <v>0.97967520178240597</v>
      </c>
      <c r="N5757" s="139">
        <v>14032.5372921545</v>
      </c>
      <c r="O5757" s="45">
        <v>13034.0578491379</v>
      </c>
      <c r="P5757" s="99">
        <v>0.96675687286156997</v>
      </c>
      <c r="Q5757" s="86">
        <v>13521.855904115</v>
      </c>
      <c r="R5757" s="44">
        <v>14079.593299067001</v>
      </c>
      <c r="S5757" s="45">
        <v>13247.704572902099</v>
      </c>
      <c r="T5757" s="140">
        <v>0.979725317799789</v>
      </c>
      <c r="U5757" s="44">
        <v>14073.7597384438</v>
      </c>
      <c r="V5757" s="45">
        <v>13072.9201289989</v>
      </c>
      <c r="W5757" s="99">
        <v>0.96679924869045097</v>
      </c>
      <c r="X5757" s="86">
        <v>13571.1565254998</v>
      </c>
      <c r="Y5757" s="44">
        <v>14130.927428302701</v>
      </c>
      <c r="Z5757" s="45">
        <v>13296.656744763501</v>
      </c>
      <c r="AA5757" s="46">
        <v>0.97977329491259602</v>
      </c>
      <c r="AB5757" s="139">
        <v>14125.072598545599</v>
      </c>
      <c r="AC5757" s="45">
        <v>13121.143940009801</v>
      </c>
      <c r="AD5757" s="99">
        <v>0.96684051321311804</v>
      </c>
      <c r="AE5757" s="142">
        <v>13630.277776573799</v>
      </c>
      <c r="AF5757" s="44">
        <v>14192.487259760601</v>
      </c>
      <c r="AG5757" s="45">
        <v>13355.057964080101</v>
      </c>
      <c r="AH5757" s="140">
        <v>0.97980820222411402</v>
      </c>
      <c r="AI5757" s="44">
        <v>14186.606924081399</v>
      </c>
      <c r="AJ5757" s="45">
        <v>13178.718204864301</v>
      </c>
      <c r="AK5757" s="46">
        <v>0.96687084598630701</v>
      </c>
    </row>
    <row r="5758" spans="1:37" x14ac:dyDescent="0.2">
      <c r="A5758" s="35" t="s">
        <v>1482</v>
      </c>
      <c r="B5758" s="35" t="s">
        <v>7790</v>
      </c>
      <c r="C5758" s="85" t="s">
        <v>1031</v>
      </c>
      <c r="D5758" s="85" t="s">
        <v>1031</v>
      </c>
      <c r="E5758" s="85" t="s">
        <v>12896</v>
      </c>
      <c r="F5758" s="85" t="s">
        <v>235</v>
      </c>
      <c r="G5758" s="85" t="s">
        <v>235</v>
      </c>
      <c r="H5758" s="840">
        <v>1.0412471038670299</v>
      </c>
      <c r="I5758" s="840">
        <v>1.04081568671064</v>
      </c>
      <c r="J5758" s="86">
        <v>2873.3333333333298</v>
      </c>
      <c r="K5758" s="44">
        <v>2991.8500117779299</v>
      </c>
      <c r="L5758" s="45">
        <v>2814.93341312145</v>
      </c>
      <c r="M5758" s="46">
        <v>0.97967520178240597</v>
      </c>
      <c r="N5758" s="139">
        <v>2990.6104064819001</v>
      </c>
      <c r="O5758" s="45">
        <v>2777.8147480222501</v>
      </c>
      <c r="P5758" s="99">
        <v>0.96675687286156997</v>
      </c>
      <c r="Q5758" s="86">
        <v>2883.3331336034998</v>
      </c>
      <c r="R5758" s="44">
        <v>3002.2622748484901</v>
      </c>
      <c r="S5758" s="45">
        <v>2824.8744706423499</v>
      </c>
      <c r="T5758" s="140">
        <v>0.979725317799789</v>
      </c>
      <c r="U5758" s="44">
        <v>3001.0183554670698</v>
      </c>
      <c r="V5758" s="45">
        <v>2787.6043072921502</v>
      </c>
      <c r="W5758" s="99">
        <v>0.96679924869045097</v>
      </c>
      <c r="X5758" s="86">
        <v>2895.0484232445401</v>
      </c>
      <c r="Y5758" s="44">
        <v>3014.4607862581802</v>
      </c>
      <c r="Z5758" s="45">
        <v>2836.4911325738199</v>
      </c>
      <c r="AA5758" s="46">
        <v>0.97977329491259602</v>
      </c>
      <c r="AB5758" s="139">
        <v>3013.2118126998198</v>
      </c>
      <c r="AC5758" s="45">
        <v>2799.0501033065798</v>
      </c>
      <c r="AD5758" s="99">
        <v>0.96684051321311804</v>
      </c>
      <c r="AE5758" s="142">
        <v>2908.1417348526002</v>
      </c>
      <c r="AF5758" s="44">
        <v>3028.0941590501002</v>
      </c>
      <c r="AG5758" s="45">
        <v>2849.4211250388398</v>
      </c>
      <c r="AH5758" s="140">
        <v>0.97980820222411302</v>
      </c>
      <c r="AI5758" s="44">
        <v>3026.8395368124802</v>
      </c>
      <c r="AJ5758" s="45">
        <v>2811.79745942502</v>
      </c>
      <c r="AK5758" s="46">
        <v>0.96687084598630701</v>
      </c>
    </row>
    <row r="5759" spans="1:37" x14ac:dyDescent="0.2">
      <c r="A5759" s="35" t="s">
        <v>1481</v>
      </c>
      <c r="B5759" s="35" t="s">
        <v>7789</v>
      </c>
      <c r="C5759" s="85" t="s">
        <v>1031</v>
      </c>
      <c r="D5759" s="85" t="s">
        <v>1031</v>
      </c>
      <c r="E5759" s="85" t="s">
        <v>12896</v>
      </c>
      <c r="F5759" s="85" t="s">
        <v>234</v>
      </c>
      <c r="G5759" s="85" t="s">
        <v>234</v>
      </c>
      <c r="H5759" s="840">
        <v>1.0388704479776301</v>
      </c>
      <c r="I5759" s="840">
        <v>1.03986811709885</v>
      </c>
      <c r="J5759" s="86">
        <v>6741.5</v>
      </c>
      <c r="K5759" s="44">
        <v>7003.5451250411597</v>
      </c>
      <c r="L5759" s="45">
        <v>6589.4055869019703</v>
      </c>
      <c r="M5759" s="46">
        <v>0.97743908431387305</v>
      </c>
      <c r="N5759" s="139">
        <v>7010.2709114219297</v>
      </c>
      <c r="O5759" s="45">
        <v>6511.4579562662302</v>
      </c>
      <c r="P5759" s="99">
        <v>0.96587672717736806</v>
      </c>
      <c r="Q5759" s="86">
        <v>6753.8455215167296</v>
      </c>
      <c r="R5759" s="44">
        <v>7016.3705225097701</v>
      </c>
      <c r="S5759" s="45">
        <v>6601.8102854140698</v>
      </c>
      <c r="T5759" s="140">
        <v>0.97748908594099504</v>
      </c>
      <c r="U5759" s="44">
        <v>7023.1086256361295</v>
      </c>
      <c r="V5759" s="45">
        <v>6523.6681474268898</v>
      </c>
      <c r="W5759" s="99">
        <v>0.96591906442684605</v>
      </c>
      <c r="X5759" s="86">
        <v>6767.9190116344598</v>
      </c>
      <c r="Y5759" s="44">
        <v>7030.9910554929802</v>
      </c>
      <c r="Z5759" s="45">
        <v>6615.89093247656</v>
      </c>
      <c r="AA5759" s="46">
        <v>0.97753695354560999</v>
      </c>
      <c r="AB5759" s="139">
        <v>7037.7431993058599</v>
      </c>
      <c r="AC5759" s="45">
        <v>6537.5410205272201</v>
      </c>
      <c r="AD5759" s="99">
        <v>0.96596029138185602</v>
      </c>
      <c r="AE5759" s="142">
        <v>6782.66089302814</v>
      </c>
      <c r="AF5759" s="44">
        <v>7046.30596042047</v>
      </c>
      <c r="AG5759" s="45">
        <v>6630.5378903433802</v>
      </c>
      <c r="AH5759" s="140">
        <v>0.97757178118087396</v>
      </c>
      <c r="AI5759" s="44">
        <v>7053.0728117531999</v>
      </c>
      <c r="AJ5759" s="45">
        <v>6551.9866421832003</v>
      </c>
      <c r="AK5759" s="46">
        <v>0.96599059653976704</v>
      </c>
    </row>
    <row r="5760" spans="1:37" x14ac:dyDescent="0.2">
      <c r="A5760" s="35" t="s">
        <v>1480</v>
      </c>
      <c r="B5760" s="35" t="s">
        <v>7788</v>
      </c>
      <c r="C5760" s="85" t="s">
        <v>1031</v>
      </c>
      <c r="D5760" s="85" t="s">
        <v>1031</v>
      </c>
      <c r="E5760" s="85" t="s">
        <v>12896</v>
      </c>
      <c r="F5760" s="85" t="s">
        <v>234</v>
      </c>
      <c r="G5760" s="85" t="s">
        <v>234</v>
      </c>
      <c r="H5760" s="840">
        <v>1.0388704479776301</v>
      </c>
      <c r="I5760" s="840">
        <v>1.03986811709885</v>
      </c>
      <c r="J5760" s="86">
        <v>6199.4166666666697</v>
      </c>
      <c r="K5760" s="44">
        <v>6440.3907696999604</v>
      </c>
      <c r="L5760" s="45">
        <v>6059.5521499468296</v>
      </c>
      <c r="M5760" s="46">
        <v>0.97743908431387305</v>
      </c>
      <c r="N5760" s="139">
        <v>6446.5757362779204</v>
      </c>
      <c r="O5760" s="45">
        <v>5987.8722804088302</v>
      </c>
      <c r="P5760" s="99">
        <v>0.96587672717736806</v>
      </c>
      <c r="Q5760" s="86">
        <v>6206.6167712679999</v>
      </c>
      <c r="R5760" s="44">
        <v>6447.8707455926296</v>
      </c>
      <c r="S5760" s="45">
        <v>6066.9001545328101</v>
      </c>
      <c r="T5760" s="140">
        <v>0.97748908594099404</v>
      </c>
      <c r="U5760" s="44">
        <v>6454.0628954926297</v>
      </c>
      <c r="V5760" s="45">
        <v>5995.0894649591601</v>
      </c>
      <c r="W5760" s="99">
        <v>0.96591906442684605</v>
      </c>
      <c r="X5760" s="86">
        <v>6214.1044534182201</v>
      </c>
      <c r="Y5760" s="44">
        <v>6455.6494773023496</v>
      </c>
      <c r="Z5760" s="45">
        <v>6074.5167364086601</v>
      </c>
      <c r="AA5760" s="46">
        <v>0.97753695354560999</v>
      </c>
      <c r="AB5760" s="139">
        <v>6461.8490974316101</v>
      </c>
      <c r="AC5760" s="45">
        <v>6002.5781485011503</v>
      </c>
      <c r="AD5760" s="99">
        <v>0.96596029138185602</v>
      </c>
      <c r="AE5760" s="142">
        <v>6223.1258346495097</v>
      </c>
      <c r="AF5760" s="44">
        <v>6465.0215236634704</v>
      </c>
      <c r="AG5760" s="45">
        <v>6083.5522066910398</v>
      </c>
      <c r="AH5760" s="140">
        <v>0.97757178118087396</v>
      </c>
      <c r="AI5760" s="44">
        <v>6471.2301441462196</v>
      </c>
      <c r="AJ5760" s="45">
        <v>6011.4810373551099</v>
      </c>
      <c r="AK5760" s="46">
        <v>0.96599059653976704</v>
      </c>
    </row>
    <row r="5761" spans="1:37" x14ac:dyDescent="0.2">
      <c r="A5761" s="35" t="s">
        <v>1479</v>
      </c>
      <c r="B5761" s="35" t="s">
        <v>7787</v>
      </c>
      <c r="C5761" s="85" t="s">
        <v>1031</v>
      </c>
      <c r="D5761" s="85" t="s">
        <v>1031</v>
      </c>
      <c r="E5761" s="85" t="s">
        <v>12896</v>
      </c>
      <c r="F5761" s="85" t="s">
        <v>234</v>
      </c>
      <c r="G5761" s="85" t="s">
        <v>234</v>
      </c>
      <c r="H5761" s="840">
        <v>1.0388704479776301</v>
      </c>
      <c r="I5761" s="840">
        <v>1.03986811709885</v>
      </c>
      <c r="J5761" s="86">
        <v>6050.5833333333303</v>
      </c>
      <c r="K5761" s="44">
        <v>6285.7722180259598</v>
      </c>
      <c r="L5761" s="45">
        <v>5914.0766328981099</v>
      </c>
      <c r="M5761" s="46">
        <v>0.97743908431387305</v>
      </c>
      <c r="N5761" s="139">
        <v>6291.8086981830402</v>
      </c>
      <c r="O5761" s="45">
        <v>5844.1176275139296</v>
      </c>
      <c r="P5761" s="99">
        <v>0.96587672717736806</v>
      </c>
      <c r="Q5761" s="86">
        <v>6060.6489377388198</v>
      </c>
      <c r="R5761" s="44">
        <v>6296.2290769838501</v>
      </c>
      <c r="S5761" s="45">
        <v>5924.2181903595801</v>
      </c>
      <c r="T5761" s="140">
        <v>0.97748908594099404</v>
      </c>
      <c r="U5761" s="44">
        <v>6302.2755992836401</v>
      </c>
      <c r="V5761" s="45">
        <v>5854.0963517602404</v>
      </c>
      <c r="W5761" s="99">
        <v>0.96591906442684605</v>
      </c>
      <c r="X5761" s="86">
        <v>6068.9374296379601</v>
      </c>
      <c r="Y5761" s="44">
        <v>6304.8397462761604</v>
      </c>
      <c r="Z5761" s="45">
        <v>5932.6106062272102</v>
      </c>
      <c r="AA5761" s="46">
        <v>0.97753695354560999</v>
      </c>
      <c r="AB5761" s="139">
        <v>6310.8945377483797</v>
      </c>
      <c r="AC5761" s="45">
        <v>5862.35256791133</v>
      </c>
      <c r="AD5761" s="99">
        <v>0.96596029138185602</v>
      </c>
      <c r="AE5761" s="142">
        <v>6079.7950629447196</v>
      </c>
      <c r="AF5761" s="44">
        <v>6316.1194206535401</v>
      </c>
      <c r="AG5761" s="45">
        <v>5943.4360888975598</v>
      </c>
      <c r="AH5761" s="140">
        <v>0.97757178118087396</v>
      </c>
      <c r="AI5761" s="44">
        <v>6322.1850444512402</v>
      </c>
      <c r="AJ5761" s="45">
        <v>5873.0248596934998</v>
      </c>
      <c r="AK5761" s="46">
        <v>0.96599059653976704</v>
      </c>
    </row>
    <row r="5762" spans="1:37" x14ac:dyDescent="0.2">
      <c r="A5762" s="35" t="s">
        <v>1478</v>
      </c>
      <c r="B5762" s="35" t="s">
        <v>7786</v>
      </c>
      <c r="C5762" s="85" t="s">
        <v>1031</v>
      </c>
      <c r="D5762" s="85" t="s">
        <v>1031</v>
      </c>
      <c r="E5762" s="85" t="s">
        <v>12896</v>
      </c>
      <c r="F5762" s="85" t="s">
        <v>234</v>
      </c>
      <c r="G5762" s="85" t="s">
        <v>234</v>
      </c>
      <c r="H5762" s="840">
        <v>1.0388704479776301</v>
      </c>
      <c r="I5762" s="840">
        <v>1.03986811709885</v>
      </c>
      <c r="J5762" s="86">
        <v>9427.5833333333303</v>
      </c>
      <c r="K5762" s="44">
        <v>9794.0377208463997</v>
      </c>
      <c r="L5762" s="45">
        <v>9214.8884206260609</v>
      </c>
      <c r="M5762" s="46">
        <v>0.97743908431387305</v>
      </c>
      <c r="N5762" s="139">
        <v>9803.4433296258703</v>
      </c>
      <c r="O5762" s="45">
        <v>9105.8833351919093</v>
      </c>
      <c r="P5762" s="99">
        <v>0.96587672717736806</v>
      </c>
      <c r="Q5762" s="86">
        <v>9457.0527946137299</v>
      </c>
      <c r="R5762" s="44">
        <v>9824.6526732884195</v>
      </c>
      <c r="S5762" s="45">
        <v>9244.1658919026995</v>
      </c>
      <c r="T5762" s="140">
        <v>0.97748908594099404</v>
      </c>
      <c r="U5762" s="44">
        <v>9834.0876828394394</v>
      </c>
      <c r="V5762" s="45">
        <v>9134.74758760859</v>
      </c>
      <c r="W5762" s="99">
        <v>0.96591906442684605</v>
      </c>
      <c r="X5762" s="86">
        <v>9486.2134498114192</v>
      </c>
      <c r="Y5762" s="44">
        <v>9854.9468162169705</v>
      </c>
      <c r="Z5762" s="45">
        <v>9273.1241964120509</v>
      </c>
      <c r="AA5762" s="46">
        <v>0.97753695354560999</v>
      </c>
      <c r="AB5762" s="139">
        <v>9864.4109184532299</v>
      </c>
      <c r="AC5762" s="45">
        <v>9163.3055080903196</v>
      </c>
      <c r="AD5762" s="99">
        <v>0.96596029138185602</v>
      </c>
      <c r="AE5762" s="142">
        <v>9517.4160254475191</v>
      </c>
      <c r="AF5762" s="44">
        <v>9887.3622499460998</v>
      </c>
      <c r="AG5762" s="45">
        <v>9303.9573362361298</v>
      </c>
      <c r="AH5762" s="140">
        <v>0.97757178118087396</v>
      </c>
      <c r="AI5762" s="44">
        <v>9896.8574820285703</v>
      </c>
      <c r="AJ5762" s="45">
        <v>9193.7343839391906</v>
      </c>
      <c r="AK5762" s="46">
        <v>0.96599059653976704</v>
      </c>
    </row>
    <row r="5763" spans="1:37" x14ac:dyDescent="0.2">
      <c r="A5763" s="35" t="s">
        <v>1477</v>
      </c>
      <c r="B5763" s="35" t="s">
        <v>7785</v>
      </c>
      <c r="C5763" s="85" t="s">
        <v>1031</v>
      </c>
      <c r="D5763" s="85" t="s">
        <v>1031</v>
      </c>
      <c r="E5763" s="85" t="s">
        <v>12896</v>
      </c>
      <c r="F5763" s="85" t="s">
        <v>234</v>
      </c>
      <c r="G5763" s="85" t="s">
        <v>234</v>
      </c>
      <c r="H5763" s="840">
        <v>1.0388704479776301</v>
      </c>
      <c r="I5763" s="840">
        <v>1.03986811709885</v>
      </c>
      <c r="J5763" s="86">
        <v>4026.0833333333298</v>
      </c>
      <c r="K5763" s="44">
        <v>4182.5789960952497</v>
      </c>
      <c r="L5763" s="45">
        <v>3935.25120670468</v>
      </c>
      <c r="M5763" s="46">
        <v>0.97743908431387305</v>
      </c>
      <c r="N5763" s="139">
        <v>4186.5956951164098</v>
      </c>
      <c r="O5763" s="45">
        <v>3888.7001933433498</v>
      </c>
      <c r="P5763" s="99">
        <v>0.96587672717736806</v>
      </c>
      <c r="Q5763" s="86">
        <v>4030.9312562188502</v>
      </c>
      <c r="R5763" s="44">
        <v>4187.6153599150903</v>
      </c>
      <c r="S5763" s="45">
        <v>3940.1913091323499</v>
      </c>
      <c r="T5763" s="140">
        <v>0.97748908594099504</v>
      </c>
      <c r="U5763" s="44">
        <v>4191.6368955592097</v>
      </c>
      <c r="V5763" s="45">
        <v>3893.5533477758399</v>
      </c>
      <c r="W5763" s="99">
        <v>0.96591906442684605</v>
      </c>
      <c r="X5763" s="86">
        <v>4037.7786699615799</v>
      </c>
      <c r="Y5763" s="44">
        <v>4194.7289356974898</v>
      </c>
      <c r="Z5763" s="45">
        <v>3947.0778601256902</v>
      </c>
      <c r="AA5763" s="46">
        <v>0.97753695354560999</v>
      </c>
      <c r="AB5763" s="139">
        <v>4198.7573027948702</v>
      </c>
      <c r="AC5763" s="45">
        <v>3900.3338605715298</v>
      </c>
      <c r="AD5763" s="99">
        <v>0.96596029138185602</v>
      </c>
      <c r="AE5763" s="142">
        <v>4044.87678554985</v>
      </c>
      <c r="AF5763" s="44">
        <v>4202.1029582184701</v>
      </c>
      <c r="AG5763" s="45">
        <v>3954.1574039071402</v>
      </c>
      <c r="AH5763" s="140">
        <v>0.97757178118087396</v>
      </c>
      <c r="AI5763" s="44">
        <v>4206.13840688659</v>
      </c>
      <c r="AJ5763" s="45">
        <v>3907.3129390031499</v>
      </c>
      <c r="AK5763" s="46">
        <v>0.96599059653976704</v>
      </c>
    </row>
    <row r="5764" spans="1:37" x14ac:dyDescent="0.2">
      <c r="A5764" s="35" t="s">
        <v>1476</v>
      </c>
      <c r="B5764" s="35" t="s">
        <v>7553</v>
      </c>
      <c r="C5764" s="85" t="s">
        <v>1031</v>
      </c>
      <c r="D5764" s="85" t="s">
        <v>1031</v>
      </c>
      <c r="E5764" s="85" t="s">
        <v>12896</v>
      </c>
      <c r="F5764" s="85" t="s">
        <v>234</v>
      </c>
      <c r="G5764" s="85" t="s">
        <v>234</v>
      </c>
      <c r="H5764" s="840">
        <v>1.0388704479776301</v>
      </c>
      <c r="I5764" s="840">
        <v>1.03986811709885</v>
      </c>
      <c r="J5764" s="86">
        <v>14032.5</v>
      </c>
      <c r="K5764" s="44">
        <v>14577.949561246</v>
      </c>
      <c r="L5764" s="45">
        <v>13715.9139506344</v>
      </c>
      <c r="M5764" s="46">
        <v>0.97743908431387305</v>
      </c>
      <c r="N5764" s="139">
        <v>14591.949353189701</v>
      </c>
      <c r="O5764" s="45">
        <v>13553.665174116401</v>
      </c>
      <c r="P5764" s="99">
        <v>0.96587672717736806</v>
      </c>
      <c r="Q5764" s="86">
        <v>14070.8101174681</v>
      </c>
      <c r="R5764" s="44">
        <v>14617.7488101421</v>
      </c>
      <c r="S5764" s="45">
        <v>13754.0633201732</v>
      </c>
      <c r="T5764" s="140">
        <v>0.97748908594099404</v>
      </c>
      <c r="U5764" s="44">
        <v>14631.786822907001</v>
      </c>
      <c r="V5764" s="45">
        <v>13591.2637443925</v>
      </c>
      <c r="W5764" s="99">
        <v>0.96591906442684605</v>
      </c>
      <c r="X5764" s="86">
        <v>14104.374345849699</v>
      </c>
      <c r="Y5764" s="44">
        <v>14652.617695117</v>
      </c>
      <c r="Z5764" s="45">
        <v>13787.547129708801</v>
      </c>
      <c r="AA5764" s="46">
        <v>0.97753695354560999</v>
      </c>
      <c r="AB5764" s="139">
        <v>14666.6891938761</v>
      </c>
      <c r="AC5764" s="45">
        <v>13624.2655528758</v>
      </c>
      <c r="AD5764" s="99">
        <v>0.96596029138185602</v>
      </c>
      <c r="AE5764" s="142">
        <v>14141.126585616201</v>
      </c>
      <c r="AF5764" s="44">
        <v>14690.7985109074</v>
      </c>
      <c r="AG5764" s="45">
        <v>13823.966304205</v>
      </c>
      <c r="AH5764" s="140">
        <v>0.97757178118087495</v>
      </c>
      <c r="AI5764" s="44">
        <v>14704.9066762413</v>
      </c>
      <c r="AJ5764" s="45">
        <v>13660.195306183799</v>
      </c>
      <c r="AK5764" s="46">
        <v>0.96599059653976704</v>
      </c>
    </row>
    <row r="5765" spans="1:37" x14ac:dyDescent="0.2">
      <c r="A5765" s="35" t="s">
        <v>1475</v>
      </c>
      <c r="B5765" s="35" t="s">
        <v>7784</v>
      </c>
      <c r="C5765" s="85" t="s">
        <v>1031</v>
      </c>
      <c r="D5765" s="85" t="s">
        <v>1031</v>
      </c>
      <c r="E5765" s="85" t="s">
        <v>12896</v>
      </c>
      <c r="F5765" s="85" t="s">
        <v>234</v>
      </c>
      <c r="G5765" s="85" t="s">
        <v>234</v>
      </c>
      <c r="H5765" s="840">
        <v>1.0388704479776301</v>
      </c>
      <c r="I5765" s="840">
        <v>1.03986811709885</v>
      </c>
      <c r="J5765" s="86">
        <v>12693.333333333299</v>
      </c>
      <c r="K5765" s="44">
        <v>13186.7288863293</v>
      </c>
      <c r="L5765" s="45">
        <v>12406.960110224099</v>
      </c>
      <c r="M5765" s="46">
        <v>0.97743908431387305</v>
      </c>
      <c r="N5765" s="139">
        <v>13199.3926330415</v>
      </c>
      <c r="O5765" s="45">
        <v>12260.195256971399</v>
      </c>
      <c r="P5765" s="99">
        <v>0.96587672717736806</v>
      </c>
      <c r="Q5765" s="86">
        <v>12719.455490641099</v>
      </c>
      <c r="R5765" s="44">
        <v>13213.866423593799</v>
      </c>
      <c r="S5765" s="45">
        <v>12433.128921214</v>
      </c>
      <c r="T5765" s="140">
        <v>0.97748908594099404</v>
      </c>
      <c r="U5765" s="44">
        <v>13226.5562315757</v>
      </c>
      <c r="V5765" s="45">
        <v>12285.964547539001</v>
      </c>
      <c r="W5765" s="99">
        <v>0.96591906442684605</v>
      </c>
      <c r="X5765" s="86">
        <v>12745.9645475856</v>
      </c>
      <c r="Y5765" s="44">
        <v>13241.405899457201</v>
      </c>
      <c r="Z5765" s="45">
        <v>12459.651353847201</v>
      </c>
      <c r="AA5765" s="46">
        <v>0.97753695354560999</v>
      </c>
      <c r="AB5765" s="139">
        <v>13254.1221547066</v>
      </c>
      <c r="AC5765" s="45">
        <v>12312.0956283286</v>
      </c>
      <c r="AD5765" s="99">
        <v>0.96596029138185602</v>
      </c>
      <c r="AE5765" s="142">
        <v>12775.1877611198</v>
      </c>
      <c r="AF5765" s="44">
        <v>13271.765032392899</v>
      </c>
      <c r="AG5765" s="45">
        <v>12488.663054557999</v>
      </c>
      <c r="AH5765" s="140">
        <v>0.97757178118087396</v>
      </c>
      <c r="AI5765" s="44">
        <v>13284.51044274</v>
      </c>
      <c r="AJ5765" s="45">
        <v>12340.7112462717</v>
      </c>
      <c r="AK5765" s="46">
        <v>0.96599059653976704</v>
      </c>
    </row>
    <row r="5766" spans="1:37" x14ac:dyDescent="0.2">
      <c r="A5766" s="35" t="s">
        <v>1474</v>
      </c>
      <c r="B5766" s="35" t="s">
        <v>7783</v>
      </c>
      <c r="C5766" s="85" t="s">
        <v>1031</v>
      </c>
      <c r="D5766" s="85" t="s">
        <v>1031</v>
      </c>
      <c r="E5766" s="85" t="s">
        <v>12896</v>
      </c>
      <c r="F5766" s="85" t="s">
        <v>234</v>
      </c>
      <c r="G5766" s="85" t="s">
        <v>234</v>
      </c>
      <c r="H5766" s="840">
        <v>1.0388704479776301</v>
      </c>
      <c r="I5766" s="840">
        <v>1.03986811709885</v>
      </c>
      <c r="J5766" s="86">
        <v>5877.5</v>
      </c>
      <c r="K5766" s="44">
        <v>6105.9610579884902</v>
      </c>
      <c r="L5766" s="45">
        <v>5744.89821805479</v>
      </c>
      <c r="M5766" s="46">
        <v>0.97743908431387305</v>
      </c>
      <c r="N5766" s="139">
        <v>6111.8248582485203</v>
      </c>
      <c r="O5766" s="45">
        <v>5676.9404639849799</v>
      </c>
      <c r="P5766" s="99">
        <v>0.96587672717736806</v>
      </c>
      <c r="Q5766" s="86">
        <v>5884.5205978098302</v>
      </c>
      <c r="R5766" s="44">
        <v>6113.2545495802697</v>
      </c>
      <c r="S5766" s="45">
        <v>5752.0546603540897</v>
      </c>
      <c r="T5766" s="140">
        <v>0.97748908594099404</v>
      </c>
      <c r="U5766" s="44">
        <v>6119.1253540739299</v>
      </c>
      <c r="V5766" s="45">
        <v>5683.9706304369802</v>
      </c>
      <c r="W5766" s="99">
        <v>0.96591906442684605</v>
      </c>
      <c r="X5766" s="86">
        <v>5891.4297842347296</v>
      </c>
      <c r="Y5766" s="44">
        <v>6120.4322991766503</v>
      </c>
      <c r="Z5766" s="45">
        <v>5759.0903233086801</v>
      </c>
      <c r="AA5766" s="46">
        <v>0.97753695354560999</v>
      </c>
      <c r="AB5766" s="139">
        <v>6126.3099967522703</v>
      </c>
      <c r="AC5766" s="45">
        <v>5690.8872310351198</v>
      </c>
      <c r="AD5766" s="99">
        <v>0.96596029138185602</v>
      </c>
      <c r="AE5766" s="142">
        <v>5899.3715801062499</v>
      </c>
      <c r="AF5766" s="44">
        <v>6128.6827962114503</v>
      </c>
      <c r="AG5766" s="45">
        <v>5767.0591834122997</v>
      </c>
      <c r="AH5766" s="140">
        <v>0.97757178118087495</v>
      </c>
      <c r="AI5766" s="44">
        <v>6134.5684170715804</v>
      </c>
      <c r="AJ5766" s="45">
        <v>5698.7374718765795</v>
      </c>
      <c r="AK5766" s="46">
        <v>0.96599059653976704</v>
      </c>
    </row>
    <row r="5767" spans="1:37" x14ac:dyDescent="0.2">
      <c r="A5767" s="35" t="s">
        <v>1473</v>
      </c>
      <c r="B5767" s="35" t="s">
        <v>7782</v>
      </c>
      <c r="C5767" s="85" t="s">
        <v>1031</v>
      </c>
      <c r="D5767" s="85" t="s">
        <v>1031</v>
      </c>
      <c r="E5767" s="85" t="s">
        <v>12896</v>
      </c>
      <c r="F5767" s="85" t="s">
        <v>234</v>
      </c>
      <c r="G5767" s="85" t="s">
        <v>234</v>
      </c>
      <c r="H5767" s="840">
        <v>1.0388704479776301</v>
      </c>
      <c r="I5767" s="840">
        <v>1.03986811709885</v>
      </c>
      <c r="J5767" s="86">
        <v>21467.333333333299</v>
      </c>
      <c r="K5767" s="44">
        <v>22301.778196884999</v>
      </c>
      <c r="L5767" s="45">
        <v>20983.010635994</v>
      </c>
      <c r="M5767" s="46">
        <v>0.97743908431387305</v>
      </c>
      <c r="N5767" s="139">
        <v>22323.195492466799</v>
      </c>
      <c r="O5767" s="45">
        <v>20734.797661225599</v>
      </c>
      <c r="P5767" s="99">
        <v>0.96587672717736806</v>
      </c>
      <c r="Q5767" s="86">
        <v>21526.979825582101</v>
      </c>
      <c r="R5767" s="44">
        <v>22363.743175007799</v>
      </c>
      <c r="S5767" s="45">
        <v>21042.387832778499</v>
      </c>
      <c r="T5767" s="140">
        <v>0.97748908594099404</v>
      </c>
      <c r="U5767" s="44">
        <v>22385.219978053101</v>
      </c>
      <c r="V5767" s="45">
        <v>20793.320213061899</v>
      </c>
      <c r="W5767" s="99">
        <v>0.96591906442684605</v>
      </c>
      <c r="X5767" s="86">
        <v>21575.129857394</v>
      </c>
      <c r="Y5767" s="44">
        <v>22413.7648201263</v>
      </c>
      <c r="Z5767" s="45">
        <v>21090.486713147799</v>
      </c>
      <c r="AA5767" s="46">
        <v>0.97753695354560999</v>
      </c>
      <c r="AB5767" s="139">
        <v>22435.289660971499</v>
      </c>
      <c r="AC5767" s="45">
        <v>20840.718723649701</v>
      </c>
      <c r="AD5767" s="99">
        <v>0.96596029138185602</v>
      </c>
      <c r="AE5767" s="142">
        <v>21630.2336610768</v>
      </c>
      <c r="AF5767" s="44">
        <v>22471.0105333436</v>
      </c>
      <c r="AG5767" s="45">
        <v>21145.106047417401</v>
      </c>
      <c r="AH5767" s="140">
        <v>0.97757178118087495</v>
      </c>
      <c r="AI5767" s="44">
        <v>22492.5903495522</v>
      </c>
      <c r="AJ5767" s="45">
        <v>20894.602317558201</v>
      </c>
      <c r="AK5767" s="46">
        <v>0.96599059653976704</v>
      </c>
    </row>
    <row r="5768" spans="1:37" x14ac:dyDescent="0.2">
      <c r="A5768" s="35" t="s">
        <v>1472</v>
      </c>
      <c r="B5768" s="35" t="s">
        <v>7781</v>
      </c>
      <c r="C5768" s="85" t="s">
        <v>1031</v>
      </c>
      <c r="D5768" s="85" t="s">
        <v>1031</v>
      </c>
      <c r="E5768" s="85" t="s">
        <v>12896</v>
      </c>
      <c r="F5768" s="85" t="s">
        <v>234</v>
      </c>
      <c r="G5768" s="85" t="s">
        <v>234</v>
      </c>
      <c r="H5768" s="840">
        <v>1.0388704479776301</v>
      </c>
      <c r="I5768" s="840">
        <v>1.03986811709885</v>
      </c>
      <c r="J5768" s="86">
        <v>6547</v>
      </c>
      <c r="K5768" s="44">
        <v>6801.4848229095196</v>
      </c>
      <c r="L5768" s="45">
        <v>6399.29368500293</v>
      </c>
      <c r="M5768" s="46">
        <v>0.97743908431387305</v>
      </c>
      <c r="N5768" s="139">
        <v>6808.0165626462003</v>
      </c>
      <c r="O5768" s="45">
        <v>6323.5949328302304</v>
      </c>
      <c r="P5768" s="99">
        <v>0.96587672717736806</v>
      </c>
      <c r="Q5768" s="86">
        <v>6555.3493544517096</v>
      </c>
      <c r="R5768" s="44">
        <v>6810.15872050909</v>
      </c>
      <c r="S5768" s="45">
        <v>6407.7824485068904</v>
      </c>
      <c r="T5768" s="140">
        <v>0.97748908594099504</v>
      </c>
      <c r="U5768" s="44">
        <v>6816.6987901388902</v>
      </c>
      <c r="V5768" s="45">
        <v>6331.9369154431197</v>
      </c>
      <c r="W5768" s="99">
        <v>0.96591906442684605</v>
      </c>
      <c r="X5768" s="86">
        <v>6561.5843199941601</v>
      </c>
      <c r="Y5768" s="44">
        <v>6816.6360419553002</v>
      </c>
      <c r="Z5768" s="45">
        <v>6414.19114659974</v>
      </c>
      <c r="AA5768" s="46">
        <v>0.97753695354560999</v>
      </c>
      <c r="AB5768" s="139">
        <v>6823.1823320177</v>
      </c>
      <c r="AC5768" s="45">
        <v>6338.22990166818</v>
      </c>
      <c r="AD5768" s="99">
        <v>0.96596029138185602</v>
      </c>
      <c r="AE5768" s="142">
        <v>6572.3559777011296</v>
      </c>
      <c r="AF5768" s="44">
        <v>6827.8263988228</v>
      </c>
      <c r="AG5768" s="45">
        <v>6424.9497396760598</v>
      </c>
      <c r="AH5768" s="140">
        <v>0.97757178118087396</v>
      </c>
      <c r="AI5768" s="44">
        <v>6834.3834354354703</v>
      </c>
      <c r="AJ5768" s="45">
        <v>6348.8340715712102</v>
      </c>
      <c r="AK5768" s="46">
        <v>0.96599059653976704</v>
      </c>
    </row>
    <row r="5769" spans="1:37" x14ac:dyDescent="0.2">
      <c r="A5769" s="35" t="s">
        <v>1471</v>
      </c>
      <c r="B5769" s="35" t="s">
        <v>7780</v>
      </c>
      <c r="C5769" s="85" t="s">
        <v>1031</v>
      </c>
      <c r="D5769" s="85" t="s">
        <v>1031</v>
      </c>
      <c r="E5769" s="85" t="s">
        <v>12896</v>
      </c>
      <c r="F5769" s="85" t="s">
        <v>234</v>
      </c>
      <c r="G5769" s="85" t="s">
        <v>234</v>
      </c>
      <c r="H5769" s="840">
        <v>1.0388704479776301</v>
      </c>
      <c r="I5769" s="840">
        <v>1.03986811709885</v>
      </c>
      <c r="J5769" s="86">
        <v>7619.0833333333303</v>
      </c>
      <c r="K5769" s="44">
        <v>7915.24051567886</v>
      </c>
      <c r="L5769" s="45">
        <v>7447.1898366444202</v>
      </c>
      <c r="M5769" s="46">
        <v>0.97743908431387305</v>
      </c>
      <c r="N5769" s="139">
        <v>7922.8418398526001</v>
      </c>
      <c r="O5769" s="45">
        <v>7359.09527409164</v>
      </c>
      <c r="P5769" s="99">
        <v>0.96587672717736806</v>
      </c>
      <c r="Q5769" s="86">
        <v>7629.61617677094</v>
      </c>
      <c r="R5769" s="44">
        <v>7926.1827754593696</v>
      </c>
      <c r="S5769" s="45">
        <v>7457.8665427124497</v>
      </c>
      <c r="T5769" s="140">
        <v>0.97748908594099404</v>
      </c>
      <c r="U5769" s="44">
        <v>7933.7946079257599</v>
      </c>
      <c r="V5769" s="45">
        <v>7369.5917194025196</v>
      </c>
      <c r="W5769" s="99">
        <v>0.96591906442684605</v>
      </c>
      <c r="X5769" s="86">
        <v>7642.0683080622503</v>
      </c>
      <c r="Y5769" s="44">
        <v>7939.1189266722404</v>
      </c>
      <c r="Z5769" s="45">
        <v>7470.4041726506202</v>
      </c>
      <c r="AA5769" s="46">
        <v>0.97753695354560999</v>
      </c>
      <c r="AB5769" s="139">
        <v>7946.7431822455201</v>
      </c>
      <c r="AC5769" s="45">
        <v>7381.9345296158599</v>
      </c>
      <c r="AD5769" s="99">
        <v>0.96596029138185602</v>
      </c>
      <c r="AE5769" s="142">
        <v>7657.8393198385502</v>
      </c>
      <c r="AF5769" s="44">
        <v>7955.5029647413503</v>
      </c>
      <c r="AG5769" s="45">
        <v>7486.0876238915098</v>
      </c>
      <c r="AH5769" s="140">
        <v>0.97757178118087396</v>
      </c>
      <c r="AI5769" s="44">
        <v>7963.1429545660803</v>
      </c>
      <c r="AJ5769" s="45">
        <v>7397.4007727765202</v>
      </c>
      <c r="AK5769" s="46">
        <v>0.96599059653976704</v>
      </c>
    </row>
    <row r="5770" spans="1:37" x14ac:dyDescent="0.2">
      <c r="A5770" s="35" t="s">
        <v>1470</v>
      </c>
      <c r="B5770" s="35" t="s">
        <v>7779</v>
      </c>
      <c r="C5770" s="85" t="s">
        <v>1031</v>
      </c>
      <c r="D5770" s="85" t="s">
        <v>1031</v>
      </c>
      <c r="E5770" s="85" t="s">
        <v>12896</v>
      </c>
      <c r="F5770" s="85" t="s">
        <v>234</v>
      </c>
      <c r="G5770" s="85" t="s">
        <v>234</v>
      </c>
      <c r="H5770" s="840">
        <v>1.0388704479776301</v>
      </c>
      <c r="I5770" s="840">
        <v>1.03986811709885</v>
      </c>
      <c r="J5770" s="86">
        <v>14009.083333333299</v>
      </c>
      <c r="K5770" s="44">
        <v>14553.622678255901</v>
      </c>
      <c r="L5770" s="45">
        <v>13693.0255854101</v>
      </c>
      <c r="M5770" s="46">
        <v>0.97743908431387305</v>
      </c>
      <c r="N5770" s="139">
        <v>14567.5991081143</v>
      </c>
      <c r="O5770" s="45">
        <v>13531.047560755</v>
      </c>
      <c r="P5770" s="99">
        <v>0.96587672717736806</v>
      </c>
      <c r="Q5770" s="86">
        <v>14055.9865106003</v>
      </c>
      <c r="R5770" s="44">
        <v>14602.3490030347</v>
      </c>
      <c r="S5770" s="45">
        <v>13739.573406245599</v>
      </c>
      <c r="T5770" s="140">
        <v>0.97748908594099504</v>
      </c>
      <c r="U5770" s="44">
        <v>14616.372226744799</v>
      </c>
      <c r="V5770" s="45">
        <v>13576.945339915401</v>
      </c>
      <c r="W5770" s="99">
        <v>0.96591906442684605</v>
      </c>
      <c r="X5770" s="86">
        <v>14095.8966830155</v>
      </c>
      <c r="Y5770" s="44">
        <v>14643.810501730701</v>
      </c>
      <c r="Z5770" s="45">
        <v>13779.2599010087</v>
      </c>
      <c r="AA5770" s="46">
        <v>0.97753695354560999</v>
      </c>
      <c r="AB5770" s="139">
        <v>14657.8735425873</v>
      </c>
      <c r="AC5770" s="45">
        <v>13616.0764672142</v>
      </c>
      <c r="AD5770" s="99">
        <v>0.96596029138185602</v>
      </c>
      <c r="AE5770" s="142">
        <v>14140.169160489701</v>
      </c>
      <c r="AF5770" s="44">
        <v>14689.8038702374</v>
      </c>
      <c r="AG5770" s="45">
        <v>13823.0303524188</v>
      </c>
      <c r="AH5770" s="140">
        <v>0.97757178118087396</v>
      </c>
      <c r="AI5770" s="44">
        <v>14703.9110803777</v>
      </c>
      <c r="AJ5770" s="45">
        <v>13659.2704425147</v>
      </c>
      <c r="AK5770" s="46">
        <v>0.96599059653976704</v>
      </c>
    </row>
    <row r="5771" spans="1:37" x14ac:dyDescent="0.2">
      <c r="A5771" s="35" t="s">
        <v>1469</v>
      </c>
      <c r="B5771" s="35" t="s">
        <v>7778</v>
      </c>
      <c r="C5771" s="85" t="s">
        <v>1031</v>
      </c>
      <c r="D5771" s="85" t="s">
        <v>1031</v>
      </c>
      <c r="E5771" s="85" t="s">
        <v>12896</v>
      </c>
      <c r="F5771" s="85" t="s">
        <v>234</v>
      </c>
      <c r="G5771" s="85" t="s">
        <v>234</v>
      </c>
      <c r="H5771" s="840">
        <v>1.0388704479776301</v>
      </c>
      <c r="I5771" s="840">
        <v>1.03986811709885</v>
      </c>
      <c r="J5771" s="86">
        <v>9274.3333333333394</v>
      </c>
      <c r="K5771" s="44">
        <v>9634.8308246938304</v>
      </c>
      <c r="L5771" s="45">
        <v>9065.0958809549593</v>
      </c>
      <c r="M5771" s="46">
        <v>0.97743908431387305</v>
      </c>
      <c r="N5771" s="139">
        <v>9644.0835406804799</v>
      </c>
      <c r="O5771" s="45">
        <v>8957.8627267519805</v>
      </c>
      <c r="P5771" s="99">
        <v>0.96587672717736806</v>
      </c>
      <c r="Q5771" s="86">
        <v>9308.4439174366507</v>
      </c>
      <c r="R5771" s="44">
        <v>9670.2673024820197</v>
      </c>
      <c r="S5771" s="45">
        <v>9098.9023363881606</v>
      </c>
      <c r="T5771" s="140">
        <v>0.97748908594099504</v>
      </c>
      <c r="U5771" s="44">
        <v>9679.5540495451296</v>
      </c>
      <c r="V5771" s="45">
        <v>8991.2034400001794</v>
      </c>
      <c r="W5771" s="99">
        <v>0.96591906442684605</v>
      </c>
      <c r="X5771" s="86">
        <v>9342.3502891341304</v>
      </c>
      <c r="Y5771" s="44">
        <v>9705.4916300366694</v>
      </c>
      <c r="Z5771" s="45">
        <v>9132.4926405961196</v>
      </c>
      <c r="AA5771" s="46">
        <v>0.97753695354560999</v>
      </c>
      <c r="AB5771" s="139">
        <v>9714.8122044398406</v>
      </c>
      <c r="AC5771" s="45">
        <v>9024.3394074833595</v>
      </c>
      <c r="AD5771" s="99">
        <v>0.96596029138185602</v>
      </c>
      <c r="AE5771" s="142">
        <v>9376.3116040834702</v>
      </c>
      <c r="AF5771" s="44">
        <v>9740.7730365120005</v>
      </c>
      <c r="AG5771" s="45">
        <v>9166.0176357107794</v>
      </c>
      <c r="AH5771" s="140">
        <v>0.97757178118087396</v>
      </c>
      <c r="AI5771" s="44">
        <v>9750.1274930704094</v>
      </c>
      <c r="AJ5771" s="45">
        <v>9057.4288397713299</v>
      </c>
      <c r="AK5771" s="46">
        <v>0.96599059653976704</v>
      </c>
    </row>
    <row r="5772" spans="1:37" x14ac:dyDescent="0.2">
      <c r="A5772" s="35" t="s">
        <v>1468</v>
      </c>
      <c r="B5772" s="35" t="s">
        <v>13190</v>
      </c>
      <c r="C5772" s="85" t="s">
        <v>1031</v>
      </c>
      <c r="D5772" s="85" t="s">
        <v>1031</v>
      </c>
      <c r="E5772" s="85" t="s">
        <v>12896</v>
      </c>
      <c r="F5772" s="85" t="s">
        <v>234</v>
      </c>
      <c r="G5772" s="85" t="s">
        <v>234</v>
      </c>
      <c r="H5772" s="840">
        <v>1.0388704479776301</v>
      </c>
      <c r="I5772" s="840">
        <v>1.03986811709885</v>
      </c>
      <c r="J5772" s="86">
        <v>4443.0833333333303</v>
      </c>
      <c r="K5772" s="44">
        <v>4615.7879729019196</v>
      </c>
      <c r="L5772" s="45">
        <v>4342.8433048635598</v>
      </c>
      <c r="M5772" s="46">
        <v>0.97743908431387305</v>
      </c>
      <c r="N5772" s="139">
        <v>4620.2206999466298</v>
      </c>
      <c r="O5772" s="45">
        <v>4291.47078857631</v>
      </c>
      <c r="P5772" s="99">
        <v>0.96587672717736806</v>
      </c>
      <c r="Q5772" s="86">
        <v>4449.9619894985399</v>
      </c>
      <c r="R5772" s="44">
        <v>4622.93400551376</v>
      </c>
      <c r="S5772" s="45">
        <v>4349.7892775870996</v>
      </c>
      <c r="T5772" s="140">
        <v>0.97748908594099504</v>
      </c>
      <c r="U5772" s="44">
        <v>4627.3735951813196</v>
      </c>
      <c r="V5772" s="45">
        <v>4298.3031216314603</v>
      </c>
      <c r="W5772" s="99">
        <v>0.96591906442684605</v>
      </c>
      <c r="X5772" s="86">
        <v>4458.3951074479201</v>
      </c>
      <c r="Y5772" s="44">
        <v>4631.6949225356702</v>
      </c>
      <c r="Z5772" s="45">
        <v>4358.2459710372896</v>
      </c>
      <c r="AA5772" s="46">
        <v>0.97753695354560999</v>
      </c>
      <c r="AB5772" s="139">
        <v>4636.1429256646097</v>
      </c>
      <c r="AC5772" s="45">
        <v>4306.6326370858296</v>
      </c>
      <c r="AD5772" s="99">
        <v>0.96596029138185602</v>
      </c>
      <c r="AE5772" s="142">
        <v>4467.3937033423299</v>
      </c>
      <c r="AF5772" s="44">
        <v>4641.0432978836698</v>
      </c>
      <c r="AG5772" s="45">
        <v>4367.1980198125802</v>
      </c>
      <c r="AH5772" s="140">
        <v>0.97757178118087495</v>
      </c>
      <c r="AI5772" s="44">
        <v>4645.50027863386</v>
      </c>
      <c r="AJ5772" s="45">
        <v>4315.46030846965</v>
      </c>
      <c r="AK5772" s="46">
        <v>0.96599059653976704</v>
      </c>
    </row>
    <row r="5773" spans="1:37" x14ac:dyDescent="0.2">
      <c r="A5773" s="35" t="s">
        <v>1467</v>
      </c>
      <c r="B5773" s="35" t="s">
        <v>7777</v>
      </c>
      <c r="C5773" s="85" t="s">
        <v>1031</v>
      </c>
      <c r="D5773" s="85" t="s">
        <v>1031</v>
      </c>
      <c r="E5773" s="85" t="s">
        <v>12896</v>
      </c>
      <c r="F5773" s="85" t="s">
        <v>234</v>
      </c>
      <c r="G5773" s="85" t="s">
        <v>234</v>
      </c>
      <c r="H5773" s="840">
        <v>1.0388704479776301</v>
      </c>
      <c r="I5773" s="840">
        <v>1.03986811709885</v>
      </c>
      <c r="J5773" s="86">
        <v>6673.75</v>
      </c>
      <c r="K5773" s="44">
        <v>6933.1616521906799</v>
      </c>
      <c r="L5773" s="45">
        <v>6523.1840889397099</v>
      </c>
      <c r="M5773" s="46">
        <v>0.97743908431387305</v>
      </c>
      <c r="N5773" s="139">
        <v>6939.8198464884799</v>
      </c>
      <c r="O5773" s="45">
        <v>6446.01980799996</v>
      </c>
      <c r="P5773" s="99">
        <v>0.96587672717736806</v>
      </c>
      <c r="Q5773" s="86">
        <v>6687.5122254705902</v>
      </c>
      <c r="R5773" s="44">
        <v>6947.4588215304802</v>
      </c>
      <c r="S5773" s="45">
        <v>6536.9702124944697</v>
      </c>
      <c r="T5773" s="140">
        <v>0.97748908594099404</v>
      </c>
      <c r="U5773" s="44">
        <v>6954.1307459756699</v>
      </c>
      <c r="V5773" s="45">
        <v>6459.5955521696496</v>
      </c>
      <c r="W5773" s="99">
        <v>0.96591906442684605</v>
      </c>
      <c r="X5773" s="86">
        <v>6703.5622751151104</v>
      </c>
      <c r="Y5773" s="44">
        <v>6964.1327437947402</v>
      </c>
      <c r="Z5773" s="45">
        <v>6552.9798443193004</v>
      </c>
      <c r="AA5773" s="46">
        <v>0.97753695354560999</v>
      </c>
      <c r="AB5773" s="139">
        <v>6970.82068087886</v>
      </c>
      <c r="AC5773" s="45">
        <v>6475.3749685666098</v>
      </c>
      <c r="AD5773" s="99">
        <v>0.96596029138185602</v>
      </c>
      <c r="AE5773" s="142">
        <v>6719.5003523696096</v>
      </c>
      <c r="AF5773" s="44">
        <v>6980.6903412520296</v>
      </c>
      <c r="AG5773" s="45">
        <v>6568.7939281114805</v>
      </c>
      <c r="AH5773" s="140">
        <v>0.97757178118087396</v>
      </c>
      <c r="AI5773" s="44">
        <v>6987.3941792636797</v>
      </c>
      <c r="AJ5773" s="45">
        <v>6490.9741538346998</v>
      </c>
      <c r="AK5773" s="46">
        <v>0.96599059653976704</v>
      </c>
    </row>
    <row r="5774" spans="1:37" x14ac:dyDescent="0.2">
      <c r="A5774" s="35" t="s">
        <v>1466</v>
      </c>
      <c r="B5774" s="35" t="s">
        <v>7776</v>
      </c>
      <c r="C5774" s="85" t="s">
        <v>1031</v>
      </c>
      <c r="D5774" s="85" t="s">
        <v>1031</v>
      </c>
      <c r="E5774" s="85" t="s">
        <v>12896</v>
      </c>
      <c r="F5774" s="85" t="s">
        <v>234</v>
      </c>
      <c r="G5774" s="85" t="s">
        <v>234</v>
      </c>
      <c r="H5774" s="840">
        <v>1.0388704479776301</v>
      </c>
      <c r="I5774" s="840">
        <v>1.03986811709885</v>
      </c>
      <c r="J5774" s="86">
        <v>7627.4166666666697</v>
      </c>
      <c r="K5774" s="44">
        <v>7923.8977694120103</v>
      </c>
      <c r="L5774" s="45">
        <v>7455.3351623470398</v>
      </c>
      <c r="M5774" s="46">
        <v>0.97743908431387305</v>
      </c>
      <c r="N5774" s="139">
        <v>7931.5074074950899</v>
      </c>
      <c r="O5774" s="45">
        <v>7367.1442468181103</v>
      </c>
      <c r="P5774" s="99">
        <v>0.96587672717736806</v>
      </c>
      <c r="Q5774" s="86">
        <v>7641.66595603937</v>
      </c>
      <c r="R5774" s="44">
        <v>7938.7009350459903</v>
      </c>
      <c r="S5774" s="45">
        <v>7469.6450704353401</v>
      </c>
      <c r="T5774" s="140">
        <v>0.97748908594099504</v>
      </c>
      <c r="U5774" s="44">
        <v>7946.3247892050704</v>
      </c>
      <c r="V5774" s="45">
        <v>7381.2308309200198</v>
      </c>
      <c r="W5774" s="99">
        <v>0.96591906442684605</v>
      </c>
      <c r="X5774" s="86">
        <v>7657.2153737768504</v>
      </c>
      <c r="Y5774" s="44">
        <v>7954.8547656167202</v>
      </c>
      <c r="Z5774" s="45">
        <v>7485.2109891244299</v>
      </c>
      <c r="AA5774" s="46">
        <v>0.97753695354560999</v>
      </c>
      <c r="AB5774" s="139">
        <v>7962.4941329497397</v>
      </c>
      <c r="AC5774" s="45">
        <v>7396.5659936271104</v>
      </c>
      <c r="AD5774" s="99">
        <v>0.96596029138185602</v>
      </c>
      <c r="AE5774" s="142">
        <v>7673.1735076096802</v>
      </c>
      <c r="AF5774" s="44">
        <v>7971.4331992605103</v>
      </c>
      <c r="AG5774" s="45">
        <v>7501.0778931438899</v>
      </c>
      <c r="AH5774" s="140">
        <v>0.97757178118087495</v>
      </c>
      <c r="AI5774" s="44">
        <v>7979.0884875308802</v>
      </c>
      <c r="AJ5774" s="45">
        <v>7412.2134539689996</v>
      </c>
      <c r="AK5774" s="46">
        <v>0.96599059653976704</v>
      </c>
    </row>
    <row r="5775" spans="1:37" x14ac:dyDescent="0.2">
      <c r="A5775" s="35" t="s">
        <v>1465</v>
      </c>
      <c r="B5775" s="35" t="s">
        <v>7775</v>
      </c>
      <c r="C5775" s="85" t="s">
        <v>1031</v>
      </c>
      <c r="D5775" s="85" t="s">
        <v>1031</v>
      </c>
      <c r="E5775" s="85" t="s">
        <v>12896</v>
      </c>
      <c r="F5775" s="85" t="s">
        <v>234</v>
      </c>
      <c r="G5775" s="85" t="s">
        <v>234</v>
      </c>
      <c r="H5775" s="840">
        <v>1.0388704479776301</v>
      </c>
      <c r="I5775" s="840">
        <v>1.03986811709885</v>
      </c>
      <c r="J5775" s="86">
        <v>10390.333333333299</v>
      </c>
      <c r="K5775" s="44">
        <v>10794.210244636901</v>
      </c>
      <c r="L5775" s="45">
        <v>10155.9178990492</v>
      </c>
      <c r="M5775" s="46">
        <v>0.97743908431387305</v>
      </c>
      <c r="N5775" s="139">
        <v>10804.5763593628</v>
      </c>
      <c r="O5775" s="45">
        <v>10035.7811542819</v>
      </c>
      <c r="P5775" s="99">
        <v>0.96587672717736806</v>
      </c>
      <c r="Q5775" s="86">
        <v>10401.825019768299</v>
      </c>
      <c r="R5775" s="44">
        <v>10806.1486180716</v>
      </c>
      <c r="S5775" s="45">
        <v>10167.6704306915</v>
      </c>
      <c r="T5775" s="140">
        <v>0.97748908594099504</v>
      </c>
      <c r="U5775" s="44">
        <v>10816.5261976983</v>
      </c>
      <c r="V5775" s="45">
        <v>10047.3210914264</v>
      </c>
      <c r="W5775" s="99">
        <v>0.96591906442684605</v>
      </c>
      <c r="X5775" s="86">
        <v>10412.851246574601</v>
      </c>
      <c r="Y5775" s="44">
        <v>10817.6034392534</v>
      </c>
      <c r="Z5775" s="45">
        <v>10178.9468853002</v>
      </c>
      <c r="AA5775" s="46">
        <v>0.97753695354560999</v>
      </c>
      <c r="AB5775" s="139">
        <v>10827.992019406</v>
      </c>
      <c r="AC5775" s="45">
        <v>10058.4008242572</v>
      </c>
      <c r="AD5775" s="99">
        <v>0.96596029138185602</v>
      </c>
      <c r="AE5775" s="142">
        <v>10427.3299418222</v>
      </c>
      <c r="AF5775" s="44">
        <v>10832.644927871401</v>
      </c>
      <c r="AG5775" s="45">
        <v>10193.463504187799</v>
      </c>
      <c r="AH5775" s="140">
        <v>0.97757178118087495</v>
      </c>
      <c r="AI5775" s="44">
        <v>10843.047952971199</v>
      </c>
      <c r="AJ5775" s="45">
        <v>10072.7026708178</v>
      </c>
      <c r="AK5775" s="46">
        <v>0.96599059653976604</v>
      </c>
    </row>
    <row r="5776" spans="1:37" x14ac:dyDescent="0.2">
      <c r="A5776" s="35" t="s">
        <v>1464</v>
      </c>
      <c r="B5776" s="35" t="s">
        <v>7774</v>
      </c>
      <c r="C5776" s="85" t="s">
        <v>1031</v>
      </c>
      <c r="D5776" s="85" t="s">
        <v>1031</v>
      </c>
      <c r="E5776" s="85" t="s">
        <v>12896</v>
      </c>
      <c r="F5776" s="85" t="s">
        <v>234</v>
      </c>
      <c r="G5776" s="85" t="s">
        <v>234</v>
      </c>
      <c r="H5776" s="840">
        <v>1.0388704479776301</v>
      </c>
      <c r="I5776" s="840">
        <v>1.03986811709885</v>
      </c>
      <c r="J5776" s="86">
        <v>5077.9166666666697</v>
      </c>
      <c r="K5776" s="44">
        <v>5275.2975622930499</v>
      </c>
      <c r="L5776" s="45">
        <v>4963.3542168888198</v>
      </c>
      <c r="M5776" s="46">
        <v>0.97743908431387305</v>
      </c>
      <c r="N5776" s="139">
        <v>5280.36364295156</v>
      </c>
      <c r="O5776" s="45">
        <v>4904.6415308794103</v>
      </c>
      <c r="P5776" s="99">
        <v>0.96587672717736806</v>
      </c>
      <c r="Q5776" s="86">
        <v>5085.8112429145403</v>
      </c>
      <c r="R5776" s="44">
        <v>5283.4990042562804</v>
      </c>
      <c r="S5776" s="45">
        <v>4971.3249831049698</v>
      </c>
      <c r="T5776" s="140">
        <v>0.97748908594099504</v>
      </c>
      <c r="U5776" s="44">
        <v>5288.5729610897297</v>
      </c>
      <c r="V5776" s="45">
        <v>4912.4820376075504</v>
      </c>
      <c r="W5776" s="99">
        <v>0.96591906442684605</v>
      </c>
      <c r="X5776" s="86">
        <v>5094.8461324038899</v>
      </c>
      <c r="Y5776" s="44">
        <v>5292.8850839474999</v>
      </c>
      <c r="Z5776" s="45">
        <v>4980.4003670537304</v>
      </c>
      <c r="AA5776" s="46">
        <v>0.97753695354560999</v>
      </c>
      <c r="AB5776" s="139">
        <v>5297.9680546112104</v>
      </c>
      <c r="AC5776" s="45">
        <v>4921.4190546025802</v>
      </c>
      <c r="AD5776" s="99">
        <v>0.96596029138185602</v>
      </c>
      <c r="AE5776" s="142">
        <v>5104.0237666551202</v>
      </c>
      <c r="AF5776" s="44">
        <v>5302.4194569534502</v>
      </c>
      <c r="AG5776" s="45">
        <v>4989.5496047585602</v>
      </c>
      <c r="AH5776" s="140">
        <v>0.97757178118087495</v>
      </c>
      <c r="AI5776" s="44">
        <v>5307.5115838594602</v>
      </c>
      <c r="AJ5776" s="45">
        <v>4930.4389631043296</v>
      </c>
      <c r="AK5776" s="46">
        <v>0.96599059653976704</v>
      </c>
    </row>
    <row r="5777" spans="1:37" x14ac:dyDescent="0.2">
      <c r="A5777" s="35" t="s">
        <v>1463</v>
      </c>
      <c r="B5777" s="35" t="s">
        <v>7773</v>
      </c>
      <c r="C5777" s="85" t="s">
        <v>1031</v>
      </c>
      <c r="D5777" s="85" t="s">
        <v>1031</v>
      </c>
      <c r="E5777" s="85" t="s">
        <v>12896</v>
      </c>
      <c r="F5777" s="85" t="s">
        <v>234</v>
      </c>
      <c r="G5777" s="85" t="s">
        <v>234</v>
      </c>
      <c r="H5777" s="840">
        <v>1.0388704479776301</v>
      </c>
      <c r="I5777" s="840">
        <v>1.03986811709885</v>
      </c>
      <c r="J5777" s="86">
        <v>16178.166666666701</v>
      </c>
      <c r="K5777" s="44">
        <v>16807.019252456699</v>
      </c>
      <c r="L5777" s="45">
        <v>15813.1724125439</v>
      </c>
      <c r="M5777" s="46">
        <v>0.97743908431387305</v>
      </c>
      <c r="N5777" s="139">
        <v>16823.159709778101</v>
      </c>
      <c r="O5777" s="45">
        <v>15626.11467173</v>
      </c>
      <c r="P5777" s="99">
        <v>0.96587672717736806</v>
      </c>
      <c r="Q5777" s="86">
        <v>16217.2433850452</v>
      </c>
      <c r="R5777" s="44">
        <v>16847.614900384098</v>
      </c>
      <c r="S5777" s="45">
        <v>15852.1784129305</v>
      </c>
      <c r="T5777" s="140">
        <v>0.97748908594099404</v>
      </c>
      <c r="U5777" s="44">
        <v>16863.7943433408</v>
      </c>
      <c r="V5777" s="45">
        <v>15664.544558065299</v>
      </c>
      <c r="W5777" s="99">
        <v>0.96591906442684605</v>
      </c>
      <c r="X5777" s="86">
        <v>16262.9788445635</v>
      </c>
      <c r="Y5777" s="44">
        <v>16895.128117702301</v>
      </c>
      <c r="Z5777" s="45">
        <v>15897.6627952913</v>
      </c>
      <c r="AA5777" s="46">
        <v>0.97753695354560999</v>
      </c>
      <c r="AB5777" s="139">
        <v>16911.353189514699</v>
      </c>
      <c r="AC5777" s="45">
        <v>15709.3917834315</v>
      </c>
      <c r="AD5777" s="99">
        <v>0.96596029138185602</v>
      </c>
      <c r="AE5777" s="142">
        <v>16308.3745816422</v>
      </c>
      <c r="AF5777" s="44">
        <v>16942.288407417502</v>
      </c>
      <c r="AG5777" s="45">
        <v>15942.6067879408</v>
      </c>
      <c r="AH5777" s="140">
        <v>0.97757178118087396</v>
      </c>
      <c r="AI5777" s="44">
        <v>16958.558769155101</v>
      </c>
      <c r="AJ5777" s="45">
        <v>15753.7364907145</v>
      </c>
      <c r="AK5777" s="46">
        <v>0.96599059653976704</v>
      </c>
    </row>
    <row r="5778" spans="1:37" x14ac:dyDescent="0.2">
      <c r="A5778" s="35" t="s">
        <v>1462</v>
      </c>
      <c r="B5778" s="35" t="s">
        <v>7772</v>
      </c>
      <c r="C5778" s="85" t="s">
        <v>1031</v>
      </c>
      <c r="D5778" s="85" t="s">
        <v>1031</v>
      </c>
      <c r="E5778" s="85" t="s">
        <v>12896</v>
      </c>
      <c r="F5778" s="85" t="s">
        <v>234</v>
      </c>
      <c r="G5778" s="85" t="s">
        <v>234</v>
      </c>
      <c r="H5778" s="840">
        <v>1.0388704479776301</v>
      </c>
      <c r="I5778" s="840">
        <v>1.03986811709885</v>
      </c>
      <c r="J5778" s="86">
        <v>4</v>
      </c>
      <c r="K5778" s="44">
        <v>4.1554817919104998</v>
      </c>
      <c r="L5778" s="45">
        <v>3.90975633725549</v>
      </c>
      <c r="M5778" s="46">
        <v>0.97743908431387305</v>
      </c>
      <c r="N5778" s="139">
        <v>4.1594724683954203</v>
      </c>
      <c r="O5778" s="45">
        <v>3.86350690870947</v>
      </c>
      <c r="P5778" s="99">
        <v>0.96587672717736806</v>
      </c>
      <c r="Q5778" s="86">
        <v>4.0316024409231996</v>
      </c>
      <c r="R5778" s="44">
        <v>4.1883126338695797</v>
      </c>
      <c r="S5778" s="45">
        <v>3.9408473848555001</v>
      </c>
      <c r="T5778" s="140">
        <v>0.97748908594099504</v>
      </c>
      <c r="U5778" s="44">
        <v>4.1923348391339497</v>
      </c>
      <c r="V5778" s="45">
        <v>3.89420165787753</v>
      </c>
      <c r="W5778" s="99">
        <v>0.96591906442684605</v>
      </c>
      <c r="X5778" s="86">
        <v>4.0499460315255797</v>
      </c>
      <c r="Y5778" s="44">
        <v>4.2073692480561897</v>
      </c>
      <c r="Z5778" s="45">
        <v>3.9589719056816501</v>
      </c>
      <c r="AA5778" s="46">
        <v>0.97753695354560999</v>
      </c>
      <c r="AB5778" s="139">
        <v>4.2114097541544799</v>
      </c>
      <c r="AC5778" s="45">
        <v>3.9120870486932402</v>
      </c>
      <c r="AD5778" s="99">
        <v>0.96596029138185602</v>
      </c>
      <c r="AE5778" s="142">
        <v>4.0855717846414397</v>
      </c>
      <c r="AF5778" s="44">
        <v>4.2443797901552003</v>
      </c>
      <c r="AG5778" s="45">
        <v>3.9939396866542598</v>
      </c>
      <c r="AH5778" s="140">
        <v>0.97757178118087396</v>
      </c>
      <c r="AI5778" s="44">
        <v>4.2484558389672999</v>
      </c>
      <c r="AJ5778" s="45">
        <v>3.9466239254518198</v>
      </c>
      <c r="AK5778" s="46">
        <v>0.96599059653976704</v>
      </c>
    </row>
    <row r="5779" spans="1:37" x14ac:dyDescent="0.2">
      <c r="A5779" s="35" t="s">
        <v>1461</v>
      </c>
      <c r="B5779" s="35" t="s">
        <v>7771</v>
      </c>
      <c r="C5779" s="85" t="s">
        <v>1031</v>
      </c>
      <c r="D5779" s="85" t="s">
        <v>1031</v>
      </c>
      <c r="E5779" s="85" t="s">
        <v>12896</v>
      </c>
      <c r="F5779" s="85" t="s">
        <v>234</v>
      </c>
      <c r="G5779" s="85" t="s">
        <v>234</v>
      </c>
      <c r="H5779" s="840">
        <v>1.0388704479776301</v>
      </c>
      <c r="I5779" s="840">
        <v>1.03986811709885</v>
      </c>
      <c r="J5779" s="86">
        <v>3185.1666666666702</v>
      </c>
      <c r="K5779" s="44">
        <v>3308.9755218833998</v>
      </c>
      <c r="L5779" s="45">
        <v>3113.30639005374</v>
      </c>
      <c r="M5779" s="46">
        <v>0.97743908431387305</v>
      </c>
      <c r="N5779" s="139">
        <v>3312.1532643126998</v>
      </c>
      <c r="O5779" s="45">
        <v>3076.47835551445</v>
      </c>
      <c r="P5779" s="99">
        <v>0.96587672717736806</v>
      </c>
      <c r="Q5779" s="86">
        <v>3189.83031891665</v>
      </c>
      <c r="R5779" s="44">
        <v>3313.8204523855502</v>
      </c>
      <c r="S5779" s="45">
        <v>3118.0243227446999</v>
      </c>
      <c r="T5779" s="140">
        <v>0.97748908594099404</v>
      </c>
      <c r="U5779" s="44">
        <v>3317.0028475966901</v>
      </c>
      <c r="V5779" s="45">
        <v>3081.1179173283499</v>
      </c>
      <c r="W5779" s="99">
        <v>0.96591906442684605</v>
      </c>
      <c r="X5779" s="86">
        <v>3195.1620677189699</v>
      </c>
      <c r="Y5779" s="44">
        <v>3319.3594486523202</v>
      </c>
      <c r="Z5779" s="45">
        <v>3123.3889937624899</v>
      </c>
      <c r="AA5779" s="46">
        <v>0.97753695354560999</v>
      </c>
      <c r="AB5779" s="139">
        <v>3322.5471631846099</v>
      </c>
      <c r="AC5779" s="45">
        <v>3086.3996819460699</v>
      </c>
      <c r="AD5779" s="99">
        <v>0.96596029138185602</v>
      </c>
      <c r="AE5779" s="142">
        <v>3201.9983224159</v>
      </c>
      <c r="AF5779" s="44">
        <v>3326.4614316318198</v>
      </c>
      <c r="AG5779" s="45">
        <v>3130.1832033822898</v>
      </c>
      <c r="AH5779" s="140">
        <v>0.97757178118087495</v>
      </c>
      <c r="AI5779" s="44">
        <v>3329.6559664843198</v>
      </c>
      <c r="AJ5779" s="45">
        <v>3093.1002695898701</v>
      </c>
      <c r="AK5779" s="46">
        <v>0.96599059653976704</v>
      </c>
    </row>
    <row r="5780" spans="1:37" x14ac:dyDescent="0.2">
      <c r="A5780" s="35" t="s">
        <v>1460</v>
      </c>
      <c r="B5780" s="35" t="s">
        <v>7770</v>
      </c>
      <c r="C5780" s="85" t="s">
        <v>1031</v>
      </c>
      <c r="D5780" s="85" t="s">
        <v>1031</v>
      </c>
      <c r="E5780" s="85" t="s">
        <v>12896</v>
      </c>
      <c r="F5780" s="85" t="s">
        <v>234</v>
      </c>
      <c r="G5780" s="85" t="s">
        <v>234</v>
      </c>
      <c r="H5780" s="840">
        <v>1.0388704479776301</v>
      </c>
      <c r="I5780" s="840">
        <v>1.03986811709885</v>
      </c>
      <c r="J5780" s="86">
        <v>7631.1666666666697</v>
      </c>
      <c r="K5780" s="44">
        <v>7927.7935335919301</v>
      </c>
      <c r="L5780" s="45">
        <v>7459.0005589132197</v>
      </c>
      <c r="M5780" s="46">
        <v>0.97743908431387305</v>
      </c>
      <c r="N5780" s="139">
        <v>7935.4069129342097</v>
      </c>
      <c r="O5780" s="45">
        <v>7370.7662845450304</v>
      </c>
      <c r="P5780" s="99">
        <v>0.96587672717736806</v>
      </c>
      <c r="Q5780" s="86">
        <v>7640.6666072017897</v>
      </c>
      <c r="R5780" s="44">
        <v>7937.66274107141</v>
      </c>
      <c r="S5780" s="45">
        <v>7468.6682178535602</v>
      </c>
      <c r="T5780" s="140">
        <v>0.97748908594099504</v>
      </c>
      <c r="U5780" s="44">
        <v>7945.2855982110204</v>
      </c>
      <c r="V5780" s="45">
        <v>7380.2655408257997</v>
      </c>
      <c r="W5780" s="99">
        <v>0.96591906442684605</v>
      </c>
      <c r="X5780" s="86">
        <v>7651.84896557307</v>
      </c>
      <c r="Y5780" s="44">
        <v>7949.2797627220198</v>
      </c>
      <c r="Z5780" s="45">
        <v>7479.9651267974205</v>
      </c>
      <c r="AA5780" s="46">
        <v>0.97753695354560999</v>
      </c>
      <c r="AB5780" s="139">
        <v>7956.9137761552802</v>
      </c>
      <c r="AC5780" s="45">
        <v>7391.3822563949097</v>
      </c>
      <c r="AD5780" s="99">
        <v>0.96596029138185602</v>
      </c>
      <c r="AE5780" s="142">
        <v>7665.6710575237003</v>
      </c>
      <c r="AF5780" s="44">
        <v>7963.6391255787703</v>
      </c>
      <c r="AG5780" s="45">
        <v>7493.7437096501199</v>
      </c>
      <c r="AH5780" s="140">
        <v>0.97757178118087396</v>
      </c>
      <c r="AI5780" s="44">
        <v>7971.2869288863503</v>
      </c>
      <c r="AJ5780" s="45">
        <v>7404.9661577349398</v>
      </c>
      <c r="AK5780" s="46">
        <v>0.96599059653976704</v>
      </c>
    </row>
    <row r="5781" spans="1:37" x14ac:dyDescent="0.2">
      <c r="A5781" s="35" t="s">
        <v>1459</v>
      </c>
      <c r="B5781" s="35" t="s">
        <v>7769</v>
      </c>
      <c r="C5781" s="85" t="s">
        <v>1031</v>
      </c>
      <c r="D5781" s="85" t="s">
        <v>1031</v>
      </c>
      <c r="E5781" s="85" t="s">
        <v>12896</v>
      </c>
      <c r="F5781" s="85" t="s">
        <v>234</v>
      </c>
      <c r="G5781" s="85" t="s">
        <v>234</v>
      </c>
      <c r="H5781" s="840">
        <v>1.0388704479776301</v>
      </c>
      <c r="I5781" s="840">
        <v>1.03986811709885</v>
      </c>
      <c r="J5781" s="86">
        <v>6702.25</v>
      </c>
      <c r="K5781" s="44">
        <v>6962.76945995804</v>
      </c>
      <c r="L5781" s="45">
        <v>6551.0411028426597</v>
      </c>
      <c r="M5781" s="46">
        <v>0.97743908431387305</v>
      </c>
      <c r="N5781" s="139">
        <v>6969.4560878257998</v>
      </c>
      <c r="O5781" s="45">
        <v>6473.5472947245198</v>
      </c>
      <c r="P5781" s="99">
        <v>0.96587672717736806</v>
      </c>
      <c r="Q5781" s="86">
        <v>6706.8972706149698</v>
      </c>
      <c r="R5781" s="44">
        <v>6967.5973720636903</v>
      </c>
      <c r="S5781" s="45">
        <v>6555.9188825535803</v>
      </c>
      <c r="T5781" s="140">
        <v>0.97748908594099404</v>
      </c>
      <c r="U5781" s="44">
        <v>6974.2886363698399</v>
      </c>
      <c r="V5781" s="45">
        <v>6478.3199368393798</v>
      </c>
      <c r="W5781" s="99">
        <v>0.96591906442684605</v>
      </c>
      <c r="X5781" s="86">
        <v>6712.1563994143899</v>
      </c>
      <c r="Y5781" s="44">
        <v>6973.06092555552</v>
      </c>
      <c r="Z5781" s="45">
        <v>6561.3809184052197</v>
      </c>
      <c r="AA5781" s="46">
        <v>0.97753695354560999</v>
      </c>
      <c r="AB5781" s="139">
        <v>6979.7574367320703</v>
      </c>
      <c r="AC5781" s="45">
        <v>6483.6765513789196</v>
      </c>
      <c r="AD5781" s="99">
        <v>0.96596029138185602</v>
      </c>
      <c r="AE5781" s="142">
        <v>6717.17748427059</v>
      </c>
      <c r="AF5781" s="44">
        <v>6978.2771822294098</v>
      </c>
      <c r="AG5781" s="45">
        <v>6566.5231578064604</v>
      </c>
      <c r="AH5781" s="140">
        <v>0.97757178118087396</v>
      </c>
      <c r="AI5781" s="44">
        <v>6984.9787027872699</v>
      </c>
      <c r="AJ5781" s="45">
        <v>6488.7302850940296</v>
      </c>
      <c r="AK5781" s="46">
        <v>0.96599059653976704</v>
      </c>
    </row>
    <row r="5782" spans="1:37" x14ac:dyDescent="0.2">
      <c r="A5782" s="35" t="s">
        <v>1458</v>
      </c>
      <c r="B5782" s="35" t="s">
        <v>7768</v>
      </c>
      <c r="C5782" s="85" t="s">
        <v>1031</v>
      </c>
      <c r="D5782" s="85" t="s">
        <v>1031</v>
      </c>
      <c r="E5782" s="85" t="s">
        <v>12896</v>
      </c>
      <c r="F5782" s="85" t="s">
        <v>234</v>
      </c>
      <c r="G5782" s="85" t="s">
        <v>234</v>
      </c>
      <c r="H5782" s="840">
        <v>1.0388704479776301</v>
      </c>
      <c r="I5782" s="840">
        <v>1.03986811709885</v>
      </c>
      <c r="J5782" s="86">
        <v>2508.75</v>
      </c>
      <c r="K5782" s="44">
        <v>2606.2662363638701</v>
      </c>
      <c r="L5782" s="45">
        <v>2452.1503027724302</v>
      </c>
      <c r="M5782" s="46">
        <v>0.97743908431387305</v>
      </c>
      <c r="N5782" s="139">
        <v>2608.76913877175</v>
      </c>
      <c r="O5782" s="45">
        <v>2423.14323930622</v>
      </c>
      <c r="P5782" s="99">
        <v>0.96587672717736806</v>
      </c>
      <c r="Q5782" s="86">
        <v>2514.3332968141799</v>
      </c>
      <c r="R5782" s="44">
        <v>2612.0665584264102</v>
      </c>
      <c r="S5782" s="45">
        <v>2457.7333560539</v>
      </c>
      <c r="T5782" s="140">
        <v>0.97748908594099404</v>
      </c>
      <c r="U5782" s="44">
        <v>2614.57503111711</v>
      </c>
      <c r="V5782" s="45">
        <v>2428.6424657160201</v>
      </c>
      <c r="W5782" s="99">
        <v>0.96591906442684605</v>
      </c>
      <c r="X5782" s="86">
        <v>2518.1307596097499</v>
      </c>
      <c r="Y5782" s="44">
        <v>2616.01163030201</v>
      </c>
      <c r="Z5782" s="45">
        <v>2461.5658713784001</v>
      </c>
      <c r="AA5782" s="46">
        <v>0.97753695354560999</v>
      </c>
      <c r="AB5782" s="139">
        <v>2618.5238916040898</v>
      </c>
      <c r="AC5782" s="45">
        <v>2432.4143222902399</v>
      </c>
      <c r="AD5782" s="99">
        <v>0.96596029138185602</v>
      </c>
      <c r="AE5782" s="142">
        <v>2522.4719807725401</v>
      </c>
      <c r="AF5782" s="44">
        <v>2620.5215966761698</v>
      </c>
      <c r="AG5782" s="45">
        <v>2465.8974272226601</v>
      </c>
      <c r="AH5782" s="140">
        <v>0.97757178118087396</v>
      </c>
      <c r="AI5782" s="44">
        <v>2623.0381890805502</v>
      </c>
      <c r="AJ5782" s="45">
        <v>2436.6842134613098</v>
      </c>
      <c r="AK5782" s="46">
        <v>0.96599059653976704</v>
      </c>
    </row>
    <row r="5783" spans="1:37" x14ac:dyDescent="0.2">
      <c r="A5783" s="35" t="s">
        <v>1457</v>
      </c>
      <c r="B5783" s="35" t="s">
        <v>7767</v>
      </c>
      <c r="C5783" s="85" t="s">
        <v>1031</v>
      </c>
      <c r="D5783" s="85" t="s">
        <v>1031</v>
      </c>
      <c r="E5783" s="85" t="s">
        <v>12896</v>
      </c>
      <c r="F5783" s="85" t="s">
        <v>234</v>
      </c>
      <c r="G5783" s="85" t="s">
        <v>234</v>
      </c>
      <c r="H5783" s="840">
        <v>1.0388704479776301</v>
      </c>
      <c r="I5783" s="840">
        <v>1.03986811709885</v>
      </c>
      <c r="J5783" s="86">
        <v>7552.0833333333303</v>
      </c>
      <c r="K5783" s="44">
        <v>7845.6361956643595</v>
      </c>
      <c r="L5783" s="45">
        <v>7381.7014179953903</v>
      </c>
      <c r="M5783" s="46">
        <v>0.97743908431387305</v>
      </c>
      <c r="N5783" s="139">
        <v>7853.1706760069701</v>
      </c>
      <c r="O5783" s="45">
        <v>7294.3815333707498</v>
      </c>
      <c r="P5783" s="99">
        <v>0.96587672717736806</v>
      </c>
      <c r="Q5783" s="86">
        <v>7573.8613851213104</v>
      </c>
      <c r="R5783" s="44">
        <v>7868.2607700814197</v>
      </c>
      <c r="S5783" s="45">
        <v>7403.3668423860299</v>
      </c>
      <c r="T5783" s="140">
        <v>0.97748908594099504</v>
      </c>
      <c r="U5783" s="44">
        <v>7875.8169777138201</v>
      </c>
      <c r="V5783" s="45">
        <v>7315.7371032149904</v>
      </c>
      <c r="W5783" s="99">
        <v>0.96591906442684605</v>
      </c>
      <c r="X5783" s="86">
        <v>7596.3376984378901</v>
      </c>
      <c r="Y5783" s="44">
        <v>7891.6107477654896</v>
      </c>
      <c r="Z5783" s="45">
        <v>7425.7008118346403</v>
      </c>
      <c r="AA5783" s="46">
        <v>0.97753695354560999</v>
      </c>
      <c r="AB5783" s="139">
        <v>7899.1893793216504</v>
      </c>
      <c r="AC5783" s="45">
        <v>7337.7605766180404</v>
      </c>
      <c r="AD5783" s="99">
        <v>0.96596029138185602</v>
      </c>
      <c r="AE5783" s="142">
        <v>7620.7678861857103</v>
      </c>
      <c r="AF5783" s="44">
        <v>7916.99054785525</v>
      </c>
      <c r="AG5783" s="45">
        <v>7449.8476364645703</v>
      </c>
      <c r="AH5783" s="140">
        <v>0.97757178118087396</v>
      </c>
      <c r="AI5783" s="44">
        <v>7924.5935526553503</v>
      </c>
      <c r="AJ5783" s="45">
        <v>7361.5901164676297</v>
      </c>
      <c r="AK5783" s="46">
        <v>0.96599059653976704</v>
      </c>
    </row>
    <row r="5784" spans="1:37" x14ac:dyDescent="0.2">
      <c r="A5784" s="35" t="s">
        <v>1456</v>
      </c>
      <c r="B5784" s="35" t="s">
        <v>7766</v>
      </c>
      <c r="C5784" s="85" t="s">
        <v>1031</v>
      </c>
      <c r="D5784" s="85" t="s">
        <v>1031</v>
      </c>
      <c r="E5784" s="85" t="s">
        <v>12896</v>
      </c>
      <c r="F5784" s="85" t="s">
        <v>234</v>
      </c>
      <c r="G5784" s="85" t="s">
        <v>234</v>
      </c>
      <c r="H5784" s="840">
        <v>1.0388704479776301</v>
      </c>
      <c r="I5784" s="840">
        <v>1.03986811709885</v>
      </c>
      <c r="J5784" s="86">
        <v>4001.8333333333298</v>
      </c>
      <c r="K5784" s="44">
        <v>4157.3863877317999</v>
      </c>
      <c r="L5784" s="45">
        <v>3911.5483089100699</v>
      </c>
      <c r="M5784" s="46">
        <v>0.97743908431387305</v>
      </c>
      <c r="N5784" s="139">
        <v>4161.3788932767602</v>
      </c>
      <c r="O5784" s="45">
        <v>3865.2776827092998</v>
      </c>
      <c r="P5784" s="99">
        <v>0.96587672717736806</v>
      </c>
      <c r="Q5784" s="86">
        <v>4008.2737390755901</v>
      </c>
      <c r="R5784" s="44">
        <v>4164.0771349304096</v>
      </c>
      <c r="S5784" s="45">
        <v>3918.0438334102901</v>
      </c>
      <c r="T5784" s="140">
        <v>0.97748908594099404</v>
      </c>
      <c r="U5784" s="44">
        <v>4168.0760658693198</v>
      </c>
      <c r="V5784" s="45">
        <v>3871.6680200145902</v>
      </c>
      <c r="W5784" s="99">
        <v>0.96591906442684605</v>
      </c>
      <c r="X5784" s="86">
        <v>4016.27969858817</v>
      </c>
      <c r="Y5784" s="44">
        <v>4172.3942896757399</v>
      </c>
      <c r="Z5784" s="45">
        <v>3926.06182114496</v>
      </c>
      <c r="AA5784" s="46">
        <v>0.97753695354560999</v>
      </c>
      <c r="AB5784" s="139">
        <v>4176.4012079132399</v>
      </c>
      <c r="AC5784" s="45">
        <v>3879.5667079192599</v>
      </c>
      <c r="AD5784" s="99">
        <v>0.96596029138185602</v>
      </c>
      <c r="AE5784" s="142">
        <v>4024.7778207891201</v>
      </c>
      <c r="AF5784" s="44">
        <v>4181.2227376936098</v>
      </c>
      <c r="AG5784" s="45">
        <v>3934.5092231261001</v>
      </c>
      <c r="AH5784" s="140">
        <v>0.97757178118087396</v>
      </c>
      <c r="AI5784" s="44">
        <v>4185.23813424522</v>
      </c>
      <c r="AJ5784" s="45">
        <v>3887.89752804411</v>
      </c>
      <c r="AK5784" s="46">
        <v>0.96599059653976704</v>
      </c>
    </row>
    <row r="5785" spans="1:37" x14ac:dyDescent="0.2">
      <c r="A5785" s="35" t="s">
        <v>1455</v>
      </c>
      <c r="B5785" s="35" t="s">
        <v>7765</v>
      </c>
      <c r="C5785" s="85" t="s">
        <v>1031</v>
      </c>
      <c r="D5785" s="85" t="s">
        <v>1031</v>
      </c>
      <c r="E5785" s="85" t="s">
        <v>12896</v>
      </c>
      <c r="F5785" s="85" t="s">
        <v>234</v>
      </c>
      <c r="G5785" s="85" t="s">
        <v>234</v>
      </c>
      <c r="H5785" s="840">
        <v>1.0388704479776301</v>
      </c>
      <c r="I5785" s="840">
        <v>1.03986811709885</v>
      </c>
      <c r="J5785" s="86">
        <v>4456.6666666666697</v>
      </c>
      <c r="K5785" s="44">
        <v>4629.8992964869503</v>
      </c>
      <c r="L5785" s="45">
        <v>4356.1201857588303</v>
      </c>
      <c r="M5785" s="46">
        <v>0.97743908431387305</v>
      </c>
      <c r="N5785" s="139">
        <v>4634.3455752038899</v>
      </c>
      <c r="O5785" s="45">
        <v>4304.5906141204696</v>
      </c>
      <c r="P5785" s="99">
        <v>0.96587672717736806</v>
      </c>
      <c r="Q5785" s="86">
        <v>4465.2495774402996</v>
      </c>
      <c r="R5785" s="44">
        <v>4638.8158288473096</v>
      </c>
      <c r="S5785" s="45">
        <v>4364.7327279505298</v>
      </c>
      <c r="T5785" s="140">
        <v>0.97748908594099504</v>
      </c>
      <c r="U5785" s="44">
        <v>4643.2706704693001</v>
      </c>
      <c r="V5785" s="45">
        <v>4313.0696942735003</v>
      </c>
      <c r="W5785" s="99">
        <v>0.96591906442684605</v>
      </c>
      <c r="X5785" s="86">
        <v>4473.5841030328402</v>
      </c>
      <c r="Y5785" s="44">
        <v>4647.4743211833102</v>
      </c>
      <c r="Z5785" s="45">
        <v>4373.0937755087898</v>
      </c>
      <c r="AA5785" s="46">
        <v>0.97753695354560999</v>
      </c>
      <c r="AB5785" s="139">
        <v>4651.93747790413</v>
      </c>
      <c r="AC5785" s="45">
        <v>4321.30460368684</v>
      </c>
      <c r="AD5785" s="99">
        <v>0.96596029138185602</v>
      </c>
      <c r="AE5785" s="142">
        <v>4481.5848297686998</v>
      </c>
      <c r="AF5785" s="44">
        <v>4655.7860397515396</v>
      </c>
      <c r="AG5785" s="45">
        <v>4381.07086455018</v>
      </c>
      <c r="AH5785" s="140">
        <v>0.97757178118087396</v>
      </c>
      <c r="AI5785" s="44">
        <v>4660.2571785503696</v>
      </c>
      <c r="AJ5785" s="45">
        <v>4329.1688031518397</v>
      </c>
      <c r="AK5785" s="46">
        <v>0.96599059653976704</v>
      </c>
    </row>
    <row r="5786" spans="1:37" x14ac:dyDescent="0.2">
      <c r="A5786" s="35" t="s">
        <v>1454</v>
      </c>
      <c r="B5786" s="35" t="s">
        <v>7764</v>
      </c>
      <c r="C5786" s="85" t="s">
        <v>1031</v>
      </c>
      <c r="D5786" s="85" t="s">
        <v>1031</v>
      </c>
      <c r="E5786" s="85" t="s">
        <v>12896</v>
      </c>
      <c r="F5786" s="85" t="s">
        <v>234</v>
      </c>
      <c r="G5786" s="85" t="s">
        <v>234</v>
      </c>
      <c r="H5786" s="840">
        <v>1.0388704479776301</v>
      </c>
      <c r="I5786" s="840">
        <v>1.03986811709885</v>
      </c>
      <c r="J5786" s="86">
        <v>11953.666666666701</v>
      </c>
      <c r="K5786" s="44">
        <v>12418.3110449752</v>
      </c>
      <c r="L5786" s="45">
        <v>11683.9810008599</v>
      </c>
      <c r="M5786" s="46">
        <v>0.97743908431387305</v>
      </c>
      <c r="N5786" s="139">
        <v>12430.236849094001</v>
      </c>
      <c r="O5786" s="45">
        <v>11545.7684377692</v>
      </c>
      <c r="P5786" s="99">
        <v>0.96587672717736806</v>
      </c>
      <c r="Q5786" s="86">
        <v>11965.325678975199</v>
      </c>
      <c r="R5786" s="44">
        <v>12430.423248315101</v>
      </c>
      <c r="S5786" s="45">
        <v>11695.9752609277</v>
      </c>
      <c r="T5786" s="140">
        <v>0.97748908594099404</v>
      </c>
      <c r="U5786" s="44">
        <v>12442.360684270499</v>
      </c>
      <c r="V5786" s="45">
        <v>11557.536185398199</v>
      </c>
      <c r="W5786" s="99">
        <v>0.96591906442684605</v>
      </c>
      <c r="X5786" s="86">
        <v>11979.659363852599</v>
      </c>
      <c r="Y5786" s="44">
        <v>12445.314089944901</v>
      </c>
      <c r="Z5786" s="45">
        <v>11710.5597190546</v>
      </c>
      <c r="AA5786" s="46">
        <v>0.97753695354560999</v>
      </c>
      <c r="AB5786" s="139">
        <v>12457.2658261751</v>
      </c>
      <c r="AC5786" s="45">
        <v>11571.875249762499</v>
      </c>
      <c r="AD5786" s="99">
        <v>0.96596029138185602</v>
      </c>
      <c r="AE5786" s="142">
        <v>11997.6204341374</v>
      </c>
      <c r="AF5786" s="44">
        <v>12463.973315077899</v>
      </c>
      <c r="AG5786" s="45">
        <v>11728.535177731799</v>
      </c>
      <c r="AH5786" s="140">
        <v>0.97757178118087495</v>
      </c>
      <c r="AI5786" s="44">
        <v>12475.942970513201</v>
      </c>
      <c r="AJ5786" s="45">
        <v>11589.5885202301</v>
      </c>
      <c r="AK5786" s="46">
        <v>0.96599059653976704</v>
      </c>
    </row>
    <row r="5787" spans="1:37" x14ac:dyDescent="0.2">
      <c r="A5787" s="35" t="s">
        <v>1453</v>
      </c>
      <c r="B5787" s="35" t="s">
        <v>13191</v>
      </c>
      <c r="C5787" s="85" t="s">
        <v>1031</v>
      </c>
      <c r="D5787" s="85" t="s">
        <v>1031</v>
      </c>
      <c r="E5787" s="85" t="s">
        <v>12896</v>
      </c>
      <c r="F5787" s="85" t="s">
        <v>234</v>
      </c>
      <c r="G5787" s="85" t="s">
        <v>234</v>
      </c>
      <c r="H5787" s="840">
        <v>1.0388704479776301</v>
      </c>
      <c r="I5787" s="840">
        <v>1.03986811709885</v>
      </c>
      <c r="J5787" s="86">
        <v>11201.916666666701</v>
      </c>
      <c r="K5787" s="44">
        <v>11637.340185708001</v>
      </c>
      <c r="L5787" s="45">
        <v>10949.191169227001</v>
      </c>
      <c r="M5787" s="46">
        <v>0.97743908431387305</v>
      </c>
      <c r="N5787" s="139">
        <v>11648.5159920649</v>
      </c>
      <c r="O5787" s="45">
        <v>10819.6706081136</v>
      </c>
      <c r="P5787" s="99">
        <v>0.96587672717736806</v>
      </c>
      <c r="Q5787" s="86">
        <v>11206.4903842474</v>
      </c>
      <c r="R5787" s="44">
        <v>11642.091685740001</v>
      </c>
      <c r="S5787" s="45">
        <v>10954.2220423045</v>
      </c>
      <c r="T5787" s="140">
        <v>0.97748908594099504</v>
      </c>
      <c r="U5787" s="44">
        <v>11653.2720551537</v>
      </c>
      <c r="V5787" s="45">
        <v>10824.5627074607</v>
      </c>
      <c r="W5787" s="99">
        <v>0.96591906442684605</v>
      </c>
      <c r="X5787" s="86">
        <v>11212.299029080301</v>
      </c>
      <c r="Y5787" s="44">
        <v>11648.126115199801</v>
      </c>
      <c r="Z5787" s="45">
        <v>10960.436635129599</v>
      </c>
      <c r="AA5787" s="46">
        <v>0.97753695354560999</v>
      </c>
      <c r="AB5787" s="139">
        <v>11659.312279719101</v>
      </c>
      <c r="AC5787" s="45">
        <v>10830.635637190901</v>
      </c>
      <c r="AD5787" s="99">
        <v>0.96596029138185602</v>
      </c>
      <c r="AE5787" s="142">
        <v>11223.5601784381</v>
      </c>
      <c r="AF5787" s="44">
        <v>11659.8249904779</v>
      </c>
      <c r="AG5787" s="45">
        <v>10971.8357148265</v>
      </c>
      <c r="AH5787" s="140">
        <v>0.97757178118087495</v>
      </c>
      <c r="AI5787" s="44">
        <v>11671.0223898981</v>
      </c>
      <c r="AJ5787" s="45">
        <v>10841.853592069399</v>
      </c>
      <c r="AK5787" s="46">
        <v>0.96599059653976704</v>
      </c>
    </row>
    <row r="5788" spans="1:37" x14ac:dyDescent="0.2">
      <c r="A5788" s="35" t="s">
        <v>1452</v>
      </c>
      <c r="B5788" s="35" t="s">
        <v>7763</v>
      </c>
      <c r="C5788" s="85" t="s">
        <v>1031</v>
      </c>
      <c r="D5788" s="85" t="s">
        <v>1031</v>
      </c>
      <c r="E5788" s="85" t="s">
        <v>12896</v>
      </c>
      <c r="F5788" s="85" t="s">
        <v>233</v>
      </c>
      <c r="G5788" s="85" t="s">
        <v>233</v>
      </c>
      <c r="H5788" s="840">
        <v>1.03895876932357</v>
      </c>
      <c r="I5788" s="840">
        <v>1.0396684515079899</v>
      </c>
      <c r="J5788" s="86">
        <v>7971.5</v>
      </c>
      <c r="K5788" s="44">
        <v>8282.0598296628596</v>
      </c>
      <c r="L5788" s="45">
        <v>7792.3180815253299</v>
      </c>
      <c r="M5788" s="46">
        <v>0.97752218296748805</v>
      </c>
      <c r="N5788" s="139">
        <v>8287.7170611959591</v>
      </c>
      <c r="O5788" s="45">
        <v>7698.0079485204697</v>
      </c>
      <c r="P5788" s="99">
        <v>0.96569126870983701</v>
      </c>
      <c r="Q5788" s="86">
        <v>8010.2961375450896</v>
      </c>
      <c r="R5788" s="44">
        <v>8322.3674169812093</v>
      </c>
      <c r="S5788" s="45">
        <v>7830.6427284812698</v>
      </c>
      <c r="T5788" s="140">
        <v>0.97757218884558295</v>
      </c>
      <c r="U5788" s="44">
        <v>8328.0521814419499</v>
      </c>
      <c r="V5788" s="45">
        <v>7735.8121085961202</v>
      </c>
      <c r="W5788" s="99">
        <v>0.96573359783011803</v>
      </c>
      <c r="X5788" s="86">
        <v>8048.3988017216598</v>
      </c>
      <c r="Y5788" s="44">
        <v>8361.9545140620503</v>
      </c>
      <c r="Z5788" s="45">
        <v>7868.2761236261704</v>
      </c>
      <c r="AA5788" s="46">
        <v>0.97762006051974504</v>
      </c>
      <c r="AB5788" s="139">
        <v>8367.6663193047407</v>
      </c>
      <c r="AC5788" s="45">
        <v>7772.94087882238</v>
      </c>
      <c r="AD5788" s="99">
        <v>0.96577481686912003</v>
      </c>
      <c r="AE5788" s="142">
        <v>8089.2712479304801</v>
      </c>
      <c r="AF5788" s="44">
        <v>8404.4193004743993</v>
      </c>
      <c r="AG5788" s="45">
        <v>7908.5156011027802</v>
      </c>
      <c r="AH5788" s="140">
        <v>0.97765489111593995</v>
      </c>
      <c r="AI5788" s="44">
        <v>8410.1601121639997</v>
      </c>
      <c r="AJ5788" s="45">
        <v>7812.6595576465197</v>
      </c>
      <c r="AK5788" s="46">
        <v>0.96580511620812304</v>
      </c>
    </row>
    <row r="5789" spans="1:37" x14ac:dyDescent="0.2">
      <c r="A5789" s="35" t="s">
        <v>1451</v>
      </c>
      <c r="B5789" s="35" t="s">
        <v>7762</v>
      </c>
      <c r="C5789" s="85" t="s">
        <v>1031</v>
      </c>
      <c r="D5789" s="85" t="s">
        <v>1031</v>
      </c>
      <c r="E5789" s="85" t="s">
        <v>12896</v>
      </c>
      <c r="F5789" s="85" t="s">
        <v>233</v>
      </c>
      <c r="G5789" s="85" t="s">
        <v>233</v>
      </c>
      <c r="H5789" s="840">
        <v>1.03895876932357</v>
      </c>
      <c r="I5789" s="840">
        <v>1.0396684515079899</v>
      </c>
      <c r="J5789" s="86">
        <v>1716.8333333333301</v>
      </c>
      <c r="K5789" s="44">
        <v>1783.7190471336901</v>
      </c>
      <c r="L5789" s="45">
        <v>1678.24266779135</v>
      </c>
      <c r="M5789" s="46">
        <v>0.97752218296748805</v>
      </c>
      <c r="N5789" s="139">
        <v>1784.9374531639701</v>
      </c>
      <c r="O5789" s="45">
        <v>1657.9309598299999</v>
      </c>
      <c r="P5789" s="99">
        <v>0.96569126870983701</v>
      </c>
      <c r="Q5789" s="86">
        <v>1726.5698726846099</v>
      </c>
      <c r="R5789" s="44">
        <v>1793.8349100755599</v>
      </c>
      <c r="S5789" s="45">
        <v>1687.8466896351299</v>
      </c>
      <c r="T5789" s="140">
        <v>0.97757218884558295</v>
      </c>
      <c r="U5789" s="44">
        <v>1795.06022595436</v>
      </c>
      <c r="V5789" s="45">
        <v>1667.4065350528001</v>
      </c>
      <c r="W5789" s="99">
        <v>0.96573359783011803</v>
      </c>
      <c r="X5789" s="86">
        <v>1736.68971770283</v>
      </c>
      <c r="Y5789" s="44">
        <v>1804.3490118014399</v>
      </c>
      <c r="Z5789" s="45">
        <v>1697.82270692466</v>
      </c>
      <c r="AA5789" s="46">
        <v>0.97762006051974504</v>
      </c>
      <c r="AB5789" s="139">
        <v>1805.5815095539599</v>
      </c>
      <c r="AC5789" s="45">
        <v>1677.2511940729401</v>
      </c>
      <c r="AD5789" s="99">
        <v>0.96577481686912003</v>
      </c>
      <c r="AE5789" s="142">
        <v>1746.9390103226999</v>
      </c>
      <c r="AF5789" s="44">
        <v>1814.9976042482101</v>
      </c>
      <c r="AG5789" s="45">
        <v>1707.90346792322</v>
      </c>
      <c r="AH5789" s="140">
        <v>0.97765489111593995</v>
      </c>
      <c r="AI5789" s="44">
        <v>1816.2373757411001</v>
      </c>
      <c r="AJ5789" s="45">
        <v>1687.2026338732201</v>
      </c>
      <c r="AK5789" s="46">
        <v>0.96580511620812304</v>
      </c>
    </row>
    <row r="5790" spans="1:37" x14ac:dyDescent="0.2">
      <c r="A5790" s="35" t="s">
        <v>1450</v>
      </c>
      <c r="B5790" s="35" t="s">
        <v>7761</v>
      </c>
      <c r="C5790" s="85" t="s">
        <v>1031</v>
      </c>
      <c r="D5790" s="85" t="s">
        <v>1031</v>
      </c>
      <c r="E5790" s="85" t="s">
        <v>12896</v>
      </c>
      <c r="F5790" s="85" t="s">
        <v>233</v>
      </c>
      <c r="G5790" s="85" t="s">
        <v>233</v>
      </c>
      <c r="H5790" s="840">
        <v>1.03895876932357</v>
      </c>
      <c r="I5790" s="840">
        <v>1.0396684515079899</v>
      </c>
      <c r="J5790" s="86">
        <v>10855.75</v>
      </c>
      <c r="K5790" s="44">
        <v>11278.6766600844</v>
      </c>
      <c r="L5790" s="45">
        <v>10611.7364377493</v>
      </c>
      <c r="M5790" s="46">
        <v>0.97752218296748805</v>
      </c>
      <c r="N5790" s="139">
        <v>11286.3807924579</v>
      </c>
      <c r="O5790" s="45">
        <v>10483.302990296799</v>
      </c>
      <c r="P5790" s="99">
        <v>0.96569126870983701</v>
      </c>
      <c r="Q5790" s="86">
        <v>10921.411016679</v>
      </c>
      <c r="R5790" s="44">
        <v>11346.8957491657</v>
      </c>
      <c r="S5790" s="45">
        <v>10676.467672857199</v>
      </c>
      <c r="T5790" s="140">
        <v>0.97757218884558295</v>
      </c>
      <c r="U5790" s="44">
        <v>11354.646479993</v>
      </c>
      <c r="V5790" s="45">
        <v>10547.1735545189</v>
      </c>
      <c r="W5790" s="99">
        <v>0.96573359783011803</v>
      </c>
      <c r="X5790" s="86">
        <v>10989.8894839471</v>
      </c>
      <c r="Y5790" s="44">
        <v>11418.0420532437</v>
      </c>
      <c r="Z5790" s="45">
        <v>10743.936422401701</v>
      </c>
      <c r="AA5790" s="46">
        <v>0.97762006051974504</v>
      </c>
      <c r="AB5790" s="139">
        <v>11425.8413820192</v>
      </c>
      <c r="AC5790" s="45">
        <v>10613.7585037709</v>
      </c>
      <c r="AD5790" s="99">
        <v>0.96577481686912003</v>
      </c>
      <c r="AE5790" s="142">
        <v>11055.4522112468</v>
      </c>
      <c r="AF5790" s="44">
        <v>11486.1590237126</v>
      </c>
      <c r="AG5790" s="45">
        <v>10808.416927824001</v>
      </c>
      <c r="AH5790" s="140">
        <v>0.97765489111594095</v>
      </c>
      <c r="AI5790" s="44">
        <v>11494.0048811876</v>
      </c>
      <c r="AJ5790" s="45">
        <v>10677.4123076166</v>
      </c>
      <c r="AK5790" s="46">
        <v>0.96580511620812304</v>
      </c>
    </row>
    <row r="5791" spans="1:37" x14ac:dyDescent="0.2">
      <c r="A5791" s="35" t="s">
        <v>1449</v>
      </c>
      <c r="B5791" s="35" t="s">
        <v>7760</v>
      </c>
      <c r="C5791" s="85" t="s">
        <v>1031</v>
      </c>
      <c r="D5791" s="85" t="s">
        <v>1031</v>
      </c>
      <c r="E5791" s="85" t="s">
        <v>12896</v>
      </c>
      <c r="F5791" s="85" t="s">
        <v>233</v>
      </c>
      <c r="G5791" s="85" t="s">
        <v>233</v>
      </c>
      <c r="H5791" s="840">
        <v>1.03895876932357</v>
      </c>
      <c r="I5791" s="840">
        <v>1.0396684515079899</v>
      </c>
      <c r="J5791" s="86">
        <v>8872.3333333333303</v>
      </c>
      <c r="K5791" s="44">
        <v>9217.9885210285101</v>
      </c>
      <c r="L5791" s="45">
        <v>8672.9026480152097</v>
      </c>
      <c r="M5791" s="46">
        <v>0.97752218296748805</v>
      </c>
      <c r="N5791" s="139">
        <v>9224.28505792941</v>
      </c>
      <c r="O5791" s="45">
        <v>8567.9348330832399</v>
      </c>
      <c r="P5791" s="99">
        <v>0.96569126870983701</v>
      </c>
      <c r="Q5791" s="86">
        <v>8920.8049678252701</v>
      </c>
      <c r="R5791" s="44">
        <v>9268.3485507473506</v>
      </c>
      <c r="S5791" s="45">
        <v>8720.7308386615005</v>
      </c>
      <c r="T5791" s="140">
        <v>0.97757218884558394</v>
      </c>
      <c r="U5791" s="44">
        <v>9274.6794871037</v>
      </c>
      <c r="V5791" s="45">
        <v>8615.1210771186907</v>
      </c>
      <c r="W5791" s="99">
        <v>0.96573359783011803</v>
      </c>
      <c r="X5791" s="86">
        <v>8968.5567173473592</v>
      </c>
      <c r="Y5791" s="44">
        <v>9317.9606496638698</v>
      </c>
      <c r="Z5791" s="45">
        <v>8767.8409607878893</v>
      </c>
      <c r="AA5791" s="46">
        <v>0.97762006051974504</v>
      </c>
      <c r="AB5791" s="139">
        <v>9324.3254745861304</v>
      </c>
      <c r="AC5791" s="45">
        <v>8661.6062212764591</v>
      </c>
      <c r="AD5791" s="99">
        <v>0.96577481686912003</v>
      </c>
      <c r="AE5791" s="142">
        <v>9015.5201067841499</v>
      </c>
      <c r="AF5791" s="44">
        <v>9366.7536749563806</v>
      </c>
      <c r="AG5791" s="45">
        <v>8814.0673283516298</v>
      </c>
      <c r="AH5791" s="140">
        <v>0.97765489111593995</v>
      </c>
      <c r="AI5791" s="44">
        <v>9373.1518289594405</v>
      </c>
      <c r="AJ5791" s="45">
        <v>8707.2354444093307</v>
      </c>
      <c r="AK5791" s="46">
        <v>0.96580511620812304</v>
      </c>
    </row>
    <row r="5792" spans="1:37" x14ac:dyDescent="0.2">
      <c r="A5792" s="35" t="s">
        <v>1448</v>
      </c>
      <c r="B5792" s="35" t="s">
        <v>7759</v>
      </c>
      <c r="C5792" s="85" t="s">
        <v>1031</v>
      </c>
      <c r="D5792" s="85" t="s">
        <v>1031</v>
      </c>
      <c r="E5792" s="85" t="s">
        <v>12896</v>
      </c>
      <c r="F5792" s="85" t="s">
        <v>233</v>
      </c>
      <c r="G5792" s="85" t="s">
        <v>233</v>
      </c>
      <c r="H5792" s="840">
        <v>1.03895876932357</v>
      </c>
      <c r="I5792" s="840">
        <v>1.0396684515079899</v>
      </c>
      <c r="J5792" s="86">
        <v>6235.5833333333303</v>
      </c>
      <c r="K5792" s="44">
        <v>6478.51398601458</v>
      </c>
      <c r="L5792" s="45">
        <v>6095.4210320756902</v>
      </c>
      <c r="M5792" s="46">
        <v>0.97752218296748805</v>
      </c>
      <c r="N5792" s="139">
        <v>6482.9392684157101</v>
      </c>
      <c r="O5792" s="45">
        <v>6021.6483803125802</v>
      </c>
      <c r="P5792" s="99">
        <v>0.96569126870983701</v>
      </c>
      <c r="Q5792" s="86">
        <v>6267.1265620149097</v>
      </c>
      <c r="R5792" s="44">
        <v>6511.2861000660896</v>
      </c>
      <c r="S5792" s="45">
        <v>6126.5686310012197</v>
      </c>
      <c r="T5792" s="140">
        <v>0.97757218884558394</v>
      </c>
      <c r="U5792" s="44">
        <v>6515.7337681346498</v>
      </c>
      <c r="V5792" s="45">
        <v>6052.3746827913601</v>
      </c>
      <c r="W5792" s="99">
        <v>0.96573359783011803</v>
      </c>
      <c r="X5792" s="86">
        <v>6295.5057303456297</v>
      </c>
      <c r="Y5792" s="44">
        <v>6540.7708858693904</v>
      </c>
      <c r="Z5792" s="45">
        <v>6154.6126931028903</v>
      </c>
      <c r="AA5792" s="46">
        <v>0.97762006051974504</v>
      </c>
      <c r="AB5792" s="139">
        <v>6545.2386941281302</v>
      </c>
      <c r="AC5792" s="45">
        <v>6080.0408938230403</v>
      </c>
      <c r="AD5792" s="99">
        <v>0.96577481686912003</v>
      </c>
      <c r="AE5792" s="142">
        <v>6324.7825754728801</v>
      </c>
      <c r="AF5792" s="44">
        <v>6571.1883208524796</v>
      </c>
      <c r="AG5792" s="45">
        <v>6183.4546201559397</v>
      </c>
      <c r="AH5792" s="140">
        <v>0.97765489111593995</v>
      </c>
      <c r="AI5792" s="44">
        <v>6575.6769063666197</v>
      </c>
      <c r="AJ5792" s="45">
        <v>6108.5073702956897</v>
      </c>
      <c r="AK5792" s="46">
        <v>0.96580511620812304</v>
      </c>
    </row>
    <row r="5793" spans="1:37" x14ac:dyDescent="0.2">
      <c r="A5793" s="35" t="s">
        <v>1447</v>
      </c>
      <c r="B5793" s="35" t="s">
        <v>7758</v>
      </c>
      <c r="C5793" s="85" t="s">
        <v>1031</v>
      </c>
      <c r="D5793" s="85" t="s">
        <v>1031</v>
      </c>
      <c r="E5793" s="85" t="s">
        <v>12896</v>
      </c>
      <c r="F5793" s="85" t="s">
        <v>233</v>
      </c>
      <c r="G5793" s="85" t="s">
        <v>233</v>
      </c>
      <c r="H5793" s="840">
        <v>1.03895876932357</v>
      </c>
      <c r="I5793" s="840">
        <v>1.0396684515079899</v>
      </c>
      <c r="J5793" s="86">
        <v>16955.916666666701</v>
      </c>
      <c r="K5793" s="44">
        <v>17616.498312752999</v>
      </c>
      <c r="L5793" s="45">
        <v>16574.784674214799</v>
      </c>
      <c r="M5793" s="46">
        <v>0.97752218296748805</v>
      </c>
      <c r="N5793" s="139">
        <v>17628.531624731899</v>
      </c>
      <c r="O5793" s="45">
        <v>16374.180677971601</v>
      </c>
      <c r="P5793" s="99">
        <v>0.96569126870983701</v>
      </c>
      <c r="Q5793" s="86">
        <v>17036.9585223705</v>
      </c>
      <c r="R5793" s="44">
        <v>17700.6974594188</v>
      </c>
      <c r="S5793" s="45">
        <v>16654.856833985199</v>
      </c>
      <c r="T5793" s="140">
        <v>0.97757218884558295</v>
      </c>
      <c r="U5793" s="44">
        <v>17712.7882853589</v>
      </c>
      <c r="V5793" s="45">
        <v>16453.1632498914</v>
      </c>
      <c r="W5793" s="99">
        <v>0.96573359783011803</v>
      </c>
      <c r="X5793" s="86">
        <v>17116.742149048601</v>
      </c>
      <c r="Y5793" s="44">
        <v>17783.589358004399</v>
      </c>
      <c r="Z5793" s="45">
        <v>16733.6704956537</v>
      </c>
      <c r="AA5793" s="46">
        <v>0.97762006051974504</v>
      </c>
      <c r="AB5793" s="139">
        <v>17795.7368049629</v>
      </c>
      <c r="AC5793" s="45">
        <v>16530.918514393299</v>
      </c>
      <c r="AD5793" s="99">
        <v>0.96577481686912003</v>
      </c>
      <c r="AE5793" s="142">
        <v>17200.251723987702</v>
      </c>
      <c r="AF5793" s="44">
        <v>17870.352363209899</v>
      </c>
      <c r="AG5793" s="45">
        <v>16815.9102263819</v>
      </c>
      <c r="AH5793" s="140">
        <v>0.97765489111593995</v>
      </c>
      <c r="AI5793" s="44">
        <v>17882.559075425899</v>
      </c>
      <c r="AJ5793" s="45">
        <v>16612.0911150949</v>
      </c>
      <c r="AK5793" s="46">
        <v>0.96580511620812304</v>
      </c>
    </row>
    <row r="5794" spans="1:37" x14ac:dyDescent="0.2">
      <c r="A5794" s="35" t="s">
        <v>1446</v>
      </c>
      <c r="B5794" s="35" t="s">
        <v>7757</v>
      </c>
      <c r="C5794" s="85" t="s">
        <v>1031</v>
      </c>
      <c r="D5794" s="85" t="s">
        <v>1031</v>
      </c>
      <c r="E5794" s="85" t="s">
        <v>12896</v>
      </c>
      <c r="F5794" s="85" t="s">
        <v>233</v>
      </c>
      <c r="G5794" s="85" t="s">
        <v>233</v>
      </c>
      <c r="H5794" s="840">
        <v>1.03895876932357</v>
      </c>
      <c r="I5794" s="840">
        <v>1.0396684515079899</v>
      </c>
      <c r="J5794" s="86">
        <v>13801.5</v>
      </c>
      <c r="K5794" s="44">
        <v>14339.189454819299</v>
      </c>
      <c r="L5794" s="45">
        <v>13491.272408225799</v>
      </c>
      <c r="M5794" s="46">
        <v>0.97752218296748805</v>
      </c>
      <c r="N5794" s="139">
        <v>14348.9841334876</v>
      </c>
      <c r="O5794" s="45">
        <v>13327.9880450988</v>
      </c>
      <c r="P5794" s="99">
        <v>0.96569126870983701</v>
      </c>
      <c r="Q5794" s="86">
        <v>13863.789317082001</v>
      </c>
      <c r="R5794" s="44">
        <v>14403.9054870368</v>
      </c>
      <c r="S5794" s="45">
        <v>13552.854868393801</v>
      </c>
      <c r="T5794" s="140">
        <v>0.97757218884558295</v>
      </c>
      <c r="U5794" s="44">
        <v>14413.744371323601</v>
      </c>
      <c r="V5794" s="45">
        <v>13388.727136744301</v>
      </c>
      <c r="W5794" s="99">
        <v>0.96573359783011803</v>
      </c>
      <c r="X5794" s="86">
        <v>13922.7435981001</v>
      </c>
      <c r="Y5794" s="44">
        <v>14465.156554289801</v>
      </c>
      <c r="Z5794" s="45">
        <v>13611.1534389756</v>
      </c>
      <c r="AA5794" s="46">
        <v>0.97762006051974504</v>
      </c>
      <c r="AB5794" s="139">
        <v>14475.037277379601</v>
      </c>
      <c r="AC5794" s="45">
        <v>13446.2351487709</v>
      </c>
      <c r="AD5794" s="99">
        <v>0.96577481686912003</v>
      </c>
      <c r="AE5794" s="142">
        <v>13985.3258824802</v>
      </c>
      <c r="AF5794" s="44">
        <v>14530.1769674507</v>
      </c>
      <c r="AG5794" s="45">
        <v>13672.8222528571</v>
      </c>
      <c r="AH5794" s="140">
        <v>0.97765489111593995</v>
      </c>
      <c r="AI5794" s="44">
        <v>14540.102104072799</v>
      </c>
      <c r="AJ5794" s="45">
        <v>13507.099289137301</v>
      </c>
      <c r="AK5794" s="46">
        <v>0.96580511620812304</v>
      </c>
    </row>
    <row r="5795" spans="1:37" x14ac:dyDescent="0.2">
      <c r="A5795" s="35" t="s">
        <v>1445</v>
      </c>
      <c r="B5795" s="35" t="s">
        <v>7756</v>
      </c>
      <c r="C5795" s="85" t="s">
        <v>1031</v>
      </c>
      <c r="D5795" s="85" t="s">
        <v>1031</v>
      </c>
      <c r="E5795" s="85" t="s">
        <v>12896</v>
      </c>
      <c r="F5795" s="85" t="s">
        <v>233</v>
      </c>
      <c r="G5795" s="85" t="s">
        <v>233</v>
      </c>
      <c r="H5795" s="840">
        <v>1.03895876932357</v>
      </c>
      <c r="I5795" s="840">
        <v>1.0396684515079899</v>
      </c>
      <c r="J5795" s="86">
        <v>10274.833333333299</v>
      </c>
      <c r="K5795" s="44">
        <v>10675.1281950048</v>
      </c>
      <c r="L5795" s="45">
        <v>10043.8775096271</v>
      </c>
      <c r="M5795" s="46">
        <v>0.97752218296748805</v>
      </c>
      <c r="N5795" s="139">
        <v>10682.4200611694</v>
      </c>
      <c r="O5795" s="45">
        <v>9922.3168374487905</v>
      </c>
      <c r="P5795" s="99">
        <v>0.96569126870983701</v>
      </c>
      <c r="Q5795" s="86">
        <v>10320.17496896</v>
      </c>
      <c r="R5795" s="44">
        <v>10722.236284954601</v>
      </c>
      <c r="S5795" s="45">
        <v>10088.716033675601</v>
      </c>
      <c r="T5795" s="140">
        <v>0.97757218884558295</v>
      </c>
      <c r="U5795" s="44">
        <v>10729.5603292702</v>
      </c>
      <c r="V5795" s="45">
        <v>9966.5397030100594</v>
      </c>
      <c r="W5795" s="99">
        <v>0.96573359783011803</v>
      </c>
      <c r="X5795" s="86">
        <v>10365.744067576101</v>
      </c>
      <c r="Y5795" s="44">
        <v>10769.580699572</v>
      </c>
      <c r="Z5795" s="45">
        <v>10133.759342675899</v>
      </c>
      <c r="AA5795" s="46">
        <v>0.97762006051974504</v>
      </c>
      <c r="AB5795" s="139">
        <v>10776.937083465</v>
      </c>
      <c r="AC5795" s="45">
        <v>10010.9745785754</v>
      </c>
      <c r="AD5795" s="99">
        <v>0.96577481686912003</v>
      </c>
      <c r="AE5795" s="142">
        <v>10411.544999133999</v>
      </c>
      <c r="AF5795" s="44">
        <v>10817.165979057199</v>
      </c>
      <c r="AG5795" s="45">
        <v>10178.897892477</v>
      </c>
      <c r="AH5795" s="140">
        <v>0.97765489111593995</v>
      </c>
      <c r="AI5795" s="44">
        <v>10824.5548670554</v>
      </c>
      <c r="AJ5795" s="45">
        <v>10055.5234277947</v>
      </c>
      <c r="AK5795" s="46">
        <v>0.96580511620812304</v>
      </c>
    </row>
    <row r="5796" spans="1:37" x14ac:dyDescent="0.2">
      <c r="A5796" s="35" t="s">
        <v>1444</v>
      </c>
      <c r="B5796" s="35" t="s">
        <v>7755</v>
      </c>
      <c r="C5796" s="85" t="s">
        <v>1031</v>
      </c>
      <c r="D5796" s="85" t="s">
        <v>1031</v>
      </c>
      <c r="E5796" s="85" t="s">
        <v>12896</v>
      </c>
      <c r="F5796" s="85" t="s">
        <v>233</v>
      </c>
      <c r="G5796" s="85" t="s">
        <v>233</v>
      </c>
      <c r="H5796" s="840">
        <v>1.03895876932357</v>
      </c>
      <c r="I5796" s="840">
        <v>1.0396684515079899</v>
      </c>
      <c r="J5796" s="86">
        <v>10335.5</v>
      </c>
      <c r="K5796" s="44">
        <v>10738.158360343799</v>
      </c>
      <c r="L5796" s="45">
        <v>10103.1805220605</v>
      </c>
      <c r="M5796" s="46">
        <v>0.97752218296748805</v>
      </c>
      <c r="N5796" s="139">
        <v>10745.493280560901</v>
      </c>
      <c r="O5796" s="45">
        <v>9980.9021077505204</v>
      </c>
      <c r="P5796" s="99">
        <v>0.96569126870983701</v>
      </c>
      <c r="Q5796" s="86">
        <v>10392.161125971301</v>
      </c>
      <c r="R5796" s="44">
        <v>10797.026934051401</v>
      </c>
      <c r="S5796" s="45">
        <v>10159.0876987517</v>
      </c>
      <c r="T5796" s="140">
        <v>0.97757218884558295</v>
      </c>
      <c r="U5796" s="44">
        <v>10804.402065660101</v>
      </c>
      <c r="V5796" s="45">
        <v>10036.059153414601</v>
      </c>
      <c r="W5796" s="99">
        <v>0.96573359783011803</v>
      </c>
      <c r="X5796" s="86">
        <v>10448.4638316535</v>
      </c>
      <c r="Y5796" s="44">
        <v>10855.523123856599</v>
      </c>
      <c r="Z5796" s="45">
        <v>10214.627843439501</v>
      </c>
      <c r="AA5796" s="46">
        <v>0.97762006051974504</v>
      </c>
      <c r="AB5796" s="139">
        <v>10862.9382124925</v>
      </c>
      <c r="AC5796" s="45">
        <v>10090.8632435788</v>
      </c>
      <c r="AD5796" s="99">
        <v>0.96577481686912003</v>
      </c>
      <c r="AE5796" s="142">
        <v>10505.396378806199</v>
      </c>
      <c r="AF5796" s="44">
        <v>10914.673692980799</v>
      </c>
      <c r="AG5796" s="45">
        <v>10270.6521528515</v>
      </c>
      <c r="AH5796" s="140">
        <v>0.97765489111593995</v>
      </c>
      <c r="AI5796" s="44">
        <v>10922.1291856311</v>
      </c>
      <c r="AJ5796" s="45">
        <v>10146.165570445301</v>
      </c>
      <c r="AK5796" s="46">
        <v>0.96580511620812304</v>
      </c>
    </row>
    <row r="5797" spans="1:37" x14ac:dyDescent="0.2">
      <c r="A5797" s="35" t="s">
        <v>1443</v>
      </c>
      <c r="B5797" s="35" t="s">
        <v>7754</v>
      </c>
      <c r="C5797" s="85" t="s">
        <v>1031</v>
      </c>
      <c r="D5797" s="85" t="s">
        <v>1031</v>
      </c>
      <c r="E5797" s="85" t="s">
        <v>12896</v>
      </c>
      <c r="F5797" s="85" t="s">
        <v>233</v>
      </c>
      <c r="G5797" s="85" t="s">
        <v>233</v>
      </c>
      <c r="H5797" s="840">
        <v>1.03895876932357</v>
      </c>
      <c r="I5797" s="840">
        <v>1.0396684515079899</v>
      </c>
      <c r="J5797" s="86">
        <v>8624.9166666666697</v>
      </c>
      <c r="K5797" s="44">
        <v>8960.9328055183705</v>
      </c>
      <c r="L5797" s="45">
        <v>8431.0473679126699</v>
      </c>
      <c r="M5797" s="46">
        <v>0.97752218296748805</v>
      </c>
      <c r="N5797" s="139">
        <v>8967.0537552188107</v>
      </c>
      <c r="O5797" s="45">
        <v>8329.0067183499505</v>
      </c>
      <c r="P5797" s="99">
        <v>0.96569126870983701</v>
      </c>
      <c r="Q5797" s="86">
        <v>8672.8854027006091</v>
      </c>
      <c r="R5797" s="44">
        <v>9010.7703444742001</v>
      </c>
      <c r="S5797" s="45">
        <v>8478.3715667249508</v>
      </c>
      <c r="T5797" s="140">
        <v>0.97757218884558295</v>
      </c>
      <c r="U5797" s="44">
        <v>9016.9253367320107</v>
      </c>
      <c r="V5797" s="45">
        <v>8375.6968235183795</v>
      </c>
      <c r="W5797" s="99">
        <v>0.96573359783011803</v>
      </c>
      <c r="X5797" s="86">
        <v>8717.4298740161794</v>
      </c>
      <c r="Y5797" s="44">
        <v>9057.0502135724</v>
      </c>
      <c r="Z5797" s="45">
        <v>8522.3343210123294</v>
      </c>
      <c r="AA5797" s="46">
        <v>0.97762006051974504</v>
      </c>
      <c r="AB5797" s="139">
        <v>9063.2368182479095</v>
      </c>
      <c r="AC5797" s="45">
        <v>8419.0742401473799</v>
      </c>
      <c r="AD5797" s="99">
        <v>0.96577481686912003</v>
      </c>
      <c r="AE5797" s="142">
        <v>8761.8365538342805</v>
      </c>
      <c r="AF5797" s="44">
        <v>9103.1869229859603</v>
      </c>
      <c r="AG5797" s="45">
        <v>8566.0523620145195</v>
      </c>
      <c r="AH5797" s="140">
        <v>0.97765489111593995</v>
      </c>
      <c r="AI5797" s="44">
        <v>9109.4050422910095</v>
      </c>
      <c r="AJ5797" s="45">
        <v>8462.2265710725005</v>
      </c>
      <c r="AK5797" s="46">
        <v>0.96580511620812304</v>
      </c>
    </row>
    <row r="5798" spans="1:37" x14ac:dyDescent="0.2">
      <c r="A5798" s="35" t="s">
        <v>1442</v>
      </c>
      <c r="B5798" s="35" t="s">
        <v>7753</v>
      </c>
      <c r="C5798" s="85" t="s">
        <v>1031</v>
      </c>
      <c r="D5798" s="85" t="s">
        <v>1031</v>
      </c>
      <c r="E5798" s="85" t="s">
        <v>12896</v>
      </c>
      <c r="F5798" s="85" t="s">
        <v>233</v>
      </c>
      <c r="G5798" s="85" t="s">
        <v>233</v>
      </c>
      <c r="H5798" s="840">
        <v>1.03895876932357</v>
      </c>
      <c r="I5798" s="840">
        <v>1.0396684515079899</v>
      </c>
      <c r="J5798" s="86">
        <v>8590.8333333333303</v>
      </c>
      <c r="K5798" s="44">
        <v>8925.5216274639206</v>
      </c>
      <c r="L5798" s="45">
        <v>8397.7301535098595</v>
      </c>
      <c r="M5798" s="46">
        <v>0.97752218296748805</v>
      </c>
      <c r="N5798" s="139">
        <v>8931.6183888299092</v>
      </c>
      <c r="O5798" s="45">
        <v>8296.0927409414198</v>
      </c>
      <c r="P5798" s="99">
        <v>0.96569126870983701</v>
      </c>
      <c r="Q5798" s="86">
        <v>8639.1425297201695</v>
      </c>
      <c r="R5798" s="44">
        <v>8975.7128906889993</v>
      </c>
      <c r="S5798" s="45">
        <v>8445.3854725275196</v>
      </c>
      <c r="T5798" s="140">
        <v>0.97757218884558295</v>
      </c>
      <c r="U5798" s="44">
        <v>8981.8439362310091</v>
      </c>
      <c r="V5798" s="45">
        <v>8343.1101973938494</v>
      </c>
      <c r="W5798" s="99">
        <v>0.96573359783011803</v>
      </c>
      <c r="X5798" s="86">
        <v>8682.6245852598095</v>
      </c>
      <c r="Y5798" s="44">
        <v>9020.8889536001298</v>
      </c>
      <c r="Z5798" s="45">
        <v>8488.3079725119296</v>
      </c>
      <c r="AA5798" s="46">
        <v>0.97762006051974504</v>
      </c>
      <c r="AB5798" s="139">
        <v>9027.0508575822896</v>
      </c>
      <c r="AC5798" s="45">
        <v>8385.4601687726208</v>
      </c>
      <c r="AD5798" s="99">
        <v>0.96577481686912003</v>
      </c>
      <c r="AE5798" s="142">
        <v>8727.3789777153906</v>
      </c>
      <c r="AF5798" s="44">
        <v>9067.3869221075893</v>
      </c>
      <c r="AG5798" s="45">
        <v>8532.3647441858793</v>
      </c>
      <c r="AH5798" s="140">
        <v>0.97765489111594095</v>
      </c>
      <c r="AI5798" s="44">
        <v>9073.5805874847592</v>
      </c>
      <c r="AJ5798" s="45">
        <v>8428.9472677647409</v>
      </c>
      <c r="AK5798" s="46">
        <v>0.96580511620812304</v>
      </c>
    </row>
    <row r="5799" spans="1:37" x14ac:dyDescent="0.2">
      <c r="A5799" s="35" t="s">
        <v>1441</v>
      </c>
      <c r="B5799" s="35" t="s">
        <v>7752</v>
      </c>
      <c r="C5799" s="85" t="s">
        <v>1031</v>
      </c>
      <c r="D5799" s="85" t="s">
        <v>1031</v>
      </c>
      <c r="E5799" s="85" t="s">
        <v>12896</v>
      </c>
      <c r="F5799" s="85" t="s">
        <v>233</v>
      </c>
      <c r="G5799" s="85" t="s">
        <v>233</v>
      </c>
      <c r="H5799" s="840">
        <v>1.03895876932357</v>
      </c>
      <c r="I5799" s="840">
        <v>1.0396684515079899</v>
      </c>
      <c r="J5799" s="86">
        <v>9048.5833333333303</v>
      </c>
      <c r="K5799" s="44">
        <v>9401.1050041217895</v>
      </c>
      <c r="L5799" s="45">
        <v>8845.1909327632293</v>
      </c>
      <c r="M5799" s="46">
        <v>0.97752218296748805</v>
      </c>
      <c r="N5799" s="139">
        <v>9407.5266225076903</v>
      </c>
      <c r="O5799" s="45">
        <v>8738.1379191933502</v>
      </c>
      <c r="P5799" s="99">
        <v>0.96569126870983701</v>
      </c>
      <c r="Q5799" s="86">
        <v>9090.0658946126805</v>
      </c>
      <c r="R5799" s="44">
        <v>9444.2036749369709</v>
      </c>
      <c r="S5799" s="45">
        <v>8886.1956133470994</v>
      </c>
      <c r="T5799" s="140">
        <v>0.97757218884558394</v>
      </c>
      <c r="U5799" s="44">
        <v>9450.6547327575699</v>
      </c>
      <c r="V5799" s="45">
        <v>8778.5820409171592</v>
      </c>
      <c r="W5799" s="99">
        <v>0.96573359783011803</v>
      </c>
      <c r="X5799" s="86">
        <v>9129.0812062076002</v>
      </c>
      <c r="Y5799" s="44">
        <v>9484.7389750564107</v>
      </c>
      <c r="Z5799" s="45">
        <v>8924.7729213023395</v>
      </c>
      <c r="AA5799" s="46">
        <v>0.97762006051974504</v>
      </c>
      <c r="AB5799" s="139">
        <v>9491.2177213485702</v>
      </c>
      <c r="AC5799" s="45">
        <v>8816.6367301084701</v>
      </c>
      <c r="AD5799" s="99">
        <v>0.96577481686912003</v>
      </c>
      <c r="AE5799" s="142">
        <v>9167.5318471104893</v>
      </c>
      <c r="AF5799" s="44">
        <v>9524.6876056085694</v>
      </c>
      <c r="AG5799" s="45">
        <v>8962.6823497887308</v>
      </c>
      <c r="AH5799" s="140">
        <v>0.97765489111594095</v>
      </c>
      <c r="AI5799" s="44">
        <v>9531.1936396355704</v>
      </c>
      <c r="AJ5799" s="45">
        <v>8854.0491609402197</v>
      </c>
      <c r="AK5799" s="46">
        <v>0.96580511620812304</v>
      </c>
    </row>
    <row r="5800" spans="1:37" x14ac:dyDescent="0.2">
      <c r="A5800" s="35" t="s">
        <v>1440</v>
      </c>
      <c r="B5800" s="35" t="s">
        <v>7751</v>
      </c>
      <c r="C5800" s="85" t="s">
        <v>1031</v>
      </c>
      <c r="D5800" s="85" t="s">
        <v>1031</v>
      </c>
      <c r="E5800" s="85" t="s">
        <v>12896</v>
      </c>
      <c r="F5800" s="85" t="s">
        <v>233</v>
      </c>
      <c r="G5800" s="85" t="s">
        <v>233</v>
      </c>
      <c r="H5800" s="840">
        <v>1.03895876932357</v>
      </c>
      <c r="I5800" s="840">
        <v>1.0396684515079899</v>
      </c>
      <c r="J5800" s="86">
        <v>6206.8333333333303</v>
      </c>
      <c r="K5800" s="44">
        <v>6448.6439213965295</v>
      </c>
      <c r="L5800" s="45">
        <v>6067.3172693153701</v>
      </c>
      <c r="M5800" s="46">
        <v>0.97752218296748805</v>
      </c>
      <c r="N5800" s="139">
        <v>6453.0488004348499</v>
      </c>
      <c r="O5800" s="45">
        <v>5993.8847563371701</v>
      </c>
      <c r="P5800" s="99">
        <v>0.96569126870983701</v>
      </c>
      <c r="Q5800" s="86">
        <v>6243.4966500536102</v>
      </c>
      <c r="R5800" s="44">
        <v>6486.7355958155504</v>
      </c>
      <c r="S5800" s="45">
        <v>6103.4686862429799</v>
      </c>
      <c r="T5800" s="140">
        <v>0.97757218884558295</v>
      </c>
      <c r="U5800" s="44">
        <v>6491.1664941565696</v>
      </c>
      <c r="V5800" s="45">
        <v>6029.5544828965703</v>
      </c>
      <c r="W5800" s="99">
        <v>0.96573359783011803</v>
      </c>
      <c r="X5800" s="86">
        <v>6276.3781155919496</v>
      </c>
      <c r="Y5800" s="44">
        <v>6520.89808278482</v>
      </c>
      <c r="Z5800" s="45">
        <v>6135.9131532098099</v>
      </c>
      <c r="AA5800" s="46">
        <v>0.97762006051974504</v>
      </c>
      <c r="AB5800" s="139">
        <v>6525.3523165161296</v>
      </c>
      <c r="AC5800" s="45">
        <v>6061.5679251871697</v>
      </c>
      <c r="AD5800" s="99">
        <v>0.96577481686912003</v>
      </c>
      <c r="AE5800" s="142">
        <v>6308.4445459098297</v>
      </c>
      <c r="AF5800" s="44">
        <v>6554.2137817644798</v>
      </c>
      <c r="AG5800" s="45">
        <v>6167.48166564242</v>
      </c>
      <c r="AH5800" s="140">
        <v>0.97765489111593995</v>
      </c>
      <c r="AI5800" s="44">
        <v>6558.6907724701096</v>
      </c>
      <c r="AJ5800" s="45">
        <v>6092.7280177549401</v>
      </c>
      <c r="AK5800" s="46">
        <v>0.96580511620812304</v>
      </c>
    </row>
    <row r="5801" spans="1:37" x14ac:dyDescent="0.2">
      <c r="A5801" s="35" t="s">
        <v>1439</v>
      </c>
      <c r="B5801" s="35" t="s">
        <v>7750</v>
      </c>
      <c r="C5801" s="85" t="s">
        <v>1031</v>
      </c>
      <c r="D5801" s="85" t="s">
        <v>1031</v>
      </c>
      <c r="E5801" s="85" t="s">
        <v>12896</v>
      </c>
      <c r="F5801" s="85" t="s">
        <v>233</v>
      </c>
      <c r="G5801" s="85" t="s">
        <v>233</v>
      </c>
      <c r="H5801" s="840">
        <v>1.03895876932357</v>
      </c>
      <c r="I5801" s="840">
        <v>1.0396684515079899</v>
      </c>
      <c r="J5801" s="86">
        <v>8022.75</v>
      </c>
      <c r="K5801" s="44">
        <v>8335.3064665906895</v>
      </c>
      <c r="L5801" s="45">
        <v>7842.4160934024103</v>
      </c>
      <c r="M5801" s="46">
        <v>0.97752218296748805</v>
      </c>
      <c r="N5801" s="139">
        <v>8341.0000693357397</v>
      </c>
      <c r="O5801" s="45">
        <v>7747.4996260418402</v>
      </c>
      <c r="P5801" s="99">
        <v>0.96569126870983701</v>
      </c>
      <c r="Q5801" s="86">
        <v>8059.6842732914401</v>
      </c>
      <c r="R5801" s="44">
        <v>8373.6796537154205</v>
      </c>
      <c r="S5801" s="45">
        <v>7878.9231964458404</v>
      </c>
      <c r="T5801" s="140">
        <v>0.97757218884558295</v>
      </c>
      <c r="U5801" s="44">
        <v>8379.39946805623</v>
      </c>
      <c r="V5801" s="45">
        <v>7783.5078906205599</v>
      </c>
      <c r="W5801" s="99">
        <v>0.96573359783011803</v>
      </c>
      <c r="X5801" s="86">
        <v>8096.0709176767496</v>
      </c>
      <c r="Y5801" s="44">
        <v>8411.4838769857997</v>
      </c>
      <c r="Z5801" s="45">
        <v>7914.8813405112896</v>
      </c>
      <c r="AA5801" s="46">
        <v>0.97762006051974504</v>
      </c>
      <c r="AB5801" s="139">
        <v>8417.2295142798703</v>
      </c>
      <c r="AC5801" s="45">
        <v>7818.9814078786703</v>
      </c>
      <c r="AD5801" s="99">
        <v>0.96577481686912003</v>
      </c>
      <c r="AE5801" s="142">
        <v>8132.2619244781099</v>
      </c>
      <c r="AF5801" s="44">
        <v>8449.0848408727197</v>
      </c>
      <c r="AG5801" s="45">
        <v>7950.54564630195</v>
      </c>
      <c r="AH5801" s="140">
        <v>0.97765489111593995</v>
      </c>
      <c r="AI5801" s="44">
        <v>8454.8561622795496</v>
      </c>
      <c r="AJ5801" s="45">
        <v>7854.1801730054704</v>
      </c>
      <c r="AK5801" s="46">
        <v>0.96580511620812304</v>
      </c>
    </row>
    <row r="5802" spans="1:37" x14ac:dyDescent="0.2">
      <c r="A5802" s="35" t="s">
        <v>1438</v>
      </c>
      <c r="B5802" s="35" t="s">
        <v>7749</v>
      </c>
      <c r="C5802" s="85" t="s">
        <v>1031</v>
      </c>
      <c r="D5802" s="85" t="s">
        <v>1031</v>
      </c>
      <c r="E5802" s="85" t="s">
        <v>12896</v>
      </c>
      <c r="F5802" s="85" t="s">
        <v>233</v>
      </c>
      <c r="G5802" s="85" t="s">
        <v>233</v>
      </c>
      <c r="H5802" s="840">
        <v>1.03895876932357</v>
      </c>
      <c r="I5802" s="840">
        <v>1.0396684515079899</v>
      </c>
      <c r="J5802" s="86">
        <v>5825.5</v>
      </c>
      <c r="K5802" s="44">
        <v>6052.4543106944702</v>
      </c>
      <c r="L5802" s="45">
        <v>5694.5554768770999</v>
      </c>
      <c r="M5802" s="46">
        <v>0.97752218296748805</v>
      </c>
      <c r="N5802" s="139">
        <v>6056.5885642598096</v>
      </c>
      <c r="O5802" s="45">
        <v>5625.63448586915</v>
      </c>
      <c r="P5802" s="99">
        <v>0.96569126870983701</v>
      </c>
      <c r="Q5802" s="86">
        <v>5854.0766292646304</v>
      </c>
      <c r="R5802" s="44">
        <v>6082.1442502666696</v>
      </c>
      <c r="S5802" s="45">
        <v>5722.7825041400001</v>
      </c>
      <c r="T5802" s="140">
        <v>0.97757218884558295</v>
      </c>
      <c r="U5802" s="44">
        <v>6086.2987841566801</v>
      </c>
      <c r="V5802" s="45">
        <v>5653.4784851529403</v>
      </c>
      <c r="W5802" s="99">
        <v>0.96573359783011803</v>
      </c>
      <c r="X5802" s="86">
        <v>5883.4352507465401</v>
      </c>
      <c r="Y5802" s="44">
        <v>6112.6466475105499</v>
      </c>
      <c r="Z5802" s="45">
        <v>5751.7643258988401</v>
      </c>
      <c r="AA5802" s="46">
        <v>0.97762006051974504</v>
      </c>
      <c r="AB5802" s="139">
        <v>6116.8220166911897</v>
      </c>
      <c r="AC5802" s="45">
        <v>5682.0736018510697</v>
      </c>
      <c r="AD5802" s="99">
        <v>0.96577481686912003</v>
      </c>
      <c r="AE5802" s="142">
        <v>5913.52024304716</v>
      </c>
      <c r="AF5802" s="44">
        <v>6143.9037140863102</v>
      </c>
      <c r="AG5802" s="45">
        <v>5781.3819893281798</v>
      </c>
      <c r="AH5802" s="140">
        <v>0.97765489111593995</v>
      </c>
      <c r="AI5802" s="44">
        <v>6148.1004340500103</v>
      </c>
      <c r="AJ5802" s="45">
        <v>5711.3081055352504</v>
      </c>
      <c r="AK5802" s="46">
        <v>0.96580511620812304</v>
      </c>
    </row>
    <row r="5803" spans="1:37" x14ac:dyDescent="0.2">
      <c r="A5803" s="35" t="s">
        <v>1437</v>
      </c>
      <c r="B5803" s="35" t="s">
        <v>7748</v>
      </c>
      <c r="C5803" s="85" t="s">
        <v>1031</v>
      </c>
      <c r="D5803" s="85" t="s">
        <v>1031</v>
      </c>
      <c r="E5803" s="85" t="s">
        <v>12896</v>
      </c>
      <c r="F5803" s="85" t="s">
        <v>233</v>
      </c>
      <c r="G5803" s="85" t="s">
        <v>233</v>
      </c>
      <c r="H5803" s="840">
        <v>1.03895876932357</v>
      </c>
      <c r="I5803" s="840">
        <v>1.0396684515079899</v>
      </c>
      <c r="J5803" s="86">
        <v>8784</v>
      </c>
      <c r="K5803" s="44">
        <v>9126.2138297382608</v>
      </c>
      <c r="L5803" s="45">
        <v>8586.5548551864104</v>
      </c>
      <c r="M5803" s="46">
        <v>0.97752218296748805</v>
      </c>
      <c r="N5803" s="139">
        <v>9132.4476780461991</v>
      </c>
      <c r="O5803" s="45">
        <v>8482.6321043472108</v>
      </c>
      <c r="P5803" s="99">
        <v>0.96569126870983701</v>
      </c>
      <c r="Q5803" s="86">
        <v>8827.5779372338402</v>
      </c>
      <c r="R5803" s="44">
        <v>9171.4895097763892</v>
      </c>
      <c r="S5803" s="45">
        <v>8629.5946863066602</v>
      </c>
      <c r="T5803" s="140">
        <v>0.97757218884558295</v>
      </c>
      <c r="U5803" s="44">
        <v>9177.7542845700209</v>
      </c>
      <c r="V5803" s="45">
        <v>8525.0886014506104</v>
      </c>
      <c r="W5803" s="99">
        <v>0.96573359783011803</v>
      </c>
      <c r="X5803" s="86">
        <v>8867.7995052137794</v>
      </c>
      <c r="Y5803" s="44">
        <v>9213.2780605451007</v>
      </c>
      <c r="Z5803" s="45">
        <v>8669.3386889640606</v>
      </c>
      <c r="AA5803" s="46">
        <v>0.97762006051974504</v>
      </c>
      <c r="AB5803" s="139">
        <v>9219.5713798689503</v>
      </c>
      <c r="AC5803" s="45">
        <v>8564.2974431799194</v>
      </c>
      <c r="AD5803" s="99">
        <v>0.96577481686912003</v>
      </c>
      <c r="AE5803" s="142">
        <v>8907.7826365352303</v>
      </c>
      <c r="AF5803" s="44">
        <v>9254.8188854565306</v>
      </c>
      <c r="AG5803" s="45">
        <v>8708.7372636063192</v>
      </c>
      <c r="AH5803" s="140">
        <v>0.97765489111594095</v>
      </c>
      <c r="AI5803" s="44">
        <v>9261.1405800963603</v>
      </c>
      <c r="AJ5803" s="45">
        <v>8603.1820444356108</v>
      </c>
      <c r="AK5803" s="46">
        <v>0.96580511620812304</v>
      </c>
    </row>
    <row r="5804" spans="1:37" x14ac:dyDescent="0.2">
      <c r="A5804" s="35" t="s">
        <v>1436</v>
      </c>
      <c r="B5804" s="35" t="s">
        <v>7747</v>
      </c>
      <c r="C5804" s="85" t="s">
        <v>1031</v>
      </c>
      <c r="D5804" s="85" t="s">
        <v>1031</v>
      </c>
      <c r="E5804" s="85" t="s">
        <v>12896</v>
      </c>
      <c r="F5804" s="85" t="s">
        <v>233</v>
      </c>
      <c r="G5804" s="85" t="s">
        <v>233</v>
      </c>
      <c r="H5804" s="840">
        <v>1.03895876932357</v>
      </c>
      <c r="I5804" s="840">
        <v>1.0396684515079899</v>
      </c>
      <c r="J5804" s="86">
        <v>4773.75</v>
      </c>
      <c r="K5804" s="44">
        <v>4959.7294250584</v>
      </c>
      <c r="L5804" s="45">
        <v>4666.44652094105</v>
      </c>
      <c r="M5804" s="46">
        <v>0.97752218296748805</v>
      </c>
      <c r="N5804" s="139">
        <v>4963.1172703862803</v>
      </c>
      <c r="O5804" s="45">
        <v>4609.9686940035799</v>
      </c>
      <c r="P5804" s="99">
        <v>0.96569126870983701</v>
      </c>
      <c r="Q5804" s="86">
        <v>4796.7581812714898</v>
      </c>
      <c r="R5804" s="44">
        <v>4983.6339767565996</v>
      </c>
      <c r="S5804" s="45">
        <v>4689.1773946285202</v>
      </c>
      <c r="T5804" s="140">
        <v>0.97757218884558295</v>
      </c>
      <c r="U5804" s="44">
        <v>4987.03815058082</v>
      </c>
      <c r="V5804" s="45">
        <v>4632.3905363203703</v>
      </c>
      <c r="W5804" s="99">
        <v>0.96573359783011803</v>
      </c>
      <c r="X5804" s="86">
        <v>4819.5656917864399</v>
      </c>
      <c r="Y5804" s="44">
        <v>5007.3300398125502</v>
      </c>
      <c r="Z5804" s="45">
        <v>4711.7041032831403</v>
      </c>
      <c r="AA5804" s="46">
        <v>0.97762006051974504</v>
      </c>
      <c r="AB5804" s="139">
        <v>5010.7503997206504</v>
      </c>
      <c r="AC5804" s="45">
        <v>4654.6151733737397</v>
      </c>
      <c r="AD5804" s="99">
        <v>0.96577481686912003</v>
      </c>
      <c r="AE5804" s="142">
        <v>4842.2583899021802</v>
      </c>
      <c r="AF5804" s="44">
        <v>5030.9068175195098</v>
      </c>
      <c r="AG5804" s="45">
        <v>4734.05759893506</v>
      </c>
      <c r="AH5804" s="140">
        <v>0.97765489111593995</v>
      </c>
      <c r="AI5804" s="44">
        <v>5034.34328203118</v>
      </c>
      <c r="AJ5804" s="45">
        <v>4676.6779269692297</v>
      </c>
      <c r="AK5804" s="46">
        <v>0.96580511620812304</v>
      </c>
    </row>
    <row r="5805" spans="1:37" x14ac:dyDescent="0.2">
      <c r="A5805" s="35" t="s">
        <v>1435</v>
      </c>
      <c r="B5805" s="35" t="s">
        <v>7746</v>
      </c>
      <c r="C5805" s="85" t="s">
        <v>1031</v>
      </c>
      <c r="D5805" s="85" t="s">
        <v>1031</v>
      </c>
      <c r="E5805" s="85" t="s">
        <v>12896</v>
      </c>
      <c r="F5805" s="85" t="s">
        <v>233</v>
      </c>
      <c r="G5805" s="85" t="s">
        <v>233</v>
      </c>
      <c r="H5805" s="840">
        <v>1.03895876932357</v>
      </c>
      <c r="I5805" s="840">
        <v>1.0396684515079899</v>
      </c>
      <c r="J5805" s="86">
        <v>8618.25</v>
      </c>
      <c r="K5805" s="44">
        <v>8954.0064137228801</v>
      </c>
      <c r="L5805" s="45">
        <v>8424.5305533595492</v>
      </c>
      <c r="M5805" s="46">
        <v>0.97752218296748805</v>
      </c>
      <c r="N5805" s="139">
        <v>8960.1226322087496</v>
      </c>
      <c r="O5805" s="45">
        <v>8322.5687765585499</v>
      </c>
      <c r="P5805" s="99">
        <v>0.96569126870983701</v>
      </c>
      <c r="Q5805" s="86">
        <v>8669.1218698134107</v>
      </c>
      <c r="R5805" s="44">
        <v>9006.8601889774</v>
      </c>
      <c r="S5805" s="45">
        <v>8474.69244164261</v>
      </c>
      <c r="T5805" s="140">
        <v>0.97757218884558394</v>
      </c>
      <c r="U5805" s="44">
        <v>9013.0125103229693</v>
      </c>
      <c r="V5805" s="45">
        <v>8372.0622533626592</v>
      </c>
      <c r="W5805" s="99">
        <v>0.96573359783011803</v>
      </c>
      <c r="X5805" s="86">
        <v>8719.4749078476507</v>
      </c>
      <c r="Y5805" s="44">
        <v>9059.1749194051608</v>
      </c>
      <c r="Z5805" s="45">
        <v>8524.3335871104191</v>
      </c>
      <c r="AA5805" s="46">
        <v>0.97762006051974504</v>
      </c>
      <c r="AB5805" s="139">
        <v>9065.3629754047597</v>
      </c>
      <c r="AC5805" s="45">
        <v>8421.0492823214499</v>
      </c>
      <c r="AD5805" s="99">
        <v>0.96577481686912003</v>
      </c>
      <c r="AE5805" s="142">
        <v>8768.0940417475904</v>
      </c>
      <c r="AF5805" s="44">
        <v>9109.6881949274193</v>
      </c>
      <c r="AG5805" s="45">
        <v>8572.17002567907</v>
      </c>
      <c r="AH5805" s="140">
        <v>0.97765489111593995</v>
      </c>
      <c r="AI5805" s="44">
        <v>9115.9107550601693</v>
      </c>
      <c r="AJ5805" s="45">
        <v>8468.27008491378</v>
      </c>
      <c r="AK5805" s="46">
        <v>0.96580511620812304</v>
      </c>
    </row>
    <row r="5806" spans="1:37" x14ac:dyDescent="0.2">
      <c r="A5806" s="35" t="s">
        <v>1434</v>
      </c>
      <c r="B5806" s="35" t="s">
        <v>7745</v>
      </c>
      <c r="C5806" s="85" t="s">
        <v>1031</v>
      </c>
      <c r="D5806" s="85" t="s">
        <v>1031</v>
      </c>
      <c r="E5806" s="85" t="s">
        <v>12896</v>
      </c>
      <c r="F5806" s="85" t="s">
        <v>233</v>
      </c>
      <c r="G5806" s="85" t="s">
        <v>233</v>
      </c>
      <c r="H5806" s="840">
        <v>1.03895876932357</v>
      </c>
      <c r="I5806" s="840">
        <v>1.0396684515079899</v>
      </c>
      <c r="J5806" s="86">
        <v>9874.3333333333303</v>
      </c>
      <c r="K5806" s="44">
        <v>10259.0252078907</v>
      </c>
      <c r="L5806" s="45">
        <v>9652.3798753486299</v>
      </c>
      <c r="M5806" s="46">
        <v>0.97752218296748805</v>
      </c>
      <c r="N5806" s="139">
        <v>10266.0328463404</v>
      </c>
      <c r="O5806" s="45">
        <v>9535.5574843305003</v>
      </c>
      <c r="P5806" s="99">
        <v>0.96569126870983701</v>
      </c>
      <c r="Q5806" s="86">
        <v>9927.7865400589599</v>
      </c>
      <c r="R5806" s="44">
        <v>10314.560885766799</v>
      </c>
      <c r="S5806" s="45">
        <v>9705.1280183571598</v>
      </c>
      <c r="T5806" s="140">
        <v>0.97757218884558295</v>
      </c>
      <c r="U5806" s="44">
        <v>10321.606459004999</v>
      </c>
      <c r="V5806" s="45">
        <v>9587.5970138205594</v>
      </c>
      <c r="W5806" s="99">
        <v>0.96573359783011803</v>
      </c>
      <c r="X5806" s="86">
        <v>9976.4539000200293</v>
      </c>
      <c r="Y5806" s="44">
        <v>10365.1242661782</v>
      </c>
      <c r="Z5806" s="45">
        <v>9753.1814655100297</v>
      </c>
      <c r="AA5806" s="46">
        <v>0.97762006051974504</v>
      </c>
      <c r="AB5806" s="139">
        <v>10372.2043777747</v>
      </c>
      <c r="AC5806" s="45">
        <v>9635.0079382950698</v>
      </c>
      <c r="AD5806" s="99">
        <v>0.96577481686912003</v>
      </c>
      <c r="AE5806" s="142">
        <v>10029.2925886229</v>
      </c>
      <c r="AF5806" s="44">
        <v>10420.021485061699</v>
      </c>
      <c r="AG5806" s="45">
        <v>9805.1869537000694</v>
      </c>
      <c r="AH5806" s="140">
        <v>0.97765489111593995</v>
      </c>
      <c r="AI5806" s="44">
        <v>10427.1390953342</v>
      </c>
      <c r="AJ5806" s="45">
        <v>9686.3420940402393</v>
      </c>
      <c r="AK5806" s="46">
        <v>0.96580511620812304</v>
      </c>
    </row>
    <row r="5807" spans="1:37" x14ac:dyDescent="0.2">
      <c r="A5807" s="35" t="s">
        <v>1433</v>
      </c>
      <c r="B5807" s="35" t="s">
        <v>7744</v>
      </c>
      <c r="C5807" s="85" t="s">
        <v>1031</v>
      </c>
      <c r="D5807" s="85" t="s">
        <v>1031</v>
      </c>
      <c r="E5807" s="85" t="s">
        <v>12896</v>
      </c>
      <c r="F5807" s="85" t="s">
        <v>233</v>
      </c>
      <c r="G5807" s="85" t="s">
        <v>233</v>
      </c>
      <c r="H5807" s="840">
        <v>1.03895876932357</v>
      </c>
      <c r="I5807" s="840">
        <v>1.0396684515079899</v>
      </c>
      <c r="J5807" s="86">
        <v>3684.3333333333298</v>
      </c>
      <c r="K5807" s="44">
        <v>3827.8704257778099</v>
      </c>
      <c r="L5807" s="45">
        <v>3601.5175627798799</v>
      </c>
      <c r="M5807" s="46">
        <v>0.97752218296748805</v>
      </c>
      <c r="N5807" s="139">
        <v>3830.48513150594</v>
      </c>
      <c r="O5807" s="45">
        <v>3557.9285310166101</v>
      </c>
      <c r="P5807" s="99">
        <v>0.96569126870983701</v>
      </c>
      <c r="Q5807" s="86">
        <v>3705.8132732765598</v>
      </c>
      <c r="R5807" s="44">
        <v>3850.1871977463802</v>
      </c>
      <c r="S5807" s="45">
        <v>3622.6999930099901</v>
      </c>
      <c r="T5807" s="140">
        <v>0.97757218884558295</v>
      </c>
      <c r="U5807" s="44">
        <v>3852.8171474052101</v>
      </c>
      <c r="V5807" s="45">
        <v>3578.8283852879799</v>
      </c>
      <c r="W5807" s="99">
        <v>0.96573359783011803</v>
      </c>
      <c r="X5807" s="86">
        <v>3726.4875782510398</v>
      </c>
      <c r="Y5807" s="44">
        <v>3871.6669481992799</v>
      </c>
      <c r="Z5807" s="45">
        <v>3643.0890117758599</v>
      </c>
      <c r="AA5807" s="46">
        <v>0.97762006051974504</v>
      </c>
      <c r="AB5807" s="139">
        <v>3874.3115700440198</v>
      </c>
      <c r="AC5807" s="45">
        <v>3598.94785845045</v>
      </c>
      <c r="AD5807" s="99">
        <v>0.96577481686912003</v>
      </c>
      <c r="AE5807" s="142">
        <v>3746.8051149387302</v>
      </c>
      <c r="AF5807" s="44">
        <v>3892.7760311120101</v>
      </c>
      <c r="AG5807" s="45">
        <v>3663.0823466780698</v>
      </c>
      <c r="AH5807" s="140">
        <v>0.97765489111593995</v>
      </c>
      <c r="AI5807" s="44">
        <v>3895.4350719505701</v>
      </c>
      <c r="AJ5807" s="45">
        <v>3618.68354944259</v>
      </c>
      <c r="AK5807" s="46">
        <v>0.96580511620812304</v>
      </c>
    </row>
    <row r="5808" spans="1:37" x14ac:dyDescent="0.2">
      <c r="A5808" s="35" t="s">
        <v>1432</v>
      </c>
      <c r="B5808" s="35" t="s">
        <v>7743</v>
      </c>
      <c r="C5808" s="85" t="s">
        <v>1031</v>
      </c>
      <c r="D5808" s="85" t="s">
        <v>1031</v>
      </c>
      <c r="E5808" s="85" t="s">
        <v>12896</v>
      </c>
      <c r="F5808" s="85" t="s">
        <v>233</v>
      </c>
      <c r="G5808" s="85" t="s">
        <v>233</v>
      </c>
      <c r="H5808" s="840">
        <v>1.03895876932357</v>
      </c>
      <c r="I5808" s="840">
        <v>1.0396684515079899</v>
      </c>
      <c r="J5808" s="86">
        <v>8733.5</v>
      </c>
      <c r="K5808" s="44">
        <v>9073.7464118874195</v>
      </c>
      <c r="L5808" s="45">
        <v>8537.1899849465608</v>
      </c>
      <c r="M5808" s="46">
        <v>0.97752218296748805</v>
      </c>
      <c r="N5808" s="139">
        <v>9079.9444212450508</v>
      </c>
      <c r="O5808" s="45">
        <v>8433.8646952773597</v>
      </c>
      <c r="P5808" s="99">
        <v>0.96569126870983701</v>
      </c>
      <c r="Q5808" s="86">
        <v>8779.0479073649403</v>
      </c>
      <c r="R5808" s="44">
        <v>9121.0688096685608</v>
      </c>
      <c r="S5808" s="45">
        <v>8582.1530787829797</v>
      </c>
      <c r="T5808" s="140">
        <v>0.97757218884558295</v>
      </c>
      <c r="U5808" s="44">
        <v>9127.2991435645799</v>
      </c>
      <c r="V5808" s="45">
        <v>8478.2215211025105</v>
      </c>
      <c r="W5808" s="99">
        <v>0.96573359783011803</v>
      </c>
      <c r="X5808" s="86">
        <v>8820.7998031285806</v>
      </c>
      <c r="Y5808" s="44">
        <v>9164.4473079080799</v>
      </c>
      <c r="Z5808" s="45">
        <v>8623.3908373671093</v>
      </c>
      <c r="AA5808" s="46">
        <v>0.97762006051974504</v>
      </c>
      <c r="AB5808" s="139">
        <v>9170.7072723806905</v>
      </c>
      <c r="AC5808" s="45">
        <v>8518.9063145056698</v>
      </c>
      <c r="AD5808" s="99">
        <v>0.96577481686912003</v>
      </c>
      <c r="AE5808" s="142">
        <v>8861.6441842747499</v>
      </c>
      <c r="AF5808" s="44">
        <v>9206.8829358774892</v>
      </c>
      <c r="AG5808" s="45">
        <v>8663.6297800853408</v>
      </c>
      <c r="AH5808" s="140">
        <v>0.97765489111593995</v>
      </c>
      <c r="AI5808" s="44">
        <v>9213.1718868797398</v>
      </c>
      <c r="AJ5808" s="45">
        <v>8558.6212911885104</v>
      </c>
      <c r="AK5808" s="46">
        <v>0.96580511620812304</v>
      </c>
    </row>
    <row r="5809" spans="1:37" x14ac:dyDescent="0.2">
      <c r="A5809" s="35" t="s">
        <v>1431</v>
      </c>
      <c r="B5809" s="35" t="s">
        <v>7742</v>
      </c>
      <c r="C5809" s="85" t="s">
        <v>1031</v>
      </c>
      <c r="D5809" s="85" t="s">
        <v>1031</v>
      </c>
      <c r="E5809" s="85" t="s">
        <v>12896</v>
      </c>
      <c r="F5809" s="85" t="s">
        <v>233</v>
      </c>
      <c r="G5809" s="85" t="s">
        <v>233</v>
      </c>
      <c r="H5809" s="840">
        <v>1.03895876932357</v>
      </c>
      <c r="I5809" s="840">
        <v>1.0396684515079899</v>
      </c>
      <c r="J5809" s="86">
        <v>9364.1666666666697</v>
      </c>
      <c r="K5809" s="44">
        <v>9728.9830757408199</v>
      </c>
      <c r="L5809" s="45">
        <v>9153.6806416713807</v>
      </c>
      <c r="M5809" s="46">
        <v>0.97752218296748805</v>
      </c>
      <c r="N5809" s="139">
        <v>9735.6286579960906</v>
      </c>
      <c r="O5809" s="45">
        <v>9042.8939887437009</v>
      </c>
      <c r="P5809" s="99">
        <v>0.96569126870983701</v>
      </c>
      <c r="Q5809" s="86">
        <v>9408.7749437659895</v>
      </c>
      <c r="R5809" s="44">
        <v>9775.3292364175795</v>
      </c>
      <c r="S5809" s="45">
        <v>9197.7567161328006</v>
      </c>
      <c r="T5809" s="140">
        <v>0.97757218884558295</v>
      </c>
      <c r="U5809" s="44">
        <v>9782.0064763723894</v>
      </c>
      <c r="V5809" s="45">
        <v>9086.3700776170008</v>
      </c>
      <c r="W5809" s="99">
        <v>0.96573359783011803</v>
      </c>
      <c r="X5809" s="86">
        <v>9451.8676494271695</v>
      </c>
      <c r="Y5809" s="44">
        <v>9820.1007808581398</v>
      </c>
      <c r="Z5809" s="45">
        <v>9240.3354234576109</v>
      </c>
      <c r="AA5809" s="46">
        <v>0.97762006051974504</v>
      </c>
      <c r="AB5809" s="139">
        <v>9826.8086029384303</v>
      </c>
      <c r="AC5809" s="45">
        <v>9128.3757481966895</v>
      </c>
      <c r="AD5809" s="99">
        <v>0.96577481686912003</v>
      </c>
      <c r="AE5809" s="142">
        <v>9495.7637345127696</v>
      </c>
      <c r="AF5809" s="44">
        <v>9865.7070033967902</v>
      </c>
      <c r="AG5809" s="45">
        <v>9283.5798599277696</v>
      </c>
      <c r="AH5809" s="140">
        <v>0.97765489111593995</v>
      </c>
      <c r="AI5809" s="44">
        <v>9872.4459777466309</v>
      </c>
      <c r="AJ5809" s="45">
        <v>9171.0571970959809</v>
      </c>
      <c r="AK5809" s="46">
        <v>0.96580511620812304</v>
      </c>
    </row>
    <row r="5810" spans="1:37" x14ac:dyDescent="0.2">
      <c r="A5810" s="35" t="s">
        <v>1430</v>
      </c>
      <c r="B5810" s="35" t="s">
        <v>7741</v>
      </c>
      <c r="C5810" s="85" t="s">
        <v>1031</v>
      </c>
      <c r="D5810" s="85" t="s">
        <v>1031</v>
      </c>
      <c r="E5810" s="85" t="s">
        <v>12896</v>
      </c>
      <c r="F5810" s="85" t="s">
        <v>233</v>
      </c>
      <c r="G5810" s="85" t="s">
        <v>233</v>
      </c>
      <c r="H5810" s="840">
        <v>1.03895876932357</v>
      </c>
      <c r="I5810" s="840">
        <v>1.0396684515079899</v>
      </c>
      <c r="J5810" s="86">
        <v>7572.4166666666697</v>
      </c>
      <c r="K5810" s="44">
        <v>7867.4287008053097</v>
      </c>
      <c r="L5810" s="45">
        <v>7402.2052703393902</v>
      </c>
      <c r="M5810" s="46">
        <v>0.97752218296748805</v>
      </c>
      <c r="N5810" s="139">
        <v>7872.8027100066402</v>
      </c>
      <c r="O5810" s="45">
        <v>7312.61665803285</v>
      </c>
      <c r="P5810" s="99">
        <v>0.96569126870983701</v>
      </c>
      <c r="Q5810" s="86">
        <v>7611.1169436239297</v>
      </c>
      <c r="R5810" s="44">
        <v>7907.6366929253099</v>
      </c>
      <c r="S5810" s="45">
        <v>7440.4162501381497</v>
      </c>
      <c r="T5810" s="140">
        <v>0.97757218884558295</v>
      </c>
      <c r="U5810" s="44">
        <v>7913.0381670237302</v>
      </c>
      <c r="V5810" s="45">
        <v>7350.3113494717099</v>
      </c>
      <c r="W5810" s="99">
        <v>0.96573359783011803</v>
      </c>
      <c r="X5810" s="86">
        <v>7649.9982396024398</v>
      </c>
      <c r="Y5810" s="44">
        <v>7948.03275634485</v>
      </c>
      <c r="Z5810" s="45">
        <v>7478.7917419760797</v>
      </c>
      <c r="AA5810" s="46">
        <v>0.97762006051974504</v>
      </c>
      <c r="AB5810" s="139">
        <v>7953.4618238063404</v>
      </c>
      <c r="AC5810" s="45">
        <v>7388.1756489011404</v>
      </c>
      <c r="AD5810" s="99">
        <v>0.96577481686912003</v>
      </c>
      <c r="AE5810" s="142">
        <v>7689.3046491581099</v>
      </c>
      <c r="AF5810" s="44">
        <v>7988.87049524334</v>
      </c>
      <c r="AG5810" s="45">
        <v>7517.48629952997</v>
      </c>
      <c r="AH5810" s="140">
        <v>0.97765489111593995</v>
      </c>
      <c r="AI5810" s="44">
        <v>7994.3274577634202</v>
      </c>
      <c r="AJ5810" s="45">
        <v>7426.3697702398104</v>
      </c>
      <c r="AK5810" s="46">
        <v>0.96580511620812304</v>
      </c>
    </row>
    <row r="5811" spans="1:37" x14ac:dyDescent="0.2">
      <c r="A5811" s="35" t="s">
        <v>1429</v>
      </c>
      <c r="B5811" s="35" t="s">
        <v>7740</v>
      </c>
      <c r="C5811" s="85" t="s">
        <v>1031</v>
      </c>
      <c r="D5811" s="85" t="s">
        <v>1031</v>
      </c>
      <c r="E5811" s="85" t="s">
        <v>12896</v>
      </c>
      <c r="F5811" s="85" t="s">
        <v>233</v>
      </c>
      <c r="G5811" s="85" t="s">
        <v>233</v>
      </c>
      <c r="H5811" s="840">
        <v>1.03895876932357</v>
      </c>
      <c r="I5811" s="840">
        <v>1.0396684515079899</v>
      </c>
      <c r="J5811" s="86">
        <v>3429.5833333333298</v>
      </c>
      <c r="K5811" s="44">
        <v>3563.1956792926298</v>
      </c>
      <c r="L5811" s="45">
        <v>3352.4937866689102</v>
      </c>
      <c r="M5811" s="46">
        <v>0.97752218296748805</v>
      </c>
      <c r="N5811" s="139">
        <v>3565.6295934842801</v>
      </c>
      <c r="O5811" s="45">
        <v>3311.91868031278</v>
      </c>
      <c r="P5811" s="99">
        <v>0.96569126870983701</v>
      </c>
      <c r="Q5811" s="86">
        <v>3447.0418799191498</v>
      </c>
      <c r="R5811" s="44">
        <v>3581.3343893676201</v>
      </c>
      <c r="S5811" s="45">
        <v>3369.7322755949599</v>
      </c>
      <c r="T5811" s="140">
        <v>0.97757218884558295</v>
      </c>
      <c r="U5811" s="44">
        <v>3583.7806935787398</v>
      </c>
      <c r="V5811" s="45">
        <v>3328.9241565654202</v>
      </c>
      <c r="W5811" s="99">
        <v>0.96573359783011803</v>
      </c>
      <c r="X5811" s="86">
        <v>3461.45876111096</v>
      </c>
      <c r="Y5811" s="44">
        <v>3596.3129345081402</v>
      </c>
      <c r="Z5811" s="45">
        <v>3383.99152352389</v>
      </c>
      <c r="AA5811" s="46">
        <v>0.97762006051974504</v>
      </c>
      <c r="AB5811" s="139">
        <v>3598.7694701229998</v>
      </c>
      <c r="AC5811" s="45">
        <v>3342.9897011119401</v>
      </c>
      <c r="AD5811" s="99">
        <v>0.96577481686912003</v>
      </c>
      <c r="AE5811" s="142">
        <v>3476.4392178692201</v>
      </c>
      <c r="AF5811" s="44">
        <v>3611.8770114256099</v>
      </c>
      <c r="AG5811" s="45">
        <v>3398.7578050171201</v>
      </c>
      <c r="AH5811" s="140">
        <v>0.97765489111593995</v>
      </c>
      <c r="AI5811" s="44">
        <v>3614.34417840375</v>
      </c>
      <c r="AJ5811" s="45">
        <v>3357.5627828046599</v>
      </c>
      <c r="AK5811" s="46">
        <v>0.96580511620812304</v>
      </c>
    </row>
    <row r="5812" spans="1:37" x14ac:dyDescent="0.2">
      <c r="A5812" s="35" t="s">
        <v>1428</v>
      </c>
      <c r="B5812" s="35" t="s">
        <v>7739</v>
      </c>
      <c r="C5812" s="85" t="s">
        <v>1031</v>
      </c>
      <c r="D5812" s="85" t="s">
        <v>1031</v>
      </c>
      <c r="E5812" s="85" t="s">
        <v>12896</v>
      </c>
      <c r="F5812" s="85" t="s">
        <v>233</v>
      </c>
      <c r="G5812" s="85" t="s">
        <v>233</v>
      </c>
      <c r="H5812" s="840">
        <v>1.03895876932357</v>
      </c>
      <c r="I5812" s="840">
        <v>1.0396684515079899</v>
      </c>
      <c r="J5812" s="86">
        <v>4483.5</v>
      </c>
      <c r="K5812" s="44">
        <v>4658.1716422622403</v>
      </c>
      <c r="L5812" s="45">
        <v>4382.7207073347299</v>
      </c>
      <c r="M5812" s="46">
        <v>0.97752218296748805</v>
      </c>
      <c r="N5812" s="139">
        <v>4661.3535023360801</v>
      </c>
      <c r="O5812" s="45">
        <v>4329.6768032605496</v>
      </c>
      <c r="P5812" s="99">
        <v>0.96569126870983701</v>
      </c>
      <c r="Q5812" s="86">
        <v>4502.6686479905602</v>
      </c>
      <c r="R5812" s="44">
        <v>4678.08707718811</v>
      </c>
      <c r="S5812" s="45">
        <v>4401.6836458625203</v>
      </c>
      <c r="T5812" s="140">
        <v>0.97757218884558295</v>
      </c>
      <c r="U5812" s="44">
        <v>4681.2825409099296</v>
      </c>
      <c r="V5812" s="45">
        <v>4348.3783932608003</v>
      </c>
      <c r="W5812" s="99">
        <v>0.96573359783011803</v>
      </c>
      <c r="X5812" s="86">
        <v>4520.3162831587697</v>
      </c>
      <c r="Y5812" s="44">
        <v>4696.4222425039397</v>
      </c>
      <c r="Z5812" s="45">
        <v>4419.1518783100601</v>
      </c>
      <c r="AA5812" s="46">
        <v>0.97762006051974504</v>
      </c>
      <c r="AB5812" s="139">
        <v>4699.6302304380397</v>
      </c>
      <c r="AC5812" s="45">
        <v>4365.6076305581601</v>
      </c>
      <c r="AD5812" s="99">
        <v>0.96577481686912003</v>
      </c>
      <c r="AE5812" s="142">
        <v>4537.2455916188101</v>
      </c>
      <c r="AF5812" s="44">
        <v>4714.0110959870799</v>
      </c>
      <c r="AG5812" s="45">
        <v>4435.8603448403701</v>
      </c>
      <c r="AH5812" s="140">
        <v>0.97765489111593995</v>
      </c>
      <c r="AI5812" s="44">
        <v>4717.23109834979</v>
      </c>
      <c r="AJ5812" s="45">
        <v>4382.0950058782</v>
      </c>
      <c r="AK5812" s="46">
        <v>0.96580511620812304</v>
      </c>
    </row>
    <row r="5813" spans="1:37" x14ac:dyDescent="0.2">
      <c r="A5813" s="35" t="s">
        <v>1427</v>
      </c>
      <c r="B5813" s="35" t="s">
        <v>7738</v>
      </c>
      <c r="C5813" s="85" t="s">
        <v>1031</v>
      </c>
      <c r="D5813" s="85" t="s">
        <v>1031</v>
      </c>
      <c r="E5813" s="85" t="s">
        <v>12896</v>
      </c>
      <c r="F5813" s="85" t="s">
        <v>233</v>
      </c>
      <c r="G5813" s="85" t="s">
        <v>233</v>
      </c>
      <c r="H5813" s="840">
        <v>1.03895876932357</v>
      </c>
      <c r="I5813" s="840">
        <v>1.0396684515079899</v>
      </c>
      <c r="J5813" s="86">
        <v>4344.8333333333303</v>
      </c>
      <c r="K5813" s="44">
        <v>4514.1026929160298</v>
      </c>
      <c r="L5813" s="45">
        <v>4247.1709646299096</v>
      </c>
      <c r="M5813" s="46">
        <v>0.97752218296748805</v>
      </c>
      <c r="N5813" s="139">
        <v>4517.1861437269699</v>
      </c>
      <c r="O5813" s="45">
        <v>4195.7676139994601</v>
      </c>
      <c r="P5813" s="99">
        <v>0.96569126870983701</v>
      </c>
      <c r="Q5813" s="86">
        <v>4367.9185198808</v>
      </c>
      <c r="R5813" s="44">
        <v>4538.08724992099</v>
      </c>
      <c r="S5813" s="45">
        <v>4269.95566817903</v>
      </c>
      <c r="T5813" s="140">
        <v>0.97757218884558295</v>
      </c>
      <c r="U5813" s="44">
        <v>4541.1870838775503</v>
      </c>
      <c r="V5813" s="45">
        <v>4218.2456672332901</v>
      </c>
      <c r="W5813" s="99">
        <v>0.96573359783011803</v>
      </c>
      <c r="X5813" s="86">
        <v>4389.4284058037101</v>
      </c>
      <c r="Y5813" s="44">
        <v>4560.4351345277601</v>
      </c>
      <c r="Z5813" s="45">
        <v>4291.1932637289101</v>
      </c>
      <c r="AA5813" s="46">
        <v>0.97762006051974504</v>
      </c>
      <c r="AB5813" s="139">
        <v>4563.5502336671398</v>
      </c>
      <c r="AC5813" s="45">
        <v>4239.1994147751902</v>
      </c>
      <c r="AD5813" s="99">
        <v>0.96577481686912003</v>
      </c>
      <c r="AE5813" s="142">
        <v>4410.7750288888601</v>
      </c>
      <c r="AF5813" s="44">
        <v>4582.61339577751</v>
      </c>
      <c r="AG5813" s="45">
        <v>4312.2157806052501</v>
      </c>
      <c r="AH5813" s="140">
        <v>0.97765489111593995</v>
      </c>
      <c r="AI5813" s="44">
        <v>4585.7436442349999</v>
      </c>
      <c r="AJ5813" s="45">
        <v>4259.9490893438897</v>
      </c>
      <c r="AK5813" s="46">
        <v>0.96580511620812204</v>
      </c>
    </row>
    <row r="5814" spans="1:37" x14ac:dyDescent="0.2">
      <c r="A5814" s="35" t="s">
        <v>1426</v>
      </c>
      <c r="B5814" s="35" t="s">
        <v>7737</v>
      </c>
      <c r="C5814" s="85" t="s">
        <v>1031</v>
      </c>
      <c r="D5814" s="85" t="s">
        <v>1031</v>
      </c>
      <c r="E5814" s="85" t="s">
        <v>12896</v>
      </c>
      <c r="F5814" s="85" t="s">
        <v>233</v>
      </c>
      <c r="G5814" s="85" t="s">
        <v>233</v>
      </c>
      <c r="H5814" s="840">
        <v>1.03895876932357</v>
      </c>
      <c r="I5814" s="840">
        <v>1.0396684515079899</v>
      </c>
      <c r="J5814" s="86">
        <v>2492.75</v>
      </c>
      <c r="K5814" s="44">
        <v>2589.8644722313302</v>
      </c>
      <c r="L5814" s="45">
        <v>2436.7184215922098</v>
      </c>
      <c r="M5814" s="46">
        <v>0.97752218296748805</v>
      </c>
      <c r="N5814" s="139">
        <v>2591.6335324965498</v>
      </c>
      <c r="O5814" s="45">
        <v>2407.2269100764502</v>
      </c>
      <c r="P5814" s="99">
        <v>0.96569126870983701</v>
      </c>
      <c r="Q5814" s="86">
        <v>2504.4027762830101</v>
      </c>
      <c r="R5814" s="44">
        <v>2601.97122633754</v>
      </c>
      <c r="S5814" s="45">
        <v>2448.2345037619398</v>
      </c>
      <c r="T5814" s="140">
        <v>0.97757218884558295</v>
      </c>
      <c r="U5814" s="44">
        <v>2603.7485563704799</v>
      </c>
      <c r="V5814" s="45">
        <v>2418.58590355553</v>
      </c>
      <c r="W5814" s="99">
        <v>0.96573359783011803</v>
      </c>
      <c r="X5814" s="86">
        <v>2516.6742292977401</v>
      </c>
      <c r="Y5814" s="44">
        <v>2614.7207600595302</v>
      </c>
      <c r="Z5814" s="45">
        <v>2460.3512123545402</v>
      </c>
      <c r="AA5814" s="46">
        <v>0.97762006051974504</v>
      </c>
      <c r="AB5814" s="139">
        <v>2616.5067989240501</v>
      </c>
      <c r="AC5814" s="45">
        <v>2430.5405929192598</v>
      </c>
      <c r="AD5814" s="99">
        <v>0.96577481686912003</v>
      </c>
      <c r="AE5814" s="142">
        <v>2529.5523521485602</v>
      </c>
      <c r="AF5814" s="44">
        <v>2628.1005987278099</v>
      </c>
      <c r="AG5814" s="45">
        <v>2473.0292294118699</v>
      </c>
      <c r="AH5814" s="140">
        <v>0.97765489111593995</v>
      </c>
      <c r="AI5814" s="44">
        <v>2629.8957769666899</v>
      </c>
      <c r="AJ5814" s="45">
        <v>2443.0546034213698</v>
      </c>
      <c r="AK5814" s="46">
        <v>0.96580511620812304</v>
      </c>
    </row>
    <row r="5815" spans="1:37" x14ac:dyDescent="0.2">
      <c r="A5815" s="35" t="s">
        <v>1425</v>
      </c>
      <c r="B5815" s="35" t="s">
        <v>7736</v>
      </c>
      <c r="C5815" s="85" t="s">
        <v>1031</v>
      </c>
      <c r="D5815" s="85" t="s">
        <v>1031</v>
      </c>
      <c r="E5815" s="85" t="s">
        <v>12896</v>
      </c>
      <c r="F5815" s="85" t="s">
        <v>233</v>
      </c>
      <c r="G5815" s="85" t="s">
        <v>233</v>
      </c>
      <c r="H5815" s="840">
        <v>1.03895876932357</v>
      </c>
      <c r="I5815" s="840">
        <v>1.0396684515079899</v>
      </c>
      <c r="J5815" s="86">
        <v>4760.9166666666697</v>
      </c>
      <c r="K5815" s="44">
        <v>4946.3961208520795</v>
      </c>
      <c r="L5815" s="45">
        <v>4653.9016529262999</v>
      </c>
      <c r="M5815" s="46">
        <v>0.97752218296748805</v>
      </c>
      <c r="N5815" s="139">
        <v>4949.7748585919198</v>
      </c>
      <c r="O5815" s="45">
        <v>4597.5756560551399</v>
      </c>
      <c r="P5815" s="99">
        <v>0.96569126870983701</v>
      </c>
      <c r="Q5815" s="86">
        <v>4783.6745020428898</v>
      </c>
      <c r="R5815" s="44">
        <v>4970.0405734870401</v>
      </c>
      <c r="S5815" s="45">
        <v>4676.3871536868801</v>
      </c>
      <c r="T5815" s="140">
        <v>0.97757218884558295</v>
      </c>
      <c r="U5815" s="44">
        <v>4973.4354620572003</v>
      </c>
      <c r="V5815" s="45">
        <v>4619.7551877060796</v>
      </c>
      <c r="W5815" s="99">
        <v>0.96573359783011803</v>
      </c>
      <c r="X5815" s="86">
        <v>4805.0235961528597</v>
      </c>
      <c r="Y5815" s="44">
        <v>4992.2214020296997</v>
      </c>
      <c r="Z5815" s="45">
        <v>4697.4874588697603</v>
      </c>
      <c r="AA5815" s="46">
        <v>0.97762006051974504</v>
      </c>
      <c r="AB5815" s="139">
        <v>4995.6314416716104</v>
      </c>
      <c r="AC5815" s="45">
        <v>4640.57078362633</v>
      </c>
      <c r="AD5815" s="99">
        <v>0.96577481686912003</v>
      </c>
      <c r="AE5815" s="142">
        <v>4826.4048587101597</v>
      </c>
      <c r="AF5815" s="44">
        <v>5014.4356522628104</v>
      </c>
      <c r="AG5815" s="45">
        <v>4718.5583166237202</v>
      </c>
      <c r="AH5815" s="140">
        <v>0.97765489111593995</v>
      </c>
      <c r="AI5815" s="44">
        <v>5017.8608658058401</v>
      </c>
      <c r="AJ5815" s="45">
        <v>4661.3665054340099</v>
      </c>
      <c r="AK5815" s="46">
        <v>0.96580511620812304</v>
      </c>
    </row>
    <row r="5816" spans="1:37" x14ac:dyDescent="0.2">
      <c r="A5816" s="35" t="s">
        <v>1424</v>
      </c>
      <c r="B5816" s="35" t="s">
        <v>7735</v>
      </c>
      <c r="C5816" s="85" t="s">
        <v>1031</v>
      </c>
      <c r="D5816" s="85" t="s">
        <v>1031</v>
      </c>
      <c r="E5816" s="85" t="s">
        <v>12896</v>
      </c>
      <c r="F5816" s="85" t="s">
        <v>233</v>
      </c>
      <c r="G5816" s="85" t="s">
        <v>233</v>
      </c>
      <c r="H5816" s="840">
        <v>1.03895876932357</v>
      </c>
      <c r="I5816" s="840">
        <v>1.0396684515079899</v>
      </c>
      <c r="J5816" s="86">
        <v>6514.5</v>
      </c>
      <c r="K5816" s="44">
        <v>6768.2969027584104</v>
      </c>
      <c r="L5816" s="45">
        <v>6368.0682609416999</v>
      </c>
      <c r="M5816" s="46">
        <v>0.97752218296748805</v>
      </c>
      <c r="N5816" s="139">
        <v>6772.9201273488197</v>
      </c>
      <c r="O5816" s="45">
        <v>6290.9957700102304</v>
      </c>
      <c r="P5816" s="99">
        <v>0.96569126870983701</v>
      </c>
      <c r="Q5816" s="86">
        <v>6544.8997435666897</v>
      </c>
      <c r="R5816" s="44">
        <v>6799.88098292221</v>
      </c>
      <c r="S5816" s="45">
        <v>6398.1119680933898</v>
      </c>
      <c r="T5816" s="140">
        <v>0.97757218884558295</v>
      </c>
      <c r="U5816" s="44">
        <v>6804.52578166903</v>
      </c>
      <c r="V5816" s="45">
        <v>6320.6295767920801</v>
      </c>
      <c r="W5816" s="99">
        <v>0.96573359783011803</v>
      </c>
      <c r="X5816" s="86">
        <v>6572.4987302209602</v>
      </c>
      <c r="Y5816" s="44">
        <v>6828.5551921311098</v>
      </c>
      <c r="Z5816" s="45">
        <v>6425.4066064045601</v>
      </c>
      <c r="AA5816" s="46">
        <v>0.97762006051974504</v>
      </c>
      <c r="AB5816" s="139">
        <v>6833.2195773870599</v>
      </c>
      <c r="AC5816" s="45">
        <v>6347.5537575516701</v>
      </c>
      <c r="AD5816" s="99">
        <v>0.96577481686912003</v>
      </c>
      <c r="AE5816" s="142">
        <v>6598.7624577529696</v>
      </c>
      <c r="AF5816" s="44">
        <v>6855.8421221656099</v>
      </c>
      <c r="AG5816" s="45">
        <v>6451.3123921344304</v>
      </c>
      <c r="AH5816" s="140">
        <v>0.97765489111593995</v>
      </c>
      <c r="AI5816" s="44">
        <v>6860.5251463210998</v>
      </c>
      <c r="AJ5816" s="45">
        <v>6373.1185423399002</v>
      </c>
      <c r="AK5816" s="46">
        <v>0.96580511620812304</v>
      </c>
    </row>
    <row r="5817" spans="1:37" x14ac:dyDescent="0.2">
      <c r="A5817" s="35" t="s">
        <v>1423</v>
      </c>
      <c r="B5817" s="35" t="s">
        <v>7734</v>
      </c>
      <c r="C5817" s="85" t="s">
        <v>1031</v>
      </c>
      <c r="D5817" s="85" t="s">
        <v>1031</v>
      </c>
      <c r="E5817" s="85" t="s">
        <v>12896</v>
      </c>
      <c r="F5817" s="85" t="s">
        <v>233</v>
      </c>
      <c r="G5817" s="85" t="s">
        <v>233</v>
      </c>
      <c r="H5817" s="840">
        <v>1.03895876932357</v>
      </c>
      <c r="I5817" s="840">
        <v>1.0396684515079899</v>
      </c>
      <c r="J5817" s="86">
        <v>2872.0833333333298</v>
      </c>
      <c r="K5817" s="44">
        <v>2983.9761653947398</v>
      </c>
      <c r="L5817" s="45">
        <v>2807.52516966454</v>
      </c>
      <c r="M5817" s="46">
        <v>0.97752218296748805</v>
      </c>
      <c r="N5817" s="139">
        <v>2986.0144317685799</v>
      </c>
      <c r="O5817" s="45">
        <v>2773.54579800704</v>
      </c>
      <c r="P5817" s="99">
        <v>0.96569126870983701</v>
      </c>
      <c r="Q5817" s="86">
        <v>2883.72758514831</v>
      </c>
      <c r="R5817" s="44">
        <v>2996.0740629301199</v>
      </c>
      <c r="S5817" s="45">
        <v>2819.0518874478198</v>
      </c>
      <c r="T5817" s="140">
        <v>0.97757218884558295</v>
      </c>
      <c r="U5817" s="44">
        <v>2998.1205930220199</v>
      </c>
      <c r="V5817" s="45">
        <v>2784.9126159672301</v>
      </c>
      <c r="W5817" s="99">
        <v>0.96573359783011803</v>
      </c>
      <c r="X5817" s="86">
        <v>2894.4371221356701</v>
      </c>
      <c r="Y5817" s="44">
        <v>3007.20083029853</v>
      </c>
      <c r="Z5817" s="45">
        <v>2829.6597945128701</v>
      </c>
      <c r="AA5817" s="46">
        <v>0.97762006051974504</v>
      </c>
      <c r="AB5817" s="139">
        <v>3009.2549607580399</v>
      </c>
      <c r="AC5817" s="45">
        <v>2795.3744815697601</v>
      </c>
      <c r="AD5817" s="99">
        <v>0.96577481686912003</v>
      </c>
      <c r="AE5817" s="142">
        <v>2905.03437335123</v>
      </c>
      <c r="AF5817" s="44">
        <v>3018.2109373796602</v>
      </c>
      <c r="AG5817" s="45">
        <v>2840.1210639667602</v>
      </c>
      <c r="AH5817" s="140">
        <v>0.97765489111593995</v>
      </c>
      <c r="AI5817" s="44">
        <v>3020.27258851956</v>
      </c>
      <c r="AJ5817" s="45">
        <v>2805.6970605430702</v>
      </c>
      <c r="AK5817" s="46">
        <v>0.96580511620812304</v>
      </c>
    </row>
    <row r="5818" spans="1:37" x14ac:dyDescent="0.2">
      <c r="A5818" s="35" t="s">
        <v>1422</v>
      </c>
      <c r="B5818" s="35" t="s">
        <v>7733</v>
      </c>
      <c r="C5818" s="85" t="s">
        <v>1031</v>
      </c>
      <c r="D5818" s="85" t="s">
        <v>1031</v>
      </c>
      <c r="E5818" s="85" t="s">
        <v>12896</v>
      </c>
      <c r="F5818" s="85" t="s">
        <v>233</v>
      </c>
      <c r="G5818" s="85" t="s">
        <v>233</v>
      </c>
      <c r="H5818" s="840">
        <v>1.03895876932357</v>
      </c>
      <c r="I5818" s="840">
        <v>1.0396684515079899</v>
      </c>
      <c r="J5818" s="86">
        <v>4257.25</v>
      </c>
      <c r="K5818" s="44">
        <v>4423.1072207027801</v>
      </c>
      <c r="L5818" s="45">
        <v>4161.5563134383401</v>
      </c>
      <c r="M5818" s="46">
        <v>0.97752218296748805</v>
      </c>
      <c r="N5818" s="139">
        <v>4426.1285151824004</v>
      </c>
      <c r="O5818" s="45">
        <v>4111.1891537149504</v>
      </c>
      <c r="P5818" s="99">
        <v>0.96569126870983701</v>
      </c>
      <c r="Q5818" s="86">
        <v>4281.98806263388</v>
      </c>
      <c r="R5818" s="44">
        <v>4448.8090478123204</v>
      </c>
      <c r="S5818" s="45">
        <v>4185.95244299966</v>
      </c>
      <c r="T5818" s="140">
        <v>0.97757218884558295</v>
      </c>
      <c r="U5818" s="44">
        <v>4451.8478984542699</v>
      </c>
      <c r="V5818" s="45">
        <v>4135.25973759303</v>
      </c>
      <c r="W5818" s="99">
        <v>0.96573359783011803</v>
      </c>
      <c r="X5818" s="86">
        <v>4303.2385715394003</v>
      </c>
      <c r="Y5818" s="44">
        <v>4470.8874503923098</v>
      </c>
      <c r="Z5818" s="45">
        <v>4206.9323527392498</v>
      </c>
      <c r="AA5818" s="46">
        <v>0.97762006051974504</v>
      </c>
      <c r="AB5818" s="139">
        <v>4473.9413821418402</v>
      </c>
      <c r="AC5818" s="45">
        <v>4155.9594433725997</v>
      </c>
      <c r="AD5818" s="99">
        <v>0.96577481686912003</v>
      </c>
      <c r="AE5818" s="142">
        <v>4326.0932733440304</v>
      </c>
      <c r="AF5818" s="44">
        <v>4494.6325432525</v>
      </c>
      <c r="AG5818" s="45">
        <v>4229.4262481085598</v>
      </c>
      <c r="AH5818" s="140">
        <v>0.97765489111593995</v>
      </c>
      <c r="AI5818" s="44">
        <v>4497.7026945767302</v>
      </c>
      <c r="AJ5818" s="45">
        <v>4178.1630165892102</v>
      </c>
      <c r="AK5818" s="46">
        <v>0.96580511620812304</v>
      </c>
    </row>
    <row r="5819" spans="1:37" x14ac:dyDescent="0.2">
      <c r="A5819" s="35" t="s">
        <v>1421</v>
      </c>
      <c r="B5819" s="35" t="s">
        <v>7732</v>
      </c>
      <c r="C5819" s="85" t="s">
        <v>1031</v>
      </c>
      <c r="D5819" s="85" t="s">
        <v>1031</v>
      </c>
      <c r="E5819" s="85" t="s">
        <v>12896</v>
      </c>
      <c r="F5819" s="85" t="s">
        <v>232</v>
      </c>
      <c r="G5819" s="85" t="s">
        <v>232</v>
      </c>
      <c r="H5819" s="840">
        <v>1.0390764506611101</v>
      </c>
      <c r="I5819" s="840">
        <v>1.0399049013139601</v>
      </c>
      <c r="J5819" s="86">
        <v>11538.083333333299</v>
      </c>
      <c r="K5819" s="44">
        <v>11988.9506774321</v>
      </c>
      <c r="L5819" s="45">
        <v>11280.0099327551</v>
      </c>
      <c r="M5819" s="46">
        <v>0.97763290547290205</v>
      </c>
      <c r="N5819" s="139">
        <v>11998.5094101022</v>
      </c>
      <c r="O5819" s="45">
        <v>11144.7603878547</v>
      </c>
      <c r="P5819" s="99">
        <v>0.96591089402671104</v>
      </c>
      <c r="Q5819" s="86">
        <v>11666.9659537056</v>
      </c>
      <c r="R5819" s="44">
        <v>12122.8695731604</v>
      </c>
      <c r="S5819" s="45">
        <v>11406.5933063346</v>
      </c>
      <c r="T5819" s="140">
        <v>0.97768291701509003</v>
      </c>
      <c r="U5819" s="44">
        <v>12132.535078721499</v>
      </c>
      <c r="V5819" s="45">
        <v>11269.743479644099</v>
      </c>
      <c r="W5819" s="99">
        <v>0.96595323277382406</v>
      </c>
      <c r="X5819" s="86">
        <v>11791.585352759799</v>
      </c>
      <c r="Y5819" s="44">
        <v>12252.358656013101</v>
      </c>
      <c r="Z5819" s="45">
        <v>11528.996110788599</v>
      </c>
      <c r="AA5819" s="46">
        <v>0.97773079411160602</v>
      </c>
      <c r="AB5819" s="139">
        <v>12262.1274025967</v>
      </c>
      <c r="AC5819" s="45">
        <v>11390.606139382</v>
      </c>
      <c r="AD5819" s="99">
        <v>0.96599446118719201</v>
      </c>
      <c r="AE5819" s="142">
        <v>11915.4171536719</v>
      </c>
      <c r="AF5819" s="44">
        <v>12381.0293641839</v>
      </c>
      <c r="AG5819" s="45">
        <v>11650.485343922899</v>
      </c>
      <c r="AH5819" s="140">
        <v>0.97776562865301198</v>
      </c>
      <c r="AI5819" s="44">
        <v>12390.9006993038</v>
      </c>
      <c r="AJ5819" s="45">
        <v>11510.588084553799</v>
      </c>
      <c r="AK5819" s="46">
        <v>0.96602476741711596</v>
      </c>
    </row>
    <row r="5820" spans="1:37" x14ac:dyDescent="0.2">
      <c r="A5820" s="35" t="s">
        <v>1420</v>
      </c>
      <c r="B5820" s="35" t="s">
        <v>7731</v>
      </c>
      <c r="C5820" s="85" t="s">
        <v>1031</v>
      </c>
      <c r="D5820" s="85" t="s">
        <v>1031</v>
      </c>
      <c r="E5820" s="85" t="s">
        <v>12896</v>
      </c>
      <c r="F5820" s="85" t="s">
        <v>232</v>
      </c>
      <c r="G5820" s="85" t="s">
        <v>232</v>
      </c>
      <c r="H5820" s="840">
        <v>1.0390764506611101</v>
      </c>
      <c r="I5820" s="840">
        <v>1.0399049013139601</v>
      </c>
      <c r="J5820" s="86">
        <v>14134.916666666701</v>
      </c>
      <c r="K5820" s="44">
        <v>14687.2590403905</v>
      </c>
      <c r="L5820" s="45">
        <v>13818.7596494507</v>
      </c>
      <c r="M5820" s="46">
        <v>0.97763290547290205</v>
      </c>
      <c r="N5820" s="139">
        <v>14698.969121331</v>
      </c>
      <c r="O5820" s="45">
        <v>13653.0699944931</v>
      </c>
      <c r="P5820" s="99">
        <v>0.96591089402671104</v>
      </c>
      <c r="Q5820" s="86">
        <v>14345.537542412199</v>
      </c>
      <c r="R5820" s="44">
        <v>14906.1102323953</v>
      </c>
      <c r="S5820" s="45">
        <v>14025.386990614999</v>
      </c>
      <c r="T5820" s="140">
        <v>0.97768291701509003</v>
      </c>
      <c r="U5820" s="44">
        <v>14917.9948023378</v>
      </c>
      <c r="V5820" s="45">
        <v>13857.1183649713</v>
      </c>
      <c r="W5820" s="99">
        <v>0.96595323277382406</v>
      </c>
      <c r="X5820" s="86">
        <v>14526.959407921</v>
      </c>
      <c r="Y5820" s="44">
        <v>15094.6214204805</v>
      </c>
      <c r="Z5820" s="45">
        <v>14203.455557933599</v>
      </c>
      <c r="AA5820" s="46">
        <v>0.97773079411160602</v>
      </c>
      <c r="AB5820" s="139">
        <v>15106.6562894859</v>
      </c>
      <c r="AC5820" s="45">
        <v>14032.962325942801</v>
      </c>
      <c r="AD5820" s="99">
        <v>0.96599446118719201</v>
      </c>
      <c r="AE5820" s="142">
        <v>14722.701561009</v>
      </c>
      <c r="AF5820" s="44">
        <v>15298.0124821559</v>
      </c>
      <c r="AG5820" s="45">
        <v>14395.3515472706</v>
      </c>
      <c r="AH5820" s="140">
        <v>0.97776562865301198</v>
      </c>
      <c r="AI5820" s="44">
        <v>15310.2095138758</v>
      </c>
      <c r="AJ5820" s="45">
        <v>14222.494351225299</v>
      </c>
      <c r="AK5820" s="46">
        <v>0.96602476741711596</v>
      </c>
    </row>
    <row r="5821" spans="1:37" x14ac:dyDescent="0.2">
      <c r="A5821" s="35" t="s">
        <v>1419</v>
      </c>
      <c r="B5821" s="35" t="s">
        <v>7730</v>
      </c>
      <c r="C5821" s="85" t="s">
        <v>1031</v>
      </c>
      <c r="D5821" s="85" t="s">
        <v>1031</v>
      </c>
      <c r="E5821" s="85" t="s">
        <v>12896</v>
      </c>
      <c r="F5821" s="85" t="s">
        <v>232</v>
      </c>
      <c r="G5821" s="85" t="s">
        <v>232</v>
      </c>
      <c r="H5821" s="840">
        <v>1.0390764506611101</v>
      </c>
      <c r="I5821" s="840">
        <v>1.0399049013139601</v>
      </c>
      <c r="J5821" s="86">
        <v>8800.9166666666697</v>
      </c>
      <c r="K5821" s="44">
        <v>9144.8252525641801</v>
      </c>
      <c r="L5821" s="45">
        <v>8604.0657316582201</v>
      </c>
      <c r="M5821" s="46">
        <v>0.97763290547290205</v>
      </c>
      <c r="N5821" s="139">
        <v>9152.1163777223392</v>
      </c>
      <c r="O5821" s="45">
        <v>8500.9012857545804</v>
      </c>
      <c r="P5821" s="99">
        <v>0.96591089402671104</v>
      </c>
      <c r="Q5821" s="86">
        <v>8900.5033966324409</v>
      </c>
      <c r="R5821" s="44">
        <v>9248.3034784699594</v>
      </c>
      <c r="S5821" s="45">
        <v>8701.8701237223195</v>
      </c>
      <c r="T5821" s="140">
        <v>0.97768291701509003</v>
      </c>
      <c r="U5821" s="44">
        <v>9255.6771063195793</v>
      </c>
      <c r="V5821" s="45">
        <v>8597.4700292915095</v>
      </c>
      <c r="W5821" s="99">
        <v>0.96595323277382406</v>
      </c>
      <c r="X5821" s="86">
        <v>8996.4674516263294</v>
      </c>
      <c r="Y5821" s="44">
        <v>9348.0174681240605</v>
      </c>
      <c r="Z5821" s="45">
        <v>8796.1232656778193</v>
      </c>
      <c r="AA5821" s="46">
        <v>0.97773079411160602</v>
      </c>
      <c r="AB5821" s="139">
        <v>9355.4705974576791</v>
      </c>
      <c r="AC5821" s="45">
        <v>8690.5377285218892</v>
      </c>
      <c r="AD5821" s="99">
        <v>0.96599446118719201</v>
      </c>
      <c r="AE5821" s="142">
        <v>9093.4688951315493</v>
      </c>
      <c r="AF5821" s="44">
        <v>9448.8093837504694</v>
      </c>
      <c r="AG5821" s="45">
        <v>8891.2813308849109</v>
      </c>
      <c r="AH5821" s="140">
        <v>0.97776562865301198</v>
      </c>
      <c r="AI5821" s="44">
        <v>9456.3428739932897</v>
      </c>
      <c r="AJ5821" s="45">
        <v>8784.5161744342295</v>
      </c>
      <c r="AK5821" s="46">
        <v>0.96602476741711596</v>
      </c>
    </row>
    <row r="5822" spans="1:37" x14ac:dyDescent="0.2">
      <c r="A5822" s="35" t="s">
        <v>1418</v>
      </c>
      <c r="B5822" s="35" t="s">
        <v>7729</v>
      </c>
      <c r="C5822" s="85" t="s">
        <v>1031</v>
      </c>
      <c r="D5822" s="85" t="s">
        <v>1031</v>
      </c>
      <c r="E5822" s="85" t="s">
        <v>12896</v>
      </c>
      <c r="F5822" s="85" t="s">
        <v>232</v>
      </c>
      <c r="G5822" s="85" t="s">
        <v>232</v>
      </c>
      <c r="H5822" s="840">
        <v>1.0390764506611101</v>
      </c>
      <c r="I5822" s="840">
        <v>1.0399049013139601</v>
      </c>
      <c r="J5822" s="86">
        <v>7575.5</v>
      </c>
      <c r="K5822" s="44">
        <v>7871.5236519832197</v>
      </c>
      <c r="L5822" s="45">
        <v>7406.0580754099701</v>
      </c>
      <c r="M5822" s="46">
        <v>0.97763290547290205</v>
      </c>
      <c r="N5822" s="139">
        <v>7877.7995799038699</v>
      </c>
      <c r="O5822" s="45">
        <v>7317.2579776993498</v>
      </c>
      <c r="P5822" s="99">
        <v>0.96591089402671104</v>
      </c>
      <c r="Q5822" s="86">
        <v>7678.28878533027</v>
      </c>
      <c r="R5822" s="44">
        <v>7978.3290582119498</v>
      </c>
      <c r="S5822" s="45">
        <v>7506.93177732595</v>
      </c>
      <c r="T5822" s="140">
        <v>0.97768291701509003</v>
      </c>
      <c r="U5822" s="44">
        <v>7984.6901415689199</v>
      </c>
      <c r="V5822" s="45">
        <v>7416.8678743607697</v>
      </c>
      <c r="W5822" s="99">
        <v>0.96595323277382406</v>
      </c>
      <c r="X5822" s="86">
        <v>7772.6303400534498</v>
      </c>
      <c r="Y5822" s="44">
        <v>8076.3571460435696</v>
      </c>
      <c r="Z5822" s="45">
        <v>7599.5400347164205</v>
      </c>
      <c r="AA5822" s="46">
        <v>0.97773079411160602</v>
      </c>
      <c r="AB5822" s="139">
        <v>8082.7963867231301</v>
      </c>
      <c r="AC5822" s="45">
        <v>7508.3178573471496</v>
      </c>
      <c r="AD5822" s="99">
        <v>0.96599446118719301</v>
      </c>
      <c r="AE5822" s="142">
        <v>7869.8844116699502</v>
      </c>
      <c r="AF5822" s="44">
        <v>8177.4115615911796</v>
      </c>
      <c r="AG5822" s="45">
        <v>7694.9024792030104</v>
      </c>
      <c r="AH5822" s="140">
        <v>0.97776562865301198</v>
      </c>
      <c r="AI5822" s="44">
        <v>8183.9313724698704</v>
      </c>
      <c r="AJ5822" s="45">
        <v>7602.5032583830498</v>
      </c>
      <c r="AK5822" s="46">
        <v>0.96602476741711596</v>
      </c>
    </row>
    <row r="5823" spans="1:37" x14ac:dyDescent="0.2">
      <c r="A5823" s="35" t="s">
        <v>1417</v>
      </c>
      <c r="B5823" s="35" t="s">
        <v>7728</v>
      </c>
      <c r="C5823" s="85" t="s">
        <v>1031</v>
      </c>
      <c r="D5823" s="85" t="s">
        <v>1031</v>
      </c>
      <c r="E5823" s="85" t="s">
        <v>12896</v>
      </c>
      <c r="F5823" s="85" t="s">
        <v>232</v>
      </c>
      <c r="G5823" s="85" t="s">
        <v>232</v>
      </c>
      <c r="H5823" s="840">
        <v>1.0390764506611101</v>
      </c>
      <c r="I5823" s="840">
        <v>1.0399049013139601</v>
      </c>
      <c r="J5823" s="86">
        <v>13649.583333333299</v>
      </c>
      <c r="K5823" s="44">
        <v>14182.960603003001</v>
      </c>
      <c r="L5823" s="45">
        <v>13344.2818126612</v>
      </c>
      <c r="M5823" s="46">
        <v>0.97763290547290205</v>
      </c>
      <c r="N5823" s="139">
        <v>14194.268609226599</v>
      </c>
      <c r="O5823" s="45">
        <v>13184.281240592099</v>
      </c>
      <c r="P5823" s="99">
        <v>0.96591089402671104</v>
      </c>
      <c r="Q5823" s="86">
        <v>13791.131448894501</v>
      </c>
      <c r="R5823" s="44">
        <v>14330.039916518101</v>
      </c>
      <c r="S5823" s="45">
        <v>13483.3536238938</v>
      </c>
      <c r="T5823" s="140">
        <v>0.97768291701509003</v>
      </c>
      <c r="U5823" s="44">
        <v>14341.465188370499</v>
      </c>
      <c r="V5823" s="45">
        <v>13321.5880066684</v>
      </c>
      <c r="W5823" s="99">
        <v>0.96595323277382406</v>
      </c>
      <c r="X5823" s="86">
        <v>13932.743981481201</v>
      </c>
      <c r="Y5823" s="44">
        <v>14477.1861642474</v>
      </c>
      <c r="Z5823" s="45">
        <v>13622.472837167301</v>
      </c>
      <c r="AA5823" s="46">
        <v>0.97773079411160602</v>
      </c>
      <c r="AB5823" s="139">
        <v>14488.7287550948</v>
      </c>
      <c r="AC5823" s="45">
        <v>13458.953515249999</v>
      </c>
      <c r="AD5823" s="99">
        <v>0.96599446118719201</v>
      </c>
      <c r="AE5823" s="142">
        <v>14075.3397172277</v>
      </c>
      <c r="AF5823" s="44">
        <v>14625.354035226301</v>
      </c>
      <c r="AG5823" s="45">
        <v>13762.3833871199</v>
      </c>
      <c r="AH5823" s="140">
        <v>0.97776562865301198</v>
      </c>
      <c r="AI5823" s="44">
        <v>14637.014759604101</v>
      </c>
      <c r="AJ5823" s="45">
        <v>13597.126776651799</v>
      </c>
      <c r="AK5823" s="46">
        <v>0.96602476741711596</v>
      </c>
    </row>
    <row r="5824" spans="1:37" x14ac:dyDescent="0.2">
      <c r="A5824" s="35" t="s">
        <v>1416</v>
      </c>
      <c r="B5824" s="35" t="s">
        <v>7727</v>
      </c>
      <c r="C5824" s="85" t="s">
        <v>1031</v>
      </c>
      <c r="D5824" s="85" t="s">
        <v>1031</v>
      </c>
      <c r="E5824" s="85" t="s">
        <v>12896</v>
      </c>
      <c r="F5824" s="85" t="s">
        <v>232</v>
      </c>
      <c r="G5824" s="85" t="s">
        <v>232</v>
      </c>
      <c r="H5824" s="840">
        <v>1.0390764506611101</v>
      </c>
      <c r="I5824" s="840">
        <v>1.0399049013139601</v>
      </c>
      <c r="J5824" s="86">
        <v>4938.1666666666697</v>
      </c>
      <c r="K5824" s="44">
        <v>5131.1326927729897</v>
      </c>
      <c r="L5824" s="45">
        <v>4827.71422604277</v>
      </c>
      <c r="M5824" s="46">
        <v>0.97763290547290205</v>
      </c>
      <c r="N5824" s="139">
        <v>5135.2237201718599</v>
      </c>
      <c r="O5824" s="45">
        <v>4769.8289798529004</v>
      </c>
      <c r="P5824" s="99">
        <v>0.96591089402671104</v>
      </c>
      <c r="Q5824" s="86">
        <v>4990.23070390059</v>
      </c>
      <c r="R5824" s="44">
        <v>5185.2312077891102</v>
      </c>
      <c r="S5824" s="45">
        <v>4878.8633111678</v>
      </c>
      <c r="T5824" s="140">
        <v>0.97768291701509003</v>
      </c>
      <c r="U5824" s="44">
        <v>5189.3653676736203</v>
      </c>
      <c r="V5824" s="45">
        <v>4820.32948071997</v>
      </c>
      <c r="W5824" s="99">
        <v>0.96595323277382406</v>
      </c>
      <c r="X5824" s="86">
        <v>5037.0467134487599</v>
      </c>
      <c r="Y5824" s="44">
        <v>5233.8766208245297</v>
      </c>
      <c r="Z5824" s="45">
        <v>4924.8756831175097</v>
      </c>
      <c r="AA5824" s="46">
        <v>0.97773079411160602</v>
      </c>
      <c r="AB5824" s="139">
        <v>5238.0495654627202</v>
      </c>
      <c r="AC5824" s="45">
        <v>4865.7592259326602</v>
      </c>
      <c r="AD5824" s="99">
        <v>0.96599446118719301</v>
      </c>
      <c r="AE5824" s="142">
        <v>5085.3880692999101</v>
      </c>
      <c r="AF5824" s="44">
        <v>5284.1069852824903</v>
      </c>
      <c r="AG5824" s="45">
        <v>4972.3176625235601</v>
      </c>
      <c r="AH5824" s="140">
        <v>0.97776562865301198</v>
      </c>
      <c r="AI5824" s="44">
        <v>5288.3199783484897</v>
      </c>
      <c r="AJ5824" s="45">
        <v>4912.6108268712196</v>
      </c>
      <c r="AK5824" s="46">
        <v>0.96602476741711596</v>
      </c>
    </row>
    <row r="5825" spans="1:37" x14ac:dyDescent="0.2">
      <c r="A5825" s="35" t="s">
        <v>1415</v>
      </c>
      <c r="B5825" s="35" t="s">
        <v>7726</v>
      </c>
      <c r="C5825" s="85" t="s">
        <v>1031</v>
      </c>
      <c r="D5825" s="85" t="s">
        <v>1031</v>
      </c>
      <c r="E5825" s="85" t="s">
        <v>12896</v>
      </c>
      <c r="F5825" s="85" t="s">
        <v>232</v>
      </c>
      <c r="G5825" s="85" t="s">
        <v>232</v>
      </c>
      <c r="H5825" s="840">
        <v>1.0390764506611101</v>
      </c>
      <c r="I5825" s="840">
        <v>1.0399049013139601</v>
      </c>
      <c r="J5825" s="86">
        <v>12911.75</v>
      </c>
      <c r="K5825" s="44">
        <v>13416.295361823501</v>
      </c>
      <c r="L5825" s="45">
        <v>12622.9516672397</v>
      </c>
      <c r="M5825" s="46">
        <v>0.97763290547290205</v>
      </c>
      <c r="N5825" s="139">
        <v>13426.992109540501</v>
      </c>
      <c r="O5825" s="45">
        <v>12471.5999859494</v>
      </c>
      <c r="P5825" s="99">
        <v>0.96591089402671104</v>
      </c>
      <c r="Q5825" s="86">
        <v>13053.083626982499</v>
      </c>
      <c r="R5825" s="44">
        <v>13563.1518053076</v>
      </c>
      <c r="S5825" s="45">
        <v>12761.7768764701</v>
      </c>
      <c r="T5825" s="140">
        <v>0.97768291701509003</v>
      </c>
      <c r="U5825" s="44">
        <v>13573.965640959999</v>
      </c>
      <c r="V5825" s="45">
        <v>12608.668327150801</v>
      </c>
      <c r="W5825" s="99">
        <v>0.96595323277382406</v>
      </c>
      <c r="X5825" s="86">
        <v>13190.9014403903</v>
      </c>
      <c r="Y5825" s="44">
        <v>13706.3550497012</v>
      </c>
      <c r="Z5825" s="45">
        <v>12897.150540360701</v>
      </c>
      <c r="AA5825" s="46">
        <v>0.97773079411160602</v>
      </c>
      <c r="AB5825" s="139">
        <v>13717.2830606112</v>
      </c>
      <c r="AC5825" s="45">
        <v>12742.337729483201</v>
      </c>
      <c r="AD5825" s="99">
        <v>0.96599446118719301</v>
      </c>
      <c r="AE5825" s="142">
        <v>13329.3682013772</v>
      </c>
      <c r="AF5825" s="44">
        <v>13850.2326002421</v>
      </c>
      <c r="AG5825" s="45">
        <v>13032.998078967101</v>
      </c>
      <c r="AH5825" s="140">
        <v>0.97776562865301198</v>
      </c>
      <c r="AI5825" s="44">
        <v>13861.275324030599</v>
      </c>
      <c r="AJ5825" s="45">
        <v>12876.499816552499</v>
      </c>
      <c r="AK5825" s="46">
        <v>0.96602476741711596</v>
      </c>
    </row>
    <row r="5826" spans="1:37" x14ac:dyDescent="0.2">
      <c r="A5826" s="35" t="s">
        <v>1414</v>
      </c>
      <c r="B5826" s="35" t="s">
        <v>7725</v>
      </c>
      <c r="C5826" s="85" t="s">
        <v>1031</v>
      </c>
      <c r="D5826" s="85" t="s">
        <v>1031</v>
      </c>
      <c r="E5826" s="85" t="s">
        <v>12896</v>
      </c>
      <c r="F5826" s="85" t="s">
        <v>232</v>
      </c>
      <c r="G5826" s="85" t="s">
        <v>232</v>
      </c>
      <c r="H5826" s="840">
        <v>1.0390764506611101</v>
      </c>
      <c r="I5826" s="840">
        <v>1.0399049013139601</v>
      </c>
      <c r="J5826" s="86">
        <v>15922.5</v>
      </c>
      <c r="K5826" s="44">
        <v>16544.6947856515</v>
      </c>
      <c r="L5826" s="45">
        <v>15566.359937392301</v>
      </c>
      <c r="M5826" s="46">
        <v>0.97763290547290205</v>
      </c>
      <c r="N5826" s="139">
        <v>16557.885791171499</v>
      </c>
      <c r="O5826" s="45">
        <v>15379.716210140299</v>
      </c>
      <c r="P5826" s="99">
        <v>0.96591089402671104</v>
      </c>
      <c r="Q5826" s="86">
        <v>16106.2782713913</v>
      </c>
      <c r="R5826" s="44">
        <v>16735.654459597401</v>
      </c>
      <c r="S5826" s="45">
        <v>15746.8331226306</v>
      </c>
      <c r="T5826" s="140">
        <v>0.97768291701509003</v>
      </c>
      <c r="U5826" s="44">
        <v>16748.997716346301</v>
      </c>
      <c r="V5826" s="45">
        <v>15557.9115642052</v>
      </c>
      <c r="W5826" s="99">
        <v>0.96595323277382406</v>
      </c>
      <c r="X5826" s="86">
        <v>16280.158017281099</v>
      </c>
      <c r="Y5826" s="44">
        <v>16916.3288087984</v>
      </c>
      <c r="Z5826" s="45">
        <v>15917.6118264987</v>
      </c>
      <c r="AA5826" s="46">
        <v>0.97773079411160602</v>
      </c>
      <c r="AB5826" s="139">
        <v>16929.8161163363</v>
      </c>
      <c r="AC5826" s="45">
        <v>15726.542471945801</v>
      </c>
      <c r="AD5826" s="99">
        <v>0.96599446118719201</v>
      </c>
      <c r="AE5826" s="142">
        <v>16455.114066136899</v>
      </c>
      <c r="AF5826" s="44">
        <v>17098.1215190652</v>
      </c>
      <c r="AG5826" s="45">
        <v>16089.2449494334</v>
      </c>
      <c r="AH5826" s="140">
        <v>0.97776562865301198</v>
      </c>
      <c r="AI5826" s="44">
        <v>17111.753769055998</v>
      </c>
      <c r="AJ5826" s="45">
        <v>15896.047738562</v>
      </c>
      <c r="AK5826" s="46">
        <v>0.96602476741711596</v>
      </c>
    </row>
    <row r="5827" spans="1:37" x14ac:dyDescent="0.2">
      <c r="A5827" s="35" t="s">
        <v>1413</v>
      </c>
      <c r="B5827" s="35" t="s">
        <v>7724</v>
      </c>
      <c r="C5827" s="85" t="s">
        <v>1031</v>
      </c>
      <c r="D5827" s="85" t="s">
        <v>1031</v>
      </c>
      <c r="E5827" s="85" t="s">
        <v>12896</v>
      </c>
      <c r="F5827" s="85" t="s">
        <v>232</v>
      </c>
      <c r="G5827" s="85" t="s">
        <v>232</v>
      </c>
      <c r="H5827" s="840">
        <v>1.0390764506611101</v>
      </c>
      <c r="I5827" s="840">
        <v>1.0399049013139601</v>
      </c>
      <c r="J5827" s="86">
        <v>2182.1666666666702</v>
      </c>
      <c r="K5827" s="44">
        <v>2267.4379947509801</v>
      </c>
      <c r="L5827" s="45">
        <v>2133.3579385594498</v>
      </c>
      <c r="M5827" s="46">
        <v>0.97763290547290205</v>
      </c>
      <c r="N5827" s="139">
        <v>2269.2458121506002</v>
      </c>
      <c r="O5827" s="45">
        <v>2107.7785559152899</v>
      </c>
      <c r="P5827" s="99">
        <v>0.96591089402671104</v>
      </c>
      <c r="Q5827" s="86">
        <v>2207.8074333755198</v>
      </c>
      <c r="R5827" s="44">
        <v>2294.0807116150399</v>
      </c>
      <c r="S5827" s="45">
        <v>2158.5356116701701</v>
      </c>
      <c r="T5827" s="140">
        <v>0.97768291701509003</v>
      </c>
      <c r="U5827" s="44">
        <v>2295.9097711245799</v>
      </c>
      <c r="V5827" s="45">
        <v>2132.63872761116</v>
      </c>
      <c r="W5827" s="99">
        <v>0.96595323277382406</v>
      </c>
      <c r="X5827" s="86">
        <v>2231.1861875795898</v>
      </c>
      <c r="Y5827" s="44">
        <v>2318.3730245542902</v>
      </c>
      <c r="Z5827" s="45">
        <v>2181.4994429930398</v>
      </c>
      <c r="AA5827" s="46">
        <v>0.97773079411160602</v>
      </c>
      <c r="AB5827" s="139">
        <v>2320.2214522080099</v>
      </c>
      <c r="AC5827" s="45">
        <v>2155.3134990792501</v>
      </c>
      <c r="AD5827" s="99">
        <v>0.96599446118719301</v>
      </c>
      <c r="AE5827" s="142">
        <v>2255.7317367147002</v>
      </c>
      <c r="AF5827" s="44">
        <v>2343.8777266291299</v>
      </c>
      <c r="AG5827" s="45">
        <v>2205.5769596214</v>
      </c>
      <c r="AH5827" s="140">
        <v>0.97776562865301198</v>
      </c>
      <c r="AI5827" s="44">
        <v>2345.74648905906</v>
      </c>
      <c r="AJ5827" s="45">
        <v>2179.0927263152298</v>
      </c>
      <c r="AK5827" s="46">
        <v>0.96602476741711596</v>
      </c>
    </row>
    <row r="5828" spans="1:37" x14ac:dyDescent="0.2">
      <c r="A5828" s="35" t="s">
        <v>1412</v>
      </c>
      <c r="B5828" s="35" t="s">
        <v>7723</v>
      </c>
      <c r="C5828" s="85" t="s">
        <v>1031</v>
      </c>
      <c r="D5828" s="85" t="s">
        <v>1031</v>
      </c>
      <c r="E5828" s="85" t="s">
        <v>12896</v>
      </c>
      <c r="F5828" s="85" t="s">
        <v>232</v>
      </c>
      <c r="G5828" s="85" t="s">
        <v>232</v>
      </c>
      <c r="H5828" s="840">
        <v>1.0390764506611101</v>
      </c>
      <c r="I5828" s="840">
        <v>1.0399049013139601</v>
      </c>
      <c r="J5828" s="86">
        <v>11652.25</v>
      </c>
      <c r="K5828" s="44">
        <v>12107.5785722159</v>
      </c>
      <c r="L5828" s="45">
        <v>11391.623022796601</v>
      </c>
      <c r="M5828" s="46">
        <v>0.97763290547290205</v>
      </c>
      <c r="N5828" s="139">
        <v>12117.231886335499</v>
      </c>
      <c r="O5828" s="45">
        <v>11255.0352149227</v>
      </c>
      <c r="P5828" s="99">
        <v>0.96591089402671104</v>
      </c>
      <c r="Q5828" s="86">
        <v>11790.467423512</v>
      </c>
      <c r="R5828" s="44">
        <v>12251.1970420582</v>
      </c>
      <c r="S5828" s="45">
        <v>11527.338583590599</v>
      </c>
      <c r="T5828" s="140">
        <v>0.97768291701509003</v>
      </c>
      <c r="U5828" s="44">
        <v>12260.964862492599</v>
      </c>
      <c r="V5828" s="45">
        <v>11389.040123655899</v>
      </c>
      <c r="W5828" s="99">
        <v>0.96595323277382406</v>
      </c>
      <c r="X5828" s="86">
        <v>11923.557491272401</v>
      </c>
      <c r="Y5828" s="44">
        <v>12389.487797285001</v>
      </c>
      <c r="Z5828" s="45">
        <v>11658.029334577101</v>
      </c>
      <c r="AA5828" s="46">
        <v>0.97773079411160602</v>
      </c>
      <c r="AB5828" s="139">
        <v>12399.365876272899</v>
      </c>
      <c r="AC5828" s="45">
        <v>11518.0904942162</v>
      </c>
      <c r="AD5828" s="99">
        <v>0.96599446118719301</v>
      </c>
      <c r="AE5828" s="142">
        <v>12055.094613319499</v>
      </c>
      <c r="AF5828" s="44">
        <v>12526.1649231919</v>
      </c>
      <c r="AG5828" s="45">
        <v>11787.057163063901</v>
      </c>
      <c r="AH5828" s="140">
        <v>0.97776562865301198</v>
      </c>
      <c r="AI5828" s="44">
        <v>12536.151974194399</v>
      </c>
      <c r="AJ5828" s="45">
        <v>11645.519970023301</v>
      </c>
      <c r="AK5828" s="46">
        <v>0.96602476741711596</v>
      </c>
    </row>
    <row r="5829" spans="1:37" x14ac:dyDescent="0.2">
      <c r="A5829" s="35" t="s">
        <v>1411</v>
      </c>
      <c r="B5829" s="35" t="s">
        <v>7722</v>
      </c>
      <c r="C5829" s="85" t="s">
        <v>1031</v>
      </c>
      <c r="D5829" s="85" t="s">
        <v>1031</v>
      </c>
      <c r="E5829" s="85" t="s">
        <v>12896</v>
      </c>
      <c r="F5829" s="85" t="s">
        <v>232</v>
      </c>
      <c r="G5829" s="85" t="s">
        <v>232</v>
      </c>
      <c r="H5829" s="840">
        <v>1.0390764506611101</v>
      </c>
      <c r="I5829" s="840">
        <v>1.0399049013139601</v>
      </c>
      <c r="J5829" s="86">
        <v>10206.166666666701</v>
      </c>
      <c r="K5829" s="44">
        <v>10604.9874348557</v>
      </c>
      <c r="L5829" s="45">
        <v>9977.8843720740206</v>
      </c>
      <c r="M5829" s="46">
        <v>0.97763290547290205</v>
      </c>
      <c r="N5829" s="139">
        <v>10613.4427402938</v>
      </c>
      <c r="O5829" s="45">
        <v>9858.2475695856192</v>
      </c>
      <c r="P5829" s="99">
        <v>0.96591089402671104</v>
      </c>
      <c r="Q5829" s="86">
        <v>10323.634289318999</v>
      </c>
      <c r="R5829" s="44">
        <v>10727.0452752689</v>
      </c>
      <c r="S5829" s="45">
        <v>10093.240886178401</v>
      </c>
      <c r="T5829" s="140">
        <v>0.97768291701509003</v>
      </c>
      <c r="U5829" s="44">
        <v>10735.597896835599</v>
      </c>
      <c r="V5829" s="45">
        <v>9972.1479157423892</v>
      </c>
      <c r="W5829" s="99">
        <v>0.96595323277382406</v>
      </c>
      <c r="X5829" s="86">
        <v>10436.7404614184</v>
      </c>
      <c r="Y5829" s="44">
        <v>10844.571235121801</v>
      </c>
      <c r="Z5829" s="45">
        <v>10204.322539279299</v>
      </c>
      <c r="AA5829" s="46">
        <v>0.97773079411160602</v>
      </c>
      <c r="AB5829" s="139">
        <v>10853.217559570599</v>
      </c>
      <c r="AC5829" s="45">
        <v>10081.833478578401</v>
      </c>
      <c r="AD5829" s="99">
        <v>0.96599446118719301</v>
      </c>
      <c r="AE5829" s="142">
        <v>10549.0870345611</v>
      </c>
      <c r="AF5829" s="44">
        <v>10961.307913586799</v>
      </c>
      <c r="AG5829" s="45">
        <v>10314.534716063001</v>
      </c>
      <c r="AH5829" s="140">
        <v>0.97776562865301198</v>
      </c>
      <c r="AI5829" s="44">
        <v>10970.047311627601</v>
      </c>
      <c r="AJ5829" s="45">
        <v>10190.6793490248</v>
      </c>
      <c r="AK5829" s="46">
        <v>0.96602476741711596</v>
      </c>
    </row>
    <row r="5830" spans="1:37" x14ac:dyDescent="0.2">
      <c r="A5830" s="35" t="s">
        <v>1410</v>
      </c>
      <c r="B5830" s="35" t="s">
        <v>7721</v>
      </c>
      <c r="C5830" s="85" t="s">
        <v>1031</v>
      </c>
      <c r="D5830" s="85" t="s">
        <v>1031</v>
      </c>
      <c r="E5830" s="85" t="s">
        <v>12896</v>
      </c>
      <c r="F5830" s="85" t="s">
        <v>232</v>
      </c>
      <c r="G5830" s="85" t="s">
        <v>232</v>
      </c>
      <c r="H5830" s="840">
        <v>1.0390764506611101</v>
      </c>
      <c r="I5830" s="840">
        <v>1.0399049013139601</v>
      </c>
      <c r="J5830" s="86">
        <v>13527.666666666701</v>
      </c>
      <c r="K5830" s="44">
        <v>14056.279865726599</v>
      </c>
      <c r="L5830" s="45">
        <v>13225.0920676023</v>
      </c>
      <c r="M5830" s="46">
        <v>0.97763290547290205</v>
      </c>
      <c r="N5830" s="139">
        <v>14067.486870008101</v>
      </c>
      <c r="O5830" s="45">
        <v>13066.5206040953</v>
      </c>
      <c r="P5830" s="99">
        <v>0.96591089402671104</v>
      </c>
      <c r="Q5830" s="86">
        <v>13685.9284755237</v>
      </c>
      <c r="R5830" s="44">
        <v>14220.725984348999</v>
      </c>
      <c r="S5830" s="45">
        <v>13380.498474009901</v>
      </c>
      <c r="T5830" s="140">
        <v>0.97768291701509003</v>
      </c>
      <c r="U5830" s="44">
        <v>14232.0641007294</v>
      </c>
      <c r="V5830" s="45">
        <v>13219.966854443501</v>
      </c>
      <c r="W5830" s="99">
        <v>0.96595323277382406</v>
      </c>
      <c r="X5830" s="86">
        <v>13836.157656143199</v>
      </c>
      <c r="Y5830" s="44">
        <v>14376.8255881327</v>
      </c>
      <c r="Z5830" s="45">
        <v>13528.0374125942</v>
      </c>
      <c r="AA5830" s="46">
        <v>0.97773079411160602</v>
      </c>
      <c r="AB5830" s="139">
        <v>14388.288161975899</v>
      </c>
      <c r="AC5830" s="45">
        <v>13365.6516599471</v>
      </c>
      <c r="AD5830" s="99">
        <v>0.96599446118719301</v>
      </c>
      <c r="AE5830" s="142">
        <v>13989.8824665231</v>
      </c>
      <c r="AF5830" s="44">
        <v>14536.557418480899</v>
      </c>
      <c r="AG5830" s="45">
        <v>13678.8262246617</v>
      </c>
      <c r="AH5830" s="140">
        <v>0.97776562865301198</v>
      </c>
      <c r="AI5830" s="44">
        <v>14548.1473457436</v>
      </c>
      <c r="AJ5830" s="45">
        <v>13514.572955915801</v>
      </c>
      <c r="AK5830" s="46">
        <v>0.96602476741711596</v>
      </c>
    </row>
    <row r="5831" spans="1:37" x14ac:dyDescent="0.2">
      <c r="A5831" s="35" t="s">
        <v>1409</v>
      </c>
      <c r="B5831" s="35" t="s">
        <v>7720</v>
      </c>
      <c r="C5831" s="85" t="s">
        <v>1031</v>
      </c>
      <c r="D5831" s="85" t="s">
        <v>1031</v>
      </c>
      <c r="E5831" s="85" t="s">
        <v>12896</v>
      </c>
      <c r="F5831" s="85" t="s">
        <v>232</v>
      </c>
      <c r="G5831" s="85" t="s">
        <v>232</v>
      </c>
      <c r="H5831" s="840">
        <v>1.0390764506611101</v>
      </c>
      <c r="I5831" s="840">
        <v>1.0399049013139601</v>
      </c>
      <c r="J5831" s="86">
        <v>18776.583333333299</v>
      </c>
      <c r="K5831" s="44">
        <v>19510.305565542501</v>
      </c>
      <c r="L5831" s="45">
        <v>18356.605719020699</v>
      </c>
      <c r="M5831" s="46">
        <v>0.97763290547290205</v>
      </c>
      <c r="N5831" s="139">
        <v>19525.861038263301</v>
      </c>
      <c r="O5831" s="45">
        <v>18136.506394266999</v>
      </c>
      <c r="P5831" s="99">
        <v>0.96591089402671104</v>
      </c>
      <c r="Q5831" s="86">
        <v>19077.433517871501</v>
      </c>
      <c r="R5831" s="44">
        <v>19822.911907473201</v>
      </c>
      <c r="S5831" s="45">
        <v>18651.680850914101</v>
      </c>
      <c r="T5831" s="140">
        <v>0.97768291701509003</v>
      </c>
      <c r="U5831" s="44">
        <v>19838.716619725699</v>
      </c>
      <c r="V5831" s="45">
        <v>18427.908579615701</v>
      </c>
      <c r="W5831" s="99">
        <v>0.96595323277382406</v>
      </c>
      <c r="X5831" s="86">
        <v>19348.430017242699</v>
      </c>
      <c r="Y5831" s="44">
        <v>20104.4979881814</v>
      </c>
      <c r="Z5831" s="45">
        <v>18917.5558455715</v>
      </c>
      <c r="AA5831" s="46">
        <v>0.97773079411160602</v>
      </c>
      <c r="AB5831" s="139">
        <v>20120.5272076607</v>
      </c>
      <c r="AC5831" s="45">
        <v>18690.4762293245</v>
      </c>
      <c r="AD5831" s="99">
        <v>0.96599446118719301</v>
      </c>
      <c r="AE5831" s="142">
        <v>19619.003787112601</v>
      </c>
      <c r="AF5831" s="44">
        <v>20385.6448206198</v>
      </c>
      <c r="AG5831" s="45">
        <v>19182.787571452001</v>
      </c>
      <c r="AH5831" s="140">
        <v>0.97776562865301198</v>
      </c>
      <c r="AI5831" s="44">
        <v>20401.898197115501</v>
      </c>
      <c r="AJ5831" s="45">
        <v>18952.443570400999</v>
      </c>
      <c r="AK5831" s="46">
        <v>0.96602476741711596</v>
      </c>
    </row>
    <row r="5832" spans="1:37" x14ac:dyDescent="0.2">
      <c r="A5832" s="35" t="s">
        <v>1408</v>
      </c>
      <c r="B5832" s="35" t="s">
        <v>7719</v>
      </c>
      <c r="C5832" s="85" t="s">
        <v>1031</v>
      </c>
      <c r="D5832" s="85" t="s">
        <v>1031</v>
      </c>
      <c r="E5832" s="85" t="s">
        <v>12896</v>
      </c>
      <c r="F5832" s="85" t="s">
        <v>232</v>
      </c>
      <c r="G5832" s="85" t="s">
        <v>232</v>
      </c>
      <c r="H5832" s="840">
        <v>1.0390764506611101</v>
      </c>
      <c r="I5832" s="840">
        <v>1.0399049013139601</v>
      </c>
      <c r="J5832" s="86">
        <v>9711</v>
      </c>
      <c r="K5832" s="44">
        <v>10090.47141237</v>
      </c>
      <c r="L5832" s="45">
        <v>9493.7931450473498</v>
      </c>
      <c r="M5832" s="46">
        <v>0.97763290547290205</v>
      </c>
      <c r="N5832" s="139">
        <v>10098.5164966598</v>
      </c>
      <c r="O5832" s="45">
        <v>9379.9606918934005</v>
      </c>
      <c r="P5832" s="99">
        <v>0.96591089402671104</v>
      </c>
      <c r="Q5832" s="86">
        <v>9817.5140091801495</v>
      </c>
      <c r="R5832" s="44">
        <v>10201.1476109746</v>
      </c>
      <c r="S5832" s="45">
        <v>9598.4157343317602</v>
      </c>
      <c r="T5832" s="140">
        <v>0.97768291701509003</v>
      </c>
      <c r="U5832" s="44">
        <v>10209.2809368649</v>
      </c>
      <c r="V5832" s="45">
        <v>9483.2593949698694</v>
      </c>
      <c r="W5832" s="99">
        <v>0.96595323277382406</v>
      </c>
      <c r="X5832" s="86">
        <v>9927.9737030226806</v>
      </c>
      <c r="Y5832" s="44">
        <v>10315.923677593601</v>
      </c>
      <c r="Z5832" s="45">
        <v>9706.8856125755101</v>
      </c>
      <c r="AA5832" s="46">
        <v>0.97773079411160602</v>
      </c>
      <c r="AB5832" s="139">
        <v>10324.1485138893</v>
      </c>
      <c r="AC5832" s="45">
        <v>9590.3676079320103</v>
      </c>
      <c r="AD5832" s="99">
        <v>0.96599446118719201</v>
      </c>
      <c r="AE5832" s="142">
        <v>10032.605001678599</v>
      </c>
      <c r="AF5832" s="44">
        <v>10424.6435960291</v>
      </c>
      <c r="AG5832" s="45">
        <v>9809.5363364936493</v>
      </c>
      <c r="AH5832" s="140">
        <v>0.97776562865301198</v>
      </c>
      <c r="AI5832" s="44">
        <v>10432.9551141925</v>
      </c>
      <c r="AJ5832" s="45">
        <v>9691.7449133343798</v>
      </c>
      <c r="AK5832" s="46">
        <v>0.96602476741711596</v>
      </c>
    </row>
    <row r="5833" spans="1:37" x14ac:dyDescent="0.2">
      <c r="A5833" s="35" t="s">
        <v>1407</v>
      </c>
      <c r="B5833" s="35" t="s">
        <v>7718</v>
      </c>
      <c r="C5833" s="85" t="s">
        <v>1031</v>
      </c>
      <c r="D5833" s="85" t="s">
        <v>1031</v>
      </c>
      <c r="E5833" s="85" t="s">
        <v>12896</v>
      </c>
      <c r="F5833" s="85" t="s">
        <v>232</v>
      </c>
      <c r="G5833" s="85" t="s">
        <v>232</v>
      </c>
      <c r="H5833" s="840">
        <v>1.0390764506611101</v>
      </c>
      <c r="I5833" s="840">
        <v>1.0399049013139601</v>
      </c>
      <c r="J5833" s="86">
        <v>6254.3333333333303</v>
      </c>
      <c r="K5833" s="44">
        <v>6498.7304812514503</v>
      </c>
      <c r="L5833" s="45">
        <v>6114.4420684626903</v>
      </c>
      <c r="M5833" s="46">
        <v>0.97763290547290205</v>
      </c>
      <c r="N5833" s="139">
        <v>6503.9118877845804</v>
      </c>
      <c r="O5833" s="45">
        <v>6041.1287015410599</v>
      </c>
      <c r="P5833" s="99">
        <v>0.96591089402671104</v>
      </c>
      <c r="Q5833" s="86">
        <v>6327.8874070391003</v>
      </c>
      <c r="R5833" s="44">
        <v>6575.1587870892999</v>
      </c>
      <c r="S5833" s="45">
        <v>6186.6674186570399</v>
      </c>
      <c r="T5833" s="140">
        <v>0.97768291701509003</v>
      </c>
      <c r="U5833" s="44">
        <v>6580.4011295428099</v>
      </c>
      <c r="V5833" s="45">
        <v>6112.4432974581896</v>
      </c>
      <c r="W5833" s="99">
        <v>0.96595323277382406</v>
      </c>
      <c r="X5833" s="86">
        <v>6401.80398452584</v>
      </c>
      <c r="Y5833" s="44">
        <v>6651.9637620692502</v>
      </c>
      <c r="Z5833" s="45">
        <v>6259.2408935372996</v>
      </c>
      <c r="AA5833" s="46">
        <v>0.97773079411160602</v>
      </c>
      <c r="AB5833" s="139">
        <v>6657.2673407596303</v>
      </c>
      <c r="AC5833" s="45">
        <v>6184.1071906580601</v>
      </c>
      <c r="AD5833" s="99">
        <v>0.96599446118719201</v>
      </c>
      <c r="AE5833" s="142">
        <v>6473.4701115416801</v>
      </c>
      <c r="AF5833" s="44">
        <v>6726.4303469614897</v>
      </c>
      <c r="AG5833" s="45">
        <v>6329.5365731780403</v>
      </c>
      <c r="AH5833" s="140">
        <v>0.97776562865301198</v>
      </c>
      <c r="AI5833" s="44">
        <v>6731.7932975015901</v>
      </c>
      <c r="AJ5833" s="45">
        <v>6253.5324588837102</v>
      </c>
      <c r="AK5833" s="46">
        <v>0.96602476741711596</v>
      </c>
    </row>
    <row r="5834" spans="1:37" x14ac:dyDescent="0.2">
      <c r="A5834" s="35" t="s">
        <v>1406</v>
      </c>
      <c r="B5834" s="35" t="s">
        <v>7717</v>
      </c>
      <c r="C5834" s="85" t="s">
        <v>1031</v>
      </c>
      <c r="D5834" s="85" t="s">
        <v>1031</v>
      </c>
      <c r="E5834" s="85" t="s">
        <v>12896</v>
      </c>
      <c r="F5834" s="85" t="s">
        <v>232</v>
      </c>
      <c r="G5834" s="85" t="s">
        <v>232</v>
      </c>
      <c r="H5834" s="840">
        <v>1.0390764506611101</v>
      </c>
      <c r="I5834" s="840">
        <v>1.0399049013139601</v>
      </c>
      <c r="J5834" s="86">
        <v>11667.666666666701</v>
      </c>
      <c r="K5834" s="44">
        <v>12123.597667496901</v>
      </c>
      <c r="L5834" s="45">
        <v>11406.694863422699</v>
      </c>
      <c r="M5834" s="46">
        <v>0.97763290547290205</v>
      </c>
      <c r="N5834" s="139">
        <v>12133.263753564101</v>
      </c>
      <c r="O5834" s="45">
        <v>11269.926341205701</v>
      </c>
      <c r="P5834" s="99">
        <v>0.96591089402671104</v>
      </c>
      <c r="Q5834" s="86">
        <v>11834.0905524543</v>
      </c>
      <c r="R5834" s="44">
        <v>12296.524808046301</v>
      </c>
      <c r="S5834" s="45">
        <v>11569.988171544201</v>
      </c>
      <c r="T5834" s="140">
        <v>0.97768291701509003</v>
      </c>
      <c r="U5834" s="44">
        <v>12306.3287680904</v>
      </c>
      <c r="V5834" s="45">
        <v>11431.178026081399</v>
      </c>
      <c r="W5834" s="99">
        <v>0.96595323277382406</v>
      </c>
      <c r="X5834" s="86">
        <v>11983.5425859857</v>
      </c>
      <c r="Y5834" s="44">
        <v>12451.8168965922</v>
      </c>
      <c r="Z5834" s="45">
        <v>11716.678608865999</v>
      </c>
      <c r="AA5834" s="46">
        <v>0.97773079411160602</v>
      </c>
      <c r="AB5834" s="139">
        <v>12461.744670271</v>
      </c>
      <c r="AC5834" s="45">
        <v>11576.035763463</v>
      </c>
      <c r="AD5834" s="99">
        <v>0.96599446118719201</v>
      </c>
      <c r="AE5834" s="142">
        <v>12140.148621833099</v>
      </c>
      <c r="AF5834" s="44">
        <v>12614.542540472699</v>
      </c>
      <c r="AG5834" s="45">
        <v>11870.220049167599</v>
      </c>
      <c r="AH5834" s="140">
        <v>0.97776562865301198</v>
      </c>
      <c r="AI5834" s="44">
        <v>12624.6000545241</v>
      </c>
      <c r="AJ5834" s="45">
        <v>11727.6842488155</v>
      </c>
      <c r="AK5834" s="46">
        <v>0.96602476741711596</v>
      </c>
    </row>
    <row r="5835" spans="1:37" x14ac:dyDescent="0.2">
      <c r="A5835" s="35" t="s">
        <v>1405</v>
      </c>
      <c r="B5835" s="35" t="s">
        <v>7716</v>
      </c>
      <c r="C5835" s="85" t="s">
        <v>1031</v>
      </c>
      <c r="D5835" s="85" t="s">
        <v>1031</v>
      </c>
      <c r="E5835" s="85" t="s">
        <v>12896</v>
      </c>
      <c r="F5835" s="85" t="s">
        <v>232</v>
      </c>
      <c r="G5835" s="85" t="s">
        <v>232</v>
      </c>
      <c r="H5835" s="840">
        <v>1.0390764506611101</v>
      </c>
      <c r="I5835" s="840">
        <v>1.0399049013139601</v>
      </c>
      <c r="J5835" s="86">
        <v>8676.3333333333303</v>
      </c>
      <c r="K5835" s="44">
        <v>9015.3736447526499</v>
      </c>
      <c r="L5835" s="45">
        <v>8482.2689655180602</v>
      </c>
      <c r="M5835" s="46">
        <v>0.97763290547290205</v>
      </c>
      <c r="N5835" s="139">
        <v>9022.5615587669799</v>
      </c>
      <c r="O5835" s="45">
        <v>8380.5648868737608</v>
      </c>
      <c r="P5835" s="99">
        <v>0.96591089402671104</v>
      </c>
      <c r="Q5835" s="86">
        <v>8774.4025693873791</v>
      </c>
      <c r="R5835" s="44">
        <v>9117.2750784707405</v>
      </c>
      <c r="S5835" s="45">
        <v>8578.5834991033607</v>
      </c>
      <c r="T5835" s="140">
        <v>0.97768291701509003</v>
      </c>
      <c r="U5835" s="44">
        <v>9124.5442380077002</v>
      </c>
      <c r="V5835" s="45">
        <v>8475.6625275586903</v>
      </c>
      <c r="W5835" s="99">
        <v>0.96595323277382406</v>
      </c>
      <c r="X5835" s="86">
        <v>8867.4292408311903</v>
      </c>
      <c r="Y5835" s="44">
        <v>9213.9369020513896</v>
      </c>
      <c r="Z5835" s="45">
        <v>8669.9586333663501</v>
      </c>
      <c r="AA5835" s="46">
        <v>0.97773079411160602</v>
      </c>
      <c r="AB5835" s="139">
        <v>9221.28312959504</v>
      </c>
      <c r="AC5835" s="45">
        <v>8565.8875316122794</v>
      </c>
      <c r="AD5835" s="99">
        <v>0.96599446118719201</v>
      </c>
      <c r="AE5835" s="142">
        <v>8958.5184373171396</v>
      </c>
      <c r="AF5835" s="44">
        <v>9308.5855410295808</v>
      </c>
      <c r="AG5835" s="45">
        <v>8759.3314116630008</v>
      </c>
      <c r="AH5835" s="140">
        <v>0.97776562865301198</v>
      </c>
      <c r="AI5835" s="44">
        <v>9316.0072314775298</v>
      </c>
      <c r="AJ5835" s="45">
        <v>8654.1506898112293</v>
      </c>
      <c r="AK5835" s="46">
        <v>0.96602476741711596</v>
      </c>
    </row>
    <row r="5836" spans="1:37" x14ac:dyDescent="0.2">
      <c r="A5836" s="35" t="s">
        <v>1404</v>
      </c>
      <c r="B5836" s="35" t="s">
        <v>7715</v>
      </c>
      <c r="C5836" s="85" t="s">
        <v>1031</v>
      </c>
      <c r="D5836" s="85" t="s">
        <v>1031</v>
      </c>
      <c r="E5836" s="85" t="s">
        <v>12896</v>
      </c>
      <c r="F5836" s="85" t="s">
        <v>232</v>
      </c>
      <c r="G5836" s="85" t="s">
        <v>232</v>
      </c>
      <c r="H5836" s="840">
        <v>1.0390764506611101</v>
      </c>
      <c r="I5836" s="840">
        <v>1.0399049013139601</v>
      </c>
      <c r="J5836" s="86">
        <v>12726.25</v>
      </c>
      <c r="K5836" s="44">
        <v>13223.5466802259</v>
      </c>
      <c r="L5836" s="45">
        <v>12441.6007632745</v>
      </c>
      <c r="M5836" s="46">
        <v>0.97763290547290205</v>
      </c>
      <c r="N5836" s="139">
        <v>13234.0897503467</v>
      </c>
      <c r="O5836" s="45">
        <v>12292.423515107401</v>
      </c>
      <c r="P5836" s="99">
        <v>0.96591089402671104</v>
      </c>
      <c r="Q5836" s="86">
        <v>12866.1842426329</v>
      </c>
      <c r="R5836" s="44">
        <v>13368.9490563868</v>
      </c>
      <c r="S5836" s="45">
        <v>12579.048541190899</v>
      </c>
      <c r="T5836" s="140">
        <v>0.97768291701509003</v>
      </c>
      <c r="U5836" s="44">
        <v>13379.6080551223</v>
      </c>
      <c r="V5836" s="45">
        <v>12428.132262634799</v>
      </c>
      <c r="W5836" s="99">
        <v>0.96595323277382406</v>
      </c>
      <c r="X5836" s="86">
        <v>13000.129216756401</v>
      </c>
      <c r="Y5836" s="44">
        <v>13508.128124683</v>
      </c>
      <c r="Z5836" s="45">
        <v>12710.626662652699</v>
      </c>
      <c r="AA5836" s="46">
        <v>0.97773079411160602</v>
      </c>
      <c r="AB5836" s="139">
        <v>13518.8980902197</v>
      </c>
      <c r="AC5836" s="45">
        <v>12558.052818104499</v>
      </c>
      <c r="AD5836" s="99">
        <v>0.96599446118719301</v>
      </c>
      <c r="AE5836" s="142">
        <v>13127.7081265701</v>
      </c>
      <c r="AF5836" s="44">
        <v>13640.692365471499</v>
      </c>
      <c r="AG5836" s="45">
        <v>12835.8217891491</v>
      </c>
      <c r="AH5836" s="140">
        <v>0.97776562865301198</v>
      </c>
      <c r="AI5836" s="44">
        <v>13651.5680238393</v>
      </c>
      <c r="AJ5836" s="45">
        <v>12681.6911896897</v>
      </c>
      <c r="AK5836" s="46">
        <v>0.96602476741711596</v>
      </c>
    </row>
    <row r="5837" spans="1:37" x14ac:dyDescent="0.2">
      <c r="A5837" s="35" t="s">
        <v>1403</v>
      </c>
      <c r="B5837" s="35" t="s">
        <v>7714</v>
      </c>
      <c r="C5837" s="85" t="s">
        <v>1031</v>
      </c>
      <c r="D5837" s="85" t="s">
        <v>1031</v>
      </c>
      <c r="E5837" s="85" t="s">
        <v>12896</v>
      </c>
      <c r="F5837" s="85" t="s">
        <v>232</v>
      </c>
      <c r="G5837" s="85" t="s">
        <v>232</v>
      </c>
      <c r="H5837" s="840">
        <v>1.0390764506611101</v>
      </c>
      <c r="I5837" s="840">
        <v>1.0399049013139601</v>
      </c>
      <c r="J5837" s="86">
        <v>4704.3333333333303</v>
      </c>
      <c r="K5837" s="44">
        <v>4888.1619827267295</v>
      </c>
      <c r="L5837" s="45">
        <v>4599.1110649796901</v>
      </c>
      <c r="M5837" s="46">
        <v>0.97763290547290205</v>
      </c>
      <c r="N5837" s="139">
        <v>4892.0592907479504</v>
      </c>
      <c r="O5837" s="45">
        <v>4543.9668157996603</v>
      </c>
      <c r="P5837" s="99">
        <v>0.96591089402671104</v>
      </c>
      <c r="Q5837" s="86">
        <v>4757.2545682788696</v>
      </c>
      <c r="R5837" s="44">
        <v>4943.1511916985501</v>
      </c>
      <c r="S5837" s="45">
        <v>4651.0865232982496</v>
      </c>
      <c r="T5837" s="140">
        <v>0.97768291701509003</v>
      </c>
      <c r="U5837" s="44">
        <v>4947.0923423513996</v>
      </c>
      <c r="V5837" s="45">
        <v>4595.2854293570199</v>
      </c>
      <c r="W5837" s="99">
        <v>0.96595323277382406</v>
      </c>
      <c r="X5837" s="86">
        <v>4806.7381372849804</v>
      </c>
      <c r="Y5837" s="44">
        <v>4994.5684029474596</v>
      </c>
      <c r="Z5837" s="45">
        <v>4699.6958960541797</v>
      </c>
      <c r="AA5837" s="46">
        <v>0.97773079411160602</v>
      </c>
      <c r="AB5837" s="139">
        <v>4998.5505482953604</v>
      </c>
      <c r="AC5837" s="45">
        <v>4643.2824169945297</v>
      </c>
      <c r="AD5837" s="99">
        <v>0.96599446118719301</v>
      </c>
      <c r="AE5837" s="142">
        <v>4855.6218677793004</v>
      </c>
      <c r="AF5837" s="44">
        <v>5045.36233612457</v>
      </c>
      <c r="AG5837" s="45">
        <v>4747.6601680505401</v>
      </c>
      <c r="AH5837" s="140">
        <v>0.97776562865301198</v>
      </c>
      <c r="AI5837" s="44">
        <v>5049.3849792309102</v>
      </c>
      <c r="AJ5837" s="45">
        <v>4690.6509854869601</v>
      </c>
      <c r="AK5837" s="46">
        <v>0.96602476741711596</v>
      </c>
    </row>
    <row r="5838" spans="1:37" x14ac:dyDescent="0.2">
      <c r="A5838" s="35" t="s">
        <v>1402</v>
      </c>
      <c r="B5838" s="35" t="s">
        <v>7713</v>
      </c>
      <c r="C5838" s="85" t="s">
        <v>1031</v>
      </c>
      <c r="D5838" s="85" t="s">
        <v>1031</v>
      </c>
      <c r="E5838" s="85" t="s">
        <v>12896</v>
      </c>
      <c r="F5838" s="85" t="s">
        <v>232</v>
      </c>
      <c r="G5838" s="85" t="s">
        <v>232</v>
      </c>
      <c r="H5838" s="840">
        <v>1.0390764506611101</v>
      </c>
      <c r="I5838" s="840">
        <v>1.0399049013139601</v>
      </c>
      <c r="J5838" s="86">
        <v>9393.25</v>
      </c>
      <c r="K5838" s="44">
        <v>9760.3048701724401</v>
      </c>
      <c r="L5838" s="45">
        <v>9183.15028933334</v>
      </c>
      <c r="M5838" s="46">
        <v>0.97763290547290205</v>
      </c>
      <c r="N5838" s="139">
        <v>9768.0867142673105</v>
      </c>
      <c r="O5838" s="45">
        <v>9073.0425053164108</v>
      </c>
      <c r="P5838" s="99">
        <v>0.96591089402671104</v>
      </c>
      <c r="Q5838" s="86">
        <v>9500.4307977362605</v>
      </c>
      <c r="R5838" s="44">
        <v>9871.6739130632595</v>
      </c>
      <c r="S5838" s="45">
        <v>9288.4088952307793</v>
      </c>
      <c r="T5838" s="140">
        <v>0.97768291701509003</v>
      </c>
      <c r="U5838" s="44">
        <v>9879.5445511599792</v>
      </c>
      <c r="V5838" s="45">
        <v>9176.9718418173306</v>
      </c>
      <c r="W5838" s="99">
        <v>0.96595323277382406</v>
      </c>
      <c r="X5838" s="86">
        <v>9605.4942178964702</v>
      </c>
      <c r="Y5838" s="44">
        <v>9980.8428387776494</v>
      </c>
      <c r="Z5838" s="45">
        <v>9391.5874894983608</v>
      </c>
      <c r="AA5838" s="46">
        <v>0.97773079411160602</v>
      </c>
      <c r="AB5838" s="139">
        <v>9988.8005167333995</v>
      </c>
      <c r="AC5838" s="45">
        <v>9278.8542114535903</v>
      </c>
      <c r="AD5838" s="99">
        <v>0.96599446118719301</v>
      </c>
      <c r="AE5838" s="142">
        <v>9710.3742248093695</v>
      </c>
      <c r="AF5838" s="44">
        <v>10089.821184106</v>
      </c>
      <c r="AG5838" s="45">
        <v>9494.4701583767401</v>
      </c>
      <c r="AH5838" s="140">
        <v>0.97776562865301198</v>
      </c>
      <c r="AI5838" s="44">
        <v>10097.865749971999</v>
      </c>
      <c r="AJ5838" s="45">
        <v>9380.4620020546299</v>
      </c>
      <c r="AK5838" s="46">
        <v>0.96602476741711596</v>
      </c>
    </row>
    <row r="5839" spans="1:37" x14ac:dyDescent="0.2">
      <c r="A5839" s="35" t="s">
        <v>1401</v>
      </c>
      <c r="B5839" s="35" t="s">
        <v>7712</v>
      </c>
      <c r="C5839" s="85" t="s">
        <v>1031</v>
      </c>
      <c r="D5839" s="85" t="s">
        <v>1031</v>
      </c>
      <c r="E5839" s="85" t="s">
        <v>12896</v>
      </c>
      <c r="F5839" s="85" t="s">
        <v>232</v>
      </c>
      <c r="G5839" s="85" t="s">
        <v>232</v>
      </c>
      <c r="H5839" s="840">
        <v>1.0390764506611101</v>
      </c>
      <c r="I5839" s="840">
        <v>1.0399049013139601</v>
      </c>
      <c r="J5839" s="86">
        <v>5093.25</v>
      </c>
      <c r="K5839" s="44">
        <v>5292.27613232968</v>
      </c>
      <c r="L5839" s="45">
        <v>4979.32879579986</v>
      </c>
      <c r="M5839" s="46">
        <v>0.97763290547290205</v>
      </c>
      <c r="N5839" s="139">
        <v>5296.4956386172998</v>
      </c>
      <c r="O5839" s="45">
        <v>4919.6256610015498</v>
      </c>
      <c r="P5839" s="99">
        <v>0.96591089402671104</v>
      </c>
      <c r="Q5839" s="86">
        <v>5150.2521048692297</v>
      </c>
      <c r="R5839" s="44">
        <v>5351.5056771374102</v>
      </c>
      <c r="S5839" s="45">
        <v>5035.3135012516505</v>
      </c>
      <c r="T5839" s="140">
        <v>0.97768291701509003</v>
      </c>
      <c r="U5839" s="44">
        <v>5355.7724068560201</v>
      </c>
      <c r="V5839" s="45">
        <v>4974.9026702986203</v>
      </c>
      <c r="W5839" s="99">
        <v>0.96595323277382406</v>
      </c>
      <c r="X5839" s="86">
        <v>5203.5899417670898</v>
      </c>
      <c r="Y5839" s="44">
        <v>5406.9277673871902</v>
      </c>
      <c r="Z5839" s="45">
        <v>5087.7101259950996</v>
      </c>
      <c r="AA5839" s="46">
        <v>0.97773079411160602</v>
      </c>
      <c r="AB5839" s="139">
        <v>5411.2386848715996</v>
      </c>
      <c r="AC5839" s="45">
        <v>5026.6390620364</v>
      </c>
      <c r="AD5839" s="99">
        <v>0.96599446118719301</v>
      </c>
      <c r="AE5839" s="142">
        <v>5257.5219899454496</v>
      </c>
      <c r="AF5839" s="44">
        <v>5462.9672885852397</v>
      </c>
      <c r="AG5839" s="45">
        <v>5140.6242936560402</v>
      </c>
      <c r="AH5839" s="140">
        <v>0.97776562865301198</v>
      </c>
      <c r="AI5839" s="44">
        <v>5467.3228861101697</v>
      </c>
      <c r="AJ5839" s="45">
        <v>5078.8964575274204</v>
      </c>
      <c r="AK5839" s="46">
        <v>0.96602476741711596</v>
      </c>
    </row>
    <row r="5840" spans="1:37" x14ac:dyDescent="0.2">
      <c r="A5840" s="35" t="s">
        <v>1400</v>
      </c>
      <c r="B5840" s="35" t="s">
        <v>7711</v>
      </c>
      <c r="C5840" s="85" t="s">
        <v>1031</v>
      </c>
      <c r="D5840" s="85" t="s">
        <v>1031</v>
      </c>
      <c r="E5840" s="85" t="s">
        <v>12896</v>
      </c>
      <c r="F5840" s="85" t="s">
        <v>232</v>
      </c>
      <c r="G5840" s="85" t="s">
        <v>232</v>
      </c>
      <c r="H5840" s="840">
        <v>1.0390764506611101</v>
      </c>
      <c r="I5840" s="840">
        <v>1.0399049013139601</v>
      </c>
      <c r="J5840" s="86">
        <v>2758.1666666666702</v>
      </c>
      <c r="K5840" s="44">
        <v>2865.9460303317801</v>
      </c>
      <c r="L5840" s="45">
        <v>2696.4744921118399</v>
      </c>
      <c r="M5840" s="46">
        <v>0.97763290547290205</v>
      </c>
      <c r="N5840" s="139">
        <v>2868.2310353074399</v>
      </c>
      <c r="O5840" s="45">
        <v>2664.1432308746698</v>
      </c>
      <c r="P5840" s="99">
        <v>0.96591089402671104</v>
      </c>
      <c r="Q5840" s="86">
        <v>2789.8960323072802</v>
      </c>
      <c r="R5840" s="44">
        <v>2898.91526696336</v>
      </c>
      <c r="S5840" s="45">
        <v>2727.6336910350101</v>
      </c>
      <c r="T5840" s="140">
        <v>0.97768291701509003</v>
      </c>
      <c r="U5840" s="44">
        <v>2901.2265581526999</v>
      </c>
      <c r="V5840" s="45">
        <v>2694.9090915100901</v>
      </c>
      <c r="W5840" s="99">
        <v>0.96595323277382406</v>
      </c>
      <c r="X5840" s="86">
        <v>2819.1143462845498</v>
      </c>
      <c r="Y5840" s="44">
        <v>2929.2753289451498</v>
      </c>
      <c r="Z5840" s="45">
        <v>2756.3349084842098</v>
      </c>
      <c r="AA5840" s="46">
        <v>0.97773079411160602</v>
      </c>
      <c r="AB5840" s="139">
        <v>2931.6108260657902</v>
      </c>
      <c r="AC5840" s="45">
        <v>2723.2488439642202</v>
      </c>
      <c r="AD5840" s="99">
        <v>0.96599446118719301</v>
      </c>
      <c r="AE5840" s="142">
        <v>2846.7751203067301</v>
      </c>
      <c r="AF5840" s="44">
        <v>2958.01698783866</v>
      </c>
      <c r="AG5840" s="45">
        <v>2783.4788651404601</v>
      </c>
      <c r="AH5840" s="140">
        <v>0.97776562865301198</v>
      </c>
      <c r="AI5840" s="44">
        <v>2960.3754005455899</v>
      </c>
      <c r="AJ5840" s="45">
        <v>2750.0552734831399</v>
      </c>
      <c r="AK5840" s="46">
        <v>0.96602476741711596</v>
      </c>
    </row>
    <row r="5841" spans="1:37" x14ac:dyDescent="0.2">
      <c r="A5841" s="35" t="s">
        <v>1399</v>
      </c>
      <c r="B5841" s="35" t="s">
        <v>7710</v>
      </c>
      <c r="C5841" s="85" t="s">
        <v>1031</v>
      </c>
      <c r="D5841" s="85" t="s">
        <v>1031</v>
      </c>
      <c r="E5841" s="85" t="s">
        <v>12896</v>
      </c>
      <c r="F5841" s="85" t="s">
        <v>232</v>
      </c>
      <c r="G5841" s="85" t="s">
        <v>232</v>
      </c>
      <c r="H5841" s="840">
        <v>1.0390764506611101</v>
      </c>
      <c r="I5841" s="840">
        <v>1.0399049013139601</v>
      </c>
      <c r="J5841" s="86">
        <v>3435.3333333333298</v>
      </c>
      <c r="K5841" s="44">
        <v>3569.5739668377901</v>
      </c>
      <c r="L5841" s="45">
        <v>3358.4949079345802</v>
      </c>
      <c r="M5841" s="46">
        <v>0.97763290547290205</v>
      </c>
      <c r="N5841" s="139">
        <v>3572.4199709805398</v>
      </c>
      <c r="O5841" s="45">
        <v>3318.2258912797602</v>
      </c>
      <c r="P5841" s="99">
        <v>0.96591089402671104</v>
      </c>
      <c r="Q5841" s="86">
        <v>3472.9192414007698</v>
      </c>
      <c r="R5841" s="44">
        <v>3608.6285987873798</v>
      </c>
      <c r="S5841" s="45">
        <v>3395.4138144905401</v>
      </c>
      <c r="T5841" s="140">
        <v>0.97768291701509003</v>
      </c>
      <c r="U5841" s="44">
        <v>3611.50574100021</v>
      </c>
      <c r="V5841" s="45">
        <v>3354.6775683934902</v>
      </c>
      <c r="W5841" s="99">
        <v>0.96595323277382406</v>
      </c>
      <c r="X5841" s="86">
        <v>3510.0557028941298</v>
      </c>
      <c r="Y5841" s="44">
        <v>3647.2162213860101</v>
      </c>
      <c r="Z5841" s="45">
        <v>3431.8895497666499</v>
      </c>
      <c r="AA5841" s="46">
        <v>0.97773079411160602</v>
      </c>
      <c r="AB5841" s="139">
        <v>3650.1241293245998</v>
      </c>
      <c r="AC5841" s="45">
        <v>3390.6943674542399</v>
      </c>
      <c r="AD5841" s="99">
        <v>0.96599446118719301</v>
      </c>
      <c r="AE5841" s="142">
        <v>3546.6307974945998</v>
      </c>
      <c r="AF5841" s="44">
        <v>3685.2205408660602</v>
      </c>
      <c r="AG5841" s="45">
        <v>3467.77369131244</v>
      </c>
      <c r="AH5841" s="140">
        <v>0.97776562865301198</v>
      </c>
      <c r="AI5841" s="44">
        <v>3688.1587494656501</v>
      </c>
      <c r="AJ5841" s="45">
        <v>3426.1331912640999</v>
      </c>
      <c r="AK5841" s="46">
        <v>0.96602476741711596</v>
      </c>
    </row>
    <row r="5842" spans="1:37" x14ac:dyDescent="0.2">
      <c r="A5842" s="35" t="s">
        <v>1398</v>
      </c>
      <c r="B5842" s="35" t="s">
        <v>7709</v>
      </c>
      <c r="C5842" s="85" t="s">
        <v>1031</v>
      </c>
      <c r="D5842" s="85" t="s">
        <v>1031</v>
      </c>
      <c r="E5842" s="85" t="s">
        <v>12896</v>
      </c>
      <c r="F5842" s="85" t="s">
        <v>232</v>
      </c>
      <c r="G5842" s="85" t="s">
        <v>232</v>
      </c>
      <c r="H5842" s="840">
        <v>1.0390764506611101</v>
      </c>
      <c r="I5842" s="840">
        <v>1.0399049013139601</v>
      </c>
      <c r="J5842" s="86">
        <v>3167.5833333333298</v>
      </c>
      <c r="K5842" s="44">
        <v>3291.3612471732799</v>
      </c>
      <c r="L5842" s="45">
        <v>3096.73369749421</v>
      </c>
      <c r="M5842" s="46">
        <v>0.97763290547290205</v>
      </c>
      <c r="N5842" s="139">
        <v>3293.9854336537301</v>
      </c>
      <c r="O5842" s="45">
        <v>3059.6032494041101</v>
      </c>
      <c r="P5842" s="99">
        <v>0.96591089402671104</v>
      </c>
      <c r="Q5842" s="86">
        <v>3202.9172653547098</v>
      </c>
      <c r="R5842" s="44">
        <v>3328.0759038459501</v>
      </c>
      <c r="S5842" s="45">
        <v>3131.4374949499902</v>
      </c>
      <c r="T5842" s="140">
        <v>0.97768291701509003</v>
      </c>
      <c r="U5842" s="44">
        <v>3330.7293627454501</v>
      </c>
      <c r="V5842" s="45">
        <v>3093.8682867764801</v>
      </c>
      <c r="W5842" s="99">
        <v>0.96595323277382406</v>
      </c>
      <c r="X5842" s="86">
        <v>3234.89644112307</v>
      </c>
      <c r="Y5842" s="44">
        <v>3361.3047122984099</v>
      </c>
      <c r="Z5842" s="45">
        <v>3162.85786624807</v>
      </c>
      <c r="AA5842" s="46">
        <v>0.97773079411160602</v>
      </c>
      <c r="AB5842" s="139">
        <v>3363.9846643669598</v>
      </c>
      <c r="AC5842" s="45">
        <v>3124.8920446390498</v>
      </c>
      <c r="AD5842" s="99">
        <v>0.96599446118719301</v>
      </c>
      <c r="AE5842" s="142">
        <v>3266.4081949555298</v>
      </c>
      <c r="AF5842" s="44">
        <v>3394.0478336247402</v>
      </c>
      <c r="AG5842" s="45">
        <v>3193.7816621780398</v>
      </c>
      <c r="AH5842" s="140">
        <v>0.97776562865301198</v>
      </c>
      <c r="AI5842" s="44">
        <v>3396.7538916263202</v>
      </c>
      <c r="AJ5842" s="45">
        <v>3155.43121682128</v>
      </c>
      <c r="AK5842" s="46">
        <v>0.96602476741711596</v>
      </c>
    </row>
    <row r="5843" spans="1:37" x14ac:dyDescent="0.2">
      <c r="A5843" s="35" t="s">
        <v>1397</v>
      </c>
      <c r="B5843" s="35" t="s">
        <v>13192</v>
      </c>
      <c r="C5843" s="85" t="s">
        <v>1031</v>
      </c>
      <c r="D5843" s="85" t="s">
        <v>1031</v>
      </c>
      <c r="E5843" s="85" t="s">
        <v>12896</v>
      </c>
      <c r="F5843" s="85" t="s">
        <v>232</v>
      </c>
      <c r="G5843" s="85" t="s">
        <v>232</v>
      </c>
      <c r="H5843" s="840">
        <v>1.0390764506611101</v>
      </c>
      <c r="I5843" s="840">
        <v>1.0399049013139601</v>
      </c>
      <c r="J5843" s="86">
        <v>10575.833333333299</v>
      </c>
      <c r="K5843" s="44">
        <v>10989.0993627834</v>
      </c>
      <c r="L5843" s="45">
        <v>10339.282669463801</v>
      </c>
      <c r="M5843" s="46">
        <v>0.97763290547290205</v>
      </c>
      <c r="N5843" s="139">
        <v>10997.860918812799</v>
      </c>
      <c r="O5843" s="45">
        <v>10215.3126300775</v>
      </c>
      <c r="P5843" s="99">
        <v>0.96591089402671104</v>
      </c>
      <c r="Q5843" s="86">
        <v>10714.3285923767</v>
      </c>
      <c r="R5843" s="44">
        <v>11133.006524983601</v>
      </c>
      <c r="S5843" s="45">
        <v>10475.216032053</v>
      </c>
      <c r="T5843" s="140">
        <v>0.97768291701509003</v>
      </c>
      <c r="U5843" s="44">
        <v>11141.8828175008</v>
      </c>
      <c r="V5843" s="45">
        <v>10349.5403408073</v>
      </c>
      <c r="W5843" s="99">
        <v>0.96595323277382406</v>
      </c>
      <c r="X5843" s="86">
        <v>10843.0631244465</v>
      </c>
      <c r="Y5843" s="44">
        <v>11266.7715456442</v>
      </c>
      <c r="Z5843" s="45">
        <v>10601.5967192674</v>
      </c>
      <c r="AA5843" s="46">
        <v>0.97773079411160602</v>
      </c>
      <c r="AB5843" s="139">
        <v>11275.754488368601</v>
      </c>
      <c r="AC5843" s="45">
        <v>10474.338920518399</v>
      </c>
      <c r="AD5843" s="99">
        <v>0.96599446118719201</v>
      </c>
      <c r="AE5843" s="142">
        <v>10974.077610935299</v>
      </c>
      <c r="AF5843" s="44">
        <v>11402.905613250099</v>
      </c>
      <c r="AG5843" s="45">
        <v>10730.0758941431</v>
      </c>
      <c r="AH5843" s="140">
        <v>0.97776562865301198</v>
      </c>
      <c r="AI5843" s="44">
        <v>11411.9970950113</v>
      </c>
      <c r="AJ5843" s="45">
        <v>10601.230771721101</v>
      </c>
      <c r="AK5843" s="46">
        <v>0.96602476741711596</v>
      </c>
    </row>
    <row r="5844" spans="1:37" x14ac:dyDescent="0.2">
      <c r="A5844" s="35" t="s">
        <v>1396</v>
      </c>
      <c r="B5844" s="35" t="s">
        <v>7708</v>
      </c>
      <c r="C5844" s="85" t="s">
        <v>1031</v>
      </c>
      <c r="D5844" s="85" t="s">
        <v>1031</v>
      </c>
      <c r="E5844" s="85" t="s">
        <v>12896</v>
      </c>
      <c r="F5844" s="85" t="s">
        <v>232</v>
      </c>
      <c r="G5844" s="85" t="s">
        <v>232</v>
      </c>
      <c r="H5844" s="840">
        <v>1.0390764506611101</v>
      </c>
      <c r="I5844" s="840">
        <v>1.0399049013139601</v>
      </c>
      <c r="J5844" s="86">
        <v>4302.5833333333303</v>
      </c>
      <c r="K5844" s="44">
        <v>4470.7130186736304</v>
      </c>
      <c r="L5844" s="45">
        <v>4206.3470452059501</v>
      </c>
      <c r="M5844" s="46">
        <v>0.97763290547290205</v>
      </c>
      <c r="N5844" s="139">
        <v>4474.2774966450697</v>
      </c>
      <c r="O5844" s="45">
        <v>4155.9121141244304</v>
      </c>
      <c r="P5844" s="99">
        <v>0.96591089402671104</v>
      </c>
      <c r="Q5844" s="86">
        <v>4363.0574001496898</v>
      </c>
      <c r="R5844" s="44">
        <v>4533.5501973782202</v>
      </c>
      <c r="S5844" s="45">
        <v>4265.6866860826303</v>
      </c>
      <c r="T5844" s="140">
        <v>0.97768291701509003</v>
      </c>
      <c r="U5844" s="44">
        <v>4537.1647751297896</v>
      </c>
      <c r="V5844" s="45">
        <v>4214.5094004523498</v>
      </c>
      <c r="W5844" s="99">
        <v>0.96595323277382406</v>
      </c>
      <c r="X5844" s="86">
        <v>4421.1395760349596</v>
      </c>
      <c r="Y5844" s="44">
        <v>4593.9020185437603</v>
      </c>
      <c r="Z5844" s="45">
        <v>4322.6843085549099</v>
      </c>
      <c r="AA5844" s="46">
        <v>0.97773079411160602</v>
      </c>
      <c r="AB5844" s="139">
        <v>4597.5647145118601</v>
      </c>
      <c r="AC5844" s="45">
        <v>4270.7963425852704</v>
      </c>
      <c r="AD5844" s="99">
        <v>0.96599446118719301</v>
      </c>
      <c r="AE5844" s="142">
        <v>4479.0972279140396</v>
      </c>
      <c r="AF5844" s="44">
        <v>4654.1244497469197</v>
      </c>
      <c r="AG5844" s="45">
        <v>4379.50731684933</v>
      </c>
      <c r="AH5844" s="140">
        <v>0.97776562865301198</v>
      </c>
      <c r="AI5844" s="44">
        <v>4657.8351607695504</v>
      </c>
      <c r="AJ5844" s="45">
        <v>4326.9188578343001</v>
      </c>
      <c r="AK5844" s="46">
        <v>0.96602476741711596</v>
      </c>
    </row>
    <row r="5845" spans="1:37" x14ac:dyDescent="0.2">
      <c r="A5845" s="35" t="s">
        <v>1395</v>
      </c>
      <c r="B5845" s="35" t="s">
        <v>13193</v>
      </c>
      <c r="C5845" s="85" t="s">
        <v>1031</v>
      </c>
      <c r="D5845" s="85" t="s">
        <v>1031</v>
      </c>
      <c r="E5845" s="85" t="s">
        <v>12896</v>
      </c>
      <c r="F5845" s="85" t="s">
        <v>232</v>
      </c>
      <c r="G5845" s="85" t="s">
        <v>232</v>
      </c>
      <c r="H5845" s="840">
        <v>1.0390764506611101</v>
      </c>
      <c r="I5845" s="840">
        <v>1.0399049013139601</v>
      </c>
      <c r="J5845" s="86">
        <v>7092.4166666666697</v>
      </c>
      <c r="K5845" s="44">
        <v>7369.5631366096804</v>
      </c>
      <c r="L5845" s="45">
        <v>6933.7799126577702</v>
      </c>
      <c r="M5845" s="46">
        <v>0.97763290547290205</v>
      </c>
      <c r="N5845" s="139">
        <v>7375.4388538274497</v>
      </c>
      <c r="O5845" s="45">
        <v>6850.6425233099499</v>
      </c>
      <c r="P5845" s="99">
        <v>0.96591089402671104</v>
      </c>
      <c r="Q5845" s="86">
        <v>7159.8116309062998</v>
      </c>
      <c r="R5845" s="44">
        <v>7439.5916568442299</v>
      </c>
      <c r="S5845" s="45">
        <v>7000.0255205830399</v>
      </c>
      <c r="T5845" s="140">
        <v>0.97768291701509003</v>
      </c>
      <c r="U5845" s="44">
        <v>7445.5232074641199</v>
      </c>
      <c r="V5845" s="45">
        <v>6916.0431909255603</v>
      </c>
      <c r="W5845" s="99">
        <v>0.96595323277382406</v>
      </c>
      <c r="X5845" s="86">
        <v>7224.1842867418</v>
      </c>
      <c r="Y5845" s="44">
        <v>7506.4797675894097</v>
      </c>
      <c r="Z5845" s="45">
        <v>7063.3074394846499</v>
      </c>
      <c r="AA5845" s="46">
        <v>0.97773079411160602</v>
      </c>
      <c r="AB5845" s="139">
        <v>7512.4646477780598</v>
      </c>
      <c r="AC5845" s="45">
        <v>6978.5220075881298</v>
      </c>
      <c r="AD5845" s="99">
        <v>0.96599446118719301</v>
      </c>
      <c r="AE5845" s="142">
        <v>7284.9248110533099</v>
      </c>
      <c r="AF5845" s="44">
        <v>7569.5938160023097</v>
      </c>
      <c r="AG5845" s="45">
        <v>7122.9490875694701</v>
      </c>
      <c r="AH5845" s="140">
        <v>0.97776562865301198</v>
      </c>
      <c r="AI5845" s="44">
        <v>7575.6290167179804</v>
      </c>
      <c r="AJ5845" s="45">
        <v>7037.4177962489503</v>
      </c>
      <c r="AK5845" s="46">
        <v>0.96602476741711596</v>
      </c>
    </row>
    <row r="5846" spans="1:37" x14ac:dyDescent="0.2">
      <c r="A5846" s="35" t="s">
        <v>1394</v>
      </c>
      <c r="B5846" s="35" t="s">
        <v>7707</v>
      </c>
      <c r="C5846" s="85" t="s">
        <v>1031</v>
      </c>
      <c r="D5846" s="85" t="s">
        <v>1031</v>
      </c>
      <c r="E5846" s="85" t="s">
        <v>12896</v>
      </c>
      <c r="F5846" s="85" t="s">
        <v>232</v>
      </c>
      <c r="G5846" s="85" t="s">
        <v>232</v>
      </c>
      <c r="H5846" s="840">
        <v>1.0390764506611101</v>
      </c>
      <c r="I5846" s="840">
        <v>1.0399049013139601</v>
      </c>
      <c r="J5846" s="86">
        <v>6270</v>
      </c>
      <c r="K5846" s="44">
        <v>6515.0093456451395</v>
      </c>
      <c r="L5846" s="45">
        <v>6129.7583173150997</v>
      </c>
      <c r="M5846" s="46">
        <v>0.97763290547290205</v>
      </c>
      <c r="N5846" s="139">
        <v>6520.2037312385</v>
      </c>
      <c r="O5846" s="45">
        <v>6056.2613055474803</v>
      </c>
      <c r="P5846" s="99">
        <v>0.96591089402671104</v>
      </c>
      <c r="Q5846" s="86">
        <v>6338.3688965899601</v>
      </c>
      <c r="R5846" s="44">
        <v>6586.0498560494498</v>
      </c>
      <c r="S5846" s="45">
        <v>6196.9149919357897</v>
      </c>
      <c r="T5846" s="140">
        <v>0.97768291701509003</v>
      </c>
      <c r="U5846" s="44">
        <v>6591.3008818998296</v>
      </c>
      <c r="V5846" s="45">
        <v>6122.5679261741298</v>
      </c>
      <c r="W5846" s="99">
        <v>0.96595323277382406</v>
      </c>
      <c r="X5846" s="86">
        <v>6408.1948994356098</v>
      </c>
      <c r="Y5846" s="44">
        <v>6658.6044112501704</v>
      </c>
      <c r="Z5846" s="45">
        <v>6265.4894878471296</v>
      </c>
      <c r="AA5846" s="46">
        <v>0.97773079411160602</v>
      </c>
      <c r="AB5846" s="139">
        <v>6663.9132844981796</v>
      </c>
      <c r="AC5846" s="45">
        <v>6190.2807790628203</v>
      </c>
      <c r="AD5846" s="99">
        <v>0.96599446118719201</v>
      </c>
      <c r="AE5846" s="142">
        <v>6474.3283630347296</v>
      </c>
      <c r="AF5846" s="44">
        <v>6727.3221358766596</v>
      </c>
      <c r="AG5846" s="45">
        <v>6330.3757419886797</v>
      </c>
      <c r="AH5846" s="140">
        <v>0.97776562865301198</v>
      </c>
      <c r="AI5846" s="44">
        <v>6732.6857974357699</v>
      </c>
      <c r="AJ5846" s="45">
        <v>6254.3615510826603</v>
      </c>
      <c r="AK5846" s="46">
        <v>0.96602476741711596</v>
      </c>
    </row>
    <row r="5847" spans="1:37" x14ac:dyDescent="0.2">
      <c r="A5847" s="35" t="s">
        <v>1393</v>
      </c>
      <c r="B5847" s="35" t="s">
        <v>7706</v>
      </c>
      <c r="C5847" s="85" t="s">
        <v>1031</v>
      </c>
      <c r="D5847" s="85" t="s">
        <v>1031</v>
      </c>
      <c r="E5847" s="85" t="s">
        <v>12896</v>
      </c>
      <c r="F5847" s="85" t="s">
        <v>232</v>
      </c>
      <c r="G5847" s="85" t="s">
        <v>232</v>
      </c>
      <c r="H5847" s="840">
        <v>1.0390764506611101</v>
      </c>
      <c r="I5847" s="840">
        <v>1.0399049013139601</v>
      </c>
      <c r="J5847" s="86">
        <v>5063.4166666666697</v>
      </c>
      <c r="K5847" s="44">
        <v>5261.2770182182903</v>
      </c>
      <c r="L5847" s="45">
        <v>4950.1627474532497</v>
      </c>
      <c r="M5847" s="46">
        <v>0.97763290547290205</v>
      </c>
      <c r="N5847" s="139">
        <v>5265.4718090614397</v>
      </c>
      <c r="O5847" s="45">
        <v>4890.80931932975</v>
      </c>
      <c r="P5847" s="99">
        <v>0.96591089402671104</v>
      </c>
      <c r="Q5847" s="86">
        <v>5108.8725880640304</v>
      </c>
      <c r="R5847" s="44">
        <v>5308.5091956854003</v>
      </c>
      <c r="S5847" s="45">
        <v>4994.8574545568799</v>
      </c>
      <c r="T5847" s="140">
        <v>0.97768291701509003</v>
      </c>
      <c r="U5847" s="44">
        <v>5312.7416445162999</v>
      </c>
      <c r="V5847" s="45">
        <v>4934.9319922700197</v>
      </c>
      <c r="W5847" s="99">
        <v>0.96595323277382406</v>
      </c>
      <c r="X5847" s="86">
        <v>5153.1139378826801</v>
      </c>
      <c r="Y5847" s="44">
        <v>5354.4793404274196</v>
      </c>
      <c r="Z5847" s="45">
        <v>5038.3581826336203</v>
      </c>
      <c r="AA5847" s="46">
        <v>0.97773079411160602</v>
      </c>
      <c r="AB5847" s="139">
        <v>5358.74844103346</v>
      </c>
      <c r="AC5847" s="45">
        <v>4977.8795218611904</v>
      </c>
      <c r="AD5847" s="99">
        <v>0.96599446118719201</v>
      </c>
      <c r="AE5847" s="142">
        <v>5194.6516636664401</v>
      </c>
      <c r="AF5847" s="44">
        <v>5397.6402131033401</v>
      </c>
      <c r="AG5847" s="45">
        <v>5079.1518495582304</v>
      </c>
      <c r="AH5847" s="140">
        <v>0.97776562865301198</v>
      </c>
      <c r="AI5847" s="44">
        <v>5401.9437256654201</v>
      </c>
      <c r="AJ5847" s="45">
        <v>5018.1621652063104</v>
      </c>
      <c r="AK5847" s="46">
        <v>0.96602476741711596</v>
      </c>
    </row>
    <row r="5848" spans="1:37" x14ac:dyDescent="0.2">
      <c r="A5848" s="35" t="s">
        <v>1392</v>
      </c>
      <c r="B5848" s="35" t="s">
        <v>13194</v>
      </c>
      <c r="C5848" s="85" t="s">
        <v>1031</v>
      </c>
      <c r="D5848" s="85" t="s">
        <v>1031</v>
      </c>
      <c r="E5848" s="85" t="s">
        <v>12896</v>
      </c>
      <c r="F5848" s="85" t="s">
        <v>232</v>
      </c>
      <c r="G5848" s="85" t="s">
        <v>232</v>
      </c>
      <c r="H5848" s="840">
        <v>1.0390764506611101</v>
      </c>
      <c r="I5848" s="840">
        <v>1.0399049013139601</v>
      </c>
      <c r="J5848" s="86">
        <v>11602.333333333299</v>
      </c>
      <c r="K5848" s="44">
        <v>12055.711339387</v>
      </c>
      <c r="L5848" s="45">
        <v>11342.8228469318</v>
      </c>
      <c r="M5848" s="46">
        <v>0.97763290547290205</v>
      </c>
      <c r="N5848" s="139">
        <v>12065.3233000116</v>
      </c>
      <c r="O5848" s="45">
        <v>11206.820162795901</v>
      </c>
      <c r="P5848" s="99">
        <v>0.96591089402671104</v>
      </c>
      <c r="Q5848" s="86">
        <v>11748.324887286501</v>
      </c>
      <c r="R5848" s="44">
        <v>12207.4077250952</v>
      </c>
      <c r="S5848" s="45">
        <v>11486.136545843299</v>
      </c>
      <c r="T5848" s="140">
        <v>0.97768291701509003</v>
      </c>
      <c r="U5848" s="44">
        <v>12217.140632518</v>
      </c>
      <c r="V5848" s="45">
        <v>11348.3324045516</v>
      </c>
      <c r="W5848" s="99">
        <v>0.96595323277382406</v>
      </c>
      <c r="X5848" s="86">
        <v>11884.943091953101</v>
      </c>
      <c r="Y5848" s="44">
        <v>12349.3644842959</v>
      </c>
      <c r="Z5848" s="45">
        <v>11620.274847266501</v>
      </c>
      <c r="AA5848" s="46">
        <v>0.97773079411160602</v>
      </c>
      <c r="AB5848" s="139">
        <v>12359.2105731595</v>
      </c>
      <c r="AC5848" s="45">
        <v>11480.7891983517</v>
      </c>
      <c r="AD5848" s="99">
        <v>0.96599446118719301</v>
      </c>
      <c r="AE5848" s="142">
        <v>12021.7776016152</v>
      </c>
      <c r="AF5848" s="44">
        <v>12491.546000923499</v>
      </c>
      <c r="AG5848" s="45">
        <v>11754.48093417</v>
      </c>
      <c r="AH5848" s="140">
        <v>0.97776562865301198</v>
      </c>
      <c r="AI5848" s="44">
        <v>12501.505450426001</v>
      </c>
      <c r="AJ5848" s="45">
        <v>11613.3349115406</v>
      </c>
      <c r="AK5848" s="46">
        <v>0.96602476741711596</v>
      </c>
    </row>
    <row r="5849" spans="1:37" x14ac:dyDescent="0.2">
      <c r="A5849" s="35" t="s">
        <v>1391</v>
      </c>
      <c r="B5849" s="35" t="s">
        <v>7705</v>
      </c>
      <c r="C5849" s="85" t="s">
        <v>1031</v>
      </c>
      <c r="D5849" s="85" t="s">
        <v>1031</v>
      </c>
      <c r="E5849" s="85" t="s">
        <v>12896</v>
      </c>
      <c r="F5849" s="85" t="s">
        <v>232</v>
      </c>
      <c r="G5849" s="85" t="s">
        <v>232</v>
      </c>
      <c r="H5849" s="840">
        <v>1.0390764506611101</v>
      </c>
      <c r="I5849" s="840">
        <v>1.0399049013139601</v>
      </c>
      <c r="J5849" s="86">
        <v>4126.3333333333303</v>
      </c>
      <c r="K5849" s="44">
        <v>4287.5757942446198</v>
      </c>
      <c r="L5849" s="45">
        <v>4034.0392456163499</v>
      </c>
      <c r="M5849" s="46">
        <v>0.97763290547290205</v>
      </c>
      <c r="N5849" s="139">
        <v>4290.9942577884804</v>
      </c>
      <c r="O5849" s="45">
        <v>3985.6703190522198</v>
      </c>
      <c r="P5849" s="99">
        <v>0.96591089402671104</v>
      </c>
      <c r="Q5849" s="86">
        <v>4170.9227239286902</v>
      </c>
      <c r="R5849" s="44">
        <v>4333.9075799615803</v>
      </c>
      <c r="S5849" s="45">
        <v>4077.8398953751298</v>
      </c>
      <c r="T5849" s="140">
        <v>0.97768291701509003</v>
      </c>
      <c r="U5849" s="44">
        <v>4337.3629836152004</v>
      </c>
      <c r="V5849" s="45">
        <v>4028.9162888287201</v>
      </c>
      <c r="W5849" s="99">
        <v>0.96595323277382406</v>
      </c>
      <c r="X5849" s="86">
        <v>4213.0220246768204</v>
      </c>
      <c r="Y5849" s="44">
        <v>4377.6519719582602</v>
      </c>
      <c r="Z5849" s="45">
        <v>4119.2013697969596</v>
      </c>
      <c r="AA5849" s="46">
        <v>0.97773079411160602</v>
      </c>
      <c r="AB5849" s="139">
        <v>4381.1422528050698</v>
      </c>
      <c r="AC5849" s="45">
        <v>4069.7559406974601</v>
      </c>
      <c r="AD5849" s="99">
        <v>0.96599446118719301</v>
      </c>
      <c r="AE5849" s="142">
        <v>4254.5550197277298</v>
      </c>
      <c r="AF5849" s="44">
        <v>4420.8079290410897</v>
      </c>
      <c r="AG5849" s="45">
        <v>4159.9576635029198</v>
      </c>
      <c r="AH5849" s="140">
        <v>0.97776562865301198</v>
      </c>
      <c r="AI5849" s="44">
        <v>4424.3326179247597</v>
      </c>
      <c r="AJ5849" s="45">
        <v>4110.0055233958101</v>
      </c>
      <c r="AK5849" s="46">
        <v>0.96602476741711596</v>
      </c>
    </row>
    <row r="5850" spans="1:37" x14ac:dyDescent="0.2">
      <c r="A5850" s="35" t="s">
        <v>1390</v>
      </c>
      <c r="B5850" s="35" t="s">
        <v>7704</v>
      </c>
      <c r="C5850" s="85" t="s">
        <v>1031</v>
      </c>
      <c r="D5850" s="85" t="s">
        <v>1031</v>
      </c>
      <c r="E5850" s="85" t="s">
        <v>12896</v>
      </c>
      <c r="F5850" s="85" t="s">
        <v>232</v>
      </c>
      <c r="G5850" s="85" t="s">
        <v>232</v>
      </c>
      <c r="H5850" s="840">
        <v>1.0390764506611101</v>
      </c>
      <c r="I5850" s="840">
        <v>1.0399049013139601</v>
      </c>
      <c r="J5850" s="86">
        <v>3727.8333333333298</v>
      </c>
      <c r="K5850" s="44">
        <v>3873.5038286561598</v>
      </c>
      <c r="L5850" s="45">
        <v>3644.4525327853999</v>
      </c>
      <c r="M5850" s="46">
        <v>0.97763290547290205</v>
      </c>
      <c r="N5850" s="139">
        <v>3876.5921546148702</v>
      </c>
      <c r="O5850" s="45">
        <v>3600.7548277825799</v>
      </c>
      <c r="P5850" s="99">
        <v>0.96591089402671104</v>
      </c>
      <c r="Q5850" s="86">
        <v>3777.1692895976798</v>
      </c>
      <c r="R5850" s="44">
        <v>3924.76765898129</v>
      </c>
      <c r="S5850" s="45">
        <v>3692.87388911368</v>
      </c>
      <c r="T5850" s="140">
        <v>0.97768291701509003</v>
      </c>
      <c r="U5850" s="44">
        <v>3927.8968573451798</v>
      </c>
      <c r="V5850" s="45">
        <v>3648.5688860208902</v>
      </c>
      <c r="W5850" s="99">
        <v>0.96595323277382406</v>
      </c>
      <c r="X5850" s="86">
        <v>3825.2462819706602</v>
      </c>
      <c r="Y5850" s="44">
        <v>3974.7233295746701</v>
      </c>
      <c r="Z5850" s="45">
        <v>3740.0610849436398</v>
      </c>
      <c r="AA5850" s="46">
        <v>0.97773079411160602</v>
      </c>
      <c r="AB5850" s="139">
        <v>3977.8923573542702</v>
      </c>
      <c r="AC5850" s="45">
        <v>3695.1667210605601</v>
      </c>
      <c r="AD5850" s="99">
        <v>0.96599446118719201</v>
      </c>
      <c r="AE5850" s="142">
        <v>3872.4018126210199</v>
      </c>
      <c r="AF5850" s="44">
        <v>4023.7215309918902</v>
      </c>
      <c r="AG5850" s="45">
        <v>3786.3013927144498</v>
      </c>
      <c r="AH5850" s="140">
        <v>0.97776562865301198</v>
      </c>
      <c r="AI5850" s="44">
        <v>4026.9296248016399</v>
      </c>
      <c r="AJ5850" s="45">
        <v>3740.8360603828401</v>
      </c>
      <c r="AK5850" s="46">
        <v>0.96602476741711596</v>
      </c>
    </row>
    <row r="5851" spans="1:37" x14ac:dyDescent="0.2">
      <c r="A5851" s="35" t="s">
        <v>1389</v>
      </c>
      <c r="B5851" s="35" t="s">
        <v>7703</v>
      </c>
      <c r="C5851" s="85" t="s">
        <v>1031</v>
      </c>
      <c r="D5851" s="85" t="s">
        <v>1031</v>
      </c>
      <c r="E5851" s="85" t="s">
        <v>12896</v>
      </c>
      <c r="F5851" s="85" t="s">
        <v>232</v>
      </c>
      <c r="G5851" s="85" t="s">
        <v>232</v>
      </c>
      <c r="H5851" s="840">
        <v>1.0390764506611101</v>
      </c>
      <c r="I5851" s="840">
        <v>1.0399049013139601</v>
      </c>
      <c r="J5851" s="86">
        <v>2377.1666666666702</v>
      </c>
      <c r="K5851" s="44">
        <v>2470.0579026299001</v>
      </c>
      <c r="L5851" s="45">
        <v>2323.9963551266701</v>
      </c>
      <c r="M5851" s="46">
        <v>0.97763290547290205</v>
      </c>
      <c r="N5851" s="139">
        <v>2472.0272679068198</v>
      </c>
      <c r="O5851" s="45">
        <v>2296.1311802505002</v>
      </c>
      <c r="P5851" s="99">
        <v>0.96591089402671104</v>
      </c>
      <c r="Q5851" s="86">
        <v>2403.3708465273598</v>
      </c>
      <c r="R5851" s="44">
        <v>2497.2860488320298</v>
      </c>
      <c r="S5851" s="45">
        <v>2349.7346199018998</v>
      </c>
      <c r="T5851" s="140">
        <v>0.97768291701509003</v>
      </c>
      <c r="U5851" s="44">
        <v>2499.27712297887</v>
      </c>
      <c r="V5851" s="45">
        <v>2321.54383875747</v>
      </c>
      <c r="W5851" s="99">
        <v>0.96595323277382406</v>
      </c>
      <c r="X5851" s="86">
        <v>2427.8289918880801</v>
      </c>
      <c r="Y5851" s="44">
        <v>2522.6999317032</v>
      </c>
      <c r="Z5851" s="45">
        <v>2373.76316820591</v>
      </c>
      <c r="AA5851" s="46">
        <v>0.97773079411160602</v>
      </c>
      <c r="AB5851" s="139">
        <v>2524.7112682165298</v>
      </c>
      <c r="AC5851" s="45">
        <v>2345.2693588735701</v>
      </c>
      <c r="AD5851" s="99">
        <v>0.96599446118719201</v>
      </c>
      <c r="AE5851" s="142">
        <v>2451.4067388508302</v>
      </c>
      <c r="AF5851" s="44">
        <v>2547.19901333184</v>
      </c>
      <c r="AG5851" s="45">
        <v>2396.90125109671</v>
      </c>
      <c r="AH5851" s="140">
        <v>0.97776562865301198</v>
      </c>
      <c r="AI5851" s="44">
        <v>2549.2298828450398</v>
      </c>
      <c r="AJ5851" s="45">
        <v>2368.1196247431199</v>
      </c>
      <c r="AK5851" s="46">
        <v>0.96602476741711596</v>
      </c>
    </row>
    <row r="5852" spans="1:37" x14ac:dyDescent="0.2">
      <c r="A5852" s="35" t="s">
        <v>1388</v>
      </c>
      <c r="B5852" s="35" t="s">
        <v>7702</v>
      </c>
      <c r="C5852" s="85" t="s">
        <v>1031</v>
      </c>
      <c r="D5852" s="85" t="s">
        <v>1031</v>
      </c>
      <c r="E5852" s="85" t="s">
        <v>12896</v>
      </c>
      <c r="F5852" s="85" t="s">
        <v>231</v>
      </c>
      <c r="G5852" s="85" t="s">
        <v>231</v>
      </c>
      <c r="H5852" s="840">
        <v>1.0398456092239501</v>
      </c>
      <c r="I5852" s="840">
        <v>1.04014590731487</v>
      </c>
      <c r="J5852" s="86">
        <v>6303.5833333333303</v>
      </c>
      <c r="K5852" s="44">
        <v>6554.7534515439502</v>
      </c>
      <c r="L5852" s="45">
        <v>6167.1522412179502</v>
      </c>
      <c r="M5852" s="46">
        <v>0.97835658150278904</v>
      </c>
      <c r="N5852" s="139">
        <v>6556.6464055848701</v>
      </c>
      <c r="O5852" s="45">
        <v>6090.11091632838</v>
      </c>
      <c r="P5852" s="99">
        <v>0.96613475134434801</v>
      </c>
      <c r="Q5852" s="86">
        <v>6342.6048034473897</v>
      </c>
      <c r="R5852" s="44">
        <v>6595.3297559075099</v>
      </c>
      <c r="S5852" s="45">
        <v>6205.64659157609</v>
      </c>
      <c r="T5852" s="140">
        <v>0.97840663006516504</v>
      </c>
      <c r="U5852" s="44">
        <v>6597.2344280214102</v>
      </c>
      <c r="V5852" s="45">
        <v>6128.0795148306597</v>
      </c>
      <c r="W5852" s="99">
        <v>0.96617709990379197</v>
      </c>
      <c r="X5852" s="86">
        <v>6377.2655969470497</v>
      </c>
      <c r="Y5852" s="44">
        <v>6631.3716298403497</v>
      </c>
      <c r="Z5852" s="45">
        <v>6239.8644927115402</v>
      </c>
      <c r="AA5852" s="46">
        <v>0.97845454260188203</v>
      </c>
      <c r="AB5852" s="139">
        <v>6633.2867105243704</v>
      </c>
      <c r="AC5852" s="45">
        <v>6161.83096525152</v>
      </c>
      <c r="AD5852" s="99">
        <v>0.96621833787216505</v>
      </c>
      <c r="AE5852" s="142">
        <v>6412.07706859062</v>
      </c>
      <c r="AF5852" s="44">
        <v>6667.5701857795502</v>
      </c>
      <c r="AG5852" s="45">
        <v>6274.1494623797298</v>
      </c>
      <c r="AH5852" s="140">
        <v>0.97848940292896203</v>
      </c>
      <c r="AI5852" s="44">
        <v>6669.4957202820397</v>
      </c>
      <c r="AJ5852" s="45">
        <v>6195.6608184403103</v>
      </c>
      <c r="AK5852" s="46">
        <v>0.96624865112579095</v>
      </c>
    </row>
    <row r="5853" spans="1:37" x14ac:dyDescent="0.2">
      <c r="A5853" s="35" t="s">
        <v>1387</v>
      </c>
      <c r="B5853" s="35" t="s">
        <v>7701</v>
      </c>
      <c r="C5853" s="85" t="s">
        <v>1031</v>
      </c>
      <c r="D5853" s="85" t="s">
        <v>1031</v>
      </c>
      <c r="E5853" s="85" t="s">
        <v>12896</v>
      </c>
      <c r="F5853" s="85" t="s">
        <v>231</v>
      </c>
      <c r="G5853" s="85" t="s">
        <v>231</v>
      </c>
      <c r="H5853" s="840">
        <v>1.0398456092239501</v>
      </c>
      <c r="I5853" s="840">
        <v>1.04014590731487</v>
      </c>
      <c r="J5853" s="86">
        <v>9609.25</v>
      </c>
      <c r="K5853" s="44">
        <v>9992.1364204352594</v>
      </c>
      <c r="L5853" s="45">
        <v>9401.2729808056702</v>
      </c>
      <c r="M5853" s="46">
        <v>0.97835658150278904</v>
      </c>
      <c r="N5853" s="139">
        <v>9995.0220598653705</v>
      </c>
      <c r="O5853" s="45">
        <v>9283.8303593556793</v>
      </c>
      <c r="P5853" s="99">
        <v>0.96613475134434801</v>
      </c>
      <c r="Q5853" s="86">
        <v>9662.8994177081204</v>
      </c>
      <c r="R5853" s="44">
        <v>10047.9235318765</v>
      </c>
      <c r="S5853" s="45">
        <v>9454.2448559384502</v>
      </c>
      <c r="T5853" s="140">
        <v>0.97840663006516504</v>
      </c>
      <c r="U5853" s="44">
        <v>10050.8252821243</v>
      </c>
      <c r="V5853" s="45">
        <v>9336.0721360632797</v>
      </c>
      <c r="W5853" s="99">
        <v>0.96617709990379197</v>
      </c>
      <c r="X5853" s="86">
        <v>9715.9088657390403</v>
      </c>
      <c r="Y5853" s="44">
        <v>10103.0451736588</v>
      </c>
      <c r="Z5853" s="45">
        <v>9506.5751651882692</v>
      </c>
      <c r="AA5853" s="46">
        <v>0.97845454260188203</v>
      </c>
      <c r="AB5853" s="139">
        <v>10105.9628425427</v>
      </c>
      <c r="AC5853" s="45">
        <v>9387.6893151717995</v>
      </c>
      <c r="AD5853" s="99">
        <v>0.96621833787216505</v>
      </c>
      <c r="AE5853" s="142">
        <v>9767.7790534512005</v>
      </c>
      <c r="AF5853" s="44">
        <v>10156.982160600901</v>
      </c>
      <c r="AG5853" s="45">
        <v>9557.6682939534803</v>
      </c>
      <c r="AH5853" s="140">
        <v>0.97848940292896203</v>
      </c>
      <c r="AI5853" s="44">
        <v>10159.9154060031</v>
      </c>
      <c r="AJ5853" s="45">
        <v>9438.10333489197</v>
      </c>
      <c r="AK5853" s="46">
        <v>0.96624865112579095</v>
      </c>
    </row>
    <row r="5854" spans="1:37" x14ac:dyDescent="0.2">
      <c r="A5854" s="35" t="s">
        <v>1386</v>
      </c>
      <c r="B5854" s="35" t="s">
        <v>7625</v>
      </c>
      <c r="C5854" s="85" t="s">
        <v>1031</v>
      </c>
      <c r="D5854" s="85" t="s">
        <v>1031</v>
      </c>
      <c r="E5854" s="85" t="s">
        <v>12896</v>
      </c>
      <c r="F5854" s="85" t="s">
        <v>231</v>
      </c>
      <c r="G5854" s="85" t="s">
        <v>231</v>
      </c>
      <c r="H5854" s="840">
        <v>1.0398456092239501</v>
      </c>
      <c r="I5854" s="840">
        <v>1.04014590731487</v>
      </c>
      <c r="J5854" s="86">
        <v>11503</v>
      </c>
      <c r="K5854" s="44">
        <v>11961.3440429031</v>
      </c>
      <c r="L5854" s="45">
        <v>11254.035757026601</v>
      </c>
      <c r="M5854" s="46">
        <v>0.97835658150278904</v>
      </c>
      <c r="N5854" s="139">
        <v>11964.7983718429</v>
      </c>
      <c r="O5854" s="45">
        <v>11113.448044713999</v>
      </c>
      <c r="P5854" s="99">
        <v>0.96613475134434801</v>
      </c>
      <c r="Q5854" s="86">
        <v>11567.537027279201</v>
      </c>
      <c r="R5854" s="44">
        <v>12028.4525873517</v>
      </c>
      <c r="S5854" s="45">
        <v>11317.754921014201</v>
      </c>
      <c r="T5854" s="140">
        <v>0.97840663006516504</v>
      </c>
      <c r="U5854" s="44">
        <v>12031.926296637601</v>
      </c>
      <c r="V5854" s="45">
        <v>11176.2893780463</v>
      </c>
      <c r="W5854" s="99">
        <v>0.96617709990379197</v>
      </c>
      <c r="X5854" s="86">
        <v>11627.0222008084</v>
      </c>
      <c r="Y5854" s="44">
        <v>12090.307983860101</v>
      </c>
      <c r="Z5854" s="45">
        <v>11376.5126893139</v>
      </c>
      <c r="AA5854" s="46">
        <v>0.97845454260188203</v>
      </c>
      <c r="AB5854" s="139">
        <v>12093.79955643</v>
      </c>
      <c r="AC5854" s="45">
        <v>11234.242065267899</v>
      </c>
      <c r="AD5854" s="99">
        <v>0.96621833787216505</v>
      </c>
      <c r="AE5854" s="142">
        <v>11683.144152647101</v>
      </c>
      <c r="AF5854" s="44">
        <v>12148.6661490606</v>
      </c>
      <c r="AG5854" s="45">
        <v>11431.832746256599</v>
      </c>
      <c r="AH5854" s="140">
        <v>0.97848940292896203</v>
      </c>
      <c r="AI5854" s="44">
        <v>12152.1745749455</v>
      </c>
      <c r="AJ5854" s="45">
        <v>11288.822278403401</v>
      </c>
      <c r="AK5854" s="46">
        <v>0.96624865112579095</v>
      </c>
    </row>
    <row r="5855" spans="1:37" x14ac:dyDescent="0.2">
      <c r="A5855" s="35" t="s">
        <v>1385</v>
      </c>
      <c r="B5855" s="35" t="s">
        <v>7700</v>
      </c>
      <c r="C5855" s="85" t="s">
        <v>1031</v>
      </c>
      <c r="D5855" s="85" t="s">
        <v>1031</v>
      </c>
      <c r="E5855" s="85" t="s">
        <v>12896</v>
      </c>
      <c r="F5855" s="85" t="s">
        <v>231</v>
      </c>
      <c r="G5855" s="85" t="s">
        <v>231</v>
      </c>
      <c r="H5855" s="840">
        <v>1.0398456092239501</v>
      </c>
      <c r="I5855" s="840">
        <v>1.04014590731487</v>
      </c>
      <c r="J5855" s="86">
        <v>11411.833333333299</v>
      </c>
      <c r="K5855" s="44">
        <v>11866.544784862201</v>
      </c>
      <c r="L5855" s="45">
        <v>11164.842248679601</v>
      </c>
      <c r="M5855" s="46">
        <v>0.97835658150278904</v>
      </c>
      <c r="N5855" s="139">
        <v>11869.971736625999</v>
      </c>
      <c r="O5855" s="45">
        <v>11025.3687598831</v>
      </c>
      <c r="P5855" s="99">
        <v>0.96613475134434801</v>
      </c>
      <c r="Q5855" s="86">
        <v>11479.455371836601</v>
      </c>
      <c r="R5855" s="44">
        <v>11936.8612646865</v>
      </c>
      <c r="S5855" s="45">
        <v>11231.575245342099</v>
      </c>
      <c r="T5855" s="140">
        <v>0.97840663006516504</v>
      </c>
      <c r="U5855" s="44">
        <v>11940.308523219401</v>
      </c>
      <c r="V5855" s="45">
        <v>11091.186899636001</v>
      </c>
      <c r="W5855" s="99">
        <v>0.96617709990379197</v>
      </c>
      <c r="X5855" s="86">
        <v>11541.643011092799</v>
      </c>
      <c r="Y5855" s="44">
        <v>12001.5268083151</v>
      </c>
      <c r="Z5855" s="45">
        <v>11292.973033292999</v>
      </c>
      <c r="AA5855" s="46">
        <v>0.97845454260188203</v>
      </c>
      <c r="AB5855" s="139">
        <v>12004.992741677401</v>
      </c>
      <c r="AC5855" s="45">
        <v>11151.7471264919</v>
      </c>
      <c r="AD5855" s="99">
        <v>0.96621833787216505</v>
      </c>
      <c r="AE5855" s="142">
        <v>11604.764154688401</v>
      </c>
      <c r="AF5855" s="44">
        <v>12067.1630523323</v>
      </c>
      <c r="AG5855" s="45">
        <v>11355.1387488525</v>
      </c>
      <c r="AH5855" s="140">
        <v>0.97848940292896103</v>
      </c>
      <c r="AI5855" s="44">
        <v>12070.6479408534</v>
      </c>
      <c r="AJ5855" s="45">
        <v>11213.087711100599</v>
      </c>
      <c r="AK5855" s="46">
        <v>0.96624865112579095</v>
      </c>
    </row>
    <row r="5856" spans="1:37" x14ac:dyDescent="0.2">
      <c r="A5856" s="35" t="s">
        <v>1384</v>
      </c>
      <c r="B5856" s="35" t="s">
        <v>7699</v>
      </c>
      <c r="C5856" s="85" t="s">
        <v>1031</v>
      </c>
      <c r="D5856" s="85" t="s">
        <v>1031</v>
      </c>
      <c r="E5856" s="85" t="s">
        <v>12896</v>
      </c>
      <c r="F5856" s="85" t="s">
        <v>231</v>
      </c>
      <c r="G5856" s="85" t="s">
        <v>231</v>
      </c>
      <c r="H5856" s="840">
        <v>1.0398456092239501</v>
      </c>
      <c r="I5856" s="840">
        <v>1.04014590731487</v>
      </c>
      <c r="J5856" s="86">
        <v>14534.416666666701</v>
      </c>
      <c r="K5856" s="44">
        <v>15113.549353464799</v>
      </c>
      <c r="L5856" s="45">
        <v>14219.8422041372</v>
      </c>
      <c r="M5856" s="46">
        <v>0.97835658150278804</v>
      </c>
      <c r="N5856" s="139">
        <v>15117.9140110423</v>
      </c>
      <c r="O5856" s="45">
        <v>14042.2050321851</v>
      </c>
      <c r="P5856" s="99">
        <v>0.96613475134434801</v>
      </c>
      <c r="Q5856" s="86">
        <v>14619.8729357953</v>
      </c>
      <c r="R5856" s="44">
        <v>15202.4106796989</v>
      </c>
      <c r="S5856" s="45">
        <v>14304.180611092401</v>
      </c>
      <c r="T5856" s="140">
        <v>0.97840663006516504</v>
      </c>
      <c r="U5856" s="44">
        <v>15206.800999630899</v>
      </c>
      <c r="V5856" s="45">
        <v>14125.3864340687</v>
      </c>
      <c r="W5856" s="99">
        <v>0.96617709990379197</v>
      </c>
      <c r="X5856" s="86">
        <v>14697.7415182766</v>
      </c>
      <c r="Y5856" s="44">
        <v>15283.3819832885</v>
      </c>
      <c r="Z5856" s="45">
        <v>14381.071954546</v>
      </c>
      <c r="AA5856" s="46">
        <v>0.97845454260188203</v>
      </c>
      <c r="AB5856" s="139">
        <v>15287.795687007199</v>
      </c>
      <c r="AC5856" s="45">
        <v>14201.227380263899</v>
      </c>
      <c r="AD5856" s="99">
        <v>0.96621833787216505</v>
      </c>
      <c r="AE5856" s="142">
        <v>14780.0152720473</v>
      </c>
      <c r="AF5856" s="44">
        <v>15368.9339849014</v>
      </c>
      <c r="AG5856" s="45">
        <v>14462.0883188265</v>
      </c>
      <c r="AH5856" s="140">
        <v>0.97848940292896203</v>
      </c>
      <c r="AI5856" s="44">
        <v>15373.372395271201</v>
      </c>
      <c r="AJ5856" s="45">
        <v>14281.1698202343</v>
      </c>
      <c r="AK5856" s="46">
        <v>0.96624865112579095</v>
      </c>
    </row>
    <row r="5857" spans="1:37" x14ac:dyDescent="0.2">
      <c r="A5857" s="35" t="s">
        <v>1383</v>
      </c>
      <c r="B5857" s="35" t="s">
        <v>7698</v>
      </c>
      <c r="C5857" s="85" t="s">
        <v>1031</v>
      </c>
      <c r="D5857" s="85" t="s">
        <v>1031</v>
      </c>
      <c r="E5857" s="85" t="s">
        <v>12896</v>
      </c>
      <c r="F5857" s="85" t="s">
        <v>231</v>
      </c>
      <c r="G5857" s="85" t="s">
        <v>231</v>
      </c>
      <c r="H5857" s="840">
        <v>1.0398456092239501</v>
      </c>
      <c r="I5857" s="840">
        <v>1.04014590731487</v>
      </c>
      <c r="J5857" s="86">
        <v>8495.75</v>
      </c>
      <c r="K5857" s="44">
        <v>8834.2683345643909</v>
      </c>
      <c r="L5857" s="45">
        <v>8311.87292730232</v>
      </c>
      <c r="M5857" s="46">
        <v>0.97835658150278904</v>
      </c>
      <c r="N5857" s="139">
        <v>8836.8195920702692</v>
      </c>
      <c r="O5857" s="45">
        <v>8208.0393137337505</v>
      </c>
      <c r="P5857" s="99">
        <v>0.96613475134434801</v>
      </c>
      <c r="Q5857" s="86">
        <v>8543.8766685102692</v>
      </c>
      <c r="R5857" s="44">
        <v>8884.3126395013605</v>
      </c>
      <c r="S5857" s="45">
        <v>8359.3855789295194</v>
      </c>
      <c r="T5857" s="140">
        <v>0.97840663006516504</v>
      </c>
      <c r="U5857" s="44">
        <v>8886.8783493539195</v>
      </c>
      <c r="V5857" s="45">
        <v>8254.8979815169205</v>
      </c>
      <c r="W5857" s="99">
        <v>0.96617709990379197</v>
      </c>
      <c r="X5857" s="86">
        <v>8588.9018336543904</v>
      </c>
      <c r="Y5857" s="44">
        <v>8931.1318597810605</v>
      </c>
      <c r="Z5857" s="45">
        <v>8403.8500151007702</v>
      </c>
      <c r="AA5857" s="46">
        <v>0.97845454260188203</v>
      </c>
      <c r="AB5857" s="139">
        <v>8933.7110906047601</v>
      </c>
      <c r="AC5857" s="45">
        <v>8298.7544538607308</v>
      </c>
      <c r="AD5857" s="99">
        <v>0.96621833787216505</v>
      </c>
      <c r="AE5857" s="142">
        <v>8635.6278531943808</v>
      </c>
      <c r="AF5857" s="44">
        <v>8979.7197060362305</v>
      </c>
      <c r="AG5857" s="45">
        <v>8449.8703419888698</v>
      </c>
      <c r="AH5857" s="140">
        <v>0.97848940292896103</v>
      </c>
      <c r="AI5857" s="44">
        <v>8982.3129685943895</v>
      </c>
      <c r="AJ5857" s="45">
        <v>8344.1637647733805</v>
      </c>
      <c r="AK5857" s="46">
        <v>0.96624865112579095</v>
      </c>
    </row>
    <row r="5858" spans="1:37" x14ac:dyDescent="0.2">
      <c r="A5858" s="35" t="s">
        <v>1382</v>
      </c>
      <c r="B5858" s="35" t="s">
        <v>7697</v>
      </c>
      <c r="C5858" s="85" t="s">
        <v>1031</v>
      </c>
      <c r="D5858" s="85" t="s">
        <v>1031</v>
      </c>
      <c r="E5858" s="85" t="s">
        <v>12896</v>
      </c>
      <c r="F5858" s="85" t="s">
        <v>231</v>
      </c>
      <c r="G5858" s="85" t="s">
        <v>231</v>
      </c>
      <c r="H5858" s="840">
        <v>1.0398456092239501</v>
      </c>
      <c r="I5858" s="840">
        <v>1.04014590731487</v>
      </c>
      <c r="J5858" s="86">
        <v>3180.25</v>
      </c>
      <c r="K5858" s="44">
        <v>3306.96899873447</v>
      </c>
      <c r="L5858" s="45">
        <v>3111.4185183242398</v>
      </c>
      <c r="M5858" s="46">
        <v>0.97835658150278904</v>
      </c>
      <c r="N5858" s="139">
        <v>3307.9240217380998</v>
      </c>
      <c r="O5858" s="45">
        <v>3072.5500429628601</v>
      </c>
      <c r="P5858" s="99">
        <v>0.96613475134434801</v>
      </c>
      <c r="Q5858" s="86">
        <v>3197.9794277327201</v>
      </c>
      <c r="R5858" s="44">
        <v>3325.4048663163999</v>
      </c>
      <c r="S5858" s="45">
        <v>3128.9242749056998</v>
      </c>
      <c r="T5858" s="140">
        <v>0.97840663006516504</v>
      </c>
      <c r="U5858" s="44">
        <v>3326.3652134333302</v>
      </c>
      <c r="V5858" s="45">
        <v>3089.8144890387898</v>
      </c>
      <c r="W5858" s="99">
        <v>0.96617709990379197</v>
      </c>
      <c r="X5858" s="86">
        <v>3215.4601548873002</v>
      </c>
      <c r="Y5858" s="44">
        <v>3343.5821236941201</v>
      </c>
      <c r="Z5858" s="45">
        <v>3146.1815951048302</v>
      </c>
      <c r="AA5858" s="46">
        <v>0.97845454260188203</v>
      </c>
      <c r="AB5858" s="139">
        <v>3344.5477202400498</v>
      </c>
      <c r="AC5858" s="45">
        <v>3106.8365663493801</v>
      </c>
      <c r="AD5858" s="99">
        <v>0.96621833787216505</v>
      </c>
      <c r="AE5858" s="142">
        <v>3233.6631384552002</v>
      </c>
      <c r="AF5858" s="44">
        <v>3362.5104162319799</v>
      </c>
      <c r="AG5858" s="45">
        <v>3164.1051136204201</v>
      </c>
      <c r="AH5858" s="140">
        <v>0.97848940292896103</v>
      </c>
      <c r="AI5858" s="44">
        <v>3363.48147909912</v>
      </c>
      <c r="AJ5858" s="45">
        <v>3124.5226457275298</v>
      </c>
      <c r="AK5858" s="46">
        <v>0.96624865112579095</v>
      </c>
    </row>
    <row r="5859" spans="1:37" x14ac:dyDescent="0.2">
      <c r="A5859" s="35" t="s">
        <v>1381</v>
      </c>
      <c r="B5859" s="35" t="s">
        <v>13195</v>
      </c>
      <c r="C5859" s="85" t="s">
        <v>1031</v>
      </c>
      <c r="D5859" s="85" t="s">
        <v>1031</v>
      </c>
      <c r="E5859" s="85" t="s">
        <v>12896</v>
      </c>
      <c r="F5859" s="85" t="s">
        <v>231</v>
      </c>
      <c r="G5859" s="85" t="s">
        <v>231</v>
      </c>
      <c r="H5859" s="840">
        <v>1.0398456092239501</v>
      </c>
      <c r="I5859" s="840">
        <v>1.04014590731487</v>
      </c>
      <c r="J5859" s="86">
        <v>10635.666666666701</v>
      </c>
      <c r="K5859" s="44">
        <v>11059.4512845029</v>
      </c>
      <c r="L5859" s="45">
        <v>10405.474482003199</v>
      </c>
      <c r="M5859" s="46">
        <v>0.97835658150278904</v>
      </c>
      <c r="N5859" s="139">
        <v>11062.645154898501</v>
      </c>
      <c r="O5859" s="45">
        <v>10275.487170381401</v>
      </c>
      <c r="P5859" s="99">
        <v>0.96613475134434801</v>
      </c>
      <c r="Q5859" s="86">
        <v>10693.1290053876</v>
      </c>
      <c r="R5859" s="44">
        <v>11119.2032451175</v>
      </c>
      <c r="S5859" s="45">
        <v>10462.228315013301</v>
      </c>
      <c r="T5859" s="140">
        <v>0.97840663006516504</v>
      </c>
      <c r="U5859" s="44">
        <v>11122.414371343801</v>
      </c>
      <c r="V5859" s="45">
        <v>10331.4563713225</v>
      </c>
      <c r="W5859" s="99">
        <v>0.96617709990379197</v>
      </c>
      <c r="X5859" s="86">
        <v>10743.083177537201</v>
      </c>
      <c r="Y5859" s="44">
        <v>11171.1478716897</v>
      </c>
      <c r="Z5859" s="45">
        <v>10511.6185366111</v>
      </c>
      <c r="AA5859" s="46">
        <v>0.97845454260188203</v>
      </c>
      <c r="AB5859" s="139">
        <v>11174.3739990585</v>
      </c>
      <c r="AC5859" s="45">
        <v>10380.1639714224</v>
      </c>
      <c r="AD5859" s="99">
        <v>0.96621833787216505</v>
      </c>
      <c r="AE5859" s="142">
        <v>10795.5064586391</v>
      </c>
      <c r="AF5859" s="44">
        <v>11225.6599903646</v>
      </c>
      <c r="AG5859" s="45">
        <v>10563.2886690295</v>
      </c>
      <c r="AH5859" s="140">
        <v>0.97848940292896203</v>
      </c>
      <c r="AI5859" s="44">
        <v>11228.9018603446</v>
      </c>
      <c r="AJ5859" s="45">
        <v>10431.1435538798</v>
      </c>
      <c r="AK5859" s="46">
        <v>0.96624865112579095</v>
      </c>
    </row>
    <row r="5860" spans="1:37" x14ac:dyDescent="0.2">
      <c r="A5860" s="35" t="s">
        <v>1380</v>
      </c>
      <c r="B5860" s="35" t="s">
        <v>7696</v>
      </c>
      <c r="C5860" s="85" t="s">
        <v>1031</v>
      </c>
      <c r="D5860" s="85" t="s">
        <v>1031</v>
      </c>
      <c r="E5860" s="85" t="s">
        <v>12896</v>
      </c>
      <c r="F5860" s="85" t="s">
        <v>231</v>
      </c>
      <c r="G5860" s="85" t="s">
        <v>231</v>
      </c>
      <c r="H5860" s="840">
        <v>1.0398456092239501</v>
      </c>
      <c r="I5860" s="840">
        <v>1.04014590731487</v>
      </c>
      <c r="J5860" s="86">
        <v>7907.5833333333303</v>
      </c>
      <c r="K5860" s="44">
        <v>8222.6658087391606</v>
      </c>
      <c r="L5860" s="45">
        <v>7736.4361979484302</v>
      </c>
      <c r="M5860" s="46">
        <v>0.97835658150278904</v>
      </c>
      <c r="N5860" s="139">
        <v>8225.04044091791</v>
      </c>
      <c r="O5860" s="45">
        <v>7639.7910574847101</v>
      </c>
      <c r="P5860" s="99">
        <v>0.96613475134434801</v>
      </c>
      <c r="Q5860" s="86">
        <v>7951.0571231731401</v>
      </c>
      <c r="R5860" s="44">
        <v>8267.8718382204206</v>
      </c>
      <c r="S5860" s="45">
        <v>7779.3670053394599</v>
      </c>
      <c r="T5860" s="140">
        <v>0.97840663006516504</v>
      </c>
      <c r="U5860" s="44">
        <v>8270.2595254952594</v>
      </c>
      <c r="V5860" s="45">
        <v>7682.1293124368203</v>
      </c>
      <c r="W5860" s="99">
        <v>0.96617709990379197</v>
      </c>
      <c r="X5860" s="86">
        <v>7994.8164639607903</v>
      </c>
      <c r="Y5860" s="44">
        <v>8313.3747966009905</v>
      </c>
      <c r="Z5860" s="45">
        <v>7822.5644864307596</v>
      </c>
      <c r="AA5860" s="46">
        <v>0.97845454260188203</v>
      </c>
      <c r="AB5860" s="139">
        <v>8315.7756247223297</v>
      </c>
      <c r="AC5860" s="45">
        <v>7724.7382754012197</v>
      </c>
      <c r="AD5860" s="99">
        <v>0.96621833787216505</v>
      </c>
      <c r="AE5860" s="142">
        <v>8039.1807526300199</v>
      </c>
      <c r="AF5860" s="44">
        <v>8359.5068073800194</v>
      </c>
      <c r="AG5860" s="45">
        <v>7866.25317467895</v>
      </c>
      <c r="AH5860" s="140">
        <v>0.97848940292896103</v>
      </c>
      <c r="AI5860" s="44">
        <v>8361.9209580125607</v>
      </c>
      <c r="AJ5860" s="45">
        <v>7767.8475583851796</v>
      </c>
      <c r="AK5860" s="46">
        <v>0.96624865112579095</v>
      </c>
    </row>
    <row r="5861" spans="1:37" x14ac:dyDescent="0.2">
      <c r="A5861" s="35" t="s">
        <v>1379</v>
      </c>
      <c r="B5861" s="35" t="s">
        <v>7695</v>
      </c>
      <c r="C5861" s="85" t="s">
        <v>1031</v>
      </c>
      <c r="D5861" s="85" t="s">
        <v>1031</v>
      </c>
      <c r="E5861" s="85" t="s">
        <v>12896</v>
      </c>
      <c r="F5861" s="85" t="s">
        <v>231</v>
      </c>
      <c r="G5861" s="85" t="s">
        <v>231</v>
      </c>
      <c r="H5861" s="840">
        <v>1.0398456092239501</v>
      </c>
      <c r="I5861" s="840">
        <v>1.04014590731487</v>
      </c>
      <c r="J5861" s="86">
        <v>12579.416666666701</v>
      </c>
      <c r="K5861" s="44">
        <v>13080.6511874319</v>
      </c>
      <c r="L5861" s="45">
        <v>12307.155087299199</v>
      </c>
      <c r="M5861" s="46">
        <v>0.97835658150278904</v>
      </c>
      <c r="N5861" s="139">
        <v>13084.4287622417</v>
      </c>
      <c r="O5861" s="45">
        <v>12153.411593306901</v>
      </c>
      <c r="P5861" s="99">
        <v>0.96613475134434801</v>
      </c>
      <c r="Q5861" s="86">
        <v>12652.1141134191</v>
      </c>
      <c r="R5861" s="44">
        <v>13156.2453082392</v>
      </c>
      <c r="S5861" s="45">
        <v>12378.9123329103</v>
      </c>
      <c r="T5861" s="140">
        <v>0.97840663006516504</v>
      </c>
      <c r="U5861" s="44">
        <v>13160.044713953501</v>
      </c>
      <c r="V5861" s="45">
        <v>12224.1829217551</v>
      </c>
      <c r="W5861" s="99">
        <v>0.96617709990379197</v>
      </c>
      <c r="X5861" s="86">
        <v>12716.807419167701</v>
      </c>
      <c r="Y5861" s="44">
        <v>13223.516358168101</v>
      </c>
      <c r="Z5861" s="45">
        <v>12442.817986677999</v>
      </c>
      <c r="AA5861" s="46">
        <v>0.97845454260188203</v>
      </c>
      <c r="AB5861" s="139">
        <v>13227.3351911586</v>
      </c>
      <c r="AC5861" s="45">
        <v>12287.212527588599</v>
      </c>
      <c r="AD5861" s="99">
        <v>0.96621833787216505</v>
      </c>
      <c r="AE5861" s="142">
        <v>12782.3410039993</v>
      </c>
      <c r="AF5861" s="44">
        <v>13291.661168611899</v>
      </c>
      <c r="AG5861" s="45">
        <v>12507.385217037699</v>
      </c>
      <c r="AH5861" s="140">
        <v>0.97848940292896203</v>
      </c>
      <c r="AI5861" s="44">
        <v>13295.499681212899</v>
      </c>
      <c r="AJ5861" s="45">
        <v>12350.9197533442</v>
      </c>
      <c r="AK5861" s="46">
        <v>0.96624865112579095</v>
      </c>
    </row>
    <row r="5862" spans="1:37" x14ac:dyDescent="0.2">
      <c r="A5862" s="35" t="s">
        <v>1378</v>
      </c>
      <c r="B5862" s="35" t="s">
        <v>7694</v>
      </c>
      <c r="C5862" s="85" t="s">
        <v>1031</v>
      </c>
      <c r="D5862" s="85" t="s">
        <v>1031</v>
      </c>
      <c r="E5862" s="85" t="s">
        <v>12896</v>
      </c>
      <c r="F5862" s="85" t="s">
        <v>231</v>
      </c>
      <c r="G5862" s="85" t="s">
        <v>231</v>
      </c>
      <c r="H5862" s="840">
        <v>1.0398456092239501</v>
      </c>
      <c r="I5862" s="840">
        <v>1.04014590731487</v>
      </c>
      <c r="J5862" s="86">
        <v>4890.5</v>
      </c>
      <c r="K5862" s="44">
        <v>5085.3649519097298</v>
      </c>
      <c r="L5862" s="45">
        <v>4784.6528618393904</v>
      </c>
      <c r="M5862" s="46">
        <v>0.97835658150278904</v>
      </c>
      <c r="N5862" s="139">
        <v>5086.8335597233499</v>
      </c>
      <c r="O5862" s="45">
        <v>4724.8820014495304</v>
      </c>
      <c r="P5862" s="99">
        <v>0.96613475134434801</v>
      </c>
      <c r="Q5862" s="86">
        <v>4916.5527523927603</v>
      </c>
      <c r="R5862" s="44">
        <v>5112.4557920935404</v>
      </c>
      <c r="S5862" s="45">
        <v>4810.3878100062102</v>
      </c>
      <c r="T5862" s="140">
        <v>0.97840663006516504</v>
      </c>
      <c r="U5862" s="44">
        <v>5113.9322234989604</v>
      </c>
      <c r="V5862" s="45">
        <v>4750.2606798308398</v>
      </c>
      <c r="W5862" s="99">
        <v>0.96617709990379197</v>
      </c>
      <c r="X5862" s="86">
        <v>4939.8023598066002</v>
      </c>
      <c r="Y5862" s="44">
        <v>5136.6317942790001</v>
      </c>
      <c r="Z5862" s="45">
        <v>4833.3720585082601</v>
      </c>
      <c r="AA5862" s="46">
        <v>0.97845454260188203</v>
      </c>
      <c r="AB5862" s="139">
        <v>5138.1152074971496</v>
      </c>
      <c r="AC5862" s="45">
        <v>4772.92762550933</v>
      </c>
      <c r="AD5862" s="99">
        <v>0.96621833787216505</v>
      </c>
      <c r="AE5862" s="142">
        <v>4963.05601802401</v>
      </c>
      <c r="AF5862" s="44">
        <v>5160.8120086747804</v>
      </c>
      <c r="AG5862" s="45">
        <v>4856.2977197793098</v>
      </c>
      <c r="AH5862" s="140">
        <v>0.97848940292896103</v>
      </c>
      <c r="AI5862" s="44">
        <v>5162.3024049220903</v>
      </c>
      <c r="AJ5862" s="45">
        <v>4795.5461828774396</v>
      </c>
      <c r="AK5862" s="46">
        <v>0.96624865112579095</v>
      </c>
    </row>
    <row r="5863" spans="1:37" x14ac:dyDescent="0.2">
      <c r="A5863" s="35" t="s">
        <v>1377</v>
      </c>
      <c r="B5863" s="35" t="s">
        <v>7693</v>
      </c>
      <c r="C5863" s="85" t="s">
        <v>1031</v>
      </c>
      <c r="D5863" s="85" t="s">
        <v>1031</v>
      </c>
      <c r="E5863" s="85" t="s">
        <v>12896</v>
      </c>
      <c r="F5863" s="85" t="s">
        <v>231</v>
      </c>
      <c r="G5863" s="85" t="s">
        <v>231</v>
      </c>
      <c r="H5863" s="840">
        <v>1.0398456092239501</v>
      </c>
      <c r="I5863" s="840">
        <v>1.04014590731487</v>
      </c>
      <c r="J5863" s="86">
        <v>12070.333333333299</v>
      </c>
      <c r="K5863" s="44">
        <v>12551.283118536199</v>
      </c>
      <c r="L5863" s="45">
        <v>11809.0900575992</v>
      </c>
      <c r="M5863" s="46">
        <v>0.97835658150278904</v>
      </c>
      <c r="N5863" s="139">
        <v>12554.9078165929</v>
      </c>
      <c r="O5863" s="45">
        <v>11661.568493643401</v>
      </c>
      <c r="P5863" s="99">
        <v>0.96613475134434801</v>
      </c>
      <c r="Q5863" s="86">
        <v>12142.886821358299</v>
      </c>
      <c r="R5863" s="44">
        <v>12626.7275444929</v>
      </c>
      <c r="S5863" s="45">
        <v>11880.680974147899</v>
      </c>
      <c r="T5863" s="140">
        <v>0.97840663006516504</v>
      </c>
      <c r="U5863" s="44">
        <v>12630.3740302235</v>
      </c>
      <c r="V5863" s="45">
        <v>11732.17917352</v>
      </c>
      <c r="W5863" s="99">
        <v>0.96617709990379197</v>
      </c>
      <c r="X5863" s="86">
        <v>12212.926788970601</v>
      </c>
      <c r="Y5863" s="44">
        <v>12699.558297284701</v>
      </c>
      <c r="Z5863" s="45">
        <v>11949.793695132499</v>
      </c>
      <c r="AA5863" s="46">
        <v>0.97845454260188203</v>
      </c>
      <c r="AB5863" s="139">
        <v>12703.225815883899</v>
      </c>
      <c r="AC5863" s="45">
        <v>11800.353822593601</v>
      </c>
      <c r="AD5863" s="99">
        <v>0.96621833787216505</v>
      </c>
      <c r="AE5863" s="142">
        <v>12287.3314166705</v>
      </c>
      <c r="AF5863" s="44">
        <v>12776.927622704399</v>
      </c>
      <c r="AG5863" s="45">
        <v>12023.0235814882</v>
      </c>
      <c r="AH5863" s="140">
        <v>0.97848940292896203</v>
      </c>
      <c r="AI5863" s="44">
        <v>12780.6174848712</v>
      </c>
      <c r="AJ5863" s="45">
        <v>11872.617407293401</v>
      </c>
      <c r="AK5863" s="46">
        <v>0.96624865112579095</v>
      </c>
    </row>
    <row r="5864" spans="1:37" x14ac:dyDescent="0.2">
      <c r="A5864" s="35" t="s">
        <v>1376</v>
      </c>
      <c r="B5864" s="35" t="s">
        <v>7692</v>
      </c>
      <c r="C5864" s="85" t="s">
        <v>1031</v>
      </c>
      <c r="D5864" s="85" t="s">
        <v>1031</v>
      </c>
      <c r="E5864" s="85" t="s">
        <v>12896</v>
      </c>
      <c r="F5864" s="85" t="s">
        <v>231</v>
      </c>
      <c r="G5864" s="85" t="s">
        <v>231</v>
      </c>
      <c r="H5864" s="840">
        <v>1.0398456092239501</v>
      </c>
      <c r="I5864" s="840">
        <v>1.04014590731487</v>
      </c>
      <c r="J5864" s="86">
        <v>13756.333333333299</v>
      </c>
      <c r="K5864" s="44">
        <v>14304.462815687801</v>
      </c>
      <c r="L5864" s="45">
        <v>13458.599254012899</v>
      </c>
      <c r="M5864" s="46">
        <v>0.97835658150278904</v>
      </c>
      <c r="N5864" s="139">
        <v>14308.5938163257</v>
      </c>
      <c r="O5864" s="45">
        <v>13290.47168441</v>
      </c>
      <c r="P5864" s="99">
        <v>0.96613475134434801</v>
      </c>
      <c r="Q5864" s="86">
        <v>13833.983671392099</v>
      </c>
      <c r="R5864" s="44">
        <v>14385.2071787729</v>
      </c>
      <c r="S5864" s="45">
        <v>13535.261344303301</v>
      </c>
      <c r="T5864" s="140">
        <v>0.97840663006516504</v>
      </c>
      <c r="U5864" s="44">
        <v>14389.3614976592</v>
      </c>
      <c r="V5864" s="45">
        <v>13366.078223742001</v>
      </c>
      <c r="W5864" s="99">
        <v>0.96617709990379197</v>
      </c>
      <c r="X5864" s="86">
        <v>13904.654118222799</v>
      </c>
      <c r="Y5864" s="44">
        <v>14458.6935326117</v>
      </c>
      <c r="Z5864" s="45">
        <v>13605.071985283101</v>
      </c>
      <c r="AA5864" s="46">
        <v>0.97845454260188203</v>
      </c>
      <c r="AB5864" s="139">
        <v>14462.869073698301</v>
      </c>
      <c r="AC5864" s="45">
        <v>13434.9317907966</v>
      </c>
      <c r="AD5864" s="99">
        <v>0.96621833787216505</v>
      </c>
      <c r="AE5864" s="142">
        <v>13978.003628603101</v>
      </c>
      <c r="AF5864" s="44">
        <v>14534.965698919401</v>
      </c>
      <c r="AG5864" s="45">
        <v>13677.328424690701</v>
      </c>
      <c r="AH5864" s="140">
        <v>0.97848940292896203</v>
      </c>
      <c r="AI5864" s="44">
        <v>14539.163266723899</v>
      </c>
      <c r="AJ5864" s="45">
        <v>13506.227151569199</v>
      </c>
      <c r="AK5864" s="46">
        <v>0.96624865112579095</v>
      </c>
    </row>
    <row r="5865" spans="1:37" x14ac:dyDescent="0.2">
      <c r="A5865" s="35" t="s">
        <v>1375</v>
      </c>
      <c r="B5865" s="35" t="s">
        <v>7691</v>
      </c>
      <c r="C5865" s="85" t="s">
        <v>1031</v>
      </c>
      <c r="D5865" s="85" t="s">
        <v>1031</v>
      </c>
      <c r="E5865" s="85" t="s">
        <v>12896</v>
      </c>
      <c r="F5865" s="85" t="s">
        <v>231</v>
      </c>
      <c r="G5865" s="85" t="s">
        <v>231</v>
      </c>
      <c r="H5865" s="840">
        <v>1.0398456092239501</v>
      </c>
      <c r="I5865" s="840">
        <v>1.04014590731487</v>
      </c>
      <c r="J5865" s="86">
        <v>6654.5833333333303</v>
      </c>
      <c r="K5865" s="44">
        <v>6919.7392603815497</v>
      </c>
      <c r="L5865" s="45">
        <v>6510.5554013254296</v>
      </c>
      <c r="M5865" s="46">
        <v>0.97835658150278904</v>
      </c>
      <c r="N5865" s="139">
        <v>6921.7376190523801</v>
      </c>
      <c r="O5865" s="45">
        <v>6429.2242140502403</v>
      </c>
      <c r="P5865" s="99">
        <v>0.96613475134434801</v>
      </c>
      <c r="Q5865" s="86">
        <v>6693.8069711195803</v>
      </c>
      <c r="R5865" s="44">
        <v>6960.5257879113697</v>
      </c>
      <c r="S5865" s="45">
        <v>6549.2651209198202</v>
      </c>
      <c r="T5865" s="140">
        <v>0.97840663006516504</v>
      </c>
      <c r="U5865" s="44">
        <v>6962.5359253657498</v>
      </c>
      <c r="V5865" s="45">
        <v>6467.4030066720998</v>
      </c>
      <c r="W5865" s="99">
        <v>0.96617709990379197</v>
      </c>
      <c r="X5865" s="86">
        <v>6729.6631245046301</v>
      </c>
      <c r="Y5865" s="44">
        <v>6997.8106515724803</v>
      </c>
      <c r="Z5865" s="45">
        <v>6584.6694543519397</v>
      </c>
      <c r="AA5865" s="46">
        <v>0.97845454260188203</v>
      </c>
      <c r="AB5865" s="139">
        <v>6999.8315565612702</v>
      </c>
      <c r="AC5865" s="45">
        <v>6502.3239185984603</v>
      </c>
      <c r="AD5865" s="99">
        <v>0.96621833787216505</v>
      </c>
      <c r="AE5865" s="142">
        <v>6769.3332112316903</v>
      </c>
      <c r="AF5865" s="44">
        <v>7039.0614170731396</v>
      </c>
      <c r="AG5865" s="45">
        <v>6623.7208120852802</v>
      </c>
      <c r="AH5865" s="140">
        <v>0.97848940292896203</v>
      </c>
      <c r="AI5865" s="44">
        <v>7041.0942349132401</v>
      </c>
      <c r="AJ5865" s="45">
        <v>6540.8590843736401</v>
      </c>
      <c r="AK5865" s="46">
        <v>0.96624865112579095</v>
      </c>
    </row>
    <row r="5866" spans="1:37" x14ac:dyDescent="0.2">
      <c r="A5866" s="35" t="s">
        <v>1374</v>
      </c>
      <c r="B5866" s="35" t="s">
        <v>7690</v>
      </c>
      <c r="C5866" s="85" t="s">
        <v>1031</v>
      </c>
      <c r="D5866" s="85" t="s">
        <v>1031</v>
      </c>
      <c r="E5866" s="85" t="s">
        <v>12896</v>
      </c>
      <c r="F5866" s="85" t="s">
        <v>231</v>
      </c>
      <c r="G5866" s="85" t="s">
        <v>231</v>
      </c>
      <c r="H5866" s="840">
        <v>1.0398456092239501</v>
      </c>
      <c r="I5866" s="840">
        <v>1.04014590731487</v>
      </c>
      <c r="J5866" s="86">
        <v>10420.916666666701</v>
      </c>
      <c r="K5866" s="44">
        <v>10836.144439922</v>
      </c>
      <c r="L5866" s="45">
        <v>10195.3724061254</v>
      </c>
      <c r="M5866" s="46">
        <v>0.97835658150278904</v>
      </c>
      <c r="N5866" s="139">
        <v>10839.2738213026</v>
      </c>
      <c r="O5866" s="45">
        <v>10068.009732530199</v>
      </c>
      <c r="P5866" s="99">
        <v>0.96613475134434801</v>
      </c>
      <c r="Q5866" s="86">
        <v>10480.640681445</v>
      </c>
      <c r="R5866" s="44">
        <v>10898.2481944545</v>
      </c>
      <c r="S5866" s="45">
        <v>10254.3283300565</v>
      </c>
      <c r="T5866" s="140">
        <v>0.97840663006516504</v>
      </c>
      <c r="U5866" s="44">
        <v>10901.3955108427</v>
      </c>
      <c r="V5866" s="45">
        <v>10126.155018732299</v>
      </c>
      <c r="W5866" s="99">
        <v>0.96617709990379197</v>
      </c>
      <c r="X5866" s="86">
        <v>10536.4950251296</v>
      </c>
      <c r="Y5866" s="44">
        <v>10956.328088491</v>
      </c>
      <c r="Z5866" s="45">
        <v>10309.481420440199</v>
      </c>
      <c r="AA5866" s="46">
        <v>0.97845454260188203</v>
      </c>
      <c r="AB5866" s="139">
        <v>10959.492177832</v>
      </c>
      <c r="AC5866" s="45">
        <v>10180.5547101791</v>
      </c>
      <c r="AD5866" s="99">
        <v>0.96621833787216505</v>
      </c>
      <c r="AE5866" s="142">
        <v>10591.152248504301</v>
      </c>
      <c r="AF5866" s="44">
        <v>11013.163162229601</v>
      </c>
      <c r="AG5866" s="45">
        <v>10363.3302399687</v>
      </c>
      <c r="AH5866" s="140">
        <v>0.97848940292896203</v>
      </c>
      <c r="AI5866" s="44">
        <v>11016.343665030399</v>
      </c>
      <c r="AJ5866" s="45">
        <v>10233.6865739852</v>
      </c>
      <c r="AK5866" s="46">
        <v>0.96624865112579095</v>
      </c>
    </row>
    <row r="5867" spans="1:37" x14ac:dyDescent="0.2">
      <c r="A5867" s="35" t="s">
        <v>1373</v>
      </c>
      <c r="B5867" s="35" t="s">
        <v>7689</v>
      </c>
      <c r="C5867" s="85" t="s">
        <v>1031</v>
      </c>
      <c r="D5867" s="85" t="s">
        <v>1031</v>
      </c>
      <c r="E5867" s="85" t="s">
        <v>12896</v>
      </c>
      <c r="F5867" s="85" t="s">
        <v>231</v>
      </c>
      <c r="G5867" s="85" t="s">
        <v>231</v>
      </c>
      <c r="H5867" s="840">
        <v>1.0398456092239501</v>
      </c>
      <c r="I5867" s="840">
        <v>1.04014590731487</v>
      </c>
      <c r="J5867" s="86">
        <v>5577.5</v>
      </c>
      <c r="K5867" s="44">
        <v>5799.7388854465898</v>
      </c>
      <c r="L5867" s="45">
        <v>5456.7838333318005</v>
      </c>
      <c r="M5867" s="46">
        <v>0.97835658150278904</v>
      </c>
      <c r="N5867" s="139">
        <v>5801.4137980486603</v>
      </c>
      <c r="O5867" s="45">
        <v>5388.6165756231003</v>
      </c>
      <c r="P5867" s="99">
        <v>0.96613475134434801</v>
      </c>
      <c r="Q5867" s="86">
        <v>5606.1235246239403</v>
      </c>
      <c r="R5867" s="44">
        <v>5829.5029318472998</v>
      </c>
      <c r="S5867" s="45">
        <v>5485.0684254563503</v>
      </c>
      <c r="T5867" s="140">
        <v>0.97840663006516504</v>
      </c>
      <c r="U5867" s="44">
        <v>5831.1864400391796</v>
      </c>
      <c r="V5867" s="45">
        <v>5416.5081687235797</v>
      </c>
      <c r="W5867" s="99">
        <v>0.96617709990379197</v>
      </c>
      <c r="X5867" s="86">
        <v>5632.72840731209</v>
      </c>
      <c r="Y5867" s="44">
        <v>5857.16790229449</v>
      </c>
      <c r="Z5867" s="45">
        <v>5511.3686973771801</v>
      </c>
      <c r="AA5867" s="46">
        <v>0.97845454260188203</v>
      </c>
      <c r="AB5867" s="139">
        <v>5858.8593998818496</v>
      </c>
      <c r="AC5867" s="45">
        <v>5442.4454793984096</v>
      </c>
      <c r="AD5867" s="99">
        <v>0.96621833787216505</v>
      </c>
      <c r="AE5867" s="142">
        <v>5662.1882456722096</v>
      </c>
      <c r="AF5867" s="44">
        <v>5887.80158586172</v>
      </c>
      <c r="AG5867" s="45">
        <v>5540.3911957791897</v>
      </c>
      <c r="AH5867" s="140">
        <v>0.97848940292896103</v>
      </c>
      <c r="AI5867" s="44">
        <v>5889.5019301822904</v>
      </c>
      <c r="AJ5867" s="45">
        <v>5471.08175480109</v>
      </c>
      <c r="AK5867" s="46">
        <v>0.96624865112579095</v>
      </c>
    </row>
    <row r="5868" spans="1:37" x14ac:dyDescent="0.2">
      <c r="A5868" s="35" t="s">
        <v>1372</v>
      </c>
      <c r="B5868" s="35" t="s">
        <v>7688</v>
      </c>
      <c r="C5868" s="85" t="s">
        <v>1031</v>
      </c>
      <c r="D5868" s="85" t="s">
        <v>1031</v>
      </c>
      <c r="E5868" s="85" t="s">
        <v>12896</v>
      </c>
      <c r="F5868" s="85" t="s">
        <v>231</v>
      </c>
      <c r="G5868" s="85" t="s">
        <v>231</v>
      </c>
      <c r="H5868" s="840">
        <v>1.0398456092239501</v>
      </c>
      <c r="I5868" s="840">
        <v>1.04014590731487</v>
      </c>
      <c r="J5868" s="86">
        <v>11683.583333333299</v>
      </c>
      <c r="K5868" s="44">
        <v>12149.1228291688</v>
      </c>
      <c r="L5868" s="45">
        <v>11430.710649703</v>
      </c>
      <c r="M5868" s="46">
        <v>0.97835658150278904</v>
      </c>
      <c r="N5868" s="139">
        <v>12152.6313869388</v>
      </c>
      <c r="O5868" s="45">
        <v>11287.915878561</v>
      </c>
      <c r="P5868" s="99">
        <v>0.96613475134434801</v>
      </c>
      <c r="Q5868" s="86">
        <v>11749.9415177501</v>
      </c>
      <c r="R5868" s="44">
        <v>12218.125095870701</v>
      </c>
      <c r="S5868" s="45">
        <v>11496.2206838447</v>
      </c>
      <c r="T5868" s="140">
        <v>0.97840663006516504</v>
      </c>
      <c r="U5868" s="44">
        <v>12221.6535808768</v>
      </c>
      <c r="V5868" s="45">
        <v>11352.524419658999</v>
      </c>
      <c r="W5868" s="99">
        <v>0.96617709990379197</v>
      </c>
      <c r="X5868" s="86">
        <v>11812.580290088001</v>
      </c>
      <c r="Y5868" s="44">
        <v>12283.2597482534</v>
      </c>
      <c r="Z5868" s="45">
        <v>11558.072844686099</v>
      </c>
      <c r="AA5868" s="46">
        <v>0.97845454260188203</v>
      </c>
      <c r="AB5868" s="139">
        <v>12286.8070435633</v>
      </c>
      <c r="AC5868" s="45">
        <v>11413.5316938703</v>
      </c>
      <c r="AD5868" s="99">
        <v>0.96621833787216505</v>
      </c>
      <c r="AE5868" s="142">
        <v>11881.458528311399</v>
      </c>
      <c r="AF5868" s="44">
        <v>12354.882481841099</v>
      </c>
      <c r="AG5868" s="45">
        <v>11625.881261292599</v>
      </c>
      <c r="AH5868" s="140">
        <v>0.97848940292896203</v>
      </c>
      <c r="AI5868" s="44">
        <v>12358.4504611544</v>
      </c>
      <c r="AJ5868" s="45">
        <v>11480.443276387899</v>
      </c>
      <c r="AK5868" s="46">
        <v>0.96624865112579095</v>
      </c>
    </row>
    <row r="5869" spans="1:37" x14ac:dyDescent="0.2">
      <c r="A5869" s="35" t="s">
        <v>1371</v>
      </c>
      <c r="B5869" s="35" t="s">
        <v>7687</v>
      </c>
      <c r="C5869" s="85" t="s">
        <v>1031</v>
      </c>
      <c r="D5869" s="85" t="s">
        <v>1031</v>
      </c>
      <c r="E5869" s="85" t="s">
        <v>12896</v>
      </c>
      <c r="F5869" s="85" t="s">
        <v>231</v>
      </c>
      <c r="G5869" s="85" t="s">
        <v>231</v>
      </c>
      <c r="H5869" s="840">
        <v>1.0398456092239501</v>
      </c>
      <c r="I5869" s="840">
        <v>1.04014590731487</v>
      </c>
      <c r="J5869" s="86">
        <v>6908.5833333333303</v>
      </c>
      <c r="K5869" s="44">
        <v>7183.8600451244401</v>
      </c>
      <c r="L5869" s="45">
        <v>6759.0579730271402</v>
      </c>
      <c r="M5869" s="46">
        <v>0.97835658150278804</v>
      </c>
      <c r="N5869" s="139">
        <v>7185.9346795103602</v>
      </c>
      <c r="O5869" s="45">
        <v>6674.6224408917096</v>
      </c>
      <c r="P5869" s="99">
        <v>0.96613475134434801</v>
      </c>
      <c r="Q5869" s="86">
        <v>6951.4398824498103</v>
      </c>
      <c r="R5869" s="44">
        <v>7228.4242395496904</v>
      </c>
      <c r="S5869" s="45">
        <v>6801.3348694882998</v>
      </c>
      <c r="T5869" s="140">
        <v>0.97840663006516504</v>
      </c>
      <c r="U5869" s="44">
        <v>7230.5117436754999</v>
      </c>
      <c r="V5869" s="45">
        <v>6716.3220257809098</v>
      </c>
      <c r="W5869" s="99">
        <v>0.96617709990379197</v>
      </c>
      <c r="X5869" s="86">
        <v>6991.2144871506298</v>
      </c>
      <c r="Y5869" s="44">
        <v>7269.7836876064603</v>
      </c>
      <c r="Z5869" s="45">
        <v>6840.5855732566197</v>
      </c>
      <c r="AA5869" s="46">
        <v>0.97845454260188203</v>
      </c>
      <c r="AB5869" s="139">
        <v>7271.8831359701198</v>
      </c>
      <c r="AC5869" s="45">
        <v>6755.03964148248</v>
      </c>
      <c r="AD5869" s="99">
        <v>0.96621833787216505</v>
      </c>
      <c r="AE5869" s="142">
        <v>7029.6913526087501</v>
      </c>
      <c r="AF5869" s="44">
        <v>7309.7936872097898</v>
      </c>
      <c r="AG5869" s="45">
        <v>6878.4784943890199</v>
      </c>
      <c r="AH5869" s="140">
        <v>0.97848940292896203</v>
      </c>
      <c r="AI5869" s="44">
        <v>7311.9046901026904</v>
      </c>
      <c r="AJ5869" s="45">
        <v>6792.4297872888401</v>
      </c>
      <c r="AK5869" s="46">
        <v>0.96624865112579095</v>
      </c>
    </row>
    <row r="5870" spans="1:37" x14ac:dyDescent="0.2">
      <c r="A5870" s="35" t="s">
        <v>1370</v>
      </c>
      <c r="B5870" s="35" t="s">
        <v>7686</v>
      </c>
      <c r="C5870" s="85" t="s">
        <v>1031</v>
      </c>
      <c r="D5870" s="85" t="s">
        <v>1031</v>
      </c>
      <c r="E5870" s="85" t="s">
        <v>12896</v>
      </c>
      <c r="F5870" s="85" t="s">
        <v>231</v>
      </c>
      <c r="G5870" s="85" t="s">
        <v>231</v>
      </c>
      <c r="H5870" s="840">
        <v>1.0398456092239501</v>
      </c>
      <c r="I5870" s="840">
        <v>1.04014590731487</v>
      </c>
      <c r="J5870" s="86">
        <v>7502</v>
      </c>
      <c r="K5870" s="44">
        <v>7800.9217603980796</v>
      </c>
      <c r="L5870" s="45">
        <v>7339.6310744339198</v>
      </c>
      <c r="M5870" s="46">
        <v>0.97835658150278904</v>
      </c>
      <c r="N5870" s="139">
        <v>7803.17459667612</v>
      </c>
      <c r="O5870" s="45">
        <v>7247.9429045853003</v>
      </c>
      <c r="P5870" s="99">
        <v>0.96613475134434801</v>
      </c>
      <c r="Q5870" s="86">
        <v>7546.4073553708004</v>
      </c>
      <c r="R5870" s="44">
        <v>7847.0985538976602</v>
      </c>
      <c r="S5870" s="45">
        <v>7383.4549896673198</v>
      </c>
      <c r="T5870" s="140">
        <v>0.97840663006516504</v>
      </c>
      <c r="U5870" s="44">
        <v>7849.3647256197401</v>
      </c>
      <c r="V5870" s="45">
        <v>7291.16597330481</v>
      </c>
      <c r="W5870" s="99">
        <v>0.96617709990379197</v>
      </c>
      <c r="X5870" s="86">
        <v>7588.4331625569002</v>
      </c>
      <c r="Y5870" s="44">
        <v>7890.79890497421</v>
      </c>
      <c r="Z5870" s="45">
        <v>7424.93689913456</v>
      </c>
      <c r="AA5870" s="46">
        <v>0.97845454260188203</v>
      </c>
      <c r="AB5870" s="139">
        <v>7893.0776969659601</v>
      </c>
      <c r="AC5870" s="45">
        <v>7332.0832773797401</v>
      </c>
      <c r="AD5870" s="99">
        <v>0.96621833787216505</v>
      </c>
      <c r="AE5870" s="142">
        <v>7633.2197687535399</v>
      </c>
      <c r="AF5870" s="44">
        <v>7937.3700607798301</v>
      </c>
      <c r="AG5870" s="45">
        <v>7469.0246539532</v>
      </c>
      <c r="AH5870" s="140">
        <v>0.97848940292896203</v>
      </c>
      <c r="AI5870" s="44">
        <v>7939.6623021039204</v>
      </c>
      <c r="AJ5870" s="45">
        <v>7375.5883053048301</v>
      </c>
      <c r="AK5870" s="46">
        <v>0.96624865112579095</v>
      </c>
    </row>
    <row r="5871" spans="1:37" x14ac:dyDescent="0.2">
      <c r="A5871" s="35" t="s">
        <v>1369</v>
      </c>
      <c r="B5871" s="35" t="s">
        <v>7685</v>
      </c>
      <c r="C5871" s="85" t="s">
        <v>1031</v>
      </c>
      <c r="D5871" s="85" t="s">
        <v>1031</v>
      </c>
      <c r="E5871" s="85" t="s">
        <v>12896</v>
      </c>
      <c r="F5871" s="85" t="s">
        <v>231</v>
      </c>
      <c r="G5871" s="85" t="s">
        <v>231</v>
      </c>
      <c r="H5871" s="840">
        <v>1.0398456092239501</v>
      </c>
      <c r="I5871" s="840">
        <v>1.04014590731487</v>
      </c>
      <c r="J5871" s="86">
        <v>10282.166666666701</v>
      </c>
      <c r="K5871" s="44">
        <v>10691.8658616422</v>
      </c>
      <c r="L5871" s="45">
        <v>10059.6254304419</v>
      </c>
      <c r="M5871" s="46">
        <v>0.97835658150278904</v>
      </c>
      <c r="N5871" s="139">
        <v>10694.9535766627</v>
      </c>
      <c r="O5871" s="45">
        <v>9933.9585357811393</v>
      </c>
      <c r="P5871" s="99">
        <v>0.96613475134434801</v>
      </c>
      <c r="Q5871" s="86">
        <v>10342.427022898601</v>
      </c>
      <c r="R5871" s="44">
        <v>10754.527328480301</v>
      </c>
      <c r="S5871" s="45">
        <v>10119.0991701691</v>
      </c>
      <c r="T5871" s="140">
        <v>0.97840663006516504</v>
      </c>
      <c r="U5871" s="44">
        <v>10757.6331395707</v>
      </c>
      <c r="V5871" s="45">
        <v>9992.6161469508006</v>
      </c>
      <c r="W5871" s="99">
        <v>0.96617709990379197</v>
      </c>
      <c r="X5871" s="86">
        <v>10401.652432197799</v>
      </c>
      <c r="Y5871" s="44">
        <v>10816.1126102945</v>
      </c>
      <c r="Z5871" s="45">
        <v>10177.5440728498</v>
      </c>
      <c r="AA5871" s="46">
        <v>0.97845454260188203</v>
      </c>
      <c r="AB5871" s="139">
        <v>10819.236206662201</v>
      </c>
      <c r="AC5871" s="45">
        <v>10050.2673241621</v>
      </c>
      <c r="AD5871" s="99">
        <v>0.96621833787216505</v>
      </c>
      <c r="AE5871" s="142">
        <v>10461.0270074115</v>
      </c>
      <c r="AF5871" s="44">
        <v>10877.853001629999</v>
      </c>
      <c r="AG5871" s="45">
        <v>10236.0040705058</v>
      </c>
      <c r="AH5871" s="140">
        <v>0.97848940292896203</v>
      </c>
      <c r="AI5871" s="44">
        <v>10880.9944280693</v>
      </c>
      <c r="AJ5871" s="45">
        <v>10107.9532353018</v>
      </c>
      <c r="AK5871" s="46">
        <v>0.96624865112579095</v>
      </c>
    </row>
    <row r="5872" spans="1:37" x14ac:dyDescent="0.2">
      <c r="A5872" s="35" t="s">
        <v>1368</v>
      </c>
      <c r="B5872" s="35" t="s">
        <v>7684</v>
      </c>
      <c r="C5872" s="85" t="s">
        <v>1031</v>
      </c>
      <c r="D5872" s="85" t="s">
        <v>1031</v>
      </c>
      <c r="E5872" s="85" t="s">
        <v>12896</v>
      </c>
      <c r="F5872" s="85" t="s">
        <v>231</v>
      </c>
      <c r="G5872" s="85" t="s">
        <v>231</v>
      </c>
      <c r="H5872" s="840">
        <v>1.0398456092239501</v>
      </c>
      <c r="I5872" s="840">
        <v>1.04014590731487</v>
      </c>
      <c r="J5872" s="86">
        <v>10565.583333333299</v>
      </c>
      <c r="K5872" s="44">
        <v>10986.575438056399</v>
      </c>
      <c r="L5872" s="45">
        <v>10336.907991582801</v>
      </c>
      <c r="M5872" s="46">
        <v>0.97835658150278904</v>
      </c>
      <c r="N5872" s="139">
        <v>10989.748262560801</v>
      </c>
      <c r="O5872" s="45">
        <v>10207.777226558001</v>
      </c>
      <c r="P5872" s="99">
        <v>0.96613475134434801</v>
      </c>
      <c r="Q5872" s="86">
        <v>10632.663662593</v>
      </c>
      <c r="R5872" s="44">
        <v>11056.3286239024</v>
      </c>
      <c r="S5872" s="45">
        <v>10403.068622733899</v>
      </c>
      <c r="T5872" s="140">
        <v>0.97840663006516504</v>
      </c>
      <c r="U5872" s="44">
        <v>11059.5215925016</v>
      </c>
      <c r="V5872" s="45">
        <v>10273.0361417765</v>
      </c>
      <c r="W5872" s="99">
        <v>0.96617709990379197</v>
      </c>
      <c r="X5872" s="86">
        <v>10692.3555321596</v>
      </c>
      <c r="Y5872" s="44">
        <v>11118.3989523776</v>
      </c>
      <c r="Z5872" s="45">
        <v>10461.983841555901</v>
      </c>
      <c r="AA5872" s="46">
        <v>0.97845454260188203</v>
      </c>
      <c r="AB5872" s="139">
        <v>11121.609846331199</v>
      </c>
      <c r="AC5872" s="45">
        <v>10331.1499902215</v>
      </c>
      <c r="AD5872" s="99">
        <v>0.96621833787216505</v>
      </c>
      <c r="AE5872" s="142">
        <v>10752.267217961</v>
      </c>
      <c r="AF5872" s="44">
        <v>11180.697855799401</v>
      </c>
      <c r="AG5872" s="45">
        <v>10520.9795302353</v>
      </c>
      <c r="AH5872" s="140">
        <v>0.97848940292896203</v>
      </c>
      <c r="AI5872" s="44">
        <v>11183.926741117901</v>
      </c>
      <c r="AJ5872" s="45">
        <v>10389.363695898899</v>
      </c>
      <c r="AK5872" s="46">
        <v>0.96624865112579095</v>
      </c>
    </row>
    <row r="5873" spans="1:37" x14ac:dyDescent="0.2">
      <c r="A5873" s="35" t="s">
        <v>1367</v>
      </c>
      <c r="B5873" s="35" t="s">
        <v>7683</v>
      </c>
      <c r="C5873" s="85" t="s">
        <v>1031</v>
      </c>
      <c r="D5873" s="85" t="s">
        <v>1031</v>
      </c>
      <c r="E5873" s="85" t="s">
        <v>12896</v>
      </c>
      <c r="F5873" s="85" t="s">
        <v>231</v>
      </c>
      <c r="G5873" s="85" t="s">
        <v>231</v>
      </c>
      <c r="H5873" s="840">
        <v>1.0398456092239501</v>
      </c>
      <c r="I5873" s="840">
        <v>1.04014590731487</v>
      </c>
      <c r="J5873" s="86">
        <v>54199.75</v>
      </c>
      <c r="K5873" s="44">
        <v>56359.372058535897</v>
      </c>
      <c r="L5873" s="45">
        <v>53026.682128305802</v>
      </c>
      <c r="M5873" s="46">
        <v>0.97835658150278904</v>
      </c>
      <c r="N5873" s="139">
        <v>56375.648139988902</v>
      </c>
      <c r="O5873" s="45">
        <v>52364.2619891758</v>
      </c>
      <c r="P5873" s="99">
        <v>0.96613475134434801</v>
      </c>
      <c r="Q5873" s="86">
        <v>54496.4540902921</v>
      </c>
      <c r="R5873" s="44">
        <v>56667.898504064899</v>
      </c>
      <c r="S5873" s="45">
        <v>53319.691996983704</v>
      </c>
      <c r="T5873" s="140">
        <v>0.97840663006516504</v>
      </c>
      <c r="U5873" s="44">
        <v>56684.263685189799</v>
      </c>
      <c r="V5873" s="45">
        <v>52653.225967998602</v>
      </c>
      <c r="W5873" s="99">
        <v>0.96617709990379197</v>
      </c>
      <c r="X5873" s="86">
        <v>54773.1203423595</v>
      </c>
      <c r="Y5873" s="44">
        <v>56955.588691497702</v>
      </c>
      <c r="Z5873" s="45">
        <v>53593.008411461298</v>
      </c>
      <c r="AA5873" s="46">
        <v>0.97845454260188203</v>
      </c>
      <c r="AB5873" s="139">
        <v>56972.036954969903</v>
      </c>
      <c r="AC5873" s="45">
        <v>52922.793297266697</v>
      </c>
      <c r="AD5873" s="99">
        <v>0.96621833787216505</v>
      </c>
      <c r="AE5873" s="142">
        <v>55053.982443775501</v>
      </c>
      <c r="AF5873" s="44">
        <v>57247.641914452397</v>
      </c>
      <c r="AG5873" s="45">
        <v>53869.738410271399</v>
      </c>
      <c r="AH5873" s="140">
        <v>0.97848940292896203</v>
      </c>
      <c r="AI5873" s="44">
        <v>57264.174520277498</v>
      </c>
      <c r="AJ5873" s="45">
        <v>53195.836275401001</v>
      </c>
      <c r="AK5873" s="46">
        <v>0.96624865112579095</v>
      </c>
    </row>
    <row r="5874" spans="1:37" x14ac:dyDescent="0.2">
      <c r="A5874" s="35" t="s">
        <v>1366</v>
      </c>
      <c r="B5874" s="35" t="s">
        <v>7682</v>
      </c>
      <c r="C5874" s="85" t="s">
        <v>1031</v>
      </c>
      <c r="D5874" s="85" t="s">
        <v>1031</v>
      </c>
      <c r="E5874" s="85" t="s">
        <v>12896</v>
      </c>
      <c r="F5874" s="85" t="s">
        <v>231</v>
      </c>
      <c r="G5874" s="85" t="s">
        <v>231</v>
      </c>
      <c r="H5874" s="840">
        <v>1.0398456092239501</v>
      </c>
      <c r="I5874" s="840">
        <v>1.04014590731487</v>
      </c>
      <c r="J5874" s="86">
        <v>5818.9166666666697</v>
      </c>
      <c r="K5874" s="44">
        <v>6050.77494627341</v>
      </c>
      <c r="L5874" s="45">
        <v>5692.9754180496002</v>
      </c>
      <c r="M5874" s="46">
        <v>0.97835658150278804</v>
      </c>
      <c r="N5874" s="139">
        <v>6052.5223558396001</v>
      </c>
      <c r="O5874" s="45">
        <v>5621.8576068434804</v>
      </c>
      <c r="P5874" s="99">
        <v>0.96613475134434801</v>
      </c>
      <c r="Q5874" s="86">
        <v>5851.8450438870896</v>
      </c>
      <c r="R5874" s="44">
        <v>6085.0153747449303</v>
      </c>
      <c r="S5874" s="45">
        <v>5725.4839890531002</v>
      </c>
      <c r="T5874" s="140">
        <v>0.97840663006516504</v>
      </c>
      <c r="U5874" s="44">
        <v>6086.7726726399396</v>
      </c>
      <c r="V5874" s="45">
        <v>5653.9186735892099</v>
      </c>
      <c r="W5874" s="99">
        <v>0.96617709990379197</v>
      </c>
      <c r="X5874" s="86">
        <v>5883.0206897302996</v>
      </c>
      <c r="Y5874" s="44">
        <v>6117.4332331897203</v>
      </c>
      <c r="Z5874" s="45">
        <v>5756.2683180874801</v>
      </c>
      <c r="AA5874" s="46">
        <v>0.97845454260188203</v>
      </c>
      <c r="AB5874" s="139">
        <v>6119.19989307165</v>
      </c>
      <c r="AC5874" s="45">
        <v>5684.2824724987704</v>
      </c>
      <c r="AD5874" s="99">
        <v>0.96621833787216505</v>
      </c>
      <c r="AE5874" s="142">
        <v>5914.30094516794</v>
      </c>
      <c r="AF5874" s="44">
        <v>6149.9598694619499</v>
      </c>
      <c r="AG5874" s="45">
        <v>5787.0808005795698</v>
      </c>
      <c r="AH5874" s="140">
        <v>0.97848940292896103</v>
      </c>
      <c r="AI5874" s="44">
        <v>6151.7359227448796</v>
      </c>
      <c r="AJ5874" s="45">
        <v>5714.6853106205199</v>
      </c>
      <c r="AK5874" s="46">
        <v>0.96624865112579095</v>
      </c>
    </row>
    <row r="5875" spans="1:37" x14ac:dyDescent="0.2">
      <c r="A5875" s="35" t="s">
        <v>1365</v>
      </c>
      <c r="B5875" s="35" t="s">
        <v>7509</v>
      </c>
      <c r="C5875" s="85" t="s">
        <v>1031</v>
      </c>
      <c r="D5875" s="85" t="s">
        <v>1031</v>
      </c>
      <c r="E5875" s="85" t="s">
        <v>12896</v>
      </c>
      <c r="F5875" s="85" t="s">
        <v>231</v>
      </c>
      <c r="G5875" s="85" t="s">
        <v>231</v>
      </c>
      <c r="H5875" s="840">
        <v>1.0398456092239501</v>
      </c>
      <c r="I5875" s="840">
        <v>1.04014590731487</v>
      </c>
      <c r="J5875" s="86">
        <v>8407.25</v>
      </c>
      <c r="K5875" s="44">
        <v>8742.2419981480707</v>
      </c>
      <c r="L5875" s="45">
        <v>8225.2883698393198</v>
      </c>
      <c r="M5875" s="46">
        <v>0.97835658150278904</v>
      </c>
      <c r="N5875" s="139">
        <v>8744.7666792729106</v>
      </c>
      <c r="O5875" s="45">
        <v>8122.5363882397696</v>
      </c>
      <c r="P5875" s="99">
        <v>0.96613475134434801</v>
      </c>
      <c r="Q5875" s="86">
        <v>8452.2832979211707</v>
      </c>
      <c r="R5875" s="44">
        <v>8789.0696752602707</v>
      </c>
      <c r="S5875" s="45">
        <v>8269.7700178751293</v>
      </c>
      <c r="T5875" s="140">
        <v>0.97840663006516504</v>
      </c>
      <c r="U5875" s="44">
        <v>8791.6078797984992</v>
      </c>
      <c r="V5875" s="45">
        <v>8166.4025643507402</v>
      </c>
      <c r="W5875" s="99">
        <v>0.96617709990379197</v>
      </c>
      <c r="X5875" s="86">
        <v>8495.7050366285093</v>
      </c>
      <c r="Y5875" s="44">
        <v>8834.22157959996</v>
      </c>
      <c r="Z5875" s="45">
        <v>8312.6611856948493</v>
      </c>
      <c r="AA5875" s="46">
        <v>0.97845454260188203</v>
      </c>
      <c r="AB5875" s="139">
        <v>8836.7728236034309</v>
      </c>
      <c r="AC5875" s="45">
        <v>8208.7059995433792</v>
      </c>
      <c r="AD5875" s="99">
        <v>0.96621833787216505</v>
      </c>
      <c r="AE5875" s="142">
        <v>8541.3806974253603</v>
      </c>
      <c r="AF5875" s="44">
        <v>8881.7172149279704</v>
      </c>
      <c r="AG5875" s="45">
        <v>8357.6504988126999</v>
      </c>
      <c r="AH5875" s="140">
        <v>0.97848940292896203</v>
      </c>
      <c r="AI5875" s="44">
        <v>8884.28217524518</v>
      </c>
      <c r="AJ5875" s="45">
        <v>8253.0975776391206</v>
      </c>
      <c r="AK5875" s="46">
        <v>0.96624865112579095</v>
      </c>
    </row>
    <row r="5876" spans="1:37" x14ac:dyDescent="0.2">
      <c r="A5876" s="35" t="s">
        <v>1364</v>
      </c>
      <c r="B5876" s="35" t="s">
        <v>13196</v>
      </c>
      <c r="C5876" s="85" t="s">
        <v>1031</v>
      </c>
      <c r="D5876" s="85" t="s">
        <v>1031</v>
      </c>
      <c r="E5876" s="85" t="s">
        <v>12896</v>
      </c>
      <c r="F5876" s="85" t="s">
        <v>231</v>
      </c>
      <c r="G5876" s="85" t="s">
        <v>231</v>
      </c>
      <c r="H5876" s="840">
        <v>1.0398456092239501</v>
      </c>
      <c r="I5876" s="840">
        <v>1.04014590731487</v>
      </c>
      <c r="J5876" s="86">
        <v>6877.3333333333303</v>
      </c>
      <c r="K5876" s="44">
        <v>7151.3648698361903</v>
      </c>
      <c r="L5876" s="45">
        <v>6728.4843298551796</v>
      </c>
      <c r="M5876" s="46">
        <v>0.97835658150278904</v>
      </c>
      <c r="N5876" s="139">
        <v>7153.4301199067704</v>
      </c>
      <c r="O5876" s="45">
        <v>6644.4307299122001</v>
      </c>
      <c r="P5876" s="99">
        <v>0.96613475134434801</v>
      </c>
      <c r="Q5876" s="86">
        <v>6917.3330539112403</v>
      </c>
      <c r="R5876" s="44">
        <v>7192.9584036493097</v>
      </c>
      <c r="S5876" s="45">
        <v>6767.9645223156704</v>
      </c>
      <c r="T5876" s="140">
        <v>0.97840663006516504</v>
      </c>
      <c r="U5876" s="44">
        <v>7195.0356655596197</v>
      </c>
      <c r="V5876" s="45">
        <v>6683.3687890966103</v>
      </c>
      <c r="W5876" s="99">
        <v>0.96617709990379197</v>
      </c>
      <c r="X5876" s="86">
        <v>6956.41892841566</v>
      </c>
      <c r="Y5876" s="44">
        <v>7233.6016786354103</v>
      </c>
      <c r="Z5876" s="45">
        <v>6806.5397007500296</v>
      </c>
      <c r="AA5876" s="46">
        <v>0.97845454260188203</v>
      </c>
      <c r="AB5876" s="139">
        <v>7235.69067795922</v>
      </c>
      <c r="AC5876" s="45">
        <v>6721.4195345562503</v>
      </c>
      <c r="AD5876" s="99">
        <v>0.96621833787216505</v>
      </c>
      <c r="AE5876" s="142">
        <v>6995.8480532917602</v>
      </c>
      <c r="AF5876" s="44">
        <v>7274.6018810133701</v>
      </c>
      <c r="AG5876" s="45">
        <v>6845.3631846471899</v>
      </c>
      <c r="AH5876" s="140">
        <v>0.97848940292896103</v>
      </c>
      <c r="AI5876" s="44">
        <v>7276.7027208280997</v>
      </c>
      <c r="AJ5876" s="45">
        <v>6759.7287449741598</v>
      </c>
      <c r="AK5876" s="46">
        <v>0.96624865112579095</v>
      </c>
    </row>
    <row r="5877" spans="1:37" x14ac:dyDescent="0.2">
      <c r="A5877" s="35" t="s">
        <v>1363</v>
      </c>
      <c r="B5877" s="35" t="s">
        <v>7681</v>
      </c>
      <c r="C5877" s="85" t="s">
        <v>1031</v>
      </c>
      <c r="D5877" s="85" t="s">
        <v>1031</v>
      </c>
      <c r="E5877" s="85" t="s">
        <v>12896</v>
      </c>
      <c r="F5877" s="85" t="s">
        <v>231</v>
      </c>
      <c r="G5877" s="85" t="s">
        <v>231</v>
      </c>
      <c r="H5877" s="840">
        <v>1.0398456092239501</v>
      </c>
      <c r="I5877" s="840">
        <v>1.04014590731487</v>
      </c>
      <c r="J5877" s="86">
        <v>9477.0833333333303</v>
      </c>
      <c r="K5877" s="44">
        <v>9854.7034924161599</v>
      </c>
      <c r="L5877" s="45">
        <v>9271.9668526170499</v>
      </c>
      <c r="M5877" s="46">
        <v>0.97835658150278804</v>
      </c>
      <c r="N5877" s="139">
        <v>9857.5494424485896</v>
      </c>
      <c r="O5877" s="45">
        <v>9156.13954971967</v>
      </c>
      <c r="P5877" s="99">
        <v>0.96613475134434801</v>
      </c>
      <c r="Q5877" s="86">
        <v>9520.5700100710892</v>
      </c>
      <c r="R5877" s="44">
        <v>9899.9229222816502</v>
      </c>
      <c r="S5877" s="45">
        <v>9314.9888198531298</v>
      </c>
      <c r="T5877" s="140">
        <v>0.97840663006516504</v>
      </c>
      <c r="U5877" s="44">
        <v>9902.7819312800893</v>
      </c>
      <c r="V5877" s="45">
        <v>9198.5567217615007</v>
      </c>
      <c r="W5877" s="99">
        <v>0.96617709990379197</v>
      </c>
      <c r="X5877" s="86">
        <v>9561.55855075205</v>
      </c>
      <c r="Y5877" s="44">
        <v>9942.5446763372493</v>
      </c>
      <c r="Z5877" s="45">
        <v>9355.55039833722</v>
      </c>
      <c r="AA5877" s="46">
        <v>0.97845454260188203</v>
      </c>
      <c r="AB5877" s="139">
        <v>9945.4159941162106</v>
      </c>
      <c r="AC5877" s="45">
        <v>9238.5532103750302</v>
      </c>
      <c r="AD5877" s="99">
        <v>0.96621833787216505</v>
      </c>
      <c r="AE5877" s="142">
        <v>9603.8387273639091</v>
      </c>
      <c r="AF5877" s="44">
        <v>9986.5095323443093</v>
      </c>
      <c r="AG5877" s="45">
        <v>9397.2544221643493</v>
      </c>
      <c r="AH5877" s="140">
        <v>0.97848940292896203</v>
      </c>
      <c r="AI5877" s="44">
        <v>9989.3935467795909</v>
      </c>
      <c r="AJ5877" s="45">
        <v>9279.6962159450195</v>
      </c>
      <c r="AK5877" s="46">
        <v>0.96624865112579095</v>
      </c>
    </row>
    <row r="5878" spans="1:37" x14ac:dyDescent="0.2">
      <c r="A5878" s="35" t="s">
        <v>1362</v>
      </c>
      <c r="B5878" s="35" t="s">
        <v>7680</v>
      </c>
      <c r="C5878" s="85" t="s">
        <v>1031</v>
      </c>
      <c r="D5878" s="85" t="s">
        <v>1031</v>
      </c>
      <c r="E5878" s="85" t="s">
        <v>12896</v>
      </c>
      <c r="F5878" s="85" t="s">
        <v>231</v>
      </c>
      <c r="G5878" s="85" t="s">
        <v>231</v>
      </c>
      <c r="H5878" s="840">
        <v>1.0398456092239501</v>
      </c>
      <c r="I5878" s="840">
        <v>1.04014590731487</v>
      </c>
      <c r="J5878" s="86">
        <v>5186.9166666666697</v>
      </c>
      <c r="K5878" s="44">
        <v>5393.5925212438697</v>
      </c>
      <c r="L5878" s="45">
        <v>5074.6540585398398</v>
      </c>
      <c r="M5878" s="46">
        <v>0.97835658150278904</v>
      </c>
      <c r="N5878" s="139">
        <v>5395.1501424165999</v>
      </c>
      <c r="O5878" s="45">
        <v>5011.2604439938596</v>
      </c>
      <c r="P5878" s="99">
        <v>0.96613475134434801</v>
      </c>
      <c r="Q5878" s="86">
        <v>5214.9838730408101</v>
      </c>
      <c r="R5878" s="44">
        <v>5422.7780825552099</v>
      </c>
      <c r="S5878" s="45">
        <v>5102.3747970660397</v>
      </c>
      <c r="T5878" s="140">
        <v>0.97840663006516504</v>
      </c>
      <c r="U5878" s="44">
        <v>5424.3441322564304</v>
      </c>
      <c r="V5878" s="45">
        <v>5038.5979944996197</v>
      </c>
      <c r="W5878" s="99">
        <v>0.96617709990379197</v>
      </c>
      <c r="X5878" s="86">
        <v>5241.3769650834602</v>
      </c>
      <c r="Y5878" s="44">
        <v>5450.2228234295999</v>
      </c>
      <c r="Z5878" s="45">
        <v>5128.4491009747799</v>
      </c>
      <c r="AA5878" s="46">
        <v>0.97845454260188203</v>
      </c>
      <c r="AB5878" s="139">
        <v>5451.7967989259696</v>
      </c>
      <c r="AC5878" s="45">
        <v>5064.3145393643899</v>
      </c>
      <c r="AD5878" s="99">
        <v>0.96621833787216505</v>
      </c>
      <c r="AE5878" s="142">
        <v>5268.0980572603903</v>
      </c>
      <c r="AF5878" s="44">
        <v>5478.0086338034498</v>
      </c>
      <c r="AG5878" s="45">
        <v>5154.7781226199404</v>
      </c>
      <c r="AH5878" s="140">
        <v>0.97848940292896103</v>
      </c>
      <c r="AI5878" s="44">
        <v>5479.5906335927903</v>
      </c>
      <c r="AJ5878" s="45">
        <v>5090.2926418262496</v>
      </c>
      <c r="AK5878" s="46">
        <v>0.96624865112579095</v>
      </c>
    </row>
    <row r="5879" spans="1:37" x14ac:dyDescent="0.2">
      <c r="A5879" s="35" t="s">
        <v>1361</v>
      </c>
      <c r="B5879" s="35" t="s">
        <v>7679</v>
      </c>
      <c r="C5879" s="85" t="s">
        <v>1031</v>
      </c>
      <c r="D5879" s="85" t="s">
        <v>1031</v>
      </c>
      <c r="E5879" s="85" t="s">
        <v>12896</v>
      </c>
      <c r="F5879" s="85" t="s">
        <v>231</v>
      </c>
      <c r="G5879" s="85" t="s">
        <v>231</v>
      </c>
      <c r="H5879" s="840">
        <v>1.0398456092239501</v>
      </c>
      <c r="I5879" s="840">
        <v>1.04014590731487</v>
      </c>
      <c r="J5879" s="86">
        <v>5759.0833333333303</v>
      </c>
      <c r="K5879" s="44">
        <v>5988.5575173215102</v>
      </c>
      <c r="L5879" s="45">
        <v>5634.4370825896904</v>
      </c>
      <c r="M5879" s="46">
        <v>0.97835658150278904</v>
      </c>
      <c r="N5879" s="139">
        <v>5990.2869590519203</v>
      </c>
      <c r="O5879" s="45">
        <v>5564.0505442213798</v>
      </c>
      <c r="P5879" s="99">
        <v>0.96613475134434801</v>
      </c>
      <c r="Q5879" s="86">
        <v>5789.1251583497897</v>
      </c>
      <c r="R5879" s="44">
        <v>6019.7963771579398</v>
      </c>
      <c r="S5879" s="45">
        <v>5664.1184372064799</v>
      </c>
      <c r="T5879" s="140">
        <v>0.97840663006516504</v>
      </c>
      <c r="U5879" s="44">
        <v>6021.5348403910502</v>
      </c>
      <c r="V5879" s="45">
        <v>5593.3201564744804</v>
      </c>
      <c r="W5879" s="99">
        <v>0.96617709990379197</v>
      </c>
      <c r="X5879" s="86">
        <v>5818.2732931295204</v>
      </c>
      <c r="Y5879" s="44">
        <v>6050.1059371257097</v>
      </c>
      <c r="Z5879" s="45">
        <v>5692.9159337617903</v>
      </c>
      <c r="AA5879" s="46">
        <v>0.97845454260188203</v>
      </c>
      <c r="AB5879" s="139">
        <v>6051.8531534880503</v>
      </c>
      <c r="AC5879" s="45">
        <v>5621.7223505736101</v>
      </c>
      <c r="AD5879" s="99">
        <v>0.96621833787216505</v>
      </c>
      <c r="AE5879" s="142">
        <v>5848.5295752170696</v>
      </c>
      <c r="AF5879" s="44">
        <v>6081.5677992059</v>
      </c>
      <c r="AG5879" s="45">
        <v>5722.7242120665296</v>
      </c>
      <c r="AH5879" s="140">
        <v>0.97848940292896103</v>
      </c>
      <c r="AI5879" s="44">
        <v>6083.3241014719897</v>
      </c>
      <c r="AJ5879" s="45">
        <v>5651.1338131227903</v>
      </c>
      <c r="AK5879" s="46">
        <v>0.96624865112579095</v>
      </c>
    </row>
    <row r="5880" spans="1:37" x14ac:dyDescent="0.2">
      <c r="A5880" s="35" t="s">
        <v>1360</v>
      </c>
      <c r="B5880" s="35" t="s">
        <v>7678</v>
      </c>
      <c r="C5880" s="85" t="s">
        <v>1031</v>
      </c>
      <c r="D5880" s="85" t="s">
        <v>1031</v>
      </c>
      <c r="E5880" s="85" t="s">
        <v>12896</v>
      </c>
      <c r="F5880" s="85" t="s">
        <v>231</v>
      </c>
      <c r="G5880" s="85" t="s">
        <v>231</v>
      </c>
      <c r="H5880" s="840">
        <v>1.0398456092239501</v>
      </c>
      <c r="I5880" s="840">
        <v>1.04014590731487</v>
      </c>
      <c r="J5880" s="86">
        <v>3424.3333333333298</v>
      </c>
      <c r="K5880" s="44">
        <v>3560.77798118588</v>
      </c>
      <c r="L5880" s="45">
        <v>3350.21905392605</v>
      </c>
      <c r="M5880" s="46">
        <v>0.97835658150278904</v>
      </c>
      <c r="N5880" s="139">
        <v>3561.8063019485398</v>
      </c>
      <c r="O5880" s="45">
        <v>3308.3674335201599</v>
      </c>
      <c r="P5880" s="99">
        <v>0.96613475134434801</v>
      </c>
      <c r="Q5880" s="86">
        <v>3442.79800251804</v>
      </c>
      <c r="R5880" s="44">
        <v>3579.9783863633802</v>
      </c>
      <c r="S5880" s="45">
        <v>3368.4563916387601</v>
      </c>
      <c r="T5880" s="140">
        <v>0.97840663006516504</v>
      </c>
      <c r="U5880" s="44">
        <v>3581.0122520309401</v>
      </c>
      <c r="V5880" s="45">
        <v>3326.35258962745</v>
      </c>
      <c r="W5880" s="99">
        <v>0.96617709990379197</v>
      </c>
      <c r="X5880" s="86">
        <v>3458.5095850412399</v>
      </c>
      <c r="Y5880" s="44">
        <v>3596.3160064640801</v>
      </c>
      <c r="Z5880" s="45">
        <v>3383.9944141157498</v>
      </c>
      <c r="AA5880" s="46">
        <v>0.97845454260188203</v>
      </c>
      <c r="AB5880" s="139">
        <v>3597.35459028988</v>
      </c>
      <c r="AC5880" s="45">
        <v>3341.6753827735001</v>
      </c>
      <c r="AD5880" s="99">
        <v>0.96621833787216505</v>
      </c>
      <c r="AE5880" s="142">
        <v>3476.05869687944</v>
      </c>
      <c r="AF5880" s="44">
        <v>3614.56437335482</v>
      </c>
      <c r="AG5880" s="45">
        <v>3401.28659885559</v>
      </c>
      <c r="AH5880" s="140">
        <v>0.97848940292896103</v>
      </c>
      <c r="AI5880" s="44">
        <v>3615.6082271454002</v>
      </c>
      <c r="AJ5880" s="45">
        <v>3358.73702709384</v>
      </c>
      <c r="AK5880" s="46">
        <v>0.96624865112579095</v>
      </c>
    </row>
    <row r="5881" spans="1:37" x14ac:dyDescent="0.2">
      <c r="A5881" s="35" t="s">
        <v>1359</v>
      </c>
      <c r="B5881" s="35" t="s">
        <v>7677</v>
      </c>
      <c r="C5881" s="85" t="s">
        <v>1031</v>
      </c>
      <c r="D5881" s="85" t="s">
        <v>1031</v>
      </c>
      <c r="E5881" s="85" t="s">
        <v>12896</v>
      </c>
      <c r="F5881" s="85" t="s">
        <v>231</v>
      </c>
      <c r="G5881" s="85" t="s">
        <v>231</v>
      </c>
      <c r="H5881" s="840">
        <v>1.0398456092239501</v>
      </c>
      <c r="I5881" s="840">
        <v>1.04014590731487</v>
      </c>
      <c r="J5881" s="86">
        <v>7334.5833333333303</v>
      </c>
      <c r="K5881" s="44">
        <v>7626.8342746538401</v>
      </c>
      <c r="L5881" s="45">
        <v>7175.8378767473296</v>
      </c>
      <c r="M5881" s="46">
        <v>0.97835658150278904</v>
      </c>
      <c r="N5881" s="139">
        <v>7629.0368360264902</v>
      </c>
      <c r="O5881" s="45">
        <v>7086.1958449643998</v>
      </c>
      <c r="P5881" s="99">
        <v>0.96613475134434801</v>
      </c>
      <c r="Q5881" s="86">
        <v>7378.7752981230296</v>
      </c>
      <c r="R5881" s="44">
        <v>7672.78709520338</v>
      </c>
      <c r="S5881" s="45">
        <v>7219.4426734446297</v>
      </c>
      <c r="T5881" s="140">
        <v>0.97840663006516504</v>
      </c>
      <c r="U5881" s="44">
        <v>7675.0029273386999</v>
      </c>
      <c r="V5881" s="45">
        <v>7129.2037183822504</v>
      </c>
      <c r="W5881" s="99">
        <v>0.96617709990379197</v>
      </c>
      <c r="X5881" s="86">
        <v>7419.4801508438304</v>
      </c>
      <c r="Y5881" s="44">
        <v>7715.1138575792202</v>
      </c>
      <c r="Z5881" s="45">
        <v>7259.6240573376399</v>
      </c>
      <c r="AA5881" s="46">
        <v>0.97845454260188203</v>
      </c>
      <c r="AB5881" s="139">
        <v>7717.3419133040898</v>
      </c>
      <c r="AC5881" s="45">
        <v>7168.8377792238398</v>
      </c>
      <c r="AD5881" s="99">
        <v>0.96621833787216505</v>
      </c>
      <c r="AE5881" s="142">
        <v>7460.2019492272702</v>
      </c>
      <c r="AF5881" s="44">
        <v>7757.4582408279402</v>
      </c>
      <c r="AG5881" s="45">
        <v>7299.7285510288702</v>
      </c>
      <c r="AH5881" s="140">
        <v>0.97848940292896103</v>
      </c>
      <c r="AI5881" s="44">
        <v>7759.6985252311297</v>
      </c>
      <c r="AJ5881" s="45">
        <v>7208.4100705668498</v>
      </c>
      <c r="AK5881" s="46">
        <v>0.96624865112579095</v>
      </c>
    </row>
    <row r="5882" spans="1:37" x14ac:dyDescent="0.2">
      <c r="A5882" s="35" t="s">
        <v>1358</v>
      </c>
      <c r="B5882" s="35" t="s">
        <v>7676</v>
      </c>
      <c r="C5882" s="85" t="s">
        <v>1031</v>
      </c>
      <c r="D5882" s="85" t="s">
        <v>1031</v>
      </c>
      <c r="E5882" s="85" t="s">
        <v>12896</v>
      </c>
      <c r="F5882" s="85" t="s">
        <v>231</v>
      </c>
      <c r="G5882" s="85" t="s">
        <v>231</v>
      </c>
      <c r="H5882" s="840">
        <v>1.0398456092239501</v>
      </c>
      <c r="I5882" s="840">
        <v>1.04014590731487</v>
      </c>
      <c r="J5882" s="86">
        <v>7805.0833333333303</v>
      </c>
      <c r="K5882" s="44">
        <v>8116.0816337937104</v>
      </c>
      <c r="L5882" s="45">
        <v>7636.1546483443899</v>
      </c>
      <c r="M5882" s="46">
        <v>0.97835658150278904</v>
      </c>
      <c r="N5882" s="139">
        <v>8118.4254854181399</v>
      </c>
      <c r="O5882" s="45">
        <v>7540.7622454719103</v>
      </c>
      <c r="P5882" s="99">
        <v>0.96613475134434801</v>
      </c>
      <c r="Q5882" s="86">
        <v>7848.4901650557604</v>
      </c>
      <c r="R5882" s="44">
        <v>8161.2180371705999</v>
      </c>
      <c r="S5882" s="45">
        <v>7679.0148134917999</v>
      </c>
      <c r="T5882" s="140">
        <v>0.97840663006516504</v>
      </c>
      <c r="U5882" s="44">
        <v>8163.5749237837199</v>
      </c>
      <c r="V5882" s="45">
        <v>7583.0314662970104</v>
      </c>
      <c r="W5882" s="99">
        <v>0.96617709990379197</v>
      </c>
      <c r="X5882" s="86">
        <v>7889.0592865026501</v>
      </c>
      <c r="Y5882" s="44">
        <v>8203.4036599772207</v>
      </c>
      <c r="Z5882" s="45">
        <v>7719.0858957340797</v>
      </c>
      <c r="AA5882" s="46">
        <v>0.97845454260188203</v>
      </c>
      <c r="AB5882" s="139">
        <v>8205.7727294200595</v>
      </c>
      <c r="AC5882" s="45">
        <v>7622.5537511795501</v>
      </c>
      <c r="AD5882" s="99">
        <v>0.96621833787216505</v>
      </c>
      <c r="AE5882" s="142">
        <v>7929.4678577678897</v>
      </c>
      <c r="AF5882" s="44">
        <v>8245.4223353823909</v>
      </c>
      <c r="AG5882" s="45">
        <v>7758.9002696916896</v>
      </c>
      <c r="AH5882" s="140">
        <v>0.97848940292896203</v>
      </c>
      <c r="AI5882" s="44">
        <v>8247.8035394420403</v>
      </c>
      <c r="AJ5882" s="45">
        <v>7661.8376217135401</v>
      </c>
      <c r="AK5882" s="46">
        <v>0.96624865112579095</v>
      </c>
    </row>
    <row r="5883" spans="1:37" x14ac:dyDescent="0.2">
      <c r="A5883" s="35" t="s">
        <v>1357</v>
      </c>
      <c r="B5883" s="35" t="s">
        <v>7675</v>
      </c>
      <c r="C5883" s="85" t="s">
        <v>1031</v>
      </c>
      <c r="D5883" s="85" t="s">
        <v>1031</v>
      </c>
      <c r="E5883" s="85" t="s">
        <v>12896</v>
      </c>
      <c r="F5883" s="85" t="s">
        <v>231</v>
      </c>
      <c r="G5883" s="85" t="s">
        <v>231</v>
      </c>
      <c r="H5883" s="840">
        <v>1.0398456092239501</v>
      </c>
      <c r="I5883" s="840">
        <v>1.04014590731487</v>
      </c>
      <c r="J5883" s="86">
        <v>18372.083333333299</v>
      </c>
      <c r="K5883" s="44">
        <v>19104.130186463201</v>
      </c>
      <c r="L5883" s="45">
        <v>17974.448645084402</v>
      </c>
      <c r="M5883" s="46">
        <v>0.97835658150278904</v>
      </c>
      <c r="N5883" s="139">
        <v>19109.647288014301</v>
      </c>
      <c r="O5883" s="45">
        <v>17749.908162927601</v>
      </c>
      <c r="P5883" s="99">
        <v>0.96613475134434801</v>
      </c>
      <c r="Q5883" s="86">
        <v>18466.7886203085</v>
      </c>
      <c r="R5883" s="44">
        <v>19202.6090632946</v>
      </c>
      <c r="S5883" s="45">
        <v>18068.028422121799</v>
      </c>
      <c r="T5883" s="140">
        <v>0.97840663006516504</v>
      </c>
      <c r="U5883" s="44">
        <v>19208.154604662599</v>
      </c>
      <c r="V5883" s="45">
        <v>17842.188273706</v>
      </c>
      <c r="W5883" s="99">
        <v>0.96617709990379197</v>
      </c>
      <c r="X5883" s="86">
        <v>18557.977668962001</v>
      </c>
      <c r="Y5883" s="44">
        <v>19297.4315951463</v>
      </c>
      <c r="Z5883" s="45">
        <v>18158.137551700202</v>
      </c>
      <c r="AA5883" s="46">
        <v>0.97845454260188203</v>
      </c>
      <c r="AB5883" s="139">
        <v>19303.004520411501</v>
      </c>
      <c r="AC5883" s="45">
        <v>17931.0583375733</v>
      </c>
      <c r="AD5883" s="99">
        <v>0.96621833787216505</v>
      </c>
      <c r="AE5883" s="142">
        <v>18651.6547719767</v>
      </c>
      <c r="AF5883" s="44">
        <v>19394.841319400901</v>
      </c>
      <c r="AG5883" s="45">
        <v>18250.446541468598</v>
      </c>
      <c r="AH5883" s="140">
        <v>0.97848940292896203</v>
      </c>
      <c r="AI5883" s="44">
        <v>19400.442375721399</v>
      </c>
      <c r="AJ5883" s="45">
        <v>18022.1362646864</v>
      </c>
      <c r="AK5883" s="46">
        <v>0.96624865112579095</v>
      </c>
    </row>
    <row r="5884" spans="1:37" x14ac:dyDescent="0.2">
      <c r="A5884" s="35" t="s">
        <v>1356</v>
      </c>
      <c r="B5884" s="35" t="s">
        <v>7674</v>
      </c>
      <c r="C5884" s="85" t="s">
        <v>1031</v>
      </c>
      <c r="D5884" s="85" t="s">
        <v>1031</v>
      </c>
      <c r="E5884" s="85" t="s">
        <v>12896</v>
      </c>
      <c r="F5884" s="85" t="s">
        <v>230</v>
      </c>
      <c r="G5884" s="85" t="s">
        <v>230</v>
      </c>
      <c r="H5884" s="840">
        <v>1.03941575345292</v>
      </c>
      <c r="I5884" s="840">
        <v>1.04039432650138</v>
      </c>
      <c r="J5884" s="86">
        <v>19999.75</v>
      </c>
      <c r="K5884" s="44">
        <v>20788.055215119999</v>
      </c>
      <c r="L5884" s="45">
        <v>19558.798398480201</v>
      </c>
      <c r="M5884" s="46">
        <v>0.97795214432581201</v>
      </c>
      <c r="N5884" s="139">
        <v>20807.6264314459</v>
      </c>
      <c r="O5884" s="45">
        <v>19327.068295934401</v>
      </c>
      <c r="P5884" s="99">
        <v>0.96636549436539898</v>
      </c>
      <c r="Q5884" s="86">
        <v>20063.915872621699</v>
      </c>
      <c r="R5884" s="44">
        <v>20854.750233956998</v>
      </c>
      <c r="S5884" s="45">
        <v>19622.553306239999</v>
      </c>
      <c r="T5884" s="140">
        <v>0.97800217219890195</v>
      </c>
      <c r="U5884" s="44">
        <v>20874.384241276501</v>
      </c>
      <c r="V5884" s="45">
        <v>19389.925862015301</v>
      </c>
      <c r="W5884" s="99">
        <v>0.96640785303899601</v>
      </c>
      <c r="X5884" s="86">
        <v>20123.8809203977</v>
      </c>
      <c r="Y5884" s="44">
        <v>20917.078849271998</v>
      </c>
      <c r="Z5884" s="45">
        <v>19682.1630408251</v>
      </c>
      <c r="AA5884" s="46">
        <v>0.978050064929333</v>
      </c>
      <c r="AB5884" s="139">
        <v>20936.771536771001</v>
      </c>
      <c r="AC5884" s="45">
        <v>19448.706621257101</v>
      </c>
      <c r="AD5884" s="99">
        <v>0.966449100856278</v>
      </c>
      <c r="AE5884" s="142">
        <v>20194.802093115701</v>
      </c>
      <c r="AF5884" s="44">
        <v>20990.795433448398</v>
      </c>
      <c r="AG5884" s="45">
        <v>19752.2312047917</v>
      </c>
      <c r="AH5884" s="140">
        <v>0.97808491084570304</v>
      </c>
      <c r="AI5884" s="44">
        <v>21010.557522495699</v>
      </c>
      <c r="AJ5884" s="45">
        <v>19517.860641225201</v>
      </c>
      <c r="AK5884" s="46">
        <v>0.96647942134965203</v>
      </c>
    </row>
    <row r="5885" spans="1:37" x14ac:dyDescent="0.2">
      <c r="A5885" s="35" t="s">
        <v>1355</v>
      </c>
      <c r="B5885" s="35" t="s">
        <v>7673</v>
      </c>
      <c r="C5885" s="85" t="s">
        <v>1031</v>
      </c>
      <c r="D5885" s="85" t="s">
        <v>1031</v>
      </c>
      <c r="E5885" s="85" t="s">
        <v>12896</v>
      </c>
      <c r="F5885" s="85" t="s">
        <v>230</v>
      </c>
      <c r="G5885" s="85" t="s">
        <v>230</v>
      </c>
      <c r="H5885" s="840">
        <v>1.03941575345292</v>
      </c>
      <c r="I5885" s="840">
        <v>1.04039432650138</v>
      </c>
      <c r="J5885" s="86">
        <v>9994.5</v>
      </c>
      <c r="K5885" s="44">
        <v>10388.440747885201</v>
      </c>
      <c r="L5885" s="45">
        <v>9774.1427064643303</v>
      </c>
      <c r="M5885" s="46">
        <v>0.97795214432581201</v>
      </c>
      <c r="N5885" s="139">
        <v>10398.221096218</v>
      </c>
      <c r="O5885" s="45">
        <v>9658.3399334349797</v>
      </c>
      <c r="P5885" s="99">
        <v>0.96636549436539898</v>
      </c>
      <c r="Q5885" s="86">
        <v>10038.5142412719</v>
      </c>
      <c r="R5885" s="44">
        <v>10434.1898436395</v>
      </c>
      <c r="S5885" s="45">
        <v>9817.6887336135205</v>
      </c>
      <c r="T5885" s="140">
        <v>0.97800217219890195</v>
      </c>
      <c r="U5885" s="44">
        <v>10444.013263122501</v>
      </c>
      <c r="V5885" s="45">
        <v>9701.2989956089605</v>
      </c>
      <c r="W5885" s="99">
        <v>0.96640785303899601</v>
      </c>
      <c r="X5885" s="86">
        <v>10078.470062661199</v>
      </c>
      <c r="Y5885" s="44">
        <v>10475.7205538337</v>
      </c>
      <c r="Z5885" s="45">
        <v>9857.2482991741199</v>
      </c>
      <c r="AA5885" s="46">
        <v>0.978050064929333</v>
      </c>
      <c r="AB5885" s="139">
        <v>10485.583073006699</v>
      </c>
      <c r="AC5885" s="45">
        <v>9740.3283300658295</v>
      </c>
      <c r="AD5885" s="99">
        <v>0.966449100856278</v>
      </c>
      <c r="AE5885" s="142">
        <v>10119.205952918101</v>
      </c>
      <c r="AF5885" s="44">
        <v>10518.0620798976</v>
      </c>
      <c r="AG5885" s="45">
        <v>9897.4426522891808</v>
      </c>
      <c r="AH5885" s="140">
        <v>0.97808491084570304</v>
      </c>
      <c r="AI5885" s="44">
        <v>10527.9644621149</v>
      </c>
      <c r="AJ5885" s="45">
        <v>9780.0043138942201</v>
      </c>
      <c r="AK5885" s="46">
        <v>0.96647942134965203</v>
      </c>
    </row>
    <row r="5886" spans="1:37" x14ac:dyDescent="0.2">
      <c r="A5886" s="35" t="s">
        <v>1354</v>
      </c>
      <c r="B5886" s="35" t="s">
        <v>7672</v>
      </c>
      <c r="C5886" s="85" t="s">
        <v>1031</v>
      </c>
      <c r="D5886" s="85" t="s">
        <v>1031</v>
      </c>
      <c r="E5886" s="85" t="s">
        <v>12896</v>
      </c>
      <c r="F5886" s="85" t="s">
        <v>230</v>
      </c>
      <c r="G5886" s="85" t="s">
        <v>230</v>
      </c>
      <c r="H5886" s="840">
        <v>1.03941575345292</v>
      </c>
      <c r="I5886" s="840">
        <v>1.04039432650138</v>
      </c>
      <c r="J5886" s="86">
        <v>6303.75</v>
      </c>
      <c r="K5886" s="44">
        <v>6552.2170558288399</v>
      </c>
      <c r="L5886" s="45">
        <v>6164.7658297938397</v>
      </c>
      <c r="M5886" s="46">
        <v>0.97795214432581201</v>
      </c>
      <c r="N5886" s="139">
        <v>6558.3857356830504</v>
      </c>
      <c r="O5886" s="45">
        <v>6091.7264851058899</v>
      </c>
      <c r="P5886" s="99">
        <v>0.96636549436539898</v>
      </c>
      <c r="Q5886" s="86">
        <v>6334.0004402851</v>
      </c>
      <c r="R5886" s="44">
        <v>6583.6598400100602</v>
      </c>
      <c r="S5886" s="45">
        <v>6194.6661893076298</v>
      </c>
      <c r="T5886" s="140">
        <v>0.97800217219890195</v>
      </c>
      <c r="U5886" s="44">
        <v>6589.85812212983</v>
      </c>
      <c r="V5886" s="45">
        <v>6121.2277666439804</v>
      </c>
      <c r="W5886" s="99">
        <v>0.96640785303899601</v>
      </c>
      <c r="X5886" s="86">
        <v>6362.6513851230502</v>
      </c>
      <c r="Y5886" s="44">
        <v>6613.4400834259404</v>
      </c>
      <c r="Z5886" s="45">
        <v>6222.9916003423104</v>
      </c>
      <c r="AA5886" s="46">
        <v>0.978050064929333</v>
      </c>
      <c r="AB5886" s="139">
        <v>6619.66640258814</v>
      </c>
      <c r="AC5886" s="45">
        <v>6149.1787102141298</v>
      </c>
      <c r="AD5886" s="99">
        <v>0.966449100856278</v>
      </c>
      <c r="AE5886" s="142">
        <v>6389.6515520083904</v>
      </c>
      <c r="AF5886" s="44">
        <v>6641.5044822324198</v>
      </c>
      <c r="AG5886" s="45">
        <v>6249.6217685812398</v>
      </c>
      <c r="AH5886" s="140">
        <v>0.97808491084570304</v>
      </c>
      <c r="AI5886" s="44">
        <v>6647.7572230302403</v>
      </c>
      <c r="AJ5886" s="45">
        <v>6175.46673461098</v>
      </c>
      <c r="AK5886" s="46">
        <v>0.96647942134965203</v>
      </c>
    </row>
    <row r="5887" spans="1:37" x14ac:dyDescent="0.2">
      <c r="A5887" s="35" t="s">
        <v>1353</v>
      </c>
      <c r="B5887" s="35" t="s">
        <v>7671</v>
      </c>
      <c r="C5887" s="85" t="s">
        <v>1031</v>
      </c>
      <c r="D5887" s="85" t="s">
        <v>1031</v>
      </c>
      <c r="E5887" s="85" t="s">
        <v>12896</v>
      </c>
      <c r="F5887" s="85" t="s">
        <v>230</v>
      </c>
      <c r="G5887" s="85" t="s">
        <v>230</v>
      </c>
      <c r="H5887" s="840">
        <v>1.03941575345292</v>
      </c>
      <c r="I5887" s="840">
        <v>1.04039432650138</v>
      </c>
      <c r="J5887" s="86">
        <v>8365.1666666666697</v>
      </c>
      <c r="K5887" s="44">
        <v>8694.8860135925806</v>
      </c>
      <c r="L5887" s="45">
        <v>8180.7326793094699</v>
      </c>
      <c r="M5887" s="46">
        <v>0.97795214432581201</v>
      </c>
      <c r="N5887" s="139">
        <v>8703.0719402384293</v>
      </c>
      <c r="O5887" s="45">
        <v>8083.8084212822896</v>
      </c>
      <c r="P5887" s="99">
        <v>0.96636549436539898</v>
      </c>
      <c r="Q5887" s="86">
        <v>8393.5231289712192</v>
      </c>
      <c r="R5887" s="44">
        <v>8724.3601672241293</v>
      </c>
      <c r="S5887" s="45">
        <v>8208.8838525355804</v>
      </c>
      <c r="T5887" s="140">
        <v>0.97800217219890195</v>
      </c>
      <c r="U5887" s="44">
        <v>8732.5738427397391</v>
      </c>
      <c r="V5887" s="45">
        <v>8111.56666650224</v>
      </c>
      <c r="W5887" s="99">
        <v>0.96640785303899601</v>
      </c>
      <c r="X5887" s="86">
        <v>8419.4041503689896</v>
      </c>
      <c r="Y5887" s="44">
        <v>8751.2613085804205</v>
      </c>
      <c r="Z5887" s="45">
        <v>8234.5987759346808</v>
      </c>
      <c r="AA5887" s="46">
        <v>0.978050064929333</v>
      </c>
      <c r="AB5887" s="139">
        <v>8759.5003105660307</v>
      </c>
      <c r="AC5887" s="45">
        <v>8136.9255708697301</v>
      </c>
      <c r="AD5887" s="99">
        <v>0.966449100856278</v>
      </c>
      <c r="AE5887" s="142">
        <v>8446.6862257122702</v>
      </c>
      <c r="AF5887" s="44">
        <v>8779.6187274791191</v>
      </c>
      <c r="AG5887" s="45">
        <v>8261.5763440174105</v>
      </c>
      <c r="AH5887" s="140">
        <v>0.97808491084570304</v>
      </c>
      <c r="AI5887" s="44">
        <v>8787.8844269683705</v>
      </c>
      <c r="AJ5887" s="45">
        <v>8163.5484157484698</v>
      </c>
      <c r="AK5887" s="46">
        <v>0.96647942134965203</v>
      </c>
    </row>
    <row r="5888" spans="1:37" x14ac:dyDescent="0.2">
      <c r="A5888" s="35" t="s">
        <v>1352</v>
      </c>
      <c r="B5888" s="35" t="s">
        <v>7670</v>
      </c>
      <c r="C5888" s="85" t="s">
        <v>1031</v>
      </c>
      <c r="D5888" s="85" t="s">
        <v>1031</v>
      </c>
      <c r="E5888" s="85" t="s">
        <v>12896</v>
      </c>
      <c r="F5888" s="85" t="s">
        <v>230</v>
      </c>
      <c r="G5888" s="85" t="s">
        <v>230</v>
      </c>
      <c r="H5888" s="840">
        <v>1.03941575345292</v>
      </c>
      <c r="I5888" s="840">
        <v>1.04039432650138</v>
      </c>
      <c r="J5888" s="86">
        <v>11470.583333333299</v>
      </c>
      <c r="K5888" s="44">
        <v>11922.7050179612</v>
      </c>
      <c r="L5888" s="45">
        <v>11217.6815675013</v>
      </c>
      <c r="M5888" s="46">
        <v>0.97795214432581201</v>
      </c>
      <c r="N5888" s="139">
        <v>11933.929821661201</v>
      </c>
      <c r="O5888" s="45">
        <v>11084.7759335762</v>
      </c>
      <c r="P5888" s="99">
        <v>0.96636549436539898</v>
      </c>
      <c r="Q5888" s="86">
        <v>11517.339391973201</v>
      </c>
      <c r="R5888" s="44">
        <v>11971.304001880801</v>
      </c>
      <c r="S5888" s="45">
        <v>11263.9829433017</v>
      </c>
      <c r="T5888" s="140">
        <v>0.97800217219890195</v>
      </c>
      <c r="U5888" s="44">
        <v>11982.574559799699</v>
      </c>
      <c r="V5888" s="45">
        <v>11130.4472345183</v>
      </c>
      <c r="W5888" s="99">
        <v>0.96640785303899601</v>
      </c>
      <c r="X5888" s="86">
        <v>11557.5192183577</v>
      </c>
      <c r="Y5888" s="44">
        <v>12013.0675463959</v>
      </c>
      <c r="Z5888" s="45">
        <v>11303.832421936801</v>
      </c>
      <c r="AA5888" s="46">
        <v>0.978050064929333</v>
      </c>
      <c r="AB5888" s="139">
        <v>12024.37742321</v>
      </c>
      <c r="AC5888" s="45">
        <v>11169.754056711001</v>
      </c>
      <c r="AD5888" s="99">
        <v>0.966449100856278</v>
      </c>
      <c r="AE5888" s="142">
        <v>11601.727404061499</v>
      </c>
      <c r="AF5888" s="44">
        <v>12059.018231048</v>
      </c>
      <c r="AG5888" s="45">
        <v>11347.4745136577</v>
      </c>
      <c r="AH5888" s="140">
        <v>0.97808491084570304</v>
      </c>
      <c r="AI5888" s="44">
        <v>12070.371368801199</v>
      </c>
      <c r="AJ5888" s="45">
        <v>11212.830788133801</v>
      </c>
      <c r="AK5888" s="46">
        <v>0.96647942134965203</v>
      </c>
    </row>
    <row r="5889" spans="1:37" x14ac:dyDescent="0.2">
      <c r="A5889" s="35" t="s">
        <v>1351</v>
      </c>
      <c r="B5889" s="35" t="s">
        <v>7669</v>
      </c>
      <c r="C5889" s="85" t="s">
        <v>1031</v>
      </c>
      <c r="D5889" s="85" t="s">
        <v>1031</v>
      </c>
      <c r="E5889" s="85" t="s">
        <v>12896</v>
      </c>
      <c r="F5889" s="85" t="s">
        <v>230</v>
      </c>
      <c r="G5889" s="85" t="s">
        <v>230</v>
      </c>
      <c r="H5889" s="840">
        <v>1.03941575345292</v>
      </c>
      <c r="I5889" s="840">
        <v>1.04039432650138</v>
      </c>
      <c r="J5889" s="86">
        <v>7637.25</v>
      </c>
      <c r="K5889" s="44">
        <v>7938.27796305831</v>
      </c>
      <c r="L5889" s="45">
        <v>7468.8650142523102</v>
      </c>
      <c r="M5889" s="46">
        <v>0.97795214432581201</v>
      </c>
      <c r="N5889" s="139">
        <v>7945.7515700726299</v>
      </c>
      <c r="O5889" s="45">
        <v>7380.3748718421502</v>
      </c>
      <c r="P5889" s="99">
        <v>0.96636549436539898</v>
      </c>
      <c r="Q5889" s="86">
        <v>7662.94683970196</v>
      </c>
      <c r="R5889" s="44">
        <v>7964.9876630584704</v>
      </c>
      <c r="S5889" s="45">
        <v>7494.3786546732199</v>
      </c>
      <c r="T5889" s="140">
        <v>0.97800217219890195</v>
      </c>
      <c r="U5889" s="44">
        <v>7972.4864163075599</v>
      </c>
      <c r="V5889" s="45">
        <v>7405.5320033083299</v>
      </c>
      <c r="W5889" s="99">
        <v>0.96640785303899601</v>
      </c>
      <c r="X5889" s="86">
        <v>7689.9806646404004</v>
      </c>
      <c r="Y5889" s="44">
        <v>7993.0870465755897</v>
      </c>
      <c r="Z5889" s="45">
        <v>7521.1860883568597</v>
      </c>
      <c r="AA5889" s="46">
        <v>0.978050064929333</v>
      </c>
      <c r="AB5889" s="139">
        <v>8000.6122543971496</v>
      </c>
      <c r="AC5889" s="45">
        <v>7431.9748989438804</v>
      </c>
      <c r="AD5889" s="99">
        <v>0.966449100856278</v>
      </c>
      <c r="AE5889" s="142">
        <v>7717.84262790509</v>
      </c>
      <c r="AF5889" s="44">
        <v>8022.0472101150299</v>
      </c>
      <c r="AG5889" s="45">
        <v>7548.70541863572</v>
      </c>
      <c r="AH5889" s="140">
        <v>0.97808491084570304</v>
      </c>
      <c r="AI5889" s="44">
        <v>8029.59968290293</v>
      </c>
      <c r="AJ5889" s="45">
        <v>7459.1360770853898</v>
      </c>
      <c r="AK5889" s="46">
        <v>0.96647942134965203</v>
      </c>
    </row>
    <row r="5890" spans="1:37" x14ac:dyDescent="0.2">
      <c r="A5890" s="35" t="s">
        <v>1350</v>
      </c>
      <c r="B5890" s="35" t="s">
        <v>7668</v>
      </c>
      <c r="C5890" s="85" t="s">
        <v>1031</v>
      </c>
      <c r="D5890" s="85" t="s">
        <v>1031</v>
      </c>
      <c r="E5890" s="85" t="s">
        <v>12896</v>
      </c>
      <c r="F5890" s="85" t="s">
        <v>230</v>
      </c>
      <c r="G5890" s="85" t="s">
        <v>230</v>
      </c>
      <c r="H5890" s="840">
        <v>1.03941575345292</v>
      </c>
      <c r="I5890" s="840">
        <v>1.04039432650138</v>
      </c>
      <c r="J5890" s="86">
        <v>17182.75</v>
      </c>
      <c r="K5890" s="44">
        <v>17860.021037643099</v>
      </c>
      <c r="L5890" s="45">
        <v>16803.907207914301</v>
      </c>
      <c r="M5890" s="46">
        <v>0.97795214432581201</v>
      </c>
      <c r="N5890" s="139">
        <v>17876.835613691499</v>
      </c>
      <c r="O5890" s="45">
        <v>16604.816698307099</v>
      </c>
      <c r="P5890" s="99">
        <v>0.96636549436539898</v>
      </c>
      <c r="Q5890" s="86">
        <v>17258.5472381238</v>
      </c>
      <c r="R5890" s="44">
        <v>17938.805881017299</v>
      </c>
      <c r="S5890" s="45">
        <v>16878.896687882501</v>
      </c>
      <c r="T5890" s="140">
        <v>0.97800217219890195</v>
      </c>
      <c r="U5890" s="44">
        <v>17955.6946302</v>
      </c>
      <c r="V5890" s="45">
        <v>16678.795582967301</v>
      </c>
      <c r="W5890" s="99">
        <v>0.96640785303899601</v>
      </c>
      <c r="X5890" s="86">
        <v>17329.0083935238</v>
      </c>
      <c r="Y5890" s="44">
        <v>18012.044315946499</v>
      </c>
      <c r="Z5890" s="45">
        <v>16948.637784446899</v>
      </c>
      <c r="AA5890" s="46">
        <v>0.978050064929333</v>
      </c>
      <c r="AB5890" s="139">
        <v>18029.002016516901</v>
      </c>
      <c r="AC5890" s="45">
        <v>16747.604580652001</v>
      </c>
      <c r="AD5890" s="99">
        <v>0.966449100856278</v>
      </c>
      <c r="AE5890" s="142">
        <v>17399.4885856972</v>
      </c>
      <c r="AF5890" s="44">
        <v>18085.302537997901</v>
      </c>
      <c r="AG5890" s="45">
        <v>17018.1772421024</v>
      </c>
      <c r="AH5890" s="140">
        <v>0.97808491084570304</v>
      </c>
      <c r="AI5890" s="44">
        <v>18102.329208584801</v>
      </c>
      <c r="AJ5890" s="45">
        <v>16816.2476600845</v>
      </c>
      <c r="AK5890" s="46">
        <v>0.96647942134965203</v>
      </c>
    </row>
    <row r="5891" spans="1:37" x14ac:dyDescent="0.2">
      <c r="A5891" s="35" t="s">
        <v>1349</v>
      </c>
      <c r="B5891" s="35" t="s">
        <v>7667</v>
      </c>
      <c r="C5891" s="85" t="s">
        <v>1031</v>
      </c>
      <c r="D5891" s="85" t="s">
        <v>1031</v>
      </c>
      <c r="E5891" s="85" t="s">
        <v>12896</v>
      </c>
      <c r="F5891" s="85" t="s">
        <v>230</v>
      </c>
      <c r="G5891" s="85" t="s">
        <v>230</v>
      </c>
      <c r="H5891" s="840">
        <v>1.03941575345292</v>
      </c>
      <c r="I5891" s="840">
        <v>1.04039432650138</v>
      </c>
      <c r="J5891" s="86">
        <v>7591.1666666666697</v>
      </c>
      <c r="K5891" s="44">
        <v>7890.3782204200197</v>
      </c>
      <c r="L5891" s="45">
        <v>7423.7977196012898</v>
      </c>
      <c r="M5891" s="46">
        <v>0.97795214432581201</v>
      </c>
      <c r="N5891" s="139">
        <v>7897.8067315263597</v>
      </c>
      <c r="O5891" s="45">
        <v>7335.8415286434702</v>
      </c>
      <c r="P5891" s="99">
        <v>0.96636549436539898</v>
      </c>
      <c r="Q5891" s="86">
        <v>7622.8420831338099</v>
      </c>
      <c r="R5891" s="44">
        <v>7923.3021472931496</v>
      </c>
      <c r="S5891" s="45">
        <v>7455.1561156340704</v>
      </c>
      <c r="T5891" s="140">
        <v>0.97800217219890195</v>
      </c>
      <c r="U5891" s="44">
        <v>7930.7616551083402</v>
      </c>
      <c r="V5891" s="45">
        <v>7366.7744516166504</v>
      </c>
      <c r="W5891" s="99">
        <v>0.96640785303899601</v>
      </c>
      <c r="X5891" s="86">
        <v>7655.7771209331904</v>
      </c>
      <c r="Y5891" s="44">
        <v>7957.5353444223902</v>
      </c>
      <c r="Z5891" s="45">
        <v>7487.7333102131997</v>
      </c>
      <c r="AA5891" s="46">
        <v>0.978050064929333</v>
      </c>
      <c r="AB5891" s="139">
        <v>7965.0270815779204</v>
      </c>
      <c r="AC5891" s="45">
        <v>7398.9189148819396</v>
      </c>
      <c r="AD5891" s="99">
        <v>0.966449100856278</v>
      </c>
      <c r="AE5891" s="142">
        <v>7686.9401033622298</v>
      </c>
      <c r="AF5891" s="44">
        <v>7989.9266392837098</v>
      </c>
      <c r="AG5891" s="45">
        <v>7518.4801256732999</v>
      </c>
      <c r="AH5891" s="140">
        <v>0.97808491084570204</v>
      </c>
      <c r="AI5891" s="44">
        <v>7997.4488716939604</v>
      </c>
      <c r="AJ5891" s="45">
        <v>7429.2694230469597</v>
      </c>
      <c r="AK5891" s="46">
        <v>0.96647942134965203</v>
      </c>
    </row>
    <row r="5892" spans="1:37" x14ac:dyDescent="0.2">
      <c r="A5892" s="35" t="s">
        <v>1348</v>
      </c>
      <c r="B5892" s="35" t="s">
        <v>7666</v>
      </c>
      <c r="C5892" s="85" t="s">
        <v>1031</v>
      </c>
      <c r="D5892" s="85" t="s">
        <v>1031</v>
      </c>
      <c r="E5892" s="85" t="s">
        <v>12896</v>
      </c>
      <c r="F5892" s="85" t="s">
        <v>230</v>
      </c>
      <c r="G5892" s="85" t="s">
        <v>230</v>
      </c>
      <c r="H5892" s="840">
        <v>1.03941575345292</v>
      </c>
      <c r="I5892" s="840">
        <v>1.04039432650138</v>
      </c>
      <c r="J5892" s="86">
        <v>5206.4166666666697</v>
      </c>
      <c r="K5892" s="44">
        <v>5411.6315023731704</v>
      </c>
      <c r="L5892" s="45">
        <v>5091.6263434203101</v>
      </c>
      <c r="M5892" s="46">
        <v>0.97795214432581201</v>
      </c>
      <c r="N5892" s="139">
        <v>5416.7263614022004</v>
      </c>
      <c r="O5892" s="45">
        <v>5031.3014159555896</v>
      </c>
      <c r="P5892" s="99">
        <v>0.96636549436539898</v>
      </c>
      <c r="Q5892" s="86">
        <v>5223.5627841259002</v>
      </c>
      <c r="R5892" s="44">
        <v>5429.4534469708497</v>
      </c>
      <c r="S5892" s="45">
        <v>5108.65574949247</v>
      </c>
      <c r="T5892" s="140">
        <v>0.97800217219890195</v>
      </c>
      <c r="U5892" s="44">
        <v>5434.5650847283096</v>
      </c>
      <c r="V5892" s="45">
        <v>5048.0920954215098</v>
      </c>
      <c r="W5892" s="99">
        <v>0.96640785303899601</v>
      </c>
      <c r="X5892" s="86">
        <v>5240.2551471248598</v>
      </c>
      <c r="Y5892" s="44">
        <v>5446.8037520343296</v>
      </c>
      <c r="Z5892" s="45">
        <v>5125.23188689174</v>
      </c>
      <c r="AA5892" s="46">
        <v>0.978050064929333</v>
      </c>
      <c r="AB5892" s="139">
        <v>5451.9317244883396</v>
      </c>
      <c r="AC5892" s="45">
        <v>5064.4398751963099</v>
      </c>
      <c r="AD5892" s="99">
        <v>0.966449100856278</v>
      </c>
      <c r="AE5892" s="142">
        <v>5257.9892146874399</v>
      </c>
      <c r="AF5892" s="44">
        <v>5465.2368212316696</v>
      </c>
      <c r="AG5892" s="45">
        <v>5142.7599122752299</v>
      </c>
      <c r="AH5892" s="140">
        <v>0.97808491084570204</v>
      </c>
      <c r="AI5892" s="44">
        <v>5470.3821477662405</v>
      </c>
      <c r="AJ5892" s="45">
        <v>5081.7383736738302</v>
      </c>
      <c r="AK5892" s="46">
        <v>0.96647942134965203</v>
      </c>
    </row>
    <row r="5893" spans="1:37" x14ac:dyDescent="0.2">
      <c r="A5893" s="35" t="s">
        <v>1347</v>
      </c>
      <c r="B5893" s="35" t="s">
        <v>7665</v>
      </c>
      <c r="C5893" s="85" t="s">
        <v>1031</v>
      </c>
      <c r="D5893" s="85" t="s">
        <v>1031</v>
      </c>
      <c r="E5893" s="85" t="s">
        <v>12896</v>
      </c>
      <c r="F5893" s="85" t="s">
        <v>230</v>
      </c>
      <c r="G5893" s="85" t="s">
        <v>230</v>
      </c>
      <c r="H5893" s="840">
        <v>1.03941575345292</v>
      </c>
      <c r="I5893" s="840">
        <v>1.04039432650138</v>
      </c>
      <c r="J5893" s="86">
        <v>6847.5</v>
      </c>
      <c r="K5893" s="44">
        <v>7117.39937176887</v>
      </c>
      <c r="L5893" s="45">
        <v>6696.527308271</v>
      </c>
      <c r="M5893" s="46">
        <v>0.97795214432581201</v>
      </c>
      <c r="N5893" s="139">
        <v>7124.10015071817</v>
      </c>
      <c r="O5893" s="45">
        <v>6617.1877226670704</v>
      </c>
      <c r="P5893" s="99">
        <v>0.96636549436539998</v>
      </c>
      <c r="Q5893" s="86">
        <v>6876.4684608344096</v>
      </c>
      <c r="R5893" s="44">
        <v>7147.5096463134296</v>
      </c>
      <c r="S5893" s="45">
        <v>6725.2010917532898</v>
      </c>
      <c r="T5893" s="140">
        <v>0.97800217219890195</v>
      </c>
      <c r="U5893" s="44">
        <v>7154.2387730177597</v>
      </c>
      <c r="V5893" s="45">
        <v>6645.4731217253502</v>
      </c>
      <c r="W5893" s="99">
        <v>0.96640785303899601</v>
      </c>
      <c r="X5893" s="86">
        <v>6903.2670201727797</v>
      </c>
      <c r="Y5893" s="44">
        <v>7175.3644910595804</v>
      </c>
      <c r="Z5893" s="45">
        <v>6751.7407573045102</v>
      </c>
      <c r="AA5893" s="46">
        <v>0.978050064929333</v>
      </c>
      <c r="AB5893" s="139">
        <v>7182.1198421118197</v>
      </c>
      <c r="AC5893" s="45">
        <v>6671.6562046167801</v>
      </c>
      <c r="AD5893" s="99">
        <v>0.966449100856278</v>
      </c>
      <c r="AE5893" s="142">
        <v>6928.6005600765602</v>
      </c>
      <c r="AF5893" s="44">
        <v>7201.6965715263004</v>
      </c>
      <c r="AG5893" s="45">
        <v>6776.75966108797</v>
      </c>
      <c r="AH5893" s="140">
        <v>0.97808491084570304</v>
      </c>
      <c r="AI5893" s="44">
        <v>7208.4767132979096</v>
      </c>
      <c r="AJ5893" s="45">
        <v>6696.3498600656703</v>
      </c>
      <c r="AK5893" s="46">
        <v>0.96647942134965203</v>
      </c>
    </row>
    <row r="5894" spans="1:37" x14ac:dyDescent="0.2">
      <c r="A5894" s="35" t="s">
        <v>1346</v>
      </c>
      <c r="B5894" s="35" t="s">
        <v>7664</v>
      </c>
      <c r="C5894" s="85" t="s">
        <v>1031</v>
      </c>
      <c r="D5894" s="85" t="s">
        <v>1031</v>
      </c>
      <c r="E5894" s="85" t="s">
        <v>12896</v>
      </c>
      <c r="F5894" s="85" t="s">
        <v>230</v>
      </c>
      <c r="G5894" s="85" t="s">
        <v>230</v>
      </c>
      <c r="H5894" s="840">
        <v>1.03941575345292</v>
      </c>
      <c r="I5894" s="840">
        <v>1.04039432650138</v>
      </c>
      <c r="J5894" s="86">
        <v>4994.4166666666697</v>
      </c>
      <c r="K5894" s="44">
        <v>5191.2753626411504</v>
      </c>
      <c r="L5894" s="45">
        <v>4884.3004888232399</v>
      </c>
      <c r="M5894" s="46">
        <v>0.97795214432581201</v>
      </c>
      <c r="N5894" s="139">
        <v>5196.1627641839104</v>
      </c>
      <c r="O5894" s="45">
        <v>4826.4319311501204</v>
      </c>
      <c r="P5894" s="99">
        <v>0.96636549436539898</v>
      </c>
      <c r="Q5894" s="86">
        <v>5007.8496062726999</v>
      </c>
      <c r="R5894" s="44">
        <v>5205.2377716828396</v>
      </c>
      <c r="S5894" s="45">
        <v>4897.6877929801103</v>
      </c>
      <c r="T5894" s="140">
        <v>0.97800217219890195</v>
      </c>
      <c r="U5894" s="44">
        <v>5210.1383183382604</v>
      </c>
      <c r="V5894" s="45">
        <v>4839.6251863401803</v>
      </c>
      <c r="W5894" s="99">
        <v>0.96640785303899601</v>
      </c>
      <c r="X5894" s="86">
        <v>5020.3265565581996</v>
      </c>
      <c r="Y5894" s="44">
        <v>5218.2065103646401</v>
      </c>
      <c r="Z5894" s="45">
        <v>4910.1307146081999</v>
      </c>
      <c r="AA5894" s="46">
        <v>0.978050064929333</v>
      </c>
      <c r="AB5894" s="139">
        <v>5223.11926662734</v>
      </c>
      <c r="AC5894" s="45">
        <v>4851.8900865905698</v>
      </c>
      <c r="AD5894" s="99">
        <v>0.966449100856278</v>
      </c>
      <c r="AE5894" s="142">
        <v>5031.2071446663904</v>
      </c>
      <c r="AF5894" s="44">
        <v>5229.5159650511296</v>
      </c>
      <c r="AG5894" s="45">
        <v>4920.94779153729</v>
      </c>
      <c r="AH5894" s="140">
        <v>0.97808491084570304</v>
      </c>
      <c r="AI5894" s="44">
        <v>5234.4393687641004</v>
      </c>
      <c r="AJ5894" s="45">
        <v>4862.5581698674096</v>
      </c>
      <c r="AK5894" s="46">
        <v>0.96647942134965203</v>
      </c>
    </row>
    <row r="5895" spans="1:37" x14ac:dyDescent="0.2">
      <c r="A5895" s="35" t="s">
        <v>1345</v>
      </c>
      <c r="B5895" s="35" t="s">
        <v>7663</v>
      </c>
      <c r="C5895" s="85" t="s">
        <v>1031</v>
      </c>
      <c r="D5895" s="85" t="s">
        <v>1031</v>
      </c>
      <c r="E5895" s="85" t="s">
        <v>12896</v>
      </c>
      <c r="F5895" s="85" t="s">
        <v>230</v>
      </c>
      <c r="G5895" s="85" t="s">
        <v>230</v>
      </c>
      <c r="H5895" s="840">
        <v>1.03941575345292</v>
      </c>
      <c r="I5895" s="840">
        <v>1.04039432650138</v>
      </c>
      <c r="J5895" s="86">
        <v>12735.416666666701</v>
      </c>
      <c r="K5895" s="44">
        <v>13237.392710120201</v>
      </c>
      <c r="L5895" s="45">
        <v>12454.628038049301</v>
      </c>
      <c r="M5895" s="46">
        <v>0.97795214432581201</v>
      </c>
      <c r="N5895" s="139">
        <v>13249.855245631101</v>
      </c>
      <c r="O5895" s="45">
        <v>12307.0672230327</v>
      </c>
      <c r="P5895" s="99">
        <v>0.96636549436539898</v>
      </c>
      <c r="Q5895" s="86">
        <v>12785.572475254399</v>
      </c>
      <c r="R5895" s="44">
        <v>13289.525447693501</v>
      </c>
      <c r="S5895" s="45">
        <v>12504.3176536053</v>
      </c>
      <c r="T5895" s="140">
        <v>0.97800217219890195</v>
      </c>
      <c r="U5895" s="44">
        <v>13302.0370643268</v>
      </c>
      <c r="V5895" s="45">
        <v>12356.0776456851</v>
      </c>
      <c r="W5895" s="99">
        <v>0.96640785303899601</v>
      </c>
      <c r="X5895" s="86">
        <v>12830.5813869822</v>
      </c>
      <c r="Y5895" s="44">
        <v>13336.308419589101</v>
      </c>
      <c r="Z5895" s="45">
        <v>12548.950958619</v>
      </c>
      <c r="AA5895" s="46">
        <v>0.978050064929333</v>
      </c>
      <c r="AB5895" s="139">
        <v>13348.8640807304</v>
      </c>
      <c r="AC5895" s="45">
        <v>12400.103844912201</v>
      </c>
      <c r="AD5895" s="99">
        <v>0.966449100856278</v>
      </c>
      <c r="AE5895" s="142">
        <v>12879.0994692205</v>
      </c>
      <c r="AF5895" s="44">
        <v>13386.738878594901</v>
      </c>
      <c r="AG5895" s="45">
        <v>12596.852856125401</v>
      </c>
      <c r="AH5895" s="140">
        <v>0.97808491084570204</v>
      </c>
      <c r="AI5895" s="44">
        <v>13399.342018223901</v>
      </c>
      <c r="AJ5895" s="45">
        <v>12447.3846025168</v>
      </c>
      <c r="AK5895" s="46">
        <v>0.96647942134965203</v>
      </c>
    </row>
    <row r="5896" spans="1:37" x14ac:dyDescent="0.2">
      <c r="A5896" s="35" t="s">
        <v>1344</v>
      </c>
      <c r="B5896" s="35" t="s">
        <v>7662</v>
      </c>
      <c r="C5896" s="85" t="s">
        <v>1031</v>
      </c>
      <c r="D5896" s="85" t="s">
        <v>1031</v>
      </c>
      <c r="E5896" s="85" t="s">
        <v>12896</v>
      </c>
      <c r="F5896" s="85" t="s">
        <v>230</v>
      </c>
      <c r="G5896" s="85" t="s">
        <v>230</v>
      </c>
      <c r="H5896" s="840">
        <v>1.03941575345292</v>
      </c>
      <c r="I5896" s="840">
        <v>1.04039432650138</v>
      </c>
      <c r="J5896" s="86">
        <v>20796.833333333299</v>
      </c>
      <c r="K5896" s="44">
        <v>21616.556188601498</v>
      </c>
      <c r="L5896" s="45">
        <v>20338.307753519901</v>
      </c>
      <c r="M5896" s="46">
        <v>0.97795214432581201</v>
      </c>
      <c r="N5896" s="139">
        <v>21636.9074091947</v>
      </c>
      <c r="O5896" s="45">
        <v>20097.342125401501</v>
      </c>
      <c r="P5896" s="99">
        <v>0.96636549436539898</v>
      </c>
      <c r="Q5896" s="86">
        <v>20884.9775742089</v>
      </c>
      <c r="R5896" s="44">
        <v>21708.174701143598</v>
      </c>
      <c r="S5896" s="45">
        <v>20425.553433901601</v>
      </c>
      <c r="T5896" s="140">
        <v>0.97800217219890195</v>
      </c>
      <c r="U5896" s="44">
        <v>21728.612177315401</v>
      </c>
      <c r="V5896" s="45">
        <v>20183.406338258799</v>
      </c>
      <c r="W5896" s="99">
        <v>0.96640785303899601</v>
      </c>
      <c r="X5896" s="86">
        <v>20976.287177764701</v>
      </c>
      <c r="Y5896" s="44">
        <v>21803.083341521098</v>
      </c>
      <c r="Z5896" s="45">
        <v>20515.8590361891</v>
      </c>
      <c r="AA5896" s="46">
        <v>0.978050064929333</v>
      </c>
      <c r="AB5896" s="139">
        <v>21823.610170809901</v>
      </c>
      <c r="AC5896" s="45">
        <v>20272.513882253701</v>
      </c>
      <c r="AD5896" s="99">
        <v>0.966449100856278</v>
      </c>
      <c r="AE5896" s="142">
        <v>21063.4534571859</v>
      </c>
      <c r="AF5896" s="44">
        <v>21893.6853455214</v>
      </c>
      <c r="AG5896" s="45">
        <v>20601.8459967743</v>
      </c>
      <c r="AH5896" s="140">
        <v>0.97808491084570304</v>
      </c>
      <c r="AI5896" s="44">
        <v>21914.297473382001</v>
      </c>
      <c r="AJ5896" s="45">
        <v>20357.394308926301</v>
      </c>
      <c r="AK5896" s="46">
        <v>0.96647942134965203</v>
      </c>
    </row>
    <row r="5897" spans="1:37" x14ac:dyDescent="0.2">
      <c r="A5897" s="35" t="s">
        <v>1343</v>
      </c>
      <c r="B5897" s="35" t="s">
        <v>7661</v>
      </c>
      <c r="C5897" s="85" t="s">
        <v>1031</v>
      </c>
      <c r="D5897" s="85" t="s">
        <v>1031</v>
      </c>
      <c r="E5897" s="85" t="s">
        <v>12896</v>
      </c>
      <c r="F5897" s="85" t="s">
        <v>230</v>
      </c>
      <c r="G5897" s="85" t="s">
        <v>230</v>
      </c>
      <c r="H5897" s="840">
        <v>1.03941575345292</v>
      </c>
      <c r="I5897" s="840">
        <v>1.04039432650138</v>
      </c>
      <c r="J5897" s="86">
        <v>8089</v>
      </c>
      <c r="K5897" s="44">
        <v>8407.8340296806691</v>
      </c>
      <c r="L5897" s="45">
        <v>7910.6548954514901</v>
      </c>
      <c r="M5897" s="46">
        <v>0.97795214432581201</v>
      </c>
      <c r="N5897" s="139">
        <v>8415.7497070696299</v>
      </c>
      <c r="O5897" s="45">
        <v>7816.9304839217202</v>
      </c>
      <c r="P5897" s="99">
        <v>0.96636549436539898</v>
      </c>
      <c r="Q5897" s="86">
        <v>8125.0964388093198</v>
      </c>
      <c r="R5897" s="44">
        <v>8445.3532368226206</v>
      </c>
      <c r="S5897" s="45">
        <v>7946.3619664810803</v>
      </c>
      <c r="T5897" s="140">
        <v>0.97800217219890195</v>
      </c>
      <c r="U5897" s="44">
        <v>8453.3042372137497</v>
      </c>
      <c r="V5897" s="45">
        <v>7852.1570051645103</v>
      </c>
      <c r="W5897" s="99">
        <v>0.96640785303899701</v>
      </c>
      <c r="X5897" s="86">
        <v>8161.60446166781</v>
      </c>
      <c r="Y5897" s="44">
        <v>8483.3002509091602</v>
      </c>
      <c r="Z5897" s="45">
        <v>7982.4577736617302</v>
      </c>
      <c r="AA5897" s="46">
        <v>0.978050064929333</v>
      </c>
      <c r="AB5897" s="139">
        <v>8491.2869770675097</v>
      </c>
      <c r="AC5897" s="45">
        <v>7887.7752935234403</v>
      </c>
      <c r="AD5897" s="99">
        <v>0.966449100856278</v>
      </c>
      <c r="AE5897" s="142">
        <v>8199.1782742656706</v>
      </c>
      <c r="AF5897" s="44">
        <v>8522.3550636406599</v>
      </c>
      <c r="AG5897" s="45">
        <v>8019.4925513931603</v>
      </c>
      <c r="AH5897" s="140">
        <v>0.97808491084570304</v>
      </c>
      <c r="AI5897" s="44">
        <v>8530.37855851934</v>
      </c>
      <c r="AJ5897" s="45">
        <v>7924.3370740549199</v>
      </c>
      <c r="AK5897" s="46">
        <v>0.96647942134965203</v>
      </c>
    </row>
    <row r="5898" spans="1:37" x14ac:dyDescent="0.2">
      <c r="A5898" s="35" t="s">
        <v>1342</v>
      </c>
      <c r="B5898" s="35" t="s">
        <v>7660</v>
      </c>
      <c r="C5898" s="85" t="s">
        <v>1031</v>
      </c>
      <c r="D5898" s="85" t="s">
        <v>1031</v>
      </c>
      <c r="E5898" s="85" t="s">
        <v>12896</v>
      </c>
      <c r="F5898" s="85" t="s">
        <v>230</v>
      </c>
      <c r="G5898" s="85" t="s">
        <v>230</v>
      </c>
      <c r="H5898" s="840">
        <v>1.03941575345292</v>
      </c>
      <c r="I5898" s="840">
        <v>1.04039432650138</v>
      </c>
      <c r="J5898" s="86">
        <v>8635.25</v>
      </c>
      <c r="K5898" s="44">
        <v>8975.6148850043191</v>
      </c>
      <c r="L5898" s="45">
        <v>8444.8612542894698</v>
      </c>
      <c r="M5898" s="46">
        <v>0.97795214432581201</v>
      </c>
      <c r="N5898" s="139">
        <v>8984.0651079210093</v>
      </c>
      <c r="O5898" s="45">
        <v>8344.80763521882</v>
      </c>
      <c r="P5898" s="99">
        <v>0.96636549436539998</v>
      </c>
      <c r="Q5898" s="86">
        <v>8666.7912916159803</v>
      </c>
      <c r="R5898" s="44">
        <v>9008.3994003942298</v>
      </c>
      <c r="S5898" s="45">
        <v>8476.1407091949604</v>
      </c>
      <c r="T5898" s="140">
        <v>0.97800217219890195</v>
      </c>
      <c r="U5898" s="44">
        <v>9016.8804887688002</v>
      </c>
      <c r="V5898" s="45">
        <v>8375.6551648676705</v>
      </c>
      <c r="W5898" s="99">
        <v>0.96640785303899601</v>
      </c>
      <c r="X5898" s="86">
        <v>8701.2268178094891</v>
      </c>
      <c r="Y5898" s="44">
        <v>9044.1922287981997</v>
      </c>
      <c r="Z5898" s="45">
        <v>8510.2354541234199</v>
      </c>
      <c r="AA5898" s="46">
        <v>0.978050064929333</v>
      </c>
      <c r="AB5898" s="139">
        <v>9052.70701485061</v>
      </c>
      <c r="AC5898" s="45">
        <v>8409.2928344185093</v>
      </c>
      <c r="AD5898" s="99">
        <v>0.966449100856278</v>
      </c>
      <c r="AE5898" s="142">
        <v>8734.2480002974698</v>
      </c>
      <c r="AF5898" s="44">
        <v>9078.5149660738407</v>
      </c>
      <c r="AG5898" s="45">
        <v>8542.8361766752005</v>
      </c>
      <c r="AH5898" s="140">
        <v>0.97808491084570204</v>
      </c>
      <c r="AI5898" s="44">
        <v>9087.0620657654708</v>
      </c>
      <c r="AJ5898" s="45">
        <v>8441.47095325185</v>
      </c>
      <c r="AK5898" s="46">
        <v>0.96647942134965203</v>
      </c>
    </row>
    <row r="5899" spans="1:37" x14ac:dyDescent="0.2">
      <c r="A5899" s="35" t="s">
        <v>1341</v>
      </c>
      <c r="B5899" s="35" t="s">
        <v>7659</v>
      </c>
      <c r="C5899" s="85" t="s">
        <v>1031</v>
      </c>
      <c r="D5899" s="85" t="s">
        <v>1031</v>
      </c>
      <c r="E5899" s="85" t="s">
        <v>12896</v>
      </c>
      <c r="F5899" s="85" t="s">
        <v>230</v>
      </c>
      <c r="G5899" s="85" t="s">
        <v>230</v>
      </c>
      <c r="H5899" s="840">
        <v>1.03941575345292</v>
      </c>
      <c r="I5899" s="840">
        <v>1.04039432650138</v>
      </c>
      <c r="J5899" s="86">
        <v>7750.3333333333303</v>
      </c>
      <c r="K5899" s="44">
        <v>8055.81856117794</v>
      </c>
      <c r="L5899" s="45">
        <v>7579.4551025731498</v>
      </c>
      <c r="M5899" s="46">
        <v>0.97795214432581201</v>
      </c>
      <c r="N5899" s="139">
        <v>8063.4028284944998</v>
      </c>
      <c r="O5899" s="45">
        <v>7489.6547031632999</v>
      </c>
      <c r="P5899" s="99">
        <v>0.96636549436539898</v>
      </c>
      <c r="Q5899" s="86">
        <v>7780.1109225067703</v>
      </c>
      <c r="R5899" s="44">
        <v>8086.7698564646598</v>
      </c>
      <c r="S5899" s="45">
        <v>7608.9653821600295</v>
      </c>
      <c r="T5899" s="140">
        <v>0.97800217219890195</v>
      </c>
      <c r="U5899" s="44">
        <v>8094.3832633274296</v>
      </c>
      <c r="V5899" s="45">
        <v>7518.7602930250096</v>
      </c>
      <c r="W5899" s="99">
        <v>0.96640785303899601</v>
      </c>
      <c r="X5899" s="86">
        <v>7805.10339519427</v>
      </c>
      <c r="Y5899" s="44">
        <v>8112.7474262937903</v>
      </c>
      <c r="Z5899" s="45">
        <v>7633.78188244991</v>
      </c>
      <c r="AA5899" s="46">
        <v>0.978050064929333</v>
      </c>
      <c r="AB5899" s="139">
        <v>8120.3852901167402</v>
      </c>
      <c r="AC5899" s="45">
        <v>7543.23515837578</v>
      </c>
      <c r="AD5899" s="99">
        <v>0.966449100856278</v>
      </c>
      <c r="AE5899" s="142">
        <v>7831.1693767053503</v>
      </c>
      <c r="AF5899" s="44">
        <v>8139.8408181056202</v>
      </c>
      <c r="AG5899" s="45">
        <v>7659.5486016324503</v>
      </c>
      <c r="AH5899" s="140">
        <v>0.97808491084570304</v>
      </c>
      <c r="AI5899" s="44">
        <v>8147.5041893955604</v>
      </c>
      <c r="AJ5899" s="45">
        <v>7568.6640476892999</v>
      </c>
      <c r="AK5899" s="46">
        <v>0.96647942134965203</v>
      </c>
    </row>
    <row r="5900" spans="1:37" x14ac:dyDescent="0.2">
      <c r="A5900" s="35" t="s">
        <v>1340</v>
      </c>
      <c r="B5900" s="35" t="s">
        <v>7658</v>
      </c>
      <c r="C5900" s="85" t="s">
        <v>1031</v>
      </c>
      <c r="D5900" s="85" t="s">
        <v>1031</v>
      </c>
      <c r="E5900" s="85" t="s">
        <v>12896</v>
      </c>
      <c r="F5900" s="85" t="s">
        <v>230</v>
      </c>
      <c r="G5900" s="85" t="s">
        <v>230</v>
      </c>
      <c r="H5900" s="840">
        <v>1.03941575345292</v>
      </c>
      <c r="I5900" s="840">
        <v>1.04039432650138</v>
      </c>
      <c r="J5900" s="86">
        <v>11085.333333333299</v>
      </c>
      <c r="K5900" s="44">
        <v>11522.2700989434</v>
      </c>
      <c r="L5900" s="45">
        <v>10840.9255038997</v>
      </c>
      <c r="M5900" s="46">
        <v>0.97795214432581201</v>
      </c>
      <c r="N5900" s="139">
        <v>11533.1179073766</v>
      </c>
      <c r="O5900" s="45">
        <v>10712.483626871899</v>
      </c>
      <c r="P5900" s="99">
        <v>0.96636549436539898</v>
      </c>
      <c r="Q5900" s="86">
        <v>11130.9629756346</v>
      </c>
      <c r="R5900" s="44">
        <v>11569.6982679758</v>
      </c>
      <c r="S5900" s="45">
        <v>10886.1059688362</v>
      </c>
      <c r="T5900" s="140">
        <v>0.97800217219890195</v>
      </c>
      <c r="U5900" s="44">
        <v>11580.590728347101</v>
      </c>
      <c r="V5900" s="45">
        <v>10757.0500315396</v>
      </c>
      <c r="W5900" s="99">
        <v>0.96640785303899601</v>
      </c>
      <c r="X5900" s="86">
        <v>11173.1047904156</v>
      </c>
      <c r="Y5900" s="44">
        <v>11613.5011341382</v>
      </c>
      <c r="Z5900" s="45">
        <v>10927.855865728199</v>
      </c>
      <c r="AA5900" s="46">
        <v>0.978050064929333</v>
      </c>
      <c r="AB5900" s="139">
        <v>11624.4348333537</v>
      </c>
      <c r="AC5900" s="45">
        <v>10798.2370784701</v>
      </c>
      <c r="AD5900" s="99">
        <v>0.966449100856278</v>
      </c>
      <c r="AE5900" s="142">
        <v>11216.235140176101</v>
      </c>
      <c r="AF5900" s="44">
        <v>11658.3314991312</v>
      </c>
      <c r="AG5900" s="45">
        <v>10970.4303471036</v>
      </c>
      <c r="AH5900" s="140">
        <v>0.97808491084570304</v>
      </c>
      <c r="AI5900" s="44">
        <v>11669.307404544599</v>
      </c>
      <c r="AJ5900" s="45">
        <v>10840.260447999</v>
      </c>
      <c r="AK5900" s="46">
        <v>0.96647942134965203</v>
      </c>
    </row>
    <row r="5901" spans="1:37" x14ac:dyDescent="0.2">
      <c r="A5901" s="35" t="s">
        <v>1339</v>
      </c>
      <c r="B5901" s="35" t="s">
        <v>7657</v>
      </c>
      <c r="C5901" s="85" t="s">
        <v>1031</v>
      </c>
      <c r="D5901" s="85" t="s">
        <v>1031</v>
      </c>
      <c r="E5901" s="85" t="s">
        <v>12896</v>
      </c>
      <c r="F5901" s="85" t="s">
        <v>230</v>
      </c>
      <c r="G5901" s="85" t="s">
        <v>230</v>
      </c>
      <c r="H5901" s="840">
        <v>1.03941575345292</v>
      </c>
      <c r="I5901" s="840">
        <v>1.04039432650138</v>
      </c>
      <c r="J5901" s="86">
        <v>3381.5</v>
      </c>
      <c r="K5901" s="44">
        <v>3514.7843703010499</v>
      </c>
      <c r="L5901" s="45">
        <v>3306.9451760377301</v>
      </c>
      <c r="M5901" s="46">
        <v>0.97795214432581201</v>
      </c>
      <c r="N5901" s="139">
        <v>3518.0934150643998</v>
      </c>
      <c r="O5901" s="45">
        <v>3267.7649191966002</v>
      </c>
      <c r="P5901" s="99">
        <v>0.96636549436539898</v>
      </c>
      <c r="Q5901" s="86">
        <v>3394.7203989781601</v>
      </c>
      <c r="R5901" s="44">
        <v>3528.5258612658799</v>
      </c>
      <c r="S5901" s="45">
        <v>3320.0439242085699</v>
      </c>
      <c r="T5901" s="140">
        <v>0.97800217219890195</v>
      </c>
      <c r="U5901" s="44">
        <v>3531.8478431553699</v>
      </c>
      <c r="V5901" s="45">
        <v>3280.6844524441699</v>
      </c>
      <c r="W5901" s="99">
        <v>0.96640785303899601</v>
      </c>
      <c r="X5901" s="86">
        <v>3405.5379142830898</v>
      </c>
      <c r="Y5901" s="44">
        <v>3539.76975708704</v>
      </c>
      <c r="Z5901" s="45">
        <v>3330.78657818388</v>
      </c>
      <c r="AA5901" s="46">
        <v>0.978050064929333</v>
      </c>
      <c r="AB5901" s="139">
        <v>3543.10232470546</v>
      </c>
      <c r="AC5901" s="45">
        <v>3291.2790551908602</v>
      </c>
      <c r="AD5901" s="99">
        <v>0.966449100856278</v>
      </c>
      <c r="AE5901" s="142">
        <v>3417.48620737186</v>
      </c>
      <c r="AF5901" s="44">
        <v>3552.1890011503801</v>
      </c>
      <c r="AG5901" s="45">
        <v>3342.59169245372</v>
      </c>
      <c r="AH5901" s="140">
        <v>0.97808491084570304</v>
      </c>
      <c r="AI5901" s="44">
        <v>3555.5332610463802</v>
      </c>
      <c r="AJ5901" s="45">
        <v>3302.9300921711701</v>
      </c>
      <c r="AK5901" s="46">
        <v>0.96647942134965203</v>
      </c>
    </row>
    <row r="5902" spans="1:37" x14ac:dyDescent="0.2">
      <c r="A5902" s="35" t="s">
        <v>1338</v>
      </c>
      <c r="B5902" s="35" t="s">
        <v>7656</v>
      </c>
      <c r="C5902" s="85" t="s">
        <v>1031</v>
      </c>
      <c r="D5902" s="85" t="s">
        <v>1031</v>
      </c>
      <c r="E5902" s="85" t="s">
        <v>12896</v>
      </c>
      <c r="F5902" s="85" t="s">
        <v>230</v>
      </c>
      <c r="G5902" s="85" t="s">
        <v>230</v>
      </c>
      <c r="H5902" s="840">
        <v>1.03941575345292</v>
      </c>
      <c r="I5902" s="840">
        <v>1.04039432650138</v>
      </c>
      <c r="J5902" s="86">
        <v>5772</v>
      </c>
      <c r="K5902" s="44">
        <v>5999.5077289302499</v>
      </c>
      <c r="L5902" s="45">
        <v>5644.7397770485904</v>
      </c>
      <c r="M5902" s="46">
        <v>0.97795214432581201</v>
      </c>
      <c r="N5902" s="139">
        <v>6005.1560525659397</v>
      </c>
      <c r="O5902" s="45">
        <v>5577.8616334770904</v>
      </c>
      <c r="P5902" s="99">
        <v>0.96636549436539898</v>
      </c>
      <c r="Q5902" s="86">
        <v>5796.0263065416602</v>
      </c>
      <c r="R5902" s="44">
        <v>6024.4810504469397</v>
      </c>
      <c r="S5902" s="45">
        <v>5668.52631791972</v>
      </c>
      <c r="T5902" s="140">
        <v>0.97800217219890195</v>
      </c>
      <c r="U5902" s="44">
        <v>6030.1528855786601</v>
      </c>
      <c r="V5902" s="45">
        <v>5601.3253390624704</v>
      </c>
      <c r="W5902" s="99">
        <v>0.96640785303899601</v>
      </c>
      <c r="X5902" s="86">
        <v>5817.3587274265701</v>
      </c>
      <c r="Y5902" s="44">
        <v>6046.6543047740097</v>
      </c>
      <c r="Z5902" s="45">
        <v>5689.6680810767803</v>
      </c>
      <c r="AA5902" s="46">
        <v>0.978050064929333</v>
      </c>
      <c r="AB5902" s="139">
        <v>6052.3470152378704</v>
      </c>
      <c r="AC5902" s="45">
        <v>5622.1811114798302</v>
      </c>
      <c r="AD5902" s="99">
        <v>0.966449100856278</v>
      </c>
      <c r="AE5902" s="142">
        <v>5839.9494932539901</v>
      </c>
      <c r="AF5902" s="44">
        <v>6070.1355026575902</v>
      </c>
      <c r="AG5902" s="45">
        <v>5711.9664794527398</v>
      </c>
      <c r="AH5902" s="140">
        <v>0.97808491084570304</v>
      </c>
      <c r="AI5902" s="44">
        <v>6075.8503198360404</v>
      </c>
      <c r="AJ5902" s="45">
        <v>5644.1910069513096</v>
      </c>
      <c r="AK5902" s="46">
        <v>0.96647942134965203</v>
      </c>
    </row>
    <row r="5903" spans="1:37" x14ac:dyDescent="0.2">
      <c r="A5903" s="35" t="s">
        <v>1337</v>
      </c>
      <c r="B5903" s="35" t="s">
        <v>7655</v>
      </c>
      <c r="C5903" s="85" t="s">
        <v>1031</v>
      </c>
      <c r="D5903" s="85" t="s">
        <v>1031</v>
      </c>
      <c r="E5903" s="85" t="s">
        <v>12896</v>
      </c>
      <c r="F5903" s="85" t="s">
        <v>230</v>
      </c>
      <c r="G5903" s="85" t="s">
        <v>230</v>
      </c>
      <c r="H5903" s="840">
        <v>1.03941575345292</v>
      </c>
      <c r="I5903" s="840">
        <v>1.04039432650138</v>
      </c>
      <c r="J5903" s="86">
        <v>2981.3333333333298</v>
      </c>
      <c r="K5903" s="44">
        <v>3098.8448329609701</v>
      </c>
      <c r="L5903" s="45">
        <v>2915.6013262833499</v>
      </c>
      <c r="M5903" s="46">
        <v>0.97795214432581201</v>
      </c>
      <c r="N5903" s="139">
        <v>3101.7622854094402</v>
      </c>
      <c r="O5903" s="45">
        <v>2881.0576605347101</v>
      </c>
      <c r="P5903" s="99">
        <v>0.96636549436539898</v>
      </c>
      <c r="Q5903" s="86">
        <v>2991.76746038281</v>
      </c>
      <c r="R5903" s="44">
        <v>3109.6902289897198</v>
      </c>
      <c r="S5903" s="45">
        <v>2925.9550749683799</v>
      </c>
      <c r="T5903" s="140">
        <v>0.97800217219890195</v>
      </c>
      <c r="U5903" s="44">
        <v>3112.6178919937001</v>
      </c>
      <c r="V5903" s="45">
        <v>2891.2675681804799</v>
      </c>
      <c r="W5903" s="99">
        <v>0.96640785303899601</v>
      </c>
      <c r="X5903" s="86">
        <v>3002.8565953637299</v>
      </c>
      <c r="Y5903" s="44">
        <v>3121.2164505810601</v>
      </c>
      <c r="Z5903" s="45">
        <v>2936.9440880689699</v>
      </c>
      <c r="AA5903" s="46">
        <v>0.978050064929333</v>
      </c>
      <c r="AB5903" s="139">
        <v>3124.1549651136602</v>
      </c>
      <c r="AC5903" s="45">
        <v>2902.10805658962</v>
      </c>
      <c r="AD5903" s="99">
        <v>0.966449100856278</v>
      </c>
      <c r="AE5903" s="142">
        <v>3012.8955703147499</v>
      </c>
      <c r="AF5903" s="44">
        <v>3131.65111929367</v>
      </c>
      <c r="AG5903" s="45">
        <v>2946.86769527872</v>
      </c>
      <c r="AH5903" s="140">
        <v>0.97808491084570304</v>
      </c>
      <c r="AI5903" s="44">
        <v>3134.59945769659</v>
      </c>
      <c r="AJ5903" s="45">
        <v>2911.9015673847298</v>
      </c>
      <c r="AK5903" s="46">
        <v>0.96647942134965203</v>
      </c>
    </row>
    <row r="5904" spans="1:37" x14ac:dyDescent="0.2">
      <c r="A5904" s="35" t="s">
        <v>1336</v>
      </c>
      <c r="B5904" s="35" t="s">
        <v>7654</v>
      </c>
      <c r="C5904" s="85" t="s">
        <v>1031</v>
      </c>
      <c r="D5904" s="85" t="s">
        <v>1031</v>
      </c>
      <c r="E5904" s="85" t="s">
        <v>12896</v>
      </c>
      <c r="F5904" s="85" t="s">
        <v>230</v>
      </c>
      <c r="G5904" s="85" t="s">
        <v>230</v>
      </c>
      <c r="H5904" s="840">
        <v>1.03941575345292</v>
      </c>
      <c r="I5904" s="840">
        <v>1.04039432650138</v>
      </c>
      <c r="J5904" s="86">
        <v>6409.9166666666697</v>
      </c>
      <c r="K5904" s="44">
        <v>6662.5683616537599</v>
      </c>
      <c r="L5904" s="45">
        <v>6268.59174911643</v>
      </c>
      <c r="M5904" s="46">
        <v>0.97795214432581201</v>
      </c>
      <c r="N5904" s="139">
        <v>6668.8409333466097</v>
      </c>
      <c r="O5904" s="45">
        <v>6194.3222884243496</v>
      </c>
      <c r="P5904" s="99">
        <v>0.96636549436539898</v>
      </c>
      <c r="Q5904" s="86">
        <v>6432.9625762530404</v>
      </c>
      <c r="R5904" s="44">
        <v>6686.52264313049</v>
      </c>
      <c r="S5904" s="45">
        <v>6291.4513732497198</v>
      </c>
      <c r="T5904" s="140">
        <v>0.97800217219890195</v>
      </c>
      <c r="U5904" s="44">
        <v>6692.81776692934</v>
      </c>
      <c r="V5904" s="45">
        <v>6216.8655519969097</v>
      </c>
      <c r="W5904" s="99">
        <v>0.96640785303899601</v>
      </c>
      <c r="X5904" s="86">
        <v>6455.8998468400296</v>
      </c>
      <c r="Y5904" s="44">
        <v>6710.3640035198096</v>
      </c>
      <c r="Z5904" s="45">
        <v>6314.1932643791597</v>
      </c>
      <c r="AA5904" s="46">
        <v>0.978050064929333</v>
      </c>
      <c r="AB5904" s="139">
        <v>6716.6815731134702</v>
      </c>
      <c r="AC5904" s="45">
        <v>6239.2986021967299</v>
      </c>
      <c r="AD5904" s="99">
        <v>0.966449100856278</v>
      </c>
      <c r="AE5904" s="142">
        <v>6480.2081030494101</v>
      </c>
      <c r="AF5904" s="44">
        <v>6735.6303879628204</v>
      </c>
      <c r="AG5904" s="45">
        <v>6338.1937647326804</v>
      </c>
      <c r="AH5904" s="140">
        <v>0.97808491084570204</v>
      </c>
      <c r="AI5904" s="44">
        <v>6741.9717449608497</v>
      </c>
      <c r="AJ5904" s="45">
        <v>6262.9877776605199</v>
      </c>
      <c r="AK5904" s="46">
        <v>0.96647942134965203</v>
      </c>
    </row>
    <row r="5905" spans="1:37" x14ac:dyDescent="0.2">
      <c r="A5905" s="35" t="s">
        <v>1335</v>
      </c>
      <c r="B5905" s="35" t="s">
        <v>7653</v>
      </c>
      <c r="C5905" s="85" t="s">
        <v>1031</v>
      </c>
      <c r="D5905" s="85" t="s">
        <v>1031</v>
      </c>
      <c r="E5905" s="85" t="s">
        <v>12896</v>
      </c>
      <c r="F5905" s="85" t="s">
        <v>230</v>
      </c>
      <c r="G5905" s="85" t="s">
        <v>230</v>
      </c>
      <c r="H5905" s="840">
        <v>1.03941575345292</v>
      </c>
      <c r="I5905" s="840">
        <v>1.04039432650138</v>
      </c>
      <c r="J5905" s="86">
        <v>7173.1666666666697</v>
      </c>
      <c r="K5905" s="44">
        <v>7455.9024354766998</v>
      </c>
      <c r="L5905" s="45">
        <v>7015.0137232731004</v>
      </c>
      <c r="M5905" s="46">
        <v>0.97795214432581201</v>
      </c>
      <c r="N5905" s="139">
        <v>7462.9219030487802</v>
      </c>
      <c r="O5905" s="45">
        <v>6931.9007519987399</v>
      </c>
      <c r="P5905" s="99">
        <v>0.96636549436539898</v>
      </c>
      <c r="Q5905" s="86">
        <v>7200.5993899409996</v>
      </c>
      <c r="R5905" s="44">
        <v>7484.4164402081597</v>
      </c>
      <c r="S5905" s="45">
        <v>7042.2018444963896</v>
      </c>
      <c r="T5905" s="140">
        <v>0.97800217219890195</v>
      </c>
      <c r="U5905" s="44">
        <v>7491.4627527038801</v>
      </c>
      <c r="V5905" s="45">
        <v>6958.7157970267899</v>
      </c>
      <c r="W5905" s="99">
        <v>0.96640785303899601</v>
      </c>
      <c r="X5905" s="86">
        <v>7230.4279820756701</v>
      </c>
      <c r="Y5905" s="44">
        <v>7515.4207487762596</v>
      </c>
      <c r="Z5905" s="45">
        <v>7071.7205573359797</v>
      </c>
      <c r="AA5905" s="46">
        <v>0.978050064929333</v>
      </c>
      <c r="AB5905" s="139">
        <v>7522.4962507283199</v>
      </c>
      <c r="AC5905" s="45">
        <v>6987.8406220831102</v>
      </c>
      <c r="AD5905" s="99">
        <v>0.966449100856278</v>
      </c>
      <c r="AE5905" s="142">
        <v>7259.9124801353801</v>
      </c>
      <c r="AF5905" s="44">
        <v>7546.0674005421597</v>
      </c>
      <c r="AG5905" s="45">
        <v>7100.81085088081</v>
      </c>
      <c r="AH5905" s="140">
        <v>0.97808491084570304</v>
      </c>
      <c r="AI5905" s="44">
        <v>7553.1717552293803</v>
      </c>
      <c r="AJ5905" s="45">
        <v>7016.5560128503503</v>
      </c>
      <c r="AK5905" s="46">
        <v>0.96647942134965203</v>
      </c>
    </row>
    <row r="5906" spans="1:37" x14ac:dyDescent="0.2">
      <c r="A5906" s="35" t="s">
        <v>1334</v>
      </c>
      <c r="B5906" s="35" t="s">
        <v>7652</v>
      </c>
      <c r="C5906" s="85" t="s">
        <v>1031</v>
      </c>
      <c r="D5906" s="85" t="s">
        <v>1031</v>
      </c>
      <c r="E5906" s="85" t="s">
        <v>12896</v>
      </c>
      <c r="F5906" s="85" t="s">
        <v>230</v>
      </c>
      <c r="G5906" s="85" t="s">
        <v>230</v>
      </c>
      <c r="H5906" s="840">
        <v>1.03941575345292</v>
      </c>
      <c r="I5906" s="840">
        <v>1.04039432650138</v>
      </c>
      <c r="J5906" s="86">
        <v>3920.5833333333298</v>
      </c>
      <c r="K5906" s="44">
        <v>4075.1160793916301</v>
      </c>
      <c r="L5906" s="45">
        <v>3834.1428778413701</v>
      </c>
      <c r="M5906" s="46">
        <v>0.97795214432581201</v>
      </c>
      <c r="N5906" s="139">
        <v>4078.9526565758501</v>
      </c>
      <c r="O5906" s="45">
        <v>3788.7164511174101</v>
      </c>
      <c r="P5906" s="99">
        <v>0.96636549436539898</v>
      </c>
      <c r="Q5906" s="86">
        <v>3939.4030501429402</v>
      </c>
      <c r="R5906" s="44">
        <v>4094.6775895190499</v>
      </c>
      <c r="S5906" s="45">
        <v>3852.7447402067801</v>
      </c>
      <c r="T5906" s="140">
        <v>0.97800217219890195</v>
      </c>
      <c r="U5906" s="44">
        <v>4098.5325831709297</v>
      </c>
      <c r="V5906" s="45">
        <v>3807.0700439439102</v>
      </c>
      <c r="W5906" s="99">
        <v>0.96640785303899601</v>
      </c>
      <c r="X5906" s="86">
        <v>3955.4946118646699</v>
      </c>
      <c r="Y5906" s="44">
        <v>4111.4034122702797</v>
      </c>
      <c r="Z5906" s="45">
        <v>3868.6717619618698</v>
      </c>
      <c r="AA5906" s="46">
        <v>0.978050064929333</v>
      </c>
      <c r="AB5906" s="139">
        <v>4115.2741526907703</v>
      </c>
      <c r="AC5906" s="45">
        <v>3822.78421107847</v>
      </c>
      <c r="AD5906" s="99">
        <v>0.966449100856278</v>
      </c>
      <c r="AE5906" s="142">
        <v>3971.7758999961302</v>
      </c>
      <c r="AF5906" s="44">
        <v>4128.3264396406203</v>
      </c>
      <c r="AG5906" s="45">
        <v>3884.7340770468199</v>
      </c>
      <c r="AH5906" s="140">
        <v>0.97808491084570204</v>
      </c>
      <c r="AI5906" s="44">
        <v>4132.2131124908701</v>
      </c>
      <c r="AJ5906" s="45">
        <v>3838.63967355875</v>
      </c>
      <c r="AK5906" s="46">
        <v>0.96647942134965203</v>
      </c>
    </row>
    <row r="5907" spans="1:37" x14ac:dyDescent="0.2">
      <c r="A5907" s="35" t="s">
        <v>1333</v>
      </c>
      <c r="B5907" s="35" t="s">
        <v>7651</v>
      </c>
      <c r="C5907" s="85" t="s">
        <v>1031</v>
      </c>
      <c r="D5907" s="85" t="s">
        <v>1031</v>
      </c>
      <c r="E5907" s="85" t="s">
        <v>12896</v>
      </c>
      <c r="F5907" s="85" t="s">
        <v>230</v>
      </c>
      <c r="G5907" s="85" t="s">
        <v>230</v>
      </c>
      <c r="H5907" s="840">
        <v>1.03941575345292</v>
      </c>
      <c r="I5907" s="840">
        <v>1.04039432650138</v>
      </c>
      <c r="J5907" s="86">
        <v>3852.5</v>
      </c>
      <c r="K5907" s="44">
        <v>4004.34919017737</v>
      </c>
      <c r="L5907" s="45">
        <v>3767.5606360151901</v>
      </c>
      <c r="M5907" s="46">
        <v>0.97795214432581201</v>
      </c>
      <c r="N5907" s="139">
        <v>4008.1191428465499</v>
      </c>
      <c r="O5907" s="45">
        <v>3722.9230670427</v>
      </c>
      <c r="P5907" s="99">
        <v>0.96636549436539898</v>
      </c>
      <c r="Q5907" s="86">
        <v>3868.41431517817</v>
      </c>
      <c r="R5907" s="44">
        <v>4020.8907800789798</v>
      </c>
      <c r="S5907" s="45">
        <v>3783.3176032095798</v>
      </c>
      <c r="T5907" s="140">
        <v>0.97800217219890195</v>
      </c>
      <c r="U5907" s="44">
        <v>4024.6763060680701</v>
      </c>
      <c r="V5907" s="45">
        <v>3738.4659729966602</v>
      </c>
      <c r="W5907" s="99">
        <v>0.96640785303899601</v>
      </c>
      <c r="X5907" s="86">
        <v>3885.1338059320301</v>
      </c>
      <c r="Y5907" s="44">
        <v>4038.26928215825</v>
      </c>
      <c r="Z5907" s="45">
        <v>3799.8553711509699</v>
      </c>
      <c r="AA5907" s="46">
        <v>0.978050064929333</v>
      </c>
      <c r="AB5907" s="139">
        <v>4042.07116939038</v>
      </c>
      <c r="AC5907" s="45">
        <v>3754.7840734493402</v>
      </c>
      <c r="AD5907" s="99">
        <v>0.966449100856278</v>
      </c>
      <c r="AE5907" s="142">
        <v>3900.09595760307</v>
      </c>
      <c r="AF5907" s="44">
        <v>4053.8211783106799</v>
      </c>
      <c r="AG5907" s="45">
        <v>3814.6250069818898</v>
      </c>
      <c r="AH5907" s="140">
        <v>0.97808491084570304</v>
      </c>
      <c r="AI5907" s="44">
        <v>4057.6377071011898</v>
      </c>
      <c r="AJ5907" s="45">
        <v>3769.3624843123298</v>
      </c>
      <c r="AK5907" s="46">
        <v>0.96647942134965203</v>
      </c>
    </row>
    <row r="5908" spans="1:37" x14ac:dyDescent="0.2">
      <c r="A5908" s="35" t="s">
        <v>1332</v>
      </c>
      <c r="B5908" s="35" t="s">
        <v>7650</v>
      </c>
      <c r="C5908" s="85" t="s">
        <v>1031</v>
      </c>
      <c r="D5908" s="85" t="s">
        <v>1031</v>
      </c>
      <c r="E5908" s="85" t="s">
        <v>12896</v>
      </c>
      <c r="F5908" s="85" t="s">
        <v>230</v>
      </c>
      <c r="G5908" s="85" t="s">
        <v>230</v>
      </c>
      <c r="H5908" s="840">
        <v>1.03941575345292</v>
      </c>
      <c r="I5908" s="840">
        <v>1.04039432650138</v>
      </c>
      <c r="J5908" s="86">
        <v>5022.0833333333303</v>
      </c>
      <c r="K5908" s="44">
        <v>5220.0325318200103</v>
      </c>
      <c r="L5908" s="45">
        <v>4911.3571648162497</v>
      </c>
      <c r="M5908" s="46">
        <v>0.97795214432581201</v>
      </c>
      <c r="N5908" s="139">
        <v>5224.9470072171198</v>
      </c>
      <c r="O5908" s="45">
        <v>4853.1680431609002</v>
      </c>
      <c r="P5908" s="99">
        <v>0.96636549436539898</v>
      </c>
      <c r="Q5908" s="86">
        <v>5040.7813120789197</v>
      </c>
      <c r="R5908" s="44">
        <v>5239.4675054859099</v>
      </c>
      <c r="S5908" s="45">
        <v>4929.8950727928104</v>
      </c>
      <c r="T5908" s="140">
        <v>0.97800217219890195</v>
      </c>
      <c r="U5908" s="44">
        <v>5244.40027822107</v>
      </c>
      <c r="V5908" s="45">
        <v>4871.4506454452803</v>
      </c>
      <c r="W5908" s="99">
        <v>0.96640785303899601</v>
      </c>
      <c r="X5908" s="86">
        <v>5057.60958254257</v>
      </c>
      <c r="Y5908" s="44">
        <v>5256.9590749091903</v>
      </c>
      <c r="Z5908" s="45">
        <v>4946.5953805929803</v>
      </c>
      <c r="AA5908" s="46">
        <v>0.978050064929333</v>
      </c>
      <c r="AB5908" s="139">
        <v>5261.9083153362799</v>
      </c>
      <c r="AC5908" s="45">
        <v>4887.9222335303602</v>
      </c>
      <c r="AD5908" s="99">
        <v>0.966449100856278</v>
      </c>
      <c r="AE5908" s="142">
        <v>5073.8433187106402</v>
      </c>
      <c r="AF5908" s="44">
        <v>5273.8326760196796</v>
      </c>
      <c r="AG5908" s="45">
        <v>4962.6495900261598</v>
      </c>
      <c r="AH5908" s="140">
        <v>0.97808491084570304</v>
      </c>
      <c r="AI5908" s="44">
        <v>5278.7978023434598</v>
      </c>
      <c r="AJ5908" s="45">
        <v>4903.7651546862598</v>
      </c>
      <c r="AK5908" s="46">
        <v>0.96647942134965203</v>
      </c>
    </row>
    <row r="5909" spans="1:37" x14ac:dyDescent="0.2">
      <c r="A5909" s="35" t="s">
        <v>1331</v>
      </c>
      <c r="B5909" s="35" t="s">
        <v>7649</v>
      </c>
      <c r="C5909" s="85" t="s">
        <v>1031</v>
      </c>
      <c r="D5909" s="85" t="s">
        <v>1031</v>
      </c>
      <c r="E5909" s="85" t="s">
        <v>12896</v>
      </c>
      <c r="F5909" s="85" t="s">
        <v>230</v>
      </c>
      <c r="G5909" s="85" t="s">
        <v>230</v>
      </c>
      <c r="H5909" s="840">
        <v>1.03941575345292</v>
      </c>
      <c r="I5909" s="840">
        <v>1.04039432650138</v>
      </c>
      <c r="J5909" s="86">
        <v>2237.8333333333298</v>
      </c>
      <c r="K5909" s="44">
        <v>2326.0392202687199</v>
      </c>
      <c r="L5909" s="45">
        <v>2188.4939069771099</v>
      </c>
      <c r="M5909" s="46">
        <v>0.97795214432581201</v>
      </c>
      <c r="N5909" s="139">
        <v>2328.2291036556599</v>
      </c>
      <c r="O5909" s="45">
        <v>2162.5649154740399</v>
      </c>
      <c r="P5909" s="99">
        <v>0.96636549436539898</v>
      </c>
      <c r="Q5909" s="86">
        <v>2246.0033626393001</v>
      </c>
      <c r="R5909" s="44">
        <v>2334.5312774355202</v>
      </c>
      <c r="S5909" s="45">
        <v>2196.5961674272799</v>
      </c>
      <c r="T5909" s="140">
        <v>0.97800217219890195</v>
      </c>
      <c r="U5909" s="44">
        <v>2336.7291557929402</v>
      </c>
      <c r="V5909" s="45">
        <v>2170.5552876066099</v>
      </c>
      <c r="W5909" s="99">
        <v>0.96640785303899601</v>
      </c>
      <c r="X5909" s="86">
        <v>2252.3158545013398</v>
      </c>
      <c r="Y5909" s="44">
        <v>2341.09258092047</v>
      </c>
      <c r="Z5909" s="45">
        <v>2202.8776677363999</v>
      </c>
      <c r="AA5909" s="46">
        <v>0.978050064929332</v>
      </c>
      <c r="AB5909" s="139">
        <v>2343.2966365122902</v>
      </c>
      <c r="AC5909" s="45">
        <v>2176.7486324271599</v>
      </c>
      <c r="AD5909" s="99">
        <v>0.966449100856278</v>
      </c>
      <c r="AE5909" s="142">
        <v>2259.8832356667299</v>
      </c>
      <c r="AF5909" s="44">
        <v>2348.9582361161602</v>
      </c>
      <c r="AG5909" s="45">
        <v>2210.3576930787899</v>
      </c>
      <c r="AH5909" s="140">
        <v>0.97808491084570304</v>
      </c>
      <c r="AI5909" s="44">
        <v>2351.1696969432401</v>
      </c>
      <c r="AJ5909" s="45">
        <v>2184.1306419249599</v>
      </c>
      <c r="AK5909" s="46">
        <v>0.96647942134965203</v>
      </c>
    </row>
    <row r="5910" spans="1:37" x14ac:dyDescent="0.2">
      <c r="A5910" s="35" t="s">
        <v>1330</v>
      </c>
      <c r="B5910" s="35" t="s">
        <v>7648</v>
      </c>
      <c r="C5910" s="85" t="s">
        <v>1031</v>
      </c>
      <c r="D5910" s="85" t="s">
        <v>1031</v>
      </c>
      <c r="E5910" s="85" t="s">
        <v>12896</v>
      </c>
      <c r="F5910" s="85" t="s">
        <v>230</v>
      </c>
      <c r="G5910" s="85" t="s">
        <v>230</v>
      </c>
      <c r="H5910" s="840">
        <v>1.03941575345292</v>
      </c>
      <c r="I5910" s="840">
        <v>1.04039432650138</v>
      </c>
      <c r="J5910" s="86">
        <v>3445.5833333333298</v>
      </c>
      <c r="K5910" s="44">
        <v>3581.3935965014898</v>
      </c>
      <c r="L5910" s="45">
        <v>3369.6156092866099</v>
      </c>
      <c r="M5910" s="46">
        <v>0.97795214432581201</v>
      </c>
      <c r="N5910" s="139">
        <v>3584.7653514877002</v>
      </c>
      <c r="O5910" s="45">
        <v>3329.6928412938501</v>
      </c>
      <c r="P5910" s="99">
        <v>0.96636549436539898</v>
      </c>
      <c r="Q5910" s="86">
        <v>3456.4358827444898</v>
      </c>
      <c r="R5910" s="44">
        <v>3592.6739073245799</v>
      </c>
      <c r="S5910" s="45">
        <v>3380.4018013903501</v>
      </c>
      <c r="T5910" s="140">
        <v>0.97800217219890195</v>
      </c>
      <c r="U5910" s="44">
        <v>3596.0562823231498</v>
      </c>
      <c r="V5910" s="45">
        <v>3340.3267806100598</v>
      </c>
      <c r="W5910" s="99">
        <v>0.96640785303899601</v>
      </c>
      <c r="X5910" s="86">
        <v>3468.0752989479802</v>
      </c>
      <c r="Y5910" s="44">
        <v>3604.7720998874702</v>
      </c>
      <c r="Z5910" s="45">
        <v>3391.9512713158902</v>
      </c>
      <c r="AA5910" s="46">
        <v>0.978050064929333</v>
      </c>
      <c r="AB5910" s="139">
        <v>3608.1658649050401</v>
      </c>
      <c r="AC5910" s="45">
        <v>3351.7182543701401</v>
      </c>
      <c r="AD5910" s="99">
        <v>0.966449100856278</v>
      </c>
      <c r="AE5910" s="142">
        <v>3479.0932227050698</v>
      </c>
      <c r="AF5910" s="44">
        <v>3616.2243034109301</v>
      </c>
      <c r="AG5910" s="45">
        <v>3402.8485845533701</v>
      </c>
      <c r="AH5910" s="140">
        <v>0.97808491084570304</v>
      </c>
      <c r="AI5910" s="44">
        <v>3619.6288502717398</v>
      </c>
      <c r="AJ5910" s="45">
        <v>3362.4720047014898</v>
      </c>
      <c r="AK5910" s="46">
        <v>0.96647942134965203</v>
      </c>
    </row>
    <row r="5911" spans="1:37" x14ac:dyDescent="0.2">
      <c r="A5911" s="35" t="s">
        <v>1329</v>
      </c>
      <c r="B5911" s="35" t="s">
        <v>7647</v>
      </c>
      <c r="C5911" s="85" t="s">
        <v>1031</v>
      </c>
      <c r="D5911" s="85" t="s">
        <v>1031</v>
      </c>
      <c r="E5911" s="85" t="s">
        <v>12896</v>
      </c>
      <c r="F5911" s="85" t="s">
        <v>230</v>
      </c>
      <c r="G5911" s="85" t="s">
        <v>230</v>
      </c>
      <c r="H5911" s="840">
        <v>1.03941575345292</v>
      </c>
      <c r="I5911" s="840">
        <v>1.04039432650138</v>
      </c>
      <c r="J5911" s="86">
        <v>2998.4166666666702</v>
      </c>
      <c r="K5911" s="44">
        <v>3116.6015187491198</v>
      </c>
      <c r="L5911" s="45">
        <v>2932.3080087489202</v>
      </c>
      <c r="M5911" s="46">
        <v>0.97795214432581201</v>
      </c>
      <c r="N5911" s="139">
        <v>3119.5356884871699</v>
      </c>
      <c r="O5911" s="45">
        <v>2897.5664043967899</v>
      </c>
      <c r="P5911" s="99">
        <v>0.96636549436539898</v>
      </c>
      <c r="Q5911" s="86">
        <v>3006.29385224926</v>
      </c>
      <c r="R5911" s="44">
        <v>3124.7891895365401</v>
      </c>
      <c r="S5911" s="45">
        <v>2940.16191776798</v>
      </c>
      <c r="T5911" s="140">
        <v>0.97800217219890195</v>
      </c>
      <c r="U5911" s="44">
        <v>3127.7310676760999</v>
      </c>
      <c r="V5911" s="45">
        <v>2905.3059873565398</v>
      </c>
      <c r="W5911" s="99">
        <v>0.96640785303899601</v>
      </c>
      <c r="X5911" s="86">
        <v>3014.84371924272</v>
      </c>
      <c r="Y5911" s="44">
        <v>3133.6760559794702</v>
      </c>
      <c r="Z5911" s="45">
        <v>2948.6680953571299</v>
      </c>
      <c r="AA5911" s="46">
        <v>0.978050064929333</v>
      </c>
      <c r="AB5911" s="139">
        <v>3136.6263007884299</v>
      </c>
      <c r="AC5911" s="45">
        <v>2913.6930016843198</v>
      </c>
      <c r="AD5911" s="99">
        <v>0.966449100856278</v>
      </c>
      <c r="AE5911" s="142">
        <v>3022.7566876211399</v>
      </c>
      <c r="AF5911" s="44">
        <v>3141.9009199685802</v>
      </c>
      <c r="AG5911" s="45">
        <v>2956.51270532017</v>
      </c>
      <c r="AH5911" s="140">
        <v>0.97808491084570204</v>
      </c>
      <c r="AI5911" s="44">
        <v>3144.85890819513</v>
      </c>
      <c r="AJ5911" s="45">
        <v>2921.4321343328702</v>
      </c>
      <c r="AK5911" s="46">
        <v>0.96647942134965203</v>
      </c>
    </row>
    <row r="5912" spans="1:37" x14ac:dyDescent="0.2">
      <c r="A5912" s="35" t="s">
        <v>1328</v>
      </c>
      <c r="B5912" s="35" t="s">
        <v>7646</v>
      </c>
      <c r="C5912" s="85" t="s">
        <v>1031</v>
      </c>
      <c r="D5912" s="85" t="s">
        <v>1031</v>
      </c>
      <c r="E5912" s="85" t="s">
        <v>12896</v>
      </c>
      <c r="F5912" s="85" t="s">
        <v>229</v>
      </c>
      <c r="G5912" s="85" t="s">
        <v>229</v>
      </c>
      <c r="H5912" s="840">
        <v>1.04112276352281</v>
      </c>
      <c r="I5912" s="840">
        <v>1.04052752694031</v>
      </c>
      <c r="J5912" s="86">
        <v>7932.75</v>
      </c>
      <c r="K5912" s="44">
        <v>8258.9666023355894</v>
      </c>
      <c r="L5912" s="45">
        <v>7770.5904223965499</v>
      </c>
      <c r="M5912" s="46">
        <v>0.97955821403631205</v>
      </c>
      <c r="N5912" s="139">
        <v>8254.2447393357197</v>
      </c>
      <c r="O5912" s="45">
        <v>7666.91733601126</v>
      </c>
      <c r="P5912" s="99">
        <v>0.96648921698166002</v>
      </c>
      <c r="Q5912" s="86">
        <v>7965.6411726780998</v>
      </c>
      <c r="R5912" s="44">
        <v>8293.2103509297103</v>
      </c>
      <c r="S5912" s="45">
        <v>7803.2083993030001</v>
      </c>
      <c r="T5912" s="140">
        <v>0.97960832406909804</v>
      </c>
      <c r="U5912" s="44">
        <v>8288.46890990063</v>
      </c>
      <c r="V5912" s="45">
        <v>7699.04375693166</v>
      </c>
      <c r="W5912" s="99">
        <v>0.96653158107838699</v>
      </c>
      <c r="X5912" s="86">
        <v>7991.6557895106498</v>
      </c>
      <c r="Y5912" s="44">
        <v>8320.2947606983998</v>
      </c>
      <c r="Z5912" s="45">
        <v>7829.07590528534</v>
      </c>
      <c r="AA5912" s="46">
        <v>0.97965629545272703</v>
      </c>
      <c r="AB5912" s="139">
        <v>8315.5378348177001</v>
      </c>
      <c r="AC5912" s="45">
        <v>7724.5173862309603</v>
      </c>
      <c r="AD5912" s="99">
        <v>0.96657283417657802</v>
      </c>
      <c r="AE5912" s="142">
        <v>8018.5402725140902</v>
      </c>
      <c r="AF5912" s="44">
        <v>8348.2848079388295</v>
      </c>
      <c r="AG5912" s="45">
        <v>7855.6933305679704</v>
      </c>
      <c r="AH5912" s="140">
        <v>0.97969119859579401</v>
      </c>
      <c r="AI5912" s="44">
        <v>8343.5118794303398</v>
      </c>
      <c r="AJ5912" s="45">
        <v>7750.74635438731</v>
      </c>
      <c r="AK5912" s="46">
        <v>0.96660315855184797</v>
      </c>
    </row>
    <row r="5913" spans="1:37" x14ac:dyDescent="0.2">
      <c r="A5913" s="35" t="s">
        <v>1327</v>
      </c>
      <c r="B5913" s="35" t="s">
        <v>7645</v>
      </c>
      <c r="C5913" s="85" t="s">
        <v>1031</v>
      </c>
      <c r="D5913" s="85" t="s">
        <v>1031</v>
      </c>
      <c r="E5913" s="85" t="s">
        <v>12896</v>
      </c>
      <c r="F5913" s="85" t="s">
        <v>229</v>
      </c>
      <c r="G5913" s="85" t="s">
        <v>229</v>
      </c>
      <c r="H5913" s="840">
        <v>1.04112276352281</v>
      </c>
      <c r="I5913" s="840">
        <v>1.04052752694031</v>
      </c>
      <c r="J5913" s="86">
        <v>8508.8333333333303</v>
      </c>
      <c r="K5913" s="44">
        <v>8858.7400743550206</v>
      </c>
      <c r="L5913" s="45">
        <v>8334.8975835326291</v>
      </c>
      <c r="M5913" s="46">
        <v>0.97955821403631205</v>
      </c>
      <c r="N5913" s="139">
        <v>8853.6753054805795</v>
      </c>
      <c r="O5913" s="45">
        <v>8223.6956657607807</v>
      </c>
      <c r="P5913" s="99">
        <v>0.96648921698166002</v>
      </c>
      <c r="Q5913" s="86">
        <v>8536.4464242241393</v>
      </c>
      <c r="R5913" s="44">
        <v>8887.4886918526608</v>
      </c>
      <c r="S5913" s="45">
        <v>8362.3739751398607</v>
      </c>
      <c r="T5913" s="140">
        <v>0.97960832406909903</v>
      </c>
      <c r="U5913" s="44">
        <v>8882.4074866563697</v>
      </c>
      <c r="V5913" s="45">
        <v>8250.7450591963006</v>
      </c>
      <c r="W5913" s="99">
        <v>0.96653158107838699</v>
      </c>
      <c r="X5913" s="86">
        <v>8563.9775002527495</v>
      </c>
      <c r="Y5913" s="44">
        <v>8916.1519218103203</v>
      </c>
      <c r="Z5913" s="45">
        <v>8389.7544722381208</v>
      </c>
      <c r="AA5913" s="46">
        <v>0.97965629545272703</v>
      </c>
      <c r="AB5913" s="139">
        <v>8911.0543291104295</v>
      </c>
      <c r="AC5913" s="45">
        <v>8277.7080042437392</v>
      </c>
      <c r="AD5913" s="99">
        <v>0.96657283417657802</v>
      </c>
      <c r="AE5913" s="142">
        <v>8594.4574508992901</v>
      </c>
      <c r="AF5913" s="44">
        <v>8947.8852922594906</v>
      </c>
      <c r="AG5913" s="45">
        <v>8419.9143213520802</v>
      </c>
      <c r="AH5913" s="140">
        <v>0.97969119859579401</v>
      </c>
      <c r="AI5913" s="44">
        <v>8942.7695567779392</v>
      </c>
      <c r="AJ5913" s="45">
        <v>8307.4297180787198</v>
      </c>
      <c r="AK5913" s="46">
        <v>0.96660315855184797</v>
      </c>
    </row>
    <row r="5914" spans="1:37" x14ac:dyDescent="0.2">
      <c r="A5914" s="35" t="s">
        <v>1326</v>
      </c>
      <c r="B5914" s="35" t="s">
        <v>7644</v>
      </c>
      <c r="C5914" s="85" t="s">
        <v>1031</v>
      </c>
      <c r="D5914" s="85" t="s">
        <v>1031</v>
      </c>
      <c r="E5914" s="85" t="s">
        <v>12896</v>
      </c>
      <c r="F5914" s="85" t="s">
        <v>229</v>
      </c>
      <c r="G5914" s="85" t="s">
        <v>229</v>
      </c>
      <c r="H5914" s="840">
        <v>1.04112276352281</v>
      </c>
      <c r="I5914" s="840">
        <v>1.04052752694031</v>
      </c>
      <c r="J5914" s="86">
        <v>13268.083333333299</v>
      </c>
      <c r="K5914" s="44">
        <v>13813.703586651</v>
      </c>
      <c r="L5914" s="45">
        <v>12996.860013685</v>
      </c>
      <c r="M5914" s="46">
        <v>0.97955821403631205</v>
      </c>
      <c r="N5914" s="139">
        <v>13805.8059380712</v>
      </c>
      <c r="O5914" s="45">
        <v>12823.459471680701</v>
      </c>
      <c r="P5914" s="99">
        <v>0.96648921698166002</v>
      </c>
      <c r="Q5914" s="86">
        <v>13315.517172177901</v>
      </c>
      <c r="R5914" s="44">
        <v>13863.088036033299</v>
      </c>
      <c r="S5914" s="45">
        <v>13043.991461150499</v>
      </c>
      <c r="T5914" s="140">
        <v>0.97960832406909903</v>
      </c>
      <c r="U5914" s="44">
        <v>13855.162153097501</v>
      </c>
      <c r="V5914" s="45">
        <v>12869.867865301499</v>
      </c>
      <c r="W5914" s="99">
        <v>0.96653158107838699</v>
      </c>
      <c r="X5914" s="86">
        <v>13358.6648474709</v>
      </c>
      <c r="Y5914" s="44">
        <v>13908.010062973901</v>
      </c>
      <c r="Z5914" s="45">
        <v>13086.900116667901</v>
      </c>
      <c r="AA5914" s="46">
        <v>0.97965629545272703</v>
      </c>
      <c r="AB5914" s="139">
        <v>13900.0584969633</v>
      </c>
      <c r="AC5914" s="45">
        <v>12912.1225424349</v>
      </c>
      <c r="AD5914" s="99">
        <v>0.96657283417657802</v>
      </c>
      <c r="AE5914" s="142">
        <v>13405.9306807539</v>
      </c>
      <c r="AF5914" s="44">
        <v>13957.219597941699</v>
      </c>
      <c r="AG5914" s="45">
        <v>13133.6722969199</v>
      </c>
      <c r="AH5914" s="140">
        <v>0.97969119859579401</v>
      </c>
      <c r="AI5914" s="44">
        <v>13949.239897578</v>
      </c>
      <c r="AJ5914" s="45">
        <v>12958.214939343799</v>
      </c>
      <c r="AK5914" s="46">
        <v>0.96660315855184797</v>
      </c>
    </row>
    <row r="5915" spans="1:37" x14ac:dyDescent="0.2">
      <c r="A5915" s="35" t="s">
        <v>1325</v>
      </c>
      <c r="B5915" s="35" t="s">
        <v>7643</v>
      </c>
      <c r="C5915" s="85" t="s">
        <v>1031</v>
      </c>
      <c r="D5915" s="85" t="s">
        <v>1031</v>
      </c>
      <c r="E5915" s="85" t="s">
        <v>12896</v>
      </c>
      <c r="F5915" s="85" t="s">
        <v>229</v>
      </c>
      <c r="G5915" s="85" t="s">
        <v>229</v>
      </c>
      <c r="H5915" s="840">
        <v>1.04112276352281</v>
      </c>
      <c r="I5915" s="840">
        <v>1.04052752694031</v>
      </c>
      <c r="J5915" s="86">
        <v>6340.6666666666697</v>
      </c>
      <c r="K5915" s="44">
        <v>6601.4124025769797</v>
      </c>
      <c r="L5915" s="45">
        <v>6211.0521157995699</v>
      </c>
      <c r="M5915" s="46">
        <v>0.97955821403631205</v>
      </c>
      <c r="N5915" s="139">
        <v>6597.6382058195104</v>
      </c>
      <c r="O5915" s="45">
        <v>6128.1859618083799</v>
      </c>
      <c r="P5915" s="99">
        <v>0.96648921698166002</v>
      </c>
      <c r="Q5915" s="86">
        <v>6362.3604842765799</v>
      </c>
      <c r="R5915" s="44">
        <v>6623.9983299183696</v>
      </c>
      <c r="S5915" s="45">
        <v>6232.6212911256398</v>
      </c>
      <c r="T5915" s="140">
        <v>0.97960832406909903</v>
      </c>
      <c r="U5915" s="44">
        <v>6620.2112202070402</v>
      </c>
      <c r="V5915" s="45">
        <v>6149.4223382584996</v>
      </c>
      <c r="W5915" s="99">
        <v>0.96653158107838699</v>
      </c>
      <c r="X5915" s="86">
        <v>6380.4310643253903</v>
      </c>
      <c r="Y5915" s="44">
        <v>6642.8120221572499</v>
      </c>
      <c r="Z5915" s="45">
        <v>6250.6294598685199</v>
      </c>
      <c r="AA5915" s="46">
        <v>0.97965629545272703</v>
      </c>
      <c r="AB5915" s="139">
        <v>6639.01415617561</v>
      </c>
      <c r="AC5915" s="45">
        <v>6167.1513371132696</v>
      </c>
      <c r="AD5915" s="99">
        <v>0.96657283417657802</v>
      </c>
      <c r="AE5915" s="142">
        <v>6398.7351789416198</v>
      </c>
      <c r="AF5915" s="44">
        <v>6661.8688525503303</v>
      </c>
      <c r="AG5915" s="45">
        <v>6268.7845369543902</v>
      </c>
      <c r="AH5915" s="140">
        <v>0.97969119859579401</v>
      </c>
      <c r="AI5915" s="44">
        <v>6658.06009129007</v>
      </c>
      <c r="AJ5915" s="45">
        <v>6185.03763470179</v>
      </c>
      <c r="AK5915" s="46">
        <v>0.96660315855184797</v>
      </c>
    </row>
    <row r="5916" spans="1:37" x14ac:dyDescent="0.2">
      <c r="A5916" s="35" t="s">
        <v>1324</v>
      </c>
      <c r="B5916" s="35" t="s">
        <v>7642</v>
      </c>
      <c r="C5916" s="85" t="s">
        <v>1031</v>
      </c>
      <c r="D5916" s="85" t="s">
        <v>1031</v>
      </c>
      <c r="E5916" s="85" t="s">
        <v>12896</v>
      </c>
      <c r="F5916" s="85" t="s">
        <v>229</v>
      </c>
      <c r="G5916" s="85" t="s">
        <v>229</v>
      </c>
      <c r="H5916" s="840">
        <v>1.04112276352281</v>
      </c>
      <c r="I5916" s="840">
        <v>1.04052752694031</v>
      </c>
      <c r="J5916" s="86">
        <v>6224.5</v>
      </c>
      <c r="K5916" s="44">
        <v>6480.4686415477399</v>
      </c>
      <c r="L5916" s="45">
        <v>6097.26010326902</v>
      </c>
      <c r="M5916" s="46">
        <v>0.97955821403631205</v>
      </c>
      <c r="N5916" s="139">
        <v>6476.7635914399398</v>
      </c>
      <c r="O5916" s="45">
        <v>6015.91213110234</v>
      </c>
      <c r="P5916" s="99">
        <v>0.96648921698166002</v>
      </c>
      <c r="Q5916" s="86">
        <v>6250.2031280056099</v>
      </c>
      <c r="R5916" s="44">
        <v>6507.22875320812</v>
      </c>
      <c r="S5916" s="45">
        <v>6122.7510113170101</v>
      </c>
      <c r="T5916" s="140">
        <v>0.97960832406909903</v>
      </c>
      <c r="U5916" s="44">
        <v>6503.5084036582502</v>
      </c>
      <c r="V5916" s="45">
        <v>6041.0187113723396</v>
      </c>
      <c r="W5916" s="99">
        <v>0.96653158107838699</v>
      </c>
      <c r="X5916" s="86">
        <v>6273.8254543776502</v>
      </c>
      <c r="Y5916" s="44">
        <v>6531.82249492142</v>
      </c>
      <c r="Z5916" s="45">
        <v>6146.1926029526303</v>
      </c>
      <c r="AA5916" s="46">
        <v>0.97965629545272703</v>
      </c>
      <c r="AB5916" s="139">
        <v>6528.0880844987196</v>
      </c>
      <c r="AC5916" s="45">
        <v>6064.1092505669603</v>
      </c>
      <c r="AD5916" s="99">
        <v>0.96657283417657802</v>
      </c>
      <c r="AE5916" s="142">
        <v>6299.2056679705202</v>
      </c>
      <c r="AF5916" s="44">
        <v>6558.2464130360304</v>
      </c>
      <c r="AG5916" s="45">
        <v>6171.2763510554596</v>
      </c>
      <c r="AH5916" s="140">
        <v>0.97969119859579401</v>
      </c>
      <c r="AI5916" s="44">
        <v>6554.4968953817397</v>
      </c>
      <c r="AJ5916" s="45">
        <v>6088.8320950280104</v>
      </c>
      <c r="AK5916" s="46">
        <v>0.96660315855184797</v>
      </c>
    </row>
    <row r="5917" spans="1:37" x14ac:dyDescent="0.2">
      <c r="A5917" s="35" t="s">
        <v>1323</v>
      </c>
      <c r="B5917" s="35" t="s">
        <v>7641</v>
      </c>
      <c r="C5917" s="85" t="s">
        <v>1031</v>
      </c>
      <c r="D5917" s="85" t="s">
        <v>1031</v>
      </c>
      <c r="E5917" s="85" t="s">
        <v>12896</v>
      </c>
      <c r="F5917" s="85" t="s">
        <v>229</v>
      </c>
      <c r="G5917" s="85" t="s">
        <v>229</v>
      </c>
      <c r="H5917" s="840">
        <v>1.04112276352281</v>
      </c>
      <c r="I5917" s="840">
        <v>1.04052752694031</v>
      </c>
      <c r="J5917" s="86">
        <v>10944.166666666701</v>
      </c>
      <c r="K5917" s="44">
        <v>11394.2210444542</v>
      </c>
      <c r="L5917" s="45">
        <v>10720.448354115701</v>
      </c>
      <c r="M5917" s="46">
        <v>0.97955821403631205</v>
      </c>
      <c r="N5917" s="139">
        <v>11387.706676089199</v>
      </c>
      <c r="O5917" s="45">
        <v>10577.4190721835</v>
      </c>
      <c r="P5917" s="99">
        <v>0.96648921698166002</v>
      </c>
      <c r="Q5917" s="86">
        <v>10993.556722565199</v>
      </c>
      <c r="R5917" s="44">
        <v>11445.6421559419</v>
      </c>
      <c r="S5917" s="45">
        <v>10769.3796765507</v>
      </c>
      <c r="T5917" s="140">
        <v>0.97960832406909804</v>
      </c>
      <c r="U5917" s="44">
        <v>11439.098388808799</v>
      </c>
      <c r="V5917" s="45">
        <v>10625.619760735901</v>
      </c>
      <c r="W5917" s="99">
        <v>0.96653158107838699</v>
      </c>
      <c r="X5917" s="86">
        <v>11036.042658305099</v>
      </c>
      <c r="Y5917" s="44">
        <v>11489.8752307702</v>
      </c>
      <c r="Z5917" s="45">
        <v>10811.5286670934</v>
      </c>
      <c r="AA5917" s="46">
        <v>0.97965629545272703</v>
      </c>
      <c r="AB5917" s="139">
        <v>11483.306174453901</v>
      </c>
      <c r="AC5917" s="45">
        <v>10667.1390303315</v>
      </c>
      <c r="AD5917" s="99">
        <v>0.96657283417657802</v>
      </c>
      <c r="AE5917" s="142">
        <v>11078.6577304193</v>
      </c>
      <c r="AF5917" s="44">
        <v>11534.2427524175</v>
      </c>
      <c r="AG5917" s="45">
        <v>10853.663470747</v>
      </c>
      <c r="AH5917" s="140">
        <v>0.97969119859579401</v>
      </c>
      <c r="AI5917" s="44">
        <v>11527.648330051299</v>
      </c>
      <c r="AJ5917" s="45">
        <v>10708.6655547381</v>
      </c>
      <c r="AK5917" s="46">
        <v>0.96660315855184797</v>
      </c>
    </row>
    <row r="5918" spans="1:37" x14ac:dyDescent="0.2">
      <c r="A5918" s="35" t="s">
        <v>1322</v>
      </c>
      <c r="B5918" s="35" t="s">
        <v>7640</v>
      </c>
      <c r="C5918" s="85" t="s">
        <v>1031</v>
      </c>
      <c r="D5918" s="85" t="s">
        <v>1031</v>
      </c>
      <c r="E5918" s="85" t="s">
        <v>12896</v>
      </c>
      <c r="F5918" s="85" t="s">
        <v>229</v>
      </c>
      <c r="G5918" s="85" t="s">
        <v>229</v>
      </c>
      <c r="H5918" s="840">
        <v>1.04112276352281</v>
      </c>
      <c r="I5918" s="840">
        <v>1.04052752694031</v>
      </c>
      <c r="J5918" s="86">
        <v>5610.4166666666697</v>
      </c>
      <c r="K5918" s="44">
        <v>5841.1325045144404</v>
      </c>
      <c r="L5918" s="45">
        <v>5495.7297299995598</v>
      </c>
      <c r="M5918" s="46">
        <v>0.97955821403631205</v>
      </c>
      <c r="N5918" s="139">
        <v>5837.7929792713503</v>
      </c>
      <c r="O5918" s="45">
        <v>5422.4072111075202</v>
      </c>
      <c r="P5918" s="99">
        <v>0.96648921698166002</v>
      </c>
      <c r="Q5918" s="86">
        <v>5635.1027123275298</v>
      </c>
      <c r="R5918" s="44">
        <v>5866.8337085933299</v>
      </c>
      <c r="S5918" s="45">
        <v>5520.1935239803997</v>
      </c>
      <c r="T5918" s="140">
        <v>0.97960832406909903</v>
      </c>
      <c r="U5918" s="44">
        <v>5863.4794893127801</v>
      </c>
      <c r="V5918" s="45">
        <v>5446.5047340850297</v>
      </c>
      <c r="W5918" s="99">
        <v>0.96653158107838699</v>
      </c>
      <c r="X5918" s="86">
        <v>5654.3950351661497</v>
      </c>
      <c r="Y5918" s="44">
        <v>5886.9193850618503</v>
      </c>
      <c r="Z5918" s="45">
        <v>5539.3636931771698</v>
      </c>
      <c r="AA5918" s="46">
        <v>0.97965629545272703</v>
      </c>
      <c r="AB5918" s="139">
        <v>5883.5536822849899</v>
      </c>
      <c r="AC5918" s="45">
        <v>5465.3846346945202</v>
      </c>
      <c r="AD5918" s="99">
        <v>0.96657283417657802</v>
      </c>
      <c r="AE5918" s="142">
        <v>5673.6955874059204</v>
      </c>
      <c r="AF5918" s="44">
        <v>5907.0136293472397</v>
      </c>
      <c r="AG5918" s="45">
        <v>5558.4696304933796</v>
      </c>
      <c r="AH5918" s="140">
        <v>0.97969119859579401</v>
      </c>
      <c r="AI5918" s="44">
        <v>5903.6364381756202</v>
      </c>
      <c r="AJ5918" s="45">
        <v>5484.2120754482503</v>
      </c>
      <c r="AK5918" s="46">
        <v>0.96660315855184797</v>
      </c>
    </row>
    <row r="5919" spans="1:37" x14ac:dyDescent="0.2">
      <c r="A5919" s="35" t="s">
        <v>1321</v>
      </c>
      <c r="B5919" s="35" t="s">
        <v>7639</v>
      </c>
      <c r="C5919" s="85" t="s">
        <v>1031</v>
      </c>
      <c r="D5919" s="85" t="s">
        <v>1031</v>
      </c>
      <c r="E5919" s="85" t="s">
        <v>12896</v>
      </c>
      <c r="F5919" s="85" t="s">
        <v>229</v>
      </c>
      <c r="G5919" s="85" t="s">
        <v>229</v>
      </c>
      <c r="H5919" s="840">
        <v>1.04112276352281</v>
      </c>
      <c r="I5919" s="840">
        <v>1.04052752694031</v>
      </c>
      <c r="J5919" s="86">
        <v>7523.8333333333303</v>
      </c>
      <c r="K5919" s="44">
        <v>7833.2341522850502</v>
      </c>
      <c r="L5919" s="45">
        <v>7370.0327427068696</v>
      </c>
      <c r="M5919" s="46">
        <v>0.97955821403631205</v>
      </c>
      <c r="N5919" s="139">
        <v>7828.7556914443803</v>
      </c>
      <c r="O5919" s="45">
        <v>7271.7037870338499</v>
      </c>
      <c r="P5919" s="99">
        <v>0.96648921698166002</v>
      </c>
      <c r="Q5919" s="86">
        <v>7552.9135292028304</v>
      </c>
      <c r="R5919" s="44">
        <v>7863.5102061724901</v>
      </c>
      <c r="S5919" s="45">
        <v>7398.89696418121</v>
      </c>
      <c r="T5919" s="140">
        <v>0.97960832406909804</v>
      </c>
      <c r="U5919" s="44">
        <v>7859.0144357354102</v>
      </c>
      <c r="V5919" s="45">
        <v>7300.1294551287601</v>
      </c>
      <c r="W5919" s="99">
        <v>0.96653158107838699</v>
      </c>
      <c r="X5919" s="86">
        <v>7579.5937241230304</v>
      </c>
      <c r="Y5919" s="44">
        <v>7891.2875644391297</v>
      </c>
      <c r="Z5919" s="45">
        <v>7425.3967088111103</v>
      </c>
      <c r="AA5919" s="46">
        <v>0.97965629545272703</v>
      </c>
      <c r="AB5919" s="139">
        <v>7886.7759129740098</v>
      </c>
      <c r="AC5919" s="45">
        <v>7326.2293878326</v>
      </c>
      <c r="AD5919" s="99">
        <v>0.96657283417657802</v>
      </c>
      <c r="AE5919" s="142">
        <v>7607.3161144324004</v>
      </c>
      <c r="AF5919" s="44">
        <v>7920.1499760494798</v>
      </c>
      <c r="AG5919" s="45">
        <v>7452.8206422453804</v>
      </c>
      <c r="AH5919" s="140">
        <v>0.97969119859579401</v>
      </c>
      <c r="AI5919" s="44">
        <v>7915.6218232034898</v>
      </c>
      <c r="AJ5919" s="45">
        <v>7353.2557843127297</v>
      </c>
      <c r="AK5919" s="46">
        <v>0.96660315855184797</v>
      </c>
    </row>
    <row r="5920" spans="1:37" x14ac:dyDescent="0.2">
      <c r="A5920" s="35" t="s">
        <v>1320</v>
      </c>
      <c r="B5920" s="35" t="s">
        <v>7638</v>
      </c>
      <c r="C5920" s="85" t="s">
        <v>1031</v>
      </c>
      <c r="D5920" s="85" t="s">
        <v>1031</v>
      </c>
      <c r="E5920" s="85" t="s">
        <v>12896</v>
      </c>
      <c r="F5920" s="85" t="s">
        <v>229</v>
      </c>
      <c r="G5920" s="85" t="s">
        <v>229</v>
      </c>
      <c r="H5920" s="840">
        <v>1.04112276352281</v>
      </c>
      <c r="I5920" s="840">
        <v>1.04052752694031</v>
      </c>
      <c r="J5920" s="86">
        <v>11522.25</v>
      </c>
      <c r="K5920" s="44">
        <v>11996.076762000699</v>
      </c>
      <c r="L5920" s="45">
        <v>11286.714631679901</v>
      </c>
      <c r="M5920" s="46">
        <v>0.97955821403631205</v>
      </c>
      <c r="N5920" s="139">
        <v>11989.218297288</v>
      </c>
      <c r="O5920" s="45">
        <v>11136.1303803669</v>
      </c>
      <c r="P5920" s="99">
        <v>0.96648921698166002</v>
      </c>
      <c r="Q5920" s="86">
        <v>11565.174233907301</v>
      </c>
      <c r="R5920" s="44">
        <v>12040.766159028301</v>
      </c>
      <c r="S5920" s="45">
        <v>11329.340948845</v>
      </c>
      <c r="T5920" s="140">
        <v>0.97960832406909903</v>
      </c>
      <c r="U5920" s="44">
        <v>12033.882144241299</v>
      </c>
      <c r="V5920" s="45">
        <v>11178.106137745401</v>
      </c>
      <c r="W5920" s="99">
        <v>0.96653158107838699</v>
      </c>
      <c r="X5920" s="86">
        <v>11601.6058293035</v>
      </c>
      <c r="Y5920" s="44">
        <v>12078.695922306801</v>
      </c>
      <c r="Z5920" s="45">
        <v>11365.5861880382</v>
      </c>
      <c r="AA5920" s="46">
        <v>0.97965629545272703</v>
      </c>
      <c r="AB5920" s="139">
        <v>12071.790222101399</v>
      </c>
      <c r="AC5920" s="45">
        <v>11213.7970274294</v>
      </c>
      <c r="AD5920" s="99">
        <v>0.96657283417657802</v>
      </c>
      <c r="AE5920" s="142">
        <v>11639.2849319462</v>
      </c>
      <c r="AF5920" s="44">
        <v>12117.9244937772</v>
      </c>
      <c r="AG5920" s="45">
        <v>11402.9050057763</v>
      </c>
      <c r="AH5920" s="140">
        <v>0.97969119859579401</v>
      </c>
      <c r="AI5920" s="44">
        <v>12110.9963655915</v>
      </c>
      <c r="AJ5920" s="45">
        <v>11250.569578504101</v>
      </c>
      <c r="AK5920" s="46">
        <v>0.96660315855184797</v>
      </c>
    </row>
    <row r="5921" spans="1:37" x14ac:dyDescent="0.2">
      <c r="A5921" s="35" t="s">
        <v>1319</v>
      </c>
      <c r="B5921" s="35" t="s">
        <v>7637</v>
      </c>
      <c r="C5921" s="85" t="s">
        <v>1031</v>
      </c>
      <c r="D5921" s="85" t="s">
        <v>1031</v>
      </c>
      <c r="E5921" s="85" t="s">
        <v>12896</v>
      </c>
      <c r="F5921" s="85" t="s">
        <v>229</v>
      </c>
      <c r="G5921" s="85" t="s">
        <v>229</v>
      </c>
      <c r="H5921" s="840">
        <v>1.04112276352281</v>
      </c>
      <c r="I5921" s="840">
        <v>1.04052752694031</v>
      </c>
      <c r="J5921" s="86">
        <v>16400</v>
      </c>
      <c r="K5921" s="44">
        <v>17074.4133217741</v>
      </c>
      <c r="L5921" s="45">
        <v>16064.754710195501</v>
      </c>
      <c r="M5921" s="46">
        <v>0.97955821403631205</v>
      </c>
      <c r="N5921" s="139">
        <v>17064.651441820999</v>
      </c>
      <c r="O5921" s="45">
        <v>15850.423158499199</v>
      </c>
      <c r="P5921" s="99">
        <v>0.96648921698166002</v>
      </c>
      <c r="Q5921" s="86">
        <v>16446.735503004598</v>
      </c>
      <c r="R5921" s="44">
        <v>17123.0707178169</v>
      </c>
      <c r="S5921" s="45">
        <v>16111.3590025061</v>
      </c>
      <c r="T5921" s="140">
        <v>0.97960832406909903</v>
      </c>
      <c r="U5921" s="44">
        <v>17113.281019182701</v>
      </c>
      <c r="V5921" s="45">
        <v>15896.2892692971</v>
      </c>
      <c r="W5921" s="99">
        <v>0.96653158107838699</v>
      </c>
      <c r="X5921" s="86">
        <v>16494.151657865499</v>
      </c>
      <c r="Y5921" s="44">
        <v>17172.436756001302</v>
      </c>
      <c r="Z5921" s="45">
        <v>16158.599509780001</v>
      </c>
      <c r="AA5921" s="46">
        <v>0.97965629545272703</v>
      </c>
      <c r="AB5921" s="139">
        <v>17162.618833537199</v>
      </c>
      <c r="AC5921" s="45">
        <v>15942.798915281401</v>
      </c>
      <c r="AD5921" s="99">
        <v>0.96657283417657802</v>
      </c>
      <c r="AE5921" s="142">
        <v>16548.225448765901</v>
      </c>
      <c r="AF5921" s="44">
        <v>17228.734210617698</v>
      </c>
      <c r="AG5921" s="45">
        <v>16212.1508245349</v>
      </c>
      <c r="AH5921" s="140">
        <v>0.97969119859579401</v>
      </c>
      <c r="AI5921" s="44">
        <v>17218.8841014551</v>
      </c>
      <c r="AJ5921" s="45">
        <v>15995.5669872052</v>
      </c>
      <c r="AK5921" s="46">
        <v>0.96660315855184797</v>
      </c>
    </row>
    <row r="5922" spans="1:37" x14ac:dyDescent="0.2">
      <c r="A5922" s="35" t="s">
        <v>1318</v>
      </c>
      <c r="B5922" s="35" t="s">
        <v>7636</v>
      </c>
      <c r="C5922" s="85" t="s">
        <v>1031</v>
      </c>
      <c r="D5922" s="85" t="s">
        <v>1031</v>
      </c>
      <c r="E5922" s="85" t="s">
        <v>12896</v>
      </c>
      <c r="F5922" s="85" t="s">
        <v>229</v>
      </c>
      <c r="G5922" s="85" t="s">
        <v>229</v>
      </c>
      <c r="H5922" s="840">
        <v>1.04112276352281</v>
      </c>
      <c r="I5922" s="840">
        <v>1.04052752694031</v>
      </c>
      <c r="J5922" s="86">
        <v>9432.4166666666697</v>
      </c>
      <c r="K5922" s="44">
        <v>9820.3037066986308</v>
      </c>
      <c r="L5922" s="45">
        <v>9239.6012240463406</v>
      </c>
      <c r="M5922" s="46">
        <v>0.97955821403631205</v>
      </c>
      <c r="N5922" s="139">
        <v>9814.6891872371998</v>
      </c>
      <c r="O5922" s="45">
        <v>9116.3289984114308</v>
      </c>
      <c r="P5922" s="99">
        <v>0.96648921698166002</v>
      </c>
      <c r="Q5922" s="86">
        <v>9458.7966915021407</v>
      </c>
      <c r="R5922" s="44">
        <v>9847.7685510571391</v>
      </c>
      <c r="S5922" s="45">
        <v>9265.9159746727491</v>
      </c>
      <c r="T5922" s="140">
        <v>0.97960832406909804</v>
      </c>
      <c r="U5922" s="44">
        <v>9842.1383292398805</v>
      </c>
      <c r="V5922" s="45">
        <v>9142.2257213365901</v>
      </c>
      <c r="W5922" s="99">
        <v>0.96653158107838799</v>
      </c>
      <c r="X5922" s="86">
        <v>9479.34021343721</v>
      </c>
      <c r="Y5922" s="44">
        <v>9869.15687938667</v>
      </c>
      <c r="Z5922" s="45">
        <v>9286.4953168319607</v>
      </c>
      <c r="AA5922" s="46">
        <v>0.97965629545272703</v>
      </c>
      <c r="AB5922" s="139">
        <v>9863.5144293136309</v>
      </c>
      <c r="AC5922" s="45">
        <v>9162.4727362260091</v>
      </c>
      <c r="AD5922" s="99">
        <v>0.96657283417657802</v>
      </c>
      <c r="AE5922" s="142">
        <v>9502.8355979497101</v>
      </c>
      <c r="AF5922" s="44">
        <v>9893.61845904035</v>
      </c>
      <c r="AG5922" s="45">
        <v>9309.8443970141307</v>
      </c>
      <c r="AH5922" s="140">
        <v>0.97969119859579401</v>
      </c>
      <c r="AI5922" s="44">
        <v>9887.9620236549308</v>
      </c>
      <c r="AJ5922" s="45">
        <v>9185.4709041771293</v>
      </c>
      <c r="AK5922" s="46">
        <v>0.96660315855184797</v>
      </c>
    </row>
    <row r="5923" spans="1:37" x14ac:dyDescent="0.2">
      <c r="A5923" s="35" t="s">
        <v>1317</v>
      </c>
      <c r="B5923" s="35" t="s">
        <v>7635</v>
      </c>
      <c r="C5923" s="85" t="s">
        <v>1031</v>
      </c>
      <c r="D5923" s="85" t="s">
        <v>1031</v>
      </c>
      <c r="E5923" s="85" t="s">
        <v>12896</v>
      </c>
      <c r="F5923" s="85" t="s">
        <v>229</v>
      </c>
      <c r="G5923" s="85" t="s">
        <v>229</v>
      </c>
      <c r="H5923" s="840">
        <v>1.04112276352281</v>
      </c>
      <c r="I5923" s="840">
        <v>1.04052752694031</v>
      </c>
      <c r="J5923" s="86">
        <v>8913</v>
      </c>
      <c r="K5923" s="44">
        <v>9279.5271912788194</v>
      </c>
      <c r="L5923" s="45">
        <v>8730.8023617056497</v>
      </c>
      <c r="M5923" s="46">
        <v>0.97955821403631205</v>
      </c>
      <c r="N5923" s="139">
        <v>9274.2218476189591</v>
      </c>
      <c r="O5923" s="45">
        <v>8614.31839095754</v>
      </c>
      <c r="P5923" s="99">
        <v>0.96648921698166002</v>
      </c>
      <c r="Q5923" s="86">
        <v>8944.88325263148</v>
      </c>
      <c r="R5923" s="44">
        <v>9312.7215713686091</v>
      </c>
      <c r="S5923" s="45">
        <v>8762.4820921040791</v>
      </c>
      <c r="T5923" s="140">
        <v>0.97960832406909903</v>
      </c>
      <c r="U5923" s="44">
        <v>9307.3972496304104</v>
      </c>
      <c r="V5923" s="45">
        <v>8645.5121527275005</v>
      </c>
      <c r="W5923" s="99">
        <v>0.96653158107838699</v>
      </c>
      <c r="X5923" s="86">
        <v>8975.1017440526794</v>
      </c>
      <c r="Y5923" s="44">
        <v>9344.1827306665291</v>
      </c>
      <c r="Z5923" s="45">
        <v>8792.5149258899601</v>
      </c>
      <c r="AA5923" s="46">
        <v>0.97965629545272703</v>
      </c>
      <c r="AB5923" s="139">
        <v>9338.8404217767693</v>
      </c>
      <c r="AC5923" s="45">
        <v>8675.0895297721399</v>
      </c>
      <c r="AD5923" s="99">
        <v>0.96657283417657802</v>
      </c>
      <c r="AE5923" s="142">
        <v>9003.80982935885</v>
      </c>
      <c r="AF5923" s="44">
        <v>9374.0713717759409</v>
      </c>
      <c r="AG5923" s="45">
        <v>8820.9532436531608</v>
      </c>
      <c r="AH5923" s="140">
        <v>0.97969119859579401</v>
      </c>
      <c r="AI5923" s="44">
        <v>9368.7119747835895</v>
      </c>
      <c r="AJ5923" s="45">
        <v>8703.1110200584408</v>
      </c>
      <c r="AK5923" s="46">
        <v>0.96660315855184797</v>
      </c>
    </row>
    <row r="5924" spans="1:37" x14ac:dyDescent="0.2">
      <c r="A5924" s="35" t="s">
        <v>1316</v>
      </c>
      <c r="B5924" s="35" t="s">
        <v>7634</v>
      </c>
      <c r="C5924" s="85" t="s">
        <v>1031</v>
      </c>
      <c r="D5924" s="85" t="s">
        <v>1031</v>
      </c>
      <c r="E5924" s="85" t="s">
        <v>12896</v>
      </c>
      <c r="F5924" s="85" t="s">
        <v>229</v>
      </c>
      <c r="G5924" s="85" t="s">
        <v>229</v>
      </c>
      <c r="H5924" s="840">
        <v>1.04112276352281</v>
      </c>
      <c r="I5924" s="840">
        <v>1.04052752694031</v>
      </c>
      <c r="J5924" s="86">
        <v>14866.75</v>
      </c>
      <c r="K5924" s="44">
        <v>15478.111844602799</v>
      </c>
      <c r="L5924" s="45">
        <v>14562.847078524301</v>
      </c>
      <c r="M5924" s="46">
        <v>0.97955821403631205</v>
      </c>
      <c r="N5924" s="139">
        <v>15469.2626111398</v>
      </c>
      <c r="O5924" s="45">
        <v>14368.553566562099</v>
      </c>
      <c r="P5924" s="99">
        <v>0.96648921698166002</v>
      </c>
      <c r="Q5924" s="86">
        <v>14918.866301567199</v>
      </c>
      <c r="R5924" s="44">
        <v>15532.371312515001</v>
      </c>
      <c r="S5924" s="45">
        <v>14614.6456146892</v>
      </c>
      <c r="T5924" s="140">
        <v>0.97960832406909903</v>
      </c>
      <c r="U5924" s="44">
        <v>15523.4910575228</v>
      </c>
      <c r="V5924" s="45">
        <v>14419.555434350799</v>
      </c>
      <c r="W5924" s="99">
        <v>0.96653158107838699</v>
      </c>
      <c r="X5924" s="86">
        <v>14969.021478275001</v>
      </c>
      <c r="Y5924" s="44">
        <v>15584.589008694</v>
      </c>
      <c r="Z5924" s="45">
        <v>14664.496127959201</v>
      </c>
      <c r="AA5924" s="46">
        <v>0.97965629545272703</v>
      </c>
      <c r="AB5924" s="139">
        <v>15575.6788995058</v>
      </c>
      <c r="AC5924" s="45">
        <v>14468.649515106301</v>
      </c>
      <c r="AD5924" s="99">
        <v>0.96657283417657802</v>
      </c>
      <c r="AE5924" s="142">
        <v>15021.8040385893</v>
      </c>
      <c r="AF5924" s="44">
        <v>15639.542133754199</v>
      </c>
      <c r="AG5924" s="45">
        <v>14716.7292036367</v>
      </c>
      <c r="AH5924" s="140">
        <v>0.97969119859579401</v>
      </c>
      <c r="AI5924" s="44">
        <v>15630.6006064552</v>
      </c>
      <c r="AJ5924" s="45">
        <v>14520.123230847301</v>
      </c>
      <c r="AK5924" s="46">
        <v>0.96660315855184797</v>
      </c>
    </row>
    <row r="5925" spans="1:37" x14ac:dyDescent="0.2">
      <c r="A5925" s="35" t="s">
        <v>1315</v>
      </c>
      <c r="B5925" s="35" t="s">
        <v>7633</v>
      </c>
      <c r="C5925" s="85" t="s">
        <v>1031</v>
      </c>
      <c r="D5925" s="85" t="s">
        <v>1031</v>
      </c>
      <c r="E5925" s="85" t="s">
        <v>12896</v>
      </c>
      <c r="F5925" s="85" t="s">
        <v>229</v>
      </c>
      <c r="G5925" s="85" t="s">
        <v>229</v>
      </c>
      <c r="H5925" s="840">
        <v>1.04112276352281</v>
      </c>
      <c r="I5925" s="840">
        <v>1.04052752694031</v>
      </c>
      <c r="J5925" s="86">
        <v>3658.5</v>
      </c>
      <c r="K5925" s="44">
        <v>3808.9476303482102</v>
      </c>
      <c r="L5925" s="45">
        <v>3583.7137260518498</v>
      </c>
      <c r="M5925" s="46">
        <v>0.97955821403631205</v>
      </c>
      <c r="N5925" s="139">
        <v>3806.7699573111099</v>
      </c>
      <c r="O5925" s="45">
        <v>3535.9008003273998</v>
      </c>
      <c r="P5925" s="99">
        <v>0.96648921698166002</v>
      </c>
      <c r="Q5925" s="86">
        <v>3670.2998106192299</v>
      </c>
      <c r="R5925" s="44">
        <v>3821.2326817891499</v>
      </c>
      <c r="S5925" s="45">
        <v>3595.45624631184</v>
      </c>
      <c r="T5925" s="140">
        <v>0.97960832406909903</v>
      </c>
      <c r="U5925" s="44">
        <v>3819.0479850731099</v>
      </c>
      <c r="V5925" s="45">
        <v>3547.4606789895101</v>
      </c>
      <c r="W5925" s="99">
        <v>0.96653158107838699</v>
      </c>
      <c r="X5925" s="86">
        <v>3679.6162164972802</v>
      </c>
      <c r="Y5925" s="44">
        <v>3830.9322040229999</v>
      </c>
      <c r="Z5925" s="45">
        <v>3604.7591913415099</v>
      </c>
      <c r="AA5925" s="46">
        <v>0.97965629545272703</v>
      </c>
      <c r="AB5925" s="139">
        <v>3828.7419618413701</v>
      </c>
      <c r="AC5925" s="45">
        <v>3556.6170750618799</v>
      </c>
      <c r="AD5925" s="99">
        <v>0.96657283417657802</v>
      </c>
      <c r="AE5925" s="142">
        <v>3688.2156899312599</v>
      </c>
      <c r="AF5925" s="44">
        <v>3839.8853115694201</v>
      </c>
      <c r="AG5925" s="45">
        <v>3613.3124499485698</v>
      </c>
      <c r="AH5925" s="140">
        <v>0.97969119859579401</v>
      </c>
      <c r="AI5925" s="44">
        <v>3837.68995066661</v>
      </c>
      <c r="AJ5925" s="45">
        <v>3565.0409353080399</v>
      </c>
      <c r="AK5925" s="46">
        <v>0.96660315855184797</v>
      </c>
    </row>
    <row r="5926" spans="1:37" x14ac:dyDescent="0.2">
      <c r="A5926" s="35" t="s">
        <v>1314</v>
      </c>
      <c r="B5926" s="35" t="s">
        <v>7632</v>
      </c>
      <c r="C5926" s="85" t="s">
        <v>1031</v>
      </c>
      <c r="D5926" s="85" t="s">
        <v>1031</v>
      </c>
      <c r="E5926" s="85" t="s">
        <v>12896</v>
      </c>
      <c r="F5926" s="85" t="s">
        <v>229</v>
      </c>
      <c r="G5926" s="85" t="s">
        <v>229</v>
      </c>
      <c r="H5926" s="840">
        <v>1.04112276352281</v>
      </c>
      <c r="I5926" s="840">
        <v>1.04052752694031</v>
      </c>
      <c r="J5926" s="86">
        <v>9625.0833333333303</v>
      </c>
      <c r="K5926" s="44">
        <v>10020.893359137401</v>
      </c>
      <c r="L5926" s="45">
        <v>9428.3294399506703</v>
      </c>
      <c r="M5926" s="46">
        <v>0.97955821403631205</v>
      </c>
      <c r="N5926" s="139">
        <v>10015.1641574277</v>
      </c>
      <c r="O5926" s="45">
        <v>9302.5392542165591</v>
      </c>
      <c r="P5926" s="99">
        <v>0.96648921698166002</v>
      </c>
      <c r="Q5926" s="86">
        <v>9662.1987487863607</v>
      </c>
      <c r="R5926" s="44">
        <v>10059.5350630431</v>
      </c>
      <c r="S5926" s="45">
        <v>9465.1703231211504</v>
      </c>
      <c r="T5926" s="140">
        <v>0.97960832406909804</v>
      </c>
      <c r="U5926" s="44">
        <v>10053.783768880399</v>
      </c>
      <c r="V5926" s="45">
        <v>9338.8202333580994</v>
      </c>
      <c r="W5926" s="99">
        <v>0.96653158107838799</v>
      </c>
      <c r="X5926" s="86">
        <v>9696.1504380683491</v>
      </c>
      <c r="Y5926" s="44">
        <v>10094.882939614599</v>
      </c>
      <c r="Z5926" s="45">
        <v>9498.8948183103803</v>
      </c>
      <c r="AA5926" s="46">
        <v>0.97965629545272703</v>
      </c>
      <c r="AB5926" s="139">
        <v>10089.111436164399</v>
      </c>
      <c r="AC5926" s="45">
        <v>9372.0356095261996</v>
      </c>
      <c r="AD5926" s="99">
        <v>0.96657283417657802</v>
      </c>
      <c r="AE5926" s="142">
        <v>9733.1852613028896</v>
      </c>
      <c r="AF5926" s="44">
        <v>10133.440737127199</v>
      </c>
      <c r="AG5926" s="45">
        <v>9535.5159348007401</v>
      </c>
      <c r="AH5926" s="140">
        <v>0.97969119859579401</v>
      </c>
      <c r="AI5926" s="44">
        <v>10127.647189195301</v>
      </c>
      <c r="AJ5926" s="45">
        <v>9408.1276163456696</v>
      </c>
      <c r="AK5926" s="46">
        <v>0.96660315855184797</v>
      </c>
    </row>
    <row r="5927" spans="1:37" x14ac:dyDescent="0.2">
      <c r="A5927" s="35" t="s">
        <v>1313</v>
      </c>
      <c r="B5927" s="35" t="s">
        <v>7631</v>
      </c>
      <c r="C5927" s="85" t="s">
        <v>1031</v>
      </c>
      <c r="D5927" s="85" t="s">
        <v>1031</v>
      </c>
      <c r="E5927" s="85" t="s">
        <v>12896</v>
      </c>
      <c r="F5927" s="85" t="s">
        <v>229</v>
      </c>
      <c r="G5927" s="85" t="s">
        <v>229</v>
      </c>
      <c r="H5927" s="840">
        <v>1.04112276352281</v>
      </c>
      <c r="I5927" s="840">
        <v>1.04052752694031</v>
      </c>
      <c r="J5927" s="86">
        <v>15267.75</v>
      </c>
      <c r="K5927" s="44">
        <v>15895.6020727754</v>
      </c>
      <c r="L5927" s="45">
        <v>14955.649922352901</v>
      </c>
      <c r="M5927" s="46">
        <v>0.97955821403631205</v>
      </c>
      <c r="N5927" s="139">
        <v>15886.514149442901</v>
      </c>
      <c r="O5927" s="45">
        <v>14756.115742571699</v>
      </c>
      <c r="P5927" s="99">
        <v>0.96648921698166002</v>
      </c>
      <c r="Q5927" s="86">
        <v>15329.6617035663</v>
      </c>
      <c r="R5927" s="44">
        <v>15960.0597566868</v>
      </c>
      <c r="S5927" s="45">
        <v>15017.064209976899</v>
      </c>
      <c r="T5927" s="140">
        <v>0.97960832406909903</v>
      </c>
      <c r="U5927" s="44">
        <v>15950.934981243399</v>
      </c>
      <c r="V5927" s="45">
        <v>14816.602163744799</v>
      </c>
      <c r="W5927" s="99">
        <v>0.96653158107838699</v>
      </c>
      <c r="X5927" s="86">
        <v>15377.863181713299</v>
      </c>
      <c r="Y5927" s="44">
        <v>16010.243412821001</v>
      </c>
      <c r="Z5927" s="45">
        <v>15065.020476576099</v>
      </c>
      <c r="AA5927" s="46">
        <v>0.97965629545272703</v>
      </c>
      <c r="AB5927" s="139">
        <v>16001.0899460945</v>
      </c>
      <c r="AC5927" s="45">
        <v>14863.824799128201</v>
      </c>
      <c r="AD5927" s="99">
        <v>0.96657283417657802</v>
      </c>
      <c r="AE5927" s="142">
        <v>15429.3490942191</v>
      </c>
      <c r="AF5927" s="44">
        <v>16063.846568331501</v>
      </c>
      <c r="AG5927" s="45">
        <v>15115.9975076684</v>
      </c>
      <c r="AH5927" s="140">
        <v>0.97969119859579401</v>
      </c>
      <c r="AI5927" s="44">
        <v>16054.662455306399</v>
      </c>
      <c r="AJ5927" s="45">
        <v>14914.0575688712</v>
      </c>
      <c r="AK5927" s="46">
        <v>0.96660315855184797</v>
      </c>
    </row>
    <row r="5928" spans="1:37" x14ac:dyDescent="0.2">
      <c r="A5928" s="35" t="s">
        <v>1312</v>
      </c>
      <c r="B5928" s="35" t="s">
        <v>7630</v>
      </c>
      <c r="C5928" s="85" t="s">
        <v>1031</v>
      </c>
      <c r="D5928" s="85" t="s">
        <v>1031</v>
      </c>
      <c r="E5928" s="85" t="s">
        <v>12896</v>
      </c>
      <c r="F5928" s="85" t="s">
        <v>229</v>
      </c>
      <c r="G5928" s="85" t="s">
        <v>229</v>
      </c>
      <c r="H5928" s="840">
        <v>1.04112276352281</v>
      </c>
      <c r="I5928" s="840">
        <v>1.04052752694031</v>
      </c>
      <c r="J5928" s="86">
        <v>6409.6666666666697</v>
      </c>
      <c r="K5928" s="44">
        <v>6673.2498732600498</v>
      </c>
      <c r="L5928" s="45">
        <v>6278.6416325680802</v>
      </c>
      <c r="M5928" s="46">
        <v>0.97955821403631105</v>
      </c>
      <c r="N5928" s="139">
        <v>6669.4346051783896</v>
      </c>
      <c r="O5928" s="45">
        <v>6194.8737177801104</v>
      </c>
      <c r="P5928" s="99">
        <v>0.96648921698166002</v>
      </c>
      <c r="Q5928" s="86">
        <v>6430.2809353317698</v>
      </c>
      <c r="R5928" s="44">
        <v>6694.7118576206603</v>
      </c>
      <c r="S5928" s="45">
        <v>6299.1567303538304</v>
      </c>
      <c r="T5928" s="140">
        <v>0.97960832406909903</v>
      </c>
      <c r="U5928" s="44">
        <v>6690.8843191721699</v>
      </c>
      <c r="V5928" s="45">
        <v>6215.0695992044302</v>
      </c>
      <c r="W5928" s="99">
        <v>0.96653158107838699</v>
      </c>
      <c r="X5928" s="86">
        <v>6448.8002343604803</v>
      </c>
      <c r="Y5928" s="44">
        <v>6713.9927214039399</v>
      </c>
      <c r="Z5928" s="45">
        <v>6317.6077477082699</v>
      </c>
      <c r="AA5928" s="46">
        <v>0.97965629545272703</v>
      </c>
      <c r="AB5928" s="139">
        <v>6710.1541595911804</v>
      </c>
      <c r="AC5928" s="45">
        <v>6233.2351195643896</v>
      </c>
      <c r="AD5928" s="99">
        <v>0.96657283417657802</v>
      </c>
      <c r="AE5928" s="142">
        <v>6467.5137203899803</v>
      </c>
      <c r="AF5928" s="44">
        <v>6733.4757576941101</v>
      </c>
      <c r="AG5928" s="45">
        <v>6336.1662686636</v>
      </c>
      <c r="AH5928" s="140">
        <v>0.97969119859579401</v>
      </c>
      <c r="AI5928" s="44">
        <v>6729.6260569298902</v>
      </c>
      <c r="AJ5928" s="45">
        <v>6251.5191901063699</v>
      </c>
      <c r="AK5928" s="46">
        <v>0.96660315855184797</v>
      </c>
    </row>
    <row r="5929" spans="1:37" x14ac:dyDescent="0.2">
      <c r="A5929" s="35" t="s">
        <v>1311</v>
      </c>
      <c r="B5929" s="35" t="s">
        <v>7629</v>
      </c>
      <c r="C5929" s="85" t="s">
        <v>1031</v>
      </c>
      <c r="D5929" s="85" t="s">
        <v>1031</v>
      </c>
      <c r="E5929" s="85" t="s">
        <v>12896</v>
      </c>
      <c r="F5929" s="85" t="s">
        <v>229</v>
      </c>
      <c r="G5929" s="85" t="s">
        <v>229</v>
      </c>
      <c r="H5929" s="840">
        <v>1.04112276352281</v>
      </c>
      <c r="I5929" s="840">
        <v>1.04052752694031</v>
      </c>
      <c r="J5929" s="86">
        <v>11815.416666666701</v>
      </c>
      <c r="K5929" s="44">
        <v>12301.2992521735</v>
      </c>
      <c r="L5929" s="45">
        <v>11573.8884480949</v>
      </c>
      <c r="M5929" s="46">
        <v>0.97955821403631205</v>
      </c>
      <c r="N5929" s="139">
        <v>12294.266283936</v>
      </c>
      <c r="O5929" s="45">
        <v>11419.4728024787</v>
      </c>
      <c r="P5929" s="99">
        <v>0.96648921698166002</v>
      </c>
      <c r="Q5929" s="86">
        <v>11855.2265632587</v>
      </c>
      <c r="R5929" s="44">
        <v>12342.746241728901</v>
      </c>
      <c r="S5929" s="45">
        <v>11613.478625093299</v>
      </c>
      <c r="T5929" s="140">
        <v>0.97960832406909903</v>
      </c>
      <c r="U5929" s="44">
        <v>12335.689577184599</v>
      </c>
      <c r="V5929" s="45">
        <v>11458.4508742289</v>
      </c>
      <c r="W5929" s="99">
        <v>0.96653158107838699</v>
      </c>
      <c r="X5929" s="86">
        <v>11891.8831598658</v>
      </c>
      <c r="Y5929" s="44">
        <v>12380.9102588899</v>
      </c>
      <c r="Z5929" s="45">
        <v>11649.958202350799</v>
      </c>
      <c r="AA5929" s="46">
        <v>0.97965629545272703</v>
      </c>
      <c r="AB5929" s="139">
        <v>12373.8317749983</v>
      </c>
      <c r="AC5929" s="45">
        <v>11494.371209528201</v>
      </c>
      <c r="AD5929" s="99">
        <v>0.96657283417657802</v>
      </c>
      <c r="AE5929" s="142">
        <v>11932.429021491</v>
      </c>
      <c r="AF5929" s="44">
        <v>12423.1234783945</v>
      </c>
      <c r="AG5929" s="45">
        <v>11690.095690223799</v>
      </c>
      <c r="AH5929" s="140">
        <v>0.97969119859579401</v>
      </c>
      <c r="AI5929" s="44">
        <v>12416.020860122801</v>
      </c>
      <c r="AJ5929" s="45">
        <v>11533.923581368999</v>
      </c>
      <c r="AK5929" s="46">
        <v>0.96660315855184797</v>
      </c>
    </row>
    <row r="5930" spans="1:37" x14ac:dyDescent="0.2">
      <c r="A5930" s="35" t="s">
        <v>1310</v>
      </c>
      <c r="B5930" s="35" t="s">
        <v>7628</v>
      </c>
      <c r="C5930" s="85" t="s">
        <v>1031</v>
      </c>
      <c r="D5930" s="85" t="s">
        <v>1031</v>
      </c>
      <c r="E5930" s="85" t="s">
        <v>12896</v>
      </c>
      <c r="F5930" s="85" t="s">
        <v>229</v>
      </c>
      <c r="G5930" s="85" t="s">
        <v>229</v>
      </c>
      <c r="H5930" s="840">
        <v>1.04112276352281</v>
      </c>
      <c r="I5930" s="840">
        <v>1.04052752694031</v>
      </c>
      <c r="J5930" s="86">
        <v>13447.416666666701</v>
      </c>
      <c r="K5930" s="44">
        <v>14000.411602242701</v>
      </c>
      <c r="L5930" s="45">
        <v>13172.527453402099</v>
      </c>
      <c r="M5930" s="46">
        <v>0.97955821403631205</v>
      </c>
      <c r="N5930" s="139">
        <v>13992.407207902501</v>
      </c>
      <c r="O5930" s="45">
        <v>12996.783204592801</v>
      </c>
      <c r="P5930" s="99">
        <v>0.96648921698166002</v>
      </c>
      <c r="Q5930" s="86">
        <v>13481.9515820834</v>
      </c>
      <c r="R5930" s="44">
        <v>14036.3666888194</v>
      </c>
      <c r="S5930" s="45">
        <v>13207.0319945054</v>
      </c>
      <c r="T5930" s="140">
        <v>0.97960832406909903</v>
      </c>
      <c r="U5930" s="44">
        <v>14028.3417380342</v>
      </c>
      <c r="V5930" s="45">
        <v>13030.731978653301</v>
      </c>
      <c r="W5930" s="99">
        <v>0.96653158107838699</v>
      </c>
      <c r="X5930" s="86">
        <v>13517.315830011799</v>
      </c>
      <c r="Y5930" s="44">
        <v>14073.1852123525</v>
      </c>
      <c r="Z5930" s="45">
        <v>13242.3235504938</v>
      </c>
      <c r="AA5930" s="46">
        <v>0.97965629545272703</v>
      </c>
      <c r="AB5930" s="139">
        <v>14065.139211473201</v>
      </c>
      <c r="AC5930" s="45">
        <v>13065.4702722744</v>
      </c>
      <c r="AD5930" s="99">
        <v>0.96657283417657802</v>
      </c>
      <c r="AE5930" s="142">
        <v>13559.907614211799</v>
      </c>
      <c r="AF5930" s="44">
        <v>14117.5284884222</v>
      </c>
      <c r="AG5930" s="45">
        <v>13284.522143415399</v>
      </c>
      <c r="AH5930" s="140">
        <v>0.97969119859579401</v>
      </c>
      <c r="AI5930" s="44">
        <v>14109.4571353548</v>
      </c>
      <c r="AJ5930" s="45">
        <v>13107.0495295684</v>
      </c>
      <c r="AK5930" s="46">
        <v>0.96660315855184797</v>
      </c>
    </row>
    <row r="5931" spans="1:37" x14ac:dyDescent="0.2">
      <c r="A5931" s="35" t="s">
        <v>1309</v>
      </c>
      <c r="B5931" s="35" t="s">
        <v>7627</v>
      </c>
      <c r="C5931" s="85" t="s">
        <v>1031</v>
      </c>
      <c r="D5931" s="85" t="s">
        <v>1031</v>
      </c>
      <c r="E5931" s="85" t="s">
        <v>12896</v>
      </c>
      <c r="F5931" s="85" t="s">
        <v>229</v>
      </c>
      <c r="G5931" s="85" t="s">
        <v>229</v>
      </c>
      <c r="H5931" s="840">
        <v>1.04112276352281</v>
      </c>
      <c r="I5931" s="840">
        <v>1.04052752694031</v>
      </c>
      <c r="J5931" s="86">
        <v>7443.75</v>
      </c>
      <c r="K5931" s="44">
        <v>7749.8575709729303</v>
      </c>
      <c r="L5931" s="45">
        <v>7291.5864557327995</v>
      </c>
      <c r="M5931" s="46">
        <v>0.97955821403631205</v>
      </c>
      <c r="N5931" s="139">
        <v>7745.4267786619102</v>
      </c>
      <c r="O5931" s="45">
        <v>7194.3041089072303</v>
      </c>
      <c r="P5931" s="99">
        <v>0.96648921698166002</v>
      </c>
      <c r="Q5931" s="86">
        <v>7473.4795029638499</v>
      </c>
      <c r="R5931" s="44">
        <v>7780.8096332568102</v>
      </c>
      <c r="S5931" s="45">
        <v>7321.0827308631797</v>
      </c>
      <c r="T5931" s="140">
        <v>0.97960832406909903</v>
      </c>
      <c r="U5931" s="44">
        <v>7776.3611448580496</v>
      </c>
      <c r="V5931" s="45">
        <v>7223.3539601565699</v>
      </c>
      <c r="W5931" s="99">
        <v>0.96653158107838699</v>
      </c>
      <c r="X5931" s="86">
        <v>7497.7470902320701</v>
      </c>
      <c r="Y5931" s="44">
        <v>7806.0751707775298</v>
      </c>
      <c r="Z5931" s="45">
        <v>7345.21513865821</v>
      </c>
      <c r="AA5931" s="46">
        <v>0.97965629545272703</v>
      </c>
      <c r="AB5931" s="139">
        <v>7801.6122374230599</v>
      </c>
      <c r="AC5931" s="45">
        <v>7247.1186549448003</v>
      </c>
      <c r="AD5931" s="99">
        <v>0.96657283417657802</v>
      </c>
      <c r="AE5931" s="142">
        <v>7523.80058694117</v>
      </c>
      <c r="AF5931" s="44">
        <v>7833.20005927074</v>
      </c>
      <c r="AG5931" s="45">
        <v>7371.0012150161301</v>
      </c>
      <c r="AH5931" s="140">
        <v>0.97969119859579401</v>
      </c>
      <c r="AI5931" s="44">
        <v>7828.7216179219204</v>
      </c>
      <c r="AJ5931" s="45">
        <v>7272.5294116515797</v>
      </c>
      <c r="AK5931" s="46">
        <v>0.96660315855184797</v>
      </c>
    </row>
    <row r="5932" spans="1:37" x14ac:dyDescent="0.2">
      <c r="A5932" s="35" t="s">
        <v>1308</v>
      </c>
      <c r="B5932" s="35" t="s">
        <v>7626</v>
      </c>
      <c r="C5932" s="85" t="s">
        <v>1031</v>
      </c>
      <c r="D5932" s="85" t="s">
        <v>1031</v>
      </c>
      <c r="E5932" s="85" t="s">
        <v>12896</v>
      </c>
      <c r="F5932" s="85" t="s">
        <v>229</v>
      </c>
      <c r="G5932" s="85" t="s">
        <v>229</v>
      </c>
      <c r="H5932" s="840">
        <v>1.04112276352281</v>
      </c>
      <c r="I5932" s="840">
        <v>1.04052752694031</v>
      </c>
      <c r="J5932" s="86">
        <v>16644.833333333299</v>
      </c>
      <c r="K5932" s="44">
        <v>17329.314878376601</v>
      </c>
      <c r="L5932" s="45">
        <v>16304.583212932101</v>
      </c>
      <c r="M5932" s="46">
        <v>0.97955821403631105</v>
      </c>
      <c r="N5932" s="139">
        <v>17319.407264666901</v>
      </c>
      <c r="O5932" s="45">
        <v>16087.0519351236</v>
      </c>
      <c r="P5932" s="99">
        <v>0.96648921698166002</v>
      </c>
      <c r="Q5932" s="86">
        <v>16713.651687712802</v>
      </c>
      <c r="R5932" s="44">
        <v>17400.963233669299</v>
      </c>
      <c r="S5932" s="45">
        <v>16372.832318875</v>
      </c>
      <c r="T5932" s="140">
        <v>0.97960832406909804</v>
      </c>
      <c r="U5932" s="44">
        <v>17391.014656757499</v>
      </c>
      <c r="V5932" s="45">
        <v>16154.2721913185</v>
      </c>
      <c r="W5932" s="99">
        <v>0.96653158107838699</v>
      </c>
      <c r="X5932" s="86">
        <v>16772.486626357499</v>
      </c>
      <c r="Y5932" s="44">
        <v>17462.217627582701</v>
      </c>
      <c r="Z5932" s="45">
        <v>16431.272113907798</v>
      </c>
      <c r="AA5932" s="46">
        <v>0.97965629545272703</v>
      </c>
      <c r="AB5932" s="139">
        <v>17452.2340299631</v>
      </c>
      <c r="AC5932" s="45">
        <v>16211.8299346271</v>
      </c>
      <c r="AD5932" s="99">
        <v>0.96657283417657802</v>
      </c>
      <c r="AE5932" s="142">
        <v>16833.292305130701</v>
      </c>
      <c r="AF5932" s="44">
        <v>17525.523803904998</v>
      </c>
      <c r="AG5932" s="45">
        <v>16491.428314726902</v>
      </c>
      <c r="AH5932" s="140">
        <v>0.97969119859579401</v>
      </c>
      <c r="AI5932" s="44">
        <v>17515.504012521</v>
      </c>
      <c r="AJ5932" s="45">
        <v>16271.113510965901</v>
      </c>
      <c r="AK5932" s="46">
        <v>0.96660315855184797</v>
      </c>
    </row>
    <row r="5933" spans="1:37" x14ac:dyDescent="0.2">
      <c r="A5933" s="35" t="s">
        <v>1307</v>
      </c>
      <c r="B5933" s="35" t="s">
        <v>7625</v>
      </c>
      <c r="C5933" s="85" t="s">
        <v>1031</v>
      </c>
      <c r="D5933" s="85" t="s">
        <v>1031</v>
      </c>
      <c r="E5933" s="85" t="s">
        <v>12896</v>
      </c>
      <c r="F5933" s="85" t="s">
        <v>229</v>
      </c>
      <c r="G5933" s="85" t="s">
        <v>229</v>
      </c>
      <c r="H5933" s="840">
        <v>1.04112276352281</v>
      </c>
      <c r="I5933" s="840">
        <v>1.04052752694031</v>
      </c>
      <c r="J5933" s="86">
        <v>2463.0833333333298</v>
      </c>
      <c r="K5933" s="44">
        <v>2564.3721267869801</v>
      </c>
      <c r="L5933" s="45">
        <v>2412.7335110226099</v>
      </c>
      <c r="M5933" s="46">
        <v>0.97955821403631205</v>
      </c>
      <c r="N5933" s="139">
        <v>2562.9060094812198</v>
      </c>
      <c r="O5933" s="45">
        <v>2380.5434821939102</v>
      </c>
      <c r="P5933" s="99">
        <v>0.96648921698166002</v>
      </c>
      <c r="Q5933" s="86">
        <v>2470.0322052399301</v>
      </c>
      <c r="R5933" s="44">
        <v>2571.6067555097402</v>
      </c>
      <c r="S5933" s="45">
        <v>2419.66410897179</v>
      </c>
      <c r="T5933" s="140">
        <v>0.97960832406909903</v>
      </c>
      <c r="U5933" s="44">
        <v>2570.1365019812201</v>
      </c>
      <c r="V5933" s="45">
        <v>2387.3641326450902</v>
      </c>
      <c r="W5933" s="99">
        <v>0.96653158107838699</v>
      </c>
      <c r="X5933" s="86">
        <v>2477.1590807504499</v>
      </c>
      <c r="Y5933" s="44">
        <v>2579.02670783654</v>
      </c>
      <c r="Z5933" s="45">
        <v>2426.7644882950699</v>
      </c>
      <c r="AA5933" s="46">
        <v>0.97965629545272703</v>
      </c>
      <c r="AB5933" s="139">
        <v>2577.55221213099</v>
      </c>
      <c r="AC5933" s="45">
        <v>2394.3546733872099</v>
      </c>
      <c r="AD5933" s="99">
        <v>0.96657283417657802</v>
      </c>
      <c r="AE5933" s="142">
        <v>2484.9771586983402</v>
      </c>
      <c r="AF5933" s="44">
        <v>2587.1662867550799</v>
      </c>
      <c r="AG5933" s="45">
        <v>2434.5102510883498</v>
      </c>
      <c r="AH5933" s="140">
        <v>0.97969119859579401</v>
      </c>
      <c r="AI5933" s="44">
        <v>2585.68713744354</v>
      </c>
      <c r="AJ5933" s="45">
        <v>2401.9867705270199</v>
      </c>
      <c r="AK5933" s="46">
        <v>0.96660315855184797</v>
      </c>
    </row>
    <row r="5934" spans="1:37" x14ac:dyDescent="0.2">
      <c r="A5934" s="35" t="s">
        <v>1306</v>
      </c>
      <c r="B5934" s="35" t="s">
        <v>7624</v>
      </c>
      <c r="C5934" s="85" t="s">
        <v>1031</v>
      </c>
      <c r="D5934" s="85" t="s">
        <v>1031</v>
      </c>
      <c r="E5934" s="85" t="s">
        <v>12896</v>
      </c>
      <c r="F5934" s="85" t="s">
        <v>229</v>
      </c>
      <c r="G5934" s="85" t="s">
        <v>229</v>
      </c>
      <c r="H5934" s="840">
        <v>1.04112276352281</v>
      </c>
      <c r="I5934" s="840">
        <v>1.04052752694031</v>
      </c>
      <c r="J5934" s="86">
        <v>7595.9166666666697</v>
      </c>
      <c r="K5934" s="44">
        <v>7908.2817514889903</v>
      </c>
      <c r="L5934" s="45">
        <v>7440.6425639686504</v>
      </c>
      <c r="M5934" s="46">
        <v>0.97955821403631205</v>
      </c>
      <c r="N5934" s="139">
        <v>7903.7603840113297</v>
      </c>
      <c r="O5934" s="45">
        <v>7341.3715514246096</v>
      </c>
      <c r="P5934" s="99">
        <v>0.96648921698166002</v>
      </c>
      <c r="Q5934" s="86">
        <v>7623.6935226358901</v>
      </c>
      <c r="R5934" s="44">
        <v>7937.2008685376304</v>
      </c>
      <c r="S5934" s="45">
        <v>7468.2336349257803</v>
      </c>
      <c r="T5934" s="140">
        <v>0.97960832406909903</v>
      </c>
      <c r="U5934" s="44">
        <v>7932.6629672591598</v>
      </c>
      <c r="V5934" s="45">
        <v>7368.5405540903203</v>
      </c>
      <c r="W5934" s="99">
        <v>0.96653158107838699</v>
      </c>
      <c r="X5934" s="86">
        <v>7646.3799639772396</v>
      </c>
      <c r="Y5934" s="44">
        <v>7960.8202390414399</v>
      </c>
      <c r="Z5934" s="45">
        <v>7490.8242691339001</v>
      </c>
      <c r="AA5934" s="46">
        <v>0.97965629545272703</v>
      </c>
      <c r="AB5934" s="139">
        <v>7956.2688339631504</v>
      </c>
      <c r="AC5934" s="45">
        <v>7390.7831529724799</v>
      </c>
      <c r="AD5934" s="99">
        <v>0.96657283417657802</v>
      </c>
      <c r="AE5934" s="142">
        <v>7673.2708167786604</v>
      </c>
      <c r="AF5934" s="44">
        <v>7988.81691802354</v>
      </c>
      <c r="AG5934" s="45">
        <v>7517.4358836400097</v>
      </c>
      <c r="AH5934" s="140">
        <v>0.97969119859579401</v>
      </c>
      <c r="AI5934" s="44">
        <v>7984.24950652593</v>
      </c>
      <c r="AJ5934" s="45">
        <v>7417.0078079219702</v>
      </c>
      <c r="AK5934" s="46">
        <v>0.96660315855184797</v>
      </c>
    </row>
    <row r="5935" spans="1:37" x14ac:dyDescent="0.2">
      <c r="A5935" s="35" t="s">
        <v>1305</v>
      </c>
      <c r="B5935" s="35" t="s">
        <v>7623</v>
      </c>
      <c r="C5935" s="85" t="s">
        <v>1031</v>
      </c>
      <c r="D5935" s="85" t="s">
        <v>1031</v>
      </c>
      <c r="E5935" s="85" t="s">
        <v>12896</v>
      </c>
      <c r="F5935" s="85" t="s">
        <v>229</v>
      </c>
      <c r="G5935" s="85" t="s">
        <v>229</v>
      </c>
      <c r="H5935" s="840">
        <v>1.04112276352281</v>
      </c>
      <c r="I5935" s="840">
        <v>1.04052752694031</v>
      </c>
      <c r="J5935" s="86">
        <v>8739.75</v>
      </c>
      <c r="K5935" s="44">
        <v>9099.1526724984906</v>
      </c>
      <c r="L5935" s="45">
        <v>8561.0939011238606</v>
      </c>
      <c r="M5935" s="46">
        <v>0.97955821403631205</v>
      </c>
      <c r="N5935" s="139">
        <v>9093.95045357655</v>
      </c>
      <c r="O5935" s="45">
        <v>8446.8741341154691</v>
      </c>
      <c r="P5935" s="99">
        <v>0.96648921698166002</v>
      </c>
      <c r="Q5935" s="86">
        <v>8767.5787480016206</v>
      </c>
      <c r="R5935" s="44">
        <v>9128.1258155233209</v>
      </c>
      <c r="S5935" s="45">
        <v>8588.7931234737207</v>
      </c>
      <c r="T5935" s="140">
        <v>0.97960832406909903</v>
      </c>
      <c r="U5935" s="44">
        <v>9122.9070319125203</v>
      </c>
      <c r="V5935" s="45">
        <v>8474.1417495352798</v>
      </c>
      <c r="W5935" s="99">
        <v>0.96653158107838699</v>
      </c>
      <c r="X5935" s="86">
        <v>8789.4680414132108</v>
      </c>
      <c r="Y5935" s="44">
        <v>9150.9152571715495</v>
      </c>
      <c r="Z5935" s="45">
        <v>8610.657700451</v>
      </c>
      <c r="AA5935" s="46">
        <v>0.97965629545272703</v>
      </c>
      <c r="AB5935" s="139">
        <v>9145.6834442525505</v>
      </c>
      <c r="AC5935" s="45">
        <v>8495.6610356932106</v>
      </c>
      <c r="AD5935" s="99">
        <v>0.96657283417657802</v>
      </c>
      <c r="AE5935" s="142">
        <v>8814.4170406795693</v>
      </c>
      <c r="AF5935" s="44">
        <v>9176.8902282348809</v>
      </c>
      <c r="AG5935" s="45">
        <v>8635.4067955065602</v>
      </c>
      <c r="AH5935" s="140">
        <v>0.97969119859579401</v>
      </c>
      <c r="AI5935" s="44">
        <v>9171.6435647588096</v>
      </c>
      <c r="AJ5935" s="45">
        <v>8520.0433523141091</v>
      </c>
      <c r="AK5935" s="46">
        <v>0.96660315855184797</v>
      </c>
    </row>
    <row r="5936" spans="1:37" x14ac:dyDescent="0.2">
      <c r="A5936" s="35" t="s">
        <v>1304</v>
      </c>
      <c r="B5936" s="35" t="s">
        <v>7622</v>
      </c>
      <c r="C5936" s="85" t="s">
        <v>1031</v>
      </c>
      <c r="D5936" s="85" t="s">
        <v>1031</v>
      </c>
      <c r="E5936" s="85" t="s">
        <v>12896</v>
      </c>
      <c r="F5936" s="85" t="s">
        <v>229</v>
      </c>
      <c r="G5936" s="85" t="s">
        <v>229</v>
      </c>
      <c r="H5936" s="840">
        <v>1.04112276352281</v>
      </c>
      <c r="I5936" s="840">
        <v>1.04052752694031</v>
      </c>
      <c r="J5936" s="86">
        <v>15220.416666666701</v>
      </c>
      <c r="K5936" s="44">
        <v>15846.3222619687</v>
      </c>
      <c r="L5936" s="45">
        <v>14909.284166888499</v>
      </c>
      <c r="M5936" s="46">
        <v>0.97955821403631205</v>
      </c>
      <c r="N5936" s="139">
        <v>15837.2625131677</v>
      </c>
      <c r="O5936" s="45">
        <v>14710.3685863013</v>
      </c>
      <c r="P5936" s="99">
        <v>0.96648921698166002</v>
      </c>
      <c r="Q5936" s="86">
        <v>15279.3962331929</v>
      </c>
      <c r="R5936" s="44">
        <v>15907.727231261801</v>
      </c>
      <c r="S5936" s="45">
        <v>14967.8237367858</v>
      </c>
      <c r="T5936" s="140">
        <v>0.97960832406909903</v>
      </c>
      <c r="U5936" s="44">
        <v>15898.6323756652</v>
      </c>
      <c r="V5936" s="45">
        <v>14768.018999191099</v>
      </c>
      <c r="W5936" s="99">
        <v>0.96653158107838699</v>
      </c>
      <c r="X5936" s="86">
        <v>15331.712109907599</v>
      </c>
      <c r="Y5936" s="44">
        <v>15962.194481403199</v>
      </c>
      <c r="Z5936" s="45">
        <v>15019.8082885398</v>
      </c>
      <c r="AA5936" s="46">
        <v>0.97965629545272703</v>
      </c>
      <c r="AB5936" s="139">
        <v>15953.0684854829</v>
      </c>
      <c r="AC5936" s="45">
        <v>14819.216426852799</v>
      </c>
      <c r="AD5936" s="99">
        <v>0.96657283417657802</v>
      </c>
      <c r="AE5936" s="142">
        <v>15387.2909256397</v>
      </c>
      <c r="AF5936" s="44">
        <v>16020.0588516315</v>
      </c>
      <c r="AG5936" s="45">
        <v>15074.7934900821</v>
      </c>
      <c r="AH5936" s="140">
        <v>0.97969119859579401</v>
      </c>
      <c r="AI5936" s="44">
        <v>16010.899773166901</v>
      </c>
      <c r="AJ5936" s="45">
        <v>14873.404010279501</v>
      </c>
      <c r="AK5936" s="46">
        <v>0.96660315855184797</v>
      </c>
    </row>
    <row r="5937" spans="1:37" x14ac:dyDescent="0.2">
      <c r="A5937" s="35" t="s">
        <v>1303</v>
      </c>
      <c r="B5937" s="35" t="s">
        <v>7621</v>
      </c>
      <c r="C5937" s="85" t="s">
        <v>1031</v>
      </c>
      <c r="D5937" s="85" t="s">
        <v>1031</v>
      </c>
      <c r="E5937" s="85" t="s">
        <v>12896</v>
      </c>
      <c r="F5937" s="85" t="s">
        <v>229</v>
      </c>
      <c r="G5937" s="85" t="s">
        <v>229</v>
      </c>
      <c r="H5937" s="840">
        <v>1.04112276352281</v>
      </c>
      <c r="I5937" s="840">
        <v>1.04052752694031</v>
      </c>
      <c r="J5937" s="86">
        <v>3608.8333333333298</v>
      </c>
      <c r="K5937" s="44">
        <v>3757.2385330932402</v>
      </c>
      <c r="L5937" s="45">
        <v>3535.0623347547098</v>
      </c>
      <c r="M5937" s="46">
        <v>0.97955821403631205</v>
      </c>
      <c r="N5937" s="139">
        <v>3755.0904234730801</v>
      </c>
      <c r="O5937" s="45">
        <v>3487.8985025506499</v>
      </c>
      <c r="P5937" s="99">
        <v>0.96648921698166002</v>
      </c>
      <c r="Q5937" s="86">
        <v>3619.78337020851</v>
      </c>
      <c r="R5937" s="44">
        <v>3768.6388657453999</v>
      </c>
      <c r="S5937" s="45">
        <v>3545.96992078316</v>
      </c>
      <c r="T5937" s="140">
        <v>0.97960832406909903</v>
      </c>
      <c r="U5937" s="44">
        <v>3766.4842382627098</v>
      </c>
      <c r="V5937" s="45">
        <v>3498.6349439688902</v>
      </c>
      <c r="W5937" s="99">
        <v>0.96653158107838699</v>
      </c>
      <c r="X5937" s="86">
        <v>3628.6702257898501</v>
      </c>
      <c r="Y5937" s="44">
        <v>3777.8911733872801</v>
      </c>
      <c r="Z5937" s="45">
        <v>3554.8496308169001</v>
      </c>
      <c r="AA5937" s="46">
        <v>0.97965629545272703</v>
      </c>
      <c r="AB5937" s="139">
        <v>3775.7312561230401</v>
      </c>
      <c r="AC5937" s="45">
        <v>3507.37406443386</v>
      </c>
      <c r="AD5937" s="99">
        <v>0.96657283417657802</v>
      </c>
      <c r="AE5937" s="142">
        <v>3638.2090398897599</v>
      </c>
      <c r="AF5937" s="44">
        <v>3787.8222498836999</v>
      </c>
      <c r="AG5937" s="45">
        <v>3564.3213750316499</v>
      </c>
      <c r="AH5937" s="140">
        <v>0.97969119859579401</v>
      </c>
      <c r="AI5937" s="44">
        <v>3785.6566547683601</v>
      </c>
      <c r="AJ5937" s="45">
        <v>3516.7043494293298</v>
      </c>
      <c r="AK5937" s="46">
        <v>0.96660315855184797</v>
      </c>
    </row>
    <row r="5938" spans="1:37" x14ac:dyDescent="0.2">
      <c r="A5938" s="35" t="s">
        <v>1302</v>
      </c>
      <c r="B5938" s="35" t="s">
        <v>7619</v>
      </c>
      <c r="C5938" s="85" t="s">
        <v>1031</v>
      </c>
      <c r="D5938" s="85" t="s">
        <v>1031</v>
      </c>
      <c r="E5938" s="85" t="s">
        <v>12896</v>
      </c>
      <c r="F5938" s="85" t="s">
        <v>228</v>
      </c>
      <c r="G5938" s="85" t="s">
        <v>228</v>
      </c>
      <c r="H5938" s="840">
        <v>1.0332363746820801</v>
      </c>
      <c r="I5938" s="840">
        <v>1.03696514812771</v>
      </c>
      <c r="J5938" s="86">
        <v>5581.3333333333303</v>
      </c>
      <c r="K5938" s="44">
        <v>5766.8366192255899</v>
      </c>
      <c r="L5938" s="45">
        <v>5425.8271716715199</v>
      </c>
      <c r="M5938" s="46">
        <v>0.97213816979303402</v>
      </c>
      <c r="N5938" s="139">
        <v>5787.6481467501399</v>
      </c>
      <c r="O5938" s="45">
        <v>5375.8304136040397</v>
      </c>
      <c r="P5938" s="99">
        <v>0.96318031777425495</v>
      </c>
      <c r="Q5938" s="86">
        <v>5616.9079913215201</v>
      </c>
      <c r="R5938" s="44">
        <v>5803.5936498758501</v>
      </c>
      <c r="S5938" s="45">
        <v>5460.68998596858</v>
      </c>
      <c r="T5938" s="140">
        <v>0.97218790024791002</v>
      </c>
      <c r="U5938" s="44">
        <v>5824.5378272404496</v>
      </c>
      <c r="V5938" s="45">
        <v>5410.33236455315</v>
      </c>
      <c r="W5938" s="99">
        <v>0.96322253683208903</v>
      </c>
      <c r="X5938" s="86">
        <v>5650.9301493496296</v>
      </c>
      <c r="Y5938" s="44">
        <v>5838.7465810956801</v>
      </c>
      <c r="Z5938" s="45">
        <v>5494.0349458588498</v>
      </c>
      <c r="AA5938" s="46">
        <v>0.97223550825365701</v>
      </c>
      <c r="AB5938" s="139">
        <v>5859.8176193796999</v>
      </c>
      <c r="AC5938" s="45">
        <v>5443.3355941832897</v>
      </c>
      <c r="AD5938" s="99">
        <v>0.96326364869503101</v>
      </c>
      <c r="AE5938" s="142">
        <v>5684.0801951576404</v>
      </c>
      <c r="AF5938" s="44">
        <v>5872.9984142468902</v>
      </c>
      <c r="AG5938" s="45">
        <v>5526.4614869586103</v>
      </c>
      <c r="AH5938" s="140">
        <v>0.97227014700930703</v>
      </c>
      <c r="AI5938" s="44">
        <v>5894.1930615414403</v>
      </c>
      <c r="AJ5938" s="45">
        <v>5475.4396043259903</v>
      </c>
      <c r="AK5938" s="46">
        <v>0.96329386925093197</v>
      </c>
    </row>
    <row r="5939" spans="1:37" x14ac:dyDescent="0.2">
      <c r="A5939" s="35" t="s">
        <v>1301</v>
      </c>
      <c r="B5939" s="35" t="s">
        <v>7618</v>
      </c>
      <c r="C5939" s="85" t="s">
        <v>1031</v>
      </c>
      <c r="D5939" s="85" t="s">
        <v>1031</v>
      </c>
      <c r="E5939" s="85" t="s">
        <v>12896</v>
      </c>
      <c r="F5939" s="85" t="s">
        <v>228</v>
      </c>
      <c r="G5939" s="85" t="s">
        <v>228</v>
      </c>
      <c r="H5939" s="840">
        <v>1.0332363746820801</v>
      </c>
      <c r="I5939" s="840">
        <v>1.03696514812771</v>
      </c>
      <c r="J5939" s="86">
        <v>5160.5</v>
      </c>
      <c r="K5939" s="44">
        <v>5332.0163115468804</v>
      </c>
      <c r="L5939" s="45">
        <v>5016.7190252169503</v>
      </c>
      <c r="M5939" s="46">
        <v>0.97213816979303402</v>
      </c>
      <c r="N5939" s="139">
        <v>5351.2586469130601</v>
      </c>
      <c r="O5939" s="45">
        <v>4970.4920298740399</v>
      </c>
      <c r="P5939" s="99">
        <v>0.96318031777425495</v>
      </c>
      <c r="Q5939" s="86">
        <v>5195.65961238815</v>
      </c>
      <c r="R5939" s="44">
        <v>5368.3445019860301</v>
      </c>
      <c r="S5939" s="45">
        <v>5051.1574089705</v>
      </c>
      <c r="T5939" s="140">
        <v>0.97218790024791002</v>
      </c>
      <c r="U5939" s="44">
        <v>5387.71793958125</v>
      </c>
      <c r="V5939" s="45">
        <v>5004.5764323605399</v>
      </c>
      <c r="W5939" s="99">
        <v>0.96322253683208903</v>
      </c>
      <c r="X5939" s="86">
        <v>5227.6304926296698</v>
      </c>
      <c r="Y5939" s="44">
        <v>5401.3779783821801</v>
      </c>
      <c r="Z5939" s="45">
        <v>5082.4879889641297</v>
      </c>
      <c r="AA5939" s="46">
        <v>0.97223550825365701</v>
      </c>
      <c r="AB5939" s="139">
        <v>5420.8706281466802</v>
      </c>
      <c r="AC5939" s="45">
        <v>5035.5864223598601</v>
      </c>
      <c r="AD5939" s="99">
        <v>0.96326364869503101</v>
      </c>
      <c r="AE5939" s="142">
        <v>5262.6179846269797</v>
      </c>
      <c r="AF5939" s="44">
        <v>5437.5283277726903</v>
      </c>
      <c r="AG5939" s="45">
        <v>5116.68636156709</v>
      </c>
      <c r="AH5939" s="140">
        <v>0.97227014700930703</v>
      </c>
      <c r="AI5939" s="44">
        <v>5457.1514379682803</v>
      </c>
      <c r="AJ5939" s="45">
        <v>5069.4476408008604</v>
      </c>
      <c r="AK5939" s="46">
        <v>0.96329386925093197</v>
      </c>
    </row>
    <row r="5940" spans="1:37" x14ac:dyDescent="0.2">
      <c r="A5940" s="35" t="s">
        <v>1300</v>
      </c>
      <c r="B5940" s="35" t="s">
        <v>7617</v>
      </c>
      <c r="C5940" s="85" t="s">
        <v>1031</v>
      </c>
      <c r="D5940" s="85" t="s">
        <v>1031</v>
      </c>
      <c r="E5940" s="85" t="s">
        <v>12896</v>
      </c>
      <c r="F5940" s="85" t="s">
        <v>228</v>
      </c>
      <c r="G5940" s="85" t="s">
        <v>228</v>
      </c>
      <c r="H5940" s="840">
        <v>1.0332363746820801</v>
      </c>
      <c r="I5940" s="840">
        <v>1.03696514812771</v>
      </c>
      <c r="J5940" s="86">
        <v>9648.6666666666697</v>
      </c>
      <c r="K5940" s="44">
        <v>9969.3533671825007</v>
      </c>
      <c r="L5940" s="45">
        <v>9379.8371542763907</v>
      </c>
      <c r="M5940" s="46">
        <v>0.97213816979303402</v>
      </c>
      <c r="N5940" s="139">
        <v>10005.331059234901</v>
      </c>
      <c r="O5940" s="45">
        <v>9293.40582609786</v>
      </c>
      <c r="P5940" s="99">
        <v>0.96318031777425495</v>
      </c>
      <c r="Q5940" s="86">
        <v>9713.1355103852293</v>
      </c>
      <c r="R5940" s="44">
        <v>10035.9649215462</v>
      </c>
      <c r="S5940" s="45">
        <v>9442.9928166648406</v>
      </c>
      <c r="T5940" s="140">
        <v>0.97218790024791102</v>
      </c>
      <c r="U5940" s="44">
        <v>10072.1830033112</v>
      </c>
      <c r="V5940" s="45">
        <v>9355.9110269071098</v>
      </c>
      <c r="W5940" s="99">
        <v>0.96322253683208903</v>
      </c>
      <c r="X5940" s="86">
        <v>9777.1414062915101</v>
      </c>
      <c r="Y5940" s="44">
        <v>10102.098141390699</v>
      </c>
      <c r="Z5940" s="45">
        <v>9505.6840444137106</v>
      </c>
      <c r="AA5940" s="46">
        <v>0.97223550825365701</v>
      </c>
      <c r="AB5940" s="139">
        <v>10138.554886640701</v>
      </c>
      <c r="AC5940" s="45">
        <v>9417.9649048316296</v>
      </c>
      <c r="AD5940" s="99">
        <v>0.96326364869503101</v>
      </c>
      <c r="AE5940" s="142">
        <v>9839.5930187625399</v>
      </c>
      <c r="AF5940" s="44">
        <v>10166.6254190533</v>
      </c>
      <c r="AG5940" s="45">
        <v>9566.7425508640099</v>
      </c>
      <c r="AH5940" s="140">
        <v>0.97227014700930703</v>
      </c>
      <c r="AI5940" s="44">
        <v>10203.315032217501</v>
      </c>
      <c r="AJ5940" s="45">
        <v>9478.4196308982191</v>
      </c>
      <c r="AK5940" s="46">
        <v>0.96329386925093197</v>
      </c>
    </row>
    <row r="5941" spans="1:37" x14ac:dyDescent="0.2">
      <c r="A5941" s="35" t="s">
        <v>1299</v>
      </c>
      <c r="B5941" s="35" t="s">
        <v>7616</v>
      </c>
      <c r="C5941" s="85" t="s">
        <v>1031</v>
      </c>
      <c r="D5941" s="85" t="s">
        <v>1031</v>
      </c>
      <c r="E5941" s="85" t="s">
        <v>12896</v>
      </c>
      <c r="F5941" s="85" t="s">
        <v>228</v>
      </c>
      <c r="G5941" s="85" t="s">
        <v>228</v>
      </c>
      <c r="H5941" s="840">
        <v>1.0332363746820801</v>
      </c>
      <c r="I5941" s="840">
        <v>1.03696514812771</v>
      </c>
      <c r="J5941" s="86">
        <v>7468.5833333333303</v>
      </c>
      <c r="K5941" s="44">
        <v>7716.8119673443398</v>
      </c>
      <c r="L5941" s="45">
        <v>7260.4949326134301</v>
      </c>
      <c r="M5941" s="46">
        <v>0.97213816979303402</v>
      </c>
      <c r="N5941" s="139">
        <v>7744.66062255417</v>
      </c>
      <c r="O5941" s="45">
        <v>7193.5924683234998</v>
      </c>
      <c r="P5941" s="99">
        <v>0.96318031777425495</v>
      </c>
      <c r="Q5941" s="86">
        <v>7521.1224879880801</v>
      </c>
      <c r="R5941" s="44">
        <v>7771.0973330286697</v>
      </c>
      <c r="S5941" s="45">
        <v>7311.9442791044703</v>
      </c>
      <c r="T5941" s="140">
        <v>0.97218790024791002</v>
      </c>
      <c r="U5941" s="44">
        <v>7799.1418948432301</v>
      </c>
      <c r="V5941" s="45">
        <v>7244.5146827047502</v>
      </c>
      <c r="W5941" s="99">
        <v>0.96322253683208903</v>
      </c>
      <c r="X5941" s="86">
        <v>7573.6882640957301</v>
      </c>
      <c r="Y5941" s="44">
        <v>7825.4102049664998</v>
      </c>
      <c r="Z5941" s="45">
        <v>7363.40865879787</v>
      </c>
      <c r="AA5941" s="46">
        <v>0.97223550825365701</v>
      </c>
      <c r="AB5941" s="139">
        <v>7853.65077265115</v>
      </c>
      <c r="AC5941" s="45">
        <v>7295.4585913515903</v>
      </c>
      <c r="AD5941" s="99">
        <v>0.96326364869503101</v>
      </c>
      <c r="AE5941" s="142">
        <v>7621.5259076298498</v>
      </c>
      <c r="AF5941" s="44">
        <v>7874.83779834502</v>
      </c>
      <c r="AG5941" s="45">
        <v>7410.1821146465199</v>
      </c>
      <c r="AH5941" s="140">
        <v>0.97227014700930703</v>
      </c>
      <c r="AI5941" s="44">
        <v>7903.2567417645796</v>
      </c>
      <c r="AJ5941" s="45">
        <v>7341.7691811569803</v>
      </c>
      <c r="AK5941" s="46">
        <v>0.96329386925093197</v>
      </c>
    </row>
    <row r="5942" spans="1:37" x14ac:dyDescent="0.2">
      <c r="A5942" s="35" t="s">
        <v>1298</v>
      </c>
      <c r="B5942" s="35" t="s">
        <v>7615</v>
      </c>
      <c r="C5942" s="85" t="s">
        <v>1031</v>
      </c>
      <c r="D5942" s="85" t="s">
        <v>1031</v>
      </c>
      <c r="E5942" s="85" t="s">
        <v>12896</v>
      </c>
      <c r="F5942" s="85" t="s">
        <v>228</v>
      </c>
      <c r="G5942" s="85" t="s">
        <v>228</v>
      </c>
      <c r="H5942" s="840">
        <v>1.0332363746820801</v>
      </c>
      <c r="I5942" s="840">
        <v>1.03696514812771</v>
      </c>
      <c r="J5942" s="86">
        <v>4254.5833333333303</v>
      </c>
      <c r="K5942" s="44">
        <v>4395.9902591161399</v>
      </c>
      <c r="L5942" s="45">
        <v>4136.0428548986101</v>
      </c>
      <c r="M5942" s="46">
        <v>0.97213816979303402</v>
      </c>
      <c r="N5942" s="139">
        <v>4411.8546364717004</v>
      </c>
      <c r="O5942" s="45">
        <v>4097.9309269970499</v>
      </c>
      <c r="P5942" s="99">
        <v>0.96318031777425495</v>
      </c>
      <c r="Q5942" s="86">
        <v>4281.7972941677099</v>
      </c>
      <c r="R5942" s="44">
        <v>4424.1087133493902</v>
      </c>
      <c r="S5942" s="45">
        <v>4162.7115207040997</v>
      </c>
      <c r="T5942" s="140">
        <v>0.97218790024791102</v>
      </c>
      <c r="U5942" s="44">
        <v>4440.07456539946</v>
      </c>
      <c r="V5942" s="45">
        <v>4124.3236518889998</v>
      </c>
      <c r="W5942" s="99">
        <v>0.96322253683208903</v>
      </c>
      <c r="X5942" s="86">
        <v>4305.3002672642897</v>
      </c>
      <c r="Y5942" s="44">
        <v>4448.3928400659497</v>
      </c>
      <c r="Z5942" s="45">
        <v>4185.7657935282996</v>
      </c>
      <c r="AA5942" s="46">
        <v>0.97223550825365701</v>
      </c>
      <c r="AB5942" s="139">
        <v>4464.44632937799</v>
      </c>
      <c r="AC5942" s="45">
        <v>4147.1392441726903</v>
      </c>
      <c r="AD5942" s="99">
        <v>0.96326364869503101</v>
      </c>
      <c r="AE5942" s="142">
        <v>4330.3404614942301</v>
      </c>
      <c r="AF5942" s="44">
        <v>4474.2652795734202</v>
      </c>
      <c r="AG5942" s="45">
        <v>4210.2607570973496</v>
      </c>
      <c r="AH5942" s="140">
        <v>0.97227014700930703</v>
      </c>
      <c r="AI5942" s="44">
        <v>4490.4121380967899</v>
      </c>
      <c r="AJ5942" s="45">
        <v>4171.3904183266404</v>
      </c>
      <c r="AK5942" s="46">
        <v>0.96329386925093197</v>
      </c>
    </row>
    <row r="5943" spans="1:37" x14ac:dyDescent="0.2">
      <c r="A5943" s="35" t="s">
        <v>1297</v>
      </c>
      <c r="B5943" s="35" t="s">
        <v>7614</v>
      </c>
      <c r="C5943" s="85" t="s">
        <v>1031</v>
      </c>
      <c r="D5943" s="85" t="s">
        <v>1031</v>
      </c>
      <c r="E5943" s="85" t="s">
        <v>12896</v>
      </c>
      <c r="F5943" s="85" t="s">
        <v>228</v>
      </c>
      <c r="G5943" s="85" t="s">
        <v>228</v>
      </c>
      <c r="H5943" s="840">
        <v>1.0332363746820801</v>
      </c>
      <c r="I5943" s="840">
        <v>1.03696514812771</v>
      </c>
      <c r="J5943" s="86">
        <v>6144.5</v>
      </c>
      <c r="K5943" s="44">
        <v>6348.7209042340501</v>
      </c>
      <c r="L5943" s="45">
        <v>5973.3029842933001</v>
      </c>
      <c r="M5943" s="46">
        <v>0.97213816979303402</v>
      </c>
      <c r="N5943" s="139">
        <v>6371.6323526707301</v>
      </c>
      <c r="O5943" s="45">
        <v>5918.2614625639098</v>
      </c>
      <c r="P5943" s="99">
        <v>0.96318031777425495</v>
      </c>
      <c r="Q5943" s="86">
        <v>6181.8802299321396</v>
      </c>
      <c r="R5943" s="44">
        <v>6387.3435174939104</v>
      </c>
      <c r="S5943" s="45">
        <v>6009.9491603218003</v>
      </c>
      <c r="T5943" s="140">
        <v>0.97218790024791002</v>
      </c>
      <c r="U5943" s="44">
        <v>6410.3943483393596</v>
      </c>
      <c r="V5943" s="45">
        <v>5954.52635746738</v>
      </c>
      <c r="W5943" s="99">
        <v>0.96322253683208903</v>
      </c>
      <c r="X5943" s="86">
        <v>6215.55263894579</v>
      </c>
      <c r="Y5943" s="44">
        <v>6422.1350753099896</v>
      </c>
      <c r="Z5943" s="45">
        <v>6042.9809790028203</v>
      </c>
      <c r="AA5943" s="46">
        <v>0.97223550825365701</v>
      </c>
      <c r="AB5943" s="139">
        <v>6445.3114629400197</v>
      </c>
      <c r="AC5943" s="45">
        <v>5987.21591364696</v>
      </c>
      <c r="AD5943" s="99">
        <v>0.963263648695032</v>
      </c>
      <c r="AE5943" s="142">
        <v>6249.8601860284498</v>
      </c>
      <c r="AF5943" s="44">
        <v>6457.5828808819197</v>
      </c>
      <c r="AG5943" s="45">
        <v>6076.5524818575004</v>
      </c>
      <c r="AH5943" s="140">
        <v>0.97227014700930703</v>
      </c>
      <c r="AI5943" s="44">
        <v>6480.88719358249</v>
      </c>
      <c r="AJ5943" s="45">
        <v>6020.4520008767004</v>
      </c>
      <c r="AK5943" s="46">
        <v>0.96329386925093197</v>
      </c>
    </row>
    <row r="5944" spans="1:37" x14ac:dyDescent="0.2">
      <c r="A5944" s="35" t="s">
        <v>1296</v>
      </c>
      <c r="B5944" s="35" t="s">
        <v>13197</v>
      </c>
      <c r="C5944" s="85" t="s">
        <v>1031</v>
      </c>
      <c r="D5944" s="85" t="s">
        <v>1031</v>
      </c>
      <c r="E5944" s="85" t="s">
        <v>12896</v>
      </c>
      <c r="F5944" s="85" t="s">
        <v>228</v>
      </c>
      <c r="G5944" s="85" t="s">
        <v>228</v>
      </c>
      <c r="H5944" s="840">
        <v>1.0332363746820801</v>
      </c>
      <c r="I5944" s="840">
        <v>1.03696514812771</v>
      </c>
      <c r="J5944" s="86">
        <v>6404.75</v>
      </c>
      <c r="K5944" s="44">
        <v>6617.6206707450601</v>
      </c>
      <c r="L5944" s="45">
        <v>6226.3019429819396</v>
      </c>
      <c r="M5944" s="46">
        <v>0.97213816979303402</v>
      </c>
      <c r="N5944" s="139">
        <v>6641.5025324709704</v>
      </c>
      <c r="O5944" s="45">
        <v>6168.9291402646604</v>
      </c>
      <c r="P5944" s="99">
        <v>0.96318031777425495</v>
      </c>
      <c r="Q5944" s="86">
        <v>6445.5021448665802</v>
      </c>
      <c r="R5944" s="44">
        <v>6659.7272691675198</v>
      </c>
      <c r="S5944" s="45">
        <v>6266.2391962612501</v>
      </c>
      <c r="T5944" s="140">
        <v>0.97218790024791002</v>
      </c>
      <c r="U5944" s="44">
        <v>6683.7610864090702</v>
      </c>
      <c r="V5944" s="45">
        <v>6208.4529271350602</v>
      </c>
      <c r="W5944" s="99">
        <v>0.96322253683208903</v>
      </c>
      <c r="X5944" s="86">
        <v>6484.1064964136203</v>
      </c>
      <c r="Y5944" s="44">
        <v>6699.6146894069398</v>
      </c>
      <c r="Z5944" s="45">
        <v>6304.07857511154</v>
      </c>
      <c r="AA5944" s="46">
        <v>0.97223550825365701</v>
      </c>
      <c r="AB5944" s="139">
        <v>6723.7924535294096</v>
      </c>
      <c r="AC5944" s="45">
        <v>6245.9040822625402</v>
      </c>
      <c r="AD5944" s="99">
        <v>0.96326364869503101</v>
      </c>
      <c r="AE5944" s="142">
        <v>6522.3129089204804</v>
      </c>
      <c r="AF5944" s="44">
        <v>6739.0909445551297</v>
      </c>
      <c r="AG5944" s="45">
        <v>6341.4501307968103</v>
      </c>
      <c r="AH5944" s="140">
        <v>0.97227014700930703</v>
      </c>
      <c r="AI5944" s="44">
        <v>6763.4111717340102</v>
      </c>
      <c r="AJ5944" s="45">
        <v>6282.9040384993104</v>
      </c>
      <c r="AK5944" s="46">
        <v>0.96329386925093197</v>
      </c>
    </row>
    <row r="5945" spans="1:37" x14ac:dyDescent="0.2">
      <c r="A5945" s="35" t="s">
        <v>1295</v>
      </c>
      <c r="B5945" s="35" t="s">
        <v>7613</v>
      </c>
      <c r="C5945" s="85" t="s">
        <v>1031</v>
      </c>
      <c r="D5945" s="85" t="s">
        <v>1031</v>
      </c>
      <c r="E5945" s="85" t="s">
        <v>12896</v>
      </c>
      <c r="F5945" s="85" t="s">
        <v>228</v>
      </c>
      <c r="G5945" s="85" t="s">
        <v>228</v>
      </c>
      <c r="H5945" s="840">
        <v>1.0332363746820801</v>
      </c>
      <c r="I5945" s="840">
        <v>1.03696514812771</v>
      </c>
      <c r="J5945" s="86">
        <v>8755.75</v>
      </c>
      <c r="K5945" s="44">
        <v>9046.7593876226292</v>
      </c>
      <c r="L5945" s="45">
        <v>8511.7987801653599</v>
      </c>
      <c r="M5945" s="46">
        <v>0.97213816979303402</v>
      </c>
      <c r="N5945" s="139">
        <v>9079.4075957192199</v>
      </c>
      <c r="O5945" s="45">
        <v>8433.3660673519298</v>
      </c>
      <c r="P5945" s="99">
        <v>0.96318031777425495</v>
      </c>
      <c r="Q5945" s="86">
        <v>8815.0046499632899</v>
      </c>
      <c r="R5945" s="44">
        <v>9107.9834473337505</v>
      </c>
      <c r="S5945" s="45">
        <v>8569.8408613233805</v>
      </c>
      <c r="T5945" s="140">
        <v>0.97218790024791102</v>
      </c>
      <c r="U5945" s="44">
        <v>9140.8526025956598</v>
      </c>
      <c r="V5945" s="45">
        <v>8490.8111411243008</v>
      </c>
      <c r="W5945" s="99">
        <v>0.96322253683208903</v>
      </c>
      <c r="X5945" s="86">
        <v>8876.7209458078905</v>
      </c>
      <c r="Y5945" s="44">
        <v>9171.7509691110408</v>
      </c>
      <c r="Z5945" s="45">
        <v>8630.2633003734209</v>
      </c>
      <c r="AA5945" s="46">
        <v>0.97223550825365701</v>
      </c>
      <c r="AB5945" s="139">
        <v>9204.8502504580501</v>
      </c>
      <c r="AC5945" s="45">
        <v>8550.6226067065199</v>
      </c>
      <c r="AD5945" s="99">
        <v>0.96326364869503101</v>
      </c>
      <c r="AE5945" s="142">
        <v>8937.3628452243192</v>
      </c>
      <c r="AF5945" s="44">
        <v>9234.4083854179098</v>
      </c>
      <c r="AG5945" s="45">
        <v>8689.5310874017796</v>
      </c>
      <c r="AH5945" s="140">
        <v>0.97227014700930703</v>
      </c>
      <c r="AI5945" s="44">
        <v>9267.7337866691596</v>
      </c>
      <c r="AJ5945" s="45">
        <v>8609.3068360756606</v>
      </c>
      <c r="AK5945" s="46">
        <v>0.96329386925093197</v>
      </c>
    </row>
    <row r="5946" spans="1:37" x14ac:dyDescent="0.2">
      <c r="A5946" s="35" t="s">
        <v>1294</v>
      </c>
      <c r="B5946" s="35" t="s">
        <v>7612</v>
      </c>
      <c r="C5946" s="85" t="s">
        <v>1031</v>
      </c>
      <c r="D5946" s="85" t="s">
        <v>1031</v>
      </c>
      <c r="E5946" s="85" t="s">
        <v>12896</v>
      </c>
      <c r="F5946" s="85" t="s">
        <v>228</v>
      </c>
      <c r="G5946" s="85" t="s">
        <v>228</v>
      </c>
      <c r="H5946" s="840">
        <v>1.0332363746820801</v>
      </c>
      <c r="I5946" s="840">
        <v>1.03696514812771</v>
      </c>
      <c r="J5946" s="86">
        <v>11705.333333333299</v>
      </c>
      <c r="K5946" s="44">
        <v>12094.3761777786</v>
      </c>
      <c r="L5946" s="45">
        <v>11379.2013234841</v>
      </c>
      <c r="M5946" s="46">
        <v>0.97213816979303402</v>
      </c>
      <c r="N5946" s="139">
        <v>12138.0227138843</v>
      </c>
      <c r="O5946" s="45">
        <v>11274.346679653599</v>
      </c>
      <c r="P5946" s="99">
        <v>0.96318031777425495</v>
      </c>
      <c r="Q5946" s="86">
        <v>11784.375443594699</v>
      </c>
      <c r="R5946" s="44">
        <v>12176.0453612324</v>
      </c>
      <c r="S5946" s="45">
        <v>11456.6272182414</v>
      </c>
      <c r="T5946" s="140">
        <v>0.97218790024791102</v>
      </c>
      <c r="U5946" s="44">
        <v>12219.986627459801</v>
      </c>
      <c r="V5946" s="45">
        <v>11350.9760097611</v>
      </c>
      <c r="W5946" s="99">
        <v>0.96322253683208903</v>
      </c>
      <c r="X5946" s="86">
        <v>11862.917631914601</v>
      </c>
      <c r="Y5946" s="44">
        <v>12257.198007151601</v>
      </c>
      <c r="Z5946" s="45">
        <v>11533.5497532358</v>
      </c>
      <c r="AA5946" s="46">
        <v>0.97223550825365701</v>
      </c>
      <c r="AB5946" s="139">
        <v>12301.4321394052</v>
      </c>
      <c r="AC5946" s="45">
        <v>11427.1173222867</v>
      </c>
      <c r="AD5946" s="99">
        <v>0.96326364869503101</v>
      </c>
      <c r="AE5946" s="142">
        <v>11939.1763502383</v>
      </c>
      <c r="AF5946" s="44">
        <v>12335.991288810201</v>
      </c>
      <c r="AG5946" s="45">
        <v>11608.1047452162</v>
      </c>
      <c r="AH5946" s="140">
        <v>0.97227014700930703</v>
      </c>
      <c r="AI5946" s="44">
        <v>12380.509772547701</v>
      </c>
      <c r="AJ5946" s="45">
        <v>11500.9353820903</v>
      </c>
      <c r="AK5946" s="46">
        <v>0.96329386925093197</v>
      </c>
    </row>
    <row r="5947" spans="1:37" x14ac:dyDescent="0.2">
      <c r="A5947" s="35" t="s">
        <v>1293</v>
      </c>
      <c r="B5947" s="35" t="s">
        <v>7611</v>
      </c>
      <c r="C5947" s="85" t="s">
        <v>1031</v>
      </c>
      <c r="D5947" s="85" t="s">
        <v>1031</v>
      </c>
      <c r="E5947" s="85" t="s">
        <v>12896</v>
      </c>
      <c r="F5947" s="85" t="s">
        <v>228</v>
      </c>
      <c r="G5947" s="85" t="s">
        <v>228</v>
      </c>
      <c r="H5947" s="840">
        <v>1.0332363746820801</v>
      </c>
      <c r="I5947" s="840">
        <v>1.03696514812771</v>
      </c>
      <c r="J5947" s="86">
        <v>8023</v>
      </c>
      <c r="K5947" s="44">
        <v>8289.6554340743296</v>
      </c>
      <c r="L5947" s="45">
        <v>7799.4645362495103</v>
      </c>
      <c r="M5947" s="46">
        <v>0.97213816979303402</v>
      </c>
      <c r="N5947" s="139">
        <v>8319.5713834286398</v>
      </c>
      <c r="O5947" s="45">
        <v>7727.5956895028403</v>
      </c>
      <c r="P5947" s="99">
        <v>0.96318031777425495</v>
      </c>
      <c r="Q5947" s="86">
        <v>8074.66743535559</v>
      </c>
      <c r="R5947" s="44">
        <v>8343.0401076702601</v>
      </c>
      <c r="S5947" s="45">
        <v>7850.0939791785304</v>
      </c>
      <c r="T5947" s="140">
        <v>0.97218790024791002</v>
      </c>
      <c r="U5947" s="44">
        <v>8373.1487131855301</v>
      </c>
      <c r="V5947" s="45">
        <v>7777.7016511586698</v>
      </c>
      <c r="W5947" s="99">
        <v>0.96322253683208903</v>
      </c>
      <c r="X5947" s="86">
        <v>8125.4422478106799</v>
      </c>
      <c r="Y5947" s="44">
        <v>8395.5024908165306</v>
      </c>
      <c r="Z5947" s="45">
        <v>7899.8434735859601</v>
      </c>
      <c r="AA5947" s="46">
        <v>0.97223550825365701</v>
      </c>
      <c r="AB5947" s="139">
        <v>8425.8004241041799</v>
      </c>
      <c r="AC5947" s="45">
        <v>7826.9431468868797</v>
      </c>
      <c r="AD5947" s="99">
        <v>0.963263648695032</v>
      </c>
      <c r="AE5947" s="142">
        <v>8174.3894505170401</v>
      </c>
      <c r="AF5947" s="44">
        <v>8446.0765210916798</v>
      </c>
      <c r="AG5947" s="45">
        <v>7947.7148327655405</v>
      </c>
      <c r="AH5947" s="140">
        <v>0.97227014700930703</v>
      </c>
      <c r="AI5947" s="44">
        <v>8476.5569674090202</v>
      </c>
      <c r="AJ5947" s="45">
        <v>7874.3392425525599</v>
      </c>
      <c r="AK5947" s="46">
        <v>0.96329386925093197</v>
      </c>
    </row>
    <row r="5948" spans="1:37" x14ac:dyDescent="0.2">
      <c r="A5948" s="35" t="s">
        <v>1292</v>
      </c>
      <c r="B5948" s="35" t="s">
        <v>8379</v>
      </c>
      <c r="C5948" s="85" t="s">
        <v>1031</v>
      </c>
      <c r="D5948" s="85" t="s">
        <v>1031</v>
      </c>
      <c r="E5948" s="85" t="s">
        <v>12896</v>
      </c>
      <c r="F5948" s="85" t="s">
        <v>228</v>
      </c>
      <c r="G5948" s="85" t="s">
        <v>228</v>
      </c>
      <c r="H5948" s="840">
        <v>1.0332363746820801</v>
      </c>
      <c r="I5948" s="840">
        <v>1.03696514812771</v>
      </c>
      <c r="J5948" s="86">
        <v>4526.6666666666697</v>
      </c>
      <c r="K5948" s="44">
        <v>4677.1166560608799</v>
      </c>
      <c r="L5948" s="45">
        <v>4400.5454485964701</v>
      </c>
      <c r="M5948" s="46">
        <v>0.97213816979303402</v>
      </c>
      <c r="N5948" s="139">
        <v>4693.9955705247803</v>
      </c>
      <c r="O5948" s="45">
        <v>4359.9962384581204</v>
      </c>
      <c r="P5948" s="99">
        <v>0.96318031777425495</v>
      </c>
      <c r="Q5948" s="86">
        <v>4555.3328223465796</v>
      </c>
      <c r="R5948" s="44">
        <v>4706.73557083167</v>
      </c>
      <c r="S5948" s="45">
        <v>4428.6394514875101</v>
      </c>
      <c r="T5948" s="140">
        <v>0.97218790024791002</v>
      </c>
      <c r="U5948" s="44">
        <v>4723.7213748956501</v>
      </c>
      <c r="V5948" s="45">
        <v>4387.7992372551498</v>
      </c>
      <c r="W5948" s="99">
        <v>0.96322253683208903</v>
      </c>
      <c r="X5948" s="86">
        <v>4582.0452177560101</v>
      </c>
      <c r="Y5948" s="44">
        <v>4734.3357894235896</v>
      </c>
      <c r="Z5948" s="45">
        <v>4454.8270611262597</v>
      </c>
      <c r="AA5948" s="46">
        <v>0.97223550825365701</v>
      </c>
      <c r="AB5948" s="139">
        <v>4751.4211979582396</v>
      </c>
      <c r="AC5948" s="45">
        <v>4413.7175949412804</v>
      </c>
      <c r="AD5948" s="99">
        <v>0.96326364869503101</v>
      </c>
      <c r="AE5948" s="142">
        <v>4608.7501225848</v>
      </c>
      <c r="AF5948" s="44">
        <v>4761.9282684751097</v>
      </c>
      <c r="AG5948" s="45">
        <v>4480.9501592146898</v>
      </c>
      <c r="AH5948" s="140">
        <v>0.97227014700930703</v>
      </c>
      <c r="AI5948" s="44">
        <v>4779.11325354976</v>
      </c>
      <c r="AJ5948" s="45">
        <v>4439.5807379954203</v>
      </c>
      <c r="AK5948" s="46">
        <v>0.96329386925093197</v>
      </c>
    </row>
    <row r="5949" spans="1:37" x14ac:dyDescent="0.2">
      <c r="A5949" s="35" t="s">
        <v>1291</v>
      </c>
      <c r="B5949" s="35" t="s">
        <v>7609</v>
      </c>
      <c r="C5949" s="85" t="s">
        <v>1031</v>
      </c>
      <c r="D5949" s="85" t="s">
        <v>1031</v>
      </c>
      <c r="E5949" s="85" t="s">
        <v>12896</v>
      </c>
      <c r="F5949" s="85" t="s">
        <v>228</v>
      </c>
      <c r="G5949" s="85" t="s">
        <v>228</v>
      </c>
      <c r="H5949" s="840">
        <v>1.0332363746820801</v>
      </c>
      <c r="I5949" s="840">
        <v>1.03696514812771</v>
      </c>
      <c r="J5949" s="86">
        <v>13411</v>
      </c>
      <c r="K5949" s="44">
        <v>13856.7330208614</v>
      </c>
      <c r="L5949" s="45">
        <v>13037.3449950944</v>
      </c>
      <c r="M5949" s="46">
        <v>0.97213816979303402</v>
      </c>
      <c r="N5949" s="139">
        <v>13906.739601540799</v>
      </c>
      <c r="O5949" s="45">
        <v>12917.2112416705</v>
      </c>
      <c r="P5949" s="99">
        <v>0.96318031777425495</v>
      </c>
      <c r="Q5949" s="86">
        <v>13497.3458286843</v>
      </c>
      <c r="R5949" s="44">
        <v>13945.9486718601</v>
      </c>
      <c r="S5949" s="45">
        <v>13121.956300108501</v>
      </c>
      <c r="T5949" s="140">
        <v>0.97218790024791102</v>
      </c>
      <c r="U5949" s="44">
        <v>13996.2772165726</v>
      </c>
      <c r="V5949" s="45">
        <v>13000.9476896053</v>
      </c>
      <c r="W5949" s="99">
        <v>0.96322253683208903</v>
      </c>
      <c r="X5949" s="86">
        <v>13582.771586393599</v>
      </c>
      <c r="Y5949" s="44">
        <v>14034.213672060099</v>
      </c>
      <c r="Z5949" s="45">
        <v>13205.652836790699</v>
      </c>
      <c r="AA5949" s="46">
        <v>0.97223550825365701</v>
      </c>
      <c r="AB5949" s="139">
        <v>14084.8607500695</v>
      </c>
      <c r="AC5949" s="45">
        <v>13083.790117700701</v>
      </c>
      <c r="AD5949" s="99">
        <v>0.96326364869503101</v>
      </c>
      <c r="AE5949" s="142">
        <v>13671.0771917933</v>
      </c>
      <c r="AF5949" s="44">
        <v>14125.454235647299</v>
      </c>
      <c r="AG5949" s="45">
        <v>13291.980231040399</v>
      </c>
      <c r="AH5949" s="140">
        <v>0.97227014700930703</v>
      </c>
      <c r="AI5949" s="44">
        <v>14176.4305852533</v>
      </c>
      <c r="AJ5949" s="45">
        <v>13169.2648449107</v>
      </c>
      <c r="AK5949" s="46">
        <v>0.96329386925093197</v>
      </c>
    </row>
    <row r="5950" spans="1:37" x14ac:dyDescent="0.2">
      <c r="A5950" s="35" t="s">
        <v>1290</v>
      </c>
      <c r="B5950" s="35" t="s">
        <v>7608</v>
      </c>
      <c r="C5950" s="85" t="s">
        <v>1031</v>
      </c>
      <c r="D5950" s="85" t="s">
        <v>1031</v>
      </c>
      <c r="E5950" s="85" t="s">
        <v>12896</v>
      </c>
      <c r="F5950" s="85" t="s">
        <v>228</v>
      </c>
      <c r="G5950" s="85" t="s">
        <v>228</v>
      </c>
      <c r="H5950" s="840">
        <v>1.0332363746820801</v>
      </c>
      <c r="I5950" s="840">
        <v>1.03696514812771</v>
      </c>
      <c r="J5950" s="86">
        <v>6042.4166666666697</v>
      </c>
      <c r="K5950" s="44">
        <v>6243.2446909852497</v>
      </c>
      <c r="L5950" s="45">
        <v>5874.0638794602601</v>
      </c>
      <c r="M5950" s="46">
        <v>0.97213816979303402</v>
      </c>
      <c r="N5950" s="139">
        <v>6265.7754937993604</v>
      </c>
      <c r="O5950" s="45">
        <v>5819.9368051244501</v>
      </c>
      <c r="P5950" s="99">
        <v>0.96318031777425495</v>
      </c>
      <c r="Q5950" s="86">
        <v>6084.04349438589</v>
      </c>
      <c r="R5950" s="44">
        <v>6286.2550435473804</v>
      </c>
      <c r="S5950" s="45">
        <v>5914.8334698239796</v>
      </c>
      <c r="T5950" s="140">
        <v>0.97218790024791102</v>
      </c>
      <c r="U5950" s="44">
        <v>6308.9410633713096</v>
      </c>
      <c r="V5950" s="45">
        <v>5860.2878088591497</v>
      </c>
      <c r="W5950" s="99">
        <v>0.96322253683208903</v>
      </c>
      <c r="X5950" s="86">
        <v>6124.24373700245</v>
      </c>
      <c r="Y5950" s="44">
        <v>6327.7913964898498</v>
      </c>
      <c r="Z5950" s="45">
        <v>5954.2072223138603</v>
      </c>
      <c r="AA5950" s="46">
        <v>0.97223550825365701</v>
      </c>
      <c r="AB5950" s="139">
        <v>6350.6273139109699</v>
      </c>
      <c r="AC5950" s="45">
        <v>5899.2613676026804</v>
      </c>
      <c r="AD5950" s="99">
        <v>0.963263648695032</v>
      </c>
      <c r="AE5950" s="142">
        <v>6163.8521551597896</v>
      </c>
      <c r="AF5950" s="44">
        <v>6368.7162548736296</v>
      </c>
      <c r="AG5950" s="45">
        <v>5992.9294410408402</v>
      </c>
      <c r="AH5950" s="140">
        <v>0.97227014700930703</v>
      </c>
      <c r="AI5950" s="44">
        <v>6391.6998631125898</v>
      </c>
      <c r="AJ5950" s="45">
        <v>5937.6009920345696</v>
      </c>
      <c r="AK5950" s="46">
        <v>0.96329386925093197</v>
      </c>
    </row>
    <row r="5951" spans="1:37" x14ac:dyDescent="0.2">
      <c r="A5951" s="35" t="s">
        <v>1289</v>
      </c>
      <c r="B5951" s="35" t="s">
        <v>7607</v>
      </c>
      <c r="C5951" s="85" t="s">
        <v>1031</v>
      </c>
      <c r="D5951" s="85" t="s">
        <v>1031</v>
      </c>
      <c r="E5951" s="85" t="s">
        <v>12896</v>
      </c>
      <c r="F5951" s="85" t="s">
        <v>228</v>
      </c>
      <c r="G5951" s="85" t="s">
        <v>228</v>
      </c>
      <c r="H5951" s="840">
        <v>1.0332363746820801</v>
      </c>
      <c r="I5951" s="840">
        <v>1.03696514812771</v>
      </c>
      <c r="J5951" s="86">
        <v>18968.833333333299</v>
      </c>
      <c r="K5951" s="44">
        <v>19599.288585281902</v>
      </c>
      <c r="L5951" s="45">
        <v>18440.326919775802</v>
      </c>
      <c r="M5951" s="46">
        <v>0.97213816979303402</v>
      </c>
      <c r="N5951" s="139">
        <v>19670.019067309899</v>
      </c>
      <c r="O5951" s="45">
        <v>18270.4069178069</v>
      </c>
      <c r="P5951" s="99">
        <v>0.96318031777425495</v>
      </c>
      <c r="Q5951" s="86">
        <v>19085.264594152799</v>
      </c>
      <c r="R5951" s="44">
        <v>19719.589599110699</v>
      </c>
      <c r="S5951" s="45">
        <v>18554.463311465199</v>
      </c>
      <c r="T5951" s="140">
        <v>0.97218790024791102</v>
      </c>
      <c r="U5951" s="44">
        <v>19790.7542269322</v>
      </c>
      <c r="V5951" s="45">
        <v>18383.356978491502</v>
      </c>
      <c r="W5951" s="99">
        <v>0.96322253683208903</v>
      </c>
      <c r="X5951" s="86">
        <v>19189.902957730199</v>
      </c>
      <c r="Y5951" s="44">
        <v>19827.705762546098</v>
      </c>
      <c r="Z5951" s="45">
        <v>18657.105055447199</v>
      </c>
      <c r="AA5951" s="46">
        <v>0.97223550825365701</v>
      </c>
      <c r="AB5951" s="139">
        <v>19899.2605631191</v>
      </c>
      <c r="AC5951" s="45">
        <v>18484.935941166801</v>
      </c>
      <c r="AD5951" s="99">
        <v>0.963263648695032</v>
      </c>
      <c r="AE5951" s="142">
        <v>19298.9269048469</v>
      </c>
      <c r="AF5951" s="44">
        <v>19940.353270418502</v>
      </c>
      <c r="AG5951" s="45">
        <v>18763.7704988974</v>
      </c>
      <c r="AH5951" s="140">
        <v>0.97227014700930703</v>
      </c>
      <c r="AI5951" s="44">
        <v>20012.314596590499</v>
      </c>
      <c r="AJ5951" s="45">
        <v>18590.537970560901</v>
      </c>
      <c r="AK5951" s="46">
        <v>0.96329386925093197</v>
      </c>
    </row>
    <row r="5952" spans="1:37" x14ac:dyDescent="0.2">
      <c r="A5952" s="35" t="s">
        <v>1288</v>
      </c>
      <c r="B5952" s="35" t="s">
        <v>7606</v>
      </c>
      <c r="C5952" s="85" t="s">
        <v>1031</v>
      </c>
      <c r="D5952" s="85" t="s">
        <v>1031</v>
      </c>
      <c r="E5952" s="85" t="s">
        <v>12896</v>
      </c>
      <c r="F5952" s="85" t="s">
        <v>228</v>
      </c>
      <c r="G5952" s="85" t="s">
        <v>228</v>
      </c>
      <c r="H5952" s="840">
        <v>1.0332363746820801</v>
      </c>
      <c r="I5952" s="840">
        <v>1.03696514812771</v>
      </c>
      <c r="J5952" s="86">
        <v>13225.583333333299</v>
      </c>
      <c r="K5952" s="44">
        <v>13665.153776389099</v>
      </c>
      <c r="L5952" s="45">
        <v>12857.0943761119</v>
      </c>
      <c r="M5952" s="46">
        <v>0.97213816979303402</v>
      </c>
      <c r="N5952" s="139">
        <v>13714.4689803254</v>
      </c>
      <c r="O5952" s="45">
        <v>12738.621557749901</v>
      </c>
      <c r="P5952" s="99">
        <v>0.96318031777425495</v>
      </c>
      <c r="Q5952" s="86">
        <v>13314.268533345799</v>
      </c>
      <c r="R5952" s="44">
        <v>13756.786550937901</v>
      </c>
      <c r="S5952" s="45">
        <v>12943.970768770299</v>
      </c>
      <c r="T5952" s="140">
        <v>0.97218790024791102</v>
      </c>
      <c r="U5952" s="44">
        <v>13806.432441893099</v>
      </c>
      <c r="V5952" s="45">
        <v>12824.603512752999</v>
      </c>
      <c r="W5952" s="99">
        <v>0.96322253683208903</v>
      </c>
      <c r="X5952" s="86">
        <v>13399.1876690709</v>
      </c>
      <c r="Y5952" s="44">
        <v>13844.528090875699</v>
      </c>
      <c r="Z5952" s="45">
        <v>13027.166033625301</v>
      </c>
      <c r="AA5952" s="46">
        <v>0.97223550825365701</v>
      </c>
      <c r="AB5952" s="139">
        <v>13894.490626049101</v>
      </c>
      <c r="AC5952" s="45">
        <v>12906.9504036587</v>
      </c>
      <c r="AD5952" s="99">
        <v>0.96326364869503101</v>
      </c>
      <c r="AE5952" s="142">
        <v>13485.0336175101</v>
      </c>
      <c r="AF5952" s="44">
        <v>13933.227247422101</v>
      </c>
      <c r="AG5952" s="45">
        <v>13111.095617722</v>
      </c>
      <c r="AH5952" s="140">
        <v>0.97227014700930703</v>
      </c>
      <c r="AI5952" s="44">
        <v>13983.509882688501</v>
      </c>
      <c r="AJ5952" s="45">
        <v>12990.0502103902</v>
      </c>
      <c r="AK5952" s="46">
        <v>0.96329386925093197</v>
      </c>
    </row>
    <row r="5953" spans="1:37" x14ac:dyDescent="0.2">
      <c r="A5953" s="35" t="s">
        <v>1287</v>
      </c>
      <c r="B5953" s="35" t="s">
        <v>7605</v>
      </c>
      <c r="C5953" s="85" t="s">
        <v>1031</v>
      </c>
      <c r="D5953" s="85" t="s">
        <v>1031</v>
      </c>
      <c r="E5953" s="85" t="s">
        <v>12896</v>
      </c>
      <c r="F5953" s="85" t="s">
        <v>228</v>
      </c>
      <c r="G5953" s="85" t="s">
        <v>228</v>
      </c>
      <c r="H5953" s="840">
        <v>1.0332363746820801</v>
      </c>
      <c r="I5953" s="840">
        <v>1.03696514812771</v>
      </c>
      <c r="J5953" s="86">
        <v>10428.416666666701</v>
      </c>
      <c r="K5953" s="44">
        <v>10775.019430340901</v>
      </c>
      <c r="L5953" s="45">
        <v>10137.861892172499</v>
      </c>
      <c r="M5953" s="46">
        <v>0.97213816979303402</v>
      </c>
      <c r="N5953" s="139">
        <v>10813.9046334875</v>
      </c>
      <c r="O5953" s="45">
        <v>10044.445678882301</v>
      </c>
      <c r="P5953" s="99">
        <v>0.96318031777425495</v>
      </c>
      <c r="Q5953" s="86">
        <v>10487.231897156</v>
      </c>
      <c r="R5953" s="44">
        <v>10835.7894658678</v>
      </c>
      <c r="S5953" s="45">
        <v>10195.559957509</v>
      </c>
      <c r="T5953" s="140">
        <v>0.97218790024791102</v>
      </c>
      <c r="U5953" s="44">
        <v>10874.8939776841</v>
      </c>
      <c r="V5953" s="45">
        <v>10101.538112325001</v>
      </c>
      <c r="W5953" s="99">
        <v>0.96322253683208903</v>
      </c>
      <c r="X5953" s="86">
        <v>10547.859244625301</v>
      </c>
      <c r="Y5953" s="44">
        <v>10898.4318465735</v>
      </c>
      <c r="Z5953" s="45">
        <v>10255.003293686301</v>
      </c>
      <c r="AA5953" s="46">
        <v>0.97223550825365701</v>
      </c>
      <c r="AB5953" s="139">
        <v>10937.762424033101</v>
      </c>
      <c r="AC5953" s="45">
        <v>10160.3693818994</v>
      </c>
      <c r="AD5953" s="99">
        <v>0.96326364869503101</v>
      </c>
      <c r="AE5953" s="142">
        <v>10607.432854971899</v>
      </c>
      <c r="AF5953" s="44">
        <v>10959.985467754699</v>
      </c>
      <c r="AG5953" s="45">
        <v>10313.290301294899</v>
      </c>
      <c r="AH5953" s="140">
        <v>0.97227014700930703</v>
      </c>
      <c r="AI5953" s="44">
        <v>10999.538181710701</v>
      </c>
      <c r="AJ5953" s="45">
        <v>10218.075037685299</v>
      </c>
      <c r="AK5953" s="46">
        <v>0.96329386925093197</v>
      </c>
    </row>
    <row r="5954" spans="1:37" x14ac:dyDescent="0.2">
      <c r="A5954" s="35" t="s">
        <v>1286</v>
      </c>
      <c r="B5954" s="35" t="s">
        <v>7604</v>
      </c>
      <c r="C5954" s="85" t="s">
        <v>1031</v>
      </c>
      <c r="D5954" s="85" t="s">
        <v>1031</v>
      </c>
      <c r="E5954" s="85" t="s">
        <v>12896</v>
      </c>
      <c r="F5954" s="85" t="s">
        <v>228</v>
      </c>
      <c r="G5954" s="85" t="s">
        <v>228</v>
      </c>
      <c r="H5954" s="840">
        <v>1.0332363746820801</v>
      </c>
      <c r="I5954" s="840">
        <v>1.03696514812771</v>
      </c>
      <c r="J5954" s="86">
        <v>5011.0833333333303</v>
      </c>
      <c r="K5954" s="44">
        <v>5177.6335765631302</v>
      </c>
      <c r="L5954" s="45">
        <v>4871.4653803470501</v>
      </c>
      <c r="M5954" s="46">
        <v>0.97213816979303402</v>
      </c>
      <c r="N5954" s="139">
        <v>5196.31877103031</v>
      </c>
      <c r="O5954" s="45">
        <v>4826.5768373932697</v>
      </c>
      <c r="P5954" s="99">
        <v>0.96318031777425495</v>
      </c>
      <c r="Q5954" s="86">
        <v>5045.1876198108303</v>
      </c>
      <c r="R5954" s="44">
        <v>5212.8713658842598</v>
      </c>
      <c r="S5954" s="45">
        <v>4904.8703584606401</v>
      </c>
      <c r="T5954" s="140">
        <v>0.97218790024791102</v>
      </c>
      <c r="U5954" s="44">
        <v>5231.6837275092403</v>
      </c>
      <c r="V5954" s="45">
        <v>4859.6384179480301</v>
      </c>
      <c r="W5954" s="99">
        <v>0.96322253683208903</v>
      </c>
      <c r="X5954" s="86">
        <v>5079.66619605701</v>
      </c>
      <c r="Y5954" s="44">
        <v>5248.4958850090597</v>
      </c>
      <c r="Z5954" s="45">
        <v>4938.6318458824098</v>
      </c>
      <c r="AA5954" s="46">
        <v>0.97223550825365701</v>
      </c>
      <c r="AB5954" s="139">
        <v>5267.4368094335896</v>
      </c>
      <c r="AC5954" s="45">
        <v>4893.0577941666897</v>
      </c>
      <c r="AD5954" s="99">
        <v>0.963263648695032</v>
      </c>
      <c r="AE5954" s="142">
        <v>5112.63541069028</v>
      </c>
      <c r="AF5954" s="44">
        <v>5282.5608768128604</v>
      </c>
      <c r="AG5954" s="45">
        <v>4970.8627823568304</v>
      </c>
      <c r="AH5954" s="140">
        <v>0.97227014700930703</v>
      </c>
      <c r="AI5954" s="44">
        <v>5301.6247359694398</v>
      </c>
      <c r="AJ5954" s="45">
        <v>4924.97034683317</v>
      </c>
      <c r="AK5954" s="46">
        <v>0.96329386925093197</v>
      </c>
    </row>
    <row r="5955" spans="1:37" x14ac:dyDescent="0.2">
      <c r="A5955" s="35" t="s">
        <v>1285</v>
      </c>
      <c r="B5955" s="35" t="s">
        <v>7603</v>
      </c>
      <c r="C5955" s="85" t="s">
        <v>1031</v>
      </c>
      <c r="D5955" s="85" t="s">
        <v>1031</v>
      </c>
      <c r="E5955" s="85" t="s">
        <v>12896</v>
      </c>
      <c r="F5955" s="85" t="s">
        <v>228</v>
      </c>
      <c r="G5955" s="85" t="s">
        <v>228</v>
      </c>
      <c r="H5955" s="840">
        <v>1.0332363746820801</v>
      </c>
      <c r="I5955" s="840">
        <v>1.03696514812771</v>
      </c>
      <c r="J5955" s="86">
        <v>6032.9166666666697</v>
      </c>
      <c r="K5955" s="44">
        <v>6233.4289454257696</v>
      </c>
      <c r="L5955" s="45">
        <v>5864.8285668472299</v>
      </c>
      <c r="M5955" s="46">
        <v>0.97213816979303402</v>
      </c>
      <c r="N5955" s="139">
        <v>6255.9243248921503</v>
      </c>
      <c r="O5955" s="45">
        <v>5810.7865921056</v>
      </c>
      <c r="P5955" s="99">
        <v>0.96318031777425495</v>
      </c>
      <c r="Q5955" s="86">
        <v>6072.6734205250496</v>
      </c>
      <c r="R5955" s="44">
        <v>6274.5070696515304</v>
      </c>
      <c r="S5955" s="45">
        <v>5903.7796215915496</v>
      </c>
      <c r="T5955" s="140">
        <v>0.97218790024791102</v>
      </c>
      <c r="U5955" s="44">
        <v>6297.15069304598</v>
      </c>
      <c r="V5955" s="45">
        <v>5849.3358974709399</v>
      </c>
      <c r="W5955" s="99">
        <v>0.96322253683208903</v>
      </c>
      <c r="X5955" s="86">
        <v>6109.3290097418203</v>
      </c>
      <c r="Y5955" s="44">
        <v>6312.3809577657003</v>
      </c>
      <c r="Z5955" s="45">
        <v>5939.7065948751497</v>
      </c>
      <c r="AA5955" s="46">
        <v>0.97223550825365701</v>
      </c>
      <c r="AB5955" s="139">
        <v>6335.1612615478598</v>
      </c>
      <c r="AC5955" s="45">
        <v>5884.8945530023102</v>
      </c>
      <c r="AD5955" s="99">
        <v>0.96326364869503101</v>
      </c>
      <c r="AE5955" s="142">
        <v>6145.1337900619501</v>
      </c>
      <c r="AF5955" s="44">
        <v>6349.3757591799604</v>
      </c>
      <c r="AG5955" s="45">
        <v>5974.7301334553904</v>
      </c>
      <c r="AH5955" s="140">
        <v>0.97227014700930703</v>
      </c>
      <c r="AI5955" s="44">
        <v>6372.2895708761998</v>
      </c>
      <c r="AJ5955" s="45">
        <v>5919.5697056934196</v>
      </c>
      <c r="AK5955" s="46">
        <v>0.96329386925093197</v>
      </c>
    </row>
    <row r="5956" spans="1:37" x14ac:dyDescent="0.2">
      <c r="A5956" s="35" t="s">
        <v>1284</v>
      </c>
      <c r="B5956" s="35" t="s">
        <v>7602</v>
      </c>
      <c r="C5956" s="85" t="s">
        <v>1031</v>
      </c>
      <c r="D5956" s="85" t="s">
        <v>1031</v>
      </c>
      <c r="E5956" s="85" t="s">
        <v>12896</v>
      </c>
      <c r="F5956" s="85" t="s">
        <v>228</v>
      </c>
      <c r="G5956" s="85" t="s">
        <v>228</v>
      </c>
      <c r="H5956" s="840">
        <v>1.0332363746820801</v>
      </c>
      <c r="I5956" s="840">
        <v>1.03696514812771</v>
      </c>
      <c r="J5956" s="86">
        <v>8923.25</v>
      </c>
      <c r="K5956" s="44">
        <v>9219.8264803818802</v>
      </c>
      <c r="L5956" s="45">
        <v>8674.6319236056897</v>
      </c>
      <c r="M5956" s="46">
        <v>0.97213816979303402</v>
      </c>
      <c r="N5956" s="139">
        <v>9253.0992580306101</v>
      </c>
      <c r="O5956" s="45">
        <v>8594.6987705791198</v>
      </c>
      <c r="P5956" s="99">
        <v>0.96318031777425495</v>
      </c>
      <c r="Q5956" s="86">
        <v>8983.9102411752392</v>
      </c>
      <c r="R5956" s="44">
        <v>9282.5028480611309</v>
      </c>
      <c r="S5956" s="45">
        <v>8734.0488333838603</v>
      </c>
      <c r="T5956" s="140">
        <v>0.97218790024791002</v>
      </c>
      <c r="U5956" s="44">
        <v>9316.0018140063603</v>
      </c>
      <c r="V5956" s="45">
        <v>8653.5048131765998</v>
      </c>
      <c r="W5956" s="99">
        <v>0.96322253683208903</v>
      </c>
      <c r="X5956" s="86">
        <v>9041.4127852807796</v>
      </c>
      <c r="Y5956" s="44">
        <v>9341.9165682677303</v>
      </c>
      <c r="Z5956" s="45">
        <v>8790.3825546285807</v>
      </c>
      <c r="AA5956" s="46">
        <v>0.97223550825365701</v>
      </c>
      <c r="AB5956" s="139">
        <v>9375.62994817248</v>
      </c>
      <c r="AC5956" s="45">
        <v>8709.2642689074692</v>
      </c>
      <c r="AD5956" s="99">
        <v>0.96326364869503101</v>
      </c>
      <c r="AE5956" s="142">
        <v>9095.4471332776593</v>
      </c>
      <c r="AF5956" s="44">
        <v>9397.7468221003401</v>
      </c>
      <c r="AG5956" s="45">
        <v>8843.2317213872593</v>
      </c>
      <c r="AH5956" s="140">
        <v>0.97227014700930703</v>
      </c>
      <c r="AI5956" s="44">
        <v>9431.6616838470509</v>
      </c>
      <c r="AJ5956" s="45">
        <v>8761.5884615823397</v>
      </c>
      <c r="AK5956" s="46">
        <v>0.96329386925093197</v>
      </c>
    </row>
    <row r="5957" spans="1:37" x14ac:dyDescent="0.2">
      <c r="A5957" s="35" t="s">
        <v>1283</v>
      </c>
      <c r="B5957" s="35" t="s">
        <v>13198</v>
      </c>
      <c r="C5957" s="85" t="s">
        <v>1031</v>
      </c>
      <c r="D5957" s="85" t="s">
        <v>1031</v>
      </c>
      <c r="E5957" s="85" t="s">
        <v>12896</v>
      </c>
      <c r="F5957" s="85" t="s">
        <v>228</v>
      </c>
      <c r="G5957" s="85" t="s">
        <v>228</v>
      </c>
      <c r="H5957" s="840">
        <v>1.0332363746820801</v>
      </c>
      <c r="I5957" s="840">
        <v>1.03696514812771</v>
      </c>
      <c r="J5957" s="86">
        <v>5122.9166666666697</v>
      </c>
      <c r="K5957" s="44">
        <v>5293.1838444650803</v>
      </c>
      <c r="L5957" s="45">
        <v>4980.1828323355603</v>
      </c>
      <c r="M5957" s="46">
        <v>0.97213816979303402</v>
      </c>
      <c r="N5957" s="139">
        <v>5312.2860400959298</v>
      </c>
      <c r="O5957" s="45">
        <v>4934.29250293102</v>
      </c>
      <c r="P5957" s="99">
        <v>0.96318031777425495</v>
      </c>
      <c r="Q5957" s="86">
        <v>5152.5416760998296</v>
      </c>
      <c r="R5957" s="44">
        <v>5323.7934818117201</v>
      </c>
      <c r="S5957" s="45">
        <v>5009.2386730273402</v>
      </c>
      <c r="T5957" s="140">
        <v>0.97218790024791102</v>
      </c>
      <c r="U5957" s="44">
        <v>5343.0061423910702</v>
      </c>
      <c r="V5957" s="45">
        <v>4963.0442643859396</v>
      </c>
      <c r="W5957" s="99">
        <v>0.96322253683208903</v>
      </c>
      <c r="X5957" s="86">
        <v>5178.2143707990599</v>
      </c>
      <c r="Y5957" s="44">
        <v>5350.3194438110704</v>
      </c>
      <c r="Z5957" s="45">
        <v>5034.4438806402204</v>
      </c>
      <c r="AA5957" s="46">
        <v>0.97223550825365701</v>
      </c>
      <c r="AB5957" s="139">
        <v>5369.6278320526999</v>
      </c>
      <c r="AC5957" s="45">
        <v>4987.9856685409504</v>
      </c>
      <c r="AD5957" s="99">
        <v>0.963263648695032</v>
      </c>
      <c r="AE5957" s="142">
        <v>5206.0338158465402</v>
      </c>
      <c r="AF5957" s="44">
        <v>5379.0635063576001</v>
      </c>
      <c r="AG5957" s="45">
        <v>5061.67126346854</v>
      </c>
      <c r="AH5957" s="140">
        <v>0.97227014700930703</v>
      </c>
      <c r="AI5957" s="44">
        <v>5398.4756270071903</v>
      </c>
      <c r="AJ5957" s="45">
        <v>5014.94045791801</v>
      </c>
      <c r="AK5957" s="46">
        <v>0.96329386925093197</v>
      </c>
    </row>
    <row r="5958" spans="1:37" x14ac:dyDescent="0.2">
      <c r="A5958" s="35" t="s">
        <v>1282</v>
      </c>
      <c r="B5958" s="35" t="s">
        <v>7601</v>
      </c>
      <c r="C5958" s="85" t="s">
        <v>1031</v>
      </c>
      <c r="D5958" s="85" t="s">
        <v>1031</v>
      </c>
      <c r="E5958" s="85" t="s">
        <v>12896</v>
      </c>
      <c r="F5958" s="85" t="s">
        <v>228</v>
      </c>
      <c r="G5958" s="85" t="s">
        <v>228</v>
      </c>
      <c r="H5958" s="840">
        <v>1.0332363746820801</v>
      </c>
      <c r="I5958" s="840">
        <v>1.03696514812771</v>
      </c>
      <c r="J5958" s="86">
        <v>7504.5833333333303</v>
      </c>
      <c r="K5958" s="44">
        <v>7754.0084768328998</v>
      </c>
      <c r="L5958" s="45">
        <v>7295.4919067259798</v>
      </c>
      <c r="M5958" s="46">
        <v>0.97213816979303402</v>
      </c>
      <c r="N5958" s="139">
        <v>7781.9913678867597</v>
      </c>
      <c r="O5958" s="45">
        <v>7228.2669597633703</v>
      </c>
      <c r="P5958" s="99">
        <v>0.96318031777425495</v>
      </c>
      <c r="Q5958" s="86">
        <v>7549.3025608384996</v>
      </c>
      <c r="R5958" s="44">
        <v>7800.2140093389198</v>
      </c>
      <c r="S5958" s="45">
        <v>7339.3406049577598</v>
      </c>
      <c r="T5958" s="140">
        <v>0.97218790024791102</v>
      </c>
      <c r="U5958" s="44">
        <v>7828.3636482608199</v>
      </c>
      <c r="V5958" s="45">
        <v>7271.6583639638502</v>
      </c>
      <c r="W5958" s="99">
        <v>0.96322253683208903</v>
      </c>
      <c r="X5958" s="86">
        <v>7591.9562441079597</v>
      </c>
      <c r="Y5958" s="44">
        <v>7844.2853464070904</v>
      </c>
      <c r="Z5958" s="45">
        <v>7381.1694376298301</v>
      </c>
      <c r="AA5958" s="46">
        <v>0.97223550825365701</v>
      </c>
      <c r="AB5958" s="139">
        <v>7872.5940312505199</v>
      </c>
      <c r="AC5958" s="45">
        <v>7313.0554724324602</v>
      </c>
      <c r="AD5958" s="99">
        <v>0.96326364869503101</v>
      </c>
      <c r="AE5958" s="142">
        <v>7633.8213017463704</v>
      </c>
      <c r="AF5958" s="44">
        <v>7887.5418467872596</v>
      </c>
      <c r="AG5958" s="45">
        <v>7422.13655929172</v>
      </c>
      <c r="AH5958" s="140">
        <v>0.97227014700930703</v>
      </c>
      <c r="AI5958" s="44">
        <v>7916.00663694591</v>
      </c>
      <c r="AJ5958" s="45">
        <v>7353.6132589294502</v>
      </c>
      <c r="AK5958" s="46">
        <v>0.96329386925093197</v>
      </c>
    </row>
    <row r="5959" spans="1:37" x14ac:dyDescent="0.2">
      <c r="A5959" s="35" t="s">
        <v>1281</v>
      </c>
      <c r="B5959" s="35" t="s">
        <v>7600</v>
      </c>
      <c r="C5959" s="85" t="s">
        <v>1031</v>
      </c>
      <c r="D5959" s="85" t="s">
        <v>1031</v>
      </c>
      <c r="E5959" s="85" t="s">
        <v>12896</v>
      </c>
      <c r="F5959" s="85" t="s">
        <v>228</v>
      </c>
      <c r="G5959" s="85" t="s">
        <v>228</v>
      </c>
      <c r="H5959" s="840">
        <v>1.0332363746820801</v>
      </c>
      <c r="I5959" s="840">
        <v>1.03696514812771</v>
      </c>
      <c r="J5959" s="86">
        <v>4810.5</v>
      </c>
      <c r="K5959" s="44">
        <v>4970.38358040815</v>
      </c>
      <c r="L5959" s="45">
        <v>4676.4706657893903</v>
      </c>
      <c r="M5959" s="46">
        <v>0.97213816979303402</v>
      </c>
      <c r="N5959" s="139">
        <v>4988.3208450683596</v>
      </c>
      <c r="O5959" s="45">
        <v>4633.3789186530503</v>
      </c>
      <c r="P5959" s="99">
        <v>0.96318031777425495</v>
      </c>
      <c r="Q5959" s="86">
        <v>4841.2598220776099</v>
      </c>
      <c r="R5959" s="44">
        <v>5002.1657474574804</v>
      </c>
      <c r="S5959" s="45">
        <v>4706.6142209802001</v>
      </c>
      <c r="T5959" s="140">
        <v>0.97218790024791102</v>
      </c>
      <c r="U5959" s="44">
        <v>5020.2177085254498</v>
      </c>
      <c r="V5959" s="45">
        <v>4663.2105672848602</v>
      </c>
      <c r="W5959" s="99">
        <v>0.96322253683208903</v>
      </c>
      <c r="X5959" s="86">
        <v>4871.4652447695798</v>
      </c>
      <c r="Y5959" s="44">
        <v>5033.3750888954701</v>
      </c>
      <c r="Z5959" s="45">
        <v>4736.21148818858</v>
      </c>
      <c r="AA5959" s="46">
        <v>0.97223550825365701</v>
      </c>
      <c r="AB5959" s="139">
        <v>5051.5396791414896</v>
      </c>
      <c r="AC5959" s="45">
        <v>4692.5053861677798</v>
      </c>
      <c r="AD5959" s="99">
        <v>0.963263648695032</v>
      </c>
      <c r="AE5959" s="142">
        <v>4900.6752292318097</v>
      </c>
      <c r="AF5959" s="44">
        <v>5063.5559073457498</v>
      </c>
      <c r="AG5959" s="45">
        <v>4764.7802255700799</v>
      </c>
      <c r="AH5959" s="140">
        <v>0.97227014700930703</v>
      </c>
      <c r="AI5959" s="44">
        <v>5081.8294150061702</v>
      </c>
      <c r="AJ5959" s="45">
        <v>4720.7904035089095</v>
      </c>
      <c r="AK5959" s="46">
        <v>0.96329386925093197</v>
      </c>
    </row>
    <row r="5960" spans="1:37" x14ac:dyDescent="0.2">
      <c r="A5960" s="35" t="s">
        <v>1280</v>
      </c>
      <c r="B5960" s="35" t="s">
        <v>7599</v>
      </c>
      <c r="C5960" s="85" t="s">
        <v>1031</v>
      </c>
      <c r="D5960" s="85" t="s">
        <v>1031</v>
      </c>
      <c r="E5960" s="85" t="s">
        <v>12896</v>
      </c>
      <c r="F5960" s="85" t="s">
        <v>228</v>
      </c>
      <c r="G5960" s="85" t="s">
        <v>228</v>
      </c>
      <c r="H5960" s="840">
        <v>1.0332363746820801</v>
      </c>
      <c r="I5960" s="840">
        <v>1.03696514812771</v>
      </c>
      <c r="J5960" s="86">
        <v>4506.75</v>
      </c>
      <c r="K5960" s="44">
        <v>4656.5380315984703</v>
      </c>
      <c r="L5960" s="45">
        <v>4381.1836967147601</v>
      </c>
      <c r="M5960" s="46">
        <v>0.97213816979303402</v>
      </c>
      <c r="N5960" s="139">
        <v>4673.3426813245696</v>
      </c>
      <c r="O5960" s="45">
        <v>4340.8128971291198</v>
      </c>
      <c r="P5960" s="99">
        <v>0.96318031777425495</v>
      </c>
      <c r="Q5960" s="86">
        <v>4534.7552725606902</v>
      </c>
      <c r="R5960" s="44">
        <v>4685.4740978910604</v>
      </c>
      <c r="S5960" s="45">
        <v>4408.6342065689196</v>
      </c>
      <c r="T5960" s="140">
        <v>0.97218790024791102</v>
      </c>
      <c r="U5960" s="44">
        <v>4702.3831729338199</v>
      </c>
      <c r="V5960" s="45">
        <v>4367.9784775485996</v>
      </c>
      <c r="W5960" s="99">
        <v>0.96322253683208903</v>
      </c>
      <c r="X5960" s="86">
        <v>4563.4933266102298</v>
      </c>
      <c r="Y5960" s="44">
        <v>4715.1673006726196</v>
      </c>
      <c r="Z5960" s="45">
        <v>4436.7902538090702</v>
      </c>
      <c r="AA5960" s="46">
        <v>0.97223550825365701</v>
      </c>
      <c r="AB5960" s="139">
        <v>4732.1835334081998</v>
      </c>
      <c r="AC5960" s="45">
        <v>4395.8472325860002</v>
      </c>
      <c r="AD5960" s="99">
        <v>0.96326364869503101</v>
      </c>
      <c r="AE5960" s="142">
        <v>4590.3669672490496</v>
      </c>
      <c r="AF5960" s="44">
        <v>4742.9341237007802</v>
      </c>
      <c r="AG5960" s="45">
        <v>4463.0767660739002</v>
      </c>
      <c r="AH5960" s="140">
        <v>0.97227014700930703</v>
      </c>
      <c r="AI5960" s="44">
        <v>4760.0505621539696</v>
      </c>
      <c r="AJ5960" s="45">
        <v>4421.8723571629998</v>
      </c>
      <c r="AK5960" s="46">
        <v>0.96329386925093197</v>
      </c>
    </row>
    <row r="5961" spans="1:37" x14ac:dyDescent="0.2">
      <c r="A5961" s="35" t="s">
        <v>1279</v>
      </c>
      <c r="B5961" s="35" t="s">
        <v>7598</v>
      </c>
      <c r="C5961" s="85" t="s">
        <v>1031</v>
      </c>
      <c r="D5961" s="85" t="s">
        <v>1031</v>
      </c>
      <c r="E5961" s="85" t="s">
        <v>12896</v>
      </c>
      <c r="F5961" s="85" t="s">
        <v>228</v>
      </c>
      <c r="G5961" s="85" t="s">
        <v>228</v>
      </c>
      <c r="H5961" s="840">
        <v>1.0332363746820801</v>
      </c>
      <c r="I5961" s="840">
        <v>1.03696514812771</v>
      </c>
      <c r="J5961" s="86">
        <v>4542.1666666666697</v>
      </c>
      <c r="K5961" s="44">
        <v>4693.1318198684603</v>
      </c>
      <c r="L5961" s="45">
        <v>4415.6135902282604</v>
      </c>
      <c r="M5961" s="46">
        <v>0.97213816979303402</v>
      </c>
      <c r="N5961" s="139">
        <v>4710.0685303207601</v>
      </c>
      <c r="O5961" s="45">
        <v>4374.92553338363</v>
      </c>
      <c r="P5961" s="99">
        <v>0.96318031777425495</v>
      </c>
      <c r="Q5961" s="86">
        <v>4573.53684026881</v>
      </c>
      <c r="R5961" s="44">
        <v>4725.5446243142796</v>
      </c>
      <c r="S5961" s="45">
        <v>4446.3371774473999</v>
      </c>
      <c r="T5961" s="140">
        <v>0.97218790024791102</v>
      </c>
      <c r="U5961" s="44">
        <v>4742.5983070369002</v>
      </c>
      <c r="V5961" s="45">
        <v>4405.33375757874</v>
      </c>
      <c r="W5961" s="99">
        <v>0.96322253683208903</v>
      </c>
      <c r="X5961" s="86">
        <v>4605.3320035466104</v>
      </c>
      <c r="Y5961" s="44">
        <v>4758.3965435518603</v>
      </c>
      <c r="Z5961" s="45">
        <v>4477.4673011449704</v>
      </c>
      <c r="AA5961" s="46">
        <v>0.97223550825365701</v>
      </c>
      <c r="AB5961" s="139">
        <v>4775.5687832350004</v>
      </c>
      <c r="AC5961" s="45">
        <v>4436.1489091883004</v>
      </c>
      <c r="AD5961" s="99">
        <v>0.96326364869503101</v>
      </c>
      <c r="AE5961" s="142">
        <v>4637.7313675485302</v>
      </c>
      <c r="AF5961" s="44">
        <v>4791.8727449552198</v>
      </c>
      <c r="AG5961" s="45">
        <v>4509.1277585160897</v>
      </c>
      <c r="AH5961" s="140">
        <v>0.97227014700930703</v>
      </c>
      <c r="AI5961" s="44">
        <v>4809.1657945265097</v>
      </c>
      <c r="AJ5961" s="45">
        <v>4467.4981935922497</v>
      </c>
      <c r="AK5961" s="46">
        <v>0.96329386925093197</v>
      </c>
    </row>
    <row r="5962" spans="1:37" x14ac:dyDescent="0.2">
      <c r="A5962" s="35" t="s">
        <v>1278</v>
      </c>
      <c r="B5962" s="35" t="s">
        <v>13199</v>
      </c>
      <c r="C5962" s="85" t="s">
        <v>1031</v>
      </c>
      <c r="D5962" s="85" t="s">
        <v>1031</v>
      </c>
      <c r="E5962" s="85" t="s">
        <v>12896</v>
      </c>
      <c r="F5962" s="85" t="s">
        <v>228</v>
      </c>
      <c r="G5962" s="85" t="s">
        <v>228</v>
      </c>
      <c r="H5962" s="840">
        <v>1.0332363746820801</v>
      </c>
      <c r="I5962" s="840">
        <v>1.03696514812771</v>
      </c>
      <c r="J5962" s="86">
        <v>4508.75</v>
      </c>
      <c r="K5962" s="44">
        <v>4658.6045043478298</v>
      </c>
      <c r="L5962" s="45">
        <v>4383.1279730543401</v>
      </c>
      <c r="M5962" s="46">
        <v>0.97213816979303402</v>
      </c>
      <c r="N5962" s="139">
        <v>4675.4166116208198</v>
      </c>
      <c r="O5962" s="45">
        <v>4342.7392577646697</v>
      </c>
      <c r="P5962" s="99">
        <v>0.96318031777425495</v>
      </c>
      <c r="Q5962" s="86">
        <v>4534.4442601457804</v>
      </c>
      <c r="R5962" s="44">
        <v>4685.1527485509996</v>
      </c>
      <c r="S5962" s="45">
        <v>4408.3318440623198</v>
      </c>
      <c r="T5962" s="140">
        <v>0.97218790024791002</v>
      </c>
      <c r="U5962" s="44">
        <v>4702.0606638989302</v>
      </c>
      <c r="V5962" s="45">
        <v>4367.6789033813302</v>
      </c>
      <c r="W5962" s="99">
        <v>0.96322253683208903</v>
      </c>
      <c r="X5962" s="86">
        <v>4559.51045470195</v>
      </c>
      <c r="Y5962" s="44">
        <v>4711.0520525412903</v>
      </c>
      <c r="Z5962" s="45">
        <v>4432.9179643150201</v>
      </c>
      <c r="AA5962" s="46">
        <v>0.97223550825365701</v>
      </c>
      <c r="AB5962" s="139">
        <v>4728.0534340498698</v>
      </c>
      <c r="AC5962" s="45">
        <v>4392.0106768593496</v>
      </c>
      <c r="AD5962" s="99">
        <v>0.96326364869503101</v>
      </c>
      <c r="AE5962" s="142">
        <v>4584.8325407289703</v>
      </c>
      <c r="AF5962" s="44">
        <v>4737.2157529072401</v>
      </c>
      <c r="AG5962" s="45">
        <v>4457.6958083876098</v>
      </c>
      <c r="AH5962" s="140">
        <v>0.97227014700930703</v>
      </c>
      <c r="AI5962" s="44">
        <v>4754.3115547377802</v>
      </c>
      <c r="AJ5962" s="45">
        <v>4416.5410780263901</v>
      </c>
      <c r="AK5962" s="46">
        <v>0.96329386925093197</v>
      </c>
    </row>
    <row r="5963" spans="1:37" x14ac:dyDescent="0.2">
      <c r="A5963" s="35" t="s">
        <v>1277</v>
      </c>
      <c r="B5963" s="35" t="s">
        <v>13200</v>
      </c>
      <c r="C5963" s="85" t="s">
        <v>1031</v>
      </c>
      <c r="D5963" s="85" t="s">
        <v>1031</v>
      </c>
      <c r="E5963" s="85" t="s">
        <v>12896</v>
      </c>
      <c r="F5963" s="85" t="s">
        <v>228</v>
      </c>
      <c r="G5963" s="85" t="s">
        <v>228</v>
      </c>
      <c r="H5963" s="840">
        <v>1.0332363746820801</v>
      </c>
      <c r="I5963" s="840">
        <v>1.03696514812771</v>
      </c>
      <c r="J5963" s="86">
        <v>4771.9166666666697</v>
      </c>
      <c r="K5963" s="44">
        <v>4930.5178769516697</v>
      </c>
      <c r="L5963" s="45">
        <v>4638.9623347382103</v>
      </c>
      <c r="M5963" s="46">
        <v>0.97213816979303402</v>
      </c>
      <c r="N5963" s="139">
        <v>4948.3112731030997</v>
      </c>
      <c r="O5963" s="45">
        <v>4596.2162113922604</v>
      </c>
      <c r="P5963" s="99">
        <v>0.96318031777425495</v>
      </c>
      <c r="Q5963" s="86">
        <v>4803.7246820484297</v>
      </c>
      <c r="R5963" s="44">
        <v>4963.3830754505498</v>
      </c>
      <c r="S5963" s="45">
        <v>4670.1230120097198</v>
      </c>
      <c r="T5963" s="140">
        <v>0.97218790024791102</v>
      </c>
      <c r="U5963" s="44">
        <v>4981.2950764850902</v>
      </c>
      <c r="V5963" s="45">
        <v>4627.0558744855998</v>
      </c>
      <c r="W5963" s="99">
        <v>0.96322253683208903</v>
      </c>
      <c r="X5963" s="86">
        <v>4832.1558101083601</v>
      </c>
      <c r="Y5963" s="44">
        <v>4992.7591511353203</v>
      </c>
      <c r="Z5963" s="45">
        <v>4697.9934600015704</v>
      </c>
      <c r="AA5963" s="46">
        <v>0.97223550825365701</v>
      </c>
      <c r="AB5963" s="139">
        <v>5010.7771654052003</v>
      </c>
      <c r="AC5963" s="45">
        <v>4654.6400367078704</v>
      </c>
      <c r="AD5963" s="99">
        <v>0.96326364869503101</v>
      </c>
      <c r="AE5963" s="142">
        <v>4860.9495288755697</v>
      </c>
      <c r="AF5963" s="44">
        <v>5022.5098687279597</v>
      </c>
      <c r="AG5963" s="45">
        <v>4726.1561130446698</v>
      </c>
      <c r="AH5963" s="140">
        <v>0.97227014700930703</v>
      </c>
      <c r="AI5963" s="44">
        <v>5040.6352482517896</v>
      </c>
      <c r="AJ5963" s="45">
        <v>4682.5228799040397</v>
      </c>
      <c r="AK5963" s="46">
        <v>0.96329386925093197</v>
      </c>
    </row>
    <row r="5964" spans="1:37" x14ac:dyDescent="0.2">
      <c r="A5964" s="35" t="s">
        <v>1276</v>
      </c>
      <c r="B5964" s="35" t="s">
        <v>7597</v>
      </c>
      <c r="C5964" s="85" t="s">
        <v>1031</v>
      </c>
      <c r="D5964" s="85" t="s">
        <v>1031</v>
      </c>
      <c r="E5964" s="85" t="s">
        <v>12896</v>
      </c>
      <c r="F5964" s="85" t="s">
        <v>228</v>
      </c>
      <c r="G5964" s="85" t="s">
        <v>228</v>
      </c>
      <c r="H5964" s="840">
        <v>1.0332363746820801</v>
      </c>
      <c r="I5964" s="840">
        <v>1.03696514812771</v>
      </c>
      <c r="J5964" s="86">
        <v>5566.5833333333303</v>
      </c>
      <c r="K5964" s="44">
        <v>5751.5963826990201</v>
      </c>
      <c r="L5964" s="45">
        <v>5411.4881336670696</v>
      </c>
      <c r="M5964" s="46">
        <v>0.97213816979303402</v>
      </c>
      <c r="N5964" s="139">
        <v>5772.3529108152597</v>
      </c>
      <c r="O5964" s="45">
        <v>5361.6235039168696</v>
      </c>
      <c r="P5964" s="99">
        <v>0.96318031777425495</v>
      </c>
      <c r="Q5964" s="86">
        <v>5607.5892358244801</v>
      </c>
      <c r="R5964" s="44">
        <v>5793.9651727295404</v>
      </c>
      <c r="S5964" s="45">
        <v>5451.6304046289897</v>
      </c>
      <c r="T5964" s="140">
        <v>0.97218790024791002</v>
      </c>
      <c r="U5964" s="44">
        <v>5814.8746025661003</v>
      </c>
      <c r="V5964" s="45">
        <v>5401.35632924317</v>
      </c>
      <c r="W5964" s="99">
        <v>0.96322253683208903</v>
      </c>
      <c r="X5964" s="86">
        <v>5649.0968463946601</v>
      </c>
      <c r="Y5964" s="44">
        <v>5836.8523457967904</v>
      </c>
      <c r="Z5964" s="45">
        <v>5492.2525436286396</v>
      </c>
      <c r="AA5964" s="46">
        <v>0.97223550825365701</v>
      </c>
      <c r="AB5964" s="139">
        <v>5857.9165481094296</v>
      </c>
      <c r="AC5964" s="45">
        <v>5441.5696400897104</v>
      </c>
      <c r="AD5964" s="99">
        <v>0.96326364869503101</v>
      </c>
      <c r="AE5964" s="142">
        <v>5686.5088978953399</v>
      </c>
      <c r="AF5964" s="44">
        <v>5875.5078382587699</v>
      </c>
      <c r="AG5964" s="45">
        <v>5528.8228421264403</v>
      </c>
      <c r="AH5964" s="140">
        <v>0.97227014700930703</v>
      </c>
      <c r="AI5964" s="44">
        <v>5896.7115416356</v>
      </c>
      <c r="AJ5964" s="45">
        <v>5477.7791587834599</v>
      </c>
      <c r="AK5964" s="46">
        <v>0.96329386925093197</v>
      </c>
    </row>
    <row r="5965" spans="1:37" x14ac:dyDescent="0.2">
      <c r="A5965" s="35" t="s">
        <v>1275</v>
      </c>
      <c r="B5965" s="35" t="s">
        <v>7596</v>
      </c>
      <c r="C5965" s="85" t="s">
        <v>1031</v>
      </c>
      <c r="D5965" s="85" t="s">
        <v>1031</v>
      </c>
      <c r="E5965" s="85" t="s">
        <v>12896</v>
      </c>
      <c r="F5965" s="85" t="s">
        <v>228</v>
      </c>
      <c r="G5965" s="85" t="s">
        <v>228</v>
      </c>
      <c r="H5965" s="840">
        <v>1.0332363746820801</v>
      </c>
      <c r="I5965" s="840">
        <v>1.03696514812771</v>
      </c>
      <c r="J5965" s="86">
        <v>3188.75</v>
      </c>
      <c r="K5965" s="44">
        <v>3294.7324897674798</v>
      </c>
      <c r="L5965" s="45">
        <v>3099.9055889275401</v>
      </c>
      <c r="M5965" s="46">
        <v>0.97213816979303402</v>
      </c>
      <c r="N5965" s="139">
        <v>3306.6226160922402</v>
      </c>
      <c r="O5965" s="45">
        <v>3071.3412383026498</v>
      </c>
      <c r="P5965" s="99">
        <v>0.96318031777425495</v>
      </c>
      <c r="Q5965" s="86">
        <v>3206.2480984014601</v>
      </c>
      <c r="R5965" s="44">
        <v>3312.81216152364</v>
      </c>
      <c r="S5965" s="45">
        <v>3117.0756064587799</v>
      </c>
      <c r="T5965" s="140">
        <v>0.97218790024791102</v>
      </c>
      <c r="U5965" s="44">
        <v>3324.7675342930702</v>
      </c>
      <c r="V5965" s="45">
        <v>3088.3304270553199</v>
      </c>
      <c r="W5965" s="99">
        <v>0.96322253683208903</v>
      </c>
      <c r="X5965" s="86">
        <v>3223.2899119716399</v>
      </c>
      <c r="Y5965" s="44">
        <v>3330.4203831948998</v>
      </c>
      <c r="Z5965" s="45">
        <v>3133.79690581464</v>
      </c>
      <c r="AA5965" s="46">
        <v>0.97223550825365701</v>
      </c>
      <c r="AB5965" s="139">
        <v>3342.4393010262302</v>
      </c>
      <c r="AC5965" s="45">
        <v>3104.8780014076901</v>
      </c>
      <c r="AD5965" s="99">
        <v>0.96326364869503101</v>
      </c>
      <c r="AE5965" s="142">
        <v>3241.49380124971</v>
      </c>
      <c r="AF5965" s="44">
        <v>3349.2293037576901</v>
      </c>
      <c r="AG5965" s="45">
        <v>3151.60765467081</v>
      </c>
      <c r="AH5965" s="140">
        <v>0.97227014700930703</v>
      </c>
      <c r="AI5965" s="44">
        <v>3361.3160997679702</v>
      </c>
      <c r="AJ5965" s="45">
        <v>3122.5111059587398</v>
      </c>
      <c r="AK5965" s="46">
        <v>0.96329386925093197</v>
      </c>
    </row>
    <row r="5966" spans="1:37" x14ac:dyDescent="0.2">
      <c r="A5966" s="35" t="s">
        <v>1274</v>
      </c>
      <c r="B5966" s="35" t="s">
        <v>13201</v>
      </c>
      <c r="C5966" s="85" t="s">
        <v>1031</v>
      </c>
      <c r="D5966" s="85" t="s">
        <v>1031</v>
      </c>
      <c r="E5966" s="85" t="s">
        <v>12896</v>
      </c>
      <c r="F5966" s="85" t="s">
        <v>228</v>
      </c>
      <c r="G5966" s="85" t="s">
        <v>228</v>
      </c>
      <c r="H5966" s="840">
        <v>1.0332363746820801</v>
      </c>
      <c r="I5966" s="840">
        <v>1.03696514812771</v>
      </c>
      <c r="J5966" s="86">
        <v>8550.8333333333303</v>
      </c>
      <c r="K5966" s="44">
        <v>8835.0320338440306</v>
      </c>
      <c r="L5966" s="45">
        <v>8312.5914668719397</v>
      </c>
      <c r="M5966" s="46">
        <v>0.97213816979303402</v>
      </c>
      <c r="N5966" s="139">
        <v>8866.9161541153808</v>
      </c>
      <c r="O5966" s="45">
        <v>8235.9943672346908</v>
      </c>
      <c r="P5966" s="99">
        <v>0.96318031777425495</v>
      </c>
      <c r="Q5966" s="86">
        <v>8606.1645690394507</v>
      </c>
      <c r="R5966" s="44">
        <v>8892.2022792317002</v>
      </c>
      <c r="S5966" s="45">
        <v>8366.8090615624296</v>
      </c>
      <c r="T5966" s="140">
        <v>0.97218790024791102</v>
      </c>
      <c r="U5966" s="44">
        <v>8924.2927171454703</v>
      </c>
      <c r="V5966" s="45">
        <v>8289.65166858462</v>
      </c>
      <c r="W5966" s="99">
        <v>0.96322253683208903</v>
      </c>
      <c r="X5966" s="86">
        <v>8660.4438253179705</v>
      </c>
      <c r="Y5966" s="44">
        <v>8948.2855812093494</v>
      </c>
      <c r="Z5966" s="45">
        <v>8419.9910042102601</v>
      </c>
      <c r="AA5966" s="46">
        <v>0.97223550825365701</v>
      </c>
      <c r="AB5966" s="139">
        <v>8980.5784141725799</v>
      </c>
      <c r="AC5966" s="45">
        <v>8342.2907184941396</v>
      </c>
      <c r="AD5966" s="99">
        <v>0.96326364869503101</v>
      </c>
      <c r="AE5966" s="142">
        <v>8715.7283746599605</v>
      </c>
      <c r="AF5966" s="44">
        <v>9005.4075885473994</v>
      </c>
      <c r="AG5966" s="45">
        <v>8474.04250812383</v>
      </c>
      <c r="AH5966" s="140">
        <v>0.97227014700930703</v>
      </c>
      <c r="AI5966" s="44">
        <v>9037.9065650701705</v>
      </c>
      <c r="AJ5966" s="45">
        <v>8395.8077093663305</v>
      </c>
      <c r="AK5966" s="46">
        <v>0.96329386925093197</v>
      </c>
    </row>
    <row r="5967" spans="1:37" x14ac:dyDescent="0.2">
      <c r="A5967" s="35" t="s">
        <v>1273</v>
      </c>
      <c r="B5967" s="35" t="s">
        <v>7595</v>
      </c>
      <c r="C5967" s="85" t="s">
        <v>1031</v>
      </c>
      <c r="D5967" s="85" t="s">
        <v>1031</v>
      </c>
      <c r="E5967" s="85" t="s">
        <v>12896</v>
      </c>
      <c r="F5967" s="85" t="s">
        <v>228</v>
      </c>
      <c r="G5967" s="85" t="s">
        <v>228</v>
      </c>
      <c r="H5967" s="840">
        <v>1.0332363746820801</v>
      </c>
      <c r="I5967" s="840">
        <v>1.03696514812771</v>
      </c>
      <c r="J5967" s="86">
        <v>9103.0833333333303</v>
      </c>
      <c r="K5967" s="44">
        <v>9405.6368217622003</v>
      </c>
      <c r="L5967" s="45">
        <v>8849.4547711401392</v>
      </c>
      <c r="M5967" s="46">
        <v>0.97213816979303402</v>
      </c>
      <c r="N5967" s="139">
        <v>9439.5801571689099</v>
      </c>
      <c r="O5967" s="45">
        <v>8767.9106977255196</v>
      </c>
      <c r="P5967" s="99">
        <v>0.96318031777425495</v>
      </c>
      <c r="Q5967" s="86">
        <v>9164.6849359587795</v>
      </c>
      <c r="R5967" s="44">
        <v>9469.2858383335297</v>
      </c>
      <c r="S5967" s="45">
        <v>8909.7958043234194</v>
      </c>
      <c r="T5967" s="140">
        <v>0.97218790024791002</v>
      </c>
      <c r="U5967" s="44">
        <v>9503.4588721603195</v>
      </c>
      <c r="V5967" s="45">
        <v>8827.6310732810507</v>
      </c>
      <c r="W5967" s="99">
        <v>0.96322253683208903</v>
      </c>
      <c r="X5967" s="86">
        <v>9228.0322480546201</v>
      </c>
      <c r="Y5967" s="44">
        <v>9534.7385854292897</v>
      </c>
      <c r="Z5967" s="45">
        <v>8971.8206228685194</v>
      </c>
      <c r="AA5967" s="46">
        <v>0.97223550825365701</v>
      </c>
      <c r="AB5967" s="139">
        <v>9569.1478270312691</v>
      </c>
      <c r="AC5967" s="45">
        <v>8889.0280135365101</v>
      </c>
      <c r="AD5967" s="99">
        <v>0.963263648695032</v>
      </c>
      <c r="AE5967" s="142">
        <v>9287.7778550032399</v>
      </c>
      <c r="AF5967" s="44">
        <v>9596.4699197560603</v>
      </c>
      <c r="AG5967" s="45">
        <v>9030.2291404737898</v>
      </c>
      <c r="AH5967" s="140">
        <v>0.97227014700930703</v>
      </c>
      <c r="AI5967" s="44">
        <v>9631.1019391907193</v>
      </c>
      <c r="AJ5967" s="45">
        <v>8946.8594666891895</v>
      </c>
      <c r="AK5967" s="46">
        <v>0.96329386925093197</v>
      </c>
    </row>
    <row r="5968" spans="1:37" x14ac:dyDescent="0.2">
      <c r="A5968" s="35" t="s">
        <v>1272</v>
      </c>
      <c r="B5968" s="35" t="s">
        <v>7594</v>
      </c>
      <c r="C5968" s="85" t="s">
        <v>1031</v>
      </c>
      <c r="D5968" s="85" t="s">
        <v>1031</v>
      </c>
      <c r="E5968" s="85" t="s">
        <v>12896</v>
      </c>
      <c r="F5968" s="85" t="s">
        <v>228</v>
      </c>
      <c r="G5968" s="85" t="s">
        <v>228</v>
      </c>
      <c r="H5968" s="840">
        <v>1.0332363746820801</v>
      </c>
      <c r="I5968" s="840">
        <v>1.03696514812771</v>
      </c>
      <c r="J5968" s="86">
        <v>2489.9166666666702</v>
      </c>
      <c r="K5968" s="44">
        <v>2572.6724699271599</v>
      </c>
      <c r="L5968" s="45">
        <v>2420.5430312705098</v>
      </c>
      <c r="M5968" s="46">
        <v>0.97213816979303402</v>
      </c>
      <c r="N5968" s="139">
        <v>2581.9568050756602</v>
      </c>
      <c r="O5968" s="45">
        <v>2398.2387262314101</v>
      </c>
      <c r="P5968" s="99">
        <v>0.96318031777425495</v>
      </c>
      <c r="Q5968" s="86">
        <v>2506.46872513669</v>
      </c>
      <c r="R5968" s="44">
        <v>2589.77465881425</v>
      </c>
      <c r="S5968" s="45">
        <v>2436.75856692769</v>
      </c>
      <c r="T5968" s="140">
        <v>0.97218790024791102</v>
      </c>
      <c r="U5968" s="44">
        <v>2599.1207128388401</v>
      </c>
      <c r="V5968" s="45">
        <v>2414.28716391645</v>
      </c>
      <c r="W5968" s="99">
        <v>0.96322253683208903</v>
      </c>
      <c r="X5968" s="86">
        <v>2522.0820256785501</v>
      </c>
      <c r="Y5968" s="44">
        <v>2605.9068888629499</v>
      </c>
      <c r="Z5968" s="45">
        <v>2452.0577000930002</v>
      </c>
      <c r="AA5968" s="46">
        <v>0.97223550825365701</v>
      </c>
      <c r="AB5968" s="139">
        <v>2615.311161348</v>
      </c>
      <c r="AC5968" s="45">
        <v>2429.4299343632802</v>
      </c>
      <c r="AD5968" s="99">
        <v>0.963263648695032</v>
      </c>
      <c r="AE5968" s="142">
        <v>2537.6497443366702</v>
      </c>
      <c r="AF5968" s="44">
        <v>2621.99202205132</v>
      </c>
      <c r="AG5968" s="45">
        <v>2467.2810899843398</v>
      </c>
      <c r="AH5968" s="140">
        <v>0.97227014700930703</v>
      </c>
      <c r="AI5968" s="44">
        <v>2631.4543430323201</v>
      </c>
      <c r="AJ5968" s="45">
        <v>2444.5024410257101</v>
      </c>
      <c r="AK5968" s="46">
        <v>0.96329386925093197</v>
      </c>
    </row>
    <row r="5969" spans="1:37" x14ac:dyDescent="0.2">
      <c r="A5969" s="35" t="s">
        <v>1271</v>
      </c>
      <c r="B5969" s="35" t="s">
        <v>13202</v>
      </c>
      <c r="C5969" s="85" t="s">
        <v>1031</v>
      </c>
      <c r="D5969" s="85" t="s">
        <v>1031</v>
      </c>
      <c r="E5969" s="85" t="s">
        <v>12896</v>
      </c>
      <c r="F5969" s="85" t="s">
        <v>228</v>
      </c>
      <c r="G5969" s="85" t="s">
        <v>228</v>
      </c>
      <c r="H5969" s="840">
        <v>1.0332363746820801</v>
      </c>
      <c r="I5969" s="840">
        <v>1.03696514812771</v>
      </c>
      <c r="J5969" s="86">
        <v>7939.8333333333303</v>
      </c>
      <c r="K5969" s="44">
        <v>8203.7246089132805</v>
      </c>
      <c r="L5969" s="45">
        <v>7718.6150451283902</v>
      </c>
      <c r="M5969" s="46">
        <v>0.97213816979303402</v>
      </c>
      <c r="N5969" s="139">
        <v>8233.3304486093493</v>
      </c>
      <c r="O5969" s="45">
        <v>7647.4911930746202</v>
      </c>
      <c r="P5969" s="99">
        <v>0.96318031777425495</v>
      </c>
      <c r="Q5969" s="86">
        <v>7983.80906894283</v>
      </c>
      <c r="R5969" s="44">
        <v>8249.16193854841</v>
      </c>
      <c r="S5969" s="45">
        <v>7761.7625747157599</v>
      </c>
      <c r="T5969" s="140">
        <v>0.97218790024791002</v>
      </c>
      <c r="U5969" s="44">
        <v>8278.9317537996794</v>
      </c>
      <c r="V5969" s="45">
        <v>7690.1848249701598</v>
      </c>
      <c r="W5969" s="99">
        <v>0.96322253683208903</v>
      </c>
      <c r="X5969" s="86">
        <v>8027.0850710480399</v>
      </c>
      <c r="Y5969" s="44">
        <v>8293.8762780743291</v>
      </c>
      <c r="Z5969" s="45">
        <v>7804.2171338457401</v>
      </c>
      <c r="AA5969" s="46">
        <v>0.97223550825365701</v>
      </c>
      <c r="AB5969" s="139">
        <v>8323.8074597330797</v>
      </c>
      <c r="AC5969" s="45">
        <v>7732.1992539231496</v>
      </c>
      <c r="AD5969" s="99">
        <v>0.963263648695032</v>
      </c>
      <c r="AE5969" s="142">
        <v>8073.41772063388</v>
      </c>
      <c r="AF5969" s="44">
        <v>8341.7488569618108</v>
      </c>
      <c r="AG5969" s="45">
        <v>7849.5430341082501</v>
      </c>
      <c r="AH5969" s="140">
        <v>0.97227014700930703</v>
      </c>
      <c r="AI5969" s="44">
        <v>8371.8528025740106</v>
      </c>
      <c r="AJ5969" s="45">
        <v>7777.0737941884499</v>
      </c>
      <c r="AK5969" s="46">
        <v>0.96329386925093197</v>
      </c>
    </row>
    <row r="5970" spans="1:37" x14ac:dyDescent="0.2">
      <c r="A5970" s="35" t="s">
        <v>1270</v>
      </c>
      <c r="B5970" s="35" t="s">
        <v>7593</v>
      </c>
      <c r="C5970" s="85" t="s">
        <v>1031</v>
      </c>
      <c r="D5970" s="85" t="s">
        <v>1031</v>
      </c>
      <c r="E5970" s="85" t="s">
        <v>12896</v>
      </c>
      <c r="F5970" s="85" t="s">
        <v>228</v>
      </c>
      <c r="G5970" s="85" t="s">
        <v>228</v>
      </c>
      <c r="H5970" s="840">
        <v>1.0332363746820801</v>
      </c>
      <c r="I5970" s="840">
        <v>1.03696514812771</v>
      </c>
      <c r="J5970" s="86">
        <v>7911.5833333333303</v>
      </c>
      <c r="K5970" s="44">
        <v>8174.5356813285098</v>
      </c>
      <c r="L5970" s="45">
        <v>7691.1521418317398</v>
      </c>
      <c r="M5970" s="46">
        <v>0.97213816979303402</v>
      </c>
      <c r="N5970" s="139">
        <v>8204.0361831747396</v>
      </c>
      <c r="O5970" s="45">
        <v>7620.2813490975004</v>
      </c>
      <c r="P5970" s="99">
        <v>0.96318031777425495</v>
      </c>
      <c r="Q5970" s="86">
        <v>7960.1542581636704</v>
      </c>
      <c r="R5970" s="44">
        <v>8224.7209276151498</v>
      </c>
      <c r="S5970" s="45">
        <v>7738.7656538935998</v>
      </c>
      <c r="T5970" s="140">
        <v>0.97218790024791002</v>
      </c>
      <c r="U5970" s="44">
        <v>8254.4025394361306</v>
      </c>
      <c r="V5970" s="45">
        <v>7667.3999781231596</v>
      </c>
      <c r="W5970" s="99">
        <v>0.96322253683208903</v>
      </c>
      <c r="X5970" s="86">
        <v>8006.6360495421904</v>
      </c>
      <c r="Y5970" s="44">
        <v>8272.7476052278307</v>
      </c>
      <c r="Z5970" s="45">
        <v>7784.3358690287096</v>
      </c>
      <c r="AA5970" s="46">
        <v>0.97223550825365701</v>
      </c>
      <c r="AB5970" s="139">
        <v>8302.6025371182004</v>
      </c>
      <c r="AC5970" s="45">
        <v>7712.5014548551799</v>
      </c>
      <c r="AD5970" s="99">
        <v>0.96326364869503101</v>
      </c>
      <c r="AE5970" s="142">
        <v>8050.9155993346003</v>
      </c>
      <c r="AF5970" s="44">
        <v>8318.4988467278999</v>
      </c>
      <c r="AG5970" s="45">
        <v>7827.6648933245797</v>
      </c>
      <c r="AH5970" s="140">
        <v>0.97227014700930703</v>
      </c>
      <c r="AI5970" s="44">
        <v>8348.5188870277198</v>
      </c>
      <c r="AJ5970" s="45">
        <v>7755.3976386957202</v>
      </c>
      <c r="AK5970" s="46">
        <v>0.96329386925093197</v>
      </c>
    </row>
    <row r="5971" spans="1:37" x14ac:dyDescent="0.2">
      <c r="A5971" s="35" t="s">
        <v>1269</v>
      </c>
      <c r="B5971" s="35" t="s">
        <v>7592</v>
      </c>
      <c r="C5971" s="85" t="s">
        <v>1031</v>
      </c>
      <c r="D5971" s="85" t="s">
        <v>1031</v>
      </c>
      <c r="E5971" s="85" t="s">
        <v>12896</v>
      </c>
      <c r="F5971" s="85" t="s">
        <v>228</v>
      </c>
      <c r="G5971" s="85" t="s">
        <v>228</v>
      </c>
      <c r="H5971" s="840">
        <v>1.0332363746820801</v>
      </c>
      <c r="I5971" s="840">
        <v>1.03696514812771</v>
      </c>
      <c r="J5971" s="86">
        <v>4869.4166666666697</v>
      </c>
      <c r="K5971" s="44">
        <v>5031.2584234831702</v>
      </c>
      <c r="L5971" s="45">
        <v>4733.74580629303</v>
      </c>
      <c r="M5971" s="46">
        <v>0.97213816979303402</v>
      </c>
      <c r="N5971" s="139">
        <v>5049.4153750455498</v>
      </c>
      <c r="O5971" s="45">
        <v>4690.1262923752502</v>
      </c>
      <c r="P5971" s="99">
        <v>0.96318031777425495</v>
      </c>
      <c r="Q5971" s="86">
        <v>4900.6375456130299</v>
      </c>
      <c r="R5971" s="44">
        <v>5063.5169712601</v>
      </c>
      <c r="S5971" s="45">
        <v>4764.3405253456103</v>
      </c>
      <c r="T5971" s="140">
        <v>0.97218790024791102</v>
      </c>
      <c r="U5971" s="44">
        <v>5081.7903384068504</v>
      </c>
      <c r="V5971" s="45">
        <v>4720.4045287799599</v>
      </c>
      <c r="W5971" s="99">
        <v>0.96322253683208903</v>
      </c>
      <c r="X5971" s="86">
        <v>4931.9429876553004</v>
      </c>
      <c r="Y5971" s="44">
        <v>5095.8628927036698</v>
      </c>
      <c r="Z5971" s="45">
        <v>4795.0100972811097</v>
      </c>
      <c r="AA5971" s="46">
        <v>0.97223550825365701</v>
      </c>
      <c r="AB5971" s="139">
        <v>5114.2529907514099</v>
      </c>
      <c r="AC5971" s="45">
        <v>4750.7613974447204</v>
      </c>
      <c r="AD5971" s="99">
        <v>0.963263648695032</v>
      </c>
      <c r="AE5971" s="142">
        <v>4962.7577007411801</v>
      </c>
      <c r="AF5971" s="44">
        <v>5127.7017751393996</v>
      </c>
      <c r="AG5971" s="45">
        <v>4825.1411592712002</v>
      </c>
      <c r="AH5971" s="140">
        <v>0.97227014700930703</v>
      </c>
      <c r="AI5971" s="44">
        <v>5146.2067742710296</v>
      </c>
      <c r="AJ5971" s="45">
        <v>4780.5940677018298</v>
      </c>
      <c r="AK5971" s="46">
        <v>0.96329386925093197</v>
      </c>
    </row>
    <row r="5972" spans="1:37" x14ac:dyDescent="0.2">
      <c r="A5972" s="35" t="s">
        <v>1268</v>
      </c>
      <c r="B5972" s="35" t="s">
        <v>13203</v>
      </c>
      <c r="C5972" s="85" t="s">
        <v>1031</v>
      </c>
      <c r="D5972" s="85" t="s">
        <v>1031</v>
      </c>
      <c r="E5972" s="85" t="s">
        <v>12896</v>
      </c>
      <c r="F5972" s="85" t="s">
        <v>228</v>
      </c>
      <c r="G5972" s="85" t="s">
        <v>228</v>
      </c>
      <c r="H5972" s="840">
        <v>1.0332363746820801</v>
      </c>
      <c r="I5972" s="840">
        <v>1.03696514812771</v>
      </c>
      <c r="J5972" s="86">
        <v>8052.25</v>
      </c>
      <c r="K5972" s="44">
        <v>8319.8775980337796</v>
      </c>
      <c r="L5972" s="45">
        <v>7827.8995777159598</v>
      </c>
      <c r="M5972" s="46">
        <v>0.97213816979303402</v>
      </c>
      <c r="N5972" s="139">
        <v>8349.9026140113692</v>
      </c>
      <c r="O5972" s="45">
        <v>7755.76871379774</v>
      </c>
      <c r="P5972" s="99">
        <v>0.96318031777425495</v>
      </c>
      <c r="Q5972" s="86">
        <v>8097.4010813320201</v>
      </c>
      <c r="R5972" s="44">
        <v>8366.5293376222598</v>
      </c>
      <c r="S5972" s="45">
        <v>7872.1953547253397</v>
      </c>
      <c r="T5972" s="140">
        <v>0.97218790024791002</v>
      </c>
      <c r="U5972" s="44">
        <v>8396.7227117529601</v>
      </c>
      <c r="V5972" s="45">
        <v>7799.5992113075299</v>
      </c>
      <c r="W5972" s="99">
        <v>0.96322253683208903</v>
      </c>
      <c r="X5972" s="86">
        <v>8139.66761656989</v>
      </c>
      <c r="Y5972" s="44">
        <v>8410.2006592618109</v>
      </c>
      <c r="Z5972" s="45">
        <v>7913.6738822116704</v>
      </c>
      <c r="AA5972" s="46">
        <v>0.97223550825365701</v>
      </c>
      <c r="AB5972" s="139">
        <v>8440.5516357267497</v>
      </c>
      <c r="AC5972" s="45">
        <v>7840.6459275019097</v>
      </c>
      <c r="AD5972" s="99">
        <v>0.96326364869503101</v>
      </c>
      <c r="AE5972" s="142">
        <v>8182.5810914473404</v>
      </c>
      <c r="AF5972" s="44">
        <v>8454.5404224691902</v>
      </c>
      <c r="AG5972" s="45">
        <v>7955.6793206970797</v>
      </c>
      <c r="AH5972" s="140">
        <v>0.97227014700930703</v>
      </c>
      <c r="AI5972" s="44">
        <v>8485.0514135597095</v>
      </c>
      <c r="AJ5972" s="45">
        <v>7882.2302000398204</v>
      </c>
      <c r="AK5972" s="46">
        <v>0.96329386925093197</v>
      </c>
    </row>
    <row r="5973" spans="1:37" x14ac:dyDescent="0.2">
      <c r="A5973" s="35" t="s">
        <v>1267</v>
      </c>
      <c r="B5973" s="35" t="s">
        <v>7591</v>
      </c>
      <c r="C5973" s="85" t="s">
        <v>1031</v>
      </c>
      <c r="D5973" s="85" t="s">
        <v>1031</v>
      </c>
      <c r="E5973" s="85" t="s">
        <v>12896</v>
      </c>
      <c r="F5973" s="85" t="s">
        <v>228</v>
      </c>
      <c r="G5973" s="85" t="s">
        <v>228</v>
      </c>
      <c r="H5973" s="840">
        <v>1.0332363746820801</v>
      </c>
      <c r="I5973" s="840">
        <v>1.03696514812771</v>
      </c>
      <c r="J5973" s="86">
        <v>4298.4166666666697</v>
      </c>
      <c r="K5973" s="44">
        <v>4441.2804535396999</v>
      </c>
      <c r="L5973" s="45">
        <v>4178.6549113412102</v>
      </c>
      <c r="M5973" s="46">
        <v>0.97213816979303402</v>
      </c>
      <c r="N5973" s="139">
        <v>4457.3082754646302</v>
      </c>
      <c r="O5973" s="45">
        <v>4140.1503309261498</v>
      </c>
      <c r="P5973" s="99">
        <v>0.96318031777425495</v>
      </c>
      <c r="Q5973" s="86">
        <v>4325.8605228463603</v>
      </c>
      <c r="R5973" s="44">
        <v>4469.6364440060997</v>
      </c>
      <c r="S5973" s="45">
        <v>4205.5492584713302</v>
      </c>
      <c r="T5973" s="140">
        <v>0.97218790024791002</v>
      </c>
      <c r="U5973" s="44">
        <v>4485.7665978532004</v>
      </c>
      <c r="V5973" s="45">
        <v>4166.76634679786</v>
      </c>
      <c r="W5973" s="99">
        <v>0.96322253683208903</v>
      </c>
      <c r="X5973" s="86">
        <v>4351.1726109097899</v>
      </c>
      <c r="Y5973" s="44">
        <v>4495.7898141123896</v>
      </c>
      <c r="Z5973" s="45">
        <v>4230.3645148672704</v>
      </c>
      <c r="AA5973" s="46">
        <v>0.97223550825365701</v>
      </c>
      <c r="AB5973" s="139">
        <v>4512.0143510013104</v>
      </c>
      <c r="AC5973" s="45">
        <v>4191.3264052868499</v>
      </c>
      <c r="AD5973" s="99">
        <v>0.96326364869503101</v>
      </c>
      <c r="AE5973" s="142">
        <v>4374.9298509692499</v>
      </c>
      <c r="AF5973" s="44">
        <v>4520.3366587038799</v>
      </c>
      <c r="AG5973" s="45">
        <v>4253.6136893572802</v>
      </c>
      <c r="AH5973" s="140">
        <v>0.97227014700930703</v>
      </c>
      <c r="AI5973" s="44">
        <v>4536.6497809586799</v>
      </c>
      <c r="AJ5973" s="45">
        <v>4214.3431038415702</v>
      </c>
      <c r="AK5973" s="46">
        <v>0.96329386925093197</v>
      </c>
    </row>
    <row r="5974" spans="1:37" x14ac:dyDescent="0.2">
      <c r="A5974" s="35" t="s">
        <v>1266</v>
      </c>
      <c r="B5974" s="35" t="s">
        <v>7590</v>
      </c>
      <c r="C5974" s="85" t="s">
        <v>1031</v>
      </c>
      <c r="D5974" s="85" t="s">
        <v>1031</v>
      </c>
      <c r="E5974" s="85" t="s">
        <v>12896</v>
      </c>
      <c r="F5974" s="85" t="s">
        <v>228</v>
      </c>
      <c r="G5974" s="85" t="s">
        <v>228</v>
      </c>
      <c r="H5974" s="840">
        <v>1.0332363746820801</v>
      </c>
      <c r="I5974" s="840">
        <v>1.03696514812771</v>
      </c>
      <c r="J5974" s="86">
        <v>6230.75</v>
      </c>
      <c r="K5974" s="44">
        <v>6437.8375415503697</v>
      </c>
      <c r="L5974" s="45">
        <v>6057.1499014379497</v>
      </c>
      <c r="M5974" s="46">
        <v>0.97213816979303402</v>
      </c>
      <c r="N5974" s="139">
        <v>6461.0705966967498</v>
      </c>
      <c r="O5974" s="45">
        <v>6001.3357649719401</v>
      </c>
      <c r="P5974" s="99">
        <v>0.96318031777425495</v>
      </c>
      <c r="Q5974" s="86">
        <v>6272.1062869974403</v>
      </c>
      <c r="R5974" s="44">
        <v>6480.5683615979196</v>
      </c>
      <c r="S5974" s="45">
        <v>6097.6658412877596</v>
      </c>
      <c r="T5974" s="140">
        <v>0.97218790024791102</v>
      </c>
      <c r="U5974" s="44">
        <v>6503.9556249690504</v>
      </c>
      <c r="V5974" s="45">
        <v>6041.4341290421598</v>
      </c>
      <c r="W5974" s="99">
        <v>0.96322253683208903</v>
      </c>
      <c r="X5974" s="86">
        <v>6314.6908300611904</v>
      </c>
      <c r="Y5974" s="44">
        <v>6524.5682604905996</v>
      </c>
      <c r="Z5974" s="45">
        <v>6139.3666486292504</v>
      </c>
      <c r="AA5974" s="46">
        <v>0.97223550825365701</v>
      </c>
      <c r="AB5974" s="139">
        <v>6548.1143119751096</v>
      </c>
      <c r="AC5974" s="45">
        <v>6082.7121293457903</v>
      </c>
      <c r="AD5974" s="99">
        <v>0.96326364869503101</v>
      </c>
      <c r="AE5974" s="142">
        <v>6356.1402508320398</v>
      </c>
      <c r="AF5974" s="44">
        <v>6567.3953097405501</v>
      </c>
      <c r="AG5974" s="45">
        <v>6179.8854160882402</v>
      </c>
      <c r="AH5974" s="140">
        <v>0.97227014700930703</v>
      </c>
      <c r="AI5974" s="44">
        <v>6591.0959167245601</v>
      </c>
      <c r="AJ5974" s="45">
        <v>6122.8309357255903</v>
      </c>
      <c r="AK5974" s="46">
        <v>0.96329386925093197</v>
      </c>
    </row>
    <row r="5975" spans="1:37" x14ac:dyDescent="0.2">
      <c r="A5975" s="35" t="s">
        <v>1265</v>
      </c>
      <c r="B5975" s="35" t="s">
        <v>7589</v>
      </c>
      <c r="C5975" s="85" t="s">
        <v>1031</v>
      </c>
      <c r="D5975" s="85" t="s">
        <v>1031</v>
      </c>
      <c r="E5975" s="85" t="s">
        <v>12896</v>
      </c>
      <c r="F5975" s="85" t="s">
        <v>228</v>
      </c>
      <c r="G5975" s="85" t="s">
        <v>228</v>
      </c>
      <c r="H5975" s="840">
        <v>1.0332363746820801</v>
      </c>
      <c r="I5975" s="840">
        <v>1.03696514812771</v>
      </c>
      <c r="J5975" s="86">
        <v>2924.9166666666702</v>
      </c>
      <c r="K5975" s="44">
        <v>3022.1302929138601</v>
      </c>
      <c r="L5975" s="45">
        <v>2843.4231351304802</v>
      </c>
      <c r="M5975" s="46">
        <v>0.97213816979303402</v>
      </c>
      <c r="N5975" s="139">
        <v>3033.0366445112199</v>
      </c>
      <c r="O5975" s="45">
        <v>2817.22216446321</v>
      </c>
      <c r="P5975" s="99">
        <v>0.96318031777425495</v>
      </c>
      <c r="Q5975" s="86">
        <v>2943.5283083235399</v>
      </c>
      <c r="R5975" s="44">
        <v>3041.3605180662898</v>
      </c>
      <c r="S5975" s="45">
        <v>2861.6626053893501</v>
      </c>
      <c r="T5975" s="140">
        <v>0.97218790024791102</v>
      </c>
      <c r="U5975" s="44">
        <v>3052.3362682588399</v>
      </c>
      <c r="V5975" s="45">
        <v>2835.27280438047</v>
      </c>
      <c r="W5975" s="99">
        <v>0.96322253683208903</v>
      </c>
      <c r="X5975" s="86">
        <v>2961.0568344845201</v>
      </c>
      <c r="Y5975" s="44">
        <v>3059.4716288903801</v>
      </c>
      <c r="Z5975" s="45">
        <v>2878.8445964430198</v>
      </c>
      <c r="AA5975" s="46">
        <v>0.97223550825365701</v>
      </c>
      <c r="AB5975" s="139">
        <v>3070.5127389858098</v>
      </c>
      <c r="AC5975" s="45">
        <v>2852.2784103789099</v>
      </c>
      <c r="AD5975" s="99">
        <v>0.963263648695032</v>
      </c>
      <c r="AE5975" s="142">
        <v>2979.8626187096202</v>
      </c>
      <c r="AF5975" s="44">
        <v>3078.9024492061799</v>
      </c>
      <c r="AG5975" s="45">
        <v>2897.2314663603502</v>
      </c>
      <c r="AH5975" s="140">
        <v>0.97227014700930703</v>
      </c>
      <c r="AI5975" s="44">
        <v>3090.0136818104602</v>
      </c>
      <c r="AJ5975" s="45">
        <v>2870.4833918130098</v>
      </c>
      <c r="AK5975" s="46">
        <v>0.96329386925093197</v>
      </c>
    </row>
    <row r="5976" spans="1:37" x14ac:dyDescent="0.2">
      <c r="A5976" s="35" t="s">
        <v>1264</v>
      </c>
      <c r="B5976" s="35" t="s">
        <v>7588</v>
      </c>
      <c r="C5976" s="85" t="s">
        <v>1031</v>
      </c>
      <c r="D5976" s="85" t="s">
        <v>1031</v>
      </c>
      <c r="E5976" s="85" t="s">
        <v>12896</v>
      </c>
      <c r="F5976" s="85" t="s">
        <v>228</v>
      </c>
      <c r="G5976" s="85" t="s">
        <v>228</v>
      </c>
      <c r="H5976" s="840">
        <v>1.0332363746820801</v>
      </c>
      <c r="I5976" s="840">
        <v>1.03696514812771</v>
      </c>
      <c r="J5976" s="86">
        <v>3456.1666666666702</v>
      </c>
      <c r="K5976" s="44">
        <v>3571.0371169637201</v>
      </c>
      <c r="L5976" s="45">
        <v>3359.8715378330298</v>
      </c>
      <c r="M5976" s="46">
        <v>0.97213816979303402</v>
      </c>
      <c r="N5976" s="139">
        <v>3583.9243794540598</v>
      </c>
      <c r="O5976" s="45">
        <v>3328.9117082807902</v>
      </c>
      <c r="P5976" s="99">
        <v>0.96318031777425495</v>
      </c>
      <c r="Q5976" s="86">
        <v>3476.1586754304399</v>
      </c>
      <c r="R5976" s="44">
        <v>3591.6935876214102</v>
      </c>
      <c r="S5976" s="45">
        <v>3379.47940359528</v>
      </c>
      <c r="T5976" s="140">
        <v>0.97218790024791102</v>
      </c>
      <c r="U5976" s="44">
        <v>3604.6553957831602</v>
      </c>
      <c r="V5976" s="45">
        <v>3348.3143777789801</v>
      </c>
      <c r="W5976" s="99">
        <v>0.96322253683208903</v>
      </c>
      <c r="X5976" s="86">
        <v>3494.6656366883699</v>
      </c>
      <c r="Y5976" s="44">
        <v>3610.81565317794</v>
      </c>
      <c r="Z5976" s="45">
        <v>3397.63802146231</v>
      </c>
      <c r="AA5976" s="46">
        <v>0.97223550825365701</v>
      </c>
      <c r="AB5976" s="139">
        <v>3623.8464696053802</v>
      </c>
      <c r="AC5976" s="45">
        <v>3366.28437216558</v>
      </c>
      <c r="AD5976" s="99">
        <v>0.96326364869503101</v>
      </c>
      <c r="AE5976" s="142">
        <v>3514.9229769281901</v>
      </c>
      <c r="AF5976" s="44">
        <v>3631.74627396803</v>
      </c>
      <c r="AG5976" s="45">
        <v>3417.4546795043598</v>
      </c>
      <c r="AH5976" s="140">
        <v>0.97227014700930703</v>
      </c>
      <c r="AI5976" s="44">
        <v>3644.8526254278399</v>
      </c>
      <c r="AJ5976" s="45">
        <v>3385.90375456416</v>
      </c>
      <c r="AK5976" s="46">
        <v>0.96329386925093197</v>
      </c>
    </row>
    <row r="5977" spans="1:37" x14ac:dyDescent="0.2">
      <c r="A5977" s="35" t="s">
        <v>1263</v>
      </c>
      <c r="B5977" s="35" t="s">
        <v>7587</v>
      </c>
      <c r="C5977" s="85" t="s">
        <v>1031</v>
      </c>
      <c r="D5977" s="85" t="s">
        <v>1031</v>
      </c>
      <c r="E5977" s="85" t="s">
        <v>12896</v>
      </c>
      <c r="F5977" s="85" t="s">
        <v>228</v>
      </c>
      <c r="G5977" s="85" t="s">
        <v>228</v>
      </c>
      <c r="H5977" s="840">
        <v>1.0332363746820801</v>
      </c>
      <c r="I5977" s="840">
        <v>1.03696514812771</v>
      </c>
      <c r="J5977" s="86">
        <v>4860.5</v>
      </c>
      <c r="K5977" s="44">
        <v>5022.0453991422501</v>
      </c>
      <c r="L5977" s="45">
        <v>4725.0775742790402</v>
      </c>
      <c r="M5977" s="46">
        <v>0.97213816979303402</v>
      </c>
      <c r="N5977" s="139">
        <v>5040.1691024747497</v>
      </c>
      <c r="O5977" s="45">
        <v>4681.5379345417696</v>
      </c>
      <c r="P5977" s="99">
        <v>0.96318031777425495</v>
      </c>
      <c r="Q5977" s="86">
        <v>4896.2440069648001</v>
      </c>
      <c r="R5977" s="44">
        <v>5058.9774073151802</v>
      </c>
      <c r="S5977" s="45">
        <v>4760.06918023253</v>
      </c>
      <c r="T5977" s="140">
        <v>0.97218790024791102</v>
      </c>
      <c r="U5977" s="44">
        <v>5077.2343919516798</v>
      </c>
      <c r="V5977" s="45">
        <v>4716.1725733375497</v>
      </c>
      <c r="W5977" s="99">
        <v>0.96322253683208903</v>
      </c>
      <c r="X5977" s="86">
        <v>4929.2379119320804</v>
      </c>
      <c r="Y5977" s="44">
        <v>5093.06791007017</v>
      </c>
      <c r="Z5977" s="45">
        <v>4792.3801266104801</v>
      </c>
      <c r="AA5977" s="46">
        <v>0.97223550825365801</v>
      </c>
      <c r="AB5977" s="139">
        <v>5111.4479215033898</v>
      </c>
      <c r="AC5977" s="45">
        <v>4748.1556963335797</v>
      </c>
      <c r="AD5977" s="99">
        <v>0.963263648695032</v>
      </c>
      <c r="AE5977" s="142">
        <v>4962.8352126586797</v>
      </c>
      <c r="AF5977" s="44">
        <v>5127.78186327203</v>
      </c>
      <c r="AG5977" s="45">
        <v>4825.2165217946203</v>
      </c>
      <c r="AH5977" s="140">
        <v>0.97227014700930703</v>
      </c>
      <c r="AI5977" s="44">
        <v>5146.2871514280396</v>
      </c>
      <c r="AJ5977" s="45">
        <v>4780.6687344567499</v>
      </c>
      <c r="AK5977" s="46">
        <v>0.96329386925093197</v>
      </c>
    </row>
    <row r="5978" spans="1:37" x14ac:dyDescent="0.2">
      <c r="A5978" s="35" t="s">
        <v>1262</v>
      </c>
      <c r="B5978" s="35" t="s">
        <v>7586</v>
      </c>
      <c r="C5978" s="85" t="s">
        <v>1031</v>
      </c>
      <c r="D5978" s="85" t="s">
        <v>1031</v>
      </c>
      <c r="E5978" s="85" t="s">
        <v>12896</v>
      </c>
      <c r="F5978" s="85" t="s">
        <v>228</v>
      </c>
      <c r="G5978" s="85" t="s">
        <v>228</v>
      </c>
      <c r="H5978" s="840">
        <v>1.0332363746820801</v>
      </c>
      <c r="I5978" s="840">
        <v>1.03696514812771</v>
      </c>
      <c r="J5978" s="86">
        <v>2018.9166666666699</v>
      </c>
      <c r="K5978" s="44">
        <v>2086.0181374519002</v>
      </c>
      <c r="L5978" s="45">
        <v>1962.66595329799</v>
      </c>
      <c r="M5978" s="46">
        <v>0.97213816979303402</v>
      </c>
      <c r="N5978" s="139">
        <v>2093.5462203075099</v>
      </c>
      <c r="O5978" s="45">
        <v>1944.5807965597401</v>
      </c>
      <c r="P5978" s="99">
        <v>0.96318031777425495</v>
      </c>
      <c r="Q5978" s="86">
        <v>2033.03460629352</v>
      </c>
      <c r="R5978" s="44">
        <v>2100.6053062099299</v>
      </c>
      <c r="S5978" s="45">
        <v>1976.49164502383</v>
      </c>
      <c r="T5978" s="140">
        <v>0.97218790024791102</v>
      </c>
      <c r="U5978" s="44">
        <v>2108.18603166393</v>
      </c>
      <c r="V5978" s="45">
        <v>1958.2647509414701</v>
      </c>
      <c r="W5978" s="99">
        <v>0.96322253683208903</v>
      </c>
      <c r="X5978" s="86">
        <v>2046.4001127526301</v>
      </c>
      <c r="Y5978" s="44">
        <v>2114.41503364953</v>
      </c>
      <c r="Z5978" s="45">
        <v>1989.58285371239</v>
      </c>
      <c r="AA5978" s="46">
        <v>0.97223550825365701</v>
      </c>
      <c r="AB5978" s="139">
        <v>2122.0455960490999</v>
      </c>
      <c r="AC5978" s="45">
        <v>1971.22283930002</v>
      </c>
      <c r="AD5978" s="99">
        <v>0.96326364869503101</v>
      </c>
      <c r="AE5978" s="142">
        <v>2059.24791555405</v>
      </c>
      <c r="AF5978" s="44">
        <v>2127.6898508386998</v>
      </c>
      <c r="AG5978" s="45">
        <v>2002.14527358435</v>
      </c>
      <c r="AH5978" s="140">
        <v>0.97227014700930703</v>
      </c>
      <c r="AI5978" s="44">
        <v>2135.3683197841901</v>
      </c>
      <c r="AJ5978" s="45">
        <v>1983.6608923209801</v>
      </c>
      <c r="AK5978" s="46">
        <v>0.96329386925093197</v>
      </c>
    </row>
    <row r="5979" spans="1:37" x14ac:dyDescent="0.2">
      <c r="A5979" s="35" t="s">
        <v>1261</v>
      </c>
      <c r="B5979" s="35" t="s">
        <v>7585</v>
      </c>
      <c r="C5979" s="85" t="s">
        <v>1031</v>
      </c>
      <c r="D5979" s="85" t="s">
        <v>1031</v>
      </c>
      <c r="E5979" s="85" t="s">
        <v>12896</v>
      </c>
      <c r="F5979" s="85" t="s">
        <v>228</v>
      </c>
      <c r="G5979" s="85" t="s">
        <v>228</v>
      </c>
      <c r="H5979" s="840">
        <v>1.0332363746820801</v>
      </c>
      <c r="I5979" s="840">
        <v>1.03696514812771</v>
      </c>
      <c r="J5979" s="86">
        <v>4103</v>
      </c>
      <c r="K5979" s="44">
        <v>4239.3688453205796</v>
      </c>
      <c r="L5979" s="45">
        <v>3988.6829106608202</v>
      </c>
      <c r="M5979" s="46">
        <v>0.97213816979303402</v>
      </c>
      <c r="N5979" s="139">
        <v>4254.6680027680004</v>
      </c>
      <c r="O5979" s="45">
        <v>3951.9288438277699</v>
      </c>
      <c r="P5979" s="99">
        <v>0.96318031777425495</v>
      </c>
      <c r="Q5979" s="86">
        <v>4125.2423357975204</v>
      </c>
      <c r="R5979" s="44">
        <v>4262.3504357244701</v>
      </c>
      <c r="S5979" s="45">
        <v>4010.51068445278</v>
      </c>
      <c r="T5979" s="140">
        <v>0.97218790024791102</v>
      </c>
      <c r="U5979" s="44">
        <v>4277.73252980299</v>
      </c>
      <c r="V5979" s="45">
        <v>3973.5263877340199</v>
      </c>
      <c r="W5979" s="99">
        <v>0.96322253683208903</v>
      </c>
      <c r="X5979" s="86">
        <v>4144.3835673027597</v>
      </c>
      <c r="Y5979" s="44">
        <v>4282.1278523718902</v>
      </c>
      <c r="Z5979" s="45">
        <v>4029.3168639546998</v>
      </c>
      <c r="AA5979" s="46">
        <v>0.97223550825365701</v>
      </c>
      <c r="AB5979" s="139">
        <v>4297.58131976616</v>
      </c>
      <c r="AC5979" s="45">
        <v>3992.13403663179</v>
      </c>
      <c r="AD5979" s="99">
        <v>0.96326364869503101</v>
      </c>
      <c r="AE5979" s="142">
        <v>4164.4125660928403</v>
      </c>
      <c r="AF5979" s="44">
        <v>4302.8225424702696</v>
      </c>
      <c r="AG5979" s="45">
        <v>4048.9340178425</v>
      </c>
      <c r="AH5979" s="140">
        <v>0.97227014700930703</v>
      </c>
      <c r="AI5979" s="44">
        <v>4318.3506934633797</v>
      </c>
      <c r="AJ5979" s="45">
        <v>4011.5530939487799</v>
      </c>
      <c r="AK5979" s="46">
        <v>0.96329386925093197</v>
      </c>
    </row>
    <row r="5980" spans="1:37" x14ac:dyDescent="0.2">
      <c r="A5980" s="35" t="s">
        <v>1260</v>
      </c>
      <c r="B5980" s="35" t="s">
        <v>7584</v>
      </c>
      <c r="C5980" s="85" t="s">
        <v>1031</v>
      </c>
      <c r="D5980" s="85" t="s">
        <v>1031</v>
      </c>
      <c r="E5980" s="85" t="s">
        <v>12896</v>
      </c>
      <c r="F5980" s="85" t="s">
        <v>228</v>
      </c>
      <c r="G5980" s="85" t="s">
        <v>228</v>
      </c>
      <c r="H5980" s="840">
        <v>1.0332363746820801</v>
      </c>
      <c r="I5980" s="840">
        <v>1.03696514812771</v>
      </c>
      <c r="J5980" s="86">
        <v>3067.6666666666702</v>
      </c>
      <c r="K5980" s="44">
        <v>3169.6247853997302</v>
      </c>
      <c r="L5980" s="45">
        <v>2982.1958588684302</v>
      </c>
      <c r="M5980" s="46">
        <v>0.97213816979303402</v>
      </c>
      <c r="N5980" s="139">
        <v>3181.0634194064501</v>
      </c>
      <c r="O5980" s="45">
        <v>2954.7161548254899</v>
      </c>
      <c r="P5980" s="99">
        <v>0.96318031777425495</v>
      </c>
      <c r="Q5980" s="86">
        <v>3088.52271569716</v>
      </c>
      <c r="R5980" s="44">
        <v>3191.17401389018</v>
      </c>
      <c r="S5980" s="45">
        <v>3002.62441384159</v>
      </c>
      <c r="T5980" s="140">
        <v>0.97218790024791002</v>
      </c>
      <c r="U5980" s="44">
        <v>3202.69041537871</v>
      </c>
      <c r="V5980" s="45">
        <v>2974.9346852773501</v>
      </c>
      <c r="W5980" s="99">
        <v>0.96322253683208903</v>
      </c>
      <c r="X5980" s="86">
        <v>3109.8752756439699</v>
      </c>
      <c r="Y5980" s="44">
        <v>3213.2362555198201</v>
      </c>
      <c r="Z5980" s="45">
        <v>3023.5311692211999</v>
      </c>
      <c r="AA5980" s="46">
        <v>0.97223550825365701</v>
      </c>
      <c r="AB5980" s="139">
        <v>3224.8322758668601</v>
      </c>
      <c r="AC5980" s="45">
        <v>2995.6298050032801</v>
      </c>
      <c r="AD5980" s="99">
        <v>0.96326364869503101</v>
      </c>
      <c r="AE5980" s="142">
        <v>3130.3760045583099</v>
      </c>
      <c r="AF5980" s="44">
        <v>3234.4183543416002</v>
      </c>
      <c r="AG5980" s="45">
        <v>3043.5711381463102</v>
      </c>
      <c r="AH5980" s="140">
        <v>0.97227014700930703</v>
      </c>
      <c r="AI5980" s="44">
        <v>3246.0908172622399</v>
      </c>
      <c r="AJ5980" s="45">
        <v>3015.4720136412402</v>
      </c>
      <c r="AK5980" s="46">
        <v>0.96329386925093197</v>
      </c>
    </row>
    <row r="5981" spans="1:37" x14ac:dyDescent="0.2">
      <c r="A5981" s="35" t="s">
        <v>1259</v>
      </c>
      <c r="B5981" s="35" t="s">
        <v>7583</v>
      </c>
      <c r="C5981" s="85" t="s">
        <v>1031</v>
      </c>
      <c r="D5981" s="85" t="s">
        <v>1031</v>
      </c>
      <c r="E5981" s="85" t="s">
        <v>12896</v>
      </c>
      <c r="F5981" s="85" t="s">
        <v>228</v>
      </c>
      <c r="G5981" s="85" t="s">
        <v>228</v>
      </c>
      <c r="H5981" s="840">
        <v>1.0332363746820801</v>
      </c>
      <c r="I5981" s="840">
        <v>1.03696514812771</v>
      </c>
      <c r="J5981" s="86">
        <v>5377</v>
      </c>
      <c r="K5981" s="44">
        <v>5555.7119866655503</v>
      </c>
      <c r="L5981" s="45">
        <v>5227.18693897715</v>
      </c>
      <c r="M5981" s="46">
        <v>0.97213816979303402</v>
      </c>
      <c r="N5981" s="139">
        <v>5575.7616014827099</v>
      </c>
      <c r="O5981" s="45">
        <v>5179.0205686721702</v>
      </c>
      <c r="P5981" s="99">
        <v>0.96318031777425495</v>
      </c>
      <c r="Q5981" s="86">
        <v>5406.8402146087001</v>
      </c>
      <c r="R5981" s="44">
        <v>5586.54398182758</v>
      </c>
      <c r="S5981" s="45">
        <v>5256.46463521639</v>
      </c>
      <c r="T5981" s="140">
        <v>0.97218790024791002</v>
      </c>
      <c r="U5981" s="44">
        <v>5606.7048640445801</v>
      </c>
      <c r="V5981" s="45">
        <v>5207.9903477611497</v>
      </c>
      <c r="W5981" s="99">
        <v>0.96322253683208903</v>
      </c>
      <c r="X5981" s="86">
        <v>5431.49720223654</v>
      </c>
      <c r="Y5981" s="44">
        <v>5612.0204783347499</v>
      </c>
      <c r="Z5981" s="45">
        <v>5280.6944429947598</v>
      </c>
      <c r="AA5981" s="46">
        <v>0.97223550825365701</v>
      </c>
      <c r="AB5981" s="139">
        <v>5632.2733008724699</v>
      </c>
      <c r="AC5981" s="45">
        <v>5231.9638129032301</v>
      </c>
      <c r="AD5981" s="99">
        <v>0.96326364869503101</v>
      </c>
      <c r="AE5981" s="142">
        <v>5458.4000242989396</v>
      </c>
      <c r="AF5981" s="44">
        <v>5639.8174526712201</v>
      </c>
      <c r="AG5981" s="45">
        <v>5307.0393940607401</v>
      </c>
      <c r="AH5981" s="140">
        <v>0.97227014700930703</v>
      </c>
      <c r="AI5981" s="44">
        <v>5660.1705897374604</v>
      </c>
      <c r="AJ5981" s="45">
        <v>5258.0432793263099</v>
      </c>
      <c r="AK5981" s="46">
        <v>0.96329386925093197</v>
      </c>
    </row>
    <row r="5982" spans="1:37" x14ac:dyDescent="0.2">
      <c r="A5982" s="35" t="s">
        <v>1258</v>
      </c>
      <c r="B5982" s="35" t="s">
        <v>7582</v>
      </c>
      <c r="C5982" s="85" t="s">
        <v>1031</v>
      </c>
      <c r="D5982" s="85" t="s">
        <v>1031</v>
      </c>
      <c r="E5982" s="85" t="s">
        <v>12896</v>
      </c>
      <c r="F5982" s="85" t="s">
        <v>228</v>
      </c>
      <c r="G5982" s="85" t="s">
        <v>228</v>
      </c>
      <c r="H5982" s="840">
        <v>1.0332363746820801</v>
      </c>
      <c r="I5982" s="840">
        <v>1.03696514812771</v>
      </c>
      <c r="J5982" s="86">
        <v>3559.6666666666702</v>
      </c>
      <c r="K5982" s="44">
        <v>3677.97708174331</v>
      </c>
      <c r="L5982" s="45">
        <v>3460.4878384066001</v>
      </c>
      <c r="M5982" s="46">
        <v>0.97213816979303402</v>
      </c>
      <c r="N5982" s="139">
        <v>3691.2502722852801</v>
      </c>
      <c r="O5982" s="45">
        <v>3428.6008711704199</v>
      </c>
      <c r="P5982" s="99">
        <v>0.96318031777425495</v>
      </c>
      <c r="Q5982" s="86">
        <v>3582.3305092360802</v>
      </c>
      <c r="R5982" s="44">
        <v>3701.3941882761001</v>
      </c>
      <c r="S5982" s="45">
        <v>3482.6983757682501</v>
      </c>
      <c r="T5982" s="140">
        <v>0.97218790024791002</v>
      </c>
      <c r="U5982" s="44">
        <v>3714.7518871524098</v>
      </c>
      <c r="V5982" s="45">
        <v>3450.5814808773598</v>
      </c>
      <c r="W5982" s="99">
        <v>0.96322253683208903</v>
      </c>
      <c r="X5982" s="86">
        <v>3603.8455354451598</v>
      </c>
      <c r="Y5982" s="44">
        <v>3723.6242959575602</v>
      </c>
      <c r="Z5982" s="45">
        <v>3503.7865958212001</v>
      </c>
      <c r="AA5982" s="46">
        <v>0.97223550825365701</v>
      </c>
      <c r="AB5982" s="139">
        <v>3737.0622194922898</v>
      </c>
      <c r="AC5982" s="45">
        <v>3471.4533998062102</v>
      </c>
      <c r="AD5982" s="99">
        <v>0.96326364869503101</v>
      </c>
      <c r="AE5982" s="142">
        <v>3624.0023934740602</v>
      </c>
      <c r="AF5982" s="44">
        <v>3744.45109487232</v>
      </c>
      <c r="AG5982" s="45">
        <v>3523.5093398651002</v>
      </c>
      <c r="AH5982" s="140">
        <v>0.97227014700930703</v>
      </c>
      <c r="AI5982" s="44">
        <v>3757.9641787640098</v>
      </c>
      <c r="AJ5982" s="45">
        <v>3490.9792877842601</v>
      </c>
      <c r="AK5982" s="46">
        <v>0.96329386925093197</v>
      </c>
    </row>
    <row r="5983" spans="1:37" x14ac:dyDescent="0.2">
      <c r="A5983" s="35" t="s">
        <v>1257</v>
      </c>
      <c r="B5983" s="35" t="s">
        <v>13204</v>
      </c>
      <c r="C5983" s="85" t="s">
        <v>1031</v>
      </c>
      <c r="D5983" s="85" t="s">
        <v>1031</v>
      </c>
      <c r="E5983" s="85" t="s">
        <v>12896</v>
      </c>
      <c r="F5983" s="85" t="s">
        <v>228</v>
      </c>
      <c r="G5983" s="85" t="s">
        <v>228</v>
      </c>
      <c r="H5983" s="840">
        <v>1.0332363746820801</v>
      </c>
      <c r="I5983" s="840">
        <v>1.03696514812771</v>
      </c>
      <c r="J5983" s="86">
        <v>6465.1666666666697</v>
      </c>
      <c r="K5983" s="44">
        <v>6680.0453683820997</v>
      </c>
      <c r="L5983" s="45">
        <v>6285.0352907402703</v>
      </c>
      <c r="M5983" s="46">
        <v>0.97213816979303402</v>
      </c>
      <c r="N5983" s="139">
        <v>6704.1525101703501</v>
      </c>
      <c r="O5983" s="45">
        <v>6227.1212844635202</v>
      </c>
      <c r="P5983" s="99">
        <v>0.96318031777425495</v>
      </c>
      <c r="Q5983" s="86">
        <v>6504.3152958049004</v>
      </c>
      <c r="R5983" s="44">
        <v>6720.49515602666</v>
      </c>
      <c r="S5983" s="45">
        <v>6323.4166299789304</v>
      </c>
      <c r="T5983" s="140">
        <v>0.97218790024791102</v>
      </c>
      <c r="U5983" s="44">
        <v>6744.7482741836702</v>
      </c>
      <c r="V5983" s="45">
        <v>6265.1030795809502</v>
      </c>
      <c r="W5983" s="99">
        <v>0.96322253683208903</v>
      </c>
      <c r="X5983" s="86">
        <v>6538.2341239744101</v>
      </c>
      <c r="Y5983" s="44">
        <v>6755.5413230779895</v>
      </c>
      <c r="Z5983" s="45">
        <v>6356.7033766036702</v>
      </c>
      <c r="AA5983" s="46">
        <v>0.97223550825365701</v>
      </c>
      <c r="AB5983" s="139">
        <v>6779.9209168607904</v>
      </c>
      <c r="AC5983" s="45">
        <v>6298.0432582819503</v>
      </c>
      <c r="AD5983" s="99">
        <v>0.96326364869503101</v>
      </c>
      <c r="AE5983" s="142">
        <v>6573.6322806811304</v>
      </c>
      <c r="AF5983" s="44">
        <v>6792.1159861840697</v>
      </c>
      <c r="AG5983" s="45">
        <v>6391.3464239229697</v>
      </c>
      <c r="AH5983" s="140">
        <v>0.97227014700930703</v>
      </c>
      <c r="AI5983" s="44">
        <v>6816.62757167362</v>
      </c>
      <c r="AJ5983" s="45">
        <v>6332.3396746901499</v>
      </c>
      <c r="AK5983" s="46">
        <v>0.96329386925093197</v>
      </c>
    </row>
    <row r="5984" spans="1:37" x14ac:dyDescent="0.2">
      <c r="A5984" s="35" t="s">
        <v>1256</v>
      </c>
      <c r="B5984" s="35" t="s">
        <v>7581</v>
      </c>
      <c r="C5984" s="85" t="s">
        <v>1031</v>
      </c>
      <c r="D5984" s="85" t="s">
        <v>1031</v>
      </c>
      <c r="E5984" s="85" t="s">
        <v>12896</v>
      </c>
      <c r="F5984" s="85" t="s">
        <v>228</v>
      </c>
      <c r="G5984" s="85" t="s">
        <v>228</v>
      </c>
      <c r="H5984" s="840">
        <v>1.0332363746820801</v>
      </c>
      <c r="I5984" s="840">
        <v>1.03696514812771</v>
      </c>
      <c r="J5984" s="86">
        <v>5576.6666666666697</v>
      </c>
      <c r="K5984" s="44">
        <v>5762.0148494770701</v>
      </c>
      <c r="L5984" s="45">
        <v>5421.2905268791601</v>
      </c>
      <c r="M5984" s="46">
        <v>0.97213816979303402</v>
      </c>
      <c r="N5984" s="139">
        <v>5782.80897605888</v>
      </c>
      <c r="O5984" s="45">
        <v>5371.3355721210901</v>
      </c>
      <c r="P5984" s="99">
        <v>0.96318031777425495</v>
      </c>
      <c r="Q5984" s="86">
        <v>5609.8782704649502</v>
      </c>
      <c r="R5984" s="44">
        <v>5796.3302865829901</v>
      </c>
      <c r="S5984" s="45">
        <v>5453.8557764097004</v>
      </c>
      <c r="T5984" s="140">
        <v>0.97218790024791002</v>
      </c>
      <c r="U5984" s="44">
        <v>5817.2482517111303</v>
      </c>
      <c r="V5984" s="45">
        <v>5403.5611789964696</v>
      </c>
      <c r="W5984" s="99">
        <v>0.96322253683208903</v>
      </c>
      <c r="X5984" s="86">
        <v>5640.2613597044001</v>
      </c>
      <c r="Y5984" s="44">
        <v>5827.7231995603997</v>
      </c>
      <c r="Z5984" s="45">
        <v>5483.6623697356799</v>
      </c>
      <c r="AA5984" s="46">
        <v>0.97223550825365701</v>
      </c>
      <c r="AB5984" s="139">
        <v>5848.7544563448901</v>
      </c>
      <c r="AC5984" s="45">
        <v>5433.0587369424602</v>
      </c>
      <c r="AD5984" s="99">
        <v>0.96326364869503101</v>
      </c>
      <c r="AE5984" s="142">
        <v>5672.8121299855802</v>
      </c>
      <c r="AF5984" s="44">
        <v>5861.3558394388301</v>
      </c>
      <c r="AG5984" s="45">
        <v>5515.5058835772597</v>
      </c>
      <c r="AH5984" s="140">
        <v>0.97227014700930703</v>
      </c>
      <c r="AI5984" s="44">
        <v>5882.5084706711796</v>
      </c>
      <c r="AJ5984" s="45">
        <v>5464.5851462274304</v>
      </c>
      <c r="AK5984" s="46">
        <v>0.96329386925093197</v>
      </c>
    </row>
    <row r="5985" spans="1:37" x14ac:dyDescent="0.2">
      <c r="A5985" s="35" t="s">
        <v>1255</v>
      </c>
      <c r="B5985" s="35" t="s">
        <v>13205</v>
      </c>
      <c r="C5985" s="85" t="s">
        <v>1031</v>
      </c>
      <c r="D5985" s="85" t="s">
        <v>1031</v>
      </c>
      <c r="E5985" s="85" t="s">
        <v>12896</v>
      </c>
      <c r="F5985" s="85" t="s">
        <v>228</v>
      </c>
      <c r="G5985" s="85" t="s">
        <v>228</v>
      </c>
      <c r="H5985" s="840">
        <v>1.0332363746820801</v>
      </c>
      <c r="I5985" s="840">
        <v>1.03696514812771</v>
      </c>
      <c r="J5985" s="86">
        <v>5587.5833333333303</v>
      </c>
      <c r="K5985" s="44">
        <v>5773.2943465673497</v>
      </c>
      <c r="L5985" s="45">
        <v>5431.90303523273</v>
      </c>
      <c r="M5985" s="46">
        <v>0.97213816979303402</v>
      </c>
      <c r="N5985" s="139">
        <v>5794.1291789259403</v>
      </c>
      <c r="O5985" s="45">
        <v>5381.8502905901296</v>
      </c>
      <c r="P5985" s="99">
        <v>0.96318031777425495</v>
      </c>
      <c r="Q5985" s="86">
        <v>5622.1568006285897</v>
      </c>
      <c r="R5985" s="44">
        <v>5809.0169105756804</v>
      </c>
      <c r="S5985" s="45">
        <v>5465.7928148676101</v>
      </c>
      <c r="T5985" s="140">
        <v>0.97218790024791002</v>
      </c>
      <c r="U5985" s="44">
        <v>5829.9806595610498</v>
      </c>
      <c r="V5985" s="45">
        <v>5415.3881359692496</v>
      </c>
      <c r="W5985" s="99">
        <v>0.96322253683208903</v>
      </c>
      <c r="X5985" s="86">
        <v>5654.6421628084399</v>
      </c>
      <c r="Y5985" s="44">
        <v>5842.5819684246298</v>
      </c>
      <c r="Z5985" s="45">
        <v>5497.6438971506204</v>
      </c>
      <c r="AA5985" s="46">
        <v>0.97223550825365701</v>
      </c>
      <c r="AB5985" s="139">
        <v>5863.6668479658601</v>
      </c>
      <c r="AC5985" s="45">
        <v>5446.9112418116201</v>
      </c>
      <c r="AD5985" s="99">
        <v>0.963263648695032</v>
      </c>
      <c r="AE5985" s="142">
        <v>5687.5454010388403</v>
      </c>
      <c r="AF5985" s="44">
        <v>5876.5787910091203</v>
      </c>
      <c r="AG5985" s="45">
        <v>5529.8306031901502</v>
      </c>
      <c r="AH5985" s="140">
        <v>0.97227014700930703</v>
      </c>
      <c r="AI5985" s="44">
        <v>5897.7863592713402</v>
      </c>
      <c r="AJ5985" s="45">
        <v>5478.7776159070499</v>
      </c>
      <c r="AK5985" s="46">
        <v>0.96329386925093197</v>
      </c>
    </row>
    <row r="5986" spans="1:37" x14ac:dyDescent="0.2">
      <c r="A5986" s="35" t="s">
        <v>1254</v>
      </c>
      <c r="B5986" s="35" t="s">
        <v>13206</v>
      </c>
      <c r="C5986" s="85" t="s">
        <v>935</v>
      </c>
      <c r="D5986" s="85" t="s">
        <v>935</v>
      </c>
      <c r="E5986" s="85" t="s">
        <v>12902</v>
      </c>
      <c r="F5986" s="85" t="s">
        <v>180</v>
      </c>
      <c r="G5986" s="85" t="s">
        <v>180</v>
      </c>
      <c r="H5986" s="840">
        <v>1.1571095841777601</v>
      </c>
      <c r="I5986" s="840">
        <v>1.1585384590263701</v>
      </c>
      <c r="J5986" s="86">
        <v>8794.3333333333303</v>
      </c>
      <c r="K5986" s="44">
        <v>10176.007386454001</v>
      </c>
      <c r="L5986" s="45">
        <v>9574.2711337583496</v>
      </c>
      <c r="M5986" s="46">
        <v>1.0886864041722</v>
      </c>
      <c r="N5986" s="139">
        <v>10188.573388164201</v>
      </c>
      <c r="O5986" s="45">
        <v>9463.6096221719108</v>
      </c>
      <c r="P5986" s="99">
        <v>1.0761031295347701</v>
      </c>
      <c r="Q5986" s="86">
        <v>8803.7495809373595</v>
      </c>
      <c r="R5986" s="44">
        <v>10186.903016803601</v>
      </c>
      <c r="S5986" s="45">
        <v>9585.0127779160393</v>
      </c>
      <c r="T5986" s="140">
        <v>1.0887420967391399</v>
      </c>
      <c r="U5986" s="44">
        <v>10199.482473153201</v>
      </c>
      <c r="V5986" s="45">
        <v>9474.1577379947794</v>
      </c>
      <c r="W5986" s="99">
        <v>1.07615029833527</v>
      </c>
      <c r="X5986" s="86">
        <v>8815.5586298259204</v>
      </c>
      <c r="Y5986" s="44">
        <v>10200.5673804526</v>
      </c>
      <c r="Z5986" s="45">
        <v>9598.3397938941907</v>
      </c>
      <c r="AA5986" s="46">
        <v>1.0887954123996</v>
      </c>
      <c r="AB5986" s="139">
        <v>10213.163710455099</v>
      </c>
      <c r="AC5986" s="45">
        <v>9487.2709639428103</v>
      </c>
      <c r="AD5986" s="99">
        <v>1.0761962301338801</v>
      </c>
      <c r="AE5986" s="142">
        <v>8834.7353715317295</v>
      </c>
      <c r="AF5986" s="44">
        <v>10222.756972073699</v>
      </c>
      <c r="AG5986" s="45">
        <v>9619.5620553300105</v>
      </c>
      <c r="AH5986" s="140">
        <v>1.0888342039454</v>
      </c>
      <c r="AI5986" s="44">
        <v>10235.3807032401</v>
      </c>
      <c r="AJ5986" s="45">
        <v>9508.2071935422391</v>
      </c>
      <c r="AK5986" s="46">
        <v>1.0762299937336699</v>
      </c>
    </row>
    <row r="5987" spans="1:37" x14ac:dyDescent="0.2">
      <c r="A5987" s="35" t="s">
        <v>1253</v>
      </c>
      <c r="B5987" s="35" t="s">
        <v>7580</v>
      </c>
      <c r="C5987" s="85" t="s">
        <v>943</v>
      </c>
      <c r="D5987" s="85" t="s">
        <v>943</v>
      </c>
      <c r="E5987" s="85" t="s">
        <v>12898</v>
      </c>
      <c r="F5987" s="85" t="s">
        <v>299</v>
      </c>
      <c r="G5987" s="85" t="s">
        <v>299</v>
      </c>
      <c r="H5987" s="840">
        <v>1.0234169768749299</v>
      </c>
      <c r="I5987" s="840">
        <v>1.03371279574734</v>
      </c>
      <c r="J5987" s="86">
        <v>2567.1666666666702</v>
      </c>
      <c r="K5987" s="44">
        <v>2627.2819491340802</v>
      </c>
      <c r="L5987" s="45">
        <v>2471.9232966874101</v>
      </c>
      <c r="M5987" s="46">
        <v>0.96289942090011604</v>
      </c>
      <c r="N5987" s="139">
        <v>2653.7130321493901</v>
      </c>
      <c r="O5987" s="45">
        <v>2464.8891683604902</v>
      </c>
      <c r="P5987" s="99">
        <v>0.96015938519528299</v>
      </c>
      <c r="Q5987" s="86">
        <v>2574.6473694975498</v>
      </c>
      <c r="R5987" s="44">
        <v>2634.93782741016</v>
      </c>
      <c r="S5987" s="45">
        <v>2479.2532826787901</v>
      </c>
      <c r="T5987" s="140">
        <v>0.96294867873988499</v>
      </c>
      <c r="U5987" s="44">
        <v>2661.4459303868598</v>
      </c>
      <c r="V5987" s="45">
        <v>2472.18019365193</v>
      </c>
      <c r="W5987" s="99">
        <v>0.96020147183665805</v>
      </c>
      <c r="X5987" s="86">
        <v>2581.1368438472</v>
      </c>
      <c r="Y5987" s="44">
        <v>2641.5792656305898</v>
      </c>
      <c r="Z5987" s="45">
        <v>2485.6240283864399</v>
      </c>
      <c r="AA5987" s="46">
        <v>0.96299583430129398</v>
      </c>
      <c r="AB5987" s="139">
        <v>2668.1541830597698</v>
      </c>
      <c r="AC5987" s="45">
        <v>2478.5171789963802</v>
      </c>
      <c r="AD5987" s="99">
        <v>0.96024245475576397</v>
      </c>
      <c r="AE5987" s="142">
        <v>2588.8502416307902</v>
      </c>
      <c r="AF5987" s="44">
        <v>2649.47328787171</v>
      </c>
      <c r="AG5987" s="45">
        <v>2493.1408206460701</v>
      </c>
      <c r="AH5987" s="140">
        <v>0.96303014386632602</v>
      </c>
      <c r="AI5987" s="44">
        <v>2676.1276210473502</v>
      </c>
      <c r="AJ5987" s="45">
        <v>2486.00190212999</v>
      </c>
      <c r="AK5987" s="46">
        <v>0.96027258052747899</v>
      </c>
    </row>
    <row r="5988" spans="1:37" x14ac:dyDescent="0.2">
      <c r="A5988" s="35" t="s">
        <v>1252</v>
      </c>
      <c r="B5988" s="35" t="s">
        <v>7579</v>
      </c>
      <c r="C5988" s="85" t="s">
        <v>954</v>
      </c>
      <c r="D5988" s="85" t="s">
        <v>13398</v>
      </c>
      <c r="E5988" s="85" t="s">
        <v>12900</v>
      </c>
      <c r="F5988" s="85" t="s">
        <v>446</v>
      </c>
      <c r="G5988" s="85" t="s">
        <v>446</v>
      </c>
      <c r="H5988" s="840">
        <v>1.0735901746624701</v>
      </c>
      <c r="I5988" s="840">
        <v>1.1523201766745801</v>
      </c>
      <c r="J5988" s="86">
        <v>6816.5</v>
      </c>
      <c r="K5988" s="44">
        <v>7318.1274255867602</v>
      </c>
      <c r="L5988" s="45">
        <v>6885.3857414873901</v>
      </c>
      <c r="M5988" s="46">
        <v>1.01010573483274</v>
      </c>
      <c r="N5988" s="139">
        <v>7854.7904843022898</v>
      </c>
      <c r="O5988" s="45">
        <v>7295.8860848703198</v>
      </c>
      <c r="P5988" s="99">
        <v>1.0703273065165899</v>
      </c>
      <c r="Q5988" s="86">
        <v>6842.7613499528297</v>
      </c>
      <c r="R5988" s="44">
        <v>7346.3213528694896</v>
      </c>
      <c r="S5988" s="45">
        <v>6912.2660657297502</v>
      </c>
      <c r="T5988" s="140">
        <v>1.0101574075467901</v>
      </c>
      <c r="U5988" s="44">
        <v>7885.0519677196498</v>
      </c>
      <c r="V5988" s="45">
        <v>7324.3153572837</v>
      </c>
      <c r="W5988" s="99">
        <v>1.0703742221455901</v>
      </c>
      <c r="X5988" s="86">
        <v>6866.2150199200296</v>
      </c>
      <c r="Y5988" s="44">
        <v>7371.5009825060497</v>
      </c>
      <c r="Z5988" s="45">
        <v>6936.29761778788</v>
      </c>
      <c r="AA5988" s="46">
        <v>1.0102068749179201</v>
      </c>
      <c r="AB5988" s="139">
        <v>7912.0781048399103</v>
      </c>
      <c r="AC5988" s="45">
        <v>7349.7332458945002</v>
      </c>
      <c r="AD5988" s="99">
        <v>1.0704199074121199</v>
      </c>
      <c r="AE5988" s="142">
        <v>6890.95482160131</v>
      </c>
      <c r="AF5988" s="44">
        <v>7398.0613905141699</v>
      </c>
      <c r="AG5988" s="45">
        <v>6961.5379520028</v>
      </c>
      <c r="AH5988" s="140">
        <v>1.0102428665154299</v>
      </c>
      <c r="AI5988" s="44">
        <v>7940.5862774841798</v>
      </c>
      <c r="AJ5988" s="45">
        <v>7376.4466367740697</v>
      </c>
      <c r="AK5988" s="46">
        <v>1.07045348979083</v>
      </c>
    </row>
    <row r="5989" spans="1:37" x14ac:dyDescent="0.2">
      <c r="A5989" s="35" t="s">
        <v>1251</v>
      </c>
      <c r="B5989" s="35" t="s">
        <v>7578</v>
      </c>
      <c r="C5989" s="85" t="s">
        <v>1005</v>
      </c>
      <c r="D5989" s="85" t="s">
        <v>1005</v>
      </c>
      <c r="E5989" s="85" t="s">
        <v>12906</v>
      </c>
      <c r="F5989" s="85" t="s">
        <v>429</v>
      </c>
      <c r="G5989" s="85" t="s">
        <v>429</v>
      </c>
      <c r="H5989" s="840">
        <v>1.0165401617605601</v>
      </c>
      <c r="I5989" s="840">
        <v>1.0199073589723</v>
      </c>
      <c r="J5989" s="86">
        <v>317.75</v>
      </c>
      <c r="K5989" s="44">
        <v>323.00563639941902</v>
      </c>
      <c r="L5989" s="45">
        <v>303.90539463806903</v>
      </c>
      <c r="M5989" s="46">
        <v>0.95642925141799995</v>
      </c>
      <c r="N5989" s="139">
        <v>324.07556331344699</v>
      </c>
      <c r="O5989" s="45">
        <v>301.016099353681</v>
      </c>
      <c r="P5989" s="99">
        <v>0.94733626861898201</v>
      </c>
      <c r="Q5989" s="86">
        <v>318.89654156209099</v>
      </c>
      <c r="R5989" s="44">
        <v>324.17114194441302</v>
      </c>
      <c r="S5989" s="45">
        <v>305.01758313036203</v>
      </c>
      <c r="T5989" s="140">
        <v>0.95647817827141202</v>
      </c>
      <c r="U5989" s="44">
        <v>325.24492948999102</v>
      </c>
      <c r="V5989" s="45">
        <v>302.11550179942901</v>
      </c>
      <c r="W5989" s="99">
        <v>0.94737779318502102</v>
      </c>
      <c r="X5989" s="86">
        <v>320.36332771526901</v>
      </c>
      <c r="Y5989" s="44">
        <v>325.66218897783199</v>
      </c>
      <c r="Z5989" s="45">
        <v>306.43553748026301</v>
      </c>
      <c r="AA5989" s="46">
        <v>0.95652501697265102</v>
      </c>
      <c r="AB5989" s="139">
        <v>326.74091548165597</v>
      </c>
      <c r="AC5989" s="45">
        <v>303.51805650661299</v>
      </c>
      <c r="AD5989" s="99">
        <v>0.947418228769218</v>
      </c>
      <c r="AE5989" s="142">
        <v>322.34926839378602</v>
      </c>
      <c r="AF5989" s="44">
        <v>327.68097743641903</v>
      </c>
      <c r="AG5989" s="45">
        <v>308.34612476964901</v>
      </c>
      <c r="AH5989" s="140">
        <v>0.95655909599574196</v>
      </c>
      <c r="AI5989" s="44">
        <v>328.76639099415797</v>
      </c>
      <c r="AJ5989" s="45">
        <v>305.40915423458699</v>
      </c>
      <c r="AK5989" s="46">
        <v>0.94744795220535405</v>
      </c>
    </row>
    <row r="5990" spans="1:37" x14ac:dyDescent="0.2">
      <c r="A5990" s="35" t="s">
        <v>1250</v>
      </c>
      <c r="B5990" s="35" t="s">
        <v>13207</v>
      </c>
      <c r="C5990" s="85" t="s">
        <v>1031</v>
      </c>
      <c r="D5990" s="85" t="s">
        <v>1031</v>
      </c>
      <c r="E5990" s="85" t="s">
        <v>12896</v>
      </c>
      <c r="F5990" s="85" t="s">
        <v>228</v>
      </c>
      <c r="G5990" s="85" t="s">
        <v>228</v>
      </c>
      <c r="H5990" s="840">
        <v>1.0332363746820801</v>
      </c>
      <c r="I5990" s="840">
        <v>1.03696514812771</v>
      </c>
      <c r="J5990" s="86">
        <v>7015.25</v>
      </c>
      <c r="K5990" s="44">
        <v>7248.4114774884602</v>
      </c>
      <c r="L5990" s="45">
        <v>6819.7922956405801</v>
      </c>
      <c r="M5990" s="46">
        <v>0.97213816979303402</v>
      </c>
      <c r="N5990" s="139">
        <v>7274.5697554029302</v>
      </c>
      <c r="O5990" s="45">
        <v>6756.9507242658401</v>
      </c>
      <c r="P5990" s="99">
        <v>0.96318031777425495</v>
      </c>
      <c r="Q5990" s="86">
        <v>7049.4515040753904</v>
      </c>
      <c r="R5990" s="44">
        <v>7283.7497155680003</v>
      </c>
      <c r="S5990" s="45">
        <v>6853.3914556465297</v>
      </c>
      <c r="T5990" s="140">
        <v>0.97218790024791102</v>
      </c>
      <c r="U5990" s="44">
        <v>7310.0355231426702</v>
      </c>
      <c r="V5990" s="45">
        <v>6790.1905610302802</v>
      </c>
      <c r="W5990" s="99">
        <v>0.96322253683208903</v>
      </c>
      <c r="X5990" s="86">
        <v>7081.6389671994702</v>
      </c>
      <c r="Y5990" s="44">
        <v>7317.0069732765396</v>
      </c>
      <c r="Z5990" s="45">
        <v>6885.0208605440803</v>
      </c>
      <c r="AA5990" s="46">
        <v>0.97223550825365701</v>
      </c>
      <c r="AB5990" s="139">
        <v>7343.4128006089804</v>
      </c>
      <c r="AC5990" s="45">
        <v>6821.4853902854802</v>
      </c>
      <c r="AD5990" s="99">
        <v>0.96326364869503101</v>
      </c>
      <c r="AE5990" s="142">
        <v>7117.05235762144</v>
      </c>
      <c r="AF5990" s="44">
        <v>7353.5973764113296</v>
      </c>
      <c r="AG5990" s="45">
        <v>6919.6975420175304</v>
      </c>
      <c r="AH5990" s="140">
        <v>0.97227014700930703</v>
      </c>
      <c r="AI5990" s="44">
        <v>7380.1352522535999</v>
      </c>
      <c r="AJ5990" s="45">
        <v>6855.8129032346296</v>
      </c>
      <c r="AK5990" s="46">
        <v>0.96329386925093197</v>
      </c>
    </row>
    <row r="5991" spans="1:37" x14ac:dyDescent="0.2">
      <c r="A5991" s="35" t="s">
        <v>1249</v>
      </c>
      <c r="B5991" s="35" t="s">
        <v>7577</v>
      </c>
      <c r="C5991" s="85" t="s">
        <v>994</v>
      </c>
      <c r="D5991" s="85" t="s">
        <v>994</v>
      </c>
      <c r="E5991" s="85" t="s">
        <v>12906</v>
      </c>
      <c r="F5991" s="85" t="s">
        <v>371</v>
      </c>
      <c r="G5991" s="85" t="s">
        <v>371</v>
      </c>
      <c r="H5991" s="840">
        <v>1.0416021199979699</v>
      </c>
      <c r="I5991" s="840">
        <v>1.0510183612278099</v>
      </c>
      <c r="J5991" s="86">
        <v>118</v>
      </c>
      <c r="K5991" s="44">
        <v>122.90905015976</v>
      </c>
      <c r="L5991" s="45">
        <v>115.641088526402</v>
      </c>
      <c r="M5991" s="46">
        <v>0.98000922480001795</v>
      </c>
      <c r="N5991" s="139">
        <v>124.02016662488199</v>
      </c>
      <c r="O5991" s="45">
        <v>115.195562469818</v>
      </c>
      <c r="P5991" s="99">
        <v>0.97623358025269102</v>
      </c>
      <c r="Q5991" s="86">
        <v>118.679646622112</v>
      </c>
      <c r="R5991" s="44">
        <v>123.616971522201</v>
      </c>
      <c r="S5991" s="45">
        <v>116.313098264812</v>
      </c>
      <c r="T5991" s="140">
        <v>0.98005935790459797</v>
      </c>
      <c r="U5991" s="44">
        <v>124.734487703868</v>
      </c>
      <c r="V5991" s="45">
        <v>115.864134772033</v>
      </c>
      <c r="W5991" s="99">
        <v>0.97627637147384105</v>
      </c>
      <c r="X5991" s="86">
        <v>119.259698702942</v>
      </c>
      <c r="Y5991" s="44">
        <v>124.221154999303</v>
      </c>
      <c r="Z5991" s="45">
        <v>116.887307421561</v>
      </c>
      <c r="AA5991" s="46">
        <v>0.980107351375337</v>
      </c>
      <c r="AB5991" s="139">
        <v>125.344133091289</v>
      </c>
      <c r="AC5991" s="45">
        <v>116.435395347694</v>
      </c>
      <c r="AD5991" s="99">
        <v>0.97631804049511395</v>
      </c>
      <c r="AE5991" s="142">
        <v>119.945508000877</v>
      </c>
      <c r="AF5991" s="44">
        <v>124.935495417946</v>
      </c>
      <c r="AG5991" s="45">
        <v>117.563662558882</v>
      </c>
      <c r="AH5991" s="140">
        <v>0.98014227058860004</v>
      </c>
      <c r="AI5991" s="44">
        <v>126.064931255719</v>
      </c>
      <c r="AJ5991" s="45">
        <v>117.10863728200999</v>
      </c>
      <c r="AK5991" s="46">
        <v>0.97634867060760699</v>
      </c>
    </row>
    <row r="5992" spans="1:37" x14ac:dyDescent="0.2">
      <c r="A5992" s="35" t="s">
        <v>1248</v>
      </c>
      <c r="B5992" s="35" t="s">
        <v>7576</v>
      </c>
      <c r="C5992" s="85" t="s">
        <v>1078</v>
      </c>
      <c r="D5992" s="85" t="s">
        <v>13395</v>
      </c>
      <c r="E5992" s="85" t="s">
        <v>12900</v>
      </c>
      <c r="F5992" s="85" t="s">
        <v>418</v>
      </c>
      <c r="G5992" s="85" t="s">
        <v>418</v>
      </c>
      <c r="H5992" s="840">
        <v>1.0822978781727</v>
      </c>
      <c r="I5992" s="840">
        <v>1.08878101838387</v>
      </c>
      <c r="J5992" s="86">
        <v>748.83333333333303</v>
      </c>
      <c r="K5992" s="44">
        <v>810.46072777166</v>
      </c>
      <c r="L5992" s="45">
        <v>762.53588035699704</v>
      </c>
      <c r="M5992" s="46">
        <v>1.01829852707367</v>
      </c>
      <c r="N5992" s="139">
        <v>815.31551926645398</v>
      </c>
      <c r="O5992" s="45">
        <v>757.30207746251801</v>
      </c>
      <c r="P5992" s="99">
        <v>1.01130925100715</v>
      </c>
      <c r="Q5992" s="86">
        <v>753.58257786530805</v>
      </c>
      <c r="R5992" s="44">
        <v>815.600825051539</v>
      </c>
      <c r="S5992" s="45">
        <v>767.41128455847695</v>
      </c>
      <c r="T5992" s="140">
        <v>1.01835061889613</v>
      </c>
      <c r="U5992" s="44">
        <v>820.48640656453097</v>
      </c>
      <c r="V5992" s="45">
        <v>762.13843772307598</v>
      </c>
      <c r="W5992" s="99">
        <v>1.0113535796992601</v>
      </c>
      <c r="X5992" s="86">
        <v>757.71796333810096</v>
      </c>
      <c r="Y5992" s="44">
        <v>820.07654397417002</v>
      </c>
      <c r="Z5992" s="45">
        <v>771.66034324232498</v>
      </c>
      <c r="AA5992" s="46">
        <v>1.01840048748851</v>
      </c>
      <c r="AB5992" s="139">
        <v>824.98893577100898</v>
      </c>
      <c r="AC5992" s="45">
        <v>766.35348240839801</v>
      </c>
      <c r="AD5992" s="99">
        <v>1.01139674587132</v>
      </c>
      <c r="AE5992" s="142">
        <v>762.67985456373299</v>
      </c>
      <c r="AF5992" s="44">
        <v>825.44678831939405</v>
      </c>
      <c r="AG5992" s="45">
        <v>776.74120839444799</v>
      </c>
      <c r="AH5992" s="140">
        <v>1.0184367710076201</v>
      </c>
      <c r="AI5992" s="44">
        <v>830.39134875276204</v>
      </c>
      <c r="AJ5992" s="45">
        <v>771.39612336713901</v>
      </c>
      <c r="AK5992" s="46">
        <v>1.0114284765111501</v>
      </c>
    </row>
    <row r="5993" spans="1:37" x14ac:dyDescent="0.2">
      <c r="A5993" s="35" t="s">
        <v>1247</v>
      </c>
      <c r="B5993" s="35" t="s">
        <v>7575</v>
      </c>
      <c r="C5993" s="85" t="s">
        <v>987</v>
      </c>
      <c r="D5993" s="85" t="s">
        <v>13405</v>
      </c>
      <c r="E5993" s="85" t="s">
        <v>12902</v>
      </c>
      <c r="F5993" s="85" t="s">
        <v>192</v>
      </c>
      <c r="G5993" s="85" t="s">
        <v>192</v>
      </c>
      <c r="H5993" s="840">
        <v>1.15731690402855</v>
      </c>
      <c r="I5993" s="840">
        <v>1.16993676039658</v>
      </c>
      <c r="J5993" s="86">
        <v>15314.083333333299</v>
      </c>
      <c r="K5993" s="44">
        <v>17723.247511368601</v>
      </c>
      <c r="L5993" s="45">
        <v>16675.221489170101</v>
      </c>
      <c r="M5993" s="46">
        <v>1.0888814646106799</v>
      </c>
      <c r="N5993" s="139">
        <v>17916.5090434433</v>
      </c>
      <c r="O5993" s="45">
        <v>16641.667181415902</v>
      </c>
      <c r="P5993" s="99">
        <v>1.08669038943995</v>
      </c>
      <c r="Q5993" s="86">
        <v>15221.9492126187</v>
      </c>
      <c r="R5993" s="44">
        <v>17616.619136027701</v>
      </c>
      <c r="S5993" s="45">
        <v>16575.746254182799</v>
      </c>
      <c r="T5993" s="140">
        <v>1.0889371671560899</v>
      </c>
      <c r="U5993" s="44">
        <v>17808.717948732399</v>
      </c>
      <c r="V5993" s="45">
        <v>16542.2709830481</v>
      </c>
      <c r="W5993" s="99">
        <v>1.0867380223115499</v>
      </c>
      <c r="X5993" s="86">
        <v>15136.884243741801</v>
      </c>
      <c r="Y5993" s="44">
        <v>17518.172009605802</v>
      </c>
      <c r="Z5993" s="45">
        <v>16483.9230255271</v>
      </c>
      <c r="AA5993" s="46">
        <v>1.08899049236914</v>
      </c>
      <c r="AB5993" s="139">
        <v>17709.1973146214</v>
      </c>
      <c r="AC5993" s="45">
        <v>16450.5297516918</v>
      </c>
      <c r="AD5993" s="99">
        <v>1.0867844060109799</v>
      </c>
      <c r="AE5993" s="142">
        <v>15066.6367234795</v>
      </c>
      <c r="AF5993" s="44">
        <v>17436.873366940101</v>
      </c>
      <c r="AG5993" s="45">
        <v>16408.008706695</v>
      </c>
      <c r="AH5993" s="140">
        <v>1.0890292908652399</v>
      </c>
      <c r="AI5993" s="44">
        <v>17627.012158339799</v>
      </c>
      <c r="AJ5993" s="45">
        <v>16374.6995508947</v>
      </c>
      <c r="AK5993" s="46">
        <v>1.08681850179455</v>
      </c>
    </row>
    <row r="5994" spans="1:37" x14ac:dyDescent="0.2">
      <c r="A5994" s="35" t="s">
        <v>1246</v>
      </c>
      <c r="B5994" s="35" t="s">
        <v>7574</v>
      </c>
      <c r="C5994" s="85" t="s">
        <v>962</v>
      </c>
      <c r="D5994" s="85" t="s">
        <v>962</v>
      </c>
      <c r="E5994" s="85" t="s">
        <v>12898</v>
      </c>
      <c r="F5994" s="85" t="s">
        <v>213</v>
      </c>
      <c r="G5994" s="85" t="s">
        <v>213</v>
      </c>
      <c r="H5994" s="840">
        <v>1.0495048680941199</v>
      </c>
      <c r="I5994" s="840">
        <v>1.05159628215757</v>
      </c>
      <c r="J5994" s="86">
        <v>585.33333333333303</v>
      </c>
      <c r="K5994" s="44">
        <v>614.31018279109298</v>
      </c>
      <c r="L5994" s="45">
        <v>577.98427486402602</v>
      </c>
      <c r="M5994" s="46">
        <v>0.98744466092942995</v>
      </c>
      <c r="N5994" s="139">
        <v>615.53435715623095</v>
      </c>
      <c r="O5994" s="45">
        <v>571.73626210790701</v>
      </c>
      <c r="P5994" s="99">
        <v>0.976770379455422</v>
      </c>
      <c r="Q5994" s="86">
        <v>590.90048863737297</v>
      </c>
      <c r="R5994" s="44">
        <v>620.15293938411901</v>
      </c>
      <c r="S5994" s="45">
        <v>583.51138107959696</v>
      </c>
      <c r="T5994" s="140">
        <v>0.98749517439930401</v>
      </c>
      <c r="U5994" s="44">
        <v>621.38875697615299</v>
      </c>
      <c r="V5994" s="45">
        <v>577.19939376380398</v>
      </c>
      <c r="W5994" s="99">
        <v>0.97681319420607604</v>
      </c>
      <c r="X5994" s="86">
        <v>595.94156646844203</v>
      </c>
      <c r="Y5994" s="44">
        <v>625.44357510826705</v>
      </c>
      <c r="Z5994" s="45">
        <v>588.51823941687303</v>
      </c>
      <c r="AA5994" s="46">
        <v>0.98754353200170397</v>
      </c>
      <c r="AB5994" s="139">
        <v>626.68993568137205</v>
      </c>
      <c r="AC5994" s="45">
        <v>582.14843105850002</v>
      </c>
      <c r="AD5994" s="99">
        <v>0.97685488613979399</v>
      </c>
      <c r="AE5994" s="142">
        <v>600.97439949181296</v>
      </c>
      <c r="AF5994" s="44">
        <v>630.72555786659996</v>
      </c>
      <c r="AG5994" s="45">
        <v>593.50952588963401</v>
      </c>
      <c r="AH5994" s="140">
        <v>0.98757871615082005</v>
      </c>
      <c r="AI5994" s="44">
        <v>631.98244417746901</v>
      </c>
      <c r="AJ5994" s="45">
        <v>587.08319662388203</v>
      </c>
      <c r="AK5994" s="46">
        <v>0.97688553309479198</v>
      </c>
    </row>
    <row r="5995" spans="1:37" x14ac:dyDescent="0.2">
      <c r="A5995" s="35" t="s">
        <v>1245</v>
      </c>
      <c r="B5995" s="35" t="s">
        <v>7573</v>
      </c>
      <c r="C5995" s="85" t="s">
        <v>1065</v>
      </c>
      <c r="D5995" s="85" t="s">
        <v>1065</v>
      </c>
      <c r="E5995" s="85" t="s">
        <v>12898</v>
      </c>
      <c r="F5995" s="85" t="s">
        <v>283</v>
      </c>
      <c r="G5995" s="85" t="s">
        <v>283</v>
      </c>
      <c r="H5995" s="840">
        <v>1.03704866430006</v>
      </c>
      <c r="I5995" s="840">
        <v>1.0351500242984899</v>
      </c>
      <c r="J5995" s="86">
        <v>5318.25</v>
      </c>
      <c r="K5995" s="44">
        <v>5515.2840589137904</v>
      </c>
      <c r="L5995" s="45">
        <v>5189.1496295519801</v>
      </c>
      <c r="M5995" s="46">
        <v>0.97572502788548499</v>
      </c>
      <c r="N5995" s="139">
        <v>5505.1866167254502</v>
      </c>
      <c r="O5995" s="45">
        <v>5113.4673180463897</v>
      </c>
      <c r="P5995" s="99">
        <v>0.96149434833758995</v>
      </c>
      <c r="Q5995" s="86">
        <v>5355.1804209268003</v>
      </c>
      <c r="R5995" s="44">
        <v>5553.5827026079696</v>
      </c>
      <c r="S5995" s="45">
        <v>5225.45086371241</v>
      </c>
      <c r="T5995" s="140">
        <v>0.975774941828769</v>
      </c>
      <c r="U5995" s="44">
        <v>5543.4151428451896</v>
      </c>
      <c r="V5995" s="45">
        <v>5149.2014039676596</v>
      </c>
      <c r="W5995" s="99">
        <v>0.96153649349436998</v>
      </c>
      <c r="X5995" s="86">
        <v>5391.6530252761504</v>
      </c>
      <c r="Y5995" s="44">
        <v>5591.4065682320097</v>
      </c>
      <c r="Z5995" s="45">
        <v>5261.2975500311304</v>
      </c>
      <c r="AA5995" s="46">
        <v>0.97582272549181004</v>
      </c>
      <c r="AB5995" s="139">
        <v>5581.1697601236401</v>
      </c>
      <c r="AC5995" s="45">
        <v>5184.4924169630303</v>
      </c>
      <c r="AD5995" s="99">
        <v>0.96157753339431296</v>
      </c>
      <c r="AE5995" s="142">
        <v>5429.3217902617098</v>
      </c>
      <c r="AF5995" s="44">
        <v>5630.4709106461196</v>
      </c>
      <c r="AG5995" s="45">
        <v>5298.2443457915797</v>
      </c>
      <c r="AH5995" s="140">
        <v>0.97585749205264705</v>
      </c>
      <c r="AI5995" s="44">
        <v>5620.1625831137399</v>
      </c>
      <c r="AJ5995" s="45">
        <v>5220.8776450027599</v>
      </c>
      <c r="AK5995" s="46">
        <v>0.96160770105156901</v>
      </c>
    </row>
    <row r="5996" spans="1:37" x14ac:dyDescent="0.2">
      <c r="A5996" s="35" t="s">
        <v>1244</v>
      </c>
      <c r="B5996" s="35" t="s">
        <v>7572</v>
      </c>
      <c r="C5996" s="85" t="s">
        <v>966</v>
      </c>
      <c r="D5996" s="85" t="s">
        <v>13417</v>
      </c>
      <c r="E5996" s="85" t="s">
        <v>12904</v>
      </c>
      <c r="F5996" s="85" t="s">
        <v>391</v>
      </c>
      <c r="G5996" s="85" t="s">
        <v>391</v>
      </c>
      <c r="H5996" s="840">
        <v>1.03136151812167</v>
      </c>
      <c r="I5996" s="840">
        <v>1.06586297138265</v>
      </c>
      <c r="J5996" s="86">
        <v>7048.75</v>
      </c>
      <c r="K5996" s="44">
        <v>7269.8095008601204</v>
      </c>
      <c r="L5996" s="45">
        <v>6839.9249930440301</v>
      </c>
      <c r="M5996" s="46">
        <v>0.97037417883228005</v>
      </c>
      <c r="N5996" s="139">
        <v>7513.0016195334501</v>
      </c>
      <c r="O5996" s="45">
        <v>6978.4170667705803</v>
      </c>
      <c r="P5996" s="99">
        <v>0.99002192825260904</v>
      </c>
      <c r="Q5996" s="86">
        <v>7067.2895682304797</v>
      </c>
      <c r="R5996" s="44">
        <v>7288.9304980956304</v>
      </c>
      <c r="S5996" s="45">
        <v>6858.2661331265299</v>
      </c>
      <c r="T5996" s="140">
        <v>0.97042381904887998</v>
      </c>
      <c r="U5996" s="44">
        <v>7532.7622588157301</v>
      </c>
      <c r="V5996" s="45">
        <v>6997.0783351687796</v>
      </c>
      <c r="W5996" s="99">
        <v>0.99006532385805801</v>
      </c>
      <c r="X5996" s="86">
        <v>7081.6982400221596</v>
      </c>
      <c r="Y5996" s="44">
        <v>7303.7910477088099</v>
      </c>
      <c r="Z5996" s="45">
        <v>6872.5851851979296</v>
      </c>
      <c r="AA5996" s="46">
        <v>0.97047134066763496</v>
      </c>
      <c r="AB5996" s="139">
        <v>7548.1199285452903</v>
      </c>
      <c r="AC5996" s="45">
        <v>7011.6431167296496</v>
      </c>
      <c r="AD5996" s="99">
        <v>0.99010758141365096</v>
      </c>
      <c r="AE5996" s="142">
        <v>7100.20884281899</v>
      </c>
      <c r="AF5996" s="44">
        <v>7322.8821711107003</v>
      </c>
      <c r="AG5996" s="45">
        <v>6890.7946908357299</v>
      </c>
      <c r="AH5996" s="140">
        <v>0.97050591656961505</v>
      </c>
      <c r="AI5996" s="44">
        <v>7567.8496946444002</v>
      </c>
      <c r="AJ5996" s="45">
        <v>7030.1911567867401</v>
      </c>
      <c r="AK5996" s="46">
        <v>0.99013864414663399</v>
      </c>
    </row>
    <row r="5997" spans="1:37" x14ac:dyDescent="0.2">
      <c r="A5997" s="35" t="s">
        <v>1243</v>
      </c>
      <c r="B5997" s="35" t="s">
        <v>13508</v>
      </c>
      <c r="C5997" s="85" t="s">
        <v>945</v>
      </c>
      <c r="D5997" s="85" t="s">
        <v>945</v>
      </c>
      <c r="E5997" s="85" t="s">
        <v>12894</v>
      </c>
      <c r="F5997" s="85" t="s">
        <v>205</v>
      </c>
      <c r="G5997" s="85" t="s">
        <v>205</v>
      </c>
      <c r="H5997" s="840">
        <v>1.0234154640662301</v>
      </c>
      <c r="I5997" s="840">
        <v>1.0317104312444001</v>
      </c>
      <c r="J5997" s="86">
        <v>20.25</v>
      </c>
      <c r="K5997" s="44">
        <v>20.724163147341301</v>
      </c>
      <c r="L5997" s="45">
        <v>19.498684450349099</v>
      </c>
      <c r="M5997" s="46">
        <v>0.96289799754810501</v>
      </c>
      <c r="N5997" s="139">
        <v>20.892136232699102</v>
      </c>
      <c r="O5997" s="45">
        <v>19.4055648368963</v>
      </c>
      <c r="P5997" s="99">
        <v>0.95829949811833703</v>
      </c>
      <c r="Q5997" s="86">
        <v>20.381277792389199</v>
      </c>
      <c r="R5997" s="44">
        <v>20.8585148701608</v>
      </c>
      <c r="S5997" s="45">
        <v>19.626095509995</v>
      </c>
      <c r="T5997" s="140">
        <v>0.96294725531506098</v>
      </c>
      <c r="U5997" s="44">
        <v>21.027576900497799</v>
      </c>
      <c r="V5997" s="45">
        <v>19.532224397415099</v>
      </c>
      <c r="W5997" s="99">
        <v>0.95834150323532996</v>
      </c>
      <c r="X5997" s="86">
        <v>20.508293977628899</v>
      </c>
      <c r="Y5997" s="44">
        <v>20.988505198321899</v>
      </c>
      <c r="Z5997" s="45">
        <v>19.749372475638701</v>
      </c>
      <c r="AA5997" s="46">
        <v>0.96299441080676496</v>
      </c>
      <c r="AB5997" s="139">
        <v>21.1586208237464</v>
      </c>
      <c r="AC5997" s="45">
        <v>19.654788140986302</v>
      </c>
      <c r="AD5997" s="99">
        <v>0.95838240676803099</v>
      </c>
      <c r="AE5997" s="142">
        <v>20.607239908518999</v>
      </c>
      <c r="AF5997" s="44">
        <v>21.089767994101202</v>
      </c>
      <c r="AG5997" s="45">
        <v>19.845363878450598</v>
      </c>
      <c r="AH5997" s="140">
        <v>0.963028720321081</v>
      </c>
      <c r="AI5997" s="44">
        <v>21.260704372774999</v>
      </c>
      <c r="AJ5997" s="45">
        <v>19.750235786833102</v>
      </c>
      <c r="AK5997" s="46">
        <v>0.95841247418429498</v>
      </c>
    </row>
    <row r="5998" spans="1:37" x14ac:dyDescent="0.2">
      <c r="A5998" s="35" t="s">
        <v>1242</v>
      </c>
      <c r="B5998" s="35" t="s">
        <v>7571</v>
      </c>
      <c r="C5998" s="85" t="s">
        <v>947</v>
      </c>
      <c r="D5998" s="85" t="s">
        <v>947</v>
      </c>
      <c r="E5998" s="85" t="s">
        <v>12902</v>
      </c>
      <c r="F5998" s="85" t="s">
        <v>176</v>
      </c>
      <c r="G5998" s="85" t="s">
        <v>176</v>
      </c>
      <c r="H5998" s="840">
        <v>1.14961334565861</v>
      </c>
      <c r="I5998" s="840">
        <v>1.1616079123827601</v>
      </c>
      <c r="J5998" s="86">
        <v>8272.25</v>
      </c>
      <c r="K5998" s="44">
        <v>9509.8889986244103</v>
      </c>
      <c r="L5998" s="45">
        <v>8947.5422203387297</v>
      </c>
      <c r="M5998" s="46">
        <v>1.08163343955257</v>
      </c>
      <c r="N5998" s="139">
        <v>9609.1110532082494</v>
      </c>
      <c r="O5998" s="45">
        <v>8925.37869230041</v>
      </c>
      <c r="P5998" s="99">
        <v>1.0789541771948901</v>
      </c>
      <c r="Q5998" s="86">
        <v>8263.6392004877507</v>
      </c>
      <c r="R5998" s="44">
        <v>9499.9899085883299</v>
      </c>
      <c r="S5998" s="45">
        <v>8938.6857334059805</v>
      </c>
      <c r="T5998" s="140">
        <v>1.08168877131983</v>
      </c>
      <c r="U5998" s="44">
        <v>9599.1086803628696</v>
      </c>
      <c r="V5998" s="45">
        <v>8916.4788528527297</v>
      </c>
      <c r="W5998" s="99">
        <v>1.07900147096529</v>
      </c>
      <c r="X5998" s="86">
        <v>8255.4245504336996</v>
      </c>
      <c r="Y5998" s="44">
        <v>9490.5462372562906</v>
      </c>
      <c r="Z5998" s="45">
        <v>8930.2373306619193</v>
      </c>
      <c r="AA5998" s="46">
        <v>1.0817417415792101</v>
      </c>
      <c r="AB5998" s="139">
        <v>9589.5664778626397</v>
      </c>
      <c r="AC5998" s="45">
        <v>8907.9954244825494</v>
      </c>
      <c r="AD5998" s="99">
        <v>1.0790475244564599</v>
      </c>
      <c r="AE5998" s="142">
        <v>8254.9084811232096</v>
      </c>
      <c r="AF5998" s="44">
        <v>9489.9529570896702</v>
      </c>
      <c r="AG5998" s="45">
        <v>8929.9972230845997</v>
      </c>
      <c r="AH5998" s="140">
        <v>1.08178028181719</v>
      </c>
      <c r="AI5998" s="44">
        <v>9588.9670076682396</v>
      </c>
      <c r="AJ5998" s="45">
        <v>8907.7180150307595</v>
      </c>
      <c r="AK5998" s="46">
        <v>1.07908137751016</v>
      </c>
    </row>
    <row r="5999" spans="1:37" x14ac:dyDescent="0.2">
      <c r="A5999" s="35" t="s">
        <v>1241</v>
      </c>
      <c r="B5999" s="35" t="s">
        <v>13208</v>
      </c>
      <c r="C5999" s="85" t="s">
        <v>979</v>
      </c>
      <c r="D5999" s="85" t="s">
        <v>979</v>
      </c>
      <c r="E5999" s="85" t="s">
        <v>12898</v>
      </c>
      <c r="F5999" s="85" t="s">
        <v>462</v>
      </c>
      <c r="G5999" s="85" t="s">
        <v>462</v>
      </c>
      <c r="H5999" s="840">
        <v>1.03156411387887</v>
      </c>
      <c r="I5999" s="840">
        <v>1.04402695033656</v>
      </c>
      <c r="J5999" s="86">
        <v>32905.416666666701</v>
      </c>
      <c r="K5999" s="44">
        <v>33944.046985565001</v>
      </c>
      <c r="L5999" s="45">
        <v>31936.838965884501</v>
      </c>
      <c r="M5999" s="46">
        <v>0.97056479452626498</v>
      </c>
      <c r="N5999" s="139">
        <v>34354.1418120538</v>
      </c>
      <c r="O5999" s="45">
        <v>31909.686923557601</v>
      </c>
      <c r="P5999" s="99">
        <v>0.96973964033958704</v>
      </c>
      <c r="Q5999" s="86">
        <v>32882.626168004499</v>
      </c>
      <c r="R5999" s="44">
        <v>33920.537125007701</v>
      </c>
      <c r="S5999" s="45">
        <v>31916.351931560101</v>
      </c>
      <c r="T5999" s="140">
        <v>0.97061444449395295</v>
      </c>
      <c r="U5999" s="44">
        <v>34330.347917239</v>
      </c>
      <c r="V5999" s="45">
        <v>31888.983801313399</v>
      </c>
      <c r="W5999" s="99">
        <v>0.96978214691203701</v>
      </c>
      <c r="X5999" s="86">
        <v>32869.954237127502</v>
      </c>
      <c r="Y5999" s="44">
        <v>33907.465215861303</v>
      </c>
      <c r="Z5999" s="45">
        <v>31905.614712683298</v>
      </c>
      <c r="AA5999" s="46">
        <v>0.97066197544763</v>
      </c>
      <c r="AB5999" s="139">
        <v>34317.118079890497</v>
      </c>
      <c r="AC5999" s="45">
        <v>31878.055336785801</v>
      </c>
      <c r="AD5999" s="99">
        <v>0.96982353874952298</v>
      </c>
      <c r="AE5999" s="142">
        <v>32885.646869895601</v>
      </c>
      <c r="AF5999" s="44">
        <v>33923.653172677303</v>
      </c>
      <c r="AG5999" s="45">
        <v>31921.984228865698</v>
      </c>
      <c r="AH5999" s="140">
        <v>0.97069655814153499</v>
      </c>
      <c r="AI5999" s="44">
        <v>34333.501611422202</v>
      </c>
      <c r="AJ5999" s="45">
        <v>31894.275011957001</v>
      </c>
      <c r="AK5999" s="46">
        <v>0.969853965109437</v>
      </c>
    </row>
    <row r="6000" spans="1:37" x14ac:dyDescent="0.2">
      <c r="A6000" s="35" t="s">
        <v>1240</v>
      </c>
      <c r="B6000" s="35" t="s">
        <v>7570</v>
      </c>
      <c r="C6000" s="85" t="s">
        <v>962</v>
      </c>
      <c r="D6000" s="85" t="s">
        <v>962</v>
      </c>
      <c r="E6000" s="85" t="s">
        <v>12898</v>
      </c>
      <c r="F6000" s="85" t="s">
        <v>213</v>
      </c>
      <c r="G6000" s="85" t="s">
        <v>213</v>
      </c>
      <c r="H6000" s="840">
        <v>1.0495048680941199</v>
      </c>
      <c r="I6000" s="840">
        <v>1.05159628215757</v>
      </c>
      <c r="J6000" s="86">
        <v>2150.3333333333298</v>
      </c>
      <c r="K6000" s="44">
        <v>2256.7853013583999</v>
      </c>
      <c r="L6000" s="45">
        <v>2123.3351692185802</v>
      </c>
      <c r="M6000" s="46">
        <v>0.98744466092942995</v>
      </c>
      <c r="N6000" s="139">
        <v>2261.2825387328298</v>
      </c>
      <c r="O6000" s="45">
        <v>2100.3819059556399</v>
      </c>
      <c r="P6000" s="99">
        <v>0.976770379455422</v>
      </c>
      <c r="Q6000" s="86">
        <v>2164.8953257122298</v>
      </c>
      <c r="R6000" s="44">
        <v>2272.0681832492</v>
      </c>
      <c r="S6000" s="45">
        <v>2137.8236872204402</v>
      </c>
      <c r="T6000" s="140">
        <v>0.98749517439930401</v>
      </c>
      <c r="U6000" s="44">
        <v>2276.5958757792901</v>
      </c>
      <c r="V6000" s="45">
        <v>2114.6983182307699</v>
      </c>
      <c r="W6000" s="99">
        <v>0.97681319420607604</v>
      </c>
      <c r="X6000" s="86">
        <v>2178.9198083788101</v>
      </c>
      <c r="Y6000" s="44">
        <v>2286.7869460802799</v>
      </c>
      <c r="Z6000" s="45">
        <v>2151.7781635148899</v>
      </c>
      <c r="AA6000" s="46">
        <v>0.98754353200170397</v>
      </c>
      <c r="AB6000" s="139">
        <v>2291.3439696106402</v>
      </c>
      <c r="AC6000" s="45">
        <v>2128.48846132162</v>
      </c>
      <c r="AD6000" s="99">
        <v>0.97685488613979399</v>
      </c>
      <c r="AE6000" s="142">
        <v>2194.0215732910901</v>
      </c>
      <c r="AF6000" s="44">
        <v>2302.6363218725301</v>
      </c>
      <c r="AG6000" s="45">
        <v>2166.7690085580198</v>
      </c>
      <c r="AH6000" s="140">
        <v>0.98757871615082005</v>
      </c>
      <c r="AI6000" s="44">
        <v>2307.22492944641</v>
      </c>
      <c r="AJ6000" s="45">
        <v>2143.30793424594</v>
      </c>
      <c r="AK6000" s="46">
        <v>0.97688553309479198</v>
      </c>
    </row>
    <row r="6001" spans="1:37" x14ac:dyDescent="0.2">
      <c r="A6001" s="35" t="s">
        <v>1239</v>
      </c>
      <c r="B6001" s="35" t="s">
        <v>7569</v>
      </c>
      <c r="C6001" s="85" t="s">
        <v>947</v>
      </c>
      <c r="D6001" s="85" t="s">
        <v>947</v>
      </c>
      <c r="E6001" s="85" t="s">
        <v>12902</v>
      </c>
      <c r="F6001" s="85" t="s">
        <v>176</v>
      </c>
      <c r="G6001" s="85" t="s">
        <v>176</v>
      </c>
      <c r="H6001" s="840">
        <v>1.14961334565861</v>
      </c>
      <c r="I6001" s="840">
        <v>1.1616079123827601</v>
      </c>
      <c r="J6001" s="86">
        <v>10853.25</v>
      </c>
      <c r="K6001" s="44">
        <v>12477.041043769301</v>
      </c>
      <c r="L6001" s="45">
        <v>11739.238127823901</v>
      </c>
      <c r="M6001" s="46">
        <v>1.08163343955257</v>
      </c>
      <c r="N6001" s="139">
        <v>12607.221075068101</v>
      </c>
      <c r="O6001" s="45">
        <v>11710.1594236404</v>
      </c>
      <c r="P6001" s="99">
        <v>1.0789541771948901</v>
      </c>
      <c r="Q6001" s="86">
        <v>10829.0506751827</v>
      </c>
      <c r="R6001" s="44">
        <v>12449.221177003399</v>
      </c>
      <c r="S6001" s="45">
        <v>11713.6625193985</v>
      </c>
      <c r="T6001" s="140">
        <v>1.08168877131983</v>
      </c>
      <c r="U6001" s="44">
        <v>12579.110947886</v>
      </c>
      <c r="V6001" s="45">
        <v>11684.5616076798</v>
      </c>
      <c r="W6001" s="99">
        <v>1.07900147096529</v>
      </c>
      <c r="X6001" s="86">
        <v>10805.941992911999</v>
      </c>
      <c r="Y6001" s="44">
        <v>12422.655127464401</v>
      </c>
      <c r="Z6001" s="45">
        <v>11689.2385108165</v>
      </c>
      <c r="AA6001" s="46">
        <v>1.0817417415792101</v>
      </c>
      <c r="AB6001" s="139">
        <v>12552.267719715601</v>
      </c>
      <c r="AC6001" s="45">
        <v>11660.124956871699</v>
      </c>
      <c r="AD6001" s="99">
        <v>1.0790475244564599</v>
      </c>
      <c r="AE6001" s="142">
        <v>10794.835148435501</v>
      </c>
      <c r="AF6001" s="44">
        <v>12409.886550826001</v>
      </c>
      <c r="AG6001" s="45">
        <v>11677.6398090446</v>
      </c>
      <c r="AH6001" s="140">
        <v>1.08178028181719</v>
      </c>
      <c r="AI6001" s="44">
        <v>12539.3659212901</v>
      </c>
      <c r="AJ6001" s="45">
        <v>11648.505581968901</v>
      </c>
      <c r="AK6001" s="46">
        <v>1.07908137751016</v>
      </c>
    </row>
    <row r="6002" spans="1:37" x14ac:dyDescent="0.2">
      <c r="A6002" s="35" t="s">
        <v>1238</v>
      </c>
      <c r="B6002" s="35" t="s">
        <v>7568</v>
      </c>
      <c r="C6002" s="85" t="s">
        <v>956</v>
      </c>
      <c r="D6002" s="85" t="s">
        <v>956</v>
      </c>
      <c r="E6002" s="85" t="s">
        <v>12898</v>
      </c>
      <c r="F6002" s="85" t="s">
        <v>214</v>
      </c>
      <c r="G6002" s="85" t="s">
        <v>214</v>
      </c>
      <c r="H6002" s="840">
        <v>1.04255355458909</v>
      </c>
      <c r="I6002" s="840">
        <v>1.04381061611556</v>
      </c>
      <c r="J6002" s="86">
        <v>31568.166666666701</v>
      </c>
      <c r="K6002" s="44">
        <v>32911.504370194103</v>
      </c>
      <c r="L6002" s="45">
        <v>30965.3535314418</v>
      </c>
      <c r="M6002" s="46">
        <v>0.980904398358319</v>
      </c>
      <c r="N6002" s="139">
        <v>32951.187497972001</v>
      </c>
      <c r="O6002" s="45">
        <v>30606.559249016202</v>
      </c>
      <c r="P6002" s="99">
        <v>0.96953869929146697</v>
      </c>
      <c r="Q6002" s="86">
        <v>31536.259843535201</v>
      </c>
      <c r="R6002" s="44">
        <v>32878.239798322698</v>
      </c>
      <c r="S6002" s="45">
        <v>30935.638443055901</v>
      </c>
      <c r="T6002" s="140">
        <v>0.98095457725617197</v>
      </c>
      <c r="U6002" s="44">
        <v>32917.882817260899</v>
      </c>
      <c r="V6002" s="45">
        <v>30576.964569766202</v>
      </c>
      <c r="W6002" s="99">
        <v>0.96958119705607204</v>
      </c>
      <c r="X6002" s="86">
        <v>31511.5004796006</v>
      </c>
      <c r="Y6002" s="44">
        <v>32852.426835443403</v>
      </c>
      <c r="Z6002" s="45">
        <v>30912.864359378698</v>
      </c>
      <c r="AA6002" s="46">
        <v>0.98100261456576898</v>
      </c>
      <c r="AB6002" s="139">
        <v>32892.038730337699</v>
      </c>
      <c r="AC6002" s="45">
        <v>30554.2624046813</v>
      </c>
      <c r="AD6002" s="99">
        <v>0.96962258031670101</v>
      </c>
      <c r="AE6002" s="142">
        <v>31504.530925768999</v>
      </c>
      <c r="AF6002" s="44">
        <v>32845.160702322297</v>
      </c>
      <c r="AG6002" s="45">
        <v>30907.1283271625</v>
      </c>
      <c r="AH6002" s="140">
        <v>0.981037565675423</v>
      </c>
      <c r="AI6002" s="44">
        <v>32884.763836058599</v>
      </c>
      <c r="AJ6002" s="45">
        <v>30548.462937482102</v>
      </c>
      <c r="AK6002" s="46">
        <v>0.96965300037192803</v>
      </c>
    </row>
    <row r="6003" spans="1:37" x14ac:dyDescent="0.2">
      <c r="A6003" s="35" t="s">
        <v>1237</v>
      </c>
      <c r="B6003" s="35" t="s">
        <v>7567</v>
      </c>
      <c r="C6003" s="85" t="s">
        <v>968</v>
      </c>
      <c r="D6003" s="85" t="s">
        <v>968</v>
      </c>
      <c r="E6003" s="85" t="s">
        <v>12902</v>
      </c>
      <c r="F6003" s="85" t="s">
        <v>194</v>
      </c>
      <c r="G6003" s="85" t="s">
        <v>194</v>
      </c>
      <c r="H6003" s="840">
        <v>1.15107900063692</v>
      </c>
      <c r="I6003" s="840">
        <v>1.15606328090388</v>
      </c>
      <c r="J6003" s="86">
        <v>1042.4166666666699</v>
      </c>
      <c r="K6003" s="44">
        <v>1199.90393491393</v>
      </c>
      <c r="L6003" s="45">
        <v>1128.9502032616799</v>
      </c>
      <c r="M6003" s="46">
        <v>1.0830124261843601</v>
      </c>
      <c r="N6003" s="139">
        <v>1205.09963173555</v>
      </c>
      <c r="O6003" s="45">
        <v>1119.35126107221</v>
      </c>
      <c r="P6003" s="99">
        <v>1.0738040716977</v>
      </c>
      <c r="Q6003" s="86">
        <v>1040.5620692296</v>
      </c>
      <c r="R6003" s="44">
        <v>1197.7691467494899</v>
      </c>
      <c r="S6003" s="45">
        <v>1126.9993007344699</v>
      </c>
      <c r="T6003" s="140">
        <v>1.0830678284947099</v>
      </c>
      <c r="U6003" s="44">
        <v>1202.9555997376999</v>
      </c>
      <c r="V6003" s="45">
        <v>1117.40876399542</v>
      </c>
      <c r="W6003" s="99">
        <v>1.0738511397236601</v>
      </c>
      <c r="X6003" s="86">
        <v>1038.59862685293</v>
      </c>
      <c r="Y6003" s="44">
        <v>1195.50906946074</v>
      </c>
      <c r="Z6003" s="45">
        <v>1124.9278444408801</v>
      </c>
      <c r="AA6003" s="46">
        <v>1.08312086628647</v>
      </c>
      <c r="AB6003" s="139">
        <v>1200.6857361018499</v>
      </c>
      <c r="AC6003" s="45">
        <v>1115.34792194492</v>
      </c>
      <c r="AD6003" s="99">
        <v>1.0738969733905299</v>
      </c>
      <c r="AE6003" s="142">
        <v>1038.8483455236301</v>
      </c>
      <c r="AF6003" s="44">
        <v>1195.7965153786599</v>
      </c>
      <c r="AG6003" s="45">
        <v>1125.2384084504999</v>
      </c>
      <c r="AH6003" s="140">
        <v>1.0831594556598301</v>
      </c>
      <c r="AI6003" s="44">
        <v>1200.97442668761</v>
      </c>
      <c r="AJ6003" s="45">
        <v>1115.6510943922799</v>
      </c>
      <c r="AK6003" s="46">
        <v>1.07393066485554</v>
      </c>
    </row>
    <row r="6004" spans="1:37" x14ac:dyDescent="0.2">
      <c r="A6004" s="35" t="s">
        <v>1236</v>
      </c>
      <c r="B6004" s="35" t="s">
        <v>7566</v>
      </c>
      <c r="C6004" s="85" t="s">
        <v>1033</v>
      </c>
      <c r="D6004" s="85" t="s">
        <v>1033</v>
      </c>
      <c r="E6004" s="85" t="s">
        <v>12894</v>
      </c>
      <c r="F6004" s="85" t="s">
        <v>218</v>
      </c>
      <c r="G6004" s="85" t="s">
        <v>218</v>
      </c>
      <c r="H6004" s="840">
        <v>1.0273072876816001</v>
      </c>
      <c r="I6004" s="840">
        <v>1.02739445084326</v>
      </c>
      <c r="J6004" s="86">
        <v>9609.4166666666606</v>
      </c>
      <c r="K6004" s="44">
        <v>9871.8237720357301</v>
      </c>
      <c r="L6004" s="45">
        <v>9288.0747614204392</v>
      </c>
      <c r="M6004" s="46">
        <v>0.96655968656652103</v>
      </c>
      <c r="N6004" s="139">
        <v>9872.6613591741097</v>
      </c>
      <c r="O6004" s="45">
        <v>9170.1761842007199</v>
      </c>
      <c r="P6004" s="99">
        <v>0.95429061953473304</v>
      </c>
      <c r="Q6004" s="86">
        <v>9612.1102693592293</v>
      </c>
      <c r="R6004" s="44">
        <v>9874.5909297119197</v>
      </c>
      <c r="S6004" s="45">
        <v>9291.1535607885799</v>
      </c>
      <c r="T6004" s="140">
        <v>0.96660913164991702</v>
      </c>
      <c r="U6004" s="44">
        <v>9875.4287516332206</v>
      </c>
      <c r="V6004" s="45">
        <v>9173.1487327490904</v>
      </c>
      <c r="W6004" s="99">
        <v>0.95433244893065505</v>
      </c>
      <c r="X6004" s="86">
        <v>9627.7009382386204</v>
      </c>
      <c r="Y6004" s="44">
        <v>9890.6073374715506</v>
      </c>
      <c r="Z6004" s="45">
        <v>9306.6793691257499</v>
      </c>
      <c r="AA6004" s="46">
        <v>0.96665646646357095</v>
      </c>
      <c r="AB6004" s="139">
        <v>9891.4465183248394</v>
      </c>
      <c r="AC6004" s="45">
        <v>9188.4195735186604</v>
      </c>
      <c r="AD6004" s="99">
        <v>0.95437318135057003</v>
      </c>
      <c r="AE6004" s="142">
        <v>9653.7349788573902</v>
      </c>
      <c r="AF6004" s="44">
        <v>9917.3522971270104</v>
      </c>
      <c r="AG6004" s="45">
        <v>9332.1778173340499</v>
      </c>
      <c r="AH6004" s="140">
        <v>0.96669090644941302</v>
      </c>
      <c r="AI6004" s="44">
        <v>9918.1937471895908</v>
      </c>
      <c r="AJ6004" s="45">
        <v>9213.5548122915097</v>
      </c>
      <c r="AK6004" s="46">
        <v>0.95440312298505003</v>
      </c>
    </row>
    <row r="6005" spans="1:37" x14ac:dyDescent="0.2">
      <c r="A6005" s="35" t="s">
        <v>1235</v>
      </c>
      <c r="B6005" s="35" t="s">
        <v>7565</v>
      </c>
      <c r="C6005" s="85" t="s">
        <v>1078</v>
      </c>
      <c r="D6005" s="85" t="s">
        <v>13395</v>
      </c>
      <c r="E6005" s="85" t="s">
        <v>12900</v>
      </c>
      <c r="F6005" s="85" t="s">
        <v>417</v>
      </c>
      <c r="G6005" s="85" t="s">
        <v>417</v>
      </c>
      <c r="H6005" s="840">
        <v>1.0778393499352601</v>
      </c>
      <c r="I6005" s="840">
        <v>1.08921289991792</v>
      </c>
      <c r="J6005" s="86">
        <v>11514.333333333299</v>
      </c>
      <c r="K6005" s="44">
        <v>12410.601554938001</v>
      </c>
      <c r="L6005" s="45">
        <v>11676.727394890901</v>
      </c>
      <c r="M6005" s="46">
        <v>1.01410364428893</v>
      </c>
      <c r="N6005" s="139">
        <v>12541.5604006215</v>
      </c>
      <c r="O6005" s="45">
        <v>11649.1708075881</v>
      </c>
      <c r="P6005" s="99">
        <v>1.01171040218755</v>
      </c>
      <c r="Q6005" s="86">
        <v>11593.321119440599</v>
      </c>
      <c r="R6005" s="44">
        <v>12495.7376989687</v>
      </c>
      <c r="S6005" s="45">
        <v>11757.430626023899</v>
      </c>
      <c r="T6005" s="140">
        <v>1.0141555215190301</v>
      </c>
      <c r="U6005" s="44">
        <v>12627.594916185601</v>
      </c>
      <c r="V6005" s="45">
        <v>11729.597693054</v>
      </c>
      <c r="W6005" s="99">
        <v>1.01175474846331</v>
      </c>
      <c r="X6005" s="86">
        <v>11663.351411396399</v>
      </c>
      <c r="Y6005" s="44">
        <v>12571.219103326001</v>
      </c>
      <c r="Z6005" s="45">
        <v>11829.031472155601</v>
      </c>
      <c r="AA6005" s="46">
        <v>1.0142051846776501</v>
      </c>
      <c r="AB6005" s="139">
        <v>12703.8728135688</v>
      </c>
      <c r="AC6005" s="45">
        <v>11800.9548354163</v>
      </c>
      <c r="AD6005" s="99">
        <v>1.01179793175789</v>
      </c>
      <c r="AE6005" s="142">
        <v>11736.164838590499</v>
      </c>
      <c r="AF6005" s="44">
        <v>12649.700280359501</v>
      </c>
      <c r="AG6005" s="45">
        <v>11903.303302686199</v>
      </c>
      <c r="AH6005" s="140">
        <v>1.0142413187267301</v>
      </c>
      <c r="AI6005" s="44">
        <v>12783.182137755801</v>
      </c>
      <c r="AJ6005" s="45">
        <v>11874.999854191499</v>
      </c>
      <c r="AK6005" s="46">
        <v>1.01182967498415</v>
      </c>
    </row>
    <row r="6006" spans="1:37" x14ac:dyDescent="0.2">
      <c r="A6006" s="35" t="s">
        <v>1234</v>
      </c>
      <c r="B6006" s="35" t="s">
        <v>7564</v>
      </c>
      <c r="C6006" s="85" t="s">
        <v>1031</v>
      </c>
      <c r="D6006" s="85" t="s">
        <v>1031</v>
      </c>
      <c r="E6006" s="85" t="s">
        <v>12896</v>
      </c>
      <c r="F6006" s="85" t="s">
        <v>237</v>
      </c>
      <c r="G6006" s="85" t="s">
        <v>237</v>
      </c>
      <c r="H6006" s="840">
        <v>1.0374173238180799</v>
      </c>
      <c r="I6006" s="840">
        <v>1.0396011335936699</v>
      </c>
      <c r="J6006" s="86">
        <v>1758.75</v>
      </c>
      <c r="K6006" s="44">
        <v>1824.55771826504</v>
      </c>
      <c r="L6006" s="45">
        <v>1716.66643217211</v>
      </c>
      <c r="M6006" s="46">
        <v>0.97607188751790297</v>
      </c>
      <c r="N6006" s="139">
        <v>1828.3984937078701</v>
      </c>
      <c r="O6006" s="45">
        <v>1698.2995478365101</v>
      </c>
      <c r="P6006" s="99">
        <v>0.96562874077413496</v>
      </c>
      <c r="Q6006" s="86">
        <v>1760.2532964803599</v>
      </c>
      <c r="R6006" s="44">
        <v>1826.1172640766099</v>
      </c>
      <c r="S6006" s="45">
        <v>1718.2216500221</v>
      </c>
      <c r="T6006" s="140">
        <v>0.97612181920505103</v>
      </c>
      <c r="U6006" s="44">
        <v>1829.9613224329801</v>
      </c>
      <c r="V6006" s="45">
        <v>1699.8256792728901</v>
      </c>
      <c r="W6006" s="99">
        <v>0.96567106715363105</v>
      </c>
      <c r="X6006" s="86">
        <v>1761.8997603308801</v>
      </c>
      <c r="Y6006" s="44">
        <v>1827.8253341981799</v>
      </c>
      <c r="Z6006" s="45">
        <v>1719.9130192642201</v>
      </c>
      <c r="AA6006" s="46">
        <v>0.97616961985466399</v>
      </c>
      <c r="AB6006" s="139">
        <v>1831.6729881184001</v>
      </c>
      <c r="AC6006" s="45">
        <v>1701.4882408890401</v>
      </c>
      <c r="AD6006" s="99">
        <v>0.96571228352372396</v>
      </c>
      <c r="AE6006" s="142">
        <v>1764.74646638841</v>
      </c>
      <c r="AF6006" s="44">
        <v>1830.7785563780701</v>
      </c>
      <c r="AG6006" s="45">
        <v>1722.75326321036</v>
      </c>
      <c r="AH6006" s="140">
        <v>0.97620439877463605</v>
      </c>
      <c r="AI6006" s="44">
        <v>1834.6324269628201</v>
      </c>
      <c r="AJ6006" s="45">
        <v>1704.2908070856199</v>
      </c>
      <c r="AK6006" s="46">
        <v>0.96574258090086296</v>
      </c>
    </row>
    <row r="6007" spans="1:37" x14ac:dyDescent="0.2">
      <c r="A6007" s="35" t="s">
        <v>1233</v>
      </c>
      <c r="B6007" s="35" t="s">
        <v>7563</v>
      </c>
      <c r="C6007" s="85" t="s">
        <v>952</v>
      </c>
      <c r="D6007" s="85" t="s">
        <v>13405</v>
      </c>
      <c r="E6007" s="85" t="s">
        <v>12902</v>
      </c>
      <c r="F6007" s="85" t="s">
        <v>182</v>
      </c>
      <c r="G6007" s="85" t="s">
        <v>182</v>
      </c>
      <c r="H6007" s="840">
        <v>1.16232199599584</v>
      </c>
      <c r="I6007" s="840">
        <v>1.16425985261457</v>
      </c>
      <c r="J6007" s="86">
        <v>4456.9166666666697</v>
      </c>
      <c r="K6007" s="44">
        <v>5180.3722759871398</v>
      </c>
      <c r="L6007" s="45">
        <v>4874.0421326864898</v>
      </c>
      <c r="M6007" s="46">
        <v>1.0935905912577399</v>
      </c>
      <c r="N6007" s="139">
        <v>5189.0091414487397</v>
      </c>
      <c r="O6007" s="45">
        <v>4819.7873215104</v>
      </c>
      <c r="P6007" s="99">
        <v>1.08141741970579</v>
      </c>
      <c r="Q6007" s="86">
        <v>4449.5161319107201</v>
      </c>
      <c r="R6007" s="44">
        <v>5171.7704716581602</v>
      </c>
      <c r="S6007" s="45">
        <v>4866.19789876499</v>
      </c>
      <c r="T6007" s="140">
        <v>1.0936465347020401</v>
      </c>
      <c r="U6007" s="44">
        <v>5180.3929959445104</v>
      </c>
      <c r="V6007" s="45">
        <v>4811.9951691243295</v>
      </c>
      <c r="W6007" s="99">
        <v>1.0814648214474401</v>
      </c>
      <c r="X6007" s="86">
        <v>4442.7923849388098</v>
      </c>
      <c r="Y6007" s="44">
        <v>5163.95531265721</v>
      </c>
      <c r="Z6007" s="45">
        <v>4859.08243362537</v>
      </c>
      <c r="AA6007" s="46">
        <v>1.0937000905326499</v>
      </c>
      <c r="AB6007" s="139">
        <v>5172.5648072859804</v>
      </c>
      <c r="AC6007" s="45">
        <v>4804.9287465196003</v>
      </c>
      <c r="AD6007" s="99">
        <v>1.0815109800783</v>
      </c>
      <c r="AE6007" s="142">
        <v>4447.0091891053398</v>
      </c>
      <c r="AF6007" s="44">
        <v>5168.8565968927696</v>
      </c>
      <c r="AG6007" s="45">
        <v>4863.8676361711296</v>
      </c>
      <c r="AH6007" s="140">
        <v>1.09373905682207</v>
      </c>
      <c r="AI6007" s="44">
        <v>5177.4742630834098</v>
      </c>
      <c r="AJ6007" s="45">
        <v>4809.6401550599503</v>
      </c>
      <c r="AK6007" s="46">
        <v>1.08154491041822</v>
      </c>
    </row>
    <row r="6008" spans="1:37" x14ac:dyDescent="0.2">
      <c r="A6008" s="35" t="s">
        <v>1232</v>
      </c>
      <c r="B6008" s="35" t="s">
        <v>7562</v>
      </c>
      <c r="C6008" s="85" t="s">
        <v>952</v>
      </c>
      <c r="D6008" s="85" t="s">
        <v>13405</v>
      </c>
      <c r="E6008" s="85" t="s">
        <v>12902</v>
      </c>
      <c r="F6008" s="85" t="s">
        <v>197</v>
      </c>
      <c r="G6008" s="85" t="s">
        <v>197</v>
      </c>
      <c r="H6008" s="840">
        <v>1.15087947560583</v>
      </c>
      <c r="I6008" s="840">
        <v>1.16342742878239</v>
      </c>
      <c r="J6008" s="86">
        <v>10182.5</v>
      </c>
      <c r="K6008" s="44">
        <v>11718.830260356401</v>
      </c>
      <c r="L6008" s="45">
        <v>11025.862504040701</v>
      </c>
      <c r="M6008" s="46">
        <v>1.08282469963571</v>
      </c>
      <c r="N6008" s="139">
        <v>11846.599793576701</v>
      </c>
      <c r="O6008" s="45">
        <v>11003.659837867899</v>
      </c>
      <c r="P6008" s="99">
        <v>1.0806442266504199</v>
      </c>
      <c r="Q6008" s="86">
        <v>10125.3274267986</v>
      </c>
      <c r="R6008" s="44">
        <v>11653.0315192913</v>
      </c>
      <c r="S6008" s="45">
        <v>10964.5154989325</v>
      </c>
      <c r="T6008" s="140">
        <v>1.0828800923427799</v>
      </c>
      <c r="U6008" s="44">
        <v>11780.083653740099</v>
      </c>
      <c r="V6008" s="45">
        <v>10942.3562417088</v>
      </c>
      <c r="W6008" s="99">
        <v>1.0806915945007101</v>
      </c>
      <c r="X6008" s="86">
        <v>10075.6345521564</v>
      </c>
      <c r="Y6008" s="44">
        <v>11595.8410097817</v>
      </c>
      <c r="Z6008" s="45">
        <v>10911.238371028699</v>
      </c>
      <c r="AA6008" s="46">
        <v>1.0829331209410999</v>
      </c>
      <c r="AB6008" s="139">
        <v>11722.2696003663</v>
      </c>
      <c r="AC6008" s="45">
        <v>10889.1183147507</v>
      </c>
      <c r="AD6008" s="99">
        <v>1.08073772012903</v>
      </c>
      <c r="AE6008" s="142">
        <v>10045.6923472493</v>
      </c>
      <c r="AF6008" s="44">
        <v>11561.381140699799</v>
      </c>
      <c r="AG6008" s="45">
        <v>10879.2005553981</v>
      </c>
      <c r="AH6008" s="140">
        <v>1.08297170362549</v>
      </c>
      <c r="AI6008" s="44">
        <v>11687.434017899201</v>
      </c>
      <c r="AJ6008" s="45">
        <v>10857.0992545359</v>
      </c>
      <c r="AK6008" s="46">
        <v>1.08077162620939</v>
      </c>
    </row>
    <row r="6009" spans="1:37" x14ac:dyDescent="0.2">
      <c r="A6009" s="35" t="s">
        <v>1231</v>
      </c>
      <c r="B6009" s="35" t="s">
        <v>7561</v>
      </c>
      <c r="C6009" s="85" t="s">
        <v>1081</v>
      </c>
      <c r="D6009" s="85" t="s">
        <v>1081</v>
      </c>
      <c r="E6009" s="85" t="s">
        <v>12898</v>
      </c>
      <c r="F6009" s="85" t="s">
        <v>209</v>
      </c>
      <c r="G6009" s="85" t="s">
        <v>209</v>
      </c>
      <c r="H6009" s="840">
        <v>1.0235672419381301</v>
      </c>
      <c r="I6009" s="840">
        <v>1.03944970423936</v>
      </c>
      <c r="J6009" s="86">
        <v>2499.9166666666702</v>
      </c>
      <c r="K6009" s="44">
        <v>2558.8328075751501</v>
      </c>
      <c r="L6009" s="45">
        <v>2407.5217475070799</v>
      </c>
      <c r="M6009" s="46">
        <v>0.96304080036284401</v>
      </c>
      <c r="N6009" s="139">
        <v>2598.5376397897198</v>
      </c>
      <c r="O6009" s="45">
        <v>2413.6397584432402</v>
      </c>
      <c r="P6009" s="99">
        <v>0.96548808631350502</v>
      </c>
      <c r="Q6009" s="86">
        <v>2506.98917587803</v>
      </c>
      <c r="R6009" s="44">
        <v>2566.07199632221</v>
      </c>
      <c r="S6009" s="45">
        <v>2414.45636944117</v>
      </c>
      <c r="T6009" s="140">
        <v>0.96309006543498499</v>
      </c>
      <c r="U6009" s="44">
        <v>2605.8891573976998</v>
      </c>
      <c r="V6009" s="45">
        <v>2420.5742781460499</v>
      </c>
      <c r="W6009" s="99">
        <v>0.96553040652769795</v>
      </c>
      <c r="X6009" s="86">
        <v>2514.3783526632901</v>
      </c>
      <c r="Y6009" s="44">
        <v>2573.63531562449</v>
      </c>
      <c r="Z6009" s="45">
        <v>2421.6913965264198</v>
      </c>
      <c r="AA6009" s="46">
        <v>0.96313722792009604</v>
      </c>
      <c r="AB6009" s="139">
        <v>2613.5698350217099</v>
      </c>
      <c r="AC6009" s="45">
        <v>2427.8123714648</v>
      </c>
      <c r="AD6009" s="99">
        <v>0.96557161689417303</v>
      </c>
      <c r="AE6009" s="142">
        <v>2524.5608933123999</v>
      </c>
      <c r="AF6009" s="44">
        <v>2584.0578306726302</v>
      </c>
      <c r="AG6009" s="45">
        <v>2431.5852098041701</v>
      </c>
      <c r="AH6009" s="140">
        <v>0.96317154252269199</v>
      </c>
      <c r="AI6009" s="44">
        <v>2624.1540738878398</v>
      </c>
      <c r="AJ6009" s="45">
        <v>2437.7208201356898</v>
      </c>
      <c r="AK6009" s="46">
        <v>0.96560190985816496</v>
      </c>
    </row>
    <row r="6010" spans="1:37" x14ac:dyDescent="0.2">
      <c r="A6010" s="35" t="s">
        <v>1230</v>
      </c>
      <c r="B6010" s="35" t="s">
        <v>7560</v>
      </c>
      <c r="C6010" s="85" t="s">
        <v>952</v>
      </c>
      <c r="D6010" s="85" t="s">
        <v>13405</v>
      </c>
      <c r="E6010" s="85" t="s">
        <v>12902</v>
      </c>
      <c r="F6010" s="85" t="s">
        <v>169</v>
      </c>
      <c r="G6010" s="85" t="s">
        <v>169</v>
      </c>
      <c r="H6010" s="840">
        <v>1.16446541486449</v>
      </c>
      <c r="I6010" s="840">
        <v>1.1668976834957501</v>
      </c>
      <c r="J6010" s="86">
        <v>1</v>
      </c>
      <c r="K6010" s="44">
        <v>1.16446541486449</v>
      </c>
      <c r="L6010" s="45">
        <v>1.0956072636737799</v>
      </c>
      <c r="M6010" s="46">
        <v>1.0956072636737799</v>
      </c>
      <c r="N6010" s="139">
        <v>1.1668976834957501</v>
      </c>
      <c r="O6010" s="45">
        <v>1.08386755681114</v>
      </c>
      <c r="P6010" s="99">
        <v>1.08386755681114</v>
      </c>
      <c r="Q6010" s="86">
        <v>0.99763479197539495</v>
      </c>
      <c r="R6010" s="44">
        <v>1.1617112119208799</v>
      </c>
      <c r="S6010" s="45">
        <v>1.0930718386287199</v>
      </c>
      <c r="T6010" s="140">
        <v>1.09566331028247</v>
      </c>
      <c r="U6010" s="44">
        <v>1.16413772773086</v>
      </c>
      <c r="V6010" s="45">
        <v>1.0813513813376101</v>
      </c>
      <c r="W6010" s="99">
        <v>1.08391506594958</v>
      </c>
      <c r="X6010" s="86">
        <v>0.98334826778709195</v>
      </c>
      <c r="Y6010" s="44">
        <v>1.1450750486049801</v>
      </c>
      <c r="Z6010" s="45">
        <v>1.0774713793942701</v>
      </c>
      <c r="AA6010" s="46">
        <v>1.0957169648745</v>
      </c>
      <c r="AB6010" s="139">
        <v>1.1474668157503201</v>
      </c>
      <c r="AC6010" s="45">
        <v>1.0659114953784301</v>
      </c>
      <c r="AD6010" s="99">
        <v>1.0839613291607599</v>
      </c>
      <c r="AE6010" s="142">
        <v>0.96735606624913195</v>
      </c>
      <c r="AF6010" s="44">
        <v>1.12645268300648</v>
      </c>
      <c r="AG6010" s="45">
        <v>1.0599862166512699</v>
      </c>
      <c r="AH6010" s="140">
        <v>1.0957560030210101</v>
      </c>
      <c r="AI6010" s="44">
        <v>1.12880555282168</v>
      </c>
      <c r="AJ6010" s="45">
        <v>1.0486094644288</v>
      </c>
      <c r="AK6010" s="46">
        <v>1.0839953363757</v>
      </c>
    </row>
    <row r="6011" spans="1:37" x14ac:dyDescent="0.2">
      <c r="A6011" s="35" t="s">
        <v>1229</v>
      </c>
      <c r="B6011" s="35" t="s">
        <v>7559</v>
      </c>
      <c r="C6011" s="85" t="s">
        <v>979</v>
      </c>
      <c r="D6011" s="85" t="s">
        <v>979</v>
      </c>
      <c r="E6011" s="85" t="s">
        <v>12898</v>
      </c>
      <c r="F6011" s="85" t="s">
        <v>326</v>
      </c>
      <c r="G6011" s="85" t="s">
        <v>326</v>
      </c>
      <c r="H6011" s="840">
        <v>1.03143202053448</v>
      </c>
      <c r="I6011" s="840">
        <v>1.04845277267128</v>
      </c>
      <c r="J6011" s="86">
        <v>3104.9166666666702</v>
      </c>
      <c r="K6011" s="44">
        <v>3202.5104710911901</v>
      </c>
      <c r="L6011" s="45">
        <v>3013.1369204530301</v>
      </c>
      <c r="M6011" s="46">
        <v>0.97044051223694505</v>
      </c>
      <c r="N6011" s="139">
        <v>3255.3584880799299</v>
      </c>
      <c r="O6011" s="45">
        <v>3023.7247883202499</v>
      </c>
      <c r="P6011" s="99">
        <v>0.97385054509898294</v>
      </c>
      <c r="Q6011" s="86">
        <v>3131.6028170658301</v>
      </c>
      <c r="R6011" s="44">
        <v>3230.03542111768</v>
      </c>
      <c r="S6011" s="45">
        <v>3039.1897059847402</v>
      </c>
      <c r="T6011" s="140">
        <v>0.97049015584688003</v>
      </c>
      <c r="U6011" s="44">
        <v>3283.3376564578598</v>
      </c>
      <c r="V6011" s="45">
        <v>3049.8467884285701</v>
      </c>
      <c r="W6011" s="99">
        <v>0.97389323186461496</v>
      </c>
      <c r="X6011" s="86">
        <v>3156.5473972473301</v>
      </c>
      <c r="Y6011" s="44">
        <v>3255.76405985568</v>
      </c>
      <c r="Z6011" s="45">
        <v>3063.5481899887</v>
      </c>
      <c r="AA6011" s="46">
        <v>0.97053768071414603</v>
      </c>
      <c r="AB6011" s="139">
        <v>3309.49087071227</v>
      </c>
      <c r="AC6011" s="45">
        <v>3074.27135540777</v>
      </c>
      <c r="AD6011" s="99">
        <v>0.97393479916971604</v>
      </c>
      <c r="AE6011" s="142">
        <v>3180.8724697388802</v>
      </c>
      <c r="AF6011" s="44">
        <v>3280.8537185252799</v>
      </c>
      <c r="AG6011" s="45">
        <v>3087.26657848076</v>
      </c>
      <c r="AH6011" s="140">
        <v>0.97057225897968602</v>
      </c>
      <c r="AI6011" s="44">
        <v>3334.99456041147</v>
      </c>
      <c r="AJ6011" s="45">
        <v>3098.05958264849</v>
      </c>
      <c r="AK6011" s="46">
        <v>0.97396535451256705</v>
      </c>
    </row>
    <row r="6012" spans="1:37" x14ac:dyDescent="0.2">
      <c r="A6012" s="35" t="s">
        <v>1228</v>
      </c>
      <c r="B6012" s="35" t="s">
        <v>7558</v>
      </c>
      <c r="C6012" s="85" t="s">
        <v>1211</v>
      </c>
      <c r="D6012" s="85" t="s">
        <v>13413</v>
      </c>
      <c r="E6012" s="85" t="s">
        <v>12904</v>
      </c>
      <c r="F6012" s="85" t="s">
        <v>441</v>
      </c>
      <c r="G6012" s="85" t="s">
        <v>441</v>
      </c>
      <c r="H6012" s="840">
        <v>1.1089386841656299</v>
      </c>
      <c r="I6012" s="840">
        <v>1.12230626026281</v>
      </c>
      <c r="J6012" s="86">
        <v>15900.416666666701</v>
      </c>
      <c r="K6012" s="44">
        <v>17632.587136018599</v>
      </c>
      <c r="L6012" s="45">
        <v>16589.922119611401</v>
      </c>
      <c r="M6012" s="46">
        <v>1.0433639864538999</v>
      </c>
      <c r="N6012" s="139">
        <v>17845.137165787099</v>
      </c>
      <c r="O6012" s="45">
        <v>16575.373740479001</v>
      </c>
      <c r="P6012" s="99">
        <v>1.0424490180328001</v>
      </c>
      <c r="Q6012" s="86">
        <v>15826.5587009955</v>
      </c>
      <c r="R6012" s="44">
        <v>17550.683180752199</v>
      </c>
      <c r="S6012" s="45">
        <v>16513.7061058867</v>
      </c>
      <c r="T6012" s="140">
        <v>1.0434173605186801</v>
      </c>
      <c r="U6012" s="44">
        <v>17762.245908544199</v>
      </c>
      <c r="V6012" s="45">
        <v>16499.103749778202</v>
      </c>
      <c r="W6012" s="99">
        <v>1.0424947116735099</v>
      </c>
      <c r="X6012" s="86">
        <v>15754.995906825099</v>
      </c>
      <c r="Y6012" s="44">
        <v>17471.3244299496</v>
      </c>
      <c r="Z6012" s="45">
        <v>16439.841263082799</v>
      </c>
      <c r="AA6012" s="46">
        <v>1.04346845662848</v>
      </c>
      <c r="AB6012" s="139">
        <v>17681.930536644799</v>
      </c>
      <c r="AC6012" s="45">
        <v>16425.200938964299</v>
      </c>
      <c r="AD6012" s="99">
        <v>1.0425392069983901</v>
      </c>
      <c r="AE6012" s="142">
        <v>15703.972626936</v>
      </c>
      <c r="AF6012" s="44">
        <v>17414.742741087601</v>
      </c>
      <c r="AG6012" s="45">
        <v>16387.183900892302</v>
      </c>
      <c r="AH6012" s="140">
        <v>1.04350563326788</v>
      </c>
      <c r="AI6012" s="44">
        <v>17624.666790206102</v>
      </c>
      <c r="AJ6012" s="45">
        <v>16372.5208096435</v>
      </c>
      <c r="AK6012" s="46">
        <v>1.04257191467341</v>
      </c>
    </row>
    <row r="6013" spans="1:37" x14ac:dyDescent="0.2">
      <c r="A6013" s="35" t="s">
        <v>1227</v>
      </c>
      <c r="B6013" s="35" t="s">
        <v>13209</v>
      </c>
      <c r="C6013" s="85" t="s">
        <v>1081</v>
      </c>
      <c r="D6013" s="85" t="s">
        <v>1081</v>
      </c>
      <c r="E6013" s="85" t="s">
        <v>12898</v>
      </c>
      <c r="F6013" s="85" t="s">
        <v>209</v>
      </c>
      <c r="G6013" s="85" t="s">
        <v>209</v>
      </c>
      <c r="H6013" s="840">
        <v>1.0235672419381301</v>
      </c>
      <c r="I6013" s="840">
        <v>1.03944970423936</v>
      </c>
      <c r="J6013" s="86">
        <v>3674</v>
      </c>
      <c r="K6013" s="44">
        <v>3760.58604688068</v>
      </c>
      <c r="L6013" s="45">
        <v>3538.2119005330901</v>
      </c>
      <c r="M6013" s="46">
        <v>0.96304080036284401</v>
      </c>
      <c r="N6013" s="139">
        <v>3818.9382133754202</v>
      </c>
      <c r="O6013" s="45">
        <v>3547.2032291158198</v>
      </c>
      <c r="P6013" s="99">
        <v>0.96548808631350502</v>
      </c>
      <c r="Q6013" s="86">
        <v>3685.1571237019898</v>
      </c>
      <c r="R6013" s="44">
        <v>3772.00611321628</v>
      </c>
      <c r="S6013" s="45">
        <v>3549.1382154043499</v>
      </c>
      <c r="T6013" s="140">
        <v>0.96309006543498499</v>
      </c>
      <c r="U6013" s="44">
        <v>3830.53548230762</v>
      </c>
      <c r="V6013" s="45">
        <v>3558.1312557664201</v>
      </c>
      <c r="W6013" s="99">
        <v>0.96553040652769795</v>
      </c>
      <c r="X6013" s="86">
        <v>3695.6458122610002</v>
      </c>
      <c r="Y6013" s="44">
        <v>3782.7419912361802</v>
      </c>
      <c r="Z6013" s="45">
        <v>3559.41406299557</v>
      </c>
      <c r="AA6013" s="46">
        <v>0.96313722792009604</v>
      </c>
      <c r="AB6013" s="139">
        <v>3841.4379465281399</v>
      </c>
      <c r="AC6013" s="45">
        <v>3568.4107024130299</v>
      </c>
      <c r="AD6013" s="99">
        <v>0.96557161689417303</v>
      </c>
      <c r="AE6013" s="142">
        <v>3705.8233687102902</v>
      </c>
      <c r="AF6013" s="44">
        <v>3793.1594046206501</v>
      </c>
      <c r="AG6013" s="45">
        <v>3569.3436103573299</v>
      </c>
      <c r="AH6013" s="140">
        <v>0.96317154252269199</v>
      </c>
      <c r="AI6013" s="44">
        <v>3852.0170045692298</v>
      </c>
      <c r="AJ6013" s="45">
        <v>3578.3501224236702</v>
      </c>
      <c r="AK6013" s="46">
        <v>0.96560190985816496</v>
      </c>
    </row>
    <row r="6014" spans="1:37" x14ac:dyDescent="0.2">
      <c r="A6014" s="35" t="s">
        <v>1226</v>
      </c>
      <c r="B6014" s="35" t="s">
        <v>7557</v>
      </c>
      <c r="C6014" s="85" t="s">
        <v>1033</v>
      </c>
      <c r="D6014" s="85" t="s">
        <v>1033</v>
      </c>
      <c r="E6014" s="85" t="s">
        <v>12894</v>
      </c>
      <c r="F6014" s="85" t="s">
        <v>475</v>
      </c>
      <c r="G6014" s="85" t="s">
        <v>475</v>
      </c>
      <c r="H6014" s="840">
        <v>1.01179338863206</v>
      </c>
      <c r="I6014" s="840">
        <v>1.01402987078162</v>
      </c>
      <c r="J6014" s="86">
        <v>3355.9166666666702</v>
      </c>
      <c r="K6014" s="44">
        <v>3395.49429613347</v>
      </c>
      <c r="L6014" s="45">
        <v>3194.7090631623701</v>
      </c>
      <c r="M6014" s="46">
        <v>0.95196316848224405</v>
      </c>
      <c r="N6014" s="139">
        <v>3402.9997438538999</v>
      </c>
      <c r="O6014" s="45">
        <v>3160.8606910164199</v>
      </c>
      <c r="P6014" s="99">
        <v>0.94187699069298103</v>
      </c>
      <c r="Q6014" s="86">
        <v>3358.6799194006398</v>
      </c>
      <c r="R6014" s="44">
        <v>3398.2901369808201</v>
      </c>
      <c r="S6014" s="45">
        <v>3197.5031402868699</v>
      </c>
      <c r="T6014" s="140">
        <v>0.95201186686984496</v>
      </c>
      <c r="U6014" s="44">
        <v>3405.8017646666699</v>
      </c>
      <c r="V6014" s="45">
        <v>3163.6019991921698</v>
      </c>
      <c r="W6014" s="99">
        <v>0.941918275962633</v>
      </c>
      <c r="X6014" s="86">
        <v>3359.7862455611298</v>
      </c>
      <c r="Y6014" s="44">
        <v>3399.4095104756798</v>
      </c>
      <c r="Z6014" s="45">
        <v>3198.71300910846</v>
      </c>
      <c r="AA6014" s="46">
        <v>0.95205848685597905</v>
      </c>
      <c r="AB6014" s="139">
        <v>3406.92361244024</v>
      </c>
      <c r="AC6014" s="45">
        <v>3164.7791400413198</v>
      </c>
      <c r="AD6014" s="99">
        <v>0.94195847852599102</v>
      </c>
      <c r="AE6014" s="142">
        <v>3361.2939392794001</v>
      </c>
      <c r="AF6014" s="44">
        <v>3400.9349850119002</v>
      </c>
      <c r="AG6014" s="45">
        <v>3200.2624364284902</v>
      </c>
      <c r="AH6014" s="140">
        <v>0.952092406745769</v>
      </c>
      <c r="AI6014" s="44">
        <v>3408.45245890654</v>
      </c>
      <c r="AJ6014" s="45">
        <v>3166.2986583745501</v>
      </c>
      <c r="AK6014" s="46">
        <v>0.94198803067289705</v>
      </c>
    </row>
    <row r="6015" spans="1:37" x14ac:dyDescent="0.2">
      <c r="A6015" s="35" t="s">
        <v>1225</v>
      </c>
      <c r="B6015" s="35" t="s">
        <v>7556</v>
      </c>
      <c r="C6015" s="85" t="s">
        <v>954</v>
      </c>
      <c r="D6015" s="85" t="s">
        <v>13398</v>
      </c>
      <c r="E6015" s="85" t="s">
        <v>12900</v>
      </c>
      <c r="F6015" s="85" t="s">
        <v>385</v>
      </c>
      <c r="G6015" s="85" t="s">
        <v>385</v>
      </c>
      <c r="H6015" s="840">
        <v>1.0599551610012099</v>
      </c>
      <c r="I6015" s="840">
        <v>1.1410757727268599</v>
      </c>
      <c r="J6015" s="86">
        <v>9363.75</v>
      </c>
      <c r="K6015" s="44">
        <v>9925.1551388250991</v>
      </c>
      <c r="L6015" s="45">
        <v>9338.2524928414205</v>
      </c>
      <c r="M6015" s="46">
        <v>0.99727699830104599</v>
      </c>
      <c r="N6015" s="139">
        <v>10684.7482668711</v>
      </c>
      <c r="O6015" s="45">
        <v>9924.4793806274902</v>
      </c>
      <c r="P6015" s="99">
        <v>1.05988299352583</v>
      </c>
      <c r="Q6015" s="86">
        <v>9421.9451926632501</v>
      </c>
      <c r="R6015" s="44">
        <v>9986.8394336339807</v>
      </c>
      <c r="S6015" s="45">
        <v>9396.7698940961709</v>
      </c>
      <c r="T6015" s="140">
        <v>0.99732801475148902</v>
      </c>
      <c r="U6015" s="44">
        <v>10751.1533913083</v>
      </c>
      <c r="V6015" s="45">
        <v>9986.5971987049707</v>
      </c>
      <c r="W6015" s="99">
        <v>1.0599294513495401</v>
      </c>
      <c r="X6015" s="86">
        <v>9481.0014725740693</v>
      </c>
      <c r="Y6015" s="44">
        <v>10049.436442315</v>
      </c>
      <c r="Z6015" s="45">
        <v>9456.1314202311405</v>
      </c>
      <c r="AA6015" s="46">
        <v>0.99737685386771902</v>
      </c>
      <c r="AB6015" s="139">
        <v>10818.5410815419</v>
      </c>
      <c r="AC6015" s="45">
        <v>10049.6216045244</v>
      </c>
      <c r="AD6015" s="99">
        <v>1.05997469081671</v>
      </c>
      <c r="AE6015" s="142">
        <v>9536.7539250810605</v>
      </c>
      <c r="AF6015" s="44">
        <v>10108.5315420882</v>
      </c>
      <c r="AG6015" s="45">
        <v>9512.0765095967799</v>
      </c>
      <c r="AH6015" s="140">
        <v>0.99741238835791002</v>
      </c>
      <c r="AI6015" s="44">
        <v>10882.158854367701</v>
      </c>
      <c r="AJ6015" s="45">
        <v>10109.0349348329</v>
      </c>
      <c r="AK6015" s="46">
        <v>1.06000794549671</v>
      </c>
    </row>
    <row r="6016" spans="1:37" x14ac:dyDescent="0.2">
      <c r="A6016" s="35" t="s">
        <v>1224</v>
      </c>
      <c r="B6016" s="35" t="s">
        <v>7555</v>
      </c>
      <c r="C6016" s="85" t="s">
        <v>960</v>
      </c>
      <c r="D6016" s="85" t="s">
        <v>13402</v>
      </c>
      <c r="E6016" s="85" t="s">
        <v>12900</v>
      </c>
      <c r="F6016" s="85" t="s">
        <v>310</v>
      </c>
      <c r="G6016" s="85" t="s">
        <v>310</v>
      </c>
      <c r="H6016" s="840">
        <v>1.02401174312857</v>
      </c>
      <c r="I6016" s="840">
        <v>1.0852666134944899</v>
      </c>
      <c r="J6016" s="86">
        <v>4915.0833333333303</v>
      </c>
      <c r="K6016" s="44">
        <v>5033.1030517888503</v>
      </c>
      <c r="L6016" s="45">
        <v>4735.4813564817196</v>
      </c>
      <c r="M6016" s="46">
        <v>0.96345901693393798</v>
      </c>
      <c r="N6016" s="139">
        <v>5334.1758442098599</v>
      </c>
      <c r="O6016" s="45">
        <v>4954.6247469997297</v>
      </c>
      <c r="P6016" s="99">
        <v>1.0080449121581001</v>
      </c>
      <c r="Q6016" s="86">
        <v>4928.0346342540897</v>
      </c>
      <c r="R6016" s="44">
        <v>5046.3653360204999</v>
      </c>
      <c r="S6016" s="45">
        <v>4748.2022895478904</v>
      </c>
      <c r="T6016" s="140">
        <v>0.96350830340026095</v>
      </c>
      <c r="U6016" s="44">
        <v>5348.2314587004803</v>
      </c>
      <c r="V6016" s="45">
        <v>4967.8979881975702</v>
      </c>
      <c r="W6016" s="99">
        <v>1.00808909776453</v>
      </c>
      <c r="X6016" s="86">
        <v>4940.8205387791204</v>
      </c>
      <c r="Y6016" s="44">
        <v>5059.4582524006501</v>
      </c>
      <c r="Z6016" s="45">
        <v>4760.7547372927602</v>
      </c>
      <c r="AA6016" s="46">
        <v>0.96355548636646904</v>
      </c>
      <c r="AB6016" s="139">
        <v>5362.10757400482</v>
      </c>
      <c r="AC6016" s="45">
        <v>4980.9999070431704</v>
      </c>
      <c r="AD6016" s="99">
        <v>1.0081321246033299</v>
      </c>
      <c r="AE6016" s="142">
        <v>4951.6448779619896</v>
      </c>
      <c r="AF6016" s="44">
        <v>5070.5425028355203</v>
      </c>
      <c r="AG6016" s="45">
        <v>4771.3545762127596</v>
      </c>
      <c r="AH6016" s="140">
        <v>0.96358981587075498</v>
      </c>
      <c r="AI6016" s="44">
        <v>5373.8548679331298</v>
      </c>
      <c r="AJ6016" s="45">
        <v>4992.0688828075399</v>
      </c>
      <c r="AK6016" s="46">
        <v>1.0081637528219101</v>
      </c>
    </row>
    <row r="6017" spans="1:37" x14ac:dyDescent="0.2">
      <c r="A6017" s="35" t="s">
        <v>1223</v>
      </c>
      <c r="B6017" s="35" t="s">
        <v>7554</v>
      </c>
      <c r="C6017" s="85" t="s">
        <v>947</v>
      </c>
      <c r="D6017" s="85" t="s">
        <v>947</v>
      </c>
      <c r="E6017" s="85" t="s">
        <v>12902</v>
      </c>
      <c r="F6017" s="85" t="s">
        <v>186</v>
      </c>
      <c r="G6017" s="85" t="s">
        <v>186</v>
      </c>
      <c r="H6017" s="840">
        <v>1.1438469149836901</v>
      </c>
      <c r="I6017" s="840">
        <v>1.1555904210590899</v>
      </c>
      <c r="J6017" s="86">
        <v>4645.0833333333303</v>
      </c>
      <c r="K6017" s="44">
        <v>5313.2642406754803</v>
      </c>
      <c r="L6017" s="45">
        <v>4999.07581761854</v>
      </c>
      <c r="M6017" s="46">
        <v>1.07620799432056</v>
      </c>
      <c r="N6017" s="139">
        <v>5367.8138050212201</v>
      </c>
      <c r="O6017" s="45">
        <v>4985.8692124883401</v>
      </c>
      <c r="P6017" s="99">
        <v>1.0733648580014701</v>
      </c>
      <c r="Q6017" s="86">
        <v>4670.23730050825</v>
      </c>
      <c r="R6017" s="44">
        <v>5342.0365284281097</v>
      </c>
      <c r="S6017" s="45">
        <v>5026.4038344741302</v>
      </c>
      <c r="T6017" s="140">
        <v>1.0762630485451199</v>
      </c>
      <c r="U6017" s="44">
        <v>5396.8814885401898</v>
      </c>
      <c r="V6017" s="45">
        <v>5013.0883258321301</v>
      </c>
      <c r="W6017" s="99">
        <v>1.07341190677539</v>
      </c>
      <c r="X6017" s="86">
        <v>4691.9854877310599</v>
      </c>
      <c r="Y6017" s="44">
        <v>5366.9131252894103</v>
      </c>
      <c r="Z6017" s="45">
        <v>5050.0578937946202</v>
      </c>
      <c r="AA6017" s="46">
        <v>1.07631575310705</v>
      </c>
      <c r="AB6017" s="139">
        <v>5422.0134853702702</v>
      </c>
      <c r="AC6017" s="45">
        <v>5036.64805188629</v>
      </c>
      <c r="AD6017" s="99">
        <v>1.07345772169511</v>
      </c>
      <c r="AE6017" s="142">
        <v>4713.0653584632701</v>
      </c>
      <c r="AF6017" s="44">
        <v>5391.0252703946999</v>
      </c>
      <c r="AG6017" s="45">
        <v>5072.9272222828304</v>
      </c>
      <c r="AH6017" s="140">
        <v>1.0763541000282</v>
      </c>
      <c r="AI6017" s="44">
        <v>5446.3731820655703</v>
      </c>
      <c r="AJ6017" s="45">
        <v>5059.4351270234802</v>
      </c>
      <c r="AK6017" s="46">
        <v>1.0734913993794399</v>
      </c>
    </row>
    <row r="6018" spans="1:37" x14ac:dyDescent="0.2">
      <c r="A6018" s="35" t="s">
        <v>1222</v>
      </c>
      <c r="B6018" s="35" t="s">
        <v>7553</v>
      </c>
      <c r="C6018" s="85" t="s">
        <v>987</v>
      </c>
      <c r="D6018" s="85" t="s">
        <v>13405</v>
      </c>
      <c r="E6018" s="85" t="s">
        <v>12902</v>
      </c>
      <c r="F6018" s="85" t="s">
        <v>199</v>
      </c>
      <c r="G6018" s="85" t="s">
        <v>199</v>
      </c>
      <c r="H6018" s="840">
        <v>1.1574668788068601</v>
      </c>
      <c r="I6018" s="840">
        <v>1.1692062683092701</v>
      </c>
      <c r="J6018" s="86">
        <v>5386.0833333333303</v>
      </c>
      <c r="K6018" s="44">
        <v>6234.2130648269804</v>
      </c>
      <c r="L6018" s="45">
        <v>5865.5663190385603</v>
      </c>
      <c r="M6018" s="46">
        <v>1.0890225709538901</v>
      </c>
      <c r="N6018" s="139">
        <v>6297.4423949694201</v>
      </c>
      <c r="O6018" s="45">
        <v>5849.3504609131496</v>
      </c>
      <c r="P6018" s="99">
        <v>1.08601187521789</v>
      </c>
      <c r="Q6018" s="86">
        <v>5400.66604031319</v>
      </c>
      <c r="R6018" s="44">
        <v>6251.0920651595097</v>
      </c>
      <c r="S6018" s="45">
        <v>5881.7480859147199</v>
      </c>
      <c r="T6018" s="140">
        <v>1.08907828071769</v>
      </c>
      <c r="U6018" s="44">
        <v>6314.4925873791799</v>
      </c>
      <c r="V6018" s="45">
        <v>5865.4445424753103</v>
      </c>
      <c r="W6018" s="99">
        <v>1.0860594783481901</v>
      </c>
      <c r="X6018" s="86">
        <v>5412.0792933824696</v>
      </c>
      <c r="Y6018" s="44">
        <v>6264.3025275666396</v>
      </c>
      <c r="Z6018" s="45">
        <v>5894.4666496254404</v>
      </c>
      <c r="AA6018" s="46">
        <v>1.08913161284108</v>
      </c>
      <c r="AB6018" s="139">
        <v>6327.8370344095902</v>
      </c>
      <c r="AC6018" s="45">
        <v>5878.0908896681804</v>
      </c>
      <c r="AD6018" s="99">
        <v>1.0861058330862801</v>
      </c>
      <c r="AE6018" s="142">
        <v>5426.6519573358701</v>
      </c>
      <c r="AF6018" s="44">
        <v>6281.1699034286803</v>
      </c>
      <c r="AG6018" s="45">
        <v>5910.5487718394697</v>
      </c>
      <c r="AH6018" s="140">
        <v>1.089170416365</v>
      </c>
      <c r="AI6018" s="44">
        <v>6344.8754844498599</v>
      </c>
      <c r="AJ6018" s="45">
        <v>5894.1032554146605</v>
      </c>
      <c r="AK6018" s="46">
        <v>1.0861399075809299</v>
      </c>
    </row>
    <row r="6019" spans="1:37" x14ac:dyDescent="0.2">
      <c r="A6019" s="35" t="s">
        <v>1221</v>
      </c>
      <c r="B6019" s="35" t="s">
        <v>7552</v>
      </c>
      <c r="C6019" s="85" t="s">
        <v>979</v>
      </c>
      <c r="D6019" s="85" t="s">
        <v>979</v>
      </c>
      <c r="E6019" s="85" t="s">
        <v>12898</v>
      </c>
      <c r="F6019" s="85" t="s">
        <v>462</v>
      </c>
      <c r="G6019" s="85" t="s">
        <v>462</v>
      </c>
      <c r="H6019" s="840">
        <v>1.03156411387887</v>
      </c>
      <c r="I6019" s="840">
        <v>1.04402695033656</v>
      </c>
      <c r="J6019" s="86">
        <v>1641.4166666666699</v>
      </c>
      <c r="K6019" s="44">
        <v>1693.2265292560101</v>
      </c>
      <c r="L6019" s="45">
        <v>1593.10122981532</v>
      </c>
      <c r="M6019" s="46">
        <v>0.97056479452626498</v>
      </c>
      <c r="N6019" s="139">
        <v>1713.6832367315999</v>
      </c>
      <c r="O6019" s="45">
        <v>1591.74680798074</v>
      </c>
      <c r="P6019" s="99">
        <v>0.96973964033958704</v>
      </c>
      <c r="Q6019" s="86">
        <v>1633.9490077484099</v>
      </c>
      <c r="R6019" s="44">
        <v>1685.5231603012501</v>
      </c>
      <c r="S6019" s="45">
        <v>1585.93450848717</v>
      </c>
      <c r="T6019" s="140">
        <v>0.97061444449395295</v>
      </c>
      <c r="U6019" s="44">
        <v>1705.8867995650301</v>
      </c>
      <c r="V6019" s="45">
        <v>1584.5745766790501</v>
      </c>
      <c r="W6019" s="99">
        <v>0.96978214691203601</v>
      </c>
      <c r="X6019" s="86">
        <v>1625.1817087683801</v>
      </c>
      <c r="Y6019" s="44">
        <v>1676.4791292978</v>
      </c>
      <c r="Z6019" s="45">
        <v>1577.5020878944699</v>
      </c>
      <c r="AA6019" s="46">
        <v>0.97066197544763</v>
      </c>
      <c r="AB6019" s="139">
        <v>1696.7335031482201</v>
      </c>
      <c r="AC6019" s="45">
        <v>1576.13947590875</v>
      </c>
      <c r="AD6019" s="99">
        <v>0.96982353874952298</v>
      </c>
      <c r="AE6019" s="142">
        <v>1623.0886805369601</v>
      </c>
      <c r="AF6019" s="44">
        <v>1674.3200364849299</v>
      </c>
      <c r="AG6019" s="45">
        <v>1575.5265957557201</v>
      </c>
      <c r="AH6019" s="140">
        <v>0.97069655814153499</v>
      </c>
      <c r="AI6019" s="44">
        <v>1694.5483252668</v>
      </c>
      <c r="AJ6019" s="45">
        <v>1574.1589925430201</v>
      </c>
      <c r="AK6019" s="46">
        <v>0.969853965109437</v>
      </c>
    </row>
    <row r="6020" spans="1:37" x14ac:dyDescent="0.2">
      <c r="A6020" s="35" t="s">
        <v>1220</v>
      </c>
      <c r="B6020" s="35" t="s">
        <v>13509</v>
      </c>
      <c r="C6020" s="85" t="s">
        <v>971</v>
      </c>
      <c r="D6020" s="85" t="s">
        <v>971</v>
      </c>
      <c r="E6020" s="85" t="s">
        <v>12896</v>
      </c>
      <c r="F6020" s="85" t="s">
        <v>338</v>
      </c>
      <c r="G6020" s="85" t="s">
        <v>338</v>
      </c>
      <c r="H6020" s="840">
        <v>1.0216008372096701</v>
      </c>
      <c r="I6020" s="840">
        <v>1.0218009886488</v>
      </c>
      <c r="J6020" s="86">
        <v>5508</v>
      </c>
      <c r="K6020" s="44">
        <v>5626.9774113508802</v>
      </c>
      <c r="L6020" s="45">
        <v>5294.2382364543901</v>
      </c>
      <c r="M6020" s="46">
        <v>0.96119067473754405</v>
      </c>
      <c r="N6020" s="139">
        <v>5628.0798454775804</v>
      </c>
      <c r="O6020" s="45">
        <v>5227.6161294461799</v>
      </c>
      <c r="P6020" s="99">
        <v>0.94909515785152099</v>
      </c>
      <c r="Q6020" s="86">
        <v>5545.4906031172604</v>
      </c>
      <c r="R6020" s="44">
        <v>5665.2778428829697</v>
      </c>
      <c r="S6020" s="45">
        <v>5330.5465287051002</v>
      </c>
      <c r="T6020" s="140">
        <v>0.96123984516512595</v>
      </c>
      <c r="U6020" s="44">
        <v>5666.3877808078396</v>
      </c>
      <c r="V6020" s="45">
        <v>5263.42898096308</v>
      </c>
      <c r="W6020" s="99">
        <v>0.94913675951490595</v>
      </c>
      <c r="X6020" s="86">
        <v>5578.53085580279</v>
      </c>
      <c r="Y6020" s="44">
        <v>5699.0317926881298</v>
      </c>
      <c r="Z6020" s="45">
        <v>5362.5687280151697</v>
      </c>
      <c r="AA6020" s="46">
        <v>0.96128691704501801</v>
      </c>
      <c r="AB6020" s="139">
        <v>5700.1483436671197</v>
      </c>
      <c r="AC6020" s="45">
        <v>5295.0146892955099</v>
      </c>
      <c r="AD6020" s="99">
        <v>0.94917727017457099</v>
      </c>
      <c r="AE6020" s="142">
        <v>5611.55708740515</v>
      </c>
      <c r="AF6020" s="44">
        <v>5732.7714185429804</v>
      </c>
      <c r="AG6020" s="45">
        <v>5394.5086007957798</v>
      </c>
      <c r="AH6020" s="140">
        <v>0.96132116572483495</v>
      </c>
      <c r="AI6020" s="44">
        <v>5733.8945797697597</v>
      </c>
      <c r="AJ6020" s="45">
        <v>5326.5295420932398</v>
      </c>
      <c r="AK6020" s="46">
        <v>0.94920704879726903</v>
      </c>
    </row>
    <row r="6021" spans="1:37" x14ac:dyDescent="0.2">
      <c r="A6021" s="35" t="s">
        <v>1219</v>
      </c>
      <c r="B6021" s="35" t="s">
        <v>7551</v>
      </c>
      <c r="C6021" s="85" t="s">
        <v>966</v>
      </c>
      <c r="D6021" s="85" t="s">
        <v>13417</v>
      </c>
      <c r="E6021" s="85" t="s">
        <v>12904</v>
      </c>
      <c r="F6021" s="85" t="s">
        <v>254</v>
      </c>
      <c r="G6021" s="85" t="s">
        <v>254</v>
      </c>
      <c r="H6021" s="840">
        <v>1.1009770481186201</v>
      </c>
      <c r="I6021" s="840">
        <v>1.1187832370876301</v>
      </c>
      <c r="J6021" s="86">
        <v>12230.75</v>
      </c>
      <c r="K6021" s="44">
        <v>13465.7750312769</v>
      </c>
      <c r="L6021" s="45">
        <v>12669.5054631406</v>
      </c>
      <c r="M6021" s="46">
        <v>1.03587314458562</v>
      </c>
      <c r="N6021" s="139">
        <v>13683.5580770095</v>
      </c>
      <c r="O6021" s="45">
        <v>12709.910107097699</v>
      </c>
      <c r="P6021" s="99">
        <v>1.03917667412854</v>
      </c>
      <c r="Q6021" s="86">
        <v>12270.148645117401</v>
      </c>
      <c r="R6021" s="44">
        <v>13509.152035278101</v>
      </c>
      <c r="S6021" s="45">
        <v>12710.9676673431</v>
      </c>
      <c r="T6021" s="140">
        <v>1.03592613545079</v>
      </c>
      <c r="U6021" s="44">
        <v>13727.6366207308</v>
      </c>
      <c r="V6021" s="45">
        <v>12751.4111678716</v>
      </c>
      <c r="W6021" s="99">
        <v>1.0392222243326901</v>
      </c>
      <c r="X6021" s="86">
        <v>12307.4886643553</v>
      </c>
      <c r="Y6021" s="44">
        <v>13550.2625394353</v>
      </c>
      <c r="Z6021" s="45">
        <v>12750.273519021201</v>
      </c>
      <c r="AA6021" s="46">
        <v>1.03597686471557</v>
      </c>
      <c r="AB6021" s="139">
        <v>13769.412008326701</v>
      </c>
      <c r="AC6021" s="45">
        <v>12790.7616523795</v>
      </c>
      <c r="AD6021" s="99">
        <v>1.0392665799826299</v>
      </c>
      <c r="AE6021" s="142">
        <v>12352.154620183501</v>
      </c>
      <c r="AF6021" s="44">
        <v>13599.4387316345</v>
      </c>
      <c r="AG6021" s="45">
        <v>12797.0023305836</v>
      </c>
      <c r="AH6021" s="140">
        <v>1.03601377444492</v>
      </c>
      <c r="AI6021" s="44">
        <v>13819.3835309758</v>
      </c>
      <c r="AJ6021" s="45">
        <v>12837.5842295683</v>
      </c>
      <c r="AK6021" s="46">
        <v>1.03929918498523</v>
      </c>
    </row>
    <row r="6022" spans="1:37" x14ac:dyDescent="0.2">
      <c r="A6022" s="35" t="s">
        <v>1218</v>
      </c>
      <c r="B6022" s="35" t="s">
        <v>7550</v>
      </c>
      <c r="C6022" s="85" t="s">
        <v>952</v>
      </c>
      <c r="D6022" s="85" t="s">
        <v>13405</v>
      </c>
      <c r="E6022" s="85" t="s">
        <v>12902</v>
      </c>
      <c r="F6022" s="85" t="s">
        <v>185</v>
      </c>
      <c r="G6022" s="85" t="s">
        <v>185</v>
      </c>
      <c r="H6022" s="840">
        <v>1.13186172892213</v>
      </c>
      <c r="I6022" s="840">
        <v>1.1582566004119399</v>
      </c>
      <c r="J6022" s="86">
        <v>23302.5</v>
      </c>
      <c r="K6022" s="44">
        <v>26375.207938207899</v>
      </c>
      <c r="L6022" s="45">
        <v>24815.566893731801</v>
      </c>
      <c r="M6022" s="46">
        <v>1.06493152639124</v>
      </c>
      <c r="N6022" s="139">
        <v>26990.2744310993</v>
      </c>
      <c r="O6022" s="45">
        <v>25069.792509708099</v>
      </c>
      <c r="P6022" s="99">
        <v>1.0758413264545901</v>
      </c>
      <c r="Q6022" s="86">
        <v>23316.0202992175</v>
      </c>
      <c r="R6022" s="44">
        <v>26390.511047455799</v>
      </c>
      <c r="S6022" s="45">
        <v>24831.2352820425</v>
      </c>
      <c r="T6022" s="140">
        <v>1.0649860037596499</v>
      </c>
      <c r="U6022" s="44">
        <v>27005.934406907501</v>
      </c>
      <c r="V6022" s="45">
        <v>25085.437727496999</v>
      </c>
      <c r="W6022" s="99">
        <v>1.07588848377949</v>
      </c>
      <c r="X6022" s="86">
        <v>23322.295523482098</v>
      </c>
      <c r="Y6022" s="44">
        <v>26397.613733641301</v>
      </c>
      <c r="Z6022" s="45">
        <v>24839.1346200015</v>
      </c>
      <c r="AA6022" s="46">
        <v>1.0650381560851101</v>
      </c>
      <c r="AB6022" s="139">
        <v>27013.202726831099</v>
      </c>
      <c r="AC6022" s="45">
        <v>25093.2601433786</v>
      </c>
      <c r="AD6022" s="99">
        <v>1.07593440440343</v>
      </c>
      <c r="AE6022" s="142">
        <v>23348.3932594906</v>
      </c>
      <c r="AF6022" s="44">
        <v>26427.152762240799</v>
      </c>
      <c r="AG6022" s="45">
        <v>24867.815662304001</v>
      </c>
      <c r="AH6022" s="140">
        <v>1.0650761012086301</v>
      </c>
      <c r="AI6022" s="44">
        <v>27043.430601818702</v>
      </c>
      <c r="AJ6022" s="45">
        <v>25122.1277294428</v>
      </c>
      <c r="AK6022" s="46">
        <v>1.0759681597889501</v>
      </c>
    </row>
    <row r="6023" spans="1:37" x14ac:dyDescent="0.2">
      <c r="A6023" s="35" t="s">
        <v>12887</v>
      </c>
      <c r="B6023" s="35" t="s">
        <v>13210</v>
      </c>
      <c r="C6023" s="85" t="s">
        <v>982</v>
      </c>
      <c r="D6023" s="85" t="s">
        <v>982</v>
      </c>
      <c r="E6023" s="85" t="s">
        <v>12894</v>
      </c>
      <c r="F6023" s="85" t="s">
        <v>219</v>
      </c>
      <c r="G6023" s="85" t="s">
        <v>219</v>
      </c>
      <c r="H6023" s="840">
        <v>1.0219148306967301</v>
      </c>
      <c r="I6023" s="840">
        <v>1.02331914241879</v>
      </c>
      <c r="J6023" s="86">
        <v>38.75</v>
      </c>
      <c r="K6023" s="44">
        <v>39.5991996894981</v>
      </c>
      <c r="L6023" s="45">
        <v>37.257586409753003</v>
      </c>
      <c r="M6023" s="46">
        <v>0.96148610089685205</v>
      </c>
      <c r="N6023" s="139">
        <v>39.653616768728099</v>
      </c>
      <c r="O6023" s="45">
        <v>36.832079910460202</v>
      </c>
      <c r="P6023" s="99">
        <v>0.95050528801187495</v>
      </c>
      <c r="Q6023" s="86">
        <v>39.002405288861297</v>
      </c>
      <c r="R6023" s="44">
        <v>39.857136397531697</v>
      </c>
      <c r="S6023" s="45">
        <v>37.502188941164199</v>
      </c>
      <c r="T6023" s="140">
        <v>0.961535286437181</v>
      </c>
      <c r="U6023" s="44">
        <v>39.911907932467599</v>
      </c>
      <c r="V6023" s="45">
        <v>37.073617447927496</v>
      </c>
      <c r="W6023" s="99">
        <v>0.95054695148545998</v>
      </c>
      <c r="X6023" s="86">
        <v>39.255960549710601</v>
      </c>
      <c r="Y6023" s="44">
        <v>40.116248278994902</v>
      </c>
      <c r="Z6023" s="45">
        <v>37.747839691338001</v>
      </c>
      <c r="AA6023" s="46">
        <v>0.96158237278481995</v>
      </c>
      <c r="AB6023" s="139">
        <v>40.1713758845558</v>
      </c>
      <c r="AC6023" s="45">
        <v>37.316226275804397</v>
      </c>
      <c r="AD6023" s="99">
        <v>0.95058752233434995</v>
      </c>
      <c r="AE6023" s="142">
        <v>39.486658715669002</v>
      </c>
      <c r="AF6023" s="44">
        <v>40.352002156202197</v>
      </c>
      <c r="AG6023" s="45">
        <v>37.971027762744399</v>
      </c>
      <c r="AH6023" s="140">
        <v>0.96161663199111902</v>
      </c>
      <c r="AI6023" s="44">
        <v>40.407453733901797</v>
      </c>
      <c r="AJ6023" s="45">
        <v>37.536702679147702</v>
      </c>
      <c r="AK6023" s="46">
        <v>0.95061734520101404</v>
      </c>
    </row>
    <row r="6024" spans="1:37" x14ac:dyDescent="0.2">
      <c r="A6024" s="35" t="s">
        <v>1217</v>
      </c>
      <c r="B6024" s="35" t="s">
        <v>7549</v>
      </c>
      <c r="C6024" s="85" t="s">
        <v>1216</v>
      </c>
      <c r="D6024" s="85" t="s">
        <v>1216</v>
      </c>
      <c r="E6024" s="85" t="s">
        <v>12898</v>
      </c>
      <c r="F6024" s="85" t="s">
        <v>420</v>
      </c>
      <c r="G6024" s="85" t="s">
        <v>420</v>
      </c>
      <c r="H6024" s="840">
        <v>1.03971087080552</v>
      </c>
      <c r="I6024" s="840">
        <v>1.0524718309635901</v>
      </c>
      <c r="J6024" s="86">
        <v>4041.1666666666702</v>
      </c>
      <c r="K6024" s="44">
        <v>4201.6449140702298</v>
      </c>
      <c r="L6024" s="45">
        <v>3953.1897027350001</v>
      </c>
      <c r="M6024" s="46">
        <v>0.978229810550171</v>
      </c>
      <c r="N6024" s="139">
        <v>4253.2140808956801</v>
      </c>
      <c r="O6024" s="45">
        <v>3950.5783751707099</v>
      </c>
      <c r="P6024" s="99">
        <v>0.97758362894478701</v>
      </c>
      <c r="Q6024" s="86">
        <v>4065.6002607094701</v>
      </c>
      <c r="R6024" s="44">
        <v>4227.0487874093797</v>
      </c>
      <c r="S6024" s="45">
        <v>3977.2948238891199</v>
      </c>
      <c r="T6024" s="140">
        <v>0.97827985262748396</v>
      </c>
      <c r="U6024" s="44">
        <v>4278.9297503549296</v>
      </c>
      <c r="V6024" s="45">
        <v>3974.6384692916999</v>
      </c>
      <c r="W6024" s="99">
        <v>0.97762647934258495</v>
      </c>
      <c r="X6024" s="86">
        <v>4088.4124384808702</v>
      </c>
      <c r="Y6024" s="44">
        <v>4250.7668566250504</v>
      </c>
      <c r="Z6024" s="45">
        <v>3999.8073786264799</v>
      </c>
      <c r="AA6024" s="46">
        <v>0.97832775895591495</v>
      </c>
      <c r="AB6024" s="139">
        <v>4302.9389248622601</v>
      </c>
      <c r="AC6024" s="45">
        <v>3997.1108540710702</v>
      </c>
      <c r="AD6024" s="99">
        <v>0.97766820598860005</v>
      </c>
      <c r="AE6024" s="142">
        <v>4114.1491146507697</v>
      </c>
      <c r="AF6024" s="44">
        <v>4277.5255586172898</v>
      </c>
      <c r="AG6024" s="45">
        <v>4025.1296853467502</v>
      </c>
      <c r="AH6024" s="140">
        <v>0.97836261476595299</v>
      </c>
      <c r="AI6024" s="44">
        <v>4330.0260515537102</v>
      </c>
      <c r="AJ6024" s="45">
        <v>4022.3989752110701</v>
      </c>
      <c r="AK6024" s="46">
        <v>0.97769887845995496</v>
      </c>
    </row>
    <row r="6025" spans="1:37" x14ac:dyDescent="0.2">
      <c r="A6025" s="35" t="s">
        <v>1215</v>
      </c>
      <c r="B6025" s="35" t="s">
        <v>7548</v>
      </c>
      <c r="C6025" s="85" t="s">
        <v>947</v>
      </c>
      <c r="D6025" s="85" t="s">
        <v>947</v>
      </c>
      <c r="E6025" s="85" t="s">
        <v>12902</v>
      </c>
      <c r="F6025" s="85" t="s">
        <v>190</v>
      </c>
      <c r="G6025" s="85" t="s">
        <v>190</v>
      </c>
      <c r="H6025" s="840">
        <v>1.1605178264409</v>
      </c>
      <c r="I6025" s="840">
        <v>1.16695805072078</v>
      </c>
      <c r="J6025" s="86">
        <v>7951.8333333333303</v>
      </c>
      <c r="K6025" s="44">
        <v>9228.2443362202994</v>
      </c>
      <c r="L6025" s="45">
        <v>8682.5520076918292</v>
      </c>
      <c r="M6025" s="46">
        <v>1.0918931073788201</v>
      </c>
      <c r="N6025" s="139">
        <v>9279.4559263232204</v>
      </c>
      <c r="O6025" s="45">
        <v>8619.1800409355801</v>
      </c>
      <c r="P6025" s="99">
        <v>1.0839236286309999</v>
      </c>
      <c r="Q6025" s="86">
        <v>7996.79429542663</v>
      </c>
      <c r="R6025" s="44">
        <v>9280.4223342235</v>
      </c>
      <c r="S6025" s="45">
        <v>8732.0912461087701</v>
      </c>
      <c r="T6025" s="140">
        <v>1.0919489639870601</v>
      </c>
      <c r="U6025" s="44">
        <v>9331.9234830061505</v>
      </c>
      <c r="V6025" s="45">
        <v>8668.2942305762699</v>
      </c>
      <c r="W6025" s="99">
        <v>1.0839711402272401</v>
      </c>
      <c r="X6025" s="86">
        <v>8037.4875124853397</v>
      </c>
      <c r="Y6025" s="44">
        <v>9327.6475380353695</v>
      </c>
      <c r="Z6025" s="45">
        <v>8776.9559484809597</v>
      </c>
      <c r="AA6025" s="46">
        <v>1.0920024366876999</v>
      </c>
      <c r="AB6025" s="139">
        <v>9379.4107602625409</v>
      </c>
      <c r="AC6025" s="45">
        <v>8712.7763626894794</v>
      </c>
      <c r="AD6025" s="99">
        <v>1.08401740583175</v>
      </c>
      <c r="AE6025" s="142">
        <v>8085.6837137552202</v>
      </c>
      <c r="AF6025" s="44">
        <v>9383.5800887757905</v>
      </c>
      <c r="AG6025" s="45">
        <v>8829.9008977445592</v>
      </c>
      <c r="AH6025" s="140">
        <v>1.0920413424931901</v>
      </c>
      <c r="AI6025" s="44">
        <v>9435.6537053485699</v>
      </c>
      <c r="AJ6025" s="45">
        <v>8765.2968695700893</v>
      </c>
      <c r="AK6025" s="46">
        <v>1.0840514148059901</v>
      </c>
    </row>
    <row r="6026" spans="1:37" x14ac:dyDescent="0.2">
      <c r="A6026" s="35" t="s">
        <v>1214</v>
      </c>
      <c r="B6026" s="35" t="s">
        <v>7547</v>
      </c>
      <c r="C6026" s="85" t="s">
        <v>982</v>
      </c>
      <c r="D6026" s="85" t="s">
        <v>982</v>
      </c>
      <c r="E6026" s="85" t="s">
        <v>12894</v>
      </c>
      <c r="F6026" s="85" t="s">
        <v>222</v>
      </c>
      <c r="G6026" s="85" t="s">
        <v>222</v>
      </c>
      <c r="H6026" s="840">
        <v>1.02247860612887</v>
      </c>
      <c r="I6026" s="840">
        <v>1.0230766700705101</v>
      </c>
      <c r="J6026" s="86">
        <v>11747.916666666701</v>
      </c>
      <c r="K6026" s="44">
        <v>12011.9934582514</v>
      </c>
      <c r="L6026" s="45">
        <v>11301.6901284215</v>
      </c>
      <c r="M6026" s="46">
        <v>0.96201653868457104</v>
      </c>
      <c r="N6026" s="139">
        <v>12019.019463599099</v>
      </c>
      <c r="O6026" s="45">
        <v>11163.8110568964</v>
      </c>
      <c r="P6026" s="99">
        <v>0.950280068684211</v>
      </c>
      <c r="Q6026" s="86">
        <v>11792.4133691431</v>
      </c>
      <c r="R6026" s="44">
        <v>12057.4903845769</v>
      </c>
      <c r="S6026" s="45">
        <v>11345.077028330499</v>
      </c>
      <c r="T6026" s="140">
        <v>0.96206575135984096</v>
      </c>
      <c r="U6026" s="44">
        <v>12064.5430017979</v>
      </c>
      <c r="V6026" s="45">
        <v>11206.586582869801</v>
      </c>
      <c r="W6026" s="99">
        <v>0.95032172228576195</v>
      </c>
      <c r="X6026" s="86">
        <v>11834.5406186692</v>
      </c>
      <c r="Y6026" s="44">
        <v>12100.564595952301</v>
      </c>
      <c r="Z6026" s="45">
        <v>11386.163765016299</v>
      </c>
      <c r="AA6026" s="46">
        <v>0.96211286368432902</v>
      </c>
      <c r="AB6026" s="139">
        <v>12107.642407962199</v>
      </c>
      <c r="AC6026" s="45">
        <v>11247.1010467866</v>
      </c>
      <c r="AD6026" s="99">
        <v>0.95036228352151397</v>
      </c>
      <c r="AE6026" s="142">
        <v>11877.575739165201</v>
      </c>
      <c r="AF6026" s="44">
        <v>12144.567085971599</v>
      </c>
      <c r="AG6026" s="45">
        <v>11427.975548843</v>
      </c>
      <c r="AH6026" s="140">
        <v>0.96214714179092897</v>
      </c>
      <c r="AI6026" s="44">
        <v>12151.6706357353</v>
      </c>
      <c r="AJ6026" s="45">
        <v>11288.3541415981</v>
      </c>
      <c r="AK6026" s="46">
        <v>0.95039209932174096</v>
      </c>
    </row>
    <row r="6027" spans="1:37" x14ac:dyDescent="0.2">
      <c r="A6027" s="35" t="s">
        <v>1213</v>
      </c>
      <c r="B6027" s="35" t="s">
        <v>7546</v>
      </c>
      <c r="C6027" s="85" t="s">
        <v>956</v>
      </c>
      <c r="D6027" s="85" t="s">
        <v>956</v>
      </c>
      <c r="E6027" s="85" t="s">
        <v>12898</v>
      </c>
      <c r="F6027" s="85" t="s">
        <v>214</v>
      </c>
      <c r="G6027" s="85" t="s">
        <v>214</v>
      </c>
      <c r="H6027" s="840">
        <v>1.04255355458909</v>
      </c>
      <c r="I6027" s="840">
        <v>1.04381061611556</v>
      </c>
      <c r="J6027" s="86">
        <v>5785.5</v>
      </c>
      <c r="K6027" s="44">
        <v>6031.6935900751596</v>
      </c>
      <c r="L6027" s="45">
        <v>5675.0223967020602</v>
      </c>
      <c r="M6027" s="46">
        <v>0.980904398358319</v>
      </c>
      <c r="N6027" s="139">
        <v>6038.9663195365702</v>
      </c>
      <c r="O6027" s="45">
        <v>5609.2661447507799</v>
      </c>
      <c r="P6027" s="99">
        <v>0.96953869929146597</v>
      </c>
      <c r="Q6027" s="86">
        <v>5781.9962441960697</v>
      </c>
      <c r="R6027" s="44">
        <v>6028.0407370073599</v>
      </c>
      <c r="S6027" s="45">
        <v>5671.8756814221297</v>
      </c>
      <c r="T6027" s="140">
        <v>0.98095457725617197</v>
      </c>
      <c r="U6027" s="44">
        <v>6035.30906203215</v>
      </c>
      <c r="V6027" s="45">
        <v>5606.11483982134</v>
      </c>
      <c r="W6027" s="99">
        <v>0.96958119705607304</v>
      </c>
      <c r="X6027" s="86">
        <v>5780.0321958934701</v>
      </c>
      <c r="Y6027" s="44">
        <v>6025.9931114681003</v>
      </c>
      <c r="Z6027" s="45">
        <v>5670.2266964458204</v>
      </c>
      <c r="AA6027" s="46">
        <v>0.98100261456576898</v>
      </c>
      <c r="AB6027" s="139">
        <v>6033.2589675633399</v>
      </c>
      <c r="AC6027" s="45">
        <v>5604.4497320958399</v>
      </c>
      <c r="AD6027" s="99">
        <v>0.96962258031670101</v>
      </c>
      <c r="AE6027" s="142">
        <v>5783.8414046932003</v>
      </c>
      <c r="AF6027" s="44">
        <v>6029.9644156424301</v>
      </c>
      <c r="AG6027" s="45">
        <v>5674.16569191293</v>
      </c>
      <c r="AH6027" s="140">
        <v>0.981037565675423</v>
      </c>
      <c r="AI6027" s="44">
        <v>6037.23506014749</v>
      </c>
      <c r="AJ6027" s="45">
        <v>5608.3191717361397</v>
      </c>
      <c r="AK6027" s="46">
        <v>0.96965300037192803</v>
      </c>
    </row>
    <row r="6028" spans="1:37" x14ac:dyDescent="0.2">
      <c r="A6028" s="35" t="s">
        <v>1212</v>
      </c>
      <c r="B6028" s="35" t="s">
        <v>7545</v>
      </c>
      <c r="C6028" s="85" t="s">
        <v>1211</v>
      </c>
      <c r="D6028" s="85" t="s">
        <v>13413</v>
      </c>
      <c r="E6028" s="85" t="s">
        <v>12904</v>
      </c>
      <c r="F6028" s="85" t="s">
        <v>441</v>
      </c>
      <c r="G6028" s="85" t="s">
        <v>441</v>
      </c>
      <c r="H6028" s="840">
        <v>1.1089386841656299</v>
      </c>
      <c r="I6028" s="840">
        <v>1.12230626026281</v>
      </c>
      <c r="J6028" s="86">
        <v>10577.916666666701</v>
      </c>
      <c r="K6028" s="44">
        <v>11730.2609895471</v>
      </c>
      <c r="L6028" s="45">
        <v>11036.617301710499</v>
      </c>
      <c r="M6028" s="46">
        <v>1.0433639864538999</v>
      </c>
      <c r="N6028" s="139">
        <v>11871.6620955383</v>
      </c>
      <c r="O6028" s="45">
        <v>11026.938841999399</v>
      </c>
      <c r="P6028" s="99">
        <v>1.0424490180328001</v>
      </c>
      <c r="Q6028" s="86">
        <v>10578.218078715699</v>
      </c>
      <c r="R6028" s="44">
        <v>11730.595237028099</v>
      </c>
      <c r="S6028" s="45">
        <v>11037.496386684599</v>
      </c>
      <c r="T6028" s="140">
        <v>1.0434173605186801</v>
      </c>
      <c r="U6028" s="44">
        <v>11872.0003721679</v>
      </c>
      <c r="V6028" s="45">
        <v>11027.736405990299</v>
      </c>
      <c r="W6028" s="99">
        <v>1.0424947116735099</v>
      </c>
      <c r="X6028" s="86">
        <v>10571.0636720561</v>
      </c>
      <c r="Y6028" s="44">
        <v>11722.661438721099</v>
      </c>
      <c r="Z6028" s="45">
        <v>11030.571494801799</v>
      </c>
      <c r="AA6028" s="46">
        <v>1.04346845662848</v>
      </c>
      <c r="AB6028" s="139">
        <v>11863.970936785399</v>
      </c>
      <c r="AC6028" s="45">
        <v>11020.748337794899</v>
      </c>
      <c r="AD6028" s="99">
        <v>1.0425392069983901</v>
      </c>
      <c r="AE6028" s="142">
        <v>10568.1764666081</v>
      </c>
      <c r="AF6028" s="44">
        <v>11719.4597049106</v>
      </c>
      <c r="AG6028" s="45">
        <v>11027.951676274501</v>
      </c>
      <c r="AH6028" s="140">
        <v>1.04350563326788</v>
      </c>
      <c r="AI6028" s="44">
        <v>11860.7306080364</v>
      </c>
      <c r="AJ6028" s="45">
        <v>11018.083973398099</v>
      </c>
      <c r="AK6028" s="46">
        <v>1.04257191467341</v>
      </c>
    </row>
    <row r="6029" spans="1:37" x14ac:dyDescent="0.2">
      <c r="A6029" s="35" t="s">
        <v>1210</v>
      </c>
      <c r="B6029" s="35" t="s">
        <v>7544</v>
      </c>
      <c r="C6029" s="85" t="s">
        <v>1031</v>
      </c>
      <c r="D6029" s="85" t="s">
        <v>1031</v>
      </c>
      <c r="E6029" s="85" t="s">
        <v>12896</v>
      </c>
      <c r="F6029" s="85" t="s">
        <v>232</v>
      </c>
      <c r="G6029" s="85" t="s">
        <v>232</v>
      </c>
      <c r="H6029" s="840">
        <v>1.0390764506611101</v>
      </c>
      <c r="I6029" s="840">
        <v>1.0399049013139601</v>
      </c>
      <c r="J6029" s="86">
        <v>19724.583333333299</v>
      </c>
      <c r="K6029" s="44">
        <v>20495.350040769201</v>
      </c>
      <c r="L6029" s="45">
        <v>19283.401713408999</v>
      </c>
      <c r="M6029" s="46">
        <v>0.97763290547290205</v>
      </c>
      <c r="N6029" s="139">
        <v>20511.6908847089</v>
      </c>
      <c r="O6029" s="45">
        <v>19052.189921804398</v>
      </c>
      <c r="P6029" s="99">
        <v>0.96591089402671104</v>
      </c>
      <c r="Q6029" s="86">
        <v>19961.7987839454</v>
      </c>
      <c r="R6029" s="44">
        <v>20741.8350292332</v>
      </c>
      <c r="S6029" s="45">
        <v>19516.309663955999</v>
      </c>
      <c r="T6029" s="140">
        <v>0.97768291701509003</v>
      </c>
      <c r="U6029" s="44">
        <v>20758.372394467799</v>
      </c>
      <c r="V6029" s="45">
        <v>19282.164067332698</v>
      </c>
      <c r="W6029" s="99">
        <v>0.96595323277382406</v>
      </c>
      <c r="X6029" s="86">
        <v>20189.725787673899</v>
      </c>
      <c r="Y6029" s="44">
        <v>20978.6686112772</v>
      </c>
      <c r="Z6029" s="45">
        <v>19740.116627277901</v>
      </c>
      <c r="AA6029" s="46">
        <v>0.97773079411160602</v>
      </c>
      <c r="AB6029" s="139">
        <v>20995.394802786799</v>
      </c>
      <c r="AC6029" s="45">
        <v>19503.163283781199</v>
      </c>
      <c r="AD6029" s="99">
        <v>0.96599446118719201</v>
      </c>
      <c r="AE6029" s="142">
        <v>20412.181177471699</v>
      </c>
      <c r="AF6029" s="44">
        <v>21209.816768138699</v>
      </c>
      <c r="AG6029" s="45">
        <v>19958.3291611698</v>
      </c>
      <c r="AH6029" s="140">
        <v>0.97776562865301198</v>
      </c>
      <c r="AI6029" s="44">
        <v>21226.727252961198</v>
      </c>
      <c r="AJ6029" s="45">
        <v>19718.672574443099</v>
      </c>
      <c r="AK6029" s="46">
        <v>0.96602476741711596</v>
      </c>
    </row>
    <row r="6030" spans="1:37" x14ac:dyDescent="0.2">
      <c r="A6030" s="35" t="s">
        <v>1209</v>
      </c>
      <c r="B6030" s="35" t="s">
        <v>7543</v>
      </c>
      <c r="C6030" s="85" t="s">
        <v>973</v>
      </c>
      <c r="D6030" s="85" t="s">
        <v>973</v>
      </c>
      <c r="E6030" s="85" t="s">
        <v>12896</v>
      </c>
      <c r="F6030" s="85" t="s">
        <v>224</v>
      </c>
      <c r="G6030" s="85" t="s">
        <v>224</v>
      </c>
      <c r="H6030" s="840">
        <v>1.02672682109949</v>
      </c>
      <c r="I6030" s="840">
        <v>1.0268650569822799</v>
      </c>
      <c r="J6030" s="86">
        <v>3143</v>
      </c>
      <c r="K6030" s="44">
        <v>3227.0023987157101</v>
      </c>
      <c r="L6030" s="45">
        <v>3036.1805707532199</v>
      </c>
      <c r="M6030" s="46">
        <v>0.96601354462399502</v>
      </c>
      <c r="N6030" s="139">
        <v>3227.4368740953</v>
      </c>
      <c r="O6030" s="45">
        <v>2997.7899253414498</v>
      </c>
      <c r="P6030" s="99">
        <v>0.953798894477075</v>
      </c>
      <c r="Q6030" s="86">
        <v>3150.1089487418199</v>
      </c>
      <c r="R6030" s="44">
        <v>3234.3013470587598</v>
      </c>
      <c r="S6030" s="45">
        <v>3043.2035809168401</v>
      </c>
      <c r="T6030" s="140">
        <v>0.96606296176909101</v>
      </c>
      <c r="U6030" s="44">
        <v>3234.7368051501498</v>
      </c>
      <c r="V6030" s="45">
        <v>3004.7021320499798</v>
      </c>
      <c r="W6030" s="99">
        <v>0.95384070231922502</v>
      </c>
      <c r="X6030" s="86">
        <v>3158.5318725133902</v>
      </c>
      <c r="Y6030" s="44">
        <v>3242.9493888071102</v>
      </c>
      <c r="Z6030" s="45">
        <v>3051.4900796421298</v>
      </c>
      <c r="AA6030" s="46">
        <v>0.96611026983682602</v>
      </c>
      <c r="AB6030" s="139">
        <v>3243.3860112488001</v>
      </c>
      <c r="AC6030" s="45">
        <v>3012.8648479294502</v>
      </c>
      <c r="AD6030" s="99">
        <v>0.95388141375061697</v>
      </c>
      <c r="AE6030" s="142">
        <v>3167.6532534606199</v>
      </c>
      <c r="AF6030" s="44">
        <v>3252.3145552710898</v>
      </c>
      <c r="AG6030" s="45">
        <v>3060.4113717414398</v>
      </c>
      <c r="AH6030" s="140">
        <v>0.96614469036280304</v>
      </c>
      <c r="AI6030" s="44">
        <v>3252.7524386149398</v>
      </c>
      <c r="AJ6030" s="45">
        <v>3021.66035952723</v>
      </c>
      <c r="AK6030" s="46">
        <v>0.95391133995682797</v>
      </c>
    </row>
    <row r="6031" spans="1:37" x14ac:dyDescent="0.2">
      <c r="A6031" s="35" t="s">
        <v>1208</v>
      </c>
      <c r="B6031" s="35" t="s">
        <v>7542</v>
      </c>
      <c r="C6031" s="85" t="s">
        <v>954</v>
      </c>
      <c r="D6031" s="85" t="s">
        <v>13398</v>
      </c>
      <c r="E6031" s="85" t="s">
        <v>12900</v>
      </c>
      <c r="F6031" s="85" t="s">
        <v>386</v>
      </c>
      <c r="G6031" s="85" t="s">
        <v>386</v>
      </c>
      <c r="H6031" s="840">
        <v>1.06858374417151</v>
      </c>
      <c r="I6031" s="840">
        <v>1.1529256738286999</v>
      </c>
      <c r="J6031" s="86">
        <v>11883.083333333299</v>
      </c>
      <c r="K6031" s="44">
        <v>12698.069680635401</v>
      </c>
      <c r="L6031" s="45">
        <v>11947.1967128873</v>
      </c>
      <c r="M6031" s="46">
        <v>1.0053953488127201</v>
      </c>
      <c r="N6031" s="139">
        <v>13700.311859246</v>
      </c>
      <c r="O6031" s="45">
        <v>12725.471780821799</v>
      </c>
      <c r="P6031" s="99">
        <v>1.0708897197687299</v>
      </c>
      <c r="Q6031" s="86">
        <v>11917.1955690057</v>
      </c>
      <c r="R6031" s="44">
        <v>12734.521461152201</v>
      </c>
      <c r="S6031" s="45">
        <v>11982.1059182018</v>
      </c>
      <c r="T6031" s="140">
        <v>1.0054467805634499</v>
      </c>
      <c r="U6031" s="44">
        <v>13739.640731544299</v>
      </c>
      <c r="V6031" s="45">
        <v>12762.561619833399</v>
      </c>
      <c r="W6031" s="99">
        <v>1.0709366600499799</v>
      </c>
      <c r="X6031" s="86">
        <v>11947.7798945016</v>
      </c>
      <c r="Y6031" s="44">
        <v>12767.2033742036</v>
      </c>
      <c r="Z6031" s="45">
        <v>12013.445098964899</v>
      </c>
      <c r="AA6031" s="46">
        <v>1.00549601725535</v>
      </c>
      <c r="AB6031" s="139">
        <v>13774.9021856253</v>
      </c>
      <c r="AC6031" s="45">
        <v>12795.8616195541</v>
      </c>
      <c r="AD6031" s="99">
        <v>1.07098236932225</v>
      </c>
      <c r="AE6031" s="142">
        <v>11980.5278684145</v>
      </c>
      <c r="AF6031" s="44">
        <v>12802.197326781499</v>
      </c>
      <c r="AG6031" s="45">
        <v>12046.802243854399</v>
      </c>
      <c r="AH6031" s="140">
        <v>1.0055318410146701</v>
      </c>
      <c r="AI6031" s="44">
        <v>13812.6581655154</v>
      </c>
      <c r="AJ6031" s="45">
        <v>12831.336668280301</v>
      </c>
      <c r="AK6031" s="46">
        <v>1.0710159693471299</v>
      </c>
    </row>
    <row r="6032" spans="1:37" x14ac:dyDescent="0.2">
      <c r="A6032" s="35" t="s">
        <v>1207</v>
      </c>
      <c r="B6032" s="35" t="s">
        <v>7541</v>
      </c>
      <c r="C6032" s="85" t="s">
        <v>956</v>
      </c>
      <c r="D6032" s="85" t="s">
        <v>956</v>
      </c>
      <c r="E6032" s="85" t="s">
        <v>12898</v>
      </c>
      <c r="F6032" s="85" t="s">
        <v>214</v>
      </c>
      <c r="G6032" s="85" t="s">
        <v>214</v>
      </c>
      <c r="H6032" s="840">
        <v>1.04255355458909</v>
      </c>
      <c r="I6032" s="840">
        <v>1.04381061611556</v>
      </c>
      <c r="J6032" s="86">
        <v>7640.6666666666697</v>
      </c>
      <c r="K6032" s="44">
        <v>7965.8041927636796</v>
      </c>
      <c r="L6032" s="45">
        <v>7494.7635397231297</v>
      </c>
      <c r="M6032" s="46">
        <v>0.980904398358319</v>
      </c>
      <c r="N6032" s="139">
        <v>7975.4089808669496</v>
      </c>
      <c r="O6032" s="45">
        <v>7407.9220217196598</v>
      </c>
      <c r="P6032" s="99">
        <v>0.96953869929146597</v>
      </c>
      <c r="Q6032" s="86">
        <v>7633.4975971368603</v>
      </c>
      <c r="R6032" s="44">
        <v>7958.33005384229</v>
      </c>
      <c r="S6032" s="45">
        <v>7488.1144083853897</v>
      </c>
      <c r="T6032" s="140">
        <v>0.98095457725617197</v>
      </c>
      <c r="U6032" s="44">
        <v>7967.9258299840703</v>
      </c>
      <c r="V6032" s="45">
        <v>7401.2957379566096</v>
      </c>
      <c r="W6032" s="99">
        <v>0.96958119705607204</v>
      </c>
      <c r="X6032" s="86">
        <v>7627.9316668127103</v>
      </c>
      <c r="Y6032" s="44">
        <v>7952.5272733982501</v>
      </c>
      <c r="Z6032" s="45">
        <v>7483.0209088723004</v>
      </c>
      <c r="AA6032" s="46">
        <v>0.98100261456576898</v>
      </c>
      <c r="AB6032" s="139">
        <v>7962.1160528231603</v>
      </c>
      <c r="AC6032" s="45">
        <v>7396.2147852544103</v>
      </c>
      <c r="AD6032" s="99">
        <v>0.96962258031670101</v>
      </c>
      <c r="AE6032" s="142">
        <v>7631.7404618558403</v>
      </c>
      <c r="AF6032" s="44">
        <v>7956.49814620916</v>
      </c>
      <c r="AG6032" s="45">
        <v>7487.0240845656799</v>
      </c>
      <c r="AH6032" s="140">
        <v>0.981037565675423</v>
      </c>
      <c r="AI6032" s="44">
        <v>7966.0917135237896</v>
      </c>
      <c r="AJ6032" s="45">
        <v>7400.1400368983504</v>
      </c>
      <c r="AK6032" s="46">
        <v>0.96965300037192803</v>
      </c>
    </row>
    <row r="6033" spans="1:37" x14ac:dyDescent="0.2">
      <c r="A6033" s="35" t="s">
        <v>1206</v>
      </c>
      <c r="B6033" s="35" t="s">
        <v>7540</v>
      </c>
      <c r="C6033" s="85" t="s">
        <v>973</v>
      </c>
      <c r="D6033" s="85" t="s">
        <v>973</v>
      </c>
      <c r="E6033" s="85" t="s">
        <v>12896</v>
      </c>
      <c r="F6033" s="85" t="s">
        <v>225</v>
      </c>
      <c r="G6033" s="85" t="s">
        <v>225</v>
      </c>
      <c r="H6033" s="840">
        <v>1.0279471779631399</v>
      </c>
      <c r="I6033" s="840">
        <v>1.02771304505533</v>
      </c>
      <c r="J6033" s="86">
        <v>5296.75</v>
      </c>
      <c r="K6033" s="44">
        <v>5444.7792148762701</v>
      </c>
      <c r="L6033" s="45">
        <v>5122.8139374261</v>
      </c>
      <c r="M6033" s="46">
        <v>0.96716173831615604</v>
      </c>
      <c r="N6033" s="139">
        <v>5443.53907139683</v>
      </c>
      <c r="O6033" s="45">
        <v>5056.20627855357</v>
      </c>
      <c r="P6033" s="99">
        <v>0.95458654430614498</v>
      </c>
      <c r="Q6033" s="86">
        <v>5321.2179021627899</v>
      </c>
      <c r="R6033" s="44">
        <v>5469.9309258552003</v>
      </c>
      <c r="S6033" s="45">
        <v>5146.7416281627902</v>
      </c>
      <c r="T6033" s="140">
        <v>0.96721121419795897</v>
      </c>
      <c r="U6033" s="44">
        <v>5468.6850536346801</v>
      </c>
      <c r="V6033" s="45">
        <v>5079.7856610789104</v>
      </c>
      <c r="W6033" s="99">
        <v>0.95462838667333005</v>
      </c>
      <c r="X6033" s="86">
        <v>5345.75620661824</v>
      </c>
      <c r="Y6033" s="44">
        <v>5495.1550066721802</v>
      </c>
      <c r="Z6033" s="45">
        <v>5170.7285493974496</v>
      </c>
      <c r="AA6033" s="46">
        <v>0.96725857849557295</v>
      </c>
      <c r="AB6033" s="139">
        <v>5493.90338922708</v>
      </c>
      <c r="AC6033" s="45">
        <v>5103.4284361822201</v>
      </c>
      <c r="AD6033" s="99">
        <v>0.95466913172433698</v>
      </c>
      <c r="AE6033" s="142">
        <v>5368.9200191291402</v>
      </c>
      <c r="AF6033" s="44">
        <v>5518.9661823736196</v>
      </c>
      <c r="AG6033" s="45">
        <v>5193.3189664628799</v>
      </c>
      <c r="AH6033" s="140">
        <v>0.96729303993343096</v>
      </c>
      <c r="AI6033" s="44">
        <v>5517.7091415177501</v>
      </c>
      <c r="AJ6033" s="45">
        <v>5125.7030170499602</v>
      </c>
      <c r="AK6033" s="46">
        <v>0.95469908264369396</v>
      </c>
    </row>
    <row r="6034" spans="1:37" x14ac:dyDescent="0.2">
      <c r="A6034" s="35" t="s">
        <v>1205</v>
      </c>
      <c r="B6034" s="35" t="s">
        <v>7539</v>
      </c>
      <c r="C6034" s="85" t="s">
        <v>1078</v>
      </c>
      <c r="D6034" s="85" t="s">
        <v>13395</v>
      </c>
      <c r="E6034" s="85" t="s">
        <v>12900</v>
      </c>
      <c r="F6034" s="85" t="s">
        <v>449</v>
      </c>
      <c r="G6034" s="85" t="s">
        <v>449</v>
      </c>
      <c r="H6034" s="840">
        <v>1.0368847891500399</v>
      </c>
      <c r="I6034" s="840">
        <v>1.0871453716510699</v>
      </c>
      <c r="J6034" s="86">
        <v>7601.4166666666697</v>
      </c>
      <c r="K6034" s="44">
        <v>7881.7933176583001</v>
      </c>
      <c r="L6034" s="45">
        <v>7415.72046655143</v>
      </c>
      <c r="M6034" s="46">
        <v>0.97557084313907605</v>
      </c>
      <c r="N6034" s="139">
        <v>8263.8449471579406</v>
      </c>
      <c r="O6034" s="45">
        <v>7675.8344449783299</v>
      </c>
      <c r="P6034" s="99">
        <v>1.00978998804762</v>
      </c>
      <c r="Q6034" s="86">
        <v>7620.0693966339504</v>
      </c>
      <c r="R6034" s="44">
        <v>7901.1340496374896</v>
      </c>
      <c r="S6034" s="45">
        <v>7434.2978136613201</v>
      </c>
      <c r="T6034" s="140">
        <v>0.97562074919492403</v>
      </c>
      <c r="U6034" s="44">
        <v>8284.1231762105308</v>
      </c>
      <c r="V6034" s="45">
        <v>7695.0070652097302</v>
      </c>
      <c r="W6034" s="99">
        <v>1.0098342501459201</v>
      </c>
      <c r="X6034" s="86">
        <v>7632.2392949861796</v>
      </c>
      <c r="Y6034" s="44">
        <v>7913.7528321244199</v>
      </c>
      <c r="Z6034" s="45">
        <v>7446.5356577305001</v>
      </c>
      <c r="AA6034" s="46">
        <v>0.97566852530715797</v>
      </c>
      <c r="AB6034" s="139">
        <v>8297.3536248776199</v>
      </c>
      <c r="AC6034" s="45">
        <v>7707.6256050104002</v>
      </c>
      <c r="AD6034" s="99">
        <v>1.0098773514705901</v>
      </c>
      <c r="AE6034" s="142">
        <v>7647.1062901475798</v>
      </c>
      <c r="AF6034" s="44">
        <v>7929.1681932676502</v>
      </c>
      <c r="AG6034" s="45">
        <v>7461.3067385494996</v>
      </c>
      <c r="AH6034" s="140">
        <v>0.97570328637415904</v>
      </c>
      <c r="AI6034" s="44">
        <v>8313.5162098577002</v>
      </c>
      <c r="AJ6034" s="45">
        <v>7722.8817297607502</v>
      </c>
      <c r="AK6034" s="46">
        <v>1.0099090344423201</v>
      </c>
    </row>
    <row r="6035" spans="1:37" x14ac:dyDescent="0.2">
      <c r="A6035" s="35" t="s">
        <v>1204</v>
      </c>
      <c r="B6035" s="35" t="s">
        <v>7538</v>
      </c>
      <c r="C6035" s="85" t="s">
        <v>956</v>
      </c>
      <c r="D6035" s="85" t="s">
        <v>956</v>
      </c>
      <c r="E6035" s="85" t="s">
        <v>12898</v>
      </c>
      <c r="F6035" s="85" t="s">
        <v>214</v>
      </c>
      <c r="G6035" s="85" t="s">
        <v>214</v>
      </c>
      <c r="H6035" s="840">
        <v>1.04255355458909</v>
      </c>
      <c r="I6035" s="840">
        <v>1.04381061611556</v>
      </c>
      <c r="J6035" s="86">
        <v>8836.9166666666697</v>
      </c>
      <c r="K6035" s="44">
        <v>9212.9588824408802</v>
      </c>
      <c r="L6035" s="45">
        <v>8668.1704262592702</v>
      </c>
      <c r="M6035" s="46">
        <v>0.980904398358319</v>
      </c>
      <c r="N6035" s="139">
        <v>9224.0674303951891</v>
      </c>
      <c r="O6035" s="45">
        <v>8567.7326907470797</v>
      </c>
      <c r="P6035" s="99">
        <v>0.96953869929146597</v>
      </c>
      <c r="Q6035" s="86">
        <v>8815.2375190816892</v>
      </c>
      <c r="R6035" s="44">
        <v>9190.3572100657002</v>
      </c>
      <c r="S6035" s="45">
        <v>8647.3475939435302</v>
      </c>
      <c r="T6035" s="140">
        <v>0.98095457725617197</v>
      </c>
      <c r="U6035" s="44">
        <v>9201.4385059976594</v>
      </c>
      <c r="V6035" s="45">
        <v>8547.0885460848294</v>
      </c>
      <c r="W6035" s="99">
        <v>0.96958119705607304</v>
      </c>
      <c r="X6035" s="86">
        <v>8796.2395805313408</v>
      </c>
      <c r="Y6035" s="44">
        <v>9170.5508417001693</v>
      </c>
      <c r="Z6035" s="45">
        <v>8629.1340268481599</v>
      </c>
      <c r="AA6035" s="46">
        <v>0.98100261456576898</v>
      </c>
      <c r="AB6035" s="139">
        <v>9181.6082560545001</v>
      </c>
      <c r="AC6035" s="45">
        <v>8529.0325191586999</v>
      </c>
      <c r="AD6035" s="99">
        <v>0.96962258031670101</v>
      </c>
      <c r="AE6035" s="142">
        <v>8780.3379461009099</v>
      </c>
      <c r="AF6035" s="44">
        <v>9153.9725362009394</v>
      </c>
      <c r="AG6035" s="45">
        <v>8613.8413644503707</v>
      </c>
      <c r="AH6035" s="140">
        <v>0.981037565675423</v>
      </c>
      <c r="AI6035" s="44">
        <v>9165.0099612224203</v>
      </c>
      <c r="AJ6035" s="45">
        <v>8513.8810337162304</v>
      </c>
      <c r="AK6035" s="46">
        <v>0.96965300037192803</v>
      </c>
    </row>
    <row r="6036" spans="1:37" x14ac:dyDescent="0.2">
      <c r="A6036" s="35" t="s">
        <v>1203</v>
      </c>
      <c r="B6036" s="35" t="s">
        <v>7537</v>
      </c>
      <c r="C6036" s="85" t="s">
        <v>952</v>
      </c>
      <c r="D6036" s="85" t="s">
        <v>13405</v>
      </c>
      <c r="E6036" s="85" t="s">
        <v>12902</v>
      </c>
      <c r="F6036" s="85" t="s">
        <v>182</v>
      </c>
      <c r="G6036" s="85" t="s">
        <v>182</v>
      </c>
      <c r="H6036" s="840">
        <v>1.16232199599584</v>
      </c>
      <c r="I6036" s="840">
        <v>1.16425985261457</v>
      </c>
      <c r="J6036" s="86">
        <v>3379.1666666666702</v>
      </c>
      <c r="K6036" s="44">
        <v>3927.67974480262</v>
      </c>
      <c r="L6036" s="45">
        <v>3695.4248729584601</v>
      </c>
      <c r="M6036" s="46">
        <v>1.0935905912577399</v>
      </c>
      <c r="N6036" s="139">
        <v>3934.22808529339</v>
      </c>
      <c r="O6036" s="45">
        <v>3654.28969742249</v>
      </c>
      <c r="P6036" s="99">
        <v>1.08141741970579</v>
      </c>
      <c r="Q6036" s="86">
        <v>3373.8748012855999</v>
      </c>
      <c r="R6036" s="44">
        <v>3921.5288932703602</v>
      </c>
      <c r="S6036" s="45">
        <v>3689.82648494454</v>
      </c>
      <c r="T6036" s="140">
        <v>1.0936465347020401</v>
      </c>
      <c r="U6036" s="44">
        <v>3928.0669788847699</v>
      </c>
      <c r="V6036" s="45">
        <v>3648.7269095583601</v>
      </c>
      <c r="W6036" s="99">
        <v>1.0814648214474401</v>
      </c>
      <c r="X6036" s="86">
        <v>3369.8922528394901</v>
      </c>
      <c r="Y6036" s="44">
        <v>3916.8998896113198</v>
      </c>
      <c r="Z6036" s="45">
        <v>3685.65146201584</v>
      </c>
      <c r="AA6036" s="46">
        <v>1.0937000905326499</v>
      </c>
      <c r="AB6036" s="139">
        <v>3923.4302576178702</v>
      </c>
      <c r="AC6036" s="45">
        <v>3644.5754731267202</v>
      </c>
      <c r="AD6036" s="99">
        <v>1.0815109800783</v>
      </c>
      <c r="AE6036" s="142">
        <v>3373.2829202501698</v>
      </c>
      <c r="AF6036" s="44">
        <v>3920.8409369238698</v>
      </c>
      <c r="AG6036" s="45">
        <v>3689.4912795884102</v>
      </c>
      <c r="AH6036" s="140">
        <v>1.09373905682207</v>
      </c>
      <c r="AI6036" s="44">
        <v>3927.3778755577</v>
      </c>
      <c r="AJ6036" s="45">
        <v>3648.3569737972898</v>
      </c>
      <c r="AK6036" s="46">
        <v>1.08154491041822</v>
      </c>
    </row>
    <row r="6037" spans="1:37" x14ac:dyDescent="0.2">
      <c r="A6037" s="35" t="s">
        <v>1202</v>
      </c>
      <c r="B6037" s="35" t="s">
        <v>7536</v>
      </c>
      <c r="C6037" s="85" t="s">
        <v>941</v>
      </c>
      <c r="D6037" s="85" t="s">
        <v>13395</v>
      </c>
      <c r="E6037" s="85" t="s">
        <v>12900</v>
      </c>
      <c r="F6037" s="85" t="s">
        <v>426</v>
      </c>
      <c r="G6037" s="85" t="s">
        <v>426</v>
      </c>
      <c r="H6037" s="840">
        <v>1.0703698712680201</v>
      </c>
      <c r="I6037" s="840">
        <v>1.11157098086121</v>
      </c>
      <c r="J6037" s="86">
        <v>0.83333333333333304</v>
      </c>
      <c r="K6037" s="44">
        <v>0.89197489272334995</v>
      </c>
      <c r="L6037" s="45">
        <v>0.83922988094590001</v>
      </c>
      <c r="M6037" s="46">
        <v>1.00707585713508</v>
      </c>
      <c r="N6037" s="139">
        <v>0.92630915071767095</v>
      </c>
      <c r="O6037" s="45">
        <v>0.86039800253302501</v>
      </c>
      <c r="P6037" s="99">
        <v>1.0324776030396301</v>
      </c>
      <c r="Q6037" s="86">
        <v>0.88711485839276905</v>
      </c>
      <c r="R6037" s="44">
        <v>0.94954101677781599</v>
      </c>
      <c r="S6037" s="45">
        <v>0.89343765852661905</v>
      </c>
      <c r="T6037" s="140">
        <v>1.0071273748534699</v>
      </c>
      <c r="U6037" s="44">
        <v>0.98609113328020004</v>
      </c>
      <c r="V6037" s="45">
        <v>0.915966370384516</v>
      </c>
      <c r="W6037" s="99">
        <v>1.03252285960357</v>
      </c>
      <c r="X6037" s="86">
        <v>0.977412967686623</v>
      </c>
      <c r="Y6037" s="44">
        <v>1.0461933923984199</v>
      </c>
      <c r="Z6037" s="45">
        <v>0.98442756131487097</v>
      </c>
      <c r="AA6037" s="46">
        <v>1.0071766938440101</v>
      </c>
      <c r="AB6037" s="139">
        <v>1.0864638911978799</v>
      </c>
      <c r="AC6037" s="45">
        <v>1.0092443067158701</v>
      </c>
      <c r="AD6037" s="99">
        <v>1.0325669293140101</v>
      </c>
      <c r="AE6037" s="142">
        <v>1.0530522485461999</v>
      </c>
      <c r="AF6037" s="44">
        <v>1.12715539971489</v>
      </c>
      <c r="AG6037" s="45">
        <v>1.06064746948184</v>
      </c>
      <c r="AH6037" s="140">
        <v>1.0072125774823799</v>
      </c>
      <c r="AI6037" s="44">
        <v>1.1705423208146</v>
      </c>
      <c r="AJ6037" s="45">
        <v>1.08738104012015</v>
      </c>
      <c r="AK6037" s="46">
        <v>1.0325993241278799</v>
      </c>
    </row>
    <row r="6038" spans="1:37" x14ac:dyDescent="0.2">
      <c r="A6038" s="35" t="s">
        <v>1201</v>
      </c>
      <c r="B6038" s="35" t="s">
        <v>13211</v>
      </c>
      <c r="C6038" s="85" t="s">
        <v>941</v>
      </c>
      <c r="D6038" s="85" t="s">
        <v>13395</v>
      </c>
      <c r="E6038" s="85" t="s">
        <v>12900</v>
      </c>
      <c r="F6038" s="85" t="s">
        <v>426</v>
      </c>
      <c r="G6038" s="85" t="s">
        <v>426</v>
      </c>
      <c r="H6038" s="840">
        <v>1.0703698712680201</v>
      </c>
      <c r="I6038" s="840">
        <v>1.11157098086121</v>
      </c>
      <c r="J6038" s="86">
        <v>17246.25</v>
      </c>
      <c r="K6038" s="44">
        <v>18459.8663923561</v>
      </c>
      <c r="L6038" s="45">
        <v>17368.282001115898</v>
      </c>
      <c r="M6038" s="46">
        <v>1.00707585713508</v>
      </c>
      <c r="N6038" s="139">
        <v>19170.431028677602</v>
      </c>
      <c r="O6038" s="45">
        <v>17806.366861422201</v>
      </c>
      <c r="P6038" s="99">
        <v>1.0324776030396301</v>
      </c>
      <c r="Q6038" s="86">
        <v>17371.903408936199</v>
      </c>
      <c r="R6038" s="44">
        <v>18594.362015503499</v>
      </c>
      <c r="S6038" s="45">
        <v>17495.719476449998</v>
      </c>
      <c r="T6038" s="140">
        <v>1.0071273748534699</v>
      </c>
      <c r="U6038" s="44">
        <v>19310.103711697298</v>
      </c>
      <c r="V6038" s="45">
        <v>17936.887384551701</v>
      </c>
      <c r="W6038" s="99">
        <v>1.03252285960357</v>
      </c>
      <c r="X6038" s="86">
        <v>17493.4494426688</v>
      </c>
      <c r="Y6038" s="44">
        <v>18724.461227983102</v>
      </c>
      <c r="Z6038" s="45">
        <v>17618.9945735945</v>
      </c>
      <c r="AA6038" s="46">
        <v>1.0071766938440101</v>
      </c>
      <c r="AB6038" s="139">
        <v>19445.210755633299</v>
      </c>
      <c r="AC6038" s="45">
        <v>18063.1573741264</v>
      </c>
      <c r="AD6038" s="99">
        <v>1.0325669293140101</v>
      </c>
      <c r="AE6038" s="142">
        <v>17610.2173643196</v>
      </c>
      <c r="AF6038" s="44">
        <v>18849.4460932486</v>
      </c>
      <c r="AG6038" s="45">
        <v>17737.232421541401</v>
      </c>
      <c r="AH6038" s="140">
        <v>1.0072125774823799</v>
      </c>
      <c r="AI6038" s="44">
        <v>19575.0065888358</v>
      </c>
      <c r="AJ6038" s="45">
        <v>18184.298548141502</v>
      </c>
      <c r="AK6038" s="46">
        <v>1.0325993241278799</v>
      </c>
    </row>
    <row r="6039" spans="1:37" x14ac:dyDescent="0.2">
      <c r="A6039" s="35" t="s">
        <v>1200</v>
      </c>
      <c r="B6039" s="35" t="s">
        <v>7535</v>
      </c>
      <c r="C6039" s="85" t="s">
        <v>1013</v>
      </c>
      <c r="D6039" s="85" t="s">
        <v>1013</v>
      </c>
      <c r="E6039" s="85" t="s">
        <v>12906</v>
      </c>
      <c r="F6039" s="85" t="s">
        <v>398</v>
      </c>
      <c r="G6039" s="85" t="s">
        <v>398</v>
      </c>
      <c r="H6039" s="840">
        <v>1.0154002367552399</v>
      </c>
      <c r="I6039" s="840">
        <v>1.0207608902844201</v>
      </c>
      <c r="J6039" s="86">
        <v>4802.6666666666697</v>
      </c>
      <c r="K6039" s="44">
        <v>4876.6288703898099</v>
      </c>
      <c r="L6039" s="45">
        <v>4588.2599383701699</v>
      </c>
      <c r="M6039" s="46">
        <v>0.95535673341966398</v>
      </c>
      <c r="N6039" s="139">
        <v>4902.3743024059904</v>
      </c>
      <c r="O6039" s="45">
        <v>4553.5478670284101</v>
      </c>
      <c r="P6039" s="99">
        <v>0.94812906726021795</v>
      </c>
      <c r="Q6039" s="86">
        <v>4801.0992122041098</v>
      </c>
      <c r="R6039" s="44">
        <v>4875.0372767574299</v>
      </c>
      <c r="S6039" s="45">
        <v>4586.9970994578998</v>
      </c>
      <c r="T6039" s="140">
        <v>0.95540560540761599</v>
      </c>
      <c r="U6039" s="44">
        <v>4900.7743061933097</v>
      </c>
      <c r="V6039" s="45">
        <v>4552.2612482938102</v>
      </c>
      <c r="W6039" s="99">
        <v>0.94817062657697904</v>
      </c>
      <c r="X6039" s="86">
        <v>4808.75188818488</v>
      </c>
      <c r="Y6039" s="44">
        <v>4882.8078057601097</v>
      </c>
      <c r="Z6039" s="45">
        <v>4594.5334921051299</v>
      </c>
      <c r="AA6039" s="46">
        <v>0.95545239158500095</v>
      </c>
      <c r="AB6039" s="139">
        <v>4908.5858585405003</v>
      </c>
      <c r="AC6039" s="45">
        <v>4559.7118982905504</v>
      </c>
      <c r="AD6039" s="99">
        <v>0.94821109600056097</v>
      </c>
      <c r="AE6039" s="142">
        <v>4827.2376564114402</v>
      </c>
      <c r="AF6039" s="44">
        <v>4901.5782591939596</v>
      </c>
      <c r="AG6039" s="45">
        <v>4612.3600866360302</v>
      </c>
      <c r="AH6039" s="140">
        <v>0.95548643239265196</v>
      </c>
      <c r="AI6039" s="44">
        <v>4927.4554077730299</v>
      </c>
      <c r="AJ6039" s="45">
        <v>4577.3839110073204</v>
      </c>
      <c r="AK6039" s="46">
        <v>0.948240844311391</v>
      </c>
    </row>
    <row r="6040" spans="1:37" x14ac:dyDescent="0.2">
      <c r="A6040" s="35" t="s">
        <v>1199</v>
      </c>
      <c r="B6040" s="35" t="s">
        <v>7534</v>
      </c>
      <c r="C6040" s="85" t="s">
        <v>987</v>
      </c>
      <c r="D6040" s="85" t="s">
        <v>13405</v>
      </c>
      <c r="E6040" s="85" t="s">
        <v>12902</v>
      </c>
      <c r="F6040" s="85" t="s">
        <v>192</v>
      </c>
      <c r="G6040" s="85" t="s">
        <v>192</v>
      </c>
      <c r="H6040" s="840">
        <v>1.15731690402855</v>
      </c>
      <c r="I6040" s="840">
        <v>1.16993676039658</v>
      </c>
      <c r="J6040" s="86">
        <v>4873.25</v>
      </c>
      <c r="K6040" s="44">
        <v>5639.8946025571404</v>
      </c>
      <c r="L6040" s="45">
        <v>5306.39159741402</v>
      </c>
      <c r="M6040" s="46">
        <v>1.0888814646106799</v>
      </c>
      <c r="N6040" s="139">
        <v>5701.3943176026596</v>
      </c>
      <c r="O6040" s="45">
        <v>5295.7139403382598</v>
      </c>
      <c r="P6040" s="99">
        <v>1.08669038943995</v>
      </c>
      <c r="Q6040" s="86">
        <v>4850.2536951231496</v>
      </c>
      <c r="R6040" s="44">
        <v>5613.2805901929696</v>
      </c>
      <c r="S6040" s="45">
        <v>5281.62151875575</v>
      </c>
      <c r="T6040" s="140">
        <v>1.0889371671560899</v>
      </c>
      <c r="U6040" s="44">
        <v>5674.4900951739401</v>
      </c>
      <c r="V6040" s="45">
        <v>5270.9551083474198</v>
      </c>
      <c r="W6040" s="99">
        <v>1.0867380223115499</v>
      </c>
      <c r="X6040" s="86">
        <v>4829.2720606139401</v>
      </c>
      <c r="Y6040" s="44">
        <v>5588.9981899013201</v>
      </c>
      <c r="Z6040" s="45">
        <v>5259.03135907253</v>
      </c>
      <c r="AA6040" s="46">
        <v>1.08899049236914</v>
      </c>
      <c r="AB6040" s="139">
        <v>5649.9429096684198</v>
      </c>
      <c r="AC6040" s="45">
        <v>5248.3775678597203</v>
      </c>
      <c r="AD6040" s="99">
        <v>1.0867844060109799</v>
      </c>
      <c r="AE6040" s="142">
        <v>4811.0940112198004</v>
      </c>
      <c r="AF6040" s="44">
        <v>5567.9604260552096</v>
      </c>
      <c r="AG6040" s="45">
        <v>5239.4222993247004</v>
      </c>
      <c r="AH6040" s="140">
        <v>1.0890292908652399</v>
      </c>
      <c r="AI6040" s="44">
        <v>5628.6757414498998</v>
      </c>
      <c r="AJ6040" s="45">
        <v>5228.7859852666497</v>
      </c>
      <c r="AK6040" s="46">
        <v>1.08681850179455</v>
      </c>
    </row>
    <row r="6041" spans="1:37" x14ac:dyDescent="0.2">
      <c r="A6041" s="35" t="s">
        <v>1198</v>
      </c>
      <c r="B6041" s="35" t="s">
        <v>7533</v>
      </c>
      <c r="C6041" s="85" t="s">
        <v>1031</v>
      </c>
      <c r="D6041" s="85" t="s">
        <v>1031</v>
      </c>
      <c r="E6041" s="85" t="s">
        <v>12896</v>
      </c>
      <c r="F6041" s="85" t="s">
        <v>233</v>
      </c>
      <c r="G6041" s="85" t="s">
        <v>233</v>
      </c>
      <c r="H6041" s="840">
        <v>1.03895876932357</v>
      </c>
      <c r="I6041" s="840">
        <v>1.0396684515079899</v>
      </c>
      <c r="J6041" s="86">
        <v>5605.0833333333303</v>
      </c>
      <c r="K6041" s="44">
        <v>5823.4504819560698</v>
      </c>
      <c r="L6041" s="45">
        <v>5479.0932957146897</v>
      </c>
      <c r="M6041" s="46">
        <v>0.97752218296748805</v>
      </c>
      <c r="N6041" s="139">
        <v>5827.4283097399202</v>
      </c>
      <c r="O6041" s="45">
        <v>5412.7800353910297</v>
      </c>
      <c r="P6041" s="99">
        <v>0.96569126870983701</v>
      </c>
      <c r="Q6041" s="86">
        <v>5630.5318641964504</v>
      </c>
      <c r="R6041" s="44">
        <v>5849.8904562627104</v>
      </c>
      <c r="S6041" s="45">
        <v>5504.2513588473303</v>
      </c>
      <c r="T6041" s="140">
        <v>0.97757218884558295</v>
      </c>
      <c r="U6041" s="44">
        <v>5853.8863444155404</v>
      </c>
      <c r="V6041" s="45">
        <v>5437.5937949075696</v>
      </c>
      <c r="W6041" s="99">
        <v>0.96573359783011803</v>
      </c>
      <c r="X6041" s="86">
        <v>5655.6269565515904</v>
      </c>
      <c r="Y6041" s="44">
        <v>5875.9632225320602</v>
      </c>
      <c r="Z6041" s="45">
        <v>5529.05436754107</v>
      </c>
      <c r="AA6041" s="46">
        <v>0.97762006051974504</v>
      </c>
      <c r="AB6041" s="139">
        <v>5879.9769202248499</v>
      </c>
      <c r="AC6041" s="45">
        <v>5462.0620882436697</v>
      </c>
      <c r="AD6041" s="99">
        <v>0.96577481686912003</v>
      </c>
      <c r="AE6041" s="142">
        <v>5679.3201150967898</v>
      </c>
      <c r="AF6041" s="44">
        <v>5900.5794373755698</v>
      </c>
      <c r="AG6041" s="45">
        <v>5552.4150887375199</v>
      </c>
      <c r="AH6041" s="140">
        <v>0.97765489111593995</v>
      </c>
      <c r="AI6041" s="44">
        <v>5904.6099496808702</v>
      </c>
      <c r="AJ6041" s="45">
        <v>5485.1164237441799</v>
      </c>
      <c r="AK6041" s="46">
        <v>0.96580511620812304</v>
      </c>
    </row>
    <row r="6042" spans="1:37" x14ac:dyDescent="0.2">
      <c r="A6042" s="35" t="s">
        <v>1197</v>
      </c>
      <c r="B6042" s="35" t="s">
        <v>7532</v>
      </c>
      <c r="C6042" s="85" t="s">
        <v>954</v>
      </c>
      <c r="D6042" s="85" t="s">
        <v>13398</v>
      </c>
      <c r="E6042" s="85" t="s">
        <v>12900</v>
      </c>
      <c r="F6042" s="85" t="s">
        <v>386</v>
      </c>
      <c r="G6042" s="85" t="s">
        <v>386</v>
      </c>
      <c r="H6042" s="840">
        <v>1.06858374417151</v>
      </c>
      <c r="I6042" s="840">
        <v>1.1529256738286999</v>
      </c>
      <c r="J6042" s="86">
        <v>2568.5833333333298</v>
      </c>
      <c r="K6042" s="44">
        <v>2744.7463955498702</v>
      </c>
      <c r="L6042" s="45">
        <v>2582.44173637121</v>
      </c>
      <c r="M6042" s="46">
        <v>1.0053953488127201</v>
      </c>
      <c r="N6042" s="139">
        <v>2961.3856703685101</v>
      </c>
      <c r="O6042" s="45">
        <v>2750.6694860359598</v>
      </c>
      <c r="P6042" s="99">
        <v>1.0708897197687299</v>
      </c>
      <c r="Q6042" s="86">
        <v>2576.6319686964198</v>
      </c>
      <c r="R6042" s="44">
        <v>2753.3470364616301</v>
      </c>
      <c r="S6042" s="45">
        <v>2590.6663176226898</v>
      </c>
      <c r="T6042" s="140">
        <v>1.0054467805634499</v>
      </c>
      <c r="U6042" s="44">
        <v>2970.6651487178901</v>
      </c>
      <c r="V6042" s="45">
        <v>2759.40963473375</v>
      </c>
      <c r="W6042" s="99">
        <v>1.0709366600499799</v>
      </c>
      <c r="X6042" s="86">
        <v>2585.0902781084901</v>
      </c>
      <c r="Y6042" s="44">
        <v>2762.3854484025401</v>
      </c>
      <c r="Z6042" s="45">
        <v>2599.2979788836001</v>
      </c>
      <c r="AA6042" s="46">
        <v>1.00549601725535</v>
      </c>
      <c r="AB6042" s="139">
        <v>2980.4169507962602</v>
      </c>
      <c r="AC6042" s="45">
        <v>2768.5861109605398</v>
      </c>
      <c r="AD6042" s="99">
        <v>1.07098236932225</v>
      </c>
      <c r="AE6042" s="142">
        <v>2592.5995933743802</v>
      </c>
      <c r="AF6042" s="44">
        <v>2770.4097806255299</v>
      </c>
      <c r="AG6042" s="45">
        <v>2606.94144213961</v>
      </c>
      <c r="AH6042" s="140">
        <v>1.0055318410146701</v>
      </c>
      <c r="AI6042" s="44">
        <v>2989.0746331591799</v>
      </c>
      <c r="AJ6042" s="45">
        <v>2776.71556662683</v>
      </c>
      <c r="AK6042" s="46">
        <v>1.0710159693471299</v>
      </c>
    </row>
    <row r="6043" spans="1:37" x14ac:dyDescent="0.2">
      <c r="A6043" s="35" t="s">
        <v>1196</v>
      </c>
      <c r="B6043" s="35" t="s">
        <v>7531</v>
      </c>
      <c r="C6043" s="85" t="s">
        <v>950</v>
      </c>
      <c r="D6043" s="85" t="s">
        <v>13402</v>
      </c>
      <c r="E6043" s="85" t="s">
        <v>12900</v>
      </c>
      <c r="F6043" s="85" t="s">
        <v>239</v>
      </c>
      <c r="G6043" s="85" t="s">
        <v>239</v>
      </c>
      <c r="H6043" s="840">
        <v>1.04324081597551</v>
      </c>
      <c r="I6043" s="840">
        <v>1.08879920737356</v>
      </c>
      <c r="J6043" s="86">
        <v>5221.3333333333303</v>
      </c>
      <c r="K6043" s="44">
        <v>5447.1080471468003</v>
      </c>
      <c r="L6043" s="45">
        <v>5125.0050592223297</v>
      </c>
      <c r="M6043" s="46">
        <v>0.98155102002470496</v>
      </c>
      <c r="N6043" s="139">
        <v>5684.9835947664997</v>
      </c>
      <c r="O6043" s="45">
        <v>5280.4709157633497</v>
      </c>
      <c r="P6043" s="99">
        <v>1.01132614576673</v>
      </c>
      <c r="Q6043" s="86">
        <v>5257.4696734650897</v>
      </c>
      <c r="R6043" s="44">
        <v>5484.8069521122297</v>
      </c>
      <c r="S6043" s="45">
        <v>5160.7387086810804</v>
      </c>
      <c r="T6043" s="140">
        <v>0.98160123200097205</v>
      </c>
      <c r="U6043" s="44">
        <v>5724.3288132593398</v>
      </c>
      <c r="V6043" s="45">
        <v>5317.2496019987802</v>
      </c>
      <c r="W6043" s="99">
        <v>1.0113704751993899</v>
      </c>
      <c r="X6043" s="86">
        <v>5295.1704402919304</v>
      </c>
      <c r="Y6043" s="44">
        <v>5524.1379308595597</v>
      </c>
      <c r="Z6043" s="45">
        <v>5198.0003612678602</v>
      </c>
      <c r="AA6043" s="46">
        <v>0.98164930097722902</v>
      </c>
      <c r="AB6043" s="139">
        <v>5765.3773782977796</v>
      </c>
      <c r="AC6043" s="45">
        <v>5355.60762051661</v>
      </c>
      <c r="AD6043" s="99">
        <v>1.0114136420925799</v>
      </c>
      <c r="AE6043" s="142">
        <v>5331.4117643352301</v>
      </c>
      <c r="AF6043" s="44">
        <v>5561.94635932653</v>
      </c>
      <c r="AG6043" s="45">
        <v>5233.7630932749498</v>
      </c>
      <c r="AH6043" s="140">
        <v>0.98168427512699197</v>
      </c>
      <c r="AI6043" s="44">
        <v>5804.8369031903003</v>
      </c>
      <c r="AJ6043" s="45">
        <v>5392.4317619940903</v>
      </c>
      <c r="AK6043" s="46">
        <v>1.01144537326249</v>
      </c>
    </row>
    <row r="6044" spans="1:37" x14ac:dyDescent="0.2">
      <c r="A6044" s="35" t="s">
        <v>1195</v>
      </c>
      <c r="B6044" s="35" t="s">
        <v>7530</v>
      </c>
      <c r="C6044" s="85" t="s">
        <v>952</v>
      </c>
      <c r="D6044" s="85" t="s">
        <v>13405</v>
      </c>
      <c r="E6044" s="85" t="s">
        <v>12902</v>
      </c>
      <c r="F6044" s="85" t="s">
        <v>169</v>
      </c>
      <c r="G6044" s="85" t="s">
        <v>169</v>
      </c>
      <c r="H6044" s="840">
        <v>1.16446541486449</v>
      </c>
      <c r="I6044" s="840">
        <v>1.1668976834957501</v>
      </c>
      <c r="J6044" s="86">
        <v>3483.5</v>
      </c>
      <c r="K6044" s="44">
        <v>4056.41527268046</v>
      </c>
      <c r="L6044" s="45">
        <v>3816.5479030076199</v>
      </c>
      <c r="M6044" s="46">
        <v>1.0956072636737799</v>
      </c>
      <c r="N6044" s="139">
        <v>4064.8880804574601</v>
      </c>
      <c r="O6044" s="45">
        <v>3775.6526341515901</v>
      </c>
      <c r="P6044" s="99">
        <v>1.08386755681114</v>
      </c>
      <c r="Q6044" s="86">
        <v>3466.1864317033901</v>
      </c>
      <c r="R6044" s="44">
        <v>4036.25422119117</v>
      </c>
      <c r="S6044" s="45">
        <v>3797.7732998163101</v>
      </c>
      <c r="T6044" s="140">
        <v>1.09566331028247</v>
      </c>
      <c r="U6044" s="44">
        <v>4044.6849177191102</v>
      </c>
      <c r="V6044" s="45">
        <v>3757.0516947133301</v>
      </c>
      <c r="W6044" s="99">
        <v>1.08391506594958</v>
      </c>
      <c r="X6044" s="86">
        <v>3453.5579421907501</v>
      </c>
      <c r="Y6044" s="44">
        <v>4021.5487819117102</v>
      </c>
      <c r="Z6044" s="45">
        <v>3784.1220264354802</v>
      </c>
      <c r="AA6044" s="46">
        <v>1.0957169648745</v>
      </c>
      <c r="AB6044" s="139">
        <v>4029.9487625607499</v>
      </c>
      <c r="AC6044" s="45">
        <v>3743.5232573507801</v>
      </c>
      <c r="AD6044" s="99">
        <v>1.0839613291607599</v>
      </c>
      <c r="AE6044" s="142">
        <v>3448.4636755251099</v>
      </c>
      <c r="AF6044" s="44">
        <v>4015.6166845654802</v>
      </c>
      <c r="AG6044" s="45">
        <v>3778.6747736565299</v>
      </c>
      <c r="AH6044" s="140">
        <v>1.0957560030210101</v>
      </c>
      <c r="AI6044" s="44">
        <v>4024.0042745895098</v>
      </c>
      <c r="AJ6044" s="45">
        <v>3738.1185419302201</v>
      </c>
      <c r="AK6044" s="46">
        <v>1.0839953363757</v>
      </c>
    </row>
    <row r="6045" spans="1:37" x14ac:dyDescent="0.2">
      <c r="A6045" s="35" t="s">
        <v>1194</v>
      </c>
      <c r="B6045" s="35" t="s">
        <v>7529</v>
      </c>
      <c r="C6045" s="85" t="s">
        <v>947</v>
      </c>
      <c r="D6045" s="85" t="s">
        <v>947</v>
      </c>
      <c r="E6045" s="85" t="s">
        <v>12902</v>
      </c>
      <c r="F6045" s="85" t="s">
        <v>176</v>
      </c>
      <c r="G6045" s="85" t="s">
        <v>176</v>
      </c>
      <c r="H6045" s="840">
        <v>1.14961334565861</v>
      </c>
      <c r="I6045" s="840">
        <v>1.1616079123827601</v>
      </c>
      <c r="J6045" s="86">
        <v>6775.0833333333303</v>
      </c>
      <c r="K6045" s="44">
        <v>7788.7262179492</v>
      </c>
      <c r="L6045" s="45">
        <v>7328.1566890886197</v>
      </c>
      <c r="M6045" s="46">
        <v>1.08163343955257</v>
      </c>
      <c r="N6045" s="139">
        <v>7869.9904070525399</v>
      </c>
      <c r="O6045" s="45">
        <v>7310.00446334347</v>
      </c>
      <c r="P6045" s="99">
        <v>1.0789541771948901</v>
      </c>
      <c r="Q6045" s="86">
        <v>6772.0104938068798</v>
      </c>
      <c r="R6045" s="44">
        <v>7785.1936406205295</v>
      </c>
      <c r="S6045" s="45">
        <v>7325.2077104109703</v>
      </c>
      <c r="T6045" s="140">
        <v>1.08168877131983</v>
      </c>
      <c r="U6045" s="44">
        <v>7866.4209723451304</v>
      </c>
      <c r="V6045" s="45">
        <v>7307.0092842100303</v>
      </c>
      <c r="W6045" s="99">
        <v>1.07900147096529</v>
      </c>
      <c r="X6045" s="86">
        <v>6771.3249946784599</v>
      </c>
      <c r="Y6045" s="44">
        <v>7784.4055816740502</v>
      </c>
      <c r="Z6045" s="45">
        <v>7324.8248925423104</v>
      </c>
      <c r="AA6045" s="46">
        <v>1.0817417415792101</v>
      </c>
      <c r="AB6045" s="139">
        <v>7865.6246911336202</v>
      </c>
      <c r="AC6045" s="45">
        <v>7306.5814727979196</v>
      </c>
      <c r="AD6045" s="99">
        <v>1.0790475244564599</v>
      </c>
      <c r="AE6045" s="142">
        <v>6777.5620124923498</v>
      </c>
      <c r="AF6045" s="44">
        <v>7791.5757405900204</v>
      </c>
      <c r="AG6045" s="45">
        <v>7331.8329439074796</v>
      </c>
      <c r="AH6045" s="140">
        <v>1.08178028181719</v>
      </c>
      <c r="AI6045" s="44">
        <v>7872.8696603759099</v>
      </c>
      <c r="AJ6045" s="45">
        <v>7313.5409526007998</v>
      </c>
      <c r="AK6045" s="46">
        <v>1.07908137751016</v>
      </c>
    </row>
    <row r="6046" spans="1:37" x14ac:dyDescent="0.2">
      <c r="A6046" s="35" t="s">
        <v>1193</v>
      </c>
      <c r="B6046" s="35" t="s">
        <v>7528</v>
      </c>
      <c r="C6046" s="85" t="s">
        <v>1005</v>
      </c>
      <c r="D6046" s="85" t="s">
        <v>1005</v>
      </c>
      <c r="E6046" s="85" t="s">
        <v>12906</v>
      </c>
      <c r="F6046" s="85" t="s">
        <v>429</v>
      </c>
      <c r="G6046" s="85" t="s">
        <v>429</v>
      </c>
      <c r="H6046" s="840">
        <v>1.0165401617605601</v>
      </c>
      <c r="I6046" s="840">
        <v>1.0199073589723</v>
      </c>
      <c r="J6046" s="86">
        <v>11830.666666666701</v>
      </c>
      <c r="K6046" s="44">
        <v>12026.3478070687</v>
      </c>
      <c r="L6046" s="45">
        <v>11315.195663775899</v>
      </c>
      <c r="M6046" s="46">
        <v>0.95642925141799995</v>
      </c>
      <c r="N6046" s="139">
        <v>12066.1839948816</v>
      </c>
      <c r="O6046" s="45">
        <v>11207.619615275</v>
      </c>
      <c r="P6046" s="99">
        <v>0.94733626861898201</v>
      </c>
      <c r="Q6046" s="86">
        <v>11939.532886413899</v>
      </c>
      <c r="R6046" s="44">
        <v>12137.0146917007</v>
      </c>
      <c r="S6046" s="45">
        <v>11419.9026646087</v>
      </c>
      <c r="T6046" s="140">
        <v>0.95647817827141202</v>
      </c>
      <c r="U6046" s="44">
        <v>12177.2174535452</v>
      </c>
      <c r="V6046" s="45">
        <v>11311.2483175908</v>
      </c>
      <c r="W6046" s="99">
        <v>0.94737779318502102</v>
      </c>
      <c r="X6046" s="86">
        <v>12040.539399232999</v>
      </c>
      <c r="Y6046" s="44">
        <v>12239.6918685807</v>
      </c>
      <c r="Z6046" s="45">
        <v>11517.077153211199</v>
      </c>
      <c r="AA6046" s="46">
        <v>0.95652501697265102</v>
      </c>
      <c r="AB6046" s="139">
        <v>12280.234739273599</v>
      </c>
      <c r="AC6046" s="45">
        <v>11407.426511047301</v>
      </c>
      <c r="AD6046" s="99">
        <v>0.947418228769218</v>
      </c>
      <c r="AE6046" s="142">
        <v>12139.3385761922</v>
      </c>
      <c r="AF6046" s="44">
        <v>12340.1251999087</v>
      </c>
      <c r="AG6046" s="45">
        <v>11611.994734428599</v>
      </c>
      <c r="AH6046" s="140">
        <v>0.95655909599574196</v>
      </c>
      <c r="AI6046" s="44">
        <v>12381.0007469147</v>
      </c>
      <c r="AJ6046" s="45">
        <v>11501.391475140699</v>
      </c>
      <c r="AK6046" s="46">
        <v>0.94744795220535405</v>
      </c>
    </row>
    <row r="6047" spans="1:37" x14ac:dyDescent="0.2">
      <c r="A6047" s="35" t="s">
        <v>1192</v>
      </c>
      <c r="B6047" s="35" t="s">
        <v>7527</v>
      </c>
      <c r="C6047" s="85" t="s">
        <v>962</v>
      </c>
      <c r="D6047" s="85" t="s">
        <v>962</v>
      </c>
      <c r="E6047" s="85" t="s">
        <v>12898</v>
      </c>
      <c r="F6047" s="85" t="s">
        <v>213</v>
      </c>
      <c r="G6047" s="85" t="s">
        <v>213</v>
      </c>
      <c r="H6047" s="840">
        <v>1.0495048680941199</v>
      </c>
      <c r="I6047" s="840">
        <v>1.05159628215757</v>
      </c>
      <c r="J6047" s="86">
        <v>4426.1666666666697</v>
      </c>
      <c r="K6047" s="44">
        <v>4645.2834636626103</v>
      </c>
      <c r="L6047" s="45">
        <v>4370.5946433838099</v>
      </c>
      <c r="M6047" s="46">
        <v>0.98744466092942995</v>
      </c>
      <c r="N6047" s="139">
        <v>4654.5404108764296</v>
      </c>
      <c r="O6047" s="45">
        <v>4323.3484945329401</v>
      </c>
      <c r="P6047" s="99">
        <v>0.976770379455422</v>
      </c>
      <c r="Q6047" s="86">
        <v>4437.9586345682201</v>
      </c>
      <c r="R6047" s="44">
        <v>4657.6591913796901</v>
      </c>
      <c r="S6047" s="45">
        <v>4382.4627358198404</v>
      </c>
      <c r="T6047" s="140">
        <v>0.98749517439930401</v>
      </c>
      <c r="U6047" s="44">
        <v>4666.9408004810202</v>
      </c>
      <c r="V6047" s="45">
        <v>4335.0565495870196</v>
      </c>
      <c r="W6047" s="99">
        <v>0.97681319420607604</v>
      </c>
      <c r="X6047" s="86">
        <v>4445.6011989573999</v>
      </c>
      <c r="Y6047" s="44">
        <v>4665.68009991086</v>
      </c>
      <c r="Z6047" s="45">
        <v>4390.2247098894004</v>
      </c>
      <c r="AA6047" s="46">
        <v>0.98754353200170397</v>
      </c>
      <c r="AB6047" s="139">
        <v>4674.9776927788398</v>
      </c>
      <c r="AC6047" s="45">
        <v>4342.7072530304604</v>
      </c>
      <c r="AD6047" s="99">
        <v>0.97685488613979399</v>
      </c>
      <c r="AE6047" s="142">
        <v>4462.2846978279304</v>
      </c>
      <c r="AF6047" s="44">
        <v>4683.1895131923302</v>
      </c>
      <c r="AG6047" s="45">
        <v>4406.8573929803597</v>
      </c>
      <c r="AH6047" s="140">
        <v>0.98757871615082005</v>
      </c>
      <c r="AI6047" s="44">
        <v>4692.5219981644696</v>
      </c>
      <c r="AJ6047" s="45">
        <v>4359.1413658583797</v>
      </c>
      <c r="AK6047" s="46">
        <v>0.97688553309479198</v>
      </c>
    </row>
    <row r="6048" spans="1:37" x14ac:dyDescent="0.2">
      <c r="A6048" s="35" t="s">
        <v>1191</v>
      </c>
      <c r="B6048" s="35" t="s">
        <v>7526</v>
      </c>
      <c r="C6048" s="85" t="s">
        <v>954</v>
      </c>
      <c r="D6048" s="85" t="s">
        <v>13398</v>
      </c>
      <c r="E6048" s="85" t="s">
        <v>12900</v>
      </c>
      <c r="F6048" s="85" t="s">
        <v>446</v>
      </c>
      <c r="G6048" s="85" t="s">
        <v>446</v>
      </c>
      <c r="H6048" s="840">
        <v>1.0735901746624701</v>
      </c>
      <c r="I6048" s="840">
        <v>1.1523201766745801</v>
      </c>
      <c r="J6048" s="86">
        <v>11736.916666666701</v>
      </c>
      <c r="K6048" s="44">
        <v>12600.6384141656</v>
      </c>
      <c r="L6048" s="45">
        <v>11855.526834254</v>
      </c>
      <c r="M6048" s="46">
        <v>1.01010573483274</v>
      </c>
      <c r="N6048" s="139">
        <v>13524.6858869482</v>
      </c>
      <c r="O6048" s="45">
        <v>12562.342402643</v>
      </c>
      <c r="P6048" s="99">
        <v>1.0703273065165899</v>
      </c>
      <c r="Q6048" s="86">
        <v>11786.2819116846</v>
      </c>
      <c r="R6048" s="44">
        <v>12653.636456186699</v>
      </c>
      <c r="S6048" s="45">
        <v>11905.999980523</v>
      </c>
      <c r="T6048" s="140">
        <v>1.0101574075467901</v>
      </c>
      <c r="U6048" s="44">
        <v>13581.5704548089</v>
      </c>
      <c r="V6048" s="45">
        <v>12615.7323332081</v>
      </c>
      <c r="W6048" s="99">
        <v>1.0703742221455901</v>
      </c>
      <c r="X6048" s="86">
        <v>11832.251714371199</v>
      </c>
      <c r="Y6048" s="44">
        <v>12702.989184682099</v>
      </c>
      <c r="Z6048" s="45">
        <v>11953.0220276171</v>
      </c>
      <c r="AA6048" s="46">
        <v>1.0102068749179201</v>
      </c>
      <c r="AB6048" s="139">
        <v>13634.542385962301</v>
      </c>
      <c r="AC6048" s="45">
        <v>12665.477784574099</v>
      </c>
      <c r="AD6048" s="99">
        <v>1.0704199074121199</v>
      </c>
      <c r="AE6048" s="142">
        <v>11879.170819806301</v>
      </c>
      <c r="AF6048" s="44">
        <v>12753.3610752812</v>
      </c>
      <c r="AG6048" s="45">
        <v>12000.8475808275</v>
      </c>
      <c r="AH6048" s="140">
        <v>1.0102428665154299</v>
      </c>
      <c r="AI6048" s="44">
        <v>13688.608217826701</v>
      </c>
      <c r="AJ6048" s="45">
        <v>12716.099859882999</v>
      </c>
      <c r="AK6048" s="46">
        <v>1.07045348979083</v>
      </c>
    </row>
    <row r="6049" spans="1:37" x14ac:dyDescent="0.2">
      <c r="A6049" s="35" t="s">
        <v>1190</v>
      </c>
      <c r="B6049" s="35" t="s">
        <v>7525</v>
      </c>
      <c r="C6049" s="85" t="s">
        <v>971</v>
      </c>
      <c r="D6049" s="85" t="s">
        <v>971</v>
      </c>
      <c r="E6049" s="85" t="s">
        <v>12896</v>
      </c>
      <c r="F6049" s="85" t="s">
        <v>335</v>
      </c>
      <c r="G6049" s="85" t="s">
        <v>335</v>
      </c>
      <c r="H6049" s="840">
        <v>1.02243271398861</v>
      </c>
      <c r="I6049" s="840">
        <v>1.0216373368917799</v>
      </c>
      <c r="J6049" s="86">
        <v>54711.833333333299</v>
      </c>
      <c r="K6049" s="44">
        <v>55939.168242292697</v>
      </c>
      <c r="L6049" s="45">
        <v>52631.326158585602</v>
      </c>
      <c r="M6049" s="46">
        <v>0.96197336027706803</v>
      </c>
      <c r="N6049" s="139">
        <v>55895.651703133401</v>
      </c>
      <c r="O6049" s="45">
        <v>51918.419502168697</v>
      </c>
      <c r="P6049" s="99">
        <v>0.94894315066823498</v>
      </c>
      <c r="Q6049" s="86">
        <v>54863.082288443104</v>
      </c>
      <c r="R6049" s="44">
        <v>56093.810121953597</v>
      </c>
      <c r="S6049" s="45">
        <v>52779.523462040997</v>
      </c>
      <c r="T6049" s="140">
        <v>0.96202257074351305</v>
      </c>
      <c r="U6049" s="44">
        <v>56050.173282839402</v>
      </c>
      <c r="V6049" s="45">
        <v>52064.228192098803</v>
      </c>
      <c r="W6049" s="99">
        <v>0.94898474566869395</v>
      </c>
      <c r="X6049" s="86">
        <v>55065.232934244101</v>
      </c>
      <c r="Y6049" s="44">
        <v>56300.4955553744</v>
      </c>
      <c r="Z6049" s="45">
        <v>52976.591080675498</v>
      </c>
      <c r="AA6049" s="46">
        <v>0.96206968095344803</v>
      </c>
      <c r="AB6049" s="139">
        <v>56256.697930266499</v>
      </c>
      <c r="AC6049" s="45">
        <v>52258.296442927996</v>
      </c>
      <c r="AD6049" s="99">
        <v>0.94902524984016701</v>
      </c>
      <c r="AE6049" s="142">
        <v>55289.929946044002</v>
      </c>
      <c r="AF6049" s="44">
        <v>56530.233130974098</v>
      </c>
      <c r="AG6049" s="45">
        <v>53194.6604121774</v>
      </c>
      <c r="AH6049" s="140">
        <v>0.96210395752153699</v>
      </c>
      <c r="AI6049" s="44">
        <v>56486.256787009297</v>
      </c>
      <c r="AJ6049" s="45">
        <v>52473.185774955702</v>
      </c>
      <c r="AK6049" s="46">
        <v>0.94905502369351702</v>
      </c>
    </row>
    <row r="6050" spans="1:37" x14ac:dyDescent="0.2">
      <c r="A6050" s="35" t="s">
        <v>1189</v>
      </c>
      <c r="B6050" s="35" t="s">
        <v>7524</v>
      </c>
      <c r="C6050" s="85" t="s">
        <v>952</v>
      </c>
      <c r="D6050" s="85" t="s">
        <v>13405</v>
      </c>
      <c r="E6050" s="85" t="s">
        <v>12902</v>
      </c>
      <c r="F6050" s="85" t="s">
        <v>182</v>
      </c>
      <c r="G6050" s="85" t="s">
        <v>182</v>
      </c>
      <c r="H6050" s="840">
        <v>1.16232199599584</v>
      </c>
      <c r="I6050" s="840">
        <v>1.16425985261457</v>
      </c>
      <c r="J6050" s="86">
        <v>11254.833333333299</v>
      </c>
      <c r="K6050" s="44">
        <v>13081.740344600499</v>
      </c>
      <c r="L6050" s="45">
        <v>12308.1798395074</v>
      </c>
      <c r="M6050" s="46">
        <v>1.0935905912577399</v>
      </c>
      <c r="N6050" s="139">
        <v>13103.550597868199</v>
      </c>
      <c r="O6050" s="45">
        <v>12171.1728225521</v>
      </c>
      <c r="P6050" s="99">
        <v>1.08141741970579</v>
      </c>
      <c r="Q6050" s="86">
        <v>11215.6058143886</v>
      </c>
      <c r="R6050" s="44">
        <v>13036.145336482799</v>
      </c>
      <c r="S6050" s="45">
        <v>12265.9084334902</v>
      </c>
      <c r="T6050" s="140">
        <v>1.0936465347020401</v>
      </c>
      <c r="U6050" s="44">
        <v>13057.8795724432</v>
      </c>
      <c r="V6050" s="45">
        <v>12129.283139482701</v>
      </c>
      <c r="W6050" s="99">
        <v>1.0814648214474401</v>
      </c>
      <c r="X6050" s="86">
        <v>11191.105715936599</v>
      </c>
      <c r="Y6050" s="44">
        <v>13007.6683331479</v>
      </c>
      <c r="Z6050" s="45">
        <v>12239.7133346803</v>
      </c>
      <c r="AA6050" s="46">
        <v>1.0937000905326499</v>
      </c>
      <c r="AB6050" s="139">
        <v>13029.3550914304</v>
      </c>
      <c r="AC6050" s="45">
        <v>12103.3037110025</v>
      </c>
      <c r="AD6050" s="99">
        <v>1.0815109800783</v>
      </c>
      <c r="AE6050" s="142">
        <v>11189.758939220899</v>
      </c>
      <c r="AF6050" s="44">
        <v>13006.102944947501</v>
      </c>
      <c r="AG6050" s="45">
        <v>12238.6763882497</v>
      </c>
      <c r="AH6050" s="140">
        <v>1.09373905682207</v>
      </c>
      <c r="AI6050" s="44">
        <v>13027.7870933698</v>
      </c>
      <c r="AJ6050" s="45">
        <v>12102.2268295212</v>
      </c>
      <c r="AK6050" s="46">
        <v>1.08154491041822</v>
      </c>
    </row>
    <row r="6051" spans="1:37" x14ac:dyDescent="0.2">
      <c r="A6051" s="35" t="s">
        <v>1188</v>
      </c>
      <c r="B6051" s="35" t="s">
        <v>7523</v>
      </c>
      <c r="C6051" s="85" t="s">
        <v>1005</v>
      </c>
      <c r="D6051" s="85" t="s">
        <v>1005</v>
      </c>
      <c r="E6051" s="85" t="s">
        <v>12906</v>
      </c>
      <c r="F6051" s="85" t="s">
        <v>429</v>
      </c>
      <c r="G6051" s="85" t="s">
        <v>429</v>
      </c>
      <c r="H6051" s="840">
        <v>1.0165401617605601</v>
      </c>
      <c r="I6051" s="840">
        <v>1.0199073589723</v>
      </c>
      <c r="J6051" s="86">
        <v>7549.25</v>
      </c>
      <c r="K6051" s="44">
        <v>7674.11581617094</v>
      </c>
      <c r="L6051" s="45">
        <v>7220.3235262673397</v>
      </c>
      <c r="M6051" s="46">
        <v>0.95642925141799995</v>
      </c>
      <c r="N6051" s="139">
        <v>7699.5356297216103</v>
      </c>
      <c r="O6051" s="45">
        <v>7151.6783258718497</v>
      </c>
      <c r="P6051" s="99">
        <v>0.94733626861898201</v>
      </c>
      <c r="Q6051" s="86">
        <v>7604.5482621360998</v>
      </c>
      <c r="R6051" s="44">
        <v>7730.3287205078605</v>
      </c>
      <c r="S6051" s="45">
        <v>7273.5844683449704</v>
      </c>
      <c r="T6051" s="140">
        <v>0.95647817827141202</v>
      </c>
      <c r="U6051" s="44">
        <v>7755.9347342126002</v>
      </c>
      <c r="V6051" s="45">
        <v>7204.38015075149</v>
      </c>
      <c r="W6051" s="99">
        <v>0.94737779318502102</v>
      </c>
      <c r="X6051" s="86">
        <v>7652.45074195494</v>
      </c>
      <c r="Y6051" s="44">
        <v>7779.0235150916296</v>
      </c>
      <c r="Z6051" s="45">
        <v>7319.76057583083</v>
      </c>
      <c r="AA6051" s="46">
        <v>0.95652501697265102</v>
      </c>
      <c r="AB6051" s="139">
        <v>7804.7908258928601</v>
      </c>
      <c r="AC6051" s="45">
        <v>7250.07132768664</v>
      </c>
      <c r="AD6051" s="99">
        <v>0.947418228769218</v>
      </c>
      <c r="AE6051" s="142">
        <v>7704.2405604291198</v>
      </c>
      <c r="AF6051" s="44">
        <v>7831.6699455409198</v>
      </c>
      <c r="AG6051" s="45">
        <v>7369.5613858178103</v>
      </c>
      <c r="AH6051" s="140">
        <v>0.95655909599574296</v>
      </c>
      <c r="AI6051" s="44">
        <v>7857.6116428745099</v>
      </c>
      <c r="AJ6051" s="45">
        <v>7299.3669422760004</v>
      </c>
      <c r="AK6051" s="46">
        <v>0.94744795220535405</v>
      </c>
    </row>
    <row r="6052" spans="1:37" x14ac:dyDescent="0.2">
      <c r="A6052" s="35" t="s">
        <v>1187</v>
      </c>
      <c r="B6052" s="35" t="s">
        <v>7522</v>
      </c>
      <c r="C6052" s="85" t="s">
        <v>1005</v>
      </c>
      <c r="D6052" s="85" t="s">
        <v>1005</v>
      </c>
      <c r="E6052" s="85" t="s">
        <v>12906</v>
      </c>
      <c r="F6052" s="85" t="s">
        <v>429</v>
      </c>
      <c r="G6052" s="85" t="s">
        <v>429</v>
      </c>
      <c r="H6052" s="840">
        <v>1.0165401617605601</v>
      </c>
      <c r="I6052" s="840">
        <v>1.0199073589723</v>
      </c>
      <c r="J6052" s="86">
        <v>8820.8333333333303</v>
      </c>
      <c r="K6052" s="44">
        <v>8966.7313435296492</v>
      </c>
      <c r="L6052" s="45">
        <v>8436.5030218829397</v>
      </c>
      <c r="M6052" s="46">
        <v>0.95642925141799995</v>
      </c>
      <c r="N6052" s="139">
        <v>8996.4328289347995</v>
      </c>
      <c r="O6052" s="45">
        <v>8356.2953361099408</v>
      </c>
      <c r="P6052" s="99">
        <v>0.94733626861898201</v>
      </c>
      <c r="Q6052" s="86">
        <v>8898.8617777220807</v>
      </c>
      <c r="R6052" s="44">
        <v>9046.0503910105108</v>
      </c>
      <c r="S6052" s="45">
        <v>8511.5671018447192</v>
      </c>
      <c r="T6052" s="140">
        <v>0.95647817827141202</v>
      </c>
      <c r="U6052" s="44">
        <v>9076.0146135760406</v>
      </c>
      <c r="V6052" s="45">
        <v>8430.5840328368795</v>
      </c>
      <c r="W6052" s="99">
        <v>0.94737779318502102</v>
      </c>
      <c r="X6052" s="86">
        <v>8972.6165082118496</v>
      </c>
      <c r="Y6052" s="44">
        <v>9121.0250366731907</v>
      </c>
      <c r="Z6052" s="45">
        <v>8582.5321578064304</v>
      </c>
      <c r="AA6052" s="46">
        <v>0.95652501697265102</v>
      </c>
      <c r="AB6052" s="139">
        <v>9151.2376059615799</v>
      </c>
      <c r="AC6052" s="45">
        <v>8500.8204396355195</v>
      </c>
      <c r="AD6052" s="99">
        <v>0.947418228769218</v>
      </c>
      <c r="AE6052" s="142">
        <v>9048.5932900172593</v>
      </c>
      <c r="AF6052" s="44">
        <v>9198.2584867397109</v>
      </c>
      <c r="AG6052" s="45">
        <v>8655.5142175320598</v>
      </c>
      <c r="AH6052" s="140">
        <v>0.95655909599574296</v>
      </c>
      <c r="AI6052" s="44">
        <v>9228.7268848359508</v>
      </c>
      <c r="AJ6052" s="45">
        <v>8573.0711829659595</v>
      </c>
      <c r="AK6052" s="46">
        <v>0.94744795220535405</v>
      </c>
    </row>
    <row r="6053" spans="1:37" x14ac:dyDescent="0.2">
      <c r="A6053" s="35" t="s">
        <v>1186</v>
      </c>
      <c r="B6053" s="35" t="s">
        <v>13510</v>
      </c>
      <c r="C6053" s="85" t="s">
        <v>956</v>
      </c>
      <c r="D6053" s="85" t="s">
        <v>956</v>
      </c>
      <c r="E6053" s="85" t="s">
        <v>12898</v>
      </c>
      <c r="F6053" s="85" t="s">
        <v>214</v>
      </c>
      <c r="G6053" s="85" t="s">
        <v>214</v>
      </c>
      <c r="H6053" s="840">
        <v>1.04255355458909</v>
      </c>
      <c r="I6053" s="840">
        <v>1.04381061611556</v>
      </c>
      <c r="J6053" s="86">
        <v>1228.5833333333301</v>
      </c>
      <c r="K6053" s="44">
        <v>1280.86392127558</v>
      </c>
      <c r="L6053" s="45">
        <v>1205.1227954163901</v>
      </c>
      <c r="M6053" s="46">
        <v>0.980904398358319</v>
      </c>
      <c r="N6053" s="139">
        <v>1282.4083261159701</v>
      </c>
      <c r="O6053" s="45">
        <v>1191.1590869711699</v>
      </c>
      <c r="P6053" s="99">
        <v>0.96953869929146697</v>
      </c>
      <c r="Q6053" s="86">
        <v>1232.0680112406101</v>
      </c>
      <c r="R6053" s="44">
        <v>1284.49688461441</v>
      </c>
      <c r="S6053" s="45">
        <v>1208.60275511738</v>
      </c>
      <c r="T6053" s="140">
        <v>0.98095457725617197</v>
      </c>
      <c r="U6053" s="44">
        <v>1286.0456699093299</v>
      </c>
      <c r="V6053" s="45">
        <v>1194.5899771931699</v>
      </c>
      <c r="W6053" s="99">
        <v>0.96958119705607204</v>
      </c>
      <c r="X6053" s="86">
        <v>1236.0335976592701</v>
      </c>
      <c r="Y6053" s="44">
        <v>1288.6312208312099</v>
      </c>
      <c r="Z6053" s="45">
        <v>1212.55219099488</v>
      </c>
      <c r="AA6053" s="46">
        <v>0.98100261456576898</v>
      </c>
      <c r="AB6053" s="139">
        <v>1290.1849911122599</v>
      </c>
      <c r="AC6053" s="45">
        <v>1198.4860863205199</v>
      </c>
      <c r="AD6053" s="99">
        <v>0.96962258031670101</v>
      </c>
      <c r="AE6053" s="142">
        <v>1241.62648603201</v>
      </c>
      <c r="AF6053" s="44">
        <v>1294.4621064846301</v>
      </c>
      <c r="AG6053" s="45">
        <v>1218.08222533497</v>
      </c>
      <c r="AH6053" s="140">
        <v>0.981037565675423</v>
      </c>
      <c r="AI6053" s="44">
        <v>1296.02290737047</v>
      </c>
      <c r="AJ6053" s="45">
        <v>1203.94684752219</v>
      </c>
      <c r="AK6053" s="46">
        <v>0.96965300037192803</v>
      </c>
    </row>
    <row r="6054" spans="1:37" x14ac:dyDescent="0.2">
      <c r="A6054" s="35" t="s">
        <v>1185</v>
      </c>
      <c r="B6054" s="35" t="s">
        <v>7521</v>
      </c>
      <c r="C6054" s="85" t="s">
        <v>987</v>
      </c>
      <c r="D6054" s="85" t="s">
        <v>13405</v>
      </c>
      <c r="E6054" s="85" t="s">
        <v>12902</v>
      </c>
      <c r="F6054" s="85" t="s">
        <v>183</v>
      </c>
      <c r="G6054" s="85" t="s">
        <v>183</v>
      </c>
      <c r="H6054" s="840">
        <v>1.17190218719693</v>
      </c>
      <c r="I6054" s="840">
        <v>1.1772865983776599</v>
      </c>
      <c r="J6054" s="86">
        <v>9203.4166666666697</v>
      </c>
      <c r="K6054" s="44">
        <v>10785.5041213514</v>
      </c>
      <c r="L6054" s="45">
        <v>10147.726593589899</v>
      </c>
      <c r="M6054" s="46">
        <v>1.1026042785114101</v>
      </c>
      <c r="N6054" s="139">
        <v>10835.0591009522</v>
      </c>
      <c r="O6054" s="45">
        <v>10064.094908879901</v>
      </c>
      <c r="P6054" s="99">
        <v>1.09351725271012</v>
      </c>
      <c r="Q6054" s="86">
        <v>9233.7861863598991</v>
      </c>
      <c r="R6054" s="44">
        <v>10821.094227903999</v>
      </c>
      <c r="S6054" s="45">
        <v>10181.7329834596</v>
      </c>
      <c r="T6054" s="140">
        <v>1.10266068305762</v>
      </c>
      <c r="U6054" s="44">
        <v>10870.812729486201</v>
      </c>
      <c r="V6054" s="45">
        <v>10097.747097506801</v>
      </c>
      <c r="W6054" s="99">
        <v>1.09356518482344</v>
      </c>
      <c r="X6054" s="86">
        <v>9266.2701075430195</v>
      </c>
      <c r="Y6054" s="44">
        <v>10859.1622061872</v>
      </c>
      <c r="Z6054" s="45">
        <v>10218.0520793123</v>
      </c>
      <c r="AA6054" s="46">
        <v>1.1027146803107399</v>
      </c>
      <c r="AB6054" s="139">
        <v>10909.055614557899</v>
      </c>
      <c r="AC6054" s="45">
        <v>10133.702886803199</v>
      </c>
      <c r="AD6054" s="99">
        <v>1.09361185991697</v>
      </c>
      <c r="AE6054" s="142">
        <v>9309.3942011345407</v>
      </c>
      <c r="AF6054" s="44">
        <v>10909.699425788</v>
      </c>
      <c r="AG6054" s="45">
        <v>10265.97139285</v>
      </c>
      <c r="AH6054" s="140">
        <v>1.1027539677714899</v>
      </c>
      <c r="AI6054" s="44">
        <v>10959.8250320104</v>
      </c>
      <c r="AJ6054" s="45">
        <v>10181.1833121495</v>
      </c>
      <c r="AK6054" s="46">
        <v>1.09364616989887</v>
      </c>
    </row>
    <row r="6055" spans="1:37" x14ac:dyDescent="0.2">
      <c r="A6055" s="35" t="s">
        <v>1184</v>
      </c>
      <c r="B6055" s="35" t="s">
        <v>7520</v>
      </c>
      <c r="C6055" s="85" t="s">
        <v>956</v>
      </c>
      <c r="D6055" s="85" t="s">
        <v>956</v>
      </c>
      <c r="E6055" s="85" t="s">
        <v>12898</v>
      </c>
      <c r="F6055" s="85" t="s">
        <v>214</v>
      </c>
      <c r="G6055" s="85" t="s">
        <v>214</v>
      </c>
      <c r="H6055" s="840">
        <v>1.04255355458909</v>
      </c>
      <c r="I6055" s="840">
        <v>1.04381061611556</v>
      </c>
      <c r="J6055" s="86">
        <v>4913.9166666666697</v>
      </c>
      <c r="K6055" s="44">
        <v>5123.0212877878903</v>
      </c>
      <c r="L6055" s="45">
        <v>4820.0824714995797</v>
      </c>
      <c r="M6055" s="46">
        <v>0.980904398358319</v>
      </c>
      <c r="N6055" s="139">
        <v>5129.1983833738504</v>
      </c>
      <c r="O6055" s="45">
        <v>4764.2323734266602</v>
      </c>
      <c r="P6055" s="99">
        <v>0.96953869929146597</v>
      </c>
      <c r="Q6055" s="86">
        <v>4904.1676307747503</v>
      </c>
      <c r="R6055" s="44">
        <v>5112.8573957649596</v>
      </c>
      <c r="S6055" s="45">
        <v>4810.7656850400499</v>
      </c>
      <c r="T6055" s="140">
        <v>0.98095457725617197</v>
      </c>
      <c r="U6055" s="44">
        <v>5119.0222362129798</v>
      </c>
      <c r="V6055" s="45">
        <v>4754.98872201023</v>
      </c>
      <c r="W6055" s="99">
        <v>0.96958119705607204</v>
      </c>
      <c r="X6055" s="86">
        <v>4895.1808485510601</v>
      </c>
      <c r="Y6055" s="44">
        <v>5103.48819401333</v>
      </c>
      <c r="Z6055" s="45">
        <v>4802.1852112008701</v>
      </c>
      <c r="AA6055" s="46">
        <v>0.98100261456576898</v>
      </c>
      <c r="AB6055" s="139">
        <v>5109.6417375231704</v>
      </c>
      <c r="AC6055" s="45">
        <v>4746.4778854889801</v>
      </c>
      <c r="AD6055" s="99">
        <v>0.96962258031670101</v>
      </c>
      <c r="AE6055" s="142">
        <v>4889.1667921777498</v>
      </c>
      <c r="AF6055" s="44">
        <v>5097.21821816383</v>
      </c>
      <c r="AG6055" s="45">
        <v>4796.4562879791702</v>
      </c>
      <c r="AH6055" s="140">
        <v>0.981037565675423</v>
      </c>
      <c r="AI6055" s="44">
        <v>5103.3642016347903</v>
      </c>
      <c r="AJ6055" s="45">
        <v>4740.7952493539397</v>
      </c>
      <c r="AK6055" s="46">
        <v>0.96965300037192803</v>
      </c>
    </row>
    <row r="6056" spans="1:37" x14ac:dyDescent="0.2">
      <c r="A6056" s="35" t="s">
        <v>1183</v>
      </c>
      <c r="B6056" s="35" t="s">
        <v>7519</v>
      </c>
      <c r="C6056" s="85" t="s">
        <v>952</v>
      </c>
      <c r="D6056" s="85" t="s">
        <v>13405</v>
      </c>
      <c r="E6056" s="85" t="s">
        <v>12902</v>
      </c>
      <c r="F6056" s="85" t="s">
        <v>197</v>
      </c>
      <c r="G6056" s="85" t="s">
        <v>197</v>
      </c>
      <c r="H6056" s="840">
        <v>1.15087947560583</v>
      </c>
      <c r="I6056" s="840">
        <v>1.16342742878239</v>
      </c>
      <c r="J6056" s="86">
        <v>8321.9166666666697</v>
      </c>
      <c r="K6056" s="44">
        <v>9577.5230893687494</v>
      </c>
      <c r="L6056" s="45">
        <v>9011.1769149767806</v>
      </c>
      <c r="M6056" s="46">
        <v>1.08282469963571</v>
      </c>
      <c r="N6056" s="139">
        <v>9681.94611004131</v>
      </c>
      <c r="O6056" s="45">
        <v>8993.0312004991993</v>
      </c>
      <c r="P6056" s="99">
        <v>1.0806442266504199</v>
      </c>
      <c r="Q6056" s="86">
        <v>8282.2544145189604</v>
      </c>
      <c r="R6056" s="44">
        <v>9531.8766174156499</v>
      </c>
      <c r="S6056" s="45">
        <v>8968.6884252006603</v>
      </c>
      <c r="T6056" s="140">
        <v>1.0828800923427799</v>
      </c>
      <c r="U6056" s="44">
        <v>9635.8019580053897</v>
      </c>
      <c r="V6056" s="45">
        <v>8950.5627292870795</v>
      </c>
      <c r="W6056" s="99">
        <v>1.0806915945007101</v>
      </c>
      <c r="X6056" s="86">
        <v>8244.2998557473602</v>
      </c>
      <c r="Y6056" s="44">
        <v>9488.1954947197391</v>
      </c>
      <c r="Z6056" s="45">
        <v>8928.0253727587697</v>
      </c>
      <c r="AA6056" s="46">
        <v>1.0829331209410999</v>
      </c>
      <c r="AB6056" s="139">
        <v>9591.6445832831705</v>
      </c>
      <c r="AC6056" s="45">
        <v>8909.9258301604696</v>
      </c>
      <c r="AD6056" s="99">
        <v>1.08073772012903</v>
      </c>
      <c r="AE6056" s="142">
        <v>8229.6434995625896</v>
      </c>
      <c r="AF6056" s="44">
        <v>9471.3277951995206</v>
      </c>
      <c r="AG6056" s="45">
        <v>8912.4710409517102</v>
      </c>
      <c r="AH6056" s="140">
        <v>1.08297170362549</v>
      </c>
      <c r="AI6056" s="44">
        <v>9574.5929764918092</v>
      </c>
      <c r="AJ6056" s="45">
        <v>8894.36518814581</v>
      </c>
      <c r="AK6056" s="46">
        <v>1.08077162620939</v>
      </c>
    </row>
    <row r="6057" spans="1:37" x14ac:dyDescent="0.2">
      <c r="A6057" s="35" t="s">
        <v>1182</v>
      </c>
      <c r="B6057" s="35" t="s">
        <v>7518</v>
      </c>
      <c r="C6057" s="85" t="s">
        <v>973</v>
      </c>
      <c r="D6057" s="85" t="s">
        <v>973</v>
      </c>
      <c r="E6057" s="85" t="s">
        <v>12896</v>
      </c>
      <c r="F6057" s="85" t="s">
        <v>471</v>
      </c>
      <c r="G6057" s="85" t="s">
        <v>471</v>
      </c>
      <c r="H6057" s="840">
        <v>1.0322254795497099</v>
      </c>
      <c r="I6057" s="840">
        <v>1.0289415931063199</v>
      </c>
      <c r="J6057" s="86">
        <v>3771.5833333333298</v>
      </c>
      <c r="K6057" s="44">
        <v>3893.1244149116901</v>
      </c>
      <c r="L6057" s="45">
        <v>3662.91289798362</v>
      </c>
      <c r="M6057" s="46">
        <v>0.97118705176436604</v>
      </c>
      <c r="N6057" s="139">
        <v>3880.7389635332402</v>
      </c>
      <c r="O6057" s="45">
        <v>3604.6065722109702</v>
      </c>
      <c r="P6057" s="99">
        <v>0.9557276755238</v>
      </c>
      <c r="Q6057" s="86">
        <v>3765.8522840232499</v>
      </c>
      <c r="R6057" s="44">
        <v>3887.2086797892698</v>
      </c>
      <c r="S6057" s="45">
        <v>3657.5340714196</v>
      </c>
      <c r="T6057" s="140">
        <v>0.97123673356408802</v>
      </c>
      <c r="U6057" s="44">
        <v>3874.8420485259498</v>
      </c>
      <c r="V6057" s="45">
        <v>3599.28701031439</v>
      </c>
      <c r="W6057" s="99">
        <v>0.95576956791016099</v>
      </c>
      <c r="X6057" s="86">
        <v>3759.9342217686899</v>
      </c>
      <c r="Y6057" s="44">
        <v>3881.0999051405502</v>
      </c>
      <c r="Z6057" s="45">
        <v>3651.9650598040298</v>
      </c>
      <c r="AA6057" s="46">
        <v>0.97128429499123803</v>
      </c>
      <c r="AB6057" s="139">
        <v>3868.7527081216499</v>
      </c>
      <c r="AC6057" s="45">
        <v>3593.7840883588401</v>
      </c>
      <c r="AD6057" s="99">
        <v>0.95581036166858901</v>
      </c>
      <c r="AE6057" s="142">
        <v>3755.4757686255998</v>
      </c>
      <c r="AF6057" s="44">
        <v>3876.4977762068802</v>
      </c>
      <c r="AG6057" s="45">
        <v>3647.76459202146</v>
      </c>
      <c r="AH6057" s="140">
        <v>0.97131889985711095</v>
      </c>
      <c r="AI6057" s="44">
        <v>3864.1652202418099</v>
      </c>
      <c r="AJ6057" s="45">
        <v>3589.6352670602701</v>
      </c>
      <c r="AK6057" s="46">
        <v>0.95584034839185505</v>
      </c>
    </row>
    <row r="6058" spans="1:37" x14ac:dyDescent="0.2">
      <c r="A6058" s="35" t="s">
        <v>1181</v>
      </c>
      <c r="B6058" s="35" t="s">
        <v>7517</v>
      </c>
      <c r="C6058" s="85" t="s">
        <v>945</v>
      </c>
      <c r="D6058" s="85" t="s">
        <v>945</v>
      </c>
      <c r="E6058" s="85" t="s">
        <v>12894</v>
      </c>
      <c r="F6058" s="85" t="s">
        <v>207</v>
      </c>
      <c r="G6058" s="85" t="s">
        <v>207</v>
      </c>
      <c r="H6058" s="840">
        <v>1.0158048873677401</v>
      </c>
      <c r="I6058" s="840">
        <v>1.0301360732917599</v>
      </c>
      <c r="J6058" s="86">
        <v>3446</v>
      </c>
      <c r="K6058" s="44">
        <v>3500.4636418692198</v>
      </c>
      <c r="L6058" s="45">
        <v>3293.47127299971</v>
      </c>
      <c r="M6058" s="46">
        <v>0.95573745589080406</v>
      </c>
      <c r="N6058" s="139">
        <v>3549.8489085633901</v>
      </c>
      <c r="O6058" s="45">
        <v>3297.2608635633501</v>
      </c>
      <c r="P6058" s="99">
        <v>0.95683716296092503</v>
      </c>
      <c r="Q6058" s="86">
        <v>3451.74207194973</v>
      </c>
      <c r="R6058" s="44">
        <v>3506.2964666193702</v>
      </c>
      <c r="S6058" s="45">
        <v>3299.1279469600599</v>
      </c>
      <c r="T6058" s="140">
        <v>0.95578634735489898</v>
      </c>
      <c r="U6058" s="44">
        <v>3555.76402401424</v>
      </c>
      <c r="V6058" s="45">
        <v>3302.8998609753198</v>
      </c>
      <c r="W6058" s="99">
        <v>0.956879103979419</v>
      </c>
      <c r="X6058" s="86">
        <v>3459.2331903951999</v>
      </c>
      <c r="Y6058" s="44">
        <v>3513.9059813481299</v>
      </c>
      <c r="Z6058" s="45">
        <v>3306.44976449145</v>
      </c>
      <c r="AA6058" s="46">
        <v>0.95583315217720299</v>
      </c>
      <c r="AB6058" s="139">
        <v>3563.4808953542201</v>
      </c>
      <c r="AC6058" s="45">
        <v>3310.2092346224099</v>
      </c>
      <c r="AD6058" s="99">
        <v>0.95691994509460399</v>
      </c>
      <c r="AE6058" s="142">
        <v>3467.5336236029498</v>
      </c>
      <c r="AF6058" s="44">
        <v>3522.3376019678299</v>
      </c>
      <c r="AG6058" s="45">
        <v>3314.50167841353</v>
      </c>
      <c r="AH6058" s="140">
        <v>0.955867206550572</v>
      </c>
      <c r="AI6058" s="44">
        <v>3572.0314710254702</v>
      </c>
      <c r="AJ6058" s="45">
        <v>3318.2561853915299</v>
      </c>
      <c r="AK6058" s="46">
        <v>0.95694996662892895</v>
      </c>
    </row>
    <row r="6059" spans="1:37" x14ac:dyDescent="0.2">
      <c r="A6059" s="35" t="s">
        <v>1180</v>
      </c>
      <c r="B6059" s="35" t="s">
        <v>7516</v>
      </c>
      <c r="C6059" s="85" t="s">
        <v>1005</v>
      </c>
      <c r="D6059" s="85" t="s">
        <v>1005</v>
      </c>
      <c r="E6059" s="85" t="s">
        <v>12906</v>
      </c>
      <c r="F6059" s="85" t="s">
        <v>429</v>
      </c>
      <c r="G6059" s="85" t="s">
        <v>429</v>
      </c>
      <c r="H6059" s="840">
        <v>1.0165401617605601</v>
      </c>
      <c r="I6059" s="840">
        <v>1.0199073589723</v>
      </c>
      <c r="J6059" s="86">
        <v>6399.0833333333303</v>
      </c>
      <c r="K6059" s="44">
        <v>6504.9252067859998</v>
      </c>
      <c r="L6059" s="45">
        <v>6120.2704822613996</v>
      </c>
      <c r="M6059" s="46">
        <v>0.95642925141799995</v>
      </c>
      <c r="N6059" s="139">
        <v>6526.4721823436403</v>
      </c>
      <c r="O6059" s="45">
        <v>6062.0837275819204</v>
      </c>
      <c r="P6059" s="99">
        <v>0.94733626861898201</v>
      </c>
      <c r="Q6059" s="86">
        <v>6458.0390460921399</v>
      </c>
      <c r="R6059" s="44">
        <v>6564.8560565705402</v>
      </c>
      <c r="S6059" s="45">
        <v>6176.9734220118498</v>
      </c>
      <c r="T6059" s="140">
        <v>0.95647817827141202</v>
      </c>
      <c r="U6059" s="44">
        <v>6586.6015476397997</v>
      </c>
      <c r="V6059" s="45">
        <v>6118.2027797894698</v>
      </c>
      <c r="W6059" s="99">
        <v>0.94737779318502102</v>
      </c>
      <c r="X6059" s="86">
        <v>6516.8408777716604</v>
      </c>
      <c r="Y6059" s="44">
        <v>6624.63048005786</v>
      </c>
      <c r="Z6059" s="45">
        <v>6233.5213312185997</v>
      </c>
      <c r="AA6059" s="46">
        <v>0.95652501697265102</v>
      </c>
      <c r="AB6059" s="139">
        <v>6646.5739684907903</v>
      </c>
      <c r="AC6059" s="45">
        <v>6174.1738415892596</v>
      </c>
      <c r="AD6059" s="99">
        <v>0.947418228769218</v>
      </c>
      <c r="AE6059" s="142">
        <v>6573.9481977019996</v>
      </c>
      <c r="AF6059" s="44">
        <v>6682.6823642975596</v>
      </c>
      <c r="AG6059" s="45">
        <v>6288.3699451166603</v>
      </c>
      <c r="AH6059" s="140">
        <v>0.95655909599574196</v>
      </c>
      <c r="AI6059" s="44">
        <v>6704.8181443389303</v>
      </c>
      <c r="AJ6059" s="45">
        <v>6228.4737578168397</v>
      </c>
      <c r="AK6059" s="46">
        <v>0.94744795220535405</v>
      </c>
    </row>
    <row r="6060" spans="1:37" x14ac:dyDescent="0.2">
      <c r="A6060" s="35" t="s">
        <v>1179</v>
      </c>
      <c r="B6060" s="35" t="s">
        <v>7515</v>
      </c>
      <c r="C6060" s="85" t="s">
        <v>968</v>
      </c>
      <c r="D6060" s="85" t="s">
        <v>968</v>
      </c>
      <c r="E6060" s="85" t="s">
        <v>12902</v>
      </c>
      <c r="F6060" s="85" t="s">
        <v>170</v>
      </c>
      <c r="G6060" s="85" t="s">
        <v>170</v>
      </c>
      <c r="H6060" s="840">
        <v>1.1549747300446001</v>
      </c>
      <c r="I6060" s="840">
        <v>1.15681489378668</v>
      </c>
      <c r="J6060" s="86">
        <v>13286.916666666701</v>
      </c>
      <c r="K6060" s="44">
        <v>15346.0529902084</v>
      </c>
      <c r="L6060" s="45">
        <v>14438.597239705599</v>
      </c>
      <c r="M6060" s="46">
        <v>1.08667779003448</v>
      </c>
      <c r="N6060" s="139">
        <v>15370.5030925025</v>
      </c>
      <c r="O6060" s="45">
        <v>14276.821241019499</v>
      </c>
      <c r="P6060" s="99">
        <v>1.0745022038737</v>
      </c>
      <c r="Q6060" s="86">
        <v>13329.800233471</v>
      </c>
      <c r="R6060" s="44">
        <v>15395.582426201499</v>
      </c>
      <c r="S6060" s="45">
        <v>14485.938860435401</v>
      </c>
      <c r="T6060" s="140">
        <v>1.08673337984926</v>
      </c>
      <c r="U6060" s="44">
        <v>15420.1114412804</v>
      </c>
      <c r="V6060" s="45">
        <v>14323.5275433523</v>
      </c>
      <c r="W6060" s="99">
        <v>1.0745493025008701</v>
      </c>
      <c r="X6060" s="86">
        <v>13358.885503568599</v>
      </c>
      <c r="Y6060" s="44">
        <v>15429.1751781808</v>
      </c>
      <c r="Z6060" s="45">
        <v>14518.257718045401</v>
      </c>
      <c r="AA6060" s="46">
        <v>1.08678659714293</v>
      </c>
      <c r="AB6060" s="139">
        <v>15453.7577149192</v>
      </c>
      <c r="AC6060" s="45">
        <v>14355.393784833999</v>
      </c>
      <c r="AD6060" s="99">
        <v>1.0745951659664399</v>
      </c>
      <c r="AE6060" s="142">
        <v>13393.187372676501</v>
      </c>
      <c r="AF6060" s="44">
        <v>15468.792970193699</v>
      </c>
      <c r="AG6060" s="45">
        <v>14556.0551135401</v>
      </c>
      <c r="AH6060" s="140">
        <v>1.0868253171187601</v>
      </c>
      <c r="AI6060" s="44">
        <v>15493.4386279879</v>
      </c>
      <c r="AJ6060" s="45">
        <v>14392.7059370352</v>
      </c>
      <c r="AK6060" s="46">
        <v>1.07462887933591</v>
      </c>
    </row>
    <row r="6061" spans="1:37" x14ac:dyDescent="0.2">
      <c r="A6061" s="35" t="s">
        <v>1178</v>
      </c>
      <c r="B6061" s="35" t="s">
        <v>7514</v>
      </c>
      <c r="C6061" s="85" t="s">
        <v>1177</v>
      </c>
      <c r="D6061" s="85" t="s">
        <v>1177</v>
      </c>
      <c r="E6061" s="85" t="s">
        <v>12906</v>
      </c>
      <c r="F6061" s="85" t="s">
        <v>285</v>
      </c>
      <c r="G6061" s="85" t="s">
        <v>13493</v>
      </c>
      <c r="H6061" s="840">
        <v>1.02928237075616</v>
      </c>
      <c r="I6061" s="840">
        <v>1.0464332885391701</v>
      </c>
      <c r="J6061" s="86">
        <v>4028.0833333333298</v>
      </c>
      <c r="K6061" s="44">
        <v>4146.0351629367296</v>
      </c>
      <c r="L6061" s="45">
        <v>3900.8683143148501</v>
      </c>
      <c r="M6061" s="46">
        <v>0.96841797736264601</v>
      </c>
      <c r="N6061" s="139">
        <v>4215.1204890098297</v>
      </c>
      <c r="O6061" s="45">
        <v>3915.19531721161</v>
      </c>
      <c r="P6061" s="99">
        <v>0.97197475653307597</v>
      </c>
      <c r="Q6061" s="86">
        <v>4051.86948659673</v>
      </c>
      <c r="R6061" s="44">
        <v>4170.5178311588497</v>
      </c>
      <c r="S6061" s="45">
        <v>3924.10398295196</v>
      </c>
      <c r="T6061" s="140">
        <v>0.96846751750829696</v>
      </c>
      <c r="U6061" s="44">
        <v>4240.0111115909503</v>
      </c>
      <c r="V6061" s="45">
        <v>3938.4874857914601</v>
      </c>
      <c r="W6061" s="99">
        <v>0.97201736107731596</v>
      </c>
      <c r="X6061" s="86">
        <v>4070.8867470628002</v>
      </c>
      <c r="Y6061" s="44">
        <v>4190.0919620966497</v>
      </c>
      <c r="Z6061" s="45">
        <v>3942.71464712232</v>
      </c>
      <c r="AA6061" s="46">
        <v>0.96851494332703802</v>
      </c>
      <c r="AB6061" s="139">
        <v>4259.9114059994599</v>
      </c>
      <c r="AC6061" s="45">
        <v>3957.1414829799501</v>
      </c>
      <c r="AD6061" s="99">
        <v>0.97205884831728195</v>
      </c>
      <c r="AE6061" s="142">
        <v>4090.4175026685102</v>
      </c>
      <c r="AF6061" s="44">
        <v>4210.1946245291501</v>
      </c>
      <c r="AG6061" s="45">
        <v>3961.7716205435299</v>
      </c>
      <c r="AH6061" s="140">
        <v>0.96854944952659605</v>
      </c>
      <c r="AI6061" s="44">
        <v>4280.3490388155997</v>
      </c>
      <c r="AJ6061" s="45">
        <v>3976.25127015104</v>
      </c>
      <c r="AK6061" s="46">
        <v>0.97208934480576104</v>
      </c>
    </row>
    <row r="6062" spans="1:37" x14ac:dyDescent="0.2">
      <c r="A6062" s="35" t="s">
        <v>1176</v>
      </c>
      <c r="B6062" s="35" t="s">
        <v>7513</v>
      </c>
      <c r="C6062" s="85" t="s">
        <v>968</v>
      </c>
      <c r="D6062" s="85" t="s">
        <v>968</v>
      </c>
      <c r="E6062" s="85" t="s">
        <v>12902</v>
      </c>
      <c r="F6062" s="85" t="s">
        <v>175</v>
      </c>
      <c r="G6062" s="85" t="s">
        <v>175</v>
      </c>
      <c r="H6062" s="840">
        <v>1.1523436389106601</v>
      </c>
      <c r="I6062" s="840">
        <v>1.1599165642759599</v>
      </c>
      <c r="J6062" s="86">
        <v>10080.083333333299</v>
      </c>
      <c r="K6062" s="44">
        <v>11615.719908855999</v>
      </c>
      <c r="L6062" s="45">
        <v>10928.8493608234</v>
      </c>
      <c r="M6062" s="46">
        <v>1.0842022828009099</v>
      </c>
      <c r="N6062" s="139">
        <v>11692.0556276153</v>
      </c>
      <c r="O6062" s="45">
        <v>10860.1121987311</v>
      </c>
      <c r="P6062" s="99">
        <v>1.0773831762698201</v>
      </c>
      <c r="Q6062" s="86">
        <v>10099.1970767768</v>
      </c>
      <c r="R6062" s="44">
        <v>11637.745509528801</v>
      </c>
      <c r="S6062" s="45">
        <v>10950.1326586664</v>
      </c>
      <c r="T6062" s="140">
        <v>1.0842577459792699</v>
      </c>
      <c r="U6062" s="44">
        <v>11714.225975240701</v>
      </c>
      <c r="V6062" s="45">
        <v>10881.1819580131</v>
      </c>
      <c r="W6062" s="99">
        <v>1.07743040117858</v>
      </c>
      <c r="X6062" s="86">
        <v>10108.5480043444</v>
      </c>
      <c r="Y6062" s="44">
        <v>11648.520991429201</v>
      </c>
      <c r="Z6062" s="45">
        <v>10960.808198405</v>
      </c>
      <c r="AA6062" s="46">
        <v>1.0843108420412499</v>
      </c>
      <c r="AB6062" s="139">
        <v>11725.0722710177</v>
      </c>
      <c r="AC6062" s="45">
        <v>10891.7217877437</v>
      </c>
      <c r="AD6062" s="99">
        <v>1.0774763876140001</v>
      </c>
      <c r="AE6062" s="142">
        <v>10123.456973070701</v>
      </c>
      <c r="AF6062" s="44">
        <v>11665.7012467038</v>
      </c>
      <c r="AG6062" s="45">
        <v>10977.3652418976</v>
      </c>
      <c r="AH6062" s="140">
        <v>1.08434947381101</v>
      </c>
      <c r="AI6062" s="44">
        <v>11742.3654307997</v>
      </c>
      <c r="AJ6062" s="45">
        <v>10908.128060443099</v>
      </c>
      <c r="AK6062" s="46">
        <v>1.0775101913762899</v>
      </c>
    </row>
    <row r="6063" spans="1:37" x14ac:dyDescent="0.2">
      <c r="A6063" s="35" t="s">
        <v>1175</v>
      </c>
      <c r="B6063" s="35" t="s">
        <v>7512</v>
      </c>
      <c r="C6063" s="85" t="s">
        <v>952</v>
      </c>
      <c r="D6063" s="85" t="s">
        <v>13405</v>
      </c>
      <c r="E6063" s="85" t="s">
        <v>12902</v>
      </c>
      <c r="F6063" s="85" t="s">
        <v>193</v>
      </c>
      <c r="G6063" s="85" t="s">
        <v>193</v>
      </c>
      <c r="H6063" s="840">
        <v>1.1493408648146799</v>
      </c>
      <c r="I6063" s="840">
        <v>1.1633426533628799</v>
      </c>
      <c r="J6063" s="86">
        <v>3367.5</v>
      </c>
      <c r="K6063" s="44">
        <v>3870.4053622634201</v>
      </c>
      <c r="L6063" s="45">
        <v>3641.5372875210901</v>
      </c>
      <c r="M6063" s="46">
        <v>1.08137707127575</v>
      </c>
      <c r="N6063" s="139">
        <v>3917.5563851994898</v>
      </c>
      <c r="O6063" s="45">
        <v>3638.8042653197099</v>
      </c>
      <c r="P6063" s="99">
        <v>1.08056548339115</v>
      </c>
      <c r="Q6063" s="86">
        <v>3364.03581424714</v>
      </c>
      <c r="R6063" s="44">
        <v>3866.42383201435</v>
      </c>
      <c r="S6063" s="45">
        <v>3637.9772904056799</v>
      </c>
      <c r="T6063" s="140">
        <v>1.0814323899283</v>
      </c>
      <c r="U6063" s="44">
        <v>3913.5263501540198</v>
      </c>
      <c r="V6063" s="45">
        <v>3635.2203213008202</v>
      </c>
      <c r="W6063" s="99">
        <v>1.0806128477899</v>
      </c>
      <c r="X6063" s="86">
        <v>3361.3866908309801</v>
      </c>
      <c r="Y6063" s="44">
        <v>3863.37908621622</v>
      </c>
      <c r="Z6063" s="45">
        <v>3635.2904538612502</v>
      </c>
      <c r="AA6063" s="46">
        <v>1.08148534763269</v>
      </c>
      <c r="AB6063" s="139">
        <v>3910.4445118899798</v>
      </c>
      <c r="AC6063" s="45">
        <v>3632.5126792773199</v>
      </c>
      <c r="AD6063" s="99">
        <v>1.08065897005718</v>
      </c>
      <c r="AE6063" s="142">
        <v>3364.3698451590099</v>
      </c>
      <c r="AF6063" s="44">
        <v>3866.80774739148</v>
      </c>
      <c r="AG6063" s="45">
        <v>3638.6463244384299</v>
      </c>
      <c r="AH6063" s="140">
        <v>1.0815238787358901</v>
      </c>
      <c r="AI6063" s="44">
        <v>3913.91494256135</v>
      </c>
      <c r="AJ6063" s="45">
        <v>3635.8505160432001</v>
      </c>
      <c r="AK6063" s="46">
        <v>1.0806928736669099</v>
      </c>
    </row>
    <row r="6064" spans="1:37" x14ac:dyDescent="0.2">
      <c r="A6064" s="35" t="s">
        <v>1174</v>
      </c>
      <c r="B6064" s="35" t="s">
        <v>7511</v>
      </c>
      <c r="C6064" s="85" t="s">
        <v>1033</v>
      </c>
      <c r="D6064" s="85" t="s">
        <v>1033</v>
      </c>
      <c r="E6064" s="85" t="s">
        <v>12894</v>
      </c>
      <c r="F6064" s="85" t="s">
        <v>215</v>
      </c>
      <c r="G6064" s="85" t="s">
        <v>215</v>
      </c>
      <c r="H6064" s="840">
        <v>1.01977885479332</v>
      </c>
      <c r="I6064" s="840">
        <v>1.0243740689929799</v>
      </c>
      <c r="J6064" s="86">
        <v>33.75</v>
      </c>
      <c r="K6064" s="44">
        <v>34.417536349274599</v>
      </c>
      <c r="L6064" s="45">
        <v>32.382329557129701</v>
      </c>
      <c r="M6064" s="46">
        <v>0.95947643132236005</v>
      </c>
      <c r="N6064" s="139">
        <v>34.572624828513</v>
      </c>
      <c r="O6064" s="45">
        <v>32.112623870475502</v>
      </c>
      <c r="P6064" s="99">
        <v>0.95148515171779402</v>
      </c>
      <c r="Q6064" s="86">
        <v>33.935779433918597</v>
      </c>
      <c r="R6064" s="44">
        <v>34.606990287640301</v>
      </c>
      <c r="S6064" s="45">
        <v>32.562246206240097</v>
      </c>
      <c r="T6064" s="140">
        <v>0.95952551405653896</v>
      </c>
      <c r="U6064" s="44">
        <v>34.762932463171403</v>
      </c>
      <c r="V6064" s="45">
        <v>32.290805583346902</v>
      </c>
      <c r="W6064" s="99">
        <v>0.951526858141718</v>
      </c>
      <c r="X6064" s="86">
        <v>34.2009835542814</v>
      </c>
      <c r="Y6064" s="44">
        <v>34.877439841790299</v>
      </c>
      <c r="Z6064" s="45">
        <v>32.818323359553602</v>
      </c>
      <c r="AA6064" s="46">
        <v>0.95957250198569899</v>
      </c>
      <c r="AB6064" s="139">
        <v>35.034600687061101</v>
      </c>
      <c r="AC6064" s="45">
        <v>32.544543420118501</v>
      </c>
      <c r="AD6064" s="99">
        <v>0.95156747081457704</v>
      </c>
      <c r="AE6064" s="142">
        <v>34.400620650335902</v>
      </c>
      <c r="AF6064" s="44">
        <v>35.081025530979097</v>
      </c>
      <c r="AG6064" s="45">
        <v>33.011065701918497</v>
      </c>
      <c r="AH6064" s="140">
        <v>0.95960668958442696</v>
      </c>
      <c r="AI6064" s="44">
        <v>35.239103751468399</v>
      </c>
      <c r="AJ6064" s="45">
        <v>32.735538569427703</v>
      </c>
      <c r="AK6064" s="46">
        <v>0.95159732442525102</v>
      </c>
    </row>
    <row r="6065" spans="1:37" x14ac:dyDescent="0.2">
      <c r="A6065" s="35" t="s">
        <v>1173</v>
      </c>
      <c r="B6065" s="35" t="s">
        <v>7510</v>
      </c>
      <c r="C6065" s="85" t="s">
        <v>947</v>
      </c>
      <c r="D6065" s="85" t="s">
        <v>947</v>
      </c>
      <c r="E6065" s="85" t="s">
        <v>12902</v>
      </c>
      <c r="F6065" s="85" t="s">
        <v>200</v>
      </c>
      <c r="G6065" s="85" t="s">
        <v>200</v>
      </c>
      <c r="H6065" s="840">
        <v>1.1462792630433001</v>
      </c>
      <c r="I6065" s="840">
        <v>1.1592521311792801</v>
      </c>
      <c r="J6065" s="86">
        <v>2375.3333333333298</v>
      </c>
      <c r="K6065" s="44">
        <v>2722.7953428155201</v>
      </c>
      <c r="L6065" s="45">
        <v>2561.7887118038402</v>
      </c>
      <c r="M6065" s="46">
        <v>1.0784965107229201</v>
      </c>
      <c r="N6065" s="139">
        <v>2753.6102289278501</v>
      </c>
      <c r="O6065" s="45">
        <v>2557.6782210220599</v>
      </c>
      <c r="P6065" s="99">
        <v>1.0767660206379699</v>
      </c>
      <c r="Q6065" s="86">
        <v>2373.9725867195598</v>
      </c>
      <c r="R6065" s="44">
        <v>2721.23554718989</v>
      </c>
      <c r="S6065" s="45">
        <v>2560.45212647158</v>
      </c>
      <c r="T6065" s="140">
        <v>1.0785516820182399</v>
      </c>
      <c r="U6065" s="44">
        <v>2752.0327805158399</v>
      </c>
      <c r="V6065" s="45">
        <v>2556.3250617243102</v>
      </c>
      <c r="W6065" s="99">
        <v>1.0768132184949699</v>
      </c>
      <c r="X6065" s="86">
        <v>2373.7366865956901</v>
      </c>
      <c r="Y6065" s="44">
        <v>2720.9651397697498</v>
      </c>
      <c r="Z6065" s="45">
        <v>2560.3230687832702</v>
      </c>
      <c r="AA6065" s="46">
        <v>1.0786044986544701</v>
      </c>
      <c r="AB6065" s="139">
        <v>2751.7593127944901</v>
      </c>
      <c r="AC6065" s="45">
        <v>2556.1801385117501</v>
      </c>
      <c r="AD6065" s="99">
        <v>1.0768591785880499</v>
      </c>
      <c r="AE6065" s="142">
        <v>2375.24768450284</v>
      </c>
      <c r="AF6065" s="44">
        <v>2722.6971653372202</v>
      </c>
      <c r="AG6065" s="45">
        <v>2562.0441150445999</v>
      </c>
      <c r="AH6065" s="140">
        <v>1.07864292711893</v>
      </c>
      <c r="AI6065" s="44">
        <v>2753.51094033857</v>
      </c>
      <c r="AJ6065" s="45">
        <v>2557.8875167912902</v>
      </c>
      <c r="AK6065" s="46">
        <v>1.07689296298659</v>
      </c>
    </row>
    <row r="6066" spans="1:37" x14ac:dyDescent="0.2">
      <c r="A6066" s="35" t="s">
        <v>1172</v>
      </c>
      <c r="B6066" s="35" t="s">
        <v>7509</v>
      </c>
      <c r="C6066" s="85" t="s">
        <v>939</v>
      </c>
      <c r="D6066" s="85" t="s">
        <v>939</v>
      </c>
      <c r="E6066" s="85" t="s">
        <v>12904</v>
      </c>
      <c r="F6066" s="85" t="s">
        <v>362</v>
      </c>
      <c r="G6066" s="85" t="s">
        <v>362</v>
      </c>
      <c r="H6066" s="840">
        <v>1.0444684729545799</v>
      </c>
      <c r="I6066" s="840">
        <v>1.05651346243462</v>
      </c>
      <c r="J6066" s="86">
        <v>4596</v>
      </c>
      <c r="K6066" s="44">
        <v>4800.3771016992596</v>
      </c>
      <c r="L6066" s="45">
        <v>4516.5171535876298</v>
      </c>
      <c r="M6066" s="46">
        <v>0.98270608215570598</v>
      </c>
      <c r="N6066" s="139">
        <v>4855.7358733495103</v>
      </c>
      <c r="O6066" s="45">
        <v>4510.2279762874095</v>
      </c>
      <c r="P6066" s="99">
        <v>0.98133767978403197</v>
      </c>
      <c r="Q6066" s="86">
        <v>4618.5427939284</v>
      </c>
      <c r="R6066" s="44">
        <v>4823.9223392497797</v>
      </c>
      <c r="S6066" s="45">
        <v>4538.9022733517704</v>
      </c>
      <c r="T6066" s="140">
        <v>0.98275635322003996</v>
      </c>
      <c r="U6066" s="44">
        <v>4879.5526386157499</v>
      </c>
      <c r="V6066" s="45">
        <v>4532.5487357597403</v>
      </c>
      <c r="W6066" s="99">
        <v>0.98138069473304301</v>
      </c>
      <c r="X6066" s="86">
        <v>4643.6788242651401</v>
      </c>
      <c r="Y6066" s="44">
        <v>4850.1761304717402</v>
      </c>
      <c r="Z6066" s="45">
        <v>4563.8283464225497</v>
      </c>
      <c r="AA6066" s="46">
        <v>0.98280447876254096</v>
      </c>
      <c r="AB6066" s="139">
        <v>4906.1091930586899</v>
      </c>
      <c r="AC6066" s="45">
        <v>4557.4112599008104</v>
      </c>
      <c r="AD6066" s="99">
        <v>0.98142258161491502</v>
      </c>
      <c r="AE6066" s="142">
        <v>4667.3574575776202</v>
      </c>
      <c r="AF6066" s="44">
        <v>4874.9077164492701</v>
      </c>
      <c r="AG6066" s="45">
        <v>4587.2632422443703</v>
      </c>
      <c r="AH6066" s="140">
        <v>0.98283949406891702</v>
      </c>
      <c r="AI6066" s="44">
        <v>4931.1259879253703</v>
      </c>
      <c r="AJ6066" s="45">
        <v>4580.7937144744201</v>
      </c>
      <c r="AK6066" s="46">
        <v>0.98145337187262904</v>
      </c>
    </row>
    <row r="6067" spans="1:37" x14ac:dyDescent="0.2">
      <c r="A6067" s="35" t="s">
        <v>1171</v>
      </c>
      <c r="B6067" s="35" t="s">
        <v>7508</v>
      </c>
      <c r="C6067" s="85" t="s">
        <v>947</v>
      </c>
      <c r="D6067" s="85" t="s">
        <v>947</v>
      </c>
      <c r="E6067" s="85" t="s">
        <v>12902</v>
      </c>
      <c r="F6067" s="85" t="s">
        <v>171</v>
      </c>
      <c r="G6067" s="85" t="s">
        <v>171</v>
      </c>
      <c r="H6067" s="840">
        <v>1.15772248668188</v>
      </c>
      <c r="I6067" s="840">
        <v>1.1641387869273001</v>
      </c>
      <c r="J6067" s="86">
        <v>10301</v>
      </c>
      <c r="K6067" s="44">
        <v>11925.699335310001</v>
      </c>
      <c r="L6067" s="45">
        <v>11220.498822350801</v>
      </c>
      <c r="M6067" s="46">
        <v>1.08926306400843</v>
      </c>
      <c r="N6067" s="139">
        <v>11991.793644138201</v>
      </c>
      <c r="O6067" s="45">
        <v>11138.522479466899</v>
      </c>
      <c r="P6067" s="99">
        <v>1.0813049683979099</v>
      </c>
      <c r="Q6067" s="86">
        <v>10312.9807371025</v>
      </c>
      <c r="R6067" s="44">
        <v>11939.569704060599</v>
      </c>
      <c r="S6067" s="45">
        <v>11234.123657353601</v>
      </c>
      <c r="T6067" s="140">
        <v>1.0893187860748299</v>
      </c>
      <c r="U6067" s="44">
        <v>12005.7408848951</v>
      </c>
      <c r="V6067" s="45">
        <v>11151.966112435999</v>
      </c>
      <c r="W6067" s="99">
        <v>1.0813523652104899</v>
      </c>
      <c r="X6067" s="86">
        <v>10328.500027140301</v>
      </c>
      <c r="Y6067" s="44">
        <v>11957.5367351148</v>
      </c>
      <c r="Z6067" s="45">
        <v>11251.5800740205</v>
      </c>
      <c r="AA6067" s="46">
        <v>1.0893721299757499</v>
      </c>
      <c r="AB6067" s="139">
        <v>12023.8074923738</v>
      </c>
      <c r="AC6067" s="45">
        <v>11169.2246332701</v>
      </c>
      <c r="AD6067" s="99">
        <v>1.0813985190415401</v>
      </c>
      <c r="AE6067" s="142">
        <v>10352.477405330599</v>
      </c>
      <c r="AF6067" s="44">
        <v>11985.2958850173</v>
      </c>
      <c r="AG6067" s="45">
        <v>11278.1021628873</v>
      </c>
      <c r="AH6067" s="140">
        <v>1.0894109420688101</v>
      </c>
      <c r="AI6067" s="44">
        <v>12051.7204883339</v>
      </c>
      <c r="AJ6067" s="45">
        <v>11195.504961086801</v>
      </c>
      <c r="AK6067" s="46">
        <v>1.0814324458532101</v>
      </c>
    </row>
    <row r="6068" spans="1:37" x14ac:dyDescent="0.2">
      <c r="A6068" s="35" t="s">
        <v>1170</v>
      </c>
      <c r="B6068" s="35" t="s">
        <v>7507</v>
      </c>
      <c r="C6068" s="85" t="s">
        <v>1007</v>
      </c>
      <c r="D6068" s="85" t="s">
        <v>1007</v>
      </c>
      <c r="E6068" s="85" t="s">
        <v>12898</v>
      </c>
      <c r="F6068" s="85" t="s">
        <v>315</v>
      </c>
      <c r="G6068" s="85" t="s">
        <v>315</v>
      </c>
      <c r="H6068" s="840">
        <v>1.02596988549264</v>
      </c>
      <c r="I6068" s="840">
        <v>1.06089799860808</v>
      </c>
      <c r="J6068" s="86">
        <v>6148.5833333333303</v>
      </c>
      <c r="K6068" s="44">
        <v>6308.2613384419501</v>
      </c>
      <c r="L6068" s="45">
        <v>5935.2359076750799</v>
      </c>
      <c r="M6068" s="46">
        <v>0.96530136877195305</v>
      </c>
      <c r="N6068" s="139">
        <v>6523.0197526083502</v>
      </c>
      <c r="O6068" s="45">
        <v>6058.8769540702597</v>
      </c>
      <c r="P6068" s="99">
        <v>0.98541023608206701</v>
      </c>
      <c r="Q6068" s="86">
        <v>6186.0769376079697</v>
      </c>
      <c r="R6068" s="44">
        <v>6346.7286473263002</v>
      </c>
      <c r="S6068" s="45">
        <v>5971.7340080927197</v>
      </c>
      <c r="T6068" s="140">
        <v>0.96535074948516097</v>
      </c>
      <c r="U6068" s="44">
        <v>6562.7966423439202</v>
      </c>
      <c r="V6068" s="45">
        <v>6096.0907335846896</v>
      </c>
      <c r="W6068" s="99">
        <v>0.98545342954333204</v>
      </c>
      <c r="X6068" s="86">
        <v>6216.8574453766796</v>
      </c>
      <c r="Y6068" s="44">
        <v>6378.3085213571703</v>
      </c>
      <c r="Z6068" s="45">
        <v>6001.7418850245103</v>
      </c>
      <c r="AA6068" s="46">
        <v>0.96539802267588704</v>
      </c>
      <c r="AB6068" s="139">
        <v>6595.4516214318901</v>
      </c>
      <c r="AC6068" s="45">
        <v>6126.6849759830002</v>
      </c>
      <c r="AD6068" s="99">
        <v>0.98549549025597405</v>
      </c>
      <c r="AE6068" s="142">
        <v>6249.6322820292698</v>
      </c>
      <c r="AF6068" s="44">
        <v>6411.9345167646698</v>
      </c>
      <c r="AG6068" s="45">
        <v>6033.5976045626903</v>
      </c>
      <c r="AH6068" s="140">
        <v>0.96543241782595901</v>
      </c>
      <c r="AI6068" s="44">
        <v>6630.2223800413303</v>
      </c>
      <c r="AJ6068" s="45">
        <v>6159.1776560628696</v>
      </c>
      <c r="AK6068" s="46">
        <v>0.98552640829341298</v>
      </c>
    </row>
    <row r="6069" spans="1:37" x14ac:dyDescent="0.2">
      <c r="A6069" s="35" t="s">
        <v>1169</v>
      </c>
      <c r="B6069" s="35" t="s">
        <v>7506</v>
      </c>
      <c r="C6069" s="85" t="s">
        <v>987</v>
      </c>
      <c r="D6069" s="85" t="s">
        <v>13405</v>
      </c>
      <c r="E6069" s="85" t="s">
        <v>12902</v>
      </c>
      <c r="F6069" s="85" t="s">
        <v>188</v>
      </c>
      <c r="G6069" s="85" t="s">
        <v>188</v>
      </c>
      <c r="H6069" s="840">
        <v>1.16171843989248</v>
      </c>
      <c r="I6069" s="840">
        <v>1.17269554686939</v>
      </c>
      <c r="J6069" s="86">
        <v>10087.666666666701</v>
      </c>
      <c r="K6069" s="44">
        <v>11719.0283821554</v>
      </c>
      <c r="L6069" s="45">
        <v>11026.048910334401</v>
      </c>
      <c r="M6069" s="46">
        <v>1.09302272514301</v>
      </c>
      <c r="N6069" s="139">
        <v>11829.7617783027</v>
      </c>
      <c r="O6069" s="45">
        <v>10988.019924673499</v>
      </c>
      <c r="P6069" s="99">
        <v>1.08925287559134</v>
      </c>
      <c r="Q6069" s="86">
        <v>10038.421904122401</v>
      </c>
      <c r="R6069" s="44">
        <v>11661.8198334396</v>
      </c>
      <c r="S6069" s="45">
        <v>10972.7845580635</v>
      </c>
      <c r="T6069" s="140">
        <v>1.0930786395376999</v>
      </c>
      <c r="U6069" s="44">
        <v>11772.0126645604</v>
      </c>
      <c r="V6069" s="45">
        <v>10934.859211855501</v>
      </c>
      <c r="W6069" s="99">
        <v>1.0893006207843201</v>
      </c>
      <c r="X6069" s="86">
        <v>9997.1574501674295</v>
      </c>
      <c r="Y6069" s="44">
        <v>11613.882156367999</v>
      </c>
      <c r="Z6069" s="45">
        <v>10928.2143929252</v>
      </c>
      <c r="AA6069" s="46">
        <v>1.0931321675585</v>
      </c>
      <c r="AB6069" s="139">
        <v>11723.6220231635</v>
      </c>
      <c r="AC6069" s="45">
        <v>10890.374615139001</v>
      </c>
      <c r="AD6069" s="99">
        <v>1.0893471138595101</v>
      </c>
      <c r="AE6069" s="142">
        <v>9975.3122133980396</v>
      </c>
      <c r="AF6069" s="44">
        <v>11588.5041419892</v>
      </c>
      <c r="AG6069" s="45">
        <v>10904.7231609675</v>
      </c>
      <c r="AH6069" s="140">
        <v>1.0931711136139901</v>
      </c>
      <c r="AI6069" s="44">
        <v>11698.0042112837</v>
      </c>
      <c r="AJ6069" s="45">
        <v>10866.918487614699</v>
      </c>
      <c r="AK6069" s="46">
        <v>1.0893812900431401</v>
      </c>
    </row>
    <row r="6070" spans="1:37" x14ac:dyDescent="0.2">
      <c r="A6070" s="35" t="s">
        <v>1168</v>
      </c>
      <c r="B6070" s="35" t="s">
        <v>7505</v>
      </c>
      <c r="C6070" s="85" t="s">
        <v>960</v>
      </c>
      <c r="D6070" s="85" t="s">
        <v>13402</v>
      </c>
      <c r="E6070" s="85" t="s">
        <v>12900</v>
      </c>
      <c r="F6070" s="85" t="s">
        <v>313</v>
      </c>
      <c r="G6070" s="85" t="s">
        <v>313</v>
      </c>
      <c r="H6070" s="840">
        <v>1.02495784405313</v>
      </c>
      <c r="I6070" s="840">
        <v>1.0885021571381699</v>
      </c>
      <c r="J6070" s="86">
        <v>6975.5</v>
      </c>
      <c r="K6070" s="44">
        <v>7149.5934411926</v>
      </c>
      <c r="L6070" s="45">
        <v>6726.8176508244196</v>
      </c>
      <c r="M6070" s="46">
        <v>0.96434917222054695</v>
      </c>
      <c r="N6070" s="139">
        <v>7592.8467971173004</v>
      </c>
      <c r="O6070" s="45">
        <v>7052.5808934496299</v>
      </c>
      <c r="P6070" s="99">
        <v>1.0110502320191599</v>
      </c>
      <c r="Q6070" s="86">
        <v>7010.0424652644897</v>
      </c>
      <c r="R6070" s="44">
        <v>7184.9980119183801</v>
      </c>
      <c r="S6070" s="45">
        <v>6760.4744680437898</v>
      </c>
      <c r="T6070" s="140">
        <v>0.96439850422342899</v>
      </c>
      <c r="U6070" s="44">
        <v>7630.4463450705698</v>
      </c>
      <c r="V6070" s="45">
        <v>7087.81572739493</v>
      </c>
      <c r="W6070" s="99">
        <v>1.0110945493576999</v>
      </c>
      <c r="X6070" s="86">
        <v>7040.7362880967403</v>
      </c>
      <c r="Y6070" s="44">
        <v>7216.4578863942597</v>
      </c>
      <c r="Z6070" s="45">
        <v>6790.4080546220002</v>
      </c>
      <c r="AA6070" s="46">
        <v>0.96444573078273899</v>
      </c>
      <c r="AB6070" s="139">
        <v>7663.8566374342799</v>
      </c>
      <c r="AC6070" s="45">
        <v>7119.1539281524401</v>
      </c>
      <c r="AD6070" s="99">
        <v>1.01113770447393</v>
      </c>
      <c r="AE6070" s="142">
        <v>7074.6756510680998</v>
      </c>
      <c r="AF6070" s="44">
        <v>7251.24430269393</v>
      </c>
      <c r="AG6070" s="45">
        <v>6823.3838228449104</v>
      </c>
      <c r="AH6070" s="140">
        <v>0.96448009200460605</v>
      </c>
      <c r="AI6070" s="44">
        <v>7700.7997072405096</v>
      </c>
      <c r="AJ6070" s="45">
        <v>7153.6957242082199</v>
      </c>
      <c r="AK6070" s="46">
        <v>1.0111694269868301</v>
      </c>
    </row>
    <row r="6071" spans="1:37" x14ac:dyDescent="0.2">
      <c r="A6071" s="35" t="s">
        <v>1167</v>
      </c>
      <c r="B6071" s="35" t="s">
        <v>7504</v>
      </c>
      <c r="C6071" s="85" t="s">
        <v>1031</v>
      </c>
      <c r="D6071" s="85" t="s">
        <v>1031</v>
      </c>
      <c r="E6071" s="85" t="s">
        <v>12896</v>
      </c>
      <c r="F6071" s="85" t="s">
        <v>235</v>
      </c>
      <c r="G6071" s="85" t="s">
        <v>235</v>
      </c>
      <c r="H6071" s="840">
        <v>1.0412471038670299</v>
      </c>
      <c r="I6071" s="840">
        <v>1.04081568671064</v>
      </c>
      <c r="J6071" s="86">
        <v>4154.5833333333303</v>
      </c>
      <c r="K6071" s="44">
        <v>4325.9478636075501</v>
      </c>
      <c r="L6071" s="45">
        <v>4070.1422654051598</v>
      </c>
      <c r="M6071" s="46">
        <v>0.97967520178240597</v>
      </c>
      <c r="N6071" s="139">
        <v>4324.1555050799097</v>
      </c>
      <c r="O6071" s="45">
        <v>4016.4719913761301</v>
      </c>
      <c r="P6071" s="99">
        <v>0.96675687286156997</v>
      </c>
      <c r="Q6071" s="86">
        <v>4167.3295252055595</v>
      </c>
      <c r="R6071" s="44">
        <v>4339.2197989798397</v>
      </c>
      <c r="S6071" s="45">
        <v>4082.8382434584601</v>
      </c>
      <c r="T6071" s="140">
        <v>0.979725317799789</v>
      </c>
      <c r="U6071" s="44">
        <v>4337.4219415263497</v>
      </c>
      <c r="V6071" s="45">
        <v>4028.9710540142701</v>
      </c>
      <c r="W6071" s="99">
        <v>0.96679924869045097</v>
      </c>
      <c r="X6071" s="86">
        <v>4181.8455297379396</v>
      </c>
      <c r="Y6071" s="44">
        <v>4354.3345466588999</v>
      </c>
      <c r="Z6071" s="45">
        <v>4097.2605734868503</v>
      </c>
      <c r="AA6071" s="46">
        <v>0.97977329491259602</v>
      </c>
      <c r="AB6071" s="139">
        <v>4352.5304267520096</v>
      </c>
      <c r="AC6071" s="45">
        <v>4043.1776781498102</v>
      </c>
      <c r="AD6071" s="99">
        <v>0.96684051321311804</v>
      </c>
      <c r="AE6071" s="142">
        <v>4201.8926047925197</v>
      </c>
      <c r="AF6071" s="44">
        <v>4375.20850550049</v>
      </c>
      <c r="AG6071" s="45">
        <v>4117.0488390405599</v>
      </c>
      <c r="AH6071" s="140">
        <v>0.97980820222411302</v>
      </c>
      <c r="AI6071" s="44">
        <v>4373.3957369414802</v>
      </c>
      <c r="AJ6071" s="45">
        <v>4062.6874575393499</v>
      </c>
      <c r="AK6071" s="46">
        <v>0.96687084598630701</v>
      </c>
    </row>
    <row r="6072" spans="1:37" x14ac:dyDescent="0.2">
      <c r="A6072" s="35" t="s">
        <v>1166</v>
      </c>
      <c r="B6072" s="35" t="s">
        <v>7503</v>
      </c>
      <c r="C6072" s="85" t="s">
        <v>947</v>
      </c>
      <c r="D6072" s="85" t="s">
        <v>947</v>
      </c>
      <c r="E6072" s="85" t="s">
        <v>12902</v>
      </c>
      <c r="F6072" s="85" t="s">
        <v>200</v>
      </c>
      <c r="G6072" s="85" t="s">
        <v>200</v>
      </c>
      <c r="H6072" s="840">
        <v>1.1462792630433001</v>
      </c>
      <c r="I6072" s="840">
        <v>1.1592521311792801</v>
      </c>
      <c r="J6072" s="86">
        <v>9158.5833333333303</v>
      </c>
      <c r="K6072" s="44">
        <v>10498.294153854</v>
      </c>
      <c r="L6072" s="45">
        <v>9877.5001681650701</v>
      </c>
      <c r="M6072" s="46">
        <v>1.0784965107229201</v>
      </c>
      <c r="N6072" s="139">
        <v>10617.1072477497</v>
      </c>
      <c r="O6072" s="45">
        <v>9861.6513305145709</v>
      </c>
      <c r="P6072" s="99">
        <v>1.0767660206379699</v>
      </c>
      <c r="Q6072" s="86">
        <v>9142.46551681653</v>
      </c>
      <c r="R6072" s="44">
        <v>10479.818635015199</v>
      </c>
      <c r="S6072" s="45">
        <v>9860.6215609562405</v>
      </c>
      <c r="T6072" s="140">
        <v>1.0785516820182399</v>
      </c>
      <c r="U6072" s="44">
        <v>10598.422634602601</v>
      </c>
      <c r="V6072" s="45">
        <v>9844.7277181424597</v>
      </c>
      <c r="W6072" s="99">
        <v>1.0768132184949699</v>
      </c>
      <c r="X6072" s="86">
        <v>9130.1569078264201</v>
      </c>
      <c r="Y6072" s="44">
        <v>10465.709531773</v>
      </c>
      <c r="Z6072" s="45">
        <v>9847.8283142027904</v>
      </c>
      <c r="AA6072" s="46">
        <v>1.0786044986544701</v>
      </c>
      <c r="AB6072" s="139">
        <v>10584.153853399001</v>
      </c>
      <c r="AC6072" s="45">
        <v>9831.8932681419792</v>
      </c>
      <c r="AD6072" s="99">
        <v>1.0768591785880499</v>
      </c>
      <c r="AE6072" s="142">
        <v>9123.9354309389091</v>
      </c>
      <c r="AF6072" s="44">
        <v>10458.5779818313</v>
      </c>
      <c r="AG6072" s="45">
        <v>9841.4684200720494</v>
      </c>
      <c r="AH6072" s="140">
        <v>1.07864292711893</v>
      </c>
      <c r="AI6072" s="44">
        <v>10576.9415930581</v>
      </c>
      <c r="AJ6072" s="45">
        <v>9825.5018603221106</v>
      </c>
      <c r="AK6072" s="46">
        <v>1.07689296298659</v>
      </c>
    </row>
    <row r="6073" spans="1:37" x14ac:dyDescent="0.2">
      <c r="A6073" s="35" t="s">
        <v>1165</v>
      </c>
      <c r="B6073" s="35" t="s">
        <v>7502</v>
      </c>
      <c r="C6073" s="85" t="s">
        <v>1081</v>
      </c>
      <c r="D6073" s="85" t="s">
        <v>1081</v>
      </c>
      <c r="E6073" s="85" t="s">
        <v>12898</v>
      </c>
      <c r="F6073" s="85" t="s">
        <v>212</v>
      </c>
      <c r="G6073" s="85" t="s">
        <v>212</v>
      </c>
      <c r="H6073" s="840">
        <v>1.0228095128072801</v>
      </c>
      <c r="I6073" s="840">
        <v>1.0374780049360599</v>
      </c>
      <c r="J6073" s="86">
        <v>6215.6666666666697</v>
      </c>
      <c r="K6073" s="44">
        <v>6357.4429951058</v>
      </c>
      <c r="L6073" s="45">
        <v>5981.5093131301501</v>
      </c>
      <c r="M6073" s="46">
        <v>0.96232787791014396</v>
      </c>
      <c r="N6073" s="139">
        <v>6448.61745268091</v>
      </c>
      <c r="O6073" s="45">
        <v>5989.7687193174997</v>
      </c>
      <c r="P6073" s="99">
        <v>0.96365668246648195</v>
      </c>
      <c r="Q6073" s="86">
        <v>6236.8401964774803</v>
      </c>
      <c r="R6073" s="44">
        <v>6379.0994828160101</v>
      </c>
      <c r="S6073" s="45">
        <v>6002.1922220650104</v>
      </c>
      <c r="T6073" s="140">
        <v>0.96237710651220498</v>
      </c>
      <c r="U6073" s="44">
        <v>6470.5845241464904</v>
      </c>
      <c r="V6073" s="45">
        <v>6010.4361765562699</v>
      </c>
      <c r="W6073" s="99">
        <v>0.96369892240479704</v>
      </c>
      <c r="X6073" s="86">
        <v>6256.3084232301699</v>
      </c>
      <c r="Y6073" s="44">
        <v>6399.0117703361602</v>
      </c>
      <c r="Z6073" s="45">
        <v>6021.2228424189698</v>
      </c>
      <c r="AA6073" s="46">
        <v>0.962424234083743</v>
      </c>
      <c r="AB6073" s="139">
        <v>6490.7823811975204</v>
      </c>
      <c r="AC6073" s="45">
        <v>6029.4550214022302</v>
      </c>
      <c r="AD6073" s="99">
        <v>0.96374005460063095</v>
      </c>
      <c r="AE6073" s="142">
        <v>6277.03548888163</v>
      </c>
      <c r="AF6073" s="44">
        <v>6420.2116102570499</v>
      </c>
      <c r="AG6073" s="45">
        <v>6041.3863072292197</v>
      </c>
      <c r="AH6073" s="140">
        <v>0.96245852328383197</v>
      </c>
      <c r="AI6073" s="44">
        <v>6512.2862559177702</v>
      </c>
      <c r="AJ6073" s="45">
        <v>6049.6203141053702</v>
      </c>
      <c r="AK6073" s="46">
        <v>0.96377029010285598</v>
      </c>
    </row>
    <row r="6074" spans="1:37" x14ac:dyDescent="0.2">
      <c r="A6074" s="35" t="s">
        <v>1164</v>
      </c>
      <c r="B6074" s="35" t="s">
        <v>7501</v>
      </c>
      <c r="C6074" s="85" t="s">
        <v>950</v>
      </c>
      <c r="D6074" s="85" t="s">
        <v>13402</v>
      </c>
      <c r="E6074" s="85" t="s">
        <v>12900</v>
      </c>
      <c r="F6074" s="85" t="s">
        <v>275</v>
      </c>
      <c r="G6074" s="85" t="s">
        <v>275</v>
      </c>
      <c r="H6074" s="840">
        <v>1.0353900551875701</v>
      </c>
      <c r="I6074" s="840">
        <v>1.09784089361993</v>
      </c>
      <c r="J6074" s="86">
        <v>15056.75</v>
      </c>
      <c r="K6074" s="44">
        <v>15589.609213445399</v>
      </c>
      <c r="L6074" s="45">
        <v>14667.7512908995</v>
      </c>
      <c r="M6074" s="46">
        <v>0.97416449704614205</v>
      </c>
      <c r="N6074" s="139">
        <v>16529.915875011899</v>
      </c>
      <c r="O6074" s="45">
        <v>15353.736481907999</v>
      </c>
      <c r="P6074" s="99">
        <v>1.0197244745318901</v>
      </c>
      <c r="Q6074" s="86">
        <v>15019.3065424744</v>
      </c>
      <c r="R6074" s="44">
        <v>15550.8406298916</v>
      </c>
      <c r="S6074" s="45">
        <v>14632.023677753299</v>
      </c>
      <c r="T6074" s="140">
        <v>0.974214331159304</v>
      </c>
      <c r="U6074" s="44">
        <v>16488.808916141799</v>
      </c>
      <c r="V6074" s="45">
        <v>15316.225798159199</v>
      </c>
      <c r="W6074" s="99">
        <v>1.01976917208828</v>
      </c>
      <c r="X6074" s="86">
        <v>14991.3601161799</v>
      </c>
      <c r="Y6074" s="44">
        <v>15521.905178028201</v>
      </c>
      <c r="Z6074" s="45">
        <v>14605.513065167401</v>
      </c>
      <c r="AA6074" s="46">
        <v>0.97426203839929804</v>
      </c>
      <c r="AB6074" s="139">
        <v>16458.1281865251</v>
      </c>
      <c r="AC6074" s="45">
        <v>15288.3793985429</v>
      </c>
      <c r="AD6074" s="99">
        <v>1.0198126974511399</v>
      </c>
      <c r="AE6074" s="142">
        <v>14966.141483040999</v>
      </c>
      <c r="AF6074" s="44">
        <v>15495.794056070699</v>
      </c>
      <c r="AG6074" s="45">
        <v>14581.4629973297</v>
      </c>
      <c r="AH6074" s="140">
        <v>0.97429674935605803</v>
      </c>
      <c r="AI6074" s="44">
        <v>16430.442139784001</v>
      </c>
      <c r="AJ6074" s="45">
        <v>15263.139953076599</v>
      </c>
      <c r="AK6074" s="46">
        <v>1.0198446921253701</v>
      </c>
    </row>
    <row r="6075" spans="1:37" x14ac:dyDescent="0.2">
      <c r="A6075" s="35" t="s">
        <v>1163</v>
      </c>
      <c r="B6075" s="35" t="s">
        <v>7500</v>
      </c>
      <c r="C6075" s="85" t="s">
        <v>947</v>
      </c>
      <c r="D6075" s="85" t="s">
        <v>947</v>
      </c>
      <c r="E6075" s="85" t="s">
        <v>12902</v>
      </c>
      <c r="F6075" s="85" t="s">
        <v>200</v>
      </c>
      <c r="G6075" s="85" t="s">
        <v>200</v>
      </c>
      <c r="H6075" s="840">
        <v>1.1462792630433001</v>
      </c>
      <c r="I6075" s="840">
        <v>1.1592521311792801</v>
      </c>
      <c r="J6075" s="86">
        <v>7662.25</v>
      </c>
      <c r="K6075" s="44">
        <v>8783.0782832535206</v>
      </c>
      <c r="L6075" s="45">
        <v>8263.7098892866798</v>
      </c>
      <c r="M6075" s="46">
        <v>1.0784965107229201</v>
      </c>
      <c r="N6075" s="139">
        <v>8882.4796421284409</v>
      </c>
      <c r="O6075" s="45">
        <v>8250.4504416332893</v>
      </c>
      <c r="P6075" s="99">
        <v>1.0767660206379699</v>
      </c>
      <c r="Q6075" s="86">
        <v>7656.6629803059004</v>
      </c>
      <c r="R6075" s="44">
        <v>8776.6739984359592</v>
      </c>
      <c r="S6075" s="45">
        <v>8258.1067360557299</v>
      </c>
      <c r="T6075" s="140">
        <v>1.0785516820182399</v>
      </c>
      <c r="U6075" s="44">
        <v>8876.0028776411109</v>
      </c>
      <c r="V6075" s="45">
        <v>8244.7959067544598</v>
      </c>
      <c r="W6075" s="99">
        <v>1.0768132184949699</v>
      </c>
      <c r="X6075" s="86">
        <v>7651.2650379582201</v>
      </c>
      <c r="Y6075" s="44">
        <v>8770.4864490597192</v>
      </c>
      <c r="Z6075" s="45">
        <v>8252.6888903394192</v>
      </c>
      <c r="AA6075" s="46">
        <v>1.0786044986544701</v>
      </c>
      <c r="AB6075" s="139">
        <v>8869.7453014705807</v>
      </c>
      <c r="AC6075" s="45">
        <v>8239.3349839351595</v>
      </c>
      <c r="AD6075" s="99">
        <v>1.0768591785880499</v>
      </c>
      <c r="AE6075" s="142">
        <v>7651.9664829329504</v>
      </c>
      <c r="AF6075" s="44">
        <v>8771.29050088841</v>
      </c>
      <c r="AG6075" s="45">
        <v>8253.73952536672</v>
      </c>
      <c r="AH6075" s="140">
        <v>1.07864292711893</v>
      </c>
      <c r="AI6075" s="44">
        <v>8870.5584530524393</v>
      </c>
      <c r="AJ6075" s="45">
        <v>8240.3488584797196</v>
      </c>
      <c r="AK6075" s="46">
        <v>1.07689296298659</v>
      </c>
    </row>
    <row r="6076" spans="1:37" x14ac:dyDescent="0.2">
      <c r="A6076" s="35" t="s">
        <v>1162</v>
      </c>
      <c r="B6076" s="35" t="s">
        <v>7499</v>
      </c>
      <c r="C6076" s="85" t="s">
        <v>975</v>
      </c>
      <c r="D6076" s="85" t="s">
        <v>975</v>
      </c>
      <c r="E6076" s="85" t="s">
        <v>12898</v>
      </c>
      <c r="F6076" s="85" t="s">
        <v>400</v>
      </c>
      <c r="G6076" s="85" t="s">
        <v>400</v>
      </c>
      <c r="H6076" s="840">
        <v>1.0371659212936299</v>
      </c>
      <c r="I6076" s="840">
        <v>1.0373642024913401</v>
      </c>
      <c r="J6076" s="86">
        <v>11213.166666666701</v>
      </c>
      <c r="K6076" s="44">
        <v>11629.914336452301</v>
      </c>
      <c r="L6076" s="45">
        <v>10942.2044315535</v>
      </c>
      <c r="M6076" s="46">
        <v>0.97583535113959896</v>
      </c>
      <c r="N6076" s="139">
        <v>11632.1376965691</v>
      </c>
      <c r="O6076" s="45">
        <v>10804.4577035249</v>
      </c>
      <c r="P6076" s="99">
        <v>0.96355097758809805</v>
      </c>
      <c r="Q6076" s="86">
        <v>11422.2469557653</v>
      </c>
      <c r="R6076" s="44">
        <v>11846.765287119701</v>
      </c>
      <c r="S6076" s="45">
        <v>11146.802562732501</v>
      </c>
      <c r="T6076" s="140">
        <v>0.97588527072655096</v>
      </c>
      <c r="U6076" s="44">
        <v>11849.0301039266</v>
      </c>
      <c r="V6076" s="45">
        <v>11006.3996425638</v>
      </c>
      <c r="W6076" s="99">
        <v>0.963593212893054</v>
      </c>
      <c r="X6076" s="86">
        <v>11623.910772183601</v>
      </c>
      <c r="Y6076" s="44">
        <v>12055.9241250667</v>
      </c>
      <c r="Z6076" s="45">
        <v>11344.158806650899</v>
      </c>
      <c r="AA6076" s="46">
        <v>0.97593305979239398</v>
      </c>
      <c r="AB6076" s="139">
        <v>12058.228928016701</v>
      </c>
      <c r="AC6076" s="45">
        <v>11201.1995918795</v>
      </c>
      <c r="AD6076" s="99">
        <v>0.96363434057703801</v>
      </c>
      <c r="AE6076" s="142">
        <v>11817.581502688699</v>
      </c>
      <c r="AF6076" s="44">
        <v>12256.792806698701</v>
      </c>
      <c r="AG6076" s="45">
        <v>11533.579378386001</v>
      </c>
      <c r="AH6076" s="140">
        <v>0.97596783028421596</v>
      </c>
      <c r="AI6076" s="44">
        <v>12259.1360109131</v>
      </c>
      <c r="AJ6076" s="45">
        <v>11388.1846298767</v>
      </c>
      <c r="AK6076" s="46">
        <v>0.96366457276268802</v>
      </c>
    </row>
    <row r="6077" spans="1:37" x14ac:dyDescent="0.2">
      <c r="A6077" s="35" t="s">
        <v>1161</v>
      </c>
      <c r="B6077" s="35" t="s">
        <v>13212</v>
      </c>
      <c r="C6077" s="85" t="s">
        <v>947</v>
      </c>
      <c r="D6077" s="85" t="s">
        <v>947</v>
      </c>
      <c r="E6077" s="85" t="s">
        <v>12902</v>
      </c>
      <c r="F6077" s="85" t="s">
        <v>171</v>
      </c>
      <c r="G6077" s="85" t="s">
        <v>171</v>
      </c>
      <c r="H6077" s="840">
        <v>1.15772248668188</v>
      </c>
      <c r="I6077" s="840">
        <v>1.1641387869273001</v>
      </c>
      <c r="J6077" s="86">
        <v>7291.5</v>
      </c>
      <c r="K6077" s="44">
        <v>8441.5335116409096</v>
      </c>
      <c r="L6077" s="45">
        <v>7942.3616312174399</v>
      </c>
      <c r="M6077" s="46">
        <v>1.08926306400843</v>
      </c>
      <c r="N6077" s="139">
        <v>8488.3179648804307</v>
      </c>
      <c r="O6077" s="45">
        <v>7884.3351770733998</v>
      </c>
      <c r="P6077" s="99">
        <v>1.0813049683979099</v>
      </c>
      <c r="Q6077" s="86">
        <v>7296.94021691128</v>
      </c>
      <c r="R6077" s="44">
        <v>8447.8317730915205</v>
      </c>
      <c r="S6077" s="45">
        <v>7948.6940591464099</v>
      </c>
      <c r="T6077" s="140">
        <v>1.0893187860748299</v>
      </c>
      <c r="U6077" s="44">
        <v>8494.6511323961495</v>
      </c>
      <c r="V6077" s="45">
        <v>7890.5635623565504</v>
      </c>
      <c r="W6077" s="99">
        <v>1.0813523652104899</v>
      </c>
      <c r="X6077" s="86">
        <v>7302.4760087567201</v>
      </c>
      <c r="Y6077" s="44">
        <v>8454.2406837925791</v>
      </c>
      <c r="Z6077" s="45">
        <v>7955.1138437561403</v>
      </c>
      <c r="AA6077" s="46">
        <v>1.0893721299757499</v>
      </c>
      <c r="AB6077" s="139">
        <v>8501.0955623997907</v>
      </c>
      <c r="AC6077" s="45">
        <v>7896.8867412059099</v>
      </c>
      <c r="AD6077" s="99">
        <v>1.0813985190415401</v>
      </c>
      <c r="AE6077" s="142">
        <v>7316.5470934919404</v>
      </c>
      <c r="AF6077" s="44">
        <v>8470.5310950025505</v>
      </c>
      <c r="AG6077" s="45">
        <v>7970.7264618118897</v>
      </c>
      <c r="AH6077" s="140">
        <v>1.0894109420688101</v>
      </c>
      <c r="AI6077" s="44">
        <v>8517.4762579141898</v>
      </c>
      <c r="AJ6077" s="45">
        <v>7912.3514185151798</v>
      </c>
      <c r="AK6077" s="46">
        <v>1.0814324458532101</v>
      </c>
    </row>
    <row r="6078" spans="1:37" x14ac:dyDescent="0.2">
      <c r="A6078" s="35" t="s">
        <v>1160</v>
      </c>
      <c r="B6078" s="35" t="s">
        <v>13213</v>
      </c>
      <c r="C6078" s="85" t="s">
        <v>1015</v>
      </c>
      <c r="D6078" s="85" t="s">
        <v>1015</v>
      </c>
      <c r="E6078" s="85" t="s">
        <v>12906</v>
      </c>
      <c r="F6078" s="85" t="s">
        <v>450</v>
      </c>
      <c r="G6078" s="85" t="s">
        <v>450</v>
      </c>
      <c r="H6078" s="840">
        <v>1.05963666678156</v>
      </c>
      <c r="I6078" s="840">
        <v>1.07544366411974</v>
      </c>
      <c r="J6078" s="86">
        <v>43.0833333333333</v>
      </c>
      <c r="K6078" s="44">
        <v>45.652679727172199</v>
      </c>
      <c r="L6078" s="45">
        <v>42.953106959456697</v>
      </c>
      <c r="M6078" s="46">
        <v>0.99697733755025297</v>
      </c>
      <c r="N6078" s="139">
        <v>46.333697862492201</v>
      </c>
      <c r="O6078" s="45">
        <v>43.036842570291597</v>
      </c>
      <c r="P6078" s="99">
        <v>0.99892091072243605</v>
      </c>
      <c r="Q6078" s="86">
        <v>43.051188939029799</v>
      </c>
      <c r="R6078" s="44">
        <v>45.618618348336703</v>
      </c>
      <c r="S6078" s="45">
        <v>42.923255385706298</v>
      </c>
      <c r="T6078" s="140">
        <v>0.99702833867132701</v>
      </c>
      <c r="U6078" s="44">
        <v>46.2991283773015</v>
      </c>
      <c r="V6078" s="45">
        <v>43.006617887997102</v>
      </c>
      <c r="W6078" s="99">
        <v>0.99896469639675201</v>
      </c>
      <c r="X6078" s="86">
        <v>43.045905025433001</v>
      </c>
      <c r="Y6078" s="44">
        <v>45.613019319745398</v>
      </c>
      <c r="Z6078" s="45">
        <v>42.920088866365802</v>
      </c>
      <c r="AA6078" s="46">
        <v>0.99707716311243</v>
      </c>
      <c r="AB6078" s="139">
        <v>46.293445825901998</v>
      </c>
      <c r="AC6078" s="45">
        <v>43.0031748101066</v>
      </c>
      <c r="AD6078" s="99">
        <v>0.99900733379165596</v>
      </c>
      <c r="AE6078" s="142">
        <v>43.113937608410303</v>
      </c>
      <c r="AF6078" s="44">
        <v>45.685109139204002</v>
      </c>
      <c r="AG6078" s="45">
        <v>42.989454172649801</v>
      </c>
      <c r="AH6078" s="140">
        <v>0.99711268692525501</v>
      </c>
      <c r="AI6078" s="44">
        <v>46.3666110362187</v>
      </c>
      <c r="AJ6078" s="45">
        <v>43.0724911341294</v>
      </c>
      <c r="AK6078" s="46">
        <v>0.99903867573736005</v>
      </c>
    </row>
    <row r="6079" spans="1:37" x14ac:dyDescent="0.2">
      <c r="A6079" s="35" t="s">
        <v>1159</v>
      </c>
      <c r="B6079" s="35" t="s">
        <v>7498</v>
      </c>
      <c r="C6079" s="85" t="s">
        <v>1005</v>
      </c>
      <c r="D6079" s="85" t="s">
        <v>1005</v>
      </c>
      <c r="E6079" s="85" t="s">
        <v>12906</v>
      </c>
      <c r="F6079" s="85" t="s">
        <v>429</v>
      </c>
      <c r="G6079" s="85" t="s">
        <v>429</v>
      </c>
      <c r="H6079" s="840">
        <v>1.0165401617605601</v>
      </c>
      <c r="I6079" s="840">
        <v>1.0199073589723</v>
      </c>
      <c r="J6079" s="86">
        <v>11919.333333333299</v>
      </c>
      <c r="K6079" s="44">
        <v>12116.4810347448</v>
      </c>
      <c r="L6079" s="45">
        <v>11399.999057401599</v>
      </c>
      <c r="M6079" s="46">
        <v>0.95642925141799995</v>
      </c>
      <c r="N6079" s="139">
        <v>12156.615780710499</v>
      </c>
      <c r="O6079" s="45">
        <v>11291.6167644258</v>
      </c>
      <c r="P6079" s="99">
        <v>0.94733626861898201</v>
      </c>
      <c r="Q6079" s="86">
        <v>12026.600429308501</v>
      </c>
      <c r="R6079" s="44">
        <v>12225.522345838999</v>
      </c>
      <c r="S6079" s="45">
        <v>11503.1808694232</v>
      </c>
      <c r="T6079" s="140">
        <v>0.95647817827141202</v>
      </c>
      <c r="U6079" s="44">
        <v>12266.018281271199</v>
      </c>
      <c r="V6079" s="45">
        <v>11393.734174236401</v>
      </c>
      <c r="W6079" s="99">
        <v>0.94737779318502102</v>
      </c>
      <c r="X6079" s="86">
        <v>12131.036759245901</v>
      </c>
      <c r="Y6079" s="44">
        <v>12331.6860695672</v>
      </c>
      <c r="Z6079" s="45">
        <v>11603.640142033501</v>
      </c>
      <c r="AA6079" s="46">
        <v>0.95652501697265102</v>
      </c>
      <c r="AB6079" s="139">
        <v>12372.533662718301</v>
      </c>
      <c r="AC6079" s="45">
        <v>11493.165359578999</v>
      </c>
      <c r="AD6079" s="99">
        <v>0.947418228769218</v>
      </c>
      <c r="AE6079" s="142">
        <v>12235.658350870801</v>
      </c>
      <c r="AF6079" s="44">
        <v>12438.038119241201</v>
      </c>
      <c r="AG6079" s="45">
        <v>11704.1302910218</v>
      </c>
      <c r="AH6079" s="140">
        <v>0.95655909599574296</v>
      </c>
      <c r="AI6079" s="44">
        <v>12479.237993924</v>
      </c>
      <c r="AJ6079" s="45">
        <v>11592.6494484169</v>
      </c>
      <c r="AK6079" s="46">
        <v>0.94744795220535405</v>
      </c>
    </row>
    <row r="6080" spans="1:37" x14ac:dyDescent="0.2">
      <c r="A6080" s="35" t="s">
        <v>1158</v>
      </c>
      <c r="B6080" s="35" t="s">
        <v>13214</v>
      </c>
      <c r="C6080" s="85" t="s">
        <v>937</v>
      </c>
      <c r="D6080" s="85" t="s">
        <v>13395</v>
      </c>
      <c r="E6080" s="85" t="s">
        <v>12900</v>
      </c>
      <c r="F6080" s="85" t="s">
        <v>242</v>
      </c>
      <c r="G6080" s="85" t="s">
        <v>242</v>
      </c>
      <c r="H6080" s="840">
        <v>1.1007004052642899</v>
      </c>
      <c r="I6080" s="840">
        <v>1.13515448968933</v>
      </c>
      <c r="J6080" s="86">
        <v>86.1666666666667</v>
      </c>
      <c r="K6080" s="44">
        <v>94.843684920272807</v>
      </c>
      <c r="L6080" s="45">
        <v>89.235308138653906</v>
      </c>
      <c r="M6080" s="46">
        <v>1.03561286040991</v>
      </c>
      <c r="N6080" s="139">
        <v>97.812478528230997</v>
      </c>
      <c r="O6080" s="45">
        <v>90.852671684493203</v>
      </c>
      <c r="P6080" s="99">
        <v>1.0543830369573699</v>
      </c>
      <c r="Q6080" s="86">
        <v>86.871973787600098</v>
      </c>
      <c r="R6080" s="44">
        <v>95.620016754120002</v>
      </c>
      <c r="S6080" s="45">
        <v>89.970335527977596</v>
      </c>
      <c r="T6080" s="140">
        <v>1.0356658379600401</v>
      </c>
      <c r="U6080" s="44">
        <v>98.613111073168497</v>
      </c>
      <c r="V6080" s="45">
        <v>91.600350488446097</v>
      </c>
      <c r="W6080" s="99">
        <v>1.05442925370162</v>
      </c>
      <c r="X6080" s="86">
        <v>87.173519970949897</v>
      </c>
      <c r="Y6080" s="44">
        <v>95.951928760339001</v>
      </c>
      <c r="Z6080" s="45">
        <v>90.287057746036993</v>
      </c>
      <c r="AA6080" s="46">
        <v>1.03571655447806</v>
      </c>
      <c r="AB6080" s="139">
        <v>98.955412577046602</v>
      </c>
      <c r="AC6080" s="45">
        <v>91.922232824500398</v>
      </c>
      <c r="AD6080" s="99">
        <v>1.05447425841165</v>
      </c>
      <c r="AE6080" s="142">
        <v>87.609843263630196</v>
      </c>
      <c r="AF6080" s="44">
        <v>96.432189985418503</v>
      </c>
      <c r="AG6080" s="45">
        <v>90.7421978464521</v>
      </c>
      <c r="AH6080" s="140">
        <v>1.0357534549331</v>
      </c>
      <c r="AI6080" s="44">
        <v>99.450706921688706</v>
      </c>
      <c r="AJ6080" s="45">
        <v>92.385222823839001</v>
      </c>
      <c r="AK6080" s="46">
        <v>1.0545073405261001</v>
      </c>
    </row>
    <row r="6081" spans="1:37" x14ac:dyDescent="0.2">
      <c r="A6081" s="35" t="s">
        <v>1157</v>
      </c>
      <c r="B6081" s="35" t="s">
        <v>7497</v>
      </c>
      <c r="C6081" s="85" t="s">
        <v>1131</v>
      </c>
      <c r="D6081" s="85" t="s">
        <v>1131</v>
      </c>
      <c r="E6081" s="85" t="s">
        <v>12898</v>
      </c>
      <c r="F6081" s="85" t="s">
        <v>458</v>
      </c>
      <c r="G6081" s="85" t="s">
        <v>458</v>
      </c>
      <c r="H6081" s="840">
        <v>1.02072077827452</v>
      </c>
      <c r="I6081" s="840">
        <v>1.0307279059607</v>
      </c>
      <c r="J6081" s="86">
        <v>52758.166666666701</v>
      </c>
      <c r="K6081" s="44">
        <v>53851.356940336998</v>
      </c>
      <c r="L6081" s="45">
        <v>50666.973075699701</v>
      </c>
      <c r="M6081" s="46">
        <v>0.96036265618971595</v>
      </c>
      <c r="N6081" s="139">
        <v>54379.3146506591</v>
      </c>
      <c r="O6081" s="45">
        <v>50509.976791541398</v>
      </c>
      <c r="P6081" s="99">
        <v>0.95738688401873995</v>
      </c>
      <c r="Q6081" s="86">
        <v>53186.813740635102</v>
      </c>
      <c r="R6081" s="44">
        <v>54288.885915283099</v>
      </c>
      <c r="S6081" s="45">
        <v>51081.242683715202</v>
      </c>
      <c r="T6081" s="140">
        <v>0.96041178425939</v>
      </c>
      <c r="U6081" s="44">
        <v>54821.133151606802</v>
      </c>
      <c r="V6081" s="45">
        <v>50922.589868755102</v>
      </c>
      <c r="W6081" s="99">
        <v>0.95742884913314297</v>
      </c>
      <c r="X6081" s="86">
        <v>53592.851263722201</v>
      </c>
      <c r="Y6081" s="44">
        <v>54703.336851857297</v>
      </c>
      <c r="Z6081" s="45">
        <v>51473.726448801201</v>
      </c>
      <c r="AA6081" s="46">
        <v>0.96045881558917001</v>
      </c>
      <c r="AB6081" s="139">
        <v>55239.647357519898</v>
      </c>
      <c r="AC6081" s="45">
        <v>51313.531956503197</v>
      </c>
      <c r="AD6081" s="99">
        <v>0.95746971371232203</v>
      </c>
      <c r="AE6081" s="142">
        <v>53990.356551980003</v>
      </c>
      <c r="AF6081" s="44">
        <v>55109.078759055999</v>
      </c>
      <c r="AG6081" s="45">
        <v>51857.361412678998</v>
      </c>
      <c r="AH6081" s="140">
        <v>0.96049303476543202</v>
      </c>
      <c r="AI6081" s="44">
        <v>55649.367150894097</v>
      </c>
      <c r="AJ6081" s="45">
        <v>51695.7530356153</v>
      </c>
      <c r="AK6081" s="46">
        <v>0.95749975249458597</v>
      </c>
    </row>
    <row r="6082" spans="1:37" x14ac:dyDescent="0.2">
      <c r="A6082" s="35" t="s">
        <v>1156</v>
      </c>
      <c r="B6082" s="35" t="s">
        <v>7496</v>
      </c>
      <c r="C6082" s="85" t="s">
        <v>1076</v>
      </c>
      <c r="D6082" s="85" t="s">
        <v>1076</v>
      </c>
      <c r="E6082" s="85" t="s">
        <v>12894</v>
      </c>
      <c r="F6082" s="85" t="s">
        <v>466</v>
      </c>
      <c r="G6082" s="85" t="s">
        <v>466</v>
      </c>
      <c r="H6082" s="840">
        <v>1.0198830330791899</v>
      </c>
      <c r="I6082" s="840">
        <v>1.0211236245028299</v>
      </c>
      <c r="J6082" s="86">
        <v>2532.9166666666702</v>
      </c>
      <c r="K6082" s="44">
        <v>2583.2787325368299</v>
      </c>
      <c r="L6082" s="45">
        <v>2430.5221154126898</v>
      </c>
      <c r="M6082" s="46">
        <v>0.95957444924995094</v>
      </c>
      <c r="N6082" s="139">
        <v>2586.4210472302998</v>
      </c>
      <c r="O6082" s="45">
        <v>2402.3853170641801</v>
      </c>
      <c r="P6082" s="99">
        <v>0.94846599127389897</v>
      </c>
      <c r="Q6082" s="86">
        <v>2520.29896085574</v>
      </c>
      <c r="R6082" s="44">
        <v>2570.41014846389</v>
      </c>
      <c r="S6082" s="45">
        <v>2418.5382031095501</v>
      </c>
      <c r="T6082" s="140">
        <v>0.95962353699830905</v>
      </c>
      <c r="U6082" s="44">
        <v>2573.53680973974</v>
      </c>
      <c r="V6082" s="45">
        <v>2390.52263133821</v>
      </c>
      <c r="W6082" s="99">
        <v>0.94850756535904202</v>
      </c>
      <c r="X6082" s="86">
        <v>2507.0245714790999</v>
      </c>
      <c r="Y6082" s="44">
        <v>2556.8718239641698</v>
      </c>
      <c r="Z6082" s="45">
        <v>2405.9175985515799</v>
      </c>
      <c r="AA6082" s="46">
        <v>0.95967052972764999</v>
      </c>
      <c r="AB6082" s="139">
        <v>2559.9820171463998</v>
      </c>
      <c r="AC6082" s="45">
        <v>2378.0332664819798</v>
      </c>
      <c r="AD6082" s="99">
        <v>0.94854804916370405</v>
      </c>
      <c r="AE6082" s="142">
        <v>2497.1796697444402</v>
      </c>
      <c r="AF6082" s="44">
        <v>2546.8311757226502</v>
      </c>
      <c r="AG6082" s="45">
        <v>2396.5551177867301</v>
      </c>
      <c r="AH6082" s="140">
        <v>0.95970472081890401</v>
      </c>
      <c r="AI6082" s="44">
        <v>2549.9291554042302</v>
      </c>
      <c r="AJ6082" s="45">
        <v>2368.7692174227</v>
      </c>
      <c r="AK6082" s="46">
        <v>0.94857780804579495</v>
      </c>
    </row>
    <row r="6083" spans="1:37" x14ac:dyDescent="0.2">
      <c r="A6083" s="35" t="s">
        <v>1155</v>
      </c>
      <c r="B6083" s="35" t="s">
        <v>13215</v>
      </c>
      <c r="C6083" s="85" t="s">
        <v>1133</v>
      </c>
      <c r="D6083" s="85" t="s">
        <v>13413</v>
      </c>
      <c r="E6083" s="85" t="s">
        <v>12904</v>
      </c>
      <c r="F6083" s="85" t="s">
        <v>421</v>
      </c>
      <c r="G6083" s="85" t="s">
        <v>421</v>
      </c>
      <c r="H6083" s="840">
        <v>1.09693779842663</v>
      </c>
      <c r="I6083" s="840">
        <v>1.1064448377378</v>
      </c>
      <c r="J6083" s="86">
        <v>28579.666666666701</v>
      </c>
      <c r="K6083" s="44">
        <v>31350.116633100199</v>
      </c>
      <c r="L6083" s="45">
        <v>29496.295091118602</v>
      </c>
      <c r="M6083" s="46">
        <v>1.0320727472136999</v>
      </c>
      <c r="N6083" s="139">
        <v>31621.824647600501</v>
      </c>
      <c r="O6083" s="45">
        <v>29371.786667729401</v>
      </c>
      <c r="P6083" s="99">
        <v>1.0277162085303999</v>
      </c>
      <c r="Q6083" s="86">
        <v>28680.1920227505</v>
      </c>
      <c r="R6083" s="44">
        <v>31460.386695888799</v>
      </c>
      <c r="S6083" s="45">
        <v>29601.558783946599</v>
      </c>
      <c r="T6083" s="140">
        <v>1.0321255436667001</v>
      </c>
      <c r="U6083" s="44">
        <v>31733.050408901199</v>
      </c>
      <c r="V6083" s="45">
        <v>29476.390186758501</v>
      </c>
      <c r="W6083" s="99">
        <v>1.0277612563882601</v>
      </c>
      <c r="X6083" s="86">
        <v>28767.986751</v>
      </c>
      <c r="Y6083" s="44">
        <v>31556.692051808401</v>
      </c>
      <c r="Z6083" s="45">
        <v>29693.6279902401</v>
      </c>
      <c r="AA6083" s="46">
        <v>1.0321760868166401</v>
      </c>
      <c r="AB6083" s="139">
        <v>31830.190432753501</v>
      </c>
      <c r="AC6083" s="45">
        <v>29567.884157217199</v>
      </c>
      <c r="AD6083" s="99">
        <v>1.0278051228659399</v>
      </c>
      <c r="AE6083" s="142">
        <v>28863.2756743801</v>
      </c>
      <c r="AF6083" s="44">
        <v>31661.218073635398</v>
      </c>
      <c r="AG6083" s="45">
        <v>29793.044365495702</v>
      </c>
      <c r="AH6083" s="140">
        <v>1.03221286113208</v>
      </c>
      <c r="AI6083" s="44">
        <v>31935.622370121</v>
      </c>
      <c r="AJ6083" s="45">
        <v>29666.753309303698</v>
      </c>
      <c r="AK6083" s="46">
        <v>1.0278373682872299</v>
      </c>
    </row>
    <row r="6084" spans="1:37" x14ac:dyDescent="0.2">
      <c r="A6084" s="35" t="s">
        <v>1154</v>
      </c>
      <c r="B6084" s="35" t="s">
        <v>7495</v>
      </c>
      <c r="C6084" s="85" t="s">
        <v>945</v>
      </c>
      <c r="D6084" s="85" t="s">
        <v>945</v>
      </c>
      <c r="E6084" s="85" t="s">
        <v>12894</v>
      </c>
      <c r="F6084" s="85" t="s">
        <v>204</v>
      </c>
      <c r="G6084" s="85" t="s">
        <v>204</v>
      </c>
      <c r="H6084" s="840">
        <v>1.0329773165924701</v>
      </c>
      <c r="I6084" s="840">
        <v>1.03400420964101</v>
      </c>
      <c r="J6084" s="86">
        <v>20503.916666666701</v>
      </c>
      <c r="K6084" s="44">
        <v>21180.080817968999</v>
      </c>
      <c r="L6084" s="45">
        <v>19927.642412690198</v>
      </c>
      <c r="M6084" s="46">
        <v>0.97189443054490798</v>
      </c>
      <c r="N6084" s="139">
        <v>21201.136147461799</v>
      </c>
      <c r="O6084" s="45">
        <v>19692.577989296598</v>
      </c>
      <c r="P6084" s="99">
        <v>0.96043006365271499</v>
      </c>
      <c r="Q6084" s="86">
        <v>20553.866580936599</v>
      </c>
      <c r="R6084" s="44">
        <v>21231.677946375599</v>
      </c>
      <c r="S6084" s="45">
        <v>19977.210353030699</v>
      </c>
      <c r="T6084" s="140">
        <v>0.97194414853111999</v>
      </c>
      <c r="U6084" s="44">
        <v>21252.784569088199</v>
      </c>
      <c r="V6084" s="45">
        <v>19741.416675714299</v>
      </c>
      <c r="W6084" s="99">
        <v>0.96047216215873199</v>
      </c>
      <c r="X6084" s="86">
        <v>20615.634720759699</v>
      </c>
      <c r="Y6084" s="44">
        <v>21295.483033700999</v>
      </c>
      <c r="Z6084" s="45">
        <v>20038.226758274901</v>
      </c>
      <c r="AA6084" s="46">
        <v>0.97199174460035498</v>
      </c>
      <c r="AB6084" s="139">
        <v>21316.653085687001</v>
      </c>
      <c r="AC6084" s="45">
        <v>19801.588381595298</v>
      </c>
      <c r="AD6084" s="99">
        <v>0.96051315663132897</v>
      </c>
      <c r="AE6084" s="142">
        <v>20720.110635122699</v>
      </c>
      <c r="AF6084" s="44">
        <v>21403.4042833682</v>
      </c>
      <c r="AG6084" s="45">
        <v>20140.4940234446</v>
      </c>
      <c r="AH6084" s="140">
        <v>0.97202637467120601</v>
      </c>
      <c r="AI6084" s="44">
        <v>21424.681620944299</v>
      </c>
      <c r="AJ6084" s="45">
        <v>19902.5632571858</v>
      </c>
      <c r="AK6084" s="46">
        <v>0.96054329089579804</v>
      </c>
    </row>
    <row r="6085" spans="1:37" x14ac:dyDescent="0.2">
      <c r="A6085" s="35" t="s">
        <v>1153</v>
      </c>
      <c r="B6085" s="35" t="s">
        <v>7494</v>
      </c>
      <c r="C6085" s="85" t="s">
        <v>973</v>
      </c>
      <c r="D6085" s="85" t="s">
        <v>973</v>
      </c>
      <c r="E6085" s="85" t="s">
        <v>12896</v>
      </c>
      <c r="F6085" s="85" t="s">
        <v>432</v>
      </c>
      <c r="G6085" s="85" t="s">
        <v>432</v>
      </c>
      <c r="H6085" s="840">
        <v>1.03581304219362</v>
      </c>
      <c r="I6085" s="840">
        <v>1.0337524877594799</v>
      </c>
      <c r="J6085" s="86">
        <v>7.0833333333333304</v>
      </c>
      <c r="K6085" s="44">
        <v>7.3370090488714999</v>
      </c>
      <c r="L6085" s="45">
        <v>6.9031508406965596</v>
      </c>
      <c r="M6085" s="46">
        <v>0.97456247162774901</v>
      </c>
      <c r="N6085" s="139">
        <v>7.3224134549629598</v>
      </c>
      <c r="O6085" s="45">
        <v>6.8013901249813999</v>
      </c>
      <c r="P6085" s="99">
        <v>0.96019625293855104</v>
      </c>
      <c r="Q6085" s="86">
        <v>7.1581078608830797</v>
      </c>
      <c r="R6085" s="44">
        <v>7.4144614797313899</v>
      </c>
      <c r="S6085" s="45">
        <v>6.9763801527670797</v>
      </c>
      <c r="T6085" s="140">
        <v>0.97461232609959902</v>
      </c>
      <c r="U6085" s="44">
        <v>7.3997118088385498</v>
      </c>
      <c r="V6085" s="45">
        <v>6.8734896184360501</v>
      </c>
      <c r="W6085" s="99">
        <v>0.96023834119594897</v>
      </c>
      <c r="X6085" s="86">
        <v>7.2417276552337997</v>
      </c>
      <c r="Y6085" s="44">
        <v>7.5010759533054197</v>
      </c>
      <c r="Z6085" s="45">
        <v>7.0582226590262298</v>
      </c>
      <c r="AA6085" s="46">
        <v>0.97466005282938994</v>
      </c>
      <c r="AB6085" s="139">
        <v>7.4861539792745404</v>
      </c>
      <c r="AC6085" s="45">
        <v>6.9540813495891003</v>
      </c>
      <c r="AD6085" s="99">
        <v>0.96027932568869701</v>
      </c>
      <c r="AE6085" s="142">
        <v>7.3363432397333197</v>
      </c>
      <c r="AF6085" s="44">
        <v>7.5990800097247897</v>
      </c>
      <c r="AG6085" s="45">
        <v>7.1506954451385401</v>
      </c>
      <c r="AH6085" s="140">
        <v>0.97469477796658699</v>
      </c>
      <c r="AI6085" s="44">
        <v>7.5839630751317397</v>
      </c>
      <c r="AJ6085" s="45">
        <v>7.0451597607599599</v>
      </c>
      <c r="AK6085" s="46">
        <v>0.96030945261716705</v>
      </c>
    </row>
    <row r="6086" spans="1:37" x14ac:dyDescent="0.2">
      <c r="A6086" s="35" t="s">
        <v>1152</v>
      </c>
      <c r="B6086" s="35" t="s">
        <v>7493</v>
      </c>
      <c r="C6086" s="85" t="s">
        <v>987</v>
      </c>
      <c r="D6086" s="85" t="s">
        <v>13405</v>
      </c>
      <c r="E6086" s="85" t="s">
        <v>12902</v>
      </c>
      <c r="F6086" s="85" t="s">
        <v>188</v>
      </c>
      <c r="G6086" s="85" t="s">
        <v>188</v>
      </c>
      <c r="H6086" s="840">
        <v>1.16171843989248</v>
      </c>
      <c r="I6086" s="840">
        <v>1.17269554686939</v>
      </c>
      <c r="J6086" s="86">
        <v>16059.583333333299</v>
      </c>
      <c r="K6086" s="44">
        <v>18656.714095323299</v>
      </c>
      <c r="L6086" s="45">
        <v>17553.489539661299</v>
      </c>
      <c r="M6086" s="46">
        <v>1.09302272514301</v>
      </c>
      <c r="N6086" s="139">
        <v>18833.001859577798</v>
      </c>
      <c r="O6086" s="45">
        <v>17492.947326631998</v>
      </c>
      <c r="P6086" s="99">
        <v>1.08925287559134</v>
      </c>
      <c r="Q6086" s="86">
        <v>16008.325245821499</v>
      </c>
      <c r="R6086" s="44">
        <v>18597.166629867101</v>
      </c>
      <c r="S6086" s="45">
        <v>17498.358380979502</v>
      </c>
      <c r="T6086" s="140">
        <v>1.0930786395376999</v>
      </c>
      <c r="U6086" s="44">
        <v>18772.891728611601</v>
      </c>
      <c r="V6086" s="45">
        <v>17437.878627990602</v>
      </c>
      <c r="W6086" s="99">
        <v>1.0893006207843201</v>
      </c>
      <c r="X6086" s="86">
        <v>15963.3085056647</v>
      </c>
      <c r="Y6086" s="44">
        <v>18544.869852723201</v>
      </c>
      <c r="Z6086" s="45">
        <v>17450.006028202301</v>
      </c>
      <c r="AA6086" s="46">
        <v>1.0931321675585</v>
      </c>
      <c r="AB6086" s="139">
        <v>18720.100797895098</v>
      </c>
      <c r="AC6086" s="45">
        <v>17389.584048294699</v>
      </c>
      <c r="AD6086" s="99">
        <v>1.0893471138595101</v>
      </c>
      <c r="AE6086" s="142">
        <v>15949.14670763</v>
      </c>
      <c r="AF6086" s="44">
        <v>18528.417830804199</v>
      </c>
      <c r="AG6086" s="45">
        <v>17435.1464675727</v>
      </c>
      <c r="AH6086" s="140">
        <v>1.0931711136139901</v>
      </c>
      <c r="AI6086" s="44">
        <v>18703.493320404199</v>
      </c>
      <c r="AJ6086" s="45">
        <v>17374.702015445298</v>
      </c>
      <c r="AK6086" s="46">
        <v>1.0893812900431401</v>
      </c>
    </row>
    <row r="6087" spans="1:37" x14ac:dyDescent="0.2">
      <c r="A6087" s="35" t="s">
        <v>1151</v>
      </c>
      <c r="B6087" s="35" t="s">
        <v>7492</v>
      </c>
      <c r="C6087" s="85" t="s">
        <v>954</v>
      </c>
      <c r="D6087" s="85" t="s">
        <v>13398</v>
      </c>
      <c r="E6087" s="85" t="s">
        <v>12900</v>
      </c>
      <c r="F6087" s="85" t="s">
        <v>447</v>
      </c>
      <c r="G6087" s="85" t="s">
        <v>447</v>
      </c>
      <c r="H6087" s="840">
        <v>1.0671755809475501</v>
      </c>
      <c r="I6087" s="840">
        <v>1.1523075793589499</v>
      </c>
      <c r="J6087" s="86">
        <v>6789.4166666666697</v>
      </c>
      <c r="K6087" s="44">
        <v>7245.4996755449702</v>
      </c>
      <c r="L6087" s="45">
        <v>6817.0526768258496</v>
      </c>
      <c r="M6087" s="46">
        <v>1.0040704542843699</v>
      </c>
      <c r="N6087" s="139">
        <v>7823.4962844259599</v>
      </c>
      <c r="O6087" s="45">
        <v>7266.8186109674598</v>
      </c>
      <c r="P6087" s="99">
        <v>1.07031560555779</v>
      </c>
      <c r="Q6087" s="86">
        <v>6782.3572280060098</v>
      </c>
      <c r="R6087" s="44">
        <v>7237.9660149911197</v>
      </c>
      <c r="S6087" s="45">
        <v>6810.3128718683402</v>
      </c>
      <c r="T6087" s="140">
        <v>1.0041218182591301</v>
      </c>
      <c r="U6087" s="44">
        <v>7815.3616397512596</v>
      </c>
      <c r="V6087" s="45">
        <v>7259.5809786793998</v>
      </c>
      <c r="W6087" s="99">
        <v>1.07036252067391</v>
      </c>
      <c r="X6087" s="86">
        <v>6777.3553637685</v>
      </c>
      <c r="Y6087" s="44">
        <v>7232.62814761764</v>
      </c>
      <c r="Z6087" s="45">
        <v>6805.6236456758397</v>
      </c>
      <c r="AA6087" s="46">
        <v>1.0041709900676701</v>
      </c>
      <c r="AB6087" s="139">
        <v>7809.5979536794603</v>
      </c>
      <c r="AC6087" s="45">
        <v>7254.5367925673399</v>
      </c>
      <c r="AD6087" s="99">
        <v>1.07040820544099</v>
      </c>
      <c r="AE6087" s="142">
        <v>6773.0998609981998</v>
      </c>
      <c r="AF6087" s="44">
        <v>7228.0867789765198</v>
      </c>
      <c r="AG6087" s="45">
        <v>6801.5927114005199</v>
      </c>
      <c r="AH6087" s="140">
        <v>1.00420676661899</v>
      </c>
      <c r="AI6087" s="44">
        <v>7804.6943055832598</v>
      </c>
      <c r="AJ6087" s="45">
        <v>7250.2091218017204</v>
      </c>
      <c r="AK6087" s="46">
        <v>1.07044178745258</v>
      </c>
    </row>
    <row r="6088" spans="1:37" x14ac:dyDescent="0.2">
      <c r="A6088" s="35" t="s">
        <v>1150</v>
      </c>
      <c r="B6088" s="35" t="s">
        <v>7491</v>
      </c>
      <c r="C6088" s="85" t="s">
        <v>1081</v>
      </c>
      <c r="D6088" s="85" t="s">
        <v>1081</v>
      </c>
      <c r="E6088" s="85" t="s">
        <v>12898</v>
      </c>
      <c r="F6088" s="85" t="s">
        <v>212</v>
      </c>
      <c r="G6088" s="85" t="s">
        <v>212</v>
      </c>
      <c r="H6088" s="840">
        <v>1.0228095128072801</v>
      </c>
      <c r="I6088" s="840">
        <v>1.0374780049360599</v>
      </c>
      <c r="J6088" s="86">
        <v>2746.5833333333298</v>
      </c>
      <c r="K6088" s="44">
        <v>2809.2315610512701</v>
      </c>
      <c r="L6088" s="45">
        <v>2643.1137106700398</v>
      </c>
      <c r="M6088" s="46">
        <v>0.96232787791014396</v>
      </c>
      <c r="N6088" s="139">
        <v>2849.5197970572999</v>
      </c>
      <c r="O6088" s="45">
        <v>2646.76338311773</v>
      </c>
      <c r="P6088" s="99">
        <v>0.96365668246648195</v>
      </c>
      <c r="Q6088" s="86">
        <v>2753.76929050937</v>
      </c>
      <c r="R6088" s="44">
        <v>2816.5814264095502</v>
      </c>
      <c r="S6088" s="45">
        <v>2650.1645218025801</v>
      </c>
      <c r="T6088" s="140">
        <v>0.96237710651220498</v>
      </c>
      <c r="U6088" s="44">
        <v>2856.9750695718599</v>
      </c>
      <c r="V6088" s="45">
        <v>2653.8044978153098</v>
      </c>
      <c r="W6088" s="99">
        <v>0.96369892240479704</v>
      </c>
      <c r="X6088" s="86">
        <v>2760.37586491504</v>
      </c>
      <c r="Y6088" s="44">
        <v>2823.33869355873</v>
      </c>
      <c r="Z6088" s="45">
        <v>2656.6526275741098</v>
      </c>
      <c r="AA6088" s="46">
        <v>0.962424234083743</v>
      </c>
      <c r="AB6088" s="139">
        <v>2863.8292452057099</v>
      </c>
      <c r="AC6088" s="45">
        <v>2660.28478677148</v>
      </c>
      <c r="AD6088" s="99">
        <v>0.96374005460062995</v>
      </c>
      <c r="AE6088" s="142">
        <v>2767.0518790286001</v>
      </c>
      <c r="AF6088" s="44">
        <v>2830.1669843017198</v>
      </c>
      <c r="AG6088" s="45">
        <v>2663.1726653396199</v>
      </c>
      <c r="AH6088" s="140">
        <v>0.96245852328383197</v>
      </c>
      <c r="AI6088" s="44">
        <v>2870.7554630091799</v>
      </c>
      <c r="AJ6088" s="45">
        <v>2666.80239218105</v>
      </c>
      <c r="AK6088" s="46">
        <v>0.96377029010285598</v>
      </c>
    </row>
    <row r="6089" spans="1:37" x14ac:dyDescent="0.2">
      <c r="A6089" s="35" t="s">
        <v>1149</v>
      </c>
      <c r="B6089" s="35" t="s">
        <v>7490</v>
      </c>
      <c r="C6089" s="85" t="s">
        <v>1031</v>
      </c>
      <c r="D6089" s="85" t="s">
        <v>1031</v>
      </c>
      <c r="E6089" s="85" t="s">
        <v>12896</v>
      </c>
      <c r="F6089" s="85" t="s">
        <v>228</v>
      </c>
      <c r="G6089" s="85" t="s">
        <v>228</v>
      </c>
      <c r="H6089" s="840">
        <v>1.0332363746820801</v>
      </c>
      <c r="I6089" s="840">
        <v>1.03696514812771</v>
      </c>
      <c r="J6089" s="86">
        <v>3880.25</v>
      </c>
      <c r="K6089" s="44">
        <v>4009.2154428601398</v>
      </c>
      <c r="L6089" s="45">
        <v>3772.1391333394199</v>
      </c>
      <c r="M6089" s="46">
        <v>0.97213816979303402</v>
      </c>
      <c r="N6089" s="139">
        <v>4023.6840160225602</v>
      </c>
      <c r="O6089" s="45">
        <v>3737.3804280435502</v>
      </c>
      <c r="P6089" s="99">
        <v>0.96318031777425495</v>
      </c>
      <c r="Q6089" s="86">
        <v>3902.35729815574</v>
      </c>
      <c r="R6089" s="44">
        <v>4032.0575074605999</v>
      </c>
      <c r="S6089" s="45">
        <v>3793.82454771114</v>
      </c>
      <c r="T6089" s="140">
        <v>0.97218790024791102</v>
      </c>
      <c r="U6089" s="44">
        <v>4046.6085137293298</v>
      </c>
      <c r="V6089" s="45">
        <v>3758.8384963547901</v>
      </c>
      <c r="W6089" s="99">
        <v>0.96322253683208903</v>
      </c>
      <c r="X6089" s="86">
        <v>3924.6802516013199</v>
      </c>
      <c r="Y6089" s="44">
        <v>4055.1223949509099</v>
      </c>
      <c r="Z6089" s="45">
        <v>3815.7134991487101</v>
      </c>
      <c r="AA6089" s="46">
        <v>0.97223550825365701</v>
      </c>
      <c r="AB6089" s="139">
        <v>4069.7566384556799</v>
      </c>
      <c r="AC6089" s="45">
        <v>3780.5018191188301</v>
      </c>
      <c r="AD6089" s="99">
        <v>0.96326364869503101</v>
      </c>
      <c r="AE6089" s="142">
        <v>3944.9742586891002</v>
      </c>
      <c r="AF6089" s="44">
        <v>4076.09090126205</v>
      </c>
      <c r="AG6089" s="45">
        <v>3835.5807024435799</v>
      </c>
      <c r="AH6089" s="140">
        <v>0.97227014700930703</v>
      </c>
      <c r="AI6089" s="44">
        <v>4090.8008165215501</v>
      </c>
      <c r="AJ6089" s="45">
        <v>3800.1695177479501</v>
      </c>
      <c r="AK6089" s="46">
        <v>0.96329386925093197</v>
      </c>
    </row>
    <row r="6090" spans="1:37" x14ac:dyDescent="0.2">
      <c r="A6090" s="35" t="s">
        <v>1148</v>
      </c>
      <c r="B6090" s="35" t="s">
        <v>7489</v>
      </c>
      <c r="C6090" s="85" t="s">
        <v>1031</v>
      </c>
      <c r="D6090" s="85" t="s">
        <v>1031</v>
      </c>
      <c r="E6090" s="85" t="s">
        <v>12896</v>
      </c>
      <c r="F6090" s="85" t="s">
        <v>237</v>
      </c>
      <c r="G6090" s="85" t="s">
        <v>237</v>
      </c>
      <c r="H6090" s="840">
        <v>1.0374173238180799</v>
      </c>
      <c r="I6090" s="840">
        <v>1.0396011335936699</v>
      </c>
      <c r="J6090" s="86">
        <v>7727.0833333333303</v>
      </c>
      <c r="K6090" s="44">
        <v>8016.2101125859399</v>
      </c>
      <c r="L6090" s="45">
        <v>7542.1888141748004</v>
      </c>
      <c r="M6090" s="46">
        <v>0.97607188751790297</v>
      </c>
      <c r="N6090" s="139">
        <v>8033.0845927061</v>
      </c>
      <c r="O6090" s="45">
        <v>7461.4937490234697</v>
      </c>
      <c r="P6090" s="99">
        <v>0.96562874077413496</v>
      </c>
      <c r="Q6090" s="86">
        <v>7729.4646086651901</v>
      </c>
      <c r="R6090" s="44">
        <v>8018.6804888679899</v>
      </c>
      <c r="S6090" s="45">
        <v>7544.8990552913201</v>
      </c>
      <c r="T6090" s="140">
        <v>0.97612181920505103</v>
      </c>
      <c r="U6090" s="44">
        <v>8035.5601692404898</v>
      </c>
      <c r="V6090" s="45">
        <v>7464.1203371759402</v>
      </c>
      <c r="W6090" s="99">
        <v>0.96567106715363105</v>
      </c>
      <c r="X6090" s="86">
        <v>7734.6841512402198</v>
      </c>
      <c r="Y6090" s="44">
        <v>8024.0953327577299</v>
      </c>
      <c r="Z6090" s="45">
        <v>7550.3636876120599</v>
      </c>
      <c r="AA6090" s="46">
        <v>0.97616961985466399</v>
      </c>
      <c r="AB6090" s="139">
        <v>8040.9864116183298</v>
      </c>
      <c r="AC6090" s="45">
        <v>7469.4794940289503</v>
      </c>
      <c r="AD6090" s="99">
        <v>0.96571228352372396</v>
      </c>
      <c r="AE6090" s="142">
        <v>7744.0713067530596</v>
      </c>
      <c r="AF6090" s="44">
        <v>8033.8337305081304</v>
      </c>
      <c r="AG6090" s="45">
        <v>7559.7964740767802</v>
      </c>
      <c r="AH6090" s="140">
        <v>0.97620439877463605</v>
      </c>
      <c r="AI6090" s="44">
        <v>8050.7453091307098</v>
      </c>
      <c r="AJ6090" s="45">
        <v>7478.7794104640197</v>
      </c>
      <c r="AK6090" s="46">
        <v>0.96574258090086296</v>
      </c>
    </row>
    <row r="6091" spans="1:37" x14ac:dyDescent="0.2">
      <c r="A6091" s="35" t="s">
        <v>1147</v>
      </c>
      <c r="B6091" s="35" t="s">
        <v>7488</v>
      </c>
      <c r="C6091" s="85" t="s">
        <v>1031</v>
      </c>
      <c r="D6091" s="85" t="s">
        <v>1031</v>
      </c>
      <c r="E6091" s="85" t="s">
        <v>12896</v>
      </c>
      <c r="F6091" s="85" t="s">
        <v>228</v>
      </c>
      <c r="G6091" s="85" t="s">
        <v>228</v>
      </c>
      <c r="H6091" s="840">
        <v>1.0332363746820801</v>
      </c>
      <c r="I6091" s="840">
        <v>1.03696514812771</v>
      </c>
      <c r="J6091" s="86">
        <v>5768.8333333333303</v>
      </c>
      <c r="K6091" s="44">
        <v>5960.5684394784803</v>
      </c>
      <c r="L6091" s="45">
        <v>5608.1030785077201</v>
      </c>
      <c r="M6091" s="46">
        <v>0.97213816979303402</v>
      </c>
      <c r="N6091" s="139">
        <v>5982.0791120240901</v>
      </c>
      <c r="O6091" s="45">
        <v>5556.4267231867098</v>
      </c>
      <c r="P6091" s="99">
        <v>0.96318031777425495</v>
      </c>
      <c r="Q6091" s="86">
        <v>5797.6148334517202</v>
      </c>
      <c r="R6091" s="44">
        <v>5990.3065323187102</v>
      </c>
      <c r="S6091" s="45">
        <v>5636.3709913795701</v>
      </c>
      <c r="T6091" s="140">
        <v>0.97218790024791102</v>
      </c>
      <c r="U6091" s="44">
        <v>6011.9245245576903</v>
      </c>
      <c r="V6091" s="45">
        <v>5584.3932674527196</v>
      </c>
      <c r="W6091" s="99">
        <v>0.96322253683208903</v>
      </c>
      <c r="X6091" s="86">
        <v>5825.3034775250999</v>
      </c>
      <c r="Y6091" s="44">
        <v>6018.9154465409601</v>
      </c>
      <c r="Z6091" s="45">
        <v>5663.5668872034203</v>
      </c>
      <c r="AA6091" s="46">
        <v>0.97223550825365701</v>
      </c>
      <c r="AB6091" s="139">
        <v>6040.6366834606997</v>
      </c>
      <c r="AC6091" s="45">
        <v>5611.3030825166898</v>
      </c>
      <c r="AD6091" s="99">
        <v>0.96326364869503101</v>
      </c>
      <c r="AE6091" s="142">
        <v>5855.1529202956699</v>
      </c>
      <c r="AF6091" s="44">
        <v>6049.7569765754997</v>
      </c>
      <c r="AG6091" s="45">
        <v>5692.7903905778503</v>
      </c>
      <c r="AH6091" s="140">
        <v>0.97227014700930703</v>
      </c>
      <c r="AI6091" s="44">
        <v>6071.5895153048104</v>
      </c>
      <c r="AJ6091" s="45">
        <v>5640.2329116475103</v>
      </c>
      <c r="AK6091" s="46">
        <v>0.96329386925093197</v>
      </c>
    </row>
    <row r="6092" spans="1:37" x14ac:dyDescent="0.2">
      <c r="A6092" s="35" t="s">
        <v>1146</v>
      </c>
      <c r="B6092" s="35" t="s">
        <v>7487</v>
      </c>
      <c r="C6092" s="85" t="s">
        <v>1031</v>
      </c>
      <c r="D6092" s="85" t="s">
        <v>1031</v>
      </c>
      <c r="E6092" s="85" t="s">
        <v>12896</v>
      </c>
      <c r="F6092" s="85" t="s">
        <v>228</v>
      </c>
      <c r="G6092" s="85" t="s">
        <v>228</v>
      </c>
      <c r="H6092" s="840">
        <v>1.0332363746820801</v>
      </c>
      <c r="I6092" s="840">
        <v>1.03696514812771</v>
      </c>
      <c r="J6092" s="86">
        <v>9419.25</v>
      </c>
      <c r="K6092" s="44">
        <v>9732.3117222241908</v>
      </c>
      <c r="L6092" s="45">
        <v>9156.8124558230393</v>
      </c>
      <c r="M6092" s="46">
        <v>0.97213816979303402</v>
      </c>
      <c r="N6092" s="139">
        <v>9767.4339715019596</v>
      </c>
      <c r="O6092" s="45">
        <v>9072.4362081951494</v>
      </c>
      <c r="P6092" s="99">
        <v>0.96318031777425495</v>
      </c>
      <c r="Q6092" s="86">
        <v>9469.6808204645095</v>
      </c>
      <c r="R6092" s="44">
        <v>9784.4186803331795</v>
      </c>
      <c r="S6092" s="45">
        <v>9206.3091128652995</v>
      </c>
      <c r="T6092" s="140">
        <v>0.97218790024791102</v>
      </c>
      <c r="U6092" s="44">
        <v>9819.7289747151408</v>
      </c>
      <c r="V6092" s="45">
        <v>9121.4099828779999</v>
      </c>
      <c r="W6092" s="99">
        <v>0.96322253683208903</v>
      </c>
      <c r="X6092" s="86">
        <v>9516.9826055248195</v>
      </c>
      <c r="Y6092" s="44">
        <v>9833.2926052448802</v>
      </c>
      <c r="Z6092" s="45">
        <v>9252.7484205236397</v>
      </c>
      <c r="AA6092" s="46">
        <v>0.97223550825365701</v>
      </c>
      <c r="AB6092" s="139">
        <v>9868.7792772669109</v>
      </c>
      <c r="AC6092" s="45">
        <v>9167.3633891649806</v>
      </c>
      <c r="AD6092" s="99">
        <v>0.96326364869503101</v>
      </c>
      <c r="AE6092" s="142">
        <v>9566.0070129034102</v>
      </c>
      <c r="AF6092" s="44">
        <v>9883.9464061956805</v>
      </c>
      <c r="AG6092" s="45">
        <v>9300.7430447276602</v>
      </c>
      <c r="AH6092" s="140">
        <v>0.97227014700930703</v>
      </c>
      <c r="AI6092" s="44">
        <v>9919.6158791261205</v>
      </c>
      <c r="AJ6092" s="45">
        <v>9214.87590874128</v>
      </c>
      <c r="AK6092" s="46">
        <v>0.96329386925093197</v>
      </c>
    </row>
    <row r="6093" spans="1:37" x14ac:dyDescent="0.2">
      <c r="A6093" s="35" t="s">
        <v>1145</v>
      </c>
      <c r="B6093" s="35" t="s">
        <v>7486</v>
      </c>
      <c r="C6093" s="85" t="s">
        <v>1031</v>
      </c>
      <c r="D6093" s="85" t="s">
        <v>1031</v>
      </c>
      <c r="E6093" s="85" t="s">
        <v>12896</v>
      </c>
      <c r="F6093" s="85" t="s">
        <v>235</v>
      </c>
      <c r="G6093" s="85" t="s">
        <v>235</v>
      </c>
      <c r="H6093" s="840">
        <v>1.0412471038670299</v>
      </c>
      <c r="I6093" s="840">
        <v>1.04081568671064</v>
      </c>
      <c r="J6093" s="86">
        <v>5401.6666666666697</v>
      </c>
      <c r="K6093" s="44">
        <v>5624.4697727217199</v>
      </c>
      <c r="L6093" s="45">
        <v>5291.8788816279603</v>
      </c>
      <c r="M6093" s="46">
        <v>0.97967520178240597</v>
      </c>
      <c r="N6093" s="139">
        <v>5622.1394010486301</v>
      </c>
      <c r="O6093" s="45">
        <v>5222.0983749072502</v>
      </c>
      <c r="P6093" s="99">
        <v>0.96675687286156997</v>
      </c>
      <c r="Q6093" s="86">
        <v>5412.3223022597604</v>
      </c>
      <c r="R6093" s="44">
        <v>5635.5649224229001</v>
      </c>
      <c r="S6093" s="45">
        <v>5302.5891876163296</v>
      </c>
      <c r="T6093" s="140">
        <v>0.979725317799789</v>
      </c>
      <c r="U6093" s="44">
        <v>5633.2299537258004</v>
      </c>
      <c r="V6093" s="45">
        <v>5232.62913549531</v>
      </c>
      <c r="W6093" s="99">
        <v>0.96679924869045097</v>
      </c>
      <c r="X6093" s="86">
        <v>5426.2406722900396</v>
      </c>
      <c r="Y6093" s="44">
        <v>5650.0573849074699</v>
      </c>
      <c r="Z6093" s="45">
        <v>5316.4857024783496</v>
      </c>
      <c r="AA6093" s="46">
        <v>0.97977329491259602</v>
      </c>
      <c r="AB6093" s="139">
        <v>5647.7164115867499</v>
      </c>
      <c r="AC6093" s="45">
        <v>5246.3093164147904</v>
      </c>
      <c r="AD6093" s="99">
        <v>0.96684051321311804</v>
      </c>
      <c r="AE6093" s="142">
        <v>5442.3139187479401</v>
      </c>
      <c r="AF6093" s="44">
        <v>5666.7936062315002</v>
      </c>
      <c r="AG6093" s="45">
        <v>5332.4238166676896</v>
      </c>
      <c r="AH6093" s="140">
        <v>0.97980820222411402</v>
      </c>
      <c r="AI6093" s="44">
        <v>5664.4456986365103</v>
      </c>
      <c r="AJ6093" s="45">
        <v>5262.0146627428703</v>
      </c>
      <c r="AK6093" s="46">
        <v>0.96687084598630701</v>
      </c>
    </row>
    <row r="6094" spans="1:37" x14ac:dyDescent="0.2">
      <c r="A6094" s="35" t="s">
        <v>1144</v>
      </c>
      <c r="B6094" s="35" t="s">
        <v>13216</v>
      </c>
      <c r="C6094" s="85" t="s">
        <v>941</v>
      </c>
      <c r="D6094" s="85" t="s">
        <v>13395</v>
      </c>
      <c r="E6094" s="85" t="s">
        <v>12900</v>
      </c>
      <c r="F6094" s="85" t="s">
        <v>448</v>
      </c>
      <c r="G6094" s="85" t="s">
        <v>448</v>
      </c>
      <c r="H6094" s="840">
        <v>1.0753629298423499</v>
      </c>
      <c r="I6094" s="840">
        <v>1.1446808578852501</v>
      </c>
      <c r="J6094" s="86">
        <v>18897</v>
      </c>
      <c r="K6094" s="44">
        <v>20321.133285230899</v>
      </c>
      <c r="L6094" s="45">
        <v>19119.486890018899</v>
      </c>
      <c r="M6094" s="46">
        <v>1.0117736619579301</v>
      </c>
      <c r="N6094" s="139">
        <v>21631.034171457501</v>
      </c>
      <c r="O6094" s="45">
        <v>20091.8867954897</v>
      </c>
      <c r="P6094" s="99">
        <v>1.0632315603264899</v>
      </c>
      <c r="Q6094" s="86">
        <v>18851.702213860801</v>
      </c>
      <c r="R6094" s="44">
        <v>20272.421725212898</v>
      </c>
      <c r="S6094" s="45">
        <v>19074.631510179901</v>
      </c>
      <c r="T6094" s="140">
        <v>1.0118254199960399</v>
      </c>
      <c r="U6094" s="44">
        <v>21579.182662759398</v>
      </c>
      <c r="V6094" s="45">
        <v>20044.603335720101</v>
      </c>
      <c r="W6094" s="99">
        <v>1.06327816492784</v>
      </c>
      <c r="X6094" s="86">
        <v>18802.474684928398</v>
      </c>
      <c r="Y6094" s="44">
        <v>20219.484265471299</v>
      </c>
      <c r="Z6094" s="45">
        <v>19025.753489869101</v>
      </c>
      <c r="AA6094" s="46">
        <v>1.01187496904967</v>
      </c>
      <c r="AB6094" s="139">
        <v>21522.8328527095</v>
      </c>
      <c r="AC6094" s="45">
        <v>19993.114080436699</v>
      </c>
      <c r="AD6094" s="99">
        <v>1.0633235473234099</v>
      </c>
      <c r="AE6094" s="142">
        <v>18775.3712849271</v>
      </c>
      <c r="AF6094" s="44">
        <v>20190.338273837198</v>
      </c>
      <c r="AG6094" s="45">
        <v>18999.005109272799</v>
      </c>
      <c r="AH6094" s="140">
        <v>1.01191102007795</v>
      </c>
      <c r="AI6094" s="44">
        <v>21491.808109544399</v>
      </c>
      <c r="AJ6094" s="45">
        <v>19964.920738581899</v>
      </c>
      <c r="AK6094" s="46">
        <v>1.0633569070673801</v>
      </c>
    </row>
    <row r="6095" spans="1:37" x14ac:dyDescent="0.2">
      <c r="A6095" s="35" t="s">
        <v>1143</v>
      </c>
      <c r="B6095" s="35" t="s">
        <v>7485</v>
      </c>
      <c r="C6095" s="85" t="s">
        <v>952</v>
      </c>
      <c r="D6095" s="85" t="s">
        <v>13405</v>
      </c>
      <c r="E6095" s="85" t="s">
        <v>12902</v>
      </c>
      <c r="F6095" s="85" t="s">
        <v>193</v>
      </c>
      <c r="G6095" s="85" t="s">
        <v>193</v>
      </c>
      <c r="H6095" s="840">
        <v>1.1493408648146799</v>
      </c>
      <c r="I6095" s="840">
        <v>1.1633426533628799</v>
      </c>
      <c r="J6095" s="86">
        <v>9749</v>
      </c>
      <c r="K6095" s="44">
        <v>11204.924091078299</v>
      </c>
      <c r="L6095" s="45">
        <v>10542.3450678673</v>
      </c>
      <c r="M6095" s="46">
        <v>1.08137707127575</v>
      </c>
      <c r="N6095" s="139">
        <v>11341.4275276347</v>
      </c>
      <c r="O6095" s="45">
        <v>10534.4328975804</v>
      </c>
      <c r="P6095" s="99">
        <v>1.08056548339115</v>
      </c>
      <c r="Q6095" s="86">
        <v>9697.9975040634508</v>
      </c>
      <c r="R6095" s="44">
        <v>11146.3048382908</v>
      </c>
      <c r="S6095" s="45">
        <v>10487.728618338</v>
      </c>
      <c r="T6095" s="140">
        <v>1.0814323899283</v>
      </c>
      <c r="U6095" s="44">
        <v>11282.0941486837</v>
      </c>
      <c r="V6095" s="45">
        <v>10479.7807007254</v>
      </c>
      <c r="W6095" s="99">
        <v>1.0806128477899</v>
      </c>
      <c r="X6095" s="86">
        <v>9650.8653671572702</v>
      </c>
      <c r="Y6095" s="44">
        <v>11092.1339472985</v>
      </c>
      <c r="Z6095" s="45">
        <v>10437.269486556401</v>
      </c>
      <c r="AA6095" s="46">
        <v>1.08148534763269</v>
      </c>
      <c r="AB6095" s="139">
        <v>11227.2633234767</v>
      </c>
      <c r="AC6095" s="45">
        <v>10429.294227832699</v>
      </c>
      <c r="AD6095" s="99">
        <v>1.08065897005718</v>
      </c>
      <c r="AE6095" s="142">
        <v>9621.3998264013208</v>
      </c>
      <c r="AF6095" s="44">
        <v>11058.2679972039</v>
      </c>
      <c r="AG6095" s="45">
        <v>10405.7736591183</v>
      </c>
      <c r="AH6095" s="140">
        <v>1.0815238787358901</v>
      </c>
      <c r="AI6095" s="44">
        <v>11192.9848031109</v>
      </c>
      <c r="AJ6095" s="45">
        <v>10397.778227092</v>
      </c>
      <c r="AK6095" s="46">
        <v>1.0806928736669099</v>
      </c>
    </row>
    <row r="6096" spans="1:37" x14ac:dyDescent="0.2">
      <c r="A6096" s="35" t="s">
        <v>1142</v>
      </c>
      <c r="B6096" s="35" t="s">
        <v>7484</v>
      </c>
      <c r="C6096" s="85" t="s">
        <v>1065</v>
      </c>
      <c r="D6096" s="85" t="s">
        <v>1065</v>
      </c>
      <c r="E6096" s="85" t="s">
        <v>12898</v>
      </c>
      <c r="F6096" s="85" t="s">
        <v>284</v>
      </c>
      <c r="G6096" s="85" t="s">
        <v>284</v>
      </c>
      <c r="H6096" s="840">
        <v>1.0222615544671101</v>
      </c>
      <c r="I6096" s="840">
        <v>1.02821947394269</v>
      </c>
      <c r="J6096" s="86">
        <v>9274.6666666666697</v>
      </c>
      <c r="K6096" s="44">
        <v>9481.1351638310007</v>
      </c>
      <c r="L6096" s="45">
        <v>8920.48868155948</v>
      </c>
      <c r="M6096" s="46">
        <v>0.96181232190477395</v>
      </c>
      <c r="N6096" s="139">
        <v>9536.3928809938407</v>
      </c>
      <c r="O6096" s="45">
        <v>8857.8347518431001</v>
      </c>
      <c r="P6096" s="99">
        <v>0.95505693845346795</v>
      </c>
      <c r="Q6096" s="86">
        <v>9345.6636789528802</v>
      </c>
      <c r="R6096" s="44">
        <v>9553.7126799732305</v>
      </c>
      <c r="S6096" s="45">
        <v>8989.2343102737395</v>
      </c>
      <c r="T6096" s="140">
        <v>0.96186152413318204</v>
      </c>
      <c r="U6096" s="44">
        <v>9609.3933916182705</v>
      </c>
      <c r="V6096" s="45">
        <v>8926.0321784238895</v>
      </c>
      <c r="W6096" s="99">
        <v>0.95509880143942805</v>
      </c>
      <c r="X6096" s="86">
        <v>9416.5499954880197</v>
      </c>
      <c r="Y6096" s="44">
        <v>9626.1770361048802</v>
      </c>
      <c r="Z6096" s="45">
        <v>9057.8606721204396</v>
      </c>
      <c r="AA6096" s="46">
        <v>0.96190862645666997</v>
      </c>
      <c r="AB6096" s="139">
        <v>9682.2800827157607</v>
      </c>
      <c r="AC6096" s="45">
        <v>8994.1194812608592</v>
      </c>
      <c r="AD6096" s="99">
        <v>0.95513956656848198</v>
      </c>
      <c r="AE6096" s="142">
        <v>9490.4435538940706</v>
      </c>
      <c r="AF6096" s="44">
        <v>9701.7155799861594</v>
      </c>
      <c r="AG6096" s="45">
        <v>9129.2647687689096</v>
      </c>
      <c r="AH6096" s="140">
        <v>0.961942897286717</v>
      </c>
      <c r="AI6096" s="44">
        <v>9758.2588784677901</v>
      </c>
      <c r="AJ6096" s="45">
        <v>9064.9825301879791</v>
      </c>
      <c r="AK6096" s="46">
        <v>0.95516953224683299</v>
      </c>
    </row>
    <row r="6097" spans="1:37" x14ac:dyDescent="0.2">
      <c r="A6097" s="35" t="s">
        <v>1141</v>
      </c>
      <c r="B6097" s="35" t="s">
        <v>7483</v>
      </c>
      <c r="C6097" s="85" t="s">
        <v>1031</v>
      </c>
      <c r="D6097" s="85" t="s">
        <v>1031</v>
      </c>
      <c r="E6097" s="85" t="s">
        <v>12896</v>
      </c>
      <c r="F6097" s="85" t="s">
        <v>228</v>
      </c>
      <c r="G6097" s="85" t="s">
        <v>228</v>
      </c>
      <c r="H6097" s="840">
        <v>1.0332363746820801</v>
      </c>
      <c r="I6097" s="840">
        <v>1.03696514812771</v>
      </c>
      <c r="J6097" s="86">
        <v>6334</v>
      </c>
      <c r="K6097" s="44">
        <v>6544.5191972363</v>
      </c>
      <c r="L6097" s="45">
        <v>6157.5231674690804</v>
      </c>
      <c r="M6097" s="46">
        <v>0.97213816979303402</v>
      </c>
      <c r="N6097" s="139">
        <v>6568.1372482409297</v>
      </c>
      <c r="O6097" s="45">
        <v>6100.7841327821297</v>
      </c>
      <c r="P6097" s="99">
        <v>0.96318031777425495</v>
      </c>
      <c r="Q6097" s="86">
        <v>6372.8175551015702</v>
      </c>
      <c r="R6097" s="44">
        <v>6584.6269071434699</v>
      </c>
      <c r="S6097" s="45">
        <v>6195.5761175572197</v>
      </c>
      <c r="T6097" s="140">
        <v>0.97218790024791102</v>
      </c>
      <c r="U6097" s="44">
        <v>6608.3897000167899</v>
      </c>
      <c r="V6097" s="45">
        <v>6138.4414921930102</v>
      </c>
      <c r="W6097" s="99">
        <v>0.96322253683208903</v>
      </c>
      <c r="X6097" s="86">
        <v>6411.5197208323198</v>
      </c>
      <c r="Y6097" s="44">
        <v>6624.6153925554599</v>
      </c>
      <c r="Z6097" s="45">
        <v>6233.50713446176</v>
      </c>
      <c r="AA6097" s="46">
        <v>0.97223550825365701</v>
      </c>
      <c r="AB6097" s="139">
        <v>6648.5224970366398</v>
      </c>
      <c r="AC6097" s="45">
        <v>6175.9838799690897</v>
      </c>
      <c r="AD6097" s="99">
        <v>0.963263648695032</v>
      </c>
      <c r="AE6097" s="142">
        <v>6448.9052731779802</v>
      </c>
      <c r="AF6097" s="44">
        <v>6663.2435051265702</v>
      </c>
      <c r="AG6097" s="45">
        <v>6270.0780780018504</v>
      </c>
      <c r="AH6097" s="140">
        <v>0.97227014700930703</v>
      </c>
      <c r="AI6097" s="44">
        <v>6687.2900118625903</v>
      </c>
      <c r="AJ6097" s="45">
        <v>6212.1909130323602</v>
      </c>
      <c r="AK6097" s="46">
        <v>0.96329386925093197</v>
      </c>
    </row>
    <row r="6098" spans="1:37" x14ac:dyDescent="0.2">
      <c r="A6098" s="35" t="s">
        <v>1140</v>
      </c>
      <c r="B6098" s="35" t="s">
        <v>7482</v>
      </c>
      <c r="C6098" s="85" t="s">
        <v>1065</v>
      </c>
      <c r="D6098" s="85" t="s">
        <v>1065</v>
      </c>
      <c r="E6098" s="85" t="s">
        <v>12898</v>
      </c>
      <c r="F6098" s="85" t="s">
        <v>282</v>
      </c>
      <c r="G6098" s="85" t="s">
        <v>282</v>
      </c>
      <c r="H6098" s="840">
        <v>1.03503839297749</v>
      </c>
      <c r="I6098" s="840">
        <v>1.03977502766303</v>
      </c>
      <c r="J6098" s="86">
        <v>0.33333333333333298</v>
      </c>
      <c r="K6098" s="44">
        <v>0.34501279765916198</v>
      </c>
      <c r="L6098" s="45">
        <v>0.32461120987417103</v>
      </c>
      <c r="M6098" s="46">
        <v>0.97383362962251196</v>
      </c>
      <c r="N6098" s="139">
        <v>0.34659167588767698</v>
      </c>
      <c r="O6098" s="45">
        <v>0.32193008716074001</v>
      </c>
      <c r="P6098" s="99">
        <v>0.96579026148222102</v>
      </c>
      <c r="Q6098" s="86">
        <v>0.34843900898764302</v>
      </c>
      <c r="R6098" s="44">
        <v>0.360647751913238</v>
      </c>
      <c r="S6098" s="45">
        <v>0.33933898307591298</v>
      </c>
      <c r="T6098" s="140">
        <v>0.97388344680990302</v>
      </c>
      <c r="U6098" s="44">
        <v>0.362298180209006</v>
      </c>
      <c r="V6098" s="45">
        <v>0.33653375222943199</v>
      </c>
      <c r="W6098" s="99">
        <v>0.96583259494164997</v>
      </c>
      <c r="X6098" s="86">
        <v>0.35978708148238497</v>
      </c>
      <c r="Y6098" s="44">
        <v>0.37239344263158802</v>
      </c>
      <c r="Z6098" s="45">
        <v>0.35040784165061201</v>
      </c>
      <c r="AA6098" s="46">
        <v>0.97393113784650298</v>
      </c>
      <c r="AB6098" s="139">
        <v>0.37409762260114898</v>
      </c>
      <c r="AC6098" s="45">
        <v>0.34750892213258699</v>
      </c>
      <c r="AD6098" s="99">
        <v>0.96587381820600504</v>
      </c>
      <c r="AE6098" s="142">
        <v>0.37015867644346201</v>
      </c>
      <c r="AF6098" s="44">
        <v>0.38312844161271398</v>
      </c>
      <c r="AG6098" s="45">
        <v>0.36052190513023402</v>
      </c>
      <c r="AH6098" s="140">
        <v>0.973965837013955</v>
      </c>
      <c r="AI6098" s="44">
        <v>0.384881748038712</v>
      </c>
      <c r="AJ6098" s="45">
        <v>0.35753779087145499</v>
      </c>
      <c r="AK6098" s="46">
        <v>0.96590412065098596</v>
      </c>
    </row>
    <row r="6099" spans="1:37" x14ac:dyDescent="0.2">
      <c r="A6099" s="35" t="s">
        <v>1139</v>
      </c>
      <c r="B6099" s="35" t="s">
        <v>7481</v>
      </c>
      <c r="C6099" s="85" t="s">
        <v>968</v>
      </c>
      <c r="D6099" s="85" t="s">
        <v>968</v>
      </c>
      <c r="E6099" s="85" t="s">
        <v>12902</v>
      </c>
      <c r="F6099" s="85" t="s">
        <v>170</v>
      </c>
      <c r="G6099" s="85" t="s">
        <v>170</v>
      </c>
      <c r="H6099" s="840">
        <v>1.1549747300446001</v>
      </c>
      <c r="I6099" s="840">
        <v>1.15681489378668</v>
      </c>
      <c r="J6099" s="86">
        <v>44051.083333333299</v>
      </c>
      <c r="K6099" s="44">
        <v>50877.888081088699</v>
      </c>
      <c r="L6099" s="45">
        <v>47869.333885291198</v>
      </c>
      <c r="M6099" s="46">
        <v>1.08667779003448</v>
      </c>
      <c r="N6099" s="139">
        <v>50958.949287438198</v>
      </c>
      <c r="O6099" s="45">
        <v>47332.986124690702</v>
      </c>
      <c r="P6099" s="99">
        <v>1.0745022038737</v>
      </c>
      <c r="Q6099" s="86">
        <v>44190.058855335199</v>
      </c>
      <c r="R6099" s="44">
        <v>51038.401297095603</v>
      </c>
      <c r="S6099" s="45">
        <v>48022.812015596101</v>
      </c>
      <c r="T6099" s="140">
        <v>1.08673337984926</v>
      </c>
      <c r="U6099" s="44">
        <v>51119.718241161798</v>
      </c>
      <c r="V6099" s="45">
        <v>47484.396920473097</v>
      </c>
      <c r="W6099" s="99">
        <v>1.0745493025008701</v>
      </c>
      <c r="X6099" s="86">
        <v>44300.374071478902</v>
      </c>
      <c r="Y6099" s="44">
        <v>51165.812584080901</v>
      </c>
      <c r="Z6099" s="45">
        <v>48145.052789301502</v>
      </c>
      <c r="AA6099" s="46">
        <v>1.08678659714293</v>
      </c>
      <c r="AB6099" s="139">
        <v>51247.332526208003</v>
      </c>
      <c r="AC6099" s="45">
        <v>47604.967827716202</v>
      </c>
      <c r="AD6099" s="99">
        <v>1.0745951659664399</v>
      </c>
      <c r="AE6099" s="142">
        <v>44445.678005100199</v>
      </c>
      <c r="AF6099" s="44">
        <v>51333.634955589601</v>
      </c>
      <c r="AG6099" s="45">
        <v>48304.688092451499</v>
      </c>
      <c r="AH6099" s="140">
        <v>1.0868253171187601</v>
      </c>
      <c r="AI6099" s="44">
        <v>51415.422280747</v>
      </c>
      <c r="AJ6099" s="45">
        <v>47762.609145945396</v>
      </c>
      <c r="AK6099" s="46">
        <v>1.07462887933591</v>
      </c>
    </row>
    <row r="6100" spans="1:37" x14ac:dyDescent="0.2">
      <c r="A6100" s="35" t="s">
        <v>1138</v>
      </c>
      <c r="B6100" s="35" t="s">
        <v>7480</v>
      </c>
      <c r="C6100" s="85" t="s">
        <v>975</v>
      </c>
      <c r="D6100" s="85" t="s">
        <v>975</v>
      </c>
      <c r="E6100" s="85" t="s">
        <v>12898</v>
      </c>
      <c r="F6100" s="85" t="s">
        <v>463</v>
      </c>
      <c r="G6100" s="85" t="s">
        <v>463</v>
      </c>
      <c r="H6100" s="840">
        <v>1.03709432787939</v>
      </c>
      <c r="I6100" s="840">
        <v>1.0379485092007401</v>
      </c>
      <c r="J6100" s="86">
        <v>0.25</v>
      </c>
      <c r="K6100" s="44">
        <v>0.25927358196984901</v>
      </c>
      <c r="L6100" s="45">
        <v>0.243941997811882</v>
      </c>
      <c r="M6100" s="46">
        <v>0.975767991247528</v>
      </c>
      <c r="N6100" s="139">
        <v>0.25948712730018503</v>
      </c>
      <c r="O6100" s="45">
        <v>0.24102342704823401</v>
      </c>
      <c r="P6100" s="99">
        <v>0.96409370819293505</v>
      </c>
      <c r="Q6100" s="86">
        <v>0.25572757221241599</v>
      </c>
      <c r="R6100" s="44">
        <v>0.265213614623865</v>
      </c>
      <c r="S6100" s="45">
        <v>0.249543544377896</v>
      </c>
      <c r="T6100" s="140">
        <v>0.97581790738863405</v>
      </c>
      <c r="U6100" s="44">
        <v>0.26543205233940198</v>
      </c>
      <c r="V6100" s="45">
        <v>0.246556150197073</v>
      </c>
      <c r="W6100" s="99">
        <v>0.96413596728738804</v>
      </c>
      <c r="X6100" s="86">
        <v>0.260743113627112</v>
      </c>
      <c r="Y6100" s="44">
        <v>0.27041520417629</v>
      </c>
      <c r="Z6100" s="45">
        <v>0.25445025931529602</v>
      </c>
      <c r="AA6100" s="46">
        <v>0.97586569315569704</v>
      </c>
      <c r="AB6100" s="139">
        <v>0.27063792607362003</v>
      </c>
      <c r="AC6100" s="45">
        <v>0.25140254387105399</v>
      </c>
      <c r="AD6100" s="99">
        <v>0.96417711813698803</v>
      </c>
      <c r="AE6100" s="142">
        <v>0.26772543491429202</v>
      </c>
      <c r="AF6100" s="44">
        <v>0.27765652997865597</v>
      </c>
      <c r="AG6100" s="45">
        <v>0.26127337542051399</v>
      </c>
      <c r="AH6100" s="140">
        <v>0.97590046124738505</v>
      </c>
      <c r="AI6100" s="44">
        <v>0.27788521604440902</v>
      </c>
      <c r="AJ6100" s="45">
        <v>0.25814283677167699</v>
      </c>
      <c r="AK6100" s="46">
        <v>0.96420736735124701</v>
      </c>
    </row>
    <row r="6101" spans="1:37" x14ac:dyDescent="0.2">
      <c r="A6101" s="35" t="s">
        <v>1137</v>
      </c>
      <c r="B6101" s="35" t="s">
        <v>7479</v>
      </c>
      <c r="C6101" s="85" t="s">
        <v>941</v>
      </c>
      <c r="D6101" s="85" t="s">
        <v>13395</v>
      </c>
      <c r="E6101" s="85" t="s">
        <v>12900</v>
      </c>
      <c r="F6101" s="85" t="s">
        <v>448</v>
      </c>
      <c r="G6101" s="85" t="s">
        <v>448</v>
      </c>
      <c r="H6101" s="840">
        <v>1.0753629298423499</v>
      </c>
      <c r="I6101" s="840">
        <v>1.1446808578852501</v>
      </c>
      <c r="J6101" s="86">
        <v>12736.083333333299</v>
      </c>
      <c r="K6101" s="44">
        <v>13695.911888049701</v>
      </c>
      <c r="L6101" s="45">
        <v>12886.033673168</v>
      </c>
      <c r="M6101" s="46">
        <v>1.0117736619579301</v>
      </c>
      <c r="N6101" s="139">
        <v>14578.750796098</v>
      </c>
      <c r="O6101" s="45">
        <v>13541.4057549482</v>
      </c>
      <c r="P6101" s="99">
        <v>1.0632315603264899</v>
      </c>
      <c r="Q6101" s="86">
        <v>12685.8384465788</v>
      </c>
      <c r="R6101" s="44">
        <v>13641.880399419701</v>
      </c>
      <c r="S6101" s="45">
        <v>12835.853814211399</v>
      </c>
      <c r="T6101" s="140">
        <v>1.0118254199960399</v>
      </c>
      <c r="U6101" s="44">
        <v>14521.236436023501</v>
      </c>
      <c r="V6101" s="45">
        <v>13488.5750240493</v>
      </c>
      <c r="W6101" s="99">
        <v>1.06327816492784</v>
      </c>
      <c r="X6101" s="86">
        <v>12635.5209679953</v>
      </c>
      <c r="Y6101" s="44">
        <v>13587.770848227899</v>
      </c>
      <c r="Z6101" s="45">
        <v>12785.567388416701</v>
      </c>
      <c r="AA6101" s="46">
        <v>1.01187496904967</v>
      </c>
      <c r="AB6101" s="139">
        <v>14463.6389814719</v>
      </c>
      <c r="AC6101" s="45">
        <v>13435.646977968099</v>
      </c>
      <c r="AD6101" s="99">
        <v>1.0633235473234099</v>
      </c>
      <c r="AE6101" s="142">
        <v>12600.0275238698</v>
      </c>
      <c r="AF6101" s="44">
        <v>13549.6025141629</v>
      </c>
      <c r="AG6101" s="45">
        <v>12750.1067046893</v>
      </c>
      <c r="AH6101" s="140">
        <v>1.01191102007795</v>
      </c>
      <c r="AI6101" s="44">
        <v>14423.010315400999</v>
      </c>
      <c r="AJ6101" s="45">
        <v>13398.3262967461</v>
      </c>
      <c r="AK6101" s="46">
        <v>1.0633569070673801</v>
      </c>
    </row>
    <row r="6102" spans="1:37" x14ac:dyDescent="0.2">
      <c r="A6102" s="35" t="s">
        <v>1136</v>
      </c>
      <c r="B6102" s="35" t="s">
        <v>7478</v>
      </c>
      <c r="C6102" s="85" t="s">
        <v>971</v>
      </c>
      <c r="D6102" s="85" t="s">
        <v>971</v>
      </c>
      <c r="E6102" s="85" t="s">
        <v>12896</v>
      </c>
      <c r="F6102" s="85" t="s">
        <v>338</v>
      </c>
      <c r="G6102" s="85" t="s">
        <v>338</v>
      </c>
      <c r="H6102" s="840">
        <v>1.0216008372096701</v>
      </c>
      <c r="I6102" s="840">
        <v>1.0218009886488</v>
      </c>
      <c r="J6102" s="86">
        <v>12143.416666666701</v>
      </c>
      <c r="K6102" s="44">
        <v>12405.724633252599</v>
      </c>
      <c r="L6102" s="45">
        <v>11672.1388594525</v>
      </c>
      <c r="M6102" s="46">
        <v>0.96119067473754405</v>
      </c>
      <c r="N6102" s="139">
        <v>12408.155155574301</v>
      </c>
      <c r="O6102" s="45">
        <v>11525.2579581068</v>
      </c>
      <c r="P6102" s="99">
        <v>0.94909515785152099</v>
      </c>
      <c r="Q6102" s="86">
        <v>12192.174860794101</v>
      </c>
      <c r="R6102" s="44">
        <v>12455.536045194</v>
      </c>
      <c r="S6102" s="45">
        <v>11719.604275415901</v>
      </c>
      <c r="T6102" s="140">
        <v>0.96123984516512595</v>
      </c>
      <c r="U6102" s="44">
        <v>12457.976326538401</v>
      </c>
      <c r="V6102" s="45">
        <v>11572.0413388132</v>
      </c>
      <c r="W6102" s="99">
        <v>0.94913675951490595</v>
      </c>
      <c r="X6102" s="86">
        <v>12242.831223573099</v>
      </c>
      <c r="Y6102" s="44">
        <v>12507.286627818999</v>
      </c>
      <c r="Z6102" s="45">
        <v>11768.873482810999</v>
      </c>
      <c r="AA6102" s="46">
        <v>0.96128691704501801</v>
      </c>
      <c r="AB6102" s="139">
        <v>12509.737048107299</v>
      </c>
      <c r="AC6102" s="45">
        <v>11620.6171199991</v>
      </c>
      <c r="AD6102" s="99">
        <v>0.94917727017457099</v>
      </c>
      <c r="AE6102" s="142">
        <v>12300.2196052898</v>
      </c>
      <c r="AF6102" s="44">
        <v>12565.914646626899</v>
      </c>
      <c r="AG6102" s="45">
        <v>11824.461449628699</v>
      </c>
      <c r="AH6102" s="140">
        <v>0.96132116572483495</v>
      </c>
      <c r="AI6102" s="44">
        <v>12568.3765532825</v>
      </c>
      <c r="AJ6102" s="45">
        <v>11675.455151095401</v>
      </c>
      <c r="AK6102" s="46">
        <v>0.94920704879726903</v>
      </c>
    </row>
    <row r="6103" spans="1:37" x14ac:dyDescent="0.2">
      <c r="A6103" s="35" t="s">
        <v>1135</v>
      </c>
      <c r="B6103" s="35" t="s">
        <v>7477</v>
      </c>
      <c r="C6103" s="85" t="s">
        <v>979</v>
      </c>
      <c r="D6103" s="85" t="s">
        <v>979</v>
      </c>
      <c r="E6103" s="85" t="s">
        <v>12898</v>
      </c>
      <c r="F6103" s="85" t="s">
        <v>462</v>
      </c>
      <c r="G6103" s="85" t="s">
        <v>462</v>
      </c>
      <c r="H6103" s="840">
        <v>1.03156411387887</v>
      </c>
      <c r="I6103" s="840">
        <v>1.04402695033656</v>
      </c>
      <c r="J6103" s="86">
        <v>9932.3333333333303</v>
      </c>
      <c r="K6103" s="44">
        <v>10245.838633749599</v>
      </c>
      <c r="L6103" s="45">
        <v>9639.9730608330392</v>
      </c>
      <c r="M6103" s="46">
        <v>0.97056479452626498</v>
      </c>
      <c r="N6103" s="139">
        <v>10369.623679726201</v>
      </c>
      <c r="O6103" s="45">
        <v>9631.7773543995609</v>
      </c>
      <c r="P6103" s="99">
        <v>0.96973964033958704</v>
      </c>
      <c r="Q6103" s="86">
        <v>9903.6827116831591</v>
      </c>
      <c r="R6103" s="44">
        <v>10216.283680614901</v>
      </c>
      <c r="S6103" s="45">
        <v>9612.6574936447196</v>
      </c>
      <c r="T6103" s="140">
        <v>0.97061444449395295</v>
      </c>
      <c r="U6103" s="44">
        <v>10339.711658579499</v>
      </c>
      <c r="V6103" s="45">
        <v>9604.41468247171</v>
      </c>
      <c r="W6103" s="99">
        <v>0.96978214691203701</v>
      </c>
      <c r="X6103" s="86">
        <v>9880.0543660616004</v>
      </c>
      <c r="Y6103" s="44">
        <v>10191.9095272014</v>
      </c>
      <c r="Z6103" s="45">
        <v>9590.1930884913309</v>
      </c>
      <c r="AA6103" s="46">
        <v>0.970661975447629</v>
      </c>
      <c r="AB6103" s="139">
        <v>10315.0430289587</v>
      </c>
      <c r="AC6103" s="45">
        <v>9581.9092883315407</v>
      </c>
      <c r="AD6103" s="99">
        <v>0.96982353874952298</v>
      </c>
      <c r="AE6103" s="142">
        <v>9863.2024692831092</v>
      </c>
      <c r="AF6103" s="44">
        <v>10174.5257152339</v>
      </c>
      <c r="AG6103" s="45">
        <v>9574.1766891862007</v>
      </c>
      <c r="AH6103" s="140">
        <v>0.97069655814153499</v>
      </c>
      <c r="AI6103" s="44">
        <v>10297.449194557699</v>
      </c>
      <c r="AJ6103" s="45">
        <v>9565.8660235114094</v>
      </c>
      <c r="AK6103" s="46">
        <v>0.969853965109437</v>
      </c>
    </row>
    <row r="6104" spans="1:37" x14ac:dyDescent="0.2">
      <c r="A6104" s="35" t="s">
        <v>1134</v>
      </c>
      <c r="B6104" s="35" t="s">
        <v>13217</v>
      </c>
      <c r="C6104" s="85" t="s">
        <v>1133</v>
      </c>
      <c r="D6104" s="85" t="s">
        <v>13413</v>
      </c>
      <c r="E6104" s="85" t="s">
        <v>12904</v>
      </c>
      <c r="F6104" s="85" t="s">
        <v>442</v>
      </c>
      <c r="G6104" s="85" t="s">
        <v>442</v>
      </c>
      <c r="H6104" s="840">
        <v>1.1111347223950501</v>
      </c>
      <c r="I6104" s="840">
        <v>1.10349107437743</v>
      </c>
      <c r="J6104" s="86">
        <v>14235.166666666701</v>
      </c>
      <c r="K6104" s="44">
        <v>15817.187962414</v>
      </c>
      <c r="L6104" s="45">
        <v>14881.872661311199</v>
      </c>
      <c r="M6104" s="46">
        <v>1.0454301666982799</v>
      </c>
      <c r="N6104" s="139">
        <v>15708.3793589418</v>
      </c>
      <c r="O6104" s="45">
        <v>14590.6560601212</v>
      </c>
      <c r="P6104" s="99">
        <v>1.0249726189920201</v>
      </c>
      <c r="Q6104" s="86">
        <v>14124.1904022772</v>
      </c>
      <c r="R6104" s="44">
        <v>15693.878381689199</v>
      </c>
      <c r="S6104" s="45">
        <v>14766.6100850689</v>
      </c>
      <c r="T6104" s="140">
        <v>1.0454836464600601</v>
      </c>
      <c r="U6104" s="44">
        <v>15585.918041720301</v>
      </c>
      <c r="V6104" s="45">
        <v>14477.5429937148</v>
      </c>
      <c r="W6104" s="99">
        <v>1.0250175465901801</v>
      </c>
      <c r="X6104" s="86">
        <v>14019.213996009399</v>
      </c>
      <c r="Y6104" s="44">
        <v>15577.235451652799</v>
      </c>
      <c r="Z6104" s="45">
        <v>14657.576714896801</v>
      </c>
      <c r="AA6104" s="46">
        <v>1.0455348437558001</v>
      </c>
      <c r="AB6104" s="139">
        <v>15470.0775143835</v>
      </c>
      <c r="AC6104" s="45">
        <v>14370.5536671178</v>
      </c>
      <c r="AD6104" s="99">
        <v>1.02506129596198</v>
      </c>
      <c r="AE6104" s="142">
        <v>13949.7672271711</v>
      </c>
      <c r="AF6104" s="44">
        <v>15500.070735438399</v>
      </c>
      <c r="AG6104" s="45">
        <v>14585.4873307537</v>
      </c>
      <c r="AH6104" s="140">
        <v>1.04557209401633</v>
      </c>
      <c r="AI6104" s="44">
        <v>15393.443624826101</v>
      </c>
      <c r="AJ6104" s="45">
        <v>14299.815087544799</v>
      </c>
      <c r="AK6104" s="46">
        <v>1.0250934553009501</v>
      </c>
    </row>
    <row r="6105" spans="1:37" x14ac:dyDescent="0.2">
      <c r="A6105" s="35" t="s">
        <v>1132</v>
      </c>
      <c r="B6105" s="35" t="s">
        <v>7476</v>
      </c>
      <c r="C6105" s="85" t="s">
        <v>945</v>
      </c>
      <c r="D6105" s="85" t="s">
        <v>945</v>
      </c>
      <c r="E6105" s="85" t="s">
        <v>12894</v>
      </c>
      <c r="F6105" s="85" t="s">
        <v>204</v>
      </c>
      <c r="G6105" s="85" t="s">
        <v>204</v>
      </c>
      <c r="H6105" s="840">
        <v>1.0329773165924701</v>
      </c>
      <c r="I6105" s="840">
        <v>1.03400420964101</v>
      </c>
      <c r="J6105" s="86">
        <v>8334.1666666666697</v>
      </c>
      <c r="K6105" s="44">
        <v>8609.0051193677591</v>
      </c>
      <c r="L6105" s="45">
        <v>8099.9301665663497</v>
      </c>
      <c r="M6105" s="46">
        <v>0.97189443054490798</v>
      </c>
      <c r="N6105" s="139">
        <v>8617.5634171831298</v>
      </c>
      <c r="O6105" s="45">
        <v>8004.3842221590003</v>
      </c>
      <c r="P6105" s="99">
        <v>0.96043006365271499</v>
      </c>
      <c r="Q6105" s="86">
        <v>8345.6669955276902</v>
      </c>
      <c r="R6105" s="44">
        <v>8620.8846982145496</v>
      </c>
      <c r="S6105" s="45">
        <v>8111.5222018924296</v>
      </c>
      <c r="T6105" s="140">
        <v>0.97194414853111999</v>
      </c>
      <c r="U6105" s="44">
        <v>8629.4548056376807</v>
      </c>
      <c r="V6105" s="45">
        <v>8015.7808238512498</v>
      </c>
      <c r="W6105" s="99">
        <v>0.96047216215873199</v>
      </c>
      <c r="X6105" s="86">
        <v>8360.9277400876708</v>
      </c>
      <c r="Y6105" s="44">
        <v>8636.6487011793197</v>
      </c>
      <c r="Z6105" s="45">
        <v>8126.75274056531</v>
      </c>
      <c r="AA6105" s="46">
        <v>0.97199174460035498</v>
      </c>
      <c r="AB6105" s="139">
        <v>8645.2344797549504</v>
      </c>
      <c r="AC6105" s="45">
        <v>8030.7810959980498</v>
      </c>
      <c r="AD6105" s="99">
        <v>0.96051315663132897</v>
      </c>
      <c r="AE6105" s="142">
        <v>8385.3932165219903</v>
      </c>
      <c r="AF6105" s="44">
        <v>8661.9209833755995</v>
      </c>
      <c r="AG6105" s="45">
        <v>8150.8233684483903</v>
      </c>
      <c r="AH6105" s="140">
        <v>0.97202637467120601</v>
      </c>
      <c r="AI6105" s="44">
        <v>8670.5318853789195</v>
      </c>
      <c r="AJ6105" s="45">
        <v>8054.53319565333</v>
      </c>
      <c r="AK6105" s="46">
        <v>0.96054329089579804</v>
      </c>
    </row>
    <row r="6106" spans="1:37" x14ac:dyDescent="0.2">
      <c r="A6106" s="35" t="s">
        <v>1129</v>
      </c>
      <c r="B6106" s="35" t="s">
        <v>7475</v>
      </c>
      <c r="C6106" s="85" t="s">
        <v>973</v>
      </c>
      <c r="D6106" s="85" t="s">
        <v>973</v>
      </c>
      <c r="E6106" s="85" t="s">
        <v>12896</v>
      </c>
      <c r="F6106" s="85" t="s">
        <v>225</v>
      </c>
      <c r="G6106" s="85" t="s">
        <v>225</v>
      </c>
      <c r="H6106" s="840">
        <v>1.0279471779631399</v>
      </c>
      <c r="I6106" s="840">
        <v>1.02771304505533</v>
      </c>
      <c r="J6106" s="86">
        <v>6814.0833333333303</v>
      </c>
      <c r="K6106" s="44">
        <v>7004.5177329056796</v>
      </c>
      <c r="L6106" s="45">
        <v>6590.32068169781</v>
      </c>
      <c r="M6106" s="46">
        <v>0.96716173831615604</v>
      </c>
      <c r="N6106" s="139">
        <v>7002.9223317607903</v>
      </c>
      <c r="O6106" s="45">
        <v>6504.63226178076</v>
      </c>
      <c r="P6106" s="99">
        <v>0.95458654430614498</v>
      </c>
      <c r="Q6106" s="86">
        <v>6839.2148214789804</v>
      </c>
      <c r="R6106" s="44">
        <v>7030.3515752230096</v>
      </c>
      <c r="S6106" s="45">
        <v>6614.9652716433602</v>
      </c>
      <c r="T6106" s="140">
        <v>0.96721121419795897</v>
      </c>
      <c r="U6106" s="44">
        <v>7028.7502899697301</v>
      </c>
      <c r="V6106" s="45">
        <v>6528.9086111407996</v>
      </c>
      <c r="W6106" s="99">
        <v>0.95462838667333005</v>
      </c>
      <c r="X6106" s="86">
        <v>6865.25738294229</v>
      </c>
      <c r="Y6106" s="44">
        <v>7057.1219527861604</v>
      </c>
      <c r="Z6106" s="45">
        <v>6640.4790972310002</v>
      </c>
      <c r="AA6106" s="46">
        <v>0.96725857849557295</v>
      </c>
      <c r="AB6106" s="139">
        <v>7055.5145701122301</v>
      </c>
      <c r="AC6106" s="45">
        <v>6554.0493048376102</v>
      </c>
      <c r="AD6106" s="99">
        <v>0.95466913172433698</v>
      </c>
      <c r="AE6106" s="142">
        <v>6894.2626476491496</v>
      </c>
      <c r="AF6106" s="44">
        <v>7086.9378327876502</v>
      </c>
      <c r="AG6106" s="45">
        <v>6668.7722745440497</v>
      </c>
      <c r="AH6106" s="140">
        <v>0.96729303993343096</v>
      </c>
      <c r="AI6106" s="44">
        <v>7085.3236590267497</v>
      </c>
      <c r="AJ6106" s="45">
        <v>6581.9462252153298</v>
      </c>
      <c r="AK6106" s="46">
        <v>0.95469908264369396</v>
      </c>
    </row>
    <row r="6107" spans="1:37" x14ac:dyDescent="0.2">
      <c r="A6107" s="35" t="s">
        <v>1128</v>
      </c>
      <c r="B6107" s="35" t="s">
        <v>7474</v>
      </c>
      <c r="C6107" s="85" t="s">
        <v>1005</v>
      </c>
      <c r="D6107" s="85" t="s">
        <v>1005</v>
      </c>
      <c r="E6107" s="85" t="s">
        <v>12906</v>
      </c>
      <c r="F6107" s="85" t="s">
        <v>429</v>
      </c>
      <c r="G6107" s="85" t="s">
        <v>429</v>
      </c>
      <c r="H6107" s="840">
        <v>1.0165401617605601</v>
      </c>
      <c r="I6107" s="840">
        <v>1.0199073589723</v>
      </c>
      <c r="J6107" s="86">
        <v>17236.416666666701</v>
      </c>
      <c r="K6107" s="44">
        <v>17521.509786505801</v>
      </c>
      <c r="L6107" s="45">
        <v>16485.413089628699</v>
      </c>
      <c r="M6107" s="46">
        <v>0.95642925141799995</v>
      </c>
      <c r="N6107" s="139">
        <v>17579.548200646099</v>
      </c>
      <c r="O6107" s="45">
        <v>16328.682649361999</v>
      </c>
      <c r="P6107" s="99">
        <v>0.94733626861898201</v>
      </c>
      <c r="Q6107" s="86">
        <v>17352.6435105442</v>
      </c>
      <c r="R6107" s="44">
        <v>17639.659041182</v>
      </c>
      <c r="S6107" s="45">
        <v>16597.4248531585</v>
      </c>
      <c r="T6107" s="140">
        <v>0.95647817827141202</v>
      </c>
      <c r="U6107" s="44">
        <v>17698.088814026902</v>
      </c>
      <c r="V6107" s="45">
        <v>16439.5091149457</v>
      </c>
      <c r="W6107" s="99">
        <v>0.94737779318502102</v>
      </c>
      <c r="X6107" s="86">
        <v>17463.0152050615</v>
      </c>
      <c r="Y6107" s="44">
        <v>17751.856301380401</v>
      </c>
      <c r="Z6107" s="45">
        <v>16703.810915415099</v>
      </c>
      <c r="AA6107" s="46">
        <v>0.95652501697265102</v>
      </c>
      <c r="AB6107" s="139">
        <v>17810.657717487298</v>
      </c>
      <c r="AC6107" s="45">
        <v>16544.7789345493</v>
      </c>
      <c r="AD6107" s="99">
        <v>0.947418228769218</v>
      </c>
      <c r="AE6107" s="142">
        <v>17580.113849622099</v>
      </c>
      <c r="AF6107" s="44">
        <v>17870.891776463999</v>
      </c>
      <c r="AG6107" s="45">
        <v>16816.4178114967</v>
      </c>
      <c r="AH6107" s="140">
        <v>0.95655909599574196</v>
      </c>
      <c r="AI6107" s="44">
        <v>17930.087486800399</v>
      </c>
      <c r="AJ6107" s="45">
        <v>16656.242866361401</v>
      </c>
      <c r="AK6107" s="46">
        <v>0.94744795220535405</v>
      </c>
    </row>
    <row r="6108" spans="1:37" x14ac:dyDescent="0.2">
      <c r="A6108" s="35" t="s">
        <v>1127</v>
      </c>
      <c r="B6108" s="35" t="s">
        <v>7473</v>
      </c>
      <c r="C6108" s="85" t="s">
        <v>994</v>
      </c>
      <c r="D6108" s="85" t="s">
        <v>994</v>
      </c>
      <c r="E6108" s="85" t="s">
        <v>12906</v>
      </c>
      <c r="F6108" s="85" t="s">
        <v>371</v>
      </c>
      <c r="G6108" s="85" t="s">
        <v>371</v>
      </c>
      <c r="H6108" s="840">
        <v>1.0416021199979699</v>
      </c>
      <c r="I6108" s="840">
        <v>1.0510183612278099</v>
      </c>
      <c r="J6108" s="86">
        <v>9918.5833333333303</v>
      </c>
      <c r="K6108" s="44">
        <v>10331.217427376499</v>
      </c>
      <c r="L6108" s="45">
        <v>9720.3031636143805</v>
      </c>
      <c r="M6108" s="46">
        <v>0.98000922480001795</v>
      </c>
      <c r="N6108" s="139">
        <v>10424.6132007015</v>
      </c>
      <c r="O6108" s="45">
        <v>9682.8541185346694</v>
      </c>
      <c r="P6108" s="99">
        <v>0.97623358025269102</v>
      </c>
      <c r="Q6108" s="86">
        <v>9921.9173514731701</v>
      </c>
      <c r="R6108" s="44">
        <v>10334.6901477391</v>
      </c>
      <c r="S6108" s="45">
        <v>9724.0679486672798</v>
      </c>
      <c r="T6108" s="140">
        <v>0.98005935790459797</v>
      </c>
      <c r="U6108" s="44">
        <v>10428.117314983099</v>
      </c>
      <c r="V6108" s="45">
        <v>9686.5334699595605</v>
      </c>
      <c r="W6108" s="99">
        <v>0.97627637147384105</v>
      </c>
      <c r="X6108" s="86">
        <v>9922.2516407577095</v>
      </c>
      <c r="Y6108" s="44">
        <v>10335.0383441665</v>
      </c>
      <c r="Z6108" s="45">
        <v>9724.8717753026303</v>
      </c>
      <c r="AA6108" s="46">
        <v>0.980107351375337</v>
      </c>
      <c r="AB6108" s="139">
        <v>10428.4686591591</v>
      </c>
      <c r="AC6108" s="45">
        <v>9687.2732792039897</v>
      </c>
      <c r="AD6108" s="99">
        <v>0.97631804049511395</v>
      </c>
      <c r="AE6108" s="142">
        <v>9927.6995093024198</v>
      </c>
      <c r="AF6108" s="44">
        <v>10340.712855592201</v>
      </c>
      <c r="AG6108" s="45">
        <v>9730.5579387690104</v>
      </c>
      <c r="AH6108" s="140">
        <v>0.98014227058860004</v>
      </c>
      <c r="AI6108" s="44">
        <v>10434.1944690292</v>
      </c>
      <c r="AJ6108" s="45">
        <v>9692.8962180992094</v>
      </c>
      <c r="AK6108" s="46">
        <v>0.97634867060760699</v>
      </c>
    </row>
    <row r="6109" spans="1:37" x14ac:dyDescent="0.2">
      <c r="A6109" s="35" t="s">
        <v>1126</v>
      </c>
      <c r="B6109" s="35" t="s">
        <v>7472</v>
      </c>
      <c r="C6109" s="85" t="s">
        <v>1031</v>
      </c>
      <c r="D6109" s="85" t="s">
        <v>1031</v>
      </c>
      <c r="E6109" s="85" t="s">
        <v>12896</v>
      </c>
      <c r="F6109" s="85" t="s">
        <v>235</v>
      </c>
      <c r="G6109" s="85" t="s">
        <v>235</v>
      </c>
      <c r="H6109" s="840">
        <v>1.0412471038670299</v>
      </c>
      <c r="I6109" s="840">
        <v>1.04081568671064</v>
      </c>
      <c r="J6109" s="86">
        <v>5511.1666666666697</v>
      </c>
      <c r="K6109" s="44">
        <v>5738.4863305951603</v>
      </c>
      <c r="L6109" s="45">
        <v>5399.1533162231399</v>
      </c>
      <c r="M6109" s="46">
        <v>0.97967520178240597</v>
      </c>
      <c r="N6109" s="139">
        <v>5736.1087187434496</v>
      </c>
      <c r="O6109" s="45">
        <v>5327.9582524855896</v>
      </c>
      <c r="P6109" s="99">
        <v>0.96675687286156997</v>
      </c>
      <c r="Q6109" s="86">
        <v>5524.2503562146203</v>
      </c>
      <c r="R6109" s="44">
        <v>5752.1096844448703</v>
      </c>
      <c r="S6109" s="45">
        <v>5412.2479358479704</v>
      </c>
      <c r="T6109" s="140">
        <v>0.979725317799789</v>
      </c>
      <c r="U6109" s="44">
        <v>5749.7264280650197</v>
      </c>
      <c r="V6109" s="45">
        <v>5340.8410939662499</v>
      </c>
      <c r="W6109" s="99">
        <v>0.96679924869044997</v>
      </c>
      <c r="X6109" s="86">
        <v>5540.3914368577398</v>
      </c>
      <c r="Y6109" s="44">
        <v>5768.9165379178003</v>
      </c>
      <c r="Z6109" s="45">
        <v>5428.3275731956401</v>
      </c>
      <c r="AA6109" s="46">
        <v>0.97977329491259602</v>
      </c>
      <c r="AB6109" s="139">
        <v>5766.5263179988297</v>
      </c>
      <c r="AC6109" s="45">
        <v>5356.6749002131</v>
      </c>
      <c r="AD6109" s="99">
        <v>0.96684051321311804</v>
      </c>
      <c r="AE6109" s="142">
        <v>5556.0874992732797</v>
      </c>
      <c r="AF6109" s="44">
        <v>5785.2600174500903</v>
      </c>
      <c r="AG6109" s="45">
        <v>5443.90010406282</v>
      </c>
      <c r="AH6109" s="140">
        <v>0.97980820222411302</v>
      </c>
      <c r="AI6109" s="44">
        <v>5782.8630259805104</v>
      </c>
      <c r="AJ6109" s="45">
        <v>5372.0190207962996</v>
      </c>
      <c r="AK6109" s="46">
        <v>0.96687084598630701</v>
      </c>
    </row>
    <row r="6110" spans="1:37" x14ac:dyDescent="0.2">
      <c r="A6110" s="35" t="s">
        <v>1125</v>
      </c>
      <c r="B6110" s="35" t="s">
        <v>7471</v>
      </c>
      <c r="C6110" s="85" t="s">
        <v>1065</v>
      </c>
      <c r="D6110" s="85" t="s">
        <v>1065</v>
      </c>
      <c r="E6110" s="85" t="s">
        <v>12898</v>
      </c>
      <c r="F6110" s="85" t="s">
        <v>457</v>
      </c>
      <c r="G6110" s="85" t="s">
        <v>457</v>
      </c>
      <c r="H6110" s="840">
        <v>1.02340805231554</v>
      </c>
      <c r="I6110" s="840">
        <v>1.0238268770904599</v>
      </c>
      <c r="J6110" s="86">
        <v>10392.166666666701</v>
      </c>
      <c r="K6110" s="44">
        <v>10635.427047671799</v>
      </c>
      <c r="L6110" s="45">
        <v>10006.5240040279</v>
      </c>
      <c r="M6110" s="46">
        <v>0.96289102407530103</v>
      </c>
      <c r="N6110" s="139">
        <v>10639.779544536899</v>
      </c>
      <c r="O6110" s="45">
        <v>9882.7103893108706</v>
      </c>
      <c r="P6110" s="99">
        <v>0.95097689503095595</v>
      </c>
      <c r="Q6110" s="86">
        <v>10372.4694880804</v>
      </c>
      <c r="R6110" s="44">
        <v>10615.2687964987</v>
      </c>
      <c r="S6110" s="45">
        <v>9988.06868855213</v>
      </c>
      <c r="T6110" s="140">
        <v>0.96294028148552502</v>
      </c>
      <c r="U6110" s="44">
        <v>10619.6130436974</v>
      </c>
      <c r="V6110" s="45">
        <v>9864.4111951055693</v>
      </c>
      <c r="W6110" s="99">
        <v>0.95101857917647903</v>
      </c>
      <c r="X6110" s="86">
        <v>10352.201807985401</v>
      </c>
      <c r="Y6110" s="44">
        <v>10594.5266894877</v>
      </c>
      <c r="Z6110" s="45">
        <v>9969.0402826075497</v>
      </c>
      <c r="AA6110" s="46">
        <v>0.96298743663572095</v>
      </c>
      <c r="AB6110" s="139">
        <v>10598.862448079901</v>
      </c>
      <c r="AC6110" s="45">
        <v>9845.5564607816304</v>
      </c>
      <c r="AD6110" s="99">
        <v>0.95105917015518604</v>
      </c>
      <c r="AE6110" s="142">
        <v>10329.3658138144</v>
      </c>
      <c r="AF6110" s="44">
        <v>10571.1561491705</v>
      </c>
      <c r="AG6110" s="45">
        <v>9947.4039000754692</v>
      </c>
      <c r="AH6110" s="140">
        <v>0.96302174590155998</v>
      </c>
      <c r="AI6110" s="44">
        <v>10575.482343482499</v>
      </c>
      <c r="AJ6110" s="45">
        <v>9824.1462832592206</v>
      </c>
      <c r="AK6110" s="46">
        <v>0.95108900781889905</v>
      </c>
    </row>
    <row r="6111" spans="1:37" x14ac:dyDescent="0.2">
      <c r="A6111" s="35" t="s">
        <v>1124</v>
      </c>
      <c r="B6111" s="35" t="s">
        <v>13218</v>
      </c>
      <c r="C6111" s="85" t="s">
        <v>939</v>
      </c>
      <c r="D6111" s="85" t="s">
        <v>939</v>
      </c>
      <c r="E6111" s="85" t="s">
        <v>12904</v>
      </c>
      <c r="F6111" s="85" t="s">
        <v>365</v>
      </c>
      <c r="G6111" s="85" t="s">
        <v>365</v>
      </c>
      <c r="H6111" s="840">
        <v>1.0466393291047</v>
      </c>
      <c r="I6111" s="840">
        <v>1.0572456328970901</v>
      </c>
      <c r="J6111" s="86">
        <v>88.25</v>
      </c>
      <c r="K6111" s="44">
        <v>92.365920793489494</v>
      </c>
      <c r="L6111" s="45">
        <v>86.904061250321007</v>
      </c>
      <c r="M6111" s="46">
        <v>0.98474856940873701</v>
      </c>
      <c r="N6111" s="139">
        <v>93.301927103167799</v>
      </c>
      <c r="O6111" s="45">
        <v>86.663066698468796</v>
      </c>
      <c r="P6111" s="99">
        <v>0.98201775295715299</v>
      </c>
      <c r="Q6111" s="86">
        <v>87.838107912316801</v>
      </c>
      <c r="R6111" s="44">
        <v>91.934818335173205</v>
      </c>
      <c r="S6111" s="45">
        <v>86.5028759991595</v>
      </c>
      <c r="T6111" s="140">
        <v>0.984798944958033</v>
      </c>
      <c r="U6111" s="44">
        <v>92.866455992239906</v>
      </c>
      <c r="V6111" s="45">
        <v>86.262362326215893</v>
      </c>
      <c r="W6111" s="99">
        <v>0.98206079771579402</v>
      </c>
      <c r="X6111" s="86">
        <v>87.434529364937106</v>
      </c>
      <c r="Y6111" s="44">
        <v>91.512417155102597</v>
      </c>
      <c r="Z6111" s="45">
        <v>86.109648851346194</v>
      </c>
      <c r="AA6111" s="46">
        <v>0.98484717052617599</v>
      </c>
      <c r="AB6111" s="139">
        <v>92.439774335491705</v>
      </c>
      <c r="AC6111" s="45">
        <v>85.8696885538765</v>
      </c>
      <c r="AD6111" s="99">
        <v>0.98210271362553803</v>
      </c>
      <c r="AE6111" s="142">
        <v>87.1573749774211</v>
      </c>
      <c r="AF6111" s="44">
        <v>91.222336472894398</v>
      </c>
      <c r="AG6111" s="45">
        <v>85.839752322234702</v>
      </c>
      <c r="AH6111" s="140">
        <v>0.98488225860946799</v>
      </c>
      <c r="AI6111" s="44">
        <v>92.146754069652104</v>
      </c>
      <c r="AJ6111" s="45">
        <v>85.600179935591299</v>
      </c>
      <c r="AK6111" s="46">
        <v>0.98213352522109398</v>
      </c>
    </row>
    <row r="6112" spans="1:37" x14ac:dyDescent="0.2">
      <c r="A6112" s="35" t="s">
        <v>1123</v>
      </c>
      <c r="B6112" s="35" t="s">
        <v>7470</v>
      </c>
      <c r="C6112" s="85" t="s">
        <v>956</v>
      </c>
      <c r="D6112" s="85" t="s">
        <v>956</v>
      </c>
      <c r="E6112" s="85" t="s">
        <v>12898</v>
      </c>
      <c r="F6112" s="85" t="s">
        <v>214</v>
      </c>
      <c r="G6112" s="85" t="s">
        <v>214</v>
      </c>
      <c r="H6112" s="840">
        <v>1.04255355458909</v>
      </c>
      <c r="I6112" s="840">
        <v>1.04381061611556</v>
      </c>
      <c r="J6112" s="86">
        <v>6498.6666666666697</v>
      </c>
      <c r="K6112" s="44">
        <v>6775.2080334229504</v>
      </c>
      <c r="L6112" s="45">
        <v>6374.5707167979299</v>
      </c>
      <c r="M6112" s="46">
        <v>0.980904398358319</v>
      </c>
      <c r="N6112" s="139">
        <v>6783.3772572629796</v>
      </c>
      <c r="O6112" s="45">
        <v>6300.7088271288103</v>
      </c>
      <c r="P6112" s="99">
        <v>0.96953869929146597</v>
      </c>
      <c r="Q6112" s="86">
        <v>6475.70179863456</v>
      </c>
      <c r="R6112" s="44">
        <v>6751.2659286254002</v>
      </c>
      <c r="S6112" s="45">
        <v>6352.3693203165903</v>
      </c>
      <c r="T6112" s="140">
        <v>0.98095457725617197</v>
      </c>
      <c r="U6112" s="44">
        <v>6759.4062842133799</v>
      </c>
      <c r="V6112" s="45">
        <v>6278.7187016982598</v>
      </c>
      <c r="W6112" s="99">
        <v>0.96958119705607204</v>
      </c>
      <c r="X6112" s="86">
        <v>6455.1302135655696</v>
      </c>
      <c r="Y6112" s="44">
        <v>6729.8189494881999</v>
      </c>
      <c r="Z6112" s="45">
        <v>6332.4996168703201</v>
      </c>
      <c r="AA6112" s="46">
        <v>0.98100261456576898</v>
      </c>
      <c r="AB6112" s="139">
        <v>6737.9334453280399</v>
      </c>
      <c r="AC6112" s="45">
        <v>6259.0400139577496</v>
      </c>
      <c r="AD6112" s="99">
        <v>0.96962258031670101</v>
      </c>
      <c r="AE6112" s="142">
        <v>6436.3151463025597</v>
      </c>
      <c r="AF6112" s="44">
        <v>6710.2032342333096</v>
      </c>
      <c r="AG6112" s="45">
        <v>6314.2669430485103</v>
      </c>
      <c r="AH6112" s="140">
        <v>0.981037565675423</v>
      </c>
      <c r="AI6112" s="44">
        <v>6718.2940783759796</v>
      </c>
      <c r="AJ6112" s="45">
        <v>6240.9922929515596</v>
      </c>
      <c r="AK6112" s="46">
        <v>0.96965300037192803</v>
      </c>
    </row>
    <row r="6113" spans="1:37" x14ac:dyDescent="0.2">
      <c r="A6113" s="35" t="s">
        <v>1122</v>
      </c>
      <c r="B6113" s="35" t="s">
        <v>7469</v>
      </c>
      <c r="C6113" s="85" t="s">
        <v>956</v>
      </c>
      <c r="D6113" s="85" t="s">
        <v>956</v>
      </c>
      <c r="E6113" s="85" t="s">
        <v>12898</v>
      </c>
      <c r="F6113" s="85" t="s">
        <v>214</v>
      </c>
      <c r="G6113" s="85" t="s">
        <v>214</v>
      </c>
      <c r="H6113" s="840">
        <v>1.04255355458909</v>
      </c>
      <c r="I6113" s="840">
        <v>1.04381061611556</v>
      </c>
      <c r="J6113" s="86">
        <v>8308.75</v>
      </c>
      <c r="K6113" s="44">
        <v>8662.3168466920797</v>
      </c>
      <c r="L6113" s="45">
        <v>8150.0894198596798</v>
      </c>
      <c r="M6113" s="46">
        <v>0.980904398358319</v>
      </c>
      <c r="N6113" s="139">
        <v>8672.7614566501597</v>
      </c>
      <c r="O6113" s="45">
        <v>8055.6546677379702</v>
      </c>
      <c r="P6113" s="99">
        <v>0.96953869929146597</v>
      </c>
      <c r="Q6113" s="86">
        <v>8292.7439585374195</v>
      </c>
      <c r="R6113" s="44">
        <v>8645.6296912703692</v>
      </c>
      <c r="S6113" s="45">
        <v>8134.8051441407497</v>
      </c>
      <c r="T6113" s="140">
        <v>0.98095457725617197</v>
      </c>
      <c r="U6113" s="44">
        <v>8656.0541806495294</v>
      </c>
      <c r="V6113" s="45">
        <v>8040.4886141982297</v>
      </c>
      <c r="W6113" s="99">
        <v>0.96958119705607304</v>
      </c>
      <c r="X6113" s="86">
        <v>8278.3916714303996</v>
      </c>
      <c r="Y6113" s="44">
        <v>8630.6666633304503</v>
      </c>
      <c r="Z6113" s="45">
        <v>8121.1238740727104</v>
      </c>
      <c r="AA6113" s="46">
        <v>0.98100261456576898</v>
      </c>
      <c r="AB6113" s="139">
        <v>8641.0731110016804</v>
      </c>
      <c r="AC6113" s="45">
        <v>8026.91549332463</v>
      </c>
      <c r="AD6113" s="99">
        <v>0.96962258031670101</v>
      </c>
      <c r="AE6113" s="142">
        <v>8269.5933904620597</v>
      </c>
      <c r="AF6113" s="44">
        <v>8621.4939842326403</v>
      </c>
      <c r="AG6113" s="45">
        <v>8112.7817689044696</v>
      </c>
      <c r="AH6113" s="140">
        <v>0.981037565675423</v>
      </c>
      <c r="AI6113" s="44">
        <v>8631.8893719233693</v>
      </c>
      <c r="AJ6113" s="45">
        <v>8018.6360429174001</v>
      </c>
      <c r="AK6113" s="46">
        <v>0.96965300037192803</v>
      </c>
    </row>
    <row r="6114" spans="1:37" x14ac:dyDescent="0.2">
      <c r="A6114" s="35" t="s">
        <v>1121</v>
      </c>
      <c r="B6114" s="35" t="s">
        <v>7468</v>
      </c>
      <c r="C6114" s="85" t="s">
        <v>947</v>
      </c>
      <c r="D6114" s="85" t="s">
        <v>947</v>
      </c>
      <c r="E6114" s="85" t="s">
        <v>12902</v>
      </c>
      <c r="F6114" s="85" t="s">
        <v>200</v>
      </c>
      <c r="G6114" s="85" t="s">
        <v>200</v>
      </c>
      <c r="H6114" s="840">
        <v>1.1462792630433001</v>
      </c>
      <c r="I6114" s="840">
        <v>1.1592521311792801</v>
      </c>
      <c r="J6114" s="86">
        <v>22227.916666666701</v>
      </c>
      <c r="K6114" s="44">
        <v>25479.399935654499</v>
      </c>
      <c r="L6114" s="45">
        <v>23972.730565639798</v>
      </c>
      <c r="M6114" s="46">
        <v>1.0784965107229201</v>
      </c>
      <c r="N6114" s="139">
        <v>25767.7597675088</v>
      </c>
      <c r="O6114" s="45">
        <v>23934.265376239098</v>
      </c>
      <c r="P6114" s="99">
        <v>1.0767660206379699</v>
      </c>
      <c r="Q6114" s="86">
        <v>22179.5047922716</v>
      </c>
      <c r="R6114" s="44">
        <v>25423.906407950399</v>
      </c>
      <c r="S6114" s="45">
        <v>23921.742200036198</v>
      </c>
      <c r="T6114" s="140">
        <v>1.0785516820182399</v>
      </c>
      <c r="U6114" s="44">
        <v>25711.638198941899</v>
      </c>
      <c r="V6114" s="45">
        <v>23883.1839399905</v>
      </c>
      <c r="W6114" s="99">
        <v>1.0768132184949699</v>
      </c>
      <c r="X6114" s="86">
        <v>22136.764172230301</v>
      </c>
      <c r="Y6114" s="44">
        <v>25374.913721507499</v>
      </c>
      <c r="Z6114" s="45">
        <v>23876.8134218208</v>
      </c>
      <c r="AA6114" s="46">
        <v>1.0786044986544701</v>
      </c>
      <c r="AB6114" s="139">
        <v>25662.091044071101</v>
      </c>
      <c r="AC6114" s="45">
        <v>23838.177683105299</v>
      </c>
      <c r="AD6114" s="99">
        <v>1.0768591785880499</v>
      </c>
      <c r="AE6114" s="142">
        <v>22112.3936949284</v>
      </c>
      <c r="AF6114" s="44">
        <v>25346.978348745801</v>
      </c>
      <c r="AG6114" s="45">
        <v>23851.3770607037</v>
      </c>
      <c r="AH6114" s="140">
        <v>1.07864292711893</v>
      </c>
      <c r="AI6114" s="44">
        <v>25633.839516321001</v>
      </c>
      <c r="AJ6114" s="45">
        <v>23812.681164857298</v>
      </c>
      <c r="AK6114" s="46">
        <v>1.07689296298659</v>
      </c>
    </row>
    <row r="6115" spans="1:37" x14ac:dyDescent="0.2">
      <c r="A6115" s="35" t="s">
        <v>1120</v>
      </c>
      <c r="B6115" s="35" t="s">
        <v>7467</v>
      </c>
      <c r="C6115" s="85" t="s">
        <v>1063</v>
      </c>
      <c r="D6115" s="85" t="s">
        <v>1063</v>
      </c>
      <c r="E6115" s="85" t="s">
        <v>12906</v>
      </c>
      <c r="F6115" s="85" t="s">
        <v>455</v>
      </c>
      <c r="G6115" s="85" t="s">
        <v>455</v>
      </c>
      <c r="H6115" s="840">
        <v>1.05578627068815</v>
      </c>
      <c r="I6115" s="840">
        <v>1.0561317502927701</v>
      </c>
      <c r="J6115" s="86">
        <v>12069</v>
      </c>
      <c r="K6115" s="44">
        <v>12742.2845009353</v>
      </c>
      <c r="L6115" s="45">
        <v>11988.796985135999</v>
      </c>
      <c r="M6115" s="46">
        <v>0.99335462632662397</v>
      </c>
      <c r="N6115" s="139">
        <v>12746.454094283399</v>
      </c>
      <c r="O6115" s="45">
        <v>11839.485374406</v>
      </c>
      <c r="P6115" s="99">
        <v>0.98098312821327704</v>
      </c>
      <c r="Q6115" s="86">
        <v>12188.826566773399</v>
      </c>
      <c r="R6115" s="44">
        <v>12868.795744998401</v>
      </c>
      <c r="S6115" s="45">
        <v>12108.4466445529</v>
      </c>
      <c r="T6115" s="140">
        <v>0.99340544212519699</v>
      </c>
      <c r="U6115" s="44">
        <v>12873.0067359814</v>
      </c>
      <c r="V6115" s="45">
        <v>11957.5573270486</v>
      </c>
      <c r="W6115" s="99">
        <v>0.98102612762123798</v>
      </c>
      <c r="X6115" s="86">
        <v>12304.5330233308</v>
      </c>
      <c r="Y6115" s="44">
        <v>12990.9570332616</v>
      </c>
      <c r="Z6115" s="45">
        <v>12223.988647148401</v>
      </c>
      <c r="AA6115" s="46">
        <v>0.993454089153189</v>
      </c>
      <c r="AB6115" s="139">
        <v>12995.207998465499</v>
      </c>
      <c r="AC6115" s="45">
        <v>12071.5835963766</v>
      </c>
      <c r="AD6115" s="99">
        <v>0.98106799936962397</v>
      </c>
      <c r="AE6115" s="142">
        <v>12448.1115963719</v>
      </c>
      <c r="AF6115" s="44">
        <v>13142.545319443499</v>
      </c>
      <c r="AG6115" s="45">
        <v>12367.067965201601</v>
      </c>
      <c r="AH6115" s="140">
        <v>0.99348948388332603</v>
      </c>
      <c r="AI6115" s="44">
        <v>13146.845888116</v>
      </c>
      <c r="AJ6115" s="45">
        <v>12212.8270818695</v>
      </c>
      <c r="AK6115" s="46">
        <v>0.98109877850299798</v>
      </c>
    </row>
    <row r="6116" spans="1:37" x14ac:dyDescent="0.2">
      <c r="A6116" s="35" t="s">
        <v>1119</v>
      </c>
      <c r="B6116" s="35" t="s">
        <v>7466</v>
      </c>
      <c r="C6116" s="85" t="s">
        <v>1031</v>
      </c>
      <c r="D6116" s="85" t="s">
        <v>1031</v>
      </c>
      <c r="E6116" s="85" t="s">
        <v>12896</v>
      </c>
      <c r="F6116" s="85" t="s">
        <v>230</v>
      </c>
      <c r="G6116" s="85" t="s">
        <v>230</v>
      </c>
      <c r="H6116" s="840">
        <v>1.03941575345292</v>
      </c>
      <c r="I6116" s="840">
        <v>1.04039432650138</v>
      </c>
      <c r="J6116" s="86">
        <v>5267.6666666666697</v>
      </c>
      <c r="K6116" s="44">
        <v>5475.2957172721599</v>
      </c>
      <c r="L6116" s="45">
        <v>5151.5259122602702</v>
      </c>
      <c r="M6116" s="46">
        <v>0.97795214432581201</v>
      </c>
      <c r="N6116" s="139">
        <v>5480.4505139004104</v>
      </c>
      <c r="O6116" s="45">
        <v>5090.4913024854704</v>
      </c>
      <c r="P6116" s="99">
        <v>0.96636549436539898</v>
      </c>
      <c r="Q6116" s="86">
        <v>5276.5206628041296</v>
      </c>
      <c r="R6116" s="44">
        <v>5484.4987003384504</v>
      </c>
      <c r="S6116" s="45">
        <v>5160.4486698748296</v>
      </c>
      <c r="T6116" s="140">
        <v>0.97800217219890195</v>
      </c>
      <c r="U6116" s="44">
        <v>5489.6621612486997</v>
      </c>
      <c r="V6116" s="45">
        <v>5099.2710052564398</v>
      </c>
      <c r="W6116" s="99">
        <v>0.96640785303899601</v>
      </c>
      <c r="X6116" s="86">
        <v>5285.61515258696</v>
      </c>
      <c r="Y6116" s="44">
        <v>5493.95165628834</v>
      </c>
      <c r="Z6116" s="45">
        <v>5169.5962431791404</v>
      </c>
      <c r="AA6116" s="46">
        <v>0.978050064929333</v>
      </c>
      <c r="AB6116" s="139">
        <v>5499.1240168211798</v>
      </c>
      <c r="AC6116" s="45">
        <v>5108.2780116899903</v>
      </c>
      <c r="AD6116" s="99">
        <v>0.966449100856278</v>
      </c>
      <c r="AE6116" s="142">
        <v>5297.7448595796004</v>
      </c>
      <c r="AF6116" s="44">
        <v>5506.55946482126</v>
      </c>
      <c r="AG6116" s="45">
        <v>5181.6443086651898</v>
      </c>
      <c r="AH6116" s="140">
        <v>0.97808491084570304</v>
      </c>
      <c r="AI6116" s="44">
        <v>5511.7436951584396</v>
      </c>
      <c r="AJ6116" s="45">
        <v>5120.16138634458</v>
      </c>
      <c r="AK6116" s="46">
        <v>0.96647942134965203</v>
      </c>
    </row>
    <row r="6117" spans="1:37" x14ac:dyDescent="0.2">
      <c r="A6117" s="35" t="s">
        <v>1118</v>
      </c>
      <c r="B6117" s="35" t="s">
        <v>7465</v>
      </c>
      <c r="C6117" s="85" t="s">
        <v>952</v>
      </c>
      <c r="D6117" s="85" t="s">
        <v>13405</v>
      </c>
      <c r="E6117" s="85" t="s">
        <v>12902</v>
      </c>
      <c r="F6117" s="85" t="s">
        <v>189</v>
      </c>
      <c r="G6117" s="85" t="s">
        <v>189</v>
      </c>
      <c r="H6117" s="840">
        <v>1.16140511633541</v>
      </c>
      <c r="I6117" s="840">
        <v>1.1645630790242101</v>
      </c>
      <c r="J6117" s="86">
        <v>10307.666666666701</v>
      </c>
      <c r="K6117" s="44">
        <v>11971.376804146599</v>
      </c>
      <c r="L6117" s="45">
        <v>11263.4752525691</v>
      </c>
      <c r="M6117" s="46">
        <v>1.0927279292988199</v>
      </c>
      <c r="N6117" s="139">
        <v>12003.928030888599</v>
      </c>
      <c r="O6117" s="45">
        <v>11149.793448898599</v>
      </c>
      <c r="P6117" s="99">
        <v>1.08169907016447</v>
      </c>
      <c r="Q6117" s="86">
        <v>10295.4950724216</v>
      </c>
      <c r="R6117" s="44">
        <v>11957.240652316401</v>
      </c>
      <c r="S6117" s="45">
        <v>11250.7505227071</v>
      </c>
      <c r="T6117" s="140">
        <v>1.0927838286130001</v>
      </c>
      <c r="U6117" s="44">
        <v>11989.753441617901</v>
      </c>
      <c r="V6117" s="45">
        <v>11137.115598222699</v>
      </c>
      <c r="W6117" s="99">
        <v>1.08174648425169</v>
      </c>
      <c r="X6117" s="86">
        <v>10282.9063744099</v>
      </c>
      <c r="Y6117" s="44">
        <v>11942.620074037701</v>
      </c>
      <c r="Z6117" s="45">
        <v>11237.54407227</v>
      </c>
      <c r="AA6117" s="46">
        <v>1.09283734219693</v>
      </c>
      <c r="AB6117" s="139">
        <v>11975.093108700599</v>
      </c>
      <c r="AC6117" s="45">
        <v>11123.972586906</v>
      </c>
      <c r="AD6117" s="99">
        <v>1.0817926549043699</v>
      </c>
      <c r="AE6117" s="142">
        <v>10289.4116958339</v>
      </c>
      <c r="AF6117" s="44">
        <v>11950.175387622799</v>
      </c>
      <c r="AG6117" s="45">
        <v>11245.0539543636</v>
      </c>
      <c r="AH6117" s="140">
        <v>1.09287627774839</v>
      </c>
      <c r="AI6117" s="44">
        <v>11982.668965848001</v>
      </c>
      <c r="AJ6117" s="45">
        <v>11131.359210004201</v>
      </c>
      <c r="AK6117" s="46">
        <v>1.0818265940813001</v>
      </c>
    </row>
    <row r="6118" spans="1:37" x14ac:dyDescent="0.2">
      <c r="A6118" s="35" t="s">
        <v>1117</v>
      </c>
      <c r="B6118" s="35" t="s">
        <v>7464</v>
      </c>
      <c r="C6118" s="85" t="s">
        <v>1065</v>
      </c>
      <c r="D6118" s="85" t="s">
        <v>1065</v>
      </c>
      <c r="E6118" s="85" t="s">
        <v>12898</v>
      </c>
      <c r="F6118" s="85" t="s">
        <v>280</v>
      </c>
      <c r="G6118" s="85" t="s">
        <v>280</v>
      </c>
      <c r="H6118" s="840">
        <v>1.0200460366281601</v>
      </c>
      <c r="I6118" s="840">
        <v>1.0336451897296901</v>
      </c>
      <c r="J6118" s="86">
        <v>2918.25</v>
      </c>
      <c r="K6118" s="44">
        <v>2976.7493463901201</v>
      </c>
      <c r="L6118" s="45">
        <v>2800.7256930174399</v>
      </c>
      <c r="M6118" s="46">
        <v>0.95972781393555895</v>
      </c>
      <c r="N6118" s="139">
        <v>3016.43507492868</v>
      </c>
      <c r="O6118" s="45">
        <v>2801.8018727639901</v>
      </c>
      <c r="P6118" s="99">
        <v>0.96009658965612599</v>
      </c>
      <c r="Q6118" s="86">
        <v>2931.8356793353801</v>
      </c>
      <c r="R6118" s="44">
        <v>2990.6073647510698</v>
      </c>
      <c r="S6118" s="45">
        <v>2813.9081875605398</v>
      </c>
      <c r="T6118" s="140">
        <v>0.95977690952940298</v>
      </c>
      <c r="U6118" s="44">
        <v>3030.4778470228998</v>
      </c>
      <c r="V6118" s="45">
        <v>2814.9688202089301</v>
      </c>
      <c r="W6118" s="99">
        <v>0.96013867354498605</v>
      </c>
      <c r="X6118" s="86">
        <v>2947.0022980372801</v>
      </c>
      <c r="Y6118" s="44">
        <v>3006.0780140470001</v>
      </c>
      <c r="Z6118" s="45">
        <v>2828.6032678015199</v>
      </c>
      <c r="AA6118" s="46">
        <v>0.95982390976939003</v>
      </c>
      <c r="AB6118" s="139">
        <v>3046.1547494885899</v>
      </c>
      <c r="AC6118" s="45">
        <v>2829.6516462293798</v>
      </c>
      <c r="AD6118" s="99">
        <v>0.96017965378376102</v>
      </c>
      <c r="AE6118" s="142">
        <v>2960.7722288483001</v>
      </c>
      <c r="AF6118" s="44">
        <v>3020.1239773954198</v>
      </c>
      <c r="AG6118" s="45">
        <v>2841.9212248427498</v>
      </c>
      <c r="AH6118" s="140">
        <v>0.95985810632526103</v>
      </c>
      <c r="AI6118" s="44">
        <v>3060.3879722343099</v>
      </c>
      <c r="AJ6118" s="45">
        <v>2842.9624433429099</v>
      </c>
      <c r="AK6118" s="46">
        <v>0.96020977758521597</v>
      </c>
    </row>
    <row r="6119" spans="1:37" x14ac:dyDescent="0.2">
      <c r="A6119" s="35" t="s">
        <v>1116</v>
      </c>
      <c r="B6119" s="35" t="s">
        <v>13511</v>
      </c>
      <c r="C6119" s="85" t="s">
        <v>971</v>
      </c>
      <c r="D6119" s="85" t="s">
        <v>971</v>
      </c>
      <c r="E6119" s="85" t="s">
        <v>12896</v>
      </c>
      <c r="F6119" s="85" t="s">
        <v>336</v>
      </c>
      <c r="G6119" s="85" t="s">
        <v>336</v>
      </c>
      <c r="H6119" s="840">
        <v>1.02232266449648</v>
      </c>
      <c r="I6119" s="840">
        <v>1.0252655777567099</v>
      </c>
      <c r="J6119" s="86">
        <v>3745.6666666666702</v>
      </c>
      <c r="K6119" s="44">
        <v>3829.2799269823299</v>
      </c>
      <c r="L6119" s="45">
        <v>3602.84371617019</v>
      </c>
      <c r="M6119" s="46">
        <v>0.96186981832433704</v>
      </c>
      <c r="N6119" s="139">
        <v>3840.3030990840598</v>
      </c>
      <c r="O6119" s="45">
        <v>3567.04790513334</v>
      </c>
      <c r="P6119" s="99">
        <v>0.95231322554062603</v>
      </c>
      <c r="Q6119" s="86">
        <v>3749.0089651921699</v>
      </c>
      <c r="R6119" s="44">
        <v>3832.6968345164601</v>
      </c>
      <c r="S6119" s="45">
        <v>3606.24304286796</v>
      </c>
      <c r="T6119" s="140">
        <v>0.96191902349401703</v>
      </c>
      <c r="U6119" s="44">
        <v>3843.7298427128399</v>
      </c>
      <c r="V6119" s="45">
        <v>3570.3873140576202</v>
      </c>
      <c r="W6119" s="99">
        <v>0.95235496826148902</v>
      </c>
      <c r="X6119" s="86">
        <v>3753.1057820279402</v>
      </c>
      <c r="Y6119" s="44">
        <v>3836.88510321996</v>
      </c>
      <c r="Z6119" s="45">
        <v>3610.36063948847</v>
      </c>
      <c r="AA6119" s="46">
        <v>0.96196612863324704</v>
      </c>
      <c r="AB6119" s="139">
        <v>3847.9301679929399</v>
      </c>
      <c r="AC6119" s="45">
        <v>3574.44149423627</v>
      </c>
      <c r="AD6119" s="99">
        <v>0.95239561627939795</v>
      </c>
      <c r="AE6119" s="142">
        <v>3758.8408911519</v>
      </c>
      <c r="AF6119" s="44">
        <v>3842.7482352607499</v>
      </c>
      <c r="AG6119" s="45">
        <v>3616.0064465077699</v>
      </c>
      <c r="AH6119" s="140">
        <v>0.96200040151197797</v>
      </c>
      <c r="AI6119" s="44">
        <v>3853.8101779624099</v>
      </c>
      <c r="AJ6119" s="45">
        <v>3580.0158996576301</v>
      </c>
      <c r="AK6119" s="46">
        <v>0.95242549587155401</v>
      </c>
    </row>
    <row r="6120" spans="1:37" x14ac:dyDescent="0.2">
      <c r="A6120" s="35" t="s">
        <v>1115</v>
      </c>
      <c r="B6120" s="35" t="s">
        <v>7463</v>
      </c>
      <c r="C6120" s="85" t="s">
        <v>971</v>
      </c>
      <c r="D6120" s="85" t="s">
        <v>971</v>
      </c>
      <c r="E6120" s="85" t="s">
        <v>12896</v>
      </c>
      <c r="F6120" s="85" t="s">
        <v>331</v>
      </c>
      <c r="G6120" s="85" t="s">
        <v>331</v>
      </c>
      <c r="H6120" s="840">
        <v>1.02469405759796</v>
      </c>
      <c r="I6120" s="840">
        <v>1.0268006369779099</v>
      </c>
      <c r="J6120" s="86">
        <v>6101.6666666666697</v>
      </c>
      <c r="K6120" s="44">
        <v>6252.3415747768804</v>
      </c>
      <c r="L6120" s="45">
        <v>5882.6228386458897</v>
      </c>
      <c r="M6120" s="46">
        <v>0.96410098420855905</v>
      </c>
      <c r="N6120" s="139">
        <v>6265.1952199602201</v>
      </c>
      <c r="O6120" s="45">
        <v>5819.3978204326504</v>
      </c>
      <c r="P6120" s="99">
        <v>0.953739058251731</v>
      </c>
      <c r="Q6120" s="86">
        <v>6106.3066173120596</v>
      </c>
      <c r="R6120" s="44">
        <v>6257.0961046307602</v>
      </c>
      <c r="S6120" s="45">
        <v>5887.3973784382797</v>
      </c>
      <c r="T6120" s="140">
        <v>0.96415030351519804</v>
      </c>
      <c r="U6120" s="44">
        <v>6269.9595242384603</v>
      </c>
      <c r="V6120" s="45">
        <v>5824.0783980790802</v>
      </c>
      <c r="W6120" s="99">
        <v>0.95378086347108304</v>
      </c>
      <c r="X6120" s="86">
        <v>6110.8195163985802</v>
      </c>
      <c r="Y6120" s="44">
        <v>6261.7204455072597</v>
      </c>
      <c r="Z6120" s="45">
        <v>5892.0370101693898</v>
      </c>
      <c r="AA6120" s="46">
        <v>0.96419751792012798</v>
      </c>
      <c r="AB6120" s="139">
        <v>6274.5933718951201</v>
      </c>
      <c r="AC6120" s="45">
        <v>5828.6314794689297</v>
      </c>
      <c r="AD6120" s="99">
        <v>0.95382157234845699</v>
      </c>
      <c r="AE6120" s="142">
        <v>6117.0384498979802</v>
      </c>
      <c r="AF6120" s="44">
        <v>6268.09294970869</v>
      </c>
      <c r="AG6120" s="45">
        <v>5898.2434252340699</v>
      </c>
      <c r="AH6120" s="140">
        <v>0.96423187029867996</v>
      </c>
      <c r="AI6120" s="44">
        <v>6280.9789767736202</v>
      </c>
      <c r="AJ6120" s="45">
        <v>5834.7462806675303</v>
      </c>
      <c r="AK6120" s="46">
        <v>0.95385149667725899</v>
      </c>
    </row>
    <row r="6121" spans="1:37" x14ac:dyDescent="0.2">
      <c r="A6121" s="35" t="s">
        <v>1114</v>
      </c>
      <c r="B6121" s="35" t="s">
        <v>7462</v>
      </c>
      <c r="C6121" s="85" t="s">
        <v>954</v>
      </c>
      <c r="D6121" s="85" t="s">
        <v>13398</v>
      </c>
      <c r="E6121" s="85" t="s">
        <v>12900</v>
      </c>
      <c r="F6121" s="85" t="s">
        <v>382</v>
      </c>
      <c r="G6121" s="85" t="s">
        <v>382</v>
      </c>
      <c r="H6121" s="840">
        <v>1.0676930458844101</v>
      </c>
      <c r="I6121" s="840">
        <v>1.1460681917194899</v>
      </c>
      <c r="J6121" s="86">
        <v>15698.083333333299</v>
      </c>
      <c r="K6121" s="44">
        <v>16760.734408713899</v>
      </c>
      <c r="L6121" s="45">
        <v>15769.6245232247</v>
      </c>
      <c r="M6121" s="46">
        <v>1.00455732004807</v>
      </c>
      <c r="N6121" s="139">
        <v>17991.073979295201</v>
      </c>
      <c r="O6121" s="45">
        <v>16710.926479800499</v>
      </c>
      <c r="P6121" s="99">
        <v>1.06452017899004</v>
      </c>
      <c r="Q6121" s="86">
        <v>15777.367064383299</v>
      </c>
      <c r="R6121" s="44">
        <v>16845.385097007798</v>
      </c>
      <c r="S6121" s="45">
        <v>15850.0803568462</v>
      </c>
      <c r="T6121" s="140">
        <v>1.00460870892882</v>
      </c>
      <c r="U6121" s="44">
        <v>18081.938541572399</v>
      </c>
      <c r="V6121" s="45">
        <v>16796.061800439798</v>
      </c>
      <c r="W6121" s="99">
        <v>1.0645668400753701</v>
      </c>
      <c r="X6121" s="86">
        <v>15849.7207162593</v>
      </c>
      <c r="Y6121" s="44">
        <v>16922.6365879601</v>
      </c>
      <c r="Z6121" s="45">
        <v>15923.547202981301</v>
      </c>
      <c r="AA6121" s="46">
        <v>1.0046579045803801</v>
      </c>
      <c r="AB6121" s="139">
        <v>18164.8607605422</v>
      </c>
      <c r="AC6121" s="45">
        <v>16873.807269057899</v>
      </c>
      <c r="AD6121" s="99">
        <v>1.06461227747364</v>
      </c>
      <c r="AE6121" s="142">
        <v>15928.741056995101</v>
      </c>
      <c r="AF6121" s="44">
        <v>17007.006056247199</v>
      </c>
      <c r="AG6121" s="45">
        <v>16003.505764674101</v>
      </c>
      <c r="AH6121" s="140">
        <v>1.0046936984794601</v>
      </c>
      <c r="AI6121" s="44">
        <v>18255.423459558398</v>
      </c>
      <c r="AJ6121" s="45">
        <v>16958.465316721002</v>
      </c>
      <c r="AK6121" s="46">
        <v>1.06464567764906</v>
      </c>
    </row>
    <row r="6122" spans="1:37" x14ac:dyDescent="0.2">
      <c r="A6122" s="35" t="s">
        <v>1113</v>
      </c>
      <c r="B6122" s="35" t="s">
        <v>7461</v>
      </c>
      <c r="C6122" s="85" t="s">
        <v>1031</v>
      </c>
      <c r="D6122" s="85" t="s">
        <v>1031</v>
      </c>
      <c r="E6122" s="85" t="s">
        <v>12896</v>
      </c>
      <c r="F6122" s="85" t="s">
        <v>232</v>
      </c>
      <c r="G6122" s="85" t="s">
        <v>232</v>
      </c>
      <c r="H6122" s="840">
        <v>1.0390764506611101</v>
      </c>
      <c r="I6122" s="840">
        <v>1.0399049013139601</v>
      </c>
      <c r="J6122" s="86">
        <v>15823.083333333299</v>
      </c>
      <c r="K6122" s="44">
        <v>16441.393268514901</v>
      </c>
      <c r="L6122" s="45">
        <v>15469.166932706499</v>
      </c>
      <c r="M6122" s="46">
        <v>0.97763290547290205</v>
      </c>
      <c r="N6122" s="139">
        <v>16454.501912232499</v>
      </c>
      <c r="O6122" s="45">
        <v>15283.6885687592</v>
      </c>
      <c r="P6122" s="99">
        <v>0.96591089402671104</v>
      </c>
      <c r="Q6122" s="86">
        <v>16083.8179699172</v>
      </c>
      <c r="R6122" s="44">
        <v>16712.316489260898</v>
      </c>
      <c r="S6122" s="45">
        <v>15724.874069568399</v>
      </c>
      <c r="T6122" s="140">
        <v>0.97768291701509003</v>
      </c>
      <c r="U6122" s="44">
        <v>16725.641138758401</v>
      </c>
      <c r="V6122" s="45">
        <v>15536.2159633872</v>
      </c>
      <c r="W6122" s="99">
        <v>0.96595323277382406</v>
      </c>
      <c r="X6122" s="86">
        <v>16312.1731028043</v>
      </c>
      <c r="Y6122" s="44">
        <v>16949.5949302314</v>
      </c>
      <c r="Z6122" s="45">
        <v>15948.9139614908</v>
      </c>
      <c r="AA6122" s="46">
        <v>0.97773079411160602</v>
      </c>
      <c r="AB6122" s="139">
        <v>16963.108760687799</v>
      </c>
      <c r="AC6122" s="45">
        <v>15757.468867235601</v>
      </c>
      <c r="AD6122" s="99">
        <v>0.96599446118719301</v>
      </c>
      <c r="AE6122" s="142">
        <v>16556.249035027398</v>
      </c>
      <c r="AF6122" s="44">
        <v>17203.2084835776</v>
      </c>
      <c r="AG6122" s="45">
        <v>16188.131245869399</v>
      </c>
      <c r="AH6122" s="140">
        <v>0.97776562865301198</v>
      </c>
      <c r="AI6122" s="44">
        <v>17216.924518899399</v>
      </c>
      <c r="AJ6122" s="45">
        <v>15993.7466233622</v>
      </c>
      <c r="AK6122" s="46">
        <v>0.96602476741711596</v>
      </c>
    </row>
    <row r="6123" spans="1:37" x14ac:dyDescent="0.2">
      <c r="A6123" s="35" t="s">
        <v>1112</v>
      </c>
      <c r="B6123" s="35" t="s">
        <v>7460</v>
      </c>
      <c r="C6123" s="85" t="s">
        <v>1031</v>
      </c>
      <c r="D6123" s="85" t="s">
        <v>1031</v>
      </c>
      <c r="E6123" s="85" t="s">
        <v>12896</v>
      </c>
      <c r="F6123" s="85" t="s">
        <v>232</v>
      </c>
      <c r="G6123" s="85" t="s">
        <v>232</v>
      </c>
      <c r="H6123" s="840">
        <v>1.0390764506611101</v>
      </c>
      <c r="I6123" s="840">
        <v>1.0399049013139601</v>
      </c>
      <c r="J6123" s="86">
        <v>1211.3333333333301</v>
      </c>
      <c r="K6123" s="44">
        <v>1258.6679405674899</v>
      </c>
      <c r="L6123" s="45">
        <v>1184.2393261628399</v>
      </c>
      <c r="M6123" s="46">
        <v>0.97763290547290205</v>
      </c>
      <c r="N6123" s="139">
        <v>1259.6714704583001</v>
      </c>
      <c r="O6123" s="45">
        <v>1170.04006296436</v>
      </c>
      <c r="P6123" s="99">
        <v>0.96591089402671104</v>
      </c>
      <c r="Q6123" s="86">
        <v>1217.685732856</v>
      </c>
      <c r="R6123" s="44">
        <v>1265.26856931669</v>
      </c>
      <c r="S6123" s="45">
        <v>1190.51053930632</v>
      </c>
      <c r="T6123" s="140">
        <v>0.97768291701509003</v>
      </c>
      <c r="U6123" s="44">
        <v>1266.27736185703</v>
      </c>
      <c r="V6123" s="45">
        <v>1176.2274701548199</v>
      </c>
      <c r="W6123" s="99">
        <v>0.96595323277382406</v>
      </c>
      <c r="X6123" s="86">
        <v>1236.7043505050599</v>
      </c>
      <c r="Y6123" s="44">
        <v>1285.0303670399401</v>
      </c>
      <c r="Z6123" s="45">
        <v>1209.1639267005901</v>
      </c>
      <c r="AA6123" s="46">
        <v>0.97773079411160602</v>
      </c>
      <c r="AB6123" s="139">
        <v>1286.0549155665001</v>
      </c>
      <c r="AC6123" s="45">
        <v>1194.64955271399</v>
      </c>
      <c r="AD6123" s="99">
        <v>0.96599446118719201</v>
      </c>
      <c r="AE6123" s="142">
        <v>1253.9544189703799</v>
      </c>
      <c r="AF6123" s="44">
        <v>1302.95450695456</v>
      </c>
      <c r="AG6123" s="45">
        <v>1226.0735307668001</v>
      </c>
      <c r="AH6123" s="140">
        <v>0.97776562865301198</v>
      </c>
      <c r="AI6123" s="44">
        <v>1303.9933463115999</v>
      </c>
      <c r="AJ6123" s="45">
        <v>1211.35102593753</v>
      </c>
      <c r="AK6123" s="46">
        <v>0.96602476741711596</v>
      </c>
    </row>
    <row r="6124" spans="1:37" x14ac:dyDescent="0.2">
      <c r="A6124" s="35" t="s">
        <v>1111</v>
      </c>
      <c r="B6124" s="35" t="s">
        <v>7459</v>
      </c>
      <c r="C6124" s="85" t="s">
        <v>1081</v>
      </c>
      <c r="D6124" s="85" t="s">
        <v>1081</v>
      </c>
      <c r="E6124" s="85" t="s">
        <v>12898</v>
      </c>
      <c r="F6124" s="85" t="s">
        <v>209</v>
      </c>
      <c r="G6124" s="85" t="s">
        <v>209</v>
      </c>
      <c r="H6124" s="840">
        <v>1.0235672419381301</v>
      </c>
      <c r="I6124" s="840">
        <v>1.03944970423936</v>
      </c>
      <c r="J6124" s="86">
        <v>4713.75</v>
      </c>
      <c r="K6124" s="44">
        <v>4824.8400866858401</v>
      </c>
      <c r="L6124" s="45">
        <v>4539.5335727103502</v>
      </c>
      <c r="M6124" s="46">
        <v>0.96304080036284401</v>
      </c>
      <c r="N6124" s="139">
        <v>4899.7060433583001</v>
      </c>
      <c r="O6124" s="45">
        <v>4551.06946686029</v>
      </c>
      <c r="P6124" s="99">
        <v>0.96548808631350502</v>
      </c>
      <c r="Q6124" s="86">
        <v>4728.5180164018102</v>
      </c>
      <c r="R6124" s="44">
        <v>4839.9561445031404</v>
      </c>
      <c r="S6124" s="45">
        <v>4553.98872582692</v>
      </c>
      <c r="T6124" s="140">
        <v>0.96309006543498499</v>
      </c>
      <c r="U6124" s="44">
        <v>4915.0566536393699</v>
      </c>
      <c r="V6124" s="45">
        <v>4565.5279226499797</v>
      </c>
      <c r="W6124" s="99">
        <v>0.96553040652769795</v>
      </c>
      <c r="X6124" s="86">
        <v>4742.9317193964298</v>
      </c>
      <c r="Y6124" s="44">
        <v>4854.7095387234604</v>
      </c>
      <c r="Z6124" s="45">
        <v>4568.0941084337701</v>
      </c>
      <c r="AA6124" s="46">
        <v>0.96313722792009604</v>
      </c>
      <c r="AB6124" s="139">
        <v>4930.0389729541203</v>
      </c>
      <c r="AC6124" s="45">
        <v>4579.6402491162698</v>
      </c>
      <c r="AD6124" s="99">
        <v>0.96557161689417303</v>
      </c>
      <c r="AE6124" s="142">
        <v>4756.6305388616302</v>
      </c>
      <c r="AF6124" s="44">
        <v>4868.7312015812604</v>
      </c>
      <c r="AG6124" s="45">
        <v>4581.4511733258996</v>
      </c>
      <c r="AH6124" s="140">
        <v>0.96317154252269199</v>
      </c>
      <c r="AI6124" s="44">
        <v>4944.2782067956496</v>
      </c>
      <c r="AJ6124" s="45">
        <v>4593.0115328144602</v>
      </c>
      <c r="AK6124" s="46">
        <v>0.96560190985816496</v>
      </c>
    </row>
    <row r="6125" spans="1:37" x14ac:dyDescent="0.2">
      <c r="A6125" s="35" t="s">
        <v>1110</v>
      </c>
      <c r="B6125" s="35" t="s">
        <v>7458</v>
      </c>
      <c r="C6125" s="85" t="s">
        <v>1081</v>
      </c>
      <c r="D6125" s="85" t="s">
        <v>1081</v>
      </c>
      <c r="E6125" s="85" t="s">
        <v>12898</v>
      </c>
      <c r="F6125" s="85" t="s">
        <v>209</v>
      </c>
      <c r="G6125" s="85" t="s">
        <v>209</v>
      </c>
      <c r="H6125" s="840">
        <v>1.0235672419381301</v>
      </c>
      <c r="I6125" s="840">
        <v>1.03944970423936</v>
      </c>
      <c r="J6125" s="86">
        <v>12086.666666666701</v>
      </c>
      <c r="K6125" s="44">
        <v>12371.5160642255</v>
      </c>
      <c r="L6125" s="45">
        <v>11639.9531403856</v>
      </c>
      <c r="M6125" s="46">
        <v>0.96304080036284401</v>
      </c>
      <c r="N6125" s="139">
        <v>12563.482091906501</v>
      </c>
      <c r="O6125" s="45">
        <v>11669.5326699092</v>
      </c>
      <c r="P6125" s="99">
        <v>0.96548808631350502</v>
      </c>
      <c r="Q6125" s="86">
        <v>12114.860289578501</v>
      </c>
      <c r="R6125" s="44">
        <v>12400.374133069599</v>
      </c>
      <c r="S6125" s="45">
        <v>11667.701589025901</v>
      </c>
      <c r="T6125" s="140">
        <v>0.96309006543498499</v>
      </c>
      <c r="U6125" s="44">
        <v>12592.787944903601</v>
      </c>
      <c r="V6125" s="45">
        <v>11697.265980423001</v>
      </c>
      <c r="W6125" s="99">
        <v>0.96553040652769795</v>
      </c>
      <c r="X6125" s="86">
        <v>12140.052536118599</v>
      </c>
      <c r="Y6125" s="44">
        <v>12426.160091378901</v>
      </c>
      <c r="Z6125" s="45">
        <v>11692.536546441601</v>
      </c>
      <c r="AA6125" s="46">
        <v>0.96313722792009604</v>
      </c>
      <c r="AB6125" s="139">
        <v>12618.974018118901</v>
      </c>
      <c r="AC6125" s="45">
        <v>11722.090156480301</v>
      </c>
      <c r="AD6125" s="99">
        <v>0.96557161689417303</v>
      </c>
      <c r="AE6125" s="142">
        <v>12164.0384148639</v>
      </c>
      <c r="AF6125" s="44">
        <v>12450.711251131601</v>
      </c>
      <c r="AG6125" s="45">
        <v>11716.0556433497</v>
      </c>
      <c r="AH6125" s="140">
        <v>0.96317154252269099</v>
      </c>
      <c r="AI6125" s="44">
        <v>12643.906132686499</v>
      </c>
      <c r="AJ6125" s="45">
        <v>11745.618724980601</v>
      </c>
      <c r="AK6125" s="46">
        <v>0.96560190985816496</v>
      </c>
    </row>
    <row r="6126" spans="1:37" x14ac:dyDescent="0.2">
      <c r="A6126" s="35" t="s">
        <v>1109</v>
      </c>
      <c r="B6126" s="35" t="s">
        <v>7457</v>
      </c>
      <c r="C6126" s="85" t="s">
        <v>1013</v>
      </c>
      <c r="D6126" s="85" t="s">
        <v>1013</v>
      </c>
      <c r="E6126" s="85" t="s">
        <v>12906</v>
      </c>
      <c r="F6126" s="85" t="s">
        <v>397</v>
      </c>
      <c r="G6126" s="85" t="s">
        <v>397</v>
      </c>
      <c r="H6126" s="840">
        <v>1.01627293422368</v>
      </c>
      <c r="I6126" s="840">
        <v>1.0256186776263201</v>
      </c>
      <c r="J6126" s="86">
        <v>5839.1666666666697</v>
      </c>
      <c r="K6126" s="44">
        <v>5934.1870417544496</v>
      </c>
      <c r="L6126" s="45">
        <v>5583.2816878477997</v>
      </c>
      <c r="M6126" s="46">
        <v>0.95617782580524502</v>
      </c>
      <c r="N6126" s="139">
        <v>5988.7583951063398</v>
      </c>
      <c r="O6126" s="45">
        <v>5562.6307446172104</v>
      </c>
      <c r="P6126" s="99">
        <v>0.952641200733645</v>
      </c>
      <c r="Q6126" s="86">
        <v>5891.1439889336398</v>
      </c>
      <c r="R6126" s="44">
        <v>5987.0101875677901</v>
      </c>
      <c r="S6126" s="45">
        <v>5633.2694102114801</v>
      </c>
      <c r="T6126" s="140">
        <v>0.95622673979679296</v>
      </c>
      <c r="U6126" s="44">
        <v>6042.06730763634</v>
      </c>
      <c r="V6126" s="45">
        <v>5612.3924803834698</v>
      </c>
      <c r="W6126" s="99">
        <v>0.95268295783063595</v>
      </c>
      <c r="X6126" s="86">
        <v>5941.0619277826499</v>
      </c>
      <c r="Y6126" s="44">
        <v>6037.7404377522698</v>
      </c>
      <c r="Z6126" s="45">
        <v>5681.2804766072304</v>
      </c>
      <c r="AA6126" s="46">
        <v>0.95627356618509896</v>
      </c>
      <c r="AB6126" s="139">
        <v>6093.2640780684997</v>
      </c>
      <c r="AC6126" s="45">
        <v>5660.1900255762002</v>
      </c>
      <c r="AD6126" s="99">
        <v>0.95272361984765996</v>
      </c>
      <c r="AE6126" s="142">
        <v>5990.33642803355</v>
      </c>
      <c r="AF6126" s="44">
        <v>6087.8167787046596</v>
      </c>
      <c r="AG6126" s="45">
        <v>5728.6044698321202</v>
      </c>
      <c r="AH6126" s="140">
        <v>0.95630763624951498</v>
      </c>
      <c r="AI6126" s="44">
        <v>6143.8009258565198</v>
      </c>
      <c r="AJ6126" s="45">
        <v>5707.3140562742301</v>
      </c>
      <c r="AK6126" s="46">
        <v>0.95275350973030004</v>
      </c>
    </row>
    <row r="6127" spans="1:37" x14ac:dyDescent="0.2">
      <c r="A6127" s="35" t="s">
        <v>1108</v>
      </c>
      <c r="B6127" s="35" t="s">
        <v>7456</v>
      </c>
      <c r="C6127" s="85" t="s">
        <v>1081</v>
      </c>
      <c r="D6127" s="85" t="s">
        <v>1081</v>
      </c>
      <c r="E6127" s="85" t="s">
        <v>12898</v>
      </c>
      <c r="F6127" s="85" t="s">
        <v>208</v>
      </c>
      <c r="G6127" s="85" t="s">
        <v>208</v>
      </c>
      <c r="H6127" s="840">
        <v>1.01913350409448</v>
      </c>
      <c r="I6127" s="840">
        <v>1.03580498704716</v>
      </c>
      <c r="J6127" s="86">
        <v>6797.5</v>
      </c>
      <c r="K6127" s="44">
        <v>6927.5599940822103</v>
      </c>
      <c r="L6127" s="45">
        <v>6517.9136728037602</v>
      </c>
      <c r="M6127" s="46">
        <v>0.95886924204542301</v>
      </c>
      <c r="N6127" s="139">
        <v>7040.8843994530498</v>
      </c>
      <c r="O6127" s="45">
        <v>6539.8931540964004</v>
      </c>
      <c r="P6127" s="99">
        <v>0.96210270748016102</v>
      </c>
      <c r="Q6127" s="86">
        <v>6811.0592209762699</v>
      </c>
      <c r="R6127" s="44">
        <v>6941.3786504685404</v>
      </c>
      <c r="S6127" s="45">
        <v>6531.2492865934</v>
      </c>
      <c r="T6127" s="140">
        <v>0.95891829371838</v>
      </c>
      <c r="U6127" s="44">
        <v>7054.9291081607498</v>
      </c>
      <c r="V6127" s="45">
        <v>6553.2257520926896</v>
      </c>
      <c r="W6127" s="99">
        <v>0.96214487930313197</v>
      </c>
      <c r="X6127" s="86">
        <v>6825.6394829124301</v>
      </c>
      <c r="Y6127" s="44">
        <v>6956.2378839061603</v>
      </c>
      <c r="Z6127" s="45">
        <v>6545.55108619149</v>
      </c>
      <c r="AA6127" s="46">
        <v>0.95896525191198201</v>
      </c>
      <c r="AB6127" s="139">
        <v>7070.03141618668</v>
      </c>
      <c r="AC6127" s="45">
        <v>6567.5343772553897</v>
      </c>
      <c r="AD6127" s="99">
        <v>0.96218594516994405</v>
      </c>
      <c r="AE6127" s="142">
        <v>6843.7613263859002</v>
      </c>
      <c r="AF6127" s="44">
        <v>6974.70646174593</v>
      </c>
      <c r="AG6127" s="45">
        <v>6563.1631280838601</v>
      </c>
      <c r="AH6127" s="140">
        <v>0.95899941787563603</v>
      </c>
      <c r="AI6127" s="44">
        <v>7088.8021120309804</v>
      </c>
      <c r="AJ6127" s="45">
        <v>6585.1775512242102</v>
      </c>
      <c r="AK6127" s="46">
        <v>0.96221613191495703</v>
      </c>
    </row>
    <row r="6128" spans="1:37" x14ac:dyDescent="0.2">
      <c r="A6128" s="35" t="s">
        <v>1107</v>
      </c>
      <c r="B6128" s="35" t="s">
        <v>7455</v>
      </c>
      <c r="C6128" s="85" t="s">
        <v>937</v>
      </c>
      <c r="D6128" s="85" t="s">
        <v>13395</v>
      </c>
      <c r="E6128" s="85" t="s">
        <v>12900</v>
      </c>
      <c r="F6128" s="85" t="s">
        <v>243</v>
      </c>
      <c r="G6128" s="85" t="s">
        <v>243</v>
      </c>
      <c r="H6128" s="840">
        <v>1.1058888344150799</v>
      </c>
      <c r="I6128" s="840">
        <v>1.13317534112119</v>
      </c>
      <c r="J6128" s="86">
        <v>9815.5</v>
      </c>
      <c r="K6128" s="44">
        <v>10854.851854201201</v>
      </c>
      <c r="L6128" s="45">
        <v>10212.9735978029</v>
      </c>
      <c r="M6128" s="46">
        <v>1.0404944829914899</v>
      </c>
      <c r="N6128" s="139">
        <v>11122.6825607751</v>
      </c>
      <c r="O6128" s="45">
        <v>10331.252639235299</v>
      </c>
      <c r="P6128" s="99">
        <v>1.05254471389489</v>
      </c>
      <c r="Q6128" s="86">
        <v>9865.5805834260409</v>
      </c>
      <c r="R6128" s="44">
        <v>10910.2354122331</v>
      </c>
      <c r="S6128" s="45">
        <v>10265.6072865155</v>
      </c>
      <c r="T6128" s="140">
        <v>1.0405477102646701</v>
      </c>
      <c r="U6128" s="44">
        <v>11179.4326429824</v>
      </c>
      <c r="V6128" s="45">
        <v>10384.419852643699</v>
      </c>
      <c r="W6128" s="99">
        <v>1.0525908500599801</v>
      </c>
      <c r="X6128" s="86">
        <v>9914.41263957706</v>
      </c>
      <c r="Y6128" s="44">
        <v>10964.238237891999</v>
      </c>
      <c r="Z6128" s="45">
        <v>10316.924565408501</v>
      </c>
      <c r="AA6128" s="46">
        <v>1.0405986658477999</v>
      </c>
      <c r="AB6128" s="139">
        <v>11234.767924869</v>
      </c>
      <c r="AC6128" s="45">
        <v>10436.2654454597</v>
      </c>
      <c r="AD6128" s="99">
        <v>1.0526357763040299</v>
      </c>
      <c r="AE6128" s="142">
        <v>9967.5021318286708</v>
      </c>
      <c r="AF6128" s="44">
        <v>11022.949314597799</v>
      </c>
      <c r="AG6128" s="45">
        <v>10372.5389593236</v>
      </c>
      <c r="AH6128" s="140">
        <v>1.04063574024244</v>
      </c>
      <c r="AI6128" s="44">
        <v>11294.9276283612</v>
      </c>
      <c r="AJ6128" s="45">
        <v>10492.4785154817</v>
      </c>
      <c r="AK6128" s="46">
        <v>1.0526688007396201</v>
      </c>
    </row>
    <row r="6129" spans="1:37" x14ac:dyDescent="0.2">
      <c r="A6129" s="35" t="s">
        <v>1106</v>
      </c>
      <c r="B6129" s="35" t="s">
        <v>13512</v>
      </c>
      <c r="C6129" s="85" t="s">
        <v>945</v>
      </c>
      <c r="D6129" s="85" t="s">
        <v>945</v>
      </c>
      <c r="E6129" s="85" t="s">
        <v>12894</v>
      </c>
      <c r="F6129" s="85" t="s">
        <v>205</v>
      </c>
      <c r="G6129" s="85" t="s">
        <v>205</v>
      </c>
      <c r="H6129" s="840">
        <v>1.0234154640662301</v>
      </c>
      <c r="I6129" s="840">
        <v>1.0317104312444001</v>
      </c>
      <c r="J6129" s="86">
        <v>9.1666666666666696</v>
      </c>
      <c r="K6129" s="44">
        <v>9.3813084206071498</v>
      </c>
      <c r="L6129" s="45">
        <v>8.8265649775242903</v>
      </c>
      <c r="M6129" s="46">
        <v>0.96289799754810401</v>
      </c>
      <c r="N6129" s="139">
        <v>9.4573456197403303</v>
      </c>
      <c r="O6129" s="45">
        <v>8.7844120660847498</v>
      </c>
      <c r="P6129" s="99">
        <v>0.95829949811833703</v>
      </c>
      <c r="Q6129" s="86">
        <v>9.1806724810329197</v>
      </c>
      <c r="R6129" s="44">
        <v>9.3956421876164207</v>
      </c>
      <c r="S6129" s="45">
        <v>8.8405033675571705</v>
      </c>
      <c r="T6129" s="140">
        <v>0.96294725531506098</v>
      </c>
      <c r="U6129" s="44">
        <v>9.4717955645200593</v>
      </c>
      <c r="V6129" s="45">
        <v>8.7982194661843192</v>
      </c>
      <c r="W6129" s="99">
        <v>0.95834150323532996</v>
      </c>
      <c r="X6129" s="86">
        <v>9.1833671319715098</v>
      </c>
      <c r="Y6129" s="44">
        <v>9.3983999350572294</v>
      </c>
      <c r="Z6129" s="45">
        <v>8.8435312204751195</v>
      </c>
      <c r="AA6129" s="46">
        <v>0.96299441080676496</v>
      </c>
      <c r="AB6129" s="139">
        <v>9.4745756640019696</v>
      </c>
      <c r="AC6129" s="45">
        <v>8.8011774941732792</v>
      </c>
      <c r="AD6129" s="99">
        <v>0.95838240676802999</v>
      </c>
      <c r="AE6129" s="142">
        <v>9.2246716681789902</v>
      </c>
      <c r="AF6129" s="44">
        <v>9.4406716361480605</v>
      </c>
      <c r="AG6129" s="45">
        <v>8.8836237519885408</v>
      </c>
      <c r="AH6129" s="140">
        <v>0.963028720321081</v>
      </c>
      <c r="AI6129" s="44">
        <v>9.5171899848649399</v>
      </c>
      <c r="AJ6129" s="45">
        <v>8.8410403970371991</v>
      </c>
      <c r="AK6129" s="46">
        <v>0.95841247418429498</v>
      </c>
    </row>
    <row r="6130" spans="1:37" x14ac:dyDescent="0.2">
      <c r="A6130" s="35" t="s">
        <v>1105</v>
      </c>
      <c r="B6130" s="35" t="s">
        <v>7454</v>
      </c>
      <c r="C6130" s="85" t="s">
        <v>950</v>
      </c>
      <c r="D6130" s="85" t="s">
        <v>13398</v>
      </c>
      <c r="E6130" s="85" t="s">
        <v>12900</v>
      </c>
      <c r="F6130" s="85" t="s">
        <v>381</v>
      </c>
      <c r="G6130" s="85" t="s">
        <v>381</v>
      </c>
      <c r="H6130" s="840">
        <v>1.0392451687711799</v>
      </c>
      <c r="I6130" s="840">
        <v>1.1360421431757901</v>
      </c>
      <c r="J6130" s="86">
        <v>10568.5</v>
      </c>
      <c r="K6130" s="44">
        <v>10983.262566158201</v>
      </c>
      <c r="L6130" s="45">
        <v>10333.7910192202</v>
      </c>
      <c r="M6130" s="46">
        <v>0.97779164680136699</v>
      </c>
      <c r="N6130" s="139">
        <v>12006.2613901533</v>
      </c>
      <c r="O6130" s="45">
        <v>11151.9607789406</v>
      </c>
      <c r="P6130" s="99">
        <v>1.0552075298235899</v>
      </c>
      <c r="Q6130" s="86">
        <v>10626.522964920599</v>
      </c>
      <c r="R6130" s="44">
        <v>11043.5626521297</v>
      </c>
      <c r="S6130" s="45">
        <v>10391.0569247369</v>
      </c>
      <c r="T6130" s="140">
        <v>0.97784166646408599</v>
      </c>
      <c r="U6130" s="44">
        <v>12072.1779235751</v>
      </c>
      <c r="V6130" s="45">
        <v>11213.678555764</v>
      </c>
      <c r="W6130" s="99">
        <v>1.0552537827078201</v>
      </c>
      <c r="X6130" s="86">
        <v>10674.3500352995</v>
      </c>
      <c r="Y6130" s="44">
        <v>11093.266703957501</v>
      </c>
      <c r="Z6130" s="45">
        <v>10438.335366807099</v>
      </c>
      <c r="AA6130" s="46">
        <v>0.97788955133455702</v>
      </c>
      <c r="AB6130" s="139">
        <v>12126.511491110199</v>
      </c>
      <c r="AC6130" s="45">
        <v>11264.629024379199</v>
      </c>
      <c r="AD6130" s="99">
        <v>1.0552988226100499</v>
      </c>
      <c r="AE6130" s="142">
        <v>10723.0572985576</v>
      </c>
      <c r="AF6130" s="44">
        <v>11143.885491982501</v>
      </c>
      <c r="AG6130" s="45">
        <v>10486.339284056399</v>
      </c>
      <c r="AH6130" s="140">
        <v>0.97792439153215704</v>
      </c>
      <c r="AI6130" s="44">
        <v>12181.8449948502</v>
      </c>
      <c r="AJ6130" s="45">
        <v>11316.384760752901</v>
      </c>
      <c r="AK6130" s="46">
        <v>1.05533193059363</v>
      </c>
    </row>
    <row r="6131" spans="1:37" x14ac:dyDescent="0.2">
      <c r="A6131" s="35" t="s">
        <v>1104</v>
      </c>
      <c r="B6131" s="35" t="s">
        <v>7453</v>
      </c>
      <c r="C6131" s="85" t="s">
        <v>1081</v>
      </c>
      <c r="D6131" s="85" t="s">
        <v>1081</v>
      </c>
      <c r="E6131" s="85" t="s">
        <v>12898</v>
      </c>
      <c r="F6131" s="85" t="s">
        <v>212</v>
      </c>
      <c r="G6131" s="85" t="s">
        <v>212</v>
      </c>
      <c r="H6131" s="840">
        <v>1.0228095128072801</v>
      </c>
      <c r="I6131" s="840">
        <v>1.0374780049360599</v>
      </c>
      <c r="J6131" s="86">
        <v>4312.0833333333303</v>
      </c>
      <c r="K6131" s="44">
        <v>4410.4398533510703</v>
      </c>
      <c r="L6131" s="45">
        <v>4149.63800353837</v>
      </c>
      <c r="M6131" s="46">
        <v>0.96232787791014396</v>
      </c>
      <c r="N6131" s="139">
        <v>4473.6916137847102</v>
      </c>
      <c r="O6131" s="45">
        <v>4155.3679195190098</v>
      </c>
      <c r="P6131" s="99">
        <v>0.96365668246648195</v>
      </c>
      <c r="Q6131" s="86">
        <v>4323.34888584704</v>
      </c>
      <c r="R6131" s="44">
        <v>4421.9623676291203</v>
      </c>
      <c r="S6131" s="45">
        <v>4160.6919912042404</v>
      </c>
      <c r="T6131" s="140">
        <v>0.96237710651220498</v>
      </c>
      <c r="U6131" s="44">
        <v>4485.3793767311399</v>
      </c>
      <c r="V6131" s="45">
        <v>4166.4066624707802</v>
      </c>
      <c r="W6131" s="99">
        <v>0.96369892240479704</v>
      </c>
      <c r="X6131" s="86">
        <v>4332.2434405491704</v>
      </c>
      <c r="Y6131" s="44">
        <v>4431.0598027906499</v>
      </c>
      <c r="Z6131" s="45">
        <v>4169.4560751348599</v>
      </c>
      <c r="AA6131" s="46">
        <v>0.962424234083743</v>
      </c>
      <c r="AB6131" s="139">
        <v>4494.6072815982998</v>
      </c>
      <c r="AC6131" s="45">
        <v>4175.15652993808</v>
      </c>
      <c r="AD6131" s="99">
        <v>0.96374005460063095</v>
      </c>
      <c r="AE6131" s="142">
        <v>4338.87007870869</v>
      </c>
      <c r="AF6131" s="44">
        <v>4437.8375913381296</v>
      </c>
      <c r="AG6131" s="45">
        <v>4175.98248867437</v>
      </c>
      <c r="AH6131" s="140">
        <v>0.96245852328383197</v>
      </c>
      <c r="AI6131" s="44">
        <v>4501.4822729354701</v>
      </c>
      <c r="AJ6131" s="45">
        <v>4181.6740744756798</v>
      </c>
      <c r="AK6131" s="46">
        <v>0.96377029010285598</v>
      </c>
    </row>
    <row r="6132" spans="1:37" x14ac:dyDescent="0.2">
      <c r="A6132" s="35" t="s">
        <v>1103</v>
      </c>
      <c r="B6132" s="35" t="s">
        <v>7452</v>
      </c>
      <c r="C6132" s="85" t="s">
        <v>971</v>
      </c>
      <c r="D6132" s="85" t="s">
        <v>971</v>
      </c>
      <c r="E6132" s="85" t="s">
        <v>12896</v>
      </c>
      <c r="F6132" s="85" t="s">
        <v>470</v>
      </c>
      <c r="G6132" s="85" t="s">
        <v>470</v>
      </c>
      <c r="H6132" s="840">
        <v>1.0223430456012701</v>
      </c>
      <c r="I6132" s="840">
        <v>1.0245193561395001</v>
      </c>
      <c r="J6132" s="86">
        <v>8317.0833333333303</v>
      </c>
      <c r="K6132" s="44">
        <v>8502.9123055195505</v>
      </c>
      <c r="L6132" s="45">
        <v>8000.1109224806696</v>
      </c>
      <c r="M6132" s="46">
        <v>0.96188899423644203</v>
      </c>
      <c r="N6132" s="139">
        <v>8521.0128616252205</v>
      </c>
      <c r="O6132" s="45">
        <v>7914.7036818327897</v>
      </c>
      <c r="P6132" s="99">
        <v>0.95162010101691796</v>
      </c>
      <c r="Q6132" s="86">
        <v>8306.5538230898801</v>
      </c>
      <c r="R6132" s="44">
        <v>8492.1475339485696</v>
      </c>
      <c r="S6132" s="45">
        <v>7990.3914360014896</v>
      </c>
      <c r="T6132" s="140">
        <v>0.96193820038708</v>
      </c>
      <c r="U6132" s="44">
        <v>8510.2251745701305</v>
      </c>
      <c r="V6132" s="45">
        <v>7905.0300740215198</v>
      </c>
      <c r="W6132" s="99">
        <v>0.95166181335607203</v>
      </c>
      <c r="X6132" s="86">
        <v>8294.9058474007306</v>
      </c>
      <c r="Y6132" s="44">
        <v>8480.2393070074304</v>
      </c>
      <c r="Z6132" s="45">
        <v>7979.5775437134298</v>
      </c>
      <c r="AA6132" s="46">
        <v>0.96198530646540104</v>
      </c>
      <c r="AB6132" s="139">
        <v>8498.29159801676</v>
      </c>
      <c r="AC6132" s="45">
        <v>7894.2820664323299</v>
      </c>
      <c r="AD6132" s="99">
        <v>0.95170243178903202</v>
      </c>
      <c r="AE6132" s="142">
        <v>8286.6146679066806</v>
      </c>
      <c r="AF6132" s="44">
        <v>8471.7628773118595</v>
      </c>
      <c r="AG6132" s="45">
        <v>7971.8855626684799</v>
      </c>
      <c r="AH6132" s="140">
        <v>0.96201958002739996</v>
      </c>
      <c r="AI6132" s="44">
        <v>8489.7971241398809</v>
      </c>
      <c r="AJ6132" s="45">
        <v>7886.6387512002702</v>
      </c>
      <c r="AK6132" s="46">
        <v>0.95173228963384904</v>
      </c>
    </row>
    <row r="6133" spans="1:37" x14ac:dyDescent="0.2">
      <c r="A6133" s="35" t="s">
        <v>1102</v>
      </c>
      <c r="B6133" s="35" t="s">
        <v>7451</v>
      </c>
      <c r="C6133" s="85" t="s">
        <v>1031</v>
      </c>
      <c r="D6133" s="85" t="s">
        <v>1031</v>
      </c>
      <c r="E6133" s="85" t="s">
        <v>12896</v>
      </c>
      <c r="F6133" s="85" t="s">
        <v>230</v>
      </c>
      <c r="G6133" s="85" t="s">
        <v>230</v>
      </c>
      <c r="H6133" s="840">
        <v>1.03941575345292</v>
      </c>
      <c r="I6133" s="840">
        <v>1.04039432650138</v>
      </c>
      <c r="J6133" s="86">
        <v>4392.1666666666697</v>
      </c>
      <c r="K6133" s="44">
        <v>4565.2872251241297</v>
      </c>
      <c r="L6133" s="45">
        <v>4295.3288099030196</v>
      </c>
      <c r="M6133" s="46">
        <v>0.97795214432581201</v>
      </c>
      <c r="N6133" s="139">
        <v>4569.5852810484603</v>
      </c>
      <c r="O6133" s="45">
        <v>4244.4383121685596</v>
      </c>
      <c r="P6133" s="99">
        <v>0.96636549436539898</v>
      </c>
      <c r="Q6133" s="86">
        <v>4409.1357041154997</v>
      </c>
      <c r="R6133" s="44">
        <v>4582.9251099693802</v>
      </c>
      <c r="S6133" s="45">
        <v>4312.1442961447001</v>
      </c>
      <c r="T6133" s="140">
        <v>0.97800217219890195</v>
      </c>
      <c r="U6133" s="44">
        <v>4587.2397713364198</v>
      </c>
      <c r="V6133" s="45">
        <v>4261.0233695718498</v>
      </c>
      <c r="W6133" s="99">
        <v>0.96640785303899601</v>
      </c>
      <c r="X6133" s="86">
        <v>4424.7607844752301</v>
      </c>
      <c r="Y6133" s="44">
        <v>4599.1660646442497</v>
      </c>
      <c r="Z6133" s="45">
        <v>4327.6375725527596</v>
      </c>
      <c r="AA6133" s="46">
        <v>0.978050064929333</v>
      </c>
      <c r="AB6133" s="139">
        <v>4603.4960162937996</v>
      </c>
      <c r="AC6133" s="45">
        <v>4276.3060816602001</v>
      </c>
      <c r="AD6133" s="99">
        <v>0.966449100856278</v>
      </c>
      <c r="AE6133" s="142">
        <v>4439.2605103983597</v>
      </c>
      <c r="AF6133" s="44">
        <v>4614.2373081895003</v>
      </c>
      <c r="AG6133" s="45">
        <v>4341.9737205338297</v>
      </c>
      <c r="AH6133" s="140">
        <v>0.97808491084570304</v>
      </c>
      <c r="AI6133" s="44">
        <v>4618.5814488800497</v>
      </c>
      <c r="AJ6133" s="45">
        <v>4290.4539293101698</v>
      </c>
      <c r="AK6133" s="46">
        <v>0.96647942134965203</v>
      </c>
    </row>
    <row r="6134" spans="1:37" x14ac:dyDescent="0.2">
      <c r="A6134" s="35" t="s">
        <v>1101</v>
      </c>
      <c r="B6134" s="35" t="s">
        <v>7450</v>
      </c>
      <c r="C6134" s="85" t="s">
        <v>1076</v>
      </c>
      <c r="D6134" s="85" t="s">
        <v>1076</v>
      </c>
      <c r="E6134" s="85" t="s">
        <v>12894</v>
      </c>
      <c r="F6134" s="85" t="s">
        <v>301</v>
      </c>
      <c r="G6134" s="85" t="s">
        <v>13444</v>
      </c>
      <c r="H6134" s="840">
        <v>1.0247953971447701</v>
      </c>
      <c r="I6134" s="840">
        <v>1.02057037525653</v>
      </c>
      <c r="J6134" s="86">
        <v>5016.1666666666697</v>
      </c>
      <c r="K6134" s="44">
        <v>5140.54451131103</v>
      </c>
      <c r="L6134" s="45">
        <v>4836.5694969877304</v>
      </c>
      <c r="M6134" s="46">
        <v>0.96419633125980497</v>
      </c>
      <c r="N6134" s="139">
        <v>5119.3510973493003</v>
      </c>
      <c r="O6134" s="45">
        <v>4755.0857670055402</v>
      </c>
      <c r="P6134" s="99">
        <v>0.94795210825109499</v>
      </c>
      <c r="Q6134" s="86">
        <v>4997.7991527569502</v>
      </c>
      <c r="R6134" s="44">
        <v>5121.7215675993602</v>
      </c>
      <c r="S6134" s="45">
        <v>4819.1061198275602</v>
      </c>
      <c r="T6134" s="140">
        <v>0.96424565544399399</v>
      </c>
      <c r="U6134" s="44">
        <v>5100.6057567859198</v>
      </c>
      <c r="V6134" s="45">
        <v>4737.8819098234599</v>
      </c>
      <c r="W6134" s="99">
        <v>0.94799365981121697</v>
      </c>
      <c r="X6134" s="86">
        <v>4979.2396103752098</v>
      </c>
      <c r="Y6134" s="44">
        <v>5102.7018339934402</v>
      </c>
      <c r="Z6134" s="45">
        <v>4801.4452768041101</v>
      </c>
      <c r="AA6134" s="46">
        <v>0.96429287451830403</v>
      </c>
      <c r="AB6134" s="139">
        <v>5081.6644376528002</v>
      </c>
      <c r="AC6134" s="45">
        <v>4720.4890506641696</v>
      </c>
      <c r="AD6134" s="99">
        <v>0.94803412168157697</v>
      </c>
      <c r="AE6134" s="142">
        <v>4968.0448958350598</v>
      </c>
      <c r="AF6134" s="44">
        <v>5091.2295420603496</v>
      </c>
      <c r="AG6134" s="45">
        <v>4790.8209743779398</v>
      </c>
      <c r="AH6134" s="140">
        <v>0.96432723029421696</v>
      </c>
      <c r="AI6134" s="44">
        <v>5070.2394436336699</v>
      </c>
      <c r="AJ6134" s="45">
        <v>4710.0238426576798</v>
      </c>
      <c r="AK6134" s="46">
        <v>0.94806386444017499</v>
      </c>
    </row>
    <row r="6135" spans="1:37" x14ac:dyDescent="0.2">
      <c r="A6135" s="35" t="s">
        <v>1100</v>
      </c>
      <c r="B6135" s="35" t="s">
        <v>7449</v>
      </c>
      <c r="C6135" s="85" t="s">
        <v>952</v>
      </c>
      <c r="D6135" s="85" t="s">
        <v>13405</v>
      </c>
      <c r="E6135" s="85" t="s">
        <v>12902</v>
      </c>
      <c r="F6135" s="85" t="s">
        <v>184</v>
      </c>
      <c r="G6135" s="85" t="s">
        <v>184</v>
      </c>
      <c r="H6135" s="840">
        <v>1.1591423266262999</v>
      </c>
      <c r="I6135" s="840">
        <v>1.1632131766134499</v>
      </c>
      <c r="J6135" s="86">
        <v>18384.333333333299</v>
      </c>
      <c r="K6135" s="44">
        <v>21310.058913473498</v>
      </c>
      <c r="L6135" s="45">
        <v>20049.934533808999</v>
      </c>
      <c r="M6135" s="46">
        <v>1.0905989447795601</v>
      </c>
      <c r="N6135" s="139">
        <v>21384.898776587099</v>
      </c>
      <c r="O6135" s="45">
        <v>19863.265063819399</v>
      </c>
      <c r="P6135" s="99">
        <v>1.08044521950679</v>
      </c>
      <c r="Q6135" s="86">
        <v>18291.6753018704</v>
      </c>
      <c r="R6135" s="44">
        <v>21202.655067302901</v>
      </c>
      <c r="S6135" s="45">
        <v>19949.9022824321</v>
      </c>
      <c r="T6135" s="140">
        <v>1.09065473518394</v>
      </c>
      <c r="U6135" s="44">
        <v>21277.117733470401</v>
      </c>
      <c r="V6135" s="45">
        <v>19764.019414454098</v>
      </c>
      <c r="W6135" s="99">
        <v>1.08049257863402</v>
      </c>
      <c r="X6135" s="86">
        <v>18200.650572254701</v>
      </c>
      <c r="Y6135" s="44">
        <v>21097.144450435699</v>
      </c>
      <c r="Z6135" s="45">
        <v>19851.597814470399</v>
      </c>
      <c r="AA6135" s="46">
        <v>1.0907081445062401</v>
      </c>
      <c r="AB6135" s="139">
        <v>21171.236568583801</v>
      </c>
      <c r="AC6135" s="45">
        <v>19666.507231473501</v>
      </c>
      <c r="AD6135" s="99">
        <v>1.0805386957680201</v>
      </c>
      <c r="AE6135" s="142">
        <v>18133.813065673799</v>
      </c>
      <c r="AF6135" s="44">
        <v>21019.670267551599</v>
      </c>
      <c r="AG6135" s="45">
        <v>19779.402276084002</v>
      </c>
      <c r="AH6135" s="140">
        <v>1.0907470041987599</v>
      </c>
      <c r="AI6135" s="44">
        <v>21093.490300236899</v>
      </c>
      <c r="AJ6135" s="45">
        <v>19594.901452579699</v>
      </c>
      <c r="AK6135" s="46">
        <v>1.0805725956043699</v>
      </c>
    </row>
    <row r="6136" spans="1:37" x14ac:dyDescent="0.2">
      <c r="A6136" s="35" t="s">
        <v>1099</v>
      </c>
      <c r="B6136" s="35" t="s">
        <v>7448</v>
      </c>
      <c r="C6136" s="85" t="s">
        <v>952</v>
      </c>
      <c r="D6136" s="85" t="s">
        <v>13405</v>
      </c>
      <c r="E6136" s="85" t="s">
        <v>12902</v>
      </c>
      <c r="F6136" s="85" t="s">
        <v>184</v>
      </c>
      <c r="G6136" s="85" t="s">
        <v>184</v>
      </c>
      <c r="H6136" s="840">
        <v>1.1591423266262999</v>
      </c>
      <c r="I6136" s="840">
        <v>1.1632131766134499</v>
      </c>
      <c r="J6136" s="86">
        <v>13281</v>
      </c>
      <c r="K6136" s="44">
        <v>15394.5692399239</v>
      </c>
      <c r="L6136" s="45">
        <v>14484.2445856173</v>
      </c>
      <c r="M6136" s="46">
        <v>1.0905989447795601</v>
      </c>
      <c r="N6136" s="139">
        <v>15448.6341986032</v>
      </c>
      <c r="O6136" s="45">
        <v>14349.392960269701</v>
      </c>
      <c r="P6136" s="99">
        <v>1.08044521950679</v>
      </c>
      <c r="Q6136" s="86">
        <v>13204.472457025</v>
      </c>
      <c r="R6136" s="44">
        <v>15305.8629257089</v>
      </c>
      <c r="S6136" s="45">
        <v>14401.520410860299</v>
      </c>
      <c r="T6136" s="140">
        <v>1.09065473518394</v>
      </c>
      <c r="U6136" s="44">
        <v>15359.616352240801</v>
      </c>
      <c r="V6136" s="45">
        <v>14267.3344945928</v>
      </c>
      <c r="W6136" s="99">
        <v>1.08049257863402</v>
      </c>
      <c r="X6136" s="86">
        <v>13130.6776345752</v>
      </c>
      <c r="Y6136" s="44">
        <v>15220.3242235214</v>
      </c>
      <c r="Z6136" s="45">
        <v>14321.737038917099</v>
      </c>
      <c r="AA6136" s="46">
        <v>1.0907081445062401</v>
      </c>
      <c r="AB6136" s="139">
        <v>15273.7772424014</v>
      </c>
      <c r="AC6136" s="45">
        <v>14188.2052858142</v>
      </c>
      <c r="AD6136" s="99">
        <v>1.0805386957680201</v>
      </c>
      <c r="AE6136" s="142">
        <v>13075.9516698061</v>
      </c>
      <c r="AF6136" s="44">
        <v>15156.8890413921</v>
      </c>
      <c r="AG6136" s="45">
        <v>14262.555110888699</v>
      </c>
      <c r="AH6136" s="140">
        <v>1.0907470041987599</v>
      </c>
      <c r="AI6136" s="44">
        <v>15210.119279078999</v>
      </c>
      <c r="AJ6136" s="45">
        <v>14129.5150358397</v>
      </c>
      <c r="AK6136" s="46">
        <v>1.0805725956043699</v>
      </c>
    </row>
    <row r="6137" spans="1:37" x14ac:dyDescent="0.2">
      <c r="A6137" s="35" t="s">
        <v>1098</v>
      </c>
      <c r="B6137" s="35" t="s">
        <v>7447</v>
      </c>
      <c r="C6137" s="85" t="s">
        <v>987</v>
      </c>
      <c r="D6137" s="85" t="s">
        <v>13405</v>
      </c>
      <c r="E6137" s="85" t="s">
        <v>12902</v>
      </c>
      <c r="F6137" s="85" t="s">
        <v>195</v>
      </c>
      <c r="G6137" s="85" t="s">
        <v>195</v>
      </c>
      <c r="H6137" s="840">
        <v>1.1704037219854699</v>
      </c>
      <c r="I6137" s="840">
        <v>1.17501930103591</v>
      </c>
      <c r="J6137" s="86">
        <v>623.91666666666697</v>
      </c>
      <c r="K6137" s="44">
        <v>730.234388875435</v>
      </c>
      <c r="L6137" s="45">
        <v>687.05355300690803</v>
      </c>
      <c r="M6137" s="46">
        <v>1.1011944218088601</v>
      </c>
      <c r="N6137" s="139">
        <v>733.11412557131996</v>
      </c>
      <c r="O6137" s="45">
        <v>680.949690264433</v>
      </c>
      <c r="P6137" s="99">
        <v>1.091411283982</v>
      </c>
      <c r="Q6137" s="86">
        <v>624.63282859210995</v>
      </c>
      <c r="R6137" s="44">
        <v>731.072587458518</v>
      </c>
      <c r="S6137" s="45">
        <v>687.87737360562198</v>
      </c>
      <c r="T6137" s="140">
        <v>1.1012507542327901</v>
      </c>
      <c r="U6137" s="44">
        <v>733.95562965638203</v>
      </c>
      <c r="V6137" s="45">
        <v>681.76119978214001</v>
      </c>
      <c r="W6137" s="99">
        <v>1.09145912378444</v>
      </c>
      <c r="X6137" s="86">
        <v>625.59156990164195</v>
      </c>
      <c r="Y6137" s="44">
        <v>732.19470185561602</v>
      </c>
      <c r="Z6137" s="45">
        <v>688.96692522876594</v>
      </c>
      <c r="AA6137" s="46">
        <v>1.1013046824417501</v>
      </c>
      <c r="AB6137" s="139">
        <v>735.08216919978304</v>
      </c>
      <c r="AC6137" s="45">
        <v>682.836770042377</v>
      </c>
      <c r="AD6137" s="99">
        <v>1.0915057089879501</v>
      </c>
      <c r="AE6137" s="142">
        <v>627.98430162962097</v>
      </c>
      <c r="AF6137" s="44">
        <v>734.99516397575496</v>
      </c>
      <c r="AG6137" s="45">
        <v>691.62669224621402</v>
      </c>
      <c r="AH6137" s="140">
        <v>1.1013439196671699</v>
      </c>
      <c r="AI6137" s="44">
        <v>737.89367516235905</v>
      </c>
      <c r="AJ6137" s="45">
        <v>685.469955018581</v>
      </c>
      <c r="AK6137" s="46">
        <v>1.09153995289338</v>
      </c>
    </row>
    <row r="6138" spans="1:37" x14ac:dyDescent="0.2">
      <c r="A6138" s="35" t="s">
        <v>1097</v>
      </c>
      <c r="B6138" s="35" t="s">
        <v>7446</v>
      </c>
      <c r="C6138" s="85" t="s">
        <v>966</v>
      </c>
      <c r="D6138" s="85" t="s">
        <v>13417</v>
      </c>
      <c r="E6138" s="85" t="s">
        <v>12904</v>
      </c>
      <c r="F6138" s="85" t="s">
        <v>437</v>
      </c>
      <c r="G6138" s="85" t="s">
        <v>437</v>
      </c>
      <c r="H6138" s="840">
        <v>1.0321449046464699</v>
      </c>
      <c r="I6138" s="840">
        <v>1.05485815634012</v>
      </c>
      <c r="J6138" s="86">
        <v>9468.75</v>
      </c>
      <c r="K6138" s="44">
        <v>9773.12206587125</v>
      </c>
      <c r="L6138" s="45">
        <v>9195.2095678042006</v>
      </c>
      <c r="M6138" s="46">
        <v>0.97111124148427197</v>
      </c>
      <c r="N6138" s="139">
        <v>9988.1881678454993</v>
      </c>
      <c r="O6138" s="45">
        <v>9277.4827301231799</v>
      </c>
      <c r="P6138" s="99">
        <v>0.97980015631663997</v>
      </c>
      <c r="Q6138" s="86">
        <v>9443.3782949781998</v>
      </c>
      <c r="R6138" s="44">
        <v>9746.9347898108099</v>
      </c>
      <c r="S6138" s="45">
        <v>9171.0399472484005</v>
      </c>
      <c r="T6138" s="140">
        <v>0.97116091940586302</v>
      </c>
      <c r="U6138" s="44">
        <v>9961.4246178630001</v>
      </c>
      <c r="V6138" s="45">
        <v>9253.0290995834803</v>
      </c>
      <c r="W6138" s="99">
        <v>0.97984310387142504</v>
      </c>
      <c r="X6138" s="86">
        <v>9416.4854713208897</v>
      </c>
      <c r="Y6138" s="44">
        <v>9719.1774989013593</v>
      </c>
      <c r="Z6138" s="45">
        <v>9145.3705144278993</v>
      </c>
      <c r="AA6138" s="46">
        <v>0.97120847712039604</v>
      </c>
      <c r="AB6138" s="139">
        <v>9933.0565034810807</v>
      </c>
      <c r="AC6138" s="45">
        <v>9227.0721610198998</v>
      </c>
      <c r="AD6138" s="99">
        <v>0.97988492512648395</v>
      </c>
      <c r="AE6138" s="142">
        <v>9430.69263498494</v>
      </c>
      <c r="AF6138" s="44">
        <v>9733.8413504866894</v>
      </c>
      <c r="AG6138" s="45">
        <v>9159.4949545934705</v>
      </c>
      <c r="AH6138" s="140">
        <v>0.97124307928503495</v>
      </c>
      <c r="AI6138" s="44">
        <v>9948.0430459505606</v>
      </c>
      <c r="AJ6138" s="45">
        <v>9241.2834650334007</v>
      </c>
      <c r="AK6138" s="46">
        <v>0.97991566714316503</v>
      </c>
    </row>
    <row r="6139" spans="1:37" x14ac:dyDescent="0.2">
      <c r="A6139" s="35" t="s">
        <v>1096</v>
      </c>
      <c r="B6139" s="35" t="s">
        <v>7445</v>
      </c>
      <c r="C6139" s="85" t="s">
        <v>1076</v>
      </c>
      <c r="D6139" s="85" t="s">
        <v>1076</v>
      </c>
      <c r="E6139" s="85" t="s">
        <v>12894</v>
      </c>
      <c r="F6139" s="85" t="s">
        <v>466</v>
      </c>
      <c r="G6139" s="85" t="s">
        <v>466</v>
      </c>
      <c r="H6139" s="840">
        <v>1.0198830330791899</v>
      </c>
      <c r="I6139" s="840">
        <v>1.0211236245028299</v>
      </c>
      <c r="J6139" s="86">
        <v>3782.6666666666702</v>
      </c>
      <c r="K6139" s="44">
        <v>3857.8775531275501</v>
      </c>
      <c r="L6139" s="45">
        <v>3629.75028336281</v>
      </c>
      <c r="M6139" s="46">
        <v>0.95957444924994995</v>
      </c>
      <c r="N6139" s="139">
        <v>3862.5702969527101</v>
      </c>
      <c r="O6139" s="45">
        <v>3587.7306896587402</v>
      </c>
      <c r="P6139" s="99">
        <v>0.94846599127389897</v>
      </c>
      <c r="Q6139" s="86">
        <v>3763.0720350317401</v>
      </c>
      <c r="R6139" s="44">
        <v>3837.8933207836499</v>
      </c>
      <c r="S6139" s="45">
        <v>3611.1324962365902</v>
      </c>
      <c r="T6139" s="140">
        <v>0.95962353699830905</v>
      </c>
      <c r="U6139" s="44">
        <v>3842.5617556768598</v>
      </c>
      <c r="V6139" s="45">
        <v>3569.3022942186499</v>
      </c>
      <c r="W6139" s="99">
        <v>0.94850756535904202</v>
      </c>
      <c r="X6139" s="86">
        <v>3742.4577816829301</v>
      </c>
      <c r="Y6139" s="44">
        <v>3816.8691935536099</v>
      </c>
      <c r="Z6139" s="45">
        <v>3591.5264418310198</v>
      </c>
      <c r="AA6139" s="46">
        <v>0.95967052972764999</v>
      </c>
      <c r="AB6139" s="139">
        <v>3821.5120545809</v>
      </c>
      <c r="AC6139" s="45">
        <v>3549.9010278928699</v>
      </c>
      <c r="AD6139" s="99">
        <v>0.94854804916370405</v>
      </c>
      <c r="AE6139" s="142">
        <v>3725.3470744752299</v>
      </c>
      <c r="AF6139" s="44">
        <v>3799.4182735884901</v>
      </c>
      <c r="AG6139" s="45">
        <v>3575.2331740627701</v>
      </c>
      <c r="AH6139" s="140">
        <v>0.95970472081890401</v>
      </c>
      <c r="AI6139" s="44">
        <v>3804.0399072191699</v>
      </c>
      <c r="AJ6139" s="45">
        <v>3533.7815621155301</v>
      </c>
      <c r="AK6139" s="46">
        <v>0.94857780804579594</v>
      </c>
    </row>
    <row r="6140" spans="1:37" x14ac:dyDescent="0.2">
      <c r="A6140" s="35" t="s">
        <v>1095</v>
      </c>
      <c r="B6140" s="35" t="s">
        <v>7444</v>
      </c>
      <c r="C6140" s="85" t="s">
        <v>979</v>
      </c>
      <c r="D6140" s="85" t="s">
        <v>979</v>
      </c>
      <c r="E6140" s="85" t="s">
        <v>12898</v>
      </c>
      <c r="F6140" s="85" t="s">
        <v>462</v>
      </c>
      <c r="G6140" s="85" t="s">
        <v>462</v>
      </c>
      <c r="H6140" s="840">
        <v>1.03156411387887</v>
      </c>
      <c r="I6140" s="840">
        <v>1.04402695033656</v>
      </c>
      <c r="J6140" s="86">
        <v>8746.0833333333303</v>
      </c>
      <c r="K6140" s="44">
        <v>9022.1457036607408</v>
      </c>
      <c r="L6140" s="45">
        <v>8488.64057332626</v>
      </c>
      <c r="M6140" s="46">
        <v>0.97056479452626498</v>
      </c>
      <c r="N6140" s="139">
        <v>9131.1467098894209</v>
      </c>
      <c r="O6140" s="45">
        <v>8481.4237060467203</v>
      </c>
      <c r="P6140" s="99">
        <v>0.96973964033958704</v>
      </c>
      <c r="Q6140" s="86">
        <v>8696.8317445344892</v>
      </c>
      <c r="R6140" s="44">
        <v>8971.3395321043408</v>
      </c>
      <c r="S6140" s="45">
        <v>8441.2705125787197</v>
      </c>
      <c r="T6140" s="140">
        <v>0.97061444449395295</v>
      </c>
      <c r="U6140" s="44">
        <v>9079.7267238365293</v>
      </c>
      <c r="V6140" s="45">
        <v>8434.0321605474091</v>
      </c>
      <c r="W6140" s="99">
        <v>0.96978214691203701</v>
      </c>
      <c r="X6140" s="86">
        <v>8644.0246618633992</v>
      </c>
      <c r="Y6140" s="44">
        <v>8916.8656406622104</v>
      </c>
      <c r="Z6140" s="45">
        <v>8390.4260541023596</v>
      </c>
      <c r="AA6140" s="46">
        <v>0.970661975447629</v>
      </c>
      <c r="AB6140" s="139">
        <v>9024.5947063592703</v>
      </c>
      <c r="AC6140" s="45">
        <v>8383.1785866065202</v>
      </c>
      <c r="AD6140" s="99">
        <v>0.96982353874952298</v>
      </c>
      <c r="AE6140" s="142">
        <v>8616.4361444678107</v>
      </c>
      <c r="AF6140" s="44">
        <v>8888.4063161617905</v>
      </c>
      <c r="AG6140" s="45">
        <v>8363.9449088812198</v>
      </c>
      <c r="AH6140" s="140">
        <v>0.97069655814153499</v>
      </c>
      <c r="AI6140" s="44">
        <v>8995.7915506784393</v>
      </c>
      <c r="AJ6140" s="45">
        <v>8356.6847598243694</v>
      </c>
      <c r="AK6140" s="46">
        <v>0.969853965109437</v>
      </c>
    </row>
    <row r="6141" spans="1:37" x14ac:dyDescent="0.2">
      <c r="A6141" s="35" t="s">
        <v>1094</v>
      </c>
      <c r="B6141" s="35" t="s">
        <v>7443</v>
      </c>
      <c r="C6141" s="85" t="s">
        <v>952</v>
      </c>
      <c r="D6141" s="85" t="s">
        <v>13405</v>
      </c>
      <c r="E6141" s="85" t="s">
        <v>12902</v>
      </c>
      <c r="F6141" s="85" t="s">
        <v>197</v>
      </c>
      <c r="G6141" s="85" t="s">
        <v>197</v>
      </c>
      <c r="H6141" s="840">
        <v>1.15087947560583</v>
      </c>
      <c r="I6141" s="840">
        <v>1.16342742878239</v>
      </c>
      <c r="J6141" s="86">
        <v>16347.583333333299</v>
      </c>
      <c r="K6141" s="44">
        <v>18814.098134089301</v>
      </c>
      <c r="L6141" s="45">
        <v>17701.567012686501</v>
      </c>
      <c r="M6141" s="46">
        <v>1.08282469963571</v>
      </c>
      <c r="N6141" s="139">
        <v>19019.226844305798</v>
      </c>
      <c r="O6141" s="45">
        <v>17665.921548853199</v>
      </c>
      <c r="P6141" s="99">
        <v>1.0806442266504199</v>
      </c>
      <c r="Q6141" s="86">
        <v>16245.676519885599</v>
      </c>
      <c r="R6141" s="44">
        <v>18696.815674067901</v>
      </c>
      <c r="S6141" s="45">
        <v>17592.1196900246</v>
      </c>
      <c r="T6141" s="140">
        <v>1.0828800923427799</v>
      </c>
      <c r="U6141" s="44">
        <v>18900.665662361</v>
      </c>
      <c r="V6141" s="45">
        <v>17556.566062017999</v>
      </c>
      <c r="W6141" s="99">
        <v>1.0806915945007101</v>
      </c>
      <c r="X6141" s="86">
        <v>16153.275666981999</v>
      </c>
      <c r="Y6141" s="44">
        <v>18590.473428932601</v>
      </c>
      <c r="Z6141" s="45">
        <v>17492.917231466799</v>
      </c>
      <c r="AA6141" s="46">
        <v>1.0829331209410999</v>
      </c>
      <c r="AB6141" s="139">
        <v>18793.163975650001</v>
      </c>
      <c r="AC6141" s="45">
        <v>17457.454316949799</v>
      </c>
      <c r="AD6141" s="99">
        <v>1.08073772012903</v>
      </c>
      <c r="AE6141" s="142">
        <v>16106.810191963799</v>
      </c>
      <c r="AF6141" s="44">
        <v>18536.997267409999</v>
      </c>
      <c r="AG6141" s="45">
        <v>17443.219673563399</v>
      </c>
      <c r="AH6141" s="140">
        <v>1.08297170362549</v>
      </c>
      <c r="AI6141" s="44">
        <v>18739.104767522502</v>
      </c>
      <c r="AJ6141" s="45">
        <v>17407.783444214801</v>
      </c>
      <c r="AK6141" s="46">
        <v>1.08077162620939</v>
      </c>
    </row>
    <row r="6142" spans="1:37" x14ac:dyDescent="0.2">
      <c r="A6142" s="35" t="s">
        <v>1093</v>
      </c>
      <c r="B6142" s="35" t="s">
        <v>7442</v>
      </c>
      <c r="C6142" s="85" t="s">
        <v>1081</v>
      </c>
      <c r="D6142" s="85" t="s">
        <v>1081</v>
      </c>
      <c r="E6142" s="85" t="s">
        <v>12898</v>
      </c>
      <c r="F6142" s="85" t="s">
        <v>211</v>
      </c>
      <c r="G6142" s="85" t="s">
        <v>211</v>
      </c>
      <c r="H6142" s="840">
        <v>1.0324118745836199</v>
      </c>
      <c r="I6142" s="840">
        <v>1.04128487314017</v>
      </c>
      <c r="J6142" s="86">
        <v>8754.0833333333303</v>
      </c>
      <c r="K6142" s="44">
        <v>9037.8195844279307</v>
      </c>
      <c r="L6142" s="45">
        <v>8503.3876129543005</v>
      </c>
      <c r="M6142" s="46">
        <v>0.97136242472990297</v>
      </c>
      <c r="N6142" s="139">
        <v>9115.4945532084894</v>
      </c>
      <c r="O6142" s="45">
        <v>8466.8852721629901</v>
      </c>
      <c r="P6142" s="99">
        <v>0.96719267452289803</v>
      </c>
      <c r="Q6142" s="86">
        <v>8747.1250975713992</v>
      </c>
      <c r="R6142" s="44">
        <v>9030.6358192011503</v>
      </c>
      <c r="S6142" s="45">
        <v>8497.0632955833698</v>
      </c>
      <c r="T6142" s="140">
        <v>0.97141211550095996</v>
      </c>
      <c r="U6142" s="44">
        <v>9108.2490475658506</v>
      </c>
      <c r="V6142" s="45">
        <v>8460.5261512745801</v>
      </c>
      <c r="W6142" s="99">
        <v>0.96723506945426097</v>
      </c>
      <c r="X6142" s="86">
        <v>8738.4172803967194</v>
      </c>
      <c r="Y6142" s="44">
        <v>9021.6457653483103</v>
      </c>
      <c r="Z6142" s="45">
        <v>8489.0201031266406</v>
      </c>
      <c r="AA6142" s="46">
        <v>0.97145968551655604</v>
      </c>
      <c r="AB6142" s="139">
        <v>9099.1817292637807</v>
      </c>
      <c r="AC6142" s="45">
        <v>8452.4643942906296</v>
      </c>
      <c r="AD6142" s="99">
        <v>0.96727635257844902</v>
      </c>
      <c r="AE6142" s="142">
        <v>8732.03126589167</v>
      </c>
      <c r="AF6142" s="44">
        <v>9015.0527681420408</v>
      </c>
      <c r="AG6142" s="45">
        <v>8483.1185728193796</v>
      </c>
      <c r="AH6142" s="140">
        <v>0.97149429663123399</v>
      </c>
      <c r="AI6142" s="44">
        <v>9092.5320689600303</v>
      </c>
      <c r="AJ6142" s="45">
        <v>8446.5523395950804</v>
      </c>
      <c r="AK6142" s="46">
        <v>0.967306699025265</v>
      </c>
    </row>
    <row r="6143" spans="1:37" x14ac:dyDescent="0.2">
      <c r="A6143" s="35" t="s">
        <v>1092</v>
      </c>
      <c r="B6143" s="35" t="s">
        <v>7441</v>
      </c>
      <c r="C6143" s="85" t="s">
        <v>954</v>
      </c>
      <c r="D6143" s="85" t="s">
        <v>13398</v>
      </c>
      <c r="E6143" s="85" t="s">
        <v>12900</v>
      </c>
      <c r="F6143" s="85" t="s">
        <v>447</v>
      </c>
      <c r="G6143" s="85" t="s">
        <v>447</v>
      </c>
      <c r="H6143" s="840">
        <v>1.0671755809475501</v>
      </c>
      <c r="I6143" s="840">
        <v>1.1523075793589499</v>
      </c>
      <c r="J6143" s="86">
        <v>6790</v>
      </c>
      <c r="K6143" s="44">
        <v>7246.1221946338601</v>
      </c>
      <c r="L6143" s="45">
        <v>6817.6383845908504</v>
      </c>
      <c r="M6143" s="46">
        <v>1.0040704542843699</v>
      </c>
      <c r="N6143" s="139">
        <v>7824.1684638472498</v>
      </c>
      <c r="O6143" s="45">
        <v>7267.4429617373698</v>
      </c>
      <c r="P6143" s="99">
        <v>1.07031560555779</v>
      </c>
      <c r="Q6143" s="86">
        <v>6793.1106729689</v>
      </c>
      <c r="R6143" s="44">
        <v>7249.4418288665802</v>
      </c>
      <c r="S6143" s="45">
        <v>6821.1106405770297</v>
      </c>
      <c r="T6143" s="140">
        <v>1.0041218182591301</v>
      </c>
      <c r="U6143" s="44">
        <v>7827.7529158862199</v>
      </c>
      <c r="V6143" s="45">
        <v>7271.0910631358101</v>
      </c>
      <c r="W6143" s="99">
        <v>1.07036252067391</v>
      </c>
      <c r="X6143" s="86">
        <v>6793.8791012189504</v>
      </c>
      <c r="Y6143" s="44">
        <v>7250.2618767307504</v>
      </c>
      <c r="Z6143" s="45">
        <v>6822.2163034710702</v>
      </c>
      <c r="AA6143" s="46">
        <v>1.0041709900676701</v>
      </c>
      <c r="AB6143" s="139">
        <v>7828.6383815829504</v>
      </c>
      <c r="AC6143" s="45">
        <v>7272.2239367188504</v>
      </c>
      <c r="AD6143" s="99">
        <v>1.07040820544099</v>
      </c>
      <c r="AE6143" s="142">
        <v>6793.7204926804498</v>
      </c>
      <c r="AF6143" s="44">
        <v>7250.0926135715299</v>
      </c>
      <c r="AG6143" s="45">
        <v>6822.3000892677801</v>
      </c>
      <c r="AH6143" s="140">
        <v>1.00420676661899</v>
      </c>
      <c r="AI6143" s="44">
        <v>7828.4556157618799</v>
      </c>
      <c r="AJ6143" s="45">
        <v>7272.28230763806</v>
      </c>
      <c r="AK6143" s="46">
        <v>1.07044178745258</v>
      </c>
    </row>
    <row r="6144" spans="1:37" x14ac:dyDescent="0.2">
      <c r="A6144" s="35" t="s">
        <v>1091</v>
      </c>
      <c r="B6144" s="35" t="s">
        <v>7440</v>
      </c>
      <c r="C6144" s="85" t="s">
        <v>1031</v>
      </c>
      <c r="D6144" s="85" t="s">
        <v>1031</v>
      </c>
      <c r="E6144" s="85" t="s">
        <v>12896</v>
      </c>
      <c r="F6144" s="85" t="s">
        <v>230</v>
      </c>
      <c r="G6144" s="85" t="s">
        <v>230</v>
      </c>
      <c r="H6144" s="840">
        <v>1.03941575345292</v>
      </c>
      <c r="I6144" s="840">
        <v>1.04039432650138</v>
      </c>
      <c r="J6144" s="86">
        <v>4669</v>
      </c>
      <c r="K6144" s="44">
        <v>4853.0321528716804</v>
      </c>
      <c r="L6144" s="45">
        <v>4566.0585618572204</v>
      </c>
      <c r="M6144" s="46">
        <v>0.97795214432581201</v>
      </c>
      <c r="N6144" s="139">
        <v>4857.60111043492</v>
      </c>
      <c r="O6144" s="45">
        <v>4511.9604931920503</v>
      </c>
      <c r="P6144" s="99">
        <v>0.96636549436539998</v>
      </c>
      <c r="Q6144" s="86">
        <v>4683.3588348860603</v>
      </c>
      <c r="R6144" s="44">
        <v>4867.9569520534897</v>
      </c>
      <c r="S6144" s="45">
        <v>4580.3351137054897</v>
      </c>
      <c r="T6144" s="140">
        <v>0.97800217219890195</v>
      </c>
      <c r="U6144" s="44">
        <v>4872.5399607855597</v>
      </c>
      <c r="V6144" s="45">
        <v>4526.0347566334603</v>
      </c>
      <c r="W6144" s="99">
        <v>0.96640785303899601</v>
      </c>
      <c r="X6144" s="86">
        <v>4698.3749072858</v>
      </c>
      <c r="Y6144" s="44">
        <v>4883.5648942607604</v>
      </c>
      <c r="Z6144" s="45">
        <v>4595.2458831332297</v>
      </c>
      <c r="AA6144" s="46">
        <v>0.978050064929333</v>
      </c>
      <c r="AB6144" s="139">
        <v>4888.1625973165701</v>
      </c>
      <c r="AC6144" s="45">
        <v>4540.7402046320603</v>
      </c>
      <c r="AD6144" s="99">
        <v>0.966449100856278</v>
      </c>
      <c r="AE6144" s="142">
        <v>4714.5401129082302</v>
      </c>
      <c r="AF6144" s="44">
        <v>4900.3672636425199</v>
      </c>
      <c r="AG6144" s="45">
        <v>4611.2205460123396</v>
      </c>
      <c r="AH6144" s="140">
        <v>0.97808491084570304</v>
      </c>
      <c r="AI6144" s="44">
        <v>4904.98078553288</v>
      </c>
      <c r="AJ6144" s="45">
        <v>4556.50600025327</v>
      </c>
      <c r="AK6144" s="46">
        <v>0.96647942134965203</v>
      </c>
    </row>
    <row r="6145" spans="1:37" x14ac:dyDescent="0.2">
      <c r="A6145" s="35" t="s">
        <v>1090</v>
      </c>
      <c r="B6145" s="35" t="s">
        <v>7439</v>
      </c>
      <c r="C6145" s="85" t="s">
        <v>1031</v>
      </c>
      <c r="D6145" s="85" t="s">
        <v>1031</v>
      </c>
      <c r="E6145" s="85" t="s">
        <v>12896</v>
      </c>
      <c r="F6145" s="85" t="s">
        <v>233</v>
      </c>
      <c r="G6145" s="85" t="s">
        <v>233</v>
      </c>
      <c r="H6145" s="840">
        <v>1.03895876932357</v>
      </c>
      <c r="I6145" s="840">
        <v>1.0396684515079899</v>
      </c>
      <c r="J6145" s="86">
        <v>4362.1666666666697</v>
      </c>
      <c r="K6145" s="44">
        <v>4532.11131158431</v>
      </c>
      <c r="L6145" s="45">
        <v>4264.11468246801</v>
      </c>
      <c r="M6145" s="46">
        <v>0.97752218296748805</v>
      </c>
      <c r="N6145" s="139">
        <v>4535.2070635531099</v>
      </c>
      <c r="O6145" s="45">
        <v>4212.5062626570998</v>
      </c>
      <c r="P6145" s="99">
        <v>0.96569126870983701</v>
      </c>
      <c r="Q6145" s="86">
        <v>4379.7560830988396</v>
      </c>
      <c r="R6145" s="44">
        <v>4550.3859900338002</v>
      </c>
      <c r="S6145" s="45">
        <v>4281.52774076469</v>
      </c>
      <c r="T6145" s="140">
        <v>0.97757218884558295</v>
      </c>
      <c r="U6145" s="44">
        <v>4553.4942248980797</v>
      </c>
      <c r="V6145" s="45">
        <v>4229.6775997493896</v>
      </c>
      <c r="W6145" s="99">
        <v>0.96573359783011803</v>
      </c>
      <c r="X6145" s="86">
        <v>4397.95611296686</v>
      </c>
      <c r="Y6145" s="44">
        <v>4569.29507066714</v>
      </c>
      <c r="Z6145" s="45">
        <v>4299.5301213218499</v>
      </c>
      <c r="AA6145" s="46">
        <v>0.97762006051974504</v>
      </c>
      <c r="AB6145" s="139">
        <v>4572.4162217683697</v>
      </c>
      <c r="AC6145" s="45">
        <v>4247.4352595990003</v>
      </c>
      <c r="AD6145" s="99">
        <v>0.96577481686912003</v>
      </c>
      <c r="AE6145" s="142">
        <v>4416.6729274201698</v>
      </c>
      <c r="AF6145" s="44">
        <v>4588.7410691771902</v>
      </c>
      <c r="AG6145" s="45">
        <v>4317.9818899516804</v>
      </c>
      <c r="AH6145" s="140">
        <v>0.97765489111593995</v>
      </c>
      <c r="AI6145" s="44">
        <v>4591.8755032681902</v>
      </c>
      <c r="AJ6145" s="45">
        <v>4265.6453099203</v>
      </c>
      <c r="AK6145" s="46">
        <v>0.96580511620812304</v>
      </c>
    </row>
    <row r="6146" spans="1:37" x14ac:dyDescent="0.2">
      <c r="A6146" s="35" t="s">
        <v>1089</v>
      </c>
      <c r="B6146" s="35" t="s">
        <v>7438</v>
      </c>
      <c r="C6146" s="85" t="s">
        <v>1031</v>
      </c>
      <c r="D6146" s="85" t="s">
        <v>1031</v>
      </c>
      <c r="E6146" s="85" t="s">
        <v>12896</v>
      </c>
      <c r="F6146" s="85" t="s">
        <v>233</v>
      </c>
      <c r="G6146" s="85" t="s">
        <v>233</v>
      </c>
      <c r="H6146" s="840">
        <v>1.03895876932357</v>
      </c>
      <c r="I6146" s="840">
        <v>1.0396684515079899</v>
      </c>
      <c r="J6146" s="86">
        <v>4403.1666666666697</v>
      </c>
      <c r="K6146" s="44">
        <v>4574.7086211265796</v>
      </c>
      <c r="L6146" s="45">
        <v>4304.1930919696797</v>
      </c>
      <c r="M6146" s="46">
        <v>0.97752218296748805</v>
      </c>
      <c r="N6146" s="139">
        <v>4577.8334700649402</v>
      </c>
      <c r="O6146" s="45">
        <v>4252.0996046742002</v>
      </c>
      <c r="P6146" s="99">
        <v>0.96569126870983701</v>
      </c>
      <c r="Q6146" s="86">
        <v>4417.8783695204902</v>
      </c>
      <c r="R6146" s="44">
        <v>4589.9934738182301</v>
      </c>
      <c r="S6146" s="45">
        <v>4318.7950277457003</v>
      </c>
      <c r="T6146" s="140">
        <v>0.97757218884558295</v>
      </c>
      <c r="U6146" s="44">
        <v>4593.1287633900201</v>
      </c>
      <c r="V6146" s="45">
        <v>4266.4935725728801</v>
      </c>
      <c r="W6146" s="99">
        <v>0.96573359783011803</v>
      </c>
      <c r="X6146" s="86">
        <v>4431.9516478431797</v>
      </c>
      <c r="Y6146" s="44">
        <v>4604.6150297447302</v>
      </c>
      <c r="Z6146" s="45">
        <v>4332.7648381850304</v>
      </c>
      <c r="AA6146" s="46">
        <v>0.97762006051974504</v>
      </c>
      <c r="AB6146" s="139">
        <v>4607.7603068714097</v>
      </c>
      <c r="AC6146" s="45">
        <v>4280.2672910685396</v>
      </c>
      <c r="AD6146" s="99">
        <v>0.96577481686912003</v>
      </c>
      <c r="AE6146" s="142">
        <v>4446.2740210100901</v>
      </c>
      <c r="AF6146" s="44">
        <v>4619.4953849440199</v>
      </c>
      <c r="AG6146" s="45">
        <v>4346.9215438822503</v>
      </c>
      <c r="AH6146" s="140">
        <v>0.97765489111593995</v>
      </c>
      <c r="AI6146" s="44">
        <v>4622.6508264037702</v>
      </c>
      <c r="AJ6146" s="45">
        <v>4294.2341975548097</v>
      </c>
      <c r="AK6146" s="46">
        <v>0.96580511620812304</v>
      </c>
    </row>
    <row r="6147" spans="1:37" x14ac:dyDescent="0.2">
      <c r="A6147" s="35" t="s">
        <v>1088</v>
      </c>
      <c r="B6147" s="35" t="s">
        <v>7437</v>
      </c>
      <c r="C6147" s="85" t="s">
        <v>1031</v>
      </c>
      <c r="D6147" s="85" t="s">
        <v>1031</v>
      </c>
      <c r="E6147" s="85" t="s">
        <v>12896</v>
      </c>
      <c r="F6147" s="85" t="s">
        <v>233</v>
      </c>
      <c r="G6147" s="85" t="s">
        <v>233</v>
      </c>
      <c r="H6147" s="840">
        <v>1.03895876932357</v>
      </c>
      <c r="I6147" s="840">
        <v>1.0396684515079899</v>
      </c>
      <c r="J6147" s="86">
        <v>4882.25</v>
      </c>
      <c r="K6147" s="44">
        <v>5072.4564515300099</v>
      </c>
      <c r="L6147" s="45">
        <v>4772.5076777930199</v>
      </c>
      <c r="M6147" s="46">
        <v>0.97752218296748805</v>
      </c>
      <c r="N6147" s="139">
        <v>5075.9212973748899</v>
      </c>
      <c r="O6147" s="45">
        <v>4714.7461966585997</v>
      </c>
      <c r="P6147" s="99">
        <v>0.96569126870983701</v>
      </c>
      <c r="Q6147" s="86">
        <v>4896.6355376675301</v>
      </c>
      <c r="R6147" s="44">
        <v>5087.4024320411299</v>
      </c>
      <c r="S6147" s="45">
        <v>4786.8147205367204</v>
      </c>
      <c r="T6147" s="140">
        <v>0.97757218884558295</v>
      </c>
      <c r="U6147" s="44">
        <v>5090.8774870458101</v>
      </c>
      <c r="V6147" s="45">
        <v>4728.8454550544802</v>
      </c>
      <c r="W6147" s="99">
        <v>0.96573359783011803</v>
      </c>
      <c r="X6147" s="86">
        <v>4908.0747587752503</v>
      </c>
      <c r="Y6147" s="44">
        <v>5099.2873111252202</v>
      </c>
      <c r="Z6147" s="45">
        <v>4798.2323427092897</v>
      </c>
      <c r="AA6147" s="46">
        <v>0.97762006051974504</v>
      </c>
      <c r="AB6147" s="139">
        <v>5102.7704843413303</v>
      </c>
      <c r="AC6147" s="45">
        <v>4740.0950013361198</v>
      </c>
      <c r="AD6147" s="99">
        <v>0.96577481686912003</v>
      </c>
      <c r="AE6147" s="142">
        <v>4920.77522512408</v>
      </c>
      <c r="AF6147" s="44">
        <v>5112.4825720128401</v>
      </c>
      <c r="AG6147" s="45">
        <v>4810.8199669246997</v>
      </c>
      <c r="AH6147" s="140">
        <v>0.97765489111593995</v>
      </c>
      <c r="AI6147" s="44">
        <v>5115.97475852364</v>
      </c>
      <c r="AJ6147" s="45">
        <v>4752.5098881350104</v>
      </c>
      <c r="AK6147" s="46">
        <v>0.96580511620812304</v>
      </c>
    </row>
    <row r="6148" spans="1:37" x14ac:dyDescent="0.2">
      <c r="A6148" s="35" t="s">
        <v>1087</v>
      </c>
      <c r="B6148" s="35" t="s">
        <v>7436</v>
      </c>
      <c r="C6148" s="85" t="s">
        <v>1081</v>
      </c>
      <c r="D6148" s="85" t="s">
        <v>1081</v>
      </c>
      <c r="E6148" s="85" t="s">
        <v>12898</v>
      </c>
      <c r="F6148" s="85" t="s">
        <v>208</v>
      </c>
      <c r="G6148" s="85" t="s">
        <v>208</v>
      </c>
      <c r="H6148" s="840">
        <v>1.01913350409448</v>
      </c>
      <c r="I6148" s="840">
        <v>1.03580498704716</v>
      </c>
      <c r="J6148" s="86">
        <v>7088.3333333333303</v>
      </c>
      <c r="K6148" s="44">
        <v>7223.9579881896898</v>
      </c>
      <c r="L6148" s="45">
        <v>6796.7848106986403</v>
      </c>
      <c r="M6148" s="46">
        <v>0.95886924204542301</v>
      </c>
      <c r="N6148" s="139">
        <v>7342.1310165192699</v>
      </c>
      <c r="O6148" s="45">
        <v>6819.7046915218798</v>
      </c>
      <c r="P6148" s="99">
        <v>0.96210270748016102</v>
      </c>
      <c r="Q6148" s="86">
        <v>7109.57184117408</v>
      </c>
      <c r="R6148" s="44">
        <v>7245.6028631071704</v>
      </c>
      <c r="S6148" s="45">
        <v>6817.4984990068897</v>
      </c>
      <c r="T6148" s="140">
        <v>0.95891829371838</v>
      </c>
      <c r="U6148" s="44">
        <v>7364.1299688581603</v>
      </c>
      <c r="V6148" s="45">
        <v>6840.43814102338</v>
      </c>
      <c r="W6148" s="99">
        <v>0.96214487930313197</v>
      </c>
      <c r="X6148" s="86">
        <v>7127.5504517857898</v>
      </c>
      <c r="Y6148" s="44">
        <v>7263.9254675386301</v>
      </c>
      <c r="Z6148" s="45">
        <v>6835.0732145121301</v>
      </c>
      <c r="AA6148" s="46">
        <v>0.95896525191198201</v>
      </c>
      <c r="AB6148" s="139">
        <v>7382.7523033899497</v>
      </c>
      <c r="AC6148" s="45">
        <v>6858.02886819798</v>
      </c>
      <c r="AD6148" s="99">
        <v>0.96218594516994405</v>
      </c>
      <c r="AE6148" s="142">
        <v>7143.4449436639998</v>
      </c>
      <c r="AF6148" s="44">
        <v>7280.1240767422696</v>
      </c>
      <c r="AG6148" s="45">
        <v>6850.5595426004302</v>
      </c>
      <c r="AH6148" s="140">
        <v>0.95899941787563603</v>
      </c>
      <c r="AI6148" s="44">
        <v>7399.21589734397</v>
      </c>
      <c r="AJ6148" s="45">
        <v>6873.5379622398304</v>
      </c>
      <c r="AK6148" s="46">
        <v>0.96221613191495703</v>
      </c>
    </row>
    <row r="6149" spans="1:37" x14ac:dyDescent="0.2">
      <c r="A6149" s="35" t="s">
        <v>1086</v>
      </c>
      <c r="B6149" s="35" t="s">
        <v>7435</v>
      </c>
      <c r="C6149" s="85" t="s">
        <v>1076</v>
      </c>
      <c r="D6149" s="85" t="s">
        <v>1076</v>
      </c>
      <c r="E6149" s="85" t="s">
        <v>12894</v>
      </c>
      <c r="F6149" s="85" t="s">
        <v>468</v>
      </c>
      <c r="G6149" s="85" t="s">
        <v>468</v>
      </c>
      <c r="H6149" s="840">
        <v>1.0182690433494399</v>
      </c>
      <c r="I6149" s="840">
        <v>1.0202636076585501</v>
      </c>
      <c r="J6149" s="86">
        <v>13894.5</v>
      </c>
      <c r="K6149" s="44">
        <v>14148.3392228188</v>
      </c>
      <c r="L6149" s="45">
        <v>13311.7076931347</v>
      </c>
      <c r="M6149" s="46">
        <v>0.95805589932237101</v>
      </c>
      <c r="N6149" s="139">
        <v>14176.0526966118</v>
      </c>
      <c r="O6149" s="45">
        <v>13167.361473777801</v>
      </c>
      <c r="P6149" s="99">
        <v>0.94766716857589395</v>
      </c>
      <c r="Q6149" s="86">
        <v>13834.9287358657</v>
      </c>
      <c r="R6149" s="44">
        <v>14087.6796486777</v>
      </c>
      <c r="S6149" s="45">
        <v>13255.313142868499</v>
      </c>
      <c r="T6149" s="140">
        <v>0.95810490938817305</v>
      </c>
      <c r="U6149" s="44">
        <v>14115.2743037534</v>
      </c>
      <c r="V6149" s="45">
        <v>13111.4824326455</v>
      </c>
      <c r="W6149" s="99">
        <v>0.94770870764626303</v>
      </c>
      <c r="X6149" s="86">
        <v>13770.6439256307</v>
      </c>
      <c r="Y6149" s="44">
        <v>14022.2204164578</v>
      </c>
      <c r="Z6149" s="45">
        <v>13194.3676466427</v>
      </c>
      <c r="AA6149" s="46">
        <v>0.958151827750375</v>
      </c>
      <c r="AB6149" s="139">
        <v>14049.686851345399</v>
      </c>
      <c r="AC6149" s="45">
        <v>13051.116176744201</v>
      </c>
      <c r="AD6149" s="99">
        <v>0.94774915735441301</v>
      </c>
      <c r="AE6149" s="142">
        <v>13716.1992176145</v>
      </c>
      <c r="AF6149" s="44">
        <v>13966.7810557107</v>
      </c>
      <c r="AG6149" s="45">
        <v>13142.669579805401</v>
      </c>
      <c r="AH6149" s="140">
        <v>0.95818596473339601</v>
      </c>
      <c r="AI6149" s="44">
        <v>13994.138897126801</v>
      </c>
      <c r="AJ6149" s="45">
        <v>12999.9240855759</v>
      </c>
      <c r="AK6149" s="46">
        <v>0.94777889117280001</v>
      </c>
    </row>
    <row r="6150" spans="1:37" x14ac:dyDescent="0.2">
      <c r="A6150" s="35" t="s">
        <v>1085</v>
      </c>
      <c r="B6150" s="35" t="s">
        <v>7434</v>
      </c>
      <c r="C6150" s="85" t="s">
        <v>960</v>
      </c>
      <c r="D6150" s="85" t="s">
        <v>13402</v>
      </c>
      <c r="E6150" s="85" t="s">
        <v>12900</v>
      </c>
      <c r="F6150" s="85" t="s">
        <v>308</v>
      </c>
      <c r="G6150" s="85" t="s">
        <v>308</v>
      </c>
      <c r="H6150" s="840">
        <v>1.0215872032872699</v>
      </c>
      <c r="I6150" s="840">
        <v>1.0940935224108801</v>
      </c>
      <c r="J6150" s="86">
        <v>11199.666666666701</v>
      </c>
      <c r="K6150" s="44">
        <v>11441.4361477497</v>
      </c>
      <c r="L6150" s="45">
        <v>10764.871494094999</v>
      </c>
      <c r="M6150" s="46">
        <v>0.961177847027743</v>
      </c>
      <c r="N6150" s="139">
        <v>12253.482753161001</v>
      </c>
      <c r="O6150" s="45">
        <v>11381.591207130299</v>
      </c>
      <c r="P6150" s="99">
        <v>1.0162437459862199</v>
      </c>
      <c r="Q6150" s="86">
        <v>11160.401322371399</v>
      </c>
      <c r="R6150" s="44">
        <v>11401.323174485</v>
      </c>
      <c r="S6150" s="45">
        <v>10727.679269384</v>
      </c>
      <c r="T6150" s="140">
        <v>0.96122701679911404</v>
      </c>
      <c r="U6150" s="44">
        <v>12210.522794312399</v>
      </c>
      <c r="V6150" s="45">
        <v>11342.1851864737</v>
      </c>
      <c r="W6150" s="99">
        <v>1.01628829097192</v>
      </c>
      <c r="X6150" s="86">
        <v>11138.3953299402</v>
      </c>
      <c r="Y6150" s="44">
        <v>11378.842134221601</v>
      </c>
      <c r="Z6150" s="45">
        <v>10707.050813137501</v>
      </c>
      <c r="AA6150" s="46">
        <v>0.96127408805080095</v>
      </c>
      <c r="AB6150" s="139">
        <v>12186.4461805391</v>
      </c>
      <c r="AC6150" s="45">
        <v>11320.303901907</v>
      </c>
      <c r="AD6150" s="99">
        <v>1.0163316677652701</v>
      </c>
      <c r="AE6150" s="142">
        <v>11122.2401828073</v>
      </c>
      <c r="AF6150" s="44">
        <v>11362.3382426434</v>
      </c>
      <c r="AG6150" s="45">
        <v>10691.9022057693</v>
      </c>
      <c r="AH6150" s="140">
        <v>0.96130833627354795</v>
      </c>
      <c r="AI6150" s="44">
        <v>12168.770938707399</v>
      </c>
      <c r="AJ6150" s="45">
        <v>11304.2395520626</v>
      </c>
      <c r="AK6150" s="46">
        <v>1.01636355322884</v>
      </c>
    </row>
    <row r="6151" spans="1:37" x14ac:dyDescent="0.2">
      <c r="A6151" s="35" t="s">
        <v>1084</v>
      </c>
      <c r="B6151" s="35" t="s">
        <v>7433</v>
      </c>
      <c r="C6151" s="85" t="s">
        <v>1031</v>
      </c>
      <c r="D6151" s="85" t="s">
        <v>1031</v>
      </c>
      <c r="E6151" s="85" t="s">
        <v>12896</v>
      </c>
      <c r="F6151" s="85" t="s">
        <v>234</v>
      </c>
      <c r="G6151" s="85" t="s">
        <v>234</v>
      </c>
      <c r="H6151" s="840">
        <v>1.0388704479776301</v>
      </c>
      <c r="I6151" s="840">
        <v>1.03986811709885</v>
      </c>
      <c r="J6151" s="86">
        <v>5809.8333333333303</v>
      </c>
      <c r="K6151" s="44">
        <v>6035.66415767534</v>
      </c>
      <c r="L6151" s="45">
        <v>5678.7581733495499</v>
      </c>
      <c r="M6151" s="46">
        <v>0.97743908431387305</v>
      </c>
      <c r="N6151" s="139">
        <v>6041.46044899149</v>
      </c>
      <c r="O6151" s="45">
        <v>5611.5828054459798</v>
      </c>
      <c r="P6151" s="99">
        <v>0.96587672717736806</v>
      </c>
      <c r="Q6151" s="86">
        <v>5811.4027655933396</v>
      </c>
      <c r="R6151" s="44">
        <v>6037.2945944703597</v>
      </c>
      <c r="S6151" s="45">
        <v>5680.5827773747997</v>
      </c>
      <c r="T6151" s="140">
        <v>0.97748908594099504</v>
      </c>
      <c r="U6151" s="44">
        <v>6043.0924515606102</v>
      </c>
      <c r="V6151" s="45">
        <v>5613.3447223495004</v>
      </c>
      <c r="W6151" s="99">
        <v>0.96591906442684605</v>
      </c>
      <c r="X6151" s="86">
        <v>5814.2202645175503</v>
      </c>
      <c r="Y6151" s="44">
        <v>6040.2216108399298</v>
      </c>
      <c r="Z6151" s="45">
        <v>5683.6151646196304</v>
      </c>
      <c r="AA6151" s="46">
        <v>0.97753695354560999</v>
      </c>
      <c r="AB6151" s="139">
        <v>6046.0222788618603</v>
      </c>
      <c r="AC6151" s="45">
        <v>5616.30590087166</v>
      </c>
      <c r="AD6151" s="99">
        <v>0.96596029138185602</v>
      </c>
      <c r="AE6151" s="142">
        <v>5816.4124339784103</v>
      </c>
      <c r="AF6151" s="44">
        <v>6042.4989909097803</v>
      </c>
      <c r="AG6151" s="45">
        <v>5685.9606631668603</v>
      </c>
      <c r="AH6151" s="140">
        <v>0.97757178118087495</v>
      </c>
      <c r="AI6151" s="44">
        <v>6048.3018459914902</v>
      </c>
      <c r="AJ6151" s="45">
        <v>5618.5997168201202</v>
      </c>
      <c r="AK6151" s="46">
        <v>0.96599059653976704</v>
      </c>
    </row>
    <row r="6152" spans="1:37" x14ac:dyDescent="0.2">
      <c r="A6152" s="35" t="s">
        <v>1083</v>
      </c>
      <c r="B6152" s="35" t="s">
        <v>7432</v>
      </c>
      <c r="C6152" s="85" t="s">
        <v>1031</v>
      </c>
      <c r="D6152" s="85" t="s">
        <v>1031</v>
      </c>
      <c r="E6152" s="85" t="s">
        <v>12896</v>
      </c>
      <c r="F6152" s="85" t="s">
        <v>236</v>
      </c>
      <c r="G6152" s="85" t="s">
        <v>236</v>
      </c>
      <c r="H6152" s="840">
        <v>1.0391606558289199</v>
      </c>
      <c r="I6152" s="840">
        <v>1.0400201066053201</v>
      </c>
      <c r="J6152" s="86">
        <v>10031.916666666701</v>
      </c>
      <c r="K6152" s="44">
        <v>10424.7731025544</v>
      </c>
      <c r="L6152" s="45">
        <v>9808.3266256892293</v>
      </c>
      <c r="M6152" s="46">
        <v>0.97771213134969803</v>
      </c>
      <c r="N6152" s="139">
        <v>10433.3950411224</v>
      </c>
      <c r="O6152" s="45">
        <v>9691.0110906976097</v>
      </c>
      <c r="P6152" s="99">
        <v>0.96601790193275905</v>
      </c>
      <c r="Q6152" s="86">
        <v>10020.843311210399</v>
      </c>
      <c r="R6152" s="44">
        <v>10413.266107236201</v>
      </c>
      <c r="S6152" s="45">
        <v>9798.0012701659307</v>
      </c>
      <c r="T6152" s="140">
        <v>0.97776214694474495</v>
      </c>
      <c r="U6152" s="44">
        <v>10421.8785288002</v>
      </c>
      <c r="V6152" s="45">
        <v>9680.7383480456792</v>
      </c>
      <c r="W6152" s="99">
        <v>0.96606024537034596</v>
      </c>
      <c r="X6152" s="86">
        <v>10012.612618498</v>
      </c>
      <c r="Y6152" s="44">
        <v>10404.7130951993</v>
      </c>
      <c r="Z6152" s="45">
        <v>9790.4330240571508</v>
      </c>
      <c r="AA6152" s="46">
        <v>0.97781002792114802</v>
      </c>
      <c r="AB6152" s="139">
        <v>10413.318442887999</v>
      </c>
      <c r="AC6152" s="45">
        <v>9673.1998528885997</v>
      </c>
      <c r="AD6152" s="99">
        <v>0.96610147835118199</v>
      </c>
      <c r="AE6152" s="142">
        <v>10014.7998259141</v>
      </c>
      <c r="AF6152" s="44">
        <v>10406.985955092299</v>
      </c>
      <c r="AG6152" s="45">
        <v>9792.9205866321809</v>
      </c>
      <c r="AH6152" s="140">
        <v>0.97784486528549197</v>
      </c>
      <c r="AI6152" s="44">
        <v>10415.593182578201</v>
      </c>
      <c r="AJ6152" s="45">
        <v>9675.6164616572496</v>
      </c>
      <c r="AK6152" s="46">
        <v>0.96613178793856402</v>
      </c>
    </row>
    <row r="6153" spans="1:37" x14ac:dyDescent="0.2">
      <c r="A6153" s="35" t="s">
        <v>1082</v>
      </c>
      <c r="B6153" s="35" t="s">
        <v>7431</v>
      </c>
      <c r="C6153" s="85" t="s">
        <v>1081</v>
      </c>
      <c r="D6153" s="85" t="s">
        <v>1081</v>
      </c>
      <c r="E6153" s="85" t="s">
        <v>12898</v>
      </c>
      <c r="F6153" s="85" t="s">
        <v>208</v>
      </c>
      <c r="G6153" s="85" t="s">
        <v>208</v>
      </c>
      <c r="H6153" s="840">
        <v>1.01913350409448</v>
      </c>
      <c r="I6153" s="840">
        <v>1.03580498704716</v>
      </c>
      <c r="J6153" s="86">
        <v>13521.916666666701</v>
      </c>
      <c r="K6153" s="44">
        <v>13780.6383145735</v>
      </c>
      <c r="L6153" s="45">
        <v>12965.749985168</v>
      </c>
      <c r="M6153" s="46">
        <v>0.95886924204542301</v>
      </c>
      <c r="N6153" s="139">
        <v>14006.0687177694</v>
      </c>
      <c r="O6153" s="45">
        <v>13009.472635321101</v>
      </c>
      <c r="P6153" s="99">
        <v>0.96210270748016102</v>
      </c>
      <c r="Q6153" s="86">
        <v>13558.1190075295</v>
      </c>
      <c r="R6153" s="44">
        <v>13817.533333073499</v>
      </c>
      <c r="S6153" s="45">
        <v>13001.1283447309</v>
      </c>
      <c r="T6153" s="140">
        <v>0.95891829371838</v>
      </c>
      <c r="U6153" s="44">
        <v>14043.5672829779</v>
      </c>
      <c r="V6153" s="45">
        <v>13044.874776077</v>
      </c>
      <c r="W6153" s="99">
        <v>0.96214487930313197</v>
      </c>
      <c r="X6153" s="86">
        <v>13591.208656704701</v>
      </c>
      <c r="Y6153" s="44">
        <v>13851.256103186701</v>
      </c>
      <c r="Z6153" s="45">
        <v>13033.496833265101</v>
      </c>
      <c r="AA6153" s="46">
        <v>0.95896525191198201</v>
      </c>
      <c r="AB6153" s="139">
        <v>14077.841706613201</v>
      </c>
      <c r="AC6153" s="45">
        <v>13077.269947353299</v>
      </c>
      <c r="AD6153" s="99">
        <v>0.96218594516994405</v>
      </c>
      <c r="AE6153" s="142">
        <v>13625.2659489138</v>
      </c>
      <c r="AF6153" s="44">
        <v>13885.965030735701</v>
      </c>
      <c r="AG6153" s="45">
        <v>13066.622113409099</v>
      </c>
      <c r="AH6153" s="140">
        <v>0.95899941787563603</v>
      </c>
      <c r="AI6153" s="44">
        <v>14113.1184197287</v>
      </c>
      <c r="AJ6153" s="45">
        <v>13110.450697676401</v>
      </c>
      <c r="AK6153" s="46">
        <v>0.96221613191495703</v>
      </c>
    </row>
    <row r="6154" spans="1:37" x14ac:dyDescent="0.2">
      <c r="A6154" s="35" t="s">
        <v>1080</v>
      </c>
      <c r="B6154" s="35" t="s">
        <v>7430</v>
      </c>
      <c r="C6154" s="85" t="s">
        <v>1031</v>
      </c>
      <c r="D6154" s="85" t="s">
        <v>1031</v>
      </c>
      <c r="E6154" s="85" t="s">
        <v>12896</v>
      </c>
      <c r="F6154" s="85" t="s">
        <v>232</v>
      </c>
      <c r="G6154" s="85" t="s">
        <v>232</v>
      </c>
      <c r="H6154" s="840">
        <v>1.0390764506611101</v>
      </c>
      <c r="I6154" s="840">
        <v>1.0399049013139601</v>
      </c>
      <c r="J6154" s="86">
        <v>6589.5833333333303</v>
      </c>
      <c r="K6154" s="44">
        <v>6847.0808613355903</v>
      </c>
      <c r="L6154" s="45">
        <v>6442.1935000224803</v>
      </c>
      <c r="M6154" s="46">
        <v>0.97763290547290205</v>
      </c>
      <c r="N6154" s="139">
        <v>6852.5400059500798</v>
      </c>
      <c r="O6154" s="45">
        <v>6364.9503287635198</v>
      </c>
      <c r="P6154" s="99">
        <v>0.96591089402671104</v>
      </c>
      <c r="Q6154" s="86">
        <v>6669.59470646309</v>
      </c>
      <c r="R6154" s="44">
        <v>6930.2187949397703</v>
      </c>
      <c r="S6154" s="45">
        <v>6520.7488079232298</v>
      </c>
      <c r="T6154" s="140">
        <v>0.97768291701509003</v>
      </c>
      <c r="U6154" s="44">
        <v>6935.7442250285703</v>
      </c>
      <c r="V6154" s="45">
        <v>6442.5165679991997</v>
      </c>
      <c r="W6154" s="99">
        <v>0.96595323277382406</v>
      </c>
      <c r="X6154" s="86">
        <v>6750.6377934837801</v>
      </c>
      <c r="Y6154" s="44">
        <v>7014.4287581518502</v>
      </c>
      <c r="Z6154" s="45">
        <v>6600.3064505827097</v>
      </c>
      <c r="AA6154" s="46">
        <v>0.97773079411160602</v>
      </c>
      <c r="AB6154" s="139">
        <v>7020.0213284390002</v>
      </c>
      <c r="AC6154" s="45">
        <v>6521.07871798626</v>
      </c>
      <c r="AD6154" s="99">
        <v>0.96599446118719301</v>
      </c>
      <c r="AE6154" s="142">
        <v>6829.4805145885603</v>
      </c>
      <c r="AF6154" s="44">
        <v>7096.3523729578701</v>
      </c>
      <c r="AG6154" s="45">
        <v>6677.6313087201797</v>
      </c>
      <c r="AH6154" s="140">
        <v>0.97776562865301198</v>
      </c>
      <c r="AI6154" s="44">
        <v>7102.0102605488</v>
      </c>
      <c r="AJ6154" s="45">
        <v>6597.4473256851397</v>
      </c>
      <c r="AK6154" s="46">
        <v>0.96602476741711596</v>
      </c>
    </row>
    <row r="6155" spans="1:37" x14ac:dyDescent="0.2">
      <c r="A6155" s="35" t="s">
        <v>1079</v>
      </c>
      <c r="B6155" s="35" t="s">
        <v>7429</v>
      </c>
      <c r="C6155" s="85" t="s">
        <v>1078</v>
      </c>
      <c r="D6155" s="85" t="s">
        <v>13395</v>
      </c>
      <c r="E6155" s="85" t="s">
        <v>12900</v>
      </c>
      <c r="F6155" s="85" t="s">
        <v>415</v>
      </c>
      <c r="G6155" s="85" t="s">
        <v>415</v>
      </c>
      <c r="H6155" s="840">
        <v>1.04313490249981</v>
      </c>
      <c r="I6155" s="840">
        <v>1.0854245220535299</v>
      </c>
      <c r="J6155" s="86">
        <v>8208.1666666666697</v>
      </c>
      <c r="K6155" s="44">
        <v>8562.2251355355493</v>
      </c>
      <c r="L6155" s="45">
        <v>8055.9164161991202</v>
      </c>
      <c r="M6155" s="46">
        <v>0.98145136951399503</v>
      </c>
      <c r="N6155" s="139">
        <v>8909.3453811023701</v>
      </c>
      <c r="O6155" s="45">
        <v>8275.4045599552701</v>
      </c>
      <c r="P6155" s="99">
        <v>1.0081915847983001</v>
      </c>
      <c r="Q6155" s="86">
        <v>8253.0131068236406</v>
      </c>
      <c r="R6155" s="44">
        <v>8609.0060225161596</v>
      </c>
      <c r="S6155" s="45">
        <v>8100.3453743359096</v>
      </c>
      <c r="T6155" s="140">
        <v>0.98150157639256597</v>
      </c>
      <c r="U6155" s="44">
        <v>8958.0228069755594</v>
      </c>
      <c r="V6155" s="45">
        <v>8320.9830809781597</v>
      </c>
      <c r="W6155" s="99">
        <v>1.0082357768338399</v>
      </c>
      <c r="X6155" s="86">
        <v>8295.9445391705103</v>
      </c>
      <c r="Y6155" s="44">
        <v>8653.7892980114793</v>
      </c>
      <c r="Z6155" s="45">
        <v>8142.88137993693</v>
      </c>
      <c r="AA6155" s="46">
        <v>0.98154964048869098</v>
      </c>
      <c r="AB6155" s="139">
        <v>9004.6216364117299</v>
      </c>
      <c r="AC6155" s="45">
        <v>8364.6250872261007</v>
      </c>
      <c r="AD6155" s="99">
        <v>1.0082788099331299</v>
      </c>
      <c r="AE6155" s="142">
        <v>8335.2632897121293</v>
      </c>
      <c r="AF6155" s="44">
        <v>8694.8040590241308</v>
      </c>
      <c r="AG6155" s="45">
        <v>8181.7661745461201</v>
      </c>
      <c r="AH6155" s="140">
        <v>0.98158461108775497</v>
      </c>
      <c r="AI6155" s="44">
        <v>9047.2991724261101</v>
      </c>
      <c r="AJ6155" s="45">
        <v>8404.5330181181107</v>
      </c>
      <c r="AK6155" s="46">
        <v>1.00831044275368</v>
      </c>
    </row>
    <row r="6156" spans="1:37" x14ac:dyDescent="0.2">
      <c r="A6156" s="35" t="s">
        <v>1077</v>
      </c>
      <c r="B6156" s="35" t="s">
        <v>7428</v>
      </c>
      <c r="C6156" s="85" t="s">
        <v>1076</v>
      </c>
      <c r="D6156" s="85" t="s">
        <v>1076</v>
      </c>
      <c r="E6156" s="85" t="s">
        <v>12894</v>
      </c>
      <c r="F6156" s="85" t="s">
        <v>465</v>
      </c>
      <c r="G6156" s="85" t="s">
        <v>465</v>
      </c>
      <c r="H6156" s="840">
        <v>1.0197444517716101</v>
      </c>
      <c r="I6156" s="840">
        <v>1.02291705254531</v>
      </c>
      <c r="J6156" s="86">
        <v>7260.5</v>
      </c>
      <c r="K6156" s="44">
        <v>7403.8545920877596</v>
      </c>
      <c r="L6156" s="45">
        <v>6966.0436168641399</v>
      </c>
      <c r="M6156" s="46">
        <v>0.95944406264914694</v>
      </c>
      <c r="N6156" s="139">
        <v>7426.8892600052104</v>
      </c>
      <c r="O6156" s="45">
        <v>6898.4319969112403</v>
      </c>
      <c r="P6156" s="99">
        <v>0.950131808678636</v>
      </c>
      <c r="Q6156" s="86">
        <v>7219.3447234866198</v>
      </c>
      <c r="R6156" s="44">
        <v>7361.8867272021198</v>
      </c>
      <c r="S6156" s="45">
        <v>6926.9117643905902</v>
      </c>
      <c r="T6156" s="140">
        <v>0.95949314372748196</v>
      </c>
      <c r="U6156" s="44">
        <v>7384.7908258574498</v>
      </c>
      <c r="V6156" s="45">
        <v>6859.6297243932904</v>
      </c>
      <c r="W6156" s="99">
        <v>0.95017345578151002</v>
      </c>
      <c r="X6156" s="86">
        <v>7176.0736478870804</v>
      </c>
      <c r="Y6156" s="44">
        <v>7317.76128793729</v>
      </c>
      <c r="Z6156" s="45">
        <v>6885.7306414960003</v>
      </c>
      <c r="AA6156" s="46">
        <v>0.95954013007146899</v>
      </c>
      <c r="AB6156" s="139">
        <v>7340.5281047446997</v>
      </c>
      <c r="AC6156" s="45">
        <v>6818.8057219585198</v>
      </c>
      <c r="AD6156" s="99">
        <v>0.95021401068901301</v>
      </c>
      <c r="AE6156" s="142">
        <v>7137.9645789439601</v>
      </c>
      <c r="AF6156" s="44">
        <v>7278.8997763203697</v>
      </c>
      <c r="AG6156" s="45">
        <v>6849.4074821616496</v>
      </c>
      <c r="AH6156" s="140">
        <v>0.95957431651685099</v>
      </c>
      <c r="AI6156" s="44">
        <v>7301.5456882661601</v>
      </c>
      <c r="AJ6156" s="45">
        <v>6782.80674163615</v>
      </c>
      <c r="AK6156" s="46">
        <v>0.95024382183746303</v>
      </c>
    </row>
    <row r="6157" spans="1:37" x14ac:dyDescent="0.2">
      <c r="A6157" s="35" t="s">
        <v>1075</v>
      </c>
      <c r="B6157" s="35" t="s">
        <v>7427</v>
      </c>
      <c r="C6157" s="85" t="s">
        <v>1031</v>
      </c>
      <c r="D6157" s="85" t="s">
        <v>1031</v>
      </c>
      <c r="E6157" s="85" t="s">
        <v>12896</v>
      </c>
      <c r="F6157" s="85" t="s">
        <v>237</v>
      </c>
      <c r="G6157" s="85" t="s">
        <v>237</v>
      </c>
      <c r="H6157" s="840">
        <v>1.0374173238180799</v>
      </c>
      <c r="I6157" s="840">
        <v>1.0396011335936699</v>
      </c>
      <c r="J6157" s="86">
        <v>7562.4166666666697</v>
      </c>
      <c r="K6157" s="44">
        <v>7845.38205993056</v>
      </c>
      <c r="L6157" s="45">
        <v>7381.4623100301797</v>
      </c>
      <c r="M6157" s="46">
        <v>0.97607188751790297</v>
      </c>
      <c r="N6157" s="139">
        <v>7861.89693937434</v>
      </c>
      <c r="O6157" s="45">
        <v>7302.4868830426603</v>
      </c>
      <c r="P6157" s="99">
        <v>0.96562874077413496</v>
      </c>
      <c r="Q6157" s="86">
        <v>7562.9205975998802</v>
      </c>
      <c r="R6157" s="44">
        <v>7845.9048466106797</v>
      </c>
      <c r="S6157" s="45">
        <v>7382.33181223254</v>
      </c>
      <c r="T6157" s="140">
        <v>0.97612181920505103</v>
      </c>
      <c r="U6157" s="44">
        <v>7862.4208265437601</v>
      </c>
      <c r="V6157" s="45">
        <v>7303.2936042824504</v>
      </c>
      <c r="W6157" s="99">
        <v>0.96567106715363105</v>
      </c>
      <c r="X6157" s="86">
        <v>7562.1417381475503</v>
      </c>
      <c r="Y6157" s="44">
        <v>7845.0968443220199</v>
      </c>
      <c r="Z6157" s="45">
        <v>7381.9330258145801</v>
      </c>
      <c r="AA6157" s="46">
        <v>0.97616961985466399</v>
      </c>
      <c r="AB6157" s="139">
        <v>7861.6111233742104</v>
      </c>
      <c r="AC6157" s="45">
        <v>7302.8531662765399</v>
      </c>
      <c r="AD6157" s="99">
        <v>0.96571228352372496</v>
      </c>
      <c r="AE6157" s="142">
        <v>7563.5478430408502</v>
      </c>
      <c r="AF6157" s="44">
        <v>7846.5555618974404</v>
      </c>
      <c r="AG6157" s="45">
        <v>7383.5686747188902</v>
      </c>
      <c r="AH6157" s="140">
        <v>0.97620439877463605</v>
      </c>
      <c r="AI6157" s="44">
        <v>7863.0729116152397</v>
      </c>
      <c r="AJ6157" s="45">
        <v>7304.4402147054298</v>
      </c>
      <c r="AK6157" s="46">
        <v>0.96574258090086296</v>
      </c>
    </row>
    <row r="6158" spans="1:37" x14ac:dyDescent="0.2">
      <c r="A6158" s="35" t="s">
        <v>1074</v>
      </c>
      <c r="B6158" s="35" t="s">
        <v>7426</v>
      </c>
      <c r="C6158" s="85" t="s">
        <v>956</v>
      </c>
      <c r="D6158" s="85" t="s">
        <v>956</v>
      </c>
      <c r="E6158" s="85" t="s">
        <v>12898</v>
      </c>
      <c r="F6158" s="85" t="s">
        <v>214</v>
      </c>
      <c r="G6158" s="85" t="s">
        <v>214</v>
      </c>
      <c r="H6158" s="840">
        <v>1.04255355458909</v>
      </c>
      <c r="I6158" s="840">
        <v>1.04381061611556</v>
      </c>
      <c r="J6158" s="86">
        <v>12581.833333333299</v>
      </c>
      <c r="K6158" s="44">
        <v>13117.235064914101</v>
      </c>
      <c r="L6158" s="45">
        <v>12341.575656077999</v>
      </c>
      <c r="M6158" s="46">
        <v>0.980904398358319</v>
      </c>
      <c r="N6158" s="139">
        <v>13133.05120353</v>
      </c>
      <c r="O6158" s="45">
        <v>12198.574324702</v>
      </c>
      <c r="P6158" s="99">
        <v>0.96953869929146597</v>
      </c>
      <c r="Q6158" s="86">
        <v>12535.198996003901</v>
      </c>
      <c r="R6158" s="44">
        <v>13068.6162707654</v>
      </c>
      <c r="S6158" s="45">
        <v>12296.460831947001</v>
      </c>
      <c r="T6158" s="140">
        <v>0.98095457725617197</v>
      </c>
      <c r="U6158" s="44">
        <v>13084.3737871499</v>
      </c>
      <c r="V6158" s="45">
        <v>12153.8932478815</v>
      </c>
      <c r="W6158" s="99">
        <v>0.96958119705607204</v>
      </c>
      <c r="X6158" s="86">
        <v>12493.4466780934</v>
      </c>
      <c r="Y6158" s="44">
        <v>13025.0872433155</v>
      </c>
      <c r="Z6158" s="45">
        <v>12256.1038561476</v>
      </c>
      <c r="AA6158" s="46">
        <v>0.98100261456576898</v>
      </c>
      <c r="AB6158" s="139">
        <v>13040.7922744675</v>
      </c>
      <c r="AC6158" s="45">
        <v>12113.928005062</v>
      </c>
      <c r="AD6158" s="99">
        <v>0.96962258031670101</v>
      </c>
      <c r="AE6158" s="142">
        <v>12456.8884861361</v>
      </c>
      <c r="AF6158" s="44">
        <v>12986.973370341</v>
      </c>
      <c r="AG6158" s="45">
        <v>12220.675556329101</v>
      </c>
      <c r="AH6158" s="140">
        <v>0.981037565675423</v>
      </c>
      <c r="AI6158" s="44">
        <v>13002.6324455965</v>
      </c>
      <c r="AJ6158" s="45">
        <v>12078.8592958804</v>
      </c>
      <c r="AK6158" s="46">
        <v>0.96965300037192803</v>
      </c>
    </row>
    <row r="6159" spans="1:37" x14ac:dyDescent="0.2">
      <c r="A6159" s="35" t="s">
        <v>1073</v>
      </c>
      <c r="B6159" s="35" t="s">
        <v>7425</v>
      </c>
      <c r="C6159" s="85" t="s">
        <v>1031</v>
      </c>
      <c r="D6159" s="85" t="s">
        <v>1031</v>
      </c>
      <c r="E6159" s="85" t="s">
        <v>12896</v>
      </c>
      <c r="F6159" s="85" t="s">
        <v>233</v>
      </c>
      <c r="G6159" s="85" t="s">
        <v>233</v>
      </c>
      <c r="H6159" s="840">
        <v>1.03895876932357</v>
      </c>
      <c r="I6159" s="840">
        <v>1.0396684515079899</v>
      </c>
      <c r="J6159" s="86">
        <v>5064.3333333333303</v>
      </c>
      <c r="K6159" s="44">
        <v>5261.63352744434</v>
      </c>
      <c r="L6159" s="45">
        <v>4950.49817527501</v>
      </c>
      <c r="M6159" s="46">
        <v>0.97752218296748805</v>
      </c>
      <c r="N6159" s="139">
        <v>5265.2275945869696</v>
      </c>
      <c r="O6159" s="45">
        <v>4890.5824818361798</v>
      </c>
      <c r="P6159" s="99">
        <v>0.96569126870983701</v>
      </c>
      <c r="Q6159" s="86">
        <v>5083.6116993364703</v>
      </c>
      <c r="R6159" s="44">
        <v>5281.6629548615401</v>
      </c>
      <c r="S6159" s="45">
        <v>4969.5974161613703</v>
      </c>
      <c r="T6159" s="140">
        <v>0.97757218884558295</v>
      </c>
      <c r="U6159" s="44">
        <v>5285.2707035170597</v>
      </c>
      <c r="V6159" s="45">
        <v>4909.4146163714904</v>
      </c>
      <c r="W6159" s="99">
        <v>0.96573359783011803</v>
      </c>
      <c r="X6159" s="86">
        <v>5103.4371907991399</v>
      </c>
      <c r="Y6159" s="44">
        <v>5302.2608230728201</v>
      </c>
      <c r="Z6159" s="45">
        <v>4989.2225753277698</v>
      </c>
      <c r="AA6159" s="46">
        <v>0.97762006051974504</v>
      </c>
      <c r="AB6159" s="139">
        <v>5305.8826415264402</v>
      </c>
      <c r="AC6159" s="45">
        <v>4928.7711183471001</v>
      </c>
      <c r="AD6159" s="99">
        <v>0.96577481686912003</v>
      </c>
      <c r="AE6159" s="142">
        <v>5123.8315059670404</v>
      </c>
      <c r="AF6159" s="44">
        <v>5323.4496756608596</v>
      </c>
      <c r="AG6159" s="45">
        <v>5009.3389330626296</v>
      </c>
      <c r="AH6159" s="140">
        <v>0.97765489111594095</v>
      </c>
      <c r="AI6159" s="44">
        <v>5327.0859675966103</v>
      </c>
      <c r="AJ6159" s="45">
        <v>4948.6226830513397</v>
      </c>
      <c r="AK6159" s="46">
        <v>0.96580511620812304</v>
      </c>
    </row>
    <row r="6160" spans="1:37" x14ac:dyDescent="0.2">
      <c r="A6160" s="35" t="s">
        <v>1072</v>
      </c>
      <c r="B6160" s="35" t="s">
        <v>7424</v>
      </c>
      <c r="C6160" s="85" t="s">
        <v>954</v>
      </c>
      <c r="D6160" s="85" t="s">
        <v>13398</v>
      </c>
      <c r="E6160" s="85" t="s">
        <v>12900</v>
      </c>
      <c r="F6160" s="85" t="s">
        <v>446</v>
      </c>
      <c r="G6160" s="85" t="s">
        <v>446</v>
      </c>
      <c r="H6160" s="840">
        <v>1.0735901746624701</v>
      </c>
      <c r="I6160" s="840">
        <v>1.1523201766745801</v>
      </c>
      <c r="J6160" s="86">
        <v>12948.5</v>
      </c>
      <c r="K6160" s="44">
        <v>13901.382376617001</v>
      </c>
      <c r="L6160" s="45">
        <v>13079.3541074818</v>
      </c>
      <c r="M6160" s="46">
        <v>1.01010573483274</v>
      </c>
      <c r="N6160" s="139">
        <v>14920.817807670801</v>
      </c>
      <c r="O6160" s="45">
        <v>13859.133128429999</v>
      </c>
      <c r="P6160" s="99">
        <v>1.0703273065165899</v>
      </c>
      <c r="Q6160" s="86">
        <v>12989.8932980135</v>
      </c>
      <c r="R6160" s="44">
        <v>13945.8218146612</v>
      </c>
      <c r="S6160" s="45">
        <v>13121.836938230799</v>
      </c>
      <c r="T6160" s="140">
        <v>1.0101574075467901</v>
      </c>
      <c r="U6160" s="44">
        <v>14968.516140150899</v>
      </c>
      <c r="V6160" s="45">
        <v>13904.046934615501</v>
      </c>
      <c r="W6160" s="99">
        <v>1.0703742221455901</v>
      </c>
      <c r="X6160" s="86">
        <v>13031.258240253699</v>
      </c>
      <c r="Y6160" s="44">
        <v>13990.230810225699</v>
      </c>
      <c r="Z6160" s="45">
        <v>13164.266663135</v>
      </c>
      <c r="AA6160" s="46">
        <v>1.0102068749179201</v>
      </c>
      <c r="AB6160" s="139">
        <v>15016.1817977012</v>
      </c>
      <c r="AC6160" s="45">
        <v>13948.9182389958</v>
      </c>
      <c r="AD6160" s="99">
        <v>1.0704199074121199</v>
      </c>
      <c r="AE6160" s="142">
        <v>13072.8557974176</v>
      </c>
      <c r="AF6160" s="44">
        <v>14034.8895388869</v>
      </c>
      <c r="AG6160" s="45">
        <v>13206.759314326</v>
      </c>
      <c r="AH6160" s="140">
        <v>1.0102428665154299</v>
      </c>
      <c r="AI6160" s="44">
        <v>15064.1155021216</v>
      </c>
      <c r="AJ6160" s="45">
        <v>13993.884109877999</v>
      </c>
      <c r="AK6160" s="46">
        <v>1.07045348979083</v>
      </c>
    </row>
    <row r="6161" spans="1:37" x14ac:dyDescent="0.2">
      <c r="A6161" s="35" t="s">
        <v>1071</v>
      </c>
      <c r="B6161" s="35" t="s">
        <v>7423</v>
      </c>
      <c r="C6161" s="85" t="s">
        <v>935</v>
      </c>
      <c r="D6161" s="85" t="s">
        <v>935</v>
      </c>
      <c r="E6161" s="85" t="s">
        <v>12902</v>
      </c>
      <c r="F6161" s="85" t="s">
        <v>196</v>
      </c>
      <c r="G6161" s="85" t="s">
        <v>196</v>
      </c>
      <c r="H6161" s="840">
        <v>1.1547414699977601</v>
      </c>
      <c r="I6161" s="840">
        <v>1.1574715490536001</v>
      </c>
      <c r="J6161" s="86">
        <v>12306.833333333299</v>
      </c>
      <c r="K6161" s="44">
        <v>14211.210814350699</v>
      </c>
      <c r="L6161" s="45">
        <v>13370.861508681101</v>
      </c>
      <c r="M6161" s="46">
        <v>1.08645832331749</v>
      </c>
      <c r="N6161" s="139">
        <v>14244.809442277799</v>
      </c>
      <c r="O6161" s="45">
        <v>13231.2258613701</v>
      </c>
      <c r="P6161" s="99">
        <v>1.07511213510408</v>
      </c>
      <c r="Q6161" s="86">
        <v>12303.9230676589</v>
      </c>
      <c r="R6161" s="44">
        <v>14207.8502098878</v>
      </c>
      <c r="S6161" s="45">
        <v>13368.3834609846</v>
      </c>
      <c r="T6161" s="140">
        <v>1.0865139019052901</v>
      </c>
      <c r="U6161" s="44">
        <v>14241.4408925595</v>
      </c>
      <c r="V6161" s="45">
        <v>13228.676826259099</v>
      </c>
      <c r="W6161" s="99">
        <v>1.07515926046636</v>
      </c>
      <c r="X6161" s="86">
        <v>12306.905065516299</v>
      </c>
      <c r="Y6161" s="44">
        <v>14211.293646477099</v>
      </c>
      <c r="Z6161" s="45">
        <v>13372.2782510207</v>
      </c>
      <c r="AA6161" s="46">
        <v>1.0865671084511399</v>
      </c>
      <c r="AB6161" s="139">
        <v>14244.892470238799</v>
      </c>
      <c r="AC6161" s="45">
        <v>13232.4477065845</v>
      </c>
      <c r="AD6161" s="99">
        <v>1.0752051499658899</v>
      </c>
      <c r="AE6161" s="142">
        <v>12316.036902903999</v>
      </c>
      <c r="AF6161" s="44">
        <v>14221.838557806001</v>
      </c>
      <c r="AG6161" s="45">
        <v>13382.6773855066</v>
      </c>
      <c r="AH6161" s="140">
        <v>1.0866058206070399</v>
      </c>
      <c r="AI6161" s="44">
        <v>14255.4623122056</v>
      </c>
      <c r="AJ6161" s="45">
        <v>13242.6817559679</v>
      </c>
      <c r="AK6161" s="46">
        <v>1.0752388824724399</v>
      </c>
    </row>
    <row r="6162" spans="1:37" x14ac:dyDescent="0.2">
      <c r="A6162" s="35" t="s">
        <v>1070</v>
      </c>
      <c r="B6162" s="35" t="s">
        <v>7422</v>
      </c>
      <c r="C6162" s="85" t="s">
        <v>1031</v>
      </c>
      <c r="D6162" s="85" t="s">
        <v>1031</v>
      </c>
      <c r="E6162" s="85" t="s">
        <v>12896</v>
      </c>
      <c r="F6162" s="85" t="s">
        <v>234</v>
      </c>
      <c r="G6162" s="85" t="s">
        <v>234</v>
      </c>
      <c r="H6162" s="840">
        <v>1.0388704479776301</v>
      </c>
      <c r="I6162" s="840">
        <v>1.03986811709885</v>
      </c>
      <c r="J6162" s="86">
        <v>5126.3333333333303</v>
      </c>
      <c r="K6162" s="44">
        <v>5325.5962064826299</v>
      </c>
      <c r="L6162" s="45">
        <v>5010.6785592210199</v>
      </c>
      <c r="M6162" s="46">
        <v>0.97743908431387305</v>
      </c>
      <c r="N6162" s="139">
        <v>5330.7105909544298</v>
      </c>
      <c r="O6162" s="45">
        <v>4951.4060624202502</v>
      </c>
      <c r="P6162" s="99">
        <v>0.96587672717736806</v>
      </c>
      <c r="Q6162" s="86">
        <v>5131.6892219126603</v>
      </c>
      <c r="R6162" s="44">
        <v>5331.1602808503603</v>
      </c>
      <c r="S6162" s="45">
        <v>5016.1702068606601</v>
      </c>
      <c r="T6162" s="140">
        <v>0.97748908594099504</v>
      </c>
      <c r="U6162" s="44">
        <v>5336.2800087267997</v>
      </c>
      <c r="V6162" s="45">
        <v>4956.7964521592003</v>
      </c>
      <c r="W6162" s="99">
        <v>0.96591906442684605</v>
      </c>
      <c r="X6162" s="86">
        <v>5138.0280968818197</v>
      </c>
      <c r="Y6162" s="44">
        <v>5337.7455507292498</v>
      </c>
      <c r="Z6162" s="45">
        <v>5022.6123330576102</v>
      </c>
      <c r="AA6162" s="46">
        <v>0.97753695354560999</v>
      </c>
      <c r="AB6162" s="139">
        <v>5342.8716027055098</v>
      </c>
      <c r="AC6162" s="45">
        <v>4963.1311175921301</v>
      </c>
      <c r="AD6162" s="99">
        <v>0.96596029138185602</v>
      </c>
      <c r="AE6162" s="142">
        <v>5148.2180727938903</v>
      </c>
      <c r="AF6162" s="44">
        <v>5348.3316155699004</v>
      </c>
      <c r="AG6162" s="45">
        <v>5032.7527113286897</v>
      </c>
      <c r="AH6162" s="140">
        <v>0.97757178118087495</v>
      </c>
      <c r="AI6162" s="44">
        <v>5353.46783377047</v>
      </c>
      <c r="AJ6162" s="45">
        <v>4973.1302472549796</v>
      </c>
      <c r="AK6162" s="46">
        <v>0.96599059653976704</v>
      </c>
    </row>
    <row r="6163" spans="1:37" x14ac:dyDescent="0.2">
      <c r="A6163" s="35" t="s">
        <v>1069</v>
      </c>
      <c r="B6163" s="35" t="s">
        <v>7421</v>
      </c>
      <c r="C6163" s="85" t="s">
        <v>952</v>
      </c>
      <c r="D6163" s="85" t="s">
        <v>13405</v>
      </c>
      <c r="E6163" s="85" t="s">
        <v>12902</v>
      </c>
      <c r="F6163" s="85" t="s">
        <v>169</v>
      </c>
      <c r="G6163" s="85" t="s">
        <v>169</v>
      </c>
      <c r="H6163" s="840">
        <v>1.16446541486449</v>
      </c>
      <c r="I6163" s="840">
        <v>1.1668976834957501</v>
      </c>
      <c r="J6163" s="86">
        <v>8327.0833333333303</v>
      </c>
      <c r="K6163" s="44">
        <v>9696.6005483611898</v>
      </c>
      <c r="L6163" s="45">
        <v>9123.2129852168891</v>
      </c>
      <c r="M6163" s="46">
        <v>1.0956072636737799</v>
      </c>
      <c r="N6163" s="139">
        <v>9716.8542519427701</v>
      </c>
      <c r="O6163" s="45">
        <v>9025.4554678627392</v>
      </c>
      <c r="P6163" s="99">
        <v>1.08386755681114</v>
      </c>
      <c r="Q6163" s="86">
        <v>8298.3205914128794</v>
      </c>
      <c r="R6163" s="44">
        <v>9663.10733015816</v>
      </c>
      <c r="S6163" s="45">
        <v>9092.1654089725907</v>
      </c>
      <c r="T6163" s="140">
        <v>1.09566331028247</v>
      </c>
      <c r="U6163" s="44">
        <v>9683.2910750248193</v>
      </c>
      <c r="V6163" s="45">
        <v>8994.6747111120803</v>
      </c>
      <c r="W6163" s="99">
        <v>1.08391506594958</v>
      </c>
      <c r="X6163" s="86">
        <v>8273.9869483493294</v>
      </c>
      <c r="Y6163" s="44">
        <v>9634.7716443929894</v>
      </c>
      <c r="Z6163" s="45">
        <v>9065.9478664565795</v>
      </c>
      <c r="AA6163" s="46">
        <v>1.0957169648745</v>
      </c>
      <c r="AB6163" s="139">
        <v>9654.8962033029402</v>
      </c>
      <c r="AC6163" s="45">
        <v>8968.6818899915197</v>
      </c>
      <c r="AD6163" s="99">
        <v>1.0839613291607599</v>
      </c>
      <c r="AE6163" s="142">
        <v>8276.1865115478595</v>
      </c>
      <c r="AF6163" s="44">
        <v>9637.3329596654803</v>
      </c>
      <c r="AG6163" s="45">
        <v>9068.6810521500593</v>
      </c>
      <c r="AH6163" s="140">
        <v>1.0957560030210101</v>
      </c>
      <c r="AI6163" s="44">
        <v>9657.4628685040007</v>
      </c>
      <c r="AJ6163" s="45">
        <v>8971.3475814933299</v>
      </c>
      <c r="AK6163" s="46">
        <v>1.0839953363757</v>
      </c>
    </row>
    <row r="6164" spans="1:37" x14ac:dyDescent="0.2">
      <c r="A6164" s="35" t="s">
        <v>1068</v>
      </c>
      <c r="B6164" s="35" t="s">
        <v>7420</v>
      </c>
      <c r="C6164" s="85" t="s">
        <v>943</v>
      </c>
      <c r="D6164" s="85" t="s">
        <v>943</v>
      </c>
      <c r="E6164" s="85" t="s">
        <v>12898</v>
      </c>
      <c r="F6164" s="85" t="s">
        <v>460</v>
      </c>
      <c r="G6164" s="85" t="s">
        <v>460</v>
      </c>
      <c r="H6164" s="840">
        <v>1.03119589594422</v>
      </c>
      <c r="I6164" s="840">
        <v>1.03892049630596</v>
      </c>
      <c r="J6164" s="86">
        <v>9779.8333333333303</v>
      </c>
      <c r="K6164" s="44">
        <v>10084.923996351799</v>
      </c>
      <c r="L6164" s="45">
        <v>9488.5737635126097</v>
      </c>
      <c r="M6164" s="46">
        <v>0.97021835036513304</v>
      </c>
      <c r="N6164" s="139">
        <v>10160.4693004563</v>
      </c>
      <c r="O6164" s="45">
        <v>9437.5052693128</v>
      </c>
      <c r="P6164" s="99">
        <v>0.96499653395383</v>
      </c>
      <c r="Q6164" s="86">
        <v>9683.2396094245905</v>
      </c>
      <c r="R6164" s="44">
        <v>9985.3169446831198</v>
      </c>
      <c r="S6164" s="45">
        <v>9395.3373609676892</v>
      </c>
      <c r="T6164" s="140">
        <v>0.97026798261021097</v>
      </c>
      <c r="U6164" s="44">
        <v>10060.1161008729</v>
      </c>
      <c r="V6164" s="45">
        <v>9344.7022486764909</v>
      </c>
      <c r="W6164" s="99">
        <v>0.965038832621821</v>
      </c>
      <c r="X6164" s="86">
        <v>9612.2187817160102</v>
      </c>
      <c r="Y6164" s="44">
        <v>9912.0805586234692</v>
      </c>
      <c r="Z6164" s="45">
        <v>9326.8848405861409</v>
      </c>
      <c r="AA6164" s="46">
        <v>0.97031549659766203</v>
      </c>
      <c r="AB6164" s="139">
        <v>9986.3311073018795</v>
      </c>
      <c r="AC6164" s="45">
        <v>9276.5603133959594</v>
      </c>
      <c r="AD6164" s="99">
        <v>0.96508002200714305</v>
      </c>
      <c r="AE6164" s="142">
        <v>9584.7564308368801</v>
      </c>
      <c r="AF6164" s="44">
        <v>9883.7614951039304</v>
      </c>
      <c r="AG6164" s="45">
        <v>9300.5690443355306</v>
      </c>
      <c r="AH6164" s="140">
        <v>0.97035006694723702</v>
      </c>
      <c r="AI6164" s="44">
        <v>9957.7999080968093</v>
      </c>
      <c r="AJ6164" s="45">
        <v>9250.3471500623291</v>
      </c>
      <c r="AK6164" s="46">
        <v>0.96511029954828498</v>
      </c>
    </row>
    <row r="6165" spans="1:37" x14ac:dyDescent="0.2">
      <c r="A6165" s="35" t="s">
        <v>1067</v>
      </c>
      <c r="B6165" s="35" t="s">
        <v>7419</v>
      </c>
      <c r="C6165" s="85" t="s">
        <v>1031</v>
      </c>
      <c r="D6165" s="85" t="s">
        <v>1031</v>
      </c>
      <c r="E6165" s="85" t="s">
        <v>12896</v>
      </c>
      <c r="F6165" s="85" t="s">
        <v>235</v>
      </c>
      <c r="G6165" s="85" t="s">
        <v>235</v>
      </c>
      <c r="H6165" s="840">
        <v>1.0412471038670299</v>
      </c>
      <c r="I6165" s="840">
        <v>1.04081568671064</v>
      </c>
      <c r="J6165" s="86">
        <v>15217.166666666701</v>
      </c>
      <c r="K6165" s="44">
        <v>15844.8307207285</v>
      </c>
      <c r="L6165" s="45">
        <v>14907.880824723199</v>
      </c>
      <c r="M6165" s="46">
        <v>0.97967520178240597</v>
      </c>
      <c r="N6165" s="139">
        <v>15838.2657739569</v>
      </c>
      <c r="O6165" s="45">
        <v>14711.300460480001</v>
      </c>
      <c r="P6165" s="99">
        <v>0.96675687286156997</v>
      </c>
      <c r="Q6165" s="86">
        <v>15264.9537213767</v>
      </c>
      <c r="R6165" s="44">
        <v>15894.5888530476</v>
      </c>
      <c r="S6165" s="45">
        <v>14955.461635874801</v>
      </c>
      <c r="T6165" s="140">
        <v>0.979725317799789</v>
      </c>
      <c r="U6165" s="44">
        <v>15888.0032901208</v>
      </c>
      <c r="V6165" s="45">
        <v>14758.1457891215</v>
      </c>
      <c r="W6165" s="99">
        <v>0.96679924869045097</v>
      </c>
      <c r="X6165" s="86">
        <v>15328.633932177299</v>
      </c>
      <c r="Y6165" s="44">
        <v>15960.8956881175</v>
      </c>
      <c r="Z6165" s="45">
        <v>15018.5861742384</v>
      </c>
      <c r="AA6165" s="46">
        <v>0.97977329491259602</v>
      </c>
      <c r="AB6165" s="139">
        <v>15954.2826524551</v>
      </c>
      <c r="AC6165" s="45">
        <v>14820.344297842301</v>
      </c>
      <c r="AD6165" s="99">
        <v>0.96684051321311804</v>
      </c>
      <c r="AE6165" s="142">
        <v>15442.621932578901</v>
      </c>
      <c r="AF6165" s="44">
        <v>16079.585363411201</v>
      </c>
      <c r="AG6165" s="45">
        <v>15130.807633386799</v>
      </c>
      <c r="AH6165" s="140">
        <v>0.97980820222411302</v>
      </c>
      <c r="AI6165" s="44">
        <v>16072.9231513699</v>
      </c>
      <c r="AJ6165" s="45">
        <v>14931.020932199301</v>
      </c>
      <c r="AK6165" s="46">
        <v>0.96687084598630701</v>
      </c>
    </row>
    <row r="6166" spans="1:37" x14ac:dyDescent="0.2">
      <c r="A6166" s="35" t="s">
        <v>1066</v>
      </c>
      <c r="B6166" s="35" t="s">
        <v>7418</v>
      </c>
      <c r="C6166" s="85" t="s">
        <v>1065</v>
      </c>
      <c r="D6166" s="85" t="s">
        <v>1065</v>
      </c>
      <c r="E6166" s="85" t="s">
        <v>12898</v>
      </c>
      <c r="F6166" s="85" t="s">
        <v>457</v>
      </c>
      <c r="G6166" s="85" t="s">
        <v>457</v>
      </c>
      <c r="H6166" s="840">
        <v>1.02340805231554</v>
      </c>
      <c r="I6166" s="840">
        <v>1.0238268770904599</v>
      </c>
      <c r="J6166" s="86">
        <v>4742.25</v>
      </c>
      <c r="K6166" s="44">
        <v>4853.2568360933501</v>
      </c>
      <c r="L6166" s="45">
        <v>4566.2699589210997</v>
      </c>
      <c r="M6166" s="46">
        <v>0.96289102407530103</v>
      </c>
      <c r="N6166" s="139">
        <v>4855.2430078822099</v>
      </c>
      <c r="O6166" s="45">
        <v>4509.7701804605504</v>
      </c>
      <c r="P6166" s="99">
        <v>0.95097689503095595</v>
      </c>
      <c r="Q6166" s="86">
        <v>4733.0575771138201</v>
      </c>
      <c r="R6166" s="44">
        <v>4843.84923649135</v>
      </c>
      <c r="S6166" s="45">
        <v>4557.6517955931704</v>
      </c>
      <c r="T6166" s="140">
        <v>0.96294028148552502</v>
      </c>
      <c r="U6166" s="44">
        <v>4845.8315582657597</v>
      </c>
      <c r="V6166" s="45">
        <v>4501.2256921472499</v>
      </c>
      <c r="W6166" s="99">
        <v>0.95101857917647903</v>
      </c>
      <c r="X6166" s="86">
        <v>4725.4001034425801</v>
      </c>
      <c r="Y6166" s="44">
        <v>4836.0125162758104</v>
      </c>
      <c r="Z6166" s="45">
        <v>4550.50093269234</v>
      </c>
      <c r="AA6166" s="46">
        <v>0.96298743663572095</v>
      </c>
      <c r="AB6166" s="139">
        <v>4837.9916309105301</v>
      </c>
      <c r="AC6166" s="45">
        <v>4494.1351010313301</v>
      </c>
      <c r="AD6166" s="99">
        <v>0.95105917015518604</v>
      </c>
      <c r="AE6166" s="142">
        <v>4718.8980550666001</v>
      </c>
      <c r="AF6166" s="44">
        <v>4829.3582676112801</v>
      </c>
      <c r="AG6166" s="45">
        <v>4544.4014437217102</v>
      </c>
      <c r="AH6166" s="140">
        <v>0.96302174590155998</v>
      </c>
      <c r="AI6166" s="44">
        <v>4831.3346590270603</v>
      </c>
      <c r="AJ6166" s="45">
        <v>4488.09206919182</v>
      </c>
      <c r="AK6166" s="46">
        <v>0.95108900781889905</v>
      </c>
    </row>
    <row r="6167" spans="1:37" x14ac:dyDescent="0.2">
      <c r="A6167" s="35" t="s">
        <v>1064</v>
      </c>
      <c r="B6167" s="35" t="s">
        <v>7417</v>
      </c>
      <c r="C6167" s="85" t="s">
        <v>1063</v>
      </c>
      <c r="D6167" s="85" t="s">
        <v>1063</v>
      </c>
      <c r="E6167" s="85" t="s">
        <v>12906</v>
      </c>
      <c r="F6167" s="85" t="s">
        <v>455</v>
      </c>
      <c r="G6167" s="85" t="s">
        <v>455</v>
      </c>
      <c r="H6167" s="840">
        <v>1.05578627068815</v>
      </c>
      <c r="I6167" s="840">
        <v>1.0561317502927701</v>
      </c>
      <c r="J6167" s="86">
        <v>65.25</v>
      </c>
      <c r="K6167" s="44">
        <v>68.890054162401995</v>
      </c>
      <c r="L6167" s="45">
        <v>64.816389367812207</v>
      </c>
      <c r="M6167" s="46">
        <v>0.99335462632662497</v>
      </c>
      <c r="N6167" s="139">
        <v>68.912596706603097</v>
      </c>
      <c r="O6167" s="45">
        <v>64.009149115916301</v>
      </c>
      <c r="P6167" s="99">
        <v>0.98098312821327704</v>
      </c>
      <c r="Q6167" s="86">
        <v>65.688523194916797</v>
      </c>
      <c r="R6167" s="44">
        <v>69.353040930973506</v>
      </c>
      <c r="S6167" s="45">
        <v>65.255336426997602</v>
      </c>
      <c r="T6167" s="140">
        <v>0.99340544212519699</v>
      </c>
      <c r="U6167" s="44">
        <v>69.375734975994504</v>
      </c>
      <c r="V6167" s="45">
        <v>64.442157539067097</v>
      </c>
      <c r="W6167" s="99">
        <v>0.98102612762123798</v>
      </c>
      <c r="X6167" s="86">
        <v>66.177612669731403</v>
      </c>
      <c r="Y6167" s="44">
        <v>69.869414883620806</v>
      </c>
      <c r="Z6167" s="45">
        <v>65.744419917140604</v>
      </c>
      <c r="AA6167" s="46">
        <v>0.99345408915319</v>
      </c>
      <c r="AB6167" s="139">
        <v>69.892277899080199</v>
      </c>
      <c r="AC6167" s="45">
        <v>64.924738064951299</v>
      </c>
      <c r="AD6167" s="99">
        <v>0.98106799936962397</v>
      </c>
      <c r="AE6167" s="142">
        <v>66.764505965680897</v>
      </c>
      <c r="AF6167" s="44">
        <v>70.489048767843201</v>
      </c>
      <c r="AG6167" s="45">
        <v>66.329834573569499</v>
      </c>
      <c r="AH6167" s="140">
        <v>0.99348948388332603</v>
      </c>
      <c r="AI6167" s="44">
        <v>70.512114542966401</v>
      </c>
      <c r="AJ6167" s="45">
        <v>65.502575250285602</v>
      </c>
      <c r="AK6167" s="46">
        <v>0.98109877850299798</v>
      </c>
    </row>
    <row r="6168" spans="1:37" x14ac:dyDescent="0.2">
      <c r="A6168" s="35" t="s">
        <v>1062</v>
      </c>
      <c r="B6168" s="35" t="s">
        <v>7416</v>
      </c>
      <c r="C6168" s="85" t="s">
        <v>1031</v>
      </c>
      <c r="D6168" s="85" t="s">
        <v>1031</v>
      </c>
      <c r="E6168" s="85" t="s">
        <v>12896</v>
      </c>
      <c r="F6168" s="85" t="s">
        <v>234</v>
      </c>
      <c r="G6168" s="85" t="s">
        <v>234</v>
      </c>
      <c r="H6168" s="840">
        <v>1.0388704479776301</v>
      </c>
      <c r="I6168" s="840">
        <v>1.03986811709885</v>
      </c>
      <c r="J6168" s="86">
        <v>4996</v>
      </c>
      <c r="K6168" s="44">
        <v>5190.19675809622</v>
      </c>
      <c r="L6168" s="45">
        <v>4883.2856652321097</v>
      </c>
      <c r="M6168" s="46">
        <v>0.97743908431387305</v>
      </c>
      <c r="N6168" s="139">
        <v>5195.1811130258802</v>
      </c>
      <c r="O6168" s="45">
        <v>4825.5201289781298</v>
      </c>
      <c r="P6168" s="99">
        <v>0.96587672717736806</v>
      </c>
      <c r="Q6168" s="86">
        <v>5000.1392335396104</v>
      </c>
      <c r="R6168" s="44">
        <v>5194.4968854977997</v>
      </c>
      <c r="S6168" s="45">
        <v>4887.5815289703396</v>
      </c>
      <c r="T6168" s="140">
        <v>0.97748908594099404</v>
      </c>
      <c r="U6168" s="44">
        <v>5199.4853700129497</v>
      </c>
      <c r="V6168" s="45">
        <v>4829.7298104645497</v>
      </c>
      <c r="W6168" s="99">
        <v>0.96591906442684605</v>
      </c>
      <c r="X6168" s="86">
        <v>5004.28047923548</v>
      </c>
      <c r="Y6168" s="44">
        <v>5198.7991032690497</v>
      </c>
      <c r="Z6168" s="45">
        <v>4891.8690943596102</v>
      </c>
      <c r="AA6168" s="46">
        <v>0.97753695354560999</v>
      </c>
      <c r="AB6168" s="139">
        <v>5203.79171937715</v>
      </c>
      <c r="AC6168" s="45">
        <v>4833.9362298788301</v>
      </c>
      <c r="AD6168" s="99">
        <v>0.96596029138185602</v>
      </c>
      <c r="AE6168" s="142">
        <v>5009.8563775263701</v>
      </c>
      <c r="AF6168" s="44">
        <v>5204.59173922439</v>
      </c>
      <c r="AG6168" s="45">
        <v>4897.4942224388196</v>
      </c>
      <c r="AH6168" s="140">
        <v>0.97757178118087396</v>
      </c>
      <c r="AI6168" s="44">
        <v>5209.5899182340399</v>
      </c>
      <c r="AJ6168" s="45">
        <v>4839.4741507052604</v>
      </c>
      <c r="AK6168" s="46">
        <v>0.96599059653976704</v>
      </c>
    </row>
    <row r="6169" spans="1:37" x14ac:dyDescent="0.2">
      <c r="A6169" s="35" t="s">
        <v>1061</v>
      </c>
      <c r="B6169" s="35" t="s">
        <v>7415</v>
      </c>
      <c r="C6169" s="85" t="s">
        <v>1031</v>
      </c>
      <c r="D6169" s="85" t="s">
        <v>1031</v>
      </c>
      <c r="E6169" s="85" t="s">
        <v>12896</v>
      </c>
      <c r="F6169" s="85" t="s">
        <v>228</v>
      </c>
      <c r="G6169" s="85" t="s">
        <v>228</v>
      </c>
      <c r="H6169" s="840">
        <v>1.0332363746820801</v>
      </c>
      <c r="I6169" s="840">
        <v>1.03696514812771</v>
      </c>
      <c r="J6169" s="86">
        <v>4057.6666666666702</v>
      </c>
      <c r="K6169" s="44">
        <v>4192.5287963349901</v>
      </c>
      <c r="L6169" s="45">
        <v>3944.6126469635401</v>
      </c>
      <c r="M6169" s="46">
        <v>0.97213816979303402</v>
      </c>
      <c r="N6169" s="139">
        <v>4207.6589160528802</v>
      </c>
      <c r="O6169" s="45">
        <v>3908.2646694220002</v>
      </c>
      <c r="P6169" s="99">
        <v>0.96318031777425495</v>
      </c>
      <c r="Q6169" s="86">
        <v>4078.8469276020401</v>
      </c>
      <c r="R6169" s="44">
        <v>4214.4130123586701</v>
      </c>
      <c r="S6169" s="45">
        <v>3965.40562997806</v>
      </c>
      <c r="T6169" s="140">
        <v>0.97218790024791102</v>
      </c>
      <c r="U6169" s="44">
        <v>4229.6221084711096</v>
      </c>
      <c r="V6169" s="45">
        <v>3928.8372849545999</v>
      </c>
      <c r="W6169" s="99">
        <v>0.96322253683208903</v>
      </c>
      <c r="X6169" s="86">
        <v>4098.0843901530397</v>
      </c>
      <c r="Y6169" s="44">
        <v>4234.2898584229497</v>
      </c>
      <c r="Z6169" s="45">
        <v>3984.3031599268202</v>
      </c>
      <c r="AA6169" s="46">
        <v>0.97223550825365701</v>
      </c>
      <c r="AB6169" s="139">
        <v>4249.5706866749097</v>
      </c>
      <c r="AC6169" s="45">
        <v>3947.5357223189699</v>
      </c>
      <c r="AD6169" s="99">
        <v>0.963263648695032</v>
      </c>
      <c r="AE6169" s="142">
        <v>4118.19257212503</v>
      </c>
      <c r="AF6169" s="44">
        <v>4255.0663634651401</v>
      </c>
      <c r="AG6169" s="45">
        <v>4003.9956975126402</v>
      </c>
      <c r="AH6169" s="140">
        <v>0.97227014700930703</v>
      </c>
      <c r="AI6169" s="44">
        <v>4270.4221705720802</v>
      </c>
      <c r="AJ6169" s="45">
        <v>3967.02965712277</v>
      </c>
      <c r="AK6169" s="46">
        <v>0.96329386925093197</v>
      </c>
    </row>
    <row r="6170" spans="1:37" x14ac:dyDescent="0.2">
      <c r="A6170" s="35" t="s">
        <v>1060</v>
      </c>
      <c r="B6170" s="35" t="s">
        <v>7414</v>
      </c>
      <c r="C6170" s="85" t="s">
        <v>1031</v>
      </c>
      <c r="D6170" s="85" t="s">
        <v>1031</v>
      </c>
      <c r="E6170" s="85" t="s">
        <v>12896</v>
      </c>
      <c r="F6170" s="85" t="s">
        <v>228</v>
      </c>
      <c r="G6170" s="85" t="s">
        <v>228</v>
      </c>
      <c r="H6170" s="840">
        <v>1.0332363746820801</v>
      </c>
      <c r="I6170" s="840">
        <v>1.03696514812771</v>
      </c>
      <c r="J6170" s="86">
        <v>4472.5</v>
      </c>
      <c r="K6170" s="44">
        <v>4621.1496857656002</v>
      </c>
      <c r="L6170" s="45">
        <v>4347.8879643993496</v>
      </c>
      <c r="M6170" s="46">
        <v>0.97213816979303402</v>
      </c>
      <c r="N6170" s="139">
        <v>4637.8266250011902</v>
      </c>
      <c r="O6170" s="45">
        <v>4307.8239712453496</v>
      </c>
      <c r="P6170" s="99">
        <v>0.96318031777425495</v>
      </c>
      <c r="Q6170" s="86">
        <v>4495.3128939982998</v>
      </c>
      <c r="R6170" s="44">
        <v>4644.7207976564196</v>
      </c>
      <c r="S6170" s="45">
        <v>4370.2888033735699</v>
      </c>
      <c r="T6170" s="140">
        <v>0.97218790024791102</v>
      </c>
      <c r="U6170" s="44">
        <v>4661.4828010053698</v>
      </c>
      <c r="V6170" s="45">
        <v>4329.9866896110498</v>
      </c>
      <c r="W6170" s="99">
        <v>0.96322253683208903</v>
      </c>
      <c r="X6170" s="86">
        <v>4517.0565998874099</v>
      </c>
      <c r="Y6170" s="44">
        <v>4667.1871855014297</v>
      </c>
      <c r="Z6170" s="45">
        <v>4391.6428192020703</v>
      </c>
      <c r="AA6170" s="46">
        <v>0.97223550825365701</v>
      </c>
      <c r="AB6170" s="139">
        <v>4684.0302662035101</v>
      </c>
      <c r="AC6170" s="45">
        <v>4351.1164217695195</v>
      </c>
      <c r="AD6170" s="99">
        <v>0.96326364869503101</v>
      </c>
      <c r="AE6170" s="142">
        <v>4540.0808632864</v>
      </c>
      <c r="AF6170" s="44">
        <v>4690.9766919455296</v>
      </c>
      <c r="AG6170" s="45">
        <v>4414.1850883816096</v>
      </c>
      <c r="AH6170" s="140">
        <v>0.97227014700930703</v>
      </c>
      <c r="AI6170" s="44">
        <v>4707.9056249095702</v>
      </c>
      <c r="AJ6170" s="45">
        <v>4373.4320615072702</v>
      </c>
      <c r="AK6170" s="46">
        <v>0.96329386925093197</v>
      </c>
    </row>
    <row r="6171" spans="1:37" x14ac:dyDescent="0.2">
      <c r="A6171" s="35" t="s">
        <v>1059</v>
      </c>
      <c r="B6171" s="35" t="s">
        <v>7413</v>
      </c>
      <c r="C6171" s="85" t="s">
        <v>1031</v>
      </c>
      <c r="D6171" s="85" t="s">
        <v>1031</v>
      </c>
      <c r="E6171" s="85" t="s">
        <v>12896</v>
      </c>
      <c r="F6171" s="85" t="s">
        <v>235</v>
      </c>
      <c r="G6171" s="85" t="s">
        <v>235</v>
      </c>
      <c r="H6171" s="840">
        <v>1.0412471038670299</v>
      </c>
      <c r="I6171" s="840">
        <v>1.04081568671064</v>
      </c>
      <c r="J6171" s="86">
        <v>6792.9166666666697</v>
      </c>
      <c r="K6171" s="44">
        <v>7073.1048059767299</v>
      </c>
      <c r="L6171" s="45">
        <v>6654.8520061077397</v>
      </c>
      <c r="M6171" s="46">
        <v>0.97967520178240597</v>
      </c>
      <c r="N6171" s="139">
        <v>7070.17422518481</v>
      </c>
      <c r="O6171" s="45">
        <v>6567.09887427591</v>
      </c>
      <c r="P6171" s="99">
        <v>0.96675687286156997</v>
      </c>
      <c r="Q6171" s="86">
        <v>6814.68061411086</v>
      </c>
      <c r="R6171" s="44">
        <v>7095.7664532217104</v>
      </c>
      <c r="S6171" s="45">
        <v>6676.5151303638204</v>
      </c>
      <c r="T6171" s="140">
        <v>0.979725317799789</v>
      </c>
      <c r="U6171" s="44">
        <v>7092.8264830894695</v>
      </c>
      <c r="V6171" s="45">
        <v>6588.4280977877597</v>
      </c>
      <c r="W6171" s="99">
        <v>0.96679924869045097</v>
      </c>
      <c r="X6171" s="86">
        <v>6841.3426227514801</v>
      </c>
      <c r="Y6171" s="44">
        <v>7123.5281925020299</v>
      </c>
      <c r="Z6171" s="45">
        <v>6702.9648031192</v>
      </c>
      <c r="AA6171" s="46">
        <v>0.97977329491259602</v>
      </c>
      <c r="AB6171" s="139">
        <v>7120.5767199218499</v>
      </c>
      <c r="AC6171" s="45">
        <v>6614.4872124478197</v>
      </c>
      <c r="AD6171" s="99">
        <v>0.96684051321311804</v>
      </c>
      <c r="AE6171" s="142">
        <v>6875.8832349572003</v>
      </c>
      <c r="AF6171" s="44">
        <v>7159.4935049270298</v>
      </c>
      <c r="AG6171" s="45">
        <v>6737.0467911463402</v>
      </c>
      <c r="AH6171" s="140">
        <v>0.97980820222411402</v>
      </c>
      <c r="AI6171" s="44">
        <v>7156.5271309341497</v>
      </c>
      <c r="AJ6171" s="45">
        <v>6648.09104028613</v>
      </c>
      <c r="AK6171" s="46">
        <v>0.96687084598630701</v>
      </c>
    </row>
    <row r="6172" spans="1:37" x14ac:dyDescent="0.2">
      <c r="A6172" s="35" t="s">
        <v>1058</v>
      </c>
      <c r="B6172" s="35" t="s">
        <v>13219</v>
      </c>
      <c r="C6172" s="85" t="s">
        <v>956</v>
      </c>
      <c r="D6172" s="85" t="s">
        <v>956</v>
      </c>
      <c r="E6172" s="85" t="s">
        <v>12898</v>
      </c>
      <c r="F6172" s="85" t="s">
        <v>214</v>
      </c>
      <c r="G6172" s="85" t="s">
        <v>214</v>
      </c>
      <c r="H6172" s="840">
        <v>1.04255355458909</v>
      </c>
      <c r="I6172" s="840">
        <v>1.04381061611556</v>
      </c>
      <c r="J6172" s="86">
        <v>22122.916666666701</v>
      </c>
      <c r="K6172" s="44">
        <v>23064.325408711498</v>
      </c>
      <c r="L6172" s="45">
        <v>21700.466262847902</v>
      </c>
      <c r="M6172" s="46">
        <v>0.980904398358319</v>
      </c>
      <c r="N6172" s="139">
        <v>23092.135276106499</v>
      </c>
      <c r="O6172" s="45">
        <v>21449.0238495335</v>
      </c>
      <c r="P6172" s="99">
        <v>0.96953869929146597</v>
      </c>
      <c r="Q6172" s="86">
        <v>22080.917033499602</v>
      </c>
      <c r="R6172" s="44">
        <v>23020.538541861701</v>
      </c>
      <c r="S6172" s="45">
        <v>21660.3766340252</v>
      </c>
      <c r="T6172" s="140">
        <v>0.98095457725617197</v>
      </c>
      <c r="U6172" s="44">
        <v>23048.2956131338</v>
      </c>
      <c r="V6172" s="45">
        <v>21409.2419694364</v>
      </c>
      <c r="W6172" s="99">
        <v>0.96958119705607204</v>
      </c>
      <c r="X6172" s="86">
        <v>22044.1450749209</v>
      </c>
      <c r="Y6172" s="44">
        <v>22982.201805736298</v>
      </c>
      <c r="Z6172" s="45">
        <v>21625.3639543645</v>
      </c>
      <c r="AA6172" s="46">
        <v>0.98100261456576898</v>
      </c>
      <c r="AB6172" s="139">
        <v>23009.912652393999</v>
      </c>
      <c r="AC6172" s="45">
        <v>21374.5008284205</v>
      </c>
      <c r="AD6172" s="99">
        <v>0.96962258031670101</v>
      </c>
      <c r="AE6172" s="142">
        <v>22020.820818910601</v>
      </c>
      <c r="AF6172" s="44">
        <v>22957.885019724599</v>
      </c>
      <c r="AG6172" s="45">
        <v>21603.252450358701</v>
      </c>
      <c r="AH6172" s="140">
        <v>0.981037565675423</v>
      </c>
      <c r="AI6172" s="44">
        <v>22985.566546357401</v>
      </c>
      <c r="AJ6172" s="45">
        <v>21352.5549777093</v>
      </c>
      <c r="AK6172" s="46">
        <v>0.96965300037192803</v>
      </c>
    </row>
    <row r="6173" spans="1:37" x14ac:dyDescent="0.2">
      <c r="A6173" s="35" t="s">
        <v>1057</v>
      </c>
      <c r="B6173" s="35" t="s">
        <v>7412</v>
      </c>
      <c r="C6173" s="85" t="s">
        <v>941</v>
      </c>
      <c r="D6173" s="85" t="s">
        <v>13395</v>
      </c>
      <c r="E6173" s="85" t="s">
        <v>12900</v>
      </c>
      <c r="F6173" s="85" t="s">
        <v>438</v>
      </c>
      <c r="G6173" s="85" t="s">
        <v>438</v>
      </c>
      <c r="H6173" s="840">
        <v>1.0727765570260099</v>
      </c>
      <c r="I6173" s="840">
        <v>1.0892017430901899</v>
      </c>
      <c r="J6173" s="86">
        <v>22194.75</v>
      </c>
      <c r="K6173" s="44">
        <v>23810.007489053001</v>
      </c>
      <c r="L6173" s="45">
        <v>22402.0540413983</v>
      </c>
      <c r="M6173" s="46">
        <v>1.0093402287206801</v>
      </c>
      <c r="N6173" s="139">
        <v>24174.5603874509</v>
      </c>
      <c r="O6173" s="45">
        <v>22454.429445463</v>
      </c>
      <c r="P6173" s="99">
        <v>1.0117000392193201</v>
      </c>
      <c r="Q6173" s="86">
        <v>22229.011564168701</v>
      </c>
      <c r="R6173" s="44">
        <v>23846.762491900201</v>
      </c>
      <c r="S6173" s="45">
        <v>22437.7833792819</v>
      </c>
      <c r="T6173" s="140">
        <v>1.00939186227469</v>
      </c>
      <c r="U6173" s="44">
        <v>24211.8781428644</v>
      </c>
      <c r="V6173" s="45">
        <v>22490.077635055601</v>
      </c>
      <c r="W6173" s="99">
        <v>1.0117443850408401</v>
      </c>
      <c r="X6173" s="86">
        <v>22259.160980229201</v>
      </c>
      <c r="Y6173" s="44">
        <v>23879.1060786579</v>
      </c>
      <c r="Z6173" s="45">
        <v>22469.316222215301</v>
      </c>
      <c r="AA6173" s="46">
        <v>1.0094412921570901</v>
      </c>
      <c r="AB6173" s="139">
        <v>24244.716939390601</v>
      </c>
      <c r="AC6173" s="45">
        <v>22521.542351526899</v>
      </c>
      <c r="AD6173" s="99">
        <v>1.0117875678930901</v>
      </c>
      <c r="AE6173" s="142">
        <v>22292.457689877501</v>
      </c>
      <c r="AF6173" s="44">
        <v>23914.826008194701</v>
      </c>
      <c r="AG6173" s="45">
        <v>22503.729028939601</v>
      </c>
      <c r="AH6173" s="140">
        <v>1.00947725647846</v>
      </c>
      <c r="AI6173" s="44">
        <v>24280.9837735787</v>
      </c>
      <c r="AJ6173" s="45">
        <v>22555.939175681</v>
      </c>
      <c r="AK6173" s="46">
        <v>1.0118193107942199</v>
      </c>
    </row>
    <row r="6174" spans="1:37" x14ac:dyDescent="0.2">
      <c r="A6174" s="35" t="s">
        <v>1056</v>
      </c>
      <c r="B6174" s="35" t="s">
        <v>7411</v>
      </c>
      <c r="C6174" s="85" t="s">
        <v>952</v>
      </c>
      <c r="D6174" s="85" t="s">
        <v>13405</v>
      </c>
      <c r="E6174" s="85" t="s">
        <v>12902</v>
      </c>
      <c r="F6174" s="85" t="s">
        <v>189</v>
      </c>
      <c r="G6174" s="85" t="s">
        <v>189</v>
      </c>
      <c r="H6174" s="840">
        <v>1.16140511633541</v>
      </c>
      <c r="I6174" s="840">
        <v>1.1645630790242101</v>
      </c>
      <c r="J6174" s="86">
        <v>10074</v>
      </c>
      <c r="K6174" s="44">
        <v>11699.9951419629</v>
      </c>
      <c r="L6174" s="45">
        <v>11008.1411597563</v>
      </c>
      <c r="M6174" s="46">
        <v>1.0927279292988199</v>
      </c>
      <c r="N6174" s="139">
        <v>11731.808458089899</v>
      </c>
      <c r="O6174" s="45">
        <v>10897.0364328368</v>
      </c>
      <c r="P6174" s="99">
        <v>1.08169907016447</v>
      </c>
      <c r="Q6174" s="86">
        <v>10062.182293423</v>
      </c>
      <c r="R6174" s="44">
        <v>11686.269997081001</v>
      </c>
      <c r="S6174" s="45">
        <v>10995.790090808699</v>
      </c>
      <c r="T6174" s="140">
        <v>1.0927838286130001</v>
      </c>
      <c r="U6174" s="44">
        <v>11718.0459933316</v>
      </c>
      <c r="V6174" s="45">
        <v>10884.73031981</v>
      </c>
      <c r="W6174" s="99">
        <v>1.08174648425169</v>
      </c>
      <c r="X6174" s="86">
        <v>10049.798544277801</v>
      </c>
      <c r="Y6174" s="44">
        <v>11671.8874474643</v>
      </c>
      <c r="Z6174" s="45">
        <v>10982.795130743099</v>
      </c>
      <c r="AA6174" s="46">
        <v>1.09283734219693</v>
      </c>
      <c r="AB6174" s="139">
        <v>11703.6243362972</v>
      </c>
      <c r="AC6174" s="45">
        <v>10871.7982484683</v>
      </c>
      <c r="AD6174" s="99">
        <v>1.0817926549043699</v>
      </c>
      <c r="AE6174" s="142">
        <v>10056.9632697043</v>
      </c>
      <c r="AF6174" s="44">
        <v>11680.2085962318</v>
      </c>
      <c r="AG6174" s="45">
        <v>10991.0165836466</v>
      </c>
      <c r="AH6174" s="140">
        <v>1.09287627774839</v>
      </c>
      <c r="AI6174" s="44">
        <v>11711.9681110002</v>
      </c>
      <c r="AJ6174" s="45">
        <v>10879.890320864901</v>
      </c>
      <c r="AK6174" s="46">
        <v>1.0818265940813001</v>
      </c>
    </row>
    <row r="6175" spans="1:37" x14ac:dyDescent="0.2">
      <c r="A6175" s="35" t="s">
        <v>1055</v>
      </c>
      <c r="B6175" s="35" t="s">
        <v>7410</v>
      </c>
      <c r="C6175" s="85" t="s">
        <v>947</v>
      </c>
      <c r="D6175" s="85" t="s">
        <v>947</v>
      </c>
      <c r="E6175" s="85" t="s">
        <v>12902</v>
      </c>
      <c r="F6175" s="85" t="s">
        <v>177</v>
      </c>
      <c r="G6175" s="85" t="s">
        <v>177</v>
      </c>
      <c r="H6175" s="840">
        <v>1.1573404676653201</v>
      </c>
      <c r="I6175" s="840">
        <v>1.16321255910004</v>
      </c>
      <c r="J6175" s="86">
        <v>23242.583333333299</v>
      </c>
      <c r="K6175" s="44">
        <v>26899.582264750101</v>
      </c>
      <c r="L6175" s="45">
        <v>25308.933475263599</v>
      </c>
      <c r="M6175" s="46">
        <v>1.0889036348626</v>
      </c>
      <c r="N6175" s="139">
        <v>27036.064839262701</v>
      </c>
      <c r="O6175" s="45">
        <v>25112.324720135399</v>
      </c>
      <c r="P6175" s="99">
        <v>1.0804446459323001</v>
      </c>
      <c r="Q6175" s="86">
        <v>23219.052162927001</v>
      </c>
      <c r="R6175" s="44">
        <v>26872.348688987298</v>
      </c>
      <c r="S6175" s="45">
        <v>25284.603684916401</v>
      </c>
      <c r="T6175" s="140">
        <v>1.0889593385421401</v>
      </c>
      <c r="U6175" s="44">
        <v>27008.693086315699</v>
      </c>
      <c r="V6175" s="45">
        <v>25088.000226519001</v>
      </c>
      <c r="W6175" s="99">
        <v>1.08049200503438</v>
      </c>
      <c r="X6175" s="86">
        <v>23197.8003853675</v>
      </c>
      <c r="Y6175" s="44">
        <v>26847.7531468079</v>
      </c>
      <c r="Z6175" s="45">
        <v>25262.698416117</v>
      </c>
      <c r="AA6175" s="46">
        <v>1.08901266484093</v>
      </c>
      <c r="AB6175" s="139">
        <v>26983.9727517553</v>
      </c>
      <c r="AC6175" s="45">
        <v>25066.1076662741</v>
      </c>
      <c r="AD6175" s="99">
        <v>1.0805381221439001</v>
      </c>
      <c r="AE6175" s="142">
        <v>23220.5942071141</v>
      </c>
      <c r="AF6175" s="44">
        <v>26874.133359128002</v>
      </c>
      <c r="AG6175" s="45">
        <v>25288.422119156199</v>
      </c>
      <c r="AH6175" s="140">
        <v>1.08905146412698</v>
      </c>
      <c r="AI6175" s="44">
        <v>27010.486811480801</v>
      </c>
      <c r="AJ6175" s="45">
        <v>25091.524433546499</v>
      </c>
      <c r="AK6175" s="46">
        <v>1.0805720219622601</v>
      </c>
    </row>
    <row r="6176" spans="1:37" x14ac:dyDescent="0.2">
      <c r="A6176" s="35" t="s">
        <v>1054</v>
      </c>
      <c r="B6176" s="35" t="s">
        <v>7409</v>
      </c>
      <c r="C6176" s="85" t="s">
        <v>1031</v>
      </c>
      <c r="D6176" s="85" t="s">
        <v>1031</v>
      </c>
      <c r="E6176" s="85" t="s">
        <v>12896</v>
      </c>
      <c r="F6176" s="85" t="s">
        <v>234</v>
      </c>
      <c r="G6176" s="85" t="s">
        <v>234</v>
      </c>
      <c r="H6176" s="840">
        <v>1.0388704479776301</v>
      </c>
      <c r="I6176" s="840">
        <v>1.03986811709885</v>
      </c>
      <c r="J6176" s="86">
        <v>8491.5833333333303</v>
      </c>
      <c r="K6176" s="44">
        <v>8821.6549815393391</v>
      </c>
      <c r="L6176" s="45">
        <v>8300.0054377082797</v>
      </c>
      <c r="M6176" s="46">
        <v>0.97743908431387305</v>
      </c>
      <c r="N6176" s="139">
        <v>8830.12677202134</v>
      </c>
      <c r="O6176" s="45">
        <v>8201.8227185538908</v>
      </c>
      <c r="P6176" s="99">
        <v>0.96587672717736806</v>
      </c>
      <c r="Q6176" s="86">
        <v>8494.1293054486505</v>
      </c>
      <c r="R6176" s="44">
        <v>8824.2999167313192</v>
      </c>
      <c r="S6176" s="45">
        <v>8302.9186906476207</v>
      </c>
      <c r="T6176" s="140">
        <v>0.97748908594099404</v>
      </c>
      <c r="U6176" s="44">
        <v>8832.7742472510909</v>
      </c>
      <c r="V6176" s="45">
        <v>8204.6414318396201</v>
      </c>
      <c r="W6176" s="99">
        <v>0.96591906442684605</v>
      </c>
      <c r="X6176" s="86">
        <v>8498.48271614652</v>
      </c>
      <c r="Y6176" s="44">
        <v>8828.8225464532406</v>
      </c>
      <c r="Z6176" s="45">
        <v>8307.5809041018892</v>
      </c>
      <c r="AA6176" s="46">
        <v>0.97753695354560999</v>
      </c>
      <c r="AB6176" s="139">
        <v>8837.3012202364407</v>
      </c>
      <c r="AC6176" s="45">
        <v>8209.1968407925506</v>
      </c>
      <c r="AD6176" s="99">
        <v>0.96596029138185602</v>
      </c>
      <c r="AE6176" s="142">
        <v>8503.6754908314506</v>
      </c>
      <c r="AF6176" s="44">
        <v>8834.2171666164195</v>
      </c>
      <c r="AG6176" s="45">
        <v>8312.9531961562498</v>
      </c>
      <c r="AH6176" s="140">
        <v>0.97757178118087396</v>
      </c>
      <c r="AI6176" s="44">
        <v>8842.7010210705703</v>
      </c>
      <c r="AJ6176" s="45">
        <v>8214.4705601688693</v>
      </c>
      <c r="AK6176" s="46">
        <v>0.96599059653976704</v>
      </c>
    </row>
    <row r="6177" spans="1:37" x14ac:dyDescent="0.2">
      <c r="A6177" s="35" t="s">
        <v>1053</v>
      </c>
      <c r="B6177" s="35" t="s">
        <v>7408</v>
      </c>
      <c r="C6177" s="85" t="s">
        <v>1031</v>
      </c>
      <c r="D6177" s="85" t="s">
        <v>1031</v>
      </c>
      <c r="E6177" s="85" t="s">
        <v>12896</v>
      </c>
      <c r="F6177" s="85" t="s">
        <v>230</v>
      </c>
      <c r="G6177" s="85" t="s">
        <v>230</v>
      </c>
      <c r="H6177" s="840">
        <v>1.03941575345292</v>
      </c>
      <c r="I6177" s="840">
        <v>1.04039432650138</v>
      </c>
      <c r="J6177" s="86">
        <v>3564.5</v>
      </c>
      <c r="K6177" s="44">
        <v>3704.9974531829298</v>
      </c>
      <c r="L6177" s="45">
        <v>3485.9104184493599</v>
      </c>
      <c r="M6177" s="46">
        <v>0.97795214432581201</v>
      </c>
      <c r="N6177" s="139">
        <v>3708.4855768141501</v>
      </c>
      <c r="O6177" s="45">
        <v>3444.6098046654702</v>
      </c>
      <c r="P6177" s="99">
        <v>0.96636549436539898</v>
      </c>
      <c r="Q6177" s="86">
        <v>3570.9933143042099</v>
      </c>
      <c r="R6177" s="44">
        <v>3711.7467063628501</v>
      </c>
      <c r="S6177" s="45">
        <v>3492.4392182972701</v>
      </c>
      <c r="T6177" s="140">
        <v>0.97800217219890195</v>
      </c>
      <c r="U6177" s="44">
        <v>3715.2411841764501</v>
      </c>
      <c r="V6177" s="45">
        <v>3451.03598209334</v>
      </c>
      <c r="W6177" s="99">
        <v>0.96640785303899601</v>
      </c>
      <c r="X6177" s="86">
        <v>3575.2979042287998</v>
      </c>
      <c r="Y6177" s="44">
        <v>3716.22096494262</v>
      </c>
      <c r="Z6177" s="45">
        <v>3496.8203473726799</v>
      </c>
      <c r="AA6177" s="46">
        <v>0.978050064929333</v>
      </c>
      <c r="AB6177" s="139">
        <v>3719.7196551119</v>
      </c>
      <c r="AC6177" s="45">
        <v>3455.34344483526</v>
      </c>
      <c r="AD6177" s="99">
        <v>0.966449100856278</v>
      </c>
      <c r="AE6177" s="142">
        <v>3581.5157150843102</v>
      </c>
      <c r="AF6177" s="44">
        <v>3722.6838554978299</v>
      </c>
      <c r="AG6177" s="45">
        <v>3503.0264788807199</v>
      </c>
      <c r="AH6177" s="140">
        <v>0.97808491084570304</v>
      </c>
      <c r="AI6177" s="44">
        <v>3726.1886302492298</v>
      </c>
      <c r="AJ6177" s="45">
        <v>3461.4612358693698</v>
      </c>
      <c r="AK6177" s="46">
        <v>0.96647942134965203</v>
      </c>
    </row>
    <row r="6178" spans="1:37" x14ac:dyDescent="0.2">
      <c r="A6178" s="35" t="s">
        <v>1052</v>
      </c>
      <c r="B6178" s="35" t="s">
        <v>13220</v>
      </c>
      <c r="C6178" s="85" t="s">
        <v>968</v>
      </c>
      <c r="D6178" s="85" t="s">
        <v>968</v>
      </c>
      <c r="E6178" s="85" t="s">
        <v>12902</v>
      </c>
      <c r="F6178" s="85" t="s">
        <v>170</v>
      </c>
      <c r="G6178" s="85" t="s">
        <v>170</v>
      </c>
      <c r="H6178" s="840">
        <v>1.1549747300446001</v>
      </c>
      <c r="I6178" s="840">
        <v>1.15681489378668</v>
      </c>
      <c r="J6178" s="86">
        <v>8658.0833333333303</v>
      </c>
      <c r="K6178" s="44">
        <v>9999.8674606202803</v>
      </c>
      <c r="L6178" s="45">
        <v>9408.5468626009897</v>
      </c>
      <c r="M6178" s="46">
        <v>1.08667779003448</v>
      </c>
      <c r="N6178" s="139">
        <v>10015.7997516462</v>
      </c>
      <c r="O6178" s="45">
        <v>9303.1296229888194</v>
      </c>
      <c r="P6178" s="99">
        <v>1.0745022038737</v>
      </c>
      <c r="Q6178" s="86">
        <v>8702.4257792343105</v>
      </c>
      <c r="R6178" s="44">
        <v>10051.081865104299</v>
      </c>
      <c r="S6178" s="45">
        <v>9457.2165799546201</v>
      </c>
      <c r="T6178" s="140">
        <v>1.08673337984926</v>
      </c>
      <c r="U6178" s="44">
        <v>10067.0957534914</v>
      </c>
      <c r="V6178" s="45">
        <v>9351.1855511418598</v>
      </c>
      <c r="W6178" s="99">
        <v>1.0745493025008701</v>
      </c>
      <c r="X6178" s="86">
        <v>8742.25218246449</v>
      </c>
      <c r="Y6178" s="44">
        <v>10097.080354423701</v>
      </c>
      <c r="Z6178" s="45">
        <v>9500.9625007459508</v>
      </c>
      <c r="AA6178" s="46">
        <v>1.08678659714293</v>
      </c>
      <c r="AB6178" s="139">
        <v>10113.167529914001</v>
      </c>
      <c r="AC6178" s="45">
        <v>9394.3819349359001</v>
      </c>
      <c r="AD6178" s="99">
        <v>1.0745951659664399</v>
      </c>
      <c r="AE6178" s="142">
        <v>8793.3089401632096</v>
      </c>
      <c r="AF6178" s="44">
        <v>10156.049619363699</v>
      </c>
      <c r="AG6178" s="45">
        <v>9556.7907774161395</v>
      </c>
      <c r="AH6178" s="140">
        <v>1.0868253171187601</v>
      </c>
      <c r="AI6178" s="44">
        <v>10172.2307476484</v>
      </c>
      <c r="AJ6178" s="45">
        <v>9449.5437320220099</v>
      </c>
      <c r="AK6178" s="46">
        <v>1.07462887933591</v>
      </c>
    </row>
    <row r="6179" spans="1:37" x14ac:dyDescent="0.2">
      <c r="A6179" s="35" t="s">
        <v>1051</v>
      </c>
      <c r="B6179" s="35" t="s">
        <v>7407</v>
      </c>
      <c r="C6179" s="85" t="s">
        <v>1031</v>
      </c>
      <c r="D6179" s="85" t="s">
        <v>1031</v>
      </c>
      <c r="E6179" s="85" t="s">
        <v>12896</v>
      </c>
      <c r="F6179" s="85" t="s">
        <v>235</v>
      </c>
      <c r="G6179" s="85" t="s">
        <v>235</v>
      </c>
      <c r="H6179" s="840">
        <v>1.0412471038670299</v>
      </c>
      <c r="I6179" s="840">
        <v>1.04081568671064</v>
      </c>
      <c r="J6179" s="86">
        <v>6437.0833333333303</v>
      </c>
      <c r="K6179" s="44">
        <v>6702.5943781840397</v>
      </c>
      <c r="L6179" s="45">
        <v>6306.2509134735001</v>
      </c>
      <c r="M6179" s="46">
        <v>0.97967520178240597</v>
      </c>
      <c r="N6179" s="139">
        <v>6699.8173099969399</v>
      </c>
      <c r="O6179" s="45">
        <v>6223.0945536826603</v>
      </c>
      <c r="P6179" s="99">
        <v>0.96675687286156997</v>
      </c>
      <c r="Q6179" s="86">
        <v>6452.9064742256396</v>
      </c>
      <c r="R6179" s="44">
        <v>6719.0701778122302</v>
      </c>
      <c r="S6179" s="45">
        <v>6322.07584619302</v>
      </c>
      <c r="T6179" s="140">
        <v>0.979725317799789</v>
      </c>
      <c r="U6179" s="44">
        <v>6716.2862832506798</v>
      </c>
      <c r="V6179" s="45">
        <v>6238.6651311510896</v>
      </c>
      <c r="W6179" s="99">
        <v>0.96679924869045097</v>
      </c>
      <c r="X6179" s="86">
        <v>6473.0977861169204</v>
      </c>
      <c r="Y6179" s="44">
        <v>6740.0943228423102</v>
      </c>
      <c r="Z6179" s="45">
        <v>6342.1683461952098</v>
      </c>
      <c r="AA6179" s="46">
        <v>0.97977329491259602</v>
      </c>
      <c r="AB6179" s="139">
        <v>6737.3017174023998</v>
      </c>
      <c r="AC6179" s="45">
        <v>6258.4531856079802</v>
      </c>
      <c r="AD6179" s="99">
        <v>0.96684051321311804</v>
      </c>
      <c r="AE6179" s="142">
        <v>6500.9024594692901</v>
      </c>
      <c r="AF6179" s="44">
        <v>6769.0458584444305</v>
      </c>
      <c r="AG6179" s="45">
        <v>6369.6375516469197</v>
      </c>
      <c r="AH6179" s="140">
        <v>0.97980820222411302</v>
      </c>
      <c r="AI6179" s="44">
        <v>6766.2412575914104</v>
      </c>
      <c r="AJ6179" s="45">
        <v>6285.5330606615298</v>
      </c>
      <c r="AK6179" s="46">
        <v>0.96687084598630701</v>
      </c>
    </row>
    <row r="6180" spans="1:37" x14ac:dyDescent="0.2">
      <c r="A6180" s="35" t="s">
        <v>1050</v>
      </c>
      <c r="B6180" s="35" t="s">
        <v>13221</v>
      </c>
      <c r="C6180" s="85" t="s">
        <v>968</v>
      </c>
      <c r="D6180" s="85" t="s">
        <v>968</v>
      </c>
      <c r="E6180" s="85" t="s">
        <v>12902</v>
      </c>
      <c r="F6180" s="85" t="s">
        <v>194</v>
      </c>
      <c r="G6180" s="85" t="s">
        <v>194</v>
      </c>
      <c r="H6180" s="840">
        <v>1.15107900063692</v>
      </c>
      <c r="I6180" s="840">
        <v>1.15606328090388</v>
      </c>
      <c r="J6180" s="86">
        <v>657.25</v>
      </c>
      <c r="K6180" s="44">
        <v>756.54667316861401</v>
      </c>
      <c r="L6180" s="45">
        <v>711.80991710966805</v>
      </c>
      <c r="M6180" s="46">
        <v>1.0830124261843601</v>
      </c>
      <c r="N6180" s="139">
        <v>759.822591374073</v>
      </c>
      <c r="O6180" s="45">
        <v>705.75772612331104</v>
      </c>
      <c r="P6180" s="99">
        <v>1.0738040716977</v>
      </c>
      <c r="Q6180" s="86">
        <v>657.74839405373598</v>
      </c>
      <c r="R6180" s="44">
        <v>757.12036409791199</v>
      </c>
      <c r="S6180" s="45">
        <v>712.38612484366297</v>
      </c>
      <c r="T6180" s="140">
        <v>1.0830678284947099</v>
      </c>
      <c r="U6180" s="44">
        <v>760.398766439018</v>
      </c>
      <c r="V6180" s="45">
        <v>706.32386260601299</v>
      </c>
      <c r="W6180" s="99">
        <v>1.0738511397236601</v>
      </c>
      <c r="X6180" s="86">
        <v>658.26402852530202</v>
      </c>
      <c r="Y6180" s="44">
        <v>757.71390011013602</v>
      </c>
      <c r="Z6180" s="45">
        <v>712.97950482154602</v>
      </c>
      <c r="AA6180" s="46">
        <v>1.08312086628647</v>
      </c>
      <c r="AB6180" s="139">
        <v>760.99487251796302</v>
      </c>
      <c r="AC6180" s="45">
        <v>706.90774792518198</v>
      </c>
      <c r="AD6180" s="99">
        <v>1.0738969733905299</v>
      </c>
      <c r="AE6180" s="142">
        <v>659.04260783913696</v>
      </c>
      <c r="AF6180" s="44">
        <v>758.61010640862196</v>
      </c>
      <c r="AG6180" s="45">
        <v>713.84823236367697</v>
      </c>
      <c r="AH6180" s="140">
        <v>1.0831594556598301</v>
      </c>
      <c r="AI6180" s="44">
        <v>761.89495947395903</v>
      </c>
      <c r="AJ6180" s="45">
        <v>707.76606600481603</v>
      </c>
      <c r="AK6180" s="46">
        <v>1.07393066485554</v>
      </c>
    </row>
    <row r="6181" spans="1:37" x14ac:dyDescent="0.2">
      <c r="A6181" s="35" t="s">
        <v>1049</v>
      </c>
      <c r="B6181" s="35" t="s">
        <v>7406</v>
      </c>
      <c r="C6181" s="85" t="s">
        <v>947</v>
      </c>
      <c r="D6181" s="85" t="s">
        <v>947</v>
      </c>
      <c r="E6181" s="85" t="s">
        <v>12902</v>
      </c>
      <c r="F6181" s="85" t="s">
        <v>186</v>
      </c>
      <c r="G6181" s="85" t="s">
        <v>186</v>
      </c>
      <c r="H6181" s="840">
        <v>1.1438469149836901</v>
      </c>
      <c r="I6181" s="840">
        <v>1.1555904210590899</v>
      </c>
      <c r="J6181" s="86">
        <v>9050.5833333333303</v>
      </c>
      <c r="K6181" s="44">
        <v>10352.481824636099</v>
      </c>
      <c r="L6181" s="45">
        <v>9740.31013659778</v>
      </c>
      <c r="M6181" s="46">
        <v>1.07620799432056</v>
      </c>
      <c r="N6181" s="139">
        <v>10458.767404996999</v>
      </c>
      <c r="O6181" s="45">
        <v>9714.5780944138205</v>
      </c>
      <c r="P6181" s="99">
        <v>1.0733648580014701</v>
      </c>
      <c r="Q6181" s="86">
        <v>9091.6572412147507</v>
      </c>
      <c r="R6181" s="44">
        <v>10399.464087452599</v>
      </c>
      <c r="S6181" s="45">
        <v>9785.0147387570996</v>
      </c>
      <c r="T6181" s="140">
        <v>1.0762630485451199</v>
      </c>
      <c r="U6181" s="44">
        <v>10506.232019500299</v>
      </c>
      <c r="V6181" s="45">
        <v>9759.0931350406499</v>
      </c>
      <c r="W6181" s="99">
        <v>1.07341190677539</v>
      </c>
      <c r="X6181" s="86">
        <v>9133.9306277860105</v>
      </c>
      <c r="Y6181" s="44">
        <v>10447.8183702681</v>
      </c>
      <c r="Z6181" s="45">
        <v>9830.9934224730805</v>
      </c>
      <c r="AA6181" s="46">
        <v>1.07631575310705</v>
      </c>
      <c r="AB6181" s="139">
        <v>10555.082740087701</v>
      </c>
      <c r="AC6181" s="45">
        <v>9804.8883618243399</v>
      </c>
      <c r="AD6181" s="99">
        <v>1.07345772169511</v>
      </c>
      <c r="AE6181" s="142">
        <v>9176.3185525608806</v>
      </c>
      <c r="AF6181" s="44">
        <v>10496.3036672543</v>
      </c>
      <c r="AG6181" s="45">
        <v>9876.9680972137594</v>
      </c>
      <c r="AH6181" s="140">
        <v>1.0763541000282</v>
      </c>
      <c r="AI6181" s="44">
        <v>10604.0658199261</v>
      </c>
      <c r="AJ6181" s="45">
        <v>9850.6990441400594</v>
      </c>
      <c r="AK6181" s="46">
        <v>1.0734913993794399</v>
      </c>
    </row>
    <row r="6182" spans="1:37" x14ac:dyDescent="0.2">
      <c r="A6182" s="35" t="s">
        <v>1048</v>
      </c>
      <c r="B6182" s="35" t="s">
        <v>7405</v>
      </c>
      <c r="C6182" s="85" t="s">
        <v>935</v>
      </c>
      <c r="D6182" s="85" t="s">
        <v>935</v>
      </c>
      <c r="E6182" s="85" t="s">
        <v>12902</v>
      </c>
      <c r="F6182" s="85" t="s">
        <v>191</v>
      </c>
      <c r="G6182" s="85" t="s">
        <v>191</v>
      </c>
      <c r="H6182" s="840">
        <v>1.1524436175771999</v>
      </c>
      <c r="I6182" s="840">
        <v>1.15799513534885</v>
      </c>
      <c r="J6182" s="86">
        <v>12758.666666666701</v>
      </c>
      <c r="K6182" s="44">
        <v>14703.643968795001</v>
      </c>
      <c r="L6182" s="45">
        <v>13834.1756904473</v>
      </c>
      <c r="M6182" s="46">
        <v>1.0842963494446101</v>
      </c>
      <c r="N6182" s="139">
        <v>14774.4739335376</v>
      </c>
      <c r="O6182" s="45">
        <v>13723.202292715399</v>
      </c>
      <c r="P6182" s="99">
        <v>1.0755984658309701</v>
      </c>
      <c r="Q6182" s="86">
        <v>12780.9250082737</v>
      </c>
      <c r="R6182" s="44">
        <v>14729.295452517899</v>
      </c>
      <c r="S6182" s="45">
        <v>13859.0192612223</v>
      </c>
      <c r="T6182" s="140">
        <v>1.08435181743502</v>
      </c>
      <c r="U6182" s="44">
        <v>14800.2489848394</v>
      </c>
      <c r="V6182" s="45">
        <v>13747.7459089761</v>
      </c>
      <c r="W6182" s="99">
        <v>1.07564561251056</v>
      </c>
      <c r="X6182" s="86">
        <v>12803.7207092768</v>
      </c>
      <c r="Y6182" s="44">
        <v>14755.5662126471</v>
      </c>
      <c r="Z6182" s="45">
        <v>13884.417707165599</v>
      </c>
      <c r="AA6182" s="46">
        <v>1.0844049181036699</v>
      </c>
      <c r="AB6182" s="139">
        <v>14826.6462957079</v>
      </c>
      <c r="AC6182" s="45">
        <v>13772.8538268629</v>
      </c>
      <c r="AD6182" s="99">
        <v>1.0756915227683701</v>
      </c>
      <c r="AE6182" s="142">
        <v>12834.2213134336</v>
      </c>
      <c r="AF6182" s="44">
        <v>14790.716439239901</v>
      </c>
      <c r="AG6182" s="45">
        <v>13917.9885640181</v>
      </c>
      <c r="AH6182" s="140">
        <v>1.0844435532251699</v>
      </c>
      <c r="AI6182" s="44">
        <v>14861.965846946699</v>
      </c>
      <c r="AJ6182" s="45">
        <v>13806.096194485899</v>
      </c>
      <c r="AK6182" s="46">
        <v>1.07572527053394</v>
      </c>
    </row>
    <row r="6183" spans="1:37" x14ac:dyDescent="0.2">
      <c r="A6183" s="35" t="s">
        <v>1047</v>
      </c>
      <c r="B6183" s="35" t="s">
        <v>7404</v>
      </c>
      <c r="C6183" s="85" t="s">
        <v>987</v>
      </c>
      <c r="D6183" s="85" t="s">
        <v>13405</v>
      </c>
      <c r="E6183" s="85" t="s">
        <v>12902</v>
      </c>
      <c r="F6183" s="85" t="s">
        <v>197</v>
      </c>
      <c r="G6183" s="85" t="s">
        <v>197</v>
      </c>
      <c r="H6183" s="840">
        <v>1.15087947560583</v>
      </c>
      <c r="I6183" s="840">
        <v>1.16342742878239</v>
      </c>
      <c r="J6183" s="86">
        <v>5198.4166666666697</v>
      </c>
      <c r="K6183" s="44">
        <v>5982.75104731394</v>
      </c>
      <c r="L6183" s="45">
        <v>5628.9739656646198</v>
      </c>
      <c r="M6183" s="46">
        <v>1.08282469963571</v>
      </c>
      <c r="N6183" s="139">
        <v>6047.98053623952</v>
      </c>
      <c r="O6183" s="45">
        <v>5617.6389585566303</v>
      </c>
      <c r="P6183" s="99">
        <v>1.0806442266504199</v>
      </c>
      <c r="Q6183" s="86">
        <v>5167.0328952786103</v>
      </c>
      <c r="R6183" s="44">
        <v>5946.6321089563298</v>
      </c>
      <c r="S6183" s="45">
        <v>5595.2770587774703</v>
      </c>
      <c r="T6183" s="140">
        <v>1.0828800923427799</v>
      </c>
      <c r="U6183" s="44">
        <v>6011.4677957880203</v>
      </c>
      <c r="V6183" s="45">
        <v>5583.9690184362898</v>
      </c>
      <c r="W6183" s="99">
        <v>1.0806915945007101</v>
      </c>
      <c r="X6183" s="86">
        <v>5139.5872448665395</v>
      </c>
      <c r="Y6183" s="44">
        <v>5915.04547320241</v>
      </c>
      <c r="Z6183" s="45">
        <v>5565.8292554323998</v>
      </c>
      <c r="AA6183" s="46">
        <v>1.0829331209410999</v>
      </c>
      <c r="AB6183" s="139">
        <v>5979.5367732978402</v>
      </c>
      <c r="AC6183" s="45">
        <v>5554.54580142129</v>
      </c>
      <c r="AD6183" s="99">
        <v>1.08073772012903</v>
      </c>
      <c r="AE6183" s="142">
        <v>5124.2305774219803</v>
      </c>
      <c r="AF6183" s="44">
        <v>5897.3717998267703</v>
      </c>
      <c r="AG6183" s="45">
        <v>5549.3967182004899</v>
      </c>
      <c r="AH6183" s="140">
        <v>1.08297170362549</v>
      </c>
      <c r="AI6183" s="44">
        <v>5961.6704051781498</v>
      </c>
      <c r="AJ6183" s="45">
        <v>5538.1230142322502</v>
      </c>
      <c r="AK6183" s="46">
        <v>1.08077162620939</v>
      </c>
    </row>
    <row r="6184" spans="1:37" x14ac:dyDescent="0.2">
      <c r="A6184" s="35" t="s">
        <v>1046</v>
      </c>
      <c r="B6184" s="35" t="s">
        <v>7403</v>
      </c>
      <c r="C6184" s="85" t="s">
        <v>947</v>
      </c>
      <c r="D6184" s="85" t="s">
        <v>947</v>
      </c>
      <c r="E6184" s="85" t="s">
        <v>12902</v>
      </c>
      <c r="F6184" s="85" t="s">
        <v>176</v>
      </c>
      <c r="G6184" s="85" t="s">
        <v>176</v>
      </c>
      <c r="H6184" s="840">
        <v>1.14961334565861</v>
      </c>
      <c r="I6184" s="840">
        <v>1.1616079123827601</v>
      </c>
      <c r="J6184" s="86">
        <v>32928.916666666701</v>
      </c>
      <c r="K6184" s="44">
        <v>37855.522058080103</v>
      </c>
      <c r="L6184" s="45">
        <v>35617.017394906601</v>
      </c>
      <c r="M6184" s="46">
        <v>1.08163343955257</v>
      </c>
      <c r="N6184" s="139">
        <v>38250.490146192402</v>
      </c>
      <c r="O6184" s="45">
        <v>35528.792188002401</v>
      </c>
      <c r="P6184" s="99">
        <v>1.0789541771948901</v>
      </c>
      <c r="Q6184" s="86">
        <v>32834.401670455598</v>
      </c>
      <c r="R6184" s="44">
        <v>37746.866357070998</v>
      </c>
      <c r="S6184" s="45">
        <v>35516.603599937</v>
      </c>
      <c r="T6184" s="140">
        <v>1.08168877131983</v>
      </c>
      <c r="U6184" s="44">
        <v>38140.700778754799</v>
      </c>
      <c r="V6184" s="45">
        <v>35428.367700686897</v>
      </c>
      <c r="W6184" s="99">
        <v>1.07900147096529</v>
      </c>
      <c r="X6184" s="86">
        <v>32742.553603677199</v>
      </c>
      <c r="Y6184" s="44">
        <v>37641.276593729599</v>
      </c>
      <c r="Z6184" s="45">
        <v>35418.986958992398</v>
      </c>
      <c r="AA6184" s="46">
        <v>1.0817417415792101</v>
      </c>
      <c r="AB6184" s="139">
        <v>38034.009337647898</v>
      </c>
      <c r="AC6184" s="45">
        <v>35330.771410430702</v>
      </c>
      <c r="AD6184" s="99">
        <v>1.0790475244564599</v>
      </c>
      <c r="AE6184" s="142">
        <v>32702.4685483838</v>
      </c>
      <c r="AF6184" s="44">
        <v>37595.1942792029</v>
      </c>
      <c r="AG6184" s="45">
        <v>35376.885642388501</v>
      </c>
      <c r="AH6184" s="140">
        <v>1.08178028181719</v>
      </c>
      <c r="AI6184" s="44">
        <v>37987.446220250902</v>
      </c>
      <c r="AJ6184" s="45">
        <v>35288.624809172798</v>
      </c>
      <c r="AK6184" s="46">
        <v>1.07908137751016</v>
      </c>
    </row>
    <row r="6185" spans="1:37" x14ac:dyDescent="0.2">
      <c r="A6185" s="35" t="s">
        <v>1045</v>
      </c>
      <c r="B6185" s="35" t="s">
        <v>7402</v>
      </c>
      <c r="C6185" s="85" t="s">
        <v>947</v>
      </c>
      <c r="D6185" s="85" t="s">
        <v>947</v>
      </c>
      <c r="E6185" s="85" t="s">
        <v>12902</v>
      </c>
      <c r="F6185" s="85" t="s">
        <v>172</v>
      </c>
      <c r="G6185" s="85" t="s">
        <v>172</v>
      </c>
      <c r="H6185" s="840">
        <v>1.1580709354474601</v>
      </c>
      <c r="I6185" s="840">
        <v>1.16365529816321</v>
      </c>
      <c r="J6185" s="86">
        <v>33016.083333333299</v>
      </c>
      <c r="K6185" s="44">
        <v>38234.966510644699</v>
      </c>
      <c r="L6185" s="45">
        <v>35974.024218023696</v>
      </c>
      <c r="M6185" s="46">
        <v>1.08959090800767</v>
      </c>
      <c r="N6185" s="139">
        <v>38419.340295431401</v>
      </c>
      <c r="O6185" s="45">
        <v>35685.627874036603</v>
      </c>
      <c r="P6185" s="99">
        <v>1.0808558820787799</v>
      </c>
      <c r="Q6185" s="86">
        <v>33369.287715147497</v>
      </c>
      <c r="R6185" s="44">
        <v>38644.002239496498</v>
      </c>
      <c r="S6185" s="45">
        <v>36360.732466422698</v>
      </c>
      <c r="T6185" s="140">
        <v>1.08964664684518</v>
      </c>
      <c r="U6185" s="44">
        <v>38830.348445663898</v>
      </c>
      <c r="V6185" s="45">
        <v>36068.971848704699</v>
      </c>
      <c r="W6185" s="99">
        <v>1.0809032592065699</v>
      </c>
      <c r="X6185" s="86">
        <v>33695.883963624503</v>
      </c>
      <c r="Y6185" s="44">
        <v>39022.223862483799</v>
      </c>
      <c r="Z6185" s="45">
        <v>36718.404984341898</v>
      </c>
      <c r="AA6185" s="46">
        <v>1.08970000680143</v>
      </c>
      <c r="AB6185" s="139">
        <v>39210.393900564297</v>
      </c>
      <c r="AC6185" s="45">
        <v>36423.545346362298</v>
      </c>
      <c r="AD6185" s="99">
        <v>1.08094939386907</v>
      </c>
      <c r="AE6185" s="142">
        <v>34045.491469284403</v>
      </c>
      <c r="AF6185" s="44">
        <v>39427.094153602797</v>
      </c>
      <c r="AG6185" s="45">
        <v>37100.694060125599</v>
      </c>
      <c r="AH6185" s="140">
        <v>1.08973883057607</v>
      </c>
      <c r="AI6185" s="44">
        <v>39617.216526803102</v>
      </c>
      <c r="AJ6185" s="45">
        <v>36802.607942958603</v>
      </c>
      <c r="AK6185" s="46">
        <v>1.0809833065902901</v>
      </c>
    </row>
    <row r="6186" spans="1:37" x14ac:dyDescent="0.2">
      <c r="A6186" s="35" t="s">
        <v>1044</v>
      </c>
      <c r="B6186" s="35" t="s">
        <v>7401</v>
      </c>
      <c r="C6186" s="85" t="s">
        <v>987</v>
      </c>
      <c r="D6186" s="85" t="s">
        <v>13405</v>
      </c>
      <c r="E6186" s="85" t="s">
        <v>12902</v>
      </c>
      <c r="F6186" s="85" t="s">
        <v>188</v>
      </c>
      <c r="G6186" s="85" t="s">
        <v>188</v>
      </c>
      <c r="H6186" s="840">
        <v>1.16171843989248</v>
      </c>
      <c r="I6186" s="840">
        <v>1.17269554686939</v>
      </c>
      <c r="J6186" s="86">
        <v>21790.333333333299</v>
      </c>
      <c r="K6186" s="44">
        <v>25314.2320447372</v>
      </c>
      <c r="L6186" s="45">
        <v>23817.3295217747</v>
      </c>
      <c r="M6186" s="46">
        <v>1.09302272514301</v>
      </c>
      <c r="N6186" s="139">
        <v>25553.426864799501</v>
      </c>
      <c r="O6186" s="45">
        <v>23735.183243427098</v>
      </c>
      <c r="P6186" s="99">
        <v>1.08925287559134</v>
      </c>
      <c r="Q6186" s="86">
        <v>21737.790219748</v>
      </c>
      <c r="R6186" s="44">
        <v>25253.191740795701</v>
      </c>
      <c r="S6186" s="45">
        <v>23761.114159958001</v>
      </c>
      <c r="T6186" s="140">
        <v>1.0930786395376999</v>
      </c>
      <c r="U6186" s="44">
        <v>25491.809789479401</v>
      </c>
      <c r="V6186" s="45">
        <v>23678.988380850798</v>
      </c>
      <c r="W6186" s="99">
        <v>1.0893006207843201</v>
      </c>
      <c r="X6186" s="86">
        <v>21693.449826984401</v>
      </c>
      <c r="Y6186" s="44">
        <v>25201.680688890199</v>
      </c>
      <c r="Z6186" s="45">
        <v>23713.807831193099</v>
      </c>
      <c r="AA6186" s="46">
        <v>1.0931321675585</v>
      </c>
      <c r="AB6186" s="139">
        <v>25439.812008338999</v>
      </c>
      <c r="AC6186" s="45">
        <v>23631.696958681499</v>
      </c>
      <c r="AD6186" s="99">
        <v>1.0893471138595101</v>
      </c>
      <c r="AE6186" s="142">
        <v>21679.616009568901</v>
      </c>
      <c r="AF6186" s="44">
        <v>25185.609688104501</v>
      </c>
      <c r="AG6186" s="45">
        <v>23699.529975903999</v>
      </c>
      <c r="AH6186" s="140">
        <v>1.0931711136139901</v>
      </c>
      <c r="AI6186" s="44">
        <v>25423.589152259701</v>
      </c>
      <c r="AJ6186" s="45">
        <v>23617.368056144202</v>
      </c>
      <c r="AK6186" s="46">
        <v>1.0893812900431401</v>
      </c>
    </row>
    <row r="6187" spans="1:37" x14ac:dyDescent="0.2">
      <c r="A6187" s="35" t="s">
        <v>1043</v>
      </c>
      <c r="B6187" s="35" t="s">
        <v>7400</v>
      </c>
      <c r="C6187" s="85" t="s">
        <v>947</v>
      </c>
      <c r="D6187" s="85" t="s">
        <v>947</v>
      </c>
      <c r="E6187" s="85" t="s">
        <v>12902</v>
      </c>
      <c r="F6187" s="85" t="s">
        <v>190</v>
      </c>
      <c r="G6187" s="85" t="s">
        <v>190</v>
      </c>
      <c r="H6187" s="840">
        <v>1.1605178264409</v>
      </c>
      <c r="I6187" s="840">
        <v>1.16695805072078</v>
      </c>
      <c r="J6187" s="86">
        <v>17020</v>
      </c>
      <c r="K6187" s="44">
        <v>19752.0134060241</v>
      </c>
      <c r="L6187" s="45">
        <v>18584.020687587599</v>
      </c>
      <c r="M6187" s="46">
        <v>1.0918931073788201</v>
      </c>
      <c r="N6187" s="139">
        <v>19861.626023267701</v>
      </c>
      <c r="O6187" s="45">
        <v>18448.380159299599</v>
      </c>
      <c r="P6187" s="99">
        <v>1.0839236286309999</v>
      </c>
      <c r="Q6187" s="86">
        <v>17054.609421346999</v>
      </c>
      <c r="R6187" s="44">
        <v>19792.178256460102</v>
      </c>
      <c r="S6187" s="45">
        <v>18622.7630888438</v>
      </c>
      <c r="T6187" s="140">
        <v>1.0919489639870601</v>
      </c>
      <c r="U6187" s="44">
        <v>19902.0137661394</v>
      </c>
      <c r="V6187" s="45">
        <v>18486.704420587601</v>
      </c>
      <c r="W6187" s="99">
        <v>1.0839711402272401</v>
      </c>
      <c r="X6187" s="86">
        <v>17088.255169910299</v>
      </c>
      <c r="Y6187" s="44">
        <v>19831.224747451699</v>
      </c>
      <c r="Z6187" s="45">
        <v>18660.416284283201</v>
      </c>
      <c r="AA6187" s="46">
        <v>1.0920024366876999</v>
      </c>
      <c r="AB6187" s="139">
        <v>19941.276943297798</v>
      </c>
      <c r="AC6187" s="45">
        <v>18523.9660394772</v>
      </c>
      <c r="AD6187" s="99">
        <v>1.08401740583175</v>
      </c>
      <c r="AE6187" s="142">
        <v>17135.6586196483</v>
      </c>
      <c r="AF6187" s="44">
        <v>19886.237295907598</v>
      </c>
      <c r="AG6187" s="45">
        <v>18712.8476435058</v>
      </c>
      <c r="AH6187" s="140">
        <v>1.0920413424931901</v>
      </c>
      <c r="AI6187" s="44">
        <v>19996.594780601601</v>
      </c>
      <c r="AJ6187" s="45">
        <v>18575.934970262198</v>
      </c>
      <c r="AK6187" s="46">
        <v>1.0840514148059901</v>
      </c>
    </row>
    <row r="6188" spans="1:37" x14ac:dyDescent="0.2">
      <c r="A6188" s="35" t="s">
        <v>1042</v>
      </c>
      <c r="B6188" s="35" t="s">
        <v>7399</v>
      </c>
      <c r="C6188" s="85" t="s">
        <v>954</v>
      </c>
      <c r="D6188" s="85" t="s">
        <v>13398</v>
      </c>
      <c r="E6188" s="85" t="s">
        <v>12900</v>
      </c>
      <c r="F6188" s="85" t="s">
        <v>386</v>
      </c>
      <c r="G6188" s="85" t="s">
        <v>386</v>
      </c>
      <c r="H6188" s="840">
        <v>1.06858374417151</v>
      </c>
      <c r="I6188" s="840">
        <v>1.1529256738286999</v>
      </c>
      <c r="J6188" s="86">
        <v>14663.25</v>
      </c>
      <c r="K6188" s="44">
        <v>15668.910586722899</v>
      </c>
      <c r="L6188" s="45">
        <v>14742.3633484781</v>
      </c>
      <c r="M6188" s="46">
        <v>1.0053953488127201</v>
      </c>
      <c r="N6188" s="139">
        <v>16905.6373867687</v>
      </c>
      <c r="O6188" s="45">
        <v>15702.723683398801</v>
      </c>
      <c r="P6188" s="99">
        <v>1.0708897197687299</v>
      </c>
      <c r="Q6188" s="86">
        <v>14694.140788095699</v>
      </c>
      <c r="R6188" s="44">
        <v>15701.9199807267</v>
      </c>
      <c r="S6188" s="45">
        <v>14774.176548537</v>
      </c>
      <c r="T6188" s="140">
        <v>1.0054467805634499</v>
      </c>
      <c r="U6188" s="44">
        <v>16941.252169449101</v>
      </c>
      <c r="V6188" s="45">
        <v>15736.494057907499</v>
      </c>
      <c r="W6188" s="99">
        <v>1.0709366600499799</v>
      </c>
      <c r="X6188" s="86">
        <v>14723.417798590601</v>
      </c>
      <c r="Y6188" s="44">
        <v>15733.2049182194</v>
      </c>
      <c r="Z6188" s="45">
        <v>14804.3379568693</v>
      </c>
      <c r="AA6188" s="46">
        <v>1.00549601725535</v>
      </c>
      <c r="AB6188" s="139">
        <v>16975.006386501602</v>
      </c>
      <c r="AC6188" s="45">
        <v>15768.5208784559</v>
      </c>
      <c r="AD6188" s="99">
        <v>1.07098236932225</v>
      </c>
      <c r="AE6188" s="142">
        <v>14753.995494029299</v>
      </c>
      <c r="AF6188" s="44">
        <v>15765.8797464994</v>
      </c>
      <c r="AG6188" s="45">
        <v>14835.6122514334</v>
      </c>
      <c r="AH6188" s="140">
        <v>1.0055318410146701</v>
      </c>
      <c r="AI6188" s="44">
        <v>17010.260196619402</v>
      </c>
      <c r="AJ6188" s="45">
        <v>15801.764785780901</v>
      </c>
      <c r="AK6188" s="46">
        <v>1.0710159693471299</v>
      </c>
    </row>
    <row r="6189" spans="1:37" x14ac:dyDescent="0.2">
      <c r="A6189" s="35" t="s">
        <v>1041</v>
      </c>
      <c r="B6189" s="35" t="s">
        <v>7398</v>
      </c>
      <c r="C6189" s="85" t="s">
        <v>935</v>
      </c>
      <c r="D6189" s="85" t="s">
        <v>935</v>
      </c>
      <c r="E6189" s="85" t="s">
        <v>12902</v>
      </c>
      <c r="F6189" s="85" t="s">
        <v>180</v>
      </c>
      <c r="G6189" s="85" t="s">
        <v>180</v>
      </c>
      <c r="H6189" s="840">
        <v>1.1571095841777601</v>
      </c>
      <c r="I6189" s="840">
        <v>1.1585384590263701</v>
      </c>
      <c r="J6189" s="86">
        <v>8185.4166666666697</v>
      </c>
      <c r="K6189" s="44">
        <v>9471.4240754884104</v>
      </c>
      <c r="L6189" s="45">
        <v>8911.3518374845007</v>
      </c>
      <c r="M6189" s="46">
        <v>1.0886864041722</v>
      </c>
      <c r="N6189" s="139">
        <v>9483.1200114887706</v>
      </c>
      <c r="O6189" s="45">
        <v>8808.3524915460403</v>
      </c>
      <c r="P6189" s="99">
        <v>1.0761031295347701</v>
      </c>
      <c r="Q6189" s="86">
        <v>8179.6270335890204</v>
      </c>
      <c r="R6189" s="44">
        <v>9464.7248355653901</v>
      </c>
      <c r="S6189" s="45">
        <v>8905.5042870938396</v>
      </c>
      <c r="T6189" s="140">
        <v>1.0887420967391399</v>
      </c>
      <c r="U6189" s="44">
        <v>9476.4124989046595</v>
      </c>
      <c r="V6189" s="45">
        <v>8802.5080724680993</v>
      </c>
      <c r="W6189" s="99">
        <v>1.07615029833527</v>
      </c>
      <c r="X6189" s="86">
        <v>8174.8569411367298</v>
      </c>
      <c r="Y6189" s="44">
        <v>9459.2053158714298</v>
      </c>
      <c r="Z6189" s="45">
        <v>8900.7467345327204</v>
      </c>
      <c r="AA6189" s="46">
        <v>1.0887954123996</v>
      </c>
      <c r="AB6189" s="139">
        <v>9470.8861633455708</v>
      </c>
      <c r="AC6189" s="45">
        <v>8797.7502219350899</v>
      </c>
      <c r="AD6189" s="99">
        <v>1.0761962301338801</v>
      </c>
      <c r="AE6189" s="142">
        <v>8178.3338336444804</v>
      </c>
      <c r="AF6189" s="44">
        <v>9463.2284615153094</v>
      </c>
      <c r="AG6189" s="45">
        <v>8904.8496093560207</v>
      </c>
      <c r="AH6189" s="140">
        <v>1.0888342039454</v>
      </c>
      <c r="AI6189" s="44">
        <v>9474.9142770337094</v>
      </c>
      <c r="AJ6189" s="45">
        <v>8801.7681705350806</v>
      </c>
      <c r="AK6189" s="46">
        <v>1.0762299937336699</v>
      </c>
    </row>
    <row r="6190" spans="1:37" x14ac:dyDescent="0.2">
      <c r="A6190" s="35" t="s">
        <v>1040</v>
      </c>
      <c r="B6190" s="35" t="s">
        <v>7397</v>
      </c>
      <c r="C6190" s="85" t="s">
        <v>1031</v>
      </c>
      <c r="D6190" s="85" t="s">
        <v>1031</v>
      </c>
      <c r="E6190" s="85" t="s">
        <v>12896</v>
      </c>
      <c r="F6190" s="85" t="s">
        <v>237</v>
      </c>
      <c r="G6190" s="85" t="s">
        <v>237</v>
      </c>
      <c r="H6190" s="840">
        <v>1.0374173238180799</v>
      </c>
      <c r="I6190" s="840">
        <v>1.0396011335936699</v>
      </c>
      <c r="J6190" s="86">
        <v>15935.5</v>
      </c>
      <c r="K6190" s="44">
        <v>16531.763763702998</v>
      </c>
      <c r="L6190" s="45">
        <v>15554.193563541499</v>
      </c>
      <c r="M6190" s="46">
        <v>0.97607188751790297</v>
      </c>
      <c r="N6190" s="139">
        <v>16566.5638643819</v>
      </c>
      <c r="O6190" s="45">
        <v>15387.776798606201</v>
      </c>
      <c r="P6190" s="99">
        <v>0.96562874077413496</v>
      </c>
      <c r="Q6190" s="86">
        <v>15960.585471828899</v>
      </c>
      <c r="R6190" s="44">
        <v>16557.787866754399</v>
      </c>
      <c r="S6190" s="45">
        <v>15579.4757263393</v>
      </c>
      <c r="T6190" s="140">
        <v>0.97612181920505103</v>
      </c>
      <c r="U6190" s="44">
        <v>16592.642749332001</v>
      </c>
      <c r="V6190" s="45">
        <v>15412.6756049777</v>
      </c>
      <c r="W6190" s="99">
        <v>0.96567106715363105</v>
      </c>
      <c r="X6190" s="86">
        <v>15985.4159705493</v>
      </c>
      <c r="Y6190" s="44">
        <v>16583.547456286</v>
      </c>
      <c r="Z6190" s="45">
        <v>15604.4774311898</v>
      </c>
      <c r="AA6190" s="46">
        <v>0.97616961985466399</v>
      </c>
      <c r="AB6190" s="139">
        <v>16618.456563949399</v>
      </c>
      <c r="AC6190" s="45">
        <v>15437.3125599958</v>
      </c>
      <c r="AD6190" s="99">
        <v>0.96571228352372496</v>
      </c>
      <c r="AE6190" s="142">
        <v>16017.2578490785</v>
      </c>
      <c r="AF6190" s="44">
        <v>16616.580772695099</v>
      </c>
      <c r="AG6190" s="45">
        <v>15636.117568578</v>
      </c>
      <c r="AH6190" s="140">
        <v>0.97620439877463605</v>
      </c>
      <c r="AI6190" s="44">
        <v>16651.559416964101</v>
      </c>
      <c r="AJ6190" s="45">
        <v>15468.547934123701</v>
      </c>
      <c r="AK6190" s="46">
        <v>0.96574258090086296</v>
      </c>
    </row>
    <row r="6191" spans="1:37" x14ac:dyDescent="0.2">
      <c r="A6191" s="35" t="s">
        <v>1039</v>
      </c>
      <c r="B6191" s="35" t="s">
        <v>7396</v>
      </c>
      <c r="C6191" s="85" t="s">
        <v>987</v>
      </c>
      <c r="D6191" s="85" t="s">
        <v>13405</v>
      </c>
      <c r="E6191" s="85" t="s">
        <v>12902</v>
      </c>
      <c r="F6191" s="85" t="s">
        <v>183</v>
      </c>
      <c r="G6191" s="85" t="s">
        <v>183</v>
      </c>
      <c r="H6191" s="840">
        <v>1.17190218719693</v>
      </c>
      <c r="I6191" s="840">
        <v>1.1772865983776599</v>
      </c>
      <c r="J6191" s="86">
        <v>300.5</v>
      </c>
      <c r="K6191" s="44">
        <v>352.15660725267799</v>
      </c>
      <c r="L6191" s="45">
        <v>331.332585692679</v>
      </c>
      <c r="M6191" s="46">
        <v>1.1026042785114101</v>
      </c>
      <c r="N6191" s="139">
        <v>353.77462281248597</v>
      </c>
      <c r="O6191" s="45">
        <v>328.60193443939198</v>
      </c>
      <c r="P6191" s="99">
        <v>1.09351725271012</v>
      </c>
      <c r="Q6191" s="86">
        <v>301.85840342075397</v>
      </c>
      <c r="R6191" s="44">
        <v>353.74852319255598</v>
      </c>
      <c r="S6191" s="45">
        <v>332.84739330261101</v>
      </c>
      <c r="T6191" s="140">
        <v>1.10266068305762</v>
      </c>
      <c r="U6191" s="44">
        <v>355.37385295492999</v>
      </c>
      <c r="V6191" s="45">
        <v>330.101840727325</v>
      </c>
      <c r="W6191" s="99">
        <v>1.09356518482344</v>
      </c>
      <c r="X6191" s="86">
        <v>303.10620641998202</v>
      </c>
      <c r="Y6191" s="44">
        <v>355.21082625654202</v>
      </c>
      <c r="Z6191" s="45">
        <v>334.23966351261299</v>
      </c>
      <c r="AA6191" s="46">
        <v>1.1027146803107399</v>
      </c>
      <c r="AB6191" s="139">
        <v>356.84287470333697</v>
      </c>
      <c r="AC6191" s="45">
        <v>331.48054215533398</v>
      </c>
      <c r="AD6191" s="99">
        <v>1.09361185991697</v>
      </c>
      <c r="AE6191" s="142">
        <v>304.62394345427703</v>
      </c>
      <c r="AF6191" s="44">
        <v>356.98946560662199</v>
      </c>
      <c r="AG6191" s="45">
        <v>335.92526232240101</v>
      </c>
      <c r="AH6191" s="140">
        <v>1.1027539677714899</v>
      </c>
      <c r="AI6191" s="44">
        <v>358.62968617367301</v>
      </c>
      <c r="AJ6191" s="45">
        <v>333.15080901825797</v>
      </c>
      <c r="AK6191" s="46">
        <v>1.09364616989887</v>
      </c>
    </row>
    <row r="6192" spans="1:37" x14ac:dyDescent="0.2">
      <c r="A6192" s="35" t="s">
        <v>1038</v>
      </c>
      <c r="B6192" s="35" t="s">
        <v>7395</v>
      </c>
      <c r="C6192" s="85" t="s">
        <v>943</v>
      </c>
      <c r="D6192" s="85" t="s">
        <v>943</v>
      </c>
      <c r="E6192" s="85" t="s">
        <v>12898</v>
      </c>
      <c r="F6192" s="85" t="s">
        <v>460</v>
      </c>
      <c r="G6192" s="85" t="s">
        <v>460</v>
      </c>
      <c r="H6192" s="840">
        <v>1.03119589594422</v>
      </c>
      <c r="I6192" s="840">
        <v>1.03892049630596</v>
      </c>
      <c r="J6192" s="86">
        <v>5729.5833333333303</v>
      </c>
      <c r="K6192" s="44">
        <v>5908.3228188037201</v>
      </c>
      <c r="L6192" s="45">
        <v>5558.9468899462299</v>
      </c>
      <c r="M6192" s="46">
        <v>0.97021835036513304</v>
      </c>
      <c r="N6192" s="139">
        <v>5952.5815602930297</v>
      </c>
      <c r="O6192" s="45">
        <v>5529.0280576662999</v>
      </c>
      <c r="P6192" s="99">
        <v>0.96499653395383</v>
      </c>
      <c r="Q6192" s="86">
        <v>5718.0731346005396</v>
      </c>
      <c r="R6192" s="44">
        <v>5896.45354910895</v>
      </c>
      <c r="S6192" s="45">
        <v>5548.0632847265097</v>
      </c>
      <c r="T6192" s="140">
        <v>0.97026798261021097</v>
      </c>
      <c r="U6192" s="44">
        <v>5940.6233789129701</v>
      </c>
      <c r="V6192" s="45">
        <v>5518.1626226610997</v>
      </c>
      <c r="W6192" s="99">
        <v>0.965038832621821</v>
      </c>
      <c r="X6192" s="86">
        <v>5712.4747913808396</v>
      </c>
      <c r="Y6192" s="44">
        <v>5890.6805605567197</v>
      </c>
      <c r="Z6192" s="45">
        <v>5542.9028140003302</v>
      </c>
      <c r="AA6192" s="46">
        <v>0.97031549659766203</v>
      </c>
      <c r="AB6192" s="139">
        <v>5934.8071453966804</v>
      </c>
      <c r="AC6192" s="45">
        <v>5512.9952973810796</v>
      </c>
      <c r="AD6192" s="99">
        <v>0.96508002200714305</v>
      </c>
      <c r="AE6192" s="142">
        <v>5708.43071741319</v>
      </c>
      <c r="AF6192" s="44">
        <v>5886.5103280783896</v>
      </c>
      <c r="AG6192" s="45">
        <v>5539.1761288055604</v>
      </c>
      <c r="AH6192" s="140">
        <v>0.97035006694723702</v>
      </c>
      <c r="AI6192" s="44">
        <v>5930.6056740631102</v>
      </c>
      <c r="AJ6192" s="45">
        <v>5509.2652796332804</v>
      </c>
      <c r="AK6192" s="46">
        <v>0.96511029954828498</v>
      </c>
    </row>
    <row r="6193" spans="1:37" x14ac:dyDescent="0.2">
      <c r="A6193" s="35" t="s">
        <v>1037</v>
      </c>
      <c r="B6193" s="35" t="s">
        <v>7394</v>
      </c>
      <c r="C6193" s="85" t="s">
        <v>987</v>
      </c>
      <c r="D6193" s="85" t="s">
        <v>13405</v>
      </c>
      <c r="E6193" s="85" t="s">
        <v>12902</v>
      </c>
      <c r="F6193" s="85" t="s">
        <v>188</v>
      </c>
      <c r="G6193" s="85" t="s">
        <v>188</v>
      </c>
      <c r="H6193" s="840">
        <v>1.16171843989248</v>
      </c>
      <c r="I6193" s="840">
        <v>1.17269554686939</v>
      </c>
      <c r="J6193" s="86">
        <v>9223.75</v>
      </c>
      <c r="K6193" s="44">
        <v>10715.4004599583</v>
      </c>
      <c r="L6193" s="45">
        <v>10081.768361037901</v>
      </c>
      <c r="M6193" s="46">
        <v>1.09302272514301</v>
      </c>
      <c r="N6193" s="139">
        <v>10816.6505504365</v>
      </c>
      <c r="O6193" s="45">
        <v>10046.996211235601</v>
      </c>
      <c r="P6193" s="99">
        <v>1.08925287559134</v>
      </c>
      <c r="Q6193" s="86">
        <v>9198.4486037052193</v>
      </c>
      <c r="R6193" s="44">
        <v>10686.0073613276</v>
      </c>
      <c r="S6193" s="45">
        <v>10054.6276855955</v>
      </c>
      <c r="T6193" s="140">
        <v>1.0930786395376999</v>
      </c>
      <c r="U6193" s="44">
        <v>10786.979715672</v>
      </c>
      <c r="V6193" s="45">
        <v>10019.875774268799</v>
      </c>
      <c r="W6193" s="99">
        <v>1.0893006207843201</v>
      </c>
      <c r="X6193" s="86">
        <v>9179.4495715625508</v>
      </c>
      <c r="Y6193" s="44">
        <v>10663.9358353474</v>
      </c>
      <c r="Z6193" s="45">
        <v>10034.351607156201</v>
      </c>
      <c r="AA6193" s="46">
        <v>1.0931321675585</v>
      </c>
      <c r="AB6193" s="139">
        <v>10764.699635283499</v>
      </c>
      <c r="AC6193" s="45">
        <v>9999.6068976005499</v>
      </c>
      <c r="AD6193" s="99">
        <v>1.0893471138595101</v>
      </c>
      <c r="AE6193" s="142">
        <v>9177.3352100540706</v>
      </c>
      <c r="AF6193" s="44">
        <v>10661.479542594399</v>
      </c>
      <c r="AG6193" s="45">
        <v>10032.3977515836</v>
      </c>
      <c r="AH6193" s="140">
        <v>1.0931711136139901</v>
      </c>
      <c r="AI6193" s="44">
        <v>10762.220132958</v>
      </c>
      <c r="AJ6193" s="45">
        <v>9997.6172702870808</v>
      </c>
      <c r="AK6193" s="46">
        <v>1.0893812900431401</v>
      </c>
    </row>
    <row r="6194" spans="1:37" x14ac:dyDescent="0.2">
      <c r="A6194" s="35" t="s">
        <v>1036</v>
      </c>
      <c r="B6194" s="35" t="s">
        <v>7393</v>
      </c>
      <c r="C6194" s="85" t="s">
        <v>960</v>
      </c>
      <c r="D6194" s="85" t="s">
        <v>13402</v>
      </c>
      <c r="E6194" s="85" t="s">
        <v>12900</v>
      </c>
      <c r="F6194" s="85" t="s">
        <v>310</v>
      </c>
      <c r="G6194" s="85" t="s">
        <v>310</v>
      </c>
      <c r="H6194" s="840">
        <v>1.02401174312857</v>
      </c>
      <c r="I6194" s="840">
        <v>1.0852666134944899</v>
      </c>
      <c r="J6194" s="86">
        <v>6571.0833333333303</v>
      </c>
      <c r="K6194" s="44">
        <v>6728.8664984097704</v>
      </c>
      <c r="L6194" s="45">
        <v>6330.9694885243198</v>
      </c>
      <c r="M6194" s="46">
        <v>0.96345901693393798</v>
      </c>
      <c r="N6194" s="139">
        <v>7131.3773561567295</v>
      </c>
      <c r="O6194" s="45">
        <v>6623.9471215335398</v>
      </c>
      <c r="P6194" s="99">
        <v>1.0080449121581001</v>
      </c>
      <c r="Q6194" s="86">
        <v>6594.48527372439</v>
      </c>
      <c r="R6194" s="44">
        <v>6752.8303601822099</v>
      </c>
      <c r="S6194" s="45">
        <v>6353.8413178842002</v>
      </c>
      <c r="T6194" s="140">
        <v>0.96350830340026095</v>
      </c>
      <c r="U6194" s="44">
        <v>7156.7747007541302</v>
      </c>
      <c r="V6194" s="45">
        <v>6647.8287098103101</v>
      </c>
      <c r="W6194" s="99">
        <v>1.00808909776453</v>
      </c>
      <c r="X6194" s="86">
        <v>6612.8098318628199</v>
      </c>
      <c r="Y6194" s="44">
        <v>6771.5949229035996</v>
      </c>
      <c r="Z6194" s="45">
        <v>6371.8091937895497</v>
      </c>
      <c r="AA6194" s="46">
        <v>0.96355548636646904</v>
      </c>
      <c r="AB6194" s="139">
        <v>7176.66173190881</v>
      </c>
      <c r="AC6194" s="45">
        <v>6666.5860253936698</v>
      </c>
      <c r="AD6194" s="99">
        <v>1.0081321246033299</v>
      </c>
      <c r="AE6194" s="142">
        <v>6631.6045588822099</v>
      </c>
      <c r="AF6194" s="44">
        <v>6790.8409440803498</v>
      </c>
      <c r="AG6194" s="45">
        <v>6390.1466158209696</v>
      </c>
      <c r="AH6194" s="140">
        <v>0.96358981587075498</v>
      </c>
      <c r="AI6194" s="44">
        <v>7197.0590216526898</v>
      </c>
      <c r="AJ6194" s="45">
        <v>6685.7433393135498</v>
      </c>
      <c r="AK6194" s="46">
        <v>1.0081637528219101</v>
      </c>
    </row>
    <row r="6195" spans="1:37" x14ac:dyDescent="0.2">
      <c r="A6195" s="35" t="s">
        <v>1035</v>
      </c>
      <c r="B6195" s="35" t="s">
        <v>7392</v>
      </c>
      <c r="C6195" s="85" t="s">
        <v>935</v>
      </c>
      <c r="D6195" s="85" t="s">
        <v>935</v>
      </c>
      <c r="E6195" s="85" t="s">
        <v>12902</v>
      </c>
      <c r="F6195" s="85" t="s">
        <v>191</v>
      </c>
      <c r="G6195" s="85" t="s">
        <v>191</v>
      </c>
      <c r="H6195" s="840">
        <v>1.1524436175771999</v>
      </c>
      <c r="I6195" s="840">
        <v>1.15799513534885</v>
      </c>
      <c r="J6195" s="86">
        <v>2.6666666666666701</v>
      </c>
      <c r="K6195" s="44">
        <v>3.0731829802058699</v>
      </c>
      <c r="L6195" s="45">
        <v>2.8914569318523</v>
      </c>
      <c r="M6195" s="46">
        <v>1.0842963494446101</v>
      </c>
      <c r="N6195" s="139">
        <v>3.0879870275969399</v>
      </c>
      <c r="O6195" s="45">
        <v>2.8682625755492399</v>
      </c>
      <c r="P6195" s="99">
        <v>1.0755984658309701</v>
      </c>
      <c r="Q6195" s="86">
        <v>2.66599595135831</v>
      </c>
      <c r="R6195" s="44">
        <v>3.07241001862955</v>
      </c>
      <c r="S6195" s="45">
        <v>2.8908775551297898</v>
      </c>
      <c r="T6195" s="140">
        <v>1.08435181743502</v>
      </c>
      <c r="U6195" s="44">
        <v>3.0872103425326598</v>
      </c>
      <c r="V6195" s="45">
        <v>2.86766684804949</v>
      </c>
      <c r="W6195" s="99">
        <v>1.07564561251056</v>
      </c>
      <c r="X6195" s="86">
        <v>2.6779205366419401</v>
      </c>
      <c r="Y6195" s="44">
        <v>3.0861524308319201</v>
      </c>
      <c r="Z6195" s="45">
        <v>2.9039502002253399</v>
      </c>
      <c r="AA6195" s="46">
        <v>1.0844049181036699</v>
      </c>
      <c r="AB6195" s="139">
        <v>3.10101895428215</v>
      </c>
      <c r="AC6195" s="45">
        <v>2.8806164199130699</v>
      </c>
      <c r="AD6195" s="99">
        <v>1.0756915227683701</v>
      </c>
      <c r="AE6195" s="142">
        <v>2.6942511994687299</v>
      </c>
      <c r="AF6195" s="44">
        <v>3.1049725989774601</v>
      </c>
      <c r="AG6195" s="45">
        <v>2.9217633440330402</v>
      </c>
      <c r="AH6195" s="140">
        <v>1.0844435532251699</v>
      </c>
      <c r="AI6195" s="44">
        <v>3.1199297823926</v>
      </c>
      <c r="AJ6195" s="45">
        <v>2.89827410043489</v>
      </c>
      <c r="AK6195" s="46">
        <v>1.07572527053394</v>
      </c>
    </row>
    <row r="6196" spans="1:37" x14ac:dyDescent="0.2">
      <c r="A6196" s="35" t="s">
        <v>1034</v>
      </c>
      <c r="B6196" s="35" t="s">
        <v>7391</v>
      </c>
      <c r="C6196" s="85" t="s">
        <v>1033</v>
      </c>
      <c r="D6196" s="85" t="s">
        <v>1033</v>
      </c>
      <c r="E6196" s="85" t="s">
        <v>12894</v>
      </c>
      <c r="F6196" s="85" t="s">
        <v>476</v>
      </c>
      <c r="G6196" s="85" t="s">
        <v>476</v>
      </c>
      <c r="H6196" s="840">
        <v>1.0120802336486201</v>
      </c>
      <c r="I6196" s="840">
        <v>1.0146969242210599</v>
      </c>
      <c r="J6196" s="86">
        <v>23.0833333333333</v>
      </c>
      <c r="K6196" s="44">
        <v>23.362185393389101</v>
      </c>
      <c r="L6196" s="45">
        <v>21.980712939653198</v>
      </c>
      <c r="M6196" s="46">
        <v>0.95223305153732396</v>
      </c>
      <c r="N6196" s="139">
        <v>23.4225873341029</v>
      </c>
      <c r="O6196" s="45">
        <v>21.755962726702901</v>
      </c>
      <c r="P6196" s="99">
        <v>0.94249658021817395</v>
      </c>
      <c r="Q6196" s="86">
        <v>23.058717768928702</v>
      </c>
      <c r="R6196" s="44">
        <v>23.337272467215101</v>
      </c>
      <c r="S6196" s="45">
        <v>21.958396426370701</v>
      </c>
      <c r="T6196" s="140">
        <v>0.95228176373099405</v>
      </c>
      <c r="U6196" s="44">
        <v>23.3976099966135</v>
      </c>
      <c r="V6196" s="45">
        <v>21.7337152530514</v>
      </c>
      <c r="W6196" s="99">
        <v>0.94253789264627796</v>
      </c>
      <c r="X6196" s="86">
        <v>22.876935726085499</v>
      </c>
      <c r="Y6196" s="44">
        <v>23.1532944548212</v>
      </c>
      <c r="Z6196" s="45">
        <v>21.786355526784401</v>
      </c>
      <c r="AA6196" s="46">
        <v>0.95232839693396698</v>
      </c>
      <c r="AB6196" s="139">
        <v>23.213156316861902</v>
      </c>
      <c r="AC6196" s="45">
        <v>21.5632991059354</v>
      </c>
      <c r="AD6196" s="99">
        <v>0.94257812165585597</v>
      </c>
      <c r="AE6196" s="142">
        <v>22.8177689862421</v>
      </c>
      <c r="AF6196" s="44">
        <v>23.093412966936199</v>
      </c>
      <c r="AG6196" s="45">
        <v>21.7307835559103</v>
      </c>
      <c r="AH6196" s="140">
        <v>0.95236232644009999</v>
      </c>
      <c r="AI6196" s="44">
        <v>23.153120007926599</v>
      </c>
      <c r="AJ6196" s="45">
        <v>21.508204589070601</v>
      </c>
      <c r="AK6196" s="46">
        <v>0.94260769324288196</v>
      </c>
    </row>
    <row r="6197" spans="1:37" x14ac:dyDescent="0.2">
      <c r="A6197" s="35" t="s">
        <v>1032</v>
      </c>
      <c r="B6197" s="35" t="s">
        <v>7390</v>
      </c>
      <c r="C6197" s="85" t="s">
        <v>1031</v>
      </c>
      <c r="D6197" s="85" t="s">
        <v>1031</v>
      </c>
      <c r="E6197" s="85" t="s">
        <v>12896</v>
      </c>
      <c r="F6197" s="85" t="s">
        <v>237</v>
      </c>
      <c r="G6197" s="85" t="s">
        <v>237</v>
      </c>
      <c r="H6197" s="840">
        <v>1.0374173238180799</v>
      </c>
      <c r="I6197" s="840">
        <v>1.0396011335936699</v>
      </c>
      <c r="J6197" s="86">
        <v>5598.75</v>
      </c>
      <c r="K6197" s="44">
        <v>5808.2402417264602</v>
      </c>
      <c r="L6197" s="45">
        <v>5464.7824802408604</v>
      </c>
      <c r="M6197" s="46">
        <v>0.97607188751790297</v>
      </c>
      <c r="N6197" s="139">
        <v>5820.4668467075699</v>
      </c>
      <c r="O6197" s="45">
        <v>5406.3139124091904</v>
      </c>
      <c r="P6197" s="99">
        <v>0.96562874077413496</v>
      </c>
      <c r="Q6197" s="86">
        <v>5603.1678345743303</v>
      </c>
      <c r="R6197" s="44">
        <v>5812.8233798476404</v>
      </c>
      <c r="S6197" s="45">
        <v>5469.3743799959202</v>
      </c>
      <c r="T6197" s="140">
        <v>0.97612181920505103</v>
      </c>
      <c r="U6197" s="44">
        <v>5825.0596325390698</v>
      </c>
      <c r="V6197" s="45">
        <v>5410.8170622542902</v>
      </c>
      <c r="W6197" s="99">
        <v>0.96567106715363105</v>
      </c>
      <c r="X6197" s="86">
        <v>5607.8328182672203</v>
      </c>
      <c r="Y6197" s="44">
        <v>5817.6629147459698</v>
      </c>
      <c r="Z6197" s="45">
        <v>5474.1960304164204</v>
      </c>
      <c r="AA6197" s="46">
        <v>0.97616961985466399</v>
      </c>
      <c r="AB6197" s="139">
        <v>5829.9093548743904</v>
      </c>
      <c r="AC6197" s="45">
        <v>5415.55303654812</v>
      </c>
      <c r="AD6197" s="99">
        <v>0.96571228352372496</v>
      </c>
      <c r="AE6197" s="142">
        <v>5614.2143675781999</v>
      </c>
      <c r="AF6197" s="44">
        <v>5824.2832445539798</v>
      </c>
      <c r="AG6197" s="45">
        <v>5480.6207612935996</v>
      </c>
      <c r="AH6197" s="140">
        <v>0.97620439877463605</v>
      </c>
      <c r="AI6197" s="44">
        <v>5836.5436207721696</v>
      </c>
      <c r="AJ6197" s="45">
        <v>5421.8858730756701</v>
      </c>
      <c r="AK6197" s="46">
        <v>0.96574258090086296</v>
      </c>
    </row>
    <row r="6198" spans="1:37" x14ac:dyDescent="0.2">
      <c r="A6198" s="35" t="s">
        <v>1030</v>
      </c>
      <c r="B6198" s="35" t="s">
        <v>7389</v>
      </c>
      <c r="C6198" s="85" t="s">
        <v>987</v>
      </c>
      <c r="D6198" s="85" t="s">
        <v>13405</v>
      </c>
      <c r="E6198" s="85" t="s">
        <v>12902</v>
      </c>
      <c r="F6198" s="85" t="s">
        <v>192</v>
      </c>
      <c r="G6198" s="85" t="s">
        <v>192</v>
      </c>
      <c r="H6198" s="840">
        <v>1.15731690402855</v>
      </c>
      <c r="I6198" s="840">
        <v>1.16993676039658</v>
      </c>
      <c r="J6198" s="86">
        <v>19715.666666666701</v>
      </c>
      <c r="K6198" s="44">
        <v>22817.2743075256</v>
      </c>
      <c r="L6198" s="45">
        <v>21468.0239957761</v>
      </c>
      <c r="M6198" s="46">
        <v>1.0888814646106799</v>
      </c>
      <c r="N6198" s="139">
        <v>23066.0831890589</v>
      </c>
      <c r="O6198" s="45">
        <v>21424.825488068302</v>
      </c>
      <c r="P6198" s="99">
        <v>1.08669038943995</v>
      </c>
      <c r="Q6198" s="86">
        <v>19605.5167821047</v>
      </c>
      <c r="R6198" s="44">
        <v>22689.795984145301</v>
      </c>
      <c r="S6198" s="45">
        <v>21349.1759053362</v>
      </c>
      <c r="T6198" s="140">
        <v>1.0889371671560899</v>
      </c>
      <c r="U6198" s="44">
        <v>22937.214789956499</v>
      </c>
      <c r="V6198" s="45">
        <v>21306.0605341804</v>
      </c>
      <c r="W6198" s="99">
        <v>1.0867380223115499</v>
      </c>
      <c r="X6198" s="86">
        <v>19499.951947776601</v>
      </c>
      <c r="Y6198" s="44">
        <v>22567.6240169064</v>
      </c>
      <c r="Z6198" s="45">
        <v>21235.262272783901</v>
      </c>
      <c r="AA6198" s="46">
        <v>1.08899049236914</v>
      </c>
      <c r="AB6198" s="139">
        <v>22813.710609670801</v>
      </c>
      <c r="AC6198" s="45">
        <v>21192.243694806999</v>
      </c>
      <c r="AD6198" s="99">
        <v>1.0867844060109799</v>
      </c>
      <c r="AE6198" s="142">
        <v>19412.022883853901</v>
      </c>
      <c r="AF6198" s="44">
        <v>22465.862224873199</v>
      </c>
      <c r="AG6198" s="45">
        <v>21140.2615154632</v>
      </c>
      <c r="AH6198" s="140">
        <v>1.0890292908652399</v>
      </c>
      <c r="AI6198" s="44">
        <v>22710.8391654804</v>
      </c>
      <c r="AJ6198" s="45">
        <v>21097.345627431601</v>
      </c>
      <c r="AK6198" s="46">
        <v>1.08681850179455</v>
      </c>
    </row>
    <row r="6199" spans="1:37" x14ac:dyDescent="0.2">
      <c r="A6199" s="35" t="s">
        <v>1029</v>
      </c>
      <c r="B6199" s="35" t="s">
        <v>7388</v>
      </c>
      <c r="C6199" s="85" t="s">
        <v>952</v>
      </c>
      <c r="D6199" s="85" t="s">
        <v>13405</v>
      </c>
      <c r="E6199" s="85" t="s">
        <v>12902</v>
      </c>
      <c r="F6199" s="85" t="s">
        <v>182</v>
      </c>
      <c r="G6199" s="85" t="s">
        <v>182</v>
      </c>
      <c r="H6199" s="840">
        <v>1.16232199599584</v>
      </c>
      <c r="I6199" s="840">
        <v>1.16425985261457</v>
      </c>
      <c r="J6199" s="86">
        <v>9534.8333333333303</v>
      </c>
      <c r="K6199" s="44">
        <v>11082.546511487701</v>
      </c>
      <c r="L6199" s="45">
        <v>10427.204022544</v>
      </c>
      <c r="M6199" s="46">
        <v>1.0935905912577399</v>
      </c>
      <c r="N6199" s="139">
        <v>11101.023651371101</v>
      </c>
      <c r="O6199" s="45">
        <v>10311.1348606581</v>
      </c>
      <c r="P6199" s="99">
        <v>1.08141741970579</v>
      </c>
      <c r="Q6199" s="86">
        <v>9527.0664226513509</v>
      </c>
      <c r="R6199" s="44">
        <v>11073.5188603611</v>
      </c>
      <c r="S6199" s="45">
        <v>10419.243179008799</v>
      </c>
      <c r="T6199" s="140">
        <v>1.0936465347020401</v>
      </c>
      <c r="U6199" s="44">
        <v>11091.9809490852</v>
      </c>
      <c r="V6199" s="45">
        <v>10303.187187690601</v>
      </c>
      <c r="W6199" s="99">
        <v>1.0814648214474401</v>
      </c>
      <c r="X6199" s="86">
        <v>9518.1463472723699</v>
      </c>
      <c r="Y6199" s="44">
        <v>11063.1508605422</v>
      </c>
      <c r="Z6199" s="45">
        <v>10409.9975217148</v>
      </c>
      <c r="AA6199" s="46">
        <v>1.0937000905326499</v>
      </c>
      <c r="AB6199" s="139">
        <v>11081.595663439201</v>
      </c>
      <c r="AC6199" s="45">
        <v>10293.9797845673</v>
      </c>
      <c r="AD6199" s="99">
        <v>1.0815109800783</v>
      </c>
      <c r="AE6199" s="142">
        <v>9536.8009517373594</v>
      </c>
      <c r="AF6199" s="44">
        <v>11084.833517638401</v>
      </c>
      <c r="AG6199" s="45">
        <v>10430.771678053001</v>
      </c>
      <c r="AH6199" s="140">
        <v>1.09373905682207</v>
      </c>
      <c r="AI6199" s="44">
        <v>11103.3144704842</v>
      </c>
      <c r="AJ6199" s="45">
        <v>10314.4785310232</v>
      </c>
      <c r="AK6199" s="46">
        <v>1.08154491041822</v>
      </c>
    </row>
    <row r="6200" spans="1:37" x14ac:dyDescent="0.2">
      <c r="A6200" s="35" t="s">
        <v>1028</v>
      </c>
      <c r="B6200" s="35" t="s">
        <v>7387</v>
      </c>
      <c r="C6200" s="85" t="s">
        <v>952</v>
      </c>
      <c r="D6200" s="85" t="s">
        <v>13405</v>
      </c>
      <c r="E6200" s="85" t="s">
        <v>12902</v>
      </c>
      <c r="F6200" s="85" t="s">
        <v>199</v>
      </c>
      <c r="G6200" s="85" t="s">
        <v>199</v>
      </c>
      <c r="H6200" s="840">
        <v>1.1574668788068601</v>
      </c>
      <c r="I6200" s="840">
        <v>1.1692062683092701</v>
      </c>
      <c r="J6200" s="86">
        <v>16.5833333333333</v>
      </c>
      <c r="K6200" s="44">
        <v>19.194659073547101</v>
      </c>
      <c r="L6200" s="45">
        <v>18.059624301652001</v>
      </c>
      <c r="M6200" s="46">
        <v>1.0890225709538901</v>
      </c>
      <c r="N6200" s="139">
        <v>19.389337282795399</v>
      </c>
      <c r="O6200" s="45">
        <v>18.009696930696599</v>
      </c>
      <c r="P6200" s="99">
        <v>1.08601187521789</v>
      </c>
      <c r="Q6200" s="86">
        <v>16.678618468774101</v>
      </c>
      <c r="R6200" s="44">
        <v>19.304948461862399</v>
      </c>
      <c r="S6200" s="45">
        <v>18.1643211267189</v>
      </c>
      <c r="T6200" s="140">
        <v>1.08907828071769</v>
      </c>
      <c r="U6200" s="44">
        <v>19.500745260429401</v>
      </c>
      <c r="V6200" s="45">
        <v>18.113971673765299</v>
      </c>
      <c r="W6200" s="99">
        <v>1.0860594783481901</v>
      </c>
      <c r="X6200" s="86">
        <v>16.773219697824899</v>
      </c>
      <c r="Y6200" s="44">
        <v>19.414446251183101</v>
      </c>
      <c r="Z6200" s="45">
        <v>18.268243822029799</v>
      </c>
      <c r="AA6200" s="46">
        <v>1.08913161284108</v>
      </c>
      <c r="AB6200" s="139">
        <v>19.6113536104254</v>
      </c>
      <c r="AC6200" s="45">
        <v>18.217491753445401</v>
      </c>
      <c r="AD6200" s="99">
        <v>1.0861058330862801</v>
      </c>
      <c r="AE6200" s="142">
        <v>16.8559748897889</v>
      </c>
      <c r="AF6200" s="44">
        <v>19.510232644930799</v>
      </c>
      <c r="AG6200" s="45">
        <v>18.3590291889494</v>
      </c>
      <c r="AH6200" s="140">
        <v>1.089170416365</v>
      </c>
      <c r="AI6200" s="44">
        <v>19.7081114996049</v>
      </c>
      <c r="AJ6200" s="45">
        <v>18.307947008981799</v>
      </c>
      <c r="AK6200" s="46">
        <v>1.0861399075809299</v>
      </c>
    </row>
    <row r="6201" spans="1:37" x14ac:dyDescent="0.2">
      <c r="A6201" s="35" t="s">
        <v>1027</v>
      </c>
      <c r="B6201" s="35" t="s">
        <v>13222</v>
      </c>
      <c r="C6201" s="85" t="s">
        <v>979</v>
      </c>
      <c r="D6201" s="85" t="s">
        <v>979</v>
      </c>
      <c r="E6201" s="85" t="s">
        <v>12898</v>
      </c>
      <c r="F6201" s="85" t="s">
        <v>327</v>
      </c>
      <c r="G6201" s="85" t="s">
        <v>327</v>
      </c>
      <c r="H6201" s="840">
        <v>1.0316706061896901</v>
      </c>
      <c r="I6201" s="840">
        <v>1.0441851672607101</v>
      </c>
      <c r="J6201" s="86">
        <v>98.0833333333333</v>
      </c>
      <c r="K6201" s="44">
        <v>101.189691957105</v>
      </c>
      <c r="L6201" s="45">
        <v>95.206057734242094</v>
      </c>
      <c r="M6201" s="46">
        <v>0.97066498964393</v>
      </c>
      <c r="N6201" s="139">
        <v>102.41716182215499</v>
      </c>
      <c r="O6201" s="45">
        <v>95.129710624807998</v>
      </c>
      <c r="P6201" s="99">
        <v>0.96988659940331101</v>
      </c>
      <c r="Q6201" s="86">
        <v>99.203394428942204</v>
      </c>
      <c r="R6201" s="44">
        <v>102.345226066582</v>
      </c>
      <c r="S6201" s="45">
        <v>96.298187779812395</v>
      </c>
      <c r="T6201" s="140">
        <v>0.97071464473717395</v>
      </c>
      <c r="U6201" s="44">
        <v>103.586713004616</v>
      </c>
      <c r="V6201" s="45">
        <v>96.220260307258499</v>
      </c>
      <c r="W6201" s="99">
        <v>0.96992911241741298</v>
      </c>
      <c r="X6201" s="86">
        <v>100.227324682004</v>
      </c>
      <c r="Y6201" s="44">
        <v>103.401584811454</v>
      </c>
      <c r="Z6201" s="45">
        <v>97.296896263771202</v>
      </c>
      <c r="AA6201" s="46">
        <v>0.97076218059765196</v>
      </c>
      <c r="AB6201" s="139">
        <v>104.655885787172</v>
      </c>
      <c r="AC6201" s="45">
        <v>97.217549290620994</v>
      </c>
      <c r="AD6201" s="99">
        <v>0.96997051052761996</v>
      </c>
      <c r="AE6201" s="142">
        <v>101.431569965577</v>
      </c>
      <c r="AF6201" s="44">
        <v>104.643969273159</v>
      </c>
      <c r="AG6201" s="45">
        <v>98.469440180284906</v>
      </c>
      <c r="AH6201" s="140">
        <v>0.97079676686166205</v>
      </c>
      <c r="AI6201" s="44">
        <v>105.913340850023</v>
      </c>
      <c r="AJ6201" s="45">
        <v>98.388718364280194</v>
      </c>
      <c r="AK6201" s="46">
        <v>0.97000094149849203</v>
      </c>
    </row>
    <row r="6202" spans="1:37" x14ac:dyDescent="0.2">
      <c r="A6202" s="35" t="s">
        <v>1026</v>
      </c>
      <c r="B6202" s="35" t="s">
        <v>7386</v>
      </c>
      <c r="C6202" s="85" t="s">
        <v>960</v>
      </c>
      <c r="D6202" s="85" t="s">
        <v>13402</v>
      </c>
      <c r="E6202" s="85" t="s">
        <v>12900</v>
      </c>
      <c r="F6202" s="85" t="s">
        <v>307</v>
      </c>
      <c r="G6202" s="85" t="s">
        <v>307</v>
      </c>
      <c r="H6202" s="840">
        <v>1.02219178328115</v>
      </c>
      <c r="I6202" s="840">
        <v>1.09380494572312</v>
      </c>
      <c r="J6202" s="86">
        <v>6971.8333333333303</v>
      </c>
      <c r="K6202" s="44">
        <v>7126.5507477389401</v>
      </c>
      <c r="L6202" s="45">
        <v>6705.1375373576102</v>
      </c>
      <c r="M6202" s="46">
        <v>0.96174667648742995</v>
      </c>
      <c r="N6202" s="139">
        <v>7625.82578075732</v>
      </c>
      <c r="O6202" s="45">
        <v>7083.2132710175902</v>
      </c>
      <c r="P6202" s="99">
        <v>1.01597570285448</v>
      </c>
      <c r="Q6202" s="86">
        <v>7079.45063403924</v>
      </c>
      <c r="R6202" s="44">
        <v>7236.55626825942</v>
      </c>
      <c r="S6202" s="45">
        <v>6808.9864196173703</v>
      </c>
      <c r="T6202" s="140">
        <v>0.96179587535769695</v>
      </c>
      <c r="U6202" s="44">
        <v>7743.5381165148101</v>
      </c>
      <c r="V6202" s="45">
        <v>7192.8651045914903</v>
      </c>
      <c r="W6202" s="99">
        <v>1.01602023609105</v>
      </c>
      <c r="X6202" s="86">
        <v>7180.41521471956</v>
      </c>
      <c r="Y6202" s="44">
        <v>7339.7614330332699</v>
      </c>
      <c r="Z6202" s="45">
        <v>6906.4319280294203</v>
      </c>
      <c r="AA6202" s="46">
        <v>0.96184297446636702</v>
      </c>
      <c r="AB6202" s="139">
        <v>7853.9736742058103</v>
      </c>
      <c r="AC6202" s="45">
        <v>7295.7585429268902</v>
      </c>
      <c r="AD6202" s="99">
        <v>1.0160636014433899</v>
      </c>
      <c r="AE6202" s="142">
        <v>7277.5805951189504</v>
      </c>
      <c r="AF6202" s="44">
        <v>7439.0830864969003</v>
      </c>
      <c r="AG6202" s="45">
        <v>7000.1391582330598</v>
      </c>
      <c r="AH6202" s="140">
        <v>0.96187724295736898</v>
      </c>
      <c r="AI6202" s="44">
        <v>7960.2536478397196</v>
      </c>
      <c r="AJ6202" s="45">
        <v>7394.7167370971001</v>
      </c>
      <c r="AK6202" s="46">
        <v>1.0160954784968901</v>
      </c>
    </row>
    <row r="6203" spans="1:37" x14ac:dyDescent="0.2">
      <c r="A6203" s="35" t="s">
        <v>1025</v>
      </c>
      <c r="B6203" s="35" t="s">
        <v>7385</v>
      </c>
      <c r="C6203" s="85" t="s">
        <v>956</v>
      </c>
      <c r="D6203" s="85" t="s">
        <v>956</v>
      </c>
      <c r="E6203" s="85" t="s">
        <v>12898</v>
      </c>
      <c r="F6203" s="85" t="s">
        <v>214</v>
      </c>
      <c r="G6203" s="85" t="s">
        <v>214</v>
      </c>
      <c r="H6203" s="840">
        <v>1.04255355458909</v>
      </c>
      <c r="I6203" s="840">
        <v>1.04381061611556</v>
      </c>
      <c r="J6203" s="86">
        <v>7200</v>
      </c>
      <c r="K6203" s="44">
        <v>7506.3855930414202</v>
      </c>
      <c r="L6203" s="45">
        <v>7062.5116681799</v>
      </c>
      <c r="M6203" s="46">
        <v>0.980904398358319</v>
      </c>
      <c r="N6203" s="139">
        <v>7515.4364360320296</v>
      </c>
      <c r="O6203" s="45">
        <v>6980.6786348985597</v>
      </c>
      <c r="P6203" s="99">
        <v>0.96953869929146597</v>
      </c>
      <c r="Q6203" s="86">
        <v>7177.0967069480303</v>
      </c>
      <c r="R6203" s="44">
        <v>7482.5076834582997</v>
      </c>
      <c r="S6203" s="45">
        <v>7040.4058660908604</v>
      </c>
      <c r="T6203" s="140">
        <v>0.98095457725617197</v>
      </c>
      <c r="U6203" s="44">
        <v>7491.5297356003803</v>
      </c>
      <c r="V6203" s="45">
        <v>6958.7780165098602</v>
      </c>
      <c r="W6203" s="99">
        <v>0.96958119705607204</v>
      </c>
      <c r="X6203" s="86">
        <v>7156.2360845325502</v>
      </c>
      <c r="Y6203" s="44">
        <v>7460.7593674080999</v>
      </c>
      <c r="Z6203" s="45">
        <v>7020.2863093763399</v>
      </c>
      <c r="AA6203" s="46">
        <v>0.98100261456576898</v>
      </c>
      <c r="AB6203" s="139">
        <v>7469.7551964643299</v>
      </c>
      <c r="AC6203" s="45">
        <v>6938.8480976399396</v>
      </c>
      <c r="AD6203" s="99">
        <v>0.96962258031670101</v>
      </c>
      <c r="AE6203" s="142">
        <v>7139.9626860688904</v>
      </c>
      <c r="AF6203" s="44">
        <v>7443.7934779945699</v>
      </c>
      <c r="AG6203" s="45">
        <v>7004.5716125543804</v>
      </c>
      <c r="AH6203" s="140">
        <v>0.981037565675423</v>
      </c>
      <c r="AI6203" s="44">
        <v>7452.7688503876798</v>
      </c>
      <c r="AJ6203" s="45">
        <v>6923.2862410903099</v>
      </c>
      <c r="AK6203" s="46">
        <v>0.96965300037192803</v>
      </c>
    </row>
    <row r="6204" spans="1:37" x14ac:dyDescent="0.2">
      <c r="A6204" s="35" t="s">
        <v>1024</v>
      </c>
      <c r="B6204" s="35" t="s">
        <v>7384</v>
      </c>
      <c r="C6204" s="85" t="s">
        <v>1002</v>
      </c>
      <c r="D6204" s="85" t="s">
        <v>1002</v>
      </c>
      <c r="E6204" s="85" t="s">
        <v>12898</v>
      </c>
      <c r="F6204" s="85" t="s">
        <v>246</v>
      </c>
      <c r="G6204" s="85" t="s">
        <v>246</v>
      </c>
      <c r="H6204" s="840">
        <v>1.0331295275252199</v>
      </c>
      <c r="I6204" s="840">
        <v>1.04515053964341</v>
      </c>
      <c r="J6204" s="86">
        <v>6024.3333333333303</v>
      </c>
      <c r="K6204" s="44">
        <v>6223.9166503210899</v>
      </c>
      <c r="L6204" s="45">
        <v>5855.8787608007297</v>
      </c>
      <c r="M6204" s="46">
        <v>0.97203764081238198</v>
      </c>
      <c r="N6204" s="139">
        <v>6296.3352343251399</v>
      </c>
      <c r="O6204" s="45">
        <v>5848.3220798310003</v>
      </c>
      <c r="P6204" s="99">
        <v>0.97078328110955603</v>
      </c>
      <c r="Q6204" s="86">
        <v>6097.3329472203304</v>
      </c>
      <c r="R6204" s="44">
        <v>6299.3347069256897</v>
      </c>
      <c r="S6204" s="45">
        <v>5927.1403250482999</v>
      </c>
      <c r="T6204" s="140">
        <v>0.97208736612462299</v>
      </c>
      <c r="U6204" s="44">
        <v>6372.6308201728998</v>
      </c>
      <c r="V6204" s="45">
        <v>5919.4483401724801</v>
      </c>
      <c r="W6204" s="99">
        <v>0.97082583342788498</v>
      </c>
      <c r="X6204" s="86">
        <v>6168.6787635287401</v>
      </c>
      <c r="Y6204" s="44">
        <v>6373.0441764192901</v>
      </c>
      <c r="Z6204" s="45">
        <v>5996.7883398322201</v>
      </c>
      <c r="AA6204" s="46">
        <v>0.97213496920721798</v>
      </c>
      <c r="AB6204" s="139">
        <v>6447.1979385889299</v>
      </c>
      <c r="AC6204" s="45">
        <v>5988.96830949172</v>
      </c>
      <c r="AD6204" s="99">
        <v>0.97086726981156402</v>
      </c>
      <c r="AE6204" s="142">
        <v>6236.6152491398498</v>
      </c>
      <c r="AF6204" s="44">
        <v>6443.2313657004197</v>
      </c>
      <c r="AG6204" s="45">
        <v>6063.0477794319704</v>
      </c>
      <c r="AH6204" s="140">
        <v>0.97216960438086797</v>
      </c>
      <c r="AI6204" s="44">
        <v>6518.2017931868604</v>
      </c>
      <c r="AJ6204" s="45">
        <v>6055.1155815161701</v>
      </c>
      <c r="AK6204" s="46">
        <v>0.97089772891654502</v>
      </c>
    </row>
    <row r="6205" spans="1:37" x14ac:dyDescent="0.2">
      <c r="A6205" s="35" t="s">
        <v>1023</v>
      </c>
      <c r="B6205" s="35" t="s">
        <v>7383</v>
      </c>
      <c r="C6205" s="85" t="s">
        <v>987</v>
      </c>
      <c r="D6205" s="85" t="s">
        <v>13405</v>
      </c>
      <c r="E6205" s="85" t="s">
        <v>12902</v>
      </c>
      <c r="F6205" s="85" t="s">
        <v>199</v>
      </c>
      <c r="G6205" s="85" t="s">
        <v>199</v>
      </c>
      <c r="H6205" s="840">
        <v>1.1574668788068601</v>
      </c>
      <c r="I6205" s="840">
        <v>1.1692062683092701</v>
      </c>
      <c r="J6205" s="86">
        <v>9536.1666666666697</v>
      </c>
      <c r="K6205" s="44">
        <v>11037.797067448701</v>
      </c>
      <c r="L6205" s="45">
        <v>10385.1007403781</v>
      </c>
      <c r="M6205" s="46">
        <v>1.0890225709538901</v>
      </c>
      <c r="N6205" s="139">
        <v>11149.745842308599</v>
      </c>
      <c r="O6205" s="45">
        <v>10356.390244057</v>
      </c>
      <c r="P6205" s="99">
        <v>1.08601187521789</v>
      </c>
      <c r="Q6205" s="86">
        <v>9548.3899411235707</v>
      </c>
      <c r="R6205" s="44">
        <v>11051.9451027831</v>
      </c>
      <c r="S6205" s="45">
        <v>10398.944100700999</v>
      </c>
      <c r="T6205" s="140">
        <v>1.08907828071769</v>
      </c>
      <c r="U6205" s="44">
        <v>11164.037371422801</v>
      </c>
      <c r="V6205" s="45">
        <v>10370.1193985217</v>
      </c>
      <c r="W6205" s="99">
        <v>1.0860594783481901</v>
      </c>
      <c r="X6205" s="86">
        <v>9558.0886180482194</v>
      </c>
      <c r="Y6205" s="44">
        <v>11063.171000091599</v>
      </c>
      <c r="Z6205" s="45">
        <v>10410.016472252801</v>
      </c>
      <c r="AA6205" s="46">
        <v>1.08913161284108</v>
      </c>
      <c r="AB6205" s="139">
        <v>11175.3771252775</v>
      </c>
      <c r="AC6205" s="45">
        <v>10381.0958012178</v>
      </c>
      <c r="AD6205" s="99">
        <v>1.0861058330862801</v>
      </c>
      <c r="AE6205" s="142">
        <v>9575.4549895404798</v>
      </c>
      <c r="AF6205" s="44">
        <v>11083.271999899</v>
      </c>
      <c r="AG6205" s="45">
        <v>10429.3022978422</v>
      </c>
      <c r="AH6205" s="140">
        <v>1.089170416365</v>
      </c>
      <c r="AI6205" s="44">
        <v>11195.681995684001</v>
      </c>
      <c r="AJ6205" s="45">
        <v>10400.2837973849</v>
      </c>
      <c r="AK6205" s="46">
        <v>1.0861399075809299</v>
      </c>
    </row>
    <row r="6206" spans="1:37" x14ac:dyDescent="0.2">
      <c r="A6206" s="35" t="s">
        <v>1022</v>
      </c>
      <c r="B6206" s="35" t="s">
        <v>7382</v>
      </c>
      <c r="C6206" s="85" t="s">
        <v>987</v>
      </c>
      <c r="D6206" s="85" t="s">
        <v>13405</v>
      </c>
      <c r="E6206" s="85" t="s">
        <v>12902</v>
      </c>
      <c r="F6206" s="85" t="s">
        <v>199</v>
      </c>
      <c r="G6206" s="85" t="s">
        <v>199</v>
      </c>
      <c r="H6206" s="840">
        <v>1.1574668788068601</v>
      </c>
      <c r="I6206" s="840">
        <v>1.1692062683092701</v>
      </c>
      <c r="J6206" s="86">
        <v>8740.25</v>
      </c>
      <c r="K6206" s="44">
        <v>10116.549887491699</v>
      </c>
      <c r="L6206" s="45">
        <v>9518.3295257797308</v>
      </c>
      <c r="M6206" s="46">
        <v>1.0890225709538901</v>
      </c>
      <c r="N6206" s="139">
        <v>10219.155086590101</v>
      </c>
      <c r="O6206" s="45">
        <v>9492.0152923731494</v>
      </c>
      <c r="P6206" s="99">
        <v>1.08601187521789</v>
      </c>
      <c r="Q6206" s="86">
        <v>8757.5645560583198</v>
      </c>
      <c r="R6206" s="44">
        <v>10136.590912650399</v>
      </c>
      <c r="S6206" s="45">
        <v>9537.6733499862094</v>
      </c>
      <c r="T6206" s="140">
        <v>1.08907828071769</v>
      </c>
      <c r="U6206" s="44">
        <v>10239.399374066499</v>
      </c>
      <c r="V6206" s="45">
        <v>9511.2359933532807</v>
      </c>
      <c r="W6206" s="99">
        <v>1.0860594783481901</v>
      </c>
      <c r="X6206" s="86">
        <v>8772.5499633397703</v>
      </c>
      <c r="Y6206" s="44">
        <v>10153.9360252441</v>
      </c>
      <c r="Z6206" s="45">
        <v>9554.4614903011698</v>
      </c>
      <c r="AA6206" s="46">
        <v>1.08913161284108</v>
      </c>
      <c r="AB6206" s="139">
        <v>10256.9204061931</v>
      </c>
      <c r="AC6206" s="45">
        <v>9527.9176862241693</v>
      </c>
      <c r="AD6206" s="99">
        <v>1.0861058330862801</v>
      </c>
      <c r="AE6206" s="142">
        <v>8795.3038163638703</v>
      </c>
      <c r="AF6206" s="44">
        <v>10180.2728564847</v>
      </c>
      <c r="AG6206" s="45">
        <v>9579.5847197257499</v>
      </c>
      <c r="AH6206" s="140">
        <v>1.089170416365</v>
      </c>
      <c r="AI6206" s="44">
        <v>10283.5243537771</v>
      </c>
      <c r="AJ6206" s="45">
        <v>9552.9304742516597</v>
      </c>
      <c r="AK6206" s="46">
        <v>1.0861399075809299</v>
      </c>
    </row>
    <row r="6207" spans="1:37" x14ac:dyDescent="0.2">
      <c r="A6207" s="35" t="s">
        <v>1021</v>
      </c>
      <c r="B6207" s="35" t="s">
        <v>7381</v>
      </c>
      <c r="C6207" s="85" t="s">
        <v>1015</v>
      </c>
      <c r="D6207" s="85" t="s">
        <v>1015</v>
      </c>
      <c r="E6207" s="85" t="s">
        <v>12906</v>
      </c>
      <c r="F6207" s="85" t="s">
        <v>450</v>
      </c>
      <c r="G6207" s="85" t="s">
        <v>450</v>
      </c>
      <c r="H6207" s="840">
        <v>1.05963666678156</v>
      </c>
      <c r="I6207" s="840">
        <v>1.07544366411974</v>
      </c>
      <c r="J6207" s="86">
        <v>0.25</v>
      </c>
      <c r="K6207" s="44">
        <v>0.26490916669539</v>
      </c>
      <c r="L6207" s="45">
        <v>0.24924433438756299</v>
      </c>
      <c r="M6207" s="46">
        <v>0.99697733755025297</v>
      </c>
      <c r="N6207" s="139">
        <v>0.268860916029935</v>
      </c>
      <c r="O6207" s="45">
        <v>0.24973022768060901</v>
      </c>
      <c r="P6207" s="99">
        <v>0.99892091072243605</v>
      </c>
      <c r="Q6207" s="86">
        <v>0.24750353531434499</v>
      </c>
      <c r="R6207" s="44">
        <v>0.26226382117714397</v>
      </c>
      <c r="S6207" s="45">
        <v>0.246768038629741</v>
      </c>
      <c r="T6207" s="140">
        <v>0.99702833867132701</v>
      </c>
      <c r="U6207" s="44">
        <v>0.26617610890104898</v>
      </c>
      <c r="V6207" s="45">
        <v>0.24724729401241699</v>
      </c>
      <c r="W6207" s="99">
        <v>0.99896469639675201</v>
      </c>
      <c r="X6207" s="86">
        <v>0.24536008088660199</v>
      </c>
      <c r="Y6207" s="44">
        <v>0.25999253827193303</v>
      </c>
      <c r="Z6207" s="45">
        <v>0.24464293339144999</v>
      </c>
      <c r="AA6207" s="46">
        <v>0.99707716311243</v>
      </c>
      <c r="AB6207" s="139">
        <v>0.263870944417404</v>
      </c>
      <c r="AC6207" s="45">
        <v>0.24511652022543001</v>
      </c>
      <c r="AD6207" s="99">
        <v>0.99900733379165596</v>
      </c>
      <c r="AE6207" s="142">
        <v>0.24682693232001199</v>
      </c>
      <c r="AF6207" s="44">
        <v>0.26154686783549502</v>
      </c>
      <c r="AG6207" s="45">
        <v>0.24611426569112499</v>
      </c>
      <c r="AH6207" s="140">
        <v>0.99711268692525501</v>
      </c>
      <c r="AI6207" s="44">
        <v>0.26544846049766901</v>
      </c>
      <c r="AJ6207" s="45">
        <v>0.246589651601299</v>
      </c>
      <c r="AK6207" s="46">
        <v>0.99903867573736005</v>
      </c>
    </row>
    <row r="6208" spans="1:37" x14ac:dyDescent="0.2">
      <c r="A6208" s="35" t="s">
        <v>1020</v>
      </c>
      <c r="B6208" s="35" t="s">
        <v>7380</v>
      </c>
      <c r="C6208" s="85" t="s">
        <v>935</v>
      </c>
      <c r="D6208" s="85" t="s">
        <v>935</v>
      </c>
      <c r="E6208" s="85" t="s">
        <v>12902</v>
      </c>
      <c r="F6208" s="85" t="s">
        <v>191</v>
      </c>
      <c r="G6208" s="85" t="s">
        <v>191</v>
      </c>
      <c r="H6208" s="840">
        <v>1.1524436175771999</v>
      </c>
      <c r="I6208" s="840">
        <v>1.15799513534885</v>
      </c>
      <c r="J6208" s="86">
        <v>13914.75</v>
      </c>
      <c r="K6208" s="44">
        <v>16035.964827682399</v>
      </c>
      <c r="L6208" s="45">
        <v>15087.712628434399</v>
      </c>
      <c r="M6208" s="46">
        <v>1.0842963494446101</v>
      </c>
      <c r="N6208" s="139">
        <v>16113.212809595399</v>
      </c>
      <c r="O6208" s="45">
        <v>14966.683752421401</v>
      </c>
      <c r="P6208" s="99">
        <v>1.0755984658309701</v>
      </c>
      <c r="Q6208" s="86">
        <v>13964.9904370026</v>
      </c>
      <c r="R6208" s="44">
        <v>16093.8640986503</v>
      </c>
      <c r="S6208" s="45">
        <v>15142.9627608264</v>
      </c>
      <c r="T6208" s="140">
        <v>1.08435181743502</v>
      </c>
      <c r="U6208" s="44">
        <v>16171.3909912422</v>
      </c>
      <c r="V6208" s="45">
        <v>15021.3806923138</v>
      </c>
      <c r="W6208" s="99">
        <v>1.07564561251056</v>
      </c>
      <c r="X6208" s="86">
        <v>14019.072996319001</v>
      </c>
      <c r="Y6208" s="44">
        <v>16156.1911989567</v>
      </c>
      <c r="Z6208" s="45">
        <v>15202.351704462601</v>
      </c>
      <c r="AA6208" s="46">
        <v>1.0844049181036699</v>
      </c>
      <c r="AB6208" s="139">
        <v>16234.0183318378</v>
      </c>
      <c r="AC6208" s="45">
        <v>15080.1979792113</v>
      </c>
      <c r="AD6208" s="99">
        <v>1.0756915227683701</v>
      </c>
      <c r="AE6208" s="142">
        <v>14083.665562157599</v>
      </c>
      <c r="AF6208" s="44">
        <v>16230.630489200399</v>
      </c>
      <c r="AG6208" s="45">
        <v>15272.9403246611</v>
      </c>
      <c r="AH6208" s="140">
        <v>1.0844435532251699</v>
      </c>
      <c r="AI6208" s="44">
        <v>16308.8162088587</v>
      </c>
      <c r="AJ6208" s="45">
        <v>15150.1549469616</v>
      </c>
      <c r="AK6208" s="46">
        <v>1.07572527053394</v>
      </c>
    </row>
    <row r="6209" spans="1:37" x14ac:dyDescent="0.2">
      <c r="A6209" s="35" t="s">
        <v>1019</v>
      </c>
      <c r="B6209" s="35" t="s">
        <v>13513</v>
      </c>
      <c r="C6209" s="85" t="s">
        <v>952</v>
      </c>
      <c r="D6209" s="85" t="s">
        <v>13405</v>
      </c>
      <c r="E6209" s="85" t="s">
        <v>12902</v>
      </c>
      <c r="F6209" s="85" t="s">
        <v>193</v>
      </c>
      <c r="G6209" s="85" t="s">
        <v>193</v>
      </c>
      <c r="H6209" s="840">
        <v>1.1493408648146799</v>
      </c>
      <c r="I6209" s="840">
        <v>1.1633426533628799</v>
      </c>
      <c r="J6209" s="86">
        <v>1187.75</v>
      </c>
      <c r="K6209" s="44">
        <v>1365.1296121836299</v>
      </c>
      <c r="L6209" s="45">
        <v>1284.4056164077699</v>
      </c>
      <c r="M6209" s="46">
        <v>1.08137707127575</v>
      </c>
      <c r="N6209" s="139">
        <v>1381.76023653176</v>
      </c>
      <c r="O6209" s="45">
        <v>1283.44165289784</v>
      </c>
      <c r="P6209" s="99">
        <v>1.08056548339115</v>
      </c>
      <c r="Q6209" s="86">
        <v>1208.16360055106</v>
      </c>
      <c r="R6209" s="44">
        <v>1388.59179749497</v>
      </c>
      <c r="S6209" s="45">
        <v>1306.5472499683201</v>
      </c>
      <c r="T6209" s="140">
        <v>1.0814323899283</v>
      </c>
      <c r="U6209" s="44">
        <v>1405.50824876152</v>
      </c>
      <c r="V6209" s="45">
        <v>1305.55710898758</v>
      </c>
      <c r="W6209" s="99">
        <v>1.0806128477899</v>
      </c>
      <c r="X6209" s="86">
        <v>1233.9810884004</v>
      </c>
      <c r="Y6209" s="44">
        <v>1418.26489130707</v>
      </c>
      <c r="Z6209" s="45">
        <v>1334.5324663608801</v>
      </c>
      <c r="AA6209" s="46">
        <v>1.08148534763269</v>
      </c>
      <c r="AB6209" s="139">
        <v>1435.5428335793299</v>
      </c>
      <c r="AC6209" s="45">
        <v>1333.5127320608201</v>
      </c>
      <c r="AD6209" s="99">
        <v>1.08065897005718</v>
      </c>
      <c r="AE6209" s="142">
        <v>1260.1029816525499</v>
      </c>
      <c r="AF6209" s="44">
        <v>1448.28785068809</v>
      </c>
      <c r="AG6209" s="45">
        <v>1362.8314643235201</v>
      </c>
      <c r="AH6209" s="140">
        <v>1.0815238787358901</v>
      </c>
      <c r="AI6209" s="44">
        <v>1465.9315461861499</v>
      </c>
      <c r="AJ6209" s="45">
        <v>1361.78431235833</v>
      </c>
      <c r="AK6209" s="46">
        <v>1.0806928736669099</v>
      </c>
    </row>
    <row r="6210" spans="1:37" x14ac:dyDescent="0.2">
      <c r="A6210" s="35" t="s">
        <v>1018</v>
      </c>
      <c r="B6210" s="35" t="s">
        <v>7379</v>
      </c>
      <c r="C6210" s="85" t="s">
        <v>945</v>
      </c>
      <c r="D6210" s="85" t="s">
        <v>945</v>
      </c>
      <c r="E6210" s="85" t="s">
        <v>12894</v>
      </c>
      <c r="F6210" s="85" t="s">
        <v>205</v>
      </c>
      <c r="G6210" s="85" t="s">
        <v>205</v>
      </c>
      <c r="H6210" s="840">
        <v>1.0234154640662301</v>
      </c>
      <c r="I6210" s="840">
        <v>1.0317104312444001</v>
      </c>
      <c r="J6210" s="86">
        <v>4006.5</v>
      </c>
      <c r="K6210" s="44">
        <v>4100.3140567813698</v>
      </c>
      <c r="L6210" s="45">
        <v>3857.8508271764799</v>
      </c>
      <c r="M6210" s="46">
        <v>0.96289799754810501</v>
      </c>
      <c r="N6210" s="139">
        <v>4133.5478427806902</v>
      </c>
      <c r="O6210" s="45">
        <v>3839.42693921112</v>
      </c>
      <c r="P6210" s="99">
        <v>0.95829949811833703</v>
      </c>
      <c r="Q6210" s="86">
        <v>4016.7485892395798</v>
      </c>
      <c r="R6210" s="44">
        <v>4110.8026214940201</v>
      </c>
      <c r="S6210" s="45">
        <v>3867.9170292988902</v>
      </c>
      <c r="T6210" s="140">
        <v>0.96294725531506098</v>
      </c>
      <c r="U6210" s="44">
        <v>4144.1214192047</v>
      </c>
      <c r="V6210" s="45">
        <v>3849.4168811302502</v>
      </c>
      <c r="W6210" s="99">
        <v>0.95834150323532996</v>
      </c>
      <c r="X6210" s="86">
        <v>4028.2098486418599</v>
      </c>
      <c r="Y6210" s="44">
        <v>4122.5322516039896</v>
      </c>
      <c r="Z6210" s="45">
        <v>3879.14356979888</v>
      </c>
      <c r="AA6210" s="46">
        <v>0.96299441080676496</v>
      </c>
      <c r="AB6210" s="139">
        <v>4155.9461200852302</v>
      </c>
      <c r="AC6210" s="45">
        <v>3860.56544970807</v>
      </c>
      <c r="AD6210" s="99">
        <v>0.95838240676803099</v>
      </c>
      <c r="AE6210" s="142">
        <v>4039.3987588478399</v>
      </c>
      <c r="AF6210" s="44">
        <v>4133.9831553348404</v>
      </c>
      <c r="AG6210" s="45">
        <v>3890.0570175998</v>
      </c>
      <c r="AH6210" s="140">
        <v>0.963028720321081</v>
      </c>
      <c r="AI6210" s="44">
        <v>4167.4898354589996</v>
      </c>
      <c r="AJ6210" s="45">
        <v>3871.4101586843299</v>
      </c>
      <c r="AK6210" s="46">
        <v>0.95841247418429498</v>
      </c>
    </row>
    <row r="6211" spans="1:37" x14ac:dyDescent="0.2">
      <c r="A6211" s="35" t="s">
        <v>1017</v>
      </c>
      <c r="B6211" s="35" t="s">
        <v>7378</v>
      </c>
      <c r="C6211" s="85" t="s">
        <v>947</v>
      </c>
      <c r="D6211" s="85" t="s">
        <v>947</v>
      </c>
      <c r="E6211" s="85" t="s">
        <v>12902</v>
      </c>
      <c r="F6211" s="85" t="s">
        <v>177</v>
      </c>
      <c r="G6211" s="85" t="s">
        <v>177</v>
      </c>
      <c r="H6211" s="840">
        <v>1.1573404676653201</v>
      </c>
      <c r="I6211" s="840">
        <v>1.16321255910004</v>
      </c>
      <c r="J6211" s="86">
        <v>20358.5</v>
      </c>
      <c r="K6211" s="44">
        <v>23561.7159109643</v>
      </c>
      <c r="L6211" s="45">
        <v>22168.444650350299</v>
      </c>
      <c r="M6211" s="46">
        <v>1.0889036348626</v>
      </c>
      <c r="N6211" s="139">
        <v>23681.262884438202</v>
      </c>
      <c r="O6211" s="45">
        <v>21996.2323242128</v>
      </c>
      <c r="P6211" s="99">
        <v>1.0804446459323001</v>
      </c>
      <c r="Q6211" s="86">
        <v>20325.3445851002</v>
      </c>
      <c r="R6211" s="44">
        <v>23523.3438075786</v>
      </c>
      <c r="S6211" s="45">
        <v>22133.473795031801</v>
      </c>
      <c r="T6211" s="140">
        <v>1.0889593385421401</v>
      </c>
      <c r="U6211" s="44">
        <v>23642.6960894246</v>
      </c>
      <c r="V6211" s="45">
        <v>21961.372323769701</v>
      </c>
      <c r="W6211" s="99">
        <v>1.08049200503438</v>
      </c>
      <c r="X6211" s="86">
        <v>20298.566309971899</v>
      </c>
      <c r="Y6211" s="44">
        <v>23492.352226118299</v>
      </c>
      <c r="Z6211" s="45">
        <v>22105.395789672799</v>
      </c>
      <c r="AA6211" s="46">
        <v>1.08901266484093</v>
      </c>
      <c r="AB6211" s="139">
        <v>23611.547263484299</v>
      </c>
      <c r="AC6211" s="45">
        <v>21933.374722790501</v>
      </c>
      <c r="AD6211" s="99">
        <v>1.0805381221439001</v>
      </c>
      <c r="AE6211" s="142">
        <v>20317.1522782385</v>
      </c>
      <c r="AF6211" s="44">
        <v>23513.862519324</v>
      </c>
      <c r="AG6211" s="45">
        <v>22126.424435506498</v>
      </c>
      <c r="AH6211" s="140">
        <v>1.08905146412698</v>
      </c>
      <c r="AI6211" s="44">
        <v>23633.166695195101</v>
      </c>
      <c r="AJ6211" s="45">
        <v>21954.146317811399</v>
      </c>
      <c r="AK6211" s="46">
        <v>1.0805720219622601</v>
      </c>
    </row>
    <row r="6212" spans="1:37" x14ac:dyDescent="0.2">
      <c r="A6212" s="35" t="s">
        <v>1016</v>
      </c>
      <c r="B6212" s="35" t="s">
        <v>7377</v>
      </c>
      <c r="C6212" s="85" t="s">
        <v>1015</v>
      </c>
      <c r="D6212" s="85" t="s">
        <v>1015</v>
      </c>
      <c r="E6212" s="85" t="s">
        <v>12906</v>
      </c>
      <c r="F6212" s="85" t="s">
        <v>456</v>
      </c>
      <c r="G6212" s="85" t="s">
        <v>456</v>
      </c>
      <c r="H6212" s="840">
        <v>1.04675483096929</v>
      </c>
      <c r="I6212" s="840">
        <v>1.0547536005418801</v>
      </c>
      <c r="J6212" s="86">
        <v>40.4166666666667</v>
      </c>
      <c r="K6212" s="44">
        <v>42.306341085009002</v>
      </c>
      <c r="L6212" s="45">
        <v>39.804646836669001</v>
      </c>
      <c r="M6212" s="46">
        <v>0.98485724131964603</v>
      </c>
      <c r="N6212" s="139">
        <v>42.629624688567503</v>
      </c>
      <c r="O6212" s="45">
        <v>39.596331205795401</v>
      </c>
      <c r="P6212" s="99">
        <v>0.97970304014339205</v>
      </c>
      <c r="Q6212" s="86">
        <v>40.684515287685798</v>
      </c>
      <c r="R6212" s="44">
        <v>42.586712923029197</v>
      </c>
      <c r="S6212" s="45">
        <v>40.070489221635803</v>
      </c>
      <c r="T6212" s="140">
        <v>0.98490762242813601</v>
      </c>
      <c r="U6212" s="44">
        <v>42.912138985987603</v>
      </c>
      <c r="V6212" s="45">
        <v>39.860490441365798</v>
      </c>
      <c r="W6212" s="99">
        <v>0.97974598344128605</v>
      </c>
      <c r="X6212" s="86">
        <v>40.939340614414803</v>
      </c>
      <c r="Y6212" s="44">
        <v>42.853452564836203</v>
      </c>
      <c r="Z6212" s="45">
        <v>40.323443169155802</v>
      </c>
      <c r="AA6212" s="46">
        <v>0.98495585331821001</v>
      </c>
      <c r="AB6212" s="139">
        <v>43.180916916864298</v>
      </c>
      <c r="AC6212" s="45">
        <v>40.111866496609501</v>
      </c>
      <c r="AD6212" s="99">
        <v>0.97978780055109105</v>
      </c>
      <c r="AE6212" s="142">
        <v>41.235142333835</v>
      </c>
      <c r="AF6212" s="44">
        <v>43.163084443648302</v>
      </c>
      <c r="AG6212" s="45">
        <v>40.616241825897497</v>
      </c>
      <c r="AH6212" s="140">
        <v>0.98499094527364695</v>
      </c>
      <c r="AI6212" s="44">
        <v>43.492914845469201</v>
      </c>
      <c r="AJ6212" s="45">
        <v>40.402956938465401</v>
      </c>
      <c r="AK6212" s="46">
        <v>0.97981853952067399</v>
      </c>
    </row>
    <row r="6213" spans="1:37" x14ac:dyDescent="0.2">
      <c r="A6213" s="35" t="s">
        <v>1014</v>
      </c>
      <c r="B6213" s="35" t="s">
        <v>7376</v>
      </c>
      <c r="C6213" s="85" t="s">
        <v>1013</v>
      </c>
      <c r="D6213" s="85" t="s">
        <v>1013</v>
      </c>
      <c r="E6213" s="85" t="s">
        <v>12906</v>
      </c>
      <c r="F6213" s="85" t="s">
        <v>399</v>
      </c>
      <c r="G6213" s="85" t="s">
        <v>399</v>
      </c>
      <c r="H6213" s="840">
        <v>1.01507832903453</v>
      </c>
      <c r="I6213" s="840">
        <v>1.0205199021176301</v>
      </c>
      <c r="J6213" s="86">
        <v>5727.5833333333303</v>
      </c>
      <c r="K6213" s="44">
        <v>5813.9457194059996</v>
      </c>
      <c r="L6213" s="45">
        <v>5470.1505768014204</v>
      </c>
      <c r="M6213" s="46">
        <v>0.95505386101783896</v>
      </c>
      <c r="N6213" s="139">
        <v>5845.1127827039199</v>
      </c>
      <c r="O6213" s="45">
        <v>5429.2061769251904</v>
      </c>
      <c r="P6213" s="99">
        <v>0.94790522650772202</v>
      </c>
      <c r="Q6213" s="86">
        <v>5780.8646323753901</v>
      </c>
      <c r="R6213" s="44">
        <v>5868.0304114064002</v>
      </c>
      <c r="S6213" s="45">
        <v>5521.3195199514803</v>
      </c>
      <c r="T6213" s="140">
        <v>0.95510271751212705</v>
      </c>
      <c r="U6213" s="44">
        <v>5899.4874087870203</v>
      </c>
      <c r="V6213" s="45">
        <v>5479.9519908271204</v>
      </c>
      <c r="W6213" s="99">
        <v>0.94794677601287802</v>
      </c>
      <c r="X6213" s="86">
        <v>5831.5473288667099</v>
      </c>
      <c r="Y6213" s="44">
        <v>5919.4773182717699</v>
      </c>
      <c r="Z6213" s="45">
        <v>5569.99945041304</v>
      </c>
      <c r="AA6213" s="46">
        <v>0.95514948885710305</v>
      </c>
      <c r="AB6213" s="139">
        <v>5951.2101092494004</v>
      </c>
      <c r="AC6213" s="45">
        <v>5528.2324332083599</v>
      </c>
      <c r="AD6213" s="99">
        <v>0.94798723588216305</v>
      </c>
      <c r="AE6213" s="142">
        <v>5882.8909993288098</v>
      </c>
      <c r="AF6213" s="44">
        <v>5971.5951654909504</v>
      </c>
      <c r="AG6213" s="45">
        <v>5619.2405258849103</v>
      </c>
      <c r="AH6213" s="140">
        <v>0.95518351887295105</v>
      </c>
      <c r="AI6213" s="44">
        <v>6003.6073468037403</v>
      </c>
      <c r="AJ6213" s="45">
        <v>5577.0805422031799</v>
      </c>
      <c r="AK6213" s="46">
        <v>0.94801697716980904</v>
      </c>
    </row>
    <row r="6214" spans="1:37" x14ac:dyDescent="0.2">
      <c r="A6214" s="35" t="s">
        <v>1012</v>
      </c>
      <c r="B6214" s="35" t="s">
        <v>7375</v>
      </c>
      <c r="C6214" s="85" t="s">
        <v>973</v>
      </c>
      <c r="D6214" s="85" t="s">
        <v>973</v>
      </c>
      <c r="E6214" s="85" t="s">
        <v>12896</v>
      </c>
      <c r="F6214" s="85" t="s">
        <v>431</v>
      </c>
      <c r="G6214" s="85" t="s">
        <v>431</v>
      </c>
      <c r="H6214" s="840">
        <v>1.03081643086727</v>
      </c>
      <c r="I6214" s="840">
        <v>1.02797169202772</v>
      </c>
      <c r="J6214" s="86">
        <v>4480.3333333333303</v>
      </c>
      <c r="K6214" s="44">
        <v>4618.4012157623201</v>
      </c>
      <c r="L6214" s="45">
        <v>4345.3020192427502</v>
      </c>
      <c r="M6214" s="46">
        <v>0.96986132413721204</v>
      </c>
      <c r="N6214" s="139">
        <v>4605.6558375148697</v>
      </c>
      <c r="O6214" s="45">
        <v>4277.9422829648202</v>
      </c>
      <c r="P6214" s="99">
        <v>0.95482678735915905</v>
      </c>
      <c r="Q6214" s="86">
        <v>4519.5646964702601</v>
      </c>
      <c r="R6214" s="44">
        <v>4658.8415494891897</v>
      </c>
      <c r="S6214" s="45">
        <v>4383.5752346400304</v>
      </c>
      <c r="T6214" s="140">
        <v>0.96991093811834606</v>
      </c>
      <c r="U6214" s="44">
        <v>4645.9845682592904</v>
      </c>
      <c r="V6214" s="45">
        <v>4315.5905962716997</v>
      </c>
      <c r="W6214" s="99">
        <v>0.95486864025691198</v>
      </c>
      <c r="X6214" s="86">
        <v>4556.7925757366602</v>
      </c>
      <c r="Y6214" s="44">
        <v>4697.2166591233299</v>
      </c>
      <c r="Z6214" s="45">
        <v>4419.8993936556799</v>
      </c>
      <c r="AA6214" s="46">
        <v>0.96995843462134101</v>
      </c>
      <c r="AB6214" s="139">
        <v>4684.25377429937</v>
      </c>
      <c r="AC6214" s="45">
        <v>4351.3240441995704</v>
      </c>
      <c r="AD6214" s="99">
        <v>0.95490939556232202</v>
      </c>
      <c r="AE6214" s="142">
        <v>4593.8470694997604</v>
      </c>
      <c r="AF6214" s="44">
        <v>4735.4130401318098</v>
      </c>
      <c r="AG6214" s="45">
        <v>4455.9994648808097</v>
      </c>
      <c r="AH6214" s="140">
        <v>0.96999299224953195</v>
      </c>
      <c r="AI6214" s="44">
        <v>4722.3447449502601</v>
      </c>
      <c r="AJ6214" s="45">
        <v>4386.8453530124698</v>
      </c>
      <c r="AK6214" s="46">
        <v>0.95493935401949803</v>
      </c>
    </row>
    <row r="6215" spans="1:37" x14ac:dyDescent="0.2">
      <c r="A6215" s="35" t="s">
        <v>1011</v>
      </c>
      <c r="B6215" s="35" t="s">
        <v>7374</v>
      </c>
      <c r="C6215" s="85" t="s">
        <v>982</v>
      </c>
      <c r="D6215" s="85" t="s">
        <v>982</v>
      </c>
      <c r="E6215" s="85" t="s">
        <v>12894</v>
      </c>
      <c r="F6215" s="85" t="s">
        <v>222</v>
      </c>
      <c r="G6215" s="85" t="s">
        <v>222</v>
      </c>
      <c r="H6215" s="840">
        <v>1.02247860612887</v>
      </c>
      <c r="I6215" s="840">
        <v>1.0230766700705101</v>
      </c>
      <c r="J6215" s="86">
        <v>2416.8333333333298</v>
      </c>
      <c r="K6215" s="44">
        <v>2471.1603779124498</v>
      </c>
      <c r="L6215" s="45">
        <v>2325.0336379108298</v>
      </c>
      <c r="M6215" s="46">
        <v>0.96201653868457104</v>
      </c>
      <c r="N6215" s="139">
        <v>2472.60579878207</v>
      </c>
      <c r="O6215" s="45">
        <v>2296.66854599829</v>
      </c>
      <c r="P6215" s="99">
        <v>0.950280068684211</v>
      </c>
      <c r="Q6215" s="86">
        <v>2426.2675006556201</v>
      </c>
      <c r="R6215" s="44">
        <v>2480.80661216613</v>
      </c>
      <c r="S6215" s="45">
        <v>2334.2288660182098</v>
      </c>
      <c r="T6215" s="140">
        <v>0.96206575135984096</v>
      </c>
      <c r="U6215" s="44">
        <v>2482.2576752710402</v>
      </c>
      <c r="V6215" s="45">
        <v>2305.7347099490198</v>
      </c>
      <c r="W6215" s="99">
        <v>0.95032172228576195</v>
      </c>
      <c r="X6215" s="86">
        <v>2434.7715782181899</v>
      </c>
      <c r="Y6215" s="44">
        <v>2489.5018495387199</v>
      </c>
      <c r="Z6215" s="45">
        <v>2342.5250555367202</v>
      </c>
      <c r="AA6215" s="46">
        <v>0.96211286368432902</v>
      </c>
      <c r="AB6215" s="139">
        <v>2490.95799862578</v>
      </c>
      <c r="AC6215" s="45">
        <v>2313.9150769287198</v>
      </c>
      <c r="AD6215" s="99">
        <v>0.95036228352151397</v>
      </c>
      <c r="AE6215" s="142">
        <v>2442.5743627259799</v>
      </c>
      <c r="AF6215" s="44">
        <v>2497.48002976617</v>
      </c>
      <c r="AG6215" s="45">
        <v>2350.1159417086001</v>
      </c>
      <c r="AH6215" s="140">
        <v>0.96214714179092897</v>
      </c>
      <c r="AI6215" s="44">
        <v>2498.9408454172799</v>
      </c>
      <c r="AJ6215" s="45">
        <v>2321.4033763406101</v>
      </c>
      <c r="AK6215" s="46">
        <v>0.95039209932174096</v>
      </c>
    </row>
    <row r="6216" spans="1:37" x14ac:dyDescent="0.2">
      <c r="A6216" s="35" t="s">
        <v>1010</v>
      </c>
      <c r="B6216" s="35" t="s">
        <v>7373</v>
      </c>
      <c r="C6216" s="85" t="s">
        <v>962</v>
      </c>
      <c r="D6216" s="85" t="s">
        <v>962</v>
      </c>
      <c r="E6216" s="85" t="s">
        <v>12898</v>
      </c>
      <c r="F6216" s="85" t="s">
        <v>261</v>
      </c>
      <c r="G6216" s="85" t="s">
        <v>261</v>
      </c>
      <c r="H6216" s="840">
        <v>1.04659251431374</v>
      </c>
      <c r="I6216" s="840">
        <v>1.0499083022112301</v>
      </c>
      <c r="J6216" s="86">
        <v>3207.8333333333298</v>
      </c>
      <c r="K6216" s="44">
        <v>3357.2943538327499</v>
      </c>
      <c r="L6216" s="45">
        <v>3158.7679920731498</v>
      </c>
      <c r="M6216" s="46">
        <v>0.98470452290948696</v>
      </c>
      <c r="N6216" s="139">
        <v>3367.9308487766002</v>
      </c>
      <c r="O6216" s="45">
        <v>3128.2871088034199</v>
      </c>
      <c r="P6216" s="99">
        <v>0.97520250703073397</v>
      </c>
      <c r="Q6216" s="86">
        <v>3225.43718839242</v>
      </c>
      <c r="R6216" s="44">
        <v>3375.7184167606501</v>
      </c>
      <c r="S6216" s="45">
        <v>3176.2650636728999</v>
      </c>
      <c r="T6216" s="140">
        <v>0.98475489620555201</v>
      </c>
      <c r="U6216" s="44">
        <v>3386.4132823540499</v>
      </c>
      <c r="V6216" s="45">
        <v>3145.5923070128301</v>
      </c>
      <c r="W6216" s="99">
        <v>0.97524525305687804</v>
      </c>
      <c r="X6216" s="86">
        <v>3243.6268977148702</v>
      </c>
      <c r="Y6216" s="44">
        <v>3394.7556303750698</v>
      </c>
      <c r="Z6216" s="45">
        <v>3194.3338877420101</v>
      </c>
      <c r="AA6216" s="46">
        <v>0.98480311961662903</v>
      </c>
      <c r="AB6216" s="139">
        <v>3405.5108091865</v>
      </c>
      <c r="AC6216" s="45">
        <v>3163.46675069098</v>
      </c>
      <c r="AD6216" s="99">
        <v>0.97528687806838399</v>
      </c>
      <c r="AE6216" s="142">
        <v>3262.7974661826202</v>
      </c>
      <c r="AF6216" s="44">
        <v>3414.8194038285601</v>
      </c>
      <c r="AG6216" s="45">
        <v>3213.3276035623599</v>
      </c>
      <c r="AH6216" s="140">
        <v>0.98483820613047601</v>
      </c>
      <c r="AI6216" s="44">
        <v>3425.6381481789099</v>
      </c>
      <c r="AJ6216" s="45">
        <v>3182.2633888621699</v>
      </c>
      <c r="AK6216" s="46">
        <v>0.97531747583012696</v>
      </c>
    </row>
    <row r="6217" spans="1:37" x14ac:dyDescent="0.2">
      <c r="A6217" s="35" t="s">
        <v>1009</v>
      </c>
      <c r="B6217" s="35" t="s">
        <v>7372</v>
      </c>
      <c r="C6217" s="85" t="s">
        <v>962</v>
      </c>
      <c r="D6217" s="85" t="s">
        <v>962</v>
      </c>
      <c r="E6217" s="85" t="s">
        <v>12898</v>
      </c>
      <c r="F6217" s="85" t="s">
        <v>262</v>
      </c>
      <c r="G6217" s="85" t="s">
        <v>262</v>
      </c>
      <c r="H6217" s="840">
        <v>1.0455592790863799</v>
      </c>
      <c r="I6217" s="840">
        <v>1.04495516666896</v>
      </c>
      <c r="J6217" s="86">
        <v>3301.5833333333298</v>
      </c>
      <c r="K6217" s="44">
        <v>3452.0010898436099</v>
      </c>
      <c r="L6217" s="45">
        <v>3247.8744494808202</v>
      </c>
      <c r="M6217" s="46">
        <v>0.98373238581917499</v>
      </c>
      <c r="N6217" s="139">
        <v>3450.0065623548098</v>
      </c>
      <c r="O6217" s="45">
        <v>3204.52275860182</v>
      </c>
      <c r="P6217" s="99">
        <v>0.97060180981907396</v>
      </c>
      <c r="Q6217" s="86">
        <v>3324.9748833372901</v>
      </c>
      <c r="R6217" s="44">
        <v>3476.4583420024601</v>
      </c>
      <c r="S6217" s="45">
        <v>3271.0527993660999</v>
      </c>
      <c r="T6217" s="140">
        <v>0.98378270938484003</v>
      </c>
      <c r="U6217" s="44">
        <v>3474.4496833878402</v>
      </c>
      <c r="V6217" s="45">
        <v>3227.3680983115401</v>
      </c>
      <c r="W6217" s="99">
        <v>0.97064435418297701</v>
      </c>
      <c r="X6217" s="86">
        <v>3345.5402807471</v>
      </c>
      <c r="Y6217" s="44">
        <v>3497.9606840923798</v>
      </c>
      <c r="Z6217" s="45">
        <v>3291.4458558394099</v>
      </c>
      <c r="AA6217" s="46">
        <v>0.98383088518796402</v>
      </c>
      <c r="AB6217" s="139">
        <v>3495.9396016658202</v>
      </c>
      <c r="AC6217" s="45">
        <v>3247.46838637563</v>
      </c>
      <c r="AD6217" s="99">
        <v>0.97068578282083495</v>
      </c>
      <c r="AE6217" s="142">
        <v>3367.1270491171099</v>
      </c>
      <c r="AF6217" s="44">
        <v>3520.5309300671402</v>
      </c>
      <c r="AG6217" s="45">
        <v>3312.8016093901001</v>
      </c>
      <c r="AH6217" s="140">
        <v>0.983865937063095</v>
      </c>
      <c r="AI6217" s="44">
        <v>3518.4968068057501</v>
      </c>
      <c r="AJ6217" s="45">
        <v>3268.52489603395</v>
      </c>
      <c r="AK6217" s="46">
        <v>0.97071623623200798</v>
      </c>
    </row>
    <row r="6218" spans="1:37" x14ac:dyDescent="0.2">
      <c r="A6218" s="35" t="s">
        <v>1008</v>
      </c>
      <c r="B6218" s="35" t="s">
        <v>7371</v>
      </c>
      <c r="C6218" s="85" t="s">
        <v>973</v>
      </c>
      <c r="D6218" s="85" t="s">
        <v>973</v>
      </c>
      <c r="E6218" s="85" t="s">
        <v>12896</v>
      </c>
      <c r="F6218" s="85" t="s">
        <v>471</v>
      </c>
      <c r="G6218" s="85" t="s">
        <v>471</v>
      </c>
      <c r="H6218" s="840">
        <v>1.0322254795497099</v>
      </c>
      <c r="I6218" s="840">
        <v>1.0289415931063199</v>
      </c>
      <c r="J6218" s="86">
        <v>8036.6666666666697</v>
      </c>
      <c r="K6218" s="44">
        <v>8295.6521039811705</v>
      </c>
      <c r="L6218" s="45">
        <v>7805.1066060129497</v>
      </c>
      <c r="M6218" s="46">
        <v>0.97118705176436604</v>
      </c>
      <c r="N6218" s="139">
        <v>8269.2606032644508</v>
      </c>
      <c r="O6218" s="45">
        <v>7680.8647522929396</v>
      </c>
      <c r="P6218" s="99">
        <v>0.955727675523801</v>
      </c>
      <c r="Q6218" s="86">
        <v>8012.8025059519596</v>
      </c>
      <c r="R6218" s="44">
        <v>8271.0189092433793</v>
      </c>
      <c r="S6218" s="45">
        <v>7782.3281325749304</v>
      </c>
      <c r="T6218" s="140">
        <v>0.97123673356408802</v>
      </c>
      <c r="U6218" s="44">
        <v>8244.7057757205203</v>
      </c>
      <c r="V6218" s="45">
        <v>7658.3927888631597</v>
      </c>
      <c r="W6218" s="99">
        <v>0.95576956791016099</v>
      </c>
      <c r="X6218" s="86">
        <v>7991.9097266379204</v>
      </c>
      <c r="Y6218" s="44">
        <v>8249.4528500968208</v>
      </c>
      <c r="Z6218" s="45">
        <v>7762.4164044711297</v>
      </c>
      <c r="AA6218" s="46">
        <v>0.97128429499123803</v>
      </c>
      <c r="AB6218" s="139">
        <v>8223.2083260887102</v>
      </c>
      <c r="AC6218" s="45">
        <v>7638.7501262405103</v>
      </c>
      <c r="AD6218" s="99">
        <v>0.95581036166859001</v>
      </c>
      <c r="AE6218" s="142">
        <v>7974.7936869273199</v>
      </c>
      <c r="AF6218" s="44">
        <v>8231.78523779854</v>
      </c>
      <c r="AG6218" s="45">
        <v>7746.0678305736801</v>
      </c>
      <c r="AH6218" s="140">
        <v>0.97131889985711095</v>
      </c>
      <c r="AI6218" s="44">
        <v>8205.5969209212108</v>
      </c>
      <c r="AJ6218" s="45">
        <v>7622.6295760657704</v>
      </c>
      <c r="AK6218" s="46">
        <v>0.95584034839185505</v>
      </c>
    </row>
    <row r="6219" spans="1:37" x14ac:dyDescent="0.2">
      <c r="A6219" s="35" t="s">
        <v>1006</v>
      </c>
      <c r="B6219" s="35" t="s">
        <v>7369</v>
      </c>
      <c r="C6219" s="85" t="s">
        <v>1005</v>
      </c>
      <c r="D6219" s="85" t="s">
        <v>1005</v>
      </c>
      <c r="E6219" s="85" t="s">
        <v>12906</v>
      </c>
      <c r="F6219" s="85" t="s">
        <v>429</v>
      </c>
      <c r="G6219" s="85" t="s">
        <v>429</v>
      </c>
      <c r="H6219" s="840">
        <v>1.0165401617605601</v>
      </c>
      <c r="I6219" s="840">
        <v>1.0199073589723</v>
      </c>
      <c r="J6219" s="86">
        <v>32732.333333333299</v>
      </c>
      <c r="K6219" s="44">
        <v>33273.731421467397</v>
      </c>
      <c r="L6219" s="45">
        <v>31306.161067164401</v>
      </c>
      <c r="M6219" s="46">
        <v>0.95642925141799995</v>
      </c>
      <c r="N6219" s="139">
        <v>33383.947643000902</v>
      </c>
      <c r="O6219" s="45">
        <v>31008.526523192701</v>
      </c>
      <c r="P6219" s="99">
        <v>0.94733626861898201</v>
      </c>
      <c r="Q6219" s="86">
        <v>32977.0855356752</v>
      </c>
      <c r="R6219" s="44">
        <v>33522.531864827302</v>
      </c>
      <c r="S6219" s="45">
        <v>31541.862697863198</v>
      </c>
      <c r="T6219" s="140">
        <v>0.95647817827141202</v>
      </c>
      <c r="U6219" s="44">
        <v>33633.572215294</v>
      </c>
      <c r="V6219" s="45">
        <v>31241.758520461699</v>
      </c>
      <c r="W6219" s="99">
        <v>0.94737779318502102</v>
      </c>
      <c r="X6219" s="86">
        <v>33209.144650341601</v>
      </c>
      <c r="Y6219" s="44">
        <v>33758.429274788301</v>
      </c>
      <c r="Z6219" s="45">
        <v>31765.377650315299</v>
      </c>
      <c r="AA6219" s="46">
        <v>0.95652501697265102</v>
      </c>
      <c r="AB6219" s="139">
        <v>33870.2510140589</v>
      </c>
      <c r="AC6219" s="45">
        <v>31462.949003567399</v>
      </c>
      <c r="AD6219" s="99">
        <v>0.947418228769218</v>
      </c>
      <c r="AE6219" s="142">
        <v>33443.328160744597</v>
      </c>
      <c r="AF6219" s="44">
        <v>33996.486218334998</v>
      </c>
      <c r="AG6219" s="45">
        <v>31990.519752530799</v>
      </c>
      <c r="AH6219" s="140">
        <v>0.95655909599574196</v>
      </c>
      <c r="AI6219" s="44">
        <v>34109.096499668798</v>
      </c>
      <c r="AJ6219" s="45">
        <v>31685.812780829099</v>
      </c>
      <c r="AK6219" s="46">
        <v>0.94744795220535405</v>
      </c>
    </row>
    <row r="6220" spans="1:37" x14ac:dyDescent="0.2">
      <c r="A6220" s="35" t="s">
        <v>1004</v>
      </c>
      <c r="B6220" s="35" t="s">
        <v>7368</v>
      </c>
      <c r="C6220" s="85" t="s">
        <v>962</v>
      </c>
      <c r="D6220" s="85" t="s">
        <v>962</v>
      </c>
      <c r="E6220" s="85" t="s">
        <v>12898</v>
      </c>
      <c r="F6220" s="85" t="s">
        <v>213</v>
      </c>
      <c r="G6220" s="85" t="s">
        <v>213</v>
      </c>
      <c r="H6220" s="840">
        <v>1.0495048680941199</v>
      </c>
      <c r="I6220" s="840">
        <v>1.05159628215757</v>
      </c>
      <c r="J6220" s="86">
        <v>22710</v>
      </c>
      <c r="K6220" s="44">
        <v>23834.255554417501</v>
      </c>
      <c r="L6220" s="45">
        <v>22424.868249707401</v>
      </c>
      <c r="M6220" s="46">
        <v>0.98744466092942995</v>
      </c>
      <c r="N6220" s="139">
        <v>23881.751567798401</v>
      </c>
      <c r="O6220" s="45">
        <v>22182.455317432599</v>
      </c>
      <c r="P6220" s="99">
        <v>0.976770379455421</v>
      </c>
      <c r="Q6220" s="86">
        <v>22828.256398836598</v>
      </c>
      <c r="R6220" s="44">
        <v>23958.3662206798</v>
      </c>
      <c r="S6220" s="45">
        <v>22542.793033801201</v>
      </c>
      <c r="T6220" s="140">
        <v>0.98749517439930401</v>
      </c>
      <c r="U6220" s="44">
        <v>24006.109557156298</v>
      </c>
      <c r="V6220" s="45">
        <v>22298.942051102898</v>
      </c>
      <c r="W6220" s="99">
        <v>0.97681319420607604</v>
      </c>
      <c r="X6220" s="86">
        <v>22930.846773966499</v>
      </c>
      <c r="Y6220" s="44">
        <v>24066.035318798298</v>
      </c>
      <c r="Z6220" s="45">
        <v>22645.209414952798</v>
      </c>
      <c r="AA6220" s="46">
        <v>0.98754353200170297</v>
      </c>
      <c r="AB6220" s="139">
        <v>24113.9932142281</v>
      </c>
      <c r="AC6220" s="45">
        <v>22400.109714472099</v>
      </c>
      <c r="AD6220" s="99">
        <v>0.97685488613979399</v>
      </c>
      <c r="AE6220" s="142">
        <v>23059.261536075101</v>
      </c>
      <c r="AF6220" s="44">
        <v>24200.807236766399</v>
      </c>
      <c r="AG6220" s="45">
        <v>22772.835903183099</v>
      </c>
      <c r="AH6220" s="140">
        <v>0.98757871615082005</v>
      </c>
      <c r="AI6220" s="44">
        <v>24249.0337006357</v>
      </c>
      <c r="AJ6220" s="45">
        <v>22526.258998441001</v>
      </c>
      <c r="AK6220" s="46">
        <v>0.97688553309479298</v>
      </c>
    </row>
    <row r="6221" spans="1:37" x14ac:dyDescent="0.2">
      <c r="A6221" s="35" t="s">
        <v>1003</v>
      </c>
      <c r="B6221" s="35" t="s">
        <v>7367</v>
      </c>
      <c r="C6221" s="85" t="s">
        <v>1002</v>
      </c>
      <c r="D6221" s="85" t="s">
        <v>1002</v>
      </c>
      <c r="E6221" s="85" t="s">
        <v>12898</v>
      </c>
      <c r="F6221" s="85" t="s">
        <v>247</v>
      </c>
      <c r="G6221" s="85" t="s">
        <v>247</v>
      </c>
      <c r="H6221" s="840">
        <v>1.0316242949471801</v>
      </c>
      <c r="I6221" s="840">
        <v>1.04395764775119</v>
      </c>
      <c r="J6221" s="86">
        <v>234.5</v>
      </c>
      <c r="K6221" s="44">
        <v>241.91589716511299</v>
      </c>
      <c r="L6221" s="45">
        <v>227.61072226700799</v>
      </c>
      <c r="M6221" s="46">
        <v>0.97062141691687598</v>
      </c>
      <c r="N6221" s="139">
        <v>244.80806839765401</v>
      </c>
      <c r="O6221" s="45">
        <v>227.38885056907699</v>
      </c>
      <c r="P6221" s="99">
        <v>0.96967526895128997</v>
      </c>
      <c r="Q6221" s="86">
        <v>233.10542191014599</v>
      </c>
      <c r="R6221" s="44">
        <v>240.477216526418</v>
      </c>
      <c r="S6221" s="45">
        <v>226.26868925730199</v>
      </c>
      <c r="T6221" s="140">
        <v>0.97067106978112505</v>
      </c>
      <c r="U6221" s="44">
        <v>243.35218793536399</v>
      </c>
      <c r="V6221" s="45">
        <v>226.046470539502</v>
      </c>
      <c r="W6221" s="99">
        <v>0.96971777270214998</v>
      </c>
      <c r="X6221" s="86">
        <v>231.55207568818</v>
      </c>
      <c r="Y6221" s="44">
        <v>238.87474682537399</v>
      </c>
      <c r="Z6221" s="45">
        <v>224.77190755134899</v>
      </c>
      <c r="AA6221" s="46">
        <v>0.97071860350773997</v>
      </c>
      <c r="AB6221" s="139">
        <v>241.73056026733801</v>
      </c>
      <c r="AC6221" s="45">
        <v>224.54974683057699</v>
      </c>
      <c r="AD6221" s="99">
        <v>0.96975916179204402</v>
      </c>
      <c r="AE6221" s="142">
        <v>230.50759380184701</v>
      </c>
      <c r="AF6221" s="44">
        <v>237.79723393580099</v>
      </c>
      <c r="AG6221" s="45">
        <v>223.76598159187699</v>
      </c>
      <c r="AH6221" s="140">
        <v>0.97075318821918699</v>
      </c>
      <c r="AI6221" s="44">
        <v>240.64016541416299</v>
      </c>
      <c r="AJ6221" s="45">
        <v>223.543863993435</v>
      </c>
      <c r="AK6221" s="46">
        <v>0.96978958613225297</v>
      </c>
    </row>
    <row r="6222" spans="1:37" x14ac:dyDescent="0.2">
      <c r="A6222" s="35" t="s">
        <v>1001</v>
      </c>
      <c r="B6222" s="35" t="s">
        <v>7366</v>
      </c>
      <c r="C6222" s="85" t="s">
        <v>962</v>
      </c>
      <c r="D6222" s="85" t="s">
        <v>962</v>
      </c>
      <c r="E6222" s="85" t="s">
        <v>12898</v>
      </c>
      <c r="F6222" s="85" t="s">
        <v>261</v>
      </c>
      <c r="G6222" s="85" t="s">
        <v>261</v>
      </c>
      <c r="H6222" s="840">
        <v>1.04659251431374</v>
      </c>
      <c r="I6222" s="840">
        <v>1.0499083022112301</v>
      </c>
      <c r="J6222" s="86">
        <v>4971.1666666666697</v>
      </c>
      <c r="K6222" s="44">
        <v>5202.7858207393001</v>
      </c>
      <c r="L6222" s="45">
        <v>4895.1303008035402</v>
      </c>
      <c r="M6222" s="46">
        <v>0.98470452290948696</v>
      </c>
      <c r="N6222" s="139">
        <v>5219.2691550090703</v>
      </c>
      <c r="O6222" s="45">
        <v>4847.8941962009503</v>
      </c>
      <c r="P6222" s="99">
        <v>0.97520250703073397</v>
      </c>
      <c r="Q6222" s="86">
        <v>5001.98506695993</v>
      </c>
      <c r="R6222" s="44">
        <v>5235.0401277893598</v>
      </c>
      <c r="S6222" s="45">
        <v>4925.7292854358502</v>
      </c>
      <c r="T6222" s="140">
        <v>0.98475489620555201</v>
      </c>
      <c r="U6222" s="44">
        <v>5251.6256493378396</v>
      </c>
      <c r="V6222" s="45">
        <v>4878.16219241406</v>
      </c>
      <c r="W6222" s="99">
        <v>0.97524525305687804</v>
      </c>
      <c r="X6222" s="86">
        <v>5030.0979232078198</v>
      </c>
      <c r="Y6222" s="44">
        <v>5264.4628326943703</v>
      </c>
      <c r="Z6222" s="45">
        <v>4953.6561267521802</v>
      </c>
      <c r="AA6222" s="46">
        <v>0.98480311961662803</v>
      </c>
      <c r="AB6222" s="139">
        <v>5281.1415705113604</v>
      </c>
      <c r="AC6222" s="45">
        <v>4905.7884999036196</v>
      </c>
      <c r="AD6222" s="99">
        <v>0.97528687806838399</v>
      </c>
      <c r="AE6222" s="142">
        <v>5060.3109085200904</v>
      </c>
      <c r="AF6222" s="44">
        <v>5296.0835169572701</v>
      </c>
      <c r="AG6222" s="45">
        <v>4983.5875176093996</v>
      </c>
      <c r="AH6222" s="140">
        <v>0.98483820613047601</v>
      </c>
      <c r="AI6222" s="44">
        <v>5312.8624346253</v>
      </c>
      <c r="AJ6222" s="45">
        <v>4935.4096622134703</v>
      </c>
      <c r="AK6222" s="46">
        <v>0.97531747583012696</v>
      </c>
    </row>
    <row r="6223" spans="1:37" x14ac:dyDescent="0.2">
      <c r="A6223" s="35" t="s">
        <v>1000</v>
      </c>
      <c r="B6223" s="35" t="s">
        <v>7365</v>
      </c>
      <c r="C6223" s="85" t="s">
        <v>975</v>
      </c>
      <c r="D6223" s="85" t="s">
        <v>975</v>
      </c>
      <c r="E6223" s="85" t="s">
        <v>12898</v>
      </c>
      <c r="F6223" s="85" t="s">
        <v>406</v>
      </c>
      <c r="G6223" s="85" t="s">
        <v>406</v>
      </c>
      <c r="H6223" s="840">
        <v>1.0215507477555299</v>
      </c>
      <c r="I6223" s="840">
        <v>1.03556750016142</v>
      </c>
      <c r="J6223" s="86">
        <v>5576.0833333333303</v>
      </c>
      <c r="K6223" s="44">
        <v>5696.2520987137996</v>
      </c>
      <c r="L6223" s="45">
        <v>5359.4165145678498</v>
      </c>
      <c r="M6223" s="46">
        <v>0.96114354721525297</v>
      </c>
      <c r="N6223" s="139">
        <v>5774.4106781917299</v>
      </c>
      <c r="O6223" s="45">
        <v>5363.5348516985696</v>
      </c>
      <c r="P6223" s="99">
        <v>0.961882118876494</v>
      </c>
      <c r="Q6223" s="86">
        <v>5620.4336560468</v>
      </c>
      <c r="R6223" s="44">
        <v>5741.5582040449399</v>
      </c>
      <c r="S6223" s="45">
        <v>5402.3198866368903</v>
      </c>
      <c r="T6223" s="140">
        <v>0.96119271523199201</v>
      </c>
      <c r="U6223" s="44">
        <v>5820.3384310154697</v>
      </c>
      <c r="V6223" s="45">
        <v>5406.4316036719401</v>
      </c>
      <c r="W6223" s="99">
        <v>0.96192428103041006</v>
      </c>
      <c r="X6223" s="86">
        <v>5661.9053876473899</v>
      </c>
      <c r="Y6223" s="44">
        <v>5783.9236824722402</v>
      </c>
      <c r="Z6223" s="45">
        <v>5442.4487164024004</v>
      </c>
      <c r="AA6223" s="46">
        <v>0.96123978480393202</v>
      </c>
      <c r="AB6223" s="139">
        <v>5863.2852084364604</v>
      </c>
      <c r="AC6223" s="45">
        <v>5446.5567270178999</v>
      </c>
      <c r="AD6223" s="99">
        <v>0.96196533748173996</v>
      </c>
      <c r="AE6223" s="142">
        <v>5700.9542517154296</v>
      </c>
      <c r="AF6223" s="44">
        <v>5823.8140787599496</v>
      </c>
      <c r="AG6223" s="45">
        <v>5480.1792786796404</v>
      </c>
      <c r="AH6223" s="140">
        <v>0.96127403180452498</v>
      </c>
      <c r="AI6223" s="44">
        <v>5903.7229429835397</v>
      </c>
      <c r="AJ6223" s="45">
        <v>5484.2924345145902</v>
      </c>
      <c r="AK6223" s="46">
        <v>0.96199551730560695</v>
      </c>
    </row>
    <row r="6224" spans="1:37" x14ac:dyDescent="0.2">
      <c r="A6224" s="35" t="s">
        <v>999</v>
      </c>
      <c r="B6224" s="35" t="s">
        <v>13223</v>
      </c>
      <c r="C6224" s="85" t="s">
        <v>975</v>
      </c>
      <c r="D6224" s="85" t="s">
        <v>975</v>
      </c>
      <c r="E6224" s="85" t="s">
        <v>12898</v>
      </c>
      <c r="F6224" s="85" t="s">
        <v>405</v>
      </c>
      <c r="G6224" s="85" t="s">
        <v>405</v>
      </c>
      <c r="H6224" s="840">
        <v>1.0213252052653301</v>
      </c>
      <c r="I6224" s="840">
        <v>1.03219927070974</v>
      </c>
      <c r="J6224" s="86">
        <v>19064.416666666701</v>
      </c>
      <c r="K6224" s="44">
        <v>19470.969265347201</v>
      </c>
      <c r="L6224" s="45">
        <v>18319.595486110498</v>
      </c>
      <c r="M6224" s="46">
        <v>0.96093134169384598</v>
      </c>
      <c r="N6224" s="139">
        <v>19678.276979839899</v>
      </c>
      <c r="O6224" s="45">
        <v>18278.077241953401</v>
      </c>
      <c r="P6224" s="99">
        <v>0.95875355441175802</v>
      </c>
      <c r="Q6224" s="86">
        <v>19093.062657738301</v>
      </c>
      <c r="R6224" s="44">
        <v>19500.226138058399</v>
      </c>
      <c r="S6224" s="45">
        <v>18348.0608775041</v>
      </c>
      <c r="T6224" s="140">
        <v>0.96098049885505199</v>
      </c>
      <c r="U6224" s="44">
        <v>19707.845350932799</v>
      </c>
      <c r="V6224" s="45">
        <v>18306.344074045999</v>
      </c>
      <c r="W6224" s="99">
        <v>0.95879557943138904</v>
      </c>
      <c r="X6224" s="86">
        <v>19112.7899034617</v>
      </c>
      <c r="Y6224" s="44">
        <v>19520.374071346199</v>
      </c>
      <c r="Z6224" s="45">
        <v>18367.9178081553</v>
      </c>
      <c r="AA6224" s="46">
        <v>0.96102755803476403</v>
      </c>
      <c r="AB6224" s="139">
        <v>19728.2077995816</v>
      </c>
      <c r="AC6224" s="45">
        <v>18326.040621085798</v>
      </c>
      <c r="AD6224" s="99">
        <v>0.95883650234478002</v>
      </c>
      <c r="AE6224" s="142">
        <v>19144.481523956299</v>
      </c>
      <c r="AF6224" s="44">
        <v>19552.741522153101</v>
      </c>
      <c r="AG6224" s="45">
        <v>18399.029825124198</v>
      </c>
      <c r="AH6224" s="140">
        <v>0.96106179747415199</v>
      </c>
      <c r="AI6224" s="44">
        <v>19760.919867143799</v>
      </c>
      <c r="AJ6224" s="45">
        <v>18357.0036014693</v>
      </c>
      <c r="AK6224" s="46">
        <v>0.95886658400742597</v>
      </c>
    </row>
    <row r="6225" spans="1:37" x14ac:dyDescent="0.2">
      <c r="A6225" s="35" t="s">
        <v>998</v>
      </c>
      <c r="B6225" s="35" t="s">
        <v>7364</v>
      </c>
      <c r="C6225" s="85" t="s">
        <v>954</v>
      </c>
      <c r="D6225" s="85" t="s">
        <v>13398</v>
      </c>
      <c r="E6225" s="85" t="s">
        <v>12900</v>
      </c>
      <c r="F6225" s="85" t="s">
        <v>385</v>
      </c>
      <c r="G6225" s="85" t="s">
        <v>385</v>
      </c>
      <c r="H6225" s="840">
        <v>1.0599551610012099</v>
      </c>
      <c r="I6225" s="840">
        <v>1.1410757727268599</v>
      </c>
      <c r="J6225" s="86">
        <v>5008.6666666666697</v>
      </c>
      <c r="K6225" s="44">
        <v>5308.9620830680697</v>
      </c>
      <c r="L6225" s="45">
        <v>4995.0280588238402</v>
      </c>
      <c r="M6225" s="46">
        <v>0.99727699830104499</v>
      </c>
      <c r="N6225" s="139">
        <v>5715.2681869979097</v>
      </c>
      <c r="O6225" s="45">
        <v>5308.6006202397002</v>
      </c>
      <c r="P6225" s="99">
        <v>1.05988299352583</v>
      </c>
      <c r="Q6225" s="86">
        <v>5034.5407682636896</v>
      </c>
      <c r="R6225" s="44">
        <v>5336.3874705921098</v>
      </c>
      <c r="S6225" s="45">
        <v>5021.08854959786</v>
      </c>
      <c r="T6225" s="140">
        <v>0.99732801475148902</v>
      </c>
      <c r="U6225" s="44">
        <v>5744.7924974713496</v>
      </c>
      <c r="V6225" s="45">
        <v>5336.2580343026102</v>
      </c>
      <c r="W6225" s="99">
        <v>1.0599294513495401</v>
      </c>
      <c r="X6225" s="86">
        <v>5060.5890826963196</v>
      </c>
      <c r="Y6225" s="44">
        <v>5363.9975159103597</v>
      </c>
      <c r="Z6225" s="45">
        <v>5047.3144180169802</v>
      </c>
      <c r="AA6225" s="46">
        <v>0.99737685386771902</v>
      </c>
      <c r="AB6225" s="139">
        <v>5774.5155979907904</v>
      </c>
      <c r="AC6225" s="45">
        <v>5364.0963482814404</v>
      </c>
      <c r="AD6225" s="99">
        <v>1.05997469081671</v>
      </c>
      <c r="AE6225" s="142">
        <v>5086.6679852850502</v>
      </c>
      <c r="AF6225" s="44">
        <v>5391.6399833025298</v>
      </c>
      <c r="AG6225" s="45">
        <v>5073.5056639868799</v>
      </c>
      <c r="AH6225" s="140">
        <v>0.99741238835791002</v>
      </c>
      <c r="AI6225" s="44">
        <v>5804.2736019140902</v>
      </c>
      <c r="AJ6225" s="45">
        <v>5391.9084805059001</v>
      </c>
      <c r="AK6225" s="46">
        <v>1.06000794549671</v>
      </c>
    </row>
    <row r="6226" spans="1:37" x14ac:dyDescent="0.2">
      <c r="A6226" s="35" t="s">
        <v>997</v>
      </c>
      <c r="B6226" s="35" t="s">
        <v>7363</v>
      </c>
      <c r="C6226" s="85" t="s">
        <v>952</v>
      </c>
      <c r="D6226" s="85" t="s">
        <v>13405</v>
      </c>
      <c r="E6226" s="85" t="s">
        <v>12902</v>
      </c>
      <c r="F6226" s="85" t="s">
        <v>187</v>
      </c>
      <c r="G6226" s="85" t="s">
        <v>187</v>
      </c>
      <c r="H6226" s="840">
        <v>1.1435101821326701</v>
      </c>
      <c r="I6226" s="840">
        <v>1.1608880674208499</v>
      </c>
      <c r="J6226" s="86">
        <v>3048.6666666666702</v>
      </c>
      <c r="K6226" s="44">
        <v>3486.18137526179</v>
      </c>
      <c r="L6226" s="45">
        <v>3280.0335574290498</v>
      </c>
      <c r="M6226" s="46">
        <v>1.0758911734405401</v>
      </c>
      <c r="N6226" s="139">
        <v>3539.1607548770298</v>
      </c>
      <c r="O6226" s="45">
        <v>3287.3332210744602</v>
      </c>
      <c r="P6226" s="99">
        <v>1.0782855525063799</v>
      </c>
      <c r="Q6226" s="86">
        <v>3043.03862014577</v>
      </c>
      <c r="R6226" s="44">
        <v>3479.7456467596298</v>
      </c>
      <c r="S6226" s="45">
        <v>3274.14587466587</v>
      </c>
      <c r="T6226" s="140">
        <v>1.0759462114578799</v>
      </c>
      <c r="U6226" s="44">
        <v>3532.62722282803</v>
      </c>
      <c r="V6226" s="45">
        <v>3281.4084074071902</v>
      </c>
      <c r="W6226" s="99">
        <v>1.0783328169689801</v>
      </c>
      <c r="X6226" s="86">
        <v>3037.05866122219</v>
      </c>
      <c r="Y6226" s="44">
        <v>3472.9075028417801</v>
      </c>
      <c r="Z6226" s="45">
        <v>3267.8717802421902</v>
      </c>
      <c r="AA6226" s="46">
        <v>1.07599890050432</v>
      </c>
      <c r="AB6226" s="139">
        <v>3525.68515986998</v>
      </c>
      <c r="AC6226" s="45">
        <v>3275.0998019347298</v>
      </c>
      <c r="AD6226" s="99">
        <v>1.0783788419209299</v>
      </c>
      <c r="AE6226" s="142">
        <v>3036.4675475471799</v>
      </c>
      <c r="AF6226" s="44">
        <v>3472.2315583356099</v>
      </c>
      <c r="AG6226" s="45">
        <v>3267.3521474813301</v>
      </c>
      <c r="AH6226" s="140">
        <v>1.0760372361366599</v>
      </c>
      <c r="AI6226" s="44">
        <v>3524.99894305818</v>
      </c>
      <c r="AJ6226" s="45">
        <v>3274.5650874524399</v>
      </c>
      <c r="AK6226" s="46">
        <v>1.078412673996</v>
      </c>
    </row>
    <row r="6227" spans="1:37" x14ac:dyDescent="0.2">
      <c r="A6227" s="35" t="s">
        <v>996</v>
      </c>
      <c r="B6227" s="35" t="s">
        <v>7362</v>
      </c>
      <c r="C6227" s="85" t="s">
        <v>982</v>
      </c>
      <c r="D6227" s="85" t="s">
        <v>982</v>
      </c>
      <c r="E6227" s="85" t="s">
        <v>12894</v>
      </c>
      <c r="F6227" s="85" t="s">
        <v>221</v>
      </c>
      <c r="G6227" s="85" t="s">
        <v>221</v>
      </c>
      <c r="H6227" s="840">
        <v>1.02149621057455</v>
      </c>
      <c r="I6227" s="840">
        <v>1.02406665269134</v>
      </c>
      <c r="J6227" s="86">
        <v>13305.25</v>
      </c>
      <c r="K6227" s="44">
        <v>13591.262455747001</v>
      </c>
      <c r="L6227" s="45">
        <v>12787.572459372701</v>
      </c>
      <c r="M6227" s="46">
        <v>0.961092234972863</v>
      </c>
      <c r="N6227" s="139">
        <v>13625.462830721501</v>
      </c>
      <c r="O6227" s="45">
        <v>12655.948604262299</v>
      </c>
      <c r="P6227" s="99">
        <v>0.95119960949717897</v>
      </c>
      <c r="Q6227" s="86">
        <v>13316.4152292667</v>
      </c>
      <c r="R6227" s="44">
        <v>13602.667695133099</v>
      </c>
      <c r="S6227" s="45">
        <v>12798.957981295</v>
      </c>
      <c r="T6227" s="140">
        <v>0.96114140036468498</v>
      </c>
      <c r="U6227" s="44">
        <v>13636.896769683101</v>
      </c>
      <c r="V6227" s="45">
        <v>12667.124179369001</v>
      </c>
      <c r="W6227" s="99">
        <v>0.95124130340493895</v>
      </c>
      <c r="X6227" s="86">
        <v>13332.4440309768</v>
      </c>
      <c r="Y6227" s="44">
        <v>13619.04105534</v>
      </c>
      <c r="Z6227" s="45">
        <v>12814.9914451473</v>
      </c>
      <c r="AA6227" s="46">
        <v>0.96118846742373798</v>
      </c>
      <c r="AB6227" s="139">
        <v>13653.3113309971</v>
      </c>
      <c r="AC6227" s="45">
        <v>12682.912741292699</v>
      </c>
      <c r="AD6227" s="99">
        <v>0.951281903889869</v>
      </c>
      <c r="AE6227" s="142">
        <v>13346.493501659899</v>
      </c>
      <c r="AF6227" s="44">
        <v>13633.3925364033</v>
      </c>
      <c r="AG6227" s="45">
        <v>12828.9526873103</v>
      </c>
      <c r="AH6227" s="140">
        <v>0.96122271259599701</v>
      </c>
      <c r="AI6227" s="44">
        <v>13667.6989254116</v>
      </c>
      <c r="AJ6227" s="45">
        <v>12696.6760699608</v>
      </c>
      <c r="AK6227" s="46">
        <v>0.95131174854142697</v>
      </c>
    </row>
    <row r="6228" spans="1:37" x14ac:dyDescent="0.2">
      <c r="A6228" s="35" t="s">
        <v>995</v>
      </c>
      <c r="B6228" s="35" t="s">
        <v>7361</v>
      </c>
      <c r="C6228" s="85" t="s">
        <v>994</v>
      </c>
      <c r="D6228" s="85" t="s">
        <v>994</v>
      </c>
      <c r="E6228" s="85" t="s">
        <v>12906</v>
      </c>
      <c r="F6228" s="85" t="s">
        <v>374</v>
      </c>
      <c r="G6228" s="85" t="s">
        <v>374</v>
      </c>
      <c r="H6228" s="840">
        <v>1.0417890425371401</v>
      </c>
      <c r="I6228" s="840">
        <v>1.0510274054334099</v>
      </c>
      <c r="J6228" s="86">
        <v>5947.1666666666697</v>
      </c>
      <c r="K6228" s="44">
        <v>6195.6930674754503</v>
      </c>
      <c r="L6228" s="45">
        <v>5829.3241186637697</v>
      </c>
      <c r="M6228" s="46">
        <v>0.98018509407792598</v>
      </c>
      <c r="N6228" s="139">
        <v>6250.6351513467098</v>
      </c>
      <c r="O6228" s="45">
        <v>5805.8737675372404</v>
      </c>
      <c r="P6228" s="99">
        <v>0.97624198092154302</v>
      </c>
      <c r="Q6228" s="86">
        <v>5936.38254219386</v>
      </c>
      <c r="R6228" s="44">
        <v>6184.4582847663196</v>
      </c>
      <c r="S6228" s="45">
        <v>5819.0513432976604</v>
      </c>
      <c r="T6228" s="140">
        <v>0.98023523617923003</v>
      </c>
      <c r="U6228" s="44">
        <v>6239.3007409821903</v>
      </c>
      <c r="V6228" s="45">
        <v>5795.5998797435304</v>
      </c>
      <c r="W6228" s="99">
        <v>0.97628477251091905</v>
      </c>
      <c r="X6228" s="86">
        <v>5927.4079645718002</v>
      </c>
      <c r="Y6228" s="44">
        <v>6175.1086681382603</v>
      </c>
      <c r="Z6228" s="45">
        <v>5810.5386740146896</v>
      </c>
      <c r="AA6228" s="46">
        <v>0.98028323826272201</v>
      </c>
      <c r="AB6228" s="139">
        <v>6229.8682139492103</v>
      </c>
      <c r="AC6228" s="45">
        <v>5787.08512768535</v>
      </c>
      <c r="AD6228" s="99">
        <v>0.97632644189076201</v>
      </c>
      <c r="AE6228" s="142">
        <v>5922.8299497764201</v>
      </c>
      <c r="AF6228" s="44">
        <v>6170.3393424878604</v>
      </c>
      <c r="AG6228" s="45">
        <v>5806.2577805237497</v>
      </c>
      <c r="AH6228" s="140">
        <v>0.98031816374247405</v>
      </c>
      <c r="AI6228" s="44">
        <v>6225.0565949367901</v>
      </c>
      <c r="AJ6228" s="45">
        <v>5782.7969092980202</v>
      </c>
      <c r="AK6228" s="46">
        <v>0.97635707226683199</v>
      </c>
    </row>
    <row r="6229" spans="1:37" x14ac:dyDescent="0.2">
      <c r="A6229" s="35" t="s">
        <v>993</v>
      </c>
      <c r="B6229" s="35" t="s">
        <v>7360</v>
      </c>
      <c r="C6229" s="85" t="s">
        <v>982</v>
      </c>
      <c r="D6229" s="85" t="s">
        <v>982</v>
      </c>
      <c r="E6229" s="85" t="s">
        <v>12894</v>
      </c>
      <c r="F6229" s="85" t="s">
        <v>222</v>
      </c>
      <c r="G6229" s="85" t="s">
        <v>222</v>
      </c>
      <c r="H6229" s="840">
        <v>1.02247860612887</v>
      </c>
      <c r="I6229" s="840">
        <v>1.0230766700705101</v>
      </c>
      <c r="J6229" s="86">
        <v>3322.8333333333298</v>
      </c>
      <c r="K6229" s="44">
        <v>3397.5259950651998</v>
      </c>
      <c r="L6229" s="45">
        <v>3196.6206219590499</v>
      </c>
      <c r="M6229" s="46">
        <v>0.96201653868457104</v>
      </c>
      <c r="N6229" s="139">
        <v>3399.51326186594</v>
      </c>
      <c r="O6229" s="45">
        <v>3157.62228822619</v>
      </c>
      <c r="P6229" s="99">
        <v>0.950280068684211</v>
      </c>
      <c r="Q6229" s="86">
        <v>3336.1724694816699</v>
      </c>
      <c r="R6229" s="44">
        <v>3411.1649764011199</v>
      </c>
      <c r="S6229" s="45">
        <v>3209.6172735178998</v>
      </c>
      <c r="T6229" s="140">
        <v>0.96206575135984096</v>
      </c>
      <c r="U6229" s="44">
        <v>3413.1602208581999</v>
      </c>
      <c r="V6229" s="45">
        <v>3170.4371670401601</v>
      </c>
      <c r="W6229" s="99">
        <v>0.95032172228576195</v>
      </c>
      <c r="X6229" s="86">
        <v>3348.1789545658398</v>
      </c>
      <c r="Y6229" s="44">
        <v>3423.4413505344901</v>
      </c>
      <c r="Z6229" s="45">
        <v>3221.3260421049399</v>
      </c>
      <c r="AA6229" s="46">
        <v>0.96211286368432902</v>
      </c>
      <c r="AB6229" s="139">
        <v>3425.44377563737</v>
      </c>
      <c r="AC6229" s="45">
        <v>3181.9829968998702</v>
      </c>
      <c r="AD6229" s="99">
        <v>0.95036228352151397</v>
      </c>
      <c r="AE6229" s="142">
        <v>3360.8643473042098</v>
      </c>
      <c r="AF6229" s="44">
        <v>3436.4118932198198</v>
      </c>
      <c r="AG6229" s="45">
        <v>3233.6460257057902</v>
      </c>
      <c r="AH6229" s="140">
        <v>0.96214714179092897</v>
      </c>
      <c r="AI6229" s="44">
        <v>3438.42190499868</v>
      </c>
      <c r="AJ6229" s="45">
        <v>3194.13892257004</v>
      </c>
      <c r="AK6229" s="46">
        <v>0.95039209932174096</v>
      </c>
    </row>
    <row r="6230" spans="1:37" x14ac:dyDescent="0.2">
      <c r="A6230" s="35" t="s">
        <v>992</v>
      </c>
      <c r="B6230" s="35" t="s">
        <v>7359</v>
      </c>
      <c r="C6230" s="85" t="s">
        <v>975</v>
      </c>
      <c r="D6230" s="85" t="s">
        <v>975</v>
      </c>
      <c r="E6230" s="85" t="s">
        <v>12898</v>
      </c>
      <c r="F6230" s="85" t="s">
        <v>463</v>
      </c>
      <c r="G6230" s="85" t="s">
        <v>463</v>
      </c>
      <c r="H6230" s="840">
        <v>1.03709432787939</v>
      </c>
      <c r="I6230" s="840">
        <v>1.0379485092007401</v>
      </c>
      <c r="J6230" s="86">
        <v>17229.166666666701</v>
      </c>
      <c r="K6230" s="44">
        <v>17868.271024088699</v>
      </c>
      <c r="L6230" s="45">
        <v>16811.669349202199</v>
      </c>
      <c r="M6230" s="46">
        <v>0.975767991247528</v>
      </c>
      <c r="N6230" s="139">
        <v>17882.987856437801</v>
      </c>
      <c r="O6230" s="45">
        <v>16610.5311807408</v>
      </c>
      <c r="P6230" s="99">
        <v>0.96409370819293505</v>
      </c>
      <c r="Q6230" s="86">
        <v>17206.962313171101</v>
      </c>
      <c r="R6230" s="44">
        <v>17845.243015024302</v>
      </c>
      <c r="S6230" s="45">
        <v>16790.8619569537</v>
      </c>
      <c r="T6230" s="140">
        <v>0.97581790738863405</v>
      </c>
      <c r="U6230" s="44">
        <v>17859.940880829301</v>
      </c>
      <c r="V6230" s="45">
        <v>16589.851253886802</v>
      </c>
      <c r="W6230" s="99">
        <v>0.96413596728738804</v>
      </c>
      <c r="X6230" s="86">
        <v>17179.091638333201</v>
      </c>
      <c r="Y6230" s="44">
        <v>17816.338496235701</v>
      </c>
      <c r="Z6230" s="45">
        <v>16764.486169427299</v>
      </c>
      <c r="AA6230" s="46">
        <v>0.97586569315569804</v>
      </c>
      <c r="AB6230" s="139">
        <v>17831.012555430902</v>
      </c>
      <c r="AC6230" s="45">
        <v>16563.6870680594</v>
      </c>
      <c r="AD6230" s="99">
        <v>0.96417711813698903</v>
      </c>
      <c r="AE6230" s="142">
        <v>17154.991431646999</v>
      </c>
      <c r="AF6230" s="44">
        <v>17791.344308580799</v>
      </c>
      <c r="AG6230" s="45">
        <v>16741.564050839301</v>
      </c>
      <c r="AH6230" s="140">
        <v>0.97590046124738505</v>
      </c>
      <c r="AI6230" s="44">
        <v>17805.997781829501</v>
      </c>
      <c r="AJ6230" s="45">
        <v>16540.969125241601</v>
      </c>
      <c r="AK6230" s="46">
        <v>0.96420736735124701</v>
      </c>
    </row>
    <row r="6231" spans="1:37" x14ac:dyDescent="0.2">
      <c r="A6231" s="35" t="s">
        <v>991</v>
      </c>
      <c r="B6231" s="35" t="s">
        <v>7358</v>
      </c>
      <c r="C6231" s="85" t="s">
        <v>960</v>
      </c>
      <c r="D6231" s="85" t="s">
        <v>13402</v>
      </c>
      <c r="E6231" s="85" t="s">
        <v>12900</v>
      </c>
      <c r="F6231" s="85" t="s">
        <v>313</v>
      </c>
      <c r="G6231" s="85" t="s">
        <v>313</v>
      </c>
      <c r="H6231" s="840">
        <v>1.02495784405313</v>
      </c>
      <c r="I6231" s="840">
        <v>1.0885021571381699</v>
      </c>
      <c r="J6231" s="86">
        <v>2670.8333333333298</v>
      </c>
      <c r="K6231" s="44">
        <v>2737.49157515857</v>
      </c>
      <c r="L6231" s="45">
        <v>2575.6159141390399</v>
      </c>
      <c r="M6231" s="46">
        <v>0.96434917222054695</v>
      </c>
      <c r="N6231" s="139">
        <v>2907.2078446898599</v>
      </c>
      <c r="O6231" s="45">
        <v>2700.34666135117</v>
      </c>
      <c r="P6231" s="99">
        <v>1.0110502320191599</v>
      </c>
      <c r="Q6231" s="86">
        <v>2692.2068523682401</v>
      </c>
      <c r="R6231" s="44">
        <v>2759.3985311484098</v>
      </c>
      <c r="S6231" s="45">
        <v>2596.3602614840001</v>
      </c>
      <c r="T6231" s="140">
        <v>0.96439850422342899</v>
      </c>
      <c r="U6231" s="44">
        <v>2930.4729662649902</v>
      </c>
      <c r="V6231" s="45">
        <v>2722.0756741729801</v>
      </c>
      <c r="W6231" s="99">
        <v>1.0110945493576999</v>
      </c>
      <c r="X6231" s="86">
        <v>2712.9264042699801</v>
      </c>
      <c r="Y6231" s="44">
        <v>2780.63519839537</v>
      </c>
      <c r="Z6231" s="45">
        <v>2616.4702885259499</v>
      </c>
      <c r="AA6231" s="46">
        <v>0.96444573078273899</v>
      </c>
      <c r="AB6231" s="139">
        <v>2953.0262432049699</v>
      </c>
      <c r="AC6231" s="45">
        <v>2743.1421768202599</v>
      </c>
      <c r="AD6231" s="99">
        <v>1.01113770447393</v>
      </c>
      <c r="AE6231" s="142">
        <v>2734.2451197247801</v>
      </c>
      <c r="AF6231" s="44">
        <v>2802.4859830259002</v>
      </c>
      <c r="AG6231" s="45">
        <v>2637.1249846352998</v>
      </c>
      <c r="AH6231" s="140">
        <v>0.96448009200460605</v>
      </c>
      <c r="AI6231" s="44">
        <v>2976.2317109649398</v>
      </c>
      <c r="AJ6231" s="45">
        <v>2764.7850709536501</v>
      </c>
      <c r="AK6231" s="46">
        <v>1.0111694269868301</v>
      </c>
    </row>
    <row r="6232" spans="1:37" x14ac:dyDescent="0.2">
      <c r="A6232" s="35" t="s">
        <v>990</v>
      </c>
      <c r="B6232" s="35" t="s">
        <v>7357</v>
      </c>
      <c r="C6232" s="85" t="s">
        <v>968</v>
      </c>
      <c r="D6232" s="85" t="s">
        <v>968</v>
      </c>
      <c r="E6232" s="85" t="s">
        <v>12902</v>
      </c>
      <c r="F6232" s="85" t="s">
        <v>194</v>
      </c>
      <c r="G6232" s="85" t="s">
        <v>194</v>
      </c>
      <c r="H6232" s="840">
        <v>1.15107900063692</v>
      </c>
      <c r="I6232" s="840">
        <v>1.15606328090388</v>
      </c>
      <c r="J6232" s="86">
        <v>7302.6666666666697</v>
      </c>
      <c r="K6232" s="44">
        <v>8405.9462486512002</v>
      </c>
      <c r="L6232" s="45">
        <v>7908.8787442822904</v>
      </c>
      <c r="M6232" s="46">
        <v>1.0830124261843601</v>
      </c>
      <c r="N6232" s="139">
        <v>8442.3447860140404</v>
      </c>
      <c r="O6232" s="45">
        <v>7841.6332009177104</v>
      </c>
      <c r="P6232" s="99">
        <v>1.0738040716977</v>
      </c>
      <c r="Q6232" s="86">
        <v>7309.31057191528</v>
      </c>
      <c r="R6232" s="44">
        <v>8413.5939084650909</v>
      </c>
      <c r="S6232" s="45">
        <v>7916.4791289177101</v>
      </c>
      <c r="T6232" s="140">
        <v>1.0830678284947099</v>
      </c>
      <c r="U6232" s="44">
        <v>8450.0255609137603</v>
      </c>
      <c r="V6232" s="45">
        <v>7849.1114882454303</v>
      </c>
      <c r="W6232" s="99">
        <v>1.0738511397236601</v>
      </c>
      <c r="X6232" s="86">
        <v>7313.9654624988098</v>
      </c>
      <c r="Y6232" s="44">
        <v>8418.9520552660597</v>
      </c>
      <c r="Z6232" s="45">
        <v>7921.9086077310203</v>
      </c>
      <c r="AA6232" s="46">
        <v>1.08312086628647</v>
      </c>
      <c r="AB6232" s="139">
        <v>8455.4069089940094</v>
      </c>
      <c r="AC6232" s="45">
        <v>7854.44537366036</v>
      </c>
      <c r="AD6232" s="99">
        <v>1.0738969733905299</v>
      </c>
      <c r="AE6232" s="142">
        <v>7323.8306925651596</v>
      </c>
      <c r="AF6232" s="44">
        <v>8430.3077144318795</v>
      </c>
      <c r="AG6232" s="45">
        <v>7932.87646630366</v>
      </c>
      <c r="AH6232" s="140">
        <v>1.0831594556598301</v>
      </c>
      <c r="AI6232" s="44">
        <v>8466.8117392313798</v>
      </c>
      <c r="AJ6232" s="45">
        <v>7865.2863649559404</v>
      </c>
      <c r="AK6232" s="46">
        <v>1.07393066485554</v>
      </c>
    </row>
    <row r="6233" spans="1:37" x14ac:dyDescent="0.2">
      <c r="A6233" s="35" t="s">
        <v>989</v>
      </c>
      <c r="B6233" s="35" t="s">
        <v>7356</v>
      </c>
      <c r="C6233" s="85" t="s">
        <v>968</v>
      </c>
      <c r="D6233" s="85" t="s">
        <v>968</v>
      </c>
      <c r="E6233" s="85" t="s">
        <v>12902</v>
      </c>
      <c r="F6233" s="85" t="s">
        <v>194</v>
      </c>
      <c r="G6233" s="85" t="s">
        <v>194</v>
      </c>
      <c r="H6233" s="840">
        <v>1.15107900063692</v>
      </c>
      <c r="I6233" s="840">
        <v>1.15606328090388</v>
      </c>
      <c r="J6233" s="86">
        <v>5834.5833333333303</v>
      </c>
      <c r="K6233" s="44">
        <v>6716.0663524661504</v>
      </c>
      <c r="L6233" s="45">
        <v>6318.9262516081399</v>
      </c>
      <c r="M6233" s="46">
        <v>1.0830124261843601</v>
      </c>
      <c r="N6233" s="139">
        <v>6745.1475510404098</v>
      </c>
      <c r="O6233" s="45">
        <v>6265.1993399928497</v>
      </c>
      <c r="P6233" s="99">
        <v>1.0738040716977</v>
      </c>
      <c r="Q6233" s="86">
        <v>5843.33653555213</v>
      </c>
      <c r="R6233" s="44">
        <v>6726.1419797285398</v>
      </c>
      <c r="S6233" s="45">
        <v>6328.7298127242502</v>
      </c>
      <c r="T6233" s="140">
        <v>1.0830678284947099</v>
      </c>
      <c r="U6233" s="44">
        <v>6755.2668067158902</v>
      </c>
      <c r="V6233" s="45">
        <v>6274.8735984915702</v>
      </c>
      <c r="W6233" s="99">
        <v>1.0738511397236601</v>
      </c>
      <c r="X6233" s="86">
        <v>5849.79255879842</v>
      </c>
      <c r="Y6233" s="44">
        <v>6733.5733725149603</v>
      </c>
      <c r="Z6233" s="45">
        <v>6336.0323838818804</v>
      </c>
      <c r="AA6233" s="46">
        <v>1.08312086628647</v>
      </c>
      <c r="AB6233" s="139">
        <v>6762.7303781315804</v>
      </c>
      <c r="AC6233" s="45">
        <v>6282.0745238560803</v>
      </c>
      <c r="AD6233" s="99">
        <v>1.0738969733905299</v>
      </c>
      <c r="AE6233" s="142">
        <v>5859.9438615033696</v>
      </c>
      <c r="AF6233" s="44">
        <v>6745.2583238877396</v>
      </c>
      <c r="AG6233" s="45">
        <v>6347.2536032231801</v>
      </c>
      <c r="AH6233" s="140">
        <v>1.0831594556598301</v>
      </c>
      <c r="AI6233" s="44">
        <v>6774.4659264421198</v>
      </c>
      <c r="AJ6233" s="45">
        <v>6293.1734072004801</v>
      </c>
      <c r="AK6233" s="46">
        <v>1.07393066485554</v>
      </c>
    </row>
    <row r="6234" spans="1:37" x14ac:dyDescent="0.2">
      <c r="A6234" s="35" t="s">
        <v>988</v>
      </c>
      <c r="B6234" s="35" t="s">
        <v>13224</v>
      </c>
      <c r="C6234" s="85" t="s">
        <v>987</v>
      </c>
      <c r="D6234" s="85" t="s">
        <v>13405</v>
      </c>
      <c r="E6234" s="85" t="s">
        <v>12902</v>
      </c>
      <c r="F6234" s="85" t="s">
        <v>188</v>
      </c>
      <c r="G6234" s="85" t="s">
        <v>188</v>
      </c>
      <c r="H6234" s="840">
        <v>1.16171843989248</v>
      </c>
      <c r="I6234" s="840">
        <v>1.17269554686939</v>
      </c>
      <c r="J6234" s="86">
        <v>4959.1666666666697</v>
      </c>
      <c r="K6234" s="44">
        <v>5761.1553631668003</v>
      </c>
      <c r="L6234" s="45">
        <v>5420.4818644384004</v>
      </c>
      <c r="M6234" s="46">
        <v>1.09302272514301</v>
      </c>
      <c r="N6234" s="139">
        <v>5815.5926661830899</v>
      </c>
      <c r="O6234" s="45">
        <v>5401.7865522033699</v>
      </c>
      <c r="P6234" s="99">
        <v>1.08925287559134</v>
      </c>
      <c r="Q6234" s="86">
        <v>4936.5296082340401</v>
      </c>
      <c r="R6234" s="44">
        <v>5734.8574749606996</v>
      </c>
      <c r="S6234" s="45">
        <v>5396.0150682060303</v>
      </c>
      <c r="T6234" s="140">
        <v>1.0930786395376999</v>
      </c>
      <c r="U6234" s="44">
        <v>5789.0462885649404</v>
      </c>
      <c r="V6234" s="45">
        <v>5377.3647667695304</v>
      </c>
      <c r="W6234" s="99">
        <v>1.0893006207843201</v>
      </c>
      <c r="X6234" s="86">
        <v>4917.8593673082096</v>
      </c>
      <c r="Y6234" s="44">
        <v>5713.1679117999201</v>
      </c>
      <c r="Z6234" s="45">
        <v>5375.8702699335099</v>
      </c>
      <c r="AA6234" s="46">
        <v>1.0931321675585</v>
      </c>
      <c r="AB6234" s="139">
        <v>5767.1517801722302</v>
      </c>
      <c r="AC6234" s="45">
        <v>5357.2559081441304</v>
      </c>
      <c r="AD6234" s="99">
        <v>1.0893471138595101</v>
      </c>
      <c r="AE6234" s="142">
        <v>4913.93534335408</v>
      </c>
      <c r="AF6234" s="44">
        <v>5708.6093008138396</v>
      </c>
      <c r="AG6234" s="45">
        <v>5371.7721715215002</v>
      </c>
      <c r="AH6234" s="140">
        <v>1.0931711136139901</v>
      </c>
      <c r="AI6234" s="44">
        <v>5762.5500947554201</v>
      </c>
      <c r="AJ6234" s="45">
        <v>5353.14922353168</v>
      </c>
      <c r="AK6234" s="46">
        <v>1.0893812900431401</v>
      </c>
    </row>
    <row r="6235" spans="1:37" x14ac:dyDescent="0.2">
      <c r="A6235" s="35" t="s">
        <v>986</v>
      </c>
      <c r="B6235" s="35" t="s">
        <v>7355</v>
      </c>
      <c r="C6235" s="85" t="s">
        <v>943</v>
      </c>
      <c r="D6235" s="85" t="s">
        <v>943</v>
      </c>
      <c r="E6235" s="85" t="s">
        <v>12898</v>
      </c>
      <c r="F6235" s="85" t="s">
        <v>298</v>
      </c>
      <c r="G6235" s="85" t="s">
        <v>298</v>
      </c>
      <c r="H6235" s="840">
        <v>1.0217149874753499</v>
      </c>
      <c r="I6235" s="840">
        <v>1.0322569013581699</v>
      </c>
      <c r="J6235" s="86">
        <v>3577.5</v>
      </c>
      <c r="K6235" s="44">
        <v>3655.18536769306</v>
      </c>
      <c r="L6235" s="45">
        <v>3439.0438632174</v>
      </c>
      <c r="M6235" s="46">
        <v>0.96129807497341802</v>
      </c>
      <c r="N6235" s="139">
        <v>3692.89906460885</v>
      </c>
      <c r="O6235" s="45">
        <v>3430.1323443515898</v>
      </c>
      <c r="P6235" s="99">
        <v>0.95880708437500695</v>
      </c>
      <c r="Q6235" s="86">
        <v>3604.0051557351499</v>
      </c>
      <c r="R6235" s="44">
        <v>3682.2660825530202</v>
      </c>
      <c r="S6235" s="45">
        <v>3464.7004486778901</v>
      </c>
      <c r="T6235" s="140">
        <v>0.96134725089513895</v>
      </c>
      <c r="U6235" s="44">
        <v>3720.25919453803</v>
      </c>
      <c r="V6235" s="45">
        <v>3455.69714228668</v>
      </c>
      <c r="W6235" s="99">
        <v>0.95884911174101495</v>
      </c>
      <c r="X6235" s="86">
        <v>3630.7446577924102</v>
      </c>
      <c r="Y6235" s="44">
        <v>3709.5862325625599</v>
      </c>
      <c r="Z6235" s="45">
        <v>3490.57732054386</v>
      </c>
      <c r="AA6235" s="46">
        <v>0.96139432803468505</v>
      </c>
      <c r="AB6235" s="139">
        <v>3747.8612300755199</v>
      </c>
      <c r="AC6235" s="45">
        <v>3481.4848790275501</v>
      </c>
      <c r="AD6235" s="99">
        <v>0.95889003693925001</v>
      </c>
      <c r="AE6235" s="142">
        <v>3654.4827952483502</v>
      </c>
      <c r="AF6235" s="44">
        <v>3733.8398433760399</v>
      </c>
      <c r="AG6235" s="45">
        <v>3513.52420644836</v>
      </c>
      <c r="AH6235" s="140">
        <v>0.96142858054133595</v>
      </c>
      <c r="AI6235" s="44">
        <v>3772.3650862898098</v>
      </c>
      <c r="AJ6235" s="45">
        <v>3504.3570815860098</v>
      </c>
      <c r="AK6235" s="46">
        <v>0.95892012028144102</v>
      </c>
    </row>
    <row r="6236" spans="1:37" x14ac:dyDescent="0.2">
      <c r="A6236" s="35" t="s">
        <v>985</v>
      </c>
      <c r="B6236" s="35" t="s">
        <v>7354</v>
      </c>
      <c r="C6236" s="85" t="s">
        <v>982</v>
      </c>
      <c r="D6236" s="85" t="s">
        <v>982</v>
      </c>
      <c r="E6236" s="85" t="s">
        <v>12894</v>
      </c>
      <c r="F6236" s="85" t="s">
        <v>219</v>
      </c>
      <c r="G6236" s="85" t="s">
        <v>219</v>
      </c>
      <c r="H6236" s="840">
        <v>1.0219148306967301</v>
      </c>
      <c r="I6236" s="840">
        <v>1.02331914241879</v>
      </c>
      <c r="J6236" s="86">
        <v>5479.25</v>
      </c>
      <c r="K6236" s="44">
        <v>5599.3268360950296</v>
      </c>
      <c r="L6236" s="45">
        <v>5268.2227183390796</v>
      </c>
      <c r="M6236" s="46">
        <v>0.96148610089685205</v>
      </c>
      <c r="N6236" s="139">
        <v>5607.0214110981597</v>
      </c>
      <c r="O6236" s="45">
        <v>5208.05609933907</v>
      </c>
      <c r="P6236" s="99">
        <v>0.95050528801187495</v>
      </c>
      <c r="Q6236" s="86">
        <v>5505.1966653470399</v>
      </c>
      <c r="R6236" s="44">
        <v>5625.8421182202901</v>
      </c>
      <c r="S6236" s="45">
        <v>5293.4408525074696</v>
      </c>
      <c r="T6236" s="140">
        <v>0.96153528643718</v>
      </c>
      <c r="U6236" s="44">
        <v>5633.5731304297196</v>
      </c>
      <c r="V6236" s="45">
        <v>5232.9479075735399</v>
      </c>
      <c r="W6236" s="99">
        <v>0.95054695148545998</v>
      </c>
      <c r="X6236" s="86">
        <v>5531.4679961952497</v>
      </c>
      <c r="Y6236" s="44">
        <v>5652.6891808362197</v>
      </c>
      <c r="Z6236" s="45">
        <v>5318.9621207647197</v>
      </c>
      <c r="AA6236" s="46">
        <v>0.96158237278482095</v>
      </c>
      <c r="AB6236" s="139">
        <v>5660.45708618351</v>
      </c>
      <c r="AC6236" s="45">
        <v>5258.1444573749905</v>
      </c>
      <c r="AD6236" s="99">
        <v>0.95058752233434995</v>
      </c>
      <c r="AE6236" s="142">
        <v>5563.4171531990196</v>
      </c>
      <c r="AF6236" s="44">
        <v>5685.33849820663</v>
      </c>
      <c r="AG6236" s="45">
        <v>5349.8744652208597</v>
      </c>
      <c r="AH6236" s="140">
        <v>0.96161663199111902</v>
      </c>
      <c r="AI6236" s="44">
        <v>5693.1512701296097</v>
      </c>
      <c r="AJ6236" s="45">
        <v>5288.6808444198396</v>
      </c>
      <c r="AK6236" s="46">
        <v>0.95061734520101404</v>
      </c>
    </row>
    <row r="6237" spans="1:37" x14ac:dyDescent="0.2">
      <c r="A6237" s="35" t="s">
        <v>984</v>
      </c>
      <c r="B6237" s="35" t="s">
        <v>7353</v>
      </c>
      <c r="C6237" s="85" t="s">
        <v>982</v>
      </c>
      <c r="D6237" s="85" t="s">
        <v>982</v>
      </c>
      <c r="E6237" s="85" t="s">
        <v>12894</v>
      </c>
      <c r="F6237" s="85" t="s">
        <v>222</v>
      </c>
      <c r="G6237" s="85" t="s">
        <v>222</v>
      </c>
      <c r="H6237" s="840">
        <v>1.02247860612887</v>
      </c>
      <c r="I6237" s="840">
        <v>1.0230766700705101</v>
      </c>
      <c r="J6237" s="86">
        <v>3127.5</v>
      </c>
      <c r="K6237" s="44">
        <v>3197.8018406680299</v>
      </c>
      <c r="L6237" s="45">
        <v>3008.7067247360001</v>
      </c>
      <c r="M6237" s="46">
        <v>0.96201653868457104</v>
      </c>
      <c r="N6237" s="139">
        <v>3199.6722856455099</v>
      </c>
      <c r="O6237" s="45">
        <v>2972.0009148098702</v>
      </c>
      <c r="P6237" s="99">
        <v>0.950280068684211</v>
      </c>
      <c r="Q6237" s="86">
        <v>3139.4910410206298</v>
      </c>
      <c r="R6237" s="44">
        <v>3210.06242357684</v>
      </c>
      <c r="S6237" s="45">
        <v>3020.396807267</v>
      </c>
      <c r="T6237" s="140">
        <v>0.96206575135984096</v>
      </c>
      <c r="U6237" s="44">
        <v>3211.9400399635701</v>
      </c>
      <c r="V6237" s="45">
        <v>2983.5265332034501</v>
      </c>
      <c r="W6237" s="99">
        <v>0.95032172228576195</v>
      </c>
      <c r="X6237" s="86">
        <v>3153.1277821913</v>
      </c>
      <c r="Y6237" s="44">
        <v>3224.00569968117</v>
      </c>
      <c r="Z6237" s="45">
        <v>3033.6648000866899</v>
      </c>
      <c r="AA6237" s="46">
        <v>0.96211286368432902</v>
      </c>
      <c r="AB6237" s="139">
        <v>3225.8914717110702</v>
      </c>
      <c r="AC6237" s="45">
        <v>2996.61371931845</v>
      </c>
      <c r="AD6237" s="99">
        <v>0.95036228352151397</v>
      </c>
      <c r="AE6237" s="142">
        <v>3166.86227000895</v>
      </c>
      <c r="AF6237" s="44">
        <v>3238.0489196408598</v>
      </c>
      <c r="AG6237" s="45">
        <v>3046.9874815346502</v>
      </c>
      <c r="AH6237" s="140">
        <v>0.96214714179092897</v>
      </c>
      <c r="AI6237" s="44">
        <v>3239.9429057726802</v>
      </c>
      <c r="AJ6237" s="45">
        <v>3009.7608810566198</v>
      </c>
      <c r="AK6237" s="46">
        <v>0.95039209932174096</v>
      </c>
    </row>
    <row r="6238" spans="1:37" x14ac:dyDescent="0.2">
      <c r="A6238" s="35" t="s">
        <v>983</v>
      </c>
      <c r="B6238" s="35" t="s">
        <v>7352</v>
      </c>
      <c r="C6238" s="85" t="s">
        <v>982</v>
      </c>
      <c r="D6238" s="85" t="s">
        <v>982</v>
      </c>
      <c r="E6238" s="85" t="s">
        <v>12894</v>
      </c>
      <c r="F6238" s="85" t="s">
        <v>222</v>
      </c>
      <c r="G6238" s="85" t="s">
        <v>222</v>
      </c>
      <c r="H6238" s="840">
        <v>1.02247860612887</v>
      </c>
      <c r="I6238" s="840">
        <v>1.0230766700705101</v>
      </c>
      <c r="J6238" s="86">
        <v>3513.1666666666702</v>
      </c>
      <c r="K6238" s="44">
        <v>3592.1377564317299</v>
      </c>
      <c r="L6238" s="45">
        <v>3379.7244364886801</v>
      </c>
      <c r="M6238" s="46">
        <v>0.96201653868457104</v>
      </c>
      <c r="N6238" s="139">
        <v>3594.2388547360301</v>
      </c>
      <c r="O6238" s="45">
        <v>3338.4922612990799</v>
      </c>
      <c r="P6238" s="99">
        <v>0.950280068684211</v>
      </c>
      <c r="Q6238" s="86">
        <v>3522.3200082252401</v>
      </c>
      <c r="R6238" s="44">
        <v>3601.4968523499701</v>
      </c>
      <c r="S6238" s="45">
        <v>3388.7034452430198</v>
      </c>
      <c r="T6238" s="140">
        <v>0.96206575135984096</v>
      </c>
      <c r="U6238" s="44">
        <v>3603.6034249377999</v>
      </c>
      <c r="V6238" s="45">
        <v>3347.3372166582099</v>
      </c>
      <c r="W6238" s="99">
        <v>0.95032172228576195</v>
      </c>
      <c r="X6238" s="86">
        <v>3531.89178224128</v>
      </c>
      <c r="Y6238" s="44">
        <v>3611.2837865040601</v>
      </c>
      <c r="Z6238" s="45">
        <v>3398.0785168353</v>
      </c>
      <c r="AA6238" s="46">
        <v>0.96211286368432902</v>
      </c>
      <c r="AB6238" s="139">
        <v>3613.3960836247902</v>
      </c>
      <c r="AC6238" s="45">
        <v>3356.5767393216902</v>
      </c>
      <c r="AD6238" s="99">
        <v>0.95036228352151397</v>
      </c>
      <c r="AE6238" s="142">
        <v>3542.05783435373</v>
      </c>
      <c r="AF6238" s="44">
        <v>3621.6783572978402</v>
      </c>
      <c r="AG6238" s="45">
        <v>3407.98082138161</v>
      </c>
      <c r="AH6238" s="140">
        <v>0.96214714179092897</v>
      </c>
      <c r="AI6238" s="44">
        <v>3623.7967343677601</v>
      </c>
      <c r="AJ6238" s="45">
        <v>3366.34378111046</v>
      </c>
      <c r="AK6238" s="46">
        <v>0.95039209932174096</v>
      </c>
    </row>
    <row r="6239" spans="1:37" x14ac:dyDescent="0.2">
      <c r="A6239" s="35" t="s">
        <v>981</v>
      </c>
      <c r="B6239" s="35" t="s">
        <v>7351</v>
      </c>
      <c r="C6239" s="85" t="s">
        <v>943</v>
      </c>
      <c r="D6239" s="85" t="s">
        <v>943</v>
      </c>
      <c r="E6239" s="85" t="s">
        <v>12898</v>
      </c>
      <c r="F6239" s="85" t="s">
        <v>294</v>
      </c>
      <c r="G6239" s="85" t="s">
        <v>294</v>
      </c>
      <c r="H6239" s="840">
        <v>1.0219136323853799</v>
      </c>
      <c r="I6239" s="840">
        <v>1.03583749421188</v>
      </c>
      <c r="J6239" s="86">
        <v>6540.6666666666697</v>
      </c>
      <c r="K6239" s="44">
        <v>6683.9964315553398</v>
      </c>
      <c r="L6239" s="45">
        <v>6288.7527163130399</v>
      </c>
      <c r="M6239" s="46">
        <v>0.961484973445068</v>
      </c>
      <c r="N6239" s="139">
        <v>6775.0677704751597</v>
      </c>
      <c r="O6239" s="45">
        <v>6292.9905984696397</v>
      </c>
      <c r="P6239" s="99">
        <v>0.96213290161089204</v>
      </c>
      <c r="Q6239" s="86">
        <v>6587.2181862252701</v>
      </c>
      <c r="R6239" s="44">
        <v>6731.5680640005303</v>
      </c>
      <c r="S6239" s="45">
        <v>6333.8352983655004</v>
      </c>
      <c r="T6239" s="140">
        <v>0.96153415892772098</v>
      </c>
      <c r="U6239" s="44">
        <v>6823.2875798465002</v>
      </c>
      <c r="V6239" s="45">
        <v>6338.0571507743498</v>
      </c>
      <c r="W6239" s="99">
        <v>0.96217507475736097</v>
      </c>
      <c r="X6239" s="86">
        <v>6634.3320260871196</v>
      </c>
      <c r="Y6239" s="44">
        <v>6779.7143392293801</v>
      </c>
      <c r="Z6239" s="45">
        <v>6379.4492508487501</v>
      </c>
      <c r="AA6239" s="46">
        <v>0.96158124522014699</v>
      </c>
      <c r="AB6239" s="139">
        <v>6872.0898616717004</v>
      </c>
      <c r="AC6239" s="45">
        <v>6383.6613663111602</v>
      </c>
      <c r="AD6239" s="99">
        <v>0.96221614191296301</v>
      </c>
      <c r="AE6239" s="142">
        <v>6678.42164442175</v>
      </c>
      <c r="AF6239" s="44">
        <v>6824.7701212521997</v>
      </c>
      <c r="AG6239" s="45">
        <v>6422.0737981048196</v>
      </c>
      <c r="AH6239" s="140">
        <v>0.96161550438627297</v>
      </c>
      <c r="AI6239" s="44">
        <v>6917.7595414481902</v>
      </c>
      <c r="AJ6239" s="45">
        <v>6426.2867149016902</v>
      </c>
      <c r="AK6239" s="46">
        <v>0.96224632960534096</v>
      </c>
    </row>
    <row r="6240" spans="1:37" x14ac:dyDescent="0.2">
      <c r="A6240" s="35" t="s">
        <v>980</v>
      </c>
      <c r="B6240" s="35" t="s">
        <v>7350</v>
      </c>
      <c r="C6240" s="85" t="s">
        <v>979</v>
      </c>
      <c r="D6240" s="85" t="s">
        <v>979</v>
      </c>
      <c r="E6240" s="85" t="s">
        <v>12898</v>
      </c>
      <c r="F6240" s="85" t="s">
        <v>462</v>
      </c>
      <c r="G6240" s="85" t="s">
        <v>462</v>
      </c>
      <c r="H6240" s="840">
        <v>1.03156411387887</v>
      </c>
      <c r="I6240" s="840">
        <v>1.04402695033656</v>
      </c>
      <c r="J6240" s="86">
        <v>13.4166666666667</v>
      </c>
      <c r="K6240" s="44">
        <v>13.8401518612082</v>
      </c>
      <c r="L6240" s="45">
        <v>13.0217443265607</v>
      </c>
      <c r="M6240" s="46">
        <v>0.97056479452626498</v>
      </c>
      <c r="N6240" s="139">
        <v>14.007361583682201</v>
      </c>
      <c r="O6240" s="45">
        <v>13.0106735078895</v>
      </c>
      <c r="P6240" s="99">
        <v>0.96973964033958704</v>
      </c>
      <c r="Q6240" s="86">
        <v>13.3238060734379</v>
      </c>
      <c r="R6240" s="44">
        <v>13.7443602056399</v>
      </c>
      <c r="S6240" s="45">
        <v>12.9322786305151</v>
      </c>
      <c r="T6240" s="140">
        <v>0.97061444449395295</v>
      </c>
      <c r="U6240" s="44">
        <v>13.9104126217272</v>
      </c>
      <c r="V6240" s="45">
        <v>12.9211892589383</v>
      </c>
      <c r="W6240" s="99">
        <v>0.96978214691203701</v>
      </c>
      <c r="X6240" s="86">
        <v>13.2143042899883</v>
      </c>
      <c r="Y6240" s="44">
        <v>13.6314020954275</v>
      </c>
      <c r="Z6240" s="45">
        <v>12.8266227062861</v>
      </c>
      <c r="AA6240" s="46">
        <v>0.97066197544763</v>
      </c>
      <c r="AB6240" s="139">
        <v>13.7960898086958</v>
      </c>
      <c r="AC6240" s="45">
        <v>12.8155433486295</v>
      </c>
      <c r="AD6240" s="99">
        <v>0.96982353874952298</v>
      </c>
      <c r="AE6240" s="142">
        <v>13.1843794297379</v>
      </c>
      <c r="AF6240" s="44">
        <v>13.600532683480401</v>
      </c>
      <c r="AG6240" s="45">
        <v>12.7980317336787</v>
      </c>
      <c r="AH6240" s="140">
        <v>0.97069655814153499</v>
      </c>
      <c r="AI6240" s="44">
        <v>13.7648474481094</v>
      </c>
      <c r="AJ6240" s="45">
        <v>12.786922667438599</v>
      </c>
      <c r="AK6240" s="46">
        <v>0.969853965109437</v>
      </c>
    </row>
    <row r="6241" spans="1:37" x14ac:dyDescent="0.2">
      <c r="A6241" s="35" t="s">
        <v>978</v>
      </c>
      <c r="B6241" s="35" t="s">
        <v>7349</v>
      </c>
      <c r="C6241" s="85" t="s">
        <v>943</v>
      </c>
      <c r="D6241" s="85" t="s">
        <v>943</v>
      </c>
      <c r="E6241" s="85" t="s">
        <v>12898</v>
      </c>
      <c r="F6241" s="85" t="s">
        <v>460</v>
      </c>
      <c r="G6241" s="85" t="s">
        <v>460</v>
      </c>
      <c r="H6241" s="840">
        <v>1.03119589594422</v>
      </c>
      <c r="I6241" s="840">
        <v>1.03892049630596</v>
      </c>
      <c r="J6241" s="86">
        <v>5286.3333333333303</v>
      </c>
      <c r="K6241" s="44">
        <v>5451.2452379264396</v>
      </c>
      <c r="L6241" s="45">
        <v>5128.8976061468802</v>
      </c>
      <c r="M6241" s="46">
        <v>0.97021835036513304</v>
      </c>
      <c r="N6241" s="139">
        <v>5492.0800503054197</v>
      </c>
      <c r="O6241" s="45">
        <v>5101.2933439912604</v>
      </c>
      <c r="P6241" s="99">
        <v>0.96499653395383</v>
      </c>
      <c r="Q6241" s="86">
        <v>5260.0449626238096</v>
      </c>
      <c r="R6241" s="44">
        <v>5424.1367779397197</v>
      </c>
      <c r="S6241" s="45">
        <v>5103.6532143240001</v>
      </c>
      <c r="T6241" s="140">
        <v>0.97026798261021097</v>
      </c>
      <c r="U6241" s="44">
        <v>5464.7685231608002</v>
      </c>
      <c r="V6241" s="45">
        <v>5076.1476502687701</v>
      </c>
      <c r="W6241" s="99">
        <v>0.965038832621821</v>
      </c>
      <c r="X6241" s="86">
        <v>5240.9223693703298</v>
      </c>
      <c r="Y6241" s="44">
        <v>5404.4176382569303</v>
      </c>
      <c r="Z6241" s="45">
        <v>5085.3481914653703</v>
      </c>
      <c r="AA6241" s="46">
        <v>0.97031549659766203</v>
      </c>
      <c r="AB6241" s="139">
        <v>5444.9016690872404</v>
      </c>
      <c r="AC6241" s="45">
        <v>5057.9094755696497</v>
      </c>
      <c r="AD6241" s="99">
        <v>0.96508002200714305</v>
      </c>
      <c r="AE6241" s="142">
        <v>5222.7592870934104</v>
      </c>
      <c r="AF6241" s="44">
        <v>5385.68794235527</v>
      </c>
      <c r="AG6241" s="45">
        <v>5067.9048238803998</v>
      </c>
      <c r="AH6241" s="140">
        <v>0.97035006694723702</v>
      </c>
      <c r="AI6241" s="44">
        <v>5426.0316706336598</v>
      </c>
      <c r="AJ6241" s="45">
        <v>5040.5387800353101</v>
      </c>
      <c r="AK6241" s="46">
        <v>0.96511029954828498</v>
      </c>
    </row>
    <row r="6242" spans="1:37" x14ac:dyDescent="0.2">
      <c r="A6242" s="35" t="s">
        <v>977</v>
      </c>
      <c r="B6242" s="35" t="s">
        <v>7348</v>
      </c>
      <c r="C6242" s="85" t="s">
        <v>943</v>
      </c>
      <c r="D6242" s="85" t="s">
        <v>943</v>
      </c>
      <c r="E6242" s="85" t="s">
        <v>12898</v>
      </c>
      <c r="F6242" s="85" t="s">
        <v>299</v>
      </c>
      <c r="G6242" s="85" t="s">
        <v>299</v>
      </c>
      <c r="H6242" s="840">
        <v>1.0234169768749299</v>
      </c>
      <c r="I6242" s="840">
        <v>1.03371279574734</v>
      </c>
      <c r="J6242" s="86">
        <v>7129.25</v>
      </c>
      <c r="K6242" s="44">
        <v>7296.1954823855604</v>
      </c>
      <c r="L6242" s="45">
        <v>6864.7506964521499</v>
      </c>
      <c r="M6242" s="46">
        <v>0.96289942090011604</v>
      </c>
      <c r="N6242" s="139">
        <v>7369.5969490817597</v>
      </c>
      <c r="O6242" s="45">
        <v>6845.2162969034698</v>
      </c>
      <c r="P6242" s="99">
        <v>0.96015938519528299</v>
      </c>
      <c r="Q6242" s="86">
        <v>7150.6384437363304</v>
      </c>
      <c r="R6242" s="44">
        <v>7318.0847788142601</v>
      </c>
      <c r="S6242" s="45">
        <v>6885.6978415425301</v>
      </c>
      <c r="T6242" s="140">
        <v>0.96294867873988499</v>
      </c>
      <c r="U6242" s="44">
        <v>7391.7064570531202</v>
      </c>
      <c r="V6242" s="45">
        <v>6866.0535582474204</v>
      </c>
      <c r="W6242" s="99">
        <v>0.96020147183665805</v>
      </c>
      <c r="X6242" s="86">
        <v>7169.8879656286799</v>
      </c>
      <c r="Y6242" s="44">
        <v>7337.7850663156196</v>
      </c>
      <c r="Z6242" s="45">
        <v>6904.5722433073997</v>
      </c>
      <c r="AA6242" s="46">
        <v>0.96299583430129398</v>
      </c>
      <c r="AB6242" s="139">
        <v>7411.6049341452699</v>
      </c>
      <c r="AC6242" s="45">
        <v>6884.8308204390996</v>
      </c>
      <c r="AD6242" s="99">
        <v>0.96024245475576397</v>
      </c>
      <c r="AE6242" s="142">
        <v>7186.3159452627597</v>
      </c>
      <c r="AF6242" s="44">
        <v>7354.5977395688897</v>
      </c>
      <c r="AG6242" s="45">
        <v>6920.63887863527</v>
      </c>
      <c r="AH6242" s="140">
        <v>0.96303014386632602</v>
      </c>
      <c r="AI6242" s="44">
        <v>7428.5867469012901</v>
      </c>
      <c r="AJ6242" s="45">
        <v>6900.8221572432403</v>
      </c>
      <c r="AK6242" s="46">
        <v>0.96027258052747899</v>
      </c>
    </row>
    <row r="6243" spans="1:37" x14ac:dyDescent="0.2">
      <c r="A6243" s="35" t="s">
        <v>976</v>
      </c>
      <c r="B6243" s="35" t="s">
        <v>7347</v>
      </c>
      <c r="C6243" s="85" t="s">
        <v>975</v>
      </c>
      <c r="D6243" s="85" t="s">
        <v>975</v>
      </c>
      <c r="E6243" s="85" t="s">
        <v>12898</v>
      </c>
      <c r="F6243" s="85" t="s">
        <v>463</v>
      </c>
      <c r="G6243" s="85" t="s">
        <v>463</v>
      </c>
      <c r="H6243" s="840">
        <v>1.03709432787939</v>
      </c>
      <c r="I6243" s="840">
        <v>1.0379485092007401</v>
      </c>
      <c r="J6243" s="86">
        <v>6741.0833333333303</v>
      </c>
      <c r="K6243" s="44">
        <v>6991.1392887623197</v>
      </c>
      <c r="L6243" s="45">
        <v>6577.7333429988603</v>
      </c>
      <c r="M6243" s="46">
        <v>0.975767991247528</v>
      </c>
      <c r="N6243" s="139">
        <v>6996.8973962312903</v>
      </c>
      <c r="O6243" s="45">
        <v>6499.0360280709201</v>
      </c>
      <c r="P6243" s="99">
        <v>0.96409370819293505</v>
      </c>
      <c r="Q6243" s="86">
        <v>6740.0468612213199</v>
      </c>
      <c r="R6243" s="44">
        <v>6990.0643694139499</v>
      </c>
      <c r="S6243" s="45">
        <v>6577.0584238183201</v>
      </c>
      <c r="T6243" s="140">
        <v>0.97581790738863405</v>
      </c>
      <c r="U6243" s="44">
        <v>6995.8215915477904</v>
      </c>
      <c r="V6243" s="45">
        <v>6498.32160010594</v>
      </c>
      <c r="W6243" s="99">
        <v>0.96413596728738804</v>
      </c>
      <c r="X6243" s="86">
        <v>6739.8629743996999</v>
      </c>
      <c r="Y6243" s="44">
        <v>6989.8736614342797</v>
      </c>
      <c r="Z6243" s="45">
        <v>6577.2010532869799</v>
      </c>
      <c r="AA6243" s="46">
        <v>0.97586569315569704</v>
      </c>
      <c r="AB6243" s="139">
        <v>6995.6307264954303</v>
      </c>
      <c r="AC6243" s="45">
        <v>6498.4216592948897</v>
      </c>
      <c r="AD6243" s="99">
        <v>0.96417711813698803</v>
      </c>
      <c r="AE6243" s="142">
        <v>6741.67308015665</v>
      </c>
      <c r="AF6243" s="44">
        <v>6991.7509118476701</v>
      </c>
      <c r="AG6243" s="45">
        <v>6579.2018685039502</v>
      </c>
      <c r="AH6243" s="140">
        <v>0.97590046124738405</v>
      </c>
      <c r="AI6243" s="44">
        <v>6997.5095230673596</v>
      </c>
      <c r="AJ6243" s="45">
        <v>6500.3708521606204</v>
      </c>
      <c r="AK6243" s="46">
        <v>0.96420736735124701</v>
      </c>
    </row>
    <row r="6244" spans="1:37" x14ac:dyDescent="0.2">
      <c r="A6244" s="35" t="s">
        <v>974</v>
      </c>
      <c r="B6244" s="35" t="s">
        <v>7346</v>
      </c>
      <c r="C6244" s="85" t="s">
        <v>973</v>
      </c>
      <c r="D6244" s="85" t="s">
        <v>973</v>
      </c>
      <c r="E6244" s="85" t="s">
        <v>12896</v>
      </c>
      <c r="F6244" s="85" t="s">
        <v>432</v>
      </c>
      <c r="G6244" s="85" t="s">
        <v>432</v>
      </c>
      <c r="H6244" s="840">
        <v>1.03581304219362</v>
      </c>
      <c r="I6244" s="840">
        <v>1.0337524877594799</v>
      </c>
      <c r="J6244" s="86">
        <v>118.5</v>
      </c>
      <c r="K6244" s="44">
        <v>122.743845499944</v>
      </c>
      <c r="L6244" s="45">
        <v>115.48565288788799</v>
      </c>
      <c r="M6244" s="46">
        <v>0.97456247162775</v>
      </c>
      <c r="N6244" s="139">
        <v>122.49966979949799</v>
      </c>
      <c r="O6244" s="45">
        <v>113.783255973218</v>
      </c>
      <c r="P6244" s="99">
        <v>0.96019625293855104</v>
      </c>
      <c r="Q6244" s="86">
        <v>119.00282488336001</v>
      </c>
      <c r="R6244" s="44">
        <v>123.26467807206799</v>
      </c>
      <c r="S6244" s="45">
        <v>115.98161997199399</v>
      </c>
      <c r="T6244" s="140">
        <v>0.97461232609959902</v>
      </c>
      <c r="U6244" s="44">
        <v>123.019466273579</v>
      </c>
      <c r="V6244" s="45">
        <v>114.27107516362901</v>
      </c>
      <c r="W6244" s="99">
        <v>0.96023834119594897</v>
      </c>
      <c r="X6244" s="86">
        <v>119.710271923083</v>
      </c>
      <c r="Y6244" s="44">
        <v>123.99746094247401</v>
      </c>
      <c r="Z6244" s="45">
        <v>116.67681995677199</v>
      </c>
      <c r="AA6244" s="46">
        <v>0.97466005282938994</v>
      </c>
      <c r="AB6244" s="139">
        <v>123.75079141085</v>
      </c>
      <c r="AC6244" s="45">
        <v>114.955299200308</v>
      </c>
      <c r="AD6244" s="99">
        <v>0.96027932568869701</v>
      </c>
      <c r="AE6244" s="142">
        <v>120.49710345235199</v>
      </c>
      <c r="AF6244" s="44">
        <v>124.812471302501</v>
      </c>
      <c r="AG6244" s="45">
        <v>117.447897495107</v>
      </c>
      <c r="AH6244" s="140">
        <v>0.97469477796658699</v>
      </c>
      <c r="AI6244" s="44">
        <v>124.56418046168</v>
      </c>
      <c r="AJ6244" s="45">
        <v>115.71450745828299</v>
      </c>
      <c r="AK6244" s="46">
        <v>0.96030945261716705</v>
      </c>
    </row>
    <row r="6245" spans="1:37" x14ac:dyDescent="0.2">
      <c r="A6245" s="35" t="s">
        <v>972</v>
      </c>
      <c r="B6245" s="35" t="s">
        <v>7345</v>
      </c>
      <c r="C6245" s="85" t="s">
        <v>971</v>
      </c>
      <c r="D6245" s="85" t="s">
        <v>971</v>
      </c>
      <c r="E6245" s="85" t="s">
        <v>12896</v>
      </c>
      <c r="F6245" s="85" t="s">
        <v>469</v>
      </c>
      <c r="G6245" s="85" t="s">
        <v>469</v>
      </c>
      <c r="H6245" s="840">
        <v>1.0118811716584899</v>
      </c>
      <c r="I6245" s="840">
        <v>1.01771989407375</v>
      </c>
      <c r="J6245" s="86">
        <v>561.75</v>
      </c>
      <c r="K6245" s="44">
        <v>568.42424817915605</v>
      </c>
      <c r="L6245" s="45">
        <v>534.81170604441104</v>
      </c>
      <c r="M6245" s="46">
        <v>0.95204576064870705</v>
      </c>
      <c r="N6245" s="139">
        <v>571.70415049592702</v>
      </c>
      <c r="O6245" s="45">
        <v>531.02477584879102</v>
      </c>
      <c r="P6245" s="99">
        <v>0.94530445188925905</v>
      </c>
      <c r="Q6245" s="86">
        <v>560.33313935696503</v>
      </c>
      <c r="R6245" s="44">
        <v>566.99055357160501</v>
      </c>
      <c r="S6245" s="45">
        <v>533.49007956362902</v>
      </c>
      <c r="T6245" s="140">
        <v>0.95209446326137204</v>
      </c>
      <c r="U6245" s="44">
        <v>570.26218323238004</v>
      </c>
      <c r="V6245" s="45">
        <v>529.70862886208499</v>
      </c>
      <c r="W6245" s="99">
        <v>0.94534588739472902</v>
      </c>
      <c r="X6245" s="86">
        <v>559.71480188490102</v>
      </c>
      <c r="Y6245" s="44">
        <v>566.364869525892</v>
      </c>
      <c r="Z6245" s="45">
        <v>532.92746004025503</v>
      </c>
      <c r="AA6245" s="46">
        <v>0.952141087292248</v>
      </c>
      <c r="AB6245" s="139">
        <v>569.63288888580905</v>
      </c>
      <c r="AC6245" s="45">
        <v>529.14666992960201</v>
      </c>
      <c r="AD6245" s="99">
        <v>0.945386236253969</v>
      </c>
      <c r="AE6245" s="142">
        <v>559.66637979065695</v>
      </c>
      <c r="AF6245" s="44">
        <v>566.31587212043496</v>
      </c>
      <c r="AG6245" s="45">
        <v>532.90034084374804</v>
      </c>
      <c r="AH6245" s="140">
        <v>0.952175010124923</v>
      </c>
      <c r="AI6245" s="44">
        <v>569.58360875718404</v>
      </c>
      <c r="AJ6245" s="45">
        <v>529.11749187740497</v>
      </c>
      <c r="AK6245" s="46">
        <v>0.94541589594022302</v>
      </c>
    </row>
    <row r="6246" spans="1:37" x14ac:dyDescent="0.2">
      <c r="A6246" s="35" t="s">
        <v>970</v>
      </c>
      <c r="B6246" s="35" t="s">
        <v>7344</v>
      </c>
      <c r="C6246" s="85" t="s">
        <v>956</v>
      </c>
      <c r="D6246" s="85" t="s">
        <v>956</v>
      </c>
      <c r="E6246" s="85" t="s">
        <v>12898</v>
      </c>
      <c r="F6246" s="85" t="s">
        <v>214</v>
      </c>
      <c r="G6246" s="85" t="s">
        <v>214</v>
      </c>
      <c r="H6246" s="840">
        <v>1.04255355458909</v>
      </c>
      <c r="I6246" s="840">
        <v>1.04381061611556</v>
      </c>
      <c r="J6246" s="86">
        <v>6374.9166666666697</v>
      </c>
      <c r="K6246" s="44">
        <v>6646.1920310425503</v>
      </c>
      <c r="L6246" s="45">
        <v>6253.1837975010903</v>
      </c>
      <c r="M6246" s="46">
        <v>0.980904398358319</v>
      </c>
      <c r="N6246" s="139">
        <v>6654.2056935186902</v>
      </c>
      <c r="O6246" s="45">
        <v>6180.7284130914904</v>
      </c>
      <c r="P6246" s="99">
        <v>0.96953869929146597</v>
      </c>
      <c r="Q6246" s="86">
        <v>6356.0521038242696</v>
      </c>
      <c r="R6246" s="44">
        <v>6626.5247139954399</v>
      </c>
      <c r="S6246" s="45">
        <v>6234.9984045251404</v>
      </c>
      <c r="T6246" s="140">
        <v>0.98095457725617197</v>
      </c>
      <c r="U6246" s="44">
        <v>6634.5146625554098</v>
      </c>
      <c r="V6246" s="45">
        <v>6162.7086073766995</v>
      </c>
      <c r="W6246" s="99">
        <v>0.96958119705607204</v>
      </c>
      <c r="X6246" s="86">
        <v>6340.0853638190301</v>
      </c>
      <c r="Y6246" s="44">
        <v>6609.8785324477703</v>
      </c>
      <c r="Z6246" s="45">
        <v>6219.6403184766395</v>
      </c>
      <c r="AA6246" s="46">
        <v>0.98100261456576898</v>
      </c>
      <c r="AB6246" s="139">
        <v>6617.8484098331901</v>
      </c>
      <c r="AC6246" s="45">
        <v>6147.4899298943601</v>
      </c>
      <c r="AD6246" s="99">
        <v>0.96962258031670101</v>
      </c>
      <c r="AE6246" s="142">
        <v>6325.54168923205</v>
      </c>
      <c r="AF6246" s="44">
        <v>6594.7159728103397</v>
      </c>
      <c r="AG6246" s="45">
        <v>6205.5940203826203</v>
      </c>
      <c r="AH6246" s="140">
        <v>0.981037565675423</v>
      </c>
      <c r="AI6246" s="44">
        <v>6602.66756790197</v>
      </c>
      <c r="AJ6246" s="45">
        <v>6133.5804779415703</v>
      </c>
      <c r="AK6246" s="46">
        <v>0.96965300037192803</v>
      </c>
    </row>
    <row r="6247" spans="1:37" x14ac:dyDescent="0.2">
      <c r="A6247" s="35" t="s">
        <v>969</v>
      </c>
      <c r="B6247" s="35" t="s">
        <v>7343</v>
      </c>
      <c r="C6247" s="85" t="s">
        <v>968</v>
      </c>
      <c r="D6247" s="85" t="s">
        <v>968</v>
      </c>
      <c r="E6247" s="85" t="s">
        <v>12902</v>
      </c>
      <c r="F6247" s="85" t="s">
        <v>170</v>
      </c>
      <c r="G6247" s="85" t="s">
        <v>170</v>
      </c>
      <c r="H6247" s="840">
        <v>1.1549747300446001</v>
      </c>
      <c r="I6247" s="840">
        <v>1.15681489378668</v>
      </c>
      <c r="J6247" s="86">
        <v>139.416666666667</v>
      </c>
      <c r="K6247" s="44">
        <v>161.02272694705101</v>
      </c>
      <c r="L6247" s="45">
        <v>151.50099522730599</v>
      </c>
      <c r="M6247" s="46">
        <v>1.08667779003448</v>
      </c>
      <c r="N6247" s="139">
        <v>161.27927644209299</v>
      </c>
      <c r="O6247" s="45">
        <v>149.803515590058</v>
      </c>
      <c r="P6247" s="99">
        <v>1.0745022038737</v>
      </c>
      <c r="Q6247" s="86">
        <v>140.81284574897401</v>
      </c>
      <c r="R6247" s="44">
        <v>162.635278505732</v>
      </c>
      <c r="S6247" s="45">
        <v>153.02601978697399</v>
      </c>
      <c r="T6247" s="140">
        <v>1.08673337984926</v>
      </c>
      <c r="U6247" s="44">
        <v>162.89439719889899</v>
      </c>
      <c r="V6247" s="45">
        <v>151.31034518272301</v>
      </c>
      <c r="W6247" s="99">
        <v>1.0745493025008701</v>
      </c>
      <c r="X6247" s="86">
        <v>141.88664020211201</v>
      </c>
      <c r="Y6247" s="44">
        <v>163.87548396436901</v>
      </c>
      <c r="Z6247" s="45">
        <v>154.20049888529701</v>
      </c>
      <c r="AA6247" s="46">
        <v>1.08678659714293</v>
      </c>
      <c r="AB6247" s="139">
        <v>164.136578615155</v>
      </c>
      <c r="AC6247" s="45">
        <v>152.470697676409</v>
      </c>
      <c r="AD6247" s="99">
        <v>1.0745951659664399</v>
      </c>
      <c r="AE6247" s="142">
        <v>143.03143888239899</v>
      </c>
      <c r="AF6247" s="44">
        <v>165.19769751108799</v>
      </c>
      <c r="AG6247" s="45">
        <v>155.450188921316</v>
      </c>
      <c r="AH6247" s="140">
        <v>1.0868253171187601</v>
      </c>
      <c r="AI6247" s="44">
        <v>165.46089877889801</v>
      </c>
      <c r="AJ6247" s="45">
        <v>153.705714875994</v>
      </c>
      <c r="AK6247" s="46">
        <v>1.07462887933591</v>
      </c>
    </row>
    <row r="6248" spans="1:37" x14ac:dyDescent="0.2">
      <c r="A6248" s="35" t="s">
        <v>967</v>
      </c>
      <c r="B6248" s="35" t="s">
        <v>7342</v>
      </c>
      <c r="C6248" s="85" t="s">
        <v>966</v>
      </c>
      <c r="D6248" s="85" t="s">
        <v>13417</v>
      </c>
      <c r="E6248" s="85" t="s">
        <v>12904</v>
      </c>
      <c r="F6248" s="85" t="s">
        <v>437</v>
      </c>
      <c r="G6248" s="85" t="s">
        <v>437</v>
      </c>
      <c r="H6248" s="840">
        <v>1.0321449046464699</v>
      </c>
      <c r="I6248" s="840">
        <v>1.05485815634012</v>
      </c>
      <c r="J6248" s="86">
        <v>8631.6666666666606</v>
      </c>
      <c r="K6248" s="44">
        <v>8909.1307686067703</v>
      </c>
      <c r="L6248" s="45">
        <v>8382.3085327450808</v>
      </c>
      <c r="M6248" s="46">
        <v>0.97111124148427197</v>
      </c>
      <c r="N6248" s="139">
        <v>9105.1839861424596</v>
      </c>
      <c r="O6248" s="45">
        <v>8457.3083492731294</v>
      </c>
      <c r="P6248" s="99">
        <v>0.97980015631663997</v>
      </c>
      <c r="Q6248" s="86">
        <v>8619.7824236153992</v>
      </c>
      <c r="R6248" s="44">
        <v>8896.8645076958292</v>
      </c>
      <c r="S6248" s="45">
        <v>8371.1958235968305</v>
      </c>
      <c r="T6248" s="140">
        <v>0.97116091940586302</v>
      </c>
      <c r="U6248" s="44">
        <v>9092.6477954279108</v>
      </c>
      <c r="V6248" s="45">
        <v>8446.0343646516703</v>
      </c>
      <c r="W6248" s="99">
        <v>0.97984310387142504</v>
      </c>
      <c r="X6248" s="86">
        <v>8605.9467383056799</v>
      </c>
      <c r="Y6248" s="44">
        <v>8882.5840756011094</v>
      </c>
      <c r="Z6248" s="45">
        <v>8358.1684258891</v>
      </c>
      <c r="AA6248" s="46">
        <v>0.97120847712039604</v>
      </c>
      <c r="AB6248" s="139">
        <v>9078.0531099304008</v>
      </c>
      <c r="AC6248" s="45">
        <v>8432.8374753071694</v>
      </c>
      <c r="AD6248" s="99">
        <v>0.97988492512648395</v>
      </c>
      <c r="AE6248" s="142">
        <v>8604.3063066202394</v>
      </c>
      <c r="AF6248" s="44">
        <v>8880.89091239556</v>
      </c>
      <c r="AG6248" s="45">
        <v>8356.8729523534894</v>
      </c>
      <c r="AH6248" s="140">
        <v>0.97124307928503495</v>
      </c>
      <c r="AI6248" s="44">
        <v>9076.3226871870902</v>
      </c>
      <c r="AJ6248" s="45">
        <v>8431.4945547559091</v>
      </c>
      <c r="AK6248" s="46">
        <v>0.97991566714316503</v>
      </c>
    </row>
    <row r="6249" spans="1:37" x14ac:dyDescent="0.2">
      <c r="A6249" s="35" t="s">
        <v>965</v>
      </c>
      <c r="B6249" s="35" t="s">
        <v>7341</v>
      </c>
      <c r="C6249" s="85" t="s">
        <v>937</v>
      </c>
      <c r="D6249" s="85" t="s">
        <v>13395</v>
      </c>
      <c r="E6249" s="85" t="s">
        <v>12900</v>
      </c>
      <c r="F6249" s="85" t="s">
        <v>354</v>
      </c>
      <c r="G6249" s="85" t="s">
        <v>354</v>
      </c>
      <c r="H6249" s="840">
        <v>1.09452963782109</v>
      </c>
      <c r="I6249" s="840">
        <v>1.11862452194772</v>
      </c>
      <c r="J6249" s="86">
        <v>18.0833333333333</v>
      </c>
      <c r="K6249" s="44">
        <v>19.792744283931398</v>
      </c>
      <c r="L6249" s="45">
        <v>18.622343032864102</v>
      </c>
      <c r="M6249" s="46">
        <v>1.02980698799249</v>
      </c>
      <c r="N6249" s="139">
        <v>20.228460105221298</v>
      </c>
      <c r="O6249" s="45">
        <v>18.789112312414201</v>
      </c>
      <c r="P6249" s="99">
        <v>1.0390292522994</v>
      </c>
      <c r="Q6249" s="86">
        <v>18.189086370914801</v>
      </c>
      <c r="R6249" s="44">
        <v>19.908494117853898</v>
      </c>
      <c r="S6249" s="45">
        <v>18.732206460975199</v>
      </c>
      <c r="T6249" s="140">
        <v>1.0298596685388699</v>
      </c>
      <c r="U6249" s="44">
        <v>20.3467580463304</v>
      </c>
      <c r="V6249" s="45">
        <v>18.899821211041601</v>
      </c>
      <c r="W6249" s="99">
        <v>1.03907479604161</v>
      </c>
      <c r="X6249" s="86">
        <v>18.2996281878711</v>
      </c>
      <c r="Y6249" s="44">
        <v>20.029485412731201</v>
      </c>
      <c r="Z6249" s="45">
        <v>18.8469719102734</v>
      </c>
      <c r="AA6249" s="46">
        <v>1.0299101007289899</v>
      </c>
      <c r="AB6249" s="139">
        <v>20.470412833478399</v>
      </c>
      <c r="AC6249" s="45">
        <v>19.015494003701502</v>
      </c>
      <c r="AD6249" s="99">
        <v>1.03911914539908</v>
      </c>
      <c r="AE6249" s="142">
        <v>18.400440369417801</v>
      </c>
      <c r="AF6249" s="44">
        <v>20.1398273332874</v>
      </c>
      <c r="AG6249" s="45">
        <v>18.951474572410898</v>
      </c>
      <c r="AH6249" s="140">
        <v>1.02994679431199</v>
      </c>
      <c r="AI6249" s="44">
        <v>20.583183811867499</v>
      </c>
      <c r="AJ6249" s="45">
        <v>19.120849732931401</v>
      </c>
      <c r="AK6249" s="46">
        <v>1.0391517457762101</v>
      </c>
    </row>
    <row r="6250" spans="1:37" x14ac:dyDescent="0.2">
      <c r="A6250" s="35" t="s">
        <v>964</v>
      </c>
      <c r="B6250" s="35" t="s">
        <v>7340</v>
      </c>
      <c r="C6250" s="85" t="s">
        <v>935</v>
      </c>
      <c r="D6250" s="85" t="s">
        <v>935</v>
      </c>
      <c r="E6250" s="85" t="s">
        <v>12902</v>
      </c>
      <c r="F6250" s="85" t="s">
        <v>174</v>
      </c>
      <c r="G6250" s="85" t="s">
        <v>174</v>
      </c>
      <c r="H6250" s="840">
        <v>1.1574437167616001</v>
      </c>
      <c r="I6250" s="840">
        <v>1.15908364062164</v>
      </c>
      <c r="J6250" s="86">
        <v>448.16666666666703</v>
      </c>
      <c r="K6250" s="44">
        <v>518.72769239532295</v>
      </c>
      <c r="L6250" s="45">
        <v>488.053848918467</v>
      </c>
      <c r="M6250" s="46">
        <v>1.0890007785462299</v>
      </c>
      <c r="N6250" s="139">
        <v>519.46265160526298</v>
      </c>
      <c r="O6250" s="45">
        <v>482.500499412534</v>
      </c>
      <c r="P6250" s="99">
        <v>1.07660951895694</v>
      </c>
      <c r="Q6250" s="86">
        <v>455.69054670343098</v>
      </c>
      <c r="R6250" s="44">
        <v>527.43616006954403</v>
      </c>
      <c r="S6250" s="45">
        <v>496.27274604091002</v>
      </c>
      <c r="T6250" s="140">
        <v>1.08905648719522</v>
      </c>
      <c r="U6250" s="44">
        <v>528.18345786987595</v>
      </c>
      <c r="V6250" s="45">
        <v>490.622284770855</v>
      </c>
      <c r="W6250" s="99">
        <v>1.0766567099540001</v>
      </c>
      <c r="X6250" s="86">
        <v>466.66097113785798</v>
      </c>
      <c r="Y6250" s="44">
        <v>540.13380890137898</v>
      </c>
      <c r="Z6250" s="45">
        <v>508.24504546096398</v>
      </c>
      <c r="AA6250" s="46">
        <v>1.0891098182513801</v>
      </c>
      <c r="AB6250" s="139">
        <v>540.89909736249604</v>
      </c>
      <c r="AC6250" s="45">
        <v>502.45511051358602</v>
      </c>
      <c r="AD6250" s="99">
        <v>1.07670266336705</v>
      </c>
      <c r="AE6250" s="142">
        <v>477.00818605755097</v>
      </c>
      <c r="AF6250" s="44">
        <v>552.11012779615999</v>
      </c>
      <c r="AG6250" s="45">
        <v>519.53280804972496</v>
      </c>
      <c r="AH6250" s="140">
        <v>1.0891486209988099</v>
      </c>
      <c r="AI6250" s="44">
        <v>552.89238490190905</v>
      </c>
      <c r="AJ6250" s="45">
        <v>513.61209746842997</v>
      </c>
      <c r="AK6250" s="46">
        <v>1.07673644285522</v>
      </c>
    </row>
    <row r="6251" spans="1:37" x14ac:dyDescent="0.2">
      <c r="A6251" s="35" t="s">
        <v>963</v>
      </c>
      <c r="B6251" s="35" t="s">
        <v>7339</v>
      </c>
      <c r="C6251" s="85" t="s">
        <v>962</v>
      </c>
      <c r="D6251" s="85" t="s">
        <v>962</v>
      </c>
      <c r="E6251" s="85" t="s">
        <v>12898</v>
      </c>
      <c r="F6251" s="85" t="s">
        <v>260</v>
      </c>
      <c r="G6251" s="85" t="s">
        <v>260</v>
      </c>
      <c r="H6251" s="840">
        <v>1.04962180089554</v>
      </c>
      <c r="I6251" s="840">
        <v>1.05161261292506</v>
      </c>
      <c r="J6251" s="86">
        <v>9733.1666666666697</v>
      </c>
      <c r="K6251" s="44">
        <v>10216.143925083101</v>
      </c>
      <c r="L6251" s="45">
        <v>9612.03428472831</v>
      </c>
      <c r="M6251" s="46">
        <v>0.98755467916179895</v>
      </c>
      <c r="N6251" s="139">
        <v>10235.520830368399</v>
      </c>
      <c r="O6251" s="45">
        <v>9507.2165383566407</v>
      </c>
      <c r="P6251" s="99">
        <v>0.97678554821383601</v>
      </c>
      <c r="Q6251" s="86">
        <v>9830.0925750411207</v>
      </c>
      <c r="R6251" s="44">
        <v>10317.8794715846</v>
      </c>
      <c r="S6251" s="45">
        <v>9708.2505264850606</v>
      </c>
      <c r="T6251" s="140">
        <v>0.98760519825973803</v>
      </c>
      <c r="U6251" s="44">
        <v>10337.4493381342</v>
      </c>
      <c r="V6251" s="45">
        <v>9602.3132444027597</v>
      </c>
      <c r="W6251" s="99">
        <v>0.97682836362938297</v>
      </c>
      <c r="X6251" s="86">
        <v>9920.6885973818607</v>
      </c>
      <c r="Y6251" s="44">
        <v>10412.971031707801</v>
      </c>
      <c r="Z6251" s="45">
        <v>9798.2034232564802</v>
      </c>
      <c r="AA6251" s="46">
        <v>0.98765356125000103</v>
      </c>
      <c r="AB6251" s="139">
        <v>10432.721257908501</v>
      </c>
      <c r="AC6251" s="45">
        <v>9691.2236277718293</v>
      </c>
      <c r="AD6251" s="99">
        <v>0.976870056210555</v>
      </c>
      <c r="AE6251" s="142">
        <v>10013.0900852957</v>
      </c>
      <c r="AF6251" s="44">
        <v>10509.9576478574</v>
      </c>
      <c r="AG6251" s="45">
        <v>9889.8164231665305</v>
      </c>
      <c r="AH6251" s="140">
        <v>0.98768874931923401</v>
      </c>
      <c r="AI6251" s="44">
        <v>10529.891828051799</v>
      </c>
      <c r="AJ6251" s="45">
        <v>9781.7947499509501</v>
      </c>
      <c r="AK6251" s="46">
        <v>0.97690070364148596</v>
      </c>
    </row>
    <row r="6252" spans="1:37" x14ac:dyDescent="0.2">
      <c r="A6252" s="35" t="s">
        <v>961</v>
      </c>
      <c r="B6252" s="35" t="s">
        <v>7338</v>
      </c>
      <c r="C6252" s="85" t="s">
        <v>960</v>
      </c>
      <c r="D6252" s="85" t="s">
        <v>13402</v>
      </c>
      <c r="E6252" s="85" t="s">
        <v>12900</v>
      </c>
      <c r="F6252" s="85" t="s">
        <v>311</v>
      </c>
      <c r="G6252" s="85" t="s">
        <v>311</v>
      </c>
      <c r="H6252" s="840">
        <v>1.02358712829131</v>
      </c>
      <c r="I6252" s="840">
        <v>1.07969051525732</v>
      </c>
      <c r="J6252" s="86">
        <v>6225.8333333333303</v>
      </c>
      <c r="K6252" s="44">
        <v>6372.6828628869898</v>
      </c>
      <c r="L6252" s="45">
        <v>5995.8480041941903</v>
      </c>
      <c r="M6252" s="46">
        <v>0.96305951077941798</v>
      </c>
      <c r="N6252" s="139">
        <v>6721.9731995728598</v>
      </c>
      <c r="O6252" s="45">
        <v>6243.6739500112999</v>
      </c>
      <c r="P6252" s="99">
        <v>1.0028655789069201</v>
      </c>
      <c r="Q6252" s="86">
        <v>6218.0589468653397</v>
      </c>
      <c r="R6252" s="44">
        <v>6364.7251009680003</v>
      </c>
      <c r="S6252" s="45">
        <v>5988.6671464398996</v>
      </c>
      <c r="T6252" s="140">
        <v>0.96310877680870499</v>
      </c>
      <c r="U6252" s="44">
        <v>6713.5792682414303</v>
      </c>
      <c r="V6252" s="45">
        <v>6236.1506224724099</v>
      </c>
      <c r="W6252" s="99">
        <v>1.0029095374877699</v>
      </c>
      <c r="X6252" s="86">
        <v>6209.6738863667797</v>
      </c>
      <c r="Y6252" s="44">
        <v>6356.1422609717201</v>
      </c>
      <c r="Z6252" s="45">
        <v>5980.8842904217599</v>
      </c>
      <c r="AA6252" s="46">
        <v>0.96315594021010997</v>
      </c>
      <c r="AB6252" s="139">
        <v>6704.5259979512703</v>
      </c>
      <c r="AC6252" s="45">
        <v>6228.0069751793098</v>
      </c>
      <c r="AD6252" s="99">
        <v>1.00295234325474</v>
      </c>
      <c r="AE6252" s="142">
        <v>6203.7904648932299</v>
      </c>
      <c r="AF6252" s="44">
        <v>6350.1200664810804</v>
      </c>
      <c r="AG6252" s="45">
        <v>5975.4305228210897</v>
      </c>
      <c r="AH6252" s="140">
        <v>0.96319025547938697</v>
      </c>
      <c r="AI6252" s="44">
        <v>6698.1737235890196</v>
      </c>
      <c r="AJ6252" s="45">
        <v>6222.3013905153102</v>
      </c>
      <c r="AK6252" s="46">
        <v>1.00298380896757</v>
      </c>
    </row>
    <row r="6253" spans="1:37" x14ac:dyDescent="0.2">
      <c r="A6253" s="35" t="s">
        <v>959</v>
      </c>
      <c r="B6253" s="35" t="s">
        <v>7337</v>
      </c>
      <c r="C6253" s="85" t="s">
        <v>935</v>
      </c>
      <c r="D6253" s="85" t="s">
        <v>935</v>
      </c>
      <c r="E6253" s="85" t="s">
        <v>12902</v>
      </c>
      <c r="F6253" s="85" t="s">
        <v>196</v>
      </c>
      <c r="G6253" s="85" t="s">
        <v>196</v>
      </c>
      <c r="H6253" s="840">
        <v>1.1547414699977601</v>
      </c>
      <c r="I6253" s="840">
        <v>1.1574715490536001</v>
      </c>
      <c r="J6253" s="86">
        <v>1459.5833333333301</v>
      </c>
      <c r="K6253" s="44">
        <v>1685.4414039175599</v>
      </c>
      <c r="L6253" s="45">
        <v>1585.77646107549</v>
      </c>
      <c r="M6253" s="46">
        <v>1.08645832331749</v>
      </c>
      <c r="N6253" s="139">
        <v>1689.42618180615</v>
      </c>
      <c r="O6253" s="45">
        <v>1569.2157538623301</v>
      </c>
      <c r="P6253" s="99">
        <v>1.07511213510408</v>
      </c>
      <c r="Q6253" s="86">
        <v>1464.6717424370299</v>
      </c>
      <c r="R6253" s="44">
        <v>1691.3172009259099</v>
      </c>
      <c r="S6253" s="45">
        <v>1591.38620988568</v>
      </c>
      <c r="T6253" s="140">
        <v>1.0865139019052901</v>
      </c>
      <c r="U6253" s="44">
        <v>1695.31587057363</v>
      </c>
      <c r="V6253" s="45">
        <v>1574.75538742457</v>
      </c>
      <c r="W6253" s="99">
        <v>1.07515926046636</v>
      </c>
      <c r="X6253" s="86">
        <v>1493.34130074109</v>
      </c>
      <c r="Y6253" s="44">
        <v>1724.4231288261301</v>
      </c>
      <c r="Z6253" s="45">
        <v>1622.61553907691</v>
      </c>
      <c r="AA6253" s="46">
        <v>1.0865671084511399</v>
      </c>
      <c r="AB6253" s="139">
        <v>1728.5000686345099</v>
      </c>
      <c r="AC6253" s="45">
        <v>1605.6482572135901</v>
      </c>
      <c r="AD6253" s="99">
        <v>1.0752051499658899</v>
      </c>
      <c r="AE6253" s="142">
        <v>1522.2110535428001</v>
      </c>
      <c r="AF6253" s="44">
        <v>1757.76022961485</v>
      </c>
      <c r="AG6253" s="45">
        <v>1654.04339097198</v>
      </c>
      <c r="AH6253" s="140">
        <v>1.0866058206070399</v>
      </c>
      <c r="AI6253" s="44">
        <v>1761.9159861307</v>
      </c>
      <c r="AJ6253" s="45">
        <v>1636.74051209857</v>
      </c>
      <c r="AK6253" s="46">
        <v>1.0752388824724399</v>
      </c>
    </row>
    <row r="6254" spans="1:37" x14ac:dyDescent="0.2">
      <c r="A6254" s="35" t="s">
        <v>958</v>
      </c>
      <c r="B6254" s="35" t="s">
        <v>7336</v>
      </c>
      <c r="C6254" s="85" t="s">
        <v>943</v>
      </c>
      <c r="D6254" s="85" t="s">
        <v>943</v>
      </c>
      <c r="E6254" s="85" t="s">
        <v>12898</v>
      </c>
      <c r="F6254" s="85" t="s">
        <v>460</v>
      </c>
      <c r="G6254" s="85" t="s">
        <v>460</v>
      </c>
      <c r="H6254" s="840">
        <v>1.03119589594422</v>
      </c>
      <c r="I6254" s="840">
        <v>1.03892049630596</v>
      </c>
      <c r="J6254" s="86">
        <v>9761.1666666666606</v>
      </c>
      <c r="K6254" s="44">
        <v>10065.675006294199</v>
      </c>
      <c r="L6254" s="45">
        <v>9470.4630209724601</v>
      </c>
      <c r="M6254" s="46">
        <v>0.97021835036513304</v>
      </c>
      <c r="N6254" s="139">
        <v>10141.0761178585</v>
      </c>
      <c r="O6254" s="45">
        <v>9419.4920006789907</v>
      </c>
      <c r="P6254" s="99">
        <v>0.96499653395383</v>
      </c>
      <c r="Q6254" s="86">
        <v>9741.8530938679196</v>
      </c>
      <c r="R6254" s="44">
        <v>10045.7589292881</v>
      </c>
      <c r="S6254" s="45">
        <v>9452.2081482722806</v>
      </c>
      <c r="T6254" s="140">
        <v>0.97026798261021097</v>
      </c>
      <c r="U6254" s="44">
        <v>10121.010851221001</v>
      </c>
      <c r="V6254" s="45">
        <v>9401.2665372795691</v>
      </c>
      <c r="W6254" s="99">
        <v>0.965038832621821</v>
      </c>
      <c r="X6254" s="86">
        <v>9735.3470870152505</v>
      </c>
      <c r="Y6254" s="44">
        <v>10039.0499617226</v>
      </c>
      <c r="Z6254" s="45">
        <v>9446.3581432878</v>
      </c>
      <c r="AA6254" s="46">
        <v>0.97031549659766203</v>
      </c>
      <c r="AB6254" s="139">
        <v>10114.2516273527</v>
      </c>
      <c r="AC6254" s="45">
        <v>9395.3889809838602</v>
      </c>
      <c r="AD6254" s="99">
        <v>0.96508002200714305</v>
      </c>
      <c r="AE6254" s="142">
        <v>9730.4855102588808</v>
      </c>
      <c r="AF6254" s="44">
        <v>10034.036723723601</v>
      </c>
      <c r="AG6254" s="45">
        <v>9441.9772663088297</v>
      </c>
      <c r="AH6254" s="140">
        <v>0.97035006694723702</v>
      </c>
      <c r="AI6254" s="44">
        <v>10109.2008356161</v>
      </c>
      <c r="AJ6254" s="45">
        <v>9390.9917855561998</v>
      </c>
      <c r="AK6254" s="46">
        <v>0.96511029954828498</v>
      </c>
    </row>
    <row r="6255" spans="1:37" x14ac:dyDescent="0.2">
      <c r="A6255" s="35" t="s">
        <v>957</v>
      </c>
      <c r="B6255" s="35" t="s">
        <v>7335</v>
      </c>
      <c r="C6255" s="85" t="s">
        <v>956</v>
      </c>
      <c r="D6255" s="85" t="s">
        <v>956</v>
      </c>
      <c r="E6255" s="85" t="s">
        <v>12898</v>
      </c>
      <c r="F6255" s="85" t="s">
        <v>214</v>
      </c>
      <c r="G6255" s="85" t="s">
        <v>214</v>
      </c>
      <c r="H6255" s="840">
        <v>1.04255355458909</v>
      </c>
      <c r="I6255" s="840">
        <v>1.04381061611556</v>
      </c>
      <c r="J6255" s="86">
        <v>6991.5</v>
      </c>
      <c r="K6255" s="44">
        <v>7289.0131769095997</v>
      </c>
      <c r="L6255" s="45">
        <v>6857.9931011221897</v>
      </c>
      <c r="M6255" s="46">
        <v>0.980904398358319</v>
      </c>
      <c r="N6255" s="139">
        <v>7297.8019225719399</v>
      </c>
      <c r="O6255" s="45">
        <v>6778.5298160962902</v>
      </c>
      <c r="P6255" s="99">
        <v>0.96953869929146597</v>
      </c>
      <c r="Q6255" s="86">
        <v>6974.3290186824297</v>
      </c>
      <c r="R6255" s="44">
        <v>7271.1115093011904</v>
      </c>
      <c r="S6255" s="45">
        <v>6841.4999741670799</v>
      </c>
      <c r="T6255" s="140">
        <v>0.98095457725617197</v>
      </c>
      <c r="U6255" s="44">
        <v>7279.87866998354</v>
      </c>
      <c r="V6255" s="45">
        <v>6762.1782785970199</v>
      </c>
      <c r="W6255" s="99">
        <v>0.96958119705607204</v>
      </c>
      <c r="X6255" s="86">
        <v>6960.3648162188701</v>
      </c>
      <c r="Y6255" s="44">
        <v>7256.5530803858001</v>
      </c>
      <c r="Z6255" s="45">
        <v>6828.13608304231</v>
      </c>
      <c r="AA6255" s="46">
        <v>0.98100261456576898</v>
      </c>
      <c r="AB6255" s="139">
        <v>7265.3026872064902</v>
      </c>
      <c r="AC6255" s="45">
        <v>6748.9268930477301</v>
      </c>
      <c r="AD6255" s="99">
        <v>0.96962258031670101</v>
      </c>
      <c r="AE6255" s="142">
        <v>6951.4079980935703</v>
      </c>
      <c r="AF6255" s="44">
        <v>7247.21511781146</v>
      </c>
      <c r="AG6255" s="45">
        <v>6819.5923804663798</v>
      </c>
      <c r="AH6255" s="140">
        <v>0.981037565675423</v>
      </c>
      <c r="AI6255" s="44">
        <v>7255.9534653606797</v>
      </c>
      <c r="AJ6255" s="45">
        <v>6740.4536221608496</v>
      </c>
      <c r="AK6255" s="46">
        <v>0.96965300037192803</v>
      </c>
    </row>
    <row r="6256" spans="1:37" x14ac:dyDescent="0.2">
      <c r="A6256" s="35" t="s">
        <v>955</v>
      </c>
      <c r="B6256" s="35" t="s">
        <v>7334</v>
      </c>
      <c r="C6256" s="85" t="s">
        <v>954</v>
      </c>
      <c r="D6256" s="85" t="s">
        <v>13398</v>
      </c>
      <c r="E6256" s="85" t="s">
        <v>12900</v>
      </c>
      <c r="F6256" s="85" t="s">
        <v>447</v>
      </c>
      <c r="G6256" s="85" t="s">
        <v>447</v>
      </c>
      <c r="H6256" s="840">
        <v>1.0671755809475501</v>
      </c>
      <c r="I6256" s="840">
        <v>1.1523075793589499</v>
      </c>
      <c r="J6256" s="86">
        <v>1038.9166666666699</v>
      </c>
      <c r="K6256" s="44">
        <v>1108.7064973060899</v>
      </c>
      <c r="L6256" s="45">
        <v>1043.1455294636</v>
      </c>
      <c r="M6256" s="46">
        <v>1.0040704542843699</v>
      </c>
      <c r="N6256" s="139">
        <v>1197.1515493223301</v>
      </c>
      <c r="O6256" s="45">
        <v>1111.96872120741</v>
      </c>
      <c r="P6256" s="99">
        <v>1.07031560555779</v>
      </c>
      <c r="Q6256" s="86">
        <v>1039.06978526637</v>
      </c>
      <c r="R6256" s="44">
        <v>1108.86990173668</v>
      </c>
      <c r="S6256" s="45">
        <v>1043.35264207979</v>
      </c>
      <c r="T6256" s="140">
        <v>1.0041218182591301</v>
      </c>
      <c r="U6256" s="44">
        <v>1197.32798904531</v>
      </c>
      <c r="V6256" s="45">
        <v>1112.1813545138</v>
      </c>
      <c r="W6256" s="99">
        <v>1.07036252067391</v>
      </c>
      <c r="X6256" s="86">
        <v>1042.39430758811</v>
      </c>
      <c r="Y6256" s="44">
        <v>1112.4177507767599</v>
      </c>
      <c r="Z6256" s="45">
        <v>1046.74212389165</v>
      </c>
      <c r="AA6256" s="46">
        <v>1.0041709900676701</v>
      </c>
      <c r="AB6256" s="139">
        <v>1201.1588613143999</v>
      </c>
      <c r="AC6256" s="45">
        <v>1115.7874201473001</v>
      </c>
      <c r="AD6256" s="99">
        <v>1.07040820544099</v>
      </c>
      <c r="AE6256" s="142">
        <v>1046.1226715780499</v>
      </c>
      <c r="AF6256" s="44">
        <v>1116.39656978371</v>
      </c>
      <c r="AG6256" s="45">
        <v>1050.5234655122099</v>
      </c>
      <c r="AH6256" s="140">
        <v>1.00420676661899</v>
      </c>
      <c r="AI6256" s="44">
        <v>1205.45508339862</v>
      </c>
      <c r="AJ6256" s="45">
        <v>1119.8134224586699</v>
      </c>
      <c r="AK6256" s="46">
        <v>1.07044178745258</v>
      </c>
    </row>
    <row r="6257" spans="1:37" x14ac:dyDescent="0.2">
      <c r="A6257" s="35" t="s">
        <v>953</v>
      </c>
      <c r="B6257" s="35" t="s">
        <v>7333</v>
      </c>
      <c r="C6257" s="85" t="s">
        <v>943</v>
      </c>
      <c r="D6257" s="85" t="s">
        <v>943</v>
      </c>
      <c r="E6257" s="85" t="s">
        <v>12898</v>
      </c>
      <c r="F6257" s="85" t="s">
        <v>299</v>
      </c>
      <c r="G6257" s="85" t="s">
        <v>299</v>
      </c>
      <c r="H6257" s="840">
        <v>1.0234169768749299</v>
      </c>
      <c r="I6257" s="840">
        <v>1.03371279574734</v>
      </c>
      <c r="J6257" s="86">
        <v>12857.083333333299</v>
      </c>
      <c r="K6257" s="44">
        <v>13158.157356428999</v>
      </c>
      <c r="L6257" s="45">
        <v>12380.078096131199</v>
      </c>
      <c r="M6257" s="46">
        <v>0.96289942090011604</v>
      </c>
      <c r="N6257" s="139">
        <v>13290.531557656601</v>
      </c>
      <c r="O6257" s="45">
        <v>12344.849228737899</v>
      </c>
      <c r="P6257" s="99">
        <v>0.96015938519528299</v>
      </c>
      <c r="Q6257" s="86">
        <v>12906.959565102001</v>
      </c>
      <c r="R6257" s="44">
        <v>13209.2015387636</v>
      </c>
      <c r="S6257" s="45">
        <v>12428.7396597641</v>
      </c>
      <c r="T6257" s="140">
        <v>0.96294867873988499</v>
      </c>
      <c r="U6257" s="44">
        <v>13342.0892566395</v>
      </c>
      <c r="V6257" s="45">
        <v>12393.281571347199</v>
      </c>
      <c r="W6257" s="99">
        <v>0.96020147183665805</v>
      </c>
      <c r="X6257" s="86">
        <v>12953.3886661508</v>
      </c>
      <c r="Y6257" s="44">
        <v>13256.717868997999</v>
      </c>
      <c r="Z6257" s="45">
        <v>12474.0593255888</v>
      </c>
      <c r="AA6257" s="46">
        <v>0.96299583430129398</v>
      </c>
      <c r="AB6257" s="139">
        <v>13390.083612488699</v>
      </c>
      <c r="AC6257" s="45">
        <v>12438.393730190101</v>
      </c>
      <c r="AD6257" s="99">
        <v>0.96024245475576397</v>
      </c>
      <c r="AE6257" s="142">
        <v>12999.3802384222</v>
      </c>
      <c r="AF6257" s="44">
        <v>13303.786424853701</v>
      </c>
      <c r="AG6257" s="45">
        <v>12518.7950211808</v>
      </c>
      <c r="AH6257" s="140">
        <v>0.96303014386632602</v>
      </c>
      <c r="AI6257" s="44">
        <v>13437.625689242201</v>
      </c>
      <c r="AJ6257" s="45">
        <v>12482.9484068076</v>
      </c>
      <c r="AK6257" s="46">
        <v>0.96027258052747899</v>
      </c>
    </row>
    <row r="6258" spans="1:37" x14ac:dyDescent="0.2">
      <c r="A6258" s="35" t="s">
        <v>951</v>
      </c>
      <c r="B6258" s="35" t="s">
        <v>7332</v>
      </c>
      <c r="C6258" s="85" t="s">
        <v>950</v>
      </c>
      <c r="D6258" s="85" t="s">
        <v>13402</v>
      </c>
      <c r="E6258" s="85" t="s">
        <v>12900</v>
      </c>
      <c r="F6258" s="85" t="s">
        <v>275</v>
      </c>
      <c r="G6258" s="85" t="s">
        <v>275</v>
      </c>
      <c r="H6258" s="840">
        <v>1.0353900551875701</v>
      </c>
      <c r="I6258" s="840">
        <v>1.09784089361993</v>
      </c>
      <c r="J6258" s="86">
        <v>251.916666666667</v>
      </c>
      <c r="K6258" s="44">
        <v>260.832011402668</v>
      </c>
      <c r="L6258" s="45">
        <v>245.40827288087399</v>
      </c>
      <c r="M6258" s="46">
        <v>0.97416449704614305</v>
      </c>
      <c r="N6258" s="139">
        <v>276.56441845108702</v>
      </c>
      <c r="O6258" s="45">
        <v>256.88559054249203</v>
      </c>
      <c r="P6258" s="99">
        <v>1.0197244745318901</v>
      </c>
      <c r="Q6258" s="86">
        <v>250.919329676198</v>
      </c>
      <c r="R6258" s="44">
        <v>259.79937860106497</v>
      </c>
      <c r="S6258" s="45">
        <v>244.44920693543801</v>
      </c>
      <c r="T6258" s="140">
        <v>0.974214331159304</v>
      </c>
      <c r="U6258" s="44">
        <v>275.46950111823099</v>
      </c>
      <c r="V6258" s="45">
        <v>255.87979708484201</v>
      </c>
      <c r="W6258" s="99">
        <v>1.01976917208828</v>
      </c>
      <c r="X6258" s="86">
        <v>249.69904088074799</v>
      </c>
      <c r="Y6258" s="44">
        <v>258.53590371780001</v>
      </c>
      <c r="Z6258" s="45">
        <v>243.27229655482799</v>
      </c>
      <c r="AA6258" s="46">
        <v>0.97426203839929804</v>
      </c>
      <c r="AB6258" s="139">
        <v>274.12981817655998</v>
      </c>
      <c r="AC6258" s="45">
        <v>254.64625243155899</v>
      </c>
      <c r="AD6258" s="99">
        <v>1.0198126974511399</v>
      </c>
      <c r="AE6258" s="142">
        <v>248.70239408836801</v>
      </c>
      <c r="AF6258" s="44">
        <v>257.503985540435</v>
      </c>
      <c r="AG6258" s="45">
        <v>242.309934117366</v>
      </c>
      <c r="AH6258" s="140">
        <v>0.97429674935605803</v>
      </c>
      <c r="AI6258" s="44">
        <v>273.03565857139</v>
      </c>
      <c r="AJ6258" s="45">
        <v>253.637816529893</v>
      </c>
      <c r="AK6258" s="46">
        <v>1.0198446921253701</v>
      </c>
    </row>
    <row r="6259" spans="1:37" x14ac:dyDescent="0.2">
      <c r="A6259" s="35" t="s">
        <v>949</v>
      </c>
      <c r="B6259" s="35" t="s">
        <v>7331</v>
      </c>
      <c r="C6259" s="85" t="s">
        <v>935</v>
      </c>
      <c r="D6259" s="85" t="s">
        <v>935</v>
      </c>
      <c r="E6259" s="85" t="s">
        <v>12902</v>
      </c>
      <c r="F6259" s="85" t="s">
        <v>179</v>
      </c>
      <c r="G6259" s="85" t="s">
        <v>179</v>
      </c>
      <c r="H6259" s="840">
        <v>1.15343973974926</v>
      </c>
      <c r="I6259" s="840">
        <v>1.1575471231554999</v>
      </c>
      <c r="J6259" s="86">
        <v>243.583333333333</v>
      </c>
      <c r="K6259" s="44">
        <v>280.95869660725799</v>
      </c>
      <c r="L6259" s="45">
        <v>264.34480995818302</v>
      </c>
      <c r="M6259" s="46">
        <v>1.0852335680801199</v>
      </c>
      <c r="N6259" s="139">
        <v>281.959186748626</v>
      </c>
      <c r="O6259" s="45">
        <v>261.89649631162399</v>
      </c>
      <c r="P6259" s="99">
        <v>1.07518233176171</v>
      </c>
      <c r="Q6259" s="86">
        <v>244.85401776727701</v>
      </c>
      <c r="R6259" s="44">
        <v>282.42435453004902</v>
      </c>
      <c r="S6259" s="45">
        <v>265.73739265995499</v>
      </c>
      <c r="T6259" s="140">
        <v>1.0852890840146501</v>
      </c>
      <c r="U6259" s="44">
        <v>283.43006385957602</v>
      </c>
      <c r="V6259" s="45">
        <v>263.27425335193499</v>
      </c>
      <c r="W6259" s="99">
        <v>1.07522946020092</v>
      </c>
      <c r="X6259" s="86">
        <v>246.404197961443</v>
      </c>
      <c r="Y6259" s="44">
        <v>284.21239396977302</v>
      </c>
      <c r="Z6259" s="45">
        <v>267.43288184004598</v>
      </c>
      <c r="AA6259" s="46">
        <v>1.0853422305812099</v>
      </c>
      <c r="AB6259" s="139">
        <v>285.22447048370498</v>
      </c>
      <c r="AC6259" s="45">
        <v>264.95236086893499</v>
      </c>
      <c r="AD6259" s="99">
        <v>1.0752753526966901</v>
      </c>
      <c r="AE6259" s="142">
        <v>248.23958106407801</v>
      </c>
      <c r="AF6259" s="44">
        <v>286.32939777801698</v>
      </c>
      <c r="AG6259" s="45">
        <v>269.43449968684803</v>
      </c>
      <c r="AH6259" s="140">
        <v>1.08538089909722</v>
      </c>
      <c r="AI6259" s="44">
        <v>287.34901291404901</v>
      </c>
      <c r="AJ6259" s="45">
        <v>266.93427737199102</v>
      </c>
      <c r="AK6259" s="46">
        <v>1.0753090874057201</v>
      </c>
    </row>
    <row r="6260" spans="1:37" x14ac:dyDescent="0.2">
      <c r="A6260" s="35" t="s">
        <v>948</v>
      </c>
      <c r="B6260" s="35" t="s">
        <v>7330</v>
      </c>
      <c r="C6260" s="85" t="s">
        <v>947</v>
      </c>
      <c r="D6260" s="85" t="s">
        <v>947</v>
      </c>
      <c r="E6260" s="85" t="s">
        <v>12902</v>
      </c>
      <c r="F6260" s="85" t="s">
        <v>179</v>
      </c>
      <c r="G6260" s="85" t="s">
        <v>179</v>
      </c>
      <c r="H6260" s="840">
        <v>1.15343973974926</v>
      </c>
      <c r="I6260" s="840">
        <v>1.1575471231554999</v>
      </c>
      <c r="J6260" s="86">
        <v>193.916666666667</v>
      </c>
      <c r="K6260" s="44">
        <v>223.67118953304501</v>
      </c>
      <c r="L6260" s="45">
        <v>210.44487607687</v>
      </c>
      <c r="M6260" s="46">
        <v>1.0852335680801199</v>
      </c>
      <c r="N6260" s="139">
        <v>224.467679631903</v>
      </c>
      <c r="O6260" s="45">
        <v>208.495773834126</v>
      </c>
      <c r="P6260" s="99">
        <v>1.07518233176171</v>
      </c>
      <c r="Q6260" s="86">
        <v>194.54507266762499</v>
      </c>
      <c r="R6260" s="44">
        <v>224.39601798724701</v>
      </c>
      <c r="S6260" s="45">
        <v>211.13764371501</v>
      </c>
      <c r="T6260" s="140">
        <v>1.0852890840146501</v>
      </c>
      <c r="U6260" s="44">
        <v>225.19508919048599</v>
      </c>
      <c r="V6260" s="45">
        <v>209.180593469158</v>
      </c>
      <c r="W6260" s="99">
        <v>1.07522946020092</v>
      </c>
      <c r="X6260" s="86">
        <v>195.02225843793599</v>
      </c>
      <c r="Y6260" s="44">
        <v>224.94642301796699</v>
      </c>
      <c r="Z6260" s="45">
        <v>211.665892986015</v>
      </c>
      <c r="AA6260" s="46">
        <v>1.0853422305812099</v>
      </c>
      <c r="AB6260" s="139">
        <v>225.74745420612101</v>
      </c>
      <c r="AC6260" s="45">
        <v>209.70262772555699</v>
      </c>
      <c r="AD6260" s="99">
        <v>1.0752753526966901</v>
      </c>
      <c r="AE6260" s="142">
        <v>196.01301711019701</v>
      </c>
      <c r="AF6260" s="44">
        <v>226.089203443054</v>
      </c>
      <c r="AG6260" s="45">
        <v>212.74878474582599</v>
      </c>
      <c r="AH6260" s="140">
        <v>1.08538089909722</v>
      </c>
      <c r="AI6260" s="44">
        <v>226.89430405693801</v>
      </c>
      <c r="AJ6260" s="45">
        <v>210.77457854840699</v>
      </c>
      <c r="AK6260" s="46">
        <v>1.0753090874057201</v>
      </c>
    </row>
    <row r="6261" spans="1:37" x14ac:dyDescent="0.2">
      <c r="A6261" s="35" t="s">
        <v>12891</v>
      </c>
      <c r="B6261" s="35" t="s">
        <v>13225</v>
      </c>
      <c r="C6261" s="85" t="s">
        <v>973</v>
      </c>
      <c r="D6261" s="85" t="s">
        <v>973</v>
      </c>
      <c r="E6261" s="85" t="s">
        <v>12896</v>
      </c>
      <c r="F6261" s="85" t="s">
        <v>471</v>
      </c>
      <c r="G6261" s="85" t="s">
        <v>471</v>
      </c>
      <c r="H6261" s="840">
        <v>1.0322254795497099</v>
      </c>
      <c r="I6261" s="840">
        <v>1.0289415931063199</v>
      </c>
      <c r="J6261" s="86">
        <v>7.6666666666666696</v>
      </c>
      <c r="K6261" s="44">
        <v>7.9137286765477697</v>
      </c>
      <c r="L6261" s="45">
        <v>7.4457673968601403</v>
      </c>
      <c r="M6261" s="46">
        <v>0.97118705176436604</v>
      </c>
      <c r="N6261" s="139">
        <v>7.8885522138151103</v>
      </c>
      <c r="O6261" s="45">
        <v>7.3272455123491396</v>
      </c>
      <c r="P6261" s="99">
        <v>0.955727675523801</v>
      </c>
      <c r="Q6261" s="86">
        <v>7.6900349959165801</v>
      </c>
      <c r="R6261" s="44">
        <v>7.9378500614140401</v>
      </c>
      <c r="S6261" s="45">
        <v>7.4688444704275501</v>
      </c>
      <c r="T6261" s="140">
        <v>0.97123673356408802</v>
      </c>
      <c r="U6261" s="44">
        <v>7.9125968597417504</v>
      </c>
      <c r="V6261" s="45">
        <v>7.3499014252611996</v>
      </c>
      <c r="W6261" s="99">
        <v>0.95576956791016099</v>
      </c>
      <c r="X6261" s="86">
        <v>7.7964684235803503</v>
      </c>
      <c r="Y6261" s="44">
        <v>8.0477133573243993</v>
      </c>
      <c r="Z6261" s="45">
        <v>7.5725873362186897</v>
      </c>
      <c r="AA6261" s="46">
        <v>0.97128429499123803</v>
      </c>
      <c r="AB6261" s="139">
        <v>8.0221106403618805</v>
      </c>
      <c r="AC6261" s="45">
        <v>7.4519453036800698</v>
      </c>
      <c r="AD6261" s="99">
        <v>0.95581036166858901</v>
      </c>
      <c r="AE6261" s="142">
        <v>7.8133328642906497</v>
      </c>
      <c r="AF6261" s="44">
        <v>8.0651212627239293</v>
      </c>
      <c r="AG6261" s="45">
        <v>7.5892378819602104</v>
      </c>
      <c r="AH6261" s="140">
        <v>0.97131889985711095</v>
      </c>
      <c r="AI6261" s="44">
        <v>8.0394631648531902</v>
      </c>
      <c r="AJ6261" s="45">
        <v>7.4682988071051097</v>
      </c>
      <c r="AK6261" s="46">
        <v>0.95584034839185505</v>
      </c>
    </row>
    <row r="6262" spans="1:37" x14ac:dyDescent="0.2">
      <c r="A6262" s="35" t="s">
        <v>946</v>
      </c>
      <c r="B6262" s="35" t="s">
        <v>7329</v>
      </c>
      <c r="C6262" s="85" t="s">
        <v>945</v>
      </c>
      <c r="D6262" s="85" t="s">
        <v>945</v>
      </c>
      <c r="E6262" s="85" t="s">
        <v>12894</v>
      </c>
      <c r="F6262" s="85" t="s">
        <v>205</v>
      </c>
      <c r="G6262" s="85" t="s">
        <v>205</v>
      </c>
      <c r="H6262" s="840">
        <v>1.0234154640662301</v>
      </c>
      <c r="I6262" s="840">
        <v>1.0317104312444001</v>
      </c>
      <c r="J6262" s="86">
        <v>3449.4166666666702</v>
      </c>
      <c r="K6262" s="44">
        <v>3530.1863586744698</v>
      </c>
      <c r="L6262" s="45">
        <v>3321.4364010423901</v>
      </c>
      <c r="M6262" s="46">
        <v>0.96289799754810401</v>
      </c>
      <c r="N6262" s="139">
        <v>3558.79915670829</v>
      </c>
      <c r="O6262" s="45">
        <v>3305.5742604676898</v>
      </c>
      <c r="P6262" s="99">
        <v>0.95829949811833703</v>
      </c>
      <c r="Q6262" s="86">
        <v>3458.2848250625102</v>
      </c>
      <c r="R6262" s="44">
        <v>3539.26216911457</v>
      </c>
      <c r="S6262" s="45">
        <v>3330.1458803916698</v>
      </c>
      <c r="T6262" s="140">
        <v>0.96294725531506098</v>
      </c>
      <c r="U6262" s="44">
        <v>3567.9485282311998</v>
      </c>
      <c r="V6262" s="45">
        <v>3314.2178778663401</v>
      </c>
      <c r="W6262" s="99">
        <v>0.95834150323532996</v>
      </c>
      <c r="X6262" s="86">
        <v>3469.47581283616</v>
      </c>
      <c r="Y6262" s="44">
        <v>3550.7151990603002</v>
      </c>
      <c r="Z6262" s="45">
        <v>3341.0858161904798</v>
      </c>
      <c r="AA6262" s="46">
        <v>0.96299441080676496</v>
      </c>
      <c r="AB6262" s="139">
        <v>3579.4943870532102</v>
      </c>
      <c r="AC6262" s="45">
        <v>3325.08457972939</v>
      </c>
      <c r="AD6262" s="99">
        <v>0.95838240676802999</v>
      </c>
      <c r="AE6262" s="142">
        <v>3479.9808599522498</v>
      </c>
      <c r="AF6262" s="44">
        <v>3561.4662267296499</v>
      </c>
      <c r="AG6262" s="45">
        <v>3351.32151430167</v>
      </c>
      <c r="AH6262" s="140">
        <v>0.963028720321081</v>
      </c>
      <c r="AI6262" s="44">
        <v>3590.3325537435899</v>
      </c>
      <c r="AJ6262" s="45">
        <v>3335.2570661008299</v>
      </c>
      <c r="AK6262" s="46">
        <v>0.95841247418429498</v>
      </c>
    </row>
    <row r="6263" spans="1:37" x14ac:dyDescent="0.2">
      <c r="A6263" s="35" t="s">
        <v>944</v>
      </c>
      <c r="B6263" s="35" t="s">
        <v>7328</v>
      </c>
      <c r="C6263" s="85" t="s">
        <v>943</v>
      </c>
      <c r="D6263" s="85" t="s">
        <v>943</v>
      </c>
      <c r="E6263" s="85" t="s">
        <v>12898</v>
      </c>
      <c r="F6263" s="85" t="s">
        <v>460</v>
      </c>
      <c r="G6263" s="85" t="s">
        <v>460</v>
      </c>
      <c r="H6263" s="840">
        <v>1.03119589594422</v>
      </c>
      <c r="I6263" s="840">
        <v>1.03892049630596</v>
      </c>
      <c r="J6263" s="86">
        <v>7467.5833333333303</v>
      </c>
      <c r="K6263" s="44">
        <v>7700.5412859547696</v>
      </c>
      <c r="L6263" s="45">
        <v>7245.18638288083</v>
      </c>
      <c r="M6263" s="46">
        <v>0.97021835036513304</v>
      </c>
      <c r="N6263" s="139">
        <v>7758.2253828727999</v>
      </c>
      <c r="O6263" s="45">
        <v>7206.1920336780504</v>
      </c>
      <c r="P6263" s="99">
        <v>0.96499653395383</v>
      </c>
      <c r="Q6263" s="86">
        <v>7435.9663791206403</v>
      </c>
      <c r="R6263" s="44">
        <v>7667.9380125283797</v>
      </c>
      <c r="S6263" s="45">
        <v>7214.8800974267397</v>
      </c>
      <c r="T6263" s="140">
        <v>0.97026798261021097</v>
      </c>
      <c r="U6263" s="44">
        <v>7725.3778811104603</v>
      </c>
      <c r="V6263" s="45">
        <v>7175.9963139216898</v>
      </c>
      <c r="W6263" s="99">
        <v>0.965038832621821</v>
      </c>
      <c r="X6263" s="86">
        <v>7414.8425933233802</v>
      </c>
      <c r="Y6263" s="44">
        <v>7646.1552513074403</v>
      </c>
      <c r="Z6263" s="45">
        <v>7194.7366731340699</v>
      </c>
      <c r="AA6263" s="46">
        <v>0.97031549659766203</v>
      </c>
      <c r="AB6263" s="139">
        <v>7703.4319470861101</v>
      </c>
      <c r="AC6263" s="45">
        <v>7155.9164531440301</v>
      </c>
      <c r="AD6263" s="99">
        <v>0.96508002200714305</v>
      </c>
      <c r="AE6263" s="142">
        <v>7395.17283867676</v>
      </c>
      <c r="AF6263" s="44">
        <v>7625.8718810416203</v>
      </c>
      <c r="AG6263" s="45">
        <v>7175.9064590963899</v>
      </c>
      <c r="AH6263" s="140">
        <v>0.97035006694723702</v>
      </c>
      <c r="AI6263" s="44">
        <v>7682.9966358264301</v>
      </c>
      <c r="AJ6263" s="45">
        <v>7137.1574735466702</v>
      </c>
      <c r="AK6263" s="46">
        <v>0.96511029954828498</v>
      </c>
    </row>
    <row r="6264" spans="1:37" x14ac:dyDescent="0.2">
      <c r="A6264" s="35" t="s">
        <v>942</v>
      </c>
      <c r="B6264" s="35" t="s">
        <v>7327</v>
      </c>
      <c r="C6264" s="85" t="s">
        <v>941</v>
      </c>
      <c r="D6264" s="85" t="s">
        <v>13395</v>
      </c>
      <c r="E6264" s="85" t="s">
        <v>12900</v>
      </c>
      <c r="F6264" s="85" t="s">
        <v>438</v>
      </c>
      <c r="G6264" s="85" t="s">
        <v>438</v>
      </c>
      <c r="H6264" s="840">
        <v>1.0727765570260099</v>
      </c>
      <c r="I6264" s="840">
        <v>1.0892017430901899</v>
      </c>
      <c r="J6264" s="86">
        <v>14935</v>
      </c>
      <c r="K6264" s="44">
        <v>16021.9178791834</v>
      </c>
      <c r="L6264" s="45">
        <v>15074.496315943299</v>
      </c>
      <c r="M6264" s="46">
        <v>1.0093402287206801</v>
      </c>
      <c r="N6264" s="139">
        <v>16267.228033051901</v>
      </c>
      <c r="O6264" s="45">
        <v>15109.740085740599</v>
      </c>
      <c r="P6264" s="99">
        <v>1.0117000392193201</v>
      </c>
      <c r="Q6264" s="86">
        <v>14971.8519557156</v>
      </c>
      <c r="R6264" s="44">
        <v>16061.4517933557</v>
      </c>
      <c r="S6264" s="45">
        <v>15112.4655272808</v>
      </c>
      <c r="T6264" s="140">
        <v>1.00939186227469</v>
      </c>
      <c r="U6264" s="44">
        <v>16307.3672474537</v>
      </c>
      <c r="V6264" s="45">
        <v>15147.6871498581</v>
      </c>
      <c r="W6264" s="99">
        <v>1.0117443850408401</v>
      </c>
      <c r="X6264" s="86">
        <v>15004.3771364801</v>
      </c>
      <c r="Y6264" s="44">
        <v>16096.344044792901</v>
      </c>
      <c r="Z6264" s="45">
        <v>15146.037844660799</v>
      </c>
      <c r="AA6264" s="46">
        <v>1.0094412921570901</v>
      </c>
      <c r="AB6264" s="139">
        <v>16342.7937310366</v>
      </c>
      <c r="AC6264" s="45">
        <v>15181.2422506699</v>
      </c>
      <c r="AD6264" s="99">
        <v>1.0117875678930901</v>
      </c>
      <c r="AE6264" s="142">
        <v>15043.991406609401</v>
      </c>
      <c r="AF6264" s="44">
        <v>16138.8413051113</v>
      </c>
      <c r="AG6264" s="45">
        <v>15186.5671716296</v>
      </c>
      <c r="AH6264" s="140">
        <v>1.00947725647846</v>
      </c>
      <c r="AI6264" s="44">
        <v>16385.941663112699</v>
      </c>
      <c r="AJ6264" s="45">
        <v>15221.801016629601</v>
      </c>
      <c r="AK6264" s="46">
        <v>1.0118193107942199</v>
      </c>
    </row>
    <row r="6265" spans="1:37" x14ac:dyDescent="0.2">
      <c r="A6265" s="35" t="s">
        <v>12880</v>
      </c>
      <c r="B6265" s="35" t="s">
        <v>13226</v>
      </c>
      <c r="C6265" s="85" t="s">
        <v>952</v>
      </c>
      <c r="D6265" s="85" t="s">
        <v>13405</v>
      </c>
      <c r="E6265" s="85" t="s">
        <v>12902</v>
      </c>
      <c r="F6265" s="85" t="s">
        <v>184</v>
      </c>
      <c r="G6265" s="85" t="s">
        <v>184</v>
      </c>
      <c r="H6265" s="840">
        <v>1.1591423266262999</v>
      </c>
      <c r="I6265" s="840">
        <v>1.1632131766134499</v>
      </c>
      <c r="J6265" s="86">
        <v>2.1666666666666701</v>
      </c>
      <c r="K6265" s="44">
        <v>2.5114750410236502</v>
      </c>
      <c r="L6265" s="45">
        <v>2.3629643803557099</v>
      </c>
      <c r="M6265" s="46">
        <v>1.0905989447795601</v>
      </c>
      <c r="N6265" s="139">
        <v>2.5202952159957999</v>
      </c>
      <c r="O6265" s="45">
        <v>2.3409646422647201</v>
      </c>
      <c r="P6265" s="99">
        <v>1.08044521950679</v>
      </c>
      <c r="Q6265" s="86">
        <v>2.1799927777427399</v>
      </c>
      <c r="R6265" s="44">
        <v>2.5269219004212502</v>
      </c>
      <c r="S6265" s="45">
        <v>2.3776194457119102</v>
      </c>
      <c r="T6265" s="140">
        <v>1.09065473518394</v>
      </c>
      <c r="U6265" s="44">
        <v>2.5357963239924999</v>
      </c>
      <c r="V6265" s="45">
        <v>2.3554660178267799</v>
      </c>
      <c r="W6265" s="99">
        <v>1.08049257863402</v>
      </c>
      <c r="X6265" s="86">
        <v>2.1734063975470401</v>
      </c>
      <c r="Y6265" s="44">
        <v>2.5192873483571701</v>
      </c>
      <c r="Z6265" s="45">
        <v>2.3705520591265299</v>
      </c>
      <c r="AA6265" s="46">
        <v>1.0907081445062401</v>
      </c>
      <c r="AB6265" s="139">
        <v>2.5281349597626801</v>
      </c>
      <c r="AC6265" s="45">
        <v>2.3484497141793401</v>
      </c>
      <c r="AD6265" s="99">
        <v>1.0805386957680201</v>
      </c>
      <c r="AE6265" s="142">
        <v>2.1738427455721898</v>
      </c>
      <c r="AF6265" s="44">
        <v>2.51979313782225</v>
      </c>
      <c r="AG6265" s="45">
        <v>2.3711124623320701</v>
      </c>
      <c r="AH6265" s="140">
        <v>1.0907470041987599</v>
      </c>
      <c r="AI6265" s="44">
        <v>2.5286425255351199</v>
      </c>
      <c r="AJ6265" s="45">
        <v>2.3489948980186699</v>
      </c>
      <c r="AK6265" s="46">
        <v>1.0805725956043699</v>
      </c>
    </row>
    <row r="6266" spans="1:37" x14ac:dyDescent="0.2">
      <c r="A6266" s="35" t="s">
        <v>940</v>
      </c>
      <c r="B6266" s="35" t="s">
        <v>7326</v>
      </c>
      <c r="C6266" s="85" t="s">
        <v>939</v>
      </c>
      <c r="D6266" s="85" t="s">
        <v>939</v>
      </c>
      <c r="E6266" s="85" t="s">
        <v>12904</v>
      </c>
      <c r="F6266" s="85" t="s">
        <v>368</v>
      </c>
      <c r="G6266" s="85" t="s">
        <v>368</v>
      </c>
      <c r="H6266" s="840">
        <v>1.0728070478024501</v>
      </c>
      <c r="I6266" s="840">
        <v>1.0838827617014</v>
      </c>
      <c r="J6266" s="86">
        <v>14032.583333333299</v>
      </c>
      <c r="K6266" s="44">
        <v>15054.254298875199</v>
      </c>
      <c r="L6266" s="45">
        <v>14164.0534347336</v>
      </c>
      <c r="M6266" s="46">
        <v>1.0093689164908</v>
      </c>
      <c r="N6266" s="139">
        <v>15209.675177138401</v>
      </c>
      <c r="O6266" s="45">
        <v>14127.436970094899</v>
      </c>
      <c r="P6266" s="99">
        <v>1.0067595277725001</v>
      </c>
      <c r="Q6266" s="86">
        <v>14102.513349394299</v>
      </c>
      <c r="R6266" s="44">
        <v>15129.275712958301</v>
      </c>
      <c r="S6266" s="45">
        <v>14235.366802856001</v>
      </c>
      <c r="T6266" s="140">
        <v>1.00942055151236</v>
      </c>
      <c r="U6266" s="44">
        <v>15285.4711160724</v>
      </c>
      <c r="V6266" s="45">
        <v>14198.462013579199</v>
      </c>
      <c r="W6266" s="99">
        <v>1.00680365703671</v>
      </c>
      <c r="X6266" s="86">
        <v>14166.144362098799</v>
      </c>
      <c r="Y6266" s="44">
        <v>15197.5395118465</v>
      </c>
      <c r="Z6266" s="45">
        <v>14300.297505545601</v>
      </c>
      <c r="AA6266" s="46">
        <v>1.00946998279967</v>
      </c>
      <c r="AB6266" s="139">
        <v>15354.439673852499</v>
      </c>
      <c r="AC6266" s="45">
        <v>14263.134697060499</v>
      </c>
      <c r="AD6266" s="99">
        <v>1.00684662901087</v>
      </c>
      <c r="AE6266" s="142">
        <v>14227.5212968417</v>
      </c>
      <c r="AF6266" s="44">
        <v>15263.3851200112</v>
      </c>
      <c r="AG6266" s="45">
        <v>14362.7673764961</v>
      </c>
      <c r="AH6266" s="140">
        <v>1.00950594814323</v>
      </c>
      <c r="AI6266" s="44">
        <v>15420.965075386301</v>
      </c>
      <c r="AJ6266" s="45">
        <v>14325.3812742633</v>
      </c>
      <c r="AK6266" s="46">
        <v>1.0068782168994701</v>
      </c>
    </row>
    <row r="6267" spans="1:37" x14ac:dyDescent="0.2">
      <c r="A6267" s="35" t="s">
        <v>938</v>
      </c>
      <c r="B6267" s="35" t="s">
        <v>7325</v>
      </c>
      <c r="C6267" s="85" t="s">
        <v>937</v>
      </c>
      <c r="D6267" s="85" t="s">
        <v>13398</v>
      </c>
      <c r="E6267" s="85" t="s">
        <v>12900</v>
      </c>
      <c r="F6267" s="85" t="s">
        <v>447</v>
      </c>
      <c r="G6267" s="85" t="s">
        <v>447</v>
      </c>
      <c r="H6267" s="840">
        <v>1.0671755809475501</v>
      </c>
      <c r="I6267" s="840">
        <v>1.1523075793589499</v>
      </c>
      <c r="J6267" s="86">
        <v>17.6666666666667</v>
      </c>
      <c r="K6267" s="44">
        <v>18.853435263406698</v>
      </c>
      <c r="L6267" s="45">
        <v>17.738578025690501</v>
      </c>
      <c r="M6267" s="46">
        <v>1.0040704542843699</v>
      </c>
      <c r="N6267" s="139">
        <v>20.357433902008101</v>
      </c>
      <c r="O6267" s="45">
        <v>18.908909031520899</v>
      </c>
      <c r="P6267" s="99">
        <v>1.07031560555779</v>
      </c>
      <c r="Q6267" s="86">
        <v>17.672455191271801</v>
      </c>
      <c r="R6267" s="44">
        <v>18.859612635514999</v>
      </c>
      <c r="S6267" s="45">
        <v>17.745297839762799</v>
      </c>
      <c r="T6267" s="140">
        <v>1.0041218182591301</v>
      </c>
      <c r="U6267" s="44">
        <v>20.364104062783799</v>
      </c>
      <c r="V6267" s="45">
        <v>18.9159336850263</v>
      </c>
      <c r="W6267" s="99">
        <v>1.07036252067391</v>
      </c>
      <c r="X6267" s="86">
        <v>17.709813992543999</v>
      </c>
      <c r="Y6267" s="44">
        <v>18.8994810359662</v>
      </c>
      <c r="Z6267" s="45">
        <v>17.783681450807201</v>
      </c>
      <c r="AA6267" s="46">
        <v>1.0041709900676701</v>
      </c>
      <c r="AB6267" s="139">
        <v>20.407152892645598</v>
      </c>
      <c r="AC6267" s="45">
        <v>18.9567302144529</v>
      </c>
      <c r="AD6267" s="99">
        <v>1.07040820544099</v>
      </c>
      <c r="AE6267" s="142">
        <v>17.737667264340601</v>
      </c>
      <c r="AF6267" s="44">
        <v>18.929205367477</v>
      </c>
      <c r="AG6267" s="45">
        <v>17.8122854908869</v>
      </c>
      <c r="AH6267" s="140">
        <v>1.00420676661899</v>
      </c>
      <c r="AI6267" s="44">
        <v>20.439248428846799</v>
      </c>
      <c r="AJ6267" s="45">
        <v>18.987140251679801</v>
      </c>
      <c r="AK6267" s="46">
        <v>1.07044178745258</v>
      </c>
    </row>
    <row r="6268" spans="1:37" x14ac:dyDescent="0.2">
      <c r="A6268" s="35" t="s">
        <v>936</v>
      </c>
      <c r="B6268" s="35" t="s">
        <v>7324</v>
      </c>
      <c r="C6268" s="85" t="s">
        <v>935</v>
      </c>
      <c r="D6268" s="85" t="s">
        <v>935</v>
      </c>
      <c r="E6268" s="85" t="s">
        <v>12902</v>
      </c>
      <c r="F6268" s="85" t="s">
        <v>180</v>
      </c>
      <c r="G6268" s="85" t="s">
        <v>180</v>
      </c>
      <c r="H6268" s="840">
        <v>1.1571095841777601</v>
      </c>
      <c r="I6268" s="840">
        <v>1.1585384590263701</v>
      </c>
      <c r="J6268" s="86">
        <v>527.91666666666697</v>
      </c>
      <c r="K6268" s="44">
        <v>610.85743464717802</v>
      </c>
      <c r="L6268" s="45">
        <v>574.73569753590505</v>
      </c>
      <c r="M6268" s="46">
        <v>1.0886864041722</v>
      </c>
      <c r="N6268" s="139">
        <v>611.611761494338</v>
      </c>
      <c r="O6268" s="45">
        <v>568.09277713356198</v>
      </c>
      <c r="P6268" s="99">
        <v>1.0761031295347701</v>
      </c>
      <c r="Q6268" s="86">
        <v>536.45004195246202</v>
      </c>
      <c r="R6268" s="44">
        <v>620.73148497575698</v>
      </c>
      <c r="S6268" s="45">
        <v>584.05574347112099</v>
      </c>
      <c r="T6268" s="140">
        <v>1.0887420967391399</v>
      </c>
      <c r="U6268" s="44">
        <v>621.49800494823603</v>
      </c>
      <c r="V6268" s="45">
        <v>577.300872689112</v>
      </c>
      <c r="W6268" s="99">
        <v>1.07615029833527</v>
      </c>
      <c r="X6268" s="86">
        <v>546.90486484633004</v>
      </c>
      <c r="Y6268" s="44">
        <v>632.82886074713304</v>
      </c>
      <c r="Z6268" s="45">
        <v>595.46750786370899</v>
      </c>
      <c r="AA6268" s="46">
        <v>1.0887954123996</v>
      </c>
      <c r="AB6268" s="139">
        <v>633.610319353092</v>
      </c>
      <c r="AC6268" s="45">
        <v>588.576953789497</v>
      </c>
      <c r="AD6268" s="99">
        <v>1.0761962301338801</v>
      </c>
      <c r="AE6268" s="142">
        <v>559.11535201529296</v>
      </c>
      <c r="AF6268" s="44">
        <v>646.95773247781995</v>
      </c>
      <c r="AG6268" s="45">
        <v>608.78391922522303</v>
      </c>
      <c r="AH6268" s="140">
        <v>1.0888342039454</v>
      </c>
      <c r="AI6268" s="44">
        <v>647.75663834178397</v>
      </c>
      <c r="AJ6268" s="45">
        <v>601.73671179581902</v>
      </c>
      <c r="AK6268" s="46">
        <v>1.0762299937336699</v>
      </c>
    </row>
    <row r="6269" spans="1:37" x14ac:dyDescent="0.2">
      <c r="A6269" s="35" t="s">
        <v>7292</v>
      </c>
      <c r="B6269" s="35" t="s">
        <v>7323</v>
      </c>
      <c r="C6269" s="85" t="s">
        <v>1078</v>
      </c>
      <c r="D6269" s="85" t="s">
        <v>13395</v>
      </c>
      <c r="E6269" s="85" t="s">
        <v>12900</v>
      </c>
      <c r="F6269" s="85" t="s">
        <v>449</v>
      </c>
      <c r="G6269" s="85" t="s">
        <v>449</v>
      </c>
      <c r="H6269" s="840">
        <v>1.0368847891500399</v>
      </c>
      <c r="I6269" s="840">
        <v>1.0871453716510699</v>
      </c>
      <c r="J6269" s="86">
        <v>8294.5</v>
      </c>
      <c r="K6269" s="44">
        <v>8600.4408836050407</v>
      </c>
      <c r="L6269" s="45">
        <v>8091.8723584170702</v>
      </c>
      <c r="M6269" s="46">
        <v>0.97557084313907605</v>
      </c>
      <c r="N6269" s="139">
        <v>9017.3272851597594</v>
      </c>
      <c r="O6269" s="45">
        <v>8375.7030558610004</v>
      </c>
      <c r="P6269" s="99">
        <v>1.00978998804762</v>
      </c>
      <c r="Q6269" s="86">
        <v>8319.9984966547509</v>
      </c>
      <c r="R6269" s="44">
        <v>8626.8798869325401</v>
      </c>
      <c r="S6269" s="45">
        <v>8117.1631666069497</v>
      </c>
      <c r="T6269" s="140">
        <v>0.97562074919492403</v>
      </c>
      <c r="U6269" s="44">
        <v>9045.0478577820395</v>
      </c>
      <c r="V6269" s="45">
        <v>8401.8194430845506</v>
      </c>
      <c r="W6269" s="99">
        <v>1.0098342501459201</v>
      </c>
      <c r="X6269" s="86">
        <v>8340.8302709022191</v>
      </c>
      <c r="Y6269" s="44">
        <v>8648.4800367807493</v>
      </c>
      <c r="Z6269" s="45">
        <v>8137.8855702484698</v>
      </c>
      <c r="AA6269" s="46">
        <v>0.97566852530715797</v>
      </c>
      <c r="AB6269" s="139">
        <v>9067.6950247384502</v>
      </c>
      <c r="AC6269" s="45">
        <v>8423.2155830444499</v>
      </c>
      <c r="AD6269" s="99">
        <v>1.0098773514705901</v>
      </c>
      <c r="AE6269" s="142">
        <v>8368.4810894898401</v>
      </c>
      <c r="AF6269" s="44">
        <v>8677.1507499817999</v>
      </c>
      <c r="AG6269" s="45">
        <v>8165.1545009752399</v>
      </c>
      <c r="AH6269" s="140">
        <v>0.97570328637415904</v>
      </c>
      <c r="AI6269" s="44">
        <v>9097.7554841883502</v>
      </c>
      <c r="AJ6269" s="45">
        <v>8451.4046568355207</v>
      </c>
      <c r="AK6269" s="46">
        <v>1.0099090344423201</v>
      </c>
    </row>
    <row r="6270" spans="1:37" x14ac:dyDescent="0.2">
      <c r="A6270" s="35" t="s">
        <v>12882</v>
      </c>
      <c r="B6270" s="35" t="s">
        <v>13227</v>
      </c>
      <c r="C6270" s="85" t="s">
        <v>941</v>
      </c>
      <c r="D6270" s="85" t="s">
        <v>13395</v>
      </c>
      <c r="E6270" s="85" t="s">
        <v>12900</v>
      </c>
      <c r="F6270" s="85" t="s">
        <v>192</v>
      </c>
      <c r="G6270" s="85" t="s">
        <v>192</v>
      </c>
      <c r="H6270" s="840">
        <v>1.15731690402855</v>
      </c>
      <c r="I6270" s="840">
        <v>1.16993676039658</v>
      </c>
      <c r="J6270" s="86">
        <v>109.5</v>
      </c>
      <c r="K6270" s="44">
        <v>126.726200991127</v>
      </c>
      <c r="L6270" s="45">
        <v>119.23252037487001</v>
      </c>
      <c r="M6270" s="46">
        <v>1.0888814646106799</v>
      </c>
      <c r="N6270" s="139">
        <v>128.108075263426</v>
      </c>
      <c r="O6270" s="45">
        <v>118.992597643675</v>
      </c>
      <c r="P6270" s="99">
        <v>1.08669038943995</v>
      </c>
      <c r="Q6270" s="86">
        <v>109.091674446141</v>
      </c>
      <c r="R6270" s="44">
        <v>126.25363892529801</v>
      </c>
      <c r="S6270" s="45">
        <v>118.79397893169499</v>
      </c>
      <c r="T6270" s="140">
        <v>1.0889371671560899</v>
      </c>
      <c r="U6270" s="44">
        <v>127.63036018775701</v>
      </c>
      <c r="V6270" s="45">
        <v>118.554070538254</v>
      </c>
      <c r="W6270" s="99">
        <v>1.0867380223115499</v>
      </c>
      <c r="X6270" s="86">
        <v>108.828887027409</v>
      </c>
      <c r="Y6270" s="44">
        <v>125.94951060343401</v>
      </c>
      <c r="Z6270" s="45">
        <v>118.51362326796399</v>
      </c>
      <c r="AA6270" s="46">
        <v>1.08899049236914</v>
      </c>
      <c r="AB6270" s="139">
        <v>127.322915526413</v>
      </c>
      <c r="AC6270" s="45">
        <v>118.273537344918</v>
      </c>
      <c r="AD6270" s="99">
        <v>1.0867844060109799</v>
      </c>
      <c r="AE6270" s="142">
        <v>108.61562235267201</v>
      </c>
      <c r="AF6270" s="44">
        <v>125.702695790329</v>
      </c>
      <c r="AG6270" s="45">
        <v>118.285594187618</v>
      </c>
      <c r="AH6270" s="140">
        <v>1.0890292908652399</v>
      </c>
      <c r="AI6270" s="44">
        <v>127.073409343744</v>
      </c>
      <c r="AJ6270" s="45">
        <v>118.04546795681399</v>
      </c>
      <c r="AK6270" s="46">
        <v>1.08681850179455</v>
      </c>
    </row>
    <row r="6271" spans="1:37" x14ac:dyDescent="0.2">
      <c r="A6271" s="35" t="s">
        <v>7290</v>
      </c>
      <c r="B6271" s="35" t="s">
        <v>7322</v>
      </c>
      <c r="C6271" s="85" t="s">
        <v>1078</v>
      </c>
      <c r="D6271" s="85" t="s">
        <v>13395</v>
      </c>
      <c r="E6271" s="85" t="s">
        <v>12900</v>
      </c>
      <c r="F6271" s="85" t="s">
        <v>449</v>
      </c>
      <c r="G6271" s="85" t="s">
        <v>449</v>
      </c>
      <c r="H6271" s="840">
        <v>1.0368847891500399</v>
      </c>
      <c r="I6271" s="840">
        <v>1.0871453716510699</v>
      </c>
      <c r="J6271" s="86">
        <v>12165.916666666701</v>
      </c>
      <c r="K6271" s="44">
        <v>12614.653937733699</v>
      </c>
      <c r="L6271" s="45">
        <v>11868.713580059701</v>
      </c>
      <c r="M6271" s="46">
        <v>0.97557084313907605</v>
      </c>
      <c r="N6271" s="139">
        <v>13226.1199960592</v>
      </c>
      <c r="O6271" s="45">
        <v>12285.020845421701</v>
      </c>
      <c r="P6271" s="99">
        <v>1.00978998804762</v>
      </c>
      <c r="Q6271" s="86">
        <v>12200.0359240215</v>
      </c>
      <c r="R6271" s="44">
        <v>12650.031676701899</v>
      </c>
      <c r="S6271" s="45">
        <v>11902.608188398801</v>
      </c>
      <c r="T6271" s="140">
        <v>0.97562074919492403</v>
      </c>
      <c r="U6271" s="44">
        <v>13263.2125887767</v>
      </c>
      <c r="V6271" s="45">
        <v>12320.0141290875</v>
      </c>
      <c r="W6271" s="99">
        <v>1.0098342501459201</v>
      </c>
      <c r="X6271" s="86">
        <v>12224.658809111001</v>
      </c>
      <c r="Y6271" s="44">
        <v>12675.562771716301</v>
      </c>
      <c r="Z6271" s="45">
        <v>11927.2148326685</v>
      </c>
      <c r="AA6271" s="46">
        <v>0.97566852530715797</v>
      </c>
      <c r="AB6271" s="139">
        <v>13289.9812443384</v>
      </c>
      <c r="AC6271" s="45">
        <v>12345.4060607766</v>
      </c>
      <c r="AD6271" s="99">
        <v>1.0098773514705901</v>
      </c>
      <c r="AE6271" s="142">
        <v>12255.127498755301</v>
      </c>
      <c r="AF6271" s="44">
        <v>12707.1552925538</v>
      </c>
      <c r="AG6271" s="45">
        <v>11957.368175469899</v>
      </c>
      <c r="AH6271" s="140">
        <v>0.97570328637415904</v>
      </c>
      <c r="AI6271" s="44">
        <v>13323.105139265501</v>
      </c>
      <c r="AJ6271" s="45">
        <v>12376.5639792355</v>
      </c>
      <c r="AK6271" s="46">
        <v>1.0099090344423201</v>
      </c>
    </row>
    <row r="6272" spans="1:37" x14ac:dyDescent="0.2">
      <c r="A6272" s="35" t="s">
        <v>7291</v>
      </c>
      <c r="B6272" s="35" t="s">
        <v>7321</v>
      </c>
      <c r="C6272" s="85" t="s">
        <v>1078</v>
      </c>
      <c r="D6272" s="85" t="s">
        <v>13395</v>
      </c>
      <c r="E6272" s="85" t="s">
        <v>12900</v>
      </c>
      <c r="F6272" s="85" t="s">
        <v>449</v>
      </c>
      <c r="G6272" s="85" t="s">
        <v>449</v>
      </c>
      <c r="H6272" s="840">
        <v>1.0368847891500399</v>
      </c>
      <c r="I6272" s="840">
        <v>1.0871453716510699</v>
      </c>
      <c r="J6272" s="86">
        <v>19277</v>
      </c>
      <c r="K6272" s="44">
        <v>19988.028080445401</v>
      </c>
      <c r="L6272" s="45">
        <v>18806.079143192001</v>
      </c>
      <c r="M6272" s="46">
        <v>0.97557084313907705</v>
      </c>
      <c r="N6272" s="139">
        <v>20956.901329317599</v>
      </c>
      <c r="O6272" s="45">
        <v>19465.721599593999</v>
      </c>
      <c r="P6272" s="99">
        <v>1.00978998804762</v>
      </c>
      <c r="Q6272" s="86">
        <v>19336.703121578201</v>
      </c>
      <c r="R6272" s="44">
        <v>20049.9333390746</v>
      </c>
      <c r="S6272" s="45">
        <v>18865.288786434001</v>
      </c>
      <c r="T6272" s="140">
        <v>0.97562074919492403</v>
      </c>
      <c r="U6272" s="44">
        <v>21021.807301614499</v>
      </c>
      <c r="V6272" s="45">
        <v>19526.865097073201</v>
      </c>
      <c r="W6272" s="99">
        <v>1.0098342501459201</v>
      </c>
      <c r="X6272" s="86">
        <v>19383.1476392765</v>
      </c>
      <c r="Y6272" s="44">
        <v>20098.090953015399</v>
      </c>
      <c r="Z6272" s="45">
        <v>18911.527073023801</v>
      </c>
      <c r="AA6272" s="46">
        <v>0.97566852530715797</v>
      </c>
      <c r="AB6272" s="139">
        <v>21072.299244068701</v>
      </c>
      <c r="AC6272" s="45">
        <v>19574.601801116001</v>
      </c>
      <c r="AD6272" s="99">
        <v>1.0098773514705901</v>
      </c>
      <c r="AE6272" s="142">
        <v>19440.340779210201</v>
      </c>
      <c r="AF6272" s="44">
        <v>20157.3936498564</v>
      </c>
      <c r="AG6272" s="45">
        <v>18968.004386509001</v>
      </c>
      <c r="AH6272" s="140">
        <v>0.97570328637415904</v>
      </c>
      <c r="AI6272" s="44">
        <v>21134.476501437901</v>
      </c>
      <c r="AJ6272" s="45">
        <v>19632.975785561899</v>
      </c>
      <c r="AK6272" s="46">
        <v>1.0099090344423201</v>
      </c>
    </row>
    <row r="6273" spans="1:37" x14ac:dyDescent="0.2">
      <c r="A6273" s="35" t="s">
        <v>7289</v>
      </c>
      <c r="B6273" s="35" t="s">
        <v>7320</v>
      </c>
      <c r="C6273" s="85" t="s">
        <v>1078</v>
      </c>
      <c r="D6273" s="85" t="s">
        <v>13395</v>
      </c>
      <c r="E6273" s="85" t="s">
        <v>12900</v>
      </c>
      <c r="F6273" s="85" t="s">
        <v>449</v>
      </c>
      <c r="G6273" s="85" t="s">
        <v>449</v>
      </c>
      <c r="H6273" s="840">
        <v>1.0368847891500399</v>
      </c>
      <c r="I6273" s="840">
        <v>1.0871453716510699</v>
      </c>
      <c r="J6273" s="86">
        <v>25062.083333333299</v>
      </c>
      <c r="K6273" s="44">
        <v>25986.492992744199</v>
      </c>
      <c r="L6273" s="45">
        <v>24449.837768321799</v>
      </c>
      <c r="M6273" s="46">
        <v>0.97557084313907605</v>
      </c>
      <c r="N6273" s="139">
        <v>27246.1278997667</v>
      </c>
      <c r="O6273" s="45">
        <v>25307.4408296152</v>
      </c>
      <c r="P6273" s="99">
        <v>1.00978998804762</v>
      </c>
      <c r="Q6273" s="86">
        <v>25108.378441089699</v>
      </c>
      <c r="R6273" s="44">
        <v>26034.495685788799</v>
      </c>
      <c r="S6273" s="45">
        <v>24496.254985765601</v>
      </c>
      <c r="T6273" s="140">
        <v>0.97562074919492403</v>
      </c>
      <c r="U6273" s="44">
        <v>27296.457411894098</v>
      </c>
      <c r="V6273" s="45">
        <v>25355.300515437801</v>
      </c>
      <c r="W6273" s="99">
        <v>1.0098342501459201</v>
      </c>
      <c r="X6273" s="86">
        <v>25148.489203967201</v>
      </c>
      <c r="Y6273" s="44">
        <v>26076.085925697698</v>
      </c>
      <c r="Z6273" s="45">
        <v>24536.589375337699</v>
      </c>
      <c r="AA6273" s="46">
        <v>0.97566852530715797</v>
      </c>
      <c r="AB6273" s="139">
        <v>27340.063642109799</v>
      </c>
      <c r="AC6273" s="45">
        <v>25396.8896707891</v>
      </c>
      <c r="AD6273" s="99">
        <v>1.0098773514705901</v>
      </c>
      <c r="AE6273" s="142">
        <v>25203.996188479701</v>
      </c>
      <c r="AF6273" s="44">
        <v>26133.640273630299</v>
      </c>
      <c r="AG6273" s="45">
        <v>24591.621910861399</v>
      </c>
      <c r="AH6273" s="140">
        <v>0.97570328637415904</v>
      </c>
      <c r="AI6273" s="44">
        <v>27400.407803416801</v>
      </c>
      <c r="AJ6273" s="45">
        <v>25453.743454795502</v>
      </c>
      <c r="AK6273" s="46">
        <v>1.0099090344423201</v>
      </c>
    </row>
    <row r="6274" spans="1:37" x14ac:dyDescent="0.2">
      <c r="A6274" s="35" t="s">
        <v>7288</v>
      </c>
      <c r="B6274" s="35" t="s">
        <v>7319</v>
      </c>
      <c r="C6274" s="85" t="s">
        <v>962</v>
      </c>
      <c r="D6274" s="85" t="s">
        <v>962</v>
      </c>
      <c r="E6274" s="85" t="s">
        <v>12898</v>
      </c>
      <c r="F6274" s="85" t="s">
        <v>261</v>
      </c>
      <c r="G6274" s="85" t="s">
        <v>261</v>
      </c>
      <c r="H6274" s="840">
        <v>1.04659251431374</v>
      </c>
      <c r="I6274" s="840">
        <v>1.0499083022112301</v>
      </c>
      <c r="J6274" s="86">
        <v>225.416666666667</v>
      </c>
      <c r="K6274" s="44">
        <v>235.919395934888</v>
      </c>
      <c r="L6274" s="45">
        <v>221.968811205847</v>
      </c>
      <c r="M6274" s="46">
        <v>0.98470452290948696</v>
      </c>
      <c r="N6274" s="139">
        <v>236.666829790115</v>
      </c>
      <c r="O6274" s="45">
        <v>219.82689845984501</v>
      </c>
      <c r="P6274" s="99">
        <v>0.97520250703073397</v>
      </c>
      <c r="Q6274" s="86">
        <v>226.682248679201</v>
      </c>
      <c r="R6274" s="44">
        <v>237.24394459545701</v>
      </c>
      <c r="S6274" s="45">
        <v>223.22645426972699</v>
      </c>
      <c r="T6274" s="140">
        <v>0.98475489620555201</v>
      </c>
      <c r="U6274" s="44">
        <v>237.99557485220399</v>
      </c>
      <c r="V6274" s="45">
        <v>221.070786976649</v>
      </c>
      <c r="W6274" s="99">
        <v>0.97524525305687804</v>
      </c>
      <c r="X6274" s="86">
        <v>227.98894943744099</v>
      </c>
      <c r="Y6274" s="44">
        <v>238.611527827478</v>
      </c>
      <c r="Z6274" s="45">
        <v>224.524228644109</v>
      </c>
      <c r="AA6274" s="46">
        <v>0.98480311961662903</v>
      </c>
      <c r="AB6274" s="139">
        <v>239.367490826786</v>
      </c>
      <c r="AC6274" s="45">
        <v>222.354630730932</v>
      </c>
      <c r="AD6274" s="99">
        <v>0.97528687806838399</v>
      </c>
      <c r="AE6274" s="142">
        <v>229.368845684658</v>
      </c>
      <c r="AF6274" s="44">
        <v>240.05571691034501</v>
      </c>
      <c r="AG6274" s="45">
        <v>225.89120252629601</v>
      </c>
      <c r="AH6274" s="140">
        <v>0.98483820613047601</v>
      </c>
      <c r="AI6274" s="44">
        <v>240.81625535292901</v>
      </c>
      <c r="AJ6274" s="45">
        <v>223.70744360723</v>
      </c>
      <c r="AK6274" s="46">
        <v>0.97531747583012696</v>
      </c>
    </row>
    <row r="6275" spans="1:37" x14ac:dyDescent="0.2">
      <c r="A6275" s="35" t="s">
        <v>7287</v>
      </c>
      <c r="B6275" s="35" t="s">
        <v>7318</v>
      </c>
      <c r="C6275" s="85" t="s">
        <v>945</v>
      </c>
      <c r="D6275" s="85" t="s">
        <v>945</v>
      </c>
      <c r="E6275" s="85" t="s">
        <v>12894</v>
      </c>
      <c r="F6275" s="85" t="s">
        <v>205</v>
      </c>
      <c r="G6275" s="85" t="s">
        <v>205</v>
      </c>
      <c r="H6275" s="840">
        <v>1.0234154640662301</v>
      </c>
      <c r="I6275" s="840">
        <v>1.0317104312444001</v>
      </c>
      <c r="J6275" s="86">
        <v>2884.0833333333298</v>
      </c>
      <c r="K6275" s="44">
        <v>2951.6154829890302</v>
      </c>
      <c r="L6275" s="45">
        <v>2777.0780664285298</v>
      </c>
      <c r="M6275" s="46">
        <v>0.96289799754810501</v>
      </c>
      <c r="N6275" s="139">
        <v>2975.5388595781201</v>
      </c>
      <c r="O6275" s="45">
        <v>2763.81561086479</v>
      </c>
      <c r="P6275" s="99">
        <v>0.95829949811833703</v>
      </c>
      <c r="Q6275" s="86">
        <v>2891.3213945625598</v>
      </c>
      <c r="R6275" s="44">
        <v>2959.0230267808802</v>
      </c>
      <c r="S6275" s="45">
        <v>2784.1900011277298</v>
      </c>
      <c r="T6275" s="140">
        <v>0.96294725531506098</v>
      </c>
      <c r="U6275" s="44">
        <v>2983.0064428503001</v>
      </c>
      <c r="V6275" s="45">
        <v>2770.8732916015601</v>
      </c>
      <c r="W6275" s="99">
        <v>0.95834150323532996</v>
      </c>
      <c r="X6275" s="86">
        <v>2898.3436179711498</v>
      </c>
      <c r="Y6275" s="44">
        <v>2966.20967880936</v>
      </c>
      <c r="Z6275" s="45">
        <v>2791.0887047036799</v>
      </c>
      <c r="AA6275" s="46">
        <v>0.96299441080676595</v>
      </c>
      <c r="AB6275" s="139">
        <v>2990.2513439914701</v>
      </c>
      <c r="AC6275" s="45">
        <v>2777.7215322319498</v>
      </c>
      <c r="AD6275" s="99">
        <v>0.95838240676803099</v>
      </c>
      <c r="AE6275" s="142">
        <v>2905.6489670772698</v>
      </c>
      <c r="AF6275" s="44">
        <v>2973.68608605496</v>
      </c>
      <c r="AG6275" s="45">
        <v>2798.22340646669</v>
      </c>
      <c r="AH6275" s="140">
        <v>0.963028720321081</v>
      </c>
      <c r="AI6275" s="44">
        <v>2997.78834886813</v>
      </c>
      <c r="AJ6275" s="45">
        <v>2784.8102156475702</v>
      </c>
      <c r="AK6275" s="46">
        <v>0.95841247418429498</v>
      </c>
    </row>
    <row r="6276" spans="1:37" x14ac:dyDescent="0.2">
      <c r="A6276" s="35" t="s">
        <v>12886</v>
      </c>
      <c r="B6276" s="35" t="s">
        <v>13228</v>
      </c>
      <c r="C6276" s="85" t="s">
        <v>1076</v>
      </c>
      <c r="D6276" s="85" t="s">
        <v>1076</v>
      </c>
      <c r="E6276" s="85" t="s">
        <v>12894</v>
      </c>
      <c r="F6276" s="85" t="s">
        <v>207</v>
      </c>
      <c r="G6276" s="85" t="s">
        <v>207</v>
      </c>
      <c r="H6276" s="840">
        <v>1.0158048873677401</v>
      </c>
      <c r="I6276" s="840">
        <v>1.0301360732917599</v>
      </c>
      <c r="J6276" s="86">
        <v>202.5</v>
      </c>
      <c r="K6276" s="44">
        <v>205.700489691966</v>
      </c>
      <c r="L6276" s="45">
        <v>193.53683481788801</v>
      </c>
      <c r="M6276" s="46">
        <v>0.95573745589080406</v>
      </c>
      <c r="N6276" s="139">
        <v>208.602554841581</v>
      </c>
      <c r="O6276" s="45">
        <v>193.759525499587</v>
      </c>
      <c r="P6276" s="99">
        <v>0.95683716296092503</v>
      </c>
      <c r="Q6276" s="86">
        <v>203.239132102833</v>
      </c>
      <c r="R6276" s="44">
        <v>206.45130369443399</v>
      </c>
      <c r="S6276" s="45">
        <v>194.253187712146</v>
      </c>
      <c r="T6276" s="140">
        <v>0.95578634735489898</v>
      </c>
      <c r="U6276" s="44">
        <v>209.36396148363599</v>
      </c>
      <c r="V6276" s="45">
        <v>194.47527862011299</v>
      </c>
      <c r="W6276" s="99">
        <v>0.956879103979419</v>
      </c>
      <c r="X6276" s="86">
        <v>203.84903906170101</v>
      </c>
      <c r="Y6276" s="44">
        <v>207.07085016409201</v>
      </c>
      <c r="Z6276" s="45">
        <v>194.845669574639</v>
      </c>
      <c r="AA6276" s="46">
        <v>0.95583315217720299</v>
      </c>
      <c r="AB6276" s="139">
        <v>209.99224864331799</v>
      </c>
      <c r="AC6276" s="45">
        <v>195.06721126650999</v>
      </c>
      <c r="AD6276" s="99">
        <v>0.95691994509460399</v>
      </c>
      <c r="AE6276" s="142">
        <v>204.82222738910099</v>
      </c>
      <c r="AF6276" s="44">
        <v>208.059419623395</v>
      </c>
      <c r="AG6276" s="45">
        <v>195.78285033388599</v>
      </c>
      <c r="AH6276" s="140">
        <v>0.955867206550572</v>
      </c>
      <c r="AI6276" s="44">
        <v>210.99476504547999</v>
      </c>
      <c r="AJ6276" s="45">
        <v>196.004623664863</v>
      </c>
      <c r="AK6276" s="46">
        <v>0.95694996662892895</v>
      </c>
    </row>
    <row r="6277" spans="1:37" x14ac:dyDescent="0.2">
      <c r="A6277" s="35" t="s">
        <v>12888</v>
      </c>
      <c r="B6277" s="35" t="s">
        <v>13229</v>
      </c>
      <c r="C6277" s="85" t="s">
        <v>1031</v>
      </c>
      <c r="D6277" s="85" t="s">
        <v>1031</v>
      </c>
      <c r="E6277" s="85" t="s">
        <v>12896</v>
      </c>
      <c r="F6277" s="85" t="s">
        <v>228</v>
      </c>
      <c r="G6277" s="85" t="s">
        <v>228</v>
      </c>
      <c r="H6277" s="840">
        <v>1.0332363746820801</v>
      </c>
      <c r="I6277" s="840">
        <v>1.03696514812771</v>
      </c>
      <c r="J6277" s="86">
        <v>68.6666666666667</v>
      </c>
      <c r="K6277" s="44">
        <v>70.948897728169598</v>
      </c>
      <c r="L6277" s="45">
        <v>66.753487659121703</v>
      </c>
      <c r="M6277" s="46">
        <v>0.97213816979303402</v>
      </c>
      <c r="N6277" s="139">
        <v>71.204940171436306</v>
      </c>
      <c r="O6277" s="45">
        <v>66.138381820498793</v>
      </c>
      <c r="P6277" s="99">
        <v>0.96318031777425495</v>
      </c>
      <c r="Q6277" s="86">
        <v>69.198295825260303</v>
      </c>
      <c r="R6277" s="44">
        <v>71.498196312670103</v>
      </c>
      <c r="S6277" s="45">
        <v>67.273745919093599</v>
      </c>
      <c r="T6277" s="140">
        <v>0.97218790024791102</v>
      </c>
      <c r="U6277" s="44">
        <v>71.756221080626304</v>
      </c>
      <c r="V6277" s="45">
        <v>66.653358049264597</v>
      </c>
      <c r="W6277" s="99">
        <v>0.96322253683208903</v>
      </c>
      <c r="X6277" s="86">
        <v>69.747236682867296</v>
      </c>
      <c r="Y6277" s="44">
        <v>72.065381974298802</v>
      </c>
      <c r="Z6277" s="45">
        <v>67.810740105655597</v>
      </c>
      <c r="AA6277" s="46">
        <v>0.97223550825365701</v>
      </c>
      <c r="AB6277" s="139">
        <v>72.325453618348106</v>
      </c>
      <c r="AC6277" s="45">
        <v>67.184977693534705</v>
      </c>
      <c r="AD6277" s="99">
        <v>0.96326364869503101</v>
      </c>
      <c r="AE6277" s="142">
        <v>70.427186001835693</v>
      </c>
      <c r="AF6277" s="44">
        <v>72.7679303435973</v>
      </c>
      <c r="AG6277" s="45">
        <v>68.474250487456601</v>
      </c>
      <c r="AH6277" s="140">
        <v>0.97227014700930703</v>
      </c>
      <c r="AI6277" s="44">
        <v>73.030537364611504</v>
      </c>
      <c r="AJ6277" s="45">
        <v>67.842076504163401</v>
      </c>
      <c r="AK6277" s="46">
        <v>0.96329386925093197</v>
      </c>
    </row>
    <row r="6278" spans="1:37" x14ac:dyDescent="0.2">
      <c r="A6278" s="35" t="s">
        <v>12890</v>
      </c>
      <c r="B6278" s="35" t="s">
        <v>13230</v>
      </c>
      <c r="C6278" s="85" t="s">
        <v>939</v>
      </c>
      <c r="D6278" s="85" t="s">
        <v>939</v>
      </c>
      <c r="E6278" s="85" t="s">
        <v>12904</v>
      </c>
      <c r="F6278" s="85" t="s">
        <v>435</v>
      </c>
      <c r="G6278" s="85" t="s">
        <v>435</v>
      </c>
      <c r="H6278" s="840">
        <v>1.06394655552892</v>
      </c>
      <c r="I6278" s="840">
        <v>1.0655806378293</v>
      </c>
      <c r="J6278" s="86">
        <v>47.9166666666667</v>
      </c>
      <c r="K6278" s="44">
        <v>50.980772452427402</v>
      </c>
      <c r="L6278" s="45">
        <v>47.9661344111964</v>
      </c>
      <c r="M6278" s="46">
        <v>1.0010323703206201</v>
      </c>
      <c r="N6278" s="139">
        <v>51.059072229320698</v>
      </c>
      <c r="O6278" s="45">
        <v>47.425984859655898</v>
      </c>
      <c r="P6278" s="99">
        <v>0.98975968402759995</v>
      </c>
      <c r="Q6278" s="86">
        <v>48.002928520087899</v>
      </c>
      <c r="R6278" s="44">
        <v>51.0725504542485</v>
      </c>
      <c r="S6278" s="45">
        <v>48.054943479606898</v>
      </c>
      <c r="T6278" s="140">
        <v>1.0010835788799299</v>
      </c>
      <c r="U6278" s="44">
        <v>51.1509911901096</v>
      </c>
      <c r="V6278" s="45">
        <v>47.513445928797097</v>
      </c>
      <c r="W6278" s="99">
        <v>0.98980306813810504</v>
      </c>
      <c r="X6278" s="86">
        <v>48.117729158392301</v>
      </c>
      <c r="Y6278" s="44">
        <v>51.194692197945002</v>
      </c>
      <c r="Z6278" s="45">
        <v>48.172227390149203</v>
      </c>
      <c r="AA6278" s="46">
        <v>1.0011326019059901</v>
      </c>
      <c r="AB6278" s="139">
        <v>51.273320527497198</v>
      </c>
      <c r="AC6278" s="45">
        <v>47.629108751824702</v>
      </c>
      <c r="AD6278" s="99">
        <v>0.98984531450020896</v>
      </c>
      <c r="AE6278" s="142">
        <v>48.326967274482698</v>
      </c>
      <c r="AF6278" s="44">
        <v>51.417310370844703</v>
      </c>
      <c r="AG6278" s="45">
        <v>48.383426230485199</v>
      </c>
      <c r="AH6278" s="140">
        <v>1.00116827020578</v>
      </c>
      <c r="AI6278" s="44">
        <v>51.496280612699003</v>
      </c>
      <c r="AJ6278" s="45">
        <v>47.837722890691701</v>
      </c>
      <c r="AK6278" s="46">
        <v>0.98987636900506903</v>
      </c>
    </row>
    <row r="6279" spans="1:37" x14ac:dyDescent="0.2">
      <c r="A6279" s="35" t="s">
        <v>12889</v>
      </c>
      <c r="B6279" s="35" t="s">
        <v>13231</v>
      </c>
      <c r="C6279" s="85" t="s">
        <v>943</v>
      </c>
      <c r="D6279" s="85" t="s">
        <v>943</v>
      </c>
      <c r="E6279" s="85" t="s">
        <v>12898</v>
      </c>
      <c r="F6279" s="85" t="s">
        <v>298</v>
      </c>
      <c r="G6279" s="85" t="s">
        <v>298</v>
      </c>
      <c r="H6279" s="840">
        <v>1.0217149874753499</v>
      </c>
      <c r="I6279" s="840">
        <v>1.0322569013581699</v>
      </c>
      <c r="J6279" s="86">
        <v>7.9166666666666696</v>
      </c>
      <c r="K6279" s="44">
        <v>8.0885769841798307</v>
      </c>
      <c r="L6279" s="45">
        <v>7.6102764268728897</v>
      </c>
      <c r="M6279" s="46">
        <v>0.96129807497341802</v>
      </c>
      <c r="N6279" s="139">
        <v>8.1720338024188397</v>
      </c>
      <c r="O6279" s="45">
        <v>7.5905560846354696</v>
      </c>
      <c r="P6279" s="99">
        <v>0.95880708437500695</v>
      </c>
      <c r="Q6279" s="86">
        <v>7.9898349366690802</v>
      </c>
      <c r="R6279" s="44">
        <v>8.1633341022489407</v>
      </c>
      <c r="S6279" s="45">
        <v>7.6810058514727499</v>
      </c>
      <c r="T6279" s="140">
        <v>0.96134725089513895</v>
      </c>
      <c r="U6279" s="44">
        <v>8.2475622540892708</v>
      </c>
      <c r="V6279" s="45">
        <v>7.6610461319824701</v>
      </c>
      <c r="W6279" s="99">
        <v>0.95884911174101495</v>
      </c>
      <c r="X6279" s="86">
        <v>8.0849021277617297</v>
      </c>
      <c r="Y6279" s="44">
        <v>8.2604656762054898</v>
      </c>
      <c r="Z6279" s="45">
        <v>7.77277904834569</v>
      </c>
      <c r="AA6279" s="46">
        <v>0.96139432803468505</v>
      </c>
      <c r="AB6279" s="139">
        <v>8.3456960181874003</v>
      </c>
      <c r="AC6279" s="45">
        <v>7.7525320999396703</v>
      </c>
      <c r="AD6279" s="99">
        <v>0.95889003693925001</v>
      </c>
      <c r="AE6279" s="142">
        <v>8.1627194655858695</v>
      </c>
      <c r="AF6279" s="44">
        <v>8.3399728165458402</v>
      </c>
      <c r="AG6279" s="45">
        <v>7.8478717891553602</v>
      </c>
      <c r="AH6279" s="140">
        <v>0.96142858054133595</v>
      </c>
      <c r="AI6279" s="44">
        <v>8.4260235022016907</v>
      </c>
      <c r="AJ6279" s="45">
        <v>7.8273959317632702</v>
      </c>
      <c r="AK6279" s="46">
        <v>0.95892012028144102</v>
      </c>
    </row>
    <row r="6280" spans="1:37" x14ac:dyDescent="0.2">
      <c r="A6280" s="35" t="s">
        <v>12885</v>
      </c>
      <c r="B6280" s="35" t="s">
        <v>13514</v>
      </c>
      <c r="C6280" s="85" t="s">
        <v>945</v>
      </c>
      <c r="D6280" s="85" t="s">
        <v>945</v>
      </c>
      <c r="E6280" s="85" t="s">
        <v>12894</v>
      </c>
      <c r="F6280" s="85" t="s">
        <v>207</v>
      </c>
      <c r="G6280" s="85" t="s">
        <v>207</v>
      </c>
      <c r="H6280" s="840">
        <v>1.0158048873677401</v>
      </c>
      <c r="I6280" s="840">
        <v>1.0301360732917599</v>
      </c>
      <c r="J6280" s="86">
        <v>24.9166666666667</v>
      </c>
      <c r="K6280" s="44">
        <v>25.310471776912699</v>
      </c>
      <c r="L6280" s="45">
        <v>23.8137916092792</v>
      </c>
      <c r="M6280" s="46">
        <v>0.95573745589080406</v>
      </c>
      <c r="N6280" s="139">
        <v>25.6675571595196</v>
      </c>
      <c r="O6280" s="45">
        <v>23.841192643776399</v>
      </c>
      <c r="P6280" s="99">
        <v>0.95683716296092503</v>
      </c>
      <c r="Q6280" s="86">
        <v>24.984289202522401</v>
      </c>
      <c r="R6280" s="44">
        <v>25.3791630793312</v>
      </c>
      <c r="S6280" s="45">
        <v>23.879642518137299</v>
      </c>
      <c r="T6280" s="140">
        <v>0.95578634735489898</v>
      </c>
      <c r="U6280" s="44">
        <v>25.737217573072002</v>
      </c>
      <c r="V6280" s="45">
        <v>23.906944265672301</v>
      </c>
      <c r="W6280" s="99">
        <v>0.956879103979419</v>
      </c>
      <c r="X6280" s="86">
        <v>25.039642254573199</v>
      </c>
      <c r="Y6280" s="44">
        <v>25.4353909801351</v>
      </c>
      <c r="Z6280" s="45">
        <v>23.933720185578199</v>
      </c>
      <c r="AA6280" s="46">
        <v>0.95583315217720299</v>
      </c>
      <c r="AB6280" s="139">
        <v>25.794238748756399</v>
      </c>
      <c r="AC6280" s="45">
        <v>23.960933091434701</v>
      </c>
      <c r="AD6280" s="99">
        <v>0.95691994509460399</v>
      </c>
      <c r="AE6280" s="142">
        <v>25.142949703751398</v>
      </c>
      <c r="AF6280" s="44">
        <v>25.5403311919118</v>
      </c>
      <c r="AG6280" s="45">
        <v>24.0333210977664</v>
      </c>
      <c r="AH6280" s="140">
        <v>0.955867206550572</v>
      </c>
      <c r="AI6280" s="44">
        <v>25.900659478794498</v>
      </c>
      <c r="AJ6280" s="45">
        <v>24.0605448799577</v>
      </c>
      <c r="AK6280" s="46">
        <v>0.95694996662892895</v>
      </c>
    </row>
    <row r="6281" spans="1:37" x14ac:dyDescent="0.2">
      <c r="A6281" s="35" t="s">
        <v>12881</v>
      </c>
      <c r="B6281" s="35" t="s">
        <v>13232</v>
      </c>
      <c r="C6281" s="85" t="s">
        <v>947</v>
      </c>
      <c r="D6281" s="85" t="s">
        <v>947</v>
      </c>
      <c r="E6281" s="85" t="s">
        <v>12902</v>
      </c>
      <c r="F6281" s="85" t="s">
        <v>186</v>
      </c>
      <c r="G6281" s="85" t="s">
        <v>186</v>
      </c>
      <c r="H6281" s="840">
        <v>1.1438469149836901</v>
      </c>
      <c r="I6281" s="840">
        <v>1.1555904210590899</v>
      </c>
      <c r="J6281" s="86">
        <v>2505.4166666666702</v>
      </c>
      <c r="K6281" s="44">
        <v>2865.8131249153798</v>
      </c>
      <c r="L6281" s="45">
        <v>2696.3494457706402</v>
      </c>
      <c r="M6281" s="46">
        <v>1.07620799432056</v>
      </c>
      <c r="N6281" s="139">
        <v>2895.2355007617898</v>
      </c>
      <c r="O6281" s="45">
        <v>2689.2262046511901</v>
      </c>
      <c r="P6281" s="99">
        <v>1.0733648580014701</v>
      </c>
      <c r="Q6281" s="86">
        <v>2511.38078821725</v>
      </c>
      <c r="R6281" s="44">
        <v>2872.6351669516098</v>
      </c>
      <c r="S6281" s="45">
        <v>2702.9063431843401</v>
      </c>
      <c r="T6281" s="140">
        <v>1.0762630485451199</v>
      </c>
      <c r="U6281" s="44">
        <v>2902.1275824956801</v>
      </c>
      <c r="V6281" s="45">
        <v>2695.7460405193701</v>
      </c>
      <c r="W6281" s="99">
        <v>1.07341190677539</v>
      </c>
      <c r="X6281" s="86">
        <v>2517.84086260194</v>
      </c>
      <c r="Y6281" s="44">
        <v>2880.0245031070999</v>
      </c>
      <c r="Z6281" s="45">
        <v>2709.9917842351201</v>
      </c>
      <c r="AA6281" s="46">
        <v>1.07631575310705</v>
      </c>
      <c r="AB6281" s="139">
        <v>2909.59278257396</v>
      </c>
      <c r="AC6281" s="45">
        <v>2702.7957159595298</v>
      </c>
      <c r="AD6281" s="99">
        <v>1.07345772169511</v>
      </c>
      <c r="AE6281" s="142">
        <v>2525.7894227802299</v>
      </c>
      <c r="AF6281" s="44">
        <v>2889.1164391456</v>
      </c>
      <c r="AG6281" s="45">
        <v>2718.6438010173702</v>
      </c>
      <c r="AH6281" s="140">
        <v>1.0763541000282</v>
      </c>
      <c r="AI6281" s="44">
        <v>2918.7780625772002</v>
      </c>
      <c r="AJ6281" s="45">
        <v>2711.4132219981302</v>
      </c>
      <c r="AK6281" s="46">
        <v>1.0734913993794399</v>
      </c>
    </row>
    <row r="6282" spans="1:37" x14ac:dyDescent="0.2">
      <c r="A6282" s="35" t="s">
        <v>12883</v>
      </c>
      <c r="B6282" s="35" t="s">
        <v>13233</v>
      </c>
      <c r="C6282" s="85" t="s">
        <v>968</v>
      </c>
      <c r="D6282" s="85" t="s">
        <v>968</v>
      </c>
      <c r="E6282" s="85" t="s">
        <v>12902</v>
      </c>
      <c r="F6282" s="85" t="s">
        <v>194</v>
      </c>
      <c r="G6282" s="85" t="s">
        <v>194</v>
      </c>
      <c r="H6282" s="840">
        <v>1.15107900063692</v>
      </c>
      <c r="I6282" s="840">
        <v>1.15606328090388</v>
      </c>
      <c r="J6282" s="86">
        <v>26.1666666666667</v>
      </c>
      <c r="K6282" s="44">
        <v>30.119900516666</v>
      </c>
      <c r="L6282" s="45">
        <v>28.338825151824</v>
      </c>
      <c r="M6282" s="46">
        <v>1.0830124261843601</v>
      </c>
      <c r="N6282" s="139">
        <v>30.250322516984799</v>
      </c>
      <c r="O6282" s="45">
        <v>28.097873209423099</v>
      </c>
      <c r="P6282" s="99">
        <v>1.0738040716977</v>
      </c>
      <c r="Q6282" s="86">
        <v>26.297468669045401</v>
      </c>
      <c r="R6282" s="44">
        <v>30.2704639548455</v>
      </c>
      <c r="S6282" s="45">
        <v>28.4819422862907</v>
      </c>
      <c r="T6282" s="140">
        <v>1.0830678284947099</v>
      </c>
      <c r="U6282" s="44">
        <v>30.401537909003601</v>
      </c>
      <c r="V6282" s="45">
        <v>28.239566702101701</v>
      </c>
      <c r="W6282" s="99">
        <v>1.0738511397236601</v>
      </c>
      <c r="X6282" s="86">
        <v>26.395552163379801</v>
      </c>
      <c r="Y6282" s="44">
        <v>30.383365805482899</v>
      </c>
      <c r="Z6282" s="45">
        <v>28.589573325309601</v>
      </c>
      <c r="AA6282" s="46">
        <v>1.08312086628647</v>
      </c>
      <c r="AB6282" s="139">
        <v>30.514928635266301</v>
      </c>
      <c r="AC6282" s="45">
        <v>28.346103579225499</v>
      </c>
      <c r="AD6282" s="99">
        <v>1.0738969733905299</v>
      </c>
      <c r="AE6282" s="142">
        <v>26.505454992410399</v>
      </c>
      <c r="AF6282" s="44">
        <v>30.509872644090599</v>
      </c>
      <c r="AG6282" s="45">
        <v>28.709634201595499</v>
      </c>
      <c r="AH6282" s="140">
        <v>1.0831594556598301</v>
      </c>
      <c r="AI6282" s="44">
        <v>30.641983260376001</v>
      </c>
      <c r="AJ6282" s="45">
        <v>28.465020902298001</v>
      </c>
      <c r="AK6282" s="46">
        <v>1.07393066485554</v>
      </c>
    </row>
    <row r="6283" spans="1:37" x14ac:dyDescent="0.2">
      <c r="A6283" s="35" t="s">
        <v>12884</v>
      </c>
      <c r="B6283" s="35" t="s">
        <v>13234</v>
      </c>
      <c r="C6283" s="85" t="s">
        <v>935</v>
      </c>
      <c r="D6283" s="85" t="s">
        <v>935</v>
      </c>
      <c r="E6283" s="85" t="s">
        <v>12902</v>
      </c>
      <c r="F6283" s="85" t="s">
        <v>179</v>
      </c>
      <c r="G6283" s="85" t="s">
        <v>179</v>
      </c>
      <c r="H6283" s="840">
        <v>1.15343973974926</v>
      </c>
      <c r="I6283" s="840">
        <v>1.1575471231554999</v>
      </c>
      <c r="J6283" s="86">
        <v>211.166666666667</v>
      </c>
      <c r="K6283" s="44">
        <v>243.56802504372001</v>
      </c>
      <c r="L6283" s="45">
        <v>229.16515512625199</v>
      </c>
      <c r="M6283" s="46">
        <v>1.0852335680801199</v>
      </c>
      <c r="N6283" s="139">
        <v>244.43536750633601</v>
      </c>
      <c r="O6283" s="45">
        <v>227.04266905701499</v>
      </c>
      <c r="P6283" s="99">
        <v>1.07518233176171</v>
      </c>
      <c r="Q6283" s="86">
        <v>213.792345096861</v>
      </c>
      <c r="R6283" s="44">
        <v>246.59658688890801</v>
      </c>
      <c r="S6283" s="45">
        <v>232.026498379516</v>
      </c>
      <c r="T6283" s="140">
        <v>1.0852890840146501</v>
      </c>
      <c r="U6283" s="44">
        <v>247.474714019538</v>
      </c>
      <c r="V6283" s="45">
        <v>229.875827813585</v>
      </c>
      <c r="W6283" s="99">
        <v>1.07522946020092</v>
      </c>
      <c r="X6283" s="86">
        <v>217.796051426476</v>
      </c>
      <c r="Y6283" s="44">
        <v>251.214620875772</v>
      </c>
      <c r="Z6283" s="45">
        <v>236.38325226699101</v>
      </c>
      <c r="AA6283" s="46">
        <v>1.0853422305812099</v>
      </c>
      <c r="AB6283" s="139">
        <v>252.109192763344</v>
      </c>
      <c r="AC6283" s="45">
        <v>234.19072601355001</v>
      </c>
      <c r="AD6283" s="99">
        <v>1.0752753526966901</v>
      </c>
      <c r="AE6283" s="142">
        <v>222.480709297516</v>
      </c>
      <c r="AF6283" s="44">
        <v>256.61809143135901</v>
      </c>
      <c r="AG6283" s="45">
        <v>241.47631228912701</v>
      </c>
      <c r="AH6283" s="140">
        <v>1.08538089909722</v>
      </c>
      <c r="AI6283" s="44">
        <v>257.531905004934</v>
      </c>
      <c r="AJ6283" s="45">
        <v>239.23552848008899</v>
      </c>
      <c r="AK6283" s="46">
        <v>1.0753090874057201</v>
      </c>
    </row>
  </sheetData>
  <phoneticPr fontId="22" type="noConversion"/>
  <pageMargins left="0.75" right="0.75" top="1" bottom="1" header="0.5" footer="0.5"/>
  <headerFooter alignWithMargins="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6DC17-7875-4603-83F3-EA6A617315B5}">
  <sheetPr>
    <tabColor rgb="FF005EB8"/>
  </sheetPr>
  <dimension ref="A1:L311"/>
  <sheetViews>
    <sheetView workbookViewId="0">
      <selection activeCell="D1" sqref="D1"/>
    </sheetView>
  </sheetViews>
  <sheetFormatPr defaultRowHeight="12.75" x14ac:dyDescent="0.2"/>
  <cols>
    <col min="1" max="1" width="10.7109375" style="66" customWidth="1"/>
    <col min="2" max="2" width="33.140625" style="35" bestFit="1" customWidth="1"/>
    <col min="3" max="7" width="11.85546875" style="50" customWidth="1"/>
    <col min="8" max="8" width="11.5703125" style="50" customWidth="1"/>
    <col min="9" max="12" width="11.7109375" style="50" customWidth="1"/>
    <col min="13" max="16384" width="9.140625" style="41"/>
  </cols>
  <sheetData>
    <row r="1" spans="1:12" ht="37.5" customHeight="1" x14ac:dyDescent="0.2">
      <c r="A1" s="64" t="s">
        <v>13986</v>
      </c>
      <c r="B1" s="37"/>
      <c r="L1" s="88" t="s">
        <v>12875</v>
      </c>
    </row>
    <row r="2" spans="1:12" ht="51" x14ac:dyDescent="0.2">
      <c r="A2" s="91" t="s">
        <v>7242</v>
      </c>
      <c r="B2" s="92" t="s">
        <v>7310</v>
      </c>
      <c r="C2" s="126" t="s">
        <v>13979</v>
      </c>
      <c r="D2" s="93" t="s">
        <v>13962</v>
      </c>
      <c r="E2" s="93" t="s">
        <v>13963</v>
      </c>
      <c r="F2" s="93" t="s">
        <v>13964</v>
      </c>
      <c r="G2" s="95" t="s">
        <v>13965</v>
      </c>
      <c r="H2" s="93" t="s">
        <v>13957</v>
      </c>
      <c r="I2" s="93" t="s">
        <v>13958</v>
      </c>
      <c r="J2" s="93" t="s">
        <v>13961</v>
      </c>
      <c r="K2" s="93" t="s">
        <v>13959</v>
      </c>
      <c r="L2" s="93" t="s">
        <v>13960</v>
      </c>
    </row>
    <row r="3" spans="1:12" x14ac:dyDescent="0.2">
      <c r="A3" s="65" t="s">
        <v>477</v>
      </c>
      <c r="B3" s="35" t="s">
        <v>786</v>
      </c>
      <c r="C3" s="143">
        <v>1.0098636914720054</v>
      </c>
      <c r="D3" s="90">
        <f>SUMIFS(gp_mff_index[Normalised Non-spec MFF WP (base year)],gp_mff_index[LAD21],lad_payment_mff[[#This Row],[LAD21]])/SUMIFS(gp_mff_index[Registered population (base year)],gp_mff_index[LAD21],lad_payment_mff[[#This Row],[LAD21]])</f>
        <v>0.95014757980244691</v>
      </c>
      <c r="E3" s="90">
        <f>SUMIFS(gp_mff_index[Normalised Non-spec MFF WP 2026/27],gp_mff_index[LAD21],lad_payment_mff[[#This Row],[LAD21]])/SUMIFS(gp_mff_index[Registered population 2026/27],gp_mff_index[LAD21],lad_payment_mff[[#This Row],[LAD21]])</f>
        <v>0.95019618531225114</v>
      </c>
      <c r="F3" s="90">
        <f>SUMIFS(gp_mff_index[Normalised Non-spec MFF WP 2027/28],gp_mff_index[LAD21],lad_payment_mff[[#This Row],[LAD21]])/SUMIFS(gp_mff_index[Registered population 2027/28],gp_mff_index[LAD21],lad_payment_mff[[#This Row],[LAD21]])</f>
        <v>0.9502427163845264</v>
      </c>
      <c r="G3" s="96">
        <f>SUMIFS(gp_mff_index[Normalised Non-spec MFF WP 2028/29],gp_mff_index[LAD21],lad_payment_mff[[#This Row],[LAD21]])/SUMIFS(gp_mff_index[Registered population 2028/29],gp_mff_index[LAD21],lad_payment_mff[[#This Row],[LAD21]])</f>
        <v>0.95027657158214163</v>
      </c>
      <c r="H3" s="144">
        <v>1.016145743613218</v>
      </c>
      <c r="I3" s="90">
        <f>SUMIFS(gp_mff_index[Normalised Specialised MFF 
(base year)],gp_mff_index[LAD21],lad_payment_mff[[#This Row],[LAD21]])/SUMIFS(gp_mff_index[Registered population (base year)],gp_mff_index[LAD21],lad_payment_mff[[#This Row],[LAD21]])</f>
        <v>0.94384230945994574</v>
      </c>
      <c r="J3" s="90">
        <f>SUMIFS(gp_mff_index[Normalised Specialised MFF 
2026/27],gp_mff_index[LAD21],lad_payment_mff[[#This Row],[LAD21]])/SUMIFS(gp_mff_index[Registered population 2026/27],gp_mff_index[LAD21],lad_payment_mff[[#This Row],[LAD21]])</f>
        <v>0.94388368087536456</v>
      </c>
      <c r="K3" s="90">
        <f>SUMIFS(gp_mff_index[Normalised Specialised MFF 
2027/28],gp_mff_index[LAD21],lad_payment_mff[[#This Row],[LAD21]])/SUMIFS(gp_mff_index[Registered population 2027/28],gp_mff_index[LAD21],lad_payment_mff[[#This Row],[LAD21]])</f>
        <v>0.94392396732531514</v>
      </c>
      <c r="L3" s="90">
        <f>SUMIFS(gp_mff_index[Normalised Specialised MFF 
2028/29],gp_mff_index[LAD21],lad_payment_mff[[#This Row],[LAD21]])/SUMIFS(gp_mff_index[Registered population 2028/29],gp_mff_index[LAD21],lad_payment_mff[[#This Row],[LAD21]])</f>
        <v>0.9439535811356774</v>
      </c>
    </row>
    <row r="4" spans="1:12" x14ac:dyDescent="0.2">
      <c r="A4" s="65" t="s">
        <v>476</v>
      </c>
      <c r="B4" s="35" t="s">
        <v>785</v>
      </c>
      <c r="C4" s="143">
        <v>1.0120802336486225</v>
      </c>
      <c r="D4" s="90">
        <f>SUMIFS(gp_mff_index[Normalised Non-spec MFF WP (base year)],gp_mff_index[LAD21],lad_payment_mff[[#This Row],[LAD21]])/SUMIFS(gp_mff_index[Registered population (base year)],gp_mff_index[LAD21],lad_payment_mff[[#This Row],[LAD21]])</f>
        <v>0.95223305153732418</v>
      </c>
      <c r="E4" s="90">
        <f>SUMIFS(gp_mff_index[Normalised Non-spec MFF WP 2026/27],gp_mff_index[LAD21],lad_payment_mff[[#This Row],[LAD21]])/SUMIFS(gp_mff_index[Registered population 2026/27],gp_mff_index[LAD21],lad_payment_mff[[#This Row],[LAD21]])</f>
        <v>0.9522817637309936</v>
      </c>
      <c r="F4" s="90">
        <f>SUMIFS(gp_mff_index[Normalised Non-spec MFF WP 2027/28],gp_mff_index[LAD21],lad_payment_mff[[#This Row],[LAD21]])/SUMIFS(gp_mff_index[Registered population 2027/28],gp_mff_index[LAD21],lad_payment_mff[[#This Row],[LAD21]])</f>
        <v>0.9523283969339672</v>
      </c>
      <c r="G4" s="96">
        <f>SUMIFS(gp_mff_index[Normalised Non-spec MFF WP 2028/29],gp_mff_index[LAD21],lad_payment_mff[[#This Row],[LAD21]])/SUMIFS(gp_mff_index[Registered population 2028/29],gp_mff_index[LAD21],lad_payment_mff[[#This Row],[LAD21]])</f>
        <v>0.95236232644009999</v>
      </c>
      <c r="H4" s="144">
        <v>1.0146969242210622</v>
      </c>
      <c r="I4" s="90">
        <f>SUMIFS(gp_mff_index[Normalised Specialised MFF 
(base year)],gp_mff_index[LAD21],lad_payment_mff[[#This Row],[LAD21]])/SUMIFS(gp_mff_index[Registered population (base year)],gp_mff_index[LAD21],lad_payment_mff[[#This Row],[LAD21]])</f>
        <v>0.94249658021817384</v>
      </c>
      <c r="J4" s="90">
        <f>SUMIFS(gp_mff_index[Normalised Specialised MFF 
2026/27],gp_mff_index[LAD21],lad_payment_mff[[#This Row],[LAD21]])/SUMIFS(gp_mff_index[Registered population 2026/27],gp_mff_index[LAD21],lad_payment_mff[[#This Row],[LAD21]])</f>
        <v>0.94253789264627719</v>
      </c>
      <c r="K4" s="90">
        <f>SUMIFS(gp_mff_index[Normalised Specialised MFF 
2027/28],gp_mff_index[LAD21],lad_payment_mff[[#This Row],[LAD21]])/SUMIFS(gp_mff_index[Registered population 2027/28],gp_mff_index[LAD21],lad_payment_mff[[#This Row],[LAD21]])</f>
        <v>0.94257812165585675</v>
      </c>
      <c r="L4" s="90">
        <f>SUMIFS(gp_mff_index[Normalised Specialised MFF 
2028/29],gp_mff_index[LAD21],lad_payment_mff[[#This Row],[LAD21]])/SUMIFS(gp_mff_index[Registered population 2028/29],gp_mff_index[LAD21],lad_payment_mff[[#This Row],[LAD21]])</f>
        <v>0.94260769324288185</v>
      </c>
    </row>
    <row r="5" spans="1:12" x14ac:dyDescent="0.2">
      <c r="A5" s="65" t="s">
        <v>475</v>
      </c>
      <c r="B5" s="35" t="s">
        <v>784</v>
      </c>
      <c r="C5" s="143">
        <v>1.0117933886320576</v>
      </c>
      <c r="D5" s="90">
        <f>SUMIFS(gp_mff_index[Normalised Non-spec MFF WP (base year)],gp_mff_index[LAD21],lad_payment_mff[[#This Row],[LAD21]])/SUMIFS(gp_mff_index[Registered population (base year)],gp_mff_index[LAD21],lad_payment_mff[[#This Row],[LAD21]])</f>
        <v>0.95196316848224449</v>
      </c>
      <c r="E5" s="90">
        <f>SUMIFS(gp_mff_index[Normalised Non-spec MFF WP 2026/27],gp_mff_index[LAD21],lad_payment_mff[[#This Row],[LAD21]])/SUMIFS(gp_mff_index[Registered population 2026/27],gp_mff_index[LAD21],lad_payment_mff[[#This Row],[LAD21]])</f>
        <v>0.95201186686984451</v>
      </c>
      <c r="F5" s="90">
        <f>SUMIFS(gp_mff_index[Normalised Non-spec MFF WP 2027/28],gp_mff_index[LAD21],lad_payment_mff[[#This Row],[LAD21]])/SUMIFS(gp_mff_index[Registered population 2027/28],gp_mff_index[LAD21],lad_payment_mff[[#This Row],[LAD21]])</f>
        <v>0.95205848685598049</v>
      </c>
      <c r="G5" s="96">
        <f>SUMIFS(gp_mff_index[Normalised Non-spec MFF WP 2028/29],gp_mff_index[LAD21],lad_payment_mff[[#This Row],[LAD21]])/SUMIFS(gp_mff_index[Registered population 2028/29],gp_mff_index[LAD21],lad_payment_mff[[#This Row],[LAD21]])</f>
        <v>0.95209240674576945</v>
      </c>
      <c r="H5" s="144">
        <v>1.014029870781624</v>
      </c>
      <c r="I5" s="90">
        <f>SUMIFS(gp_mff_index[Normalised Specialised MFF 
(base year)],gp_mff_index[LAD21],lad_payment_mff[[#This Row],[LAD21]])/SUMIFS(gp_mff_index[Registered population (base year)],gp_mff_index[LAD21],lad_payment_mff[[#This Row],[LAD21]])</f>
        <v>0.94187699069298081</v>
      </c>
      <c r="J5" s="90">
        <f>SUMIFS(gp_mff_index[Normalised Specialised MFF 
2026/27],gp_mff_index[LAD21],lad_payment_mff[[#This Row],[LAD21]])/SUMIFS(gp_mff_index[Registered population 2026/27],gp_mff_index[LAD21],lad_payment_mff[[#This Row],[LAD21]])</f>
        <v>0.94191827596263289</v>
      </c>
      <c r="K5" s="90">
        <f>SUMIFS(gp_mff_index[Normalised Specialised MFF 
2027/28],gp_mff_index[LAD21],lad_payment_mff[[#This Row],[LAD21]])/SUMIFS(gp_mff_index[Registered population 2027/28],gp_mff_index[LAD21],lad_payment_mff[[#This Row],[LAD21]])</f>
        <v>0.94195847852599246</v>
      </c>
      <c r="L5" s="90">
        <f>SUMIFS(gp_mff_index[Normalised Specialised MFF 
2028/29],gp_mff_index[LAD21],lad_payment_mff[[#This Row],[LAD21]])/SUMIFS(gp_mff_index[Registered population 2028/29],gp_mff_index[LAD21],lad_payment_mff[[#This Row],[LAD21]])</f>
        <v>0.9419880306728976</v>
      </c>
    </row>
    <row r="6" spans="1:12" x14ac:dyDescent="0.2">
      <c r="A6" s="65" t="s">
        <v>474</v>
      </c>
      <c r="B6" s="35" t="s">
        <v>783</v>
      </c>
      <c r="C6" s="143">
        <v>1.0098264638928014</v>
      </c>
      <c r="D6" s="90">
        <f>SUMIFS(gp_mff_index[Normalised Non-spec MFF WP (base year)],gp_mff_index[LAD21],lad_payment_mff[[#This Row],[LAD21]])/SUMIFS(gp_mff_index[Registered population (base year)],gp_mff_index[LAD21],lad_payment_mff[[#This Row],[LAD21]])</f>
        <v>0.95011255359585822</v>
      </c>
      <c r="E6" s="90">
        <f>SUMIFS(gp_mff_index[Normalised Non-spec MFF WP 2026/27],gp_mff_index[LAD21],lad_payment_mff[[#This Row],[LAD21]])/SUMIFS(gp_mff_index[Registered population 2026/27],gp_mff_index[LAD21],lad_payment_mff[[#This Row],[LAD21]])</f>
        <v>0.95016115731387218</v>
      </c>
      <c r="F6" s="90">
        <f>SUMIFS(gp_mff_index[Normalised Non-spec MFF WP 2027/28],gp_mff_index[LAD21],lad_payment_mff[[#This Row],[LAD21]])/SUMIFS(gp_mff_index[Registered population 2027/28],gp_mff_index[LAD21],lad_payment_mff[[#This Row],[LAD21]])</f>
        <v>0.95020768667082689</v>
      </c>
      <c r="G6" s="96">
        <f>SUMIFS(gp_mff_index[Normalised Non-spec MFF WP 2028/29],gp_mff_index[LAD21],lad_payment_mff[[#This Row],[LAD21]])/SUMIFS(gp_mff_index[Registered population 2028/29],gp_mff_index[LAD21],lad_payment_mff[[#This Row],[LAD21]])</f>
        <v>0.95024154062040522</v>
      </c>
      <c r="H6" s="144">
        <v>1.0150132637802323</v>
      </c>
      <c r="I6" s="90">
        <f>SUMIFS(gp_mff_index[Normalised Specialised MFF 
(base year)],gp_mff_index[LAD21],lad_payment_mff[[#This Row],[LAD21]])/SUMIFS(gp_mff_index[Registered population (base year)],gp_mff_index[LAD21],lad_payment_mff[[#This Row],[LAD21]])</f>
        <v>0.94279041076558967</v>
      </c>
      <c r="J6" s="90">
        <f>SUMIFS(gp_mff_index[Normalised Specialised MFF 
2026/27],gp_mff_index[LAD21],lad_payment_mff[[#This Row],[LAD21]])/SUMIFS(gp_mff_index[Registered population 2026/27],gp_mff_index[LAD21],lad_payment_mff[[#This Row],[LAD21]])</f>
        <v>0.94283173607316018</v>
      </c>
      <c r="K6" s="90">
        <f>SUMIFS(gp_mff_index[Normalised Specialised MFF 
2027/28],gp_mff_index[LAD21],lad_payment_mff[[#This Row],[LAD21]])/SUMIFS(gp_mff_index[Registered population 2027/28],gp_mff_index[LAD21],lad_payment_mff[[#This Row],[LAD21]])</f>
        <v>0.94287197762444197</v>
      </c>
      <c r="L6" s="90">
        <f>SUMIFS(gp_mff_index[Normalised Specialised MFF 
2028/29],gp_mff_index[LAD21],lad_payment_mff[[#This Row],[LAD21]])/SUMIFS(gp_mff_index[Registered population 2028/29],gp_mff_index[LAD21],lad_payment_mff[[#This Row],[LAD21]])</f>
        <v>0.94290155843063683</v>
      </c>
    </row>
    <row r="7" spans="1:12" x14ac:dyDescent="0.2">
      <c r="A7" s="65" t="s">
        <v>473</v>
      </c>
      <c r="B7" s="35" t="s">
        <v>782</v>
      </c>
      <c r="C7" s="143">
        <v>1.0208225487260005</v>
      </c>
      <c r="D7" s="90">
        <f>SUMIFS(gp_mff_index[Normalised Non-spec MFF WP (base year)],gp_mff_index[LAD21],lad_payment_mff[[#This Row],[LAD21]])/SUMIFS(gp_mff_index[Registered population (base year)],gp_mff_index[LAD21],lad_payment_mff[[#This Row],[LAD21]])</f>
        <v>0.96045840866501109</v>
      </c>
      <c r="E7" s="90">
        <f>SUMIFS(gp_mff_index[Normalised Non-spec MFF WP 2026/27],gp_mff_index[LAD21],lad_payment_mff[[#This Row],[LAD21]])/SUMIFS(gp_mff_index[Registered population 2026/27],gp_mff_index[LAD21],lad_payment_mff[[#This Row],[LAD21]])</f>
        <v>0.96050754163297436</v>
      </c>
      <c r="F7" s="90">
        <f>SUMIFS(gp_mff_index[Normalised Non-spec MFF WP 2027/28],gp_mff_index[LAD21],lad_payment_mff[[#This Row],[LAD21]])/SUMIFS(gp_mff_index[Registered population 2027/28],gp_mff_index[LAD21],lad_payment_mff[[#This Row],[LAD21]])</f>
        <v>0.96055457765199093</v>
      </c>
      <c r="G7" s="96">
        <f>SUMIFS(gp_mff_index[Normalised Non-spec MFF WP 2028/29],gp_mff_index[LAD21],lad_payment_mff[[#This Row],[LAD21]])/SUMIFS(gp_mff_index[Registered population 2028/29],gp_mff_index[LAD21],lad_payment_mff[[#This Row],[LAD21]])</f>
        <v>0.96058880024005788</v>
      </c>
      <c r="H7" s="144">
        <v>1.0184391076760873</v>
      </c>
      <c r="I7" s="90">
        <f>SUMIFS(gp_mff_index[Normalised Specialised MFF 
(base year)],gp_mff_index[LAD21],lad_payment_mff[[#This Row],[LAD21]])/SUMIFS(gp_mff_index[Registered population (base year)],gp_mff_index[LAD21],lad_payment_mff[[#This Row],[LAD21]])</f>
        <v>0.94597249014233009</v>
      </c>
      <c r="J7" s="90">
        <f>SUMIFS(gp_mff_index[Normalised Specialised MFF 
2026/27],gp_mff_index[LAD21],lad_payment_mff[[#This Row],[LAD21]])/SUMIFS(gp_mff_index[Registered population 2026/27],gp_mff_index[LAD21],lad_payment_mff[[#This Row],[LAD21]])</f>
        <v>0.94601395492990148</v>
      </c>
      <c r="K7" s="90">
        <f>SUMIFS(gp_mff_index[Normalised Specialised MFF 
2027/28],gp_mff_index[LAD21],lad_payment_mff[[#This Row],[LAD21]])/SUMIFS(gp_mff_index[Registered population 2027/28],gp_mff_index[LAD21],lad_payment_mff[[#This Row],[LAD21]])</f>
        <v>0.94605433230332281</v>
      </c>
      <c r="L7" s="90">
        <f>SUMIFS(gp_mff_index[Normalised Specialised MFF 
2028/29],gp_mff_index[LAD21],lad_payment_mff[[#This Row],[LAD21]])/SUMIFS(gp_mff_index[Registered population 2028/29],gp_mff_index[LAD21],lad_payment_mff[[#This Row],[LAD21]])</f>
        <v>0.94608401294981448</v>
      </c>
    </row>
    <row r="8" spans="1:12" x14ac:dyDescent="0.2">
      <c r="A8" s="65" t="s">
        <v>472</v>
      </c>
      <c r="B8" s="35" t="s">
        <v>781</v>
      </c>
      <c r="C8" s="143">
        <v>1.0298212144661829</v>
      </c>
      <c r="D8" s="90">
        <f>SUMIFS(gp_mff_index[Normalised Non-spec MFF WP (base year)],gp_mff_index[LAD21],lad_payment_mff[[#This Row],[LAD21]])/SUMIFS(gp_mff_index[Registered population (base year)],gp_mff_index[LAD21],lad_payment_mff[[#This Row],[LAD21]])</f>
        <v>0.96892495771186382</v>
      </c>
      <c r="E8" s="90">
        <f>SUMIFS(gp_mff_index[Normalised Non-spec MFF WP 2026/27],gp_mff_index[LAD21],lad_payment_mff[[#This Row],[LAD21]])/SUMIFS(gp_mff_index[Registered population 2026/27],gp_mff_index[LAD21],lad_payment_mff[[#This Row],[LAD21]])</f>
        <v>0.96897452379247395</v>
      </c>
      <c r="F8" s="90">
        <f>SUMIFS(gp_mff_index[Normalised Non-spec MFF WP 2027/28],gp_mff_index[LAD21],lad_payment_mff[[#This Row],[LAD21]])/SUMIFS(gp_mff_index[Registered population 2027/28],gp_mff_index[LAD21],lad_payment_mff[[#This Row],[LAD21]])</f>
        <v>0.9690219744392935</v>
      </c>
      <c r="G8" s="96">
        <f>SUMIFS(gp_mff_index[Normalised Non-spec MFF WP 2028/29],gp_mff_index[LAD21],lad_payment_mff[[#This Row],[LAD21]])/SUMIFS(gp_mff_index[Registered population 2028/29],gp_mff_index[LAD21],lad_payment_mff[[#This Row],[LAD21]])</f>
        <v>0.96905649870332933</v>
      </c>
      <c r="H8" s="144">
        <v>1.0284665549881569</v>
      </c>
      <c r="I8" s="90">
        <f>SUMIFS(gp_mff_index[Normalised Specialised MFF 
(base year)],gp_mff_index[LAD21],lad_payment_mff[[#This Row],[LAD21]])/SUMIFS(gp_mff_index[Registered population (base year)],gp_mff_index[LAD21],lad_payment_mff[[#This Row],[LAD21]])</f>
        <v>0.9552864385483516</v>
      </c>
      <c r="J8" s="90">
        <f>SUMIFS(gp_mff_index[Normalised Specialised MFF 
2026/27],gp_mff_index[LAD21],lad_payment_mff[[#This Row],[LAD21]])/SUMIFS(gp_mff_index[Registered population 2026/27],gp_mff_index[LAD21],lad_payment_mff[[#This Row],[LAD21]])</f>
        <v>0.95532831159398235</v>
      </c>
      <c r="K8" s="90">
        <f>SUMIFS(gp_mff_index[Normalised Specialised MFF 
2027/28],gp_mff_index[LAD21],lad_payment_mff[[#This Row],[LAD21]])/SUMIFS(gp_mff_index[Registered population 2027/28],gp_mff_index[LAD21],lad_payment_mff[[#This Row],[LAD21]])</f>
        <v>0.95536908651889285</v>
      </c>
      <c r="L8" s="90">
        <f>SUMIFS(gp_mff_index[Normalised Specialised MFF 
2028/29],gp_mff_index[LAD21],lad_payment_mff[[#This Row],[LAD21]])/SUMIFS(gp_mff_index[Registered population 2028/29],gp_mff_index[LAD21],lad_payment_mff[[#This Row],[LAD21]])</f>
        <v>0.95539905939799297</v>
      </c>
    </row>
    <row r="9" spans="1:12" x14ac:dyDescent="0.2">
      <c r="A9" s="65" t="s">
        <v>471</v>
      </c>
      <c r="B9" s="35" t="s">
        <v>780</v>
      </c>
      <c r="C9" s="143">
        <v>1.0322254795497097</v>
      </c>
      <c r="D9" s="90">
        <f>SUMIFS(gp_mff_index[Normalised Non-spec MFF WP (base year)],gp_mff_index[LAD21],lad_payment_mff[[#This Row],[LAD21]])/SUMIFS(gp_mff_index[Registered population (base year)],gp_mff_index[LAD21],lad_payment_mff[[#This Row],[LAD21]])</f>
        <v>0.97118705176436448</v>
      </c>
      <c r="E9" s="90">
        <f>SUMIFS(gp_mff_index[Normalised Non-spec MFF WP 2026/27],gp_mff_index[LAD21],lad_payment_mff[[#This Row],[LAD21]])/SUMIFS(gp_mff_index[Registered population 2026/27],gp_mff_index[LAD21],lad_payment_mff[[#This Row],[LAD21]])</f>
        <v>0.97123673356408835</v>
      </c>
      <c r="F9" s="90">
        <f>SUMIFS(gp_mff_index[Normalised Non-spec MFF WP 2027/28],gp_mff_index[LAD21],lad_payment_mff[[#This Row],[LAD21]])/SUMIFS(gp_mff_index[Registered population 2027/28],gp_mff_index[LAD21],lad_payment_mff[[#This Row],[LAD21]])</f>
        <v>0.97128429499123736</v>
      </c>
      <c r="G9" s="96">
        <f>SUMIFS(gp_mff_index[Normalised Non-spec MFF WP 2028/29],gp_mff_index[LAD21],lad_payment_mff[[#This Row],[LAD21]])/SUMIFS(gp_mff_index[Registered population 2028/29],gp_mff_index[LAD21],lad_payment_mff[[#This Row],[LAD21]])</f>
        <v>0.97131889985711095</v>
      </c>
      <c r="H9" s="144">
        <v>1.0289415931063193</v>
      </c>
      <c r="I9" s="90">
        <f>SUMIFS(gp_mff_index[Normalised Specialised MFF 
(base year)],gp_mff_index[LAD21],lad_payment_mff[[#This Row],[LAD21]])/SUMIFS(gp_mff_index[Registered population (base year)],gp_mff_index[LAD21],lad_payment_mff[[#This Row],[LAD21]])</f>
        <v>0.95572767552380067</v>
      </c>
      <c r="J9" s="90">
        <f>SUMIFS(gp_mff_index[Normalised Specialised MFF 
2026/27],gp_mff_index[LAD21],lad_payment_mff[[#This Row],[LAD21]])/SUMIFS(gp_mff_index[Registered population 2026/27],gp_mff_index[LAD21],lad_payment_mff[[#This Row],[LAD21]])</f>
        <v>0.95576956791016066</v>
      </c>
      <c r="K9" s="90">
        <f>SUMIFS(gp_mff_index[Normalised Specialised MFF 
2027/28],gp_mff_index[LAD21],lad_payment_mff[[#This Row],[LAD21]])/SUMIFS(gp_mff_index[Registered population 2027/28],gp_mff_index[LAD21],lad_payment_mff[[#This Row],[LAD21]])</f>
        <v>0.95581036166858968</v>
      </c>
      <c r="L9" s="90">
        <f>SUMIFS(gp_mff_index[Normalised Specialised MFF 
2028/29],gp_mff_index[LAD21],lad_payment_mff[[#This Row],[LAD21]])/SUMIFS(gp_mff_index[Registered population 2028/29],gp_mff_index[LAD21],lad_payment_mff[[#This Row],[LAD21]])</f>
        <v>0.95584034839185483</v>
      </c>
    </row>
    <row r="10" spans="1:12" x14ac:dyDescent="0.2">
      <c r="A10" s="65" t="s">
        <v>470</v>
      </c>
      <c r="B10" s="35" t="s">
        <v>779</v>
      </c>
      <c r="C10" s="143">
        <v>1.022343045601269</v>
      </c>
      <c r="D10" s="90">
        <f>SUMIFS(gp_mff_index[Normalised Non-spec MFF WP (base year)],gp_mff_index[LAD21],lad_payment_mff[[#This Row],[LAD21]])/SUMIFS(gp_mff_index[Registered population (base year)],gp_mff_index[LAD21],lad_payment_mff[[#This Row],[LAD21]])</f>
        <v>0.96188899423644292</v>
      </c>
      <c r="E10" s="90">
        <f>SUMIFS(gp_mff_index[Normalised Non-spec MFF WP 2026/27],gp_mff_index[LAD21],lad_payment_mff[[#This Row],[LAD21]])/SUMIFS(gp_mff_index[Registered population 2026/27],gp_mff_index[LAD21],lad_payment_mff[[#This Row],[LAD21]])</f>
        <v>0.96193820038707922</v>
      </c>
      <c r="F10" s="90">
        <f>SUMIFS(gp_mff_index[Normalised Non-spec MFF WP 2027/28],gp_mff_index[LAD21],lad_payment_mff[[#This Row],[LAD21]])/SUMIFS(gp_mff_index[Registered population 2027/28],gp_mff_index[LAD21],lad_payment_mff[[#This Row],[LAD21]])</f>
        <v>0.96198530646540203</v>
      </c>
      <c r="G10" s="96">
        <f>SUMIFS(gp_mff_index[Normalised Non-spec MFF WP 2028/29],gp_mff_index[LAD21],lad_payment_mff[[#This Row],[LAD21]])/SUMIFS(gp_mff_index[Registered population 2028/29],gp_mff_index[LAD21],lad_payment_mff[[#This Row],[LAD21]])</f>
        <v>0.96201958002739862</v>
      </c>
      <c r="H10" s="144">
        <v>1.0245193561394992</v>
      </c>
      <c r="I10" s="90">
        <f>SUMIFS(gp_mff_index[Normalised Specialised MFF 
(base year)],gp_mff_index[LAD21],lad_payment_mff[[#This Row],[LAD21]])/SUMIFS(gp_mff_index[Registered population (base year)],gp_mff_index[LAD21],lad_payment_mff[[#This Row],[LAD21]])</f>
        <v>0.95162010101691896</v>
      </c>
      <c r="J10" s="90">
        <f>SUMIFS(gp_mff_index[Normalised Specialised MFF 
2026/27],gp_mff_index[LAD21],lad_payment_mff[[#This Row],[LAD21]])/SUMIFS(gp_mff_index[Registered population 2026/27],gp_mff_index[LAD21],lad_payment_mff[[#This Row],[LAD21]])</f>
        <v>0.95166181335607258</v>
      </c>
      <c r="K10" s="90">
        <f>SUMIFS(gp_mff_index[Normalised Specialised MFF 
2027/28],gp_mff_index[LAD21],lad_payment_mff[[#This Row],[LAD21]])/SUMIFS(gp_mff_index[Registered population 2027/28],gp_mff_index[LAD21],lad_payment_mff[[#This Row],[LAD21]])</f>
        <v>0.95170243178903258</v>
      </c>
      <c r="L10" s="90">
        <f>SUMIFS(gp_mff_index[Normalised Specialised MFF 
2028/29],gp_mff_index[LAD21],lad_payment_mff[[#This Row],[LAD21]])/SUMIFS(gp_mff_index[Registered population 2028/29],gp_mff_index[LAD21],lad_payment_mff[[#This Row],[LAD21]])</f>
        <v>0.95173228963385004</v>
      </c>
    </row>
    <row r="11" spans="1:12" x14ac:dyDescent="0.2">
      <c r="A11" s="65" t="s">
        <v>469</v>
      </c>
      <c r="B11" s="35" t="s">
        <v>778</v>
      </c>
      <c r="C11" s="143">
        <v>1.0118811716584886</v>
      </c>
      <c r="D11" s="90">
        <f>SUMIFS(gp_mff_index[Normalised Non-spec MFF WP (base year)],gp_mff_index[LAD21],lad_payment_mff[[#This Row],[LAD21]])/SUMIFS(gp_mff_index[Registered population (base year)],gp_mff_index[LAD21],lad_payment_mff[[#This Row],[LAD21]])</f>
        <v>0.95204576064870605</v>
      </c>
      <c r="E11" s="90">
        <f>SUMIFS(gp_mff_index[Normalised Non-spec MFF WP 2026/27],gp_mff_index[LAD21],lad_payment_mff[[#This Row],[LAD21]])/SUMIFS(gp_mff_index[Registered population 2026/27],gp_mff_index[LAD21],lad_payment_mff[[#This Row],[LAD21]])</f>
        <v>0.9520944632613717</v>
      </c>
      <c r="F11" s="90">
        <f>SUMIFS(gp_mff_index[Normalised Non-spec MFF WP 2027/28],gp_mff_index[LAD21],lad_payment_mff[[#This Row],[LAD21]])/SUMIFS(gp_mff_index[Registered population 2027/28],gp_mff_index[LAD21],lad_payment_mff[[#This Row],[LAD21]])</f>
        <v>0.95214108729224833</v>
      </c>
      <c r="G11" s="96">
        <f>SUMIFS(gp_mff_index[Normalised Non-spec MFF WP 2028/29],gp_mff_index[LAD21],lad_payment_mff[[#This Row],[LAD21]])/SUMIFS(gp_mff_index[Registered population 2028/29],gp_mff_index[LAD21],lad_payment_mff[[#This Row],[LAD21]])</f>
        <v>0.95217501012492323</v>
      </c>
      <c r="H11" s="144">
        <v>1.0177198940737466</v>
      </c>
      <c r="I11" s="90">
        <f>SUMIFS(gp_mff_index[Normalised Specialised MFF 
(base year)],gp_mff_index[LAD21],lad_payment_mff[[#This Row],[LAD21]])/SUMIFS(gp_mff_index[Registered population (base year)],gp_mff_index[LAD21],lad_payment_mff[[#This Row],[LAD21]])</f>
        <v>0.94530445188925871</v>
      </c>
      <c r="J11" s="90">
        <f>SUMIFS(gp_mff_index[Normalised Specialised MFF 
2026/27],gp_mff_index[LAD21],lad_payment_mff[[#This Row],[LAD21]])/SUMIFS(gp_mff_index[Registered population 2026/27],gp_mff_index[LAD21],lad_payment_mff[[#This Row],[LAD21]])</f>
        <v>0.94534588739472836</v>
      </c>
      <c r="K11" s="90">
        <f>SUMIFS(gp_mff_index[Normalised Specialised MFF 
2027/28],gp_mff_index[LAD21],lad_payment_mff[[#This Row],[LAD21]])/SUMIFS(gp_mff_index[Registered population 2027/28],gp_mff_index[LAD21],lad_payment_mff[[#This Row],[LAD21]])</f>
        <v>0.94538623625396967</v>
      </c>
      <c r="L11" s="90">
        <f>SUMIFS(gp_mff_index[Normalised Specialised MFF 
2028/29],gp_mff_index[LAD21],lad_payment_mff[[#This Row],[LAD21]])/SUMIFS(gp_mff_index[Registered population 2028/29],gp_mff_index[LAD21],lad_payment_mff[[#This Row],[LAD21]])</f>
        <v>0.94541589594022402</v>
      </c>
    </row>
    <row r="12" spans="1:12" x14ac:dyDescent="0.2">
      <c r="A12" s="65" t="s">
        <v>468</v>
      </c>
      <c r="B12" s="35" t="s">
        <v>777</v>
      </c>
      <c r="C12" s="143">
        <v>1.0182690433494386</v>
      </c>
      <c r="D12" s="90">
        <f>SUMIFS(gp_mff_index[Normalised Non-spec MFF WP (base year)],gp_mff_index[LAD21],lad_payment_mff[[#This Row],[LAD21]])/SUMIFS(gp_mff_index[Registered population (base year)],gp_mff_index[LAD21],lad_payment_mff[[#This Row],[LAD21]])</f>
        <v>0.95805589932237134</v>
      </c>
      <c r="E12" s="90">
        <f>SUMIFS(gp_mff_index[Normalised Non-spec MFF WP 2026/27],gp_mff_index[LAD21],lad_payment_mff[[#This Row],[LAD21]])/SUMIFS(gp_mff_index[Registered population 2026/27],gp_mff_index[LAD21],lad_payment_mff[[#This Row],[LAD21]])</f>
        <v>0.95810490938817416</v>
      </c>
      <c r="F12" s="90">
        <f>SUMIFS(gp_mff_index[Normalised Non-spec MFF WP 2027/28],gp_mff_index[LAD21],lad_payment_mff[[#This Row],[LAD21]])/SUMIFS(gp_mff_index[Registered population 2027/28],gp_mff_index[LAD21],lad_payment_mff[[#This Row],[LAD21]])</f>
        <v>0.95815182775037588</v>
      </c>
      <c r="G12" s="96">
        <f>SUMIFS(gp_mff_index[Normalised Non-spec MFF WP 2028/29],gp_mff_index[LAD21],lad_payment_mff[[#This Row],[LAD21]])/SUMIFS(gp_mff_index[Registered population 2028/29],gp_mff_index[LAD21],lad_payment_mff[[#This Row],[LAD21]])</f>
        <v>0.95818596473339579</v>
      </c>
      <c r="H12" s="144">
        <v>1.0202636076585521</v>
      </c>
      <c r="I12" s="90">
        <f>SUMIFS(gp_mff_index[Normalised Specialised MFF 
(base year)],gp_mff_index[LAD21],lad_payment_mff[[#This Row],[LAD21]])/SUMIFS(gp_mff_index[Registered population (base year)],gp_mff_index[LAD21],lad_payment_mff[[#This Row],[LAD21]])</f>
        <v>0.94766716857589395</v>
      </c>
      <c r="J12" s="90">
        <f>SUMIFS(gp_mff_index[Normalised Specialised MFF 
2026/27],gp_mff_index[LAD21],lad_payment_mff[[#This Row],[LAD21]])/SUMIFS(gp_mff_index[Registered population 2026/27],gp_mff_index[LAD21],lad_payment_mff[[#This Row],[LAD21]])</f>
        <v>0.94770870764626303</v>
      </c>
      <c r="K12" s="90">
        <f>SUMIFS(gp_mff_index[Normalised Specialised MFF 
2027/28],gp_mff_index[LAD21],lad_payment_mff[[#This Row],[LAD21]])/SUMIFS(gp_mff_index[Registered population 2027/28],gp_mff_index[LAD21],lad_payment_mff[[#This Row],[LAD21]])</f>
        <v>0.94774915735441234</v>
      </c>
      <c r="L12" s="90">
        <f>SUMIFS(gp_mff_index[Normalised Specialised MFF 
2028/29],gp_mff_index[LAD21],lad_payment_mff[[#This Row],[LAD21]])/SUMIFS(gp_mff_index[Registered population 2028/29],gp_mff_index[LAD21],lad_payment_mff[[#This Row],[LAD21]])</f>
        <v>0.94777889117280023</v>
      </c>
    </row>
    <row r="13" spans="1:12" x14ac:dyDescent="0.2">
      <c r="A13" s="65" t="s">
        <v>467</v>
      </c>
      <c r="B13" s="35" t="s">
        <v>776</v>
      </c>
      <c r="C13" s="143">
        <v>1.0209988451911569</v>
      </c>
      <c r="D13" s="90">
        <f>SUMIFS(gp_mff_index[Normalised Non-spec MFF WP (base year)],gp_mff_index[LAD21],lad_payment_mff[[#This Row],[LAD21]])/SUMIFS(gp_mff_index[Registered population (base year)],gp_mff_index[LAD21],lad_payment_mff[[#This Row],[LAD21]])</f>
        <v>0.96062428021887414</v>
      </c>
      <c r="E13" s="90">
        <f>SUMIFS(gp_mff_index[Normalised Non-spec MFF WP 2026/27],gp_mff_index[LAD21],lad_payment_mff[[#This Row],[LAD21]])/SUMIFS(gp_mff_index[Registered population 2026/27],gp_mff_index[LAD21],lad_payment_mff[[#This Row],[LAD21]])</f>
        <v>0.96067342167212111</v>
      </c>
      <c r="F13" s="90">
        <f>SUMIFS(gp_mff_index[Normalised Non-spec MFF WP 2027/28],gp_mff_index[LAD21],lad_payment_mff[[#This Row],[LAD21]])/SUMIFS(gp_mff_index[Registered population 2027/28],gp_mff_index[LAD21],lad_payment_mff[[#This Row],[LAD21]])</f>
        <v>0.96072046581427539</v>
      </c>
      <c r="G13" s="96">
        <f>SUMIFS(gp_mff_index[Normalised Non-spec MFF WP 2028/29],gp_mff_index[LAD21],lad_payment_mff[[#This Row],[LAD21]])/SUMIFS(gp_mff_index[Registered population 2028/29],gp_mff_index[LAD21],lad_payment_mff[[#This Row],[LAD21]])</f>
        <v>0.96075469431259697</v>
      </c>
      <c r="H13" s="144">
        <v>1.0212655871270655</v>
      </c>
      <c r="I13" s="90">
        <f>SUMIFS(gp_mff_index[Normalised Specialised MFF 
(base year)],gp_mff_index[LAD21],lad_payment_mff[[#This Row],[LAD21]])/SUMIFS(gp_mff_index[Registered population (base year)],gp_mff_index[LAD21],lad_payment_mff[[#This Row],[LAD21]])</f>
        <v>0.94859785260575491</v>
      </c>
      <c r="J13" s="90">
        <f>SUMIFS(gp_mff_index[Normalised Specialised MFF 
2026/27],gp_mff_index[LAD21],lad_payment_mff[[#This Row],[LAD21]])/SUMIFS(gp_mff_index[Registered population 2026/27],gp_mff_index[LAD21],lad_payment_mff[[#This Row],[LAD21]])</f>
        <v>0.94863943247077354</v>
      </c>
      <c r="K13" s="90">
        <f>SUMIFS(gp_mff_index[Normalised Specialised MFF 
2027/28],gp_mff_index[LAD21],lad_payment_mff[[#This Row],[LAD21]])/SUMIFS(gp_mff_index[Registered population 2027/28],gp_mff_index[LAD21],lad_payment_mff[[#This Row],[LAD21]])</f>
        <v>0.94867992190373307</v>
      </c>
      <c r="L13" s="90">
        <f>SUMIFS(gp_mff_index[Normalised Specialised MFF 
2028/29],gp_mff_index[LAD21],lad_payment_mff[[#This Row],[LAD21]])/SUMIFS(gp_mff_index[Registered population 2028/29],gp_mff_index[LAD21],lad_payment_mff[[#This Row],[LAD21]])</f>
        <v>0.94870968492307906</v>
      </c>
    </row>
    <row r="14" spans="1:12" x14ac:dyDescent="0.2">
      <c r="A14" s="65" t="s">
        <v>466</v>
      </c>
      <c r="B14" s="35" t="s">
        <v>775</v>
      </c>
      <c r="C14" s="143">
        <v>1.0198830330791908</v>
      </c>
      <c r="D14" s="90">
        <f>SUMIFS(gp_mff_index[Normalised Non-spec MFF WP (base year)],gp_mff_index[LAD21],lad_payment_mff[[#This Row],[LAD21]])/SUMIFS(gp_mff_index[Registered population (base year)],gp_mff_index[LAD21],lad_payment_mff[[#This Row],[LAD21]])</f>
        <v>0.9595744492499505</v>
      </c>
      <c r="E14" s="90">
        <f>SUMIFS(gp_mff_index[Normalised Non-spec MFF WP 2026/27],gp_mff_index[LAD21],lad_payment_mff[[#This Row],[LAD21]])/SUMIFS(gp_mff_index[Registered population 2026/27],gp_mff_index[LAD21],lad_payment_mff[[#This Row],[LAD21]])</f>
        <v>0.95962353699830927</v>
      </c>
      <c r="F14" s="90">
        <f>SUMIFS(gp_mff_index[Normalised Non-spec MFF WP 2027/28],gp_mff_index[LAD21],lad_payment_mff[[#This Row],[LAD21]])/SUMIFS(gp_mff_index[Registered population 2027/28],gp_mff_index[LAD21],lad_payment_mff[[#This Row],[LAD21]])</f>
        <v>0.95967052972764966</v>
      </c>
      <c r="G14" s="96">
        <f>SUMIFS(gp_mff_index[Normalised Non-spec MFF WP 2028/29],gp_mff_index[LAD21],lad_payment_mff[[#This Row],[LAD21]])/SUMIFS(gp_mff_index[Registered population 2028/29],gp_mff_index[LAD21],lad_payment_mff[[#This Row],[LAD21]])</f>
        <v>0.95970472081890412</v>
      </c>
      <c r="H14" s="144">
        <v>1.0211236245028321</v>
      </c>
      <c r="I14" s="90">
        <f>SUMIFS(gp_mff_index[Normalised Specialised MFF 
(base year)],gp_mff_index[LAD21],lad_payment_mff[[#This Row],[LAD21]])/SUMIFS(gp_mff_index[Registered population (base year)],gp_mff_index[LAD21],lad_payment_mff[[#This Row],[LAD21]])</f>
        <v>0.9484659912738993</v>
      </c>
      <c r="J14" s="90">
        <f>SUMIFS(gp_mff_index[Normalised Specialised MFF 
2026/27],gp_mff_index[LAD21],lad_payment_mff[[#This Row],[LAD21]])/SUMIFS(gp_mff_index[Registered population 2026/27],gp_mff_index[LAD21],lad_payment_mff[[#This Row],[LAD21]])</f>
        <v>0.9485075653590419</v>
      </c>
      <c r="K14" s="90">
        <f>SUMIFS(gp_mff_index[Normalised Specialised MFF 
2027/28],gp_mff_index[LAD21],lad_payment_mff[[#This Row],[LAD21]])/SUMIFS(gp_mff_index[Registered population 2027/28],gp_mff_index[LAD21],lad_payment_mff[[#This Row],[LAD21]])</f>
        <v>0.9485480491637045</v>
      </c>
      <c r="L14" s="90">
        <f>SUMIFS(gp_mff_index[Normalised Specialised MFF 
2028/29],gp_mff_index[LAD21],lad_payment_mff[[#This Row],[LAD21]])/SUMIFS(gp_mff_index[Registered population 2028/29],gp_mff_index[LAD21],lad_payment_mff[[#This Row],[LAD21]])</f>
        <v>0.94857780804579572</v>
      </c>
    </row>
    <row r="15" spans="1:12" x14ac:dyDescent="0.2">
      <c r="A15" s="65" t="s">
        <v>465</v>
      </c>
      <c r="B15" s="35" t="s">
        <v>774</v>
      </c>
      <c r="C15" s="143">
        <v>1.0197444517716072</v>
      </c>
      <c r="D15" s="90">
        <f>SUMIFS(gp_mff_index[Normalised Non-spec MFF WP (base year)],gp_mff_index[LAD21],lad_payment_mff[[#This Row],[LAD21]])/SUMIFS(gp_mff_index[Registered population (base year)],gp_mff_index[LAD21],lad_payment_mff[[#This Row],[LAD21]])</f>
        <v>0.95944406264914728</v>
      </c>
      <c r="E15" s="90">
        <f>SUMIFS(gp_mff_index[Normalised Non-spec MFF WP 2026/27],gp_mff_index[LAD21],lad_payment_mff[[#This Row],[LAD21]])/SUMIFS(gp_mff_index[Registered population 2026/27],gp_mff_index[LAD21],lad_payment_mff[[#This Row],[LAD21]])</f>
        <v>0.9594931437274824</v>
      </c>
      <c r="F15" s="90">
        <f>SUMIFS(gp_mff_index[Normalised Non-spec MFF WP 2027/28],gp_mff_index[LAD21],lad_payment_mff[[#This Row],[LAD21]])/SUMIFS(gp_mff_index[Registered population 2027/28],gp_mff_index[LAD21],lad_payment_mff[[#This Row],[LAD21]])</f>
        <v>0.95954013007146843</v>
      </c>
      <c r="G15" s="96">
        <f>SUMIFS(gp_mff_index[Normalised Non-spec MFF WP 2028/29],gp_mff_index[LAD21],lad_payment_mff[[#This Row],[LAD21]])/SUMIFS(gp_mff_index[Registered population 2028/29],gp_mff_index[LAD21],lad_payment_mff[[#This Row],[LAD21]])</f>
        <v>0.95957431651685132</v>
      </c>
      <c r="H15" s="144">
        <v>1.0229170525453071</v>
      </c>
      <c r="I15" s="90">
        <f>SUMIFS(gp_mff_index[Normalised Specialised MFF 
(base year)],gp_mff_index[LAD21],lad_payment_mff[[#This Row],[LAD21]])/SUMIFS(gp_mff_index[Registered population (base year)],gp_mff_index[LAD21],lad_payment_mff[[#This Row],[LAD21]])</f>
        <v>0.95013180867863611</v>
      </c>
      <c r="J15" s="90">
        <f>SUMIFS(gp_mff_index[Normalised Specialised MFF 
2026/27],gp_mff_index[LAD21],lad_payment_mff[[#This Row],[LAD21]])/SUMIFS(gp_mff_index[Registered population 2026/27],gp_mff_index[LAD21],lad_payment_mff[[#This Row],[LAD21]])</f>
        <v>0.95017345578151002</v>
      </c>
      <c r="K15" s="90">
        <f>SUMIFS(gp_mff_index[Normalised Specialised MFF 
2027/28],gp_mff_index[LAD21],lad_payment_mff[[#This Row],[LAD21]])/SUMIFS(gp_mff_index[Registered population 2027/28],gp_mff_index[LAD21],lad_payment_mff[[#This Row],[LAD21]])</f>
        <v>0.95021401068901334</v>
      </c>
      <c r="L15" s="90">
        <f>SUMIFS(gp_mff_index[Normalised Specialised MFF 
2028/29],gp_mff_index[LAD21],lad_payment_mff[[#This Row],[LAD21]])/SUMIFS(gp_mff_index[Registered population 2028/29],gp_mff_index[LAD21],lad_payment_mff[[#This Row],[LAD21]])</f>
        <v>0.95024382183746348</v>
      </c>
    </row>
    <row r="16" spans="1:12" x14ac:dyDescent="0.2">
      <c r="A16" s="65" t="s">
        <v>464</v>
      </c>
      <c r="B16" s="35" t="s">
        <v>773</v>
      </c>
      <c r="C16" s="143">
        <v>1.027183523536829</v>
      </c>
      <c r="D16" s="90">
        <f>SUMIFS(gp_mff_index[Normalised Non-spec MFF WP (base year)],gp_mff_index[LAD21],lad_payment_mff[[#This Row],[LAD21]])/SUMIFS(gp_mff_index[Registered population (base year)],gp_mff_index[LAD21],lad_payment_mff[[#This Row],[LAD21]])</f>
        <v>0.96644324094755596</v>
      </c>
      <c r="E16" s="90">
        <f>SUMIFS(gp_mff_index[Normalised Non-spec MFF WP 2026/27],gp_mff_index[LAD21],lad_payment_mff[[#This Row],[LAD21]])/SUMIFS(gp_mff_index[Registered population 2026/27],gp_mff_index[LAD21],lad_payment_mff[[#This Row],[LAD21]])</f>
        <v>0.96649268007408939</v>
      </c>
      <c r="F16" s="90">
        <f>SUMIFS(gp_mff_index[Normalised Non-spec MFF WP 2027/28],gp_mff_index[LAD21],lad_payment_mff[[#This Row],[LAD21]])/SUMIFS(gp_mff_index[Registered population 2027/28],gp_mff_index[LAD21],lad_payment_mff[[#This Row],[LAD21]])</f>
        <v>0.96654000918511296</v>
      </c>
      <c r="G16" s="96">
        <f>SUMIFS(gp_mff_index[Normalised Non-spec MFF WP 2028/29],gp_mff_index[LAD21],lad_payment_mff[[#This Row],[LAD21]])/SUMIFS(gp_mff_index[Registered population 2028/29],gp_mff_index[LAD21],lad_payment_mff[[#This Row],[LAD21]])</f>
        <v>0.96657444502182177</v>
      </c>
      <c r="H16" s="144">
        <v>1.0285781050404996</v>
      </c>
      <c r="I16" s="90">
        <f>SUMIFS(gp_mff_index[Normalised Specialised MFF 
(base year)],gp_mff_index[LAD21],lad_payment_mff[[#This Row],[LAD21]])/SUMIFS(gp_mff_index[Registered population (base year)],gp_mff_index[LAD21],lad_payment_mff[[#This Row],[LAD21]])</f>
        <v>0.95539005130241128</v>
      </c>
      <c r="J16" s="90">
        <f>SUMIFS(gp_mff_index[Normalised Specialised MFF 
2026/27],gp_mff_index[LAD21],lad_payment_mff[[#This Row],[LAD21]])/SUMIFS(gp_mff_index[Registered population 2026/27],gp_mff_index[LAD21],lad_payment_mff[[#This Row],[LAD21]])</f>
        <v>0.95543192888969908</v>
      </c>
      <c r="K16" s="90">
        <f>SUMIFS(gp_mff_index[Normalised Specialised MFF 
2027/28],gp_mff_index[LAD21],lad_payment_mff[[#This Row],[LAD21]])/SUMIFS(gp_mff_index[Registered population 2027/28],gp_mff_index[LAD21],lad_payment_mff[[#This Row],[LAD21]])</f>
        <v>0.9554727082371588</v>
      </c>
      <c r="L16" s="90">
        <f>SUMIFS(gp_mff_index[Normalised Specialised MFF 
2028/29],gp_mff_index[LAD21],lad_payment_mff[[#This Row],[LAD21]])/SUMIFS(gp_mff_index[Registered population 2028/29],gp_mff_index[LAD21],lad_payment_mff[[#This Row],[LAD21]])</f>
        <v>0.95550268436719443</v>
      </c>
    </row>
    <row r="17" spans="1:12" x14ac:dyDescent="0.2">
      <c r="A17" s="65" t="s">
        <v>463</v>
      </c>
      <c r="B17" s="35" t="s">
        <v>772</v>
      </c>
      <c r="C17" s="143">
        <v>1.0370943278793952</v>
      </c>
      <c r="D17" s="90">
        <f>SUMIFS(gp_mff_index[Normalised Non-spec MFF WP (base year)],gp_mff_index[LAD21],lad_payment_mff[[#This Row],[LAD21]])/SUMIFS(gp_mff_index[Registered population (base year)],gp_mff_index[LAD21],lad_payment_mff[[#This Row],[LAD21]])</f>
        <v>0.97576799124752622</v>
      </c>
      <c r="E17" s="90">
        <f>SUMIFS(gp_mff_index[Normalised Non-spec MFF WP 2026/27],gp_mff_index[LAD21],lad_payment_mff[[#This Row],[LAD21]])/SUMIFS(gp_mff_index[Registered population 2026/27],gp_mff_index[LAD21],lad_payment_mff[[#This Row],[LAD21]])</f>
        <v>0.97581790738863483</v>
      </c>
      <c r="F17" s="90">
        <f>SUMIFS(gp_mff_index[Normalised Non-spec MFF WP 2027/28],gp_mff_index[LAD21],lad_payment_mff[[#This Row],[LAD21]])/SUMIFS(gp_mff_index[Registered population 2027/28],gp_mff_index[LAD21],lad_payment_mff[[#This Row],[LAD21]])</f>
        <v>0.97586569315569782</v>
      </c>
      <c r="G17" s="96">
        <f>SUMIFS(gp_mff_index[Normalised Non-spec MFF WP 2028/29],gp_mff_index[LAD21],lad_payment_mff[[#This Row],[LAD21]])/SUMIFS(gp_mff_index[Registered population 2028/29],gp_mff_index[LAD21],lad_payment_mff[[#This Row],[LAD21]])</f>
        <v>0.97590046124738516</v>
      </c>
      <c r="H17" s="144">
        <v>1.0379485092007399</v>
      </c>
      <c r="I17" s="90">
        <f>SUMIFS(gp_mff_index[Normalised Specialised MFF 
(base year)],gp_mff_index[LAD21],lad_payment_mff[[#This Row],[LAD21]])/SUMIFS(gp_mff_index[Registered population (base year)],gp_mff_index[LAD21],lad_payment_mff[[#This Row],[LAD21]])</f>
        <v>0.96409370819293494</v>
      </c>
      <c r="J17" s="90">
        <f>SUMIFS(gp_mff_index[Normalised Specialised MFF 
2026/27],gp_mff_index[LAD21],lad_payment_mff[[#This Row],[LAD21]])/SUMIFS(gp_mff_index[Registered population 2026/27],gp_mff_index[LAD21],lad_payment_mff[[#This Row],[LAD21]])</f>
        <v>0.96413596728738815</v>
      </c>
      <c r="K17" s="90">
        <f>SUMIFS(gp_mff_index[Normalised Specialised MFF 
2027/28],gp_mff_index[LAD21],lad_payment_mff[[#This Row],[LAD21]])/SUMIFS(gp_mff_index[Registered population 2027/28],gp_mff_index[LAD21],lad_payment_mff[[#This Row],[LAD21]])</f>
        <v>0.96417711813698881</v>
      </c>
      <c r="L17" s="90">
        <f>SUMIFS(gp_mff_index[Normalised Specialised MFF 
2028/29],gp_mff_index[LAD21],lad_payment_mff[[#This Row],[LAD21]])/SUMIFS(gp_mff_index[Registered population 2028/29],gp_mff_index[LAD21],lad_payment_mff[[#This Row],[LAD21]])</f>
        <v>0.96420736735124779</v>
      </c>
    </row>
    <row r="18" spans="1:12" x14ac:dyDescent="0.2">
      <c r="A18" s="65" t="s">
        <v>462</v>
      </c>
      <c r="B18" s="35" t="s">
        <v>771</v>
      </c>
      <c r="C18" s="143">
        <v>1.0315641138788687</v>
      </c>
      <c r="D18" s="90">
        <f>SUMIFS(gp_mff_index[Normalised Non-spec MFF WP (base year)],gp_mff_index[LAD21],lad_payment_mff[[#This Row],[LAD21]])/SUMIFS(gp_mff_index[Registered population (base year)],gp_mff_index[LAD21],lad_payment_mff[[#This Row],[LAD21]])</f>
        <v>0.97056479452626476</v>
      </c>
      <c r="E18" s="90">
        <f>SUMIFS(gp_mff_index[Normalised Non-spec MFF WP 2026/27],gp_mff_index[LAD21],lad_payment_mff[[#This Row],[LAD21]])/SUMIFS(gp_mff_index[Registered population 2026/27],gp_mff_index[LAD21],lad_payment_mff[[#This Row],[LAD21]])</f>
        <v>0.97061444449395373</v>
      </c>
      <c r="F18" s="90">
        <f>SUMIFS(gp_mff_index[Normalised Non-spec MFF WP 2027/28],gp_mff_index[LAD21],lad_payment_mff[[#This Row],[LAD21]])/SUMIFS(gp_mff_index[Registered population 2027/28],gp_mff_index[LAD21],lad_payment_mff[[#This Row],[LAD21]])</f>
        <v>0.97066197544762967</v>
      </c>
      <c r="G18" s="96">
        <f>SUMIFS(gp_mff_index[Normalised Non-spec MFF WP 2028/29],gp_mff_index[LAD21],lad_payment_mff[[#This Row],[LAD21]])/SUMIFS(gp_mff_index[Registered population 2028/29],gp_mff_index[LAD21],lad_payment_mff[[#This Row],[LAD21]])</f>
        <v>0.97069655814153488</v>
      </c>
      <c r="H18" s="144">
        <v>1.0440269503365607</v>
      </c>
      <c r="I18" s="90">
        <f>SUMIFS(gp_mff_index[Normalised Specialised MFF 
(base year)],gp_mff_index[LAD21],lad_payment_mff[[#This Row],[LAD21]])/SUMIFS(gp_mff_index[Registered population (base year)],gp_mff_index[LAD21],lad_payment_mff[[#This Row],[LAD21]])</f>
        <v>0.96973964033958693</v>
      </c>
      <c r="J18" s="90">
        <f>SUMIFS(gp_mff_index[Normalised Specialised MFF 
2026/27],gp_mff_index[LAD21],lad_payment_mff[[#This Row],[LAD21]])/SUMIFS(gp_mff_index[Registered population 2026/27],gp_mff_index[LAD21],lad_payment_mff[[#This Row],[LAD21]])</f>
        <v>0.96978214691203735</v>
      </c>
      <c r="K18" s="90">
        <f>SUMIFS(gp_mff_index[Normalised Specialised MFF 
2027/28],gp_mff_index[LAD21],lad_payment_mff[[#This Row],[LAD21]])/SUMIFS(gp_mff_index[Registered population 2027/28],gp_mff_index[LAD21],lad_payment_mff[[#This Row],[LAD21]])</f>
        <v>0.9698235387495231</v>
      </c>
      <c r="L18" s="90">
        <f>SUMIFS(gp_mff_index[Normalised Specialised MFF 
2028/29],gp_mff_index[LAD21],lad_payment_mff[[#This Row],[LAD21]])/SUMIFS(gp_mff_index[Registered population 2028/29],gp_mff_index[LAD21],lad_payment_mff[[#This Row],[LAD21]])</f>
        <v>0.96985396510943589</v>
      </c>
    </row>
    <row r="19" spans="1:12" x14ac:dyDescent="0.2">
      <c r="A19" s="65" t="s">
        <v>461</v>
      </c>
      <c r="B19" s="35" t="s">
        <v>770</v>
      </c>
      <c r="C19" s="143">
        <v>1.0339304736140851</v>
      </c>
      <c r="D19" s="90">
        <f>SUMIFS(gp_mff_index[Normalised Non-spec MFF WP (base year)],gp_mff_index[LAD21],lad_payment_mff[[#This Row],[LAD21]])/SUMIFS(gp_mff_index[Registered population (base year)],gp_mff_index[LAD21],lad_payment_mff[[#This Row],[LAD21]])</f>
        <v>0.97279122468148693</v>
      </c>
      <c r="E19" s="90">
        <f>SUMIFS(gp_mff_index[Normalised Non-spec MFF WP 2026/27],gp_mff_index[LAD21],lad_payment_mff[[#This Row],[LAD21]])/SUMIFS(gp_mff_index[Registered population 2026/27],gp_mff_index[LAD21],lad_payment_mff[[#This Row],[LAD21]])</f>
        <v>0.97284098854387346</v>
      </c>
      <c r="F19" s="90">
        <f>SUMIFS(gp_mff_index[Normalised Non-spec MFF WP 2027/28],gp_mff_index[LAD21],lad_payment_mff[[#This Row],[LAD21]])/SUMIFS(gp_mff_index[Registered population 2027/28],gp_mff_index[LAD21],lad_payment_mff[[#This Row],[LAD21]])</f>
        <v>0.97288862853133151</v>
      </c>
      <c r="G19" s="96">
        <f>SUMIFS(gp_mff_index[Normalised Non-spec MFF WP 2028/29],gp_mff_index[LAD21],lad_payment_mff[[#This Row],[LAD21]])/SUMIFS(gp_mff_index[Registered population 2028/29],gp_mff_index[LAD21],lad_payment_mff[[#This Row],[LAD21]])</f>
        <v>0.9729232905563171</v>
      </c>
      <c r="H19" s="144">
        <v>1.0650130642382645</v>
      </c>
      <c r="I19" s="90">
        <f>SUMIFS(gp_mff_index[Normalised Specialised MFF 
(base year)],gp_mff_index[LAD21],lad_payment_mff[[#This Row],[LAD21]])/SUMIFS(gp_mff_index[Registered population (base year)],gp_mff_index[LAD21],lad_payment_mff[[#This Row],[LAD21]])</f>
        <v>0.98923249590294404</v>
      </c>
      <c r="J19" s="90">
        <f>SUMIFS(gp_mff_index[Normalised Specialised MFF 
2026/27],gp_mff_index[LAD21],lad_payment_mff[[#This Row],[LAD21]])/SUMIFS(gp_mff_index[Registered population 2026/27],gp_mff_index[LAD21],lad_payment_mff[[#This Row],[LAD21]])</f>
        <v>0.98927585690522479</v>
      </c>
      <c r="K19" s="90">
        <f>SUMIFS(gp_mff_index[Normalised Specialised MFF 
2027/28],gp_mff_index[LAD21],lad_payment_mff[[#This Row],[LAD21]])/SUMIFS(gp_mff_index[Registered population 2027/28],gp_mff_index[LAD21],lad_payment_mff[[#This Row],[LAD21]])</f>
        <v>0.9893180807651194</v>
      </c>
      <c r="L19" s="90">
        <f>SUMIFS(gp_mff_index[Normalised Specialised MFF 
2028/29],gp_mff_index[LAD21],lad_payment_mff[[#This Row],[LAD21]])/SUMIFS(gp_mff_index[Registered population 2028/29],gp_mff_index[LAD21],lad_payment_mff[[#This Row],[LAD21]])</f>
        <v>0.98934911872902898</v>
      </c>
    </row>
    <row r="20" spans="1:12" x14ac:dyDescent="0.2">
      <c r="A20" s="65" t="s">
        <v>460</v>
      </c>
      <c r="B20" s="35" t="s">
        <v>769</v>
      </c>
      <c r="C20" s="143">
        <v>1.0311958959442169</v>
      </c>
      <c r="D20" s="90">
        <f>SUMIFS(gp_mff_index[Normalised Non-spec MFF WP (base year)],gp_mff_index[LAD21],lad_payment_mff[[#This Row],[LAD21]])/SUMIFS(gp_mff_index[Registered population (base year)],gp_mff_index[LAD21],lad_payment_mff[[#This Row],[LAD21]])</f>
        <v>0.97021835036513315</v>
      </c>
      <c r="E20" s="90">
        <f>SUMIFS(gp_mff_index[Normalised Non-spec MFF WP 2026/27],gp_mff_index[LAD21],lad_payment_mff[[#This Row],[LAD21]])/SUMIFS(gp_mff_index[Registered population 2026/27],gp_mff_index[LAD21],lad_payment_mff[[#This Row],[LAD21]])</f>
        <v>0.9702679826102113</v>
      </c>
      <c r="F20" s="90">
        <f>SUMIFS(gp_mff_index[Normalised Non-spec MFF WP 2027/28],gp_mff_index[LAD21],lad_payment_mff[[#This Row],[LAD21]])/SUMIFS(gp_mff_index[Registered population 2027/28],gp_mff_index[LAD21],lad_payment_mff[[#This Row],[LAD21]])</f>
        <v>0.97031549659766159</v>
      </c>
      <c r="G20" s="96">
        <f>SUMIFS(gp_mff_index[Normalised Non-spec MFF WP 2028/29],gp_mff_index[LAD21],lad_payment_mff[[#This Row],[LAD21]])/SUMIFS(gp_mff_index[Registered population 2028/29],gp_mff_index[LAD21],lad_payment_mff[[#This Row],[LAD21]])</f>
        <v>0.97035006694723791</v>
      </c>
      <c r="H20" s="144">
        <v>1.0389204963059619</v>
      </c>
      <c r="I20" s="90">
        <f>SUMIFS(gp_mff_index[Normalised Specialised MFF 
(base year)],gp_mff_index[LAD21],lad_payment_mff[[#This Row],[LAD21]])/SUMIFS(gp_mff_index[Registered population (base year)],gp_mff_index[LAD21],lad_payment_mff[[#This Row],[LAD21]])</f>
        <v>0.96499653395383067</v>
      </c>
      <c r="J20" s="90">
        <f>SUMIFS(gp_mff_index[Normalised Specialised MFF 
2026/27],gp_mff_index[LAD21],lad_payment_mff[[#This Row],[LAD21]])/SUMIFS(gp_mff_index[Registered population 2026/27],gp_mff_index[LAD21],lad_payment_mff[[#This Row],[LAD21]])</f>
        <v>0.965038832621821</v>
      </c>
      <c r="K20" s="90">
        <f>SUMIFS(gp_mff_index[Normalised Specialised MFF 
2027/28],gp_mff_index[LAD21],lad_payment_mff[[#This Row],[LAD21]])/SUMIFS(gp_mff_index[Registered population 2027/28],gp_mff_index[LAD21],lad_payment_mff[[#This Row],[LAD21]])</f>
        <v>0.96508002200714305</v>
      </c>
      <c r="L20" s="90">
        <f>SUMIFS(gp_mff_index[Normalised Specialised MFF 
2028/29],gp_mff_index[LAD21],lad_payment_mff[[#This Row],[LAD21]])/SUMIFS(gp_mff_index[Registered population 2028/29],gp_mff_index[LAD21],lad_payment_mff[[#This Row],[LAD21]])</f>
        <v>0.96511029954828553</v>
      </c>
    </row>
    <row r="21" spans="1:12" x14ac:dyDescent="0.2">
      <c r="A21" s="65" t="s">
        <v>459</v>
      </c>
      <c r="B21" s="35" t="s">
        <v>768</v>
      </c>
      <c r="C21" s="143">
        <v>1.0126439493836272</v>
      </c>
      <c r="D21" s="90">
        <f>SUMIFS(gp_mff_index[Normalised Non-spec MFF WP (base year)],gp_mff_index[LAD21],lad_payment_mff[[#This Row],[LAD21]])/SUMIFS(gp_mff_index[Registered population (base year)],gp_mff_index[LAD21],lad_payment_mff[[#This Row],[LAD21]])</f>
        <v>0.95276343315796508</v>
      </c>
      <c r="E21" s="90">
        <f>SUMIFS(gp_mff_index[Normalised Non-spec MFF WP 2026/27],gp_mff_index[LAD21],lad_payment_mff[[#This Row],[LAD21]])/SUMIFS(gp_mff_index[Registered population 2026/27],gp_mff_index[LAD21],lad_payment_mff[[#This Row],[LAD21]])</f>
        <v>0.95281217248370409</v>
      </c>
      <c r="F21" s="90">
        <f>SUMIFS(gp_mff_index[Normalised Non-spec MFF WP 2027/28],gp_mff_index[LAD21],lad_payment_mff[[#This Row],[LAD21]])/SUMIFS(gp_mff_index[Registered population 2027/28],gp_mff_index[LAD21],lad_payment_mff[[#This Row],[LAD21]])</f>
        <v>0.9528588316607739</v>
      </c>
      <c r="G21" s="96">
        <f>SUMIFS(gp_mff_index[Normalised Non-spec MFF WP 2028/29],gp_mff_index[LAD21],lad_payment_mff[[#This Row],[LAD21]])/SUMIFS(gp_mff_index[Registered population 2028/29],gp_mff_index[LAD21],lad_payment_mff[[#This Row],[LAD21]])</f>
        <v>0.95289278006520706</v>
      </c>
      <c r="H21" s="144">
        <v>1.0462728292850938</v>
      </c>
      <c r="I21" s="90">
        <f>SUMIFS(gp_mff_index[Normalised Specialised MFF 
(base year)],gp_mff_index[LAD21],lad_payment_mff[[#This Row],[LAD21]])/SUMIFS(gp_mff_index[Registered population (base year)],gp_mff_index[LAD21],lad_payment_mff[[#This Row],[LAD21]])</f>
        <v>0.9718257146914937</v>
      </c>
      <c r="J21" s="90">
        <f>SUMIFS(gp_mff_index[Normalised Specialised MFF 
2026/27],gp_mff_index[LAD21],lad_payment_mff[[#This Row],[LAD21]])/SUMIFS(gp_mff_index[Registered population 2026/27],gp_mff_index[LAD21],lad_payment_mff[[#This Row],[LAD21]])</f>
        <v>0.97186831270278606</v>
      </c>
      <c r="K21" s="90">
        <f>SUMIFS(gp_mff_index[Normalised Specialised MFF 
2027/28],gp_mff_index[LAD21],lad_payment_mff[[#This Row],[LAD21]])/SUMIFS(gp_mff_index[Registered population 2027/28],gp_mff_index[LAD21],lad_payment_mff[[#This Row],[LAD21]])</f>
        <v>0.97190979358113172</v>
      </c>
      <c r="L21" s="90">
        <f>SUMIFS(gp_mff_index[Normalised Specialised MFF 
2028/29],gp_mff_index[LAD21],lad_payment_mff[[#This Row],[LAD21]])/SUMIFS(gp_mff_index[Registered population 2028/29],gp_mff_index[LAD21],lad_payment_mff[[#This Row],[LAD21]])</f>
        <v>0.97194028539330224</v>
      </c>
    </row>
    <row r="22" spans="1:12" x14ac:dyDescent="0.2">
      <c r="A22" s="65" t="s">
        <v>458</v>
      </c>
      <c r="B22" s="35" t="s">
        <v>767</v>
      </c>
      <c r="C22" s="143">
        <v>1.0207207782745222</v>
      </c>
      <c r="D22" s="90">
        <f>SUMIFS(gp_mff_index[Normalised Non-spec MFF WP (base year)],gp_mff_index[LAD21],lad_payment_mff[[#This Row],[LAD21]])/SUMIFS(gp_mff_index[Registered population (base year)],gp_mff_index[LAD21],lad_payment_mff[[#This Row],[LAD21]])</f>
        <v>0.96036265618971584</v>
      </c>
      <c r="E22" s="90">
        <f>SUMIFS(gp_mff_index[Normalised Non-spec MFF WP 2026/27],gp_mff_index[LAD21],lad_payment_mff[[#This Row],[LAD21]])/SUMIFS(gp_mff_index[Registered population 2026/27],gp_mff_index[LAD21],lad_payment_mff[[#This Row],[LAD21]])</f>
        <v>0.96041178425938989</v>
      </c>
      <c r="F22" s="90">
        <f>SUMIFS(gp_mff_index[Normalised Non-spec MFF WP 2027/28],gp_mff_index[LAD21],lad_payment_mff[[#This Row],[LAD21]])/SUMIFS(gp_mff_index[Registered population 2027/28],gp_mff_index[LAD21],lad_payment_mff[[#This Row],[LAD21]])</f>
        <v>0.96045881558917001</v>
      </c>
      <c r="G22" s="96">
        <f>SUMIFS(gp_mff_index[Normalised Non-spec MFF WP 2028/29],gp_mff_index[LAD21],lad_payment_mff[[#This Row],[LAD21]])/SUMIFS(gp_mff_index[Registered population 2028/29],gp_mff_index[LAD21],lad_payment_mff[[#This Row],[LAD21]])</f>
        <v>0.96049303476543124</v>
      </c>
      <c r="H22" s="144">
        <v>1.0307279059607035</v>
      </c>
      <c r="I22" s="90">
        <f>SUMIFS(gp_mff_index[Normalised Specialised MFF 
(base year)],gp_mff_index[LAD21],lad_payment_mff[[#This Row],[LAD21]])/SUMIFS(gp_mff_index[Registered population (base year)],gp_mff_index[LAD21],lad_payment_mff[[#This Row],[LAD21]])</f>
        <v>0.95738688401874006</v>
      </c>
      <c r="J22" s="90">
        <f>SUMIFS(gp_mff_index[Normalised Specialised MFF 
2026/27],gp_mff_index[LAD21],lad_payment_mff[[#This Row],[LAD21]])/SUMIFS(gp_mff_index[Registered population 2026/27],gp_mff_index[LAD21],lad_payment_mff[[#This Row],[LAD21]])</f>
        <v>0.95742884913314263</v>
      </c>
      <c r="K22" s="90">
        <f>SUMIFS(gp_mff_index[Normalised Specialised MFF 
2027/28],gp_mff_index[LAD21],lad_payment_mff[[#This Row],[LAD21]])/SUMIFS(gp_mff_index[Registered population 2027/28],gp_mff_index[LAD21],lad_payment_mff[[#This Row],[LAD21]])</f>
        <v>0.95746971371232137</v>
      </c>
      <c r="L22" s="90">
        <f>SUMIFS(gp_mff_index[Normalised Specialised MFF 
2028/29],gp_mff_index[LAD21],lad_payment_mff[[#This Row],[LAD21]])/SUMIFS(gp_mff_index[Registered population 2028/29],gp_mff_index[LAD21],lad_payment_mff[[#This Row],[LAD21]])</f>
        <v>0.95749975249458574</v>
      </c>
    </row>
    <row r="23" spans="1:12" x14ac:dyDescent="0.2">
      <c r="A23" s="65" t="s">
        <v>457</v>
      </c>
      <c r="B23" s="35" t="s">
        <v>766</v>
      </c>
      <c r="C23" s="143">
        <v>1.0234080523155367</v>
      </c>
      <c r="D23" s="90">
        <f>SUMIFS(gp_mff_index[Normalised Non-spec MFF WP (base year)],gp_mff_index[LAD21],lad_payment_mff[[#This Row],[LAD21]])/SUMIFS(gp_mff_index[Registered population (base year)],gp_mff_index[LAD21],lad_payment_mff[[#This Row],[LAD21]])</f>
        <v>0.96289102407530158</v>
      </c>
      <c r="E23" s="90">
        <f>SUMIFS(gp_mff_index[Normalised Non-spec MFF WP 2026/27],gp_mff_index[LAD21],lad_payment_mff[[#This Row],[LAD21]])/SUMIFS(gp_mff_index[Registered population 2026/27],gp_mff_index[LAD21],lad_payment_mff[[#This Row],[LAD21]])</f>
        <v>0.96294028148552391</v>
      </c>
      <c r="F23" s="90">
        <f>SUMIFS(gp_mff_index[Normalised Non-spec MFF WP 2027/28],gp_mff_index[LAD21],lad_payment_mff[[#This Row],[LAD21]])/SUMIFS(gp_mff_index[Registered population 2027/28],gp_mff_index[LAD21],lad_payment_mff[[#This Row],[LAD21]])</f>
        <v>0.9629874366357204</v>
      </c>
      <c r="G23" s="96">
        <f>SUMIFS(gp_mff_index[Normalised Non-spec MFF WP 2028/29],gp_mff_index[LAD21],lad_payment_mff[[#This Row],[LAD21]])/SUMIFS(gp_mff_index[Registered population 2028/29],gp_mff_index[LAD21],lad_payment_mff[[#This Row],[LAD21]])</f>
        <v>0.96302174590156087</v>
      </c>
      <c r="H23" s="144">
        <v>1.0238268770904553</v>
      </c>
      <c r="I23" s="90">
        <f>SUMIFS(gp_mff_index[Normalised Specialised MFF 
(base year)],gp_mff_index[LAD21],lad_payment_mff[[#This Row],[LAD21]])/SUMIFS(gp_mff_index[Registered population (base year)],gp_mff_index[LAD21],lad_payment_mff[[#This Row],[LAD21]])</f>
        <v>0.95097689503095639</v>
      </c>
      <c r="J23" s="90">
        <f>SUMIFS(gp_mff_index[Normalised Specialised MFF 
2026/27],gp_mff_index[LAD21],lad_payment_mff[[#This Row],[LAD21]])/SUMIFS(gp_mff_index[Registered population 2026/27],gp_mff_index[LAD21],lad_payment_mff[[#This Row],[LAD21]])</f>
        <v>0.95101857917647825</v>
      </c>
      <c r="K23" s="90">
        <f>SUMIFS(gp_mff_index[Normalised Specialised MFF 
2027/28],gp_mff_index[LAD21],lad_payment_mff[[#This Row],[LAD21]])/SUMIFS(gp_mff_index[Registered population 2027/28],gp_mff_index[LAD21],lad_payment_mff[[#This Row],[LAD21]])</f>
        <v>0.95105917015518604</v>
      </c>
      <c r="L23" s="90">
        <f>SUMIFS(gp_mff_index[Normalised Specialised MFF 
2028/29],gp_mff_index[LAD21],lad_payment_mff[[#This Row],[LAD21]])/SUMIFS(gp_mff_index[Registered population 2028/29],gp_mff_index[LAD21],lad_payment_mff[[#This Row],[LAD21]])</f>
        <v>0.9510890078188986</v>
      </c>
    </row>
    <row r="24" spans="1:12" x14ac:dyDescent="0.2">
      <c r="A24" s="65" t="s">
        <v>456</v>
      </c>
      <c r="B24" s="35" t="s">
        <v>765</v>
      </c>
      <c r="C24" s="143">
        <v>1.046754830969294</v>
      </c>
      <c r="D24" s="90">
        <f>SUMIFS(gp_mff_index[Normalised Non-spec MFF WP (base year)],gp_mff_index[LAD21],lad_payment_mff[[#This Row],[LAD21]])/SUMIFS(gp_mff_index[Registered population (base year)],gp_mff_index[LAD21],lad_payment_mff[[#This Row],[LAD21]])</f>
        <v>0.98485724131964747</v>
      </c>
      <c r="E24" s="90">
        <f>SUMIFS(gp_mff_index[Normalised Non-spec MFF WP 2026/27],gp_mff_index[LAD21],lad_payment_mff[[#This Row],[LAD21]])/SUMIFS(gp_mff_index[Registered population 2026/27],gp_mff_index[LAD21],lad_payment_mff[[#This Row],[LAD21]])</f>
        <v>0.98490762242813612</v>
      </c>
      <c r="F24" s="90">
        <f>SUMIFS(gp_mff_index[Normalised Non-spec MFF WP 2027/28],gp_mff_index[LAD21],lad_payment_mff[[#This Row],[LAD21]])/SUMIFS(gp_mff_index[Registered population 2027/28],gp_mff_index[LAD21],lad_payment_mff[[#This Row],[LAD21]])</f>
        <v>0.98495585331821078</v>
      </c>
      <c r="G24" s="96">
        <f>SUMIFS(gp_mff_index[Normalised Non-spec MFF WP 2028/29],gp_mff_index[LAD21],lad_payment_mff[[#This Row],[LAD21]])/SUMIFS(gp_mff_index[Registered population 2028/29],gp_mff_index[LAD21],lad_payment_mff[[#This Row],[LAD21]])</f>
        <v>0.98499094527364606</v>
      </c>
      <c r="H24" s="144">
        <v>1.0547536005418745</v>
      </c>
      <c r="I24" s="90">
        <f>SUMIFS(gp_mff_index[Normalised Specialised MFF 
(base year)],gp_mff_index[LAD21],lad_payment_mff[[#This Row],[LAD21]])/SUMIFS(gp_mff_index[Registered population (base year)],gp_mff_index[LAD21],lad_payment_mff[[#This Row],[LAD21]])</f>
        <v>0.97970304014339138</v>
      </c>
      <c r="J24" s="90">
        <f>SUMIFS(gp_mff_index[Normalised Specialised MFF 
2026/27],gp_mff_index[LAD21],lad_payment_mff[[#This Row],[LAD21]])/SUMIFS(gp_mff_index[Registered population 2026/27],gp_mff_index[LAD21],lad_payment_mff[[#This Row],[LAD21]])</f>
        <v>0.97974598344128583</v>
      </c>
      <c r="K24" s="90">
        <f>SUMIFS(gp_mff_index[Normalised Specialised MFF 
2027/28],gp_mff_index[LAD21],lad_payment_mff[[#This Row],[LAD21]])/SUMIFS(gp_mff_index[Registered population 2027/28],gp_mff_index[LAD21],lad_payment_mff[[#This Row],[LAD21]])</f>
        <v>0.97978780055109094</v>
      </c>
      <c r="L24" s="90">
        <f>SUMIFS(gp_mff_index[Normalised Specialised MFF 
2028/29],gp_mff_index[LAD21],lad_payment_mff[[#This Row],[LAD21]])/SUMIFS(gp_mff_index[Registered population 2028/29],gp_mff_index[LAD21],lad_payment_mff[[#This Row],[LAD21]])</f>
        <v>0.97981853952067499</v>
      </c>
    </row>
    <row r="25" spans="1:12" x14ac:dyDescent="0.2">
      <c r="A25" s="65" t="s">
        <v>455</v>
      </c>
      <c r="B25" s="35" t="s">
        <v>764</v>
      </c>
      <c r="C25" s="143">
        <v>1.0557862706881533</v>
      </c>
      <c r="D25" s="90">
        <f>SUMIFS(gp_mff_index[Normalised Non-spec MFF WP (base year)],gp_mff_index[LAD21],lad_payment_mff[[#This Row],[LAD21]])/SUMIFS(gp_mff_index[Registered population (base year)],gp_mff_index[LAD21],lad_payment_mff[[#This Row],[LAD21]])</f>
        <v>0.9933546263266243</v>
      </c>
      <c r="E25" s="90">
        <f>SUMIFS(gp_mff_index[Normalised Non-spec MFF WP 2026/27],gp_mff_index[LAD21],lad_payment_mff[[#This Row],[LAD21]])/SUMIFS(gp_mff_index[Registered population 2026/27],gp_mff_index[LAD21],lad_payment_mff[[#This Row],[LAD21]])</f>
        <v>0.99340544212519699</v>
      </c>
      <c r="F25" s="90">
        <f>SUMIFS(gp_mff_index[Normalised Non-spec MFF WP 2027/28],gp_mff_index[LAD21],lad_payment_mff[[#This Row],[LAD21]])/SUMIFS(gp_mff_index[Registered population 2027/28],gp_mff_index[LAD21],lad_payment_mff[[#This Row],[LAD21]])</f>
        <v>0.993454089153189</v>
      </c>
      <c r="G25" s="96">
        <f>SUMIFS(gp_mff_index[Normalised Non-spec MFF WP 2028/29],gp_mff_index[LAD21],lad_payment_mff[[#This Row],[LAD21]])/SUMIFS(gp_mff_index[Registered population 2028/29],gp_mff_index[LAD21],lad_payment_mff[[#This Row],[LAD21]])</f>
        <v>0.99348948388332592</v>
      </c>
      <c r="H25" s="144">
        <v>1.0561317502927678</v>
      </c>
      <c r="I25" s="90">
        <f>SUMIFS(gp_mff_index[Normalised Specialised MFF 
(base year)],gp_mff_index[LAD21],lad_payment_mff[[#This Row],[LAD21]])/SUMIFS(gp_mff_index[Registered population (base year)],gp_mff_index[LAD21],lad_payment_mff[[#This Row],[LAD21]])</f>
        <v>0.98098312821327616</v>
      </c>
      <c r="J25" s="90">
        <f>SUMIFS(gp_mff_index[Normalised Specialised MFF 
2026/27],gp_mff_index[LAD21],lad_payment_mff[[#This Row],[LAD21]])/SUMIFS(gp_mff_index[Registered population 2026/27],gp_mff_index[LAD21],lad_payment_mff[[#This Row],[LAD21]])</f>
        <v>0.98102612762123853</v>
      </c>
      <c r="K25" s="90">
        <f>SUMIFS(gp_mff_index[Normalised Specialised MFF 
2027/28],gp_mff_index[LAD21],lad_payment_mff[[#This Row],[LAD21]])/SUMIFS(gp_mff_index[Registered population 2027/28],gp_mff_index[LAD21],lad_payment_mff[[#This Row],[LAD21]])</f>
        <v>0.98106799936962408</v>
      </c>
      <c r="L25" s="90">
        <f>SUMIFS(gp_mff_index[Normalised Specialised MFF 
2028/29],gp_mff_index[LAD21],lad_payment_mff[[#This Row],[LAD21]])/SUMIFS(gp_mff_index[Registered population 2028/29],gp_mff_index[LAD21],lad_payment_mff[[#This Row],[LAD21]])</f>
        <v>0.98109877850299776</v>
      </c>
    </row>
    <row r="26" spans="1:12" x14ac:dyDescent="0.2">
      <c r="A26" s="65" t="s">
        <v>454</v>
      </c>
      <c r="B26" s="35" t="s">
        <v>763</v>
      </c>
      <c r="C26" s="143">
        <v>1.0550225164011433</v>
      </c>
      <c r="D26" s="90">
        <f>SUMIFS(gp_mff_index[Normalised Non-spec MFF WP (base year)],gp_mff_index[LAD21],lad_payment_mff[[#This Row],[LAD21]])/SUMIFS(gp_mff_index[Registered population (base year)],gp_mff_index[LAD21],lad_payment_mff[[#This Row],[LAD21]])</f>
        <v>0.99263603500237585</v>
      </c>
      <c r="E26" s="90">
        <f>SUMIFS(gp_mff_index[Normalised Non-spec MFF WP 2026/27],gp_mff_index[LAD21],lad_payment_mff[[#This Row],[LAD21]])/SUMIFS(gp_mff_index[Registered population 2026/27],gp_mff_index[LAD21],lad_payment_mff[[#This Row],[LAD21]])</f>
        <v>0.99268681404087133</v>
      </c>
      <c r="F26" s="90">
        <f>SUMIFS(gp_mff_index[Normalised Non-spec MFF WP 2027/28],gp_mff_index[LAD21],lad_payment_mff[[#This Row],[LAD21]])/SUMIFS(gp_mff_index[Registered population 2027/28],gp_mff_index[LAD21],lad_payment_mff[[#This Row],[LAD21]])</f>
        <v>0.99273542587767316</v>
      </c>
      <c r="G26" s="96">
        <f>SUMIFS(gp_mff_index[Normalised Non-spec MFF WP 2028/29],gp_mff_index[LAD21],lad_payment_mff[[#This Row],[LAD21]])/SUMIFS(gp_mff_index[Registered population 2028/29],gp_mff_index[LAD21],lad_payment_mff[[#This Row],[LAD21]])</f>
        <v>0.99277079500331233</v>
      </c>
      <c r="H26" s="144">
        <v>1.0562918671590507</v>
      </c>
      <c r="I26" s="90">
        <f>SUMIFS(gp_mff_index[Normalised Specialised MFF 
(base year)],gp_mff_index[LAD21],lad_payment_mff[[#This Row],[LAD21]])/SUMIFS(gp_mff_index[Registered population (base year)],gp_mff_index[LAD21],lad_payment_mff[[#This Row],[LAD21]])</f>
        <v>0.98113185202952824</v>
      </c>
      <c r="J26" s="90">
        <f>SUMIFS(gp_mff_index[Normalised Specialised MFF 
2026/27],gp_mff_index[LAD21],lad_payment_mff[[#This Row],[LAD21]])/SUMIFS(gp_mff_index[Registered population 2026/27],gp_mff_index[LAD21],lad_payment_mff[[#This Row],[LAD21]])</f>
        <v>0.98117485795649528</v>
      </c>
      <c r="K26" s="90">
        <f>SUMIFS(gp_mff_index[Normalised Specialised MFF 
2027/28],gp_mff_index[LAD21],lad_payment_mff[[#This Row],[LAD21]])/SUMIFS(gp_mff_index[Registered population 2027/28],gp_mff_index[LAD21],lad_payment_mff[[#This Row],[LAD21]])</f>
        <v>0.9812167360529267</v>
      </c>
      <c r="L26" s="90">
        <f>SUMIFS(gp_mff_index[Normalised Specialised MFF 
2028/29],gp_mff_index[LAD21],lad_payment_mff[[#This Row],[LAD21]])/SUMIFS(gp_mff_index[Registered population 2028/29],gp_mff_index[LAD21],lad_payment_mff[[#This Row],[LAD21]])</f>
        <v>0.98124751985262981</v>
      </c>
    </row>
    <row r="27" spans="1:12" x14ac:dyDescent="0.2">
      <c r="A27" s="65" t="s">
        <v>453</v>
      </c>
      <c r="B27" s="35" t="s">
        <v>762</v>
      </c>
      <c r="C27" s="143">
        <v>1.0559231913141134</v>
      </c>
      <c r="D27" s="90">
        <f>SUMIFS(gp_mff_index[Normalised Non-spec MFF WP (base year)],gp_mff_index[LAD21],lad_payment_mff[[#This Row],[LAD21]])/SUMIFS(gp_mff_index[Registered population (base year)],gp_mff_index[LAD21],lad_payment_mff[[#This Row],[LAD21]])</f>
        <v>0.993483450446631</v>
      </c>
      <c r="E27" s="90">
        <f>SUMIFS(gp_mff_index[Normalised Non-spec MFF WP 2026/27],gp_mff_index[LAD21],lad_payment_mff[[#This Row],[LAD21]])/SUMIFS(gp_mff_index[Registered population 2026/27],gp_mff_index[LAD21],lad_payment_mff[[#This Row],[LAD21]])</f>
        <v>0.99353427283529772</v>
      </c>
      <c r="F27" s="90">
        <f>SUMIFS(gp_mff_index[Normalised Non-spec MFF WP 2027/28],gp_mff_index[LAD21],lad_payment_mff[[#This Row],[LAD21]])/SUMIFS(gp_mff_index[Registered population 2027/28],gp_mff_index[LAD21],lad_payment_mff[[#This Row],[LAD21]])</f>
        <v>0.99358292617212551</v>
      </c>
      <c r="G27" s="96">
        <f>SUMIFS(gp_mff_index[Normalised Non-spec MFF WP 2028/29],gp_mff_index[LAD21],lad_payment_mff[[#This Row],[LAD21]])/SUMIFS(gp_mff_index[Registered population 2028/29],gp_mff_index[LAD21],lad_payment_mff[[#This Row],[LAD21]])</f>
        <v>0.99361832549245943</v>
      </c>
      <c r="H27" s="144">
        <v>1.0559532369380182</v>
      </c>
      <c r="I27" s="90">
        <f>SUMIFS(gp_mff_index[Normalised Specialised MFF 
(base year)],gp_mff_index[LAD21],lad_payment_mff[[#This Row],[LAD21]])/SUMIFS(gp_mff_index[Registered population (base year)],gp_mff_index[LAD21],lad_payment_mff[[#This Row],[LAD21]])</f>
        <v>0.98081731690316143</v>
      </c>
      <c r="J27" s="90">
        <f>SUMIFS(gp_mff_index[Normalised Specialised MFF 
2026/27],gp_mff_index[LAD21],lad_payment_mff[[#This Row],[LAD21]])/SUMIFS(gp_mff_index[Registered population 2026/27],gp_mff_index[LAD21],lad_payment_mff[[#This Row],[LAD21]])</f>
        <v>0.98086030904312038</v>
      </c>
      <c r="K27" s="90">
        <f>SUMIFS(gp_mff_index[Normalised Specialised MFF 
2027/28],gp_mff_index[LAD21],lad_payment_mff[[#This Row],[LAD21]])/SUMIFS(gp_mff_index[Registered population 2027/28],gp_mff_index[LAD21],lad_payment_mff[[#This Row],[LAD21]])</f>
        <v>0.98090217371410759</v>
      </c>
      <c r="L27" s="90">
        <f>SUMIFS(gp_mff_index[Normalised Specialised MFF 
2028/29],gp_mff_index[LAD21],lad_payment_mff[[#This Row],[LAD21]])/SUMIFS(gp_mff_index[Registered population 2028/29],gp_mff_index[LAD21],lad_payment_mff[[#This Row],[LAD21]])</f>
        <v>0.98093294764501715</v>
      </c>
    </row>
    <row r="28" spans="1:12" x14ac:dyDescent="0.2">
      <c r="A28" s="65" t="s">
        <v>452</v>
      </c>
      <c r="B28" s="35" t="s">
        <v>761</v>
      </c>
      <c r="C28" s="143">
        <v>1.0046724576970618</v>
      </c>
      <c r="D28" s="90">
        <f>SUMIFS(gp_mff_index[Normalised Non-spec MFF WP (base year)],gp_mff_index[LAD21],lad_payment_mff[[#This Row],[LAD21]])/SUMIFS(gp_mff_index[Registered population (base year)],gp_mff_index[LAD21],lad_payment_mff[[#This Row],[LAD21]])</f>
        <v>0.94526331844212097</v>
      </c>
      <c r="E28" s="90">
        <f>SUMIFS(gp_mff_index[Normalised Non-spec MFF WP 2026/27],gp_mff_index[LAD21],lad_payment_mff[[#This Row],[LAD21]])/SUMIFS(gp_mff_index[Registered population 2026/27],gp_mff_index[LAD21],lad_payment_mff[[#This Row],[LAD21]])</f>
        <v>0.94531167409388406</v>
      </c>
      <c r="F28" s="90">
        <f>SUMIFS(gp_mff_index[Normalised Non-spec MFF WP 2027/28],gp_mff_index[LAD21],lad_payment_mff[[#This Row],[LAD21]])/SUMIFS(gp_mff_index[Registered population 2027/28],gp_mff_index[LAD21],lad_payment_mff[[#This Row],[LAD21]])</f>
        <v>0.94535796597182364</v>
      </c>
      <c r="G28" s="96">
        <f>SUMIFS(gp_mff_index[Normalised Non-spec MFF WP 2028/29],gp_mff_index[LAD21],lad_payment_mff[[#This Row],[LAD21]])/SUMIFS(gp_mff_index[Registered population 2028/29],gp_mff_index[LAD21],lad_payment_mff[[#This Row],[LAD21]])</f>
        <v>0.94539164713580803</v>
      </c>
      <c r="H28" s="144">
        <v>1.010713871527277</v>
      </c>
      <c r="I28" s="90">
        <f>SUMIFS(gp_mff_index[Normalised Specialised MFF 
(base year)],gp_mff_index[LAD21],lad_payment_mff[[#This Row],[LAD21]])/SUMIFS(gp_mff_index[Registered population (base year)],gp_mff_index[LAD21],lad_payment_mff[[#This Row],[LAD21]])</f>
        <v>0.93879694000727698</v>
      </c>
      <c r="J28" s="90">
        <f>SUMIFS(gp_mff_index[Normalised Specialised MFF 
2026/27],gp_mff_index[LAD21],lad_payment_mff[[#This Row],[LAD21]])/SUMIFS(gp_mff_index[Registered population 2026/27],gp_mff_index[LAD21],lad_payment_mff[[#This Row],[LAD21]])</f>
        <v>0.93883809026914822</v>
      </c>
      <c r="K28" s="90">
        <f>SUMIFS(gp_mff_index[Normalised Specialised MFF 
2027/28],gp_mff_index[LAD21],lad_payment_mff[[#This Row],[LAD21]])/SUMIFS(gp_mff_index[Registered population 2027/28],gp_mff_index[LAD21],lad_payment_mff[[#This Row],[LAD21]])</f>
        <v>0.93887816136530222</v>
      </c>
      <c r="L28" s="90">
        <f>SUMIFS(gp_mff_index[Normalised Specialised MFF 
2028/29],gp_mff_index[LAD21],lad_payment_mff[[#This Row],[LAD21]])/SUMIFS(gp_mff_index[Registered population 2028/29],gp_mff_index[LAD21],lad_payment_mff[[#This Row],[LAD21]])</f>
        <v>0.93890761687314717</v>
      </c>
    </row>
    <row r="29" spans="1:12" x14ac:dyDescent="0.2">
      <c r="A29" s="65" t="s">
        <v>451</v>
      </c>
      <c r="B29" s="35" t="s">
        <v>760</v>
      </c>
      <c r="C29" s="143">
        <v>1.0067202093258247</v>
      </c>
      <c r="D29" s="90">
        <f>SUMIFS(gp_mff_index[Normalised Non-spec MFF WP (base year)],gp_mff_index[LAD21],lad_payment_mff[[#This Row],[LAD21]])/SUMIFS(gp_mff_index[Registered population (base year)],gp_mff_index[LAD21],lad_payment_mff[[#This Row],[LAD21]])</f>
        <v>0.94718998069420157</v>
      </c>
      <c r="E29" s="90">
        <f>SUMIFS(gp_mff_index[Normalised Non-spec MFF WP 2026/27],gp_mff_index[LAD21],lad_payment_mff[[#This Row],[LAD21]])/SUMIFS(gp_mff_index[Registered population 2026/27],gp_mff_index[LAD21],lad_payment_mff[[#This Row],[LAD21]])</f>
        <v>0.94723843490581339</v>
      </c>
      <c r="F29" s="90">
        <f>SUMIFS(gp_mff_index[Normalised Non-spec MFF WP 2027/28],gp_mff_index[LAD21],lad_payment_mff[[#This Row],[LAD21]])/SUMIFS(gp_mff_index[Registered population 2027/28],gp_mff_index[LAD21],lad_payment_mff[[#This Row],[LAD21]])</f>
        <v>0.94728482113715862</v>
      </c>
      <c r="G29" s="96">
        <f>SUMIFS(gp_mff_index[Normalised Non-spec MFF WP 2028/29],gp_mff_index[LAD21],lad_payment_mff[[#This Row],[LAD21]])/SUMIFS(gp_mff_index[Registered population 2028/29],gp_mff_index[LAD21],lad_payment_mff[[#This Row],[LAD21]])</f>
        <v>0.94731857095103744</v>
      </c>
      <c r="H29" s="144">
        <v>1.0161237914740751</v>
      </c>
      <c r="I29" s="90">
        <f>SUMIFS(gp_mff_index[Normalised Specialised MFF 
(base year)],gp_mff_index[LAD21],lad_payment_mff[[#This Row],[LAD21]])/SUMIFS(gp_mff_index[Registered population (base year)],gp_mff_index[LAD21],lad_payment_mff[[#This Row],[LAD21]])</f>
        <v>0.94382191931627168</v>
      </c>
      <c r="J29" s="90">
        <f>SUMIFS(gp_mff_index[Normalised Specialised MFF 
2026/27],gp_mff_index[LAD21],lad_payment_mff[[#This Row],[LAD21]])/SUMIFS(gp_mff_index[Registered population 2026/27],gp_mff_index[LAD21],lad_payment_mff[[#This Row],[LAD21]])</f>
        <v>0.94386328983792955</v>
      </c>
      <c r="K29" s="90">
        <f>SUMIFS(gp_mff_index[Normalised Specialised MFF 
2027/28],gp_mff_index[LAD21],lad_payment_mff[[#This Row],[LAD21]])/SUMIFS(gp_mff_index[Registered population 2027/28],gp_mff_index[LAD21],lad_payment_mff[[#This Row],[LAD21]])</f>
        <v>0.9439035754175592</v>
      </c>
      <c r="L29" s="90">
        <f>SUMIFS(gp_mff_index[Normalised Specialised MFF 
2028/29],gp_mff_index[LAD21],lad_payment_mff[[#This Row],[LAD21]])/SUMIFS(gp_mff_index[Registered population 2028/29],gp_mff_index[LAD21],lad_payment_mff[[#This Row],[LAD21]])</f>
        <v>0.943933188588164</v>
      </c>
    </row>
    <row r="30" spans="1:12" x14ac:dyDescent="0.2">
      <c r="A30" s="65" t="s">
        <v>450</v>
      </c>
      <c r="B30" s="35" t="s">
        <v>759</v>
      </c>
      <c r="C30" s="143">
        <v>1.0596366667815602</v>
      </c>
      <c r="D30" s="90">
        <f>SUMIFS(gp_mff_index[Normalised Non-spec MFF WP (base year)],gp_mff_index[LAD21],lad_payment_mff[[#This Row],[LAD21]])/SUMIFS(gp_mff_index[Registered population (base year)],gp_mff_index[LAD21],lad_payment_mff[[#This Row],[LAD21]])</f>
        <v>0.99697733755025397</v>
      </c>
      <c r="E30" s="90">
        <f>SUMIFS(gp_mff_index[Normalised Non-spec MFF WP 2026/27],gp_mff_index[LAD21],lad_payment_mff[[#This Row],[LAD21]])/SUMIFS(gp_mff_index[Registered population 2026/27],gp_mff_index[LAD21],lad_payment_mff[[#This Row],[LAD21]])</f>
        <v>0.99702833867132701</v>
      </c>
      <c r="F30" s="90">
        <f>SUMIFS(gp_mff_index[Normalised Non-spec MFF WP 2027/28],gp_mff_index[LAD21],lad_payment_mff[[#This Row],[LAD21]])/SUMIFS(gp_mff_index[Registered population 2027/28],gp_mff_index[LAD21],lad_payment_mff[[#This Row],[LAD21]])</f>
        <v>0.99707716311243055</v>
      </c>
      <c r="G30" s="96">
        <f>SUMIFS(gp_mff_index[Normalised Non-spec MFF WP 2028/29],gp_mff_index[LAD21],lad_payment_mff[[#This Row],[LAD21]])/SUMIFS(gp_mff_index[Registered population 2028/29],gp_mff_index[LAD21],lad_payment_mff[[#This Row],[LAD21]])</f>
        <v>0.99711268692525457</v>
      </c>
      <c r="H30" s="144">
        <v>1.0754436641197409</v>
      </c>
      <c r="I30" s="90">
        <f>SUMIFS(gp_mff_index[Normalised Specialised MFF 
(base year)],gp_mff_index[LAD21],lad_payment_mff[[#This Row],[LAD21]])/SUMIFS(gp_mff_index[Registered population (base year)],gp_mff_index[LAD21],lad_payment_mff[[#This Row],[LAD21]])</f>
        <v>0.99892091072243638</v>
      </c>
      <c r="J30" s="90">
        <f>SUMIFS(gp_mff_index[Normalised Specialised MFF 
2026/27],gp_mff_index[LAD21],lad_payment_mff[[#This Row],[LAD21]])/SUMIFS(gp_mff_index[Registered population 2026/27],gp_mff_index[LAD21],lad_payment_mff[[#This Row],[LAD21]])</f>
        <v>0.99896469639675245</v>
      </c>
      <c r="K30" s="90">
        <f>SUMIFS(gp_mff_index[Normalised Specialised MFF 
2027/28],gp_mff_index[LAD21],lad_payment_mff[[#This Row],[LAD21]])/SUMIFS(gp_mff_index[Registered population 2027/28],gp_mff_index[LAD21],lad_payment_mff[[#This Row],[LAD21]])</f>
        <v>0.99900733379165596</v>
      </c>
      <c r="L30" s="90">
        <f>SUMIFS(gp_mff_index[Normalised Specialised MFF 
2028/29],gp_mff_index[LAD21],lad_payment_mff[[#This Row],[LAD21]])/SUMIFS(gp_mff_index[Registered population 2028/29],gp_mff_index[LAD21],lad_payment_mff[[#This Row],[LAD21]])</f>
        <v>0.99903867573735916</v>
      </c>
    </row>
    <row r="31" spans="1:12" x14ac:dyDescent="0.2">
      <c r="A31" s="65" t="s">
        <v>449</v>
      </c>
      <c r="B31" s="35" t="s">
        <v>758</v>
      </c>
      <c r="C31" s="143">
        <v>1.0368847891500454</v>
      </c>
      <c r="D31" s="90">
        <f>SUMIFS(gp_mff_index[Normalised Non-spec MFF WP (base year)],gp_mff_index[LAD21],lad_payment_mff[[#This Row],[LAD21]])/SUMIFS(gp_mff_index[Registered population (base year)],gp_mff_index[LAD21],lad_payment_mff[[#This Row],[LAD21]])</f>
        <v>0.97557084313907649</v>
      </c>
      <c r="E31" s="90">
        <f>SUMIFS(gp_mff_index[Normalised Non-spec MFF WP 2026/27],gp_mff_index[LAD21],lad_payment_mff[[#This Row],[LAD21]])/SUMIFS(gp_mff_index[Registered population 2026/27],gp_mff_index[LAD21],lad_payment_mff[[#This Row],[LAD21]])</f>
        <v>0.97562074919492403</v>
      </c>
      <c r="F31" s="90">
        <f>SUMIFS(gp_mff_index[Normalised Non-spec MFF WP 2027/28],gp_mff_index[LAD21],lad_payment_mff[[#This Row],[LAD21]])/SUMIFS(gp_mff_index[Registered population 2027/28],gp_mff_index[LAD21],lad_payment_mff[[#This Row],[LAD21]])</f>
        <v>0.97566852530715753</v>
      </c>
      <c r="G31" s="96">
        <f>SUMIFS(gp_mff_index[Normalised Non-spec MFF WP 2028/29],gp_mff_index[LAD21],lad_payment_mff[[#This Row],[LAD21]])/SUMIFS(gp_mff_index[Registered population 2028/29],gp_mff_index[LAD21],lad_payment_mff[[#This Row],[LAD21]])</f>
        <v>0.97570328637415848</v>
      </c>
      <c r="H31" s="144">
        <v>1.0871453716510664</v>
      </c>
      <c r="I31" s="90">
        <f>SUMIFS(gp_mff_index[Normalised Specialised MFF 
(base year)],gp_mff_index[LAD21],lad_payment_mff[[#This Row],[LAD21]])/SUMIFS(gp_mff_index[Registered population (base year)],gp_mff_index[LAD21],lad_payment_mff[[#This Row],[LAD21]])</f>
        <v>1.0097899880476222</v>
      </c>
      <c r="J31" s="90">
        <f>SUMIFS(gp_mff_index[Normalised Specialised MFF 
2026/27],gp_mff_index[LAD21],lad_payment_mff[[#This Row],[LAD21]])/SUMIFS(gp_mff_index[Registered population 2026/27],gp_mff_index[LAD21],lad_payment_mff[[#This Row],[LAD21]])</f>
        <v>1.0098342501459208</v>
      </c>
      <c r="K31" s="90">
        <f>SUMIFS(gp_mff_index[Normalised Specialised MFF 
2027/28],gp_mff_index[LAD21],lad_payment_mff[[#This Row],[LAD21]])/SUMIFS(gp_mff_index[Registered population 2027/28],gp_mff_index[LAD21],lad_payment_mff[[#This Row],[LAD21]])</f>
        <v>1.0098773514705892</v>
      </c>
      <c r="L31" s="90">
        <f>SUMIFS(gp_mff_index[Normalised Specialised MFF 
2028/29],gp_mff_index[LAD21],lad_payment_mff[[#This Row],[LAD21]])/SUMIFS(gp_mff_index[Registered population 2028/29],gp_mff_index[LAD21],lad_payment_mff[[#This Row],[LAD21]])</f>
        <v>1.0099090344423214</v>
      </c>
    </row>
    <row r="32" spans="1:12" x14ac:dyDescent="0.2">
      <c r="A32" s="65" t="s">
        <v>448</v>
      </c>
      <c r="B32" s="35" t="s">
        <v>757</v>
      </c>
      <c r="C32" s="143">
        <v>1.0753629298423539</v>
      </c>
      <c r="D32" s="90">
        <f>SUMIFS(gp_mff_index[Normalised Non-spec MFF WP (base year)],gp_mff_index[LAD21],lad_payment_mff[[#This Row],[LAD21]])/SUMIFS(gp_mff_index[Registered population (base year)],gp_mff_index[LAD21],lad_payment_mff[[#This Row],[LAD21]])</f>
        <v>1.0117736619579261</v>
      </c>
      <c r="E32" s="90">
        <f>SUMIFS(gp_mff_index[Normalised Non-spec MFF WP 2026/27],gp_mff_index[LAD21],lad_payment_mff[[#This Row],[LAD21]])/SUMIFS(gp_mff_index[Registered population 2026/27],gp_mff_index[LAD21],lad_payment_mff[[#This Row],[LAD21]])</f>
        <v>1.0118254199960353</v>
      </c>
      <c r="F32" s="90">
        <f>SUMIFS(gp_mff_index[Normalised Non-spec MFF WP 2027/28],gp_mff_index[LAD21],lad_payment_mff[[#This Row],[LAD21]])/SUMIFS(gp_mff_index[Registered population 2027/28],gp_mff_index[LAD21],lad_payment_mff[[#This Row],[LAD21]])</f>
        <v>1.0118749690496691</v>
      </c>
      <c r="G32" s="96">
        <f>SUMIFS(gp_mff_index[Normalised Non-spec MFF WP 2028/29],gp_mff_index[LAD21],lad_payment_mff[[#This Row],[LAD21]])/SUMIFS(gp_mff_index[Registered population 2028/29],gp_mff_index[LAD21],lad_payment_mff[[#This Row],[LAD21]])</f>
        <v>1.011911020077946</v>
      </c>
      <c r="H32" s="144">
        <v>1.1446808578852485</v>
      </c>
      <c r="I32" s="90">
        <f>SUMIFS(gp_mff_index[Normalised Specialised MFF 
(base year)],gp_mff_index[LAD21],lad_payment_mff[[#This Row],[LAD21]])/SUMIFS(gp_mff_index[Registered population (base year)],gp_mff_index[LAD21],lad_payment_mff[[#This Row],[LAD21]])</f>
        <v>1.0632315603264921</v>
      </c>
      <c r="J32" s="90">
        <f>SUMIFS(gp_mff_index[Normalised Specialised MFF 
2026/27],gp_mff_index[LAD21],lad_payment_mff[[#This Row],[LAD21]])/SUMIFS(gp_mff_index[Registered population 2026/27],gp_mff_index[LAD21],lad_payment_mff[[#This Row],[LAD21]])</f>
        <v>1.0632781649278393</v>
      </c>
      <c r="K32" s="90">
        <f>SUMIFS(gp_mff_index[Normalised Specialised MFF 
2027/28],gp_mff_index[LAD21],lad_payment_mff[[#This Row],[LAD21]])/SUMIFS(gp_mff_index[Registered population 2027/28],gp_mff_index[LAD21],lad_payment_mff[[#This Row],[LAD21]])</f>
        <v>1.0633235473234097</v>
      </c>
      <c r="L32" s="90">
        <f>SUMIFS(gp_mff_index[Normalised Specialised MFF 
2028/29],gp_mff_index[LAD21],lad_payment_mff[[#This Row],[LAD21]])/SUMIFS(gp_mff_index[Registered population 2028/29],gp_mff_index[LAD21],lad_payment_mff[[#This Row],[LAD21]])</f>
        <v>1.0633569070673847</v>
      </c>
    </row>
    <row r="33" spans="1:12" x14ac:dyDescent="0.2">
      <c r="A33" s="65" t="s">
        <v>447</v>
      </c>
      <c r="B33" s="35" t="s">
        <v>756</v>
      </c>
      <c r="C33" s="143">
        <v>1.0671755809475483</v>
      </c>
      <c r="D33" s="90">
        <f>SUMIFS(gp_mff_index[Normalised Non-spec MFF WP (base year)],gp_mff_index[LAD21],lad_payment_mff[[#This Row],[LAD21]])/SUMIFS(gp_mff_index[Registered population (base year)],gp_mff_index[LAD21],lad_payment_mff[[#This Row],[LAD21]])</f>
        <v>1.0040704542843675</v>
      </c>
      <c r="E33" s="90">
        <f>SUMIFS(gp_mff_index[Normalised Non-spec MFF WP 2026/27],gp_mff_index[LAD21],lad_payment_mff[[#This Row],[LAD21]])/SUMIFS(gp_mff_index[Registered population 2026/27],gp_mff_index[LAD21],lad_payment_mff[[#This Row],[LAD21]])</f>
        <v>1.0041218182591294</v>
      </c>
      <c r="F33" s="90">
        <f>SUMIFS(gp_mff_index[Normalised Non-spec MFF WP 2027/28],gp_mff_index[LAD21],lad_payment_mff[[#This Row],[LAD21]])/SUMIFS(gp_mff_index[Registered population 2027/28],gp_mff_index[LAD21],lad_payment_mff[[#This Row],[LAD21]])</f>
        <v>1.0041709900676672</v>
      </c>
      <c r="G33" s="96">
        <f>SUMIFS(gp_mff_index[Normalised Non-spec MFF WP 2028/29],gp_mff_index[LAD21],lad_payment_mff[[#This Row],[LAD21]])/SUMIFS(gp_mff_index[Registered population 2028/29],gp_mff_index[LAD21],lad_payment_mff[[#This Row],[LAD21]])</f>
        <v>1.0042067666189869</v>
      </c>
      <c r="H33" s="144">
        <v>1.1523075793589468</v>
      </c>
      <c r="I33" s="90">
        <f>SUMIFS(gp_mff_index[Normalised Specialised MFF 
(base year)],gp_mff_index[LAD21],lad_payment_mff[[#This Row],[LAD21]])/SUMIFS(gp_mff_index[Registered population (base year)],gp_mff_index[LAD21],lad_payment_mff[[#This Row],[LAD21]])</f>
        <v>1.0703156055577876</v>
      </c>
      <c r="J33" s="90">
        <f>SUMIFS(gp_mff_index[Normalised Specialised MFF 
2026/27],gp_mff_index[LAD21],lad_payment_mff[[#This Row],[LAD21]])/SUMIFS(gp_mff_index[Registered population 2026/27],gp_mff_index[LAD21],lad_payment_mff[[#This Row],[LAD21]])</f>
        <v>1.070362520673906</v>
      </c>
      <c r="K33" s="90">
        <f>SUMIFS(gp_mff_index[Normalised Specialised MFF 
2027/28],gp_mff_index[LAD21],lad_payment_mff[[#This Row],[LAD21]])/SUMIFS(gp_mff_index[Registered population 2027/28],gp_mff_index[LAD21],lad_payment_mff[[#This Row],[LAD21]])</f>
        <v>1.0704082054409934</v>
      </c>
      <c r="L33" s="90">
        <f>SUMIFS(gp_mff_index[Normalised Specialised MFF 
2028/29],gp_mff_index[LAD21],lad_payment_mff[[#This Row],[LAD21]])/SUMIFS(gp_mff_index[Registered population 2028/29],gp_mff_index[LAD21],lad_payment_mff[[#This Row],[LAD21]])</f>
        <v>1.0704417874525776</v>
      </c>
    </row>
    <row r="34" spans="1:12" x14ac:dyDescent="0.2">
      <c r="A34" s="65" t="s">
        <v>446</v>
      </c>
      <c r="B34" s="35" t="s">
        <v>755</v>
      </c>
      <c r="C34" s="143">
        <v>1.0735901746624739</v>
      </c>
      <c r="D34" s="90">
        <f>SUMIFS(gp_mff_index[Normalised Non-spec MFF WP (base year)],gp_mff_index[LAD21],lad_payment_mff[[#This Row],[LAD21]])/SUMIFS(gp_mff_index[Registered population (base year)],gp_mff_index[LAD21],lad_payment_mff[[#This Row],[LAD21]])</f>
        <v>1.0101057348327414</v>
      </c>
      <c r="E34" s="90">
        <f>SUMIFS(gp_mff_index[Normalised Non-spec MFF WP 2026/27],gp_mff_index[LAD21],lad_payment_mff[[#This Row],[LAD21]])/SUMIFS(gp_mff_index[Registered population 2026/27],gp_mff_index[LAD21],lad_payment_mff[[#This Row],[LAD21]])</f>
        <v>1.0101574075467938</v>
      </c>
      <c r="F34" s="90">
        <f>SUMIFS(gp_mff_index[Normalised Non-spec MFF WP 2027/28],gp_mff_index[LAD21],lad_payment_mff[[#This Row],[LAD21]])/SUMIFS(gp_mff_index[Registered population 2027/28],gp_mff_index[LAD21],lad_payment_mff[[#This Row],[LAD21]])</f>
        <v>1.0102068749179169</v>
      </c>
      <c r="G34" s="96">
        <f>SUMIFS(gp_mff_index[Normalised Non-spec MFF WP 2028/29],gp_mff_index[LAD21],lad_payment_mff[[#This Row],[LAD21]])/SUMIFS(gp_mff_index[Registered population 2028/29],gp_mff_index[LAD21],lad_payment_mff[[#This Row],[LAD21]])</f>
        <v>1.0102428665154262</v>
      </c>
      <c r="H34" s="144">
        <v>1.1523201766745816</v>
      </c>
      <c r="I34" s="90">
        <f>SUMIFS(gp_mff_index[Normalised Specialised MFF 
(base year)],gp_mff_index[LAD21],lad_payment_mff[[#This Row],[LAD21]])/SUMIFS(gp_mff_index[Registered population (base year)],gp_mff_index[LAD21],lad_payment_mff[[#This Row],[LAD21]])</f>
        <v>1.070327306516587</v>
      </c>
      <c r="J34" s="90">
        <f>SUMIFS(gp_mff_index[Normalised Specialised MFF 
2026/27],gp_mff_index[LAD21],lad_payment_mff[[#This Row],[LAD21]])/SUMIFS(gp_mff_index[Registered population 2026/27],gp_mff_index[LAD21],lad_payment_mff[[#This Row],[LAD21]])</f>
        <v>1.0703742221455947</v>
      </c>
      <c r="K34" s="90">
        <f>SUMIFS(gp_mff_index[Normalised Specialised MFF 
2027/28],gp_mff_index[LAD21],lad_payment_mff[[#This Row],[LAD21]])/SUMIFS(gp_mff_index[Registered population 2027/28],gp_mff_index[LAD21],lad_payment_mff[[#This Row],[LAD21]])</f>
        <v>1.0704199074121199</v>
      </c>
      <c r="L34" s="90">
        <f>SUMIFS(gp_mff_index[Normalised Specialised MFF 
2028/29],gp_mff_index[LAD21],lad_payment_mff[[#This Row],[LAD21]])/SUMIFS(gp_mff_index[Registered population 2028/29],gp_mff_index[LAD21],lad_payment_mff[[#This Row],[LAD21]])</f>
        <v>1.0704534897908313</v>
      </c>
    </row>
    <row r="35" spans="1:12" x14ac:dyDescent="0.2">
      <c r="A35" s="65" t="s">
        <v>445</v>
      </c>
      <c r="B35" s="35" t="s">
        <v>754</v>
      </c>
      <c r="C35" s="143">
        <v>1.0625174321603585</v>
      </c>
      <c r="D35" s="90">
        <f>SUMIFS(gp_mff_index[Normalised Non-spec MFF WP (base year)],gp_mff_index[LAD21],lad_payment_mff[[#This Row],[LAD21]])/SUMIFS(gp_mff_index[Registered population (base year)],gp_mff_index[LAD21],lad_payment_mff[[#This Row],[LAD21]])</f>
        <v>0.99968775508061802</v>
      </c>
      <c r="E35" s="90">
        <f>SUMIFS(gp_mff_index[Normalised Non-spec MFF WP 2026/27],gp_mff_index[LAD21],lad_payment_mff[[#This Row],[LAD21]])/SUMIFS(gp_mff_index[Registered population 2026/27],gp_mff_index[LAD21],lad_payment_mff[[#This Row],[LAD21]])</f>
        <v>0.99973889485512668</v>
      </c>
      <c r="F35" s="90">
        <f>SUMIFS(gp_mff_index[Normalised Non-spec MFF WP 2027/28],gp_mff_index[LAD21],lad_payment_mff[[#This Row],[LAD21]])/SUMIFS(gp_mff_index[Registered population 2027/28],gp_mff_index[LAD21],lad_payment_mff[[#This Row],[LAD21]])</f>
        <v>0.99978785203206777</v>
      </c>
      <c r="G35" s="96">
        <f>SUMIFS(gp_mff_index[Normalised Non-spec MFF WP 2028/29],gp_mff_index[LAD21],lad_payment_mff[[#This Row],[LAD21]])/SUMIFS(gp_mff_index[Registered population 2028/29],gp_mff_index[LAD21],lad_payment_mff[[#This Row],[LAD21]])</f>
        <v>0.99982347242117531</v>
      </c>
      <c r="H35" s="144">
        <v>1.1199721766542456</v>
      </c>
      <c r="I35" s="90">
        <f>SUMIFS(gp_mff_index[Normalised Specialised MFF 
(base year)],gp_mff_index[LAD21],lad_payment_mff[[#This Row],[LAD21]])/SUMIFS(gp_mff_index[Registered population (base year)],gp_mff_index[LAD21],lad_payment_mff[[#This Row],[LAD21]])</f>
        <v>1.0402810151873132</v>
      </c>
      <c r="J35" s="90">
        <f>SUMIFS(gp_mff_index[Normalised Specialised MFF 
2026/27],gp_mff_index[LAD21],lad_payment_mff[[#This Row],[LAD21]])/SUMIFS(gp_mff_index[Registered population 2026/27],gp_mff_index[LAD21],lad_payment_mff[[#This Row],[LAD21]])</f>
        <v>1.0403266137980129</v>
      </c>
      <c r="K35" s="90">
        <f>SUMIFS(gp_mff_index[Normalised Specialised MFF 
2027/28],gp_mff_index[LAD21],lad_payment_mff[[#This Row],[LAD21]])/SUMIFS(gp_mff_index[Registered population 2027/28],gp_mff_index[LAD21],lad_payment_mff[[#This Row],[LAD21]])</f>
        <v>1.0403710165850393</v>
      </c>
      <c r="L35" s="90">
        <f>SUMIFS(gp_mff_index[Normalised Specialised MFF 
2028/29],gp_mff_index[LAD21],lad_payment_mff[[#This Row],[LAD21]])/SUMIFS(gp_mff_index[Registered population 2028/29],gp_mff_index[LAD21],lad_payment_mff[[#This Row],[LAD21]])</f>
        <v>1.040403656237233</v>
      </c>
    </row>
    <row r="36" spans="1:12" x14ac:dyDescent="0.2">
      <c r="A36" s="65" t="s">
        <v>444</v>
      </c>
      <c r="B36" s="35" t="s">
        <v>753</v>
      </c>
      <c r="C36" s="143">
        <v>1.108760502493449</v>
      </c>
      <c r="D36" s="90">
        <f>SUMIFS(gp_mff_index[Normalised Non-spec MFF WP (base year)],gp_mff_index[LAD21],lad_payment_mff[[#This Row],[LAD21]])/SUMIFS(gp_mff_index[Registered population (base year)],gp_mff_index[LAD21],lad_payment_mff[[#This Row],[LAD21]])</f>
        <v>1.0431963411706628</v>
      </c>
      <c r="E36" s="90">
        <f>SUMIFS(gp_mff_index[Normalised Non-spec MFF WP 2026/27],gp_mff_index[LAD21],lad_payment_mff[[#This Row],[LAD21]])/SUMIFS(gp_mff_index[Registered population 2026/27],gp_mff_index[LAD21],lad_payment_mff[[#This Row],[LAD21]])</f>
        <v>1.0432497066594204</v>
      </c>
      <c r="F36" s="90">
        <f>SUMIFS(gp_mff_index[Normalised Non-spec MFF WP 2027/28],gp_mff_index[LAD21],lad_payment_mff[[#This Row],[LAD21]])/SUMIFS(gp_mff_index[Registered population 2027/28],gp_mff_index[LAD21],lad_payment_mff[[#This Row],[LAD21]])</f>
        <v>1.0433007945592159</v>
      </c>
      <c r="G36" s="96">
        <f>SUMIFS(gp_mff_index[Normalised Non-spec MFF WP 2028/29],gp_mff_index[LAD21],lad_payment_mff[[#This Row],[LAD21]])/SUMIFS(gp_mff_index[Registered population 2028/29],gp_mff_index[LAD21],lad_payment_mff[[#This Row],[LAD21]])</f>
        <v>1.0433379652251553</v>
      </c>
      <c r="H36" s="144">
        <v>1.1191681937479994</v>
      </c>
      <c r="I36" s="90">
        <f>SUMIFS(gp_mff_index[Normalised Specialised MFF 
(base year)],gp_mff_index[LAD21],lad_payment_mff[[#This Row],[LAD21]])/SUMIFS(gp_mff_index[Registered population (base year)],gp_mff_index[LAD21],lad_payment_mff[[#This Row],[LAD21]])</f>
        <v>1.0395342393554337</v>
      </c>
      <c r="J36" s="90">
        <f>SUMIFS(gp_mff_index[Normalised Specialised MFF 
2026/27],gp_mff_index[LAD21],lad_payment_mff[[#This Row],[LAD21]])/SUMIFS(gp_mff_index[Registered population 2026/27],gp_mff_index[LAD21],lad_payment_mff[[#This Row],[LAD21]])</f>
        <v>1.0395798052327281</v>
      </c>
      <c r="K36" s="90">
        <f>SUMIFS(gp_mff_index[Normalised Specialised MFF 
2027/28],gp_mff_index[LAD21],lad_payment_mff[[#This Row],[LAD21]])/SUMIFS(gp_mff_index[Registered population 2027/28],gp_mff_index[LAD21],lad_payment_mff[[#This Row],[LAD21]])</f>
        <v>1.0396241761447822</v>
      </c>
      <c r="L36" s="90">
        <f>SUMIFS(gp_mff_index[Normalised Specialised MFF 
2028/29],gp_mff_index[LAD21],lad_payment_mff[[#This Row],[LAD21]])/SUMIFS(gp_mff_index[Registered population 2028/29],gp_mff_index[LAD21],lad_payment_mff[[#This Row],[LAD21]])</f>
        <v>1.0396567923662861</v>
      </c>
    </row>
    <row r="37" spans="1:12" x14ac:dyDescent="0.2">
      <c r="A37" s="65" t="s">
        <v>443</v>
      </c>
      <c r="B37" s="35" t="s">
        <v>752</v>
      </c>
      <c r="C37" s="143">
        <v>1.0968274102691684</v>
      </c>
      <c r="D37" s="90">
        <f>SUMIFS(gp_mff_index[Normalised Non-spec MFF WP (base year)],gp_mff_index[LAD21],lad_payment_mff[[#This Row],[LAD21]])/SUMIFS(gp_mff_index[Registered population (base year)],gp_mff_index[LAD21],lad_payment_mff[[#This Row],[LAD21]])</f>
        <v>1.0319688866218886</v>
      </c>
      <c r="E37" s="90">
        <f>SUMIFS(gp_mff_index[Normalised Non-spec MFF WP 2026/27],gp_mff_index[LAD21],lad_payment_mff[[#This Row],[LAD21]])/SUMIFS(gp_mff_index[Registered population 2026/27],gp_mff_index[LAD21],lad_payment_mff[[#This Row],[LAD21]])</f>
        <v>1.0320216777618159</v>
      </c>
      <c r="F37" s="90">
        <f>SUMIFS(gp_mff_index[Normalised Non-spec MFF WP 2027/28],gp_mff_index[LAD21],lad_payment_mff[[#This Row],[LAD21]])/SUMIFS(gp_mff_index[Registered population 2027/28],gp_mff_index[LAD21],lad_payment_mff[[#This Row],[LAD21]])</f>
        <v>1.0320722158254487</v>
      </c>
      <c r="G37" s="96">
        <f>SUMIFS(gp_mff_index[Normalised Non-spec MFF WP 2028/29],gp_mff_index[LAD21],lad_payment_mff[[#This Row],[LAD21]])/SUMIFS(gp_mff_index[Registered population 2028/29],gp_mff_index[LAD21],lad_payment_mff[[#This Row],[LAD21]])</f>
        <v>1.0321089864401729</v>
      </c>
      <c r="H37" s="144">
        <v>1.0987212939036921</v>
      </c>
      <c r="I37" s="90">
        <f>SUMIFS(gp_mff_index[Normalised Specialised MFF 
(base year)],gp_mff_index[LAD21],lad_payment_mff[[#This Row],[LAD21]])/SUMIFS(gp_mff_index[Registered population (base year)],gp_mff_index[LAD21],lad_payment_mff[[#This Row],[LAD21]])</f>
        <v>1.0205422302940903</v>
      </c>
      <c r="J37" s="90">
        <f>SUMIFS(gp_mff_index[Normalised Specialised MFF 
2026/27],gp_mff_index[LAD21],lad_payment_mff[[#This Row],[LAD21]])/SUMIFS(gp_mff_index[Registered population 2026/27],gp_mff_index[LAD21],lad_payment_mff[[#This Row],[LAD21]])</f>
        <v>1.0205869636951461</v>
      </c>
      <c r="K37" s="90">
        <f>SUMIFS(gp_mff_index[Normalised Specialised MFF 
2027/28],gp_mff_index[LAD21],lad_payment_mff[[#This Row],[LAD21]])/SUMIFS(gp_mff_index[Registered population 2027/28],gp_mff_index[LAD21],lad_payment_mff[[#This Row],[LAD21]])</f>
        <v>1.0206305239626514</v>
      </c>
      <c r="L37" s="90">
        <f>SUMIFS(gp_mff_index[Normalised Specialised MFF 
2028/29],gp_mff_index[LAD21],lad_payment_mff[[#This Row],[LAD21]])/SUMIFS(gp_mff_index[Registered population 2028/29],gp_mff_index[LAD21],lad_payment_mff[[#This Row],[LAD21]])</f>
        <v>1.0206625442946182</v>
      </c>
    </row>
    <row r="38" spans="1:12" x14ac:dyDescent="0.2">
      <c r="A38" s="65" t="s">
        <v>442</v>
      </c>
      <c r="B38" s="35" t="s">
        <v>751</v>
      </c>
      <c r="C38" s="143">
        <v>1.111134722395051</v>
      </c>
      <c r="D38" s="90">
        <f>SUMIFS(gp_mff_index[Normalised Non-spec MFF WP (base year)],gp_mff_index[LAD21],lad_payment_mff[[#This Row],[LAD21]])/SUMIFS(gp_mff_index[Registered population (base year)],gp_mff_index[LAD21],lad_payment_mff[[#This Row],[LAD21]])</f>
        <v>1.0454301666982833</v>
      </c>
      <c r="E38" s="90">
        <f>SUMIFS(gp_mff_index[Normalised Non-spec MFF WP 2026/27],gp_mff_index[LAD21],lad_payment_mff[[#This Row],[LAD21]])/SUMIFS(gp_mff_index[Registered population 2026/27],gp_mff_index[LAD21],lad_payment_mff[[#This Row],[LAD21]])</f>
        <v>1.0454836464600565</v>
      </c>
      <c r="F38" s="90">
        <f>SUMIFS(gp_mff_index[Normalised Non-spec MFF WP 2027/28],gp_mff_index[LAD21],lad_payment_mff[[#This Row],[LAD21]])/SUMIFS(gp_mff_index[Registered population 2027/28],gp_mff_index[LAD21],lad_payment_mff[[#This Row],[LAD21]])</f>
        <v>1.0455348437558003</v>
      </c>
      <c r="G38" s="96">
        <f>SUMIFS(gp_mff_index[Normalised Non-spec MFF WP 2028/29],gp_mff_index[LAD21],lad_payment_mff[[#This Row],[LAD21]])/SUMIFS(gp_mff_index[Registered population 2028/29],gp_mff_index[LAD21],lad_payment_mff[[#This Row],[LAD21]])</f>
        <v>1.0455720940163291</v>
      </c>
      <c r="H38" s="144">
        <v>1.103491074377428</v>
      </c>
      <c r="I38" s="90">
        <f>SUMIFS(gp_mff_index[Normalised Specialised MFF 
(base year)],gp_mff_index[LAD21],lad_payment_mff[[#This Row],[LAD21]])/SUMIFS(gp_mff_index[Registered population (base year)],gp_mff_index[LAD21],lad_payment_mff[[#This Row],[LAD21]])</f>
        <v>1.0249726189920154</v>
      </c>
      <c r="J38" s="90">
        <f>SUMIFS(gp_mff_index[Normalised Specialised MFF 
2026/27],gp_mff_index[LAD21],lad_payment_mff[[#This Row],[LAD21]])/SUMIFS(gp_mff_index[Registered population 2026/27],gp_mff_index[LAD21],lad_payment_mff[[#This Row],[LAD21]])</f>
        <v>1.0250175465901834</v>
      </c>
      <c r="K38" s="90">
        <f>SUMIFS(gp_mff_index[Normalised Specialised MFF 
2027/28],gp_mff_index[LAD21],lad_payment_mff[[#This Row],[LAD21]])/SUMIFS(gp_mff_index[Registered population 2027/28],gp_mff_index[LAD21],lad_payment_mff[[#This Row],[LAD21]])</f>
        <v>1.0250612959619816</v>
      </c>
      <c r="L38" s="90">
        <f>SUMIFS(gp_mff_index[Normalised Specialised MFF 
2028/29],gp_mff_index[LAD21],lad_payment_mff[[#This Row],[LAD21]])/SUMIFS(gp_mff_index[Registered population 2028/29],gp_mff_index[LAD21],lad_payment_mff[[#This Row],[LAD21]])</f>
        <v>1.0250934553009527</v>
      </c>
    </row>
    <row r="39" spans="1:12" x14ac:dyDescent="0.2">
      <c r="A39" s="65" t="s">
        <v>441</v>
      </c>
      <c r="B39" s="35" t="s">
        <v>750</v>
      </c>
      <c r="C39" s="143">
        <v>1.1089386841656339</v>
      </c>
      <c r="D39" s="90">
        <f>SUMIFS(gp_mff_index[Normalised Non-spec MFF WP (base year)],gp_mff_index[LAD21],lad_payment_mff[[#This Row],[LAD21]])/SUMIFS(gp_mff_index[Registered population (base year)],gp_mff_index[LAD21],lad_payment_mff[[#This Row],[LAD21]])</f>
        <v>1.043363986453903</v>
      </c>
      <c r="E39" s="90">
        <f>SUMIFS(gp_mff_index[Normalised Non-spec MFF WP 2026/27],gp_mff_index[LAD21],lad_payment_mff[[#This Row],[LAD21]])/SUMIFS(gp_mff_index[Registered population 2026/27],gp_mff_index[LAD21],lad_payment_mff[[#This Row],[LAD21]])</f>
        <v>1.0434173605186816</v>
      </c>
      <c r="F39" s="90">
        <f>SUMIFS(gp_mff_index[Normalised Non-spec MFF WP 2027/28],gp_mff_index[LAD21],lad_payment_mff[[#This Row],[LAD21]])/SUMIFS(gp_mff_index[Registered population 2027/28],gp_mff_index[LAD21],lad_payment_mff[[#This Row],[LAD21]])</f>
        <v>1.0434684566284804</v>
      </c>
      <c r="G39" s="96">
        <f>SUMIFS(gp_mff_index[Normalised Non-spec MFF WP 2028/29],gp_mff_index[LAD21],lad_payment_mff[[#This Row],[LAD21]])/SUMIFS(gp_mff_index[Registered population 2028/29],gp_mff_index[LAD21],lad_payment_mff[[#This Row],[LAD21]])</f>
        <v>1.0435056332678754</v>
      </c>
      <c r="H39" s="144">
        <v>1.1223062602628109</v>
      </c>
      <c r="I39" s="90">
        <f>SUMIFS(gp_mff_index[Normalised Specialised MFF 
(base year)],gp_mff_index[LAD21],lad_payment_mff[[#This Row],[LAD21]])/SUMIFS(gp_mff_index[Registered population (base year)],gp_mff_index[LAD21],lad_payment_mff[[#This Row],[LAD21]])</f>
        <v>1.0424490180327983</v>
      </c>
      <c r="J39" s="90">
        <f>SUMIFS(gp_mff_index[Normalised Specialised MFF 
2026/27],gp_mff_index[LAD21],lad_payment_mff[[#This Row],[LAD21]])/SUMIFS(gp_mff_index[Registered population 2026/27],gp_mff_index[LAD21],lad_payment_mff[[#This Row],[LAD21]])</f>
        <v>1.0424947116735122</v>
      </c>
      <c r="K39" s="90">
        <f>SUMIFS(gp_mff_index[Normalised Specialised MFF 
2027/28],gp_mff_index[LAD21],lad_payment_mff[[#This Row],[LAD21]])/SUMIFS(gp_mff_index[Registered population 2027/28],gp_mff_index[LAD21],lad_payment_mff[[#This Row],[LAD21]])</f>
        <v>1.0425392069983881</v>
      </c>
      <c r="L39" s="90">
        <f>SUMIFS(gp_mff_index[Normalised Specialised MFF 
2028/29],gp_mff_index[LAD21],lad_payment_mff[[#This Row],[LAD21]])/SUMIFS(gp_mff_index[Registered population 2028/29],gp_mff_index[LAD21],lad_payment_mff[[#This Row],[LAD21]])</f>
        <v>1.0425719146734109</v>
      </c>
    </row>
    <row r="40" spans="1:12" x14ac:dyDescent="0.2">
      <c r="A40" s="65" t="s">
        <v>440</v>
      </c>
      <c r="B40" s="35" t="s">
        <v>749</v>
      </c>
      <c r="C40" s="143">
        <v>1.1092282056585849</v>
      </c>
      <c r="D40" s="90">
        <f>SUMIFS(gp_mff_index[Normalised Non-spec MFF WP (base year)],gp_mff_index[LAD21],lad_payment_mff[[#This Row],[LAD21]])/SUMIFS(gp_mff_index[Registered population (base year)],gp_mff_index[LAD21],lad_payment_mff[[#This Row],[LAD21]])</f>
        <v>1.0436363877177099</v>
      </c>
      <c r="E40" s="90">
        <f>SUMIFS(gp_mff_index[Normalised Non-spec MFF WP 2026/27],gp_mff_index[LAD21],lad_payment_mff[[#This Row],[LAD21]])/SUMIFS(gp_mff_index[Registered population 2026/27],gp_mff_index[LAD21],lad_payment_mff[[#This Row],[LAD21]])</f>
        <v>1.0436897757173775</v>
      </c>
      <c r="F40" s="90">
        <f>SUMIFS(gp_mff_index[Normalised Non-spec MFF WP 2027/28],gp_mff_index[LAD21],lad_payment_mff[[#This Row],[LAD21]])/SUMIFS(gp_mff_index[Registered population 2027/28],gp_mff_index[LAD21],lad_payment_mff[[#This Row],[LAD21]])</f>
        <v>1.0437408851673389</v>
      </c>
      <c r="G40" s="96">
        <f>SUMIFS(gp_mff_index[Normalised Non-spec MFF WP 2028/29],gp_mff_index[LAD21],lad_payment_mff[[#This Row],[LAD21]])/SUMIFS(gp_mff_index[Registered population 2028/29],gp_mff_index[LAD21],lad_payment_mff[[#This Row],[LAD21]])</f>
        <v>1.0437780715128042</v>
      </c>
      <c r="H40" s="144">
        <v>1.1223014406552987</v>
      </c>
      <c r="I40" s="90">
        <f>SUMIFS(gp_mff_index[Normalised Specialised MFF 
(base year)],gp_mff_index[LAD21],lad_payment_mff[[#This Row],[LAD21]])/SUMIFS(gp_mff_index[Registered population (base year)],gp_mff_index[LAD21],lad_payment_mff[[#This Row],[LAD21]])</f>
        <v>1.0424445413624839</v>
      </c>
      <c r="J40" s="90">
        <f>SUMIFS(gp_mff_index[Normalised Specialised MFF 
2026/27],gp_mff_index[LAD21],lad_payment_mff[[#This Row],[LAD21]])/SUMIFS(gp_mff_index[Registered population 2026/27],gp_mff_index[LAD21],lad_payment_mff[[#This Row],[LAD21]])</f>
        <v>1.0424902348069696</v>
      </c>
      <c r="K40" s="90">
        <f>SUMIFS(gp_mff_index[Normalised Specialised MFF 
2027/28],gp_mff_index[LAD21],lad_payment_mff[[#This Row],[LAD21]])/SUMIFS(gp_mff_index[Registered population 2027/28],gp_mff_index[LAD21],lad_payment_mff[[#This Row],[LAD21]])</f>
        <v>1.0425347299407672</v>
      </c>
      <c r="L40" s="90">
        <f>SUMIFS(gp_mff_index[Normalised Specialised MFF 
2028/29],gp_mff_index[LAD21],lad_payment_mff[[#This Row],[LAD21]])/SUMIFS(gp_mff_index[Registered population 2028/29],gp_mff_index[LAD21],lad_payment_mff[[#This Row],[LAD21]])</f>
        <v>1.0425674374753304</v>
      </c>
    </row>
    <row r="41" spans="1:12" x14ac:dyDescent="0.2">
      <c r="A41" s="65" t="s">
        <v>439</v>
      </c>
      <c r="B41" s="35" t="s">
        <v>748</v>
      </c>
      <c r="C41" s="143">
        <v>1.1110627627326173</v>
      </c>
      <c r="D41" s="90">
        <f>SUMIFS(gp_mff_index[Normalised Non-spec MFF WP (base year)],gp_mff_index[LAD21],lad_payment_mff[[#This Row],[LAD21]])/SUMIFS(gp_mff_index[Registered population (base year)],gp_mff_index[LAD21],lad_payment_mff[[#This Row],[LAD21]])</f>
        <v>1.0453624622153093</v>
      </c>
      <c r="E41" s="90">
        <f>SUMIFS(gp_mff_index[Normalised Non-spec MFF WP 2026/27],gp_mff_index[LAD21],lad_payment_mff[[#This Row],[LAD21]])/SUMIFS(gp_mff_index[Registered population 2026/27],gp_mff_index[LAD21],lad_payment_mff[[#This Row],[LAD21]])</f>
        <v>1.0454159385136079</v>
      </c>
      <c r="F41" s="90">
        <f>SUMIFS(gp_mff_index[Normalised Non-spec MFF WP 2027/28],gp_mff_index[LAD21],lad_payment_mff[[#This Row],[LAD21]])/SUMIFS(gp_mff_index[Registered population 2027/28],gp_mff_index[LAD21],lad_payment_mff[[#This Row],[LAD21]])</f>
        <v>1.0454671324936966</v>
      </c>
      <c r="G41" s="96">
        <f>SUMIFS(gp_mff_index[Normalised Non-spec MFF WP 2028/29],gp_mff_index[LAD21],lad_payment_mff[[#This Row],[LAD21]])/SUMIFS(gp_mff_index[Registered population 2028/29],gp_mff_index[LAD21],lad_payment_mff[[#This Row],[LAD21]])</f>
        <v>1.045504380341812</v>
      </c>
      <c r="H41" s="144">
        <v>1.1081697217217061</v>
      </c>
      <c r="I41" s="90">
        <f>SUMIFS(gp_mff_index[Normalised Specialised MFF 
(base year)],gp_mff_index[LAD21],lad_payment_mff[[#This Row],[LAD21]])/SUMIFS(gp_mff_index[Registered population (base year)],gp_mff_index[LAD21],lad_payment_mff[[#This Row],[LAD21]])</f>
        <v>1.0293183591009778</v>
      </c>
      <c r="J41" s="90">
        <f>SUMIFS(gp_mff_index[Normalised Specialised MFF 
2026/27],gp_mff_index[LAD21],lad_payment_mff[[#This Row],[LAD21]])/SUMIFS(gp_mff_index[Registered population 2026/27],gp_mff_index[LAD21],lad_payment_mff[[#This Row],[LAD21]])</f>
        <v>1.0293634771858577</v>
      </c>
      <c r="K41" s="90">
        <f>SUMIFS(gp_mff_index[Normalised Specialised MFF 
2027/28],gp_mff_index[LAD21],lad_payment_mff[[#This Row],[LAD21]])/SUMIFS(gp_mff_index[Registered population 2027/28],gp_mff_index[LAD21],lad_payment_mff[[#This Row],[LAD21]])</f>
        <v>1.0294074120488568</v>
      </c>
      <c r="L41" s="90">
        <f>SUMIFS(gp_mff_index[Normalised Specialised MFF 
2028/29],gp_mff_index[LAD21],lad_payment_mff[[#This Row],[LAD21]])/SUMIFS(gp_mff_index[Registered population 2028/29],gp_mff_index[LAD21],lad_payment_mff[[#This Row],[LAD21]])</f>
        <v>1.0294397077389128</v>
      </c>
    </row>
    <row r="42" spans="1:12" x14ac:dyDescent="0.2">
      <c r="A42" s="65" t="s">
        <v>438</v>
      </c>
      <c r="B42" s="35" t="s">
        <v>747</v>
      </c>
      <c r="C42" s="143">
        <v>1.0727765570260088</v>
      </c>
      <c r="D42" s="90">
        <f>SUMIFS(gp_mff_index[Normalised Non-spec MFF WP (base year)],gp_mff_index[LAD21],lad_payment_mff[[#This Row],[LAD21]])/SUMIFS(gp_mff_index[Registered population (base year)],gp_mff_index[LAD21],lad_payment_mff[[#This Row],[LAD21]])</f>
        <v>1.0093402287206781</v>
      </c>
      <c r="E42" s="90">
        <f>SUMIFS(gp_mff_index[Normalised Non-spec MFF WP 2026/27],gp_mff_index[LAD21],lad_payment_mff[[#This Row],[LAD21]])/SUMIFS(gp_mff_index[Registered population 2026/27],gp_mff_index[LAD21],lad_payment_mff[[#This Row],[LAD21]])</f>
        <v>1.0093918622746927</v>
      </c>
      <c r="F42" s="90">
        <f>SUMIFS(gp_mff_index[Normalised Non-spec MFF WP 2027/28],gp_mff_index[LAD21],lad_payment_mff[[#This Row],[LAD21]])/SUMIFS(gp_mff_index[Registered population 2027/28],gp_mff_index[LAD21],lad_payment_mff[[#This Row],[LAD21]])</f>
        <v>1.0094412921570923</v>
      </c>
      <c r="G42" s="96">
        <f>SUMIFS(gp_mff_index[Normalised Non-spec MFF WP 2028/29],gp_mff_index[LAD21],lad_payment_mff[[#This Row],[LAD21]])/SUMIFS(gp_mff_index[Registered population 2028/29],gp_mff_index[LAD21],lad_payment_mff[[#This Row],[LAD21]])</f>
        <v>1.0094772564784587</v>
      </c>
      <c r="H42" s="144">
        <v>1.0892017430901846</v>
      </c>
      <c r="I42" s="90">
        <f>SUMIFS(gp_mff_index[Normalised Specialised MFF 
(base year)],gp_mff_index[LAD21],lad_payment_mff[[#This Row],[LAD21]])/SUMIFS(gp_mff_index[Registered population (base year)],gp_mff_index[LAD21],lad_payment_mff[[#This Row],[LAD21]])</f>
        <v>1.0117000392193214</v>
      </c>
      <c r="J42" s="90">
        <f>SUMIFS(gp_mff_index[Normalised Specialised MFF 
2026/27],gp_mff_index[LAD21],lad_payment_mff[[#This Row],[LAD21]])/SUMIFS(gp_mff_index[Registered population 2026/27],gp_mff_index[LAD21],lad_payment_mff[[#This Row],[LAD21]])</f>
        <v>1.0117443850408452</v>
      </c>
      <c r="K42" s="90">
        <f>SUMIFS(gp_mff_index[Normalised Specialised MFF 
2027/28],gp_mff_index[LAD21],lad_payment_mff[[#This Row],[LAD21]])/SUMIFS(gp_mff_index[Registered population 2027/28],gp_mff_index[LAD21],lad_payment_mff[[#This Row],[LAD21]])</f>
        <v>1.0117875678930934</v>
      </c>
      <c r="L42" s="90">
        <f>SUMIFS(gp_mff_index[Normalised Specialised MFF 
2028/29],gp_mff_index[LAD21],lad_payment_mff[[#This Row],[LAD21]])/SUMIFS(gp_mff_index[Registered population 2028/29],gp_mff_index[LAD21],lad_payment_mff[[#This Row],[LAD21]])</f>
        <v>1.0118193107942162</v>
      </c>
    </row>
    <row r="43" spans="1:12" x14ac:dyDescent="0.2">
      <c r="A43" s="65" t="s">
        <v>437</v>
      </c>
      <c r="B43" s="35" t="s">
        <v>746</v>
      </c>
      <c r="C43" s="143">
        <v>1.0321449046464697</v>
      </c>
      <c r="D43" s="90">
        <f>SUMIFS(gp_mff_index[Normalised Non-spec MFF WP (base year)],gp_mff_index[LAD21],lad_payment_mff[[#This Row],[LAD21]])/SUMIFS(gp_mff_index[Registered population (base year)],gp_mff_index[LAD21],lad_payment_mff[[#This Row],[LAD21]])</f>
        <v>0.9711112414842723</v>
      </c>
      <c r="E43" s="90">
        <f>SUMIFS(gp_mff_index[Normalised Non-spec MFF WP 2026/27],gp_mff_index[LAD21],lad_payment_mff[[#This Row],[LAD21]])/SUMIFS(gp_mff_index[Registered population 2026/27],gp_mff_index[LAD21],lad_payment_mff[[#This Row],[LAD21]])</f>
        <v>0.97116091940586347</v>
      </c>
      <c r="F43" s="90">
        <f>SUMIFS(gp_mff_index[Normalised Non-spec MFF WP 2027/28],gp_mff_index[LAD21],lad_payment_mff[[#This Row],[LAD21]])/SUMIFS(gp_mff_index[Registered population 2027/28],gp_mff_index[LAD21],lad_payment_mff[[#This Row],[LAD21]])</f>
        <v>0.97120847712039615</v>
      </c>
      <c r="G43" s="96">
        <f>SUMIFS(gp_mff_index[Normalised Non-spec MFF WP 2028/29],gp_mff_index[LAD21],lad_payment_mff[[#This Row],[LAD21]])/SUMIFS(gp_mff_index[Registered population 2028/29],gp_mff_index[LAD21],lad_payment_mff[[#This Row],[LAD21]])</f>
        <v>0.97124307928503528</v>
      </c>
      <c r="H43" s="144">
        <v>1.0548581563401191</v>
      </c>
      <c r="I43" s="90">
        <f>SUMIFS(gp_mff_index[Normalised Specialised MFF 
(base year)],gp_mff_index[LAD21],lad_payment_mff[[#This Row],[LAD21]])/SUMIFS(gp_mff_index[Registered population (base year)],gp_mff_index[LAD21],lad_payment_mff[[#This Row],[LAD21]])</f>
        <v>0.97980015631663975</v>
      </c>
      <c r="J43" s="90">
        <f>SUMIFS(gp_mff_index[Normalised Specialised MFF 
2026/27],gp_mff_index[LAD21],lad_payment_mff[[#This Row],[LAD21]])/SUMIFS(gp_mff_index[Registered population 2026/27],gp_mff_index[LAD21],lad_payment_mff[[#This Row],[LAD21]])</f>
        <v>0.97984310387142504</v>
      </c>
      <c r="K43" s="90">
        <f>SUMIFS(gp_mff_index[Normalised Specialised MFF 
2027/28],gp_mff_index[LAD21],lad_payment_mff[[#This Row],[LAD21]])/SUMIFS(gp_mff_index[Registered population 2027/28],gp_mff_index[LAD21],lad_payment_mff[[#This Row],[LAD21]])</f>
        <v>0.97988492512648417</v>
      </c>
      <c r="L43" s="90">
        <f>SUMIFS(gp_mff_index[Normalised Specialised MFF 
2028/29],gp_mff_index[LAD21],lad_payment_mff[[#This Row],[LAD21]])/SUMIFS(gp_mff_index[Registered population 2028/29],gp_mff_index[LAD21],lad_payment_mff[[#This Row],[LAD21]])</f>
        <v>0.97991566714316414</v>
      </c>
    </row>
    <row r="44" spans="1:12" x14ac:dyDescent="0.2">
      <c r="A44" s="65" t="s">
        <v>436</v>
      </c>
      <c r="B44" s="35" t="s">
        <v>745</v>
      </c>
      <c r="C44" s="143">
        <v>1.0452555871854015</v>
      </c>
      <c r="D44" s="90">
        <f>SUMIFS(gp_mff_index[Normalised Non-spec MFF WP (base year)],gp_mff_index[LAD21],lad_payment_mff[[#This Row],[LAD21]])/SUMIFS(gp_mff_index[Registered population (base year)],gp_mff_index[LAD21],lad_payment_mff[[#This Row],[LAD21]])</f>
        <v>0.98344665208386228</v>
      </c>
      <c r="E44" s="90">
        <f>SUMIFS(gp_mff_index[Normalised Non-spec MFF WP 2026/27],gp_mff_index[LAD21],lad_payment_mff[[#This Row],[LAD21]])/SUMIFS(gp_mff_index[Registered population 2026/27],gp_mff_index[LAD21],lad_payment_mff[[#This Row],[LAD21]])</f>
        <v>0.98349696103260509</v>
      </c>
      <c r="F44" s="90">
        <f>SUMIFS(gp_mff_index[Normalised Non-spec MFF WP 2027/28],gp_mff_index[LAD21],lad_payment_mff[[#This Row],[LAD21]])/SUMIFS(gp_mff_index[Registered population 2027/28],gp_mff_index[LAD21],lad_payment_mff[[#This Row],[LAD21]])</f>
        <v>0.98354512284264251</v>
      </c>
      <c r="G44" s="96">
        <f>SUMIFS(gp_mff_index[Normalised Non-spec MFF WP 2028/29],gp_mff_index[LAD21],lad_payment_mff[[#This Row],[LAD21]])/SUMIFS(gp_mff_index[Registered population 2028/29],gp_mff_index[LAD21],lad_payment_mff[[#This Row],[LAD21]])</f>
        <v>0.98358016453664776</v>
      </c>
      <c r="H44" s="144">
        <v>1.0574966707399458</v>
      </c>
      <c r="I44" s="90">
        <f>SUMIFS(gp_mff_index[Normalised Specialised MFF 
(base year)],gp_mff_index[LAD21],lad_payment_mff[[#This Row],[LAD21]])/SUMIFS(gp_mff_index[Registered population (base year)],gp_mff_index[LAD21],lad_payment_mff[[#This Row],[LAD21]])</f>
        <v>0.98225092830513516</v>
      </c>
      <c r="J44" s="90">
        <f>SUMIFS(gp_mff_index[Normalised Specialised MFF 
2026/27],gp_mff_index[LAD21],lad_payment_mff[[#This Row],[LAD21]])/SUMIFS(gp_mff_index[Registered population 2026/27],gp_mff_index[LAD21],lad_payment_mff[[#This Row],[LAD21]])</f>
        <v>0.9822939832845452</v>
      </c>
      <c r="K44" s="90">
        <f>SUMIFS(gp_mff_index[Normalised Specialised MFF 
2027/28],gp_mff_index[LAD21],lad_payment_mff[[#This Row],[LAD21]])/SUMIFS(gp_mff_index[Registered population 2027/28],gp_mff_index[LAD21],lad_payment_mff[[#This Row],[LAD21]])</f>
        <v>0.98233590914701885</v>
      </c>
      <c r="L44" s="90">
        <f>SUMIFS(gp_mff_index[Normalised Specialised MFF 
2028/29],gp_mff_index[LAD21],lad_payment_mff[[#This Row],[LAD21]])/SUMIFS(gp_mff_index[Registered population 2028/29],gp_mff_index[LAD21],lad_payment_mff[[#This Row],[LAD21]])</f>
        <v>0.98236672805863723</v>
      </c>
    </row>
    <row r="45" spans="1:12" x14ac:dyDescent="0.2">
      <c r="A45" s="65" t="s">
        <v>435</v>
      </c>
      <c r="B45" s="35" t="s">
        <v>744</v>
      </c>
      <c r="C45" s="143">
        <v>1.0639465555289207</v>
      </c>
      <c r="D45" s="90">
        <f>SUMIFS(gp_mff_index[Normalised Non-spec MFF WP (base year)],gp_mff_index[LAD21],lad_payment_mff[[#This Row],[LAD21]])/SUMIFS(gp_mff_index[Registered population (base year)],gp_mff_index[LAD21],lad_payment_mff[[#This Row],[LAD21]])</f>
        <v>1.0010323703206203</v>
      </c>
      <c r="E45" s="90">
        <f>SUMIFS(gp_mff_index[Normalised Non-spec MFF WP 2026/27],gp_mff_index[LAD21],lad_payment_mff[[#This Row],[LAD21]])/SUMIFS(gp_mff_index[Registered population 2026/27],gp_mff_index[LAD21],lad_payment_mff[[#This Row],[LAD21]])</f>
        <v>1.0010835788799257</v>
      </c>
      <c r="F45" s="90">
        <f>SUMIFS(gp_mff_index[Normalised Non-spec MFF WP 2027/28],gp_mff_index[LAD21],lad_payment_mff[[#This Row],[LAD21]])/SUMIFS(gp_mff_index[Registered population 2027/28],gp_mff_index[LAD21],lad_payment_mff[[#This Row],[LAD21]])</f>
        <v>1.0011326019059941</v>
      </c>
      <c r="G45" s="96">
        <f>SUMIFS(gp_mff_index[Normalised Non-spec MFF WP 2028/29],gp_mff_index[LAD21],lad_payment_mff[[#This Row],[LAD21]])/SUMIFS(gp_mff_index[Registered population 2028/29],gp_mff_index[LAD21],lad_payment_mff[[#This Row],[LAD21]])</f>
        <v>1.0011682702057794</v>
      </c>
      <c r="H45" s="144">
        <v>1.0655806378293005</v>
      </c>
      <c r="I45" s="90">
        <f>SUMIFS(gp_mff_index[Normalised Specialised MFF 
(base year)],gp_mff_index[LAD21],lad_payment_mff[[#This Row],[LAD21]])/SUMIFS(gp_mff_index[Registered population (base year)],gp_mff_index[LAD21],lad_payment_mff[[#This Row],[LAD21]])</f>
        <v>0.98975968402760128</v>
      </c>
      <c r="J45" s="90">
        <f>SUMIFS(gp_mff_index[Normalised Specialised MFF 
2026/27],gp_mff_index[LAD21],lad_payment_mff[[#This Row],[LAD21]])/SUMIFS(gp_mff_index[Registered population 2026/27],gp_mff_index[LAD21],lad_payment_mff[[#This Row],[LAD21]])</f>
        <v>0.98980306813810359</v>
      </c>
      <c r="K45" s="90">
        <f>SUMIFS(gp_mff_index[Normalised Specialised MFF 
2027/28],gp_mff_index[LAD21],lad_payment_mff[[#This Row],[LAD21]])/SUMIFS(gp_mff_index[Registered population 2027/28],gp_mff_index[LAD21],lad_payment_mff[[#This Row],[LAD21]])</f>
        <v>0.98984531450020852</v>
      </c>
      <c r="L45" s="90">
        <f>SUMIFS(gp_mff_index[Normalised Specialised MFF 
2028/29],gp_mff_index[LAD21],lad_payment_mff[[#This Row],[LAD21]])/SUMIFS(gp_mff_index[Registered population 2028/29],gp_mff_index[LAD21],lad_payment_mff[[#This Row],[LAD21]])</f>
        <v>0.98987636900506892</v>
      </c>
    </row>
    <row r="46" spans="1:12" x14ac:dyDescent="0.2">
      <c r="A46" s="65" t="s">
        <v>434</v>
      </c>
      <c r="B46" s="35" t="s">
        <v>743</v>
      </c>
      <c r="C46" s="143">
        <v>1.0227196113496806</v>
      </c>
      <c r="D46" s="90">
        <f>SUMIFS(gp_mff_index[Normalised Non-spec MFF WP (base year)],gp_mff_index[LAD21],lad_payment_mff[[#This Row],[LAD21]])/SUMIFS(gp_mff_index[Registered population (base year)],gp_mff_index[LAD21],lad_payment_mff[[#This Row],[LAD21]])</f>
        <v>0.96224329258136843</v>
      </c>
      <c r="E46" s="90">
        <f>SUMIFS(gp_mff_index[Normalised Non-spec MFF WP 2026/27],gp_mff_index[LAD21],lad_payment_mff[[#This Row],[LAD21]])/SUMIFS(gp_mff_index[Registered population 2026/27],gp_mff_index[LAD21],lad_payment_mff[[#This Row],[LAD21]])</f>
        <v>0.96229251685640493</v>
      </c>
      <c r="F46" s="90">
        <f>SUMIFS(gp_mff_index[Normalised Non-spec MFF WP 2027/28],gp_mff_index[LAD21],lad_payment_mff[[#This Row],[LAD21]])/SUMIFS(gp_mff_index[Registered population 2027/28],gp_mff_index[LAD21],lad_payment_mff[[#This Row],[LAD21]])</f>
        <v>0.96233964028559027</v>
      </c>
      <c r="G46" s="96">
        <f>SUMIFS(gp_mff_index[Normalised Non-spec MFF WP 2028/29],gp_mff_index[LAD21],lad_payment_mff[[#This Row],[LAD21]])/SUMIFS(gp_mff_index[Registered population 2028/29],gp_mff_index[LAD21],lad_payment_mff[[#This Row],[LAD21]])</f>
        <v>0.96237392647177566</v>
      </c>
      <c r="H46" s="144">
        <v>1.0607797167450939</v>
      </c>
      <c r="I46" s="90">
        <f>SUMIFS(gp_mff_index[Normalised Specialised MFF 
(base year)],gp_mff_index[LAD21],lad_payment_mff[[#This Row],[LAD21]])/SUMIFS(gp_mff_index[Registered population (base year)],gp_mff_index[LAD21],lad_payment_mff[[#This Row],[LAD21]])</f>
        <v>0.98530037051658681</v>
      </c>
      <c r="J46" s="90">
        <f>SUMIFS(gp_mff_index[Normalised Specialised MFF 
2026/27],gp_mff_index[LAD21],lad_payment_mff[[#This Row],[LAD21]])/SUMIFS(gp_mff_index[Registered population 2026/27],gp_mff_index[LAD21],lad_payment_mff[[#This Row],[LAD21]])</f>
        <v>0.98534355916212002</v>
      </c>
      <c r="K46" s="90">
        <f>SUMIFS(gp_mff_index[Normalised Specialised MFF 
2027/28],gp_mff_index[LAD21],lad_payment_mff[[#This Row],[LAD21]])/SUMIFS(gp_mff_index[Registered population 2027/28],gp_mff_index[LAD21],lad_payment_mff[[#This Row],[LAD21]])</f>
        <v>0.98538561518531875</v>
      </c>
      <c r="L46" s="90">
        <f>SUMIFS(gp_mff_index[Normalised Specialised MFF 
2028/29],gp_mff_index[LAD21],lad_payment_mff[[#This Row],[LAD21]])/SUMIFS(gp_mff_index[Registered population 2028/29],gp_mff_index[LAD21],lad_payment_mff[[#This Row],[LAD21]])</f>
        <v>0.98541652977563632</v>
      </c>
    </row>
    <row r="47" spans="1:12" x14ac:dyDescent="0.2">
      <c r="A47" s="65" t="s">
        <v>433</v>
      </c>
      <c r="B47" s="35" t="s">
        <v>742</v>
      </c>
      <c r="C47" s="143">
        <v>1.0205818951272683</v>
      </c>
      <c r="D47" s="90">
        <f>SUMIFS(gp_mff_index[Normalised Non-spec MFF WP (base year)],gp_mff_index[LAD21],lad_payment_mff[[#This Row],[LAD21]])/SUMIFS(gp_mff_index[Registered population (base year)],gp_mff_index[LAD21],lad_payment_mff[[#This Row],[LAD21]])</f>
        <v>0.96023198559787859</v>
      </c>
      <c r="E47" s="90">
        <f>SUMIFS(gp_mff_index[Normalised Non-spec MFF WP 2026/27],gp_mff_index[LAD21],lad_payment_mff[[#This Row],[LAD21]])/SUMIFS(gp_mff_index[Registered population 2026/27],gp_mff_index[LAD21],lad_payment_mff[[#This Row],[LAD21]])</f>
        <v>0.96028110698300206</v>
      </c>
      <c r="F47" s="90">
        <f>SUMIFS(gp_mff_index[Normalised Non-spec MFF WP 2027/28],gp_mff_index[LAD21],lad_payment_mff[[#This Row],[LAD21]])/SUMIFS(gp_mff_index[Registered population 2027/28],gp_mff_index[LAD21],lad_payment_mff[[#This Row],[LAD21]])</f>
        <v>0.96032813191351984</v>
      </c>
      <c r="G47" s="96">
        <f>SUMIFS(gp_mff_index[Normalised Non-spec MFF WP 2028/29],gp_mff_index[LAD21],lad_payment_mff[[#This Row],[LAD21]])/SUMIFS(gp_mff_index[Registered population 2028/29],gp_mff_index[LAD21],lad_payment_mff[[#This Row],[LAD21]])</f>
        <v>0.96036234643379126</v>
      </c>
      <c r="H47" s="144">
        <v>1.0214317659786529</v>
      </c>
      <c r="I47" s="90">
        <f>SUMIFS(gp_mff_index[Normalised Specialised MFF 
(base year)],gp_mff_index[LAD21],lad_payment_mff[[#This Row],[LAD21]])/SUMIFS(gp_mff_index[Registered population (base year)],gp_mff_index[LAD21],lad_payment_mff[[#This Row],[LAD21]])</f>
        <v>0.94875220706922814</v>
      </c>
      <c r="J47" s="90">
        <f>SUMIFS(gp_mff_index[Normalised Specialised MFF 
2026/27],gp_mff_index[LAD21],lad_payment_mff[[#This Row],[LAD21]])/SUMIFS(gp_mff_index[Registered population 2026/27],gp_mff_index[LAD21],lad_payment_mff[[#This Row],[LAD21]])</f>
        <v>0.94879379370006256</v>
      </c>
      <c r="K47" s="90">
        <f>SUMIFS(gp_mff_index[Normalised Specialised MFF 
2027/28],gp_mff_index[LAD21],lad_payment_mff[[#This Row],[LAD21]])/SUMIFS(gp_mff_index[Registered population 2027/28],gp_mff_index[LAD21],lad_payment_mff[[#This Row],[LAD21]])</f>
        <v>0.94883428972140271</v>
      </c>
      <c r="L47" s="90">
        <f>SUMIFS(gp_mff_index[Normalised Specialised MFF 
2028/29],gp_mff_index[LAD21],lad_payment_mff[[#This Row],[LAD21]])/SUMIFS(gp_mff_index[Registered population 2028/29],gp_mff_index[LAD21],lad_payment_mff[[#This Row],[LAD21]])</f>
        <v>0.94886405758374437</v>
      </c>
    </row>
    <row r="48" spans="1:12" x14ac:dyDescent="0.2">
      <c r="A48" s="65" t="s">
        <v>432</v>
      </c>
      <c r="B48" s="35" t="s">
        <v>741</v>
      </c>
      <c r="C48" s="143">
        <v>1.0358130421936242</v>
      </c>
      <c r="D48" s="90">
        <f>SUMIFS(gp_mff_index[Normalised Non-spec MFF WP (base year)],gp_mff_index[LAD21],lad_payment_mff[[#This Row],[LAD21]])/SUMIFS(gp_mff_index[Registered population (base year)],gp_mff_index[LAD21],lad_payment_mff[[#This Row],[LAD21]])</f>
        <v>0.97456247162774967</v>
      </c>
      <c r="E48" s="90">
        <f>SUMIFS(gp_mff_index[Normalised Non-spec MFF WP 2026/27],gp_mff_index[LAD21],lad_payment_mff[[#This Row],[LAD21]])/SUMIFS(gp_mff_index[Registered population 2026/27],gp_mff_index[LAD21],lad_payment_mff[[#This Row],[LAD21]])</f>
        <v>0.9746123260995978</v>
      </c>
      <c r="F48" s="90">
        <f>SUMIFS(gp_mff_index[Normalised Non-spec MFF WP 2027/28],gp_mff_index[LAD21],lad_payment_mff[[#This Row],[LAD21]])/SUMIFS(gp_mff_index[Registered population 2027/28],gp_mff_index[LAD21],lad_payment_mff[[#This Row],[LAD21]])</f>
        <v>0.97466005282939039</v>
      </c>
      <c r="G48" s="96">
        <f>SUMIFS(gp_mff_index[Normalised Non-spec MFF WP 2028/29],gp_mff_index[LAD21],lad_payment_mff[[#This Row],[LAD21]])/SUMIFS(gp_mff_index[Registered population 2028/29],gp_mff_index[LAD21],lad_payment_mff[[#This Row],[LAD21]])</f>
        <v>0.97469477796658699</v>
      </c>
      <c r="H48" s="144">
        <v>1.0337524877594775</v>
      </c>
      <c r="I48" s="90">
        <f>SUMIFS(gp_mff_index[Normalised Specialised MFF 
(base year)],gp_mff_index[LAD21],lad_payment_mff[[#This Row],[LAD21]])/SUMIFS(gp_mff_index[Registered population (base year)],gp_mff_index[LAD21],lad_payment_mff[[#This Row],[LAD21]])</f>
        <v>0.96019625293855082</v>
      </c>
      <c r="J48" s="90">
        <f>SUMIFS(gp_mff_index[Normalised Specialised MFF 
2026/27],gp_mff_index[LAD21],lad_payment_mff[[#This Row],[LAD21]])/SUMIFS(gp_mff_index[Registered population 2026/27],gp_mff_index[LAD21],lad_payment_mff[[#This Row],[LAD21]])</f>
        <v>0.96023834119594853</v>
      </c>
      <c r="K48" s="90">
        <f>SUMIFS(gp_mff_index[Normalised Specialised MFF 
2027/28],gp_mff_index[LAD21],lad_payment_mff[[#This Row],[LAD21]])/SUMIFS(gp_mff_index[Registered population 2027/28],gp_mff_index[LAD21],lad_payment_mff[[#This Row],[LAD21]])</f>
        <v>0.96027932568869778</v>
      </c>
      <c r="L48" s="90">
        <f>SUMIFS(gp_mff_index[Normalised Specialised MFF 
2028/29],gp_mff_index[LAD21],lad_payment_mff[[#This Row],[LAD21]])/SUMIFS(gp_mff_index[Registered population 2028/29],gp_mff_index[LAD21],lad_payment_mff[[#This Row],[LAD21]])</f>
        <v>0.96030945261716794</v>
      </c>
    </row>
    <row r="49" spans="1:12" x14ac:dyDescent="0.2">
      <c r="A49" s="65" t="s">
        <v>431</v>
      </c>
      <c r="B49" s="35" t="s">
        <v>740</v>
      </c>
      <c r="C49" s="143">
        <v>1.0308164308672694</v>
      </c>
      <c r="D49" s="90">
        <f>SUMIFS(gp_mff_index[Normalised Non-spec MFF WP (base year)],gp_mff_index[LAD21],lad_payment_mff[[#This Row],[LAD21]])/SUMIFS(gp_mff_index[Registered population (base year)],gp_mff_index[LAD21],lad_payment_mff[[#This Row],[LAD21]])</f>
        <v>0.96986132413721204</v>
      </c>
      <c r="E49" s="90">
        <f>SUMIFS(gp_mff_index[Normalised Non-spec MFF WP 2026/27],gp_mff_index[LAD21],lad_payment_mff[[#This Row],[LAD21]])/SUMIFS(gp_mff_index[Registered population 2026/27],gp_mff_index[LAD21],lad_payment_mff[[#This Row],[LAD21]])</f>
        <v>0.96991093811834639</v>
      </c>
      <c r="F49" s="90">
        <f>SUMIFS(gp_mff_index[Normalised Non-spec MFF WP 2027/28],gp_mff_index[LAD21],lad_payment_mff[[#This Row],[LAD21]])/SUMIFS(gp_mff_index[Registered population 2027/28],gp_mff_index[LAD21],lad_payment_mff[[#This Row],[LAD21]])</f>
        <v>0.96995843462134212</v>
      </c>
      <c r="G49" s="96">
        <f>SUMIFS(gp_mff_index[Normalised Non-spec MFF WP 2028/29],gp_mff_index[LAD21],lad_payment_mff[[#This Row],[LAD21]])/SUMIFS(gp_mff_index[Registered population 2028/29],gp_mff_index[LAD21],lad_payment_mff[[#This Row],[LAD21]])</f>
        <v>0.96999299224953128</v>
      </c>
      <c r="H49" s="144">
        <v>1.0279716920277215</v>
      </c>
      <c r="I49" s="90">
        <f>SUMIFS(gp_mff_index[Normalised Specialised MFF 
(base year)],gp_mff_index[LAD21],lad_payment_mff[[#This Row],[LAD21]])/SUMIFS(gp_mff_index[Registered population (base year)],gp_mff_index[LAD21],lad_payment_mff[[#This Row],[LAD21]])</f>
        <v>0.95482678735915949</v>
      </c>
      <c r="J49" s="90">
        <f>SUMIFS(gp_mff_index[Normalised Specialised MFF 
2026/27],gp_mff_index[LAD21],lad_payment_mff[[#This Row],[LAD21]])/SUMIFS(gp_mff_index[Registered population 2026/27],gp_mff_index[LAD21],lad_payment_mff[[#This Row],[LAD21]])</f>
        <v>0.95486864025691187</v>
      </c>
      <c r="K49" s="90">
        <f>SUMIFS(gp_mff_index[Normalised Specialised MFF 
2027/28],gp_mff_index[LAD21],lad_payment_mff[[#This Row],[LAD21]])/SUMIFS(gp_mff_index[Registered population 2027/28],gp_mff_index[LAD21],lad_payment_mff[[#This Row],[LAD21]])</f>
        <v>0.95490939556232257</v>
      </c>
      <c r="L49" s="90">
        <f>SUMIFS(gp_mff_index[Normalised Specialised MFF 
2028/29],gp_mff_index[LAD21],lad_payment_mff[[#This Row],[LAD21]])/SUMIFS(gp_mff_index[Registered population 2028/29],gp_mff_index[LAD21],lad_payment_mff[[#This Row],[LAD21]])</f>
        <v>0.95493935401949825</v>
      </c>
    </row>
    <row r="50" spans="1:12" x14ac:dyDescent="0.2">
      <c r="A50" s="65" t="s">
        <v>430</v>
      </c>
      <c r="B50" s="35" t="s">
        <v>739</v>
      </c>
      <c r="C50" s="143">
        <v>1.0215351467882636</v>
      </c>
      <c r="D50" s="90">
        <f>SUMIFS(gp_mff_index[Normalised Non-spec MFF WP (base year)],gp_mff_index[LAD21],lad_payment_mff[[#This Row],[LAD21]])/SUMIFS(gp_mff_index[Registered population (base year)],gp_mff_index[LAD21],lad_payment_mff[[#This Row],[LAD21]])</f>
        <v>0.96112886877754655</v>
      </c>
      <c r="E50" s="90">
        <f>SUMIFS(gp_mff_index[Normalised Non-spec MFF WP 2026/27],gp_mff_index[LAD21],lad_payment_mff[[#This Row],[LAD21]])/SUMIFS(gp_mff_index[Registered population 2026/27],gp_mff_index[LAD21],lad_payment_mff[[#This Row],[LAD21]])</f>
        <v>0.96117803604339724</v>
      </c>
      <c r="F50" s="90">
        <f>SUMIFS(gp_mff_index[Normalised Non-spec MFF WP 2027/28],gp_mff_index[LAD21],lad_payment_mff[[#This Row],[LAD21]])/SUMIFS(gp_mff_index[Registered population 2027/28],gp_mff_index[LAD21],lad_payment_mff[[#This Row],[LAD21]])</f>
        <v>0.96122510489649948</v>
      </c>
      <c r="G50" s="96">
        <f>SUMIFS(gp_mff_index[Normalised Non-spec MFF WP 2028/29],gp_mff_index[LAD21],lad_payment_mff[[#This Row],[LAD21]])/SUMIFS(gp_mff_index[Registered population 2028/29],gp_mff_index[LAD21],lad_payment_mff[[#This Row],[LAD21]])</f>
        <v>0.96125935137407714</v>
      </c>
      <c r="H50" s="144">
        <v>1.0291051294422482</v>
      </c>
      <c r="I50" s="90">
        <f>SUMIFS(gp_mff_index[Normalised Specialised MFF 
(base year)],gp_mff_index[LAD21],lad_payment_mff[[#This Row],[LAD21]])/SUMIFS(gp_mff_index[Registered population (base year)],gp_mff_index[LAD21],lad_payment_mff[[#This Row],[LAD21]])</f>
        <v>0.95587957549873526</v>
      </c>
      <c r="J50" s="90">
        <f>SUMIFS(gp_mff_index[Normalised Specialised MFF 
2026/27],gp_mff_index[LAD21],lad_payment_mff[[#This Row],[LAD21]])/SUMIFS(gp_mff_index[Registered population 2026/27],gp_mff_index[LAD21],lad_payment_mff[[#This Row],[LAD21]])</f>
        <v>0.95592147454332244</v>
      </c>
      <c r="K50" s="90">
        <f>SUMIFS(gp_mff_index[Normalised Specialised MFF 
2027/28],gp_mff_index[LAD21],lad_payment_mff[[#This Row],[LAD21]])/SUMIFS(gp_mff_index[Registered population 2027/28],gp_mff_index[LAD21],lad_payment_mff[[#This Row],[LAD21]])</f>
        <v>0.95596227478536688</v>
      </c>
      <c r="L50" s="90">
        <f>SUMIFS(gp_mff_index[Normalised Specialised MFF 
2028/29],gp_mff_index[LAD21],lad_payment_mff[[#This Row],[LAD21]])/SUMIFS(gp_mff_index[Registered population 2028/29],gp_mff_index[LAD21],lad_payment_mff[[#This Row],[LAD21]])</f>
        <v>0.95599226627461531</v>
      </c>
    </row>
    <row r="51" spans="1:12" x14ac:dyDescent="0.2">
      <c r="A51" s="65" t="s">
        <v>429</v>
      </c>
      <c r="B51" s="35" t="s">
        <v>738</v>
      </c>
      <c r="C51" s="143">
        <v>1.0165401617605636</v>
      </c>
      <c r="D51" s="90">
        <f>SUMIFS(gp_mff_index[Normalised Non-spec MFF WP (base year)],gp_mff_index[LAD21],lad_payment_mff[[#This Row],[LAD21]])/SUMIFS(gp_mff_index[Registered population (base year)],gp_mff_index[LAD21],lad_payment_mff[[#This Row],[LAD21]])</f>
        <v>0.9564292514179995</v>
      </c>
      <c r="E51" s="90">
        <f>SUMIFS(gp_mff_index[Normalised Non-spec MFF WP 2026/27],gp_mff_index[LAD21],lad_payment_mff[[#This Row],[LAD21]])/SUMIFS(gp_mff_index[Registered population 2026/27],gp_mff_index[LAD21],lad_payment_mff[[#This Row],[LAD21]])</f>
        <v>0.95647817827141168</v>
      </c>
      <c r="F51" s="90">
        <f>SUMIFS(gp_mff_index[Normalised Non-spec MFF WP 2027/28],gp_mff_index[LAD21],lad_payment_mff[[#This Row],[LAD21]])/SUMIFS(gp_mff_index[Registered population 2027/28],gp_mff_index[LAD21],lad_payment_mff[[#This Row],[LAD21]])</f>
        <v>0.95652501697265158</v>
      </c>
      <c r="G51" s="96">
        <f>SUMIFS(gp_mff_index[Normalised Non-spec MFF WP 2028/29],gp_mff_index[LAD21],lad_payment_mff[[#This Row],[LAD21]])/SUMIFS(gp_mff_index[Registered population 2028/29],gp_mff_index[LAD21],lad_payment_mff[[#This Row],[LAD21]])</f>
        <v>0.9565590959957424</v>
      </c>
      <c r="H51" s="144">
        <v>1.0199073589722962</v>
      </c>
      <c r="I51" s="90">
        <f>SUMIFS(gp_mff_index[Normalised Specialised MFF 
(base year)],gp_mff_index[LAD21],lad_payment_mff[[#This Row],[LAD21]])/SUMIFS(gp_mff_index[Registered population (base year)],gp_mff_index[LAD21],lad_payment_mff[[#This Row],[LAD21]])</f>
        <v>0.94733626861898124</v>
      </c>
      <c r="J51" s="90">
        <f>SUMIFS(gp_mff_index[Normalised Specialised MFF 
2026/27],gp_mff_index[LAD21],lad_payment_mff[[#This Row],[LAD21]])/SUMIFS(gp_mff_index[Registered population 2026/27],gp_mff_index[LAD21],lad_payment_mff[[#This Row],[LAD21]])</f>
        <v>0.94737779318502191</v>
      </c>
      <c r="K51" s="90">
        <f>SUMIFS(gp_mff_index[Normalised Specialised MFF 
2027/28],gp_mff_index[LAD21],lad_payment_mff[[#This Row],[LAD21]])/SUMIFS(gp_mff_index[Registered population 2027/28],gp_mff_index[LAD21],lad_payment_mff[[#This Row],[LAD21]])</f>
        <v>0.94741822876921822</v>
      </c>
      <c r="L51" s="90">
        <f>SUMIFS(gp_mff_index[Normalised Specialised MFF 
2028/29],gp_mff_index[LAD21],lad_payment_mff[[#This Row],[LAD21]])/SUMIFS(gp_mff_index[Registered population 2028/29],gp_mff_index[LAD21],lad_payment_mff[[#This Row],[LAD21]])</f>
        <v>0.94744795220535294</v>
      </c>
    </row>
    <row r="52" spans="1:12" x14ac:dyDescent="0.2">
      <c r="A52" s="65" t="s">
        <v>428</v>
      </c>
      <c r="B52" s="35" t="s">
        <v>737</v>
      </c>
      <c r="C52" s="143">
        <v>1.0202930823911354</v>
      </c>
      <c r="D52" s="90">
        <f>SUMIFS(gp_mff_index[Normalised Non-spec MFF WP (base year)],gp_mff_index[LAD21],lad_payment_mff[[#This Row],[LAD21]])/SUMIFS(gp_mff_index[Registered population (base year)],gp_mff_index[LAD21],lad_payment_mff[[#This Row],[LAD21]])</f>
        <v>0.95996025118008654</v>
      </c>
      <c r="E52" s="90">
        <f>SUMIFS(gp_mff_index[Normalised Non-spec MFF WP 2026/27],gp_mff_index[LAD21],lad_payment_mff[[#This Row],[LAD21]])/SUMIFS(gp_mff_index[Registered population 2026/27],gp_mff_index[LAD21],lad_payment_mff[[#This Row],[LAD21]])</f>
        <v>0.96000935866442971</v>
      </c>
      <c r="F52" s="90">
        <f>SUMIFS(gp_mff_index[Normalised Non-spec MFF WP 2027/28],gp_mff_index[LAD21],lad_payment_mff[[#This Row],[LAD21]])/SUMIFS(gp_mff_index[Registered population 2027/28],gp_mff_index[LAD21],lad_payment_mff[[#This Row],[LAD21]])</f>
        <v>0.96005637028744673</v>
      </c>
      <c r="G52" s="96">
        <f>SUMIFS(gp_mff_index[Normalised Non-spec MFF WP 2028/29],gp_mff_index[LAD21],lad_payment_mff[[#This Row],[LAD21]])/SUMIFS(gp_mff_index[Registered population 2028/29],gp_mff_index[LAD21],lad_payment_mff[[#This Row],[LAD21]])</f>
        <v>0.96009057512540641</v>
      </c>
      <c r="H52" s="144">
        <v>1.0132958453003962</v>
      </c>
      <c r="I52" s="90">
        <f>SUMIFS(gp_mff_index[Normalised Specialised MFF 
(base year)],gp_mff_index[LAD21],lad_payment_mff[[#This Row],[LAD21]])/SUMIFS(gp_mff_index[Registered population (base year)],gp_mff_index[LAD21],lad_payment_mff[[#This Row],[LAD21]])</f>
        <v>0.94119519449419642</v>
      </c>
      <c r="J52" s="90">
        <f>SUMIFS(gp_mff_index[Normalised Specialised MFF 
2026/27],gp_mff_index[LAD21],lad_payment_mff[[#This Row],[LAD21]])/SUMIFS(gp_mff_index[Registered population 2026/27],gp_mff_index[LAD21],lad_payment_mff[[#This Row],[LAD21]])</f>
        <v>0.94123644987869259</v>
      </c>
      <c r="K52" s="90">
        <f>SUMIFS(gp_mff_index[Normalised Specialised MFF 
2027/28],gp_mff_index[LAD21],lad_payment_mff[[#This Row],[LAD21]])/SUMIFS(gp_mff_index[Registered population 2027/28],gp_mff_index[LAD21],lad_payment_mff[[#This Row],[LAD21]])</f>
        <v>0.94127662334063578</v>
      </c>
      <c r="L52" s="90">
        <f>SUMIFS(gp_mff_index[Normalised Specialised MFF 
2028/29],gp_mff_index[LAD21],lad_payment_mff[[#This Row],[LAD21]])/SUMIFS(gp_mff_index[Registered population 2028/29],gp_mff_index[LAD21],lad_payment_mff[[#This Row],[LAD21]])</f>
        <v>0.94130615409564133</v>
      </c>
    </row>
    <row r="53" spans="1:12" x14ac:dyDescent="0.2">
      <c r="A53" s="65" t="s">
        <v>427</v>
      </c>
      <c r="B53" s="35" t="s">
        <v>736</v>
      </c>
      <c r="C53" s="143">
        <v>1.0445595080373307</v>
      </c>
      <c r="D53" s="90">
        <f>SUMIFS(gp_mff_index[Normalised Non-spec MFF WP (base year)],gp_mff_index[LAD21],lad_payment_mff[[#This Row],[LAD21]])/SUMIFS(gp_mff_index[Registered population (base year)],gp_mff_index[LAD21],lad_payment_mff[[#This Row],[LAD21]])</f>
        <v>0.98279173407514886</v>
      </c>
      <c r="E53" s="90">
        <f>SUMIFS(gp_mff_index[Normalised Non-spec MFF WP 2026/27],gp_mff_index[LAD21],lad_payment_mff[[#This Row],[LAD21]])/SUMIFS(gp_mff_index[Registered population 2026/27],gp_mff_index[LAD21],lad_payment_mff[[#This Row],[LAD21]])</f>
        <v>0.9828420095210717</v>
      </c>
      <c r="F53" s="90">
        <f>SUMIFS(gp_mff_index[Normalised Non-spec MFF WP 2027/28],gp_mff_index[LAD21],lad_payment_mff[[#This Row],[LAD21]])/SUMIFS(gp_mff_index[Registered population 2027/28],gp_mff_index[LAD21],lad_payment_mff[[#This Row],[LAD21]])</f>
        <v>0.98289013925815838</v>
      </c>
      <c r="G53" s="96">
        <f>SUMIFS(gp_mff_index[Normalised Non-spec MFF WP 2028/29],gp_mff_index[LAD21],lad_payment_mff[[#This Row],[LAD21]])/SUMIFS(gp_mff_index[Registered population 2028/29],gp_mff_index[LAD21],lad_payment_mff[[#This Row],[LAD21]])</f>
        <v>0.98292515761644172</v>
      </c>
      <c r="H53" s="144">
        <v>1.0618655315870054</v>
      </c>
      <c r="I53" s="90">
        <f>SUMIFS(gp_mff_index[Normalised Specialised MFF 
(base year)],gp_mff_index[LAD21],lad_payment_mff[[#This Row],[LAD21]])/SUMIFS(gp_mff_index[Registered population (base year)],gp_mff_index[LAD21],lad_payment_mff[[#This Row],[LAD21]])</f>
        <v>0.98630892464819431</v>
      </c>
      <c r="J53" s="90">
        <f>SUMIFS(gp_mff_index[Normalised Specialised MFF 
2026/27],gp_mff_index[LAD21],lad_payment_mff[[#This Row],[LAD21]])/SUMIFS(gp_mff_index[Registered population 2026/27],gp_mff_index[LAD21],lad_payment_mff[[#This Row],[LAD21]])</f>
        <v>0.98635215750165239</v>
      </c>
      <c r="K53" s="90">
        <f>SUMIFS(gp_mff_index[Normalised Specialised MFF 
2027/28],gp_mff_index[LAD21],lad_payment_mff[[#This Row],[LAD21]])/SUMIFS(gp_mff_index[Registered population 2027/28],gp_mff_index[LAD21],lad_payment_mff[[#This Row],[LAD21]])</f>
        <v>0.98639425657342572</v>
      </c>
      <c r="L53" s="90">
        <f>SUMIFS(gp_mff_index[Normalised Specialised MFF 
2028/29],gp_mff_index[LAD21],lad_payment_mff[[#This Row],[LAD21]])/SUMIFS(gp_mff_index[Registered population 2028/29],gp_mff_index[LAD21],lad_payment_mff[[#This Row],[LAD21]])</f>
        <v>0.98642520280793911</v>
      </c>
    </row>
    <row r="54" spans="1:12" x14ac:dyDescent="0.2">
      <c r="A54" s="65" t="s">
        <v>426</v>
      </c>
      <c r="B54" s="35" t="s">
        <v>735</v>
      </c>
      <c r="C54" s="143">
        <v>1.0703698712680214</v>
      </c>
      <c r="D54" s="90">
        <f>SUMIFS(gp_mff_index[Normalised Non-spec MFF WP (base year)],gp_mff_index[LAD21],lad_payment_mff[[#This Row],[LAD21]])/SUMIFS(gp_mff_index[Registered population (base year)],gp_mff_index[LAD21],lad_payment_mff[[#This Row],[LAD21]])</f>
        <v>1.00707585713508</v>
      </c>
      <c r="E54" s="90">
        <f>SUMIFS(gp_mff_index[Normalised Non-spec MFF WP 2026/27],gp_mff_index[LAD21],lad_payment_mff[[#This Row],[LAD21]])/SUMIFS(gp_mff_index[Registered population 2026/27],gp_mff_index[LAD21],lad_payment_mff[[#This Row],[LAD21]])</f>
        <v>1.0071273748534717</v>
      </c>
      <c r="F54" s="90">
        <f>SUMIFS(gp_mff_index[Normalised Non-spec MFF WP 2027/28],gp_mff_index[LAD21],lad_payment_mff[[#This Row],[LAD21]])/SUMIFS(gp_mff_index[Registered population 2027/28],gp_mff_index[LAD21],lad_payment_mff[[#This Row],[LAD21]])</f>
        <v>1.0071766938440072</v>
      </c>
      <c r="G54" s="96">
        <f>SUMIFS(gp_mff_index[Normalised Non-spec MFF WP 2028/29],gp_mff_index[LAD21],lad_payment_mff[[#This Row],[LAD21]])/SUMIFS(gp_mff_index[Registered population 2028/29],gp_mff_index[LAD21],lad_payment_mff[[#This Row],[LAD21]])</f>
        <v>1.007212577482383</v>
      </c>
      <c r="H54" s="144">
        <v>1.1115709808612049</v>
      </c>
      <c r="I54" s="90">
        <f>SUMIFS(gp_mff_index[Normalised Specialised MFF 
(base year)],gp_mff_index[LAD21],lad_payment_mff[[#This Row],[LAD21]])/SUMIFS(gp_mff_index[Registered population (base year)],gp_mff_index[LAD21],lad_payment_mff[[#This Row],[LAD21]])</f>
        <v>1.0324776030396285</v>
      </c>
      <c r="J54" s="90">
        <f>SUMIFS(gp_mff_index[Normalised Specialised MFF 
2026/27],gp_mff_index[LAD21],lad_payment_mff[[#This Row],[LAD21]])/SUMIFS(gp_mff_index[Registered population 2026/27],gp_mff_index[LAD21],lad_payment_mff[[#This Row],[LAD21]])</f>
        <v>1.0325228596035672</v>
      </c>
      <c r="K54" s="90">
        <f>SUMIFS(gp_mff_index[Normalised Specialised MFF 
2027/28],gp_mff_index[LAD21],lad_payment_mff[[#This Row],[LAD21]])/SUMIFS(gp_mff_index[Registered population 2027/28],gp_mff_index[LAD21],lad_payment_mff[[#This Row],[LAD21]])</f>
        <v>1.0325669293140107</v>
      </c>
      <c r="L54" s="90">
        <f>SUMIFS(gp_mff_index[Normalised Specialised MFF 
2028/29],gp_mff_index[LAD21],lad_payment_mff[[#This Row],[LAD21]])/SUMIFS(gp_mff_index[Registered population 2028/29],gp_mff_index[LAD21],lad_payment_mff[[#This Row],[LAD21]])</f>
        <v>1.032599324127881</v>
      </c>
    </row>
    <row r="55" spans="1:12" x14ac:dyDescent="0.2">
      <c r="A55" s="65" t="s">
        <v>425</v>
      </c>
      <c r="B55" s="35" t="s">
        <v>734</v>
      </c>
      <c r="C55" s="143">
        <v>1.0767736243948658</v>
      </c>
      <c r="D55" s="90">
        <f>SUMIFS(gp_mff_index[Normalised Non-spec MFF WP (base year)],gp_mff_index[LAD21],lad_payment_mff[[#This Row],[LAD21]])/SUMIFS(gp_mff_index[Registered population (base year)],gp_mff_index[LAD21],lad_payment_mff[[#This Row],[LAD21]])</f>
        <v>1.0131009381301754</v>
      </c>
      <c r="E55" s="90">
        <f>SUMIFS(gp_mff_index[Normalised Non-spec MFF WP 2026/27],gp_mff_index[LAD21],lad_payment_mff[[#This Row],[LAD21]])/SUMIFS(gp_mff_index[Registered population 2026/27],gp_mff_index[LAD21],lad_payment_mff[[#This Row],[LAD21]])</f>
        <v>1.0131527640660909</v>
      </c>
      <c r="F55" s="90">
        <f>SUMIFS(gp_mff_index[Normalised Non-spec MFF WP 2027/28],gp_mff_index[LAD21],lad_payment_mff[[#This Row],[LAD21]])/SUMIFS(gp_mff_index[Registered population 2027/28],gp_mff_index[LAD21],lad_payment_mff[[#This Row],[LAD21]])</f>
        <v>1.0132023781197148</v>
      </c>
      <c r="G55" s="96">
        <f>SUMIFS(gp_mff_index[Normalised Non-spec MFF WP 2028/29],gp_mff_index[LAD21],lad_payment_mff[[#This Row],[LAD21]])/SUMIFS(gp_mff_index[Registered population 2028/29],gp_mff_index[LAD21],lad_payment_mff[[#This Row],[LAD21]])</f>
        <v>1.0132384764408526</v>
      </c>
      <c r="H55" s="144">
        <v>1.1212550441433586</v>
      </c>
      <c r="I55" s="90">
        <f>SUMIFS(gp_mff_index[Normalised Specialised MFF 
(base year)],gp_mff_index[LAD21],lad_payment_mff[[#This Row],[LAD21]])/SUMIFS(gp_mff_index[Registered population (base year)],gp_mff_index[LAD21],lad_payment_mff[[#This Row],[LAD21]])</f>
        <v>1.0414726007657262</v>
      </c>
      <c r="J55" s="90">
        <f>SUMIFS(gp_mff_index[Normalised Specialised MFF 
2026/27],gp_mff_index[LAD21],lad_payment_mff[[#This Row],[LAD21]])/SUMIFS(gp_mff_index[Registered population 2026/27],gp_mff_index[LAD21],lad_payment_mff[[#This Row],[LAD21]])</f>
        <v>1.0415182516071657</v>
      </c>
      <c r="K55" s="90">
        <f>SUMIFS(gp_mff_index[Normalised Specialised MFF 
2027/28],gp_mff_index[LAD21],lad_payment_mff[[#This Row],[LAD21]])/SUMIFS(gp_mff_index[Registered population 2027/28],gp_mff_index[LAD21],lad_payment_mff[[#This Row],[LAD21]])</f>
        <v>1.0415627052551817</v>
      </c>
      <c r="L55" s="90">
        <f>SUMIFS(gp_mff_index[Normalised Specialised MFF 
2028/29],gp_mff_index[LAD21],lad_payment_mff[[#This Row],[LAD21]])/SUMIFS(gp_mff_index[Registered population 2028/29],gp_mff_index[LAD21],lad_payment_mff[[#This Row],[LAD21]])</f>
        <v>1.0415953822943287</v>
      </c>
    </row>
    <row r="56" spans="1:12" x14ac:dyDescent="0.2">
      <c r="A56" s="65" t="s">
        <v>424</v>
      </c>
      <c r="B56" s="35" t="s">
        <v>733</v>
      </c>
      <c r="C56" s="143">
        <v>1.0259655379332409</v>
      </c>
      <c r="D56" s="90">
        <f>SUMIFS(gp_mff_index[Normalised Non-spec MFF WP (base year)],gp_mff_index[LAD21],lad_payment_mff[[#This Row],[LAD21]])/SUMIFS(gp_mff_index[Registered population (base year)],gp_mff_index[LAD21],lad_payment_mff[[#This Row],[LAD21]])</f>
        <v>0.96529727829610468</v>
      </c>
      <c r="E56" s="90">
        <f>SUMIFS(gp_mff_index[Normalised Non-spec MFF WP 2026/27],gp_mff_index[LAD21],lad_payment_mff[[#This Row],[LAD21]])/SUMIFS(gp_mff_index[Registered population 2026/27],gp_mff_index[LAD21],lad_payment_mff[[#This Row],[LAD21]])</f>
        <v>0.96534665880006143</v>
      </c>
      <c r="F56" s="90">
        <f>SUMIFS(gp_mff_index[Normalised Non-spec MFF WP 2027/28],gp_mff_index[LAD21],lad_payment_mff[[#This Row],[LAD21]])/SUMIFS(gp_mff_index[Registered population 2027/28],gp_mff_index[LAD21],lad_payment_mff[[#This Row],[LAD21]])</f>
        <v>0.96539393179046606</v>
      </c>
      <c r="G56" s="96">
        <f>SUMIFS(gp_mff_index[Normalised Non-spec MFF WP 2028/29],gp_mff_index[LAD21],lad_payment_mff[[#This Row],[LAD21]])/SUMIFS(gp_mff_index[Registered population 2028/29],gp_mff_index[LAD21],lad_payment_mff[[#This Row],[LAD21]])</f>
        <v>0.96542832679478929</v>
      </c>
      <c r="H56" s="144">
        <v>1.0275396064536348</v>
      </c>
      <c r="I56" s="90">
        <f>SUMIFS(gp_mff_index[Normalised Specialised MFF 
(base year)],gp_mff_index[LAD21],lad_payment_mff[[#This Row],[LAD21]])/SUMIFS(gp_mff_index[Registered population (base year)],gp_mff_index[LAD21],lad_payment_mff[[#This Row],[LAD21]])</f>
        <v>0.95442544665710582</v>
      </c>
      <c r="J56" s="90">
        <f>SUMIFS(gp_mff_index[Normalised Specialised MFF 
2026/27],gp_mff_index[LAD21],lad_payment_mff[[#This Row],[LAD21]])/SUMIFS(gp_mff_index[Registered population 2026/27],gp_mff_index[LAD21],lad_payment_mff[[#This Row],[LAD21]])</f>
        <v>0.95446728196290198</v>
      </c>
      <c r="K56" s="90">
        <f>SUMIFS(gp_mff_index[Normalised Specialised MFF 
2027/28],gp_mff_index[LAD21],lad_payment_mff[[#This Row],[LAD21]])/SUMIFS(gp_mff_index[Registered population 2027/28],gp_mff_index[LAD21],lad_payment_mff[[#This Row],[LAD21]])</f>
        <v>0.95450802013770408</v>
      </c>
      <c r="L56" s="90">
        <f>SUMIFS(gp_mff_index[Normalised Specialised MFF 
2028/29],gp_mff_index[LAD21],lad_payment_mff[[#This Row],[LAD21]])/SUMIFS(gp_mff_index[Registered population 2028/29],gp_mff_index[LAD21],lad_payment_mff[[#This Row],[LAD21]])</f>
        <v>0.95453796600249408</v>
      </c>
    </row>
    <row r="57" spans="1:12" x14ac:dyDescent="0.2">
      <c r="A57" s="65" t="s">
        <v>423</v>
      </c>
      <c r="B57" s="35" t="s">
        <v>732</v>
      </c>
      <c r="C57" s="143">
        <v>1.0382837594756402</v>
      </c>
      <c r="D57" s="90">
        <f>SUMIFS(gp_mff_index[Normalised Non-spec MFF WP (base year)],gp_mff_index[LAD21],lad_payment_mff[[#This Row],[LAD21]])/SUMIFS(gp_mff_index[Registered population (base year)],gp_mff_index[LAD21],lad_payment_mff[[#This Row],[LAD21]])</f>
        <v>0.97688708837128402</v>
      </c>
      <c r="E57" s="90">
        <f>SUMIFS(gp_mff_index[Normalised Non-spec MFF WP 2026/27],gp_mff_index[LAD21],lad_payment_mff[[#This Row],[LAD21]])/SUMIFS(gp_mff_index[Registered population 2026/27],gp_mff_index[LAD21],lad_payment_mff[[#This Row],[LAD21]])</f>
        <v>0.97693706176064021</v>
      </c>
      <c r="F57" s="90">
        <f>SUMIFS(gp_mff_index[Normalised Non-spec MFF WP 2027/28],gp_mff_index[LAD21],lad_payment_mff[[#This Row],[LAD21]])/SUMIFS(gp_mff_index[Registered population 2027/28],gp_mff_index[LAD21],lad_payment_mff[[#This Row],[LAD21]])</f>
        <v>0.97698490233265245</v>
      </c>
      <c r="G57" s="96">
        <f>SUMIFS(gp_mff_index[Normalised Non-spec MFF WP 2028/29],gp_mff_index[LAD21],lad_payment_mff[[#This Row],[LAD21]])/SUMIFS(gp_mff_index[Registered population 2028/29],gp_mff_index[LAD21],lad_payment_mff[[#This Row],[LAD21]])</f>
        <v>0.97701971029946555</v>
      </c>
      <c r="H57" s="144">
        <v>1.0545396255436292</v>
      </c>
      <c r="I57" s="90">
        <f>SUMIFS(gp_mff_index[Normalised Specialised MFF 
(base year)],gp_mff_index[LAD21],lad_payment_mff[[#This Row],[LAD21]])/SUMIFS(gp_mff_index[Registered population (base year)],gp_mff_index[LAD21],lad_payment_mff[[#This Row],[LAD21]])</f>
        <v>0.97950429044849707</v>
      </c>
      <c r="J57" s="90">
        <f>SUMIFS(gp_mff_index[Normalised Specialised MFF 
2026/27],gp_mff_index[LAD21],lad_payment_mff[[#This Row],[LAD21]])/SUMIFS(gp_mff_index[Registered population 2026/27],gp_mff_index[LAD21],lad_payment_mff[[#This Row],[LAD21]])</f>
        <v>0.97954722503460134</v>
      </c>
      <c r="K57" s="90">
        <f>SUMIFS(gp_mff_index[Normalised Specialised MFF 
2027/28],gp_mff_index[LAD21],lad_payment_mff[[#This Row],[LAD21]])/SUMIFS(gp_mff_index[Registered population 2027/28],gp_mff_index[LAD21],lad_payment_mff[[#This Row],[LAD21]])</f>
        <v>0.97958903366108363</v>
      </c>
      <c r="L57" s="90">
        <f>SUMIFS(gp_mff_index[Normalised Specialised MFF 
2028/29],gp_mff_index[LAD21],lad_payment_mff[[#This Row],[LAD21]])/SUMIFS(gp_mff_index[Registered population 2028/29],gp_mff_index[LAD21],lad_payment_mff[[#This Row],[LAD21]])</f>
        <v>0.97961976639473536</v>
      </c>
    </row>
    <row r="58" spans="1:12" x14ac:dyDescent="0.2">
      <c r="A58" s="65" t="s">
        <v>422</v>
      </c>
      <c r="B58" s="35" t="s">
        <v>731</v>
      </c>
      <c r="C58" s="143">
        <v>1.0283850172360467</v>
      </c>
      <c r="D58" s="90">
        <f>SUMIFS(gp_mff_index[Normalised Non-spec MFF WP (base year)],gp_mff_index[LAD21],lad_payment_mff[[#This Row],[LAD21]])/SUMIFS(gp_mff_index[Registered population (base year)],gp_mff_index[LAD21],lad_payment_mff[[#This Row],[LAD21]])</f>
        <v>0.96757368690783774</v>
      </c>
      <c r="E58" s="90">
        <f>SUMIFS(gp_mff_index[Normalised Non-spec MFF WP 2026/27],gp_mff_index[LAD21],lad_payment_mff[[#This Row],[LAD21]])/SUMIFS(gp_mff_index[Registered population 2026/27],gp_mff_index[LAD21],lad_payment_mff[[#This Row],[LAD21]])</f>
        <v>0.96762318386317969</v>
      </c>
      <c r="F58" s="90">
        <f>SUMIFS(gp_mff_index[Normalised Non-spec MFF WP 2027/28],gp_mff_index[LAD21],lad_payment_mff[[#This Row],[LAD21]])/SUMIFS(gp_mff_index[Registered population 2027/28],gp_mff_index[LAD21],lad_payment_mff[[#This Row],[LAD21]])</f>
        <v>0.96767056833493348</v>
      </c>
      <c r="G58" s="96">
        <f>SUMIFS(gp_mff_index[Normalised Non-spec MFF WP 2028/29],gp_mff_index[LAD21],lad_payment_mff[[#This Row],[LAD21]])/SUMIFS(gp_mff_index[Registered population 2028/29],gp_mff_index[LAD21],lad_payment_mff[[#This Row],[LAD21]])</f>
        <v>0.96770504445114358</v>
      </c>
      <c r="H58" s="144">
        <v>1.0519076034929709</v>
      </c>
      <c r="I58" s="90">
        <f>SUMIFS(gp_mff_index[Normalised Specialised MFF 
(base year)],gp_mff_index[LAD21],lad_payment_mff[[#This Row],[LAD21]])/SUMIFS(gp_mff_index[Registered population (base year)],gp_mff_index[LAD21],lad_payment_mff[[#This Row],[LAD21]])</f>
        <v>0.97705954884872404</v>
      </c>
      <c r="J58" s="90">
        <f>SUMIFS(gp_mff_index[Normalised Specialised MFF 
2026/27],gp_mff_index[LAD21],lad_payment_mff[[#This Row],[LAD21]])/SUMIFS(gp_mff_index[Registered population 2026/27],gp_mff_index[LAD21],lad_payment_mff[[#This Row],[LAD21]])</f>
        <v>0.97710237627453389</v>
      </c>
      <c r="K58" s="90">
        <f>SUMIFS(gp_mff_index[Normalised Specialised MFF 
2027/28],gp_mff_index[LAD21],lad_payment_mff[[#This Row],[LAD21]])/SUMIFS(gp_mff_index[Registered population 2027/28],gp_mff_index[LAD21],lad_payment_mff[[#This Row],[LAD21]])</f>
        <v>0.97714408055100088</v>
      </c>
      <c r="L58" s="90">
        <f>SUMIFS(gp_mff_index[Normalised Specialised MFF 
2028/29],gp_mff_index[LAD21],lad_payment_mff[[#This Row],[LAD21]])/SUMIFS(gp_mff_index[Registered population 2028/29],gp_mff_index[LAD21],lad_payment_mff[[#This Row],[LAD21]])</f>
        <v>0.97717473657892118</v>
      </c>
    </row>
    <row r="59" spans="1:12" x14ac:dyDescent="0.2">
      <c r="A59" s="65" t="s">
        <v>421</v>
      </c>
      <c r="B59" s="35" t="s">
        <v>730</v>
      </c>
      <c r="C59" s="143">
        <v>1.0969377984266271</v>
      </c>
      <c r="D59" s="90">
        <f>SUMIFS(gp_mff_index[Normalised Non-spec MFF WP (base year)],gp_mff_index[LAD21],lad_payment_mff[[#This Row],[LAD21]])/SUMIFS(gp_mff_index[Registered population (base year)],gp_mff_index[LAD21],lad_payment_mff[[#This Row],[LAD21]])</f>
        <v>1.0320727472137032</v>
      </c>
      <c r="E59" s="90">
        <f>SUMIFS(gp_mff_index[Normalised Non-spec MFF WP 2026/27],gp_mff_index[LAD21],lad_payment_mff[[#This Row],[LAD21]])/SUMIFS(gp_mff_index[Registered population 2026/27],gp_mff_index[LAD21],lad_payment_mff[[#This Row],[LAD21]])</f>
        <v>1.0321255436666967</v>
      </c>
      <c r="F59" s="90">
        <f>SUMIFS(gp_mff_index[Normalised Non-spec MFF WP 2027/28],gp_mff_index[LAD21],lad_payment_mff[[#This Row],[LAD21]])/SUMIFS(gp_mff_index[Registered population 2027/28],gp_mff_index[LAD21],lad_payment_mff[[#This Row],[LAD21]])</f>
        <v>1.0321760868166387</v>
      </c>
      <c r="G59" s="96">
        <f>SUMIFS(gp_mff_index[Normalised Non-spec MFF WP 2028/29],gp_mff_index[LAD21],lad_payment_mff[[#This Row],[LAD21]])/SUMIFS(gp_mff_index[Registered population 2028/29],gp_mff_index[LAD21],lad_payment_mff[[#This Row],[LAD21]])</f>
        <v>1.0322128611320749</v>
      </c>
      <c r="H59" s="144">
        <v>1.1064448377378018</v>
      </c>
      <c r="I59" s="90">
        <f>SUMIFS(gp_mff_index[Normalised Specialised MFF 
(base year)],gp_mff_index[LAD21],lad_payment_mff[[#This Row],[LAD21]])/SUMIFS(gp_mff_index[Registered population (base year)],gp_mff_index[LAD21],lad_payment_mff[[#This Row],[LAD21]])</f>
        <v>1.0277162085304021</v>
      </c>
      <c r="J59" s="90">
        <f>SUMIFS(gp_mff_index[Normalised Specialised MFF 
2026/27],gp_mff_index[LAD21],lad_payment_mff[[#This Row],[LAD21]])/SUMIFS(gp_mff_index[Registered population 2026/27],gp_mff_index[LAD21],lad_payment_mff[[#This Row],[LAD21]])</f>
        <v>1.027761256388259</v>
      </c>
      <c r="K59" s="90">
        <f>SUMIFS(gp_mff_index[Normalised Specialised MFF 
2027/28],gp_mff_index[LAD21],lad_payment_mff[[#This Row],[LAD21]])/SUMIFS(gp_mff_index[Registered population 2027/28],gp_mff_index[LAD21],lad_payment_mff[[#This Row],[LAD21]])</f>
        <v>1.0278051228659357</v>
      </c>
      <c r="L59" s="90">
        <f>SUMIFS(gp_mff_index[Normalised Specialised MFF 
2028/29],gp_mff_index[LAD21],lad_payment_mff[[#This Row],[LAD21]])/SUMIFS(gp_mff_index[Registered population 2028/29],gp_mff_index[LAD21],lad_payment_mff[[#This Row],[LAD21]])</f>
        <v>1.0278373682872322</v>
      </c>
    </row>
    <row r="60" spans="1:12" x14ac:dyDescent="0.2">
      <c r="A60" s="65" t="s">
        <v>420</v>
      </c>
      <c r="B60" s="35" t="s">
        <v>729</v>
      </c>
      <c r="C60" s="143">
        <v>1.0397108708055165</v>
      </c>
      <c r="D60" s="90">
        <f>SUMIFS(gp_mff_index[Normalised Non-spec MFF WP (base year)],gp_mff_index[LAD21],lad_payment_mff[[#This Row],[LAD21]])/SUMIFS(gp_mff_index[Registered population (base year)],gp_mff_index[LAD21],lad_payment_mff[[#This Row],[LAD21]])</f>
        <v>0.97822981055016978</v>
      </c>
      <c r="E60" s="90">
        <f>SUMIFS(gp_mff_index[Normalised Non-spec MFF WP 2026/27],gp_mff_index[LAD21],lad_payment_mff[[#This Row],[LAD21]])/SUMIFS(gp_mff_index[Registered population 2026/27],gp_mff_index[LAD21],lad_payment_mff[[#This Row],[LAD21]])</f>
        <v>0.9782798526274834</v>
      </c>
      <c r="F60" s="90">
        <f>SUMIFS(gp_mff_index[Normalised Non-spec MFF WP 2027/28],gp_mff_index[LAD21],lad_payment_mff[[#This Row],[LAD21]])/SUMIFS(gp_mff_index[Registered population 2027/28],gp_mff_index[LAD21],lad_payment_mff[[#This Row],[LAD21]])</f>
        <v>0.97832775895591473</v>
      </c>
      <c r="G60" s="96">
        <f>SUMIFS(gp_mff_index[Normalised Non-spec MFF WP 2028/29],gp_mff_index[LAD21],lad_payment_mff[[#This Row],[LAD21]])/SUMIFS(gp_mff_index[Registered population 2028/29],gp_mff_index[LAD21],lad_payment_mff[[#This Row],[LAD21]])</f>
        <v>0.97836261476595343</v>
      </c>
      <c r="H60" s="144">
        <v>1.052471830963585</v>
      </c>
      <c r="I60" s="90">
        <f>SUMIFS(gp_mff_index[Normalised Specialised MFF 
(base year)],gp_mff_index[LAD21],lad_payment_mff[[#This Row],[LAD21]])/SUMIFS(gp_mff_index[Registered population (base year)],gp_mff_index[LAD21],lad_payment_mff[[#This Row],[LAD21]])</f>
        <v>0.97758362894478612</v>
      </c>
      <c r="J60" s="90">
        <f>SUMIFS(gp_mff_index[Normalised Specialised MFF 
2026/27],gp_mff_index[LAD21],lad_payment_mff[[#This Row],[LAD21]])/SUMIFS(gp_mff_index[Registered population 2026/27],gp_mff_index[LAD21],lad_payment_mff[[#This Row],[LAD21]])</f>
        <v>0.97762647934258584</v>
      </c>
      <c r="K60" s="90">
        <f>SUMIFS(gp_mff_index[Normalised Specialised MFF 
2027/28],gp_mff_index[LAD21],lad_payment_mff[[#This Row],[LAD21]])/SUMIFS(gp_mff_index[Registered population 2027/28],gp_mff_index[LAD21],lad_payment_mff[[#This Row],[LAD21]])</f>
        <v>0.97766820598859994</v>
      </c>
      <c r="L60" s="90">
        <f>SUMIFS(gp_mff_index[Normalised Specialised MFF 
2028/29],gp_mff_index[LAD21],lad_payment_mff[[#This Row],[LAD21]])/SUMIFS(gp_mff_index[Registered population 2028/29],gp_mff_index[LAD21],lad_payment_mff[[#This Row],[LAD21]])</f>
        <v>0.97769887845995496</v>
      </c>
    </row>
    <row r="61" spans="1:12" x14ac:dyDescent="0.2">
      <c r="A61" s="65" t="s">
        <v>419</v>
      </c>
      <c r="B61" s="35" t="s">
        <v>728</v>
      </c>
      <c r="C61" s="143">
        <v>1.0507574257995529</v>
      </c>
      <c r="D61" s="90">
        <f>SUMIFS(gp_mff_index[Normalised Non-spec MFF WP (base year)],gp_mff_index[LAD21],lad_payment_mff[[#This Row],[LAD21]])/SUMIFS(gp_mff_index[Registered population (base year)],gp_mff_index[LAD21],lad_payment_mff[[#This Row],[LAD21]])</f>
        <v>0.98862315133603307</v>
      </c>
      <c r="E61" s="90">
        <f>SUMIFS(gp_mff_index[Normalised Non-spec MFF WP 2026/27],gp_mff_index[LAD21],lad_payment_mff[[#This Row],[LAD21]])/SUMIFS(gp_mff_index[Registered population 2026/27],gp_mff_index[LAD21],lad_payment_mff[[#This Row],[LAD21]])</f>
        <v>0.98867372509246498</v>
      </c>
      <c r="F61" s="90">
        <f>SUMIFS(gp_mff_index[Normalised Non-spec MFF WP 2027/28],gp_mff_index[LAD21],lad_payment_mff[[#This Row],[LAD21]])/SUMIFS(gp_mff_index[Registered population 2027/28],gp_mff_index[LAD21],lad_payment_mff[[#This Row],[LAD21]])</f>
        <v>0.98872214040844819</v>
      </c>
      <c r="G61" s="96">
        <f>SUMIFS(gp_mff_index[Normalised Non-spec MFF WP 2028/29],gp_mff_index[LAD21],lad_payment_mff[[#This Row],[LAD21]])/SUMIFS(gp_mff_index[Registered population 2028/29],gp_mff_index[LAD21],lad_payment_mff[[#This Row],[LAD21]])</f>
        <v>0.98875736654896529</v>
      </c>
      <c r="H61" s="144">
        <v>1.0588253745760927</v>
      </c>
      <c r="I61" s="90">
        <f>SUMIFS(gp_mff_index[Normalised Specialised MFF 
(base year)],gp_mff_index[LAD21],lad_payment_mff[[#This Row],[LAD21]])/SUMIFS(gp_mff_index[Registered population (base year)],gp_mff_index[LAD21],lad_payment_mff[[#This Row],[LAD21]])</f>
        <v>0.98348508876408391</v>
      </c>
      <c r="J61" s="90">
        <f>SUMIFS(gp_mff_index[Normalised Specialised MFF 
2026/27],gp_mff_index[LAD21],lad_payment_mff[[#This Row],[LAD21]])/SUMIFS(gp_mff_index[Registered population 2026/27],gp_mff_index[LAD21],lad_payment_mff[[#This Row],[LAD21]])</f>
        <v>0.98352819784041756</v>
      </c>
      <c r="K61" s="90">
        <f>SUMIFS(gp_mff_index[Normalised Specialised MFF 
2027/28],gp_mff_index[LAD21],lad_payment_mff[[#This Row],[LAD21]])/SUMIFS(gp_mff_index[Registered population 2027/28],gp_mff_index[LAD21],lad_payment_mff[[#This Row],[LAD21]])</f>
        <v>0.98357017638112099</v>
      </c>
      <c r="L61" s="90">
        <f>SUMIFS(gp_mff_index[Normalised Specialised MFF 
2028/29],gp_mff_index[LAD21],lad_payment_mff[[#This Row],[LAD21]])/SUMIFS(gp_mff_index[Registered population 2028/29],gp_mff_index[LAD21],lad_payment_mff[[#This Row],[LAD21]])</f>
        <v>0.98360103401551802</v>
      </c>
    </row>
    <row r="62" spans="1:12" x14ac:dyDescent="0.2">
      <c r="A62" s="65" t="s">
        <v>418</v>
      </c>
      <c r="B62" s="35" t="s">
        <v>727</v>
      </c>
      <c r="C62" s="143">
        <v>1.082297878172704</v>
      </c>
      <c r="D62" s="90">
        <f>SUMIFS(gp_mff_index[Normalised Non-spec MFF WP (base year)],gp_mff_index[LAD21],lad_payment_mff[[#This Row],[LAD21]])/SUMIFS(gp_mff_index[Registered population (base year)],gp_mff_index[LAD21],lad_payment_mff[[#This Row],[LAD21]])</f>
        <v>1.0182985270736657</v>
      </c>
      <c r="E62" s="90">
        <f>SUMIFS(gp_mff_index[Normalised Non-spec MFF WP 2026/27],gp_mff_index[LAD21],lad_payment_mff[[#This Row],[LAD21]])/SUMIFS(gp_mff_index[Registered population 2026/27],gp_mff_index[LAD21],lad_payment_mff[[#This Row],[LAD21]])</f>
        <v>1.0183506188961289</v>
      </c>
      <c r="F62" s="90">
        <f>SUMIFS(gp_mff_index[Normalised Non-spec MFF WP 2027/28],gp_mff_index[LAD21],lad_payment_mff[[#This Row],[LAD21]])/SUMIFS(gp_mff_index[Registered population 2027/28],gp_mff_index[LAD21],lad_payment_mff[[#This Row],[LAD21]])</f>
        <v>1.0184004874885122</v>
      </c>
      <c r="G62" s="96">
        <f>SUMIFS(gp_mff_index[Normalised Non-spec MFF WP 2028/29],gp_mff_index[LAD21],lad_payment_mff[[#This Row],[LAD21]])/SUMIFS(gp_mff_index[Registered population 2028/29],gp_mff_index[LAD21],lad_payment_mff[[#This Row],[LAD21]])</f>
        <v>1.0184367710076185</v>
      </c>
      <c r="H62" s="144">
        <v>1.0887810183838693</v>
      </c>
      <c r="I62" s="90">
        <f>SUMIFS(gp_mff_index[Normalised Specialised MFF 
(base year)],gp_mff_index[LAD21],lad_payment_mff[[#This Row],[LAD21]])/SUMIFS(gp_mff_index[Registered population (base year)],gp_mff_index[LAD21],lad_payment_mff[[#This Row],[LAD21]])</f>
        <v>1.0113092510071469</v>
      </c>
      <c r="J62" s="90">
        <f>SUMIFS(gp_mff_index[Normalised Specialised MFF 
2026/27],gp_mff_index[LAD21],lad_payment_mff[[#This Row],[LAD21]])/SUMIFS(gp_mff_index[Registered population 2026/27],gp_mff_index[LAD21],lad_payment_mff[[#This Row],[LAD21]])</f>
        <v>1.0113535796992599</v>
      </c>
      <c r="K62" s="90">
        <f>SUMIFS(gp_mff_index[Normalised Specialised MFF 
2027/28],gp_mff_index[LAD21],lad_payment_mff[[#This Row],[LAD21]])/SUMIFS(gp_mff_index[Registered population 2027/28],gp_mff_index[LAD21],lad_payment_mff[[#This Row],[LAD21]])</f>
        <v>1.0113967458713198</v>
      </c>
      <c r="L62" s="90">
        <f>SUMIFS(gp_mff_index[Normalised Specialised MFF 
2028/29],gp_mff_index[LAD21],lad_payment_mff[[#This Row],[LAD21]])/SUMIFS(gp_mff_index[Registered population 2028/29],gp_mff_index[LAD21],lad_payment_mff[[#This Row],[LAD21]])</f>
        <v>1.0114284765111463</v>
      </c>
    </row>
    <row r="63" spans="1:12" x14ac:dyDescent="0.2">
      <c r="A63" s="65" t="s">
        <v>417</v>
      </c>
      <c r="B63" s="35" t="s">
        <v>726</v>
      </c>
      <c r="C63" s="143">
        <v>1.0778393499352659</v>
      </c>
      <c r="D63" s="90">
        <f>SUMIFS(gp_mff_index[Normalised Non-spec MFF WP (base year)],gp_mff_index[LAD21],lad_payment_mff[[#This Row],[LAD21]])/SUMIFS(gp_mff_index[Registered population (base year)],gp_mff_index[LAD21],lad_payment_mff[[#This Row],[LAD21]])</f>
        <v>1.0141036442889328</v>
      </c>
      <c r="E63" s="90">
        <f>SUMIFS(gp_mff_index[Normalised Non-spec MFF WP 2026/27],gp_mff_index[LAD21],lad_payment_mff[[#This Row],[LAD21]])/SUMIFS(gp_mff_index[Registered population 2026/27],gp_mff_index[LAD21],lad_payment_mff[[#This Row],[LAD21]])</f>
        <v>1.0141555215190305</v>
      </c>
      <c r="F63" s="90">
        <f>SUMIFS(gp_mff_index[Normalised Non-spec MFF WP 2027/28],gp_mff_index[LAD21],lad_payment_mff[[#This Row],[LAD21]])/SUMIFS(gp_mff_index[Registered population 2027/28],gp_mff_index[LAD21],lad_payment_mff[[#This Row],[LAD21]])</f>
        <v>1.0142051846776472</v>
      </c>
      <c r="G63" s="96">
        <f>SUMIFS(gp_mff_index[Normalised Non-spec MFF WP 2028/29],gp_mff_index[LAD21],lad_payment_mff[[#This Row],[LAD21]])/SUMIFS(gp_mff_index[Registered population 2028/29],gp_mff_index[LAD21],lad_payment_mff[[#This Row],[LAD21]])</f>
        <v>1.014241318726727</v>
      </c>
      <c r="H63" s="144">
        <v>1.0892128999179176</v>
      </c>
      <c r="I63" s="90">
        <f>SUMIFS(gp_mff_index[Normalised Specialised MFF 
(base year)],gp_mff_index[LAD21],lad_payment_mff[[#This Row],[LAD21]])/SUMIFS(gp_mff_index[Registered population (base year)],gp_mff_index[LAD21],lad_payment_mff[[#This Row],[LAD21]])</f>
        <v>1.0117104021875476</v>
      </c>
      <c r="J63" s="90">
        <f>SUMIFS(gp_mff_index[Normalised Specialised MFF 
2026/27],gp_mff_index[LAD21],lad_payment_mff[[#This Row],[LAD21]])/SUMIFS(gp_mff_index[Registered population 2026/27],gp_mff_index[LAD21],lad_payment_mff[[#This Row],[LAD21]])</f>
        <v>1.0117547484633085</v>
      </c>
      <c r="K63" s="90">
        <f>SUMIFS(gp_mff_index[Normalised Specialised MFF 
2027/28],gp_mff_index[LAD21],lad_payment_mff[[#This Row],[LAD21]])/SUMIFS(gp_mff_index[Registered population 2027/28],gp_mff_index[LAD21],lad_payment_mff[[#This Row],[LAD21]])</f>
        <v>1.0117979317578853</v>
      </c>
      <c r="L63" s="90">
        <f>SUMIFS(gp_mff_index[Normalised Specialised MFF 
2028/29],gp_mff_index[LAD21],lad_payment_mff[[#This Row],[LAD21]])/SUMIFS(gp_mff_index[Registered population 2028/29],gp_mff_index[LAD21],lad_payment_mff[[#This Row],[LAD21]])</f>
        <v>1.0118296749841564</v>
      </c>
    </row>
    <row r="64" spans="1:12" x14ac:dyDescent="0.2">
      <c r="A64" s="65" t="s">
        <v>416</v>
      </c>
      <c r="B64" s="35" t="s">
        <v>725</v>
      </c>
      <c r="C64" s="143">
        <v>1.0350714658391837</v>
      </c>
      <c r="D64" s="90">
        <f>SUMIFS(gp_mff_index[Normalised Non-spec MFF WP (base year)],gp_mff_index[LAD21],lad_payment_mff[[#This Row],[LAD21]])/SUMIFS(gp_mff_index[Registered population (base year)],gp_mff_index[LAD21],lad_payment_mff[[#This Row],[LAD21]])</f>
        <v>0.97386474679185353</v>
      </c>
      <c r="E64" s="90">
        <f>SUMIFS(gp_mff_index[Normalised Non-spec MFF WP 2026/27],gp_mff_index[LAD21],lad_payment_mff[[#This Row],[LAD21]])/SUMIFS(gp_mff_index[Registered population 2026/27],gp_mff_index[LAD21],lad_payment_mff[[#This Row],[LAD21]])</f>
        <v>0.97391456557106726</v>
      </c>
      <c r="F64" s="90">
        <f>SUMIFS(gp_mff_index[Normalised Non-spec MFF WP 2027/28],gp_mff_index[LAD21],lad_payment_mff[[#This Row],[LAD21]])/SUMIFS(gp_mff_index[Registered population 2027/28],gp_mff_index[LAD21],lad_payment_mff[[#This Row],[LAD21]])</f>
        <v>0.97396225813155102</v>
      </c>
      <c r="G64" s="96">
        <f>SUMIFS(gp_mff_index[Normalised Non-spec MFF WP 2028/29],gp_mff_index[LAD21],lad_payment_mff[[#This Row],[LAD21]])/SUMIFS(gp_mff_index[Registered population 2028/29],gp_mff_index[LAD21],lad_payment_mff[[#This Row],[LAD21]])</f>
        <v>0.97399695840775535</v>
      </c>
      <c r="H64" s="144">
        <v>1.0828852199525292</v>
      </c>
      <c r="I64" s="90">
        <f>SUMIFS(gp_mff_index[Normalised Specialised MFF 
(base year)],gp_mff_index[LAD21],lad_payment_mff[[#This Row],[LAD21]])/SUMIFS(gp_mff_index[Registered population (base year)],gp_mff_index[LAD21],lad_payment_mff[[#This Row],[LAD21]])</f>
        <v>1.0058329656981533</v>
      </c>
      <c r="J64" s="90">
        <f>SUMIFS(gp_mff_index[Normalised Specialised MFF 
2026/27],gp_mff_index[LAD21],lad_payment_mff[[#This Row],[LAD21]])/SUMIFS(gp_mff_index[Registered population 2026/27],gp_mff_index[LAD21],lad_payment_mff[[#This Row],[LAD21]])</f>
        <v>1.0058770543483937</v>
      </c>
      <c r="K64" s="90">
        <f>SUMIFS(gp_mff_index[Normalised Specialised MFF 
2027/28],gp_mff_index[LAD21],lad_payment_mff[[#This Row],[LAD21]])/SUMIFS(gp_mff_index[Registered population 2027/28],gp_mff_index[LAD21],lad_payment_mff[[#This Row],[LAD21]])</f>
        <v>1.0059199867736788</v>
      </c>
      <c r="L64" s="90">
        <f>SUMIFS(gp_mff_index[Normalised Specialised MFF 
2028/29],gp_mff_index[LAD21],lad_payment_mff[[#This Row],[LAD21]])/SUMIFS(gp_mff_index[Registered population 2028/29],gp_mff_index[LAD21],lad_payment_mff[[#This Row],[LAD21]])</f>
        <v>1.0059515455906585</v>
      </c>
    </row>
    <row r="65" spans="1:12" x14ac:dyDescent="0.2">
      <c r="A65" s="65" t="s">
        <v>415</v>
      </c>
      <c r="B65" s="35" t="s">
        <v>724</v>
      </c>
      <c r="C65" s="143">
        <v>1.0431349024998129</v>
      </c>
      <c r="D65" s="90">
        <f>SUMIFS(gp_mff_index[Normalised Non-spec MFF WP (base year)],gp_mff_index[LAD21],lad_payment_mff[[#This Row],[LAD21]])/SUMIFS(gp_mff_index[Registered population (base year)],gp_mff_index[LAD21],lad_payment_mff[[#This Row],[LAD21]])</f>
        <v>0.98145136951399436</v>
      </c>
      <c r="E65" s="90">
        <f>SUMIFS(gp_mff_index[Normalised Non-spec MFF WP 2026/27],gp_mff_index[LAD21],lad_payment_mff[[#This Row],[LAD21]])/SUMIFS(gp_mff_index[Registered population 2026/27],gp_mff_index[LAD21],lad_payment_mff[[#This Row],[LAD21]])</f>
        <v>0.98150157639256663</v>
      </c>
      <c r="F65" s="90">
        <f>SUMIFS(gp_mff_index[Normalised Non-spec MFF WP 2027/28],gp_mff_index[LAD21],lad_payment_mff[[#This Row],[LAD21]])/SUMIFS(gp_mff_index[Registered population 2027/28],gp_mff_index[LAD21],lad_payment_mff[[#This Row],[LAD21]])</f>
        <v>0.98154964048869109</v>
      </c>
      <c r="G65" s="96">
        <f>SUMIFS(gp_mff_index[Normalised Non-spec MFF WP 2028/29],gp_mff_index[LAD21],lad_payment_mff[[#This Row],[LAD21]])/SUMIFS(gp_mff_index[Registered population 2028/29],gp_mff_index[LAD21],lad_payment_mff[[#This Row],[LAD21]])</f>
        <v>0.98158461108775563</v>
      </c>
      <c r="H65" s="144">
        <v>1.0854245220535286</v>
      </c>
      <c r="I65" s="90">
        <f>SUMIFS(gp_mff_index[Normalised Specialised MFF 
(base year)],gp_mff_index[LAD21],lad_payment_mff[[#This Row],[LAD21]])/SUMIFS(gp_mff_index[Registered population (base year)],gp_mff_index[LAD21],lad_payment_mff[[#This Row],[LAD21]])</f>
        <v>1.0081915847983034</v>
      </c>
      <c r="J65" s="90">
        <f>SUMIFS(gp_mff_index[Normalised Specialised MFF 
2026/27],gp_mff_index[LAD21],lad_payment_mff[[#This Row],[LAD21]])/SUMIFS(gp_mff_index[Registered population 2026/27],gp_mff_index[LAD21],lad_payment_mff[[#This Row],[LAD21]])</f>
        <v>1.0082357768338357</v>
      </c>
      <c r="K65" s="90">
        <f>SUMIFS(gp_mff_index[Normalised Specialised MFF 
2027/28],gp_mff_index[LAD21],lad_payment_mff[[#This Row],[LAD21]])/SUMIFS(gp_mff_index[Registered population 2027/28],gp_mff_index[LAD21],lad_payment_mff[[#This Row],[LAD21]])</f>
        <v>1.0082788099331306</v>
      </c>
      <c r="L65" s="90">
        <f>SUMIFS(gp_mff_index[Normalised Specialised MFF 
2028/29],gp_mff_index[LAD21],lad_payment_mff[[#This Row],[LAD21]])/SUMIFS(gp_mff_index[Registered population 2028/29],gp_mff_index[LAD21],lad_payment_mff[[#This Row],[LAD21]])</f>
        <v>1.0083104427536782</v>
      </c>
    </row>
    <row r="66" spans="1:12" x14ac:dyDescent="0.2">
      <c r="A66" s="65" t="s">
        <v>414</v>
      </c>
      <c r="B66" s="35" t="s">
        <v>723</v>
      </c>
      <c r="C66" s="143">
        <v>1.0797044709709018</v>
      </c>
      <c r="D66" s="90">
        <f>SUMIFS(gp_mff_index[Normalised Non-spec MFF WP (base year)],gp_mff_index[LAD21],lad_payment_mff[[#This Row],[LAD21]])/SUMIFS(gp_mff_index[Registered population (base year)],gp_mff_index[LAD21],lad_payment_mff[[#This Row],[LAD21]])</f>
        <v>1.015858475414176</v>
      </c>
      <c r="E66" s="90">
        <f>SUMIFS(gp_mff_index[Normalised Non-spec MFF WP 2026/27],gp_mff_index[LAD21],lad_payment_mff[[#This Row],[LAD21]])/SUMIFS(gp_mff_index[Registered population 2026/27],gp_mff_index[LAD21],lad_payment_mff[[#This Row],[LAD21]])</f>
        <v>1.0159104424139722</v>
      </c>
      <c r="F66" s="90">
        <f>SUMIFS(gp_mff_index[Normalised Non-spec MFF WP 2027/28],gp_mff_index[LAD21],lad_payment_mff[[#This Row],[LAD21]])/SUMIFS(gp_mff_index[Registered population 2027/28],gp_mff_index[LAD21],lad_payment_mff[[#This Row],[LAD21]])</f>
        <v>1.0159601915110024</v>
      </c>
      <c r="G66" s="96">
        <f>SUMIFS(gp_mff_index[Normalised Non-spec MFF WP 2028/29],gp_mff_index[LAD21],lad_payment_mff[[#This Row],[LAD21]])/SUMIFS(gp_mff_index[Registered population 2028/29],gp_mff_index[LAD21],lad_payment_mff[[#This Row],[LAD21]])</f>
        <v>1.0159963880873717</v>
      </c>
      <c r="H66" s="144">
        <v>1.0878394297990066</v>
      </c>
      <c r="I66" s="90">
        <f>SUMIFS(gp_mff_index[Normalised Specialised MFF 
(base year)],gp_mff_index[LAD21],lad_payment_mff[[#This Row],[LAD21]])/SUMIFS(gp_mff_index[Registered population (base year)],gp_mff_index[LAD21],lad_payment_mff[[#This Row],[LAD21]])</f>
        <v>1.0104346607723473</v>
      </c>
      <c r="J66" s="90">
        <f>SUMIFS(gp_mff_index[Normalised Specialised MFF 
2026/27],gp_mff_index[LAD21],lad_payment_mff[[#This Row],[LAD21]])/SUMIFS(gp_mff_index[Registered population 2026/27],gp_mff_index[LAD21],lad_payment_mff[[#This Row],[LAD21]])</f>
        <v>1.0104789511285694</v>
      </c>
      <c r="K66" s="90">
        <f>SUMIFS(gp_mff_index[Normalised Specialised MFF 
2027/28],gp_mff_index[LAD21],lad_payment_mff[[#This Row],[LAD21]])/SUMIFS(gp_mff_index[Registered population 2027/28],gp_mff_index[LAD21],lad_payment_mff[[#This Row],[LAD21]])</f>
        <v>1.010522079970096</v>
      </c>
      <c r="L66" s="90">
        <f>SUMIFS(gp_mff_index[Normalised Specialised MFF 
2028/29],gp_mff_index[LAD21],lad_payment_mff[[#This Row],[LAD21]])/SUMIFS(gp_mff_index[Registered population 2028/29],gp_mff_index[LAD21],lad_payment_mff[[#This Row],[LAD21]])</f>
        <v>1.0105537831689524</v>
      </c>
    </row>
    <row r="67" spans="1:12" x14ac:dyDescent="0.2">
      <c r="A67" s="65" t="s">
        <v>413</v>
      </c>
      <c r="B67" s="35" t="s">
        <v>722</v>
      </c>
      <c r="C67" s="143">
        <v>1.028025741280685</v>
      </c>
      <c r="D67" s="90">
        <f>SUMIFS(gp_mff_index[Normalised Non-spec MFF WP (base year)],gp_mff_index[LAD21],lad_payment_mff[[#This Row],[LAD21]])/SUMIFS(gp_mff_index[Registered population (base year)],gp_mff_index[LAD21],lad_payment_mff[[#This Row],[LAD21]])</f>
        <v>0.96723565596133487</v>
      </c>
      <c r="E67" s="90">
        <f>SUMIFS(gp_mff_index[Normalised Non-spec MFF WP 2026/27],gp_mff_index[LAD21],lad_payment_mff[[#This Row],[LAD21]])/SUMIFS(gp_mff_index[Registered population 2026/27],gp_mff_index[LAD21],lad_payment_mff[[#This Row],[LAD21]])</f>
        <v>0.96728513562445162</v>
      </c>
      <c r="F67" s="90">
        <f>SUMIFS(gp_mff_index[Normalised Non-spec MFF WP 2027/28],gp_mff_index[LAD21],lad_payment_mff[[#This Row],[LAD21]])/SUMIFS(gp_mff_index[Registered population 2027/28],gp_mff_index[LAD21],lad_payment_mff[[#This Row],[LAD21]])</f>
        <v>0.96733250354199385</v>
      </c>
      <c r="G67" s="96">
        <f>SUMIFS(gp_mff_index[Normalised Non-spec MFF WP 2028/29],gp_mff_index[LAD21],lad_payment_mff[[#This Row],[LAD21]])/SUMIFS(gp_mff_index[Registered population 2028/29],gp_mff_index[LAD21],lad_payment_mff[[#This Row],[LAD21]])</f>
        <v>0.96736696761364871</v>
      </c>
      <c r="H67" s="144">
        <v>1.0270219387842845</v>
      </c>
      <c r="I67" s="90">
        <f>SUMIFS(gp_mff_index[Normalised Specialised MFF 
(base year)],gp_mff_index[LAD21],lad_payment_mff[[#This Row],[LAD21]])/SUMIFS(gp_mff_index[Registered population (base year)],gp_mff_index[LAD21],lad_payment_mff[[#This Row],[LAD21]])</f>
        <v>0.95394461341872205</v>
      </c>
      <c r="J67" s="90">
        <f>SUMIFS(gp_mff_index[Normalised Specialised MFF 
2026/27],gp_mff_index[LAD21],lad_payment_mff[[#This Row],[LAD21]])/SUMIFS(gp_mff_index[Registered population 2026/27],gp_mff_index[LAD21],lad_payment_mff[[#This Row],[LAD21]])</f>
        <v>0.95398642764816843</v>
      </c>
      <c r="K67" s="90">
        <f>SUMIFS(gp_mff_index[Normalised Specialised MFF 
2027/28],gp_mff_index[LAD21],lad_payment_mff[[#This Row],[LAD21]])/SUMIFS(gp_mff_index[Registered population 2027/28],gp_mff_index[LAD21],lad_payment_mff[[#This Row],[LAD21]])</f>
        <v>0.95402714529934607</v>
      </c>
      <c r="L67" s="90">
        <f>SUMIFS(gp_mff_index[Normalised Specialised MFF 
2028/29],gp_mff_index[LAD21],lad_payment_mff[[#This Row],[LAD21]])/SUMIFS(gp_mff_index[Registered population 2028/29],gp_mff_index[LAD21],lad_payment_mff[[#This Row],[LAD21]])</f>
        <v>0.9540570760776067</v>
      </c>
    </row>
    <row r="68" spans="1:12" x14ac:dyDescent="0.2">
      <c r="A68" s="65" t="s">
        <v>412</v>
      </c>
      <c r="B68" s="35" t="s">
        <v>721</v>
      </c>
      <c r="C68" s="143">
        <v>1.0223367873640226</v>
      </c>
      <c r="D68" s="90">
        <f>SUMIFS(gp_mff_index[Normalised Non-spec MFF WP (base year)],gp_mff_index[LAD21],lad_payment_mff[[#This Row],[LAD21]])/SUMIFS(gp_mff_index[Registered population (base year)],gp_mff_index[LAD21],lad_payment_mff[[#This Row],[LAD21]])</f>
        <v>0.96188310606656025</v>
      </c>
      <c r="E68" s="90">
        <f>SUMIFS(gp_mff_index[Normalised Non-spec MFF WP 2026/27],gp_mff_index[LAD21],lad_payment_mff[[#This Row],[LAD21]])/SUMIFS(gp_mff_index[Registered population 2026/27],gp_mff_index[LAD21],lad_payment_mff[[#This Row],[LAD21]])</f>
        <v>0.96193231191598461</v>
      </c>
      <c r="F68" s="90">
        <f>SUMIFS(gp_mff_index[Normalised Non-spec MFF WP 2027/28],gp_mff_index[LAD21],lad_payment_mff[[#This Row],[LAD21]])/SUMIFS(gp_mff_index[Registered population 2027/28],gp_mff_index[LAD21],lad_payment_mff[[#This Row],[LAD21]])</f>
        <v>0.96197941770594675</v>
      </c>
      <c r="G68" s="96">
        <f>SUMIFS(gp_mff_index[Normalised Non-spec MFF WP 2028/29],gp_mff_index[LAD21],lad_payment_mff[[#This Row],[LAD21]])/SUMIFS(gp_mff_index[Registered population 2028/29],gp_mff_index[LAD21],lad_payment_mff[[#This Row],[LAD21]])</f>
        <v>0.96201369105814227</v>
      </c>
      <c r="H68" s="144">
        <v>1.0208699442577205</v>
      </c>
      <c r="I68" s="90">
        <f>SUMIFS(gp_mff_index[Normalised Specialised MFF 
(base year)],gp_mff_index[LAD21],lad_payment_mff[[#This Row],[LAD21]])/SUMIFS(gp_mff_index[Registered population (base year)],gp_mff_index[LAD21],lad_payment_mff[[#This Row],[LAD21]])</f>
        <v>0.94823036154271712</v>
      </c>
      <c r="J68" s="90">
        <f>SUMIFS(gp_mff_index[Normalised Specialised MFF 
2026/27],gp_mff_index[LAD21],lad_payment_mff[[#This Row],[LAD21]])/SUMIFS(gp_mff_index[Registered population 2026/27],gp_mff_index[LAD21],lad_payment_mff[[#This Row],[LAD21]])</f>
        <v>0.94827192529950755</v>
      </c>
      <c r="K68" s="90">
        <f>SUMIFS(gp_mff_index[Normalised Specialised MFF 
2027/28],gp_mff_index[LAD21],lad_payment_mff[[#This Row],[LAD21]])/SUMIFS(gp_mff_index[Registered population 2027/28],gp_mff_index[LAD21],lad_payment_mff[[#This Row],[LAD21]])</f>
        <v>0.94831239904667886</v>
      </c>
      <c r="L68" s="90">
        <f>SUMIFS(gp_mff_index[Normalised Specialised MFF 
2028/29],gp_mff_index[LAD21],lad_payment_mff[[#This Row],[LAD21]])/SUMIFS(gp_mff_index[Registered population 2028/29],gp_mff_index[LAD21],lad_payment_mff[[#This Row],[LAD21]])</f>
        <v>0.9483421505356977</v>
      </c>
    </row>
    <row r="69" spans="1:12" x14ac:dyDescent="0.2">
      <c r="A69" s="65" t="s">
        <v>411</v>
      </c>
      <c r="B69" s="35" t="s">
        <v>720</v>
      </c>
      <c r="C69" s="143">
        <v>1.0279822169545212</v>
      </c>
      <c r="D69" s="90">
        <f>SUMIFS(gp_mff_index[Normalised Non-spec MFF WP (base year)],gp_mff_index[LAD21],lad_payment_mff[[#This Row],[LAD21]])/SUMIFS(gp_mff_index[Registered population (base year)],gp_mff_index[LAD21],lad_payment_mff[[#This Row],[LAD21]])</f>
        <v>0.9671947053523392</v>
      </c>
      <c r="E69" s="90">
        <f>SUMIFS(gp_mff_index[Normalised Non-spec MFF WP 2026/27],gp_mff_index[LAD21],lad_payment_mff[[#This Row],[LAD21]])/SUMIFS(gp_mff_index[Registered population 2026/27],gp_mff_index[LAD21],lad_payment_mff[[#This Row],[LAD21]])</f>
        <v>0.96724418292059611</v>
      </c>
      <c r="F69" s="90">
        <f>SUMIFS(gp_mff_index[Normalised Non-spec MFF WP 2027/28],gp_mff_index[LAD21],lad_payment_mff[[#This Row],[LAD21]])/SUMIFS(gp_mff_index[Registered population 2027/28],gp_mff_index[LAD21],lad_payment_mff[[#This Row],[LAD21]])</f>
        <v>0.96729154883268609</v>
      </c>
      <c r="G69" s="96">
        <f>SUMIFS(gp_mff_index[Normalised Non-spec MFF WP 2028/29],gp_mff_index[LAD21],lad_payment_mff[[#This Row],[LAD21]])/SUMIFS(gp_mff_index[Registered population 2028/29],gp_mff_index[LAD21],lad_payment_mff[[#This Row],[LAD21]])</f>
        <v>0.9673260114452108</v>
      </c>
      <c r="H69" s="144">
        <v>1.0277629501169496</v>
      </c>
      <c r="I69" s="90">
        <f>SUMIFS(gp_mff_index[Normalised Specialised MFF 
(base year)],gp_mff_index[LAD21],lad_payment_mff[[#This Row],[LAD21]])/SUMIFS(gp_mff_index[Registered population (base year)],gp_mff_index[LAD21],lad_payment_mff[[#This Row],[LAD21]])</f>
        <v>0.95463289839354282</v>
      </c>
      <c r="J69" s="90">
        <f>SUMIFS(gp_mff_index[Normalised Specialised MFF 
2026/27],gp_mff_index[LAD21],lad_payment_mff[[#This Row],[LAD21]])/SUMIFS(gp_mff_index[Registered population 2026/27],gp_mff_index[LAD21],lad_payment_mff[[#This Row],[LAD21]])</f>
        <v>0.95467474279256592</v>
      </c>
      <c r="K69" s="90">
        <f>SUMIFS(gp_mff_index[Normalised Specialised MFF 
2027/28],gp_mff_index[LAD21],lad_payment_mff[[#This Row],[LAD21]])/SUMIFS(gp_mff_index[Registered population 2027/28],gp_mff_index[LAD21],lad_payment_mff[[#This Row],[LAD21]])</f>
        <v>0.9547154898221254</v>
      </c>
      <c r="L69" s="90">
        <f>SUMIFS(gp_mff_index[Normalised Specialised MFF 
2028/29],gp_mff_index[LAD21],lad_payment_mff[[#This Row],[LAD21]])/SUMIFS(gp_mff_index[Registered population 2028/29],gp_mff_index[LAD21],lad_payment_mff[[#This Row],[LAD21]])</f>
        <v>0.95474544219588142</v>
      </c>
    </row>
    <row r="70" spans="1:12" x14ac:dyDescent="0.2">
      <c r="A70" s="65" t="s">
        <v>410</v>
      </c>
      <c r="B70" s="35" t="s">
        <v>719</v>
      </c>
      <c r="C70" s="143">
        <v>1.027324553263431</v>
      </c>
      <c r="D70" s="90">
        <f>SUMIFS(gp_mff_index[Normalised Non-spec MFF WP (base year)],gp_mff_index[LAD21],lad_payment_mff[[#This Row],[LAD21]])/SUMIFS(gp_mff_index[Registered population (base year)],gp_mff_index[LAD21],lad_payment_mff[[#This Row],[LAD21]])</f>
        <v>0.96657593118540097</v>
      </c>
      <c r="E70" s="90">
        <f>SUMIFS(gp_mff_index[Normalised Non-spec MFF WP 2026/27],gp_mff_index[LAD21],lad_payment_mff[[#This Row],[LAD21]])/SUMIFS(gp_mff_index[Registered population 2026/27],gp_mff_index[LAD21],lad_payment_mff[[#This Row],[LAD21]])</f>
        <v>0.96662537709980145</v>
      </c>
      <c r="F70" s="90">
        <f>SUMIFS(gp_mff_index[Normalised Non-spec MFF WP 2027/28],gp_mff_index[LAD21],lad_payment_mff[[#This Row],[LAD21]])/SUMIFS(gp_mff_index[Registered population 2027/28],gp_mff_index[LAD21],lad_payment_mff[[#This Row],[LAD21]])</f>
        <v>0.96667271270899624</v>
      </c>
      <c r="G70" s="96">
        <f>SUMIFS(gp_mff_index[Normalised Non-spec MFF WP 2028/29],gp_mff_index[LAD21],lad_payment_mff[[#This Row],[LAD21]])/SUMIFS(gp_mff_index[Registered population 2028/29],gp_mff_index[LAD21],lad_payment_mff[[#This Row],[LAD21]])</f>
        <v>0.96670715327365797</v>
      </c>
      <c r="H70" s="144">
        <v>1.0260690645039503</v>
      </c>
      <c r="I70" s="90">
        <f>SUMIFS(gp_mff_index[Normalised Specialised MFF 
(base year)],gp_mff_index[LAD21],lad_payment_mff[[#This Row],[LAD21]])/SUMIFS(gp_mff_index[Registered population (base year)],gp_mff_index[LAD21],lad_payment_mff[[#This Row],[LAD21]])</f>
        <v>0.95305954051748742</v>
      </c>
      <c r="J70" s="90">
        <f>SUMIFS(gp_mff_index[Normalised Specialised MFF 
2026/27],gp_mff_index[LAD21],lad_payment_mff[[#This Row],[LAD21]])/SUMIFS(gp_mff_index[Registered population 2026/27],gp_mff_index[LAD21],lad_payment_mff[[#This Row],[LAD21]])</f>
        <v>0.95310131595155578</v>
      </c>
      <c r="K70" s="90">
        <f>SUMIFS(gp_mff_index[Normalised Specialised MFF 
2027/28],gp_mff_index[LAD21],lad_payment_mff[[#This Row],[LAD21]])/SUMIFS(gp_mff_index[Registered population 2027/28],gp_mff_index[LAD21],lad_payment_mff[[#This Row],[LAD21]])</f>
        <v>0.95314199582476511</v>
      </c>
      <c r="L70" s="90">
        <f>SUMIFS(gp_mff_index[Normalised Specialised MFF 
2028/29],gp_mff_index[LAD21],lad_payment_mff[[#This Row],[LAD21]])/SUMIFS(gp_mff_index[Registered population 2028/29],gp_mff_index[LAD21],lad_payment_mff[[#This Row],[LAD21]])</f>
        <v>0.95317189883315423</v>
      </c>
    </row>
    <row r="71" spans="1:12" x14ac:dyDescent="0.2">
      <c r="A71" s="65" t="s">
        <v>409</v>
      </c>
      <c r="B71" s="35" t="s">
        <v>718</v>
      </c>
      <c r="C71" s="143">
        <v>1.0276745412197639</v>
      </c>
      <c r="D71" s="90">
        <f>SUMIFS(gp_mff_index[Normalised Non-spec MFF WP (base year)],gp_mff_index[LAD21],lad_payment_mff[[#This Row],[LAD21]])/SUMIFS(gp_mff_index[Registered population (base year)],gp_mff_index[LAD21],lad_payment_mff[[#This Row],[LAD21]])</f>
        <v>0.96690522335866824</v>
      </c>
      <c r="E71" s="90">
        <f>SUMIFS(gp_mff_index[Normalised Non-spec MFF WP 2026/27],gp_mff_index[LAD21],lad_payment_mff[[#This Row],[LAD21]])/SUMIFS(gp_mff_index[Registered population 2026/27],gp_mff_index[LAD21],lad_payment_mff[[#This Row],[LAD21]])</f>
        <v>0.96695468611825675</v>
      </c>
      <c r="F71" s="90">
        <f>SUMIFS(gp_mff_index[Normalised Non-spec MFF WP 2027/28],gp_mff_index[LAD21],lad_payment_mff[[#This Row],[LAD21]])/SUMIFS(gp_mff_index[Registered population 2027/28],gp_mff_index[LAD21],lad_payment_mff[[#This Row],[LAD21]])</f>
        <v>0.96700203785370009</v>
      </c>
      <c r="G71" s="96">
        <f>SUMIFS(gp_mff_index[Normalised Non-spec MFF WP 2028/29],gp_mff_index[LAD21],lad_payment_mff[[#This Row],[LAD21]])/SUMIFS(gp_mff_index[Registered population 2028/29],gp_mff_index[LAD21],lad_payment_mff[[#This Row],[LAD21]])</f>
        <v>0.96703649015154192</v>
      </c>
      <c r="H71" s="144">
        <v>1.028386718531749</v>
      </c>
      <c r="I71" s="90">
        <f>SUMIFS(gp_mff_index[Normalised Specialised MFF 
(base year)],gp_mff_index[LAD21],lad_payment_mff[[#This Row],[LAD21]])/SUMIFS(gp_mff_index[Registered population (base year)],gp_mff_index[LAD21],lad_payment_mff[[#This Row],[LAD21]])</f>
        <v>0.95521228282229564</v>
      </c>
      <c r="J71" s="90">
        <f>SUMIFS(gp_mff_index[Normalised Specialised MFF 
2026/27],gp_mff_index[LAD21],lad_payment_mff[[#This Row],[LAD21]])/SUMIFS(gp_mff_index[Registered population 2026/27],gp_mff_index[LAD21],lad_payment_mff[[#This Row],[LAD21]])</f>
        <v>0.95525415261746149</v>
      </c>
      <c r="K71" s="90">
        <f>SUMIFS(gp_mff_index[Normalised Specialised MFF 
2027/28],gp_mff_index[LAD21],lad_payment_mff[[#This Row],[LAD21]])/SUMIFS(gp_mff_index[Registered population 2027/28],gp_mff_index[LAD21],lad_payment_mff[[#This Row],[LAD21]])</f>
        <v>0.95529492437714869</v>
      </c>
      <c r="L71" s="90">
        <f>SUMIFS(gp_mff_index[Normalised Specialised MFF 
2028/29],gp_mff_index[LAD21],lad_payment_mff[[#This Row],[LAD21]])/SUMIFS(gp_mff_index[Registered population 2028/29],gp_mff_index[LAD21],lad_payment_mff[[#This Row],[LAD21]])</f>
        <v>0.95532489492955575</v>
      </c>
    </row>
    <row r="72" spans="1:12" x14ac:dyDescent="0.2">
      <c r="A72" s="65" t="s">
        <v>408</v>
      </c>
      <c r="B72" s="35" t="s">
        <v>717</v>
      </c>
      <c r="C72" s="143">
        <v>1.0226941102195637</v>
      </c>
      <c r="D72" s="90">
        <f>SUMIFS(gp_mff_index[Normalised Non-spec MFF WP (base year)],gp_mff_index[LAD21],lad_payment_mff[[#This Row],[LAD21]])/SUMIFS(gp_mff_index[Registered population (base year)],gp_mff_index[LAD21],lad_payment_mff[[#This Row],[LAD21]])</f>
        <v>0.96221929940558926</v>
      </c>
      <c r="E72" s="90">
        <f>SUMIFS(gp_mff_index[Normalised Non-spec MFF WP 2026/27],gp_mff_index[LAD21],lad_payment_mff[[#This Row],[LAD21]])/SUMIFS(gp_mff_index[Registered population 2026/27],gp_mff_index[LAD21],lad_payment_mff[[#This Row],[LAD21]])</f>
        <v>0.96226852245323469</v>
      </c>
      <c r="F72" s="90">
        <f>SUMIFS(gp_mff_index[Normalised Non-spec MFF WP 2027/28],gp_mff_index[LAD21],lad_payment_mff[[#This Row],[LAD21]])/SUMIFS(gp_mff_index[Registered population 2027/28],gp_mff_index[LAD21],lad_payment_mff[[#This Row],[LAD21]])</f>
        <v>0.96231564470741582</v>
      </c>
      <c r="G72" s="96">
        <f>SUMIFS(gp_mff_index[Normalised Non-spec MFF WP 2028/29],gp_mff_index[LAD21],lad_payment_mff[[#This Row],[LAD21]])/SUMIFS(gp_mff_index[Registered population 2028/29],gp_mff_index[LAD21],lad_payment_mff[[#This Row],[LAD21]])</f>
        <v>0.96234993003868918</v>
      </c>
      <c r="H72" s="144">
        <v>1.0210991111674455</v>
      </c>
      <c r="I72" s="90">
        <f>SUMIFS(gp_mff_index[Normalised Specialised MFF 
(base year)],gp_mff_index[LAD21],lad_payment_mff[[#This Row],[LAD21]])/SUMIFS(gp_mff_index[Registered population (base year)],gp_mff_index[LAD21],lad_payment_mff[[#This Row],[LAD21]])</f>
        <v>0.94844322217485044</v>
      </c>
      <c r="J72" s="90">
        <f>SUMIFS(gp_mff_index[Normalised Specialised MFF 
2026/27],gp_mff_index[LAD21],lad_payment_mff[[#This Row],[LAD21]])/SUMIFS(gp_mff_index[Registered population 2026/27],gp_mff_index[LAD21],lad_payment_mff[[#This Row],[LAD21]])</f>
        <v>0.94848479526195539</v>
      </c>
      <c r="K72" s="90">
        <f>SUMIFS(gp_mff_index[Normalised Specialised MFF 
2027/28],gp_mff_index[LAD21],lad_payment_mff[[#This Row],[LAD21]])/SUMIFS(gp_mff_index[Registered population 2027/28],gp_mff_index[LAD21],lad_payment_mff[[#This Row],[LAD21]])</f>
        <v>0.94852527809475462</v>
      </c>
      <c r="L72" s="90">
        <f>SUMIFS(gp_mff_index[Normalised Specialised MFF 
2028/29],gp_mff_index[LAD21],lad_payment_mff[[#This Row],[LAD21]])/SUMIFS(gp_mff_index[Registered population 2028/29],gp_mff_index[LAD21],lad_payment_mff[[#This Row],[LAD21]])</f>
        <v>0.9485550362624483</v>
      </c>
    </row>
    <row r="73" spans="1:12" x14ac:dyDescent="0.2">
      <c r="A73" s="65" t="s">
        <v>407</v>
      </c>
      <c r="B73" s="35" t="s">
        <v>716</v>
      </c>
      <c r="C73" s="143">
        <v>1.0325912861111726</v>
      </c>
      <c r="D73" s="90">
        <f>SUMIFS(gp_mff_index[Normalised Non-spec MFF WP (base year)],gp_mff_index[LAD21],lad_payment_mff[[#This Row],[LAD21]])/SUMIFS(gp_mff_index[Registered population (base year)],gp_mff_index[LAD21],lad_payment_mff[[#This Row],[LAD21]])</f>
        <v>0.97153122714366191</v>
      </c>
      <c r="E73" s="90">
        <f>SUMIFS(gp_mff_index[Normalised Non-spec MFF WP 2026/27],gp_mff_index[LAD21],lad_payment_mff[[#This Row],[LAD21]])/SUMIFS(gp_mff_index[Registered population 2026/27],gp_mff_index[LAD21],lad_payment_mff[[#This Row],[LAD21]])</f>
        <v>0.971580926549933</v>
      </c>
      <c r="F73" s="90">
        <f>SUMIFS(gp_mff_index[Normalised Non-spec MFF WP 2027/28],gp_mff_index[LAD21],lad_payment_mff[[#This Row],[LAD21]])/SUMIFS(gp_mff_index[Registered population 2027/28],gp_mff_index[LAD21],lad_payment_mff[[#This Row],[LAD21]])</f>
        <v>0.97162850483220109</v>
      </c>
      <c r="G73" s="96">
        <f>SUMIFS(gp_mff_index[Normalised Non-spec MFF WP 2028/29],gp_mff_index[LAD21],lad_payment_mff[[#This Row],[LAD21]])/SUMIFS(gp_mff_index[Registered population 2028/29],gp_mff_index[LAD21],lad_payment_mff[[#This Row],[LAD21]])</f>
        <v>0.97166312196156623</v>
      </c>
      <c r="H73" s="144">
        <v>1.0381844684413819</v>
      </c>
      <c r="I73" s="90">
        <f>SUMIFS(gp_mff_index[Normalised Specialised MFF 
(base year)],gp_mff_index[LAD21],lad_payment_mff[[#This Row],[LAD21]])/SUMIFS(gp_mff_index[Registered population (base year)],gp_mff_index[LAD21],lad_payment_mff[[#This Row],[LAD21]])</f>
        <v>0.96431287785046227</v>
      </c>
      <c r="J73" s="90">
        <f>SUMIFS(gp_mff_index[Normalised Specialised MFF 
2026/27],gp_mff_index[LAD21],lad_payment_mff[[#This Row],[LAD21]])/SUMIFS(gp_mff_index[Registered population 2026/27],gp_mff_index[LAD21],lad_payment_mff[[#This Row],[LAD21]])</f>
        <v>0.96435514655177357</v>
      </c>
      <c r="K73" s="90">
        <f>SUMIFS(gp_mff_index[Normalised Specialised MFF 
2027/28],gp_mff_index[LAD21],lad_payment_mff[[#This Row],[LAD21]])/SUMIFS(gp_mff_index[Registered population 2027/28],gp_mff_index[LAD21],lad_payment_mff[[#This Row],[LAD21]])</f>
        <v>0.96439630675629151</v>
      </c>
      <c r="L73" s="90">
        <f>SUMIFS(gp_mff_index[Normalised Specialised MFF 
2028/29],gp_mff_index[LAD21],lad_payment_mff[[#This Row],[LAD21]])/SUMIFS(gp_mff_index[Registered population 2028/29],gp_mff_index[LAD21],lad_payment_mff[[#This Row],[LAD21]])</f>
        <v>0.96442656284717498</v>
      </c>
    </row>
    <row r="74" spans="1:12" x14ac:dyDescent="0.2">
      <c r="A74" s="65" t="s">
        <v>406</v>
      </c>
      <c r="B74" s="35" t="s">
        <v>715</v>
      </c>
      <c r="C74" s="143">
        <v>1.021550747755527</v>
      </c>
      <c r="D74" s="90">
        <f>SUMIFS(gp_mff_index[Normalised Non-spec MFF WP (base year)],gp_mff_index[LAD21],lad_payment_mff[[#This Row],[LAD21]])/SUMIFS(gp_mff_index[Registered population (base year)],gp_mff_index[LAD21],lad_payment_mff[[#This Row],[LAD21]])</f>
        <v>0.96114354721525364</v>
      </c>
      <c r="E74" s="90">
        <f>SUMIFS(gp_mff_index[Normalised Non-spec MFF WP 2026/27],gp_mff_index[LAD21],lad_payment_mff[[#This Row],[LAD21]])/SUMIFS(gp_mff_index[Registered population 2026/27],gp_mff_index[LAD21],lad_payment_mff[[#This Row],[LAD21]])</f>
        <v>0.96119271523199401</v>
      </c>
      <c r="F74" s="90">
        <f>SUMIFS(gp_mff_index[Normalised Non-spec MFF WP 2027/28],gp_mff_index[LAD21],lad_payment_mff[[#This Row],[LAD21]])/SUMIFS(gp_mff_index[Registered population 2027/28],gp_mff_index[LAD21],lad_payment_mff[[#This Row],[LAD21]])</f>
        <v>0.96123978480393368</v>
      </c>
      <c r="G74" s="96">
        <f>SUMIFS(gp_mff_index[Normalised Non-spec MFF WP 2028/29],gp_mff_index[LAD21],lad_payment_mff[[#This Row],[LAD21]])/SUMIFS(gp_mff_index[Registered population 2028/29],gp_mff_index[LAD21],lad_payment_mff[[#This Row],[LAD21]])</f>
        <v>0.96127403180452509</v>
      </c>
      <c r="H74" s="144">
        <v>1.0355675001614151</v>
      </c>
      <c r="I74" s="90">
        <f>SUMIFS(gp_mff_index[Normalised Specialised MFF 
(base year)],gp_mff_index[LAD21],lad_payment_mff[[#This Row],[LAD21]])/SUMIFS(gp_mff_index[Registered population (base year)],gp_mff_index[LAD21],lad_payment_mff[[#This Row],[LAD21]])</f>
        <v>0.96188211887649422</v>
      </c>
      <c r="J74" s="90">
        <f>SUMIFS(gp_mff_index[Normalised Specialised MFF 
2026/27],gp_mff_index[LAD21],lad_payment_mff[[#This Row],[LAD21]])/SUMIFS(gp_mff_index[Registered population 2026/27],gp_mff_index[LAD21],lad_payment_mff[[#This Row],[LAD21]])</f>
        <v>0.96192428103041083</v>
      </c>
      <c r="K74" s="90">
        <f>SUMIFS(gp_mff_index[Normalised Specialised MFF 
2027/28],gp_mff_index[LAD21],lad_payment_mff[[#This Row],[LAD21]])/SUMIFS(gp_mff_index[Registered population 2027/28],gp_mff_index[LAD21],lad_payment_mff[[#This Row],[LAD21]])</f>
        <v>0.96196533748174051</v>
      </c>
      <c r="L74" s="90">
        <f>SUMIFS(gp_mff_index[Normalised Specialised MFF 
2028/29],gp_mff_index[LAD21],lad_payment_mff[[#This Row],[LAD21]])/SUMIFS(gp_mff_index[Registered population 2028/29],gp_mff_index[LAD21],lad_payment_mff[[#This Row],[LAD21]])</f>
        <v>0.96199551730560739</v>
      </c>
    </row>
    <row r="75" spans="1:12" x14ac:dyDescent="0.2">
      <c r="A75" s="65" t="s">
        <v>405</v>
      </c>
      <c r="B75" s="35" t="s">
        <v>714</v>
      </c>
      <c r="C75" s="143">
        <v>1.021325205265333</v>
      </c>
      <c r="D75" s="90">
        <f>SUMIFS(gp_mff_index[Normalised Non-spec MFF WP (base year)],gp_mff_index[LAD21],lad_payment_mff[[#This Row],[LAD21]])/SUMIFS(gp_mff_index[Registered population (base year)],gp_mff_index[LAD21],lad_payment_mff[[#This Row],[LAD21]])</f>
        <v>0.96093134169384609</v>
      </c>
      <c r="E75" s="90">
        <f>SUMIFS(gp_mff_index[Normalised Non-spec MFF WP 2026/27],gp_mff_index[LAD21],lad_payment_mff[[#This Row],[LAD21]])/SUMIFS(gp_mff_index[Registered population 2026/27],gp_mff_index[LAD21],lad_payment_mff[[#This Row],[LAD21]])</f>
        <v>0.96098049885505121</v>
      </c>
      <c r="F75" s="90">
        <f>SUMIFS(gp_mff_index[Normalised Non-spec MFF WP 2027/28],gp_mff_index[LAD21],lad_payment_mff[[#This Row],[LAD21]])/SUMIFS(gp_mff_index[Registered population 2027/28],gp_mff_index[LAD21],lad_payment_mff[[#This Row],[LAD21]])</f>
        <v>0.96102755803476481</v>
      </c>
      <c r="G75" s="96">
        <f>SUMIFS(gp_mff_index[Normalised Non-spec MFF WP 2028/29],gp_mff_index[LAD21],lad_payment_mff[[#This Row],[LAD21]])/SUMIFS(gp_mff_index[Registered population 2028/29],gp_mff_index[LAD21],lad_payment_mff[[#This Row],[LAD21]])</f>
        <v>0.96106179747415266</v>
      </c>
      <c r="H75" s="144">
        <v>1.0321992707097378</v>
      </c>
      <c r="I75" s="90">
        <f>SUMIFS(gp_mff_index[Normalised Specialised MFF 
(base year)],gp_mff_index[LAD21],lad_payment_mff[[#This Row],[LAD21]])/SUMIFS(gp_mff_index[Registered population (base year)],gp_mff_index[LAD21],lad_payment_mff[[#This Row],[LAD21]])</f>
        <v>0.9587535544117578</v>
      </c>
      <c r="J75" s="90">
        <f>SUMIFS(gp_mff_index[Normalised Specialised MFF 
2026/27],gp_mff_index[LAD21],lad_payment_mff[[#This Row],[LAD21]])/SUMIFS(gp_mff_index[Registered population 2026/27],gp_mff_index[LAD21],lad_payment_mff[[#This Row],[LAD21]])</f>
        <v>0.95879557943138738</v>
      </c>
      <c r="K75" s="90">
        <f>SUMIFS(gp_mff_index[Normalised Specialised MFF 
2027/28],gp_mff_index[LAD21],lad_payment_mff[[#This Row],[LAD21]])/SUMIFS(gp_mff_index[Registered population 2027/28],gp_mff_index[LAD21],lad_payment_mff[[#This Row],[LAD21]])</f>
        <v>0.95883650234477991</v>
      </c>
      <c r="L75" s="90">
        <f>SUMIFS(gp_mff_index[Normalised Specialised MFF 
2028/29],gp_mff_index[LAD21],lad_payment_mff[[#This Row],[LAD21]])/SUMIFS(gp_mff_index[Registered population 2028/29],gp_mff_index[LAD21],lad_payment_mff[[#This Row],[LAD21]])</f>
        <v>0.95886658400742508</v>
      </c>
    </row>
    <row r="76" spans="1:12" x14ac:dyDescent="0.2">
      <c r="A76" s="65" t="s">
        <v>404</v>
      </c>
      <c r="B76" s="35" t="s">
        <v>713</v>
      </c>
      <c r="C76" s="143">
        <v>1.0285887823558801</v>
      </c>
      <c r="D76" s="90">
        <f>SUMIFS(gp_mff_index[Normalised Non-spec MFF WP (base year)],gp_mff_index[LAD21],lad_payment_mff[[#This Row],[LAD21]])/SUMIFS(gp_mff_index[Registered population (base year)],gp_mff_index[LAD21],lad_payment_mff[[#This Row],[LAD21]])</f>
        <v>0.96776540281672141</v>
      </c>
      <c r="E76" s="90">
        <f>SUMIFS(gp_mff_index[Normalised Non-spec MFF WP 2026/27],gp_mff_index[LAD21],lad_payment_mff[[#This Row],[LAD21]])/SUMIFS(gp_mff_index[Registered population 2026/27],gp_mff_index[LAD21],lad_payment_mff[[#This Row],[LAD21]])</f>
        <v>0.96781490957943395</v>
      </c>
      <c r="F76" s="90">
        <f>SUMIFS(gp_mff_index[Normalised Non-spec MFF WP 2027/28],gp_mff_index[LAD21],lad_payment_mff[[#This Row],[LAD21]])/SUMIFS(gp_mff_index[Registered population 2027/28],gp_mff_index[LAD21],lad_payment_mff[[#This Row],[LAD21]])</f>
        <v>0.96786230343998703</v>
      </c>
      <c r="G76" s="96">
        <f>SUMIFS(gp_mff_index[Normalised Non-spec MFF WP 2028/29],gp_mff_index[LAD21],lad_payment_mff[[#This Row],[LAD21]])/SUMIFS(gp_mff_index[Registered population 2028/29],gp_mff_index[LAD21],lad_payment_mff[[#This Row],[LAD21]])</f>
        <v>0.96789678638732679</v>
      </c>
      <c r="H76" s="144">
        <v>1.0381333031096209</v>
      </c>
      <c r="I76" s="90">
        <f>SUMIFS(gp_mff_index[Normalised Specialised MFF 
(base year)],gp_mff_index[LAD21],lad_payment_mff[[#This Row],[LAD21]])/SUMIFS(gp_mff_index[Registered population (base year)],gp_mff_index[LAD21],lad_payment_mff[[#This Row],[LAD21]])</f>
        <v>0.96426535316692552</v>
      </c>
      <c r="J76" s="90">
        <f>SUMIFS(gp_mff_index[Normalised Specialised MFF 
2026/27],gp_mff_index[LAD21],lad_payment_mff[[#This Row],[LAD21]])/SUMIFS(gp_mff_index[Registered population 2026/27],gp_mff_index[LAD21],lad_payment_mff[[#This Row],[LAD21]])</f>
        <v>0.96430761978508783</v>
      </c>
      <c r="K76" s="90">
        <f>SUMIFS(gp_mff_index[Normalised Specialised MFF 
2027/28],gp_mff_index[LAD21],lad_payment_mff[[#This Row],[LAD21]])/SUMIFS(gp_mff_index[Registered population 2027/28],gp_mff_index[LAD21],lad_payment_mff[[#This Row],[LAD21]])</f>
        <v>0.9643487779610872</v>
      </c>
      <c r="L76" s="90">
        <f>SUMIFS(gp_mff_index[Normalised Specialised MFF 
2028/29],gp_mff_index[LAD21],lad_payment_mff[[#This Row],[LAD21]])/SUMIFS(gp_mff_index[Registered population 2028/29],gp_mff_index[LAD21],lad_payment_mff[[#This Row],[LAD21]])</f>
        <v>0.96437903256084656</v>
      </c>
    </row>
    <row r="77" spans="1:12" x14ac:dyDescent="0.2">
      <c r="A77" s="65" t="s">
        <v>403</v>
      </c>
      <c r="B77" s="35" t="s">
        <v>712</v>
      </c>
      <c r="C77" s="143">
        <v>1.0342903489819602</v>
      </c>
      <c r="D77" s="90">
        <f>SUMIFS(gp_mff_index[Normalised Non-spec MFF WP (base year)],gp_mff_index[LAD21],lad_payment_mff[[#This Row],[LAD21]])/SUMIFS(gp_mff_index[Registered population (base year)],gp_mff_index[LAD21],lad_payment_mff[[#This Row],[LAD21]])</f>
        <v>0.97312981959553824</v>
      </c>
      <c r="E77" s="90">
        <f>SUMIFS(gp_mff_index[Normalised Non-spec MFF WP 2026/27],gp_mff_index[LAD21],lad_payment_mff[[#This Row],[LAD21]])/SUMIFS(gp_mff_index[Registered population 2026/27],gp_mff_index[LAD21],lad_payment_mff[[#This Row],[LAD21]])</f>
        <v>0.97317960077900112</v>
      </c>
      <c r="F77" s="90">
        <f>SUMIFS(gp_mff_index[Normalised Non-spec MFF WP 2027/28],gp_mff_index[LAD21],lad_payment_mff[[#This Row],[LAD21]])/SUMIFS(gp_mff_index[Registered population 2027/28],gp_mff_index[LAD21],lad_payment_mff[[#This Row],[LAD21]])</f>
        <v>0.9732272573482863</v>
      </c>
      <c r="G77" s="96">
        <f>SUMIFS(gp_mff_index[Normalised Non-spec MFF WP 2028/29],gp_mff_index[LAD21],lad_payment_mff[[#This Row],[LAD21]])/SUMIFS(gp_mff_index[Registered population 2028/29],gp_mff_index[LAD21],lad_payment_mff[[#This Row],[LAD21]])</f>
        <v>0.97326193143792428</v>
      </c>
      <c r="H77" s="144">
        <v>1.037437099288979</v>
      </c>
      <c r="I77" s="90">
        <f>SUMIFS(gp_mff_index[Normalised Specialised MFF 
(base year)],gp_mff_index[LAD21],lad_payment_mff[[#This Row],[LAD21]])/SUMIFS(gp_mff_index[Registered population (base year)],gp_mff_index[LAD21],lad_payment_mff[[#This Row],[LAD21]])</f>
        <v>0.96361868744396217</v>
      </c>
      <c r="J77" s="90">
        <f>SUMIFS(gp_mff_index[Normalised Specialised MFF 
2026/27],gp_mff_index[LAD21],lad_payment_mff[[#This Row],[LAD21]])/SUMIFS(gp_mff_index[Registered population 2026/27],gp_mff_index[LAD21],lad_payment_mff[[#This Row],[LAD21]])</f>
        <v>0.96366092571684103</v>
      </c>
      <c r="K77" s="90">
        <f>SUMIFS(gp_mff_index[Normalised Specialised MFF 
2027/28],gp_mff_index[LAD21],lad_payment_mff[[#This Row],[LAD21]])/SUMIFS(gp_mff_index[Registered population 2027/28],gp_mff_index[LAD21],lad_payment_mff[[#This Row],[LAD21]])</f>
        <v>0.9637020562909151</v>
      </c>
      <c r="L77" s="90">
        <f>SUMIFS(gp_mff_index[Normalised Specialised MFF 
2028/29],gp_mff_index[LAD21],lad_payment_mff[[#This Row],[LAD21]])/SUMIFS(gp_mff_index[Registered population 2028/29],gp_mff_index[LAD21],lad_payment_mff[[#This Row],[LAD21]])</f>
        <v>0.96373229060101773</v>
      </c>
    </row>
    <row r="78" spans="1:12" x14ac:dyDescent="0.2">
      <c r="A78" s="65" t="s">
        <v>402</v>
      </c>
      <c r="B78" s="35" t="s">
        <v>711</v>
      </c>
      <c r="C78" s="143">
        <v>1.0375144582609639</v>
      </c>
      <c r="D78" s="90">
        <f>SUMIFS(gp_mff_index[Normalised Non-spec MFF WP (base year)],gp_mff_index[LAD21],lad_payment_mff[[#This Row],[LAD21]])/SUMIFS(gp_mff_index[Registered population (base year)],gp_mff_index[LAD21],lad_payment_mff[[#This Row],[LAD21]])</f>
        <v>0.97616327812497539</v>
      </c>
      <c r="E78" s="90">
        <f>SUMIFS(gp_mff_index[Normalised Non-spec MFF WP 2026/27],gp_mff_index[LAD21],lad_payment_mff[[#This Row],[LAD21]])/SUMIFS(gp_mff_index[Registered population 2026/27],gp_mff_index[LAD21],lad_payment_mff[[#This Row],[LAD21]])</f>
        <v>0.9762132144872776</v>
      </c>
      <c r="F78" s="90">
        <f>SUMIFS(gp_mff_index[Normalised Non-spec MFF WP 2027/28],gp_mff_index[LAD21],lad_payment_mff[[#This Row],[LAD21]])/SUMIFS(gp_mff_index[Registered population 2027/28],gp_mff_index[LAD21],lad_payment_mff[[#This Row],[LAD21]])</f>
        <v>0.97626101961251499</v>
      </c>
      <c r="G78" s="96">
        <f>SUMIFS(gp_mff_index[Normalised Non-spec MFF WP 2028/29],gp_mff_index[LAD21],lad_payment_mff[[#This Row],[LAD21]])/SUMIFS(gp_mff_index[Registered population 2028/29],gp_mff_index[LAD21],lad_payment_mff[[#This Row],[LAD21]])</f>
        <v>0.9762958017888711</v>
      </c>
      <c r="H78" s="144">
        <v>1.0401480404713643</v>
      </c>
      <c r="I78" s="90">
        <f>SUMIFS(gp_mff_index[Normalised Specialised MFF 
(base year)],gp_mff_index[LAD21],lad_payment_mff[[#This Row],[LAD21]])/SUMIFS(gp_mff_index[Registered population (base year)],gp_mff_index[LAD21],lad_payment_mff[[#This Row],[LAD21]])</f>
        <v>0.96613673271697087</v>
      </c>
      <c r="J78" s="90">
        <f>SUMIFS(gp_mff_index[Normalised Specialised MFF 
2026/27],gp_mff_index[LAD21],lad_payment_mff[[#This Row],[LAD21]])/SUMIFS(gp_mff_index[Registered population 2026/27],gp_mff_index[LAD21],lad_payment_mff[[#This Row],[LAD21]])</f>
        <v>0.96617908136326336</v>
      </c>
      <c r="K78" s="90">
        <f>SUMIFS(gp_mff_index[Normalised Specialised MFF 
2027/28],gp_mff_index[LAD21],lad_payment_mff[[#This Row],[LAD21]])/SUMIFS(gp_mff_index[Registered population 2027/28],gp_mff_index[LAD21],lad_payment_mff[[#This Row],[LAD21]])</f>
        <v>0.96622031941620845</v>
      </c>
      <c r="L78" s="90">
        <f>SUMIFS(gp_mff_index[Normalised Specialised MFF 
2028/29],gp_mff_index[LAD21],lad_payment_mff[[#This Row],[LAD21]])/SUMIFS(gp_mff_index[Registered population 2028/29],gp_mff_index[LAD21],lad_payment_mff[[#This Row],[LAD21]])</f>
        <v>0.96625063273200118</v>
      </c>
    </row>
    <row r="79" spans="1:12" x14ac:dyDescent="0.2">
      <c r="A79" s="65" t="s">
        <v>401</v>
      </c>
      <c r="B79" s="35" t="s">
        <v>710</v>
      </c>
      <c r="C79" s="143">
        <v>1.0213491575027438</v>
      </c>
      <c r="D79" s="90">
        <f>SUMIFS(gp_mff_index[Normalised Non-spec MFF WP (base year)],gp_mff_index[LAD21],lad_payment_mff[[#This Row],[LAD21]])/SUMIFS(gp_mff_index[Registered population (base year)],gp_mff_index[LAD21],lad_payment_mff[[#This Row],[LAD21]])</f>
        <v>0.96095387756734829</v>
      </c>
      <c r="E79" s="90">
        <f>SUMIFS(gp_mff_index[Normalised Non-spec MFF WP 2026/27],gp_mff_index[LAD21],lad_payment_mff[[#This Row],[LAD21]])/SUMIFS(gp_mff_index[Registered population 2026/27],gp_mff_index[LAD21],lad_payment_mff[[#This Row],[LAD21]])</f>
        <v>0.96100303588139502</v>
      </c>
      <c r="F79" s="90">
        <f>SUMIFS(gp_mff_index[Normalised Non-spec MFF WP 2027/28],gp_mff_index[LAD21],lad_payment_mff[[#This Row],[LAD21]])/SUMIFS(gp_mff_index[Registered population 2027/28],gp_mff_index[LAD21],lad_payment_mff[[#This Row],[LAD21]])</f>
        <v>0.96105009616474291</v>
      </c>
      <c r="G79" s="96">
        <f>SUMIFS(gp_mff_index[Normalised Non-spec MFF WP 2028/29],gp_mff_index[LAD21],lad_payment_mff[[#This Row],[LAD21]])/SUMIFS(gp_mff_index[Registered population 2028/29],gp_mff_index[LAD21],lad_payment_mff[[#This Row],[LAD21]])</f>
        <v>0.96108433640711965</v>
      </c>
      <c r="H79" s="144">
        <v>1.0293424775532005</v>
      </c>
      <c r="I79" s="90">
        <f>SUMIFS(gp_mff_index[Normalised Specialised MFF 
(base year)],gp_mff_index[LAD21],lad_payment_mff[[#This Row],[LAD21]])/SUMIFS(gp_mff_index[Registered population (base year)],gp_mff_index[LAD21],lad_payment_mff[[#This Row],[LAD21]])</f>
        <v>0.95610003520207465</v>
      </c>
      <c r="J79" s="90">
        <f>SUMIFS(gp_mff_index[Normalised Specialised MFF 
2026/27],gp_mff_index[LAD21],lad_payment_mff[[#This Row],[LAD21]])/SUMIFS(gp_mff_index[Registered population 2026/27],gp_mff_index[LAD21],lad_payment_mff[[#This Row],[LAD21]])</f>
        <v>0.95614194391006746</v>
      </c>
      <c r="K79" s="90">
        <f>SUMIFS(gp_mff_index[Normalised Specialised MFF 
2027/28],gp_mff_index[LAD21],lad_payment_mff[[#This Row],[LAD21]])/SUMIFS(gp_mff_index[Registered population 2027/28],gp_mff_index[LAD21],lad_payment_mff[[#This Row],[LAD21]])</f>
        <v>0.95618275356209081</v>
      </c>
      <c r="L79" s="90">
        <f>SUMIFS(gp_mff_index[Normalised Specialised MFF 
2028/29],gp_mff_index[LAD21],lad_payment_mff[[#This Row],[LAD21]])/SUMIFS(gp_mff_index[Registered population 2028/29],gp_mff_index[LAD21],lad_payment_mff[[#This Row],[LAD21]])</f>
        <v>0.95621275196844213</v>
      </c>
    </row>
    <row r="80" spans="1:12" x14ac:dyDescent="0.2">
      <c r="A80" s="65" t="s">
        <v>400</v>
      </c>
      <c r="B80" s="35" t="s">
        <v>709</v>
      </c>
      <c r="C80" s="143">
        <v>1.0371659212936279</v>
      </c>
      <c r="D80" s="90">
        <f>SUMIFS(gp_mff_index[Normalised Non-spec MFF WP (base year)],gp_mff_index[LAD21],lad_payment_mff[[#This Row],[LAD21]])/SUMIFS(gp_mff_index[Registered population (base year)],gp_mff_index[LAD21],lad_payment_mff[[#This Row],[LAD21]])</f>
        <v>0.97583535113960029</v>
      </c>
      <c r="E80" s="90">
        <f>SUMIFS(gp_mff_index[Normalised Non-spec MFF WP 2026/27],gp_mff_index[LAD21],lad_payment_mff[[#This Row],[LAD21]])/SUMIFS(gp_mff_index[Registered population 2026/27],gp_mff_index[LAD21],lad_payment_mff[[#This Row],[LAD21]])</f>
        <v>0.97588527072654907</v>
      </c>
      <c r="F80" s="90">
        <f>SUMIFS(gp_mff_index[Normalised Non-spec MFF WP 2027/28],gp_mff_index[LAD21],lad_payment_mff[[#This Row],[LAD21]])/SUMIFS(gp_mff_index[Registered population 2027/28],gp_mff_index[LAD21],lad_payment_mff[[#This Row],[LAD21]])</f>
        <v>0.97593305979239309</v>
      </c>
      <c r="G80" s="96">
        <f>SUMIFS(gp_mff_index[Normalised Non-spec MFF WP 2028/29],gp_mff_index[LAD21],lad_payment_mff[[#This Row],[LAD21]])/SUMIFS(gp_mff_index[Registered population 2028/29],gp_mff_index[LAD21],lad_payment_mff[[#This Row],[LAD21]])</f>
        <v>0.97596783028421707</v>
      </c>
      <c r="H80" s="144">
        <v>1.0373642024913394</v>
      </c>
      <c r="I80" s="90">
        <f>SUMIFS(gp_mff_index[Normalised Specialised MFF 
(base year)],gp_mff_index[LAD21],lad_payment_mff[[#This Row],[LAD21]])/SUMIFS(gp_mff_index[Registered population (base year)],gp_mff_index[LAD21],lad_payment_mff[[#This Row],[LAD21]])</f>
        <v>0.9635509775880986</v>
      </c>
      <c r="J80" s="90">
        <f>SUMIFS(gp_mff_index[Normalised Specialised MFF 
2026/27],gp_mff_index[LAD21],lad_payment_mff[[#This Row],[LAD21]])/SUMIFS(gp_mff_index[Registered population 2026/27],gp_mff_index[LAD21],lad_payment_mff[[#This Row],[LAD21]])</f>
        <v>0.96359321289305366</v>
      </c>
      <c r="K80" s="90">
        <f>SUMIFS(gp_mff_index[Normalised Specialised MFF 
2027/28],gp_mff_index[LAD21],lad_payment_mff[[#This Row],[LAD21]])/SUMIFS(gp_mff_index[Registered population 2027/28],gp_mff_index[LAD21],lad_payment_mff[[#This Row],[LAD21]])</f>
        <v>0.96363434057703801</v>
      </c>
      <c r="L80" s="90">
        <f>SUMIFS(gp_mff_index[Normalised Specialised MFF 
2028/29],gp_mff_index[LAD21],lad_payment_mff[[#This Row],[LAD21]])/SUMIFS(gp_mff_index[Registered population 2028/29],gp_mff_index[LAD21],lad_payment_mff[[#This Row],[LAD21]])</f>
        <v>0.96366457276268713</v>
      </c>
    </row>
    <row r="81" spans="1:12" x14ac:dyDescent="0.2">
      <c r="A81" s="65" t="s">
        <v>399</v>
      </c>
      <c r="B81" s="35" t="s">
        <v>708</v>
      </c>
      <c r="C81" s="143">
        <v>1.0150783290345264</v>
      </c>
      <c r="D81" s="90">
        <f>SUMIFS(gp_mff_index[Normalised Non-spec MFF WP (base year)],gp_mff_index[LAD21],lad_payment_mff[[#This Row],[LAD21]])/SUMIFS(gp_mff_index[Registered population (base year)],gp_mff_index[LAD21],lad_payment_mff[[#This Row],[LAD21]])</f>
        <v>0.95505386101783862</v>
      </c>
      <c r="E81" s="90">
        <f>SUMIFS(gp_mff_index[Normalised Non-spec MFF WP 2026/27],gp_mff_index[LAD21],lad_payment_mff[[#This Row],[LAD21]])/SUMIFS(gp_mff_index[Registered population 2026/27],gp_mff_index[LAD21],lad_payment_mff[[#This Row],[LAD21]])</f>
        <v>0.9551027175121275</v>
      </c>
      <c r="F81" s="90">
        <f>SUMIFS(gp_mff_index[Normalised Non-spec MFF WP 2027/28],gp_mff_index[LAD21],lad_payment_mff[[#This Row],[LAD21]])/SUMIFS(gp_mff_index[Registered population 2027/28],gp_mff_index[LAD21],lad_payment_mff[[#This Row],[LAD21]])</f>
        <v>0.95514948885710393</v>
      </c>
      <c r="G81" s="96">
        <f>SUMIFS(gp_mff_index[Normalised Non-spec MFF WP 2028/29],gp_mff_index[LAD21],lad_payment_mff[[#This Row],[LAD21]])/SUMIFS(gp_mff_index[Registered population 2028/29],gp_mff_index[LAD21],lad_payment_mff[[#This Row],[LAD21]])</f>
        <v>0.95518351887295194</v>
      </c>
      <c r="H81" s="144">
        <v>1.0205199021176332</v>
      </c>
      <c r="I81" s="90">
        <f>SUMIFS(gp_mff_index[Normalised Specialised MFF 
(base year)],gp_mff_index[LAD21],lad_payment_mff[[#This Row],[LAD21]])/SUMIFS(gp_mff_index[Registered population (base year)],gp_mff_index[LAD21],lad_payment_mff[[#This Row],[LAD21]])</f>
        <v>0.94790522650772302</v>
      </c>
      <c r="J81" s="90">
        <f>SUMIFS(gp_mff_index[Normalised Specialised MFF 
2026/27],gp_mff_index[LAD21],lad_payment_mff[[#This Row],[LAD21]])/SUMIFS(gp_mff_index[Registered population 2026/27],gp_mff_index[LAD21],lad_payment_mff[[#This Row],[LAD21]])</f>
        <v>0.94794677601287858</v>
      </c>
      <c r="K81" s="90">
        <f>SUMIFS(gp_mff_index[Normalised Specialised MFF 
2027/28],gp_mff_index[LAD21],lad_payment_mff[[#This Row],[LAD21]])/SUMIFS(gp_mff_index[Registered population 2027/28],gp_mff_index[LAD21],lad_payment_mff[[#This Row],[LAD21]])</f>
        <v>0.94798723588216238</v>
      </c>
      <c r="L81" s="90">
        <f>SUMIFS(gp_mff_index[Normalised Specialised MFF 
2028/29],gp_mff_index[LAD21],lad_payment_mff[[#This Row],[LAD21]])/SUMIFS(gp_mff_index[Registered population 2028/29],gp_mff_index[LAD21],lad_payment_mff[[#This Row],[LAD21]])</f>
        <v>0.94801697716980915</v>
      </c>
    </row>
    <row r="82" spans="1:12" x14ac:dyDescent="0.2">
      <c r="A82" s="65" t="s">
        <v>398</v>
      </c>
      <c r="B82" s="35" t="s">
        <v>707</v>
      </c>
      <c r="C82" s="143">
        <v>1.0154002367552351</v>
      </c>
      <c r="D82" s="90">
        <f>SUMIFS(gp_mff_index[Normalised Non-spec MFF WP (base year)],gp_mff_index[LAD21],lad_payment_mff[[#This Row],[LAD21]])/SUMIFS(gp_mff_index[Registered population (base year)],gp_mff_index[LAD21],lad_payment_mff[[#This Row],[LAD21]])</f>
        <v>0.95535673341966387</v>
      </c>
      <c r="E82" s="90">
        <f>SUMIFS(gp_mff_index[Normalised Non-spec MFF WP 2026/27],gp_mff_index[LAD21],lad_payment_mff[[#This Row],[LAD21]])/SUMIFS(gp_mff_index[Registered population 2026/27],gp_mff_index[LAD21],lad_payment_mff[[#This Row],[LAD21]])</f>
        <v>0.95540560540761565</v>
      </c>
      <c r="F82" s="90">
        <f>SUMIFS(gp_mff_index[Normalised Non-spec MFF WP 2027/28],gp_mff_index[LAD21],lad_payment_mff[[#This Row],[LAD21]])/SUMIFS(gp_mff_index[Registered population 2027/28],gp_mff_index[LAD21],lad_payment_mff[[#This Row],[LAD21]])</f>
        <v>0.95545239158500128</v>
      </c>
      <c r="G82" s="96">
        <f>SUMIFS(gp_mff_index[Normalised Non-spec MFF WP 2028/29],gp_mff_index[LAD21],lad_payment_mff[[#This Row],[LAD21]])/SUMIFS(gp_mff_index[Registered population 2028/29],gp_mff_index[LAD21],lad_payment_mff[[#This Row],[LAD21]])</f>
        <v>0.95548643239265152</v>
      </c>
      <c r="H82" s="144">
        <v>1.0207608902844227</v>
      </c>
      <c r="I82" s="90">
        <f>SUMIFS(gp_mff_index[Normalised Specialised MFF 
(base year)],gp_mff_index[LAD21],lad_payment_mff[[#This Row],[LAD21]])/SUMIFS(gp_mff_index[Registered population (base year)],gp_mff_index[LAD21],lad_payment_mff[[#This Row],[LAD21]])</f>
        <v>0.94812906726021806</v>
      </c>
      <c r="J82" s="90">
        <f>SUMIFS(gp_mff_index[Normalised Specialised MFF 
2026/27],gp_mff_index[LAD21],lad_payment_mff[[#This Row],[LAD21]])/SUMIFS(gp_mff_index[Registered population 2026/27],gp_mff_index[LAD21],lad_payment_mff[[#This Row],[LAD21]])</f>
        <v>0.9481706265769797</v>
      </c>
      <c r="K82" s="90">
        <f>SUMIFS(gp_mff_index[Normalised Specialised MFF 
2027/28],gp_mff_index[LAD21],lad_payment_mff[[#This Row],[LAD21]])/SUMIFS(gp_mff_index[Registered population 2027/28],gp_mff_index[LAD21],lad_payment_mff[[#This Row],[LAD21]])</f>
        <v>0.94821109600056075</v>
      </c>
      <c r="L82" s="90">
        <f>SUMIFS(gp_mff_index[Normalised Specialised MFF 
2028/29],gp_mff_index[LAD21],lad_payment_mff[[#This Row],[LAD21]])/SUMIFS(gp_mff_index[Registered population 2028/29],gp_mff_index[LAD21],lad_payment_mff[[#This Row],[LAD21]])</f>
        <v>0.94824084431139011</v>
      </c>
    </row>
    <row r="83" spans="1:12" x14ac:dyDescent="0.2">
      <c r="A83" s="65" t="s">
        <v>397</v>
      </c>
      <c r="B83" s="35" t="s">
        <v>706</v>
      </c>
      <c r="C83" s="143">
        <v>1.0162729342236805</v>
      </c>
      <c r="D83" s="90">
        <f>SUMIFS(gp_mff_index[Normalised Non-spec MFF WP (base year)],gp_mff_index[LAD21],lad_payment_mff[[#This Row],[LAD21]])/SUMIFS(gp_mff_index[Registered population (base year)],gp_mff_index[LAD21],lad_payment_mff[[#This Row],[LAD21]])</f>
        <v>0.95617782580524591</v>
      </c>
      <c r="E83" s="90">
        <f>SUMIFS(gp_mff_index[Normalised Non-spec MFF WP 2026/27],gp_mff_index[LAD21],lad_payment_mff[[#This Row],[LAD21]])/SUMIFS(gp_mff_index[Registered population 2026/27],gp_mff_index[LAD21],lad_payment_mff[[#This Row],[LAD21]])</f>
        <v>0.9562267397967924</v>
      </c>
      <c r="F83" s="90">
        <f>SUMIFS(gp_mff_index[Normalised Non-spec MFF WP 2027/28],gp_mff_index[LAD21],lad_payment_mff[[#This Row],[LAD21]])/SUMIFS(gp_mff_index[Registered population 2027/28],gp_mff_index[LAD21],lad_payment_mff[[#This Row],[LAD21]])</f>
        <v>0.95627356618509962</v>
      </c>
      <c r="G83" s="96">
        <f>SUMIFS(gp_mff_index[Normalised Non-spec MFF WP 2028/29],gp_mff_index[LAD21],lad_payment_mff[[#This Row],[LAD21]])/SUMIFS(gp_mff_index[Registered population 2028/29],gp_mff_index[LAD21],lad_payment_mff[[#This Row],[LAD21]])</f>
        <v>0.9563076362495152</v>
      </c>
      <c r="H83" s="144">
        <v>1.0256186776263165</v>
      </c>
      <c r="I83" s="90">
        <f>SUMIFS(gp_mff_index[Normalised Specialised MFF 
(base year)],gp_mff_index[LAD21],lad_payment_mff[[#This Row],[LAD21]])/SUMIFS(gp_mff_index[Registered population (base year)],gp_mff_index[LAD21],lad_payment_mff[[#This Row],[LAD21]])</f>
        <v>0.95264120073364467</v>
      </c>
      <c r="J83" s="90">
        <f>SUMIFS(gp_mff_index[Normalised Specialised MFF 
2026/27],gp_mff_index[LAD21],lad_payment_mff[[#This Row],[LAD21]])/SUMIFS(gp_mff_index[Registered population 2026/27],gp_mff_index[LAD21],lad_payment_mff[[#This Row],[LAD21]])</f>
        <v>0.95268295783063639</v>
      </c>
      <c r="K83" s="90">
        <f>SUMIFS(gp_mff_index[Normalised Specialised MFF 
2027/28],gp_mff_index[LAD21],lad_payment_mff[[#This Row],[LAD21]])/SUMIFS(gp_mff_index[Registered population 2027/28],gp_mff_index[LAD21],lad_payment_mff[[#This Row],[LAD21]])</f>
        <v>0.95272361984765974</v>
      </c>
      <c r="L83" s="90">
        <f>SUMIFS(gp_mff_index[Normalised Specialised MFF 
2028/29],gp_mff_index[LAD21],lad_payment_mff[[#This Row],[LAD21]])/SUMIFS(gp_mff_index[Registered population 2028/29],gp_mff_index[LAD21],lad_payment_mff[[#This Row],[LAD21]])</f>
        <v>0.95275350973030104</v>
      </c>
    </row>
    <row r="84" spans="1:12" x14ac:dyDescent="0.2">
      <c r="A84" s="65" t="s">
        <v>396</v>
      </c>
      <c r="B84" s="35" t="s">
        <v>705</v>
      </c>
      <c r="C84" s="143">
        <v>1.0151996470802647</v>
      </c>
      <c r="D84" s="90">
        <f>SUMIFS(gp_mff_index[Normalised Non-spec MFF WP (base year)],gp_mff_index[LAD21],lad_payment_mff[[#This Row],[LAD21]])/SUMIFS(gp_mff_index[Registered population (base year)],gp_mff_index[LAD21],lad_payment_mff[[#This Row],[LAD21]])</f>
        <v>0.9551680051825604</v>
      </c>
      <c r="E84" s="90">
        <f>SUMIFS(gp_mff_index[Normalised Non-spec MFF WP 2026/27],gp_mff_index[LAD21],lad_payment_mff[[#This Row],[LAD21]])/SUMIFS(gp_mff_index[Registered population 2026/27],gp_mff_index[LAD21],lad_payment_mff[[#This Row],[LAD21]])</f>
        <v>0.9552168675159769</v>
      </c>
      <c r="F84" s="90">
        <f>SUMIFS(gp_mff_index[Normalised Non-spec MFF WP 2027/28],gp_mff_index[LAD21],lad_payment_mff[[#This Row],[LAD21]])/SUMIFS(gp_mff_index[Registered population 2027/28],gp_mff_index[LAD21],lad_payment_mff[[#This Row],[LAD21]])</f>
        <v>0.95526364445087464</v>
      </c>
      <c r="G84" s="96">
        <f>SUMIFS(gp_mff_index[Normalised Non-spec MFF WP 2028/29],gp_mff_index[LAD21],lad_payment_mff[[#This Row],[LAD21]])/SUMIFS(gp_mff_index[Registered population 2028/29],gp_mff_index[LAD21],lad_payment_mff[[#This Row],[LAD21]])</f>
        <v>0.95529767853385372</v>
      </c>
      <c r="H84" s="144">
        <v>1.0235179703348494</v>
      </c>
      <c r="I84" s="90">
        <f>SUMIFS(gp_mff_index[Normalised Specialised MFF 
(base year)],gp_mff_index[LAD21],lad_payment_mff[[#This Row],[LAD21]])/SUMIFS(gp_mff_index[Registered population (base year)],gp_mff_index[LAD21],lad_payment_mff[[#This Row],[LAD21]])</f>
        <v>0.9506899684090121</v>
      </c>
      <c r="J84" s="90">
        <f>SUMIFS(gp_mff_index[Normalised Specialised MFF 
2026/27],gp_mff_index[LAD21],lad_payment_mff[[#This Row],[LAD21]])/SUMIFS(gp_mff_index[Registered population 2026/27],gp_mff_index[LAD21],lad_payment_mff[[#This Row],[LAD21]])</f>
        <v>0.95073163997768728</v>
      </c>
      <c r="K84" s="90">
        <f>SUMIFS(gp_mff_index[Normalised Specialised MFF 
2027/28],gp_mff_index[LAD21],lad_payment_mff[[#This Row],[LAD21]])/SUMIFS(gp_mff_index[Registered population 2027/28],gp_mff_index[LAD21],lad_payment_mff[[#This Row],[LAD21]])</f>
        <v>0.95077221870937489</v>
      </c>
      <c r="L84" s="90">
        <f>SUMIFS(gp_mff_index[Normalised Specialised MFF 
2028/29],gp_mff_index[LAD21],lad_payment_mff[[#This Row],[LAD21]])/SUMIFS(gp_mff_index[Registered population 2028/29],gp_mff_index[LAD21],lad_payment_mff[[#This Row],[LAD21]])</f>
        <v>0.95080204737053486</v>
      </c>
    </row>
    <row r="85" spans="1:12" x14ac:dyDescent="0.2">
      <c r="A85" s="65" t="s">
        <v>395</v>
      </c>
      <c r="B85" s="35" t="s">
        <v>704</v>
      </c>
      <c r="C85" s="143">
        <v>1.006430650882056</v>
      </c>
      <c r="D85" s="90">
        <f>SUMIFS(gp_mff_index[Normalised Non-spec MFF WP (base year)],gp_mff_index[LAD21],lad_payment_mff[[#This Row],[LAD21]])/SUMIFS(gp_mff_index[Registered population (base year)],gp_mff_index[LAD21],lad_payment_mff[[#This Row],[LAD21]])</f>
        <v>0.946917544664587</v>
      </c>
      <c r="E85" s="90">
        <f>SUMIFS(gp_mff_index[Normalised Non-spec MFF WP 2026/27],gp_mff_index[LAD21],lad_payment_mff[[#This Row],[LAD21]])/SUMIFS(gp_mff_index[Registered population 2026/27],gp_mff_index[LAD21],lad_payment_mff[[#This Row],[LAD21]])</f>
        <v>0.94696598493952655</v>
      </c>
      <c r="F85" s="90">
        <f>SUMIFS(gp_mff_index[Normalised Non-spec MFF WP 2027/28],gp_mff_index[LAD21],lad_payment_mff[[#This Row],[LAD21]])/SUMIFS(gp_mff_index[Registered population 2027/28],gp_mff_index[LAD21],lad_payment_mff[[#This Row],[LAD21]])</f>
        <v>0.94701235782900739</v>
      </c>
      <c r="G85" s="96">
        <f>SUMIFS(gp_mff_index[Normalised Non-spec MFF WP 2028/29],gp_mff_index[LAD21],lad_payment_mff[[#This Row],[LAD21]])/SUMIFS(gp_mff_index[Registered population 2028/29],gp_mff_index[LAD21],lad_payment_mff[[#This Row],[LAD21]])</f>
        <v>0.94704609793557937</v>
      </c>
      <c r="H85" s="144">
        <v>1.0136039671879278</v>
      </c>
      <c r="I85" s="90">
        <f>SUMIFS(gp_mff_index[Normalised Specialised MFF 
(base year)],gp_mff_index[LAD21],lad_payment_mff[[#This Row],[LAD21]])/SUMIFS(gp_mff_index[Registered population (base year)],gp_mff_index[LAD21],lad_payment_mff[[#This Row],[LAD21]])</f>
        <v>0.94148139209503612</v>
      </c>
      <c r="J85" s="90">
        <f>SUMIFS(gp_mff_index[Normalised Specialised MFF 
2026/27],gp_mff_index[LAD21],lad_payment_mff[[#This Row],[LAD21]])/SUMIFS(gp_mff_index[Registered population 2026/27],gp_mff_index[LAD21],lad_payment_mff[[#This Row],[LAD21]])</f>
        <v>0.94152266002442475</v>
      </c>
      <c r="K85" s="90">
        <f>SUMIFS(gp_mff_index[Normalised Specialised MFF 
2027/28],gp_mff_index[LAD21],lad_payment_mff[[#This Row],[LAD21]])/SUMIFS(gp_mff_index[Registered population 2027/28],gp_mff_index[LAD21],lad_payment_mff[[#This Row],[LAD21]])</f>
        <v>0.94156284570226612</v>
      </c>
      <c r="L85" s="90">
        <f>SUMIFS(gp_mff_index[Normalised Specialised MFF 
2028/29],gp_mff_index[LAD21],lad_payment_mff[[#This Row],[LAD21]])/SUMIFS(gp_mff_index[Registered population 2028/29],gp_mff_index[LAD21],lad_payment_mff[[#This Row],[LAD21]])</f>
        <v>0.9415923854369509</v>
      </c>
    </row>
    <row r="86" spans="1:12" x14ac:dyDescent="0.2">
      <c r="A86" s="65" t="s">
        <v>394</v>
      </c>
      <c r="B86" s="35" t="s">
        <v>703</v>
      </c>
      <c r="C86" s="143">
        <v>1.0082022577418497</v>
      </c>
      <c r="D86" s="90">
        <f>SUMIFS(gp_mff_index[Normalised Non-spec MFF WP (base year)],gp_mff_index[LAD21],lad_payment_mff[[#This Row],[LAD21]])/SUMIFS(gp_mff_index[Registered population (base year)],gp_mff_index[LAD21],lad_payment_mff[[#This Row],[LAD21]])</f>
        <v>0.94858439137311668</v>
      </c>
      <c r="E86" s="90">
        <f>SUMIFS(gp_mff_index[Normalised Non-spec MFF WP 2026/27],gp_mff_index[LAD21],lad_payment_mff[[#This Row],[LAD21]])/SUMIFS(gp_mff_index[Registered population 2026/27],gp_mff_index[LAD21],lad_payment_mff[[#This Row],[LAD21]])</f>
        <v>0.94863291691684681</v>
      </c>
      <c r="F86" s="90">
        <f>SUMIFS(gp_mff_index[Normalised Non-spec MFF WP 2027/28],gp_mff_index[LAD21],lad_payment_mff[[#This Row],[LAD21]])/SUMIFS(gp_mff_index[Registered population 2027/28],gp_mff_index[LAD21],lad_payment_mff[[#This Row],[LAD21]])</f>
        <v>0.94867937143592573</v>
      </c>
      <c r="G86" s="96">
        <f>SUMIFS(gp_mff_index[Normalised Non-spec MFF WP 2028/29],gp_mff_index[LAD21],lad_payment_mff[[#This Row],[LAD21]])/SUMIFS(gp_mff_index[Registered population 2028/29],gp_mff_index[LAD21],lad_payment_mff[[#This Row],[LAD21]])</f>
        <v>0.94871317093477125</v>
      </c>
      <c r="H86" s="144">
        <v>1.0170516094291222</v>
      </c>
      <c r="I86" s="90">
        <f>SUMIFS(gp_mff_index[Normalised Specialised MFF 
(base year)],gp_mff_index[LAD21],lad_payment_mff[[#This Row],[LAD21]])/SUMIFS(gp_mff_index[Registered population (base year)],gp_mff_index[LAD21],lad_payment_mff[[#This Row],[LAD21]])</f>
        <v>0.94468371876478108</v>
      </c>
      <c r="J86" s="90">
        <f>SUMIFS(gp_mff_index[Normalised Specialised MFF 
2026/27],gp_mff_index[LAD21],lad_payment_mff[[#This Row],[LAD21]])/SUMIFS(gp_mff_index[Registered population 2026/27],gp_mff_index[LAD21],lad_payment_mff[[#This Row],[LAD21]])</f>
        <v>0.94472512706167089</v>
      </c>
      <c r="K86" s="90">
        <f>SUMIFS(gp_mff_index[Normalised Specialised MFF 
2027/28],gp_mff_index[LAD21],lad_payment_mff[[#This Row],[LAD21]])/SUMIFS(gp_mff_index[Registered population 2027/28],gp_mff_index[LAD21],lad_payment_mff[[#This Row],[LAD21]])</f>
        <v>0.94476544942587759</v>
      </c>
      <c r="L86" s="90">
        <f>SUMIFS(gp_mff_index[Normalised Specialised MFF 
2028/29],gp_mff_index[LAD21],lad_payment_mff[[#This Row],[LAD21]])/SUMIFS(gp_mff_index[Registered population 2028/29],gp_mff_index[LAD21],lad_payment_mff[[#This Row],[LAD21]])</f>
        <v>0.9447950896361329</v>
      </c>
    </row>
    <row r="87" spans="1:12" x14ac:dyDescent="0.2">
      <c r="A87" s="65" t="s">
        <v>393</v>
      </c>
      <c r="B87" s="35" t="s">
        <v>702</v>
      </c>
      <c r="C87" s="143">
        <v>1.014997746379908</v>
      </c>
      <c r="D87" s="90">
        <f>SUMIFS(gp_mff_index[Normalised Non-spec MFF WP (base year)],gp_mff_index[LAD21],lad_payment_mff[[#This Row],[LAD21]])/SUMIFS(gp_mff_index[Registered population (base year)],gp_mff_index[LAD21],lad_payment_mff[[#This Row],[LAD21]])</f>
        <v>0.95497804344473025</v>
      </c>
      <c r="E87" s="90">
        <f>SUMIFS(gp_mff_index[Normalised Non-spec MFF WP 2026/27],gp_mff_index[LAD21],lad_payment_mff[[#This Row],[LAD21]])/SUMIFS(gp_mff_index[Registered population 2026/27],gp_mff_index[LAD21],lad_payment_mff[[#This Row],[LAD21]])</f>
        <v>0.9550268960605125</v>
      </c>
      <c r="F87" s="90">
        <f>SUMIFS(gp_mff_index[Normalised Non-spec MFF WP 2027/28],gp_mff_index[LAD21],lad_payment_mff[[#This Row],[LAD21]])/SUMIFS(gp_mff_index[Registered population 2027/28],gp_mff_index[LAD21],lad_payment_mff[[#This Row],[LAD21]])</f>
        <v>0.95507366369251423</v>
      </c>
      <c r="G87" s="96">
        <f>SUMIFS(gp_mff_index[Normalised Non-spec MFF WP 2028/29],gp_mff_index[LAD21],lad_payment_mff[[#This Row],[LAD21]])/SUMIFS(gp_mff_index[Registered population 2028/29],gp_mff_index[LAD21],lad_payment_mff[[#This Row],[LAD21]])</f>
        <v>0.95510769100686876</v>
      </c>
      <c r="H87" s="144">
        <v>1.0216892177540733</v>
      </c>
      <c r="I87" s="90">
        <f>SUMIFS(gp_mff_index[Normalised Specialised MFF 
(base year)],gp_mff_index[LAD21],lad_payment_mff[[#This Row],[LAD21]])/SUMIFS(gp_mff_index[Registered population (base year)],gp_mff_index[LAD21],lad_payment_mff[[#This Row],[LAD21]])</f>
        <v>0.94899133996902718</v>
      </c>
      <c r="J87" s="90">
        <f>SUMIFS(gp_mff_index[Normalised Specialised MFF 
2026/27],gp_mff_index[LAD21],lad_payment_mff[[#This Row],[LAD21]])/SUMIFS(gp_mff_index[Registered population 2026/27],gp_mff_index[LAD21],lad_payment_mff[[#This Row],[LAD21]])</f>
        <v>0.9490329370817665</v>
      </c>
      <c r="K87" s="90">
        <f>SUMIFS(gp_mff_index[Normalised Specialised MFF 
2027/28],gp_mff_index[LAD21],lad_payment_mff[[#This Row],[LAD21]])/SUMIFS(gp_mff_index[Registered population 2027/28],gp_mff_index[LAD21],lad_payment_mff[[#This Row],[LAD21]])</f>
        <v>0.94907344331012422</v>
      </c>
      <c r="L87" s="90">
        <f>SUMIFS(gp_mff_index[Normalised Specialised MFF 
2028/29],gp_mff_index[LAD21],lad_payment_mff[[#This Row],[LAD21]])/SUMIFS(gp_mff_index[Registered population 2028/29],gp_mff_index[LAD21],lad_payment_mff[[#This Row],[LAD21]])</f>
        <v>0.94910321867545266</v>
      </c>
    </row>
    <row r="88" spans="1:12" x14ac:dyDescent="0.2">
      <c r="A88" s="65" t="s">
        <v>392</v>
      </c>
      <c r="B88" s="35" t="s">
        <v>701</v>
      </c>
      <c r="C88" s="143">
        <v>1.0087856491631642</v>
      </c>
      <c r="D88" s="90">
        <f>SUMIFS(gp_mff_index[Normalised Non-spec MFF WP (base year)],gp_mff_index[LAD21],lad_payment_mff[[#This Row],[LAD21]])/SUMIFS(gp_mff_index[Registered population (base year)],gp_mff_index[LAD21],lad_payment_mff[[#This Row],[LAD21]])</f>
        <v>0.94913328520079043</v>
      </c>
      <c r="E88" s="90">
        <f>SUMIFS(gp_mff_index[Normalised Non-spec MFF WP 2026/27],gp_mff_index[LAD21],lad_payment_mff[[#This Row],[LAD21]])/SUMIFS(gp_mff_index[Registered population 2026/27],gp_mff_index[LAD21],lad_payment_mff[[#This Row],[LAD21]])</f>
        <v>0.94918183882359475</v>
      </c>
      <c r="F88" s="90">
        <f>SUMIFS(gp_mff_index[Normalised Non-spec MFF WP 2027/28],gp_mff_index[LAD21],lad_payment_mff[[#This Row],[LAD21]])/SUMIFS(gp_mff_index[Registered population 2027/28],gp_mff_index[LAD21],lad_payment_mff[[#This Row],[LAD21]])</f>
        <v>0.94922832022335935</v>
      </c>
      <c r="G88" s="96">
        <f>SUMIFS(gp_mff_index[Normalised Non-spec MFF WP 2028/29],gp_mff_index[LAD21],lad_payment_mff[[#This Row],[LAD21]])/SUMIFS(gp_mff_index[Registered population 2028/29],gp_mff_index[LAD21],lad_payment_mff[[#This Row],[LAD21]])</f>
        <v>0.94926213928012215</v>
      </c>
      <c r="H88" s="144">
        <v>1.013677755532594</v>
      </c>
      <c r="I88" s="90">
        <f>SUMIFS(gp_mff_index[Normalised Specialised MFF 
(base year)],gp_mff_index[LAD21],lad_payment_mff[[#This Row],[LAD21]])/SUMIFS(gp_mff_index[Registered population (base year)],gp_mff_index[LAD21],lad_payment_mff[[#This Row],[LAD21]])</f>
        <v>0.94154993006026333</v>
      </c>
      <c r="J88" s="90">
        <f>SUMIFS(gp_mff_index[Normalised Specialised MFF 
2026/27],gp_mff_index[LAD21],lad_payment_mff[[#This Row],[LAD21]])/SUMIFS(gp_mff_index[Registered population 2026/27],gp_mff_index[LAD21],lad_payment_mff[[#This Row],[LAD21]])</f>
        <v>0.94159120099387406</v>
      </c>
      <c r="K88" s="90">
        <f>SUMIFS(gp_mff_index[Normalised Specialised MFF 
2027/28],gp_mff_index[LAD21],lad_payment_mff[[#This Row],[LAD21]])/SUMIFS(gp_mff_index[Registered population 2027/28],gp_mff_index[LAD21],lad_payment_mff[[#This Row],[LAD21]])</f>
        <v>0.94163138959715342</v>
      </c>
      <c r="L88" s="90">
        <f>SUMIFS(gp_mff_index[Normalised Specialised MFF 
2028/29],gp_mff_index[LAD21],lad_payment_mff[[#This Row],[LAD21]])/SUMIFS(gp_mff_index[Registered population 2028/29],gp_mff_index[LAD21],lad_payment_mff[[#This Row],[LAD21]])</f>
        <v>0.94166093148227081</v>
      </c>
    </row>
    <row r="89" spans="1:12" x14ac:dyDescent="0.2">
      <c r="A89" s="65" t="s">
        <v>391</v>
      </c>
      <c r="B89" s="35" t="s">
        <v>700</v>
      </c>
      <c r="C89" s="143">
        <v>1.0313615181216702</v>
      </c>
      <c r="D89" s="90">
        <f>SUMIFS(gp_mff_index[Normalised Non-spec MFF WP (base year)],gp_mff_index[LAD21],lad_payment_mff[[#This Row],[LAD21]])/SUMIFS(gp_mff_index[Registered population (base year)],gp_mff_index[LAD21],lad_payment_mff[[#This Row],[LAD21]])</f>
        <v>0.97037417883227817</v>
      </c>
      <c r="E89" s="90">
        <f>SUMIFS(gp_mff_index[Normalised Non-spec MFF WP 2026/27],gp_mff_index[LAD21],lad_payment_mff[[#This Row],[LAD21]])/SUMIFS(gp_mff_index[Registered population 2026/27],gp_mff_index[LAD21],lad_payment_mff[[#This Row],[LAD21]])</f>
        <v>0.97042381904888142</v>
      </c>
      <c r="F89" s="90">
        <f>SUMIFS(gp_mff_index[Normalised Non-spec MFF WP 2027/28],gp_mff_index[LAD21],lad_payment_mff[[#This Row],[LAD21]])/SUMIFS(gp_mff_index[Registered population 2027/28],gp_mff_index[LAD21],lad_payment_mff[[#This Row],[LAD21]])</f>
        <v>0.97047134066763463</v>
      </c>
      <c r="G89" s="96">
        <f>SUMIFS(gp_mff_index[Normalised Non-spec MFF WP 2028/29],gp_mff_index[LAD21],lad_payment_mff[[#This Row],[LAD21]])/SUMIFS(gp_mff_index[Registered population 2028/29],gp_mff_index[LAD21],lad_payment_mff[[#This Row],[LAD21]])</f>
        <v>0.97050591656961582</v>
      </c>
      <c r="H89" s="144">
        <v>1.0658629713826482</v>
      </c>
      <c r="I89" s="90">
        <f>SUMIFS(gp_mff_index[Normalised Specialised MFF 
(base year)],gp_mff_index[LAD21],lad_payment_mff[[#This Row],[LAD21]])/SUMIFS(gp_mff_index[Registered population (base year)],gp_mff_index[LAD21],lad_payment_mff[[#This Row],[LAD21]])</f>
        <v>0.99002192825260771</v>
      </c>
      <c r="J89" s="90">
        <f>SUMIFS(gp_mff_index[Normalised Specialised MFF 
2026/27],gp_mff_index[LAD21],lad_payment_mff[[#This Row],[LAD21]])/SUMIFS(gp_mff_index[Registered population 2026/27],gp_mff_index[LAD21],lad_payment_mff[[#This Row],[LAD21]])</f>
        <v>0.99006532385805956</v>
      </c>
      <c r="K89" s="90">
        <f>SUMIFS(gp_mff_index[Normalised Specialised MFF 
2027/28],gp_mff_index[LAD21],lad_payment_mff[[#This Row],[LAD21]])/SUMIFS(gp_mff_index[Registered population 2027/28],gp_mff_index[LAD21],lad_payment_mff[[#This Row],[LAD21]])</f>
        <v>0.99010758141365218</v>
      </c>
      <c r="L89" s="90">
        <f>SUMIFS(gp_mff_index[Normalised Specialised MFF 
2028/29],gp_mff_index[LAD21],lad_payment_mff[[#This Row],[LAD21]])/SUMIFS(gp_mff_index[Registered population 2028/29],gp_mff_index[LAD21],lad_payment_mff[[#This Row],[LAD21]])</f>
        <v>0.99013864414663544</v>
      </c>
    </row>
    <row r="90" spans="1:12" x14ac:dyDescent="0.2">
      <c r="A90" s="65" t="s">
        <v>390</v>
      </c>
      <c r="B90" s="35" t="s">
        <v>699</v>
      </c>
      <c r="C90" s="143">
        <v>1.0315706368182704</v>
      </c>
      <c r="D90" s="90">
        <f>SUMIFS(gp_mff_index[Normalised Non-spec MFF WP (base year)],gp_mff_index[LAD21],lad_payment_mff[[#This Row],[LAD21]])/SUMIFS(gp_mff_index[Registered population (base year)],gp_mff_index[LAD21],lad_payment_mff[[#This Row],[LAD21]])</f>
        <v>0.97057093174571252</v>
      </c>
      <c r="E90" s="90">
        <f>SUMIFS(gp_mff_index[Normalised Non-spec MFF WP 2026/27],gp_mff_index[LAD21],lad_payment_mff[[#This Row],[LAD21]])/SUMIFS(gp_mff_index[Registered population 2026/27],gp_mff_index[LAD21],lad_payment_mff[[#This Row],[LAD21]])</f>
        <v>0.97062058202735424</v>
      </c>
      <c r="F90" s="90">
        <f>SUMIFS(gp_mff_index[Normalised Non-spec MFF WP 2027/28],gp_mff_index[LAD21],lad_payment_mff[[#This Row],[LAD21]])/SUMIFS(gp_mff_index[Registered population 2027/28],gp_mff_index[LAD21],lad_payment_mff[[#This Row],[LAD21]])</f>
        <v>0.97066811328158631</v>
      </c>
      <c r="G90" s="96">
        <f>SUMIFS(gp_mff_index[Normalised Non-spec MFF WP 2028/29],gp_mff_index[LAD21],lad_payment_mff[[#This Row],[LAD21]])/SUMIFS(gp_mff_index[Registered population 2028/29],gp_mff_index[LAD21],lad_payment_mff[[#This Row],[LAD21]])</f>
        <v>0.97070269619416993</v>
      </c>
      <c r="H90" s="144">
        <v>1.0736472402649824</v>
      </c>
      <c r="I90" s="90">
        <f>SUMIFS(gp_mff_index[Normalised Specialised MFF 
(base year)],gp_mff_index[LAD21],lad_payment_mff[[#This Row],[LAD21]])/SUMIFS(gp_mff_index[Registered population (base year)],gp_mff_index[LAD21],lad_payment_mff[[#This Row],[LAD21]])</f>
        <v>0.99725231067121189</v>
      </c>
      <c r="J90" s="90">
        <f>SUMIFS(gp_mff_index[Normalised Specialised MFF 
2026/27],gp_mff_index[LAD21],lad_payment_mff[[#This Row],[LAD21]])/SUMIFS(gp_mff_index[Registered population 2026/27],gp_mff_index[LAD21],lad_payment_mff[[#This Row],[LAD21]])</f>
        <v>0.99729602320582444</v>
      </c>
      <c r="K90" s="90">
        <f>SUMIFS(gp_mff_index[Normalised Specialised MFF 
2027/28],gp_mff_index[LAD21],lad_payment_mff[[#This Row],[LAD21]])/SUMIFS(gp_mff_index[Registered population 2027/28],gp_mff_index[LAD21],lad_payment_mff[[#This Row],[LAD21]])</f>
        <v>0.99733858937911546</v>
      </c>
      <c r="L90" s="90">
        <f>SUMIFS(gp_mff_index[Normalised Specialised MFF 
2028/29],gp_mff_index[LAD21],lad_payment_mff[[#This Row],[LAD21]])/SUMIFS(gp_mff_index[Registered population 2028/29],gp_mff_index[LAD21],lad_payment_mff[[#This Row],[LAD21]])</f>
        <v>0.99736987897115237</v>
      </c>
    </row>
    <row r="91" spans="1:12" x14ac:dyDescent="0.2">
      <c r="A91" s="65" t="s">
        <v>389</v>
      </c>
      <c r="B91" s="35" t="s">
        <v>698</v>
      </c>
      <c r="C91" s="143">
        <v>1.0321952703709216</v>
      </c>
      <c r="D91" s="90">
        <f>SUMIFS(gp_mff_index[Normalised Non-spec MFF WP (base year)],gp_mff_index[LAD21],lad_payment_mff[[#This Row],[LAD21]])/SUMIFS(gp_mff_index[Registered population (base year)],gp_mff_index[LAD21],lad_payment_mff[[#This Row],[LAD21]])</f>
        <v>0.97115862894022054</v>
      </c>
      <c r="E91" s="90">
        <f>SUMIFS(gp_mff_index[Normalised Non-spec MFF WP 2026/27],gp_mff_index[LAD21],lad_payment_mff[[#This Row],[LAD21]])/SUMIFS(gp_mff_index[Registered population 2026/27],gp_mff_index[LAD21],lad_payment_mff[[#This Row],[LAD21]])</f>
        <v>0.97120830928595236</v>
      </c>
      <c r="F91" s="90">
        <f>SUMIFS(gp_mff_index[Normalised Non-spec MFF WP 2027/28],gp_mff_index[LAD21],lad_payment_mff[[#This Row],[LAD21]])/SUMIFS(gp_mff_index[Registered population 2027/28],gp_mff_index[LAD21],lad_payment_mff[[#This Row],[LAD21]])</f>
        <v>0.97125586932116503</v>
      </c>
      <c r="G91" s="96">
        <f>SUMIFS(gp_mff_index[Normalised Non-spec MFF WP 2028/29],gp_mff_index[LAD21],lad_payment_mff[[#This Row],[LAD21]])/SUMIFS(gp_mff_index[Registered population 2028/29],gp_mff_index[LAD21],lad_payment_mff[[#This Row],[LAD21]])</f>
        <v>0.97129047317429129</v>
      </c>
      <c r="H91" s="144">
        <v>1.0568937478591804</v>
      </c>
      <c r="I91" s="90">
        <f>SUMIFS(gp_mff_index[Normalised Specialised MFF 
(base year)],gp_mff_index[LAD21],lad_payment_mff[[#This Row],[LAD21]])/SUMIFS(gp_mff_index[Registered population (base year)],gp_mff_index[LAD21],lad_payment_mff[[#This Row],[LAD21]])</f>
        <v>0.98169090615498067</v>
      </c>
      <c r="J91" s="90">
        <f>SUMIFS(gp_mff_index[Normalised Specialised MFF 
2026/27],gp_mff_index[LAD21],lad_payment_mff[[#This Row],[LAD21]])/SUMIFS(gp_mff_index[Registered population 2026/27],gp_mff_index[LAD21],lad_payment_mff[[#This Row],[LAD21]])</f>
        <v>0.98173393658695374</v>
      </c>
      <c r="K91" s="90">
        <f>SUMIFS(gp_mff_index[Normalised Specialised MFF 
2027/28],gp_mff_index[LAD21],lad_payment_mff[[#This Row],[LAD21]])/SUMIFS(gp_mff_index[Registered population 2027/28],gp_mff_index[LAD21],lad_payment_mff[[#This Row],[LAD21]])</f>
        <v>0.98177583854574857</v>
      </c>
      <c r="L91" s="90">
        <f>SUMIFS(gp_mff_index[Normalised Specialised MFF 
2028/29],gp_mff_index[LAD21],lad_payment_mff[[#This Row],[LAD21]])/SUMIFS(gp_mff_index[Registered population 2028/29],gp_mff_index[LAD21],lad_payment_mff[[#This Row],[LAD21]])</f>
        <v>0.98180663988622308</v>
      </c>
    </row>
    <row r="92" spans="1:12" x14ac:dyDescent="0.2">
      <c r="A92" s="65" t="s">
        <v>388</v>
      </c>
      <c r="B92" s="35" t="s">
        <v>697</v>
      </c>
      <c r="C92" s="143">
        <v>1.0322032413985434</v>
      </c>
      <c r="D92" s="90">
        <f>SUMIFS(gp_mff_index[Normalised Non-spec MFF WP (base year)],gp_mff_index[LAD21],lad_payment_mff[[#This Row],[LAD21]])/SUMIFS(gp_mff_index[Registered population (base year)],gp_mff_index[LAD21],lad_payment_mff[[#This Row],[LAD21]])</f>
        <v>0.97116612861831109</v>
      </c>
      <c r="E92" s="90">
        <f>SUMIFS(gp_mff_index[Normalised Non-spec MFF WP 2026/27],gp_mff_index[LAD21],lad_payment_mff[[#This Row],[LAD21]])/SUMIFS(gp_mff_index[Registered population 2026/27],gp_mff_index[LAD21],lad_payment_mff[[#This Row],[LAD21]])</f>
        <v>0.97121580934769713</v>
      </c>
      <c r="F92" s="90">
        <f>SUMIFS(gp_mff_index[Normalised Non-spec MFF WP 2027/28],gp_mff_index[LAD21],lad_payment_mff[[#This Row],[LAD21]])/SUMIFS(gp_mff_index[Registered population 2027/28],gp_mff_index[LAD21],lad_payment_mff[[#This Row],[LAD21]])</f>
        <v>0.97126336975018657</v>
      </c>
      <c r="G92" s="96">
        <f>SUMIFS(gp_mff_index[Normalised Non-spec MFF WP 2028/29],gp_mff_index[LAD21],lad_payment_mff[[#This Row],[LAD21]])/SUMIFS(gp_mff_index[Registered population 2028/29],gp_mff_index[LAD21],lad_payment_mff[[#This Row],[LAD21]])</f>
        <v>0.97129797387053818</v>
      </c>
      <c r="H92" s="144">
        <v>1.0660681895280604</v>
      </c>
      <c r="I92" s="90">
        <f>SUMIFS(gp_mff_index[Normalised Specialised MFF 
(base year)],gp_mff_index[LAD21],lad_payment_mff[[#This Row],[LAD21]])/SUMIFS(gp_mff_index[Registered population (base year)],gp_mff_index[LAD21],lad_payment_mff[[#This Row],[LAD21]])</f>
        <v>0.99021254418494431</v>
      </c>
      <c r="J92" s="90">
        <f>SUMIFS(gp_mff_index[Normalised Specialised MFF 
2026/27],gp_mff_index[LAD21],lad_payment_mff[[#This Row],[LAD21]])/SUMIFS(gp_mff_index[Registered population 2026/27],gp_mff_index[LAD21],lad_payment_mff[[#This Row],[LAD21]])</f>
        <v>0.99025594814565865</v>
      </c>
      <c r="K92" s="90">
        <f>SUMIFS(gp_mff_index[Normalised Specialised MFF 
2027/28],gp_mff_index[LAD21],lad_payment_mff[[#This Row],[LAD21]])/SUMIFS(gp_mff_index[Registered population 2027/28],gp_mff_index[LAD21],lad_payment_mff[[#This Row],[LAD21]])</f>
        <v>0.99029821383739691</v>
      </c>
      <c r="L92" s="90">
        <f>SUMIFS(gp_mff_index[Normalised Specialised MFF 
2028/29],gp_mff_index[LAD21],lad_payment_mff[[#This Row],[LAD21]])/SUMIFS(gp_mff_index[Registered population 2028/29],gp_mff_index[LAD21],lad_payment_mff[[#This Row],[LAD21]])</f>
        <v>0.9903292825511083</v>
      </c>
    </row>
    <row r="93" spans="1:12" x14ac:dyDescent="0.2">
      <c r="A93" s="65" t="s">
        <v>387</v>
      </c>
      <c r="B93" s="35" t="s">
        <v>696</v>
      </c>
      <c r="C93" s="143">
        <v>1.0414366615258994</v>
      </c>
      <c r="D93" s="90">
        <f>SUMIFS(gp_mff_index[Normalised Non-spec MFF WP (base year)],gp_mff_index[LAD21],lad_payment_mff[[#This Row],[LAD21]])/SUMIFS(gp_mff_index[Registered population (base year)],gp_mff_index[LAD21],lad_payment_mff[[#This Row],[LAD21]])</f>
        <v>0.97985355035789445</v>
      </c>
      <c r="E93" s="90">
        <f>SUMIFS(gp_mff_index[Normalised Non-spec MFF WP 2026/27],gp_mff_index[LAD21],lad_payment_mff[[#This Row],[LAD21]])/SUMIFS(gp_mff_index[Registered population 2026/27],gp_mff_index[LAD21],lad_payment_mff[[#This Row],[LAD21]])</f>
        <v>0.9799036754988294</v>
      </c>
      <c r="F93" s="90">
        <f>SUMIFS(gp_mff_index[Normalised Non-spec MFF WP 2027/28],gp_mff_index[LAD21],lad_payment_mff[[#This Row],[LAD21]])/SUMIFS(gp_mff_index[Registered population 2027/28],gp_mff_index[LAD21],lad_payment_mff[[#This Row],[LAD21]])</f>
        <v>0.9799516613458088</v>
      </c>
      <c r="G93" s="96">
        <f>SUMIFS(gp_mff_index[Normalised Non-spec MFF WP 2028/29],gp_mff_index[LAD21],lad_payment_mff[[#This Row],[LAD21]])/SUMIFS(gp_mff_index[Registered population 2028/29],gp_mff_index[LAD21],lad_payment_mff[[#This Row],[LAD21]])</f>
        <v>0.97998657501215514</v>
      </c>
      <c r="H93" s="144">
        <v>1.0780439690617605</v>
      </c>
      <c r="I93" s="90">
        <f>SUMIFS(gp_mff_index[Normalised Specialised MFF 
(base year)],gp_mff_index[LAD21],lad_payment_mff[[#This Row],[LAD21]])/SUMIFS(gp_mff_index[Registered population (base year)],gp_mff_index[LAD21],lad_payment_mff[[#This Row],[LAD21]])</f>
        <v>1.0013361920314439</v>
      </c>
      <c r="J93" s="90">
        <f>SUMIFS(gp_mff_index[Normalised Specialised MFF 
2026/27],gp_mff_index[LAD21],lad_payment_mff[[#This Row],[LAD21]])/SUMIFS(gp_mff_index[Registered population 2026/27],gp_mff_index[LAD21],lad_payment_mff[[#This Row],[LAD21]])</f>
        <v>1.0013800835747215</v>
      </c>
      <c r="K93" s="90">
        <f>SUMIFS(gp_mff_index[Normalised Specialised MFF 
2027/28],gp_mff_index[LAD21],lad_payment_mff[[#This Row],[LAD21]])/SUMIFS(gp_mff_index[Registered population 2027/28],gp_mff_index[LAD21],lad_payment_mff[[#This Row],[LAD21]])</f>
        <v>1.0014228240621752</v>
      </c>
      <c r="L93" s="90">
        <f>SUMIFS(gp_mff_index[Normalised Specialised MFF 
2028/29],gp_mff_index[LAD21],lad_payment_mff[[#This Row],[LAD21]])/SUMIFS(gp_mff_index[Registered population 2028/29],gp_mff_index[LAD21],lad_payment_mff[[#This Row],[LAD21]])</f>
        <v>1.0014542417892689</v>
      </c>
    </row>
    <row r="94" spans="1:12" x14ac:dyDescent="0.2">
      <c r="A94" s="65" t="s">
        <v>386</v>
      </c>
      <c r="B94" s="35" t="s">
        <v>695</v>
      </c>
      <c r="C94" s="143">
        <v>1.0685837441715125</v>
      </c>
      <c r="D94" s="90">
        <f>SUMIFS(gp_mff_index[Normalised Non-spec MFF WP (base year)],gp_mff_index[LAD21],lad_payment_mff[[#This Row],[LAD21]])/SUMIFS(gp_mff_index[Registered population (base year)],gp_mff_index[LAD21],lad_payment_mff[[#This Row],[LAD21]])</f>
        <v>1.0053953488127205</v>
      </c>
      <c r="E94" s="90">
        <f>SUMIFS(gp_mff_index[Normalised Non-spec MFF WP 2026/27],gp_mff_index[LAD21],lad_payment_mff[[#This Row],[LAD21]])/SUMIFS(gp_mff_index[Registered population 2026/27],gp_mff_index[LAD21],lad_payment_mff[[#This Row],[LAD21]])</f>
        <v>1.0054467805634528</v>
      </c>
      <c r="F94" s="90">
        <f>SUMIFS(gp_mff_index[Normalised Non-spec MFF WP 2027/28],gp_mff_index[LAD21],lad_payment_mff[[#This Row],[LAD21]])/SUMIFS(gp_mff_index[Registered population 2027/28],gp_mff_index[LAD21],lad_payment_mff[[#This Row],[LAD21]])</f>
        <v>1.0054960172553455</v>
      </c>
      <c r="G94" s="96">
        <f>SUMIFS(gp_mff_index[Normalised Non-spec MFF WP 2028/29],gp_mff_index[LAD21],lad_payment_mff[[#This Row],[LAD21]])/SUMIFS(gp_mff_index[Registered population 2028/29],gp_mff_index[LAD21],lad_payment_mff[[#This Row],[LAD21]])</f>
        <v>1.005531841014667</v>
      </c>
      <c r="H94" s="144">
        <v>1.152925673828703</v>
      </c>
      <c r="I94" s="90">
        <f>SUMIFS(gp_mff_index[Normalised Specialised MFF 
(base year)],gp_mff_index[LAD21],lad_payment_mff[[#This Row],[LAD21]])/SUMIFS(gp_mff_index[Registered population (base year)],gp_mff_index[LAD21],lad_payment_mff[[#This Row],[LAD21]])</f>
        <v>1.0708897197687306</v>
      </c>
      <c r="J94" s="90">
        <f>SUMIFS(gp_mff_index[Normalised Specialised MFF 
2026/27],gp_mff_index[LAD21],lad_payment_mff[[#This Row],[LAD21]])/SUMIFS(gp_mff_index[Registered population 2026/27],gp_mff_index[LAD21],lad_payment_mff[[#This Row],[LAD21]])</f>
        <v>1.0709366600499828</v>
      </c>
      <c r="K94" s="90">
        <f>SUMIFS(gp_mff_index[Normalised Specialised MFF 
2027/28],gp_mff_index[LAD21],lad_payment_mff[[#This Row],[LAD21]])/SUMIFS(gp_mff_index[Registered population 2027/28],gp_mff_index[LAD21],lad_payment_mff[[#This Row],[LAD21]])</f>
        <v>1.070982369322248</v>
      </c>
      <c r="L94" s="90">
        <f>SUMIFS(gp_mff_index[Normalised Specialised MFF 
2028/29],gp_mff_index[LAD21],lad_payment_mff[[#This Row],[LAD21]])/SUMIFS(gp_mff_index[Registered population 2028/29],gp_mff_index[LAD21],lad_payment_mff[[#This Row],[LAD21]])</f>
        <v>1.0710159693471273</v>
      </c>
    </row>
    <row r="95" spans="1:12" x14ac:dyDescent="0.2">
      <c r="A95" s="65" t="s">
        <v>385</v>
      </c>
      <c r="B95" s="35" t="s">
        <v>694</v>
      </c>
      <c r="C95" s="143">
        <v>1.0599551610012128</v>
      </c>
      <c r="D95" s="90">
        <f>SUMIFS(gp_mff_index[Normalised Non-spec MFF WP (base year)],gp_mff_index[LAD21],lad_payment_mff[[#This Row],[LAD21]])/SUMIFS(gp_mff_index[Registered population (base year)],gp_mff_index[LAD21],lad_payment_mff[[#This Row],[LAD21]])</f>
        <v>0.99727699830104599</v>
      </c>
      <c r="E95" s="90">
        <f>SUMIFS(gp_mff_index[Normalised Non-spec MFF WP 2026/27],gp_mff_index[LAD21],lad_payment_mff[[#This Row],[LAD21]])/SUMIFS(gp_mff_index[Registered population 2026/27],gp_mff_index[LAD21],lad_payment_mff[[#This Row],[LAD21]])</f>
        <v>0.9973280147514888</v>
      </c>
      <c r="F95" s="90">
        <f>SUMIFS(gp_mff_index[Normalised Non-spec MFF WP 2027/28],gp_mff_index[LAD21],lad_payment_mff[[#This Row],[LAD21]])/SUMIFS(gp_mff_index[Registered population 2027/28],gp_mff_index[LAD21],lad_payment_mff[[#This Row],[LAD21]])</f>
        <v>0.99737685386771802</v>
      </c>
      <c r="G95" s="96">
        <f>SUMIFS(gp_mff_index[Normalised Non-spec MFF WP 2028/29],gp_mff_index[LAD21],lad_payment_mff[[#This Row],[LAD21]])/SUMIFS(gp_mff_index[Registered population 2028/29],gp_mff_index[LAD21],lad_payment_mff[[#This Row],[LAD21]])</f>
        <v>0.99741238835790913</v>
      </c>
      <c r="H95" s="144">
        <v>1.1410757727268552</v>
      </c>
      <c r="I95" s="90">
        <f>SUMIFS(gp_mff_index[Normalised Specialised MFF 
(base year)],gp_mff_index[LAD21],lad_payment_mff[[#This Row],[LAD21]])/SUMIFS(gp_mff_index[Registered population (base year)],gp_mff_index[LAD21],lad_payment_mff[[#This Row],[LAD21]])</f>
        <v>1.0598829935258294</v>
      </c>
      <c r="J95" s="90">
        <f>SUMIFS(gp_mff_index[Normalised Specialised MFF 
2026/27],gp_mff_index[LAD21],lad_payment_mff[[#This Row],[LAD21]])/SUMIFS(gp_mff_index[Registered population 2026/27],gp_mff_index[LAD21],lad_payment_mff[[#This Row],[LAD21]])</f>
        <v>1.0599294513495368</v>
      </c>
      <c r="K95" s="90">
        <f>SUMIFS(gp_mff_index[Normalised Specialised MFF 
2027/28],gp_mff_index[LAD21],lad_payment_mff[[#This Row],[LAD21]])/SUMIFS(gp_mff_index[Registered population 2027/28],gp_mff_index[LAD21],lad_payment_mff[[#This Row],[LAD21]])</f>
        <v>1.0599746908167063</v>
      </c>
      <c r="L95" s="90">
        <f>SUMIFS(gp_mff_index[Normalised Specialised MFF 
2028/29],gp_mff_index[LAD21],lad_payment_mff[[#This Row],[LAD21]])/SUMIFS(gp_mff_index[Registered population 2028/29],gp_mff_index[LAD21],lad_payment_mff[[#This Row],[LAD21]])</f>
        <v>1.0600079454967111</v>
      </c>
    </row>
    <row r="96" spans="1:12" x14ac:dyDescent="0.2">
      <c r="A96" s="65" t="s">
        <v>384</v>
      </c>
      <c r="B96" s="35" t="s">
        <v>693</v>
      </c>
      <c r="C96" s="143">
        <v>1.094189152337699</v>
      </c>
      <c r="D96" s="90">
        <f>SUMIFS(gp_mff_index[Normalised Non-spec MFF WP (base year)],gp_mff_index[LAD21],lad_payment_mff[[#This Row],[LAD21]])/SUMIFS(gp_mff_index[Registered population (base year)],gp_mff_index[LAD21],lad_payment_mff[[#This Row],[LAD21]])</f>
        <v>1.0294866363839121</v>
      </c>
      <c r="E96" s="90">
        <f>SUMIFS(gp_mff_index[Normalised Non-spec MFF WP 2026/27],gp_mff_index[LAD21],lad_payment_mff[[#This Row],[LAD21]])/SUMIFS(gp_mff_index[Registered population 2026/27],gp_mff_index[LAD21],lad_payment_mff[[#This Row],[LAD21]])</f>
        <v>1.0295393005424729</v>
      </c>
      <c r="F96" s="90">
        <f>SUMIFS(gp_mff_index[Normalised Non-spec MFF WP 2027/28],gp_mff_index[LAD21],lad_payment_mff[[#This Row],[LAD21]])/SUMIFS(gp_mff_index[Registered population 2027/28],gp_mff_index[LAD21],lad_payment_mff[[#This Row],[LAD21]])</f>
        <v>1.0295897170441839</v>
      </c>
      <c r="G96" s="96">
        <f>SUMIFS(gp_mff_index[Normalised Non-spec MFF WP 2028/29],gp_mff_index[LAD21],lad_payment_mff[[#This Row],[LAD21]])/SUMIFS(gp_mff_index[Registered population 2028/29],gp_mff_index[LAD21],lad_payment_mff[[#This Row],[LAD21]])</f>
        <v>1.0296263992125751</v>
      </c>
      <c r="H96" s="144">
        <v>1.1524514464351594</v>
      </c>
      <c r="I96" s="90">
        <f>SUMIFS(gp_mff_index[Normalised Specialised MFF 
(base year)],gp_mff_index[LAD21],lad_payment_mff[[#This Row],[LAD21]])/SUMIFS(gp_mff_index[Registered population (base year)],gp_mff_index[LAD21],lad_payment_mff[[#This Row],[LAD21]])</f>
        <v>1.0704492358311219</v>
      </c>
      <c r="J96" s="90">
        <f>SUMIFS(gp_mff_index[Normalised Specialised MFF 
2026/27],gp_mff_index[LAD21],lad_payment_mff[[#This Row],[LAD21]])/SUMIFS(gp_mff_index[Registered population 2026/27],gp_mff_index[LAD21],lad_payment_mff[[#This Row],[LAD21]])</f>
        <v>1.0704961568046549</v>
      </c>
      <c r="K96" s="90">
        <f>SUMIFS(gp_mff_index[Normalised Specialised MFF 
2027/28],gp_mff_index[LAD21],lad_payment_mff[[#This Row],[LAD21]])/SUMIFS(gp_mff_index[Registered population 2027/28],gp_mff_index[LAD21],lad_payment_mff[[#This Row],[LAD21]])</f>
        <v>1.0705418472755441</v>
      </c>
      <c r="L96" s="90">
        <f>SUMIFS(gp_mff_index[Normalised Specialised MFF 
2028/29],gp_mff_index[LAD21],lad_payment_mff[[#This Row],[LAD21]])/SUMIFS(gp_mff_index[Registered population 2028/29],gp_mff_index[LAD21],lad_payment_mff[[#This Row],[LAD21]])</f>
        <v>1.0705754334798847</v>
      </c>
    </row>
    <row r="97" spans="1:12" x14ac:dyDescent="0.2">
      <c r="A97" s="65" t="s">
        <v>383</v>
      </c>
      <c r="B97" s="35" t="s">
        <v>692</v>
      </c>
      <c r="C97" s="143">
        <v>1.0668775672811164</v>
      </c>
      <c r="D97" s="90">
        <f>SUMIFS(gp_mff_index[Normalised Non-spec MFF WP (base year)],gp_mff_index[LAD21],lad_payment_mff[[#This Row],[LAD21]])/SUMIFS(gp_mff_index[Registered population (base year)],gp_mff_index[LAD21],lad_payment_mff[[#This Row],[LAD21]])</f>
        <v>1.0037900630134433</v>
      </c>
      <c r="E97" s="90">
        <f>SUMIFS(gp_mff_index[Normalised Non-spec MFF WP 2026/27],gp_mff_index[LAD21],lad_payment_mff[[#This Row],[LAD21]])/SUMIFS(gp_mff_index[Registered population 2026/27],gp_mff_index[LAD21],lad_payment_mff[[#This Row],[LAD21]])</f>
        <v>1.0038414126445812</v>
      </c>
      <c r="F97" s="90">
        <f>SUMIFS(gp_mff_index[Normalised Non-spec MFF WP 2027/28],gp_mff_index[LAD21],lad_payment_mff[[#This Row],[LAD21]])/SUMIFS(gp_mff_index[Registered population 2027/28],gp_mff_index[LAD21],lad_payment_mff[[#This Row],[LAD21]])</f>
        <v>1.0038905707216683</v>
      </c>
      <c r="G97" s="96">
        <f>SUMIFS(gp_mff_index[Normalised Non-spec MFF WP 2028/29],gp_mff_index[LAD21],lad_payment_mff[[#This Row],[LAD21]])/SUMIFS(gp_mff_index[Registered population 2028/29],gp_mff_index[LAD21],lad_payment_mff[[#This Row],[LAD21]])</f>
        <v>1.0039263372822222</v>
      </c>
      <c r="H97" s="144">
        <v>1.1518031582831143</v>
      </c>
      <c r="I97" s="90">
        <f>SUMIFS(gp_mff_index[Normalised Specialised MFF 
(base year)],gp_mff_index[LAD21],lad_payment_mff[[#This Row],[LAD21]])/SUMIFS(gp_mff_index[Registered population (base year)],gp_mff_index[LAD21],lad_payment_mff[[#This Row],[LAD21]])</f>
        <v>1.069847076356983</v>
      </c>
      <c r="J97" s="90">
        <f>SUMIFS(gp_mff_index[Normalised Specialised MFF 
2026/27],gp_mff_index[LAD21],lad_payment_mff[[#This Row],[LAD21]])/SUMIFS(gp_mff_index[Registered population 2026/27],gp_mff_index[LAD21],lad_payment_mff[[#This Row],[LAD21]])</f>
        <v>1.069893970936074</v>
      </c>
      <c r="K97" s="90">
        <f>SUMIFS(gp_mff_index[Normalised Specialised MFF 
2027/28],gp_mff_index[LAD21],lad_payment_mff[[#This Row],[LAD21]])/SUMIFS(gp_mff_index[Registered population 2027/28],gp_mff_index[LAD21],lad_payment_mff[[#This Row],[LAD21]])</f>
        <v>1.0699396357047173</v>
      </c>
      <c r="L97" s="90">
        <f>SUMIFS(gp_mff_index[Normalised Specialised MFF 
2028/29],gp_mff_index[LAD21],lad_payment_mff[[#This Row],[LAD21]])/SUMIFS(gp_mff_index[Registered population 2028/29],gp_mff_index[LAD21],lad_payment_mff[[#This Row],[LAD21]])</f>
        <v>1.0699732030158211</v>
      </c>
    </row>
    <row r="98" spans="1:12" x14ac:dyDescent="0.2">
      <c r="A98" s="65" t="s">
        <v>382</v>
      </c>
      <c r="B98" s="35" t="s">
        <v>691</v>
      </c>
      <c r="C98" s="143">
        <v>1.0676930458844096</v>
      </c>
      <c r="D98" s="90">
        <f>SUMIFS(gp_mff_index[Normalised Non-spec MFF WP (base year)],gp_mff_index[LAD21],lad_payment_mff[[#This Row],[LAD21]])/SUMIFS(gp_mff_index[Registered population (base year)],gp_mff_index[LAD21],lad_payment_mff[[#This Row],[LAD21]])</f>
        <v>1.0045573200480755</v>
      </c>
      <c r="E98" s="90">
        <f>SUMIFS(gp_mff_index[Normalised Non-spec MFF WP 2026/27],gp_mff_index[LAD21],lad_payment_mff[[#This Row],[LAD21]])/SUMIFS(gp_mff_index[Registered population 2026/27],gp_mff_index[LAD21],lad_payment_mff[[#This Row],[LAD21]])</f>
        <v>1.004608708928818</v>
      </c>
      <c r="F98" s="90">
        <f>SUMIFS(gp_mff_index[Normalised Non-spec MFF WP 2027/28],gp_mff_index[LAD21],lad_payment_mff[[#This Row],[LAD21]])/SUMIFS(gp_mff_index[Registered population 2027/28],gp_mff_index[LAD21],lad_payment_mff[[#This Row],[LAD21]])</f>
        <v>1.0046579045803758</v>
      </c>
      <c r="G98" s="96">
        <f>SUMIFS(gp_mff_index[Normalised Non-spec MFF WP 2028/29],gp_mff_index[LAD21],lad_payment_mff[[#This Row],[LAD21]])/SUMIFS(gp_mff_index[Registered population 2028/29],gp_mff_index[LAD21],lad_payment_mff[[#This Row],[LAD21]])</f>
        <v>1.004693698479461</v>
      </c>
      <c r="H98" s="144">
        <v>1.1460681917194875</v>
      </c>
      <c r="I98" s="90">
        <f>SUMIFS(gp_mff_index[Normalised Specialised MFF 
(base year)],gp_mff_index[LAD21],lad_payment_mff[[#This Row],[LAD21]])/SUMIFS(gp_mff_index[Registered population (base year)],gp_mff_index[LAD21],lad_payment_mff[[#This Row],[LAD21]])</f>
        <v>1.0645201789900358</v>
      </c>
      <c r="J98" s="90">
        <f>SUMIFS(gp_mff_index[Normalised Specialised MFF 
2026/27],gp_mff_index[LAD21],lad_payment_mff[[#This Row],[LAD21]])/SUMIFS(gp_mff_index[Registered population 2026/27],gp_mff_index[LAD21],lad_payment_mff[[#This Row],[LAD21]])</f>
        <v>1.0645668400753718</v>
      </c>
      <c r="K98" s="90">
        <f>SUMIFS(gp_mff_index[Normalised Specialised MFF 
2027/28],gp_mff_index[LAD21],lad_payment_mff[[#This Row],[LAD21]])/SUMIFS(gp_mff_index[Registered population 2027/28],gp_mff_index[LAD21],lad_payment_mff[[#This Row],[LAD21]])</f>
        <v>1.0646122774736353</v>
      </c>
      <c r="L98" s="90">
        <f>SUMIFS(gp_mff_index[Normalised Specialised MFF 
2028/29],gp_mff_index[LAD21],lad_payment_mff[[#This Row],[LAD21]])/SUMIFS(gp_mff_index[Registered population 2028/29],gp_mff_index[LAD21],lad_payment_mff[[#This Row],[LAD21]])</f>
        <v>1.0646456776490583</v>
      </c>
    </row>
    <row r="99" spans="1:12" x14ac:dyDescent="0.2">
      <c r="A99" s="65" t="s">
        <v>381</v>
      </c>
      <c r="B99" s="35" t="s">
        <v>690</v>
      </c>
      <c r="C99" s="143">
        <v>1.039245168771177</v>
      </c>
      <c r="D99" s="90">
        <f>SUMIFS(gp_mff_index[Normalised Non-spec MFF WP (base year)],gp_mff_index[LAD21],lad_payment_mff[[#This Row],[LAD21]])/SUMIFS(gp_mff_index[Registered population (base year)],gp_mff_index[LAD21],lad_payment_mff[[#This Row],[LAD21]])</f>
        <v>0.97779164680136765</v>
      </c>
      <c r="E99" s="90">
        <f>SUMIFS(gp_mff_index[Normalised Non-spec MFF WP 2026/27],gp_mff_index[LAD21],lad_payment_mff[[#This Row],[LAD21]])/SUMIFS(gp_mff_index[Registered population 2026/27],gp_mff_index[LAD21],lad_payment_mff[[#This Row],[LAD21]])</f>
        <v>0.97784166646408621</v>
      </c>
      <c r="F99" s="90">
        <f>SUMIFS(gp_mff_index[Normalised Non-spec MFF WP 2027/28],gp_mff_index[LAD21],lad_payment_mff[[#This Row],[LAD21]])/SUMIFS(gp_mff_index[Registered population 2027/28],gp_mff_index[LAD21],lad_payment_mff[[#This Row],[LAD21]])</f>
        <v>0.97788955133455668</v>
      </c>
      <c r="G99" s="96">
        <f>SUMIFS(gp_mff_index[Normalised Non-spec MFF WP 2028/29],gp_mff_index[LAD21],lad_payment_mff[[#This Row],[LAD21]])/SUMIFS(gp_mff_index[Registered population 2028/29],gp_mff_index[LAD21],lad_payment_mff[[#This Row],[LAD21]])</f>
        <v>0.97792439153215782</v>
      </c>
      <c r="H99" s="144">
        <v>1.136042143175787</v>
      </c>
      <c r="I99" s="90">
        <f>SUMIFS(gp_mff_index[Normalised Specialised MFF 
(base year)],gp_mff_index[LAD21],lad_payment_mff[[#This Row],[LAD21]])/SUMIFS(gp_mff_index[Registered population (base year)],gp_mff_index[LAD21],lad_payment_mff[[#This Row],[LAD21]])</f>
        <v>1.0552075298235932</v>
      </c>
      <c r="J99" s="90">
        <f>SUMIFS(gp_mff_index[Normalised Specialised MFF 
2026/27],gp_mff_index[LAD21],lad_payment_mff[[#This Row],[LAD21]])/SUMIFS(gp_mff_index[Registered population 2026/27],gp_mff_index[LAD21],lad_payment_mff[[#This Row],[LAD21]])</f>
        <v>1.055253782707821</v>
      </c>
      <c r="K99" s="90">
        <f>SUMIFS(gp_mff_index[Normalised Specialised MFF 
2027/28],gp_mff_index[LAD21],lad_payment_mff[[#This Row],[LAD21]])/SUMIFS(gp_mff_index[Registered population 2027/28],gp_mff_index[LAD21],lad_payment_mff[[#This Row],[LAD21]])</f>
        <v>1.055298822610051</v>
      </c>
      <c r="L99" s="90">
        <f>SUMIFS(gp_mff_index[Normalised Specialised MFF 
2028/29],gp_mff_index[LAD21],lad_payment_mff[[#This Row],[LAD21]])/SUMIFS(gp_mff_index[Registered population 2028/29],gp_mff_index[LAD21],lad_payment_mff[[#This Row],[LAD21]])</f>
        <v>1.0553319305936277</v>
      </c>
    </row>
    <row r="100" spans="1:12" x14ac:dyDescent="0.2">
      <c r="A100" s="65" t="s">
        <v>380</v>
      </c>
      <c r="B100" s="35" t="s">
        <v>689</v>
      </c>
      <c r="C100" s="143">
        <v>1.1216061937126454</v>
      </c>
      <c r="D100" s="90">
        <f>SUMIFS(gp_mff_index[Normalised Non-spec MFF WP (base year)],gp_mff_index[LAD21],lad_payment_mff[[#This Row],[LAD21]])/SUMIFS(gp_mff_index[Registered population (base year)],gp_mff_index[LAD21],lad_payment_mff[[#This Row],[LAD21]])</f>
        <v>1.0552824301407671</v>
      </c>
      <c r="E100" s="90">
        <f>SUMIFS(gp_mff_index[Normalised Non-spec MFF WP 2026/27],gp_mff_index[LAD21],lad_payment_mff[[#This Row],[LAD21]])/SUMIFS(gp_mff_index[Registered population 2026/27],gp_mff_index[LAD21],lad_payment_mff[[#This Row],[LAD21]])</f>
        <v>1.0553364139024424</v>
      </c>
      <c r="F100" s="90">
        <f>SUMIFS(gp_mff_index[Normalised Non-spec MFF WP 2027/28],gp_mff_index[LAD21],lad_payment_mff[[#This Row],[LAD21]])/SUMIFS(gp_mff_index[Registered population 2027/28],gp_mff_index[LAD21],lad_payment_mff[[#This Row],[LAD21]])</f>
        <v>1.0553880936878473</v>
      </c>
      <c r="G100" s="96">
        <f>SUMIFS(gp_mff_index[Normalised Non-spec MFF WP 2028/29],gp_mff_index[LAD21],lad_payment_mff[[#This Row],[LAD21]])/SUMIFS(gp_mff_index[Registered population 2028/29],gp_mff_index[LAD21],lad_payment_mff[[#This Row],[LAD21]])</f>
        <v>1.0554256949994456</v>
      </c>
      <c r="H100" s="144">
        <v>1.1602626798381379</v>
      </c>
      <c r="I100" s="90">
        <f>SUMIFS(gp_mff_index[Normalised Specialised MFF 
(base year)],gp_mff_index[LAD21],lad_payment_mff[[#This Row],[LAD21]])/SUMIFS(gp_mff_index[Registered population (base year)],gp_mff_index[LAD21],lad_payment_mff[[#This Row],[LAD21]])</f>
        <v>1.0777046641209482</v>
      </c>
      <c r="J100" s="90">
        <f>SUMIFS(gp_mff_index[Normalised Specialised MFF 
2026/27],gp_mff_index[LAD21],lad_payment_mff[[#This Row],[LAD21]])/SUMIFS(gp_mff_index[Registered population 2026/27],gp_mff_index[LAD21],lad_payment_mff[[#This Row],[LAD21]])</f>
        <v>1.0777519031214784</v>
      </c>
      <c r="K100" s="90">
        <f>SUMIFS(gp_mff_index[Normalised Specialised MFF 
2027/28],gp_mff_index[LAD21],lad_payment_mff[[#This Row],[LAD21]])/SUMIFS(gp_mff_index[Registered population 2027/28],gp_mff_index[LAD21],lad_payment_mff[[#This Row],[LAD21]])</f>
        <v>1.077797903279107</v>
      </c>
      <c r="L100" s="90">
        <f>SUMIFS(gp_mff_index[Normalised Specialised MFF 
2028/29],gp_mff_index[LAD21],lad_payment_mff[[#This Row],[LAD21]])/SUMIFS(gp_mff_index[Registered population 2028/29],gp_mff_index[LAD21],lad_payment_mff[[#This Row],[LAD21]])</f>
        <v>1.0778317171283387</v>
      </c>
    </row>
    <row r="101" spans="1:12" x14ac:dyDescent="0.2">
      <c r="A101" s="65" t="s">
        <v>379</v>
      </c>
      <c r="B101" s="35" t="s">
        <v>688</v>
      </c>
      <c r="C101" s="143">
        <v>1.1058781839392304</v>
      </c>
      <c r="D101" s="90">
        <f>SUMIFS(gp_mff_index[Normalised Non-spec MFF WP (base year)],gp_mff_index[LAD21],lad_payment_mff[[#This Row],[LAD21]])/SUMIFS(gp_mff_index[Registered population (base year)],gp_mff_index[LAD21],lad_payment_mff[[#This Row],[LAD21]])</f>
        <v>1.0404844623085581</v>
      </c>
      <c r="E101" s="90">
        <f>SUMIFS(gp_mff_index[Normalised Non-spec MFF WP 2026/27],gp_mff_index[LAD21],lad_payment_mff[[#This Row],[LAD21]])/SUMIFS(gp_mff_index[Registered population 2026/27],gp_mff_index[LAD21],lad_payment_mff[[#This Row],[LAD21]])</f>
        <v>1.0405376890691245</v>
      </c>
      <c r="F101" s="90">
        <f>SUMIFS(gp_mff_index[Normalised Non-spec MFF WP 2027/28],gp_mff_index[LAD21],lad_payment_mff[[#This Row],[LAD21]])/SUMIFS(gp_mff_index[Registered population 2027/28],gp_mff_index[LAD21],lad_payment_mff[[#This Row],[LAD21]])</f>
        <v>1.0405886441615184</v>
      </c>
      <c r="G101" s="96">
        <f>SUMIFS(gp_mff_index[Normalised Non-spec MFF WP 2028/29],gp_mff_index[LAD21],lad_payment_mff[[#This Row],[LAD21]])/SUMIFS(gp_mff_index[Registered population 2028/29],gp_mff_index[LAD21],lad_payment_mff[[#This Row],[LAD21]])</f>
        <v>1.040625718199107</v>
      </c>
      <c r="H101" s="144">
        <v>1.1566545807582116</v>
      </c>
      <c r="I101" s="90">
        <f>SUMIFS(gp_mff_index[Normalised Specialised MFF 
(base year)],gp_mff_index[LAD21],lad_payment_mff[[#This Row],[LAD21]])/SUMIFS(gp_mff_index[Registered population (base year)],gp_mff_index[LAD21],lad_payment_mff[[#This Row],[LAD21]])</f>
        <v>1.0743532978531058</v>
      </c>
      <c r="J101" s="90">
        <f>SUMIFS(gp_mff_index[Normalised Specialised MFF 
2026/27],gp_mff_index[LAD21],lad_payment_mff[[#This Row],[LAD21]])/SUMIFS(gp_mff_index[Registered population 2026/27],gp_mff_index[LAD21],lad_payment_mff[[#This Row],[LAD21]])</f>
        <v>1.0744003899532837</v>
      </c>
      <c r="K101" s="90">
        <f>SUMIFS(gp_mff_index[Normalised Specialised MFF 
2027/28],gp_mff_index[LAD21],lad_payment_mff[[#This Row],[LAD21]])/SUMIFS(gp_mff_index[Registered population 2027/28],gp_mff_index[LAD21],lad_payment_mff[[#This Row],[LAD21]])</f>
        <v>1.0744462470630267</v>
      </c>
      <c r="L101" s="90">
        <f>SUMIFS(gp_mff_index[Normalised Specialised MFF 
2028/29],gp_mff_index[LAD21],lad_payment_mff[[#This Row],[LAD21]])/SUMIFS(gp_mff_index[Registered population 2028/29],gp_mff_index[LAD21],lad_payment_mff[[#This Row],[LAD21]])</f>
        <v>1.074479955760449</v>
      </c>
    </row>
    <row r="102" spans="1:12" x14ac:dyDescent="0.2">
      <c r="A102" s="65" t="s">
        <v>378</v>
      </c>
      <c r="B102" s="35" t="s">
        <v>687</v>
      </c>
      <c r="C102" s="143">
        <v>1.0661237485859643</v>
      </c>
      <c r="D102" s="90">
        <f>SUMIFS(gp_mff_index[Normalised Non-spec MFF WP (base year)],gp_mff_index[LAD21],lad_payment_mff[[#This Row],[LAD21]])/SUMIFS(gp_mff_index[Registered population (base year)],gp_mff_index[LAD21],lad_payment_mff[[#This Row],[LAD21]])</f>
        <v>1.0030808197612546</v>
      </c>
      <c r="E102" s="90">
        <f>SUMIFS(gp_mff_index[Normalised Non-spec MFF WP 2026/27],gp_mff_index[LAD21],lad_payment_mff[[#This Row],[LAD21]])/SUMIFS(gp_mff_index[Registered population 2026/27],gp_mff_index[LAD21],lad_payment_mff[[#This Row],[LAD21]])</f>
        <v>1.0031321331105236</v>
      </c>
      <c r="F102" s="90">
        <f>SUMIFS(gp_mff_index[Normalised Non-spec MFF WP 2027/28],gp_mff_index[LAD21],lad_payment_mff[[#This Row],[LAD21]])/SUMIFS(gp_mff_index[Registered population 2027/28],gp_mff_index[LAD21],lad_payment_mff[[#This Row],[LAD21]])</f>
        <v>1.003181256454216</v>
      </c>
      <c r="G102" s="96">
        <f>SUMIFS(gp_mff_index[Normalised Non-spec MFF WP 2028/29],gp_mff_index[LAD21],lad_payment_mff[[#This Row],[LAD21]])/SUMIFS(gp_mff_index[Registered population 2028/29],gp_mff_index[LAD21],lad_payment_mff[[#This Row],[LAD21]])</f>
        <v>1.0032169977433589</v>
      </c>
      <c r="H102" s="144">
        <v>1.1547883703729671</v>
      </c>
      <c r="I102" s="90">
        <f>SUMIFS(gp_mff_index[Normalised Specialised MFF 
(base year)],gp_mff_index[LAD21],lad_payment_mff[[#This Row],[LAD21]])/SUMIFS(gp_mff_index[Registered population (base year)],gp_mff_index[LAD21],lad_payment_mff[[#This Row],[LAD21]])</f>
        <v>1.0726198769033846</v>
      </c>
      <c r="J102" s="90">
        <f>SUMIFS(gp_mff_index[Normalised Specialised MFF 
2026/27],gp_mff_index[LAD21],lad_payment_mff[[#This Row],[LAD21]])/SUMIFS(gp_mff_index[Registered population 2026/27],gp_mff_index[LAD21],lad_payment_mff[[#This Row],[LAD21]])</f>
        <v>1.0726668930225718</v>
      </c>
      <c r="K102" s="90">
        <f>SUMIFS(gp_mff_index[Normalised Specialised MFF 
2027/28],gp_mff_index[LAD21],lad_payment_mff[[#This Row],[LAD21]])/SUMIFS(gp_mff_index[Registered population 2027/28],gp_mff_index[LAD21],lad_payment_mff[[#This Row],[LAD21]])</f>
        <v>1.0727126761439185</v>
      </c>
      <c r="L102" s="90">
        <f>SUMIFS(gp_mff_index[Normalised Specialised MFF 
2028/29],gp_mff_index[LAD21],lad_payment_mff[[#This Row],[LAD21]])/SUMIFS(gp_mff_index[Registered population 2028/29],gp_mff_index[LAD21],lad_payment_mff[[#This Row],[LAD21]])</f>
        <v>1.0727463304538687</v>
      </c>
    </row>
    <row r="103" spans="1:12" x14ac:dyDescent="0.2">
      <c r="A103" s="65" t="s">
        <v>377</v>
      </c>
      <c r="B103" s="35" t="s">
        <v>686</v>
      </c>
      <c r="C103" s="143">
        <v>1.0672880137806218</v>
      </c>
      <c r="D103" s="90">
        <f>SUMIFS(gp_mff_index[Normalised Non-spec MFF WP (base year)],gp_mff_index[LAD21],lad_payment_mff[[#This Row],[LAD21]])/SUMIFS(gp_mff_index[Registered population (base year)],gp_mff_index[LAD21],lad_payment_mff[[#This Row],[LAD21]])</f>
        <v>1.0041762386443118</v>
      </c>
      <c r="E103" s="90">
        <f>SUMIFS(gp_mff_index[Normalised Non-spec MFF WP 2026/27],gp_mff_index[LAD21],lad_payment_mff[[#This Row],[LAD21]])/SUMIFS(gp_mff_index[Registered population 2026/27],gp_mff_index[LAD21],lad_payment_mff[[#This Row],[LAD21]])</f>
        <v>1.0042276080305523</v>
      </c>
      <c r="F103" s="90">
        <f>SUMIFS(gp_mff_index[Normalised Non-spec MFF WP 2027/28],gp_mff_index[LAD21],lad_payment_mff[[#This Row],[LAD21]])/SUMIFS(gp_mff_index[Registered population 2027/28],gp_mff_index[LAD21],lad_payment_mff[[#This Row],[LAD21]])</f>
        <v>1.0042767850196122</v>
      </c>
      <c r="G103" s="96">
        <f>SUMIFS(gp_mff_index[Normalised Non-spec MFF WP 2028/29],gp_mff_index[LAD21],lad_payment_mff[[#This Row],[LAD21]])/SUMIFS(gp_mff_index[Registered population 2028/29],gp_mff_index[LAD21],lad_payment_mff[[#This Row],[LAD21]])</f>
        <v>1.0043125653401896</v>
      </c>
      <c r="H103" s="144">
        <v>1.1500710891846762</v>
      </c>
      <c r="I103" s="90">
        <f>SUMIFS(gp_mff_index[Normalised Specialised MFF 
(base year)],gp_mff_index[LAD21],lad_payment_mff[[#This Row],[LAD21]])/SUMIFS(gp_mff_index[Registered population (base year)],gp_mff_index[LAD21],lad_payment_mff[[#This Row],[LAD21]])</f>
        <v>1.0682382519257565</v>
      </c>
      <c r="J103" s="90">
        <f>SUMIFS(gp_mff_index[Normalised Specialised MFF 
2026/27],gp_mff_index[LAD21],lad_payment_mff[[#This Row],[LAD21]])/SUMIFS(gp_mff_index[Registered population 2026/27],gp_mff_index[LAD21],lad_payment_mff[[#This Row],[LAD21]])</f>
        <v>1.0682850759852855</v>
      </c>
      <c r="K103" s="90">
        <f>SUMIFS(gp_mff_index[Normalised Specialised MFF 
2027/28],gp_mff_index[LAD21],lad_payment_mff[[#This Row],[LAD21]])/SUMIFS(gp_mff_index[Registered population 2027/28],gp_mff_index[LAD21],lad_payment_mff[[#This Row],[LAD21]])</f>
        <v>1.0683306720837458</v>
      </c>
      <c r="L103" s="90">
        <f>SUMIFS(gp_mff_index[Normalised Specialised MFF 
2028/29],gp_mff_index[LAD21],lad_payment_mff[[#This Row],[LAD21]])/SUMIFS(gp_mff_index[Registered population 2028/29],gp_mff_index[LAD21],lad_payment_mff[[#This Row],[LAD21]])</f>
        <v>1.0683641889166908</v>
      </c>
    </row>
    <row r="104" spans="1:12" x14ac:dyDescent="0.2">
      <c r="A104" s="65" t="s">
        <v>376</v>
      </c>
      <c r="B104" s="35" t="s">
        <v>685</v>
      </c>
      <c r="C104" s="143">
        <v>1.0380859644617524</v>
      </c>
      <c r="D104" s="90">
        <f>SUMIFS(gp_mff_index[Normalised Non-spec MFF WP (base year)],gp_mff_index[LAD21],lad_payment_mff[[#This Row],[LAD21]])/SUMIFS(gp_mff_index[Registered population (base year)],gp_mff_index[LAD21],lad_payment_mff[[#This Row],[LAD21]])</f>
        <v>0.97670098953900741</v>
      </c>
      <c r="E104" s="90">
        <f>SUMIFS(gp_mff_index[Normalised Non-spec MFF WP 2026/27],gp_mff_index[LAD21],lad_payment_mff[[#This Row],[LAD21]])/SUMIFS(gp_mff_index[Registered population 2026/27],gp_mff_index[LAD21],lad_payment_mff[[#This Row],[LAD21]])</f>
        <v>0.97675095340833995</v>
      </c>
      <c r="F104" s="90">
        <f>SUMIFS(gp_mff_index[Normalised Non-spec MFF WP 2027/28],gp_mff_index[LAD21],lad_payment_mff[[#This Row],[LAD21]])/SUMIFS(gp_mff_index[Registered population 2027/28],gp_mff_index[LAD21],lad_payment_mff[[#This Row],[LAD21]])</f>
        <v>0.97679878486663207</v>
      </c>
      <c r="G104" s="96">
        <f>SUMIFS(gp_mff_index[Normalised Non-spec MFF WP 2028/29],gp_mff_index[LAD21],lad_payment_mff[[#This Row],[LAD21]])/SUMIFS(gp_mff_index[Registered population 2028/29],gp_mff_index[LAD21],lad_payment_mff[[#This Row],[LAD21]])</f>
        <v>0.97683358620246219</v>
      </c>
      <c r="H104" s="144">
        <v>1.1405761484500947</v>
      </c>
      <c r="I104" s="90">
        <f>SUMIFS(gp_mff_index[Normalised Specialised MFF 
(base year)],gp_mff_index[LAD21],lad_payment_mff[[#This Row],[LAD21]])/SUMIFS(gp_mff_index[Registered population (base year)],gp_mff_index[LAD21],lad_payment_mff[[#This Row],[LAD21]])</f>
        <v>1.0594189198098261</v>
      </c>
      <c r="J104" s="90">
        <f>SUMIFS(gp_mff_index[Normalised Specialised MFF 
2026/27],gp_mff_index[LAD21],lad_payment_mff[[#This Row],[LAD21]])/SUMIFS(gp_mff_index[Registered population 2026/27],gp_mff_index[LAD21],lad_payment_mff[[#This Row],[LAD21]])</f>
        <v>1.0594653572918025</v>
      </c>
      <c r="K104" s="90">
        <f>SUMIFS(gp_mff_index[Normalised Specialised MFF 
2027/28],gp_mff_index[LAD21],lad_payment_mff[[#This Row],[LAD21]])/SUMIFS(gp_mff_index[Registered population 2027/28],gp_mff_index[LAD21],lad_payment_mff[[#This Row],[LAD21]])</f>
        <v>1.0595105769507016</v>
      </c>
      <c r="L104" s="90">
        <f>SUMIFS(gp_mff_index[Normalised Specialised MFF 
2028/29],gp_mff_index[LAD21],lad_payment_mff[[#This Row],[LAD21]])/SUMIFS(gp_mff_index[Registered population 2028/29],gp_mff_index[LAD21],lad_payment_mff[[#This Row],[LAD21]])</f>
        <v>1.0595438170700231</v>
      </c>
    </row>
    <row r="105" spans="1:12" x14ac:dyDescent="0.2">
      <c r="A105" s="65" t="s">
        <v>375</v>
      </c>
      <c r="B105" s="35" t="s">
        <v>684</v>
      </c>
      <c r="C105" s="143">
        <v>1.0848621269243397</v>
      </c>
      <c r="D105" s="90">
        <f>SUMIFS(gp_mff_index[Normalised Non-spec MFF WP (base year)],gp_mff_index[LAD21],lad_payment_mff[[#This Row],[LAD21]])/SUMIFS(gp_mff_index[Registered population (base year)],gp_mff_index[LAD21],lad_payment_mff[[#This Row],[LAD21]])</f>
        <v>1.0207111445050625</v>
      </c>
      <c r="E105" s="90">
        <f>SUMIFS(gp_mff_index[Normalised Non-spec MFF WP 2026/27],gp_mff_index[LAD21],lad_payment_mff[[#This Row],[LAD21]])/SUMIFS(gp_mff_index[Registered population 2026/27],gp_mff_index[LAD21],lad_payment_mff[[#This Row],[LAD21]])</f>
        <v>1.0207633597467733</v>
      </c>
      <c r="F105" s="90">
        <f>SUMIFS(gp_mff_index[Normalised Non-spec MFF WP 2027/28],gp_mff_index[LAD21],lad_payment_mff[[#This Row],[LAD21]])/SUMIFS(gp_mff_index[Registered population 2027/28],gp_mff_index[LAD21],lad_payment_mff[[#This Row],[LAD21]])</f>
        <v>1.0208133464909868</v>
      </c>
      <c r="G105" s="96">
        <f>SUMIFS(gp_mff_index[Normalised Non-spec MFF WP 2028/29],gp_mff_index[LAD21],lad_payment_mff[[#This Row],[LAD21]])/SUMIFS(gp_mff_index[Registered population 2028/29],gp_mff_index[LAD21],lad_payment_mff[[#This Row],[LAD21]])</f>
        <v>1.0208497159753058</v>
      </c>
      <c r="H105" s="144">
        <v>1.1141486858549303</v>
      </c>
      <c r="I105" s="90">
        <f>SUMIFS(gp_mff_index[Normalised Specialised MFF 
(base year)],gp_mff_index[LAD21],lad_payment_mff[[#This Row],[LAD21]])/SUMIFS(gp_mff_index[Registered population (base year)],gp_mff_index[LAD21],lad_payment_mff[[#This Row],[LAD21]])</f>
        <v>1.0348718924904063</v>
      </c>
      <c r="J105" s="90">
        <f>SUMIFS(gp_mff_index[Normalised Specialised MFF 
2026/27],gp_mff_index[LAD21],lad_payment_mff[[#This Row],[LAD21]])/SUMIFS(gp_mff_index[Registered population 2026/27],gp_mff_index[LAD21],lad_payment_mff[[#This Row],[LAD21]])</f>
        <v>1.0349172540031726</v>
      </c>
      <c r="K105" s="90">
        <f>SUMIFS(gp_mff_index[Normalised Specialised MFF 
2027/28],gp_mff_index[LAD21],lad_payment_mff[[#This Row],[LAD21]])/SUMIFS(gp_mff_index[Registered population 2027/28],gp_mff_index[LAD21],lad_payment_mff[[#This Row],[LAD21]])</f>
        <v>1.0349614259101569</v>
      </c>
      <c r="L105" s="90">
        <f>SUMIFS(gp_mff_index[Normalised Specialised MFF 
2028/29],gp_mff_index[LAD21],lad_payment_mff[[#This Row],[LAD21]])/SUMIFS(gp_mff_index[Registered population 2028/29],gp_mff_index[LAD21],lad_payment_mff[[#This Row],[LAD21]])</f>
        <v>1.0349938958467808</v>
      </c>
    </row>
    <row r="106" spans="1:12" x14ac:dyDescent="0.2">
      <c r="A106" s="65" t="s">
        <v>374</v>
      </c>
      <c r="B106" s="35" t="s">
        <v>683</v>
      </c>
      <c r="C106" s="143">
        <v>1.0417890425371381</v>
      </c>
      <c r="D106" s="90">
        <f>SUMIFS(gp_mff_index[Normalised Non-spec MFF WP (base year)],gp_mff_index[LAD21],lad_payment_mff[[#This Row],[LAD21]])/SUMIFS(gp_mff_index[Registered population (base year)],gp_mff_index[LAD21],lad_payment_mff[[#This Row],[LAD21]])</f>
        <v>0.9801850940779262</v>
      </c>
      <c r="E106" s="90">
        <f>SUMIFS(gp_mff_index[Normalised Non-spec MFF WP 2026/27],gp_mff_index[LAD21],lad_payment_mff[[#This Row],[LAD21]])/SUMIFS(gp_mff_index[Registered population 2026/27],gp_mff_index[LAD21],lad_payment_mff[[#This Row],[LAD21]])</f>
        <v>0.98023523617922959</v>
      </c>
      <c r="F106" s="90">
        <f>SUMIFS(gp_mff_index[Normalised Non-spec MFF WP 2027/28],gp_mff_index[LAD21],lad_payment_mff[[#This Row],[LAD21]])/SUMIFS(gp_mff_index[Registered population 2027/28],gp_mff_index[LAD21],lad_payment_mff[[#This Row],[LAD21]])</f>
        <v>0.98028323826272201</v>
      </c>
      <c r="G106" s="96">
        <f>SUMIFS(gp_mff_index[Normalised Non-spec MFF WP 2028/29],gp_mff_index[LAD21],lad_payment_mff[[#This Row],[LAD21]])/SUMIFS(gp_mff_index[Registered population 2028/29],gp_mff_index[LAD21],lad_payment_mff[[#This Row],[LAD21]])</f>
        <v>0.98031816374247349</v>
      </c>
      <c r="H106" s="144">
        <v>1.0510274054334074</v>
      </c>
      <c r="I106" s="90">
        <f>SUMIFS(gp_mff_index[Normalised Specialised MFF 
(base year)],gp_mff_index[LAD21],lad_payment_mff[[#This Row],[LAD21]])/SUMIFS(gp_mff_index[Registered population (base year)],gp_mff_index[LAD21],lad_payment_mff[[#This Row],[LAD21]])</f>
        <v>0.97624198092154346</v>
      </c>
      <c r="J106" s="90">
        <f>SUMIFS(gp_mff_index[Normalised Specialised MFF 
2026/27],gp_mff_index[LAD21],lad_payment_mff[[#This Row],[LAD21]])/SUMIFS(gp_mff_index[Registered population 2026/27],gp_mff_index[LAD21],lad_payment_mff[[#This Row],[LAD21]])</f>
        <v>0.97628477251091783</v>
      </c>
      <c r="K106" s="90">
        <f>SUMIFS(gp_mff_index[Normalised Specialised MFF 
2027/28],gp_mff_index[LAD21],lad_payment_mff[[#This Row],[LAD21]])/SUMIFS(gp_mff_index[Registered population 2027/28],gp_mff_index[LAD21],lad_payment_mff[[#This Row],[LAD21]])</f>
        <v>0.9763264418907609</v>
      </c>
      <c r="L106" s="90">
        <f>SUMIFS(gp_mff_index[Normalised Specialised MFF 
2028/29],gp_mff_index[LAD21],lad_payment_mff[[#This Row],[LAD21]])/SUMIFS(gp_mff_index[Registered population 2028/29],gp_mff_index[LAD21],lad_payment_mff[[#This Row],[LAD21]])</f>
        <v>0.97635707226683244</v>
      </c>
    </row>
    <row r="107" spans="1:12" x14ac:dyDescent="0.2">
      <c r="A107" s="65" t="s">
        <v>373</v>
      </c>
      <c r="B107" s="35" t="s">
        <v>682</v>
      </c>
      <c r="C107" s="143">
        <v>1.04849061592418</v>
      </c>
      <c r="D107" s="90">
        <f>SUMIFS(gp_mff_index[Normalised Non-spec MFF WP (base year)],gp_mff_index[LAD21],lad_payment_mff[[#This Row],[LAD21]])/SUMIFS(gp_mff_index[Registered population (base year)],gp_mff_index[LAD21],lad_payment_mff[[#This Row],[LAD21]])</f>
        <v>0.98649038437436742</v>
      </c>
      <c r="E107" s="90">
        <f>SUMIFS(gp_mff_index[Normalised Non-spec MFF WP 2026/27],gp_mff_index[LAD21],lad_payment_mff[[#This Row],[LAD21]])/SUMIFS(gp_mff_index[Registered population 2026/27],gp_mff_index[LAD21],lad_payment_mff[[#This Row],[LAD21]])</f>
        <v>0.98654084902751038</v>
      </c>
      <c r="F107" s="90">
        <f>SUMIFS(gp_mff_index[Normalised Non-spec MFF WP 2027/28],gp_mff_index[LAD21],lad_payment_mff[[#This Row],[LAD21]])/SUMIFS(gp_mff_index[Registered population 2027/28],gp_mff_index[LAD21],lad_payment_mff[[#This Row],[LAD21]])</f>
        <v>0.98658915989663221</v>
      </c>
      <c r="G107" s="96">
        <f>SUMIFS(gp_mff_index[Normalised Non-spec MFF WP 2028/29],gp_mff_index[LAD21],lad_payment_mff[[#This Row],[LAD21]])/SUMIFS(gp_mff_index[Registered population 2028/29],gp_mff_index[LAD21],lad_payment_mff[[#This Row],[LAD21]])</f>
        <v>0.98662431004342988</v>
      </c>
      <c r="H107" s="144">
        <v>1.0609486530615715</v>
      </c>
      <c r="I107" s="90">
        <f>SUMIFS(gp_mff_index[Normalised Specialised MFF 
(base year)],gp_mff_index[LAD21],lad_payment_mff[[#This Row],[LAD21]])/SUMIFS(gp_mff_index[Registered population (base year)],gp_mff_index[LAD21],lad_payment_mff[[#This Row],[LAD21]])</f>
        <v>0.98545728623866513</v>
      </c>
      <c r="J107" s="90">
        <f>SUMIFS(gp_mff_index[Normalised Specialised MFF 
2026/27],gp_mff_index[LAD21],lad_payment_mff[[#This Row],[LAD21]])/SUMIFS(gp_mff_index[Registered population 2026/27],gp_mff_index[LAD21],lad_payment_mff[[#This Row],[LAD21]])</f>
        <v>0.98550048176227867</v>
      </c>
      <c r="K107" s="90">
        <f>SUMIFS(gp_mff_index[Normalised Specialised MFF 
2027/28],gp_mff_index[LAD21],lad_payment_mff[[#This Row],[LAD21]])/SUMIFS(gp_mff_index[Registered population 2027/28],gp_mff_index[LAD21],lad_payment_mff[[#This Row],[LAD21]])</f>
        <v>0.98554254448318546</v>
      </c>
      <c r="L107" s="90">
        <f>SUMIFS(gp_mff_index[Normalised Specialised MFF 
2028/29],gp_mff_index[LAD21],lad_payment_mff[[#This Row],[LAD21]])/SUMIFS(gp_mff_index[Registered population 2028/29],gp_mff_index[LAD21],lad_payment_mff[[#This Row],[LAD21]])</f>
        <v>0.98557346399685941</v>
      </c>
    </row>
    <row r="108" spans="1:12" x14ac:dyDescent="0.2">
      <c r="A108" s="65" t="s">
        <v>372</v>
      </c>
      <c r="B108" s="35" t="s">
        <v>681</v>
      </c>
      <c r="C108" s="143">
        <v>1.041099302602603</v>
      </c>
      <c r="D108" s="90">
        <f>SUMIFS(gp_mff_index[Normalised Non-spec MFF WP (base year)],gp_mff_index[LAD21],lad_payment_mff[[#This Row],[LAD21]])/SUMIFS(gp_mff_index[Registered population (base year)],gp_mff_index[LAD21],lad_payment_mff[[#This Row],[LAD21]])</f>
        <v>0.97953614042702708</v>
      </c>
      <c r="E108" s="90">
        <f>SUMIFS(gp_mff_index[Normalised Non-spec MFF WP 2026/27],gp_mff_index[LAD21],lad_payment_mff[[#This Row],[LAD21]])/SUMIFS(gp_mff_index[Registered population 2026/27],gp_mff_index[LAD21],lad_payment_mff[[#This Row],[LAD21]])</f>
        <v>0.9795862493306231</v>
      </c>
      <c r="F108" s="90">
        <f>SUMIFS(gp_mff_index[Normalised Non-spec MFF WP 2027/28],gp_mff_index[LAD21],lad_payment_mff[[#This Row],[LAD21]])/SUMIFS(gp_mff_index[Registered population 2027/28],gp_mff_index[LAD21],lad_payment_mff[[#This Row],[LAD21]])</f>
        <v>0.97963421963325203</v>
      </c>
      <c r="G108" s="96">
        <f>SUMIFS(gp_mff_index[Normalised Non-spec MFF WP 2028/29],gp_mff_index[LAD21],lad_payment_mff[[#This Row],[LAD21]])/SUMIFS(gp_mff_index[Registered population 2028/29],gp_mff_index[LAD21],lad_payment_mff[[#This Row],[LAD21]])</f>
        <v>0.97966912198980149</v>
      </c>
      <c r="H108" s="144">
        <v>1.0496312988665257</v>
      </c>
      <c r="I108" s="90">
        <f>SUMIFS(gp_mff_index[Normalised Specialised MFF 
(base year)],gp_mff_index[LAD21],lad_payment_mff[[#This Row],[LAD21]])/SUMIFS(gp_mff_index[Registered population (base year)],gp_mff_index[LAD21],lad_payment_mff[[#This Row],[LAD21]])</f>
        <v>0.97494521374555565</v>
      </c>
      <c r="J108" s="90">
        <f>SUMIFS(gp_mff_index[Normalised Specialised MFF 
2026/27],gp_mff_index[LAD21],lad_payment_mff[[#This Row],[LAD21]])/SUMIFS(gp_mff_index[Registered population 2026/27],gp_mff_index[LAD21],lad_payment_mff[[#This Row],[LAD21]])</f>
        <v>0.9749879484937688</v>
      </c>
      <c r="K108" s="90">
        <f>SUMIFS(gp_mff_index[Normalised Specialised MFF 
2027/28],gp_mff_index[LAD21],lad_payment_mff[[#This Row],[LAD21]])/SUMIFS(gp_mff_index[Registered population 2027/28],gp_mff_index[LAD21],lad_payment_mff[[#This Row],[LAD21]])</f>
        <v>0.97502956252310846</v>
      </c>
      <c r="L108" s="90">
        <f>SUMIFS(gp_mff_index[Normalised Specialised MFF 
2028/29],gp_mff_index[LAD21],lad_payment_mff[[#This Row],[LAD21]])/SUMIFS(gp_mff_index[Registered population 2028/29],gp_mff_index[LAD21],lad_payment_mff[[#This Row],[LAD21]])</f>
        <v>0.97506015221206632</v>
      </c>
    </row>
    <row r="109" spans="1:12" x14ac:dyDescent="0.2">
      <c r="A109" s="65" t="s">
        <v>371</v>
      </c>
      <c r="B109" s="35" t="s">
        <v>680</v>
      </c>
      <c r="C109" s="143">
        <v>1.0416021199979659</v>
      </c>
      <c r="D109" s="90">
        <f>SUMIFS(gp_mff_index[Normalised Non-spec MFF WP (base year)],gp_mff_index[LAD21],lad_payment_mff[[#This Row],[LAD21]])/SUMIFS(gp_mff_index[Registered population (base year)],gp_mff_index[LAD21],lad_payment_mff[[#This Row],[LAD21]])</f>
        <v>0.98000922480001829</v>
      </c>
      <c r="E109" s="90">
        <f>SUMIFS(gp_mff_index[Normalised Non-spec MFF WP 2026/27],gp_mff_index[LAD21],lad_payment_mff[[#This Row],[LAD21]])/SUMIFS(gp_mff_index[Registered population 2026/27],gp_mff_index[LAD21],lad_payment_mff[[#This Row],[LAD21]])</f>
        <v>0.98005935790459664</v>
      </c>
      <c r="F109" s="90">
        <f>SUMIFS(gp_mff_index[Normalised Non-spec MFF WP 2027/28],gp_mff_index[LAD21],lad_payment_mff[[#This Row],[LAD21]])/SUMIFS(gp_mff_index[Registered population 2027/28],gp_mff_index[LAD21],lad_payment_mff[[#This Row],[LAD21]])</f>
        <v>0.98010735137533644</v>
      </c>
      <c r="G109" s="96">
        <f>SUMIFS(gp_mff_index[Normalised Non-spec MFF WP 2028/29],gp_mff_index[LAD21],lad_payment_mff[[#This Row],[LAD21]])/SUMIFS(gp_mff_index[Registered population 2028/29],gp_mff_index[LAD21],lad_payment_mff[[#This Row],[LAD21]])</f>
        <v>0.98014227058860093</v>
      </c>
      <c r="H109" s="144">
        <v>1.0510183612278112</v>
      </c>
      <c r="I109" s="90">
        <f>SUMIFS(gp_mff_index[Normalised Specialised MFF 
(base year)],gp_mff_index[LAD21],lad_payment_mff[[#This Row],[LAD21]])/SUMIFS(gp_mff_index[Registered population (base year)],gp_mff_index[LAD21],lad_payment_mff[[#This Row],[LAD21]])</f>
        <v>0.97623358025269158</v>
      </c>
      <c r="J109" s="90">
        <f>SUMIFS(gp_mff_index[Normalised Specialised MFF 
2026/27],gp_mff_index[LAD21],lad_payment_mff[[#This Row],[LAD21]])/SUMIFS(gp_mff_index[Registered population 2026/27],gp_mff_index[LAD21],lad_payment_mff[[#This Row],[LAD21]])</f>
        <v>0.97627637147383961</v>
      </c>
      <c r="K109" s="90">
        <f>SUMIFS(gp_mff_index[Normalised Specialised MFF 
2027/28],gp_mff_index[LAD21],lad_payment_mff[[#This Row],[LAD21]])/SUMIFS(gp_mff_index[Registered population 2027/28],gp_mff_index[LAD21],lad_payment_mff[[#This Row],[LAD21]])</f>
        <v>0.97631804049511395</v>
      </c>
      <c r="L109" s="90">
        <f>SUMIFS(gp_mff_index[Normalised Specialised MFF 
2028/29],gp_mff_index[LAD21],lad_payment_mff[[#This Row],[LAD21]])/SUMIFS(gp_mff_index[Registered population 2028/29],gp_mff_index[LAD21],lad_payment_mff[[#This Row],[LAD21]])</f>
        <v>0.97634867060760744</v>
      </c>
    </row>
    <row r="110" spans="1:12" x14ac:dyDescent="0.2">
      <c r="A110" s="65" t="s">
        <v>370</v>
      </c>
      <c r="B110" s="35" t="s">
        <v>679</v>
      </c>
      <c r="C110" s="143">
        <v>1.0428218296091698</v>
      </c>
      <c r="D110" s="90">
        <f>SUMIFS(gp_mff_index[Normalised Non-spec MFF WP (base year)],gp_mff_index[LAD21],lad_payment_mff[[#This Row],[LAD21]])/SUMIFS(gp_mff_index[Registered population (base year)],gp_mff_index[LAD21],lad_payment_mff[[#This Row],[LAD21]])</f>
        <v>0.98115680951361339</v>
      </c>
      <c r="E110" s="90">
        <f>SUMIFS(gp_mff_index[Normalised Non-spec MFF WP 2026/27],gp_mff_index[LAD21],lad_payment_mff[[#This Row],[LAD21]])/SUMIFS(gp_mff_index[Registered population 2026/27],gp_mff_index[LAD21],lad_payment_mff[[#This Row],[LAD21]])</f>
        <v>0.9812070013237475</v>
      </c>
      <c r="F110" s="90">
        <f>SUMIFS(gp_mff_index[Normalised Non-spec MFF WP 2027/28],gp_mff_index[LAD21],lad_payment_mff[[#This Row],[LAD21]])/SUMIFS(gp_mff_index[Registered population 2027/28],gp_mff_index[LAD21],lad_payment_mff[[#This Row],[LAD21]])</f>
        <v>0.9812550509945418</v>
      </c>
      <c r="G110" s="96">
        <f>SUMIFS(gp_mff_index[Normalised Non-spec MFF WP 2028/29],gp_mff_index[LAD21],lad_payment_mff[[#This Row],[LAD21]])/SUMIFS(gp_mff_index[Registered population 2028/29],gp_mff_index[LAD21],lad_payment_mff[[#This Row],[LAD21]])</f>
        <v>0.98129001109798919</v>
      </c>
      <c r="H110" s="144">
        <v>1.051121623163302</v>
      </c>
      <c r="I110" s="90">
        <f>SUMIFS(gp_mff_index[Normalised Specialised MFF 
(base year)],gp_mff_index[LAD21],lad_payment_mff[[#This Row],[LAD21]])/SUMIFS(gp_mff_index[Registered population (base year)],gp_mff_index[LAD21],lad_payment_mff[[#This Row],[LAD21]])</f>
        <v>0.97632949462746033</v>
      </c>
      <c r="J110" s="90">
        <f>SUMIFS(gp_mff_index[Normalised Specialised MFF 
2026/27],gp_mff_index[LAD21],lad_payment_mff[[#This Row],[LAD21]])/SUMIFS(gp_mff_index[Registered population 2026/27],gp_mff_index[LAD21],lad_payment_mff[[#This Row],[LAD21]])</f>
        <v>0.97637229005282178</v>
      </c>
      <c r="K110" s="90">
        <f>SUMIFS(gp_mff_index[Normalised Specialised MFF 
2027/28],gp_mff_index[LAD21],lad_payment_mff[[#This Row],[LAD21]])/SUMIFS(gp_mff_index[Registered population 2027/28],gp_mff_index[LAD21],lad_payment_mff[[#This Row],[LAD21]])</f>
        <v>0.97641396316805129</v>
      </c>
      <c r="L110" s="90">
        <f>SUMIFS(gp_mff_index[Normalised Specialised MFF 
2028/29],gp_mff_index[LAD21],lad_payment_mff[[#This Row],[LAD21]])/SUMIFS(gp_mff_index[Registered population 2028/29],gp_mff_index[LAD21],lad_payment_mff[[#This Row],[LAD21]])</f>
        <v>0.97644459628993607</v>
      </c>
    </row>
    <row r="111" spans="1:12" x14ac:dyDescent="0.2">
      <c r="A111" s="65" t="s">
        <v>369</v>
      </c>
      <c r="B111" s="35" t="s">
        <v>678</v>
      </c>
      <c r="C111" s="143">
        <v>1.0416187425633541</v>
      </c>
      <c r="D111" s="90">
        <f>SUMIFS(gp_mff_index[Normalised Non-spec MFF WP (base year)],gp_mff_index[LAD21],lad_payment_mff[[#This Row],[LAD21]])/SUMIFS(gp_mff_index[Registered population (base year)],gp_mff_index[LAD21],lad_payment_mff[[#This Row],[LAD21]])</f>
        <v>0.98002486442585024</v>
      </c>
      <c r="E111" s="90">
        <f>SUMIFS(gp_mff_index[Normalised Non-spec MFF WP 2026/27],gp_mff_index[LAD21],lad_payment_mff[[#This Row],[LAD21]])/SUMIFS(gp_mff_index[Registered population 2026/27],gp_mff_index[LAD21],lad_payment_mff[[#This Row],[LAD21]])</f>
        <v>0.98007499833048584</v>
      </c>
      <c r="F111" s="90">
        <f>SUMIFS(gp_mff_index[Normalised Non-spec MFF WP 2027/28],gp_mff_index[LAD21],lad_payment_mff[[#This Row],[LAD21]])/SUMIFS(gp_mff_index[Registered population 2027/28],gp_mff_index[LAD21],lad_payment_mff[[#This Row],[LAD21]])</f>
        <v>0.98012299256713575</v>
      </c>
      <c r="G111" s="96">
        <f>SUMIFS(gp_mff_index[Normalised Non-spec MFF WP 2028/29],gp_mff_index[LAD21],lad_payment_mff[[#This Row],[LAD21]])/SUMIFS(gp_mff_index[Registered population 2028/29],gp_mff_index[LAD21],lad_payment_mff[[#This Row],[LAD21]])</f>
        <v>0.9801579123376607</v>
      </c>
      <c r="H111" s="144">
        <v>1.0538205024601892</v>
      </c>
      <c r="I111" s="90">
        <f>SUMIFS(gp_mff_index[Normalised Specialised MFF 
(base year)],gp_mff_index[LAD21],lad_payment_mff[[#This Row],[LAD21]])/SUMIFS(gp_mff_index[Registered population (base year)],gp_mff_index[LAD21],lad_payment_mff[[#This Row],[LAD21]])</f>
        <v>0.97883633627349209</v>
      </c>
      <c r="J111" s="90">
        <f>SUMIFS(gp_mff_index[Normalised Specialised MFF 
2026/27],gp_mff_index[LAD21],lad_payment_mff[[#This Row],[LAD21]])/SUMIFS(gp_mff_index[Registered population 2026/27],gp_mff_index[LAD21],lad_payment_mff[[#This Row],[LAD21]])</f>
        <v>0.97887924158117945</v>
      </c>
      <c r="K111" s="90">
        <f>SUMIFS(gp_mff_index[Normalised Specialised MFF 
2027/28],gp_mff_index[LAD21],lad_payment_mff[[#This Row],[LAD21]])/SUMIFS(gp_mff_index[Registered population 2027/28],gp_mff_index[LAD21],lad_payment_mff[[#This Row],[LAD21]])</f>
        <v>0.97892102169706763</v>
      </c>
      <c r="L111" s="90">
        <f>SUMIFS(gp_mff_index[Normalised Specialised MFF 
2028/29],gp_mff_index[LAD21],lad_payment_mff[[#This Row],[LAD21]])/SUMIFS(gp_mff_index[Registered population 2028/29],gp_mff_index[LAD21],lad_payment_mff[[#This Row],[LAD21]])</f>
        <v>0.97895173347312237</v>
      </c>
    </row>
    <row r="112" spans="1:12" x14ac:dyDescent="0.2">
      <c r="A112" s="65" t="s">
        <v>368</v>
      </c>
      <c r="B112" s="35" t="s">
        <v>677</v>
      </c>
      <c r="C112" s="143">
        <v>1.0728070478024465</v>
      </c>
      <c r="D112" s="90">
        <f>SUMIFS(gp_mff_index[Normalised Non-spec MFF WP (base year)],gp_mff_index[LAD21],lad_payment_mff[[#This Row],[LAD21]])/SUMIFS(gp_mff_index[Registered population (base year)],gp_mff_index[LAD21],lad_payment_mff[[#This Row],[LAD21]])</f>
        <v>1.0093689164908042</v>
      </c>
      <c r="E112" s="90">
        <f>SUMIFS(gp_mff_index[Normalised Non-spec MFF WP 2026/27],gp_mff_index[LAD21],lad_payment_mff[[#This Row],[LAD21]])/SUMIFS(gp_mff_index[Registered population 2026/27],gp_mff_index[LAD21],lad_payment_mff[[#This Row],[LAD21]])</f>
        <v>1.0094205515123638</v>
      </c>
      <c r="F112" s="90">
        <f>SUMIFS(gp_mff_index[Normalised Non-spec MFF WP 2027/28],gp_mff_index[LAD21],lad_payment_mff[[#This Row],[LAD21]])/SUMIFS(gp_mff_index[Registered population 2027/28],gp_mff_index[LAD21],lad_payment_mff[[#This Row],[LAD21]])</f>
        <v>1.009469982799674</v>
      </c>
      <c r="G112" s="96">
        <f>SUMIFS(gp_mff_index[Normalised Non-spec MFF WP 2028/29],gp_mff_index[LAD21],lad_payment_mff[[#This Row],[LAD21]])/SUMIFS(gp_mff_index[Registered population 2028/29],gp_mff_index[LAD21],lad_payment_mff[[#This Row],[LAD21]])</f>
        <v>1.0095059481432285</v>
      </c>
      <c r="H112" s="144">
        <v>1.0838827617014031</v>
      </c>
      <c r="I112" s="90">
        <f>SUMIFS(gp_mff_index[Normalised Specialised MFF 
(base year)],gp_mff_index[LAD21],lad_payment_mff[[#This Row],[LAD21]])/SUMIFS(gp_mff_index[Registered population (base year)],gp_mff_index[LAD21],lad_payment_mff[[#This Row],[LAD21]])</f>
        <v>1.0067595277724983</v>
      </c>
      <c r="J112" s="90">
        <f>SUMIFS(gp_mff_index[Normalised Specialised MFF 
2026/27],gp_mff_index[LAD21],lad_payment_mff[[#This Row],[LAD21]])/SUMIFS(gp_mff_index[Registered population 2026/27],gp_mff_index[LAD21],lad_payment_mff[[#This Row],[LAD21]])</f>
        <v>1.006803657036712</v>
      </c>
      <c r="K112" s="90">
        <f>SUMIFS(gp_mff_index[Normalised Specialised MFF 
2027/28],gp_mff_index[LAD21],lad_payment_mff[[#This Row],[LAD21]])/SUMIFS(gp_mff_index[Registered population 2027/28],gp_mff_index[LAD21],lad_payment_mff[[#This Row],[LAD21]])</f>
        <v>1.006846629010866</v>
      </c>
      <c r="L112" s="90">
        <f>SUMIFS(gp_mff_index[Normalised Specialised MFF 
2028/29],gp_mff_index[LAD21],lad_payment_mff[[#This Row],[LAD21]])/SUMIFS(gp_mff_index[Registered population 2028/29],gp_mff_index[LAD21],lad_payment_mff[[#This Row],[LAD21]])</f>
        <v>1.0068782168994759</v>
      </c>
    </row>
    <row r="113" spans="1:12" x14ac:dyDescent="0.2">
      <c r="A113" s="65" t="s">
        <v>367</v>
      </c>
      <c r="B113" s="35" t="s">
        <v>676</v>
      </c>
      <c r="C113" s="143">
        <v>1.0723364004697744</v>
      </c>
      <c r="D113" s="90">
        <f>SUMIFS(gp_mff_index[Normalised Non-spec MFF WP (base year)],gp_mff_index[LAD21],lad_payment_mff[[#This Row],[LAD21]])/SUMIFS(gp_mff_index[Registered population (base year)],gp_mff_index[LAD21],lad_payment_mff[[#This Row],[LAD21]])</f>
        <v>1.0089260998732195</v>
      </c>
      <c r="E113" s="90">
        <f>SUMIFS(gp_mff_index[Normalised Non-spec MFF WP 2026/27],gp_mff_index[LAD21],lad_payment_mff[[#This Row],[LAD21]])/SUMIFS(gp_mff_index[Registered population 2026/27],gp_mff_index[LAD21],lad_payment_mff[[#This Row],[LAD21]])</f>
        <v>1.0089777122421615</v>
      </c>
      <c r="F113" s="90">
        <f>SUMIFS(gp_mff_index[Normalised Non-spec MFF WP 2027/28],gp_mff_index[LAD21],lad_payment_mff[[#This Row],[LAD21]])/SUMIFS(gp_mff_index[Registered population 2027/28],gp_mff_index[LAD21],lad_payment_mff[[#This Row],[LAD21]])</f>
        <v>1.0090271218436511</v>
      </c>
      <c r="G113" s="96">
        <f>SUMIFS(gp_mff_index[Normalised Non-spec MFF WP 2028/29],gp_mff_index[LAD21],lad_payment_mff[[#This Row],[LAD21]])/SUMIFS(gp_mff_index[Registered population 2028/29],gp_mff_index[LAD21],lad_payment_mff[[#This Row],[LAD21]])</f>
        <v>1.009063071408979</v>
      </c>
      <c r="H113" s="144">
        <v>1.0887622322310642</v>
      </c>
      <c r="I113" s="90">
        <f>SUMIFS(gp_mff_index[Normalised Specialised MFF 
(base year)],gp_mff_index[LAD21],lad_payment_mff[[#This Row],[LAD21]])/SUMIFS(gp_mff_index[Registered population (base year)],gp_mff_index[LAD21],lad_payment_mff[[#This Row],[LAD21]])</f>
        <v>1.0112918015753478</v>
      </c>
      <c r="J113" s="90">
        <f>SUMIFS(gp_mff_index[Normalised Specialised MFF 
2026/27],gp_mff_index[LAD21],lad_payment_mff[[#This Row],[LAD21]])/SUMIFS(gp_mff_index[Registered population 2026/27],gp_mff_index[LAD21],lad_payment_mff[[#This Row],[LAD21]])</f>
        <v>1.0113361295026009</v>
      </c>
      <c r="K113" s="90">
        <f>SUMIFS(gp_mff_index[Normalised Specialised MFF 
2027/28],gp_mff_index[LAD21],lad_payment_mff[[#This Row],[LAD21]])/SUMIFS(gp_mff_index[Registered population 2027/28],gp_mff_index[LAD21],lad_payment_mff[[#This Row],[LAD21]])</f>
        <v>1.0113792949298575</v>
      </c>
      <c r="L113" s="90">
        <f>SUMIFS(gp_mff_index[Normalised Specialised MFF 
2028/29],gp_mff_index[LAD21],lad_payment_mff[[#This Row],[LAD21]])/SUMIFS(gp_mff_index[Registered population 2028/29],gp_mff_index[LAD21],lad_payment_mff[[#This Row],[LAD21]])</f>
        <v>1.0114110250221968</v>
      </c>
    </row>
    <row r="114" spans="1:12" x14ac:dyDescent="0.2">
      <c r="A114" s="65" t="s">
        <v>366</v>
      </c>
      <c r="B114" s="35" t="s">
        <v>675</v>
      </c>
      <c r="C114" s="143">
        <v>1.0669390740410312</v>
      </c>
      <c r="D114" s="90">
        <f>SUMIFS(gp_mff_index[Normalised Non-spec MFF WP (base year)],gp_mff_index[LAD21],lad_payment_mff[[#This Row],[LAD21]])/SUMIFS(gp_mff_index[Registered population (base year)],gp_mff_index[LAD21],lad_payment_mff[[#This Row],[LAD21]])</f>
        <v>1.0038479327037504</v>
      </c>
      <c r="E114" s="90">
        <f>SUMIFS(gp_mff_index[Normalised Non-spec MFF WP 2026/27],gp_mff_index[LAD21],lad_payment_mff[[#This Row],[LAD21]])/SUMIFS(gp_mff_index[Registered population 2026/27],gp_mff_index[LAD21],lad_payment_mff[[#This Row],[LAD21]])</f>
        <v>1.0038992852952562</v>
      </c>
      <c r="F114" s="90">
        <f>SUMIFS(gp_mff_index[Normalised Non-spec MFF WP 2027/28],gp_mff_index[LAD21],lad_payment_mff[[#This Row],[LAD21]])/SUMIFS(gp_mff_index[Registered population 2027/28],gp_mff_index[LAD21],lad_payment_mff[[#This Row],[LAD21]])</f>
        <v>1.0039484462063633</v>
      </c>
      <c r="G114" s="96">
        <f>SUMIFS(gp_mff_index[Normalised Non-spec MFF WP 2028/29],gp_mff_index[LAD21],lad_payment_mff[[#This Row],[LAD21]])/SUMIFS(gp_mff_index[Registered population 2028/29],gp_mff_index[LAD21],lad_payment_mff[[#This Row],[LAD21]])</f>
        <v>1.0039842148289011</v>
      </c>
      <c r="H114" s="144">
        <v>1.0663606055353123</v>
      </c>
      <c r="I114" s="90">
        <f>SUMIFS(gp_mff_index[Normalised Specialised MFF 
(base year)],gp_mff_index[LAD21],lad_payment_mff[[#This Row],[LAD21]])/SUMIFS(gp_mff_index[Registered population (base year)],gp_mff_index[LAD21],lad_payment_mff[[#This Row],[LAD21]])</f>
        <v>0.99048415345098084</v>
      </c>
      <c r="J114" s="90">
        <f>SUMIFS(gp_mff_index[Normalised Specialised MFF 
2026/27],gp_mff_index[LAD21],lad_payment_mff[[#This Row],[LAD21]])/SUMIFS(gp_mff_index[Registered population 2026/27],gp_mff_index[LAD21],lad_payment_mff[[#This Row],[LAD21]])</f>
        <v>0.99052756931713526</v>
      </c>
      <c r="K114" s="90">
        <f>SUMIFS(gp_mff_index[Normalised Specialised MFF 
2027/28],gp_mff_index[LAD21],lad_payment_mff[[#This Row],[LAD21]])/SUMIFS(gp_mff_index[Registered population 2027/28],gp_mff_index[LAD21],lad_payment_mff[[#This Row],[LAD21]])</f>
        <v>0.9905698466020969</v>
      </c>
      <c r="L114" s="90">
        <f>SUMIFS(gp_mff_index[Normalised Specialised MFF 
2028/29],gp_mff_index[LAD21],lad_payment_mff[[#This Row],[LAD21]])/SUMIFS(gp_mff_index[Registered population 2028/29],gp_mff_index[LAD21],lad_payment_mff[[#This Row],[LAD21]])</f>
        <v>0.99060092383776666</v>
      </c>
    </row>
    <row r="115" spans="1:12" x14ac:dyDescent="0.2">
      <c r="A115" s="65" t="s">
        <v>365</v>
      </c>
      <c r="B115" s="35" t="s">
        <v>674</v>
      </c>
      <c r="C115" s="143">
        <v>1.0466393291046954</v>
      </c>
      <c r="D115" s="90">
        <f>SUMIFS(gp_mff_index[Normalised Non-spec MFF WP (base year)],gp_mff_index[LAD21],lad_payment_mff[[#This Row],[LAD21]])/SUMIFS(gp_mff_index[Registered population (base year)],gp_mff_index[LAD21],lad_payment_mff[[#This Row],[LAD21]])</f>
        <v>0.98474856940873612</v>
      </c>
      <c r="E115" s="90">
        <f>SUMIFS(gp_mff_index[Normalised Non-spec MFF WP 2026/27],gp_mff_index[LAD21],lad_payment_mff[[#This Row],[LAD21]])/SUMIFS(gp_mff_index[Registered population 2026/27],gp_mff_index[LAD21],lad_payment_mff[[#This Row],[LAD21]])</f>
        <v>0.984798944958033</v>
      </c>
      <c r="F115" s="90">
        <f>SUMIFS(gp_mff_index[Normalised Non-spec MFF WP 2027/28],gp_mff_index[LAD21],lad_payment_mff[[#This Row],[LAD21]])/SUMIFS(gp_mff_index[Registered population 2027/28],gp_mff_index[LAD21],lad_payment_mff[[#This Row],[LAD21]])</f>
        <v>0.98484717052617532</v>
      </c>
      <c r="G115" s="96">
        <f>SUMIFS(gp_mff_index[Normalised Non-spec MFF WP 2028/29],gp_mff_index[LAD21],lad_payment_mff[[#This Row],[LAD21]])/SUMIFS(gp_mff_index[Registered population 2028/29],gp_mff_index[LAD21],lad_payment_mff[[#This Row],[LAD21]])</f>
        <v>0.98488225860946743</v>
      </c>
      <c r="H115" s="144">
        <v>1.0572456328970852</v>
      </c>
      <c r="I115" s="90">
        <f>SUMIFS(gp_mff_index[Normalised Specialised MFF 
(base year)],gp_mff_index[LAD21],lad_payment_mff[[#This Row],[LAD21]])/SUMIFS(gp_mff_index[Registered population (base year)],gp_mff_index[LAD21],lad_payment_mff[[#This Row],[LAD21]])</f>
        <v>0.98201775295715366</v>
      </c>
      <c r="J115" s="90">
        <f>SUMIFS(gp_mff_index[Normalised Specialised MFF 
2026/27],gp_mff_index[LAD21],lad_payment_mff[[#This Row],[LAD21]])/SUMIFS(gp_mff_index[Registered population 2026/27],gp_mff_index[LAD21],lad_payment_mff[[#This Row],[LAD21]])</f>
        <v>0.98206079771579335</v>
      </c>
      <c r="K115" s="90">
        <f>SUMIFS(gp_mff_index[Normalised Specialised MFF 
2027/28],gp_mff_index[LAD21],lad_payment_mff[[#This Row],[LAD21]])/SUMIFS(gp_mff_index[Registered population 2027/28],gp_mff_index[LAD21],lad_payment_mff[[#This Row],[LAD21]])</f>
        <v>0.98210271362553803</v>
      </c>
      <c r="L115" s="90">
        <f>SUMIFS(gp_mff_index[Normalised Specialised MFF 
2028/29],gp_mff_index[LAD21],lad_payment_mff[[#This Row],[LAD21]])/SUMIFS(gp_mff_index[Registered population 2028/29],gp_mff_index[LAD21],lad_payment_mff[[#This Row],[LAD21]])</f>
        <v>0.98213352522109476</v>
      </c>
    </row>
    <row r="116" spans="1:12" x14ac:dyDescent="0.2">
      <c r="A116" s="65" t="s">
        <v>364</v>
      </c>
      <c r="B116" s="35" t="s">
        <v>673</v>
      </c>
      <c r="C116" s="143">
        <v>1.0449950756078092</v>
      </c>
      <c r="D116" s="90">
        <f>SUMIFS(gp_mff_index[Normalised Non-spec MFF WP (base year)],gp_mff_index[LAD21],lad_payment_mff[[#This Row],[LAD21]])/SUMIFS(gp_mff_index[Registered population (base year)],gp_mff_index[LAD21],lad_payment_mff[[#This Row],[LAD21]])</f>
        <v>0.98320154529663062</v>
      </c>
      <c r="E116" s="90">
        <f>SUMIFS(gp_mff_index[Normalised Non-spec MFF WP 2026/27],gp_mff_index[LAD21],lad_payment_mff[[#This Row],[LAD21]])/SUMIFS(gp_mff_index[Registered population 2026/27],gp_mff_index[LAD21],lad_payment_mff[[#This Row],[LAD21]])</f>
        <v>0.98325184170675106</v>
      </c>
      <c r="F116" s="90">
        <f>SUMIFS(gp_mff_index[Normalised Non-spec MFF WP 2027/28],gp_mff_index[LAD21],lad_payment_mff[[#This Row],[LAD21]])/SUMIFS(gp_mff_index[Registered population 2027/28],gp_mff_index[LAD21],lad_payment_mff[[#This Row],[LAD21]])</f>
        <v>0.98329999151330405</v>
      </c>
      <c r="G116" s="96">
        <f>SUMIFS(gp_mff_index[Normalised Non-spec MFF WP 2028/29],gp_mff_index[LAD21],lad_payment_mff[[#This Row],[LAD21]])/SUMIFS(gp_mff_index[Registered population 2028/29],gp_mff_index[LAD21],lad_payment_mff[[#This Row],[LAD21]])</f>
        <v>0.98333502447378418</v>
      </c>
      <c r="H116" s="144">
        <v>1.0554302967791815</v>
      </c>
      <c r="I116" s="90">
        <f>SUMIFS(gp_mff_index[Normalised Specialised MFF 
(base year)],gp_mff_index[LAD21],lad_payment_mff[[#This Row],[LAD21]])/SUMIFS(gp_mff_index[Registered population (base year)],gp_mff_index[LAD21],lad_payment_mff[[#This Row],[LAD21]])</f>
        <v>0.98033158633712225</v>
      </c>
      <c r="J116" s="90">
        <f>SUMIFS(gp_mff_index[Normalised Specialised MFF 
2026/27],gp_mff_index[LAD21],lad_payment_mff[[#This Row],[LAD21]])/SUMIFS(gp_mff_index[Registered population 2026/27],gp_mff_index[LAD21],lad_payment_mff[[#This Row],[LAD21]])</f>
        <v>0.9803745571860647</v>
      </c>
      <c r="K116" s="90">
        <f>SUMIFS(gp_mff_index[Normalised Specialised MFF 
2027/28],gp_mff_index[LAD21],lad_payment_mff[[#This Row],[LAD21]])/SUMIFS(gp_mff_index[Registered population 2027/28],gp_mff_index[LAD21],lad_payment_mff[[#This Row],[LAD21]])</f>
        <v>0.98041640112439232</v>
      </c>
      <c r="L116" s="90">
        <f>SUMIFS(gp_mff_index[Normalised Specialised MFF 
2028/29],gp_mff_index[LAD21],lad_payment_mff[[#This Row],[LAD21]])/SUMIFS(gp_mff_index[Registered population 2028/29],gp_mff_index[LAD21],lad_payment_mff[[#This Row],[LAD21]])</f>
        <v>0.98044715981511832</v>
      </c>
    </row>
    <row r="117" spans="1:12" x14ac:dyDescent="0.2">
      <c r="A117" s="65" t="s">
        <v>363</v>
      </c>
      <c r="B117" s="35" t="s">
        <v>672</v>
      </c>
      <c r="C117" s="143">
        <v>1.09892961896858</v>
      </c>
      <c r="D117" s="90">
        <f>SUMIFS(gp_mff_index[Normalised Non-spec MFF WP (base year)],gp_mff_index[LAD21],lad_payment_mff[[#This Row],[LAD21]])/SUMIFS(gp_mff_index[Registered population (base year)],gp_mff_index[LAD21],lad_payment_mff[[#This Row],[LAD21]])</f>
        <v>1.0339467857431806</v>
      </c>
      <c r="E117" s="90">
        <f>SUMIFS(gp_mff_index[Normalised Non-spec MFF WP 2026/27],gp_mff_index[LAD21],lad_payment_mff[[#This Row],[LAD21]])/SUMIFS(gp_mff_index[Registered population 2026/27],gp_mff_index[LAD21],lad_payment_mff[[#This Row],[LAD21]])</f>
        <v>1.0339996780640135</v>
      </c>
      <c r="F117" s="90">
        <f>SUMIFS(gp_mff_index[Normalised Non-spec MFF WP 2027/28],gp_mff_index[LAD21],lad_payment_mff[[#This Row],[LAD21]])/SUMIFS(gp_mff_index[Registered population 2027/28],gp_mff_index[LAD21],lad_payment_mff[[#This Row],[LAD21]])</f>
        <v>1.0340503129902485</v>
      </c>
      <c r="G117" s="96">
        <f>SUMIFS(gp_mff_index[Normalised Non-spec MFF WP 2028/29],gp_mff_index[LAD21],lad_payment_mff[[#This Row],[LAD21]])/SUMIFS(gp_mff_index[Registered population 2028/29],gp_mff_index[LAD21],lad_payment_mff[[#This Row],[LAD21]])</f>
        <v>1.0340871540805165</v>
      </c>
      <c r="H117" s="144">
        <v>1.1145831398490174</v>
      </c>
      <c r="I117" s="90">
        <f>SUMIFS(gp_mff_index[Normalised Specialised MFF 
(base year)],gp_mff_index[LAD21],lad_payment_mff[[#This Row],[LAD21]])/SUMIFS(gp_mff_index[Registered population (base year)],gp_mff_index[LAD21],lad_payment_mff[[#This Row],[LAD21]])</f>
        <v>1.0352754330885041</v>
      </c>
      <c r="J117" s="90">
        <f>SUMIFS(gp_mff_index[Normalised Specialised MFF 
2026/27],gp_mff_index[LAD21],lad_payment_mff[[#This Row],[LAD21]])/SUMIFS(gp_mff_index[Registered population 2026/27],gp_mff_index[LAD21],lad_payment_mff[[#This Row],[LAD21]])</f>
        <v>1.0353208122896544</v>
      </c>
      <c r="K117" s="90">
        <f>SUMIFS(gp_mff_index[Normalised Specialised MFF 
2027/28],gp_mff_index[LAD21],lad_payment_mff[[#This Row],[LAD21]])/SUMIFS(gp_mff_index[Registered population 2027/28],gp_mff_index[LAD21],lad_payment_mff[[#This Row],[LAD21]])</f>
        <v>1.0353650014211468</v>
      </c>
      <c r="L117" s="90">
        <f>SUMIFS(gp_mff_index[Normalised Specialised MFF 
2028/29],gp_mff_index[LAD21],lad_payment_mff[[#This Row],[LAD21]])/SUMIFS(gp_mff_index[Registered population 2028/29],gp_mff_index[LAD21],lad_payment_mff[[#This Row],[LAD21]])</f>
        <v>1.0353974840191822</v>
      </c>
    </row>
    <row r="118" spans="1:12" x14ac:dyDescent="0.2">
      <c r="A118" s="65" t="s">
        <v>362</v>
      </c>
      <c r="B118" s="35" t="s">
        <v>671</v>
      </c>
      <c r="C118" s="143">
        <v>1.044468472954581</v>
      </c>
      <c r="D118" s="90">
        <f>SUMIFS(gp_mff_index[Normalised Non-spec MFF WP (base year)],gp_mff_index[LAD21],lad_payment_mff[[#This Row],[LAD21]])/SUMIFS(gp_mff_index[Registered population (base year)],gp_mff_index[LAD21],lad_payment_mff[[#This Row],[LAD21]])</f>
        <v>0.98270608215570687</v>
      </c>
      <c r="E118" s="90">
        <f>SUMIFS(gp_mff_index[Normalised Non-spec MFF WP 2026/27],gp_mff_index[LAD21],lad_payment_mff[[#This Row],[LAD21]])/SUMIFS(gp_mff_index[Registered population 2026/27],gp_mff_index[LAD21],lad_payment_mff[[#This Row],[LAD21]])</f>
        <v>0.98275635322003985</v>
      </c>
      <c r="F118" s="90">
        <f>SUMIFS(gp_mff_index[Normalised Non-spec MFF WP 2027/28],gp_mff_index[LAD21],lad_payment_mff[[#This Row],[LAD21]])/SUMIFS(gp_mff_index[Registered population 2027/28],gp_mff_index[LAD21],lad_payment_mff[[#This Row],[LAD21]])</f>
        <v>0.9828044787625404</v>
      </c>
      <c r="G118" s="96">
        <f>SUMIFS(gp_mff_index[Normalised Non-spec MFF WP 2028/29],gp_mff_index[LAD21],lad_payment_mff[[#This Row],[LAD21]])/SUMIFS(gp_mff_index[Registered population 2028/29],gp_mff_index[LAD21],lad_payment_mff[[#This Row],[LAD21]])</f>
        <v>0.98283949406891635</v>
      </c>
      <c r="H118" s="144">
        <v>1.0565134624346191</v>
      </c>
      <c r="I118" s="90">
        <f>SUMIFS(gp_mff_index[Normalised Specialised MFF 
(base year)],gp_mff_index[LAD21],lad_payment_mff[[#This Row],[LAD21]])/SUMIFS(gp_mff_index[Registered population (base year)],gp_mff_index[LAD21],lad_payment_mff[[#This Row],[LAD21]])</f>
        <v>0.98133767978403164</v>
      </c>
      <c r="J118" s="90">
        <f>SUMIFS(gp_mff_index[Normalised Specialised MFF 
2026/27],gp_mff_index[LAD21],lad_payment_mff[[#This Row],[LAD21]])/SUMIFS(gp_mff_index[Registered population 2026/27],gp_mff_index[LAD21],lad_payment_mff[[#This Row],[LAD21]])</f>
        <v>0.98138069473304357</v>
      </c>
      <c r="K118" s="90">
        <f>SUMIFS(gp_mff_index[Normalised Specialised MFF 
2027/28],gp_mff_index[LAD21],lad_payment_mff[[#This Row],[LAD21]])/SUMIFS(gp_mff_index[Registered population 2027/28],gp_mff_index[LAD21],lad_payment_mff[[#This Row],[LAD21]])</f>
        <v>0.98142258161491636</v>
      </c>
      <c r="L118" s="90">
        <f>SUMIFS(gp_mff_index[Normalised Specialised MFF 
2028/29],gp_mff_index[LAD21],lad_payment_mff[[#This Row],[LAD21]])/SUMIFS(gp_mff_index[Registered population 2028/29],gp_mff_index[LAD21],lad_payment_mff[[#This Row],[LAD21]])</f>
        <v>0.98145337187262938</v>
      </c>
    </row>
    <row r="119" spans="1:12" x14ac:dyDescent="0.2">
      <c r="A119" s="65" t="s">
        <v>361</v>
      </c>
      <c r="B119" s="35" t="s">
        <v>670</v>
      </c>
      <c r="C119" s="143">
        <v>1.054925658378975</v>
      </c>
      <c r="D119" s="90">
        <f>SUMIFS(gp_mff_index[Normalised Non-spec MFF WP (base year)],gp_mff_index[LAD21],lad_payment_mff[[#This Row],[LAD21]])/SUMIFS(gp_mff_index[Registered population (base year)],gp_mff_index[LAD21],lad_payment_mff[[#This Row],[LAD21]])</f>
        <v>0.99254490447047794</v>
      </c>
      <c r="E119" s="90">
        <f>SUMIFS(gp_mff_index[Normalised Non-spec MFF WP 2026/27],gp_mff_index[LAD21],lad_payment_mff[[#This Row],[LAD21]])/SUMIFS(gp_mff_index[Registered population 2026/27],gp_mff_index[LAD21],lad_payment_mff[[#This Row],[LAD21]])</f>
        <v>0.99259567884712263</v>
      </c>
      <c r="F119" s="90">
        <f>SUMIFS(gp_mff_index[Normalised Non-spec MFF WP 2027/28],gp_mff_index[LAD21],lad_payment_mff[[#This Row],[LAD21]])/SUMIFS(gp_mff_index[Registered population 2027/28],gp_mff_index[LAD21],lad_payment_mff[[#This Row],[LAD21]])</f>
        <v>0.99264428622103729</v>
      </c>
      <c r="G119" s="96">
        <f>SUMIFS(gp_mff_index[Normalised Non-spec MFF WP 2028/29],gp_mff_index[LAD21],lad_payment_mff[[#This Row],[LAD21]])/SUMIFS(gp_mff_index[Registered population 2028/29],gp_mff_index[LAD21],lad_payment_mff[[#This Row],[LAD21]])</f>
        <v>0.99267965209955733</v>
      </c>
      <c r="H119" s="144">
        <v>1.0621734190548346</v>
      </c>
      <c r="I119" s="90">
        <f>SUMIFS(gp_mff_index[Normalised Specialised MFF 
(base year)],gp_mff_index[LAD21],lad_payment_mff[[#This Row],[LAD21]])/SUMIFS(gp_mff_index[Registered population (base year)],gp_mff_index[LAD21],lad_payment_mff[[#This Row],[LAD21]])</f>
        <v>0.9865949045093666</v>
      </c>
      <c r="J119" s="90">
        <f>SUMIFS(gp_mff_index[Normalised Specialised MFF 
2026/27],gp_mff_index[LAD21],lad_payment_mff[[#This Row],[LAD21]])/SUMIFS(gp_mff_index[Registered population 2026/27],gp_mff_index[LAD21],lad_payment_mff[[#This Row],[LAD21]])</f>
        <v>0.986638149898172</v>
      </c>
      <c r="K119" s="90">
        <f>SUMIFS(gp_mff_index[Normalised Specialised MFF 
2027/28],gp_mff_index[LAD21],lad_payment_mff[[#This Row],[LAD21]])/SUMIFS(gp_mff_index[Registered population 2027/28],gp_mff_index[LAD21],lad_payment_mff[[#This Row],[LAD21]])</f>
        <v>0.98668026117655416</v>
      </c>
      <c r="L119" s="90">
        <f>SUMIFS(gp_mff_index[Normalised Specialised MFF 
2028/29],gp_mff_index[LAD21],lad_payment_mff[[#This Row],[LAD21]])/SUMIFS(gp_mff_index[Registered population 2028/29],gp_mff_index[LAD21],lad_payment_mff[[#This Row],[LAD21]])</f>
        <v>0.98671121638391546</v>
      </c>
    </row>
    <row r="120" spans="1:12" x14ac:dyDescent="0.2">
      <c r="A120" s="65" t="s">
        <v>360</v>
      </c>
      <c r="B120" s="35" t="s">
        <v>669</v>
      </c>
      <c r="C120" s="143">
        <v>1.1076680249724538</v>
      </c>
      <c r="D120" s="90">
        <f>SUMIFS(gp_mff_index[Normalised Non-spec MFF WP (base year)],gp_mff_index[LAD21],lad_payment_mff[[#This Row],[LAD21]])/SUMIFS(gp_mff_index[Registered population (base year)],gp_mff_index[LAD21],lad_payment_mff[[#This Row],[LAD21]])</f>
        <v>1.0421684649519922</v>
      </c>
      <c r="E120" s="90">
        <f>SUMIFS(gp_mff_index[Normalised Non-spec MFF WP 2026/27],gp_mff_index[LAD21],lad_payment_mff[[#This Row],[LAD21]])/SUMIFS(gp_mff_index[Registered population 2026/27],gp_mff_index[LAD21],lad_payment_mff[[#This Row],[LAD21]])</f>
        <v>1.042221777858972</v>
      </c>
      <c r="F120" s="90">
        <f>SUMIFS(gp_mff_index[Normalised Non-spec MFF WP 2027/28],gp_mff_index[LAD21],lad_payment_mff[[#This Row],[LAD21]])/SUMIFS(gp_mff_index[Registered population 2027/28],gp_mff_index[LAD21],lad_payment_mff[[#This Row],[LAD21]])</f>
        <v>1.0422728154211329</v>
      </c>
      <c r="G120" s="96">
        <f>SUMIFS(gp_mff_index[Normalised Non-spec MFF WP 2028/29],gp_mff_index[LAD21],lad_payment_mff[[#This Row],[LAD21]])/SUMIFS(gp_mff_index[Registered population 2028/29],gp_mff_index[LAD21],lad_payment_mff[[#This Row],[LAD21]])</f>
        <v>1.0423099494622867</v>
      </c>
      <c r="H120" s="144">
        <v>1.1197327659442056</v>
      </c>
      <c r="I120" s="90">
        <f>SUMIFS(gp_mff_index[Normalised Specialised MFF 
(base year)],gp_mff_index[LAD21],lad_payment_mff[[#This Row],[LAD21]])/SUMIFS(gp_mff_index[Registered population (base year)],gp_mff_index[LAD21],lad_payment_mff[[#This Row],[LAD21]])</f>
        <v>1.0400586396482785</v>
      </c>
      <c r="J120" s="90">
        <f>SUMIFS(gp_mff_index[Normalised Specialised MFF 
2026/27],gp_mff_index[LAD21],lad_payment_mff[[#This Row],[LAD21]])/SUMIFS(gp_mff_index[Registered population 2026/27],gp_mff_index[LAD21],lad_payment_mff[[#This Row],[LAD21]])</f>
        <v>1.0401042285115971</v>
      </c>
      <c r="K120" s="90">
        <f>SUMIFS(gp_mff_index[Normalised Specialised MFF 
2027/28],gp_mff_index[LAD21],lad_payment_mff[[#This Row],[LAD21]])/SUMIFS(gp_mff_index[Registered population 2027/28],gp_mff_index[LAD21],lad_payment_mff[[#This Row],[LAD21]])</f>
        <v>1.040148621806869</v>
      </c>
      <c r="L120" s="90">
        <f>SUMIFS(gp_mff_index[Normalised Specialised MFF 
2028/29],gp_mff_index[LAD21],lad_payment_mff[[#This Row],[LAD21]])/SUMIFS(gp_mff_index[Registered population 2028/29],gp_mff_index[LAD21],lad_payment_mff[[#This Row],[LAD21]])</f>
        <v>1.0401812544818505</v>
      </c>
    </row>
    <row r="121" spans="1:12" x14ac:dyDescent="0.2">
      <c r="A121" s="65" t="s">
        <v>359</v>
      </c>
      <c r="B121" s="35" t="s">
        <v>668</v>
      </c>
      <c r="C121" s="143">
        <v>1.0675636234841794</v>
      </c>
      <c r="D121" s="90">
        <f>SUMIFS(gp_mff_index[Normalised Non-spec MFF WP (base year)],gp_mff_index[LAD21],lad_payment_mff[[#This Row],[LAD21]])/SUMIFS(gp_mff_index[Registered population (base year)],gp_mff_index[LAD21],lad_payment_mff[[#This Row],[LAD21]])</f>
        <v>1.0044355507623899</v>
      </c>
      <c r="E121" s="90">
        <f>SUMIFS(gp_mff_index[Normalised Non-spec MFF WP 2026/27],gp_mff_index[LAD21],lad_payment_mff[[#This Row],[LAD21]])/SUMIFS(gp_mff_index[Registered population 2026/27],gp_mff_index[LAD21],lad_payment_mff[[#This Row],[LAD21]])</f>
        <v>1.0044869334139348</v>
      </c>
      <c r="F121" s="90">
        <f>SUMIFS(gp_mff_index[Normalised Non-spec MFF WP 2027/28],gp_mff_index[LAD21],lad_payment_mff[[#This Row],[LAD21]])/SUMIFS(gp_mff_index[Registered population 2027/28],gp_mff_index[LAD21],lad_payment_mff[[#This Row],[LAD21]])</f>
        <v>1.0045361231021501</v>
      </c>
      <c r="G121" s="96">
        <f>SUMIFS(gp_mff_index[Normalised Non-spec MFF WP 2028/29],gp_mff_index[LAD21],lad_payment_mff[[#This Row],[LAD21]])/SUMIFS(gp_mff_index[Registered population 2028/29],gp_mff_index[LAD21],lad_payment_mff[[#This Row],[LAD21]])</f>
        <v>1.0045719126624104</v>
      </c>
      <c r="H121" s="144">
        <v>1.0692901846648148</v>
      </c>
      <c r="I121" s="90">
        <f>SUMIFS(gp_mff_index[Normalised Specialised MFF 
(base year)],gp_mff_index[LAD21],lad_payment_mff[[#This Row],[LAD21]])/SUMIFS(gp_mff_index[Registered population (base year)],gp_mff_index[LAD21],lad_payment_mff[[#This Row],[LAD21]])</f>
        <v>0.99320527957753657</v>
      </c>
      <c r="J121" s="90">
        <f>SUMIFS(gp_mff_index[Normalised Specialised MFF 
2026/27],gp_mff_index[LAD21],lad_payment_mff[[#This Row],[LAD21]])/SUMIFS(gp_mff_index[Registered population 2026/27],gp_mff_index[LAD21],lad_payment_mff[[#This Row],[LAD21]])</f>
        <v>0.99324881471874182</v>
      </c>
      <c r="K121" s="90">
        <f>SUMIFS(gp_mff_index[Normalised Specialised MFF 
2027/28],gp_mff_index[LAD21],lad_payment_mff[[#This Row],[LAD21]])/SUMIFS(gp_mff_index[Registered population 2027/28],gp_mff_index[LAD21],lad_payment_mff[[#This Row],[LAD21]])</f>
        <v>0.9932912081507651</v>
      </c>
      <c r="L121" s="90">
        <f>SUMIFS(gp_mff_index[Normalised Specialised MFF 
2028/29],gp_mff_index[LAD21],lad_payment_mff[[#This Row],[LAD21]])/SUMIFS(gp_mff_index[Registered population 2028/29],gp_mff_index[LAD21],lad_payment_mff[[#This Row],[LAD21]])</f>
        <v>0.99332237076395269</v>
      </c>
    </row>
    <row r="122" spans="1:12" x14ac:dyDescent="0.2">
      <c r="A122" s="65" t="s">
        <v>358</v>
      </c>
      <c r="B122" s="35" t="s">
        <v>667</v>
      </c>
      <c r="C122" s="143">
        <v>1.0661399310715338</v>
      </c>
      <c r="D122" s="90">
        <f>SUMIFS(gp_mff_index[Normalised Non-spec MFF WP (base year)],gp_mff_index[LAD21],lad_payment_mff[[#This Row],[LAD21]])/SUMIFS(gp_mff_index[Registered population (base year)],gp_mff_index[LAD21],lad_payment_mff[[#This Row],[LAD21]])</f>
        <v>1.0030960453304356</v>
      </c>
      <c r="E122" s="90">
        <f>SUMIFS(gp_mff_index[Normalised Non-spec MFF WP 2026/27],gp_mff_index[LAD21],lad_payment_mff[[#This Row],[LAD21]])/SUMIFS(gp_mff_index[Registered population 2026/27],gp_mff_index[LAD21],lad_payment_mff[[#This Row],[LAD21]])</f>
        <v>1.0031473594585811</v>
      </c>
      <c r="F122" s="90">
        <f>SUMIFS(gp_mff_index[Normalised Non-spec MFF WP 2027/28],gp_mff_index[LAD21],lad_payment_mff[[#This Row],[LAD21]])/SUMIFS(gp_mff_index[Registered population 2027/28],gp_mff_index[LAD21],lad_payment_mff[[#This Row],[LAD21]])</f>
        <v>1.0031964835479068</v>
      </c>
      <c r="G122" s="96">
        <f>SUMIFS(gp_mff_index[Normalised Non-spec MFF WP 2028/29],gp_mff_index[LAD21],lad_payment_mff[[#This Row],[LAD21]])/SUMIFS(gp_mff_index[Registered population 2028/29],gp_mff_index[LAD21],lad_payment_mff[[#This Row],[LAD21]])</f>
        <v>1.0032322253795589</v>
      </c>
      <c r="H122" s="144">
        <v>1.0696595292976436</v>
      </c>
      <c r="I122" s="90">
        <f>SUMIFS(gp_mff_index[Normalised Specialised MFF 
(base year)],gp_mff_index[LAD21],lad_payment_mff[[#This Row],[LAD21]])/SUMIFS(gp_mff_index[Registered population (base year)],gp_mff_index[LAD21],lad_payment_mff[[#This Row],[LAD21]])</f>
        <v>0.99354834364430966</v>
      </c>
      <c r="J122" s="90">
        <f>SUMIFS(gp_mff_index[Normalised Specialised MFF 
2026/27],gp_mff_index[LAD21],lad_payment_mff[[#This Row],[LAD21]])/SUMIFS(gp_mff_index[Registered population 2026/27],gp_mff_index[LAD21],lad_payment_mff[[#This Row],[LAD21]])</f>
        <v>0.99359189382303248</v>
      </c>
      <c r="K122" s="90">
        <f>SUMIFS(gp_mff_index[Normalised Specialised MFF 
2027/28],gp_mff_index[LAD21],lad_payment_mff[[#This Row],[LAD21]])/SUMIFS(gp_mff_index[Registered population 2027/28],gp_mff_index[LAD21],lad_payment_mff[[#This Row],[LAD21]])</f>
        <v>0.99363430189821433</v>
      </c>
      <c r="L122" s="90">
        <f>SUMIFS(gp_mff_index[Normalised Specialised MFF 
2028/29],gp_mff_index[LAD21],lad_payment_mff[[#This Row],[LAD21]])/SUMIFS(gp_mff_index[Registered population 2028/29],gp_mff_index[LAD21],lad_payment_mff[[#This Row],[LAD21]])</f>
        <v>0.99366547527531179</v>
      </c>
    </row>
    <row r="123" spans="1:12" x14ac:dyDescent="0.2">
      <c r="A123" s="65" t="s">
        <v>357</v>
      </c>
      <c r="B123" s="35" t="s">
        <v>666</v>
      </c>
      <c r="C123" s="143">
        <v>1.1239921717164332</v>
      </c>
      <c r="D123" s="90">
        <f>SUMIFS(gp_mff_index[Normalised Non-spec MFF WP (base year)],gp_mff_index[LAD21],lad_payment_mff[[#This Row],[LAD21]])/SUMIFS(gp_mff_index[Registered population (base year)],gp_mff_index[LAD21],lad_payment_mff[[#This Row],[LAD21]])</f>
        <v>1.0575273184805549</v>
      </c>
      <c r="E123" s="90">
        <f>SUMIFS(gp_mff_index[Normalised Non-spec MFF WP 2026/27],gp_mff_index[LAD21],lad_payment_mff[[#This Row],[LAD21]])/SUMIFS(gp_mff_index[Registered population 2026/27],gp_mff_index[LAD21],lad_payment_mff[[#This Row],[LAD21]])</f>
        <v>1.0575814170811721</v>
      </c>
      <c r="F123" s="90">
        <f>SUMIFS(gp_mff_index[Normalised Non-spec MFF WP 2027/28],gp_mff_index[LAD21],lad_payment_mff[[#This Row],[LAD21]])/SUMIFS(gp_mff_index[Registered population 2027/28],gp_mff_index[LAD21],lad_payment_mff[[#This Row],[LAD21]])</f>
        <v>1.0576332068043</v>
      </c>
      <c r="G123" s="96">
        <f>SUMIFS(gp_mff_index[Normalised Non-spec MFF WP 2028/29],gp_mff_index[LAD21],lad_payment_mff[[#This Row],[LAD21]])/SUMIFS(gp_mff_index[Registered population 2028/29],gp_mff_index[LAD21],lad_payment_mff[[#This Row],[LAD21]])</f>
        <v>1.0576708881046695</v>
      </c>
      <c r="H123" s="144">
        <v>1.1585746190665771</v>
      </c>
      <c r="I123" s="90">
        <f>SUMIFS(gp_mff_index[Normalised Specialised MFF 
(base year)],gp_mff_index[LAD21],lad_payment_mff[[#This Row],[LAD21]])/SUMIFS(gp_mff_index[Registered population (base year)],gp_mff_index[LAD21],lad_payment_mff[[#This Row],[LAD21]])</f>
        <v>1.0761367166221227</v>
      </c>
      <c r="J123" s="90">
        <f>SUMIFS(gp_mff_index[Normalised Specialised MFF 
2026/27],gp_mff_index[LAD21],lad_payment_mff[[#This Row],[LAD21]])/SUMIFS(gp_mff_index[Registered population 2026/27],gp_mff_index[LAD21],lad_payment_mff[[#This Row],[LAD21]])</f>
        <v>1.0761838868948537</v>
      </c>
      <c r="K123" s="90">
        <f>SUMIFS(gp_mff_index[Normalised Specialised MFF 
2027/28],gp_mff_index[LAD21],lad_payment_mff[[#This Row],[LAD21]])/SUMIFS(gp_mff_index[Registered population 2027/28],gp_mff_index[LAD21],lad_payment_mff[[#This Row],[LAD21]])</f>
        <v>1.0762298201270659</v>
      </c>
      <c r="L123" s="90">
        <f>SUMIFS(gp_mff_index[Normalised Specialised MFF 
2028/29],gp_mff_index[LAD21],lad_payment_mff[[#This Row],[LAD21]])/SUMIFS(gp_mff_index[Registered population 2028/29],gp_mff_index[LAD21],lad_payment_mff[[#This Row],[LAD21]])</f>
        <v>1.0762635847806861</v>
      </c>
    </row>
    <row r="124" spans="1:12" x14ac:dyDescent="0.2">
      <c r="A124" s="65" t="s">
        <v>356</v>
      </c>
      <c r="B124" s="35" t="s">
        <v>665</v>
      </c>
      <c r="C124" s="143">
        <v>1.1082101278383092</v>
      </c>
      <c r="D124" s="90">
        <f>SUMIFS(gp_mff_index[Normalised Non-spec MFF WP (base year)],gp_mff_index[LAD21],lad_payment_mff[[#This Row],[LAD21]])/SUMIFS(gp_mff_index[Registered population (base year)],gp_mff_index[LAD21],lad_payment_mff[[#This Row],[LAD21]])</f>
        <v>1.0426785117338959</v>
      </c>
      <c r="E124" s="90">
        <f>SUMIFS(gp_mff_index[Normalised Non-spec MFF WP 2026/27],gp_mff_index[LAD21],lad_payment_mff[[#This Row],[LAD21]])/SUMIFS(gp_mff_index[Registered population 2026/27],gp_mff_index[LAD21],lad_payment_mff[[#This Row],[LAD21]])</f>
        <v>1.0427318507327026</v>
      </c>
      <c r="F124" s="90">
        <f>SUMIFS(gp_mff_index[Normalised Non-spec MFF WP 2027/28],gp_mff_index[LAD21],lad_payment_mff[[#This Row],[LAD21]])/SUMIFS(gp_mff_index[Registered population 2027/28],gp_mff_index[LAD21],lad_payment_mff[[#This Row],[LAD21]])</f>
        <v>1.0427829132731117</v>
      </c>
      <c r="G124" s="96">
        <f>SUMIFS(gp_mff_index[Normalised Non-spec MFF WP 2028/29],gp_mff_index[LAD21],lad_payment_mff[[#This Row],[LAD21]])/SUMIFS(gp_mff_index[Registered population 2028/29],gp_mff_index[LAD21],lad_payment_mff[[#This Row],[LAD21]])</f>
        <v>1.0428200654880058</v>
      </c>
      <c r="H124" s="144">
        <v>1.1468598910617973</v>
      </c>
      <c r="I124" s="90">
        <f>SUMIFS(gp_mff_index[Normalised Specialised MFF 
(base year)],gp_mff_index[LAD21],lad_payment_mff[[#This Row],[LAD21]])/SUMIFS(gp_mff_index[Registered population (base year)],gp_mff_index[LAD21],lad_payment_mff[[#This Row],[LAD21]])</f>
        <v>1.0652555452899384</v>
      </c>
      <c r="J124" s="90">
        <f>SUMIFS(gp_mff_index[Normalised Specialised MFF 
2026/27],gp_mff_index[LAD21],lad_payment_mff[[#This Row],[LAD21]])/SUMIFS(gp_mff_index[Registered population 2026/27],gp_mff_index[LAD21],lad_payment_mff[[#This Row],[LAD21]])</f>
        <v>1.0653022386085675</v>
      </c>
      <c r="K124" s="90">
        <f>SUMIFS(gp_mff_index[Normalised Specialised MFF 
2027/28],gp_mff_index[LAD21],lad_payment_mff[[#This Row],[LAD21]])/SUMIFS(gp_mff_index[Registered population 2027/28],gp_mff_index[LAD21],lad_payment_mff[[#This Row],[LAD21]])</f>
        <v>1.0653477073948046</v>
      </c>
      <c r="L124" s="90">
        <f>SUMIFS(gp_mff_index[Normalised Specialised MFF 
2028/29],gp_mff_index[LAD21],lad_payment_mff[[#This Row],[LAD21]])/SUMIFS(gp_mff_index[Registered population 2028/29],gp_mff_index[LAD21],lad_payment_mff[[#This Row],[LAD21]])</f>
        <v>1.0653811306429342</v>
      </c>
    </row>
    <row r="125" spans="1:12" x14ac:dyDescent="0.2">
      <c r="A125" s="65" t="s">
        <v>355</v>
      </c>
      <c r="B125" s="35" t="s">
        <v>664</v>
      </c>
      <c r="C125" s="143">
        <v>1.1321709591018505</v>
      </c>
      <c r="D125" s="90">
        <f>SUMIFS(gp_mff_index[Normalised Non-spec MFF WP (base year)],gp_mff_index[LAD21],lad_payment_mff[[#This Row],[LAD21]])/SUMIFS(gp_mff_index[Registered population (base year)],gp_mff_index[LAD21],lad_payment_mff[[#This Row],[LAD21]])</f>
        <v>1.0652224709111233</v>
      </c>
      <c r="E125" s="90">
        <f>SUMIFS(gp_mff_index[Normalised Non-spec MFF WP 2026/27],gp_mff_index[LAD21],lad_payment_mff[[#This Row],[LAD21]])/SUMIFS(gp_mff_index[Registered population 2026/27],gp_mff_index[LAD21],lad_payment_mff[[#This Row],[LAD21]])</f>
        <v>1.0652769631630166</v>
      </c>
      <c r="F125" s="90">
        <f>SUMIFS(gp_mff_index[Normalised Non-spec MFF WP 2027/28],gp_mff_index[LAD21],lad_payment_mff[[#This Row],[LAD21]])/SUMIFS(gp_mff_index[Registered population 2027/28],gp_mff_index[LAD21],lad_payment_mff[[#This Row],[LAD21]])</f>
        <v>1.0653291297367515</v>
      </c>
      <c r="G125" s="96">
        <f>SUMIFS(gp_mff_index[Normalised Non-spec MFF WP 2028/29],gp_mff_index[LAD21],lad_payment_mff[[#This Row],[LAD21]])/SUMIFS(gp_mff_index[Registered population 2028/29],gp_mff_index[LAD21],lad_payment_mff[[#This Row],[LAD21]])</f>
        <v>1.0653670852270618</v>
      </c>
      <c r="H125" s="144">
        <v>1.1653286315962892</v>
      </c>
      <c r="I125" s="90">
        <f>SUMIFS(gp_mff_index[Normalised Specialised MFF 
(base year)],gp_mff_index[LAD21],lad_payment_mff[[#This Row],[LAD21]])/SUMIFS(gp_mff_index[Registered population (base year)],gp_mff_index[LAD21],lad_payment_mff[[#This Row],[LAD21]])</f>
        <v>1.0824101501568644</v>
      </c>
      <c r="J125" s="90">
        <f>SUMIFS(gp_mff_index[Normalised Specialised MFF 
2026/27],gp_mff_index[LAD21],lad_payment_mff[[#This Row],[LAD21]])/SUMIFS(gp_mff_index[Registered population 2026/27],gp_mff_index[LAD21],lad_payment_mff[[#This Row],[LAD21]])</f>
        <v>1.0824575954128415</v>
      </c>
      <c r="K125" s="90">
        <f>SUMIFS(gp_mff_index[Normalised Specialised MFF 
2027/28],gp_mff_index[LAD21],lad_payment_mff[[#This Row],[LAD21]])/SUMIFS(gp_mff_index[Registered population 2027/28],gp_mff_index[LAD21],lad_payment_mff[[#This Row],[LAD21]])</f>
        <v>1.0825037964168696</v>
      </c>
      <c r="L125" s="90">
        <f>SUMIFS(gp_mff_index[Normalised Specialised MFF 
2028/29],gp_mff_index[LAD21],lad_payment_mff[[#This Row],[LAD21]])/SUMIFS(gp_mff_index[Registered population 2028/29],gp_mff_index[LAD21],lad_payment_mff[[#This Row],[LAD21]])</f>
        <v>1.0825377579045024</v>
      </c>
    </row>
    <row r="126" spans="1:12" x14ac:dyDescent="0.2">
      <c r="A126" s="65" t="s">
        <v>354</v>
      </c>
      <c r="B126" s="35" t="s">
        <v>663</v>
      </c>
      <c r="C126" s="143">
        <v>1.0945296378210914</v>
      </c>
      <c r="D126" s="90">
        <f>SUMIFS(gp_mff_index[Normalised Non-spec MFF WP (base year)],gp_mff_index[LAD21],lad_payment_mff[[#This Row],[LAD21]])/SUMIFS(gp_mff_index[Registered population (base year)],gp_mff_index[LAD21],lad_payment_mff[[#This Row],[LAD21]])</f>
        <v>1.0298069879924849</v>
      </c>
      <c r="E126" s="90">
        <f>SUMIFS(gp_mff_index[Normalised Non-spec MFF WP 2026/27],gp_mff_index[LAD21],lad_payment_mff[[#This Row],[LAD21]])/SUMIFS(gp_mff_index[Registered population 2026/27],gp_mff_index[LAD21],lad_payment_mff[[#This Row],[LAD21]])</f>
        <v>1.0298596685388719</v>
      </c>
      <c r="F126" s="90">
        <f>SUMIFS(gp_mff_index[Normalised Non-spec MFF WP 2027/28],gp_mff_index[LAD21],lad_payment_mff[[#This Row],[LAD21]])/SUMIFS(gp_mff_index[Registered population 2027/28],gp_mff_index[LAD21],lad_payment_mff[[#This Row],[LAD21]])</f>
        <v>1.0299101007289919</v>
      </c>
      <c r="G126" s="96">
        <f>SUMIFS(gp_mff_index[Normalised Non-spec MFF WP 2028/29],gp_mff_index[LAD21],lad_payment_mff[[#This Row],[LAD21]])/SUMIFS(gp_mff_index[Registered population 2028/29],gp_mff_index[LAD21],lad_payment_mff[[#This Row],[LAD21]])</f>
        <v>1.0299467943119935</v>
      </c>
      <c r="H126" s="144">
        <v>1.1186245219477202</v>
      </c>
      <c r="I126" s="90">
        <f>SUMIFS(gp_mff_index[Normalised Specialised MFF 
(base year)],gp_mff_index[LAD21],lad_payment_mff[[#This Row],[LAD21]])/SUMIFS(gp_mff_index[Registered population (base year)],gp_mff_index[LAD21],lad_payment_mff[[#This Row],[LAD21]])</f>
        <v>1.0390292522994045</v>
      </c>
      <c r="J126" s="90">
        <f>SUMIFS(gp_mff_index[Normalised Specialised MFF 
2026/27],gp_mff_index[LAD21],lad_payment_mff[[#This Row],[LAD21]])/SUMIFS(gp_mff_index[Registered population 2026/27],gp_mff_index[LAD21],lad_payment_mff[[#This Row],[LAD21]])</f>
        <v>1.0390747960416151</v>
      </c>
      <c r="K126" s="90">
        <f>SUMIFS(gp_mff_index[Normalised Specialised MFF 
2027/28],gp_mff_index[LAD21],lad_payment_mff[[#This Row],[LAD21]])/SUMIFS(gp_mff_index[Registered population 2027/28],gp_mff_index[LAD21],lad_payment_mff[[#This Row],[LAD21]])</f>
        <v>1.0391191453990769</v>
      </c>
      <c r="L126" s="90">
        <f>SUMIFS(gp_mff_index[Normalised Specialised MFF 
2028/29],gp_mff_index[LAD21],lad_payment_mff[[#This Row],[LAD21]])/SUMIFS(gp_mff_index[Registered population 2028/29],gp_mff_index[LAD21],lad_payment_mff[[#This Row],[LAD21]])</f>
        <v>1.0391517457762041</v>
      </c>
    </row>
    <row r="127" spans="1:12" x14ac:dyDescent="0.2">
      <c r="A127" s="65" t="s">
        <v>353</v>
      </c>
      <c r="B127" s="35" t="s">
        <v>662</v>
      </c>
      <c r="C127" s="143">
        <v>1.1153162404631802</v>
      </c>
      <c r="D127" s="90">
        <f>SUMIFS(gp_mff_index[Normalised Non-spec MFF WP (base year)],gp_mff_index[LAD21],lad_payment_mff[[#This Row],[LAD21]])/SUMIFS(gp_mff_index[Registered population (base year)],gp_mff_index[LAD21],lad_payment_mff[[#This Row],[LAD21]])</f>
        <v>1.0493644197127088</v>
      </c>
      <c r="E127" s="90">
        <f>SUMIFS(gp_mff_index[Normalised Non-spec MFF WP 2026/27],gp_mff_index[LAD21],lad_payment_mff[[#This Row],[LAD21]])/SUMIFS(gp_mff_index[Registered population 2026/27],gp_mff_index[LAD21],lad_payment_mff[[#This Row],[LAD21]])</f>
        <v>1.0494181007341361</v>
      </c>
      <c r="F127" s="90">
        <f>SUMIFS(gp_mff_index[Normalised Non-spec MFF WP 2027/28],gp_mff_index[LAD21],lad_payment_mff[[#This Row],[LAD21]])/SUMIFS(gp_mff_index[Registered population 2027/28],gp_mff_index[LAD21],lad_payment_mff[[#This Row],[LAD21]])</f>
        <v>1.0494694906999624</v>
      </c>
      <c r="G127" s="96">
        <f>SUMIFS(gp_mff_index[Normalised Non-spec MFF WP 2028/29],gp_mff_index[LAD21],lad_payment_mff[[#This Row],[LAD21]])/SUMIFS(gp_mff_index[Registered population 2028/29],gp_mff_index[LAD21],lad_payment_mff[[#This Row],[LAD21]])</f>
        <v>1.049506881143883</v>
      </c>
      <c r="H127" s="144">
        <v>1.1523687559193383</v>
      </c>
      <c r="I127" s="90">
        <f>SUMIFS(gp_mff_index[Normalised Specialised MFF 
(base year)],gp_mff_index[LAD21],lad_payment_mff[[#This Row],[LAD21]])/SUMIFS(gp_mff_index[Registered population (base year)],gp_mff_index[LAD21],lad_payment_mff[[#This Row],[LAD21]])</f>
        <v>1.0703724291250829</v>
      </c>
      <c r="J127" s="90">
        <f>SUMIFS(gp_mff_index[Normalised Specialised MFF 
2026/27],gp_mff_index[LAD21],lad_payment_mff[[#This Row],[LAD21]])/SUMIFS(gp_mff_index[Registered population 2026/27],gp_mff_index[LAD21],lad_payment_mff[[#This Row],[LAD21]])</f>
        <v>1.0704193467319458</v>
      </c>
      <c r="K127" s="90">
        <f>SUMIFS(gp_mff_index[Normalised Specialised MFF 
2027/28],gp_mff_index[LAD21],lad_payment_mff[[#This Row],[LAD21]])/SUMIFS(gp_mff_index[Registered population 2027/28],gp_mff_index[LAD21],lad_payment_mff[[#This Row],[LAD21]])</f>
        <v>1.0704650339244621</v>
      </c>
      <c r="L127" s="90">
        <f>SUMIFS(gp_mff_index[Normalised Specialised MFF 
2028/29],gp_mff_index[LAD21],lad_payment_mff[[#This Row],[LAD21]])/SUMIFS(gp_mff_index[Registered population 2028/29],gp_mff_index[LAD21],lad_payment_mff[[#This Row],[LAD21]])</f>
        <v>1.0704986177189286</v>
      </c>
    </row>
    <row r="128" spans="1:12" x14ac:dyDescent="0.2">
      <c r="A128" s="65" t="s">
        <v>352</v>
      </c>
      <c r="B128" s="35" t="s">
        <v>661</v>
      </c>
      <c r="C128" s="143">
        <v>1.1146097123895784</v>
      </c>
      <c r="D128" s="90">
        <f>SUMIFS(gp_mff_index[Normalised Non-spec MFF WP (base year)],gp_mff_index[LAD21],lad_payment_mff[[#This Row],[LAD21]])/SUMIFS(gp_mff_index[Registered population (base year)],gp_mff_index[LAD21],lad_payment_mff[[#This Row],[LAD21]])</f>
        <v>1.0486996706531413</v>
      </c>
      <c r="E128" s="90">
        <f>SUMIFS(gp_mff_index[Normalised Non-spec MFF WP 2026/27],gp_mff_index[LAD21],lad_payment_mff[[#This Row],[LAD21]])/SUMIFS(gp_mff_index[Registered population 2026/27],gp_mff_index[LAD21],lad_payment_mff[[#This Row],[LAD21]])</f>
        <v>1.0487533176688342</v>
      </c>
      <c r="F128" s="90">
        <f>SUMIFS(gp_mff_index[Normalised Non-spec MFF WP 2027/28],gp_mff_index[LAD21],lad_payment_mff[[#This Row],[LAD21]])/SUMIFS(gp_mff_index[Registered population 2027/28],gp_mff_index[LAD21],lad_payment_mff[[#This Row],[LAD21]])</f>
        <v>1.0488046750802584</v>
      </c>
      <c r="G128" s="96">
        <f>SUMIFS(gp_mff_index[Normalised Non-spec MFF WP 2028/29],gp_mff_index[LAD21],lad_payment_mff[[#This Row],[LAD21]])/SUMIFS(gp_mff_index[Registered population 2028/29],gp_mff_index[LAD21],lad_payment_mff[[#This Row],[LAD21]])</f>
        <v>1.0488420418381661</v>
      </c>
      <c r="H128" s="144">
        <v>1.1550828658054799</v>
      </c>
      <c r="I128" s="90">
        <f>SUMIFS(gp_mff_index[Normalised Specialised MFF 
(base year)],gp_mff_index[LAD21],lad_payment_mff[[#This Row],[LAD21]])/SUMIFS(gp_mff_index[Registered population (base year)],gp_mff_index[LAD21],lad_payment_mff[[#This Row],[LAD21]])</f>
        <v>1.0728934176340286</v>
      </c>
      <c r="J128" s="90">
        <f>SUMIFS(gp_mff_index[Normalised Specialised MFF 
2026/27],gp_mff_index[LAD21],lad_payment_mff[[#This Row],[LAD21]])/SUMIFS(gp_mff_index[Registered population 2026/27],gp_mff_index[LAD21],lad_payment_mff[[#This Row],[LAD21]])</f>
        <v>1.0729404457433169</v>
      </c>
      <c r="K128" s="90">
        <f>SUMIFS(gp_mff_index[Normalised Specialised MFF 
2027/28],gp_mff_index[LAD21],lad_payment_mff[[#This Row],[LAD21]])/SUMIFS(gp_mff_index[Registered population 2027/28],gp_mff_index[LAD21],lad_payment_mff[[#This Row],[LAD21]])</f>
        <v>1.072986240540329</v>
      </c>
      <c r="L128" s="90">
        <f>SUMIFS(gp_mff_index[Normalised Specialised MFF 
2028/29],gp_mff_index[LAD21],lad_payment_mff[[#This Row],[LAD21]])/SUMIFS(gp_mff_index[Registered population 2028/29],gp_mff_index[LAD21],lad_payment_mff[[#This Row],[LAD21]])</f>
        <v>1.0730199034328376</v>
      </c>
    </row>
    <row r="129" spans="1:12" x14ac:dyDescent="0.2">
      <c r="A129" s="65" t="s">
        <v>351</v>
      </c>
      <c r="B129" s="35" t="s">
        <v>660</v>
      </c>
      <c r="C129" s="143">
        <v>1.0422700480612808</v>
      </c>
      <c r="D129" s="90">
        <f>SUMIFS(gp_mff_index[Normalised Non-spec MFF WP (base year)],gp_mff_index[LAD21],lad_payment_mff[[#This Row],[LAD21]])/SUMIFS(gp_mff_index[Registered population (base year)],gp_mff_index[LAD21],lad_payment_mff[[#This Row],[LAD21]])</f>
        <v>0.98063765637766487</v>
      </c>
      <c r="E129" s="90">
        <f>SUMIFS(gp_mff_index[Normalised Non-spec MFF WP 2026/27],gp_mff_index[LAD21],lad_payment_mff[[#This Row],[LAD21]])/SUMIFS(gp_mff_index[Registered population 2026/27],gp_mff_index[LAD21],lad_payment_mff[[#This Row],[LAD21]])</f>
        <v>0.98068782163013213</v>
      </c>
      <c r="F129" s="90">
        <f>SUMIFS(gp_mff_index[Normalised Non-spec MFF WP 2027/28],gp_mff_index[LAD21],lad_payment_mff[[#This Row],[LAD21]])/SUMIFS(gp_mff_index[Registered population 2027/28],gp_mff_index[LAD21],lad_payment_mff[[#This Row],[LAD21]])</f>
        <v>0.98073584587671692</v>
      </c>
      <c r="G129" s="96">
        <f>SUMIFS(gp_mff_index[Normalised Non-spec MFF WP 2028/29],gp_mff_index[LAD21],lad_payment_mff[[#This Row],[LAD21]])/SUMIFS(gp_mff_index[Registered population 2028/29],gp_mff_index[LAD21],lad_payment_mff[[#This Row],[LAD21]])</f>
        <v>0.98077078748194879</v>
      </c>
      <c r="H129" s="144">
        <v>1.1028626722477939</v>
      </c>
      <c r="I129" s="90">
        <f>SUMIFS(gp_mff_index[Normalised Specialised MFF 
(base year)],gp_mff_index[LAD21],lad_payment_mff[[#This Row],[LAD21]])/SUMIFS(gp_mff_index[Registered population (base year)],gp_mff_index[LAD21],lad_payment_mff[[#This Row],[LAD21]])</f>
        <v>1.0243889305585094</v>
      </c>
      <c r="J129" s="90">
        <f>SUMIFS(gp_mff_index[Normalised Specialised MFF 
2026/27],gp_mff_index[LAD21],lad_payment_mff[[#This Row],[LAD21]])/SUMIFS(gp_mff_index[Registered population 2026/27],gp_mff_index[LAD21],lad_payment_mff[[#This Row],[LAD21]])</f>
        <v>1.0244338325718776</v>
      </c>
      <c r="K129" s="90">
        <f>SUMIFS(gp_mff_index[Normalised Specialised MFF 
2027/28],gp_mff_index[LAD21],lad_payment_mff[[#This Row],[LAD21]])/SUMIFS(gp_mff_index[Registered population 2027/28],gp_mff_index[LAD21],lad_payment_mff[[#This Row],[LAD21]])</f>
        <v>1.024477557029837</v>
      </c>
      <c r="L129" s="90">
        <f>SUMIFS(gp_mff_index[Normalised Specialised MFF 
2028/29],gp_mff_index[LAD21],lad_payment_mff[[#This Row],[LAD21]])/SUMIFS(gp_mff_index[Registered population 2028/29],gp_mff_index[LAD21],lad_payment_mff[[#This Row],[LAD21]])</f>
        <v>1.0245096980551132</v>
      </c>
    </row>
    <row r="130" spans="1:12" x14ac:dyDescent="0.2">
      <c r="A130" s="65" t="s">
        <v>350</v>
      </c>
      <c r="B130" s="35" t="s">
        <v>659</v>
      </c>
      <c r="C130" s="143">
        <v>1.0426554364641845</v>
      </c>
      <c r="D130" s="90">
        <f>SUMIFS(gp_mff_index[Normalised Non-spec MFF WP (base year)],gp_mff_index[LAD21],lad_payment_mff[[#This Row],[LAD21]])/SUMIFS(gp_mff_index[Registered population (base year)],gp_mff_index[LAD21],lad_payment_mff[[#This Row],[LAD21]])</f>
        <v>0.98100025566843663</v>
      </c>
      <c r="E130" s="90">
        <f>SUMIFS(gp_mff_index[Normalised Non-spec MFF WP 2026/27],gp_mff_index[LAD21],lad_payment_mff[[#This Row],[LAD21]])/SUMIFS(gp_mff_index[Registered population 2026/27],gp_mff_index[LAD21],lad_payment_mff[[#This Row],[LAD21]])</f>
        <v>0.98105043946994164</v>
      </c>
      <c r="F130" s="90">
        <f>SUMIFS(gp_mff_index[Normalised Non-spec MFF WP 2027/28],gp_mff_index[LAD21],lad_payment_mff[[#This Row],[LAD21]])/SUMIFS(gp_mff_index[Registered population 2027/28],gp_mff_index[LAD21],lad_payment_mff[[#This Row],[LAD21]])</f>
        <v>0.98109848147390633</v>
      </c>
      <c r="G130" s="96">
        <f>SUMIFS(gp_mff_index[Normalised Non-spec MFF WP 2028/29],gp_mff_index[LAD21],lad_payment_mff[[#This Row],[LAD21]])/SUMIFS(gp_mff_index[Registered population 2028/29],gp_mff_index[LAD21],lad_payment_mff[[#This Row],[LAD21]])</f>
        <v>0.98113343599910197</v>
      </c>
      <c r="H130" s="144">
        <v>1.1062617447186098</v>
      </c>
      <c r="I130" s="90">
        <f>SUMIFS(gp_mff_index[Normalised Specialised MFF 
(base year)],gp_mff_index[LAD21],lad_payment_mff[[#This Row],[LAD21]])/SUMIFS(gp_mff_index[Registered population (base year)],gp_mff_index[LAD21],lad_payment_mff[[#This Row],[LAD21]])</f>
        <v>1.0275461434199935</v>
      </c>
      <c r="J130" s="90">
        <f>SUMIFS(gp_mff_index[Normalised Specialised MFF 
2026/27],gp_mff_index[LAD21],lad_payment_mff[[#This Row],[LAD21]])/SUMIFS(gp_mff_index[Registered population 2026/27],gp_mff_index[LAD21],lad_payment_mff[[#This Row],[LAD21]])</f>
        <v>1.02759118382339</v>
      </c>
      <c r="K130" s="90">
        <f>SUMIFS(gp_mff_index[Normalised Specialised MFF 
2027/28],gp_mff_index[LAD21],lad_payment_mff[[#This Row],[LAD21]])/SUMIFS(gp_mff_index[Registered population 2027/28],gp_mff_index[LAD21],lad_payment_mff[[#This Row],[LAD21]])</f>
        <v>1.0276350430420997</v>
      </c>
      <c r="L130" s="90">
        <f>SUMIFS(gp_mff_index[Normalised Specialised MFF 
2028/29],gp_mff_index[LAD21],lad_payment_mff[[#This Row],[LAD21]])/SUMIFS(gp_mff_index[Registered population 2028/29],gp_mff_index[LAD21],lad_payment_mff[[#This Row],[LAD21]])</f>
        <v>1.0276672831274669</v>
      </c>
    </row>
    <row r="131" spans="1:12" x14ac:dyDescent="0.2">
      <c r="A131" s="65" t="s">
        <v>349</v>
      </c>
      <c r="B131" s="35" t="s">
        <v>658</v>
      </c>
      <c r="C131" s="143">
        <v>1.137951172464998</v>
      </c>
      <c r="D131" s="90">
        <f>SUMIFS(gp_mff_index[Normalised Non-spec MFF WP (base year)],gp_mff_index[LAD21],lad_payment_mff[[#This Row],[LAD21]])/SUMIFS(gp_mff_index[Registered population (base year)],gp_mff_index[LAD21],lad_payment_mff[[#This Row],[LAD21]])</f>
        <v>1.0706608838218117</v>
      </c>
      <c r="E131" s="90">
        <f>SUMIFS(gp_mff_index[Normalised Non-spec MFF WP 2026/27],gp_mff_index[LAD21],lad_payment_mff[[#This Row],[LAD21]])/SUMIFS(gp_mff_index[Registered population 2026/27],gp_mff_index[LAD21],lad_payment_mff[[#This Row],[LAD21]])</f>
        <v>1.0707156542797815</v>
      </c>
      <c r="F131" s="90">
        <f>SUMIFS(gp_mff_index[Normalised Non-spec MFF WP 2027/28],gp_mff_index[LAD21],lad_payment_mff[[#This Row],[LAD21]])/SUMIFS(gp_mff_index[Registered population 2027/28],gp_mff_index[LAD21],lad_payment_mff[[#This Row],[LAD21]])</f>
        <v>1.070768087186023</v>
      </c>
      <c r="G131" s="96">
        <f>SUMIFS(gp_mff_index[Normalised Non-spec MFF WP 2028/29],gp_mff_index[LAD21],lad_payment_mff[[#This Row],[LAD21]])/SUMIFS(gp_mff_index[Registered population 2028/29],gp_mff_index[LAD21],lad_payment_mff[[#This Row],[LAD21]])</f>
        <v>1.0708062364552224</v>
      </c>
      <c r="H131" s="144">
        <v>1.1432081263098235</v>
      </c>
      <c r="I131" s="90">
        <f>SUMIFS(gp_mff_index[Normalised Specialised MFF 
(base year)],gp_mff_index[LAD21],lad_payment_mff[[#This Row],[LAD21]])/SUMIFS(gp_mff_index[Registered population (base year)],gp_mff_index[LAD21],lad_payment_mff[[#This Row],[LAD21]])</f>
        <v>1.0618636203630576</v>
      </c>
      <c r="J131" s="90">
        <f>SUMIFS(gp_mff_index[Normalised Specialised MFF 
2026/27],gp_mff_index[LAD21],lad_payment_mff[[#This Row],[LAD21]])/SUMIFS(gp_mff_index[Registered population 2026/27],gp_mff_index[LAD21],lad_payment_mff[[#This Row],[LAD21]])</f>
        <v>1.0619101650035285</v>
      </c>
      <c r="K131" s="90">
        <f>SUMIFS(gp_mff_index[Normalised Specialised MFF 
2027/28],gp_mff_index[LAD21],lad_payment_mff[[#This Row],[LAD21]])/SUMIFS(gp_mff_index[Registered population 2027/28],gp_mff_index[LAD21],lad_payment_mff[[#This Row],[LAD21]])</f>
        <v>1.0619554890106939</v>
      </c>
      <c r="L131" s="90">
        <f>SUMIFS(gp_mff_index[Normalised Specialised MFF 
2028/29],gp_mff_index[LAD21],lad_payment_mff[[#This Row],[LAD21]])/SUMIFS(gp_mff_index[Registered population 2028/29],gp_mff_index[LAD21],lad_payment_mff[[#This Row],[LAD21]])</f>
        <v>1.0619888058344553</v>
      </c>
    </row>
    <row r="132" spans="1:12" x14ac:dyDescent="0.2">
      <c r="A132" s="65" t="s">
        <v>348</v>
      </c>
      <c r="B132" s="35" t="s">
        <v>657</v>
      </c>
      <c r="C132" s="143">
        <v>1.0418606374616777</v>
      </c>
      <c r="D132" s="90">
        <f>SUMIFS(gp_mff_index[Normalised Non-spec MFF WP (base year)],gp_mff_index[LAD21],lad_payment_mff[[#This Row],[LAD21]])/SUMIFS(gp_mff_index[Registered population (base year)],gp_mff_index[LAD21],lad_payment_mff[[#This Row],[LAD21]])</f>
        <v>0.9802524553909947</v>
      </c>
      <c r="E132" s="90">
        <f>SUMIFS(gp_mff_index[Normalised Non-spec MFF WP 2026/27],gp_mff_index[LAD21],lad_payment_mff[[#This Row],[LAD21]])/SUMIFS(gp_mff_index[Registered population 2026/27],gp_mff_index[LAD21],lad_payment_mff[[#This Row],[LAD21]])</f>
        <v>0.98030260093821697</v>
      </c>
      <c r="F132" s="90">
        <f>SUMIFS(gp_mff_index[Normalised Non-spec MFF WP 2027/28],gp_mff_index[LAD21],lad_payment_mff[[#This Row],[LAD21]])/SUMIFS(gp_mff_index[Registered population 2027/28],gp_mff_index[LAD21],lad_payment_mff[[#This Row],[LAD21]])</f>
        <v>0.98035060632055915</v>
      </c>
      <c r="G132" s="96">
        <f>SUMIFS(gp_mff_index[Normalised Non-spec MFF WP 2028/29],gp_mff_index[LAD21],lad_payment_mff[[#This Row],[LAD21]])/SUMIFS(gp_mff_index[Registered population 2028/29],gp_mff_index[LAD21],lad_payment_mff[[#This Row],[LAD21]])</f>
        <v>0.9803855342004979</v>
      </c>
      <c r="H132" s="144">
        <v>1.0940233094211003</v>
      </c>
      <c r="I132" s="90">
        <f>SUMIFS(gp_mff_index[Normalised Specialised MFF 
(base year)],gp_mff_index[LAD21],lad_payment_mff[[#This Row],[LAD21]])/SUMIFS(gp_mff_index[Registered population (base year)],gp_mff_index[LAD21],lad_payment_mff[[#This Row],[LAD21]])</f>
        <v>1.016178528972971</v>
      </c>
      <c r="J132" s="90">
        <f>SUMIFS(gp_mff_index[Normalised Specialised MFF 
2026/27],gp_mff_index[LAD21],lad_payment_mff[[#This Row],[LAD21]])/SUMIFS(gp_mff_index[Registered population 2026/27],gp_mff_index[LAD21],lad_payment_mff[[#This Row],[LAD21]])</f>
        <v>1.016223071100018</v>
      </c>
      <c r="K132" s="90">
        <f>SUMIFS(gp_mff_index[Normalised Specialised MFF 
2027/28],gp_mff_index[LAD21],lad_payment_mff[[#This Row],[LAD21]])/SUMIFS(gp_mff_index[Registered population 2027/28],gp_mff_index[LAD21],lad_payment_mff[[#This Row],[LAD21]])</f>
        <v>1.0162664451096797</v>
      </c>
      <c r="L132" s="90">
        <f>SUMIFS(gp_mff_index[Normalised Specialised MFF 
2028/29],gp_mff_index[LAD21],lad_payment_mff[[#This Row],[LAD21]])/SUMIFS(gp_mff_index[Registered population 2028/29],gp_mff_index[LAD21],lad_payment_mff[[#This Row],[LAD21]])</f>
        <v>1.0162983285270151</v>
      </c>
    </row>
    <row r="133" spans="1:12" x14ac:dyDescent="0.2">
      <c r="A133" s="65" t="s">
        <v>347</v>
      </c>
      <c r="B133" s="35" t="s">
        <v>656</v>
      </c>
      <c r="C133" s="143">
        <v>1.1358920113624307</v>
      </c>
      <c r="D133" s="90">
        <f>SUMIFS(gp_mff_index[Normalised Non-spec MFF WP (base year)],gp_mff_index[LAD21],lad_payment_mff[[#This Row],[LAD21]])/SUMIFS(gp_mff_index[Registered population (base year)],gp_mff_index[LAD21],lad_payment_mff[[#This Row],[LAD21]])</f>
        <v>1.068723486770556</v>
      </c>
      <c r="E133" s="90">
        <f>SUMIFS(gp_mff_index[Normalised Non-spec MFF WP 2026/27],gp_mff_index[LAD21],lad_payment_mff[[#This Row],[LAD21]])/SUMIFS(gp_mff_index[Registered population 2026/27],gp_mff_index[LAD21],lad_payment_mff[[#This Row],[LAD21]])</f>
        <v>1.0687781581195317</v>
      </c>
      <c r="F133" s="90">
        <f>SUMIFS(gp_mff_index[Normalised Non-spec MFF WP 2027/28],gp_mff_index[LAD21],lad_payment_mff[[#This Row],[LAD21]])/SUMIFS(gp_mff_index[Registered population 2027/28],gp_mff_index[LAD21],lad_payment_mff[[#This Row],[LAD21]])</f>
        <v>1.068830496146657</v>
      </c>
      <c r="G133" s="96">
        <f>SUMIFS(gp_mff_index[Normalised Non-spec MFF WP 2028/29],gp_mff_index[LAD21],lad_payment_mff[[#This Row],[LAD21]])/SUMIFS(gp_mff_index[Registered population 2028/29],gp_mff_index[LAD21],lad_payment_mff[[#This Row],[LAD21]])</f>
        <v>1.0688685763834667</v>
      </c>
      <c r="H133" s="144">
        <v>1.1415403622686204</v>
      </c>
      <c r="I133" s="90">
        <f>SUMIFS(gp_mff_index[Normalised Specialised MFF 
(base year)],gp_mff_index[LAD21],lad_payment_mff[[#This Row],[LAD21]])/SUMIFS(gp_mff_index[Registered population (base year)],gp_mff_index[LAD21],lad_payment_mff[[#This Row],[LAD21]])</f>
        <v>1.0603145253890562</v>
      </c>
      <c r="J133" s="90">
        <f>SUMIFS(gp_mff_index[Normalised Specialised MFF 
2026/27],gp_mff_index[LAD21],lad_payment_mff[[#This Row],[LAD21]])/SUMIFS(gp_mff_index[Registered population 2026/27],gp_mff_index[LAD21],lad_payment_mff[[#This Row],[LAD21]])</f>
        <v>1.0603610021280891</v>
      </c>
      <c r="K133" s="90">
        <f>SUMIFS(gp_mff_index[Normalised Specialised MFF 
2027/28],gp_mff_index[LAD21],lad_payment_mff[[#This Row],[LAD21]])/SUMIFS(gp_mff_index[Registered population 2027/28],gp_mff_index[LAD21],lad_payment_mff[[#This Row],[LAD21]])</f>
        <v>1.0604062600145292</v>
      </c>
      <c r="L133" s="90">
        <f>SUMIFS(gp_mff_index[Normalised Specialised MFF 
2028/29],gp_mff_index[LAD21],lad_payment_mff[[#This Row],[LAD21]])/SUMIFS(gp_mff_index[Registered population 2028/29],gp_mff_index[LAD21],lad_payment_mff[[#This Row],[LAD21]])</f>
        <v>1.0604395282341941</v>
      </c>
    </row>
    <row r="134" spans="1:12" x14ac:dyDescent="0.2">
      <c r="A134" s="65" t="s">
        <v>346</v>
      </c>
      <c r="B134" s="35" t="s">
        <v>655</v>
      </c>
      <c r="C134" s="143">
        <v>1.0594610653382524</v>
      </c>
      <c r="D134" s="90">
        <f>SUMIFS(gp_mff_index[Normalised Non-spec MFF WP (base year)],gp_mff_index[LAD21],lad_payment_mff[[#This Row],[LAD21]])/SUMIFS(gp_mff_index[Registered population (base year)],gp_mff_index[LAD21],lad_payment_mff[[#This Row],[LAD21]])</f>
        <v>0.99681211991961993</v>
      </c>
      <c r="E134" s="90">
        <f>SUMIFS(gp_mff_index[Normalised Non-spec MFF WP 2026/27],gp_mff_index[LAD21],lad_payment_mff[[#This Row],[LAD21]])/SUMIFS(gp_mff_index[Registered population 2026/27],gp_mff_index[LAD21],lad_payment_mff[[#This Row],[LAD21]])</f>
        <v>0.99686311258886129</v>
      </c>
      <c r="F134" s="90">
        <f>SUMIFS(gp_mff_index[Normalised Non-spec MFF WP 2027/28],gp_mff_index[LAD21],lad_payment_mff[[#This Row],[LAD21]])/SUMIFS(gp_mff_index[Registered population 2027/28],gp_mff_index[LAD21],lad_payment_mff[[#This Row],[LAD21]])</f>
        <v>0.99691192893884994</v>
      </c>
      <c r="G134" s="96">
        <f>SUMIFS(gp_mff_index[Normalised Non-spec MFF WP 2028/29],gp_mff_index[LAD21],lad_payment_mff[[#This Row],[LAD21]])/SUMIFS(gp_mff_index[Registered population 2028/29],gp_mff_index[LAD21],lad_payment_mff[[#This Row],[LAD21]])</f>
        <v>0.99694744686472059</v>
      </c>
      <c r="H134" s="144">
        <v>1.1102732902482089</v>
      </c>
      <c r="I134" s="90">
        <f>SUMIFS(gp_mff_index[Normalised Specialised MFF 
(base year)],gp_mff_index[LAD21],lad_payment_mff[[#This Row],[LAD21]])/SUMIFS(gp_mff_index[Registered population (base year)],gp_mff_index[LAD21],lad_payment_mff[[#This Row],[LAD21]])</f>
        <v>1.0312722490706419</v>
      </c>
      <c r="J134" s="90">
        <f>SUMIFS(gp_mff_index[Normalised Specialised MFF 
2026/27],gp_mff_index[LAD21],lad_payment_mff[[#This Row],[LAD21]])/SUMIFS(gp_mff_index[Registered population 2026/27],gp_mff_index[LAD21],lad_payment_mff[[#This Row],[LAD21]])</f>
        <v>1.0313174528003304</v>
      </c>
      <c r="K134" s="90">
        <f>SUMIFS(gp_mff_index[Normalised Specialised MFF 
2027/28],gp_mff_index[LAD21],lad_payment_mff[[#This Row],[LAD21]])/SUMIFS(gp_mff_index[Registered population 2027/28],gp_mff_index[LAD21],lad_payment_mff[[#This Row],[LAD21]])</f>
        <v>1.0313614710621011</v>
      </c>
      <c r="L134" s="90">
        <f>SUMIFS(gp_mff_index[Normalised Specialised MFF 
2028/29],gp_mff_index[LAD21],lad_payment_mff[[#This Row],[LAD21]])/SUMIFS(gp_mff_index[Registered population 2028/29],gp_mff_index[LAD21],lad_payment_mff[[#This Row],[LAD21]])</f>
        <v>1.0313938280570241</v>
      </c>
    </row>
    <row r="135" spans="1:12" x14ac:dyDescent="0.2">
      <c r="A135" s="65" t="s">
        <v>345</v>
      </c>
      <c r="B135" s="35" t="s">
        <v>654</v>
      </c>
      <c r="C135" s="143">
        <v>1.0982483627758963</v>
      </c>
      <c r="D135" s="90">
        <f>SUMIFS(gp_mff_index[Normalised Non-spec MFF WP (base year)],gp_mff_index[LAD21],lad_payment_mff[[#This Row],[LAD21]])/SUMIFS(gp_mff_index[Registered population (base year)],gp_mff_index[LAD21],lad_payment_mff[[#This Row],[LAD21]])</f>
        <v>1.0333058141663529</v>
      </c>
      <c r="E135" s="90">
        <f>SUMIFS(gp_mff_index[Normalised Non-spec MFF WP 2026/27],gp_mff_index[LAD21],lad_payment_mff[[#This Row],[LAD21]])/SUMIFS(gp_mff_index[Registered population 2026/27],gp_mff_index[LAD21],lad_payment_mff[[#This Row],[LAD21]])</f>
        <v>1.0333586736978069</v>
      </c>
      <c r="F135" s="90">
        <f>SUMIFS(gp_mff_index[Normalised Non-spec MFF WP 2027/28],gp_mff_index[LAD21],lad_payment_mff[[#This Row],[LAD21]])/SUMIFS(gp_mff_index[Registered population 2027/28],gp_mff_index[LAD21],lad_payment_mff[[#This Row],[LAD21]])</f>
        <v>1.0334092772340799</v>
      </c>
      <c r="G135" s="96">
        <f>SUMIFS(gp_mff_index[Normalised Non-spec MFF WP 2028/29],gp_mff_index[LAD21],lad_payment_mff[[#This Row],[LAD21]])/SUMIFS(gp_mff_index[Registered population 2028/29],gp_mff_index[LAD21],lad_payment_mff[[#This Row],[LAD21]])</f>
        <v>1.0334460954855591</v>
      </c>
      <c r="H135" s="144">
        <v>1.1276933060806305</v>
      </c>
      <c r="I135" s="90">
        <f>SUMIFS(gp_mff_index[Normalised Specialised MFF 
(base year)],gp_mff_index[LAD21],lad_payment_mff[[#This Row],[LAD21]])/SUMIFS(gp_mff_index[Registered population (base year)],gp_mff_index[LAD21],lad_payment_mff[[#This Row],[LAD21]])</f>
        <v>1.047452750812093</v>
      </c>
      <c r="J135" s="90">
        <f>SUMIFS(gp_mff_index[Normalised Specialised MFF 
2026/27],gp_mff_index[LAD21],lad_payment_mff[[#This Row],[LAD21]])/SUMIFS(gp_mff_index[Registered population 2026/27],gp_mff_index[LAD21],lad_payment_mff[[#This Row],[LAD21]])</f>
        <v>1.0474986637812935</v>
      </c>
      <c r="K135" s="90">
        <f>SUMIFS(gp_mff_index[Normalised Specialised MFF 
2027/28],gp_mff_index[LAD21],lad_payment_mff[[#This Row],[LAD21]])/SUMIFS(gp_mff_index[Registered population 2027/28],gp_mff_index[LAD21],lad_payment_mff[[#This Row],[LAD21]])</f>
        <v>1.0475433726827694</v>
      </c>
      <c r="L135" s="90">
        <f>SUMIFS(gp_mff_index[Normalised Specialised MFF 
2028/29],gp_mff_index[LAD21],lad_payment_mff[[#This Row],[LAD21]])/SUMIFS(gp_mff_index[Registered population 2028/29],gp_mff_index[LAD21],lad_payment_mff[[#This Row],[LAD21]])</f>
        <v>1.0475762373539259</v>
      </c>
    </row>
    <row r="136" spans="1:12" x14ac:dyDescent="0.2">
      <c r="A136" s="65" t="s">
        <v>344</v>
      </c>
      <c r="B136" s="35" t="s">
        <v>653</v>
      </c>
      <c r="C136" s="143">
        <v>1.042383678218364</v>
      </c>
      <c r="D136" s="90">
        <f>SUMIFS(gp_mff_index[Normalised Non-spec MFF WP (base year)],gp_mff_index[LAD21],lad_payment_mff[[#This Row],[LAD21]])/SUMIFS(gp_mff_index[Registered population (base year)],gp_mff_index[LAD21],lad_payment_mff[[#This Row],[LAD21]])</f>
        <v>0.98074456726044879</v>
      </c>
      <c r="E136" s="90">
        <f>SUMIFS(gp_mff_index[Normalised Non-spec MFF WP 2026/27],gp_mff_index[LAD21],lad_payment_mff[[#This Row],[LAD21]])/SUMIFS(gp_mff_index[Registered population 2026/27],gp_mff_index[LAD21],lad_payment_mff[[#This Row],[LAD21]])</f>
        <v>0.98079473798202144</v>
      </c>
      <c r="F136" s="90">
        <f>SUMIFS(gp_mff_index[Normalised Non-spec MFF WP 2027/28],gp_mff_index[LAD21],lad_payment_mff[[#This Row],[LAD21]])/SUMIFS(gp_mff_index[Registered population 2027/28],gp_mff_index[LAD21],lad_payment_mff[[#This Row],[LAD21]])</f>
        <v>0.98084276746429577</v>
      </c>
      <c r="G136" s="96">
        <f>SUMIFS(gp_mff_index[Normalised Non-spec MFF WP 2028/29],gp_mff_index[LAD21],lad_payment_mff[[#This Row],[LAD21]])/SUMIFS(gp_mff_index[Registered population 2028/29],gp_mff_index[LAD21],lad_payment_mff[[#This Row],[LAD21]])</f>
        <v>0.98087771287892356</v>
      </c>
      <c r="H136" s="144">
        <v>1.0997785539306146</v>
      </c>
      <c r="I136" s="90">
        <f>SUMIFS(gp_mff_index[Normalised Specialised MFF 
(base year)],gp_mff_index[LAD21],lad_payment_mff[[#This Row],[LAD21]])/SUMIFS(gp_mff_index[Registered population (base year)],gp_mff_index[LAD21],lad_payment_mff[[#This Row],[LAD21]])</f>
        <v>1.0215242614168736</v>
      </c>
      <c r="J136" s="90">
        <f>SUMIFS(gp_mff_index[Normalised Specialised MFF 
2026/27],gp_mff_index[LAD21],lad_payment_mff[[#This Row],[LAD21]])/SUMIFS(gp_mff_index[Registered population 2026/27],gp_mff_index[LAD21],lad_payment_mff[[#This Row],[LAD21]])</f>
        <v>1.021569037863272</v>
      </c>
      <c r="K136" s="90">
        <f>SUMIFS(gp_mff_index[Normalised Specialised MFF 
2027/28],gp_mff_index[LAD21],lad_payment_mff[[#This Row],[LAD21]])/SUMIFS(gp_mff_index[Registered population 2027/28],gp_mff_index[LAD21],lad_payment_mff[[#This Row],[LAD21]])</f>
        <v>1.021612640047258</v>
      </c>
      <c r="L136" s="90">
        <f>SUMIFS(gp_mff_index[Normalised Specialised MFF 
2028/29],gp_mff_index[LAD21],lad_payment_mff[[#This Row],[LAD21]])/SUMIFS(gp_mff_index[Registered population 2028/29],gp_mff_index[LAD21],lad_payment_mff[[#This Row],[LAD21]])</f>
        <v>1.0216446911912402</v>
      </c>
    </row>
    <row r="137" spans="1:12" x14ac:dyDescent="0.2">
      <c r="A137" s="65" t="s">
        <v>343</v>
      </c>
      <c r="B137" s="35" t="s">
        <v>652</v>
      </c>
      <c r="C137" s="143">
        <v>1.0567004103453974</v>
      </c>
      <c r="D137" s="90">
        <f>SUMIFS(gp_mff_index[Normalised Non-spec MFF WP (base year)],gp_mff_index[LAD21],lad_payment_mff[[#This Row],[LAD21]])/SUMIFS(gp_mff_index[Registered population (base year)],gp_mff_index[LAD21],lad_payment_mff[[#This Row],[LAD21]])</f>
        <v>0.99421471030653796</v>
      </c>
      <c r="E137" s="90">
        <f>SUMIFS(gp_mff_index[Normalised Non-spec MFF WP 2026/27],gp_mff_index[LAD21],lad_payment_mff[[#This Row],[LAD21]])/SUMIFS(gp_mff_index[Registered population 2026/27],gp_mff_index[LAD21],lad_payment_mff[[#This Row],[LAD21]])</f>
        <v>0.99426557010334937</v>
      </c>
      <c r="F137" s="90">
        <f>SUMIFS(gp_mff_index[Normalised Non-spec MFF WP 2027/28],gp_mff_index[LAD21],lad_payment_mff[[#This Row],[LAD21]])/SUMIFS(gp_mff_index[Registered population 2027/28],gp_mff_index[LAD21],lad_payment_mff[[#This Row],[LAD21]])</f>
        <v>0.99431425925177663</v>
      </c>
      <c r="G137" s="96">
        <f>SUMIFS(gp_mff_index[Normalised Non-spec MFF WP 2028/29],gp_mff_index[LAD21],lad_payment_mff[[#This Row],[LAD21]])/SUMIFS(gp_mff_index[Registered population 2028/29],gp_mff_index[LAD21],lad_payment_mff[[#This Row],[LAD21]])</f>
        <v>0.99434968462801043</v>
      </c>
      <c r="H137" s="144">
        <v>1.1163778327002816</v>
      </c>
      <c r="I137" s="90">
        <f>SUMIFS(gp_mff_index[Normalised Specialised MFF 
(base year)],gp_mff_index[LAD21],lad_payment_mff[[#This Row],[LAD21]])/SUMIFS(gp_mff_index[Registered population (base year)],gp_mff_index[LAD21],lad_payment_mff[[#This Row],[LAD21]])</f>
        <v>1.0369424253050794</v>
      </c>
      <c r="J137" s="90">
        <f>SUMIFS(gp_mff_index[Normalised Specialised MFF 
2026/27],gp_mff_index[LAD21],lad_payment_mff[[#This Row],[LAD21]])/SUMIFS(gp_mff_index[Registered population 2026/27],gp_mff_index[LAD21],lad_payment_mff[[#This Row],[LAD21]])</f>
        <v>1.0369878775754546</v>
      </c>
      <c r="K137" s="90">
        <f>SUMIFS(gp_mff_index[Normalised Specialised MFF 
2027/28],gp_mff_index[LAD21],lad_payment_mff[[#This Row],[LAD21]])/SUMIFS(gp_mff_index[Registered population 2027/28],gp_mff_index[LAD21],lad_payment_mff[[#This Row],[LAD21]])</f>
        <v>1.0370321378599321</v>
      </c>
      <c r="L137" s="90">
        <f>SUMIFS(gp_mff_index[Normalised Specialised MFF 
2028/29],gp_mff_index[LAD21],lad_payment_mff[[#This Row],[LAD21]])/SUMIFS(gp_mff_index[Registered population 2028/29],gp_mff_index[LAD21],lad_payment_mff[[#This Row],[LAD21]])</f>
        <v>1.0370646727611899</v>
      </c>
    </row>
    <row r="138" spans="1:12" x14ac:dyDescent="0.2">
      <c r="A138" s="65" t="s">
        <v>342</v>
      </c>
      <c r="B138" s="35" t="s">
        <v>651</v>
      </c>
      <c r="C138" s="143">
        <v>1.0413360504740288</v>
      </c>
      <c r="D138" s="90">
        <f>SUMIFS(gp_mff_index[Normalised Non-spec MFF WP (base year)],gp_mff_index[LAD21],lad_payment_mff[[#This Row],[LAD21]])/SUMIFS(gp_mff_index[Registered population (base year)],gp_mff_index[LAD21],lad_payment_mff[[#This Row],[LAD21]])</f>
        <v>0.97975888872361372</v>
      </c>
      <c r="E138" s="90">
        <f>SUMIFS(gp_mff_index[Normalised Non-spec MFF WP 2026/27],gp_mff_index[LAD21],lad_payment_mff[[#This Row],[LAD21]])/SUMIFS(gp_mff_index[Registered population 2026/27],gp_mff_index[LAD21],lad_payment_mff[[#This Row],[LAD21]])</f>
        <v>0.97980900902206303</v>
      </c>
      <c r="F138" s="90">
        <f>SUMIFS(gp_mff_index[Normalised Non-spec MFF WP 2027/28],gp_mff_index[LAD21],lad_payment_mff[[#This Row],[LAD21]])/SUMIFS(gp_mff_index[Registered population 2027/28],gp_mff_index[LAD21],lad_payment_mff[[#This Row],[LAD21]])</f>
        <v>0.97985699023322692</v>
      </c>
      <c r="G138" s="96">
        <f>SUMIFS(gp_mff_index[Normalised Non-spec MFF WP 2028/29],gp_mff_index[LAD21],lad_payment_mff[[#This Row],[LAD21]])/SUMIFS(gp_mff_index[Registered population 2028/29],gp_mff_index[LAD21],lad_payment_mff[[#This Row],[LAD21]])</f>
        <v>0.97989190052663822</v>
      </c>
      <c r="H138" s="144">
        <v>1.0966305828296103</v>
      </c>
      <c r="I138" s="90">
        <f>SUMIFS(gp_mff_index[Normalised Specialised MFF 
(base year)],gp_mff_index[LAD21],lad_payment_mff[[#This Row],[LAD21]])/SUMIFS(gp_mff_index[Registered population (base year)],gp_mff_index[LAD21],lad_payment_mff[[#This Row],[LAD21]])</f>
        <v>1.018600282910088</v>
      </c>
      <c r="J138" s="90">
        <f>SUMIFS(gp_mff_index[Normalised Specialised MFF 
2026/27],gp_mff_index[LAD21],lad_payment_mff[[#This Row],[LAD21]])/SUMIFS(gp_mff_index[Registered population 2026/27],gp_mff_index[LAD21],lad_payment_mff[[#This Row],[LAD21]])</f>
        <v>1.0186449311898143</v>
      </c>
      <c r="K138" s="90">
        <f>SUMIFS(gp_mff_index[Normalised Specialised MFF 
2027/28],gp_mff_index[LAD21],lad_payment_mff[[#This Row],[LAD21]])/SUMIFS(gp_mff_index[Registered population 2027/28],gp_mff_index[LAD21],lad_payment_mff[[#This Row],[LAD21]])</f>
        <v>1.0186884085682983</v>
      </c>
      <c r="L138" s="90">
        <f>SUMIFS(gp_mff_index[Normalised Specialised MFF 
2028/29],gp_mff_index[LAD21],lad_payment_mff[[#This Row],[LAD21]])/SUMIFS(gp_mff_index[Registered population 2028/29],gp_mff_index[LAD21],lad_payment_mff[[#This Row],[LAD21]])</f>
        <v>1.0187203679701085</v>
      </c>
    </row>
    <row r="139" spans="1:12" x14ac:dyDescent="0.2">
      <c r="A139" s="65" t="s">
        <v>341</v>
      </c>
      <c r="B139" s="35" t="s">
        <v>650</v>
      </c>
      <c r="C139" s="143">
        <v>1.0617495186864483</v>
      </c>
      <c r="D139" s="90">
        <f>SUMIFS(gp_mff_index[Normalised Non-spec MFF WP (base year)],gp_mff_index[LAD21],lad_payment_mff[[#This Row],[LAD21]])/SUMIFS(gp_mff_index[Registered population (base year)],gp_mff_index[LAD21],lad_payment_mff[[#This Row],[LAD21]])</f>
        <v>0.99896525051401497</v>
      </c>
      <c r="E139" s="90">
        <f>SUMIFS(gp_mff_index[Normalised Non-spec MFF WP 2026/27],gp_mff_index[LAD21],lad_payment_mff[[#This Row],[LAD21]])/SUMIFS(gp_mff_index[Registered population 2026/27],gp_mff_index[LAD21],lad_payment_mff[[#This Row],[LAD21]])</f>
        <v>0.99901635332826522</v>
      </c>
      <c r="F139" s="90">
        <f>SUMIFS(gp_mff_index[Normalised Non-spec MFF WP 2027/28],gp_mff_index[LAD21],lad_payment_mff[[#This Row],[LAD21]])/SUMIFS(gp_mff_index[Registered population 2027/28],gp_mff_index[LAD21],lad_payment_mff[[#This Row],[LAD21]])</f>
        <v>0.99906527512237076</v>
      </c>
      <c r="G139" s="96">
        <f>SUMIFS(gp_mff_index[Normalised Non-spec MFF WP 2028/29],gp_mff_index[LAD21],lad_payment_mff[[#This Row],[LAD21]])/SUMIFS(gp_mff_index[Registered population 2028/29],gp_mff_index[LAD21],lad_payment_mff[[#This Row],[LAD21]])</f>
        <v>0.99910086976754731</v>
      </c>
      <c r="H139" s="144">
        <v>1.1112859980056446</v>
      </c>
      <c r="I139" s="90">
        <f>SUMIFS(gp_mff_index[Normalised Specialised MFF 
(base year)],gp_mff_index[LAD21],lad_payment_mff[[#This Row],[LAD21]])/SUMIFS(gp_mff_index[Registered population (base year)],gp_mff_index[LAD21],lad_payment_mff[[#This Row],[LAD21]])</f>
        <v>1.0322128980224212</v>
      </c>
      <c r="J139" s="90">
        <f>SUMIFS(gp_mff_index[Normalised Specialised MFF 
2026/27],gp_mff_index[LAD21],lad_payment_mff[[#This Row],[LAD21]])/SUMIFS(gp_mff_index[Registered population 2026/27],gp_mff_index[LAD21],lad_payment_mff[[#This Row],[LAD21]])</f>
        <v>1.0322581429835525</v>
      </c>
      <c r="K139" s="90">
        <f>SUMIFS(gp_mff_index[Normalised Specialised MFF 
2027/28],gp_mff_index[LAD21],lad_payment_mff[[#This Row],[LAD21]])/SUMIFS(gp_mff_index[Registered population 2027/28],gp_mff_index[LAD21],lad_payment_mff[[#This Row],[LAD21]])</f>
        <v>1.0323022013954679</v>
      </c>
      <c r="L139" s="90">
        <f>SUMIFS(gp_mff_index[Normalised Specialised MFF 
2028/29],gp_mff_index[LAD21],lad_payment_mff[[#This Row],[LAD21]])/SUMIFS(gp_mff_index[Registered population 2028/29],gp_mff_index[LAD21],lad_payment_mff[[#This Row],[LAD21]])</f>
        <v>1.0323345879040078</v>
      </c>
    </row>
    <row r="140" spans="1:12" x14ac:dyDescent="0.2">
      <c r="A140" s="65" t="s">
        <v>340</v>
      </c>
      <c r="B140" s="35" t="s">
        <v>649</v>
      </c>
      <c r="C140" s="143">
        <v>1.0607653972120756</v>
      </c>
      <c r="D140" s="90">
        <f>SUMIFS(gp_mff_index[Normalised Non-spec MFF WP (base year)],gp_mff_index[LAD21],lad_payment_mff[[#This Row],[LAD21]])/SUMIFS(gp_mff_index[Registered population (base year)],gp_mff_index[LAD21],lad_payment_mff[[#This Row],[LAD21]])</f>
        <v>0.99803932294081732</v>
      </c>
      <c r="E140" s="90">
        <f>SUMIFS(gp_mff_index[Normalised Non-spec MFF WP 2026/27],gp_mff_index[LAD21],lad_payment_mff[[#This Row],[LAD21]])/SUMIFS(gp_mff_index[Registered population 2026/27],gp_mff_index[LAD21],lad_payment_mff[[#This Row],[LAD21]])</f>
        <v>0.99809037838854608</v>
      </c>
      <c r="F140" s="90">
        <f>SUMIFS(gp_mff_index[Normalised Non-spec MFF WP 2027/28],gp_mff_index[LAD21],lad_payment_mff[[#This Row],[LAD21]])/SUMIFS(gp_mff_index[Registered population 2027/28],gp_mff_index[LAD21],lad_payment_mff[[#This Row],[LAD21]])</f>
        <v>0.99813925483769739</v>
      </c>
      <c r="G140" s="96">
        <f>SUMIFS(gp_mff_index[Normalised Non-spec MFF WP 2028/29],gp_mff_index[LAD21],lad_payment_mff[[#This Row],[LAD21]])/SUMIFS(gp_mff_index[Registered population 2028/29],gp_mff_index[LAD21],lad_payment_mff[[#This Row],[LAD21]])</f>
        <v>0.99817481649066964</v>
      </c>
      <c r="H140" s="144">
        <v>1.1117174083961001</v>
      </c>
      <c r="I140" s="90">
        <f>SUMIFS(gp_mff_index[Normalised Specialised MFF 
(base year)],gp_mff_index[LAD21],lad_payment_mff[[#This Row],[LAD21]])/SUMIFS(gp_mff_index[Registered population (base year)],gp_mff_index[LAD21],lad_payment_mff[[#This Row],[LAD21]])</f>
        <v>1.032613611583258</v>
      </c>
      <c r="J140" s="90">
        <f>SUMIFS(gp_mff_index[Normalised Specialised MFF 
2026/27],gp_mff_index[LAD21],lad_payment_mff[[#This Row],[LAD21]])/SUMIFS(gp_mff_index[Registered population 2026/27],gp_mff_index[LAD21],lad_payment_mff[[#This Row],[LAD21]])</f>
        <v>1.0326588741088549</v>
      </c>
      <c r="K140" s="90">
        <f>SUMIFS(gp_mff_index[Normalised Specialised MFF 
2027/28],gp_mff_index[LAD21],lad_payment_mff[[#This Row],[LAD21]])/SUMIFS(gp_mff_index[Registered population 2027/28],gp_mff_index[LAD21],lad_payment_mff[[#This Row],[LAD21]])</f>
        <v>1.0327029496246114</v>
      </c>
      <c r="L140" s="90">
        <f>SUMIFS(gp_mff_index[Normalised Specialised MFF 
2028/29],gp_mff_index[LAD21],lad_payment_mff[[#This Row],[LAD21]])/SUMIFS(gp_mff_index[Registered population 2028/29],gp_mff_index[LAD21],lad_payment_mff[[#This Row],[LAD21]])</f>
        <v>1.0327353487058615</v>
      </c>
    </row>
    <row r="141" spans="1:12" x14ac:dyDescent="0.2">
      <c r="A141" s="65" t="s">
        <v>339</v>
      </c>
      <c r="B141" s="35" t="s">
        <v>648</v>
      </c>
      <c r="C141" s="143">
        <v>1.0221471341377035</v>
      </c>
      <c r="D141" s="90">
        <f>SUMIFS(gp_mff_index[Normalised Non-spec MFF WP (base year)],gp_mff_index[LAD21],lad_payment_mff[[#This Row],[LAD21]])/SUMIFS(gp_mff_index[Registered population (base year)],gp_mff_index[LAD21],lad_payment_mff[[#This Row],[LAD21]])</f>
        <v>0.96170466757480055</v>
      </c>
      <c r="E141" s="90">
        <f>SUMIFS(gp_mff_index[Normalised Non-spec MFF WP 2026/27],gp_mff_index[LAD21],lad_payment_mff[[#This Row],[LAD21]])/SUMIFS(gp_mff_index[Registered population 2026/27],gp_mff_index[LAD21],lad_payment_mff[[#This Row],[LAD21]])</f>
        <v>0.96175386429607002</v>
      </c>
      <c r="F141" s="90">
        <f>SUMIFS(gp_mff_index[Normalised Non-spec MFF WP 2027/28],gp_mff_index[LAD21],lad_payment_mff[[#This Row],[LAD21]])/SUMIFS(gp_mff_index[Registered population 2027/28],gp_mff_index[LAD21],lad_payment_mff[[#This Row],[LAD21]])</f>
        <v>0.96180096134745874</v>
      </c>
      <c r="G141" s="96">
        <f>SUMIFS(gp_mff_index[Normalised Non-spec MFF WP 2028/29],gp_mff_index[LAD21],lad_payment_mff[[#This Row],[LAD21]])/SUMIFS(gp_mff_index[Registered population 2028/29],gp_mff_index[LAD21],lad_payment_mff[[#This Row],[LAD21]])</f>
        <v>0.9618352283416195</v>
      </c>
      <c r="H141" s="144">
        <v>1.0244106506754225</v>
      </c>
      <c r="I141" s="90">
        <f>SUMIFS(gp_mff_index[Normalised Specialised MFF 
(base year)],gp_mff_index[LAD21],lad_payment_mff[[#This Row],[LAD21]])/SUMIFS(gp_mff_index[Registered population (base year)],gp_mff_index[LAD21],lad_payment_mff[[#This Row],[LAD21]])</f>
        <v>0.95151913044561176</v>
      </c>
      <c r="J141" s="90">
        <f>SUMIFS(gp_mff_index[Normalised Specialised MFF 
2026/27],gp_mff_index[LAD21],lad_payment_mff[[#This Row],[LAD21]])/SUMIFS(gp_mff_index[Registered population 2026/27],gp_mff_index[LAD21],lad_payment_mff[[#This Row],[LAD21]])</f>
        <v>0.95156083835892336</v>
      </c>
      <c r="K141" s="90">
        <f>SUMIFS(gp_mff_index[Normalised Specialised MFF 
2027/28],gp_mff_index[LAD21],lad_payment_mff[[#This Row],[LAD21]])/SUMIFS(gp_mff_index[Registered population 2027/28],gp_mff_index[LAD21],lad_payment_mff[[#This Row],[LAD21]])</f>
        <v>0.95160145248211081</v>
      </c>
      <c r="L141" s="90">
        <f>SUMIFS(gp_mff_index[Normalised Specialised MFF 
2028/29],gp_mff_index[LAD21],lad_payment_mff[[#This Row],[LAD21]])/SUMIFS(gp_mff_index[Registered population 2028/29],gp_mff_index[LAD21],lad_payment_mff[[#This Row],[LAD21]])</f>
        <v>0.95163130715889355</v>
      </c>
    </row>
    <row r="142" spans="1:12" x14ac:dyDescent="0.2">
      <c r="A142" s="65" t="s">
        <v>338</v>
      </c>
      <c r="B142" s="35" t="s">
        <v>647</v>
      </c>
      <c r="C142" s="143">
        <v>1.0216008372096734</v>
      </c>
      <c r="D142" s="90">
        <f>SUMIFS(gp_mff_index[Normalised Non-spec MFF WP (base year)],gp_mff_index[LAD21],lad_payment_mff[[#This Row],[LAD21]])/SUMIFS(gp_mff_index[Registered population (base year)],gp_mff_index[LAD21],lad_payment_mff[[#This Row],[LAD21]])</f>
        <v>0.96119067473754394</v>
      </c>
      <c r="E142" s="90">
        <f>SUMIFS(gp_mff_index[Normalised Non-spec MFF WP 2026/27],gp_mff_index[LAD21],lad_payment_mff[[#This Row],[LAD21]])/SUMIFS(gp_mff_index[Registered population 2026/27],gp_mff_index[LAD21],lad_payment_mff[[#This Row],[LAD21]])</f>
        <v>0.96123984516512551</v>
      </c>
      <c r="F142" s="90">
        <f>SUMIFS(gp_mff_index[Normalised Non-spec MFF WP 2027/28],gp_mff_index[LAD21],lad_payment_mff[[#This Row],[LAD21]])/SUMIFS(gp_mff_index[Registered population 2027/28],gp_mff_index[LAD21],lad_payment_mff[[#This Row],[LAD21]])</f>
        <v>0.96128691704501645</v>
      </c>
      <c r="G142" s="96">
        <f>SUMIFS(gp_mff_index[Normalised Non-spec MFF WP 2028/29],gp_mff_index[LAD21],lad_payment_mff[[#This Row],[LAD21]])/SUMIFS(gp_mff_index[Registered population 2028/29],gp_mff_index[LAD21],lad_payment_mff[[#This Row],[LAD21]])</f>
        <v>0.96132116572483506</v>
      </c>
      <c r="H142" s="144">
        <v>1.021800988648798</v>
      </c>
      <c r="I142" s="90">
        <f>SUMIFS(gp_mff_index[Normalised Specialised MFF 
(base year)],gp_mff_index[LAD21],lad_payment_mff[[#This Row],[LAD21]])/SUMIFS(gp_mff_index[Registered population (base year)],gp_mff_index[LAD21],lad_payment_mff[[#This Row],[LAD21]])</f>
        <v>0.94909515785151999</v>
      </c>
      <c r="J142" s="90">
        <f>SUMIFS(gp_mff_index[Normalised Specialised MFF 
2026/27],gp_mff_index[LAD21],lad_payment_mff[[#This Row],[LAD21]])/SUMIFS(gp_mff_index[Registered population 2026/27],gp_mff_index[LAD21],lad_payment_mff[[#This Row],[LAD21]])</f>
        <v>0.94913675951490639</v>
      </c>
      <c r="K142" s="90">
        <f>SUMIFS(gp_mff_index[Normalised Specialised MFF 
2027/28],gp_mff_index[LAD21],lad_payment_mff[[#This Row],[LAD21]])/SUMIFS(gp_mff_index[Registered population 2027/28],gp_mff_index[LAD21],lad_payment_mff[[#This Row],[LAD21]])</f>
        <v>0.94917727017456976</v>
      </c>
      <c r="L142" s="90">
        <f>SUMIFS(gp_mff_index[Normalised Specialised MFF 
2028/29],gp_mff_index[LAD21],lad_payment_mff[[#This Row],[LAD21]])/SUMIFS(gp_mff_index[Registered population 2028/29],gp_mff_index[LAD21],lad_payment_mff[[#This Row],[LAD21]])</f>
        <v>0.94920704879726803</v>
      </c>
    </row>
    <row r="143" spans="1:12" x14ac:dyDescent="0.2">
      <c r="A143" s="65" t="s">
        <v>337</v>
      </c>
      <c r="B143" s="35" t="s">
        <v>646</v>
      </c>
      <c r="C143" s="143">
        <v>1.0130531180698745</v>
      </c>
      <c r="D143" s="90">
        <f>SUMIFS(gp_mff_index[Normalised Non-spec MFF WP (base year)],gp_mff_index[LAD21],lad_payment_mff[[#This Row],[LAD21]])/SUMIFS(gp_mff_index[Registered population (base year)],gp_mff_index[LAD21],lad_payment_mff[[#This Row],[LAD21]])</f>
        <v>0.95314840653630439</v>
      </c>
      <c r="E143" s="90">
        <f>SUMIFS(gp_mff_index[Normalised Non-spec MFF WP 2026/27],gp_mff_index[LAD21],lad_payment_mff[[#This Row],[LAD21]])/SUMIFS(gp_mff_index[Registered population 2026/27],gp_mff_index[LAD21],lad_payment_mff[[#This Row],[LAD21]])</f>
        <v>0.95319716555564449</v>
      </c>
      <c r="F143" s="90">
        <f>SUMIFS(gp_mff_index[Normalised Non-spec MFF WP 2027/28],gp_mff_index[LAD21],lad_payment_mff[[#This Row],[LAD21]])/SUMIFS(gp_mff_index[Registered population 2027/28],gp_mff_index[LAD21],lad_payment_mff[[#This Row],[LAD21]])</f>
        <v>0.95324384358581271</v>
      </c>
      <c r="G143" s="96">
        <f>SUMIFS(gp_mff_index[Normalised Non-spec MFF WP 2028/29],gp_mff_index[LAD21],lad_payment_mff[[#This Row],[LAD21]])/SUMIFS(gp_mff_index[Registered population 2028/29],gp_mff_index[LAD21],lad_payment_mff[[#This Row],[LAD21]])</f>
        <v>0.95327780570742937</v>
      </c>
      <c r="H143" s="144">
        <v>1.0165123329873493</v>
      </c>
      <c r="I143" s="90">
        <f>SUMIFS(gp_mff_index[Normalised Specialised MFF 
(base year)],gp_mff_index[LAD21],lad_payment_mff[[#This Row],[LAD21]])/SUMIFS(gp_mff_index[Registered population (base year)],gp_mff_index[LAD21],lad_payment_mff[[#This Row],[LAD21]])</f>
        <v>0.94418281431732409</v>
      </c>
      <c r="J143" s="90">
        <f>SUMIFS(gp_mff_index[Normalised Specialised MFF 
2026/27],gp_mff_index[LAD21],lad_payment_mff[[#This Row],[LAD21]])/SUMIFS(gp_mff_index[Registered population 2026/27],gp_mff_index[LAD21],lad_payment_mff[[#This Row],[LAD21]])</f>
        <v>0.94422420065808221</v>
      </c>
      <c r="K143" s="90">
        <f>SUMIFS(gp_mff_index[Normalised Specialised MFF 
2027/28],gp_mff_index[LAD21],lad_payment_mff[[#This Row],[LAD21]])/SUMIFS(gp_mff_index[Registered population 2027/28],gp_mff_index[LAD21],lad_payment_mff[[#This Row],[LAD21]])</f>
        <v>0.94426450164195685</v>
      </c>
      <c r="L143" s="90">
        <f>SUMIFS(gp_mff_index[Normalised Specialised MFF 
2028/29],gp_mff_index[LAD21],lad_payment_mff[[#This Row],[LAD21]])/SUMIFS(gp_mff_index[Registered population 2028/29],gp_mff_index[LAD21],lad_payment_mff[[#This Row],[LAD21]])</f>
        <v>0.94429412613593189</v>
      </c>
    </row>
    <row r="144" spans="1:12" x14ac:dyDescent="0.2">
      <c r="A144" s="65" t="s">
        <v>336</v>
      </c>
      <c r="B144" s="35" t="s">
        <v>645</v>
      </c>
      <c r="C144" s="143">
        <v>1.0223226644964829</v>
      </c>
      <c r="D144" s="90">
        <f>SUMIFS(gp_mff_index[Normalised Non-spec MFF WP (base year)],gp_mff_index[LAD21],lad_payment_mff[[#This Row],[LAD21]])/SUMIFS(gp_mff_index[Registered population (base year)],gp_mff_index[LAD21],lad_payment_mff[[#This Row],[LAD21]])</f>
        <v>0.96186981832433582</v>
      </c>
      <c r="E144" s="90">
        <f>SUMIFS(gp_mff_index[Normalised Non-spec MFF WP 2026/27],gp_mff_index[LAD21],lad_payment_mff[[#This Row],[LAD21]])/SUMIFS(gp_mff_index[Registered population 2026/27],gp_mff_index[LAD21],lad_payment_mff[[#This Row],[LAD21]])</f>
        <v>0.96191902349401781</v>
      </c>
      <c r="F144" s="90">
        <f>SUMIFS(gp_mff_index[Normalised Non-spec MFF WP 2027/28],gp_mff_index[LAD21],lad_payment_mff[[#This Row],[LAD21]])/SUMIFS(gp_mff_index[Registered population 2027/28],gp_mff_index[LAD21],lad_payment_mff[[#This Row],[LAD21]])</f>
        <v>0.96196612863324604</v>
      </c>
      <c r="G144" s="96">
        <f>SUMIFS(gp_mff_index[Normalised Non-spec MFF WP 2028/29],gp_mff_index[LAD21],lad_payment_mff[[#This Row],[LAD21]])/SUMIFS(gp_mff_index[Registered population 2028/29],gp_mff_index[LAD21],lad_payment_mff[[#This Row],[LAD21]])</f>
        <v>0.96200040151197808</v>
      </c>
      <c r="H144" s="144">
        <v>1.0252655777567128</v>
      </c>
      <c r="I144" s="90">
        <f>SUMIFS(gp_mff_index[Normalised Specialised MFF 
(base year)],gp_mff_index[LAD21],lad_payment_mff[[#This Row],[LAD21]])/SUMIFS(gp_mff_index[Registered population (base year)],gp_mff_index[LAD21],lad_payment_mff[[#This Row],[LAD21]])</f>
        <v>0.95231322554062603</v>
      </c>
      <c r="J144" s="90">
        <f>SUMIFS(gp_mff_index[Normalised Specialised MFF 
2026/27],gp_mff_index[LAD21],lad_payment_mff[[#This Row],[LAD21]])/SUMIFS(gp_mff_index[Registered population 2026/27],gp_mff_index[LAD21],lad_payment_mff[[#This Row],[LAD21]])</f>
        <v>0.95235496826148991</v>
      </c>
      <c r="K144" s="90">
        <f>SUMIFS(gp_mff_index[Normalised Specialised MFF 
2027/28],gp_mff_index[LAD21],lad_payment_mff[[#This Row],[LAD21]])/SUMIFS(gp_mff_index[Registered population 2027/28],gp_mff_index[LAD21],lad_payment_mff[[#This Row],[LAD21]])</f>
        <v>0.95239561627939817</v>
      </c>
      <c r="L144" s="90">
        <f>SUMIFS(gp_mff_index[Normalised Specialised MFF 
2028/29],gp_mff_index[LAD21],lad_payment_mff[[#This Row],[LAD21]])/SUMIFS(gp_mff_index[Registered population 2028/29],gp_mff_index[LAD21],lad_payment_mff[[#This Row],[LAD21]])</f>
        <v>0.95242549587155489</v>
      </c>
    </row>
    <row r="145" spans="1:12" x14ac:dyDescent="0.2">
      <c r="A145" s="65" t="s">
        <v>335</v>
      </c>
      <c r="B145" s="35" t="s">
        <v>644</v>
      </c>
      <c r="C145" s="143">
        <v>1.0224327139886145</v>
      </c>
      <c r="D145" s="90">
        <f>SUMIFS(gp_mff_index[Normalised Non-spec MFF WP (base year)],gp_mff_index[LAD21],lad_payment_mff[[#This Row],[LAD21]])/SUMIFS(gp_mff_index[Registered population (base year)],gp_mff_index[LAD21],lad_payment_mff[[#This Row],[LAD21]])</f>
        <v>0.96197336027706848</v>
      </c>
      <c r="E145" s="90">
        <f>SUMIFS(gp_mff_index[Normalised Non-spec MFF WP 2026/27],gp_mff_index[LAD21],lad_payment_mff[[#This Row],[LAD21]])/SUMIFS(gp_mff_index[Registered population 2026/27],gp_mff_index[LAD21],lad_payment_mff[[#This Row],[LAD21]])</f>
        <v>0.96202257074351383</v>
      </c>
      <c r="F145" s="90">
        <f>SUMIFS(gp_mff_index[Normalised Non-spec MFF WP 2027/28],gp_mff_index[LAD21],lad_payment_mff[[#This Row],[LAD21]])/SUMIFS(gp_mff_index[Registered population 2027/28],gp_mff_index[LAD21],lad_payment_mff[[#This Row],[LAD21]])</f>
        <v>0.96206968095344758</v>
      </c>
      <c r="G145" s="96">
        <f>SUMIFS(gp_mff_index[Normalised Non-spec MFF WP 2028/29],gp_mff_index[LAD21],lad_payment_mff[[#This Row],[LAD21]])/SUMIFS(gp_mff_index[Registered population 2028/29],gp_mff_index[LAD21],lad_payment_mff[[#This Row],[LAD21]])</f>
        <v>0.96210395752153655</v>
      </c>
      <c r="H145" s="144">
        <v>1.0216373368917766</v>
      </c>
      <c r="I145" s="90">
        <f>SUMIFS(gp_mff_index[Normalised Specialised MFF 
(base year)],gp_mff_index[LAD21],lad_payment_mff[[#This Row],[LAD21]])/SUMIFS(gp_mff_index[Registered population (base year)],gp_mff_index[LAD21],lad_payment_mff[[#This Row],[LAD21]])</f>
        <v>0.94894315066823554</v>
      </c>
      <c r="J145" s="90">
        <f>SUMIFS(gp_mff_index[Normalised Specialised MFF 
2026/27],gp_mff_index[LAD21],lad_payment_mff[[#This Row],[LAD21]])/SUMIFS(gp_mff_index[Registered population 2026/27],gp_mff_index[LAD21],lad_payment_mff[[#This Row],[LAD21]])</f>
        <v>0.94898474566869362</v>
      </c>
      <c r="K145" s="90">
        <f>SUMIFS(gp_mff_index[Normalised Specialised MFF 
2027/28],gp_mff_index[LAD21],lad_payment_mff[[#This Row],[LAD21]])/SUMIFS(gp_mff_index[Registered population 2027/28],gp_mff_index[LAD21],lad_payment_mff[[#This Row],[LAD21]])</f>
        <v>0.94902524984016656</v>
      </c>
      <c r="L145" s="90">
        <f>SUMIFS(gp_mff_index[Normalised Specialised MFF 
2028/29],gp_mff_index[LAD21],lad_payment_mff[[#This Row],[LAD21]])/SUMIFS(gp_mff_index[Registered population 2028/29],gp_mff_index[LAD21],lad_payment_mff[[#This Row],[LAD21]])</f>
        <v>0.94905502369351691</v>
      </c>
    </row>
    <row r="146" spans="1:12" x14ac:dyDescent="0.2">
      <c r="A146" s="65" t="s">
        <v>334</v>
      </c>
      <c r="B146" s="35" t="s">
        <v>643</v>
      </c>
      <c r="C146" s="143">
        <v>1.0206052567174295</v>
      </c>
      <c r="D146" s="90">
        <f>SUMIFS(gp_mff_index[Normalised Non-spec MFF WP (base year)],gp_mff_index[LAD21],lad_payment_mff[[#This Row],[LAD21]])/SUMIFS(gp_mff_index[Registered population (base year)],gp_mff_index[LAD21],lad_payment_mff[[#This Row],[LAD21]])</f>
        <v>0.96025396575078559</v>
      </c>
      <c r="E146" s="90">
        <f>SUMIFS(gp_mff_index[Normalised Non-spec MFF WP 2026/27],gp_mff_index[LAD21],lad_payment_mff[[#This Row],[LAD21]])/SUMIFS(gp_mff_index[Registered population 2026/27],gp_mff_index[LAD21],lad_payment_mff[[#This Row],[LAD21]])</f>
        <v>0.96030308826032018</v>
      </c>
      <c r="F146" s="90">
        <f>SUMIFS(gp_mff_index[Normalised Non-spec MFF WP 2027/28],gp_mff_index[LAD21],lad_payment_mff[[#This Row],[LAD21]])/SUMIFS(gp_mff_index[Registered population 2027/28],gp_mff_index[LAD21],lad_payment_mff[[#This Row],[LAD21]])</f>
        <v>0.96035011426725947</v>
      </c>
      <c r="G146" s="96">
        <f>SUMIFS(gp_mff_index[Normalised Non-spec MFF WP 2028/29],gp_mff_index[LAD21],lad_payment_mff[[#This Row],[LAD21]])/SUMIFS(gp_mff_index[Registered population 2028/29],gp_mff_index[LAD21],lad_payment_mff[[#This Row],[LAD21]])</f>
        <v>0.9603843295707174</v>
      </c>
      <c r="H146" s="144">
        <v>1.024767620363592</v>
      </c>
      <c r="I146" s="90">
        <f>SUMIFS(gp_mff_index[Normalised Specialised MFF 
(base year)],gp_mff_index[LAD21],lad_payment_mff[[#This Row],[LAD21]])/SUMIFS(gp_mff_index[Registered population (base year)],gp_mff_index[LAD21],lad_payment_mff[[#This Row],[LAD21]])</f>
        <v>0.95185070010184003</v>
      </c>
      <c r="J146" s="90">
        <f>SUMIFS(gp_mff_index[Normalised Specialised MFF 
2026/27],gp_mff_index[LAD21],lad_payment_mff[[#This Row],[LAD21]])/SUMIFS(gp_mff_index[Registered population 2026/27],gp_mff_index[LAD21],lad_payment_mff[[#This Row],[LAD21]])</f>
        <v>0.95189242254883888</v>
      </c>
      <c r="K146" s="90">
        <f>SUMIFS(gp_mff_index[Normalised Specialised MFF 
2027/28],gp_mff_index[LAD21],lad_payment_mff[[#This Row],[LAD21]])/SUMIFS(gp_mff_index[Registered population 2027/28],gp_mff_index[LAD21],lad_payment_mff[[#This Row],[LAD21]])</f>
        <v>0.95193305082456481</v>
      </c>
      <c r="L146" s="90">
        <f>SUMIFS(gp_mff_index[Normalised Specialised MFF 
2028/29],gp_mff_index[LAD21],lad_payment_mff[[#This Row],[LAD21]])/SUMIFS(gp_mff_index[Registered population 2028/29],gp_mff_index[LAD21],lad_payment_mff[[#This Row],[LAD21]])</f>
        <v>0.95196291590461091</v>
      </c>
    </row>
    <row r="147" spans="1:12" x14ac:dyDescent="0.2">
      <c r="A147" s="65" t="s">
        <v>333</v>
      </c>
      <c r="B147" s="35" t="s">
        <v>642</v>
      </c>
      <c r="C147" s="143">
        <v>1.0207650829297412</v>
      </c>
      <c r="D147" s="90">
        <f>SUMIFS(gp_mff_index[Normalised Non-spec MFF WP (base year)],gp_mff_index[LAD21],lad_payment_mff[[#This Row],[LAD21]])/SUMIFS(gp_mff_index[Registered population (base year)],gp_mff_index[LAD21],lad_payment_mff[[#This Row],[LAD21]])</f>
        <v>0.96040434098469019</v>
      </c>
      <c r="E147" s="90">
        <f>SUMIFS(gp_mff_index[Normalised Non-spec MFF WP 2026/27],gp_mff_index[LAD21],lad_payment_mff[[#This Row],[LAD21]])/SUMIFS(gp_mff_index[Registered population 2026/27],gp_mff_index[LAD21],lad_payment_mff[[#This Row],[LAD21]])</f>
        <v>0.96045347118678048</v>
      </c>
      <c r="F147" s="90">
        <f>SUMIFS(gp_mff_index[Normalised Non-spec MFF WP 2027/28],gp_mff_index[LAD21],lad_payment_mff[[#This Row],[LAD21]])/SUMIFS(gp_mff_index[Registered population 2027/28],gp_mff_index[LAD21],lad_payment_mff[[#This Row],[LAD21]])</f>
        <v>0.96050050455796665</v>
      </c>
      <c r="G147" s="96">
        <f>SUMIFS(gp_mff_index[Normalised Non-spec MFF WP 2028/29],gp_mff_index[LAD21],lad_payment_mff[[#This Row],[LAD21]])/SUMIFS(gp_mff_index[Registered population 2028/29],gp_mff_index[LAD21],lad_payment_mff[[#This Row],[LAD21]])</f>
        <v>0.96053472521952232</v>
      </c>
      <c r="H147" s="144">
        <v>1.0220190117993768</v>
      </c>
      <c r="I147" s="90">
        <f>SUMIFS(gp_mff_index[Normalised Specialised MFF 
(base year)],gp_mff_index[LAD21],lad_payment_mff[[#This Row],[LAD21]])/SUMIFS(gp_mff_index[Registered population (base year)],gp_mff_index[LAD21],lad_payment_mff[[#This Row],[LAD21]])</f>
        <v>0.94929766765412626</v>
      </c>
      <c r="J147" s="90">
        <f>SUMIFS(gp_mff_index[Normalised Specialised MFF 
2026/27],gp_mff_index[LAD21],lad_payment_mff[[#This Row],[LAD21]])/SUMIFS(gp_mff_index[Registered population 2026/27],gp_mff_index[LAD21],lad_payment_mff[[#This Row],[LAD21]])</f>
        <v>0.94933927819411756</v>
      </c>
      <c r="K147" s="90">
        <f>SUMIFS(gp_mff_index[Normalised Specialised MFF 
2027/28],gp_mff_index[LAD21],lad_payment_mff[[#This Row],[LAD21]])/SUMIFS(gp_mff_index[Registered population 2027/28],gp_mff_index[LAD21],lad_payment_mff[[#This Row],[LAD21]])</f>
        <v>0.94937979749759993</v>
      </c>
      <c r="L147" s="90">
        <f>SUMIFS(gp_mff_index[Normalised Specialised MFF 
2028/29],gp_mff_index[LAD21],lad_payment_mff[[#This Row],[LAD21]])/SUMIFS(gp_mff_index[Registered population 2028/29],gp_mff_index[LAD21],lad_payment_mff[[#This Row],[LAD21]])</f>
        <v>0.94940958247420648</v>
      </c>
    </row>
    <row r="148" spans="1:12" x14ac:dyDescent="0.2">
      <c r="A148" s="65" t="s">
        <v>332</v>
      </c>
      <c r="B148" s="35" t="s">
        <v>641</v>
      </c>
      <c r="C148" s="143">
        <v>1.0218518119574624</v>
      </c>
      <c r="D148" s="90">
        <f>SUMIFS(gp_mff_index[Normalised Non-spec MFF WP (base year)],gp_mff_index[LAD21],lad_payment_mff[[#This Row],[LAD21]])/SUMIFS(gp_mff_index[Registered population (base year)],gp_mff_index[LAD21],lad_payment_mff[[#This Row],[LAD21]])</f>
        <v>0.96142680863483987</v>
      </c>
      <c r="E148" s="90">
        <f>SUMIFS(gp_mff_index[Normalised Non-spec MFF WP 2026/27],gp_mff_index[LAD21],lad_payment_mff[[#This Row],[LAD21]])/SUMIFS(gp_mff_index[Registered population 2026/27],gp_mff_index[LAD21],lad_payment_mff[[#This Row],[LAD21]])</f>
        <v>0.96147599114202742</v>
      </c>
      <c r="F148" s="90">
        <f>SUMIFS(gp_mff_index[Normalised Non-spec MFF WP 2027/28],gp_mff_index[LAD21],lad_payment_mff[[#This Row],[LAD21]])/SUMIFS(gp_mff_index[Registered population 2027/28],gp_mff_index[LAD21],lad_payment_mff[[#This Row],[LAD21]])</f>
        <v>0.96152307458597897</v>
      </c>
      <c r="G148" s="96">
        <f>SUMIFS(gp_mff_index[Normalised Non-spec MFF WP 2028/29],gp_mff_index[LAD21],lad_payment_mff[[#This Row],[LAD21]])/SUMIFS(gp_mff_index[Registered population 2028/29],gp_mff_index[LAD21],lad_payment_mff[[#This Row],[LAD21]])</f>
        <v>0.96155733167960422</v>
      </c>
      <c r="H148" s="144">
        <v>1.0216100089775553</v>
      </c>
      <c r="I148" s="90">
        <f>SUMIFS(gp_mff_index[Normalised Specialised MFF 
(base year)],gp_mff_index[LAD21],lad_payment_mff[[#This Row],[LAD21]])/SUMIFS(gp_mff_index[Registered population (base year)],gp_mff_index[LAD21],lad_payment_mff[[#This Row],[LAD21]])</f>
        <v>0.94891776726055566</v>
      </c>
      <c r="J148" s="90">
        <f>SUMIFS(gp_mff_index[Normalised Specialised MFF 
2026/27],gp_mff_index[LAD21],lad_payment_mff[[#This Row],[LAD21]])/SUMIFS(gp_mff_index[Registered population 2026/27],gp_mff_index[LAD21],lad_payment_mff[[#This Row],[LAD21]])</f>
        <v>0.94895936114838497</v>
      </c>
      <c r="K148" s="90">
        <f>SUMIFS(gp_mff_index[Normalised Specialised MFF 
2027/28],gp_mff_index[LAD21],lad_payment_mff[[#This Row],[LAD21]])/SUMIFS(gp_mff_index[Registered population 2027/28],gp_mff_index[LAD21],lad_payment_mff[[#This Row],[LAD21]])</f>
        <v>0.94899986423640526</v>
      </c>
      <c r="L148" s="90">
        <f>SUMIFS(gp_mff_index[Normalised Specialised MFF 
2028/29],gp_mff_index[LAD21],lad_payment_mff[[#This Row],[LAD21]])/SUMIFS(gp_mff_index[Registered population 2028/29],gp_mff_index[LAD21],lad_payment_mff[[#This Row],[LAD21]])</f>
        <v>0.94902963729333123</v>
      </c>
    </row>
    <row r="149" spans="1:12" x14ac:dyDescent="0.2">
      <c r="A149" s="65" t="s">
        <v>331</v>
      </c>
      <c r="B149" s="35" t="s">
        <v>640</v>
      </c>
      <c r="C149" s="143">
        <v>1.0246940575979586</v>
      </c>
      <c r="D149" s="90">
        <f>SUMIFS(gp_mff_index[Normalised Non-spec MFF WP (base year)],gp_mff_index[LAD21],lad_payment_mff[[#This Row],[LAD21]])/SUMIFS(gp_mff_index[Registered population (base year)],gp_mff_index[LAD21],lad_payment_mff[[#This Row],[LAD21]])</f>
        <v>0.96410098420855883</v>
      </c>
      <c r="E149" s="90">
        <f>SUMIFS(gp_mff_index[Normalised Non-spec MFF WP 2026/27],gp_mff_index[LAD21],lad_payment_mff[[#This Row],[LAD21]])/SUMIFS(gp_mff_index[Registered population 2026/27],gp_mff_index[LAD21],lad_payment_mff[[#This Row],[LAD21]])</f>
        <v>0.9641503035151977</v>
      </c>
      <c r="F149" s="90">
        <f>SUMIFS(gp_mff_index[Normalised Non-spec MFF WP 2027/28],gp_mff_index[LAD21],lad_payment_mff[[#This Row],[LAD21]])/SUMIFS(gp_mff_index[Registered population 2027/28],gp_mff_index[LAD21],lad_payment_mff[[#This Row],[LAD21]])</f>
        <v>0.96419751792012764</v>
      </c>
      <c r="G149" s="96">
        <f>SUMIFS(gp_mff_index[Normalised Non-spec MFF WP 2028/29],gp_mff_index[LAD21],lad_payment_mff[[#This Row],[LAD21]])/SUMIFS(gp_mff_index[Registered population 2028/29],gp_mff_index[LAD21],lad_payment_mff[[#This Row],[LAD21]])</f>
        <v>0.96423187029868052</v>
      </c>
      <c r="H149" s="144">
        <v>1.0268006369779115</v>
      </c>
      <c r="I149" s="90">
        <f>SUMIFS(gp_mff_index[Normalised Specialised MFF 
(base year)],gp_mff_index[LAD21],lad_payment_mff[[#This Row],[LAD21]])/SUMIFS(gp_mff_index[Registered population (base year)],gp_mff_index[LAD21],lad_payment_mff[[#This Row],[LAD21]])</f>
        <v>0.953739058251731</v>
      </c>
      <c r="J149" s="90">
        <f>SUMIFS(gp_mff_index[Normalised Specialised MFF 
2026/27],gp_mff_index[LAD21],lad_payment_mff[[#This Row],[LAD21]])/SUMIFS(gp_mff_index[Registered population 2026/27],gp_mff_index[LAD21],lad_payment_mff[[#This Row],[LAD21]])</f>
        <v>0.95378086347108304</v>
      </c>
      <c r="K149" s="90">
        <f>SUMIFS(gp_mff_index[Normalised Specialised MFF 
2027/28],gp_mff_index[LAD21],lad_payment_mff[[#This Row],[LAD21]])/SUMIFS(gp_mff_index[Registered population 2027/28],gp_mff_index[LAD21],lad_payment_mff[[#This Row],[LAD21]])</f>
        <v>0.9538215723484561</v>
      </c>
      <c r="L149" s="90">
        <f>SUMIFS(gp_mff_index[Normalised Specialised MFF 
2028/29],gp_mff_index[LAD21],lad_payment_mff[[#This Row],[LAD21]])/SUMIFS(gp_mff_index[Registered population 2028/29],gp_mff_index[LAD21],lad_payment_mff[[#This Row],[LAD21]])</f>
        <v>0.95385149667725988</v>
      </c>
    </row>
    <row r="150" spans="1:12" x14ac:dyDescent="0.2">
      <c r="A150" s="65" t="s">
        <v>330</v>
      </c>
      <c r="B150" s="35" t="s">
        <v>639</v>
      </c>
      <c r="C150" s="143">
        <v>1.0211088055067854</v>
      </c>
      <c r="D150" s="90">
        <f>SUMIFS(gp_mff_index[Normalised Non-spec MFF WP (base year)],gp_mff_index[LAD21],lad_payment_mff[[#This Row],[LAD21]])/SUMIFS(gp_mff_index[Registered population (base year)],gp_mff_index[LAD21],lad_payment_mff[[#This Row],[LAD21]])</f>
        <v>0.96072773826836155</v>
      </c>
      <c r="E150" s="90">
        <f>SUMIFS(gp_mff_index[Normalised Non-spec MFF WP 2026/27],gp_mff_index[LAD21],lad_payment_mff[[#This Row],[LAD21]])/SUMIFS(gp_mff_index[Registered population 2026/27],gp_mff_index[LAD21],lad_payment_mff[[#This Row],[LAD21]])</f>
        <v>0.96077688501408398</v>
      </c>
      <c r="F150" s="90">
        <f>SUMIFS(gp_mff_index[Normalised Non-spec MFF WP 2027/28],gp_mff_index[LAD21],lad_payment_mff[[#This Row],[LAD21]])/SUMIFS(gp_mff_index[Registered population 2027/28],gp_mff_index[LAD21],lad_payment_mff[[#This Row],[LAD21]])</f>
        <v>0.96082393422283474</v>
      </c>
      <c r="G150" s="96">
        <f>SUMIFS(gp_mff_index[Normalised Non-spec MFF WP 2028/29],gp_mff_index[LAD21],lad_payment_mff[[#This Row],[LAD21]])/SUMIFS(gp_mff_index[Registered population 2028/29],gp_mff_index[LAD21],lad_payment_mff[[#This Row],[LAD21]])</f>
        <v>0.96085816640752331</v>
      </c>
      <c r="H150" s="144">
        <v>1.0207767029070189</v>
      </c>
      <c r="I150" s="90">
        <f>SUMIFS(gp_mff_index[Normalised Specialised MFF 
(base year)],gp_mff_index[LAD21],lad_payment_mff[[#This Row],[LAD21]])/SUMIFS(gp_mff_index[Registered population (base year)],gp_mff_index[LAD21],lad_payment_mff[[#This Row],[LAD21]])</f>
        <v>0.94814375474212786</v>
      </c>
      <c r="J150" s="90">
        <f>SUMIFS(gp_mff_index[Normalised Specialised MFF 
2026/27],gp_mff_index[LAD21],lad_payment_mff[[#This Row],[LAD21]])/SUMIFS(gp_mff_index[Registered population 2026/27],gp_mff_index[LAD21],lad_payment_mff[[#This Row],[LAD21]])</f>
        <v>0.94818531470268808</v>
      </c>
      <c r="K150" s="90">
        <f>SUMIFS(gp_mff_index[Normalised Specialised MFF 
2027/28],gp_mff_index[LAD21],lad_payment_mff[[#This Row],[LAD21]])/SUMIFS(gp_mff_index[Registered population 2027/28],gp_mff_index[LAD21],lad_payment_mff[[#This Row],[LAD21]])</f>
        <v>0.94822578475318064</v>
      </c>
      <c r="L150" s="90">
        <f>SUMIFS(gp_mff_index[Normalised Specialised MFF 
2028/29],gp_mff_index[LAD21],lad_payment_mff[[#This Row],[LAD21]])/SUMIFS(gp_mff_index[Registered population 2028/29],gp_mff_index[LAD21],lad_payment_mff[[#This Row],[LAD21]])</f>
        <v>0.94825553352484271</v>
      </c>
    </row>
    <row r="151" spans="1:12" x14ac:dyDescent="0.2">
      <c r="A151" s="65" t="s">
        <v>329</v>
      </c>
      <c r="B151" s="35" t="s">
        <v>638</v>
      </c>
      <c r="C151" s="143">
        <v>1.0279942881012603</v>
      </c>
      <c r="D151" s="90">
        <f>SUMIFS(gp_mff_index[Normalised Non-spec MFF WP (base year)],gp_mff_index[LAD21],lad_payment_mff[[#This Row],[LAD21]])/SUMIFS(gp_mff_index[Registered population (base year)],gp_mff_index[LAD21],lad_payment_mff[[#This Row],[LAD21]])</f>
        <v>0.96720606269784659</v>
      </c>
      <c r="E151" s="90">
        <f>SUMIFS(gp_mff_index[Normalised Non-spec MFF WP 2026/27],gp_mff_index[LAD21],lad_payment_mff[[#This Row],[LAD21]])/SUMIFS(gp_mff_index[Registered population 2026/27],gp_mff_index[LAD21],lad_payment_mff[[#This Row],[LAD21]])</f>
        <v>0.96725554084709742</v>
      </c>
      <c r="F151" s="90">
        <f>SUMIFS(gp_mff_index[Normalised Non-spec MFF WP 2027/28],gp_mff_index[LAD21],lad_payment_mff[[#This Row],[LAD21]])/SUMIFS(gp_mff_index[Registered population 2027/28],gp_mff_index[LAD21],lad_payment_mff[[#This Row],[LAD21]])</f>
        <v>0.9673029073153856</v>
      </c>
      <c r="G151" s="96">
        <f>SUMIFS(gp_mff_index[Normalised Non-spec MFF WP 2028/29],gp_mff_index[LAD21],lad_payment_mff[[#This Row],[LAD21]])/SUMIFS(gp_mff_index[Registered population 2028/29],gp_mff_index[LAD21],lad_payment_mff[[#This Row],[LAD21]])</f>
        <v>0.96733737033258849</v>
      </c>
      <c r="H151" s="144">
        <v>1.0287461450655533</v>
      </c>
      <c r="I151" s="90">
        <f>SUMIFS(gp_mff_index[Normalised Specialised MFF 
(base year)],gp_mff_index[LAD21],lad_payment_mff[[#This Row],[LAD21]])/SUMIFS(gp_mff_index[Registered population (base year)],gp_mff_index[LAD21],lad_payment_mff[[#This Row],[LAD21]])</f>
        <v>0.95554613450831472</v>
      </c>
      <c r="J151" s="90">
        <f>SUMIFS(gp_mff_index[Normalised Specialised MFF 
2026/27],gp_mff_index[LAD21],lad_payment_mff[[#This Row],[LAD21]])/SUMIFS(gp_mff_index[Registered population 2026/27],gp_mff_index[LAD21],lad_payment_mff[[#This Row],[LAD21]])</f>
        <v>0.95558801893719336</v>
      </c>
      <c r="K151" s="90">
        <f>SUMIFS(gp_mff_index[Normalised Specialised MFF 
2027/28],gp_mff_index[LAD21],lad_payment_mff[[#This Row],[LAD21]])/SUMIFS(gp_mff_index[Registered population 2027/28],gp_mff_index[LAD21],lad_payment_mff[[#This Row],[LAD21]])</f>
        <v>0.95562880494682301</v>
      </c>
      <c r="L151" s="90">
        <f>SUMIFS(gp_mff_index[Normalised Specialised MFF 
2028/29],gp_mff_index[LAD21],lad_payment_mff[[#This Row],[LAD21]])/SUMIFS(gp_mff_index[Registered population 2028/29],gp_mff_index[LAD21],lad_payment_mff[[#This Row],[LAD21]])</f>
        <v>0.95565878597409493</v>
      </c>
    </row>
    <row r="152" spans="1:12" x14ac:dyDescent="0.2">
      <c r="A152" s="65" t="s">
        <v>328</v>
      </c>
      <c r="B152" s="35" t="s">
        <v>637</v>
      </c>
      <c r="C152" s="143">
        <v>1.0139237377231072</v>
      </c>
      <c r="D152" s="90">
        <f>SUMIFS(gp_mff_index[Normalised Non-spec MFF WP (base year)],gp_mff_index[LAD21],lad_payment_mff[[#This Row],[LAD21]])/SUMIFS(gp_mff_index[Registered population (base year)],gp_mff_index[LAD21],lad_payment_mff[[#This Row],[LAD21]])</f>
        <v>0.95396754397379702</v>
      </c>
      <c r="E152" s="90">
        <f>SUMIFS(gp_mff_index[Normalised Non-spec MFF WP 2026/27],gp_mff_index[LAD21],lad_payment_mff[[#This Row],[LAD21]])/SUMIFS(gp_mff_index[Registered population 2026/27],gp_mff_index[LAD21],lad_payment_mff[[#This Row],[LAD21]])</f>
        <v>0.95401634489672404</v>
      </c>
      <c r="F152" s="90">
        <f>SUMIFS(gp_mff_index[Normalised Non-spec MFF WP 2027/28],gp_mff_index[LAD21],lad_payment_mff[[#This Row],[LAD21]])/SUMIFS(gp_mff_index[Registered population 2027/28],gp_mff_index[LAD21],lad_payment_mff[[#This Row],[LAD21]])</f>
        <v>0.95406306304207322</v>
      </c>
      <c r="G152" s="96">
        <f>SUMIFS(gp_mff_index[Normalised Non-spec MFF WP 2028/29],gp_mff_index[LAD21],lad_payment_mff[[#This Row],[LAD21]])/SUMIFS(gp_mff_index[Registered population 2028/29],gp_mff_index[LAD21],lad_payment_mff[[#This Row],[LAD21]])</f>
        <v>0.95409705435079906</v>
      </c>
      <c r="H152" s="144">
        <v>1.018008982211168</v>
      </c>
      <c r="I152" s="90">
        <f>SUMIFS(gp_mff_index[Normalised Specialised MFF 
(base year)],gp_mff_index[LAD21],lad_payment_mff[[#This Row],[LAD21]])/SUMIFS(gp_mff_index[Registered population (base year)],gp_mff_index[LAD21],lad_payment_mff[[#This Row],[LAD21]])</f>
        <v>0.9455729700786788</v>
      </c>
      <c r="J152" s="90">
        <f>SUMIFS(gp_mff_index[Normalised Specialised MFF 
2026/27],gp_mff_index[LAD21],lad_payment_mff[[#This Row],[LAD21]])/SUMIFS(gp_mff_index[Registered population 2026/27],gp_mff_index[LAD21],lad_payment_mff[[#This Row],[LAD21]])</f>
        <v>0.94561441735409857</v>
      </c>
      <c r="K152" s="90">
        <f>SUMIFS(gp_mff_index[Normalised Specialised MFF 
2027/28],gp_mff_index[LAD21],lad_payment_mff[[#This Row],[LAD21]])/SUMIFS(gp_mff_index[Registered population 2027/28],gp_mff_index[LAD21],lad_payment_mff[[#This Row],[LAD21]])</f>
        <v>0.94565477767462303</v>
      </c>
      <c r="L152" s="90">
        <f>SUMIFS(gp_mff_index[Normalised Specialised MFF 
2028/29],gp_mff_index[LAD21],lad_payment_mff[[#This Row],[LAD21]])/SUMIFS(gp_mff_index[Registered population 2028/29],gp_mff_index[LAD21],lad_payment_mff[[#This Row],[LAD21]])</f>
        <v>0.94568444578585142</v>
      </c>
    </row>
    <row r="153" spans="1:12" x14ac:dyDescent="0.2">
      <c r="A153" s="65" t="s">
        <v>327</v>
      </c>
      <c r="B153" s="35" t="s">
        <v>636</v>
      </c>
      <c r="C153" s="143">
        <v>1.0316706061896872</v>
      </c>
      <c r="D153" s="90">
        <f>SUMIFS(gp_mff_index[Normalised Non-spec MFF WP (base year)],gp_mff_index[LAD21],lad_payment_mff[[#This Row],[LAD21]])/SUMIFS(gp_mff_index[Registered population (base year)],gp_mff_index[LAD21],lad_payment_mff[[#This Row],[LAD21]])</f>
        <v>0.97066498964393066</v>
      </c>
      <c r="E153" s="90">
        <f>SUMIFS(gp_mff_index[Normalised Non-spec MFF WP 2026/27],gp_mff_index[LAD21],lad_payment_mff[[#This Row],[LAD21]])/SUMIFS(gp_mff_index[Registered population 2026/27],gp_mff_index[LAD21],lad_payment_mff[[#This Row],[LAD21]])</f>
        <v>0.97071464473717428</v>
      </c>
      <c r="F153" s="90">
        <f>SUMIFS(gp_mff_index[Normalised Non-spec MFF WP 2027/28],gp_mff_index[LAD21],lad_payment_mff[[#This Row],[LAD21]])/SUMIFS(gp_mff_index[Registered population 2027/28],gp_mff_index[LAD21],lad_payment_mff[[#This Row],[LAD21]])</f>
        <v>0.97076218059765229</v>
      </c>
      <c r="G153" s="96">
        <f>SUMIFS(gp_mff_index[Normalised Non-spec MFF WP 2028/29],gp_mff_index[LAD21],lad_payment_mff[[#This Row],[LAD21]])/SUMIFS(gp_mff_index[Registered population 2028/29],gp_mff_index[LAD21],lad_payment_mff[[#This Row],[LAD21]])</f>
        <v>0.97079676686166205</v>
      </c>
      <c r="H153" s="144">
        <v>1.0441851672607139</v>
      </c>
      <c r="I153" s="90">
        <f>SUMIFS(gp_mff_index[Normalised Specialised MFF 
(base year)],gp_mff_index[LAD21],lad_payment_mff[[#This Row],[LAD21]])/SUMIFS(gp_mff_index[Registered population (base year)],gp_mff_index[LAD21],lad_payment_mff[[#This Row],[LAD21]])</f>
        <v>0.96988659940331223</v>
      </c>
      <c r="J153" s="90">
        <f>SUMIFS(gp_mff_index[Normalised Specialised MFF 
2026/27],gp_mff_index[LAD21],lad_payment_mff[[#This Row],[LAD21]])/SUMIFS(gp_mff_index[Registered population 2026/27],gp_mff_index[LAD21],lad_payment_mff[[#This Row],[LAD21]])</f>
        <v>0.96992911241741364</v>
      </c>
      <c r="K153" s="90">
        <f>SUMIFS(gp_mff_index[Normalised Specialised MFF 
2027/28],gp_mff_index[LAD21],lad_payment_mff[[#This Row],[LAD21]])/SUMIFS(gp_mff_index[Registered population 2027/28],gp_mff_index[LAD21],lad_payment_mff[[#This Row],[LAD21]])</f>
        <v>0.96997051052762062</v>
      </c>
      <c r="L153" s="90">
        <f>SUMIFS(gp_mff_index[Normalised Specialised MFF 
2028/29],gp_mff_index[LAD21],lad_payment_mff[[#This Row],[LAD21]])/SUMIFS(gp_mff_index[Registered population 2028/29],gp_mff_index[LAD21],lad_payment_mff[[#This Row],[LAD21]])</f>
        <v>0.97000094149849059</v>
      </c>
    </row>
    <row r="154" spans="1:12" x14ac:dyDescent="0.2">
      <c r="A154" s="65" t="s">
        <v>326</v>
      </c>
      <c r="B154" s="35" t="s">
        <v>635</v>
      </c>
      <c r="C154" s="143">
        <v>1.0314320205344822</v>
      </c>
      <c r="D154" s="90">
        <f>SUMIFS(gp_mff_index[Normalised Non-spec MFF WP (base year)],gp_mff_index[LAD21],lad_payment_mff[[#This Row],[LAD21]])/SUMIFS(gp_mff_index[Registered population (base year)],gp_mff_index[LAD21],lad_payment_mff[[#This Row],[LAD21]])</f>
        <v>0.97044051223694527</v>
      </c>
      <c r="E154" s="90">
        <f>SUMIFS(gp_mff_index[Normalised Non-spec MFF WP 2026/27],gp_mff_index[LAD21],lad_payment_mff[[#This Row],[LAD21]])/SUMIFS(gp_mff_index[Registered population 2026/27],gp_mff_index[LAD21],lad_payment_mff[[#This Row],[LAD21]])</f>
        <v>0.97049015584687937</v>
      </c>
      <c r="F154" s="90">
        <f>SUMIFS(gp_mff_index[Normalised Non-spec MFF WP 2027/28],gp_mff_index[LAD21],lad_payment_mff[[#This Row],[LAD21]])/SUMIFS(gp_mff_index[Registered population 2027/28],gp_mff_index[LAD21],lad_payment_mff[[#This Row],[LAD21]])</f>
        <v>0.97053768071414581</v>
      </c>
      <c r="G154" s="96">
        <f>SUMIFS(gp_mff_index[Normalised Non-spec MFF WP 2028/29],gp_mff_index[LAD21],lad_payment_mff[[#This Row],[LAD21]])/SUMIFS(gp_mff_index[Registered population 2028/29],gp_mff_index[LAD21],lad_payment_mff[[#This Row],[LAD21]])</f>
        <v>0.97057225897968569</v>
      </c>
      <c r="H154" s="144">
        <v>1.0484527726712793</v>
      </c>
      <c r="I154" s="90">
        <f>SUMIFS(gp_mff_index[Normalised Specialised MFF 
(base year)],gp_mff_index[LAD21],lad_payment_mff[[#This Row],[LAD21]])/SUMIFS(gp_mff_index[Registered population (base year)],gp_mff_index[LAD21],lad_payment_mff[[#This Row],[LAD21]])</f>
        <v>0.97385054509898417</v>
      </c>
      <c r="J154" s="90">
        <f>SUMIFS(gp_mff_index[Normalised Specialised MFF 
2026/27],gp_mff_index[LAD21],lad_payment_mff[[#This Row],[LAD21]])/SUMIFS(gp_mff_index[Registered population 2026/27],gp_mff_index[LAD21],lad_payment_mff[[#This Row],[LAD21]])</f>
        <v>0.97389323186461374</v>
      </c>
      <c r="K154" s="90">
        <f>SUMIFS(gp_mff_index[Normalised Specialised MFF 
2027/28],gp_mff_index[LAD21],lad_payment_mff[[#This Row],[LAD21]])/SUMIFS(gp_mff_index[Registered population 2027/28],gp_mff_index[LAD21],lad_payment_mff[[#This Row],[LAD21]])</f>
        <v>0.97393479916971637</v>
      </c>
      <c r="L154" s="90">
        <f>SUMIFS(gp_mff_index[Normalised Specialised MFF 
2028/29],gp_mff_index[LAD21],lad_payment_mff[[#This Row],[LAD21]])/SUMIFS(gp_mff_index[Registered population 2028/29],gp_mff_index[LAD21],lad_payment_mff[[#This Row],[LAD21]])</f>
        <v>0.97396535451256749</v>
      </c>
    </row>
    <row r="155" spans="1:12" x14ac:dyDescent="0.2">
      <c r="A155" s="65" t="s">
        <v>325</v>
      </c>
      <c r="B155" s="35" t="s">
        <v>634</v>
      </c>
      <c r="C155" s="143">
        <v>1.0341248571472759</v>
      </c>
      <c r="D155" s="90">
        <f>SUMIFS(gp_mff_index[Normalised Non-spec MFF WP (base year)],gp_mff_index[LAD21],lad_payment_mff[[#This Row],[LAD21]])/SUMIFS(gp_mff_index[Registered population (base year)],gp_mff_index[LAD21],lad_payment_mff[[#This Row],[LAD21]])</f>
        <v>0.97297411376362242</v>
      </c>
      <c r="E155" s="90">
        <f>SUMIFS(gp_mff_index[Normalised Non-spec MFF WP 2026/27],gp_mff_index[LAD21],lad_payment_mff[[#This Row],[LAD21]])/SUMIFS(gp_mff_index[Registered population 2026/27],gp_mff_index[LAD21],lad_payment_mff[[#This Row],[LAD21]])</f>
        <v>0.97302388698183828</v>
      </c>
      <c r="F155" s="90">
        <f>SUMIFS(gp_mff_index[Normalised Non-spec MFF WP 2027/28],gp_mff_index[LAD21],lad_payment_mff[[#This Row],[LAD21]])/SUMIFS(gp_mff_index[Registered population 2027/28],gp_mff_index[LAD21],lad_payment_mff[[#This Row],[LAD21]])</f>
        <v>0.97307153592582363</v>
      </c>
      <c r="G155" s="96">
        <f>SUMIFS(gp_mff_index[Normalised Non-spec MFF WP 2028/29],gp_mff_index[LAD21],lad_payment_mff[[#This Row],[LAD21]])/SUMIFS(gp_mff_index[Registered population 2028/29],gp_mff_index[LAD21],lad_payment_mff[[#This Row],[LAD21]])</f>
        <v>0.97310620446742446</v>
      </c>
      <c r="H155" s="144">
        <v>1.0517149467634241</v>
      </c>
      <c r="I155" s="90">
        <f>SUMIFS(gp_mff_index[Normalised Specialised MFF 
(base year)],gp_mff_index[LAD21],lad_payment_mff[[#This Row],[LAD21]])/SUMIFS(gp_mff_index[Registered population (base year)],gp_mff_index[LAD21],lad_payment_mff[[#This Row],[LAD21]])</f>
        <v>0.97688060052985304</v>
      </c>
      <c r="J155" s="90">
        <f>SUMIFS(gp_mff_index[Normalised Specialised MFF 
2026/27],gp_mff_index[LAD21],lad_payment_mff[[#This Row],[LAD21]])/SUMIFS(gp_mff_index[Registered population 2026/27],gp_mff_index[LAD21],lad_payment_mff[[#This Row],[LAD21]])</f>
        <v>0.97692342011182565</v>
      </c>
      <c r="K155" s="90">
        <f>SUMIFS(gp_mff_index[Normalised Specialised MFF 
2027/28],gp_mff_index[LAD21],lad_payment_mff[[#This Row],[LAD21]])/SUMIFS(gp_mff_index[Registered population 2027/28],gp_mff_index[LAD21],lad_payment_mff[[#This Row],[LAD21]])</f>
        <v>0.97696511675015851</v>
      </c>
      <c r="L155" s="90">
        <f>SUMIFS(gp_mff_index[Normalised Specialised MFF 
2028/29],gp_mff_index[LAD21],lad_payment_mff[[#This Row],[LAD21]])/SUMIFS(gp_mff_index[Registered population 2028/29],gp_mff_index[LAD21],lad_payment_mff[[#This Row],[LAD21]])</f>
        <v>0.9769957671634325</v>
      </c>
    </row>
    <row r="156" spans="1:12" x14ac:dyDescent="0.2">
      <c r="A156" s="65" t="s">
        <v>324</v>
      </c>
      <c r="B156" s="35" t="s">
        <v>633</v>
      </c>
      <c r="C156" s="143">
        <v>1.0364957831944557</v>
      </c>
      <c r="D156" s="90">
        <f>SUMIFS(gp_mff_index[Normalised Non-spec MFF WP (base year)],gp_mff_index[LAD21],lad_payment_mff[[#This Row],[LAD21]])/SUMIFS(gp_mff_index[Registered population (base year)],gp_mff_index[LAD21],lad_payment_mff[[#This Row],[LAD21]])</f>
        <v>0.97520484021179688</v>
      </c>
      <c r="E156" s="90">
        <f>SUMIFS(gp_mff_index[Normalised Non-spec MFF WP 2026/27],gp_mff_index[LAD21],lad_payment_mff[[#This Row],[LAD21]])/SUMIFS(gp_mff_index[Registered population 2026/27],gp_mff_index[LAD21],lad_payment_mff[[#This Row],[LAD21]])</f>
        <v>0.97525472754449172</v>
      </c>
      <c r="F156" s="90">
        <f>SUMIFS(gp_mff_index[Normalised Non-spec MFF WP 2027/28],gp_mff_index[LAD21],lad_payment_mff[[#This Row],[LAD21]])/SUMIFS(gp_mff_index[Registered population 2027/28],gp_mff_index[LAD21],lad_payment_mff[[#This Row],[LAD21]])</f>
        <v>0.97530248573266054</v>
      </c>
      <c r="G156" s="96">
        <f>SUMIFS(gp_mff_index[Normalised Non-spec MFF WP 2028/29],gp_mff_index[LAD21],lad_payment_mff[[#This Row],[LAD21]])/SUMIFS(gp_mff_index[Registered population 2028/29],gp_mff_index[LAD21],lad_payment_mff[[#This Row],[LAD21]])</f>
        <v>0.97533723375842085</v>
      </c>
      <c r="H156" s="144">
        <v>1.04615795090562</v>
      </c>
      <c r="I156" s="90">
        <f>SUMIFS(gp_mff_index[Normalised Specialised MFF 
(base year)],gp_mff_index[LAD21],lad_payment_mff[[#This Row],[LAD21]])/SUMIFS(gp_mff_index[Registered population (base year)],gp_mff_index[LAD21],lad_payment_mff[[#This Row],[LAD21]])</f>
        <v>0.97171901043605502</v>
      </c>
      <c r="J156" s="90">
        <f>SUMIFS(gp_mff_index[Normalised Specialised MFF 
2026/27],gp_mff_index[LAD21],lad_payment_mff[[#This Row],[LAD21]])/SUMIFS(gp_mff_index[Registered population 2026/27],gp_mff_index[LAD21],lad_payment_mff[[#This Row],[LAD21]])</f>
        <v>0.97176160377018161</v>
      </c>
      <c r="K156" s="90">
        <f>SUMIFS(gp_mff_index[Normalised Specialised MFF 
2027/28],gp_mff_index[LAD21],lad_payment_mff[[#This Row],[LAD21]])/SUMIFS(gp_mff_index[Registered population 2027/28],gp_mff_index[LAD21],lad_payment_mff[[#This Row],[LAD21]])</f>
        <v>0.97180308009402505</v>
      </c>
      <c r="L156" s="90">
        <f>SUMIFS(gp_mff_index[Normalised Specialised MFF 
2028/29],gp_mff_index[LAD21],lad_payment_mff[[#This Row],[LAD21]])/SUMIFS(gp_mff_index[Registered population 2028/29],gp_mff_index[LAD21],lad_payment_mff[[#This Row],[LAD21]])</f>
        <v>0.97183356855826142</v>
      </c>
    </row>
    <row r="157" spans="1:12" x14ac:dyDescent="0.2">
      <c r="A157" s="65" t="s">
        <v>323</v>
      </c>
      <c r="B157" s="35" t="s">
        <v>632</v>
      </c>
      <c r="C157" s="143">
        <v>1.0293601652587199</v>
      </c>
      <c r="D157" s="90">
        <f>SUMIFS(gp_mff_index[Normalised Non-spec MFF WP (base year)],gp_mff_index[LAD21],lad_payment_mff[[#This Row],[LAD21]])/SUMIFS(gp_mff_index[Registered population (base year)],gp_mff_index[LAD21],lad_payment_mff[[#This Row],[LAD21]])</f>
        <v>0.96849117165505272</v>
      </c>
      <c r="E157" s="90">
        <f>SUMIFS(gp_mff_index[Normalised Non-spec MFF WP 2026/27],gp_mff_index[LAD21],lad_payment_mff[[#This Row],[LAD21]])/SUMIFS(gp_mff_index[Registered population 2026/27],gp_mff_index[LAD21],lad_payment_mff[[#This Row],[LAD21]])</f>
        <v>0.96854071554501053</v>
      </c>
      <c r="F157" s="90">
        <f>SUMIFS(gp_mff_index[Normalised Non-spec MFF WP 2027/28],gp_mff_index[LAD21],lad_payment_mff[[#This Row],[LAD21]])/SUMIFS(gp_mff_index[Registered population 2027/28],gp_mff_index[LAD21],lad_payment_mff[[#This Row],[LAD21]])</f>
        <v>0.96858814494825796</v>
      </c>
      <c r="G157" s="96">
        <f>SUMIFS(gp_mff_index[Normalised Non-spec MFF WP 2028/29],gp_mff_index[LAD21],lad_payment_mff[[#This Row],[LAD21]])/SUMIFS(gp_mff_index[Registered population 2028/29],gp_mff_index[LAD21],lad_payment_mff[[#This Row],[LAD21]])</f>
        <v>0.96862265375584056</v>
      </c>
      <c r="H157" s="144">
        <v>1.0453871216257995</v>
      </c>
      <c r="I157" s="90">
        <f>SUMIFS(gp_mff_index[Normalised Specialised MFF 
(base year)],gp_mff_index[LAD21],lad_payment_mff[[#This Row],[LAD21]])/SUMIFS(gp_mff_index[Registered population (base year)],gp_mff_index[LAD21],lad_payment_mff[[#This Row],[LAD21]])</f>
        <v>0.97100302919789172</v>
      </c>
      <c r="J157" s="90">
        <f>SUMIFS(gp_mff_index[Normalised Specialised MFF 
2026/27],gp_mff_index[LAD21],lad_payment_mff[[#This Row],[LAD21]])/SUMIFS(gp_mff_index[Registered population 2026/27],gp_mff_index[LAD21],lad_payment_mff[[#This Row],[LAD21]])</f>
        <v>0.97104559114843125</v>
      </c>
      <c r="K157" s="90">
        <f>SUMIFS(gp_mff_index[Normalised Specialised MFF 
2027/28],gp_mff_index[LAD21],lad_payment_mff[[#This Row],[LAD21]])/SUMIFS(gp_mff_index[Registered population 2027/28],gp_mff_index[LAD21],lad_payment_mff[[#This Row],[LAD21]])</f>
        <v>0.97108703691172138</v>
      </c>
      <c r="L157" s="90">
        <f>SUMIFS(gp_mff_index[Normalised Specialised MFF 
2028/29],gp_mff_index[LAD21],lad_payment_mff[[#This Row],[LAD21]])/SUMIFS(gp_mff_index[Registered population 2028/29],gp_mff_index[LAD21],lad_payment_mff[[#This Row],[LAD21]])</f>
        <v>0.97111750291147381</v>
      </c>
    </row>
    <row r="158" spans="1:12" x14ac:dyDescent="0.2">
      <c r="A158" s="65" t="s">
        <v>322</v>
      </c>
      <c r="B158" s="35" t="s">
        <v>631</v>
      </c>
      <c r="C158" s="143">
        <v>1.0336449605941616</v>
      </c>
      <c r="D158" s="90">
        <f>SUMIFS(gp_mff_index[Normalised Non-spec MFF WP (base year)],gp_mff_index[LAD21],lad_payment_mff[[#This Row],[LAD21]])/SUMIFS(gp_mff_index[Registered population (base year)],gp_mff_index[LAD21],lad_payment_mff[[#This Row],[LAD21]])</f>
        <v>0.97252259485830095</v>
      </c>
      <c r="E158" s="90">
        <f>SUMIFS(gp_mff_index[Normalised Non-spec MFF WP 2026/27],gp_mff_index[LAD21],lad_payment_mff[[#This Row],[LAD21]])/SUMIFS(gp_mff_index[Registered population 2026/27],gp_mff_index[LAD21],lad_payment_mff[[#This Row],[LAD21]])</f>
        <v>0.97257234497872924</v>
      </c>
      <c r="F158" s="90">
        <f>SUMIFS(gp_mff_index[Normalised Non-spec MFF WP 2027/28],gp_mff_index[LAD21],lad_payment_mff[[#This Row],[LAD21]])/SUMIFS(gp_mff_index[Registered population 2027/28],gp_mff_index[LAD21],lad_payment_mff[[#This Row],[LAD21]])</f>
        <v>0.97261997181071991</v>
      </c>
      <c r="G158" s="96">
        <f>SUMIFS(gp_mff_index[Normalised Non-spec MFF WP 2028/29],gp_mff_index[LAD21],lad_payment_mff[[#This Row],[LAD21]])/SUMIFS(gp_mff_index[Registered population 2028/29],gp_mff_index[LAD21],lad_payment_mff[[#This Row],[LAD21]])</f>
        <v>0.97265462426401583</v>
      </c>
      <c r="H158" s="144">
        <v>1.0393819590310649</v>
      </c>
      <c r="I158" s="90">
        <f>SUMIFS(gp_mff_index[Normalised Specialised MFF 
(base year)],gp_mff_index[LAD21],lad_payment_mff[[#This Row],[LAD21]])/SUMIFS(gp_mff_index[Registered population (base year)],gp_mff_index[LAD21],lad_payment_mff[[#This Row],[LAD21]])</f>
        <v>0.96542516148775226</v>
      </c>
      <c r="J158" s="90">
        <f>SUMIFS(gp_mff_index[Normalised Specialised MFF 
2026/27],gp_mff_index[LAD21],lad_payment_mff[[#This Row],[LAD21]])/SUMIFS(gp_mff_index[Registered population 2026/27],gp_mff_index[LAD21],lad_payment_mff[[#This Row],[LAD21]])</f>
        <v>0.96546747894376272</v>
      </c>
      <c r="K158" s="90">
        <f>SUMIFS(gp_mff_index[Normalised Specialised MFF 
2027/28],gp_mff_index[LAD21],lad_payment_mff[[#This Row],[LAD21]])/SUMIFS(gp_mff_index[Registered population 2027/28],gp_mff_index[LAD21],lad_payment_mff[[#This Row],[LAD21]])</f>
        <v>0.96550868662438893</v>
      </c>
      <c r="L158" s="90">
        <f>SUMIFS(gp_mff_index[Normalised Specialised MFF 
2028/29],gp_mff_index[LAD21],lad_payment_mff[[#This Row],[LAD21]])/SUMIFS(gp_mff_index[Registered population 2028/29],gp_mff_index[LAD21],lad_payment_mff[[#This Row],[LAD21]])</f>
        <v>0.96553897761406415</v>
      </c>
    </row>
    <row r="159" spans="1:12" x14ac:dyDescent="0.2">
      <c r="A159" s="65" t="s">
        <v>321</v>
      </c>
      <c r="B159" s="35" t="s">
        <v>630</v>
      </c>
      <c r="C159" s="143">
        <v>1.0317315510977618</v>
      </c>
      <c r="D159" s="90">
        <f>SUMIFS(gp_mff_index[Normalised Non-spec MFF WP (base year)],gp_mff_index[LAD21],lad_payment_mff[[#This Row],[LAD21]])/SUMIFS(gp_mff_index[Registered population (base year)],gp_mff_index[LAD21],lad_payment_mff[[#This Row],[LAD21]])</f>
        <v>0.97072233070628955</v>
      </c>
      <c r="E159" s="90">
        <f>SUMIFS(gp_mff_index[Normalised Non-spec MFF WP 2026/27],gp_mff_index[LAD21],lad_payment_mff[[#This Row],[LAD21]])/SUMIFS(gp_mff_index[Registered population 2026/27],gp_mff_index[LAD21],lad_payment_mff[[#This Row],[LAD21]])</f>
        <v>0.97077198873285886</v>
      </c>
      <c r="F159" s="90">
        <f>SUMIFS(gp_mff_index[Normalised Non-spec MFF WP 2027/28],gp_mff_index[LAD21],lad_payment_mff[[#This Row],[LAD21]])/SUMIFS(gp_mff_index[Registered population 2027/28],gp_mff_index[LAD21],lad_payment_mff[[#This Row],[LAD21]])</f>
        <v>0.97081952740147059</v>
      </c>
      <c r="G159" s="96">
        <f>SUMIFS(gp_mff_index[Normalised Non-spec MFF WP 2028/29],gp_mff_index[LAD21],lad_payment_mff[[#This Row],[LAD21]])/SUMIFS(gp_mff_index[Registered population 2028/29],gp_mff_index[LAD21],lad_payment_mff[[#This Row],[LAD21]])</f>
        <v>0.97085411570862956</v>
      </c>
      <c r="H159" s="144">
        <v>1.0459501896178374</v>
      </c>
      <c r="I159" s="90">
        <f>SUMIFS(gp_mff_index[Normalised Specialised MFF 
(base year)],gp_mff_index[LAD21],lad_payment_mff[[#This Row],[LAD21]])/SUMIFS(gp_mff_index[Registered population (base year)],gp_mff_index[LAD21],lad_payment_mff[[#This Row],[LAD21]])</f>
        <v>0.97152603231760337</v>
      </c>
      <c r="J159" s="90">
        <f>SUMIFS(gp_mff_index[Normalised Specialised MFF 
2026/27],gp_mff_index[LAD21],lad_payment_mff[[#This Row],[LAD21]])/SUMIFS(gp_mff_index[Registered population 2026/27],gp_mff_index[LAD21],lad_payment_mff[[#This Row],[LAD21]])</f>
        <v>0.97156861719292464</v>
      </c>
      <c r="K159" s="90">
        <f>SUMIFS(gp_mff_index[Normalised Specialised MFF 
2027/28],gp_mff_index[LAD21],lad_payment_mff[[#This Row],[LAD21]])/SUMIFS(gp_mff_index[Registered population 2027/28],gp_mff_index[LAD21],lad_payment_mff[[#This Row],[LAD21]])</f>
        <v>0.97161008527979209</v>
      </c>
      <c r="L159" s="90">
        <f>SUMIFS(gp_mff_index[Normalised Specialised MFF 
2028/29],gp_mff_index[LAD21],lad_payment_mff[[#This Row],[LAD21]])/SUMIFS(gp_mff_index[Registered population 2028/29],gp_mff_index[LAD21],lad_payment_mff[[#This Row],[LAD21]])</f>
        <v>0.97164056768918761</v>
      </c>
    </row>
    <row r="160" spans="1:12" x14ac:dyDescent="0.2">
      <c r="A160" s="65" t="s">
        <v>320</v>
      </c>
      <c r="B160" s="35" t="s">
        <v>629</v>
      </c>
      <c r="C160" s="143">
        <v>1.01306927353641</v>
      </c>
      <c r="D160" s="90">
        <f>SUMIFS(gp_mff_index[Normalised Non-spec MFF WP (base year)],gp_mff_index[LAD21],lad_payment_mff[[#This Row],[LAD21]])/SUMIFS(gp_mff_index[Registered population (base year)],gp_mff_index[LAD21],lad_payment_mff[[#This Row],[LAD21]])</f>
        <v>0.95316360668416711</v>
      </c>
      <c r="E160" s="90">
        <f>SUMIFS(gp_mff_index[Normalised Non-spec MFF WP 2026/27],gp_mff_index[LAD21],lad_payment_mff[[#This Row],[LAD21]])/SUMIFS(gp_mff_index[Registered population 2026/27],gp_mff_index[LAD21],lad_payment_mff[[#This Row],[LAD21]])</f>
        <v>0.9532123664810821</v>
      </c>
      <c r="F160" s="90">
        <f>SUMIFS(gp_mff_index[Normalised Non-spec MFF WP 2027/28],gp_mff_index[LAD21],lad_payment_mff[[#This Row],[LAD21]])/SUMIFS(gp_mff_index[Registered population 2027/28],gp_mff_index[LAD21],lad_payment_mff[[#This Row],[LAD21]])</f>
        <v>0.9532590452556351</v>
      </c>
      <c r="G160" s="96">
        <f>SUMIFS(gp_mff_index[Normalised Non-spec MFF WP 2028/29],gp_mff_index[LAD21],lad_payment_mff[[#This Row],[LAD21]])/SUMIFS(gp_mff_index[Registered population 2028/29],gp_mff_index[LAD21],lad_payment_mff[[#This Row],[LAD21]])</f>
        <v>0.95329300791885951</v>
      </c>
      <c r="H160" s="144">
        <v>1.019490165817418</v>
      </c>
      <c r="I160" s="90">
        <f>SUMIFS(gp_mff_index[Normalised Specialised MFF 
(base year)],gp_mff_index[LAD21],lad_payment_mff[[#This Row],[LAD21]])/SUMIFS(gp_mff_index[Registered population (base year)],gp_mff_index[LAD21],lad_payment_mff[[#This Row],[LAD21]])</f>
        <v>0.94694876067214939</v>
      </c>
      <c r="J160" s="90">
        <f>SUMIFS(gp_mff_index[Normalised Specialised MFF 
2026/27],gp_mff_index[LAD21],lad_payment_mff[[#This Row],[LAD21]])/SUMIFS(gp_mff_index[Registered population 2026/27],gp_mff_index[LAD21],lad_payment_mff[[#This Row],[LAD21]])</f>
        <v>0.94699026825256372</v>
      </c>
      <c r="K160" s="90">
        <f>SUMIFS(gp_mff_index[Normalised Specialised MFF 
2027/28],gp_mff_index[LAD21],lad_payment_mff[[#This Row],[LAD21]])/SUMIFS(gp_mff_index[Registered population 2027/28],gp_mff_index[LAD21],lad_payment_mff[[#This Row],[LAD21]])</f>
        <v>0.94703068729658002</v>
      </c>
      <c r="L160" s="90">
        <f>SUMIFS(gp_mff_index[Normalised Specialised MFF 
2028/29],gp_mff_index[LAD21],lad_payment_mff[[#This Row],[LAD21]])/SUMIFS(gp_mff_index[Registered population 2028/29],gp_mff_index[LAD21],lad_payment_mff[[#This Row],[LAD21]])</f>
        <v>0.94706039857434521</v>
      </c>
    </row>
    <row r="161" spans="1:12" x14ac:dyDescent="0.2">
      <c r="A161" s="65" t="s">
        <v>319</v>
      </c>
      <c r="B161" s="35" t="s">
        <v>628</v>
      </c>
      <c r="C161" s="143">
        <v>1.0148245581849413</v>
      </c>
      <c r="D161" s="90">
        <f>SUMIFS(gp_mff_index[Normalised Non-spec MFF WP (base year)],gp_mff_index[LAD21],lad_payment_mff[[#This Row],[LAD21]])/SUMIFS(gp_mff_index[Registered population (base year)],gp_mff_index[LAD21],lad_payment_mff[[#This Row],[LAD21]])</f>
        <v>0.95481509636019812</v>
      </c>
      <c r="E161" s="90">
        <f>SUMIFS(gp_mff_index[Normalised Non-spec MFF WP 2026/27],gp_mff_index[LAD21],lad_payment_mff[[#This Row],[LAD21]])/SUMIFS(gp_mff_index[Registered population 2026/27],gp_mff_index[LAD21],lad_payment_mff[[#This Row],[LAD21]])</f>
        <v>0.95486394064030378</v>
      </c>
      <c r="F161" s="90">
        <f>SUMIFS(gp_mff_index[Normalised Non-spec MFF WP 2027/28],gp_mff_index[LAD21],lad_payment_mff[[#This Row],[LAD21]])/SUMIFS(gp_mff_index[Registered population 2027/28],gp_mff_index[LAD21],lad_payment_mff[[#This Row],[LAD21]])</f>
        <v>0.9549107002923849</v>
      </c>
      <c r="G161" s="96">
        <f>SUMIFS(gp_mff_index[Normalised Non-spec MFF WP 2028/29],gp_mff_index[LAD21],lad_payment_mff[[#This Row],[LAD21]])/SUMIFS(gp_mff_index[Registered population 2028/29],gp_mff_index[LAD21],lad_payment_mff[[#This Row],[LAD21]])</f>
        <v>0.95494472180068546</v>
      </c>
      <c r="H161" s="144">
        <v>1.0178940231102067</v>
      </c>
      <c r="I161" s="90">
        <f>SUMIFS(gp_mff_index[Normalised Specialised MFF 
(base year)],gp_mff_index[LAD21],lad_payment_mff[[#This Row],[LAD21]])/SUMIFS(gp_mff_index[Registered population (base year)],gp_mff_index[LAD21],lad_payment_mff[[#This Row],[LAD21]])</f>
        <v>0.94546619084545669</v>
      </c>
      <c r="J161" s="90">
        <f>SUMIFS(gp_mff_index[Normalised Specialised MFF 
2026/27],gp_mff_index[LAD21],lad_payment_mff[[#This Row],[LAD21]])/SUMIFS(gp_mff_index[Registered population 2026/27],gp_mff_index[LAD21],lad_payment_mff[[#This Row],[LAD21]])</f>
        <v>0.94550763344042588</v>
      </c>
      <c r="K161" s="90">
        <f>SUMIFS(gp_mff_index[Normalised Specialised MFF 
2027/28],gp_mff_index[LAD21],lad_payment_mff[[#This Row],[LAD21]])/SUMIFS(gp_mff_index[Registered population 2027/28],gp_mff_index[LAD21],lad_payment_mff[[#This Row],[LAD21]])</f>
        <v>0.94554798920324512</v>
      </c>
      <c r="L161" s="90">
        <f>SUMIFS(gp_mff_index[Normalised Specialised MFF 
2028/29],gp_mff_index[LAD21],lad_payment_mff[[#This Row],[LAD21]])/SUMIFS(gp_mff_index[Registered population 2028/29],gp_mff_index[LAD21],lad_payment_mff[[#This Row],[LAD21]])</f>
        <v>0.94557765396418614</v>
      </c>
    </row>
    <row r="162" spans="1:12" x14ac:dyDescent="0.2">
      <c r="A162" s="65" t="s">
        <v>318</v>
      </c>
      <c r="B162" s="35" t="s">
        <v>627</v>
      </c>
      <c r="C162" s="143">
        <v>1.0132838385432539</v>
      </c>
      <c r="D162" s="90">
        <f>SUMIFS(gp_mff_index[Normalised Non-spec MFF WP (base year)],gp_mff_index[LAD21],lad_payment_mff[[#This Row],[LAD21]])/SUMIFS(gp_mff_index[Registered population (base year)],gp_mff_index[LAD21],lad_payment_mff[[#This Row],[LAD21]])</f>
        <v>0.95336548385203135</v>
      </c>
      <c r="E162" s="90">
        <f>SUMIFS(gp_mff_index[Normalised Non-spec MFF WP 2026/27],gp_mff_index[LAD21],lad_payment_mff[[#This Row],[LAD21]])/SUMIFS(gp_mff_index[Registered population 2026/27],gp_mff_index[LAD21],lad_payment_mff[[#This Row],[LAD21]])</f>
        <v>0.95341425397612167</v>
      </c>
      <c r="F162" s="90">
        <f>SUMIFS(gp_mff_index[Normalised Non-spec MFF WP 2027/28],gp_mff_index[LAD21],lad_payment_mff[[#This Row],[LAD21]])/SUMIFS(gp_mff_index[Registered population 2027/28],gp_mff_index[LAD21],lad_payment_mff[[#This Row],[LAD21]])</f>
        <v>0.95346094263710102</v>
      </c>
      <c r="G162" s="96">
        <f>SUMIFS(gp_mff_index[Normalised Non-spec MFF WP 2028/29],gp_mff_index[LAD21],lad_payment_mff[[#This Row],[LAD21]])/SUMIFS(gp_mff_index[Registered population 2028/29],gp_mff_index[LAD21],lad_payment_mff[[#This Row],[LAD21]])</f>
        <v>0.95349491249351315</v>
      </c>
      <c r="H162" s="144">
        <v>1.0235963055835187</v>
      </c>
      <c r="I162" s="90">
        <f>SUMIFS(gp_mff_index[Normalised Specialised MFF 
(base year)],gp_mff_index[LAD21],lad_payment_mff[[#This Row],[LAD21]])/SUMIFS(gp_mff_index[Registered population (base year)],gp_mff_index[LAD21],lad_payment_mff[[#This Row],[LAD21]])</f>
        <v>0.95076272974514897</v>
      </c>
      <c r="J162" s="90">
        <f>SUMIFS(gp_mff_index[Normalised Specialised MFF 
2026/27],gp_mff_index[LAD21],lad_payment_mff[[#This Row],[LAD21]])/SUMIFS(gp_mff_index[Registered population 2026/27],gp_mff_index[LAD21],lad_payment_mff[[#This Row],[LAD21]])</f>
        <v>0.95080440450316817</v>
      </c>
      <c r="K162" s="90">
        <f>SUMIFS(gp_mff_index[Normalised Specialised MFF 
2027/28],gp_mff_index[LAD21],lad_payment_mff[[#This Row],[LAD21]])/SUMIFS(gp_mff_index[Registered population 2027/28],gp_mff_index[LAD21],lad_payment_mff[[#This Row],[LAD21]])</f>
        <v>0.95084498634056303</v>
      </c>
      <c r="L162" s="90">
        <f>SUMIFS(gp_mff_index[Normalised Specialised MFF 
2028/29],gp_mff_index[LAD21],lad_payment_mff[[#This Row],[LAD21]])/SUMIFS(gp_mff_index[Registered population 2028/29],gp_mff_index[LAD21],lad_payment_mff[[#This Row],[LAD21]])</f>
        <v>0.95087481728466783</v>
      </c>
    </row>
    <row r="163" spans="1:12" x14ac:dyDescent="0.2">
      <c r="A163" s="65" t="s">
        <v>317</v>
      </c>
      <c r="B163" s="35" t="s">
        <v>626</v>
      </c>
      <c r="C163" s="143">
        <v>1.0133413856514502</v>
      </c>
      <c r="D163" s="90">
        <f>SUMIFS(gp_mff_index[Normalised Non-spec MFF WP (base year)],gp_mff_index[LAD21],lad_payment_mff[[#This Row],[LAD21]])/SUMIFS(gp_mff_index[Registered population (base year)],gp_mff_index[LAD21],lad_payment_mff[[#This Row],[LAD21]])</f>
        <v>0.95341962803608138</v>
      </c>
      <c r="E163" s="90">
        <f>SUMIFS(gp_mff_index[Normalised Non-spec MFF WP 2026/27],gp_mff_index[LAD21],lad_payment_mff[[#This Row],[LAD21]])/SUMIFS(gp_mff_index[Registered population 2026/27],gp_mff_index[LAD21],lad_payment_mff[[#This Row],[LAD21]])</f>
        <v>0.95346840092995877</v>
      </c>
      <c r="F163" s="90">
        <f>SUMIFS(gp_mff_index[Normalised Non-spec MFF WP 2027/28],gp_mff_index[LAD21],lad_payment_mff[[#This Row],[LAD21]])/SUMIFS(gp_mff_index[Registered population 2027/28],gp_mff_index[LAD21],lad_payment_mff[[#This Row],[LAD21]])</f>
        <v>0.95351509224251274</v>
      </c>
      <c r="G163" s="96">
        <f>SUMIFS(gp_mff_index[Normalised Non-spec MFF WP 2028/29],gp_mff_index[LAD21],lad_payment_mff[[#This Row],[LAD21]])/SUMIFS(gp_mff_index[Registered population 2028/29],gp_mff_index[LAD21],lad_payment_mff[[#This Row],[LAD21]])</f>
        <v>0.95354906402816308</v>
      </c>
      <c r="H163" s="144">
        <v>1.0243945466530251</v>
      </c>
      <c r="I163" s="90">
        <f>SUMIFS(gp_mff_index[Normalised Specialised MFF 
(base year)],gp_mff_index[LAD21],lad_payment_mff[[#This Row],[LAD21]])/SUMIFS(gp_mff_index[Registered population (base year)],gp_mff_index[LAD21],lad_payment_mff[[#This Row],[LAD21]])</f>
        <v>0.95150417229833084</v>
      </c>
      <c r="J163" s="90">
        <f>SUMIFS(gp_mff_index[Normalised Specialised MFF 
2026/27],gp_mff_index[LAD21],lad_payment_mff[[#This Row],[LAD21]])/SUMIFS(gp_mff_index[Registered population 2026/27],gp_mff_index[LAD21],lad_payment_mff[[#This Row],[LAD21]])</f>
        <v>0.95154587955598313</v>
      </c>
      <c r="K163" s="90">
        <f>SUMIFS(gp_mff_index[Normalised Specialised MFF 
2027/28],gp_mff_index[LAD21],lad_payment_mff[[#This Row],[LAD21]])/SUMIFS(gp_mff_index[Registered population 2027/28],gp_mff_index[LAD21],lad_payment_mff[[#This Row],[LAD21]])</f>
        <v>0.9515864930407063</v>
      </c>
      <c r="L163" s="90">
        <f>SUMIFS(gp_mff_index[Normalised Specialised MFF 
2028/29],gp_mff_index[LAD21],lad_payment_mff[[#This Row],[LAD21]])/SUMIFS(gp_mff_index[Registered population 2028/29],gp_mff_index[LAD21],lad_payment_mff[[#This Row],[LAD21]])</f>
        <v>0.95161634724816668</v>
      </c>
    </row>
    <row r="164" spans="1:12" x14ac:dyDescent="0.2">
      <c r="A164" s="65" t="s">
        <v>316</v>
      </c>
      <c r="B164" s="35" t="s">
        <v>625</v>
      </c>
      <c r="C164" s="143">
        <v>1.0214759194322611</v>
      </c>
      <c r="D164" s="90">
        <f>SUMIFS(gp_mff_index[Normalised Non-spec MFF WP (base year)],gp_mff_index[LAD21],lad_payment_mff[[#This Row],[LAD21]])/SUMIFS(gp_mff_index[Registered population (base year)],gp_mff_index[LAD21],lad_payment_mff[[#This Row],[LAD21]])</f>
        <v>0.96107314370351971</v>
      </c>
      <c r="E164" s="90">
        <f>SUMIFS(gp_mff_index[Normalised Non-spec MFF WP 2026/27],gp_mff_index[LAD21],lad_payment_mff[[#This Row],[LAD21]])/SUMIFS(gp_mff_index[Registered population 2026/27],gp_mff_index[LAD21],lad_payment_mff[[#This Row],[LAD21]])</f>
        <v>0.96112230811871391</v>
      </c>
      <c r="F164" s="90">
        <f>SUMIFS(gp_mff_index[Normalised Non-spec MFF WP 2027/28],gp_mff_index[LAD21],lad_payment_mff[[#This Row],[LAD21]])/SUMIFS(gp_mff_index[Registered population 2027/28],gp_mff_index[LAD21],lad_payment_mff[[#This Row],[LAD21]])</f>
        <v>0.96116937424282167</v>
      </c>
      <c r="G164" s="96">
        <f>SUMIFS(gp_mff_index[Normalised Non-spec MFF WP 2028/29],gp_mff_index[LAD21],lad_payment_mff[[#This Row],[LAD21]])/SUMIFS(gp_mff_index[Registered population 2028/29],gp_mff_index[LAD21],lad_payment_mff[[#This Row],[LAD21]])</f>
        <v>0.96120361873483007</v>
      </c>
      <c r="H164" s="144">
        <v>1.0542055481705745</v>
      </c>
      <c r="I164" s="90">
        <f>SUMIFS(gp_mff_index[Normalised Specialised MFF 
(base year)],gp_mff_index[LAD21],lad_payment_mff[[#This Row],[LAD21]])/SUMIFS(gp_mff_index[Registered population (base year)],gp_mff_index[LAD21],lad_payment_mff[[#This Row],[LAD21]])</f>
        <v>0.97919398421407722</v>
      </c>
      <c r="J164" s="90">
        <f>SUMIFS(gp_mff_index[Normalised Specialised MFF 
2026/27],gp_mff_index[LAD21],lad_payment_mff[[#This Row],[LAD21]])/SUMIFS(gp_mff_index[Registered population 2026/27],gp_mff_index[LAD21],lad_payment_mff[[#This Row],[LAD21]])</f>
        <v>0.9792369051985369</v>
      </c>
      <c r="K164" s="90">
        <f>SUMIFS(gp_mff_index[Normalised Specialised MFF 
2027/28],gp_mff_index[LAD21],lad_payment_mff[[#This Row],[LAD21]])/SUMIFS(gp_mff_index[Registered population 2027/28],gp_mff_index[LAD21],lad_payment_mff[[#This Row],[LAD21]])</f>
        <v>0.9792787005800776</v>
      </c>
      <c r="L164" s="90">
        <f>SUMIFS(gp_mff_index[Normalised Specialised MFF 
2028/29],gp_mff_index[LAD21],lad_payment_mff[[#This Row],[LAD21]])/SUMIFS(gp_mff_index[Registered population 2028/29],gp_mff_index[LAD21],lad_payment_mff[[#This Row],[LAD21]])</f>
        <v>0.97930942357762218</v>
      </c>
    </row>
    <row r="165" spans="1:12" x14ac:dyDescent="0.2">
      <c r="A165" s="65" t="s">
        <v>315</v>
      </c>
      <c r="B165" s="35" t="s">
        <v>624</v>
      </c>
      <c r="C165" s="143">
        <v>1.025969885492638</v>
      </c>
      <c r="D165" s="90">
        <f>SUMIFS(gp_mff_index[Normalised Non-spec MFF WP (base year)],gp_mff_index[LAD21],lad_payment_mff[[#This Row],[LAD21]])/SUMIFS(gp_mff_index[Registered population (base year)],gp_mff_index[LAD21],lad_payment_mff[[#This Row],[LAD21]])</f>
        <v>0.96530136877195261</v>
      </c>
      <c r="E165" s="90">
        <f>SUMIFS(gp_mff_index[Normalised Non-spec MFF WP 2026/27],gp_mff_index[LAD21],lad_payment_mff[[#This Row],[LAD21]])/SUMIFS(gp_mff_index[Registered population 2026/27],gp_mff_index[LAD21],lad_payment_mff[[#This Row],[LAD21]])</f>
        <v>0.96535074948516042</v>
      </c>
      <c r="F165" s="90">
        <f>SUMIFS(gp_mff_index[Normalised Non-spec MFF WP 2027/28],gp_mff_index[LAD21],lad_payment_mff[[#This Row],[LAD21]])/SUMIFS(gp_mff_index[Registered population 2027/28],gp_mff_index[LAD21],lad_payment_mff[[#This Row],[LAD21]])</f>
        <v>0.9653980226758867</v>
      </c>
      <c r="G165" s="96">
        <f>SUMIFS(gp_mff_index[Normalised Non-spec MFF WP 2028/29],gp_mff_index[LAD21],lad_payment_mff[[#This Row],[LAD21]])/SUMIFS(gp_mff_index[Registered population 2028/29],gp_mff_index[LAD21],lad_payment_mff[[#This Row],[LAD21]])</f>
        <v>0.96543241782595968</v>
      </c>
      <c r="H165" s="144">
        <v>1.060897998608084</v>
      </c>
      <c r="I165" s="90">
        <f>SUMIFS(gp_mff_index[Normalised Specialised MFF 
(base year)],gp_mff_index[LAD21],lad_payment_mff[[#This Row],[LAD21]])/SUMIFS(gp_mff_index[Registered population (base year)],gp_mff_index[LAD21],lad_payment_mff[[#This Row],[LAD21]])</f>
        <v>0.98541023608206624</v>
      </c>
      <c r="J165" s="90">
        <f>SUMIFS(gp_mff_index[Normalised Specialised MFF 
2026/27],gp_mff_index[LAD21],lad_payment_mff[[#This Row],[LAD21]])/SUMIFS(gp_mff_index[Registered population 2026/27],gp_mff_index[LAD21],lad_payment_mff[[#This Row],[LAD21]])</f>
        <v>0.98545342954333237</v>
      </c>
      <c r="K165" s="90">
        <f>SUMIFS(gp_mff_index[Normalised Specialised MFF 
2027/28],gp_mff_index[LAD21],lad_payment_mff[[#This Row],[LAD21]])/SUMIFS(gp_mff_index[Registered population 2027/28],gp_mff_index[LAD21],lad_payment_mff[[#This Row],[LAD21]])</f>
        <v>0.98549549025597338</v>
      </c>
      <c r="L165" s="90">
        <f>SUMIFS(gp_mff_index[Normalised Specialised MFF 
2028/29],gp_mff_index[LAD21],lad_payment_mff[[#This Row],[LAD21]])/SUMIFS(gp_mff_index[Registered population 2028/29],gp_mff_index[LAD21],lad_payment_mff[[#This Row],[LAD21]])</f>
        <v>0.98552640829341331</v>
      </c>
    </row>
    <row r="166" spans="1:12" x14ac:dyDescent="0.2">
      <c r="A166" s="65" t="s">
        <v>314</v>
      </c>
      <c r="B166" s="35" t="s">
        <v>623</v>
      </c>
      <c r="C166" s="143">
        <v>1.0144636991495697</v>
      </c>
      <c r="D166" s="90">
        <f>SUMIFS(gp_mff_index[Normalised Non-spec MFF WP (base year)],gp_mff_index[LAD21],lad_payment_mff[[#This Row],[LAD21]])/SUMIFS(gp_mff_index[Registered population (base year)],gp_mff_index[LAD21],lad_payment_mff[[#This Row],[LAD21]])</f>
        <v>0.95447557594570875</v>
      </c>
      <c r="E166" s="90">
        <f>SUMIFS(gp_mff_index[Normalised Non-spec MFF WP 2026/27],gp_mff_index[LAD21],lad_payment_mff[[#This Row],[LAD21]])/SUMIFS(gp_mff_index[Registered population 2026/27],gp_mff_index[LAD21],lad_payment_mff[[#This Row],[LAD21]])</f>
        <v>0.95452440285739126</v>
      </c>
      <c r="F166" s="90">
        <f>SUMIFS(gp_mff_index[Normalised Non-spec MFF WP 2027/28],gp_mff_index[LAD21],lad_payment_mff[[#This Row],[LAD21]])/SUMIFS(gp_mff_index[Registered population 2027/28],gp_mff_index[LAD21],lad_payment_mff[[#This Row],[LAD21]])</f>
        <v>0.95457114588231984</v>
      </c>
      <c r="G166" s="96">
        <f>SUMIFS(gp_mff_index[Normalised Non-spec MFF WP 2028/29],gp_mff_index[LAD21],lad_payment_mff[[#This Row],[LAD21]])/SUMIFS(gp_mff_index[Registered population 2028/29],gp_mff_index[LAD21],lad_payment_mff[[#This Row],[LAD21]])</f>
        <v>0.95460515529299428</v>
      </c>
      <c r="H166" s="144">
        <v>1.022052913467896</v>
      </c>
      <c r="I166" s="90">
        <f>SUMIFS(gp_mff_index[Normalised Specialised MFF 
(base year)],gp_mff_index[LAD21],lad_payment_mff[[#This Row],[LAD21]])/SUMIFS(gp_mff_index[Registered population (base year)],gp_mff_index[LAD21],lad_payment_mff[[#This Row],[LAD21]])</f>
        <v>0.94932915706330812</v>
      </c>
      <c r="J166" s="90">
        <f>SUMIFS(gp_mff_index[Normalised Specialised MFF 
2026/27],gp_mff_index[LAD21],lad_payment_mff[[#This Row],[LAD21]])/SUMIFS(gp_mff_index[Registered population 2026/27],gp_mff_index[LAD21],lad_payment_mff[[#This Row],[LAD21]])</f>
        <v>0.9493707689835752</v>
      </c>
      <c r="K166" s="90">
        <f>SUMIFS(gp_mff_index[Normalised Specialised MFF 
2027/28],gp_mff_index[LAD21],lad_payment_mff[[#This Row],[LAD21]])/SUMIFS(gp_mff_index[Registered population 2027/28],gp_mff_index[LAD21],lad_payment_mff[[#This Row],[LAD21]])</f>
        <v>0.94941128963113441</v>
      </c>
      <c r="L166" s="90">
        <f>SUMIFS(gp_mff_index[Normalised Specialised MFF 
2028/29],gp_mff_index[LAD21],lad_payment_mff[[#This Row],[LAD21]])/SUMIFS(gp_mff_index[Registered population 2028/29],gp_mff_index[LAD21],lad_payment_mff[[#This Row],[LAD21]])</f>
        <v>0.94944107559574564</v>
      </c>
    </row>
    <row r="167" spans="1:12" x14ac:dyDescent="0.2">
      <c r="A167" s="65" t="s">
        <v>313</v>
      </c>
      <c r="B167" s="35" t="s">
        <v>622</v>
      </c>
      <c r="C167" s="143">
        <v>1.02495784405313</v>
      </c>
      <c r="D167" s="90">
        <f>SUMIFS(gp_mff_index[Normalised Non-spec MFF WP (base year)],gp_mff_index[LAD21],lad_payment_mff[[#This Row],[LAD21]])/SUMIFS(gp_mff_index[Registered population (base year)],gp_mff_index[LAD21],lad_payment_mff[[#This Row],[LAD21]])</f>
        <v>0.96434917222054706</v>
      </c>
      <c r="E167" s="90">
        <f>SUMIFS(gp_mff_index[Normalised Non-spec MFF WP 2026/27],gp_mff_index[LAD21],lad_payment_mff[[#This Row],[LAD21]])/SUMIFS(gp_mff_index[Registered population 2026/27],gp_mff_index[LAD21],lad_payment_mff[[#This Row],[LAD21]])</f>
        <v>0.96439850422342821</v>
      </c>
      <c r="F167" s="90">
        <f>SUMIFS(gp_mff_index[Normalised Non-spec MFF WP 2027/28],gp_mff_index[LAD21],lad_payment_mff[[#This Row],[LAD21]])/SUMIFS(gp_mff_index[Registered population 2027/28],gp_mff_index[LAD21],lad_payment_mff[[#This Row],[LAD21]])</f>
        <v>0.96444573078273876</v>
      </c>
      <c r="G167" s="96">
        <f>SUMIFS(gp_mff_index[Normalised Non-spec MFF WP 2028/29],gp_mff_index[LAD21],lad_payment_mff[[#This Row],[LAD21]])/SUMIFS(gp_mff_index[Registered population 2028/29],gp_mff_index[LAD21],lad_payment_mff[[#This Row],[LAD21]])</f>
        <v>0.96448009200460694</v>
      </c>
      <c r="H167" s="144">
        <v>1.0885021571381692</v>
      </c>
      <c r="I167" s="90">
        <f>SUMIFS(gp_mff_index[Normalised Specialised MFF 
(base year)],gp_mff_index[LAD21],lad_payment_mff[[#This Row],[LAD21]])/SUMIFS(gp_mff_index[Registered population (base year)],gp_mff_index[LAD21],lad_payment_mff[[#This Row],[LAD21]])</f>
        <v>1.0110502320191566</v>
      </c>
      <c r="J167" s="90">
        <f>SUMIFS(gp_mff_index[Normalised Specialised MFF 
2026/27],gp_mff_index[LAD21],lad_payment_mff[[#This Row],[LAD21]])/SUMIFS(gp_mff_index[Registered population 2026/27],gp_mff_index[LAD21],lad_payment_mff[[#This Row],[LAD21]])</f>
        <v>1.0110945493576968</v>
      </c>
      <c r="K167" s="90">
        <f>SUMIFS(gp_mff_index[Normalised Specialised MFF 
2027/28],gp_mff_index[LAD21],lad_payment_mff[[#This Row],[LAD21]])/SUMIFS(gp_mff_index[Registered population 2027/28],gp_mff_index[LAD21],lad_payment_mff[[#This Row],[LAD21]])</f>
        <v>1.0111377044739309</v>
      </c>
      <c r="L167" s="90">
        <f>SUMIFS(gp_mff_index[Normalised Specialised MFF 
2028/29],gp_mff_index[LAD21],lad_payment_mff[[#This Row],[LAD21]])/SUMIFS(gp_mff_index[Registered population 2028/29],gp_mff_index[LAD21],lad_payment_mff[[#This Row],[LAD21]])</f>
        <v>1.0111694269868308</v>
      </c>
    </row>
    <row r="168" spans="1:12" x14ac:dyDescent="0.2">
      <c r="A168" s="65" t="s">
        <v>312</v>
      </c>
      <c r="B168" s="35" t="s">
        <v>621</v>
      </c>
      <c r="C168" s="143">
        <v>1.0209205466913367</v>
      </c>
      <c r="D168" s="90">
        <f>SUMIFS(gp_mff_index[Normalised Non-spec MFF WP (base year)],gp_mff_index[LAD21],lad_payment_mff[[#This Row],[LAD21]])/SUMIFS(gp_mff_index[Registered population (base year)],gp_mff_index[LAD21],lad_payment_mff[[#This Row],[LAD21]])</f>
        <v>0.96055061173199263</v>
      </c>
      <c r="E168" s="90">
        <f>SUMIFS(gp_mff_index[Normalised Non-spec MFF WP 2026/27],gp_mff_index[LAD21],lad_payment_mff[[#This Row],[LAD21]])/SUMIFS(gp_mff_index[Registered population 2026/27],gp_mff_index[LAD21],lad_payment_mff[[#This Row],[LAD21]])</f>
        <v>0.96059974941667436</v>
      </c>
      <c r="F168" s="90">
        <f>SUMIFS(gp_mff_index[Normalised Non-spec MFF WP 2027/28],gp_mff_index[LAD21],lad_payment_mff[[#This Row],[LAD21]])/SUMIFS(gp_mff_index[Registered population 2027/28],gp_mff_index[LAD21],lad_payment_mff[[#This Row],[LAD21]])</f>
        <v>0.96064678995110031</v>
      </c>
      <c r="G168" s="96">
        <f>SUMIFS(gp_mff_index[Normalised Non-spec MFF WP 2028/29],gp_mff_index[LAD21],lad_payment_mff[[#This Row],[LAD21]])/SUMIFS(gp_mff_index[Registered population 2028/29],gp_mff_index[LAD21],lad_payment_mff[[#This Row],[LAD21]])</f>
        <v>0.96068101582450161</v>
      </c>
      <c r="H168" s="144">
        <v>1.098975852307599</v>
      </c>
      <c r="I168" s="90">
        <f>SUMIFS(gp_mff_index[Normalised Specialised MFF 
(base year)],gp_mff_index[LAD21],lad_payment_mff[[#This Row],[LAD21]])/SUMIFS(gp_mff_index[Registered population (base year)],gp_mff_index[LAD21],lad_payment_mff[[#This Row],[LAD21]])</f>
        <v>1.0207786756990396</v>
      </c>
      <c r="J168" s="90">
        <f>SUMIFS(gp_mff_index[Normalised Specialised MFF 
2026/27],gp_mff_index[LAD21],lad_payment_mff[[#This Row],[LAD21]])/SUMIFS(gp_mff_index[Registered population 2026/27],gp_mff_index[LAD21],lad_payment_mff[[#This Row],[LAD21]])</f>
        <v>1.0208234194642012</v>
      </c>
      <c r="K168" s="90">
        <f>SUMIFS(gp_mff_index[Normalised Specialised MFF 
2027/28],gp_mff_index[LAD21],lad_payment_mff[[#This Row],[LAD21]])/SUMIFS(gp_mff_index[Registered population 2027/28],gp_mff_index[LAD21],lad_payment_mff[[#This Row],[LAD21]])</f>
        <v>1.0208669898240132</v>
      </c>
      <c r="L168" s="90">
        <f>SUMIFS(gp_mff_index[Normalised Specialised MFF 
2028/29],gp_mff_index[LAD21],lad_payment_mff[[#This Row],[LAD21]])/SUMIFS(gp_mff_index[Registered population 2028/29],gp_mff_index[LAD21],lad_payment_mff[[#This Row],[LAD21]])</f>
        <v>1.0208990175746442</v>
      </c>
    </row>
    <row r="169" spans="1:12" x14ac:dyDescent="0.2">
      <c r="A169" s="65" t="s">
        <v>311</v>
      </c>
      <c r="B169" s="35" t="s">
        <v>620</v>
      </c>
      <c r="C169" s="143">
        <v>1.0235871282913116</v>
      </c>
      <c r="D169" s="90">
        <f>SUMIFS(gp_mff_index[Normalised Non-spec MFF WP (base year)],gp_mff_index[LAD21],lad_payment_mff[[#This Row],[LAD21]])/SUMIFS(gp_mff_index[Registered population (base year)],gp_mff_index[LAD21],lad_payment_mff[[#This Row],[LAD21]])</f>
        <v>0.96305951077941909</v>
      </c>
      <c r="E169" s="90">
        <f>SUMIFS(gp_mff_index[Normalised Non-spec MFF WP 2026/27],gp_mff_index[LAD21],lad_payment_mff[[#This Row],[LAD21]])/SUMIFS(gp_mff_index[Registered population 2026/27],gp_mff_index[LAD21],lad_payment_mff[[#This Row],[LAD21]])</f>
        <v>0.96310877680870466</v>
      </c>
      <c r="F169" s="90">
        <f>SUMIFS(gp_mff_index[Normalised Non-spec MFF WP 2027/28],gp_mff_index[LAD21],lad_payment_mff[[#This Row],[LAD21]])/SUMIFS(gp_mff_index[Registered population 2027/28],gp_mff_index[LAD21],lad_payment_mff[[#This Row],[LAD21]])</f>
        <v>0.96315594021011086</v>
      </c>
      <c r="G169" s="96">
        <f>SUMIFS(gp_mff_index[Normalised Non-spec MFF WP 2028/29],gp_mff_index[LAD21],lad_payment_mff[[#This Row],[LAD21]])/SUMIFS(gp_mff_index[Registered population 2028/29],gp_mff_index[LAD21],lad_payment_mff[[#This Row],[LAD21]])</f>
        <v>0.96319025547938641</v>
      </c>
      <c r="H169" s="144">
        <v>1.0796905152573193</v>
      </c>
      <c r="I169" s="90">
        <f>SUMIFS(gp_mff_index[Normalised Specialised MFF 
(base year)],gp_mff_index[LAD21],lad_payment_mff[[#This Row],[LAD21]])/SUMIFS(gp_mff_index[Registered population (base year)],gp_mff_index[LAD21],lad_payment_mff[[#This Row],[LAD21]])</f>
        <v>1.002865578906915</v>
      </c>
      <c r="J169" s="90">
        <f>SUMIFS(gp_mff_index[Normalised Specialised MFF 
2026/27],gp_mff_index[LAD21],lad_payment_mff[[#This Row],[LAD21]])/SUMIFS(gp_mff_index[Registered population 2026/27],gp_mff_index[LAD21],lad_payment_mff[[#This Row],[LAD21]])</f>
        <v>1.0029095374877688</v>
      </c>
      <c r="K169" s="90">
        <f>SUMIFS(gp_mff_index[Normalised Specialised MFF 
2027/28],gp_mff_index[LAD21],lad_payment_mff[[#This Row],[LAD21]])/SUMIFS(gp_mff_index[Registered population 2027/28],gp_mff_index[LAD21],lad_payment_mff[[#This Row],[LAD21]])</f>
        <v>1.0029523432547376</v>
      </c>
      <c r="L169" s="90">
        <f>SUMIFS(gp_mff_index[Normalised Specialised MFF 
2028/29],gp_mff_index[LAD21],lad_payment_mff[[#This Row],[LAD21]])/SUMIFS(gp_mff_index[Registered population 2028/29],gp_mff_index[LAD21],lad_payment_mff[[#This Row],[LAD21]])</f>
        <v>1.002983808967572</v>
      </c>
    </row>
    <row r="170" spans="1:12" x14ac:dyDescent="0.2">
      <c r="A170" s="65" t="s">
        <v>310</v>
      </c>
      <c r="B170" s="35" t="s">
        <v>619</v>
      </c>
      <c r="C170" s="143">
        <v>1.0240117431285707</v>
      </c>
      <c r="D170" s="90">
        <f>SUMIFS(gp_mff_index[Normalised Non-spec MFF WP (base year)],gp_mff_index[LAD21],lad_payment_mff[[#This Row],[LAD21]])/SUMIFS(gp_mff_index[Registered population (base year)],gp_mff_index[LAD21],lad_payment_mff[[#This Row],[LAD21]])</f>
        <v>0.96345901693393821</v>
      </c>
      <c r="E170" s="90">
        <f>SUMIFS(gp_mff_index[Normalised Non-spec MFF WP 2026/27],gp_mff_index[LAD21],lad_payment_mff[[#This Row],[LAD21]])/SUMIFS(gp_mff_index[Registered population 2026/27],gp_mff_index[LAD21],lad_payment_mff[[#This Row],[LAD21]])</f>
        <v>0.96350830340026128</v>
      </c>
      <c r="F170" s="90">
        <f>SUMIFS(gp_mff_index[Normalised Non-spec MFF WP 2027/28],gp_mff_index[LAD21],lad_payment_mff[[#This Row],[LAD21]])/SUMIFS(gp_mff_index[Registered population 2027/28],gp_mff_index[LAD21],lad_payment_mff[[#This Row],[LAD21]])</f>
        <v>0.96355548636646915</v>
      </c>
      <c r="G170" s="96">
        <f>SUMIFS(gp_mff_index[Normalised Non-spec MFF WP 2028/29],gp_mff_index[LAD21],lad_payment_mff[[#This Row],[LAD21]])/SUMIFS(gp_mff_index[Registered population 2028/29],gp_mff_index[LAD21],lad_payment_mff[[#This Row],[LAD21]])</f>
        <v>0.96358981587075476</v>
      </c>
      <c r="H170" s="144">
        <v>1.0852666134944866</v>
      </c>
      <c r="I170" s="90">
        <f>SUMIFS(gp_mff_index[Normalised Specialised MFF 
(base year)],gp_mff_index[LAD21],lad_payment_mff[[#This Row],[LAD21]])/SUMIFS(gp_mff_index[Registered population (base year)],gp_mff_index[LAD21],lad_payment_mff[[#This Row],[LAD21]])</f>
        <v>1.0080449121580972</v>
      </c>
      <c r="J170" s="90">
        <f>SUMIFS(gp_mff_index[Normalised Specialised MFF 
2026/27],gp_mff_index[LAD21],lad_payment_mff[[#This Row],[LAD21]])/SUMIFS(gp_mff_index[Registered population 2026/27],gp_mff_index[LAD21],lad_payment_mff[[#This Row],[LAD21]])</f>
        <v>1.0080890977645312</v>
      </c>
      <c r="K170" s="90">
        <f>SUMIFS(gp_mff_index[Normalised Specialised MFF 
2027/28],gp_mff_index[LAD21],lad_payment_mff[[#This Row],[LAD21]])/SUMIFS(gp_mff_index[Registered population 2027/28],gp_mff_index[LAD21],lad_payment_mff[[#This Row],[LAD21]])</f>
        <v>1.0081321246033317</v>
      </c>
      <c r="L170" s="90">
        <f>SUMIFS(gp_mff_index[Normalised Specialised MFF 
2028/29],gp_mff_index[LAD21],lad_payment_mff[[#This Row],[LAD21]])/SUMIFS(gp_mff_index[Registered population 2028/29],gp_mff_index[LAD21],lad_payment_mff[[#This Row],[LAD21]])</f>
        <v>1.0081637528219072</v>
      </c>
    </row>
    <row r="171" spans="1:12" x14ac:dyDescent="0.2">
      <c r="A171" s="65" t="s">
        <v>309</v>
      </c>
      <c r="B171" s="35" t="s">
        <v>618</v>
      </c>
      <c r="C171" s="143">
        <v>1.0211746561286936</v>
      </c>
      <c r="D171" s="90">
        <f>SUMIFS(gp_mff_index[Normalised Non-spec MFF WP (base year)],gp_mff_index[LAD21],lad_payment_mff[[#This Row],[LAD21]])/SUMIFS(gp_mff_index[Registered population (base year)],gp_mff_index[LAD21],lad_payment_mff[[#This Row],[LAD21]])</f>
        <v>0.96078969495574873</v>
      </c>
      <c r="E171" s="90">
        <f>SUMIFS(gp_mff_index[Normalised Non-spec MFF WP 2026/27],gp_mff_index[LAD21],lad_payment_mff[[#This Row],[LAD21]])/SUMIFS(gp_mff_index[Registered population 2026/27],gp_mff_index[LAD21],lad_payment_mff[[#This Row],[LAD21]])</f>
        <v>0.96083884487091153</v>
      </c>
      <c r="F171" s="90">
        <f>SUMIFS(gp_mff_index[Normalised Non-spec MFF WP 2027/28],gp_mff_index[LAD21],lad_payment_mff[[#This Row],[LAD21]])/SUMIFS(gp_mff_index[Registered population 2027/28],gp_mff_index[LAD21],lad_payment_mff[[#This Row],[LAD21]])</f>
        <v>0.96088589711383332</v>
      </c>
      <c r="G171" s="96">
        <f>SUMIFS(gp_mff_index[Normalised Non-spec MFF WP 2028/29],gp_mff_index[LAD21],lad_payment_mff[[#This Row],[LAD21]])/SUMIFS(gp_mff_index[Registered population 2028/29],gp_mff_index[LAD21],lad_payment_mff[[#This Row],[LAD21]])</f>
        <v>0.96092013150613242</v>
      </c>
      <c r="H171" s="144">
        <v>1.0864821784807506</v>
      </c>
      <c r="I171" s="90">
        <f>SUMIFS(gp_mff_index[Normalised Specialised MFF 
(base year)],gp_mff_index[LAD21],lad_payment_mff[[#This Row],[LAD21]])/SUMIFS(gp_mff_index[Registered population (base year)],gp_mff_index[LAD21],lad_payment_mff[[#This Row],[LAD21]])</f>
        <v>1.0091739841156826</v>
      </c>
      <c r="J171" s="90">
        <f>SUMIFS(gp_mff_index[Normalised Specialised MFF 
2026/27],gp_mff_index[LAD21],lad_payment_mff[[#This Row],[LAD21]])/SUMIFS(gp_mff_index[Registered population 2026/27],gp_mff_index[LAD21],lad_payment_mff[[#This Row],[LAD21]])</f>
        <v>1.0092182192126995</v>
      </c>
      <c r="K171" s="90">
        <f>SUMIFS(gp_mff_index[Normalised Specialised MFF 
2027/28],gp_mff_index[LAD21],lad_payment_mff[[#This Row],[LAD21]])/SUMIFS(gp_mff_index[Registered population 2027/28],gp_mff_index[LAD21],lad_payment_mff[[#This Row],[LAD21]])</f>
        <v>1.0092612942441888</v>
      </c>
      <c r="L171" s="90">
        <f>SUMIFS(gp_mff_index[Normalised Specialised MFF 
2028/29],gp_mff_index[LAD21],lad_payment_mff[[#This Row],[LAD21]])/SUMIFS(gp_mff_index[Registered population 2028/29],gp_mff_index[LAD21],lad_payment_mff[[#This Row],[LAD21]])</f>
        <v>1.0092929578883056</v>
      </c>
    </row>
    <row r="172" spans="1:12" x14ac:dyDescent="0.2">
      <c r="A172" s="65" t="s">
        <v>308</v>
      </c>
      <c r="B172" s="35" t="s">
        <v>617</v>
      </c>
      <c r="C172" s="143">
        <v>1.0215872032872717</v>
      </c>
      <c r="D172" s="90">
        <f>SUMIFS(gp_mff_index[Normalised Non-spec MFF WP (base year)],gp_mff_index[LAD21],lad_payment_mff[[#This Row],[LAD21]])/SUMIFS(gp_mff_index[Registered population (base year)],gp_mff_index[LAD21],lad_payment_mff[[#This Row],[LAD21]])</f>
        <v>0.961177847027743</v>
      </c>
      <c r="E172" s="90">
        <f>SUMIFS(gp_mff_index[Normalised Non-spec MFF WP 2026/27],gp_mff_index[LAD21],lad_payment_mff[[#This Row],[LAD21]])/SUMIFS(gp_mff_index[Registered population 2026/27],gp_mff_index[LAD21],lad_payment_mff[[#This Row],[LAD21]])</f>
        <v>0.96122701679911504</v>
      </c>
      <c r="F172" s="90">
        <f>SUMIFS(gp_mff_index[Normalised Non-spec MFF WP 2027/28],gp_mff_index[LAD21],lad_payment_mff[[#This Row],[LAD21]])/SUMIFS(gp_mff_index[Registered population 2027/28],gp_mff_index[LAD21],lad_payment_mff[[#This Row],[LAD21]])</f>
        <v>0.96127408805080217</v>
      </c>
      <c r="G172" s="96">
        <f>SUMIFS(gp_mff_index[Normalised Non-spec MFF WP 2028/29],gp_mff_index[LAD21],lad_payment_mff[[#This Row],[LAD21]])/SUMIFS(gp_mff_index[Registered population 2028/29],gp_mff_index[LAD21],lad_payment_mff[[#This Row],[LAD21]])</f>
        <v>0.96130833627354717</v>
      </c>
      <c r="H172" s="144">
        <v>1.0940935224108765</v>
      </c>
      <c r="I172" s="90">
        <f>SUMIFS(gp_mff_index[Normalised Specialised MFF 
(base year)],gp_mff_index[LAD21],lad_payment_mff[[#This Row],[LAD21]])/SUMIFS(gp_mff_index[Registered population (base year)],gp_mff_index[LAD21],lad_payment_mff[[#This Row],[LAD21]])</f>
        <v>1.0162437459862188</v>
      </c>
      <c r="J172" s="90">
        <f>SUMIFS(gp_mff_index[Normalised Specialised MFF 
2026/27],gp_mff_index[LAD21],lad_payment_mff[[#This Row],[LAD21]])/SUMIFS(gp_mff_index[Registered population 2026/27],gp_mff_index[LAD21],lad_payment_mff[[#This Row],[LAD21]])</f>
        <v>1.0162882909719237</v>
      </c>
      <c r="K172" s="90">
        <f>SUMIFS(gp_mff_index[Normalised Specialised MFF 
2027/28],gp_mff_index[LAD21],lad_payment_mff[[#This Row],[LAD21]])/SUMIFS(gp_mff_index[Registered population 2027/28],gp_mff_index[LAD21],lad_payment_mff[[#This Row],[LAD21]])</f>
        <v>1.0163316677652714</v>
      </c>
      <c r="L172" s="90">
        <f>SUMIFS(gp_mff_index[Normalised Specialised MFF 
2028/29],gp_mff_index[LAD21],lad_payment_mff[[#This Row],[LAD21]])/SUMIFS(gp_mff_index[Registered population 2028/29],gp_mff_index[LAD21],lad_payment_mff[[#This Row],[LAD21]])</f>
        <v>1.0163635532288429</v>
      </c>
    </row>
    <row r="173" spans="1:12" x14ac:dyDescent="0.2">
      <c r="A173" s="65" t="s">
        <v>307</v>
      </c>
      <c r="B173" s="35" t="s">
        <v>616</v>
      </c>
      <c r="C173" s="143">
        <v>1.0221917832811469</v>
      </c>
      <c r="D173" s="90">
        <f>SUMIFS(gp_mff_index[Normalised Non-spec MFF WP (base year)],gp_mff_index[LAD21],lad_payment_mff[[#This Row],[LAD21]])/SUMIFS(gp_mff_index[Registered population (base year)],gp_mff_index[LAD21],lad_payment_mff[[#This Row],[LAD21]])</f>
        <v>0.96174667648742995</v>
      </c>
      <c r="E173" s="90">
        <f>SUMIFS(gp_mff_index[Normalised Non-spec MFF WP 2026/27],gp_mff_index[LAD21],lad_payment_mff[[#This Row],[LAD21]])/SUMIFS(gp_mff_index[Registered population 2026/27],gp_mff_index[LAD21],lad_payment_mff[[#This Row],[LAD21]])</f>
        <v>0.96179587535769706</v>
      </c>
      <c r="F173" s="90">
        <f>SUMIFS(gp_mff_index[Normalised Non-spec MFF WP 2027/28],gp_mff_index[LAD21],lad_payment_mff[[#This Row],[LAD21]])/SUMIFS(gp_mff_index[Registered population 2027/28],gp_mff_index[LAD21],lad_payment_mff[[#This Row],[LAD21]])</f>
        <v>0.9618429744663668</v>
      </c>
      <c r="G173" s="96">
        <f>SUMIFS(gp_mff_index[Normalised Non-spec MFF WP 2028/29],gp_mff_index[LAD21],lad_payment_mff[[#This Row],[LAD21]])/SUMIFS(gp_mff_index[Registered population 2028/29],gp_mff_index[LAD21],lad_payment_mff[[#This Row],[LAD21]])</f>
        <v>0.96187724295736809</v>
      </c>
      <c r="H173" s="144">
        <v>1.0938049457231216</v>
      </c>
      <c r="I173" s="90">
        <f>SUMIFS(gp_mff_index[Normalised Specialised MFF 
(base year)],gp_mff_index[LAD21],lad_payment_mff[[#This Row],[LAD21]])/SUMIFS(gp_mff_index[Registered population (base year)],gp_mff_index[LAD21],lad_payment_mff[[#This Row],[LAD21]])</f>
        <v>1.0159757028544745</v>
      </c>
      <c r="J173" s="90">
        <f>SUMIFS(gp_mff_index[Normalised Specialised MFF 
2026/27],gp_mff_index[LAD21],lad_payment_mff[[#This Row],[LAD21]])/SUMIFS(gp_mff_index[Registered population 2026/27],gp_mff_index[LAD21],lad_payment_mff[[#This Row],[LAD21]])</f>
        <v>1.0160202360910513</v>
      </c>
      <c r="K173" s="90">
        <f>SUMIFS(gp_mff_index[Normalised Specialised MFF 
2027/28],gp_mff_index[LAD21],lad_payment_mff[[#This Row],[LAD21]])/SUMIFS(gp_mff_index[Registered population 2027/28],gp_mff_index[LAD21],lad_payment_mff[[#This Row],[LAD21]])</f>
        <v>1.016063601443393</v>
      </c>
      <c r="L173" s="90">
        <f>SUMIFS(gp_mff_index[Normalised Specialised MFF 
2028/29],gp_mff_index[LAD21],lad_payment_mff[[#This Row],[LAD21]])/SUMIFS(gp_mff_index[Registered population 2028/29],gp_mff_index[LAD21],lad_payment_mff[[#This Row],[LAD21]])</f>
        <v>1.0160954784968943</v>
      </c>
    </row>
    <row r="174" spans="1:12" x14ac:dyDescent="0.2">
      <c r="A174" s="65" t="s">
        <v>306</v>
      </c>
      <c r="B174" s="35" t="s">
        <v>615</v>
      </c>
      <c r="C174" s="143">
        <v>1.0164847492393958</v>
      </c>
      <c r="D174" s="90">
        <f>SUMIFS(gp_mff_index[Normalised Non-spec MFF WP (base year)],gp_mff_index[LAD21],lad_payment_mff[[#This Row],[LAD21]])/SUMIFS(gp_mff_index[Registered population (base year)],gp_mff_index[LAD21],lad_payment_mff[[#This Row],[LAD21]])</f>
        <v>0.95637711559677652</v>
      </c>
      <c r="E174" s="90">
        <f>SUMIFS(gp_mff_index[Normalised Non-spec MFF WP 2026/27],gp_mff_index[LAD21],lad_payment_mff[[#This Row],[LAD21]])/SUMIFS(gp_mff_index[Registered population 2026/27],gp_mff_index[LAD21],lad_payment_mff[[#This Row],[LAD21]])</f>
        <v>0.95642603978313967</v>
      </c>
      <c r="F174" s="90">
        <f>SUMIFS(gp_mff_index[Normalised Non-spec MFF WP 2027/28],gp_mff_index[LAD21],lad_payment_mff[[#This Row],[LAD21]])/SUMIFS(gp_mff_index[Registered population 2027/28],gp_mff_index[LAD21],lad_payment_mff[[#This Row],[LAD21]])</f>
        <v>0.95647287593116115</v>
      </c>
      <c r="G174" s="96">
        <f>SUMIFS(gp_mff_index[Normalised Non-spec MFF WP 2028/29],gp_mff_index[LAD21],lad_payment_mff[[#This Row],[LAD21]])/SUMIFS(gp_mff_index[Registered population 2028/29],gp_mff_index[LAD21],lad_payment_mff[[#This Row],[LAD21]])</f>
        <v>0.95650695309657341</v>
      </c>
      <c r="H174" s="144">
        <v>1.0294511259109373</v>
      </c>
      <c r="I174" s="90">
        <f>SUMIFS(gp_mff_index[Normalised Specialised MFF 
(base year)],gp_mff_index[LAD21],lad_payment_mff[[#This Row],[LAD21]])/SUMIFS(gp_mff_index[Registered population (base year)],gp_mff_index[LAD21],lad_payment_mff[[#This Row],[LAD21]])</f>
        <v>0.95620095273042216</v>
      </c>
      <c r="J174" s="90">
        <f>SUMIFS(gp_mff_index[Normalised Specialised MFF 
2026/27],gp_mff_index[LAD21],lad_payment_mff[[#This Row],[LAD21]])/SUMIFS(gp_mff_index[Registered population 2026/27],gp_mff_index[LAD21],lad_payment_mff[[#This Row],[LAD21]])</f>
        <v>0.95624286586192841</v>
      </c>
      <c r="K174" s="90">
        <f>SUMIFS(gp_mff_index[Normalised Specialised MFF 
2027/28],gp_mff_index[LAD21],lad_payment_mff[[#This Row],[LAD21]])/SUMIFS(gp_mff_index[Registered population 2027/28],gp_mff_index[LAD21],lad_payment_mff[[#This Row],[LAD21]])</f>
        <v>0.95628367982146367</v>
      </c>
      <c r="L174" s="90">
        <f>SUMIFS(gp_mff_index[Normalised Specialised MFF 
2028/29],gp_mff_index[LAD21],lad_payment_mff[[#This Row],[LAD21]])/SUMIFS(gp_mff_index[Registered population 2028/29],gp_mff_index[LAD21],lad_payment_mff[[#This Row],[LAD21]])</f>
        <v>0.95631368139418271</v>
      </c>
    </row>
    <row r="175" spans="1:12" x14ac:dyDescent="0.2">
      <c r="A175" s="65" t="s">
        <v>305</v>
      </c>
      <c r="B175" s="35" t="s">
        <v>614</v>
      </c>
      <c r="C175" s="143">
        <v>1.0152360535083886</v>
      </c>
      <c r="D175" s="90">
        <f>SUMIFS(gp_mff_index[Normalised Non-spec MFF WP (base year)],gp_mff_index[LAD21],lad_payment_mff[[#This Row],[LAD21]])/SUMIFS(gp_mff_index[Registered population (base year)],gp_mff_index[LAD21],lad_payment_mff[[#This Row],[LAD21]])</f>
        <v>0.95520225879506626</v>
      </c>
      <c r="E175" s="90">
        <f>SUMIFS(gp_mff_index[Normalised Non-spec MFF WP 2026/27],gp_mff_index[LAD21],lad_payment_mff[[#This Row],[LAD21]])/SUMIFS(gp_mff_index[Registered population 2026/27],gp_mff_index[LAD21],lad_payment_mff[[#This Row],[LAD21]])</f>
        <v>0.95525112288075253</v>
      </c>
      <c r="F175" s="90">
        <f>SUMIFS(gp_mff_index[Normalised Non-spec MFF WP 2027/28],gp_mff_index[LAD21],lad_payment_mff[[#This Row],[LAD21]])/SUMIFS(gp_mff_index[Registered population 2027/28],gp_mff_index[LAD21],lad_payment_mff[[#This Row],[LAD21]])</f>
        <v>0.95529790149313454</v>
      </c>
      <c r="G175" s="96">
        <f>SUMIFS(gp_mff_index[Normalised Non-spec MFF WP 2028/29],gp_mff_index[LAD21],lad_payment_mff[[#This Row],[LAD21]])/SUMIFS(gp_mff_index[Registered population 2028/29],gp_mff_index[LAD21],lad_payment_mff[[#This Row],[LAD21]])</f>
        <v>0.95533193679662054</v>
      </c>
      <c r="H175" s="144">
        <v>1.0174955318760623</v>
      </c>
      <c r="I175" s="90">
        <f>SUMIFS(gp_mff_index[Normalised Specialised MFF 
(base year)],gp_mff_index[LAD21],lad_payment_mff[[#This Row],[LAD21]])/SUMIFS(gp_mff_index[Registered population (base year)],gp_mff_index[LAD21],lad_payment_mff[[#This Row],[LAD21]])</f>
        <v>0.94509605409184827</v>
      </c>
      <c r="J175" s="90">
        <f>SUMIFS(gp_mff_index[Normalised Specialised MFF 
2026/27],gp_mff_index[LAD21],lad_payment_mff[[#This Row],[LAD21]])/SUMIFS(gp_mff_index[Registered population 2026/27],gp_mff_index[LAD21],lad_payment_mff[[#This Row],[LAD21]])</f>
        <v>0.94513748046262236</v>
      </c>
      <c r="K175" s="90">
        <f>SUMIFS(gp_mff_index[Normalised Specialised MFF 
2027/28],gp_mff_index[LAD21],lad_payment_mff[[#This Row],[LAD21]])/SUMIFS(gp_mff_index[Registered population 2027/28],gp_mff_index[LAD21],lad_payment_mff[[#This Row],[LAD21]])</f>
        <v>0.94517782042672538</v>
      </c>
      <c r="L175" s="90">
        <f>SUMIFS(gp_mff_index[Normalised Specialised MFF 
2028/29],gp_mff_index[LAD21],lad_payment_mff[[#This Row],[LAD21]])/SUMIFS(gp_mff_index[Registered population 2028/29],gp_mff_index[LAD21],lad_payment_mff[[#This Row],[LAD21]])</f>
        <v>0.94520747357433066</v>
      </c>
    </row>
    <row r="176" spans="1:12" x14ac:dyDescent="0.2">
      <c r="A176" s="65" t="s">
        <v>304</v>
      </c>
      <c r="B176" s="35" t="s">
        <v>613</v>
      </c>
      <c r="C176" s="143">
        <v>1.0327262687727088</v>
      </c>
      <c r="D176" s="90">
        <f>SUMIFS(gp_mff_index[Normalised Non-spec MFF WP (base year)],gp_mff_index[LAD21],lad_payment_mff[[#This Row],[LAD21]])/SUMIFS(gp_mff_index[Registered population (base year)],gp_mff_index[LAD21],lad_payment_mff[[#This Row],[LAD21]])</f>
        <v>0.97165822789659373</v>
      </c>
      <c r="E176" s="90">
        <f>SUMIFS(gp_mff_index[Normalised Non-spec MFF WP 2026/27],gp_mff_index[LAD21],lad_payment_mff[[#This Row],[LAD21]])/SUMIFS(gp_mff_index[Registered population 2026/27],gp_mff_index[LAD21],lad_payment_mff[[#This Row],[LAD21]])</f>
        <v>0.97170793379968279</v>
      </c>
      <c r="F176" s="90">
        <f>SUMIFS(gp_mff_index[Normalised Non-spec MFF WP 2027/28],gp_mff_index[LAD21],lad_payment_mff[[#This Row],[LAD21]])/SUMIFS(gp_mff_index[Registered population 2027/28],gp_mff_index[LAD21],lad_payment_mff[[#This Row],[LAD21]])</f>
        <v>0.97175551830149121</v>
      </c>
      <c r="G176" s="96">
        <f>SUMIFS(gp_mff_index[Normalised Non-spec MFF WP 2028/29],gp_mff_index[LAD21],lad_payment_mff[[#This Row],[LAD21]])/SUMIFS(gp_mff_index[Registered population 2028/29],gp_mff_index[LAD21],lad_payment_mff[[#This Row],[LAD21]])</f>
        <v>0.97179013995608376</v>
      </c>
      <c r="H176" s="144">
        <v>1.0332793741601956</v>
      </c>
      <c r="I176" s="90">
        <f>SUMIFS(gp_mff_index[Normalised Specialised MFF 
(base year)],gp_mff_index[LAD21],lad_payment_mff[[#This Row],[LAD21]])/SUMIFS(gp_mff_index[Registered population (base year)],gp_mff_index[LAD21],lad_payment_mff[[#This Row],[LAD21]])</f>
        <v>0.95975680354363024</v>
      </c>
      <c r="J176" s="90">
        <f>SUMIFS(gp_mff_index[Normalised Specialised MFF 
2026/27],gp_mff_index[LAD21],lad_payment_mff[[#This Row],[LAD21]])/SUMIFS(gp_mff_index[Registered population 2026/27],gp_mff_index[LAD21],lad_payment_mff[[#This Row],[LAD21]])</f>
        <v>0.95979887253865348</v>
      </c>
      <c r="K176" s="90">
        <f>SUMIFS(gp_mff_index[Normalised Specialised MFF 
2027/28],gp_mff_index[LAD21],lad_payment_mff[[#This Row],[LAD21]])/SUMIFS(gp_mff_index[Registered population 2027/28],gp_mff_index[LAD21],lad_payment_mff[[#This Row],[LAD21]])</f>
        <v>0.95983983827418407</v>
      </c>
      <c r="L176" s="90">
        <f>SUMIFS(gp_mff_index[Normalised Specialised MFF 
2028/29],gp_mff_index[LAD21],lad_payment_mff[[#This Row],[LAD21]])/SUMIFS(gp_mff_index[Registered population 2028/29],gp_mff_index[LAD21],lad_payment_mff[[#This Row],[LAD21]])</f>
        <v>0.9598699514145772</v>
      </c>
    </row>
    <row r="177" spans="1:12" x14ac:dyDescent="0.2">
      <c r="A177" s="65" t="s">
        <v>303</v>
      </c>
      <c r="B177" s="35" t="s">
        <v>612</v>
      </c>
      <c r="C177" s="143">
        <v>1.0151813935108498</v>
      </c>
      <c r="D177" s="90">
        <f>SUMIFS(gp_mff_index[Normalised Non-spec MFF WP (base year)],gp_mff_index[LAD21],lad_payment_mff[[#This Row],[LAD21]])/SUMIFS(gp_mff_index[Registered population (base year)],gp_mff_index[LAD21],lad_payment_mff[[#This Row],[LAD21]])</f>
        <v>0.95515083099860887</v>
      </c>
      <c r="E177" s="90">
        <f>SUMIFS(gp_mff_index[Normalised Non-spec MFF WP 2026/27],gp_mff_index[LAD21],lad_payment_mff[[#This Row],[LAD21]])/SUMIFS(gp_mff_index[Registered population 2026/27],gp_mff_index[LAD21],lad_payment_mff[[#This Row],[LAD21]])</f>
        <v>0.9551996924534687</v>
      </c>
      <c r="F177" s="90">
        <f>SUMIFS(gp_mff_index[Normalised Non-spec MFF WP 2027/28],gp_mff_index[LAD21],lad_payment_mff[[#This Row],[LAD21]])/SUMIFS(gp_mff_index[Registered population 2027/28],gp_mff_index[LAD21],lad_payment_mff[[#This Row],[LAD21]])</f>
        <v>0.95524646854730444</v>
      </c>
      <c r="G177" s="96">
        <f>SUMIFS(gp_mff_index[Normalised Non-spec MFF WP 2028/29],gp_mff_index[LAD21],lad_payment_mff[[#This Row],[LAD21]])/SUMIFS(gp_mff_index[Registered population 2028/29],gp_mff_index[LAD21],lad_payment_mff[[#This Row],[LAD21]])</f>
        <v>0.95528050201833914</v>
      </c>
      <c r="H177" s="144">
        <v>1.0164189570061206</v>
      </c>
      <c r="I177" s="90">
        <f>SUMIFS(gp_mff_index[Normalised Specialised MFF 
(base year)],gp_mff_index[LAD21],lad_payment_mff[[#This Row],[LAD21]])/SUMIFS(gp_mff_index[Registered population (base year)],gp_mff_index[LAD21],lad_payment_mff[[#This Row],[LAD21]])</f>
        <v>0.94409608246579102</v>
      </c>
      <c r="J177" s="90">
        <f>SUMIFS(gp_mff_index[Normalised Specialised MFF 
2026/27],gp_mff_index[LAD21],lad_payment_mff[[#This Row],[LAD21]])/SUMIFS(gp_mff_index[Registered population 2026/27],gp_mff_index[LAD21],lad_payment_mff[[#This Row],[LAD21]])</f>
        <v>0.9441374650048342</v>
      </c>
      <c r="K177" s="90">
        <f>SUMIFS(gp_mff_index[Normalised Specialised MFF 
2027/28],gp_mff_index[LAD21],lad_payment_mff[[#This Row],[LAD21]])/SUMIFS(gp_mff_index[Registered population 2027/28],gp_mff_index[LAD21],lad_payment_mff[[#This Row],[LAD21]])</f>
        <v>0.94417776228669437</v>
      </c>
      <c r="L177" s="90">
        <f>SUMIFS(gp_mff_index[Normalised Specialised MFF 
2028/29],gp_mff_index[LAD21],lad_payment_mff[[#This Row],[LAD21]])/SUMIFS(gp_mff_index[Registered population 2028/29],gp_mff_index[LAD21],lad_payment_mff[[#This Row],[LAD21]])</f>
        <v>0.94420738405938731</v>
      </c>
    </row>
    <row r="178" spans="1:12" x14ac:dyDescent="0.2">
      <c r="A178" s="65" t="s">
        <v>302</v>
      </c>
      <c r="B178" s="35" t="s">
        <v>611</v>
      </c>
      <c r="C178" s="143">
        <v>1.0260500422120946</v>
      </c>
      <c r="D178" s="90">
        <f>SUMIFS(gp_mff_index[Normalised Non-spec MFF WP (base year)],gp_mff_index[LAD21],lad_payment_mff[[#This Row],[LAD21]])/SUMIFS(gp_mff_index[Registered population (base year)],gp_mff_index[LAD21],lad_payment_mff[[#This Row],[LAD21]])</f>
        <v>0.96537678559665641</v>
      </c>
      <c r="E178" s="90">
        <f>SUMIFS(gp_mff_index[Normalised Non-spec MFF WP 2026/27],gp_mff_index[LAD21],lad_payment_mff[[#This Row],[LAD21]])/SUMIFS(gp_mff_index[Registered population 2026/27],gp_mff_index[LAD21],lad_payment_mff[[#This Row],[LAD21]])</f>
        <v>0.96542617016787036</v>
      </c>
      <c r="F178" s="90">
        <f>SUMIFS(gp_mff_index[Normalised Non-spec MFF WP 2027/28],gp_mff_index[LAD21],lad_payment_mff[[#This Row],[LAD21]])/SUMIFS(gp_mff_index[Registered population 2027/28],gp_mff_index[LAD21],lad_payment_mff[[#This Row],[LAD21]])</f>
        <v>0.96547344705194582</v>
      </c>
      <c r="G178" s="96">
        <f>SUMIFS(gp_mff_index[Normalised Non-spec MFF WP 2028/29],gp_mff_index[LAD21],lad_payment_mff[[#This Row],[LAD21]])/SUMIFS(gp_mff_index[Registered population 2028/29],gp_mff_index[LAD21],lad_payment_mff[[#This Row],[LAD21]])</f>
        <v>0.96550784488923369</v>
      </c>
      <c r="H178" s="144">
        <v>1.024735964359115</v>
      </c>
      <c r="I178" s="90">
        <f>SUMIFS(gp_mff_index[Normalised Specialised MFF 
(base year)],gp_mff_index[LAD21],lad_payment_mff[[#This Row],[LAD21]])/SUMIFS(gp_mff_index[Registered population (base year)],gp_mff_index[LAD21],lad_payment_mff[[#This Row],[LAD21]])</f>
        <v>0.95182129656739389</v>
      </c>
      <c r="J178" s="90">
        <f>SUMIFS(gp_mff_index[Normalised Specialised MFF 
2026/27],gp_mff_index[LAD21],lad_payment_mff[[#This Row],[LAD21]])/SUMIFS(gp_mff_index[Registered population 2026/27],gp_mff_index[LAD21],lad_payment_mff[[#This Row],[LAD21]])</f>
        <v>0.95186301772554749</v>
      </c>
      <c r="K178" s="90">
        <f>SUMIFS(gp_mff_index[Normalised Specialised MFF 
2027/28],gp_mff_index[LAD21],lad_payment_mff[[#This Row],[LAD21]])/SUMIFS(gp_mff_index[Registered population 2027/28],gp_mff_index[LAD21],lad_payment_mff[[#This Row],[LAD21]])</f>
        <v>0.95190364474622935</v>
      </c>
      <c r="L178" s="90">
        <f>SUMIFS(gp_mff_index[Normalised Specialised MFF 
2028/29],gp_mff_index[LAD21],lad_payment_mff[[#This Row],[LAD21]])/SUMIFS(gp_mff_index[Registered population 2028/29],gp_mff_index[LAD21],lad_payment_mff[[#This Row],[LAD21]])</f>
        <v>0.95193350890371686</v>
      </c>
    </row>
    <row r="179" spans="1:12" x14ac:dyDescent="0.2">
      <c r="A179" s="65" t="s">
        <v>301</v>
      </c>
      <c r="B179" s="35" t="s">
        <v>610</v>
      </c>
      <c r="C179" s="143">
        <v>1.024795397144771</v>
      </c>
      <c r="D179" s="90">
        <f>SUMIFS(gp_mff_index[Normalised Non-spec MFF WP (base year)],gp_mff_index[LAD21],lad_payment_mff[[#This Row],[LAD21]])/SUMIFS(gp_mff_index[Registered population (base year)],gp_mff_index[LAD21],lad_payment_mff[[#This Row],[LAD21]])</f>
        <v>0.96419633125980431</v>
      </c>
      <c r="E179" s="90">
        <f>SUMIFS(gp_mff_index[Normalised Non-spec MFF WP 2026/27],gp_mff_index[LAD21],lad_payment_mff[[#This Row],[LAD21]])/SUMIFS(gp_mff_index[Registered population 2026/27],gp_mff_index[LAD21],lad_payment_mff[[#This Row],[LAD21]])</f>
        <v>0.96424565544399365</v>
      </c>
      <c r="F179" s="90">
        <f>SUMIFS(gp_mff_index[Normalised Non-spec MFF WP 2027/28],gp_mff_index[LAD21],lad_payment_mff[[#This Row],[LAD21]])/SUMIFS(gp_mff_index[Registered population 2027/28],gp_mff_index[LAD21],lad_payment_mff[[#This Row],[LAD21]])</f>
        <v>0.96429287451830303</v>
      </c>
      <c r="G179" s="96">
        <f>SUMIFS(gp_mff_index[Normalised Non-spec MFF WP 2028/29],gp_mff_index[LAD21],lad_payment_mff[[#This Row],[LAD21]])/SUMIFS(gp_mff_index[Registered population 2028/29],gp_mff_index[LAD21],lad_payment_mff[[#This Row],[LAD21]])</f>
        <v>0.96432723029421619</v>
      </c>
      <c r="H179" s="144">
        <v>1.0205703752565296</v>
      </c>
      <c r="I179" s="90">
        <f>SUMIFS(gp_mff_index[Normalised Specialised MFF 
(base year)],gp_mff_index[LAD21],lad_payment_mff[[#This Row],[LAD21]])/SUMIFS(gp_mff_index[Registered population (base year)],gp_mff_index[LAD21],lad_payment_mff[[#This Row],[LAD21]])</f>
        <v>0.94795210825109444</v>
      </c>
      <c r="J179" s="90">
        <f>SUMIFS(gp_mff_index[Normalised Specialised MFF 
2026/27],gp_mff_index[LAD21],lad_payment_mff[[#This Row],[LAD21]])/SUMIFS(gp_mff_index[Registered population 2026/27],gp_mff_index[LAD21],lad_payment_mff[[#This Row],[LAD21]])</f>
        <v>0.94799365981121708</v>
      </c>
      <c r="K179" s="90">
        <f>SUMIFS(gp_mff_index[Normalised Specialised MFF 
2027/28],gp_mff_index[LAD21],lad_payment_mff[[#This Row],[LAD21]])/SUMIFS(gp_mff_index[Registered population 2027/28],gp_mff_index[LAD21],lad_payment_mff[[#This Row],[LAD21]])</f>
        <v>0.9480341216815753</v>
      </c>
      <c r="L179" s="90">
        <f>SUMIFS(gp_mff_index[Normalised Specialised MFF 
2028/29],gp_mff_index[LAD21],lad_payment_mff[[#This Row],[LAD21]])/SUMIFS(gp_mff_index[Registered population 2028/29],gp_mff_index[LAD21],lad_payment_mff[[#This Row],[LAD21]])</f>
        <v>0.94806386444017532</v>
      </c>
    </row>
    <row r="180" spans="1:12" x14ac:dyDescent="0.2">
      <c r="A180" s="65" t="s">
        <v>300</v>
      </c>
      <c r="B180" s="35" t="s">
        <v>609</v>
      </c>
      <c r="C180" s="143">
        <v>1.0274681485347217</v>
      </c>
      <c r="D180" s="90">
        <f>SUMIFS(gp_mff_index[Normalised Non-spec MFF WP (base year)],gp_mff_index[LAD21],lad_payment_mff[[#This Row],[LAD21]])/SUMIFS(gp_mff_index[Registered population (base year)],gp_mff_index[LAD21],lad_payment_mff[[#This Row],[LAD21]])</f>
        <v>0.96671103525997826</v>
      </c>
      <c r="E180" s="90">
        <f>SUMIFS(gp_mff_index[Normalised Non-spec MFF WP 2026/27],gp_mff_index[LAD21],lad_payment_mff[[#This Row],[LAD21]])/SUMIFS(gp_mff_index[Registered population 2026/27],gp_mff_index[LAD21],lad_payment_mff[[#This Row],[LAD21]])</f>
        <v>0.96676048808573001</v>
      </c>
      <c r="F180" s="90">
        <f>SUMIFS(gp_mff_index[Normalised Non-spec MFF WP 2027/28],gp_mff_index[LAD21],lad_payment_mff[[#This Row],[LAD21]])/SUMIFS(gp_mff_index[Registered population 2027/28],gp_mff_index[LAD21],lad_payment_mff[[#This Row],[LAD21]])</f>
        <v>0.96680783031130269</v>
      </c>
      <c r="G180" s="96">
        <f>SUMIFS(gp_mff_index[Normalised Non-spec MFF WP 2028/29],gp_mff_index[LAD21],lad_payment_mff[[#This Row],[LAD21]])/SUMIFS(gp_mff_index[Registered population 2028/29],gp_mff_index[LAD21],lad_payment_mff[[#This Row],[LAD21]])</f>
        <v>0.96684227568993042</v>
      </c>
      <c r="H180" s="144">
        <v>1.0290289001795063</v>
      </c>
      <c r="I180" s="90">
        <f>SUMIFS(gp_mff_index[Normalised Specialised MFF 
(base year)],gp_mff_index[LAD21],lad_payment_mff[[#This Row],[LAD21]])/SUMIFS(gp_mff_index[Registered population (base year)],gp_mff_index[LAD21],lad_payment_mff[[#This Row],[LAD21]])</f>
        <v>0.95580877029795641</v>
      </c>
      <c r="J180" s="90">
        <f>SUMIFS(gp_mff_index[Normalised Specialised MFF 
2026/27],gp_mff_index[LAD21],lad_payment_mff[[#This Row],[LAD21]])/SUMIFS(gp_mff_index[Registered population 2026/27],gp_mff_index[LAD21],lad_payment_mff[[#This Row],[LAD21]])</f>
        <v>0.95585066623894344</v>
      </c>
      <c r="K180" s="90">
        <f>SUMIFS(gp_mff_index[Normalised Specialised MFF 
2027/28],gp_mff_index[LAD21],lad_payment_mff[[#This Row],[LAD21]])/SUMIFS(gp_mff_index[Registered population 2027/28],gp_mff_index[LAD21],lad_payment_mff[[#This Row],[LAD21]])</f>
        <v>0.95589146345877718</v>
      </c>
      <c r="L180" s="90">
        <f>SUMIFS(gp_mff_index[Normalised Specialised MFF 
2028/29],gp_mff_index[LAD21],lad_payment_mff[[#This Row],[LAD21]])/SUMIFS(gp_mff_index[Registered population 2028/29],gp_mff_index[LAD21],lad_payment_mff[[#This Row],[LAD21]])</f>
        <v>0.9559214527264569</v>
      </c>
    </row>
    <row r="181" spans="1:12" x14ac:dyDescent="0.2">
      <c r="A181" s="65" t="s">
        <v>299</v>
      </c>
      <c r="B181" s="35" t="s">
        <v>608</v>
      </c>
      <c r="C181" s="143">
        <v>1.0234169768749253</v>
      </c>
      <c r="D181" s="90">
        <f>SUMIFS(gp_mff_index[Normalised Non-spec MFF WP (base year)],gp_mff_index[LAD21],lad_payment_mff[[#This Row],[LAD21]])/SUMIFS(gp_mff_index[Registered population (base year)],gp_mff_index[LAD21],lad_payment_mff[[#This Row],[LAD21]])</f>
        <v>0.9628994209001166</v>
      </c>
      <c r="E181" s="90">
        <f>SUMIFS(gp_mff_index[Normalised Non-spec MFF WP 2026/27],gp_mff_index[LAD21],lad_payment_mff[[#This Row],[LAD21]])/SUMIFS(gp_mff_index[Registered population 2026/27],gp_mff_index[LAD21],lad_payment_mff[[#This Row],[LAD21]])</f>
        <v>0.96294867873988443</v>
      </c>
      <c r="F181" s="90">
        <f>SUMIFS(gp_mff_index[Normalised Non-spec MFF WP 2027/28],gp_mff_index[LAD21],lad_payment_mff[[#This Row],[LAD21]])/SUMIFS(gp_mff_index[Registered population 2027/28],gp_mff_index[LAD21],lad_payment_mff[[#This Row],[LAD21]])</f>
        <v>0.96299583430129376</v>
      </c>
      <c r="G181" s="96">
        <f>SUMIFS(gp_mff_index[Normalised Non-spec MFF WP 2028/29],gp_mff_index[LAD21],lad_payment_mff[[#This Row],[LAD21]])/SUMIFS(gp_mff_index[Registered population 2028/29],gp_mff_index[LAD21],lad_payment_mff[[#This Row],[LAD21]])</f>
        <v>0.96303014386632635</v>
      </c>
      <c r="H181" s="144">
        <v>1.0337127957473446</v>
      </c>
      <c r="I181" s="90">
        <f>SUMIFS(gp_mff_index[Normalised Specialised MFF 
(base year)],gp_mff_index[LAD21],lad_payment_mff[[#This Row],[LAD21]])/SUMIFS(gp_mff_index[Registered population (base year)],gp_mff_index[LAD21],lad_payment_mff[[#This Row],[LAD21]])</f>
        <v>0.96015938519528476</v>
      </c>
      <c r="J181" s="90">
        <f>SUMIFS(gp_mff_index[Normalised Specialised MFF 
2026/27],gp_mff_index[LAD21],lad_payment_mff[[#This Row],[LAD21]])/SUMIFS(gp_mff_index[Registered population 2026/27],gp_mff_index[LAD21],lad_payment_mff[[#This Row],[LAD21]])</f>
        <v>0.96020147183665783</v>
      </c>
      <c r="K181" s="90">
        <f>SUMIFS(gp_mff_index[Normalised Specialised MFF 
2027/28],gp_mff_index[LAD21],lad_payment_mff[[#This Row],[LAD21]])/SUMIFS(gp_mff_index[Registered population 2027/28],gp_mff_index[LAD21],lad_payment_mff[[#This Row],[LAD21]])</f>
        <v>0.96024245475576364</v>
      </c>
      <c r="L181" s="90">
        <f>SUMIFS(gp_mff_index[Normalised Specialised MFF 
2028/29],gp_mff_index[LAD21],lad_payment_mff[[#This Row],[LAD21]])/SUMIFS(gp_mff_index[Registered population 2028/29],gp_mff_index[LAD21],lad_payment_mff[[#This Row],[LAD21]])</f>
        <v>0.96027258052747988</v>
      </c>
    </row>
    <row r="182" spans="1:12" x14ac:dyDescent="0.2">
      <c r="A182" s="65" t="s">
        <v>298</v>
      </c>
      <c r="B182" s="35" t="s">
        <v>607</v>
      </c>
      <c r="C182" s="143">
        <v>1.0217149874753479</v>
      </c>
      <c r="D182" s="90">
        <f>SUMIFS(gp_mff_index[Normalised Non-spec MFF WP (base year)],gp_mff_index[LAD21],lad_payment_mff[[#This Row],[LAD21]])/SUMIFS(gp_mff_index[Registered population (base year)],gp_mff_index[LAD21],lad_payment_mff[[#This Row],[LAD21]])</f>
        <v>0.9612980749734179</v>
      </c>
      <c r="E182" s="90">
        <f>SUMIFS(gp_mff_index[Normalised Non-spec MFF WP 2026/27],gp_mff_index[LAD21],lad_payment_mff[[#This Row],[LAD21]])/SUMIFS(gp_mff_index[Registered population 2026/27],gp_mff_index[LAD21],lad_payment_mff[[#This Row],[LAD21]])</f>
        <v>0.96134725089513962</v>
      </c>
      <c r="F182" s="90">
        <f>SUMIFS(gp_mff_index[Normalised Non-spec MFF WP 2027/28],gp_mff_index[LAD21],lad_payment_mff[[#This Row],[LAD21]])/SUMIFS(gp_mff_index[Registered population 2027/28],gp_mff_index[LAD21],lad_payment_mff[[#This Row],[LAD21]])</f>
        <v>0.96139432803468505</v>
      </c>
      <c r="G182" s="96">
        <f>SUMIFS(gp_mff_index[Normalised Non-spec MFF WP 2028/29],gp_mff_index[LAD21],lad_payment_mff[[#This Row],[LAD21]])/SUMIFS(gp_mff_index[Registered population 2028/29],gp_mff_index[LAD21],lad_payment_mff[[#This Row],[LAD21]])</f>
        <v>0.96142858054133529</v>
      </c>
      <c r="H182" s="144">
        <v>1.0322569013581699</v>
      </c>
      <c r="I182" s="90">
        <f>SUMIFS(gp_mff_index[Normalised Specialised MFF 
(base year)],gp_mff_index[LAD21],lad_payment_mff[[#This Row],[LAD21]])/SUMIFS(gp_mff_index[Registered population (base year)],gp_mff_index[LAD21],lad_payment_mff[[#This Row],[LAD21]])</f>
        <v>0.95880708437500684</v>
      </c>
      <c r="J182" s="90">
        <f>SUMIFS(gp_mff_index[Normalised Specialised MFF 
2026/27],gp_mff_index[LAD21],lad_payment_mff[[#This Row],[LAD21]])/SUMIFS(gp_mff_index[Registered population 2026/27],gp_mff_index[LAD21],lad_payment_mff[[#This Row],[LAD21]])</f>
        <v>0.95884911174101528</v>
      </c>
      <c r="K182" s="90">
        <f>SUMIFS(gp_mff_index[Normalised Specialised MFF 
2027/28],gp_mff_index[LAD21],lad_payment_mff[[#This Row],[LAD21]])/SUMIFS(gp_mff_index[Registered population 2027/28],gp_mff_index[LAD21],lad_payment_mff[[#This Row],[LAD21]])</f>
        <v>0.95889003693924968</v>
      </c>
      <c r="L182" s="90">
        <f>SUMIFS(gp_mff_index[Normalised Specialised MFF 
2028/29],gp_mff_index[LAD21],lad_payment_mff[[#This Row],[LAD21]])/SUMIFS(gp_mff_index[Registered population 2028/29],gp_mff_index[LAD21],lad_payment_mff[[#This Row],[LAD21]])</f>
        <v>0.95892012028144213</v>
      </c>
    </row>
    <row r="183" spans="1:12" x14ac:dyDescent="0.2">
      <c r="A183" s="65" t="s">
        <v>297</v>
      </c>
      <c r="B183" s="35" t="s">
        <v>606</v>
      </c>
      <c r="C183" s="143">
        <v>1.0304180622102561</v>
      </c>
      <c r="D183" s="90">
        <f>SUMIFS(gp_mff_index[Normalised Non-spec MFF WP (base year)],gp_mff_index[LAD21],lad_payment_mff[[#This Row],[LAD21]])/SUMIFS(gp_mff_index[Registered population (base year)],gp_mff_index[LAD21],lad_payment_mff[[#This Row],[LAD21]])</f>
        <v>0.96948651215166559</v>
      </c>
      <c r="E183" s="90">
        <f>SUMIFS(gp_mff_index[Normalised Non-spec MFF WP 2026/27],gp_mff_index[LAD21],lad_payment_mff[[#This Row],[LAD21]])/SUMIFS(gp_mff_index[Registered population 2026/27],gp_mff_index[LAD21],lad_payment_mff[[#This Row],[LAD21]])</f>
        <v>0.9695361069590126</v>
      </c>
      <c r="F183" s="90">
        <f>SUMIFS(gp_mff_index[Normalised Non-spec MFF WP 2027/28],gp_mff_index[LAD21],lad_payment_mff[[#This Row],[LAD21]])/SUMIFS(gp_mff_index[Registered population 2027/28],gp_mff_index[LAD21],lad_payment_mff[[#This Row],[LAD21]])</f>
        <v>0.96958358510653997</v>
      </c>
      <c r="G183" s="96">
        <f>SUMIFS(gp_mff_index[Normalised Non-spec MFF WP 2028/29],gp_mff_index[LAD21],lad_payment_mff[[#This Row],[LAD21]])/SUMIFS(gp_mff_index[Registered population 2028/29],gp_mff_index[LAD21],lad_payment_mff[[#This Row],[LAD21]])</f>
        <v>0.96961812937961156</v>
      </c>
      <c r="H183" s="144">
        <v>1.0391649153363405</v>
      </c>
      <c r="I183" s="90">
        <f>SUMIFS(gp_mff_index[Normalised Specialised MFF 
(base year)],gp_mff_index[LAD21],lad_payment_mff[[#This Row],[LAD21]])/SUMIFS(gp_mff_index[Registered population (base year)],gp_mff_index[LAD21],lad_payment_mff[[#This Row],[LAD21]])</f>
        <v>0.96522356144822163</v>
      </c>
      <c r="J183" s="90">
        <f>SUMIFS(gp_mff_index[Normalised Specialised MFF 
2026/27],gp_mff_index[LAD21],lad_payment_mff[[#This Row],[LAD21]])/SUMIFS(gp_mff_index[Registered population 2026/27],gp_mff_index[LAD21],lad_payment_mff[[#This Row],[LAD21]])</f>
        <v>0.9652658700675022</v>
      </c>
      <c r="K183" s="90">
        <f>SUMIFS(gp_mff_index[Normalised Specialised MFF 
2027/28],gp_mff_index[LAD21],lad_payment_mff[[#This Row],[LAD21]])/SUMIFS(gp_mff_index[Registered population 2027/28],gp_mff_index[LAD21],lad_payment_mff[[#This Row],[LAD21]])</f>
        <v>0.96530706914314268</v>
      </c>
      <c r="L183" s="90">
        <f>SUMIFS(gp_mff_index[Normalised Specialised MFF 
2028/29],gp_mff_index[LAD21],lad_payment_mff[[#This Row],[LAD21]])/SUMIFS(gp_mff_index[Registered population 2028/29],gp_mff_index[LAD21],lad_payment_mff[[#This Row],[LAD21]])</f>
        <v>0.96533735380745445</v>
      </c>
    </row>
    <row r="184" spans="1:12" x14ac:dyDescent="0.2">
      <c r="A184" s="65" t="s">
        <v>296</v>
      </c>
      <c r="B184" s="35" t="s">
        <v>605</v>
      </c>
      <c r="C184" s="143">
        <v>1.0302715864023522</v>
      </c>
      <c r="D184" s="90">
        <f>SUMIFS(gp_mff_index[Normalised Non-spec MFF WP (base year)],gp_mff_index[LAD21],lad_payment_mff[[#This Row],[LAD21]])/SUMIFS(gp_mff_index[Registered population (base year)],gp_mff_index[LAD21],lad_payment_mff[[#This Row],[LAD21]])</f>
        <v>0.9693486978747955</v>
      </c>
      <c r="E184" s="90">
        <f>SUMIFS(gp_mff_index[Normalised Non-spec MFF WP 2026/27],gp_mff_index[LAD21],lad_payment_mff[[#This Row],[LAD21]])/SUMIFS(gp_mff_index[Registered population 2026/27],gp_mff_index[LAD21],lad_payment_mff[[#This Row],[LAD21]])</f>
        <v>0.96939828563214991</v>
      </c>
      <c r="F184" s="90">
        <f>SUMIFS(gp_mff_index[Normalised Non-spec MFF WP 2027/28],gp_mff_index[LAD21],lad_payment_mff[[#This Row],[LAD21]])/SUMIFS(gp_mff_index[Registered population 2027/28],gp_mff_index[LAD21],lad_payment_mff[[#This Row],[LAD21]])</f>
        <v>0.96944575703057012</v>
      </c>
      <c r="G184" s="96">
        <f>SUMIFS(gp_mff_index[Normalised Non-spec MFF WP 2028/29],gp_mff_index[LAD21],lad_payment_mff[[#This Row],[LAD21]])/SUMIFS(gp_mff_index[Registered population 2028/29],gp_mff_index[LAD21],lad_payment_mff[[#This Row],[LAD21]])</f>
        <v>0.9694802963931114</v>
      </c>
      <c r="H184" s="144">
        <v>1.0352148701584156</v>
      </c>
      <c r="I184" s="90">
        <f>SUMIFS(gp_mff_index[Normalised Specialised MFF 
(base year)],gp_mff_index[LAD21],lad_payment_mff[[#This Row],[LAD21]])/SUMIFS(gp_mff_index[Registered population (base year)],gp_mff_index[LAD21],lad_payment_mff[[#This Row],[LAD21]])</f>
        <v>0.96155458011691441</v>
      </c>
      <c r="J184" s="90">
        <f>SUMIFS(gp_mff_index[Normalised Specialised MFF 
2026/27],gp_mff_index[LAD21],lad_payment_mff[[#This Row],[LAD21]])/SUMIFS(gp_mff_index[Registered population 2026/27],gp_mff_index[LAD21],lad_payment_mff[[#This Row],[LAD21]])</f>
        <v>0.96159672791383255</v>
      </c>
      <c r="K184" s="90">
        <f>SUMIFS(gp_mff_index[Normalised Specialised MFF 
2027/28],gp_mff_index[LAD21],lad_payment_mff[[#This Row],[LAD21]])/SUMIFS(gp_mff_index[Registered population 2027/28],gp_mff_index[LAD21],lad_payment_mff[[#This Row],[LAD21]])</f>
        <v>0.96163777038467635</v>
      </c>
      <c r="L184" s="90">
        <f>SUMIFS(gp_mff_index[Normalised Specialised MFF 
2028/29],gp_mff_index[LAD21],lad_payment_mff[[#This Row],[LAD21]])/SUMIFS(gp_mff_index[Registered population 2028/29],gp_mff_index[LAD21],lad_payment_mff[[#This Row],[LAD21]])</f>
        <v>0.96166793993175415</v>
      </c>
    </row>
    <row r="185" spans="1:12" x14ac:dyDescent="0.2">
      <c r="A185" s="65" t="s">
        <v>295</v>
      </c>
      <c r="B185" s="35" t="s">
        <v>604</v>
      </c>
      <c r="C185" s="143">
        <v>1.0217309868468645</v>
      </c>
      <c r="D185" s="90">
        <f>SUMIFS(gp_mff_index[Normalised Non-spec MFF WP (base year)],gp_mff_index[LAD21],lad_payment_mff[[#This Row],[LAD21]])/SUMIFS(gp_mff_index[Registered population (base year)],gp_mff_index[LAD21],lad_payment_mff[[#This Row],[LAD21]])</f>
        <v>0.96131312825660187</v>
      </c>
      <c r="E185" s="90">
        <f>SUMIFS(gp_mff_index[Normalised Non-spec MFF WP 2026/27],gp_mff_index[LAD21],lad_payment_mff[[#This Row],[LAD21]])/SUMIFS(gp_mff_index[Registered population 2026/27],gp_mff_index[LAD21],lad_payment_mff[[#This Row],[LAD21]])</f>
        <v>0.96136230494838404</v>
      </c>
      <c r="F185" s="90">
        <f>SUMIFS(gp_mff_index[Normalised Non-spec MFF WP 2027/28],gp_mff_index[LAD21],lad_payment_mff[[#This Row],[LAD21]])/SUMIFS(gp_mff_index[Registered population 2027/28],gp_mff_index[LAD21],lad_payment_mff[[#This Row],[LAD21]])</f>
        <v>0.96140938282512667</v>
      </c>
      <c r="G185" s="96">
        <f>SUMIFS(gp_mff_index[Normalised Non-spec MFF WP 2028/29],gp_mff_index[LAD21],lad_payment_mff[[#This Row],[LAD21]])/SUMIFS(gp_mff_index[Registered population 2028/29],gp_mff_index[LAD21],lad_payment_mff[[#This Row],[LAD21]])</f>
        <v>0.96144363586815096</v>
      </c>
      <c r="H185" s="144">
        <v>1.0310356029061476</v>
      </c>
      <c r="I185" s="90">
        <f>SUMIFS(gp_mff_index[Normalised Specialised MFF 
(base year)],gp_mff_index[LAD21],lad_payment_mff[[#This Row],[LAD21]])/SUMIFS(gp_mff_index[Registered population (base year)],gp_mff_index[LAD21],lad_payment_mff[[#This Row],[LAD21]])</f>
        <v>0.95767268691407159</v>
      </c>
      <c r="J185" s="90">
        <f>SUMIFS(gp_mff_index[Normalised Specialised MFF 
2026/27],gp_mff_index[LAD21],lad_payment_mff[[#This Row],[LAD21]])/SUMIFS(gp_mff_index[Registered population 2026/27],gp_mff_index[LAD21],lad_payment_mff[[#This Row],[LAD21]])</f>
        <v>0.95771466455606469</v>
      </c>
      <c r="K185" s="90">
        <f>SUMIFS(gp_mff_index[Normalised Specialised MFF 
2027/28],gp_mff_index[LAD21],lad_payment_mff[[#This Row],[LAD21]])/SUMIFS(gp_mff_index[Registered population 2027/28],gp_mff_index[LAD21],lad_payment_mff[[#This Row],[LAD21]])</f>
        <v>0.95775554133429552</v>
      </c>
      <c r="L185" s="90">
        <f>SUMIFS(gp_mff_index[Normalised Specialised MFF 
2028/29],gp_mff_index[LAD21],lad_payment_mff[[#This Row],[LAD21]])/SUMIFS(gp_mff_index[Registered population 2028/29],gp_mff_index[LAD21],lad_payment_mff[[#This Row],[LAD21]])</f>
        <v>0.95778558908385847</v>
      </c>
    </row>
    <row r="186" spans="1:12" x14ac:dyDescent="0.2">
      <c r="A186" s="65" t="s">
        <v>294</v>
      </c>
      <c r="B186" s="35" t="s">
        <v>603</v>
      </c>
      <c r="C186" s="143">
        <v>1.0219136323853846</v>
      </c>
      <c r="D186" s="90">
        <f>SUMIFS(gp_mff_index[Normalised Non-spec MFF WP (base year)],gp_mff_index[LAD21],lad_payment_mff[[#This Row],[LAD21]])/SUMIFS(gp_mff_index[Registered population (base year)],gp_mff_index[LAD21],lad_payment_mff[[#This Row],[LAD21]])</f>
        <v>0.96148497344506756</v>
      </c>
      <c r="E186" s="90">
        <f>SUMIFS(gp_mff_index[Normalised Non-spec MFF WP 2026/27],gp_mff_index[LAD21],lad_payment_mff[[#This Row],[LAD21]])/SUMIFS(gp_mff_index[Registered population 2026/27],gp_mff_index[LAD21],lad_payment_mff[[#This Row],[LAD21]])</f>
        <v>0.96153415892772098</v>
      </c>
      <c r="F186" s="90">
        <f>SUMIFS(gp_mff_index[Normalised Non-spec MFF WP 2027/28],gp_mff_index[LAD21],lad_payment_mff[[#This Row],[LAD21]])/SUMIFS(gp_mff_index[Registered population 2027/28],gp_mff_index[LAD21],lad_payment_mff[[#This Row],[LAD21]])</f>
        <v>0.96158124522014687</v>
      </c>
      <c r="G186" s="96">
        <f>SUMIFS(gp_mff_index[Normalised Non-spec MFF WP 2028/29],gp_mff_index[LAD21],lad_payment_mff[[#This Row],[LAD21]])/SUMIFS(gp_mff_index[Registered population 2028/29],gp_mff_index[LAD21],lad_payment_mff[[#This Row],[LAD21]])</f>
        <v>0.96161550438627319</v>
      </c>
      <c r="H186" s="144">
        <v>1.035837494211878</v>
      </c>
      <c r="I186" s="90">
        <f>SUMIFS(gp_mff_index[Normalised Specialised MFF 
(base year)],gp_mff_index[LAD21],lad_payment_mff[[#This Row],[LAD21]])/SUMIFS(gp_mff_index[Registered population (base year)],gp_mff_index[LAD21],lad_payment_mff[[#This Row],[LAD21]])</f>
        <v>0.96213290161089182</v>
      </c>
      <c r="J186" s="90">
        <f>SUMIFS(gp_mff_index[Normalised Specialised MFF 
2026/27],gp_mff_index[LAD21],lad_payment_mff[[#This Row],[LAD21]])/SUMIFS(gp_mff_index[Registered population 2026/27],gp_mff_index[LAD21],lad_payment_mff[[#This Row],[LAD21]])</f>
        <v>0.9621750747573603</v>
      </c>
      <c r="K186" s="90">
        <f>SUMIFS(gp_mff_index[Normalised Specialised MFF 
2027/28],gp_mff_index[LAD21],lad_payment_mff[[#This Row],[LAD21]])/SUMIFS(gp_mff_index[Registered population 2027/28],gp_mff_index[LAD21],lad_payment_mff[[#This Row],[LAD21]])</f>
        <v>0.96221614191296323</v>
      </c>
      <c r="L186" s="90">
        <f>SUMIFS(gp_mff_index[Normalised Specialised MFF 
2028/29],gp_mff_index[LAD21],lad_payment_mff[[#This Row],[LAD21]])/SUMIFS(gp_mff_index[Registered population 2028/29],gp_mff_index[LAD21],lad_payment_mff[[#This Row],[LAD21]])</f>
        <v>0.96224632960534118</v>
      </c>
    </row>
    <row r="187" spans="1:12" x14ac:dyDescent="0.2">
      <c r="A187" s="65" t="s">
        <v>293</v>
      </c>
      <c r="B187" s="35" t="s">
        <v>602</v>
      </c>
      <c r="C187" s="143">
        <v>1.0307451524008702</v>
      </c>
      <c r="D187" s="90">
        <f>SUMIFS(gp_mff_index[Normalised Non-spec MFF WP (base year)],gp_mff_index[LAD21],lad_payment_mff[[#This Row],[LAD21]])/SUMIFS(gp_mff_index[Registered population (base year)],gp_mff_index[LAD21],lad_payment_mff[[#This Row],[LAD21]])</f>
        <v>0.96979426056921469</v>
      </c>
      <c r="E187" s="90">
        <f>SUMIFS(gp_mff_index[Normalised Non-spec MFF WP 2026/27],gp_mff_index[LAD21],lad_payment_mff[[#This Row],[LAD21]])/SUMIFS(gp_mff_index[Registered population 2026/27],gp_mff_index[LAD21],lad_payment_mff[[#This Row],[LAD21]])</f>
        <v>0.96984387111966164</v>
      </c>
      <c r="F187" s="90">
        <f>SUMIFS(gp_mff_index[Normalised Non-spec MFF WP 2027/28],gp_mff_index[LAD21],lad_payment_mff[[#This Row],[LAD21]])/SUMIFS(gp_mff_index[Registered population 2027/28],gp_mff_index[LAD21],lad_payment_mff[[#This Row],[LAD21]])</f>
        <v>0.96989136433838941</v>
      </c>
      <c r="G187" s="96">
        <f>SUMIFS(gp_mff_index[Normalised Non-spec MFF WP 2028/29],gp_mff_index[LAD21],lad_payment_mff[[#This Row],[LAD21]])/SUMIFS(gp_mff_index[Registered population 2028/29],gp_mff_index[LAD21],lad_payment_mff[[#This Row],[LAD21]])</f>
        <v>0.96992591957700247</v>
      </c>
      <c r="H187" s="144">
        <v>1.0390598126539157</v>
      </c>
      <c r="I187" s="90">
        <f>SUMIFS(gp_mff_index[Normalised Specialised MFF 
(base year)],gp_mff_index[LAD21],lad_payment_mff[[#This Row],[LAD21]])/SUMIFS(gp_mff_index[Registered population (base year)],gp_mff_index[LAD21],lad_payment_mff[[#This Row],[LAD21]])</f>
        <v>0.96512593730411189</v>
      </c>
      <c r="J187" s="90">
        <f>SUMIFS(gp_mff_index[Normalised Specialised MFF 
2026/27],gp_mff_index[LAD21],lad_payment_mff[[#This Row],[LAD21]])/SUMIFS(gp_mff_index[Registered population 2026/27],gp_mff_index[LAD21],lad_payment_mff[[#This Row],[LAD21]])</f>
        <v>0.96516824164423509</v>
      </c>
      <c r="K187" s="90">
        <f>SUMIFS(gp_mff_index[Normalised Specialised MFF 
2027/28],gp_mff_index[LAD21],lad_payment_mff[[#This Row],[LAD21]])/SUMIFS(gp_mff_index[Registered population 2027/28],gp_mff_index[LAD21],lad_payment_mff[[#This Row],[LAD21]])</f>
        <v>0.96520943655294078</v>
      </c>
      <c r="L187" s="90">
        <f>SUMIFS(gp_mff_index[Normalised Specialised MFF 
2028/29],gp_mff_index[LAD21],lad_payment_mff[[#This Row],[LAD21]])/SUMIFS(gp_mff_index[Registered population 2028/29],gp_mff_index[LAD21],lad_payment_mff[[#This Row],[LAD21]])</f>
        <v>0.96523971815421628</v>
      </c>
    </row>
    <row r="188" spans="1:12" x14ac:dyDescent="0.2">
      <c r="A188" s="65" t="s">
        <v>292</v>
      </c>
      <c r="B188" s="35" t="s">
        <v>601</v>
      </c>
      <c r="C188" s="143">
        <v>1.0787113808989826</v>
      </c>
      <c r="D188" s="90">
        <f>SUMIFS(gp_mff_index[Normalised Non-spec MFF WP (base year)],gp_mff_index[LAD21],lad_payment_mff[[#This Row],[LAD21]])/SUMIFS(gp_mff_index[Registered population (base year)],gp_mff_index[LAD21],lad_payment_mff[[#This Row],[LAD21]])</f>
        <v>1.0149241095821049</v>
      </c>
      <c r="E188" s="90">
        <f>SUMIFS(gp_mff_index[Normalised Non-spec MFF WP 2026/27],gp_mff_index[LAD21],lad_payment_mff[[#This Row],[LAD21]])/SUMIFS(gp_mff_index[Registered population 2026/27],gp_mff_index[LAD21],lad_payment_mff[[#This Row],[LAD21]])</f>
        <v>1.0149760287837177</v>
      </c>
      <c r="F188" s="90">
        <f>SUMIFS(gp_mff_index[Normalised Non-spec MFF WP 2027/28],gp_mff_index[LAD21],lad_payment_mff[[#This Row],[LAD21]])/SUMIFS(gp_mff_index[Registered population 2027/28],gp_mff_index[LAD21],lad_payment_mff[[#This Row],[LAD21]])</f>
        <v>1.015025732122548</v>
      </c>
      <c r="G188" s="96">
        <f>SUMIFS(gp_mff_index[Normalised Non-spec MFF WP 2028/29],gp_mff_index[LAD21],lad_payment_mff[[#This Row],[LAD21]])/SUMIFS(gp_mff_index[Registered population 2028/29],gp_mff_index[LAD21],lad_payment_mff[[#This Row],[LAD21]])</f>
        <v>1.0150618954060466</v>
      </c>
      <c r="H188" s="144">
        <v>1.0807660078984376</v>
      </c>
      <c r="I188" s="90">
        <f>SUMIFS(gp_mff_index[Normalised Specialised MFF 
(base year)],gp_mff_index[LAD21],lad_payment_mff[[#This Row],[LAD21]])/SUMIFS(gp_mff_index[Registered population (base year)],gp_mff_index[LAD21],lad_payment_mff[[#This Row],[LAD21]])</f>
        <v>1.003864545309697</v>
      </c>
      <c r="J188" s="90">
        <f>SUMIFS(gp_mff_index[Normalised Specialised MFF 
2026/27],gp_mff_index[LAD21],lad_payment_mff[[#This Row],[LAD21]])/SUMIFS(gp_mff_index[Registered population 2026/27],gp_mff_index[LAD21],lad_payment_mff[[#This Row],[LAD21]])</f>
        <v>1.0039085476782201</v>
      </c>
      <c r="K188" s="90">
        <f>SUMIFS(gp_mff_index[Normalised Specialised MFF 
2027/28],gp_mff_index[LAD21],lad_payment_mff[[#This Row],[LAD21]])/SUMIFS(gp_mff_index[Registered population 2027/28],gp_mff_index[LAD21],lad_payment_mff[[#This Row],[LAD21]])</f>
        <v>1.0039513960845237</v>
      </c>
      <c r="L188" s="90">
        <f>SUMIFS(gp_mff_index[Normalised Specialised MFF 
2028/29],gp_mff_index[LAD21],lad_payment_mff[[#This Row],[LAD21]])/SUMIFS(gp_mff_index[Registered population 2028/29],gp_mff_index[LAD21],lad_payment_mff[[#This Row],[LAD21]])</f>
        <v>1.003982893140732</v>
      </c>
    </row>
    <row r="189" spans="1:12" x14ac:dyDescent="0.2">
      <c r="A189" s="65" t="s">
        <v>291</v>
      </c>
      <c r="B189" s="35" t="s">
        <v>600</v>
      </c>
      <c r="C189" s="143">
        <v>1.0794524301022077</v>
      </c>
      <c r="D189" s="90">
        <f>SUMIFS(gp_mff_index[Normalised Non-spec MFF WP (base year)],gp_mff_index[LAD21],lad_payment_mff[[#This Row],[LAD21]])/SUMIFS(gp_mff_index[Registered population (base year)],gp_mff_index[LAD21],lad_payment_mff[[#This Row],[LAD21]])</f>
        <v>1.0156213384387369</v>
      </c>
      <c r="E189" s="90">
        <f>SUMIFS(gp_mff_index[Normalised Non-spec MFF WP 2026/27],gp_mff_index[LAD21],lad_payment_mff[[#This Row],[LAD21]])/SUMIFS(gp_mff_index[Registered population 2026/27],gp_mff_index[LAD21],lad_payment_mff[[#This Row],[LAD21]])</f>
        <v>1.0156732933076158</v>
      </c>
      <c r="F189" s="90">
        <f>SUMIFS(gp_mff_index[Normalised Non-spec MFF WP 2027/28],gp_mff_index[LAD21],lad_payment_mff[[#This Row],[LAD21]])/SUMIFS(gp_mff_index[Registered population 2027/28],gp_mff_index[LAD21],lad_payment_mff[[#This Row],[LAD21]])</f>
        <v>1.015723030791462</v>
      </c>
      <c r="G189" s="96">
        <f>SUMIFS(gp_mff_index[Normalised Non-spec MFF WP 2028/29],gp_mff_index[LAD21],lad_payment_mff[[#This Row],[LAD21]])/SUMIFS(gp_mff_index[Registered population 2028/29],gp_mff_index[LAD21],lad_payment_mff[[#This Row],[LAD21]])</f>
        <v>1.0157592189182827</v>
      </c>
      <c r="H189" s="144">
        <v>1.0819933124120042</v>
      </c>
      <c r="I189" s="90">
        <f>SUMIFS(gp_mff_index[Normalised Specialised MFF 
(base year)],gp_mff_index[LAD21],lad_payment_mff[[#This Row],[LAD21]])/SUMIFS(gp_mff_index[Registered population (base year)],gp_mff_index[LAD21],lad_payment_mff[[#This Row],[LAD21]])</f>
        <v>1.0050045214733305</v>
      </c>
      <c r="J189" s="90">
        <f>SUMIFS(gp_mff_index[Normalised Specialised MFF 
2026/27],gp_mff_index[LAD21],lad_payment_mff[[#This Row],[LAD21]])/SUMIFS(gp_mff_index[Registered population 2026/27],gp_mff_index[LAD21],lad_payment_mff[[#This Row],[LAD21]])</f>
        <v>1.0050485738103987</v>
      </c>
      <c r="K189" s="90">
        <f>SUMIFS(gp_mff_index[Normalised Specialised MFF 
2027/28],gp_mff_index[LAD21],lad_payment_mff[[#This Row],[LAD21]])/SUMIFS(gp_mff_index[Registered population 2027/28],gp_mff_index[LAD21],lad_payment_mff[[#This Row],[LAD21]])</f>
        <v>1.0050914708748226</v>
      </c>
      <c r="L189" s="90">
        <f>SUMIFS(gp_mff_index[Normalised Specialised MFF 
2028/29],gp_mff_index[LAD21],lad_payment_mff[[#This Row],[LAD21]])/SUMIFS(gp_mff_index[Registered population 2028/29],gp_mff_index[LAD21],lad_payment_mff[[#This Row],[LAD21]])</f>
        <v>1.005123003698698</v>
      </c>
    </row>
    <row r="190" spans="1:12" x14ac:dyDescent="0.2">
      <c r="A190" s="65" t="s">
        <v>290</v>
      </c>
      <c r="B190" s="35" t="s">
        <v>599</v>
      </c>
      <c r="C190" s="143">
        <v>1.0876833024921981</v>
      </c>
      <c r="D190" s="90">
        <f>SUMIFS(gp_mff_index[Normalised Non-spec MFF WP (base year)],gp_mff_index[LAD21],lad_payment_mff[[#This Row],[LAD21]])/SUMIFS(gp_mff_index[Registered population (base year)],gp_mff_index[LAD21],lad_payment_mff[[#This Row],[LAD21]])</f>
        <v>1.0233654959394531</v>
      </c>
      <c r="E190" s="90">
        <f>SUMIFS(gp_mff_index[Normalised Non-spec MFF WP 2026/27],gp_mff_index[LAD21],lad_payment_mff[[#This Row],[LAD21]])/SUMIFS(gp_mff_index[Registered population 2026/27],gp_mff_index[LAD21],lad_payment_mff[[#This Row],[LAD21]])</f>
        <v>1.0234178469664974</v>
      </c>
      <c r="F190" s="90">
        <f>SUMIFS(gp_mff_index[Normalised Non-spec MFF WP 2027/28],gp_mff_index[LAD21],lad_payment_mff[[#This Row],[LAD21]])/SUMIFS(gp_mff_index[Registered population 2027/28],gp_mff_index[LAD21],lad_payment_mff[[#This Row],[LAD21]])</f>
        <v>1.023467963700851</v>
      </c>
      <c r="G190" s="96">
        <f>SUMIFS(gp_mff_index[Normalised Non-spec MFF WP 2028/29],gp_mff_index[LAD21],lad_payment_mff[[#This Row],[LAD21]])/SUMIFS(gp_mff_index[Registered population 2028/29],gp_mff_index[LAD21],lad_payment_mff[[#This Row],[LAD21]])</f>
        <v>1.0235044277637337</v>
      </c>
      <c r="H190" s="144">
        <v>1.0876741946519677</v>
      </c>
      <c r="I190" s="90">
        <f>SUMIFS(gp_mff_index[Normalised Specialised MFF 
(base year)],gp_mff_index[LAD21],lad_payment_mff[[#This Row],[LAD21]])/SUMIFS(gp_mff_index[Registered population (base year)],gp_mff_index[LAD21],lad_payment_mff[[#This Row],[LAD21]])</f>
        <v>1.010281182864512</v>
      </c>
      <c r="J190" s="90">
        <f>SUMIFS(gp_mff_index[Normalised Specialised MFF 
2026/27],gp_mff_index[LAD21],lad_payment_mff[[#This Row],[LAD21]])/SUMIFS(gp_mff_index[Registered population 2026/27],gp_mff_index[LAD21],lad_payment_mff[[#This Row],[LAD21]])</f>
        <v>1.0103254664933417</v>
      </c>
      <c r="K190" s="90">
        <f>SUMIFS(gp_mff_index[Normalised Specialised MFF 
2027/28],gp_mff_index[LAD21],lad_payment_mff[[#This Row],[LAD21]])/SUMIFS(gp_mff_index[Registered population 2027/28],gp_mff_index[LAD21],lad_payment_mff[[#This Row],[LAD21]])</f>
        <v>1.0103685887838991</v>
      </c>
      <c r="L190" s="90">
        <f>SUMIFS(gp_mff_index[Normalised Specialised MFF 
2028/29],gp_mff_index[LAD21],lad_payment_mff[[#This Row],[LAD21]])/SUMIFS(gp_mff_index[Registered population 2028/29],gp_mff_index[LAD21],lad_payment_mff[[#This Row],[LAD21]])</f>
        <v>1.0104002871672633</v>
      </c>
    </row>
    <row r="191" spans="1:12" x14ac:dyDescent="0.2">
      <c r="A191" s="65" t="s">
        <v>289</v>
      </c>
      <c r="B191" s="35" t="s">
        <v>598</v>
      </c>
      <c r="C191" s="143">
        <v>1.077110629809142</v>
      </c>
      <c r="D191" s="90">
        <f>SUMIFS(gp_mff_index[Normalised Non-spec MFF WP (base year)],gp_mff_index[LAD21],lad_payment_mff[[#This Row],[LAD21]])/SUMIFS(gp_mff_index[Registered population (base year)],gp_mff_index[LAD21],lad_payment_mff[[#This Row],[LAD21]])</f>
        <v>1.0134180154560137</v>
      </c>
      <c r="E191" s="90">
        <f>SUMIFS(gp_mff_index[Normalised Non-spec MFF WP 2026/27],gp_mff_index[LAD21],lad_payment_mff[[#This Row],[LAD21]])/SUMIFS(gp_mff_index[Registered population 2026/27],gp_mff_index[LAD21],lad_payment_mff[[#This Row],[LAD21]])</f>
        <v>1.0134698576122589</v>
      </c>
      <c r="F191" s="90">
        <f>SUMIFS(gp_mff_index[Normalised Non-spec MFF WP 2027/28],gp_mff_index[LAD21],lad_payment_mff[[#This Row],[LAD21]])/SUMIFS(gp_mff_index[Registered population 2027/28],gp_mff_index[LAD21],lad_payment_mff[[#This Row],[LAD21]])</f>
        <v>1.0135194871939401</v>
      </c>
      <c r="G191" s="96">
        <f>SUMIFS(gp_mff_index[Normalised Non-spec MFF WP 2028/29],gp_mff_index[LAD21],lad_payment_mff[[#This Row],[LAD21]])/SUMIFS(gp_mff_index[Registered population 2028/29],gp_mff_index[LAD21],lad_payment_mff[[#This Row],[LAD21]])</f>
        <v>1.0135555968130237</v>
      </c>
      <c r="H191" s="144">
        <v>1.0799903432543079</v>
      </c>
      <c r="I191" s="90">
        <f>SUMIFS(gp_mff_index[Normalised Specialised MFF 
(base year)],gp_mff_index[LAD21],lad_payment_mff[[#This Row],[LAD21]])/SUMIFS(gp_mff_index[Registered population (base year)],gp_mff_index[LAD21],lad_payment_mff[[#This Row],[LAD21]])</f>
        <v>1.0031440727655927</v>
      </c>
      <c r="J191" s="90">
        <f>SUMIFS(gp_mff_index[Normalised Specialised MFF 
2026/27],gp_mff_index[LAD21],lad_payment_mff[[#This Row],[LAD21]])/SUMIFS(gp_mff_index[Registered population 2026/27],gp_mff_index[LAD21],lad_payment_mff[[#This Row],[LAD21]])</f>
        <v>1.0031880435536611</v>
      </c>
      <c r="K191" s="90">
        <f>SUMIFS(gp_mff_index[Normalised Specialised MFF 
2027/28],gp_mff_index[LAD21],lad_payment_mff[[#This Row],[LAD21]])/SUMIFS(gp_mff_index[Registered population 2027/28],gp_mff_index[LAD21],lad_payment_mff[[#This Row],[LAD21]])</f>
        <v>1.0032308612077081</v>
      </c>
      <c r="L191" s="90">
        <f>SUMIFS(gp_mff_index[Normalised Specialised MFF 
2028/29],gp_mff_index[LAD21],lad_payment_mff[[#This Row],[LAD21]])/SUMIFS(gp_mff_index[Registered population 2028/29],gp_mff_index[LAD21],lad_payment_mff[[#This Row],[LAD21]])</f>
        <v>1.0032623356585131</v>
      </c>
    </row>
    <row r="192" spans="1:12" x14ac:dyDescent="0.2">
      <c r="A192" s="65" t="s">
        <v>288</v>
      </c>
      <c r="B192" s="35" t="s">
        <v>597</v>
      </c>
      <c r="C192" s="143">
        <v>1.0786761371591591</v>
      </c>
      <c r="D192" s="90">
        <f>SUMIFS(gp_mff_index[Normalised Non-spec MFF WP (base year)],gp_mff_index[LAD21],lad_payment_mff[[#This Row],[LAD21]])/SUMIFS(gp_mff_index[Registered population (base year)],gp_mff_index[LAD21],lad_payment_mff[[#This Row],[LAD21]])</f>
        <v>1.0148909499048342</v>
      </c>
      <c r="E192" s="90">
        <f>SUMIFS(gp_mff_index[Normalised Non-spec MFF WP 2026/27],gp_mff_index[LAD21],lad_payment_mff[[#This Row],[LAD21]])/SUMIFS(gp_mff_index[Registered population 2026/27],gp_mff_index[LAD21],lad_payment_mff[[#This Row],[LAD21]])</f>
        <v>1.0149428674101404</v>
      </c>
      <c r="F192" s="90">
        <f>SUMIFS(gp_mff_index[Normalised Non-spec MFF WP 2027/28],gp_mff_index[LAD21],lad_payment_mff[[#This Row],[LAD21]])/SUMIFS(gp_mff_index[Registered population 2027/28],gp_mff_index[LAD21],lad_payment_mff[[#This Row],[LAD21]])</f>
        <v>1.0149925691250572</v>
      </c>
      <c r="G192" s="96">
        <f>SUMIFS(gp_mff_index[Normalised Non-spec MFF WP 2028/29],gp_mff_index[LAD21],lad_payment_mff[[#This Row],[LAD21]])/SUMIFS(gp_mff_index[Registered population 2028/29],gp_mff_index[LAD21],lad_payment_mff[[#This Row],[LAD21]])</f>
        <v>1.0150287312270279</v>
      </c>
      <c r="H192" s="144">
        <v>1.0816196329719305</v>
      </c>
      <c r="I192" s="90">
        <f>SUMIFS(gp_mff_index[Normalised Specialised MFF 
(base year)],gp_mff_index[LAD21],lad_payment_mff[[#This Row],[LAD21]])/SUMIFS(gp_mff_index[Registered population (base year)],gp_mff_index[LAD21],lad_payment_mff[[#This Row],[LAD21]])</f>
        <v>1.0046574310407488</v>
      </c>
      <c r="J192" s="90">
        <f>SUMIFS(gp_mff_index[Normalised Specialised MFF 
2026/27],gp_mff_index[LAD21],lad_payment_mff[[#This Row],[LAD21]])/SUMIFS(gp_mff_index[Registered population 2026/27],gp_mff_index[LAD21],lad_payment_mff[[#This Row],[LAD21]])</f>
        <v>1.0047014681638098</v>
      </c>
      <c r="K192" s="90">
        <f>SUMIFS(gp_mff_index[Normalised Specialised MFF 
2027/28],gp_mff_index[LAD21],lad_payment_mff[[#This Row],[LAD21]])/SUMIFS(gp_mff_index[Registered population 2027/28],gp_mff_index[LAD21],lad_payment_mff[[#This Row],[LAD21]])</f>
        <v>1.0047443504132139</v>
      </c>
      <c r="L192" s="90">
        <f>SUMIFS(gp_mff_index[Normalised Specialised MFF 
2028/29],gp_mff_index[LAD21],lad_payment_mff[[#This Row],[LAD21]])/SUMIFS(gp_mff_index[Registered population 2028/29],gp_mff_index[LAD21],lad_payment_mff[[#This Row],[LAD21]])</f>
        <v>1.004775872346851</v>
      </c>
    </row>
    <row r="193" spans="1:12" x14ac:dyDescent="0.2">
      <c r="A193" s="65" t="s">
        <v>287</v>
      </c>
      <c r="B193" s="35" t="s">
        <v>596</v>
      </c>
      <c r="C193" s="143">
        <v>1.037773238619673</v>
      </c>
      <c r="D193" s="90">
        <f>SUMIFS(gp_mff_index[Normalised Non-spec MFF WP (base year)],gp_mff_index[LAD21],lad_payment_mff[[#This Row],[LAD21]])/SUMIFS(gp_mff_index[Registered population (base year)],gp_mff_index[LAD21],lad_payment_mff[[#This Row],[LAD21]])</f>
        <v>0.97640675606522009</v>
      </c>
      <c r="E193" s="90">
        <f>SUMIFS(gp_mff_index[Normalised Non-spec MFF WP 2026/27],gp_mff_index[LAD21],lad_payment_mff[[#This Row],[LAD21]])/SUMIFS(gp_mff_index[Registered population 2026/27],gp_mff_index[LAD21],lad_payment_mff[[#This Row],[LAD21]])</f>
        <v>0.97645670488281799</v>
      </c>
      <c r="F193" s="90">
        <f>SUMIFS(gp_mff_index[Normalised Non-spec MFF WP 2027/28],gp_mff_index[LAD21],lad_payment_mff[[#This Row],[LAD21]])/SUMIFS(gp_mff_index[Registered population 2027/28],gp_mff_index[LAD21],lad_payment_mff[[#This Row],[LAD21]])</f>
        <v>0.97650452193177284</v>
      </c>
      <c r="G193" s="96">
        <f>SUMIFS(gp_mff_index[Normalised Non-spec MFF WP 2028/29],gp_mff_index[LAD21],lad_payment_mff[[#This Row],[LAD21]])/SUMIFS(gp_mff_index[Registered population 2028/29],gp_mff_index[LAD21],lad_payment_mff[[#This Row],[LAD21]])</f>
        <v>0.97653931278361539</v>
      </c>
      <c r="H193" s="144">
        <v>1.0509740152442613</v>
      </c>
      <c r="I193" s="90">
        <f>SUMIFS(gp_mff_index[Normalised Specialised MFF 
(base year)],gp_mff_index[LAD21],lad_payment_mff[[#This Row],[LAD21]])/SUMIFS(gp_mff_index[Registered population (base year)],gp_mff_index[LAD21],lad_payment_mff[[#This Row],[LAD21]])</f>
        <v>0.97619238968943589</v>
      </c>
      <c r="J193" s="90">
        <f>SUMIFS(gp_mff_index[Normalised Specialised MFF 
2026/27],gp_mff_index[LAD21],lad_payment_mff[[#This Row],[LAD21]])/SUMIFS(gp_mff_index[Registered population 2026/27],gp_mff_index[LAD21],lad_payment_mff[[#This Row],[LAD21]])</f>
        <v>0.9762351791050814</v>
      </c>
      <c r="K193" s="90">
        <f>SUMIFS(gp_mff_index[Normalised Specialised MFF 
2027/28],gp_mff_index[LAD21],lad_payment_mff[[#This Row],[LAD21]])/SUMIFS(gp_mff_index[Registered population 2027/28],gp_mff_index[LAD21],lad_payment_mff[[#This Row],[LAD21]])</f>
        <v>0.976276846368198</v>
      </c>
      <c r="L193" s="90">
        <f>SUMIFS(gp_mff_index[Normalised Specialised MFF 
2028/29],gp_mff_index[LAD21],lad_payment_mff[[#This Row],[LAD21]])/SUMIFS(gp_mff_index[Registered population 2028/29],gp_mff_index[LAD21],lad_payment_mff[[#This Row],[LAD21]])</f>
        <v>0.97630747518830319</v>
      </c>
    </row>
    <row r="194" spans="1:12" x14ac:dyDescent="0.2">
      <c r="A194" s="65" t="s">
        <v>286</v>
      </c>
      <c r="B194" s="35" t="s">
        <v>595</v>
      </c>
      <c r="C194" s="143">
        <v>1.0343641687123144</v>
      </c>
      <c r="D194" s="90">
        <f>SUMIFS(gp_mff_index[Normalised Non-spec MFF WP (base year)],gp_mff_index[LAD21],lad_payment_mff[[#This Row],[LAD21]])/SUMIFS(gp_mff_index[Registered population (base year)],gp_mff_index[LAD21],lad_payment_mff[[#This Row],[LAD21]])</f>
        <v>0.97319927415532637</v>
      </c>
      <c r="E194" s="90">
        <f>SUMIFS(gp_mff_index[Normalised Non-spec MFF WP 2026/27],gp_mff_index[LAD21],lad_payment_mff[[#This Row],[LAD21]])/SUMIFS(gp_mff_index[Registered population 2026/27],gp_mff_index[LAD21],lad_payment_mff[[#This Row],[LAD21]])</f>
        <v>0.97324905889178936</v>
      </c>
      <c r="F194" s="90">
        <f>SUMIFS(gp_mff_index[Normalised Non-spec MFF WP 2027/28],gp_mff_index[LAD21],lad_payment_mff[[#This Row],[LAD21]])/SUMIFS(gp_mff_index[Registered population 2027/28],gp_mff_index[LAD21],lad_payment_mff[[#This Row],[LAD21]])</f>
        <v>0.97329671886243663</v>
      </c>
      <c r="G194" s="96">
        <f>SUMIFS(gp_mff_index[Normalised Non-spec MFF WP 2028/29],gp_mff_index[LAD21],lad_payment_mff[[#This Row],[LAD21]])/SUMIFS(gp_mff_index[Registered population 2028/29],gp_mff_index[LAD21],lad_payment_mff[[#This Row],[LAD21]])</f>
        <v>0.97333139542684355</v>
      </c>
      <c r="H194" s="144">
        <v>1.0476898424672012</v>
      </c>
      <c r="I194" s="90">
        <f>SUMIFS(gp_mff_index[Normalised Specialised MFF 
(base year)],gp_mff_index[LAD21],lad_payment_mff[[#This Row],[LAD21]])/SUMIFS(gp_mff_index[Registered population (base year)],gp_mff_index[LAD21],lad_payment_mff[[#This Row],[LAD21]])</f>
        <v>0.97314190088106423</v>
      </c>
      <c r="J194" s="90">
        <f>SUMIFS(gp_mff_index[Normalised Specialised MFF 
2026/27],gp_mff_index[LAD21],lad_payment_mff[[#This Row],[LAD21]])/SUMIFS(gp_mff_index[Registered population 2026/27],gp_mff_index[LAD21],lad_payment_mff[[#This Row],[LAD21]])</f>
        <v>0.97318455658471248</v>
      </c>
      <c r="K194" s="90">
        <f>SUMIFS(gp_mff_index[Normalised Specialised MFF 
2027/28],gp_mff_index[LAD21],lad_payment_mff[[#This Row],[LAD21]])/SUMIFS(gp_mff_index[Registered population 2027/28],gp_mff_index[LAD21],lad_payment_mff[[#This Row],[LAD21]])</f>
        <v>0.97322609364243018</v>
      </c>
      <c r="L194" s="90">
        <f>SUMIFS(gp_mff_index[Normalised Specialised MFF 
2028/29],gp_mff_index[LAD21],lad_payment_mff[[#This Row],[LAD21]])/SUMIFS(gp_mff_index[Registered population 2028/29],gp_mff_index[LAD21],lad_payment_mff[[#This Row],[LAD21]])</f>
        <v>0.97325662675100111</v>
      </c>
    </row>
    <row r="195" spans="1:12" x14ac:dyDescent="0.2">
      <c r="A195" s="65" t="s">
        <v>285</v>
      </c>
      <c r="B195" s="35" t="s">
        <v>594</v>
      </c>
      <c r="C195" s="143">
        <v>1.0292823707561645</v>
      </c>
      <c r="D195" s="90">
        <f>SUMIFS(gp_mff_index[Normalised Non-spec MFF WP (base year)],gp_mff_index[LAD21],lad_payment_mff[[#This Row],[LAD21]])/SUMIFS(gp_mff_index[Registered population (base year)],gp_mff_index[LAD21],lad_payment_mff[[#This Row],[LAD21]])</f>
        <v>0.96841797736264568</v>
      </c>
      <c r="E195" s="90">
        <f>SUMIFS(gp_mff_index[Normalised Non-spec MFF WP 2026/27],gp_mff_index[LAD21],lad_payment_mff[[#This Row],[LAD21]])/SUMIFS(gp_mff_index[Registered population 2026/27],gp_mff_index[LAD21],lad_payment_mff[[#This Row],[LAD21]])</f>
        <v>0.96846751750829674</v>
      </c>
      <c r="F195" s="90">
        <f>SUMIFS(gp_mff_index[Normalised Non-spec MFF WP 2027/28],gp_mff_index[LAD21],lad_payment_mff[[#This Row],[LAD21]])/SUMIFS(gp_mff_index[Registered population 2027/28],gp_mff_index[LAD21],lad_payment_mff[[#This Row],[LAD21]])</f>
        <v>0.96851494332703858</v>
      </c>
      <c r="G195" s="96">
        <f>SUMIFS(gp_mff_index[Normalised Non-spec MFF WP 2028/29],gp_mff_index[LAD21],lad_payment_mff[[#This Row],[LAD21]])/SUMIFS(gp_mff_index[Registered population 2028/29],gp_mff_index[LAD21],lad_payment_mff[[#This Row],[LAD21]])</f>
        <v>0.9685494495265945</v>
      </c>
      <c r="H195" s="144">
        <v>1.0464332885391725</v>
      </c>
      <c r="I195" s="90">
        <f>SUMIFS(gp_mff_index[Normalised Specialised MFF 
(base year)],gp_mff_index[LAD21],lad_payment_mff[[#This Row],[LAD21]])/SUMIFS(gp_mff_index[Registered population (base year)],gp_mff_index[LAD21],lad_payment_mff[[#This Row],[LAD21]])</f>
        <v>0.97197475653307541</v>
      </c>
      <c r="J195" s="90">
        <f>SUMIFS(gp_mff_index[Normalised Specialised MFF 
2026/27],gp_mff_index[LAD21],lad_payment_mff[[#This Row],[LAD21]])/SUMIFS(gp_mff_index[Registered population 2026/27],gp_mff_index[LAD21],lad_payment_mff[[#This Row],[LAD21]])</f>
        <v>0.97201736107731507</v>
      </c>
      <c r="K195" s="90">
        <f>SUMIFS(gp_mff_index[Normalised Specialised MFF 
2027/28],gp_mff_index[LAD21],lad_payment_mff[[#This Row],[LAD21]])/SUMIFS(gp_mff_index[Registered population 2027/28],gp_mff_index[LAD21],lad_payment_mff[[#This Row],[LAD21]])</f>
        <v>0.97205884831728318</v>
      </c>
      <c r="L195" s="90">
        <f>SUMIFS(gp_mff_index[Normalised Specialised MFF 
2028/29],gp_mff_index[LAD21],lad_payment_mff[[#This Row],[LAD21]])/SUMIFS(gp_mff_index[Registered population 2028/29],gp_mff_index[LAD21],lad_payment_mff[[#This Row],[LAD21]])</f>
        <v>0.97208934480576004</v>
      </c>
    </row>
    <row r="196" spans="1:12" x14ac:dyDescent="0.2">
      <c r="A196" s="65" t="s">
        <v>284</v>
      </c>
      <c r="B196" s="35" t="s">
        <v>593</v>
      </c>
      <c r="C196" s="143">
        <v>1.0222615544671143</v>
      </c>
      <c r="D196" s="90">
        <f>SUMIFS(gp_mff_index[Normalised Non-spec MFF WP (base year)],gp_mff_index[LAD21],lad_payment_mff[[#This Row],[LAD21]])/SUMIFS(gp_mff_index[Registered population (base year)],gp_mff_index[LAD21],lad_payment_mff[[#This Row],[LAD21]])</f>
        <v>0.9618123219047745</v>
      </c>
      <c r="E196" s="90">
        <f>SUMIFS(gp_mff_index[Normalised Non-spec MFF WP 2026/27],gp_mff_index[LAD21],lad_payment_mff[[#This Row],[LAD21]])/SUMIFS(gp_mff_index[Registered population 2026/27],gp_mff_index[LAD21],lad_payment_mff[[#This Row],[LAD21]])</f>
        <v>0.96186152413318116</v>
      </c>
      <c r="F196" s="90">
        <f>SUMIFS(gp_mff_index[Normalised Non-spec MFF WP 2027/28],gp_mff_index[LAD21],lad_payment_mff[[#This Row],[LAD21]])/SUMIFS(gp_mff_index[Registered population 2027/28],gp_mff_index[LAD21],lad_payment_mff[[#This Row],[LAD21]])</f>
        <v>0.96190862645666897</v>
      </c>
      <c r="G196" s="96">
        <f>SUMIFS(gp_mff_index[Normalised Non-spec MFF WP 2028/29],gp_mff_index[LAD21],lad_payment_mff[[#This Row],[LAD21]])/SUMIFS(gp_mff_index[Registered population 2028/29],gp_mff_index[LAD21],lad_payment_mff[[#This Row],[LAD21]])</f>
        <v>0.96194289728671722</v>
      </c>
      <c r="H196" s="144">
        <v>1.0282194739426938</v>
      </c>
      <c r="I196" s="90">
        <f>SUMIFS(gp_mff_index[Normalised Specialised MFF 
(base year)],gp_mff_index[LAD21],lad_payment_mff[[#This Row],[LAD21]])/SUMIFS(gp_mff_index[Registered population (base year)],gp_mff_index[LAD21],lad_payment_mff[[#This Row],[LAD21]])</f>
        <v>0.95505693845346817</v>
      </c>
      <c r="J196" s="90">
        <f>SUMIFS(gp_mff_index[Normalised Specialised MFF 
2026/27],gp_mff_index[LAD21],lad_payment_mff[[#This Row],[LAD21]])/SUMIFS(gp_mff_index[Registered population 2026/27],gp_mff_index[LAD21],lad_payment_mff[[#This Row],[LAD21]])</f>
        <v>0.95509880143942794</v>
      </c>
      <c r="K196" s="90">
        <f>SUMIFS(gp_mff_index[Normalised Specialised MFF 
2027/28],gp_mff_index[LAD21],lad_payment_mff[[#This Row],[LAD21]])/SUMIFS(gp_mff_index[Registered population 2027/28],gp_mff_index[LAD21],lad_payment_mff[[#This Row],[LAD21]])</f>
        <v>0.95513956656848054</v>
      </c>
      <c r="L196" s="90">
        <f>SUMIFS(gp_mff_index[Normalised Specialised MFF 
2028/29],gp_mff_index[LAD21],lad_payment_mff[[#This Row],[LAD21]])/SUMIFS(gp_mff_index[Registered population 2028/29],gp_mff_index[LAD21],lad_payment_mff[[#This Row],[LAD21]])</f>
        <v>0.95516953224683343</v>
      </c>
    </row>
    <row r="197" spans="1:12" x14ac:dyDescent="0.2">
      <c r="A197" s="65" t="s">
        <v>283</v>
      </c>
      <c r="B197" s="35" t="s">
        <v>592</v>
      </c>
      <c r="C197" s="143">
        <v>1.0370486643000596</v>
      </c>
      <c r="D197" s="90">
        <f>SUMIFS(gp_mff_index[Normalised Non-spec MFF WP (base year)],gp_mff_index[LAD21],lad_payment_mff[[#This Row],[LAD21]])/SUMIFS(gp_mff_index[Registered population (base year)],gp_mff_index[LAD21],lad_payment_mff[[#This Row],[LAD21]])</f>
        <v>0.97572502788548521</v>
      </c>
      <c r="E197" s="90">
        <f>SUMIFS(gp_mff_index[Normalised Non-spec MFF WP 2026/27],gp_mff_index[LAD21],lad_payment_mff[[#This Row],[LAD21]])/SUMIFS(gp_mff_index[Registered population 2026/27],gp_mff_index[LAD21],lad_payment_mff[[#This Row],[LAD21]])</f>
        <v>0.97577494182876912</v>
      </c>
      <c r="F197" s="90">
        <f>SUMIFS(gp_mff_index[Normalised Non-spec MFF WP 2027/28],gp_mff_index[LAD21],lad_payment_mff[[#This Row],[LAD21]])/SUMIFS(gp_mff_index[Registered population 2027/28],gp_mff_index[LAD21],lad_payment_mff[[#This Row],[LAD21]])</f>
        <v>0.97582272549180993</v>
      </c>
      <c r="G197" s="96">
        <f>SUMIFS(gp_mff_index[Normalised Non-spec MFF WP 2028/29],gp_mff_index[LAD21],lad_payment_mff[[#This Row],[LAD21]])/SUMIFS(gp_mff_index[Registered population 2028/29],gp_mff_index[LAD21],lad_payment_mff[[#This Row],[LAD21]])</f>
        <v>0.97585749205264771</v>
      </c>
      <c r="H197" s="144">
        <v>1.0351500242984908</v>
      </c>
      <c r="I197" s="90">
        <f>SUMIFS(gp_mff_index[Normalised Specialised MFF 
(base year)],gp_mff_index[LAD21],lad_payment_mff[[#This Row],[LAD21]])/SUMIFS(gp_mff_index[Registered population (base year)],gp_mff_index[LAD21],lad_payment_mff[[#This Row],[LAD21]])</f>
        <v>0.9614943483375904</v>
      </c>
      <c r="J197" s="90">
        <f>SUMIFS(gp_mff_index[Normalised Specialised MFF 
2026/27],gp_mff_index[LAD21],lad_payment_mff[[#This Row],[LAD21]])/SUMIFS(gp_mff_index[Registered population 2026/27],gp_mff_index[LAD21],lad_payment_mff[[#This Row],[LAD21]])</f>
        <v>0.96153649349437009</v>
      </c>
      <c r="K197" s="90">
        <f>SUMIFS(gp_mff_index[Normalised Specialised MFF 
2027/28],gp_mff_index[LAD21],lad_payment_mff[[#This Row],[LAD21]])/SUMIFS(gp_mff_index[Registered population 2027/28],gp_mff_index[LAD21],lad_payment_mff[[#This Row],[LAD21]])</f>
        <v>0.96157753339431407</v>
      </c>
      <c r="L197" s="90">
        <f>SUMIFS(gp_mff_index[Normalised Specialised MFF 
2028/29],gp_mff_index[LAD21],lad_payment_mff[[#This Row],[LAD21]])/SUMIFS(gp_mff_index[Registered population 2028/29],gp_mff_index[LAD21],lad_payment_mff[[#This Row],[LAD21]])</f>
        <v>0.9616077010515689</v>
      </c>
    </row>
    <row r="198" spans="1:12" x14ac:dyDescent="0.2">
      <c r="A198" s="65" t="s">
        <v>282</v>
      </c>
      <c r="B198" s="35" t="s">
        <v>591</v>
      </c>
      <c r="C198" s="143">
        <v>1.0350383929774856</v>
      </c>
      <c r="D198" s="90">
        <f>SUMIFS(gp_mff_index[Normalised Non-spec MFF WP (base year)],gp_mff_index[LAD21],lad_payment_mff[[#This Row],[LAD21]])/SUMIFS(gp_mff_index[Registered population (base year)],gp_mff_index[LAD21],lad_payment_mff[[#This Row],[LAD21]])</f>
        <v>0.97383362962251341</v>
      </c>
      <c r="E198" s="90">
        <f>SUMIFS(gp_mff_index[Normalised Non-spec MFF WP 2026/27],gp_mff_index[LAD21],lad_payment_mff[[#This Row],[LAD21]])/SUMIFS(gp_mff_index[Registered population 2026/27],gp_mff_index[LAD21],lad_payment_mff[[#This Row],[LAD21]])</f>
        <v>0.97388344680990313</v>
      </c>
      <c r="F198" s="90">
        <f>SUMIFS(gp_mff_index[Normalised Non-spec MFF WP 2027/28],gp_mff_index[LAD21],lad_payment_mff[[#This Row],[LAD21]])/SUMIFS(gp_mff_index[Registered population 2027/28],gp_mff_index[LAD21],lad_payment_mff[[#This Row],[LAD21]])</f>
        <v>0.9739311378465032</v>
      </c>
      <c r="G198" s="96">
        <f>SUMIFS(gp_mff_index[Normalised Non-spec MFF WP 2028/29],gp_mff_index[LAD21],lad_payment_mff[[#This Row],[LAD21]])/SUMIFS(gp_mff_index[Registered population 2028/29],gp_mff_index[LAD21],lad_payment_mff[[#This Row],[LAD21]])</f>
        <v>0.97396583701395312</v>
      </c>
      <c r="H198" s="144">
        <v>1.0397750276630315</v>
      </c>
      <c r="I198" s="90">
        <f>SUMIFS(gp_mff_index[Normalised Specialised MFF 
(base year)],gp_mff_index[LAD21],lad_payment_mff[[#This Row],[LAD21]])/SUMIFS(gp_mff_index[Registered population (base year)],gp_mff_index[LAD21],lad_payment_mff[[#This Row],[LAD21]])</f>
        <v>0.96579026148222213</v>
      </c>
      <c r="J198" s="90">
        <f>SUMIFS(gp_mff_index[Normalised Specialised MFF 
2026/27],gp_mff_index[LAD21],lad_payment_mff[[#This Row],[LAD21]])/SUMIFS(gp_mff_index[Registered population 2026/27],gp_mff_index[LAD21],lad_payment_mff[[#This Row],[LAD21]])</f>
        <v>0.96583259494165186</v>
      </c>
      <c r="K198" s="90">
        <f>SUMIFS(gp_mff_index[Normalised Specialised MFF 
2027/28],gp_mff_index[LAD21],lad_payment_mff[[#This Row],[LAD21]])/SUMIFS(gp_mff_index[Registered population 2027/28],gp_mff_index[LAD21],lad_payment_mff[[#This Row],[LAD21]])</f>
        <v>0.96587381820600648</v>
      </c>
      <c r="L198" s="90">
        <f>SUMIFS(gp_mff_index[Normalised Specialised MFF 
2028/29],gp_mff_index[LAD21],lad_payment_mff[[#This Row],[LAD21]])/SUMIFS(gp_mff_index[Registered population 2028/29],gp_mff_index[LAD21],lad_payment_mff[[#This Row],[LAD21]])</f>
        <v>0.96590412065098519</v>
      </c>
    </row>
    <row r="199" spans="1:12" x14ac:dyDescent="0.2">
      <c r="A199" s="65" t="s">
        <v>281</v>
      </c>
      <c r="B199" s="35" t="s">
        <v>590</v>
      </c>
      <c r="C199" s="143">
        <v>1.023608194066528</v>
      </c>
      <c r="D199" s="90">
        <f>SUMIFS(gp_mff_index[Normalised Non-spec MFF WP (base year)],gp_mff_index[LAD21],lad_payment_mff[[#This Row],[LAD21]])/SUMIFS(gp_mff_index[Registered population (base year)],gp_mff_index[LAD21],lad_payment_mff[[#This Row],[LAD21]])</f>
        <v>0.96307933087544417</v>
      </c>
      <c r="E199" s="90">
        <f>SUMIFS(gp_mff_index[Normalised Non-spec MFF WP 2026/27],gp_mff_index[LAD21],lad_payment_mff[[#This Row],[LAD21]])/SUMIFS(gp_mff_index[Registered population 2026/27],gp_mff_index[LAD21],lad_payment_mff[[#This Row],[LAD21]])</f>
        <v>0.96312859791864369</v>
      </c>
      <c r="F199" s="90">
        <f>SUMIFS(gp_mff_index[Normalised Non-spec MFF WP 2027/28],gp_mff_index[LAD21],lad_payment_mff[[#This Row],[LAD21]])/SUMIFS(gp_mff_index[Registered population 2027/28],gp_mff_index[LAD21],lad_payment_mff[[#This Row],[LAD21]])</f>
        <v>0.96317576229068691</v>
      </c>
      <c r="G199" s="96">
        <f>SUMIFS(gp_mff_index[Normalised Non-spec MFF WP 2028/29],gp_mff_index[LAD21],lad_payment_mff[[#This Row],[LAD21]])/SUMIFS(gp_mff_index[Registered population 2028/29],gp_mff_index[LAD21],lad_payment_mff[[#This Row],[LAD21]])</f>
        <v>0.96321007826618321</v>
      </c>
      <c r="H199" s="144">
        <v>1.0244326259677807</v>
      </c>
      <c r="I199" s="90">
        <f>SUMIFS(gp_mff_index[Normalised Specialised MFF 
(base year)],gp_mff_index[LAD21],lad_payment_mff[[#This Row],[LAD21]])/SUMIFS(gp_mff_index[Registered population (base year)],gp_mff_index[LAD21],lad_payment_mff[[#This Row],[LAD21]])</f>
        <v>0.95153954209504177</v>
      </c>
      <c r="J199" s="90">
        <f>SUMIFS(gp_mff_index[Normalised Specialised MFF 
2026/27],gp_mff_index[LAD21],lad_payment_mff[[#This Row],[LAD21]])/SUMIFS(gp_mff_index[Registered population 2026/27],gp_mff_index[LAD21],lad_payment_mff[[#This Row],[LAD21]])</f>
        <v>0.95158125090305823</v>
      </c>
      <c r="K199" s="90">
        <f>SUMIFS(gp_mff_index[Normalised Specialised MFF 
2027/28],gp_mff_index[LAD21],lad_payment_mff[[#This Row],[LAD21]])/SUMIFS(gp_mff_index[Registered population 2027/28],gp_mff_index[LAD21],lad_payment_mff[[#This Row],[LAD21]])</f>
        <v>0.95162186589748599</v>
      </c>
      <c r="L199" s="90">
        <f>SUMIFS(gp_mff_index[Normalised Specialised MFF 
2028/29],gp_mff_index[LAD21],lad_payment_mff[[#This Row],[LAD21]])/SUMIFS(gp_mff_index[Registered population 2028/29],gp_mff_index[LAD21],lad_payment_mff[[#This Row],[LAD21]])</f>
        <v>0.95165172121470187</v>
      </c>
    </row>
    <row r="200" spans="1:12" x14ac:dyDescent="0.2">
      <c r="A200" s="65" t="s">
        <v>280</v>
      </c>
      <c r="B200" s="35" t="s">
        <v>589</v>
      </c>
      <c r="C200" s="143">
        <v>1.0200460366281574</v>
      </c>
      <c r="D200" s="90">
        <f>SUMIFS(gp_mff_index[Normalised Non-spec MFF WP (base year)],gp_mff_index[LAD21],lad_payment_mff[[#This Row],[LAD21]])/SUMIFS(gp_mff_index[Registered population (base year)],gp_mff_index[LAD21],lad_payment_mff[[#This Row],[LAD21]])</f>
        <v>0.95972781393555873</v>
      </c>
      <c r="E200" s="90">
        <f>SUMIFS(gp_mff_index[Normalised Non-spec MFF WP 2026/27],gp_mff_index[LAD21],lad_payment_mff[[#This Row],[LAD21]])/SUMIFS(gp_mff_index[Registered population 2026/27],gp_mff_index[LAD21],lad_payment_mff[[#This Row],[LAD21]])</f>
        <v>0.95977690952940253</v>
      </c>
      <c r="F200" s="90">
        <f>SUMIFS(gp_mff_index[Normalised Non-spec MFF WP 2027/28],gp_mff_index[LAD21],lad_payment_mff[[#This Row],[LAD21]])/SUMIFS(gp_mff_index[Registered population 2027/28],gp_mff_index[LAD21],lad_payment_mff[[#This Row],[LAD21]])</f>
        <v>0.95982390976939103</v>
      </c>
      <c r="G200" s="96">
        <f>SUMIFS(gp_mff_index[Normalised Non-spec MFF WP 2028/29],gp_mff_index[LAD21],lad_payment_mff[[#This Row],[LAD21]])/SUMIFS(gp_mff_index[Registered population 2028/29],gp_mff_index[LAD21],lad_payment_mff[[#This Row],[LAD21]])</f>
        <v>0.95985810632526092</v>
      </c>
      <c r="H200" s="144">
        <v>1.0336451897296943</v>
      </c>
      <c r="I200" s="90">
        <f>SUMIFS(gp_mff_index[Normalised Specialised MFF 
(base year)],gp_mff_index[LAD21],lad_payment_mff[[#This Row],[LAD21]])/SUMIFS(gp_mff_index[Registered population (base year)],gp_mff_index[LAD21],lad_payment_mff[[#This Row],[LAD21]])</f>
        <v>0.96009658965612621</v>
      </c>
      <c r="J200" s="90">
        <f>SUMIFS(gp_mff_index[Normalised Specialised MFF 
2026/27],gp_mff_index[LAD21],lad_payment_mff[[#This Row],[LAD21]])/SUMIFS(gp_mff_index[Registered population 2026/27],gp_mff_index[LAD21],lad_payment_mff[[#This Row],[LAD21]])</f>
        <v>0.9601386735449865</v>
      </c>
      <c r="K200" s="90">
        <f>SUMIFS(gp_mff_index[Normalised Specialised MFF 
2027/28],gp_mff_index[LAD21],lad_payment_mff[[#This Row],[LAD21]])/SUMIFS(gp_mff_index[Registered population 2027/28],gp_mff_index[LAD21],lad_payment_mff[[#This Row],[LAD21]])</f>
        <v>0.96017965378376102</v>
      </c>
      <c r="L200" s="90">
        <f>SUMIFS(gp_mff_index[Normalised Specialised MFF 
2028/29],gp_mff_index[LAD21],lad_payment_mff[[#This Row],[LAD21]])/SUMIFS(gp_mff_index[Registered population 2028/29],gp_mff_index[LAD21],lad_payment_mff[[#This Row],[LAD21]])</f>
        <v>0.96020977758521608</v>
      </c>
    </row>
    <row r="201" spans="1:12" x14ac:dyDescent="0.2">
      <c r="A201" s="65" t="s">
        <v>279</v>
      </c>
      <c r="B201" s="35" t="s">
        <v>588</v>
      </c>
      <c r="C201" s="143">
        <v>1.0232958322374499</v>
      </c>
      <c r="D201" s="90">
        <f>SUMIFS(gp_mff_index[Normalised Non-spec MFF WP (base year)],gp_mff_index[LAD21],lad_payment_mff[[#This Row],[LAD21]])/SUMIFS(gp_mff_index[Registered population (base year)],gp_mff_index[LAD21],lad_payment_mff[[#This Row],[LAD21]])</f>
        <v>0.96278543988953547</v>
      </c>
      <c r="E201" s="90">
        <f>SUMIFS(gp_mff_index[Normalised Non-spec MFF WP 2026/27],gp_mff_index[LAD21],lad_payment_mff[[#This Row],[LAD21]])/SUMIFS(gp_mff_index[Registered population 2026/27],gp_mff_index[LAD21],lad_payment_mff[[#This Row],[LAD21]])</f>
        <v>0.96283469189852033</v>
      </c>
      <c r="F201" s="90">
        <f>SUMIFS(gp_mff_index[Normalised Non-spec MFF WP 2027/28],gp_mff_index[LAD21],lad_payment_mff[[#This Row],[LAD21]])/SUMIFS(gp_mff_index[Registered population 2027/28],gp_mff_index[LAD21],lad_payment_mff[[#This Row],[LAD21]])</f>
        <v>0.9628818418779993</v>
      </c>
      <c r="G201" s="96">
        <f>SUMIFS(gp_mff_index[Normalised Non-spec MFF WP 2028/29],gp_mff_index[LAD21],lad_payment_mff[[#This Row],[LAD21]])/SUMIFS(gp_mff_index[Registered population 2028/29],gp_mff_index[LAD21],lad_payment_mff[[#This Row],[LAD21]])</f>
        <v>0.96291614738171372</v>
      </c>
      <c r="H201" s="144">
        <v>1.0239227450802673</v>
      </c>
      <c r="I201" s="90">
        <f>SUMIFS(gp_mff_index[Normalised Specialised MFF 
(base year)],gp_mff_index[LAD21],lad_payment_mff[[#This Row],[LAD21]])/SUMIFS(gp_mff_index[Registered population (base year)],gp_mff_index[LAD21],lad_payment_mff[[#This Row],[LAD21]])</f>
        <v>0.95106594157322288</v>
      </c>
      <c r="J201" s="90">
        <f>SUMIFS(gp_mff_index[Normalised Specialised MFF 
2026/27],gp_mff_index[LAD21],lad_payment_mff[[#This Row],[LAD21]])/SUMIFS(gp_mff_index[Registered population 2026/27],gp_mff_index[LAD21],lad_payment_mff[[#This Row],[LAD21]])</f>
        <v>0.95110762962191908</v>
      </c>
      <c r="K201" s="90">
        <f>SUMIFS(gp_mff_index[Normalised Specialised MFF 
2027/28],gp_mff_index[LAD21],lad_payment_mff[[#This Row],[LAD21]])/SUMIFS(gp_mff_index[Registered population 2027/28],gp_mff_index[LAD21],lad_payment_mff[[#This Row],[LAD21]])</f>
        <v>0.95114822440144198</v>
      </c>
      <c r="L201" s="90">
        <f>SUMIFS(gp_mff_index[Normalised Specialised MFF 
2028/29],gp_mff_index[LAD21],lad_payment_mff[[#This Row],[LAD21]])/SUMIFS(gp_mff_index[Registered population 2028/29],gp_mff_index[LAD21],lad_payment_mff[[#This Row],[LAD21]])</f>
        <v>0.95117806485906109</v>
      </c>
    </row>
    <row r="202" spans="1:12" x14ac:dyDescent="0.2">
      <c r="A202" s="65" t="s">
        <v>278</v>
      </c>
      <c r="B202" s="35" t="s">
        <v>587</v>
      </c>
      <c r="C202" s="143">
        <v>1.0243687388259706</v>
      </c>
      <c r="D202" s="90">
        <f>SUMIFS(gp_mff_index[Normalised Non-spec MFF WP (base year)],gp_mff_index[LAD21],lad_payment_mff[[#This Row],[LAD21]])/SUMIFS(gp_mff_index[Registered population (base year)],gp_mff_index[LAD21],lad_payment_mff[[#This Row],[LAD21]])</f>
        <v>0.96379490246061572</v>
      </c>
      <c r="E202" s="90">
        <f>SUMIFS(gp_mff_index[Normalised Non-spec MFF WP 2026/27],gp_mff_index[LAD21],lad_payment_mff[[#This Row],[LAD21]])/SUMIFS(gp_mff_index[Registered population 2026/27],gp_mff_index[LAD21],lad_payment_mff[[#This Row],[LAD21]])</f>
        <v>0.96384420610941479</v>
      </c>
      <c r="F202" s="90">
        <f>SUMIFS(gp_mff_index[Normalised Non-spec MFF WP 2027/28],gp_mff_index[LAD21],lad_payment_mff[[#This Row],[LAD21]])/SUMIFS(gp_mff_index[Registered population 2027/28],gp_mff_index[LAD21],lad_payment_mff[[#This Row],[LAD21]])</f>
        <v>0.9638914055247666</v>
      </c>
      <c r="G202" s="96">
        <f>SUMIFS(gp_mff_index[Normalised Non-spec MFF WP 2028/29],gp_mff_index[LAD21],lad_payment_mff[[#This Row],[LAD21]])/SUMIFS(gp_mff_index[Registered population 2028/29],gp_mff_index[LAD21],lad_payment_mff[[#This Row],[LAD21]])</f>
        <v>0.9639257469971616</v>
      </c>
      <c r="H202" s="144">
        <v>1.0241194494756345</v>
      </c>
      <c r="I202" s="90">
        <f>SUMIFS(gp_mff_index[Normalised Specialised MFF 
(base year)],gp_mff_index[LAD21],lad_payment_mff[[#This Row],[LAD21]])/SUMIFS(gp_mff_index[Registered population (base year)],gp_mff_index[LAD21],lad_payment_mff[[#This Row],[LAD21]])</f>
        <v>0.95124864954791144</v>
      </c>
      <c r="J202" s="90">
        <f>SUMIFS(gp_mff_index[Normalised Specialised MFF 
2026/27],gp_mff_index[LAD21],lad_payment_mff[[#This Row],[LAD21]])/SUMIFS(gp_mff_index[Registered population 2026/27],gp_mff_index[LAD21],lad_payment_mff[[#This Row],[LAD21]])</f>
        <v>0.9512903456052425</v>
      </c>
      <c r="K202" s="90">
        <f>SUMIFS(gp_mff_index[Normalised Specialised MFF 
2027/28],gp_mff_index[LAD21],lad_payment_mff[[#This Row],[LAD21]])/SUMIFS(gp_mff_index[Registered population 2027/28],gp_mff_index[LAD21],lad_payment_mff[[#This Row],[LAD21]])</f>
        <v>0.95133094818337149</v>
      </c>
      <c r="L202" s="90">
        <f>SUMIFS(gp_mff_index[Normalised Specialised MFF 
2028/29],gp_mff_index[LAD21],lad_payment_mff[[#This Row],[LAD21]])/SUMIFS(gp_mff_index[Registered population 2028/29],gp_mff_index[LAD21],lad_payment_mff[[#This Row],[LAD21]])</f>
        <v>0.95136079437360077</v>
      </c>
    </row>
    <row r="203" spans="1:12" x14ac:dyDescent="0.2">
      <c r="A203" s="65" t="s">
        <v>277</v>
      </c>
      <c r="B203" s="35" t="s">
        <v>586</v>
      </c>
      <c r="C203" s="143">
        <v>1.0413341068882376</v>
      </c>
      <c r="D203" s="90">
        <f>SUMIFS(gp_mff_index[Normalised Non-spec MFF WP (base year)],gp_mff_index[LAD21],lad_payment_mff[[#This Row],[LAD21]])/SUMIFS(gp_mff_index[Registered population (base year)],gp_mff_index[LAD21],lad_payment_mff[[#This Row],[LAD21]])</f>
        <v>0.97975706006757446</v>
      </c>
      <c r="E203" s="90">
        <f>SUMIFS(gp_mff_index[Normalised Non-spec MFF WP 2026/27],gp_mff_index[LAD21],lad_payment_mff[[#This Row],[LAD21]])/SUMIFS(gp_mff_index[Registered population 2026/27],gp_mff_index[LAD21],lad_payment_mff[[#This Row],[LAD21]])</f>
        <v>0.97980718027248093</v>
      </c>
      <c r="F203" s="90">
        <f>SUMIFS(gp_mff_index[Normalised Non-spec MFF WP 2027/28],gp_mff_index[LAD21],lad_payment_mff[[#This Row],[LAD21]])/SUMIFS(gp_mff_index[Registered population 2027/28],gp_mff_index[LAD21],lad_payment_mff[[#This Row],[LAD21]])</f>
        <v>0.97985516139408935</v>
      </c>
      <c r="G203" s="96">
        <f>SUMIFS(gp_mff_index[Normalised Non-spec MFF WP 2028/29],gp_mff_index[LAD21],lad_payment_mff[[#This Row],[LAD21]])/SUMIFS(gp_mff_index[Registered population 2028/29],gp_mff_index[LAD21],lad_payment_mff[[#This Row],[LAD21]])</f>
        <v>0.9798900716223411</v>
      </c>
      <c r="H203" s="144">
        <v>1.0429355374907676</v>
      </c>
      <c r="I203" s="90">
        <f>SUMIFS(gp_mff_index[Normalised Specialised MFF 
(base year)],gp_mff_index[LAD21],lad_payment_mff[[#This Row],[LAD21]])/SUMIFS(gp_mff_index[Registered population (base year)],gp_mff_index[LAD21],lad_payment_mff[[#This Row],[LAD21]])</f>
        <v>0.96872588652777281</v>
      </c>
      <c r="J203" s="90">
        <f>SUMIFS(gp_mff_index[Normalised Specialised MFF 
2026/27],gp_mff_index[LAD21],lad_payment_mff[[#This Row],[LAD21]])/SUMIFS(gp_mff_index[Registered population 2026/27],gp_mff_index[LAD21],lad_payment_mff[[#This Row],[LAD21]])</f>
        <v>0.96876834866437811</v>
      </c>
      <c r="K203" s="90">
        <f>SUMIFS(gp_mff_index[Normalised Specialised MFF 
2027/28],gp_mff_index[LAD21],lad_payment_mff[[#This Row],[LAD21]])/SUMIFS(gp_mff_index[Registered population 2027/28],gp_mff_index[LAD21],lad_payment_mff[[#This Row],[LAD21]])</f>
        <v>0.96880969723134924</v>
      </c>
      <c r="L203" s="90">
        <f>SUMIFS(gp_mff_index[Normalised Specialised MFF 
2028/29],gp_mff_index[LAD21],lad_payment_mff[[#This Row],[LAD21]])/SUMIFS(gp_mff_index[Registered population 2028/29],gp_mff_index[LAD21],lad_payment_mff[[#This Row],[LAD21]])</f>
        <v>0.96884009178392239</v>
      </c>
    </row>
    <row r="204" spans="1:12" x14ac:dyDescent="0.2">
      <c r="A204" s="65" t="s">
        <v>276</v>
      </c>
      <c r="B204" s="35" t="s">
        <v>585</v>
      </c>
      <c r="C204" s="143">
        <v>1.03674260890027</v>
      </c>
      <c r="D204" s="90">
        <f>SUMIFS(gp_mff_index[Normalised Non-spec MFF WP (base year)],gp_mff_index[LAD21],lad_payment_mff[[#This Row],[LAD21]])/SUMIFS(gp_mff_index[Registered population (base year)],gp_mff_index[LAD21],lad_payment_mff[[#This Row],[LAD21]])</f>
        <v>0.97543707041176786</v>
      </c>
      <c r="E204" s="90">
        <f>SUMIFS(gp_mff_index[Normalised Non-spec MFF WP 2026/27],gp_mff_index[LAD21],lad_payment_mff[[#This Row],[LAD21]])/SUMIFS(gp_mff_index[Registered population 2026/27],gp_mff_index[LAD21],lad_payment_mff[[#This Row],[LAD21]])</f>
        <v>0.97548696962437098</v>
      </c>
      <c r="F204" s="90">
        <f>SUMIFS(gp_mff_index[Normalised Non-spec MFF WP 2027/28],gp_mff_index[LAD21],lad_payment_mff[[#This Row],[LAD21]])/SUMIFS(gp_mff_index[Registered population 2027/28],gp_mff_index[LAD21],lad_payment_mff[[#This Row],[LAD21]])</f>
        <v>0.97553473918542588</v>
      </c>
      <c r="G204" s="96">
        <f>SUMIFS(gp_mff_index[Normalised Non-spec MFF WP 2028/29],gp_mff_index[LAD21],lad_payment_mff[[#This Row],[LAD21]])/SUMIFS(gp_mff_index[Registered population 2028/29],gp_mff_index[LAD21],lad_payment_mff[[#This Row],[LAD21]])</f>
        <v>0.97556949548589822</v>
      </c>
      <c r="H204" s="144">
        <v>1.0940472308712836</v>
      </c>
      <c r="I204" s="90">
        <f>SUMIFS(gp_mff_index[Normalised Specialised MFF 
(base year)],gp_mff_index[LAD21],lad_payment_mff[[#This Row],[LAD21]])/SUMIFS(gp_mff_index[Registered population (base year)],gp_mff_index[LAD21],lad_payment_mff[[#This Row],[LAD21]])</f>
        <v>1.0162007483021649</v>
      </c>
      <c r="J204" s="90">
        <f>SUMIFS(gp_mff_index[Normalised Specialised MFF 
2026/27],gp_mff_index[LAD21],lad_payment_mff[[#This Row],[LAD21]])/SUMIFS(gp_mff_index[Registered population 2026/27],gp_mff_index[LAD21],lad_payment_mff[[#This Row],[LAD21]])</f>
        <v>1.0162452914031508</v>
      </c>
      <c r="K204" s="90">
        <f>SUMIFS(gp_mff_index[Normalised Specialised MFF 
2027/28],gp_mff_index[LAD21],lad_payment_mff[[#This Row],[LAD21]])/SUMIFS(gp_mff_index[Registered population 2027/28],gp_mff_index[LAD21],lad_payment_mff[[#This Row],[LAD21]])</f>
        <v>1.0162886663612096</v>
      </c>
      <c r="L204" s="90">
        <f>SUMIFS(gp_mff_index[Normalised Specialised MFF 
2028/29],gp_mff_index[LAD21],lad_payment_mff[[#This Row],[LAD21]])/SUMIFS(gp_mff_index[Registered population 2028/29],gp_mff_index[LAD21],lad_payment_mff[[#This Row],[LAD21]])</f>
        <v>1.0163205504756927</v>
      </c>
    </row>
    <row r="205" spans="1:12" x14ac:dyDescent="0.2">
      <c r="A205" s="65" t="s">
        <v>275</v>
      </c>
      <c r="B205" s="35" t="s">
        <v>584</v>
      </c>
      <c r="C205" s="143">
        <v>1.0353900551875661</v>
      </c>
      <c r="D205" s="90">
        <f>SUMIFS(gp_mff_index[Normalised Non-spec MFF WP (base year)],gp_mff_index[LAD21],lad_payment_mff[[#This Row],[LAD21]])/SUMIFS(gp_mff_index[Registered population (base year)],gp_mff_index[LAD21],lad_payment_mff[[#This Row],[LAD21]])</f>
        <v>0.97416449704614283</v>
      </c>
      <c r="E205" s="90">
        <f>SUMIFS(gp_mff_index[Normalised Non-spec MFF WP 2026/27],gp_mff_index[LAD21],lad_payment_mff[[#This Row],[LAD21]])/SUMIFS(gp_mff_index[Registered population 2026/27],gp_mff_index[LAD21],lad_payment_mff[[#This Row],[LAD21]])</f>
        <v>0.97421433115930378</v>
      </c>
      <c r="F205" s="90">
        <f>SUMIFS(gp_mff_index[Normalised Non-spec MFF WP 2027/28],gp_mff_index[LAD21],lad_payment_mff[[#This Row],[LAD21]])/SUMIFS(gp_mff_index[Registered population 2027/28],gp_mff_index[LAD21],lad_payment_mff[[#This Row],[LAD21]])</f>
        <v>0.97426203839929881</v>
      </c>
      <c r="G205" s="96">
        <f>SUMIFS(gp_mff_index[Normalised Non-spec MFF WP 2028/29],gp_mff_index[LAD21],lad_payment_mff[[#This Row],[LAD21]])/SUMIFS(gp_mff_index[Registered population 2028/29],gp_mff_index[LAD21],lad_payment_mff[[#This Row],[LAD21]])</f>
        <v>0.97429674935605848</v>
      </c>
      <c r="H205" s="144">
        <v>1.0978408936199295</v>
      </c>
      <c r="I205" s="90">
        <f>SUMIFS(gp_mff_index[Normalised Specialised MFF 
(base year)],gp_mff_index[LAD21],lad_payment_mff[[#This Row],[LAD21]])/SUMIFS(gp_mff_index[Registered population (base year)],gp_mff_index[LAD21],lad_payment_mff[[#This Row],[LAD21]])</f>
        <v>1.0197244745318912</v>
      </c>
      <c r="J205" s="90">
        <f>SUMIFS(gp_mff_index[Normalised Specialised MFF 
2026/27],gp_mff_index[LAD21],lad_payment_mff[[#This Row],[LAD21]])/SUMIFS(gp_mff_index[Registered population 2026/27],gp_mff_index[LAD21],lad_payment_mff[[#This Row],[LAD21]])</f>
        <v>1.0197691720882773</v>
      </c>
      <c r="K205" s="90">
        <f>SUMIFS(gp_mff_index[Normalised Specialised MFF 
2027/28],gp_mff_index[LAD21],lad_payment_mff[[#This Row],[LAD21]])/SUMIFS(gp_mff_index[Registered population 2027/28],gp_mff_index[LAD21],lad_payment_mff[[#This Row],[LAD21]])</f>
        <v>1.0198126974511437</v>
      </c>
      <c r="L205" s="90">
        <f>SUMIFS(gp_mff_index[Normalised Specialised MFF 
2028/29],gp_mff_index[LAD21],lad_payment_mff[[#This Row],[LAD21]])/SUMIFS(gp_mff_index[Registered population 2028/29],gp_mff_index[LAD21],lad_payment_mff[[#This Row],[LAD21]])</f>
        <v>1.019844692125367</v>
      </c>
    </row>
    <row r="206" spans="1:12" x14ac:dyDescent="0.2">
      <c r="A206" s="65" t="s">
        <v>274</v>
      </c>
      <c r="B206" s="35" t="s">
        <v>583</v>
      </c>
      <c r="C206" s="143">
        <v>1.0347343607883976</v>
      </c>
      <c r="D206" s="90">
        <f>SUMIFS(gp_mff_index[Normalised Non-spec MFF WP (base year)],gp_mff_index[LAD21],lad_payment_mff[[#This Row],[LAD21]])/SUMIFS(gp_mff_index[Registered population (base year)],gp_mff_index[LAD21],lad_payment_mff[[#This Row],[LAD21]])</f>
        <v>0.97354757572129325</v>
      </c>
      <c r="E206" s="90">
        <f>SUMIFS(gp_mff_index[Normalised Non-spec MFF WP 2026/27],gp_mff_index[LAD21],lad_payment_mff[[#This Row],[LAD21]])/SUMIFS(gp_mff_index[Registered population 2026/27],gp_mff_index[LAD21],lad_payment_mff[[#This Row],[LAD21]])</f>
        <v>0.97359737827538417</v>
      </c>
      <c r="F206" s="90">
        <f>SUMIFS(gp_mff_index[Normalised Non-spec MFF WP 2027/28],gp_mff_index[LAD21],lad_payment_mff[[#This Row],[LAD21]])/SUMIFS(gp_mff_index[Registered population 2027/28],gp_mff_index[LAD21],lad_payment_mff[[#This Row],[LAD21]])</f>
        <v>0.9736450553032181</v>
      </c>
      <c r="G206" s="96">
        <f>SUMIFS(gp_mff_index[Normalised Non-spec MFF WP 2028/29],gp_mff_index[LAD21],lad_payment_mff[[#This Row],[LAD21]])/SUMIFS(gp_mff_index[Registered population 2028/29],gp_mff_index[LAD21],lad_payment_mff[[#This Row],[LAD21]])</f>
        <v>0.97367974427813753</v>
      </c>
      <c r="H206" s="144">
        <v>1.0905262996334404</v>
      </c>
      <c r="I206" s="90">
        <f>SUMIFS(gp_mff_index[Normalised Specialised MFF 
(base year)],gp_mff_index[LAD21],lad_payment_mff[[#This Row],[LAD21]])/SUMIFS(gp_mff_index[Registered population (base year)],gp_mff_index[LAD21],lad_payment_mff[[#This Row],[LAD21]])</f>
        <v>1.0129303474843057</v>
      </c>
      <c r="J206" s="90">
        <f>SUMIFS(gp_mff_index[Normalised Specialised MFF 
2026/27],gp_mff_index[LAD21],lad_payment_mff[[#This Row],[LAD21]])/SUMIFS(gp_mff_index[Registered population 2026/27],gp_mff_index[LAD21],lad_payment_mff[[#This Row],[LAD21]])</f>
        <v>1.0129747472338988</v>
      </c>
      <c r="K206" s="90">
        <f>SUMIFS(gp_mff_index[Normalised Specialised MFF 
2027/28],gp_mff_index[LAD21],lad_payment_mff[[#This Row],[LAD21]])/SUMIFS(gp_mff_index[Registered population 2027/28],gp_mff_index[LAD21],lad_payment_mff[[#This Row],[LAD21]])</f>
        <v>1.0130179825999557</v>
      </c>
      <c r="L206" s="90">
        <f>SUMIFS(gp_mff_index[Normalised Specialised MFF 
2028/29],gp_mff_index[LAD21],lad_payment_mff[[#This Row],[LAD21]])/SUMIFS(gp_mff_index[Registered population 2028/29],gp_mff_index[LAD21],lad_payment_mff[[#This Row],[LAD21]])</f>
        <v>1.0130497641029879</v>
      </c>
    </row>
    <row r="207" spans="1:12" x14ac:dyDescent="0.2">
      <c r="A207" s="65" t="s">
        <v>273</v>
      </c>
      <c r="B207" s="35" t="s">
        <v>582</v>
      </c>
      <c r="C207" s="143">
        <v>1.1285044741886858</v>
      </c>
      <c r="D207" s="90">
        <f>SUMIFS(gp_mff_index[Normalised Non-spec MFF WP (base year)],gp_mff_index[LAD21],lad_payment_mff[[#This Row],[LAD21]])/SUMIFS(gp_mff_index[Registered population (base year)],gp_mff_index[LAD21],lad_payment_mff[[#This Row],[LAD21]])</f>
        <v>1.0617727956766887</v>
      </c>
      <c r="E207" s="90">
        <f>SUMIFS(gp_mff_index[Normalised Non-spec MFF WP 2026/27],gp_mff_index[LAD21],lad_payment_mff[[#This Row],[LAD21]])/SUMIFS(gp_mff_index[Registered population 2026/27],gp_mff_index[LAD21],lad_payment_mff[[#This Row],[LAD21]])</f>
        <v>1.0618271114578666</v>
      </c>
      <c r="F207" s="90">
        <f>SUMIFS(gp_mff_index[Normalised Non-spec MFF WP 2027/28],gp_mff_index[LAD21],lad_payment_mff[[#This Row],[LAD21]])/SUMIFS(gp_mff_index[Registered population 2027/28],gp_mff_index[LAD21],lad_payment_mff[[#This Row],[LAD21]])</f>
        <v>1.0618791090924926</v>
      </c>
      <c r="G207" s="96">
        <f>SUMIFS(gp_mff_index[Normalised Non-spec MFF WP 2028/29],gp_mff_index[LAD21],lad_payment_mff[[#This Row],[LAD21]])/SUMIFS(gp_mff_index[Registered population 2028/29],gp_mff_index[LAD21],lad_payment_mff[[#This Row],[LAD21]])</f>
        <v>1.0619169416656449</v>
      </c>
      <c r="H207" s="144">
        <v>1.1454252906877673</v>
      </c>
      <c r="I207" s="90">
        <f>SUMIFS(gp_mff_index[Normalised Specialised MFF 
(base year)],gp_mff_index[LAD21],lad_payment_mff[[#This Row],[LAD21]])/SUMIFS(gp_mff_index[Registered population (base year)],gp_mff_index[LAD21],lad_payment_mff[[#This Row],[LAD21]])</f>
        <v>1.0639230233178818</v>
      </c>
      <c r="J207" s="90">
        <f>SUMIFS(gp_mff_index[Normalised Specialised MFF 
2026/27],gp_mff_index[LAD21],lad_payment_mff[[#This Row],[LAD21]])/SUMIFS(gp_mff_index[Registered population 2026/27],gp_mff_index[LAD21],lad_payment_mff[[#This Row],[LAD21]])</f>
        <v>1.0639696582281115</v>
      </c>
      <c r="K207" s="90">
        <f>SUMIFS(gp_mff_index[Normalised Specialised MFF 
2027/28],gp_mff_index[LAD21],lad_payment_mff[[#This Row],[LAD21]])/SUMIFS(gp_mff_index[Registered population 2027/28],gp_mff_index[LAD21],lad_payment_mff[[#This Row],[LAD21]])</f>
        <v>1.064015070137708</v>
      </c>
      <c r="L207" s="90">
        <f>SUMIFS(gp_mff_index[Normalised Specialised MFF 
2028/29],gp_mff_index[LAD21],lad_payment_mff[[#This Row],[LAD21]])/SUMIFS(gp_mff_index[Registered population 2028/29],gp_mff_index[LAD21],lad_payment_mff[[#This Row],[LAD21]])</f>
        <v>1.0640484515768904</v>
      </c>
    </row>
    <row r="208" spans="1:12" x14ac:dyDescent="0.2">
      <c r="A208" s="65" t="s">
        <v>272</v>
      </c>
      <c r="B208" s="35" t="s">
        <v>581</v>
      </c>
      <c r="C208" s="143">
        <v>1.14213087174701</v>
      </c>
      <c r="D208" s="90">
        <f>SUMIFS(gp_mff_index[Normalised Non-spec MFF WP (base year)],gp_mff_index[LAD21],lad_payment_mff[[#This Row],[LAD21]])/SUMIFS(gp_mff_index[Registered population (base year)],gp_mff_index[LAD21],lad_payment_mff[[#This Row],[LAD21]])</f>
        <v>1.0745934256001139</v>
      </c>
      <c r="E208" s="90">
        <f>SUMIFS(gp_mff_index[Normalised Non-spec MFF WP 2026/27],gp_mff_index[LAD21],lad_payment_mff[[#This Row],[LAD21]])/SUMIFS(gp_mff_index[Registered population 2026/27],gp_mff_index[LAD21],lad_payment_mff[[#This Row],[LAD21]])</f>
        <v>1.0746483972302019</v>
      </c>
      <c r="F208" s="90">
        <f>SUMIFS(gp_mff_index[Normalised Non-spec MFF WP 2027/28],gp_mff_index[LAD21],lad_payment_mff[[#This Row],[LAD21]])/SUMIFS(gp_mff_index[Registered population 2027/28],gp_mff_index[LAD21],lad_payment_mff[[#This Row],[LAD21]])</f>
        <v>1.0747010227227187</v>
      </c>
      <c r="G208" s="96">
        <f>SUMIFS(gp_mff_index[Normalised Non-spec MFF WP 2028/29],gp_mff_index[LAD21],lad_payment_mff[[#This Row],[LAD21]])/SUMIFS(gp_mff_index[Registered population 2028/29],gp_mff_index[LAD21],lad_payment_mff[[#This Row],[LAD21]])</f>
        <v>1.0747393121143394</v>
      </c>
      <c r="H208" s="144">
        <v>1.155014199067772</v>
      </c>
      <c r="I208" s="90">
        <f>SUMIFS(gp_mff_index[Normalised Specialised MFF 
(base year)],gp_mff_index[LAD21],lad_payment_mff[[#This Row],[LAD21]])/SUMIFS(gp_mff_index[Registered population (base year)],gp_mff_index[LAD21],lad_payment_mff[[#This Row],[LAD21]])</f>
        <v>1.0728296368499142</v>
      </c>
      <c r="J208" s="90">
        <f>SUMIFS(gp_mff_index[Normalised Specialised MFF 
2026/27],gp_mff_index[LAD21],lad_payment_mff[[#This Row],[LAD21]])/SUMIFS(gp_mff_index[Registered population 2026/27],gp_mff_index[LAD21],lad_payment_mff[[#This Row],[LAD21]])</f>
        <v>1.072876662163504</v>
      </c>
      <c r="K208" s="90">
        <f>SUMIFS(gp_mff_index[Normalised Specialised MFF 
2027/28],gp_mff_index[LAD21],lad_payment_mff[[#This Row],[LAD21]])/SUMIFS(gp_mff_index[Registered population 2027/28],gp_mff_index[LAD21],lad_payment_mff[[#This Row],[LAD21]])</f>
        <v>1.0729224542381279</v>
      </c>
      <c r="L208" s="90">
        <f>SUMIFS(gp_mff_index[Normalised Specialised MFF 
2028/29],gp_mff_index[LAD21],lad_payment_mff[[#This Row],[LAD21]])/SUMIFS(gp_mff_index[Registered population 2028/29],gp_mff_index[LAD21],lad_payment_mff[[#This Row],[LAD21]])</f>
        <v>1.0729561151294655</v>
      </c>
    </row>
    <row r="209" spans="1:12" x14ac:dyDescent="0.2">
      <c r="A209" s="65" t="s">
        <v>271</v>
      </c>
      <c r="B209" s="35" t="s">
        <v>580</v>
      </c>
      <c r="C209" s="143">
        <v>1.1034679296463556</v>
      </c>
      <c r="D209" s="90">
        <f>SUMIFS(gp_mff_index[Normalised Non-spec MFF WP (base year)],gp_mff_index[LAD21],lad_payment_mff[[#This Row],[LAD21]])/SUMIFS(gp_mff_index[Registered population (base year)],gp_mff_index[LAD21],lad_payment_mff[[#This Row],[LAD21]])</f>
        <v>1.0382167332056862</v>
      </c>
      <c r="E209" s="90">
        <f>SUMIFS(gp_mff_index[Normalised Non-spec MFF WP 2026/27],gp_mff_index[LAD21],lad_payment_mff[[#This Row],[LAD21]])/SUMIFS(gp_mff_index[Registered population 2026/27],gp_mff_index[LAD21],lad_payment_mff[[#This Row],[LAD21]])</f>
        <v>1.038269843958876</v>
      </c>
      <c r="F209" s="90">
        <f>SUMIFS(gp_mff_index[Normalised Non-spec MFF WP 2027/28],gp_mff_index[LAD21],lad_payment_mff[[#This Row],[LAD21]])/SUMIFS(gp_mff_index[Registered population 2027/28],gp_mff_index[LAD21],lad_payment_mff[[#This Row],[LAD21]])</f>
        <v>1.0383206879949778</v>
      </c>
      <c r="G209" s="96">
        <f>SUMIFS(gp_mff_index[Normalised Non-spec MFF WP 2028/29],gp_mff_index[LAD21],lad_payment_mff[[#This Row],[LAD21]])/SUMIFS(gp_mff_index[Registered population 2028/29],gp_mff_index[LAD21],lad_payment_mff[[#This Row],[LAD21]])</f>
        <v>1.0383576812299422</v>
      </c>
      <c r="H209" s="144">
        <v>1.1319840455204258</v>
      </c>
      <c r="I209" s="90">
        <f>SUMIFS(gp_mff_index[Normalised Specialised MFF 
(base year)],gp_mff_index[LAD21],lad_payment_mff[[#This Row],[LAD21]])/SUMIFS(gp_mff_index[Registered population (base year)],gp_mff_index[LAD21],lad_payment_mff[[#This Row],[LAD21]])</f>
        <v>1.051438184444621</v>
      </c>
      <c r="J209" s="90">
        <f>SUMIFS(gp_mff_index[Normalised Specialised MFF 
2026/27],gp_mff_index[LAD21],lad_payment_mff[[#This Row],[LAD21]])/SUMIFS(gp_mff_index[Registered population 2026/27],gp_mff_index[LAD21],lad_payment_mff[[#This Row],[LAD21]])</f>
        <v>1.0514842721072317</v>
      </c>
      <c r="K209" s="90">
        <f>SUMIFS(gp_mff_index[Normalised Specialised MFF 
2027/28],gp_mff_index[LAD21],lad_payment_mff[[#This Row],[LAD21]])/SUMIFS(gp_mff_index[Registered population 2027/28],gp_mff_index[LAD21],lad_payment_mff[[#This Row],[LAD21]])</f>
        <v>1.0515291511207807</v>
      </c>
      <c r="L209" s="90">
        <f>SUMIFS(gp_mff_index[Normalised Specialised MFF 
2028/29],gp_mff_index[LAD21],lad_payment_mff[[#This Row],[LAD21]])/SUMIFS(gp_mff_index[Registered population 2028/29],gp_mff_index[LAD21],lad_payment_mff[[#This Row],[LAD21]])</f>
        <v>1.0515621408381182</v>
      </c>
    </row>
    <row r="210" spans="1:12" x14ac:dyDescent="0.2">
      <c r="A210" s="65" t="s">
        <v>270</v>
      </c>
      <c r="B210" s="35" t="s">
        <v>579</v>
      </c>
      <c r="C210" s="143">
        <v>1.1263178153425923</v>
      </c>
      <c r="D210" s="90">
        <f>SUMIFS(gp_mff_index[Normalised Non-spec MFF WP (base year)],gp_mff_index[LAD21],lad_payment_mff[[#This Row],[LAD21]])/SUMIFS(gp_mff_index[Registered population (base year)],gp_mff_index[LAD21],lad_payment_mff[[#This Row],[LAD21]])</f>
        <v>1.0597154401860267</v>
      </c>
      <c r="E210" s="90">
        <f>SUMIFS(gp_mff_index[Normalised Non-spec MFF WP 2026/27],gp_mff_index[LAD21],lad_payment_mff[[#This Row],[LAD21]])/SUMIFS(gp_mff_index[Registered population 2026/27],gp_mff_index[LAD21],lad_payment_mff[[#This Row],[LAD21]])</f>
        <v>1.0597696507216456</v>
      </c>
      <c r="F210" s="90">
        <f>SUMIFS(gp_mff_index[Normalised Non-spec MFF WP 2027/28],gp_mff_index[LAD21],lad_payment_mff[[#This Row],[LAD21]])/SUMIFS(gp_mff_index[Registered population 2027/28],gp_mff_index[LAD21],lad_payment_mff[[#This Row],[LAD21]])</f>
        <v>1.059821547602497</v>
      </c>
      <c r="G210" s="96">
        <f>SUMIFS(gp_mff_index[Normalised Non-spec MFF WP 2028/29],gp_mff_index[LAD21],lad_payment_mff[[#This Row],[LAD21]])/SUMIFS(gp_mff_index[Registered population 2028/29],gp_mff_index[LAD21],lad_payment_mff[[#This Row],[LAD21]])</f>
        <v>1.0598593068689579</v>
      </c>
      <c r="H210" s="144">
        <v>1.1443426423919947</v>
      </c>
      <c r="I210" s="90">
        <f>SUMIFS(gp_mff_index[Normalised Specialised MFF 
(base year)],gp_mff_index[LAD21],lad_payment_mff[[#This Row],[LAD21]])/SUMIFS(gp_mff_index[Registered population (base year)],gp_mff_index[LAD21],lad_payment_mff[[#This Row],[LAD21]])</f>
        <v>1.0629174104181207</v>
      </c>
      <c r="J210" s="90">
        <f>SUMIFS(gp_mff_index[Normalised Specialised MFF 
2026/27],gp_mff_index[LAD21],lad_payment_mff[[#This Row],[LAD21]])/SUMIFS(gp_mff_index[Registered population 2026/27],gp_mff_index[LAD21],lad_payment_mff[[#This Row],[LAD21]])</f>
        <v>1.0629640012493438</v>
      </c>
      <c r="K210" s="90">
        <f>SUMIFS(gp_mff_index[Normalised Specialised MFF 
2027/28],gp_mff_index[LAD21],lad_payment_mff[[#This Row],[LAD21]])/SUMIFS(gp_mff_index[Registered population 2027/28],gp_mff_index[LAD21],lad_payment_mff[[#This Row],[LAD21]])</f>
        <v>1.0630093702359105</v>
      </c>
      <c r="L210" s="90">
        <f>SUMIFS(gp_mff_index[Normalised Specialised MFF 
2028/29],gp_mff_index[LAD21],lad_payment_mff[[#This Row],[LAD21]])/SUMIFS(gp_mff_index[Registered population 2028/29],gp_mff_index[LAD21],lad_payment_mff[[#This Row],[LAD21]])</f>
        <v>1.0630427201231802</v>
      </c>
    </row>
    <row r="211" spans="1:12" x14ac:dyDescent="0.2">
      <c r="A211" s="65" t="s">
        <v>269</v>
      </c>
      <c r="B211" s="35" t="s">
        <v>578</v>
      </c>
      <c r="C211" s="143">
        <v>1.1200211146623027</v>
      </c>
      <c r="D211" s="90">
        <f>SUMIFS(gp_mff_index[Normalised Non-spec MFF WP (base year)],gp_mff_index[LAD21],lad_payment_mff[[#This Row],[LAD21]])/SUMIFS(gp_mff_index[Registered population (base year)],gp_mff_index[LAD21],lad_payment_mff[[#This Row],[LAD21]])</f>
        <v>1.0537910813219153</v>
      </c>
      <c r="E211" s="90">
        <f>SUMIFS(gp_mff_index[Normalised Non-spec MFF WP 2026/27],gp_mff_index[LAD21],lad_payment_mff[[#This Row],[LAD21]])/SUMIFS(gp_mff_index[Registered population 2026/27],gp_mff_index[LAD21],lad_payment_mff[[#This Row],[LAD21]])</f>
        <v>1.0538449887925263</v>
      </c>
      <c r="F211" s="90">
        <f>SUMIFS(gp_mff_index[Normalised Non-spec MFF WP 2027/28],gp_mff_index[LAD21],lad_payment_mff[[#This Row],[LAD21]])/SUMIFS(gp_mff_index[Registered population 2027/28],gp_mff_index[LAD21],lad_payment_mff[[#This Row],[LAD21]])</f>
        <v>1.0538965955428987</v>
      </c>
      <c r="G211" s="96">
        <f>SUMIFS(gp_mff_index[Normalised Non-spec MFF WP 2028/29],gp_mff_index[LAD21],lad_payment_mff[[#This Row],[LAD21]])/SUMIFS(gp_mff_index[Registered population 2028/29],gp_mff_index[LAD21],lad_payment_mff[[#This Row],[LAD21]])</f>
        <v>1.0539341437154797</v>
      </c>
      <c r="H211" s="144">
        <v>1.1400671101621767</v>
      </c>
      <c r="I211" s="90">
        <f>SUMIFS(gp_mff_index[Normalised Specialised MFF 
(base year)],gp_mff_index[LAD21],lad_payment_mff[[#This Row],[LAD21]])/SUMIFS(gp_mff_index[Registered population (base year)],gp_mff_index[LAD21],lad_payment_mff[[#This Row],[LAD21]])</f>
        <v>1.0589461019327728</v>
      </c>
      <c r="J211" s="90">
        <f>SUMIFS(gp_mff_index[Normalised Specialised MFF 
2026/27],gp_mff_index[LAD21],lad_payment_mff[[#This Row],[LAD21]])/SUMIFS(gp_mff_index[Registered population 2026/27],gp_mff_index[LAD21],lad_payment_mff[[#This Row],[LAD21]])</f>
        <v>1.0589925186897349</v>
      </c>
      <c r="K211" s="90">
        <f>SUMIFS(gp_mff_index[Normalised Specialised MFF 
2027/28],gp_mff_index[LAD21],lad_payment_mff[[#This Row],[LAD21]])/SUMIFS(gp_mff_index[Registered population 2027/28],gp_mff_index[LAD21],lad_payment_mff[[#This Row],[LAD21]])</f>
        <v>1.0590377181671353</v>
      </c>
      <c r="L211" s="90">
        <f>SUMIFS(gp_mff_index[Normalised Specialised MFF 
2028/29],gp_mff_index[LAD21],lad_payment_mff[[#This Row],[LAD21]])/SUMIFS(gp_mff_index[Registered population 2028/29],gp_mff_index[LAD21],lad_payment_mff[[#This Row],[LAD21]])</f>
        <v>1.0590709434514163</v>
      </c>
    </row>
    <row r="212" spans="1:12" x14ac:dyDescent="0.2">
      <c r="A212" s="65" t="s">
        <v>268</v>
      </c>
      <c r="B212" s="35" t="s">
        <v>577</v>
      </c>
      <c r="C212" s="143">
        <v>1.1156584224167583</v>
      </c>
      <c r="D212" s="90">
        <f>SUMIFS(gp_mff_index[Normalised Non-spec MFF WP (base year)],gp_mff_index[LAD21],lad_payment_mff[[#This Row],[LAD21]])/SUMIFS(gp_mff_index[Registered population (base year)],gp_mff_index[LAD21],lad_payment_mff[[#This Row],[LAD21]])</f>
        <v>1.0496863674743615</v>
      </c>
      <c r="E212" s="90">
        <f>SUMIFS(gp_mff_index[Normalised Non-spec MFF WP 2026/27],gp_mff_index[LAD21],lad_payment_mff[[#This Row],[LAD21]])/SUMIFS(gp_mff_index[Registered population 2026/27],gp_mff_index[LAD21],lad_payment_mff[[#This Row],[LAD21]])</f>
        <v>1.0497400649652682</v>
      </c>
      <c r="F212" s="90">
        <f>SUMIFS(gp_mff_index[Normalised Non-spec MFF WP 2027/28],gp_mff_index[LAD21],lad_payment_mff[[#This Row],[LAD21]])/SUMIFS(gp_mff_index[Registered population 2027/28],gp_mff_index[LAD21],lad_payment_mff[[#This Row],[LAD21]])</f>
        <v>1.0497914706976716</v>
      </c>
      <c r="G212" s="96">
        <f>SUMIFS(gp_mff_index[Normalised Non-spec MFF WP 2028/29],gp_mff_index[LAD21],lad_payment_mff[[#This Row],[LAD21]])/SUMIFS(gp_mff_index[Registered population 2028/29],gp_mff_index[LAD21],lad_payment_mff[[#This Row],[LAD21]])</f>
        <v>1.0498288726130796</v>
      </c>
      <c r="H212" s="144">
        <v>1.1393754615761367</v>
      </c>
      <c r="I212" s="90">
        <f>SUMIFS(gp_mff_index[Normalised Specialised MFF 
(base year)],gp_mff_index[LAD21],lad_payment_mff[[#This Row],[LAD21]])/SUMIFS(gp_mff_index[Registered population (base year)],gp_mff_index[LAD21],lad_payment_mff[[#This Row],[LAD21]])</f>
        <v>1.0583036673185586</v>
      </c>
      <c r="J212" s="90">
        <f>SUMIFS(gp_mff_index[Normalised Specialised MFF 
2026/27],gp_mff_index[LAD21],lad_payment_mff[[#This Row],[LAD21]])/SUMIFS(gp_mff_index[Registered population 2026/27],gp_mff_index[LAD21],lad_payment_mff[[#This Row],[LAD21]])</f>
        <v>1.0583500559157024</v>
      </c>
      <c r="K212" s="90">
        <f>SUMIFS(gp_mff_index[Normalised Specialised MFF 
2027/28],gp_mff_index[LAD21],lad_payment_mff[[#This Row],[LAD21]])/SUMIFS(gp_mff_index[Registered population 2027/28],gp_mff_index[LAD21],lad_payment_mff[[#This Row],[LAD21]])</f>
        <v>1.0583952279717763</v>
      </c>
      <c r="L212" s="90">
        <f>SUMIFS(gp_mff_index[Normalised Specialised MFF 
2028/29],gp_mff_index[LAD21],lad_payment_mff[[#This Row],[LAD21]])/SUMIFS(gp_mff_index[Registered population 2028/29],gp_mff_index[LAD21],lad_payment_mff[[#This Row],[LAD21]])</f>
        <v>1.0584284330991511</v>
      </c>
    </row>
    <row r="213" spans="1:12" x14ac:dyDescent="0.2">
      <c r="A213" s="65" t="s">
        <v>267</v>
      </c>
      <c r="B213" s="35" t="s">
        <v>576</v>
      </c>
      <c r="C213" s="143">
        <v>1.1181931796207893</v>
      </c>
      <c r="D213" s="90">
        <f>SUMIFS(gp_mff_index[Normalised Non-spec MFF WP (base year)],gp_mff_index[LAD21],lad_payment_mff[[#This Row],[LAD21]])/SUMIFS(gp_mff_index[Registered population (base year)],gp_mff_index[LAD21],lad_payment_mff[[#This Row],[LAD21]])</f>
        <v>1.0520712372772218</v>
      </c>
      <c r="E213" s="90">
        <f>SUMIFS(gp_mff_index[Normalised Non-spec MFF WP 2026/27],gp_mff_index[LAD21],lad_payment_mff[[#This Row],[LAD21]])/SUMIFS(gp_mff_index[Registered population 2026/27],gp_mff_index[LAD21],lad_payment_mff[[#This Row],[LAD21]])</f>
        <v>1.0521250567679263</v>
      </c>
      <c r="F213" s="90">
        <f>SUMIFS(gp_mff_index[Normalised Non-spec MFF WP 2027/28],gp_mff_index[LAD21],lad_payment_mff[[#This Row],[LAD21]])/SUMIFS(gp_mff_index[Registered population 2027/28],gp_mff_index[LAD21],lad_payment_mff[[#This Row],[LAD21]])</f>
        <v>1.05217657929329</v>
      </c>
      <c r="G213" s="96">
        <f>SUMIFS(gp_mff_index[Normalised Non-spec MFF WP 2028/29],gp_mff_index[LAD21],lad_payment_mff[[#This Row],[LAD21]])/SUMIFS(gp_mff_index[Registered population 2028/29],gp_mff_index[LAD21],lad_payment_mff[[#This Row],[LAD21]])</f>
        <v>1.052214066185222</v>
      </c>
      <c r="H213" s="144">
        <v>1.138143142188073</v>
      </c>
      <c r="I213" s="90">
        <f>SUMIFS(gp_mff_index[Normalised Specialised MFF 
(base year)],gp_mff_index[LAD21],lad_payment_mff[[#This Row],[LAD21]])/SUMIFS(gp_mff_index[Registered population (base year)],gp_mff_index[LAD21],lad_payment_mff[[#This Row],[LAD21]])</f>
        <v>1.0571590331117702</v>
      </c>
      <c r="J213" s="90">
        <f>SUMIFS(gp_mff_index[Normalised Specialised MFF 
2026/27],gp_mff_index[LAD21],lad_payment_mff[[#This Row],[LAD21]])/SUMIFS(gp_mff_index[Registered population 2026/27],gp_mff_index[LAD21],lad_payment_mff[[#This Row],[LAD21]])</f>
        <v>1.0572053715361922</v>
      </c>
      <c r="K213" s="90">
        <f>SUMIFS(gp_mff_index[Normalised Specialised MFF 
2027/28],gp_mff_index[LAD21],lad_payment_mff[[#This Row],[LAD21]])/SUMIFS(gp_mff_index[Registered population 2027/28],gp_mff_index[LAD21],lad_payment_mff[[#This Row],[LAD21]])</f>
        <v>1.0572504947353218</v>
      </c>
      <c r="L213" s="90">
        <f>SUMIFS(gp_mff_index[Normalised Specialised MFF 
2028/29],gp_mff_index[LAD21],lad_payment_mff[[#This Row],[LAD21]])/SUMIFS(gp_mff_index[Registered population 2028/29],gp_mff_index[LAD21],lad_payment_mff[[#This Row],[LAD21]])</f>
        <v>1.0572836639488818</v>
      </c>
    </row>
    <row r="214" spans="1:12" x14ac:dyDescent="0.2">
      <c r="A214" s="65" t="s">
        <v>266</v>
      </c>
      <c r="B214" s="35" t="s">
        <v>575</v>
      </c>
      <c r="C214" s="143">
        <v>1.1085022712189161</v>
      </c>
      <c r="D214" s="90">
        <f>SUMIFS(gp_mff_index[Normalised Non-spec MFF WP (base year)],gp_mff_index[LAD21],lad_payment_mff[[#This Row],[LAD21]])/SUMIFS(gp_mff_index[Registered population (base year)],gp_mff_index[LAD21],lad_payment_mff[[#This Row],[LAD21]])</f>
        <v>1.0429533798456856</v>
      </c>
      <c r="E214" s="90">
        <f>SUMIFS(gp_mff_index[Normalised Non-spec MFF WP 2026/27],gp_mff_index[LAD21],lad_payment_mff[[#This Row],[LAD21]])/SUMIFS(gp_mff_index[Registered population 2026/27],gp_mff_index[LAD21],lad_payment_mff[[#This Row],[LAD21]])</f>
        <v>1.043006732905575</v>
      </c>
      <c r="F214" s="90">
        <f>SUMIFS(gp_mff_index[Normalised Non-spec MFF WP 2027/28],gp_mff_index[LAD21],lad_payment_mff[[#This Row],[LAD21]])/SUMIFS(gp_mff_index[Registered population 2027/28],gp_mff_index[LAD21],lad_payment_mff[[#This Row],[LAD21]])</f>
        <v>1.0430578089069547</v>
      </c>
      <c r="G214" s="96">
        <f>SUMIFS(gp_mff_index[Normalised Non-spec MFF WP 2028/29],gp_mff_index[LAD21],lad_payment_mff[[#This Row],[LAD21]])/SUMIFS(gp_mff_index[Registered population 2028/29],gp_mff_index[LAD21],lad_payment_mff[[#This Row],[LAD21]])</f>
        <v>1.0430949709158146</v>
      </c>
      <c r="H214" s="144">
        <v>1.1250816024924295</v>
      </c>
      <c r="I214" s="90">
        <f>SUMIFS(gp_mff_index[Normalised Specialised MFF 
(base year)],gp_mff_index[LAD21],lad_payment_mff[[#This Row],[LAD21]])/SUMIFS(gp_mff_index[Registered population (base year)],gp_mff_index[LAD21],lad_payment_mff[[#This Row],[LAD21]])</f>
        <v>1.0450268819229047</v>
      </c>
      <c r="J214" s="90">
        <f>SUMIFS(gp_mff_index[Normalised Specialised MFF 
2026/27],gp_mff_index[LAD21],lad_payment_mff[[#This Row],[LAD21]])/SUMIFS(gp_mff_index[Registered population 2026/27],gp_mff_index[LAD21],lad_payment_mff[[#This Row],[LAD21]])</f>
        <v>1.0450726885590578</v>
      </c>
      <c r="K214" s="90">
        <f>SUMIFS(gp_mff_index[Normalised Specialised MFF 
2027/28],gp_mff_index[LAD21],lad_payment_mff[[#This Row],[LAD21]])/SUMIFS(gp_mff_index[Registered population 2027/28],gp_mff_index[LAD21],lad_payment_mff[[#This Row],[LAD21]])</f>
        <v>1.0451172939160698</v>
      </c>
      <c r="L214" s="90">
        <f>SUMIFS(gp_mff_index[Normalised Specialised MFF 
2028/29],gp_mff_index[LAD21],lad_payment_mff[[#This Row],[LAD21]])/SUMIFS(gp_mff_index[Registered population 2028/29],gp_mff_index[LAD21],lad_payment_mff[[#This Row],[LAD21]])</f>
        <v>1.0451500824736417</v>
      </c>
    </row>
    <row r="215" spans="1:12" x14ac:dyDescent="0.2">
      <c r="A215" s="65" t="s">
        <v>265</v>
      </c>
      <c r="B215" s="35" t="s">
        <v>574</v>
      </c>
      <c r="C215" s="143">
        <v>1.1087544476757969</v>
      </c>
      <c r="D215" s="90">
        <f>SUMIFS(gp_mff_index[Normalised Non-spec MFF WP (base year)],gp_mff_index[LAD21],lad_payment_mff[[#This Row],[LAD21]])/SUMIFS(gp_mff_index[Registered population (base year)],gp_mff_index[LAD21],lad_payment_mff[[#This Row],[LAD21]])</f>
        <v>1.0431906443915973</v>
      </c>
      <c r="E215" s="90">
        <f>SUMIFS(gp_mff_index[Normalised Non-spec MFF WP 2026/27],gp_mff_index[LAD21],lad_payment_mff[[#This Row],[LAD21]])/SUMIFS(gp_mff_index[Registered population 2026/27],gp_mff_index[LAD21],lad_payment_mff[[#This Row],[LAD21]])</f>
        <v>1.0432440095889315</v>
      </c>
      <c r="F215" s="90">
        <f>SUMIFS(gp_mff_index[Normalised Non-spec MFF WP 2027/28],gp_mff_index[LAD21],lad_payment_mff[[#This Row],[LAD21]])/SUMIFS(gp_mff_index[Registered population 2027/28],gp_mff_index[LAD21],lad_payment_mff[[#This Row],[LAD21]])</f>
        <v>1.043295097209741</v>
      </c>
      <c r="G215" s="96">
        <f>SUMIFS(gp_mff_index[Normalised Non-spec MFF WP 2028/29],gp_mff_index[LAD21],lad_payment_mff[[#This Row],[LAD21]])/SUMIFS(gp_mff_index[Registered population 2028/29],gp_mff_index[LAD21],lad_payment_mff[[#This Row],[LAD21]])</f>
        <v>1.0433322676726957</v>
      </c>
      <c r="H215" s="144">
        <v>1.1333508146191367</v>
      </c>
      <c r="I215" s="90">
        <f>SUMIFS(gp_mff_index[Normalised Specialised MFF 
(base year)],gp_mff_index[LAD21],lad_payment_mff[[#This Row],[LAD21]])/SUMIFS(gp_mff_index[Registered population (base year)],gp_mff_index[LAD21],lad_payment_mff[[#This Row],[LAD21]])</f>
        <v>1.0527077016479705</v>
      </c>
      <c r="J215" s="90">
        <f>SUMIFS(gp_mff_index[Normalised Specialised MFF 
2026/27],gp_mff_index[LAD21],lad_payment_mff[[#This Row],[LAD21]])/SUMIFS(gp_mff_index[Registered population 2026/27],gp_mff_index[LAD21],lad_payment_mff[[#This Row],[LAD21]])</f>
        <v>1.0527538449572942</v>
      </c>
      <c r="K215" s="90">
        <f>SUMIFS(gp_mff_index[Normalised Specialised MFF 
2027/28],gp_mff_index[LAD21],lad_payment_mff[[#This Row],[LAD21]])/SUMIFS(gp_mff_index[Registered population 2027/28],gp_mff_index[LAD21],lad_payment_mff[[#This Row],[LAD21]])</f>
        <v>1.0527987781582218</v>
      </c>
      <c r="L215" s="90">
        <f>SUMIFS(gp_mff_index[Normalised Specialised MFF 
2028/29],gp_mff_index[LAD21],lad_payment_mff[[#This Row],[LAD21]])/SUMIFS(gp_mff_index[Registered population 2028/29],gp_mff_index[LAD21],lad_payment_mff[[#This Row],[LAD21]])</f>
        <v>1.0528318077076828</v>
      </c>
    </row>
    <row r="216" spans="1:12" x14ac:dyDescent="0.2">
      <c r="A216" s="65" t="s">
        <v>264</v>
      </c>
      <c r="B216" s="35" t="s">
        <v>573</v>
      </c>
      <c r="C216" s="143">
        <v>1.1033956559778457</v>
      </c>
      <c r="D216" s="90">
        <f>SUMIFS(gp_mff_index[Normalised Non-spec MFF WP (base year)],gp_mff_index[LAD21],lad_payment_mff[[#This Row],[LAD21]])/SUMIFS(gp_mff_index[Registered population (base year)],gp_mff_index[LAD21],lad_payment_mff[[#This Row],[LAD21]])</f>
        <v>1.0381487332847101</v>
      </c>
      <c r="E216" s="90">
        <f>SUMIFS(gp_mff_index[Normalised Non-spec MFF WP 2026/27],gp_mff_index[LAD21],lad_payment_mff[[#This Row],[LAD21]])/SUMIFS(gp_mff_index[Registered population 2026/27],gp_mff_index[LAD21],lad_payment_mff[[#This Row],[LAD21]])</f>
        <v>1.0382018405593112</v>
      </c>
      <c r="F216" s="90">
        <f>SUMIFS(gp_mff_index[Normalised Non-spec MFF WP 2027/28],gp_mff_index[LAD21],lad_payment_mff[[#This Row],[LAD21]])/SUMIFS(gp_mff_index[Registered population 2027/28],gp_mff_index[LAD21],lad_payment_mff[[#This Row],[LAD21]])</f>
        <v>1.038252681265289</v>
      </c>
      <c r="G216" s="96">
        <f>SUMIFS(gp_mff_index[Normalised Non-spec MFF WP 2028/29],gp_mff_index[LAD21],lad_payment_mff[[#This Row],[LAD21]])/SUMIFS(gp_mff_index[Registered population 2028/29],gp_mff_index[LAD21],lad_payment_mff[[#This Row],[LAD21]])</f>
        <v>1.0382896720773143</v>
      </c>
      <c r="H216" s="144">
        <v>1.1288642179425339</v>
      </c>
      <c r="I216" s="90">
        <f>SUMIFS(gp_mff_index[Normalised Specialised MFF 
(base year)],gp_mff_index[LAD21],lad_payment_mff[[#This Row],[LAD21]])/SUMIFS(gp_mff_index[Registered population (base year)],gp_mff_index[LAD21],lad_payment_mff[[#This Row],[LAD21]])</f>
        <v>1.0485403469200916</v>
      </c>
      <c r="J216" s="90">
        <f>SUMIFS(gp_mff_index[Normalised Specialised MFF 
2026/27],gp_mff_index[LAD21],lad_payment_mff[[#This Row],[LAD21]])/SUMIFS(gp_mff_index[Registered population 2026/27],gp_mff_index[LAD21],lad_payment_mff[[#This Row],[LAD21]])</f>
        <v>1.048586307561864</v>
      </c>
      <c r="K216" s="90">
        <f>SUMIFS(gp_mff_index[Normalised Specialised MFF 
2027/28],gp_mff_index[LAD21],lad_payment_mff[[#This Row],[LAD21]])/SUMIFS(gp_mff_index[Registered population 2027/28],gp_mff_index[LAD21],lad_payment_mff[[#This Row],[LAD21]])</f>
        <v>1.0486310628856974</v>
      </c>
      <c r="L216" s="90">
        <f>SUMIFS(gp_mff_index[Normalised Specialised MFF 
2028/29],gp_mff_index[LAD21],lad_payment_mff[[#This Row],[LAD21]])/SUMIFS(gp_mff_index[Registered population 2028/29],gp_mff_index[LAD21],lad_payment_mff[[#This Row],[LAD21]])</f>
        <v>1.048663961681058</v>
      </c>
    </row>
    <row r="217" spans="1:12" x14ac:dyDescent="0.2">
      <c r="A217" s="65" t="s">
        <v>263</v>
      </c>
      <c r="B217" s="35" t="s">
        <v>572</v>
      </c>
      <c r="C217" s="143">
        <v>1.1135503592044038</v>
      </c>
      <c r="D217" s="90">
        <f>SUMIFS(gp_mff_index[Normalised Non-spec MFF WP (base year)],gp_mff_index[LAD21],lad_payment_mff[[#This Row],[LAD21]])/SUMIFS(gp_mff_index[Registered population (base year)],gp_mff_index[LAD21],lad_payment_mff[[#This Row],[LAD21]])</f>
        <v>1.0477029600341254</v>
      </c>
      <c r="E217" s="90">
        <f>SUMIFS(gp_mff_index[Normalised Non-spec MFF WP 2026/27],gp_mff_index[LAD21],lad_payment_mff[[#This Row],[LAD21]])/SUMIFS(gp_mff_index[Registered population 2026/27],gp_mff_index[LAD21],lad_payment_mff[[#This Row],[LAD21]])</f>
        <v>1.0477565560623403</v>
      </c>
      <c r="F217" s="90">
        <f>SUMIFS(gp_mff_index[Normalised Non-spec MFF WP 2027/28],gp_mff_index[LAD21],lad_payment_mff[[#This Row],[LAD21]])/SUMIFS(gp_mff_index[Registered population 2027/28],gp_mff_index[LAD21],lad_payment_mff[[#This Row],[LAD21]])</f>
        <v>1.0478078646623867</v>
      </c>
      <c r="G217" s="96">
        <f>SUMIFS(gp_mff_index[Normalised Non-spec MFF WP 2028/29],gp_mff_index[LAD21],lad_payment_mff[[#This Row],[LAD21]])/SUMIFS(gp_mff_index[Registered population 2028/29],gp_mff_index[LAD21],lad_payment_mff[[#This Row],[LAD21]])</f>
        <v>1.0478451959059822</v>
      </c>
      <c r="H217" s="144">
        <v>1.1385837219646211</v>
      </c>
      <c r="I217" s="90">
        <f>SUMIFS(gp_mff_index[Normalised Specialised MFF 
(base year)],gp_mff_index[LAD21],lad_payment_mff[[#This Row],[LAD21]])/SUMIFS(gp_mff_index[Registered population (base year)],gp_mff_index[LAD21],lad_payment_mff[[#This Row],[LAD21]])</f>
        <v>1.0575682636147887</v>
      </c>
      <c r="J217" s="90">
        <f>SUMIFS(gp_mff_index[Normalised Specialised MFF 
2026/27],gp_mff_index[LAD21],lad_payment_mff[[#This Row],[LAD21]])/SUMIFS(gp_mff_index[Registered population 2026/27],gp_mff_index[LAD21],lad_payment_mff[[#This Row],[LAD21]])</f>
        <v>1.0576146199769993</v>
      </c>
      <c r="K217" s="90">
        <f>SUMIFS(gp_mff_index[Normalised Specialised MFF 
2027/28],gp_mff_index[LAD21],lad_payment_mff[[#This Row],[LAD21]])/SUMIFS(gp_mff_index[Registered population 2027/28],gp_mff_index[LAD21],lad_payment_mff[[#This Row],[LAD21]])</f>
        <v>1.0576597606435021</v>
      </c>
      <c r="L217" s="90">
        <f>SUMIFS(gp_mff_index[Normalised Specialised MFF 
2028/29],gp_mff_index[LAD21],lad_payment_mff[[#This Row],[LAD21]])/SUMIFS(gp_mff_index[Registered population 2028/29],gp_mff_index[LAD21],lad_payment_mff[[#This Row],[LAD21]])</f>
        <v>1.0576929426969961</v>
      </c>
    </row>
    <row r="218" spans="1:12" x14ac:dyDescent="0.2">
      <c r="A218" s="65" t="s">
        <v>262</v>
      </c>
      <c r="B218" s="35" t="s">
        <v>571</v>
      </c>
      <c r="C218" s="143">
        <v>1.0455592790863808</v>
      </c>
      <c r="D218" s="90">
        <f>SUMIFS(gp_mff_index[Normalised Non-spec MFF WP (base year)],gp_mff_index[LAD21],lad_payment_mff[[#This Row],[LAD21]])/SUMIFS(gp_mff_index[Registered population (base year)],gp_mff_index[LAD21],lad_payment_mff[[#This Row],[LAD21]])</f>
        <v>0.98373238581917433</v>
      </c>
      <c r="E218" s="90">
        <f>SUMIFS(gp_mff_index[Normalised Non-spec MFF WP 2026/27],gp_mff_index[LAD21],lad_payment_mff[[#This Row],[LAD21]])/SUMIFS(gp_mff_index[Registered population 2026/27],gp_mff_index[LAD21],lad_payment_mff[[#This Row],[LAD21]])</f>
        <v>0.98378270938484003</v>
      </c>
      <c r="F218" s="90">
        <f>SUMIFS(gp_mff_index[Normalised Non-spec MFF WP 2027/28],gp_mff_index[LAD21],lad_payment_mff[[#This Row],[LAD21]])/SUMIFS(gp_mff_index[Registered population 2027/28],gp_mff_index[LAD21],lad_payment_mff[[#This Row],[LAD21]])</f>
        <v>0.98383088518796491</v>
      </c>
      <c r="G218" s="96">
        <f>SUMIFS(gp_mff_index[Normalised Non-spec MFF WP 2028/29],gp_mff_index[LAD21],lad_payment_mff[[#This Row],[LAD21]])/SUMIFS(gp_mff_index[Registered population 2028/29],gp_mff_index[LAD21],lad_payment_mff[[#This Row],[LAD21]])</f>
        <v>0.98386593706309544</v>
      </c>
      <c r="H218" s="144">
        <v>1.0449551666689647</v>
      </c>
      <c r="I218" s="90">
        <f>SUMIFS(gp_mff_index[Normalised Specialised MFF 
(base year)],gp_mff_index[LAD21],lad_payment_mff[[#This Row],[LAD21]])/SUMIFS(gp_mff_index[Registered population (base year)],gp_mff_index[LAD21],lad_payment_mff[[#This Row],[LAD21]])</f>
        <v>0.97060180981907374</v>
      </c>
      <c r="J218" s="90">
        <f>SUMIFS(gp_mff_index[Normalised Specialised MFF 
2026/27],gp_mff_index[LAD21],lad_payment_mff[[#This Row],[LAD21]])/SUMIFS(gp_mff_index[Registered population 2026/27],gp_mff_index[LAD21],lad_payment_mff[[#This Row],[LAD21]])</f>
        <v>0.97064435418297734</v>
      </c>
      <c r="K218" s="90">
        <f>SUMIFS(gp_mff_index[Normalised Specialised MFF 
2027/28],gp_mff_index[LAD21],lad_payment_mff[[#This Row],[LAD21]])/SUMIFS(gp_mff_index[Registered population 2027/28],gp_mff_index[LAD21],lad_payment_mff[[#This Row],[LAD21]])</f>
        <v>0.97068578282083462</v>
      </c>
      <c r="L218" s="90">
        <f>SUMIFS(gp_mff_index[Normalised Specialised MFF 
2028/29],gp_mff_index[LAD21],lad_payment_mff[[#This Row],[LAD21]])/SUMIFS(gp_mff_index[Registered population 2028/29],gp_mff_index[LAD21],lad_payment_mff[[#This Row],[LAD21]])</f>
        <v>0.97071623623200809</v>
      </c>
    </row>
    <row r="219" spans="1:12" x14ac:dyDescent="0.2">
      <c r="A219" s="65" t="s">
        <v>261</v>
      </c>
      <c r="B219" s="35" t="s">
        <v>570</v>
      </c>
      <c r="C219" s="143">
        <v>1.0465925143137362</v>
      </c>
      <c r="D219" s="90">
        <f>SUMIFS(gp_mff_index[Normalised Non-spec MFF WP (base year)],gp_mff_index[LAD21],lad_payment_mff[[#This Row],[LAD21]])/SUMIFS(gp_mff_index[Registered population (base year)],gp_mff_index[LAD21],lad_payment_mff[[#This Row],[LAD21]])</f>
        <v>0.98470452290948707</v>
      </c>
      <c r="E219" s="90">
        <f>SUMIFS(gp_mff_index[Normalised Non-spec MFF WP 2026/27],gp_mff_index[LAD21],lad_payment_mff[[#This Row],[LAD21]])/SUMIFS(gp_mff_index[Registered population 2026/27],gp_mff_index[LAD21],lad_payment_mff[[#This Row],[LAD21]])</f>
        <v>0.98475489620555201</v>
      </c>
      <c r="F219" s="90">
        <f>SUMIFS(gp_mff_index[Normalised Non-spec MFF WP 2027/28],gp_mff_index[LAD21],lad_payment_mff[[#This Row],[LAD21]])/SUMIFS(gp_mff_index[Registered population 2027/28],gp_mff_index[LAD21],lad_payment_mff[[#This Row],[LAD21]])</f>
        <v>0.9848031196166287</v>
      </c>
      <c r="G219" s="96">
        <f>SUMIFS(gp_mff_index[Normalised Non-spec MFF WP 2028/29],gp_mff_index[LAD21],lad_payment_mff[[#This Row],[LAD21]])/SUMIFS(gp_mff_index[Registered population 2028/29],gp_mff_index[LAD21],lad_payment_mff[[#This Row],[LAD21]])</f>
        <v>0.98483820613047546</v>
      </c>
      <c r="H219" s="144">
        <v>1.0499083022112317</v>
      </c>
      <c r="I219" s="90">
        <f>SUMIFS(gp_mff_index[Normalised Specialised MFF 
(base year)],gp_mff_index[LAD21],lad_payment_mff[[#This Row],[LAD21]])/SUMIFS(gp_mff_index[Registered population (base year)],gp_mff_index[LAD21],lad_payment_mff[[#This Row],[LAD21]])</f>
        <v>0.9752025070307343</v>
      </c>
      <c r="J219" s="90">
        <f>SUMIFS(gp_mff_index[Normalised Specialised MFF 
2026/27],gp_mff_index[LAD21],lad_payment_mff[[#This Row],[LAD21]])/SUMIFS(gp_mff_index[Registered population 2026/27],gp_mff_index[LAD21],lad_payment_mff[[#This Row],[LAD21]])</f>
        <v>0.97524525305687815</v>
      </c>
      <c r="K219" s="90">
        <f>SUMIFS(gp_mff_index[Normalised Specialised MFF 
2027/28],gp_mff_index[LAD21],lad_payment_mff[[#This Row],[LAD21]])/SUMIFS(gp_mff_index[Registered population 2027/28],gp_mff_index[LAD21],lad_payment_mff[[#This Row],[LAD21]])</f>
        <v>0.97528687806838343</v>
      </c>
      <c r="L219" s="90">
        <f>SUMIFS(gp_mff_index[Normalised Specialised MFF 
2028/29],gp_mff_index[LAD21],lad_payment_mff[[#This Row],[LAD21]])/SUMIFS(gp_mff_index[Registered population 2028/29],gp_mff_index[LAD21],lad_payment_mff[[#This Row],[LAD21]])</f>
        <v>0.97531747583012529</v>
      </c>
    </row>
    <row r="220" spans="1:12" x14ac:dyDescent="0.2">
      <c r="A220" s="65" t="s">
        <v>260</v>
      </c>
      <c r="B220" s="35" t="s">
        <v>569</v>
      </c>
      <c r="C220" s="143">
        <v>1.049621800895544</v>
      </c>
      <c r="D220" s="90">
        <f>SUMIFS(gp_mff_index[Normalised Non-spec MFF WP (base year)],gp_mff_index[LAD21],lad_payment_mff[[#This Row],[LAD21]])/SUMIFS(gp_mff_index[Registered population (base year)],gp_mff_index[LAD21],lad_payment_mff[[#This Row],[LAD21]])</f>
        <v>0.98755467916179851</v>
      </c>
      <c r="E220" s="90">
        <f>SUMIFS(gp_mff_index[Normalised Non-spec MFF WP 2026/27],gp_mff_index[LAD21],lad_payment_mff[[#This Row],[LAD21]])/SUMIFS(gp_mff_index[Registered population 2026/27],gp_mff_index[LAD21],lad_payment_mff[[#This Row],[LAD21]])</f>
        <v>0.98760519825973714</v>
      </c>
      <c r="F220" s="90">
        <f>SUMIFS(gp_mff_index[Normalised Non-spec MFF WP 2027/28],gp_mff_index[LAD21],lad_payment_mff[[#This Row],[LAD21]])/SUMIFS(gp_mff_index[Registered population 2027/28],gp_mff_index[LAD21],lad_payment_mff[[#This Row],[LAD21]])</f>
        <v>0.98765356125000059</v>
      </c>
      <c r="G220" s="96">
        <f>SUMIFS(gp_mff_index[Normalised Non-spec MFF WP 2028/29],gp_mff_index[LAD21],lad_payment_mff[[#This Row],[LAD21]])/SUMIFS(gp_mff_index[Registered population 2028/29],gp_mff_index[LAD21],lad_payment_mff[[#This Row],[LAD21]])</f>
        <v>0.98768874931923278</v>
      </c>
      <c r="H220" s="144">
        <v>1.051612612925056</v>
      </c>
      <c r="I220" s="90">
        <f>SUMIFS(gp_mff_index[Normalised Specialised MFF 
(base year)],gp_mff_index[LAD21],lad_payment_mff[[#This Row],[LAD21]])/SUMIFS(gp_mff_index[Registered population (base year)],gp_mff_index[LAD21],lad_payment_mff[[#This Row],[LAD21]])</f>
        <v>0.97678554821383545</v>
      </c>
      <c r="J220" s="90">
        <f>SUMIFS(gp_mff_index[Normalised Specialised MFF 
2026/27],gp_mff_index[LAD21],lad_payment_mff[[#This Row],[LAD21]])/SUMIFS(gp_mff_index[Registered population 2026/27],gp_mff_index[LAD21],lad_payment_mff[[#This Row],[LAD21]])</f>
        <v>0.97682836362938152</v>
      </c>
      <c r="K220" s="90">
        <f>SUMIFS(gp_mff_index[Normalised Specialised MFF 
2027/28],gp_mff_index[LAD21],lad_payment_mff[[#This Row],[LAD21]])/SUMIFS(gp_mff_index[Registered population 2027/28],gp_mff_index[LAD21],lad_payment_mff[[#This Row],[LAD21]])</f>
        <v>0.97687005621055512</v>
      </c>
      <c r="L220" s="90">
        <f>SUMIFS(gp_mff_index[Normalised Specialised MFF 
2028/29],gp_mff_index[LAD21],lad_payment_mff[[#This Row],[LAD21]])/SUMIFS(gp_mff_index[Registered population 2028/29],gp_mff_index[LAD21],lad_payment_mff[[#This Row],[LAD21]])</f>
        <v>0.97690070364148451</v>
      </c>
    </row>
    <row r="221" spans="1:12" x14ac:dyDescent="0.2">
      <c r="A221" s="65" t="s">
        <v>259</v>
      </c>
      <c r="B221" s="35" t="s">
        <v>568</v>
      </c>
      <c r="C221" s="143">
        <v>1.05736811182116</v>
      </c>
      <c r="D221" s="90">
        <f>SUMIFS(gp_mff_index[Normalised Non-spec MFF WP (base year)],gp_mff_index[LAD21],lad_payment_mff[[#This Row],[LAD21]])/SUMIFS(gp_mff_index[Registered population (base year)],gp_mff_index[LAD21],lad_payment_mff[[#This Row],[LAD21]])</f>
        <v>0.99484292869540014</v>
      </c>
      <c r="E221" s="90">
        <f>SUMIFS(gp_mff_index[Normalised Non-spec MFF WP 2026/27],gp_mff_index[LAD21],lad_payment_mff[[#This Row],[LAD21]])/SUMIFS(gp_mff_index[Registered population 2026/27],gp_mff_index[LAD21],lad_payment_mff[[#This Row],[LAD21]])</f>
        <v>0.9948938206291934</v>
      </c>
      <c r="F221" s="90">
        <f>SUMIFS(gp_mff_index[Normalised Non-spec MFF WP 2027/28],gp_mff_index[LAD21],lad_payment_mff[[#This Row],[LAD21]])/SUMIFS(gp_mff_index[Registered population 2027/28],gp_mff_index[LAD21],lad_payment_mff[[#This Row],[LAD21]])</f>
        <v>0.99494254054302589</v>
      </c>
      <c r="G221" s="96">
        <f>SUMIFS(gp_mff_index[Normalised Non-spec MFF WP 2028/29],gp_mff_index[LAD21],lad_payment_mff[[#This Row],[LAD21]])/SUMIFS(gp_mff_index[Registered population 2028/29],gp_mff_index[LAD21],lad_payment_mff[[#This Row],[LAD21]])</f>
        <v>0.99497798830363071</v>
      </c>
      <c r="H221" s="144">
        <v>1.0521317566500323</v>
      </c>
      <c r="I221" s="90">
        <f>SUMIFS(gp_mff_index[Normalised Specialised MFF 
(base year)],gp_mff_index[LAD21],lad_payment_mff[[#This Row],[LAD21]])/SUMIFS(gp_mff_index[Registered population (base year)],gp_mff_index[LAD21],lad_payment_mff[[#This Row],[LAD21]])</f>
        <v>0.97726775247971376</v>
      </c>
      <c r="J221" s="90">
        <f>SUMIFS(gp_mff_index[Normalised Specialised MFF 
2026/27],gp_mff_index[LAD21],lad_payment_mff[[#This Row],[LAD21]])/SUMIFS(gp_mff_index[Registered population 2026/27],gp_mff_index[LAD21],lad_payment_mff[[#This Row],[LAD21]])</f>
        <v>0.97731058903170753</v>
      </c>
      <c r="K221" s="90">
        <f>SUMIFS(gp_mff_index[Normalised Specialised MFF 
2027/28],gp_mff_index[LAD21],lad_payment_mff[[#This Row],[LAD21]])/SUMIFS(gp_mff_index[Registered population 2027/28],gp_mff_index[LAD21],lad_payment_mff[[#This Row],[LAD21]])</f>
        <v>0.97735230219502278</v>
      </c>
      <c r="L221" s="90">
        <f>SUMIFS(gp_mff_index[Normalised Specialised MFF 
2028/29],gp_mff_index[LAD21],lad_payment_mff[[#This Row],[LAD21]])/SUMIFS(gp_mff_index[Registered population 2028/29],gp_mff_index[LAD21],lad_payment_mff[[#This Row],[LAD21]])</f>
        <v>0.97738296475550046</v>
      </c>
    </row>
    <row r="222" spans="1:12" x14ac:dyDescent="0.2">
      <c r="A222" s="65" t="s">
        <v>258</v>
      </c>
      <c r="B222" s="35" t="s">
        <v>567</v>
      </c>
      <c r="C222" s="143">
        <v>1.0597245494877017</v>
      </c>
      <c r="D222" s="90">
        <f>SUMIFS(gp_mff_index[Normalised Non-spec MFF WP (base year)],gp_mff_index[LAD21],lad_payment_mff[[#This Row],[LAD21]])/SUMIFS(gp_mff_index[Registered population (base year)],gp_mff_index[LAD21],lad_payment_mff[[#This Row],[LAD21]])</f>
        <v>0.99706002350208234</v>
      </c>
      <c r="E222" s="90">
        <f>SUMIFS(gp_mff_index[Normalised Non-spec MFF WP 2026/27],gp_mff_index[LAD21],lad_payment_mff[[#This Row],[LAD21]])/SUMIFS(gp_mff_index[Registered population 2026/27],gp_mff_index[LAD21],lad_payment_mff[[#This Row],[LAD21]])</f>
        <v>0.99711102885301706</v>
      </c>
      <c r="F222" s="90">
        <f>SUMIFS(gp_mff_index[Normalised Non-spec MFF WP 2027/28],gp_mff_index[LAD21],lad_payment_mff[[#This Row],[LAD21]])/SUMIFS(gp_mff_index[Registered population 2027/28],gp_mff_index[LAD21],lad_payment_mff[[#This Row],[LAD21]])</f>
        <v>0.99715985734345625</v>
      </c>
      <c r="G222" s="96">
        <f>SUMIFS(gp_mff_index[Normalised Non-spec MFF WP 2028/29],gp_mff_index[LAD21],lad_payment_mff[[#This Row],[LAD21]])/SUMIFS(gp_mff_index[Registered population 2028/29],gp_mff_index[LAD21],lad_payment_mff[[#This Row],[LAD21]])</f>
        <v>0.99719538410250708</v>
      </c>
      <c r="H222" s="144">
        <v>1.0523114839694059</v>
      </c>
      <c r="I222" s="90">
        <f>SUMIFS(gp_mff_index[Normalised Specialised MFF 
(base year)],gp_mff_index[LAD21],lad_payment_mff[[#This Row],[LAD21]])/SUMIFS(gp_mff_index[Registered population (base year)],gp_mff_index[LAD21],lad_payment_mff[[#This Row],[LAD21]])</f>
        <v>0.97743469137529615</v>
      </c>
      <c r="J222" s="90">
        <f>SUMIFS(gp_mff_index[Normalised Specialised MFF 
2026/27],gp_mff_index[LAD21],lad_payment_mff[[#This Row],[LAD21]])/SUMIFS(gp_mff_index[Registered population 2026/27],gp_mff_index[LAD21],lad_payment_mff[[#This Row],[LAD21]])</f>
        <v>0.97747753524471859</v>
      </c>
      <c r="K222" s="90">
        <f>SUMIFS(gp_mff_index[Normalised Specialised MFF 
2027/28],gp_mff_index[LAD21],lad_payment_mff[[#This Row],[LAD21]])/SUMIFS(gp_mff_index[Registered population 2027/28],gp_mff_index[LAD21],lad_payment_mff[[#This Row],[LAD21]])</f>
        <v>0.97751925553356156</v>
      </c>
      <c r="L222" s="90">
        <f>SUMIFS(gp_mff_index[Normalised Specialised MFF 
2028/29],gp_mff_index[LAD21],lad_payment_mff[[#This Row],[LAD21]])/SUMIFS(gp_mff_index[Registered population 2028/29],gp_mff_index[LAD21],lad_payment_mff[[#This Row],[LAD21]])</f>
        <v>0.97754992333188173</v>
      </c>
    </row>
    <row r="223" spans="1:12" x14ac:dyDescent="0.2">
      <c r="A223" s="65" t="s">
        <v>257</v>
      </c>
      <c r="B223" s="35" t="s">
        <v>566</v>
      </c>
      <c r="C223" s="143">
        <v>1.0306465274029246</v>
      </c>
      <c r="D223" s="90">
        <f>SUMIFS(gp_mff_index[Normalised Non-spec MFF WP (base year)],gp_mff_index[LAD21],lad_payment_mff[[#This Row],[LAD21]])/SUMIFS(gp_mff_index[Registered population (base year)],gp_mff_index[LAD21],lad_payment_mff[[#This Row],[LAD21]])</f>
        <v>0.9697014675478407</v>
      </c>
      <c r="E223" s="90">
        <f>SUMIFS(gp_mff_index[Normalised Non-spec MFF WP 2026/27],gp_mff_index[LAD21],lad_payment_mff[[#This Row],[LAD21]])/SUMIFS(gp_mff_index[Registered population 2026/27],gp_mff_index[LAD21],lad_payment_mff[[#This Row],[LAD21]])</f>
        <v>0.96975107335139166</v>
      </c>
      <c r="F223" s="90">
        <f>SUMIFS(gp_mff_index[Normalised Non-spec MFF WP 2027/28],gp_mff_index[LAD21],lad_payment_mff[[#This Row],[LAD21]])/SUMIFS(gp_mff_index[Registered population 2027/28],gp_mff_index[LAD21],lad_payment_mff[[#This Row],[LAD21]])</f>
        <v>0.96979856202581483</v>
      </c>
      <c r="G223" s="96">
        <f>SUMIFS(gp_mff_index[Normalised Non-spec MFF WP 2028/29],gp_mff_index[LAD21],lad_payment_mff[[#This Row],[LAD21]])/SUMIFS(gp_mff_index[Registered population 2028/29],gp_mff_index[LAD21],lad_payment_mff[[#This Row],[LAD21]])</f>
        <v>0.96983311395807414</v>
      </c>
      <c r="H223" s="144">
        <v>1.0567429073184544</v>
      </c>
      <c r="I223" s="90">
        <f>SUMIFS(gp_mff_index[Normalised Specialised MFF 
(base year)],gp_mff_index[LAD21],lad_payment_mff[[#This Row],[LAD21]])/SUMIFS(gp_mff_index[Registered population (base year)],gp_mff_index[LAD21],lad_payment_mff[[#This Row],[LAD21]])</f>
        <v>0.98155079861114047</v>
      </c>
      <c r="J223" s="90">
        <f>SUMIFS(gp_mff_index[Normalised Specialised MFF 
2026/27],gp_mff_index[LAD21],lad_payment_mff[[#This Row],[LAD21]])/SUMIFS(gp_mff_index[Registered population 2026/27],gp_mff_index[LAD21],lad_payment_mff[[#This Row],[LAD21]])</f>
        <v>0.98159382290178587</v>
      </c>
      <c r="K223" s="90">
        <f>SUMIFS(gp_mff_index[Normalised Specialised MFF 
2027/28],gp_mff_index[LAD21],lad_payment_mff[[#This Row],[LAD21]])/SUMIFS(gp_mff_index[Registered population 2027/28],gp_mff_index[LAD21],lad_payment_mff[[#This Row],[LAD21]])</f>
        <v>0.98163571888030443</v>
      </c>
      <c r="L223" s="90">
        <f>SUMIFS(gp_mff_index[Normalised Specialised MFF 
2028/29],gp_mff_index[LAD21],lad_payment_mff[[#This Row],[LAD21]])/SUMIFS(gp_mff_index[Registered population 2028/29],gp_mff_index[LAD21],lad_payment_mff[[#This Row],[LAD21]])</f>
        <v>0.98166651582479414</v>
      </c>
    </row>
    <row r="224" spans="1:12" x14ac:dyDescent="0.2">
      <c r="A224" s="65" t="s">
        <v>256</v>
      </c>
      <c r="B224" s="35" t="s">
        <v>565</v>
      </c>
      <c r="C224" s="143">
        <v>1.0314844718695866</v>
      </c>
      <c r="D224" s="90">
        <f>SUMIFS(gp_mff_index[Normalised Non-spec MFF WP (base year)],gp_mff_index[LAD21],lad_payment_mff[[#This Row],[LAD21]])/SUMIFS(gp_mff_index[Registered population (base year)],gp_mff_index[LAD21],lad_payment_mff[[#This Row],[LAD21]])</f>
        <v>0.97048986197545706</v>
      </c>
      <c r="E224" s="90">
        <f>SUMIFS(gp_mff_index[Normalised Non-spec MFF WP 2026/27],gp_mff_index[LAD21],lad_payment_mff[[#This Row],[LAD21]])/SUMIFS(gp_mff_index[Registered population 2026/27],gp_mff_index[LAD21],lad_payment_mff[[#This Row],[LAD21]])</f>
        <v>0.97053950810991385</v>
      </c>
      <c r="F224" s="90">
        <f>SUMIFS(gp_mff_index[Normalised Non-spec MFF WP 2027/28],gp_mff_index[LAD21],lad_payment_mff[[#This Row],[LAD21]])/SUMIFS(gp_mff_index[Registered population 2027/28],gp_mff_index[LAD21],lad_payment_mff[[#This Row],[LAD21]])</f>
        <v>0.97058703539395952</v>
      </c>
      <c r="G224" s="96">
        <f>SUMIFS(gp_mff_index[Normalised Non-spec MFF WP 2028/29],gp_mff_index[LAD21],lad_payment_mff[[#This Row],[LAD21]])/SUMIFS(gp_mff_index[Registered population 2028/29],gp_mff_index[LAD21],lad_payment_mff[[#This Row],[LAD21]])</f>
        <v>0.97062161541790348</v>
      </c>
      <c r="H224" s="144">
        <v>1.0568806664481973</v>
      </c>
      <c r="I224" s="90">
        <f>SUMIFS(gp_mff_index[Normalised Specialised MFF 
(base year)],gp_mff_index[LAD21],lad_payment_mff[[#This Row],[LAD21]])/SUMIFS(gp_mff_index[Registered population (base year)],gp_mff_index[LAD21],lad_payment_mff[[#This Row],[LAD21]])</f>
        <v>0.9816787555464378</v>
      </c>
      <c r="J224" s="90">
        <f>SUMIFS(gp_mff_index[Normalised Specialised MFF 
2026/27],gp_mff_index[LAD21],lad_payment_mff[[#This Row],[LAD21]])/SUMIFS(gp_mff_index[Registered population 2026/27],gp_mff_index[LAD21],lad_payment_mff[[#This Row],[LAD21]])</f>
        <v>0.98172178544581445</v>
      </c>
      <c r="K224" s="90">
        <f>SUMIFS(gp_mff_index[Normalised Specialised MFF 
2027/28],gp_mff_index[LAD21],lad_payment_mff[[#This Row],[LAD21]])/SUMIFS(gp_mff_index[Registered population 2027/28],gp_mff_index[LAD21],lad_payment_mff[[#This Row],[LAD21]])</f>
        <v>0.98176368688597748</v>
      </c>
      <c r="L224" s="90">
        <f>SUMIFS(gp_mff_index[Normalised Specialised MFF 
2028/29],gp_mff_index[LAD21],lad_payment_mff[[#This Row],[LAD21]])/SUMIFS(gp_mff_index[Registered population 2028/29],gp_mff_index[LAD21],lad_payment_mff[[#This Row],[LAD21]])</f>
        <v>0.98179448784521595</v>
      </c>
    </row>
    <row r="225" spans="1:12" x14ac:dyDescent="0.2">
      <c r="A225" s="65" t="s">
        <v>255</v>
      </c>
      <c r="B225" s="35" t="s">
        <v>564</v>
      </c>
      <c r="C225" s="143">
        <v>1.0353236842449236</v>
      </c>
      <c r="D225" s="90">
        <f>SUMIFS(gp_mff_index[Normalised Non-spec MFF WP (base year)],gp_mff_index[LAD21],lad_payment_mff[[#This Row],[LAD21]])/SUMIFS(gp_mff_index[Registered population (base year)],gp_mff_index[LAD21],lad_payment_mff[[#This Row],[LAD21]])</f>
        <v>0.97410205080606904</v>
      </c>
      <c r="E225" s="90">
        <f>SUMIFS(gp_mff_index[Normalised Non-spec MFF WP 2026/27],gp_mff_index[LAD21],lad_payment_mff[[#This Row],[LAD21]])/SUMIFS(gp_mff_index[Registered population 2026/27],gp_mff_index[LAD21],lad_payment_mff[[#This Row],[LAD21]])</f>
        <v>0.97415188172474587</v>
      </c>
      <c r="F225" s="90">
        <f>SUMIFS(gp_mff_index[Normalised Non-spec MFF WP 2027/28],gp_mff_index[LAD21],lad_payment_mff[[#This Row],[LAD21]])/SUMIFS(gp_mff_index[Registered population 2027/28],gp_mff_index[LAD21],lad_payment_mff[[#This Row],[LAD21]])</f>
        <v>0.97419958590659317</v>
      </c>
      <c r="G225" s="96">
        <f>SUMIFS(gp_mff_index[Normalised Non-spec MFF WP 2028/29],gp_mff_index[LAD21],lad_payment_mff[[#This Row],[LAD21]])/SUMIFS(gp_mff_index[Registered population 2028/29],gp_mff_index[LAD21],lad_payment_mff[[#This Row],[LAD21]])</f>
        <v>0.97423429463829936</v>
      </c>
      <c r="H225" s="144">
        <v>1.0635370812492879</v>
      </c>
      <c r="I225" s="90">
        <f>SUMIFS(gp_mff_index[Normalised Specialised MFF 
(base year)],gp_mff_index[LAD21],lad_payment_mff[[#This Row],[LAD21]])/SUMIFS(gp_mff_index[Registered population (base year)],gp_mff_index[LAD21],lad_payment_mff[[#This Row],[LAD21]])</f>
        <v>0.98786153587895731</v>
      </c>
      <c r="J225" s="90">
        <f>SUMIFS(gp_mff_index[Normalised Specialised MFF 
2026/27],gp_mff_index[LAD21],lad_payment_mff[[#This Row],[LAD21]])/SUMIFS(gp_mff_index[Registered population 2026/27],gp_mff_index[LAD21],lad_payment_mff[[#This Row],[LAD21]])</f>
        <v>0.98790483678798058</v>
      </c>
      <c r="K225" s="90">
        <f>SUMIFS(gp_mff_index[Normalised Specialised MFF 
2027/28],gp_mff_index[LAD21],lad_payment_mff[[#This Row],[LAD21]])/SUMIFS(gp_mff_index[Registered population 2027/28],gp_mff_index[LAD21],lad_payment_mff[[#This Row],[LAD21]])</f>
        <v>0.98794700213056552</v>
      </c>
      <c r="L225" s="90">
        <f>SUMIFS(gp_mff_index[Normalised Specialised MFF 
2028/29],gp_mff_index[LAD21],lad_payment_mff[[#This Row],[LAD21]])/SUMIFS(gp_mff_index[Registered population 2028/29],gp_mff_index[LAD21],lad_payment_mff[[#This Row],[LAD21]])</f>
        <v>0.98797799707950507</v>
      </c>
    </row>
    <row r="226" spans="1:12" x14ac:dyDescent="0.2">
      <c r="A226" s="65" t="s">
        <v>254</v>
      </c>
      <c r="B226" s="35" t="s">
        <v>563</v>
      </c>
      <c r="C226" s="143">
        <v>1.1009770481186243</v>
      </c>
      <c r="D226" s="90">
        <f>SUMIFS(gp_mff_index[Normalised Non-spec MFF WP (base year)],gp_mff_index[LAD21],lad_payment_mff[[#This Row],[LAD21]])/SUMIFS(gp_mff_index[Registered population (base year)],gp_mff_index[LAD21],lad_payment_mff[[#This Row],[LAD21]])</f>
        <v>1.0358731445856237</v>
      </c>
      <c r="E226" s="90">
        <f>SUMIFS(gp_mff_index[Normalised Non-spec MFF WP 2026/27],gp_mff_index[LAD21],lad_payment_mff[[#This Row],[LAD21]])/SUMIFS(gp_mff_index[Registered population 2026/27],gp_mff_index[LAD21],lad_payment_mff[[#This Row],[LAD21]])</f>
        <v>1.0359261354507847</v>
      </c>
      <c r="F226" s="90">
        <f>SUMIFS(gp_mff_index[Normalised Non-spec MFF WP 2027/28],gp_mff_index[LAD21],lad_payment_mff[[#This Row],[LAD21]])/SUMIFS(gp_mff_index[Registered population 2027/28],gp_mff_index[LAD21],lad_payment_mff[[#This Row],[LAD21]])</f>
        <v>1.0359768647155678</v>
      </c>
      <c r="G226" s="96">
        <f>SUMIFS(gp_mff_index[Normalised Non-spec MFF WP 2028/29],gp_mff_index[LAD21],lad_payment_mff[[#This Row],[LAD21]])/SUMIFS(gp_mff_index[Registered population 2028/29],gp_mff_index[LAD21],lad_payment_mff[[#This Row],[LAD21]])</f>
        <v>1.0360137744449212</v>
      </c>
      <c r="H226" s="144">
        <v>1.1187832370876254</v>
      </c>
      <c r="I226" s="90">
        <f>SUMIFS(gp_mff_index[Normalised Specialised MFF 
(base year)],gp_mff_index[LAD21],lad_payment_mff[[#This Row],[LAD21]])/SUMIFS(gp_mff_index[Registered population (base year)],gp_mff_index[LAD21],lad_payment_mff[[#This Row],[LAD21]])</f>
        <v>1.0391766741285429</v>
      </c>
      <c r="J226" s="90">
        <f>SUMIFS(gp_mff_index[Normalised Specialised MFF 
2026/27],gp_mff_index[LAD21],lad_payment_mff[[#This Row],[LAD21]])/SUMIFS(gp_mff_index[Registered population 2026/27],gp_mff_index[LAD21],lad_payment_mff[[#This Row],[LAD21]])</f>
        <v>1.039222224332689</v>
      </c>
      <c r="K226" s="90">
        <f>SUMIFS(gp_mff_index[Normalised Specialised MFF 
2027/28],gp_mff_index[LAD21],lad_payment_mff[[#This Row],[LAD21]])/SUMIFS(gp_mff_index[Registered population 2027/28],gp_mff_index[LAD21],lad_payment_mff[[#This Row],[LAD21]])</f>
        <v>1.0392665799826253</v>
      </c>
      <c r="L226" s="90">
        <f>SUMIFS(gp_mff_index[Normalised Specialised MFF 
2028/29],gp_mff_index[LAD21],lad_payment_mff[[#This Row],[LAD21]])/SUMIFS(gp_mff_index[Registered population 2028/29],gp_mff_index[LAD21],lad_payment_mff[[#This Row],[LAD21]])</f>
        <v>1.039299184985232</v>
      </c>
    </row>
    <row r="227" spans="1:12" x14ac:dyDescent="0.2">
      <c r="A227" s="65" t="s">
        <v>253</v>
      </c>
      <c r="B227" s="35" t="s">
        <v>562</v>
      </c>
      <c r="C227" s="143">
        <v>1.0682933496121358</v>
      </c>
      <c r="D227" s="90">
        <f>SUMIFS(gp_mff_index[Normalised Non-spec MFF WP (base year)],gp_mff_index[LAD21],lad_payment_mff[[#This Row],[LAD21]])/SUMIFS(gp_mff_index[Registered population (base year)],gp_mff_index[LAD21],lad_payment_mff[[#This Row],[LAD21]])</f>
        <v>1.0051221261093912</v>
      </c>
      <c r="E227" s="90">
        <f>SUMIFS(gp_mff_index[Normalised Non-spec MFF WP 2026/27],gp_mff_index[LAD21],lad_payment_mff[[#This Row],[LAD21]])/SUMIFS(gp_mff_index[Registered population 2026/27],gp_mff_index[LAD21],lad_payment_mff[[#This Row],[LAD21]])</f>
        <v>1.0051735438832134</v>
      </c>
      <c r="F227" s="90">
        <f>SUMIFS(gp_mff_index[Normalised Non-spec MFF WP 2027/28],gp_mff_index[LAD21],lad_payment_mff[[#This Row],[LAD21]])/SUMIFS(gp_mff_index[Registered population 2027/28],gp_mff_index[LAD21],lad_payment_mff[[#This Row],[LAD21]])</f>
        <v>1.0052227671947154</v>
      </c>
      <c r="G227" s="96">
        <f>SUMIFS(gp_mff_index[Normalised Non-spec MFF WP 2028/29],gp_mff_index[LAD21],lad_payment_mff[[#This Row],[LAD21]])/SUMIFS(gp_mff_index[Registered population 2028/29],gp_mff_index[LAD21],lad_payment_mff[[#This Row],[LAD21]])</f>
        <v>1.005258581218696</v>
      </c>
      <c r="H227" s="144">
        <v>1.0895307703313442</v>
      </c>
      <c r="I227" s="90">
        <f>SUMIFS(gp_mff_index[Normalised Specialised MFF 
(base year)],gp_mff_index[LAD21],lad_payment_mff[[#This Row],[LAD21]])/SUMIFS(gp_mff_index[Registered population (base year)],gp_mff_index[LAD21],lad_payment_mff[[#This Row],[LAD21]])</f>
        <v>1.0120056546619125</v>
      </c>
      <c r="J227" s="90">
        <f>SUMIFS(gp_mff_index[Normalised Specialised MFF 
2026/27],gp_mff_index[LAD21],lad_payment_mff[[#This Row],[LAD21]])/SUMIFS(gp_mff_index[Registered population 2026/27],gp_mff_index[LAD21],lad_payment_mff[[#This Row],[LAD21]])</f>
        <v>1.0120500138794699</v>
      </c>
      <c r="K227" s="90">
        <f>SUMIFS(gp_mff_index[Normalised Specialised MFF 
2027/28],gp_mff_index[LAD21],lad_payment_mff[[#This Row],[LAD21]])/SUMIFS(gp_mff_index[Registered population 2027/28],gp_mff_index[LAD21],lad_payment_mff[[#This Row],[LAD21]])</f>
        <v>1.0120932097764406</v>
      </c>
      <c r="L227" s="90">
        <f>SUMIFS(gp_mff_index[Normalised Specialised MFF 
2028/29],gp_mff_index[LAD21],lad_payment_mff[[#This Row],[LAD21]])/SUMIFS(gp_mff_index[Registered population 2028/29],gp_mff_index[LAD21],lad_payment_mff[[#This Row],[LAD21]])</f>
        <v>1.0121249622664932</v>
      </c>
    </row>
    <row r="228" spans="1:12" x14ac:dyDescent="0.2">
      <c r="A228" s="65" t="s">
        <v>252</v>
      </c>
      <c r="B228" s="35" t="s">
        <v>561</v>
      </c>
      <c r="C228" s="143">
        <v>1.0518906975961357</v>
      </c>
      <c r="D228" s="90">
        <f>SUMIFS(gp_mff_index[Normalised Non-spec MFF WP (base year)],gp_mff_index[LAD21],lad_payment_mff[[#This Row],[LAD21]])/SUMIFS(gp_mff_index[Registered population (base year)],gp_mff_index[LAD21],lad_payment_mff[[#This Row],[LAD21]])</f>
        <v>0.9896894095487746</v>
      </c>
      <c r="E228" s="90">
        <f>SUMIFS(gp_mff_index[Normalised Non-spec MFF WP 2026/27],gp_mff_index[LAD21],lad_payment_mff[[#This Row],[LAD21]])/SUMIFS(gp_mff_index[Registered population 2026/27],gp_mff_index[LAD21],lad_payment_mff[[#This Row],[LAD21]])</f>
        <v>0.98974003785044185</v>
      </c>
      <c r="F228" s="90">
        <f>SUMIFS(gp_mff_index[Normalised Non-spec MFF WP 2027/28],gp_mff_index[LAD21],lad_payment_mff[[#This Row],[LAD21]])/SUMIFS(gp_mff_index[Registered population 2027/28],gp_mff_index[LAD21],lad_payment_mff[[#This Row],[LAD21]])</f>
        <v>0.98978850538372221</v>
      </c>
      <c r="G228" s="96">
        <f>SUMIFS(gp_mff_index[Normalised Non-spec MFF WP 2028/29],gp_mff_index[LAD21],lad_payment_mff[[#This Row],[LAD21]])/SUMIFS(gp_mff_index[Registered population 2028/29],gp_mff_index[LAD21],lad_payment_mff[[#This Row],[LAD21]])</f>
        <v>0.98982376951663298</v>
      </c>
      <c r="H228" s="144">
        <v>1.072647082542475</v>
      </c>
      <c r="I228" s="90">
        <f>SUMIFS(gp_mff_index[Normalised Specialised MFF 
(base year)],gp_mff_index[LAD21],lad_payment_mff[[#This Row],[LAD21]])/SUMIFS(gp_mff_index[Registered population (base year)],gp_mff_index[LAD21],lad_payment_mff[[#This Row],[LAD21]])</f>
        <v>0.99632331876176472</v>
      </c>
      <c r="J228" s="90">
        <f>SUMIFS(gp_mff_index[Normalised Specialised MFF 
2026/27],gp_mff_index[LAD21],lad_payment_mff[[#This Row],[LAD21]])/SUMIFS(gp_mff_index[Registered population 2026/27],gp_mff_index[LAD21],lad_payment_mff[[#This Row],[LAD21]])</f>
        <v>0.99636699057589939</v>
      </c>
      <c r="K228" s="90">
        <f>SUMIFS(gp_mff_index[Normalised Specialised MFF 
2027/28],gp_mff_index[LAD21],lad_payment_mff[[#This Row],[LAD21]])/SUMIFS(gp_mff_index[Registered population 2027/28],gp_mff_index[LAD21],lad_payment_mff[[#This Row],[LAD21]])</f>
        <v>0.99640951709660641</v>
      </c>
      <c r="L228" s="90">
        <f>SUMIFS(gp_mff_index[Normalised Specialised MFF 
2028/29],gp_mff_index[LAD21],lad_payment_mff[[#This Row],[LAD21]])/SUMIFS(gp_mff_index[Registered population 2028/29],gp_mff_index[LAD21],lad_payment_mff[[#This Row],[LAD21]])</f>
        <v>0.99644077754077642</v>
      </c>
    </row>
    <row r="229" spans="1:12" x14ac:dyDescent="0.2">
      <c r="A229" s="65" t="s">
        <v>251</v>
      </c>
      <c r="B229" s="35" t="s">
        <v>560</v>
      </c>
      <c r="C229" s="143">
        <v>1.0315530482583561</v>
      </c>
      <c r="D229" s="90">
        <f>SUMIFS(gp_mff_index[Normalised Non-spec MFF WP (base year)],gp_mff_index[LAD21],lad_payment_mff[[#This Row],[LAD21]])/SUMIFS(gp_mff_index[Registered population (base year)],gp_mff_index[LAD21],lad_payment_mff[[#This Row],[LAD21]])</f>
        <v>0.97055438324735921</v>
      </c>
      <c r="E229" s="90">
        <f>SUMIFS(gp_mff_index[Normalised Non-spec MFF WP 2026/27],gp_mff_index[LAD21],lad_payment_mff[[#This Row],[LAD21]])/SUMIFS(gp_mff_index[Registered population 2026/27],gp_mff_index[LAD21],lad_payment_mff[[#This Row],[LAD21]])</f>
        <v>0.97060403268244966</v>
      </c>
      <c r="F229" s="90">
        <f>SUMIFS(gp_mff_index[Normalised Non-spec MFF WP 2027/28],gp_mff_index[LAD21],lad_payment_mff[[#This Row],[LAD21]])/SUMIFS(gp_mff_index[Registered population 2027/28],gp_mff_index[LAD21],lad_payment_mff[[#This Row],[LAD21]])</f>
        <v>0.97065156312625867</v>
      </c>
      <c r="G229" s="96">
        <f>SUMIFS(gp_mff_index[Normalised Non-spec MFF WP 2028/29],gp_mff_index[LAD21],lad_payment_mff[[#This Row],[LAD21]])/SUMIFS(gp_mff_index[Registered population 2028/29],gp_mff_index[LAD21],lad_payment_mff[[#This Row],[LAD21]])</f>
        <v>0.97068614544919696</v>
      </c>
      <c r="H229" s="144">
        <v>1.0573161188325049</v>
      </c>
      <c r="I229" s="90">
        <f>SUMIFS(gp_mff_index[Normalised Specialised MFF 
(base year)],gp_mff_index[LAD21],lad_payment_mff[[#This Row],[LAD21]])/SUMIFS(gp_mff_index[Registered population (base year)],gp_mff_index[LAD21],lad_payment_mff[[#This Row],[LAD21]])</f>
        <v>0.98208322349470978</v>
      </c>
      <c r="J229" s="90">
        <f>SUMIFS(gp_mff_index[Normalised Specialised MFF 
2026/27],gp_mff_index[LAD21],lad_payment_mff[[#This Row],[LAD21]])/SUMIFS(gp_mff_index[Registered population 2026/27],gp_mff_index[LAD21],lad_payment_mff[[#This Row],[LAD21]])</f>
        <v>0.98212627112311934</v>
      </c>
      <c r="K229" s="90">
        <f>SUMIFS(gp_mff_index[Normalised Specialised MFF 
2027/28],gp_mff_index[LAD21],lad_payment_mff[[#This Row],[LAD21]])/SUMIFS(gp_mff_index[Registered population 2027/28],gp_mff_index[LAD21],lad_payment_mff[[#This Row],[LAD21]])</f>
        <v>0.98216818982737031</v>
      </c>
      <c r="L229" s="90">
        <f>SUMIFS(gp_mff_index[Normalised Specialised MFF 
2028/29],gp_mff_index[LAD21],lad_payment_mff[[#This Row],[LAD21]])/SUMIFS(gp_mff_index[Registered population 2028/29],gp_mff_index[LAD21],lad_payment_mff[[#This Row],[LAD21]])</f>
        <v>0.98219900347711786</v>
      </c>
    </row>
    <row r="230" spans="1:12" x14ac:dyDescent="0.2">
      <c r="A230" s="65" t="s">
        <v>250</v>
      </c>
      <c r="B230" s="35" t="s">
        <v>559</v>
      </c>
      <c r="C230" s="143">
        <v>1.0341359866106272</v>
      </c>
      <c r="D230" s="90">
        <f>SUMIFS(gp_mff_index[Normalised Non-spec MFF WP (base year)],gp_mff_index[LAD21],lad_payment_mff[[#This Row],[LAD21]])/SUMIFS(gp_mff_index[Registered population (base year)],gp_mff_index[LAD21],lad_payment_mff[[#This Row],[LAD21]])</f>
        <v>0.97298458511015873</v>
      </c>
      <c r="E230" s="90">
        <f>SUMIFS(gp_mff_index[Normalised Non-spec MFF WP 2026/27],gp_mff_index[LAD21],lad_payment_mff[[#This Row],[LAD21]])/SUMIFS(gp_mff_index[Registered population 2026/27],gp_mff_index[LAD21],lad_payment_mff[[#This Row],[LAD21]])</f>
        <v>0.97303435886404355</v>
      </c>
      <c r="F230" s="90">
        <f>SUMIFS(gp_mff_index[Normalised Non-spec MFF WP 2027/28],gp_mff_index[LAD21],lad_payment_mff[[#This Row],[LAD21]])/SUMIFS(gp_mff_index[Registered population 2027/28],gp_mff_index[LAD21],lad_payment_mff[[#This Row],[LAD21]])</f>
        <v>0.97308200832083769</v>
      </c>
      <c r="G230" s="96">
        <f>SUMIFS(gp_mff_index[Normalised Non-spec MFF WP 2028/29],gp_mff_index[LAD21],lad_payment_mff[[#This Row],[LAD21]])/SUMIFS(gp_mff_index[Registered population 2028/29],gp_mff_index[LAD21],lad_payment_mff[[#This Row],[LAD21]])</f>
        <v>0.97311667723554784</v>
      </c>
      <c r="H230" s="144">
        <v>1.0434336498877794</v>
      </c>
      <c r="I230" s="90">
        <f>SUMIFS(gp_mff_index[Normalised Specialised MFF 
(base year)],gp_mff_index[LAD21],lad_payment_mff[[#This Row],[LAD21]])/SUMIFS(gp_mff_index[Registered population (base year)],gp_mff_index[LAD21],lad_payment_mff[[#This Row],[LAD21]])</f>
        <v>0.96918855594121134</v>
      </c>
      <c r="J230" s="90">
        <f>SUMIFS(gp_mff_index[Normalised Specialised MFF 
2026/27],gp_mff_index[LAD21],lad_payment_mff[[#This Row],[LAD21]])/SUMIFS(gp_mff_index[Registered population 2026/27],gp_mff_index[LAD21],lad_payment_mff[[#This Row],[LAD21]])</f>
        <v>0.96923103835799274</v>
      </c>
      <c r="K230" s="90">
        <f>SUMIFS(gp_mff_index[Normalised Specialised MFF 
2027/28],gp_mff_index[LAD21],lad_payment_mff[[#This Row],[LAD21]])/SUMIFS(gp_mff_index[Registered population 2027/28],gp_mff_index[LAD21],lad_payment_mff[[#This Row],[LAD21]])</f>
        <v>0.96927240667329428</v>
      </c>
      <c r="L230" s="90">
        <f>SUMIFS(gp_mff_index[Normalised Specialised MFF 
2028/29],gp_mff_index[LAD21],lad_payment_mff[[#This Row],[LAD21]])/SUMIFS(gp_mff_index[Registered population 2028/29],gp_mff_index[LAD21],lad_payment_mff[[#This Row],[LAD21]])</f>
        <v>0.96930281574249177</v>
      </c>
    </row>
    <row r="231" spans="1:12" x14ac:dyDescent="0.2">
      <c r="A231" s="65" t="s">
        <v>249</v>
      </c>
      <c r="B231" s="35" t="s">
        <v>558</v>
      </c>
      <c r="C231" s="143">
        <v>1.0301090936868009</v>
      </c>
      <c r="D231" s="90">
        <f>SUMIFS(gp_mff_index[Normalised Non-spec MFF WP (base year)],gp_mff_index[LAD21],lad_payment_mff[[#This Row],[LAD21]])/SUMIFS(gp_mff_index[Registered population (base year)],gp_mff_index[LAD21],lad_payment_mff[[#This Row],[LAD21]])</f>
        <v>0.9691958138155683</v>
      </c>
      <c r="E231" s="90">
        <f>SUMIFS(gp_mff_index[Normalised Non-spec MFF WP 2026/27],gp_mff_index[LAD21],lad_payment_mff[[#This Row],[LAD21]])/SUMIFS(gp_mff_index[Registered population 2026/27],gp_mff_index[LAD21],lad_payment_mff[[#This Row],[LAD21]])</f>
        <v>0.96924539375202667</v>
      </c>
      <c r="F231" s="90">
        <f>SUMIFS(gp_mff_index[Normalised Non-spec MFF WP 2027/28],gp_mff_index[LAD21],lad_payment_mff[[#This Row],[LAD21]])/SUMIFS(gp_mff_index[Registered population 2027/28],gp_mff_index[LAD21],lad_payment_mff[[#This Row],[LAD21]])</f>
        <v>0.96929285766333717</v>
      </c>
      <c r="G231" s="96">
        <f>SUMIFS(gp_mff_index[Normalised Non-spec MFF WP 2028/29],gp_mff_index[LAD21],lad_payment_mff[[#This Row],[LAD21]])/SUMIFS(gp_mff_index[Registered population 2028/29],gp_mff_index[LAD21],lad_payment_mff[[#This Row],[LAD21]])</f>
        <v>0.9693273915783851</v>
      </c>
      <c r="H231" s="144">
        <v>1.044306271896672</v>
      </c>
      <c r="I231" s="90">
        <f>SUMIFS(gp_mff_index[Normalised Specialised MFF 
(base year)],gp_mff_index[LAD21],lad_payment_mff[[#This Row],[LAD21]])/SUMIFS(gp_mff_index[Registered population (base year)],gp_mff_index[LAD21],lad_payment_mff[[#This Row],[LAD21]])</f>
        <v>0.96999908688850423</v>
      </c>
      <c r="J231" s="90">
        <f>SUMIFS(gp_mff_index[Normalised Specialised MFF 
2026/27],gp_mff_index[LAD21],lad_payment_mff[[#This Row],[LAD21]])/SUMIFS(gp_mff_index[Registered population 2026/27],gp_mff_index[LAD21],lad_payment_mff[[#This Row],[LAD21]])</f>
        <v>0.97004160483326762</v>
      </c>
      <c r="K231" s="90">
        <f>SUMIFS(gp_mff_index[Normalised Specialised MFF 
2027/28],gp_mff_index[LAD21],lad_payment_mff[[#This Row],[LAD21]])/SUMIFS(gp_mff_index[Registered population 2027/28],gp_mff_index[LAD21],lad_payment_mff[[#This Row],[LAD21]])</f>
        <v>0.9700830077448277</v>
      </c>
      <c r="L231" s="90">
        <f>SUMIFS(gp_mff_index[Normalised Specialised MFF 
2028/29],gp_mff_index[LAD21],lad_payment_mff[[#This Row],[LAD21]])/SUMIFS(gp_mff_index[Registered population 2028/29],gp_mff_index[LAD21],lad_payment_mff[[#This Row],[LAD21]])</f>
        <v>0.97011344224508611</v>
      </c>
    </row>
    <row r="232" spans="1:12" x14ac:dyDescent="0.2">
      <c r="A232" s="65" t="s">
        <v>248</v>
      </c>
      <c r="B232" s="35" t="s">
        <v>557</v>
      </c>
      <c r="C232" s="143">
        <v>1.0323835176586316</v>
      </c>
      <c r="D232" s="90">
        <f>SUMIFS(gp_mff_index[Normalised Non-spec MFF WP (base year)],gp_mff_index[LAD21],lad_payment_mff[[#This Row],[LAD21]])/SUMIFS(gp_mff_index[Registered population (base year)],gp_mff_index[LAD21],lad_payment_mff[[#This Row],[LAD21]])</f>
        <v>0.97133574463051919</v>
      </c>
      <c r="E232" s="90">
        <f>SUMIFS(gp_mff_index[Normalised Non-spec MFF WP 2026/27],gp_mff_index[LAD21],lad_payment_mff[[#This Row],[LAD21]])/SUMIFS(gp_mff_index[Registered population 2026/27],gp_mff_index[LAD21],lad_payment_mff[[#This Row],[LAD21]])</f>
        <v>0.97138543403673583</v>
      </c>
      <c r="F232" s="90">
        <f>SUMIFS(gp_mff_index[Normalised Non-spec MFF WP 2027/28],gp_mff_index[LAD21],lad_payment_mff[[#This Row],[LAD21]])/SUMIFS(gp_mff_index[Registered population 2027/28],gp_mff_index[LAD21],lad_payment_mff[[#This Row],[LAD21]])</f>
        <v>0.97143300274574285</v>
      </c>
      <c r="G232" s="96">
        <f>SUMIFS(gp_mff_index[Normalised Non-spec MFF WP 2028/29],gp_mff_index[LAD21],lad_payment_mff[[#This Row],[LAD21]])/SUMIFS(gp_mff_index[Registered population 2028/29],gp_mff_index[LAD21],lad_payment_mff[[#This Row],[LAD21]])</f>
        <v>0.97146761290976735</v>
      </c>
      <c r="H232" s="144">
        <v>1.0426544075028026</v>
      </c>
      <c r="I232" s="90">
        <f>SUMIFS(gp_mff_index[Normalised Specialised MFF 
(base year)],gp_mff_index[LAD21],lad_payment_mff[[#This Row],[LAD21]])/SUMIFS(gp_mff_index[Registered population (base year)],gp_mff_index[LAD21],lad_payment_mff[[#This Row],[LAD21]])</f>
        <v>0.96846476022894501</v>
      </c>
      <c r="J232" s="90">
        <f>SUMIFS(gp_mff_index[Normalised Specialised MFF 
2026/27],gp_mff_index[LAD21],lad_payment_mff[[#This Row],[LAD21]])/SUMIFS(gp_mff_index[Registered population 2026/27],gp_mff_index[LAD21],lad_payment_mff[[#This Row],[LAD21]])</f>
        <v>0.96850721091960978</v>
      </c>
      <c r="K232" s="90">
        <f>SUMIFS(gp_mff_index[Normalised Specialised MFF 
2027/28],gp_mff_index[LAD21],lad_payment_mff[[#This Row],[LAD21]])/SUMIFS(gp_mff_index[Registered population 2027/28],gp_mff_index[LAD21],lad_payment_mff[[#This Row],[LAD21]])</f>
        <v>0.96854854834080728</v>
      </c>
      <c r="L232" s="90">
        <f>SUMIFS(gp_mff_index[Normalised Specialised MFF 
2028/29],gp_mff_index[LAD21],lad_payment_mff[[#This Row],[LAD21]])/SUMIFS(gp_mff_index[Registered population 2028/29],gp_mff_index[LAD21],lad_payment_mff[[#This Row],[LAD21]])</f>
        <v>0.96857893470033074</v>
      </c>
    </row>
    <row r="233" spans="1:12" x14ac:dyDescent="0.2">
      <c r="A233" s="65" t="s">
        <v>247</v>
      </c>
      <c r="B233" s="35" t="s">
        <v>556</v>
      </c>
      <c r="C233" s="143">
        <v>1.0316242949471763</v>
      </c>
      <c r="D233" s="90">
        <f>SUMIFS(gp_mff_index[Normalised Non-spec MFF WP (base year)],gp_mff_index[LAD21],lad_payment_mff[[#This Row],[LAD21]])/SUMIFS(gp_mff_index[Registered population (base year)],gp_mff_index[LAD21],lad_payment_mff[[#This Row],[LAD21]])</f>
        <v>0.9706214169168752</v>
      </c>
      <c r="E233" s="90">
        <f>SUMIFS(gp_mff_index[Normalised Non-spec MFF WP 2026/27],gp_mff_index[LAD21],lad_payment_mff[[#This Row],[LAD21]])/SUMIFS(gp_mff_index[Registered population 2026/27],gp_mff_index[LAD21],lad_payment_mff[[#This Row],[LAD21]])</f>
        <v>0.97067106978112527</v>
      </c>
      <c r="F233" s="90">
        <f>SUMIFS(gp_mff_index[Normalised Non-spec MFF WP 2027/28],gp_mff_index[LAD21],lad_payment_mff[[#This Row],[LAD21]])/SUMIFS(gp_mff_index[Registered population 2027/28],gp_mff_index[LAD21],lad_payment_mff[[#This Row],[LAD21]])</f>
        <v>0.97071860350773853</v>
      </c>
      <c r="G233" s="96">
        <f>SUMIFS(gp_mff_index[Normalised Non-spec MFF WP 2028/29],gp_mff_index[LAD21],lad_payment_mff[[#This Row],[LAD21]])/SUMIFS(gp_mff_index[Registered population 2028/29],gp_mff_index[LAD21],lad_payment_mff[[#This Row],[LAD21]])</f>
        <v>0.97075318821918699</v>
      </c>
      <c r="H233" s="144">
        <v>1.0439576477511894</v>
      </c>
      <c r="I233" s="90">
        <f>SUMIFS(gp_mff_index[Normalised Specialised MFF 
(base year)],gp_mff_index[LAD21],lad_payment_mff[[#This Row],[LAD21]])/SUMIFS(gp_mff_index[Registered population (base year)],gp_mff_index[LAD21],lad_payment_mff[[#This Row],[LAD21]])</f>
        <v>0.96967526895128942</v>
      </c>
      <c r="J233" s="90">
        <f>SUMIFS(gp_mff_index[Normalised Specialised MFF 
2026/27],gp_mff_index[LAD21],lad_payment_mff[[#This Row],[LAD21]])/SUMIFS(gp_mff_index[Registered population 2026/27],gp_mff_index[LAD21],lad_payment_mff[[#This Row],[LAD21]])</f>
        <v>0.96971777270215065</v>
      </c>
      <c r="K233" s="90">
        <f>SUMIFS(gp_mff_index[Normalised Specialised MFF 
2027/28],gp_mff_index[LAD21],lad_payment_mff[[#This Row],[LAD21]])/SUMIFS(gp_mff_index[Registered population 2027/28],gp_mff_index[LAD21],lad_payment_mff[[#This Row],[LAD21]])</f>
        <v>0.96975916179204291</v>
      </c>
      <c r="L233" s="90">
        <f>SUMIFS(gp_mff_index[Normalised Specialised MFF 
2028/29],gp_mff_index[LAD21],lad_payment_mff[[#This Row],[LAD21]])/SUMIFS(gp_mff_index[Registered population 2028/29],gp_mff_index[LAD21],lad_payment_mff[[#This Row],[LAD21]])</f>
        <v>0.96978958613225374</v>
      </c>
    </row>
    <row r="234" spans="1:12" x14ac:dyDescent="0.2">
      <c r="A234" s="65" t="s">
        <v>246</v>
      </c>
      <c r="B234" s="35" t="s">
        <v>555</v>
      </c>
      <c r="C234" s="143">
        <v>1.0331295275252181</v>
      </c>
      <c r="D234" s="90">
        <f>SUMIFS(gp_mff_index[Normalised Non-spec MFF WP (base year)],gp_mff_index[LAD21],lad_payment_mff[[#This Row],[LAD21]])/SUMIFS(gp_mff_index[Registered population (base year)],gp_mff_index[LAD21],lad_payment_mff[[#This Row],[LAD21]])</f>
        <v>0.97203764081238209</v>
      </c>
      <c r="E234" s="90">
        <f>SUMIFS(gp_mff_index[Normalised Non-spec MFF WP 2026/27],gp_mff_index[LAD21],lad_payment_mff[[#This Row],[LAD21]])/SUMIFS(gp_mff_index[Registered population 2026/27],gp_mff_index[LAD21],lad_payment_mff[[#This Row],[LAD21]])</f>
        <v>0.97208736612462154</v>
      </c>
      <c r="F234" s="90">
        <f>SUMIFS(gp_mff_index[Normalised Non-spec MFF WP 2027/28],gp_mff_index[LAD21],lad_payment_mff[[#This Row],[LAD21]])/SUMIFS(gp_mff_index[Registered population 2027/28],gp_mff_index[LAD21],lad_payment_mff[[#This Row],[LAD21]])</f>
        <v>0.9721349692072172</v>
      </c>
      <c r="G234" s="96">
        <f>SUMIFS(gp_mff_index[Normalised Non-spec MFF WP 2028/29],gp_mff_index[LAD21],lad_payment_mff[[#This Row],[LAD21]])/SUMIFS(gp_mff_index[Registered population 2028/29],gp_mff_index[LAD21],lad_payment_mff[[#This Row],[LAD21]])</f>
        <v>0.97216960438086797</v>
      </c>
      <c r="H234" s="144">
        <v>1.0451505396434144</v>
      </c>
      <c r="I234" s="90">
        <f>SUMIFS(gp_mff_index[Normalised Specialised MFF 
(base year)],gp_mff_index[LAD21],lad_payment_mff[[#This Row],[LAD21]])/SUMIFS(gp_mff_index[Registered population (base year)],gp_mff_index[LAD21],lad_payment_mff[[#This Row],[LAD21]])</f>
        <v>0.97078328110955592</v>
      </c>
      <c r="J234" s="90">
        <f>SUMIFS(gp_mff_index[Normalised Specialised MFF 
2026/27],gp_mff_index[LAD21],lad_payment_mff[[#This Row],[LAD21]])/SUMIFS(gp_mff_index[Registered population 2026/27],gp_mff_index[LAD21],lad_payment_mff[[#This Row],[LAD21]])</f>
        <v>0.9708258334278832</v>
      </c>
      <c r="K234" s="90">
        <f>SUMIFS(gp_mff_index[Normalised Specialised MFF 
2027/28],gp_mff_index[LAD21],lad_payment_mff[[#This Row],[LAD21]])/SUMIFS(gp_mff_index[Registered population 2027/28],gp_mff_index[LAD21],lad_payment_mff[[#This Row],[LAD21]])</f>
        <v>0.97086726981156457</v>
      </c>
      <c r="L234" s="90">
        <f>SUMIFS(gp_mff_index[Normalised Specialised MFF 
2028/29],gp_mff_index[LAD21],lad_payment_mff[[#This Row],[LAD21]])/SUMIFS(gp_mff_index[Registered population 2028/29],gp_mff_index[LAD21],lad_payment_mff[[#This Row],[LAD21]])</f>
        <v>0.9708977289165438</v>
      </c>
    </row>
    <row r="235" spans="1:12" x14ac:dyDescent="0.2">
      <c r="A235" s="65" t="s">
        <v>245</v>
      </c>
      <c r="B235" s="35" t="s">
        <v>554</v>
      </c>
      <c r="C235" s="143">
        <v>1.0308908730241442</v>
      </c>
      <c r="D235" s="90">
        <f>SUMIFS(gp_mff_index[Normalised Non-spec MFF WP (base year)],gp_mff_index[LAD21],lad_payment_mff[[#This Row],[LAD21]])/SUMIFS(gp_mff_index[Registered population (base year)],gp_mff_index[LAD21],lad_payment_mff[[#This Row],[LAD21]])</f>
        <v>0.96993136431767135</v>
      </c>
      <c r="E235" s="90">
        <f>SUMIFS(gp_mff_index[Normalised Non-spec MFF WP 2026/27],gp_mff_index[LAD21],lad_payment_mff[[#This Row],[LAD21]])/SUMIFS(gp_mff_index[Registered population 2026/27],gp_mff_index[LAD21],lad_payment_mff[[#This Row],[LAD21]])</f>
        <v>0.96998098188176196</v>
      </c>
      <c r="F235" s="90">
        <f>SUMIFS(gp_mff_index[Normalised Non-spec MFF WP 2027/28],gp_mff_index[LAD21],lad_payment_mff[[#This Row],[LAD21]])/SUMIFS(gp_mff_index[Registered population 2027/28],gp_mff_index[LAD21],lad_payment_mff[[#This Row],[LAD21]])</f>
        <v>0.97002848181479806</v>
      </c>
      <c r="G235" s="96">
        <f>SUMIFS(gp_mff_index[Normalised Non-spec MFF WP 2028/29],gp_mff_index[LAD21],lad_payment_mff[[#This Row],[LAD21]])/SUMIFS(gp_mff_index[Registered population 2028/29],gp_mff_index[LAD21],lad_payment_mff[[#This Row],[LAD21]])</f>
        <v>0.97006304193862603</v>
      </c>
      <c r="H235" s="144">
        <v>1.0435230750724944</v>
      </c>
      <c r="I235" s="90">
        <f>SUMIFS(gp_mff_index[Normalised Specialised MFF 
(base year)],gp_mff_index[LAD21],lad_payment_mff[[#This Row],[LAD21]])/SUMIFS(gp_mff_index[Registered population (base year)],gp_mff_index[LAD21],lad_payment_mff[[#This Row],[LAD21]])</f>
        <v>0.96927161811353879</v>
      </c>
      <c r="J235" s="90">
        <f>SUMIFS(gp_mff_index[Normalised Specialised MFF 
2026/27],gp_mff_index[LAD21],lad_payment_mff[[#This Row],[LAD21]])/SUMIFS(gp_mff_index[Registered population 2026/27],gp_mff_index[LAD21],lad_payment_mff[[#This Row],[LAD21]])</f>
        <v>0.9693141041711808</v>
      </c>
      <c r="K235" s="90">
        <f>SUMIFS(gp_mff_index[Normalised Specialised MFF 
2027/28],gp_mff_index[LAD21],lad_payment_mff[[#This Row],[LAD21]])/SUMIFS(gp_mff_index[Registered population 2027/28],gp_mff_index[LAD21],lad_payment_mff[[#This Row],[LAD21]])</f>
        <v>0.96935547603186245</v>
      </c>
      <c r="L235" s="90">
        <f>SUMIFS(gp_mff_index[Normalised Specialised MFF 
2028/29],gp_mff_index[LAD21],lad_payment_mff[[#This Row],[LAD21]])/SUMIFS(gp_mff_index[Registered population 2028/29],gp_mff_index[LAD21],lad_payment_mff[[#This Row],[LAD21]])</f>
        <v>0.96938588770720335</v>
      </c>
    </row>
    <row r="236" spans="1:12" x14ac:dyDescent="0.2">
      <c r="A236" s="65" t="s">
        <v>244</v>
      </c>
      <c r="B236" s="35" t="s">
        <v>553</v>
      </c>
      <c r="C236" s="143">
        <v>1.1058160090951754</v>
      </c>
      <c r="D236" s="90">
        <f>SUMIFS(gp_mff_index[Normalised Non-spec MFF WP (base year)],gp_mff_index[LAD21],lad_payment_mff[[#This Row],[LAD21]])/SUMIFS(gp_mff_index[Registered population (base year)],gp_mff_index[LAD21],lad_payment_mff[[#This Row],[LAD21]])</f>
        <v>1.0404259640398286</v>
      </c>
      <c r="E236" s="90">
        <f>SUMIFS(gp_mff_index[Normalised Non-spec MFF WP 2026/27],gp_mff_index[LAD21],lad_payment_mff[[#This Row],[LAD21]])/SUMIFS(gp_mff_index[Registered population 2026/27],gp_mff_index[LAD21],lad_payment_mff[[#This Row],[LAD21]])</f>
        <v>1.0404791878078732</v>
      </c>
      <c r="F236" s="90">
        <f>SUMIFS(gp_mff_index[Normalised Non-spec MFF WP 2027/28],gp_mff_index[LAD21],lad_payment_mff[[#This Row],[LAD21]])/SUMIFS(gp_mff_index[Registered population 2027/28],gp_mff_index[LAD21],lad_payment_mff[[#This Row],[LAD21]])</f>
        <v>1.0405301400354612</v>
      </c>
      <c r="G236" s="96">
        <f>SUMIFS(gp_mff_index[Normalised Non-spec MFF WP 2028/29],gp_mff_index[LAD21],lad_payment_mff[[#This Row],[LAD21]])/SUMIFS(gp_mff_index[Registered population 2028/29],gp_mff_index[LAD21],lad_payment_mff[[#This Row],[LAD21]])</f>
        <v>1.0405672119886684</v>
      </c>
      <c r="H236" s="144">
        <v>1.1475571735677421</v>
      </c>
      <c r="I236" s="90">
        <f>SUMIFS(gp_mff_index[Normalised Specialised MFF 
(base year)],gp_mff_index[LAD21],lad_payment_mff[[#This Row],[LAD21]])/SUMIFS(gp_mff_index[Registered population (base year)],gp_mff_index[LAD21],lad_payment_mff[[#This Row],[LAD21]])</f>
        <v>1.0659032129447941</v>
      </c>
      <c r="J236" s="90">
        <f>SUMIFS(gp_mff_index[Normalised Specialised MFF 
2026/27],gp_mff_index[LAD21],lad_payment_mff[[#This Row],[LAD21]])/SUMIFS(gp_mff_index[Registered population 2026/27],gp_mff_index[LAD21],lad_payment_mff[[#This Row],[LAD21]])</f>
        <v>1.065949934652622</v>
      </c>
      <c r="K236" s="90">
        <f>SUMIFS(gp_mff_index[Normalised Specialised MFF 
2027/28],gp_mff_index[LAD21],lad_payment_mff[[#This Row],[LAD21]])/SUMIFS(gp_mff_index[Registered population 2027/28],gp_mff_index[LAD21],lad_payment_mff[[#This Row],[LAD21]])</f>
        <v>1.0659954310835513</v>
      </c>
      <c r="L236" s="90">
        <f>SUMIFS(gp_mff_index[Normalised Specialised MFF 
2028/29],gp_mff_index[LAD21],lad_payment_mff[[#This Row],[LAD21]])/SUMIFS(gp_mff_index[Registered population 2028/29],gp_mff_index[LAD21],lad_payment_mff[[#This Row],[LAD21]])</f>
        <v>1.0660288746527746</v>
      </c>
    </row>
    <row r="237" spans="1:12" x14ac:dyDescent="0.2">
      <c r="A237" s="65" t="s">
        <v>243</v>
      </c>
      <c r="B237" s="35" t="s">
        <v>552</v>
      </c>
      <c r="C237" s="143">
        <v>1.1058888344150823</v>
      </c>
      <c r="D237" s="90">
        <f>SUMIFS(gp_mff_index[Normalised Non-spec MFF WP (base year)],gp_mff_index[LAD21],lad_payment_mff[[#This Row],[LAD21]])/SUMIFS(gp_mff_index[Registered population (base year)],gp_mff_index[LAD21],lad_payment_mff[[#This Row],[LAD21]])</f>
        <v>1.0404944829914859</v>
      </c>
      <c r="E237" s="90">
        <f>SUMIFS(gp_mff_index[Normalised Non-spec MFF WP 2026/27],gp_mff_index[LAD21],lad_payment_mff[[#This Row],[LAD21]])/SUMIFS(gp_mff_index[Registered population 2026/27],gp_mff_index[LAD21],lad_payment_mff[[#This Row],[LAD21]])</f>
        <v>1.0405477102646687</v>
      </c>
      <c r="F237" s="90">
        <f>SUMIFS(gp_mff_index[Normalised Non-spec MFF WP 2027/28],gp_mff_index[LAD21],lad_payment_mff[[#This Row],[LAD21]])/SUMIFS(gp_mff_index[Registered population 2027/28],gp_mff_index[LAD21],lad_payment_mff[[#This Row],[LAD21]])</f>
        <v>1.0405986658477981</v>
      </c>
      <c r="G237" s="96">
        <f>SUMIFS(gp_mff_index[Normalised Non-spec MFF WP 2028/29],gp_mff_index[LAD21],lad_payment_mff[[#This Row],[LAD21]])/SUMIFS(gp_mff_index[Registered population 2028/29],gp_mff_index[LAD21],lad_payment_mff[[#This Row],[LAD21]])</f>
        <v>1.0406357402424395</v>
      </c>
      <c r="H237" s="144">
        <v>1.1331753411211929</v>
      </c>
      <c r="I237" s="90">
        <f>SUMIFS(gp_mff_index[Normalised Specialised MFF 
(base year)],gp_mff_index[LAD21],lad_payment_mff[[#This Row],[LAD21]])/SUMIFS(gp_mff_index[Registered population (base year)],gp_mff_index[LAD21],lad_payment_mff[[#This Row],[LAD21]])</f>
        <v>1.0525447138948947</v>
      </c>
      <c r="J237" s="90">
        <f>SUMIFS(gp_mff_index[Normalised Specialised MFF 
2026/27],gp_mff_index[LAD21],lad_payment_mff[[#This Row],[LAD21]])/SUMIFS(gp_mff_index[Registered population 2026/27],gp_mff_index[LAD21],lad_payment_mff[[#This Row],[LAD21]])</f>
        <v>1.0525908500599808</v>
      </c>
      <c r="K237" s="90">
        <f>SUMIFS(gp_mff_index[Normalised Specialised MFF 
2027/28],gp_mff_index[LAD21],lad_payment_mff[[#This Row],[LAD21]])/SUMIFS(gp_mff_index[Registered population 2027/28],gp_mff_index[LAD21],lad_payment_mff[[#This Row],[LAD21]])</f>
        <v>1.0526357763040282</v>
      </c>
      <c r="L237" s="90">
        <f>SUMIFS(gp_mff_index[Normalised Specialised MFF 
2028/29],gp_mff_index[LAD21],lad_payment_mff[[#This Row],[LAD21]])/SUMIFS(gp_mff_index[Registered population 2028/29],gp_mff_index[LAD21],lad_payment_mff[[#This Row],[LAD21]])</f>
        <v>1.0526688007396177</v>
      </c>
    </row>
    <row r="238" spans="1:12" x14ac:dyDescent="0.2">
      <c r="A238" s="65" t="s">
        <v>242</v>
      </c>
      <c r="B238" s="35" t="s">
        <v>551</v>
      </c>
      <c r="C238" s="143">
        <v>1.1007004052642877</v>
      </c>
      <c r="D238" s="90">
        <f>SUMIFS(gp_mff_index[Normalised Non-spec MFF WP (base year)],gp_mff_index[LAD21],lad_payment_mff[[#This Row],[LAD21]])/SUMIFS(gp_mff_index[Registered population (base year)],gp_mff_index[LAD21],lad_payment_mff[[#This Row],[LAD21]])</f>
        <v>1.0356128604099106</v>
      </c>
      <c r="E238" s="90">
        <f>SUMIFS(gp_mff_index[Normalised Non-spec MFF WP 2026/27],gp_mff_index[LAD21],lad_payment_mff[[#This Row],[LAD21]])/SUMIFS(gp_mff_index[Registered population 2026/27],gp_mff_index[LAD21],lad_payment_mff[[#This Row],[LAD21]])</f>
        <v>1.0356658379600403</v>
      </c>
      <c r="F238" s="90">
        <f>SUMIFS(gp_mff_index[Normalised Non-spec MFF WP 2027/28],gp_mff_index[LAD21],lad_payment_mff[[#This Row],[LAD21]])/SUMIFS(gp_mff_index[Registered population 2027/28],gp_mff_index[LAD21],lad_payment_mff[[#This Row],[LAD21]])</f>
        <v>1.0357165544780647</v>
      </c>
      <c r="G238" s="96">
        <f>SUMIFS(gp_mff_index[Normalised Non-spec MFF WP 2028/29],gp_mff_index[LAD21],lad_payment_mff[[#This Row],[LAD21]])/SUMIFS(gp_mff_index[Registered population 2028/29],gp_mff_index[LAD21],lad_payment_mff[[#This Row],[LAD21]])</f>
        <v>1.0357534549330951</v>
      </c>
      <c r="H238" s="144">
        <v>1.1351544896893346</v>
      </c>
      <c r="I238" s="90">
        <f>SUMIFS(gp_mff_index[Normalised Specialised MFF 
(base year)],gp_mff_index[LAD21],lad_payment_mff[[#This Row],[LAD21]])/SUMIFS(gp_mff_index[Registered population (base year)],gp_mff_index[LAD21],lad_payment_mff[[#This Row],[LAD21]])</f>
        <v>1.0543830369573686</v>
      </c>
      <c r="J238" s="90">
        <f>SUMIFS(gp_mff_index[Normalised Specialised MFF 
2026/27],gp_mff_index[LAD21],lad_payment_mff[[#This Row],[LAD21]])/SUMIFS(gp_mff_index[Registered population 2026/27],gp_mff_index[LAD21],lad_payment_mff[[#This Row],[LAD21]])</f>
        <v>1.0544292537016207</v>
      </c>
      <c r="K238" s="90">
        <f>SUMIFS(gp_mff_index[Normalised Specialised MFF 
2027/28],gp_mff_index[LAD21],lad_payment_mff[[#This Row],[LAD21]])/SUMIFS(gp_mff_index[Registered population 2027/28],gp_mff_index[LAD21],lad_payment_mff[[#This Row],[LAD21]])</f>
        <v>1.0544742584116484</v>
      </c>
      <c r="L238" s="90">
        <f>SUMIFS(gp_mff_index[Normalised Specialised MFF 
2028/29],gp_mff_index[LAD21],lad_payment_mff[[#This Row],[LAD21]])/SUMIFS(gp_mff_index[Registered population 2028/29],gp_mff_index[LAD21],lad_payment_mff[[#This Row],[LAD21]])</f>
        <v>1.0545073405260992</v>
      </c>
    </row>
    <row r="239" spans="1:12" x14ac:dyDescent="0.2">
      <c r="A239" s="65" t="s">
        <v>241</v>
      </c>
      <c r="B239" s="35" t="s">
        <v>550</v>
      </c>
      <c r="C239" s="143">
        <v>1.0965739991075985</v>
      </c>
      <c r="D239" s="90">
        <f>SUMIFS(gp_mff_index[Normalised Non-spec MFF WP (base year)],gp_mff_index[LAD21],lad_payment_mff[[#This Row],[LAD21]])/SUMIFS(gp_mff_index[Registered population (base year)],gp_mff_index[LAD21],lad_payment_mff[[#This Row],[LAD21]])</f>
        <v>1.0317304603828881</v>
      </c>
      <c r="E239" s="90">
        <f>SUMIFS(gp_mff_index[Normalised Non-spec MFF WP 2026/27],gp_mff_index[LAD21],lad_payment_mff[[#This Row],[LAD21]])/SUMIFS(gp_mff_index[Registered population 2026/27],gp_mff_index[LAD21],lad_payment_mff[[#This Row],[LAD21]])</f>
        <v>1.0317832393259434</v>
      </c>
      <c r="F239" s="90">
        <f>SUMIFS(gp_mff_index[Normalised Non-spec MFF WP 2027/28],gp_mff_index[LAD21],lad_payment_mff[[#This Row],[LAD21]])/SUMIFS(gp_mff_index[Registered population 2027/28],gp_mff_index[LAD21],lad_payment_mff[[#This Row],[LAD21]])</f>
        <v>1.0318337657132535</v>
      </c>
      <c r="G239" s="96">
        <f>SUMIFS(gp_mff_index[Normalised Non-spec MFF WP 2028/29],gp_mff_index[LAD21],lad_payment_mff[[#This Row],[LAD21]])/SUMIFS(gp_mff_index[Registered population 2028/29],gp_mff_index[LAD21],lad_payment_mff[[#This Row],[LAD21]])</f>
        <v>1.0318705278324924</v>
      </c>
      <c r="H239" s="144">
        <v>1.1263463520984636</v>
      </c>
      <c r="I239" s="90">
        <f>SUMIFS(gp_mff_index[Normalised Specialised MFF 
(base year)],gp_mff_index[LAD21],lad_payment_mff[[#This Row],[LAD21]])/SUMIFS(gp_mff_index[Registered population (base year)],gp_mff_index[LAD21],lad_payment_mff[[#This Row],[LAD21]])</f>
        <v>1.0462016387887871</v>
      </c>
      <c r="J239" s="90">
        <f>SUMIFS(gp_mff_index[Normalised Specialised MFF 
2026/27],gp_mff_index[LAD21],lad_payment_mff[[#This Row],[LAD21]])/SUMIFS(gp_mff_index[Registered population 2026/27],gp_mff_index[LAD21],lad_payment_mff[[#This Row],[LAD21]])</f>
        <v>1.0462474969180293</v>
      </c>
      <c r="K239" s="90">
        <f>SUMIFS(gp_mff_index[Normalised Specialised MFF 
2027/28],gp_mff_index[LAD21],lad_payment_mff[[#This Row],[LAD21]])/SUMIFS(gp_mff_index[Registered population 2027/28],gp_mff_index[LAD21],lad_payment_mff[[#This Row],[LAD21]])</f>
        <v>1.0462921524177193</v>
      </c>
      <c r="L239" s="90">
        <f>SUMIFS(gp_mff_index[Normalised Specialised MFF 
2028/29],gp_mff_index[LAD21],lad_payment_mff[[#This Row],[LAD21]])/SUMIFS(gp_mff_index[Registered population 2028/29],gp_mff_index[LAD21],lad_payment_mff[[#This Row],[LAD21]])</f>
        <v>1.0463249778342332</v>
      </c>
    </row>
    <row r="240" spans="1:12" x14ac:dyDescent="0.2">
      <c r="A240" s="65" t="s">
        <v>240</v>
      </c>
      <c r="B240" s="35" t="s">
        <v>549</v>
      </c>
      <c r="C240" s="143">
        <v>1.0290067611708267</v>
      </c>
      <c r="D240" s="90">
        <f>SUMIFS(gp_mff_index[Normalised Non-spec MFF WP (base year)],gp_mff_index[LAD21],lad_payment_mff[[#This Row],[LAD21]])/SUMIFS(gp_mff_index[Registered population (base year)],gp_mff_index[LAD21],lad_payment_mff[[#This Row],[LAD21]])</f>
        <v>0.96815866535579531</v>
      </c>
      <c r="E240" s="90">
        <f>SUMIFS(gp_mff_index[Normalised Non-spec MFF WP 2026/27],gp_mff_index[LAD21],lad_payment_mff[[#This Row],[LAD21]])/SUMIFS(gp_mff_index[Registered population 2026/27],gp_mff_index[LAD21],lad_payment_mff[[#This Row],[LAD21]])</f>
        <v>0.96820819223614707</v>
      </c>
      <c r="F240" s="90">
        <f>SUMIFS(gp_mff_index[Normalised Non-spec MFF WP 2027/28],gp_mff_index[LAD21],lad_payment_mff[[#This Row],[LAD21]])/SUMIFS(gp_mff_index[Registered population 2027/28],gp_mff_index[LAD21],lad_payment_mff[[#This Row],[LAD21]])</f>
        <v>0.96825560535573862</v>
      </c>
      <c r="G240" s="96">
        <f>SUMIFS(gp_mff_index[Normalised Non-spec MFF WP 2028/29],gp_mff_index[LAD21],lad_payment_mff[[#This Row],[LAD21]])/SUMIFS(gp_mff_index[Registered population 2028/29],gp_mff_index[LAD21],lad_payment_mff[[#This Row],[LAD21]])</f>
        <v>0.96829010231561852</v>
      </c>
      <c r="H240" s="144">
        <v>1.0900904547160859</v>
      </c>
      <c r="I240" s="90">
        <f>SUMIFS(gp_mff_index[Normalised Specialised MFF 
(base year)],gp_mff_index[LAD21],lad_payment_mff[[#This Row],[LAD21]])/SUMIFS(gp_mff_index[Registered population (base year)],gp_mff_index[LAD21],lad_payment_mff[[#This Row],[LAD21]])</f>
        <v>1.0125255149335155</v>
      </c>
      <c r="J240" s="90">
        <f>SUMIFS(gp_mff_index[Normalised Specialised MFF 
2026/27],gp_mff_index[LAD21],lad_payment_mff[[#This Row],[LAD21]])/SUMIFS(gp_mff_index[Registered population 2026/27],gp_mff_index[LAD21],lad_payment_mff[[#This Row],[LAD21]])</f>
        <v>1.012569896938095</v>
      </c>
      <c r="K240" s="90">
        <f>SUMIFS(gp_mff_index[Normalised Specialised MFF 
2027/28],gp_mff_index[LAD21],lad_payment_mff[[#This Row],[LAD21]])/SUMIFS(gp_mff_index[Registered population 2027/28],gp_mff_index[LAD21],lad_payment_mff[[#This Row],[LAD21]])</f>
        <v>1.0126131150244966</v>
      </c>
      <c r="L240" s="90">
        <f>SUMIFS(gp_mff_index[Normalised Specialised MFF 
2028/29],gp_mff_index[LAD21],lad_payment_mff[[#This Row],[LAD21]])/SUMIFS(gp_mff_index[Registered population 2028/29],gp_mff_index[LAD21],lad_payment_mff[[#This Row],[LAD21]])</f>
        <v>1.0126448838255837</v>
      </c>
    </row>
    <row r="241" spans="1:12" x14ac:dyDescent="0.2">
      <c r="A241" s="65" t="s">
        <v>239</v>
      </c>
      <c r="B241" s="35" t="s">
        <v>548</v>
      </c>
      <c r="C241" s="143">
        <v>1.0432408159755107</v>
      </c>
      <c r="D241" s="90">
        <f>SUMIFS(gp_mff_index[Normalised Non-spec MFF WP (base year)],gp_mff_index[LAD21],lad_payment_mff[[#This Row],[LAD21]])/SUMIFS(gp_mff_index[Registered population (base year)],gp_mff_index[LAD21],lad_payment_mff[[#This Row],[LAD21]])</f>
        <v>0.98155102002470473</v>
      </c>
      <c r="E241" s="90">
        <f>SUMIFS(gp_mff_index[Normalised Non-spec MFF WP 2026/27],gp_mff_index[LAD21],lad_payment_mff[[#This Row],[LAD21]])/SUMIFS(gp_mff_index[Registered population 2026/27],gp_mff_index[LAD21],lad_payment_mff[[#This Row],[LAD21]])</f>
        <v>0.98160123200097171</v>
      </c>
      <c r="F241" s="90">
        <f>SUMIFS(gp_mff_index[Normalised Non-spec MFF WP 2027/28],gp_mff_index[LAD21],lad_payment_mff[[#This Row],[LAD21]])/SUMIFS(gp_mff_index[Registered population 2027/28],gp_mff_index[LAD21],lad_payment_mff[[#This Row],[LAD21]])</f>
        <v>0.98164930097722869</v>
      </c>
      <c r="G241" s="96">
        <f>SUMIFS(gp_mff_index[Normalised Non-spec MFF WP 2028/29],gp_mff_index[LAD21],lad_payment_mff[[#This Row],[LAD21]])/SUMIFS(gp_mff_index[Registered population 2028/29],gp_mff_index[LAD21],lad_payment_mff[[#This Row],[LAD21]])</f>
        <v>0.9816842751269903</v>
      </c>
      <c r="H241" s="144">
        <v>1.0887992073735635</v>
      </c>
      <c r="I241" s="90">
        <f>SUMIFS(gp_mff_index[Normalised Specialised MFF 
(base year)],gp_mff_index[LAD21],lad_payment_mff[[#This Row],[LAD21]])/SUMIFS(gp_mff_index[Registered population (base year)],gp_mff_index[LAD21],lad_payment_mff[[#This Row],[LAD21]])</f>
        <v>1.0113261457667304</v>
      </c>
      <c r="J241" s="90">
        <f>SUMIFS(gp_mff_index[Normalised Specialised MFF 
2026/27],gp_mff_index[LAD21],lad_payment_mff[[#This Row],[LAD21]])/SUMIFS(gp_mff_index[Registered population 2026/27],gp_mff_index[LAD21],lad_payment_mff[[#This Row],[LAD21]])</f>
        <v>1.0113704751993915</v>
      </c>
      <c r="K241" s="90">
        <f>SUMIFS(gp_mff_index[Normalised Specialised MFF 
2027/28],gp_mff_index[LAD21],lad_payment_mff[[#This Row],[LAD21]])/SUMIFS(gp_mff_index[Registered population 2027/28],gp_mff_index[LAD21],lad_payment_mff[[#This Row],[LAD21]])</f>
        <v>1.0114136420925757</v>
      </c>
      <c r="L241" s="90">
        <f>SUMIFS(gp_mff_index[Normalised Specialised MFF 
2028/29],gp_mff_index[LAD21],lad_payment_mff[[#This Row],[LAD21]])/SUMIFS(gp_mff_index[Registered population 2028/29],gp_mff_index[LAD21],lad_payment_mff[[#This Row],[LAD21]])</f>
        <v>1.01144537326249</v>
      </c>
    </row>
    <row r="242" spans="1:12" x14ac:dyDescent="0.2">
      <c r="A242" s="65" t="s">
        <v>238</v>
      </c>
      <c r="B242" s="35" t="s">
        <v>547</v>
      </c>
      <c r="C242" s="143">
        <v>1.0287122134796556</v>
      </c>
      <c r="D242" s="90">
        <f>SUMIFS(gp_mff_index[Normalised Non-spec MFF WP (base year)],gp_mff_index[LAD21],lad_payment_mff[[#This Row],[LAD21]])/SUMIFS(gp_mff_index[Registered population (base year)],gp_mff_index[LAD21],lad_payment_mff[[#This Row],[LAD21]])</f>
        <v>0.96788153510716368</v>
      </c>
      <c r="E242" s="90">
        <f>SUMIFS(gp_mff_index[Normalised Non-spec MFF WP 2026/27],gp_mff_index[LAD21],lad_payment_mff[[#This Row],[LAD21]])/SUMIFS(gp_mff_index[Registered population 2026/27],gp_mff_index[LAD21],lad_payment_mff[[#This Row],[LAD21]])</f>
        <v>0.96793104781070982</v>
      </c>
      <c r="F242" s="90">
        <f>SUMIFS(gp_mff_index[Normalised Non-spec MFF WP 2027/28],gp_mff_index[LAD21],lad_payment_mff[[#This Row],[LAD21]])/SUMIFS(gp_mff_index[Registered population 2027/28],gp_mff_index[LAD21],lad_payment_mff[[#This Row],[LAD21]])</f>
        <v>0.96797844735855065</v>
      </c>
      <c r="G242" s="96">
        <f>SUMIFS(gp_mff_index[Normalised Non-spec MFF WP 2028/29],gp_mff_index[LAD21],lad_payment_mff[[#This Row],[LAD21]])/SUMIFS(gp_mff_index[Registered population 2028/29],gp_mff_index[LAD21],lad_payment_mff[[#This Row],[LAD21]])</f>
        <v>0.96801293444385661</v>
      </c>
      <c r="H242" s="144">
        <v>1.0442420954934524</v>
      </c>
      <c r="I242" s="90">
        <f>SUMIFS(gp_mff_index[Normalised Specialised MFF 
(base year)],gp_mff_index[LAD21],lad_payment_mff[[#This Row],[LAD21]])/SUMIFS(gp_mff_index[Registered population (base year)],gp_mff_index[LAD21],lad_payment_mff[[#This Row],[LAD21]])</f>
        <v>0.96993947693096816</v>
      </c>
      <c r="J242" s="90">
        <f>SUMIFS(gp_mff_index[Normalised Specialised MFF 
2026/27],gp_mff_index[LAD21],lad_payment_mff[[#This Row],[LAD21]])/SUMIFS(gp_mff_index[Registered population 2026/27],gp_mff_index[LAD21],lad_payment_mff[[#This Row],[LAD21]])</f>
        <v>0.96998199226284931</v>
      </c>
      <c r="K242" s="90">
        <f>SUMIFS(gp_mff_index[Normalised Specialised MFF 
2027/28],gp_mff_index[LAD21],lad_payment_mff[[#This Row],[LAD21]])/SUMIFS(gp_mff_index[Registered population 2027/28],gp_mff_index[LAD21],lad_payment_mff[[#This Row],[LAD21]])</f>
        <v>0.97002339263005277</v>
      </c>
      <c r="L242" s="90">
        <f>SUMIFS(gp_mff_index[Normalised Specialised MFF 
2028/29],gp_mff_index[LAD21],lad_payment_mff[[#This Row],[LAD21]])/SUMIFS(gp_mff_index[Registered population 2028/29],gp_mff_index[LAD21],lad_payment_mff[[#This Row],[LAD21]])</f>
        <v>0.97005382525999806</v>
      </c>
    </row>
    <row r="243" spans="1:12" x14ac:dyDescent="0.2">
      <c r="A243" s="65" t="s">
        <v>237</v>
      </c>
      <c r="B243" s="35" t="s">
        <v>546</v>
      </c>
      <c r="C243" s="143">
        <v>1.0374173238180784</v>
      </c>
      <c r="D243" s="90">
        <f>SUMIFS(gp_mff_index[Normalised Non-spec MFF WP (base year)],gp_mff_index[LAD21],lad_payment_mff[[#This Row],[LAD21]])/SUMIFS(gp_mff_index[Registered population (base year)],gp_mff_index[LAD21],lad_payment_mff[[#This Row],[LAD21]])</f>
        <v>0.97607188751790264</v>
      </c>
      <c r="E243" s="90">
        <f>SUMIFS(gp_mff_index[Normalised Non-spec MFF WP 2026/27],gp_mff_index[LAD21],lad_payment_mff[[#This Row],[LAD21]])/SUMIFS(gp_mff_index[Registered population 2026/27],gp_mff_index[LAD21],lad_payment_mff[[#This Row],[LAD21]])</f>
        <v>0.97612181920505059</v>
      </c>
      <c r="F243" s="90">
        <f>SUMIFS(gp_mff_index[Normalised Non-spec MFF WP 2027/28],gp_mff_index[LAD21],lad_payment_mff[[#This Row],[LAD21]])/SUMIFS(gp_mff_index[Registered population 2027/28],gp_mff_index[LAD21],lad_payment_mff[[#This Row],[LAD21]])</f>
        <v>0.97616961985466399</v>
      </c>
      <c r="G243" s="96">
        <f>SUMIFS(gp_mff_index[Normalised Non-spec MFF WP 2028/29],gp_mff_index[LAD21],lad_payment_mff[[#This Row],[LAD21]])/SUMIFS(gp_mff_index[Registered population 2028/29],gp_mff_index[LAD21],lad_payment_mff[[#This Row],[LAD21]])</f>
        <v>0.97620439877463605</v>
      </c>
      <c r="H243" s="144">
        <v>1.0396011335936708</v>
      </c>
      <c r="I243" s="90">
        <f>SUMIFS(gp_mff_index[Normalised Specialised MFF 
(base year)],gp_mff_index[LAD21],lad_payment_mff[[#This Row],[LAD21]])/SUMIFS(gp_mff_index[Registered population (base year)],gp_mff_index[LAD21],lad_payment_mff[[#This Row],[LAD21]])</f>
        <v>0.96562874077413485</v>
      </c>
      <c r="J243" s="90">
        <f>SUMIFS(gp_mff_index[Normalised Specialised MFF 
2026/27],gp_mff_index[LAD21],lad_payment_mff[[#This Row],[LAD21]])/SUMIFS(gp_mff_index[Registered population 2026/27],gp_mff_index[LAD21],lad_payment_mff[[#This Row],[LAD21]])</f>
        <v>0.96567106715363049</v>
      </c>
      <c r="K243" s="90">
        <f>SUMIFS(gp_mff_index[Normalised Specialised MFF 
2027/28],gp_mff_index[LAD21],lad_payment_mff[[#This Row],[LAD21]])/SUMIFS(gp_mff_index[Registered population 2027/28],gp_mff_index[LAD21],lad_payment_mff[[#This Row],[LAD21]])</f>
        <v>0.96571228352372496</v>
      </c>
      <c r="L243" s="90">
        <f>SUMIFS(gp_mff_index[Normalised Specialised MFF 
2028/29],gp_mff_index[LAD21],lad_payment_mff[[#This Row],[LAD21]])/SUMIFS(gp_mff_index[Registered population 2028/29],gp_mff_index[LAD21],lad_payment_mff[[#This Row],[LAD21]])</f>
        <v>0.96574258090086273</v>
      </c>
    </row>
    <row r="244" spans="1:12" x14ac:dyDescent="0.2">
      <c r="A244" s="65" t="s">
        <v>236</v>
      </c>
      <c r="B244" s="35" t="s">
        <v>545</v>
      </c>
      <c r="C244" s="143">
        <v>1.039160655828917</v>
      </c>
      <c r="D244" s="90">
        <f>SUMIFS(gp_mff_index[Normalised Non-spec MFF WP (base year)],gp_mff_index[LAD21],lad_payment_mff[[#This Row],[LAD21]])/SUMIFS(gp_mff_index[Registered population (base year)],gp_mff_index[LAD21],lad_payment_mff[[#This Row],[LAD21]])</f>
        <v>0.97771213134969803</v>
      </c>
      <c r="E244" s="90">
        <f>SUMIFS(gp_mff_index[Normalised Non-spec MFF WP 2026/27],gp_mff_index[LAD21],lad_payment_mff[[#This Row],[LAD21]])/SUMIFS(gp_mff_index[Registered population 2026/27],gp_mff_index[LAD21],lad_payment_mff[[#This Row],[LAD21]])</f>
        <v>0.97776214694474495</v>
      </c>
      <c r="F244" s="90">
        <f>SUMIFS(gp_mff_index[Normalised Non-spec MFF WP 2027/28],gp_mff_index[LAD21],lad_payment_mff[[#This Row],[LAD21]])/SUMIFS(gp_mff_index[Registered population 2027/28],gp_mff_index[LAD21],lad_payment_mff[[#This Row],[LAD21]])</f>
        <v>0.97781002792114857</v>
      </c>
      <c r="G244" s="96">
        <f>SUMIFS(gp_mff_index[Normalised Non-spec MFF WP 2028/29],gp_mff_index[LAD21],lad_payment_mff[[#This Row],[LAD21]])/SUMIFS(gp_mff_index[Registered population 2028/29],gp_mff_index[LAD21],lad_payment_mff[[#This Row],[LAD21]])</f>
        <v>0.97784486528549264</v>
      </c>
      <c r="H244" s="144">
        <v>1.0400201066053196</v>
      </c>
      <c r="I244" s="90">
        <f>SUMIFS(gp_mff_index[Normalised Specialised MFF 
(base year)],gp_mff_index[LAD21],lad_payment_mff[[#This Row],[LAD21]])/SUMIFS(gp_mff_index[Registered population (base year)],gp_mff_index[LAD21],lad_payment_mff[[#This Row],[LAD21]])</f>
        <v>0.96601790193275916</v>
      </c>
      <c r="J244" s="90">
        <f>SUMIFS(gp_mff_index[Normalised Specialised MFF 
2026/27],gp_mff_index[LAD21],lad_payment_mff[[#This Row],[LAD21]])/SUMIFS(gp_mff_index[Registered population 2026/27],gp_mff_index[LAD21],lad_payment_mff[[#This Row],[LAD21]])</f>
        <v>0.96606024537034596</v>
      </c>
      <c r="K244" s="90">
        <f>SUMIFS(gp_mff_index[Normalised Specialised MFF 
2027/28],gp_mff_index[LAD21],lad_payment_mff[[#This Row],[LAD21]])/SUMIFS(gp_mff_index[Registered population 2027/28],gp_mff_index[LAD21],lad_payment_mff[[#This Row],[LAD21]])</f>
        <v>0.96610147835118265</v>
      </c>
      <c r="L244" s="90">
        <f>SUMIFS(gp_mff_index[Normalised Specialised MFF 
2028/29],gp_mff_index[LAD21],lad_payment_mff[[#This Row],[LAD21]])/SUMIFS(gp_mff_index[Registered population 2028/29],gp_mff_index[LAD21],lad_payment_mff[[#This Row],[LAD21]])</f>
        <v>0.96613178793856513</v>
      </c>
    </row>
    <row r="245" spans="1:12" x14ac:dyDescent="0.2">
      <c r="A245" s="65" t="s">
        <v>235</v>
      </c>
      <c r="B245" s="35" t="s">
        <v>544</v>
      </c>
      <c r="C245" s="143">
        <v>1.0412471038670268</v>
      </c>
      <c r="D245" s="90">
        <f>SUMIFS(gp_mff_index[Normalised Non-spec MFF WP (base year)],gp_mff_index[LAD21],lad_payment_mff[[#This Row],[LAD21]])/SUMIFS(gp_mff_index[Registered population (base year)],gp_mff_index[LAD21],lad_payment_mff[[#This Row],[LAD21]])</f>
        <v>0.97967520178240652</v>
      </c>
      <c r="E245" s="90">
        <f>SUMIFS(gp_mff_index[Normalised Non-spec MFF WP 2026/27],gp_mff_index[LAD21],lad_payment_mff[[#This Row],[LAD21]])/SUMIFS(gp_mff_index[Registered population 2026/27],gp_mff_index[LAD21],lad_payment_mff[[#This Row],[LAD21]])</f>
        <v>0.97972531779978844</v>
      </c>
      <c r="F245" s="90">
        <f>SUMIFS(gp_mff_index[Normalised Non-spec MFF WP 2027/28],gp_mff_index[LAD21],lad_payment_mff[[#This Row],[LAD21]])/SUMIFS(gp_mff_index[Registered population 2027/28],gp_mff_index[LAD21],lad_payment_mff[[#This Row],[LAD21]])</f>
        <v>0.97977329491259579</v>
      </c>
      <c r="G245" s="96">
        <f>SUMIFS(gp_mff_index[Normalised Non-spec MFF WP 2028/29],gp_mff_index[LAD21],lad_payment_mff[[#This Row],[LAD21]])/SUMIFS(gp_mff_index[Registered population 2028/29],gp_mff_index[LAD21],lad_payment_mff[[#This Row],[LAD21]])</f>
        <v>0.97980820222411424</v>
      </c>
      <c r="H245" s="144">
        <v>1.0408156867106391</v>
      </c>
      <c r="I245" s="90">
        <f>SUMIFS(gp_mff_index[Normalised Specialised MFF 
(base year)],gp_mff_index[LAD21],lad_payment_mff[[#This Row],[LAD21]])/SUMIFS(gp_mff_index[Registered population (base year)],gp_mff_index[LAD21],lad_payment_mff[[#This Row],[LAD21]])</f>
        <v>0.96675687286157053</v>
      </c>
      <c r="J245" s="90">
        <f>SUMIFS(gp_mff_index[Normalised Specialised MFF 
2026/27],gp_mff_index[LAD21],lad_payment_mff[[#This Row],[LAD21]])/SUMIFS(gp_mff_index[Registered population 2026/27],gp_mff_index[LAD21],lad_payment_mff[[#This Row],[LAD21]])</f>
        <v>0.96679924869045064</v>
      </c>
      <c r="K245" s="90">
        <f>SUMIFS(gp_mff_index[Normalised Specialised MFF 
2027/28],gp_mff_index[LAD21],lad_payment_mff[[#This Row],[LAD21]])/SUMIFS(gp_mff_index[Registered population 2027/28],gp_mff_index[LAD21],lad_payment_mff[[#This Row],[LAD21]])</f>
        <v>0.96684051321311815</v>
      </c>
      <c r="L245" s="90">
        <f>SUMIFS(gp_mff_index[Normalised Specialised MFF 
2028/29],gp_mff_index[LAD21],lad_payment_mff[[#This Row],[LAD21]])/SUMIFS(gp_mff_index[Registered population 2028/29],gp_mff_index[LAD21],lad_payment_mff[[#This Row],[LAD21]])</f>
        <v>0.96687084598630768</v>
      </c>
    </row>
    <row r="246" spans="1:12" x14ac:dyDescent="0.2">
      <c r="A246" s="65" t="s">
        <v>234</v>
      </c>
      <c r="B246" s="35" t="s">
        <v>543</v>
      </c>
      <c r="C246" s="143">
        <v>1.0388704479776252</v>
      </c>
      <c r="D246" s="90">
        <f>SUMIFS(gp_mff_index[Normalised Non-spec MFF WP (base year)],gp_mff_index[LAD21],lad_payment_mff[[#This Row],[LAD21]])/SUMIFS(gp_mff_index[Registered population (base year)],gp_mff_index[LAD21],lad_payment_mff[[#This Row],[LAD21]])</f>
        <v>0.97743908431387294</v>
      </c>
      <c r="E246" s="90">
        <f>SUMIFS(gp_mff_index[Normalised Non-spec MFF WP 2026/27],gp_mff_index[LAD21],lad_payment_mff[[#This Row],[LAD21]])/SUMIFS(gp_mff_index[Registered population 2026/27],gp_mff_index[LAD21],lad_payment_mff[[#This Row],[LAD21]])</f>
        <v>0.97748908594099471</v>
      </c>
      <c r="F246" s="90">
        <f>SUMIFS(gp_mff_index[Normalised Non-spec MFF WP 2027/28],gp_mff_index[LAD21],lad_payment_mff[[#This Row],[LAD21]])/SUMIFS(gp_mff_index[Registered population 2027/28],gp_mff_index[LAD21],lad_payment_mff[[#This Row],[LAD21]])</f>
        <v>0.97753695354561021</v>
      </c>
      <c r="G246" s="96">
        <f>SUMIFS(gp_mff_index[Normalised Non-spec MFF WP 2028/29],gp_mff_index[LAD21],lad_payment_mff[[#This Row],[LAD21]])/SUMIFS(gp_mff_index[Registered population 2028/29],gp_mff_index[LAD21],lad_payment_mff[[#This Row],[LAD21]])</f>
        <v>0.97757178118087507</v>
      </c>
      <c r="H246" s="144">
        <v>1.0398681170988537</v>
      </c>
      <c r="I246" s="90">
        <f>SUMIFS(gp_mff_index[Normalised Specialised MFF 
(base year)],gp_mff_index[LAD21],lad_payment_mff[[#This Row],[LAD21]])/SUMIFS(gp_mff_index[Registered population (base year)],gp_mff_index[LAD21],lad_payment_mff[[#This Row],[LAD21]])</f>
        <v>0.96587672717736828</v>
      </c>
      <c r="J246" s="90">
        <f>SUMIFS(gp_mff_index[Normalised Specialised MFF 
2026/27],gp_mff_index[LAD21],lad_payment_mff[[#This Row],[LAD21]])/SUMIFS(gp_mff_index[Registered population 2026/27],gp_mff_index[LAD21],lad_payment_mff[[#This Row],[LAD21]])</f>
        <v>0.96591906442684605</v>
      </c>
      <c r="K246" s="90">
        <f>SUMIFS(gp_mff_index[Normalised Specialised MFF 
2027/28],gp_mff_index[LAD21],lad_payment_mff[[#This Row],[LAD21]])/SUMIFS(gp_mff_index[Registered population 2027/28],gp_mff_index[LAD21],lad_payment_mff[[#This Row],[LAD21]])</f>
        <v>0.96596029138185646</v>
      </c>
      <c r="L246" s="90">
        <f>SUMIFS(gp_mff_index[Normalised Specialised MFF 
2028/29],gp_mff_index[LAD21],lad_payment_mff[[#This Row],[LAD21]])/SUMIFS(gp_mff_index[Registered population 2028/29],gp_mff_index[LAD21],lad_payment_mff[[#This Row],[LAD21]])</f>
        <v>0.96599059653976782</v>
      </c>
    </row>
    <row r="247" spans="1:12" x14ac:dyDescent="0.2">
      <c r="A247" s="65" t="s">
        <v>233</v>
      </c>
      <c r="B247" s="35" t="s">
        <v>542</v>
      </c>
      <c r="C247" s="143">
        <v>1.0389587693235718</v>
      </c>
      <c r="D247" s="90">
        <f>SUMIFS(gp_mff_index[Normalised Non-spec MFF WP (base year)],gp_mff_index[LAD21],lad_payment_mff[[#This Row],[LAD21]])/SUMIFS(gp_mff_index[Registered population (base year)],gp_mff_index[LAD21],lad_payment_mff[[#This Row],[LAD21]])</f>
        <v>0.97752218296748794</v>
      </c>
      <c r="E247" s="90">
        <f>SUMIFS(gp_mff_index[Normalised Non-spec MFF WP 2026/27],gp_mff_index[LAD21],lad_payment_mff[[#This Row],[LAD21]])/SUMIFS(gp_mff_index[Registered population 2026/27],gp_mff_index[LAD21],lad_payment_mff[[#This Row],[LAD21]])</f>
        <v>0.9775721888455835</v>
      </c>
      <c r="F247" s="90">
        <f>SUMIFS(gp_mff_index[Normalised Non-spec MFF WP 2027/28],gp_mff_index[LAD21],lad_payment_mff[[#This Row],[LAD21]])/SUMIFS(gp_mff_index[Registered population 2027/28],gp_mff_index[LAD21],lad_payment_mff[[#This Row],[LAD21]])</f>
        <v>0.97762006051974493</v>
      </c>
      <c r="G247" s="96">
        <f>SUMIFS(gp_mff_index[Normalised Non-spec MFF WP 2028/29],gp_mff_index[LAD21],lad_payment_mff[[#This Row],[LAD21]])/SUMIFS(gp_mff_index[Registered population 2028/29],gp_mff_index[LAD21],lad_payment_mff[[#This Row],[LAD21]])</f>
        <v>0.97765489111593962</v>
      </c>
      <c r="H247" s="144">
        <v>1.0396684515079919</v>
      </c>
      <c r="I247" s="90">
        <f>SUMIFS(gp_mff_index[Normalised Specialised MFF 
(base year)],gp_mff_index[LAD21],lad_payment_mff[[#This Row],[LAD21]])/SUMIFS(gp_mff_index[Registered population (base year)],gp_mff_index[LAD21],lad_payment_mff[[#This Row],[LAD21]])</f>
        <v>0.96569126870983679</v>
      </c>
      <c r="J247" s="90">
        <f>SUMIFS(gp_mff_index[Normalised Specialised MFF 
2026/27],gp_mff_index[LAD21],lad_payment_mff[[#This Row],[LAD21]])/SUMIFS(gp_mff_index[Registered population 2026/27],gp_mff_index[LAD21],lad_payment_mff[[#This Row],[LAD21]])</f>
        <v>0.96573359783011825</v>
      </c>
      <c r="K247" s="90">
        <f>SUMIFS(gp_mff_index[Normalised Specialised MFF 
2027/28],gp_mff_index[LAD21],lad_payment_mff[[#This Row],[LAD21]])/SUMIFS(gp_mff_index[Registered population 2027/28],gp_mff_index[LAD21],lad_payment_mff[[#This Row],[LAD21]])</f>
        <v>0.96577481686912003</v>
      </c>
      <c r="L247" s="90">
        <f>SUMIFS(gp_mff_index[Normalised Specialised MFF 
2028/29],gp_mff_index[LAD21],lad_payment_mff[[#This Row],[LAD21]])/SUMIFS(gp_mff_index[Registered population 2028/29],gp_mff_index[LAD21],lad_payment_mff[[#This Row],[LAD21]])</f>
        <v>0.96580511620812304</v>
      </c>
    </row>
    <row r="248" spans="1:12" x14ac:dyDescent="0.2">
      <c r="A248" s="65" t="s">
        <v>232</v>
      </c>
      <c r="B248" s="35" t="s">
        <v>541</v>
      </c>
      <c r="C248" s="143">
        <v>1.0390764506611074</v>
      </c>
      <c r="D248" s="90">
        <f>SUMIFS(gp_mff_index[Normalised Non-spec MFF WP (base year)],gp_mff_index[LAD21],lad_payment_mff[[#This Row],[LAD21]])/SUMIFS(gp_mff_index[Registered population (base year)],gp_mff_index[LAD21],lad_payment_mff[[#This Row],[LAD21]])</f>
        <v>0.97763290547290227</v>
      </c>
      <c r="E248" s="90">
        <f>SUMIFS(gp_mff_index[Normalised Non-spec MFF WP 2026/27],gp_mff_index[LAD21],lad_payment_mff[[#This Row],[LAD21]])/SUMIFS(gp_mff_index[Registered population 2026/27],gp_mff_index[LAD21],lad_payment_mff[[#This Row],[LAD21]])</f>
        <v>0.97768291701509025</v>
      </c>
      <c r="F248" s="90">
        <f>SUMIFS(gp_mff_index[Normalised Non-spec MFF WP 2027/28],gp_mff_index[LAD21],lad_payment_mff[[#This Row],[LAD21]])/SUMIFS(gp_mff_index[Registered population 2027/28],gp_mff_index[LAD21],lad_payment_mff[[#This Row],[LAD21]])</f>
        <v>0.97773079411160435</v>
      </c>
      <c r="G248" s="96">
        <f>SUMIFS(gp_mff_index[Normalised Non-spec MFF WP 2028/29],gp_mff_index[LAD21],lad_payment_mff[[#This Row],[LAD21]])/SUMIFS(gp_mff_index[Registered population 2028/29],gp_mff_index[LAD21],lad_payment_mff[[#This Row],[LAD21]])</f>
        <v>0.97776562865301286</v>
      </c>
      <c r="H248" s="144">
        <v>1.039904901313955</v>
      </c>
      <c r="I248" s="90">
        <f>SUMIFS(gp_mff_index[Normalised Specialised MFF 
(base year)],gp_mff_index[LAD21],lad_payment_mff[[#This Row],[LAD21]])/SUMIFS(gp_mff_index[Registered population (base year)],gp_mff_index[LAD21],lad_payment_mff[[#This Row],[LAD21]])</f>
        <v>0.96591089402671149</v>
      </c>
      <c r="J248" s="90">
        <f>SUMIFS(gp_mff_index[Normalised Specialised MFF 
2026/27],gp_mff_index[LAD21],lad_payment_mff[[#This Row],[LAD21]])/SUMIFS(gp_mff_index[Registered population 2026/27],gp_mff_index[LAD21],lad_payment_mff[[#This Row],[LAD21]])</f>
        <v>0.9659532327738245</v>
      </c>
      <c r="K248" s="90">
        <f>SUMIFS(gp_mff_index[Normalised Specialised MFF 
2027/28],gp_mff_index[LAD21],lad_payment_mff[[#This Row],[LAD21]])/SUMIFS(gp_mff_index[Registered population 2027/28],gp_mff_index[LAD21],lad_payment_mff[[#This Row],[LAD21]])</f>
        <v>0.96599446118719123</v>
      </c>
      <c r="L248" s="90">
        <f>SUMIFS(gp_mff_index[Normalised Specialised MFF 
2028/29],gp_mff_index[LAD21],lad_payment_mff[[#This Row],[LAD21]])/SUMIFS(gp_mff_index[Registered population 2028/29],gp_mff_index[LAD21],lad_payment_mff[[#This Row],[LAD21]])</f>
        <v>0.96602476741711574</v>
      </c>
    </row>
    <row r="249" spans="1:12" x14ac:dyDescent="0.2">
      <c r="A249" s="65" t="s">
        <v>231</v>
      </c>
      <c r="B249" s="35" t="s">
        <v>540</v>
      </c>
      <c r="C249" s="143">
        <v>1.0398456092239519</v>
      </c>
      <c r="D249" s="90">
        <f>SUMIFS(gp_mff_index[Normalised Non-spec MFF WP (base year)],gp_mff_index[LAD21],lad_payment_mff[[#This Row],[LAD21]])/SUMIFS(gp_mff_index[Registered population (base year)],gp_mff_index[LAD21],lad_payment_mff[[#This Row],[LAD21]])</f>
        <v>0.97835658150278937</v>
      </c>
      <c r="E249" s="90">
        <f>SUMIFS(gp_mff_index[Normalised Non-spec MFF WP 2026/27],gp_mff_index[LAD21],lad_payment_mff[[#This Row],[LAD21]])/SUMIFS(gp_mff_index[Registered population 2026/27],gp_mff_index[LAD21],lad_payment_mff[[#This Row],[LAD21]])</f>
        <v>0.97840663006516482</v>
      </c>
      <c r="F249" s="90">
        <f>SUMIFS(gp_mff_index[Normalised Non-spec MFF WP 2027/28],gp_mff_index[LAD21],lad_payment_mff[[#This Row],[LAD21]])/SUMIFS(gp_mff_index[Registered population 2027/28],gp_mff_index[LAD21],lad_payment_mff[[#This Row],[LAD21]])</f>
        <v>0.97845454260188247</v>
      </c>
      <c r="G249" s="96">
        <f>SUMIFS(gp_mff_index[Normalised Non-spec MFF WP 2028/29],gp_mff_index[LAD21],lad_payment_mff[[#This Row],[LAD21]])/SUMIFS(gp_mff_index[Registered population 2028/29],gp_mff_index[LAD21],lad_payment_mff[[#This Row],[LAD21]])</f>
        <v>0.97848940292896169</v>
      </c>
      <c r="H249" s="144">
        <v>1.0401459073148653</v>
      </c>
      <c r="I249" s="90">
        <f>SUMIFS(gp_mff_index[Normalised Specialised MFF 
(base year)],gp_mff_index[LAD21],lad_payment_mff[[#This Row],[LAD21]])/SUMIFS(gp_mff_index[Registered population (base year)],gp_mff_index[LAD21],lad_payment_mff[[#This Row],[LAD21]])</f>
        <v>0.96613475134434812</v>
      </c>
      <c r="J249" s="90">
        <f>SUMIFS(gp_mff_index[Normalised Specialised MFF 
2026/27],gp_mff_index[LAD21],lad_payment_mff[[#This Row],[LAD21]])/SUMIFS(gp_mff_index[Registered population 2026/27],gp_mff_index[LAD21],lad_payment_mff[[#This Row],[LAD21]])</f>
        <v>0.96617709990379208</v>
      </c>
      <c r="K249" s="90">
        <f>SUMIFS(gp_mff_index[Normalised Specialised MFF 
2027/28],gp_mff_index[LAD21],lad_payment_mff[[#This Row],[LAD21]])/SUMIFS(gp_mff_index[Registered population 2027/28],gp_mff_index[LAD21],lad_payment_mff[[#This Row],[LAD21]])</f>
        <v>0.96621833787216505</v>
      </c>
      <c r="L249" s="90">
        <f>SUMIFS(gp_mff_index[Normalised Specialised MFF 
2028/29],gp_mff_index[LAD21],lad_payment_mff[[#This Row],[LAD21]])/SUMIFS(gp_mff_index[Registered population 2028/29],gp_mff_index[LAD21],lad_payment_mff[[#This Row],[LAD21]])</f>
        <v>0.96624865112579139</v>
      </c>
    </row>
    <row r="250" spans="1:12" x14ac:dyDescent="0.2">
      <c r="A250" s="65" t="s">
        <v>230</v>
      </c>
      <c r="B250" s="35" t="s">
        <v>539</v>
      </c>
      <c r="C250" s="143">
        <v>1.0394157534529196</v>
      </c>
      <c r="D250" s="90">
        <f>SUMIFS(gp_mff_index[Normalised Non-spec MFF WP (base year)],gp_mff_index[LAD21],lad_payment_mff[[#This Row],[LAD21]])/SUMIFS(gp_mff_index[Registered population (base year)],gp_mff_index[LAD21],lad_payment_mff[[#This Row],[LAD21]])</f>
        <v>0.97795214432581223</v>
      </c>
      <c r="E250" s="90">
        <f>SUMIFS(gp_mff_index[Normalised Non-spec MFF WP 2026/27],gp_mff_index[LAD21],lad_payment_mff[[#This Row],[LAD21]])/SUMIFS(gp_mff_index[Registered population 2026/27],gp_mff_index[LAD21],lad_payment_mff[[#This Row],[LAD21]])</f>
        <v>0.9780021721989014</v>
      </c>
      <c r="F250" s="90">
        <f>SUMIFS(gp_mff_index[Normalised Non-spec MFF WP 2027/28],gp_mff_index[LAD21],lad_payment_mff[[#This Row],[LAD21]])/SUMIFS(gp_mff_index[Registered population 2027/28],gp_mff_index[LAD21],lad_payment_mff[[#This Row],[LAD21]])</f>
        <v>0.97805006492933266</v>
      </c>
      <c r="G250" s="96">
        <f>SUMIFS(gp_mff_index[Normalised Non-spec MFF WP 2028/29],gp_mff_index[LAD21],lad_payment_mff[[#This Row],[LAD21]])/SUMIFS(gp_mff_index[Registered population 2028/29],gp_mff_index[LAD21],lad_payment_mff[[#This Row],[LAD21]])</f>
        <v>0.97808491084570248</v>
      </c>
      <c r="H250" s="144">
        <v>1.0403943265013762</v>
      </c>
      <c r="I250" s="90">
        <f>SUMIFS(gp_mff_index[Normalised Specialised MFF 
(base year)],gp_mff_index[LAD21],lad_payment_mff[[#This Row],[LAD21]])/SUMIFS(gp_mff_index[Registered population (base year)],gp_mff_index[LAD21],lad_payment_mff[[#This Row],[LAD21]])</f>
        <v>0.96636549436539998</v>
      </c>
      <c r="J250" s="90">
        <f>SUMIFS(gp_mff_index[Normalised Specialised MFF 
2026/27],gp_mff_index[LAD21],lad_payment_mff[[#This Row],[LAD21]])/SUMIFS(gp_mff_index[Registered population 2026/27],gp_mff_index[LAD21],lad_payment_mff[[#This Row],[LAD21]])</f>
        <v>0.96640785303899612</v>
      </c>
      <c r="K250" s="90">
        <f>SUMIFS(gp_mff_index[Normalised Specialised MFF 
2027/28],gp_mff_index[LAD21],lad_payment_mff[[#This Row],[LAD21]])/SUMIFS(gp_mff_index[Registered population 2027/28],gp_mff_index[LAD21],lad_payment_mff[[#This Row],[LAD21]])</f>
        <v>0.96644910085627778</v>
      </c>
      <c r="L250" s="90">
        <f>SUMIFS(gp_mff_index[Normalised Specialised MFF 
2028/29],gp_mff_index[LAD21],lad_payment_mff[[#This Row],[LAD21]])/SUMIFS(gp_mff_index[Registered population 2028/29],gp_mff_index[LAD21],lad_payment_mff[[#This Row],[LAD21]])</f>
        <v>0.96647942134965137</v>
      </c>
    </row>
    <row r="251" spans="1:12" x14ac:dyDescent="0.2">
      <c r="A251" s="65" t="s">
        <v>229</v>
      </c>
      <c r="B251" s="35" t="s">
        <v>538</v>
      </c>
      <c r="C251" s="143">
        <v>1.0411227635228115</v>
      </c>
      <c r="D251" s="90">
        <f>SUMIFS(gp_mff_index[Normalised Non-spec MFF WP (base year)],gp_mff_index[LAD21],lad_payment_mff[[#This Row],[LAD21]])/SUMIFS(gp_mff_index[Registered population (base year)],gp_mff_index[LAD21],lad_payment_mff[[#This Row],[LAD21]])</f>
        <v>0.97955821403631138</v>
      </c>
      <c r="E251" s="90">
        <f>SUMIFS(gp_mff_index[Normalised Non-spec MFF WP 2026/27],gp_mff_index[LAD21],lad_payment_mff[[#This Row],[LAD21]])/SUMIFS(gp_mff_index[Registered population 2026/27],gp_mff_index[LAD21],lad_payment_mff[[#This Row],[LAD21]])</f>
        <v>0.9796083240690987</v>
      </c>
      <c r="F251" s="90">
        <f>SUMIFS(gp_mff_index[Normalised Non-spec MFF WP 2027/28],gp_mff_index[LAD21],lad_payment_mff[[#This Row],[LAD21]])/SUMIFS(gp_mff_index[Registered population 2027/28],gp_mff_index[LAD21],lad_payment_mff[[#This Row],[LAD21]])</f>
        <v>0.9796562954527267</v>
      </c>
      <c r="G251" s="96">
        <f>SUMIFS(gp_mff_index[Normalised Non-spec MFF WP 2028/29],gp_mff_index[LAD21],lad_payment_mff[[#This Row],[LAD21]])/SUMIFS(gp_mff_index[Registered population 2028/29],gp_mff_index[LAD21],lad_payment_mff[[#This Row],[LAD21]])</f>
        <v>0.97969119859579379</v>
      </c>
      <c r="H251" s="144">
        <v>1.0405275269403069</v>
      </c>
      <c r="I251" s="90">
        <f>SUMIFS(gp_mff_index[Normalised Specialised MFF 
(base year)],gp_mff_index[LAD21],lad_payment_mff[[#This Row],[LAD21]])/SUMIFS(gp_mff_index[Registered population (base year)],gp_mff_index[LAD21],lad_payment_mff[[#This Row],[LAD21]])</f>
        <v>0.96648921698165957</v>
      </c>
      <c r="J251" s="90">
        <f>SUMIFS(gp_mff_index[Normalised Specialised MFF 
2026/27],gp_mff_index[LAD21],lad_payment_mff[[#This Row],[LAD21]])/SUMIFS(gp_mff_index[Registered population 2026/27],gp_mff_index[LAD21],lad_payment_mff[[#This Row],[LAD21]])</f>
        <v>0.96653158107838699</v>
      </c>
      <c r="K251" s="90">
        <f>SUMIFS(gp_mff_index[Normalised Specialised MFF 
2027/28],gp_mff_index[LAD21],lad_payment_mff[[#This Row],[LAD21]])/SUMIFS(gp_mff_index[Registered population 2027/28],gp_mff_index[LAD21],lad_payment_mff[[#This Row],[LAD21]])</f>
        <v>0.96657283417657736</v>
      </c>
      <c r="L251" s="90">
        <f>SUMIFS(gp_mff_index[Normalised Specialised MFF 
2028/29],gp_mff_index[LAD21],lad_payment_mff[[#This Row],[LAD21]])/SUMIFS(gp_mff_index[Registered population 2028/29],gp_mff_index[LAD21],lad_payment_mff[[#This Row],[LAD21]])</f>
        <v>0.96660315855184742</v>
      </c>
    </row>
    <row r="252" spans="1:12" x14ac:dyDescent="0.2">
      <c r="A252" s="65" t="s">
        <v>228</v>
      </c>
      <c r="B252" s="35" t="s">
        <v>537</v>
      </c>
      <c r="C252" s="143">
        <v>1.0332363746820807</v>
      </c>
      <c r="D252" s="90">
        <f>SUMIFS(gp_mff_index[Normalised Non-spec MFF WP (base year)],gp_mff_index[LAD21],lad_payment_mff[[#This Row],[LAD21]])/SUMIFS(gp_mff_index[Registered population (base year)],gp_mff_index[LAD21],lad_payment_mff[[#This Row],[LAD21]])</f>
        <v>0.97213816979303369</v>
      </c>
      <c r="E252" s="90">
        <f>SUMIFS(gp_mff_index[Normalised Non-spec MFF WP 2026/27],gp_mff_index[LAD21],lad_payment_mff[[#This Row],[LAD21]])/SUMIFS(gp_mff_index[Registered population 2026/27],gp_mff_index[LAD21],lad_payment_mff[[#This Row],[LAD21]])</f>
        <v>0.97218790024791113</v>
      </c>
      <c r="F252" s="90">
        <f>SUMIFS(gp_mff_index[Normalised Non-spec MFF WP 2027/28],gp_mff_index[LAD21],lad_payment_mff[[#This Row],[LAD21]])/SUMIFS(gp_mff_index[Registered population 2027/28],gp_mff_index[LAD21],lad_payment_mff[[#This Row],[LAD21]])</f>
        <v>0.97223550825365779</v>
      </c>
      <c r="G252" s="96">
        <f>SUMIFS(gp_mff_index[Normalised Non-spec MFF WP 2028/29],gp_mff_index[LAD21],lad_payment_mff[[#This Row],[LAD21]])/SUMIFS(gp_mff_index[Registered population 2028/29],gp_mff_index[LAD21],lad_payment_mff[[#This Row],[LAD21]])</f>
        <v>0.97227014700930836</v>
      </c>
      <c r="H252" s="144">
        <v>1.0369651481277133</v>
      </c>
      <c r="I252" s="90">
        <f>SUMIFS(gp_mff_index[Normalised Specialised MFF 
(base year)],gp_mff_index[LAD21],lad_payment_mff[[#This Row],[LAD21]])/SUMIFS(gp_mff_index[Registered population (base year)],gp_mff_index[LAD21],lad_payment_mff[[#This Row],[LAD21]])</f>
        <v>0.96318031777425406</v>
      </c>
      <c r="J252" s="90">
        <f>SUMIFS(gp_mff_index[Normalised Specialised MFF 
2026/27],gp_mff_index[LAD21],lad_payment_mff[[#This Row],[LAD21]])/SUMIFS(gp_mff_index[Registered population 2026/27],gp_mff_index[LAD21],lad_payment_mff[[#This Row],[LAD21]])</f>
        <v>0.9632225368320898</v>
      </c>
      <c r="K252" s="90">
        <f>SUMIFS(gp_mff_index[Normalised Specialised MFF 
2027/28],gp_mff_index[LAD21],lad_payment_mff[[#This Row],[LAD21]])/SUMIFS(gp_mff_index[Registered population 2027/28],gp_mff_index[LAD21],lad_payment_mff[[#This Row],[LAD21]])</f>
        <v>0.96326364869503212</v>
      </c>
      <c r="L252" s="90">
        <f>SUMIFS(gp_mff_index[Normalised Specialised MFF 
2028/29],gp_mff_index[LAD21],lad_payment_mff[[#This Row],[LAD21]])/SUMIFS(gp_mff_index[Registered population 2028/29],gp_mff_index[LAD21],lad_payment_mff[[#This Row],[LAD21]])</f>
        <v>0.96329386925093274</v>
      </c>
    </row>
    <row r="253" spans="1:12" x14ac:dyDescent="0.2">
      <c r="A253" s="65" t="s">
        <v>227</v>
      </c>
      <c r="B253" s="35" t="s">
        <v>536</v>
      </c>
      <c r="C253" s="143">
        <v>1.0268517288695036</v>
      </c>
      <c r="D253" s="90">
        <f>SUMIFS(gp_mff_index[Normalised Non-spec MFF WP (base year)],gp_mff_index[LAD21],lad_payment_mff[[#This Row],[LAD21]])/SUMIFS(gp_mff_index[Registered population (base year)],gp_mff_index[LAD21],lad_payment_mff[[#This Row],[LAD21]])</f>
        <v>0.9661310662423841</v>
      </c>
      <c r="E253" s="90">
        <f>SUMIFS(gp_mff_index[Normalised Non-spec MFF WP 2026/27],gp_mff_index[LAD21],lad_payment_mff[[#This Row],[LAD21]])/SUMIFS(gp_mff_index[Registered population 2026/27],gp_mff_index[LAD21],lad_payment_mff[[#This Row],[LAD21]])</f>
        <v>0.96618048939938528</v>
      </c>
      <c r="F253" s="90">
        <f>SUMIFS(gp_mff_index[Normalised Non-spec MFF WP 2027/28],gp_mff_index[LAD21],lad_payment_mff[[#This Row],[LAD21]])/SUMIFS(gp_mff_index[Registered population 2027/28],gp_mff_index[LAD21],lad_payment_mff[[#This Row],[LAD21]])</f>
        <v>0.96622780322244395</v>
      </c>
      <c r="G253" s="96">
        <f>SUMIFS(gp_mff_index[Normalised Non-spec MFF WP 2028/29],gp_mff_index[LAD21],lad_payment_mff[[#This Row],[LAD21]])/SUMIFS(gp_mff_index[Registered population 2028/29],gp_mff_index[LAD21],lad_payment_mff[[#This Row],[LAD21]])</f>
        <v>0.96626222793589434</v>
      </c>
      <c r="H253" s="144">
        <v>1.0264693638088425</v>
      </c>
      <c r="I253" s="90">
        <f>SUMIFS(gp_mff_index[Normalised Specialised MFF 
(base year)],gp_mff_index[LAD21],lad_payment_mff[[#This Row],[LAD21]])/SUMIFS(gp_mff_index[Registered population (base year)],gp_mff_index[LAD21],lad_payment_mff[[#This Row],[LAD21]])</f>
        <v>0.95343135668931256</v>
      </c>
      <c r="J253" s="90">
        <f>SUMIFS(gp_mff_index[Normalised Specialised MFF 
2026/27],gp_mff_index[LAD21],lad_payment_mff[[#This Row],[LAD21]])/SUMIFS(gp_mff_index[Registered population 2026/27],gp_mff_index[LAD21],lad_payment_mff[[#This Row],[LAD21]])</f>
        <v>0.95347314842118858</v>
      </c>
      <c r="K253" s="90">
        <f>SUMIFS(gp_mff_index[Normalised Specialised MFF 
2027/28],gp_mff_index[LAD21],lad_payment_mff[[#This Row],[LAD21]])/SUMIFS(gp_mff_index[Registered population 2027/28],gp_mff_index[LAD21],lad_payment_mff[[#This Row],[LAD21]])</f>
        <v>0.95351384416479645</v>
      </c>
      <c r="L253" s="90">
        <f>SUMIFS(gp_mff_index[Normalised Specialised MFF 
2028/29],gp_mff_index[LAD21],lad_payment_mff[[#This Row],[LAD21]])/SUMIFS(gp_mff_index[Registered population 2028/29],gp_mff_index[LAD21],lad_payment_mff[[#This Row],[LAD21]])</f>
        <v>0.95354375883921438</v>
      </c>
    </row>
    <row r="254" spans="1:12" x14ac:dyDescent="0.2">
      <c r="A254" s="65" t="s">
        <v>226</v>
      </c>
      <c r="B254" s="35" t="s">
        <v>535</v>
      </c>
      <c r="C254" s="143">
        <v>1.026350326568626</v>
      </c>
      <c r="D254" s="90">
        <f>SUMIFS(gp_mff_index[Normalised Non-spec MFF WP (base year)],gp_mff_index[LAD21],lad_payment_mff[[#This Row],[LAD21]])/SUMIFS(gp_mff_index[Registered population (base year)],gp_mff_index[LAD21],lad_payment_mff[[#This Row],[LAD21]])</f>
        <v>0.96565931328531429</v>
      </c>
      <c r="E254" s="90">
        <f>SUMIFS(gp_mff_index[Normalised Non-spec MFF WP 2026/27],gp_mff_index[LAD21],lad_payment_mff[[#This Row],[LAD21]])/SUMIFS(gp_mff_index[Registered population 2026/27],gp_mff_index[LAD21],lad_payment_mff[[#This Row],[LAD21]])</f>
        <v>0.96570871230944244</v>
      </c>
      <c r="F254" s="90">
        <f>SUMIFS(gp_mff_index[Normalised Non-spec MFF WP 2027/28],gp_mff_index[LAD21],lad_payment_mff[[#This Row],[LAD21]])/SUMIFS(gp_mff_index[Registered population 2027/28],gp_mff_index[LAD21],lad_payment_mff[[#This Row],[LAD21]])</f>
        <v>0.96575600302959408</v>
      </c>
      <c r="G254" s="96">
        <f>SUMIFS(gp_mff_index[Normalised Non-spec MFF WP 2028/29],gp_mff_index[LAD21],lad_payment_mff[[#This Row],[LAD21]])/SUMIFS(gp_mff_index[Registered population 2028/29],gp_mff_index[LAD21],lad_payment_mff[[#This Row],[LAD21]])</f>
        <v>0.96579041093377294</v>
      </c>
      <c r="H254" s="144">
        <v>1.0268305868112857</v>
      </c>
      <c r="I254" s="90">
        <f>SUMIFS(gp_mff_index[Normalised Specialised MFF 
(base year)],gp_mff_index[LAD21],lad_payment_mff[[#This Row],[LAD21]])/SUMIFS(gp_mff_index[Registered population (base year)],gp_mff_index[LAD21],lad_payment_mff[[#This Row],[LAD21]])</f>
        <v>0.95376687701697926</v>
      </c>
      <c r="J254" s="90">
        <f>SUMIFS(gp_mff_index[Normalised Specialised MFF 
2026/27],gp_mff_index[LAD21],lad_payment_mff[[#This Row],[LAD21]])/SUMIFS(gp_mff_index[Registered population 2026/27],gp_mff_index[LAD21],lad_payment_mff[[#This Row],[LAD21]])</f>
        <v>0.95380868345570935</v>
      </c>
      <c r="K254" s="90">
        <f>SUMIFS(gp_mff_index[Normalised Specialised MFF 
2027/28],gp_mff_index[LAD21],lad_payment_mff[[#This Row],[LAD21]])/SUMIFS(gp_mff_index[Registered population 2027/28],gp_mff_index[LAD21],lad_payment_mff[[#This Row],[LAD21]])</f>
        <v>0.95384939352048492</v>
      </c>
      <c r="L254" s="90">
        <f>SUMIFS(gp_mff_index[Normalised Specialised MFF 
2028/29],gp_mff_index[LAD21],lad_payment_mff[[#This Row],[LAD21]])/SUMIFS(gp_mff_index[Registered population 2028/29],gp_mff_index[LAD21],lad_payment_mff[[#This Row],[LAD21]])</f>
        <v>0.95387931872212373</v>
      </c>
    </row>
    <row r="255" spans="1:12" x14ac:dyDescent="0.2">
      <c r="A255" s="65" t="s">
        <v>225</v>
      </c>
      <c r="B255" s="35" t="s">
        <v>534</v>
      </c>
      <c r="C255" s="143">
        <v>1.0279471779631428</v>
      </c>
      <c r="D255" s="90">
        <f>SUMIFS(gp_mff_index[Normalised Non-spec MFF WP (base year)],gp_mff_index[LAD21],lad_payment_mff[[#This Row],[LAD21]])/SUMIFS(gp_mff_index[Registered population (base year)],gp_mff_index[LAD21],lad_payment_mff[[#This Row],[LAD21]])</f>
        <v>0.96716173831615571</v>
      </c>
      <c r="E255" s="90">
        <f>SUMIFS(gp_mff_index[Normalised Non-spec MFF WP 2026/27],gp_mff_index[LAD21],lad_payment_mff[[#This Row],[LAD21]])/SUMIFS(gp_mff_index[Registered population 2026/27],gp_mff_index[LAD21],lad_payment_mff[[#This Row],[LAD21]])</f>
        <v>0.96721121419795952</v>
      </c>
      <c r="F255" s="90">
        <f>SUMIFS(gp_mff_index[Normalised Non-spec MFF WP 2027/28],gp_mff_index[LAD21],lad_payment_mff[[#This Row],[LAD21]])/SUMIFS(gp_mff_index[Registered population 2027/28],gp_mff_index[LAD21],lad_payment_mff[[#This Row],[LAD21]])</f>
        <v>0.9672585784955734</v>
      </c>
      <c r="G255" s="96">
        <f>SUMIFS(gp_mff_index[Normalised Non-spec MFF WP 2028/29],gp_mff_index[LAD21],lad_payment_mff[[#This Row],[LAD21]])/SUMIFS(gp_mff_index[Registered population 2028/29],gp_mff_index[LAD21],lad_payment_mff[[#This Row],[LAD21]])</f>
        <v>0.96729303993343108</v>
      </c>
      <c r="H255" s="144">
        <v>1.0277130450553327</v>
      </c>
      <c r="I255" s="90">
        <f>SUMIFS(gp_mff_index[Normalised Specialised MFF 
(base year)],gp_mff_index[LAD21],lad_payment_mff[[#This Row],[LAD21]])/SUMIFS(gp_mff_index[Registered population (base year)],gp_mff_index[LAD21],lad_payment_mff[[#This Row],[LAD21]])</f>
        <v>0.95458654430614476</v>
      </c>
      <c r="J255" s="90">
        <f>SUMIFS(gp_mff_index[Normalised Specialised MFF 
2026/27],gp_mff_index[LAD21],lad_payment_mff[[#This Row],[LAD21]])/SUMIFS(gp_mff_index[Registered population 2026/27],gp_mff_index[LAD21],lad_payment_mff[[#This Row],[LAD21]])</f>
        <v>0.95462838667332983</v>
      </c>
      <c r="K255" s="90">
        <f>SUMIFS(gp_mff_index[Normalised Specialised MFF 
2027/28],gp_mff_index[LAD21],lad_payment_mff[[#This Row],[LAD21]])/SUMIFS(gp_mff_index[Registered population 2027/28],gp_mff_index[LAD21],lad_payment_mff[[#This Row],[LAD21]])</f>
        <v>0.95466913172433643</v>
      </c>
      <c r="L255" s="90">
        <f>SUMIFS(gp_mff_index[Normalised Specialised MFF 
2028/29],gp_mff_index[LAD21],lad_payment_mff[[#This Row],[LAD21]])/SUMIFS(gp_mff_index[Registered population 2028/29],gp_mff_index[LAD21],lad_payment_mff[[#This Row],[LAD21]])</f>
        <v>0.95469908264369352</v>
      </c>
    </row>
    <row r="256" spans="1:12" x14ac:dyDescent="0.2">
      <c r="A256" s="65" t="s">
        <v>224</v>
      </c>
      <c r="B256" s="35" t="s">
        <v>533</v>
      </c>
      <c r="C256" s="143">
        <v>1.0267268210994946</v>
      </c>
      <c r="D256" s="90">
        <f>SUMIFS(gp_mff_index[Normalised Non-spec MFF WP (base year)],gp_mff_index[LAD21],lad_payment_mff[[#This Row],[LAD21]])/SUMIFS(gp_mff_index[Registered population (base year)],gp_mff_index[LAD21],lad_payment_mff[[#This Row],[LAD21]])</f>
        <v>0.96601354462399525</v>
      </c>
      <c r="E256" s="90">
        <f>SUMIFS(gp_mff_index[Normalised Non-spec MFF WP 2026/27],gp_mff_index[LAD21],lad_payment_mff[[#This Row],[LAD21]])/SUMIFS(gp_mff_index[Registered population 2026/27],gp_mff_index[LAD21],lad_payment_mff[[#This Row],[LAD21]])</f>
        <v>0.96606296176909179</v>
      </c>
      <c r="F256" s="90">
        <f>SUMIFS(gp_mff_index[Normalised Non-spec MFF WP 2027/28],gp_mff_index[LAD21],lad_payment_mff[[#This Row],[LAD21]])/SUMIFS(gp_mff_index[Registered population 2027/28],gp_mff_index[LAD21],lad_payment_mff[[#This Row],[LAD21]])</f>
        <v>0.96611026983682569</v>
      </c>
      <c r="G256" s="96">
        <f>SUMIFS(gp_mff_index[Normalised Non-spec MFF WP 2028/29],gp_mff_index[LAD21],lad_payment_mff[[#This Row],[LAD21]])/SUMIFS(gp_mff_index[Registered population 2028/29],gp_mff_index[LAD21],lad_payment_mff[[#This Row],[LAD21]])</f>
        <v>0.96614469036280337</v>
      </c>
      <c r="H256" s="144">
        <v>1.0268650569822784</v>
      </c>
      <c r="I256" s="90">
        <f>SUMIFS(gp_mff_index[Normalised Specialised MFF 
(base year)],gp_mff_index[LAD21],lad_payment_mff[[#This Row],[LAD21]])/SUMIFS(gp_mff_index[Registered population (base year)],gp_mff_index[LAD21],lad_payment_mff[[#This Row],[LAD21]])</f>
        <v>0.95379889447707433</v>
      </c>
      <c r="J256" s="90">
        <f>SUMIFS(gp_mff_index[Normalised Specialised MFF 
2026/27],gp_mff_index[LAD21],lad_payment_mff[[#This Row],[LAD21]])/SUMIFS(gp_mff_index[Registered population 2026/27],gp_mff_index[LAD21],lad_payment_mff[[#This Row],[LAD21]])</f>
        <v>0.95384070231922602</v>
      </c>
      <c r="K256" s="90">
        <f>SUMIFS(gp_mff_index[Normalised Specialised MFF 
2027/28],gp_mff_index[LAD21],lad_payment_mff[[#This Row],[LAD21]])/SUMIFS(gp_mff_index[Registered population 2027/28],gp_mff_index[LAD21],lad_payment_mff[[#This Row],[LAD21]])</f>
        <v>0.9538814137506163</v>
      </c>
      <c r="L256" s="90">
        <f>SUMIFS(gp_mff_index[Normalised Specialised MFF 
2028/29],gp_mff_index[LAD21],lad_payment_mff[[#This Row],[LAD21]])/SUMIFS(gp_mff_index[Registered population 2028/29],gp_mff_index[LAD21],lad_payment_mff[[#This Row],[LAD21]])</f>
        <v>0.95391133995682775</v>
      </c>
    </row>
    <row r="257" spans="1:12" x14ac:dyDescent="0.2">
      <c r="A257" s="65" t="s">
        <v>223</v>
      </c>
      <c r="B257" s="35" t="s">
        <v>532</v>
      </c>
      <c r="C257" s="143">
        <v>1.0248357938999084</v>
      </c>
      <c r="D257" s="90">
        <f>SUMIFS(gp_mff_index[Normalised Non-spec MFF WP (base year)],gp_mff_index[LAD21],lad_payment_mff[[#This Row],[LAD21]])/SUMIFS(gp_mff_index[Registered population (base year)],gp_mff_index[LAD21],lad_payment_mff[[#This Row],[LAD21]])</f>
        <v>0.96423433923994106</v>
      </c>
      <c r="E257" s="90">
        <f>SUMIFS(gp_mff_index[Normalised Non-spec MFF WP 2026/27],gp_mff_index[LAD21],lad_payment_mff[[#This Row],[LAD21]])/SUMIFS(gp_mff_index[Registered population 2026/27],gp_mff_index[LAD21],lad_payment_mff[[#This Row],[LAD21]])</f>
        <v>0.964283665368457</v>
      </c>
      <c r="F257" s="90">
        <f>SUMIFS(gp_mff_index[Normalised Non-spec MFF WP 2027/28],gp_mff_index[LAD21],lad_payment_mff[[#This Row],[LAD21]])/SUMIFS(gp_mff_index[Registered population 2027/28],gp_mff_index[LAD21],lad_payment_mff[[#This Row],[LAD21]])</f>
        <v>0.96433088630411123</v>
      </c>
      <c r="G257" s="96">
        <f>SUMIFS(gp_mff_index[Normalised Non-spec MFF WP 2028/29],gp_mff_index[LAD21],lad_payment_mff[[#This Row],[LAD21]])/SUMIFS(gp_mff_index[Registered population 2028/29],gp_mff_index[LAD21],lad_payment_mff[[#This Row],[LAD21]])</f>
        <v>0.9643652434343063</v>
      </c>
      <c r="H257" s="144">
        <v>1.0262611852569625</v>
      </c>
      <c r="I257" s="90">
        <f>SUMIFS(gp_mff_index[Normalised Specialised MFF 
(base year)],gp_mff_index[LAD21],lad_payment_mff[[#This Row],[LAD21]])/SUMIFS(gp_mff_index[Registered population (base year)],gp_mff_index[LAD21],lad_payment_mff[[#This Row],[LAD21]])</f>
        <v>0.95323799099701656</v>
      </c>
      <c r="J257" s="90">
        <f>SUMIFS(gp_mff_index[Normalised Specialised MFF 
2026/27],gp_mff_index[LAD21],lad_payment_mff[[#This Row],[LAD21]])/SUMIFS(gp_mff_index[Registered population 2026/27],gp_mff_index[LAD21],lad_payment_mff[[#This Row],[LAD21]])</f>
        <v>0.95327977425310051</v>
      </c>
      <c r="K257" s="90">
        <f>SUMIFS(gp_mff_index[Normalised Specialised MFF 
2027/28],gp_mff_index[LAD21],lad_payment_mff[[#This Row],[LAD21]])/SUMIFS(gp_mff_index[Registered population 2027/28],gp_mff_index[LAD21],lad_payment_mff[[#This Row],[LAD21]])</f>
        <v>0.95332046174319207</v>
      </c>
      <c r="L257" s="90">
        <f>SUMIFS(gp_mff_index[Normalised Specialised MFF 
2028/29],gp_mff_index[LAD21],lad_payment_mff[[#This Row],[LAD21]])/SUMIFS(gp_mff_index[Registered population 2028/29],gp_mff_index[LAD21],lad_payment_mff[[#This Row],[LAD21]])</f>
        <v>0.95335037035060688</v>
      </c>
    </row>
    <row r="258" spans="1:12" x14ac:dyDescent="0.2">
      <c r="A258" s="65" t="s">
        <v>222</v>
      </c>
      <c r="B258" s="35" t="s">
        <v>531</v>
      </c>
      <c r="C258" s="143">
        <v>1.0224786061288678</v>
      </c>
      <c r="D258" s="90">
        <f>SUMIFS(gp_mff_index[Normalised Non-spec MFF WP (base year)],gp_mff_index[LAD21],lad_payment_mff[[#This Row],[LAD21]])/SUMIFS(gp_mff_index[Registered population (base year)],gp_mff_index[LAD21],lad_payment_mff[[#This Row],[LAD21]])</f>
        <v>0.96201653868457082</v>
      </c>
      <c r="E258" s="90">
        <f>SUMIFS(gp_mff_index[Normalised Non-spec MFF WP 2026/27],gp_mff_index[LAD21],lad_payment_mff[[#This Row],[LAD21]])/SUMIFS(gp_mff_index[Registered population 2026/27],gp_mff_index[LAD21],lad_payment_mff[[#This Row],[LAD21]])</f>
        <v>0.96206575135984085</v>
      </c>
      <c r="F258" s="90">
        <f>SUMIFS(gp_mff_index[Normalised Non-spec MFF WP 2027/28],gp_mff_index[LAD21],lad_payment_mff[[#This Row],[LAD21]])/SUMIFS(gp_mff_index[Registered population 2027/28],gp_mff_index[LAD21],lad_payment_mff[[#This Row],[LAD21]])</f>
        <v>0.96211286368432802</v>
      </c>
      <c r="G258" s="96">
        <f>SUMIFS(gp_mff_index[Normalised Non-spec MFF WP 2028/29],gp_mff_index[LAD21],lad_payment_mff[[#This Row],[LAD21]])/SUMIFS(gp_mff_index[Registered population 2028/29],gp_mff_index[LAD21],lad_payment_mff[[#This Row],[LAD21]])</f>
        <v>0.96214714179092908</v>
      </c>
      <c r="H258" s="144">
        <v>1.0230766700705056</v>
      </c>
      <c r="I258" s="90">
        <f>SUMIFS(gp_mff_index[Normalised Specialised MFF 
(base year)],gp_mff_index[LAD21],lad_payment_mff[[#This Row],[LAD21]])/SUMIFS(gp_mff_index[Registered population (base year)],gp_mff_index[LAD21],lad_payment_mff[[#This Row],[LAD21]])</f>
        <v>0.95028006868421078</v>
      </c>
      <c r="J258" s="90">
        <f>SUMIFS(gp_mff_index[Normalised Specialised MFF 
2026/27],gp_mff_index[LAD21],lad_payment_mff[[#This Row],[LAD21]])/SUMIFS(gp_mff_index[Registered population 2026/27],gp_mff_index[LAD21],lad_payment_mff[[#This Row],[LAD21]])</f>
        <v>0.95032172228576306</v>
      </c>
      <c r="K258" s="90">
        <f>SUMIFS(gp_mff_index[Normalised Specialised MFF 
2027/28],gp_mff_index[LAD21],lad_payment_mff[[#This Row],[LAD21]])/SUMIFS(gp_mff_index[Registered population 2027/28],gp_mff_index[LAD21],lad_payment_mff[[#This Row],[LAD21]])</f>
        <v>0.95036228352151364</v>
      </c>
      <c r="L258" s="90">
        <f>SUMIFS(gp_mff_index[Normalised Specialised MFF 
2028/29],gp_mff_index[LAD21],lad_payment_mff[[#This Row],[LAD21]])/SUMIFS(gp_mff_index[Registered population 2028/29],gp_mff_index[LAD21],lad_payment_mff[[#This Row],[LAD21]])</f>
        <v>0.95039209932174007</v>
      </c>
    </row>
    <row r="259" spans="1:12" x14ac:dyDescent="0.2">
      <c r="A259" s="65" t="s">
        <v>221</v>
      </c>
      <c r="B259" s="35" t="s">
        <v>530</v>
      </c>
      <c r="C259" s="143">
        <v>1.0214962105745458</v>
      </c>
      <c r="D259" s="90">
        <f>SUMIFS(gp_mff_index[Normalised Non-spec MFF WP (base year)],gp_mff_index[LAD21],lad_payment_mff[[#This Row],[LAD21]])/SUMIFS(gp_mff_index[Registered population (base year)],gp_mff_index[LAD21],lad_payment_mff[[#This Row],[LAD21]])</f>
        <v>0.96109223497286222</v>
      </c>
      <c r="E259" s="90">
        <f>SUMIFS(gp_mff_index[Normalised Non-spec MFF WP 2026/27],gp_mff_index[LAD21],lad_payment_mff[[#This Row],[LAD21]])/SUMIFS(gp_mff_index[Registered population 2026/27],gp_mff_index[LAD21],lad_payment_mff[[#This Row],[LAD21]])</f>
        <v>0.96114140036468432</v>
      </c>
      <c r="F259" s="90">
        <f>SUMIFS(gp_mff_index[Normalised Non-spec MFF WP 2027/28],gp_mff_index[LAD21],lad_payment_mff[[#This Row],[LAD21]])/SUMIFS(gp_mff_index[Registered population 2027/28],gp_mff_index[LAD21],lad_payment_mff[[#This Row],[LAD21]])</f>
        <v>0.96118846742373809</v>
      </c>
      <c r="G259" s="96">
        <f>SUMIFS(gp_mff_index[Normalised Non-spec MFF WP 2028/29],gp_mff_index[LAD21],lad_payment_mff[[#This Row],[LAD21]])/SUMIFS(gp_mff_index[Registered population 2028/29],gp_mff_index[LAD21],lad_payment_mff[[#This Row],[LAD21]])</f>
        <v>0.96122271259599712</v>
      </c>
      <c r="H259" s="144">
        <v>1.0240666526913424</v>
      </c>
      <c r="I259" s="90">
        <f>SUMIFS(gp_mff_index[Normalised Specialised MFF 
(base year)],gp_mff_index[LAD21],lad_payment_mff[[#This Row],[LAD21]])/SUMIFS(gp_mff_index[Registered population (base year)],gp_mff_index[LAD21],lad_payment_mff[[#This Row],[LAD21]])</f>
        <v>0.95119960949717808</v>
      </c>
      <c r="J259" s="90">
        <f>SUMIFS(gp_mff_index[Normalised Specialised MFF 
2026/27],gp_mff_index[LAD21],lad_payment_mff[[#This Row],[LAD21]])/SUMIFS(gp_mff_index[Registered population 2026/27],gp_mff_index[LAD21],lad_payment_mff[[#This Row],[LAD21]])</f>
        <v>0.95124130340493862</v>
      </c>
      <c r="K259" s="90">
        <f>SUMIFS(gp_mff_index[Normalised Specialised MFF 
2027/28],gp_mff_index[LAD21],lad_payment_mff[[#This Row],[LAD21]])/SUMIFS(gp_mff_index[Registered population 2027/28],gp_mff_index[LAD21],lad_payment_mff[[#This Row],[LAD21]])</f>
        <v>0.95128190388986911</v>
      </c>
      <c r="L259" s="90">
        <f>SUMIFS(gp_mff_index[Normalised Specialised MFF 
2028/29],gp_mff_index[LAD21],lad_payment_mff[[#This Row],[LAD21]])/SUMIFS(gp_mff_index[Registered population 2028/29],gp_mff_index[LAD21],lad_payment_mff[[#This Row],[LAD21]])</f>
        <v>0.95131174854142708</v>
      </c>
    </row>
    <row r="260" spans="1:12" x14ac:dyDescent="0.2">
      <c r="A260" s="65" t="s">
        <v>220</v>
      </c>
      <c r="B260" s="35" t="s">
        <v>529</v>
      </c>
      <c r="C260" s="143">
        <v>1.0197316317218297</v>
      </c>
      <c r="D260" s="90">
        <f>SUMIFS(gp_mff_index[Normalised Non-spec MFF WP (base year)],gp_mff_index[LAD21],lad_payment_mff[[#This Row],[LAD21]])/SUMIFS(gp_mff_index[Registered population (base year)],gp_mff_index[LAD21],lad_payment_mff[[#This Row],[LAD21]])</f>
        <v>0.95943200068536727</v>
      </c>
      <c r="E260" s="90">
        <f>SUMIFS(gp_mff_index[Normalised Non-spec MFF WP 2026/27],gp_mff_index[LAD21],lad_payment_mff[[#This Row],[LAD21]])/SUMIFS(gp_mff_index[Registered population 2026/27],gp_mff_index[LAD21],lad_payment_mff[[#This Row],[LAD21]])</f>
        <v>0.95948108114666353</v>
      </c>
      <c r="F260" s="90">
        <f>SUMIFS(gp_mff_index[Normalised Non-spec MFF WP 2027/28],gp_mff_index[LAD21],lad_payment_mff[[#This Row],[LAD21]])/SUMIFS(gp_mff_index[Registered population 2027/28],gp_mff_index[LAD21],lad_payment_mff[[#This Row],[LAD21]])</f>
        <v>0.9595280668999453</v>
      </c>
      <c r="G260" s="96">
        <f>SUMIFS(gp_mff_index[Normalised Non-spec MFF WP 2028/29],gp_mff_index[LAD21],lad_payment_mff[[#This Row],[LAD21]])/SUMIFS(gp_mff_index[Registered population 2028/29],gp_mff_index[LAD21],lad_payment_mff[[#This Row],[LAD21]])</f>
        <v>0.95956225291554098</v>
      </c>
      <c r="H260" s="144">
        <v>1.0229041058762622</v>
      </c>
      <c r="I260" s="90">
        <f>SUMIFS(gp_mff_index[Normalised Specialised MFF 
(base year)],gp_mff_index[LAD21],lad_payment_mff[[#This Row],[LAD21]])/SUMIFS(gp_mff_index[Registered population (base year)],gp_mff_index[LAD21],lad_payment_mff[[#This Row],[LAD21]])</f>
        <v>0.95011978322452362</v>
      </c>
      <c r="J260" s="90">
        <f>SUMIFS(gp_mff_index[Normalised Specialised MFF 
2026/27],gp_mff_index[LAD21],lad_payment_mff[[#This Row],[LAD21]])/SUMIFS(gp_mff_index[Registered population 2026/27],gp_mff_index[LAD21],lad_payment_mff[[#This Row],[LAD21]])</f>
        <v>0.95016142980028695</v>
      </c>
      <c r="K260" s="90">
        <f>SUMIFS(gp_mff_index[Normalised Specialised MFF 
2027/28],gp_mff_index[LAD21],lad_payment_mff[[#This Row],[LAD21]])/SUMIFS(gp_mff_index[Registered population 2027/28],gp_mff_index[LAD21],lad_payment_mff[[#This Row],[LAD21]])</f>
        <v>0.95020198419450042</v>
      </c>
      <c r="L260" s="90">
        <f>SUMIFS(gp_mff_index[Normalised Specialised MFF 
2028/29],gp_mff_index[LAD21],lad_payment_mff[[#This Row],[LAD21]])/SUMIFS(gp_mff_index[Registered population 2028/29],gp_mff_index[LAD21],lad_payment_mff[[#This Row],[LAD21]])</f>
        <v>0.95023179496564303</v>
      </c>
    </row>
    <row r="261" spans="1:12" x14ac:dyDescent="0.2">
      <c r="A261" s="65" t="s">
        <v>219</v>
      </c>
      <c r="B261" s="35" t="s">
        <v>528</v>
      </c>
      <c r="C261" s="143">
        <v>1.021914830696725</v>
      </c>
      <c r="D261" s="90">
        <f>SUMIFS(gp_mff_index[Normalised Non-spec MFF WP (base year)],gp_mff_index[LAD21],lad_payment_mff[[#This Row],[LAD21]])/SUMIFS(gp_mff_index[Registered population (base year)],gp_mff_index[LAD21],lad_payment_mff[[#This Row],[LAD21]])</f>
        <v>0.96148610089685227</v>
      </c>
      <c r="E261" s="90">
        <f>SUMIFS(gp_mff_index[Normalised Non-spec MFF WP 2026/27],gp_mff_index[LAD21],lad_payment_mff[[#This Row],[LAD21]])/SUMIFS(gp_mff_index[Registered population 2026/27],gp_mff_index[LAD21],lad_payment_mff[[#This Row],[LAD21]])</f>
        <v>0.96153528643718023</v>
      </c>
      <c r="F261" s="90">
        <f>SUMIFS(gp_mff_index[Normalised Non-spec MFF WP 2027/28],gp_mff_index[LAD21],lad_payment_mff[[#This Row],[LAD21]])/SUMIFS(gp_mff_index[Registered population 2027/28],gp_mff_index[LAD21],lad_payment_mff[[#This Row],[LAD21]])</f>
        <v>0.96158237278482062</v>
      </c>
      <c r="G261" s="96">
        <f>SUMIFS(gp_mff_index[Normalised Non-spec MFF WP 2028/29],gp_mff_index[LAD21],lad_payment_mff[[#This Row],[LAD21]])/SUMIFS(gp_mff_index[Registered population 2028/29],gp_mff_index[LAD21],lad_payment_mff[[#This Row],[LAD21]])</f>
        <v>0.96161663199111891</v>
      </c>
      <c r="H261" s="144">
        <v>1.0233191424187906</v>
      </c>
      <c r="I261" s="90">
        <f>SUMIFS(gp_mff_index[Normalised Specialised MFF 
(base year)],gp_mff_index[LAD21],lad_payment_mff[[#This Row],[LAD21]])/SUMIFS(gp_mff_index[Registered population (base year)],gp_mff_index[LAD21],lad_payment_mff[[#This Row],[LAD21]])</f>
        <v>0.95050528801187573</v>
      </c>
      <c r="J261" s="90">
        <f>SUMIFS(gp_mff_index[Normalised Specialised MFF 
2026/27],gp_mff_index[LAD21],lad_payment_mff[[#This Row],[LAD21]])/SUMIFS(gp_mff_index[Registered population 2026/27],gp_mff_index[LAD21],lad_payment_mff[[#This Row],[LAD21]])</f>
        <v>0.95054695148545987</v>
      </c>
      <c r="K261" s="90">
        <f>SUMIFS(gp_mff_index[Normalised Specialised MFF 
2027/28],gp_mff_index[LAD21],lad_payment_mff[[#This Row],[LAD21]])/SUMIFS(gp_mff_index[Registered population 2027/28],gp_mff_index[LAD21],lad_payment_mff[[#This Row],[LAD21]])</f>
        <v>0.95058752233435029</v>
      </c>
      <c r="L261" s="90">
        <f>SUMIFS(gp_mff_index[Normalised Specialised MFF 
2028/29],gp_mff_index[LAD21],lad_payment_mff[[#This Row],[LAD21]])/SUMIFS(gp_mff_index[Registered population 2028/29],gp_mff_index[LAD21],lad_payment_mff[[#This Row],[LAD21]])</f>
        <v>0.95061734520101393</v>
      </c>
    </row>
    <row r="262" spans="1:12" x14ac:dyDescent="0.2">
      <c r="A262" s="65" t="s">
        <v>218</v>
      </c>
      <c r="B262" s="35" t="s">
        <v>527</v>
      </c>
      <c r="C262" s="143">
        <v>1.0273072876816036</v>
      </c>
      <c r="D262" s="90">
        <f>SUMIFS(gp_mff_index[Normalised Non-spec MFF WP (base year)],gp_mff_index[LAD21],lad_payment_mff[[#This Row],[LAD21]])/SUMIFS(gp_mff_index[Registered population (base year)],gp_mff_index[LAD21],lad_payment_mff[[#This Row],[LAD21]])</f>
        <v>0.96655968656652103</v>
      </c>
      <c r="E262" s="90">
        <f>SUMIFS(gp_mff_index[Normalised Non-spec MFF WP 2026/27],gp_mff_index[LAD21],lad_payment_mff[[#This Row],[LAD21]])/SUMIFS(gp_mff_index[Registered population 2026/27],gp_mff_index[LAD21],lad_payment_mff[[#This Row],[LAD21]])</f>
        <v>0.9666091316499168</v>
      </c>
      <c r="F262" s="90">
        <f>SUMIFS(gp_mff_index[Normalised Non-spec MFF WP 2027/28],gp_mff_index[LAD21],lad_payment_mff[[#This Row],[LAD21]])/SUMIFS(gp_mff_index[Registered population 2027/28],gp_mff_index[LAD21],lad_payment_mff[[#This Row],[LAD21]])</f>
        <v>0.96665646646357062</v>
      </c>
      <c r="G262" s="96">
        <f>SUMIFS(gp_mff_index[Normalised Non-spec MFF WP 2028/29],gp_mff_index[LAD21],lad_payment_mff[[#This Row],[LAD21]])/SUMIFS(gp_mff_index[Registered population 2028/29],gp_mff_index[LAD21],lad_payment_mff[[#This Row],[LAD21]])</f>
        <v>0.96669090644941236</v>
      </c>
      <c r="H262" s="144">
        <v>1.0273944508432633</v>
      </c>
      <c r="I262" s="90">
        <f>SUMIFS(gp_mff_index[Normalised Specialised MFF 
(base year)],gp_mff_index[LAD21],lad_payment_mff[[#This Row],[LAD21]])/SUMIFS(gp_mff_index[Registered population (base year)],gp_mff_index[LAD21],lad_payment_mff[[#This Row],[LAD21]])</f>
        <v>0.95429061953473127</v>
      </c>
      <c r="J262" s="90">
        <f>SUMIFS(gp_mff_index[Normalised Specialised MFF 
2026/27],gp_mff_index[LAD21],lad_payment_mff[[#This Row],[LAD21]])/SUMIFS(gp_mff_index[Registered population 2026/27],gp_mff_index[LAD21],lad_payment_mff[[#This Row],[LAD21]])</f>
        <v>0.95433244893065472</v>
      </c>
      <c r="K262" s="90">
        <f>SUMIFS(gp_mff_index[Normalised Specialised MFF 
2027/28],gp_mff_index[LAD21],lad_payment_mff[[#This Row],[LAD21]])/SUMIFS(gp_mff_index[Registered population 2027/28],gp_mff_index[LAD21],lad_payment_mff[[#This Row],[LAD21]])</f>
        <v>0.95437318135056992</v>
      </c>
      <c r="L262" s="90">
        <f>SUMIFS(gp_mff_index[Normalised Specialised MFF 
2028/29],gp_mff_index[LAD21],lad_payment_mff[[#This Row],[LAD21]])/SUMIFS(gp_mff_index[Registered population 2028/29],gp_mff_index[LAD21],lad_payment_mff[[#This Row],[LAD21]])</f>
        <v>0.95440312298505048</v>
      </c>
    </row>
    <row r="263" spans="1:12" x14ac:dyDescent="0.2">
      <c r="A263" s="65" t="s">
        <v>217</v>
      </c>
      <c r="B263" s="35" t="s">
        <v>526</v>
      </c>
      <c r="C263" s="143">
        <v>1.0260379288719743</v>
      </c>
      <c r="D263" s="90">
        <f>SUMIFS(gp_mff_index[Normalised Non-spec MFF WP (base year)],gp_mff_index[LAD21],lad_payment_mff[[#This Row],[LAD21]])/SUMIFS(gp_mff_index[Registered population (base year)],gp_mff_index[LAD21],lad_payment_mff[[#This Row],[LAD21]])</f>
        <v>0.9653653885527842</v>
      </c>
      <c r="E263" s="90">
        <f>SUMIFS(gp_mff_index[Normalised Non-spec MFF WP 2026/27],gp_mff_index[LAD21],lad_payment_mff[[#This Row],[LAD21]])/SUMIFS(gp_mff_index[Registered population 2026/27],gp_mff_index[LAD21],lad_payment_mff[[#This Row],[LAD21]])</f>
        <v>0.9654147725409723</v>
      </c>
      <c r="F263" s="90">
        <f>SUMIFS(gp_mff_index[Normalised Non-spec MFF WP 2027/28],gp_mff_index[LAD21],lad_payment_mff[[#This Row],[LAD21]])/SUMIFS(gp_mff_index[Registered population 2027/28],gp_mff_index[LAD21],lad_payment_mff[[#This Row],[LAD21]])</f>
        <v>0.96546204886690412</v>
      </c>
      <c r="G263" s="96">
        <f>SUMIFS(gp_mff_index[Normalised Non-spec MFF WP 2028/29],gp_mff_index[LAD21],lad_payment_mff[[#This Row],[LAD21]])/SUMIFS(gp_mff_index[Registered population 2028/29],gp_mff_index[LAD21],lad_payment_mff[[#This Row],[LAD21]])</f>
        <v>0.9654964462980985</v>
      </c>
      <c r="H263" s="144">
        <v>1.027684617919836</v>
      </c>
      <c r="I263" s="90">
        <f>SUMIFS(gp_mff_index[Normalised Specialised MFF 
(base year)],gp_mff_index[LAD21],lad_payment_mff[[#This Row],[LAD21]])/SUMIFS(gp_mff_index[Registered population (base year)],gp_mff_index[LAD21],lad_payment_mff[[#This Row],[LAD21]])</f>
        <v>0.95456013989182908</v>
      </c>
      <c r="J263" s="90">
        <f>SUMIFS(gp_mff_index[Normalised Specialised MFF 
2026/27],gp_mff_index[LAD21],lad_payment_mff[[#This Row],[LAD21]])/SUMIFS(gp_mff_index[Registered population 2026/27],gp_mff_index[LAD21],lad_payment_mff[[#This Row],[LAD21]])</f>
        <v>0.95460198110163041</v>
      </c>
      <c r="K263" s="90">
        <f>SUMIFS(gp_mff_index[Normalised Specialised MFF 
2027/28],gp_mff_index[LAD21],lad_payment_mff[[#This Row],[LAD21]])/SUMIFS(gp_mff_index[Registered population 2027/28],gp_mff_index[LAD21],lad_payment_mff[[#This Row],[LAD21]])</f>
        <v>0.95464272502560554</v>
      </c>
      <c r="L263" s="90">
        <f>SUMIFS(gp_mff_index[Normalised Specialised MFF 
2028/29],gp_mff_index[LAD21],lad_payment_mff[[#This Row],[LAD21]])/SUMIFS(gp_mff_index[Registered population 2028/29],gp_mff_index[LAD21],lad_payment_mff[[#This Row],[LAD21]])</f>
        <v>0.95467267511650311</v>
      </c>
    </row>
    <row r="264" spans="1:12" x14ac:dyDescent="0.2">
      <c r="A264" s="65" t="s">
        <v>216</v>
      </c>
      <c r="B264" s="35" t="s">
        <v>525</v>
      </c>
      <c r="C264" s="143">
        <v>1.0199001771039391</v>
      </c>
      <c r="D264" s="90">
        <f>SUMIFS(gp_mff_index[Normalised Non-spec MFF WP (base year)],gp_mff_index[LAD21],lad_payment_mff[[#This Row],[LAD21]])/SUMIFS(gp_mff_index[Registered population (base year)],gp_mff_index[LAD21],lad_payment_mff[[#This Row],[LAD21]])</f>
        <v>0.95959057949976367</v>
      </c>
      <c r="E264" s="90">
        <f>SUMIFS(gp_mff_index[Normalised Non-spec MFF WP 2026/27],gp_mff_index[LAD21],lad_payment_mff[[#This Row],[LAD21]])/SUMIFS(gp_mff_index[Registered population 2026/27],gp_mff_index[LAD21],lad_payment_mff[[#This Row],[LAD21]])</f>
        <v>0.95963966807327827</v>
      </c>
      <c r="F264" s="90">
        <f>SUMIFS(gp_mff_index[Normalised Non-spec MFF WP 2027/28],gp_mff_index[LAD21],lad_payment_mff[[#This Row],[LAD21]])/SUMIFS(gp_mff_index[Registered population 2027/28],gp_mff_index[LAD21],lad_payment_mff[[#This Row],[LAD21]])</f>
        <v>0.95968666159255656</v>
      </c>
      <c r="G264" s="96">
        <f>SUMIFS(gp_mff_index[Normalised Non-spec MFF WP 2028/29],gp_mff_index[LAD21],lad_payment_mff[[#This Row],[LAD21]])/SUMIFS(gp_mff_index[Registered population 2028/29],gp_mff_index[LAD21],lad_payment_mff[[#This Row],[LAD21]])</f>
        <v>0.95972085325855672</v>
      </c>
      <c r="H264" s="144">
        <v>1.0258302271530313</v>
      </c>
      <c r="I264" s="90">
        <f>SUMIFS(gp_mff_index[Normalised Specialised MFF 
(base year)],gp_mff_index[LAD21],lad_payment_mff[[#This Row],[LAD21]])/SUMIFS(gp_mff_index[Registered population (base year)],gp_mff_index[LAD21],lad_payment_mff[[#This Row],[LAD21]])</f>
        <v>0.95283769754044112</v>
      </c>
      <c r="J264" s="90">
        <f>SUMIFS(gp_mff_index[Normalised Specialised MFF 
2026/27],gp_mff_index[LAD21],lad_payment_mff[[#This Row],[LAD21]])/SUMIFS(gp_mff_index[Registered population 2026/27],gp_mff_index[LAD21],lad_payment_mff[[#This Row],[LAD21]])</f>
        <v>0.95287946325047213</v>
      </c>
      <c r="K264" s="90">
        <f>SUMIFS(gp_mff_index[Normalised Specialised MFF 
2027/28],gp_mff_index[LAD21],lad_payment_mff[[#This Row],[LAD21]])/SUMIFS(gp_mff_index[Registered population 2027/28],gp_mff_index[LAD21],lad_payment_mff[[#This Row],[LAD21]])</f>
        <v>0.95292013365465789</v>
      </c>
      <c r="L264" s="90">
        <f>SUMIFS(gp_mff_index[Normalised Specialised MFF 
2028/29],gp_mff_index[LAD21],lad_payment_mff[[#This Row],[LAD21]])/SUMIFS(gp_mff_index[Registered population 2028/29],gp_mff_index[LAD21],lad_payment_mff[[#This Row],[LAD21]])</f>
        <v>0.95295002970254428</v>
      </c>
    </row>
    <row r="265" spans="1:12" x14ac:dyDescent="0.2">
      <c r="A265" s="65" t="s">
        <v>215</v>
      </c>
      <c r="B265" s="35" t="s">
        <v>524</v>
      </c>
      <c r="C265" s="143">
        <v>1.0197788547933209</v>
      </c>
      <c r="D265" s="90">
        <f>SUMIFS(gp_mff_index[Normalised Non-spec MFF WP (base year)],gp_mff_index[LAD21],lad_payment_mff[[#This Row],[LAD21]])/SUMIFS(gp_mff_index[Registered population (base year)],gp_mff_index[LAD21],lad_payment_mff[[#This Row],[LAD21]])</f>
        <v>0.95947643132236071</v>
      </c>
      <c r="E265" s="90">
        <f>SUMIFS(gp_mff_index[Normalised Non-spec MFF WP 2026/27],gp_mff_index[LAD21],lad_payment_mff[[#This Row],[LAD21]])/SUMIFS(gp_mff_index[Registered population 2026/27],gp_mff_index[LAD21],lad_payment_mff[[#This Row],[LAD21]])</f>
        <v>0.95952551405653785</v>
      </c>
      <c r="F265" s="90">
        <f>SUMIFS(gp_mff_index[Normalised Non-spec MFF WP 2027/28],gp_mff_index[LAD21],lad_payment_mff[[#This Row],[LAD21]])/SUMIFS(gp_mff_index[Registered population 2027/28],gp_mff_index[LAD21],lad_payment_mff[[#This Row],[LAD21]])</f>
        <v>0.95957250198569921</v>
      </c>
      <c r="G265" s="96">
        <f>SUMIFS(gp_mff_index[Normalised Non-spec MFF WP 2028/29],gp_mff_index[LAD21],lad_payment_mff[[#This Row],[LAD21]])/SUMIFS(gp_mff_index[Registered population 2028/29],gp_mff_index[LAD21],lad_payment_mff[[#This Row],[LAD21]])</f>
        <v>0.95960668958442685</v>
      </c>
      <c r="H265" s="144">
        <v>1.0243740689929766</v>
      </c>
      <c r="I265" s="90">
        <f>SUMIFS(gp_mff_index[Normalised Specialised MFF 
(base year)],gp_mff_index[LAD21],lad_payment_mff[[#This Row],[LAD21]])/SUMIFS(gp_mff_index[Registered population (base year)],gp_mff_index[LAD21],lad_payment_mff[[#This Row],[LAD21]])</f>
        <v>0.95148515171779424</v>
      </c>
      <c r="J265" s="90">
        <f>SUMIFS(gp_mff_index[Normalised Specialised MFF 
2026/27],gp_mff_index[LAD21],lad_payment_mff[[#This Row],[LAD21]])/SUMIFS(gp_mff_index[Registered population 2026/27],gp_mff_index[LAD21],lad_payment_mff[[#This Row],[LAD21]])</f>
        <v>0.95152685814171756</v>
      </c>
      <c r="K265" s="90">
        <f>SUMIFS(gp_mff_index[Normalised Specialised MFF 
2027/28],gp_mff_index[LAD21],lad_payment_mff[[#This Row],[LAD21]])/SUMIFS(gp_mff_index[Registered population 2027/28],gp_mff_index[LAD21],lad_payment_mff[[#This Row],[LAD21]])</f>
        <v>0.95156747081457649</v>
      </c>
      <c r="L265" s="90">
        <f>SUMIFS(gp_mff_index[Normalised Specialised MFF 
2028/29],gp_mff_index[LAD21],lad_payment_mff[[#This Row],[LAD21]])/SUMIFS(gp_mff_index[Registered population 2028/29],gp_mff_index[LAD21],lad_payment_mff[[#This Row],[LAD21]])</f>
        <v>0.95159732442525113</v>
      </c>
    </row>
    <row r="266" spans="1:12" x14ac:dyDescent="0.2">
      <c r="A266" s="65" t="s">
        <v>214</v>
      </c>
      <c r="B266" s="35" t="s">
        <v>523</v>
      </c>
      <c r="C266" s="143">
        <v>1.0425535545890869</v>
      </c>
      <c r="D266" s="90">
        <f>SUMIFS(gp_mff_index[Normalised Non-spec MFF WP (base year)],gp_mff_index[LAD21],lad_payment_mff[[#This Row],[LAD21]])/SUMIFS(gp_mff_index[Registered population (base year)],gp_mff_index[LAD21],lad_payment_mff[[#This Row],[LAD21]])</f>
        <v>0.98090439835831877</v>
      </c>
      <c r="E266" s="90">
        <f>SUMIFS(gp_mff_index[Normalised Non-spec MFF WP 2026/27],gp_mff_index[LAD21],lad_payment_mff[[#This Row],[LAD21]])/SUMIFS(gp_mff_index[Registered population 2026/27],gp_mff_index[LAD21],lad_payment_mff[[#This Row],[LAD21]])</f>
        <v>0.98095457725617186</v>
      </c>
      <c r="F266" s="90">
        <f>SUMIFS(gp_mff_index[Normalised Non-spec MFF WP 2027/28],gp_mff_index[LAD21],lad_payment_mff[[#This Row],[LAD21]])/SUMIFS(gp_mff_index[Registered population 2027/28],gp_mff_index[LAD21],lad_payment_mff[[#This Row],[LAD21]])</f>
        <v>0.98100261456576987</v>
      </c>
      <c r="G266" s="96">
        <f>SUMIFS(gp_mff_index[Normalised Non-spec MFF WP 2028/29],gp_mff_index[LAD21],lad_payment_mff[[#This Row],[LAD21]])/SUMIFS(gp_mff_index[Registered population 2028/29],gp_mff_index[LAD21],lad_payment_mff[[#This Row],[LAD21]])</f>
        <v>0.98103756567542333</v>
      </c>
      <c r="H266" s="144">
        <v>1.0438106161155594</v>
      </c>
      <c r="I266" s="90">
        <f>SUMIFS(gp_mff_index[Normalised Specialised MFF 
(base year)],gp_mff_index[LAD21],lad_payment_mff[[#This Row],[LAD21]])/SUMIFS(gp_mff_index[Registered population (base year)],gp_mff_index[LAD21],lad_payment_mff[[#This Row],[LAD21]])</f>
        <v>0.9695386992914653</v>
      </c>
      <c r="J266" s="90">
        <f>SUMIFS(gp_mff_index[Normalised Specialised MFF 
2026/27],gp_mff_index[LAD21],lad_payment_mff[[#This Row],[LAD21]])/SUMIFS(gp_mff_index[Registered population 2026/27],gp_mff_index[LAD21],lad_payment_mff[[#This Row],[LAD21]])</f>
        <v>0.96958119705607304</v>
      </c>
      <c r="K266" s="90">
        <f>SUMIFS(gp_mff_index[Normalised Specialised MFF 
2027/28],gp_mff_index[LAD21],lad_payment_mff[[#This Row],[LAD21]])/SUMIFS(gp_mff_index[Registered population 2027/28],gp_mff_index[LAD21],lad_payment_mff[[#This Row],[LAD21]])</f>
        <v>0.96962258031670179</v>
      </c>
      <c r="L266" s="90">
        <f>SUMIFS(gp_mff_index[Normalised Specialised MFF 
2028/29],gp_mff_index[LAD21],lad_payment_mff[[#This Row],[LAD21]])/SUMIFS(gp_mff_index[Registered population 2028/29],gp_mff_index[LAD21],lad_payment_mff[[#This Row],[LAD21]])</f>
        <v>0.9696530003719287</v>
      </c>
    </row>
    <row r="267" spans="1:12" x14ac:dyDescent="0.2">
      <c r="A267" s="65" t="s">
        <v>213</v>
      </c>
      <c r="B267" s="35" t="s">
        <v>522</v>
      </c>
      <c r="C267" s="143">
        <v>1.0495048680941235</v>
      </c>
      <c r="D267" s="90">
        <f>SUMIFS(gp_mff_index[Normalised Non-spec MFF WP (base year)],gp_mff_index[LAD21],lad_payment_mff[[#This Row],[LAD21]])/SUMIFS(gp_mff_index[Registered population (base year)],gp_mff_index[LAD21],lad_payment_mff[[#This Row],[LAD21]])</f>
        <v>0.98744466092943006</v>
      </c>
      <c r="E267" s="90">
        <f>SUMIFS(gp_mff_index[Normalised Non-spec MFF WP 2026/27],gp_mff_index[LAD21],lad_payment_mff[[#This Row],[LAD21]])/SUMIFS(gp_mff_index[Registered population 2026/27],gp_mff_index[LAD21],lad_payment_mff[[#This Row],[LAD21]])</f>
        <v>0.98749517439930556</v>
      </c>
      <c r="F267" s="90">
        <f>SUMIFS(gp_mff_index[Normalised Non-spec MFF WP 2027/28],gp_mff_index[LAD21],lad_payment_mff[[#This Row],[LAD21]])/SUMIFS(gp_mff_index[Registered population 2027/28],gp_mff_index[LAD21],lad_payment_mff[[#This Row],[LAD21]])</f>
        <v>0.98754353200170442</v>
      </c>
      <c r="G267" s="96">
        <f>SUMIFS(gp_mff_index[Normalised Non-spec MFF WP 2028/29],gp_mff_index[LAD21],lad_payment_mff[[#This Row],[LAD21]])/SUMIFS(gp_mff_index[Registered population 2028/29],gp_mff_index[LAD21],lad_payment_mff[[#This Row],[LAD21]])</f>
        <v>0.98757871615082049</v>
      </c>
      <c r="H267" s="144">
        <v>1.0515962821575702</v>
      </c>
      <c r="I267" s="90">
        <f>SUMIFS(gp_mff_index[Normalised Specialised MFF 
(base year)],gp_mff_index[LAD21],lad_payment_mff[[#This Row],[LAD21]])/SUMIFS(gp_mff_index[Registered population (base year)],gp_mff_index[LAD21],lad_payment_mff[[#This Row],[LAD21]])</f>
        <v>0.97677037945542089</v>
      </c>
      <c r="J267" s="90">
        <f>SUMIFS(gp_mff_index[Normalised Specialised MFF 
2026/27],gp_mff_index[LAD21],lad_payment_mff[[#This Row],[LAD21]])/SUMIFS(gp_mff_index[Registered population 2026/27],gp_mff_index[LAD21],lad_payment_mff[[#This Row],[LAD21]])</f>
        <v>0.97681319420607604</v>
      </c>
      <c r="K267" s="90">
        <f>SUMIFS(gp_mff_index[Normalised Specialised MFF 
2027/28],gp_mff_index[LAD21],lad_payment_mff[[#This Row],[LAD21]])/SUMIFS(gp_mff_index[Registered population 2027/28],gp_mff_index[LAD21],lad_payment_mff[[#This Row],[LAD21]])</f>
        <v>0.97685488613979421</v>
      </c>
      <c r="L267" s="90">
        <f>SUMIFS(gp_mff_index[Normalised Specialised MFF 
2028/29],gp_mff_index[LAD21],lad_payment_mff[[#This Row],[LAD21]])/SUMIFS(gp_mff_index[Registered population 2028/29],gp_mff_index[LAD21],lad_payment_mff[[#This Row],[LAD21]])</f>
        <v>0.97688553309479276</v>
      </c>
    </row>
    <row r="268" spans="1:12" x14ac:dyDescent="0.2">
      <c r="A268" s="65" t="s">
        <v>212</v>
      </c>
      <c r="B268" s="35" t="s">
        <v>521</v>
      </c>
      <c r="C268" s="143">
        <v>1.0228095128072827</v>
      </c>
      <c r="D268" s="90">
        <f>SUMIFS(gp_mff_index[Normalised Non-spec MFF WP (base year)],gp_mff_index[LAD21],lad_payment_mff[[#This Row],[LAD21]])/SUMIFS(gp_mff_index[Registered population (base year)],gp_mff_index[LAD21],lad_payment_mff[[#This Row],[LAD21]])</f>
        <v>0.96232787791014429</v>
      </c>
      <c r="E268" s="90">
        <f>SUMIFS(gp_mff_index[Normalised Non-spec MFF WP 2026/27],gp_mff_index[LAD21],lad_payment_mff[[#This Row],[LAD21]])/SUMIFS(gp_mff_index[Registered population 2026/27],gp_mff_index[LAD21],lad_payment_mff[[#This Row],[LAD21]])</f>
        <v>0.96237710651220421</v>
      </c>
      <c r="F268" s="90">
        <f>SUMIFS(gp_mff_index[Normalised Non-spec MFF WP 2027/28],gp_mff_index[LAD21],lad_payment_mff[[#This Row],[LAD21]])/SUMIFS(gp_mff_index[Registered population 2027/28],gp_mff_index[LAD21],lad_payment_mff[[#This Row],[LAD21]])</f>
        <v>0.96242423408374311</v>
      </c>
      <c r="G268" s="96">
        <f>SUMIFS(gp_mff_index[Normalised Non-spec MFF WP 2028/29],gp_mff_index[LAD21],lad_payment_mff[[#This Row],[LAD21]])/SUMIFS(gp_mff_index[Registered population 2028/29],gp_mff_index[LAD21],lad_payment_mff[[#This Row],[LAD21]])</f>
        <v>0.96245852328383175</v>
      </c>
      <c r="H268" s="144">
        <v>1.0374780049360619</v>
      </c>
      <c r="I268" s="90">
        <f>SUMIFS(gp_mff_index[Normalised Specialised MFF 
(base year)],gp_mff_index[LAD21],lad_payment_mff[[#This Row],[LAD21]])/SUMIFS(gp_mff_index[Registered population (base year)],gp_mff_index[LAD21],lad_payment_mff[[#This Row],[LAD21]])</f>
        <v>0.96365668246648206</v>
      </c>
      <c r="J268" s="90">
        <f>SUMIFS(gp_mff_index[Normalised Specialised MFF 
2026/27],gp_mff_index[LAD21],lad_payment_mff[[#This Row],[LAD21]])/SUMIFS(gp_mff_index[Registered population 2026/27],gp_mff_index[LAD21],lad_payment_mff[[#This Row],[LAD21]])</f>
        <v>0.96369892240479771</v>
      </c>
      <c r="K268" s="90">
        <f>SUMIFS(gp_mff_index[Normalised Specialised MFF 
2027/28],gp_mff_index[LAD21],lad_payment_mff[[#This Row],[LAD21]])/SUMIFS(gp_mff_index[Registered population 2027/28],gp_mff_index[LAD21],lad_payment_mff[[#This Row],[LAD21]])</f>
        <v>0.96374005460062973</v>
      </c>
      <c r="L268" s="90">
        <f>SUMIFS(gp_mff_index[Normalised Specialised MFF 
2028/29],gp_mff_index[LAD21],lad_payment_mff[[#This Row],[LAD21]])/SUMIFS(gp_mff_index[Registered population 2028/29],gp_mff_index[LAD21],lad_payment_mff[[#This Row],[LAD21]])</f>
        <v>0.96377029010285598</v>
      </c>
    </row>
    <row r="269" spans="1:12" x14ac:dyDescent="0.2">
      <c r="A269" s="65" t="s">
        <v>211</v>
      </c>
      <c r="B269" s="35" t="s">
        <v>520</v>
      </c>
      <c r="C269" s="143">
        <v>1.0324118745836242</v>
      </c>
      <c r="D269" s="90">
        <f>SUMIFS(gp_mff_index[Normalised Non-spec MFF WP (base year)],gp_mff_index[LAD21],lad_payment_mff[[#This Row],[LAD21]])/SUMIFS(gp_mff_index[Registered population (base year)],gp_mff_index[LAD21],lad_payment_mff[[#This Row],[LAD21]])</f>
        <v>0.97136242472990275</v>
      </c>
      <c r="E269" s="90">
        <f>SUMIFS(gp_mff_index[Normalised Non-spec MFF WP 2026/27],gp_mff_index[LAD21],lad_payment_mff[[#This Row],[LAD21]])/SUMIFS(gp_mff_index[Registered population 2026/27],gp_mff_index[LAD21],lad_payment_mff[[#This Row],[LAD21]])</f>
        <v>0.97141211550096052</v>
      </c>
      <c r="F269" s="90">
        <f>SUMIFS(gp_mff_index[Normalised Non-spec MFF WP 2027/28],gp_mff_index[LAD21],lad_payment_mff[[#This Row],[LAD21]])/SUMIFS(gp_mff_index[Registered population 2027/28],gp_mff_index[LAD21],lad_payment_mff[[#This Row],[LAD21]])</f>
        <v>0.97145968551655615</v>
      </c>
      <c r="G269" s="96">
        <f>SUMIFS(gp_mff_index[Normalised Non-spec MFF WP 2028/29],gp_mff_index[LAD21],lad_payment_mff[[#This Row],[LAD21]])/SUMIFS(gp_mff_index[Registered population 2028/29],gp_mff_index[LAD21],lad_payment_mff[[#This Row],[LAD21]])</f>
        <v>0.97149429663123543</v>
      </c>
      <c r="H269" s="144">
        <v>1.0412848731401723</v>
      </c>
      <c r="I269" s="90">
        <f>SUMIFS(gp_mff_index[Normalised Specialised MFF 
(base year)],gp_mff_index[LAD21],lad_payment_mff[[#This Row],[LAD21]])/SUMIFS(gp_mff_index[Registered population (base year)],gp_mff_index[LAD21],lad_payment_mff[[#This Row],[LAD21]])</f>
        <v>0.96719267452289792</v>
      </c>
      <c r="J269" s="90">
        <f>SUMIFS(gp_mff_index[Normalised Specialised MFF 
2026/27],gp_mff_index[LAD21],lad_payment_mff[[#This Row],[LAD21]])/SUMIFS(gp_mff_index[Registered population 2026/27],gp_mff_index[LAD21],lad_payment_mff[[#This Row],[LAD21]])</f>
        <v>0.96723506945426063</v>
      </c>
      <c r="K269" s="90">
        <f>SUMIFS(gp_mff_index[Normalised Specialised MFF 
2027/28],gp_mff_index[LAD21],lad_payment_mff[[#This Row],[LAD21]])/SUMIFS(gp_mff_index[Registered population 2027/28],gp_mff_index[LAD21],lad_payment_mff[[#This Row],[LAD21]])</f>
        <v>0.96727635257844891</v>
      </c>
      <c r="L269" s="90">
        <f>SUMIFS(gp_mff_index[Normalised Specialised MFF 
2028/29],gp_mff_index[LAD21],lad_payment_mff[[#This Row],[LAD21]])/SUMIFS(gp_mff_index[Registered population 2028/29],gp_mff_index[LAD21],lad_payment_mff[[#This Row],[LAD21]])</f>
        <v>0.967306699025265</v>
      </c>
    </row>
    <row r="270" spans="1:12" x14ac:dyDescent="0.2">
      <c r="A270" s="65" t="s">
        <v>210</v>
      </c>
      <c r="B270" s="35" t="s">
        <v>519</v>
      </c>
      <c r="C270" s="143">
        <v>1.045413649472555</v>
      </c>
      <c r="D270" s="90">
        <f>SUMIFS(gp_mff_index[Normalised Non-spec MFF WP (base year)],gp_mff_index[LAD21],lad_payment_mff[[#This Row],[LAD21]])/SUMIFS(gp_mff_index[Registered population (base year)],gp_mff_index[LAD21],lad_payment_mff[[#This Row],[LAD21]])</f>
        <v>0.98359536769851952</v>
      </c>
      <c r="E270" s="90">
        <f>SUMIFS(gp_mff_index[Normalised Non-spec MFF WP 2026/27],gp_mff_index[LAD21],lad_payment_mff[[#This Row],[LAD21]])/SUMIFS(gp_mff_index[Registered population 2026/27],gp_mff_index[LAD21],lad_payment_mff[[#This Row],[LAD21]])</f>
        <v>0.98364568425491994</v>
      </c>
      <c r="F270" s="90">
        <f>SUMIFS(gp_mff_index[Normalised Non-spec MFF WP 2027/28],gp_mff_index[LAD21],lad_payment_mff[[#This Row],[LAD21]])/SUMIFS(gp_mff_index[Registered population 2027/28],gp_mff_index[LAD21],lad_payment_mff[[#This Row],[LAD21]])</f>
        <v>0.98369385334792814</v>
      </c>
      <c r="G270" s="96">
        <f>SUMIFS(gp_mff_index[Normalised Non-spec MFF WP 2028/29],gp_mff_index[LAD21],lad_payment_mff[[#This Row],[LAD21]])/SUMIFS(gp_mff_index[Registered population 2028/29],gp_mff_index[LAD21],lad_payment_mff[[#This Row],[LAD21]])</f>
        <v>0.98372890034089566</v>
      </c>
      <c r="H270" s="144">
        <v>1.0448764084421525</v>
      </c>
      <c r="I270" s="90">
        <f>SUMIFS(gp_mff_index[Normalised Specialised MFF 
(base year)],gp_mff_index[LAD21],lad_payment_mff[[#This Row],[LAD21]])/SUMIFS(gp_mff_index[Registered population (base year)],gp_mff_index[LAD21],lad_payment_mff[[#This Row],[LAD21]])</f>
        <v>0.97052865560163026</v>
      </c>
      <c r="J270" s="90">
        <f>SUMIFS(gp_mff_index[Normalised Specialised MFF 
2026/27],gp_mff_index[LAD21],lad_payment_mff[[#This Row],[LAD21]])/SUMIFS(gp_mff_index[Registered population 2026/27],gp_mff_index[LAD21],lad_payment_mff[[#This Row],[LAD21]])</f>
        <v>0.97057119675896486</v>
      </c>
      <c r="K270" s="90">
        <f>SUMIFS(gp_mff_index[Normalised Specialised MFF 
2027/28],gp_mff_index[LAD21],lad_payment_mff[[#This Row],[LAD21]])/SUMIFS(gp_mff_index[Registered population 2027/28],gp_mff_index[LAD21],lad_payment_mff[[#This Row],[LAD21]])</f>
        <v>0.97061262227434841</v>
      </c>
      <c r="L270" s="90">
        <f>SUMIFS(gp_mff_index[Normalised Specialised MFF 
2028/29],gp_mff_index[LAD21],lad_payment_mff[[#This Row],[LAD21]])/SUMIFS(gp_mff_index[Registered population 2028/29],gp_mff_index[LAD21],lad_payment_mff[[#This Row],[LAD21]])</f>
        <v>0.97064307339024958</v>
      </c>
    </row>
    <row r="271" spans="1:12" x14ac:dyDescent="0.2">
      <c r="A271" s="65" t="s">
        <v>209</v>
      </c>
      <c r="B271" s="35" t="s">
        <v>518</v>
      </c>
      <c r="C271" s="143">
        <v>1.0235672419381259</v>
      </c>
      <c r="D271" s="90">
        <f>SUMIFS(gp_mff_index[Normalised Non-spec MFF WP (base year)],gp_mff_index[LAD21],lad_payment_mff[[#This Row],[LAD21]])/SUMIFS(gp_mff_index[Registered population (base year)],gp_mff_index[LAD21],lad_payment_mff[[#This Row],[LAD21]])</f>
        <v>0.96304080036284334</v>
      </c>
      <c r="E271" s="90">
        <f>SUMIFS(gp_mff_index[Normalised Non-spec MFF WP 2026/27],gp_mff_index[LAD21],lad_payment_mff[[#This Row],[LAD21]])/SUMIFS(gp_mff_index[Registered population 2026/27],gp_mff_index[LAD21],lad_payment_mff[[#This Row],[LAD21]])</f>
        <v>0.96309006543498499</v>
      </c>
      <c r="F271" s="90">
        <f>SUMIFS(gp_mff_index[Normalised Non-spec MFF WP 2027/28],gp_mff_index[LAD21],lad_payment_mff[[#This Row],[LAD21]])/SUMIFS(gp_mff_index[Registered population 2027/28],gp_mff_index[LAD21],lad_payment_mff[[#This Row],[LAD21]])</f>
        <v>0.96313722792009571</v>
      </c>
      <c r="G271" s="96">
        <f>SUMIFS(gp_mff_index[Normalised Non-spec MFF WP 2028/29],gp_mff_index[LAD21],lad_payment_mff[[#This Row],[LAD21]])/SUMIFS(gp_mff_index[Registered population 2028/29],gp_mff_index[LAD21],lad_payment_mff[[#This Row],[LAD21]])</f>
        <v>0.96317154252269199</v>
      </c>
      <c r="H271" s="144">
        <v>1.0394497042393644</v>
      </c>
      <c r="I271" s="90">
        <f>SUMIFS(gp_mff_index[Normalised Specialised MFF 
(base year)],gp_mff_index[LAD21],lad_payment_mff[[#This Row],[LAD21]])/SUMIFS(gp_mff_index[Registered population (base year)],gp_mff_index[LAD21],lad_payment_mff[[#This Row],[LAD21]])</f>
        <v>0.96548808631350447</v>
      </c>
      <c r="J271" s="90">
        <f>SUMIFS(gp_mff_index[Normalised Specialised MFF 
2026/27],gp_mff_index[LAD21],lad_payment_mff[[#This Row],[LAD21]])/SUMIFS(gp_mff_index[Registered population 2026/27],gp_mff_index[LAD21],lad_payment_mff[[#This Row],[LAD21]])</f>
        <v>0.96553040652769773</v>
      </c>
      <c r="K271" s="90">
        <f>SUMIFS(gp_mff_index[Normalised Specialised MFF 
2027/28],gp_mff_index[LAD21],lad_payment_mff[[#This Row],[LAD21]])/SUMIFS(gp_mff_index[Registered population 2027/28],gp_mff_index[LAD21],lad_payment_mff[[#This Row],[LAD21]])</f>
        <v>0.9655716168941737</v>
      </c>
      <c r="L271" s="90">
        <f>SUMIFS(gp_mff_index[Normalised Specialised MFF 
2028/29],gp_mff_index[LAD21],lad_payment_mff[[#This Row],[LAD21]])/SUMIFS(gp_mff_index[Registered population 2028/29],gp_mff_index[LAD21],lad_payment_mff[[#This Row],[LAD21]])</f>
        <v>0.96560190985816607</v>
      </c>
    </row>
    <row r="272" spans="1:12" x14ac:dyDescent="0.2">
      <c r="A272" s="65" t="s">
        <v>208</v>
      </c>
      <c r="B272" s="35" t="s">
        <v>517</v>
      </c>
      <c r="C272" s="143">
        <v>1.0191335040944767</v>
      </c>
      <c r="D272" s="90">
        <f>SUMIFS(gp_mff_index[Normalised Non-spec MFF WP (base year)],gp_mff_index[LAD21],lad_payment_mff[[#This Row],[LAD21]])/SUMIFS(gp_mff_index[Registered population (base year)],gp_mff_index[LAD21],lad_payment_mff[[#This Row],[LAD21]])</f>
        <v>0.95886924204542201</v>
      </c>
      <c r="E272" s="90">
        <f>SUMIFS(gp_mff_index[Normalised Non-spec MFF WP 2026/27],gp_mff_index[LAD21],lad_payment_mff[[#This Row],[LAD21]])/SUMIFS(gp_mff_index[Registered population 2026/27],gp_mff_index[LAD21],lad_payment_mff[[#This Row],[LAD21]])</f>
        <v>0.95891829371838022</v>
      </c>
      <c r="F272" s="90">
        <f>SUMIFS(gp_mff_index[Normalised Non-spec MFF WP 2027/28],gp_mff_index[LAD21],lad_payment_mff[[#This Row],[LAD21]])/SUMIFS(gp_mff_index[Registered population 2027/28],gp_mff_index[LAD21],lad_payment_mff[[#This Row],[LAD21]])</f>
        <v>0.95896525191198212</v>
      </c>
      <c r="G272" s="96">
        <f>SUMIFS(gp_mff_index[Normalised Non-spec MFF WP 2028/29],gp_mff_index[LAD21],lad_payment_mff[[#This Row],[LAD21]])/SUMIFS(gp_mff_index[Registered population 2028/29],gp_mff_index[LAD21],lad_payment_mff[[#This Row],[LAD21]])</f>
        <v>0.95899941787563558</v>
      </c>
      <c r="H272" s="144">
        <v>1.0358049870471575</v>
      </c>
      <c r="I272" s="90">
        <f>SUMIFS(gp_mff_index[Normalised Specialised MFF 
(base year)],gp_mff_index[LAD21],lad_payment_mff[[#This Row],[LAD21]])/SUMIFS(gp_mff_index[Registered population (base year)],gp_mff_index[LAD21],lad_payment_mff[[#This Row],[LAD21]])</f>
        <v>0.96210270748016102</v>
      </c>
      <c r="J272" s="90">
        <f>SUMIFS(gp_mff_index[Normalised Specialised MFF 
2026/27],gp_mff_index[LAD21],lad_payment_mff[[#This Row],[LAD21]])/SUMIFS(gp_mff_index[Registered population 2026/27],gp_mff_index[LAD21],lad_payment_mff[[#This Row],[LAD21]])</f>
        <v>0.96214487930313208</v>
      </c>
      <c r="K272" s="90">
        <f>SUMIFS(gp_mff_index[Normalised Specialised MFF 
2027/28],gp_mff_index[LAD21],lad_payment_mff[[#This Row],[LAD21]])/SUMIFS(gp_mff_index[Registered population 2027/28],gp_mff_index[LAD21],lad_payment_mff[[#This Row],[LAD21]])</f>
        <v>0.96218594516994427</v>
      </c>
      <c r="L272" s="90">
        <f>SUMIFS(gp_mff_index[Normalised Specialised MFF 
2028/29],gp_mff_index[LAD21],lad_payment_mff[[#This Row],[LAD21]])/SUMIFS(gp_mff_index[Registered population 2028/29],gp_mff_index[LAD21],lad_payment_mff[[#This Row],[LAD21]])</f>
        <v>0.96221613191495681</v>
      </c>
    </row>
    <row r="273" spans="1:12" x14ac:dyDescent="0.2">
      <c r="A273" s="65" t="s">
        <v>207</v>
      </c>
      <c r="B273" s="35" t="s">
        <v>516</v>
      </c>
      <c r="C273" s="143">
        <v>1.0158048873677357</v>
      </c>
      <c r="D273" s="90">
        <f>SUMIFS(gp_mff_index[Normalised Non-spec MFF WP (base year)],gp_mff_index[LAD21],lad_payment_mff[[#This Row],[LAD21]])/SUMIFS(gp_mff_index[Registered population (base year)],gp_mff_index[LAD21],lad_payment_mff[[#This Row],[LAD21]])</f>
        <v>0.95573745589080417</v>
      </c>
      <c r="E273" s="90">
        <f>SUMIFS(gp_mff_index[Normalised Non-spec MFF WP 2026/27],gp_mff_index[LAD21],lad_payment_mff[[#This Row],[LAD21]])/SUMIFS(gp_mff_index[Registered population 2026/27],gp_mff_index[LAD21],lad_payment_mff[[#This Row],[LAD21]])</f>
        <v>0.9557863473548982</v>
      </c>
      <c r="F273" s="90">
        <f>SUMIFS(gp_mff_index[Normalised Non-spec MFF WP 2027/28],gp_mff_index[LAD21],lad_payment_mff[[#This Row],[LAD21]])/SUMIFS(gp_mff_index[Registered population 2027/28],gp_mff_index[LAD21],lad_payment_mff[[#This Row],[LAD21]])</f>
        <v>0.95583315217720388</v>
      </c>
      <c r="G273" s="96">
        <f>SUMIFS(gp_mff_index[Normalised Non-spec MFF WP 2028/29],gp_mff_index[LAD21],lad_payment_mff[[#This Row],[LAD21]])/SUMIFS(gp_mff_index[Registered population 2028/29],gp_mff_index[LAD21],lad_payment_mff[[#This Row],[LAD21]])</f>
        <v>0.95586720655057134</v>
      </c>
      <c r="H273" s="144">
        <v>1.0301360732917555</v>
      </c>
      <c r="I273" s="90">
        <f>SUMIFS(gp_mff_index[Normalised Specialised MFF 
(base year)],gp_mff_index[LAD21],lad_payment_mff[[#This Row],[LAD21]])/SUMIFS(gp_mff_index[Registered population (base year)],gp_mff_index[LAD21],lad_payment_mff[[#This Row],[LAD21]])</f>
        <v>0.95683716296092514</v>
      </c>
      <c r="J273" s="90">
        <f>SUMIFS(gp_mff_index[Normalised Specialised MFF 
2026/27],gp_mff_index[LAD21],lad_payment_mff[[#This Row],[LAD21]])/SUMIFS(gp_mff_index[Registered population 2026/27],gp_mff_index[LAD21],lad_payment_mff[[#This Row],[LAD21]])</f>
        <v>0.956879103979419</v>
      </c>
      <c r="K273" s="90">
        <f>SUMIFS(gp_mff_index[Normalised Specialised MFF 
2027/28],gp_mff_index[LAD21],lad_payment_mff[[#This Row],[LAD21]])/SUMIFS(gp_mff_index[Registered population 2027/28],gp_mff_index[LAD21],lad_payment_mff[[#This Row],[LAD21]])</f>
        <v>0.95691994509460387</v>
      </c>
      <c r="L273" s="90">
        <f>SUMIFS(gp_mff_index[Normalised Specialised MFF 
2028/29],gp_mff_index[LAD21],lad_payment_mff[[#This Row],[LAD21]])/SUMIFS(gp_mff_index[Registered population 2028/29],gp_mff_index[LAD21],lad_payment_mff[[#This Row],[LAD21]])</f>
        <v>0.95694996662892862</v>
      </c>
    </row>
    <row r="274" spans="1:12" x14ac:dyDescent="0.2">
      <c r="A274" s="65" t="s">
        <v>206</v>
      </c>
      <c r="B274" s="35" t="s">
        <v>515</v>
      </c>
      <c r="C274" s="143">
        <v>1.0193493715589883</v>
      </c>
      <c r="D274" s="90">
        <f>SUMIFS(gp_mff_index[Normalised Non-spec MFF WP (base year)],gp_mff_index[LAD21],lad_payment_mff[[#This Row],[LAD21]])/SUMIFS(gp_mff_index[Registered population (base year)],gp_mff_index[LAD21],lad_payment_mff[[#This Row],[LAD21]])</f>
        <v>0.95907234465292868</v>
      </c>
      <c r="E274" s="90">
        <f>SUMIFS(gp_mff_index[Normalised Non-spec MFF WP 2026/27],gp_mff_index[LAD21],lad_payment_mff[[#This Row],[LAD21]])/SUMIFS(gp_mff_index[Registered population 2026/27],gp_mff_index[LAD21],lad_payment_mff[[#This Row],[LAD21]])</f>
        <v>0.95912140671575141</v>
      </c>
      <c r="F274" s="90">
        <f>SUMIFS(gp_mff_index[Normalised Non-spec MFF WP 2027/28],gp_mff_index[LAD21],lad_payment_mff[[#This Row],[LAD21]])/SUMIFS(gp_mff_index[Registered population 2027/28],gp_mff_index[LAD21],lad_payment_mff[[#This Row],[LAD21]])</f>
        <v>0.95916837485578976</v>
      </c>
      <c r="G274" s="96">
        <f>SUMIFS(gp_mff_index[Normalised Non-spec MFF WP 2028/29],gp_mff_index[LAD21],lad_payment_mff[[#This Row],[LAD21]])/SUMIFS(gp_mff_index[Registered population 2028/29],gp_mff_index[LAD21],lad_payment_mff[[#This Row],[LAD21]])</f>
        <v>0.9592025480562969</v>
      </c>
      <c r="H274" s="144">
        <v>1.0303152077168525</v>
      </c>
      <c r="I274" s="90">
        <f>SUMIFS(gp_mff_index[Normalised Specialised MFF 
(base year)],gp_mff_index[LAD21],lad_payment_mff[[#This Row],[LAD21]])/SUMIFS(gp_mff_index[Registered population (base year)],gp_mff_index[LAD21],lad_payment_mff[[#This Row],[LAD21]])</f>
        <v>0.95700355114938229</v>
      </c>
      <c r="J274" s="90">
        <f>SUMIFS(gp_mff_index[Normalised Specialised MFF 
2026/27],gp_mff_index[LAD21],lad_payment_mff[[#This Row],[LAD21]])/SUMIFS(gp_mff_index[Registered population 2026/27],gp_mff_index[LAD21],lad_payment_mff[[#This Row],[LAD21]])</f>
        <v>0.9570454994611659</v>
      </c>
      <c r="K274" s="90">
        <f>SUMIFS(gp_mff_index[Normalised Specialised MFF 
2027/28],gp_mff_index[LAD21],lad_payment_mff[[#This Row],[LAD21]])/SUMIFS(gp_mff_index[Registered population 2027/28],gp_mff_index[LAD21],lad_payment_mff[[#This Row],[LAD21]])</f>
        <v>0.95708634767837264</v>
      </c>
      <c r="L274" s="90">
        <f>SUMIFS(gp_mff_index[Normalised Specialised MFF 
2028/29],gp_mff_index[LAD21],lad_payment_mff[[#This Row],[LAD21]])/SUMIFS(gp_mff_index[Registered population 2028/29],gp_mff_index[LAD21],lad_payment_mff[[#This Row],[LAD21]])</f>
        <v>0.95711637443326048</v>
      </c>
    </row>
    <row r="275" spans="1:12" x14ac:dyDescent="0.2">
      <c r="A275" s="65" t="s">
        <v>205</v>
      </c>
      <c r="B275" s="35" t="s">
        <v>514</v>
      </c>
      <c r="C275" s="143">
        <v>1.0234154640662354</v>
      </c>
      <c r="D275" s="90">
        <f>SUMIFS(gp_mff_index[Normalised Non-spec MFF WP (base year)],gp_mff_index[LAD21],lad_payment_mff[[#This Row],[LAD21]])/SUMIFS(gp_mff_index[Registered population (base year)],gp_mff_index[LAD21],lad_payment_mff[[#This Row],[LAD21]])</f>
        <v>0.96289799754810412</v>
      </c>
      <c r="E275" s="90">
        <f>SUMIFS(gp_mff_index[Normalised Non-spec MFF WP 2026/27],gp_mff_index[LAD21],lad_payment_mff[[#This Row],[LAD21]])/SUMIFS(gp_mff_index[Registered population 2026/27],gp_mff_index[LAD21],lad_payment_mff[[#This Row],[LAD21]])</f>
        <v>0.96294725531506153</v>
      </c>
      <c r="F275" s="90">
        <f>SUMIFS(gp_mff_index[Normalised Non-spec MFF WP 2027/28],gp_mff_index[LAD21],lad_payment_mff[[#This Row],[LAD21]])/SUMIFS(gp_mff_index[Registered population 2027/28],gp_mff_index[LAD21],lad_payment_mff[[#This Row],[LAD21]])</f>
        <v>0.96299441080676551</v>
      </c>
      <c r="G275" s="96">
        <f>SUMIFS(gp_mff_index[Normalised Non-spec MFF WP 2028/29],gp_mff_index[LAD21],lad_payment_mff[[#This Row],[LAD21]])/SUMIFS(gp_mff_index[Registered population 2028/29],gp_mff_index[LAD21],lad_payment_mff[[#This Row],[LAD21]])</f>
        <v>0.96302872032108056</v>
      </c>
      <c r="H275" s="144">
        <v>1.0317104312443999</v>
      </c>
      <c r="I275" s="90">
        <f>SUMIFS(gp_mff_index[Normalised Specialised MFF 
(base year)],gp_mff_index[LAD21],lad_payment_mff[[#This Row],[LAD21]])/SUMIFS(gp_mff_index[Registered population (base year)],gp_mff_index[LAD21],lad_payment_mff[[#This Row],[LAD21]])</f>
        <v>0.95829949811833637</v>
      </c>
      <c r="J275" s="90">
        <f>SUMIFS(gp_mff_index[Normalised Specialised MFF 
2026/27],gp_mff_index[LAD21],lad_payment_mff[[#This Row],[LAD21]])/SUMIFS(gp_mff_index[Registered population 2026/27],gp_mff_index[LAD21],lad_payment_mff[[#This Row],[LAD21]])</f>
        <v>0.95834150323532974</v>
      </c>
      <c r="K275" s="90">
        <f>SUMIFS(gp_mff_index[Normalised Specialised MFF 
2027/28],gp_mff_index[LAD21],lad_payment_mff[[#This Row],[LAD21]])/SUMIFS(gp_mff_index[Registered population 2027/28],gp_mff_index[LAD21],lad_payment_mff[[#This Row],[LAD21]])</f>
        <v>0.95838240676803077</v>
      </c>
      <c r="L275" s="90">
        <f>SUMIFS(gp_mff_index[Normalised Specialised MFF 
2028/29],gp_mff_index[LAD21],lad_payment_mff[[#This Row],[LAD21]])/SUMIFS(gp_mff_index[Registered population 2028/29],gp_mff_index[LAD21],lad_payment_mff[[#This Row],[LAD21]])</f>
        <v>0.95841247418429543</v>
      </c>
    </row>
    <row r="276" spans="1:12" x14ac:dyDescent="0.2">
      <c r="A276" s="65" t="s">
        <v>204</v>
      </c>
      <c r="B276" s="35" t="s">
        <v>513</v>
      </c>
      <c r="C276" s="143">
        <v>1.0329773165924736</v>
      </c>
      <c r="D276" s="90">
        <f>SUMIFS(gp_mff_index[Normalised Non-spec MFF WP (base year)],gp_mff_index[LAD21],lad_payment_mff[[#This Row],[LAD21]])/SUMIFS(gp_mff_index[Registered population (base year)],gp_mff_index[LAD21],lad_payment_mff[[#This Row],[LAD21]])</f>
        <v>0.97189443054490787</v>
      </c>
      <c r="E276" s="90">
        <f>SUMIFS(gp_mff_index[Normalised Non-spec MFF WP 2026/27],gp_mff_index[LAD21],lad_payment_mff[[#This Row],[LAD21]])/SUMIFS(gp_mff_index[Registered population 2026/27],gp_mff_index[LAD21],lad_payment_mff[[#This Row],[LAD21]])</f>
        <v>0.97194414853112099</v>
      </c>
      <c r="F276" s="90">
        <f>SUMIFS(gp_mff_index[Normalised Non-spec MFF WP 2027/28],gp_mff_index[LAD21],lad_payment_mff[[#This Row],[LAD21]])/SUMIFS(gp_mff_index[Registered population 2027/28],gp_mff_index[LAD21],lad_payment_mff[[#This Row],[LAD21]])</f>
        <v>0.97199174460035531</v>
      </c>
      <c r="G276" s="96">
        <f>SUMIFS(gp_mff_index[Normalised Non-spec MFF WP 2028/29],gp_mff_index[LAD21],lad_payment_mff[[#This Row],[LAD21]])/SUMIFS(gp_mff_index[Registered population 2028/29],gp_mff_index[LAD21],lad_payment_mff[[#This Row],[LAD21]])</f>
        <v>0.97202637467120634</v>
      </c>
      <c r="H276" s="144">
        <v>1.0340042096410118</v>
      </c>
      <c r="I276" s="90">
        <f>SUMIFS(gp_mff_index[Normalised Specialised MFF 
(base year)],gp_mff_index[LAD21],lad_payment_mff[[#This Row],[LAD21]])/SUMIFS(gp_mff_index[Registered population (base year)],gp_mff_index[LAD21],lad_payment_mff[[#This Row],[LAD21]])</f>
        <v>0.96043006365271544</v>
      </c>
      <c r="J276" s="90">
        <f>SUMIFS(gp_mff_index[Normalised Specialised MFF 
2026/27],gp_mff_index[LAD21],lad_payment_mff[[#This Row],[LAD21]])/SUMIFS(gp_mff_index[Registered population 2026/27],gp_mff_index[LAD21],lad_payment_mff[[#This Row],[LAD21]])</f>
        <v>0.96047216215873177</v>
      </c>
      <c r="K276" s="90">
        <f>SUMIFS(gp_mff_index[Normalised Specialised MFF 
2027/28],gp_mff_index[LAD21],lad_payment_mff[[#This Row],[LAD21]])/SUMIFS(gp_mff_index[Registered population 2027/28],gp_mff_index[LAD21],lad_payment_mff[[#This Row],[LAD21]])</f>
        <v>0.96051315663132886</v>
      </c>
      <c r="L276" s="90">
        <f>SUMIFS(gp_mff_index[Normalised Specialised MFF 
2028/29],gp_mff_index[LAD21],lad_payment_mff[[#This Row],[LAD21]])/SUMIFS(gp_mff_index[Registered population 2028/29],gp_mff_index[LAD21],lad_payment_mff[[#This Row],[LAD21]])</f>
        <v>0.96054329089579848</v>
      </c>
    </row>
    <row r="277" spans="1:12" x14ac:dyDescent="0.2">
      <c r="A277" s="65" t="s">
        <v>203</v>
      </c>
      <c r="B277" s="35" t="s">
        <v>512</v>
      </c>
      <c r="C277" s="143">
        <v>1.0278680788866463</v>
      </c>
      <c r="D277" s="90">
        <f>SUMIFS(gp_mff_index[Normalised Non-spec MFF WP (base year)],gp_mff_index[LAD21],lad_payment_mff[[#This Row],[LAD21]])/SUMIFS(gp_mff_index[Registered population (base year)],gp_mff_index[LAD21],lad_payment_mff[[#This Row],[LAD21]])</f>
        <v>0.96708731659297353</v>
      </c>
      <c r="E277" s="90">
        <f>SUMIFS(gp_mff_index[Normalised Non-spec MFF WP 2026/27],gp_mff_index[LAD21],lad_payment_mff[[#This Row],[LAD21]])/SUMIFS(gp_mff_index[Registered population 2026/27],gp_mff_index[LAD21],lad_payment_mff[[#This Row],[LAD21]])</f>
        <v>0.96713678866768005</v>
      </c>
      <c r="F277" s="90">
        <f>SUMIFS(gp_mff_index[Normalised Non-spec MFF WP 2027/28],gp_mff_index[LAD21],lad_payment_mff[[#This Row],[LAD21]])/SUMIFS(gp_mff_index[Registered population 2027/28],gp_mff_index[LAD21],lad_payment_mff[[#This Row],[LAD21]])</f>
        <v>0.96718414932067787</v>
      </c>
      <c r="G277" s="96">
        <f>SUMIFS(gp_mff_index[Normalised Non-spec MFF WP 2028/29],gp_mff_index[LAD21],lad_payment_mff[[#This Row],[LAD21]])/SUMIFS(gp_mff_index[Registered population 2028/29],gp_mff_index[LAD21],lad_payment_mff[[#This Row],[LAD21]])</f>
        <v>0.96721860810677673</v>
      </c>
      <c r="H277" s="144">
        <v>1.032606568956516</v>
      </c>
      <c r="I277" s="90">
        <f>SUMIFS(gp_mff_index[Normalised Specialised MFF 
(base year)],gp_mff_index[LAD21],lad_payment_mff[[#This Row],[LAD21]])/SUMIFS(gp_mff_index[Registered population (base year)],gp_mff_index[LAD21],lad_payment_mff[[#This Row],[LAD21]])</f>
        <v>0.95913187151862367</v>
      </c>
      <c r="J277" s="90">
        <f>SUMIFS(gp_mff_index[Normalised Specialised MFF 
2026/27],gp_mff_index[LAD21],lad_payment_mff[[#This Row],[LAD21]])/SUMIFS(gp_mff_index[Registered population 2026/27],gp_mff_index[LAD21],lad_payment_mff[[#This Row],[LAD21]])</f>
        <v>0.95917391312101818</v>
      </c>
      <c r="K277" s="90">
        <f>SUMIFS(gp_mff_index[Normalised Specialised MFF 
2027/28],gp_mff_index[LAD21],lad_payment_mff[[#This Row],[LAD21]])/SUMIFS(gp_mff_index[Registered population 2027/28],gp_mff_index[LAD21],lad_payment_mff[[#This Row],[LAD21]])</f>
        <v>0.95921485218229041</v>
      </c>
      <c r="L277" s="90">
        <f>SUMIFS(gp_mff_index[Normalised Specialised MFF 
2028/29],gp_mff_index[LAD21],lad_payment_mff[[#This Row],[LAD21]])/SUMIFS(gp_mff_index[Registered population 2028/29],gp_mff_index[LAD21],lad_payment_mff[[#This Row],[LAD21]])</f>
        <v>0.95924494571493935</v>
      </c>
    </row>
    <row r="278" spans="1:12" x14ac:dyDescent="0.2">
      <c r="A278" s="65" t="s">
        <v>202</v>
      </c>
      <c r="B278" s="35" t="s">
        <v>511</v>
      </c>
      <c r="C278" s="143">
        <v>1.0259886152573141</v>
      </c>
      <c r="D278" s="90">
        <f>SUMIFS(gp_mff_index[Normalised Non-spec MFF WP (base year)],gp_mff_index[LAD21],lad_payment_mff[[#This Row],[LAD21]])/SUMIFS(gp_mff_index[Registered population (base year)],gp_mff_index[LAD21],lad_payment_mff[[#This Row],[LAD21]])</f>
        <v>0.96531899099238416</v>
      </c>
      <c r="E278" s="90">
        <f>SUMIFS(gp_mff_index[Normalised Non-spec MFF WP 2026/27],gp_mff_index[LAD21],lad_payment_mff[[#This Row],[LAD21]])/SUMIFS(gp_mff_index[Registered population 2026/27],gp_mff_index[LAD21],lad_payment_mff[[#This Row],[LAD21]])</f>
        <v>0.96536837260707009</v>
      </c>
      <c r="F278" s="90">
        <f>SUMIFS(gp_mff_index[Normalised Non-spec MFF WP 2027/28],gp_mff_index[LAD21],lad_payment_mff[[#This Row],[LAD21]])/SUMIFS(gp_mff_index[Registered population 2027/28],gp_mff_index[LAD21],lad_payment_mff[[#This Row],[LAD21]])</f>
        <v>0.96541564666079904</v>
      </c>
      <c r="G278" s="96">
        <f>SUMIFS(gp_mff_index[Normalised Non-spec MFF WP 2028/29],gp_mff_index[LAD21],lad_payment_mff[[#This Row],[LAD21]])/SUMIFS(gp_mff_index[Registered population 2028/29],gp_mff_index[LAD21],lad_payment_mff[[#This Row],[LAD21]])</f>
        <v>0.96545004243877808</v>
      </c>
      <c r="H278" s="144">
        <v>1.0275325385016656</v>
      </c>
      <c r="I278" s="90">
        <f>SUMIFS(gp_mff_index[Normalised Specialised MFF 
(base year)],gp_mff_index[LAD21],lad_payment_mff[[#This Row],[LAD21]])/SUMIFS(gp_mff_index[Registered population (base year)],gp_mff_index[LAD21],lad_payment_mff[[#This Row],[LAD21]])</f>
        <v>0.95441888162236399</v>
      </c>
      <c r="J278" s="90">
        <f>SUMIFS(gp_mff_index[Normalised Specialised MFF 
2026/27],gp_mff_index[LAD21],lad_payment_mff[[#This Row],[LAD21]])/SUMIFS(gp_mff_index[Registered population 2026/27],gp_mff_index[LAD21],lad_payment_mff[[#This Row],[LAD21]])</f>
        <v>0.95446071664039489</v>
      </c>
      <c r="K278" s="90">
        <f>SUMIFS(gp_mff_index[Normalised Specialised MFF 
2027/28],gp_mff_index[LAD21],lad_payment_mff[[#This Row],[LAD21]])/SUMIFS(gp_mff_index[Registered population 2027/28],gp_mff_index[LAD21],lad_payment_mff[[#This Row],[LAD21]])</f>
        <v>0.95450145453498003</v>
      </c>
      <c r="L278" s="90">
        <f>SUMIFS(gp_mff_index[Normalised Specialised MFF 
2028/29],gp_mff_index[LAD21],lad_payment_mff[[#This Row],[LAD21]])/SUMIFS(gp_mff_index[Registered population 2028/29],gp_mff_index[LAD21],lad_payment_mff[[#This Row],[LAD21]])</f>
        <v>0.95453140019378524</v>
      </c>
    </row>
    <row r="279" spans="1:12" x14ac:dyDescent="0.2">
      <c r="A279" s="65" t="s">
        <v>201</v>
      </c>
      <c r="B279" s="35" t="s">
        <v>510</v>
      </c>
      <c r="C279" s="143">
        <v>1.1687035847528513</v>
      </c>
      <c r="D279" s="90">
        <f>SUMIFS(gp_mff_index[Normalised Non-spec MFF WP (base year)],gp_mff_index[LAD21],lad_payment_mff[[#This Row],[LAD21]])/SUMIFS(gp_mff_index[Registered population (base year)],gp_mff_index[LAD21],lad_payment_mff[[#This Row],[LAD21]])</f>
        <v>1.0995948185252191</v>
      </c>
      <c r="E279" s="90">
        <f>SUMIFS(gp_mff_index[Normalised Non-spec MFF WP 2026/27],gp_mff_index[LAD21],lad_payment_mff[[#This Row],[LAD21]])/SUMIFS(gp_mff_index[Registered population 2026/27],gp_mff_index[LAD21],lad_payment_mff[[#This Row],[LAD21]])</f>
        <v>1.0996510691202508</v>
      </c>
      <c r="F279" s="90">
        <f>SUMIFS(gp_mff_index[Normalised Non-spec MFF WP 2027/28],gp_mff_index[LAD21],lad_payment_mff[[#This Row],[LAD21]])/SUMIFS(gp_mff_index[Registered population 2027/28],gp_mff_index[LAD21],lad_payment_mff[[#This Row],[LAD21]])</f>
        <v>1.0997049189926913</v>
      </c>
      <c r="G279" s="96">
        <f>SUMIFS(gp_mff_index[Normalised Non-spec MFF WP 2028/29],gp_mff_index[LAD21],lad_payment_mff[[#This Row],[LAD21]])/SUMIFS(gp_mff_index[Registered population 2028/29],gp_mff_index[LAD21],lad_payment_mff[[#This Row],[LAD21]])</f>
        <v>1.0997440992218102</v>
      </c>
      <c r="H279" s="144">
        <v>1.1741382332288435</v>
      </c>
      <c r="I279" s="90">
        <f>SUMIFS(gp_mff_index[Normalised Specialised MFF 
(base year)],gp_mff_index[LAD21],lad_payment_mff[[#This Row],[LAD21]])/SUMIFS(gp_mff_index[Registered population (base year)],gp_mff_index[LAD21],lad_payment_mff[[#This Row],[LAD21]])</f>
        <v>1.0905929081938448</v>
      </c>
      <c r="J279" s="90">
        <f>SUMIFS(gp_mff_index[Normalised Specialised MFF 
2026/27],gp_mff_index[LAD21],lad_payment_mff[[#This Row],[LAD21]])/SUMIFS(gp_mff_index[Registered population 2026/27],gp_mff_index[LAD21],lad_payment_mff[[#This Row],[LAD21]])</f>
        <v>1.0906407121244439</v>
      </c>
      <c r="K279" s="90">
        <f>SUMIFS(gp_mff_index[Normalised Specialised MFF 
2027/28],gp_mff_index[LAD21],lad_payment_mff[[#This Row],[LAD21]])/SUMIFS(gp_mff_index[Registered population 2027/28],gp_mff_index[LAD21],lad_payment_mff[[#This Row],[LAD21]])</f>
        <v>1.0906872623968471</v>
      </c>
      <c r="L279" s="90">
        <f>SUMIFS(gp_mff_index[Normalised Specialised MFF 
2028/29],gp_mff_index[LAD21],lad_payment_mff[[#This Row],[LAD21]])/SUMIFS(gp_mff_index[Registered population 2028/29],gp_mff_index[LAD21],lad_payment_mff[[#This Row],[LAD21]])</f>
        <v>1.0907214806250809</v>
      </c>
    </row>
    <row r="280" spans="1:12" x14ac:dyDescent="0.2">
      <c r="A280" s="65" t="s">
        <v>200</v>
      </c>
      <c r="B280" s="35" t="s">
        <v>509</v>
      </c>
      <c r="C280" s="143">
        <v>1.1462792630432999</v>
      </c>
      <c r="D280" s="90">
        <f>SUMIFS(gp_mff_index[Normalised Non-spec MFF WP (base year)],gp_mff_index[LAD21],lad_payment_mff[[#This Row],[LAD21]])/SUMIFS(gp_mff_index[Registered population (base year)],gp_mff_index[LAD21],lad_payment_mff[[#This Row],[LAD21]])</f>
        <v>1.0784965107229176</v>
      </c>
      <c r="E280" s="90">
        <f>SUMIFS(gp_mff_index[Normalised Non-spec MFF WP 2026/27],gp_mff_index[LAD21],lad_payment_mff[[#This Row],[LAD21]])/SUMIFS(gp_mff_index[Registered population 2026/27],gp_mff_index[LAD21],lad_payment_mff[[#This Row],[LAD21]])</f>
        <v>1.0785516820182415</v>
      </c>
      <c r="F280" s="90">
        <f>SUMIFS(gp_mff_index[Normalised Non-spec MFF WP 2027/28],gp_mff_index[LAD21],lad_payment_mff[[#This Row],[LAD21]])/SUMIFS(gp_mff_index[Registered population 2027/28],gp_mff_index[LAD21],lad_payment_mff[[#This Row],[LAD21]])</f>
        <v>1.0786044986544732</v>
      </c>
      <c r="G280" s="96">
        <f>SUMIFS(gp_mff_index[Normalised Non-spec MFF WP 2028/29],gp_mff_index[LAD21],lad_payment_mff[[#This Row],[LAD21]])/SUMIFS(gp_mff_index[Registered population 2028/29],gp_mff_index[LAD21],lad_payment_mff[[#This Row],[LAD21]])</f>
        <v>1.0786429271189291</v>
      </c>
      <c r="H280" s="144">
        <v>1.1592521311792792</v>
      </c>
      <c r="I280" s="90">
        <f>SUMIFS(gp_mff_index[Normalised Specialised MFF 
(base year)],gp_mff_index[LAD21],lad_payment_mff[[#This Row],[LAD21]])/SUMIFS(gp_mff_index[Registered population (base year)],gp_mff_index[LAD21],lad_payment_mff[[#This Row],[LAD21]])</f>
        <v>1.0767660206379706</v>
      </c>
      <c r="J280" s="90">
        <f>SUMIFS(gp_mff_index[Normalised Specialised MFF 
2026/27],gp_mff_index[LAD21],lad_payment_mff[[#This Row],[LAD21]])/SUMIFS(gp_mff_index[Registered population 2026/27],gp_mff_index[LAD21],lad_payment_mff[[#This Row],[LAD21]])</f>
        <v>1.0768132184949664</v>
      </c>
      <c r="K280" s="90">
        <f>SUMIFS(gp_mff_index[Normalised Specialised MFF 
2027/28],gp_mff_index[LAD21],lad_payment_mff[[#This Row],[LAD21]])/SUMIFS(gp_mff_index[Registered population 2027/28],gp_mff_index[LAD21],lad_payment_mff[[#This Row],[LAD21]])</f>
        <v>1.0768591785880501</v>
      </c>
      <c r="L280" s="90">
        <f>SUMIFS(gp_mff_index[Normalised Specialised MFF 
2028/29],gp_mff_index[LAD21],lad_payment_mff[[#This Row],[LAD21]])/SUMIFS(gp_mff_index[Registered population 2028/29],gp_mff_index[LAD21],lad_payment_mff[[#This Row],[LAD21]])</f>
        <v>1.0768929629865869</v>
      </c>
    </row>
    <row r="281" spans="1:12" x14ac:dyDescent="0.2">
      <c r="A281" s="65" t="s">
        <v>199</v>
      </c>
      <c r="B281" s="35" t="s">
        <v>508</v>
      </c>
      <c r="C281" s="143">
        <v>1.1574668788068592</v>
      </c>
      <c r="D281" s="90">
        <f>SUMIFS(gp_mff_index[Normalised Non-spec MFF WP (base year)],gp_mff_index[LAD21],lad_payment_mff[[#This Row],[LAD21]])/SUMIFS(gp_mff_index[Registered population (base year)],gp_mff_index[LAD21],lad_payment_mff[[#This Row],[LAD21]])</f>
        <v>1.0890225709538905</v>
      </c>
      <c r="E281" s="90">
        <f>SUMIFS(gp_mff_index[Normalised Non-spec MFF WP 2026/27],gp_mff_index[LAD21],lad_payment_mff[[#This Row],[LAD21]])/SUMIFS(gp_mff_index[Registered population 2026/27],gp_mff_index[LAD21],lad_payment_mff[[#This Row],[LAD21]])</f>
        <v>1.0890782807176937</v>
      </c>
      <c r="F281" s="90">
        <f>SUMIFS(gp_mff_index[Normalised Non-spec MFF WP 2027/28],gp_mff_index[LAD21],lad_payment_mff[[#This Row],[LAD21]])/SUMIFS(gp_mff_index[Registered population 2027/28],gp_mff_index[LAD21],lad_payment_mff[[#This Row],[LAD21]])</f>
        <v>1.0891316128410764</v>
      </c>
      <c r="G281" s="96">
        <f>SUMIFS(gp_mff_index[Normalised Non-spec MFF WP 2028/29],gp_mff_index[LAD21],lad_payment_mff[[#This Row],[LAD21]])/SUMIFS(gp_mff_index[Registered population 2028/29],gp_mff_index[LAD21],lad_payment_mff[[#This Row],[LAD21]])</f>
        <v>1.0891704163650038</v>
      </c>
      <c r="H281" s="144">
        <v>1.1692062683092697</v>
      </c>
      <c r="I281" s="90">
        <f>SUMIFS(gp_mff_index[Normalised Specialised MFF 
(base year)],gp_mff_index[LAD21],lad_payment_mff[[#This Row],[LAD21]])/SUMIFS(gp_mff_index[Registered population (base year)],gp_mff_index[LAD21],lad_payment_mff[[#This Row],[LAD21]])</f>
        <v>1.0860118752178891</v>
      </c>
      <c r="J281" s="90">
        <f>SUMIFS(gp_mff_index[Normalised Specialised MFF 
2026/27],gp_mff_index[LAD21],lad_payment_mff[[#This Row],[LAD21]])/SUMIFS(gp_mff_index[Registered population 2026/27],gp_mff_index[LAD21],lad_payment_mff[[#This Row],[LAD21]])</f>
        <v>1.0860594783481872</v>
      </c>
      <c r="K281" s="90">
        <f>SUMIFS(gp_mff_index[Normalised Specialised MFF 
2027/28],gp_mff_index[LAD21],lad_payment_mff[[#This Row],[LAD21]])/SUMIFS(gp_mff_index[Registered population 2027/28],gp_mff_index[LAD21],lad_payment_mff[[#This Row],[LAD21]])</f>
        <v>1.0861058330862818</v>
      </c>
      <c r="L281" s="90">
        <f>SUMIFS(gp_mff_index[Normalised Specialised MFF 
2028/29],gp_mff_index[LAD21],lad_payment_mff[[#This Row],[LAD21]])/SUMIFS(gp_mff_index[Registered population 2028/29],gp_mff_index[LAD21],lad_payment_mff[[#This Row],[LAD21]])</f>
        <v>1.0861399075809306</v>
      </c>
    </row>
    <row r="282" spans="1:12" x14ac:dyDescent="0.2">
      <c r="A282" s="65" t="s">
        <v>198</v>
      </c>
      <c r="B282" s="35" t="s">
        <v>507</v>
      </c>
      <c r="C282" s="143">
        <v>1.1494479965816478</v>
      </c>
      <c r="D282" s="90">
        <f>SUMIFS(gp_mff_index[Normalised Non-spec MFF WP (base year)],gp_mff_index[LAD21],lad_payment_mff[[#This Row],[LAD21]])/SUMIFS(gp_mff_index[Registered population (base year)],gp_mff_index[LAD21],lad_payment_mff[[#This Row],[LAD21]])</f>
        <v>1.0814778680367074</v>
      </c>
      <c r="E282" s="90">
        <f>SUMIFS(gp_mff_index[Normalised Non-spec MFF WP 2026/27],gp_mff_index[LAD21],lad_payment_mff[[#This Row],[LAD21]])/SUMIFS(gp_mff_index[Registered population 2026/27],gp_mff_index[LAD21],lad_payment_mff[[#This Row],[LAD21]])</f>
        <v>1.0815331918455939</v>
      </c>
      <c r="F282" s="90">
        <f>SUMIFS(gp_mff_index[Normalised Non-spec MFF WP 2027/28],gp_mff_index[LAD21],lad_payment_mff[[#This Row],[LAD21]])/SUMIFS(gp_mff_index[Registered population 2027/28],gp_mff_index[LAD21],lad_payment_mff[[#This Row],[LAD21]])</f>
        <v>1.0815861544862515</v>
      </c>
      <c r="G282" s="96">
        <f>SUMIFS(gp_mff_index[Normalised Non-spec MFF WP 2028/29],gp_mff_index[LAD21],lad_payment_mff[[#This Row],[LAD21]])/SUMIFS(gp_mff_index[Registered population 2028/29],gp_mff_index[LAD21],lad_payment_mff[[#This Row],[LAD21]])</f>
        <v>1.0816246891809853</v>
      </c>
      <c r="H282" s="144">
        <v>1.1558584481731047</v>
      </c>
      <c r="I282" s="90">
        <f>SUMIFS(gp_mff_index[Normalised Specialised MFF 
(base year)],gp_mff_index[LAD21],lad_payment_mff[[#This Row],[LAD21]])/SUMIFS(gp_mff_index[Registered population (base year)],gp_mff_index[LAD21],lad_payment_mff[[#This Row],[LAD21]])</f>
        <v>1.0736138137559781</v>
      </c>
      <c r="J282" s="90">
        <f>SUMIFS(gp_mff_index[Normalised Specialised MFF 
2026/27],gp_mff_index[LAD21],lad_payment_mff[[#This Row],[LAD21]])/SUMIFS(gp_mff_index[Registered population 2026/27],gp_mff_index[LAD21],lad_payment_mff[[#This Row],[LAD21]])</f>
        <v>1.0736608734423734</v>
      </c>
      <c r="K282" s="90">
        <f>SUMIFS(gp_mff_index[Normalised Specialised MFF 
2027/28],gp_mff_index[LAD21],lad_payment_mff[[#This Row],[LAD21]])/SUMIFS(gp_mff_index[Registered population 2027/28],gp_mff_index[LAD21],lad_payment_mff[[#This Row],[LAD21]])</f>
        <v>1.0737066989883781</v>
      </c>
      <c r="L282" s="90">
        <f>SUMIFS(gp_mff_index[Normalised Specialised MFF 
2028/29],gp_mff_index[LAD21],lad_payment_mff[[#This Row],[LAD21]])/SUMIFS(gp_mff_index[Registered population 2028/29],gp_mff_index[LAD21],lad_payment_mff[[#This Row],[LAD21]])</f>
        <v>1.0737403844838938</v>
      </c>
    </row>
    <row r="283" spans="1:12" x14ac:dyDescent="0.2">
      <c r="A283" s="65" t="s">
        <v>197</v>
      </c>
      <c r="B283" s="35" t="s">
        <v>506</v>
      </c>
      <c r="C283" s="143">
        <v>1.1508794756058296</v>
      </c>
      <c r="D283" s="90">
        <f>SUMIFS(gp_mff_index[Normalised Non-spec MFF WP (base year)],gp_mff_index[LAD21],lad_payment_mff[[#This Row],[LAD21]])/SUMIFS(gp_mff_index[Registered population (base year)],gp_mff_index[LAD21],lad_payment_mff[[#This Row],[LAD21]])</f>
        <v>1.0828246996357145</v>
      </c>
      <c r="E283" s="90">
        <f>SUMIFS(gp_mff_index[Normalised Non-spec MFF WP 2026/27],gp_mff_index[LAD21],lad_payment_mff[[#This Row],[LAD21]])/SUMIFS(gp_mff_index[Registered population 2026/27],gp_mff_index[LAD21],lad_payment_mff[[#This Row],[LAD21]])</f>
        <v>1.0828800923427775</v>
      </c>
      <c r="F283" s="90">
        <f>SUMIFS(gp_mff_index[Normalised Non-spec MFF WP 2027/28],gp_mff_index[LAD21],lad_payment_mff[[#This Row],[LAD21]])/SUMIFS(gp_mff_index[Registered population 2027/28],gp_mff_index[LAD21],lad_payment_mff[[#This Row],[LAD21]])</f>
        <v>1.0829331209411022</v>
      </c>
      <c r="G283" s="96">
        <f>SUMIFS(gp_mff_index[Normalised Non-spec MFF WP 2028/29],gp_mff_index[LAD21],lad_payment_mff[[#This Row],[LAD21]])/SUMIFS(gp_mff_index[Registered population 2028/29],gp_mff_index[LAD21],lad_payment_mff[[#This Row],[LAD21]])</f>
        <v>1.0829717036254864</v>
      </c>
      <c r="H283" s="144">
        <v>1.1634274287823887</v>
      </c>
      <c r="I283" s="90">
        <f>SUMIFS(gp_mff_index[Normalised Specialised MFF 
(base year)],gp_mff_index[LAD21],lad_payment_mff[[#This Row],[LAD21]])/SUMIFS(gp_mff_index[Registered population (base year)],gp_mff_index[LAD21],lad_payment_mff[[#This Row],[LAD21]])</f>
        <v>1.0806442266504164</v>
      </c>
      <c r="J283" s="90">
        <f>SUMIFS(gp_mff_index[Normalised Specialised MFF 
2026/27],gp_mff_index[LAD21],lad_payment_mff[[#This Row],[LAD21]])/SUMIFS(gp_mff_index[Registered population 2026/27],gp_mff_index[LAD21],lad_payment_mff[[#This Row],[LAD21]])</f>
        <v>1.0806915945007149</v>
      </c>
      <c r="K283" s="90">
        <f>SUMIFS(gp_mff_index[Normalised Specialised MFF 
2027/28],gp_mff_index[LAD21],lad_payment_mff[[#This Row],[LAD21]])/SUMIFS(gp_mff_index[Registered population 2027/28],gp_mff_index[LAD21],lad_payment_mff[[#This Row],[LAD21]])</f>
        <v>1.0807377201290267</v>
      </c>
      <c r="L283" s="90">
        <f>SUMIFS(gp_mff_index[Normalised Specialised MFF 
2028/29],gp_mff_index[LAD21],lad_payment_mff[[#This Row],[LAD21]])/SUMIFS(gp_mff_index[Registered population 2028/29],gp_mff_index[LAD21],lad_payment_mff[[#This Row],[LAD21]])</f>
        <v>1.0807716262093925</v>
      </c>
    </row>
    <row r="284" spans="1:12" x14ac:dyDescent="0.2">
      <c r="A284" s="65" t="s">
        <v>196</v>
      </c>
      <c r="B284" s="35" t="s">
        <v>505</v>
      </c>
      <c r="C284" s="143">
        <v>1.1547414699977552</v>
      </c>
      <c r="D284" s="90">
        <f>SUMIFS(gp_mff_index[Normalised Non-spec MFF WP (base year)],gp_mff_index[LAD21],lad_payment_mff[[#This Row],[LAD21]])/SUMIFS(gp_mff_index[Registered population (base year)],gp_mff_index[LAD21],lad_payment_mff[[#This Row],[LAD21]])</f>
        <v>1.0864583233174903</v>
      </c>
      <c r="E284" s="90">
        <f>SUMIFS(gp_mff_index[Normalised Non-spec MFF WP 2026/27],gp_mff_index[LAD21],lad_payment_mff[[#This Row],[LAD21]])/SUMIFS(gp_mff_index[Registered population 2026/27],gp_mff_index[LAD21],lad_payment_mff[[#This Row],[LAD21]])</f>
        <v>1.0865139019052905</v>
      </c>
      <c r="F284" s="90">
        <f>SUMIFS(gp_mff_index[Normalised Non-spec MFF WP 2027/28],gp_mff_index[LAD21],lad_payment_mff[[#This Row],[LAD21]])/SUMIFS(gp_mff_index[Registered population 2027/28],gp_mff_index[LAD21],lad_payment_mff[[#This Row],[LAD21]])</f>
        <v>1.0865671084511364</v>
      </c>
      <c r="G284" s="96">
        <f>SUMIFS(gp_mff_index[Normalised Non-spec MFF WP 2028/29],gp_mff_index[LAD21],lad_payment_mff[[#This Row],[LAD21]])/SUMIFS(gp_mff_index[Registered population 2028/29],gp_mff_index[LAD21],lad_payment_mff[[#This Row],[LAD21]])</f>
        <v>1.0866058206070375</v>
      </c>
      <c r="H284" s="144">
        <v>1.1574715490536005</v>
      </c>
      <c r="I284" s="90">
        <f>SUMIFS(gp_mff_index[Normalised Specialised MFF 
(base year)],gp_mff_index[LAD21],lad_payment_mff[[#This Row],[LAD21]])/SUMIFS(gp_mff_index[Registered population (base year)],gp_mff_index[LAD21],lad_payment_mff[[#This Row],[LAD21]])</f>
        <v>1.0751121351040833</v>
      </c>
      <c r="J284" s="90">
        <f>SUMIFS(gp_mff_index[Normalised Specialised MFF 
2026/27],gp_mff_index[LAD21],lad_payment_mff[[#This Row],[LAD21]])/SUMIFS(gp_mff_index[Registered population 2026/27],gp_mff_index[LAD21],lad_payment_mff[[#This Row],[LAD21]])</f>
        <v>1.0751592604663567</v>
      </c>
      <c r="K284" s="90">
        <f>SUMIFS(gp_mff_index[Normalised Specialised MFF 
2027/28],gp_mff_index[LAD21],lad_payment_mff[[#This Row],[LAD21]])/SUMIFS(gp_mff_index[Registered population 2027/28],gp_mff_index[LAD21],lad_payment_mff[[#This Row],[LAD21]])</f>
        <v>1.0752051499658932</v>
      </c>
      <c r="L284" s="90">
        <f>SUMIFS(gp_mff_index[Normalised Specialised MFF 
2028/29],gp_mff_index[LAD21],lad_payment_mff[[#This Row],[LAD21]])/SUMIFS(gp_mff_index[Registered population 2028/29],gp_mff_index[LAD21],lad_payment_mff[[#This Row],[LAD21]])</f>
        <v>1.0752388824724446</v>
      </c>
    </row>
    <row r="285" spans="1:12" x14ac:dyDescent="0.2">
      <c r="A285" s="65" t="s">
        <v>195</v>
      </c>
      <c r="B285" s="35" t="s">
        <v>504</v>
      </c>
      <c r="C285" s="143">
        <v>1.1704037219854713</v>
      </c>
      <c r="D285" s="90">
        <f>SUMIFS(gp_mff_index[Normalised Non-spec MFF WP (base year)],gp_mff_index[LAD21],lad_payment_mff[[#This Row],[LAD21]])/SUMIFS(gp_mff_index[Registered population (base year)],gp_mff_index[LAD21],lad_payment_mff[[#This Row],[LAD21]])</f>
        <v>1.1011944218088543</v>
      </c>
      <c r="E285" s="90">
        <f>SUMIFS(gp_mff_index[Normalised Non-spec MFF WP 2026/27],gp_mff_index[LAD21],lad_payment_mff[[#This Row],[LAD21]])/SUMIFS(gp_mff_index[Registered population 2026/27],gp_mff_index[LAD21],lad_payment_mff[[#This Row],[LAD21]])</f>
        <v>1.1012507542327896</v>
      </c>
      <c r="F285" s="90">
        <f>SUMIFS(gp_mff_index[Normalised Non-spec MFF WP 2027/28],gp_mff_index[LAD21],lad_payment_mff[[#This Row],[LAD21]])/SUMIFS(gp_mff_index[Registered population 2027/28],gp_mff_index[LAD21],lad_payment_mff[[#This Row],[LAD21]])</f>
        <v>1.1013046824417529</v>
      </c>
      <c r="G285" s="96">
        <f>SUMIFS(gp_mff_index[Normalised Non-spec MFF WP 2028/29],gp_mff_index[LAD21],lad_payment_mff[[#This Row],[LAD21]])/SUMIFS(gp_mff_index[Registered population 2028/29],gp_mff_index[LAD21],lad_payment_mff[[#This Row],[LAD21]])</f>
        <v>1.101343919667165</v>
      </c>
      <c r="H285" s="144">
        <v>1.1750193010359069</v>
      </c>
      <c r="I285" s="90">
        <f>SUMIFS(gp_mff_index[Normalised Specialised MFF 
(base year)],gp_mff_index[LAD21],lad_payment_mff[[#This Row],[LAD21]])/SUMIFS(gp_mff_index[Registered population (base year)],gp_mff_index[LAD21],lad_payment_mff[[#This Row],[LAD21]])</f>
        <v>1.091411283981996</v>
      </c>
      <c r="J285" s="90">
        <f>SUMIFS(gp_mff_index[Normalised Specialised MFF 
2026/27],gp_mff_index[LAD21],lad_payment_mff[[#This Row],[LAD21]])/SUMIFS(gp_mff_index[Registered population 2026/27],gp_mff_index[LAD21],lad_payment_mff[[#This Row],[LAD21]])</f>
        <v>1.0914591237844387</v>
      </c>
      <c r="K285" s="90">
        <f>SUMIFS(gp_mff_index[Normalised Specialised MFF 
2027/28],gp_mff_index[LAD21],lad_payment_mff[[#This Row],[LAD21]])/SUMIFS(gp_mff_index[Registered population 2027/28],gp_mff_index[LAD21],lad_payment_mff[[#This Row],[LAD21]])</f>
        <v>1.0915057089879501</v>
      </c>
      <c r="L285" s="90">
        <f>SUMIFS(gp_mff_index[Normalised Specialised MFF 
2028/29],gp_mff_index[LAD21],lad_payment_mff[[#This Row],[LAD21]])/SUMIFS(gp_mff_index[Registered population 2028/29],gp_mff_index[LAD21],lad_payment_mff[[#This Row],[LAD21]])</f>
        <v>1.0915399528933838</v>
      </c>
    </row>
    <row r="286" spans="1:12" x14ac:dyDescent="0.2">
      <c r="A286" s="65" t="s">
        <v>194</v>
      </c>
      <c r="B286" s="35" t="s">
        <v>503</v>
      </c>
      <c r="C286" s="143">
        <v>1.1510790006369191</v>
      </c>
      <c r="D286" s="90">
        <f>SUMIFS(gp_mff_index[Normalised Non-spec MFF WP (base year)],gp_mff_index[LAD21],lad_payment_mff[[#This Row],[LAD21]])/SUMIFS(gp_mff_index[Registered population (base year)],gp_mff_index[LAD21],lad_payment_mff[[#This Row],[LAD21]])</f>
        <v>1.0830124261843557</v>
      </c>
      <c r="E286" s="90">
        <f>SUMIFS(gp_mff_index[Normalised Non-spec MFF WP 2026/27],gp_mff_index[LAD21],lad_payment_mff[[#This Row],[LAD21]])/SUMIFS(gp_mff_index[Registered population 2026/27],gp_mff_index[LAD21],lad_payment_mff[[#This Row],[LAD21]])</f>
        <v>1.0830678284947106</v>
      </c>
      <c r="F286" s="90">
        <f>SUMIFS(gp_mff_index[Normalised Non-spec MFF WP 2027/28],gp_mff_index[LAD21],lad_payment_mff[[#This Row],[LAD21]])/SUMIFS(gp_mff_index[Registered population 2027/28],gp_mff_index[LAD21],lad_payment_mff[[#This Row],[LAD21]])</f>
        <v>1.0831208662864684</v>
      </c>
      <c r="G286" s="96">
        <f>SUMIFS(gp_mff_index[Normalised Non-spec MFF WP 2028/29],gp_mff_index[LAD21],lad_payment_mff[[#This Row],[LAD21]])/SUMIFS(gp_mff_index[Registered population 2028/29],gp_mff_index[LAD21],lad_payment_mff[[#This Row],[LAD21]])</f>
        <v>1.0831594556598332</v>
      </c>
      <c r="H286" s="144">
        <v>1.1560632809038753</v>
      </c>
      <c r="I286" s="90">
        <f>SUMIFS(gp_mff_index[Normalised Specialised MFF 
(base year)],gp_mff_index[LAD21],lad_payment_mff[[#This Row],[LAD21]])/SUMIFS(gp_mff_index[Registered population (base year)],gp_mff_index[LAD21],lad_payment_mff[[#This Row],[LAD21]])</f>
        <v>1.0738040716976966</v>
      </c>
      <c r="J286" s="90">
        <f>SUMIFS(gp_mff_index[Normalised Specialised MFF 
2026/27],gp_mff_index[LAD21],lad_payment_mff[[#This Row],[LAD21]])/SUMIFS(gp_mff_index[Registered population 2026/27],gp_mff_index[LAD21],lad_payment_mff[[#This Row],[LAD21]])</f>
        <v>1.0738511397236612</v>
      </c>
      <c r="K286" s="90">
        <f>SUMIFS(gp_mff_index[Normalised Specialised MFF 
2027/28],gp_mff_index[LAD21],lad_payment_mff[[#This Row],[LAD21]])/SUMIFS(gp_mff_index[Registered population 2027/28],gp_mff_index[LAD21],lad_payment_mff[[#This Row],[LAD21]])</f>
        <v>1.0738969733905328</v>
      </c>
      <c r="L286" s="90">
        <f>SUMIFS(gp_mff_index[Normalised Specialised MFF 
2028/29],gp_mff_index[LAD21],lad_payment_mff[[#This Row],[LAD21]])/SUMIFS(gp_mff_index[Registered population 2028/29],gp_mff_index[LAD21],lad_payment_mff[[#This Row],[LAD21]])</f>
        <v>1.0739306648555442</v>
      </c>
    </row>
    <row r="287" spans="1:12" x14ac:dyDescent="0.2">
      <c r="A287" s="65" t="s">
        <v>193</v>
      </c>
      <c r="B287" s="35" t="s">
        <v>502</v>
      </c>
      <c r="C287" s="143">
        <v>1.1493408648146746</v>
      </c>
      <c r="D287" s="90">
        <f>SUMIFS(gp_mff_index[Normalised Non-spec MFF WP (base year)],gp_mff_index[LAD21],lad_payment_mff[[#This Row],[LAD21]])/SUMIFS(gp_mff_index[Registered population (base year)],gp_mff_index[LAD21],lad_payment_mff[[#This Row],[LAD21]])</f>
        <v>1.0813770712757507</v>
      </c>
      <c r="E287" s="90">
        <f>SUMIFS(gp_mff_index[Normalised Non-spec MFF WP 2026/27],gp_mff_index[LAD21],lad_payment_mff[[#This Row],[LAD21]])/SUMIFS(gp_mff_index[Registered population 2026/27],gp_mff_index[LAD21],lad_payment_mff[[#This Row],[LAD21]])</f>
        <v>1.0814323899283027</v>
      </c>
      <c r="F287" s="90">
        <f>SUMIFS(gp_mff_index[Normalised Non-spec MFF WP 2027/28],gp_mff_index[LAD21],lad_payment_mff[[#This Row],[LAD21]])/SUMIFS(gp_mff_index[Registered population 2027/28],gp_mff_index[LAD21],lad_payment_mff[[#This Row],[LAD21]])</f>
        <v>1.081485347632694</v>
      </c>
      <c r="G287" s="96">
        <f>SUMIFS(gp_mff_index[Normalised Non-spec MFF WP 2028/29],gp_mff_index[LAD21],lad_payment_mff[[#This Row],[LAD21]])/SUMIFS(gp_mff_index[Registered population 2028/29],gp_mff_index[LAD21],lad_payment_mff[[#This Row],[LAD21]])</f>
        <v>1.0815238787358865</v>
      </c>
      <c r="H287" s="144">
        <v>1.163342653362879</v>
      </c>
      <c r="I287" s="90">
        <f>SUMIFS(gp_mff_index[Normalised Specialised MFF 
(base year)],gp_mff_index[LAD21],lad_payment_mff[[#This Row],[LAD21]])/SUMIFS(gp_mff_index[Registered population (base year)],gp_mff_index[LAD21],lad_payment_mff[[#This Row],[LAD21]])</f>
        <v>1.0805654833911551</v>
      </c>
      <c r="J287" s="90">
        <f>SUMIFS(gp_mff_index[Normalised Specialised MFF 
2026/27],gp_mff_index[LAD21],lad_payment_mff[[#This Row],[LAD21]])/SUMIFS(gp_mff_index[Registered population 2026/27],gp_mff_index[LAD21],lad_payment_mff[[#This Row],[LAD21]])</f>
        <v>1.0806128477899022</v>
      </c>
      <c r="K287" s="90">
        <f>SUMIFS(gp_mff_index[Normalised Specialised MFF 
2027/28],gp_mff_index[LAD21],lad_payment_mff[[#This Row],[LAD21]])/SUMIFS(gp_mff_index[Registered population 2027/28],gp_mff_index[LAD21],lad_payment_mff[[#This Row],[LAD21]])</f>
        <v>1.0806589700571811</v>
      </c>
      <c r="L287" s="90">
        <f>SUMIFS(gp_mff_index[Normalised Specialised MFF 
2028/29],gp_mff_index[LAD21],lad_payment_mff[[#This Row],[LAD21]])/SUMIFS(gp_mff_index[Registered population 2028/29],gp_mff_index[LAD21],lad_payment_mff[[#This Row],[LAD21]])</f>
        <v>1.0806928736669135</v>
      </c>
    </row>
    <row r="288" spans="1:12" x14ac:dyDescent="0.2">
      <c r="A288" s="65" t="s">
        <v>192</v>
      </c>
      <c r="B288" s="35" t="s">
        <v>501</v>
      </c>
      <c r="C288" s="143">
        <v>1.1573169040285527</v>
      </c>
      <c r="D288" s="90">
        <f>SUMIFS(gp_mff_index[Normalised Non-spec MFF WP (base year)],gp_mff_index[LAD21],lad_payment_mff[[#This Row],[LAD21]])/SUMIFS(gp_mff_index[Registered population (base year)],gp_mff_index[LAD21],lad_payment_mff[[#This Row],[LAD21]])</f>
        <v>1.0888814646106844</v>
      </c>
      <c r="E288" s="90">
        <f>SUMIFS(gp_mff_index[Normalised Non-spec MFF WP 2026/27],gp_mff_index[LAD21],lad_payment_mff[[#This Row],[LAD21]])/SUMIFS(gp_mff_index[Registered population 2026/27],gp_mff_index[LAD21],lad_payment_mff[[#This Row],[LAD21]])</f>
        <v>1.088937167156087</v>
      </c>
      <c r="F288" s="90">
        <f>SUMIFS(gp_mff_index[Normalised Non-spec MFF WP 2027/28],gp_mff_index[LAD21],lad_payment_mff[[#This Row],[LAD21]])/SUMIFS(gp_mff_index[Registered population 2027/28],gp_mff_index[LAD21],lad_payment_mff[[#This Row],[LAD21]])</f>
        <v>1.0889904923691458</v>
      </c>
      <c r="G288" s="96">
        <f>SUMIFS(gp_mff_index[Normalised Non-spec MFF WP 2028/29],gp_mff_index[LAD21],lad_payment_mff[[#This Row],[LAD21]])/SUMIFS(gp_mff_index[Registered population 2028/29],gp_mff_index[LAD21],lad_payment_mff[[#This Row],[LAD21]])</f>
        <v>1.0890292908652381</v>
      </c>
      <c r="H288" s="144">
        <v>1.1699367603965858</v>
      </c>
      <c r="I288" s="90">
        <f>SUMIFS(gp_mff_index[Normalised Specialised MFF 
(base year)],gp_mff_index[LAD21],lad_payment_mff[[#This Row],[LAD21]])/SUMIFS(gp_mff_index[Registered population (base year)],gp_mff_index[LAD21],lad_payment_mff[[#This Row],[LAD21]])</f>
        <v>1.0866903894399556</v>
      </c>
      <c r="J288" s="90">
        <f>SUMIFS(gp_mff_index[Normalised Specialised MFF 
2026/27],gp_mff_index[LAD21],lad_payment_mff[[#This Row],[LAD21]])/SUMIFS(gp_mff_index[Registered population 2026/27],gp_mff_index[LAD21],lad_payment_mff[[#This Row],[LAD21]])</f>
        <v>1.0867380223115493</v>
      </c>
      <c r="K288" s="90">
        <f>SUMIFS(gp_mff_index[Normalised Specialised MFF 
2027/28],gp_mff_index[LAD21],lad_payment_mff[[#This Row],[LAD21]])/SUMIFS(gp_mff_index[Registered population 2027/28],gp_mff_index[LAD21],lad_payment_mff[[#This Row],[LAD21]])</f>
        <v>1.0867844060109764</v>
      </c>
      <c r="L288" s="90">
        <f>SUMIFS(gp_mff_index[Normalised Specialised MFF 
2028/29],gp_mff_index[LAD21],lad_payment_mff[[#This Row],[LAD21]])/SUMIFS(gp_mff_index[Registered population 2028/29],gp_mff_index[LAD21],lad_payment_mff[[#This Row],[LAD21]])</f>
        <v>1.086818501794552</v>
      </c>
    </row>
    <row r="289" spans="1:12" x14ac:dyDescent="0.2">
      <c r="A289" s="65" t="s">
        <v>191</v>
      </c>
      <c r="B289" s="35" t="s">
        <v>500</v>
      </c>
      <c r="C289" s="143">
        <v>1.1524436175772015</v>
      </c>
      <c r="D289" s="90">
        <f>SUMIFS(gp_mff_index[Normalised Non-spec MFF WP (base year)],gp_mff_index[LAD21],lad_payment_mff[[#This Row],[LAD21]])/SUMIFS(gp_mff_index[Registered population (base year)],gp_mff_index[LAD21],lad_payment_mff[[#This Row],[LAD21]])</f>
        <v>1.084296349444613</v>
      </c>
      <c r="E289" s="90">
        <f>SUMIFS(gp_mff_index[Normalised Non-spec MFF WP 2026/27],gp_mff_index[LAD21],lad_payment_mff[[#This Row],[LAD21]])/SUMIFS(gp_mff_index[Registered population 2026/27],gp_mff_index[LAD21],lad_payment_mff[[#This Row],[LAD21]])</f>
        <v>1.0843518174350208</v>
      </c>
      <c r="F289" s="90">
        <f>SUMIFS(gp_mff_index[Normalised Non-spec MFF WP 2027/28],gp_mff_index[LAD21],lad_payment_mff[[#This Row],[LAD21]])/SUMIFS(gp_mff_index[Registered population 2027/28],gp_mff_index[LAD21],lad_payment_mff[[#This Row],[LAD21]])</f>
        <v>1.0844049181036701</v>
      </c>
      <c r="G289" s="96">
        <f>SUMIFS(gp_mff_index[Normalised Non-spec MFF WP 2028/29],gp_mff_index[LAD21],lad_payment_mff[[#This Row],[LAD21]])/SUMIFS(gp_mff_index[Registered population 2028/29],gp_mff_index[LAD21],lad_payment_mff[[#This Row],[LAD21]])</f>
        <v>1.0844435532251668</v>
      </c>
      <c r="H289" s="144">
        <v>1.157995135348852</v>
      </c>
      <c r="I289" s="90">
        <f>SUMIFS(gp_mff_index[Normalised Specialised MFF 
(base year)],gp_mff_index[LAD21],lad_payment_mff[[#This Row],[LAD21]])/SUMIFS(gp_mff_index[Registered population (base year)],gp_mff_index[LAD21],lad_payment_mff[[#This Row],[LAD21]])</f>
        <v>1.0755984658309663</v>
      </c>
      <c r="J289" s="90">
        <f>SUMIFS(gp_mff_index[Normalised Specialised MFF 
2026/27],gp_mff_index[LAD21],lad_payment_mff[[#This Row],[LAD21]])/SUMIFS(gp_mff_index[Registered population 2026/27],gp_mff_index[LAD21],lad_payment_mff[[#This Row],[LAD21]])</f>
        <v>1.0756456125105609</v>
      </c>
      <c r="K289" s="90">
        <f>SUMIFS(gp_mff_index[Normalised Specialised MFF 
2027/28],gp_mff_index[LAD21],lad_payment_mff[[#This Row],[LAD21]])/SUMIFS(gp_mff_index[Registered population 2027/28],gp_mff_index[LAD21],lad_payment_mff[[#This Row],[LAD21]])</f>
        <v>1.0756915227683732</v>
      </c>
      <c r="L289" s="90">
        <f>SUMIFS(gp_mff_index[Normalised Specialised MFF 
2028/29],gp_mff_index[LAD21],lad_payment_mff[[#This Row],[LAD21]])/SUMIFS(gp_mff_index[Registered population 2028/29],gp_mff_index[LAD21],lad_payment_mff[[#This Row],[LAD21]])</f>
        <v>1.0757252705339424</v>
      </c>
    </row>
    <row r="290" spans="1:12" x14ac:dyDescent="0.2">
      <c r="A290" s="65" t="s">
        <v>190</v>
      </c>
      <c r="B290" s="35" t="s">
        <v>499</v>
      </c>
      <c r="C290" s="143">
        <v>1.1605178264408993</v>
      </c>
      <c r="D290" s="90">
        <f>SUMIFS(gp_mff_index[Normalised Non-spec MFF WP (base year)],gp_mff_index[LAD21],lad_payment_mff[[#This Row],[LAD21]])/SUMIFS(gp_mff_index[Registered population (base year)],gp_mff_index[LAD21],lad_payment_mff[[#This Row],[LAD21]])</f>
        <v>1.0918931073788227</v>
      </c>
      <c r="E290" s="90">
        <f>SUMIFS(gp_mff_index[Normalised Non-spec MFF WP 2026/27],gp_mff_index[LAD21],lad_payment_mff[[#This Row],[LAD21]])/SUMIFS(gp_mff_index[Registered population 2026/27],gp_mff_index[LAD21],lad_payment_mff[[#This Row],[LAD21]])</f>
        <v>1.0919489639870625</v>
      </c>
      <c r="F290" s="90">
        <f>SUMIFS(gp_mff_index[Normalised Non-spec MFF WP 2027/28],gp_mff_index[LAD21],lad_payment_mff[[#This Row],[LAD21]])/SUMIFS(gp_mff_index[Registered population 2027/28],gp_mff_index[LAD21],lad_payment_mff[[#This Row],[LAD21]])</f>
        <v>1.0920024366877001</v>
      </c>
      <c r="G290" s="96">
        <f>SUMIFS(gp_mff_index[Normalised Non-spec MFF WP 2028/29],gp_mff_index[LAD21],lad_payment_mff[[#This Row],[LAD21]])/SUMIFS(gp_mff_index[Registered population 2028/29],gp_mff_index[LAD21],lad_payment_mff[[#This Row],[LAD21]])</f>
        <v>1.0920413424931896</v>
      </c>
      <c r="H290" s="144">
        <v>1.1669580507207831</v>
      </c>
      <c r="I290" s="90">
        <f>SUMIFS(gp_mff_index[Normalised Specialised MFF 
(base year)],gp_mff_index[LAD21],lad_payment_mff[[#This Row],[LAD21]])/SUMIFS(gp_mff_index[Registered population (base year)],gp_mff_index[LAD21],lad_payment_mff[[#This Row],[LAD21]])</f>
        <v>1.0839236286309963</v>
      </c>
      <c r="J290" s="90">
        <f>SUMIFS(gp_mff_index[Normalised Specialised MFF 
2026/27],gp_mff_index[LAD21],lad_payment_mff[[#This Row],[LAD21]])/SUMIFS(gp_mff_index[Registered population 2026/27],gp_mff_index[LAD21],lad_payment_mff[[#This Row],[LAD21]])</f>
        <v>1.0839711402272363</v>
      </c>
      <c r="K290" s="90">
        <f>SUMIFS(gp_mff_index[Normalised Specialised MFF 
2027/28],gp_mff_index[LAD21],lad_payment_mff[[#This Row],[LAD21]])/SUMIFS(gp_mff_index[Registered population 2027/28],gp_mff_index[LAD21],lad_payment_mff[[#This Row],[LAD21]])</f>
        <v>1.0840174058317542</v>
      </c>
      <c r="L290" s="90">
        <f>SUMIFS(gp_mff_index[Normalised Specialised MFF 
2028/29],gp_mff_index[LAD21],lad_payment_mff[[#This Row],[LAD21]])/SUMIFS(gp_mff_index[Registered population 2028/29],gp_mff_index[LAD21],lad_payment_mff[[#This Row],[LAD21]])</f>
        <v>1.0840514148059894</v>
      </c>
    </row>
    <row r="291" spans="1:12" x14ac:dyDescent="0.2">
      <c r="A291" s="65" t="s">
        <v>189</v>
      </c>
      <c r="B291" s="35" t="s">
        <v>498</v>
      </c>
      <c r="C291" s="143">
        <v>1.1614051163354095</v>
      </c>
      <c r="D291" s="90">
        <f>SUMIFS(gp_mff_index[Normalised Non-spec MFF WP (base year)],gp_mff_index[LAD21],lad_payment_mff[[#This Row],[LAD21]])/SUMIFS(gp_mff_index[Registered population (base year)],gp_mff_index[LAD21],lad_payment_mff[[#This Row],[LAD21]])</f>
        <v>1.0927279292988201</v>
      </c>
      <c r="E291" s="90">
        <f>SUMIFS(gp_mff_index[Normalised Non-spec MFF WP 2026/27],gp_mff_index[LAD21],lad_payment_mff[[#This Row],[LAD21]])/SUMIFS(gp_mff_index[Registered population 2026/27],gp_mff_index[LAD21],lad_payment_mff[[#This Row],[LAD21]])</f>
        <v>1.0927838286130009</v>
      </c>
      <c r="F291" s="90">
        <f>SUMIFS(gp_mff_index[Normalised Non-spec MFF WP 2027/28],gp_mff_index[LAD21],lad_payment_mff[[#This Row],[LAD21]])/SUMIFS(gp_mff_index[Registered population 2027/28],gp_mff_index[LAD21],lad_payment_mff[[#This Row],[LAD21]])</f>
        <v>1.0928373421969295</v>
      </c>
      <c r="G291" s="96">
        <f>SUMIFS(gp_mff_index[Normalised Non-spec MFF WP 2028/29],gp_mff_index[LAD21],lad_payment_mff[[#This Row],[LAD21]])/SUMIFS(gp_mff_index[Registered population 2028/29],gp_mff_index[LAD21],lad_payment_mff[[#This Row],[LAD21]])</f>
        <v>1.0928762777483847</v>
      </c>
      <c r="H291" s="144">
        <v>1.1645630790242132</v>
      </c>
      <c r="I291" s="90">
        <f>SUMIFS(gp_mff_index[Normalised Specialised MFF 
(base year)],gp_mff_index[LAD21],lad_payment_mff[[#This Row],[LAD21]])/SUMIFS(gp_mff_index[Registered population (base year)],gp_mff_index[LAD21],lad_payment_mff[[#This Row],[LAD21]])</f>
        <v>1.0816990701644655</v>
      </c>
      <c r="J291" s="90">
        <f>SUMIFS(gp_mff_index[Normalised Specialised MFF 
2026/27],gp_mff_index[LAD21],lad_payment_mff[[#This Row],[LAD21]])/SUMIFS(gp_mff_index[Registered population 2026/27],gp_mff_index[LAD21],lad_payment_mff[[#This Row],[LAD21]])</f>
        <v>1.0817464842516926</v>
      </c>
      <c r="K291" s="90">
        <f>SUMIFS(gp_mff_index[Normalised Specialised MFF 
2027/28],gp_mff_index[LAD21],lad_payment_mff[[#This Row],[LAD21]])/SUMIFS(gp_mff_index[Registered population 2027/28],gp_mff_index[LAD21],lad_payment_mff[[#This Row],[LAD21]])</f>
        <v>1.0817926549043724</v>
      </c>
      <c r="L291" s="90">
        <f>SUMIFS(gp_mff_index[Normalised Specialised MFF 
2028/29],gp_mff_index[LAD21],lad_payment_mff[[#This Row],[LAD21]])/SUMIFS(gp_mff_index[Registered population 2028/29],gp_mff_index[LAD21],lad_payment_mff[[#This Row],[LAD21]])</f>
        <v>1.0818265940813003</v>
      </c>
    </row>
    <row r="292" spans="1:12" x14ac:dyDescent="0.2">
      <c r="A292" s="65" t="s">
        <v>188</v>
      </c>
      <c r="B292" s="35" t="s">
        <v>497</v>
      </c>
      <c r="C292" s="143">
        <v>1.1617184398924822</v>
      </c>
      <c r="D292" s="90">
        <f>SUMIFS(gp_mff_index[Normalised Non-spec MFF WP (base year)],gp_mff_index[LAD21],lad_payment_mff[[#This Row],[LAD21]])/SUMIFS(gp_mff_index[Registered population (base year)],gp_mff_index[LAD21],lad_payment_mff[[#This Row],[LAD21]])</f>
        <v>1.0930227251430158</v>
      </c>
      <c r="E292" s="90">
        <f>SUMIFS(gp_mff_index[Normalised Non-spec MFF WP 2026/27],gp_mff_index[LAD21],lad_payment_mff[[#This Row],[LAD21]])/SUMIFS(gp_mff_index[Registered population 2026/27],gp_mff_index[LAD21],lad_payment_mff[[#This Row],[LAD21]])</f>
        <v>1.0930786395376959</v>
      </c>
      <c r="F292" s="90">
        <f>SUMIFS(gp_mff_index[Normalised Non-spec MFF WP 2027/28],gp_mff_index[LAD21],lad_payment_mff[[#This Row],[LAD21]])/SUMIFS(gp_mff_index[Registered population 2027/28],gp_mff_index[LAD21],lad_payment_mff[[#This Row],[LAD21]])</f>
        <v>1.0931321675585048</v>
      </c>
      <c r="G292" s="96">
        <f>SUMIFS(gp_mff_index[Normalised Non-spec MFF WP 2028/29],gp_mff_index[LAD21],lad_payment_mff[[#This Row],[LAD21]])/SUMIFS(gp_mff_index[Registered population 2028/29],gp_mff_index[LAD21],lad_payment_mff[[#This Row],[LAD21]])</f>
        <v>1.0931711136139846</v>
      </c>
      <c r="H292" s="144">
        <v>1.1726955468693856</v>
      </c>
      <c r="I292" s="90">
        <f>SUMIFS(gp_mff_index[Normalised Specialised MFF 
(base year)],gp_mff_index[LAD21],lad_payment_mff[[#This Row],[LAD21]])/SUMIFS(gp_mff_index[Registered population (base year)],gp_mff_index[LAD21],lad_payment_mff[[#This Row],[LAD21]])</f>
        <v>1.0892528755913378</v>
      </c>
      <c r="J292" s="90">
        <f>SUMIFS(gp_mff_index[Normalised Specialised MFF 
2026/27],gp_mff_index[LAD21],lad_payment_mff[[#This Row],[LAD21]])/SUMIFS(gp_mff_index[Registered population 2026/27],gp_mff_index[LAD21],lad_payment_mff[[#This Row],[LAD21]])</f>
        <v>1.0893006207843217</v>
      </c>
      <c r="K292" s="90">
        <f>SUMIFS(gp_mff_index[Normalised Specialised MFF 
2027/28],gp_mff_index[LAD21],lad_payment_mff[[#This Row],[LAD21]])/SUMIFS(gp_mff_index[Registered population 2027/28],gp_mff_index[LAD21],lad_payment_mff[[#This Row],[LAD21]])</f>
        <v>1.0893471138595068</v>
      </c>
      <c r="L292" s="90">
        <f>SUMIFS(gp_mff_index[Normalised Specialised MFF 
2028/29],gp_mff_index[LAD21],lad_payment_mff[[#This Row],[LAD21]])/SUMIFS(gp_mff_index[Registered population 2028/29],gp_mff_index[LAD21],lad_payment_mff[[#This Row],[LAD21]])</f>
        <v>1.0893812900431441</v>
      </c>
    </row>
    <row r="293" spans="1:12" x14ac:dyDescent="0.2">
      <c r="A293" s="65" t="s">
        <v>187</v>
      </c>
      <c r="B293" s="35" t="s">
        <v>496</v>
      </c>
      <c r="C293" s="143">
        <v>1.1435101821326668</v>
      </c>
      <c r="D293" s="90">
        <f>SUMIFS(gp_mff_index[Normalised Non-spec MFF WP (base year)],gp_mff_index[LAD21],lad_payment_mff[[#This Row],[LAD21]])/SUMIFS(gp_mff_index[Registered population (base year)],gp_mff_index[LAD21],lad_payment_mff[[#This Row],[LAD21]])</f>
        <v>1.0758911734405372</v>
      </c>
      <c r="E293" s="90">
        <f>SUMIFS(gp_mff_index[Normalised Non-spec MFF WP 2026/27],gp_mff_index[LAD21],lad_payment_mff[[#This Row],[LAD21]])/SUMIFS(gp_mff_index[Registered population 2026/27],gp_mff_index[LAD21],lad_payment_mff[[#This Row],[LAD21]])</f>
        <v>1.0759462114578848</v>
      </c>
      <c r="F293" s="90">
        <f>SUMIFS(gp_mff_index[Normalised Non-spec MFF WP 2027/28],gp_mff_index[LAD21],lad_payment_mff[[#This Row],[LAD21]])/SUMIFS(gp_mff_index[Registered population 2027/28],gp_mff_index[LAD21],lad_payment_mff[[#This Row],[LAD21]])</f>
        <v>1.0759989005043173</v>
      </c>
      <c r="G293" s="96">
        <f>SUMIFS(gp_mff_index[Normalised Non-spec MFF WP 2028/29],gp_mff_index[LAD21],lad_payment_mff[[#This Row],[LAD21]])/SUMIFS(gp_mff_index[Registered population 2028/29],gp_mff_index[LAD21],lad_payment_mff[[#This Row],[LAD21]])</f>
        <v>1.0760372361366595</v>
      </c>
      <c r="H293" s="144">
        <v>1.1608880674208497</v>
      </c>
      <c r="I293" s="90">
        <f>SUMIFS(gp_mff_index[Normalised Specialised MFF 
(base year)],gp_mff_index[LAD21],lad_payment_mff[[#This Row],[LAD21]])/SUMIFS(gp_mff_index[Registered population (base year)],gp_mff_index[LAD21],lad_payment_mff[[#This Row],[LAD21]])</f>
        <v>1.0782855525063832</v>
      </c>
      <c r="J293" s="90">
        <f>SUMIFS(gp_mff_index[Normalised Specialised MFF 
2026/27],gp_mff_index[LAD21],lad_payment_mff[[#This Row],[LAD21]])/SUMIFS(gp_mff_index[Registered population 2026/27],gp_mff_index[LAD21],lad_payment_mff[[#This Row],[LAD21]])</f>
        <v>1.0783328169689801</v>
      </c>
      <c r="K293" s="90">
        <f>SUMIFS(gp_mff_index[Normalised Specialised MFF 
2027/28],gp_mff_index[LAD21],lad_payment_mff[[#This Row],[LAD21]])/SUMIFS(gp_mff_index[Registered population 2027/28],gp_mff_index[LAD21],lad_payment_mff[[#This Row],[LAD21]])</f>
        <v>1.0783788419209324</v>
      </c>
      <c r="L293" s="90">
        <f>SUMIFS(gp_mff_index[Normalised Specialised MFF 
2028/29],gp_mff_index[LAD21],lad_payment_mff[[#This Row],[LAD21]])/SUMIFS(gp_mff_index[Registered population 2028/29],gp_mff_index[LAD21],lad_payment_mff[[#This Row],[LAD21]])</f>
        <v>1.0784126739960027</v>
      </c>
    </row>
    <row r="294" spans="1:12" x14ac:dyDescent="0.2">
      <c r="A294" s="65" t="s">
        <v>186</v>
      </c>
      <c r="B294" s="35" t="s">
        <v>495</v>
      </c>
      <c r="C294" s="143">
        <v>1.1438469149836896</v>
      </c>
      <c r="D294" s="90">
        <f>SUMIFS(gp_mff_index[Normalised Non-spec MFF WP (base year)],gp_mff_index[LAD21],lad_payment_mff[[#This Row],[LAD21]])/SUMIFS(gp_mff_index[Registered population (base year)],gp_mff_index[LAD21],lad_payment_mff[[#This Row],[LAD21]])</f>
        <v>1.0762079943205638</v>
      </c>
      <c r="E294" s="90">
        <f>SUMIFS(gp_mff_index[Normalised Non-spec MFF WP 2026/27],gp_mff_index[LAD21],lad_payment_mff[[#This Row],[LAD21]])/SUMIFS(gp_mff_index[Registered population 2026/27],gp_mff_index[LAD21],lad_payment_mff[[#This Row],[LAD21]])</f>
        <v>1.0762630485451194</v>
      </c>
      <c r="F294" s="90">
        <f>SUMIFS(gp_mff_index[Normalised Non-spec MFF WP 2027/28],gp_mff_index[LAD21],lad_payment_mff[[#This Row],[LAD21]])/SUMIFS(gp_mff_index[Registered population 2027/28],gp_mff_index[LAD21],lad_payment_mff[[#This Row],[LAD21]])</f>
        <v>1.0763157531070526</v>
      </c>
      <c r="G294" s="96">
        <f>SUMIFS(gp_mff_index[Normalised Non-spec MFF WP 2028/29],gp_mff_index[LAD21],lad_payment_mff[[#This Row],[LAD21]])/SUMIFS(gp_mff_index[Registered population 2028/29],gp_mff_index[LAD21],lad_payment_mff[[#This Row],[LAD21]])</f>
        <v>1.0763541000282035</v>
      </c>
      <c r="H294" s="144">
        <v>1.1555904210590884</v>
      </c>
      <c r="I294" s="90">
        <f>SUMIFS(gp_mff_index[Normalised Specialised MFF 
(base year)],gp_mff_index[LAD21],lad_payment_mff[[#This Row],[LAD21]])/SUMIFS(gp_mff_index[Registered population (base year)],gp_mff_index[LAD21],lad_payment_mff[[#This Row],[LAD21]])</f>
        <v>1.0733648580014721</v>
      </c>
      <c r="J294" s="90">
        <f>SUMIFS(gp_mff_index[Normalised Specialised MFF 
2026/27],gp_mff_index[LAD21],lad_payment_mff[[#This Row],[LAD21]])/SUMIFS(gp_mff_index[Registered population 2026/27],gp_mff_index[LAD21],lad_payment_mff[[#This Row],[LAD21]])</f>
        <v>1.0734119067753944</v>
      </c>
      <c r="K294" s="90">
        <f>SUMIFS(gp_mff_index[Normalised Specialised MFF 
2027/28],gp_mff_index[LAD21],lad_payment_mff[[#This Row],[LAD21]])/SUMIFS(gp_mff_index[Registered population 2027/28],gp_mff_index[LAD21],lad_payment_mff[[#This Row],[LAD21]])</f>
        <v>1.0734577216951096</v>
      </c>
      <c r="L294" s="90">
        <f>SUMIFS(gp_mff_index[Normalised Specialised MFF 
2028/29],gp_mff_index[LAD21],lad_payment_mff[[#This Row],[LAD21]])/SUMIFS(gp_mff_index[Registered population 2028/29],gp_mff_index[LAD21],lad_payment_mff[[#This Row],[LAD21]])</f>
        <v>1.0734913993794379</v>
      </c>
    </row>
    <row r="295" spans="1:12" x14ac:dyDescent="0.2">
      <c r="A295" s="65" t="s">
        <v>185</v>
      </c>
      <c r="B295" s="35" t="s">
        <v>494</v>
      </c>
      <c r="C295" s="143">
        <v>1.1318617289221282</v>
      </c>
      <c r="D295" s="90">
        <f>SUMIFS(gp_mff_index[Normalised Non-spec MFF WP (base year)],gp_mff_index[LAD21],lad_payment_mff[[#This Row],[LAD21]])/SUMIFS(gp_mff_index[Registered population (base year)],gp_mff_index[LAD21],lad_payment_mff[[#This Row],[LAD21]])</f>
        <v>1.0649315263912384</v>
      </c>
      <c r="E295" s="90">
        <f>SUMIFS(gp_mff_index[Normalised Non-spec MFF WP 2026/27],gp_mff_index[LAD21],lad_payment_mff[[#This Row],[LAD21]])/SUMIFS(gp_mff_index[Registered population 2026/27],gp_mff_index[LAD21],lad_payment_mff[[#This Row],[LAD21]])</f>
        <v>1.0649860037596459</v>
      </c>
      <c r="F295" s="90">
        <f>SUMIFS(gp_mff_index[Normalised Non-spec MFF WP 2027/28],gp_mff_index[LAD21],lad_payment_mff[[#This Row],[LAD21]])/SUMIFS(gp_mff_index[Registered population 2027/28],gp_mff_index[LAD21],lad_payment_mff[[#This Row],[LAD21]])</f>
        <v>1.0650381560851119</v>
      </c>
      <c r="G295" s="96">
        <f>SUMIFS(gp_mff_index[Normalised Non-spec MFF WP 2028/29],gp_mff_index[LAD21],lad_payment_mff[[#This Row],[LAD21]])/SUMIFS(gp_mff_index[Registered population 2028/29],gp_mff_index[LAD21],lad_payment_mff[[#This Row],[LAD21]])</f>
        <v>1.0650761012086265</v>
      </c>
      <c r="H295" s="144">
        <v>1.1582566004119419</v>
      </c>
      <c r="I295" s="90">
        <f>SUMIFS(gp_mff_index[Normalised Specialised MFF 
(base year)],gp_mff_index[LAD21],lad_payment_mff[[#This Row],[LAD21]])/SUMIFS(gp_mff_index[Registered population (base year)],gp_mff_index[LAD21],lad_payment_mff[[#This Row],[LAD21]])</f>
        <v>1.0758413264545925</v>
      </c>
      <c r="J295" s="90">
        <f>SUMIFS(gp_mff_index[Normalised Specialised MFF 
2026/27],gp_mff_index[LAD21],lad_payment_mff[[#This Row],[LAD21]])/SUMIFS(gp_mff_index[Registered population 2026/27],gp_mff_index[LAD21],lad_payment_mff[[#This Row],[LAD21]])</f>
        <v>1.0758884837794924</v>
      </c>
      <c r="K295" s="90">
        <f>SUMIFS(gp_mff_index[Normalised Specialised MFF 
2027/28],gp_mff_index[LAD21],lad_payment_mff[[#This Row],[LAD21]])/SUMIFS(gp_mff_index[Registered population 2027/28],gp_mff_index[LAD21],lad_payment_mff[[#This Row],[LAD21]])</f>
        <v>1.0759344044034347</v>
      </c>
      <c r="L295" s="90">
        <f>SUMIFS(gp_mff_index[Normalised Specialised MFF 
2028/29],gp_mff_index[LAD21],lad_payment_mff[[#This Row],[LAD21]])/SUMIFS(gp_mff_index[Registered population 2028/29],gp_mff_index[LAD21],lad_payment_mff[[#This Row],[LAD21]])</f>
        <v>1.0759681597889486</v>
      </c>
    </row>
    <row r="296" spans="1:12" x14ac:dyDescent="0.2">
      <c r="A296" s="65" t="s">
        <v>184</v>
      </c>
      <c r="B296" s="35" t="s">
        <v>493</v>
      </c>
      <c r="C296" s="143">
        <v>1.1591423266263006</v>
      </c>
      <c r="D296" s="90">
        <f>SUMIFS(gp_mff_index[Normalised Non-spec MFF WP (base year)],gp_mff_index[LAD21],lad_payment_mff[[#This Row],[LAD21]])/SUMIFS(gp_mff_index[Registered population (base year)],gp_mff_index[LAD21],lad_payment_mff[[#This Row],[LAD21]])</f>
        <v>1.0905989447795561</v>
      </c>
      <c r="E296" s="90">
        <f>SUMIFS(gp_mff_index[Normalised Non-spec MFF WP 2026/27],gp_mff_index[LAD21],lad_payment_mff[[#This Row],[LAD21]])/SUMIFS(gp_mff_index[Registered population 2026/27],gp_mff_index[LAD21],lad_payment_mff[[#This Row],[LAD21]])</f>
        <v>1.0906547351839424</v>
      </c>
      <c r="F296" s="90">
        <f>SUMIFS(gp_mff_index[Normalised Non-spec MFF WP 2027/28],gp_mff_index[LAD21],lad_payment_mff[[#This Row],[LAD21]])/SUMIFS(gp_mff_index[Registered population 2027/28],gp_mff_index[LAD21],lad_payment_mff[[#This Row],[LAD21]])</f>
        <v>1.0907081445062421</v>
      </c>
      <c r="G296" s="96">
        <f>SUMIFS(gp_mff_index[Normalised Non-spec MFF WP 2028/29],gp_mff_index[LAD21],lad_payment_mff[[#This Row],[LAD21]])/SUMIFS(gp_mff_index[Registered population 2028/29],gp_mff_index[LAD21],lad_payment_mff[[#This Row],[LAD21]])</f>
        <v>1.0907470041987568</v>
      </c>
      <c r="H296" s="144">
        <v>1.1632131766134461</v>
      </c>
      <c r="I296" s="90">
        <f>SUMIFS(gp_mff_index[Normalised Specialised MFF 
(base year)],gp_mff_index[LAD21],lad_payment_mff[[#This Row],[LAD21]])/SUMIFS(gp_mff_index[Registered population (base year)],gp_mff_index[LAD21],lad_payment_mff[[#This Row],[LAD21]])</f>
        <v>1.0804452195067917</v>
      </c>
      <c r="J296" s="90">
        <f>SUMIFS(gp_mff_index[Normalised Specialised MFF 
2026/27],gp_mff_index[LAD21],lad_payment_mff[[#This Row],[LAD21]])/SUMIFS(gp_mff_index[Registered population 2026/27],gp_mff_index[LAD21],lad_payment_mff[[#This Row],[LAD21]])</f>
        <v>1.0804925786340165</v>
      </c>
      <c r="K296" s="90">
        <f>SUMIFS(gp_mff_index[Normalised Specialised MFF 
2027/28],gp_mff_index[LAD21],lad_payment_mff[[#This Row],[LAD21]])/SUMIFS(gp_mff_index[Registered population 2027/28],gp_mff_index[LAD21],lad_payment_mff[[#This Row],[LAD21]])</f>
        <v>1.080538695768017</v>
      </c>
      <c r="L296" s="90">
        <f>SUMIFS(gp_mff_index[Normalised Specialised MFF 
2028/29],gp_mff_index[LAD21],lad_payment_mff[[#This Row],[LAD21]])/SUMIFS(gp_mff_index[Registered population 2028/29],gp_mff_index[LAD21],lad_payment_mff[[#This Row],[LAD21]])</f>
        <v>1.080572595604373</v>
      </c>
    </row>
    <row r="297" spans="1:12" x14ac:dyDescent="0.2">
      <c r="A297" s="65" t="s">
        <v>183</v>
      </c>
      <c r="B297" s="35" t="s">
        <v>492</v>
      </c>
      <c r="C297" s="143">
        <v>1.1719021871969331</v>
      </c>
      <c r="D297" s="90">
        <f>SUMIFS(gp_mff_index[Normalised Non-spec MFF WP (base year)],gp_mff_index[LAD21],lad_payment_mff[[#This Row],[LAD21]])/SUMIFS(gp_mff_index[Registered population (base year)],gp_mff_index[LAD21],lad_payment_mff[[#This Row],[LAD21]])</f>
        <v>1.1026042785114103</v>
      </c>
      <c r="E297" s="90">
        <f>SUMIFS(gp_mff_index[Normalised Non-spec MFF WP 2026/27],gp_mff_index[LAD21],lad_payment_mff[[#This Row],[LAD21]])/SUMIFS(gp_mff_index[Registered population 2026/27],gp_mff_index[LAD21],lad_payment_mff[[#This Row],[LAD21]])</f>
        <v>1.1026606830576182</v>
      </c>
      <c r="F297" s="90">
        <f>SUMIFS(gp_mff_index[Normalised Non-spec MFF WP 2027/28],gp_mff_index[LAD21],lad_payment_mff[[#This Row],[LAD21]])/SUMIFS(gp_mff_index[Registered population 2027/28],gp_mff_index[LAD21],lad_payment_mff[[#This Row],[LAD21]])</f>
        <v>1.1027146803107448</v>
      </c>
      <c r="G297" s="96">
        <f>SUMIFS(gp_mff_index[Normalised Non-spec MFF WP 2028/29],gp_mff_index[LAD21],lad_payment_mff[[#This Row],[LAD21]])/SUMIFS(gp_mff_index[Registered population 2028/29],gp_mff_index[LAD21],lad_payment_mff[[#This Row],[LAD21]])</f>
        <v>1.1027539677714873</v>
      </c>
      <c r="H297" s="144">
        <v>1.1772865983776581</v>
      </c>
      <c r="I297" s="90">
        <f>SUMIFS(gp_mff_index[Normalised Specialised MFF 
(base year)],gp_mff_index[LAD21],lad_payment_mff[[#This Row],[LAD21]])/SUMIFS(gp_mff_index[Registered population (base year)],gp_mff_index[LAD21],lad_payment_mff[[#This Row],[LAD21]])</f>
        <v>1.0935172527101238</v>
      </c>
      <c r="J297" s="90">
        <f>SUMIFS(gp_mff_index[Normalised Specialised MFF 
2026/27],gp_mff_index[LAD21],lad_payment_mff[[#This Row],[LAD21]])/SUMIFS(gp_mff_index[Registered population 2026/27],gp_mff_index[LAD21],lad_payment_mff[[#This Row],[LAD21]])</f>
        <v>1.0935651848234409</v>
      </c>
      <c r="K297" s="90">
        <f>SUMIFS(gp_mff_index[Normalised Specialised MFF 
2027/28],gp_mff_index[LAD21],lad_payment_mff[[#This Row],[LAD21]])/SUMIFS(gp_mff_index[Registered population 2027/28],gp_mff_index[LAD21],lad_payment_mff[[#This Row],[LAD21]])</f>
        <v>1.0936118599169717</v>
      </c>
      <c r="L297" s="90">
        <f>SUMIFS(gp_mff_index[Normalised Specialised MFF 
2028/29],gp_mff_index[LAD21],lad_payment_mff[[#This Row],[LAD21]])/SUMIFS(gp_mff_index[Registered population 2028/29],gp_mff_index[LAD21],lad_payment_mff[[#This Row],[LAD21]])</f>
        <v>1.0936461698988651</v>
      </c>
    </row>
    <row r="298" spans="1:12" x14ac:dyDescent="0.2">
      <c r="A298" s="65" t="s">
        <v>182</v>
      </c>
      <c r="B298" s="35" t="s">
        <v>491</v>
      </c>
      <c r="C298" s="143">
        <v>1.1623219959958435</v>
      </c>
      <c r="D298" s="90">
        <f>SUMIFS(gp_mff_index[Normalised Non-spec MFF WP (base year)],gp_mff_index[LAD21],lad_payment_mff[[#This Row],[LAD21]])/SUMIFS(gp_mff_index[Registered population (base year)],gp_mff_index[LAD21],lad_payment_mff[[#This Row],[LAD21]])</f>
        <v>1.0935905912577453</v>
      </c>
      <c r="E298" s="90">
        <f>SUMIFS(gp_mff_index[Normalised Non-spec MFF WP 2026/27],gp_mff_index[LAD21],lad_payment_mff[[#This Row],[LAD21]])/SUMIFS(gp_mff_index[Registered population 2026/27],gp_mff_index[LAD21],lad_payment_mff[[#This Row],[LAD21]])</f>
        <v>1.0936465347020428</v>
      </c>
      <c r="F298" s="90">
        <f>SUMIFS(gp_mff_index[Normalised Non-spec MFF WP 2027/28],gp_mff_index[LAD21],lad_payment_mff[[#This Row],[LAD21]])/SUMIFS(gp_mff_index[Registered population 2027/28],gp_mff_index[LAD21],lad_payment_mff[[#This Row],[LAD21]])</f>
        <v>1.0937000905326548</v>
      </c>
      <c r="G298" s="96">
        <f>SUMIFS(gp_mff_index[Normalised Non-spec MFF WP 2028/29],gp_mff_index[LAD21],lad_payment_mff[[#This Row],[LAD21]])/SUMIFS(gp_mff_index[Registered population 2028/29],gp_mff_index[LAD21],lad_payment_mff[[#This Row],[LAD21]])</f>
        <v>1.0937390568220664</v>
      </c>
      <c r="H298" s="144">
        <v>1.1642598526145667</v>
      </c>
      <c r="I298" s="90">
        <f>SUMIFS(gp_mff_index[Normalised Specialised MFF 
(base year)],gp_mff_index[LAD21],lad_payment_mff[[#This Row],[LAD21]])/SUMIFS(gp_mff_index[Registered population (base year)],gp_mff_index[LAD21],lad_payment_mff[[#This Row],[LAD21]])</f>
        <v>1.0814174197057924</v>
      </c>
      <c r="J298" s="90">
        <f>SUMIFS(gp_mff_index[Normalised Specialised MFF 
2026/27],gp_mff_index[LAD21],lad_payment_mff[[#This Row],[LAD21]])/SUMIFS(gp_mff_index[Registered population 2026/27],gp_mff_index[LAD21],lad_payment_mff[[#This Row],[LAD21]])</f>
        <v>1.0814648214474423</v>
      </c>
      <c r="K298" s="90">
        <f>SUMIFS(gp_mff_index[Normalised Specialised MFF 
2027/28],gp_mff_index[LAD21],lad_payment_mff[[#This Row],[LAD21]])/SUMIFS(gp_mff_index[Registered population 2027/28],gp_mff_index[LAD21],lad_payment_mff[[#This Row],[LAD21]])</f>
        <v>1.0815109800783049</v>
      </c>
      <c r="L298" s="90">
        <f>SUMIFS(gp_mff_index[Normalised Specialised MFF 
2028/29],gp_mff_index[LAD21],lad_payment_mff[[#This Row],[LAD21]])/SUMIFS(gp_mff_index[Registered population 2028/29],gp_mff_index[LAD21],lad_payment_mff[[#This Row],[LAD21]])</f>
        <v>1.0815449104182235</v>
      </c>
    </row>
    <row r="299" spans="1:12" x14ac:dyDescent="0.2">
      <c r="A299" s="65" t="s">
        <v>181</v>
      </c>
      <c r="B299" s="35" t="s">
        <v>490</v>
      </c>
      <c r="C299" s="143">
        <v>1.1436829819566696</v>
      </c>
      <c r="D299" s="90">
        <f>SUMIFS(gp_mff_index[Normalised Non-spec MFF WP (base year)],gp_mff_index[LAD21],lad_payment_mff[[#This Row],[LAD21]])/SUMIFS(gp_mff_index[Registered population (base year)],gp_mff_index[LAD21],lad_payment_mff[[#This Row],[LAD21]])</f>
        <v>1.0760537551195826</v>
      </c>
      <c r="E299" s="90">
        <f>SUMIFS(gp_mff_index[Normalised Non-spec MFF WP 2026/27],gp_mff_index[LAD21],lad_payment_mff[[#This Row],[LAD21]])/SUMIFS(gp_mff_index[Registered population 2026/27],gp_mff_index[LAD21],lad_payment_mff[[#This Row],[LAD21]])</f>
        <v>1.0761088014539173</v>
      </c>
      <c r="F299" s="90">
        <f>SUMIFS(gp_mff_index[Normalised Non-spec MFF WP 2027/28],gp_mff_index[LAD21],lad_payment_mff[[#This Row],[LAD21]])/SUMIFS(gp_mff_index[Registered population 2027/28],gp_mff_index[LAD21],lad_payment_mff[[#This Row],[LAD21]])</f>
        <v>1.0761614984623773</v>
      </c>
      <c r="G299" s="96">
        <f>SUMIFS(gp_mff_index[Normalised Non-spec MFF WP 2028/29],gp_mff_index[LAD21],lad_payment_mff[[#This Row],[LAD21]])/SUMIFS(gp_mff_index[Registered population 2028/29],gp_mff_index[LAD21],lad_payment_mff[[#This Row],[LAD21]])</f>
        <v>1.0761998398877499</v>
      </c>
      <c r="H299" s="144">
        <v>1.1547869985166752</v>
      </c>
      <c r="I299" s="90">
        <f>SUMIFS(gp_mff_index[Normalised Specialised MFF 
(base year)],gp_mff_index[LAD21],lad_payment_mff[[#This Row],[LAD21]])/SUMIFS(gp_mff_index[Registered population (base year)],gp_mff_index[LAD21],lad_payment_mff[[#This Row],[LAD21]])</f>
        <v>1.0726186026609672</v>
      </c>
      <c r="J299" s="90">
        <f>SUMIFS(gp_mff_index[Normalised Specialised MFF 
2026/27],gp_mff_index[LAD21],lad_payment_mff[[#This Row],[LAD21]])/SUMIFS(gp_mff_index[Registered population 2026/27],gp_mff_index[LAD21],lad_payment_mff[[#This Row],[LAD21]])</f>
        <v>1.0726656187242976</v>
      </c>
      <c r="K299" s="90">
        <f>SUMIFS(gp_mff_index[Normalised Specialised MFF 
2027/28],gp_mff_index[LAD21],lad_payment_mff[[#This Row],[LAD21]])/SUMIFS(gp_mff_index[Registered population 2027/28],gp_mff_index[LAD21],lad_payment_mff[[#This Row],[LAD21]])</f>
        <v>1.0727114017912565</v>
      </c>
      <c r="L299" s="90">
        <f>SUMIFS(gp_mff_index[Normalised Specialised MFF 
2028/29],gp_mff_index[LAD21],lad_payment_mff[[#This Row],[LAD21]])/SUMIFS(gp_mff_index[Registered population 2028/29],gp_mff_index[LAD21],lad_payment_mff[[#This Row],[LAD21]])</f>
        <v>1.0727450560612242</v>
      </c>
    </row>
    <row r="300" spans="1:12" x14ac:dyDescent="0.2">
      <c r="A300" s="65" t="s">
        <v>180</v>
      </c>
      <c r="B300" s="35" t="s">
        <v>489</v>
      </c>
      <c r="C300" s="143">
        <v>1.1571095841777641</v>
      </c>
      <c r="D300" s="90">
        <f>SUMIFS(gp_mff_index[Normalised Non-spec MFF WP (base year)],gp_mff_index[LAD21],lad_payment_mff[[#This Row],[LAD21]])/SUMIFS(gp_mff_index[Registered population (base year)],gp_mff_index[LAD21],lad_payment_mff[[#This Row],[LAD21]])</f>
        <v>1.0886864041721966</v>
      </c>
      <c r="E300" s="90">
        <f>SUMIFS(gp_mff_index[Normalised Non-spec MFF WP 2026/27],gp_mff_index[LAD21],lad_payment_mff[[#This Row],[LAD21]])/SUMIFS(gp_mff_index[Registered population 2026/27],gp_mff_index[LAD21],lad_payment_mff[[#This Row],[LAD21]])</f>
        <v>1.0887420967391366</v>
      </c>
      <c r="F300" s="90">
        <f>SUMIFS(gp_mff_index[Normalised Non-spec MFF WP 2027/28],gp_mff_index[LAD21],lad_payment_mff[[#This Row],[LAD21]])/SUMIFS(gp_mff_index[Registered population 2027/28],gp_mff_index[LAD21],lad_payment_mff[[#This Row],[LAD21]])</f>
        <v>1.0887954123996031</v>
      </c>
      <c r="G300" s="96">
        <f>SUMIFS(gp_mff_index[Normalised Non-spec MFF WP 2028/29],gp_mff_index[LAD21],lad_payment_mff[[#This Row],[LAD21]])/SUMIFS(gp_mff_index[Registered population 2028/29],gp_mff_index[LAD21],lad_payment_mff[[#This Row],[LAD21]])</f>
        <v>1.0888342039453986</v>
      </c>
      <c r="H300" s="144">
        <v>1.1585384590263692</v>
      </c>
      <c r="I300" s="90">
        <f>SUMIFS(gp_mff_index[Normalised Specialised MFF 
(base year)],gp_mff_index[LAD21],lad_payment_mff[[#This Row],[LAD21]])/SUMIFS(gp_mff_index[Registered population (base year)],gp_mff_index[LAD21],lad_payment_mff[[#This Row],[LAD21]])</f>
        <v>1.0761031295347672</v>
      </c>
      <c r="J300" s="90">
        <f>SUMIFS(gp_mff_index[Normalised Specialised MFF 
2026/27],gp_mff_index[LAD21],lad_payment_mff[[#This Row],[LAD21]])/SUMIFS(gp_mff_index[Registered population 2026/27],gp_mff_index[LAD21],lad_payment_mff[[#This Row],[LAD21]])</f>
        <v>1.0761502983352733</v>
      </c>
      <c r="K300" s="90">
        <f>SUMIFS(gp_mff_index[Normalised Specialised MFF 
2027/28],gp_mff_index[LAD21],lad_payment_mff[[#This Row],[LAD21]])/SUMIFS(gp_mff_index[Registered population 2027/28],gp_mff_index[LAD21],lad_payment_mff[[#This Row],[LAD21]])</f>
        <v>1.0761962301338761</v>
      </c>
      <c r="L300" s="90">
        <f>SUMIFS(gp_mff_index[Normalised Specialised MFF 
2028/29],gp_mff_index[LAD21],lad_payment_mff[[#This Row],[LAD21]])/SUMIFS(gp_mff_index[Registered population 2028/29],gp_mff_index[LAD21],lad_payment_mff[[#This Row],[LAD21]])</f>
        <v>1.0762299937336728</v>
      </c>
    </row>
    <row r="301" spans="1:12" x14ac:dyDescent="0.2">
      <c r="A301" s="65" t="s">
        <v>179</v>
      </c>
      <c r="B301" s="35" t="s">
        <v>488</v>
      </c>
      <c r="C301" s="143">
        <v>1.1534397397492633</v>
      </c>
      <c r="D301" s="90">
        <f>SUMIFS(gp_mff_index[Normalised Non-spec MFF WP (base year)],gp_mff_index[LAD21],lad_payment_mff[[#This Row],[LAD21]])/SUMIFS(gp_mff_index[Registered population (base year)],gp_mff_index[LAD21],lad_payment_mff[[#This Row],[LAD21]])</f>
        <v>1.0852335680801208</v>
      </c>
      <c r="E301" s="90">
        <f>SUMIFS(gp_mff_index[Normalised Non-spec MFF WP 2026/27],gp_mff_index[LAD21],lad_payment_mff[[#This Row],[LAD21]])/SUMIFS(gp_mff_index[Registered population 2026/27],gp_mff_index[LAD21],lad_payment_mff[[#This Row],[LAD21]])</f>
        <v>1.0852890840146496</v>
      </c>
      <c r="F301" s="90">
        <f>SUMIFS(gp_mff_index[Normalised Non-spec MFF WP 2027/28],gp_mff_index[LAD21],lad_payment_mff[[#This Row],[LAD21]])/SUMIFS(gp_mff_index[Registered population 2027/28],gp_mff_index[LAD21],lad_payment_mff[[#This Row],[LAD21]])</f>
        <v>1.0853422305812097</v>
      </c>
      <c r="G301" s="96">
        <f>SUMIFS(gp_mff_index[Normalised Non-spec MFF WP 2028/29],gp_mff_index[LAD21],lad_payment_mff[[#This Row],[LAD21]])/SUMIFS(gp_mff_index[Registered population 2028/29],gp_mff_index[LAD21],lad_payment_mff[[#This Row],[LAD21]])</f>
        <v>1.0853808990972251</v>
      </c>
      <c r="H301" s="144">
        <v>1.1575471231554963</v>
      </c>
      <c r="I301" s="90">
        <f>SUMIFS(gp_mff_index[Normalised Specialised MFF 
(base year)],gp_mff_index[LAD21],lad_payment_mff[[#This Row],[LAD21]])/SUMIFS(gp_mff_index[Registered population (base year)],gp_mff_index[LAD21],lad_payment_mff[[#This Row],[LAD21]])</f>
        <v>1.0751823317617142</v>
      </c>
      <c r="J301" s="90">
        <f>SUMIFS(gp_mff_index[Normalised Specialised MFF 
2026/27],gp_mff_index[LAD21],lad_payment_mff[[#This Row],[LAD21]])/SUMIFS(gp_mff_index[Registered population 2026/27],gp_mff_index[LAD21],lad_payment_mff[[#This Row],[LAD21]])</f>
        <v>1.0752294602009158</v>
      </c>
      <c r="K301" s="90">
        <f>SUMIFS(gp_mff_index[Normalised Specialised MFF 
2027/28],gp_mff_index[LAD21],lad_payment_mff[[#This Row],[LAD21]])/SUMIFS(gp_mff_index[Registered population 2027/28],gp_mff_index[LAD21],lad_payment_mff[[#This Row],[LAD21]])</f>
        <v>1.0752753526966892</v>
      </c>
      <c r="L301" s="90">
        <f>SUMIFS(gp_mff_index[Normalised Specialised MFF 
2028/29],gp_mff_index[LAD21],lad_payment_mff[[#This Row],[LAD21]])/SUMIFS(gp_mff_index[Registered population 2028/29],gp_mff_index[LAD21],lad_payment_mff[[#This Row],[LAD21]])</f>
        <v>1.0753090874057154</v>
      </c>
    </row>
    <row r="302" spans="1:12" x14ac:dyDescent="0.2">
      <c r="A302" s="65" t="s">
        <v>178</v>
      </c>
      <c r="B302" s="35" t="s">
        <v>487</v>
      </c>
      <c r="C302" s="143">
        <v>1.1500634050634619</v>
      </c>
      <c r="D302" s="90">
        <f>SUMIFS(gp_mff_index[Normalised Non-spec MFF WP (base year)],gp_mff_index[LAD21],lad_payment_mff[[#This Row],[LAD21]])/SUMIFS(gp_mff_index[Registered population (base year)],gp_mff_index[LAD21],lad_payment_mff[[#This Row],[LAD21]])</f>
        <v>1.0820568856650501</v>
      </c>
      <c r="E302" s="90">
        <f>SUMIFS(gp_mff_index[Normalised Non-spec MFF WP 2026/27],gp_mff_index[LAD21],lad_payment_mff[[#This Row],[LAD21]])/SUMIFS(gp_mff_index[Registered population 2026/27],gp_mff_index[LAD21],lad_payment_mff[[#This Row],[LAD21]])</f>
        <v>1.082112239094015</v>
      </c>
      <c r="F302" s="90">
        <f>SUMIFS(gp_mff_index[Normalised Non-spec MFF WP 2027/28],gp_mff_index[LAD21],lad_payment_mff[[#This Row],[LAD21]])/SUMIFS(gp_mff_index[Registered population 2027/28],gp_mff_index[LAD21],lad_payment_mff[[#This Row],[LAD21]])</f>
        <v>1.0821652300905951</v>
      </c>
      <c r="G302" s="96">
        <f>SUMIFS(gp_mff_index[Normalised Non-spec MFF WP 2028/29],gp_mff_index[LAD21],lad_payment_mff[[#This Row],[LAD21]])/SUMIFS(gp_mff_index[Registered population 2028/29],gp_mff_index[LAD21],lad_payment_mff[[#This Row],[LAD21]])</f>
        <v>1.082203785416604</v>
      </c>
      <c r="H302" s="144">
        <v>1.15561223423265</v>
      </c>
      <c r="I302" s="90">
        <f>SUMIFS(gp_mff_index[Normalised Specialised MFF 
(base year)],gp_mff_index[LAD21],lad_payment_mff[[#This Row],[LAD21]])/SUMIFS(gp_mff_index[Registered population (base year)],gp_mff_index[LAD21],lad_payment_mff[[#This Row],[LAD21]])</f>
        <v>1.0733851190676045</v>
      </c>
      <c r="J302" s="90">
        <f>SUMIFS(gp_mff_index[Normalised Specialised MFF 
2026/27],gp_mff_index[LAD21],lad_payment_mff[[#This Row],[LAD21]])/SUMIFS(gp_mff_index[Registered population 2026/27],gp_mff_index[LAD21],lad_payment_mff[[#This Row],[LAD21]])</f>
        <v>1.0734321687296289</v>
      </c>
      <c r="K302" s="90">
        <f>SUMIFS(gp_mff_index[Normalised Specialised MFF 
2027/28],gp_mff_index[LAD21],lad_payment_mff[[#This Row],[LAD21]])/SUMIFS(gp_mff_index[Registered population 2027/28],gp_mff_index[LAD21],lad_payment_mff[[#This Row],[LAD21]])</f>
        <v>1.0734779845141564</v>
      </c>
      <c r="L302" s="90">
        <f>SUMIFS(gp_mff_index[Normalised Specialised MFF 
2028/29],gp_mff_index[LAD21],lad_payment_mff[[#This Row],[LAD21]])/SUMIFS(gp_mff_index[Registered population 2028/29],gp_mff_index[LAD21],lad_payment_mff[[#This Row],[LAD21]])</f>
        <v>1.0735116628341914</v>
      </c>
    </row>
    <row r="303" spans="1:12" x14ac:dyDescent="0.2">
      <c r="A303" s="65" t="s">
        <v>177</v>
      </c>
      <c r="B303" s="35" t="s">
        <v>486</v>
      </c>
      <c r="C303" s="143">
        <v>1.157340467665317</v>
      </c>
      <c r="D303" s="90">
        <f>SUMIFS(gp_mff_index[Normalised Non-spec MFF WP (base year)],gp_mff_index[LAD21],lad_payment_mff[[#This Row],[LAD21]])/SUMIFS(gp_mff_index[Registered population (base year)],gp_mff_index[LAD21],lad_payment_mff[[#This Row],[LAD21]])</f>
        <v>1.0889036348626013</v>
      </c>
      <c r="E303" s="90">
        <f>SUMIFS(gp_mff_index[Normalised Non-spec MFF WP 2026/27],gp_mff_index[LAD21],lad_payment_mff[[#This Row],[LAD21]])/SUMIFS(gp_mff_index[Registered population 2026/27],gp_mff_index[LAD21],lad_payment_mff[[#This Row],[LAD21]])</f>
        <v>1.0889593385421403</v>
      </c>
      <c r="F303" s="90">
        <f>SUMIFS(gp_mff_index[Normalised Non-spec MFF WP 2027/28],gp_mff_index[LAD21],lad_payment_mff[[#This Row],[LAD21]])/SUMIFS(gp_mff_index[Registered population 2027/28],gp_mff_index[LAD21],lad_payment_mff[[#This Row],[LAD21]])</f>
        <v>1.0890126648409295</v>
      </c>
      <c r="G303" s="96">
        <f>SUMIFS(gp_mff_index[Normalised Non-spec MFF WP 2028/29],gp_mff_index[LAD21],lad_payment_mff[[#This Row],[LAD21]])/SUMIFS(gp_mff_index[Registered population 2028/29],gp_mff_index[LAD21],lad_payment_mff[[#This Row],[LAD21]])</f>
        <v>1.0890514641269833</v>
      </c>
      <c r="H303" s="144">
        <v>1.1632125591000437</v>
      </c>
      <c r="I303" s="90">
        <f>SUMIFS(gp_mff_index[Normalised Specialised MFF 
(base year)],gp_mff_index[LAD21],lad_payment_mff[[#This Row],[LAD21]])/SUMIFS(gp_mff_index[Registered population (base year)],gp_mff_index[LAD21],lad_payment_mff[[#This Row],[LAD21]])</f>
        <v>1.0804446459323023</v>
      </c>
      <c r="J303" s="90">
        <f>SUMIFS(gp_mff_index[Normalised Specialised MFF 
2026/27],gp_mff_index[LAD21],lad_payment_mff[[#This Row],[LAD21]])/SUMIFS(gp_mff_index[Registered population 2026/27],gp_mff_index[LAD21],lad_payment_mff[[#This Row],[LAD21]])</f>
        <v>1.0804920050343843</v>
      </c>
      <c r="K303" s="90">
        <f>SUMIFS(gp_mff_index[Normalised Specialised MFF 
2027/28],gp_mff_index[LAD21],lad_payment_mff[[#This Row],[LAD21]])/SUMIFS(gp_mff_index[Registered population 2027/28],gp_mff_index[LAD21],lad_payment_mff[[#This Row],[LAD21]])</f>
        <v>1.0805381221439039</v>
      </c>
      <c r="L303" s="90">
        <f>SUMIFS(gp_mff_index[Normalised Specialised MFF 
2028/29],gp_mff_index[LAD21],lad_payment_mff[[#This Row],[LAD21]])/SUMIFS(gp_mff_index[Registered population 2028/29],gp_mff_index[LAD21],lad_payment_mff[[#This Row],[LAD21]])</f>
        <v>1.0805720219622619</v>
      </c>
    </row>
    <row r="304" spans="1:12" x14ac:dyDescent="0.2">
      <c r="A304" s="65" t="s">
        <v>176</v>
      </c>
      <c r="B304" s="35" t="s">
        <v>485</v>
      </c>
      <c r="C304" s="143">
        <v>1.149613345658606</v>
      </c>
      <c r="D304" s="90">
        <f>SUMIFS(gp_mff_index[Normalised Non-spec MFF WP (base year)],gp_mff_index[LAD21],lad_payment_mff[[#This Row],[LAD21]])/SUMIFS(gp_mff_index[Registered population (base year)],gp_mff_index[LAD21],lad_payment_mff[[#This Row],[LAD21]])</f>
        <v>1.0816334395525684</v>
      </c>
      <c r="E304" s="90">
        <f>SUMIFS(gp_mff_index[Normalised Non-spec MFF WP 2026/27],gp_mff_index[LAD21],lad_payment_mff[[#This Row],[LAD21]])/SUMIFS(gp_mff_index[Registered population 2026/27],gp_mff_index[LAD21],lad_payment_mff[[#This Row],[LAD21]])</f>
        <v>1.0816887713198304</v>
      </c>
      <c r="F304" s="90">
        <f>SUMIFS(gp_mff_index[Normalised Non-spec MFF WP 2027/28],gp_mff_index[LAD21],lad_payment_mff[[#This Row],[LAD21]])/SUMIFS(gp_mff_index[Registered population 2027/28],gp_mff_index[LAD21],lad_payment_mff[[#This Row],[LAD21]])</f>
        <v>1.0817417415792101</v>
      </c>
      <c r="G304" s="96">
        <f>SUMIFS(gp_mff_index[Normalised Non-spec MFF WP 2028/29],gp_mff_index[LAD21],lad_payment_mff[[#This Row],[LAD21]])/SUMIFS(gp_mff_index[Registered population 2028/29],gp_mff_index[LAD21],lad_payment_mff[[#This Row],[LAD21]])</f>
        <v>1.081780281817192</v>
      </c>
      <c r="H304" s="144">
        <v>1.1616079123827558</v>
      </c>
      <c r="I304" s="90">
        <f>SUMIFS(gp_mff_index[Normalised Specialised MFF 
(base year)],gp_mff_index[LAD21],lad_payment_mff[[#This Row],[LAD21]])/SUMIFS(gp_mff_index[Registered population (base year)],gp_mff_index[LAD21],lad_payment_mff[[#This Row],[LAD21]])</f>
        <v>1.0789541771948881</v>
      </c>
      <c r="J304" s="90">
        <f>SUMIFS(gp_mff_index[Normalised Specialised MFF 
2026/27],gp_mff_index[LAD21],lad_payment_mff[[#This Row],[LAD21]])/SUMIFS(gp_mff_index[Registered population 2026/27],gp_mff_index[LAD21],lad_payment_mff[[#This Row],[LAD21]])</f>
        <v>1.0790014709652929</v>
      </c>
      <c r="K304" s="90">
        <f>SUMIFS(gp_mff_index[Normalised Specialised MFF 
2027/28],gp_mff_index[LAD21],lad_payment_mff[[#This Row],[LAD21]])/SUMIFS(gp_mff_index[Registered population 2027/28],gp_mff_index[LAD21],lad_payment_mff[[#This Row],[LAD21]])</f>
        <v>1.0790475244564566</v>
      </c>
      <c r="L304" s="90">
        <f>SUMIFS(gp_mff_index[Normalised Specialised MFF 
2028/29],gp_mff_index[LAD21],lad_payment_mff[[#This Row],[LAD21]])/SUMIFS(gp_mff_index[Registered population 2028/29],gp_mff_index[LAD21],lad_payment_mff[[#This Row],[LAD21]])</f>
        <v>1.0790813775101631</v>
      </c>
    </row>
    <row r="305" spans="1:12" x14ac:dyDescent="0.2">
      <c r="A305" s="65" t="s">
        <v>175</v>
      </c>
      <c r="B305" s="35" t="s">
        <v>484</v>
      </c>
      <c r="C305" s="143">
        <v>1.1523436389106572</v>
      </c>
      <c r="D305" s="90">
        <f>SUMIFS(gp_mff_index[Normalised Non-spec MFF WP (base year)],gp_mff_index[LAD21],lad_payment_mff[[#This Row],[LAD21]])/SUMIFS(gp_mff_index[Registered population (base year)],gp_mff_index[LAD21],lad_payment_mff[[#This Row],[LAD21]])</f>
        <v>1.0842022828009126</v>
      </c>
      <c r="E305" s="90">
        <f>SUMIFS(gp_mff_index[Normalised Non-spec MFF WP 2026/27],gp_mff_index[LAD21],lad_payment_mff[[#This Row],[LAD21]])/SUMIFS(gp_mff_index[Registered population 2026/27],gp_mff_index[LAD21],lad_payment_mff[[#This Row],[LAD21]])</f>
        <v>1.0842577459792713</v>
      </c>
      <c r="F305" s="90">
        <f>SUMIFS(gp_mff_index[Normalised Non-spec MFF WP 2027/28],gp_mff_index[LAD21],lad_payment_mff[[#This Row],[LAD21]])/SUMIFS(gp_mff_index[Registered population 2027/28],gp_mff_index[LAD21],lad_payment_mff[[#This Row],[LAD21]])</f>
        <v>1.0843108420412457</v>
      </c>
      <c r="G305" s="96">
        <f>SUMIFS(gp_mff_index[Normalised Non-spec MFF WP 2028/29],gp_mff_index[LAD21],lad_payment_mff[[#This Row],[LAD21]])/SUMIFS(gp_mff_index[Registered population 2028/29],gp_mff_index[LAD21],lad_payment_mff[[#This Row],[LAD21]])</f>
        <v>1.0843494738110049</v>
      </c>
      <c r="H305" s="144">
        <v>1.1599165642759584</v>
      </c>
      <c r="I305" s="90">
        <f>SUMIFS(gp_mff_index[Normalised Specialised MFF 
(base year)],gp_mff_index[LAD21],lad_payment_mff[[#This Row],[LAD21]])/SUMIFS(gp_mff_index[Registered population (base year)],gp_mff_index[LAD21],lad_payment_mff[[#This Row],[LAD21]])</f>
        <v>1.0773831762698187</v>
      </c>
      <c r="J305" s="90">
        <f>SUMIFS(gp_mff_index[Normalised Specialised MFF 
2026/27],gp_mff_index[LAD21],lad_payment_mff[[#This Row],[LAD21]])/SUMIFS(gp_mff_index[Registered population 2026/27],gp_mff_index[LAD21],lad_payment_mff[[#This Row],[LAD21]])</f>
        <v>1.0774304011785809</v>
      </c>
      <c r="K305" s="90">
        <f>SUMIFS(gp_mff_index[Normalised Specialised MFF 
2027/28],gp_mff_index[LAD21],lad_payment_mff[[#This Row],[LAD21]])/SUMIFS(gp_mff_index[Registered population 2027/28],gp_mff_index[LAD21],lad_payment_mff[[#This Row],[LAD21]])</f>
        <v>1.077476387613999</v>
      </c>
      <c r="L305" s="90">
        <f>SUMIFS(gp_mff_index[Normalised Specialised MFF 
2028/29],gp_mff_index[LAD21],lad_payment_mff[[#This Row],[LAD21]])/SUMIFS(gp_mff_index[Registered population 2028/29],gp_mff_index[LAD21],lad_payment_mff[[#This Row],[LAD21]])</f>
        <v>1.0775101913762903</v>
      </c>
    </row>
    <row r="306" spans="1:12" x14ac:dyDescent="0.2">
      <c r="A306" s="65" t="s">
        <v>174</v>
      </c>
      <c r="B306" s="35" t="s">
        <v>483</v>
      </c>
      <c r="C306" s="143">
        <v>1.1574437167615985</v>
      </c>
      <c r="D306" s="90">
        <f>SUMIFS(gp_mff_index[Normalised Non-spec MFF WP (base year)],gp_mff_index[LAD21],lad_payment_mff[[#This Row],[LAD21]])/SUMIFS(gp_mff_index[Registered population (base year)],gp_mff_index[LAD21],lad_payment_mff[[#This Row],[LAD21]])</f>
        <v>1.0890007785462277</v>
      </c>
      <c r="E306" s="90">
        <f>SUMIFS(gp_mff_index[Normalised Non-spec MFF WP 2026/27],gp_mff_index[LAD21],lad_payment_mff[[#This Row],[LAD21]])/SUMIFS(gp_mff_index[Registered population 2026/27],gp_mff_index[LAD21],lad_payment_mff[[#This Row],[LAD21]])</f>
        <v>1.0890564871952237</v>
      </c>
      <c r="F306" s="90">
        <f>SUMIFS(gp_mff_index[Normalised Non-spec MFF WP 2027/28],gp_mff_index[LAD21],lad_payment_mff[[#This Row],[LAD21]])/SUMIFS(gp_mff_index[Registered population 2027/28],gp_mff_index[LAD21],lad_payment_mff[[#This Row],[LAD21]])</f>
        <v>1.0891098182513785</v>
      </c>
      <c r="G306" s="96">
        <f>SUMIFS(gp_mff_index[Normalised Non-spec MFF WP 2028/29],gp_mff_index[LAD21],lad_payment_mff[[#This Row],[LAD21]])/SUMIFS(gp_mff_index[Registered population 2028/29],gp_mff_index[LAD21],lad_payment_mff[[#This Row],[LAD21]])</f>
        <v>1.0891486209988102</v>
      </c>
      <c r="H306" s="144">
        <v>1.1590836406216338</v>
      </c>
      <c r="I306" s="90">
        <f>SUMIFS(gp_mff_index[Normalised Specialised MFF 
(base year)],gp_mff_index[LAD21],lad_payment_mff[[#This Row],[LAD21]])/SUMIFS(gp_mff_index[Registered population (base year)],gp_mff_index[LAD21],lad_payment_mff[[#This Row],[LAD21]])</f>
        <v>1.0766095189569378</v>
      </c>
      <c r="J306" s="90">
        <f>SUMIFS(gp_mff_index[Normalised Specialised MFF 
2026/27],gp_mff_index[LAD21],lad_payment_mff[[#This Row],[LAD21]])/SUMIFS(gp_mff_index[Registered population 2026/27],gp_mff_index[LAD21],lad_payment_mff[[#This Row],[LAD21]])</f>
        <v>1.076656709953999</v>
      </c>
      <c r="K306" s="90">
        <f>SUMIFS(gp_mff_index[Normalised Specialised MFF 
2027/28],gp_mff_index[LAD21],lad_payment_mff[[#This Row],[LAD21]])/SUMIFS(gp_mff_index[Registered population 2027/28],gp_mff_index[LAD21],lad_payment_mff[[#This Row],[LAD21]])</f>
        <v>1.0767026633670518</v>
      </c>
      <c r="L306" s="90">
        <f>SUMIFS(gp_mff_index[Normalised Specialised MFF 
2028/29],gp_mff_index[LAD21],lad_payment_mff[[#This Row],[LAD21]])/SUMIFS(gp_mff_index[Registered population 2028/29],gp_mff_index[LAD21],lad_payment_mff[[#This Row],[LAD21]])</f>
        <v>1.0767364428552222</v>
      </c>
    </row>
    <row r="307" spans="1:12" x14ac:dyDescent="0.2">
      <c r="A307" s="65" t="s">
        <v>173</v>
      </c>
      <c r="B307" s="35" t="s">
        <v>482</v>
      </c>
      <c r="C307" s="143">
        <v>1.143865509439556</v>
      </c>
      <c r="D307" s="90">
        <f>SUMIFS(gp_mff_index[Normalised Non-spec MFF WP (base year)],gp_mff_index[LAD21],lad_payment_mff[[#This Row],[LAD21]])/SUMIFS(gp_mff_index[Registered population (base year)],gp_mff_index[LAD21],lad_payment_mff[[#This Row],[LAD21]])</f>
        <v>1.0762254892333813</v>
      </c>
      <c r="E307" s="90">
        <f>SUMIFS(gp_mff_index[Normalised Non-spec MFF WP 2026/27],gp_mff_index[LAD21],lad_payment_mff[[#This Row],[LAD21]])/SUMIFS(gp_mff_index[Registered population 2026/27],gp_mff_index[LAD21],lad_payment_mff[[#This Row],[LAD21]])</f>
        <v>1.0762805443529042</v>
      </c>
      <c r="F307" s="90">
        <f>SUMIFS(gp_mff_index[Normalised Non-spec MFF WP 2027/28],gp_mff_index[LAD21],lad_payment_mff[[#This Row],[LAD21]])/SUMIFS(gp_mff_index[Registered population 2027/28],gp_mff_index[LAD21],lad_payment_mff[[#This Row],[LAD21]])</f>
        <v>1.0763332497716067</v>
      </c>
      <c r="G307" s="96">
        <f>SUMIFS(gp_mff_index[Normalised Non-spec MFF WP 2028/29],gp_mff_index[LAD21],lad_payment_mff[[#This Row],[LAD21]])/SUMIFS(gp_mff_index[Registered population 2028/29],gp_mff_index[LAD21],lad_payment_mff[[#This Row],[LAD21]])</f>
        <v>1.0763715973161263</v>
      </c>
      <c r="H307" s="144">
        <v>1.1549797601222296</v>
      </c>
      <c r="I307" s="90">
        <f>SUMIFS(gp_mff_index[Normalised Specialised MFF 
(base year)],gp_mff_index[LAD21],lad_payment_mff[[#This Row],[LAD21]])/SUMIFS(gp_mff_index[Registered population (base year)],gp_mff_index[LAD21],lad_payment_mff[[#This Row],[LAD21]])</f>
        <v>1.0727976483934361</v>
      </c>
      <c r="J307" s="90">
        <f>SUMIFS(gp_mff_index[Normalised Specialised MFF 
2026/27],gp_mff_index[LAD21],lad_payment_mff[[#This Row],[LAD21]])/SUMIFS(gp_mff_index[Registered population 2026/27],gp_mff_index[LAD21],lad_payment_mff[[#This Row],[LAD21]])</f>
        <v>1.0728446723048755</v>
      </c>
      <c r="K307" s="90">
        <f>SUMIFS(gp_mff_index[Normalised Specialised MFF 
2027/28],gp_mff_index[LAD21],lad_payment_mff[[#This Row],[LAD21]])/SUMIFS(gp_mff_index[Registered population 2027/28],gp_mff_index[LAD21],lad_payment_mff[[#This Row],[LAD21]])</f>
        <v>1.0728904630141241</v>
      </c>
      <c r="L307" s="90">
        <f>SUMIFS(gp_mff_index[Normalised Specialised MFF 
2028/29],gp_mff_index[LAD21],lad_payment_mff[[#This Row],[LAD21]])/SUMIFS(gp_mff_index[Registered population 2028/29],gp_mff_index[LAD21],lad_payment_mff[[#This Row],[LAD21]])</f>
        <v>1.072924122901795</v>
      </c>
    </row>
    <row r="308" spans="1:12" x14ac:dyDescent="0.2">
      <c r="A308" s="65" t="s">
        <v>172</v>
      </c>
      <c r="B308" s="35" t="s">
        <v>481</v>
      </c>
      <c r="C308" s="143">
        <v>1.1580709354474634</v>
      </c>
      <c r="D308" s="90">
        <f>SUMIFS(gp_mff_index[Normalised Non-spec MFF WP (base year)],gp_mff_index[LAD21],lad_payment_mff[[#This Row],[LAD21]])/SUMIFS(gp_mff_index[Registered population (base year)],gp_mff_index[LAD21],lad_payment_mff[[#This Row],[LAD21]])</f>
        <v>1.0895909080076729</v>
      </c>
      <c r="E308" s="90">
        <f>SUMIFS(gp_mff_index[Normalised Non-spec MFF WP 2026/27],gp_mff_index[LAD21],lad_payment_mff[[#This Row],[LAD21]])/SUMIFS(gp_mff_index[Registered population 2026/27],gp_mff_index[LAD21],lad_payment_mff[[#This Row],[LAD21]])</f>
        <v>1.0896466468451844</v>
      </c>
      <c r="F308" s="90">
        <f>SUMIFS(gp_mff_index[Normalised Non-spec MFF WP 2027/28],gp_mff_index[LAD21],lad_payment_mff[[#This Row],[LAD21]])/SUMIFS(gp_mff_index[Registered population 2027/28],gp_mff_index[LAD21],lad_payment_mff[[#This Row],[LAD21]])</f>
        <v>1.0897000068014338</v>
      </c>
      <c r="G308" s="96">
        <f>SUMIFS(gp_mff_index[Normalised Non-spec MFF WP 2028/29],gp_mff_index[LAD21],lad_payment_mff[[#This Row],[LAD21]])/SUMIFS(gp_mff_index[Registered population 2028/29],gp_mff_index[LAD21],lad_payment_mff[[#This Row],[LAD21]])</f>
        <v>1.0897388305760727</v>
      </c>
      <c r="H308" s="144">
        <v>1.16365529816321</v>
      </c>
      <c r="I308" s="90">
        <f>SUMIFS(gp_mff_index[Normalised Specialised MFF 
(base year)],gp_mff_index[LAD21],lad_payment_mff[[#This Row],[LAD21]])/SUMIFS(gp_mff_index[Registered population (base year)],gp_mff_index[LAD21],lad_payment_mff[[#This Row],[LAD21]])</f>
        <v>1.0808558820787826</v>
      </c>
      <c r="J308" s="90">
        <f>SUMIFS(gp_mff_index[Normalised Specialised MFF 
2026/27],gp_mff_index[LAD21],lad_payment_mff[[#This Row],[LAD21]])/SUMIFS(gp_mff_index[Registered population 2026/27],gp_mff_index[LAD21],lad_payment_mff[[#This Row],[LAD21]])</f>
        <v>1.0809032592065693</v>
      </c>
      <c r="K308" s="90">
        <f>SUMIFS(gp_mff_index[Normalised Specialised MFF 
2027/28],gp_mff_index[LAD21],lad_payment_mff[[#This Row],[LAD21]])/SUMIFS(gp_mff_index[Registered population 2027/28],gp_mff_index[LAD21],lad_payment_mff[[#This Row],[LAD21]])</f>
        <v>1.080949393869066</v>
      </c>
      <c r="L308" s="90">
        <f>SUMIFS(gp_mff_index[Normalised Specialised MFF 
2028/29],gp_mff_index[LAD21],lad_payment_mff[[#This Row],[LAD21]])/SUMIFS(gp_mff_index[Registered population 2028/29],gp_mff_index[LAD21],lad_payment_mff[[#This Row],[LAD21]])</f>
        <v>1.0809833065902896</v>
      </c>
    </row>
    <row r="309" spans="1:12" x14ac:dyDescent="0.2">
      <c r="A309" s="65" t="s">
        <v>171</v>
      </c>
      <c r="B309" s="35" t="s">
        <v>480</v>
      </c>
      <c r="C309" s="143">
        <v>1.1577224866818776</v>
      </c>
      <c r="D309" s="90">
        <f>SUMIFS(gp_mff_index[Normalised Non-spec MFF WP (base year)],gp_mff_index[LAD21],lad_payment_mff[[#This Row],[LAD21]])/SUMIFS(gp_mff_index[Registered population (base year)],gp_mff_index[LAD21],lad_payment_mff[[#This Row],[LAD21]])</f>
        <v>1.0892630640084253</v>
      </c>
      <c r="E309" s="90">
        <f>SUMIFS(gp_mff_index[Normalised Non-spec MFF WP 2026/27],gp_mff_index[LAD21],lad_payment_mff[[#This Row],[LAD21]])/SUMIFS(gp_mff_index[Registered population 2026/27],gp_mff_index[LAD21],lad_payment_mff[[#This Row],[LAD21]])</f>
        <v>1.0893187860748303</v>
      </c>
      <c r="F309" s="90">
        <f>SUMIFS(gp_mff_index[Normalised Non-spec MFF WP 2027/28],gp_mff_index[LAD21],lad_payment_mff[[#This Row],[LAD21]])/SUMIFS(gp_mff_index[Registered population 2027/28],gp_mff_index[LAD21],lad_payment_mff[[#This Row],[LAD21]])</f>
        <v>1.0893721299757537</v>
      </c>
      <c r="G309" s="96">
        <f>SUMIFS(gp_mff_index[Normalised Non-spec MFF WP 2028/29],gp_mff_index[LAD21],lad_payment_mff[[#This Row],[LAD21]])/SUMIFS(gp_mff_index[Registered population 2028/29],gp_mff_index[LAD21],lad_payment_mff[[#This Row],[LAD21]])</f>
        <v>1.0894109420688125</v>
      </c>
      <c r="H309" s="144">
        <v>1.1641387869273032</v>
      </c>
      <c r="I309" s="90">
        <f>SUMIFS(gp_mff_index[Normalised Specialised MFF 
(base year)],gp_mff_index[LAD21],lad_payment_mff[[#This Row],[LAD21]])/SUMIFS(gp_mff_index[Registered population (base year)],gp_mff_index[LAD21],lad_payment_mff[[#This Row],[LAD21]])</f>
        <v>1.0813049683979141</v>
      </c>
      <c r="J309" s="90">
        <f>SUMIFS(gp_mff_index[Normalised Specialised MFF 
2026/27],gp_mff_index[LAD21],lad_payment_mff[[#This Row],[LAD21]])/SUMIFS(gp_mff_index[Registered population 2026/27],gp_mff_index[LAD21],lad_payment_mff[[#This Row],[LAD21]])</f>
        <v>1.0813523652104888</v>
      </c>
      <c r="K309" s="90">
        <f>SUMIFS(gp_mff_index[Normalised Specialised MFF 
2027/28],gp_mff_index[LAD21],lad_payment_mff[[#This Row],[LAD21]])/SUMIFS(gp_mff_index[Registered population 2027/28],gp_mff_index[LAD21],lad_payment_mff[[#This Row],[LAD21]])</f>
        <v>1.0813985190415434</v>
      </c>
      <c r="L309" s="90">
        <f>SUMIFS(gp_mff_index[Normalised Specialised MFF 
2028/29],gp_mff_index[LAD21],lad_payment_mff[[#This Row],[LAD21]])/SUMIFS(gp_mff_index[Registered population 2028/29],gp_mff_index[LAD21],lad_payment_mff[[#This Row],[LAD21]])</f>
        <v>1.0814324458532099</v>
      </c>
    </row>
    <row r="310" spans="1:12" x14ac:dyDescent="0.2">
      <c r="A310" s="65" t="s">
        <v>170</v>
      </c>
      <c r="B310" s="35" t="s">
        <v>479</v>
      </c>
      <c r="C310" s="143">
        <v>1.1549747300445949</v>
      </c>
      <c r="D310" s="90">
        <f>SUMIFS(gp_mff_index[Normalised Non-spec MFF WP (base year)],gp_mff_index[LAD21],lad_payment_mff[[#This Row],[LAD21]])/SUMIFS(gp_mff_index[Registered population (base year)],gp_mff_index[LAD21],lad_payment_mff[[#This Row],[LAD21]])</f>
        <v>1.0866777900344757</v>
      </c>
      <c r="E310" s="90">
        <f>SUMIFS(gp_mff_index[Normalised Non-spec MFF WP 2026/27],gp_mff_index[LAD21],lad_payment_mff[[#This Row],[LAD21]])/SUMIFS(gp_mff_index[Registered population 2026/27],gp_mff_index[LAD21],lad_payment_mff[[#This Row],[LAD21]])</f>
        <v>1.086733379849258</v>
      </c>
      <c r="F310" s="90">
        <f>SUMIFS(gp_mff_index[Normalised Non-spec MFF WP 2027/28],gp_mff_index[LAD21],lad_payment_mff[[#This Row],[LAD21]])/SUMIFS(gp_mff_index[Registered population 2027/28],gp_mff_index[LAD21],lad_payment_mff[[#This Row],[LAD21]])</f>
        <v>1.0867865971429327</v>
      </c>
      <c r="G310" s="96">
        <f>SUMIFS(gp_mff_index[Normalised Non-spec MFF WP 2028/29],gp_mff_index[LAD21],lad_payment_mff[[#This Row],[LAD21]])/SUMIFS(gp_mff_index[Registered population 2028/29],gp_mff_index[LAD21],lad_payment_mff[[#This Row],[LAD21]])</f>
        <v>1.0868253171187641</v>
      </c>
      <c r="H310" s="144">
        <v>1.1568148937866805</v>
      </c>
      <c r="I310" s="90">
        <f>SUMIFS(gp_mff_index[Normalised Specialised MFF 
(base year)],gp_mff_index[LAD21],lad_payment_mff[[#This Row],[LAD21]])/SUMIFS(gp_mff_index[Registered population (base year)],gp_mff_index[LAD21],lad_payment_mff[[#This Row],[LAD21]])</f>
        <v>1.0745022038737007</v>
      </c>
      <c r="J310" s="90">
        <f>SUMIFS(gp_mff_index[Normalised Specialised MFF 
2026/27],gp_mff_index[LAD21],lad_payment_mff[[#This Row],[LAD21]])/SUMIFS(gp_mff_index[Registered population 2026/27],gp_mff_index[LAD21],lad_payment_mff[[#This Row],[LAD21]])</f>
        <v>1.0745493025008752</v>
      </c>
      <c r="K310" s="90">
        <f>SUMIFS(gp_mff_index[Normalised Specialised MFF 
2027/28],gp_mff_index[LAD21],lad_payment_mff[[#This Row],[LAD21]])/SUMIFS(gp_mff_index[Registered population 2027/28],gp_mff_index[LAD21],lad_payment_mff[[#This Row],[LAD21]])</f>
        <v>1.074595165966441</v>
      </c>
      <c r="L310" s="90">
        <f>SUMIFS(gp_mff_index[Normalised Specialised MFF 
2028/29],gp_mff_index[LAD21],lad_payment_mff[[#This Row],[LAD21]])/SUMIFS(gp_mff_index[Registered population 2028/29],gp_mff_index[LAD21],lad_payment_mff[[#This Row],[LAD21]])</f>
        <v>1.0746288793359096</v>
      </c>
    </row>
    <row r="311" spans="1:12" x14ac:dyDescent="0.2">
      <c r="A311" s="65" t="s">
        <v>169</v>
      </c>
      <c r="B311" s="35" t="s">
        <v>478</v>
      </c>
      <c r="C311" s="143">
        <v>1.1644654148644915</v>
      </c>
      <c r="D311" s="90">
        <f>SUMIFS(gp_mff_index[Normalised Non-spec MFF WP (base year)],gp_mff_index[LAD21],lad_payment_mff[[#This Row],[LAD21]])/SUMIFS(gp_mff_index[Registered population (base year)],gp_mff_index[LAD21],lad_payment_mff[[#This Row],[LAD21]])</f>
        <v>1.0956072636737824</v>
      </c>
      <c r="E311" s="90">
        <f>SUMIFS(gp_mff_index[Normalised Non-spec MFF WP 2026/27],gp_mff_index[LAD21],lad_payment_mff[[#This Row],[LAD21]])/SUMIFS(gp_mff_index[Registered population 2026/27],gp_mff_index[LAD21],lad_payment_mff[[#This Row],[LAD21]])</f>
        <v>1.095663310282464</v>
      </c>
      <c r="F311" s="90">
        <f>SUMIFS(gp_mff_index[Normalised Non-spec MFF WP 2027/28],gp_mff_index[LAD21],lad_payment_mff[[#This Row],[LAD21]])/SUMIFS(gp_mff_index[Registered population 2027/28],gp_mff_index[LAD21],lad_payment_mff[[#This Row],[LAD21]])</f>
        <v>1.0957169648745029</v>
      </c>
      <c r="G311" s="96">
        <f>SUMIFS(gp_mff_index[Normalised Non-spec MFF WP 2028/29],gp_mff_index[LAD21],lad_payment_mff[[#This Row],[LAD21]])/SUMIFS(gp_mff_index[Registered population 2028/29],gp_mff_index[LAD21],lad_payment_mff[[#This Row],[LAD21]])</f>
        <v>1.0957560030210083</v>
      </c>
      <c r="H311" s="144">
        <v>1.1668976834957552</v>
      </c>
      <c r="I311" s="90">
        <f>SUMIFS(gp_mff_index[Normalised Specialised MFF 
(base year)],gp_mff_index[LAD21],lad_payment_mff[[#This Row],[LAD21]])/SUMIFS(gp_mff_index[Registered population (base year)],gp_mff_index[LAD21],lad_payment_mff[[#This Row],[LAD21]])</f>
        <v>1.0838675568111371</v>
      </c>
      <c r="J311" s="90">
        <f>SUMIFS(gp_mff_index[Normalised Specialised MFF 
2026/27],gp_mff_index[LAD21],lad_payment_mff[[#This Row],[LAD21]])/SUMIFS(gp_mff_index[Registered population 2026/27],gp_mff_index[LAD21],lad_payment_mff[[#This Row],[LAD21]])</f>
        <v>1.0839150659495822</v>
      </c>
      <c r="K311" s="90">
        <f>SUMIFS(gp_mff_index[Normalised Specialised MFF 
2027/28],gp_mff_index[LAD21],lad_payment_mff[[#This Row],[LAD21]])/SUMIFS(gp_mff_index[Registered population 2027/28],gp_mff_index[LAD21],lad_payment_mff[[#This Row],[LAD21]])</f>
        <v>1.0839613291607599</v>
      </c>
      <c r="L311" s="90">
        <f>SUMIFS(gp_mff_index[Normalised Specialised MFF 
2028/29],gp_mff_index[LAD21],lad_payment_mff[[#This Row],[LAD21]])/SUMIFS(gp_mff_index[Registered population 2028/29],gp_mff_index[LAD21],lad_payment_mff[[#This Row],[LAD21]])</f>
        <v>1.0839953363756978</v>
      </c>
    </row>
  </sheetData>
  <phoneticPr fontId="22"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D700-AF30-4138-8961-D36108FCFF76}">
  <sheetPr>
    <tabColor rgb="FF005EB8"/>
  </sheetPr>
  <dimension ref="B1:BZ2307"/>
  <sheetViews>
    <sheetView workbookViewId="0">
      <selection activeCell="CD13" sqref="CD13"/>
    </sheetView>
  </sheetViews>
  <sheetFormatPr defaultRowHeight="12.75" x14ac:dyDescent="0.2"/>
  <cols>
    <col min="1" max="225" width="3.28515625" style="41" customWidth="1"/>
    <col min="226" max="16384" width="9.140625" style="41"/>
  </cols>
  <sheetData>
    <row r="1" spans="2:78" s="162" customFormat="1" ht="25.5" x14ac:dyDescent="0.35">
      <c r="B1" s="162" t="s">
        <v>14222</v>
      </c>
      <c r="AB1" s="162" t="s">
        <v>14223</v>
      </c>
      <c r="BB1" s="162" t="s">
        <v>14224</v>
      </c>
    </row>
    <row r="2" spans="2:78" ht="14.25" customHeight="1" x14ac:dyDescent="0.2"/>
    <row r="3" spans="2:78" ht="14.25" customHeight="1" thickBot="1" x14ac:dyDescent="0.25">
      <c r="B3" s="433" t="s">
        <v>14093</v>
      </c>
      <c r="C3" s="215"/>
      <c r="D3" s="215"/>
      <c r="E3" s="215"/>
      <c r="F3" s="215"/>
      <c r="G3" s="215"/>
      <c r="H3" s="215"/>
      <c r="I3" s="215"/>
      <c r="J3" s="215"/>
      <c r="K3" s="215"/>
      <c r="L3" s="215"/>
      <c r="M3" s="215"/>
      <c r="N3" s="215"/>
      <c r="O3" s="215"/>
      <c r="P3" s="215"/>
      <c r="Q3" s="215"/>
      <c r="R3" s="215"/>
      <c r="S3" s="215"/>
      <c r="T3" s="215"/>
      <c r="U3" s="215"/>
      <c r="V3" s="215"/>
      <c r="W3" s="215"/>
      <c r="X3" s="215"/>
      <c r="Y3" s="215"/>
      <c r="Z3" s="216" t="s">
        <v>14139</v>
      </c>
      <c r="AB3" s="214" t="s">
        <v>14200</v>
      </c>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6" t="s">
        <v>14139</v>
      </c>
      <c r="BB3" s="214" t="s">
        <v>14201</v>
      </c>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6" t="s">
        <v>14139</v>
      </c>
    </row>
    <row r="4" spans="2:78" ht="14.25" customHeight="1" thickTop="1" thickBot="1" x14ac:dyDescent="0.25">
      <c r="B4" s="232" t="s">
        <v>14016</v>
      </c>
      <c r="C4" s="233"/>
      <c r="D4" s="233" t="s">
        <v>13263</v>
      </c>
      <c r="E4" s="233" t="s">
        <v>13263</v>
      </c>
      <c r="F4" s="233" t="s">
        <v>13263</v>
      </c>
      <c r="G4" s="233" t="s">
        <v>13263</v>
      </c>
      <c r="H4" s="233" t="s">
        <v>13263</v>
      </c>
      <c r="I4" s="233" t="s">
        <v>13263</v>
      </c>
      <c r="J4" s="233" t="s">
        <v>13263</v>
      </c>
      <c r="K4" s="233" t="s">
        <v>13263</v>
      </c>
      <c r="L4" s="864" t="s">
        <v>13263</v>
      </c>
      <c r="M4" s="872" t="s">
        <v>13263</v>
      </c>
      <c r="N4" s="872" t="s">
        <v>13263</v>
      </c>
      <c r="O4" s="866" t="s">
        <v>13263</v>
      </c>
      <c r="P4" s="1042" t="s">
        <v>527</v>
      </c>
      <c r="Q4" s="929" t="s">
        <v>733</v>
      </c>
      <c r="R4" s="233" t="s">
        <v>13263</v>
      </c>
      <c r="S4" s="233" t="s">
        <v>13263</v>
      </c>
      <c r="T4" s="233" t="s">
        <v>13263</v>
      </c>
      <c r="U4" s="233" t="s">
        <v>13263</v>
      </c>
      <c r="V4" s="233" t="s">
        <v>13263</v>
      </c>
      <c r="W4" s="233" t="s">
        <v>13263</v>
      </c>
      <c r="X4" s="233" t="s">
        <v>13263</v>
      </c>
      <c r="Y4" s="233" t="s">
        <v>13263</v>
      </c>
      <c r="Z4" s="438" t="s">
        <v>13263</v>
      </c>
      <c r="AB4" s="232" t="s">
        <v>14016</v>
      </c>
      <c r="AC4" s="1054" t="s">
        <v>13263</v>
      </c>
      <c r="AD4" s="1054" t="s">
        <v>13263</v>
      </c>
      <c r="AE4" s="1054" t="s">
        <v>13263</v>
      </c>
      <c r="AF4" s="1054" t="s">
        <v>13263</v>
      </c>
      <c r="AG4" s="1054" t="s">
        <v>13263</v>
      </c>
      <c r="AH4" s="629" t="s">
        <v>13263</v>
      </c>
      <c r="AI4" s="629" t="s">
        <v>13263</v>
      </c>
      <c r="AJ4" s="629" t="s">
        <v>13263</v>
      </c>
      <c r="AK4" s="629" t="s">
        <v>13263</v>
      </c>
      <c r="AL4" s="629" t="s">
        <v>13263</v>
      </c>
      <c r="AM4" s="636" t="s">
        <v>13263</v>
      </c>
      <c r="AN4" s="636" t="s">
        <v>13263</v>
      </c>
      <c r="AO4" s="630" t="s">
        <v>13263</v>
      </c>
      <c r="AP4" s="795">
        <v>0.9666091316499168</v>
      </c>
      <c r="AQ4" s="694">
        <v>0.96534665880006143</v>
      </c>
      <c r="AR4" s="629" t="s">
        <v>13263</v>
      </c>
      <c r="AS4" s="629" t="s">
        <v>13263</v>
      </c>
      <c r="AT4" s="629" t="s">
        <v>13263</v>
      </c>
      <c r="AU4" s="629" t="s">
        <v>13263</v>
      </c>
      <c r="AV4" s="629" t="s">
        <v>13263</v>
      </c>
      <c r="AW4" s="629" t="s">
        <v>13263</v>
      </c>
      <c r="AX4" s="629" t="s">
        <v>13263</v>
      </c>
      <c r="AY4" s="629" t="s">
        <v>13263</v>
      </c>
      <c r="AZ4" s="239" t="s">
        <v>13263</v>
      </c>
      <c r="BB4" s="232" t="s">
        <v>14016</v>
      </c>
      <c r="BC4" s="1054" t="s">
        <v>13263</v>
      </c>
      <c r="BD4" s="1054" t="s">
        <v>13263</v>
      </c>
      <c r="BE4" s="1054" t="s">
        <v>13263</v>
      </c>
      <c r="BF4" s="1054" t="s">
        <v>13263</v>
      </c>
      <c r="BG4" s="1054" t="s">
        <v>13263</v>
      </c>
      <c r="BH4" s="629" t="s">
        <v>13263</v>
      </c>
      <c r="BI4" s="629" t="s">
        <v>13263</v>
      </c>
      <c r="BJ4" s="629" t="s">
        <v>13263</v>
      </c>
      <c r="BK4" s="629" t="s">
        <v>13263</v>
      </c>
      <c r="BL4" s="629" t="s">
        <v>13263</v>
      </c>
      <c r="BM4" s="636" t="s">
        <v>13263</v>
      </c>
      <c r="BN4" s="636" t="s">
        <v>13263</v>
      </c>
      <c r="BO4" s="630" t="s">
        <v>13263</v>
      </c>
      <c r="BP4" s="795">
        <v>0.95433244893065472</v>
      </c>
      <c r="BQ4" s="694">
        <v>0.95446728196290198</v>
      </c>
      <c r="BR4" s="629" t="s">
        <v>13263</v>
      </c>
      <c r="BS4" s="629" t="s">
        <v>13263</v>
      </c>
      <c r="BT4" s="629" t="s">
        <v>13263</v>
      </c>
      <c r="BU4" s="629" t="s">
        <v>13263</v>
      </c>
      <c r="BV4" s="629" t="s">
        <v>13263</v>
      </c>
      <c r="BW4" s="629" t="s">
        <v>13263</v>
      </c>
      <c r="BX4" s="629" t="s">
        <v>13263</v>
      </c>
      <c r="BY4" s="629" t="s">
        <v>13263</v>
      </c>
      <c r="BZ4" s="239" t="s">
        <v>13263</v>
      </c>
    </row>
    <row r="5" spans="2:78" ht="14.25" customHeight="1" thickTop="1" thickBot="1" x14ac:dyDescent="0.25">
      <c r="B5" s="232" t="s">
        <v>14018</v>
      </c>
      <c r="C5" s="233" t="s">
        <v>13263</v>
      </c>
      <c r="D5" s="233"/>
      <c r="E5" s="439"/>
      <c r="F5" s="440" t="s">
        <v>13334</v>
      </c>
      <c r="G5" s="441"/>
      <c r="H5" s="233" t="s">
        <v>13263</v>
      </c>
      <c r="I5" s="233" t="s">
        <v>13263</v>
      </c>
      <c r="J5" s="233" t="s">
        <v>13263</v>
      </c>
      <c r="K5" s="233" t="s">
        <v>13263</v>
      </c>
      <c r="L5" s="877" t="s">
        <v>13263</v>
      </c>
      <c r="M5" s="928" t="s">
        <v>722</v>
      </c>
      <c r="N5" s="928" t="s">
        <v>720</v>
      </c>
      <c r="O5" s="928" t="s">
        <v>511</v>
      </c>
      <c r="P5" s="928" t="s">
        <v>525</v>
      </c>
      <c r="Q5" s="947" t="s">
        <v>526</v>
      </c>
      <c r="R5" s="233" t="s">
        <v>13263</v>
      </c>
      <c r="S5" s="233" t="s">
        <v>13263</v>
      </c>
      <c r="T5" s="233" t="s">
        <v>13263</v>
      </c>
      <c r="U5" s="233" t="s">
        <v>13263</v>
      </c>
      <c r="V5" s="233" t="s">
        <v>13263</v>
      </c>
      <c r="W5" s="233" t="s">
        <v>13263</v>
      </c>
      <c r="X5" s="233" t="s">
        <v>13263</v>
      </c>
      <c r="Y5" s="233" t="s">
        <v>13263</v>
      </c>
      <c r="Z5" s="438" t="s">
        <v>13263</v>
      </c>
      <c r="AB5" s="232" t="s">
        <v>14018</v>
      </c>
      <c r="AC5" s="1054" t="s">
        <v>13263</v>
      </c>
      <c r="AD5" s="1054"/>
      <c r="AE5" s="240"/>
      <c r="AF5" s="241" t="s">
        <v>13334</v>
      </c>
      <c r="AG5" s="242"/>
      <c r="AH5" s="629" t="s">
        <v>13263</v>
      </c>
      <c r="AI5" s="629" t="s">
        <v>13263</v>
      </c>
      <c r="AJ5" s="629" t="s">
        <v>13263</v>
      </c>
      <c r="AK5" s="629" t="s">
        <v>13263</v>
      </c>
      <c r="AL5" s="641" t="s">
        <v>13263</v>
      </c>
      <c r="AM5" s="693">
        <v>0.96728513562445162</v>
      </c>
      <c r="AN5" s="693">
        <v>0.96724418292059611</v>
      </c>
      <c r="AO5" s="693">
        <v>0.96536837260707009</v>
      </c>
      <c r="AP5" s="693">
        <v>0.95963966807327827</v>
      </c>
      <c r="AQ5" s="792">
        <v>0.9654147725409723</v>
      </c>
      <c r="AR5" s="629" t="s">
        <v>13263</v>
      </c>
      <c r="AS5" s="629" t="s">
        <v>13263</v>
      </c>
      <c r="AT5" s="629" t="s">
        <v>13263</v>
      </c>
      <c r="AU5" s="629" t="s">
        <v>13263</v>
      </c>
      <c r="AV5" s="629" t="s">
        <v>13263</v>
      </c>
      <c r="AW5" s="629" t="s">
        <v>13263</v>
      </c>
      <c r="AX5" s="629" t="s">
        <v>13263</v>
      </c>
      <c r="AY5" s="629" t="s">
        <v>13263</v>
      </c>
      <c r="AZ5" s="239" t="s">
        <v>13263</v>
      </c>
      <c r="BB5" s="232" t="s">
        <v>14018</v>
      </c>
      <c r="BC5" s="1054" t="s">
        <v>13263</v>
      </c>
      <c r="BD5" s="1054"/>
      <c r="BE5" s="240"/>
      <c r="BF5" s="241" t="s">
        <v>13334</v>
      </c>
      <c r="BG5" s="242"/>
      <c r="BH5" s="629" t="s">
        <v>13263</v>
      </c>
      <c r="BI5" s="629" t="s">
        <v>13263</v>
      </c>
      <c r="BJ5" s="629" t="s">
        <v>13263</v>
      </c>
      <c r="BK5" s="629" t="s">
        <v>13263</v>
      </c>
      <c r="BL5" s="641" t="s">
        <v>13263</v>
      </c>
      <c r="BM5" s="693">
        <v>0.95398642764816843</v>
      </c>
      <c r="BN5" s="693">
        <v>0.95467474279256592</v>
      </c>
      <c r="BO5" s="693">
        <v>0.95446071664039489</v>
      </c>
      <c r="BP5" s="693">
        <v>0.95287946325047213</v>
      </c>
      <c r="BQ5" s="792">
        <v>0.95460198110163041</v>
      </c>
      <c r="BR5" s="629" t="s">
        <v>13263</v>
      </c>
      <c r="BS5" s="629" t="s">
        <v>13263</v>
      </c>
      <c r="BT5" s="629" t="s">
        <v>13263</v>
      </c>
      <c r="BU5" s="629" t="s">
        <v>13263</v>
      </c>
      <c r="BV5" s="629" t="s">
        <v>13263</v>
      </c>
      <c r="BW5" s="629" t="s">
        <v>13263</v>
      </c>
      <c r="BX5" s="629" t="s">
        <v>13263</v>
      </c>
      <c r="BY5" s="629" t="s">
        <v>13263</v>
      </c>
      <c r="BZ5" s="239" t="s">
        <v>13263</v>
      </c>
    </row>
    <row r="6" spans="2:78" ht="14.25" customHeight="1" thickTop="1" thickBot="1" x14ac:dyDescent="0.25">
      <c r="B6" s="232" t="s">
        <v>14023</v>
      </c>
      <c r="C6" s="233" t="s">
        <v>13263</v>
      </c>
      <c r="D6" s="233"/>
      <c r="E6" s="445"/>
      <c r="F6" s="446" t="s">
        <v>14024</v>
      </c>
      <c r="G6" s="447"/>
      <c r="H6" s="233" t="s">
        <v>13263</v>
      </c>
      <c r="I6" s="233" t="s">
        <v>13263</v>
      </c>
      <c r="J6" s="233" t="s">
        <v>13263</v>
      </c>
      <c r="K6" s="233" t="s">
        <v>13263</v>
      </c>
      <c r="L6" s="866" t="s">
        <v>13263</v>
      </c>
      <c r="M6" s="1043" t="s">
        <v>719</v>
      </c>
      <c r="N6" s="928" t="s">
        <v>718</v>
      </c>
      <c r="O6" s="928" t="s">
        <v>742</v>
      </c>
      <c r="P6" s="928" t="s">
        <v>782</v>
      </c>
      <c r="Q6" s="947" t="s">
        <v>524</v>
      </c>
      <c r="R6" s="233" t="s">
        <v>13263</v>
      </c>
      <c r="S6" s="233" t="s">
        <v>13263</v>
      </c>
      <c r="T6" s="233" t="s">
        <v>13263</v>
      </c>
      <c r="U6" s="233" t="s">
        <v>13263</v>
      </c>
      <c r="V6" s="233" t="s">
        <v>13263</v>
      </c>
      <c r="W6" s="233" t="s">
        <v>13263</v>
      </c>
      <c r="X6" s="233" t="s">
        <v>13263</v>
      </c>
      <c r="Y6" s="233" t="s">
        <v>13263</v>
      </c>
      <c r="Z6" s="438" t="s">
        <v>13263</v>
      </c>
      <c r="AB6" s="232" t="s">
        <v>14023</v>
      </c>
      <c r="AC6" s="1054" t="s">
        <v>13263</v>
      </c>
      <c r="AD6" s="1054"/>
      <c r="AE6" s="246"/>
      <c r="AF6" s="247" t="s">
        <v>14024</v>
      </c>
      <c r="AG6" s="248"/>
      <c r="AH6" s="629" t="s">
        <v>13263</v>
      </c>
      <c r="AI6" s="629" t="s">
        <v>13263</v>
      </c>
      <c r="AJ6" s="629" t="s">
        <v>13263</v>
      </c>
      <c r="AK6" s="629" t="s">
        <v>13263</v>
      </c>
      <c r="AL6" s="630" t="s">
        <v>13263</v>
      </c>
      <c r="AM6" s="793">
        <v>0.96662537709980145</v>
      </c>
      <c r="AN6" s="693">
        <v>0.96695468611825675</v>
      </c>
      <c r="AO6" s="693">
        <v>0.96028110698300206</v>
      </c>
      <c r="AP6" s="693">
        <v>0.96050754163297436</v>
      </c>
      <c r="AQ6" s="792">
        <v>0.95952551405653785</v>
      </c>
      <c r="AR6" s="629" t="s">
        <v>13263</v>
      </c>
      <c r="AS6" s="629" t="s">
        <v>13263</v>
      </c>
      <c r="AT6" s="629" t="s">
        <v>13263</v>
      </c>
      <c r="AU6" s="629" t="s">
        <v>13263</v>
      </c>
      <c r="AV6" s="629" t="s">
        <v>13263</v>
      </c>
      <c r="AW6" s="629" t="s">
        <v>13263</v>
      </c>
      <c r="AX6" s="629" t="s">
        <v>13263</v>
      </c>
      <c r="AY6" s="629" t="s">
        <v>13263</v>
      </c>
      <c r="AZ6" s="239" t="s">
        <v>13263</v>
      </c>
      <c r="BB6" s="232" t="s">
        <v>14023</v>
      </c>
      <c r="BC6" s="1054" t="s">
        <v>13263</v>
      </c>
      <c r="BD6" s="1054"/>
      <c r="BE6" s="246"/>
      <c r="BF6" s="247" t="s">
        <v>14024</v>
      </c>
      <c r="BG6" s="248"/>
      <c r="BH6" s="629" t="s">
        <v>13263</v>
      </c>
      <c r="BI6" s="629" t="s">
        <v>13263</v>
      </c>
      <c r="BJ6" s="629" t="s">
        <v>13263</v>
      </c>
      <c r="BK6" s="629" t="s">
        <v>13263</v>
      </c>
      <c r="BL6" s="630" t="s">
        <v>13263</v>
      </c>
      <c r="BM6" s="793">
        <v>0.95310131595155578</v>
      </c>
      <c r="BN6" s="693">
        <v>0.95525415261746149</v>
      </c>
      <c r="BO6" s="693">
        <v>0.94879379370006256</v>
      </c>
      <c r="BP6" s="693">
        <v>0.94601395492990148</v>
      </c>
      <c r="BQ6" s="792">
        <v>0.95152685814171756</v>
      </c>
      <c r="BR6" s="629" t="s">
        <v>13263</v>
      </c>
      <c r="BS6" s="629" t="s">
        <v>13263</v>
      </c>
      <c r="BT6" s="629" t="s">
        <v>13263</v>
      </c>
      <c r="BU6" s="629" t="s">
        <v>13263</v>
      </c>
      <c r="BV6" s="629" t="s">
        <v>13263</v>
      </c>
      <c r="BW6" s="629" t="s">
        <v>13263</v>
      </c>
      <c r="BX6" s="629" t="s">
        <v>13263</v>
      </c>
      <c r="BY6" s="629" t="s">
        <v>13263</v>
      </c>
      <c r="BZ6" s="239" t="s">
        <v>13263</v>
      </c>
    </row>
    <row r="7" spans="2:78" ht="14.25" customHeight="1" thickTop="1" thickBot="1" x14ac:dyDescent="0.25">
      <c r="B7" s="232" t="s">
        <v>14027</v>
      </c>
      <c r="C7" s="233" t="s">
        <v>13263</v>
      </c>
      <c r="D7" s="233"/>
      <c r="E7" s="449"/>
      <c r="F7" s="450" t="s">
        <v>14028</v>
      </c>
      <c r="G7" s="451"/>
      <c r="H7" s="233" t="s">
        <v>13263</v>
      </c>
      <c r="I7" s="233" t="s">
        <v>13263</v>
      </c>
      <c r="J7" s="233" t="s">
        <v>13263</v>
      </c>
      <c r="K7" s="435" t="s">
        <v>13263</v>
      </c>
      <c r="L7" s="867" t="s">
        <v>721</v>
      </c>
      <c r="M7" s="873" t="s">
        <v>717</v>
      </c>
      <c r="N7" s="1044" t="s">
        <v>783</v>
      </c>
      <c r="O7" s="1045" t="s">
        <v>785</v>
      </c>
      <c r="P7" s="1045" t="s">
        <v>786</v>
      </c>
      <c r="Q7" s="1046" t="s">
        <v>784</v>
      </c>
      <c r="R7" s="233" t="s">
        <v>13263</v>
      </c>
      <c r="S7" s="233" t="s">
        <v>13263</v>
      </c>
      <c r="T7" s="233" t="s">
        <v>13263</v>
      </c>
      <c r="U7" s="233" t="s">
        <v>13263</v>
      </c>
      <c r="V7" s="233" t="s">
        <v>13263</v>
      </c>
      <c r="W7" s="233" t="s">
        <v>13263</v>
      </c>
      <c r="X7" s="233" t="s">
        <v>13263</v>
      </c>
      <c r="Y7" s="233" t="s">
        <v>13263</v>
      </c>
      <c r="Z7" s="438" t="s">
        <v>13263</v>
      </c>
      <c r="AB7" s="232" t="s">
        <v>14027</v>
      </c>
      <c r="AC7" s="1054" t="s">
        <v>13263</v>
      </c>
      <c r="AD7" s="1054"/>
      <c r="AE7" s="250"/>
      <c r="AF7" s="251" t="s">
        <v>14028</v>
      </c>
      <c r="AG7" s="252"/>
      <c r="AH7" s="629" t="s">
        <v>13263</v>
      </c>
      <c r="AI7" s="629" t="s">
        <v>13263</v>
      </c>
      <c r="AJ7" s="629" t="s">
        <v>13263</v>
      </c>
      <c r="AK7" s="630" t="s">
        <v>13263</v>
      </c>
      <c r="AL7" s="631">
        <v>0.96193231191598461</v>
      </c>
      <c r="AM7" s="637">
        <v>0.96226852245323469</v>
      </c>
      <c r="AN7" s="794">
        <v>0.95016115731387218</v>
      </c>
      <c r="AO7" s="711">
        <v>0.9522817637309936</v>
      </c>
      <c r="AP7" s="711">
        <v>0.95019618531225114</v>
      </c>
      <c r="AQ7" s="712">
        <v>0.95201186686984451</v>
      </c>
      <c r="AR7" s="629" t="s">
        <v>13263</v>
      </c>
      <c r="AS7" s="629" t="s">
        <v>13263</v>
      </c>
      <c r="AT7" s="629" t="s">
        <v>13263</v>
      </c>
      <c r="AU7" s="629" t="s">
        <v>13263</v>
      </c>
      <c r="AV7" s="629" t="s">
        <v>13263</v>
      </c>
      <c r="AW7" s="629" t="s">
        <v>13263</v>
      </c>
      <c r="AX7" s="629" t="s">
        <v>13263</v>
      </c>
      <c r="AY7" s="629" t="s">
        <v>13263</v>
      </c>
      <c r="AZ7" s="239" t="s">
        <v>13263</v>
      </c>
      <c r="BB7" s="232" t="s">
        <v>14027</v>
      </c>
      <c r="BC7" s="1054" t="s">
        <v>13263</v>
      </c>
      <c r="BD7" s="1054"/>
      <c r="BE7" s="250"/>
      <c r="BF7" s="251" t="s">
        <v>14028</v>
      </c>
      <c r="BG7" s="252"/>
      <c r="BH7" s="629" t="s">
        <v>13263</v>
      </c>
      <c r="BI7" s="629" t="s">
        <v>13263</v>
      </c>
      <c r="BJ7" s="629" t="s">
        <v>13263</v>
      </c>
      <c r="BK7" s="630" t="s">
        <v>13263</v>
      </c>
      <c r="BL7" s="631">
        <v>0.94827192529950755</v>
      </c>
      <c r="BM7" s="637">
        <v>0.94848479526195539</v>
      </c>
      <c r="BN7" s="794">
        <v>0.94283173607316018</v>
      </c>
      <c r="BO7" s="711">
        <v>0.94253789264627719</v>
      </c>
      <c r="BP7" s="711">
        <v>0.94388368087536456</v>
      </c>
      <c r="BQ7" s="712">
        <v>0.94191827596263289</v>
      </c>
      <c r="BR7" s="629" t="s">
        <v>13263</v>
      </c>
      <c r="BS7" s="629" t="s">
        <v>13263</v>
      </c>
      <c r="BT7" s="629" t="s">
        <v>13263</v>
      </c>
      <c r="BU7" s="629" t="s">
        <v>13263</v>
      </c>
      <c r="BV7" s="629" t="s">
        <v>13263</v>
      </c>
      <c r="BW7" s="629" t="s">
        <v>13263</v>
      </c>
      <c r="BX7" s="629" t="s">
        <v>13263</v>
      </c>
      <c r="BY7" s="629" t="s">
        <v>13263</v>
      </c>
      <c r="BZ7" s="239" t="s">
        <v>13263</v>
      </c>
    </row>
    <row r="8" spans="2:78" ht="14.25" customHeight="1" thickTop="1" thickBot="1" x14ac:dyDescent="0.25">
      <c r="B8" s="232" t="s">
        <v>14033</v>
      </c>
      <c r="C8" s="233" t="s">
        <v>13263</v>
      </c>
      <c r="D8" s="864" t="s">
        <v>13263</v>
      </c>
      <c r="E8" s="865" t="s">
        <v>13263</v>
      </c>
      <c r="F8" s="865" t="s">
        <v>13263</v>
      </c>
      <c r="G8" s="865" t="s">
        <v>13263</v>
      </c>
      <c r="H8" s="864" t="s">
        <v>13263</v>
      </c>
      <c r="I8" s="864" t="s">
        <v>13263</v>
      </c>
      <c r="J8" s="866" t="s">
        <v>13263</v>
      </c>
      <c r="K8" s="867" t="s">
        <v>648</v>
      </c>
      <c r="L8" s="867" t="s">
        <v>644</v>
      </c>
      <c r="M8" s="868" t="s">
        <v>643</v>
      </c>
      <c r="N8" s="869" t="s">
        <v>613</v>
      </c>
      <c r="O8" s="870" t="s">
        <v>612</v>
      </c>
      <c r="P8" s="870" t="s">
        <v>614</v>
      </c>
      <c r="Q8" s="871" t="s">
        <v>610</v>
      </c>
      <c r="R8" s="864" t="s">
        <v>13263</v>
      </c>
      <c r="S8" s="864" t="s">
        <v>13263</v>
      </c>
      <c r="T8" s="864" t="s">
        <v>13263</v>
      </c>
      <c r="U8" s="864" t="s">
        <v>13263</v>
      </c>
      <c r="V8" s="864" t="s">
        <v>13263</v>
      </c>
      <c r="W8" s="864" t="s">
        <v>13263</v>
      </c>
      <c r="X8" s="864" t="s">
        <v>13263</v>
      </c>
      <c r="Y8" s="233" t="s">
        <v>13263</v>
      </c>
      <c r="Z8" s="438" t="s">
        <v>13263</v>
      </c>
      <c r="AB8" s="232" t="s">
        <v>14033</v>
      </c>
      <c r="AC8" s="629" t="s">
        <v>13263</v>
      </c>
      <c r="AD8" s="629" t="s">
        <v>13263</v>
      </c>
      <c r="AE8" s="629" t="s">
        <v>13263</v>
      </c>
      <c r="AF8" s="629" t="s">
        <v>13263</v>
      </c>
      <c r="AG8" s="629" t="s">
        <v>13263</v>
      </c>
      <c r="AH8" s="629" t="s">
        <v>13263</v>
      </c>
      <c r="AI8" s="629" t="s">
        <v>13263</v>
      </c>
      <c r="AJ8" s="630" t="s">
        <v>13263</v>
      </c>
      <c r="AK8" s="631">
        <v>0.96175386429607002</v>
      </c>
      <c r="AL8" s="631">
        <v>0.96202257074351383</v>
      </c>
      <c r="AM8" s="632">
        <v>0.96030308826032018</v>
      </c>
      <c r="AN8" s="633">
        <v>0.97170793379968279</v>
      </c>
      <c r="AO8" s="634">
        <v>0.9551996924534687</v>
      </c>
      <c r="AP8" s="634">
        <v>0.95525112288075253</v>
      </c>
      <c r="AQ8" s="635">
        <v>0.96424565544399365</v>
      </c>
      <c r="AR8" s="629" t="s">
        <v>13263</v>
      </c>
      <c r="AS8" s="629" t="s">
        <v>13263</v>
      </c>
      <c r="AT8" s="629" t="s">
        <v>13263</v>
      </c>
      <c r="AU8" s="629" t="s">
        <v>13263</v>
      </c>
      <c r="AV8" s="629" t="s">
        <v>13263</v>
      </c>
      <c r="AW8" s="629" t="s">
        <v>13263</v>
      </c>
      <c r="AX8" s="629" t="s">
        <v>13263</v>
      </c>
      <c r="AY8" s="629" t="s">
        <v>13263</v>
      </c>
      <c r="AZ8" s="239" t="s">
        <v>13263</v>
      </c>
      <c r="BB8" s="232" t="s">
        <v>14033</v>
      </c>
      <c r="BC8" s="629" t="s">
        <v>13263</v>
      </c>
      <c r="BD8" s="629" t="s">
        <v>13263</v>
      </c>
      <c r="BE8" s="629" t="s">
        <v>13263</v>
      </c>
      <c r="BF8" s="629" t="s">
        <v>13263</v>
      </c>
      <c r="BG8" s="629" t="s">
        <v>13263</v>
      </c>
      <c r="BH8" s="629" t="s">
        <v>13263</v>
      </c>
      <c r="BI8" s="629" t="s">
        <v>13263</v>
      </c>
      <c r="BJ8" s="630" t="s">
        <v>13263</v>
      </c>
      <c r="BK8" s="631">
        <v>0.95156083835892336</v>
      </c>
      <c r="BL8" s="631">
        <v>0.94898474566869362</v>
      </c>
      <c r="BM8" s="632">
        <v>0.95189242254883888</v>
      </c>
      <c r="BN8" s="633">
        <v>0.95979887253865348</v>
      </c>
      <c r="BO8" s="634">
        <v>0.9441374650048342</v>
      </c>
      <c r="BP8" s="634">
        <v>0.94513748046262236</v>
      </c>
      <c r="BQ8" s="635">
        <v>0.94799365981121708</v>
      </c>
      <c r="BR8" s="629" t="s">
        <v>13263</v>
      </c>
      <c r="BS8" s="629" t="s">
        <v>13263</v>
      </c>
      <c r="BT8" s="629" t="s">
        <v>13263</v>
      </c>
      <c r="BU8" s="629" t="s">
        <v>13263</v>
      </c>
      <c r="BV8" s="629" t="s">
        <v>13263</v>
      </c>
      <c r="BW8" s="629" t="s">
        <v>13263</v>
      </c>
      <c r="BX8" s="629" t="s">
        <v>13263</v>
      </c>
      <c r="BY8" s="629" t="s">
        <v>13263</v>
      </c>
      <c r="BZ8" s="239" t="s">
        <v>13263</v>
      </c>
    </row>
    <row r="9" spans="2:78" ht="14.25" customHeight="1" thickTop="1" thickBot="1" x14ac:dyDescent="0.25">
      <c r="B9" s="232" t="s">
        <v>14037</v>
      </c>
      <c r="C9" s="233" t="s">
        <v>13263</v>
      </c>
      <c r="D9" s="864" t="s">
        <v>13263</v>
      </c>
      <c r="E9" s="864" t="s">
        <v>13263</v>
      </c>
      <c r="F9" s="864" t="s">
        <v>13263</v>
      </c>
      <c r="G9" s="864" t="s">
        <v>13263</v>
      </c>
      <c r="H9" s="872" t="s">
        <v>13263</v>
      </c>
      <c r="I9" s="866" t="s">
        <v>13263</v>
      </c>
      <c r="J9" s="867" t="s">
        <v>637</v>
      </c>
      <c r="K9" s="867" t="s">
        <v>642</v>
      </c>
      <c r="L9" s="873" t="s">
        <v>641</v>
      </c>
      <c r="M9" s="874" t="s">
        <v>615</v>
      </c>
      <c r="N9" s="875" t="s">
        <v>516</v>
      </c>
      <c r="O9" s="870" t="s">
        <v>773</v>
      </c>
      <c r="P9" s="870" t="s">
        <v>611</v>
      </c>
      <c r="Q9" s="871" t="s">
        <v>777</v>
      </c>
      <c r="R9" s="876" t="s">
        <v>13263</v>
      </c>
      <c r="S9" s="864" t="s">
        <v>13263</v>
      </c>
      <c r="T9" s="864" t="s">
        <v>13263</v>
      </c>
      <c r="U9" s="864" t="s">
        <v>13263</v>
      </c>
      <c r="V9" s="864" t="s">
        <v>13263</v>
      </c>
      <c r="W9" s="864" t="s">
        <v>13263</v>
      </c>
      <c r="X9" s="864" t="s">
        <v>13263</v>
      </c>
      <c r="Y9" s="233" t="s">
        <v>13263</v>
      </c>
      <c r="Z9" s="438" t="s">
        <v>13263</v>
      </c>
      <c r="AB9" s="232" t="s">
        <v>14037</v>
      </c>
      <c r="AC9" s="629" t="s">
        <v>13263</v>
      </c>
      <c r="AD9" s="629" t="s">
        <v>13263</v>
      </c>
      <c r="AE9" s="629" t="s">
        <v>13263</v>
      </c>
      <c r="AF9" s="629" t="s">
        <v>13263</v>
      </c>
      <c r="AG9" s="629" t="s">
        <v>13263</v>
      </c>
      <c r="AH9" s="636" t="s">
        <v>13263</v>
      </c>
      <c r="AI9" s="630" t="s">
        <v>13263</v>
      </c>
      <c r="AJ9" s="631">
        <v>0.95401634489672404</v>
      </c>
      <c r="AK9" s="631">
        <v>0.96045347118678048</v>
      </c>
      <c r="AL9" s="637">
        <v>0.96147599114202742</v>
      </c>
      <c r="AM9" s="638">
        <v>0.95642603978313967</v>
      </c>
      <c r="AN9" s="639">
        <v>0.9557863473548982</v>
      </c>
      <c r="AO9" s="634">
        <v>0.96649268007408939</v>
      </c>
      <c r="AP9" s="634">
        <v>0.96542617016787036</v>
      </c>
      <c r="AQ9" s="635">
        <v>0.95810490938817416</v>
      </c>
      <c r="AR9" s="640" t="s">
        <v>13263</v>
      </c>
      <c r="AS9" s="629" t="s">
        <v>13263</v>
      </c>
      <c r="AT9" s="629" t="s">
        <v>13263</v>
      </c>
      <c r="AU9" s="629" t="s">
        <v>13263</v>
      </c>
      <c r="AV9" s="629" t="s">
        <v>13263</v>
      </c>
      <c r="AW9" s="629" t="s">
        <v>13263</v>
      </c>
      <c r="AX9" s="629" t="s">
        <v>13263</v>
      </c>
      <c r="AY9" s="629" t="s">
        <v>13263</v>
      </c>
      <c r="AZ9" s="239" t="s">
        <v>13263</v>
      </c>
      <c r="BB9" s="232" t="s">
        <v>14037</v>
      </c>
      <c r="BC9" s="629" t="s">
        <v>13263</v>
      </c>
      <c r="BD9" s="629" t="s">
        <v>13263</v>
      </c>
      <c r="BE9" s="629" t="s">
        <v>13263</v>
      </c>
      <c r="BF9" s="629" t="s">
        <v>13263</v>
      </c>
      <c r="BG9" s="629" t="s">
        <v>13263</v>
      </c>
      <c r="BH9" s="636" t="s">
        <v>13263</v>
      </c>
      <c r="BI9" s="630" t="s">
        <v>13263</v>
      </c>
      <c r="BJ9" s="631">
        <v>0.94561441735409857</v>
      </c>
      <c r="BK9" s="631">
        <v>0.94933927819411756</v>
      </c>
      <c r="BL9" s="637">
        <v>0.94895936114838497</v>
      </c>
      <c r="BM9" s="638">
        <v>0.95624286586192841</v>
      </c>
      <c r="BN9" s="639">
        <v>0.956879103979419</v>
      </c>
      <c r="BO9" s="634">
        <v>0.95543192888969908</v>
      </c>
      <c r="BP9" s="634">
        <v>0.95186301772554749</v>
      </c>
      <c r="BQ9" s="635">
        <v>0.94770870764626303</v>
      </c>
      <c r="BR9" s="640" t="s">
        <v>13263</v>
      </c>
      <c r="BS9" s="629" t="s">
        <v>13263</v>
      </c>
      <c r="BT9" s="629" t="s">
        <v>13263</v>
      </c>
      <c r="BU9" s="629" t="s">
        <v>13263</v>
      </c>
      <c r="BV9" s="629" t="s">
        <v>13263</v>
      </c>
      <c r="BW9" s="629" t="s">
        <v>13263</v>
      </c>
      <c r="BX9" s="629" t="s">
        <v>13263</v>
      </c>
      <c r="BY9" s="629" t="s">
        <v>13263</v>
      </c>
      <c r="BZ9" s="239" t="s">
        <v>13263</v>
      </c>
    </row>
    <row r="10" spans="2:78" ht="14.25" customHeight="1" thickTop="1" thickBot="1" x14ac:dyDescent="0.25">
      <c r="B10" s="232" t="s">
        <v>14042</v>
      </c>
      <c r="C10" s="233" t="s">
        <v>13263</v>
      </c>
      <c r="D10" s="864" t="s">
        <v>13263</v>
      </c>
      <c r="E10" s="864" t="s">
        <v>13263</v>
      </c>
      <c r="F10" s="864" t="s">
        <v>13263</v>
      </c>
      <c r="G10" s="877" t="s">
        <v>13263</v>
      </c>
      <c r="H10" s="867" t="s">
        <v>778</v>
      </c>
      <c r="I10" s="867" t="s">
        <v>639</v>
      </c>
      <c r="J10" s="867" t="s">
        <v>779</v>
      </c>
      <c r="K10" s="878" t="s">
        <v>645</v>
      </c>
      <c r="L10" s="879" t="s">
        <v>640</v>
      </c>
      <c r="M10" s="874" t="s">
        <v>515</v>
      </c>
      <c r="N10" s="875" t="s">
        <v>513</v>
      </c>
      <c r="O10" s="880" t="s">
        <v>609</v>
      </c>
      <c r="P10" s="881" t="s">
        <v>776</v>
      </c>
      <c r="Q10" s="881" t="s">
        <v>774</v>
      </c>
      <c r="R10" s="882" t="s">
        <v>775</v>
      </c>
      <c r="S10" s="864" t="s">
        <v>13263</v>
      </c>
      <c r="T10" s="864" t="s">
        <v>13263</v>
      </c>
      <c r="U10" s="864" t="s">
        <v>13263</v>
      </c>
      <c r="V10" s="864" t="s">
        <v>13263</v>
      </c>
      <c r="W10" s="864" t="s">
        <v>13263</v>
      </c>
      <c r="X10" s="864" t="s">
        <v>13263</v>
      </c>
      <c r="Y10" s="233" t="s">
        <v>13263</v>
      </c>
      <c r="Z10" s="438" t="s">
        <v>13263</v>
      </c>
      <c r="AB10" s="232" t="s">
        <v>14042</v>
      </c>
      <c r="AC10" s="629" t="s">
        <v>13263</v>
      </c>
      <c r="AD10" s="629" t="s">
        <v>13263</v>
      </c>
      <c r="AE10" s="629" t="s">
        <v>13263</v>
      </c>
      <c r="AF10" s="629" t="s">
        <v>13263</v>
      </c>
      <c r="AG10" s="641" t="s">
        <v>13263</v>
      </c>
      <c r="AH10" s="631">
        <v>0.9520944632613717</v>
      </c>
      <c r="AI10" s="631">
        <v>0.96077688501408398</v>
      </c>
      <c r="AJ10" s="631">
        <v>0.96193820038707922</v>
      </c>
      <c r="AK10" s="642">
        <v>0.96191902349401781</v>
      </c>
      <c r="AL10" s="643">
        <v>0.9641503035151977</v>
      </c>
      <c r="AM10" s="638">
        <v>0.95912140671575141</v>
      </c>
      <c r="AN10" s="639">
        <v>0.97194414853112099</v>
      </c>
      <c r="AO10" s="644">
        <v>0.96676048808573001</v>
      </c>
      <c r="AP10" s="645">
        <v>0.96067342167212111</v>
      </c>
      <c r="AQ10" s="645">
        <v>0.9594931437274824</v>
      </c>
      <c r="AR10" s="646">
        <v>0.95962353699830927</v>
      </c>
      <c r="AS10" s="629" t="s">
        <v>13263</v>
      </c>
      <c r="AT10" s="629" t="s">
        <v>13263</v>
      </c>
      <c r="AU10" s="629" t="s">
        <v>13263</v>
      </c>
      <c r="AV10" s="629" t="s">
        <v>13263</v>
      </c>
      <c r="AW10" s="629" t="s">
        <v>13263</v>
      </c>
      <c r="AX10" s="629" t="s">
        <v>13263</v>
      </c>
      <c r="AY10" s="629" t="s">
        <v>13263</v>
      </c>
      <c r="AZ10" s="239" t="s">
        <v>13263</v>
      </c>
      <c r="BB10" s="232" t="s">
        <v>14042</v>
      </c>
      <c r="BC10" s="629" t="s">
        <v>13263</v>
      </c>
      <c r="BD10" s="629" t="s">
        <v>13263</v>
      </c>
      <c r="BE10" s="629" t="s">
        <v>13263</v>
      </c>
      <c r="BF10" s="629" t="s">
        <v>13263</v>
      </c>
      <c r="BG10" s="641" t="s">
        <v>13263</v>
      </c>
      <c r="BH10" s="631">
        <v>0.94534588739472836</v>
      </c>
      <c r="BI10" s="631">
        <v>0.94818531470268808</v>
      </c>
      <c r="BJ10" s="631">
        <v>0.95166181335607258</v>
      </c>
      <c r="BK10" s="642">
        <v>0.95235496826148991</v>
      </c>
      <c r="BL10" s="643">
        <v>0.95378086347108304</v>
      </c>
      <c r="BM10" s="638">
        <v>0.9570454994611659</v>
      </c>
      <c r="BN10" s="639">
        <v>0.96047216215873177</v>
      </c>
      <c r="BO10" s="644">
        <v>0.95585066623894344</v>
      </c>
      <c r="BP10" s="645">
        <v>0.94863943247077354</v>
      </c>
      <c r="BQ10" s="645">
        <v>0.95017345578151002</v>
      </c>
      <c r="BR10" s="646">
        <v>0.9485075653590419</v>
      </c>
      <c r="BS10" s="629" t="s">
        <v>13263</v>
      </c>
      <c r="BT10" s="629" t="s">
        <v>13263</v>
      </c>
      <c r="BU10" s="629" t="s">
        <v>13263</v>
      </c>
      <c r="BV10" s="629" t="s">
        <v>13263</v>
      </c>
      <c r="BW10" s="629" t="s">
        <v>13263</v>
      </c>
      <c r="BX10" s="629" t="s">
        <v>13263</v>
      </c>
      <c r="BY10" s="629" t="s">
        <v>13263</v>
      </c>
      <c r="BZ10" s="239" t="s">
        <v>13263</v>
      </c>
    </row>
    <row r="11" spans="2:78" ht="14.25" customHeight="1" thickTop="1" thickBot="1" x14ac:dyDescent="0.25">
      <c r="B11" s="232" t="s">
        <v>14044</v>
      </c>
      <c r="C11" s="233" t="s">
        <v>13263</v>
      </c>
      <c r="D11" s="864" t="s">
        <v>13263</v>
      </c>
      <c r="E11" s="864" t="s">
        <v>13263</v>
      </c>
      <c r="F11" s="864" t="s">
        <v>13263</v>
      </c>
      <c r="G11" s="877" t="s">
        <v>13263</v>
      </c>
      <c r="H11" s="867" t="s">
        <v>646</v>
      </c>
      <c r="I11" s="878" t="s">
        <v>647</v>
      </c>
      <c r="J11" s="883" t="s">
        <v>546</v>
      </c>
      <c r="K11" s="884" t="s">
        <v>542</v>
      </c>
      <c r="L11" s="885" t="s">
        <v>543</v>
      </c>
      <c r="M11" s="886" t="s">
        <v>514</v>
      </c>
      <c r="N11" s="887" t="s">
        <v>512</v>
      </c>
      <c r="O11" s="888" t="s">
        <v>531</v>
      </c>
      <c r="P11" s="889" t="s">
        <v>529</v>
      </c>
      <c r="Q11" s="890" t="s">
        <v>530</v>
      </c>
      <c r="R11" s="891" t="s">
        <v>623</v>
      </c>
      <c r="S11" s="876" t="s">
        <v>13263</v>
      </c>
      <c r="T11" s="864" t="s">
        <v>13263</v>
      </c>
      <c r="U11" s="864" t="s">
        <v>13263</v>
      </c>
      <c r="V11" s="864" t="s">
        <v>13263</v>
      </c>
      <c r="W11" s="864" t="s">
        <v>13263</v>
      </c>
      <c r="X11" s="864" t="s">
        <v>13263</v>
      </c>
      <c r="Y11" s="233" t="s">
        <v>13263</v>
      </c>
      <c r="Z11" s="438" t="s">
        <v>13263</v>
      </c>
      <c r="AB11" s="232" t="s">
        <v>14044</v>
      </c>
      <c r="AC11" s="629" t="s">
        <v>13263</v>
      </c>
      <c r="AD11" s="629" t="s">
        <v>13263</v>
      </c>
      <c r="AE11" s="629" t="s">
        <v>13263</v>
      </c>
      <c r="AF11" s="629" t="s">
        <v>13263</v>
      </c>
      <c r="AG11" s="641" t="s">
        <v>13263</v>
      </c>
      <c r="AH11" s="631">
        <v>0.95319716555564449</v>
      </c>
      <c r="AI11" s="642">
        <v>0.96123984516512551</v>
      </c>
      <c r="AJ11" s="647">
        <v>0.97612181920505059</v>
      </c>
      <c r="AK11" s="648">
        <v>0.9775721888455835</v>
      </c>
      <c r="AL11" s="649">
        <v>0.97748908594099471</v>
      </c>
      <c r="AM11" s="650">
        <v>0.96294725531506153</v>
      </c>
      <c r="AN11" s="651">
        <v>0.96713678866768005</v>
      </c>
      <c r="AO11" s="652">
        <v>0.96206575135984085</v>
      </c>
      <c r="AP11" s="653">
        <v>0.95948108114666353</v>
      </c>
      <c r="AQ11" s="654">
        <v>0.96114140036468432</v>
      </c>
      <c r="AR11" s="655">
        <v>0.95452440285739126</v>
      </c>
      <c r="AS11" s="640" t="s">
        <v>13263</v>
      </c>
      <c r="AT11" s="629" t="s">
        <v>13263</v>
      </c>
      <c r="AU11" s="629" t="s">
        <v>13263</v>
      </c>
      <c r="AV11" s="629" t="s">
        <v>13263</v>
      </c>
      <c r="AW11" s="629" t="s">
        <v>13263</v>
      </c>
      <c r="AX11" s="629" t="s">
        <v>13263</v>
      </c>
      <c r="AY11" s="629" t="s">
        <v>13263</v>
      </c>
      <c r="AZ11" s="239" t="s">
        <v>13263</v>
      </c>
      <c r="BB11" s="232" t="s">
        <v>14044</v>
      </c>
      <c r="BC11" s="629" t="s">
        <v>13263</v>
      </c>
      <c r="BD11" s="629" t="s">
        <v>13263</v>
      </c>
      <c r="BE11" s="629" t="s">
        <v>13263</v>
      </c>
      <c r="BF11" s="629" t="s">
        <v>13263</v>
      </c>
      <c r="BG11" s="641" t="s">
        <v>13263</v>
      </c>
      <c r="BH11" s="631">
        <v>0.94422420065808221</v>
      </c>
      <c r="BI11" s="642">
        <v>0.94913675951490639</v>
      </c>
      <c r="BJ11" s="647">
        <v>0.96567106715363049</v>
      </c>
      <c r="BK11" s="648">
        <v>0.96573359783011825</v>
      </c>
      <c r="BL11" s="649">
        <v>0.96591906442684605</v>
      </c>
      <c r="BM11" s="650">
        <v>0.95834150323532974</v>
      </c>
      <c r="BN11" s="651">
        <v>0.95917391312101818</v>
      </c>
      <c r="BO11" s="652">
        <v>0.95032172228576306</v>
      </c>
      <c r="BP11" s="653">
        <v>0.95016142980028695</v>
      </c>
      <c r="BQ11" s="654">
        <v>0.95124130340493862</v>
      </c>
      <c r="BR11" s="655">
        <v>0.9493707689835752</v>
      </c>
      <c r="BS11" s="640" t="s">
        <v>13263</v>
      </c>
      <c r="BT11" s="629" t="s">
        <v>13263</v>
      </c>
      <c r="BU11" s="629" t="s">
        <v>13263</v>
      </c>
      <c r="BV11" s="629" t="s">
        <v>13263</v>
      </c>
      <c r="BW11" s="629" t="s">
        <v>13263</v>
      </c>
      <c r="BX11" s="629" t="s">
        <v>13263</v>
      </c>
      <c r="BY11" s="629" t="s">
        <v>13263</v>
      </c>
      <c r="BZ11" s="239" t="s">
        <v>13263</v>
      </c>
    </row>
    <row r="12" spans="2:78" ht="14.25" customHeight="1" thickTop="1" thickBot="1" x14ac:dyDescent="0.25">
      <c r="B12" s="232" t="s">
        <v>14046</v>
      </c>
      <c r="C12" s="233" t="s">
        <v>13263</v>
      </c>
      <c r="D12" s="864" t="s">
        <v>13263</v>
      </c>
      <c r="E12" s="864" t="s">
        <v>13263</v>
      </c>
      <c r="F12" s="864" t="s">
        <v>13263</v>
      </c>
      <c r="G12" s="877" t="s">
        <v>13263</v>
      </c>
      <c r="H12" s="892" t="s">
        <v>638</v>
      </c>
      <c r="I12" s="893" t="s">
        <v>534</v>
      </c>
      <c r="J12" s="894" t="s">
        <v>537</v>
      </c>
      <c r="K12" s="884" t="s">
        <v>541</v>
      </c>
      <c r="L12" s="884" t="s">
        <v>545</v>
      </c>
      <c r="M12" s="895" t="s">
        <v>539</v>
      </c>
      <c r="N12" s="896" t="s">
        <v>711</v>
      </c>
      <c r="O12" s="897" t="s">
        <v>528</v>
      </c>
      <c r="P12" s="898" t="s">
        <v>604</v>
      </c>
      <c r="Q12" s="899" t="s">
        <v>607</v>
      </c>
      <c r="R12" s="900" t="s">
        <v>627</v>
      </c>
      <c r="S12" s="901" t="s">
        <v>628</v>
      </c>
      <c r="T12" s="864" t="s">
        <v>13263</v>
      </c>
      <c r="U12" s="864" t="s">
        <v>13263</v>
      </c>
      <c r="V12" s="864" t="s">
        <v>13263</v>
      </c>
      <c r="W12" s="864" t="s">
        <v>13263</v>
      </c>
      <c r="X12" s="864" t="s">
        <v>13263</v>
      </c>
      <c r="Y12" s="233" t="s">
        <v>13263</v>
      </c>
      <c r="Z12" s="438" t="s">
        <v>13263</v>
      </c>
      <c r="AB12" s="232" t="s">
        <v>14046</v>
      </c>
      <c r="AC12" s="629" t="s">
        <v>13263</v>
      </c>
      <c r="AD12" s="629" t="s">
        <v>13263</v>
      </c>
      <c r="AE12" s="629" t="s">
        <v>13263</v>
      </c>
      <c r="AF12" s="629" t="s">
        <v>13263</v>
      </c>
      <c r="AG12" s="641" t="s">
        <v>13263</v>
      </c>
      <c r="AH12" s="656">
        <v>0.96725554084709742</v>
      </c>
      <c r="AI12" s="657">
        <v>0.96721121419795952</v>
      </c>
      <c r="AJ12" s="658">
        <v>0.97218790024791113</v>
      </c>
      <c r="AK12" s="648">
        <v>0.97768291701509025</v>
      </c>
      <c r="AL12" s="648">
        <v>0.97776214694474495</v>
      </c>
      <c r="AM12" s="659">
        <v>0.9780021721989014</v>
      </c>
      <c r="AN12" s="660">
        <v>0.9762132144872776</v>
      </c>
      <c r="AO12" s="661">
        <v>0.96153528643718023</v>
      </c>
      <c r="AP12" s="662">
        <v>0.96136230494838404</v>
      </c>
      <c r="AQ12" s="663">
        <v>0.96134725089513962</v>
      </c>
      <c r="AR12" s="664">
        <v>0.95341425397612167</v>
      </c>
      <c r="AS12" s="665">
        <v>0.95486394064030378</v>
      </c>
      <c r="AT12" s="629" t="s">
        <v>13263</v>
      </c>
      <c r="AU12" s="629" t="s">
        <v>13263</v>
      </c>
      <c r="AV12" s="629" t="s">
        <v>13263</v>
      </c>
      <c r="AW12" s="629" t="s">
        <v>13263</v>
      </c>
      <c r="AX12" s="629" t="s">
        <v>13263</v>
      </c>
      <c r="AY12" s="629" t="s">
        <v>13263</v>
      </c>
      <c r="AZ12" s="239" t="s">
        <v>13263</v>
      </c>
      <c r="BB12" s="232" t="s">
        <v>14046</v>
      </c>
      <c r="BC12" s="629" t="s">
        <v>13263</v>
      </c>
      <c r="BD12" s="629" t="s">
        <v>13263</v>
      </c>
      <c r="BE12" s="629" t="s">
        <v>13263</v>
      </c>
      <c r="BF12" s="629" t="s">
        <v>13263</v>
      </c>
      <c r="BG12" s="641" t="s">
        <v>13263</v>
      </c>
      <c r="BH12" s="656">
        <v>0.95558801893719336</v>
      </c>
      <c r="BI12" s="657">
        <v>0.95462838667332983</v>
      </c>
      <c r="BJ12" s="658">
        <v>0.9632225368320898</v>
      </c>
      <c r="BK12" s="648">
        <v>0.9659532327738245</v>
      </c>
      <c r="BL12" s="648">
        <v>0.96606024537034596</v>
      </c>
      <c r="BM12" s="659">
        <v>0.96640785303899612</v>
      </c>
      <c r="BN12" s="660">
        <v>0.96617908136326336</v>
      </c>
      <c r="BO12" s="661">
        <v>0.95054695148545987</v>
      </c>
      <c r="BP12" s="662">
        <v>0.95771466455606469</v>
      </c>
      <c r="BQ12" s="663">
        <v>0.95884911174101528</v>
      </c>
      <c r="BR12" s="664">
        <v>0.95080440450316817</v>
      </c>
      <c r="BS12" s="665">
        <v>0.94550763344042588</v>
      </c>
      <c r="BT12" s="629" t="s">
        <v>13263</v>
      </c>
      <c r="BU12" s="629" t="s">
        <v>13263</v>
      </c>
      <c r="BV12" s="629" t="s">
        <v>13263</v>
      </c>
      <c r="BW12" s="629" t="s">
        <v>13263</v>
      </c>
      <c r="BX12" s="629" t="s">
        <v>13263</v>
      </c>
      <c r="BY12" s="629" t="s">
        <v>13263</v>
      </c>
      <c r="BZ12" s="239" t="s">
        <v>13263</v>
      </c>
    </row>
    <row r="13" spans="2:78" ht="14.25" customHeight="1" thickTop="1" thickBot="1" x14ac:dyDescent="0.25">
      <c r="B13" s="232" t="s">
        <v>14022</v>
      </c>
      <c r="C13" s="233" t="s">
        <v>13263</v>
      </c>
      <c r="D13" s="864" t="s">
        <v>13263</v>
      </c>
      <c r="E13" s="864" t="s">
        <v>13263</v>
      </c>
      <c r="F13" s="864" t="s">
        <v>13263</v>
      </c>
      <c r="G13" s="877" t="s">
        <v>13263</v>
      </c>
      <c r="H13" s="902" t="s">
        <v>533</v>
      </c>
      <c r="I13" s="893" t="s">
        <v>536</v>
      </c>
      <c r="J13" s="894" t="s">
        <v>538</v>
      </c>
      <c r="K13" s="884" t="s">
        <v>544</v>
      </c>
      <c r="L13" s="895" t="s">
        <v>540</v>
      </c>
      <c r="M13" s="903" t="s">
        <v>716</v>
      </c>
      <c r="N13" s="903" t="s">
        <v>714</v>
      </c>
      <c r="O13" s="904" t="s">
        <v>715</v>
      </c>
      <c r="P13" s="905" t="s">
        <v>605</v>
      </c>
      <c r="Q13" s="906" t="s">
        <v>603</v>
      </c>
      <c r="R13" s="900" t="s">
        <v>626</v>
      </c>
      <c r="S13" s="907" t="s">
        <v>629</v>
      </c>
      <c r="T13" s="908" t="s">
        <v>13263</v>
      </c>
      <c r="U13" s="864" t="s">
        <v>13263</v>
      </c>
      <c r="V13" s="864" t="s">
        <v>13263</v>
      </c>
      <c r="W13" s="864" t="s">
        <v>13263</v>
      </c>
      <c r="X13" s="864" t="s">
        <v>13263</v>
      </c>
      <c r="Y13" s="233" t="s">
        <v>13263</v>
      </c>
      <c r="Z13" s="438" t="s">
        <v>13263</v>
      </c>
      <c r="AB13" s="232" t="s">
        <v>14022</v>
      </c>
      <c r="AC13" s="629" t="s">
        <v>13263</v>
      </c>
      <c r="AD13" s="629" t="s">
        <v>13263</v>
      </c>
      <c r="AE13" s="629" t="s">
        <v>13263</v>
      </c>
      <c r="AF13" s="629" t="s">
        <v>13263</v>
      </c>
      <c r="AG13" s="641" t="s">
        <v>13263</v>
      </c>
      <c r="AH13" s="666">
        <v>0.96606296176909179</v>
      </c>
      <c r="AI13" s="657">
        <v>0.96618048939938528</v>
      </c>
      <c r="AJ13" s="658">
        <v>0.9796083240690987</v>
      </c>
      <c r="AK13" s="648">
        <v>0.97972531779978844</v>
      </c>
      <c r="AL13" s="659">
        <v>0.97840663006516482</v>
      </c>
      <c r="AM13" s="667">
        <v>0.971580926549933</v>
      </c>
      <c r="AN13" s="667">
        <v>0.96098049885505121</v>
      </c>
      <c r="AO13" s="668">
        <v>0.96119271523199401</v>
      </c>
      <c r="AP13" s="669">
        <v>0.96939828563214991</v>
      </c>
      <c r="AQ13" s="670">
        <v>0.96153415892772098</v>
      </c>
      <c r="AR13" s="664">
        <v>0.95346840092995877</v>
      </c>
      <c r="AS13" s="671">
        <v>0.9532123664810821</v>
      </c>
      <c r="AT13" s="672" t="s">
        <v>13263</v>
      </c>
      <c r="AU13" s="629" t="s">
        <v>13263</v>
      </c>
      <c r="AV13" s="629" t="s">
        <v>13263</v>
      </c>
      <c r="AW13" s="629" t="s">
        <v>13263</v>
      </c>
      <c r="AX13" s="629" t="s">
        <v>13263</v>
      </c>
      <c r="AY13" s="629" t="s">
        <v>13263</v>
      </c>
      <c r="AZ13" s="239" t="s">
        <v>13263</v>
      </c>
      <c r="BB13" s="232" t="s">
        <v>14022</v>
      </c>
      <c r="BC13" s="629" t="s">
        <v>13263</v>
      </c>
      <c r="BD13" s="629" t="s">
        <v>13263</v>
      </c>
      <c r="BE13" s="629" t="s">
        <v>13263</v>
      </c>
      <c r="BF13" s="629" t="s">
        <v>13263</v>
      </c>
      <c r="BG13" s="641" t="s">
        <v>13263</v>
      </c>
      <c r="BH13" s="666">
        <v>0.95384070231922602</v>
      </c>
      <c r="BI13" s="657">
        <v>0.95347314842118858</v>
      </c>
      <c r="BJ13" s="658">
        <v>0.96653158107838699</v>
      </c>
      <c r="BK13" s="648">
        <v>0.96679924869045064</v>
      </c>
      <c r="BL13" s="659">
        <v>0.96617709990379208</v>
      </c>
      <c r="BM13" s="667">
        <v>0.96435514655177357</v>
      </c>
      <c r="BN13" s="667">
        <v>0.95879557943138738</v>
      </c>
      <c r="BO13" s="668">
        <v>0.96192428103041083</v>
      </c>
      <c r="BP13" s="669">
        <v>0.96159672791383255</v>
      </c>
      <c r="BQ13" s="670">
        <v>0.9621750747573603</v>
      </c>
      <c r="BR13" s="664">
        <v>0.95154587955598313</v>
      </c>
      <c r="BS13" s="671">
        <v>0.94699026825256372</v>
      </c>
      <c r="BT13" s="672" t="s">
        <v>13263</v>
      </c>
      <c r="BU13" s="629" t="s">
        <v>13263</v>
      </c>
      <c r="BV13" s="629" t="s">
        <v>13263</v>
      </c>
      <c r="BW13" s="629" t="s">
        <v>13263</v>
      </c>
      <c r="BX13" s="629" t="s">
        <v>13263</v>
      </c>
      <c r="BY13" s="629" t="s">
        <v>13263</v>
      </c>
      <c r="BZ13" s="239" t="s">
        <v>13263</v>
      </c>
    </row>
    <row r="14" spans="2:78" ht="14.25" customHeight="1" thickTop="1" thickBot="1" x14ac:dyDescent="0.25">
      <c r="B14" s="232" t="s">
        <v>14031</v>
      </c>
      <c r="C14" s="233" t="s">
        <v>13263</v>
      </c>
      <c r="D14" s="864" t="s">
        <v>13263</v>
      </c>
      <c r="E14" s="864" t="s">
        <v>13263</v>
      </c>
      <c r="F14" s="864" t="s">
        <v>13263</v>
      </c>
      <c r="G14" s="877" t="s">
        <v>13263</v>
      </c>
      <c r="H14" s="909" t="s">
        <v>535</v>
      </c>
      <c r="I14" s="893" t="s">
        <v>532</v>
      </c>
      <c r="J14" s="910" t="s">
        <v>781</v>
      </c>
      <c r="K14" s="911" t="s">
        <v>780</v>
      </c>
      <c r="L14" s="912" t="s">
        <v>713</v>
      </c>
      <c r="M14" s="903" t="s">
        <v>772</v>
      </c>
      <c r="N14" s="903" t="s">
        <v>710</v>
      </c>
      <c r="O14" s="913" t="s">
        <v>608</v>
      </c>
      <c r="P14" s="914" t="s">
        <v>769</v>
      </c>
      <c r="Q14" s="915" t="s">
        <v>602</v>
      </c>
      <c r="R14" s="916" t="s">
        <v>624</v>
      </c>
      <c r="S14" s="917" t="s">
        <v>625</v>
      </c>
      <c r="T14" s="876" t="s">
        <v>13263</v>
      </c>
      <c r="U14" s="872" t="s">
        <v>13263</v>
      </c>
      <c r="V14" s="872" t="s">
        <v>13263</v>
      </c>
      <c r="W14" s="872" t="s">
        <v>13263</v>
      </c>
      <c r="X14" s="864" t="s">
        <v>13263</v>
      </c>
      <c r="Y14" s="233" t="s">
        <v>13263</v>
      </c>
      <c r="Z14" s="438" t="s">
        <v>13263</v>
      </c>
      <c r="AB14" s="232" t="s">
        <v>14031</v>
      </c>
      <c r="AC14" s="629" t="s">
        <v>13263</v>
      </c>
      <c r="AD14" s="629" t="s">
        <v>13263</v>
      </c>
      <c r="AE14" s="629" t="s">
        <v>13263</v>
      </c>
      <c r="AF14" s="629" t="s">
        <v>13263</v>
      </c>
      <c r="AG14" s="641" t="s">
        <v>13263</v>
      </c>
      <c r="AH14" s="673">
        <v>0.96570871230944244</v>
      </c>
      <c r="AI14" s="657">
        <v>0.964283665368457</v>
      </c>
      <c r="AJ14" s="674">
        <v>0.96897452379247395</v>
      </c>
      <c r="AK14" s="675">
        <v>0.97123673356408835</v>
      </c>
      <c r="AL14" s="676">
        <v>0.96781490957943395</v>
      </c>
      <c r="AM14" s="667">
        <v>0.97581790738863483</v>
      </c>
      <c r="AN14" s="667">
        <v>0.96100303588139502</v>
      </c>
      <c r="AO14" s="677">
        <v>0.96294867873988443</v>
      </c>
      <c r="AP14" s="678">
        <v>0.9702679826102113</v>
      </c>
      <c r="AQ14" s="679">
        <v>0.96984387111966164</v>
      </c>
      <c r="AR14" s="680">
        <v>0.96535074948516042</v>
      </c>
      <c r="AS14" s="681">
        <v>0.96112230811871391</v>
      </c>
      <c r="AT14" s="640" t="s">
        <v>13263</v>
      </c>
      <c r="AU14" s="636" t="s">
        <v>13263</v>
      </c>
      <c r="AV14" s="636" t="s">
        <v>13263</v>
      </c>
      <c r="AW14" s="636" t="s">
        <v>13263</v>
      </c>
      <c r="AX14" s="629" t="s">
        <v>13263</v>
      </c>
      <c r="AY14" s="629" t="s">
        <v>13263</v>
      </c>
      <c r="AZ14" s="239" t="s">
        <v>13263</v>
      </c>
      <c r="BB14" s="232" t="s">
        <v>14031</v>
      </c>
      <c r="BC14" s="629" t="s">
        <v>13263</v>
      </c>
      <c r="BD14" s="629" t="s">
        <v>13263</v>
      </c>
      <c r="BE14" s="629" t="s">
        <v>13263</v>
      </c>
      <c r="BF14" s="629" t="s">
        <v>13263</v>
      </c>
      <c r="BG14" s="641" t="s">
        <v>13263</v>
      </c>
      <c r="BH14" s="673">
        <v>0.95380868345570935</v>
      </c>
      <c r="BI14" s="657">
        <v>0.95327977425310051</v>
      </c>
      <c r="BJ14" s="674">
        <v>0.95532831159398235</v>
      </c>
      <c r="BK14" s="675">
        <v>0.95576956791016066</v>
      </c>
      <c r="BL14" s="676">
        <v>0.96430761978508783</v>
      </c>
      <c r="BM14" s="667">
        <v>0.96413596728738815</v>
      </c>
      <c r="BN14" s="667">
        <v>0.95614194391006746</v>
      </c>
      <c r="BO14" s="677">
        <v>0.96020147183665783</v>
      </c>
      <c r="BP14" s="678">
        <v>0.965038832621821</v>
      </c>
      <c r="BQ14" s="679">
        <v>0.96516824164423509</v>
      </c>
      <c r="BR14" s="680">
        <v>0.98545342954333237</v>
      </c>
      <c r="BS14" s="681">
        <v>0.9792369051985369</v>
      </c>
      <c r="BT14" s="640" t="s">
        <v>13263</v>
      </c>
      <c r="BU14" s="636" t="s">
        <v>13263</v>
      </c>
      <c r="BV14" s="636" t="s">
        <v>13263</v>
      </c>
      <c r="BW14" s="636" t="s">
        <v>13263</v>
      </c>
      <c r="BX14" s="629" t="s">
        <v>13263</v>
      </c>
      <c r="BY14" s="629" t="s">
        <v>13263</v>
      </c>
      <c r="BZ14" s="239" t="s">
        <v>13263</v>
      </c>
    </row>
    <row r="15" spans="2:78" ht="14.25" customHeight="1" thickTop="1" thickBot="1" x14ac:dyDescent="0.25">
      <c r="B15" s="232" t="s">
        <v>14050</v>
      </c>
      <c r="C15" s="233" t="s">
        <v>13263</v>
      </c>
      <c r="D15" s="864" t="s">
        <v>13263</v>
      </c>
      <c r="E15" s="864" t="s">
        <v>13263</v>
      </c>
      <c r="F15" s="864" t="s">
        <v>13263</v>
      </c>
      <c r="G15" s="864" t="s">
        <v>13263</v>
      </c>
      <c r="H15" s="918" t="s">
        <v>13263</v>
      </c>
      <c r="I15" s="909" t="s">
        <v>740</v>
      </c>
      <c r="J15" s="919" t="s">
        <v>741</v>
      </c>
      <c r="K15" s="920" t="s">
        <v>766</v>
      </c>
      <c r="L15" s="920" t="s">
        <v>587</v>
      </c>
      <c r="M15" s="921" t="s">
        <v>709</v>
      </c>
      <c r="N15" s="922" t="s">
        <v>712</v>
      </c>
      <c r="O15" s="923" t="s">
        <v>606</v>
      </c>
      <c r="P15" s="924" t="s">
        <v>635</v>
      </c>
      <c r="Q15" s="925" t="s">
        <v>632</v>
      </c>
      <c r="R15" s="926" t="s">
        <v>729</v>
      </c>
      <c r="S15" s="867" t="s">
        <v>758</v>
      </c>
      <c r="T15" s="927" t="s">
        <v>725</v>
      </c>
      <c r="U15" s="928" t="s">
        <v>619</v>
      </c>
      <c r="V15" s="928" t="s">
        <v>617</v>
      </c>
      <c r="W15" s="929" t="s">
        <v>618</v>
      </c>
      <c r="X15" s="864" t="s">
        <v>13263</v>
      </c>
      <c r="Y15" s="233" t="s">
        <v>13263</v>
      </c>
      <c r="Z15" s="438" t="s">
        <v>13263</v>
      </c>
      <c r="AB15" s="232" t="s">
        <v>14050</v>
      </c>
      <c r="AC15" s="629" t="s">
        <v>13263</v>
      </c>
      <c r="AD15" s="629" t="s">
        <v>13263</v>
      </c>
      <c r="AE15" s="629" t="s">
        <v>13263</v>
      </c>
      <c r="AF15" s="629" t="s">
        <v>13263</v>
      </c>
      <c r="AG15" s="629" t="s">
        <v>13263</v>
      </c>
      <c r="AH15" s="682" t="s">
        <v>13263</v>
      </c>
      <c r="AI15" s="673">
        <v>0.96991093811834639</v>
      </c>
      <c r="AJ15" s="683">
        <v>0.9746123260995978</v>
      </c>
      <c r="AK15" s="684">
        <v>0.96294028148552391</v>
      </c>
      <c r="AL15" s="684">
        <v>0.96384420610941479</v>
      </c>
      <c r="AM15" s="685">
        <v>0.97588527072654907</v>
      </c>
      <c r="AN15" s="686">
        <v>0.97317960077900112</v>
      </c>
      <c r="AO15" s="687">
        <v>0.9695361069590126</v>
      </c>
      <c r="AP15" s="688">
        <v>0.97049015584687937</v>
      </c>
      <c r="AQ15" s="689">
        <v>0.96854071554501053</v>
      </c>
      <c r="AR15" s="690">
        <v>0.9782798526274834</v>
      </c>
      <c r="AS15" s="691">
        <v>0.97562074919492403</v>
      </c>
      <c r="AT15" s="692">
        <v>0.97391456557106726</v>
      </c>
      <c r="AU15" s="693">
        <v>0.96350830340026128</v>
      </c>
      <c r="AV15" s="693">
        <v>0.96122701679911504</v>
      </c>
      <c r="AW15" s="694">
        <v>0.96083884487091153</v>
      </c>
      <c r="AX15" s="629" t="s">
        <v>13263</v>
      </c>
      <c r="AY15" s="629" t="s">
        <v>13263</v>
      </c>
      <c r="AZ15" s="239" t="s">
        <v>13263</v>
      </c>
      <c r="BB15" s="232" t="s">
        <v>14050</v>
      </c>
      <c r="BC15" s="629" t="s">
        <v>13263</v>
      </c>
      <c r="BD15" s="629" t="s">
        <v>13263</v>
      </c>
      <c r="BE15" s="629" t="s">
        <v>13263</v>
      </c>
      <c r="BF15" s="629" t="s">
        <v>13263</v>
      </c>
      <c r="BG15" s="629" t="s">
        <v>13263</v>
      </c>
      <c r="BH15" s="682" t="s">
        <v>13263</v>
      </c>
      <c r="BI15" s="673">
        <v>0.95486864025691187</v>
      </c>
      <c r="BJ15" s="683">
        <v>0.96023834119594853</v>
      </c>
      <c r="BK15" s="684">
        <v>0.95101857917647825</v>
      </c>
      <c r="BL15" s="684">
        <v>0.9512903456052425</v>
      </c>
      <c r="BM15" s="685">
        <v>0.96359321289305366</v>
      </c>
      <c r="BN15" s="686">
        <v>0.96366092571684103</v>
      </c>
      <c r="BO15" s="687">
        <v>0.9652658700675022</v>
      </c>
      <c r="BP15" s="688">
        <v>0.97389323186461374</v>
      </c>
      <c r="BQ15" s="689">
        <v>0.97104559114843125</v>
      </c>
      <c r="BR15" s="690">
        <v>0.97762647934258584</v>
      </c>
      <c r="BS15" s="691">
        <v>1.0098342501459208</v>
      </c>
      <c r="BT15" s="692">
        <v>1.0058770543483937</v>
      </c>
      <c r="BU15" s="693">
        <v>1.0080890977645312</v>
      </c>
      <c r="BV15" s="693">
        <v>1.0162882909719237</v>
      </c>
      <c r="BW15" s="694">
        <v>1.0092182192126995</v>
      </c>
      <c r="BX15" s="629" t="s">
        <v>13263</v>
      </c>
      <c r="BY15" s="629" t="s">
        <v>13263</v>
      </c>
      <c r="BZ15" s="239" t="s">
        <v>13263</v>
      </c>
    </row>
    <row r="16" spans="2:78" ht="14.25" customHeight="1" thickTop="1" thickBot="1" x14ac:dyDescent="0.25">
      <c r="B16" s="232" t="s">
        <v>14054</v>
      </c>
      <c r="C16" s="233" t="s">
        <v>13263</v>
      </c>
      <c r="D16" s="864" t="s">
        <v>13263</v>
      </c>
      <c r="E16" s="864" t="s">
        <v>13263</v>
      </c>
      <c r="F16" s="864" t="s">
        <v>13263</v>
      </c>
      <c r="G16" s="864" t="s">
        <v>13263</v>
      </c>
      <c r="H16" s="877" t="s">
        <v>13263</v>
      </c>
      <c r="I16" s="930" t="s">
        <v>739</v>
      </c>
      <c r="J16" s="931" t="s">
        <v>767</v>
      </c>
      <c r="K16" s="920" t="s">
        <v>590</v>
      </c>
      <c r="L16" s="920" t="s">
        <v>588</v>
      </c>
      <c r="M16" s="932" t="s">
        <v>592</v>
      </c>
      <c r="N16" s="933" t="s">
        <v>631</v>
      </c>
      <c r="O16" s="933" t="s">
        <v>633</v>
      </c>
      <c r="P16" s="933" t="s">
        <v>771</v>
      </c>
      <c r="Q16" s="934" t="s">
        <v>770</v>
      </c>
      <c r="R16" s="935" t="s">
        <v>728</v>
      </c>
      <c r="S16" s="867" t="s">
        <v>724</v>
      </c>
      <c r="T16" s="936" t="s">
        <v>726</v>
      </c>
      <c r="U16" s="928" t="s">
        <v>621</v>
      </c>
      <c r="V16" s="928" t="s">
        <v>622</v>
      </c>
      <c r="W16" s="937" t="s">
        <v>620</v>
      </c>
      <c r="X16" s="864" t="s">
        <v>13263</v>
      </c>
      <c r="Y16" s="233" t="s">
        <v>13263</v>
      </c>
      <c r="Z16" s="438" t="s">
        <v>13263</v>
      </c>
      <c r="AB16" s="232" t="s">
        <v>14054</v>
      </c>
      <c r="AC16" s="629" t="s">
        <v>13263</v>
      </c>
      <c r="AD16" s="629" t="s">
        <v>13263</v>
      </c>
      <c r="AE16" s="629" t="s">
        <v>13263</v>
      </c>
      <c r="AF16" s="629" t="s">
        <v>13263</v>
      </c>
      <c r="AG16" s="629" t="s">
        <v>13263</v>
      </c>
      <c r="AH16" s="641" t="s">
        <v>13263</v>
      </c>
      <c r="AI16" s="695">
        <v>0.96117803604339724</v>
      </c>
      <c r="AJ16" s="696">
        <v>0.96041178425938989</v>
      </c>
      <c r="AK16" s="684">
        <v>0.96312859791864369</v>
      </c>
      <c r="AL16" s="684">
        <v>0.96283469189852033</v>
      </c>
      <c r="AM16" s="697">
        <v>0.97577494182876912</v>
      </c>
      <c r="AN16" s="698">
        <v>0.97257234497872924</v>
      </c>
      <c r="AO16" s="698">
        <v>0.97525472754449172</v>
      </c>
      <c r="AP16" s="698">
        <v>0.97061444449395373</v>
      </c>
      <c r="AQ16" s="699">
        <v>0.97284098854387346</v>
      </c>
      <c r="AR16" s="700">
        <v>0.98867372509246498</v>
      </c>
      <c r="AS16" s="691">
        <v>0.98150157639256663</v>
      </c>
      <c r="AT16" s="701">
        <v>1.0141555215190305</v>
      </c>
      <c r="AU16" s="693">
        <v>0.96059974941667436</v>
      </c>
      <c r="AV16" s="693">
        <v>0.96439850422342821</v>
      </c>
      <c r="AW16" s="702">
        <v>0.96310877680870466</v>
      </c>
      <c r="AX16" s="629" t="s">
        <v>13263</v>
      </c>
      <c r="AY16" s="629" t="s">
        <v>13263</v>
      </c>
      <c r="AZ16" s="239" t="s">
        <v>13263</v>
      </c>
      <c r="BB16" s="232" t="s">
        <v>14054</v>
      </c>
      <c r="BC16" s="629" t="s">
        <v>13263</v>
      </c>
      <c r="BD16" s="629" t="s">
        <v>13263</v>
      </c>
      <c r="BE16" s="629" t="s">
        <v>13263</v>
      </c>
      <c r="BF16" s="629" t="s">
        <v>13263</v>
      </c>
      <c r="BG16" s="629" t="s">
        <v>13263</v>
      </c>
      <c r="BH16" s="641" t="s">
        <v>13263</v>
      </c>
      <c r="BI16" s="695">
        <v>0.95592147454332244</v>
      </c>
      <c r="BJ16" s="696">
        <v>0.95742884913314263</v>
      </c>
      <c r="BK16" s="684">
        <v>0.95158125090305823</v>
      </c>
      <c r="BL16" s="684">
        <v>0.95110762962191908</v>
      </c>
      <c r="BM16" s="697">
        <v>0.96153649349437009</v>
      </c>
      <c r="BN16" s="698">
        <v>0.96546747894376272</v>
      </c>
      <c r="BO16" s="698">
        <v>0.97176160377018161</v>
      </c>
      <c r="BP16" s="698">
        <v>0.96978214691203735</v>
      </c>
      <c r="BQ16" s="699">
        <v>0.98927585690522479</v>
      </c>
      <c r="BR16" s="700">
        <v>0.98352819784041756</v>
      </c>
      <c r="BS16" s="691">
        <v>1.0082357768338357</v>
      </c>
      <c r="BT16" s="701">
        <v>1.0117547484633085</v>
      </c>
      <c r="BU16" s="693">
        <v>1.0208234194642012</v>
      </c>
      <c r="BV16" s="693">
        <v>1.0110945493576968</v>
      </c>
      <c r="BW16" s="702">
        <v>1.0029095374877688</v>
      </c>
      <c r="BX16" s="629" t="s">
        <v>13263</v>
      </c>
      <c r="BY16" s="629" t="s">
        <v>13263</v>
      </c>
      <c r="BZ16" s="239" t="s">
        <v>13263</v>
      </c>
    </row>
    <row r="17" spans="2:78" ht="14.25" customHeight="1" thickTop="1" thickBot="1" x14ac:dyDescent="0.25">
      <c r="B17" s="232" t="s">
        <v>14055</v>
      </c>
      <c r="C17" s="233" t="s">
        <v>13263</v>
      </c>
      <c r="D17" s="864" t="s">
        <v>13263</v>
      </c>
      <c r="E17" s="864" t="s">
        <v>13263</v>
      </c>
      <c r="F17" s="864" t="s">
        <v>13263</v>
      </c>
      <c r="G17" s="864" t="s">
        <v>13263</v>
      </c>
      <c r="H17" s="864" t="s">
        <v>13263</v>
      </c>
      <c r="I17" s="918" t="s">
        <v>13263</v>
      </c>
      <c r="J17" s="938" t="s">
        <v>554</v>
      </c>
      <c r="K17" s="939" t="s">
        <v>589</v>
      </c>
      <c r="L17" s="939" t="s">
        <v>593</v>
      </c>
      <c r="M17" s="940" t="s">
        <v>591</v>
      </c>
      <c r="N17" s="941" t="s">
        <v>636</v>
      </c>
      <c r="O17" s="942" t="s">
        <v>630</v>
      </c>
      <c r="P17" s="943" t="s">
        <v>634</v>
      </c>
      <c r="Q17" s="944" t="s">
        <v>735</v>
      </c>
      <c r="R17" s="945" t="s">
        <v>734</v>
      </c>
      <c r="S17" s="867" t="s">
        <v>723</v>
      </c>
      <c r="T17" s="936" t="s">
        <v>727</v>
      </c>
      <c r="U17" s="946" t="s">
        <v>616</v>
      </c>
      <c r="V17" s="947" t="s">
        <v>549</v>
      </c>
      <c r="W17" s="876" t="s">
        <v>13263</v>
      </c>
      <c r="X17" s="864" t="s">
        <v>13263</v>
      </c>
      <c r="Y17" s="233" t="s">
        <v>13263</v>
      </c>
      <c r="Z17" s="438" t="s">
        <v>13263</v>
      </c>
      <c r="AB17" s="232" t="s">
        <v>14055</v>
      </c>
      <c r="AC17" s="629" t="s">
        <v>13263</v>
      </c>
      <c r="AD17" s="629" t="s">
        <v>13263</v>
      </c>
      <c r="AE17" s="629" t="s">
        <v>13263</v>
      </c>
      <c r="AF17" s="629" t="s">
        <v>13263</v>
      </c>
      <c r="AG17" s="629" t="s">
        <v>13263</v>
      </c>
      <c r="AH17" s="629" t="s">
        <v>13263</v>
      </c>
      <c r="AI17" s="682" t="s">
        <v>13263</v>
      </c>
      <c r="AJ17" s="703">
        <v>0.96998098188176196</v>
      </c>
      <c r="AK17" s="704">
        <v>0.95977690952940253</v>
      </c>
      <c r="AL17" s="704">
        <v>0.96186152413318116</v>
      </c>
      <c r="AM17" s="705">
        <v>0.97388344680990313</v>
      </c>
      <c r="AN17" s="706">
        <v>0.97071464473717428</v>
      </c>
      <c r="AO17" s="707">
        <v>0.97077198873285886</v>
      </c>
      <c r="AP17" s="708">
        <v>0.97302388698183828</v>
      </c>
      <c r="AQ17" s="709">
        <v>1.0071273748534717</v>
      </c>
      <c r="AR17" s="823">
        <v>1.0131527640660909</v>
      </c>
      <c r="AS17" s="691">
        <v>1.0159104424139722</v>
      </c>
      <c r="AT17" s="710">
        <v>1.0183506188961289</v>
      </c>
      <c r="AU17" s="824">
        <v>0.96179587535769706</v>
      </c>
      <c r="AV17" s="792">
        <v>0.96820819223614707</v>
      </c>
      <c r="AW17" s="640" t="s">
        <v>13263</v>
      </c>
      <c r="AX17" s="629" t="s">
        <v>13263</v>
      </c>
      <c r="AY17" s="629" t="s">
        <v>13263</v>
      </c>
      <c r="AZ17" s="239" t="s">
        <v>13263</v>
      </c>
      <c r="BB17" s="232" t="s">
        <v>14055</v>
      </c>
      <c r="BC17" s="629" t="s">
        <v>13263</v>
      </c>
      <c r="BD17" s="629" t="s">
        <v>13263</v>
      </c>
      <c r="BE17" s="629" t="s">
        <v>13263</v>
      </c>
      <c r="BF17" s="629" t="s">
        <v>13263</v>
      </c>
      <c r="BG17" s="629" t="s">
        <v>13263</v>
      </c>
      <c r="BH17" s="629" t="s">
        <v>13263</v>
      </c>
      <c r="BI17" s="682" t="s">
        <v>13263</v>
      </c>
      <c r="BJ17" s="703">
        <v>0.9693141041711808</v>
      </c>
      <c r="BK17" s="704">
        <v>0.9601386735449865</v>
      </c>
      <c r="BL17" s="704">
        <v>0.95509880143942794</v>
      </c>
      <c r="BM17" s="705">
        <v>0.96583259494165186</v>
      </c>
      <c r="BN17" s="706">
        <v>0.96992911241741364</v>
      </c>
      <c r="BO17" s="707">
        <v>0.97156861719292464</v>
      </c>
      <c r="BP17" s="708">
        <v>0.97692342011182565</v>
      </c>
      <c r="BQ17" s="709">
        <v>1.0325228596035672</v>
      </c>
      <c r="BR17" s="823">
        <v>1.0415182516071657</v>
      </c>
      <c r="BS17" s="691">
        <v>1.0104789511285694</v>
      </c>
      <c r="BT17" s="710">
        <v>1.0113535796992599</v>
      </c>
      <c r="BU17" s="824">
        <v>1.0160202360910513</v>
      </c>
      <c r="BV17" s="792">
        <v>1.012569896938095</v>
      </c>
      <c r="BW17" s="640" t="s">
        <v>13263</v>
      </c>
      <c r="BX17" s="629" t="s">
        <v>13263</v>
      </c>
      <c r="BY17" s="629" t="s">
        <v>13263</v>
      </c>
      <c r="BZ17" s="239" t="s">
        <v>13263</v>
      </c>
    </row>
    <row r="18" spans="2:78" ht="14.25" customHeight="1" thickTop="1" x14ac:dyDescent="0.2">
      <c r="B18" s="232" t="s">
        <v>14057</v>
      </c>
      <c r="C18" s="233" t="s">
        <v>13263</v>
      </c>
      <c r="D18" s="864" t="s">
        <v>13263</v>
      </c>
      <c r="E18" s="864" t="s">
        <v>13263</v>
      </c>
      <c r="F18" s="864" t="s">
        <v>13263</v>
      </c>
      <c r="G18" s="864" t="s">
        <v>13263</v>
      </c>
      <c r="H18" s="864" t="s">
        <v>13263</v>
      </c>
      <c r="I18" s="877" t="s">
        <v>13263</v>
      </c>
      <c r="J18" s="948" t="s">
        <v>558</v>
      </c>
      <c r="K18" s="949" t="s">
        <v>559</v>
      </c>
      <c r="L18" s="950" t="s">
        <v>517</v>
      </c>
      <c r="M18" s="940" t="s">
        <v>586</v>
      </c>
      <c r="N18" s="951" t="s">
        <v>571</v>
      </c>
      <c r="O18" s="952" t="s">
        <v>570</v>
      </c>
      <c r="P18" s="953" t="s">
        <v>747</v>
      </c>
      <c r="Q18" s="944" t="s">
        <v>757</v>
      </c>
      <c r="R18" s="870" t="s">
        <v>550</v>
      </c>
      <c r="S18" s="954" t="s">
        <v>663</v>
      </c>
      <c r="T18" s="955" t="s">
        <v>684</v>
      </c>
      <c r="U18" s="956" t="s">
        <v>548</v>
      </c>
      <c r="V18" s="956" t="s">
        <v>583</v>
      </c>
      <c r="W18" s="957" t="s">
        <v>584</v>
      </c>
      <c r="X18" s="864" t="s">
        <v>13263</v>
      </c>
      <c r="Y18" s="233" t="s">
        <v>13263</v>
      </c>
      <c r="Z18" s="438" t="s">
        <v>13263</v>
      </c>
      <c r="AB18" s="232" t="s">
        <v>14057</v>
      </c>
      <c r="AC18" s="629" t="s">
        <v>13263</v>
      </c>
      <c r="AD18" s="629" t="s">
        <v>13263</v>
      </c>
      <c r="AE18" s="629" t="s">
        <v>13263</v>
      </c>
      <c r="AF18" s="629" t="s">
        <v>13263</v>
      </c>
      <c r="AG18" s="629" t="s">
        <v>13263</v>
      </c>
      <c r="AH18" s="629" t="s">
        <v>13263</v>
      </c>
      <c r="AI18" s="641" t="s">
        <v>13263</v>
      </c>
      <c r="AJ18" s="713">
        <v>0.96924539375202667</v>
      </c>
      <c r="AK18" s="714">
        <v>0.97303435886404355</v>
      </c>
      <c r="AL18" s="715">
        <v>0.95891829371838022</v>
      </c>
      <c r="AM18" s="705">
        <v>0.97980718027248093</v>
      </c>
      <c r="AN18" s="716">
        <v>0.98378270938484003</v>
      </c>
      <c r="AO18" s="717">
        <v>0.98475489620555201</v>
      </c>
      <c r="AP18" s="825">
        <v>1.0093918622746927</v>
      </c>
      <c r="AQ18" s="709">
        <v>1.0118254199960353</v>
      </c>
      <c r="AR18" s="634">
        <v>1.0317832393259434</v>
      </c>
      <c r="AS18" s="718">
        <v>1.0298596685388719</v>
      </c>
      <c r="AT18" s="718">
        <v>1.0207633597467733</v>
      </c>
      <c r="AU18" s="719">
        <v>0.98160123200097171</v>
      </c>
      <c r="AV18" s="719">
        <v>0.97359737827538417</v>
      </c>
      <c r="AW18" s="720">
        <v>0.97421433115930378</v>
      </c>
      <c r="AX18" s="629" t="s">
        <v>13263</v>
      </c>
      <c r="AY18" s="629" t="s">
        <v>13263</v>
      </c>
      <c r="AZ18" s="239" t="s">
        <v>13263</v>
      </c>
      <c r="BB18" s="232" t="s">
        <v>14057</v>
      </c>
      <c r="BC18" s="629" t="s">
        <v>13263</v>
      </c>
      <c r="BD18" s="629" t="s">
        <v>13263</v>
      </c>
      <c r="BE18" s="629" t="s">
        <v>13263</v>
      </c>
      <c r="BF18" s="629" t="s">
        <v>13263</v>
      </c>
      <c r="BG18" s="629" t="s">
        <v>13263</v>
      </c>
      <c r="BH18" s="629" t="s">
        <v>13263</v>
      </c>
      <c r="BI18" s="641" t="s">
        <v>13263</v>
      </c>
      <c r="BJ18" s="713">
        <v>0.97004160483326762</v>
      </c>
      <c r="BK18" s="714">
        <v>0.96923103835799274</v>
      </c>
      <c r="BL18" s="715">
        <v>0.96214487930313208</v>
      </c>
      <c r="BM18" s="705">
        <v>0.96876834866437811</v>
      </c>
      <c r="BN18" s="716">
        <v>0.97064435418297734</v>
      </c>
      <c r="BO18" s="717">
        <v>0.97524525305687815</v>
      </c>
      <c r="BP18" s="825">
        <v>1.0117443850408452</v>
      </c>
      <c r="BQ18" s="709">
        <v>1.0632781649278393</v>
      </c>
      <c r="BR18" s="634">
        <v>1.0462474969180293</v>
      </c>
      <c r="BS18" s="718">
        <v>1.0390747960416151</v>
      </c>
      <c r="BT18" s="718">
        <v>1.0349172540031726</v>
      </c>
      <c r="BU18" s="719">
        <v>1.0113704751993915</v>
      </c>
      <c r="BV18" s="719">
        <v>1.0129747472338988</v>
      </c>
      <c r="BW18" s="720">
        <v>1.0197691720882773</v>
      </c>
      <c r="BX18" s="629" t="s">
        <v>13263</v>
      </c>
      <c r="BY18" s="629" t="s">
        <v>13263</v>
      </c>
      <c r="BZ18" s="239" t="s">
        <v>13263</v>
      </c>
    </row>
    <row r="19" spans="2:78" ht="14.25" customHeight="1" thickBot="1" x14ac:dyDescent="0.25">
      <c r="B19" s="232" t="s">
        <v>14040</v>
      </c>
      <c r="C19" s="233" t="s">
        <v>13263</v>
      </c>
      <c r="D19" s="864" t="s">
        <v>13263</v>
      </c>
      <c r="E19" s="864" t="s">
        <v>13263</v>
      </c>
      <c r="F19" s="864" t="s">
        <v>13263</v>
      </c>
      <c r="G19" s="864" t="s">
        <v>13263</v>
      </c>
      <c r="H19" s="864" t="s">
        <v>13263</v>
      </c>
      <c r="I19" s="877" t="s">
        <v>13263</v>
      </c>
      <c r="J19" s="948" t="s">
        <v>768</v>
      </c>
      <c r="K19" s="949" t="s">
        <v>557</v>
      </c>
      <c r="L19" s="950" t="s">
        <v>521</v>
      </c>
      <c r="M19" s="958" t="s">
        <v>523</v>
      </c>
      <c r="N19" s="951" t="s">
        <v>522</v>
      </c>
      <c r="O19" s="952" t="s">
        <v>569</v>
      </c>
      <c r="P19" s="870" t="s">
        <v>662</v>
      </c>
      <c r="Q19" s="870" t="s">
        <v>665</v>
      </c>
      <c r="R19" s="870" t="s">
        <v>553</v>
      </c>
      <c r="S19" s="954" t="s">
        <v>666</v>
      </c>
      <c r="T19" s="959" t="s">
        <v>688</v>
      </c>
      <c r="U19" s="955" t="s">
        <v>690</v>
      </c>
      <c r="V19" s="960" t="s">
        <v>585</v>
      </c>
      <c r="W19" s="961" t="s">
        <v>685</v>
      </c>
      <c r="X19" s="872" t="s">
        <v>13263</v>
      </c>
      <c r="Y19" s="233" t="s">
        <v>13263</v>
      </c>
      <c r="Z19" s="438" t="s">
        <v>13263</v>
      </c>
      <c r="AB19" s="232" t="s">
        <v>14040</v>
      </c>
      <c r="AC19" s="629" t="s">
        <v>13263</v>
      </c>
      <c r="AD19" s="629" t="s">
        <v>13263</v>
      </c>
      <c r="AE19" s="629" t="s">
        <v>13263</v>
      </c>
      <c r="AF19" s="629" t="s">
        <v>13263</v>
      </c>
      <c r="AG19" s="629" t="s">
        <v>13263</v>
      </c>
      <c r="AH19" s="629" t="s">
        <v>13263</v>
      </c>
      <c r="AI19" s="641" t="s">
        <v>13263</v>
      </c>
      <c r="AJ19" s="713">
        <v>0.95281217248370409</v>
      </c>
      <c r="AK19" s="714">
        <v>0.97138543403673583</v>
      </c>
      <c r="AL19" s="715">
        <v>0.96237710651220421</v>
      </c>
      <c r="AM19" s="721">
        <v>0.98095457725617186</v>
      </c>
      <c r="AN19" s="716">
        <v>0.98749517439930556</v>
      </c>
      <c r="AO19" s="717">
        <v>0.98760519825973714</v>
      </c>
      <c r="AP19" s="634">
        <v>1.0494181007341361</v>
      </c>
      <c r="AQ19" s="634">
        <v>1.0427318507327026</v>
      </c>
      <c r="AR19" s="634">
        <v>1.0404791878078732</v>
      </c>
      <c r="AS19" s="718">
        <v>1.0575814170811721</v>
      </c>
      <c r="AT19" s="634">
        <v>1.0405376890691245</v>
      </c>
      <c r="AU19" s="854">
        <v>0.97784166646408621</v>
      </c>
      <c r="AV19" s="855">
        <v>0.97548696962437098</v>
      </c>
      <c r="AW19" s="856">
        <v>0.97675095340833995</v>
      </c>
      <c r="AX19" s="636" t="s">
        <v>13263</v>
      </c>
      <c r="AY19" s="629" t="s">
        <v>13263</v>
      </c>
      <c r="AZ19" s="239" t="s">
        <v>13263</v>
      </c>
      <c r="BB19" s="232" t="s">
        <v>14040</v>
      </c>
      <c r="BC19" s="629" t="s">
        <v>13263</v>
      </c>
      <c r="BD19" s="629" t="s">
        <v>13263</v>
      </c>
      <c r="BE19" s="629" t="s">
        <v>13263</v>
      </c>
      <c r="BF19" s="629" t="s">
        <v>13263</v>
      </c>
      <c r="BG19" s="629" t="s">
        <v>13263</v>
      </c>
      <c r="BH19" s="629" t="s">
        <v>13263</v>
      </c>
      <c r="BI19" s="641" t="s">
        <v>13263</v>
      </c>
      <c r="BJ19" s="713">
        <v>0.97186831270278606</v>
      </c>
      <c r="BK19" s="714">
        <v>0.96850721091960978</v>
      </c>
      <c r="BL19" s="715">
        <v>0.96369892240479771</v>
      </c>
      <c r="BM19" s="721">
        <v>0.96958119705607304</v>
      </c>
      <c r="BN19" s="716">
        <v>0.97681319420607604</v>
      </c>
      <c r="BO19" s="717">
        <v>0.97682836362938152</v>
      </c>
      <c r="BP19" s="634">
        <v>1.0704193467319458</v>
      </c>
      <c r="BQ19" s="634">
        <v>1.0653022386085675</v>
      </c>
      <c r="BR19" s="634">
        <v>1.065949934652622</v>
      </c>
      <c r="BS19" s="718">
        <v>1.0761838868948537</v>
      </c>
      <c r="BT19" s="634">
        <v>1.0744003899532837</v>
      </c>
      <c r="BU19" s="854">
        <v>1.055253782707821</v>
      </c>
      <c r="BV19" s="855">
        <v>1.0162452914031508</v>
      </c>
      <c r="BW19" s="856">
        <v>1.0594653572918025</v>
      </c>
      <c r="BX19" s="636" t="s">
        <v>13263</v>
      </c>
      <c r="BY19" s="629" t="s">
        <v>13263</v>
      </c>
      <c r="BZ19" s="239" t="s">
        <v>13263</v>
      </c>
    </row>
    <row r="20" spans="2:78" ht="14.25" customHeight="1" thickTop="1" thickBot="1" x14ac:dyDescent="0.25">
      <c r="B20" s="232" t="s">
        <v>14059</v>
      </c>
      <c r="C20" s="233" t="s">
        <v>13263</v>
      </c>
      <c r="D20" s="864" t="s">
        <v>13263</v>
      </c>
      <c r="E20" s="864" t="s">
        <v>13263</v>
      </c>
      <c r="F20" s="864" t="s">
        <v>13263</v>
      </c>
      <c r="G20" s="864" t="s">
        <v>13263</v>
      </c>
      <c r="H20" s="864" t="s">
        <v>13263</v>
      </c>
      <c r="I20" s="877" t="s">
        <v>13263</v>
      </c>
      <c r="J20" s="962" t="s">
        <v>556</v>
      </c>
      <c r="K20" s="963" t="s">
        <v>555</v>
      </c>
      <c r="L20" s="950" t="s">
        <v>518</v>
      </c>
      <c r="M20" s="964" t="s">
        <v>519</v>
      </c>
      <c r="N20" s="965" t="s">
        <v>568</v>
      </c>
      <c r="O20" s="966" t="s">
        <v>567</v>
      </c>
      <c r="P20" s="967" t="s">
        <v>661</v>
      </c>
      <c r="Q20" s="967" t="s">
        <v>664</v>
      </c>
      <c r="R20" s="967" t="s">
        <v>552</v>
      </c>
      <c r="S20" s="968" t="s">
        <v>551</v>
      </c>
      <c r="T20" s="969" t="s">
        <v>689</v>
      </c>
      <c r="U20" s="970" t="s">
        <v>694</v>
      </c>
      <c r="V20" s="970" t="s">
        <v>691</v>
      </c>
      <c r="W20" s="970" t="s">
        <v>687</v>
      </c>
      <c r="X20" s="971" t="s">
        <v>686</v>
      </c>
      <c r="Y20" s="233" t="s">
        <v>13263</v>
      </c>
      <c r="Z20" s="438" t="s">
        <v>13263</v>
      </c>
      <c r="AB20" s="232" t="s">
        <v>14059</v>
      </c>
      <c r="AC20" s="629" t="s">
        <v>13263</v>
      </c>
      <c r="AD20" s="629" t="s">
        <v>13263</v>
      </c>
      <c r="AE20" s="629" t="s">
        <v>13263</v>
      </c>
      <c r="AF20" s="629" t="s">
        <v>13263</v>
      </c>
      <c r="AG20" s="629" t="s">
        <v>13263</v>
      </c>
      <c r="AH20" s="629" t="s">
        <v>13263</v>
      </c>
      <c r="AI20" s="641" t="s">
        <v>13263</v>
      </c>
      <c r="AJ20" s="722">
        <v>0.97067106978112527</v>
      </c>
      <c r="AK20" s="723">
        <v>0.97208736612462154</v>
      </c>
      <c r="AL20" s="715">
        <v>0.96309006543498499</v>
      </c>
      <c r="AM20" s="724">
        <v>0.98364568425491994</v>
      </c>
      <c r="AN20" s="725">
        <v>0.9948938206291934</v>
      </c>
      <c r="AO20" s="726">
        <v>0.99711102885301706</v>
      </c>
      <c r="AP20" s="727">
        <v>1.0487533176688342</v>
      </c>
      <c r="AQ20" s="727">
        <v>1.0652769631630166</v>
      </c>
      <c r="AR20" s="727">
        <v>1.0405477102646687</v>
      </c>
      <c r="AS20" s="728">
        <v>1.0356658379600403</v>
      </c>
      <c r="AT20" s="727">
        <v>1.0553364139024424</v>
      </c>
      <c r="AU20" s="729">
        <v>0.9973280147514888</v>
      </c>
      <c r="AV20" s="729">
        <v>1.004608708928818</v>
      </c>
      <c r="AW20" s="729">
        <v>1.0031321331105236</v>
      </c>
      <c r="AX20" s="730">
        <v>1.0042276080305523</v>
      </c>
      <c r="AY20" s="629" t="s">
        <v>13263</v>
      </c>
      <c r="AZ20" s="239" t="s">
        <v>13263</v>
      </c>
      <c r="BB20" s="232" t="s">
        <v>14059</v>
      </c>
      <c r="BC20" s="629" t="s">
        <v>13263</v>
      </c>
      <c r="BD20" s="629" t="s">
        <v>13263</v>
      </c>
      <c r="BE20" s="629" t="s">
        <v>13263</v>
      </c>
      <c r="BF20" s="629" t="s">
        <v>13263</v>
      </c>
      <c r="BG20" s="629" t="s">
        <v>13263</v>
      </c>
      <c r="BH20" s="629" t="s">
        <v>13263</v>
      </c>
      <c r="BI20" s="641" t="s">
        <v>13263</v>
      </c>
      <c r="BJ20" s="722">
        <v>0.96971777270215065</v>
      </c>
      <c r="BK20" s="723">
        <v>0.9708258334278832</v>
      </c>
      <c r="BL20" s="715">
        <v>0.96553040652769773</v>
      </c>
      <c r="BM20" s="724">
        <v>0.97057119675896486</v>
      </c>
      <c r="BN20" s="725">
        <v>0.97731058903170753</v>
      </c>
      <c r="BO20" s="726">
        <v>0.97747753524471859</v>
      </c>
      <c r="BP20" s="727">
        <v>1.0729404457433169</v>
      </c>
      <c r="BQ20" s="727">
        <v>1.0824575954128415</v>
      </c>
      <c r="BR20" s="727">
        <v>1.0525908500599808</v>
      </c>
      <c r="BS20" s="728">
        <v>1.0544292537016207</v>
      </c>
      <c r="BT20" s="727">
        <v>1.0777519031214784</v>
      </c>
      <c r="BU20" s="729">
        <v>1.0599294513495368</v>
      </c>
      <c r="BV20" s="729">
        <v>1.0645668400753718</v>
      </c>
      <c r="BW20" s="729">
        <v>1.0726668930225718</v>
      </c>
      <c r="BX20" s="730">
        <v>1.0682850759852855</v>
      </c>
      <c r="BY20" s="629" t="s">
        <v>13263</v>
      </c>
      <c r="BZ20" s="239" t="s">
        <v>13263</v>
      </c>
    </row>
    <row r="21" spans="2:78" ht="14.25" customHeight="1" thickTop="1" thickBot="1" x14ac:dyDescent="0.25">
      <c r="B21" s="232" t="s">
        <v>14045</v>
      </c>
      <c r="C21" s="233" t="s">
        <v>13263</v>
      </c>
      <c r="D21" s="864" t="s">
        <v>13263</v>
      </c>
      <c r="E21" s="864" t="s">
        <v>13263</v>
      </c>
      <c r="F21" s="864" t="s">
        <v>13263</v>
      </c>
      <c r="G21" s="864" t="s">
        <v>13263</v>
      </c>
      <c r="H21" s="864" t="s">
        <v>13263</v>
      </c>
      <c r="I21" s="866" t="s">
        <v>13263</v>
      </c>
      <c r="J21" s="972" t="s">
        <v>681</v>
      </c>
      <c r="K21" s="973" t="s">
        <v>678</v>
      </c>
      <c r="L21" s="974" t="s">
        <v>520</v>
      </c>
      <c r="M21" s="975" t="s">
        <v>597</v>
      </c>
      <c r="N21" s="975" t="s">
        <v>601</v>
      </c>
      <c r="O21" s="976" t="s">
        <v>730</v>
      </c>
      <c r="P21" s="977" t="s">
        <v>496</v>
      </c>
      <c r="Q21" s="978" t="s">
        <v>506</v>
      </c>
      <c r="R21" s="979" t="s">
        <v>508</v>
      </c>
      <c r="S21" s="980" t="s">
        <v>501</v>
      </c>
      <c r="T21" s="981" t="s">
        <v>480</v>
      </c>
      <c r="U21" s="982" t="s">
        <v>693</v>
      </c>
      <c r="V21" s="983" t="s">
        <v>695</v>
      </c>
      <c r="W21" s="970" t="s">
        <v>692</v>
      </c>
      <c r="X21" s="984" t="s">
        <v>756</v>
      </c>
      <c r="Y21" s="233" t="s">
        <v>13263</v>
      </c>
      <c r="Z21" s="438" t="s">
        <v>13263</v>
      </c>
      <c r="AB21" s="232" t="s">
        <v>14045</v>
      </c>
      <c r="AC21" s="629" t="s">
        <v>13263</v>
      </c>
      <c r="AD21" s="629" t="s">
        <v>13263</v>
      </c>
      <c r="AE21" s="629" t="s">
        <v>13263</v>
      </c>
      <c r="AF21" s="629" t="s">
        <v>13263</v>
      </c>
      <c r="AG21" s="629" t="s">
        <v>13263</v>
      </c>
      <c r="AH21" s="629" t="s">
        <v>13263</v>
      </c>
      <c r="AI21" s="630" t="s">
        <v>13263</v>
      </c>
      <c r="AJ21" s="731">
        <v>0.9795862493306231</v>
      </c>
      <c r="AK21" s="732">
        <v>0.98007499833048584</v>
      </c>
      <c r="AL21" s="733">
        <v>0.97141211550096052</v>
      </c>
      <c r="AM21" s="734">
        <v>1.0149428674101404</v>
      </c>
      <c r="AN21" s="734">
        <v>1.0149760287837177</v>
      </c>
      <c r="AO21" s="735">
        <v>1.0321255436666967</v>
      </c>
      <c r="AP21" s="736">
        <v>1.0759462114578848</v>
      </c>
      <c r="AQ21" s="826">
        <v>1.0828800923427775</v>
      </c>
      <c r="AR21" s="827">
        <v>1.0890782807176937</v>
      </c>
      <c r="AS21" s="738">
        <v>1.088937167156087</v>
      </c>
      <c r="AT21" s="739">
        <v>1.0893187860748303</v>
      </c>
      <c r="AU21" s="740">
        <v>1.0295393005424729</v>
      </c>
      <c r="AV21" s="741">
        <v>1.0054467805634528</v>
      </c>
      <c r="AW21" s="729">
        <v>1.0038414126445812</v>
      </c>
      <c r="AX21" s="742">
        <v>1.0041218182591294</v>
      </c>
      <c r="AY21" s="629" t="s">
        <v>13263</v>
      </c>
      <c r="AZ21" s="239" t="s">
        <v>13263</v>
      </c>
      <c r="BB21" s="232" t="s">
        <v>14045</v>
      </c>
      <c r="BC21" s="629" t="s">
        <v>13263</v>
      </c>
      <c r="BD21" s="629" t="s">
        <v>13263</v>
      </c>
      <c r="BE21" s="629" t="s">
        <v>13263</v>
      </c>
      <c r="BF21" s="629" t="s">
        <v>13263</v>
      </c>
      <c r="BG21" s="629" t="s">
        <v>13263</v>
      </c>
      <c r="BH21" s="629" t="s">
        <v>13263</v>
      </c>
      <c r="BI21" s="630" t="s">
        <v>13263</v>
      </c>
      <c r="BJ21" s="731">
        <v>0.9749879484937688</v>
      </c>
      <c r="BK21" s="732">
        <v>0.97887924158117945</v>
      </c>
      <c r="BL21" s="733">
        <v>0.96723506945426063</v>
      </c>
      <c r="BM21" s="734">
        <v>1.0047014681638098</v>
      </c>
      <c r="BN21" s="734">
        <v>1.0039085476782201</v>
      </c>
      <c r="BO21" s="735">
        <v>1.027761256388259</v>
      </c>
      <c r="BP21" s="736">
        <v>1.0783328169689801</v>
      </c>
      <c r="BQ21" s="826">
        <v>1.0806915945007149</v>
      </c>
      <c r="BR21" s="827">
        <v>1.0860594783481872</v>
      </c>
      <c r="BS21" s="738">
        <v>1.0867380223115493</v>
      </c>
      <c r="BT21" s="739">
        <v>1.0813523652104888</v>
      </c>
      <c r="BU21" s="740">
        <v>1.0704961568046549</v>
      </c>
      <c r="BV21" s="741">
        <v>1.0709366600499828</v>
      </c>
      <c r="BW21" s="729">
        <v>1.069893970936074</v>
      </c>
      <c r="BX21" s="742">
        <v>1.070362520673906</v>
      </c>
      <c r="BY21" s="629" t="s">
        <v>13263</v>
      </c>
      <c r="BZ21" s="239" t="s">
        <v>13263</v>
      </c>
    </row>
    <row r="22" spans="2:78" ht="14.25" customHeight="1" thickTop="1" thickBot="1" x14ac:dyDescent="0.25">
      <c r="B22" s="232" t="s">
        <v>14043</v>
      </c>
      <c r="C22" s="233" t="s">
        <v>13263</v>
      </c>
      <c r="D22" s="864" t="s">
        <v>13263</v>
      </c>
      <c r="E22" s="864" t="s">
        <v>13263</v>
      </c>
      <c r="F22" s="864" t="s">
        <v>13263</v>
      </c>
      <c r="G22" s="864" t="s">
        <v>13263</v>
      </c>
      <c r="H22" s="877" t="s">
        <v>13263</v>
      </c>
      <c r="I22" s="985" t="s">
        <v>762</v>
      </c>
      <c r="J22" s="972" t="s">
        <v>680</v>
      </c>
      <c r="K22" s="986" t="s">
        <v>683</v>
      </c>
      <c r="L22" s="987" t="s">
        <v>759</v>
      </c>
      <c r="M22" s="975" t="s">
        <v>598</v>
      </c>
      <c r="N22" s="988" t="s">
        <v>600</v>
      </c>
      <c r="O22" s="989" t="s">
        <v>494</v>
      </c>
      <c r="P22" s="977" t="s">
        <v>502</v>
      </c>
      <c r="Q22" s="977" t="s">
        <v>498</v>
      </c>
      <c r="R22" s="979" t="s">
        <v>504</v>
      </c>
      <c r="S22" s="990" t="s">
        <v>497</v>
      </c>
      <c r="T22" s="991" t="s">
        <v>499</v>
      </c>
      <c r="U22" s="991" t="s">
        <v>485</v>
      </c>
      <c r="V22" s="981" t="s">
        <v>509</v>
      </c>
      <c r="W22" s="992" t="s">
        <v>755</v>
      </c>
      <c r="X22" s="993" t="s">
        <v>651</v>
      </c>
      <c r="Y22" s="233" t="s">
        <v>13263</v>
      </c>
      <c r="Z22" s="438" t="s">
        <v>13263</v>
      </c>
      <c r="AB22" s="232" t="s">
        <v>14043</v>
      </c>
      <c r="AC22" s="629" t="s">
        <v>13263</v>
      </c>
      <c r="AD22" s="629" t="s">
        <v>13263</v>
      </c>
      <c r="AE22" s="629" t="s">
        <v>13263</v>
      </c>
      <c r="AF22" s="629" t="s">
        <v>13263</v>
      </c>
      <c r="AG22" s="629" t="s">
        <v>13263</v>
      </c>
      <c r="AH22" s="641" t="s">
        <v>13263</v>
      </c>
      <c r="AI22" s="743">
        <v>0.99353427283529772</v>
      </c>
      <c r="AJ22" s="731">
        <v>0.98005935790459664</v>
      </c>
      <c r="AK22" s="744">
        <v>0.98023523617922959</v>
      </c>
      <c r="AL22" s="745">
        <v>0.99702833867132701</v>
      </c>
      <c r="AM22" s="734">
        <v>1.0134698576122589</v>
      </c>
      <c r="AN22" s="746">
        <v>1.0156732933076158</v>
      </c>
      <c r="AO22" s="747">
        <v>1.0649860037596459</v>
      </c>
      <c r="AP22" s="736">
        <v>1.0814323899283027</v>
      </c>
      <c r="AQ22" s="736">
        <v>1.0927838286130009</v>
      </c>
      <c r="AR22" s="737">
        <v>1.1012507542327896</v>
      </c>
      <c r="AS22" s="748">
        <v>1.0930786395376959</v>
      </c>
      <c r="AT22" s="749">
        <v>1.0919489639870625</v>
      </c>
      <c r="AU22" s="749">
        <v>1.0816887713198304</v>
      </c>
      <c r="AV22" s="739">
        <v>1.0785516820182415</v>
      </c>
      <c r="AW22" s="750">
        <v>1.0101574075467938</v>
      </c>
      <c r="AX22" s="751">
        <v>0.97980900902206303</v>
      </c>
      <c r="AY22" s="629" t="s">
        <v>13263</v>
      </c>
      <c r="AZ22" s="239" t="s">
        <v>13263</v>
      </c>
      <c r="BB22" s="232" t="s">
        <v>14043</v>
      </c>
      <c r="BC22" s="629" t="s">
        <v>13263</v>
      </c>
      <c r="BD22" s="629" t="s">
        <v>13263</v>
      </c>
      <c r="BE22" s="629" t="s">
        <v>13263</v>
      </c>
      <c r="BF22" s="629" t="s">
        <v>13263</v>
      </c>
      <c r="BG22" s="629" t="s">
        <v>13263</v>
      </c>
      <c r="BH22" s="641" t="s">
        <v>13263</v>
      </c>
      <c r="BI22" s="743">
        <v>0.98086030904312038</v>
      </c>
      <c r="BJ22" s="731">
        <v>0.97627637147383961</v>
      </c>
      <c r="BK22" s="744">
        <v>0.97628477251091783</v>
      </c>
      <c r="BL22" s="745">
        <v>0.99896469639675245</v>
      </c>
      <c r="BM22" s="734">
        <v>1.0031880435536611</v>
      </c>
      <c r="BN22" s="746">
        <v>1.0050485738103987</v>
      </c>
      <c r="BO22" s="747">
        <v>1.0758884837794924</v>
      </c>
      <c r="BP22" s="736">
        <v>1.0806128477899022</v>
      </c>
      <c r="BQ22" s="736">
        <v>1.0817464842516926</v>
      </c>
      <c r="BR22" s="737">
        <v>1.0914591237844387</v>
      </c>
      <c r="BS22" s="748">
        <v>1.0893006207843217</v>
      </c>
      <c r="BT22" s="749">
        <v>1.0839711402272363</v>
      </c>
      <c r="BU22" s="749">
        <v>1.0790014709652929</v>
      </c>
      <c r="BV22" s="739">
        <v>1.0768132184949664</v>
      </c>
      <c r="BW22" s="750">
        <v>1.0703742221455947</v>
      </c>
      <c r="BX22" s="751">
        <v>1.0186449311898143</v>
      </c>
      <c r="BY22" s="629" t="s">
        <v>13263</v>
      </c>
      <c r="BZ22" s="239" t="s">
        <v>13263</v>
      </c>
    </row>
    <row r="23" spans="2:78" ht="14.25" customHeight="1" thickTop="1" thickBot="1" x14ac:dyDescent="0.25">
      <c r="B23" s="232" t="s">
        <v>14064</v>
      </c>
      <c r="C23" s="233" t="s">
        <v>13263</v>
      </c>
      <c r="D23" s="864" t="s">
        <v>13263</v>
      </c>
      <c r="E23" s="864" t="s">
        <v>13263</v>
      </c>
      <c r="F23" s="864" t="s">
        <v>13263</v>
      </c>
      <c r="G23" s="864" t="s">
        <v>13263</v>
      </c>
      <c r="H23" s="877" t="s">
        <v>13263</v>
      </c>
      <c r="I23" s="994" t="s">
        <v>764</v>
      </c>
      <c r="J23" s="995" t="s">
        <v>679</v>
      </c>
      <c r="K23" s="996" t="s">
        <v>682</v>
      </c>
      <c r="L23" s="987" t="s">
        <v>736</v>
      </c>
      <c r="M23" s="975" t="s">
        <v>752</v>
      </c>
      <c r="N23" s="975" t="s">
        <v>599</v>
      </c>
      <c r="O23" s="997" t="s">
        <v>750</v>
      </c>
      <c r="P23" s="998" t="s">
        <v>493</v>
      </c>
      <c r="Q23" s="999" t="s">
        <v>491</v>
      </c>
      <c r="R23" s="999" t="s">
        <v>478</v>
      </c>
      <c r="S23" s="1000" t="s">
        <v>492</v>
      </c>
      <c r="T23" s="1001" t="s">
        <v>510</v>
      </c>
      <c r="U23" s="1001" t="s">
        <v>481</v>
      </c>
      <c r="V23" s="1002" t="s">
        <v>486</v>
      </c>
      <c r="W23" s="1003" t="s">
        <v>495</v>
      </c>
      <c r="X23" s="1004" t="s">
        <v>652</v>
      </c>
      <c r="Y23" s="233" t="s">
        <v>13263</v>
      </c>
      <c r="Z23" s="438" t="s">
        <v>13263</v>
      </c>
      <c r="AB23" s="232" t="s">
        <v>14064</v>
      </c>
      <c r="AC23" s="629" t="s">
        <v>13263</v>
      </c>
      <c r="AD23" s="629" t="s">
        <v>13263</v>
      </c>
      <c r="AE23" s="629" t="s">
        <v>13263</v>
      </c>
      <c r="AF23" s="629" t="s">
        <v>13263</v>
      </c>
      <c r="AG23" s="629" t="s">
        <v>13263</v>
      </c>
      <c r="AH23" s="641" t="s">
        <v>13263</v>
      </c>
      <c r="AI23" s="752">
        <v>0.99340544212519699</v>
      </c>
      <c r="AJ23" s="753">
        <v>0.9812070013237475</v>
      </c>
      <c r="AK23" s="754">
        <v>0.98654084902751038</v>
      </c>
      <c r="AL23" s="745">
        <v>0.9828420095210717</v>
      </c>
      <c r="AM23" s="734">
        <v>1.0320216777618159</v>
      </c>
      <c r="AN23" s="734">
        <v>1.0234178469664974</v>
      </c>
      <c r="AO23" s="828">
        <v>1.0434173605186816</v>
      </c>
      <c r="AP23" s="755">
        <v>1.0906547351839424</v>
      </c>
      <c r="AQ23" s="756">
        <v>1.0936465347020428</v>
      </c>
      <c r="AR23" s="756">
        <v>1.095663310282464</v>
      </c>
      <c r="AS23" s="829">
        <v>1.1026606830576182</v>
      </c>
      <c r="AT23" s="757">
        <v>1.0996510691202508</v>
      </c>
      <c r="AU23" s="757">
        <v>1.0896466468451844</v>
      </c>
      <c r="AV23" s="758">
        <v>1.0889593385421403</v>
      </c>
      <c r="AW23" s="759">
        <v>1.0762630485451194</v>
      </c>
      <c r="AX23" s="760">
        <v>0.99426557010334937</v>
      </c>
      <c r="AY23" s="629" t="s">
        <v>13263</v>
      </c>
      <c r="AZ23" s="239" t="s">
        <v>13263</v>
      </c>
      <c r="BB23" s="232" t="s">
        <v>14064</v>
      </c>
      <c r="BC23" s="629" t="s">
        <v>13263</v>
      </c>
      <c r="BD23" s="629" t="s">
        <v>13263</v>
      </c>
      <c r="BE23" s="629" t="s">
        <v>13263</v>
      </c>
      <c r="BF23" s="629" t="s">
        <v>13263</v>
      </c>
      <c r="BG23" s="629" t="s">
        <v>13263</v>
      </c>
      <c r="BH23" s="641" t="s">
        <v>13263</v>
      </c>
      <c r="BI23" s="752">
        <v>0.98102612762123853</v>
      </c>
      <c r="BJ23" s="753">
        <v>0.97637229005282178</v>
      </c>
      <c r="BK23" s="754">
        <v>0.98550048176227867</v>
      </c>
      <c r="BL23" s="745">
        <v>0.98635215750165239</v>
      </c>
      <c r="BM23" s="734">
        <v>1.0205869636951461</v>
      </c>
      <c r="BN23" s="734">
        <v>1.0103254664933417</v>
      </c>
      <c r="BO23" s="828">
        <v>1.0424947116735122</v>
      </c>
      <c r="BP23" s="755">
        <v>1.0804925786340165</v>
      </c>
      <c r="BQ23" s="756">
        <v>1.0814648214474423</v>
      </c>
      <c r="BR23" s="756">
        <v>1.0839150659495822</v>
      </c>
      <c r="BS23" s="829">
        <v>1.0935651848234409</v>
      </c>
      <c r="BT23" s="757">
        <v>1.0906407121244439</v>
      </c>
      <c r="BU23" s="757">
        <v>1.0809032592065693</v>
      </c>
      <c r="BV23" s="758">
        <v>1.0804920050343843</v>
      </c>
      <c r="BW23" s="759">
        <v>1.0734119067753944</v>
      </c>
      <c r="BX23" s="760">
        <v>1.0369878775754546</v>
      </c>
      <c r="BY23" s="629" t="s">
        <v>13263</v>
      </c>
      <c r="BZ23" s="239" t="s">
        <v>13263</v>
      </c>
    </row>
    <row r="24" spans="2:78" ht="14.25" customHeight="1" thickTop="1" thickBot="1" x14ac:dyDescent="0.25">
      <c r="B24" s="232" t="s">
        <v>14056</v>
      </c>
      <c r="C24" s="233" t="s">
        <v>13263</v>
      </c>
      <c r="D24" s="864" t="s">
        <v>13263</v>
      </c>
      <c r="E24" s="864" t="s">
        <v>13263</v>
      </c>
      <c r="F24" s="864" t="s">
        <v>13263</v>
      </c>
      <c r="G24" s="864" t="s">
        <v>13263</v>
      </c>
      <c r="H24" s="866" t="s">
        <v>13263</v>
      </c>
      <c r="I24" s="1005" t="s">
        <v>763</v>
      </c>
      <c r="J24" s="870" t="s">
        <v>595</v>
      </c>
      <c r="K24" s="1006" t="s">
        <v>596</v>
      </c>
      <c r="L24" s="1007" t="s">
        <v>765</v>
      </c>
      <c r="M24" s="1008" t="s">
        <v>751</v>
      </c>
      <c r="N24" s="1009" t="s">
        <v>748</v>
      </c>
      <c r="O24" s="997" t="s">
        <v>749</v>
      </c>
      <c r="P24" s="1010" t="s">
        <v>484</v>
      </c>
      <c r="Q24" s="979" t="s">
        <v>479</v>
      </c>
      <c r="R24" s="1011" t="s">
        <v>503</v>
      </c>
      <c r="S24" s="977" t="s">
        <v>489</v>
      </c>
      <c r="T24" s="977" t="s">
        <v>500</v>
      </c>
      <c r="U24" s="1012" t="s">
        <v>507</v>
      </c>
      <c r="V24" s="874" t="s">
        <v>658</v>
      </c>
      <c r="W24" s="874" t="s">
        <v>656</v>
      </c>
      <c r="X24" s="1004" t="s">
        <v>754</v>
      </c>
      <c r="Y24" s="233" t="s">
        <v>13263</v>
      </c>
      <c r="Z24" s="438" t="s">
        <v>13263</v>
      </c>
      <c r="AB24" s="232" t="s">
        <v>14056</v>
      </c>
      <c r="AC24" s="629" t="s">
        <v>13263</v>
      </c>
      <c r="AD24" s="629" t="s">
        <v>13263</v>
      </c>
      <c r="AE24" s="629" t="s">
        <v>13263</v>
      </c>
      <c r="AF24" s="629" t="s">
        <v>13263</v>
      </c>
      <c r="AG24" s="629" t="s">
        <v>13263</v>
      </c>
      <c r="AH24" s="630" t="s">
        <v>13263</v>
      </c>
      <c r="AI24" s="761">
        <v>0.99268681404087133</v>
      </c>
      <c r="AJ24" s="634">
        <v>0.97324905889178936</v>
      </c>
      <c r="AK24" s="762">
        <v>0.97645670488281799</v>
      </c>
      <c r="AL24" s="763">
        <v>0.98490762242813612</v>
      </c>
      <c r="AM24" s="764">
        <v>1.0454836464600565</v>
      </c>
      <c r="AN24" s="830">
        <v>1.0454159385136079</v>
      </c>
      <c r="AO24" s="637">
        <v>1.0436897757173775</v>
      </c>
      <c r="AP24" s="765">
        <v>1.0842577459792713</v>
      </c>
      <c r="AQ24" s="737">
        <v>1.086733379849258</v>
      </c>
      <c r="AR24" s="766">
        <v>1.0830678284947106</v>
      </c>
      <c r="AS24" s="736">
        <v>1.0887420967391366</v>
      </c>
      <c r="AT24" s="736">
        <v>1.0843518174350208</v>
      </c>
      <c r="AU24" s="767">
        <v>1.0815331918455939</v>
      </c>
      <c r="AV24" s="638">
        <v>1.0707156542797815</v>
      </c>
      <c r="AW24" s="638">
        <v>1.0687781581195317</v>
      </c>
      <c r="AX24" s="760">
        <v>0.99973889485512668</v>
      </c>
      <c r="AY24" s="629" t="s">
        <v>13263</v>
      </c>
      <c r="AZ24" s="239" t="s">
        <v>13263</v>
      </c>
      <c r="BB24" s="232" t="s">
        <v>14056</v>
      </c>
      <c r="BC24" s="629" t="s">
        <v>13263</v>
      </c>
      <c r="BD24" s="629" t="s">
        <v>13263</v>
      </c>
      <c r="BE24" s="629" t="s">
        <v>13263</v>
      </c>
      <c r="BF24" s="629" t="s">
        <v>13263</v>
      </c>
      <c r="BG24" s="629" t="s">
        <v>13263</v>
      </c>
      <c r="BH24" s="630" t="s">
        <v>13263</v>
      </c>
      <c r="BI24" s="761">
        <v>0.98117485795649528</v>
      </c>
      <c r="BJ24" s="634">
        <v>0.97318455658471248</v>
      </c>
      <c r="BK24" s="762">
        <v>0.9762351791050814</v>
      </c>
      <c r="BL24" s="763">
        <v>0.97974598344128583</v>
      </c>
      <c r="BM24" s="764">
        <v>1.0250175465901834</v>
      </c>
      <c r="BN24" s="830">
        <v>1.0293634771858577</v>
      </c>
      <c r="BO24" s="637">
        <v>1.0424902348069696</v>
      </c>
      <c r="BP24" s="765">
        <v>1.0774304011785809</v>
      </c>
      <c r="BQ24" s="737">
        <v>1.0745493025008752</v>
      </c>
      <c r="BR24" s="766">
        <v>1.0738511397236612</v>
      </c>
      <c r="BS24" s="736">
        <v>1.0761502983352733</v>
      </c>
      <c r="BT24" s="736">
        <v>1.0756456125105609</v>
      </c>
      <c r="BU24" s="767">
        <v>1.0736608734423734</v>
      </c>
      <c r="BV24" s="638">
        <v>1.0619101650035285</v>
      </c>
      <c r="BW24" s="638">
        <v>1.0603610021280891</v>
      </c>
      <c r="BX24" s="760">
        <v>1.0403266137980129</v>
      </c>
      <c r="BY24" s="629" t="s">
        <v>13263</v>
      </c>
      <c r="BZ24" s="239" t="s">
        <v>13263</v>
      </c>
    </row>
    <row r="25" spans="2:78" ht="14.25" customHeight="1" thickTop="1" thickBot="1" x14ac:dyDescent="0.25">
      <c r="B25" s="232" t="s">
        <v>14053</v>
      </c>
      <c r="C25" s="233" t="s">
        <v>13263</v>
      </c>
      <c r="D25" s="864" t="s">
        <v>13263</v>
      </c>
      <c r="E25" s="864" t="s">
        <v>13263</v>
      </c>
      <c r="F25" s="872" t="s">
        <v>13263</v>
      </c>
      <c r="G25" s="866" t="s">
        <v>13263</v>
      </c>
      <c r="H25" s="1013" t="s">
        <v>702</v>
      </c>
      <c r="I25" s="1014" t="s">
        <v>705</v>
      </c>
      <c r="J25" s="870" t="s">
        <v>547</v>
      </c>
      <c r="K25" s="871" t="s">
        <v>594</v>
      </c>
      <c r="L25" s="1015" t="s">
        <v>668</v>
      </c>
      <c r="M25" s="1016" t="s">
        <v>677</v>
      </c>
      <c r="N25" s="1017" t="s">
        <v>672</v>
      </c>
      <c r="O25" s="1018" t="s">
        <v>753</v>
      </c>
      <c r="P25" s="1019" t="s">
        <v>576</v>
      </c>
      <c r="Q25" s="1010" t="s">
        <v>490</v>
      </c>
      <c r="R25" s="990" t="s">
        <v>487</v>
      </c>
      <c r="S25" s="1020" t="s">
        <v>483</v>
      </c>
      <c r="T25" s="1020" t="s">
        <v>488</v>
      </c>
      <c r="U25" s="1021" t="s">
        <v>505</v>
      </c>
      <c r="V25" s="874" t="s">
        <v>654</v>
      </c>
      <c r="W25" s="874" t="s">
        <v>650</v>
      </c>
      <c r="X25" s="1004" t="s">
        <v>659</v>
      </c>
      <c r="Y25" s="233" t="s">
        <v>13263</v>
      </c>
      <c r="Z25" s="438" t="s">
        <v>13263</v>
      </c>
      <c r="AB25" s="232" t="s">
        <v>14053</v>
      </c>
      <c r="AC25" s="629" t="s">
        <v>13263</v>
      </c>
      <c r="AD25" s="629" t="s">
        <v>13263</v>
      </c>
      <c r="AE25" s="629" t="s">
        <v>13263</v>
      </c>
      <c r="AF25" s="636" t="s">
        <v>13263</v>
      </c>
      <c r="AG25" s="630" t="s">
        <v>13263</v>
      </c>
      <c r="AH25" s="768">
        <v>0.9550268960605125</v>
      </c>
      <c r="AI25" s="769">
        <v>0.9552168675159769</v>
      </c>
      <c r="AJ25" s="634">
        <v>0.96793104781070982</v>
      </c>
      <c r="AK25" s="635">
        <v>0.96846751750829674</v>
      </c>
      <c r="AL25" s="770">
        <v>1.0044869334139348</v>
      </c>
      <c r="AM25" s="771">
        <v>1.0094205515123638</v>
      </c>
      <c r="AN25" s="831">
        <v>1.0339996780640135</v>
      </c>
      <c r="AO25" s="832">
        <v>1.0432497066594204</v>
      </c>
      <c r="AP25" s="773">
        <v>1.0521250567679263</v>
      </c>
      <c r="AQ25" s="765">
        <v>1.0761088014539173</v>
      </c>
      <c r="AR25" s="748">
        <v>1.082112239094015</v>
      </c>
      <c r="AS25" s="774">
        <v>1.0890564871952237</v>
      </c>
      <c r="AT25" s="774">
        <v>1.0852890840146496</v>
      </c>
      <c r="AU25" s="775">
        <v>1.0865139019052905</v>
      </c>
      <c r="AV25" s="638">
        <v>1.0333586736978069</v>
      </c>
      <c r="AW25" s="638">
        <v>0.99901635332826522</v>
      </c>
      <c r="AX25" s="760">
        <v>0.98105043946994164</v>
      </c>
      <c r="AY25" s="629" t="s">
        <v>13263</v>
      </c>
      <c r="AZ25" s="239" t="s">
        <v>13263</v>
      </c>
      <c r="BB25" s="232" t="s">
        <v>14053</v>
      </c>
      <c r="BC25" s="629" t="s">
        <v>13263</v>
      </c>
      <c r="BD25" s="629" t="s">
        <v>13263</v>
      </c>
      <c r="BE25" s="629" t="s">
        <v>13263</v>
      </c>
      <c r="BF25" s="636" t="s">
        <v>13263</v>
      </c>
      <c r="BG25" s="630" t="s">
        <v>13263</v>
      </c>
      <c r="BH25" s="768">
        <v>0.9490329370817665</v>
      </c>
      <c r="BI25" s="769">
        <v>0.95073163997768728</v>
      </c>
      <c r="BJ25" s="634">
        <v>0.96998199226284931</v>
      </c>
      <c r="BK25" s="635">
        <v>0.97201736107731507</v>
      </c>
      <c r="BL25" s="770">
        <v>0.99324881471874182</v>
      </c>
      <c r="BM25" s="771">
        <v>1.006803657036712</v>
      </c>
      <c r="BN25" s="831">
        <v>1.0353208122896544</v>
      </c>
      <c r="BO25" s="832">
        <v>1.0395798052327281</v>
      </c>
      <c r="BP25" s="773">
        <v>1.0572053715361922</v>
      </c>
      <c r="BQ25" s="765">
        <v>1.0726656187242976</v>
      </c>
      <c r="BR25" s="748">
        <v>1.0734321687296289</v>
      </c>
      <c r="BS25" s="774">
        <v>1.076656709953999</v>
      </c>
      <c r="BT25" s="774">
        <v>1.0752294602009158</v>
      </c>
      <c r="BU25" s="775">
        <v>1.0751592604663567</v>
      </c>
      <c r="BV25" s="638">
        <v>1.0474986637812935</v>
      </c>
      <c r="BW25" s="638">
        <v>1.0322581429835525</v>
      </c>
      <c r="BX25" s="760">
        <v>1.02759118382339</v>
      </c>
      <c r="BY25" s="629" t="s">
        <v>13263</v>
      </c>
      <c r="BZ25" s="239" t="s">
        <v>13263</v>
      </c>
    </row>
    <row r="26" spans="2:78" ht="14.25" customHeight="1" thickTop="1" thickBot="1" x14ac:dyDescent="0.25">
      <c r="B26" s="232" t="s">
        <v>14066</v>
      </c>
      <c r="C26" s="233" t="s">
        <v>13263</v>
      </c>
      <c r="D26" s="864" t="s">
        <v>13263</v>
      </c>
      <c r="E26" s="866" t="s">
        <v>13263</v>
      </c>
      <c r="F26" s="1013" t="s">
        <v>701</v>
      </c>
      <c r="G26" s="1013" t="s">
        <v>707</v>
      </c>
      <c r="H26" s="1013" t="s">
        <v>703</v>
      </c>
      <c r="I26" s="1013" t="s">
        <v>706</v>
      </c>
      <c r="J26" s="1022" t="s">
        <v>731</v>
      </c>
      <c r="K26" s="1023" t="s">
        <v>732</v>
      </c>
      <c r="L26" s="1015" t="s">
        <v>670</v>
      </c>
      <c r="M26" s="1015" t="s">
        <v>667</v>
      </c>
      <c r="N26" s="1015" t="s">
        <v>676</v>
      </c>
      <c r="O26" s="1024" t="s">
        <v>669</v>
      </c>
      <c r="P26" s="1025" t="s">
        <v>577</v>
      </c>
      <c r="Q26" s="1019" t="s">
        <v>582</v>
      </c>
      <c r="R26" s="1026" t="s">
        <v>482</v>
      </c>
      <c r="S26" s="1025" t="s">
        <v>581</v>
      </c>
      <c r="T26" s="1027" t="s">
        <v>578</v>
      </c>
      <c r="U26" s="931" t="s">
        <v>574</v>
      </c>
      <c r="V26" s="1028" t="s">
        <v>649</v>
      </c>
      <c r="W26" s="874" t="s">
        <v>655</v>
      </c>
      <c r="X26" s="1004" t="s">
        <v>657</v>
      </c>
      <c r="Y26" s="233" t="s">
        <v>13263</v>
      </c>
      <c r="Z26" s="438" t="s">
        <v>13263</v>
      </c>
      <c r="AB26" s="232" t="s">
        <v>14066</v>
      </c>
      <c r="AC26" s="629" t="s">
        <v>13263</v>
      </c>
      <c r="AD26" s="629" t="s">
        <v>13263</v>
      </c>
      <c r="AE26" s="630" t="s">
        <v>13263</v>
      </c>
      <c r="AF26" s="768">
        <v>0.94918183882359475</v>
      </c>
      <c r="AG26" s="768">
        <v>0.95540560540761565</v>
      </c>
      <c r="AH26" s="768">
        <v>0.94863291691684681</v>
      </c>
      <c r="AI26" s="768">
        <v>0.9562267397967924</v>
      </c>
      <c r="AJ26" s="776">
        <v>0.96762318386317969</v>
      </c>
      <c r="AK26" s="777">
        <v>0.97693706176064021</v>
      </c>
      <c r="AL26" s="770">
        <v>0.99259567884712263</v>
      </c>
      <c r="AM26" s="770">
        <v>1.0031473594585811</v>
      </c>
      <c r="AN26" s="770">
        <v>1.0089777122421615</v>
      </c>
      <c r="AO26" s="833">
        <v>1.042221777858972</v>
      </c>
      <c r="AP26" s="662">
        <v>1.0497400649652682</v>
      </c>
      <c r="AQ26" s="773">
        <v>1.0618271114578666</v>
      </c>
      <c r="AR26" s="778">
        <v>1.0762805443529042</v>
      </c>
      <c r="AS26" s="662">
        <v>1.0746483972302019</v>
      </c>
      <c r="AT26" s="834">
        <v>1.0538449887925263</v>
      </c>
      <c r="AU26" s="663">
        <v>1.0432440095889315</v>
      </c>
      <c r="AV26" s="779">
        <v>0.99809037838854608</v>
      </c>
      <c r="AW26" s="638">
        <v>0.99686311258886129</v>
      </c>
      <c r="AX26" s="760">
        <v>0.98030260093821697</v>
      </c>
      <c r="AY26" s="629" t="s">
        <v>13263</v>
      </c>
      <c r="AZ26" s="239" t="s">
        <v>13263</v>
      </c>
      <c r="BB26" s="232" t="s">
        <v>14066</v>
      </c>
      <c r="BC26" s="629" t="s">
        <v>13263</v>
      </c>
      <c r="BD26" s="629" t="s">
        <v>13263</v>
      </c>
      <c r="BE26" s="630" t="s">
        <v>13263</v>
      </c>
      <c r="BF26" s="768">
        <v>0.94159120099387406</v>
      </c>
      <c r="BG26" s="768">
        <v>0.9481706265769797</v>
      </c>
      <c r="BH26" s="768">
        <v>0.94472512706167089</v>
      </c>
      <c r="BI26" s="768">
        <v>0.95268295783063639</v>
      </c>
      <c r="BJ26" s="776">
        <v>0.97710237627453389</v>
      </c>
      <c r="BK26" s="777">
        <v>0.97954722503460134</v>
      </c>
      <c r="BL26" s="770">
        <v>0.986638149898172</v>
      </c>
      <c r="BM26" s="770">
        <v>0.99359189382303248</v>
      </c>
      <c r="BN26" s="770">
        <v>1.0113361295026009</v>
      </c>
      <c r="BO26" s="833">
        <v>1.0401042285115971</v>
      </c>
      <c r="BP26" s="662">
        <v>1.0583500559157024</v>
      </c>
      <c r="BQ26" s="773">
        <v>1.0639696582281115</v>
      </c>
      <c r="BR26" s="778">
        <v>1.0728446723048755</v>
      </c>
      <c r="BS26" s="662">
        <v>1.072876662163504</v>
      </c>
      <c r="BT26" s="834">
        <v>1.0589925186897349</v>
      </c>
      <c r="BU26" s="663">
        <v>1.0527538449572942</v>
      </c>
      <c r="BV26" s="779">
        <v>1.0326588741088549</v>
      </c>
      <c r="BW26" s="638">
        <v>1.0313174528003304</v>
      </c>
      <c r="BX26" s="760">
        <v>1.016223071100018</v>
      </c>
      <c r="BY26" s="629" t="s">
        <v>13263</v>
      </c>
      <c r="BZ26" s="239" t="s">
        <v>13263</v>
      </c>
    </row>
    <row r="27" spans="2:78" ht="14.25" customHeight="1" thickTop="1" thickBot="1" x14ac:dyDescent="0.25">
      <c r="B27" s="232" t="s">
        <v>13262</v>
      </c>
      <c r="C27" s="233" t="s">
        <v>13263</v>
      </c>
      <c r="D27" s="877" t="s">
        <v>13263</v>
      </c>
      <c r="E27" s="1029" t="s">
        <v>738</v>
      </c>
      <c r="F27" s="1030" t="s">
        <v>761</v>
      </c>
      <c r="G27" s="1030" t="s">
        <v>704</v>
      </c>
      <c r="H27" s="1030" t="s">
        <v>760</v>
      </c>
      <c r="I27" s="1031" t="s">
        <v>708</v>
      </c>
      <c r="J27" s="864" t="s">
        <v>13263</v>
      </c>
      <c r="K27" s="864" t="s">
        <v>13263</v>
      </c>
      <c r="L27" s="1032" t="s">
        <v>674</v>
      </c>
      <c r="M27" s="1015" t="s">
        <v>744</v>
      </c>
      <c r="N27" s="1015" t="s">
        <v>675</v>
      </c>
      <c r="O27" s="1033" t="s">
        <v>575</v>
      </c>
      <c r="P27" s="1025" t="s">
        <v>572</v>
      </c>
      <c r="Q27" s="1025" t="s">
        <v>580</v>
      </c>
      <c r="R27" s="1025" t="s">
        <v>573</v>
      </c>
      <c r="S27" s="1025" t="s">
        <v>579</v>
      </c>
      <c r="T27" s="933" t="s">
        <v>563</v>
      </c>
      <c r="U27" s="933" t="s">
        <v>696</v>
      </c>
      <c r="V27" s="925" t="s">
        <v>697</v>
      </c>
      <c r="W27" s="1034" t="s">
        <v>660</v>
      </c>
      <c r="X27" s="1035" t="s">
        <v>653</v>
      </c>
      <c r="Y27" s="233" t="s">
        <v>13263</v>
      </c>
      <c r="Z27" s="438" t="s">
        <v>13263</v>
      </c>
      <c r="AB27" s="232" t="s">
        <v>13262</v>
      </c>
      <c r="AC27" s="629" t="s">
        <v>13263</v>
      </c>
      <c r="AD27" s="641" t="s">
        <v>13263</v>
      </c>
      <c r="AE27" s="780">
        <v>0.95647817827141168</v>
      </c>
      <c r="AF27" s="781">
        <v>0.94531167409388406</v>
      </c>
      <c r="AG27" s="781">
        <v>0.94696598493952655</v>
      </c>
      <c r="AH27" s="781">
        <v>0.94723843490581339</v>
      </c>
      <c r="AI27" s="782">
        <v>0.9551027175121275</v>
      </c>
      <c r="AJ27" s="629" t="s">
        <v>13263</v>
      </c>
      <c r="AK27" s="629" t="s">
        <v>13263</v>
      </c>
      <c r="AL27" s="783">
        <v>0.984798944958033</v>
      </c>
      <c r="AM27" s="770">
        <v>1.0010835788799257</v>
      </c>
      <c r="AN27" s="770">
        <v>1.0038992852952562</v>
      </c>
      <c r="AO27" s="772">
        <v>1.043006732905575</v>
      </c>
      <c r="AP27" s="662">
        <v>1.0477565560623403</v>
      </c>
      <c r="AQ27" s="662">
        <v>1.038269843958876</v>
      </c>
      <c r="AR27" s="662">
        <v>1.0382018405593112</v>
      </c>
      <c r="AS27" s="662">
        <v>1.0597696507216456</v>
      </c>
      <c r="AT27" s="698">
        <v>1.0359261354507847</v>
      </c>
      <c r="AU27" s="698">
        <v>0.9799036754988294</v>
      </c>
      <c r="AV27" s="689">
        <v>0.97121580934769713</v>
      </c>
      <c r="AW27" s="784">
        <v>0.98068782163013213</v>
      </c>
      <c r="AX27" s="785">
        <v>0.98079473798202144</v>
      </c>
      <c r="AY27" s="629" t="s">
        <v>13263</v>
      </c>
      <c r="AZ27" s="239" t="s">
        <v>13263</v>
      </c>
      <c r="BB27" s="232" t="s">
        <v>13262</v>
      </c>
      <c r="BC27" s="629" t="s">
        <v>13263</v>
      </c>
      <c r="BD27" s="641" t="s">
        <v>13263</v>
      </c>
      <c r="BE27" s="780">
        <v>0.94737779318502191</v>
      </c>
      <c r="BF27" s="781">
        <v>0.93883809026914822</v>
      </c>
      <c r="BG27" s="781">
        <v>0.94152266002442475</v>
      </c>
      <c r="BH27" s="781">
        <v>0.94386328983792955</v>
      </c>
      <c r="BI27" s="782">
        <v>0.94794677601287858</v>
      </c>
      <c r="BJ27" s="629" t="s">
        <v>13263</v>
      </c>
      <c r="BK27" s="629" t="s">
        <v>13263</v>
      </c>
      <c r="BL27" s="783">
        <v>0.98206079771579335</v>
      </c>
      <c r="BM27" s="770">
        <v>0.98980306813810359</v>
      </c>
      <c r="BN27" s="770">
        <v>0.99052756931713526</v>
      </c>
      <c r="BO27" s="772">
        <v>1.0450726885590578</v>
      </c>
      <c r="BP27" s="662">
        <v>1.0576146199769993</v>
      </c>
      <c r="BQ27" s="662">
        <v>1.0514842721072317</v>
      </c>
      <c r="BR27" s="662">
        <v>1.048586307561864</v>
      </c>
      <c r="BS27" s="662">
        <v>1.0629640012493438</v>
      </c>
      <c r="BT27" s="698">
        <v>1.039222224332689</v>
      </c>
      <c r="BU27" s="698">
        <v>1.0013800835747215</v>
      </c>
      <c r="BV27" s="689">
        <v>0.99025594814565865</v>
      </c>
      <c r="BW27" s="784">
        <v>1.0244338325718776</v>
      </c>
      <c r="BX27" s="785">
        <v>1.021569037863272</v>
      </c>
      <c r="BY27" s="629" t="s">
        <v>13263</v>
      </c>
      <c r="BZ27" s="239" t="s">
        <v>13263</v>
      </c>
    </row>
    <row r="28" spans="2:78" ht="14.25" customHeight="1" thickTop="1" thickBot="1" x14ac:dyDescent="0.25">
      <c r="B28" s="232" t="s">
        <v>14025</v>
      </c>
      <c r="C28" s="233" t="s">
        <v>13263</v>
      </c>
      <c r="D28" s="872" t="s">
        <v>13263</v>
      </c>
      <c r="E28" s="1036" t="s">
        <v>13263</v>
      </c>
      <c r="F28" s="864" t="s">
        <v>13263</v>
      </c>
      <c r="G28" s="864" t="s">
        <v>13263</v>
      </c>
      <c r="H28" s="864" t="s">
        <v>13263</v>
      </c>
      <c r="I28" s="864" t="s">
        <v>13263</v>
      </c>
      <c r="J28" s="864" t="s">
        <v>13263</v>
      </c>
      <c r="K28" s="864" t="s">
        <v>13263</v>
      </c>
      <c r="L28" s="866" t="s">
        <v>13263</v>
      </c>
      <c r="M28" s="1037" t="s">
        <v>673</v>
      </c>
      <c r="N28" s="1037" t="s">
        <v>745</v>
      </c>
      <c r="O28" s="1038" t="s">
        <v>671</v>
      </c>
      <c r="P28" s="1039" t="s">
        <v>564</v>
      </c>
      <c r="Q28" s="1039" t="s">
        <v>565</v>
      </c>
      <c r="R28" s="933" t="s">
        <v>560</v>
      </c>
      <c r="S28" s="933" t="s">
        <v>562</v>
      </c>
      <c r="T28" s="933" t="s">
        <v>561</v>
      </c>
      <c r="U28" s="1039" t="s">
        <v>700</v>
      </c>
      <c r="V28" s="943" t="s">
        <v>699</v>
      </c>
      <c r="W28" s="864" t="s">
        <v>13263</v>
      </c>
      <c r="X28" s="864" t="s">
        <v>13263</v>
      </c>
      <c r="Y28" s="233" t="s">
        <v>13263</v>
      </c>
      <c r="Z28" s="438" t="s">
        <v>13263</v>
      </c>
      <c r="AB28" s="232" t="s">
        <v>14025</v>
      </c>
      <c r="AC28" s="629" t="s">
        <v>13263</v>
      </c>
      <c r="AD28" s="636" t="s">
        <v>13263</v>
      </c>
      <c r="AE28" s="786" t="s">
        <v>13263</v>
      </c>
      <c r="AF28" s="629" t="s">
        <v>13263</v>
      </c>
      <c r="AG28" s="629" t="s">
        <v>13263</v>
      </c>
      <c r="AH28" s="629" t="s">
        <v>13263</v>
      </c>
      <c r="AI28" s="629" t="s">
        <v>13263</v>
      </c>
      <c r="AJ28" s="629" t="s">
        <v>13263</v>
      </c>
      <c r="AK28" s="629" t="s">
        <v>13263</v>
      </c>
      <c r="AL28" s="630" t="s">
        <v>13263</v>
      </c>
      <c r="AM28" s="787">
        <v>0.98325184170675106</v>
      </c>
      <c r="AN28" s="787">
        <v>0.98349696103260509</v>
      </c>
      <c r="AO28" s="788">
        <v>0.98275635322003985</v>
      </c>
      <c r="AP28" s="789">
        <v>0.97415188172474587</v>
      </c>
      <c r="AQ28" s="789">
        <v>0.97053950810991385</v>
      </c>
      <c r="AR28" s="698">
        <v>0.97060403268244966</v>
      </c>
      <c r="AS28" s="698">
        <v>1.0051735438832134</v>
      </c>
      <c r="AT28" s="698">
        <v>0.98974003785044185</v>
      </c>
      <c r="AU28" s="789">
        <v>0.97042381904888142</v>
      </c>
      <c r="AV28" s="708">
        <v>0.97062058202735424</v>
      </c>
      <c r="AW28" s="629" t="s">
        <v>13263</v>
      </c>
      <c r="AX28" s="629" t="s">
        <v>13263</v>
      </c>
      <c r="AY28" s="629" t="s">
        <v>13263</v>
      </c>
      <c r="AZ28" s="239" t="s">
        <v>13263</v>
      </c>
      <c r="BB28" s="232" t="s">
        <v>14025</v>
      </c>
      <c r="BC28" s="629" t="s">
        <v>13263</v>
      </c>
      <c r="BD28" s="636" t="s">
        <v>13263</v>
      </c>
      <c r="BE28" s="786" t="s">
        <v>13263</v>
      </c>
      <c r="BF28" s="629" t="s">
        <v>13263</v>
      </c>
      <c r="BG28" s="629" t="s">
        <v>13263</v>
      </c>
      <c r="BH28" s="629" t="s">
        <v>13263</v>
      </c>
      <c r="BI28" s="629" t="s">
        <v>13263</v>
      </c>
      <c r="BJ28" s="629" t="s">
        <v>13263</v>
      </c>
      <c r="BK28" s="629" t="s">
        <v>13263</v>
      </c>
      <c r="BL28" s="630" t="s">
        <v>13263</v>
      </c>
      <c r="BM28" s="787">
        <v>0.9803745571860647</v>
      </c>
      <c r="BN28" s="787">
        <v>0.9822939832845452</v>
      </c>
      <c r="BO28" s="788">
        <v>0.98138069473304357</v>
      </c>
      <c r="BP28" s="789">
        <v>0.98790483678798058</v>
      </c>
      <c r="BQ28" s="789">
        <v>0.98172178544581445</v>
      </c>
      <c r="BR28" s="698">
        <v>0.98212627112311934</v>
      </c>
      <c r="BS28" s="698">
        <v>1.0120500138794699</v>
      </c>
      <c r="BT28" s="698">
        <v>0.99636699057589939</v>
      </c>
      <c r="BU28" s="789">
        <v>0.99006532385805956</v>
      </c>
      <c r="BV28" s="708">
        <v>0.99729602320582444</v>
      </c>
      <c r="BW28" s="629" t="s">
        <v>13263</v>
      </c>
      <c r="BX28" s="629" t="s">
        <v>13263</v>
      </c>
      <c r="BY28" s="629" t="s">
        <v>13263</v>
      </c>
      <c r="BZ28" s="239" t="s">
        <v>13263</v>
      </c>
    </row>
    <row r="29" spans="2:78" ht="14.25" customHeight="1" thickTop="1" thickBot="1" x14ac:dyDescent="0.25">
      <c r="B29" s="232" t="s">
        <v>14014</v>
      </c>
      <c r="C29" s="233" t="s">
        <v>13263</v>
      </c>
      <c r="D29" s="1040" t="s">
        <v>737</v>
      </c>
      <c r="E29" s="864" t="s">
        <v>13263</v>
      </c>
      <c r="F29" s="864" t="s">
        <v>13263</v>
      </c>
      <c r="G29" s="864" t="s">
        <v>13263</v>
      </c>
      <c r="H29" s="864" t="s">
        <v>13263</v>
      </c>
      <c r="I29" s="864" t="s">
        <v>13263</v>
      </c>
      <c r="J29" s="864" t="s">
        <v>13263</v>
      </c>
      <c r="K29" s="877" t="s">
        <v>13263</v>
      </c>
      <c r="L29" s="1041" t="s">
        <v>743</v>
      </c>
      <c r="M29" s="864" t="s">
        <v>13263</v>
      </c>
      <c r="N29" s="864" t="s">
        <v>13263</v>
      </c>
      <c r="O29" s="864" t="s">
        <v>13263</v>
      </c>
      <c r="P29" s="864" t="s">
        <v>13263</v>
      </c>
      <c r="Q29" s="877" t="s">
        <v>13263</v>
      </c>
      <c r="R29" s="1039" t="s">
        <v>566</v>
      </c>
      <c r="S29" s="1039" t="s">
        <v>746</v>
      </c>
      <c r="T29" s="943" t="s">
        <v>698</v>
      </c>
      <c r="U29" s="864"/>
      <c r="V29" s="864"/>
      <c r="W29" s="864"/>
      <c r="X29" s="864"/>
      <c r="Y29" s="233"/>
      <c r="Z29" s="627"/>
      <c r="AB29" s="232" t="s">
        <v>14014</v>
      </c>
      <c r="AC29" s="629" t="s">
        <v>13263</v>
      </c>
      <c r="AD29" s="790">
        <v>0.96000935866442971</v>
      </c>
      <c r="AE29" s="629" t="s">
        <v>13263</v>
      </c>
      <c r="AF29" s="629" t="s">
        <v>13263</v>
      </c>
      <c r="AG29" s="629" t="s">
        <v>13263</v>
      </c>
      <c r="AH29" s="629" t="s">
        <v>13263</v>
      </c>
      <c r="AI29" s="629" t="s">
        <v>13263</v>
      </c>
      <c r="AJ29" s="629" t="s">
        <v>13263</v>
      </c>
      <c r="AK29" s="641" t="s">
        <v>13263</v>
      </c>
      <c r="AL29" s="791">
        <v>0.96229251685640493</v>
      </c>
      <c r="AM29" s="629" t="s">
        <v>13263</v>
      </c>
      <c r="AN29" s="629" t="s">
        <v>13263</v>
      </c>
      <c r="AO29" s="629" t="s">
        <v>13263</v>
      </c>
      <c r="AP29" s="629" t="s">
        <v>13263</v>
      </c>
      <c r="AQ29" s="641" t="s">
        <v>13263</v>
      </c>
      <c r="AR29" s="789">
        <v>0.96975107335139166</v>
      </c>
      <c r="AS29" s="789">
        <v>0.97116091940586347</v>
      </c>
      <c r="AT29" s="708">
        <v>0.97120830928595236</v>
      </c>
      <c r="AU29" s="629"/>
      <c r="AV29" s="629"/>
      <c r="AW29" s="629"/>
      <c r="AX29" s="629"/>
      <c r="AY29" s="629"/>
      <c r="AZ29" s="428"/>
      <c r="BB29" s="232" t="s">
        <v>14014</v>
      </c>
      <c r="BC29" s="629" t="s">
        <v>13263</v>
      </c>
      <c r="BD29" s="790">
        <v>0.94123644987869259</v>
      </c>
      <c r="BE29" s="629" t="s">
        <v>13263</v>
      </c>
      <c r="BF29" s="629" t="s">
        <v>13263</v>
      </c>
      <c r="BG29" s="629" t="s">
        <v>13263</v>
      </c>
      <c r="BH29" s="629" t="s">
        <v>13263</v>
      </c>
      <c r="BI29" s="629" t="s">
        <v>13263</v>
      </c>
      <c r="BJ29" s="629" t="s">
        <v>13263</v>
      </c>
      <c r="BK29" s="641" t="s">
        <v>13263</v>
      </c>
      <c r="BL29" s="791">
        <v>0.98534355916212002</v>
      </c>
      <c r="BM29" s="629" t="s">
        <v>13263</v>
      </c>
      <c r="BN29" s="629" t="s">
        <v>13263</v>
      </c>
      <c r="BO29" s="629" t="s">
        <v>13263</v>
      </c>
      <c r="BP29" s="629" t="s">
        <v>13263</v>
      </c>
      <c r="BQ29" s="641" t="s">
        <v>13263</v>
      </c>
      <c r="BR29" s="789">
        <v>0.98159382290178587</v>
      </c>
      <c r="BS29" s="789">
        <v>0.97984310387142504</v>
      </c>
      <c r="BT29" s="708">
        <v>0.98173393658695374</v>
      </c>
      <c r="BU29" s="629"/>
      <c r="BV29" s="629"/>
      <c r="BW29" s="629"/>
      <c r="BX29" s="629"/>
      <c r="BY29" s="629"/>
      <c r="BZ29" s="428"/>
    </row>
    <row r="30" spans="2:78" ht="14.25" customHeight="1" thickTop="1" x14ac:dyDescent="0.2">
      <c r="B30" s="429"/>
      <c r="C30" s="430" t="s">
        <v>14070</v>
      </c>
      <c r="D30" s="628" t="s">
        <v>14071</v>
      </c>
      <c r="E30" s="430" t="s">
        <v>14072</v>
      </c>
      <c r="F30" s="430" t="s">
        <v>14073</v>
      </c>
      <c r="G30" s="430" t="s">
        <v>14074</v>
      </c>
      <c r="H30" s="430" t="s">
        <v>14065</v>
      </c>
      <c r="I30" s="430" t="s">
        <v>14075</v>
      </c>
      <c r="J30" s="430" t="s">
        <v>14063</v>
      </c>
      <c r="K30" s="430" t="s">
        <v>14069</v>
      </c>
      <c r="L30" s="628" t="s">
        <v>14048</v>
      </c>
      <c r="M30" s="430" t="s">
        <v>14019</v>
      </c>
      <c r="N30" s="430" t="s">
        <v>14062</v>
      </c>
      <c r="O30" s="430" t="s">
        <v>14032</v>
      </c>
      <c r="P30" s="430" t="s">
        <v>14076</v>
      </c>
      <c r="Q30" s="430" t="s">
        <v>14026</v>
      </c>
      <c r="R30" s="628" t="s">
        <v>14015</v>
      </c>
      <c r="S30" s="628" t="s">
        <v>14068</v>
      </c>
      <c r="T30" s="628" t="s">
        <v>14077</v>
      </c>
      <c r="U30" s="430" t="s">
        <v>14058</v>
      </c>
      <c r="V30" s="430" t="s">
        <v>14041</v>
      </c>
      <c r="W30" s="430" t="s">
        <v>14036</v>
      </c>
      <c r="X30" s="430" t="s">
        <v>14078</v>
      </c>
      <c r="Y30" s="430" t="s">
        <v>14079</v>
      </c>
      <c r="Z30" s="431" t="s">
        <v>14080</v>
      </c>
      <c r="AB30" s="429"/>
      <c r="AC30" s="430" t="s">
        <v>14070</v>
      </c>
      <c r="AD30" s="430" t="s">
        <v>14071</v>
      </c>
      <c r="AE30" s="430" t="s">
        <v>14072</v>
      </c>
      <c r="AF30" s="430" t="s">
        <v>14073</v>
      </c>
      <c r="AG30" s="430" t="s">
        <v>14074</v>
      </c>
      <c r="AH30" s="430" t="s">
        <v>14065</v>
      </c>
      <c r="AI30" s="430" t="s">
        <v>14075</v>
      </c>
      <c r="AJ30" s="430" t="s">
        <v>14063</v>
      </c>
      <c r="AK30" s="430" t="s">
        <v>14069</v>
      </c>
      <c r="AL30" s="430" t="s">
        <v>14048</v>
      </c>
      <c r="AM30" s="430" t="s">
        <v>14019</v>
      </c>
      <c r="AN30" s="430" t="s">
        <v>14062</v>
      </c>
      <c r="AO30" s="430" t="s">
        <v>14032</v>
      </c>
      <c r="AP30" s="430" t="s">
        <v>14076</v>
      </c>
      <c r="AQ30" s="430" t="s">
        <v>14026</v>
      </c>
      <c r="AR30" s="430" t="s">
        <v>14015</v>
      </c>
      <c r="AS30" s="430" t="s">
        <v>14068</v>
      </c>
      <c r="AT30" s="430" t="s">
        <v>14077</v>
      </c>
      <c r="AU30" s="430" t="s">
        <v>14058</v>
      </c>
      <c r="AV30" s="430" t="s">
        <v>14041</v>
      </c>
      <c r="AW30" s="430" t="s">
        <v>14036</v>
      </c>
      <c r="AX30" s="430" t="s">
        <v>14078</v>
      </c>
      <c r="AY30" s="430" t="s">
        <v>14079</v>
      </c>
      <c r="AZ30" s="431" t="s">
        <v>14080</v>
      </c>
      <c r="BB30" s="429"/>
      <c r="BC30" s="430" t="s">
        <v>14070</v>
      </c>
      <c r="BD30" s="430" t="s">
        <v>14071</v>
      </c>
      <c r="BE30" s="430" t="s">
        <v>14072</v>
      </c>
      <c r="BF30" s="430" t="s">
        <v>14073</v>
      </c>
      <c r="BG30" s="430" t="s">
        <v>14074</v>
      </c>
      <c r="BH30" s="430" t="s">
        <v>14065</v>
      </c>
      <c r="BI30" s="430" t="s">
        <v>14075</v>
      </c>
      <c r="BJ30" s="430" t="s">
        <v>14063</v>
      </c>
      <c r="BK30" s="430" t="s">
        <v>14069</v>
      </c>
      <c r="BL30" s="430" t="s">
        <v>14048</v>
      </c>
      <c r="BM30" s="430" t="s">
        <v>14019</v>
      </c>
      <c r="BN30" s="430" t="s">
        <v>14062</v>
      </c>
      <c r="BO30" s="430" t="s">
        <v>14032</v>
      </c>
      <c r="BP30" s="430" t="s">
        <v>14076</v>
      </c>
      <c r="BQ30" s="430" t="s">
        <v>14026</v>
      </c>
      <c r="BR30" s="430" t="s">
        <v>14015</v>
      </c>
      <c r="BS30" s="430" t="s">
        <v>14068</v>
      </c>
      <c r="BT30" s="430" t="s">
        <v>14077</v>
      </c>
      <c r="BU30" s="430" t="s">
        <v>14058</v>
      </c>
      <c r="BV30" s="430" t="s">
        <v>14041</v>
      </c>
      <c r="BW30" s="430" t="s">
        <v>14036</v>
      </c>
      <c r="BX30" s="430" t="s">
        <v>14078</v>
      </c>
      <c r="BY30" s="430" t="s">
        <v>14079</v>
      </c>
      <c r="BZ30" s="431" t="s">
        <v>14080</v>
      </c>
    </row>
    <row r="31" spans="2:78" ht="14.25" customHeight="1" x14ac:dyDescent="0.2"/>
    <row r="32" spans="2:78" ht="14.25" customHeight="1" thickBot="1" x14ac:dyDescent="0.25">
      <c r="B32" s="433" t="s">
        <v>14098</v>
      </c>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6" t="s">
        <v>14139</v>
      </c>
      <c r="AB32" s="214" t="s">
        <v>14204</v>
      </c>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6" t="s">
        <v>14139</v>
      </c>
      <c r="BB32" s="214" t="s">
        <v>14205</v>
      </c>
      <c r="BC32" s="215"/>
      <c r="BD32" s="215"/>
      <c r="BE32" s="215"/>
      <c r="BF32" s="215"/>
      <c r="BG32" s="215"/>
      <c r="BH32" s="215"/>
      <c r="BI32" s="215"/>
      <c r="BJ32" s="215"/>
      <c r="BK32" s="215"/>
      <c r="BL32" s="215"/>
      <c r="BM32" s="215"/>
      <c r="BN32" s="215"/>
      <c r="BO32" s="215"/>
      <c r="BP32" s="215"/>
      <c r="BQ32" s="215"/>
      <c r="BR32" s="215"/>
      <c r="BS32" s="215"/>
      <c r="BT32" s="215"/>
      <c r="BU32" s="215"/>
      <c r="BV32" s="215"/>
      <c r="BW32" s="215"/>
      <c r="BX32" s="215"/>
      <c r="BY32" s="215"/>
      <c r="BZ32" s="216" t="s">
        <v>14139</v>
      </c>
    </row>
    <row r="33" spans="2:78" ht="14.25" customHeight="1" thickTop="1" thickBot="1" x14ac:dyDescent="0.25">
      <c r="B33" s="232" t="s">
        <v>14016</v>
      </c>
      <c r="C33" s="233" t="s">
        <v>13263</v>
      </c>
      <c r="D33" s="233" t="s">
        <v>13263</v>
      </c>
      <c r="E33" s="233" t="s">
        <v>13263</v>
      </c>
      <c r="F33" s="233" t="s">
        <v>13263</v>
      </c>
      <c r="G33" s="233" t="s">
        <v>13263</v>
      </c>
      <c r="H33" s="233" t="s">
        <v>13263</v>
      </c>
      <c r="I33" s="233" t="s">
        <v>13263</v>
      </c>
      <c r="J33" s="864" t="s">
        <v>13263</v>
      </c>
      <c r="K33" s="864" t="s">
        <v>13263</v>
      </c>
      <c r="L33" s="864" t="s">
        <v>13263</v>
      </c>
      <c r="M33" s="872" t="s">
        <v>13263</v>
      </c>
      <c r="N33" s="872" t="s">
        <v>13263</v>
      </c>
      <c r="O33" s="866" t="s">
        <v>13263</v>
      </c>
      <c r="P33" s="1042" t="s">
        <v>14099</v>
      </c>
      <c r="Q33" s="929" t="s">
        <v>14099</v>
      </c>
      <c r="R33" s="233" t="s">
        <v>13263</v>
      </c>
      <c r="S33" s="233" t="s">
        <v>13263</v>
      </c>
      <c r="T33" s="233" t="s">
        <v>13263</v>
      </c>
      <c r="U33" s="233" t="s">
        <v>13263</v>
      </c>
      <c r="V33" s="233" t="s">
        <v>13263</v>
      </c>
      <c r="W33" s="233" t="s">
        <v>13263</v>
      </c>
      <c r="X33" s="233" t="s">
        <v>13263</v>
      </c>
      <c r="Y33" s="233" t="s">
        <v>13263</v>
      </c>
      <c r="Z33" s="438" t="s">
        <v>13263</v>
      </c>
      <c r="AB33" s="232" t="s">
        <v>14016</v>
      </c>
      <c r="AC33" s="1054" t="s">
        <v>13263</v>
      </c>
      <c r="AD33" s="1054" t="s">
        <v>13263</v>
      </c>
      <c r="AE33" s="1054" t="s">
        <v>13263</v>
      </c>
      <c r="AF33" s="1054" t="s">
        <v>13263</v>
      </c>
      <c r="AG33" s="1054" t="s">
        <v>13263</v>
      </c>
      <c r="AH33" s="629" t="s">
        <v>13263</v>
      </c>
      <c r="AI33" s="629" t="s">
        <v>13263</v>
      </c>
      <c r="AJ33" s="629" t="s">
        <v>13263</v>
      </c>
      <c r="AK33" s="629" t="s">
        <v>13263</v>
      </c>
      <c r="AL33" s="629" t="s">
        <v>13263</v>
      </c>
      <c r="AM33" s="636" t="s">
        <v>13263</v>
      </c>
      <c r="AN33" s="636" t="s">
        <v>13263</v>
      </c>
      <c r="AO33" s="630" t="s">
        <v>13263</v>
      </c>
      <c r="AP33" s="795">
        <v>0.96105765489333828</v>
      </c>
      <c r="AQ33" s="694">
        <v>0.96105765489333828</v>
      </c>
      <c r="AR33" s="629" t="s">
        <v>13263</v>
      </c>
      <c r="AS33" s="629" t="s">
        <v>13263</v>
      </c>
      <c r="AT33" s="629" t="s">
        <v>13263</v>
      </c>
      <c r="AU33" s="629" t="s">
        <v>13263</v>
      </c>
      <c r="AV33" s="629" t="s">
        <v>13263</v>
      </c>
      <c r="AW33" s="629" t="s">
        <v>13263</v>
      </c>
      <c r="AX33" s="629" t="s">
        <v>13263</v>
      </c>
      <c r="AY33" s="629" t="s">
        <v>13263</v>
      </c>
      <c r="AZ33" s="239" t="s">
        <v>13263</v>
      </c>
      <c r="BB33" s="232" t="s">
        <v>14016</v>
      </c>
      <c r="BC33" s="1054" t="s">
        <v>13263</v>
      </c>
      <c r="BD33" s="1054" t="s">
        <v>13263</v>
      </c>
      <c r="BE33" s="1054" t="s">
        <v>13263</v>
      </c>
      <c r="BF33" s="1054" t="s">
        <v>13263</v>
      </c>
      <c r="BG33" s="1054" t="s">
        <v>13263</v>
      </c>
      <c r="BH33" s="629" t="s">
        <v>13263</v>
      </c>
      <c r="BI33" s="629" t="s">
        <v>13263</v>
      </c>
      <c r="BJ33" s="629" t="s">
        <v>13263</v>
      </c>
      <c r="BK33" s="629" t="s">
        <v>13263</v>
      </c>
      <c r="BL33" s="629" t="s">
        <v>13263</v>
      </c>
      <c r="BM33" s="636" t="s">
        <v>13263</v>
      </c>
      <c r="BN33" s="636" t="s">
        <v>13263</v>
      </c>
      <c r="BO33" s="630" t="s">
        <v>13263</v>
      </c>
      <c r="BP33" s="795">
        <v>0.95052519537099156</v>
      </c>
      <c r="BQ33" s="694">
        <v>0.95052519537099156</v>
      </c>
      <c r="BR33" s="629" t="s">
        <v>13263</v>
      </c>
      <c r="BS33" s="629" t="s">
        <v>13263</v>
      </c>
      <c r="BT33" s="629" t="s">
        <v>13263</v>
      </c>
      <c r="BU33" s="629" t="s">
        <v>13263</v>
      </c>
      <c r="BV33" s="629" t="s">
        <v>13263</v>
      </c>
      <c r="BW33" s="629" t="s">
        <v>13263</v>
      </c>
      <c r="BX33" s="629" t="s">
        <v>13263</v>
      </c>
      <c r="BY33" s="629" t="s">
        <v>13263</v>
      </c>
      <c r="BZ33" s="239" t="s">
        <v>13263</v>
      </c>
    </row>
    <row r="34" spans="2:78" ht="14.25" customHeight="1" thickTop="1" thickBot="1" x14ac:dyDescent="0.25">
      <c r="B34" s="232" t="s">
        <v>14018</v>
      </c>
      <c r="C34" s="233" t="s">
        <v>13263</v>
      </c>
      <c r="D34" s="233"/>
      <c r="E34" s="439"/>
      <c r="F34" s="440" t="s">
        <v>13334</v>
      </c>
      <c r="G34" s="441"/>
      <c r="H34" s="233" t="s">
        <v>13263</v>
      </c>
      <c r="I34" s="233" t="s">
        <v>13263</v>
      </c>
      <c r="J34" s="864" t="s">
        <v>13263</v>
      </c>
      <c r="K34" s="864" t="s">
        <v>13263</v>
      </c>
      <c r="L34" s="877" t="s">
        <v>13263</v>
      </c>
      <c r="M34" s="928" t="s">
        <v>14099</v>
      </c>
      <c r="N34" s="928" t="s">
        <v>14099</v>
      </c>
      <c r="O34" s="928" t="s">
        <v>14099</v>
      </c>
      <c r="P34" s="928" t="s">
        <v>14099</v>
      </c>
      <c r="Q34" s="947" t="s">
        <v>14099</v>
      </c>
      <c r="R34" s="233" t="s">
        <v>13263</v>
      </c>
      <c r="S34" s="233" t="s">
        <v>13263</v>
      </c>
      <c r="T34" s="233" t="s">
        <v>13263</v>
      </c>
      <c r="U34" s="233" t="s">
        <v>13263</v>
      </c>
      <c r="V34" s="233" t="s">
        <v>13263</v>
      </c>
      <c r="W34" s="233" t="s">
        <v>13263</v>
      </c>
      <c r="X34" s="233" t="s">
        <v>13263</v>
      </c>
      <c r="Y34" s="233" t="s">
        <v>13263</v>
      </c>
      <c r="Z34" s="438" t="s">
        <v>13263</v>
      </c>
      <c r="AB34" s="232" t="s">
        <v>14018</v>
      </c>
      <c r="AC34" s="1054" t="s">
        <v>13263</v>
      </c>
      <c r="AD34" s="1054"/>
      <c r="AE34" s="240"/>
      <c r="AF34" s="241" t="s">
        <v>13334</v>
      </c>
      <c r="AG34" s="242"/>
      <c r="AH34" s="629" t="s">
        <v>13263</v>
      </c>
      <c r="AI34" s="629" t="s">
        <v>13263</v>
      </c>
      <c r="AJ34" s="629" t="s">
        <v>13263</v>
      </c>
      <c r="AK34" s="629" t="s">
        <v>13263</v>
      </c>
      <c r="AL34" s="641" t="s">
        <v>13263</v>
      </c>
      <c r="AM34" s="693">
        <v>0.96105765489333828</v>
      </c>
      <c r="AN34" s="693">
        <v>0.96105765489333828</v>
      </c>
      <c r="AO34" s="693">
        <v>0.96105765489333828</v>
      </c>
      <c r="AP34" s="693">
        <v>0.96105765489333828</v>
      </c>
      <c r="AQ34" s="792">
        <v>0.96105765489333828</v>
      </c>
      <c r="AR34" s="629" t="s">
        <v>13263</v>
      </c>
      <c r="AS34" s="629" t="s">
        <v>13263</v>
      </c>
      <c r="AT34" s="629" t="s">
        <v>13263</v>
      </c>
      <c r="AU34" s="629" t="s">
        <v>13263</v>
      </c>
      <c r="AV34" s="629" t="s">
        <v>13263</v>
      </c>
      <c r="AW34" s="629" t="s">
        <v>13263</v>
      </c>
      <c r="AX34" s="629" t="s">
        <v>13263</v>
      </c>
      <c r="AY34" s="629" t="s">
        <v>13263</v>
      </c>
      <c r="AZ34" s="239" t="s">
        <v>13263</v>
      </c>
      <c r="BB34" s="232" t="s">
        <v>14018</v>
      </c>
      <c r="BC34" s="1054" t="s">
        <v>13263</v>
      </c>
      <c r="BD34" s="1054"/>
      <c r="BE34" s="240"/>
      <c r="BF34" s="241" t="s">
        <v>13334</v>
      </c>
      <c r="BG34" s="242"/>
      <c r="BH34" s="629" t="s">
        <v>13263</v>
      </c>
      <c r="BI34" s="629" t="s">
        <v>13263</v>
      </c>
      <c r="BJ34" s="629" t="s">
        <v>13263</v>
      </c>
      <c r="BK34" s="629" t="s">
        <v>13263</v>
      </c>
      <c r="BL34" s="641" t="s">
        <v>13263</v>
      </c>
      <c r="BM34" s="693">
        <v>0.95052519537099156</v>
      </c>
      <c r="BN34" s="693">
        <v>0.95052519537099156</v>
      </c>
      <c r="BO34" s="693">
        <v>0.95052519537099156</v>
      </c>
      <c r="BP34" s="693">
        <v>0.95052519537099156</v>
      </c>
      <c r="BQ34" s="792">
        <v>0.95052519537099156</v>
      </c>
      <c r="BR34" s="629" t="s">
        <v>13263</v>
      </c>
      <c r="BS34" s="629" t="s">
        <v>13263</v>
      </c>
      <c r="BT34" s="629" t="s">
        <v>13263</v>
      </c>
      <c r="BU34" s="629" t="s">
        <v>13263</v>
      </c>
      <c r="BV34" s="629" t="s">
        <v>13263</v>
      </c>
      <c r="BW34" s="629" t="s">
        <v>13263</v>
      </c>
      <c r="BX34" s="629" t="s">
        <v>13263</v>
      </c>
      <c r="BY34" s="629" t="s">
        <v>13263</v>
      </c>
      <c r="BZ34" s="239" t="s">
        <v>13263</v>
      </c>
    </row>
    <row r="35" spans="2:78" ht="14.25" customHeight="1" thickTop="1" thickBot="1" x14ac:dyDescent="0.25">
      <c r="B35" s="232" t="s">
        <v>14023</v>
      </c>
      <c r="C35" s="233" t="s">
        <v>13263</v>
      </c>
      <c r="D35" s="233"/>
      <c r="E35" s="445"/>
      <c r="F35" s="446" t="s">
        <v>14024</v>
      </c>
      <c r="G35" s="447"/>
      <c r="H35" s="233" t="s">
        <v>13263</v>
      </c>
      <c r="I35" s="233" t="s">
        <v>13263</v>
      </c>
      <c r="J35" s="864" t="s">
        <v>13263</v>
      </c>
      <c r="K35" s="864" t="s">
        <v>13263</v>
      </c>
      <c r="L35" s="866" t="s">
        <v>13263</v>
      </c>
      <c r="M35" s="1043" t="s">
        <v>14099</v>
      </c>
      <c r="N35" s="928" t="s">
        <v>14099</v>
      </c>
      <c r="O35" s="928" t="s">
        <v>14099</v>
      </c>
      <c r="P35" s="928" t="s">
        <v>14099</v>
      </c>
      <c r="Q35" s="947" t="s">
        <v>14099</v>
      </c>
      <c r="R35" s="233" t="s">
        <v>13263</v>
      </c>
      <c r="S35" s="233" t="s">
        <v>13263</v>
      </c>
      <c r="T35" s="233" t="s">
        <v>13263</v>
      </c>
      <c r="U35" s="233" t="s">
        <v>13263</v>
      </c>
      <c r="V35" s="233" t="s">
        <v>13263</v>
      </c>
      <c r="W35" s="233" t="s">
        <v>13263</v>
      </c>
      <c r="X35" s="233" t="s">
        <v>13263</v>
      </c>
      <c r="Y35" s="233" t="s">
        <v>13263</v>
      </c>
      <c r="Z35" s="438" t="s">
        <v>13263</v>
      </c>
      <c r="AB35" s="232" t="s">
        <v>14023</v>
      </c>
      <c r="AC35" s="1054" t="s">
        <v>13263</v>
      </c>
      <c r="AD35" s="1054"/>
      <c r="AE35" s="246"/>
      <c r="AF35" s="247" t="s">
        <v>14024</v>
      </c>
      <c r="AG35" s="248"/>
      <c r="AH35" s="629" t="s">
        <v>13263</v>
      </c>
      <c r="AI35" s="629" t="s">
        <v>13263</v>
      </c>
      <c r="AJ35" s="629" t="s">
        <v>13263</v>
      </c>
      <c r="AK35" s="629" t="s">
        <v>13263</v>
      </c>
      <c r="AL35" s="630" t="s">
        <v>13263</v>
      </c>
      <c r="AM35" s="793">
        <v>0.96105765489333828</v>
      </c>
      <c r="AN35" s="693">
        <v>0.96105765489333828</v>
      </c>
      <c r="AO35" s="693">
        <v>0.96105765489333828</v>
      </c>
      <c r="AP35" s="693">
        <v>0.96105765489333828</v>
      </c>
      <c r="AQ35" s="792">
        <v>0.96105765489333828</v>
      </c>
      <c r="AR35" s="629" t="s">
        <v>13263</v>
      </c>
      <c r="AS35" s="629" t="s">
        <v>13263</v>
      </c>
      <c r="AT35" s="629" t="s">
        <v>13263</v>
      </c>
      <c r="AU35" s="629" t="s">
        <v>13263</v>
      </c>
      <c r="AV35" s="629" t="s">
        <v>13263</v>
      </c>
      <c r="AW35" s="629" t="s">
        <v>13263</v>
      </c>
      <c r="AX35" s="629" t="s">
        <v>13263</v>
      </c>
      <c r="AY35" s="629" t="s">
        <v>13263</v>
      </c>
      <c r="AZ35" s="239" t="s">
        <v>13263</v>
      </c>
      <c r="BB35" s="232" t="s">
        <v>14023</v>
      </c>
      <c r="BC35" s="1054" t="s">
        <v>13263</v>
      </c>
      <c r="BD35" s="1054"/>
      <c r="BE35" s="246"/>
      <c r="BF35" s="247" t="s">
        <v>14024</v>
      </c>
      <c r="BG35" s="248"/>
      <c r="BH35" s="629" t="s">
        <v>13263</v>
      </c>
      <c r="BI35" s="629" t="s">
        <v>13263</v>
      </c>
      <c r="BJ35" s="629" t="s">
        <v>13263</v>
      </c>
      <c r="BK35" s="629" t="s">
        <v>13263</v>
      </c>
      <c r="BL35" s="630" t="s">
        <v>13263</v>
      </c>
      <c r="BM35" s="793">
        <v>0.95052519537099156</v>
      </c>
      <c r="BN35" s="693">
        <v>0.95052519537099156</v>
      </c>
      <c r="BO35" s="693">
        <v>0.95052519537099156</v>
      </c>
      <c r="BP35" s="693">
        <v>0.95052519537099156</v>
      </c>
      <c r="BQ35" s="792">
        <v>0.95052519537099156</v>
      </c>
      <c r="BR35" s="629" t="s">
        <v>13263</v>
      </c>
      <c r="BS35" s="629" t="s">
        <v>13263</v>
      </c>
      <c r="BT35" s="629" t="s">
        <v>13263</v>
      </c>
      <c r="BU35" s="629" t="s">
        <v>13263</v>
      </c>
      <c r="BV35" s="629" t="s">
        <v>13263</v>
      </c>
      <c r="BW35" s="629" t="s">
        <v>13263</v>
      </c>
      <c r="BX35" s="629" t="s">
        <v>13263</v>
      </c>
      <c r="BY35" s="629" t="s">
        <v>13263</v>
      </c>
      <c r="BZ35" s="239" t="s">
        <v>13263</v>
      </c>
    </row>
    <row r="36" spans="2:78" ht="14.25" customHeight="1" thickTop="1" thickBot="1" x14ac:dyDescent="0.25">
      <c r="B36" s="232" t="s">
        <v>14027</v>
      </c>
      <c r="C36" s="233" t="s">
        <v>13263</v>
      </c>
      <c r="D36" s="233"/>
      <c r="E36" s="449"/>
      <c r="F36" s="450" t="s">
        <v>14028</v>
      </c>
      <c r="G36" s="451"/>
      <c r="H36" s="233" t="s">
        <v>13263</v>
      </c>
      <c r="I36" s="233" t="s">
        <v>13263</v>
      </c>
      <c r="J36" s="864" t="s">
        <v>13263</v>
      </c>
      <c r="K36" s="866" t="s">
        <v>13263</v>
      </c>
      <c r="L36" s="867" t="s">
        <v>14100</v>
      </c>
      <c r="M36" s="873" t="s">
        <v>14100</v>
      </c>
      <c r="N36" s="1044" t="s">
        <v>14099</v>
      </c>
      <c r="O36" s="1045" t="s">
        <v>14099</v>
      </c>
      <c r="P36" s="1045" t="s">
        <v>14099</v>
      </c>
      <c r="Q36" s="1046" t="s">
        <v>14099</v>
      </c>
      <c r="R36" s="233" t="s">
        <v>13263</v>
      </c>
      <c r="S36" s="233" t="s">
        <v>13263</v>
      </c>
      <c r="T36" s="233" t="s">
        <v>13263</v>
      </c>
      <c r="U36" s="233" t="s">
        <v>13263</v>
      </c>
      <c r="V36" s="233" t="s">
        <v>13263</v>
      </c>
      <c r="W36" s="233" t="s">
        <v>13263</v>
      </c>
      <c r="X36" s="233" t="s">
        <v>13263</v>
      </c>
      <c r="Y36" s="233" t="s">
        <v>13263</v>
      </c>
      <c r="Z36" s="438" t="s">
        <v>13263</v>
      </c>
      <c r="AB36" s="232" t="s">
        <v>14027</v>
      </c>
      <c r="AC36" s="1054" t="s">
        <v>13263</v>
      </c>
      <c r="AD36" s="1054"/>
      <c r="AE36" s="250"/>
      <c r="AF36" s="251" t="s">
        <v>14028</v>
      </c>
      <c r="AG36" s="252"/>
      <c r="AH36" s="629" t="s">
        <v>13263</v>
      </c>
      <c r="AI36" s="629" t="s">
        <v>13263</v>
      </c>
      <c r="AJ36" s="629" t="s">
        <v>13263</v>
      </c>
      <c r="AK36" s="630" t="s">
        <v>13263</v>
      </c>
      <c r="AL36" s="631">
        <v>0.96024774067543872</v>
      </c>
      <c r="AM36" s="637">
        <v>0.96024774067543872</v>
      </c>
      <c r="AN36" s="794">
        <v>0.96105765489333828</v>
      </c>
      <c r="AO36" s="711">
        <v>0.96105765489333828</v>
      </c>
      <c r="AP36" s="711">
        <v>0.96105765489333828</v>
      </c>
      <c r="AQ36" s="712">
        <v>0.96105765489333828</v>
      </c>
      <c r="AR36" s="629" t="s">
        <v>13263</v>
      </c>
      <c r="AS36" s="629" t="s">
        <v>13263</v>
      </c>
      <c r="AT36" s="629" t="s">
        <v>13263</v>
      </c>
      <c r="AU36" s="629" t="s">
        <v>13263</v>
      </c>
      <c r="AV36" s="629" t="s">
        <v>13263</v>
      </c>
      <c r="AW36" s="629" t="s">
        <v>13263</v>
      </c>
      <c r="AX36" s="629" t="s">
        <v>13263</v>
      </c>
      <c r="AY36" s="629" t="s">
        <v>13263</v>
      </c>
      <c r="AZ36" s="239" t="s">
        <v>13263</v>
      </c>
      <c r="BB36" s="232" t="s">
        <v>14027</v>
      </c>
      <c r="BC36" s="1054" t="s">
        <v>13263</v>
      </c>
      <c r="BD36" s="1054"/>
      <c r="BE36" s="250"/>
      <c r="BF36" s="251" t="s">
        <v>14028</v>
      </c>
      <c r="BG36" s="252"/>
      <c r="BH36" s="629" t="s">
        <v>13263</v>
      </c>
      <c r="BI36" s="629" t="s">
        <v>13263</v>
      </c>
      <c r="BJ36" s="629" t="s">
        <v>13263</v>
      </c>
      <c r="BK36" s="630" t="s">
        <v>13263</v>
      </c>
      <c r="BL36" s="631">
        <v>0.9495527996963451</v>
      </c>
      <c r="BM36" s="637">
        <v>0.9495527996963451</v>
      </c>
      <c r="BN36" s="794">
        <v>0.95052519537099156</v>
      </c>
      <c r="BO36" s="711">
        <v>0.95052519537099156</v>
      </c>
      <c r="BP36" s="711">
        <v>0.95052519537099156</v>
      </c>
      <c r="BQ36" s="712">
        <v>0.95052519537099156</v>
      </c>
      <c r="BR36" s="629" t="s">
        <v>13263</v>
      </c>
      <c r="BS36" s="629" t="s">
        <v>13263</v>
      </c>
      <c r="BT36" s="629" t="s">
        <v>13263</v>
      </c>
      <c r="BU36" s="629" t="s">
        <v>13263</v>
      </c>
      <c r="BV36" s="629" t="s">
        <v>13263</v>
      </c>
      <c r="BW36" s="629" t="s">
        <v>13263</v>
      </c>
      <c r="BX36" s="629" t="s">
        <v>13263</v>
      </c>
      <c r="BY36" s="629" t="s">
        <v>13263</v>
      </c>
      <c r="BZ36" s="239" t="s">
        <v>13263</v>
      </c>
    </row>
    <row r="37" spans="2:78" ht="14.25" customHeight="1" thickTop="1" thickBot="1" x14ac:dyDescent="0.25">
      <c r="B37" s="232" t="s">
        <v>14033</v>
      </c>
      <c r="C37" s="233" t="s">
        <v>13263</v>
      </c>
      <c r="D37" s="233" t="s">
        <v>13263</v>
      </c>
      <c r="E37" s="234" t="s">
        <v>13263</v>
      </c>
      <c r="F37" s="234" t="s">
        <v>13263</v>
      </c>
      <c r="G37" s="234" t="s">
        <v>13263</v>
      </c>
      <c r="H37" s="233" t="s">
        <v>13263</v>
      </c>
      <c r="I37" s="233" t="s">
        <v>13263</v>
      </c>
      <c r="J37" s="866" t="s">
        <v>13263</v>
      </c>
      <c r="K37" s="867" t="s">
        <v>14100</v>
      </c>
      <c r="L37" s="867" t="s">
        <v>14100</v>
      </c>
      <c r="M37" s="868" t="s">
        <v>14100</v>
      </c>
      <c r="N37" s="869" t="s">
        <v>14102</v>
      </c>
      <c r="O37" s="870" t="s">
        <v>14102</v>
      </c>
      <c r="P37" s="870" t="s">
        <v>14102</v>
      </c>
      <c r="Q37" s="871" t="s">
        <v>14102</v>
      </c>
      <c r="R37" s="233" t="s">
        <v>13263</v>
      </c>
      <c r="S37" s="233" t="s">
        <v>13263</v>
      </c>
      <c r="T37" s="233" t="s">
        <v>13263</v>
      </c>
      <c r="U37" s="233" t="s">
        <v>13263</v>
      </c>
      <c r="V37" s="233" t="s">
        <v>13263</v>
      </c>
      <c r="W37" s="233" t="s">
        <v>13263</v>
      </c>
      <c r="X37" s="233" t="s">
        <v>13263</v>
      </c>
      <c r="Y37" s="233" t="s">
        <v>13263</v>
      </c>
      <c r="Z37" s="438" t="s">
        <v>13263</v>
      </c>
      <c r="AB37" s="232" t="s">
        <v>14033</v>
      </c>
      <c r="AC37" s="629" t="s">
        <v>13263</v>
      </c>
      <c r="AD37" s="629" t="s">
        <v>13263</v>
      </c>
      <c r="AE37" s="629" t="s">
        <v>13263</v>
      </c>
      <c r="AF37" s="629" t="s">
        <v>13263</v>
      </c>
      <c r="AG37" s="629" t="s">
        <v>13263</v>
      </c>
      <c r="AH37" s="629" t="s">
        <v>13263</v>
      </c>
      <c r="AI37" s="629" t="s">
        <v>13263</v>
      </c>
      <c r="AJ37" s="630" t="s">
        <v>13263</v>
      </c>
      <c r="AK37" s="631">
        <v>0.96024774067543872</v>
      </c>
      <c r="AL37" s="631">
        <v>0.96024774067543872</v>
      </c>
      <c r="AM37" s="632">
        <v>0.96024774067543872</v>
      </c>
      <c r="AN37" s="633">
        <v>0.96206432369649164</v>
      </c>
      <c r="AO37" s="634">
        <v>0.96206432369649164</v>
      </c>
      <c r="AP37" s="634">
        <v>0.96206432369649164</v>
      </c>
      <c r="AQ37" s="635">
        <v>0.96206432369649164</v>
      </c>
      <c r="AR37" s="629" t="s">
        <v>13263</v>
      </c>
      <c r="AS37" s="629" t="s">
        <v>13263</v>
      </c>
      <c r="AT37" s="629" t="s">
        <v>13263</v>
      </c>
      <c r="AU37" s="629" t="s">
        <v>13263</v>
      </c>
      <c r="AV37" s="629" t="s">
        <v>13263</v>
      </c>
      <c r="AW37" s="629" t="s">
        <v>13263</v>
      </c>
      <c r="AX37" s="629" t="s">
        <v>13263</v>
      </c>
      <c r="AY37" s="629" t="s">
        <v>13263</v>
      </c>
      <c r="AZ37" s="239" t="s">
        <v>13263</v>
      </c>
      <c r="BB37" s="232" t="s">
        <v>14033</v>
      </c>
      <c r="BC37" s="629" t="s">
        <v>13263</v>
      </c>
      <c r="BD37" s="629" t="s">
        <v>13263</v>
      </c>
      <c r="BE37" s="629" t="s">
        <v>13263</v>
      </c>
      <c r="BF37" s="629" t="s">
        <v>13263</v>
      </c>
      <c r="BG37" s="629" t="s">
        <v>13263</v>
      </c>
      <c r="BH37" s="629" t="s">
        <v>13263</v>
      </c>
      <c r="BI37" s="629" t="s">
        <v>13263</v>
      </c>
      <c r="BJ37" s="630" t="s">
        <v>13263</v>
      </c>
      <c r="BK37" s="631">
        <v>0.9495527996963451</v>
      </c>
      <c r="BL37" s="631">
        <v>0.9495527996963451</v>
      </c>
      <c r="BM37" s="632">
        <v>0.9495527996963451</v>
      </c>
      <c r="BN37" s="633">
        <v>0.9506676800530548</v>
      </c>
      <c r="BO37" s="634">
        <v>0.9506676800530548</v>
      </c>
      <c r="BP37" s="634">
        <v>0.9506676800530548</v>
      </c>
      <c r="BQ37" s="635">
        <v>0.9506676800530548</v>
      </c>
      <c r="BR37" s="629" t="s">
        <v>13263</v>
      </c>
      <c r="BS37" s="629" t="s">
        <v>13263</v>
      </c>
      <c r="BT37" s="629" t="s">
        <v>13263</v>
      </c>
      <c r="BU37" s="629" t="s">
        <v>13263</v>
      </c>
      <c r="BV37" s="629" t="s">
        <v>13263</v>
      </c>
      <c r="BW37" s="629" t="s">
        <v>13263</v>
      </c>
      <c r="BX37" s="629" t="s">
        <v>13263</v>
      </c>
      <c r="BY37" s="629" t="s">
        <v>13263</v>
      </c>
      <c r="BZ37" s="239" t="s">
        <v>13263</v>
      </c>
    </row>
    <row r="38" spans="2:78" ht="14.25" customHeight="1" thickTop="1" thickBot="1" x14ac:dyDescent="0.25">
      <c r="B38" s="232" t="s">
        <v>14037</v>
      </c>
      <c r="C38" s="233" t="s">
        <v>13263</v>
      </c>
      <c r="D38" s="233" t="s">
        <v>13263</v>
      </c>
      <c r="E38" s="233" t="s">
        <v>13263</v>
      </c>
      <c r="F38" s="233" t="s">
        <v>13263</v>
      </c>
      <c r="G38" s="233" t="s">
        <v>13263</v>
      </c>
      <c r="H38" s="434" t="s">
        <v>13263</v>
      </c>
      <c r="I38" s="435" t="s">
        <v>13263</v>
      </c>
      <c r="J38" s="867" t="s">
        <v>14100</v>
      </c>
      <c r="K38" s="867" t="s">
        <v>14100</v>
      </c>
      <c r="L38" s="873" t="s">
        <v>14100</v>
      </c>
      <c r="M38" s="874" t="s">
        <v>14103</v>
      </c>
      <c r="N38" s="875" t="s">
        <v>14103</v>
      </c>
      <c r="O38" s="870" t="s">
        <v>14102</v>
      </c>
      <c r="P38" s="870" t="s">
        <v>14102</v>
      </c>
      <c r="Q38" s="871" t="s">
        <v>14102</v>
      </c>
      <c r="R38" s="463" t="s">
        <v>13263</v>
      </c>
      <c r="S38" s="233" t="s">
        <v>13263</v>
      </c>
      <c r="T38" s="233" t="s">
        <v>13263</v>
      </c>
      <c r="U38" s="233" t="s">
        <v>13263</v>
      </c>
      <c r="V38" s="233" t="s">
        <v>13263</v>
      </c>
      <c r="W38" s="233" t="s">
        <v>13263</v>
      </c>
      <c r="X38" s="233" t="s">
        <v>13263</v>
      </c>
      <c r="Y38" s="233" t="s">
        <v>13263</v>
      </c>
      <c r="Z38" s="438" t="s">
        <v>13263</v>
      </c>
      <c r="AB38" s="232" t="s">
        <v>14037</v>
      </c>
      <c r="AC38" s="629" t="s">
        <v>13263</v>
      </c>
      <c r="AD38" s="629" t="s">
        <v>13263</v>
      </c>
      <c r="AE38" s="629" t="s">
        <v>13263</v>
      </c>
      <c r="AF38" s="629" t="s">
        <v>13263</v>
      </c>
      <c r="AG38" s="629" t="s">
        <v>13263</v>
      </c>
      <c r="AH38" s="636" t="s">
        <v>13263</v>
      </c>
      <c r="AI38" s="630" t="s">
        <v>13263</v>
      </c>
      <c r="AJ38" s="631">
        <v>0.96024774067543872</v>
      </c>
      <c r="AK38" s="631">
        <v>0.96024774067543872</v>
      </c>
      <c r="AL38" s="637">
        <v>0.96024774067543872</v>
      </c>
      <c r="AM38" s="638">
        <v>0.96468074657429881</v>
      </c>
      <c r="AN38" s="639">
        <v>0.96468074657429881</v>
      </c>
      <c r="AO38" s="634">
        <v>0.96206432369649164</v>
      </c>
      <c r="AP38" s="634">
        <v>0.96206432369649164</v>
      </c>
      <c r="AQ38" s="635">
        <v>0.96206432369649164</v>
      </c>
      <c r="AR38" s="640" t="s">
        <v>13263</v>
      </c>
      <c r="AS38" s="629" t="s">
        <v>13263</v>
      </c>
      <c r="AT38" s="629" t="s">
        <v>13263</v>
      </c>
      <c r="AU38" s="629" t="s">
        <v>13263</v>
      </c>
      <c r="AV38" s="629" t="s">
        <v>13263</v>
      </c>
      <c r="AW38" s="629" t="s">
        <v>13263</v>
      </c>
      <c r="AX38" s="629" t="s">
        <v>13263</v>
      </c>
      <c r="AY38" s="629" t="s">
        <v>13263</v>
      </c>
      <c r="AZ38" s="239" t="s">
        <v>13263</v>
      </c>
      <c r="BB38" s="232" t="s">
        <v>14037</v>
      </c>
      <c r="BC38" s="629" t="s">
        <v>13263</v>
      </c>
      <c r="BD38" s="629" t="s">
        <v>13263</v>
      </c>
      <c r="BE38" s="629" t="s">
        <v>13263</v>
      </c>
      <c r="BF38" s="629" t="s">
        <v>13263</v>
      </c>
      <c r="BG38" s="629" t="s">
        <v>13263</v>
      </c>
      <c r="BH38" s="636" t="s">
        <v>13263</v>
      </c>
      <c r="BI38" s="630" t="s">
        <v>13263</v>
      </c>
      <c r="BJ38" s="631">
        <v>0.9495527996963451</v>
      </c>
      <c r="BK38" s="631">
        <v>0.9495527996963451</v>
      </c>
      <c r="BL38" s="637">
        <v>0.9495527996963451</v>
      </c>
      <c r="BM38" s="638">
        <v>0.95874813694872285</v>
      </c>
      <c r="BN38" s="639">
        <v>0.95874813694872285</v>
      </c>
      <c r="BO38" s="634">
        <v>0.9506676800530548</v>
      </c>
      <c r="BP38" s="634">
        <v>0.9506676800530548</v>
      </c>
      <c r="BQ38" s="635">
        <v>0.9506676800530548</v>
      </c>
      <c r="BR38" s="640" t="s">
        <v>13263</v>
      </c>
      <c r="BS38" s="629" t="s">
        <v>13263</v>
      </c>
      <c r="BT38" s="629" t="s">
        <v>13263</v>
      </c>
      <c r="BU38" s="629" t="s">
        <v>13263</v>
      </c>
      <c r="BV38" s="629" t="s">
        <v>13263</v>
      </c>
      <c r="BW38" s="629" t="s">
        <v>13263</v>
      </c>
      <c r="BX38" s="629" t="s">
        <v>13263</v>
      </c>
      <c r="BY38" s="629" t="s">
        <v>13263</v>
      </c>
      <c r="BZ38" s="239" t="s">
        <v>13263</v>
      </c>
    </row>
    <row r="39" spans="2:78" ht="14.25" customHeight="1" thickTop="1" thickBot="1" x14ac:dyDescent="0.25">
      <c r="B39" s="232" t="s">
        <v>14042</v>
      </c>
      <c r="C39" s="233" t="s">
        <v>13263</v>
      </c>
      <c r="D39" s="864" t="s">
        <v>13263</v>
      </c>
      <c r="E39" s="864" t="s">
        <v>13263</v>
      </c>
      <c r="F39" s="864" t="s">
        <v>13263</v>
      </c>
      <c r="G39" s="877" t="s">
        <v>13263</v>
      </c>
      <c r="H39" s="867" t="s">
        <v>14100</v>
      </c>
      <c r="I39" s="867" t="s">
        <v>14100</v>
      </c>
      <c r="J39" s="867" t="s">
        <v>14100</v>
      </c>
      <c r="K39" s="878" t="s">
        <v>14100</v>
      </c>
      <c r="L39" s="879" t="s">
        <v>14100</v>
      </c>
      <c r="M39" s="874" t="s">
        <v>14103</v>
      </c>
      <c r="N39" s="875" t="s">
        <v>14103</v>
      </c>
      <c r="O39" s="880" t="s">
        <v>14102</v>
      </c>
      <c r="P39" s="881" t="s">
        <v>14102</v>
      </c>
      <c r="Q39" s="881" t="s">
        <v>14102</v>
      </c>
      <c r="R39" s="882" t="s">
        <v>14102</v>
      </c>
      <c r="S39" s="864" t="s">
        <v>13263</v>
      </c>
      <c r="T39" s="864" t="s">
        <v>13263</v>
      </c>
      <c r="U39" s="864" t="s">
        <v>13263</v>
      </c>
      <c r="V39" s="864" t="s">
        <v>13263</v>
      </c>
      <c r="W39" s="864" t="s">
        <v>13263</v>
      </c>
      <c r="X39" s="864" t="s">
        <v>13263</v>
      </c>
      <c r="Y39" s="233" t="s">
        <v>13263</v>
      </c>
      <c r="Z39" s="438" t="s">
        <v>13263</v>
      </c>
      <c r="AB39" s="232" t="s">
        <v>14042</v>
      </c>
      <c r="AC39" s="629" t="s">
        <v>13263</v>
      </c>
      <c r="AD39" s="629" t="s">
        <v>13263</v>
      </c>
      <c r="AE39" s="629" t="s">
        <v>13263</v>
      </c>
      <c r="AF39" s="629" t="s">
        <v>13263</v>
      </c>
      <c r="AG39" s="641" t="s">
        <v>13263</v>
      </c>
      <c r="AH39" s="631">
        <v>0.96024774067543872</v>
      </c>
      <c r="AI39" s="631">
        <v>0.96024774067543872</v>
      </c>
      <c r="AJ39" s="631">
        <v>0.96024774067543872</v>
      </c>
      <c r="AK39" s="642">
        <v>0.96024774067543872</v>
      </c>
      <c r="AL39" s="643">
        <v>0.96024774067543872</v>
      </c>
      <c r="AM39" s="638">
        <v>0.96468074657429881</v>
      </c>
      <c r="AN39" s="639">
        <v>0.96468074657429881</v>
      </c>
      <c r="AO39" s="644">
        <v>0.96206432369649164</v>
      </c>
      <c r="AP39" s="645">
        <v>0.96206432369649164</v>
      </c>
      <c r="AQ39" s="645">
        <v>0.96206432369649164</v>
      </c>
      <c r="AR39" s="646">
        <v>0.96206432369649164</v>
      </c>
      <c r="AS39" s="629" t="s">
        <v>13263</v>
      </c>
      <c r="AT39" s="629" t="s">
        <v>13263</v>
      </c>
      <c r="AU39" s="629" t="s">
        <v>13263</v>
      </c>
      <c r="AV39" s="629" t="s">
        <v>13263</v>
      </c>
      <c r="AW39" s="629" t="s">
        <v>13263</v>
      </c>
      <c r="AX39" s="629" t="s">
        <v>13263</v>
      </c>
      <c r="AY39" s="629" t="s">
        <v>13263</v>
      </c>
      <c r="AZ39" s="239" t="s">
        <v>13263</v>
      </c>
      <c r="BB39" s="232" t="s">
        <v>14042</v>
      </c>
      <c r="BC39" s="629" t="s">
        <v>13263</v>
      </c>
      <c r="BD39" s="629" t="s">
        <v>13263</v>
      </c>
      <c r="BE39" s="629" t="s">
        <v>13263</v>
      </c>
      <c r="BF39" s="629" t="s">
        <v>13263</v>
      </c>
      <c r="BG39" s="641" t="s">
        <v>13263</v>
      </c>
      <c r="BH39" s="631">
        <v>0.9495527996963451</v>
      </c>
      <c r="BI39" s="631">
        <v>0.9495527996963451</v>
      </c>
      <c r="BJ39" s="631">
        <v>0.9495527996963451</v>
      </c>
      <c r="BK39" s="642">
        <v>0.9495527996963451</v>
      </c>
      <c r="BL39" s="643">
        <v>0.9495527996963451</v>
      </c>
      <c r="BM39" s="638">
        <v>0.95874813694872285</v>
      </c>
      <c r="BN39" s="639">
        <v>0.95874813694872285</v>
      </c>
      <c r="BO39" s="644">
        <v>0.9506676800530548</v>
      </c>
      <c r="BP39" s="645">
        <v>0.9506676800530548</v>
      </c>
      <c r="BQ39" s="645">
        <v>0.9506676800530548</v>
      </c>
      <c r="BR39" s="646">
        <v>0.9506676800530548</v>
      </c>
      <c r="BS39" s="629" t="s">
        <v>13263</v>
      </c>
      <c r="BT39" s="629" t="s">
        <v>13263</v>
      </c>
      <c r="BU39" s="629" t="s">
        <v>13263</v>
      </c>
      <c r="BV39" s="629" t="s">
        <v>13263</v>
      </c>
      <c r="BW39" s="629" t="s">
        <v>13263</v>
      </c>
      <c r="BX39" s="629" t="s">
        <v>13263</v>
      </c>
      <c r="BY39" s="629" t="s">
        <v>13263</v>
      </c>
      <c r="BZ39" s="239" t="s">
        <v>13263</v>
      </c>
    </row>
    <row r="40" spans="2:78" ht="14.25" customHeight="1" thickTop="1" thickBot="1" x14ac:dyDescent="0.25">
      <c r="B40" s="232" t="s">
        <v>14044</v>
      </c>
      <c r="C40" s="233" t="s">
        <v>13263</v>
      </c>
      <c r="D40" s="864" t="s">
        <v>13263</v>
      </c>
      <c r="E40" s="864" t="s">
        <v>13263</v>
      </c>
      <c r="F40" s="864" t="s">
        <v>13263</v>
      </c>
      <c r="G40" s="877" t="s">
        <v>13263</v>
      </c>
      <c r="H40" s="867" t="s">
        <v>14100</v>
      </c>
      <c r="I40" s="878" t="s">
        <v>14100</v>
      </c>
      <c r="J40" s="883" t="s">
        <v>14104</v>
      </c>
      <c r="K40" s="884" t="s">
        <v>14104</v>
      </c>
      <c r="L40" s="885" t="s">
        <v>14104</v>
      </c>
      <c r="M40" s="886" t="s">
        <v>14103</v>
      </c>
      <c r="N40" s="887" t="s">
        <v>14103</v>
      </c>
      <c r="O40" s="888" t="s">
        <v>14105</v>
      </c>
      <c r="P40" s="889" t="s">
        <v>14105</v>
      </c>
      <c r="Q40" s="890" t="s">
        <v>14105</v>
      </c>
      <c r="R40" s="891" t="s">
        <v>13389</v>
      </c>
      <c r="S40" s="876" t="s">
        <v>13263</v>
      </c>
      <c r="T40" s="864" t="s">
        <v>13263</v>
      </c>
      <c r="U40" s="864" t="s">
        <v>13263</v>
      </c>
      <c r="V40" s="864" t="s">
        <v>13263</v>
      </c>
      <c r="W40" s="864" t="s">
        <v>13263</v>
      </c>
      <c r="X40" s="864" t="s">
        <v>13263</v>
      </c>
      <c r="Y40" s="233" t="s">
        <v>13263</v>
      </c>
      <c r="Z40" s="438" t="s">
        <v>13263</v>
      </c>
      <c r="AB40" s="232" t="s">
        <v>14044</v>
      </c>
      <c r="AC40" s="629" t="s">
        <v>13263</v>
      </c>
      <c r="AD40" s="629" t="s">
        <v>13263</v>
      </c>
      <c r="AE40" s="629" t="s">
        <v>13263</v>
      </c>
      <c r="AF40" s="629" t="s">
        <v>13263</v>
      </c>
      <c r="AG40" s="641" t="s">
        <v>13263</v>
      </c>
      <c r="AH40" s="631">
        <v>0.96024774067543872</v>
      </c>
      <c r="AI40" s="642">
        <v>0.96024774067543872</v>
      </c>
      <c r="AJ40" s="647">
        <v>0.97762407525489903</v>
      </c>
      <c r="AK40" s="648">
        <v>0.97762407525489903</v>
      </c>
      <c r="AL40" s="649">
        <v>0.97762407525489903</v>
      </c>
      <c r="AM40" s="650">
        <v>0.96468074657429881</v>
      </c>
      <c r="AN40" s="651">
        <v>0.96468074657429881</v>
      </c>
      <c r="AO40" s="652">
        <v>0.96117133026755219</v>
      </c>
      <c r="AP40" s="653">
        <v>0.96117133026755219</v>
      </c>
      <c r="AQ40" s="654">
        <v>0.96117133026755219</v>
      </c>
      <c r="AR40" s="655">
        <v>0.95726056788736957</v>
      </c>
      <c r="AS40" s="640" t="s">
        <v>13263</v>
      </c>
      <c r="AT40" s="629" t="s">
        <v>13263</v>
      </c>
      <c r="AU40" s="629" t="s">
        <v>13263</v>
      </c>
      <c r="AV40" s="629" t="s">
        <v>13263</v>
      </c>
      <c r="AW40" s="629" t="s">
        <v>13263</v>
      </c>
      <c r="AX40" s="629" t="s">
        <v>13263</v>
      </c>
      <c r="AY40" s="629" t="s">
        <v>13263</v>
      </c>
      <c r="AZ40" s="239" t="s">
        <v>13263</v>
      </c>
      <c r="BB40" s="232" t="s">
        <v>14044</v>
      </c>
      <c r="BC40" s="629" t="s">
        <v>13263</v>
      </c>
      <c r="BD40" s="629" t="s">
        <v>13263</v>
      </c>
      <c r="BE40" s="629" t="s">
        <v>13263</v>
      </c>
      <c r="BF40" s="629" t="s">
        <v>13263</v>
      </c>
      <c r="BG40" s="641" t="s">
        <v>13263</v>
      </c>
      <c r="BH40" s="631">
        <v>0.9495527996963451</v>
      </c>
      <c r="BI40" s="642">
        <v>0.9495527996963451</v>
      </c>
      <c r="BJ40" s="647">
        <v>0.96591141646895295</v>
      </c>
      <c r="BK40" s="648">
        <v>0.96591141646895295</v>
      </c>
      <c r="BL40" s="649">
        <v>0.96591141646895295</v>
      </c>
      <c r="BM40" s="650">
        <v>0.95874813694872285</v>
      </c>
      <c r="BN40" s="651">
        <v>0.95874813694872285</v>
      </c>
      <c r="BO40" s="652">
        <v>0.95059198380647358</v>
      </c>
      <c r="BP40" s="653">
        <v>0.95059198380647358</v>
      </c>
      <c r="BQ40" s="654">
        <v>0.95059198380647358</v>
      </c>
      <c r="BR40" s="655">
        <v>0.95991995059400237</v>
      </c>
      <c r="BS40" s="640" t="s">
        <v>13263</v>
      </c>
      <c r="BT40" s="629" t="s">
        <v>13263</v>
      </c>
      <c r="BU40" s="629" t="s">
        <v>13263</v>
      </c>
      <c r="BV40" s="629" t="s">
        <v>13263</v>
      </c>
      <c r="BW40" s="629" t="s">
        <v>13263</v>
      </c>
      <c r="BX40" s="629" t="s">
        <v>13263</v>
      </c>
      <c r="BY40" s="629" t="s">
        <v>13263</v>
      </c>
      <c r="BZ40" s="239" t="s">
        <v>13263</v>
      </c>
    </row>
    <row r="41" spans="2:78" ht="14.25" customHeight="1" thickTop="1" thickBot="1" x14ac:dyDescent="0.25">
      <c r="B41" s="232" t="s">
        <v>14046</v>
      </c>
      <c r="C41" s="233" t="s">
        <v>13263</v>
      </c>
      <c r="D41" s="864" t="s">
        <v>13263</v>
      </c>
      <c r="E41" s="864" t="s">
        <v>13263</v>
      </c>
      <c r="F41" s="864" t="s">
        <v>13263</v>
      </c>
      <c r="G41" s="877" t="s">
        <v>13263</v>
      </c>
      <c r="H41" s="892" t="s">
        <v>14100</v>
      </c>
      <c r="I41" s="893" t="s">
        <v>14106</v>
      </c>
      <c r="J41" s="894" t="s">
        <v>14104</v>
      </c>
      <c r="K41" s="884" t="s">
        <v>14104</v>
      </c>
      <c r="L41" s="884" t="s">
        <v>14104</v>
      </c>
      <c r="M41" s="895" t="s">
        <v>14104</v>
      </c>
      <c r="N41" s="896" t="s">
        <v>14107</v>
      </c>
      <c r="O41" s="897" t="s">
        <v>14105</v>
      </c>
      <c r="P41" s="898" t="s">
        <v>14108</v>
      </c>
      <c r="Q41" s="899" t="s">
        <v>14108</v>
      </c>
      <c r="R41" s="900" t="s">
        <v>13389</v>
      </c>
      <c r="S41" s="901" t="s">
        <v>13389</v>
      </c>
      <c r="T41" s="864" t="s">
        <v>13263</v>
      </c>
      <c r="U41" s="864" t="s">
        <v>13263</v>
      </c>
      <c r="V41" s="864" t="s">
        <v>13263</v>
      </c>
      <c r="W41" s="864" t="s">
        <v>13263</v>
      </c>
      <c r="X41" s="864" t="s">
        <v>13263</v>
      </c>
      <c r="Y41" s="233" t="s">
        <v>13263</v>
      </c>
      <c r="Z41" s="438" t="s">
        <v>13263</v>
      </c>
      <c r="AB41" s="232" t="s">
        <v>14046</v>
      </c>
      <c r="AC41" s="629" t="s">
        <v>13263</v>
      </c>
      <c r="AD41" s="629" t="s">
        <v>13263</v>
      </c>
      <c r="AE41" s="629" t="s">
        <v>13263</v>
      </c>
      <c r="AF41" s="629" t="s">
        <v>13263</v>
      </c>
      <c r="AG41" s="641" t="s">
        <v>13263</v>
      </c>
      <c r="AH41" s="656">
        <v>0.96024774067543872</v>
      </c>
      <c r="AI41" s="657">
        <v>0.96829210996608106</v>
      </c>
      <c r="AJ41" s="658">
        <v>0.97762407525489903</v>
      </c>
      <c r="AK41" s="648">
        <v>0.97762407525489903</v>
      </c>
      <c r="AL41" s="648">
        <v>0.97762407525489903</v>
      </c>
      <c r="AM41" s="659">
        <v>0.97762407525489903</v>
      </c>
      <c r="AN41" s="660">
        <v>0.97073868355686332</v>
      </c>
      <c r="AO41" s="661">
        <v>0.96117133026755219</v>
      </c>
      <c r="AP41" s="662">
        <v>0.96668249514806648</v>
      </c>
      <c r="AQ41" s="663">
        <v>0.96668249514806648</v>
      </c>
      <c r="AR41" s="664">
        <v>0.95726056788736957</v>
      </c>
      <c r="AS41" s="665">
        <v>0.95726056788736957</v>
      </c>
      <c r="AT41" s="629" t="s">
        <v>13263</v>
      </c>
      <c r="AU41" s="629" t="s">
        <v>13263</v>
      </c>
      <c r="AV41" s="629" t="s">
        <v>13263</v>
      </c>
      <c r="AW41" s="629" t="s">
        <v>13263</v>
      </c>
      <c r="AX41" s="629" t="s">
        <v>13263</v>
      </c>
      <c r="AY41" s="629" t="s">
        <v>13263</v>
      </c>
      <c r="AZ41" s="239" t="s">
        <v>13263</v>
      </c>
      <c r="BB41" s="232" t="s">
        <v>14046</v>
      </c>
      <c r="BC41" s="629" t="s">
        <v>13263</v>
      </c>
      <c r="BD41" s="629" t="s">
        <v>13263</v>
      </c>
      <c r="BE41" s="629" t="s">
        <v>13263</v>
      </c>
      <c r="BF41" s="629" t="s">
        <v>13263</v>
      </c>
      <c r="BG41" s="641" t="s">
        <v>13263</v>
      </c>
      <c r="BH41" s="656">
        <v>0.9495527996963451</v>
      </c>
      <c r="BI41" s="657">
        <v>0.95517235212524743</v>
      </c>
      <c r="BJ41" s="658">
        <v>0.96591141646895295</v>
      </c>
      <c r="BK41" s="648">
        <v>0.96591141646895295</v>
      </c>
      <c r="BL41" s="648">
        <v>0.96591141646895295</v>
      </c>
      <c r="BM41" s="659">
        <v>0.96591141646895295</v>
      </c>
      <c r="BN41" s="660">
        <v>0.96295005889545138</v>
      </c>
      <c r="BO41" s="661">
        <v>0.95059198380647358</v>
      </c>
      <c r="BP41" s="662">
        <v>0.96263977260699574</v>
      </c>
      <c r="BQ41" s="663">
        <v>0.96263977260699574</v>
      </c>
      <c r="BR41" s="664">
        <v>0.95991995059400237</v>
      </c>
      <c r="BS41" s="665">
        <v>0.95991995059400237</v>
      </c>
      <c r="BT41" s="629" t="s">
        <v>13263</v>
      </c>
      <c r="BU41" s="629" t="s">
        <v>13263</v>
      </c>
      <c r="BV41" s="629" t="s">
        <v>13263</v>
      </c>
      <c r="BW41" s="629" t="s">
        <v>13263</v>
      </c>
      <c r="BX41" s="629" t="s">
        <v>13263</v>
      </c>
      <c r="BY41" s="629" t="s">
        <v>13263</v>
      </c>
      <c r="BZ41" s="239" t="s">
        <v>13263</v>
      </c>
    </row>
    <row r="42" spans="2:78" ht="14.25" customHeight="1" thickTop="1" thickBot="1" x14ac:dyDescent="0.25">
      <c r="B42" s="232" t="s">
        <v>14022</v>
      </c>
      <c r="C42" s="233" t="s">
        <v>13263</v>
      </c>
      <c r="D42" s="864" t="s">
        <v>13263</v>
      </c>
      <c r="E42" s="864" t="s">
        <v>13263</v>
      </c>
      <c r="F42" s="864" t="s">
        <v>13263</v>
      </c>
      <c r="G42" s="877" t="s">
        <v>13263</v>
      </c>
      <c r="H42" s="902" t="s">
        <v>14106</v>
      </c>
      <c r="I42" s="893" t="s">
        <v>14106</v>
      </c>
      <c r="J42" s="894" t="s">
        <v>14104</v>
      </c>
      <c r="K42" s="884" t="s">
        <v>14104</v>
      </c>
      <c r="L42" s="895" t="s">
        <v>14104</v>
      </c>
      <c r="M42" s="903" t="s">
        <v>14107</v>
      </c>
      <c r="N42" s="903" t="s">
        <v>14107</v>
      </c>
      <c r="O42" s="904" t="s">
        <v>14107</v>
      </c>
      <c r="P42" s="905" t="s">
        <v>14108</v>
      </c>
      <c r="Q42" s="906" t="s">
        <v>14108</v>
      </c>
      <c r="R42" s="900" t="s">
        <v>13389</v>
      </c>
      <c r="S42" s="907" t="s">
        <v>13389</v>
      </c>
      <c r="T42" s="908" t="s">
        <v>13263</v>
      </c>
      <c r="U42" s="864" t="s">
        <v>13263</v>
      </c>
      <c r="V42" s="864" t="s">
        <v>13263</v>
      </c>
      <c r="W42" s="864" t="s">
        <v>13263</v>
      </c>
      <c r="X42" s="864" t="s">
        <v>13263</v>
      </c>
      <c r="Y42" s="233" t="s">
        <v>13263</v>
      </c>
      <c r="Z42" s="438" t="s">
        <v>13263</v>
      </c>
      <c r="AB42" s="232" t="s">
        <v>14022</v>
      </c>
      <c r="AC42" s="629" t="s">
        <v>13263</v>
      </c>
      <c r="AD42" s="629" t="s">
        <v>13263</v>
      </c>
      <c r="AE42" s="629" t="s">
        <v>13263</v>
      </c>
      <c r="AF42" s="629" t="s">
        <v>13263</v>
      </c>
      <c r="AG42" s="641" t="s">
        <v>13263</v>
      </c>
      <c r="AH42" s="666">
        <v>0.96829210996608106</v>
      </c>
      <c r="AI42" s="657">
        <v>0.96829210996608106</v>
      </c>
      <c r="AJ42" s="658">
        <v>0.97762407525489903</v>
      </c>
      <c r="AK42" s="648">
        <v>0.97762407525489903</v>
      </c>
      <c r="AL42" s="659">
        <v>0.97762407525489903</v>
      </c>
      <c r="AM42" s="667">
        <v>0.97073868355686332</v>
      </c>
      <c r="AN42" s="667">
        <v>0.97073868355686332</v>
      </c>
      <c r="AO42" s="668">
        <v>0.97073868355686332</v>
      </c>
      <c r="AP42" s="669">
        <v>0.96668249514806648</v>
      </c>
      <c r="AQ42" s="670">
        <v>0.96668249514806648</v>
      </c>
      <c r="AR42" s="664">
        <v>0.95726056788736957</v>
      </c>
      <c r="AS42" s="671">
        <v>0.95726056788736957</v>
      </c>
      <c r="AT42" s="672" t="s">
        <v>13263</v>
      </c>
      <c r="AU42" s="629" t="s">
        <v>13263</v>
      </c>
      <c r="AV42" s="629" t="s">
        <v>13263</v>
      </c>
      <c r="AW42" s="629" t="s">
        <v>13263</v>
      </c>
      <c r="AX42" s="629" t="s">
        <v>13263</v>
      </c>
      <c r="AY42" s="629" t="s">
        <v>13263</v>
      </c>
      <c r="AZ42" s="239" t="s">
        <v>13263</v>
      </c>
      <c r="BB42" s="232" t="s">
        <v>14022</v>
      </c>
      <c r="BC42" s="629" t="s">
        <v>13263</v>
      </c>
      <c r="BD42" s="629" t="s">
        <v>13263</v>
      </c>
      <c r="BE42" s="629" t="s">
        <v>13263</v>
      </c>
      <c r="BF42" s="629" t="s">
        <v>13263</v>
      </c>
      <c r="BG42" s="641" t="s">
        <v>13263</v>
      </c>
      <c r="BH42" s="666">
        <v>0.95517235212524743</v>
      </c>
      <c r="BI42" s="657">
        <v>0.95517235212524743</v>
      </c>
      <c r="BJ42" s="658">
        <v>0.96591141646895295</v>
      </c>
      <c r="BK42" s="648">
        <v>0.96591141646895295</v>
      </c>
      <c r="BL42" s="659">
        <v>0.96591141646895295</v>
      </c>
      <c r="BM42" s="667">
        <v>0.96295005889545138</v>
      </c>
      <c r="BN42" s="667">
        <v>0.96295005889545138</v>
      </c>
      <c r="BO42" s="668">
        <v>0.96295005889545138</v>
      </c>
      <c r="BP42" s="669">
        <v>0.96263977260699574</v>
      </c>
      <c r="BQ42" s="670">
        <v>0.96263977260699574</v>
      </c>
      <c r="BR42" s="664">
        <v>0.95991995059400237</v>
      </c>
      <c r="BS42" s="671">
        <v>0.95991995059400237</v>
      </c>
      <c r="BT42" s="672" t="s">
        <v>13263</v>
      </c>
      <c r="BU42" s="629" t="s">
        <v>13263</v>
      </c>
      <c r="BV42" s="629" t="s">
        <v>13263</v>
      </c>
      <c r="BW42" s="629" t="s">
        <v>13263</v>
      </c>
      <c r="BX42" s="629" t="s">
        <v>13263</v>
      </c>
      <c r="BY42" s="629" t="s">
        <v>13263</v>
      </c>
      <c r="BZ42" s="239" t="s">
        <v>13263</v>
      </c>
    </row>
    <row r="43" spans="2:78" ht="14.25" customHeight="1" thickTop="1" thickBot="1" x14ac:dyDescent="0.25">
      <c r="B43" s="232" t="s">
        <v>14031</v>
      </c>
      <c r="C43" s="233" t="s">
        <v>13263</v>
      </c>
      <c r="D43" s="864" t="s">
        <v>13263</v>
      </c>
      <c r="E43" s="864" t="s">
        <v>13263</v>
      </c>
      <c r="F43" s="864" t="s">
        <v>13263</v>
      </c>
      <c r="G43" s="877" t="s">
        <v>13263</v>
      </c>
      <c r="H43" s="909" t="s">
        <v>14106</v>
      </c>
      <c r="I43" s="893" t="s">
        <v>14106</v>
      </c>
      <c r="J43" s="910" t="s">
        <v>14106</v>
      </c>
      <c r="K43" s="911" t="s">
        <v>14106</v>
      </c>
      <c r="L43" s="912" t="s">
        <v>14107</v>
      </c>
      <c r="M43" s="903" t="s">
        <v>14107</v>
      </c>
      <c r="N43" s="903" t="s">
        <v>14107</v>
      </c>
      <c r="O43" s="913" t="s">
        <v>14108</v>
      </c>
      <c r="P43" s="914" t="s">
        <v>14108</v>
      </c>
      <c r="Q43" s="915" t="s">
        <v>14108</v>
      </c>
      <c r="R43" s="916" t="s">
        <v>13389</v>
      </c>
      <c r="S43" s="917" t="s">
        <v>13389</v>
      </c>
      <c r="T43" s="876" t="s">
        <v>13263</v>
      </c>
      <c r="U43" s="872" t="s">
        <v>13263</v>
      </c>
      <c r="V43" s="872" t="s">
        <v>13263</v>
      </c>
      <c r="W43" s="872" t="s">
        <v>13263</v>
      </c>
      <c r="X43" s="864" t="s">
        <v>13263</v>
      </c>
      <c r="Y43" s="233" t="s">
        <v>13263</v>
      </c>
      <c r="Z43" s="438" t="s">
        <v>13263</v>
      </c>
      <c r="AB43" s="232" t="s">
        <v>14031</v>
      </c>
      <c r="AC43" s="629" t="s">
        <v>13263</v>
      </c>
      <c r="AD43" s="629" t="s">
        <v>13263</v>
      </c>
      <c r="AE43" s="629" t="s">
        <v>13263</v>
      </c>
      <c r="AF43" s="629" t="s">
        <v>13263</v>
      </c>
      <c r="AG43" s="641" t="s">
        <v>13263</v>
      </c>
      <c r="AH43" s="673">
        <v>0.96829210996608106</v>
      </c>
      <c r="AI43" s="657">
        <v>0.96829210996608106</v>
      </c>
      <c r="AJ43" s="674">
        <v>0.96829210996608106</v>
      </c>
      <c r="AK43" s="675">
        <v>0.96829210996608106</v>
      </c>
      <c r="AL43" s="676">
        <v>0.97073868355686332</v>
      </c>
      <c r="AM43" s="667">
        <v>0.97073868355686332</v>
      </c>
      <c r="AN43" s="667">
        <v>0.97073868355686332</v>
      </c>
      <c r="AO43" s="677">
        <v>0.96668249514806648</v>
      </c>
      <c r="AP43" s="678">
        <v>0.96668249514806648</v>
      </c>
      <c r="AQ43" s="679">
        <v>0.96668249514806648</v>
      </c>
      <c r="AR43" s="680">
        <v>0.95726056788736957</v>
      </c>
      <c r="AS43" s="681">
        <v>0.95726056788736957</v>
      </c>
      <c r="AT43" s="640" t="s">
        <v>13263</v>
      </c>
      <c r="AU43" s="636" t="s">
        <v>13263</v>
      </c>
      <c r="AV43" s="636" t="s">
        <v>13263</v>
      </c>
      <c r="AW43" s="636" t="s">
        <v>13263</v>
      </c>
      <c r="AX43" s="629" t="s">
        <v>13263</v>
      </c>
      <c r="AY43" s="629" t="s">
        <v>13263</v>
      </c>
      <c r="AZ43" s="239" t="s">
        <v>13263</v>
      </c>
      <c r="BB43" s="232" t="s">
        <v>14031</v>
      </c>
      <c r="BC43" s="629" t="s">
        <v>13263</v>
      </c>
      <c r="BD43" s="629" t="s">
        <v>13263</v>
      </c>
      <c r="BE43" s="629" t="s">
        <v>13263</v>
      </c>
      <c r="BF43" s="629" t="s">
        <v>13263</v>
      </c>
      <c r="BG43" s="641" t="s">
        <v>13263</v>
      </c>
      <c r="BH43" s="673">
        <v>0.95517235212524743</v>
      </c>
      <c r="BI43" s="657">
        <v>0.95517235212524743</v>
      </c>
      <c r="BJ43" s="674">
        <v>0.95517235212524743</v>
      </c>
      <c r="BK43" s="675">
        <v>0.95517235212524743</v>
      </c>
      <c r="BL43" s="676">
        <v>0.96295005889545138</v>
      </c>
      <c r="BM43" s="667">
        <v>0.96295005889545138</v>
      </c>
      <c r="BN43" s="667">
        <v>0.96295005889545138</v>
      </c>
      <c r="BO43" s="677">
        <v>0.96263977260699574</v>
      </c>
      <c r="BP43" s="678">
        <v>0.96263977260699574</v>
      </c>
      <c r="BQ43" s="679">
        <v>0.96263977260699574</v>
      </c>
      <c r="BR43" s="680">
        <v>0.95991995059400237</v>
      </c>
      <c r="BS43" s="681">
        <v>0.95991995059400237</v>
      </c>
      <c r="BT43" s="640" t="s">
        <v>13263</v>
      </c>
      <c r="BU43" s="636" t="s">
        <v>13263</v>
      </c>
      <c r="BV43" s="636" t="s">
        <v>13263</v>
      </c>
      <c r="BW43" s="636" t="s">
        <v>13263</v>
      </c>
      <c r="BX43" s="629" t="s">
        <v>13263</v>
      </c>
      <c r="BY43" s="629" t="s">
        <v>13263</v>
      </c>
      <c r="BZ43" s="239" t="s">
        <v>13263</v>
      </c>
    </row>
    <row r="44" spans="2:78" ht="14.25" customHeight="1" thickTop="1" thickBot="1" x14ac:dyDescent="0.25">
      <c r="B44" s="232" t="s">
        <v>14050</v>
      </c>
      <c r="C44" s="233" t="s">
        <v>13263</v>
      </c>
      <c r="D44" s="864" t="s">
        <v>13263</v>
      </c>
      <c r="E44" s="864" t="s">
        <v>13263</v>
      </c>
      <c r="F44" s="864" t="s">
        <v>13263</v>
      </c>
      <c r="G44" s="864" t="s">
        <v>13263</v>
      </c>
      <c r="H44" s="918" t="s">
        <v>13263</v>
      </c>
      <c r="I44" s="909" t="s">
        <v>14106</v>
      </c>
      <c r="J44" s="919" t="s">
        <v>14106</v>
      </c>
      <c r="K44" s="920" t="s">
        <v>14111</v>
      </c>
      <c r="L44" s="920" t="s">
        <v>14111</v>
      </c>
      <c r="M44" s="921" t="s">
        <v>14107</v>
      </c>
      <c r="N44" s="922" t="s">
        <v>14107</v>
      </c>
      <c r="O44" s="923" t="s">
        <v>14108</v>
      </c>
      <c r="P44" s="924" t="s">
        <v>14112</v>
      </c>
      <c r="Q44" s="925" t="s">
        <v>14112</v>
      </c>
      <c r="R44" s="926" t="s">
        <v>14113</v>
      </c>
      <c r="S44" s="867" t="s">
        <v>14168</v>
      </c>
      <c r="T44" s="927" t="s">
        <v>14168</v>
      </c>
      <c r="U44" s="928" t="s">
        <v>14195</v>
      </c>
      <c r="V44" s="928" t="s">
        <v>14195</v>
      </c>
      <c r="W44" s="929" t="s">
        <v>14195</v>
      </c>
      <c r="X44" s="864" t="s">
        <v>13263</v>
      </c>
      <c r="Y44" s="233" t="s">
        <v>13263</v>
      </c>
      <c r="Z44" s="438" t="s">
        <v>13263</v>
      </c>
      <c r="AB44" s="232" t="s">
        <v>14050</v>
      </c>
      <c r="AC44" s="629" t="s">
        <v>13263</v>
      </c>
      <c r="AD44" s="629" t="s">
        <v>13263</v>
      </c>
      <c r="AE44" s="629" t="s">
        <v>13263</v>
      </c>
      <c r="AF44" s="629" t="s">
        <v>13263</v>
      </c>
      <c r="AG44" s="629" t="s">
        <v>13263</v>
      </c>
      <c r="AH44" s="682" t="s">
        <v>13263</v>
      </c>
      <c r="AI44" s="673">
        <v>0.96829210996608106</v>
      </c>
      <c r="AJ44" s="683">
        <v>0.96829210996608106</v>
      </c>
      <c r="AK44" s="684">
        <v>0.96633625168467507</v>
      </c>
      <c r="AL44" s="684">
        <v>0.96633625168467507</v>
      </c>
      <c r="AM44" s="685">
        <v>0.97073868355686332</v>
      </c>
      <c r="AN44" s="686">
        <v>0.97073868355686332</v>
      </c>
      <c r="AO44" s="687">
        <v>0.96668249514806648</v>
      </c>
      <c r="AP44" s="688">
        <v>0.9714051700664702</v>
      </c>
      <c r="AQ44" s="689">
        <v>0.9714051700664702</v>
      </c>
      <c r="AR44" s="690">
        <v>0.98389275543745647</v>
      </c>
      <c r="AS44" s="691">
        <v>1.0187215185834679</v>
      </c>
      <c r="AT44" s="692">
        <v>1.0187215185834679</v>
      </c>
      <c r="AU44" s="693">
        <v>0.96786059043145989</v>
      </c>
      <c r="AV44" s="693">
        <v>0.96786059043145989</v>
      </c>
      <c r="AW44" s="694">
        <v>0.96786059043145989</v>
      </c>
      <c r="AX44" s="629" t="s">
        <v>13263</v>
      </c>
      <c r="AY44" s="629" t="s">
        <v>13263</v>
      </c>
      <c r="AZ44" s="239" t="s">
        <v>13263</v>
      </c>
      <c r="BB44" s="232" t="s">
        <v>14050</v>
      </c>
      <c r="BC44" s="629" t="s">
        <v>13263</v>
      </c>
      <c r="BD44" s="629" t="s">
        <v>13263</v>
      </c>
      <c r="BE44" s="629" t="s">
        <v>13263</v>
      </c>
      <c r="BF44" s="629" t="s">
        <v>13263</v>
      </c>
      <c r="BG44" s="629" t="s">
        <v>13263</v>
      </c>
      <c r="BH44" s="682" t="s">
        <v>13263</v>
      </c>
      <c r="BI44" s="673">
        <v>0.95517235212524743</v>
      </c>
      <c r="BJ44" s="683">
        <v>0.95517235212524743</v>
      </c>
      <c r="BK44" s="684">
        <v>0.95598201406001615</v>
      </c>
      <c r="BL44" s="684">
        <v>0.95598201406001615</v>
      </c>
      <c r="BM44" s="685">
        <v>0.96295005889545138</v>
      </c>
      <c r="BN44" s="686">
        <v>0.96295005889545138</v>
      </c>
      <c r="BO44" s="687">
        <v>0.96263977260699574</v>
      </c>
      <c r="BP44" s="688">
        <v>0.97166177907752749</v>
      </c>
      <c r="BQ44" s="689">
        <v>0.97166177907752749</v>
      </c>
      <c r="BR44" s="690">
        <v>0.98081352752426731</v>
      </c>
      <c r="BS44" s="691">
        <v>1.0382775035110314</v>
      </c>
      <c r="BT44" s="692">
        <v>1.0382775035110314</v>
      </c>
      <c r="BU44" s="693">
        <v>1.0132629159474114</v>
      </c>
      <c r="BV44" s="693">
        <v>1.0132629159474114</v>
      </c>
      <c r="BW44" s="694">
        <v>1.0132629159474114</v>
      </c>
      <c r="BX44" s="629" t="s">
        <v>13263</v>
      </c>
      <c r="BY44" s="629" t="s">
        <v>13263</v>
      </c>
      <c r="BZ44" s="239" t="s">
        <v>13263</v>
      </c>
    </row>
    <row r="45" spans="2:78" ht="14.25" customHeight="1" thickTop="1" thickBot="1" x14ac:dyDescent="0.25">
      <c r="B45" s="232" t="s">
        <v>14054</v>
      </c>
      <c r="C45" s="233" t="s">
        <v>13263</v>
      </c>
      <c r="D45" s="864" t="s">
        <v>13263</v>
      </c>
      <c r="E45" s="864" t="s">
        <v>13263</v>
      </c>
      <c r="F45" s="864" t="s">
        <v>13263</v>
      </c>
      <c r="G45" s="864" t="s">
        <v>13263</v>
      </c>
      <c r="H45" s="877" t="s">
        <v>13263</v>
      </c>
      <c r="I45" s="930" t="s">
        <v>14116</v>
      </c>
      <c r="J45" s="931" t="s">
        <v>14116</v>
      </c>
      <c r="K45" s="920" t="s">
        <v>14111</v>
      </c>
      <c r="L45" s="920" t="s">
        <v>14111</v>
      </c>
      <c r="M45" s="932" t="s">
        <v>14111</v>
      </c>
      <c r="N45" s="933" t="s">
        <v>14112</v>
      </c>
      <c r="O45" s="933" t="s">
        <v>14112</v>
      </c>
      <c r="P45" s="933" t="s">
        <v>14112</v>
      </c>
      <c r="Q45" s="934" t="s">
        <v>14112</v>
      </c>
      <c r="R45" s="935" t="s">
        <v>14113</v>
      </c>
      <c r="S45" s="867" t="s">
        <v>14168</v>
      </c>
      <c r="T45" s="936" t="s">
        <v>14168</v>
      </c>
      <c r="U45" s="928" t="s">
        <v>14195</v>
      </c>
      <c r="V45" s="928" t="s">
        <v>14195</v>
      </c>
      <c r="W45" s="937" t="s">
        <v>14195</v>
      </c>
      <c r="X45" s="864" t="s">
        <v>13263</v>
      </c>
      <c r="Y45" s="233" t="s">
        <v>13263</v>
      </c>
      <c r="Z45" s="438" t="s">
        <v>13263</v>
      </c>
      <c r="AB45" s="232" t="s">
        <v>14054</v>
      </c>
      <c r="AC45" s="629" t="s">
        <v>13263</v>
      </c>
      <c r="AD45" s="629" t="s">
        <v>13263</v>
      </c>
      <c r="AE45" s="629" t="s">
        <v>13263</v>
      </c>
      <c r="AF45" s="629" t="s">
        <v>13263</v>
      </c>
      <c r="AG45" s="629" t="s">
        <v>13263</v>
      </c>
      <c r="AH45" s="641" t="s">
        <v>13263</v>
      </c>
      <c r="AI45" s="695">
        <v>0.96088052989840123</v>
      </c>
      <c r="AJ45" s="696">
        <v>0.96088052989840123</v>
      </c>
      <c r="AK45" s="684">
        <v>0.96633625168467507</v>
      </c>
      <c r="AL45" s="684">
        <v>0.96633625168467507</v>
      </c>
      <c r="AM45" s="697">
        <v>0.96633625168467507</v>
      </c>
      <c r="AN45" s="698">
        <v>0.9714051700664702</v>
      </c>
      <c r="AO45" s="698">
        <v>0.9714051700664702</v>
      </c>
      <c r="AP45" s="698">
        <v>0.9714051700664702</v>
      </c>
      <c r="AQ45" s="699">
        <v>0.9714051700664702</v>
      </c>
      <c r="AR45" s="700">
        <v>0.98389275543745647</v>
      </c>
      <c r="AS45" s="691">
        <v>1.0187215185834679</v>
      </c>
      <c r="AT45" s="701">
        <v>1.0187215185834679</v>
      </c>
      <c r="AU45" s="693">
        <v>0.96786059043145989</v>
      </c>
      <c r="AV45" s="693">
        <v>0.96786059043145989</v>
      </c>
      <c r="AW45" s="702">
        <v>0.96786059043145989</v>
      </c>
      <c r="AX45" s="629" t="s">
        <v>13263</v>
      </c>
      <c r="AY45" s="629" t="s">
        <v>13263</v>
      </c>
      <c r="AZ45" s="239" t="s">
        <v>13263</v>
      </c>
      <c r="BB45" s="232" t="s">
        <v>14054</v>
      </c>
      <c r="BC45" s="629" t="s">
        <v>13263</v>
      </c>
      <c r="BD45" s="629" t="s">
        <v>13263</v>
      </c>
      <c r="BE45" s="629" t="s">
        <v>13263</v>
      </c>
      <c r="BF45" s="629" t="s">
        <v>13263</v>
      </c>
      <c r="BG45" s="629" t="s">
        <v>13263</v>
      </c>
      <c r="BH45" s="641" t="s">
        <v>13263</v>
      </c>
      <c r="BI45" s="695">
        <v>0.9565067302159912</v>
      </c>
      <c r="BJ45" s="696">
        <v>0.9565067302159912</v>
      </c>
      <c r="BK45" s="684">
        <v>0.95598201406001615</v>
      </c>
      <c r="BL45" s="684">
        <v>0.95598201406001615</v>
      </c>
      <c r="BM45" s="697">
        <v>0.95598201406001615</v>
      </c>
      <c r="BN45" s="698">
        <v>0.97166177907752749</v>
      </c>
      <c r="BO45" s="698">
        <v>0.97166177907752749</v>
      </c>
      <c r="BP45" s="698">
        <v>0.97166177907752749</v>
      </c>
      <c r="BQ45" s="699">
        <v>0.97166177907752749</v>
      </c>
      <c r="BR45" s="700">
        <v>0.98081352752426731</v>
      </c>
      <c r="BS45" s="691">
        <v>1.0382775035110314</v>
      </c>
      <c r="BT45" s="701">
        <v>1.0382775035110314</v>
      </c>
      <c r="BU45" s="693">
        <v>1.0132629159474114</v>
      </c>
      <c r="BV45" s="693">
        <v>1.0132629159474114</v>
      </c>
      <c r="BW45" s="702">
        <v>1.0132629159474114</v>
      </c>
      <c r="BX45" s="629" t="s">
        <v>13263</v>
      </c>
      <c r="BY45" s="629" t="s">
        <v>13263</v>
      </c>
      <c r="BZ45" s="239" t="s">
        <v>13263</v>
      </c>
    </row>
    <row r="46" spans="2:78" ht="14.25" customHeight="1" thickTop="1" thickBot="1" x14ac:dyDescent="0.25">
      <c r="B46" s="232" t="s">
        <v>14055</v>
      </c>
      <c r="C46" s="233" t="s">
        <v>13263</v>
      </c>
      <c r="D46" s="864" t="s">
        <v>13263</v>
      </c>
      <c r="E46" s="864" t="s">
        <v>13263</v>
      </c>
      <c r="F46" s="864" t="s">
        <v>13263</v>
      </c>
      <c r="G46" s="864" t="s">
        <v>13263</v>
      </c>
      <c r="H46" s="864" t="s">
        <v>13263</v>
      </c>
      <c r="I46" s="918" t="s">
        <v>13263</v>
      </c>
      <c r="J46" s="938" t="s">
        <v>14117</v>
      </c>
      <c r="K46" s="939" t="s">
        <v>14111</v>
      </c>
      <c r="L46" s="939" t="s">
        <v>14111</v>
      </c>
      <c r="M46" s="940" t="s">
        <v>14111</v>
      </c>
      <c r="N46" s="941" t="s">
        <v>14112</v>
      </c>
      <c r="O46" s="942" t="s">
        <v>14112</v>
      </c>
      <c r="P46" s="943" t="s">
        <v>14112</v>
      </c>
      <c r="Q46" s="944" t="s">
        <v>14168</v>
      </c>
      <c r="R46" s="945" t="s">
        <v>14168</v>
      </c>
      <c r="S46" s="867" t="s">
        <v>14168</v>
      </c>
      <c r="T46" s="1047" t="s">
        <v>14168</v>
      </c>
      <c r="U46" s="946" t="s">
        <v>14195</v>
      </c>
      <c r="V46" s="947" t="s">
        <v>14195</v>
      </c>
      <c r="W46" s="876" t="s">
        <v>13263</v>
      </c>
      <c r="X46" s="864" t="s">
        <v>13263</v>
      </c>
      <c r="Y46" s="233" t="s">
        <v>13263</v>
      </c>
      <c r="Z46" s="438" t="s">
        <v>13263</v>
      </c>
      <c r="AB46" s="232" t="s">
        <v>14055</v>
      </c>
      <c r="AC46" s="629" t="s">
        <v>13263</v>
      </c>
      <c r="AD46" s="629" t="s">
        <v>13263</v>
      </c>
      <c r="AE46" s="629" t="s">
        <v>13263</v>
      </c>
      <c r="AF46" s="629" t="s">
        <v>13263</v>
      </c>
      <c r="AG46" s="629" t="s">
        <v>13263</v>
      </c>
      <c r="AH46" s="629" t="s">
        <v>13263</v>
      </c>
      <c r="AI46" s="682" t="s">
        <v>13263</v>
      </c>
      <c r="AJ46" s="703">
        <v>0.96685608004652157</v>
      </c>
      <c r="AK46" s="704">
        <v>0.96633625168467507</v>
      </c>
      <c r="AL46" s="704">
        <v>0.96633625168467507</v>
      </c>
      <c r="AM46" s="705">
        <v>0.96633625168467507</v>
      </c>
      <c r="AN46" s="706">
        <v>0.9714051700664702</v>
      </c>
      <c r="AO46" s="707">
        <v>0.9714051700664702</v>
      </c>
      <c r="AP46" s="708">
        <v>0.9714051700664702</v>
      </c>
      <c r="AQ46" s="709">
        <v>1.0187215185834679</v>
      </c>
      <c r="AR46" s="823">
        <v>1.0187215185834679</v>
      </c>
      <c r="AS46" s="691">
        <v>1.0187215185834679</v>
      </c>
      <c r="AT46" s="710">
        <v>1.0187215185834679</v>
      </c>
      <c r="AU46" s="824">
        <v>0.96786059043145989</v>
      </c>
      <c r="AV46" s="792">
        <v>0.96786059043145989</v>
      </c>
      <c r="AW46" s="640" t="s">
        <v>13263</v>
      </c>
      <c r="AX46" s="629" t="s">
        <v>13263</v>
      </c>
      <c r="AY46" s="629" t="s">
        <v>13263</v>
      </c>
      <c r="AZ46" s="239" t="s">
        <v>13263</v>
      </c>
      <c r="BB46" s="232" t="s">
        <v>14055</v>
      </c>
      <c r="BC46" s="629" t="s">
        <v>13263</v>
      </c>
      <c r="BD46" s="629" t="s">
        <v>13263</v>
      </c>
      <c r="BE46" s="629" t="s">
        <v>13263</v>
      </c>
      <c r="BF46" s="629" t="s">
        <v>13263</v>
      </c>
      <c r="BG46" s="629" t="s">
        <v>13263</v>
      </c>
      <c r="BH46" s="629" t="s">
        <v>13263</v>
      </c>
      <c r="BI46" s="682" t="s">
        <v>13263</v>
      </c>
      <c r="BJ46" s="703">
        <v>0.97017454665819791</v>
      </c>
      <c r="BK46" s="704">
        <v>0.95598201406001615</v>
      </c>
      <c r="BL46" s="704">
        <v>0.95598201406001615</v>
      </c>
      <c r="BM46" s="705">
        <v>0.95598201406001615</v>
      </c>
      <c r="BN46" s="706">
        <v>0.97166177907752749</v>
      </c>
      <c r="BO46" s="707">
        <v>0.97166177907752749</v>
      </c>
      <c r="BP46" s="708">
        <v>0.97166177907752749</v>
      </c>
      <c r="BQ46" s="709">
        <v>1.0382775035110314</v>
      </c>
      <c r="BR46" s="823">
        <v>1.0382775035110314</v>
      </c>
      <c r="BS46" s="691">
        <v>1.0382775035110314</v>
      </c>
      <c r="BT46" s="710">
        <v>1.0382775035110314</v>
      </c>
      <c r="BU46" s="824">
        <v>1.0132629159474114</v>
      </c>
      <c r="BV46" s="792">
        <v>1.0132629159474114</v>
      </c>
      <c r="BW46" s="640" t="s">
        <v>13263</v>
      </c>
      <c r="BX46" s="629" t="s">
        <v>13263</v>
      </c>
      <c r="BY46" s="629" t="s">
        <v>13263</v>
      </c>
      <c r="BZ46" s="239" t="s">
        <v>13263</v>
      </c>
    </row>
    <row r="47" spans="2:78" ht="14.25" customHeight="1" thickTop="1" x14ac:dyDescent="0.2">
      <c r="B47" s="232" t="s">
        <v>14057</v>
      </c>
      <c r="C47" s="233" t="s">
        <v>13263</v>
      </c>
      <c r="D47" s="864" t="s">
        <v>13263</v>
      </c>
      <c r="E47" s="864" t="s">
        <v>13263</v>
      </c>
      <c r="F47" s="864" t="s">
        <v>13263</v>
      </c>
      <c r="G47" s="864" t="s">
        <v>13263</v>
      </c>
      <c r="H47" s="864" t="s">
        <v>13263</v>
      </c>
      <c r="I47" s="877" t="s">
        <v>13263</v>
      </c>
      <c r="J47" s="948" t="s">
        <v>14117</v>
      </c>
      <c r="K47" s="949" t="s">
        <v>14117</v>
      </c>
      <c r="L47" s="950" t="s">
        <v>13383</v>
      </c>
      <c r="M47" s="940" t="s">
        <v>14111</v>
      </c>
      <c r="N47" s="951" t="s">
        <v>14121</v>
      </c>
      <c r="O47" s="952" t="s">
        <v>14121</v>
      </c>
      <c r="P47" s="953" t="s">
        <v>14168</v>
      </c>
      <c r="Q47" s="944" t="s">
        <v>14168</v>
      </c>
      <c r="R47" s="870" t="s">
        <v>14168</v>
      </c>
      <c r="S47" s="954" t="s">
        <v>14168</v>
      </c>
      <c r="T47" s="1048" t="s">
        <v>13400</v>
      </c>
      <c r="U47" s="956" t="s">
        <v>14195</v>
      </c>
      <c r="V47" s="956" t="s">
        <v>14195</v>
      </c>
      <c r="W47" s="957" t="s">
        <v>14195</v>
      </c>
      <c r="X47" s="864" t="s">
        <v>13263</v>
      </c>
      <c r="Y47" s="233" t="s">
        <v>13263</v>
      </c>
      <c r="Z47" s="438" t="s">
        <v>13263</v>
      </c>
      <c r="AB47" s="232" t="s">
        <v>14057</v>
      </c>
      <c r="AC47" s="629" t="s">
        <v>13263</v>
      </c>
      <c r="AD47" s="629" t="s">
        <v>13263</v>
      </c>
      <c r="AE47" s="629" t="s">
        <v>13263</v>
      </c>
      <c r="AF47" s="629" t="s">
        <v>13263</v>
      </c>
      <c r="AG47" s="629" t="s">
        <v>13263</v>
      </c>
      <c r="AH47" s="629" t="s">
        <v>13263</v>
      </c>
      <c r="AI47" s="641" t="s">
        <v>13263</v>
      </c>
      <c r="AJ47" s="713">
        <v>0.96685608004652157</v>
      </c>
      <c r="AK47" s="714">
        <v>0.96685608004652157</v>
      </c>
      <c r="AL47" s="715">
        <v>0.96427748751134534</v>
      </c>
      <c r="AM47" s="705">
        <v>0.96633625168467507</v>
      </c>
      <c r="AN47" s="716">
        <v>0.98940340599960319</v>
      </c>
      <c r="AO47" s="717">
        <v>0.98940340599960319</v>
      </c>
      <c r="AP47" s="825">
        <v>1.0187215185834679</v>
      </c>
      <c r="AQ47" s="709">
        <v>1.0187215185834679</v>
      </c>
      <c r="AR47" s="634">
        <v>1.0187215185834679</v>
      </c>
      <c r="AS47" s="718">
        <v>1.0187215185834679</v>
      </c>
      <c r="AT47" s="718">
        <v>1.0065018435446027</v>
      </c>
      <c r="AU47" s="719">
        <v>0.96786059043145989</v>
      </c>
      <c r="AV47" s="719">
        <v>0.96786059043145989</v>
      </c>
      <c r="AW47" s="720">
        <v>0.96786059043145989</v>
      </c>
      <c r="AX47" s="629" t="s">
        <v>13263</v>
      </c>
      <c r="AY47" s="629" t="s">
        <v>13263</v>
      </c>
      <c r="AZ47" s="239" t="s">
        <v>13263</v>
      </c>
      <c r="BB47" s="232" t="s">
        <v>14057</v>
      </c>
      <c r="BC47" s="629" t="s">
        <v>13263</v>
      </c>
      <c r="BD47" s="629" t="s">
        <v>13263</v>
      </c>
      <c r="BE47" s="629" t="s">
        <v>13263</v>
      </c>
      <c r="BF47" s="629" t="s">
        <v>13263</v>
      </c>
      <c r="BG47" s="629" t="s">
        <v>13263</v>
      </c>
      <c r="BH47" s="629" t="s">
        <v>13263</v>
      </c>
      <c r="BI47" s="641" t="s">
        <v>13263</v>
      </c>
      <c r="BJ47" s="713">
        <v>0.97017454665819791</v>
      </c>
      <c r="BK47" s="714">
        <v>0.97017454665819791</v>
      </c>
      <c r="BL47" s="715">
        <v>0.96474478401913455</v>
      </c>
      <c r="BM47" s="705">
        <v>0.95598201406001615</v>
      </c>
      <c r="BN47" s="716">
        <v>0.97637167892859156</v>
      </c>
      <c r="BO47" s="717">
        <v>0.97637167892859156</v>
      </c>
      <c r="BP47" s="825">
        <v>1.0382775035110314</v>
      </c>
      <c r="BQ47" s="709">
        <v>1.0382775035110314</v>
      </c>
      <c r="BR47" s="634">
        <v>1.0382775035110314</v>
      </c>
      <c r="BS47" s="718">
        <v>1.0382775035110314</v>
      </c>
      <c r="BT47" s="718">
        <v>1.0654134873057393</v>
      </c>
      <c r="BU47" s="719">
        <v>1.0132629159474114</v>
      </c>
      <c r="BV47" s="719">
        <v>1.0132629159474114</v>
      </c>
      <c r="BW47" s="720">
        <v>1.0132629159474114</v>
      </c>
      <c r="BX47" s="629" t="s">
        <v>13263</v>
      </c>
      <c r="BY47" s="629" t="s">
        <v>13263</v>
      </c>
      <c r="BZ47" s="239" t="s">
        <v>13263</v>
      </c>
    </row>
    <row r="48" spans="2:78" ht="14.25" customHeight="1" thickBot="1" x14ac:dyDescent="0.25">
      <c r="B48" s="232" t="s">
        <v>14040</v>
      </c>
      <c r="C48" s="233" t="s">
        <v>13263</v>
      </c>
      <c r="D48" s="864" t="s">
        <v>13263</v>
      </c>
      <c r="E48" s="864" t="s">
        <v>13263</v>
      </c>
      <c r="F48" s="864" t="s">
        <v>13263</v>
      </c>
      <c r="G48" s="864" t="s">
        <v>13263</v>
      </c>
      <c r="H48" s="864" t="s">
        <v>13263</v>
      </c>
      <c r="I48" s="877" t="s">
        <v>13263</v>
      </c>
      <c r="J48" s="948" t="s">
        <v>14117</v>
      </c>
      <c r="K48" s="949" t="s">
        <v>14117</v>
      </c>
      <c r="L48" s="950" t="s">
        <v>13383</v>
      </c>
      <c r="M48" s="958" t="s">
        <v>14124</v>
      </c>
      <c r="N48" s="951" t="s">
        <v>14121</v>
      </c>
      <c r="O48" s="952" t="s">
        <v>14121</v>
      </c>
      <c r="P48" s="1049" t="s">
        <v>14168</v>
      </c>
      <c r="Q48" s="870" t="s">
        <v>14168</v>
      </c>
      <c r="R48" s="870" t="s">
        <v>14168</v>
      </c>
      <c r="S48" s="954" t="s">
        <v>14168</v>
      </c>
      <c r="T48" s="959" t="s">
        <v>13400</v>
      </c>
      <c r="U48" s="955" t="s">
        <v>13400</v>
      </c>
      <c r="V48" s="960" t="s">
        <v>14195</v>
      </c>
      <c r="W48" s="961" t="s">
        <v>13400</v>
      </c>
      <c r="X48" s="872" t="s">
        <v>13263</v>
      </c>
      <c r="Y48" s="233" t="s">
        <v>13263</v>
      </c>
      <c r="Z48" s="438" t="s">
        <v>13263</v>
      </c>
      <c r="AB48" s="232" t="s">
        <v>14040</v>
      </c>
      <c r="AC48" s="629" t="s">
        <v>13263</v>
      </c>
      <c r="AD48" s="629" t="s">
        <v>13263</v>
      </c>
      <c r="AE48" s="629" t="s">
        <v>13263</v>
      </c>
      <c r="AF48" s="629" t="s">
        <v>13263</v>
      </c>
      <c r="AG48" s="629" t="s">
        <v>13263</v>
      </c>
      <c r="AH48" s="629" t="s">
        <v>13263</v>
      </c>
      <c r="AI48" s="641" t="s">
        <v>13263</v>
      </c>
      <c r="AJ48" s="713">
        <v>0.96685608004652157</v>
      </c>
      <c r="AK48" s="714">
        <v>0.96685608004652157</v>
      </c>
      <c r="AL48" s="715">
        <v>0.96427748751134534</v>
      </c>
      <c r="AM48" s="721">
        <v>0.98132904449350322</v>
      </c>
      <c r="AN48" s="716">
        <v>0.98940340599960319</v>
      </c>
      <c r="AO48" s="717">
        <v>0.98940340599960319</v>
      </c>
      <c r="AP48" s="634">
        <v>1.0187215185834679</v>
      </c>
      <c r="AQ48" s="634">
        <v>1.0187215185834679</v>
      </c>
      <c r="AR48" s="634">
        <v>1.0187215185834679</v>
      </c>
      <c r="AS48" s="718">
        <v>1.0187215185834679</v>
      </c>
      <c r="AT48" s="634">
        <v>1.0065018435446027</v>
      </c>
      <c r="AU48" s="854">
        <v>1.0065018435446027</v>
      </c>
      <c r="AV48" s="855">
        <v>0.96786059043145989</v>
      </c>
      <c r="AW48" s="856">
        <v>1.0065018435446027</v>
      </c>
      <c r="AX48" s="636" t="s">
        <v>13263</v>
      </c>
      <c r="AY48" s="629" t="s">
        <v>13263</v>
      </c>
      <c r="AZ48" s="239" t="s">
        <v>13263</v>
      </c>
      <c r="BB48" s="232" t="s">
        <v>14040</v>
      </c>
      <c r="BC48" s="629" t="s">
        <v>13263</v>
      </c>
      <c r="BD48" s="629" t="s">
        <v>13263</v>
      </c>
      <c r="BE48" s="629" t="s">
        <v>13263</v>
      </c>
      <c r="BF48" s="629" t="s">
        <v>13263</v>
      </c>
      <c r="BG48" s="629" t="s">
        <v>13263</v>
      </c>
      <c r="BH48" s="629" t="s">
        <v>13263</v>
      </c>
      <c r="BI48" s="641" t="s">
        <v>13263</v>
      </c>
      <c r="BJ48" s="713">
        <v>0.97017454665819791</v>
      </c>
      <c r="BK48" s="714">
        <v>0.97017454665819791</v>
      </c>
      <c r="BL48" s="715">
        <v>0.96474478401913455</v>
      </c>
      <c r="BM48" s="721">
        <v>0.96972153491043878</v>
      </c>
      <c r="BN48" s="716">
        <v>0.97637167892859156</v>
      </c>
      <c r="BO48" s="717">
        <v>0.97637167892859156</v>
      </c>
      <c r="BP48" s="634">
        <v>1.0382775035110314</v>
      </c>
      <c r="BQ48" s="634">
        <v>1.0382775035110314</v>
      </c>
      <c r="BR48" s="634">
        <v>1.0382775035110314</v>
      </c>
      <c r="BS48" s="718">
        <v>1.0382775035110314</v>
      </c>
      <c r="BT48" s="634">
        <v>1.0654134873057393</v>
      </c>
      <c r="BU48" s="854">
        <v>1.0654134873057393</v>
      </c>
      <c r="BV48" s="855">
        <v>1.0132629159474114</v>
      </c>
      <c r="BW48" s="856">
        <v>1.0654134873057393</v>
      </c>
      <c r="BX48" s="636" t="s">
        <v>13263</v>
      </c>
      <c r="BY48" s="629" t="s">
        <v>13263</v>
      </c>
      <c r="BZ48" s="239" t="s">
        <v>13263</v>
      </c>
    </row>
    <row r="49" spans="2:78" ht="14.25" customHeight="1" thickTop="1" thickBot="1" x14ac:dyDescent="0.25">
      <c r="B49" s="232" t="s">
        <v>14059</v>
      </c>
      <c r="C49" s="233" t="s">
        <v>13263</v>
      </c>
      <c r="D49" s="864" t="s">
        <v>13263</v>
      </c>
      <c r="E49" s="864" t="s">
        <v>13263</v>
      </c>
      <c r="F49" s="864" t="s">
        <v>13263</v>
      </c>
      <c r="G49" s="864" t="s">
        <v>13263</v>
      </c>
      <c r="H49" s="864" t="s">
        <v>13263</v>
      </c>
      <c r="I49" s="877" t="s">
        <v>13263</v>
      </c>
      <c r="J49" s="962" t="s">
        <v>14117</v>
      </c>
      <c r="K49" s="963" t="s">
        <v>14117</v>
      </c>
      <c r="L49" s="950" t="s">
        <v>13383</v>
      </c>
      <c r="M49" s="964" t="s">
        <v>14124</v>
      </c>
      <c r="N49" s="965" t="s">
        <v>14121</v>
      </c>
      <c r="O49" s="966" t="s">
        <v>14121</v>
      </c>
      <c r="P49" s="967" t="s">
        <v>14168</v>
      </c>
      <c r="Q49" s="967" t="s">
        <v>14168</v>
      </c>
      <c r="R49" s="967" t="s">
        <v>14168</v>
      </c>
      <c r="S49" s="968" t="s">
        <v>14168</v>
      </c>
      <c r="T49" s="969" t="s">
        <v>13400</v>
      </c>
      <c r="U49" s="970" t="s">
        <v>13400</v>
      </c>
      <c r="V49" s="970" t="s">
        <v>13400</v>
      </c>
      <c r="W49" s="970" t="s">
        <v>13400</v>
      </c>
      <c r="X49" s="971" t="s">
        <v>13400</v>
      </c>
      <c r="Y49" s="233" t="s">
        <v>13263</v>
      </c>
      <c r="Z49" s="438" t="s">
        <v>13263</v>
      </c>
      <c r="AB49" s="232" t="s">
        <v>14059</v>
      </c>
      <c r="AC49" s="629" t="s">
        <v>13263</v>
      </c>
      <c r="AD49" s="629" t="s">
        <v>13263</v>
      </c>
      <c r="AE49" s="629" t="s">
        <v>13263</v>
      </c>
      <c r="AF49" s="629" t="s">
        <v>13263</v>
      </c>
      <c r="AG49" s="629" t="s">
        <v>13263</v>
      </c>
      <c r="AH49" s="629" t="s">
        <v>13263</v>
      </c>
      <c r="AI49" s="641" t="s">
        <v>13263</v>
      </c>
      <c r="AJ49" s="722">
        <v>0.96685608004652157</v>
      </c>
      <c r="AK49" s="723">
        <v>0.96685608004652157</v>
      </c>
      <c r="AL49" s="715">
        <v>0.96427748751134534</v>
      </c>
      <c r="AM49" s="724">
        <v>0.98132904449350322</v>
      </c>
      <c r="AN49" s="725">
        <v>0.98940340599960319</v>
      </c>
      <c r="AO49" s="726">
        <v>0.98940340599960319</v>
      </c>
      <c r="AP49" s="727">
        <v>1.0187215185834679</v>
      </c>
      <c r="AQ49" s="727">
        <v>1.0187215185834679</v>
      </c>
      <c r="AR49" s="727">
        <v>1.0187215185834679</v>
      </c>
      <c r="AS49" s="728">
        <v>1.0187215185834679</v>
      </c>
      <c r="AT49" s="727">
        <v>1.0065018435446027</v>
      </c>
      <c r="AU49" s="729">
        <v>1.0065018435446027</v>
      </c>
      <c r="AV49" s="729">
        <v>1.0065018435446027</v>
      </c>
      <c r="AW49" s="729">
        <v>1.0065018435446027</v>
      </c>
      <c r="AX49" s="730">
        <v>1.0065018435446027</v>
      </c>
      <c r="AY49" s="629" t="s">
        <v>13263</v>
      </c>
      <c r="AZ49" s="239" t="s">
        <v>13263</v>
      </c>
      <c r="BB49" s="232" t="s">
        <v>14059</v>
      </c>
      <c r="BC49" s="629" t="s">
        <v>13263</v>
      </c>
      <c r="BD49" s="629" t="s">
        <v>13263</v>
      </c>
      <c r="BE49" s="629" t="s">
        <v>13263</v>
      </c>
      <c r="BF49" s="629" t="s">
        <v>13263</v>
      </c>
      <c r="BG49" s="629" t="s">
        <v>13263</v>
      </c>
      <c r="BH49" s="629" t="s">
        <v>13263</v>
      </c>
      <c r="BI49" s="641" t="s">
        <v>13263</v>
      </c>
      <c r="BJ49" s="722">
        <v>0.97017454665819791</v>
      </c>
      <c r="BK49" s="723">
        <v>0.97017454665819791</v>
      </c>
      <c r="BL49" s="715">
        <v>0.96474478401913455</v>
      </c>
      <c r="BM49" s="724">
        <v>0.96972153491043878</v>
      </c>
      <c r="BN49" s="725">
        <v>0.97637167892859156</v>
      </c>
      <c r="BO49" s="726">
        <v>0.97637167892859156</v>
      </c>
      <c r="BP49" s="727">
        <v>1.0382775035110314</v>
      </c>
      <c r="BQ49" s="727">
        <v>1.0382775035110314</v>
      </c>
      <c r="BR49" s="727">
        <v>1.0382775035110314</v>
      </c>
      <c r="BS49" s="728">
        <v>1.0382775035110314</v>
      </c>
      <c r="BT49" s="727">
        <v>1.0654134873057393</v>
      </c>
      <c r="BU49" s="729">
        <v>1.0654134873057393</v>
      </c>
      <c r="BV49" s="729">
        <v>1.0654134873057393</v>
      </c>
      <c r="BW49" s="729">
        <v>1.0654134873057393</v>
      </c>
      <c r="BX49" s="730">
        <v>1.0654134873057393</v>
      </c>
      <c r="BY49" s="629" t="s">
        <v>13263</v>
      </c>
      <c r="BZ49" s="239" t="s">
        <v>13263</v>
      </c>
    </row>
    <row r="50" spans="2:78" ht="14.25" customHeight="1" thickTop="1" thickBot="1" x14ac:dyDescent="0.25">
      <c r="B50" s="232" t="s">
        <v>14045</v>
      </c>
      <c r="C50" s="233" t="s">
        <v>13263</v>
      </c>
      <c r="D50" s="864" t="s">
        <v>13263</v>
      </c>
      <c r="E50" s="864" t="s">
        <v>13263</v>
      </c>
      <c r="F50" s="864" t="s">
        <v>13263</v>
      </c>
      <c r="G50" s="864" t="s">
        <v>13263</v>
      </c>
      <c r="H50" s="864" t="s">
        <v>13263</v>
      </c>
      <c r="I50" s="866" t="s">
        <v>13263</v>
      </c>
      <c r="J50" s="972" t="s">
        <v>13434</v>
      </c>
      <c r="K50" s="973" t="s">
        <v>13434</v>
      </c>
      <c r="L50" s="974" t="s">
        <v>13383</v>
      </c>
      <c r="M50" s="975" t="s">
        <v>14184</v>
      </c>
      <c r="N50" s="975" t="s">
        <v>14184</v>
      </c>
      <c r="O50" s="976" t="s">
        <v>14184</v>
      </c>
      <c r="P50" s="977" t="s">
        <v>14196</v>
      </c>
      <c r="Q50" s="978" t="s">
        <v>14196</v>
      </c>
      <c r="R50" s="1050" t="s">
        <v>14196</v>
      </c>
      <c r="S50" s="980" t="s">
        <v>14196</v>
      </c>
      <c r="T50" s="981" t="s">
        <v>14129</v>
      </c>
      <c r="U50" s="982" t="s">
        <v>13400</v>
      </c>
      <c r="V50" s="983" t="s">
        <v>13400</v>
      </c>
      <c r="W50" s="970" t="s">
        <v>13400</v>
      </c>
      <c r="X50" s="984" t="s">
        <v>13400</v>
      </c>
      <c r="Y50" s="233" t="s">
        <v>13263</v>
      </c>
      <c r="Z50" s="438" t="s">
        <v>13263</v>
      </c>
      <c r="AB50" s="232" t="s">
        <v>14045</v>
      </c>
      <c r="AC50" s="629" t="s">
        <v>13263</v>
      </c>
      <c r="AD50" s="629" t="s">
        <v>13263</v>
      </c>
      <c r="AE50" s="629" t="s">
        <v>13263</v>
      </c>
      <c r="AF50" s="629" t="s">
        <v>13263</v>
      </c>
      <c r="AG50" s="629" t="s">
        <v>13263</v>
      </c>
      <c r="AH50" s="629" t="s">
        <v>13263</v>
      </c>
      <c r="AI50" s="630" t="s">
        <v>13263</v>
      </c>
      <c r="AJ50" s="731">
        <v>0.98113186546315168</v>
      </c>
      <c r="AK50" s="732">
        <v>0.98113186546315168</v>
      </c>
      <c r="AL50" s="733">
        <v>0.96427748751134534</v>
      </c>
      <c r="AM50" s="734">
        <v>1.0315699499400568</v>
      </c>
      <c r="AN50" s="734">
        <v>1.0315699499400568</v>
      </c>
      <c r="AO50" s="735">
        <v>1.0315699499400568</v>
      </c>
      <c r="AP50" s="736">
        <v>1.0880639772832355</v>
      </c>
      <c r="AQ50" s="826">
        <v>1.0880639772832355</v>
      </c>
      <c r="AR50" s="827">
        <v>1.0880639772832355</v>
      </c>
      <c r="AS50" s="738">
        <v>1.0880639772832355</v>
      </c>
      <c r="AT50" s="739">
        <v>1.0858909533216716</v>
      </c>
      <c r="AU50" s="740">
        <v>1.0065018435446027</v>
      </c>
      <c r="AV50" s="741">
        <v>1.0065018435446027</v>
      </c>
      <c r="AW50" s="729">
        <v>1.0065018435446027</v>
      </c>
      <c r="AX50" s="742">
        <v>1.0065018435446027</v>
      </c>
      <c r="AY50" s="629" t="s">
        <v>13263</v>
      </c>
      <c r="AZ50" s="239" t="s">
        <v>13263</v>
      </c>
      <c r="BB50" s="232" t="s">
        <v>14045</v>
      </c>
      <c r="BC50" s="629" t="s">
        <v>13263</v>
      </c>
      <c r="BD50" s="629" t="s">
        <v>13263</v>
      </c>
      <c r="BE50" s="629" t="s">
        <v>13263</v>
      </c>
      <c r="BF50" s="629" t="s">
        <v>13263</v>
      </c>
      <c r="BG50" s="629" t="s">
        <v>13263</v>
      </c>
      <c r="BH50" s="629" t="s">
        <v>13263</v>
      </c>
      <c r="BI50" s="630" t="s">
        <v>13263</v>
      </c>
      <c r="BJ50" s="731">
        <v>0.97775440128920676</v>
      </c>
      <c r="BK50" s="732">
        <v>0.97775440128920676</v>
      </c>
      <c r="BL50" s="733">
        <v>0.96474478401913455</v>
      </c>
      <c r="BM50" s="734">
        <v>1.0227230607693758</v>
      </c>
      <c r="BN50" s="734">
        <v>1.0227230607693758</v>
      </c>
      <c r="BO50" s="735">
        <v>1.0227230607693758</v>
      </c>
      <c r="BP50" s="736">
        <v>1.0836894139797804</v>
      </c>
      <c r="BQ50" s="826">
        <v>1.0836894139797804</v>
      </c>
      <c r="BR50" s="827">
        <v>1.0836894139797804</v>
      </c>
      <c r="BS50" s="738">
        <v>1.0836894139797804</v>
      </c>
      <c r="BT50" s="739">
        <v>1.0797587678199676</v>
      </c>
      <c r="BU50" s="740">
        <v>1.0654134873057393</v>
      </c>
      <c r="BV50" s="741">
        <v>1.0654134873057393</v>
      </c>
      <c r="BW50" s="729">
        <v>1.0654134873057393</v>
      </c>
      <c r="BX50" s="742">
        <v>1.0654134873057393</v>
      </c>
      <c r="BY50" s="629" t="s">
        <v>13263</v>
      </c>
      <c r="BZ50" s="239" t="s">
        <v>13263</v>
      </c>
    </row>
    <row r="51" spans="2:78" ht="14.25" customHeight="1" thickTop="1" thickBot="1" x14ac:dyDescent="0.25">
      <c r="B51" s="232" t="s">
        <v>14043</v>
      </c>
      <c r="C51" s="233" t="s">
        <v>13263</v>
      </c>
      <c r="D51" s="864" t="s">
        <v>13263</v>
      </c>
      <c r="E51" s="864" t="s">
        <v>13263</v>
      </c>
      <c r="F51" s="864" t="s">
        <v>13263</v>
      </c>
      <c r="G51" s="864" t="s">
        <v>13263</v>
      </c>
      <c r="H51" s="877" t="s">
        <v>13263</v>
      </c>
      <c r="I51" s="985" t="s">
        <v>14130</v>
      </c>
      <c r="J51" s="972" t="s">
        <v>13434</v>
      </c>
      <c r="K51" s="986" t="s">
        <v>13434</v>
      </c>
      <c r="L51" s="987" t="s">
        <v>14131</v>
      </c>
      <c r="M51" s="975" t="s">
        <v>14184</v>
      </c>
      <c r="N51" s="988" t="s">
        <v>14184</v>
      </c>
      <c r="O51" s="989" t="s">
        <v>14196</v>
      </c>
      <c r="P51" s="977" t="s">
        <v>14196</v>
      </c>
      <c r="Q51" s="977" t="s">
        <v>14196</v>
      </c>
      <c r="R51" s="979" t="s">
        <v>14196</v>
      </c>
      <c r="S51" s="990" t="s">
        <v>14196</v>
      </c>
      <c r="T51" s="991" t="s">
        <v>14129</v>
      </c>
      <c r="U51" s="991" t="s">
        <v>14129</v>
      </c>
      <c r="V51" s="981" t="s">
        <v>14129</v>
      </c>
      <c r="W51" s="992" t="s">
        <v>13400</v>
      </c>
      <c r="X51" s="993" t="s">
        <v>14132</v>
      </c>
      <c r="Y51" s="233" t="s">
        <v>13263</v>
      </c>
      <c r="Z51" s="438" t="s">
        <v>13263</v>
      </c>
      <c r="AB51" s="232" t="s">
        <v>14043</v>
      </c>
      <c r="AC51" s="629" t="s">
        <v>13263</v>
      </c>
      <c r="AD51" s="629" t="s">
        <v>13263</v>
      </c>
      <c r="AE51" s="629" t="s">
        <v>13263</v>
      </c>
      <c r="AF51" s="629" t="s">
        <v>13263</v>
      </c>
      <c r="AG51" s="629" t="s">
        <v>13263</v>
      </c>
      <c r="AH51" s="641" t="s">
        <v>13263</v>
      </c>
      <c r="AI51" s="743">
        <v>0.9932855163876716</v>
      </c>
      <c r="AJ51" s="731">
        <v>0.98113186546315168</v>
      </c>
      <c r="AK51" s="744">
        <v>0.98113186546315168</v>
      </c>
      <c r="AL51" s="745">
        <v>0.9870589466275258</v>
      </c>
      <c r="AM51" s="734">
        <v>1.0315699499400568</v>
      </c>
      <c r="AN51" s="746">
        <v>1.0315699499400568</v>
      </c>
      <c r="AO51" s="747">
        <v>1.0880639772832355</v>
      </c>
      <c r="AP51" s="736">
        <v>1.0880639772832355</v>
      </c>
      <c r="AQ51" s="736">
        <v>1.0880639772832355</v>
      </c>
      <c r="AR51" s="737">
        <v>1.0880639772832355</v>
      </c>
      <c r="AS51" s="748">
        <v>1.0880639772832355</v>
      </c>
      <c r="AT51" s="749">
        <v>1.0858909533216716</v>
      </c>
      <c r="AU51" s="749">
        <v>1.0858909533216716</v>
      </c>
      <c r="AV51" s="739">
        <v>1.0858909533216716</v>
      </c>
      <c r="AW51" s="750">
        <v>1.0065018435446027</v>
      </c>
      <c r="AX51" s="751">
        <v>1.0028205303929727</v>
      </c>
      <c r="AY51" s="629" t="s">
        <v>13263</v>
      </c>
      <c r="AZ51" s="239" t="s">
        <v>13263</v>
      </c>
      <c r="BB51" s="232" t="s">
        <v>14043</v>
      </c>
      <c r="BC51" s="629" t="s">
        <v>13263</v>
      </c>
      <c r="BD51" s="629" t="s">
        <v>13263</v>
      </c>
      <c r="BE51" s="629" t="s">
        <v>13263</v>
      </c>
      <c r="BF51" s="629" t="s">
        <v>13263</v>
      </c>
      <c r="BG51" s="629" t="s">
        <v>13263</v>
      </c>
      <c r="BH51" s="641" t="s">
        <v>13263</v>
      </c>
      <c r="BI51" s="743">
        <v>0.98101540172070922</v>
      </c>
      <c r="BJ51" s="731">
        <v>0.97775440128920676</v>
      </c>
      <c r="BK51" s="744">
        <v>0.97775440128920676</v>
      </c>
      <c r="BL51" s="745">
        <v>0.98817797268250784</v>
      </c>
      <c r="BM51" s="734">
        <v>1.0227230607693758</v>
      </c>
      <c r="BN51" s="746">
        <v>1.0227230607693758</v>
      </c>
      <c r="BO51" s="747">
        <v>1.0836894139797804</v>
      </c>
      <c r="BP51" s="736">
        <v>1.0836894139797804</v>
      </c>
      <c r="BQ51" s="736">
        <v>1.0836894139797804</v>
      </c>
      <c r="BR51" s="737">
        <v>1.0836894139797804</v>
      </c>
      <c r="BS51" s="748">
        <v>1.0836894139797804</v>
      </c>
      <c r="BT51" s="749">
        <v>1.0797587678199676</v>
      </c>
      <c r="BU51" s="749">
        <v>1.0797587678199676</v>
      </c>
      <c r="BV51" s="739">
        <v>1.0797587678199676</v>
      </c>
      <c r="BW51" s="750">
        <v>1.0654134873057393</v>
      </c>
      <c r="BX51" s="751">
        <v>1.0347812701273946</v>
      </c>
      <c r="BY51" s="629" t="s">
        <v>13263</v>
      </c>
      <c r="BZ51" s="239" t="s">
        <v>13263</v>
      </c>
    </row>
    <row r="52" spans="2:78" ht="14.25" customHeight="1" thickTop="1" thickBot="1" x14ac:dyDescent="0.25">
      <c r="B52" s="232" t="s">
        <v>14064</v>
      </c>
      <c r="C52" s="233" t="s">
        <v>13263</v>
      </c>
      <c r="D52" s="864" t="s">
        <v>13263</v>
      </c>
      <c r="E52" s="864" t="s">
        <v>13263</v>
      </c>
      <c r="F52" s="864" t="s">
        <v>13263</v>
      </c>
      <c r="G52" s="864" t="s">
        <v>13263</v>
      </c>
      <c r="H52" s="877" t="s">
        <v>13263</v>
      </c>
      <c r="I52" s="994" t="s">
        <v>14130</v>
      </c>
      <c r="J52" s="995" t="s">
        <v>13434</v>
      </c>
      <c r="K52" s="996" t="s">
        <v>13434</v>
      </c>
      <c r="L52" s="987" t="s">
        <v>14131</v>
      </c>
      <c r="M52" s="975" t="s">
        <v>14184</v>
      </c>
      <c r="N52" s="975" t="s">
        <v>14184</v>
      </c>
      <c r="O52" s="1051" t="s">
        <v>14184</v>
      </c>
      <c r="P52" s="998" t="s">
        <v>14196</v>
      </c>
      <c r="Q52" s="999" t="s">
        <v>14196</v>
      </c>
      <c r="R52" s="999" t="s">
        <v>14196</v>
      </c>
      <c r="S52" s="1000" t="s">
        <v>14196</v>
      </c>
      <c r="T52" s="1001" t="s">
        <v>14129</v>
      </c>
      <c r="U52" s="1001" t="s">
        <v>14129</v>
      </c>
      <c r="V52" s="1002" t="s">
        <v>14129</v>
      </c>
      <c r="W52" s="1003" t="s">
        <v>14129</v>
      </c>
      <c r="X52" s="1004" t="s">
        <v>14132</v>
      </c>
      <c r="Y52" s="233" t="s">
        <v>13263</v>
      </c>
      <c r="Z52" s="438" t="s">
        <v>13263</v>
      </c>
      <c r="AB52" s="232" t="s">
        <v>14064</v>
      </c>
      <c r="AC52" s="629" t="s">
        <v>13263</v>
      </c>
      <c r="AD52" s="629" t="s">
        <v>13263</v>
      </c>
      <c r="AE52" s="629" t="s">
        <v>13263</v>
      </c>
      <c r="AF52" s="629" t="s">
        <v>13263</v>
      </c>
      <c r="AG52" s="629" t="s">
        <v>13263</v>
      </c>
      <c r="AH52" s="641" t="s">
        <v>13263</v>
      </c>
      <c r="AI52" s="752">
        <v>0.9932855163876716</v>
      </c>
      <c r="AJ52" s="753">
        <v>0.98113186546315168</v>
      </c>
      <c r="AK52" s="754">
        <v>0.98113186546315168</v>
      </c>
      <c r="AL52" s="745">
        <v>0.9870589466275258</v>
      </c>
      <c r="AM52" s="734">
        <v>1.0315699499400568</v>
      </c>
      <c r="AN52" s="734">
        <v>1.0315699499400568</v>
      </c>
      <c r="AO52" s="828">
        <v>1.0315699499400568</v>
      </c>
      <c r="AP52" s="755">
        <v>1.0880639772832355</v>
      </c>
      <c r="AQ52" s="756">
        <v>1.0880639772832355</v>
      </c>
      <c r="AR52" s="756">
        <v>1.0880639772832355</v>
      </c>
      <c r="AS52" s="829">
        <v>1.0880639772832355</v>
      </c>
      <c r="AT52" s="757">
        <v>1.0858909533216716</v>
      </c>
      <c r="AU52" s="757">
        <v>1.0858909533216716</v>
      </c>
      <c r="AV52" s="758">
        <v>1.0858909533216716</v>
      </c>
      <c r="AW52" s="759">
        <v>1.0858909533216716</v>
      </c>
      <c r="AX52" s="760">
        <v>1.0028205303929727</v>
      </c>
      <c r="AY52" s="629" t="s">
        <v>13263</v>
      </c>
      <c r="AZ52" s="239" t="s">
        <v>13263</v>
      </c>
      <c r="BB52" s="232" t="s">
        <v>14064</v>
      </c>
      <c r="BC52" s="629" t="s">
        <v>13263</v>
      </c>
      <c r="BD52" s="629" t="s">
        <v>13263</v>
      </c>
      <c r="BE52" s="629" t="s">
        <v>13263</v>
      </c>
      <c r="BF52" s="629" t="s">
        <v>13263</v>
      </c>
      <c r="BG52" s="629" t="s">
        <v>13263</v>
      </c>
      <c r="BH52" s="641" t="s">
        <v>13263</v>
      </c>
      <c r="BI52" s="752">
        <v>0.98101540172070922</v>
      </c>
      <c r="BJ52" s="753">
        <v>0.97775440128920676</v>
      </c>
      <c r="BK52" s="754">
        <v>0.97775440128920676</v>
      </c>
      <c r="BL52" s="745">
        <v>0.98817797268250784</v>
      </c>
      <c r="BM52" s="734">
        <v>1.0227230607693758</v>
      </c>
      <c r="BN52" s="734">
        <v>1.0227230607693758</v>
      </c>
      <c r="BO52" s="828">
        <v>1.0227230607693758</v>
      </c>
      <c r="BP52" s="755">
        <v>1.0836894139797804</v>
      </c>
      <c r="BQ52" s="756">
        <v>1.0836894139797804</v>
      </c>
      <c r="BR52" s="756">
        <v>1.0836894139797804</v>
      </c>
      <c r="BS52" s="829">
        <v>1.0836894139797804</v>
      </c>
      <c r="BT52" s="757">
        <v>1.0797587678199676</v>
      </c>
      <c r="BU52" s="757">
        <v>1.0797587678199676</v>
      </c>
      <c r="BV52" s="758">
        <v>1.0797587678199676</v>
      </c>
      <c r="BW52" s="759">
        <v>1.0797587678199676</v>
      </c>
      <c r="BX52" s="760">
        <v>1.0347812701273946</v>
      </c>
      <c r="BY52" s="629" t="s">
        <v>13263</v>
      </c>
      <c r="BZ52" s="239" t="s">
        <v>13263</v>
      </c>
    </row>
    <row r="53" spans="2:78" ht="14.25" customHeight="1" thickTop="1" thickBot="1" x14ac:dyDescent="0.25">
      <c r="B53" s="232" t="s">
        <v>14056</v>
      </c>
      <c r="C53" s="233" t="s">
        <v>13263</v>
      </c>
      <c r="D53" s="864" t="s">
        <v>13263</v>
      </c>
      <c r="E53" s="864" t="s">
        <v>13263</v>
      </c>
      <c r="F53" s="864" t="s">
        <v>13263</v>
      </c>
      <c r="G53" s="864" t="s">
        <v>13263</v>
      </c>
      <c r="H53" s="866" t="s">
        <v>13263</v>
      </c>
      <c r="I53" s="1005" t="s">
        <v>14130</v>
      </c>
      <c r="J53" s="870" t="s">
        <v>13436</v>
      </c>
      <c r="K53" s="1006" t="s">
        <v>13436</v>
      </c>
      <c r="L53" s="1007" t="s">
        <v>14131</v>
      </c>
      <c r="M53" s="1008" t="s">
        <v>14184</v>
      </c>
      <c r="N53" s="1009" t="s">
        <v>14184</v>
      </c>
      <c r="O53" s="997" t="s">
        <v>14184</v>
      </c>
      <c r="P53" s="1010" t="s">
        <v>14133</v>
      </c>
      <c r="Q53" s="979" t="s">
        <v>14133</v>
      </c>
      <c r="R53" s="1011" t="s">
        <v>14133</v>
      </c>
      <c r="S53" s="977" t="s">
        <v>14134</v>
      </c>
      <c r="T53" s="977" t="s">
        <v>14134</v>
      </c>
      <c r="U53" s="1012" t="s">
        <v>14134</v>
      </c>
      <c r="V53" s="874" t="s">
        <v>14132</v>
      </c>
      <c r="W53" s="874" t="s">
        <v>14132</v>
      </c>
      <c r="X53" s="1004" t="s">
        <v>14132</v>
      </c>
      <c r="Y53" s="233" t="s">
        <v>13263</v>
      </c>
      <c r="Z53" s="438" t="s">
        <v>13263</v>
      </c>
      <c r="AB53" s="232" t="s">
        <v>14056</v>
      </c>
      <c r="AC53" s="629" t="s">
        <v>13263</v>
      </c>
      <c r="AD53" s="629" t="s">
        <v>13263</v>
      </c>
      <c r="AE53" s="629" t="s">
        <v>13263</v>
      </c>
      <c r="AF53" s="629" t="s">
        <v>13263</v>
      </c>
      <c r="AG53" s="629" t="s">
        <v>13263</v>
      </c>
      <c r="AH53" s="630" t="s">
        <v>13263</v>
      </c>
      <c r="AI53" s="761">
        <v>0.9932855163876716</v>
      </c>
      <c r="AJ53" s="634">
        <v>0.97098561899989855</v>
      </c>
      <c r="AK53" s="762">
        <v>0.97098561899989855</v>
      </c>
      <c r="AL53" s="763">
        <v>0.9870589466275258</v>
      </c>
      <c r="AM53" s="764">
        <v>1.0315699499400568</v>
      </c>
      <c r="AN53" s="830">
        <v>1.0315699499400568</v>
      </c>
      <c r="AO53" s="637">
        <v>1.0315699499400568</v>
      </c>
      <c r="AP53" s="765">
        <v>1.0822864629812012</v>
      </c>
      <c r="AQ53" s="737">
        <v>1.0822864629812012</v>
      </c>
      <c r="AR53" s="766">
        <v>1.0822864629812012</v>
      </c>
      <c r="AS53" s="736">
        <v>1.0862684450438722</v>
      </c>
      <c r="AT53" s="736">
        <v>1.0862684450438722</v>
      </c>
      <c r="AU53" s="767">
        <v>1.0862684450438722</v>
      </c>
      <c r="AV53" s="638">
        <v>1.0028205303929727</v>
      </c>
      <c r="AW53" s="638">
        <v>1.0028205303929727</v>
      </c>
      <c r="AX53" s="760">
        <v>1.0028205303929727</v>
      </c>
      <c r="AY53" s="629" t="s">
        <v>13263</v>
      </c>
      <c r="AZ53" s="239" t="s">
        <v>13263</v>
      </c>
      <c r="BB53" s="232" t="s">
        <v>14056</v>
      </c>
      <c r="BC53" s="629" t="s">
        <v>13263</v>
      </c>
      <c r="BD53" s="629" t="s">
        <v>13263</v>
      </c>
      <c r="BE53" s="629" t="s">
        <v>13263</v>
      </c>
      <c r="BF53" s="629" t="s">
        <v>13263</v>
      </c>
      <c r="BG53" s="629" t="s">
        <v>13263</v>
      </c>
      <c r="BH53" s="630" t="s">
        <v>13263</v>
      </c>
      <c r="BI53" s="761">
        <v>0.98101540172070922</v>
      </c>
      <c r="BJ53" s="634">
        <v>0.97255844157732452</v>
      </c>
      <c r="BK53" s="762">
        <v>0.97255844157732452</v>
      </c>
      <c r="BL53" s="763">
        <v>0.98817797268250784</v>
      </c>
      <c r="BM53" s="764">
        <v>1.0227230607693758</v>
      </c>
      <c r="BN53" s="830">
        <v>1.0227230607693758</v>
      </c>
      <c r="BO53" s="637">
        <v>1.0227230607693758</v>
      </c>
      <c r="BP53" s="765">
        <v>1.0741556662810852</v>
      </c>
      <c r="BQ53" s="737">
        <v>1.0741556662810852</v>
      </c>
      <c r="BR53" s="766">
        <v>1.0741556662810852</v>
      </c>
      <c r="BS53" s="736">
        <v>1.0755324085035198</v>
      </c>
      <c r="BT53" s="736">
        <v>1.0755324085035198</v>
      </c>
      <c r="BU53" s="767">
        <v>1.0755324085035198</v>
      </c>
      <c r="BV53" s="638">
        <v>1.0347812701273946</v>
      </c>
      <c r="BW53" s="638">
        <v>1.0347812701273946</v>
      </c>
      <c r="BX53" s="760">
        <v>1.0347812701273946</v>
      </c>
      <c r="BY53" s="629" t="s">
        <v>13263</v>
      </c>
      <c r="BZ53" s="239" t="s">
        <v>13263</v>
      </c>
    </row>
    <row r="54" spans="2:78" ht="14.25" customHeight="1" thickTop="1" thickBot="1" x14ac:dyDescent="0.25">
      <c r="B54" s="232" t="s">
        <v>14053</v>
      </c>
      <c r="C54" s="233" t="s">
        <v>13263</v>
      </c>
      <c r="D54" s="864" t="s">
        <v>13263</v>
      </c>
      <c r="E54" s="864" t="s">
        <v>13263</v>
      </c>
      <c r="F54" s="872" t="s">
        <v>13263</v>
      </c>
      <c r="G54" s="866" t="s">
        <v>13263</v>
      </c>
      <c r="H54" s="1013" t="s">
        <v>13427</v>
      </c>
      <c r="I54" s="1014" t="s">
        <v>13427</v>
      </c>
      <c r="J54" s="870" t="s">
        <v>13436</v>
      </c>
      <c r="K54" s="871" t="s">
        <v>13436</v>
      </c>
      <c r="L54" s="1015" t="s">
        <v>14135</v>
      </c>
      <c r="M54" s="1016" t="s">
        <v>14135</v>
      </c>
      <c r="N54" s="1017" t="s">
        <v>14135</v>
      </c>
      <c r="O54" s="1018" t="s">
        <v>14184</v>
      </c>
      <c r="P54" s="1019" t="s">
        <v>14194</v>
      </c>
      <c r="Q54" s="1010" t="s">
        <v>14133</v>
      </c>
      <c r="R54" s="990" t="s">
        <v>14133</v>
      </c>
      <c r="S54" s="1020" t="s">
        <v>14134</v>
      </c>
      <c r="T54" s="1020" t="s">
        <v>14134</v>
      </c>
      <c r="U54" s="1021" t="s">
        <v>14134</v>
      </c>
      <c r="V54" s="874" t="s">
        <v>14132</v>
      </c>
      <c r="W54" s="874" t="s">
        <v>14132</v>
      </c>
      <c r="X54" s="1004" t="s">
        <v>14132</v>
      </c>
      <c r="Y54" s="233" t="s">
        <v>13263</v>
      </c>
      <c r="Z54" s="438" t="s">
        <v>13263</v>
      </c>
      <c r="AB54" s="232" t="s">
        <v>14053</v>
      </c>
      <c r="AC54" s="629" t="s">
        <v>13263</v>
      </c>
      <c r="AD54" s="629" t="s">
        <v>13263</v>
      </c>
      <c r="AE54" s="629" t="s">
        <v>13263</v>
      </c>
      <c r="AF54" s="636" t="s">
        <v>13263</v>
      </c>
      <c r="AG54" s="630" t="s">
        <v>13263</v>
      </c>
      <c r="AH54" s="768">
        <v>0.95069040392551007</v>
      </c>
      <c r="AI54" s="769">
        <v>0.95069040392551007</v>
      </c>
      <c r="AJ54" s="634">
        <v>0.97098561899989855</v>
      </c>
      <c r="AK54" s="635">
        <v>0.97098561899989855</v>
      </c>
      <c r="AL54" s="770">
        <v>0.99863131400663807</v>
      </c>
      <c r="AM54" s="771">
        <v>0.99863131400663807</v>
      </c>
      <c r="AN54" s="831">
        <v>0.99863131400663807</v>
      </c>
      <c r="AO54" s="832">
        <v>1.0315699499400568</v>
      </c>
      <c r="AP54" s="773">
        <v>1.0099089591019779</v>
      </c>
      <c r="AQ54" s="765">
        <v>1.0822864629812012</v>
      </c>
      <c r="AR54" s="748">
        <v>1.0822864629812012</v>
      </c>
      <c r="AS54" s="774">
        <v>1.0862684450438722</v>
      </c>
      <c r="AT54" s="774">
        <v>1.0862684450438722</v>
      </c>
      <c r="AU54" s="775">
        <v>1.0862684450438722</v>
      </c>
      <c r="AV54" s="638">
        <v>1.0028205303929727</v>
      </c>
      <c r="AW54" s="638">
        <v>1.0028205303929727</v>
      </c>
      <c r="AX54" s="760">
        <v>1.0028205303929727</v>
      </c>
      <c r="AY54" s="629" t="s">
        <v>13263</v>
      </c>
      <c r="AZ54" s="239" t="s">
        <v>13263</v>
      </c>
      <c r="BB54" s="232" t="s">
        <v>14053</v>
      </c>
      <c r="BC54" s="629" t="s">
        <v>13263</v>
      </c>
      <c r="BD54" s="629" t="s">
        <v>13263</v>
      </c>
      <c r="BE54" s="629" t="s">
        <v>13263</v>
      </c>
      <c r="BF54" s="636" t="s">
        <v>13263</v>
      </c>
      <c r="BG54" s="630" t="s">
        <v>13263</v>
      </c>
      <c r="BH54" s="768">
        <v>0.94509951835263206</v>
      </c>
      <c r="BI54" s="769">
        <v>0.94509951835263206</v>
      </c>
      <c r="BJ54" s="634">
        <v>0.97255844157732452</v>
      </c>
      <c r="BK54" s="635">
        <v>0.97255844157732452</v>
      </c>
      <c r="BL54" s="770">
        <v>0.99531339031461297</v>
      </c>
      <c r="BM54" s="771">
        <v>0.99531339031461297</v>
      </c>
      <c r="BN54" s="831">
        <v>0.99531339031461297</v>
      </c>
      <c r="BO54" s="832">
        <v>1.0227230607693758</v>
      </c>
      <c r="BP54" s="773">
        <v>1.0197529474816043</v>
      </c>
      <c r="BQ54" s="765">
        <v>1.0741556662810852</v>
      </c>
      <c r="BR54" s="748">
        <v>1.0741556662810852</v>
      </c>
      <c r="BS54" s="774">
        <v>1.0755324085035198</v>
      </c>
      <c r="BT54" s="774">
        <v>1.0755324085035198</v>
      </c>
      <c r="BU54" s="775">
        <v>1.0755324085035198</v>
      </c>
      <c r="BV54" s="638">
        <v>1.0347812701273946</v>
      </c>
      <c r="BW54" s="638">
        <v>1.0347812701273946</v>
      </c>
      <c r="BX54" s="760">
        <v>1.0347812701273946</v>
      </c>
      <c r="BY54" s="629" t="s">
        <v>13263</v>
      </c>
      <c r="BZ54" s="239" t="s">
        <v>13263</v>
      </c>
    </row>
    <row r="55" spans="2:78" ht="14.25" customHeight="1" thickTop="1" thickBot="1" x14ac:dyDescent="0.25">
      <c r="B55" s="232" t="s">
        <v>14066</v>
      </c>
      <c r="C55" s="233" t="s">
        <v>13263</v>
      </c>
      <c r="D55" s="864" t="s">
        <v>13263</v>
      </c>
      <c r="E55" s="866" t="s">
        <v>13263</v>
      </c>
      <c r="F55" s="1013" t="s">
        <v>13427</v>
      </c>
      <c r="G55" s="1013" t="s">
        <v>13427</v>
      </c>
      <c r="H55" s="1013" t="s">
        <v>13427</v>
      </c>
      <c r="I55" s="1013" t="s">
        <v>13427</v>
      </c>
      <c r="J55" s="1022" t="s">
        <v>731</v>
      </c>
      <c r="K55" s="1023" t="s">
        <v>731</v>
      </c>
      <c r="L55" s="1015" t="s">
        <v>14135</v>
      </c>
      <c r="M55" s="1015" t="s">
        <v>14135</v>
      </c>
      <c r="N55" s="1015" t="s">
        <v>14135</v>
      </c>
      <c r="O55" s="1052" t="s">
        <v>14135</v>
      </c>
      <c r="P55" s="1025" t="s">
        <v>14194</v>
      </c>
      <c r="Q55" s="1019" t="s">
        <v>14194</v>
      </c>
      <c r="R55" s="1026" t="s">
        <v>14133</v>
      </c>
      <c r="S55" s="1025" t="s">
        <v>14194</v>
      </c>
      <c r="T55" s="1027" t="s">
        <v>14194</v>
      </c>
      <c r="U55" s="931" t="s">
        <v>14194</v>
      </c>
      <c r="V55" s="1028" t="s">
        <v>14132</v>
      </c>
      <c r="W55" s="874" t="s">
        <v>14132</v>
      </c>
      <c r="X55" s="1004" t="s">
        <v>14132</v>
      </c>
      <c r="Y55" s="233" t="s">
        <v>13263</v>
      </c>
      <c r="Z55" s="438" t="s">
        <v>13263</v>
      </c>
      <c r="AB55" s="232" t="s">
        <v>14066</v>
      </c>
      <c r="AC55" s="629" t="s">
        <v>13263</v>
      </c>
      <c r="AD55" s="629" t="s">
        <v>13263</v>
      </c>
      <c r="AE55" s="630" t="s">
        <v>13263</v>
      </c>
      <c r="AF55" s="768">
        <v>0.95069040392551007</v>
      </c>
      <c r="AG55" s="768">
        <v>0.95069040392551007</v>
      </c>
      <c r="AH55" s="768">
        <v>0.95069040392551007</v>
      </c>
      <c r="AI55" s="768">
        <v>0.95069040392551007</v>
      </c>
      <c r="AJ55" s="776">
        <v>0.9728355191346838</v>
      </c>
      <c r="AK55" s="777">
        <v>0.9728355191346838</v>
      </c>
      <c r="AL55" s="770">
        <v>0.99863131400663807</v>
      </c>
      <c r="AM55" s="770">
        <v>0.99863131400663807</v>
      </c>
      <c r="AN55" s="770">
        <v>0.99863131400663807</v>
      </c>
      <c r="AO55" s="833">
        <v>0.99863131400663807</v>
      </c>
      <c r="AP55" s="662">
        <v>1.0099089591019779</v>
      </c>
      <c r="AQ55" s="773">
        <v>1.0099089591019779</v>
      </c>
      <c r="AR55" s="778">
        <v>1.0822864629812012</v>
      </c>
      <c r="AS55" s="662">
        <v>1.0099089591019779</v>
      </c>
      <c r="AT55" s="834">
        <v>1.0099089591019779</v>
      </c>
      <c r="AU55" s="663">
        <v>1.0099089591019779</v>
      </c>
      <c r="AV55" s="779">
        <v>1.0028205303929727</v>
      </c>
      <c r="AW55" s="638">
        <v>1.0028205303929727</v>
      </c>
      <c r="AX55" s="760">
        <v>1.0028205303929727</v>
      </c>
      <c r="AY55" s="629" t="s">
        <v>13263</v>
      </c>
      <c r="AZ55" s="239" t="s">
        <v>13263</v>
      </c>
      <c r="BB55" s="232" t="s">
        <v>14066</v>
      </c>
      <c r="BC55" s="629" t="s">
        <v>13263</v>
      </c>
      <c r="BD55" s="629" t="s">
        <v>13263</v>
      </c>
      <c r="BE55" s="630" t="s">
        <v>13263</v>
      </c>
      <c r="BF55" s="768">
        <v>0.94509951835263206</v>
      </c>
      <c r="BG55" s="768">
        <v>0.94509951835263206</v>
      </c>
      <c r="BH55" s="768">
        <v>0.94509951835263206</v>
      </c>
      <c r="BI55" s="768">
        <v>0.94509951835263206</v>
      </c>
      <c r="BJ55" s="776">
        <v>0.97847058955431732</v>
      </c>
      <c r="BK55" s="777">
        <v>0.97847058955431732</v>
      </c>
      <c r="BL55" s="770">
        <v>0.99531339031461297</v>
      </c>
      <c r="BM55" s="770">
        <v>0.99531339031461297</v>
      </c>
      <c r="BN55" s="770">
        <v>0.99531339031461297</v>
      </c>
      <c r="BO55" s="833">
        <v>0.99531339031461297</v>
      </c>
      <c r="BP55" s="662">
        <v>1.0197529474816043</v>
      </c>
      <c r="BQ55" s="773">
        <v>1.0197529474816043</v>
      </c>
      <c r="BR55" s="778">
        <v>1.0741556662810852</v>
      </c>
      <c r="BS55" s="662">
        <v>1.0197529474816043</v>
      </c>
      <c r="BT55" s="834">
        <v>1.0197529474816043</v>
      </c>
      <c r="BU55" s="663">
        <v>1.0197529474816043</v>
      </c>
      <c r="BV55" s="779">
        <v>1.0347812701273946</v>
      </c>
      <c r="BW55" s="638">
        <v>1.0347812701273946</v>
      </c>
      <c r="BX55" s="760">
        <v>1.0347812701273946</v>
      </c>
      <c r="BY55" s="629" t="s">
        <v>13263</v>
      </c>
      <c r="BZ55" s="239" t="s">
        <v>13263</v>
      </c>
    </row>
    <row r="56" spans="2:78" ht="14.25" customHeight="1" thickTop="1" thickBot="1" x14ac:dyDescent="0.25">
      <c r="B56" s="232" t="s">
        <v>13262</v>
      </c>
      <c r="C56" s="233" t="s">
        <v>13263</v>
      </c>
      <c r="D56" s="877" t="s">
        <v>13263</v>
      </c>
      <c r="E56" s="1029" t="s">
        <v>14136</v>
      </c>
      <c r="F56" s="1030" t="s">
        <v>13427</v>
      </c>
      <c r="G56" s="1030" t="s">
        <v>13427</v>
      </c>
      <c r="H56" s="1030" t="s">
        <v>13427</v>
      </c>
      <c r="I56" s="1031" t="s">
        <v>13427</v>
      </c>
      <c r="J56" s="864" t="s">
        <v>13263</v>
      </c>
      <c r="K56" s="864" t="s">
        <v>13263</v>
      </c>
      <c r="L56" s="1032" t="s">
        <v>14135</v>
      </c>
      <c r="M56" s="1015" t="s">
        <v>14135</v>
      </c>
      <c r="N56" s="1015" t="s">
        <v>14135</v>
      </c>
      <c r="O56" s="1033" t="s">
        <v>14194</v>
      </c>
      <c r="P56" s="1025" t="s">
        <v>14194</v>
      </c>
      <c r="Q56" s="1025" t="s">
        <v>14194</v>
      </c>
      <c r="R56" s="1025" t="s">
        <v>14194</v>
      </c>
      <c r="S56" s="1025" t="s">
        <v>14194</v>
      </c>
      <c r="T56" s="933" t="s">
        <v>14194</v>
      </c>
      <c r="U56" s="933" t="s">
        <v>14194</v>
      </c>
      <c r="V56" s="925" t="s">
        <v>14194</v>
      </c>
      <c r="W56" s="1034" t="s">
        <v>14132</v>
      </c>
      <c r="X56" s="1035" t="s">
        <v>14132</v>
      </c>
      <c r="Y56" s="233" t="s">
        <v>13263</v>
      </c>
      <c r="Z56" s="438" t="s">
        <v>13263</v>
      </c>
      <c r="AB56" s="232" t="s">
        <v>13262</v>
      </c>
      <c r="AC56" s="629" t="s">
        <v>13263</v>
      </c>
      <c r="AD56" s="641" t="s">
        <v>13263</v>
      </c>
      <c r="AE56" s="780">
        <v>0.95649215476366345</v>
      </c>
      <c r="AF56" s="781">
        <v>0.95069040392551007</v>
      </c>
      <c r="AG56" s="781">
        <v>0.95069040392551007</v>
      </c>
      <c r="AH56" s="781">
        <v>0.95069040392551007</v>
      </c>
      <c r="AI56" s="782">
        <v>0.95069040392551007</v>
      </c>
      <c r="AJ56" s="629" t="s">
        <v>13263</v>
      </c>
      <c r="AK56" s="629" t="s">
        <v>13263</v>
      </c>
      <c r="AL56" s="783">
        <v>0.99863131400663807</v>
      </c>
      <c r="AM56" s="770">
        <v>0.99863131400663807</v>
      </c>
      <c r="AN56" s="770">
        <v>0.99863131400663807</v>
      </c>
      <c r="AO56" s="772">
        <v>1.0099089591019779</v>
      </c>
      <c r="AP56" s="662">
        <v>1.0099089591019779</v>
      </c>
      <c r="AQ56" s="662">
        <v>1.0099089591019779</v>
      </c>
      <c r="AR56" s="662">
        <v>1.0099089591019779</v>
      </c>
      <c r="AS56" s="662">
        <v>1.0099089591019779</v>
      </c>
      <c r="AT56" s="698">
        <v>1.0099089591019779</v>
      </c>
      <c r="AU56" s="698">
        <v>1.0099089591019779</v>
      </c>
      <c r="AV56" s="689">
        <v>1.0099089591019779</v>
      </c>
      <c r="AW56" s="784">
        <v>1.0028205303929727</v>
      </c>
      <c r="AX56" s="785">
        <v>1.0028205303929727</v>
      </c>
      <c r="AY56" s="629" t="s">
        <v>13263</v>
      </c>
      <c r="AZ56" s="239" t="s">
        <v>13263</v>
      </c>
      <c r="BB56" s="232" t="s">
        <v>13262</v>
      </c>
      <c r="BC56" s="629" t="s">
        <v>13263</v>
      </c>
      <c r="BD56" s="641" t="s">
        <v>13263</v>
      </c>
      <c r="BE56" s="780">
        <v>0.94735348560863686</v>
      </c>
      <c r="BF56" s="781">
        <v>0.94509951835263206</v>
      </c>
      <c r="BG56" s="781">
        <v>0.94509951835263206</v>
      </c>
      <c r="BH56" s="781">
        <v>0.94509951835263206</v>
      </c>
      <c r="BI56" s="782">
        <v>0.94509951835263206</v>
      </c>
      <c r="BJ56" s="629" t="s">
        <v>13263</v>
      </c>
      <c r="BK56" s="629" t="s">
        <v>13263</v>
      </c>
      <c r="BL56" s="783">
        <v>0.99531339031461297</v>
      </c>
      <c r="BM56" s="770">
        <v>0.99531339031461297</v>
      </c>
      <c r="BN56" s="770">
        <v>0.99531339031461297</v>
      </c>
      <c r="BO56" s="772">
        <v>1.0197529474816043</v>
      </c>
      <c r="BP56" s="662">
        <v>1.0197529474816043</v>
      </c>
      <c r="BQ56" s="662">
        <v>1.0197529474816043</v>
      </c>
      <c r="BR56" s="662">
        <v>1.0197529474816043</v>
      </c>
      <c r="BS56" s="662">
        <v>1.0197529474816043</v>
      </c>
      <c r="BT56" s="698">
        <v>1.0197529474816043</v>
      </c>
      <c r="BU56" s="698">
        <v>1.0197529474816043</v>
      </c>
      <c r="BV56" s="689">
        <v>1.0197529474816043</v>
      </c>
      <c r="BW56" s="784">
        <v>1.0347812701273946</v>
      </c>
      <c r="BX56" s="785">
        <v>1.0347812701273946</v>
      </c>
      <c r="BY56" s="629" t="s">
        <v>13263</v>
      </c>
      <c r="BZ56" s="239" t="s">
        <v>13263</v>
      </c>
    </row>
    <row r="57" spans="2:78" ht="14.25" customHeight="1" thickTop="1" thickBot="1" x14ac:dyDescent="0.25">
      <c r="B57" s="232" t="s">
        <v>14025</v>
      </c>
      <c r="C57" s="233" t="s">
        <v>13263</v>
      </c>
      <c r="D57" s="872" t="s">
        <v>13263</v>
      </c>
      <c r="E57" s="1036" t="s">
        <v>13263</v>
      </c>
      <c r="F57" s="864" t="s">
        <v>13263</v>
      </c>
      <c r="G57" s="864" t="s">
        <v>13263</v>
      </c>
      <c r="H57" s="864" t="s">
        <v>13263</v>
      </c>
      <c r="I57" s="864" t="s">
        <v>13263</v>
      </c>
      <c r="J57" s="864" t="s">
        <v>13263</v>
      </c>
      <c r="K57" s="864" t="s">
        <v>13263</v>
      </c>
      <c r="L57" s="866" t="s">
        <v>13263</v>
      </c>
      <c r="M57" s="1037" t="s">
        <v>14135</v>
      </c>
      <c r="N57" s="1037" t="s">
        <v>14135</v>
      </c>
      <c r="O57" s="1038" t="s">
        <v>14135</v>
      </c>
      <c r="P57" s="1053" t="s">
        <v>14194</v>
      </c>
      <c r="Q57" s="1039" t="s">
        <v>14194</v>
      </c>
      <c r="R57" s="933" t="s">
        <v>14194</v>
      </c>
      <c r="S57" s="933" t="s">
        <v>14194</v>
      </c>
      <c r="T57" s="933" t="s">
        <v>14194</v>
      </c>
      <c r="U57" s="1039" t="s">
        <v>14194</v>
      </c>
      <c r="V57" s="943" t="s">
        <v>14194</v>
      </c>
      <c r="W57" s="864" t="s">
        <v>13263</v>
      </c>
      <c r="X57" s="864" t="s">
        <v>13263</v>
      </c>
      <c r="Y57" s="233" t="s">
        <v>13263</v>
      </c>
      <c r="Z57" s="438" t="s">
        <v>13263</v>
      </c>
      <c r="AB57" s="232" t="s">
        <v>14025</v>
      </c>
      <c r="AC57" s="629" t="s">
        <v>13263</v>
      </c>
      <c r="AD57" s="636" t="s">
        <v>13263</v>
      </c>
      <c r="AE57" s="786" t="s">
        <v>13263</v>
      </c>
      <c r="AF57" s="629" t="s">
        <v>13263</v>
      </c>
      <c r="AG57" s="629" t="s">
        <v>13263</v>
      </c>
      <c r="AH57" s="629" t="s">
        <v>13263</v>
      </c>
      <c r="AI57" s="629" t="s">
        <v>13263</v>
      </c>
      <c r="AJ57" s="629" t="s">
        <v>13263</v>
      </c>
      <c r="AK57" s="629" t="s">
        <v>13263</v>
      </c>
      <c r="AL57" s="630" t="s">
        <v>13263</v>
      </c>
      <c r="AM57" s="787">
        <v>0.99863131400663807</v>
      </c>
      <c r="AN57" s="787">
        <v>0.99863131400663807</v>
      </c>
      <c r="AO57" s="788">
        <v>0.99863131400663807</v>
      </c>
      <c r="AP57" s="789">
        <v>1.0099089591019779</v>
      </c>
      <c r="AQ57" s="789">
        <v>1.0099089591019779</v>
      </c>
      <c r="AR57" s="698">
        <v>1.0099089591019779</v>
      </c>
      <c r="AS57" s="698">
        <v>1.0099089591019779</v>
      </c>
      <c r="AT57" s="698">
        <v>1.0099089591019779</v>
      </c>
      <c r="AU57" s="789">
        <v>1.0099089591019779</v>
      </c>
      <c r="AV57" s="708">
        <v>1.0099089591019779</v>
      </c>
      <c r="AW57" s="629" t="s">
        <v>13263</v>
      </c>
      <c r="AX57" s="629" t="s">
        <v>13263</v>
      </c>
      <c r="AY57" s="629" t="s">
        <v>13263</v>
      </c>
      <c r="AZ57" s="239" t="s">
        <v>13263</v>
      </c>
      <c r="BB57" s="232" t="s">
        <v>14025</v>
      </c>
      <c r="BC57" s="629" t="s">
        <v>13263</v>
      </c>
      <c r="BD57" s="636" t="s">
        <v>13263</v>
      </c>
      <c r="BE57" s="786" t="s">
        <v>13263</v>
      </c>
      <c r="BF57" s="629" t="s">
        <v>13263</v>
      </c>
      <c r="BG57" s="629" t="s">
        <v>13263</v>
      </c>
      <c r="BH57" s="629" t="s">
        <v>13263</v>
      </c>
      <c r="BI57" s="629" t="s">
        <v>13263</v>
      </c>
      <c r="BJ57" s="629" t="s">
        <v>13263</v>
      </c>
      <c r="BK57" s="629" t="s">
        <v>13263</v>
      </c>
      <c r="BL57" s="630" t="s">
        <v>13263</v>
      </c>
      <c r="BM57" s="787">
        <v>0.99531339031461297</v>
      </c>
      <c r="BN57" s="787">
        <v>0.99531339031461297</v>
      </c>
      <c r="BO57" s="788">
        <v>0.99531339031461297</v>
      </c>
      <c r="BP57" s="789">
        <v>1.0197529474816043</v>
      </c>
      <c r="BQ57" s="789">
        <v>1.0197529474816043</v>
      </c>
      <c r="BR57" s="698">
        <v>1.0197529474816043</v>
      </c>
      <c r="BS57" s="698">
        <v>1.0197529474816043</v>
      </c>
      <c r="BT57" s="698">
        <v>1.0197529474816043</v>
      </c>
      <c r="BU57" s="789">
        <v>1.0197529474816043</v>
      </c>
      <c r="BV57" s="708">
        <v>1.0197529474816043</v>
      </c>
      <c r="BW57" s="629" t="s">
        <v>13263</v>
      </c>
      <c r="BX57" s="629" t="s">
        <v>13263</v>
      </c>
      <c r="BY57" s="629" t="s">
        <v>13263</v>
      </c>
      <c r="BZ57" s="239" t="s">
        <v>13263</v>
      </c>
    </row>
    <row r="58" spans="2:78" ht="14.25" customHeight="1" thickTop="1" thickBot="1" x14ac:dyDescent="0.25">
      <c r="B58" s="232" t="s">
        <v>14014</v>
      </c>
      <c r="C58" s="233" t="s">
        <v>13263</v>
      </c>
      <c r="D58" s="1040" t="s">
        <v>14136</v>
      </c>
      <c r="E58" s="864" t="s">
        <v>13263</v>
      </c>
      <c r="F58" s="864" t="s">
        <v>13263</v>
      </c>
      <c r="G58" s="864" t="s">
        <v>13263</v>
      </c>
      <c r="H58" s="864" t="s">
        <v>13263</v>
      </c>
      <c r="I58" s="864" t="s">
        <v>13263</v>
      </c>
      <c r="J58" s="864" t="s">
        <v>13263</v>
      </c>
      <c r="K58" s="877" t="s">
        <v>13263</v>
      </c>
      <c r="L58" s="1041" t="s">
        <v>14135</v>
      </c>
      <c r="M58" s="864" t="s">
        <v>13263</v>
      </c>
      <c r="N58" s="864" t="s">
        <v>13263</v>
      </c>
      <c r="O58" s="864" t="s">
        <v>13263</v>
      </c>
      <c r="P58" s="864" t="s">
        <v>13263</v>
      </c>
      <c r="Q58" s="877" t="s">
        <v>13263</v>
      </c>
      <c r="R58" s="1039" t="s">
        <v>14194</v>
      </c>
      <c r="S58" s="1039" t="s">
        <v>14194</v>
      </c>
      <c r="T58" s="943" t="s">
        <v>14194</v>
      </c>
      <c r="U58" s="864"/>
      <c r="V58" s="864"/>
      <c r="W58" s="864"/>
      <c r="X58" s="864"/>
      <c r="Y58" s="233"/>
      <c r="Z58" s="627"/>
      <c r="AB58" s="232" t="s">
        <v>14014</v>
      </c>
      <c r="AC58" s="629" t="s">
        <v>13263</v>
      </c>
      <c r="AD58" s="790">
        <v>0.95649215476366345</v>
      </c>
      <c r="AE58" s="629" t="s">
        <v>13263</v>
      </c>
      <c r="AF58" s="629" t="s">
        <v>13263</v>
      </c>
      <c r="AG58" s="629" t="s">
        <v>13263</v>
      </c>
      <c r="AH58" s="629" t="s">
        <v>13263</v>
      </c>
      <c r="AI58" s="629" t="s">
        <v>13263</v>
      </c>
      <c r="AJ58" s="629" t="s">
        <v>13263</v>
      </c>
      <c r="AK58" s="641" t="s">
        <v>13263</v>
      </c>
      <c r="AL58" s="791">
        <v>0.99863131400663807</v>
      </c>
      <c r="AM58" s="629" t="s">
        <v>13263</v>
      </c>
      <c r="AN58" s="629" t="s">
        <v>13263</v>
      </c>
      <c r="AO58" s="629" t="s">
        <v>13263</v>
      </c>
      <c r="AP58" s="629" t="s">
        <v>13263</v>
      </c>
      <c r="AQ58" s="641" t="s">
        <v>13263</v>
      </c>
      <c r="AR58" s="789">
        <v>1.0099089591019779</v>
      </c>
      <c r="AS58" s="789">
        <v>1.0099089591019779</v>
      </c>
      <c r="AT58" s="708">
        <v>1.0099089591019779</v>
      </c>
      <c r="AU58" s="629"/>
      <c r="AV58" s="629"/>
      <c r="AW58" s="629"/>
      <c r="AX58" s="629"/>
      <c r="AY58" s="629"/>
      <c r="AZ58" s="428"/>
      <c r="BB58" s="232" t="s">
        <v>14014</v>
      </c>
      <c r="BC58" s="629" t="s">
        <v>13263</v>
      </c>
      <c r="BD58" s="790">
        <v>0.94735348560863686</v>
      </c>
      <c r="BE58" s="629" t="s">
        <v>13263</v>
      </c>
      <c r="BF58" s="629" t="s">
        <v>13263</v>
      </c>
      <c r="BG58" s="629" t="s">
        <v>13263</v>
      </c>
      <c r="BH58" s="629" t="s">
        <v>13263</v>
      </c>
      <c r="BI58" s="629" t="s">
        <v>13263</v>
      </c>
      <c r="BJ58" s="629" t="s">
        <v>13263</v>
      </c>
      <c r="BK58" s="641" t="s">
        <v>13263</v>
      </c>
      <c r="BL58" s="791">
        <v>0.99531339031461297</v>
      </c>
      <c r="BM58" s="629" t="s">
        <v>13263</v>
      </c>
      <c r="BN58" s="629" t="s">
        <v>13263</v>
      </c>
      <c r="BO58" s="629" t="s">
        <v>13263</v>
      </c>
      <c r="BP58" s="629" t="s">
        <v>13263</v>
      </c>
      <c r="BQ58" s="641" t="s">
        <v>13263</v>
      </c>
      <c r="BR58" s="789">
        <v>1.0197529474816043</v>
      </c>
      <c r="BS58" s="789">
        <v>1.0197529474816043</v>
      </c>
      <c r="BT58" s="708">
        <v>1.0197529474816043</v>
      </c>
      <c r="BU58" s="629"/>
      <c r="BV58" s="629"/>
      <c r="BW58" s="629"/>
      <c r="BX58" s="629"/>
      <c r="BY58" s="629"/>
      <c r="BZ58" s="428"/>
    </row>
    <row r="59" spans="2:78" ht="14.25" customHeight="1" thickTop="1" x14ac:dyDescent="0.2">
      <c r="B59" s="429"/>
      <c r="C59" s="430" t="s">
        <v>14070</v>
      </c>
      <c r="D59" s="628" t="s">
        <v>14071</v>
      </c>
      <c r="E59" s="430" t="s">
        <v>14072</v>
      </c>
      <c r="F59" s="430" t="s">
        <v>14073</v>
      </c>
      <c r="G59" s="430" t="s">
        <v>14074</v>
      </c>
      <c r="H59" s="430" t="s">
        <v>14065</v>
      </c>
      <c r="I59" s="430" t="s">
        <v>14075</v>
      </c>
      <c r="J59" s="430" t="s">
        <v>14063</v>
      </c>
      <c r="K59" s="430" t="s">
        <v>14069</v>
      </c>
      <c r="L59" s="628" t="s">
        <v>14048</v>
      </c>
      <c r="M59" s="430" t="s">
        <v>14019</v>
      </c>
      <c r="N59" s="430" t="s">
        <v>14062</v>
      </c>
      <c r="O59" s="430" t="s">
        <v>14032</v>
      </c>
      <c r="P59" s="430" t="s">
        <v>14076</v>
      </c>
      <c r="Q59" s="430" t="s">
        <v>14026</v>
      </c>
      <c r="R59" s="628" t="s">
        <v>14015</v>
      </c>
      <c r="S59" s="628" t="s">
        <v>14068</v>
      </c>
      <c r="T59" s="628" t="s">
        <v>14077</v>
      </c>
      <c r="U59" s="430" t="s">
        <v>14058</v>
      </c>
      <c r="V59" s="430" t="s">
        <v>14041</v>
      </c>
      <c r="W59" s="430" t="s">
        <v>14036</v>
      </c>
      <c r="X59" s="430" t="s">
        <v>14078</v>
      </c>
      <c r="Y59" s="430" t="s">
        <v>14079</v>
      </c>
      <c r="Z59" s="431" t="s">
        <v>14080</v>
      </c>
      <c r="AB59" s="429"/>
      <c r="AC59" s="430" t="s">
        <v>14070</v>
      </c>
      <c r="AD59" s="430" t="s">
        <v>14071</v>
      </c>
      <c r="AE59" s="430" t="s">
        <v>14072</v>
      </c>
      <c r="AF59" s="430" t="s">
        <v>14073</v>
      </c>
      <c r="AG59" s="430" t="s">
        <v>14074</v>
      </c>
      <c r="AH59" s="430" t="s">
        <v>14065</v>
      </c>
      <c r="AI59" s="430" t="s">
        <v>14075</v>
      </c>
      <c r="AJ59" s="430" t="s">
        <v>14063</v>
      </c>
      <c r="AK59" s="430" t="s">
        <v>14069</v>
      </c>
      <c r="AL59" s="430" t="s">
        <v>14048</v>
      </c>
      <c r="AM59" s="430" t="s">
        <v>14019</v>
      </c>
      <c r="AN59" s="430" t="s">
        <v>14062</v>
      </c>
      <c r="AO59" s="430" t="s">
        <v>14032</v>
      </c>
      <c r="AP59" s="430" t="s">
        <v>14076</v>
      </c>
      <c r="AQ59" s="430" t="s">
        <v>14026</v>
      </c>
      <c r="AR59" s="430" t="s">
        <v>14015</v>
      </c>
      <c r="AS59" s="430" t="s">
        <v>14068</v>
      </c>
      <c r="AT59" s="430" t="s">
        <v>14077</v>
      </c>
      <c r="AU59" s="430" t="s">
        <v>14058</v>
      </c>
      <c r="AV59" s="430" t="s">
        <v>14041</v>
      </c>
      <c r="AW59" s="430" t="s">
        <v>14036</v>
      </c>
      <c r="AX59" s="430" t="s">
        <v>14078</v>
      </c>
      <c r="AY59" s="430" t="s">
        <v>14079</v>
      </c>
      <c r="AZ59" s="431" t="s">
        <v>14080</v>
      </c>
      <c r="BB59" s="429"/>
      <c r="BC59" s="430" t="s">
        <v>14070</v>
      </c>
      <c r="BD59" s="430" t="s">
        <v>14071</v>
      </c>
      <c r="BE59" s="430" t="s">
        <v>14072</v>
      </c>
      <c r="BF59" s="430" t="s">
        <v>14073</v>
      </c>
      <c r="BG59" s="430" t="s">
        <v>14074</v>
      </c>
      <c r="BH59" s="430" t="s">
        <v>14065</v>
      </c>
      <c r="BI59" s="430" t="s">
        <v>14075</v>
      </c>
      <c r="BJ59" s="430" t="s">
        <v>14063</v>
      </c>
      <c r="BK59" s="430" t="s">
        <v>14069</v>
      </c>
      <c r="BL59" s="430" t="s">
        <v>14048</v>
      </c>
      <c r="BM59" s="430" t="s">
        <v>14019</v>
      </c>
      <c r="BN59" s="430" t="s">
        <v>14062</v>
      </c>
      <c r="BO59" s="430" t="s">
        <v>14032</v>
      </c>
      <c r="BP59" s="430" t="s">
        <v>14076</v>
      </c>
      <c r="BQ59" s="430" t="s">
        <v>14026</v>
      </c>
      <c r="BR59" s="430" t="s">
        <v>14015</v>
      </c>
      <c r="BS59" s="430" t="s">
        <v>14068</v>
      </c>
      <c r="BT59" s="430" t="s">
        <v>14077</v>
      </c>
      <c r="BU59" s="430" t="s">
        <v>14058</v>
      </c>
      <c r="BV59" s="430" t="s">
        <v>14041</v>
      </c>
      <c r="BW59" s="430" t="s">
        <v>14036</v>
      </c>
      <c r="BX59" s="430" t="s">
        <v>14078</v>
      </c>
      <c r="BY59" s="430" t="s">
        <v>14079</v>
      </c>
      <c r="BZ59" s="431" t="s">
        <v>14080</v>
      </c>
    </row>
    <row r="60" spans="2:78" ht="14.25" customHeight="1" x14ac:dyDescent="0.2"/>
    <row r="61" spans="2:78" ht="14.25" customHeight="1" x14ac:dyDescent="0.2"/>
    <row r="62" spans="2:78" ht="14.25" customHeight="1" x14ac:dyDescent="0.2"/>
    <row r="63" spans="2:78" ht="14.25" customHeight="1" x14ac:dyDescent="0.2"/>
    <row r="64" spans="2:78"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sheetData>
  <conditionalFormatting sqref="B4:Z4 B5:D7 H5:R7 B10:Z30 B8:R9 S5:Z9">
    <cfRule type="colorScale" priority="12">
      <colorScale>
        <cfvo type="min"/>
        <cfvo type="percentile" val="50"/>
        <cfvo type="max"/>
        <color theme="0"/>
        <color rgb="FFAFD9B9"/>
        <color rgb="FF3F794D"/>
      </colorScale>
    </cfRule>
  </conditionalFormatting>
  <conditionalFormatting sqref="B33:Z33 B34:D36 B37:R37 H34:R36 B38:Z59 S34:Z37">
    <cfRule type="colorScale" priority="10">
      <colorScale>
        <cfvo type="min"/>
        <cfvo type="percentile" val="50"/>
        <cfvo type="max"/>
        <color theme="0"/>
        <color rgb="FFAFD9B9"/>
        <color rgb="FF3F794D"/>
      </colorScale>
    </cfRule>
  </conditionalFormatting>
  <conditionalFormatting sqref="E5:G7">
    <cfRule type="colorScale" priority="11">
      <colorScale>
        <cfvo type="min"/>
        <cfvo type="percentile" val="50"/>
        <cfvo type="max"/>
        <color theme="0"/>
        <color rgb="FFAFD9B9"/>
        <color rgb="FF3F794D"/>
      </colorScale>
    </cfRule>
  </conditionalFormatting>
  <conditionalFormatting sqref="E34:G36">
    <cfRule type="colorScale" priority="9">
      <colorScale>
        <cfvo type="min"/>
        <cfvo type="percentile" val="50"/>
        <cfvo type="max"/>
        <color theme="0"/>
        <color rgb="FFAFD9B9"/>
        <color rgb="FF3F794D"/>
      </colorScale>
    </cfRule>
  </conditionalFormatting>
  <conditionalFormatting sqref="AB4:AZ30">
    <cfRule type="colorScale" priority="8">
      <colorScale>
        <cfvo type="min"/>
        <cfvo type="percentile" val="50"/>
        <cfvo type="max"/>
        <color theme="0"/>
        <color rgb="FFAFD9B9"/>
        <color rgb="FF3F794D"/>
      </colorScale>
    </cfRule>
  </conditionalFormatting>
  <conditionalFormatting sqref="AB33:AZ59">
    <cfRule type="colorScale" priority="4">
      <colorScale>
        <cfvo type="min"/>
        <cfvo type="percentile" val="50"/>
        <cfvo type="max"/>
        <color theme="0"/>
        <color rgb="FFAFD9B9"/>
        <color rgb="FF3F794D"/>
      </colorScale>
    </cfRule>
  </conditionalFormatting>
  <conditionalFormatting sqref="AE5:AG7">
    <cfRule type="colorScale" priority="7">
      <colorScale>
        <cfvo type="min"/>
        <cfvo type="percentile" val="50"/>
        <cfvo type="max"/>
        <color theme="0"/>
        <color rgb="FFAFD9B9"/>
        <color rgb="FF3F794D"/>
      </colorScale>
    </cfRule>
  </conditionalFormatting>
  <conditionalFormatting sqref="AE34:AG36">
    <cfRule type="colorScale" priority="3">
      <colorScale>
        <cfvo type="min"/>
        <cfvo type="percentile" val="50"/>
        <cfvo type="max"/>
        <color theme="0"/>
        <color rgb="FFAFD9B9"/>
        <color rgb="FF3F794D"/>
      </colorScale>
    </cfRule>
  </conditionalFormatting>
  <conditionalFormatting sqref="BB4:BZ30">
    <cfRule type="colorScale" priority="6">
      <colorScale>
        <cfvo type="min"/>
        <cfvo type="percentile" val="50"/>
        <cfvo type="max"/>
        <color theme="0"/>
        <color rgb="FFAFD9B9"/>
        <color rgb="FF3F794D"/>
      </colorScale>
    </cfRule>
  </conditionalFormatting>
  <conditionalFormatting sqref="BB33:BZ59">
    <cfRule type="colorScale" priority="2">
      <colorScale>
        <cfvo type="min"/>
        <cfvo type="percentile" val="50"/>
        <cfvo type="max"/>
        <color theme="0"/>
        <color rgb="FFAFD9B9"/>
        <color rgb="FF3F794D"/>
      </colorScale>
    </cfRule>
  </conditionalFormatting>
  <conditionalFormatting sqref="BE5:BG7">
    <cfRule type="colorScale" priority="5">
      <colorScale>
        <cfvo type="min"/>
        <cfvo type="percentile" val="50"/>
        <cfvo type="max"/>
        <color theme="0"/>
        <color rgb="FFAFD9B9"/>
        <color rgb="FF3F794D"/>
      </colorScale>
    </cfRule>
  </conditionalFormatting>
  <conditionalFormatting sqref="BE34:BG36">
    <cfRule type="colorScale" priority="1">
      <colorScale>
        <cfvo type="min"/>
        <cfvo type="percentile" val="50"/>
        <cfvo type="max"/>
        <color theme="0"/>
        <color rgb="FFAFD9B9"/>
        <color rgb="FF3F794D"/>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7D439-8A7A-4505-B278-217C2C642000}">
  <sheetPr>
    <tabColor rgb="FF009639"/>
  </sheetPr>
  <dimension ref="A1:KZ178"/>
  <sheetViews>
    <sheetView workbookViewId="0">
      <pane xSplit="3" ySplit="3" topLeftCell="D4" activePane="bottomRight" state="frozen"/>
      <selection activeCell="D4" sqref="D4:LA152"/>
      <selection pane="topRight" activeCell="D4" sqref="D4:LA152"/>
      <selection pane="bottomLeft" activeCell="D4" sqref="D4:LA152"/>
      <selection pane="bottomRight" activeCell="D2" sqref="D2"/>
    </sheetView>
  </sheetViews>
  <sheetFormatPr defaultRowHeight="12.75" x14ac:dyDescent="0.2"/>
  <cols>
    <col min="1" max="1" width="8.7109375" style="50" customWidth="1"/>
    <col min="2" max="2" width="67.28515625" style="41" customWidth="1"/>
    <col min="3" max="3" width="7.5703125" style="50" customWidth="1"/>
    <col min="4" max="4" width="6.42578125" style="41" bestFit="1" customWidth="1"/>
    <col min="5" max="312" width="6.28515625" style="41" customWidth="1"/>
    <col min="313" max="16384" width="9.140625" style="41"/>
  </cols>
  <sheetData>
    <row r="1" spans="1:312" s="55" customFormat="1" ht="28.5" customHeight="1" x14ac:dyDescent="0.25">
      <c r="A1" s="69" t="s">
        <v>13260</v>
      </c>
      <c r="C1" s="61" t="s">
        <v>13258</v>
      </c>
      <c r="D1" s="71">
        <f t="shared" ref="D1:BO1" si="0">SUMPRODUCT(D4:D177,$A$4:$A$177)</f>
        <v>1.0098636914720054</v>
      </c>
      <c r="E1" s="71">
        <f t="shared" si="0"/>
        <v>1.0120802336486225</v>
      </c>
      <c r="F1" s="71">
        <f t="shared" si="0"/>
        <v>1.0117933886320576</v>
      </c>
      <c r="G1" s="71">
        <f t="shared" si="0"/>
        <v>1.0098264638928014</v>
      </c>
      <c r="H1" s="71">
        <f t="shared" si="0"/>
        <v>1.0208225487260005</v>
      </c>
      <c r="I1" s="71">
        <f t="shared" si="0"/>
        <v>1.0298212144661829</v>
      </c>
      <c r="J1" s="71">
        <f t="shared" si="0"/>
        <v>1.0322254795497097</v>
      </c>
      <c r="K1" s="71">
        <f t="shared" si="0"/>
        <v>1.022343045601269</v>
      </c>
      <c r="L1" s="71">
        <f t="shared" si="0"/>
        <v>1.0118811716584886</v>
      </c>
      <c r="M1" s="71">
        <f t="shared" si="0"/>
        <v>1.0182690433494386</v>
      </c>
      <c r="N1" s="71">
        <f t="shared" si="0"/>
        <v>1.0209988451911569</v>
      </c>
      <c r="O1" s="71">
        <f t="shared" si="0"/>
        <v>1.0198830330791908</v>
      </c>
      <c r="P1" s="71">
        <f t="shared" si="0"/>
        <v>1.0197444517716072</v>
      </c>
      <c r="Q1" s="71">
        <f t="shared" si="0"/>
        <v>1.027183523536829</v>
      </c>
      <c r="R1" s="71">
        <f t="shared" si="0"/>
        <v>1.0370943278793952</v>
      </c>
      <c r="S1" s="71">
        <f t="shared" si="0"/>
        <v>1.0315641138788687</v>
      </c>
      <c r="T1" s="71">
        <f t="shared" si="0"/>
        <v>1.0339304736140851</v>
      </c>
      <c r="U1" s="71">
        <f t="shared" si="0"/>
        <v>1.0311958959442169</v>
      </c>
      <c r="V1" s="71">
        <f t="shared" si="0"/>
        <v>1.0126439493836272</v>
      </c>
      <c r="W1" s="71">
        <f t="shared" si="0"/>
        <v>1.0207207782745222</v>
      </c>
      <c r="X1" s="71">
        <f t="shared" si="0"/>
        <v>1.0234080523155367</v>
      </c>
      <c r="Y1" s="71">
        <f t="shared" si="0"/>
        <v>1.046754830969294</v>
      </c>
      <c r="Z1" s="71">
        <f t="shared" si="0"/>
        <v>1.0557862706881533</v>
      </c>
      <c r="AA1" s="71">
        <f t="shared" si="0"/>
        <v>1.0550225164011433</v>
      </c>
      <c r="AB1" s="71">
        <f t="shared" si="0"/>
        <v>1.0559231913141134</v>
      </c>
      <c r="AC1" s="71">
        <f t="shared" si="0"/>
        <v>1.0046724576970618</v>
      </c>
      <c r="AD1" s="71">
        <f t="shared" si="0"/>
        <v>1.0067202093258247</v>
      </c>
      <c r="AE1" s="71">
        <f t="shared" si="0"/>
        <v>1.0596366667815602</v>
      </c>
      <c r="AF1" s="71">
        <f t="shared" si="0"/>
        <v>1.0368847891500454</v>
      </c>
      <c r="AG1" s="71">
        <f t="shared" si="0"/>
        <v>1.0753629298423539</v>
      </c>
      <c r="AH1" s="71">
        <f t="shared" si="0"/>
        <v>1.0671755809475483</v>
      </c>
      <c r="AI1" s="71">
        <f t="shared" si="0"/>
        <v>1.0735901746624739</v>
      </c>
      <c r="AJ1" s="71">
        <f t="shared" si="0"/>
        <v>1.0625174321603585</v>
      </c>
      <c r="AK1" s="71">
        <f t="shared" si="0"/>
        <v>1.108760502493449</v>
      </c>
      <c r="AL1" s="71">
        <f t="shared" si="0"/>
        <v>1.0968274102691684</v>
      </c>
      <c r="AM1" s="71">
        <f t="shared" si="0"/>
        <v>1.111134722395051</v>
      </c>
      <c r="AN1" s="71">
        <f t="shared" si="0"/>
        <v>1.1089386841656339</v>
      </c>
      <c r="AO1" s="71">
        <f t="shared" si="0"/>
        <v>1.1092282056585849</v>
      </c>
      <c r="AP1" s="71">
        <f t="shared" si="0"/>
        <v>1.1110627627326173</v>
      </c>
      <c r="AQ1" s="71">
        <f t="shared" si="0"/>
        <v>1.0727765570260088</v>
      </c>
      <c r="AR1" s="71">
        <f t="shared" si="0"/>
        <v>1.0321449046464697</v>
      </c>
      <c r="AS1" s="71">
        <f t="shared" si="0"/>
        <v>1.0452555871854015</v>
      </c>
      <c r="AT1" s="71">
        <f t="shared" si="0"/>
        <v>1.0639465555289207</v>
      </c>
      <c r="AU1" s="71">
        <f t="shared" si="0"/>
        <v>1.0227196113496806</v>
      </c>
      <c r="AV1" s="71">
        <f t="shared" si="0"/>
        <v>1.0205818951272683</v>
      </c>
      <c r="AW1" s="71">
        <f t="shared" si="0"/>
        <v>1.0358130421936242</v>
      </c>
      <c r="AX1" s="71">
        <f t="shared" si="0"/>
        <v>1.0308164308672694</v>
      </c>
      <c r="AY1" s="71">
        <f t="shared" si="0"/>
        <v>1.0215351467882636</v>
      </c>
      <c r="AZ1" s="71">
        <f t="shared" si="0"/>
        <v>1.0165401617605636</v>
      </c>
      <c r="BA1" s="71">
        <f t="shared" si="0"/>
        <v>1.0202930823911354</v>
      </c>
      <c r="BB1" s="71">
        <f t="shared" si="0"/>
        <v>1.0445595080373307</v>
      </c>
      <c r="BC1" s="71">
        <f t="shared" si="0"/>
        <v>1.0703698712680214</v>
      </c>
      <c r="BD1" s="71">
        <f t="shared" si="0"/>
        <v>1.0767736243948658</v>
      </c>
      <c r="BE1" s="71">
        <f t="shared" si="0"/>
        <v>1.0259655379332409</v>
      </c>
      <c r="BF1" s="71">
        <f t="shared" si="0"/>
        <v>1.0382837594756402</v>
      </c>
      <c r="BG1" s="71">
        <f t="shared" si="0"/>
        <v>1.0283850172360467</v>
      </c>
      <c r="BH1" s="71">
        <f t="shared" si="0"/>
        <v>1.0969377984266271</v>
      </c>
      <c r="BI1" s="71">
        <f t="shared" si="0"/>
        <v>1.0397108708055165</v>
      </c>
      <c r="BJ1" s="71">
        <f t="shared" si="0"/>
        <v>1.0507574257995529</v>
      </c>
      <c r="BK1" s="71">
        <f t="shared" si="0"/>
        <v>1.082297878172704</v>
      </c>
      <c r="BL1" s="71">
        <f t="shared" si="0"/>
        <v>1.0778393499352659</v>
      </c>
      <c r="BM1" s="71">
        <f t="shared" si="0"/>
        <v>1.0350714658391837</v>
      </c>
      <c r="BN1" s="71">
        <f t="shared" si="0"/>
        <v>1.0431349024998129</v>
      </c>
      <c r="BO1" s="71">
        <f t="shared" si="0"/>
        <v>1.0797044709709018</v>
      </c>
      <c r="BP1" s="71">
        <f t="shared" ref="BP1:EA1" si="1">SUMPRODUCT(BP4:BP177,$A$4:$A$177)</f>
        <v>1.028025741280685</v>
      </c>
      <c r="BQ1" s="71">
        <f t="shared" si="1"/>
        <v>1.0223367873640226</v>
      </c>
      <c r="BR1" s="71">
        <f t="shared" si="1"/>
        <v>1.0279822169545212</v>
      </c>
      <c r="BS1" s="71">
        <f t="shared" si="1"/>
        <v>1.027324553263431</v>
      </c>
      <c r="BT1" s="71">
        <f t="shared" si="1"/>
        <v>1.0276745412197639</v>
      </c>
      <c r="BU1" s="71">
        <f t="shared" si="1"/>
        <v>1.0226941102195637</v>
      </c>
      <c r="BV1" s="71">
        <f t="shared" si="1"/>
        <v>1.0325912861111726</v>
      </c>
      <c r="BW1" s="71">
        <f t="shared" si="1"/>
        <v>1.021550747755527</v>
      </c>
      <c r="BX1" s="71">
        <f t="shared" si="1"/>
        <v>1.021325205265333</v>
      </c>
      <c r="BY1" s="71">
        <f t="shared" si="1"/>
        <v>1.0285887823558801</v>
      </c>
      <c r="BZ1" s="71">
        <f t="shared" si="1"/>
        <v>1.0342903489819602</v>
      </c>
      <c r="CA1" s="71">
        <f t="shared" si="1"/>
        <v>1.0375144582609639</v>
      </c>
      <c r="CB1" s="71">
        <f t="shared" si="1"/>
        <v>1.0213491575027438</v>
      </c>
      <c r="CC1" s="71">
        <f t="shared" si="1"/>
        <v>1.0371659212936279</v>
      </c>
      <c r="CD1" s="71">
        <f t="shared" si="1"/>
        <v>1.0150783290345264</v>
      </c>
      <c r="CE1" s="71">
        <f t="shared" si="1"/>
        <v>1.0154002367552351</v>
      </c>
      <c r="CF1" s="71">
        <f t="shared" si="1"/>
        <v>1.0162729342236805</v>
      </c>
      <c r="CG1" s="71">
        <f t="shared" si="1"/>
        <v>1.0151996470802647</v>
      </c>
      <c r="CH1" s="71">
        <f t="shared" si="1"/>
        <v>1.006430650882056</v>
      </c>
      <c r="CI1" s="71">
        <f t="shared" si="1"/>
        <v>1.0082022577418497</v>
      </c>
      <c r="CJ1" s="71">
        <f t="shared" si="1"/>
        <v>1.014997746379908</v>
      </c>
      <c r="CK1" s="71">
        <f t="shared" si="1"/>
        <v>1.0087856491631642</v>
      </c>
      <c r="CL1" s="71">
        <f t="shared" si="1"/>
        <v>1.0313615181216702</v>
      </c>
      <c r="CM1" s="71">
        <f t="shared" si="1"/>
        <v>1.0315706368182704</v>
      </c>
      <c r="CN1" s="71">
        <f t="shared" si="1"/>
        <v>1.0321952703709216</v>
      </c>
      <c r="CO1" s="71">
        <f t="shared" si="1"/>
        <v>1.0322032413985434</v>
      </c>
      <c r="CP1" s="71">
        <f t="shared" si="1"/>
        <v>1.0414366615258994</v>
      </c>
      <c r="CQ1" s="71">
        <f t="shared" si="1"/>
        <v>1.0685837441715125</v>
      </c>
      <c r="CR1" s="71">
        <f t="shared" si="1"/>
        <v>1.0599551610012128</v>
      </c>
      <c r="CS1" s="71">
        <f t="shared" si="1"/>
        <v>1.094189152337699</v>
      </c>
      <c r="CT1" s="71">
        <f t="shared" si="1"/>
        <v>1.0668775672811164</v>
      </c>
      <c r="CU1" s="71">
        <f t="shared" si="1"/>
        <v>1.0676930458844096</v>
      </c>
      <c r="CV1" s="71">
        <f t="shared" si="1"/>
        <v>1.039245168771177</v>
      </c>
      <c r="CW1" s="71">
        <f t="shared" si="1"/>
        <v>1.1216061937126454</v>
      </c>
      <c r="CX1" s="71">
        <f t="shared" si="1"/>
        <v>1.1058781839392304</v>
      </c>
      <c r="CY1" s="71">
        <f t="shared" si="1"/>
        <v>1.0661237485859643</v>
      </c>
      <c r="CZ1" s="71">
        <f t="shared" si="1"/>
        <v>1.0672880137806218</v>
      </c>
      <c r="DA1" s="71">
        <f t="shared" si="1"/>
        <v>1.0380859644617524</v>
      </c>
      <c r="DB1" s="71">
        <f t="shared" si="1"/>
        <v>1.0848621269243397</v>
      </c>
      <c r="DC1" s="71">
        <f t="shared" si="1"/>
        <v>1.0417890425371381</v>
      </c>
      <c r="DD1" s="71">
        <f t="shared" si="1"/>
        <v>1.04849061592418</v>
      </c>
      <c r="DE1" s="71">
        <f t="shared" si="1"/>
        <v>1.041099302602603</v>
      </c>
      <c r="DF1" s="71">
        <f t="shared" si="1"/>
        <v>1.0416021199979659</v>
      </c>
      <c r="DG1" s="71">
        <f t="shared" si="1"/>
        <v>1.0428218296091698</v>
      </c>
      <c r="DH1" s="71">
        <f t="shared" si="1"/>
        <v>1.0416187425633541</v>
      </c>
      <c r="DI1" s="71">
        <f t="shared" si="1"/>
        <v>1.0728070478024465</v>
      </c>
      <c r="DJ1" s="71">
        <f t="shared" si="1"/>
        <v>1.0723364004697744</v>
      </c>
      <c r="DK1" s="71">
        <f t="shared" si="1"/>
        <v>1.0669390740410312</v>
      </c>
      <c r="DL1" s="71">
        <f t="shared" si="1"/>
        <v>1.0466393291046954</v>
      </c>
      <c r="DM1" s="71">
        <f t="shared" si="1"/>
        <v>1.0449950756078092</v>
      </c>
      <c r="DN1" s="71">
        <f t="shared" si="1"/>
        <v>1.09892961896858</v>
      </c>
      <c r="DO1" s="71">
        <f t="shared" si="1"/>
        <v>1.044468472954581</v>
      </c>
      <c r="DP1" s="71">
        <f t="shared" si="1"/>
        <v>1.054925658378975</v>
      </c>
      <c r="DQ1" s="71">
        <f t="shared" si="1"/>
        <v>1.1076680249724538</v>
      </c>
      <c r="DR1" s="71">
        <f t="shared" si="1"/>
        <v>1.0675636234841794</v>
      </c>
      <c r="DS1" s="71">
        <f t="shared" si="1"/>
        <v>1.0661399310715338</v>
      </c>
      <c r="DT1" s="71">
        <f t="shared" si="1"/>
        <v>1.1239921717164332</v>
      </c>
      <c r="DU1" s="71">
        <f t="shared" si="1"/>
        <v>1.1082101278383092</v>
      </c>
      <c r="DV1" s="71">
        <f t="shared" si="1"/>
        <v>1.1321709591018505</v>
      </c>
      <c r="DW1" s="71">
        <f t="shared" si="1"/>
        <v>1.0945296378210914</v>
      </c>
      <c r="DX1" s="71">
        <f t="shared" si="1"/>
        <v>1.1153162404631802</v>
      </c>
      <c r="DY1" s="71">
        <f t="shared" si="1"/>
        <v>1.1146097123895784</v>
      </c>
      <c r="DZ1" s="71">
        <f t="shared" si="1"/>
        <v>1.0422700480612808</v>
      </c>
      <c r="EA1" s="71">
        <f t="shared" si="1"/>
        <v>1.0426554364641845</v>
      </c>
      <c r="EB1" s="71">
        <f t="shared" ref="EB1:GM1" si="2">SUMPRODUCT(EB4:EB177,$A$4:$A$177)</f>
        <v>1.137951172464998</v>
      </c>
      <c r="EC1" s="71">
        <f t="shared" si="2"/>
        <v>1.0418606374616777</v>
      </c>
      <c r="ED1" s="71">
        <f t="shared" si="2"/>
        <v>1.1358920113624307</v>
      </c>
      <c r="EE1" s="71">
        <f t="shared" si="2"/>
        <v>1.0594610653382524</v>
      </c>
      <c r="EF1" s="71">
        <f t="shared" si="2"/>
        <v>1.0982483627758963</v>
      </c>
      <c r="EG1" s="71">
        <f t="shared" si="2"/>
        <v>1.042383678218364</v>
      </c>
      <c r="EH1" s="71">
        <f t="shared" si="2"/>
        <v>1.0567004103453974</v>
      </c>
      <c r="EI1" s="71">
        <f t="shared" si="2"/>
        <v>1.0413360504740288</v>
      </c>
      <c r="EJ1" s="71">
        <f t="shared" si="2"/>
        <v>1.0617495186864483</v>
      </c>
      <c r="EK1" s="71">
        <f t="shared" si="2"/>
        <v>1.0607653972120756</v>
      </c>
      <c r="EL1" s="71">
        <f t="shared" si="2"/>
        <v>1.0221471341377035</v>
      </c>
      <c r="EM1" s="71">
        <f t="shared" si="2"/>
        <v>1.0216008372096734</v>
      </c>
      <c r="EN1" s="71">
        <f t="shared" si="2"/>
        <v>1.0130531180698745</v>
      </c>
      <c r="EO1" s="71">
        <f t="shared" si="2"/>
        <v>1.0223226644964829</v>
      </c>
      <c r="EP1" s="71">
        <f t="shared" si="2"/>
        <v>1.0224327139886145</v>
      </c>
      <c r="EQ1" s="71">
        <f t="shared" si="2"/>
        <v>1.0206052567174295</v>
      </c>
      <c r="ER1" s="71">
        <f t="shared" si="2"/>
        <v>1.0207650829297412</v>
      </c>
      <c r="ES1" s="71">
        <f t="shared" si="2"/>
        <v>1.0218518119574624</v>
      </c>
      <c r="ET1" s="71">
        <f t="shared" si="2"/>
        <v>1.0246940575979586</v>
      </c>
      <c r="EU1" s="71">
        <f t="shared" si="2"/>
        <v>1.0211088055067854</v>
      </c>
      <c r="EV1" s="71">
        <f t="shared" si="2"/>
        <v>1.0279942881012603</v>
      </c>
      <c r="EW1" s="71">
        <f t="shared" si="2"/>
        <v>1.0139237377231072</v>
      </c>
      <c r="EX1" s="71">
        <f t="shared" si="2"/>
        <v>1.0316706061896872</v>
      </c>
      <c r="EY1" s="71">
        <f t="shared" si="2"/>
        <v>1.0314320205344822</v>
      </c>
      <c r="EZ1" s="71">
        <f t="shared" si="2"/>
        <v>1.0341248571472759</v>
      </c>
      <c r="FA1" s="71">
        <f t="shared" si="2"/>
        <v>1.0364957831944557</v>
      </c>
      <c r="FB1" s="71">
        <f t="shared" si="2"/>
        <v>1.0293601652587199</v>
      </c>
      <c r="FC1" s="71">
        <f t="shared" si="2"/>
        <v>1.0336449605941616</v>
      </c>
      <c r="FD1" s="71">
        <f t="shared" si="2"/>
        <v>1.0317315510977618</v>
      </c>
      <c r="FE1" s="71">
        <f t="shared" si="2"/>
        <v>1.01306927353641</v>
      </c>
      <c r="FF1" s="71">
        <f t="shared" si="2"/>
        <v>1.0148245581849413</v>
      </c>
      <c r="FG1" s="71">
        <f t="shared" si="2"/>
        <v>1.0132838385432539</v>
      </c>
      <c r="FH1" s="71">
        <f t="shared" si="2"/>
        <v>1.0133413856514502</v>
      </c>
      <c r="FI1" s="71">
        <f t="shared" si="2"/>
        <v>1.0214759194322611</v>
      </c>
      <c r="FJ1" s="71">
        <f t="shared" si="2"/>
        <v>1.025969885492638</v>
      </c>
      <c r="FK1" s="71">
        <f t="shared" si="2"/>
        <v>1.0144636991495697</v>
      </c>
      <c r="FL1" s="71">
        <f t="shared" si="2"/>
        <v>1.02495784405313</v>
      </c>
      <c r="FM1" s="71">
        <f t="shared" si="2"/>
        <v>1.0209205466913367</v>
      </c>
      <c r="FN1" s="71">
        <f t="shared" si="2"/>
        <v>1.0235871282913116</v>
      </c>
      <c r="FO1" s="71">
        <f t="shared" si="2"/>
        <v>1.0240117431285707</v>
      </c>
      <c r="FP1" s="71">
        <f t="shared" si="2"/>
        <v>1.0211746561286936</v>
      </c>
      <c r="FQ1" s="71">
        <f t="shared" si="2"/>
        <v>1.0215872032872717</v>
      </c>
      <c r="FR1" s="71">
        <f t="shared" si="2"/>
        <v>1.0221917832811469</v>
      </c>
      <c r="FS1" s="71">
        <f t="shared" si="2"/>
        <v>1.0164847492393958</v>
      </c>
      <c r="FT1" s="71">
        <f t="shared" si="2"/>
        <v>1.0152360535083886</v>
      </c>
      <c r="FU1" s="71">
        <f t="shared" si="2"/>
        <v>1.0327262687727088</v>
      </c>
      <c r="FV1" s="71">
        <f t="shared" si="2"/>
        <v>1.0151813935108498</v>
      </c>
      <c r="FW1" s="71">
        <f t="shared" si="2"/>
        <v>1.0260500422120946</v>
      </c>
      <c r="FX1" s="71">
        <f t="shared" si="2"/>
        <v>1.024795397144771</v>
      </c>
      <c r="FY1" s="71">
        <f t="shared" si="2"/>
        <v>1.0274681485347217</v>
      </c>
      <c r="FZ1" s="71">
        <f t="shared" si="2"/>
        <v>1.0234169768749253</v>
      </c>
      <c r="GA1" s="71">
        <f t="shared" si="2"/>
        <v>1.0217149874753479</v>
      </c>
      <c r="GB1" s="71">
        <f t="shared" si="2"/>
        <v>1.0304180622102561</v>
      </c>
      <c r="GC1" s="71">
        <f t="shared" si="2"/>
        <v>1.0302715864023522</v>
      </c>
      <c r="GD1" s="71">
        <f t="shared" si="2"/>
        <v>1.0217309868468645</v>
      </c>
      <c r="GE1" s="71">
        <f t="shared" si="2"/>
        <v>1.0219136323853846</v>
      </c>
      <c r="GF1" s="71">
        <f t="shared" si="2"/>
        <v>1.0307451524008702</v>
      </c>
      <c r="GG1" s="71">
        <f t="shared" si="2"/>
        <v>1.0787113808989826</v>
      </c>
      <c r="GH1" s="71">
        <f t="shared" si="2"/>
        <v>1.0794524301022077</v>
      </c>
      <c r="GI1" s="71">
        <f t="shared" si="2"/>
        <v>1.0876833024921981</v>
      </c>
      <c r="GJ1" s="71">
        <f t="shared" si="2"/>
        <v>1.077110629809142</v>
      </c>
      <c r="GK1" s="71">
        <f t="shared" si="2"/>
        <v>1.0786761371591591</v>
      </c>
      <c r="GL1" s="71">
        <f t="shared" si="2"/>
        <v>1.037773238619673</v>
      </c>
      <c r="GM1" s="71">
        <f t="shared" si="2"/>
        <v>1.0343641687123144</v>
      </c>
      <c r="GN1" s="71">
        <f t="shared" ref="GN1:IY1" si="3">SUMPRODUCT(GN4:GN177,$A$4:$A$177)</f>
        <v>1.0292823707561645</v>
      </c>
      <c r="GO1" s="71">
        <f t="shared" si="3"/>
        <v>1.0222615544671143</v>
      </c>
      <c r="GP1" s="71">
        <f t="shared" si="3"/>
        <v>1.0370486643000596</v>
      </c>
      <c r="GQ1" s="71">
        <f t="shared" si="3"/>
        <v>1.0350383929774856</v>
      </c>
      <c r="GR1" s="71">
        <f t="shared" si="3"/>
        <v>1.023608194066528</v>
      </c>
      <c r="GS1" s="71">
        <f t="shared" si="3"/>
        <v>1.0200460366281574</v>
      </c>
      <c r="GT1" s="71">
        <f t="shared" si="3"/>
        <v>1.0232958322374499</v>
      </c>
      <c r="GU1" s="71">
        <f t="shared" si="3"/>
        <v>1.0243687388259706</v>
      </c>
      <c r="GV1" s="71">
        <f t="shared" si="3"/>
        <v>1.0413341068882376</v>
      </c>
      <c r="GW1" s="71">
        <f t="shared" si="3"/>
        <v>1.03674260890027</v>
      </c>
      <c r="GX1" s="71">
        <f t="shared" si="3"/>
        <v>1.0353900551875661</v>
      </c>
      <c r="GY1" s="71">
        <f t="shared" si="3"/>
        <v>1.0347343607883976</v>
      </c>
      <c r="GZ1" s="71">
        <f t="shared" si="3"/>
        <v>1.1285044741886858</v>
      </c>
      <c r="HA1" s="71">
        <f t="shared" si="3"/>
        <v>1.14213087174701</v>
      </c>
      <c r="HB1" s="71">
        <f t="shared" si="3"/>
        <v>1.1034679296463556</v>
      </c>
      <c r="HC1" s="71">
        <f t="shared" si="3"/>
        <v>1.1263178153425923</v>
      </c>
      <c r="HD1" s="71">
        <f t="shared" si="3"/>
        <v>1.1200211146623027</v>
      </c>
      <c r="HE1" s="71">
        <f t="shared" si="3"/>
        <v>1.1156584224167583</v>
      </c>
      <c r="HF1" s="71">
        <f t="shared" si="3"/>
        <v>1.1181931796207893</v>
      </c>
      <c r="HG1" s="71">
        <f t="shared" si="3"/>
        <v>1.1085022712189161</v>
      </c>
      <c r="HH1" s="71">
        <f t="shared" si="3"/>
        <v>1.1087544476757969</v>
      </c>
      <c r="HI1" s="71">
        <f t="shared" si="3"/>
        <v>1.1033956559778457</v>
      </c>
      <c r="HJ1" s="71">
        <f t="shared" si="3"/>
        <v>1.1135503592044038</v>
      </c>
      <c r="HK1" s="71">
        <f t="shared" si="3"/>
        <v>1.0455592790863808</v>
      </c>
      <c r="HL1" s="71">
        <f t="shared" si="3"/>
        <v>1.0465925143137362</v>
      </c>
      <c r="HM1" s="71">
        <f t="shared" si="3"/>
        <v>1.049621800895544</v>
      </c>
      <c r="HN1" s="71">
        <f t="shared" si="3"/>
        <v>1.05736811182116</v>
      </c>
      <c r="HO1" s="71">
        <f t="shared" si="3"/>
        <v>1.0597245494877017</v>
      </c>
      <c r="HP1" s="71">
        <f t="shared" si="3"/>
        <v>1.0306465274029246</v>
      </c>
      <c r="HQ1" s="71">
        <f t="shared" si="3"/>
        <v>1.0314844718695866</v>
      </c>
      <c r="HR1" s="71">
        <f t="shared" si="3"/>
        <v>1.0353236842449236</v>
      </c>
      <c r="HS1" s="71">
        <f t="shared" si="3"/>
        <v>1.1009770481186243</v>
      </c>
      <c r="HT1" s="71">
        <f t="shared" si="3"/>
        <v>1.0682933496121358</v>
      </c>
      <c r="HU1" s="71">
        <f t="shared" si="3"/>
        <v>1.0518906975961357</v>
      </c>
      <c r="HV1" s="71">
        <f t="shared" si="3"/>
        <v>1.0315530482583561</v>
      </c>
      <c r="HW1" s="71">
        <f t="shared" si="3"/>
        <v>1.0341359866106272</v>
      </c>
      <c r="HX1" s="71">
        <f t="shared" si="3"/>
        <v>1.0301090936868009</v>
      </c>
      <c r="HY1" s="71">
        <f t="shared" si="3"/>
        <v>1.0323835176586316</v>
      </c>
      <c r="HZ1" s="71">
        <f t="shared" si="3"/>
        <v>1.0316242949471763</v>
      </c>
      <c r="IA1" s="71">
        <f t="shared" si="3"/>
        <v>1.0331295275252181</v>
      </c>
      <c r="IB1" s="71">
        <f t="shared" si="3"/>
        <v>1.0308908730241442</v>
      </c>
      <c r="IC1" s="71">
        <f t="shared" si="3"/>
        <v>1.1058160090951754</v>
      </c>
      <c r="ID1" s="71">
        <f t="shared" si="3"/>
        <v>1.1058888344150823</v>
      </c>
      <c r="IE1" s="71">
        <f t="shared" si="3"/>
        <v>1.1007004052642877</v>
      </c>
      <c r="IF1" s="71">
        <f t="shared" si="3"/>
        <v>1.0965739991075985</v>
      </c>
      <c r="IG1" s="71">
        <f t="shared" si="3"/>
        <v>1.0290067611708267</v>
      </c>
      <c r="IH1" s="71">
        <f t="shared" si="3"/>
        <v>1.0432408159755107</v>
      </c>
      <c r="II1" s="71">
        <f t="shared" si="3"/>
        <v>1.0287122134796556</v>
      </c>
      <c r="IJ1" s="71">
        <f t="shared" si="3"/>
        <v>1.0374173238180784</v>
      </c>
      <c r="IK1" s="71">
        <f t="shared" si="3"/>
        <v>1.039160655828917</v>
      </c>
      <c r="IL1" s="71">
        <f t="shared" si="3"/>
        <v>1.0412471038670268</v>
      </c>
      <c r="IM1" s="71">
        <f t="shared" si="3"/>
        <v>1.0388704479776252</v>
      </c>
      <c r="IN1" s="71">
        <f t="shared" si="3"/>
        <v>1.0389587693235718</v>
      </c>
      <c r="IO1" s="71">
        <f t="shared" si="3"/>
        <v>1.0390764506611074</v>
      </c>
      <c r="IP1" s="71">
        <f t="shared" si="3"/>
        <v>1.0398456092239519</v>
      </c>
      <c r="IQ1" s="71">
        <f t="shared" si="3"/>
        <v>1.0394157534529196</v>
      </c>
      <c r="IR1" s="71">
        <f t="shared" si="3"/>
        <v>1.0411227635228115</v>
      </c>
      <c r="IS1" s="71">
        <f t="shared" si="3"/>
        <v>1.0332363746820807</v>
      </c>
      <c r="IT1" s="71">
        <f t="shared" si="3"/>
        <v>1.0268517288695036</v>
      </c>
      <c r="IU1" s="71">
        <f t="shared" si="3"/>
        <v>1.026350326568626</v>
      </c>
      <c r="IV1" s="71">
        <f t="shared" si="3"/>
        <v>1.0279471779631428</v>
      </c>
      <c r="IW1" s="71">
        <f t="shared" si="3"/>
        <v>1.0267268210994946</v>
      </c>
      <c r="IX1" s="71">
        <f t="shared" si="3"/>
        <v>1.0248357938999084</v>
      </c>
      <c r="IY1" s="71">
        <f t="shared" si="3"/>
        <v>1.0224786061288678</v>
      </c>
      <c r="IZ1" s="71">
        <f t="shared" ref="IZ1:KZ1" si="4">SUMPRODUCT(IZ4:IZ177,$A$4:$A$177)</f>
        <v>1.0214962105745458</v>
      </c>
      <c r="JA1" s="71">
        <f t="shared" si="4"/>
        <v>1.0197316317218297</v>
      </c>
      <c r="JB1" s="71">
        <f t="shared" si="4"/>
        <v>1.021914830696725</v>
      </c>
      <c r="JC1" s="71">
        <f t="shared" si="4"/>
        <v>1.0273072876816036</v>
      </c>
      <c r="JD1" s="71">
        <f t="shared" si="4"/>
        <v>1.0260379288719743</v>
      </c>
      <c r="JE1" s="71">
        <f t="shared" si="4"/>
        <v>1.0199001771039391</v>
      </c>
      <c r="JF1" s="71">
        <f t="shared" si="4"/>
        <v>1.0197788547933209</v>
      </c>
      <c r="JG1" s="71">
        <f t="shared" si="4"/>
        <v>1.0425535545890869</v>
      </c>
      <c r="JH1" s="71">
        <f t="shared" si="4"/>
        <v>1.0495048680941235</v>
      </c>
      <c r="JI1" s="71">
        <f t="shared" si="4"/>
        <v>1.0228095128072827</v>
      </c>
      <c r="JJ1" s="71">
        <f t="shared" si="4"/>
        <v>1.0324118745836242</v>
      </c>
      <c r="JK1" s="71">
        <f t="shared" si="4"/>
        <v>1.045413649472555</v>
      </c>
      <c r="JL1" s="71">
        <f t="shared" si="4"/>
        <v>1.0235672419381259</v>
      </c>
      <c r="JM1" s="71">
        <f t="shared" si="4"/>
        <v>1.0191335040944767</v>
      </c>
      <c r="JN1" s="71">
        <f t="shared" si="4"/>
        <v>1.0158048873677357</v>
      </c>
      <c r="JO1" s="71">
        <f t="shared" si="4"/>
        <v>1.0193493715589883</v>
      </c>
      <c r="JP1" s="71">
        <f t="shared" si="4"/>
        <v>1.0234154640662354</v>
      </c>
      <c r="JQ1" s="71">
        <f t="shared" si="4"/>
        <v>1.0329773165924736</v>
      </c>
      <c r="JR1" s="71">
        <f t="shared" si="4"/>
        <v>1.0278680788866463</v>
      </c>
      <c r="JS1" s="71">
        <f t="shared" si="4"/>
        <v>1.0259886152573141</v>
      </c>
      <c r="JT1" s="71">
        <f t="shared" si="4"/>
        <v>1.1687035847528513</v>
      </c>
      <c r="JU1" s="71">
        <f t="shared" si="4"/>
        <v>1.1462792630432999</v>
      </c>
      <c r="JV1" s="71">
        <f t="shared" si="4"/>
        <v>1.1574668788068592</v>
      </c>
      <c r="JW1" s="71">
        <f t="shared" si="4"/>
        <v>1.1494479965816478</v>
      </c>
      <c r="JX1" s="71">
        <f t="shared" si="4"/>
        <v>1.1508794756058296</v>
      </c>
      <c r="JY1" s="71">
        <f t="shared" si="4"/>
        <v>1.1547414699977552</v>
      </c>
      <c r="JZ1" s="71">
        <f t="shared" si="4"/>
        <v>1.1704037219854713</v>
      </c>
      <c r="KA1" s="71">
        <f t="shared" si="4"/>
        <v>1.1510790006369191</v>
      </c>
      <c r="KB1" s="71">
        <f t="shared" si="4"/>
        <v>1.1493408648146746</v>
      </c>
      <c r="KC1" s="71">
        <f t="shared" si="4"/>
        <v>1.1573169040285527</v>
      </c>
      <c r="KD1" s="71">
        <f t="shared" si="4"/>
        <v>1.1524436175772015</v>
      </c>
      <c r="KE1" s="71">
        <f t="shared" si="4"/>
        <v>1.1605178264408993</v>
      </c>
      <c r="KF1" s="71">
        <f t="shared" si="4"/>
        <v>1.1614051163354095</v>
      </c>
      <c r="KG1" s="71">
        <f t="shared" si="4"/>
        <v>1.1617184398924822</v>
      </c>
      <c r="KH1" s="71">
        <f t="shared" si="4"/>
        <v>1.1435101821326668</v>
      </c>
      <c r="KI1" s="71">
        <f t="shared" si="4"/>
        <v>1.1438469149836896</v>
      </c>
      <c r="KJ1" s="71">
        <f t="shared" si="4"/>
        <v>1.1318617289221282</v>
      </c>
      <c r="KK1" s="71">
        <f t="shared" si="4"/>
        <v>1.1591423266263006</v>
      </c>
      <c r="KL1" s="71">
        <f t="shared" si="4"/>
        <v>1.1719021871969331</v>
      </c>
      <c r="KM1" s="71">
        <f t="shared" si="4"/>
        <v>1.1623219959958435</v>
      </c>
      <c r="KN1" s="71">
        <f t="shared" si="4"/>
        <v>1.1436829819566696</v>
      </c>
      <c r="KO1" s="71">
        <f t="shared" si="4"/>
        <v>1.1571095841777641</v>
      </c>
      <c r="KP1" s="71">
        <f t="shared" si="4"/>
        <v>1.1534397397492633</v>
      </c>
      <c r="KQ1" s="71">
        <f t="shared" si="4"/>
        <v>1.1500634050634619</v>
      </c>
      <c r="KR1" s="71">
        <f t="shared" si="4"/>
        <v>1.157340467665317</v>
      </c>
      <c r="KS1" s="71">
        <f t="shared" si="4"/>
        <v>1.149613345658606</v>
      </c>
      <c r="KT1" s="71">
        <f t="shared" si="4"/>
        <v>1.1523436389106572</v>
      </c>
      <c r="KU1" s="71">
        <f t="shared" si="4"/>
        <v>1.1574437167615985</v>
      </c>
      <c r="KV1" s="71">
        <f t="shared" si="4"/>
        <v>1.143865509439556</v>
      </c>
      <c r="KW1" s="71">
        <f t="shared" si="4"/>
        <v>1.1580709354474634</v>
      </c>
      <c r="KX1" s="71">
        <f t="shared" si="4"/>
        <v>1.1577224866818776</v>
      </c>
      <c r="KY1" s="71">
        <f t="shared" si="4"/>
        <v>1.1549747300445949</v>
      </c>
      <c r="KZ1" s="71">
        <f t="shared" si="4"/>
        <v>1.1644654148644915</v>
      </c>
    </row>
    <row r="2" spans="1:312" ht="90.75" customHeight="1" thickBot="1" x14ac:dyDescent="0.25">
      <c r="B2" s="59" t="s">
        <v>13343</v>
      </c>
      <c r="C2" s="53" t="s">
        <v>7294</v>
      </c>
      <c r="D2" s="72" t="s">
        <v>786</v>
      </c>
      <c r="E2" s="72" t="s">
        <v>785</v>
      </c>
      <c r="F2" s="72" t="s">
        <v>784</v>
      </c>
      <c r="G2" s="72" t="s">
        <v>783</v>
      </c>
      <c r="H2" s="72" t="s">
        <v>782</v>
      </c>
      <c r="I2" s="72" t="s">
        <v>781</v>
      </c>
      <c r="J2" s="72" t="s">
        <v>780</v>
      </c>
      <c r="K2" s="72" t="s">
        <v>779</v>
      </c>
      <c r="L2" s="72" t="s">
        <v>778</v>
      </c>
      <c r="M2" s="72" t="s">
        <v>777</v>
      </c>
      <c r="N2" s="72" t="s">
        <v>776</v>
      </c>
      <c r="O2" s="72" t="s">
        <v>775</v>
      </c>
      <c r="P2" s="72" t="s">
        <v>774</v>
      </c>
      <c r="Q2" s="72" t="s">
        <v>773</v>
      </c>
      <c r="R2" s="72" t="s">
        <v>772</v>
      </c>
      <c r="S2" s="72" t="s">
        <v>771</v>
      </c>
      <c r="T2" s="72" t="s">
        <v>770</v>
      </c>
      <c r="U2" s="72" t="s">
        <v>769</v>
      </c>
      <c r="V2" s="72" t="s">
        <v>768</v>
      </c>
      <c r="W2" s="72" t="s">
        <v>767</v>
      </c>
      <c r="X2" s="72" t="s">
        <v>766</v>
      </c>
      <c r="Y2" s="72" t="s">
        <v>765</v>
      </c>
      <c r="Z2" s="72" t="s">
        <v>764</v>
      </c>
      <c r="AA2" s="72" t="s">
        <v>763</v>
      </c>
      <c r="AB2" s="72" t="s">
        <v>762</v>
      </c>
      <c r="AC2" s="72" t="s">
        <v>761</v>
      </c>
      <c r="AD2" s="72" t="s">
        <v>760</v>
      </c>
      <c r="AE2" s="72" t="s">
        <v>759</v>
      </c>
      <c r="AF2" s="72" t="s">
        <v>758</v>
      </c>
      <c r="AG2" s="72" t="s">
        <v>757</v>
      </c>
      <c r="AH2" s="72" t="s">
        <v>756</v>
      </c>
      <c r="AI2" s="72" t="s">
        <v>755</v>
      </c>
      <c r="AJ2" s="72" t="s">
        <v>754</v>
      </c>
      <c r="AK2" s="72" t="s">
        <v>753</v>
      </c>
      <c r="AL2" s="72" t="s">
        <v>752</v>
      </c>
      <c r="AM2" s="72" t="s">
        <v>751</v>
      </c>
      <c r="AN2" s="72" t="s">
        <v>750</v>
      </c>
      <c r="AO2" s="72" t="s">
        <v>749</v>
      </c>
      <c r="AP2" s="72" t="s">
        <v>748</v>
      </c>
      <c r="AQ2" s="72" t="s">
        <v>747</v>
      </c>
      <c r="AR2" s="72" t="s">
        <v>746</v>
      </c>
      <c r="AS2" s="72" t="s">
        <v>745</v>
      </c>
      <c r="AT2" s="72" t="s">
        <v>744</v>
      </c>
      <c r="AU2" s="72" t="s">
        <v>743</v>
      </c>
      <c r="AV2" s="72" t="s">
        <v>742</v>
      </c>
      <c r="AW2" s="72" t="s">
        <v>741</v>
      </c>
      <c r="AX2" s="72" t="s">
        <v>740</v>
      </c>
      <c r="AY2" s="72" t="s">
        <v>739</v>
      </c>
      <c r="AZ2" s="72" t="s">
        <v>738</v>
      </c>
      <c r="BA2" s="72" t="s">
        <v>737</v>
      </c>
      <c r="BB2" s="72" t="s">
        <v>736</v>
      </c>
      <c r="BC2" s="72" t="s">
        <v>735</v>
      </c>
      <c r="BD2" s="72" t="s">
        <v>734</v>
      </c>
      <c r="BE2" s="72" t="s">
        <v>733</v>
      </c>
      <c r="BF2" s="72" t="s">
        <v>732</v>
      </c>
      <c r="BG2" s="72" t="s">
        <v>731</v>
      </c>
      <c r="BH2" s="72" t="s">
        <v>730</v>
      </c>
      <c r="BI2" s="72" t="s">
        <v>729</v>
      </c>
      <c r="BJ2" s="72" t="s">
        <v>728</v>
      </c>
      <c r="BK2" s="72" t="s">
        <v>727</v>
      </c>
      <c r="BL2" s="72" t="s">
        <v>726</v>
      </c>
      <c r="BM2" s="72" t="s">
        <v>725</v>
      </c>
      <c r="BN2" s="72" t="s">
        <v>724</v>
      </c>
      <c r="BO2" s="72" t="s">
        <v>723</v>
      </c>
      <c r="BP2" s="72" t="s">
        <v>722</v>
      </c>
      <c r="BQ2" s="72" t="s">
        <v>721</v>
      </c>
      <c r="BR2" s="72" t="s">
        <v>720</v>
      </c>
      <c r="BS2" s="72" t="s">
        <v>719</v>
      </c>
      <c r="BT2" s="72" t="s">
        <v>718</v>
      </c>
      <c r="BU2" s="72" t="s">
        <v>717</v>
      </c>
      <c r="BV2" s="72" t="s">
        <v>716</v>
      </c>
      <c r="BW2" s="72" t="s">
        <v>715</v>
      </c>
      <c r="BX2" s="72" t="s">
        <v>714</v>
      </c>
      <c r="BY2" s="72" t="s">
        <v>713</v>
      </c>
      <c r="BZ2" s="72" t="s">
        <v>712</v>
      </c>
      <c r="CA2" s="72" t="s">
        <v>711</v>
      </c>
      <c r="CB2" s="72" t="s">
        <v>710</v>
      </c>
      <c r="CC2" s="72" t="s">
        <v>709</v>
      </c>
      <c r="CD2" s="72" t="s">
        <v>708</v>
      </c>
      <c r="CE2" s="72" t="s">
        <v>707</v>
      </c>
      <c r="CF2" s="72" t="s">
        <v>706</v>
      </c>
      <c r="CG2" s="72" t="s">
        <v>705</v>
      </c>
      <c r="CH2" s="72" t="s">
        <v>704</v>
      </c>
      <c r="CI2" s="72" t="s">
        <v>703</v>
      </c>
      <c r="CJ2" s="72" t="s">
        <v>702</v>
      </c>
      <c r="CK2" s="72" t="s">
        <v>701</v>
      </c>
      <c r="CL2" s="72" t="s">
        <v>700</v>
      </c>
      <c r="CM2" s="72" t="s">
        <v>699</v>
      </c>
      <c r="CN2" s="72" t="s">
        <v>698</v>
      </c>
      <c r="CO2" s="72" t="s">
        <v>697</v>
      </c>
      <c r="CP2" s="72" t="s">
        <v>696</v>
      </c>
      <c r="CQ2" s="72" t="s">
        <v>695</v>
      </c>
      <c r="CR2" s="72" t="s">
        <v>694</v>
      </c>
      <c r="CS2" s="72" t="s">
        <v>693</v>
      </c>
      <c r="CT2" s="72" t="s">
        <v>692</v>
      </c>
      <c r="CU2" s="72" t="s">
        <v>691</v>
      </c>
      <c r="CV2" s="72" t="s">
        <v>690</v>
      </c>
      <c r="CW2" s="72" t="s">
        <v>689</v>
      </c>
      <c r="CX2" s="72" t="s">
        <v>688</v>
      </c>
      <c r="CY2" s="72" t="s">
        <v>687</v>
      </c>
      <c r="CZ2" s="72" t="s">
        <v>686</v>
      </c>
      <c r="DA2" s="72" t="s">
        <v>685</v>
      </c>
      <c r="DB2" s="72" t="s">
        <v>684</v>
      </c>
      <c r="DC2" s="72" t="s">
        <v>683</v>
      </c>
      <c r="DD2" s="72" t="s">
        <v>682</v>
      </c>
      <c r="DE2" s="72" t="s">
        <v>681</v>
      </c>
      <c r="DF2" s="72" t="s">
        <v>680</v>
      </c>
      <c r="DG2" s="72" t="s">
        <v>679</v>
      </c>
      <c r="DH2" s="72" t="s">
        <v>678</v>
      </c>
      <c r="DI2" s="72" t="s">
        <v>677</v>
      </c>
      <c r="DJ2" s="72" t="s">
        <v>676</v>
      </c>
      <c r="DK2" s="72" t="s">
        <v>675</v>
      </c>
      <c r="DL2" s="72" t="s">
        <v>674</v>
      </c>
      <c r="DM2" s="72" t="s">
        <v>673</v>
      </c>
      <c r="DN2" s="72" t="s">
        <v>672</v>
      </c>
      <c r="DO2" s="72" t="s">
        <v>671</v>
      </c>
      <c r="DP2" s="72" t="s">
        <v>670</v>
      </c>
      <c r="DQ2" s="72" t="s">
        <v>669</v>
      </c>
      <c r="DR2" s="72" t="s">
        <v>668</v>
      </c>
      <c r="DS2" s="72" t="s">
        <v>667</v>
      </c>
      <c r="DT2" s="72" t="s">
        <v>666</v>
      </c>
      <c r="DU2" s="72" t="s">
        <v>665</v>
      </c>
      <c r="DV2" s="72" t="s">
        <v>664</v>
      </c>
      <c r="DW2" s="72" t="s">
        <v>663</v>
      </c>
      <c r="DX2" s="72" t="s">
        <v>662</v>
      </c>
      <c r="DY2" s="72" t="s">
        <v>661</v>
      </c>
      <c r="DZ2" s="72" t="s">
        <v>660</v>
      </c>
      <c r="EA2" s="72" t="s">
        <v>659</v>
      </c>
      <c r="EB2" s="72" t="s">
        <v>658</v>
      </c>
      <c r="EC2" s="72" t="s">
        <v>657</v>
      </c>
      <c r="ED2" s="72" t="s">
        <v>656</v>
      </c>
      <c r="EE2" s="72" t="s">
        <v>655</v>
      </c>
      <c r="EF2" s="72" t="s">
        <v>654</v>
      </c>
      <c r="EG2" s="72" t="s">
        <v>653</v>
      </c>
      <c r="EH2" s="72" t="s">
        <v>652</v>
      </c>
      <c r="EI2" s="72" t="s">
        <v>651</v>
      </c>
      <c r="EJ2" s="72" t="s">
        <v>650</v>
      </c>
      <c r="EK2" s="72" t="s">
        <v>649</v>
      </c>
      <c r="EL2" s="72" t="s">
        <v>648</v>
      </c>
      <c r="EM2" s="72" t="s">
        <v>647</v>
      </c>
      <c r="EN2" s="72" t="s">
        <v>646</v>
      </c>
      <c r="EO2" s="72" t="s">
        <v>645</v>
      </c>
      <c r="EP2" s="72" t="s">
        <v>644</v>
      </c>
      <c r="EQ2" s="72" t="s">
        <v>643</v>
      </c>
      <c r="ER2" s="72" t="s">
        <v>642</v>
      </c>
      <c r="ES2" s="72" t="s">
        <v>641</v>
      </c>
      <c r="ET2" s="72" t="s">
        <v>640</v>
      </c>
      <c r="EU2" s="72" t="s">
        <v>639</v>
      </c>
      <c r="EV2" s="72" t="s">
        <v>638</v>
      </c>
      <c r="EW2" s="72" t="s">
        <v>637</v>
      </c>
      <c r="EX2" s="72" t="s">
        <v>636</v>
      </c>
      <c r="EY2" s="72" t="s">
        <v>635</v>
      </c>
      <c r="EZ2" s="72" t="s">
        <v>634</v>
      </c>
      <c r="FA2" s="72" t="s">
        <v>633</v>
      </c>
      <c r="FB2" s="72" t="s">
        <v>632</v>
      </c>
      <c r="FC2" s="72" t="s">
        <v>631</v>
      </c>
      <c r="FD2" s="72" t="s">
        <v>630</v>
      </c>
      <c r="FE2" s="72" t="s">
        <v>629</v>
      </c>
      <c r="FF2" s="72" t="s">
        <v>628</v>
      </c>
      <c r="FG2" s="72" t="s">
        <v>627</v>
      </c>
      <c r="FH2" s="72" t="s">
        <v>626</v>
      </c>
      <c r="FI2" s="72" t="s">
        <v>625</v>
      </c>
      <c r="FJ2" s="72" t="s">
        <v>624</v>
      </c>
      <c r="FK2" s="72" t="s">
        <v>623</v>
      </c>
      <c r="FL2" s="72" t="s">
        <v>622</v>
      </c>
      <c r="FM2" s="72" t="s">
        <v>621</v>
      </c>
      <c r="FN2" s="72" t="s">
        <v>620</v>
      </c>
      <c r="FO2" s="72" t="s">
        <v>619</v>
      </c>
      <c r="FP2" s="72" t="s">
        <v>618</v>
      </c>
      <c r="FQ2" s="72" t="s">
        <v>617</v>
      </c>
      <c r="FR2" s="72" t="s">
        <v>616</v>
      </c>
      <c r="FS2" s="72" t="s">
        <v>615</v>
      </c>
      <c r="FT2" s="72" t="s">
        <v>614</v>
      </c>
      <c r="FU2" s="72" t="s">
        <v>613</v>
      </c>
      <c r="FV2" s="72" t="s">
        <v>612</v>
      </c>
      <c r="FW2" s="72" t="s">
        <v>611</v>
      </c>
      <c r="FX2" s="72" t="s">
        <v>610</v>
      </c>
      <c r="FY2" s="72" t="s">
        <v>609</v>
      </c>
      <c r="FZ2" s="72" t="s">
        <v>608</v>
      </c>
      <c r="GA2" s="72" t="s">
        <v>607</v>
      </c>
      <c r="GB2" s="72" t="s">
        <v>606</v>
      </c>
      <c r="GC2" s="72" t="s">
        <v>605</v>
      </c>
      <c r="GD2" s="72" t="s">
        <v>604</v>
      </c>
      <c r="GE2" s="72" t="s">
        <v>603</v>
      </c>
      <c r="GF2" s="72" t="s">
        <v>602</v>
      </c>
      <c r="GG2" s="72" t="s">
        <v>601</v>
      </c>
      <c r="GH2" s="72" t="s">
        <v>600</v>
      </c>
      <c r="GI2" s="72" t="s">
        <v>599</v>
      </c>
      <c r="GJ2" s="72" t="s">
        <v>598</v>
      </c>
      <c r="GK2" s="72" t="s">
        <v>597</v>
      </c>
      <c r="GL2" s="72" t="s">
        <v>596</v>
      </c>
      <c r="GM2" s="72" t="s">
        <v>595</v>
      </c>
      <c r="GN2" s="72" t="s">
        <v>594</v>
      </c>
      <c r="GO2" s="72" t="s">
        <v>593</v>
      </c>
      <c r="GP2" s="72" t="s">
        <v>592</v>
      </c>
      <c r="GQ2" s="72" t="s">
        <v>591</v>
      </c>
      <c r="GR2" s="72" t="s">
        <v>590</v>
      </c>
      <c r="GS2" s="72" t="s">
        <v>589</v>
      </c>
      <c r="GT2" s="72" t="s">
        <v>588</v>
      </c>
      <c r="GU2" s="72" t="s">
        <v>587</v>
      </c>
      <c r="GV2" s="72" t="s">
        <v>586</v>
      </c>
      <c r="GW2" s="72" t="s">
        <v>585</v>
      </c>
      <c r="GX2" s="72" t="s">
        <v>584</v>
      </c>
      <c r="GY2" s="72" t="s">
        <v>583</v>
      </c>
      <c r="GZ2" s="72" t="s">
        <v>582</v>
      </c>
      <c r="HA2" s="72" t="s">
        <v>581</v>
      </c>
      <c r="HB2" s="72" t="s">
        <v>580</v>
      </c>
      <c r="HC2" s="72" t="s">
        <v>579</v>
      </c>
      <c r="HD2" s="72" t="s">
        <v>578</v>
      </c>
      <c r="HE2" s="72" t="s">
        <v>577</v>
      </c>
      <c r="HF2" s="72" t="s">
        <v>576</v>
      </c>
      <c r="HG2" s="72" t="s">
        <v>575</v>
      </c>
      <c r="HH2" s="72" t="s">
        <v>574</v>
      </c>
      <c r="HI2" s="72" t="s">
        <v>573</v>
      </c>
      <c r="HJ2" s="72" t="s">
        <v>572</v>
      </c>
      <c r="HK2" s="72" t="s">
        <v>571</v>
      </c>
      <c r="HL2" s="72" t="s">
        <v>570</v>
      </c>
      <c r="HM2" s="72" t="s">
        <v>569</v>
      </c>
      <c r="HN2" s="72" t="s">
        <v>568</v>
      </c>
      <c r="HO2" s="72" t="s">
        <v>567</v>
      </c>
      <c r="HP2" s="72" t="s">
        <v>566</v>
      </c>
      <c r="HQ2" s="72" t="s">
        <v>565</v>
      </c>
      <c r="HR2" s="72" t="s">
        <v>564</v>
      </c>
      <c r="HS2" s="72" t="s">
        <v>563</v>
      </c>
      <c r="HT2" s="72" t="s">
        <v>562</v>
      </c>
      <c r="HU2" s="72" t="s">
        <v>561</v>
      </c>
      <c r="HV2" s="72" t="s">
        <v>560</v>
      </c>
      <c r="HW2" s="72" t="s">
        <v>559</v>
      </c>
      <c r="HX2" s="72" t="s">
        <v>558</v>
      </c>
      <c r="HY2" s="72" t="s">
        <v>557</v>
      </c>
      <c r="HZ2" s="72" t="s">
        <v>556</v>
      </c>
      <c r="IA2" s="72" t="s">
        <v>555</v>
      </c>
      <c r="IB2" s="72" t="s">
        <v>554</v>
      </c>
      <c r="IC2" s="72" t="s">
        <v>553</v>
      </c>
      <c r="ID2" s="72" t="s">
        <v>552</v>
      </c>
      <c r="IE2" s="72" t="s">
        <v>551</v>
      </c>
      <c r="IF2" s="72" t="s">
        <v>550</v>
      </c>
      <c r="IG2" s="72" t="s">
        <v>549</v>
      </c>
      <c r="IH2" s="72" t="s">
        <v>548</v>
      </c>
      <c r="II2" s="72" t="s">
        <v>547</v>
      </c>
      <c r="IJ2" s="72" t="s">
        <v>546</v>
      </c>
      <c r="IK2" s="72" t="s">
        <v>545</v>
      </c>
      <c r="IL2" s="72" t="s">
        <v>544</v>
      </c>
      <c r="IM2" s="72" t="s">
        <v>543</v>
      </c>
      <c r="IN2" s="72" t="s">
        <v>542</v>
      </c>
      <c r="IO2" s="72" t="s">
        <v>541</v>
      </c>
      <c r="IP2" s="72" t="s">
        <v>540</v>
      </c>
      <c r="IQ2" s="72" t="s">
        <v>539</v>
      </c>
      <c r="IR2" s="72" t="s">
        <v>538</v>
      </c>
      <c r="IS2" s="72" t="s">
        <v>537</v>
      </c>
      <c r="IT2" s="72" t="s">
        <v>536</v>
      </c>
      <c r="IU2" s="72" t="s">
        <v>535</v>
      </c>
      <c r="IV2" s="72" t="s">
        <v>534</v>
      </c>
      <c r="IW2" s="72" t="s">
        <v>533</v>
      </c>
      <c r="IX2" s="72" t="s">
        <v>532</v>
      </c>
      <c r="IY2" s="72" t="s">
        <v>531</v>
      </c>
      <c r="IZ2" s="72" t="s">
        <v>530</v>
      </c>
      <c r="JA2" s="72" t="s">
        <v>529</v>
      </c>
      <c r="JB2" s="72" t="s">
        <v>528</v>
      </c>
      <c r="JC2" s="72" t="s">
        <v>527</v>
      </c>
      <c r="JD2" s="72" t="s">
        <v>526</v>
      </c>
      <c r="JE2" s="72" t="s">
        <v>525</v>
      </c>
      <c r="JF2" s="72" t="s">
        <v>524</v>
      </c>
      <c r="JG2" s="72" t="s">
        <v>523</v>
      </c>
      <c r="JH2" s="72" t="s">
        <v>522</v>
      </c>
      <c r="JI2" s="72" t="s">
        <v>521</v>
      </c>
      <c r="JJ2" s="72" t="s">
        <v>520</v>
      </c>
      <c r="JK2" s="72" t="s">
        <v>519</v>
      </c>
      <c r="JL2" s="72" t="s">
        <v>518</v>
      </c>
      <c r="JM2" s="72" t="s">
        <v>517</v>
      </c>
      <c r="JN2" s="72" t="s">
        <v>516</v>
      </c>
      <c r="JO2" s="72" t="s">
        <v>515</v>
      </c>
      <c r="JP2" s="72" t="s">
        <v>514</v>
      </c>
      <c r="JQ2" s="72" t="s">
        <v>513</v>
      </c>
      <c r="JR2" s="72" t="s">
        <v>512</v>
      </c>
      <c r="JS2" s="72" t="s">
        <v>511</v>
      </c>
      <c r="JT2" s="72" t="s">
        <v>510</v>
      </c>
      <c r="JU2" s="72" t="s">
        <v>509</v>
      </c>
      <c r="JV2" s="72" t="s">
        <v>508</v>
      </c>
      <c r="JW2" s="72" t="s">
        <v>507</v>
      </c>
      <c r="JX2" s="72" t="s">
        <v>506</v>
      </c>
      <c r="JY2" s="72" t="s">
        <v>505</v>
      </c>
      <c r="JZ2" s="72" t="s">
        <v>504</v>
      </c>
      <c r="KA2" s="72" t="s">
        <v>503</v>
      </c>
      <c r="KB2" s="72" t="s">
        <v>502</v>
      </c>
      <c r="KC2" s="72" t="s">
        <v>501</v>
      </c>
      <c r="KD2" s="72" t="s">
        <v>500</v>
      </c>
      <c r="KE2" s="72" t="s">
        <v>499</v>
      </c>
      <c r="KF2" s="72" t="s">
        <v>498</v>
      </c>
      <c r="KG2" s="72" t="s">
        <v>497</v>
      </c>
      <c r="KH2" s="72" t="s">
        <v>496</v>
      </c>
      <c r="KI2" s="72" t="s">
        <v>495</v>
      </c>
      <c r="KJ2" s="72" t="s">
        <v>494</v>
      </c>
      <c r="KK2" s="72" t="s">
        <v>493</v>
      </c>
      <c r="KL2" s="72" t="s">
        <v>492</v>
      </c>
      <c r="KM2" s="72" t="s">
        <v>491</v>
      </c>
      <c r="KN2" s="72" t="s">
        <v>490</v>
      </c>
      <c r="KO2" s="72" t="s">
        <v>489</v>
      </c>
      <c r="KP2" s="72" t="s">
        <v>488</v>
      </c>
      <c r="KQ2" s="72" t="s">
        <v>487</v>
      </c>
      <c r="KR2" s="72" t="s">
        <v>486</v>
      </c>
      <c r="KS2" s="72" t="s">
        <v>485</v>
      </c>
      <c r="KT2" s="72" t="s">
        <v>484</v>
      </c>
      <c r="KU2" s="72" t="s">
        <v>483</v>
      </c>
      <c r="KV2" s="72" t="s">
        <v>482</v>
      </c>
      <c r="KW2" s="72" t="s">
        <v>481</v>
      </c>
      <c r="KX2" s="72" t="s">
        <v>480</v>
      </c>
      <c r="KY2" s="72" t="s">
        <v>479</v>
      </c>
      <c r="KZ2" s="72" t="s">
        <v>478</v>
      </c>
    </row>
    <row r="3" spans="1:312" s="55" customFormat="1" ht="39.75" customHeight="1" thickBot="1" x14ac:dyDescent="0.3">
      <c r="A3" s="62" t="s">
        <v>13257</v>
      </c>
      <c r="B3" s="54" t="s">
        <v>13266</v>
      </c>
      <c r="C3" s="94"/>
      <c r="D3" s="61" t="s">
        <v>477</v>
      </c>
      <c r="E3" s="61" t="s">
        <v>476</v>
      </c>
      <c r="F3" s="61" t="s">
        <v>475</v>
      </c>
      <c r="G3" s="61" t="s">
        <v>474</v>
      </c>
      <c r="H3" s="61" t="s">
        <v>473</v>
      </c>
      <c r="I3" s="61" t="s">
        <v>472</v>
      </c>
      <c r="J3" s="61" t="s">
        <v>471</v>
      </c>
      <c r="K3" s="61" t="s">
        <v>470</v>
      </c>
      <c r="L3" s="61" t="s">
        <v>469</v>
      </c>
      <c r="M3" s="61" t="s">
        <v>468</v>
      </c>
      <c r="N3" s="61" t="s">
        <v>467</v>
      </c>
      <c r="O3" s="61" t="s">
        <v>466</v>
      </c>
      <c r="P3" s="61" t="s">
        <v>465</v>
      </c>
      <c r="Q3" s="61" t="s">
        <v>464</v>
      </c>
      <c r="R3" s="61" t="s">
        <v>463</v>
      </c>
      <c r="S3" s="61" t="s">
        <v>462</v>
      </c>
      <c r="T3" s="61" t="s">
        <v>461</v>
      </c>
      <c r="U3" s="61" t="s">
        <v>460</v>
      </c>
      <c r="V3" s="61" t="s">
        <v>459</v>
      </c>
      <c r="W3" s="61" t="s">
        <v>458</v>
      </c>
      <c r="X3" s="61" t="s">
        <v>457</v>
      </c>
      <c r="Y3" s="61" t="s">
        <v>456</v>
      </c>
      <c r="Z3" s="61" t="s">
        <v>455</v>
      </c>
      <c r="AA3" s="61" t="s">
        <v>454</v>
      </c>
      <c r="AB3" s="61" t="s">
        <v>453</v>
      </c>
      <c r="AC3" s="61" t="s">
        <v>452</v>
      </c>
      <c r="AD3" s="61" t="s">
        <v>451</v>
      </c>
      <c r="AE3" s="61" t="s">
        <v>450</v>
      </c>
      <c r="AF3" s="61" t="s">
        <v>449</v>
      </c>
      <c r="AG3" s="61" t="s">
        <v>448</v>
      </c>
      <c r="AH3" s="61" t="s">
        <v>447</v>
      </c>
      <c r="AI3" s="61" t="s">
        <v>446</v>
      </c>
      <c r="AJ3" s="61" t="s">
        <v>445</v>
      </c>
      <c r="AK3" s="61" t="s">
        <v>444</v>
      </c>
      <c r="AL3" s="61" t="s">
        <v>443</v>
      </c>
      <c r="AM3" s="61" t="s">
        <v>442</v>
      </c>
      <c r="AN3" s="61" t="s">
        <v>441</v>
      </c>
      <c r="AO3" s="61" t="s">
        <v>440</v>
      </c>
      <c r="AP3" s="61" t="s">
        <v>439</v>
      </c>
      <c r="AQ3" s="61" t="s">
        <v>438</v>
      </c>
      <c r="AR3" s="61" t="s">
        <v>437</v>
      </c>
      <c r="AS3" s="61" t="s">
        <v>436</v>
      </c>
      <c r="AT3" s="61" t="s">
        <v>435</v>
      </c>
      <c r="AU3" s="61" t="s">
        <v>434</v>
      </c>
      <c r="AV3" s="61" t="s">
        <v>433</v>
      </c>
      <c r="AW3" s="61" t="s">
        <v>432</v>
      </c>
      <c r="AX3" s="61" t="s">
        <v>431</v>
      </c>
      <c r="AY3" s="61" t="s">
        <v>430</v>
      </c>
      <c r="AZ3" s="61" t="s">
        <v>429</v>
      </c>
      <c r="BA3" s="61" t="s">
        <v>428</v>
      </c>
      <c r="BB3" s="61" t="s">
        <v>427</v>
      </c>
      <c r="BC3" s="61" t="s">
        <v>426</v>
      </c>
      <c r="BD3" s="61" t="s">
        <v>425</v>
      </c>
      <c r="BE3" s="61" t="s">
        <v>424</v>
      </c>
      <c r="BF3" s="61" t="s">
        <v>423</v>
      </c>
      <c r="BG3" s="61" t="s">
        <v>422</v>
      </c>
      <c r="BH3" s="61" t="s">
        <v>421</v>
      </c>
      <c r="BI3" s="61" t="s">
        <v>420</v>
      </c>
      <c r="BJ3" s="61" t="s">
        <v>419</v>
      </c>
      <c r="BK3" s="61" t="s">
        <v>418</v>
      </c>
      <c r="BL3" s="61" t="s">
        <v>417</v>
      </c>
      <c r="BM3" s="61" t="s">
        <v>416</v>
      </c>
      <c r="BN3" s="61" t="s">
        <v>415</v>
      </c>
      <c r="BO3" s="61" t="s">
        <v>414</v>
      </c>
      <c r="BP3" s="61" t="s">
        <v>413</v>
      </c>
      <c r="BQ3" s="61" t="s">
        <v>412</v>
      </c>
      <c r="BR3" s="61" t="s">
        <v>411</v>
      </c>
      <c r="BS3" s="61" t="s">
        <v>410</v>
      </c>
      <c r="BT3" s="61" t="s">
        <v>409</v>
      </c>
      <c r="BU3" s="61" t="s">
        <v>408</v>
      </c>
      <c r="BV3" s="61" t="s">
        <v>407</v>
      </c>
      <c r="BW3" s="61" t="s">
        <v>406</v>
      </c>
      <c r="BX3" s="61" t="s">
        <v>405</v>
      </c>
      <c r="BY3" s="61" t="s">
        <v>404</v>
      </c>
      <c r="BZ3" s="61" t="s">
        <v>403</v>
      </c>
      <c r="CA3" s="61" t="s">
        <v>402</v>
      </c>
      <c r="CB3" s="61" t="s">
        <v>401</v>
      </c>
      <c r="CC3" s="61" t="s">
        <v>400</v>
      </c>
      <c r="CD3" s="61" t="s">
        <v>399</v>
      </c>
      <c r="CE3" s="61" t="s">
        <v>398</v>
      </c>
      <c r="CF3" s="61" t="s">
        <v>397</v>
      </c>
      <c r="CG3" s="61" t="s">
        <v>396</v>
      </c>
      <c r="CH3" s="61" t="s">
        <v>395</v>
      </c>
      <c r="CI3" s="61" t="s">
        <v>394</v>
      </c>
      <c r="CJ3" s="61" t="s">
        <v>393</v>
      </c>
      <c r="CK3" s="61" t="s">
        <v>392</v>
      </c>
      <c r="CL3" s="61" t="s">
        <v>391</v>
      </c>
      <c r="CM3" s="61" t="s">
        <v>390</v>
      </c>
      <c r="CN3" s="61" t="s">
        <v>389</v>
      </c>
      <c r="CO3" s="61" t="s">
        <v>388</v>
      </c>
      <c r="CP3" s="61" t="s">
        <v>387</v>
      </c>
      <c r="CQ3" s="61" t="s">
        <v>386</v>
      </c>
      <c r="CR3" s="61" t="s">
        <v>385</v>
      </c>
      <c r="CS3" s="61" t="s">
        <v>384</v>
      </c>
      <c r="CT3" s="61" t="s">
        <v>383</v>
      </c>
      <c r="CU3" s="61" t="s">
        <v>382</v>
      </c>
      <c r="CV3" s="61" t="s">
        <v>381</v>
      </c>
      <c r="CW3" s="61" t="s">
        <v>380</v>
      </c>
      <c r="CX3" s="61" t="s">
        <v>379</v>
      </c>
      <c r="CY3" s="61" t="s">
        <v>378</v>
      </c>
      <c r="CZ3" s="61" t="s">
        <v>377</v>
      </c>
      <c r="DA3" s="61" t="s">
        <v>376</v>
      </c>
      <c r="DB3" s="61" t="s">
        <v>375</v>
      </c>
      <c r="DC3" s="61" t="s">
        <v>374</v>
      </c>
      <c r="DD3" s="61" t="s">
        <v>373</v>
      </c>
      <c r="DE3" s="61" t="s">
        <v>372</v>
      </c>
      <c r="DF3" s="61" t="s">
        <v>371</v>
      </c>
      <c r="DG3" s="61" t="s">
        <v>370</v>
      </c>
      <c r="DH3" s="61" t="s">
        <v>369</v>
      </c>
      <c r="DI3" s="61" t="s">
        <v>368</v>
      </c>
      <c r="DJ3" s="61" t="s">
        <v>367</v>
      </c>
      <c r="DK3" s="61" t="s">
        <v>366</v>
      </c>
      <c r="DL3" s="61" t="s">
        <v>365</v>
      </c>
      <c r="DM3" s="61" t="s">
        <v>364</v>
      </c>
      <c r="DN3" s="61" t="s">
        <v>363</v>
      </c>
      <c r="DO3" s="61" t="s">
        <v>362</v>
      </c>
      <c r="DP3" s="61" t="s">
        <v>361</v>
      </c>
      <c r="DQ3" s="61" t="s">
        <v>360</v>
      </c>
      <c r="DR3" s="61" t="s">
        <v>359</v>
      </c>
      <c r="DS3" s="61" t="s">
        <v>358</v>
      </c>
      <c r="DT3" s="61" t="s">
        <v>357</v>
      </c>
      <c r="DU3" s="61" t="s">
        <v>356</v>
      </c>
      <c r="DV3" s="61" t="s">
        <v>355</v>
      </c>
      <c r="DW3" s="61" t="s">
        <v>354</v>
      </c>
      <c r="DX3" s="61" t="s">
        <v>353</v>
      </c>
      <c r="DY3" s="61" t="s">
        <v>352</v>
      </c>
      <c r="DZ3" s="61" t="s">
        <v>351</v>
      </c>
      <c r="EA3" s="61" t="s">
        <v>350</v>
      </c>
      <c r="EB3" s="61" t="s">
        <v>349</v>
      </c>
      <c r="EC3" s="61" t="s">
        <v>348</v>
      </c>
      <c r="ED3" s="61" t="s">
        <v>347</v>
      </c>
      <c r="EE3" s="61" t="s">
        <v>346</v>
      </c>
      <c r="EF3" s="61" t="s">
        <v>345</v>
      </c>
      <c r="EG3" s="61" t="s">
        <v>344</v>
      </c>
      <c r="EH3" s="61" t="s">
        <v>343</v>
      </c>
      <c r="EI3" s="61" t="s">
        <v>342</v>
      </c>
      <c r="EJ3" s="61" t="s">
        <v>341</v>
      </c>
      <c r="EK3" s="61" t="s">
        <v>340</v>
      </c>
      <c r="EL3" s="61" t="s">
        <v>339</v>
      </c>
      <c r="EM3" s="61" t="s">
        <v>338</v>
      </c>
      <c r="EN3" s="61" t="s">
        <v>337</v>
      </c>
      <c r="EO3" s="61" t="s">
        <v>336</v>
      </c>
      <c r="EP3" s="61" t="s">
        <v>335</v>
      </c>
      <c r="EQ3" s="61" t="s">
        <v>334</v>
      </c>
      <c r="ER3" s="61" t="s">
        <v>333</v>
      </c>
      <c r="ES3" s="61" t="s">
        <v>332</v>
      </c>
      <c r="ET3" s="61" t="s">
        <v>331</v>
      </c>
      <c r="EU3" s="61" t="s">
        <v>330</v>
      </c>
      <c r="EV3" s="61" t="s">
        <v>329</v>
      </c>
      <c r="EW3" s="61" t="s">
        <v>328</v>
      </c>
      <c r="EX3" s="61" t="s">
        <v>327</v>
      </c>
      <c r="EY3" s="61" t="s">
        <v>326</v>
      </c>
      <c r="EZ3" s="61" t="s">
        <v>325</v>
      </c>
      <c r="FA3" s="61" t="s">
        <v>324</v>
      </c>
      <c r="FB3" s="61" t="s">
        <v>323</v>
      </c>
      <c r="FC3" s="61" t="s">
        <v>322</v>
      </c>
      <c r="FD3" s="61" t="s">
        <v>321</v>
      </c>
      <c r="FE3" s="61" t="s">
        <v>320</v>
      </c>
      <c r="FF3" s="61" t="s">
        <v>319</v>
      </c>
      <c r="FG3" s="61" t="s">
        <v>318</v>
      </c>
      <c r="FH3" s="61" t="s">
        <v>317</v>
      </c>
      <c r="FI3" s="61" t="s">
        <v>316</v>
      </c>
      <c r="FJ3" s="61" t="s">
        <v>315</v>
      </c>
      <c r="FK3" s="61" t="s">
        <v>314</v>
      </c>
      <c r="FL3" s="61" t="s">
        <v>313</v>
      </c>
      <c r="FM3" s="61" t="s">
        <v>312</v>
      </c>
      <c r="FN3" s="61" t="s">
        <v>311</v>
      </c>
      <c r="FO3" s="61" t="s">
        <v>310</v>
      </c>
      <c r="FP3" s="61" t="s">
        <v>309</v>
      </c>
      <c r="FQ3" s="61" t="s">
        <v>308</v>
      </c>
      <c r="FR3" s="61" t="s">
        <v>307</v>
      </c>
      <c r="FS3" s="61" t="s">
        <v>306</v>
      </c>
      <c r="FT3" s="61" t="s">
        <v>305</v>
      </c>
      <c r="FU3" s="61" t="s">
        <v>304</v>
      </c>
      <c r="FV3" s="61" t="s">
        <v>303</v>
      </c>
      <c r="FW3" s="61" t="s">
        <v>302</v>
      </c>
      <c r="FX3" s="61" t="s">
        <v>301</v>
      </c>
      <c r="FY3" s="61" t="s">
        <v>300</v>
      </c>
      <c r="FZ3" s="61" t="s">
        <v>299</v>
      </c>
      <c r="GA3" s="61" t="s">
        <v>298</v>
      </c>
      <c r="GB3" s="61" t="s">
        <v>297</v>
      </c>
      <c r="GC3" s="61" t="s">
        <v>296</v>
      </c>
      <c r="GD3" s="61" t="s">
        <v>295</v>
      </c>
      <c r="GE3" s="61" t="s">
        <v>294</v>
      </c>
      <c r="GF3" s="61" t="s">
        <v>293</v>
      </c>
      <c r="GG3" s="61" t="s">
        <v>292</v>
      </c>
      <c r="GH3" s="61" t="s">
        <v>291</v>
      </c>
      <c r="GI3" s="61" t="s">
        <v>290</v>
      </c>
      <c r="GJ3" s="61" t="s">
        <v>289</v>
      </c>
      <c r="GK3" s="61" t="s">
        <v>288</v>
      </c>
      <c r="GL3" s="61" t="s">
        <v>287</v>
      </c>
      <c r="GM3" s="61" t="s">
        <v>286</v>
      </c>
      <c r="GN3" s="61" t="s">
        <v>285</v>
      </c>
      <c r="GO3" s="61" t="s">
        <v>284</v>
      </c>
      <c r="GP3" s="61" t="s">
        <v>283</v>
      </c>
      <c r="GQ3" s="61" t="s">
        <v>282</v>
      </c>
      <c r="GR3" s="61" t="s">
        <v>281</v>
      </c>
      <c r="GS3" s="61" t="s">
        <v>280</v>
      </c>
      <c r="GT3" s="61" t="s">
        <v>279</v>
      </c>
      <c r="GU3" s="61" t="s">
        <v>278</v>
      </c>
      <c r="GV3" s="61" t="s">
        <v>277</v>
      </c>
      <c r="GW3" s="61" t="s">
        <v>276</v>
      </c>
      <c r="GX3" s="61" t="s">
        <v>275</v>
      </c>
      <c r="GY3" s="61" t="s">
        <v>274</v>
      </c>
      <c r="GZ3" s="61" t="s">
        <v>273</v>
      </c>
      <c r="HA3" s="61" t="s">
        <v>272</v>
      </c>
      <c r="HB3" s="61" t="s">
        <v>271</v>
      </c>
      <c r="HC3" s="61" t="s">
        <v>270</v>
      </c>
      <c r="HD3" s="61" t="s">
        <v>269</v>
      </c>
      <c r="HE3" s="61" t="s">
        <v>268</v>
      </c>
      <c r="HF3" s="61" t="s">
        <v>267</v>
      </c>
      <c r="HG3" s="61" t="s">
        <v>266</v>
      </c>
      <c r="HH3" s="61" t="s">
        <v>265</v>
      </c>
      <c r="HI3" s="61" t="s">
        <v>264</v>
      </c>
      <c r="HJ3" s="61" t="s">
        <v>263</v>
      </c>
      <c r="HK3" s="61" t="s">
        <v>262</v>
      </c>
      <c r="HL3" s="61" t="s">
        <v>261</v>
      </c>
      <c r="HM3" s="61" t="s">
        <v>260</v>
      </c>
      <c r="HN3" s="61" t="s">
        <v>259</v>
      </c>
      <c r="HO3" s="61" t="s">
        <v>258</v>
      </c>
      <c r="HP3" s="61" t="s">
        <v>257</v>
      </c>
      <c r="HQ3" s="61" t="s">
        <v>256</v>
      </c>
      <c r="HR3" s="61" t="s">
        <v>255</v>
      </c>
      <c r="HS3" s="61" t="s">
        <v>254</v>
      </c>
      <c r="HT3" s="61" t="s">
        <v>253</v>
      </c>
      <c r="HU3" s="61" t="s">
        <v>252</v>
      </c>
      <c r="HV3" s="61" t="s">
        <v>251</v>
      </c>
      <c r="HW3" s="61" t="s">
        <v>250</v>
      </c>
      <c r="HX3" s="61" t="s">
        <v>249</v>
      </c>
      <c r="HY3" s="61" t="s">
        <v>248</v>
      </c>
      <c r="HZ3" s="61" t="s">
        <v>247</v>
      </c>
      <c r="IA3" s="61" t="s">
        <v>246</v>
      </c>
      <c r="IB3" s="61" t="s">
        <v>245</v>
      </c>
      <c r="IC3" s="61" t="s">
        <v>244</v>
      </c>
      <c r="ID3" s="61" t="s">
        <v>243</v>
      </c>
      <c r="IE3" s="61" t="s">
        <v>242</v>
      </c>
      <c r="IF3" s="61" t="s">
        <v>241</v>
      </c>
      <c r="IG3" s="61" t="s">
        <v>240</v>
      </c>
      <c r="IH3" s="61" t="s">
        <v>239</v>
      </c>
      <c r="II3" s="61" t="s">
        <v>238</v>
      </c>
      <c r="IJ3" s="61" t="s">
        <v>237</v>
      </c>
      <c r="IK3" s="61" t="s">
        <v>236</v>
      </c>
      <c r="IL3" s="61" t="s">
        <v>235</v>
      </c>
      <c r="IM3" s="61" t="s">
        <v>234</v>
      </c>
      <c r="IN3" s="61" t="s">
        <v>233</v>
      </c>
      <c r="IO3" s="61" t="s">
        <v>232</v>
      </c>
      <c r="IP3" s="61" t="s">
        <v>231</v>
      </c>
      <c r="IQ3" s="61" t="s">
        <v>230</v>
      </c>
      <c r="IR3" s="61" t="s">
        <v>229</v>
      </c>
      <c r="IS3" s="61" t="s">
        <v>228</v>
      </c>
      <c r="IT3" s="61" t="s">
        <v>227</v>
      </c>
      <c r="IU3" s="61" t="s">
        <v>226</v>
      </c>
      <c r="IV3" s="61" t="s">
        <v>225</v>
      </c>
      <c r="IW3" s="61" t="s">
        <v>224</v>
      </c>
      <c r="IX3" s="61" t="s">
        <v>223</v>
      </c>
      <c r="IY3" s="61" t="s">
        <v>222</v>
      </c>
      <c r="IZ3" s="61" t="s">
        <v>221</v>
      </c>
      <c r="JA3" s="61" t="s">
        <v>220</v>
      </c>
      <c r="JB3" s="61" t="s">
        <v>219</v>
      </c>
      <c r="JC3" s="61" t="s">
        <v>218</v>
      </c>
      <c r="JD3" s="61" t="s">
        <v>217</v>
      </c>
      <c r="JE3" s="61" t="s">
        <v>216</v>
      </c>
      <c r="JF3" s="61" t="s">
        <v>215</v>
      </c>
      <c r="JG3" s="61" t="s">
        <v>214</v>
      </c>
      <c r="JH3" s="61" t="s">
        <v>213</v>
      </c>
      <c r="JI3" s="61" t="s">
        <v>212</v>
      </c>
      <c r="JJ3" s="61" t="s">
        <v>211</v>
      </c>
      <c r="JK3" s="61" t="s">
        <v>210</v>
      </c>
      <c r="JL3" s="61" t="s">
        <v>209</v>
      </c>
      <c r="JM3" s="61" t="s">
        <v>208</v>
      </c>
      <c r="JN3" s="61" t="s">
        <v>207</v>
      </c>
      <c r="JO3" s="61" t="s">
        <v>206</v>
      </c>
      <c r="JP3" s="61" t="s">
        <v>205</v>
      </c>
      <c r="JQ3" s="61" t="s">
        <v>204</v>
      </c>
      <c r="JR3" s="61" t="s">
        <v>203</v>
      </c>
      <c r="JS3" s="61" t="s">
        <v>202</v>
      </c>
      <c r="JT3" s="61" t="s">
        <v>201</v>
      </c>
      <c r="JU3" s="61" t="s">
        <v>200</v>
      </c>
      <c r="JV3" s="61" t="s">
        <v>199</v>
      </c>
      <c r="JW3" s="61" t="s">
        <v>198</v>
      </c>
      <c r="JX3" s="61" t="s">
        <v>197</v>
      </c>
      <c r="JY3" s="61" t="s">
        <v>196</v>
      </c>
      <c r="JZ3" s="61" t="s">
        <v>195</v>
      </c>
      <c r="KA3" s="61" t="s">
        <v>194</v>
      </c>
      <c r="KB3" s="61" t="s">
        <v>193</v>
      </c>
      <c r="KC3" s="61" t="s">
        <v>192</v>
      </c>
      <c r="KD3" s="61" t="s">
        <v>191</v>
      </c>
      <c r="KE3" s="61" t="s">
        <v>190</v>
      </c>
      <c r="KF3" s="61" t="s">
        <v>189</v>
      </c>
      <c r="KG3" s="61" t="s">
        <v>188</v>
      </c>
      <c r="KH3" s="61" t="s">
        <v>187</v>
      </c>
      <c r="KI3" s="61" t="s">
        <v>186</v>
      </c>
      <c r="KJ3" s="61" t="s">
        <v>185</v>
      </c>
      <c r="KK3" s="61" t="s">
        <v>184</v>
      </c>
      <c r="KL3" s="61" t="s">
        <v>183</v>
      </c>
      <c r="KM3" s="61" t="s">
        <v>182</v>
      </c>
      <c r="KN3" s="61" t="s">
        <v>181</v>
      </c>
      <c r="KO3" s="61" t="s">
        <v>180</v>
      </c>
      <c r="KP3" s="61" t="s">
        <v>179</v>
      </c>
      <c r="KQ3" s="61" t="s">
        <v>178</v>
      </c>
      <c r="KR3" s="61" t="s">
        <v>177</v>
      </c>
      <c r="KS3" s="61" t="s">
        <v>176</v>
      </c>
      <c r="KT3" s="61" t="s">
        <v>175</v>
      </c>
      <c r="KU3" s="61" t="s">
        <v>174</v>
      </c>
      <c r="KV3" s="61" t="s">
        <v>173</v>
      </c>
      <c r="KW3" s="61" t="s">
        <v>172</v>
      </c>
      <c r="KX3" s="61" t="s">
        <v>171</v>
      </c>
      <c r="KY3" s="61" t="s">
        <v>170</v>
      </c>
      <c r="KZ3" s="61" t="s">
        <v>169</v>
      </c>
    </row>
    <row r="4" spans="1:312" x14ac:dyDescent="0.2">
      <c r="A4" s="89">
        <v>1.012626</v>
      </c>
      <c r="B4" s="41" t="s">
        <v>933</v>
      </c>
      <c r="C4" s="51" t="s">
        <v>20</v>
      </c>
      <c r="D4" s="52">
        <v>1.7206528821893174E-5</v>
      </c>
      <c r="E4" s="52">
        <v>2.8404227436729299E-5</v>
      </c>
      <c r="F4" s="52">
        <v>4.4367631573331147E-5</v>
      </c>
      <c r="G4" s="52">
        <v>6.0295142177288312E-5</v>
      </c>
      <c r="H4" s="52">
        <v>2.4195742410216499E-5</v>
      </c>
      <c r="I4" s="52">
        <v>3.6621499691426674E-6</v>
      </c>
      <c r="J4" s="52">
        <v>1.689974412968766E-5</v>
      </c>
      <c r="K4" s="52">
        <v>3.1903850322695078E-4</v>
      </c>
      <c r="L4" s="52">
        <v>1.0343628555117284E-4</v>
      </c>
      <c r="M4" s="52">
        <v>1.6156487924338429E-4</v>
      </c>
      <c r="N4" s="52">
        <v>1.8265858147175449E-4</v>
      </c>
      <c r="O4" s="52">
        <v>2.0185946948676662E-5</v>
      </c>
      <c r="P4" s="52">
        <v>1.893347445926637E-5</v>
      </c>
      <c r="Q4" s="52">
        <v>1.555039506995102E-4</v>
      </c>
      <c r="R4" s="52">
        <v>2.5513705853177815E-5</v>
      </c>
      <c r="S4" s="52">
        <v>2.900462649386847E-5</v>
      </c>
      <c r="T4" s="52">
        <v>5.227086020217937E-5</v>
      </c>
      <c r="U4" s="52">
        <v>4.6428782679567496E-5</v>
      </c>
      <c r="V4" s="52">
        <v>6.5790164375031249E-7</v>
      </c>
      <c r="W4" s="52">
        <v>1.9612113195195524E-5</v>
      </c>
      <c r="X4" s="52">
        <v>9.0999307156071357E-5</v>
      </c>
      <c r="Y4" s="52">
        <v>5.6255489850580598E-6</v>
      </c>
      <c r="Z4" s="52">
        <v>3.7418411884581E-5</v>
      </c>
      <c r="AA4" s="52">
        <v>2.6774481998867753E-6</v>
      </c>
      <c r="AB4" s="52">
        <v>6.6150465496955201E-7</v>
      </c>
      <c r="AC4" s="52">
        <v>3.6070577452725426E-5</v>
      </c>
      <c r="AD4" s="52">
        <v>7.1289527202561354E-6</v>
      </c>
      <c r="AE4" s="52">
        <v>0</v>
      </c>
      <c r="AF4" s="52">
        <v>8.4629502248440996E-6</v>
      </c>
      <c r="AG4" s="52">
        <v>2.2234189184979173E-5</v>
      </c>
      <c r="AH4" s="52">
        <v>0</v>
      </c>
      <c r="AI4" s="52">
        <v>8.1279522623822835E-7</v>
      </c>
      <c r="AJ4" s="52">
        <v>6.1112228779890422E-6</v>
      </c>
      <c r="AK4" s="52">
        <v>6.8335654070073765E-6</v>
      </c>
      <c r="AL4" s="52">
        <v>1.5151309519215209E-5</v>
      </c>
      <c r="AM4" s="52">
        <v>9.7294267348535587E-6</v>
      </c>
      <c r="AN4" s="52">
        <v>4.6872707787461595E-6</v>
      </c>
      <c r="AO4" s="52">
        <v>1.6630601821664902E-5</v>
      </c>
      <c r="AP4" s="52">
        <v>2.4037998082609701E-5</v>
      </c>
      <c r="AQ4" s="52">
        <v>4.3441533592031372E-5</v>
      </c>
      <c r="AR4" s="52">
        <v>4.5147356106498286E-5</v>
      </c>
      <c r="AS4" s="52">
        <v>0</v>
      </c>
      <c r="AT4" s="52">
        <v>1.4474845173598793E-5</v>
      </c>
      <c r="AU4" s="52">
        <v>0</v>
      </c>
      <c r="AV4" s="52">
        <v>3.572731228991545E-5</v>
      </c>
      <c r="AW4" s="52">
        <v>7.625893454147421E-5</v>
      </c>
      <c r="AX4" s="52">
        <v>6.3400227519148835E-5</v>
      </c>
      <c r="AY4" s="52">
        <v>1.6754419171930475E-5</v>
      </c>
      <c r="AZ4" s="52">
        <v>3.712102646525692E-6</v>
      </c>
      <c r="BA4" s="52">
        <v>0</v>
      </c>
      <c r="BB4" s="52">
        <v>9.5403278528552599E-6</v>
      </c>
      <c r="BC4" s="52">
        <v>2.2860598712574161E-6</v>
      </c>
      <c r="BD4" s="52">
        <v>8.6773969399919028E-6</v>
      </c>
      <c r="BE4" s="52">
        <v>4.3965596650823207E-5</v>
      </c>
      <c r="BF4" s="52">
        <v>2.0550493774340905E-6</v>
      </c>
      <c r="BG4" s="52">
        <v>5.5797251077664596E-6</v>
      </c>
      <c r="BH4" s="52">
        <v>4.8454097439003508E-6</v>
      </c>
      <c r="BI4" s="52">
        <v>2.4434092693279352E-5</v>
      </c>
      <c r="BJ4" s="52">
        <v>3.4254019314657689E-5</v>
      </c>
      <c r="BK4" s="52">
        <v>4.9899697019022027E-5</v>
      </c>
      <c r="BL4" s="52">
        <v>8.5695152369218857E-6</v>
      </c>
      <c r="BM4" s="52">
        <v>1.107813229564066E-6</v>
      </c>
      <c r="BN4" s="52">
        <v>3.4712559730328807E-5</v>
      </c>
      <c r="BO4" s="52">
        <v>1.2862698675515939E-5</v>
      </c>
      <c r="BP4" s="52">
        <v>1.5443907728556177E-4</v>
      </c>
      <c r="BQ4" s="52">
        <v>3.4167997614665959E-5</v>
      </c>
      <c r="BR4" s="52">
        <v>1.4527227562170135E-5</v>
      </c>
      <c r="BS4" s="52">
        <v>1.4844564054788714E-4</v>
      </c>
      <c r="BT4" s="52">
        <v>3.4070769537773227E-4</v>
      </c>
      <c r="BU4" s="52">
        <v>6.0228374440517856E-4</v>
      </c>
      <c r="BV4" s="52">
        <v>9.8730066880487556E-5</v>
      </c>
      <c r="BW4" s="52">
        <v>3.4131941094695847E-5</v>
      </c>
      <c r="BX4" s="52">
        <v>6.2753001010258567E-6</v>
      </c>
      <c r="BY4" s="52">
        <v>1.3551496649073277E-5</v>
      </c>
      <c r="BZ4" s="52">
        <v>1.3610187554072216E-5</v>
      </c>
      <c r="CA4" s="52">
        <v>2.6402015456756059E-5</v>
      </c>
      <c r="CB4" s="52">
        <v>3.1435247098930435E-5</v>
      </c>
      <c r="CC4" s="52">
        <v>9.1475739791550079E-6</v>
      </c>
      <c r="CD4" s="52">
        <v>0</v>
      </c>
      <c r="CE4" s="52">
        <v>3.8537269193131531E-6</v>
      </c>
      <c r="CF4" s="52">
        <v>4.3807693236783458E-6</v>
      </c>
      <c r="CG4" s="52">
        <v>1.8675589943012033E-6</v>
      </c>
      <c r="CH4" s="52">
        <v>0</v>
      </c>
      <c r="CI4" s="52">
        <v>4.8181877080711421E-6</v>
      </c>
      <c r="CJ4" s="52">
        <v>1.8221125060653085E-6</v>
      </c>
      <c r="CK4" s="52">
        <v>0</v>
      </c>
      <c r="CL4" s="52">
        <v>2.7455551998934501E-5</v>
      </c>
      <c r="CM4" s="52">
        <v>5.3151010289738737E-6</v>
      </c>
      <c r="CN4" s="52">
        <v>1.4904696996920626E-6</v>
      </c>
      <c r="CO4" s="52">
        <v>4.3756126932944942E-5</v>
      </c>
      <c r="CP4" s="52">
        <v>2.1580133185699086E-5</v>
      </c>
      <c r="CQ4" s="52">
        <v>1.3309980253482302E-5</v>
      </c>
      <c r="CR4" s="52">
        <v>0</v>
      </c>
      <c r="CS4" s="52">
        <v>0</v>
      </c>
      <c r="CT4" s="52">
        <v>0</v>
      </c>
      <c r="CU4" s="52">
        <v>5.32157526974932E-6</v>
      </c>
      <c r="CV4" s="52">
        <v>2.9500773644685689E-6</v>
      </c>
      <c r="CW4" s="52">
        <v>1.6084296848075957E-5</v>
      </c>
      <c r="CX4" s="52">
        <v>3.529337417912375E-5</v>
      </c>
      <c r="CY4" s="52">
        <v>8.0639018743132766E-6</v>
      </c>
      <c r="CZ4" s="52">
        <v>0</v>
      </c>
      <c r="DA4" s="52">
        <v>3.0603380795619682E-6</v>
      </c>
      <c r="DB4" s="52">
        <v>3.5104228781662231E-6</v>
      </c>
      <c r="DC4" s="52">
        <v>0</v>
      </c>
      <c r="DD4" s="52">
        <v>4.4626547767364197E-6</v>
      </c>
      <c r="DE4" s="52">
        <v>1.6935600370600504E-5</v>
      </c>
      <c r="DF4" s="52">
        <v>3.3104496738749242E-6</v>
      </c>
      <c r="DG4" s="52">
        <v>1.4151793370206984E-6</v>
      </c>
      <c r="DH4" s="52">
        <v>2.0291831299167208E-5</v>
      </c>
      <c r="DI4" s="52">
        <v>1.9119948215258862E-5</v>
      </c>
      <c r="DJ4" s="52">
        <v>1.8129658767805785E-6</v>
      </c>
      <c r="DK4" s="52">
        <v>2.8254674468431503E-6</v>
      </c>
      <c r="DL4" s="52">
        <v>1.9774820611522726E-6</v>
      </c>
      <c r="DM4" s="52">
        <v>5.7866865860014284E-6</v>
      </c>
      <c r="DN4" s="52">
        <v>1.4979445412167966E-6</v>
      </c>
      <c r="DO4" s="52">
        <v>1.1408588080497698E-6</v>
      </c>
      <c r="DP4" s="52">
        <v>1.733763350409135E-6</v>
      </c>
      <c r="DQ4" s="52">
        <v>9.2800565789876436E-5</v>
      </c>
      <c r="DR4" s="52">
        <v>1.8121793535805687E-5</v>
      </c>
      <c r="DS4" s="52">
        <v>6.6994332549289744E-5</v>
      </c>
      <c r="DT4" s="52">
        <v>8.1230965861062442E-5</v>
      </c>
      <c r="DU4" s="52">
        <v>5.1391427422923516E-6</v>
      </c>
      <c r="DV4" s="52">
        <v>1.4470447480304989E-5</v>
      </c>
      <c r="DW4" s="52">
        <v>1.1564164166610119E-6</v>
      </c>
      <c r="DX4" s="52">
        <v>0</v>
      </c>
      <c r="DY4" s="52">
        <v>7.1295939532086341E-5</v>
      </c>
      <c r="DZ4" s="52">
        <v>1.7014889067337187E-5</v>
      </c>
      <c r="EA4" s="52">
        <v>5.2170870521452087E-5</v>
      </c>
      <c r="EB4" s="52">
        <v>3.2626776560610499E-6</v>
      </c>
      <c r="EC4" s="52">
        <v>0</v>
      </c>
      <c r="ED4" s="52">
        <v>1.1825801019373983E-6</v>
      </c>
      <c r="EE4" s="52">
        <v>8.1851561739988657E-7</v>
      </c>
      <c r="EF4" s="52">
        <v>0</v>
      </c>
      <c r="EG4" s="52">
        <v>2.6284515737944644E-5</v>
      </c>
      <c r="EH4" s="52">
        <v>2.9735423274372741E-5</v>
      </c>
      <c r="EI4" s="52">
        <v>5.3923992898587301E-6</v>
      </c>
      <c r="EJ4" s="52">
        <v>1.2912373806765519E-5</v>
      </c>
      <c r="EK4" s="52">
        <v>1.2625834618589791E-5</v>
      </c>
      <c r="EL4" s="52">
        <v>6.1963384176000197E-3</v>
      </c>
      <c r="EM4" s="52">
        <v>1.3806427643183995E-4</v>
      </c>
      <c r="EN4" s="52">
        <v>1.3375372420152919E-4</v>
      </c>
      <c r="EO4" s="52">
        <v>1.1588081244471747E-3</v>
      </c>
      <c r="EP4" s="52">
        <v>1.9008567262670823E-4</v>
      </c>
      <c r="EQ4" s="52">
        <v>0.20529064209711687</v>
      </c>
      <c r="ER4" s="52">
        <v>8.4167587789953614E-5</v>
      </c>
      <c r="ES4" s="52">
        <v>1.562132272462889E-2</v>
      </c>
      <c r="ET4" s="52">
        <v>2.456930541579349E-3</v>
      </c>
      <c r="EU4" s="52">
        <v>2.6375164641543057E-4</v>
      </c>
      <c r="EV4" s="52">
        <v>8.5437368227803774E-5</v>
      </c>
      <c r="EW4" s="52">
        <v>1.8443442808439199E-4</v>
      </c>
      <c r="EX4" s="52">
        <v>4.8873967884047773E-6</v>
      </c>
      <c r="EY4" s="52">
        <v>7.3422960010761793E-5</v>
      </c>
      <c r="EZ4" s="52">
        <v>1.8146812237423971E-4</v>
      </c>
      <c r="FA4" s="52">
        <v>8.041652495886435E-6</v>
      </c>
      <c r="FB4" s="52">
        <v>1.1703585429861122E-4</v>
      </c>
      <c r="FC4" s="52">
        <v>7.6639471123379928E-5</v>
      </c>
      <c r="FD4" s="52">
        <v>1.5077527947260775E-4</v>
      </c>
      <c r="FE4" s="52">
        <v>1.6346063815307185E-4</v>
      </c>
      <c r="FF4" s="52">
        <v>8.8450514099453636E-5</v>
      </c>
      <c r="FG4" s="52">
        <v>4.0122381401360743E-5</v>
      </c>
      <c r="FH4" s="52">
        <v>8.0461423735926895E-6</v>
      </c>
      <c r="FI4" s="52">
        <v>1.366037584105368E-6</v>
      </c>
      <c r="FJ4" s="52">
        <v>1.021856007571492E-5</v>
      </c>
      <c r="FK4" s="52">
        <v>1.5892579848250635E-5</v>
      </c>
      <c r="FL4" s="52">
        <v>4.9518985286461961E-6</v>
      </c>
      <c r="FM4" s="52">
        <v>7.5876443562660794E-5</v>
      </c>
      <c r="FN4" s="52">
        <v>2.1369094933812379E-6</v>
      </c>
      <c r="FO4" s="52">
        <v>1.5216295460735384E-5</v>
      </c>
      <c r="FP4" s="52">
        <v>2.758752252863392E-5</v>
      </c>
      <c r="FQ4" s="52">
        <v>1.2441663994943648E-4</v>
      </c>
      <c r="FR4" s="52">
        <v>3.6278942909772048E-6</v>
      </c>
      <c r="FS4" s="52">
        <v>0.60586311438717144</v>
      </c>
      <c r="FT4" s="52">
        <v>6.6489651256317083E-5</v>
      </c>
      <c r="FU4" s="52">
        <v>5.0976040177199463E-4</v>
      </c>
      <c r="FV4" s="52">
        <v>4.5000687429610413E-4</v>
      </c>
      <c r="FW4" s="52">
        <v>3.0145707014595737E-5</v>
      </c>
      <c r="FX4" s="52">
        <v>1.6543967703458792E-4</v>
      </c>
      <c r="FY4" s="52">
        <v>4.0652226439907331E-4</v>
      </c>
      <c r="FZ4" s="52">
        <v>2.9959054579626027E-6</v>
      </c>
      <c r="GA4" s="52">
        <v>9.7673405048135316E-5</v>
      </c>
      <c r="GB4" s="52">
        <v>6.1567870803087721E-6</v>
      </c>
      <c r="GC4" s="52">
        <v>2.5226676627582747E-6</v>
      </c>
      <c r="GD4" s="52">
        <v>6.1119876551247755E-6</v>
      </c>
      <c r="GE4" s="52">
        <v>5.5381550782681566E-5</v>
      </c>
      <c r="GF4" s="52">
        <v>9.7435141147210352E-6</v>
      </c>
      <c r="GG4" s="52">
        <v>1.5995228262226803E-5</v>
      </c>
      <c r="GH4" s="52">
        <v>6.0159527190678893E-5</v>
      </c>
      <c r="GI4" s="52">
        <v>2.4780021292365105E-6</v>
      </c>
      <c r="GJ4" s="52">
        <v>2.3389963592976741E-5</v>
      </c>
      <c r="GK4" s="52">
        <v>1.5756054681363922E-5</v>
      </c>
      <c r="GL4" s="52">
        <v>1.4753981440370309E-6</v>
      </c>
      <c r="GM4" s="52">
        <v>6.3476771333900004E-6</v>
      </c>
      <c r="GN4" s="52">
        <v>7.7577155754076462E-6</v>
      </c>
      <c r="GO4" s="52">
        <v>5.5642954966450698E-6</v>
      </c>
      <c r="GP4" s="52">
        <v>3.3180879489087037E-6</v>
      </c>
      <c r="GQ4" s="52">
        <v>1.4747570162346039E-4</v>
      </c>
      <c r="GR4" s="52">
        <v>5.9171730859831571E-5</v>
      </c>
      <c r="GS4" s="52">
        <v>2.7620563992488313E-6</v>
      </c>
      <c r="GT4" s="52">
        <v>2.9712900425183197E-6</v>
      </c>
      <c r="GU4" s="52">
        <v>4.6827789894204936E-6</v>
      </c>
      <c r="GV4" s="52">
        <v>0</v>
      </c>
      <c r="GW4" s="52">
        <v>7.3492367658385221E-6</v>
      </c>
      <c r="GX4" s="52">
        <v>3.5902871323595495E-6</v>
      </c>
      <c r="GY4" s="52">
        <v>8.805737981365409E-6</v>
      </c>
      <c r="GZ4" s="52">
        <v>1.2233879924000014E-6</v>
      </c>
      <c r="HA4" s="52">
        <v>0</v>
      </c>
      <c r="HB4" s="52">
        <v>8.5956581938311533E-5</v>
      </c>
      <c r="HC4" s="52">
        <v>5.6992861237038195E-6</v>
      </c>
      <c r="HD4" s="52">
        <v>1.7318099866938445E-5</v>
      </c>
      <c r="HE4" s="52">
        <v>5.4133488229335258E-6</v>
      </c>
      <c r="HF4" s="52">
        <v>0</v>
      </c>
      <c r="HG4" s="52">
        <v>1.005682150855841E-5</v>
      </c>
      <c r="HH4" s="52">
        <v>6.5236029296600949E-6</v>
      </c>
      <c r="HI4" s="52">
        <v>9.3223792564283454E-6</v>
      </c>
      <c r="HJ4" s="52">
        <v>1.2084778030230489E-5</v>
      </c>
      <c r="HK4" s="52">
        <v>0</v>
      </c>
      <c r="HL4" s="52">
        <v>1.2328415356596947E-5</v>
      </c>
      <c r="HM4" s="52">
        <v>2.5209478956537897E-6</v>
      </c>
      <c r="HN4" s="52">
        <v>4.9511192676809548E-6</v>
      </c>
      <c r="HO4" s="52">
        <v>7.9694476506708206E-6</v>
      </c>
      <c r="HP4" s="52">
        <v>1.8711414578030354E-5</v>
      </c>
      <c r="HQ4" s="52">
        <v>2.5023848770538688E-6</v>
      </c>
      <c r="HR4" s="52">
        <v>9.4262985668905755E-6</v>
      </c>
      <c r="HS4" s="52">
        <v>5.4004429604180395E-6</v>
      </c>
      <c r="HT4" s="52">
        <v>5.1271298426259484E-5</v>
      </c>
      <c r="HU4" s="52">
        <v>2.364924518351925E-6</v>
      </c>
      <c r="HV4" s="52">
        <v>1.8236567862407811E-6</v>
      </c>
      <c r="HW4" s="52">
        <v>0</v>
      </c>
      <c r="HX4" s="52">
        <v>2.8212565487334652E-6</v>
      </c>
      <c r="HY4" s="52">
        <v>0</v>
      </c>
      <c r="HZ4" s="52">
        <v>2.5802300201388617E-6</v>
      </c>
      <c r="IA4" s="52">
        <v>9.2091863537865641E-5</v>
      </c>
      <c r="IB4" s="52">
        <v>1.266459176446472E-5</v>
      </c>
      <c r="IC4" s="52">
        <v>3.748163144477291E-5</v>
      </c>
      <c r="ID4" s="52">
        <v>5.3815838051493115E-6</v>
      </c>
      <c r="IE4" s="52">
        <v>6.4950750049795718E-6</v>
      </c>
      <c r="IF4" s="52">
        <v>0</v>
      </c>
      <c r="IG4" s="52">
        <v>1.3145771670934162E-5</v>
      </c>
      <c r="IH4" s="52">
        <v>3.1715310083219427E-5</v>
      </c>
      <c r="II4" s="52">
        <v>4.8072292640091358E-6</v>
      </c>
      <c r="IJ4" s="52">
        <v>4.7388155859952841E-5</v>
      </c>
      <c r="IK4" s="52">
        <v>2.7550452573376763E-5</v>
      </c>
      <c r="IL4" s="52">
        <v>4.9162185013290429E-5</v>
      </c>
      <c r="IM4" s="52">
        <v>1.2983934378589046E-4</v>
      </c>
      <c r="IN4" s="52">
        <v>1.7344763827561343E-4</v>
      </c>
      <c r="IO4" s="52">
        <v>1.4578522143760315E-4</v>
      </c>
      <c r="IP4" s="52">
        <v>1.9801640544229273E-5</v>
      </c>
      <c r="IQ4" s="52">
        <v>4.2788600610170957E-5</v>
      </c>
      <c r="IR4" s="52">
        <v>1.2063300407606368E-5</v>
      </c>
      <c r="IS4" s="52">
        <v>2.0713269514707684E-5</v>
      </c>
      <c r="IT4" s="52">
        <v>1.0720063166216944E-5</v>
      </c>
      <c r="IU4" s="52">
        <v>3.4696609591640391E-5</v>
      </c>
      <c r="IV4" s="52">
        <v>1.0915067202948148E-5</v>
      </c>
      <c r="IW4" s="52">
        <v>4.8727338051243468E-5</v>
      </c>
      <c r="IX4" s="52">
        <v>3.7190951376981035E-5</v>
      </c>
      <c r="IY4" s="52">
        <v>4.4391315603304269E-5</v>
      </c>
      <c r="IZ4" s="52">
        <v>7.1236087488872707E-5</v>
      </c>
      <c r="JA4" s="52">
        <v>1.9473041538722879E-5</v>
      </c>
      <c r="JB4" s="52">
        <v>3.8901212550020206E-5</v>
      </c>
      <c r="JC4" s="52">
        <v>3.4407047693464186E-5</v>
      </c>
      <c r="JD4" s="52">
        <v>3.1267874165872261E-5</v>
      </c>
      <c r="JE4" s="52">
        <v>5.6472011684902433E-5</v>
      </c>
      <c r="JF4" s="52">
        <v>3.9248222348250639E-5</v>
      </c>
      <c r="JG4" s="52">
        <v>1.3603198554960873E-5</v>
      </c>
      <c r="JH4" s="52">
        <v>8.2513112738355029E-6</v>
      </c>
      <c r="JI4" s="52">
        <v>2.3955576061903518E-5</v>
      </c>
      <c r="JJ4" s="52">
        <v>4.511474378645179E-6</v>
      </c>
      <c r="JK4" s="52">
        <v>2.9768478334863526E-6</v>
      </c>
      <c r="JL4" s="52">
        <v>1.3305779516031697E-5</v>
      </c>
      <c r="JM4" s="52">
        <v>4.5747871777095021E-6</v>
      </c>
      <c r="JN4" s="52">
        <v>0.25447455310875805</v>
      </c>
      <c r="JO4" s="52">
        <v>1.1301624864385349E-3</v>
      </c>
      <c r="JP4" s="52">
        <v>4.2894093057189281E-4</v>
      </c>
      <c r="JQ4" s="52">
        <v>2.7915300262249857E-3</v>
      </c>
      <c r="JR4" s="52">
        <v>2.1572666574681259E-4</v>
      </c>
      <c r="JS4" s="52">
        <v>1.6319411560577469E-5</v>
      </c>
      <c r="JT4" s="52">
        <v>0</v>
      </c>
      <c r="JU4" s="52">
        <v>9.7352959584539645E-6</v>
      </c>
      <c r="JV4" s="52">
        <v>2.4560410566414908E-6</v>
      </c>
      <c r="JW4" s="52">
        <v>2.7690395336067299E-6</v>
      </c>
      <c r="JX4" s="52">
        <v>9.5798299793574561E-6</v>
      </c>
      <c r="JY4" s="52">
        <v>2.8853495499100105E-6</v>
      </c>
      <c r="JZ4" s="52">
        <v>5.7783349478823204E-6</v>
      </c>
      <c r="KA4" s="52">
        <v>2.0268717773314555E-6</v>
      </c>
      <c r="KB4" s="52">
        <v>7.6837342922502943E-7</v>
      </c>
      <c r="KC4" s="52">
        <v>1.3326409345660932E-5</v>
      </c>
      <c r="KD4" s="52">
        <v>5.5153883470103097E-5</v>
      </c>
      <c r="KE4" s="52">
        <v>9.769069015098682E-6</v>
      </c>
      <c r="KF4" s="52">
        <v>2.7107194012827325E-5</v>
      </c>
      <c r="KG4" s="52">
        <v>2.9239932469115622E-6</v>
      </c>
      <c r="KH4" s="52">
        <v>6.2145658183674133E-7</v>
      </c>
      <c r="KI4" s="52">
        <v>1.1317969615941562E-5</v>
      </c>
      <c r="KJ4" s="52">
        <v>1.5574790961569709E-5</v>
      </c>
      <c r="KK4" s="52">
        <v>1.4360531294280544E-5</v>
      </c>
      <c r="KL4" s="52">
        <v>3.2328448476745414E-6</v>
      </c>
      <c r="KM4" s="52">
        <v>2.0006039142599323E-5</v>
      </c>
      <c r="KN4" s="52">
        <v>8.9093269936935745E-7</v>
      </c>
      <c r="KO4" s="52">
        <v>2.8689514670626917E-5</v>
      </c>
      <c r="KP4" s="52">
        <v>2.2748705617058848E-5</v>
      </c>
      <c r="KQ4" s="52">
        <v>2.8626086871176882E-6</v>
      </c>
      <c r="KR4" s="52">
        <v>8.8879110925990429E-6</v>
      </c>
      <c r="KS4" s="52">
        <v>1.764578570725895E-5</v>
      </c>
      <c r="KT4" s="52">
        <v>2.8283754124490295E-5</v>
      </c>
      <c r="KU4" s="52">
        <v>9.1595379022595535E-6</v>
      </c>
      <c r="KV4" s="52">
        <v>3.713674583417566E-6</v>
      </c>
      <c r="KW4" s="52">
        <v>7.8541315056508645E-6</v>
      </c>
      <c r="KX4" s="52">
        <v>3.4359518770984447E-6</v>
      </c>
      <c r="KY4" s="52">
        <v>2.9003339843932377E-5</v>
      </c>
      <c r="KZ4" s="52">
        <v>2.4743874791992416E-6</v>
      </c>
    </row>
    <row r="5" spans="1:312" x14ac:dyDescent="0.2">
      <c r="A5" s="89">
        <v>1.0260130000000001</v>
      </c>
      <c r="B5" s="41" t="s">
        <v>932</v>
      </c>
      <c r="C5" s="51" t="s">
        <v>86</v>
      </c>
      <c r="D5" s="52">
        <v>5.4651339612040912E-6</v>
      </c>
      <c r="E5" s="52">
        <v>3.9404203549569096E-6</v>
      </c>
      <c r="F5" s="52">
        <v>1.2192485466873142E-5</v>
      </c>
      <c r="G5" s="52">
        <v>0</v>
      </c>
      <c r="H5" s="52">
        <v>4.4513114452310858E-6</v>
      </c>
      <c r="I5" s="52">
        <v>1.4023183949165678E-2</v>
      </c>
      <c r="J5" s="52">
        <v>1.1326767982131924E-2</v>
      </c>
      <c r="K5" s="52">
        <v>3.5007362504501358E-3</v>
      </c>
      <c r="L5" s="52">
        <v>3.2974667902756229E-3</v>
      </c>
      <c r="M5" s="52">
        <v>9.119356204249055E-6</v>
      </c>
      <c r="N5" s="52">
        <v>2.0307088838737684E-5</v>
      </c>
      <c r="O5" s="52">
        <v>1.2499861746874877E-6</v>
      </c>
      <c r="P5" s="52">
        <v>0</v>
      </c>
      <c r="Q5" s="52">
        <v>2.1571002790331519E-6</v>
      </c>
      <c r="R5" s="52">
        <v>5.4375582408362328E-5</v>
      </c>
      <c r="S5" s="52">
        <v>7.3102777688737297E-6</v>
      </c>
      <c r="T5" s="52">
        <v>0</v>
      </c>
      <c r="U5" s="52">
        <v>3.228663505580131E-5</v>
      </c>
      <c r="V5" s="52">
        <v>0</v>
      </c>
      <c r="W5" s="52">
        <v>1.0327799705411027E-3</v>
      </c>
      <c r="X5" s="52">
        <v>4.378393934939444E-3</v>
      </c>
      <c r="Y5" s="52">
        <v>4.3731457438590025E-6</v>
      </c>
      <c r="Z5" s="52">
        <v>2.3596856004020763E-6</v>
      </c>
      <c r="AA5" s="52">
        <v>1.3387240999433877E-6</v>
      </c>
      <c r="AB5" s="52">
        <v>1.6537616374238799E-6</v>
      </c>
      <c r="AC5" s="52">
        <v>1.3252430254274731E-6</v>
      </c>
      <c r="AD5" s="52">
        <v>1.700816131228621E-6</v>
      </c>
      <c r="AE5" s="52">
        <v>0</v>
      </c>
      <c r="AF5" s="52">
        <v>8.0907237333290258E-5</v>
      </c>
      <c r="AG5" s="52">
        <v>5.1914193014463758E-6</v>
      </c>
      <c r="AH5" s="52">
        <v>2.6589118658704994E-6</v>
      </c>
      <c r="AI5" s="52">
        <v>7.6523805874556603E-6</v>
      </c>
      <c r="AJ5" s="52">
        <v>0</v>
      </c>
      <c r="AK5" s="52">
        <v>6.8659659326440498E-5</v>
      </c>
      <c r="AL5" s="52">
        <v>7.0259617119963774E-6</v>
      </c>
      <c r="AM5" s="52">
        <v>2.9178769523490435E-5</v>
      </c>
      <c r="AN5" s="52">
        <v>3.1248471858307725E-6</v>
      </c>
      <c r="AO5" s="52">
        <v>0</v>
      </c>
      <c r="AP5" s="52">
        <v>0</v>
      </c>
      <c r="AQ5" s="52">
        <v>0</v>
      </c>
      <c r="AR5" s="52">
        <v>3.7328613288170461E-6</v>
      </c>
      <c r="AS5" s="52">
        <v>0</v>
      </c>
      <c r="AT5" s="52">
        <v>5.9671057451724731E-7</v>
      </c>
      <c r="AU5" s="52">
        <v>0</v>
      </c>
      <c r="AV5" s="52">
        <v>5.5415922099836365E-7</v>
      </c>
      <c r="AW5" s="52">
        <v>5.2709124267408831E-3</v>
      </c>
      <c r="AX5" s="52">
        <v>8.6998871067139293E-3</v>
      </c>
      <c r="AY5" s="52">
        <v>9.4955622366660331E-4</v>
      </c>
      <c r="AZ5" s="52">
        <v>5.6715785164161367E-6</v>
      </c>
      <c r="BA5" s="52">
        <v>0</v>
      </c>
      <c r="BB5" s="52">
        <v>1.1391962648695929E-6</v>
      </c>
      <c r="BC5" s="52">
        <v>3.2233444184729566E-6</v>
      </c>
      <c r="BD5" s="52">
        <v>9.5606947198869712E-6</v>
      </c>
      <c r="BE5" s="52">
        <v>1.2615884259354628E-5</v>
      </c>
      <c r="BF5" s="52">
        <v>5.1164373675292046E-6</v>
      </c>
      <c r="BG5" s="52">
        <v>7.6905302071854431E-7</v>
      </c>
      <c r="BH5" s="52">
        <v>1.0900700049613E-5</v>
      </c>
      <c r="BI5" s="52">
        <v>5.8565015885659747E-6</v>
      </c>
      <c r="BJ5" s="52">
        <v>8.6583785510858955E-7</v>
      </c>
      <c r="BK5" s="52">
        <v>0</v>
      </c>
      <c r="BL5" s="52">
        <v>0</v>
      </c>
      <c r="BM5" s="52">
        <v>0</v>
      </c>
      <c r="BN5" s="52">
        <v>0</v>
      </c>
      <c r="BO5" s="52">
        <v>7.7967742740819692E-6</v>
      </c>
      <c r="BP5" s="52">
        <v>1.9055283270549551E-5</v>
      </c>
      <c r="BQ5" s="52">
        <v>2.2069542237977469E-3</v>
      </c>
      <c r="BR5" s="52">
        <v>5.1861449690856083E-5</v>
      </c>
      <c r="BS5" s="52">
        <v>6.2916036484794637E-4</v>
      </c>
      <c r="BT5" s="52">
        <v>3.3953974539357746E-5</v>
      </c>
      <c r="BU5" s="52">
        <v>8.4654442583319332E-4</v>
      </c>
      <c r="BV5" s="52">
        <v>2.1857140271412017E-4</v>
      </c>
      <c r="BW5" s="52">
        <v>1.6437073810259726E-6</v>
      </c>
      <c r="BX5" s="52">
        <v>1.3078429182511832E-5</v>
      </c>
      <c r="BY5" s="52">
        <v>0</v>
      </c>
      <c r="BZ5" s="52">
        <v>1.7029108585460906E-6</v>
      </c>
      <c r="CA5" s="52">
        <v>6.8520793108369589E-4</v>
      </c>
      <c r="CB5" s="52">
        <v>3.800328196764551E-5</v>
      </c>
      <c r="CC5" s="52">
        <v>3.577381823914173E-5</v>
      </c>
      <c r="CD5" s="52">
        <v>1.9308264249530259E-5</v>
      </c>
      <c r="CE5" s="52">
        <v>0</v>
      </c>
      <c r="CF5" s="52">
        <v>2.1903846618391729E-6</v>
      </c>
      <c r="CG5" s="52">
        <v>2.2914021703128239E-6</v>
      </c>
      <c r="CH5" s="52">
        <v>0</v>
      </c>
      <c r="CI5" s="52">
        <v>0</v>
      </c>
      <c r="CJ5" s="52">
        <v>0</v>
      </c>
      <c r="CK5" s="52">
        <v>0</v>
      </c>
      <c r="CL5" s="52">
        <v>3.2147756451168945E-6</v>
      </c>
      <c r="CM5" s="52">
        <v>0</v>
      </c>
      <c r="CN5" s="52">
        <v>0</v>
      </c>
      <c r="CO5" s="52">
        <v>0</v>
      </c>
      <c r="CP5" s="52">
        <v>9.5083858508300123E-6</v>
      </c>
      <c r="CQ5" s="52">
        <v>0</v>
      </c>
      <c r="CR5" s="52">
        <v>0</v>
      </c>
      <c r="CS5" s="52">
        <v>3.0935543097762126E-6</v>
      </c>
      <c r="CT5" s="52">
        <v>0</v>
      </c>
      <c r="CU5" s="52">
        <v>0</v>
      </c>
      <c r="CV5" s="52">
        <v>2.8058829738976662E-5</v>
      </c>
      <c r="CW5" s="52">
        <v>0</v>
      </c>
      <c r="CX5" s="52">
        <v>1.5380515404903259E-6</v>
      </c>
      <c r="CY5" s="52">
        <v>2.526689253951493E-6</v>
      </c>
      <c r="CZ5" s="52">
        <v>0</v>
      </c>
      <c r="DA5" s="52">
        <v>6.6131443558350583E-7</v>
      </c>
      <c r="DB5" s="52">
        <v>1.8106891912816206E-4</v>
      </c>
      <c r="DC5" s="52">
        <v>1.3719025541702292E-6</v>
      </c>
      <c r="DD5" s="52">
        <v>2.6775928660418521E-6</v>
      </c>
      <c r="DE5" s="52">
        <v>0</v>
      </c>
      <c r="DF5" s="52">
        <v>1.0353959618289657E-5</v>
      </c>
      <c r="DG5" s="52">
        <v>2.8303586740413969E-6</v>
      </c>
      <c r="DH5" s="52">
        <v>0</v>
      </c>
      <c r="DI5" s="52">
        <v>1.2355236931033454E-6</v>
      </c>
      <c r="DJ5" s="52">
        <v>1.8129658767805785E-6</v>
      </c>
      <c r="DK5" s="52">
        <v>1.2892909708895929E-6</v>
      </c>
      <c r="DL5" s="52">
        <v>0</v>
      </c>
      <c r="DM5" s="52">
        <v>0</v>
      </c>
      <c r="DN5" s="52">
        <v>0</v>
      </c>
      <c r="DO5" s="52">
        <v>1.3019832684543051E-4</v>
      </c>
      <c r="DP5" s="52">
        <v>5.7062696678514249E-6</v>
      </c>
      <c r="DQ5" s="52">
        <v>0</v>
      </c>
      <c r="DR5" s="52">
        <v>0</v>
      </c>
      <c r="DS5" s="52">
        <v>1.8862222223342362E-6</v>
      </c>
      <c r="DT5" s="52">
        <v>0</v>
      </c>
      <c r="DU5" s="52">
        <v>1.660066727750794E-6</v>
      </c>
      <c r="DV5" s="52">
        <v>1.2688638648774897E-6</v>
      </c>
      <c r="DW5" s="52">
        <v>0</v>
      </c>
      <c r="DX5" s="52">
        <v>0</v>
      </c>
      <c r="DY5" s="52">
        <v>2.5234065176071944E-6</v>
      </c>
      <c r="DZ5" s="52">
        <v>1.9862569245971023E-5</v>
      </c>
      <c r="EA5" s="52">
        <v>0</v>
      </c>
      <c r="EB5" s="52">
        <v>1.0875592186870166E-6</v>
      </c>
      <c r="EC5" s="52">
        <v>0</v>
      </c>
      <c r="ED5" s="52">
        <v>0</v>
      </c>
      <c r="EE5" s="52">
        <v>8.1851561739988657E-7</v>
      </c>
      <c r="EF5" s="52">
        <v>2.1934626257692191E-6</v>
      </c>
      <c r="EG5" s="52">
        <v>8.1154956425912033E-6</v>
      </c>
      <c r="EH5" s="52">
        <v>2.0426053373106963E-5</v>
      </c>
      <c r="EI5" s="52">
        <v>0</v>
      </c>
      <c r="EJ5" s="52">
        <v>0</v>
      </c>
      <c r="EK5" s="52">
        <v>0</v>
      </c>
      <c r="EL5" s="52">
        <v>2.2937337148638643E-3</v>
      </c>
      <c r="EM5" s="52">
        <v>2.7096784831046588E-3</v>
      </c>
      <c r="EN5" s="52">
        <v>1.9724992670376636E-3</v>
      </c>
      <c r="EO5" s="52">
        <v>2.8043953377227906E-3</v>
      </c>
      <c r="EP5" s="52">
        <v>2.4037532588941412E-3</v>
      </c>
      <c r="EQ5" s="52">
        <v>3.2120420996266268E-3</v>
      </c>
      <c r="ER5" s="52">
        <v>3.4981865233366855E-3</v>
      </c>
      <c r="ES5" s="52">
        <v>2.2963671862540206E-3</v>
      </c>
      <c r="ET5" s="52">
        <v>1.4001404833316911E-3</v>
      </c>
      <c r="EU5" s="52">
        <v>3.6095742777393757E-3</v>
      </c>
      <c r="EV5" s="52">
        <v>1.6581795202458061E-2</v>
      </c>
      <c r="EW5" s="52">
        <v>1.5627130455658784E-3</v>
      </c>
      <c r="EX5" s="52">
        <v>0</v>
      </c>
      <c r="EY5" s="52">
        <v>9.0723779236997917E-5</v>
      </c>
      <c r="EZ5" s="52">
        <v>0</v>
      </c>
      <c r="FA5" s="52">
        <v>4.7933250230554244E-5</v>
      </c>
      <c r="FB5" s="52">
        <v>2.602642608012646E-6</v>
      </c>
      <c r="FC5" s="52">
        <v>0</v>
      </c>
      <c r="FD5" s="52">
        <v>0</v>
      </c>
      <c r="FE5" s="52">
        <v>0</v>
      </c>
      <c r="FF5" s="52">
        <v>0</v>
      </c>
      <c r="FG5" s="52">
        <v>1.7639497039346379E-5</v>
      </c>
      <c r="FH5" s="52">
        <v>1.4137147347994634E-6</v>
      </c>
      <c r="FI5" s="52">
        <v>1.6741226562653022E-5</v>
      </c>
      <c r="FJ5" s="52">
        <v>1.2468130980827267E-5</v>
      </c>
      <c r="FK5" s="52">
        <v>0</v>
      </c>
      <c r="FL5" s="52">
        <v>1.4947021583393128E-5</v>
      </c>
      <c r="FM5" s="52">
        <v>0</v>
      </c>
      <c r="FN5" s="52">
        <v>0</v>
      </c>
      <c r="FO5" s="52">
        <v>8.7551683104818807E-5</v>
      </c>
      <c r="FP5" s="52">
        <v>0</v>
      </c>
      <c r="FQ5" s="52">
        <v>1.4146235168833598E-6</v>
      </c>
      <c r="FR5" s="52">
        <v>0</v>
      </c>
      <c r="FS5" s="52">
        <v>1.7877317872202084E-4</v>
      </c>
      <c r="FT5" s="52">
        <v>2.7753229210008021E-6</v>
      </c>
      <c r="FU5" s="52">
        <v>0</v>
      </c>
      <c r="FV5" s="52">
        <v>4.8306790464979577E-6</v>
      </c>
      <c r="FW5" s="52">
        <v>6.6871577228473242E-6</v>
      </c>
      <c r="FX5" s="52">
        <v>0</v>
      </c>
      <c r="FY5" s="52">
        <v>1.7524639206031696E-5</v>
      </c>
      <c r="FZ5" s="52">
        <v>0</v>
      </c>
      <c r="GA5" s="52">
        <v>0</v>
      </c>
      <c r="GB5" s="52">
        <v>1.4651250491330807E-5</v>
      </c>
      <c r="GC5" s="52">
        <v>1.8920007470687062E-5</v>
      </c>
      <c r="GD5" s="52">
        <v>0</v>
      </c>
      <c r="GE5" s="52">
        <v>2.9522868281127034E-6</v>
      </c>
      <c r="GF5" s="52">
        <v>0</v>
      </c>
      <c r="GG5" s="52">
        <v>0</v>
      </c>
      <c r="GH5" s="52">
        <v>2.1817112484273984E-6</v>
      </c>
      <c r="GI5" s="52">
        <v>4.5605783867863432E-6</v>
      </c>
      <c r="GJ5" s="52">
        <v>2.3641468577847459E-6</v>
      </c>
      <c r="GK5" s="52">
        <v>0</v>
      </c>
      <c r="GL5" s="52">
        <v>0</v>
      </c>
      <c r="GM5" s="52">
        <v>1.7515116943404894E-6</v>
      </c>
      <c r="GN5" s="52">
        <v>0</v>
      </c>
      <c r="GO5" s="52">
        <v>5.9454871003412544E-4</v>
      </c>
      <c r="GP5" s="52">
        <v>5.0258992102202148E-5</v>
      </c>
      <c r="GQ5" s="52">
        <v>5.2586299277437472E-6</v>
      </c>
      <c r="GR5" s="52">
        <v>2.3990647721946713E-3</v>
      </c>
      <c r="GS5" s="52">
        <v>1.1914100894581118E-4</v>
      </c>
      <c r="GT5" s="52">
        <v>1.5882354448966173E-3</v>
      </c>
      <c r="GU5" s="52">
        <v>1.9556331212572937E-3</v>
      </c>
      <c r="GV5" s="52">
        <v>0</v>
      </c>
      <c r="GW5" s="52">
        <v>0</v>
      </c>
      <c r="GX5" s="52">
        <v>0</v>
      </c>
      <c r="GY5" s="52">
        <v>0</v>
      </c>
      <c r="GZ5" s="52">
        <v>1.1895496011208525E-5</v>
      </c>
      <c r="HA5" s="52">
        <v>0</v>
      </c>
      <c r="HB5" s="52">
        <v>1.9469683619762132E-6</v>
      </c>
      <c r="HC5" s="52">
        <v>3.0488582303096421E-5</v>
      </c>
      <c r="HD5" s="52">
        <v>0</v>
      </c>
      <c r="HE5" s="52">
        <v>1.8044496076445085E-6</v>
      </c>
      <c r="HF5" s="52">
        <v>0</v>
      </c>
      <c r="HG5" s="52">
        <v>5.8535060173652661E-6</v>
      </c>
      <c r="HH5" s="52">
        <v>0</v>
      </c>
      <c r="HI5" s="52">
        <v>0</v>
      </c>
      <c r="HJ5" s="52">
        <v>0</v>
      </c>
      <c r="HK5" s="52">
        <v>1.6912209400984739E-4</v>
      </c>
      <c r="HL5" s="52">
        <v>0</v>
      </c>
      <c r="HM5" s="52">
        <v>0</v>
      </c>
      <c r="HN5" s="52">
        <v>1.4383345817374271E-4</v>
      </c>
      <c r="HO5" s="52">
        <v>1.4593404139540074E-6</v>
      </c>
      <c r="HP5" s="52">
        <v>0</v>
      </c>
      <c r="HQ5" s="52">
        <v>0</v>
      </c>
      <c r="HR5" s="52">
        <v>1.2221683659140884E-6</v>
      </c>
      <c r="HS5" s="52">
        <v>0</v>
      </c>
      <c r="HT5" s="52">
        <v>0</v>
      </c>
      <c r="HU5" s="52">
        <v>0</v>
      </c>
      <c r="HV5" s="52">
        <v>0</v>
      </c>
      <c r="HW5" s="52">
        <v>0</v>
      </c>
      <c r="HX5" s="52">
        <v>0</v>
      </c>
      <c r="HY5" s="52">
        <v>0</v>
      </c>
      <c r="HZ5" s="52">
        <v>0</v>
      </c>
      <c r="IA5" s="52">
        <v>2.9508902127618473E-6</v>
      </c>
      <c r="IB5" s="52">
        <v>0</v>
      </c>
      <c r="IC5" s="52">
        <v>9.6212516171442665E-6</v>
      </c>
      <c r="ID5" s="52">
        <v>0</v>
      </c>
      <c r="IE5" s="52">
        <v>1.6803772031231552E-6</v>
      </c>
      <c r="IF5" s="52">
        <v>2.0956922650876725E-6</v>
      </c>
      <c r="IG5" s="52">
        <v>1.8204099078524726E-5</v>
      </c>
      <c r="IH5" s="52">
        <v>0</v>
      </c>
      <c r="II5" s="52">
        <v>1.1606732924030305E-5</v>
      </c>
      <c r="IJ5" s="52">
        <v>1.5922770065377027E-3</v>
      </c>
      <c r="IK5" s="52">
        <v>1.8053034303295553E-3</v>
      </c>
      <c r="IL5" s="52">
        <v>1.3713247624165526E-3</v>
      </c>
      <c r="IM5" s="52">
        <v>1.4393516498022512E-3</v>
      </c>
      <c r="IN5" s="52">
        <v>1.3054117023419622E-3</v>
      </c>
      <c r="IO5" s="52">
        <v>1.6490484269321907E-3</v>
      </c>
      <c r="IP5" s="52">
        <v>1.1426168503735539E-3</v>
      </c>
      <c r="IQ5" s="52">
        <v>9.3644777478828201E-4</v>
      </c>
      <c r="IR5" s="52">
        <v>1.2354919675925311E-3</v>
      </c>
      <c r="IS5" s="52">
        <v>4.3236388729678008E-3</v>
      </c>
      <c r="IT5" s="52">
        <v>2.9646980098767158E-2</v>
      </c>
      <c r="IU5" s="52">
        <v>4.4617217598532044E-2</v>
      </c>
      <c r="IV5" s="52">
        <v>1.1827108645694012E-2</v>
      </c>
      <c r="IW5" s="52">
        <v>2.6680311676191715E-2</v>
      </c>
      <c r="IX5" s="52">
        <v>9.4812288037004512E-3</v>
      </c>
      <c r="IY5" s="52">
        <v>7.8484390387037697E-7</v>
      </c>
      <c r="IZ5" s="52">
        <v>1.4688930900292227E-5</v>
      </c>
      <c r="JA5" s="52">
        <v>1.0431043406286326E-5</v>
      </c>
      <c r="JB5" s="52">
        <v>8.0918370269603071E-6</v>
      </c>
      <c r="JC5" s="52">
        <v>4.3926014754458845E-6</v>
      </c>
      <c r="JD5" s="52">
        <v>1.1469971401334604E-6</v>
      </c>
      <c r="JE5" s="52">
        <v>4.0464329610032706E-5</v>
      </c>
      <c r="JF5" s="52">
        <v>1.6719226296376505E-5</v>
      </c>
      <c r="JG5" s="52">
        <v>2.4551745507475349E-5</v>
      </c>
      <c r="JH5" s="52">
        <v>5.7481960949150492E-7</v>
      </c>
      <c r="JI5" s="52">
        <v>1.1831360304412005E-5</v>
      </c>
      <c r="JJ5" s="52">
        <v>2.7077538900731662E-6</v>
      </c>
      <c r="JK5" s="52">
        <v>1.908719729677857E-5</v>
      </c>
      <c r="JL5" s="52">
        <v>0</v>
      </c>
      <c r="JM5" s="52">
        <v>2.1046086384135361E-5</v>
      </c>
      <c r="JN5" s="52">
        <v>7.0189464794702294E-5</v>
      </c>
      <c r="JO5" s="52">
        <v>2.7800456935240433E-5</v>
      </c>
      <c r="JP5" s="52">
        <v>1.919777502635631E-5</v>
      </c>
      <c r="JQ5" s="52">
        <v>6.3105422886332029E-6</v>
      </c>
      <c r="JR5" s="52">
        <v>6.0655808211364221E-6</v>
      </c>
      <c r="JS5" s="52">
        <v>0</v>
      </c>
      <c r="JT5" s="52">
        <v>0</v>
      </c>
      <c r="JU5" s="52">
        <v>1.1150907637221843E-6</v>
      </c>
      <c r="JV5" s="52">
        <v>1.2412250501306458E-6</v>
      </c>
      <c r="JW5" s="52">
        <v>0</v>
      </c>
      <c r="JX5" s="52">
        <v>2.6396309820187987E-6</v>
      </c>
      <c r="JY5" s="52">
        <v>1.631065295395865E-6</v>
      </c>
      <c r="JZ5" s="52">
        <v>0</v>
      </c>
      <c r="KA5" s="52">
        <v>5.8522918313858824E-6</v>
      </c>
      <c r="KB5" s="52">
        <v>1.7288402157563163E-6</v>
      </c>
      <c r="KC5" s="52">
        <v>0</v>
      </c>
      <c r="KD5" s="52">
        <v>0</v>
      </c>
      <c r="KE5" s="52">
        <v>9.9148054468114711E-6</v>
      </c>
      <c r="KF5" s="52">
        <v>8.0178413255734206E-6</v>
      </c>
      <c r="KG5" s="52">
        <v>0</v>
      </c>
      <c r="KH5" s="52">
        <v>1.3619154878549864E-6</v>
      </c>
      <c r="KI5" s="52">
        <v>9.1086399306379002E-7</v>
      </c>
      <c r="KJ5" s="52">
        <v>6.7923684859300315E-6</v>
      </c>
      <c r="KK5" s="52">
        <v>7.2582243531556482E-6</v>
      </c>
      <c r="KL5" s="52">
        <v>0</v>
      </c>
      <c r="KM5" s="52">
        <v>0</v>
      </c>
      <c r="KN5" s="52">
        <v>1.0994488630515475E-5</v>
      </c>
      <c r="KO5" s="52">
        <v>5.1314130013500971E-6</v>
      </c>
      <c r="KP5" s="52">
        <v>3.0179500043602118E-6</v>
      </c>
      <c r="KQ5" s="52">
        <v>0</v>
      </c>
      <c r="KR5" s="52">
        <v>0</v>
      </c>
      <c r="KS5" s="52">
        <v>1.7182705695604366E-6</v>
      </c>
      <c r="KT5" s="52">
        <v>1.1139690870260145E-6</v>
      </c>
      <c r="KU5" s="52">
        <v>0</v>
      </c>
      <c r="KV5" s="52">
        <v>1.1141023750252698E-6</v>
      </c>
      <c r="KW5" s="52">
        <v>5.270088239722442E-6</v>
      </c>
      <c r="KX5" s="52">
        <v>2.4051663139689116E-6</v>
      </c>
      <c r="KY5" s="52">
        <v>1.8835568118147951E-6</v>
      </c>
      <c r="KZ5" s="52">
        <v>8.2479582639974717E-7</v>
      </c>
    </row>
    <row r="6" spans="1:312" x14ac:dyDescent="0.2">
      <c r="A6" s="89">
        <v>1.114663</v>
      </c>
      <c r="B6" s="41" t="s">
        <v>931</v>
      </c>
      <c r="C6" s="51" t="s">
        <v>59</v>
      </c>
      <c r="D6" s="52">
        <v>5.6419862280751721E-5</v>
      </c>
      <c r="E6" s="52">
        <v>1.5281142352149967E-5</v>
      </c>
      <c r="F6" s="52">
        <v>3.9907899840550233E-6</v>
      </c>
      <c r="G6" s="52">
        <v>3.8623077911742561E-5</v>
      </c>
      <c r="H6" s="52">
        <v>4.4072390546842437E-6</v>
      </c>
      <c r="I6" s="52">
        <v>8.3553907062963775E-7</v>
      </c>
      <c r="J6" s="52">
        <v>1.208961908820883E-6</v>
      </c>
      <c r="K6" s="52">
        <v>2.3528358479153563E-5</v>
      </c>
      <c r="L6" s="52">
        <v>3.870013886541188E-6</v>
      </c>
      <c r="M6" s="52">
        <v>8.3551324823169891E-6</v>
      </c>
      <c r="N6" s="52">
        <v>1.1500793273391875E-5</v>
      </c>
      <c r="O6" s="52">
        <v>2.6772753528767466E-6</v>
      </c>
      <c r="P6" s="52">
        <v>1.7695831756517789E-5</v>
      </c>
      <c r="Q6" s="52">
        <v>3.7471278042998572E-5</v>
      </c>
      <c r="R6" s="52">
        <v>4.4234967148279727E-5</v>
      </c>
      <c r="S6" s="52">
        <v>3.0991926749992484E-5</v>
      </c>
      <c r="T6" s="52">
        <v>1.6040645181982776E-4</v>
      </c>
      <c r="U6" s="52">
        <v>8.6777431306746068E-5</v>
      </c>
      <c r="V6" s="52">
        <v>1.218237873523185E-4</v>
      </c>
      <c r="W6" s="52">
        <v>4.0166875812363436E-5</v>
      </c>
      <c r="X6" s="52">
        <v>2.0224242205330561E-5</v>
      </c>
      <c r="Y6" s="52">
        <v>1.0608471388976274E-4</v>
      </c>
      <c r="Z6" s="52">
        <v>1.6573766104875353E-4</v>
      </c>
      <c r="AA6" s="52">
        <v>3.1138864982140638E-4</v>
      </c>
      <c r="AB6" s="52">
        <v>9.4151816796145057E-5</v>
      </c>
      <c r="AC6" s="52">
        <v>2.2620770577642348E-5</v>
      </c>
      <c r="AD6" s="52">
        <v>2.1487278687665415E-4</v>
      </c>
      <c r="AE6" s="52">
        <v>4.4451954161931905E-5</v>
      </c>
      <c r="AF6" s="52">
        <v>3.6617845596065495E-6</v>
      </c>
      <c r="AG6" s="52">
        <v>1.4592190518253361E-4</v>
      </c>
      <c r="AH6" s="52">
        <v>1.0516111368071104E-4</v>
      </c>
      <c r="AI6" s="52">
        <v>1.6708129953831155E-4</v>
      </c>
      <c r="AJ6" s="52">
        <v>1.3774965583854173E-3</v>
      </c>
      <c r="AK6" s="52">
        <v>1.1587488348513249E-2</v>
      </c>
      <c r="AL6" s="52">
        <v>4.719272771514689E-4</v>
      </c>
      <c r="AM6" s="52">
        <v>6.4916104713017052E-4</v>
      </c>
      <c r="AN6" s="52">
        <v>7.8941507437141848E-3</v>
      </c>
      <c r="AO6" s="52">
        <v>2.3101628265652693E-2</v>
      </c>
      <c r="AP6" s="52">
        <v>1.4901090562698409E-3</v>
      </c>
      <c r="AQ6" s="52">
        <v>4.0527183117547432E-5</v>
      </c>
      <c r="AR6" s="52">
        <v>3.8335374487185919E-4</v>
      </c>
      <c r="AS6" s="52">
        <v>2.708343991449459E-4</v>
      </c>
      <c r="AT6" s="52">
        <v>2.1304413006887948E-4</v>
      </c>
      <c r="AU6" s="52">
        <v>3.8243799144890717E-5</v>
      </c>
      <c r="AV6" s="52">
        <v>6.0356933373973613E-5</v>
      </c>
      <c r="AW6" s="52">
        <v>9.1879143982748364E-6</v>
      </c>
      <c r="AX6" s="52">
        <v>1.6671268350392926E-5</v>
      </c>
      <c r="AY6" s="52">
        <v>4.0444238868503042E-5</v>
      </c>
      <c r="AZ6" s="52">
        <v>1.2628696194833151E-4</v>
      </c>
      <c r="BA6" s="52">
        <v>0</v>
      </c>
      <c r="BB6" s="52">
        <v>1.3872095198096232E-4</v>
      </c>
      <c r="BC6" s="52">
        <v>7.8686180768680269E-5</v>
      </c>
      <c r="BD6" s="52">
        <v>1.15691934216711E-4</v>
      </c>
      <c r="BE6" s="52">
        <v>1.6571647968387209E-5</v>
      </c>
      <c r="BF6" s="52">
        <v>1.7654710278750357E-4</v>
      </c>
      <c r="BG6" s="52">
        <v>2.5353796367614178E-4</v>
      </c>
      <c r="BH6" s="52">
        <v>9.6087772219668609E-4</v>
      </c>
      <c r="BI6" s="52">
        <v>4.3192622371662171E-5</v>
      </c>
      <c r="BJ6" s="52">
        <v>1.0684439132039995E-4</v>
      </c>
      <c r="BK6" s="52">
        <v>4.9191732530693504E-5</v>
      </c>
      <c r="BL6" s="52">
        <v>4.395938953870109E-5</v>
      </c>
      <c r="BM6" s="52">
        <v>1.1278481496732033E-5</v>
      </c>
      <c r="BN6" s="52">
        <v>1.5656834108326043E-4</v>
      </c>
      <c r="BO6" s="52">
        <v>9.2364070873800981E-5</v>
      </c>
      <c r="BP6" s="52">
        <v>9.171068220780959E-6</v>
      </c>
      <c r="BQ6" s="52">
        <v>6.1551942161389322E-6</v>
      </c>
      <c r="BR6" s="52">
        <v>1.7688593145647574E-6</v>
      </c>
      <c r="BS6" s="52">
        <v>1.4281728292800309E-5</v>
      </c>
      <c r="BT6" s="52">
        <v>1.0789633186953976E-5</v>
      </c>
      <c r="BU6" s="52">
        <v>4.7827149996088448E-5</v>
      </c>
      <c r="BV6" s="52">
        <v>7.0259577856334119E-5</v>
      </c>
      <c r="BW6" s="52">
        <v>1.3021021079257923E-5</v>
      </c>
      <c r="BX6" s="52">
        <v>2.2051521850333851E-6</v>
      </c>
      <c r="BY6" s="52">
        <v>2.7413629324486342E-5</v>
      </c>
      <c r="BZ6" s="52">
        <v>1.4802225155054481E-5</v>
      </c>
      <c r="CA6" s="52">
        <v>2.8608523953142012E-6</v>
      </c>
      <c r="CB6" s="52">
        <v>3.3015790249155986E-6</v>
      </c>
      <c r="CC6" s="52">
        <v>2.2483376044633876E-5</v>
      </c>
      <c r="CD6" s="52">
        <v>1.2221277290627703E-4</v>
      </c>
      <c r="CE6" s="52">
        <v>1.4416492547436325E-4</v>
      </c>
      <c r="CF6" s="52">
        <v>1.517579273865736E-4</v>
      </c>
      <c r="CG6" s="52">
        <v>4.6741955254531535E-5</v>
      </c>
      <c r="CH6" s="52">
        <v>1.3445017245871155E-4</v>
      </c>
      <c r="CI6" s="52">
        <v>9.7663900050902355E-5</v>
      </c>
      <c r="CJ6" s="52">
        <v>1.3698796894003761E-4</v>
      </c>
      <c r="CK6" s="52">
        <v>1.7547415076326934E-5</v>
      </c>
      <c r="CL6" s="52">
        <v>2.0009584408989283E-4</v>
      </c>
      <c r="CM6" s="52">
        <v>4.3048077562590791E-4</v>
      </c>
      <c r="CN6" s="52">
        <v>1.8220199275703714E-4</v>
      </c>
      <c r="CO6" s="52">
        <v>4.1203454974903767E-4</v>
      </c>
      <c r="CP6" s="52">
        <v>2.7623989639762118E-4</v>
      </c>
      <c r="CQ6" s="52">
        <v>2.765783041081886E-5</v>
      </c>
      <c r="CR6" s="52">
        <v>8.3573290643661096E-5</v>
      </c>
      <c r="CS6" s="52">
        <v>5.7483065897969344E-5</v>
      </c>
      <c r="CT6" s="52">
        <v>5.2194534679797076E-5</v>
      </c>
      <c r="CU6" s="52">
        <v>7.6923326976147298E-5</v>
      </c>
      <c r="CV6" s="52">
        <v>8.794824548996907E-5</v>
      </c>
      <c r="CW6" s="52">
        <v>1.9009818010631659E-4</v>
      </c>
      <c r="CX6" s="52">
        <v>8.1663991899863996E-5</v>
      </c>
      <c r="CY6" s="52">
        <v>7.0559141400241166E-5</v>
      </c>
      <c r="CZ6" s="52">
        <v>3.5914146803777842E-5</v>
      </c>
      <c r="DA6" s="52">
        <v>4.9598582668762934E-6</v>
      </c>
      <c r="DB6" s="52">
        <v>1.1545183327500935E-4</v>
      </c>
      <c r="DC6" s="52">
        <v>1.8333872218602573E-4</v>
      </c>
      <c r="DD6" s="52">
        <v>2.6394229251855108E-4</v>
      </c>
      <c r="DE6" s="52">
        <v>1.6567598411328032E-4</v>
      </c>
      <c r="DF6" s="52">
        <v>1.7021815699002269E-5</v>
      </c>
      <c r="DG6" s="52">
        <v>9.6759123393957758E-5</v>
      </c>
      <c r="DH6" s="52">
        <v>1.7528921897747688E-4</v>
      </c>
      <c r="DI6" s="52">
        <v>9.8853286801466457E-4</v>
      </c>
      <c r="DJ6" s="52">
        <v>3.2987492734153512E-3</v>
      </c>
      <c r="DK6" s="52">
        <v>1.8390226954986876E-4</v>
      </c>
      <c r="DL6" s="52">
        <v>1.6452370254877523E-4</v>
      </c>
      <c r="DM6" s="52">
        <v>4.1029190878922591E-4</v>
      </c>
      <c r="DN6" s="52">
        <v>4.0985356205714123E-3</v>
      </c>
      <c r="DO6" s="52">
        <v>4.0654624992811849E-4</v>
      </c>
      <c r="DP6" s="52">
        <v>1.2802074914113276E-4</v>
      </c>
      <c r="DQ6" s="52">
        <v>6.7552353247594121E-3</v>
      </c>
      <c r="DR6" s="52">
        <v>1.1337070684069373E-4</v>
      </c>
      <c r="DS6" s="52">
        <v>1.9513704650489009E-4</v>
      </c>
      <c r="DT6" s="52">
        <v>2.0304589312923312E-4</v>
      </c>
      <c r="DU6" s="52">
        <v>8.096357354652675E-5</v>
      </c>
      <c r="DV6" s="52">
        <v>1.2788527931754614E-4</v>
      </c>
      <c r="DW6" s="52">
        <v>1.3769966969879476E-4</v>
      </c>
      <c r="DX6" s="52">
        <v>1.2952168573059975E-4</v>
      </c>
      <c r="DY6" s="52">
        <v>1.8725617442582004E-4</v>
      </c>
      <c r="DZ6" s="52">
        <v>3.6700902142232909E-4</v>
      </c>
      <c r="EA6" s="52">
        <v>5.5750968960481399E-4</v>
      </c>
      <c r="EB6" s="52">
        <v>4.4480015066406762E-4</v>
      </c>
      <c r="EC6" s="52">
        <v>7.5559791293892573E-4</v>
      </c>
      <c r="ED6" s="52">
        <v>4.3730302492919114E-4</v>
      </c>
      <c r="EE6" s="52">
        <v>4.252188632392411E-4</v>
      </c>
      <c r="EF6" s="52">
        <v>9.6291453624016397E-4</v>
      </c>
      <c r="EG6" s="52">
        <v>9.5555587168155123E-5</v>
      </c>
      <c r="EH6" s="52">
        <v>8.6508939569674543E-4</v>
      </c>
      <c r="EI6" s="52">
        <v>7.6516005273093732E-4</v>
      </c>
      <c r="EJ6" s="52">
        <v>1.8626811295697134E-4</v>
      </c>
      <c r="EK6" s="52">
        <v>3.4611783170768743E-4</v>
      </c>
      <c r="EL6" s="52">
        <v>4.8696068372527755E-5</v>
      </c>
      <c r="EM6" s="52">
        <v>1.9554269570984627E-5</v>
      </c>
      <c r="EN6" s="52">
        <v>9.8972842363766028E-6</v>
      </c>
      <c r="EO6" s="52">
        <v>1.0280219651728248E-5</v>
      </c>
      <c r="EP6" s="52">
        <v>2.9563533647349195E-5</v>
      </c>
      <c r="EQ6" s="52">
        <v>1.530593018775448E-6</v>
      </c>
      <c r="ER6" s="52">
        <v>1.2832398634642475E-5</v>
      </c>
      <c r="ES6" s="52">
        <v>2.5189025825624591E-6</v>
      </c>
      <c r="ET6" s="52">
        <v>2.1187625194578019E-6</v>
      </c>
      <c r="EU6" s="52">
        <v>2.1118788802728883E-6</v>
      </c>
      <c r="EV6" s="52">
        <v>1.1319815685559943E-5</v>
      </c>
      <c r="EW6" s="52">
        <v>1.9816191493233269E-5</v>
      </c>
      <c r="EX6" s="52">
        <v>3.0413831407720131E-5</v>
      </c>
      <c r="EY6" s="52">
        <v>3.8129156754868228E-5</v>
      </c>
      <c r="EZ6" s="52">
        <v>5.1645962499330431E-6</v>
      </c>
      <c r="FA6" s="52">
        <v>3.3127396615623824E-5</v>
      </c>
      <c r="FB6" s="52">
        <v>3.0996365953937842E-4</v>
      </c>
      <c r="FC6" s="52">
        <v>7.7666465711297917E-6</v>
      </c>
      <c r="FD6" s="52">
        <v>7.6713110918846643E-6</v>
      </c>
      <c r="FE6" s="52">
        <v>2.4394527920811948E-6</v>
      </c>
      <c r="FF6" s="52">
        <v>8.6391647728357275E-6</v>
      </c>
      <c r="FG6" s="52">
        <v>2.3110730866804662E-5</v>
      </c>
      <c r="FH6" s="52">
        <v>1.1054046064655379E-5</v>
      </c>
      <c r="FI6" s="52">
        <v>1.3379902166870346E-4</v>
      </c>
      <c r="FJ6" s="52">
        <v>1.6029843103305298E-5</v>
      </c>
      <c r="FK6" s="52">
        <v>1.0151190827990342E-5</v>
      </c>
      <c r="FL6" s="52">
        <v>1.8701534812079794E-5</v>
      </c>
      <c r="FM6" s="52">
        <v>8.4342159891655119E-5</v>
      </c>
      <c r="FN6" s="52">
        <v>2.6415838630946792E-5</v>
      </c>
      <c r="FO6" s="52">
        <v>7.0018663354372523E-5</v>
      </c>
      <c r="FP6" s="52">
        <v>7.3014725382741892E-6</v>
      </c>
      <c r="FQ6" s="52">
        <v>1.9132532246074944E-5</v>
      </c>
      <c r="FR6" s="52">
        <v>5.009581691157885E-5</v>
      </c>
      <c r="FS6" s="52">
        <v>0</v>
      </c>
      <c r="FT6" s="52">
        <v>8.3259687630024071E-6</v>
      </c>
      <c r="FU6" s="52">
        <v>9.6712306725055353E-5</v>
      </c>
      <c r="FV6" s="52">
        <v>1.6102263488326527E-5</v>
      </c>
      <c r="FW6" s="52">
        <v>2.0917429357066431E-5</v>
      </c>
      <c r="FX6" s="52">
        <v>1.3468755310289442E-5</v>
      </c>
      <c r="FY6" s="52">
        <v>1.7695518678246524E-5</v>
      </c>
      <c r="FZ6" s="52">
        <v>2.3467926087373722E-6</v>
      </c>
      <c r="GA6" s="52">
        <v>2.1307461834235451E-5</v>
      </c>
      <c r="GB6" s="52">
        <v>2.2955437921945949E-5</v>
      </c>
      <c r="GC6" s="52">
        <v>6.1993215967783141E-6</v>
      </c>
      <c r="GD6" s="52">
        <v>3.2216458294302554E-6</v>
      </c>
      <c r="GE6" s="52">
        <v>3.5197121688350743E-5</v>
      </c>
      <c r="GF6" s="52">
        <v>2.2134722282355394E-5</v>
      </c>
      <c r="GG6" s="52">
        <v>1.6000603002906317E-4</v>
      </c>
      <c r="GH6" s="52">
        <v>1.4309936917211832E-4</v>
      </c>
      <c r="GI6" s="52">
        <v>3.4263651781650577E-4</v>
      </c>
      <c r="GJ6" s="52">
        <v>1.7757928631771804E-4</v>
      </c>
      <c r="GK6" s="52">
        <v>1.7697340530601596E-4</v>
      </c>
      <c r="GL6" s="52">
        <v>1.6482080755886023E-4</v>
      </c>
      <c r="GM6" s="52">
        <v>4.4483428208746755E-5</v>
      </c>
      <c r="GN6" s="52">
        <v>1.7946365428641019E-4</v>
      </c>
      <c r="GO6" s="52">
        <v>9.9023110025427005E-5</v>
      </c>
      <c r="GP6" s="52">
        <v>1.4878803597988309E-5</v>
      </c>
      <c r="GQ6" s="52">
        <v>7.9737682287152966E-6</v>
      </c>
      <c r="GR6" s="52">
        <v>2.4306676699828341E-5</v>
      </c>
      <c r="GS6" s="52">
        <v>6.0530172153750981E-6</v>
      </c>
      <c r="GT6" s="52">
        <v>1.2404414740610462E-6</v>
      </c>
      <c r="GU6" s="52">
        <v>0</v>
      </c>
      <c r="GV6" s="52">
        <v>0</v>
      </c>
      <c r="GW6" s="52">
        <v>5.8693904510846426E-5</v>
      </c>
      <c r="GX6" s="52">
        <v>1.8672888158843993E-5</v>
      </c>
      <c r="GY6" s="52">
        <v>3.4648352383447581E-5</v>
      </c>
      <c r="GZ6" s="52">
        <v>0.42831552852625843</v>
      </c>
      <c r="HA6" s="52">
        <v>5.6975704518540246E-3</v>
      </c>
      <c r="HB6" s="52">
        <v>4.2445981534019718E-2</v>
      </c>
      <c r="HC6" s="52">
        <v>9.9498622193248832E-3</v>
      </c>
      <c r="HD6" s="52">
        <v>4.50923715221461E-3</v>
      </c>
      <c r="HE6" s="52">
        <v>0.80225842993265539</v>
      </c>
      <c r="HF6" s="52">
        <v>0.83186687688842142</v>
      </c>
      <c r="HG6" s="52">
        <v>7.5387132751460584E-2</v>
      </c>
      <c r="HH6" s="52">
        <v>1.9399283022295257E-3</v>
      </c>
      <c r="HI6" s="52">
        <v>1.8334056068867389E-2</v>
      </c>
      <c r="HJ6" s="52">
        <v>0.74274723122837327</v>
      </c>
      <c r="HK6" s="52">
        <v>5.3590819231682817E-5</v>
      </c>
      <c r="HL6" s="52">
        <v>9.0191018790575355E-5</v>
      </c>
      <c r="HM6" s="52">
        <v>4.9346214127691198E-6</v>
      </c>
      <c r="HN6" s="52">
        <v>2.4653223571591822E-5</v>
      </c>
      <c r="HO6" s="52">
        <v>2.6092178606936543E-5</v>
      </c>
      <c r="HP6" s="52">
        <v>4.4869972158116786E-4</v>
      </c>
      <c r="HQ6" s="52">
        <v>5.3231565232982254E-4</v>
      </c>
      <c r="HR6" s="52">
        <v>1.7622237639457212E-3</v>
      </c>
      <c r="HS6" s="52">
        <v>2.3401957796158742E-3</v>
      </c>
      <c r="HT6" s="52">
        <v>9.1347837734360071E-4</v>
      </c>
      <c r="HU6" s="52">
        <v>7.2328448928931722E-4</v>
      </c>
      <c r="HV6" s="52">
        <v>3.6725343578231903E-4</v>
      </c>
      <c r="HW6" s="52">
        <v>6.8688378049835242E-5</v>
      </c>
      <c r="HX6" s="52">
        <v>3.2374419119508839E-5</v>
      </c>
      <c r="HY6" s="52">
        <v>1.6133427055637784E-6</v>
      </c>
      <c r="HZ6" s="52">
        <v>3.373087108851434E-5</v>
      </c>
      <c r="IA6" s="52">
        <v>1.3068228085088181E-5</v>
      </c>
      <c r="IB6" s="52">
        <v>2.1548313753734339E-5</v>
      </c>
      <c r="IC6" s="52">
        <v>2.9214936109764252E-4</v>
      </c>
      <c r="ID6" s="52">
        <v>1.0324580383887776E-4</v>
      </c>
      <c r="IE6" s="52">
        <v>7.7595290564077049E-5</v>
      </c>
      <c r="IF6" s="52">
        <v>1.3561061153659519E-4</v>
      </c>
      <c r="IG6" s="52">
        <v>1.8547039262630331E-5</v>
      </c>
      <c r="IH6" s="52">
        <v>5.5749353608989567E-5</v>
      </c>
      <c r="II6" s="52">
        <v>1.4181821919472725E-4</v>
      </c>
      <c r="IJ6" s="52">
        <v>1.0682645719893532E-5</v>
      </c>
      <c r="IK6" s="52">
        <v>1.0047999307009775E-5</v>
      </c>
      <c r="IL6" s="52">
        <v>3.3823166497793374E-5</v>
      </c>
      <c r="IM6" s="52">
        <v>1.4173138413069512E-5</v>
      </c>
      <c r="IN6" s="52">
        <v>2.8041061837211495E-6</v>
      </c>
      <c r="IO6" s="52">
        <v>2.2451568431410193E-5</v>
      </c>
      <c r="IP6" s="52">
        <v>5.9176051815328426E-5</v>
      </c>
      <c r="IQ6" s="52">
        <v>7.3831774708690284E-5</v>
      </c>
      <c r="IR6" s="52">
        <v>3.3877599121080053E-5</v>
      </c>
      <c r="IS6" s="52">
        <v>3.0871501307361258E-6</v>
      </c>
      <c r="IT6" s="52">
        <v>4.2004093656090431E-5</v>
      </c>
      <c r="IU6" s="52">
        <v>2.5624066987796411E-5</v>
      </c>
      <c r="IV6" s="52">
        <v>4.8360918191164422E-5</v>
      </c>
      <c r="IW6" s="52">
        <v>5.2136740376120658E-5</v>
      </c>
      <c r="IX6" s="52">
        <v>2.4618251007904234E-5</v>
      </c>
      <c r="IY6" s="52">
        <v>1.502091425268681E-5</v>
      </c>
      <c r="IZ6" s="52">
        <v>1.6967196280141824E-5</v>
      </c>
      <c r="JA6" s="52">
        <v>1.2485562841752341E-5</v>
      </c>
      <c r="JB6" s="52">
        <v>5.188075430693771E-5</v>
      </c>
      <c r="JC6" s="52">
        <v>6.2305058655131283E-5</v>
      </c>
      <c r="JD6" s="52">
        <v>8.6024785510009536E-7</v>
      </c>
      <c r="JE6" s="52">
        <v>5.4338773884788628E-6</v>
      </c>
      <c r="JF6" s="52">
        <v>1.4375455933474899E-5</v>
      </c>
      <c r="JG6" s="52">
        <v>3.1612321975222961E-5</v>
      </c>
      <c r="JH6" s="52">
        <v>7.3870434921887021E-5</v>
      </c>
      <c r="JI6" s="52">
        <v>7.6923365675549999E-6</v>
      </c>
      <c r="JJ6" s="52">
        <v>4.754867986741644E-6</v>
      </c>
      <c r="JK6" s="52">
        <v>8.5221550788583216E-5</v>
      </c>
      <c r="JL6" s="52">
        <v>6.2230462048462972E-5</v>
      </c>
      <c r="JM6" s="52">
        <v>8.4664543287700568E-5</v>
      </c>
      <c r="JN6" s="52">
        <v>4.106467823434603E-5</v>
      </c>
      <c r="JO6" s="52">
        <v>8.3131154814927087E-6</v>
      </c>
      <c r="JP6" s="52">
        <v>1.9151718788788083E-5</v>
      </c>
      <c r="JQ6" s="52">
        <v>1.0990825354300919E-5</v>
      </c>
      <c r="JR6" s="52">
        <v>2.8166801170814811E-5</v>
      </c>
      <c r="JS6" s="52">
        <v>1.9143402912158263E-6</v>
      </c>
      <c r="JT6" s="52">
        <v>6.2733227721291501E-3</v>
      </c>
      <c r="JU6" s="52">
        <v>1.3956823970332703E-4</v>
      </c>
      <c r="JV6" s="52">
        <v>1.5114335814339096E-4</v>
      </c>
      <c r="JW6" s="52">
        <v>2.39725701787161E-4</v>
      </c>
      <c r="JX6" s="52">
        <v>3.7779210808801359E-4</v>
      </c>
      <c r="JY6" s="52">
        <v>1.4352878834956136E-4</v>
      </c>
      <c r="JZ6" s="52">
        <v>2.9114910273660334E-4</v>
      </c>
      <c r="KA6" s="52">
        <v>2.8005679903582751E-4</v>
      </c>
      <c r="KB6" s="52">
        <v>1.9576765365132811E-3</v>
      </c>
      <c r="KC6" s="52">
        <v>1.1902819887975698E-4</v>
      </c>
      <c r="KD6" s="52">
        <v>1.9711222524862432E-4</v>
      </c>
      <c r="KE6" s="52">
        <v>2.0458725032047233E-4</v>
      </c>
      <c r="KF6" s="52">
        <v>8.5094822013866579E-4</v>
      </c>
      <c r="KG6" s="52">
        <v>1.7685117776147861E-4</v>
      </c>
      <c r="KH6" s="52">
        <v>3.9301178684964818E-4</v>
      </c>
      <c r="KI6" s="52">
        <v>8.2139260083731144E-5</v>
      </c>
      <c r="KJ6" s="52">
        <v>2.3422935458882544E-3</v>
      </c>
      <c r="KK6" s="52">
        <v>3.8394926159234129E-2</v>
      </c>
      <c r="KL6" s="52">
        <v>2.2949377088882063E-4</v>
      </c>
      <c r="KM6" s="52">
        <v>5.8965222274983851E-4</v>
      </c>
      <c r="KN6" s="52">
        <v>2.9422578496301026E-3</v>
      </c>
      <c r="KO6" s="52">
        <v>5.5640203923788812E-4</v>
      </c>
      <c r="KP6" s="52">
        <v>2.8804310453986432E-4</v>
      </c>
      <c r="KQ6" s="52">
        <v>1.2356898496263826E-3</v>
      </c>
      <c r="KR6" s="52">
        <v>2.3131891728021776E-4</v>
      </c>
      <c r="KS6" s="52">
        <v>1.3164267962891216E-4</v>
      </c>
      <c r="KT6" s="52">
        <v>1.1193864530045516E-2</v>
      </c>
      <c r="KU6" s="52">
        <v>1.2145263241717028E-4</v>
      </c>
      <c r="KV6" s="52">
        <v>1.6681431156947513E-3</v>
      </c>
      <c r="KW6" s="52">
        <v>2.0248189025552949E-4</v>
      </c>
      <c r="KX6" s="52">
        <v>8.2141181470378992E-5</v>
      </c>
      <c r="KY6" s="52">
        <v>9.602017670636893E-4</v>
      </c>
      <c r="KZ6" s="52">
        <v>4.1924196367425448E-4</v>
      </c>
    </row>
    <row r="7" spans="1:312" x14ac:dyDescent="0.2">
      <c r="A7" s="89">
        <v>1.048648</v>
      </c>
      <c r="B7" s="41" t="s">
        <v>13533</v>
      </c>
      <c r="C7" s="51" t="s">
        <v>13524</v>
      </c>
      <c r="D7" s="52">
        <v>0</v>
      </c>
      <c r="E7" s="52">
        <v>0</v>
      </c>
      <c r="F7" s="52">
        <v>0</v>
      </c>
      <c r="G7" s="52">
        <v>0</v>
      </c>
      <c r="H7" s="52">
        <v>0</v>
      </c>
      <c r="I7" s="52">
        <v>0</v>
      </c>
      <c r="J7" s="52">
        <v>0</v>
      </c>
      <c r="K7" s="52">
        <v>0</v>
      </c>
      <c r="L7" s="52">
        <v>0</v>
      </c>
      <c r="M7" s="52">
        <v>0</v>
      </c>
      <c r="N7" s="52">
        <v>0</v>
      </c>
      <c r="O7" s="52">
        <v>0</v>
      </c>
      <c r="P7" s="52">
        <v>0</v>
      </c>
      <c r="Q7" s="52">
        <v>0</v>
      </c>
      <c r="R7" s="52">
        <v>0</v>
      </c>
      <c r="S7" s="52">
        <v>0</v>
      </c>
      <c r="T7" s="52">
        <v>0</v>
      </c>
      <c r="U7" s="52">
        <v>0</v>
      </c>
      <c r="V7" s="52">
        <v>0</v>
      </c>
      <c r="W7" s="52">
        <v>0</v>
      </c>
      <c r="X7" s="52">
        <v>0</v>
      </c>
      <c r="Y7" s="52">
        <v>0</v>
      </c>
      <c r="Z7" s="52">
        <v>0</v>
      </c>
      <c r="AA7" s="52">
        <v>0</v>
      </c>
      <c r="AB7" s="52">
        <v>0</v>
      </c>
      <c r="AC7" s="52">
        <v>0</v>
      </c>
      <c r="AD7" s="52">
        <v>0</v>
      </c>
      <c r="AE7" s="52">
        <v>0</v>
      </c>
      <c r="AF7" s="52">
        <v>0</v>
      </c>
      <c r="AG7" s="52">
        <v>0</v>
      </c>
      <c r="AH7" s="52">
        <v>0</v>
      </c>
      <c r="AI7" s="52">
        <v>0</v>
      </c>
      <c r="AJ7" s="52">
        <v>0</v>
      </c>
      <c r="AK7" s="52">
        <v>0</v>
      </c>
      <c r="AL7" s="52">
        <v>0</v>
      </c>
      <c r="AM7" s="52">
        <v>0</v>
      </c>
      <c r="AN7" s="52">
        <v>0</v>
      </c>
      <c r="AO7" s="52">
        <v>0</v>
      </c>
      <c r="AP7" s="52">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2">
        <v>0</v>
      </c>
      <c r="EN7" s="52">
        <v>0</v>
      </c>
      <c r="EO7" s="52">
        <v>0</v>
      </c>
      <c r="EP7" s="52">
        <v>0</v>
      </c>
      <c r="EQ7" s="52">
        <v>0</v>
      </c>
      <c r="ER7" s="52">
        <v>0</v>
      </c>
      <c r="ES7" s="52">
        <v>0</v>
      </c>
      <c r="ET7" s="52">
        <v>0</v>
      </c>
      <c r="EU7" s="52">
        <v>0</v>
      </c>
      <c r="EV7" s="52">
        <v>0</v>
      </c>
      <c r="EW7" s="52">
        <v>0</v>
      </c>
      <c r="EX7" s="52">
        <v>0</v>
      </c>
      <c r="EY7" s="52">
        <v>0</v>
      </c>
      <c r="EZ7" s="52">
        <v>0</v>
      </c>
      <c r="FA7" s="52">
        <v>0</v>
      </c>
      <c r="FB7" s="52">
        <v>0</v>
      </c>
      <c r="FC7" s="52">
        <v>0</v>
      </c>
      <c r="FD7" s="52">
        <v>0</v>
      </c>
      <c r="FE7" s="52">
        <v>0</v>
      </c>
      <c r="FF7" s="52">
        <v>0</v>
      </c>
      <c r="FG7" s="52">
        <v>0</v>
      </c>
      <c r="FH7" s="52">
        <v>0</v>
      </c>
      <c r="FI7" s="52">
        <v>0</v>
      </c>
      <c r="FJ7" s="52">
        <v>0</v>
      </c>
      <c r="FK7" s="52">
        <v>0</v>
      </c>
      <c r="FL7" s="52">
        <v>0</v>
      </c>
      <c r="FM7" s="52">
        <v>0</v>
      </c>
      <c r="FN7" s="52">
        <v>0</v>
      </c>
      <c r="FO7" s="52">
        <v>0</v>
      </c>
      <c r="FP7" s="52">
        <v>0</v>
      </c>
      <c r="FQ7" s="52">
        <v>0</v>
      </c>
      <c r="FR7" s="52">
        <v>0</v>
      </c>
      <c r="FS7" s="52">
        <v>0</v>
      </c>
      <c r="FT7" s="52">
        <v>0</v>
      </c>
      <c r="FU7" s="52">
        <v>0</v>
      </c>
      <c r="FV7" s="52">
        <v>0</v>
      </c>
      <c r="FW7" s="52">
        <v>0</v>
      </c>
      <c r="FX7" s="52">
        <v>0</v>
      </c>
      <c r="FY7" s="52">
        <v>0</v>
      </c>
      <c r="FZ7" s="52">
        <v>0</v>
      </c>
      <c r="GA7" s="52">
        <v>0</v>
      </c>
      <c r="GB7" s="52">
        <v>0</v>
      </c>
      <c r="GC7" s="52">
        <v>0</v>
      </c>
      <c r="GD7" s="52">
        <v>0</v>
      </c>
      <c r="GE7" s="52">
        <v>0</v>
      </c>
      <c r="GF7" s="52">
        <v>0</v>
      </c>
      <c r="GG7" s="52">
        <v>0</v>
      </c>
      <c r="GH7" s="52">
        <v>0</v>
      </c>
      <c r="GI7" s="52">
        <v>0</v>
      </c>
      <c r="GJ7" s="52">
        <v>0</v>
      </c>
      <c r="GK7" s="52">
        <v>0</v>
      </c>
      <c r="GL7" s="52">
        <v>0</v>
      </c>
      <c r="GM7" s="52">
        <v>0</v>
      </c>
      <c r="GN7" s="52">
        <v>0</v>
      </c>
      <c r="GO7" s="52">
        <v>0</v>
      </c>
      <c r="GP7" s="52">
        <v>0</v>
      </c>
      <c r="GQ7" s="52">
        <v>0</v>
      </c>
      <c r="GR7" s="52">
        <v>0</v>
      </c>
      <c r="GS7" s="52">
        <v>0</v>
      </c>
      <c r="GT7" s="52">
        <v>0</v>
      </c>
      <c r="GU7" s="52">
        <v>0</v>
      </c>
      <c r="GV7" s="52">
        <v>0</v>
      </c>
      <c r="GW7" s="52">
        <v>0</v>
      </c>
      <c r="GX7" s="52">
        <v>0</v>
      </c>
      <c r="GY7" s="52">
        <v>0</v>
      </c>
      <c r="GZ7" s="52">
        <v>0</v>
      </c>
      <c r="HA7" s="52">
        <v>0</v>
      </c>
      <c r="HB7" s="52">
        <v>0</v>
      </c>
      <c r="HC7" s="52">
        <v>0</v>
      </c>
      <c r="HD7" s="52">
        <v>0</v>
      </c>
      <c r="HE7" s="52">
        <v>0</v>
      </c>
      <c r="HF7" s="52">
        <v>0</v>
      </c>
      <c r="HG7" s="52">
        <v>0</v>
      </c>
      <c r="HH7" s="52">
        <v>0</v>
      </c>
      <c r="HI7" s="52">
        <v>0</v>
      </c>
      <c r="HJ7" s="52">
        <v>0</v>
      </c>
      <c r="HK7" s="52">
        <v>0</v>
      </c>
      <c r="HL7" s="52">
        <v>0</v>
      </c>
      <c r="HM7" s="52">
        <v>0</v>
      </c>
      <c r="HN7" s="52">
        <v>0</v>
      </c>
      <c r="HO7" s="52">
        <v>0</v>
      </c>
      <c r="HP7" s="52">
        <v>0</v>
      </c>
      <c r="HQ7" s="52">
        <v>0</v>
      </c>
      <c r="HR7" s="52">
        <v>0</v>
      </c>
      <c r="HS7" s="52">
        <v>0</v>
      </c>
      <c r="HT7" s="52">
        <v>0</v>
      </c>
      <c r="HU7" s="52">
        <v>0</v>
      </c>
      <c r="HV7" s="52">
        <v>0</v>
      </c>
      <c r="HW7" s="52">
        <v>0</v>
      </c>
      <c r="HX7" s="52">
        <v>0</v>
      </c>
      <c r="HY7" s="52">
        <v>0</v>
      </c>
      <c r="HZ7" s="52">
        <v>0</v>
      </c>
      <c r="IA7" s="52">
        <v>0</v>
      </c>
      <c r="IB7" s="52">
        <v>0</v>
      </c>
      <c r="IC7" s="52">
        <v>0</v>
      </c>
      <c r="ID7" s="52">
        <v>0</v>
      </c>
      <c r="IE7" s="52">
        <v>0</v>
      </c>
      <c r="IF7" s="52">
        <v>0</v>
      </c>
      <c r="IG7" s="52">
        <v>0</v>
      </c>
      <c r="IH7" s="52">
        <v>0</v>
      </c>
      <c r="II7" s="52">
        <v>0</v>
      </c>
      <c r="IJ7" s="52">
        <v>0</v>
      </c>
      <c r="IK7" s="52">
        <v>0</v>
      </c>
      <c r="IL7" s="52">
        <v>0</v>
      </c>
      <c r="IM7" s="52">
        <v>0</v>
      </c>
      <c r="IN7" s="52">
        <v>0</v>
      </c>
      <c r="IO7" s="52">
        <v>0</v>
      </c>
      <c r="IP7" s="52">
        <v>0</v>
      </c>
      <c r="IQ7" s="52">
        <v>0</v>
      </c>
      <c r="IR7" s="52">
        <v>0</v>
      </c>
      <c r="IS7" s="52">
        <v>0</v>
      </c>
      <c r="IT7" s="52">
        <v>0</v>
      </c>
      <c r="IU7" s="52">
        <v>0</v>
      </c>
      <c r="IV7" s="52">
        <v>0</v>
      </c>
      <c r="IW7" s="52">
        <v>0</v>
      </c>
      <c r="IX7" s="52">
        <v>0</v>
      </c>
      <c r="IY7" s="52">
        <v>0</v>
      </c>
      <c r="IZ7" s="52">
        <v>0</v>
      </c>
      <c r="JA7" s="52">
        <v>0</v>
      </c>
      <c r="JB7" s="52">
        <v>0</v>
      </c>
      <c r="JC7" s="52">
        <v>0</v>
      </c>
      <c r="JD7" s="52">
        <v>0</v>
      </c>
      <c r="JE7" s="52">
        <v>0</v>
      </c>
      <c r="JF7" s="52">
        <v>0</v>
      </c>
      <c r="JG7" s="52">
        <v>0</v>
      </c>
      <c r="JH7" s="52">
        <v>0</v>
      </c>
      <c r="JI7" s="52">
        <v>0</v>
      </c>
      <c r="JJ7" s="52">
        <v>0</v>
      </c>
      <c r="JK7" s="52">
        <v>0</v>
      </c>
      <c r="JL7" s="52">
        <v>0</v>
      </c>
      <c r="JM7" s="52">
        <v>0</v>
      </c>
      <c r="JN7" s="52">
        <v>0</v>
      </c>
      <c r="JO7" s="52">
        <v>0</v>
      </c>
      <c r="JP7" s="52">
        <v>0</v>
      </c>
      <c r="JQ7" s="52">
        <v>0</v>
      </c>
      <c r="JR7" s="52">
        <v>0</v>
      </c>
      <c r="JS7" s="52">
        <v>0</v>
      </c>
      <c r="JT7" s="52">
        <v>0</v>
      </c>
      <c r="JU7" s="52">
        <v>0</v>
      </c>
      <c r="JV7" s="52">
        <v>0</v>
      </c>
      <c r="JW7" s="52">
        <v>0</v>
      </c>
      <c r="JX7" s="52">
        <v>0</v>
      </c>
      <c r="JY7" s="52">
        <v>0</v>
      </c>
      <c r="JZ7" s="52">
        <v>0</v>
      </c>
      <c r="KA7" s="52">
        <v>0</v>
      </c>
      <c r="KB7" s="52">
        <v>0</v>
      </c>
      <c r="KC7" s="52">
        <v>0</v>
      </c>
      <c r="KD7" s="52">
        <v>0</v>
      </c>
      <c r="KE7" s="52">
        <v>0</v>
      </c>
      <c r="KF7" s="52">
        <v>0</v>
      </c>
      <c r="KG7" s="52">
        <v>0</v>
      </c>
      <c r="KH7" s="52">
        <v>0</v>
      </c>
      <c r="KI7" s="52">
        <v>0</v>
      </c>
      <c r="KJ7" s="52">
        <v>0</v>
      </c>
      <c r="KK7" s="52">
        <v>0</v>
      </c>
      <c r="KL7" s="52">
        <v>0</v>
      </c>
      <c r="KM7" s="52">
        <v>0</v>
      </c>
      <c r="KN7" s="52">
        <v>0</v>
      </c>
      <c r="KO7" s="52">
        <v>0</v>
      </c>
      <c r="KP7" s="52">
        <v>0</v>
      </c>
      <c r="KQ7" s="52">
        <v>0</v>
      </c>
      <c r="KR7" s="52">
        <v>0</v>
      </c>
      <c r="KS7" s="52">
        <v>0</v>
      </c>
      <c r="KT7" s="52">
        <v>0</v>
      </c>
      <c r="KU7" s="52">
        <v>0</v>
      </c>
      <c r="KV7" s="52">
        <v>0</v>
      </c>
      <c r="KW7" s="52">
        <v>0</v>
      </c>
      <c r="KX7" s="52">
        <v>0</v>
      </c>
      <c r="KY7" s="52">
        <v>0</v>
      </c>
      <c r="KZ7" s="52">
        <v>0</v>
      </c>
    </row>
    <row r="8" spans="1:312" x14ac:dyDescent="0.2">
      <c r="A8" s="89">
        <v>1.1457280000000001</v>
      </c>
      <c r="B8" s="41" t="s">
        <v>930</v>
      </c>
      <c r="C8" s="51" t="s">
        <v>25</v>
      </c>
      <c r="D8" s="52">
        <v>6.7948502534678601E-6</v>
      </c>
      <c r="E8" s="52">
        <v>2.6343151690089975E-4</v>
      </c>
      <c r="F8" s="52">
        <v>1.9714693926027216E-6</v>
      </c>
      <c r="G8" s="52">
        <v>1.4583705217816387E-5</v>
      </c>
      <c r="H8" s="52">
        <v>2.7618698076021261E-6</v>
      </c>
      <c r="I8" s="52">
        <v>3.342156282518551E-6</v>
      </c>
      <c r="J8" s="52">
        <v>1.0411219842452178E-5</v>
      </c>
      <c r="K8" s="52">
        <v>1.1012290638619067E-4</v>
      </c>
      <c r="L8" s="52">
        <v>2.4319347964062332E-6</v>
      </c>
      <c r="M8" s="52">
        <v>3.4960383697340032E-5</v>
      </c>
      <c r="N8" s="52">
        <v>7.2097256160961005E-6</v>
      </c>
      <c r="O8" s="52">
        <v>0</v>
      </c>
      <c r="P8" s="52">
        <v>1.2499371666831695E-5</v>
      </c>
      <c r="Q8" s="52">
        <v>1.1978948628582728E-5</v>
      </c>
      <c r="R8" s="52">
        <v>2.2038501660673866E-5</v>
      </c>
      <c r="S8" s="52">
        <v>1.8441233629322838E-4</v>
      </c>
      <c r="T8" s="52">
        <v>3.7535988227691831E-6</v>
      </c>
      <c r="U8" s="52">
        <v>1.2484541920905265E-4</v>
      </c>
      <c r="V8" s="52">
        <v>3.2230181590108396E-5</v>
      </c>
      <c r="W8" s="52">
        <v>8.5005288583174125E-6</v>
      </c>
      <c r="X8" s="52">
        <v>6.2231447637298994E-5</v>
      </c>
      <c r="Y8" s="52">
        <v>3.7531034834620923E-5</v>
      </c>
      <c r="Z8" s="52">
        <v>8.1775963315216193E-5</v>
      </c>
      <c r="AA8" s="52">
        <v>6.0014716565547186E-5</v>
      </c>
      <c r="AB8" s="52">
        <v>3.8001331242931709E-6</v>
      </c>
      <c r="AC8" s="52">
        <v>3.3490583052159179E-5</v>
      </c>
      <c r="AD8" s="52">
        <v>4.6591505722486161E-6</v>
      </c>
      <c r="AE8" s="52">
        <v>2.7829962755226599E-5</v>
      </c>
      <c r="AF8" s="52">
        <v>5.0913853808228056E-5</v>
      </c>
      <c r="AG8" s="52">
        <v>4.0840694871356484E-4</v>
      </c>
      <c r="AH8" s="52">
        <v>2.5025341328483519E-3</v>
      </c>
      <c r="AI8" s="52">
        <v>2.6259995691490103E-2</v>
      </c>
      <c r="AJ8" s="52">
        <v>5.1731636270610677E-4</v>
      </c>
      <c r="AK8" s="52">
        <v>5.9749514776355447E-5</v>
      </c>
      <c r="AL8" s="52">
        <v>1.0640035542267895E-5</v>
      </c>
      <c r="AM8" s="52">
        <v>1.3799998232915457E-4</v>
      </c>
      <c r="AN8" s="52">
        <v>1.0718336657583444E-3</v>
      </c>
      <c r="AO8" s="52">
        <v>1.5503255040478738E-4</v>
      </c>
      <c r="AP8" s="52">
        <v>5.7715877883459339E-5</v>
      </c>
      <c r="AQ8" s="52">
        <v>8.7816947446604557E-5</v>
      </c>
      <c r="AR8" s="52">
        <v>2.0015589370296234E-4</v>
      </c>
      <c r="AS8" s="52">
        <v>2.0480662375822156E-4</v>
      </c>
      <c r="AT8" s="52">
        <v>9.1352082799805385E-5</v>
      </c>
      <c r="AU8" s="52">
        <v>3.5835175256438463E-5</v>
      </c>
      <c r="AV8" s="52">
        <v>7.1950756657269217E-5</v>
      </c>
      <c r="AW8" s="52">
        <v>3.3565708639876679E-5</v>
      </c>
      <c r="AX8" s="52">
        <v>3.0918467118927378E-5</v>
      </c>
      <c r="AY8" s="52">
        <v>7.8828093496263606E-6</v>
      </c>
      <c r="AZ8" s="52">
        <v>3.2153852969115236E-5</v>
      </c>
      <c r="BA8" s="52">
        <v>0</v>
      </c>
      <c r="BB8" s="52">
        <v>2.4603817782446688E-5</v>
      </c>
      <c r="BC8" s="52">
        <v>1.129770788375415E-4</v>
      </c>
      <c r="BD8" s="52">
        <v>4.892767077384676E-5</v>
      </c>
      <c r="BE8" s="52">
        <v>4.5770580091544126E-5</v>
      </c>
      <c r="BF8" s="52">
        <v>2.3693095055984099E-5</v>
      </c>
      <c r="BG8" s="52">
        <v>3.3956963430769345E-5</v>
      </c>
      <c r="BH8" s="52">
        <v>8.7658937639042926E-5</v>
      </c>
      <c r="BI8" s="52">
        <v>1.189394175080139E-5</v>
      </c>
      <c r="BJ8" s="52">
        <v>9.9880844315484063E-5</v>
      </c>
      <c r="BK8" s="52">
        <v>2.8074331784667559E-4</v>
      </c>
      <c r="BL8" s="52">
        <v>1.4812774840667371E-5</v>
      </c>
      <c r="BM8" s="52">
        <v>1.441924985501739E-4</v>
      </c>
      <c r="BN8" s="52">
        <v>8.5792915731524024E-5</v>
      </c>
      <c r="BO8" s="52">
        <v>1.3051681402210058E-4</v>
      </c>
      <c r="BP8" s="52">
        <v>4.88362948490731E-5</v>
      </c>
      <c r="BQ8" s="52">
        <v>0</v>
      </c>
      <c r="BR8" s="52">
        <v>2.2970080886298377E-5</v>
      </c>
      <c r="BS8" s="52">
        <v>0</v>
      </c>
      <c r="BT8" s="52">
        <v>2.0578166387489542E-6</v>
      </c>
      <c r="BU8" s="52">
        <v>1.3232751632610803E-5</v>
      </c>
      <c r="BV8" s="52">
        <v>6.0349905380123379E-6</v>
      </c>
      <c r="BW8" s="52">
        <v>6.0173983253211694E-6</v>
      </c>
      <c r="BX8" s="52">
        <v>0</v>
      </c>
      <c r="BY8" s="52">
        <v>1.2132278303733368E-4</v>
      </c>
      <c r="BZ8" s="52">
        <v>2.4626710877435772E-6</v>
      </c>
      <c r="CA8" s="52">
        <v>6.4064832895068021E-6</v>
      </c>
      <c r="CB8" s="52">
        <v>0</v>
      </c>
      <c r="CC8" s="52">
        <v>1.8567307184136113E-5</v>
      </c>
      <c r="CD8" s="52">
        <v>1.9579038181832196E-6</v>
      </c>
      <c r="CE8" s="52">
        <v>8.9890679207264157E-5</v>
      </c>
      <c r="CF8" s="52">
        <v>2.9826514544192992E-6</v>
      </c>
      <c r="CG8" s="52">
        <v>0</v>
      </c>
      <c r="CH8" s="52">
        <v>0</v>
      </c>
      <c r="CI8" s="52">
        <v>4.5996757938729038E-6</v>
      </c>
      <c r="CJ8" s="52">
        <v>1.4227984887786558E-5</v>
      </c>
      <c r="CK8" s="52">
        <v>0</v>
      </c>
      <c r="CL8" s="52">
        <v>4.9876902136579566E-5</v>
      </c>
      <c r="CM8" s="52">
        <v>3.2880119663279865E-5</v>
      </c>
      <c r="CN8" s="52">
        <v>1.6522015181692863E-5</v>
      </c>
      <c r="CO8" s="52">
        <v>5.1150551680966396E-5</v>
      </c>
      <c r="CP8" s="52">
        <v>5.4708697693954773E-5</v>
      </c>
      <c r="CQ8" s="52">
        <v>1.053231079694749E-2</v>
      </c>
      <c r="CR8" s="52">
        <v>1.97144053468857E-3</v>
      </c>
      <c r="CS8" s="52">
        <v>0.26606833476559116</v>
      </c>
      <c r="CT8" s="52">
        <v>4.876226736218325E-3</v>
      </c>
      <c r="CU8" s="52">
        <v>3.302120196229801E-3</v>
      </c>
      <c r="CV8" s="52">
        <v>1.0487075780325691E-3</v>
      </c>
      <c r="CW8" s="52">
        <v>4.4624500783276198E-2</v>
      </c>
      <c r="CX8" s="52">
        <v>1.4934905876672263E-2</v>
      </c>
      <c r="CY8" s="52">
        <v>4.2731153625444338E-3</v>
      </c>
      <c r="CZ8" s="52">
        <v>3.8279507549901413E-3</v>
      </c>
      <c r="DA8" s="52">
        <v>1.8712091756217959E-3</v>
      </c>
      <c r="DB8" s="52">
        <v>1.7923509662356254E-3</v>
      </c>
      <c r="DC8" s="52">
        <v>8.825419941561038E-5</v>
      </c>
      <c r="DD8" s="52">
        <v>1.5989597114944961E-5</v>
      </c>
      <c r="DE8" s="52">
        <v>3.0660571402650356E-5</v>
      </c>
      <c r="DF8" s="52">
        <v>2.1259660848891801E-5</v>
      </c>
      <c r="DG8" s="52">
        <v>1.9029645553129392E-5</v>
      </c>
      <c r="DH8" s="52">
        <v>0</v>
      </c>
      <c r="DI8" s="52">
        <v>6.5658007322151539E-5</v>
      </c>
      <c r="DJ8" s="52">
        <v>2.302852400931926E-5</v>
      </c>
      <c r="DK8" s="52">
        <v>2.9379375102611787E-5</v>
      </c>
      <c r="DL8" s="52">
        <v>1.4725930242623305E-5</v>
      </c>
      <c r="DM8" s="52">
        <v>1.0711526233662218E-5</v>
      </c>
      <c r="DN8" s="52">
        <v>3.708209518522857E-5</v>
      </c>
      <c r="DO8" s="52">
        <v>6.7359216858257681E-6</v>
      </c>
      <c r="DP8" s="52">
        <v>3.1157242345702025E-5</v>
      </c>
      <c r="DQ8" s="52">
        <v>4.9212421252207198E-5</v>
      </c>
      <c r="DR8" s="52">
        <v>1.1267266192352902E-4</v>
      </c>
      <c r="DS8" s="52">
        <v>8.3876690312309649E-6</v>
      </c>
      <c r="DT8" s="52">
        <v>4.6855956530198993E-3</v>
      </c>
      <c r="DU8" s="52">
        <v>1.2863751111634876E-4</v>
      </c>
      <c r="DV8" s="52">
        <v>2.4721247682304623E-4</v>
      </c>
      <c r="DW8" s="52">
        <v>1.9782102106286247E-5</v>
      </c>
      <c r="DX8" s="52">
        <v>2.8179838605465199E-4</v>
      </c>
      <c r="DY8" s="52">
        <v>1.8438337315962108E-4</v>
      </c>
      <c r="DZ8" s="52">
        <v>4.319503678960738E-4</v>
      </c>
      <c r="EA8" s="52">
        <v>2.8132756563336501E-4</v>
      </c>
      <c r="EB8" s="52">
        <v>6.4397389480978025E-4</v>
      </c>
      <c r="EC8" s="52">
        <v>2.4283896798590472E-4</v>
      </c>
      <c r="ED8" s="52">
        <v>7.6314158493109136E-4</v>
      </c>
      <c r="EE8" s="52">
        <v>2.3834478169648611E-4</v>
      </c>
      <c r="EF8" s="52">
        <v>2.9194831984263072E-4</v>
      </c>
      <c r="EG8" s="52">
        <v>4.8991753297115254E-4</v>
      </c>
      <c r="EH8" s="52">
        <v>1.873013397229029E-4</v>
      </c>
      <c r="EI8" s="52">
        <v>2.0370833158513582E-4</v>
      </c>
      <c r="EJ8" s="52">
        <v>2.9169147373408355E-4</v>
      </c>
      <c r="EK8" s="52">
        <v>6.9684894914139801E-5</v>
      </c>
      <c r="EL8" s="52">
        <v>6.1215421871705539E-6</v>
      </c>
      <c r="EM8" s="52">
        <v>7.7352473996426772E-5</v>
      </c>
      <c r="EN8" s="52">
        <v>3.2990947454588676E-6</v>
      </c>
      <c r="EO8" s="52">
        <v>3.6534618043949162E-6</v>
      </c>
      <c r="EP8" s="52">
        <v>4.373309986275125E-5</v>
      </c>
      <c r="EQ8" s="52">
        <v>1.7390141958001897E-5</v>
      </c>
      <c r="ER8" s="52">
        <v>3.7661889239345323E-5</v>
      </c>
      <c r="ES8" s="52">
        <v>0</v>
      </c>
      <c r="ET8" s="52">
        <v>1.3929736564094911E-4</v>
      </c>
      <c r="EU8" s="52">
        <v>9.1342000649839642E-6</v>
      </c>
      <c r="EV8" s="52">
        <v>2.2760698918559029E-6</v>
      </c>
      <c r="EW8" s="52">
        <v>1.2995850240868877E-5</v>
      </c>
      <c r="EX8" s="52">
        <v>2.0533119015062794E-5</v>
      </c>
      <c r="EY8" s="52">
        <v>3.0562571596410472E-5</v>
      </c>
      <c r="EZ8" s="52">
        <v>0</v>
      </c>
      <c r="FA8" s="52">
        <v>5.948980242456086E-6</v>
      </c>
      <c r="FB8" s="52">
        <v>1.8938378126389894E-5</v>
      </c>
      <c r="FC8" s="52">
        <v>2.1964846749095989E-5</v>
      </c>
      <c r="FD8" s="52">
        <v>1.5330892350295499E-4</v>
      </c>
      <c r="FE8" s="52">
        <v>0</v>
      </c>
      <c r="FF8" s="52">
        <v>2.921975449803037E-5</v>
      </c>
      <c r="FG8" s="52">
        <v>2.9194862472748709E-5</v>
      </c>
      <c r="FH8" s="52">
        <v>2.4514415082160906E-5</v>
      </c>
      <c r="FI8" s="52">
        <v>1.1044559190639146E-5</v>
      </c>
      <c r="FJ8" s="52">
        <v>1.4914076762007945E-5</v>
      </c>
      <c r="FK8" s="52">
        <v>1.8123420762749366E-5</v>
      </c>
      <c r="FL8" s="52">
        <v>4.338898139065219E-4</v>
      </c>
      <c r="FM8" s="52">
        <v>6.6242589631681202E-5</v>
      </c>
      <c r="FN8" s="52">
        <v>3.4037103606011259E-4</v>
      </c>
      <c r="FO8" s="52">
        <v>7.0583918188743772E-5</v>
      </c>
      <c r="FP8" s="52">
        <v>3.0823003229013497E-4</v>
      </c>
      <c r="FQ8" s="52">
        <v>6.3658058259751183E-5</v>
      </c>
      <c r="FR8" s="52">
        <v>4.985101674969528E-4</v>
      </c>
      <c r="FS8" s="52">
        <v>0</v>
      </c>
      <c r="FT8" s="52">
        <v>2.7753229210008021E-6</v>
      </c>
      <c r="FU8" s="52">
        <v>8.9738265492927126E-6</v>
      </c>
      <c r="FV8" s="52">
        <v>8.0031675550490988E-5</v>
      </c>
      <c r="FW8" s="52">
        <v>0</v>
      </c>
      <c r="FX8" s="52">
        <v>1.6802706890512948E-5</v>
      </c>
      <c r="FY8" s="52">
        <v>3.9112412529171496E-6</v>
      </c>
      <c r="FZ8" s="52">
        <v>5.0930392785364249E-6</v>
      </c>
      <c r="GA8" s="52">
        <v>2.136428173246008E-6</v>
      </c>
      <c r="GB8" s="52">
        <v>2.292825563903068E-5</v>
      </c>
      <c r="GC8" s="52">
        <v>1.9980064626846123E-5</v>
      </c>
      <c r="GD8" s="52">
        <v>2.3534008541228106E-6</v>
      </c>
      <c r="GE8" s="52">
        <v>7.0425650683383535E-5</v>
      </c>
      <c r="GF8" s="52">
        <v>6.6020251209393749E-5</v>
      </c>
      <c r="GG8" s="52">
        <v>2.3165132328695405E-5</v>
      </c>
      <c r="GH8" s="52">
        <v>7.7450749319172641E-5</v>
      </c>
      <c r="GI8" s="52">
        <v>1.2574542719636335E-4</v>
      </c>
      <c r="GJ8" s="52">
        <v>4.7534442140565631E-5</v>
      </c>
      <c r="GK8" s="52">
        <v>4.5646451049642606E-5</v>
      </c>
      <c r="GL8" s="52">
        <v>1.2415318424822248E-5</v>
      </c>
      <c r="GM8" s="52">
        <v>5.2806214274052625E-5</v>
      </c>
      <c r="GN8" s="52">
        <v>3.2369664280365235E-6</v>
      </c>
      <c r="GO8" s="52">
        <v>0</v>
      </c>
      <c r="GP8" s="52">
        <v>7.0186644221872868E-6</v>
      </c>
      <c r="GQ8" s="52">
        <v>1.8523796994731758E-4</v>
      </c>
      <c r="GR8" s="52">
        <v>9.8637126759661318E-5</v>
      </c>
      <c r="GS8" s="52">
        <v>0</v>
      </c>
      <c r="GT8" s="52">
        <v>0</v>
      </c>
      <c r="GU8" s="52">
        <v>1.2466155471410473E-4</v>
      </c>
      <c r="GV8" s="52">
        <v>6.0589091213878141E-6</v>
      </c>
      <c r="GW8" s="52">
        <v>2.4590779527599373E-4</v>
      </c>
      <c r="GX8" s="52">
        <v>1.817890539027821E-4</v>
      </c>
      <c r="GY8" s="52">
        <v>9.9060961043223264E-5</v>
      </c>
      <c r="GZ8" s="52">
        <v>5.5312754975531983E-5</v>
      </c>
      <c r="HA8" s="52">
        <v>8.1465536785452696E-5</v>
      </c>
      <c r="HB8" s="52">
        <v>8.6605571392303605E-5</v>
      </c>
      <c r="HC8" s="52">
        <v>2.1844376297843515E-5</v>
      </c>
      <c r="HD8" s="52">
        <v>3.9605313616151845E-5</v>
      </c>
      <c r="HE8" s="52">
        <v>2.3891680656110164E-4</v>
      </c>
      <c r="HF8" s="52">
        <v>4.8658023443752569E-5</v>
      </c>
      <c r="HG8" s="52">
        <v>3.9697979639046354E-6</v>
      </c>
      <c r="HH8" s="52">
        <v>1.2764610128962068E-4</v>
      </c>
      <c r="HI8" s="52">
        <v>2.9353439856986664E-5</v>
      </c>
      <c r="HJ8" s="52">
        <v>2.3133501873889276E-4</v>
      </c>
      <c r="HK8" s="52">
        <v>3.2210847313423551E-5</v>
      </c>
      <c r="HL8" s="52">
        <v>4.8192896393969882E-6</v>
      </c>
      <c r="HM8" s="52">
        <v>5.264490126774882E-5</v>
      </c>
      <c r="HN8" s="52">
        <v>3.4992873019699981E-6</v>
      </c>
      <c r="HO8" s="52">
        <v>1.2740766309059455E-5</v>
      </c>
      <c r="HP8" s="52">
        <v>9.8468819216884731E-6</v>
      </c>
      <c r="HQ8" s="52">
        <v>8.8868028267106392E-5</v>
      </c>
      <c r="HR8" s="52">
        <v>4.2060794295022083E-5</v>
      </c>
      <c r="HS8" s="52">
        <v>6.1863797657214301E-5</v>
      </c>
      <c r="HT8" s="52">
        <v>2.8801809579478938E-4</v>
      </c>
      <c r="HU8" s="52">
        <v>8.2571087970542735E-5</v>
      </c>
      <c r="HV8" s="52">
        <v>2.840248441549472E-5</v>
      </c>
      <c r="HW8" s="52">
        <v>1.0068530235722251E-5</v>
      </c>
      <c r="HX8" s="52">
        <v>2.2570052389867722E-5</v>
      </c>
      <c r="HY8" s="52">
        <v>7.2257157344930924E-6</v>
      </c>
      <c r="HZ8" s="52">
        <v>1.0973492818658528E-4</v>
      </c>
      <c r="IA8" s="52">
        <v>1.1695160802415321E-5</v>
      </c>
      <c r="IB8" s="52">
        <v>2.4721071607044914E-6</v>
      </c>
      <c r="IC8" s="52">
        <v>1.7753048754508144E-4</v>
      </c>
      <c r="ID8" s="52">
        <v>3.8026697900702625E-4</v>
      </c>
      <c r="IE8" s="52">
        <v>1.9479862108971301E-3</v>
      </c>
      <c r="IF8" s="52">
        <v>1.6236412981431017E-4</v>
      </c>
      <c r="IG8" s="52">
        <v>2.2703596830210251E-4</v>
      </c>
      <c r="IH8" s="52">
        <v>1.0912624798582157E-4</v>
      </c>
      <c r="II8" s="52">
        <v>3.4166019119669055E-5</v>
      </c>
      <c r="IJ8" s="52">
        <v>4.1650712221068122E-5</v>
      </c>
      <c r="IK8" s="52">
        <v>6.0821025100625279E-5</v>
      </c>
      <c r="IL8" s="52">
        <v>6.248305593718829E-5</v>
      </c>
      <c r="IM8" s="52">
        <v>5.558675818982278E-5</v>
      </c>
      <c r="IN8" s="52">
        <v>2.9160160903730595E-5</v>
      </c>
      <c r="IO8" s="52">
        <v>7.6336443580621055E-5</v>
      </c>
      <c r="IP8" s="52">
        <v>1.8529652520828015E-6</v>
      </c>
      <c r="IQ8" s="52">
        <v>2.3277944989859419E-5</v>
      </c>
      <c r="IR8" s="52">
        <v>2.0688661913213621E-5</v>
      </c>
      <c r="IS8" s="52">
        <v>1.8661782859706941E-5</v>
      </c>
      <c r="IT8" s="52">
        <v>3.099688594077839E-6</v>
      </c>
      <c r="IU8" s="52">
        <v>2.8762306401410544E-5</v>
      </c>
      <c r="IV8" s="52">
        <v>8.3962055407293449E-6</v>
      </c>
      <c r="IW8" s="52">
        <v>5.9031111961367753E-6</v>
      </c>
      <c r="IX8" s="52">
        <v>2.9645896734500262E-5</v>
      </c>
      <c r="IY8" s="52">
        <v>1.8750056963562243E-5</v>
      </c>
      <c r="IZ8" s="52">
        <v>5.2286843889741283E-5</v>
      </c>
      <c r="JA8" s="52">
        <v>4.7074374622901273E-5</v>
      </c>
      <c r="JB8" s="52">
        <v>4.9376774355067897E-5</v>
      </c>
      <c r="JC8" s="52">
        <v>6.6942248167278133E-5</v>
      </c>
      <c r="JD8" s="52">
        <v>3.1908484270734031E-6</v>
      </c>
      <c r="JE8" s="52">
        <v>6.9011082691083182E-5</v>
      </c>
      <c r="JF8" s="52">
        <v>4.6026287062997873E-5</v>
      </c>
      <c r="JG8" s="52">
        <v>9.0826541462798942E-5</v>
      </c>
      <c r="JH8" s="52">
        <v>1.5123055484891397E-4</v>
      </c>
      <c r="JI8" s="52">
        <v>5.9762036125091005E-5</v>
      </c>
      <c r="JJ8" s="52">
        <v>4.2759041365232442E-5</v>
      </c>
      <c r="JK8" s="52">
        <v>1.1063613603365378E-5</v>
      </c>
      <c r="JL8" s="52">
        <v>8.8256290058503478E-5</v>
      </c>
      <c r="JM8" s="52">
        <v>1.189857739538801E-4</v>
      </c>
      <c r="JN8" s="52">
        <v>5.3437802552529916E-5</v>
      </c>
      <c r="JO8" s="52">
        <v>3.9896596287852196E-5</v>
      </c>
      <c r="JP8" s="52">
        <v>3.1897782535795145E-5</v>
      </c>
      <c r="JQ8" s="52">
        <v>4.7954107262091518E-5</v>
      </c>
      <c r="JR8" s="52">
        <v>1.3000717852751994E-5</v>
      </c>
      <c r="JS8" s="52">
        <v>1.9007634097178417E-5</v>
      </c>
      <c r="JT8" s="52">
        <v>3.2214653088285221E-4</v>
      </c>
      <c r="JU8" s="52">
        <v>0.76401197351246619</v>
      </c>
      <c r="JV8" s="52">
        <v>4.2012386891833383E-4</v>
      </c>
      <c r="JW8" s="52">
        <v>6.1740591211333952E-4</v>
      </c>
      <c r="JX8" s="52">
        <v>2.2360841974877646E-3</v>
      </c>
      <c r="JY8" s="52">
        <v>5.9597341141466001E-4</v>
      </c>
      <c r="JZ8" s="52">
        <v>1.0504883990537135E-3</v>
      </c>
      <c r="KA8" s="52">
        <v>4.336063560327577E-4</v>
      </c>
      <c r="KB8" s="52">
        <v>4.5825709577126581E-4</v>
      </c>
      <c r="KC8" s="52">
        <v>1.6219770505106271E-3</v>
      </c>
      <c r="KD8" s="52">
        <v>1.0293534152985072E-3</v>
      </c>
      <c r="KE8" s="52">
        <v>3.0080945123587988E-3</v>
      </c>
      <c r="KF8" s="52">
        <v>2.9839445702826198E-3</v>
      </c>
      <c r="KG8" s="52">
        <v>2.031847617705175E-3</v>
      </c>
      <c r="KH8" s="52">
        <v>3.1740564355299951E-4</v>
      </c>
      <c r="KI8" s="52">
        <v>0.8535120037629923</v>
      </c>
      <c r="KJ8" s="52">
        <v>2.6043522344279139E-4</v>
      </c>
      <c r="KK8" s="52">
        <v>1.8941814976742715E-4</v>
      </c>
      <c r="KL8" s="52">
        <v>1.9224650694171271E-3</v>
      </c>
      <c r="KM8" s="52">
        <v>5.8701225057432023E-4</v>
      </c>
      <c r="KN8" s="52">
        <v>1.3585775864638692E-4</v>
      </c>
      <c r="KO8" s="52">
        <v>6.3099256794642592E-4</v>
      </c>
      <c r="KP8" s="52">
        <v>7.2194860714269846E-4</v>
      </c>
      <c r="KQ8" s="52">
        <v>3.7406203668047581E-4</v>
      </c>
      <c r="KR8" s="52">
        <v>2.8629833763725701E-2</v>
      </c>
      <c r="KS8" s="52">
        <v>0.56555930748268513</v>
      </c>
      <c r="KT8" s="52">
        <v>1.5843642603701911E-4</v>
      </c>
      <c r="KU8" s="52">
        <v>1.288039307955729E-3</v>
      </c>
      <c r="KV8" s="52">
        <v>2.8385906257292776E-4</v>
      </c>
      <c r="KW8" s="52">
        <v>9.5693072236955005E-3</v>
      </c>
      <c r="KX8" s="52">
        <v>1.7180015254249031E-2</v>
      </c>
      <c r="KY8" s="52">
        <v>4.1110201819448324E-4</v>
      </c>
      <c r="KZ8" s="52">
        <v>1.6014551644630156E-3</v>
      </c>
    </row>
    <row r="9" spans="1:312" x14ac:dyDescent="0.2">
      <c r="A9" s="89">
        <v>1.0223819999999999</v>
      </c>
      <c r="B9" s="41" t="s">
        <v>929</v>
      </c>
      <c r="C9" s="51" t="s">
        <v>89</v>
      </c>
      <c r="D9" s="52">
        <v>5.9837233151869613E-5</v>
      </c>
      <c r="E9" s="52">
        <v>1.9999162289348927E-5</v>
      </c>
      <c r="F9" s="52">
        <v>5.6713240876522949E-5</v>
      </c>
      <c r="G9" s="52">
        <v>4.1417722818598541E-5</v>
      </c>
      <c r="H9" s="52">
        <v>4.6540444417465615E-5</v>
      </c>
      <c r="I9" s="52">
        <v>1.8488524116060068E-6</v>
      </c>
      <c r="J9" s="52">
        <v>3.287990553085731E-5</v>
      </c>
      <c r="K9" s="52">
        <v>1.7075512769554111E-5</v>
      </c>
      <c r="L9" s="52">
        <v>5.9608754746588689E-5</v>
      </c>
      <c r="M9" s="52">
        <v>1.7260620107667146E-4</v>
      </c>
      <c r="N9" s="52">
        <v>2.4966877235029237E-4</v>
      </c>
      <c r="O9" s="52">
        <v>7.5655191594205812E-5</v>
      </c>
      <c r="P9" s="52">
        <v>2.5730673753235892E-4</v>
      </c>
      <c r="Q9" s="52">
        <v>1.1426701306287299E-4</v>
      </c>
      <c r="R9" s="52">
        <v>3.5307463122961671E-5</v>
      </c>
      <c r="S9" s="52">
        <v>9.9987340652586194E-6</v>
      </c>
      <c r="T9" s="52">
        <v>1.5733169533734663E-5</v>
      </c>
      <c r="U9" s="52">
        <v>4.1154449525687947E-5</v>
      </c>
      <c r="V9" s="52">
        <v>0</v>
      </c>
      <c r="W9" s="52">
        <v>2.3524525397895099E-6</v>
      </c>
      <c r="X9" s="52">
        <v>6.6718477188175307E-6</v>
      </c>
      <c r="Y9" s="52">
        <v>2.4124160793588395E-6</v>
      </c>
      <c r="Z9" s="52">
        <v>5.2450062944834618E-6</v>
      </c>
      <c r="AA9" s="52">
        <v>1.0040430749575407E-6</v>
      </c>
      <c r="AB9" s="52">
        <v>3.0119573651805133E-6</v>
      </c>
      <c r="AC9" s="52">
        <v>1.9878645381412097E-6</v>
      </c>
      <c r="AD9" s="52">
        <v>4.783997713796249E-5</v>
      </c>
      <c r="AE9" s="52">
        <v>1.030198148723274E-6</v>
      </c>
      <c r="AF9" s="52">
        <v>1.5263407264113407E-5</v>
      </c>
      <c r="AG9" s="52">
        <v>1.34804810590044E-6</v>
      </c>
      <c r="AH9" s="52">
        <v>5.8235533661716987E-6</v>
      </c>
      <c r="AI9" s="52">
        <v>8.7755944160550838E-5</v>
      </c>
      <c r="AJ9" s="52">
        <v>2.9070037284813073E-5</v>
      </c>
      <c r="AK9" s="52">
        <v>2.696607383670368E-4</v>
      </c>
      <c r="AL9" s="52">
        <v>1.7817636715674266E-6</v>
      </c>
      <c r="AM9" s="52">
        <v>3.5522393797339237E-5</v>
      </c>
      <c r="AN9" s="52">
        <v>2.0832314572205152E-6</v>
      </c>
      <c r="AO9" s="52">
        <v>2.299429545752726E-5</v>
      </c>
      <c r="AP9" s="52">
        <v>0</v>
      </c>
      <c r="AQ9" s="52">
        <v>4.7338068480567916E-6</v>
      </c>
      <c r="AR9" s="52">
        <v>7.8971917429264299E-6</v>
      </c>
      <c r="AS9" s="52">
        <v>9.0562216045415944E-6</v>
      </c>
      <c r="AT9" s="52">
        <v>6.0716838870981765E-6</v>
      </c>
      <c r="AU9" s="52">
        <v>2.1604069228483937E-6</v>
      </c>
      <c r="AV9" s="52">
        <v>3.1955547958512971E-5</v>
      </c>
      <c r="AW9" s="52">
        <v>6.1937263536110726E-5</v>
      </c>
      <c r="AX9" s="52">
        <v>2.3325879750271927E-5</v>
      </c>
      <c r="AY9" s="52">
        <v>2.2397480474142578E-5</v>
      </c>
      <c r="AZ9" s="52">
        <v>2.0377430943653837E-5</v>
      </c>
      <c r="BA9" s="52">
        <v>0</v>
      </c>
      <c r="BB9" s="52">
        <v>9.1523662765838817E-6</v>
      </c>
      <c r="BC9" s="52">
        <v>4.0768067704090588E-6</v>
      </c>
      <c r="BD9" s="52">
        <v>3.1507633307847985E-5</v>
      </c>
      <c r="BE9" s="52">
        <v>7.2845331702357895E-6</v>
      </c>
      <c r="BF9" s="52">
        <v>1.5995487422296271E-6</v>
      </c>
      <c r="BG9" s="52">
        <v>2.9125837805936362E-6</v>
      </c>
      <c r="BH9" s="52">
        <v>1.0977237506078013E-5</v>
      </c>
      <c r="BI9" s="52">
        <v>7.3113954258263745E-6</v>
      </c>
      <c r="BJ9" s="52">
        <v>4.870430045395934E-5</v>
      </c>
      <c r="BK9" s="52">
        <v>6.3598809868178935E-6</v>
      </c>
      <c r="BL9" s="52">
        <v>2.6495367469045911E-5</v>
      </c>
      <c r="BM9" s="52">
        <v>5.7358797747747969E-5</v>
      </c>
      <c r="BN9" s="52">
        <v>6.9081947797731522E-6</v>
      </c>
      <c r="BO9" s="52">
        <v>1.3951080871136517E-6</v>
      </c>
      <c r="BP9" s="52">
        <v>0</v>
      </c>
      <c r="BQ9" s="52">
        <v>0</v>
      </c>
      <c r="BR9" s="52">
        <v>3.1325118499774462E-5</v>
      </c>
      <c r="BS9" s="52">
        <v>3.8298498592631379E-5</v>
      </c>
      <c r="BT9" s="52">
        <v>2.6139832978702931E-6</v>
      </c>
      <c r="BU9" s="52">
        <v>1.0179039717392926E-6</v>
      </c>
      <c r="BV9" s="52">
        <v>2.2197666346712049E-5</v>
      </c>
      <c r="BW9" s="52">
        <v>2.7275537349668379E-4</v>
      </c>
      <c r="BX9" s="52">
        <v>2.0916103065699642E-4</v>
      </c>
      <c r="BY9" s="52">
        <v>5.3561416841638046E-4</v>
      </c>
      <c r="BZ9" s="52">
        <v>1.9662070759059093E-5</v>
      </c>
      <c r="CA9" s="52">
        <v>1.7589677041189816E-4</v>
      </c>
      <c r="CB9" s="52">
        <v>4.7604203525737838E-4</v>
      </c>
      <c r="CC9" s="52">
        <v>7.3467871016056501E-5</v>
      </c>
      <c r="CD9" s="52">
        <v>0</v>
      </c>
      <c r="CE9" s="52">
        <v>0</v>
      </c>
      <c r="CF9" s="52">
        <v>0</v>
      </c>
      <c r="CG9" s="52">
        <v>7.7086477637113492E-6</v>
      </c>
      <c r="CH9" s="52">
        <v>3.7361991164127571E-6</v>
      </c>
      <c r="CI9" s="52">
        <v>1.372254821164933E-5</v>
      </c>
      <c r="CJ9" s="52">
        <v>0</v>
      </c>
      <c r="CK9" s="52">
        <v>0</v>
      </c>
      <c r="CL9" s="52">
        <v>2.8180586506131077E-6</v>
      </c>
      <c r="CM9" s="52">
        <v>3.6922989062978081E-5</v>
      </c>
      <c r="CN9" s="52">
        <v>2.4767166711904273E-5</v>
      </c>
      <c r="CO9" s="52">
        <v>0</v>
      </c>
      <c r="CP9" s="52">
        <v>1.2506365717976043E-6</v>
      </c>
      <c r="CQ9" s="52">
        <v>5.1893495192712877E-7</v>
      </c>
      <c r="CR9" s="52">
        <v>1.2906645994335201E-5</v>
      </c>
      <c r="CS9" s="52">
        <v>0</v>
      </c>
      <c r="CT9" s="52">
        <v>0</v>
      </c>
      <c r="CU9" s="52">
        <v>1.9857924083516285E-6</v>
      </c>
      <c r="CV9" s="52">
        <v>3.1672150385030576E-6</v>
      </c>
      <c r="CW9" s="52">
        <v>3.1258161799091007E-6</v>
      </c>
      <c r="CX9" s="52">
        <v>0</v>
      </c>
      <c r="CY9" s="52">
        <v>0</v>
      </c>
      <c r="CZ9" s="52">
        <v>0</v>
      </c>
      <c r="DA9" s="52">
        <v>0</v>
      </c>
      <c r="DB9" s="52">
        <v>0</v>
      </c>
      <c r="DC9" s="52">
        <v>0</v>
      </c>
      <c r="DD9" s="52">
        <v>6.1299785614064522E-5</v>
      </c>
      <c r="DE9" s="52">
        <v>2.6473610335417638E-6</v>
      </c>
      <c r="DF9" s="52">
        <v>2.5978812511649671E-5</v>
      </c>
      <c r="DG9" s="52">
        <v>0</v>
      </c>
      <c r="DH9" s="52">
        <v>1.3774292697937848E-4</v>
      </c>
      <c r="DI9" s="52">
        <v>6.9312002925159299E-6</v>
      </c>
      <c r="DJ9" s="52">
        <v>5.0660181237698429E-6</v>
      </c>
      <c r="DK9" s="52">
        <v>1.7666029473465911E-5</v>
      </c>
      <c r="DL9" s="52">
        <v>1.9774820611522726E-6</v>
      </c>
      <c r="DM9" s="52">
        <v>0</v>
      </c>
      <c r="DN9" s="52">
        <v>0</v>
      </c>
      <c r="DO9" s="52">
        <v>1.1408588080497698E-6</v>
      </c>
      <c r="DP9" s="52">
        <v>3.5601062971993402E-6</v>
      </c>
      <c r="DQ9" s="52">
        <v>1.9793127668470148E-5</v>
      </c>
      <c r="DR9" s="52">
        <v>3.8597777772637492E-6</v>
      </c>
      <c r="DS9" s="52">
        <v>1.2574814815561575E-6</v>
      </c>
      <c r="DT9" s="52">
        <v>9.0309164606885491E-6</v>
      </c>
      <c r="DU9" s="52">
        <v>3.9735639759992412E-6</v>
      </c>
      <c r="DV9" s="52">
        <v>3.3926360075093169E-5</v>
      </c>
      <c r="DW9" s="52">
        <v>1.2585255257917184E-5</v>
      </c>
      <c r="DX9" s="52">
        <v>0</v>
      </c>
      <c r="DY9" s="52">
        <v>2.003196558592788E-5</v>
      </c>
      <c r="DZ9" s="52">
        <v>1.7527471499491275E-5</v>
      </c>
      <c r="EA9" s="52">
        <v>5.2952456596679828E-5</v>
      </c>
      <c r="EB9" s="52">
        <v>0</v>
      </c>
      <c r="EC9" s="52">
        <v>0</v>
      </c>
      <c r="ED9" s="52">
        <v>0</v>
      </c>
      <c r="EE9" s="52">
        <v>8.3506008200690554E-6</v>
      </c>
      <c r="EF9" s="52">
        <v>0</v>
      </c>
      <c r="EG9" s="52">
        <v>4.6135852508793774E-5</v>
      </c>
      <c r="EH9" s="52">
        <v>3.6612308244172247E-5</v>
      </c>
      <c r="EI9" s="52">
        <v>2.8745871450664686E-6</v>
      </c>
      <c r="EJ9" s="52">
        <v>4.6629335190056731E-5</v>
      </c>
      <c r="EK9" s="52">
        <v>0</v>
      </c>
      <c r="EL9" s="52">
        <v>2.0502077158932259E-6</v>
      </c>
      <c r="EM9" s="52">
        <v>4.8607342410248881E-5</v>
      </c>
      <c r="EN9" s="52">
        <v>2.4743210590941507E-6</v>
      </c>
      <c r="EO9" s="52">
        <v>8.2202890598885614E-6</v>
      </c>
      <c r="EP9" s="52">
        <v>2.9511208809035304E-6</v>
      </c>
      <c r="EQ9" s="52">
        <v>3.4210382260076768E-5</v>
      </c>
      <c r="ER9" s="52">
        <v>1.7113345290625726E-5</v>
      </c>
      <c r="ES9" s="52">
        <v>3.0789564546428356E-5</v>
      </c>
      <c r="ET9" s="52">
        <v>4.5093577621566793E-4</v>
      </c>
      <c r="EU9" s="52">
        <v>3.5603945785214087E-5</v>
      </c>
      <c r="EV9" s="52">
        <v>1.1925153422755662E-5</v>
      </c>
      <c r="EW9" s="52">
        <v>1.8724936892854966E-6</v>
      </c>
      <c r="EX9" s="52">
        <v>3.1170394378061431E-6</v>
      </c>
      <c r="EY9" s="52">
        <v>1.4633809551424456E-5</v>
      </c>
      <c r="EZ9" s="52">
        <v>8.4048047252095065E-6</v>
      </c>
      <c r="FA9" s="52">
        <v>1.0134324749316783E-5</v>
      </c>
      <c r="FB9" s="52">
        <v>1.1961080921930458E-5</v>
      </c>
      <c r="FC9" s="52">
        <v>1.3979963828033624E-5</v>
      </c>
      <c r="FD9" s="52">
        <v>3.3078130396199928E-6</v>
      </c>
      <c r="FE9" s="52">
        <v>1.9013890911327895E-5</v>
      </c>
      <c r="FF9" s="52">
        <v>7.2908091494118326E-5</v>
      </c>
      <c r="FG9" s="52">
        <v>1.0402818635323003E-4</v>
      </c>
      <c r="FH9" s="52">
        <v>4.490800210756593E-5</v>
      </c>
      <c r="FI9" s="52">
        <v>1.5723964531936259E-5</v>
      </c>
      <c r="FJ9" s="52">
        <v>3.4300516942049442E-5</v>
      </c>
      <c r="FK9" s="52">
        <v>3.0493347166942706E-4</v>
      </c>
      <c r="FL9" s="52">
        <v>3.3536935731917371E-5</v>
      </c>
      <c r="FM9" s="52">
        <v>0</v>
      </c>
      <c r="FN9" s="52">
        <v>1.2775990800853784E-5</v>
      </c>
      <c r="FO9" s="52">
        <v>3.3368269254818158E-6</v>
      </c>
      <c r="FP9" s="52">
        <v>2.5843700049561564E-6</v>
      </c>
      <c r="FQ9" s="52">
        <v>9.2702987914909534E-6</v>
      </c>
      <c r="FR9" s="52">
        <v>0</v>
      </c>
      <c r="FS9" s="52">
        <v>1.3670969179123473E-4</v>
      </c>
      <c r="FT9" s="52">
        <v>3.3982943426297053E-5</v>
      </c>
      <c r="FU9" s="52">
        <v>6.9950473804177742E-5</v>
      </c>
      <c r="FV9" s="52">
        <v>2.2861788139915513E-4</v>
      </c>
      <c r="FW9" s="52">
        <v>9.584034448384785E-5</v>
      </c>
      <c r="FX9" s="52">
        <v>8.1784082168856993E-5</v>
      </c>
      <c r="FY9" s="52">
        <v>5.8512928607961517E-4</v>
      </c>
      <c r="FZ9" s="52">
        <v>7.1222659087297614E-5</v>
      </c>
      <c r="GA9" s="52">
        <v>6.1916643095376994E-4</v>
      </c>
      <c r="GB9" s="52">
        <v>5.1659928680471616E-5</v>
      </c>
      <c r="GC9" s="52">
        <v>1.0646194274640507E-4</v>
      </c>
      <c r="GD9" s="52">
        <v>3.2616307953983617E-5</v>
      </c>
      <c r="GE9" s="52">
        <v>2.8492708621955795E-4</v>
      </c>
      <c r="GF9" s="52">
        <v>1.0388227616605429E-4</v>
      </c>
      <c r="GG9" s="52">
        <v>2.2143931599588182E-6</v>
      </c>
      <c r="GH9" s="52">
        <v>2.1817112484273982E-5</v>
      </c>
      <c r="GI9" s="52">
        <v>7.0517613784124096E-6</v>
      </c>
      <c r="GJ9" s="52">
        <v>1.9986262797726361E-5</v>
      </c>
      <c r="GK9" s="52">
        <v>1.5899147004403555E-5</v>
      </c>
      <c r="GL9" s="52">
        <v>0</v>
      </c>
      <c r="GM9" s="52">
        <v>0</v>
      </c>
      <c r="GN9" s="52">
        <v>5.1443007539050696E-6</v>
      </c>
      <c r="GO9" s="52">
        <v>1.0781656501892605E-5</v>
      </c>
      <c r="GP9" s="52">
        <v>7.5828349956328586E-6</v>
      </c>
      <c r="GQ9" s="52">
        <v>8.0673936873694873E-6</v>
      </c>
      <c r="GR9" s="52">
        <v>6.2269382174614461E-5</v>
      </c>
      <c r="GS9" s="52">
        <v>9.5320329352800094E-5</v>
      </c>
      <c r="GT9" s="52">
        <v>7.0387841783929126E-6</v>
      </c>
      <c r="GU9" s="52">
        <v>3.8040106769377541E-5</v>
      </c>
      <c r="GV9" s="52">
        <v>1.669355690215705E-5</v>
      </c>
      <c r="GW9" s="52">
        <v>2.8830339240137512E-6</v>
      </c>
      <c r="GX9" s="52">
        <v>4.6987776748800157E-5</v>
      </c>
      <c r="GY9" s="52">
        <v>2.0254633855995477E-6</v>
      </c>
      <c r="GZ9" s="52">
        <v>1.8350819886000023E-6</v>
      </c>
      <c r="HA9" s="52">
        <v>2.2138055800819712E-5</v>
      </c>
      <c r="HB9" s="52">
        <v>1.9469683619762132E-6</v>
      </c>
      <c r="HC9" s="52">
        <v>1.8362441614364889E-6</v>
      </c>
      <c r="HD9" s="52">
        <v>0</v>
      </c>
      <c r="HE9" s="52">
        <v>5.8740593610555279E-5</v>
      </c>
      <c r="HF9" s="52">
        <v>6.0022733991354133E-6</v>
      </c>
      <c r="HG9" s="52">
        <v>5.0284107542792048E-6</v>
      </c>
      <c r="HH9" s="52">
        <v>1.0297169796730719E-4</v>
      </c>
      <c r="HI9" s="52">
        <v>1.4164390896081861E-6</v>
      </c>
      <c r="HJ9" s="52">
        <v>2.2188196959134076E-5</v>
      </c>
      <c r="HK9" s="52">
        <v>3.3109017468144494E-6</v>
      </c>
      <c r="HL9" s="52">
        <v>1.9154893281324183E-6</v>
      </c>
      <c r="HM9" s="52">
        <v>3.0600016478095464E-5</v>
      </c>
      <c r="HN9" s="52">
        <v>2.2522008698849453E-5</v>
      </c>
      <c r="HO9" s="52">
        <v>6.5101072367168128E-6</v>
      </c>
      <c r="HP9" s="52">
        <v>0</v>
      </c>
      <c r="HQ9" s="52">
        <v>0</v>
      </c>
      <c r="HR9" s="52">
        <v>1.8332525488711324E-6</v>
      </c>
      <c r="HS9" s="52">
        <v>3.4436441600793327E-5</v>
      </c>
      <c r="HT9" s="52">
        <v>0</v>
      </c>
      <c r="HU9" s="52">
        <v>4.1964830815010754E-6</v>
      </c>
      <c r="HV9" s="52">
        <v>4.4880064172024899E-6</v>
      </c>
      <c r="HW9" s="52">
        <v>2.9031958348401588E-6</v>
      </c>
      <c r="HX9" s="52">
        <v>0</v>
      </c>
      <c r="HY9" s="52">
        <v>2.1642820762935366E-5</v>
      </c>
      <c r="HZ9" s="52">
        <v>1.6082598766302419E-5</v>
      </c>
      <c r="IA9" s="52">
        <v>3.3965348571381262E-6</v>
      </c>
      <c r="IB9" s="52">
        <v>1.688171574449003E-5</v>
      </c>
      <c r="IC9" s="52">
        <v>2.0959389386131194E-6</v>
      </c>
      <c r="ID9" s="52">
        <v>1.6097336580160277E-5</v>
      </c>
      <c r="IE9" s="52">
        <v>2.7088633919850581E-5</v>
      </c>
      <c r="IF9" s="52">
        <v>4.8899486185379027E-6</v>
      </c>
      <c r="IG9" s="52">
        <v>1.5429889806726074E-5</v>
      </c>
      <c r="IH9" s="52">
        <v>2.2026049045219389E-5</v>
      </c>
      <c r="II9" s="52">
        <v>2.3292760351384474E-6</v>
      </c>
      <c r="IJ9" s="52">
        <v>6.8001574738443661E-5</v>
      </c>
      <c r="IK9" s="52">
        <v>3.2888700819618694E-5</v>
      </c>
      <c r="IL9" s="52">
        <v>5.2724105830528659E-5</v>
      </c>
      <c r="IM9" s="52">
        <v>3.3350791147650861E-5</v>
      </c>
      <c r="IN9" s="52">
        <v>4.2169687552015114E-5</v>
      </c>
      <c r="IO9" s="52">
        <v>3.7315595428553608E-5</v>
      </c>
      <c r="IP9" s="52">
        <v>4.6306525931503934E-5</v>
      </c>
      <c r="IQ9" s="52">
        <v>1.2869699210475884E-4</v>
      </c>
      <c r="IR9" s="52">
        <v>8.4422760019504931E-6</v>
      </c>
      <c r="IS9" s="52">
        <v>4.3243910186069796E-5</v>
      </c>
      <c r="IT9" s="52">
        <v>0</v>
      </c>
      <c r="IU9" s="52">
        <v>8.1511124956410751E-6</v>
      </c>
      <c r="IV9" s="52">
        <v>1.3801645896147799E-5</v>
      </c>
      <c r="IW9" s="52">
        <v>5.7208615281837569E-6</v>
      </c>
      <c r="IX9" s="52">
        <v>3.0908187245029367E-5</v>
      </c>
      <c r="IY9" s="52">
        <v>0.82967584808065997</v>
      </c>
      <c r="IZ9" s="52">
        <v>3.3597923692330329E-3</v>
      </c>
      <c r="JA9" s="52">
        <v>1.2149081148399887E-2</v>
      </c>
      <c r="JB9" s="52">
        <v>4.9271323929346673E-3</v>
      </c>
      <c r="JC9" s="52">
        <v>4.7719625119616656E-6</v>
      </c>
      <c r="JD9" s="52">
        <v>7.8337464251668259E-6</v>
      </c>
      <c r="JE9" s="52">
        <v>1.0708181870650001E-5</v>
      </c>
      <c r="JF9" s="52">
        <v>2.8557252875099876E-5</v>
      </c>
      <c r="JG9" s="52">
        <v>1.0041175822235934E-5</v>
      </c>
      <c r="JH9" s="52">
        <v>4.0645046146314214E-6</v>
      </c>
      <c r="JI9" s="52">
        <v>7.6493844344366726E-6</v>
      </c>
      <c r="JJ9" s="52">
        <v>4.8313631207148185E-5</v>
      </c>
      <c r="JK9" s="52">
        <v>5.1571694893051547E-6</v>
      </c>
      <c r="JL9" s="52">
        <v>8.6522157268892427E-6</v>
      </c>
      <c r="JM9" s="52">
        <v>4.2236748435286377E-6</v>
      </c>
      <c r="JN9" s="52">
        <v>1.9178053871422217E-4</v>
      </c>
      <c r="JO9" s="52">
        <v>3.2054769284421166E-4</v>
      </c>
      <c r="JP9" s="52">
        <v>3.24363680159378E-2</v>
      </c>
      <c r="JQ9" s="52">
        <v>5.2703123259425762E-4</v>
      </c>
      <c r="JR9" s="52">
        <v>2.5807268918740526E-2</v>
      </c>
      <c r="JS9" s="52">
        <v>1.0084907576702949E-4</v>
      </c>
      <c r="JT9" s="52">
        <v>3.8202406101330662E-5</v>
      </c>
      <c r="JU9" s="52">
        <v>2.0585682680630112E-5</v>
      </c>
      <c r="JV9" s="52">
        <v>4.075355581262287E-5</v>
      </c>
      <c r="JW9" s="52">
        <v>4.159552892474179E-6</v>
      </c>
      <c r="JX9" s="52">
        <v>5.5119555875294083E-5</v>
      </c>
      <c r="JY9" s="52">
        <v>2.9150954215585675E-6</v>
      </c>
      <c r="JZ9" s="52">
        <v>4.5372420859940673E-6</v>
      </c>
      <c r="KA9" s="52">
        <v>2.9121260516204908E-6</v>
      </c>
      <c r="KB9" s="52">
        <v>2.0639818178651057E-5</v>
      </c>
      <c r="KC9" s="52">
        <v>3.2948417058131853E-6</v>
      </c>
      <c r="KD9" s="52">
        <v>3.5134718917996123E-6</v>
      </c>
      <c r="KE9" s="52">
        <v>1.2849280811318409E-5</v>
      </c>
      <c r="KF9" s="52">
        <v>2.5760447227672414E-6</v>
      </c>
      <c r="KG9" s="52">
        <v>1.8905128751583375E-6</v>
      </c>
      <c r="KH9" s="52">
        <v>1.3943105649932847E-5</v>
      </c>
      <c r="KI9" s="52">
        <v>4.0239516402796798E-5</v>
      </c>
      <c r="KJ9" s="52">
        <v>3.5087794029091143E-6</v>
      </c>
      <c r="KK9" s="52">
        <v>1.1118524416537689E-5</v>
      </c>
      <c r="KL9" s="52">
        <v>4.3410304337568309E-6</v>
      </c>
      <c r="KM9" s="52">
        <v>1.4540471747971675E-6</v>
      </c>
      <c r="KN9" s="52">
        <v>5.5531645591543245E-5</v>
      </c>
      <c r="KO9" s="52">
        <v>4.479629649187222E-6</v>
      </c>
      <c r="KP9" s="52">
        <v>2.2867971682523254E-6</v>
      </c>
      <c r="KQ9" s="52">
        <v>0</v>
      </c>
      <c r="KR9" s="52">
        <v>1.9383210361519186E-5</v>
      </c>
      <c r="KS9" s="52">
        <v>4.5272164297283846E-6</v>
      </c>
      <c r="KT9" s="52">
        <v>4.0371503792219385E-6</v>
      </c>
      <c r="KU9" s="52">
        <v>4.1655779607175225E-6</v>
      </c>
      <c r="KV9" s="52">
        <v>8.9918333530408297E-6</v>
      </c>
      <c r="KW9" s="52">
        <v>5.1000853932797821E-6</v>
      </c>
      <c r="KX9" s="52">
        <v>2.4051663139689116E-6</v>
      </c>
      <c r="KY9" s="52">
        <v>1.7392843751651513E-5</v>
      </c>
      <c r="KZ9" s="52">
        <v>3.7115812187988622E-6</v>
      </c>
    </row>
    <row r="10" spans="1:312" x14ac:dyDescent="0.2">
      <c r="A10" s="89">
        <v>1.1586590000000001</v>
      </c>
      <c r="B10" s="41" t="s">
        <v>928</v>
      </c>
      <c r="C10" s="51" t="s">
        <v>79</v>
      </c>
      <c r="D10" s="52">
        <v>1.1520661956173295E-4</v>
      </c>
      <c r="E10" s="52">
        <v>1.8585503722980796E-4</v>
      </c>
      <c r="F10" s="52">
        <v>1.311122848478509E-5</v>
      </c>
      <c r="G10" s="52">
        <v>3.5360397814175272E-5</v>
      </c>
      <c r="H10" s="52">
        <v>1.9979483714568572E-5</v>
      </c>
      <c r="I10" s="52">
        <v>3.3954885636225706E-5</v>
      </c>
      <c r="J10" s="52">
        <v>4.4969524619066141E-5</v>
      </c>
      <c r="K10" s="52">
        <v>1.5556641191709795E-4</v>
      </c>
      <c r="L10" s="52">
        <v>2.1315193215560513E-5</v>
      </c>
      <c r="M10" s="52">
        <v>9.8025950243047386E-5</v>
      </c>
      <c r="N10" s="52">
        <v>3.0549839888508732E-5</v>
      </c>
      <c r="O10" s="52">
        <v>5.9990471234824314E-5</v>
      </c>
      <c r="P10" s="52">
        <v>6.1791975735242066E-5</v>
      </c>
      <c r="Q10" s="52">
        <v>7.8774930121255354E-5</v>
      </c>
      <c r="R10" s="52">
        <v>1.5914091222300706E-4</v>
      </c>
      <c r="S10" s="52">
        <v>3.0268366907261739E-4</v>
      </c>
      <c r="T10" s="52">
        <v>2.0449127203618072E-4</v>
      </c>
      <c r="U10" s="52">
        <v>2.2369032942620276E-4</v>
      </c>
      <c r="V10" s="52">
        <v>9.3359042829632119E-5</v>
      </c>
      <c r="W10" s="52">
        <v>1.5270920635952753E-4</v>
      </c>
      <c r="X10" s="52">
        <v>9.6829836834099592E-5</v>
      </c>
      <c r="Y10" s="52">
        <v>3.1224876547173536E-4</v>
      </c>
      <c r="Z10" s="52">
        <v>1.7613691649924344E-4</v>
      </c>
      <c r="AA10" s="52">
        <v>5.459573230992528E-5</v>
      </c>
      <c r="AB10" s="52">
        <v>7.5094852906171155E-5</v>
      </c>
      <c r="AC10" s="52">
        <v>9.9160604461107787E-5</v>
      </c>
      <c r="AD10" s="52">
        <v>7.0221993673385942E-5</v>
      </c>
      <c r="AE10" s="52">
        <v>2.4363820898812971E-4</v>
      </c>
      <c r="AF10" s="52">
        <v>3.2866487050167199E-4</v>
      </c>
      <c r="AG10" s="52">
        <v>9.4780975507114014E-4</v>
      </c>
      <c r="AH10" s="52">
        <v>8.5984612200120762E-3</v>
      </c>
      <c r="AI10" s="52">
        <v>1.6980667110595014E-2</v>
      </c>
      <c r="AJ10" s="52">
        <v>1.1881617202518431E-3</v>
      </c>
      <c r="AK10" s="52">
        <v>2.446534235801865E-4</v>
      </c>
      <c r="AL10" s="52">
        <v>1.6855989797899223E-4</v>
      </c>
      <c r="AM10" s="52">
        <v>4.6253295248888863E-4</v>
      </c>
      <c r="AN10" s="52">
        <v>9.5509513702526938E-4</v>
      </c>
      <c r="AO10" s="52">
        <v>8.7777591390273693E-4</v>
      </c>
      <c r="AP10" s="52">
        <v>8.4656810474961492E-4</v>
      </c>
      <c r="AQ10" s="52">
        <v>5.2665479679412785E-4</v>
      </c>
      <c r="AR10" s="52">
        <v>5.8815119994690579E-4</v>
      </c>
      <c r="AS10" s="52">
        <v>5.7241863058211863E-4</v>
      </c>
      <c r="AT10" s="52">
        <v>1.7332904275874187E-4</v>
      </c>
      <c r="AU10" s="52">
        <v>1.7525956415822034E-4</v>
      </c>
      <c r="AV10" s="52">
        <v>5.1052280904121502E-5</v>
      </c>
      <c r="AW10" s="52">
        <v>9.3158808313485893E-5</v>
      </c>
      <c r="AX10" s="52">
        <v>3.0667568197238205E-5</v>
      </c>
      <c r="AY10" s="52">
        <v>2.3816294175636003E-4</v>
      </c>
      <c r="AZ10" s="52">
        <v>2.0585398140115818E-4</v>
      </c>
      <c r="BA10" s="52">
        <v>1.722279325127228E-3</v>
      </c>
      <c r="BB10" s="52">
        <v>1.8757236828037015E-4</v>
      </c>
      <c r="BC10" s="52">
        <v>8.0598850860965634E-4</v>
      </c>
      <c r="BD10" s="52">
        <v>1.3944160327363968E-3</v>
      </c>
      <c r="BE10" s="52">
        <v>2.1454603171179586E-5</v>
      </c>
      <c r="BF10" s="52">
        <v>2.4170487969779784E-4</v>
      </c>
      <c r="BG10" s="52">
        <v>1.5836765236222194E-4</v>
      </c>
      <c r="BH10" s="52">
        <v>5.704012818021503E-4</v>
      </c>
      <c r="BI10" s="52">
        <v>2.1554584535168542E-4</v>
      </c>
      <c r="BJ10" s="52">
        <v>2.1399090478598672E-4</v>
      </c>
      <c r="BK10" s="52">
        <v>1.1691561548419997E-3</v>
      </c>
      <c r="BL10" s="52">
        <v>2.5759860173262195E-4</v>
      </c>
      <c r="BM10" s="52">
        <v>3.4106505174025606E-4</v>
      </c>
      <c r="BN10" s="52">
        <v>5.3569842608117786E-4</v>
      </c>
      <c r="BO10" s="52">
        <v>5.4212317163861059E-4</v>
      </c>
      <c r="BP10" s="52">
        <v>8.1355790250909154E-5</v>
      </c>
      <c r="BQ10" s="52">
        <v>6.147571684601918E-5</v>
      </c>
      <c r="BR10" s="52">
        <v>2.7197780099123364E-5</v>
      </c>
      <c r="BS10" s="52">
        <v>1.6060069299734363E-5</v>
      </c>
      <c r="BT10" s="52">
        <v>5.7118315891761517E-5</v>
      </c>
      <c r="BU10" s="52">
        <v>1.7333040870884573E-5</v>
      </c>
      <c r="BV10" s="52">
        <v>7.5194594749487058E-5</v>
      </c>
      <c r="BW10" s="52">
        <v>7.4610021990918071E-5</v>
      </c>
      <c r="BX10" s="52">
        <v>4.0701479159924712E-5</v>
      </c>
      <c r="BY10" s="52">
        <v>7.9212186716646091E-5</v>
      </c>
      <c r="BZ10" s="52">
        <v>3.3691436370619577E-5</v>
      </c>
      <c r="CA10" s="52">
        <v>1.7849892870763607E-5</v>
      </c>
      <c r="CB10" s="52">
        <v>2.9573718499775894E-5</v>
      </c>
      <c r="CC10" s="52">
        <v>5.2919849466185991E-5</v>
      </c>
      <c r="CD10" s="52">
        <v>1.5409119624382401E-4</v>
      </c>
      <c r="CE10" s="52">
        <v>1.7285131346452426E-4</v>
      </c>
      <c r="CF10" s="52">
        <v>5.465087404503695E-5</v>
      </c>
      <c r="CG10" s="52">
        <v>3.071141163181702E-4</v>
      </c>
      <c r="CH10" s="52">
        <v>4.2404535077981102E-4</v>
      </c>
      <c r="CI10" s="52">
        <v>1.8050176672345427E-4</v>
      </c>
      <c r="CJ10" s="52">
        <v>1.2716019191264282E-5</v>
      </c>
      <c r="CK10" s="52">
        <v>5.1379363083336065E-5</v>
      </c>
      <c r="CL10" s="52">
        <v>4.2481550163174487E-4</v>
      </c>
      <c r="CM10" s="52">
        <v>6.0443724706886665E-4</v>
      </c>
      <c r="CN10" s="52">
        <v>1.0784816762122874E-3</v>
      </c>
      <c r="CO10" s="52">
        <v>3.9239007424585122E-4</v>
      </c>
      <c r="CP10" s="52">
        <v>4.4464121520719079E-4</v>
      </c>
      <c r="CQ10" s="52">
        <v>9.5257452934365133E-3</v>
      </c>
      <c r="CR10" s="52">
        <v>5.7788569777320036E-3</v>
      </c>
      <c r="CS10" s="52">
        <v>1.9779133131837691E-2</v>
      </c>
      <c r="CT10" s="52">
        <v>1.0659095181289541E-2</v>
      </c>
      <c r="CU10" s="52">
        <v>7.6657683693451134E-3</v>
      </c>
      <c r="CV10" s="52">
        <v>3.3944608456391518E-3</v>
      </c>
      <c r="CW10" s="52">
        <v>0.21117150718550173</v>
      </c>
      <c r="CX10" s="52">
        <v>1.0407520269235544E-2</v>
      </c>
      <c r="CY10" s="52">
        <v>1.0374021603593629E-2</v>
      </c>
      <c r="CZ10" s="52">
        <v>9.9233679189584343E-3</v>
      </c>
      <c r="DA10" s="52">
        <v>4.4147522551967067E-3</v>
      </c>
      <c r="DB10" s="52">
        <v>5.1681267200696327E-3</v>
      </c>
      <c r="DC10" s="52">
        <v>7.9643321681988728E-5</v>
      </c>
      <c r="DD10" s="52">
        <v>3.2484328770575831E-4</v>
      </c>
      <c r="DE10" s="52">
        <v>8.2781665226139276E-5</v>
      </c>
      <c r="DF10" s="52">
        <v>1.5306721027537283E-4</v>
      </c>
      <c r="DG10" s="52">
        <v>6.4992863807642078E-5</v>
      </c>
      <c r="DH10" s="52">
        <v>1.9298281759451446E-4</v>
      </c>
      <c r="DI10" s="52">
        <v>2.1853872982976902E-4</v>
      </c>
      <c r="DJ10" s="52">
        <v>4.6293633636601382E-4</v>
      </c>
      <c r="DK10" s="52">
        <v>1.3292041275416006E-4</v>
      </c>
      <c r="DL10" s="52">
        <v>1.3236507583797976E-4</v>
      </c>
      <c r="DM10" s="52">
        <v>4.1650072448788392E-5</v>
      </c>
      <c r="DN10" s="52">
        <v>5.6416734673083249E-4</v>
      </c>
      <c r="DO10" s="52">
        <v>7.8561479409639993E-5</v>
      </c>
      <c r="DP10" s="52">
        <v>9.9691392648525257E-5</v>
      </c>
      <c r="DQ10" s="52">
        <v>3.9955541637702542E-4</v>
      </c>
      <c r="DR10" s="52">
        <v>2.0586850194263847E-4</v>
      </c>
      <c r="DS10" s="52">
        <v>2.7968260994568707E-4</v>
      </c>
      <c r="DT10" s="52">
        <v>8.4746403760812151E-3</v>
      </c>
      <c r="DU10" s="52">
        <v>8.2840861771632177E-4</v>
      </c>
      <c r="DV10" s="52">
        <v>3.5797799290269924E-3</v>
      </c>
      <c r="DW10" s="52">
        <v>1.3459948951795885E-3</v>
      </c>
      <c r="DX10" s="52">
        <v>9.8977180248103363E-4</v>
      </c>
      <c r="DY10" s="52">
        <v>2.0616231248850778E-3</v>
      </c>
      <c r="DZ10" s="52">
        <v>8.822255577416564E-4</v>
      </c>
      <c r="EA10" s="52">
        <v>1.0981935678679197E-3</v>
      </c>
      <c r="EB10" s="52">
        <v>2.6977369210688337E-3</v>
      </c>
      <c r="EC10" s="52">
        <v>1.1762706381092212E-3</v>
      </c>
      <c r="ED10" s="52">
        <v>1.6101834539028264E-3</v>
      </c>
      <c r="EE10" s="52">
        <v>1.1053356803949383E-3</v>
      </c>
      <c r="EF10" s="52">
        <v>9.2873696610672445E-4</v>
      </c>
      <c r="EG10" s="52">
        <v>1.2359509566197688E-3</v>
      </c>
      <c r="EH10" s="52">
        <v>1.2374641917473766E-3</v>
      </c>
      <c r="EI10" s="52">
        <v>1.0209269536417982E-3</v>
      </c>
      <c r="EJ10" s="52">
        <v>1.2906321131543597E-3</v>
      </c>
      <c r="EK10" s="52">
        <v>1.8288575401585511E-3</v>
      </c>
      <c r="EL10" s="52">
        <v>1.8059276476165862E-5</v>
      </c>
      <c r="EM10" s="52">
        <v>1.46627412046511E-5</v>
      </c>
      <c r="EN10" s="52">
        <v>3.3412108485923849E-5</v>
      </c>
      <c r="EO10" s="52">
        <v>9.5009440221738008E-5</v>
      </c>
      <c r="EP10" s="52">
        <v>1.7556029751077172E-4</v>
      </c>
      <c r="EQ10" s="52">
        <v>5.4156940217522763E-5</v>
      </c>
      <c r="ER10" s="52">
        <v>7.3809785149135605E-5</v>
      </c>
      <c r="ES10" s="52">
        <v>2.2938091602909201E-5</v>
      </c>
      <c r="ET10" s="52">
        <v>7.2804286572858515E-6</v>
      </c>
      <c r="EU10" s="52">
        <v>2.005637120651798E-5</v>
      </c>
      <c r="EV10" s="52">
        <v>6.5473329655088954E-5</v>
      </c>
      <c r="EW10" s="52">
        <v>3.2489625602172193E-6</v>
      </c>
      <c r="EX10" s="52">
        <v>3.6632779023925593E-5</v>
      </c>
      <c r="EY10" s="52">
        <v>1.4902956540282348E-4</v>
      </c>
      <c r="EZ10" s="52">
        <v>5.7129645269163797E-4</v>
      </c>
      <c r="FA10" s="52">
        <v>1.7638989648096563E-4</v>
      </c>
      <c r="FB10" s="52">
        <v>4.845345280874607E-5</v>
      </c>
      <c r="FC10" s="52">
        <v>1.0560071850266721E-4</v>
      </c>
      <c r="FD10" s="52">
        <v>2.3957011886949905E-4</v>
      </c>
      <c r="FE10" s="52">
        <v>4.3702537253880133E-5</v>
      </c>
      <c r="FF10" s="52">
        <v>1.5322002793841458E-4</v>
      </c>
      <c r="FG10" s="52">
        <v>2.8668667306829226E-4</v>
      </c>
      <c r="FH10" s="52">
        <v>1.8376787600547491E-4</v>
      </c>
      <c r="FI10" s="52">
        <v>1.2622768569722583E-4</v>
      </c>
      <c r="FJ10" s="52">
        <v>2.2044753488182443E-4</v>
      </c>
      <c r="FK10" s="52">
        <v>4.6398032353489075E-5</v>
      </c>
      <c r="FL10" s="52">
        <v>2.205624311857658E-4</v>
      </c>
      <c r="FM10" s="52">
        <v>2.4604390434624447E-4</v>
      </c>
      <c r="FN10" s="52">
        <v>3.8049492176030284E-4</v>
      </c>
      <c r="FO10" s="52">
        <v>3.68254407579403E-4</v>
      </c>
      <c r="FP10" s="52">
        <v>2.2906801903152649E-4</v>
      </c>
      <c r="FQ10" s="52">
        <v>6.190833952681177E-4</v>
      </c>
      <c r="FR10" s="52">
        <v>8.581568918137356E-4</v>
      </c>
      <c r="FS10" s="52">
        <v>1.4034267595605457E-5</v>
      </c>
      <c r="FT10" s="52">
        <v>1.2948062414945764E-4</v>
      </c>
      <c r="FU10" s="52">
        <v>4.7188211517629091E-5</v>
      </c>
      <c r="FV10" s="52">
        <v>5.988671612254206E-5</v>
      </c>
      <c r="FW10" s="52">
        <v>2.5330953454145666E-5</v>
      </c>
      <c r="FX10" s="52">
        <v>1.4972101574991453E-5</v>
      </c>
      <c r="FY10" s="52">
        <v>1.629050968448017E-5</v>
      </c>
      <c r="FZ10" s="52">
        <v>1.2683665073861007E-4</v>
      </c>
      <c r="GA10" s="52">
        <v>1.7460754724428146E-4</v>
      </c>
      <c r="GB10" s="52">
        <v>8.1016794228963777E-5</v>
      </c>
      <c r="GC10" s="52">
        <v>5.718941265253068E-5</v>
      </c>
      <c r="GD10" s="52">
        <v>6.9402476644641139E-5</v>
      </c>
      <c r="GE10" s="52">
        <v>4.8995398423998059E-5</v>
      </c>
      <c r="GF10" s="52">
        <v>1.3201402547825838E-4</v>
      </c>
      <c r="GG10" s="52">
        <v>7.7137203284215943E-4</v>
      </c>
      <c r="GH10" s="52">
        <v>6.1711095243416889E-4</v>
      </c>
      <c r="GI10" s="52">
        <v>3.115692251643225E-4</v>
      </c>
      <c r="GJ10" s="52">
        <v>6.8912365854576635E-5</v>
      </c>
      <c r="GK10" s="52">
        <v>1.5062851871971929E-4</v>
      </c>
      <c r="GL10" s="52">
        <v>2.9151669924680609E-4</v>
      </c>
      <c r="GM10" s="52">
        <v>2.7188181882290983E-4</v>
      </c>
      <c r="GN10" s="52">
        <v>6.617899918169855E-5</v>
      </c>
      <c r="GO10" s="52">
        <v>2.4739097963501103E-5</v>
      </c>
      <c r="GP10" s="52">
        <v>1.1073999001818933E-4</v>
      </c>
      <c r="GQ10" s="52">
        <v>3.8698522910399091E-5</v>
      </c>
      <c r="GR10" s="52">
        <v>5.1131018936352563E-5</v>
      </c>
      <c r="GS10" s="52">
        <v>2.9912483132290533E-5</v>
      </c>
      <c r="GT10" s="52">
        <v>6.4200058151694372E-5</v>
      </c>
      <c r="GU10" s="52">
        <v>1.6993506051820413E-4</v>
      </c>
      <c r="GV10" s="52">
        <v>5.8948136660168938E-5</v>
      </c>
      <c r="GW10" s="52">
        <v>1.6368800064647554E-3</v>
      </c>
      <c r="GX10" s="52">
        <v>1.1142282117910928E-3</v>
      </c>
      <c r="GY10" s="52">
        <v>6.3319433031093942E-4</v>
      </c>
      <c r="GZ10" s="52">
        <v>6.5845604999460934E-4</v>
      </c>
      <c r="HA10" s="52">
        <v>4.4378544532162569E-4</v>
      </c>
      <c r="HB10" s="52">
        <v>8.2980896250326613E-4</v>
      </c>
      <c r="HC10" s="52">
        <v>1.3650050112142549E-3</v>
      </c>
      <c r="HD10" s="52">
        <v>9.782389465321133E-4</v>
      </c>
      <c r="HE10" s="52">
        <v>6.6923964543947343E-4</v>
      </c>
      <c r="HF10" s="52">
        <v>4.1898610481325198E-4</v>
      </c>
      <c r="HG10" s="52">
        <v>2.6759551843747755E-4</v>
      </c>
      <c r="HH10" s="52">
        <v>1.5135742961046499E-3</v>
      </c>
      <c r="HI10" s="52">
        <v>9.8128087341210518E-4</v>
      </c>
      <c r="HJ10" s="52">
        <v>5.7137254023531558E-4</v>
      </c>
      <c r="HK10" s="52">
        <v>1.6026173348942282E-5</v>
      </c>
      <c r="HL10" s="52">
        <v>7.5796320265120664E-4</v>
      </c>
      <c r="HM10" s="52">
        <v>2.6106560947065759E-4</v>
      </c>
      <c r="HN10" s="52">
        <v>4.2420482582737894E-4</v>
      </c>
      <c r="HO10" s="52">
        <v>6.5639268831888756E-5</v>
      </c>
      <c r="HP10" s="52">
        <v>1.3023144546309127E-4</v>
      </c>
      <c r="HQ10" s="52">
        <v>2.5552686107889407E-4</v>
      </c>
      <c r="HR10" s="52">
        <v>3.8669927169166825E-4</v>
      </c>
      <c r="HS10" s="52">
        <v>8.1025028892944351E-4</v>
      </c>
      <c r="HT10" s="52">
        <v>5.3414736055986452E-4</v>
      </c>
      <c r="HU10" s="52">
        <v>4.5052315250033607E-4</v>
      </c>
      <c r="HV10" s="52">
        <v>4.7876810820053189E-4</v>
      </c>
      <c r="HW10" s="52">
        <v>7.8741465754521116E-5</v>
      </c>
      <c r="HX10" s="52">
        <v>7.195204644854994E-5</v>
      </c>
      <c r="HY10" s="52">
        <v>1.8622093995071271E-5</v>
      </c>
      <c r="HZ10" s="52">
        <v>1.2219768969162493E-4</v>
      </c>
      <c r="IA10" s="52">
        <v>1.3736695051652599E-4</v>
      </c>
      <c r="IB10" s="52">
        <v>2.4628532836323358E-5</v>
      </c>
      <c r="IC10" s="52">
        <v>2.2925558488332311E-3</v>
      </c>
      <c r="ID10" s="52">
        <v>2.8768832773698959E-3</v>
      </c>
      <c r="IE10" s="52">
        <v>4.7307504471131578E-3</v>
      </c>
      <c r="IF10" s="52">
        <v>1.512391251304937E-3</v>
      </c>
      <c r="IG10" s="52">
        <v>5.5821160040947536E-4</v>
      </c>
      <c r="IH10" s="52">
        <v>5.2134275874655554E-4</v>
      </c>
      <c r="II10" s="52">
        <v>3.0826729348442912E-4</v>
      </c>
      <c r="IJ10" s="52">
        <v>8.8170934654558194E-5</v>
      </c>
      <c r="IK10" s="52">
        <v>8.4886898341879889E-5</v>
      </c>
      <c r="IL10" s="52">
        <v>3.1711789262017055E-4</v>
      </c>
      <c r="IM10" s="52">
        <v>2.014569767657076E-4</v>
      </c>
      <c r="IN10" s="52">
        <v>6.4939538445224723E-5</v>
      </c>
      <c r="IO10" s="52">
        <v>1.6052149334471133E-4</v>
      </c>
      <c r="IP10" s="52">
        <v>5.8920773942119869E-5</v>
      </c>
      <c r="IQ10" s="52">
        <v>1.3513746011643488E-5</v>
      </c>
      <c r="IR10" s="52">
        <v>1.0460963203380744E-4</v>
      </c>
      <c r="IS10" s="52">
        <v>5.0080876349640934E-5</v>
      </c>
      <c r="IT10" s="52">
        <v>1.9761435122339475E-5</v>
      </c>
      <c r="IU10" s="52">
        <v>1.2464969633514087E-4</v>
      </c>
      <c r="IV10" s="52">
        <v>4.412604371770167E-6</v>
      </c>
      <c r="IW10" s="52">
        <v>2.5017100761941093E-5</v>
      </c>
      <c r="IX10" s="52">
        <v>5.9675501095780674E-5</v>
      </c>
      <c r="IY10" s="52">
        <v>6.8830356702435604E-5</v>
      </c>
      <c r="IZ10" s="52">
        <v>1.0574984772701485E-4</v>
      </c>
      <c r="JA10" s="52">
        <v>5.6105809673407414E-5</v>
      </c>
      <c r="JB10" s="52">
        <v>1.9234948663360269E-4</v>
      </c>
      <c r="JC10" s="52">
        <v>1.7745111642284225E-4</v>
      </c>
      <c r="JD10" s="52">
        <v>2.4794661582459484E-5</v>
      </c>
      <c r="JE10" s="52">
        <v>1.7334656769428708E-5</v>
      </c>
      <c r="JF10" s="52">
        <v>9.7167157756903908E-5</v>
      </c>
      <c r="JG10" s="52">
        <v>2.259516471087436E-4</v>
      </c>
      <c r="JH10" s="52">
        <v>1.7385643309485616E-4</v>
      </c>
      <c r="JI10" s="52">
        <v>5.6247770688136944E-5</v>
      </c>
      <c r="JJ10" s="52">
        <v>1.45627611301431E-4</v>
      </c>
      <c r="JK10" s="52">
        <v>1.0712602067444084E-4</v>
      </c>
      <c r="JL10" s="52">
        <v>1.810877389661936E-4</v>
      </c>
      <c r="JM10" s="52">
        <v>1.5127261844848227E-4</v>
      </c>
      <c r="JN10" s="52">
        <v>1.021822514596236E-4</v>
      </c>
      <c r="JO10" s="52">
        <v>6.8070587092719929E-5</v>
      </c>
      <c r="JP10" s="52">
        <v>1.0330797888533243E-4</v>
      </c>
      <c r="JQ10" s="52">
        <v>1.2127496211736144E-4</v>
      </c>
      <c r="JR10" s="52">
        <v>3.9462506846156709E-5</v>
      </c>
      <c r="JS10" s="52">
        <v>3.4892585449820381E-5</v>
      </c>
      <c r="JT10" s="52">
        <v>0.30905529784736213</v>
      </c>
      <c r="JU10" s="52">
        <v>0.12395741979258901</v>
      </c>
      <c r="JV10" s="52">
        <v>6.8465841719988329E-3</v>
      </c>
      <c r="JW10" s="52">
        <v>3.4488866878436947E-3</v>
      </c>
      <c r="JX10" s="52">
        <v>6.887633792059809E-3</v>
      </c>
      <c r="JY10" s="52">
        <v>2.5788778343149299E-3</v>
      </c>
      <c r="JZ10" s="52">
        <v>1.5392436625365997E-2</v>
      </c>
      <c r="KA10" s="52">
        <v>1.8662001293857204E-3</v>
      </c>
      <c r="KB10" s="52">
        <v>1.5925193255522118E-3</v>
      </c>
      <c r="KC10" s="52">
        <v>2.3072523881359591E-2</v>
      </c>
      <c r="KD10" s="52">
        <v>5.4357457404212361E-3</v>
      </c>
      <c r="KE10" s="52">
        <v>0.12936989668388915</v>
      </c>
      <c r="KF10" s="52">
        <v>1.1955580156826158E-2</v>
      </c>
      <c r="KG10" s="52">
        <v>2.4101890275300707E-2</v>
      </c>
      <c r="KH10" s="52">
        <v>1.8773013314046141E-3</v>
      </c>
      <c r="KI10" s="52">
        <v>4.3916887523729867E-2</v>
      </c>
      <c r="KJ10" s="52">
        <v>1.502532658104251E-3</v>
      </c>
      <c r="KK10" s="52">
        <v>1.2345003038346479E-3</v>
      </c>
      <c r="KL10" s="52">
        <v>3.7836169052870468E-2</v>
      </c>
      <c r="KM10" s="52">
        <v>4.1528102931772636E-3</v>
      </c>
      <c r="KN10" s="52">
        <v>1.4388373534666322E-3</v>
      </c>
      <c r="KO10" s="52">
        <v>3.6058919712619662E-3</v>
      </c>
      <c r="KP10" s="52">
        <v>4.8013614086550253E-3</v>
      </c>
      <c r="KQ10" s="52">
        <v>1.699067017532582E-3</v>
      </c>
      <c r="KR10" s="52">
        <v>0.7811242591051496</v>
      </c>
      <c r="KS10" s="52">
        <v>0.29656163083425369</v>
      </c>
      <c r="KT10" s="52">
        <v>1.5809670496792607E-3</v>
      </c>
      <c r="KU10" s="52">
        <v>5.1351458161452701E-3</v>
      </c>
      <c r="KV10" s="52">
        <v>1.1140628678488504E-3</v>
      </c>
      <c r="KW10" s="52">
        <v>0.79538743856957772</v>
      </c>
      <c r="KX10" s="52">
        <v>0.70651515569883827</v>
      </c>
      <c r="KY10" s="52">
        <v>2.4233532785587759E-3</v>
      </c>
      <c r="KZ10" s="52">
        <v>7.4353501120963334E-3</v>
      </c>
    </row>
    <row r="11" spans="1:312" x14ac:dyDescent="0.2">
      <c r="A11" s="89">
        <v>1.066522</v>
      </c>
      <c r="B11" s="41" t="s">
        <v>927</v>
      </c>
      <c r="C11" s="51" t="s">
        <v>119</v>
      </c>
      <c r="D11" s="52">
        <v>7.7389488209751367E-6</v>
      </c>
      <c r="E11" s="52">
        <v>1.8024583574891585E-5</v>
      </c>
      <c r="F11" s="52">
        <v>2.2595336096771968E-5</v>
      </c>
      <c r="G11" s="52">
        <v>3.3773148036980369E-5</v>
      </c>
      <c r="H11" s="52">
        <v>8.369346964845378E-5</v>
      </c>
      <c r="I11" s="52">
        <v>3.7954806719027158E-6</v>
      </c>
      <c r="J11" s="52">
        <v>9.0016217019546377E-5</v>
      </c>
      <c r="K11" s="52">
        <v>5.1302010188306766E-5</v>
      </c>
      <c r="L11" s="52">
        <v>4.9120565361468311E-5</v>
      </c>
      <c r="M11" s="52">
        <v>5.9324292205502609E-5</v>
      </c>
      <c r="N11" s="52">
        <v>3.2832614687006163E-5</v>
      </c>
      <c r="O11" s="52">
        <v>1.2604470518940921E-4</v>
      </c>
      <c r="P11" s="52">
        <v>1.3610791206518499E-4</v>
      </c>
      <c r="Q11" s="52">
        <v>1.5203479973529193E-4</v>
      </c>
      <c r="R11" s="52">
        <v>1.3300554227674202E-4</v>
      </c>
      <c r="S11" s="52">
        <v>4.2778401275300873E-4</v>
      </c>
      <c r="T11" s="52">
        <v>3.5603284152989405E-4</v>
      </c>
      <c r="U11" s="52">
        <v>3.5586121134897702E-4</v>
      </c>
      <c r="V11" s="52">
        <v>8.431639470489378E-5</v>
      </c>
      <c r="W11" s="52">
        <v>8.6298303277030069E-5</v>
      </c>
      <c r="X11" s="52">
        <v>8.1653502873504867E-5</v>
      </c>
      <c r="Y11" s="52">
        <v>1.168327974433317E-4</v>
      </c>
      <c r="Z11" s="52">
        <v>4.0511717687672189E-5</v>
      </c>
      <c r="AA11" s="52">
        <v>1.1343550485158599E-5</v>
      </c>
      <c r="AB11" s="52">
        <v>3.2125199467404306E-5</v>
      </c>
      <c r="AC11" s="52">
        <v>7.8682780052241784E-5</v>
      </c>
      <c r="AD11" s="52">
        <v>2.2915783300011157E-5</v>
      </c>
      <c r="AE11" s="52">
        <v>1.5897930154659372E-4</v>
      </c>
      <c r="AF11" s="52">
        <v>1.347615543043147E-3</v>
      </c>
      <c r="AG11" s="52">
        <v>0.86240699076555261</v>
      </c>
      <c r="AH11" s="52">
        <v>2.3624692455646821E-4</v>
      </c>
      <c r="AI11" s="52">
        <v>1.9829609492894989E-4</v>
      </c>
      <c r="AJ11" s="52">
        <v>1.3071017320357884E-4</v>
      </c>
      <c r="AK11" s="52">
        <v>2.2870352845995163E-4</v>
      </c>
      <c r="AL11" s="52">
        <v>5.3971011640173609E-5</v>
      </c>
      <c r="AM11" s="52">
        <v>5.212423867354683E-4</v>
      </c>
      <c r="AN11" s="52">
        <v>5.2280244761523356E-4</v>
      </c>
      <c r="AO11" s="52">
        <v>2.2967453867499019E-4</v>
      </c>
      <c r="AP11" s="52">
        <v>8.1232801278596613E-5</v>
      </c>
      <c r="AQ11" s="52">
        <v>2.4701791437158682E-2</v>
      </c>
      <c r="AR11" s="52">
        <v>8.9542910018926592E-5</v>
      </c>
      <c r="AS11" s="52">
        <v>1.5178640620843858E-4</v>
      </c>
      <c r="AT11" s="52">
        <v>1.4030080487644186E-4</v>
      </c>
      <c r="AU11" s="52">
        <v>7.2378228525895341E-5</v>
      </c>
      <c r="AV11" s="52">
        <v>4.2139311653299655E-5</v>
      </c>
      <c r="AW11" s="52">
        <v>1.1560766900639487E-4</v>
      </c>
      <c r="AX11" s="52">
        <v>4.2594916936000448E-5</v>
      </c>
      <c r="AY11" s="52">
        <v>7.358515145508855E-5</v>
      </c>
      <c r="AZ11" s="52">
        <v>8.0595674403068733E-5</v>
      </c>
      <c r="BA11" s="52">
        <v>0</v>
      </c>
      <c r="BB11" s="52">
        <v>1.9889731938407376E-4</v>
      </c>
      <c r="BC11" s="52">
        <v>0.86272051523356386</v>
      </c>
      <c r="BD11" s="52">
        <v>0.64740622036002704</v>
      </c>
      <c r="BE11" s="52">
        <v>5.6429482304643439E-6</v>
      </c>
      <c r="BF11" s="52">
        <v>9.2667896669038253E-5</v>
      </c>
      <c r="BG11" s="52">
        <v>1.2802278370429554E-4</v>
      </c>
      <c r="BH11" s="52">
        <v>1.2465629040721512E-2</v>
      </c>
      <c r="BI11" s="52">
        <v>5.5567610368520296E-3</v>
      </c>
      <c r="BJ11" s="52">
        <v>2.5335177209348182E-3</v>
      </c>
      <c r="BK11" s="52">
        <v>1.4916221798675028E-3</v>
      </c>
      <c r="BL11" s="52">
        <v>9.2470371900845122E-4</v>
      </c>
      <c r="BM11" s="52">
        <v>8.3958100504408575E-4</v>
      </c>
      <c r="BN11" s="52">
        <v>1.2821162492866743E-2</v>
      </c>
      <c r="BO11" s="52">
        <v>2.068579200996473E-3</v>
      </c>
      <c r="BP11" s="52">
        <v>1.0640150688495483E-5</v>
      </c>
      <c r="BQ11" s="52">
        <v>1.1090783386355599E-5</v>
      </c>
      <c r="BR11" s="52">
        <v>9.2582849230410713E-6</v>
      </c>
      <c r="BS11" s="52">
        <v>1.6701738735226035E-5</v>
      </c>
      <c r="BT11" s="52">
        <v>3.3286574548412142E-5</v>
      </c>
      <c r="BU11" s="52">
        <v>4.7167662915806658E-6</v>
      </c>
      <c r="BV11" s="52">
        <v>3.2265893582542152E-5</v>
      </c>
      <c r="BW11" s="52">
        <v>5.1655291087198832E-5</v>
      </c>
      <c r="BX11" s="52">
        <v>1.4779211452883325E-5</v>
      </c>
      <c r="BY11" s="52">
        <v>2.759612798996097E-4</v>
      </c>
      <c r="BZ11" s="52">
        <v>3.2054022083556028E-5</v>
      </c>
      <c r="CA11" s="52">
        <v>1.9554230467972068E-5</v>
      </c>
      <c r="CB11" s="52">
        <v>4.8118758129089044E-5</v>
      </c>
      <c r="CC11" s="52">
        <v>2.1485458883271512E-5</v>
      </c>
      <c r="CD11" s="52">
        <v>6.4017206225384311E-5</v>
      </c>
      <c r="CE11" s="52">
        <v>4.9554263729035423E-5</v>
      </c>
      <c r="CF11" s="52">
        <v>4.4739771816289489E-5</v>
      </c>
      <c r="CG11" s="52">
        <v>1.0254355839631146E-4</v>
      </c>
      <c r="CH11" s="52">
        <v>1.8355071829355437E-4</v>
      </c>
      <c r="CI11" s="52">
        <v>1.4234958650444197E-4</v>
      </c>
      <c r="CJ11" s="52">
        <v>2.2621332921044841E-4</v>
      </c>
      <c r="CK11" s="52">
        <v>4.0877501030079792E-5</v>
      </c>
      <c r="CL11" s="52">
        <v>1.1733247109858555E-4</v>
      </c>
      <c r="CM11" s="52">
        <v>8.4348957020976341E-5</v>
      </c>
      <c r="CN11" s="52">
        <v>2.3183146254465581E-4</v>
      </c>
      <c r="CO11" s="52">
        <v>2.401453890961563E-5</v>
      </c>
      <c r="CP11" s="52">
        <v>2.5394131241535751E-5</v>
      </c>
      <c r="CQ11" s="52">
        <v>3.8346487893620612E-4</v>
      </c>
      <c r="CR11" s="52">
        <v>2.8921918348673531E-4</v>
      </c>
      <c r="CS11" s="52">
        <v>2.046353265764733E-4</v>
      </c>
      <c r="CT11" s="52">
        <v>2.9672235468651765E-5</v>
      </c>
      <c r="CU11" s="52">
        <v>2.4731825099803877E-4</v>
      </c>
      <c r="CV11" s="52">
        <v>1.1540492999633008E-3</v>
      </c>
      <c r="CW11" s="52">
        <v>4.8943301399499055E-4</v>
      </c>
      <c r="CX11" s="52">
        <v>7.0868179065656373E-4</v>
      </c>
      <c r="CY11" s="52">
        <v>1.205284533480691E-4</v>
      </c>
      <c r="CZ11" s="52">
        <v>1.1610983595215924E-4</v>
      </c>
      <c r="DA11" s="52">
        <v>8.384341401606371E-4</v>
      </c>
      <c r="DB11" s="52">
        <v>7.5589861145704815E-4</v>
      </c>
      <c r="DC11" s="52">
        <v>1.4866169592316972E-4</v>
      </c>
      <c r="DD11" s="52">
        <v>2.8228665215398671E-4</v>
      </c>
      <c r="DE11" s="52">
        <v>3.4809981249549149E-5</v>
      </c>
      <c r="DF11" s="52">
        <v>5.3698545897893854E-4</v>
      </c>
      <c r="DG11" s="52">
        <v>2.4253765020641972E-5</v>
      </c>
      <c r="DH11" s="52">
        <v>2.0108857166622869E-5</v>
      </c>
      <c r="DI11" s="52">
        <v>9.3268894960227009E-5</v>
      </c>
      <c r="DJ11" s="52">
        <v>1.4821317490531721E-4</v>
      </c>
      <c r="DK11" s="52">
        <v>2.4657004025193844E-4</v>
      </c>
      <c r="DL11" s="52">
        <v>6.4555673244566739E-5</v>
      </c>
      <c r="DM11" s="52">
        <v>1.4496617277150084E-4</v>
      </c>
      <c r="DN11" s="52">
        <v>1.3405010085867759E-4</v>
      </c>
      <c r="DO11" s="52">
        <v>3.4480636953929747E-5</v>
      </c>
      <c r="DP11" s="52">
        <v>1.4276615394655416E-4</v>
      </c>
      <c r="DQ11" s="52">
        <v>3.5788323423661641E-4</v>
      </c>
      <c r="DR11" s="52">
        <v>4.5441355391899456E-5</v>
      </c>
      <c r="DS11" s="52">
        <v>1.433662663599717E-4</v>
      </c>
      <c r="DT11" s="52">
        <v>2.3608202575270479E-3</v>
      </c>
      <c r="DU11" s="52">
        <v>5.7356794558965293E-2</v>
      </c>
      <c r="DV11" s="52">
        <v>3.7225120854380909E-3</v>
      </c>
      <c r="DW11" s="52">
        <v>1.4289967696015485E-2</v>
      </c>
      <c r="DX11" s="52">
        <v>4.623513306337714E-3</v>
      </c>
      <c r="DY11" s="52">
        <v>5.877622696910674E-3</v>
      </c>
      <c r="DZ11" s="52">
        <v>7.7926768088314996E-5</v>
      </c>
      <c r="EA11" s="52">
        <v>2.1909377439335569E-4</v>
      </c>
      <c r="EB11" s="52">
        <v>1.8944356007214054E-4</v>
      </c>
      <c r="EC11" s="52">
        <v>9.0508292466589272E-5</v>
      </c>
      <c r="ED11" s="52">
        <v>1.4895477028658294E-4</v>
      </c>
      <c r="EE11" s="52">
        <v>1.0497027412505992E-4</v>
      </c>
      <c r="EF11" s="52">
        <v>2.1685722697321213E-4</v>
      </c>
      <c r="EG11" s="52">
        <v>1.8867517979019249E-4</v>
      </c>
      <c r="EH11" s="52">
        <v>7.624817252465303E-5</v>
      </c>
      <c r="EI11" s="52">
        <v>7.8847275060599757E-5</v>
      </c>
      <c r="EJ11" s="52">
        <v>7.6868975318400976E-5</v>
      </c>
      <c r="EK11" s="52">
        <v>6.9725362332789126E-5</v>
      </c>
      <c r="EL11" s="52">
        <v>8.2706251687948007E-5</v>
      </c>
      <c r="EM11" s="52">
        <v>8.4861503013994457E-5</v>
      </c>
      <c r="EN11" s="52">
        <v>3.2218818897140855E-5</v>
      </c>
      <c r="EO11" s="52">
        <v>1.6382278197366565E-5</v>
      </c>
      <c r="EP11" s="52">
        <v>7.1716423393020895E-5</v>
      </c>
      <c r="EQ11" s="52">
        <v>3.7043607635256853E-5</v>
      </c>
      <c r="ER11" s="52">
        <v>1.7332613290078525E-4</v>
      </c>
      <c r="ES11" s="52">
        <v>2.0555852883868747E-4</v>
      </c>
      <c r="ET11" s="52">
        <v>8.7635624209063124E-5</v>
      </c>
      <c r="EU11" s="52">
        <v>8.5589398055722075E-5</v>
      </c>
      <c r="EV11" s="52">
        <v>1.6549933734930955E-5</v>
      </c>
      <c r="EW11" s="52">
        <v>4.3030152992189892E-6</v>
      </c>
      <c r="EX11" s="52">
        <v>2.2494130234187437E-4</v>
      </c>
      <c r="EY11" s="52">
        <v>1.6914787963286161E-4</v>
      </c>
      <c r="EZ11" s="52">
        <v>5.5453618651749221E-4</v>
      </c>
      <c r="FA11" s="52">
        <v>1.1018774909257158E-4</v>
      </c>
      <c r="FB11" s="52">
        <v>1.9096197944109807E-4</v>
      </c>
      <c r="FC11" s="52">
        <v>2.356695830624805E-4</v>
      </c>
      <c r="FD11" s="52">
        <v>4.9049471654166526E-4</v>
      </c>
      <c r="FE11" s="52">
        <v>1.6801082314823039E-4</v>
      </c>
      <c r="FF11" s="52">
        <v>2.335400383684798E-4</v>
      </c>
      <c r="FG11" s="52">
        <v>3.7657336433743614E-4</v>
      </c>
      <c r="FH11" s="52">
        <v>1.5373395765021398E-4</v>
      </c>
      <c r="FI11" s="52">
        <v>3.8674849176378894E-4</v>
      </c>
      <c r="FJ11" s="52">
        <v>3.3723107860428065E-4</v>
      </c>
      <c r="FK11" s="52">
        <v>2.2069761047157195E-4</v>
      </c>
      <c r="FL11" s="52">
        <v>6.6728862140117589E-4</v>
      </c>
      <c r="FM11" s="52">
        <v>7.8162843228569024E-4</v>
      </c>
      <c r="FN11" s="52">
        <v>1.6772238884273866E-3</v>
      </c>
      <c r="FO11" s="52">
        <v>3.3248836378523591E-4</v>
      </c>
      <c r="FP11" s="52">
        <v>9.4488832846253794E-4</v>
      </c>
      <c r="FQ11" s="52">
        <v>8.73324349462027E-4</v>
      </c>
      <c r="FR11" s="52">
        <v>6.4100150496810009E-4</v>
      </c>
      <c r="FS11" s="52">
        <v>8.0522854502445488E-4</v>
      </c>
      <c r="FT11" s="52">
        <v>4.408039490483189E-5</v>
      </c>
      <c r="FU11" s="52">
        <v>1.5193326934860563E-4</v>
      </c>
      <c r="FV11" s="52">
        <v>5.3408124578621749E-4</v>
      </c>
      <c r="FW11" s="52">
        <v>1.8328161886779946E-4</v>
      </c>
      <c r="FX11" s="52">
        <v>1.4688817959125836E-4</v>
      </c>
      <c r="FY11" s="52">
        <v>2.1056148298471454E-5</v>
      </c>
      <c r="FZ11" s="52">
        <v>5.1899068883438821E-5</v>
      </c>
      <c r="GA11" s="52">
        <v>1.3374267644112908E-4</v>
      </c>
      <c r="GB11" s="52">
        <v>1.0198792549809497E-4</v>
      </c>
      <c r="GC11" s="52">
        <v>1.0185941610637268E-4</v>
      </c>
      <c r="GD11" s="52">
        <v>9.3096425049741678E-5</v>
      </c>
      <c r="GE11" s="52">
        <v>2.0102770096957494E-4</v>
      </c>
      <c r="GF11" s="52">
        <v>2.7853158943956535E-4</v>
      </c>
      <c r="GG11" s="52">
        <v>1.8996913436920494E-3</v>
      </c>
      <c r="GH11" s="52">
        <v>6.9479379869466355E-4</v>
      </c>
      <c r="GI11" s="52">
        <v>2.2415374579678774E-4</v>
      </c>
      <c r="GJ11" s="52">
        <v>2.9754716410105035E-4</v>
      </c>
      <c r="GK11" s="52">
        <v>3.1540727827335772E-4</v>
      </c>
      <c r="GL11" s="52">
        <v>4.0308191209590413E-4</v>
      </c>
      <c r="GM11" s="52">
        <v>3.9626399325859295E-5</v>
      </c>
      <c r="GN11" s="52">
        <v>2.3960887468723615E-5</v>
      </c>
      <c r="GO11" s="52">
        <v>7.2936304999189337E-5</v>
      </c>
      <c r="GP11" s="52">
        <v>1.16534691162393E-4</v>
      </c>
      <c r="GQ11" s="52">
        <v>9.3313373792010713E-6</v>
      </c>
      <c r="GR11" s="52">
        <v>6.5208855549919094E-5</v>
      </c>
      <c r="GS11" s="52">
        <v>7.1740007433681072E-5</v>
      </c>
      <c r="GT11" s="52">
        <v>2.9727324163253676E-4</v>
      </c>
      <c r="GU11" s="52">
        <v>6.5558905851886912E-6</v>
      </c>
      <c r="GV11" s="52">
        <v>1.0539977325747552E-4</v>
      </c>
      <c r="GW11" s="52">
        <v>6.1976896898307177E-4</v>
      </c>
      <c r="GX11" s="52">
        <v>7.1975496175907762E-4</v>
      </c>
      <c r="GY11" s="52">
        <v>7.6775117806208103E-4</v>
      </c>
      <c r="GZ11" s="52">
        <v>1.9205890004092362E-4</v>
      </c>
      <c r="HA11" s="52">
        <v>1.3381085475075257E-4</v>
      </c>
      <c r="HB11" s="52">
        <v>1.3077827912252987E-4</v>
      </c>
      <c r="HC11" s="52">
        <v>2.397164783580956E-4</v>
      </c>
      <c r="HD11" s="52">
        <v>1.0770923333436078E-4</v>
      </c>
      <c r="HE11" s="52">
        <v>4.5552754456812962E-5</v>
      </c>
      <c r="HF11" s="52">
        <v>2.7217415367754646E-4</v>
      </c>
      <c r="HG11" s="52">
        <v>1.7454656773058342E-4</v>
      </c>
      <c r="HH11" s="52">
        <v>3.879013035114699E-5</v>
      </c>
      <c r="HI11" s="52">
        <v>1.8573434275011172E-4</v>
      </c>
      <c r="HJ11" s="52">
        <v>1.8550663647156062E-4</v>
      </c>
      <c r="HK11" s="52">
        <v>1.4101271429118776E-4</v>
      </c>
      <c r="HL11" s="52">
        <v>3.4978057784460596E-5</v>
      </c>
      <c r="HM11" s="52">
        <v>5.2819222132873813E-4</v>
      </c>
      <c r="HN11" s="52">
        <v>1.5431298604777802E-4</v>
      </c>
      <c r="HO11" s="52">
        <v>7.5947801117691536E-5</v>
      </c>
      <c r="HP11" s="52">
        <v>3.8826185249412981E-5</v>
      </c>
      <c r="HQ11" s="52">
        <v>1.5630730070370817E-4</v>
      </c>
      <c r="HR11" s="52">
        <v>2.5926871685843443E-4</v>
      </c>
      <c r="HS11" s="52">
        <v>2.7119415904635437E-4</v>
      </c>
      <c r="HT11" s="52">
        <v>4.9345245695396045E-5</v>
      </c>
      <c r="HU11" s="52">
        <v>3.2592685266325021E-4</v>
      </c>
      <c r="HV11" s="52">
        <v>5.0493305627546165E-5</v>
      </c>
      <c r="HW11" s="52">
        <v>2.5789026830760985E-5</v>
      </c>
      <c r="HX11" s="52">
        <v>2.5311273291828606E-5</v>
      </c>
      <c r="HY11" s="52">
        <v>4.6151899311287236E-5</v>
      </c>
      <c r="HZ11" s="52">
        <v>6.7599521449948719E-5</v>
      </c>
      <c r="IA11" s="52">
        <v>1.201313427840272E-4</v>
      </c>
      <c r="IB11" s="52">
        <v>1.4927825699826265E-4</v>
      </c>
      <c r="IC11" s="52">
        <v>0.18489163502584294</v>
      </c>
      <c r="ID11" s="52">
        <v>6.3690795406056841E-3</v>
      </c>
      <c r="IE11" s="52">
        <v>2.8307324507023447E-3</v>
      </c>
      <c r="IF11" s="52">
        <v>7.7863988042586336E-3</v>
      </c>
      <c r="IG11" s="52">
        <v>1.5936856544959605E-3</v>
      </c>
      <c r="IH11" s="52">
        <v>1.0121598753726837E-3</v>
      </c>
      <c r="II11" s="52">
        <v>6.8361773678084561E-5</v>
      </c>
      <c r="IJ11" s="52">
        <v>5.6491364588667028E-5</v>
      </c>
      <c r="IK11" s="52">
        <v>2.6038877064008704E-5</v>
      </c>
      <c r="IL11" s="52">
        <v>1.0426364677033606E-4</v>
      </c>
      <c r="IM11" s="52">
        <v>4.4667817851978765E-5</v>
      </c>
      <c r="IN11" s="52">
        <v>7.3504461414549858E-5</v>
      </c>
      <c r="IO11" s="52">
        <v>6.1072487605976023E-5</v>
      </c>
      <c r="IP11" s="52">
        <v>3.3762699403152424E-5</v>
      </c>
      <c r="IQ11" s="52">
        <v>2.4076350115273803E-5</v>
      </c>
      <c r="IR11" s="52">
        <v>1.43654310924756E-4</v>
      </c>
      <c r="IS11" s="52">
        <v>2.8431144841547999E-5</v>
      </c>
      <c r="IT11" s="52">
        <v>7.0166347509647993E-6</v>
      </c>
      <c r="IU11" s="52">
        <v>1.045493217731762E-4</v>
      </c>
      <c r="IV11" s="52">
        <v>1.299879704517295E-5</v>
      </c>
      <c r="IW11" s="52">
        <v>1.6227777141367865E-4</v>
      </c>
      <c r="IX11" s="52">
        <v>2.1864162621295281E-5</v>
      </c>
      <c r="IY11" s="52">
        <v>3.5086605505973963E-5</v>
      </c>
      <c r="IZ11" s="52">
        <v>8.5654937216027893E-5</v>
      </c>
      <c r="JA11" s="52">
        <v>5.3750242402924527E-5</v>
      </c>
      <c r="JB11" s="52">
        <v>9.9026127104042647E-5</v>
      </c>
      <c r="JC11" s="52">
        <v>3.5520172840082855E-5</v>
      </c>
      <c r="JD11" s="52">
        <v>8.5902764537654914E-6</v>
      </c>
      <c r="JE11" s="52">
        <v>1.2555868154213138E-5</v>
      </c>
      <c r="JF11" s="52">
        <v>2.6148929514914963E-5</v>
      </c>
      <c r="JG11" s="52">
        <v>1.7475323832522049E-4</v>
      </c>
      <c r="JH11" s="52">
        <v>1.6489169322768014E-4</v>
      </c>
      <c r="JI11" s="52">
        <v>4.564249854728447E-5</v>
      </c>
      <c r="JJ11" s="52">
        <v>1.1517733240279119E-4</v>
      </c>
      <c r="JK11" s="52">
        <v>4.8108831086751096E-5</v>
      </c>
      <c r="JL11" s="52">
        <v>7.0227765923956546E-5</v>
      </c>
      <c r="JM11" s="52">
        <v>1.5894029221699086E-4</v>
      </c>
      <c r="JN11" s="52">
        <v>1.1160939379728751E-4</v>
      </c>
      <c r="JO11" s="52">
        <v>9.6022047081639487E-5</v>
      </c>
      <c r="JP11" s="52">
        <v>1.0260562126241696E-4</v>
      </c>
      <c r="JQ11" s="52">
        <v>9.6080046853349368E-5</v>
      </c>
      <c r="JR11" s="52">
        <v>1.2045484780357987E-4</v>
      </c>
      <c r="JS11" s="52">
        <v>7.0192477344580299E-6</v>
      </c>
      <c r="JT11" s="52">
        <v>1.0187308293688177E-4</v>
      </c>
      <c r="JU11" s="52">
        <v>4.1322416663296352E-4</v>
      </c>
      <c r="JV11" s="52">
        <v>1.0229631076275308E-3</v>
      </c>
      <c r="JW11" s="52">
        <v>1.8866029740116676E-4</v>
      </c>
      <c r="JX11" s="52">
        <v>1.49382402631482E-3</v>
      </c>
      <c r="JY11" s="52">
        <v>4.8307295557256258E-5</v>
      </c>
      <c r="JZ11" s="52">
        <v>3.5521850697044493E-4</v>
      </c>
      <c r="KA11" s="52">
        <v>3.5664531362590151E-4</v>
      </c>
      <c r="KB11" s="52">
        <v>3.5774731188029812E-4</v>
      </c>
      <c r="KC11" s="52">
        <v>1.1280448796834655E-3</v>
      </c>
      <c r="KD11" s="52">
        <v>2.0714233699316078E-4</v>
      </c>
      <c r="KE11" s="52">
        <v>3.6438279772616476E-4</v>
      </c>
      <c r="KF11" s="52">
        <v>7.0265730523140502E-4</v>
      </c>
      <c r="KG11" s="52">
        <v>5.8810074520425565E-4</v>
      </c>
      <c r="KH11" s="52">
        <v>1.2214134104380245E-3</v>
      </c>
      <c r="KI11" s="52">
        <v>8.9535992509674682E-5</v>
      </c>
      <c r="KJ11" s="52">
        <v>4.6276610737024462E-4</v>
      </c>
      <c r="KK11" s="52">
        <v>3.6704034084535537E-4</v>
      </c>
      <c r="KL11" s="52">
        <v>3.573478168858594E-4</v>
      </c>
      <c r="KM11" s="52">
        <v>3.0788675496981724E-4</v>
      </c>
      <c r="KN11" s="52">
        <v>1.7656580060161446E-4</v>
      </c>
      <c r="KO11" s="52">
        <v>2.8826499646335724E-4</v>
      </c>
      <c r="KP11" s="52">
        <v>2.3725131709534841E-4</v>
      </c>
      <c r="KQ11" s="52">
        <v>7.2870357916749663E-5</v>
      </c>
      <c r="KR11" s="52">
        <v>5.1863797792685393E-4</v>
      </c>
      <c r="KS11" s="52">
        <v>3.3137640044519272E-4</v>
      </c>
      <c r="KT11" s="52">
        <v>1.5414645997847211E-4</v>
      </c>
      <c r="KU11" s="52">
        <v>2.8702843934154306E-4</v>
      </c>
      <c r="KV11" s="52">
        <v>1.7556989200752832E-4</v>
      </c>
      <c r="KW11" s="52">
        <v>6.2100339777039059E-4</v>
      </c>
      <c r="KX11" s="52">
        <v>3.3917231348506885E-4</v>
      </c>
      <c r="KY11" s="52">
        <v>2.562095271803517E-4</v>
      </c>
      <c r="KZ11" s="52">
        <v>6.5393147397972294E-4</v>
      </c>
    </row>
    <row r="12" spans="1:312" x14ac:dyDescent="0.2">
      <c r="A12" s="89">
        <v>1.1097360000000001</v>
      </c>
      <c r="B12" s="41" t="s">
        <v>926</v>
      </c>
      <c r="C12" s="51" t="s">
        <v>154</v>
      </c>
      <c r="D12" s="52">
        <v>0</v>
      </c>
      <c r="E12" s="52">
        <v>0</v>
      </c>
      <c r="F12" s="52">
        <v>0</v>
      </c>
      <c r="G12" s="52">
        <v>0</v>
      </c>
      <c r="H12" s="52">
        <v>0</v>
      </c>
      <c r="I12" s="52">
        <v>0</v>
      </c>
      <c r="J12" s="52">
        <v>0</v>
      </c>
      <c r="K12" s="52">
        <v>0</v>
      </c>
      <c r="L12" s="52">
        <v>0</v>
      </c>
      <c r="M12" s="52">
        <v>1.33453993232913E-6</v>
      </c>
      <c r="N12" s="52">
        <v>0</v>
      </c>
      <c r="O12" s="52">
        <v>0</v>
      </c>
      <c r="P12" s="52">
        <v>0</v>
      </c>
      <c r="Q12" s="52">
        <v>0</v>
      </c>
      <c r="R12" s="52">
        <v>0</v>
      </c>
      <c r="S12" s="52">
        <v>0</v>
      </c>
      <c r="T12" s="52">
        <v>0</v>
      </c>
      <c r="U12" s="52">
        <v>0</v>
      </c>
      <c r="V12" s="52">
        <v>0</v>
      </c>
      <c r="W12" s="52">
        <v>0</v>
      </c>
      <c r="X12" s="52">
        <v>0</v>
      </c>
      <c r="Y12" s="52">
        <v>0</v>
      </c>
      <c r="Z12" s="52">
        <v>4.424410500753893E-7</v>
      </c>
      <c r="AA12" s="52">
        <v>0</v>
      </c>
      <c r="AB12" s="52">
        <v>2.4700865307905612E-6</v>
      </c>
      <c r="AC12" s="52">
        <v>0</v>
      </c>
      <c r="AD12" s="52">
        <v>0</v>
      </c>
      <c r="AE12" s="52">
        <v>7.5986246430652822E-7</v>
      </c>
      <c r="AF12" s="52">
        <v>0</v>
      </c>
      <c r="AG12" s="52">
        <v>0</v>
      </c>
      <c r="AH12" s="52">
        <v>0</v>
      </c>
      <c r="AI12" s="52">
        <v>0</v>
      </c>
      <c r="AJ12" s="52">
        <v>0</v>
      </c>
      <c r="AK12" s="52">
        <v>1.3256999069501086E-2</v>
      </c>
      <c r="AL12" s="52">
        <v>4.1982332637990581E-2</v>
      </c>
      <c r="AM12" s="52">
        <v>2.764812051204632E-2</v>
      </c>
      <c r="AN12" s="52">
        <v>2.0354944299986747E-2</v>
      </c>
      <c r="AO12" s="52">
        <v>2.6297913622219896E-2</v>
      </c>
      <c r="AP12" s="52">
        <v>2.8168515992728321E-2</v>
      </c>
      <c r="AQ12" s="52">
        <v>0</v>
      </c>
      <c r="AR12" s="52">
        <v>1.5297540296728351E-6</v>
      </c>
      <c r="AS12" s="52">
        <v>0</v>
      </c>
      <c r="AT12" s="52">
        <v>0</v>
      </c>
      <c r="AU12" s="52">
        <v>1.0756068509500514E-6</v>
      </c>
      <c r="AV12" s="52">
        <v>3.3945878982622278E-7</v>
      </c>
      <c r="AW12" s="52">
        <v>0</v>
      </c>
      <c r="AX12" s="52">
        <v>0</v>
      </c>
      <c r="AY12" s="52">
        <v>0</v>
      </c>
      <c r="AZ12" s="52">
        <v>9.5458061279256317E-6</v>
      </c>
      <c r="BA12" s="52">
        <v>0</v>
      </c>
      <c r="BB12" s="52">
        <v>4.4206458154413242E-5</v>
      </c>
      <c r="BC12" s="52">
        <v>0</v>
      </c>
      <c r="BD12" s="52">
        <v>0</v>
      </c>
      <c r="BE12" s="52">
        <v>0</v>
      </c>
      <c r="BF12" s="52">
        <v>0</v>
      </c>
      <c r="BG12" s="52">
        <v>0</v>
      </c>
      <c r="BH12" s="52">
        <v>1.7818802989552377E-4</v>
      </c>
      <c r="BI12" s="52">
        <v>0</v>
      </c>
      <c r="BJ12" s="52">
        <v>8.6215343870387216E-7</v>
      </c>
      <c r="BK12" s="52">
        <v>0</v>
      </c>
      <c r="BL12" s="52">
        <v>2.0012640373649913E-6</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1.4499410149372533E-4</v>
      </c>
      <c r="CH12" s="52">
        <v>7.4035037810335055E-5</v>
      </c>
      <c r="CI12" s="52">
        <v>0</v>
      </c>
      <c r="CJ12" s="52">
        <v>0</v>
      </c>
      <c r="CK12" s="52">
        <v>0</v>
      </c>
      <c r="CL12" s="52">
        <v>7.9808515377072188E-5</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6.8303233548049704E-6</v>
      </c>
      <c r="DD12" s="52">
        <v>0</v>
      </c>
      <c r="DE12" s="52">
        <v>0</v>
      </c>
      <c r="DF12" s="52">
        <v>0</v>
      </c>
      <c r="DG12" s="52">
        <v>0</v>
      </c>
      <c r="DH12" s="52">
        <v>0</v>
      </c>
      <c r="DI12" s="52">
        <v>4.3581564822828354E-4</v>
      </c>
      <c r="DJ12" s="52">
        <v>0</v>
      </c>
      <c r="DK12" s="52">
        <v>0</v>
      </c>
      <c r="DL12" s="52">
        <v>0</v>
      </c>
      <c r="DM12" s="52">
        <v>0</v>
      </c>
      <c r="DN12" s="52">
        <v>0</v>
      </c>
      <c r="DO12" s="52">
        <v>0</v>
      </c>
      <c r="DP12" s="52">
        <v>0</v>
      </c>
      <c r="DQ12" s="52">
        <v>0</v>
      </c>
      <c r="DR12" s="52">
        <v>0</v>
      </c>
      <c r="DS12" s="52">
        <v>0</v>
      </c>
      <c r="DT12" s="52">
        <v>0</v>
      </c>
      <c r="DU12" s="52">
        <v>2.0662532675196052E-6</v>
      </c>
      <c r="DV12" s="52">
        <v>0</v>
      </c>
      <c r="DW12" s="52">
        <v>0</v>
      </c>
      <c r="DX12" s="52">
        <v>0</v>
      </c>
      <c r="DY12" s="52">
        <v>0</v>
      </c>
      <c r="DZ12" s="52">
        <v>0</v>
      </c>
      <c r="EA12" s="52">
        <v>8.630012913973036E-6</v>
      </c>
      <c r="EB12" s="52">
        <v>0</v>
      </c>
      <c r="EC12" s="52">
        <v>0</v>
      </c>
      <c r="ED12" s="52">
        <v>0</v>
      </c>
      <c r="EE12" s="52">
        <v>0</v>
      </c>
      <c r="EF12" s="52">
        <v>0</v>
      </c>
      <c r="EG12" s="52">
        <v>0</v>
      </c>
      <c r="EH12" s="52">
        <v>0</v>
      </c>
      <c r="EI12" s="52">
        <v>0</v>
      </c>
      <c r="EJ12" s="52">
        <v>0</v>
      </c>
      <c r="EK12" s="52">
        <v>0</v>
      </c>
      <c r="EL12" s="52">
        <v>0</v>
      </c>
      <c r="EM12" s="52">
        <v>0</v>
      </c>
      <c r="EN12" s="52">
        <v>0</v>
      </c>
      <c r="EO12" s="52">
        <v>0</v>
      </c>
      <c r="EP12" s="52">
        <v>0</v>
      </c>
      <c r="EQ12" s="52">
        <v>0</v>
      </c>
      <c r="ER12" s="52">
        <v>0</v>
      </c>
      <c r="ES12" s="52">
        <v>0</v>
      </c>
      <c r="ET12" s="52">
        <v>0</v>
      </c>
      <c r="EU12" s="52">
        <v>0</v>
      </c>
      <c r="EV12" s="52">
        <v>0</v>
      </c>
      <c r="EW12" s="52">
        <v>0</v>
      </c>
      <c r="EX12" s="52">
        <v>0</v>
      </c>
      <c r="EY12" s="52">
        <v>0</v>
      </c>
      <c r="EZ12" s="52">
        <v>0</v>
      </c>
      <c r="FA12" s="52">
        <v>0</v>
      </c>
      <c r="FB12" s="52">
        <v>0</v>
      </c>
      <c r="FC12" s="52">
        <v>0</v>
      </c>
      <c r="FD12" s="52">
        <v>0</v>
      </c>
      <c r="FE12" s="52">
        <v>0</v>
      </c>
      <c r="FF12" s="52">
        <v>9.4465633497362618E-7</v>
      </c>
      <c r="FG12" s="52">
        <v>0</v>
      </c>
      <c r="FH12" s="52">
        <v>0</v>
      </c>
      <c r="FI12" s="52">
        <v>0</v>
      </c>
      <c r="FJ12" s="52">
        <v>0</v>
      </c>
      <c r="FK12" s="52">
        <v>0</v>
      </c>
      <c r="FL12" s="52">
        <v>0</v>
      </c>
      <c r="FM12" s="52">
        <v>0</v>
      </c>
      <c r="FN12" s="52">
        <v>0</v>
      </c>
      <c r="FO12" s="52">
        <v>0</v>
      </c>
      <c r="FP12" s="52">
        <v>0</v>
      </c>
      <c r="FQ12" s="52">
        <v>0</v>
      </c>
      <c r="FR12" s="52">
        <v>0</v>
      </c>
      <c r="FS12" s="52">
        <v>0</v>
      </c>
      <c r="FT12" s="52">
        <v>0</v>
      </c>
      <c r="FU12" s="52">
        <v>0</v>
      </c>
      <c r="FV12" s="52">
        <v>0</v>
      </c>
      <c r="FW12" s="52">
        <v>0</v>
      </c>
      <c r="FX12" s="52">
        <v>0</v>
      </c>
      <c r="FY12" s="52">
        <v>0</v>
      </c>
      <c r="FZ12" s="52">
        <v>0</v>
      </c>
      <c r="GA12" s="52">
        <v>0</v>
      </c>
      <c r="GB12" s="52">
        <v>0</v>
      </c>
      <c r="GC12" s="52">
        <v>0</v>
      </c>
      <c r="GD12" s="52">
        <v>0</v>
      </c>
      <c r="GE12" s="52">
        <v>0</v>
      </c>
      <c r="GF12" s="52">
        <v>0</v>
      </c>
      <c r="GG12" s="52">
        <v>0</v>
      </c>
      <c r="GH12" s="52">
        <v>1.3577671067340723E-6</v>
      </c>
      <c r="GI12" s="52">
        <v>2.6857325204959114E-4</v>
      </c>
      <c r="GJ12" s="52">
        <v>0</v>
      </c>
      <c r="GK12" s="52">
        <v>2.9890396368278683E-6</v>
      </c>
      <c r="GL12" s="52">
        <v>0</v>
      </c>
      <c r="GM12" s="52">
        <v>0</v>
      </c>
      <c r="GN12" s="52">
        <v>0</v>
      </c>
      <c r="GO12" s="52">
        <v>0</v>
      </c>
      <c r="GP12" s="52">
        <v>0</v>
      </c>
      <c r="GQ12" s="52">
        <v>0</v>
      </c>
      <c r="GR12" s="52">
        <v>0</v>
      </c>
      <c r="GS12" s="52">
        <v>0</v>
      </c>
      <c r="GT12" s="52">
        <v>0</v>
      </c>
      <c r="GU12" s="52">
        <v>0</v>
      </c>
      <c r="GV12" s="52">
        <v>0</v>
      </c>
      <c r="GW12" s="52">
        <v>0</v>
      </c>
      <c r="GX12" s="52">
        <v>0</v>
      </c>
      <c r="GY12" s="52">
        <v>0</v>
      </c>
      <c r="GZ12" s="52">
        <v>0</v>
      </c>
      <c r="HA12" s="52">
        <v>0</v>
      </c>
      <c r="HB12" s="52">
        <v>2.0436263657622662E-6</v>
      </c>
      <c r="HC12" s="52">
        <v>0</v>
      </c>
      <c r="HD12" s="52">
        <v>0</v>
      </c>
      <c r="HE12" s="52">
        <v>4.0638508716844945E-3</v>
      </c>
      <c r="HF12" s="52">
        <v>2.469463243654443E-5</v>
      </c>
      <c r="HG12" s="52">
        <v>1.3715262769411702E-5</v>
      </c>
      <c r="HH12" s="52">
        <v>0</v>
      </c>
      <c r="HI12" s="52">
        <v>0</v>
      </c>
      <c r="HJ12" s="52">
        <v>6.2465748767023677E-6</v>
      </c>
      <c r="HK12" s="52">
        <v>0</v>
      </c>
      <c r="HL12" s="52">
        <v>0</v>
      </c>
      <c r="HM12" s="52">
        <v>0</v>
      </c>
      <c r="HN12" s="52">
        <v>0</v>
      </c>
      <c r="HO12" s="52">
        <v>0</v>
      </c>
      <c r="HP12" s="52">
        <v>0</v>
      </c>
      <c r="HQ12" s="52">
        <v>0</v>
      </c>
      <c r="HR12" s="52">
        <v>0</v>
      </c>
      <c r="HS12" s="52">
        <v>0</v>
      </c>
      <c r="HT12" s="52">
        <v>0</v>
      </c>
      <c r="HU12" s="52">
        <v>0</v>
      </c>
      <c r="HV12" s="52">
        <v>0</v>
      </c>
      <c r="HW12" s="52">
        <v>0</v>
      </c>
      <c r="HX12" s="52">
        <v>0</v>
      </c>
      <c r="HY12" s="52">
        <v>0</v>
      </c>
      <c r="HZ12" s="52">
        <v>0</v>
      </c>
      <c r="IA12" s="52">
        <v>0</v>
      </c>
      <c r="IB12" s="52">
        <v>0</v>
      </c>
      <c r="IC12" s="52">
        <v>0</v>
      </c>
      <c r="ID12" s="52">
        <v>0</v>
      </c>
      <c r="IE12" s="52">
        <v>0</v>
      </c>
      <c r="IF12" s="52">
        <v>0</v>
      </c>
      <c r="IG12" s="52">
        <v>0</v>
      </c>
      <c r="IH12" s="52">
        <v>0</v>
      </c>
      <c r="II12" s="52">
        <v>1.4669483114914476E-6</v>
      </c>
      <c r="IJ12" s="52">
        <v>0</v>
      </c>
      <c r="IK12" s="52">
        <v>0</v>
      </c>
      <c r="IL12" s="52">
        <v>0</v>
      </c>
      <c r="IM12" s="52">
        <v>0</v>
      </c>
      <c r="IN12" s="52">
        <v>0</v>
      </c>
      <c r="IO12" s="52">
        <v>0</v>
      </c>
      <c r="IP12" s="52">
        <v>0</v>
      </c>
      <c r="IQ12" s="52">
        <v>0</v>
      </c>
      <c r="IR12" s="52">
        <v>0</v>
      </c>
      <c r="IS12" s="52">
        <v>0</v>
      </c>
      <c r="IT12" s="52">
        <v>0</v>
      </c>
      <c r="IU12" s="52">
        <v>0</v>
      </c>
      <c r="IV12" s="52">
        <v>0</v>
      </c>
      <c r="IW12" s="52">
        <v>0</v>
      </c>
      <c r="IX12" s="52">
        <v>0</v>
      </c>
      <c r="IY12" s="52">
        <v>6.7142715475616068E-7</v>
      </c>
      <c r="IZ12" s="52">
        <v>0</v>
      </c>
      <c r="JA12" s="52">
        <v>0</v>
      </c>
      <c r="JB12" s="52">
        <v>3.1266345183433155E-7</v>
      </c>
      <c r="JC12" s="52">
        <v>0</v>
      </c>
      <c r="JD12" s="52">
        <v>0</v>
      </c>
      <c r="JE12" s="52">
        <v>0</v>
      </c>
      <c r="JF12" s="52">
        <v>0</v>
      </c>
      <c r="JG12" s="52">
        <v>0</v>
      </c>
      <c r="JH12" s="52">
        <v>0</v>
      </c>
      <c r="JI12" s="52">
        <v>0</v>
      </c>
      <c r="JJ12" s="52">
        <v>0</v>
      </c>
      <c r="JK12" s="52">
        <v>0</v>
      </c>
      <c r="JL12" s="52">
        <v>0</v>
      </c>
      <c r="JM12" s="52">
        <v>0</v>
      </c>
      <c r="JN12" s="52">
        <v>0</v>
      </c>
      <c r="JO12" s="52">
        <v>0</v>
      </c>
      <c r="JP12" s="52">
        <v>0</v>
      </c>
      <c r="JQ12" s="52">
        <v>0</v>
      </c>
      <c r="JR12" s="52">
        <v>0</v>
      </c>
      <c r="JS12" s="52">
        <v>0</v>
      </c>
      <c r="JT12" s="52">
        <v>0</v>
      </c>
      <c r="JU12" s="52">
        <v>0</v>
      </c>
      <c r="JV12" s="52">
        <v>0</v>
      </c>
      <c r="JW12" s="52">
        <v>0</v>
      </c>
      <c r="JX12" s="52">
        <v>0</v>
      </c>
      <c r="JY12" s="52">
        <v>0</v>
      </c>
      <c r="JZ12" s="52">
        <v>9.4290821325276357E-7</v>
      </c>
      <c r="KA12" s="52">
        <v>0</v>
      </c>
      <c r="KB12" s="52">
        <v>3.304414454938491E-5</v>
      </c>
      <c r="KC12" s="52">
        <v>0</v>
      </c>
      <c r="KD12" s="52">
        <v>1.3725416071470939E-6</v>
      </c>
      <c r="KE12" s="52">
        <v>0</v>
      </c>
      <c r="KF12" s="52">
        <v>0</v>
      </c>
      <c r="KG12" s="52">
        <v>2.2119000639352551E-6</v>
      </c>
      <c r="KH12" s="52">
        <v>1.3090255659965404E-6</v>
      </c>
      <c r="KI12" s="52">
        <v>0</v>
      </c>
      <c r="KJ12" s="52">
        <v>0</v>
      </c>
      <c r="KK12" s="52">
        <v>1.5914328952104237E-6</v>
      </c>
      <c r="KL12" s="52">
        <v>2.6825733842405768E-6</v>
      </c>
      <c r="KM12" s="52">
        <v>0</v>
      </c>
      <c r="KN12" s="52">
        <v>0</v>
      </c>
      <c r="KO12" s="52">
        <v>0</v>
      </c>
      <c r="KP12" s="52">
        <v>0</v>
      </c>
      <c r="KQ12" s="52">
        <v>0</v>
      </c>
      <c r="KR12" s="52">
        <v>0</v>
      </c>
      <c r="KS12" s="52">
        <v>0</v>
      </c>
      <c r="KT12" s="52">
        <v>0</v>
      </c>
      <c r="KU12" s="52">
        <v>0</v>
      </c>
      <c r="KV12" s="52">
        <v>1.1694124220123399E-6</v>
      </c>
      <c r="KW12" s="52">
        <v>6.4941087341095899E-6</v>
      </c>
      <c r="KX12" s="52">
        <v>0</v>
      </c>
      <c r="KY12" s="52">
        <v>0</v>
      </c>
      <c r="KZ12" s="52">
        <v>0</v>
      </c>
    </row>
    <row r="13" spans="1:312" x14ac:dyDescent="0.2">
      <c r="A13" s="89">
        <v>1.0452840000000001</v>
      </c>
      <c r="B13" s="41" t="s">
        <v>925</v>
      </c>
      <c r="C13" s="51" t="s">
        <v>153</v>
      </c>
      <c r="D13" s="52">
        <v>0</v>
      </c>
      <c r="E13" s="52">
        <v>0</v>
      </c>
      <c r="F13" s="52">
        <v>0</v>
      </c>
      <c r="G13" s="52">
        <v>0</v>
      </c>
      <c r="H13" s="52">
        <v>3.7755347901795018E-6</v>
      </c>
      <c r="I13" s="52">
        <v>0</v>
      </c>
      <c r="J13" s="52">
        <v>0</v>
      </c>
      <c r="K13" s="52">
        <v>0</v>
      </c>
      <c r="L13" s="52">
        <v>0</v>
      </c>
      <c r="M13" s="52">
        <v>0</v>
      </c>
      <c r="N13" s="52">
        <v>0</v>
      </c>
      <c r="O13" s="52">
        <v>0</v>
      </c>
      <c r="P13" s="52">
        <v>0</v>
      </c>
      <c r="Q13" s="52">
        <v>0</v>
      </c>
      <c r="R13" s="52">
        <v>1.3095710813394643E-6</v>
      </c>
      <c r="S13" s="52">
        <v>1.4106097851402203E-6</v>
      </c>
      <c r="T13" s="52">
        <v>0</v>
      </c>
      <c r="U13" s="52">
        <v>0</v>
      </c>
      <c r="V13" s="52">
        <v>0</v>
      </c>
      <c r="W13" s="52">
        <v>8.6173172822785945E-6</v>
      </c>
      <c r="X13" s="52">
        <v>1.6761142363011783E-6</v>
      </c>
      <c r="Y13" s="52">
        <v>0</v>
      </c>
      <c r="Z13" s="52">
        <v>0</v>
      </c>
      <c r="AA13" s="52">
        <v>1.830064328114099E-6</v>
      </c>
      <c r="AB13" s="52">
        <v>0</v>
      </c>
      <c r="AC13" s="52">
        <v>0</v>
      </c>
      <c r="AD13" s="52">
        <v>0</v>
      </c>
      <c r="AE13" s="52">
        <v>3.7554741024380339E-6</v>
      </c>
      <c r="AF13" s="52">
        <v>0</v>
      </c>
      <c r="AG13" s="52">
        <v>1.4742483541123963E-6</v>
      </c>
      <c r="AH13" s="52">
        <v>0</v>
      </c>
      <c r="AI13" s="52">
        <v>0</v>
      </c>
      <c r="AJ13" s="52">
        <v>0</v>
      </c>
      <c r="AK13" s="52">
        <v>0</v>
      </c>
      <c r="AL13" s="52">
        <v>0</v>
      </c>
      <c r="AM13" s="52">
        <v>0</v>
      </c>
      <c r="AN13" s="52">
        <v>0</v>
      </c>
      <c r="AO13" s="52">
        <v>2.8742869321909074E-6</v>
      </c>
      <c r="AP13" s="52">
        <v>0</v>
      </c>
      <c r="AQ13" s="52">
        <v>0</v>
      </c>
      <c r="AR13" s="52">
        <v>0</v>
      </c>
      <c r="AS13" s="52">
        <v>0</v>
      </c>
      <c r="AT13" s="52">
        <v>0</v>
      </c>
      <c r="AU13" s="52">
        <v>0</v>
      </c>
      <c r="AV13" s="52">
        <v>0</v>
      </c>
      <c r="AW13" s="52">
        <v>9.7012900589837004E-7</v>
      </c>
      <c r="AX13" s="52">
        <v>0</v>
      </c>
      <c r="AY13" s="52">
        <v>4.6910534052618951E-6</v>
      </c>
      <c r="AZ13" s="52">
        <v>0</v>
      </c>
      <c r="BA13" s="52">
        <v>0</v>
      </c>
      <c r="BB13" s="52">
        <v>0</v>
      </c>
      <c r="BC13" s="52">
        <v>4.5949803412274061E-6</v>
      </c>
      <c r="BD13" s="52">
        <v>0</v>
      </c>
      <c r="BE13" s="52">
        <v>0</v>
      </c>
      <c r="BF13" s="52">
        <v>0</v>
      </c>
      <c r="BG13" s="52">
        <v>0</v>
      </c>
      <c r="BH13" s="52">
        <v>0</v>
      </c>
      <c r="BI13" s="52">
        <v>2.8470130673293608E-6</v>
      </c>
      <c r="BJ13" s="52">
        <v>1.5842990540284829E-6</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1.8234668130348659E-5</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3.6043467355754185E-6</v>
      </c>
      <c r="DM13" s="52">
        <v>0</v>
      </c>
      <c r="DN13" s="52">
        <v>0</v>
      </c>
      <c r="DO13" s="52">
        <v>0</v>
      </c>
      <c r="DP13" s="52">
        <v>0</v>
      </c>
      <c r="DQ13" s="52">
        <v>0</v>
      </c>
      <c r="DR13" s="52">
        <v>0</v>
      </c>
      <c r="DS13" s="52">
        <v>0</v>
      </c>
      <c r="DT13" s="52">
        <v>0</v>
      </c>
      <c r="DU13" s="52">
        <v>0</v>
      </c>
      <c r="DV13" s="52">
        <v>0</v>
      </c>
      <c r="DW13" s="52">
        <v>0</v>
      </c>
      <c r="DX13" s="52">
        <v>0</v>
      </c>
      <c r="DY13" s="52">
        <v>0</v>
      </c>
      <c r="DZ13" s="52">
        <v>3.6592690295444826E-6</v>
      </c>
      <c r="EA13" s="52">
        <v>0</v>
      </c>
      <c r="EB13" s="52">
        <v>0</v>
      </c>
      <c r="EC13" s="52">
        <v>0</v>
      </c>
      <c r="ED13" s="52">
        <v>0</v>
      </c>
      <c r="EE13" s="52">
        <v>0</v>
      </c>
      <c r="EF13" s="52">
        <v>0</v>
      </c>
      <c r="EG13" s="52">
        <v>0</v>
      </c>
      <c r="EH13" s="52">
        <v>2.9212552681627653E-6</v>
      </c>
      <c r="EI13" s="52">
        <v>2.6197478591563205E-6</v>
      </c>
      <c r="EJ13" s="52">
        <v>0</v>
      </c>
      <c r="EK13" s="52">
        <v>3.4667088642922824E-6</v>
      </c>
      <c r="EL13" s="52">
        <v>0</v>
      </c>
      <c r="EM13" s="52">
        <v>0</v>
      </c>
      <c r="EN13" s="52">
        <v>0</v>
      </c>
      <c r="EO13" s="52">
        <v>0</v>
      </c>
      <c r="EP13" s="52">
        <v>0</v>
      </c>
      <c r="EQ13" s="52">
        <v>0</v>
      </c>
      <c r="ER13" s="52">
        <v>0</v>
      </c>
      <c r="ES13" s="52">
        <v>0</v>
      </c>
      <c r="ET13" s="52">
        <v>0</v>
      </c>
      <c r="EU13" s="52">
        <v>0</v>
      </c>
      <c r="EV13" s="52">
        <v>0</v>
      </c>
      <c r="EW13" s="52">
        <v>0</v>
      </c>
      <c r="EX13" s="52">
        <v>2.617707877380887E-6</v>
      </c>
      <c r="EY13" s="52">
        <v>1.4642273293212438E-6</v>
      </c>
      <c r="EZ13" s="52">
        <v>0</v>
      </c>
      <c r="FA13" s="52">
        <v>0</v>
      </c>
      <c r="FB13" s="52">
        <v>0</v>
      </c>
      <c r="FC13" s="52">
        <v>3.2992201136865394E-6</v>
      </c>
      <c r="FD13" s="52">
        <v>0</v>
      </c>
      <c r="FE13" s="52">
        <v>0</v>
      </c>
      <c r="FF13" s="52">
        <v>0</v>
      </c>
      <c r="FG13" s="52">
        <v>0</v>
      </c>
      <c r="FH13" s="52">
        <v>0</v>
      </c>
      <c r="FI13" s="52">
        <v>0</v>
      </c>
      <c r="FJ13" s="52">
        <v>0</v>
      </c>
      <c r="FK13" s="52">
        <v>0</v>
      </c>
      <c r="FL13" s="52">
        <v>0</v>
      </c>
      <c r="FM13" s="52">
        <v>0</v>
      </c>
      <c r="FN13" s="52">
        <v>0</v>
      </c>
      <c r="FO13" s="52">
        <v>0</v>
      </c>
      <c r="FP13" s="52">
        <v>0</v>
      </c>
      <c r="FQ13" s="52">
        <v>1.7356728256795832E-6</v>
      </c>
      <c r="FR13" s="52">
        <v>0</v>
      </c>
      <c r="FS13" s="52">
        <v>0</v>
      </c>
      <c r="FT13" s="52">
        <v>0</v>
      </c>
      <c r="FU13" s="52">
        <v>0</v>
      </c>
      <c r="FV13" s="52">
        <v>0</v>
      </c>
      <c r="FW13" s="52">
        <v>0</v>
      </c>
      <c r="FX13" s="52">
        <v>0</v>
      </c>
      <c r="FY13" s="52">
        <v>0</v>
      </c>
      <c r="FZ13" s="52">
        <v>0</v>
      </c>
      <c r="GA13" s="52">
        <v>0</v>
      </c>
      <c r="GB13" s="52">
        <v>0</v>
      </c>
      <c r="GC13" s="52">
        <v>0</v>
      </c>
      <c r="GD13" s="52">
        <v>0</v>
      </c>
      <c r="GE13" s="52">
        <v>0</v>
      </c>
      <c r="GF13" s="52">
        <v>5.6925422137636483E-6</v>
      </c>
      <c r="GG13" s="52">
        <v>4.6222769843800579E-6</v>
      </c>
      <c r="GH13" s="52">
        <v>0</v>
      </c>
      <c r="GI13" s="52">
        <v>2.2802891933931716E-6</v>
      </c>
      <c r="GJ13" s="52">
        <v>0</v>
      </c>
      <c r="GK13" s="52">
        <v>0</v>
      </c>
      <c r="GL13" s="52">
        <v>0</v>
      </c>
      <c r="GM13" s="52">
        <v>0</v>
      </c>
      <c r="GN13" s="52">
        <v>1.5863886460348968E-6</v>
      </c>
      <c r="GO13" s="52">
        <v>2.6447083151919733E-5</v>
      </c>
      <c r="GP13" s="52">
        <v>1.3014172041685146E-5</v>
      </c>
      <c r="GQ13" s="52">
        <v>6.0263586887081158E-5</v>
      </c>
      <c r="GR13" s="52">
        <v>1.0228840086261817E-5</v>
      </c>
      <c r="GS13" s="52">
        <v>1.0093259288744399E-5</v>
      </c>
      <c r="GT13" s="52">
        <v>2.4953066861925695E-6</v>
      </c>
      <c r="GU13" s="52">
        <v>8.568489214684308E-6</v>
      </c>
      <c r="GV13" s="52">
        <v>6.8083835569761499E-5</v>
      </c>
      <c r="GW13" s="52">
        <v>0</v>
      </c>
      <c r="GX13" s="52">
        <v>0</v>
      </c>
      <c r="GY13" s="52">
        <v>0</v>
      </c>
      <c r="GZ13" s="52">
        <v>0</v>
      </c>
      <c r="HA13" s="52">
        <v>0</v>
      </c>
      <c r="HB13" s="52">
        <v>0</v>
      </c>
      <c r="HC13" s="52">
        <v>0</v>
      </c>
      <c r="HD13" s="52">
        <v>0</v>
      </c>
      <c r="HE13" s="52">
        <v>0</v>
      </c>
      <c r="HF13" s="52">
        <v>0</v>
      </c>
      <c r="HG13" s="52">
        <v>0</v>
      </c>
      <c r="HH13" s="52">
        <v>0</v>
      </c>
      <c r="HI13" s="52">
        <v>0</v>
      </c>
      <c r="HJ13" s="52">
        <v>0</v>
      </c>
      <c r="HK13" s="52">
        <v>7.058560745336337E-5</v>
      </c>
      <c r="HL13" s="52">
        <v>1.3143517198355423E-5</v>
      </c>
      <c r="HM13" s="52">
        <v>0</v>
      </c>
      <c r="HN13" s="52">
        <v>1.1102791891622893E-5</v>
      </c>
      <c r="HO13" s="52">
        <v>1.1281425895105447E-5</v>
      </c>
      <c r="HP13" s="52">
        <v>0</v>
      </c>
      <c r="HQ13" s="52">
        <v>0</v>
      </c>
      <c r="HR13" s="52">
        <v>0</v>
      </c>
      <c r="HS13" s="52">
        <v>0</v>
      </c>
      <c r="HT13" s="52">
        <v>0</v>
      </c>
      <c r="HU13" s="52">
        <v>0</v>
      </c>
      <c r="HV13" s="52">
        <v>0</v>
      </c>
      <c r="HW13" s="52">
        <v>4.4976371643467883E-4</v>
      </c>
      <c r="HX13" s="52">
        <v>0</v>
      </c>
      <c r="HY13" s="52">
        <v>8.1250684767435392E-5</v>
      </c>
      <c r="HZ13" s="52">
        <v>1.1886593636464951E-5</v>
      </c>
      <c r="IA13" s="52">
        <v>4.661202091178918E-5</v>
      </c>
      <c r="IB13" s="52">
        <v>2.3332990046221539E-5</v>
      </c>
      <c r="IC13" s="52">
        <v>0</v>
      </c>
      <c r="ID13" s="52">
        <v>0</v>
      </c>
      <c r="IE13" s="52">
        <v>0</v>
      </c>
      <c r="IF13" s="52">
        <v>0</v>
      </c>
      <c r="IG13" s="52">
        <v>0</v>
      </c>
      <c r="IH13" s="52">
        <v>0</v>
      </c>
      <c r="II13" s="52">
        <v>0</v>
      </c>
      <c r="IJ13" s="52">
        <v>0</v>
      </c>
      <c r="IK13" s="52">
        <v>0</v>
      </c>
      <c r="IL13" s="52">
        <v>4.7437436596013406E-7</v>
      </c>
      <c r="IM13" s="52">
        <v>0</v>
      </c>
      <c r="IN13" s="52">
        <v>0</v>
      </c>
      <c r="IO13" s="52">
        <v>0</v>
      </c>
      <c r="IP13" s="52">
        <v>0</v>
      </c>
      <c r="IQ13" s="52">
        <v>0</v>
      </c>
      <c r="IR13" s="52">
        <v>0</v>
      </c>
      <c r="IS13" s="52">
        <v>0</v>
      </c>
      <c r="IT13" s="52">
        <v>0</v>
      </c>
      <c r="IU13" s="52">
        <v>6.2813670506139615E-7</v>
      </c>
      <c r="IV13" s="52">
        <v>2.9417362478467776E-6</v>
      </c>
      <c r="IW13" s="52">
        <v>0</v>
      </c>
      <c r="IX13" s="52">
        <v>9.2161551478971417E-7</v>
      </c>
      <c r="IY13" s="52">
        <v>0</v>
      </c>
      <c r="IZ13" s="52">
        <v>0</v>
      </c>
      <c r="JA13" s="52">
        <v>0</v>
      </c>
      <c r="JB13" s="52">
        <v>0</v>
      </c>
      <c r="JC13" s="52">
        <v>0</v>
      </c>
      <c r="JD13" s="52">
        <v>0</v>
      </c>
      <c r="JE13" s="52">
        <v>6.4753005664871771E-6</v>
      </c>
      <c r="JF13" s="52">
        <v>0</v>
      </c>
      <c r="JG13" s="52">
        <v>1.155186266353663E-2</v>
      </c>
      <c r="JH13" s="52">
        <v>1.8577680570587148E-5</v>
      </c>
      <c r="JI13" s="52">
        <v>7.1999489324439922E-5</v>
      </c>
      <c r="JJ13" s="52">
        <v>9.3320586395728689E-4</v>
      </c>
      <c r="JK13" s="52">
        <v>1.4852648129198846E-3</v>
      </c>
      <c r="JL13" s="52">
        <v>1.4485543259602201E-4</v>
      </c>
      <c r="JM13" s="52">
        <v>3.3608679164459536E-5</v>
      </c>
      <c r="JN13" s="52">
        <v>4.9966164963721088E-7</v>
      </c>
      <c r="JO13" s="52">
        <v>0</v>
      </c>
      <c r="JP13" s="52">
        <v>0</v>
      </c>
      <c r="JQ13" s="52">
        <v>5.5201135744681176E-7</v>
      </c>
      <c r="JR13" s="52">
        <v>1.0954703239859876E-6</v>
      </c>
      <c r="JS13" s="52">
        <v>0</v>
      </c>
      <c r="JT13" s="52">
        <v>0</v>
      </c>
      <c r="JU13" s="52">
        <v>0</v>
      </c>
      <c r="JV13" s="52">
        <v>0</v>
      </c>
      <c r="JW13" s="52">
        <v>0</v>
      </c>
      <c r="JX13" s="52">
        <v>2.8101917531646287E-6</v>
      </c>
      <c r="JY13" s="52">
        <v>0</v>
      </c>
      <c r="JZ13" s="52">
        <v>0</v>
      </c>
      <c r="KA13" s="52">
        <v>1.0294585904628143E-6</v>
      </c>
      <c r="KB13" s="52">
        <v>0</v>
      </c>
      <c r="KC13" s="52">
        <v>0</v>
      </c>
      <c r="KD13" s="52">
        <v>2.5221918421933776E-6</v>
      </c>
      <c r="KE13" s="52">
        <v>1.7869400262493673E-6</v>
      </c>
      <c r="KF13" s="52">
        <v>0</v>
      </c>
      <c r="KG13" s="52">
        <v>1.0901957580079746E-6</v>
      </c>
      <c r="KH13" s="52">
        <v>0</v>
      </c>
      <c r="KI13" s="52">
        <v>0</v>
      </c>
      <c r="KJ13" s="52">
        <v>9.0599826373623398E-7</v>
      </c>
      <c r="KK13" s="52">
        <v>0</v>
      </c>
      <c r="KL13" s="52">
        <v>0</v>
      </c>
      <c r="KM13" s="52">
        <v>0</v>
      </c>
      <c r="KN13" s="52">
        <v>0</v>
      </c>
      <c r="KO13" s="52">
        <v>0</v>
      </c>
      <c r="KP13" s="52">
        <v>0</v>
      </c>
      <c r="KQ13" s="52">
        <v>0</v>
      </c>
      <c r="KR13" s="52">
        <v>2.7104977090904879E-6</v>
      </c>
      <c r="KS13" s="52">
        <v>0</v>
      </c>
      <c r="KT13" s="52">
        <v>0</v>
      </c>
      <c r="KU13" s="52">
        <v>0</v>
      </c>
      <c r="KV13" s="52">
        <v>0</v>
      </c>
      <c r="KW13" s="52">
        <v>0</v>
      </c>
      <c r="KX13" s="52">
        <v>0</v>
      </c>
      <c r="KY13" s="52">
        <v>0</v>
      </c>
      <c r="KZ13" s="52">
        <v>0</v>
      </c>
    </row>
    <row r="14" spans="1:312" x14ac:dyDescent="0.2">
      <c r="A14" s="89">
        <v>1.044611</v>
      </c>
      <c r="B14" s="41" t="s">
        <v>924</v>
      </c>
      <c r="C14" s="51" t="s">
        <v>48</v>
      </c>
      <c r="D14" s="52">
        <v>1.8748999720919144E-6</v>
      </c>
      <c r="E14" s="52">
        <v>1.8138165536342671E-5</v>
      </c>
      <c r="F14" s="52">
        <v>1.1120618612642536E-5</v>
      </c>
      <c r="G14" s="52">
        <v>1.2548769606028055E-6</v>
      </c>
      <c r="H14" s="52">
        <v>3.525791243747395E-5</v>
      </c>
      <c r="I14" s="52">
        <v>4.9563466572668724E-5</v>
      </c>
      <c r="J14" s="52">
        <v>7.565664333455732E-5</v>
      </c>
      <c r="K14" s="52">
        <v>3.2358568397552818E-5</v>
      </c>
      <c r="L14" s="52">
        <v>2.6419997525044804E-5</v>
      </c>
      <c r="M14" s="52">
        <v>5.3780818640443147E-6</v>
      </c>
      <c r="N14" s="52">
        <v>2.7411596377949133E-5</v>
      </c>
      <c r="O14" s="52">
        <v>1.4361543283643474E-5</v>
      </c>
      <c r="P14" s="52">
        <v>0</v>
      </c>
      <c r="Q14" s="52">
        <v>2.5232884363673023E-5</v>
      </c>
      <c r="R14" s="52">
        <v>8.9165036282348091E-4</v>
      </c>
      <c r="S14" s="52">
        <v>8.1096558131296106E-4</v>
      </c>
      <c r="T14" s="52">
        <v>5.3508749175645806E-5</v>
      </c>
      <c r="U14" s="52">
        <v>4.2586220980368451E-4</v>
      </c>
      <c r="V14" s="52">
        <v>1.2789104239811387E-2</v>
      </c>
      <c r="W14" s="52">
        <v>1.3660840553537326E-2</v>
      </c>
      <c r="X14" s="52">
        <v>9.6695261817722322E-3</v>
      </c>
      <c r="Y14" s="52">
        <v>5.8072501110352997E-5</v>
      </c>
      <c r="Z14" s="52">
        <v>9.817653454749793E-5</v>
      </c>
      <c r="AA14" s="52">
        <v>6.0377881082021193E-5</v>
      </c>
      <c r="AB14" s="52">
        <v>1.822656442948021E-5</v>
      </c>
      <c r="AC14" s="52">
        <v>8.7832596259714449E-6</v>
      </c>
      <c r="AD14" s="52">
        <v>1.7967132109681074E-5</v>
      </c>
      <c r="AE14" s="52">
        <v>2.1495340096055827E-5</v>
      </c>
      <c r="AF14" s="52">
        <v>6.6814762715739265E-4</v>
      </c>
      <c r="AG14" s="52">
        <v>7.0907215642864775E-5</v>
      </c>
      <c r="AH14" s="52">
        <v>3.8006348284488979E-5</v>
      </c>
      <c r="AI14" s="52">
        <v>2.4383856787146851E-6</v>
      </c>
      <c r="AJ14" s="52">
        <v>5.6427855296321728E-6</v>
      </c>
      <c r="AK14" s="52">
        <v>0</v>
      </c>
      <c r="AL14" s="52">
        <v>1.5694684255934353E-5</v>
      </c>
      <c r="AM14" s="52">
        <v>1.5768709214454741E-5</v>
      </c>
      <c r="AN14" s="52">
        <v>2.6793902465740456E-5</v>
      </c>
      <c r="AO14" s="52">
        <v>1.0222172202422138E-5</v>
      </c>
      <c r="AP14" s="52">
        <v>7.1304957233069279E-6</v>
      </c>
      <c r="AQ14" s="52">
        <v>1.002550517755135E-4</v>
      </c>
      <c r="AR14" s="52">
        <v>4.5827246786352875E-5</v>
      </c>
      <c r="AS14" s="52">
        <v>7.5497208623412344E-6</v>
      </c>
      <c r="AT14" s="52">
        <v>4.072395879695028E-6</v>
      </c>
      <c r="AU14" s="52">
        <v>4.5671921671109872E-5</v>
      </c>
      <c r="AV14" s="52">
        <v>3.2007772387717004E-5</v>
      </c>
      <c r="AW14" s="52">
        <v>4.798914127069156E-4</v>
      </c>
      <c r="AX14" s="52">
        <v>6.362653834651246E-5</v>
      </c>
      <c r="AY14" s="52">
        <v>8.4955897903500506E-3</v>
      </c>
      <c r="AZ14" s="52">
        <v>3.0331344742055938E-5</v>
      </c>
      <c r="BA14" s="52">
        <v>0</v>
      </c>
      <c r="BB14" s="52">
        <v>2.5633679421276164E-5</v>
      </c>
      <c r="BC14" s="52">
        <v>1.2875051093923915E-4</v>
      </c>
      <c r="BD14" s="52">
        <v>4.2563911768693653E-5</v>
      </c>
      <c r="BE14" s="52">
        <v>1.124789680954509E-6</v>
      </c>
      <c r="BF14" s="52">
        <v>1.1952477908272157E-5</v>
      </c>
      <c r="BG14" s="52">
        <v>1.239893460530802E-5</v>
      </c>
      <c r="BH14" s="52">
        <v>1.9770213754577615E-5</v>
      </c>
      <c r="BI14" s="52">
        <v>6.1506246253135554E-4</v>
      </c>
      <c r="BJ14" s="52">
        <v>1.3263607988086674E-3</v>
      </c>
      <c r="BK14" s="52">
        <v>4.3438872095576624E-4</v>
      </c>
      <c r="BL14" s="52">
        <v>5.7643246204444619E-6</v>
      </c>
      <c r="BM14" s="52">
        <v>6.6586646245074175E-6</v>
      </c>
      <c r="BN14" s="52">
        <v>6.0428053689160398E-6</v>
      </c>
      <c r="BO14" s="52">
        <v>3.0751744218079643E-5</v>
      </c>
      <c r="BP14" s="52">
        <v>4.2218292276067867E-6</v>
      </c>
      <c r="BQ14" s="52">
        <v>1.8536758036643666E-4</v>
      </c>
      <c r="BR14" s="52">
        <v>0</v>
      </c>
      <c r="BS14" s="52">
        <v>4.1616846244745439E-6</v>
      </c>
      <c r="BT14" s="52">
        <v>0</v>
      </c>
      <c r="BU14" s="52">
        <v>0</v>
      </c>
      <c r="BV14" s="52">
        <v>3.3719246147903217E-4</v>
      </c>
      <c r="BW14" s="52">
        <v>3.7124117424900207E-4</v>
      </c>
      <c r="BX14" s="52">
        <v>2.2583866700960127E-4</v>
      </c>
      <c r="BY14" s="52">
        <v>2.7796915351486351E-4</v>
      </c>
      <c r="BZ14" s="52">
        <v>4.9103447705490817E-4</v>
      </c>
      <c r="CA14" s="52">
        <v>1.4540906208483406E-4</v>
      </c>
      <c r="CB14" s="52">
        <v>5.9770522232551818E-5</v>
      </c>
      <c r="CC14" s="52">
        <v>4.5093191217603764E-3</v>
      </c>
      <c r="CD14" s="52">
        <v>5.961192263447206E-5</v>
      </c>
      <c r="CE14" s="52">
        <v>4.7277566269498829E-5</v>
      </c>
      <c r="CF14" s="52">
        <v>2.873908953476929E-6</v>
      </c>
      <c r="CG14" s="52">
        <v>1.8675589943012033E-6</v>
      </c>
      <c r="CH14" s="52">
        <v>1.8892978510654582E-5</v>
      </c>
      <c r="CI14" s="52">
        <v>7.2775393023723071E-5</v>
      </c>
      <c r="CJ14" s="52">
        <v>4.1288294020416034E-5</v>
      </c>
      <c r="CK14" s="52">
        <v>5.6165021740516139E-6</v>
      </c>
      <c r="CL14" s="52">
        <v>0</v>
      </c>
      <c r="CM14" s="52">
        <v>1.5832215830986008E-5</v>
      </c>
      <c r="CN14" s="52">
        <v>2.9809393993841252E-6</v>
      </c>
      <c r="CO14" s="52">
        <v>0</v>
      </c>
      <c r="CP14" s="52">
        <v>2.7735748652561054E-5</v>
      </c>
      <c r="CQ14" s="52">
        <v>1.6804726649332093E-5</v>
      </c>
      <c r="CR14" s="52">
        <v>1.2531581068004093E-5</v>
      </c>
      <c r="CS14" s="52">
        <v>6.1871086195524252E-6</v>
      </c>
      <c r="CT14" s="52">
        <v>0</v>
      </c>
      <c r="CU14" s="52">
        <v>1.2280558314806123E-6</v>
      </c>
      <c r="CV14" s="52">
        <v>8.1688690472974838E-6</v>
      </c>
      <c r="CW14" s="52">
        <v>9.1346667005110614E-6</v>
      </c>
      <c r="CX14" s="52">
        <v>4.6141546214709777E-6</v>
      </c>
      <c r="CY14" s="52">
        <v>3.3608999028492013E-5</v>
      </c>
      <c r="CZ14" s="52">
        <v>0</v>
      </c>
      <c r="DA14" s="52">
        <v>7.9456718377559634E-5</v>
      </c>
      <c r="DB14" s="52">
        <v>9.0271084485907965E-5</v>
      </c>
      <c r="DC14" s="52">
        <v>2.9916232505724849E-4</v>
      </c>
      <c r="DD14" s="52">
        <v>4.8481521893651402E-5</v>
      </c>
      <c r="DE14" s="52">
        <v>1.0664546574834907E-4</v>
      </c>
      <c r="DF14" s="52">
        <v>2.3714324064520335E-4</v>
      </c>
      <c r="DG14" s="52">
        <v>5.9828964737449531E-5</v>
      </c>
      <c r="DH14" s="52">
        <v>2.3903740675592462E-4</v>
      </c>
      <c r="DI14" s="52">
        <v>1.8050913530446039E-6</v>
      </c>
      <c r="DJ14" s="52">
        <v>6.0046458472094332E-6</v>
      </c>
      <c r="DK14" s="52">
        <v>2.9516533716536213E-5</v>
      </c>
      <c r="DL14" s="52">
        <v>5.5818287967276906E-6</v>
      </c>
      <c r="DM14" s="52">
        <v>0</v>
      </c>
      <c r="DN14" s="52">
        <v>0</v>
      </c>
      <c r="DO14" s="52">
        <v>3.398302832488676E-6</v>
      </c>
      <c r="DP14" s="52">
        <v>0</v>
      </c>
      <c r="DQ14" s="52">
        <v>6.5359039842020864E-6</v>
      </c>
      <c r="DR14" s="52">
        <v>1.5179055159523042E-5</v>
      </c>
      <c r="DS14" s="52">
        <v>0</v>
      </c>
      <c r="DT14" s="52">
        <v>0</v>
      </c>
      <c r="DU14" s="52">
        <v>4.4062409422747139E-6</v>
      </c>
      <c r="DV14" s="52">
        <v>8.1934679311010741E-5</v>
      </c>
      <c r="DW14" s="52">
        <v>7.8365665682240914E-6</v>
      </c>
      <c r="DX14" s="52">
        <v>2.5144647787435723E-6</v>
      </c>
      <c r="DY14" s="52">
        <v>4.9944038229256242E-5</v>
      </c>
      <c r="DZ14" s="52">
        <v>0</v>
      </c>
      <c r="EA14" s="52">
        <v>0</v>
      </c>
      <c r="EB14" s="52">
        <v>1.6313388280305249E-6</v>
      </c>
      <c r="EC14" s="52">
        <v>5.657611189052928E-5</v>
      </c>
      <c r="ED14" s="52">
        <v>1.7738701529060974E-6</v>
      </c>
      <c r="EE14" s="52">
        <v>2.8386818220464152E-6</v>
      </c>
      <c r="EF14" s="52">
        <v>0</v>
      </c>
      <c r="EG14" s="52">
        <v>0</v>
      </c>
      <c r="EH14" s="52">
        <v>1.6027120342838519E-6</v>
      </c>
      <c r="EI14" s="52">
        <v>1.4220032153786254E-5</v>
      </c>
      <c r="EJ14" s="52">
        <v>0</v>
      </c>
      <c r="EK14" s="52">
        <v>0</v>
      </c>
      <c r="EL14" s="52">
        <v>7.0957543642262001E-6</v>
      </c>
      <c r="EM14" s="52">
        <v>2.2728433256644154E-5</v>
      </c>
      <c r="EN14" s="52">
        <v>1.6231633889539156E-4</v>
      </c>
      <c r="EO14" s="52">
        <v>4.0728306362707771E-4</v>
      </c>
      <c r="EP14" s="52">
        <v>1.2746330613264184E-5</v>
      </c>
      <c r="EQ14" s="52">
        <v>1.0581819966921879E-4</v>
      </c>
      <c r="ER14" s="52">
        <v>4.9335299876880138E-5</v>
      </c>
      <c r="ES14" s="52">
        <v>4.9574146571707969E-6</v>
      </c>
      <c r="ET14" s="52">
        <v>3.1781437791867028E-6</v>
      </c>
      <c r="EU14" s="52">
        <v>5.0102059079848207E-5</v>
      </c>
      <c r="EV14" s="52">
        <v>1.376983542957641E-4</v>
      </c>
      <c r="EW14" s="52">
        <v>9.6424000526654346E-5</v>
      </c>
      <c r="EX14" s="52">
        <v>8.1300514024285672E-4</v>
      </c>
      <c r="EY14" s="52">
        <v>4.5310243866108677E-4</v>
      </c>
      <c r="EZ14" s="52">
        <v>6.2336676736691836E-4</v>
      </c>
      <c r="FA14" s="52">
        <v>3.31532062400828E-3</v>
      </c>
      <c r="FB14" s="52">
        <v>1.86459130852363E-4</v>
      </c>
      <c r="FC14" s="52">
        <v>1.9927987842986482E-3</v>
      </c>
      <c r="FD14" s="52">
        <v>6.0609809034299449E-4</v>
      </c>
      <c r="FE14" s="52">
        <v>2.8046475255975655E-4</v>
      </c>
      <c r="FF14" s="52">
        <v>1.2808675985765086E-4</v>
      </c>
      <c r="FG14" s="52">
        <v>2.836749531797184E-4</v>
      </c>
      <c r="FH14" s="52">
        <v>4.8139588556614496E-4</v>
      </c>
      <c r="FI14" s="52">
        <v>1.7264389892735928E-5</v>
      </c>
      <c r="FJ14" s="52">
        <v>4.9136722511487676E-4</v>
      </c>
      <c r="FK14" s="52">
        <v>7.3636945786327004E-4</v>
      </c>
      <c r="FL14" s="52">
        <v>4.8118653325492334E-5</v>
      </c>
      <c r="FM14" s="52">
        <v>1.16372624189507E-4</v>
      </c>
      <c r="FN14" s="52">
        <v>2.0346106346555402E-6</v>
      </c>
      <c r="FO14" s="52">
        <v>6.3248825011431203E-5</v>
      </c>
      <c r="FP14" s="52">
        <v>0</v>
      </c>
      <c r="FQ14" s="52">
        <v>2.8515198295644577E-4</v>
      </c>
      <c r="FR14" s="52">
        <v>0</v>
      </c>
      <c r="FS14" s="52">
        <v>7.0171337978027287E-6</v>
      </c>
      <c r="FT14" s="52">
        <v>2.7310358531124916E-6</v>
      </c>
      <c r="FU14" s="52">
        <v>5.0330731301744709E-6</v>
      </c>
      <c r="FV14" s="52">
        <v>0</v>
      </c>
      <c r="FW14" s="52">
        <v>2.0141719061216141E-5</v>
      </c>
      <c r="FX14" s="52">
        <v>0</v>
      </c>
      <c r="FY14" s="52">
        <v>2.6771117313656218E-6</v>
      </c>
      <c r="FZ14" s="52">
        <v>9.5265649227327257E-4</v>
      </c>
      <c r="GA14" s="52">
        <v>3.9546649164341E-5</v>
      </c>
      <c r="GB14" s="52">
        <v>2.6786237053195023E-4</v>
      </c>
      <c r="GC14" s="52">
        <v>5.1672257963408254E-4</v>
      </c>
      <c r="GD14" s="52">
        <v>2.8614155588855932E-4</v>
      </c>
      <c r="GE14" s="52">
        <v>3.7954798375159233E-4</v>
      </c>
      <c r="GF14" s="52">
        <v>7.1734133837223879E-4</v>
      </c>
      <c r="GG14" s="52">
        <v>1.2297406674722757E-4</v>
      </c>
      <c r="GH14" s="52">
        <v>6.2735803239353803E-5</v>
      </c>
      <c r="GI14" s="52">
        <v>3.3795731166821347E-5</v>
      </c>
      <c r="GJ14" s="52">
        <v>1.6129853029708692E-5</v>
      </c>
      <c r="GK14" s="52">
        <v>2.2020318601098922E-5</v>
      </c>
      <c r="GL14" s="52">
        <v>2.1737009464647703E-4</v>
      </c>
      <c r="GM14" s="52">
        <v>7.4060373912468065E-5</v>
      </c>
      <c r="GN14" s="52">
        <v>2.0036180298186414E-5</v>
      </c>
      <c r="GO14" s="52">
        <v>1.4013313793648298E-2</v>
      </c>
      <c r="GP14" s="52">
        <v>6.2257174219923243E-3</v>
      </c>
      <c r="GQ14" s="52">
        <v>1.5651333749928758E-2</v>
      </c>
      <c r="GR14" s="52">
        <v>4.7936288547513872E-3</v>
      </c>
      <c r="GS14" s="52">
        <v>1.3866828195877777E-2</v>
      </c>
      <c r="GT14" s="52">
        <v>9.2205904849115162E-3</v>
      </c>
      <c r="GU14" s="52">
        <v>4.579886777525845E-3</v>
      </c>
      <c r="GV14" s="52">
        <v>2.2540758429582163E-2</v>
      </c>
      <c r="GW14" s="52">
        <v>6.5627184474700069E-5</v>
      </c>
      <c r="GX14" s="52">
        <v>9.0139123748601463E-6</v>
      </c>
      <c r="GY14" s="52">
        <v>3.8572723605518084E-5</v>
      </c>
      <c r="GZ14" s="52">
        <v>0</v>
      </c>
      <c r="HA14" s="52">
        <v>7.504780011798183E-6</v>
      </c>
      <c r="HB14" s="52">
        <v>3.3899342756394348E-5</v>
      </c>
      <c r="HC14" s="52">
        <v>0</v>
      </c>
      <c r="HD14" s="52">
        <v>0</v>
      </c>
      <c r="HE14" s="52">
        <v>2.7066744114667629E-6</v>
      </c>
      <c r="HF14" s="52">
        <v>0</v>
      </c>
      <c r="HG14" s="52">
        <v>2.926753008682633E-6</v>
      </c>
      <c r="HH14" s="52">
        <v>0</v>
      </c>
      <c r="HI14" s="52">
        <v>5.6356193565261872E-6</v>
      </c>
      <c r="HJ14" s="52">
        <v>4.9760850712713778E-6</v>
      </c>
      <c r="HK14" s="52">
        <v>1.4940243365053854E-2</v>
      </c>
      <c r="HL14" s="52">
        <v>9.7572371180815846E-3</v>
      </c>
      <c r="HM14" s="52">
        <v>1.6014894754601012E-2</v>
      </c>
      <c r="HN14" s="52">
        <v>1.3263820319913435E-2</v>
      </c>
      <c r="HO14" s="52">
        <v>1.3401503484840479E-2</v>
      </c>
      <c r="HP14" s="52">
        <v>0</v>
      </c>
      <c r="HQ14" s="52">
        <v>0</v>
      </c>
      <c r="HR14" s="52">
        <v>0</v>
      </c>
      <c r="HS14" s="52">
        <v>6.4115897274750341E-6</v>
      </c>
      <c r="HT14" s="52">
        <v>0</v>
      </c>
      <c r="HU14" s="52">
        <v>0</v>
      </c>
      <c r="HV14" s="52">
        <v>4.009458182515193E-6</v>
      </c>
      <c r="HW14" s="52">
        <v>4.6798525292705513E-2</v>
      </c>
      <c r="HX14" s="52">
        <v>1.0962977558915649E-2</v>
      </c>
      <c r="HY14" s="52">
        <v>2.6438669720853472E-2</v>
      </c>
      <c r="HZ14" s="52">
        <v>2.0079698347773341E-2</v>
      </c>
      <c r="IA14" s="52">
        <v>1.5014603231189297E-2</v>
      </c>
      <c r="IB14" s="52">
        <v>1.9809516597391958E-2</v>
      </c>
      <c r="IC14" s="52">
        <v>1.7358387911811846E-5</v>
      </c>
      <c r="ID14" s="52">
        <v>1.4639330395064757E-5</v>
      </c>
      <c r="IE14" s="52">
        <v>2.5491679698442759E-5</v>
      </c>
      <c r="IF14" s="52">
        <v>2.0956922650876725E-6</v>
      </c>
      <c r="IG14" s="52">
        <v>1.0392544039611112E-4</v>
      </c>
      <c r="IH14" s="52">
        <v>2.4824863269822665E-6</v>
      </c>
      <c r="II14" s="52">
        <v>5.523853337798539E-5</v>
      </c>
      <c r="IJ14" s="52">
        <v>2.0670041442318377E-4</v>
      </c>
      <c r="IK14" s="52">
        <v>2.3103238311604424E-5</v>
      </c>
      <c r="IL14" s="52">
        <v>1.6780052673252897E-4</v>
      </c>
      <c r="IM14" s="52">
        <v>2.4154174633815031E-5</v>
      </c>
      <c r="IN14" s="52">
        <v>1.6282083886140107E-4</v>
      </c>
      <c r="IO14" s="52">
        <v>3.5370424200522726E-4</v>
      </c>
      <c r="IP14" s="52">
        <v>8.7664050156595829E-5</v>
      </c>
      <c r="IQ14" s="52">
        <v>1.0196768961053402E-4</v>
      </c>
      <c r="IR14" s="52">
        <v>1.1796775380894189E-4</v>
      </c>
      <c r="IS14" s="52">
        <v>1.0035721930010455E-4</v>
      </c>
      <c r="IT14" s="52">
        <v>6.4315666881624206E-5</v>
      </c>
      <c r="IU14" s="52">
        <v>1.1200440014092862E-4</v>
      </c>
      <c r="IV14" s="52">
        <v>1.0244339081204717E-4</v>
      </c>
      <c r="IW14" s="52">
        <v>1.3059744498682111E-5</v>
      </c>
      <c r="IX14" s="52">
        <v>4.8307355790586619E-5</v>
      </c>
      <c r="IY14" s="52">
        <v>1.9657390956475972E-5</v>
      </c>
      <c r="IZ14" s="52">
        <v>2.6790309916013404E-6</v>
      </c>
      <c r="JA14" s="52">
        <v>4.8125401274977721E-5</v>
      </c>
      <c r="JB14" s="52">
        <v>1.5595759870984263E-5</v>
      </c>
      <c r="JC14" s="52">
        <v>2.5327340780014111E-5</v>
      </c>
      <c r="JD14" s="52">
        <v>1.1219828408007626E-5</v>
      </c>
      <c r="JE14" s="52">
        <v>0</v>
      </c>
      <c r="JF14" s="52">
        <v>1.6187905472583133E-6</v>
      </c>
      <c r="JG14" s="52">
        <v>0.10618300320184325</v>
      </c>
      <c r="JH14" s="52">
        <v>1.9797393642889724E-2</v>
      </c>
      <c r="JI14" s="52">
        <v>2.7873628996620457E-2</v>
      </c>
      <c r="JJ14" s="52">
        <v>3.8265107538123032E-2</v>
      </c>
      <c r="JK14" s="52">
        <v>4.9282831830041923E-2</v>
      </c>
      <c r="JL14" s="52">
        <v>2.7527045504431909E-2</v>
      </c>
      <c r="JM14" s="52">
        <v>1.7869846757885072E-2</v>
      </c>
      <c r="JN14" s="52">
        <v>3.6382877459421649E-5</v>
      </c>
      <c r="JO14" s="52">
        <v>3.8783942208111295E-6</v>
      </c>
      <c r="JP14" s="52">
        <v>1.2569514836328853E-5</v>
      </c>
      <c r="JQ14" s="52">
        <v>2.6797251733488033E-5</v>
      </c>
      <c r="JR14" s="52">
        <v>2.3085864882132722E-5</v>
      </c>
      <c r="JS14" s="52">
        <v>4.4328518090919661E-6</v>
      </c>
      <c r="JT14" s="52">
        <v>0</v>
      </c>
      <c r="JU14" s="52">
        <v>2.5908066254992029E-5</v>
      </c>
      <c r="JV14" s="52">
        <v>9.7229295593567253E-6</v>
      </c>
      <c r="JW14" s="52">
        <v>2.0797764462370895E-6</v>
      </c>
      <c r="JX14" s="52">
        <v>3.9302074836889131E-5</v>
      </c>
      <c r="JY14" s="52">
        <v>4.5957371697020272E-6</v>
      </c>
      <c r="JZ14" s="52">
        <v>4.7790134227255451E-5</v>
      </c>
      <c r="KA14" s="52">
        <v>2.7310695213134119E-5</v>
      </c>
      <c r="KB14" s="52">
        <v>5.3230295437376505E-5</v>
      </c>
      <c r="KC14" s="52">
        <v>8.3596396998731229E-6</v>
      </c>
      <c r="KD14" s="52">
        <v>3.078247159960662E-5</v>
      </c>
      <c r="KE14" s="52">
        <v>5.0799158878513142E-5</v>
      </c>
      <c r="KF14" s="52">
        <v>1.9621787462780266E-5</v>
      </c>
      <c r="KG14" s="52">
        <v>1.3586485862804586E-5</v>
      </c>
      <c r="KH14" s="52">
        <v>3.6626270886973908E-5</v>
      </c>
      <c r="KI14" s="52">
        <v>3.3398346412338971E-6</v>
      </c>
      <c r="KJ14" s="52">
        <v>6.3288953856950221E-5</v>
      </c>
      <c r="KK14" s="52">
        <v>1.7016503761287131E-5</v>
      </c>
      <c r="KL14" s="52">
        <v>5.7549223884135453E-6</v>
      </c>
      <c r="KM14" s="52">
        <v>6.3782140256173612E-5</v>
      </c>
      <c r="KN14" s="52">
        <v>7.4118018181578458E-6</v>
      </c>
      <c r="KO14" s="52">
        <v>1.0533481801479695E-5</v>
      </c>
      <c r="KP14" s="52">
        <v>1.3777823301692582E-5</v>
      </c>
      <c r="KQ14" s="52">
        <v>1.6679698641959298E-5</v>
      </c>
      <c r="KR14" s="52">
        <v>1.5790225026213191E-5</v>
      </c>
      <c r="KS14" s="52">
        <v>3.6260383544163682E-5</v>
      </c>
      <c r="KT14" s="52">
        <v>1.485292116034686E-6</v>
      </c>
      <c r="KU14" s="52">
        <v>6.4359362895915478E-5</v>
      </c>
      <c r="KV14" s="52">
        <v>0</v>
      </c>
      <c r="KW14" s="52">
        <v>1.447574237459245E-5</v>
      </c>
      <c r="KX14" s="52">
        <v>4.7226061970331815E-6</v>
      </c>
      <c r="KY14" s="52">
        <v>3.5381097559317428E-5</v>
      </c>
      <c r="KZ14" s="52">
        <v>5.720924242687608E-6</v>
      </c>
    </row>
    <row r="15" spans="1:312" x14ac:dyDescent="0.2">
      <c r="A15" s="89">
        <v>1.0100530000000001</v>
      </c>
      <c r="B15" s="41" t="s">
        <v>923</v>
      </c>
      <c r="C15" s="51" t="s">
        <v>74</v>
      </c>
      <c r="D15" s="52">
        <v>7.3972117338633482E-5</v>
      </c>
      <c r="E15" s="52">
        <v>1.9684627626868998E-5</v>
      </c>
      <c r="F15" s="52">
        <v>3.0615197023961677E-5</v>
      </c>
      <c r="G15" s="52">
        <v>1.1015106466610248E-4</v>
      </c>
      <c r="H15" s="52">
        <v>2.7368954529589152E-5</v>
      </c>
      <c r="I15" s="52">
        <v>2.9767412698208446E-4</v>
      </c>
      <c r="J15" s="52">
        <v>2.8518639751270487E-4</v>
      </c>
      <c r="K15" s="52">
        <v>8.1804253366155079E-3</v>
      </c>
      <c r="L15" s="52">
        <v>0.88382713907786337</v>
      </c>
      <c r="M15" s="52">
        <v>7.4528922374688335E-5</v>
      </c>
      <c r="N15" s="52">
        <v>1.8082870187376057E-4</v>
      </c>
      <c r="O15" s="52">
        <v>1.5705500050186902E-4</v>
      </c>
      <c r="P15" s="52">
        <v>1.5627083291791023E-4</v>
      </c>
      <c r="Q15" s="52">
        <v>1.9055868341273278E-4</v>
      </c>
      <c r="R15" s="52">
        <v>3.6596651775019582E-5</v>
      </c>
      <c r="S15" s="52">
        <v>1.8727919323891043E-5</v>
      </c>
      <c r="T15" s="52">
        <v>0</v>
      </c>
      <c r="U15" s="52">
        <v>7.0876293576161052E-5</v>
      </c>
      <c r="V15" s="52">
        <v>1.7925720106098941E-4</v>
      </c>
      <c r="W15" s="52">
        <v>9.5299353952323977E-5</v>
      </c>
      <c r="X15" s="52">
        <v>4.2132424861295221E-4</v>
      </c>
      <c r="Y15" s="52">
        <v>5.7261518683674922E-5</v>
      </c>
      <c r="Z15" s="52">
        <v>1.908925145966295E-5</v>
      </c>
      <c r="AA15" s="52">
        <v>3.0121292248726223E-6</v>
      </c>
      <c r="AB15" s="52">
        <v>5.843760271135276E-5</v>
      </c>
      <c r="AC15" s="52">
        <v>6.899722730257504E-5</v>
      </c>
      <c r="AD15" s="52">
        <v>1.6845317214615385E-4</v>
      </c>
      <c r="AE15" s="52">
        <v>2.8421778713003796E-5</v>
      </c>
      <c r="AF15" s="52">
        <v>7.87534487477025E-6</v>
      </c>
      <c r="AG15" s="52">
        <v>3.0551932817130823E-5</v>
      </c>
      <c r="AH15" s="52">
        <v>1.5784894650412761E-6</v>
      </c>
      <c r="AI15" s="52">
        <v>2.4669199792102825E-5</v>
      </c>
      <c r="AJ15" s="52">
        <v>3.7593443289973119E-5</v>
      </c>
      <c r="AK15" s="52">
        <v>1.5080971932705935E-5</v>
      </c>
      <c r="AL15" s="52">
        <v>1.7817636715674266E-6</v>
      </c>
      <c r="AM15" s="52">
        <v>1.9401789383285686E-5</v>
      </c>
      <c r="AN15" s="52">
        <v>7.1184462133960577E-5</v>
      </c>
      <c r="AO15" s="52">
        <v>5.2631884447044402E-5</v>
      </c>
      <c r="AP15" s="52">
        <v>2.8247733057715903E-6</v>
      </c>
      <c r="AQ15" s="52">
        <v>1.4024305321964168E-5</v>
      </c>
      <c r="AR15" s="52">
        <v>3.2386331038458227E-5</v>
      </c>
      <c r="AS15" s="52">
        <v>3.396083101703098E-5</v>
      </c>
      <c r="AT15" s="52">
        <v>1.3939651153155489E-5</v>
      </c>
      <c r="AU15" s="52">
        <v>4.9248084619995086E-5</v>
      </c>
      <c r="AV15" s="52">
        <v>1.1795757742884542E-4</v>
      </c>
      <c r="AW15" s="52">
        <v>1.2384432850394447E-4</v>
      </c>
      <c r="AX15" s="52">
        <v>1.7234439929999856E-4</v>
      </c>
      <c r="AY15" s="52">
        <v>5.2213264029351269E-5</v>
      </c>
      <c r="AZ15" s="52">
        <v>2.8542379611200183E-5</v>
      </c>
      <c r="BA15" s="52">
        <v>0</v>
      </c>
      <c r="BB15" s="52">
        <v>1.981425577720549E-5</v>
      </c>
      <c r="BC15" s="52">
        <v>1.808273358164616E-5</v>
      </c>
      <c r="BD15" s="52">
        <v>3.2129203933075285E-5</v>
      </c>
      <c r="BE15" s="52">
        <v>7.0272755303688294E-5</v>
      </c>
      <c r="BF15" s="52">
        <v>8.4073411815645519E-6</v>
      </c>
      <c r="BG15" s="52">
        <v>5.9217082595327915E-5</v>
      </c>
      <c r="BH15" s="52">
        <v>1.6125853327512833E-5</v>
      </c>
      <c r="BI15" s="52">
        <v>4.0545010997764438E-5</v>
      </c>
      <c r="BJ15" s="52">
        <v>1.0957822829270026E-4</v>
      </c>
      <c r="BK15" s="52">
        <v>1.1469024710922065E-5</v>
      </c>
      <c r="BL15" s="52">
        <v>1.0262892499307648E-5</v>
      </c>
      <c r="BM15" s="52">
        <v>1.8608905207251704E-5</v>
      </c>
      <c r="BN15" s="52">
        <v>1.3316552572240903E-5</v>
      </c>
      <c r="BO15" s="52">
        <v>1.3951080871136517E-6</v>
      </c>
      <c r="BP15" s="52">
        <v>7.6783092783440452E-4</v>
      </c>
      <c r="BQ15" s="52">
        <v>9.6258976621859654E-3</v>
      </c>
      <c r="BR15" s="52">
        <v>3.340509633207827E-4</v>
      </c>
      <c r="BS15" s="52">
        <v>1.7763395482976957E-3</v>
      </c>
      <c r="BT15" s="52">
        <v>8.7220836316703992E-4</v>
      </c>
      <c r="BU15" s="52">
        <v>1.2964859521961698E-2</v>
      </c>
      <c r="BV15" s="52">
        <v>3.949004481769978E-5</v>
      </c>
      <c r="BW15" s="52">
        <v>7.5824936142111175E-5</v>
      </c>
      <c r="BX15" s="52">
        <v>5.0272778005601535E-5</v>
      </c>
      <c r="BY15" s="52">
        <v>6.1797154489971696E-5</v>
      </c>
      <c r="BZ15" s="52">
        <v>1.7390649660044537E-4</v>
      </c>
      <c r="CA15" s="52">
        <v>1.2829705608986188E-4</v>
      </c>
      <c r="CB15" s="52">
        <v>1.5998608998394206E-5</v>
      </c>
      <c r="CC15" s="52">
        <v>2.1092340001522704E-4</v>
      </c>
      <c r="CD15" s="52">
        <v>2.5723523568683787E-6</v>
      </c>
      <c r="CE15" s="52">
        <v>2.5576752435672024E-5</v>
      </c>
      <c r="CF15" s="52">
        <v>7.8776174611251381E-5</v>
      </c>
      <c r="CG15" s="52">
        <v>1.6966972139715187E-5</v>
      </c>
      <c r="CH15" s="52">
        <v>2.0721331269750184E-5</v>
      </c>
      <c r="CI15" s="52">
        <v>0</v>
      </c>
      <c r="CJ15" s="52">
        <v>1.8666961099371194E-5</v>
      </c>
      <c r="CK15" s="52">
        <v>0</v>
      </c>
      <c r="CL15" s="52">
        <v>1.0123123308027669E-6</v>
      </c>
      <c r="CM15" s="52">
        <v>7.5627102406942091E-6</v>
      </c>
      <c r="CN15" s="52">
        <v>1.6870848515663347E-5</v>
      </c>
      <c r="CO15" s="52">
        <v>2.9771924032371544E-5</v>
      </c>
      <c r="CP15" s="52">
        <v>0</v>
      </c>
      <c r="CQ15" s="52">
        <v>5.8197853595178941E-5</v>
      </c>
      <c r="CR15" s="52">
        <v>4.1477768323675523E-6</v>
      </c>
      <c r="CS15" s="52">
        <v>2.0623695398508087E-6</v>
      </c>
      <c r="CT15" s="52">
        <v>3.0685143105131846E-6</v>
      </c>
      <c r="CU15" s="52">
        <v>2.4561116629612247E-6</v>
      </c>
      <c r="CV15" s="52">
        <v>5.3685418028527006E-6</v>
      </c>
      <c r="CW15" s="52">
        <v>7.0406733372709848E-6</v>
      </c>
      <c r="CX15" s="52">
        <v>0</v>
      </c>
      <c r="CY15" s="52">
        <v>0</v>
      </c>
      <c r="CZ15" s="52">
        <v>1.57010894622506E-5</v>
      </c>
      <c r="DA15" s="52">
        <v>5.9236888804394882E-6</v>
      </c>
      <c r="DB15" s="52">
        <v>0</v>
      </c>
      <c r="DC15" s="52">
        <v>3.2400251811254346E-6</v>
      </c>
      <c r="DD15" s="52">
        <v>7.7669183135540239E-6</v>
      </c>
      <c r="DE15" s="52">
        <v>8.580453846302029E-6</v>
      </c>
      <c r="DF15" s="52">
        <v>1.2133619797578447E-4</v>
      </c>
      <c r="DG15" s="52">
        <v>8.7620678100643248E-6</v>
      </c>
      <c r="DH15" s="52">
        <v>0</v>
      </c>
      <c r="DI15" s="52">
        <v>1.9470451390607328E-5</v>
      </c>
      <c r="DJ15" s="52">
        <v>4.1531062283696937E-6</v>
      </c>
      <c r="DK15" s="52">
        <v>1.1946515272817399E-5</v>
      </c>
      <c r="DL15" s="52">
        <v>0</v>
      </c>
      <c r="DM15" s="52">
        <v>0</v>
      </c>
      <c r="DN15" s="52">
        <v>4.6531894259074957E-6</v>
      </c>
      <c r="DO15" s="52">
        <v>9.1341525418963483E-5</v>
      </c>
      <c r="DP15" s="52">
        <v>1.7320800850203881E-5</v>
      </c>
      <c r="DQ15" s="52">
        <v>1.5883946325673155E-5</v>
      </c>
      <c r="DR15" s="52">
        <v>0</v>
      </c>
      <c r="DS15" s="52">
        <v>1.0835744681494547E-6</v>
      </c>
      <c r="DT15" s="52">
        <v>8.1640745665561396E-6</v>
      </c>
      <c r="DU15" s="52">
        <v>1.660066727750794E-6</v>
      </c>
      <c r="DV15" s="52">
        <v>7.2352237401524947E-6</v>
      </c>
      <c r="DW15" s="52">
        <v>1.147804805047579E-5</v>
      </c>
      <c r="DX15" s="52">
        <v>1.1841167468693134E-5</v>
      </c>
      <c r="DY15" s="52">
        <v>0</v>
      </c>
      <c r="DZ15" s="52">
        <v>2.1300647736181111E-5</v>
      </c>
      <c r="EA15" s="52">
        <v>4.4061914990964212E-5</v>
      </c>
      <c r="EB15" s="52">
        <v>0</v>
      </c>
      <c r="EC15" s="52">
        <v>4.868647530984761E-6</v>
      </c>
      <c r="ED15" s="52">
        <v>2.5916117127564263E-6</v>
      </c>
      <c r="EE15" s="52">
        <v>8.3941388848243679E-6</v>
      </c>
      <c r="EF15" s="52">
        <v>3.5951008001082729E-5</v>
      </c>
      <c r="EG15" s="52">
        <v>1.6379035152626026E-5</v>
      </c>
      <c r="EH15" s="52">
        <v>9.6844727178002956E-6</v>
      </c>
      <c r="EI15" s="52">
        <v>1.6146617155266972E-5</v>
      </c>
      <c r="EJ15" s="52">
        <v>3.8333609738835132E-6</v>
      </c>
      <c r="EK15" s="52">
        <v>1.9019686765183338E-6</v>
      </c>
      <c r="EL15" s="52">
        <v>6.2362816984785118E-3</v>
      </c>
      <c r="EM15" s="52">
        <v>1.9411049765781403E-2</v>
      </c>
      <c r="EN15" s="52">
        <v>0.78995149354332517</v>
      </c>
      <c r="EO15" s="52">
        <v>6.4406563330096965E-3</v>
      </c>
      <c r="EP15" s="52">
        <v>1.4400962033928552E-2</v>
      </c>
      <c r="EQ15" s="52">
        <v>6.7665806026804319E-3</v>
      </c>
      <c r="ER15" s="52">
        <v>2.4204946951528115E-2</v>
      </c>
      <c r="ES15" s="52">
        <v>1.5831233595568213E-2</v>
      </c>
      <c r="ET15" s="52">
        <v>5.4505145527027838E-3</v>
      </c>
      <c r="EU15" s="52">
        <v>2.5642576661085773E-2</v>
      </c>
      <c r="EV15" s="52">
        <v>3.3836303200802105E-3</v>
      </c>
      <c r="EW15" s="52">
        <v>0.70805470577117591</v>
      </c>
      <c r="EX15" s="52">
        <v>4.7935829800824564E-5</v>
      </c>
      <c r="EY15" s="52">
        <v>8.5576893218306918E-5</v>
      </c>
      <c r="EZ15" s="52">
        <v>8.0001898597688916E-5</v>
      </c>
      <c r="FA15" s="52">
        <v>7.8284368323293805E-5</v>
      </c>
      <c r="FB15" s="52">
        <v>0</v>
      </c>
      <c r="FC15" s="52">
        <v>6.2646669862997326E-6</v>
      </c>
      <c r="FD15" s="52">
        <v>8.1780398979541103E-5</v>
      </c>
      <c r="FE15" s="52">
        <v>5.5398069788964444E-5</v>
      </c>
      <c r="FF15" s="52">
        <v>1.4026935476492999E-4</v>
      </c>
      <c r="FG15" s="52">
        <v>1.89101387752315E-5</v>
      </c>
      <c r="FH15" s="52">
        <v>3.1808581532987927E-5</v>
      </c>
      <c r="FI15" s="52">
        <v>4.3204571676013401E-5</v>
      </c>
      <c r="FJ15" s="52">
        <v>8.1943739715446392E-5</v>
      </c>
      <c r="FK15" s="52">
        <v>0</v>
      </c>
      <c r="FL15" s="52">
        <v>2.4049179329695665E-5</v>
      </c>
      <c r="FM15" s="52">
        <v>1.1025118940085637E-5</v>
      </c>
      <c r="FN15" s="52">
        <v>2.6938699464433688E-5</v>
      </c>
      <c r="FO15" s="52">
        <v>9.9421031755134433E-5</v>
      </c>
      <c r="FP15" s="52">
        <v>0</v>
      </c>
      <c r="FQ15" s="52">
        <v>1.1196594644268294E-5</v>
      </c>
      <c r="FR15" s="52">
        <v>6.9470316210201797E-6</v>
      </c>
      <c r="FS15" s="52">
        <v>3.4607289578247697E-3</v>
      </c>
      <c r="FT15" s="52">
        <v>4.3504663022283847E-5</v>
      </c>
      <c r="FU15" s="52">
        <v>4.0592280954712634E-5</v>
      </c>
      <c r="FV15" s="52">
        <v>1.7757028012765189E-4</v>
      </c>
      <c r="FW15" s="52">
        <v>1.4444260681350219E-4</v>
      </c>
      <c r="FX15" s="52">
        <v>4.1878931659556009E-5</v>
      </c>
      <c r="FY15" s="52">
        <v>2.6505304801322045E-5</v>
      </c>
      <c r="FZ15" s="52">
        <v>1.3381711045566293E-5</v>
      </c>
      <c r="GA15" s="52">
        <v>2.3443890007481459E-5</v>
      </c>
      <c r="GB15" s="52">
        <v>4.7949547062537189E-5</v>
      </c>
      <c r="GC15" s="52">
        <v>1.569958066716586E-5</v>
      </c>
      <c r="GD15" s="52">
        <v>3.7654413665964969E-5</v>
      </c>
      <c r="GE15" s="52">
        <v>2.3534541807082827E-5</v>
      </c>
      <c r="GF15" s="52">
        <v>6.4603734891085124E-5</v>
      </c>
      <c r="GG15" s="52">
        <v>4.7523457088242404E-5</v>
      </c>
      <c r="GH15" s="52">
        <v>4.6999630617717884E-5</v>
      </c>
      <c r="GI15" s="52">
        <v>7.3944638005408636E-6</v>
      </c>
      <c r="GJ15" s="52">
        <v>3.1521958103796608E-6</v>
      </c>
      <c r="GK15" s="52">
        <v>3.3976477148410397E-5</v>
      </c>
      <c r="GL15" s="52">
        <v>4.4104987071745286E-6</v>
      </c>
      <c r="GM15" s="52">
        <v>0</v>
      </c>
      <c r="GN15" s="52">
        <v>6.409743720106317E-6</v>
      </c>
      <c r="GO15" s="52">
        <v>1.9899361808505499E-4</v>
      </c>
      <c r="GP15" s="52">
        <v>1.7781891497955693E-4</v>
      </c>
      <c r="GQ15" s="52">
        <v>3.6435907659589462E-5</v>
      </c>
      <c r="GR15" s="52">
        <v>1.4018519886262168E-4</v>
      </c>
      <c r="GS15" s="52">
        <v>3.3237235063939528E-4</v>
      </c>
      <c r="GT15" s="52">
        <v>1.8727781510707701E-4</v>
      </c>
      <c r="GU15" s="52">
        <v>4.3181200298188129E-5</v>
      </c>
      <c r="GV15" s="52">
        <v>1.0961260850594048E-4</v>
      </c>
      <c r="GW15" s="52">
        <v>2.6163949483824218E-6</v>
      </c>
      <c r="GX15" s="52">
        <v>9.3211662618374882E-5</v>
      </c>
      <c r="GY15" s="52">
        <v>7.9725686454450276E-5</v>
      </c>
      <c r="GZ15" s="52">
        <v>2.6810417705787267E-6</v>
      </c>
      <c r="HA15" s="52">
        <v>0</v>
      </c>
      <c r="HB15" s="52">
        <v>7.0560342763818781E-6</v>
      </c>
      <c r="HC15" s="52">
        <v>1.1190695549886528E-5</v>
      </c>
      <c r="HD15" s="52">
        <v>1.6543213296187649E-5</v>
      </c>
      <c r="HE15" s="52">
        <v>1.7583785538323084E-5</v>
      </c>
      <c r="HF15" s="52">
        <v>3.345429539213545E-5</v>
      </c>
      <c r="HG15" s="52">
        <v>7.7029648334902499E-5</v>
      </c>
      <c r="HH15" s="52">
        <v>6.5236029296600949E-6</v>
      </c>
      <c r="HI15" s="52">
        <v>5.2086784961832942E-5</v>
      </c>
      <c r="HJ15" s="52">
        <v>3.7660947803847202E-5</v>
      </c>
      <c r="HK15" s="52">
        <v>9.9150940609390159E-6</v>
      </c>
      <c r="HL15" s="52">
        <v>1.5222026894839535E-4</v>
      </c>
      <c r="HM15" s="52">
        <v>1.3945669209999688E-5</v>
      </c>
      <c r="HN15" s="52">
        <v>2.1341669310726447E-4</v>
      </c>
      <c r="HO15" s="52">
        <v>4.0519983834254884E-5</v>
      </c>
      <c r="HP15" s="52">
        <v>4.8181892538428162E-6</v>
      </c>
      <c r="HQ15" s="52">
        <v>2.635011275537724E-5</v>
      </c>
      <c r="HR15" s="52">
        <v>1.8332525488711324E-6</v>
      </c>
      <c r="HS15" s="52">
        <v>2.9035998640375288E-5</v>
      </c>
      <c r="HT15" s="52">
        <v>0</v>
      </c>
      <c r="HU15" s="52">
        <v>1.1271129619379387E-5</v>
      </c>
      <c r="HV15" s="52">
        <v>3.8542533496436364E-6</v>
      </c>
      <c r="HW15" s="52">
        <v>1.2001935121477507E-4</v>
      </c>
      <c r="HX15" s="52">
        <v>5.3823972454560438E-6</v>
      </c>
      <c r="HY15" s="52">
        <v>1.3576107235116476E-5</v>
      </c>
      <c r="HZ15" s="52">
        <v>1.1210222660312044E-5</v>
      </c>
      <c r="IA15" s="52">
        <v>5.3778468571353667E-5</v>
      </c>
      <c r="IB15" s="52">
        <v>2.3782464075440535E-5</v>
      </c>
      <c r="IC15" s="52">
        <v>1.1282394712108919E-5</v>
      </c>
      <c r="ID15" s="52">
        <v>6.8040288637790854E-6</v>
      </c>
      <c r="IE15" s="52">
        <v>2.3787467357686654E-5</v>
      </c>
      <c r="IF15" s="52">
        <v>9.0813331487132468E-6</v>
      </c>
      <c r="IG15" s="52">
        <v>1.8326689042471582E-6</v>
      </c>
      <c r="IH15" s="52">
        <v>4.3254401652959711E-6</v>
      </c>
      <c r="II15" s="52">
        <v>2.5403976502382299E-5</v>
      </c>
      <c r="IJ15" s="52">
        <v>9.454224723161221E-4</v>
      </c>
      <c r="IK15" s="52">
        <v>9.9853126795041661E-4</v>
      </c>
      <c r="IL15" s="52">
        <v>5.4600489522011429E-4</v>
      </c>
      <c r="IM15" s="52">
        <v>6.4575295591780594E-4</v>
      </c>
      <c r="IN15" s="52">
        <v>9.6873392743840314E-4</v>
      </c>
      <c r="IO15" s="52">
        <v>5.4282026842146492E-4</v>
      </c>
      <c r="IP15" s="52">
        <v>2.5615303617939819E-4</v>
      </c>
      <c r="IQ15" s="52">
        <v>8.1698726544440032E-4</v>
      </c>
      <c r="IR15" s="52">
        <v>1.8910698244369107E-4</v>
      </c>
      <c r="IS15" s="52">
        <v>9.8973969702451504E-4</v>
      </c>
      <c r="IT15" s="52">
        <v>1.8520087148559135E-4</v>
      </c>
      <c r="IU15" s="52">
        <v>2.4547191375928507E-4</v>
      </c>
      <c r="IV15" s="52">
        <v>5.3739319087571426E-4</v>
      </c>
      <c r="IW15" s="52">
        <v>4.8206815219114239E-4</v>
      </c>
      <c r="IX15" s="52">
        <v>1.7642661516196247E-4</v>
      </c>
      <c r="IY15" s="52">
        <v>1.0437062920486642E-4</v>
      </c>
      <c r="IZ15" s="52">
        <v>6.3050885483638698E-5</v>
      </c>
      <c r="JA15" s="52">
        <v>1.4255935373290151E-4</v>
      </c>
      <c r="JB15" s="52">
        <v>7.3681681145095637E-5</v>
      </c>
      <c r="JC15" s="52">
        <v>5.9759346436406961E-5</v>
      </c>
      <c r="JD15" s="52">
        <v>2.628331744518589E-5</v>
      </c>
      <c r="JE15" s="52">
        <v>1.0356281619371385E-4</v>
      </c>
      <c r="JF15" s="52">
        <v>1.1864344339154258E-4</v>
      </c>
      <c r="JG15" s="52">
        <v>9.9347648015397523E-5</v>
      </c>
      <c r="JH15" s="52">
        <v>1.6849206158315832E-4</v>
      </c>
      <c r="JI15" s="52">
        <v>3.598217333503519E-5</v>
      </c>
      <c r="JJ15" s="52">
        <v>1.256041407210665E-4</v>
      </c>
      <c r="JK15" s="52">
        <v>5.8598675833322049E-5</v>
      </c>
      <c r="JL15" s="52">
        <v>1.1119171817935601E-4</v>
      </c>
      <c r="JM15" s="52">
        <v>1.6198154464099865E-4</v>
      </c>
      <c r="JN15" s="52">
        <v>1.6555263443471054E-4</v>
      </c>
      <c r="JO15" s="52">
        <v>3.4337299653718208E-4</v>
      </c>
      <c r="JP15" s="52">
        <v>1.9277989640120976E-4</v>
      </c>
      <c r="JQ15" s="52">
        <v>1.2462354463199014E-4</v>
      </c>
      <c r="JR15" s="52">
        <v>2.0840790097527976E-4</v>
      </c>
      <c r="JS15" s="52">
        <v>4.9324810482177991E-5</v>
      </c>
      <c r="JT15" s="52">
        <v>0</v>
      </c>
      <c r="JU15" s="52">
        <v>1.8070797128405612E-5</v>
      </c>
      <c r="JV15" s="52">
        <v>2.3283973458124528E-5</v>
      </c>
      <c r="JW15" s="52">
        <v>3.2071711134912579E-5</v>
      </c>
      <c r="JX15" s="52">
        <v>9.4986105645261072E-6</v>
      </c>
      <c r="JY15" s="52">
        <v>2.7167896105681886E-6</v>
      </c>
      <c r="JZ15" s="52">
        <v>3.0302007537011886E-6</v>
      </c>
      <c r="KA15" s="52">
        <v>4.8268389163723402E-5</v>
      </c>
      <c r="KB15" s="52">
        <v>2.751022102188124E-5</v>
      </c>
      <c r="KC15" s="52">
        <v>4.1716508209138843E-6</v>
      </c>
      <c r="KD15" s="52">
        <v>2.9685611426373688E-5</v>
      </c>
      <c r="KE15" s="52">
        <v>2.0490709172594884E-5</v>
      </c>
      <c r="KF15" s="52">
        <v>1.4454038170906771E-5</v>
      </c>
      <c r="KG15" s="52">
        <v>6.0748480388421242E-6</v>
      </c>
      <c r="KH15" s="52">
        <v>2.1354305950347602E-6</v>
      </c>
      <c r="KI15" s="52">
        <v>5.4587239300631388E-6</v>
      </c>
      <c r="KJ15" s="52">
        <v>1.969106052975861E-6</v>
      </c>
      <c r="KK15" s="52">
        <v>7.8388823014081001E-6</v>
      </c>
      <c r="KL15" s="52">
        <v>1.9779202046765279E-5</v>
      </c>
      <c r="KM15" s="52">
        <v>6.7546163084549261E-6</v>
      </c>
      <c r="KN15" s="52">
        <v>3.5172885610209422E-5</v>
      </c>
      <c r="KO15" s="52">
        <v>3.9720119367824055E-5</v>
      </c>
      <c r="KP15" s="52">
        <v>5.6729163312200547E-5</v>
      </c>
      <c r="KQ15" s="52">
        <v>2.099536401828262E-5</v>
      </c>
      <c r="KR15" s="52">
        <v>7.4923199465696605E-5</v>
      </c>
      <c r="KS15" s="52">
        <v>2.3799875335826474E-5</v>
      </c>
      <c r="KT15" s="52">
        <v>6.2413870833372444E-6</v>
      </c>
      <c r="KU15" s="52">
        <v>2.226572424173301E-5</v>
      </c>
      <c r="KV15" s="52">
        <v>7.6643922253511459E-6</v>
      </c>
      <c r="KW15" s="52">
        <v>1.6413774824038765E-5</v>
      </c>
      <c r="KX15" s="52">
        <v>2.4051663139689116E-6</v>
      </c>
      <c r="KY15" s="52">
        <v>1.3717331675101061E-5</v>
      </c>
      <c r="KZ15" s="52">
        <v>1.2415809514421727E-5</v>
      </c>
    </row>
    <row r="16" spans="1:312" x14ac:dyDescent="0.2">
      <c r="A16" s="89">
        <v>1.0374220000000001</v>
      </c>
      <c r="B16" s="41" t="s">
        <v>922</v>
      </c>
      <c r="C16" s="51" t="s">
        <v>98</v>
      </c>
      <c r="D16" s="52">
        <v>2.2365828035876597E-5</v>
      </c>
      <c r="E16" s="52">
        <v>8.7344528355885203E-5</v>
      </c>
      <c r="F16" s="52">
        <v>2.197327051172742E-5</v>
      </c>
      <c r="G16" s="52">
        <v>2.8692592126215499E-6</v>
      </c>
      <c r="H16" s="52">
        <v>6.7651119489403133E-5</v>
      </c>
      <c r="I16" s="52">
        <v>1.9189843612577923E-4</v>
      </c>
      <c r="J16" s="52">
        <v>6.9420779224968498E-4</v>
      </c>
      <c r="K16" s="52">
        <v>2.4859493756382339E-3</v>
      </c>
      <c r="L16" s="52">
        <v>5.9332432743405686E-4</v>
      </c>
      <c r="M16" s="52">
        <v>3.3968033491249139E-5</v>
      </c>
      <c r="N16" s="52">
        <v>2.5609164973925107E-5</v>
      </c>
      <c r="O16" s="52">
        <v>1.6985627735469688E-5</v>
      </c>
      <c r="P16" s="52">
        <v>2.4588927869177104E-6</v>
      </c>
      <c r="Q16" s="52">
        <v>1.7098170115525322E-4</v>
      </c>
      <c r="R16" s="52">
        <v>3.77686414587086E-5</v>
      </c>
      <c r="S16" s="52">
        <v>6.9725611909019237E-5</v>
      </c>
      <c r="T16" s="52">
        <v>2.0405202111011197E-5</v>
      </c>
      <c r="U16" s="52">
        <v>2.2034991842874571E-5</v>
      </c>
      <c r="V16" s="52">
        <v>6.6210101594446346E-6</v>
      </c>
      <c r="W16" s="52">
        <v>4.3703896652330643E-5</v>
      </c>
      <c r="X16" s="52">
        <v>7.2066390315673226E-5</v>
      </c>
      <c r="Y16" s="52">
        <v>1.4566886879192311E-5</v>
      </c>
      <c r="Z16" s="52">
        <v>8.561423396330611E-6</v>
      </c>
      <c r="AA16" s="52">
        <v>5.6468521875271615E-6</v>
      </c>
      <c r="AB16" s="52">
        <v>1.9845139649086559E-6</v>
      </c>
      <c r="AC16" s="52">
        <v>1.6621931138074372E-5</v>
      </c>
      <c r="AD16" s="52">
        <v>1.456549984722383E-5</v>
      </c>
      <c r="AE16" s="52">
        <v>1.4291259424842012E-5</v>
      </c>
      <c r="AF16" s="52">
        <v>1.0720214679396083E-5</v>
      </c>
      <c r="AG16" s="52">
        <v>5.4954471721388155E-6</v>
      </c>
      <c r="AH16" s="52">
        <v>1.5026300198766712E-5</v>
      </c>
      <c r="AI16" s="52">
        <v>6.9053007199345657E-5</v>
      </c>
      <c r="AJ16" s="52">
        <v>2.8806204755278746E-6</v>
      </c>
      <c r="AK16" s="52">
        <v>2.7687721907702301E-6</v>
      </c>
      <c r="AL16" s="52">
        <v>0</v>
      </c>
      <c r="AM16" s="52">
        <v>3.6711228931118996E-6</v>
      </c>
      <c r="AN16" s="52">
        <v>2.7159576072592991E-5</v>
      </c>
      <c r="AO16" s="52">
        <v>7.8735330749509677E-6</v>
      </c>
      <c r="AP16" s="52">
        <v>1.288974226905483E-6</v>
      </c>
      <c r="AQ16" s="52">
        <v>6.2151341610541553E-5</v>
      </c>
      <c r="AR16" s="52">
        <v>1.3153269691033094E-5</v>
      </c>
      <c r="AS16" s="52">
        <v>4.8552366777200183E-6</v>
      </c>
      <c r="AT16" s="52">
        <v>4.2138839540650966E-6</v>
      </c>
      <c r="AU16" s="52">
        <v>1.3881763631919466E-6</v>
      </c>
      <c r="AV16" s="52">
        <v>2.8236008056314532E-5</v>
      </c>
      <c r="AW16" s="52">
        <v>1.8436603415207119E-4</v>
      </c>
      <c r="AX16" s="52">
        <v>8.9030517365550554E-5</v>
      </c>
      <c r="AY16" s="52">
        <v>1.2877401504640496E-5</v>
      </c>
      <c r="AZ16" s="52">
        <v>6.993735558439218E-6</v>
      </c>
      <c r="BA16" s="52">
        <v>0</v>
      </c>
      <c r="BB16" s="52">
        <v>1.4841293754090548E-5</v>
      </c>
      <c r="BC16" s="52">
        <v>9.2585424785925356E-6</v>
      </c>
      <c r="BD16" s="52">
        <v>2.8411072340829473E-5</v>
      </c>
      <c r="BE16" s="52">
        <v>6.2091430360799585E-6</v>
      </c>
      <c r="BF16" s="52">
        <v>7.690545608335822E-6</v>
      </c>
      <c r="BG16" s="52">
        <v>2.7612276009841351E-6</v>
      </c>
      <c r="BH16" s="52">
        <v>6.6734774540838981E-6</v>
      </c>
      <c r="BI16" s="52">
        <v>3.6040009775790611E-6</v>
      </c>
      <c r="BJ16" s="52">
        <v>4.2223411998061427E-6</v>
      </c>
      <c r="BK16" s="52">
        <v>7.3274324542002078E-6</v>
      </c>
      <c r="BL16" s="52">
        <v>1.2760196340805842E-5</v>
      </c>
      <c r="BM16" s="52">
        <v>0</v>
      </c>
      <c r="BN16" s="52">
        <v>1.1272443101768069E-5</v>
      </c>
      <c r="BO16" s="52">
        <v>3.7944961092772019E-5</v>
      </c>
      <c r="BP16" s="52">
        <v>2.1363026409153531E-4</v>
      </c>
      <c r="BQ16" s="52">
        <v>6.7783361692898395E-5</v>
      </c>
      <c r="BR16" s="52">
        <v>1.5932278932604552E-5</v>
      </c>
      <c r="BS16" s="52">
        <v>6.0371927173544817E-5</v>
      </c>
      <c r="BT16" s="52">
        <v>5.4365290929110886E-5</v>
      </c>
      <c r="BU16" s="52">
        <v>2.9494842831820372E-4</v>
      </c>
      <c r="BV16" s="52">
        <v>8.8592471937323966E-6</v>
      </c>
      <c r="BW16" s="52">
        <v>7.5324677373972835E-6</v>
      </c>
      <c r="BX16" s="52">
        <v>6.4876046464998157E-5</v>
      </c>
      <c r="BY16" s="52">
        <v>6.3330919870024395E-5</v>
      </c>
      <c r="BZ16" s="52">
        <v>1.0440153494317186E-5</v>
      </c>
      <c r="CA16" s="52">
        <v>5.5993576988287957E-4</v>
      </c>
      <c r="CB16" s="52">
        <v>4.1269737811444989E-6</v>
      </c>
      <c r="CC16" s="52">
        <v>4.3847875271982676E-6</v>
      </c>
      <c r="CD16" s="52">
        <v>3.6762768500993429E-6</v>
      </c>
      <c r="CE16" s="52">
        <v>0</v>
      </c>
      <c r="CF16" s="52">
        <v>0</v>
      </c>
      <c r="CG16" s="52">
        <v>5.5232063874014312E-6</v>
      </c>
      <c r="CH16" s="52">
        <v>2.4907994109418381E-6</v>
      </c>
      <c r="CI16" s="52">
        <v>9.9750688831495525E-6</v>
      </c>
      <c r="CJ16" s="52">
        <v>6.2203819488974198E-5</v>
      </c>
      <c r="CK16" s="52">
        <v>0</v>
      </c>
      <c r="CL16" s="52">
        <v>0</v>
      </c>
      <c r="CM16" s="52">
        <v>3.8025589808350319E-6</v>
      </c>
      <c r="CN16" s="52">
        <v>0</v>
      </c>
      <c r="CO16" s="52">
        <v>0</v>
      </c>
      <c r="CP16" s="52">
        <v>1.6675154290634723E-6</v>
      </c>
      <c r="CQ16" s="52">
        <v>0</v>
      </c>
      <c r="CR16" s="52">
        <v>0</v>
      </c>
      <c r="CS16" s="52">
        <v>4.5196609064815589E-6</v>
      </c>
      <c r="CT16" s="52">
        <v>5.868906011369877E-6</v>
      </c>
      <c r="CU16" s="52">
        <v>0</v>
      </c>
      <c r="CV16" s="52">
        <v>4.2416721496737167E-5</v>
      </c>
      <c r="CW16" s="52">
        <v>0</v>
      </c>
      <c r="CX16" s="52">
        <v>1.3367958601921236E-5</v>
      </c>
      <c r="CY16" s="52">
        <v>7.5800677618544791E-6</v>
      </c>
      <c r="CZ16" s="52">
        <v>0</v>
      </c>
      <c r="DA16" s="52">
        <v>1.0412184730463709E-6</v>
      </c>
      <c r="DB16" s="52">
        <v>1.7552114390831115E-6</v>
      </c>
      <c r="DC16" s="52">
        <v>4.1157076625106875E-6</v>
      </c>
      <c r="DD16" s="52">
        <v>0</v>
      </c>
      <c r="DE16" s="52">
        <v>1.3067824676206154E-5</v>
      </c>
      <c r="DF16" s="52">
        <v>1.6810510400669828E-5</v>
      </c>
      <c r="DG16" s="52">
        <v>2.590982594694279E-5</v>
      </c>
      <c r="DH16" s="52">
        <v>0</v>
      </c>
      <c r="DI16" s="52">
        <v>4.1184123103444843E-6</v>
      </c>
      <c r="DJ16" s="52">
        <v>2.4172878357074378E-6</v>
      </c>
      <c r="DK16" s="52">
        <v>0</v>
      </c>
      <c r="DL16" s="52">
        <v>0</v>
      </c>
      <c r="DM16" s="52">
        <v>7.3344933324091048E-6</v>
      </c>
      <c r="DN16" s="52">
        <v>0</v>
      </c>
      <c r="DO16" s="52">
        <v>2.2817176160995396E-6</v>
      </c>
      <c r="DP16" s="52">
        <v>1.733763350409135E-6</v>
      </c>
      <c r="DQ16" s="52">
        <v>3.631057769001159E-6</v>
      </c>
      <c r="DR16" s="52">
        <v>5.0122362483474645E-5</v>
      </c>
      <c r="DS16" s="52">
        <v>0</v>
      </c>
      <c r="DT16" s="52">
        <v>2.9630232017616881E-6</v>
      </c>
      <c r="DU16" s="52">
        <v>4.0530352555192258E-6</v>
      </c>
      <c r="DV16" s="52">
        <v>1.2688638648774897E-6</v>
      </c>
      <c r="DW16" s="52">
        <v>1.1564164166610119E-6</v>
      </c>
      <c r="DX16" s="52">
        <v>3.3526197049914294E-6</v>
      </c>
      <c r="DY16" s="52">
        <v>0</v>
      </c>
      <c r="DZ16" s="52">
        <v>2.6768193679158082E-6</v>
      </c>
      <c r="EA16" s="52">
        <v>2.0408080853168937E-6</v>
      </c>
      <c r="EB16" s="52">
        <v>2.7188980467175418E-6</v>
      </c>
      <c r="EC16" s="52">
        <v>1.2987555602045221E-5</v>
      </c>
      <c r="ED16" s="52">
        <v>0</v>
      </c>
      <c r="EE16" s="52">
        <v>1.1163159803262282E-5</v>
      </c>
      <c r="EF16" s="52">
        <v>1.4623084171794794E-6</v>
      </c>
      <c r="EG16" s="52">
        <v>3.9635380874678431E-5</v>
      </c>
      <c r="EH16" s="52">
        <v>4.4785002943818272E-6</v>
      </c>
      <c r="EI16" s="52">
        <v>0</v>
      </c>
      <c r="EJ16" s="52">
        <v>0</v>
      </c>
      <c r="EK16" s="52">
        <v>4.0467418649326256E-6</v>
      </c>
      <c r="EL16" s="52">
        <v>3.9842369945525025E-4</v>
      </c>
      <c r="EM16" s="52">
        <v>6.9432935600706241E-3</v>
      </c>
      <c r="EN16" s="52">
        <v>5.2473154829101628E-4</v>
      </c>
      <c r="EO16" s="52">
        <v>9.0598079426005846E-4</v>
      </c>
      <c r="EP16" s="52">
        <v>2.7129382168986923E-4</v>
      </c>
      <c r="EQ16" s="52">
        <v>8.0987910178567267E-4</v>
      </c>
      <c r="ER16" s="52">
        <v>1.2885440607843439E-3</v>
      </c>
      <c r="ES16" s="52">
        <v>1.1797039073907414E-3</v>
      </c>
      <c r="ET16" s="52">
        <v>2.2922080257049061E-3</v>
      </c>
      <c r="EU16" s="52">
        <v>2.0289325698955442E-3</v>
      </c>
      <c r="EV16" s="52">
        <v>8.8181969528249157E-4</v>
      </c>
      <c r="EW16" s="52">
        <v>6.8613873060831667E-4</v>
      </c>
      <c r="EX16" s="52">
        <v>1.6266103862337882E-5</v>
      </c>
      <c r="EY16" s="52">
        <v>6.5763273692636218E-6</v>
      </c>
      <c r="EZ16" s="52">
        <v>2.8454622650904982E-6</v>
      </c>
      <c r="FA16" s="52">
        <v>1.2371773070594515E-6</v>
      </c>
      <c r="FB16" s="52">
        <v>2.602642608012646E-6</v>
      </c>
      <c r="FC16" s="52">
        <v>5.4302338836163667E-6</v>
      </c>
      <c r="FD16" s="52">
        <v>2.2052086930799952E-6</v>
      </c>
      <c r="FE16" s="52">
        <v>1.0346048011805352E-5</v>
      </c>
      <c r="FF16" s="52">
        <v>2.1638281860934344E-6</v>
      </c>
      <c r="FG16" s="52">
        <v>2.8043810547299837E-5</v>
      </c>
      <c r="FH16" s="52">
        <v>5.4894242361894056E-5</v>
      </c>
      <c r="FI16" s="52">
        <v>1.3552836712092195E-4</v>
      </c>
      <c r="FJ16" s="52">
        <v>1.9702573976742416E-5</v>
      </c>
      <c r="FK16" s="52">
        <v>1.6255739997122522E-6</v>
      </c>
      <c r="FL16" s="52">
        <v>8.6922054910621547E-5</v>
      </c>
      <c r="FM16" s="52">
        <v>5.4075583372800974E-6</v>
      </c>
      <c r="FN16" s="52">
        <v>2.625670707292904E-5</v>
      </c>
      <c r="FO16" s="52">
        <v>9.8099064803782346E-6</v>
      </c>
      <c r="FP16" s="52">
        <v>1.1792756333295082E-6</v>
      </c>
      <c r="FQ16" s="52">
        <v>7.7252489929091272E-6</v>
      </c>
      <c r="FR16" s="52">
        <v>0</v>
      </c>
      <c r="FS16" s="52">
        <v>0</v>
      </c>
      <c r="FT16" s="52">
        <v>4.4287067888310673E-6</v>
      </c>
      <c r="FU16" s="52">
        <v>1.74939202955313E-5</v>
      </c>
      <c r="FV16" s="52">
        <v>1.2881810790661222E-5</v>
      </c>
      <c r="FW16" s="52">
        <v>7.5431139113717822E-6</v>
      </c>
      <c r="FX16" s="52">
        <v>1.5841383428730711E-5</v>
      </c>
      <c r="FY16" s="52">
        <v>1.2512174687730106E-5</v>
      </c>
      <c r="FZ16" s="52">
        <v>5.5923568548635251E-6</v>
      </c>
      <c r="GA16" s="52">
        <v>2.8864508298110959E-6</v>
      </c>
      <c r="GB16" s="52">
        <v>1.9965386801266194E-5</v>
      </c>
      <c r="GC16" s="52">
        <v>0</v>
      </c>
      <c r="GD16" s="52">
        <v>2.0163847123916316E-5</v>
      </c>
      <c r="GE16" s="52">
        <v>3.0569778503862034E-6</v>
      </c>
      <c r="GF16" s="52">
        <v>1.2444162048692625E-6</v>
      </c>
      <c r="GG16" s="52">
        <v>1.0104512477481986E-6</v>
      </c>
      <c r="GH16" s="52">
        <v>1.3426808055481382E-5</v>
      </c>
      <c r="GI16" s="52">
        <v>2.4780021292365105E-6</v>
      </c>
      <c r="GJ16" s="52">
        <v>0</v>
      </c>
      <c r="GK16" s="52">
        <v>1.4945198184139341E-6</v>
      </c>
      <c r="GL16" s="52">
        <v>0</v>
      </c>
      <c r="GM16" s="52">
        <v>5.7389957644347946E-6</v>
      </c>
      <c r="GN16" s="52">
        <v>3.8788577877038231E-6</v>
      </c>
      <c r="GO16" s="52">
        <v>0</v>
      </c>
      <c r="GP16" s="52">
        <v>4.5955996203041008E-5</v>
      </c>
      <c r="GQ16" s="52">
        <v>2.7463467871896128E-5</v>
      </c>
      <c r="GR16" s="52">
        <v>4.5752968994091195E-5</v>
      </c>
      <c r="GS16" s="52">
        <v>1.6249119029623445E-5</v>
      </c>
      <c r="GT16" s="52">
        <v>2.3092404650834127E-5</v>
      </c>
      <c r="GU16" s="52">
        <v>1.8252874699187966E-5</v>
      </c>
      <c r="GV16" s="52">
        <v>1.3869221660676793E-5</v>
      </c>
      <c r="GW16" s="52">
        <v>0</v>
      </c>
      <c r="GX16" s="52">
        <v>2.1032462208007007E-5</v>
      </c>
      <c r="GY16" s="52">
        <v>7.010114412571484E-6</v>
      </c>
      <c r="GZ16" s="52">
        <v>2.6810417705787267E-6</v>
      </c>
      <c r="HA16" s="52">
        <v>1.9650398916686052E-6</v>
      </c>
      <c r="HB16" s="52">
        <v>3.8939367239524263E-6</v>
      </c>
      <c r="HC16" s="52">
        <v>0</v>
      </c>
      <c r="HD16" s="52">
        <v>0</v>
      </c>
      <c r="HE16" s="52">
        <v>1.681593464145308E-5</v>
      </c>
      <c r="HF16" s="52">
        <v>1.4320144657835759E-6</v>
      </c>
      <c r="HG16" s="52">
        <v>2.926753008682633E-6</v>
      </c>
      <c r="HH16" s="52">
        <v>0</v>
      </c>
      <c r="HI16" s="52">
        <v>4.1358012283098596E-5</v>
      </c>
      <c r="HJ16" s="52">
        <v>4.537463590824964E-6</v>
      </c>
      <c r="HK16" s="52">
        <v>1.4036110064952746E-5</v>
      </c>
      <c r="HL16" s="52">
        <v>1.9154893281324183E-6</v>
      </c>
      <c r="HM16" s="52">
        <v>4.4116588173941317E-6</v>
      </c>
      <c r="HN16" s="52">
        <v>3.6668063749366467E-6</v>
      </c>
      <c r="HO16" s="52">
        <v>2.1217360628409327E-6</v>
      </c>
      <c r="HP16" s="52">
        <v>2.1985912129185665E-6</v>
      </c>
      <c r="HQ16" s="52">
        <v>9.3505781572579564E-6</v>
      </c>
      <c r="HR16" s="52">
        <v>0</v>
      </c>
      <c r="HS16" s="52">
        <v>1.0800885920836078E-6</v>
      </c>
      <c r="HT16" s="52">
        <v>3.0276197313221767E-5</v>
      </c>
      <c r="HU16" s="52">
        <v>3.3108943256926951E-6</v>
      </c>
      <c r="HV16" s="52">
        <v>1.0274559936096997E-4</v>
      </c>
      <c r="HW16" s="52">
        <v>7.8911333595921338E-6</v>
      </c>
      <c r="HX16" s="52">
        <v>0</v>
      </c>
      <c r="HY16" s="52">
        <v>3.2266854111275569E-6</v>
      </c>
      <c r="HZ16" s="52">
        <v>4.7095460561757862E-6</v>
      </c>
      <c r="IA16" s="52">
        <v>1.3730672826728594E-6</v>
      </c>
      <c r="IB16" s="52">
        <v>5.9357011505685386E-6</v>
      </c>
      <c r="IC16" s="52">
        <v>3.1439084079196789E-6</v>
      </c>
      <c r="ID16" s="52">
        <v>1.6464801553639635E-5</v>
      </c>
      <c r="IE16" s="52">
        <v>1.1202514687487702E-6</v>
      </c>
      <c r="IF16" s="52">
        <v>0</v>
      </c>
      <c r="IG16" s="52">
        <v>9.3514483677127725E-7</v>
      </c>
      <c r="IH16" s="52">
        <v>0</v>
      </c>
      <c r="II16" s="52">
        <v>1.8634208281107578E-6</v>
      </c>
      <c r="IJ16" s="52">
        <v>0.80703962362655546</v>
      </c>
      <c r="IK16" s="52">
        <v>7.035713238453857E-2</v>
      </c>
      <c r="IL16" s="52">
        <v>1.2600562240695165E-3</v>
      </c>
      <c r="IM16" s="52">
        <v>7.7932041011997413E-4</v>
      </c>
      <c r="IN16" s="52">
        <v>2.9371518022884542E-3</v>
      </c>
      <c r="IO16" s="52">
        <v>7.6592161223848612E-2</v>
      </c>
      <c r="IP16" s="52">
        <v>4.6777909728411456E-4</v>
      </c>
      <c r="IQ16" s="52">
        <v>5.1206156276854624E-4</v>
      </c>
      <c r="IR16" s="52">
        <v>1.1409278302876951E-3</v>
      </c>
      <c r="IS16" s="52">
        <v>8.3588696731049905E-2</v>
      </c>
      <c r="IT16" s="52">
        <v>6.9680410580410135E-5</v>
      </c>
      <c r="IU16" s="52">
        <v>1.0779021387788986E-4</v>
      </c>
      <c r="IV16" s="52">
        <v>6.6022980050892816E-4</v>
      </c>
      <c r="IW16" s="52">
        <v>7.9154142371692433E-5</v>
      </c>
      <c r="IX16" s="52">
        <v>1.5100867442721737E-5</v>
      </c>
      <c r="IY16" s="52">
        <v>4.9354432544542375E-5</v>
      </c>
      <c r="IZ16" s="52">
        <v>9.7621275645180552E-6</v>
      </c>
      <c r="JA16" s="52">
        <v>3.4752539551070391E-6</v>
      </c>
      <c r="JB16" s="52">
        <v>1.0535154924499874E-4</v>
      </c>
      <c r="JC16" s="52">
        <v>2.3151006412634105E-5</v>
      </c>
      <c r="JD16" s="52">
        <v>4.9479504289799808E-6</v>
      </c>
      <c r="JE16" s="52">
        <v>1.3471312721978511E-5</v>
      </c>
      <c r="JF16" s="52">
        <v>4.7669905686134381E-6</v>
      </c>
      <c r="JG16" s="52">
        <v>4.0979635646819633E-5</v>
      </c>
      <c r="JH16" s="52">
        <v>3.0795654823395945E-5</v>
      </c>
      <c r="JI16" s="52">
        <v>8.0437631112504063E-6</v>
      </c>
      <c r="JJ16" s="52">
        <v>2.8329277456656337E-5</v>
      </c>
      <c r="JK16" s="52">
        <v>9.5178128009427593E-7</v>
      </c>
      <c r="JL16" s="52">
        <v>1.5510341945377675E-5</v>
      </c>
      <c r="JM16" s="52">
        <v>2.1500467051898835E-5</v>
      </c>
      <c r="JN16" s="52">
        <v>7.9475084468596133E-5</v>
      </c>
      <c r="JO16" s="52">
        <v>1.5315683407633458E-4</v>
      </c>
      <c r="JP16" s="52">
        <v>8.8896214546274475E-5</v>
      </c>
      <c r="JQ16" s="52">
        <v>4.6136980381157658E-5</v>
      </c>
      <c r="JR16" s="52">
        <v>5.1133315200528824E-5</v>
      </c>
      <c r="JS16" s="52">
        <v>7.5758998758753978E-6</v>
      </c>
      <c r="JT16" s="52">
        <v>0</v>
      </c>
      <c r="JU16" s="52">
        <v>6.0594506607371467E-5</v>
      </c>
      <c r="JV16" s="52">
        <v>1.198090278884971E-5</v>
      </c>
      <c r="JW16" s="52">
        <v>6.3418197630071022E-5</v>
      </c>
      <c r="JX16" s="52">
        <v>5.9712513784006795E-5</v>
      </c>
      <c r="JY16" s="52">
        <v>3.9314127028842582E-6</v>
      </c>
      <c r="JZ16" s="52">
        <v>1.125848524712915E-5</v>
      </c>
      <c r="KA16" s="52">
        <v>2.4114166204615341E-5</v>
      </c>
      <c r="KB16" s="52">
        <v>9.2531778923695033E-6</v>
      </c>
      <c r="KC16" s="52">
        <v>1.2798145468861132E-6</v>
      </c>
      <c r="KD16" s="52">
        <v>1.5438160299192953E-5</v>
      </c>
      <c r="KE16" s="52">
        <v>2.046984995049859E-5</v>
      </c>
      <c r="KF16" s="52">
        <v>2.1477479253953019E-5</v>
      </c>
      <c r="KG16" s="52">
        <v>5.82277965548768E-6</v>
      </c>
      <c r="KH16" s="52">
        <v>1.5212463774535552E-5</v>
      </c>
      <c r="KI16" s="52">
        <v>2.9218708089556896E-5</v>
      </c>
      <c r="KJ16" s="52">
        <v>2.7111867117702214E-5</v>
      </c>
      <c r="KK16" s="52">
        <v>7.9464115510844796E-6</v>
      </c>
      <c r="KL16" s="52">
        <v>6.1829113044177393E-5</v>
      </c>
      <c r="KM16" s="52">
        <v>4.3002671765277927E-6</v>
      </c>
      <c r="KN16" s="52">
        <v>5.5162003301379367E-6</v>
      </c>
      <c r="KO16" s="52">
        <v>3.0705624192147674E-5</v>
      </c>
      <c r="KP16" s="52">
        <v>5.0859198698908864E-5</v>
      </c>
      <c r="KQ16" s="52">
        <v>4.9073291779160372E-6</v>
      </c>
      <c r="KR16" s="52">
        <v>7.2067721646585004E-5</v>
      </c>
      <c r="KS16" s="52">
        <v>2.1143258426860692E-5</v>
      </c>
      <c r="KT16" s="52">
        <v>6.6601130522193632E-6</v>
      </c>
      <c r="KU16" s="52">
        <v>3.7531620745498931E-5</v>
      </c>
      <c r="KV16" s="52">
        <v>7.1397369225023678E-5</v>
      </c>
      <c r="KW16" s="52">
        <v>1.4866748921410566E-5</v>
      </c>
      <c r="KX16" s="52">
        <v>1.1085696651983153E-4</v>
      </c>
      <c r="KY16" s="52">
        <v>1.0654404944642351E-5</v>
      </c>
      <c r="KZ16" s="52">
        <v>2.6411015292162117E-5</v>
      </c>
    </row>
    <row r="17" spans="1:312" x14ac:dyDescent="0.2">
      <c r="A17" s="89">
        <v>1.014114</v>
      </c>
      <c r="B17" s="41" t="s">
        <v>13542</v>
      </c>
      <c r="C17" s="51" t="s">
        <v>13515</v>
      </c>
      <c r="D17" s="52">
        <v>0</v>
      </c>
      <c r="E17" s="52">
        <v>0</v>
      </c>
      <c r="F17" s="52">
        <v>0</v>
      </c>
      <c r="G17" s="52">
        <v>0</v>
      </c>
      <c r="H17" s="52">
        <v>0</v>
      </c>
      <c r="I17" s="52">
        <v>0</v>
      </c>
      <c r="J17" s="52">
        <v>0</v>
      </c>
      <c r="K17" s="52">
        <v>0</v>
      </c>
      <c r="L17" s="52">
        <v>0</v>
      </c>
      <c r="M17" s="52">
        <v>0</v>
      </c>
      <c r="N17" s="52">
        <v>0</v>
      </c>
      <c r="O17" s="52">
        <v>0</v>
      </c>
      <c r="P17" s="52">
        <v>0</v>
      </c>
      <c r="Q17" s="52">
        <v>0</v>
      </c>
      <c r="R17" s="52">
        <v>0</v>
      </c>
      <c r="S17" s="52">
        <v>0</v>
      </c>
      <c r="T17" s="52">
        <v>0</v>
      </c>
      <c r="U17" s="52">
        <v>0</v>
      </c>
      <c r="V17" s="52">
        <v>0</v>
      </c>
      <c r="W17" s="52">
        <v>0</v>
      </c>
      <c r="X17" s="52">
        <v>0</v>
      </c>
      <c r="Y17" s="52">
        <v>0</v>
      </c>
      <c r="Z17" s="52">
        <v>0</v>
      </c>
      <c r="AA17" s="52">
        <v>0</v>
      </c>
      <c r="AB17" s="52">
        <v>0</v>
      </c>
      <c r="AC17" s="52">
        <v>0</v>
      </c>
      <c r="AD17" s="52">
        <v>0</v>
      </c>
      <c r="AE17" s="52">
        <v>0</v>
      </c>
      <c r="AF17" s="52">
        <v>0</v>
      </c>
      <c r="AG17" s="52">
        <v>0</v>
      </c>
      <c r="AH17" s="52">
        <v>0</v>
      </c>
      <c r="AI17" s="52">
        <v>0</v>
      </c>
      <c r="AJ17" s="52">
        <v>0</v>
      </c>
      <c r="AK17" s="52">
        <v>0</v>
      </c>
      <c r="AL17" s="52">
        <v>0</v>
      </c>
      <c r="AM17" s="52">
        <v>0</v>
      </c>
      <c r="AN17" s="52">
        <v>0</v>
      </c>
      <c r="AO17" s="52">
        <v>0</v>
      </c>
      <c r="AP17" s="52">
        <v>0</v>
      </c>
      <c r="AQ17" s="52">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2">
        <v>0</v>
      </c>
      <c r="EN17" s="52">
        <v>0</v>
      </c>
      <c r="EO17" s="52">
        <v>0</v>
      </c>
      <c r="EP17" s="52">
        <v>0</v>
      </c>
      <c r="EQ17" s="52">
        <v>0</v>
      </c>
      <c r="ER17" s="52">
        <v>0</v>
      </c>
      <c r="ES17" s="52">
        <v>0</v>
      </c>
      <c r="ET17" s="52">
        <v>0</v>
      </c>
      <c r="EU17" s="52">
        <v>0</v>
      </c>
      <c r="EV17" s="52">
        <v>0</v>
      </c>
      <c r="EW17" s="52">
        <v>0</v>
      </c>
      <c r="EX17" s="52">
        <v>0</v>
      </c>
      <c r="EY17" s="52">
        <v>0</v>
      </c>
      <c r="EZ17" s="52">
        <v>0</v>
      </c>
      <c r="FA17" s="52">
        <v>0</v>
      </c>
      <c r="FB17" s="52">
        <v>0</v>
      </c>
      <c r="FC17" s="52">
        <v>0</v>
      </c>
      <c r="FD17" s="52">
        <v>0</v>
      </c>
      <c r="FE17" s="52">
        <v>0</v>
      </c>
      <c r="FF17" s="52">
        <v>0</v>
      </c>
      <c r="FG17" s="52">
        <v>0</v>
      </c>
      <c r="FH17" s="52">
        <v>0</v>
      </c>
      <c r="FI17" s="52">
        <v>0</v>
      </c>
      <c r="FJ17" s="52">
        <v>0</v>
      </c>
      <c r="FK17" s="52">
        <v>0</v>
      </c>
      <c r="FL17" s="52">
        <v>0</v>
      </c>
      <c r="FM17" s="52">
        <v>0</v>
      </c>
      <c r="FN17" s="52">
        <v>0</v>
      </c>
      <c r="FO17" s="52">
        <v>0</v>
      </c>
      <c r="FP17" s="52">
        <v>0</v>
      </c>
      <c r="FQ17" s="52">
        <v>0</v>
      </c>
      <c r="FR17" s="52">
        <v>0</v>
      </c>
      <c r="FS17" s="52">
        <v>0</v>
      </c>
      <c r="FT17" s="52">
        <v>0</v>
      </c>
      <c r="FU17" s="52">
        <v>0</v>
      </c>
      <c r="FV17" s="52">
        <v>0</v>
      </c>
      <c r="FW17" s="52">
        <v>0</v>
      </c>
      <c r="FX17" s="52">
        <v>0</v>
      </c>
      <c r="FY17" s="52">
        <v>0</v>
      </c>
      <c r="FZ17" s="52">
        <v>0</v>
      </c>
      <c r="GA17" s="52">
        <v>0</v>
      </c>
      <c r="GB17" s="52">
        <v>0</v>
      </c>
      <c r="GC17" s="52">
        <v>0</v>
      </c>
      <c r="GD17" s="52">
        <v>0</v>
      </c>
      <c r="GE17" s="52">
        <v>0</v>
      </c>
      <c r="GF17" s="52">
        <v>0</v>
      </c>
      <c r="GG17" s="52">
        <v>0</v>
      </c>
      <c r="GH17" s="52">
        <v>0</v>
      </c>
      <c r="GI17" s="52">
        <v>0</v>
      </c>
      <c r="GJ17" s="52">
        <v>0</v>
      </c>
      <c r="GK17" s="52">
        <v>0</v>
      </c>
      <c r="GL17" s="52">
        <v>0</v>
      </c>
      <c r="GM17" s="52">
        <v>0</v>
      </c>
      <c r="GN17" s="52">
        <v>0</v>
      </c>
      <c r="GO17" s="52">
        <v>0</v>
      </c>
      <c r="GP17" s="52">
        <v>0</v>
      </c>
      <c r="GQ17" s="52">
        <v>0</v>
      </c>
      <c r="GR17" s="52">
        <v>0</v>
      </c>
      <c r="GS17" s="52">
        <v>0</v>
      </c>
      <c r="GT17" s="52">
        <v>0</v>
      </c>
      <c r="GU17" s="52">
        <v>0</v>
      </c>
      <c r="GV17" s="52">
        <v>0</v>
      </c>
      <c r="GW17" s="52">
        <v>0</v>
      </c>
      <c r="GX17" s="52">
        <v>0</v>
      </c>
      <c r="GY17" s="52">
        <v>0</v>
      </c>
      <c r="GZ17" s="52">
        <v>0</v>
      </c>
      <c r="HA17" s="52">
        <v>0</v>
      </c>
      <c r="HB17" s="52">
        <v>0</v>
      </c>
      <c r="HC17" s="52">
        <v>0</v>
      </c>
      <c r="HD17" s="52">
        <v>0</v>
      </c>
      <c r="HE17" s="52">
        <v>0</v>
      </c>
      <c r="HF17" s="52">
        <v>0</v>
      </c>
      <c r="HG17" s="52">
        <v>0</v>
      </c>
      <c r="HH17" s="52">
        <v>0</v>
      </c>
      <c r="HI17" s="52">
        <v>0</v>
      </c>
      <c r="HJ17" s="52">
        <v>0</v>
      </c>
      <c r="HK17" s="52">
        <v>0</v>
      </c>
      <c r="HL17" s="52">
        <v>0</v>
      </c>
      <c r="HM17" s="52">
        <v>0</v>
      </c>
      <c r="HN17" s="52">
        <v>0</v>
      </c>
      <c r="HO17" s="52">
        <v>0</v>
      </c>
      <c r="HP17" s="52">
        <v>0</v>
      </c>
      <c r="HQ17" s="52">
        <v>0</v>
      </c>
      <c r="HR17" s="52">
        <v>0</v>
      </c>
      <c r="HS17" s="52">
        <v>0</v>
      </c>
      <c r="HT17" s="52">
        <v>0</v>
      </c>
      <c r="HU17" s="52">
        <v>0</v>
      </c>
      <c r="HV17" s="52">
        <v>0</v>
      </c>
      <c r="HW17" s="52">
        <v>0</v>
      </c>
      <c r="HX17" s="52">
        <v>0</v>
      </c>
      <c r="HY17" s="52">
        <v>0</v>
      </c>
      <c r="HZ17" s="52">
        <v>0</v>
      </c>
      <c r="IA17" s="52">
        <v>0</v>
      </c>
      <c r="IB17" s="52">
        <v>0</v>
      </c>
      <c r="IC17" s="52">
        <v>0</v>
      </c>
      <c r="ID17" s="52">
        <v>0</v>
      </c>
      <c r="IE17" s="52">
        <v>0</v>
      </c>
      <c r="IF17" s="52">
        <v>0</v>
      </c>
      <c r="IG17" s="52">
        <v>0</v>
      </c>
      <c r="IH17" s="52">
        <v>0</v>
      </c>
      <c r="II17" s="52">
        <v>0</v>
      </c>
      <c r="IJ17" s="52">
        <v>0</v>
      </c>
      <c r="IK17" s="52">
        <v>0</v>
      </c>
      <c r="IL17" s="52">
        <v>0</v>
      </c>
      <c r="IM17" s="52">
        <v>0</v>
      </c>
      <c r="IN17" s="52">
        <v>0</v>
      </c>
      <c r="IO17" s="52">
        <v>0</v>
      </c>
      <c r="IP17" s="52">
        <v>0</v>
      </c>
      <c r="IQ17" s="52">
        <v>0</v>
      </c>
      <c r="IR17" s="52">
        <v>0</v>
      </c>
      <c r="IS17" s="52">
        <v>0</v>
      </c>
      <c r="IT17" s="52">
        <v>0</v>
      </c>
      <c r="IU17" s="52">
        <v>0</v>
      </c>
      <c r="IV17" s="52">
        <v>0</v>
      </c>
      <c r="IW17" s="52">
        <v>0</v>
      </c>
      <c r="IX17" s="52">
        <v>0</v>
      </c>
      <c r="IY17" s="52">
        <v>0</v>
      </c>
      <c r="IZ17" s="52">
        <v>0</v>
      </c>
      <c r="JA17" s="52">
        <v>0</v>
      </c>
      <c r="JB17" s="52">
        <v>0</v>
      </c>
      <c r="JC17" s="52">
        <v>0</v>
      </c>
      <c r="JD17" s="52">
        <v>0</v>
      </c>
      <c r="JE17" s="52">
        <v>0</v>
      </c>
      <c r="JF17" s="52">
        <v>0</v>
      </c>
      <c r="JG17" s="52">
        <v>0</v>
      </c>
      <c r="JH17" s="52">
        <v>0</v>
      </c>
      <c r="JI17" s="52">
        <v>0</v>
      </c>
      <c r="JJ17" s="52">
        <v>0</v>
      </c>
      <c r="JK17" s="52">
        <v>0</v>
      </c>
      <c r="JL17" s="52">
        <v>0</v>
      </c>
      <c r="JM17" s="52">
        <v>0</v>
      </c>
      <c r="JN17" s="52">
        <v>2.050634515852137E-7</v>
      </c>
      <c r="JO17" s="52">
        <v>0</v>
      </c>
      <c r="JP17" s="52">
        <v>0</v>
      </c>
      <c r="JQ17" s="52">
        <v>0</v>
      </c>
      <c r="JR17" s="52">
        <v>0</v>
      </c>
      <c r="JS17" s="52">
        <v>0</v>
      </c>
      <c r="JT17" s="52">
        <v>0</v>
      </c>
      <c r="JU17" s="52">
        <v>0</v>
      </c>
      <c r="JV17" s="52">
        <v>0</v>
      </c>
      <c r="JW17" s="52">
        <v>0</v>
      </c>
      <c r="JX17" s="52">
        <v>0</v>
      </c>
      <c r="JY17" s="52">
        <v>0</v>
      </c>
      <c r="JZ17" s="52">
        <v>0</v>
      </c>
      <c r="KA17" s="52">
        <v>0</v>
      </c>
      <c r="KB17" s="52">
        <v>0</v>
      </c>
      <c r="KC17" s="52">
        <v>0</v>
      </c>
      <c r="KD17" s="52">
        <v>0</v>
      </c>
      <c r="KE17" s="52">
        <v>0</v>
      </c>
      <c r="KF17" s="52">
        <v>0</v>
      </c>
      <c r="KG17" s="52">
        <v>0</v>
      </c>
      <c r="KH17" s="52">
        <v>0</v>
      </c>
      <c r="KI17" s="52">
        <v>0</v>
      </c>
      <c r="KJ17" s="52">
        <v>0</v>
      </c>
      <c r="KK17" s="52">
        <v>0</v>
      </c>
      <c r="KL17" s="52">
        <v>0</v>
      </c>
      <c r="KM17" s="52">
        <v>0</v>
      </c>
      <c r="KN17" s="52">
        <v>0</v>
      </c>
      <c r="KO17" s="52">
        <v>0</v>
      </c>
      <c r="KP17" s="52">
        <v>0</v>
      </c>
      <c r="KQ17" s="52">
        <v>0</v>
      </c>
      <c r="KR17" s="52">
        <v>0</v>
      </c>
      <c r="KS17" s="52">
        <v>0</v>
      </c>
      <c r="KT17" s="52">
        <v>0</v>
      </c>
      <c r="KU17" s="52">
        <v>0</v>
      </c>
      <c r="KV17" s="52">
        <v>0</v>
      </c>
      <c r="KW17" s="52">
        <v>0</v>
      </c>
      <c r="KX17" s="52">
        <v>0</v>
      </c>
      <c r="KY17" s="52">
        <v>0</v>
      </c>
      <c r="KZ17" s="52">
        <v>0</v>
      </c>
    </row>
    <row r="18" spans="1:312" x14ac:dyDescent="0.2">
      <c r="A18" s="89">
        <v>1.0148779999999999</v>
      </c>
      <c r="B18" s="41" t="s">
        <v>921</v>
      </c>
      <c r="C18" s="51" t="s">
        <v>13</v>
      </c>
      <c r="D18" s="52">
        <v>5.5675221157084011E-5</v>
      </c>
      <c r="E18" s="52">
        <v>8.528257890185011E-5</v>
      </c>
      <c r="F18" s="52">
        <v>1.2564767793922879E-4</v>
      </c>
      <c r="G18" s="52">
        <v>1.1501456077827659E-4</v>
      </c>
      <c r="H18" s="52">
        <v>7.1030002764661061E-5</v>
      </c>
      <c r="I18" s="52">
        <v>6.3198753108263025E-6</v>
      </c>
      <c r="J18" s="52">
        <v>4.118187268132412E-5</v>
      </c>
      <c r="K18" s="52">
        <v>1.5731169913387556E-4</v>
      </c>
      <c r="L18" s="52">
        <v>1.7743336040900709E-4</v>
      </c>
      <c r="M18" s="52">
        <v>1.3445774976321185E-4</v>
      </c>
      <c r="N18" s="52">
        <v>3.8066985277067811E-4</v>
      </c>
      <c r="O18" s="52">
        <v>1.1203776791276927E-4</v>
      </c>
      <c r="P18" s="52">
        <v>7.8807513820712614E-5</v>
      </c>
      <c r="Q18" s="52">
        <v>6.2180824675744646E-4</v>
      </c>
      <c r="R18" s="52">
        <v>1.1254667888538813E-4</v>
      </c>
      <c r="S18" s="52">
        <v>2.6063090206620186E-5</v>
      </c>
      <c r="T18" s="52">
        <v>3.2225045212497135E-5</v>
      </c>
      <c r="U18" s="52">
        <v>9.5768215877387047E-5</v>
      </c>
      <c r="V18" s="52">
        <v>1.6727499240034541E-6</v>
      </c>
      <c r="W18" s="52">
        <v>2.18978294927215E-5</v>
      </c>
      <c r="X18" s="52">
        <v>1.3715440618448943E-4</v>
      </c>
      <c r="Y18" s="52">
        <v>1.5100698096752564E-5</v>
      </c>
      <c r="Z18" s="52">
        <v>6.8672901447598886E-6</v>
      </c>
      <c r="AA18" s="52">
        <v>7.3772242954327102E-6</v>
      </c>
      <c r="AB18" s="52">
        <v>0</v>
      </c>
      <c r="AC18" s="52">
        <v>3.127009606806527E-5</v>
      </c>
      <c r="AD18" s="52">
        <v>1.345273184647319E-5</v>
      </c>
      <c r="AE18" s="52">
        <v>6.7145538913240331E-6</v>
      </c>
      <c r="AF18" s="52">
        <v>7.8387986883632181E-5</v>
      </c>
      <c r="AG18" s="52">
        <v>1.0120686269107006E-4</v>
      </c>
      <c r="AH18" s="52">
        <v>8.9958574366915447E-6</v>
      </c>
      <c r="AI18" s="52">
        <v>1.1093790162379223E-5</v>
      </c>
      <c r="AJ18" s="52">
        <v>2.5430225244706823E-5</v>
      </c>
      <c r="AK18" s="52">
        <v>2.0765791430776725E-6</v>
      </c>
      <c r="AL18" s="52">
        <v>0</v>
      </c>
      <c r="AM18" s="52">
        <v>2.2682974352517825E-5</v>
      </c>
      <c r="AN18" s="52">
        <v>2.8023895506971717E-5</v>
      </c>
      <c r="AO18" s="52">
        <v>9.0366686428414525E-6</v>
      </c>
      <c r="AP18" s="52">
        <v>0</v>
      </c>
      <c r="AQ18" s="52">
        <v>2.8204257354351971E-5</v>
      </c>
      <c r="AR18" s="52">
        <v>2.516249256500317E-5</v>
      </c>
      <c r="AS18" s="52">
        <v>6.9660594319344654E-5</v>
      </c>
      <c r="AT18" s="52">
        <v>8.483132806796742E-6</v>
      </c>
      <c r="AU18" s="52">
        <v>8.6416276913935753E-7</v>
      </c>
      <c r="AV18" s="52">
        <v>4.366832688610666E-5</v>
      </c>
      <c r="AW18" s="52">
        <v>1.6099611712671395E-5</v>
      </c>
      <c r="AX18" s="52">
        <v>3.0756347815682067E-5</v>
      </c>
      <c r="AY18" s="52">
        <v>2.1095943107780697E-5</v>
      </c>
      <c r="AZ18" s="52">
        <v>1.59972616310742E-5</v>
      </c>
      <c r="BA18" s="52">
        <v>0</v>
      </c>
      <c r="BB18" s="52">
        <v>1.8608047967343566E-5</v>
      </c>
      <c r="BC18" s="52">
        <v>1.5987178699660197E-5</v>
      </c>
      <c r="BD18" s="52">
        <v>1.1834182755639622E-5</v>
      </c>
      <c r="BE18" s="52">
        <v>5.7736670312239225E-5</v>
      </c>
      <c r="BF18" s="52">
        <v>5.674337370337772E-6</v>
      </c>
      <c r="BG18" s="52">
        <v>5.7678976553890826E-7</v>
      </c>
      <c r="BH18" s="52">
        <v>3.2451881541164927E-5</v>
      </c>
      <c r="BI18" s="52">
        <v>4.4865381022116385E-6</v>
      </c>
      <c r="BJ18" s="52">
        <v>4.2149723669967083E-5</v>
      </c>
      <c r="BK18" s="52">
        <v>7.4442465947744137E-5</v>
      </c>
      <c r="BL18" s="52">
        <v>0</v>
      </c>
      <c r="BM18" s="52">
        <v>2.6599302756660603E-5</v>
      </c>
      <c r="BN18" s="52">
        <v>3.6749208947259773E-5</v>
      </c>
      <c r="BO18" s="52">
        <v>2.1767643912411588E-5</v>
      </c>
      <c r="BP18" s="52">
        <v>5.2630235979287303E-6</v>
      </c>
      <c r="BQ18" s="52">
        <v>3.0413900832686486E-5</v>
      </c>
      <c r="BR18" s="52">
        <v>6.4858174867374437E-6</v>
      </c>
      <c r="BS18" s="52">
        <v>3.06534656040592E-5</v>
      </c>
      <c r="BT18" s="52">
        <v>6.904809072991423E-5</v>
      </c>
      <c r="BU18" s="52">
        <v>2.9186604305166927E-4</v>
      </c>
      <c r="BV18" s="52">
        <v>3.2008242098160675E-6</v>
      </c>
      <c r="BW18" s="52">
        <v>4.3822668088918539E-5</v>
      </c>
      <c r="BX18" s="52">
        <v>5.372126067794098E-6</v>
      </c>
      <c r="BY18" s="52">
        <v>3.8208231239793993E-5</v>
      </c>
      <c r="BZ18" s="52">
        <v>1.2313355438717886E-6</v>
      </c>
      <c r="CA18" s="52">
        <v>1.9767272667623125E-5</v>
      </c>
      <c r="CB18" s="52">
        <v>6.4451037348086426E-6</v>
      </c>
      <c r="CC18" s="52">
        <v>2.8425519141837049E-6</v>
      </c>
      <c r="CD18" s="52">
        <v>0</v>
      </c>
      <c r="CE18" s="52">
        <v>5.2197453950351068E-6</v>
      </c>
      <c r="CF18" s="52">
        <v>2.212133162027647E-5</v>
      </c>
      <c r="CG18" s="52">
        <v>6.9973859339668491E-5</v>
      </c>
      <c r="CH18" s="52">
        <v>0</v>
      </c>
      <c r="CI18" s="52">
        <v>3.2143102578560772E-5</v>
      </c>
      <c r="CJ18" s="52">
        <v>0</v>
      </c>
      <c r="CK18" s="52">
        <v>0</v>
      </c>
      <c r="CL18" s="52">
        <v>1.2859102580467579E-6</v>
      </c>
      <c r="CM18" s="52">
        <v>0</v>
      </c>
      <c r="CN18" s="52">
        <v>0</v>
      </c>
      <c r="CO18" s="52">
        <v>0</v>
      </c>
      <c r="CP18" s="52">
        <v>0</v>
      </c>
      <c r="CQ18" s="52">
        <v>7.4404051891173463E-6</v>
      </c>
      <c r="CR18" s="52">
        <v>1.555416312137832E-6</v>
      </c>
      <c r="CS18" s="52">
        <v>4.1247390797016174E-6</v>
      </c>
      <c r="CT18" s="52">
        <v>0</v>
      </c>
      <c r="CU18" s="52">
        <v>0</v>
      </c>
      <c r="CV18" s="52">
        <v>2.685768402626588E-5</v>
      </c>
      <c r="CW18" s="52">
        <v>0</v>
      </c>
      <c r="CX18" s="52">
        <v>6.8901436563880447E-5</v>
      </c>
      <c r="CY18" s="52">
        <v>1.5187015196623337E-5</v>
      </c>
      <c r="CZ18" s="52">
        <v>1.0295109371600261E-5</v>
      </c>
      <c r="DA18" s="52">
        <v>2.3610332402321762E-5</v>
      </c>
      <c r="DB18" s="52">
        <v>4.4347097530025425E-5</v>
      </c>
      <c r="DC18" s="52">
        <v>4.8016589395958016E-6</v>
      </c>
      <c r="DD18" s="52">
        <v>0</v>
      </c>
      <c r="DE18" s="52">
        <v>2.6473610335417638E-6</v>
      </c>
      <c r="DF18" s="52">
        <v>1.0627482587797763E-4</v>
      </c>
      <c r="DG18" s="52">
        <v>0</v>
      </c>
      <c r="DH18" s="52">
        <v>0</v>
      </c>
      <c r="DI18" s="52">
        <v>0</v>
      </c>
      <c r="DJ18" s="52">
        <v>4.9374389835726392E-6</v>
      </c>
      <c r="DK18" s="52">
        <v>1.9339364563343895E-6</v>
      </c>
      <c r="DL18" s="52">
        <v>6.838441510764879E-5</v>
      </c>
      <c r="DM18" s="52">
        <v>0</v>
      </c>
      <c r="DN18" s="52">
        <v>0</v>
      </c>
      <c r="DO18" s="52">
        <v>2.8521470201244246E-6</v>
      </c>
      <c r="DP18" s="52">
        <v>9.7233825180955029E-5</v>
      </c>
      <c r="DQ18" s="52">
        <v>0</v>
      </c>
      <c r="DR18" s="52">
        <v>0</v>
      </c>
      <c r="DS18" s="52">
        <v>5.6586666670027088E-6</v>
      </c>
      <c r="DT18" s="52">
        <v>3.70377900220211E-6</v>
      </c>
      <c r="DU18" s="52">
        <v>1.2379859320779857E-5</v>
      </c>
      <c r="DV18" s="52">
        <v>8.3151078804737625E-6</v>
      </c>
      <c r="DW18" s="52">
        <v>0</v>
      </c>
      <c r="DX18" s="52">
        <v>0</v>
      </c>
      <c r="DY18" s="52">
        <v>1.8090883649306963E-5</v>
      </c>
      <c r="DZ18" s="52">
        <v>0</v>
      </c>
      <c r="EA18" s="52">
        <v>7.2188158337007152E-6</v>
      </c>
      <c r="EB18" s="52">
        <v>3.2626776560610499E-6</v>
      </c>
      <c r="EC18" s="52">
        <v>4.3561583171968913E-6</v>
      </c>
      <c r="ED18" s="52">
        <v>1.048973711697237E-4</v>
      </c>
      <c r="EE18" s="52">
        <v>1.8285987197231508E-6</v>
      </c>
      <c r="EF18" s="52">
        <v>1.9414477708936066E-5</v>
      </c>
      <c r="EG18" s="52">
        <v>5.5489533224549805E-5</v>
      </c>
      <c r="EH18" s="52">
        <v>0</v>
      </c>
      <c r="EI18" s="52">
        <v>9.5819571502215606E-7</v>
      </c>
      <c r="EJ18" s="52">
        <v>1.6733866790017813E-6</v>
      </c>
      <c r="EK18" s="52">
        <v>0</v>
      </c>
      <c r="EL18" s="52">
        <v>8.0673492548360255E-4</v>
      </c>
      <c r="EM18" s="52">
        <v>1.5205191565857094E-4</v>
      </c>
      <c r="EN18" s="52">
        <v>4.2798734971806555E-4</v>
      </c>
      <c r="EO18" s="52">
        <v>3.132066164969833E-4</v>
      </c>
      <c r="EP18" s="52">
        <v>4.7387466570593493E-4</v>
      </c>
      <c r="EQ18" s="52">
        <v>1.2607169037564264E-2</v>
      </c>
      <c r="ER18" s="52">
        <v>2.5174054603842965E-5</v>
      </c>
      <c r="ES18" s="52">
        <v>1.3143312113779095E-3</v>
      </c>
      <c r="ET18" s="52">
        <v>1.0589304591928462E-4</v>
      </c>
      <c r="EU18" s="52">
        <v>5.4792244077754867E-5</v>
      </c>
      <c r="EV18" s="52">
        <v>2.4588818884890102E-5</v>
      </c>
      <c r="EW18" s="52">
        <v>1.5216801365047899E-4</v>
      </c>
      <c r="EX18" s="52">
        <v>3.3288770695017058E-6</v>
      </c>
      <c r="EY18" s="52">
        <v>1.0412095147578001E-4</v>
      </c>
      <c r="EZ18" s="52">
        <v>3.4227785974874719E-5</v>
      </c>
      <c r="FA18" s="52">
        <v>4.5907174968333692E-5</v>
      </c>
      <c r="FB18" s="52">
        <v>0</v>
      </c>
      <c r="FC18" s="52">
        <v>6.5419555250375888E-5</v>
      </c>
      <c r="FD18" s="52">
        <v>5.9822150716531787E-6</v>
      </c>
      <c r="FE18" s="52">
        <v>0</v>
      </c>
      <c r="FF18" s="52">
        <v>1.1993905859857451E-4</v>
      </c>
      <c r="FG18" s="52">
        <v>4.5692276822428932E-4</v>
      </c>
      <c r="FH18" s="52">
        <v>2.203289453703419E-5</v>
      </c>
      <c r="FI18" s="52">
        <v>5.4641503364214721E-6</v>
      </c>
      <c r="FJ18" s="52">
        <v>8.2194787142238305E-5</v>
      </c>
      <c r="FK18" s="52">
        <v>4.0794990056608544E-5</v>
      </c>
      <c r="FL18" s="52">
        <v>3.263382309042247E-5</v>
      </c>
      <c r="FM18" s="52">
        <v>0</v>
      </c>
      <c r="FN18" s="52">
        <v>0</v>
      </c>
      <c r="FO18" s="52">
        <v>3.1636036697874045E-6</v>
      </c>
      <c r="FP18" s="52">
        <v>1.1792756333295082E-6</v>
      </c>
      <c r="FQ18" s="52">
        <v>4.1264868971214602E-5</v>
      </c>
      <c r="FR18" s="52">
        <v>2.0730824519869743E-6</v>
      </c>
      <c r="FS18" s="52">
        <v>7.5878905401678368E-2</v>
      </c>
      <c r="FT18" s="52">
        <v>3.503549940644257E-4</v>
      </c>
      <c r="FU18" s="52">
        <v>1.3601396992885847E-3</v>
      </c>
      <c r="FV18" s="52">
        <v>3.7487439806227414E-4</v>
      </c>
      <c r="FW18" s="52">
        <v>3.5613127168795711E-4</v>
      </c>
      <c r="FX18" s="52">
        <v>1.9320556212755363E-4</v>
      </c>
      <c r="FY18" s="52">
        <v>6.1659009557516722E-4</v>
      </c>
      <c r="FZ18" s="52">
        <v>1.232315778375284E-5</v>
      </c>
      <c r="GA18" s="52">
        <v>6.9433915630495263E-5</v>
      </c>
      <c r="GB18" s="52">
        <v>3.8680388588429943E-5</v>
      </c>
      <c r="GC18" s="52">
        <v>2.9010678121720162E-5</v>
      </c>
      <c r="GD18" s="52">
        <v>6.4090188308878488E-6</v>
      </c>
      <c r="GE18" s="52">
        <v>8.5846638264270105E-6</v>
      </c>
      <c r="GF18" s="52">
        <v>1.4959471398960284E-4</v>
      </c>
      <c r="GG18" s="52">
        <v>4.3427904690454495E-6</v>
      </c>
      <c r="GH18" s="52">
        <v>2.9139770982985089E-5</v>
      </c>
      <c r="GI18" s="52">
        <v>2.9643759514111235E-5</v>
      </c>
      <c r="GJ18" s="52">
        <v>2.3641468577847459E-6</v>
      </c>
      <c r="GK18" s="52">
        <v>5.1354244824223481E-6</v>
      </c>
      <c r="GL18" s="52">
        <v>0</v>
      </c>
      <c r="GM18" s="52">
        <v>6.6085405772279455E-6</v>
      </c>
      <c r="GN18" s="52">
        <v>6.6389906342732096E-6</v>
      </c>
      <c r="GO18" s="52">
        <v>2.5086032454898635E-6</v>
      </c>
      <c r="GP18" s="52">
        <v>9.6530541337848312E-5</v>
      </c>
      <c r="GQ18" s="52">
        <v>0</v>
      </c>
      <c r="GR18" s="52">
        <v>1.3244766132314271E-4</v>
      </c>
      <c r="GS18" s="52">
        <v>3.4525704990610389E-6</v>
      </c>
      <c r="GT18" s="52">
        <v>4.4569350637774796E-5</v>
      </c>
      <c r="GU18" s="52">
        <v>1.2934433370352522E-4</v>
      </c>
      <c r="GV18" s="52">
        <v>7.0198142398579129E-5</v>
      </c>
      <c r="GW18" s="52">
        <v>0</v>
      </c>
      <c r="GX18" s="52">
        <v>1.5956831699375777E-6</v>
      </c>
      <c r="GY18" s="52">
        <v>0</v>
      </c>
      <c r="GZ18" s="52">
        <v>0</v>
      </c>
      <c r="HA18" s="52">
        <v>6.7522115426485046E-6</v>
      </c>
      <c r="HB18" s="52">
        <v>7.4178113762668197E-5</v>
      </c>
      <c r="HC18" s="52">
        <v>7.899314505802254E-6</v>
      </c>
      <c r="HD18" s="52">
        <v>8.4167441327741329E-5</v>
      </c>
      <c r="HE18" s="52">
        <v>2.8218520459972632E-6</v>
      </c>
      <c r="HF18" s="52">
        <v>0</v>
      </c>
      <c r="HG18" s="52">
        <v>5.9624808634332368E-6</v>
      </c>
      <c r="HH18" s="52">
        <v>1.4073548561615851E-5</v>
      </c>
      <c r="HI18" s="52">
        <v>9.442927264054574E-7</v>
      </c>
      <c r="HJ18" s="52">
        <v>8.2294464658928774E-5</v>
      </c>
      <c r="HK18" s="52">
        <v>0</v>
      </c>
      <c r="HL18" s="52">
        <v>2.9812349862316254E-5</v>
      </c>
      <c r="HM18" s="52">
        <v>5.4750160946566075E-5</v>
      </c>
      <c r="HN18" s="52">
        <v>1.749643650984999E-6</v>
      </c>
      <c r="HO18" s="52">
        <v>2.2148854509656566E-6</v>
      </c>
      <c r="HP18" s="52">
        <v>1.0946177528147756E-5</v>
      </c>
      <c r="HQ18" s="52">
        <v>1.1761208922153183E-6</v>
      </c>
      <c r="HR18" s="52">
        <v>6.0328310828099676E-6</v>
      </c>
      <c r="HS18" s="52">
        <v>1.0191899799767662E-5</v>
      </c>
      <c r="HT18" s="52">
        <v>0</v>
      </c>
      <c r="HU18" s="52">
        <v>7.5476314415486969E-7</v>
      </c>
      <c r="HV18" s="52">
        <v>0</v>
      </c>
      <c r="HW18" s="52">
        <v>0</v>
      </c>
      <c r="HX18" s="52">
        <v>4.3579409667670125E-5</v>
      </c>
      <c r="HY18" s="52">
        <v>0</v>
      </c>
      <c r="HZ18" s="52">
        <v>2.7192618319036254E-5</v>
      </c>
      <c r="IA18" s="52">
        <v>8.551559392085353E-7</v>
      </c>
      <c r="IB18" s="52">
        <v>0</v>
      </c>
      <c r="IC18" s="52">
        <v>2.0112094921585464E-5</v>
      </c>
      <c r="ID18" s="52">
        <v>1.2747478467087158E-4</v>
      </c>
      <c r="IE18" s="52">
        <v>0</v>
      </c>
      <c r="IF18" s="52">
        <v>1.4818476512712124E-5</v>
      </c>
      <c r="IG18" s="52">
        <v>0</v>
      </c>
      <c r="IH18" s="52">
        <v>1.939227546285316E-6</v>
      </c>
      <c r="II18" s="52">
        <v>2.2341226311498128E-5</v>
      </c>
      <c r="IJ18" s="52">
        <v>6.0336511512880006E-5</v>
      </c>
      <c r="IK18" s="52">
        <v>1.2365483232688277E-4</v>
      </c>
      <c r="IL18" s="52">
        <v>1.0200694097157773E-4</v>
      </c>
      <c r="IM18" s="52">
        <v>2.4057686081176794E-4</v>
      </c>
      <c r="IN18" s="52">
        <v>2.5411814882633955E-4</v>
      </c>
      <c r="IO18" s="52">
        <v>7.3586931860297446E-5</v>
      </c>
      <c r="IP18" s="52">
        <v>3.9832150905817946E-5</v>
      </c>
      <c r="IQ18" s="52">
        <v>3.5478758128599247E-5</v>
      </c>
      <c r="IR18" s="52">
        <v>1.3681911878823705E-4</v>
      </c>
      <c r="IS18" s="52">
        <v>4.0196440648273722E-5</v>
      </c>
      <c r="IT18" s="52">
        <v>5.7215392077384529E-5</v>
      </c>
      <c r="IU18" s="52">
        <v>6.1334982931967853E-5</v>
      </c>
      <c r="IV18" s="52">
        <v>2.8994487892839804E-5</v>
      </c>
      <c r="IW18" s="52">
        <v>9.7988089764788455E-5</v>
      </c>
      <c r="IX18" s="52">
        <v>3.5430199556896405E-6</v>
      </c>
      <c r="IY18" s="52">
        <v>1.5467776244196821E-4</v>
      </c>
      <c r="IZ18" s="52">
        <v>1.9569123452960489E-4</v>
      </c>
      <c r="JA18" s="52">
        <v>1.9686943947813811E-4</v>
      </c>
      <c r="JB18" s="52">
        <v>2.3831635872763977E-4</v>
      </c>
      <c r="JC18" s="52">
        <v>1.330808499282531E-4</v>
      </c>
      <c r="JD18" s="52">
        <v>9.2857959961868449E-6</v>
      </c>
      <c r="JE18" s="52">
        <v>5.1315287238958043E-6</v>
      </c>
      <c r="JF18" s="52">
        <v>5.0048435355265462E-5</v>
      </c>
      <c r="JG18" s="52">
        <v>7.2239282103951009E-5</v>
      </c>
      <c r="JH18" s="52">
        <v>5.3882204103895186E-5</v>
      </c>
      <c r="JI18" s="52">
        <v>1.7383899694799424E-5</v>
      </c>
      <c r="JJ18" s="52">
        <v>1.0600660895487084E-4</v>
      </c>
      <c r="JK18" s="52">
        <v>1.7273817700434411E-5</v>
      </c>
      <c r="JL18" s="52">
        <v>7.317486925523706E-5</v>
      </c>
      <c r="JM18" s="52">
        <v>1.4932601036045012E-5</v>
      </c>
      <c r="JN18" s="52">
        <v>0.64851634267762903</v>
      </c>
      <c r="JO18" s="52">
        <v>3.1972424934991202E-2</v>
      </c>
      <c r="JP18" s="52">
        <v>2.032610295252053E-2</v>
      </c>
      <c r="JQ18" s="52">
        <v>8.64068317990958E-3</v>
      </c>
      <c r="JR18" s="52">
        <v>1.0105692426118518E-3</v>
      </c>
      <c r="JS18" s="52">
        <v>6.7680754267453145E-6</v>
      </c>
      <c r="JT18" s="52">
        <v>0</v>
      </c>
      <c r="JU18" s="52">
        <v>2.1542604541696669E-5</v>
      </c>
      <c r="JV18" s="52">
        <v>2.2491702149530496E-5</v>
      </c>
      <c r="JW18" s="52">
        <v>5.1305148068557599E-6</v>
      </c>
      <c r="JX18" s="52">
        <v>3.1301962476001388E-5</v>
      </c>
      <c r="JY18" s="52">
        <v>1.4273060746032509E-5</v>
      </c>
      <c r="JZ18" s="52">
        <v>2.7078389713925516E-5</v>
      </c>
      <c r="KA18" s="52">
        <v>3.8174087031558837E-5</v>
      </c>
      <c r="KB18" s="52">
        <v>1.041799931433298E-5</v>
      </c>
      <c r="KC18" s="52">
        <v>2.2432153696271918E-5</v>
      </c>
      <c r="KD18" s="52">
        <v>2.0277249298750015E-5</v>
      </c>
      <c r="KE18" s="52">
        <v>8.4055711974041254E-5</v>
      </c>
      <c r="KF18" s="52">
        <v>7.6106853207591447E-6</v>
      </c>
      <c r="KG18" s="52">
        <v>3.2226942811865796E-5</v>
      </c>
      <c r="KH18" s="52">
        <v>1.7433840492590288E-5</v>
      </c>
      <c r="KI18" s="52">
        <v>2.2713459571718338E-5</v>
      </c>
      <c r="KJ18" s="52">
        <v>8.2885748671406788E-5</v>
      </c>
      <c r="KK18" s="52">
        <v>3.2909326863456087E-5</v>
      </c>
      <c r="KL18" s="52">
        <v>2.6825733842405769E-5</v>
      </c>
      <c r="KM18" s="52">
        <v>1.3210173268901924E-5</v>
      </c>
      <c r="KN18" s="52">
        <v>2.1221258658382885E-5</v>
      </c>
      <c r="KO18" s="52">
        <v>7.7313657459523479E-5</v>
      </c>
      <c r="KP18" s="52">
        <v>4.9988037872907972E-6</v>
      </c>
      <c r="KQ18" s="52">
        <v>1.9942550488977939E-5</v>
      </c>
      <c r="KR18" s="52">
        <v>1.1426323714577506E-4</v>
      </c>
      <c r="KS18" s="52">
        <v>1.3131974225236357E-4</v>
      </c>
      <c r="KT18" s="52">
        <v>2.0201552876067511E-5</v>
      </c>
      <c r="KU18" s="52">
        <v>2.7697543230282279E-5</v>
      </c>
      <c r="KV18" s="52">
        <v>3.2395884663855359E-5</v>
      </c>
      <c r="KW18" s="52">
        <v>4.36992316780856E-5</v>
      </c>
      <c r="KX18" s="52">
        <v>1.628641189744663E-4</v>
      </c>
      <c r="KY18" s="52">
        <v>2.6226667948095976E-5</v>
      </c>
      <c r="KZ18" s="52">
        <v>3.9362064651375169E-5</v>
      </c>
    </row>
    <row r="19" spans="1:312" x14ac:dyDescent="0.2">
      <c r="A19" s="89">
        <v>1.035909</v>
      </c>
      <c r="B19" s="41" t="s">
        <v>920</v>
      </c>
      <c r="C19" s="51" t="s">
        <v>161</v>
      </c>
      <c r="D19" s="52">
        <v>1.2499333147279429E-6</v>
      </c>
      <c r="E19" s="52">
        <v>2.4638548560927907E-6</v>
      </c>
      <c r="F19" s="52">
        <v>0</v>
      </c>
      <c r="G19" s="52">
        <v>6.3761315836034436E-7</v>
      </c>
      <c r="H19" s="52">
        <v>4.1428047114031887E-6</v>
      </c>
      <c r="I19" s="52">
        <v>2.077985668655909E-2</v>
      </c>
      <c r="J19" s="52">
        <v>5.3067382987692655E-3</v>
      </c>
      <c r="K19" s="52">
        <v>8.8679458582214709E-7</v>
      </c>
      <c r="L19" s="52">
        <v>1.2739423144022743E-5</v>
      </c>
      <c r="M19" s="52">
        <v>1.6082917133197209E-6</v>
      </c>
      <c r="N19" s="52">
        <v>2.580130233171447E-6</v>
      </c>
      <c r="O19" s="52">
        <v>0</v>
      </c>
      <c r="P19" s="52">
        <v>1.5409061464684319E-6</v>
      </c>
      <c r="Q19" s="52">
        <v>4.8775669539649971E-6</v>
      </c>
      <c r="R19" s="52">
        <v>1.4369612643491398E-6</v>
      </c>
      <c r="S19" s="52">
        <v>1.9499605853408927E-6</v>
      </c>
      <c r="T19" s="52">
        <v>3.7535988227691831E-6</v>
      </c>
      <c r="U19" s="52">
        <v>4.1315609705389824E-6</v>
      </c>
      <c r="V19" s="52">
        <v>0</v>
      </c>
      <c r="W19" s="52">
        <v>1.5683016931930066E-6</v>
      </c>
      <c r="X19" s="52">
        <v>4.9044276486322418E-6</v>
      </c>
      <c r="Y19" s="52">
        <v>0</v>
      </c>
      <c r="Z19" s="52">
        <v>1.0663963771047845E-6</v>
      </c>
      <c r="AA19" s="52">
        <v>6.6936204997169383E-7</v>
      </c>
      <c r="AB19" s="52">
        <v>2.646018619878208E-6</v>
      </c>
      <c r="AC19" s="52">
        <v>3.3131075635686828E-6</v>
      </c>
      <c r="AD19" s="52">
        <v>8.5040806561431051E-7</v>
      </c>
      <c r="AE19" s="52">
        <v>2.0603962974465479E-6</v>
      </c>
      <c r="AF19" s="52">
        <v>0</v>
      </c>
      <c r="AG19" s="52">
        <v>1.0784384847203521E-6</v>
      </c>
      <c r="AH19" s="52">
        <v>0</v>
      </c>
      <c r="AI19" s="52">
        <v>4.0639761311911418E-6</v>
      </c>
      <c r="AJ19" s="52">
        <v>0</v>
      </c>
      <c r="AK19" s="52">
        <v>2.7687721907702301E-6</v>
      </c>
      <c r="AL19" s="52">
        <v>0</v>
      </c>
      <c r="AM19" s="52">
        <v>2.6820120618071393E-6</v>
      </c>
      <c r="AN19" s="52">
        <v>1.0416157286102576E-6</v>
      </c>
      <c r="AO19" s="52">
        <v>0</v>
      </c>
      <c r="AP19" s="52">
        <v>0</v>
      </c>
      <c r="AQ19" s="52">
        <v>0</v>
      </c>
      <c r="AR19" s="52">
        <v>6.1451657602242096E-7</v>
      </c>
      <c r="AS19" s="52">
        <v>3.2368244518133455E-6</v>
      </c>
      <c r="AT19" s="52">
        <v>0</v>
      </c>
      <c r="AU19" s="52">
        <v>1.7283255382787151E-6</v>
      </c>
      <c r="AV19" s="52">
        <v>8.1818272419653692E-7</v>
      </c>
      <c r="AW19" s="52">
        <v>7.4514967223477921E-6</v>
      </c>
      <c r="AX19" s="52">
        <v>5.0797381683531123E-5</v>
      </c>
      <c r="AY19" s="52">
        <v>4.7554404127850978E-6</v>
      </c>
      <c r="AZ19" s="52">
        <v>2.3647882823499515E-6</v>
      </c>
      <c r="BA19" s="52">
        <v>0</v>
      </c>
      <c r="BB19" s="52">
        <v>1.3261232061639843E-6</v>
      </c>
      <c r="BC19" s="52">
        <v>2.1488962789819714E-6</v>
      </c>
      <c r="BD19" s="52">
        <v>4.7176131426213927E-7</v>
      </c>
      <c r="BE19" s="52">
        <v>2.1431803380349428E-6</v>
      </c>
      <c r="BF19" s="52">
        <v>3.3191519154433762E-7</v>
      </c>
      <c r="BG19" s="52">
        <v>0</v>
      </c>
      <c r="BH19" s="52">
        <v>2.7671234260427279E-6</v>
      </c>
      <c r="BI19" s="52">
        <v>3.4710665152913091E-7</v>
      </c>
      <c r="BJ19" s="52">
        <v>1.0390054261303075E-6</v>
      </c>
      <c r="BK19" s="52">
        <v>3.3274330951440557E-6</v>
      </c>
      <c r="BL19" s="52">
        <v>1.6078531582248648E-6</v>
      </c>
      <c r="BM19" s="52">
        <v>0</v>
      </c>
      <c r="BN19" s="52">
        <v>2.1037914988078064E-6</v>
      </c>
      <c r="BO19" s="52">
        <v>0</v>
      </c>
      <c r="BP19" s="52">
        <v>8.0442962309804985E-6</v>
      </c>
      <c r="BQ19" s="52">
        <v>3.582589822396654E-6</v>
      </c>
      <c r="BR19" s="52">
        <v>4.7169581721726865E-6</v>
      </c>
      <c r="BS19" s="52">
        <v>5.1700223088185969E-6</v>
      </c>
      <c r="BT19" s="52">
        <v>2.6139832978702931E-6</v>
      </c>
      <c r="BU19" s="52">
        <v>8.0858850712811401E-6</v>
      </c>
      <c r="BV19" s="52">
        <v>9.3150921276380916E-7</v>
      </c>
      <c r="BW19" s="52">
        <v>0</v>
      </c>
      <c r="BX19" s="52">
        <v>0</v>
      </c>
      <c r="BY19" s="52">
        <v>0</v>
      </c>
      <c r="BZ19" s="52">
        <v>1.2313355438717886E-6</v>
      </c>
      <c r="CA19" s="52">
        <v>7.1521309882855033E-6</v>
      </c>
      <c r="CB19" s="52">
        <v>1.6507895124577993E-6</v>
      </c>
      <c r="CC19" s="52">
        <v>0</v>
      </c>
      <c r="CD19" s="52">
        <v>1.9579038181832196E-6</v>
      </c>
      <c r="CE19" s="52">
        <v>5.2197453950351068E-6</v>
      </c>
      <c r="CF19" s="52">
        <v>0</v>
      </c>
      <c r="CG19" s="52">
        <v>0</v>
      </c>
      <c r="CH19" s="52">
        <v>0</v>
      </c>
      <c r="CI19" s="52">
        <v>1.0270059967317173E-6</v>
      </c>
      <c r="CJ19" s="52">
        <v>1.8221125060653085E-6</v>
      </c>
      <c r="CK19" s="52">
        <v>0</v>
      </c>
      <c r="CL19" s="52">
        <v>2.5718205160935158E-6</v>
      </c>
      <c r="CM19" s="52">
        <v>2.6575505144869368E-6</v>
      </c>
      <c r="CN19" s="52">
        <v>1.4904696996920626E-6</v>
      </c>
      <c r="CO19" s="52">
        <v>0</v>
      </c>
      <c r="CP19" s="52">
        <v>0</v>
      </c>
      <c r="CQ19" s="52">
        <v>0</v>
      </c>
      <c r="CR19" s="52">
        <v>1.0369442080918881E-6</v>
      </c>
      <c r="CS19" s="52">
        <v>0</v>
      </c>
      <c r="CT19" s="52">
        <v>0</v>
      </c>
      <c r="CU19" s="52">
        <v>0</v>
      </c>
      <c r="CV19" s="52">
        <v>7.0382556411179059E-7</v>
      </c>
      <c r="CW19" s="52">
        <v>1.426343305395415E-6</v>
      </c>
      <c r="CX19" s="52">
        <v>0</v>
      </c>
      <c r="CY19" s="52">
        <v>0</v>
      </c>
      <c r="CZ19" s="52">
        <v>1.3130804354551214E-6</v>
      </c>
      <c r="DA19" s="52">
        <v>6.6131443558350583E-7</v>
      </c>
      <c r="DB19" s="52">
        <v>0</v>
      </c>
      <c r="DC19" s="52">
        <v>2.7438051083404583E-6</v>
      </c>
      <c r="DD19" s="52">
        <v>0</v>
      </c>
      <c r="DE19" s="52">
        <v>1.7649073556945093E-6</v>
      </c>
      <c r="DF19" s="52">
        <v>1.1034832246249748E-6</v>
      </c>
      <c r="DG19" s="52">
        <v>2.8303586740413969E-6</v>
      </c>
      <c r="DH19" s="52">
        <v>0</v>
      </c>
      <c r="DI19" s="52">
        <v>0</v>
      </c>
      <c r="DJ19" s="52">
        <v>0</v>
      </c>
      <c r="DK19" s="52">
        <v>0</v>
      </c>
      <c r="DL19" s="52">
        <v>5.2732854964060599E-6</v>
      </c>
      <c r="DM19" s="52">
        <v>1.6533390245718366E-6</v>
      </c>
      <c r="DN19" s="52">
        <v>1.4979445412167966E-6</v>
      </c>
      <c r="DO19" s="52">
        <v>0</v>
      </c>
      <c r="DP19" s="52">
        <v>0</v>
      </c>
      <c r="DQ19" s="52">
        <v>2.9048462152009274E-6</v>
      </c>
      <c r="DR19" s="52">
        <v>2.5731851848424994E-6</v>
      </c>
      <c r="DS19" s="52">
        <v>2.5149629631123149E-6</v>
      </c>
      <c r="DT19" s="52">
        <v>0</v>
      </c>
      <c r="DU19" s="52">
        <v>0</v>
      </c>
      <c r="DV19" s="52">
        <v>0</v>
      </c>
      <c r="DW19" s="52">
        <v>1.1564164166610119E-6</v>
      </c>
      <c r="DX19" s="52">
        <v>0</v>
      </c>
      <c r="DY19" s="52">
        <v>0</v>
      </c>
      <c r="DZ19" s="52">
        <v>0</v>
      </c>
      <c r="EA19" s="52">
        <v>0</v>
      </c>
      <c r="EB19" s="52">
        <v>1.0875592186870166E-6</v>
      </c>
      <c r="EC19" s="52">
        <v>1.2677364762120984E-6</v>
      </c>
      <c r="ED19" s="52">
        <v>0</v>
      </c>
      <c r="EE19" s="52">
        <v>0</v>
      </c>
      <c r="EF19" s="52">
        <v>1.4623084171794794E-6</v>
      </c>
      <c r="EG19" s="52">
        <v>0</v>
      </c>
      <c r="EH19" s="52">
        <v>0</v>
      </c>
      <c r="EI19" s="52">
        <v>0</v>
      </c>
      <c r="EJ19" s="52">
        <v>1.1155911193345209E-6</v>
      </c>
      <c r="EK19" s="52">
        <v>3.8039373530366676E-6</v>
      </c>
      <c r="EL19" s="52">
        <v>1.3668051439288173E-6</v>
      </c>
      <c r="EM19" s="52">
        <v>2.2266521377014594E-6</v>
      </c>
      <c r="EN19" s="52">
        <v>3.2990947454588676E-6</v>
      </c>
      <c r="EO19" s="52">
        <v>0</v>
      </c>
      <c r="EP19" s="52">
        <v>1.6723018325120005E-5</v>
      </c>
      <c r="EQ19" s="52">
        <v>3.0611860375508959E-6</v>
      </c>
      <c r="ER19" s="52">
        <v>4.9074266544198236E-6</v>
      </c>
      <c r="ES19" s="52">
        <v>7.5567077476873768E-6</v>
      </c>
      <c r="ET19" s="52">
        <v>4.2375250389156037E-6</v>
      </c>
      <c r="EU19" s="52">
        <v>9.7431467359828951E-6</v>
      </c>
      <c r="EV19" s="52">
        <v>3.5279083323766498E-5</v>
      </c>
      <c r="EW19" s="52">
        <v>0</v>
      </c>
      <c r="EX19" s="52">
        <v>1.422338384241638E-6</v>
      </c>
      <c r="EY19" s="52">
        <v>7.9559172807050248E-7</v>
      </c>
      <c r="EZ19" s="52">
        <v>0</v>
      </c>
      <c r="FA19" s="52">
        <v>0</v>
      </c>
      <c r="FB19" s="52">
        <v>2.602642608012646E-6</v>
      </c>
      <c r="FC19" s="52">
        <v>0</v>
      </c>
      <c r="FD19" s="52">
        <v>0</v>
      </c>
      <c r="FE19" s="52">
        <v>0</v>
      </c>
      <c r="FF19" s="52">
        <v>1.5179093245730062E-6</v>
      </c>
      <c r="FG19" s="52">
        <v>0</v>
      </c>
      <c r="FH19" s="52">
        <v>4.2411442043983899E-6</v>
      </c>
      <c r="FI19" s="52">
        <v>1.366037584105368E-6</v>
      </c>
      <c r="FJ19" s="52">
        <v>1.7480339346991856E-6</v>
      </c>
      <c r="FK19" s="52">
        <v>3.2511479994245044E-6</v>
      </c>
      <c r="FL19" s="52">
        <v>0</v>
      </c>
      <c r="FM19" s="52">
        <v>0</v>
      </c>
      <c r="FN19" s="52">
        <v>0</v>
      </c>
      <c r="FO19" s="52">
        <v>8.5699926501445546E-7</v>
      </c>
      <c r="FP19" s="52">
        <v>0</v>
      </c>
      <c r="FQ19" s="52">
        <v>0</v>
      </c>
      <c r="FR19" s="52">
        <v>0</v>
      </c>
      <c r="FS19" s="52">
        <v>0</v>
      </c>
      <c r="FT19" s="52">
        <v>0</v>
      </c>
      <c r="FU19" s="52">
        <v>1.5796623513736235E-6</v>
      </c>
      <c r="FV19" s="52">
        <v>3.2204526976653056E-6</v>
      </c>
      <c r="FW19" s="52">
        <v>0</v>
      </c>
      <c r="FX19" s="52">
        <v>1.922646923564476E-6</v>
      </c>
      <c r="FY19" s="52">
        <v>1.784741154243748E-6</v>
      </c>
      <c r="FZ19" s="52">
        <v>9.3871704349494888E-7</v>
      </c>
      <c r="GA19" s="52">
        <v>0</v>
      </c>
      <c r="GB19" s="52">
        <v>2.5551345940354282E-6</v>
      </c>
      <c r="GC19" s="52">
        <v>1.2613338313791374E-6</v>
      </c>
      <c r="GD19" s="52">
        <v>4.2955277725736744E-6</v>
      </c>
      <c r="GE19" s="52">
        <v>9.8409560937090121E-7</v>
      </c>
      <c r="GF19" s="52">
        <v>1.2444162048692625E-6</v>
      </c>
      <c r="GG19" s="52">
        <v>0</v>
      </c>
      <c r="GH19" s="52">
        <v>2.1817112484273984E-6</v>
      </c>
      <c r="GI19" s="52">
        <v>1.2390010646182552E-6</v>
      </c>
      <c r="GJ19" s="52">
        <v>0</v>
      </c>
      <c r="GK19" s="52">
        <v>0</v>
      </c>
      <c r="GL19" s="52">
        <v>1.4753981440370309E-6</v>
      </c>
      <c r="GM19" s="52">
        <v>1.1676744628936595E-6</v>
      </c>
      <c r="GN19" s="52">
        <v>0</v>
      </c>
      <c r="GO19" s="52">
        <v>1.2543016227449318E-6</v>
      </c>
      <c r="GP19" s="52">
        <v>0</v>
      </c>
      <c r="GQ19" s="52">
        <v>0</v>
      </c>
      <c r="GR19" s="52">
        <v>4.956242103652633E-6</v>
      </c>
      <c r="GS19" s="52">
        <v>1.3810281996244156E-6</v>
      </c>
      <c r="GT19" s="52">
        <v>4.0674941358745929E-6</v>
      </c>
      <c r="GU19" s="52">
        <v>5.6193347873045928E-6</v>
      </c>
      <c r="GV19" s="52">
        <v>0</v>
      </c>
      <c r="GW19" s="52">
        <v>0</v>
      </c>
      <c r="GX19" s="52">
        <v>0</v>
      </c>
      <c r="GY19" s="52">
        <v>0</v>
      </c>
      <c r="GZ19" s="52">
        <v>2.4467759848000029E-6</v>
      </c>
      <c r="HA19" s="52">
        <v>0</v>
      </c>
      <c r="HB19" s="52">
        <v>0</v>
      </c>
      <c r="HC19" s="52">
        <v>0</v>
      </c>
      <c r="HD19" s="52">
        <v>0</v>
      </c>
      <c r="HE19" s="52">
        <v>1.8044496076445085E-6</v>
      </c>
      <c r="HF19" s="52">
        <v>1.4320144657835759E-6</v>
      </c>
      <c r="HG19" s="52">
        <v>0</v>
      </c>
      <c r="HH19" s="52">
        <v>0</v>
      </c>
      <c r="HI19" s="52">
        <v>0</v>
      </c>
      <c r="HJ19" s="52">
        <v>0</v>
      </c>
      <c r="HK19" s="52">
        <v>0</v>
      </c>
      <c r="HL19" s="52">
        <v>0</v>
      </c>
      <c r="HM19" s="52">
        <v>1.2604739478268948E-6</v>
      </c>
      <c r="HN19" s="52">
        <v>2.6244654764774985E-6</v>
      </c>
      <c r="HO19" s="52">
        <v>1.9457872186053432E-6</v>
      </c>
      <c r="HP19" s="52">
        <v>0</v>
      </c>
      <c r="HQ19" s="52">
        <v>7.8408059481021227E-7</v>
      </c>
      <c r="HR19" s="52">
        <v>0</v>
      </c>
      <c r="HS19" s="52">
        <v>0</v>
      </c>
      <c r="HT19" s="52">
        <v>1.0587658286617731E-6</v>
      </c>
      <c r="HU19" s="52">
        <v>0</v>
      </c>
      <c r="HV19" s="52">
        <v>1.2157711908271874E-6</v>
      </c>
      <c r="HW19" s="52">
        <v>1.4515979174200794E-6</v>
      </c>
      <c r="HX19" s="52">
        <v>0</v>
      </c>
      <c r="HY19" s="52">
        <v>0</v>
      </c>
      <c r="HZ19" s="52">
        <v>0</v>
      </c>
      <c r="IA19" s="52">
        <v>1.1321782857127088E-6</v>
      </c>
      <c r="IB19" s="52">
        <v>0</v>
      </c>
      <c r="IC19" s="52">
        <v>1.0479694693065597E-6</v>
      </c>
      <c r="ID19" s="52">
        <v>1.1142486292599895E-6</v>
      </c>
      <c r="IE19" s="52">
        <v>3.3607544062463105E-6</v>
      </c>
      <c r="IF19" s="52">
        <v>0</v>
      </c>
      <c r="IG19" s="52">
        <v>0</v>
      </c>
      <c r="IH19" s="52">
        <v>1.2928183641902108E-6</v>
      </c>
      <c r="II19" s="52">
        <v>1.8634208281107578E-6</v>
      </c>
      <c r="IJ19" s="52">
        <v>9.486714196220993E-6</v>
      </c>
      <c r="IK19" s="52">
        <v>1.1965313505734522E-5</v>
      </c>
      <c r="IL19" s="52">
        <v>9.2790916439832012E-6</v>
      </c>
      <c r="IM19" s="52">
        <v>6.5336714753071221E-6</v>
      </c>
      <c r="IN19" s="52">
        <v>2.3908025511998918E-6</v>
      </c>
      <c r="IO19" s="52">
        <v>2.5062215923434634E-5</v>
      </c>
      <c r="IP19" s="52">
        <v>4.5509882913387574E-6</v>
      </c>
      <c r="IQ19" s="52">
        <v>3.8914857223901159E-6</v>
      </c>
      <c r="IR19" s="52">
        <v>1.3385584600682951E-5</v>
      </c>
      <c r="IS19" s="52">
        <v>2.6855825301827891E-5</v>
      </c>
      <c r="IT19" s="52">
        <v>4.8654066905903028E-4</v>
      </c>
      <c r="IU19" s="52">
        <v>1.8839212928456193E-4</v>
      </c>
      <c r="IV19" s="52">
        <v>5.2136146375901125E-4</v>
      </c>
      <c r="IW19" s="52">
        <v>2.7995327043124555E-5</v>
      </c>
      <c r="IX19" s="52">
        <v>1.2809379839801008E-5</v>
      </c>
      <c r="IY19" s="52">
        <v>8.5289395333890678E-7</v>
      </c>
      <c r="IZ19" s="52">
        <v>1.6379116306375675E-6</v>
      </c>
      <c r="JA19" s="52">
        <v>9.9292970145915402E-7</v>
      </c>
      <c r="JB19" s="52">
        <v>5.0239939269106264E-6</v>
      </c>
      <c r="JC19" s="52">
        <v>1.8768388122359687E-6</v>
      </c>
      <c r="JD19" s="52">
        <v>5.734985700667302E-7</v>
      </c>
      <c r="JE19" s="52">
        <v>0</v>
      </c>
      <c r="JF19" s="52">
        <v>9.3353565302013163E-7</v>
      </c>
      <c r="JG19" s="52">
        <v>8.2878746751520871E-7</v>
      </c>
      <c r="JH19" s="52">
        <v>1.5328522919773464E-6</v>
      </c>
      <c r="JI19" s="52">
        <v>7.3409100238595942E-7</v>
      </c>
      <c r="JJ19" s="52">
        <v>4.0855355644763666E-7</v>
      </c>
      <c r="JK19" s="52">
        <v>0</v>
      </c>
      <c r="JL19" s="52">
        <v>8.6706639480553171E-7</v>
      </c>
      <c r="JM19" s="52">
        <v>1.4560835035147626E-6</v>
      </c>
      <c r="JN19" s="52">
        <v>2.9864170273114222E-6</v>
      </c>
      <c r="JO19" s="52">
        <v>7.4706773925460284E-7</v>
      </c>
      <c r="JP19" s="52">
        <v>2.5254170266578275E-6</v>
      </c>
      <c r="JQ19" s="52">
        <v>3.0285448015564385E-6</v>
      </c>
      <c r="JR19" s="52">
        <v>2.4040671701482377E-6</v>
      </c>
      <c r="JS19" s="52">
        <v>1.2762268608105508E-6</v>
      </c>
      <c r="JT19" s="52">
        <v>0</v>
      </c>
      <c r="JU19" s="52">
        <v>2.2301815274443686E-6</v>
      </c>
      <c r="JV19" s="52">
        <v>1.2412250501306458E-6</v>
      </c>
      <c r="JW19" s="52">
        <v>1.6901929620716404E-6</v>
      </c>
      <c r="JX19" s="52">
        <v>7.6346249941466794E-7</v>
      </c>
      <c r="JY19" s="52">
        <v>4.6601865582739002E-7</v>
      </c>
      <c r="JZ19" s="52">
        <v>7.5755018842529715E-7</v>
      </c>
      <c r="KA19" s="52">
        <v>7.530669844630705E-7</v>
      </c>
      <c r="KB19" s="52">
        <v>1.9209335730625735E-6</v>
      </c>
      <c r="KC19" s="52">
        <v>0</v>
      </c>
      <c r="KD19" s="52">
        <v>0</v>
      </c>
      <c r="KE19" s="52">
        <v>6.5358895901727836E-7</v>
      </c>
      <c r="KF19" s="52">
        <v>1.4720255558669951E-6</v>
      </c>
      <c r="KG19" s="52">
        <v>5.9236070088294576E-7</v>
      </c>
      <c r="KH19" s="52">
        <v>1.8643697455102242E-6</v>
      </c>
      <c r="KI19" s="52">
        <v>0</v>
      </c>
      <c r="KJ19" s="52">
        <v>4.9227651324396525E-7</v>
      </c>
      <c r="KK19" s="52">
        <v>5.0538747347898585E-7</v>
      </c>
      <c r="KL19" s="52">
        <v>1.4368199322997961E-6</v>
      </c>
      <c r="KM19" s="52">
        <v>2.908094349594335E-6</v>
      </c>
      <c r="KN19" s="52">
        <v>0</v>
      </c>
      <c r="KO19" s="52">
        <v>1.0384344932764459E-6</v>
      </c>
      <c r="KP19" s="52">
        <v>9.7487044814384857E-7</v>
      </c>
      <c r="KQ19" s="52">
        <v>8.1788819631933957E-7</v>
      </c>
      <c r="KR19" s="52">
        <v>3.5551644370396169E-6</v>
      </c>
      <c r="KS19" s="52">
        <v>0</v>
      </c>
      <c r="KT19" s="52">
        <v>7.4264605801734299E-7</v>
      </c>
      <c r="KU19" s="52">
        <v>0</v>
      </c>
      <c r="KV19" s="52">
        <v>2.2282047500505397E-6</v>
      </c>
      <c r="KW19" s="52">
        <v>1.5980267565609985E-6</v>
      </c>
      <c r="KX19" s="52">
        <v>0</v>
      </c>
      <c r="KY19" s="52">
        <v>1.6144772672698242E-6</v>
      </c>
      <c r="KZ19" s="52">
        <v>8.2479582639974717E-7</v>
      </c>
    </row>
    <row r="20" spans="1:312" x14ac:dyDescent="0.2">
      <c r="A20" s="89">
        <v>1.0952770000000001</v>
      </c>
      <c r="B20" s="41" t="s">
        <v>919</v>
      </c>
      <c r="C20" s="51" t="s">
        <v>77</v>
      </c>
      <c r="D20" s="52">
        <v>1.2499333147279429E-6</v>
      </c>
      <c r="E20" s="52">
        <v>2.7373252709711749E-5</v>
      </c>
      <c r="F20" s="52">
        <v>8.9960253837211558E-7</v>
      </c>
      <c r="G20" s="52">
        <v>3.1880657918017219E-6</v>
      </c>
      <c r="H20" s="52">
        <v>1.0583250049981764E-4</v>
      </c>
      <c r="I20" s="52">
        <v>2.0381820095252758E-5</v>
      </c>
      <c r="J20" s="52">
        <v>1.3086369598140939E-5</v>
      </c>
      <c r="K20" s="52">
        <v>2.8377426746308707E-5</v>
      </c>
      <c r="L20" s="52">
        <v>3.6441375896613522E-6</v>
      </c>
      <c r="M20" s="52">
        <v>1.5980260215325737E-5</v>
      </c>
      <c r="N20" s="52">
        <v>4.9136841905132115E-5</v>
      </c>
      <c r="O20" s="52">
        <v>3.3332964658333001E-6</v>
      </c>
      <c r="P20" s="52">
        <v>4.5809172620276947E-5</v>
      </c>
      <c r="Q20" s="52">
        <v>6.3067385477711543E-5</v>
      </c>
      <c r="R20" s="52">
        <v>6.7058192336293192E-6</v>
      </c>
      <c r="S20" s="52">
        <v>5.9789110628399155E-5</v>
      </c>
      <c r="T20" s="52">
        <v>6.4474049566416204E-4</v>
      </c>
      <c r="U20" s="52">
        <v>1.7957150932236215E-4</v>
      </c>
      <c r="V20" s="52">
        <v>2.6400053193895521E-5</v>
      </c>
      <c r="W20" s="52">
        <v>1.4481764571186486E-5</v>
      </c>
      <c r="X20" s="52">
        <v>6.6901088855943533E-5</v>
      </c>
      <c r="Y20" s="52">
        <v>2.5946304853529642E-4</v>
      </c>
      <c r="Z20" s="52">
        <v>9.5453820393187841E-5</v>
      </c>
      <c r="AA20" s="52">
        <v>3.366748693900179E-5</v>
      </c>
      <c r="AB20" s="52">
        <v>2.6995019749608526E-5</v>
      </c>
      <c r="AC20" s="52">
        <v>4.6940389927242256E-5</v>
      </c>
      <c r="AD20" s="52">
        <v>6.6503720109902098E-5</v>
      </c>
      <c r="AE20" s="52">
        <v>1.8976103772085724E-4</v>
      </c>
      <c r="AF20" s="52">
        <v>8.5009295950318003E-5</v>
      </c>
      <c r="AG20" s="52">
        <v>9.1839362448791688E-4</v>
      </c>
      <c r="AH20" s="52">
        <v>7.7116106680463127E-5</v>
      </c>
      <c r="AI20" s="52">
        <v>4.1668725481298112E-5</v>
      </c>
      <c r="AJ20" s="52">
        <v>6.1176840827939648E-5</v>
      </c>
      <c r="AK20" s="52">
        <v>1.7072131508196016E-3</v>
      </c>
      <c r="AL20" s="52">
        <v>7.7200913466006233E-4</v>
      </c>
      <c r="AM20" s="52">
        <v>8.6423558885253453E-4</v>
      </c>
      <c r="AN20" s="52">
        <v>1.2622199670133597E-2</v>
      </c>
      <c r="AO20" s="52">
        <v>1.3966943083224777E-2</v>
      </c>
      <c r="AP20" s="52">
        <v>5.1960745085244116E-4</v>
      </c>
      <c r="AQ20" s="52">
        <v>1.0294476164654537E-2</v>
      </c>
      <c r="AR20" s="52">
        <v>1.1804601928975377E-4</v>
      </c>
      <c r="AS20" s="52">
        <v>5.8478054524383128E-5</v>
      </c>
      <c r="AT20" s="52">
        <v>1.5857737309181032E-4</v>
      </c>
      <c r="AU20" s="52">
        <v>9.7530881040419612E-5</v>
      </c>
      <c r="AV20" s="52">
        <v>3.4677020991478758E-5</v>
      </c>
      <c r="AW20" s="52">
        <v>4.0987006793947477E-5</v>
      </c>
      <c r="AX20" s="52">
        <v>1.2776545089094834E-5</v>
      </c>
      <c r="AY20" s="52">
        <v>5.8044887282167039E-5</v>
      </c>
      <c r="AZ20" s="52">
        <v>5.8826204966967765E-5</v>
      </c>
      <c r="BA20" s="52">
        <v>2.3565393968261926E-4</v>
      </c>
      <c r="BB20" s="52">
        <v>2.3593001530088716E-4</v>
      </c>
      <c r="BC20" s="52">
        <v>4.7480701506059448E-4</v>
      </c>
      <c r="BD20" s="52">
        <v>1.7673097060451837E-2</v>
      </c>
      <c r="BE20" s="52">
        <v>2.2594592712687535E-5</v>
      </c>
      <c r="BF20" s="52">
        <v>1.0219809988157195E-4</v>
      </c>
      <c r="BG20" s="52">
        <v>9.8410151699074582E-5</v>
      </c>
      <c r="BH20" s="52">
        <v>0.64901835221551429</v>
      </c>
      <c r="BI20" s="52">
        <v>2.57958954806988E-4</v>
      </c>
      <c r="BJ20" s="52">
        <v>9.8729832630650347E-4</v>
      </c>
      <c r="BK20" s="52">
        <v>1.3828906338683806E-4</v>
      </c>
      <c r="BL20" s="52">
        <v>4.823559474674594E-6</v>
      </c>
      <c r="BM20" s="52">
        <v>1.5891227220682835E-4</v>
      </c>
      <c r="BN20" s="52">
        <v>1.3042015241900026E-4</v>
      </c>
      <c r="BO20" s="52">
        <v>7.9540949732671251E-5</v>
      </c>
      <c r="BP20" s="52">
        <v>1.3407160384967498E-6</v>
      </c>
      <c r="BQ20" s="52">
        <v>6.1551942161389322E-6</v>
      </c>
      <c r="BR20" s="52">
        <v>3.2454177636730694E-5</v>
      </c>
      <c r="BS20" s="52">
        <v>1.1770050788161487E-5</v>
      </c>
      <c r="BT20" s="52">
        <v>2.6139832978702931E-6</v>
      </c>
      <c r="BU20" s="52">
        <v>1.4279328955666695E-5</v>
      </c>
      <c r="BV20" s="52">
        <v>3.0610978279014959E-5</v>
      </c>
      <c r="BW20" s="52">
        <v>1.3235417694174354E-5</v>
      </c>
      <c r="BX20" s="52">
        <v>1.2362927675665894E-5</v>
      </c>
      <c r="BY20" s="52">
        <v>5.0031814992352199E-5</v>
      </c>
      <c r="BZ20" s="52">
        <v>2.0053976044182031E-4</v>
      </c>
      <c r="CA20" s="52">
        <v>4.2912785929713022E-6</v>
      </c>
      <c r="CB20" s="52">
        <v>4.1269737811444989E-6</v>
      </c>
      <c r="CC20" s="52">
        <v>4.4452673551596232E-5</v>
      </c>
      <c r="CD20" s="52">
        <v>3.1618063787256674E-5</v>
      </c>
      <c r="CE20" s="52">
        <v>1.0516121094805836E-4</v>
      </c>
      <c r="CF20" s="52">
        <v>4.7147641480013403E-5</v>
      </c>
      <c r="CG20" s="52">
        <v>2.2778921690774534E-4</v>
      </c>
      <c r="CH20" s="52">
        <v>4.3853968352220656E-5</v>
      </c>
      <c r="CI20" s="52">
        <v>1.2967589548094416E-4</v>
      </c>
      <c r="CJ20" s="52">
        <v>4.7006625821365674E-5</v>
      </c>
      <c r="CK20" s="52">
        <v>8.6341258273290482E-5</v>
      </c>
      <c r="CL20" s="52">
        <v>1.8645698741677988E-5</v>
      </c>
      <c r="CM20" s="52">
        <v>7.5019258406288156E-5</v>
      </c>
      <c r="CN20" s="52">
        <v>5.2039591004142016E-5</v>
      </c>
      <c r="CO20" s="52">
        <v>9.1993303009625215E-5</v>
      </c>
      <c r="CP20" s="52">
        <v>4.6433208889081265E-5</v>
      </c>
      <c r="CQ20" s="52">
        <v>8.8352181882836426E-5</v>
      </c>
      <c r="CR20" s="52">
        <v>1.6403574866304653E-5</v>
      </c>
      <c r="CS20" s="52">
        <v>4.4033783685963539E-5</v>
      </c>
      <c r="CT20" s="52">
        <v>6.3351414381614428E-5</v>
      </c>
      <c r="CU20" s="52">
        <v>1.2443576194223305E-4</v>
      </c>
      <c r="CV20" s="52">
        <v>4.2499084062750244E-5</v>
      </c>
      <c r="CW20" s="52">
        <v>1.5137447675132618E-4</v>
      </c>
      <c r="CX20" s="52">
        <v>1.4856923391119318E-5</v>
      </c>
      <c r="CY20" s="52">
        <v>6.8533758046142814E-5</v>
      </c>
      <c r="CZ20" s="52">
        <v>1.6595101673624302E-5</v>
      </c>
      <c r="DA20" s="52">
        <v>2.5889756627098949E-5</v>
      </c>
      <c r="DB20" s="52">
        <v>4.01457935534967E-5</v>
      </c>
      <c r="DC20" s="52">
        <v>1.7853706324642992E-4</v>
      </c>
      <c r="DD20" s="52">
        <v>2.4977573735495377E-4</v>
      </c>
      <c r="DE20" s="52">
        <v>2.5328298115232904E-5</v>
      </c>
      <c r="DF20" s="52">
        <v>2.8328996996436056E-4</v>
      </c>
      <c r="DG20" s="52">
        <v>5.1533605006615433E-5</v>
      </c>
      <c r="DH20" s="52">
        <v>1.3386387536943849E-4</v>
      </c>
      <c r="DI20" s="52">
        <v>3.0458725937781762E-5</v>
      </c>
      <c r="DJ20" s="52">
        <v>3.0780560371808699E-4</v>
      </c>
      <c r="DK20" s="52">
        <v>2.9022762706408282E-5</v>
      </c>
      <c r="DL20" s="52">
        <v>2.7137785732834375E-5</v>
      </c>
      <c r="DM20" s="52">
        <v>1.2662114508396439E-4</v>
      </c>
      <c r="DN20" s="52">
        <v>2.9707108656769706E-4</v>
      </c>
      <c r="DO20" s="52">
        <v>4.5925635421918395E-5</v>
      </c>
      <c r="DP20" s="52">
        <v>2.1511290035488873E-4</v>
      </c>
      <c r="DQ20" s="52">
        <v>9.2630601383667866E-5</v>
      </c>
      <c r="DR20" s="52">
        <v>2.9413696607587933E-5</v>
      </c>
      <c r="DS20" s="52">
        <v>3.5264329080108366E-4</v>
      </c>
      <c r="DT20" s="52">
        <v>1.0690524668909325E-4</v>
      </c>
      <c r="DU20" s="52">
        <v>0.13953450629601169</v>
      </c>
      <c r="DV20" s="52">
        <v>1.2104331338516066E-3</v>
      </c>
      <c r="DW20" s="52">
        <v>1.6772958962506636E-4</v>
      </c>
      <c r="DX20" s="52">
        <v>6.2132781344424416E-3</v>
      </c>
      <c r="DY20" s="52">
        <v>1.8184443798652092E-3</v>
      </c>
      <c r="DZ20" s="52">
        <v>5.0503607968071124E-5</v>
      </c>
      <c r="EA20" s="52">
        <v>2.9706784075947932E-4</v>
      </c>
      <c r="EB20" s="52">
        <v>2.4308105515547043E-5</v>
      </c>
      <c r="EC20" s="52">
        <v>1.4995704126598216E-4</v>
      </c>
      <c r="ED20" s="52">
        <v>2.4645472549950673E-5</v>
      </c>
      <c r="EE20" s="52">
        <v>2.7868715249875924E-4</v>
      </c>
      <c r="EF20" s="52">
        <v>1.7233460261185395E-4</v>
      </c>
      <c r="EG20" s="52">
        <v>1.3541976311070097E-4</v>
      </c>
      <c r="EH20" s="52">
        <v>9.3218733284835943E-5</v>
      </c>
      <c r="EI20" s="52">
        <v>5.899019790248104E-5</v>
      </c>
      <c r="EJ20" s="52">
        <v>2.1765894817654377E-5</v>
      </c>
      <c r="EK20" s="52">
        <v>5.7504201900692607E-5</v>
      </c>
      <c r="EL20" s="52">
        <v>1.0367362421502625E-5</v>
      </c>
      <c r="EM20" s="52">
        <v>4.3005180382946806E-5</v>
      </c>
      <c r="EN20" s="52">
        <v>2.2146050897707931E-5</v>
      </c>
      <c r="EO20" s="52">
        <v>1.1951484094164219E-5</v>
      </c>
      <c r="EP20" s="52">
        <v>2.9490278873709746E-5</v>
      </c>
      <c r="EQ20" s="52">
        <v>0</v>
      </c>
      <c r="ER20" s="52">
        <v>3.8528519903849253E-6</v>
      </c>
      <c r="ES20" s="52">
        <v>1.2567716076827588E-5</v>
      </c>
      <c r="ET20" s="52">
        <v>0</v>
      </c>
      <c r="EU20" s="52">
        <v>3.6536800259935854E-6</v>
      </c>
      <c r="EV20" s="52">
        <v>4.5521397837118058E-6</v>
      </c>
      <c r="EW20" s="52">
        <v>4.00416034616084E-5</v>
      </c>
      <c r="EX20" s="52">
        <v>8.2843645252372007E-5</v>
      </c>
      <c r="EY20" s="52">
        <v>5.5919941993210741E-5</v>
      </c>
      <c r="EZ20" s="52">
        <v>8.3258554831723135E-5</v>
      </c>
      <c r="FA20" s="52">
        <v>7.4638643705682439E-5</v>
      </c>
      <c r="FB20" s="52">
        <v>1.5538330123581883E-4</v>
      </c>
      <c r="FC20" s="52">
        <v>9.0414036033829951E-5</v>
      </c>
      <c r="FD20" s="52">
        <v>5.7570022689556471E-5</v>
      </c>
      <c r="FE20" s="52">
        <v>5.4083187432949048E-5</v>
      </c>
      <c r="FF20" s="52">
        <v>1.1602317550060691E-5</v>
      </c>
      <c r="FG20" s="52">
        <v>2.1032857910474877E-5</v>
      </c>
      <c r="FH20" s="52">
        <v>2.5898050780049743E-5</v>
      </c>
      <c r="FI20" s="52">
        <v>1.4093438819844532E-4</v>
      </c>
      <c r="FJ20" s="52">
        <v>5.006071651287455E-5</v>
      </c>
      <c r="FK20" s="52">
        <v>3.1491172909319269E-5</v>
      </c>
      <c r="FL20" s="52">
        <v>2.0760428688027156E-4</v>
      </c>
      <c r="FM20" s="52">
        <v>1.233763309961964E-6</v>
      </c>
      <c r="FN20" s="52">
        <v>3.0144063704505546E-5</v>
      </c>
      <c r="FO20" s="52">
        <v>1.0221995488661781E-4</v>
      </c>
      <c r="FP20" s="52">
        <v>2.0875687807024486E-5</v>
      </c>
      <c r="FQ20" s="52">
        <v>1.011806962253098E-4</v>
      </c>
      <c r="FR20" s="52">
        <v>1.1137304662270447E-5</v>
      </c>
      <c r="FS20" s="52">
        <v>9.3561783970703043E-6</v>
      </c>
      <c r="FT20" s="52">
        <v>2.6173657121991608E-5</v>
      </c>
      <c r="FU20" s="52">
        <v>1.2421355606572488E-4</v>
      </c>
      <c r="FV20" s="52">
        <v>9.6613580929959155E-6</v>
      </c>
      <c r="FW20" s="52">
        <v>8.9179935391891921E-5</v>
      </c>
      <c r="FX20" s="52">
        <v>1.2323348632421244E-5</v>
      </c>
      <c r="FY20" s="52">
        <v>1.4031103329639678E-5</v>
      </c>
      <c r="FZ20" s="52">
        <v>2.4766151785824184E-5</v>
      </c>
      <c r="GA20" s="52">
        <v>1.8341463146909878E-5</v>
      </c>
      <c r="GB20" s="52">
        <v>1.0220538376141713E-5</v>
      </c>
      <c r="GC20" s="52">
        <v>1.3659977024935766E-5</v>
      </c>
      <c r="GD20" s="52">
        <v>2.0312362711797854E-5</v>
      </c>
      <c r="GE20" s="52">
        <v>2.2843581060077727E-5</v>
      </c>
      <c r="GF20" s="52">
        <v>1.4019540010176054E-5</v>
      </c>
      <c r="GG20" s="52">
        <v>3.553961278476236E-3</v>
      </c>
      <c r="GH20" s="52">
        <v>2.5426219921832072E-3</v>
      </c>
      <c r="GI20" s="52">
        <v>2.4455969790517871E-2</v>
      </c>
      <c r="GJ20" s="52">
        <v>1.1303472370039619E-3</v>
      </c>
      <c r="GK20" s="52">
        <v>1.7195404459672578E-3</v>
      </c>
      <c r="GL20" s="52">
        <v>3.0025921803647236E-5</v>
      </c>
      <c r="GM20" s="52">
        <v>3.1663853254424877E-5</v>
      </c>
      <c r="GN20" s="52">
        <v>1.1978609759048472E-4</v>
      </c>
      <c r="GO20" s="52">
        <v>7.6685866233139609E-5</v>
      </c>
      <c r="GP20" s="52">
        <v>2.9327307606060502E-5</v>
      </c>
      <c r="GQ20" s="52">
        <v>8.7571012327886967E-5</v>
      </c>
      <c r="GR20" s="52">
        <v>2.0576313627132342E-5</v>
      </c>
      <c r="GS20" s="52">
        <v>2.7620563992488313E-6</v>
      </c>
      <c r="GT20" s="52">
        <v>7.7743948199872546E-5</v>
      </c>
      <c r="GU20" s="52">
        <v>4.7943686164024293E-5</v>
      </c>
      <c r="GV20" s="52">
        <v>1.2386051198670401E-5</v>
      </c>
      <c r="GW20" s="52">
        <v>2.0914494651082413E-5</v>
      </c>
      <c r="GX20" s="52">
        <v>3.9306429574366604E-5</v>
      </c>
      <c r="GY20" s="52">
        <v>2.4018260856187544E-5</v>
      </c>
      <c r="GZ20" s="52">
        <v>2.5011777061641731E-4</v>
      </c>
      <c r="HA20" s="52">
        <v>1.3999863994153882E-4</v>
      </c>
      <c r="HB20" s="52">
        <v>1.4229438985932535E-4</v>
      </c>
      <c r="HC20" s="52">
        <v>5.6230646679460783E-5</v>
      </c>
      <c r="HD20" s="52">
        <v>4.8780954596788264E-5</v>
      </c>
      <c r="HE20" s="52">
        <v>1.1275122569639133E-3</v>
      </c>
      <c r="HF20" s="52">
        <v>2.0592063334038931E-4</v>
      </c>
      <c r="HG20" s="52">
        <v>1.4386236464487346E-4</v>
      </c>
      <c r="HH20" s="52">
        <v>2.0906460250871899E-5</v>
      </c>
      <c r="HI20" s="52">
        <v>3.5526502414179789E-4</v>
      </c>
      <c r="HJ20" s="52">
        <v>6.8379576313732214E-5</v>
      </c>
      <c r="HK20" s="52">
        <v>4.3975115222317451E-5</v>
      </c>
      <c r="HL20" s="52">
        <v>4.4321162645617126E-5</v>
      </c>
      <c r="HM20" s="52">
        <v>1.3668096755531424E-4</v>
      </c>
      <c r="HN20" s="52">
        <v>5.1819233237683371E-5</v>
      </c>
      <c r="HO20" s="52">
        <v>2.1674827623421861E-4</v>
      </c>
      <c r="HP20" s="52">
        <v>1.0281922310627679E-4</v>
      </c>
      <c r="HQ20" s="52">
        <v>1.2657062708138468E-4</v>
      </c>
      <c r="HR20" s="52">
        <v>9.281978685383699E-5</v>
      </c>
      <c r="HS20" s="52">
        <v>4.8344305769495446E-4</v>
      </c>
      <c r="HT20" s="52">
        <v>1.4045542429162033E-4</v>
      </c>
      <c r="HU20" s="52">
        <v>5.6154377925122307E-5</v>
      </c>
      <c r="HV20" s="52">
        <v>1.2654367373460853E-4</v>
      </c>
      <c r="HW20" s="52">
        <v>5.394076091008869E-5</v>
      </c>
      <c r="HX20" s="52">
        <v>5.5164569538001161E-5</v>
      </c>
      <c r="HY20" s="52">
        <v>3.9458243405224748E-5</v>
      </c>
      <c r="HZ20" s="52">
        <v>9.1122200953933099E-5</v>
      </c>
      <c r="IA20" s="52">
        <v>1.3071841420042582E-4</v>
      </c>
      <c r="IB20" s="52">
        <v>8.9075176731694461E-5</v>
      </c>
      <c r="IC20" s="52">
        <v>2.4453364191244767E-3</v>
      </c>
      <c r="ID20" s="52">
        <v>6.4556483615030096E-4</v>
      </c>
      <c r="IE20" s="52">
        <v>2.0860262187414935E-4</v>
      </c>
      <c r="IF20" s="52">
        <v>2.5811199911711006E-4</v>
      </c>
      <c r="IG20" s="52">
        <v>1.2193966207760638E-4</v>
      </c>
      <c r="IH20" s="52">
        <v>8.2692238454187684E-5</v>
      </c>
      <c r="II20" s="52">
        <v>8.3487200187111241E-5</v>
      </c>
      <c r="IJ20" s="52">
        <v>4.3134272845370765E-5</v>
      </c>
      <c r="IK20" s="52">
        <v>6.730488846975669E-6</v>
      </c>
      <c r="IL20" s="52">
        <v>5.7725602035796196E-5</v>
      </c>
      <c r="IM20" s="52">
        <v>2.4605528747433203E-5</v>
      </c>
      <c r="IN20" s="52">
        <v>1.3976021296641921E-5</v>
      </c>
      <c r="IO20" s="52">
        <v>3.163882577568344E-5</v>
      </c>
      <c r="IP20" s="52">
        <v>6.0448039838729688E-5</v>
      </c>
      <c r="IQ20" s="52">
        <v>5.0033387859301493E-6</v>
      </c>
      <c r="IR20" s="52">
        <v>7.1945821992525895E-6</v>
      </c>
      <c r="IS20" s="52">
        <v>2.5197176516933676E-6</v>
      </c>
      <c r="IT20" s="52">
        <v>8.8352168952337452E-6</v>
      </c>
      <c r="IU20" s="52">
        <v>8.8597093576309576E-5</v>
      </c>
      <c r="IV20" s="52">
        <v>7.3727264711659868E-6</v>
      </c>
      <c r="IW20" s="52">
        <v>4.2081892841737086E-5</v>
      </c>
      <c r="IX20" s="52">
        <v>1.5943589800603383E-5</v>
      </c>
      <c r="IY20" s="52">
        <v>5.0066689728979651E-5</v>
      </c>
      <c r="IZ20" s="52">
        <v>2.5592369228711992E-5</v>
      </c>
      <c r="JA20" s="52">
        <v>5.1347141263754764E-5</v>
      </c>
      <c r="JB20" s="52">
        <v>6.0044744438167479E-5</v>
      </c>
      <c r="JC20" s="52">
        <v>2.6934633592620447E-5</v>
      </c>
      <c r="JD20" s="52">
        <v>1.1728045757864634E-4</v>
      </c>
      <c r="JE20" s="52">
        <v>1.540298474570361E-5</v>
      </c>
      <c r="JF20" s="52">
        <v>8.1585057335748731E-6</v>
      </c>
      <c r="JG20" s="52">
        <v>1.0119518909913712E-4</v>
      </c>
      <c r="JH20" s="52">
        <v>1.1523706313117993E-4</v>
      </c>
      <c r="JI20" s="52">
        <v>3.2120386093760117E-5</v>
      </c>
      <c r="JJ20" s="52">
        <v>6.7311371581963285E-5</v>
      </c>
      <c r="JK20" s="52">
        <v>3.0990268488743411E-5</v>
      </c>
      <c r="JL20" s="52">
        <v>3.1740164516232286E-5</v>
      </c>
      <c r="JM20" s="52">
        <v>1.1191705652015063E-4</v>
      </c>
      <c r="JN20" s="52">
        <v>2.4396774303384507E-5</v>
      </c>
      <c r="JO20" s="52">
        <v>2.8785950548725228E-5</v>
      </c>
      <c r="JP20" s="52">
        <v>2.3941567495883781E-5</v>
      </c>
      <c r="JQ20" s="52">
        <v>6.3919478545757487E-5</v>
      </c>
      <c r="JR20" s="52">
        <v>3.1572562995191484E-5</v>
      </c>
      <c r="JS20" s="52">
        <v>6.4354418300446921E-5</v>
      </c>
      <c r="JT20" s="52">
        <v>1.0187308293688177E-4</v>
      </c>
      <c r="JU20" s="52">
        <v>6.1045287979940007E-5</v>
      </c>
      <c r="JV20" s="52">
        <v>2.0893514859805543E-4</v>
      </c>
      <c r="JW20" s="52">
        <v>3.7549854281485202E-5</v>
      </c>
      <c r="JX20" s="52">
        <v>6.9905144248266771E-4</v>
      </c>
      <c r="JY20" s="52">
        <v>8.7150446284996687E-5</v>
      </c>
      <c r="JZ20" s="52">
        <v>3.2872036846467496E-4</v>
      </c>
      <c r="KA20" s="52">
        <v>1.2888260758031538E-4</v>
      </c>
      <c r="KB20" s="52">
        <v>6.0273991011453184E-4</v>
      </c>
      <c r="KC20" s="52">
        <v>3.3165168628200223E-4</v>
      </c>
      <c r="KD20" s="52">
        <v>6.9823655091790627E-5</v>
      </c>
      <c r="KE20" s="52">
        <v>2.620057356775434E-4</v>
      </c>
      <c r="KF20" s="52">
        <v>5.9057195505993676E-4</v>
      </c>
      <c r="KG20" s="52">
        <v>2.7924765678963802E-4</v>
      </c>
      <c r="KH20" s="52">
        <v>9.271272739773982E-4</v>
      </c>
      <c r="KI20" s="52">
        <v>1.4360642954473797E-5</v>
      </c>
      <c r="KJ20" s="52">
        <v>1.9689122845610737E-3</v>
      </c>
      <c r="KK20" s="52">
        <v>4.1918665047591586E-4</v>
      </c>
      <c r="KL20" s="52">
        <v>2.412405381012929E-4</v>
      </c>
      <c r="KM20" s="52">
        <v>2.3946403862386541E-4</v>
      </c>
      <c r="KN20" s="52">
        <v>1.0785024666089275E-4</v>
      </c>
      <c r="KO20" s="52">
        <v>1.6952995461510999E-4</v>
      </c>
      <c r="KP20" s="52">
        <v>1.7466256013207046E-4</v>
      </c>
      <c r="KQ20" s="52">
        <v>9.6954555016876595E-5</v>
      </c>
      <c r="KR20" s="52">
        <v>1.0798496803355616E-4</v>
      </c>
      <c r="KS20" s="52">
        <v>1.6673926998589131E-4</v>
      </c>
      <c r="KT20" s="52">
        <v>1.3227000322687613E-4</v>
      </c>
      <c r="KU20" s="52">
        <v>1.5621509054105585E-4</v>
      </c>
      <c r="KV20" s="52">
        <v>4.456409500101079E-5</v>
      </c>
      <c r="KW20" s="52">
        <v>1.2492659170838826E-4</v>
      </c>
      <c r="KX20" s="52">
        <v>1.1625945255637567E-4</v>
      </c>
      <c r="KY20" s="52">
        <v>2.6668072903083574E-4</v>
      </c>
      <c r="KZ20" s="52">
        <v>5.3464318398073821E-4</v>
      </c>
    </row>
    <row r="21" spans="1:312" x14ac:dyDescent="0.2">
      <c r="A21" s="89">
        <v>1.0182880000000001</v>
      </c>
      <c r="B21" s="41" t="s">
        <v>918</v>
      </c>
      <c r="C21" s="51" t="s">
        <v>132</v>
      </c>
      <c r="D21" s="52">
        <v>8.4543361862130436E-5</v>
      </c>
      <c r="E21" s="52">
        <v>5.3278676994517155E-5</v>
      </c>
      <c r="F21" s="52">
        <v>2.5983200975322276E-5</v>
      </c>
      <c r="G21" s="52">
        <v>8.6593293400299542E-5</v>
      </c>
      <c r="H21" s="52">
        <v>3.4126721080104994E-5</v>
      </c>
      <c r="I21" s="52">
        <v>4.7572394744785333E-5</v>
      </c>
      <c r="J21" s="52">
        <v>4.6448573762836369E-5</v>
      </c>
      <c r="K21" s="52">
        <v>2.2962319381820279E-4</v>
      </c>
      <c r="L21" s="52">
        <v>1.1026527892683988E-4</v>
      </c>
      <c r="M21" s="52">
        <v>1.6709124332213186E-4</v>
      </c>
      <c r="N21" s="52">
        <v>3.8370287820435308E-4</v>
      </c>
      <c r="O21" s="52">
        <v>2.1063596816010428E-5</v>
      </c>
      <c r="P21" s="52">
        <v>1.305917959131996E-4</v>
      </c>
      <c r="Q21" s="52">
        <v>3.4598109423915238E-4</v>
      </c>
      <c r="R21" s="52">
        <v>5.5032559060179828E-5</v>
      </c>
      <c r="S21" s="52">
        <v>4.9192941830610564E-5</v>
      </c>
      <c r="T21" s="52">
        <v>3.541959740208793E-5</v>
      </c>
      <c r="U21" s="52">
        <v>4.6961099636764598E-5</v>
      </c>
      <c r="V21" s="52">
        <v>6.9149662130352002E-6</v>
      </c>
      <c r="W21" s="52">
        <v>6.4558972359684457E-5</v>
      </c>
      <c r="X21" s="52">
        <v>2.589172575142287E-5</v>
      </c>
      <c r="Y21" s="52">
        <v>5.9509685157630605E-5</v>
      </c>
      <c r="Z21" s="52">
        <v>2.2711973903869984E-5</v>
      </c>
      <c r="AA21" s="52">
        <v>4.037534918446281E-6</v>
      </c>
      <c r="AB21" s="52">
        <v>9.9225698245432796E-7</v>
      </c>
      <c r="AC21" s="52">
        <v>2.8901576618365106E-5</v>
      </c>
      <c r="AD21" s="52">
        <v>5.0391201334805419E-6</v>
      </c>
      <c r="AE21" s="52">
        <v>6.0715933446031247E-6</v>
      </c>
      <c r="AF21" s="52">
        <v>1.2232223568000744E-5</v>
      </c>
      <c r="AG21" s="52">
        <v>7.2278323975938485E-5</v>
      </c>
      <c r="AH21" s="52">
        <v>5.586013689393642E-6</v>
      </c>
      <c r="AI21" s="52">
        <v>6.3726604440167476E-6</v>
      </c>
      <c r="AJ21" s="52">
        <v>1.9152087909257289E-5</v>
      </c>
      <c r="AK21" s="52">
        <v>1.51546094909711E-5</v>
      </c>
      <c r="AL21" s="52">
        <v>1.091804122151955E-5</v>
      </c>
      <c r="AM21" s="52">
        <v>2.2350100515059492E-6</v>
      </c>
      <c r="AN21" s="52">
        <v>2.3879594629309628E-5</v>
      </c>
      <c r="AO21" s="52">
        <v>7.0850613678713614E-5</v>
      </c>
      <c r="AP21" s="52">
        <v>4.7582346461298147E-6</v>
      </c>
      <c r="AQ21" s="52">
        <v>1.0106301921645055E-5</v>
      </c>
      <c r="AR21" s="52">
        <v>3.81000277133901E-5</v>
      </c>
      <c r="AS21" s="52">
        <v>8.4019698536431521E-6</v>
      </c>
      <c r="AT21" s="52">
        <v>1.088227841568052E-5</v>
      </c>
      <c r="AU21" s="52">
        <v>1.7687757104511956E-5</v>
      </c>
      <c r="AV21" s="52">
        <v>2.1606406904580179E-5</v>
      </c>
      <c r="AW21" s="52">
        <v>3.1210220314271297E-5</v>
      </c>
      <c r="AX21" s="52">
        <v>2.9509573174057402E-5</v>
      </c>
      <c r="AY21" s="52">
        <v>2.00381565556138E-5</v>
      </c>
      <c r="AZ21" s="52">
        <v>5.3277617803297964E-6</v>
      </c>
      <c r="BA21" s="52">
        <v>1.5710262645507952E-4</v>
      </c>
      <c r="BB21" s="52">
        <v>5.8800867269058367E-5</v>
      </c>
      <c r="BC21" s="52">
        <v>1.4661263974330895E-5</v>
      </c>
      <c r="BD21" s="52">
        <v>4.3813577377749746E-6</v>
      </c>
      <c r="BE21" s="52">
        <v>2.4167778279968505E-5</v>
      </c>
      <c r="BF21" s="52">
        <v>2.8647105840417138E-5</v>
      </c>
      <c r="BG21" s="52">
        <v>2.5894178835895666E-6</v>
      </c>
      <c r="BH21" s="52">
        <v>2.8018596562845406E-5</v>
      </c>
      <c r="BI21" s="52">
        <v>1.2067495076565955E-5</v>
      </c>
      <c r="BJ21" s="52">
        <v>2.8963197357483499E-5</v>
      </c>
      <c r="BK21" s="52">
        <v>7.9846594875318527E-5</v>
      </c>
      <c r="BL21" s="52">
        <v>4.6011968038562623E-5</v>
      </c>
      <c r="BM21" s="52">
        <v>4.6681363854290057E-5</v>
      </c>
      <c r="BN21" s="52">
        <v>6.4598335419066661E-5</v>
      </c>
      <c r="BO21" s="52">
        <v>7.6028443555895746E-5</v>
      </c>
      <c r="BP21" s="52">
        <v>0</v>
      </c>
      <c r="BQ21" s="52">
        <v>1.8774295175665869E-4</v>
      </c>
      <c r="BR21" s="52">
        <v>8.9496754256063692E-5</v>
      </c>
      <c r="BS21" s="52">
        <v>7.546032561382037E-5</v>
      </c>
      <c r="BT21" s="52">
        <v>1.5539296455850213E-4</v>
      </c>
      <c r="BU21" s="52">
        <v>1.5604037786493607E-4</v>
      </c>
      <c r="BV21" s="52">
        <v>1.0549837318173948E-4</v>
      </c>
      <c r="BW21" s="52">
        <v>1.4080140356945094E-4</v>
      </c>
      <c r="BX21" s="52">
        <v>6.1650424917741869E-5</v>
      </c>
      <c r="BY21" s="52">
        <v>2.4986785368706745E-5</v>
      </c>
      <c r="BZ21" s="52">
        <v>2.9591350995812454E-5</v>
      </c>
      <c r="CA21" s="52">
        <v>2.7310488265268069E-4</v>
      </c>
      <c r="CB21" s="52">
        <v>1.450587380095896E-5</v>
      </c>
      <c r="CC21" s="52">
        <v>6.395741806913336E-6</v>
      </c>
      <c r="CD21" s="52">
        <v>6.8526633636412681E-6</v>
      </c>
      <c r="CE21" s="52">
        <v>2.0878981580140428E-6</v>
      </c>
      <c r="CF21" s="52">
        <v>1.5550177634758951E-5</v>
      </c>
      <c r="CG21" s="52">
        <v>5.2185691046430785E-6</v>
      </c>
      <c r="CH21" s="52">
        <v>3.7361991164127571E-6</v>
      </c>
      <c r="CI21" s="52">
        <v>5.3753930892766481E-5</v>
      </c>
      <c r="CJ21" s="52">
        <v>1.2212030625756855E-6</v>
      </c>
      <c r="CK21" s="52">
        <v>1.485880545573063E-4</v>
      </c>
      <c r="CL21" s="52">
        <v>1.2859102580467579E-6</v>
      </c>
      <c r="CM21" s="52">
        <v>4.6507134003521392E-6</v>
      </c>
      <c r="CN21" s="52">
        <v>0</v>
      </c>
      <c r="CO21" s="52">
        <v>0</v>
      </c>
      <c r="CP21" s="52">
        <v>8.3375771453173614E-7</v>
      </c>
      <c r="CQ21" s="52">
        <v>2.6367505665486541E-6</v>
      </c>
      <c r="CR21" s="52">
        <v>3.445081661564858E-5</v>
      </c>
      <c r="CS21" s="52">
        <v>6.2968091269912986E-6</v>
      </c>
      <c r="CT21" s="52">
        <v>0</v>
      </c>
      <c r="CU21" s="52">
        <v>4.0935194382687079E-6</v>
      </c>
      <c r="CV21" s="52">
        <v>4.3914222696975017E-5</v>
      </c>
      <c r="CW21" s="52">
        <v>6.4185448742793671E-6</v>
      </c>
      <c r="CX21" s="52">
        <v>4.0414758563947926E-6</v>
      </c>
      <c r="CY21" s="52">
        <v>0</v>
      </c>
      <c r="CZ21" s="52">
        <v>2.6261608709102429E-6</v>
      </c>
      <c r="DA21" s="52">
        <v>4.3970374706350123E-6</v>
      </c>
      <c r="DB21" s="52">
        <v>1.7552114390831115E-6</v>
      </c>
      <c r="DC21" s="52">
        <v>5.443826092611654E-6</v>
      </c>
      <c r="DD21" s="52">
        <v>8.5455091469420807E-6</v>
      </c>
      <c r="DE21" s="52">
        <v>7.698000168454775E-6</v>
      </c>
      <c r="DF21" s="52">
        <v>4.4139328984998993E-6</v>
      </c>
      <c r="DG21" s="52">
        <v>2.5236863006891457E-4</v>
      </c>
      <c r="DH21" s="52">
        <v>0</v>
      </c>
      <c r="DI21" s="52">
        <v>2.0592061551722421E-6</v>
      </c>
      <c r="DJ21" s="52">
        <v>0</v>
      </c>
      <c r="DK21" s="52">
        <v>3.8678729126687789E-6</v>
      </c>
      <c r="DL21" s="52">
        <v>5.2732854964060599E-6</v>
      </c>
      <c r="DM21" s="52">
        <v>3.3066780491436732E-6</v>
      </c>
      <c r="DN21" s="52">
        <v>2.9958890824335932E-6</v>
      </c>
      <c r="DO21" s="52">
        <v>6.7359216858257681E-6</v>
      </c>
      <c r="DP21" s="52">
        <v>1.6992564099398268E-5</v>
      </c>
      <c r="DQ21" s="52">
        <v>0</v>
      </c>
      <c r="DR21" s="52">
        <v>4.4209511420432306E-6</v>
      </c>
      <c r="DS21" s="52">
        <v>2.7290023642282567E-5</v>
      </c>
      <c r="DT21" s="52">
        <v>1.0969490151202845E-5</v>
      </c>
      <c r="DU21" s="52">
        <v>2.0750834096884926E-6</v>
      </c>
      <c r="DV21" s="52">
        <v>9.1646167375264944E-5</v>
      </c>
      <c r="DW21" s="52">
        <v>1.7247827831475945E-5</v>
      </c>
      <c r="DX21" s="52">
        <v>2.5144647787435723E-6</v>
      </c>
      <c r="DY21" s="52">
        <v>3.579160982935312E-4</v>
      </c>
      <c r="DZ21" s="52">
        <v>9.0926428103778464E-5</v>
      </c>
      <c r="EA21" s="52">
        <v>4.0392802582256183E-5</v>
      </c>
      <c r="EB21" s="52">
        <v>2.1751184373740332E-6</v>
      </c>
      <c r="EC21" s="52">
        <v>0</v>
      </c>
      <c r="ED21" s="52">
        <v>5.3216104587182929E-6</v>
      </c>
      <c r="EE21" s="52">
        <v>6.0866214527927735E-6</v>
      </c>
      <c r="EF21" s="52">
        <v>1.7423249225968265E-5</v>
      </c>
      <c r="EG21" s="52">
        <v>6.9580617698501696E-6</v>
      </c>
      <c r="EH21" s="52">
        <v>0</v>
      </c>
      <c r="EI21" s="52">
        <v>1.5198615011681221E-5</v>
      </c>
      <c r="EJ21" s="52">
        <v>8.6707539551680957E-5</v>
      </c>
      <c r="EK21" s="52">
        <v>1.959971976582368E-5</v>
      </c>
      <c r="EL21" s="52">
        <v>8.8190920839968743E-4</v>
      </c>
      <c r="EM21" s="52">
        <v>1.9877607886725315E-4</v>
      </c>
      <c r="EN21" s="52">
        <v>7.6896984971280621E-5</v>
      </c>
      <c r="EO21" s="52">
        <v>4.6437831530755805E-4</v>
      </c>
      <c r="EP21" s="52">
        <v>1.9746347482896707E-4</v>
      </c>
      <c r="EQ21" s="52">
        <v>6.4735943241973914E-4</v>
      </c>
      <c r="ER21" s="52">
        <v>9.4327005097933367E-5</v>
      </c>
      <c r="ES21" s="52">
        <v>8.159636557343285E-5</v>
      </c>
      <c r="ET21" s="52">
        <v>9.1260060518944138E-4</v>
      </c>
      <c r="EU21" s="52">
        <v>6.089466709989309E-5</v>
      </c>
      <c r="EV21" s="52">
        <v>1.449904948131186E-4</v>
      </c>
      <c r="EW21" s="52">
        <v>2.7730267470067732E-4</v>
      </c>
      <c r="EX21" s="52">
        <v>3.6420941392230025E-5</v>
      </c>
      <c r="EY21" s="52">
        <v>5.6537795143733582E-5</v>
      </c>
      <c r="EZ21" s="52">
        <v>0</v>
      </c>
      <c r="FA21" s="52">
        <v>3.7681262022459679E-5</v>
      </c>
      <c r="FB21" s="52">
        <v>0</v>
      </c>
      <c r="FC21" s="52">
        <v>1.4583323148435442E-5</v>
      </c>
      <c r="FD21" s="52">
        <v>1.1448317470457847E-5</v>
      </c>
      <c r="FE21" s="52">
        <v>1.0096912407507698E-4</v>
      </c>
      <c r="FF21" s="52">
        <v>9.1090707445918385E-5</v>
      </c>
      <c r="FG21" s="52">
        <v>1.1793050181644371E-4</v>
      </c>
      <c r="FH21" s="52">
        <v>4.850244701838584E-5</v>
      </c>
      <c r="FI21" s="52">
        <v>1.620353091784559E-5</v>
      </c>
      <c r="FJ21" s="52">
        <v>7.0163106761915185E-5</v>
      </c>
      <c r="FK21" s="52">
        <v>1.4246253840031421E-4</v>
      </c>
      <c r="FL21" s="52">
        <v>9.4055630045126212E-5</v>
      </c>
      <c r="FM21" s="52">
        <v>6.7856982047908026E-6</v>
      </c>
      <c r="FN21" s="52">
        <v>1.3623934674291232E-4</v>
      </c>
      <c r="FO21" s="52">
        <v>5.9260587474403837E-6</v>
      </c>
      <c r="FP21" s="52">
        <v>0</v>
      </c>
      <c r="FQ21" s="52">
        <v>5.3996480623164839E-5</v>
      </c>
      <c r="FR21" s="52">
        <v>1.6463362238385919E-5</v>
      </c>
      <c r="FS21" s="52">
        <v>6.3636943171988284E-4</v>
      </c>
      <c r="FT21" s="52">
        <v>6.3463368283949193E-5</v>
      </c>
      <c r="FU21" s="52">
        <v>4.5611910149981799E-4</v>
      </c>
      <c r="FV21" s="52">
        <v>4.8755598234547832E-4</v>
      </c>
      <c r="FW21" s="52">
        <v>3.6351389381398055E-4</v>
      </c>
      <c r="FX21" s="52">
        <v>5.0473572481702744E-4</v>
      </c>
      <c r="FY21" s="52">
        <v>2.3932619414087706E-4</v>
      </c>
      <c r="FZ21" s="52">
        <v>1.3611397130676758E-5</v>
      </c>
      <c r="GA21" s="52">
        <v>7.0581677574632748E-5</v>
      </c>
      <c r="GB21" s="52">
        <v>7.1081669823432396E-6</v>
      </c>
      <c r="GC21" s="52">
        <v>3.1815133129786539E-5</v>
      </c>
      <c r="GD21" s="52">
        <v>9.3450577605459184E-6</v>
      </c>
      <c r="GE21" s="52">
        <v>7.1189895145980085E-5</v>
      </c>
      <c r="GF21" s="52">
        <v>2.3458569308812056E-5</v>
      </c>
      <c r="GG21" s="52">
        <v>1.414631746847478E-5</v>
      </c>
      <c r="GH21" s="52">
        <v>3.5441202939879116E-5</v>
      </c>
      <c r="GI21" s="52">
        <v>0</v>
      </c>
      <c r="GJ21" s="52">
        <v>8.5679364845957805E-6</v>
      </c>
      <c r="GK21" s="52">
        <v>4.1655765151537314E-6</v>
      </c>
      <c r="GL21" s="52">
        <v>1.0610310057117371E-5</v>
      </c>
      <c r="GM21" s="52">
        <v>5.2222377042605798E-5</v>
      </c>
      <c r="GN21" s="52">
        <v>3.5505762066168328E-5</v>
      </c>
      <c r="GO21" s="52">
        <v>1.5211743084353429E-5</v>
      </c>
      <c r="GP21" s="52">
        <v>2.5894473099840834E-5</v>
      </c>
      <c r="GQ21" s="52">
        <v>1.4667988522489978E-6</v>
      </c>
      <c r="GR21" s="52">
        <v>3.7277267737046931E-5</v>
      </c>
      <c r="GS21" s="52">
        <v>4.1430845988732465E-6</v>
      </c>
      <c r="GT21" s="52">
        <v>1.1524566718311348E-5</v>
      </c>
      <c r="GU21" s="52">
        <v>1.8426237155392045E-4</v>
      </c>
      <c r="GV21" s="52">
        <v>3.2503522890778375E-6</v>
      </c>
      <c r="GW21" s="52">
        <v>2.6063959867962468E-5</v>
      </c>
      <c r="GX21" s="52">
        <v>2.3935247549063666E-6</v>
      </c>
      <c r="GY21" s="52">
        <v>2.0010429050639502E-5</v>
      </c>
      <c r="GZ21" s="52">
        <v>8.498642117417032E-6</v>
      </c>
      <c r="HA21" s="52">
        <v>0</v>
      </c>
      <c r="HB21" s="52">
        <v>8.5611374781932767E-6</v>
      </c>
      <c r="HC21" s="52">
        <v>0</v>
      </c>
      <c r="HD21" s="52">
        <v>4.2680260325480405E-6</v>
      </c>
      <c r="HE21" s="52">
        <v>3.6088992152890171E-6</v>
      </c>
      <c r="HF21" s="52">
        <v>1.375495596974458E-4</v>
      </c>
      <c r="HG21" s="52">
        <v>9.418540267303155E-6</v>
      </c>
      <c r="HH21" s="52">
        <v>1.275195658879678E-5</v>
      </c>
      <c r="HI21" s="52">
        <v>6.1379027216354731E-6</v>
      </c>
      <c r="HJ21" s="52">
        <v>4.9760850712713778E-6</v>
      </c>
      <c r="HK21" s="52">
        <v>2.4831763101108373E-6</v>
      </c>
      <c r="HL21" s="52">
        <v>9.2615946769806813E-6</v>
      </c>
      <c r="HM21" s="52">
        <v>5.7391792518075632E-6</v>
      </c>
      <c r="HN21" s="52">
        <v>3.0060366982348653E-6</v>
      </c>
      <c r="HO21" s="52">
        <v>1.6963538570713603E-5</v>
      </c>
      <c r="HP21" s="52">
        <v>3.1809404782651598E-5</v>
      </c>
      <c r="HQ21" s="52">
        <v>4.0038158032861899E-6</v>
      </c>
      <c r="HR21" s="52">
        <v>6.7882351472738878E-5</v>
      </c>
      <c r="HS21" s="52">
        <v>8.1822456002418853E-5</v>
      </c>
      <c r="HT21" s="52">
        <v>1.6410870344257483E-5</v>
      </c>
      <c r="HU21" s="52">
        <v>7.5677584587261601E-6</v>
      </c>
      <c r="HV21" s="52">
        <v>2.4315423816543747E-6</v>
      </c>
      <c r="HW21" s="52">
        <v>7.4772735278170471E-5</v>
      </c>
      <c r="HX21" s="52">
        <v>0</v>
      </c>
      <c r="HY21" s="52">
        <v>5.0717315903627288E-5</v>
      </c>
      <c r="HZ21" s="52">
        <v>1.7660797710659198E-6</v>
      </c>
      <c r="IA21" s="52">
        <v>1.5850495999977922E-5</v>
      </c>
      <c r="IB21" s="52">
        <v>7.3502223601695042E-6</v>
      </c>
      <c r="IC21" s="52">
        <v>1.2073946119776639E-5</v>
      </c>
      <c r="ID21" s="52">
        <v>8.6496513273512173E-5</v>
      </c>
      <c r="IE21" s="52">
        <v>6.3496806654185617E-5</v>
      </c>
      <c r="IF21" s="52">
        <v>9.0813331487132468E-6</v>
      </c>
      <c r="IG21" s="52">
        <v>4.5467386891293132E-6</v>
      </c>
      <c r="IH21" s="52">
        <v>9.4987766300847772E-5</v>
      </c>
      <c r="II21" s="52">
        <v>9.1188678822441338E-6</v>
      </c>
      <c r="IJ21" s="52">
        <v>1.465848727053317E-4</v>
      </c>
      <c r="IK21" s="52">
        <v>1.7543822701360218E-4</v>
      </c>
      <c r="IL21" s="52">
        <v>2.2183719627113737E-4</v>
      </c>
      <c r="IM21" s="52">
        <v>6.6105716511818686E-4</v>
      </c>
      <c r="IN21" s="52">
        <v>2.3343261994452176E-3</v>
      </c>
      <c r="IO21" s="52">
        <v>2.6579724210287992E-4</v>
      </c>
      <c r="IP21" s="52">
        <v>7.0769188333110134E-5</v>
      </c>
      <c r="IQ21" s="52">
        <v>4.8847608395260133E-4</v>
      </c>
      <c r="IR21" s="52">
        <v>1.5162870175069478E-4</v>
      </c>
      <c r="IS21" s="52">
        <v>5.1199869070550424E-5</v>
      </c>
      <c r="IT21" s="52">
        <v>2.4274758419654713E-5</v>
      </c>
      <c r="IU21" s="52">
        <v>8.4720243609117418E-5</v>
      </c>
      <c r="IV21" s="52">
        <v>6.6605811544997453E-5</v>
      </c>
      <c r="IW21" s="52">
        <v>4.1961874767719246E-5</v>
      </c>
      <c r="IX21" s="52">
        <v>5.0104326741797227E-5</v>
      </c>
      <c r="IY21" s="52">
        <v>7.1807773200182007E-4</v>
      </c>
      <c r="IZ21" s="52">
        <v>1.8805490716655262E-4</v>
      </c>
      <c r="JA21" s="52">
        <v>1.7882769554098668E-4</v>
      </c>
      <c r="JB21" s="52">
        <v>2.8397323970703767E-4</v>
      </c>
      <c r="JC21" s="52">
        <v>7.6256559932257701E-5</v>
      </c>
      <c r="JD21" s="52">
        <v>9.0661582459485216E-6</v>
      </c>
      <c r="JE21" s="52">
        <v>9.5332213657841692E-5</v>
      </c>
      <c r="JF21" s="52">
        <v>1.1579814589590143E-5</v>
      </c>
      <c r="JG21" s="52">
        <v>3.0042915919715439E-5</v>
      </c>
      <c r="JH21" s="52">
        <v>3.9157037937346845E-5</v>
      </c>
      <c r="JI21" s="52">
        <v>4.2034519365344965E-5</v>
      </c>
      <c r="JJ21" s="52">
        <v>1.2200104605835277E-5</v>
      </c>
      <c r="JK21" s="52">
        <v>6.3452085339618391E-6</v>
      </c>
      <c r="JL21" s="52">
        <v>3.9709796059976742E-5</v>
      </c>
      <c r="JM21" s="52">
        <v>4.7188465030572395E-5</v>
      </c>
      <c r="JN21" s="52">
        <v>2.559952343484909E-2</v>
      </c>
      <c r="JO21" s="52">
        <v>0.89258210214847944</v>
      </c>
      <c r="JP21" s="52">
        <v>0.46187457929891412</v>
      </c>
      <c r="JQ21" s="52">
        <v>1.7987902235077017E-3</v>
      </c>
      <c r="JR21" s="52">
        <v>4.9922927055785398E-3</v>
      </c>
      <c r="JS21" s="52">
        <v>4.0499837508488009E-5</v>
      </c>
      <c r="JT21" s="52">
        <v>0</v>
      </c>
      <c r="JU21" s="52">
        <v>1.5951333832820183E-5</v>
      </c>
      <c r="JV21" s="52">
        <v>2.7830730468000262E-5</v>
      </c>
      <c r="JW21" s="52">
        <v>5.7178868291359754E-6</v>
      </c>
      <c r="JX21" s="52">
        <v>5.0002732740919183E-5</v>
      </c>
      <c r="JY21" s="52">
        <v>1.1303431226451588E-5</v>
      </c>
      <c r="JZ21" s="52">
        <v>3.150280517611156E-5</v>
      </c>
      <c r="KA21" s="52">
        <v>4.7427197319376352E-5</v>
      </c>
      <c r="KB21" s="52">
        <v>3.6395560570472805E-5</v>
      </c>
      <c r="KC21" s="52">
        <v>7.2050835980013949E-6</v>
      </c>
      <c r="KD21" s="52">
        <v>9.8576642092795138E-5</v>
      </c>
      <c r="KE21" s="52">
        <v>1.0769616368317686E-4</v>
      </c>
      <c r="KF21" s="52">
        <v>4.5953819081826567E-5</v>
      </c>
      <c r="KG21" s="52">
        <v>2.6019758871762585E-5</v>
      </c>
      <c r="KH21" s="52">
        <v>5.5997204767629777E-6</v>
      </c>
      <c r="KI21" s="52">
        <v>1.2144853240850534E-6</v>
      </c>
      <c r="KJ21" s="52">
        <v>3.9392595027884114E-5</v>
      </c>
      <c r="KK21" s="52">
        <v>5.7313090077510526E-5</v>
      </c>
      <c r="KL21" s="52">
        <v>2.4043805888378505E-5</v>
      </c>
      <c r="KM21" s="52">
        <v>4.6962630028555322E-5</v>
      </c>
      <c r="KN21" s="52">
        <v>4.5115315414873843E-6</v>
      </c>
      <c r="KO21" s="52">
        <v>2.0326802847113411E-5</v>
      </c>
      <c r="KP21" s="52">
        <v>2.493179316316821E-5</v>
      </c>
      <c r="KQ21" s="52">
        <v>1.3190622400214029E-5</v>
      </c>
      <c r="KR21" s="52">
        <v>6.9382437869672101E-5</v>
      </c>
      <c r="KS21" s="52">
        <v>6.0157749408759543E-5</v>
      </c>
      <c r="KT21" s="52">
        <v>7.0938499520614072E-5</v>
      </c>
      <c r="KU21" s="52">
        <v>2.4602944830487871E-5</v>
      </c>
      <c r="KV21" s="52">
        <v>9.189369235137509E-6</v>
      </c>
      <c r="KW21" s="52">
        <v>3.6015103018877398E-5</v>
      </c>
      <c r="KX21" s="52">
        <v>3.0053613120748313E-5</v>
      </c>
      <c r="KY21" s="52">
        <v>2.8533881915151787E-5</v>
      </c>
      <c r="KZ21" s="52">
        <v>7.6574395499899936E-5</v>
      </c>
    </row>
    <row r="22" spans="1:312" x14ac:dyDescent="0.2">
      <c r="A22" s="89">
        <v>1.0817540000000001</v>
      </c>
      <c r="B22" s="41" t="s">
        <v>917</v>
      </c>
      <c r="C22" s="51" t="s">
        <v>29</v>
      </c>
      <c r="D22" s="52">
        <v>3.7497999441838289E-6</v>
      </c>
      <c r="E22" s="52">
        <v>3.1156405733428691E-5</v>
      </c>
      <c r="F22" s="52">
        <v>1.5156388723616164E-4</v>
      </c>
      <c r="G22" s="52">
        <v>7.6310085442062489E-5</v>
      </c>
      <c r="H22" s="52">
        <v>1.4000329397046948E-5</v>
      </c>
      <c r="I22" s="52">
        <v>2.714613108194589E-5</v>
      </c>
      <c r="J22" s="52">
        <v>9.6527634415268047E-5</v>
      </c>
      <c r="K22" s="52">
        <v>1.3896259839532156E-5</v>
      </c>
      <c r="L22" s="52">
        <v>9.8331481241688556E-6</v>
      </c>
      <c r="M22" s="52">
        <v>8.8034010236890821E-5</v>
      </c>
      <c r="N22" s="52">
        <v>7.7856802195646913E-5</v>
      </c>
      <c r="O22" s="52">
        <v>2.474529368372471E-4</v>
      </c>
      <c r="P22" s="52">
        <v>1.6492613552786055E-4</v>
      </c>
      <c r="Q22" s="52">
        <v>1.7233081541911588E-4</v>
      </c>
      <c r="R22" s="52">
        <v>2.2600129308312283E-4</v>
      </c>
      <c r="S22" s="52">
        <v>3.2216767524134352E-4</v>
      </c>
      <c r="T22" s="52">
        <v>3.0762188286778271E-2</v>
      </c>
      <c r="U22" s="52">
        <v>5.2678911419691045E-4</v>
      </c>
      <c r="V22" s="52">
        <v>1.7182431227734228E-4</v>
      </c>
      <c r="W22" s="52">
        <v>2.4112930503902377E-4</v>
      </c>
      <c r="X22" s="52">
        <v>1.5536065902407558E-4</v>
      </c>
      <c r="Y22" s="52">
        <v>8.0554165849909843E-5</v>
      </c>
      <c r="Z22" s="52">
        <v>2.0052411591750145E-4</v>
      </c>
      <c r="AA22" s="52">
        <v>6.4536470839292136E-5</v>
      </c>
      <c r="AB22" s="52">
        <v>5.1745146042458678E-5</v>
      </c>
      <c r="AC22" s="52">
        <v>1.2152760509771083E-4</v>
      </c>
      <c r="AD22" s="52">
        <v>3.5599529129705447E-5</v>
      </c>
      <c r="AE22" s="52">
        <v>1.1264230396359371E-4</v>
      </c>
      <c r="AF22" s="52">
        <v>7.4800329312210964E-2</v>
      </c>
      <c r="AG22" s="52">
        <v>1.7243387148381643E-2</v>
      </c>
      <c r="AH22" s="52">
        <v>4.0104884896414493E-3</v>
      </c>
      <c r="AI22" s="52">
        <v>2.7673829641285644E-3</v>
      </c>
      <c r="AJ22" s="52">
        <v>1.2934793585720771E-4</v>
      </c>
      <c r="AK22" s="52">
        <v>2.2581693617595712E-4</v>
      </c>
      <c r="AL22" s="52">
        <v>1.3365754861112533E-4</v>
      </c>
      <c r="AM22" s="52">
        <v>1.1334829699509746E-4</v>
      </c>
      <c r="AN22" s="52">
        <v>2.2129901825612184E-4</v>
      </c>
      <c r="AO22" s="52">
        <v>1.5900286892979817E-4</v>
      </c>
      <c r="AP22" s="52">
        <v>1.0917885951724953E-4</v>
      </c>
      <c r="AQ22" s="52">
        <v>3.1792173798609355E-3</v>
      </c>
      <c r="AR22" s="52">
        <v>2.6052887859197358E-4</v>
      </c>
      <c r="AS22" s="52">
        <v>8.5138813373494653E-5</v>
      </c>
      <c r="AT22" s="52">
        <v>1.1631550044301147E-4</v>
      </c>
      <c r="AU22" s="52">
        <v>7.9355883225648233E-5</v>
      </c>
      <c r="AV22" s="52">
        <v>7.9920784825240448E-5</v>
      </c>
      <c r="AW22" s="52">
        <v>1.5406316756989247E-4</v>
      </c>
      <c r="AX22" s="52">
        <v>9.0833129618302002E-5</v>
      </c>
      <c r="AY22" s="52">
        <v>6.1458502458168598E-5</v>
      </c>
      <c r="AZ22" s="52">
        <v>7.2919895888490764E-5</v>
      </c>
      <c r="BA22" s="52">
        <v>0</v>
      </c>
      <c r="BB22" s="52">
        <v>1.5486015355385165E-4</v>
      </c>
      <c r="BC22" s="52">
        <v>6.1636825956129966E-2</v>
      </c>
      <c r="BD22" s="52">
        <v>5.7843213126402435E-2</v>
      </c>
      <c r="BE22" s="52">
        <v>9.8958692133166627E-5</v>
      </c>
      <c r="BF22" s="52">
        <v>8.2519766238203936E-5</v>
      </c>
      <c r="BG22" s="52">
        <v>1.0846102016665683E-4</v>
      </c>
      <c r="BH22" s="52">
        <v>2.5925002753694781E-4</v>
      </c>
      <c r="BI22" s="52">
        <v>1.1815446387952282E-2</v>
      </c>
      <c r="BJ22" s="52">
        <v>1.5415960047028554E-3</v>
      </c>
      <c r="BK22" s="52">
        <v>0.94178594030143914</v>
      </c>
      <c r="BL22" s="52">
        <v>0.87973656628021457</v>
      </c>
      <c r="BM22" s="52">
        <v>0.12220268631435624</v>
      </c>
      <c r="BN22" s="52">
        <v>0.17821933866297399</v>
      </c>
      <c r="BO22" s="52">
        <v>0.8880786636954775</v>
      </c>
      <c r="BP22" s="52">
        <v>2.8212088554750755E-5</v>
      </c>
      <c r="BQ22" s="52">
        <v>1.5435626362453668E-5</v>
      </c>
      <c r="BR22" s="52">
        <v>8.1467889282152729E-5</v>
      </c>
      <c r="BS22" s="52">
        <v>8.6167038480309942E-6</v>
      </c>
      <c r="BT22" s="52">
        <v>2.1412416376171552E-5</v>
      </c>
      <c r="BU22" s="52">
        <v>3.5526282281267139E-5</v>
      </c>
      <c r="BV22" s="52">
        <v>1.666311426874835E-4</v>
      </c>
      <c r="BW22" s="52">
        <v>1.3775697163763762E-4</v>
      </c>
      <c r="BX22" s="52">
        <v>1.1011685485687989E-4</v>
      </c>
      <c r="BY22" s="52">
        <v>5.9395161416299269E-5</v>
      </c>
      <c r="BZ22" s="52">
        <v>1.6201231921921576E-4</v>
      </c>
      <c r="CA22" s="52">
        <v>2.0005895148532282E-4</v>
      </c>
      <c r="CB22" s="52">
        <v>4.3638726131365273E-4</v>
      </c>
      <c r="CC22" s="52">
        <v>1.6834378673559399E-4</v>
      </c>
      <c r="CD22" s="52">
        <v>6.186142914898044E-5</v>
      </c>
      <c r="CE22" s="52">
        <v>1.2201987798989515E-4</v>
      </c>
      <c r="CF22" s="52">
        <v>1.0485884019442849E-5</v>
      </c>
      <c r="CG22" s="52">
        <v>1.2075556986556079E-4</v>
      </c>
      <c r="CH22" s="52">
        <v>6.7622554220463519E-5</v>
      </c>
      <c r="CI22" s="52">
        <v>5.4311136273971988E-5</v>
      </c>
      <c r="CJ22" s="52">
        <v>4.3730700145567407E-5</v>
      </c>
      <c r="CK22" s="52">
        <v>1.5254286969761483E-5</v>
      </c>
      <c r="CL22" s="52">
        <v>2.6704525688649747E-4</v>
      </c>
      <c r="CM22" s="52">
        <v>4.7680414283853395E-5</v>
      </c>
      <c r="CN22" s="52">
        <v>2.7396101565190911E-4</v>
      </c>
      <c r="CO22" s="52">
        <v>3.405319884895582E-4</v>
      </c>
      <c r="CP22" s="52">
        <v>1.7516894791794955E-4</v>
      </c>
      <c r="CQ22" s="52">
        <v>4.8341609149811764E-3</v>
      </c>
      <c r="CR22" s="52">
        <v>3.1163593934976159E-2</v>
      </c>
      <c r="CS22" s="52">
        <v>5.274820989406525E-3</v>
      </c>
      <c r="CT22" s="52">
        <v>2.2469703982121087E-3</v>
      </c>
      <c r="CU22" s="52">
        <v>1.7126586470142386E-2</v>
      </c>
      <c r="CV22" s="52">
        <v>1.8051808442536642E-2</v>
      </c>
      <c r="CW22" s="52">
        <v>1.3274705834609803E-2</v>
      </c>
      <c r="CX22" s="52">
        <v>3.4003108141349062E-2</v>
      </c>
      <c r="CY22" s="52">
        <v>1.5466993869699493E-2</v>
      </c>
      <c r="CZ22" s="52">
        <v>3.0274575291236359E-3</v>
      </c>
      <c r="DA22" s="52">
        <v>1.476943865029561E-2</v>
      </c>
      <c r="DB22" s="52">
        <v>0.50534609208926917</v>
      </c>
      <c r="DC22" s="52">
        <v>6.4829693038554874E-5</v>
      </c>
      <c r="DD22" s="52">
        <v>3.9090956842178387E-4</v>
      </c>
      <c r="DE22" s="52">
        <v>1.3398275415144701E-4</v>
      </c>
      <c r="DF22" s="52">
        <v>9.6296520123390091E-5</v>
      </c>
      <c r="DG22" s="52">
        <v>1.4315893952904067E-4</v>
      </c>
      <c r="DH22" s="52">
        <v>2.4536831174195876E-5</v>
      </c>
      <c r="DI22" s="52">
        <v>1.1977569759595479E-4</v>
      </c>
      <c r="DJ22" s="52">
        <v>2.6577308278762096E-4</v>
      </c>
      <c r="DK22" s="52">
        <v>1.6177858512385904E-4</v>
      </c>
      <c r="DL22" s="52">
        <v>4.3434481868004169E-5</v>
      </c>
      <c r="DM22" s="52">
        <v>1.6744454802046685E-5</v>
      </c>
      <c r="DN22" s="52">
        <v>5.9599070044157652E-5</v>
      </c>
      <c r="DO22" s="52">
        <v>5.5586524902850487E-6</v>
      </c>
      <c r="DP22" s="52">
        <v>1.3413941882922716E-4</v>
      </c>
      <c r="DQ22" s="52">
        <v>4.9490544826003034E-5</v>
      </c>
      <c r="DR22" s="52">
        <v>3.965168872600383E-5</v>
      </c>
      <c r="DS22" s="52">
        <v>1.2268470922714383E-4</v>
      </c>
      <c r="DT22" s="52">
        <v>1.8046995582694274E-2</v>
      </c>
      <c r="DU22" s="52">
        <v>3.0161444204542484E-3</v>
      </c>
      <c r="DV22" s="52">
        <v>2.0678336942114603E-3</v>
      </c>
      <c r="DW22" s="52">
        <v>0.10049357878852284</v>
      </c>
      <c r="DX22" s="52">
        <v>8.3704624344435043E-4</v>
      </c>
      <c r="DY22" s="52">
        <v>1.2662411201550296E-3</v>
      </c>
      <c r="DZ22" s="52">
        <v>4.7241590323446065E-4</v>
      </c>
      <c r="EA22" s="52">
        <v>2.5639279876116868E-4</v>
      </c>
      <c r="EB22" s="52">
        <v>1.6527429190365991E-4</v>
      </c>
      <c r="EC22" s="52">
        <v>7.0117965036960855E-4</v>
      </c>
      <c r="ED22" s="52">
        <v>3.126163080110895E-4</v>
      </c>
      <c r="EE22" s="52">
        <v>3.7953872569796657E-4</v>
      </c>
      <c r="EF22" s="52">
        <v>2.2535106097087168E-4</v>
      </c>
      <c r="EG22" s="52">
        <v>2.9338256967304416E-4</v>
      </c>
      <c r="EH22" s="52">
        <v>8.1283643667828538E-5</v>
      </c>
      <c r="EI22" s="52">
        <v>2.3215858946414475E-4</v>
      </c>
      <c r="EJ22" s="52">
        <v>2.2631071334670191E-4</v>
      </c>
      <c r="EK22" s="52">
        <v>1.7829944656893147E-4</v>
      </c>
      <c r="EL22" s="52">
        <v>1.1312493638049146E-5</v>
      </c>
      <c r="EM22" s="52">
        <v>7.7932824819551074E-6</v>
      </c>
      <c r="EN22" s="52">
        <v>6.5437895243702755E-5</v>
      </c>
      <c r="EO22" s="52">
        <v>1.6265678352545452E-5</v>
      </c>
      <c r="EP22" s="52">
        <v>2.1939804705015074E-4</v>
      </c>
      <c r="EQ22" s="52">
        <v>4.9500029543376184E-6</v>
      </c>
      <c r="ER22" s="52">
        <v>6.0231457663021311E-5</v>
      </c>
      <c r="ES22" s="52">
        <v>1.9330353183780142E-4</v>
      </c>
      <c r="ET22" s="52">
        <v>1.6702159860832248E-5</v>
      </c>
      <c r="EU22" s="52">
        <v>7.2490566473170609E-5</v>
      </c>
      <c r="EV22" s="52">
        <v>1.8172238870615482E-5</v>
      </c>
      <c r="EW22" s="52">
        <v>2.6314116613667706E-5</v>
      </c>
      <c r="EX22" s="52">
        <v>1.8874732984074672E-4</v>
      </c>
      <c r="EY22" s="52">
        <v>7.8179286664646261E-4</v>
      </c>
      <c r="EZ22" s="52">
        <v>1.2867246153774265E-3</v>
      </c>
      <c r="FA22" s="52">
        <v>1.3706345186933114E-4</v>
      </c>
      <c r="FB22" s="52">
        <v>1.3864626037743588E-3</v>
      </c>
      <c r="FC22" s="52">
        <v>5.2526190208656545E-4</v>
      </c>
      <c r="FD22" s="52">
        <v>4.9782539326946997E-4</v>
      </c>
      <c r="FE22" s="52">
        <v>4.9147741907477997E-3</v>
      </c>
      <c r="FF22" s="52">
        <v>1.4471961461101921E-3</v>
      </c>
      <c r="FG22" s="52">
        <v>1.2504824815398824E-3</v>
      </c>
      <c r="FH22" s="52">
        <v>1.3060841201836435E-3</v>
      </c>
      <c r="FI22" s="52">
        <v>3.5150510138728483E-2</v>
      </c>
      <c r="FJ22" s="52">
        <v>4.0173804406953117E-2</v>
      </c>
      <c r="FK22" s="52">
        <v>1.4642254042365576E-3</v>
      </c>
      <c r="FL22" s="52">
        <v>4.7977747255806377E-2</v>
      </c>
      <c r="FM22" s="52">
        <v>2.1390022126447698E-2</v>
      </c>
      <c r="FN22" s="52">
        <v>2.5437014279648076E-2</v>
      </c>
      <c r="FO22" s="52">
        <v>6.4048654584837633E-2</v>
      </c>
      <c r="FP22" s="52">
        <v>2.3328054590325067E-2</v>
      </c>
      <c r="FQ22" s="52">
        <v>2.566246670559523E-2</v>
      </c>
      <c r="FR22" s="52">
        <v>2.6862970324177341E-2</v>
      </c>
      <c r="FS22" s="52">
        <v>7.5247562427501605E-5</v>
      </c>
      <c r="FT22" s="52">
        <v>2.6464475534458183E-4</v>
      </c>
      <c r="FU22" s="52">
        <v>1.0509796112224086E-4</v>
      </c>
      <c r="FV22" s="52">
        <v>1.8243521930923139E-4</v>
      </c>
      <c r="FW22" s="52">
        <v>5.1945841191078014E-5</v>
      </c>
      <c r="FX22" s="52">
        <v>3.0702012389536773E-4</v>
      </c>
      <c r="FY22" s="52">
        <v>5.730158301603863E-5</v>
      </c>
      <c r="FZ22" s="52">
        <v>5.8362894690617564E-4</v>
      </c>
      <c r="GA22" s="52">
        <v>1.243219373154858E-4</v>
      </c>
      <c r="GB22" s="52">
        <v>7.0300179189618369E-4</v>
      </c>
      <c r="GC22" s="52">
        <v>2.452891748681982E-4</v>
      </c>
      <c r="GD22" s="52">
        <v>2.5091959906657407E-4</v>
      </c>
      <c r="GE22" s="52">
        <v>8.9355881330877821E-4</v>
      </c>
      <c r="GF22" s="52">
        <v>8.298533761496561E-4</v>
      </c>
      <c r="GG22" s="52">
        <v>1.1609439867745261E-4</v>
      </c>
      <c r="GH22" s="52">
        <v>8.2378167383440049E-4</v>
      </c>
      <c r="GI22" s="52">
        <v>2.4181610139879266E-4</v>
      </c>
      <c r="GJ22" s="52">
        <v>2.6563956502045194E-4</v>
      </c>
      <c r="GK22" s="52">
        <v>1.4614495926447746E-4</v>
      </c>
      <c r="GL22" s="52">
        <v>4.7903352506393811E-5</v>
      </c>
      <c r="GM22" s="52">
        <v>6.5563678884603572E-5</v>
      </c>
      <c r="GN22" s="52">
        <v>1.6040865078085809E-4</v>
      </c>
      <c r="GO22" s="52">
        <v>2.0226280848476252E-4</v>
      </c>
      <c r="GP22" s="52">
        <v>4.7420927251377648E-4</v>
      </c>
      <c r="GQ22" s="52">
        <v>5.4067547658805419E-4</v>
      </c>
      <c r="GR22" s="52">
        <v>5.5952915243408317E-4</v>
      </c>
      <c r="GS22" s="52">
        <v>3.7478754651509403E-5</v>
      </c>
      <c r="GT22" s="52">
        <v>3.6059345176193199E-5</v>
      </c>
      <c r="GU22" s="52">
        <v>6.3307186593144292E-5</v>
      </c>
      <c r="GV22" s="52">
        <v>1.7348692229316275E-4</v>
      </c>
      <c r="GW22" s="52">
        <v>6.9659632529565932E-2</v>
      </c>
      <c r="GX22" s="52">
        <v>3.0686487130325832E-2</v>
      </c>
      <c r="GY22" s="52">
        <v>6.0642993039506855E-2</v>
      </c>
      <c r="GZ22" s="52">
        <v>1.068121835492214E-4</v>
      </c>
      <c r="HA22" s="52">
        <v>8.6731425601530596E-4</v>
      </c>
      <c r="HB22" s="52">
        <v>5.2414873795925577E-4</v>
      </c>
      <c r="HC22" s="52">
        <v>1.1674008871623112E-4</v>
      </c>
      <c r="HD22" s="52">
        <v>1.121371565957939E-4</v>
      </c>
      <c r="HE22" s="52">
        <v>7.4500733268812106E-5</v>
      </c>
      <c r="HF22" s="52">
        <v>7.4540923202968474E-5</v>
      </c>
      <c r="HG22" s="52">
        <v>1.6146958620242698E-4</v>
      </c>
      <c r="HH22" s="52">
        <v>2.9651462453993835E-5</v>
      </c>
      <c r="HI22" s="52">
        <v>9.8779046582392156E-5</v>
      </c>
      <c r="HJ22" s="52">
        <v>2.9780886034447847E-5</v>
      </c>
      <c r="HK22" s="52">
        <v>4.1234621968468815E-4</v>
      </c>
      <c r="HL22" s="52">
        <v>1.040392934188612E-4</v>
      </c>
      <c r="HM22" s="52">
        <v>4.5331363236510825E-4</v>
      </c>
      <c r="HN22" s="52">
        <v>2.3289171600115386E-4</v>
      </c>
      <c r="HO22" s="52">
        <v>1.000804270964443E-4</v>
      </c>
      <c r="HP22" s="52">
        <v>5.2976692524048438E-5</v>
      </c>
      <c r="HQ22" s="52">
        <v>1.0726055711345233E-4</v>
      </c>
      <c r="HR22" s="52">
        <v>1.5335612633996459E-4</v>
      </c>
      <c r="HS22" s="52">
        <v>2.4782288036233249E-4</v>
      </c>
      <c r="HT22" s="52">
        <v>2.7675462953243008E-4</v>
      </c>
      <c r="HU22" s="52">
        <v>2.1696924517305321E-4</v>
      </c>
      <c r="HV22" s="52">
        <v>1.0090900883865655E-4</v>
      </c>
      <c r="HW22" s="52">
        <v>3.1121394567748463E-4</v>
      </c>
      <c r="HX22" s="52">
        <v>2.3810604914842722E-5</v>
      </c>
      <c r="HY22" s="52">
        <v>5.3365257527184515E-5</v>
      </c>
      <c r="HZ22" s="52">
        <v>6.4468174338129714E-5</v>
      </c>
      <c r="IA22" s="52">
        <v>7.0881587355524367E-5</v>
      </c>
      <c r="IB22" s="52">
        <v>1.4253456018105103E-4</v>
      </c>
      <c r="IC22" s="52">
        <v>6.7752317639722757E-3</v>
      </c>
      <c r="ID22" s="52">
        <v>1.9852676170423866E-2</v>
      </c>
      <c r="IE22" s="52">
        <v>8.4061933229252719E-2</v>
      </c>
      <c r="IF22" s="52">
        <v>2.9097004007181348E-2</v>
      </c>
      <c r="IG22" s="52">
        <v>3.0383238296178575E-2</v>
      </c>
      <c r="IH22" s="52">
        <v>0.23425363404680094</v>
      </c>
      <c r="II22" s="52">
        <v>2.9139738790227751E-4</v>
      </c>
      <c r="IJ22" s="52">
        <v>1.5828229407674653E-4</v>
      </c>
      <c r="IK22" s="52">
        <v>1.0644673850181377E-5</v>
      </c>
      <c r="IL22" s="52">
        <v>7.6808366595160479E-5</v>
      </c>
      <c r="IM22" s="52">
        <v>3.0735667023749935E-4</v>
      </c>
      <c r="IN22" s="52">
        <v>1.0145726702992451E-4</v>
      </c>
      <c r="IO22" s="52">
        <v>2.5423262917012482E-5</v>
      </c>
      <c r="IP22" s="52">
        <v>4.6812680335279519E-5</v>
      </c>
      <c r="IQ22" s="52">
        <v>4.8803252554959327E-5</v>
      </c>
      <c r="IR22" s="52">
        <v>4.6598651152934771E-5</v>
      </c>
      <c r="IS22" s="52">
        <v>6.1957277816598804E-5</v>
      </c>
      <c r="IT22" s="52">
        <v>4.6153406017322041E-5</v>
      </c>
      <c r="IU22" s="52">
        <v>1.8062659984958426E-4</v>
      </c>
      <c r="IV22" s="52">
        <v>1.389357515389301E-5</v>
      </c>
      <c r="IW22" s="52">
        <v>6.3772092591903625E-5</v>
      </c>
      <c r="IX22" s="52">
        <v>3.1263206451115672E-5</v>
      </c>
      <c r="IY22" s="52">
        <v>1.5594803003204745E-4</v>
      </c>
      <c r="IZ22" s="52">
        <v>1.4241118890639189E-4</v>
      </c>
      <c r="JA22" s="52">
        <v>8.1874448042658539E-5</v>
      </c>
      <c r="JB22" s="52">
        <v>1.02395944307146E-4</v>
      </c>
      <c r="JC22" s="52">
        <v>1.2190966572138049E-4</v>
      </c>
      <c r="JD22" s="52">
        <v>1.8486177311725453E-6</v>
      </c>
      <c r="JE22" s="52">
        <v>1.0153875985581059E-5</v>
      </c>
      <c r="JF22" s="52">
        <v>1.1929890459472692E-4</v>
      </c>
      <c r="JG22" s="52">
        <v>1.4750609459740496E-4</v>
      </c>
      <c r="JH22" s="52">
        <v>2.7739616177697307E-4</v>
      </c>
      <c r="JI22" s="52">
        <v>1.317888586251517E-4</v>
      </c>
      <c r="JJ22" s="52">
        <v>5.8018951329994699E-5</v>
      </c>
      <c r="JK22" s="52">
        <v>3.3187620954276242E-4</v>
      </c>
      <c r="JL22" s="52">
        <v>7.6109935122206692E-5</v>
      </c>
      <c r="JM22" s="52">
        <v>1.0865894059561938E-4</v>
      </c>
      <c r="JN22" s="52">
        <v>4.6572509250867198E-5</v>
      </c>
      <c r="JO22" s="52">
        <v>7.1186018515994448E-5</v>
      </c>
      <c r="JP22" s="52">
        <v>1.1664509768113176E-4</v>
      </c>
      <c r="JQ22" s="52">
        <v>1.7240152375668619E-4</v>
      </c>
      <c r="JR22" s="52">
        <v>6.6128897300850634E-5</v>
      </c>
      <c r="JS22" s="52">
        <v>6.4558071522916696E-6</v>
      </c>
      <c r="JT22" s="52">
        <v>3.6655344123751954E-3</v>
      </c>
      <c r="JU22" s="52">
        <v>4.3692577669590953E-4</v>
      </c>
      <c r="JV22" s="52">
        <v>1.9691463224377602E-4</v>
      </c>
      <c r="JW22" s="52">
        <v>4.3201811597916255E-5</v>
      </c>
      <c r="JX22" s="52">
        <v>3.6321728409652825E-4</v>
      </c>
      <c r="JY22" s="52">
        <v>1.1899340188477676E-4</v>
      </c>
      <c r="JZ22" s="52">
        <v>5.2154106855258628E-4</v>
      </c>
      <c r="KA22" s="52">
        <v>1.4549814934389419E-4</v>
      </c>
      <c r="KB22" s="52">
        <v>1.913413322478669E-4</v>
      </c>
      <c r="KC22" s="52">
        <v>4.3060585784336685E-4</v>
      </c>
      <c r="KD22" s="52">
        <v>2.3175423692302919E-4</v>
      </c>
      <c r="KE22" s="52">
        <v>7.0196844813262115E-4</v>
      </c>
      <c r="KF22" s="52">
        <v>6.038984842944347E-4</v>
      </c>
      <c r="KG22" s="52">
        <v>6.5506901295194777E-4</v>
      </c>
      <c r="KH22" s="52">
        <v>1.527791505283538E-4</v>
      </c>
      <c r="KI22" s="52">
        <v>4.3385550194442653E-4</v>
      </c>
      <c r="KJ22" s="52">
        <v>3.1433426465882219E-4</v>
      </c>
      <c r="KK22" s="52">
        <v>1.8453094536963568E-4</v>
      </c>
      <c r="KL22" s="52">
        <v>5.1819522271129292E-4</v>
      </c>
      <c r="KM22" s="52">
        <v>3.5065224173495092E-4</v>
      </c>
      <c r="KN22" s="52">
        <v>7.9946992757239679E-5</v>
      </c>
      <c r="KO22" s="52">
        <v>5.1827823672409004E-4</v>
      </c>
      <c r="KP22" s="52">
        <v>9.3530522729630828E-5</v>
      </c>
      <c r="KQ22" s="52">
        <v>1.44983734204991E-4</v>
      </c>
      <c r="KR22" s="52">
        <v>4.0713566635452449E-4</v>
      </c>
      <c r="KS22" s="52">
        <v>7.9588318598831844E-4</v>
      </c>
      <c r="KT22" s="52">
        <v>2.299121588761989E-4</v>
      </c>
      <c r="KU22" s="52">
        <v>1.942200724184545E-4</v>
      </c>
      <c r="KV22" s="52">
        <v>1.0339028068940181E-4</v>
      </c>
      <c r="KW22" s="52">
        <v>5.5391177442179506E-4</v>
      </c>
      <c r="KX22" s="52">
        <v>7.8843398721955356E-4</v>
      </c>
      <c r="KY22" s="52">
        <v>3.6984697142871601E-4</v>
      </c>
      <c r="KZ22" s="52">
        <v>5.2281526085321852E-4</v>
      </c>
    </row>
    <row r="23" spans="1:312" x14ac:dyDescent="0.2">
      <c r="A23" s="89">
        <v>1.149421</v>
      </c>
      <c r="B23" s="41" t="s">
        <v>916</v>
      </c>
      <c r="C23" s="51" t="s">
        <v>149</v>
      </c>
      <c r="D23" s="52">
        <v>0</v>
      </c>
      <c r="E23" s="52">
        <v>3.3812476216592552E-6</v>
      </c>
      <c r="F23" s="52">
        <v>0</v>
      </c>
      <c r="G23" s="52">
        <v>0</v>
      </c>
      <c r="H23" s="52">
        <v>0</v>
      </c>
      <c r="I23" s="52">
        <v>0</v>
      </c>
      <c r="J23" s="52">
        <v>0</v>
      </c>
      <c r="K23" s="52">
        <v>0</v>
      </c>
      <c r="L23" s="52">
        <v>0</v>
      </c>
      <c r="M23" s="52">
        <v>0</v>
      </c>
      <c r="N23" s="52">
        <v>0</v>
      </c>
      <c r="O23" s="52">
        <v>0</v>
      </c>
      <c r="P23" s="52">
        <v>0</v>
      </c>
      <c r="Q23" s="52">
        <v>3.5877544159864111E-6</v>
      </c>
      <c r="R23" s="52">
        <v>0</v>
      </c>
      <c r="S23" s="52">
        <v>1.0040222588350979E-6</v>
      </c>
      <c r="T23" s="52">
        <v>0</v>
      </c>
      <c r="U23" s="52">
        <v>0</v>
      </c>
      <c r="V23" s="52">
        <v>0</v>
      </c>
      <c r="W23" s="52">
        <v>0</v>
      </c>
      <c r="X23" s="52">
        <v>0</v>
      </c>
      <c r="Y23" s="52">
        <v>0</v>
      </c>
      <c r="Z23" s="52">
        <v>0</v>
      </c>
      <c r="AA23" s="52">
        <v>0</v>
      </c>
      <c r="AB23" s="52">
        <v>0</v>
      </c>
      <c r="AC23" s="52">
        <v>0</v>
      </c>
      <c r="AD23" s="52">
        <v>1.9704135818169875E-5</v>
      </c>
      <c r="AE23" s="52">
        <v>0</v>
      </c>
      <c r="AF23" s="52">
        <v>2.3074258868753601E-6</v>
      </c>
      <c r="AG23" s="52">
        <v>4.755454807623255E-6</v>
      </c>
      <c r="AH23" s="52">
        <v>2.7815129893688506E-6</v>
      </c>
      <c r="AI23" s="52">
        <v>0</v>
      </c>
      <c r="AJ23" s="52">
        <v>2.6437096326807223E-6</v>
      </c>
      <c r="AK23" s="52">
        <v>0</v>
      </c>
      <c r="AL23" s="52">
        <v>0</v>
      </c>
      <c r="AM23" s="52">
        <v>0</v>
      </c>
      <c r="AN23" s="52">
        <v>0</v>
      </c>
      <c r="AO23" s="52">
        <v>7.2024933242449204E-6</v>
      </c>
      <c r="AP23" s="52">
        <v>1.6592115048464196E-6</v>
      </c>
      <c r="AQ23" s="52">
        <v>1.1700338921500914E-6</v>
      </c>
      <c r="AR23" s="52">
        <v>2.1050461433959523E-6</v>
      </c>
      <c r="AS23" s="52">
        <v>0</v>
      </c>
      <c r="AT23" s="52">
        <v>1.9808330411809653E-6</v>
      </c>
      <c r="AU23" s="52">
        <v>2.004122166727446E-6</v>
      </c>
      <c r="AV23" s="52">
        <v>3.5106421853823038E-7</v>
      </c>
      <c r="AW23" s="52">
        <v>0</v>
      </c>
      <c r="AX23" s="52">
        <v>0</v>
      </c>
      <c r="AY23" s="52">
        <v>0</v>
      </c>
      <c r="AZ23" s="52">
        <v>0</v>
      </c>
      <c r="BA23" s="52">
        <v>0</v>
      </c>
      <c r="BB23" s="52">
        <v>0</v>
      </c>
      <c r="BC23" s="52">
        <v>1.2878137274750111E-6</v>
      </c>
      <c r="BD23" s="52">
        <v>0</v>
      </c>
      <c r="BE23" s="52">
        <v>2.4471775491037292E-6</v>
      </c>
      <c r="BF23" s="52">
        <v>0</v>
      </c>
      <c r="BG23" s="52">
        <v>0</v>
      </c>
      <c r="BH23" s="52">
        <v>3.0850482452050837E-6</v>
      </c>
      <c r="BI23" s="52">
        <v>8.9361499648989017E-7</v>
      </c>
      <c r="BJ23" s="52">
        <v>2.9954305370352479E-6</v>
      </c>
      <c r="BK23" s="52">
        <v>1.0171089815653107E-5</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2.4210733959950072E-6</v>
      </c>
      <c r="CF23" s="52">
        <v>0</v>
      </c>
      <c r="CG23" s="52">
        <v>0</v>
      </c>
      <c r="CH23" s="52">
        <v>0</v>
      </c>
      <c r="CI23" s="52">
        <v>0</v>
      </c>
      <c r="CJ23" s="52">
        <v>0</v>
      </c>
      <c r="CK23" s="52">
        <v>0</v>
      </c>
      <c r="CL23" s="52">
        <v>0</v>
      </c>
      <c r="CM23" s="52">
        <v>0</v>
      </c>
      <c r="CN23" s="52">
        <v>0</v>
      </c>
      <c r="CO23" s="52">
        <v>0</v>
      </c>
      <c r="CP23" s="52">
        <v>1.9336083166799838E-6</v>
      </c>
      <c r="CQ23" s="52">
        <v>0</v>
      </c>
      <c r="CR23" s="52">
        <v>0</v>
      </c>
      <c r="CS23" s="52">
        <v>0</v>
      </c>
      <c r="CT23" s="52">
        <v>0</v>
      </c>
      <c r="CU23" s="52">
        <v>0</v>
      </c>
      <c r="CV23" s="52">
        <v>0</v>
      </c>
      <c r="CW23" s="52">
        <v>7.4503676909483908E-6</v>
      </c>
      <c r="CX23" s="52">
        <v>5.268644638700903E-6</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3.7392169365884276E-6</v>
      </c>
      <c r="DR23" s="52">
        <v>1.6561457838613959E-6</v>
      </c>
      <c r="DS23" s="52">
        <v>1.618672970939309E-6</v>
      </c>
      <c r="DT23" s="52">
        <v>5.0749652711024652E-6</v>
      </c>
      <c r="DU23" s="52">
        <v>1.0666811740015739E-5</v>
      </c>
      <c r="DV23" s="52">
        <v>6.3137226070783461E-5</v>
      </c>
      <c r="DW23" s="52">
        <v>6.0404304317080524E-6</v>
      </c>
      <c r="DX23" s="52">
        <v>0</v>
      </c>
      <c r="DY23" s="52">
        <v>4.6974182866226232E-6</v>
      </c>
      <c r="DZ23" s="52">
        <v>0</v>
      </c>
      <c r="EA23" s="52">
        <v>6.0464367208590952E-6</v>
      </c>
      <c r="EB23" s="52">
        <v>7.4509376258982841E-6</v>
      </c>
      <c r="EC23" s="52">
        <v>0</v>
      </c>
      <c r="ED23" s="52">
        <v>2.742579385344179E-6</v>
      </c>
      <c r="EE23" s="52">
        <v>6.3826802931289026E-6</v>
      </c>
      <c r="EF23" s="52">
        <v>7.6382280088843006E-6</v>
      </c>
      <c r="EG23" s="52">
        <v>7.5906128398365487E-6</v>
      </c>
      <c r="EH23" s="52">
        <v>0</v>
      </c>
      <c r="EI23" s="52">
        <v>3.282330002522705E-6</v>
      </c>
      <c r="EJ23" s="52">
        <v>0</v>
      </c>
      <c r="EK23" s="52">
        <v>0</v>
      </c>
      <c r="EL23" s="52">
        <v>0</v>
      </c>
      <c r="EM23" s="52">
        <v>0</v>
      </c>
      <c r="EN23" s="52">
        <v>0</v>
      </c>
      <c r="EO23" s="52">
        <v>0</v>
      </c>
      <c r="EP23" s="52">
        <v>0</v>
      </c>
      <c r="EQ23" s="52">
        <v>0</v>
      </c>
      <c r="ER23" s="52">
        <v>0</v>
      </c>
      <c r="ES23" s="52">
        <v>0</v>
      </c>
      <c r="ET23" s="52">
        <v>0</v>
      </c>
      <c r="EU23" s="52">
        <v>0</v>
      </c>
      <c r="EV23" s="52">
        <v>0</v>
      </c>
      <c r="EW23" s="52">
        <v>0</v>
      </c>
      <c r="EX23" s="52">
        <v>0</v>
      </c>
      <c r="EY23" s="52">
        <v>0</v>
      </c>
      <c r="EZ23" s="52">
        <v>0</v>
      </c>
      <c r="FA23" s="52">
        <v>0</v>
      </c>
      <c r="FB23" s="52">
        <v>0</v>
      </c>
      <c r="FC23" s="52">
        <v>0</v>
      </c>
      <c r="FD23" s="52">
        <v>0</v>
      </c>
      <c r="FE23" s="52">
        <v>0</v>
      </c>
      <c r="FF23" s="52">
        <v>0</v>
      </c>
      <c r="FG23" s="52">
        <v>0</v>
      </c>
      <c r="FH23" s="52">
        <v>0</v>
      </c>
      <c r="FI23" s="52">
        <v>0</v>
      </c>
      <c r="FJ23" s="52">
        <v>0</v>
      </c>
      <c r="FK23" s="52">
        <v>0</v>
      </c>
      <c r="FL23" s="52">
        <v>0</v>
      </c>
      <c r="FM23" s="52">
        <v>0</v>
      </c>
      <c r="FN23" s="52">
        <v>0</v>
      </c>
      <c r="FO23" s="52">
        <v>0</v>
      </c>
      <c r="FP23" s="52">
        <v>0</v>
      </c>
      <c r="FQ23" s="52">
        <v>3.2305586697619988E-6</v>
      </c>
      <c r="FR23" s="52">
        <v>0</v>
      </c>
      <c r="FS23" s="52">
        <v>0</v>
      </c>
      <c r="FT23" s="52">
        <v>0</v>
      </c>
      <c r="FU23" s="52">
        <v>0</v>
      </c>
      <c r="FV23" s="52">
        <v>1.1031763496257748E-5</v>
      </c>
      <c r="FW23" s="52">
        <v>0</v>
      </c>
      <c r="FX23" s="52">
        <v>0</v>
      </c>
      <c r="FY23" s="52">
        <v>0</v>
      </c>
      <c r="FZ23" s="52">
        <v>0</v>
      </c>
      <c r="GA23" s="52">
        <v>1.3750415370359944E-6</v>
      </c>
      <c r="GB23" s="52">
        <v>0</v>
      </c>
      <c r="GC23" s="52">
        <v>0</v>
      </c>
      <c r="GD23" s="52">
        <v>0</v>
      </c>
      <c r="GE23" s="52">
        <v>0</v>
      </c>
      <c r="GF23" s="52">
        <v>0</v>
      </c>
      <c r="GG23" s="52">
        <v>0</v>
      </c>
      <c r="GH23" s="52">
        <v>4.2125594849954553E-6</v>
      </c>
      <c r="GI23" s="52">
        <v>0</v>
      </c>
      <c r="GJ23" s="52">
        <v>2.0288068779571221E-6</v>
      </c>
      <c r="GK23" s="52">
        <v>0</v>
      </c>
      <c r="GL23" s="52">
        <v>0</v>
      </c>
      <c r="GM23" s="52">
        <v>3.0061406385134639E-6</v>
      </c>
      <c r="GN23" s="52">
        <v>0</v>
      </c>
      <c r="GO23" s="52">
        <v>0</v>
      </c>
      <c r="GP23" s="52">
        <v>0</v>
      </c>
      <c r="GQ23" s="52">
        <v>0</v>
      </c>
      <c r="GR23" s="52">
        <v>0</v>
      </c>
      <c r="GS23" s="52">
        <v>0</v>
      </c>
      <c r="GT23" s="52">
        <v>0</v>
      </c>
      <c r="GU23" s="52">
        <v>2.4111330115739564E-6</v>
      </c>
      <c r="GV23" s="52">
        <v>0</v>
      </c>
      <c r="GW23" s="52">
        <v>0</v>
      </c>
      <c r="GX23" s="52">
        <v>0</v>
      </c>
      <c r="GY23" s="52">
        <v>0</v>
      </c>
      <c r="GZ23" s="52">
        <v>4.7243600132042609E-6</v>
      </c>
      <c r="HA23" s="52">
        <v>0</v>
      </c>
      <c r="HB23" s="52">
        <v>0</v>
      </c>
      <c r="HC23" s="52">
        <v>1.1156049433633009E-5</v>
      </c>
      <c r="HD23" s="52">
        <v>7.4413710365751133E-6</v>
      </c>
      <c r="HE23" s="52">
        <v>8.5039486828352899E-6</v>
      </c>
      <c r="HF23" s="52">
        <v>0</v>
      </c>
      <c r="HG23" s="52">
        <v>3.3937880632596491E-6</v>
      </c>
      <c r="HH23" s="52">
        <v>0</v>
      </c>
      <c r="HI23" s="52">
        <v>1.2155257435644718E-6</v>
      </c>
      <c r="HJ23" s="52">
        <v>0</v>
      </c>
      <c r="HK23" s="52">
        <v>0</v>
      </c>
      <c r="HL23" s="52">
        <v>0</v>
      </c>
      <c r="HM23" s="52">
        <v>0</v>
      </c>
      <c r="HN23" s="52">
        <v>0</v>
      </c>
      <c r="HO23" s="52">
        <v>0</v>
      </c>
      <c r="HP23" s="52">
        <v>5.0988604725132708E-6</v>
      </c>
      <c r="HQ23" s="52">
        <v>0</v>
      </c>
      <c r="HR23" s="52">
        <v>0</v>
      </c>
      <c r="HS23" s="52">
        <v>0</v>
      </c>
      <c r="HT23" s="52">
        <v>0</v>
      </c>
      <c r="HU23" s="52">
        <v>0</v>
      </c>
      <c r="HV23" s="52">
        <v>9.1700188754944244E-6</v>
      </c>
      <c r="HW23" s="52">
        <v>0</v>
      </c>
      <c r="HX23" s="52">
        <v>0</v>
      </c>
      <c r="HY23" s="52">
        <v>0</v>
      </c>
      <c r="HZ23" s="52">
        <v>0</v>
      </c>
      <c r="IA23" s="52">
        <v>0</v>
      </c>
      <c r="IB23" s="52">
        <v>0</v>
      </c>
      <c r="IC23" s="52">
        <v>7.1797057258874936E-6</v>
      </c>
      <c r="ID23" s="52">
        <v>1.6429240427173889E-5</v>
      </c>
      <c r="IE23" s="52">
        <v>1.3717121707764197E-5</v>
      </c>
      <c r="IF23" s="52">
        <v>0</v>
      </c>
      <c r="IG23" s="52">
        <v>0</v>
      </c>
      <c r="IH23" s="52">
        <v>0</v>
      </c>
      <c r="II23" s="52">
        <v>0</v>
      </c>
      <c r="IJ23" s="52">
        <v>1.1000551567958385E-6</v>
      </c>
      <c r="IK23" s="52">
        <v>0</v>
      </c>
      <c r="IL23" s="52">
        <v>0</v>
      </c>
      <c r="IM23" s="52">
        <v>0</v>
      </c>
      <c r="IN23" s="52">
        <v>0</v>
      </c>
      <c r="IO23" s="52">
        <v>0</v>
      </c>
      <c r="IP23" s="52">
        <v>0</v>
      </c>
      <c r="IQ23" s="52">
        <v>0</v>
      </c>
      <c r="IR23" s="52">
        <v>0</v>
      </c>
      <c r="IS23" s="52">
        <v>0</v>
      </c>
      <c r="IT23" s="52">
        <v>0</v>
      </c>
      <c r="IU23" s="52">
        <v>0</v>
      </c>
      <c r="IV23" s="52">
        <v>0</v>
      </c>
      <c r="IW23" s="52">
        <v>0</v>
      </c>
      <c r="IX23" s="52">
        <v>0</v>
      </c>
      <c r="IY23" s="52">
        <v>0</v>
      </c>
      <c r="IZ23" s="52">
        <v>0</v>
      </c>
      <c r="JA23" s="52">
        <v>0</v>
      </c>
      <c r="JB23" s="52">
        <v>6.4670560122998488E-7</v>
      </c>
      <c r="JC23" s="52">
        <v>0</v>
      </c>
      <c r="JD23" s="52">
        <v>7.3822688274547188E-7</v>
      </c>
      <c r="JE23" s="52">
        <v>0</v>
      </c>
      <c r="JF23" s="52">
        <v>0</v>
      </c>
      <c r="JG23" s="52">
        <v>8.6279546390261088E-7</v>
      </c>
      <c r="JH23" s="52">
        <v>0</v>
      </c>
      <c r="JI23" s="52">
        <v>4.7247346430160155E-7</v>
      </c>
      <c r="JJ23" s="52">
        <v>5.2590404606557483E-7</v>
      </c>
      <c r="JK23" s="52">
        <v>0</v>
      </c>
      <c r="JL23" s="52">
        <v>3.3483521416426383E-6</v>
      </c>
      <c r="JM23" s="52">
        <v>6.2477341817477399E-7</v>
      </c>
      <c r="JN23" s="52">
        <v>0</v>
      </c>
      <c r="JO23" s="52">
        <v>0</v>
      </c>
      <c r="JP23" s="52">
        <v>0</v>
      </c>
      <c r="JQ23" s="52">
        <v>6.9162512489444906E-7</v>
      </c>
      <c r="JR23" s="52">
        <v>0</v>
      </c>
      <c r="JS23" s="52">
        <v>0</v>
      </c>
      <c r="JT23" s="52">
        <v>8.7242374217223211E-5</v>
      </c>
      <c r="JU23" s="52">
        <v>6.1764956487023118E-6</v>
      </c>
      <c r="JV23" s="52">
        <v>6.7882686021790417E-4</v>
      </c>
      <c r="JW23" s="52">
        <v>0</v>
      </c>
      <c r="JX23" s="52">
        <v>4.1931756440591085E-3</v>
      </c>
      <c r="JY23" s="52">
        <v>1.2136315632611178E-5</v>
      </c>
      <c r="JZ23" s="52">
        <v>4.4273973086723993E-4</v>
      </c>
      <c r="KA23" s="52">
        <v>9.3852975776434797E-6</v>
      </c>
      <c r="KB23" s="52">
        <v>2.7501638127193085E-4</v>
      </c>
      <c r="KC23" s="52">
        <v>8.1929915078105055E-5</v>
      </c>
      <c r="KD23" s="52">
        <v>1.1713528160139943E-5</v>
      </c>
      <c r="KE23" s="52">
        <v>1.4154372807143335E-4</v>
      </c>
      <c r="KF23" s="52">
        <v>2.0170665076962586E-4</v>
      </c>
      <c r="KG23" s="52">
        <v>1.3058402599677024E-4</v>
      </c>
      <c r="KH23" s="52">
        <v>9.0894504109051092E-3</v>
      </c>
      <c r="KI23" s="52">
        <v>5.9303059973940374E-6</v>
      </c>
      <c r="KJ23" s="52">
        <v>1.4569761326924504E-3</v>
      </c>
      <c r="KK23" s="52">
        <v>2.5796266997363554E-5</v>
      </c>
      <c r="KL23" s="52">
        <v>2.319088512005586E-4</v>
      </c>
      <c r="KM23" s="52">
        <v>3.6866592687633884E-3</v>
      </c>
      <c r="KN23" s="52">
        <v>9.3074033061777549E-6</v>
      </c>
      <c r="KO23" s="52">
        <v>4.3951187569152559E-5</v>
      </c>
      <c r="KP23" s="52">
        <v>1.938332837851971E-5</v>
      </c>
      <c r="KQ23" s="52">
        <v>8.4051063579200212E-6</v>
      </c>
      <c r="KR23" s="52">
        <v>3.071056939229967E-5</v>
      </c>
      <c r="KS23" s="52">
        <v>2.1679456335092317E-5</v>
      </c>
      <c r="KT23" s="52">
        <v>2.860767421362552E-5</v>
      </c>
      <c r="KU23" s="52">
        <v>4.8927789995984653E-5</v>
      </c>
      <c r="KV23" s="52">
        <v>3.6346602305788941E-6</v>
      </c>
      <c r="KW23" s="52">
        <v>6.9956171311154355E-5</v>
      </c>
      <c r="KX23" s="52">
        <v>2.6544555884562667E-5</v>
      </c>
      <c r="KY23" s="52">
        <v>2.9106391584396408E-5</v>
      </c>
      <c r="KZ23" s="52">
        <v>3.2358582898635952E-3</v>
      </c>
    </row>
    <row r="24" spans="1:312" x14ac:dyDescent="0.2">
      <c r="A24" s="89">
        <v>1.1631069999999999</v>
      </c>
      <c r="B24" s="41" t="s">
        <v>915</v>
      </c>
      <c r="C24" s="51" t="s">
        <v>49</v>
      </c>
      <c r="D24" s="52">
        <v>2.1328649327910857E-5</v>
      </c>
      <c r="E24" s="52">
        <v>2.191258148610184E-4</v>
      </c>
      <c r="F24" s="52">
        <v>7.5892001375434861E-6</v>
      </c>
      <c r="G24" s="52">
        <v>4.935397170457304E-5</v>
      </c>
      <c r="H24" s="52">
        <v>9.666544326607441E-6</v>
      </c>
      <c r="I24" s="52">
        <v>6.5420931487597163E-6</v>
      </c>
      <c r="J24" s="52">
        <v>3.3625860751193599E-5</v>
      </c>
      <c r="K24" s="52">
        <v>1.1471725705954584E-5</v>
      </c>
      <c r="L24" s="52">
        <v>3.2737004627784215E-5</v>
      </c>
      <c r="M24" s="52">
        <v>3.6545862762243866E-5</v>
      </c>
      <c r="N24" s="52">
        <v>4.4726832073966733E-5</v>
      </c>
      <c r="O24" s="52">
        <v>7.2747422336776757E-5</v>
      </c>
      <c r="P24" s="52">
        <v>3.1375471961069988E-5</v>
      </c>
      <c r="Q24" s="52">
        <v>2.506016808703566E-4</v>
      </c>
      <c r="R24" s="52">
        <v>1.2643725348468994E-4</v>
      </c>
      <c r="S24" s="52">
        <v>1.3951345660267702E-4</v>
      </c>
      <c r="T24" s="52">
        <v>5.3073491439814058E-4</v>
      </c>
      <c r="U24" s="52">
        <v>3.2501686222867129E-4</v>
      </c>
      <c r="V24" s="52">
        <v>1.9575373483034564E-4</v>
      </c>
      <c r="W24" s="52">
        <v>2.1434012608989952E-4</v>
      </c>
      <c r="X24" s="52">
        <v>4.9631242561291697E-5</v>
      </c>
      <c r="Y24" s="52">
        <v>5.5706280232513795E-4</v>
      </c>
      <c r="Z24" s="52">
        <v>3.5844909996235962E-4</v>
      </c>
      <c r="AA24" s="52">
        <v>1.0751805949492133E-4</v>
      </c>
      <c r="AB24" s="52">
        <v>1.7793067761968248E-4</v>
      </c>
      <c r="AC24" s="52">
        <v>1.3403987302395426E-4</v>
      </c>
      <c r="AD24" s="52">
        <v>8.650640344046848E-5</v>
      </c>
      <c r="AE24" s="52">
        <v>2.3763237297216852E-4</v>
      </c>
      <c r="AF24" s="52">
        <v>3.6516089547638072E-4</v>
      </c>
      <c r="AG24" s="52">
        <v>1.0564386264508029E-3</v>
      </c>
      <c r="AH24" s="52">
        <v>6.6176645970381987E-4</v>
      </c>
      <c r="AI24" s="52">
        <v>1.6812504966340961E-3</v>
      </c>
      <c r="AJ24" s="52">
        <v>5.6638382886215453E-4</v>
      </c>
      <c r="AK24" s="52">
        <v>1.4574934632307715E-3</v>
      </c>
      <c r="AL24" s="52">
        <v>4.7200309688217391E-4</v>
      </c>
      <c r="AM24" s="52">
        <v>7.6975648310078943E-4</v>
      </c>
      <c r="AN24" s="52">
        <v>4.3490670164811202E-3</v>
      </c>
      <c r="AO24" s="52">
        <v>9.0336377799674298E-3</v>
      </c>
      <c r="AP24" s="52">
        <v>9.8920544419930467E-4</v>
      </c>
      <c r="AQ24" s="52">
        <v>4.4053536457417107E-4</v>
      </c>
      <c r="AR24" s="52">
        <v>8.3563140741397775E-4</v>
      </c>
      <c r="AS24" s="52">
        <v>1.4435720540547338E-4</v>
      </c>
      <c r="AT24" s="52">
        <v>2.911578504319723E-4</v>
      </c>
      <c r="AU24" s="52">
        <v>3.6166131210576939E-4</v>
      </c>
      <c r="AV24" s="52">
        <v>7.7823103585545079E-5</v>
      </c>
      <c r="AW24" s="52">
        <v>2.3640949175643237E-4</v>
      </c>
      <c r="AX24" s="52">
        <v>2.6703365234549261E-5</v>
      </c>
      <c r="AY24" s="52">
        <v>1.45937935586183E-4</v>
      </c>
      <c r="AZ24" s="52">
        <v>1.9128230135873468E-4</v>
      </c>
      <c r="BA24" s="52">
        <v>3.2832777624574863E-3</v>
      </c>
      <c r="BB24" s="52">
        <v>4.3931005435260563E-4</v>
      </c>
      <c r="BC24" s="52">
        <v>5.7678974615929762E-4</v>
      </c>
      <c r="BD24" s="52">
        <v>5.1439568910372911E-4</v>
      </c>
      <c r="BE24" s="52">
        <v>1.8578029561441196E-5</v>
      </c>
      <c r="BF24" s="52">
        <v>3.9057590513078531E-4</v>
      </c>
      <c r="BG24" s="52">
        <v>3.9755132322080326E-4</v>
      </c>
      <c r="BH24" s="52">
        <v>1.5262864068386571E-3</v>
      </c>
      <c r="BI24" s="52">
        <v>3.9405463553418259E-4</v>
      </c>
      <c r="BJ24" s="52">
        <v>3.5972582186890478E-4</v>
      </c>
      <c r="BK24" s="52">
        <v>4.9894587875297922E-4</v>
      </c>
      <c r="BL24" s="52">
        <v>3.9257274291934968E-4</v>
      </c>
      <c r="BM24" s="52">
        <v>3.7347448132856649E-5</v>
      </c>
      <c r="BN24" s="52">
        <v>2.7095051504048042E-4</v>
      </c>
      <c r="BO24" s="52">
        <v>1.4354771721875788E-4</v>
      </c>
      <c r="BP24" s="52">
        <v>9.9697926692471068E-6</v>
      </c>
      <c r="BQ24" s="52">
        <v>3.090936538259241E-4</v>
      </c>
      <c r="BR24" s="52">
        <v>4.9176797965204606E-5</v>
      </c>
      <c r="BS24" s="52">
        <v>5.1700223088185969E-6</v>
      </c>
      <c r="BT24" s="52">
        <v>7.4804415651820091E-6</v>
      </c>
      <c r="BU24" s="52">
        <v>1.1728834356055143E-4</v>
      </c>
      <c r="BV24" s="52">
        <v>1.7837410457179325E-5</v>
      </c>
      <c r="BW24" s="52">
        <v>1.7894970791691459E-5</v>
      </c>
      <c r="BX24" s="52">
        <v>1.6691125315438866E-5</v>
      </c>
      <c r="BY24" s="52">
        <v>2.0593227071163359E-4</v>
      </c>
      <c r="BZ24" s="52">
        <v>1.8479202678084385E-4</v>
      </c>
      <c r="CA24" s="52">
        <v>2.1502044864781735E-5</v>
      </c>
      <c r="CB24" s="52">
        <v>4.698006459730432E-5</v>
      </c>
      <c r="CC24" s="52">
        <v>7.5206666069945467E-5</v>
      </c>
      <c r="CD24" s="52">
        <v>6.456916847199979E-5</v>
      </c>
      <c r="CE24" s="52">
        <v>1.797369350494642E-3</v>
      </c>
      <c r="CF24" s="52">
        <v>1.6389048356314377E-4</v>
      </c>
      <c r="CG24" s="52">
        <v>1.3398742401667357E-4</v>
      </c>
      <c r="CH24" s="52">
        <v>4.9166790500027448E-4</v>
      </c>
      <c r="CI24" s="52">
        <v>1.8490478179454875E-4</v>
      </c>
      <c r="CJ24" s="52">
        <v>4.4680524749792941E-5</v>
      </c>
      <c r="CK24" s="52">
        <v>1.1133303126078643E-4</v>
      </c>
      <c r="CL24" s="52">
        <v>3.7770193856032964E-4</v>
      </c>
      <c r="CM24" s="52">
        <v>4.1812599291494204E-4</v>
      </c>
      <c r="CN24" s="52">
        <v>6.8872384974281303E-4</v>
      </c>
      <c r="CO24" s="52">
        <v>6.9293945087087314E-4</v>
      </c>
      <c r="CP24" s="52">
        <v>6.4062749669967212E-4</v>
      </c>
      <c r="CQ24" s="52">
        <v>4.3604757584615413E-4</v>
      </c>
      <c r="CR24" s="52">
        <v>9.9555016749735517E-4</v>
      </c>
      <c r="CS24" s="52">
        <v>1.2270666542113001E-3</v>
      </c>
      <c r="CT24" s="52">
        <v>6.6510434968587218E-4</v>
      </c>
      <c r="CU24" s="52">
        <v>4.8422772721845938E-4</v>
      </c>
      <c r="CV24" s="52">
        <v>4.9132984429779919E-4</v>
      </c>
      <c r="CW24" s="52">
        <v>6.6456991499825571E-4</v>
      </c>
      <c r="CX24" s="52">
        <v>8.6763107261851927E-4</v>
      </c>
      <c r="CY24" s="52">
        <v>1.6625077697542538E-4</v>
      </c>
      <c r="CZ24" s="52">
        <v>4.9029417696156449E-4</v>
      </c>
      <c r="DA24" s="52">
        <v>2.6530668808818711E-4</v>
      </c>
      <c r="DB24" s="52">
        <v>3.7815862402886577E-4</v>
      </c>
      <c r="DC24" s="52">
        <v>4.628419755361753E-4</v>
      </c>
      <c r="DD24" s="52">
        <v>5.5462253365686756E-4</v>
      </c>
      <c r="DE24" s="52">
        <v>1.1682184645884294E-4</v>
      </c>
      <c r="DF24" s="52">
        <v>1.1456268924590562E-4</v>
      </c>
      <c r="DG24" s="52">
        <v>4.2982308587171216E-4</v>
      </c>
      <c r="DH24" s="52">
        <v>5.5569244053715791E-5</v>
      </c>
      <c r="DI24" s="52">
        <v>4.4032837661089506E-4</v>
      </c>
      <c r="DJ24" s="52">
        <v>6.2363454578447954E-4</v>
      </c>
      <c r="DK24" s="52">
        <v>2.4039790262533932E-4</v>
      </c>
      <c r="DL24" s="52">
        <v>1.1291282322224784E-4</v>
      </c>
      <c r="DM24" s="52">
        <v>6.653810138250274E-5</v>
      </c>
      <c r="DN24" s="52">
        <v>1.9515348967614231E-3</v>
      </c>
      <c r="DO24" s="52">
        <v>1.1262946530533897E-4</v>
      </c>
      <c r="DP24" s="52">
        <v>3.7389532447536803E-4</v>
      </c>
      <c r="DQ24" s="52">
        <v>1.1452974255815869E-3</v>
      </c>
      <c r="DR24" s="52">
        <v>4.6643087621841856E-4</v>
      </c>
      <c r="DS24" s="52">
        <v>6.2866047600266021E-4</v>
      </c>
      <c r="DT24" s="52">
        <v>7.883840342944844E-4</v>
      </c>
      <c r="DU24" s="52">
        <v>2.2010118331874267E-3</v>
      </c>
      <c r="DV24" s="52">
        <v>1.9809700637226429E-3</v>
      </c>
      <c r="DW24" s="52">
        <v>8.1407631368570009E-4</v>
      </c>
      <c r="DX24" s="52">
        <v>2.5125903433329787E-3</v>
      </c>
      <c r="DY24" s="52">
        <v>2.7195969098626998E-3</v>
      </c>
      <c r="DZ24" s="52">
        <v>7.5037796547090959E-4</v>
      </c>
      <c r="EA24" s="52">
        <v>7.3795837472302001E-4</v>
      </c>
      <c r="EB24" s="52">
        <v>6.3051824192325904E-4</v>
      </c>
      <c r="EC24" s="52">
        <v>7.8018390864248595E-4</v>
      </c>
      <c r="ED24" s="52">
        <v>4.54274307455931E-4</v>
      </c>
      <c r="EE24" s="52">
        <v>4.274741349935663E-4</v>
      </c>
      <c r="EF24" s="52">
        <v>7.6859863795304825E-4</v>
      </c>
      <c r="EG24" s="52">
        <v>6.4042431202769882E-4</v>
      </c>
      <c r="EH24" s="52">
        <v>4.5840974206123023E-4</v>
      </c>
      <c r="EI24" s="52">
        <v>4.7467384750767792E-4</v>
      </c>
      <c r="EJ24" s="52">
        <v>6.488467837899673E-4</v>
      </c>
      <c r="EK24" s="52">
        <v>6.8657022480446916E-4</v>
      </c>
      <c r="EL24" s="52">
        <v>7.9948067988460159E-5</v>
      </c>
      <c r="EM24" s="52">
        <v>2.7833151721268242E-6</v>
      </c>
      <c r="EN24" s="52">
        <v>2.4532630075273919E-5</v>
      </c>
      <c r="EO24" s="52">
        <v>1.5216279749155422E-5</v>
      </c>
      <c r="EP24" s="52">
        <v>2.2665026964045624E-4</v>
      </c>
      <c r="EQ24" s="52">
        <v>4.8067133951331085E-5</v>
      </c>
      <c r="ER24" s="52">
        <v>2.8494398595556804E-5</v>
      </c>
      <c r="ES24" s="52">
        <v>3.3252193773422931E-4</v>
      </c>
      <c r="ET24" s="52">
        <v>4.2172390147931359E-5</v>
      </c>
      <c r="EU24" s="52">
        <v>4.8275219066851418E-5</v>
      </c>
      <c r="EV24" s="52">
        <v>1.9479768382958234E-5</v>
      </c>
      <c r="EW24" s="52">
        <v>4.4691836133675029E-5</v>
      </c>
      <c r="EX24" s="52">
        <v>4.9766712189050502E-5</v>
      </c>
      <c r="EY24" s="52">
        <v>1.3236158015007493E-4</v>
      </c>
      <c r="EZ24" s="52">
        <v>1.4095729255390502E-4</v>
      </c>
      <c r="FA24" s="52">
        <v>2.2896993203099232E-4</v>
      </c>
      <c r="FB24" s="52">
        <v>1.4314534344069553E-5</v>
      </c>
      <c r="FC24" s="52">
        <v>6.2004798245548584E-5</v>
      </c>
      <c r="FD24" s="52">
        <v>9.0741991753547034E-5</v>
      </c>
      <c r="FE24" s="52">
        <v>2.4633282874930533E-4</v>
      </c>
      <c r="FF24" s="52">
        <v>3.1803429944112085E-5</v>
      </c>
      <c r="FG24" s="52">
        <v>7.1918322251097821E-5</v>
      </c>
      <c r="FH24" s="52">
        <v>1.0032862761539595E-4</v>
      </c>
      <c r="FI24" s="52">
        <v>5.7649692512191441E-5</v>
      </c>
      <c r="FJ24" s="52">
        <v>2.5062352856273975E-4</v>
      </c>
      <c r="FK24" s="52">
        <v>2.9294918675665482E-5</v>
      </c>
      <c r="FL24" s="52">
        <v>6.7774037444319555E-5</v>
      </c>
      <c r="FM24" s="52">
        <v>5.5427472957121E-5</v>
      </c>
      <c r="FN24" s="52">
        <v>1.7243040965209243E-5</v>
      </c>
      <c r="FO24" s="52">
        <v>2.5807529994429989E-4</v>
      </c>
      <c r="FP24" s="52">
        <v>4.5025747319357496E-5</v>
      </c>
      <c r="FQ24" s="52">
        <v>4.4072946816182571E-4</v>
      </c>
      <c r="FR24" s="52">
        <v>1.6460054128090193E-4</v>
      </c>
      <c r="FS24" s="52">
        <v>1.8712356794140609E-5</v>
      </c>
      <c r="FT24" s="52">
        <v>4.8420527557886333E-5</v>
      </c>
      <c r="FU24" s="52">
        <v>2.0181026784729623E-4</v>
      </c>
      <c r="FV24" s="52">
        <v>2.8973796238463285E-4</v>
      </c>
      <c r="FW24" s="52">
        <v>1.3978834503840048E-4</v>
      </c>
      <c r="FX24" s="52">
        <v>2.8757889090762272E-5</v>
      </c>
      <c r="FY24" s="52">
        <v>1.6260131111641977E-4</v>
      </c>
      <c r="FZ24" s="52">
        <v>6.9505006624732388E-6</v>
      </c>
      <c r="GA24" s="52">
        <v>6.0706379263192416E-5</v>
      </c>
      <c r="GB24" s="52">
        <v>2.4273778643336571E-5</v>
      </c>
      <c r="GC24" s="52">
        <v>7.5357987202396128E-5</v>
      </c>
      <c r="GD24" s="52">
        <v>9.7334831442360917E-6</v>
      </c>
      <c r="GE24" s="52">
        <v>6.0718908480229145E-5</v>
      </c>
      <c r="GF24" s="52">
        <v>1.4654840959702341E-4</v>
      </c>
      <c r="GG24" s="52">
        <v>3.65374871393205E-4</v>
      </c>
      <c r="GH24" s="52">
        <v>8.7253363635909995E-4</v>
      </c>
      <c r="GI24" s="52">
        <v>1.4678208357009458E-3</v>
      </c>
      <c r="GJ24" s="52">
        <v>1.3450318920896066E-3</v>
      </c>
      <c r="GK24" s="52">
        <v>5.184870829606043E-4</v>
      </c>
      <c r="GL24" s="52">
        <v>1.8363998175780066E-4</v>
      </c>
      <c r="GM24" s="52">
        <v>1.180593414398015E-4</v>
      </c>
      <c r="GN24" s="52">
        <v>2.7473867181417077E-3</v>
      </c>
      <c r="GO24" s="52">
        <v>1.1101903724721099E-4</v>
      </c>
      <c r="GP24" s="52">
        <v>6.887662102590603E-5</v>
      </c>
      <c r="GQ24" s="52">
        <v>9.8681233421517669E-5</v>
      </c>
      <c r="GR24" s="52">
        <v>8.0077581860876984E-5</v>
      </c>
      <c r="GS24" s="52">
        <v>2.1008436041316335E-4</v>
      </c>
      <c r="GT24" s="52">
        <v>4.6819453776769253E-5</v>
      </c>
      <c r="GU24" s="52">
        <v>2.4748985127064909E-5</v>
      </c>
      <c r="GV24" s="52">
        <v>1.483170462006392E-6</v>
      </c>
      <c r="GW24" s="52">
        <v>7.8354162750431014E-4</v>
      </c>
      <c r="GX24" s="52">
        <v>1.9314556497393358E-4</v>
      </c>
      <c r="GY24" s="52">
        <v>1.5407886719106913E-4</v>
      </c>
      <c r="GZ24" s="52">
        <v>7.5356015016124515E-3</v>
      </c>
      <c r="HA24" s="52">
        <v>3.0701030698961134E-3</v>
      </c>
      <c r="HB24" s="52">
        <v>1.3025080258758314E-3</v>
      </c>
      <c r="HC24" s="52">
        <v>1.4654267791750788E-3</v>
      </c>
      <c r="HD24" s="52">
        <v>1.4628751474959688E-3</v>
      </c>
      <c r="HE24" s="52">
        <v>5.4159979085277275E-3</v>
      </c>
      <c r="HF24" s="52">
        <v>3.6574944362810308E-2</v>
      </c>
      <c r="HG24" s="52">
        <v>2.6333771552325045E-3</v>
      </c>
      <c r="HH24" s="52">
        <v>1.3048049428664543E-3</v>
      </c>
      <c r="HI24" s="52">
        <v>1.0252808961956786E-3</v>
      </c>
      <c r="HJ24" s="52">
        <v>1.8258904738266018E-3</v>
      </c>
      <c r="HK24" s="52">
        <v>2.5060708434664688E-5</v>
      </c>
      <c r="HL24" s="52">
        <v>1.9557349815692429E-4</v>
      </c>
      <c r="HM24" s="52">
        <v>1.8463261476200547E-4</v>
      </c>
      <c r="HN24" s="52">
        <v>1.8287498798859165E-4</v>
      </c>
      <c r="HO24" s="52">
        <v>1.1089952152849071E-4</v>
      </c>
      <c r="HP24" s="52">
        <v>3.5605483015169507E-4</v>
      </c>
      <c r="HQ24" s="52">
        <v>4.5567594482858603E-4</v>
      </c>
      <c r="HR24" s="52">
        <v>7.0569821698637206E-4</v>
      </c>
      <c r="HS24" s="52">
        <v>4.9871941709043483E-3</v>
      </c>
      <c r="HT24" s="52">
        <v>9.0949111028672551E-4</v>
      </c>
      <c r="HU24" s="52">
        <v>6.2543699528107993E-4</v>
      </c>
      <c r="HV24" s="52">
        <v>8.3420010921246741E-4</v>
      </c>
      <c r="HW24" s="52">
        <v>7.7506063271610403E-5</v>
      </c>
      <c r="HX24" s="52">
        <v>7.213212665378824E-5</v>
      </c>
      <c r="HY24" s="52">
        <v>7.7697898171140691E-5</v>
      </c>
      <c r="HZ24" s="52">
        <v>1.4815029455438086E-4</v>
      </c>
      <c r="IA24" s="52">
        <v>1.4897780017000527E-4</v>
      </c>
      <c r="IB24" s="52">
        <v>8.3099816107959544E-5</v>
      </c>
      <c r="IC24" s="52">
        <v>1.4555687214487004E-3</v>
      </c>
      <c r="ID24" s="52">
        <v>2.7111939135134942E-3</v>
      </c>
      <c r="IE24" s="52">
        <v>1.1235419094989994E-3</v>
      </c>
      <c r="IF24" s="52">
        <v>4.358148127439768E-4</v>
      </c>
      <c r="IG24" s="52">
        <v>2.4663837763138101E-4</v>
      </c>
      <c r="IH24" s="52">
        <v>1.215386796207329E-4</v>
      </c>
      <c r="II24" s="52">
        <v>2.3180756865439516E-4</v>
      </c>
      <c r="IJ24" s="52">
        <v>1.9306472614224209E-5</v>
      </c>
      <c r="IK24" s="52">
        <v>2.315097227505815E-5</v>
      </c>
      <c r="IL24" s="52">
        <v>2.5607441207101155E-4</v>
      </c>
      <c r="IM24" s="52">
        <v>4.0402606782508452E-5</v>
      </c>
      <c r="IN24" s="52">
        <v>2.2445566504616007E-5</v>
      </c>
      <c r="IO24" s="52">
        <v>9.0261748394462066E-5</v>
      </c>
      <c r="IP24" s="52">
        <v>6.1808054714961486E-5</v>
      </c>
      <c r="IQ24" s="52">
        <v>3.941755674731022E-5</v>
      </c>
      <c r="IR24" s="52">
        <v>1.4855015291142929E-4</v>
      </c>
      <c r="IS24" s="52">
        <v>2.5292409939989802E-5</v>
      </c>
      <c r="IT24" s="52">
        <v>5.9689252808049977E-5</v>
      </c>
      <c r="IU24" s="52">
        <v>1.9708339046432195E-4</v>
      </c>
      <c r="IV24" s="52">
        <v>5.1308783056194218E-5</v>
      </c>
      <c r="IW24" s="52">
        <v>2.6203946160561964E-5</v>
      </c>
      <c r="IX24" s="52">
        <v>5.2019278823111258E-5</v>
      </c>
      <c r="IY24" s="52">
        <v>4.8828178828652415E-5</v>
      </c>
      <c r="IZ24" s="52">
        <v>4.0015575103820993E-5</v>
      </c>
      <c r="JA24" s="52">
        <v>8.8386588052760339E-5</v>
      </c>
      <c r="JB24" s="52">
        <v>1.303085063106468E-4</v>
      </c>
      <c r="JC24" s="52">
        <v>1.2045711227893191E-4</v>
      </c>
      <c r="JD24" s="52">
        <v>6.7447092469018113E-5</v>
      </c>
      <c r="JE24" s="52">
        <v>2.1634726665721099E-5</v>
      </c>
      <c r="JF24" s="52">
        <v>1.2291387244259212E-4</v>
      </c>
      <c r="JG24" s="52">
        <v>1.577216810588914E-4</v>
      </c>
      <c r="JH24" s="52">
        <v>2.7287330986663157E-4</v>
      </c>
      <c r="JI24" s="52">
        <v>4.5061707612737192E-5</v>
      </c>
      <c r="JJ24" s="52">
        <v>1.4950887008768354E-4</v>
      </c>
      <c r="JK24" s="52">
        <v>1.7233991391551036E-4</v>
      </c>
      <c r="JL24" s="52">
        <v>1.1906841680897635E-4</v>
      </c>
      <c r="JM24" s="52">
        <v>1.9737661107393692E-4</v>
      </c>
      <c r="JN24" s="52">
        <v>3.9834297524834751E-5</v>
      </c>
      <c r="JO24" s="52">
        <v>9.154758817525287E-5</v>
      </c>
      <c r="JP24" s="52">
        <v>5.9151561116793976E-5</v>
      </c>
      <c r="JQ24" s="52">
        <v>1.4901729166126425E-4</v>
      </c>
      <c r="JR24" s="52">
        <v>2.1551353922463633E-5</v>
      </c>
      <c r="JS24" s="52">
        <v>2.60676124761304E-5</v>
      </c>
      <c r="JT24" s="52">
        <v>4.5431059965043447E-3</v>
      </c>
      <c r="JU24" s="52">
        <v>3.7705805619624067E-3</v>
      </c>
      <c r="JV24" s="52">
        <v>3.9803710543764026E-3</v>
      </c>
      <c r="JW24" s="52">
        <v>9.4945690605564782E-4</v>
      </c>
      <c r="JX24" s="52">
        <v>1.628999935001077E-2</v>
      </c>
      <c r="JY24" s="52">
        <v>1.6436527567484794E-3</v>
      </c>
      <c r="JZ24" s="52">
        <v>7.7397693894728954E-3</v>
      </c>
      <c r="KA24" s="52">
        <v>3.8007410876114644E-3</v>
      </c>
      <c r="KB24" s="52">
        <v>0.13249042195954369</v>
      </c>
      <c r="KC24" s="52">
        <v>1.6406677889145127E-3</v>
      </c>
      <c r="KD24" s="52">
        <v>1.8011323878848334E-3</v>
      </c>
      <c r="KE24" s="52">
        <v>3.3598574807167042E-3</v>
      </c>
      <c r="KF24" s="52">
        <v>0.2786386369406661</v>
      </c>
      <c r="KG24" s="52">
        <v>3.4042465342976184E-3</v>
      </c>
      <c r="KH24" s="52">
        <v>7.9241928750002893E-3</v>
      </c>
      <c r="KI24" s="52">
        <v>1.1499496411722359E-3</v>
      </c>
      <c r="KJ24" s="52">
        <v>1.9602995403729777E-2</v>
      </c>
      <c r="KK24" s="52">
        <v>0.71454569236105325</v>
      </c>
      <c r="KL24" s="52">
        <v>6.2663615003793437E-3</v>
      </c>
      <c r="KM24" s="52">
        <v>0.46285562758382764</v>
      </c>
      <c r="KN24" s="52">
        <v>7.5800174942047324E-3</v>
      </c>
      <c r="KO24" s="52">
        <v>2.7383373974418895E-2</v>
      </c>
      <c r="KP24" s="52">
        <v>2.4400436914118742E-3</v>
      </c>
      <c r="KQ24" s="52">
        <v>1.3367155736545126E-2</v>
      </c>
      <c r="KR24" s="52">
        <v>2.9323487948380222E-3</v>
      </c>
      <c r="KS24" s="52">
        <v>2.0118145516850594E-3</v>
      </c>
      <c r="KT24" s="52">
        <v>0.37369341301704323</v>
      </c>
      <c r="KU24" s="52">
        <v>4.2951546535609222E-3</v>
      </c>
      <c r="KV24" s="52">
        <v>2.8373896075661298E-3</v>
      </c>
      <c r="KW24" s="52">
        <v>3.2864950274294918E-3</v>
      </c>
      <c r="KX24" s="52">
        <v>1.9038755561720658E-3</v>
      </c>
      <c r="KY24" s="52">
        <v>0.19571735973952506</v>
      </c>
      <c r="KZ24" s="52">
        <v>0.14474945637838699</v>
      </c>
    </row>
    <row r="25" spans="1:312" x14ac:dyDescent="0.2">
      <c r="A25" s="89">
        <v>1.0204040000000001</v>
      </c>
      <c r="B25" s="41" t="s">
        <v>914</v>
      </c>
      <c r="C25" s="51" t="s">
        <v>26</v>
      </c>
      <c r="D25" s="52">
        <v>2.3243440788770685E-5</v>
      </c>
      <c r="E25" s="52">
        <v>1.2922132383550486E-5</v>
      </c>
      <c r="F25" s="52">
        <v>1.9714693926027216E-6</v>
      </c>
      <c r="G25" s="52">
        <v>1.3566237411922221E-5</v>
      </c>
      <c r="H25" s="52">
        <v>2.1110675071937528E-5</v>
      </c>
      <c r="I25" s="52">
        <v>5.0079011956674243E-5</v>
      </c>
      <c r="J25" s="52">
        <v>1.2829143660093945E-5</v>
      </c>
      <c r="K25" s="52">
        <v>2.8254784941886497E-5</v>
      </c>
      <c r="L25" s="52">
        <v>4.2645444850913012E-5</v>
      </c>
      <c r="M25" s="52">
        <v>4.401700511844541E-5</v>
      </c>
      <c r="N25" s="52">
        <v>1.0275688882534937E-4</v>
      </c>
      <c r="O25" s="52">
        <v>1.9730278229677109E-4</v>
      </c>
      <c r="P25" s="52">
        <v>2.2267733078326787E-4</v>
      </c>
      <c r="Q25" s="52">
        <v>9.5942779764694462E-5</v>
      </c>
      <c r="R25" s="52">
        <v>1.0153150454090751E-3</v>
      </c>
      <c r="S25" s="52">
        <v>6.0291121757816709E-5</v>
      </c>
      <c r="T25" s="52">
        <v>1.067779069370723E-4</v>
      </c>
      <c r="U25" s="52">
        <v>3.8852789141036621E-4</v>
      </c>
      <c r="V25" s="52">
        <v>9.3296052246719859E-6</v>
      </c>
      <c r="W25" s="52">
        <v>1.5662996059251006E-4</v>
      </c>
      <c r="X25" s="52">
        <v>2.343951192710675E-4</v>
      </c>
      <c r="Y25" s="52">
        <v>6.4365314117361375E-6</v>
      </c>
      <c r="Z25" s="52">
        <v>9.3113042529968467E-5</v>
      </c>
      <c r="AA25" s="52">
        <v>5.3677139709432216E-5</v>
      </c>
      <c r="AB25" s="52">
        <v>2.0548868005437147E-5</v>
      </c>
      <c r="AC25" s="52">
        <v>2.5066830842660079E-5</v>
      </c>
      <c r="AD25" s="52">
        <v>8.5475057488553256E-5</v>
      </c>
      <c r="AE25" s="52">
        <v>3.8650696501745526E-6</v>
      </c>
      <c r="AF25" s="52">
        <v>9.780046119277923E-5</v>
      </c>
      <c r="AG25" s="52">
        <v>3.2353154541610562E-6</v>
      </c>
      <c r="AH25" s="52">
        <v>1.1938284400651981E-5</v>
      </c>
      <c r="AI25" s="52">
        <v>1.0419343059756012E-5</v>
      </c>
      <c r="AJ25" s="52">
        <v>1.434925900426502E-5</v>
      </c>
      <c r="AK25" s="52">
        <v>2.0765791430776725E-6</v>
      </c>
      <c r="AL25" s="52">
        <v>1.3811827610093598E-5</v>
      </c>
      <c r="AM25" s="52">
        <v>4.3130938653529702E-5</v>
      </c>
      <c r="AN25" s="52">
        <v>0</v>
      </c>
      <c r="AO25" s="52">
        <v>1.0870843961437985E-5</v>
      </c>
      <c r="AP25" s="52">
        <v>1.7730251865838188E-5</v>
      </c>
      <c r="AQ25" s="52">
        <v>3.6721889404086813E-5</v>
      </c>
      <c r="AR25" s="52">
        <v>4.5519988498341668E-5</v>
      </c>
      <c r="AS25" s="52">
        <v>2.6221721489955987E-5</v>
      </c>
      <c r="AT25" s="52">
        <v>5.2781203395443115E-6</v>
      </c>
      <c r="AU25" s="52">
        <v>9.9930311707923579E-6</v>
      </c>
      <c r="AV25" s="52">
        <v>1.5792087119864364E-4</v>
      </c>
      <c r="AW25" s="52">
        <v>5.3715703322699637E-5</v>
      </c>
      <c r="AX25" s="52">
        <v>2.0704951014472715E-5</v>
      </c>
      <c r="AY25" s="52">
        <v>2.0406082312889243E-5</v>
      </c>
      <c r="AZ25" s="52">
        <v>1.8965825645087969E-5</v>
      </c>
      <c r="BA25" s="52">
        <v>0</v>
      </c>
      <c r="BB25" s="52">
        <v>3.8178946028524282E-5</v>
      </c>
      <c r="BC25" s="52">
        <v>8.0316903476843894E-6</v>
      </c>
      <c r="BD25" s="52">
        <v>1.4935762460043898E-5</v>
      </c>
      <c r="BE25" s="52">
        <v>1.0461304025904606E-5</v>
      </c>
      <c r="BF25" s="52">
        <v>3.5804468534676419E-6</v>
      </c>
      <c r="BG25" s="52">
        <v>3.4586932394549424E-5</v>
      </c>
      <c r="BH25" s="52">
        <v>3.2975868743117701E-5</v>
      </c>
      <c r="BI25" s="52">
        <v>1.7975693400466056E-5</v>
      </c>
      <c r="BJ25" s="52">
        <v>4.3063458938336997E-5</v>
      </c>
      <c r="BK25" s="52">
        <v>7.9528010855570689E-6</v>
      </c>
      <c r="BL25" s="52">
        <v>1.195626976169341E-5</v>
      </c>
      <c r="BM25" s="52">
        <v>1.2704496398617692E-5</v>
      </c>
      <c r="BN25" s="52">
        <v>9.8930422218760012E-5</v>
      </c>
      <c r="BO25" s="52">
        <v>2.1678594460042631E-5</v>
      </c>
      <c r="BP25" s="52">
        <v>2.0110740577451246E-6</v>
      </c>
      <c r="BQ25" s="52">
        <v>2.4169141870987638E-4</v>
      </c>
      <c r="BR25" s="52">
        <v>2.4588398982602303E-5</v>
      </c>
      <c r="BS25" s="52">
        <v>0</v>
      </c>
      <c r="BT25" s="52">
        <v>5.097267430847072E-5</v>
      </c>
      <c r="BU25" s="52">
        <v>9.0177689890706344E-6</v>
      </c>
      <c r="BV25" s="52">
        <v>5.5240696264183597E-2</v>
      </c>
      <c r="BW25" s="52">
        <v>0.50765149216213423</v>
      </c>
      <c r="BX25" s="52">
        <v>0.80196322503264961</v>
      </c>
      <c r="BY25" s="52">
        <v>0.3860333696759623</v>
      </c>
      <c r="BZ25" s="52">
        <v>1.7369952743456056E-3</v>
      </c>
      <c r="CA25" s="52">
        <v>3.3403251698488713E-2</v>
      </c>
      <c r="CB25" s="52">
        <v>0.74564298992960587</v>
      </c>
      <c r="CC25" s="52">
        <v>1.2685946314034105E-3</v>
      </c>
      <c r="CD25" s="52">
        <v>8.4460638114180366E-6</v>
      </c>
      <c r="CE25" s="52">
        <v>5.4551892298749883E-5</v>
      </c>
      <c r="CF25" s="52">
        <v>6.1206493387562703E-6</v>
      </c>
      <c r="CG25" s="52">
        <v>1.174840303507211E-5</v>
      </c>
      <c r="CH25" s="52">
        <v>4.9815988218836762E-6</v>
      </c>
      <c r="CI25" s="52">
        <v>2.2506727162418487E-6</v>
      </c>
      <c r="CJ25" s="52">
        <v>3.644225012130617E-6</v>
      </c>
      <c r="CK25" s="52">
        <v>2.3330085953752855E-5</v>
      </c>
      <c r="CL25" s="52">
        <v>7.2366651756035627E-6</v>
      </c>
      <c r="CM25" s="52">
        <v>0</v>
      </c>
      <c r="CN25" s="52">
        <v>4.4714090990761874E-6</v>
      </c>
      <c r="CO25" s="52">
        <v>5.3828082593476976E-6</v>
      </c>
      <c r="CP25" s="52">
        <v>1.6675154290634723E-6</v>
      </c>
      <c r="CQ25" s="52">
        <v>3.5834562220913892E-6</v>
      </c>
      <c r="CR25" s="52">
        <v>7.2277217568277128E-5</v>
      </c>
      <c r="CS25" s="52">
        <v>1.3273761400103609E-5</v>
      </c>
      <c r="CT25" s="52">
        <v>3.4081362827447409E-5</v>
      </c>
      <c r="CU25" s="52">
        <v>7.2289811356660157E-6</v>
      </c>
      <c r="CV25" s="52">
        <v>1.3058210466074072E-5</v>
      </c>
      <c r="CW25" s="52">
        <v>4.9922015688839526E-6</v>
      </c>
      <c r="CX25" s="52">
        <v>1.5380515404903259E-6</v>
      </c>
      <c r="CY25" s="52">
        <v>3.7900338809272396E-6</v>
      </c>
      <c r="CZ25" s="52">
        <v>0</v>
      </c>
      <c r="DA25" s="52">
        <v>6.6131443558350583E-7</v>
      </c>
      <c r="DB25" s="52">
        <v>7.7864167031665688E-6</v>
      </c>
      <c r="DC25" s="52">
        <v>9.350829430392189E-5</v>
      </c>
      <c r="DD25" s="52">
        <v>0</v>
      </c>
      <c r="DE25" s="52">
        <v>0</v>
      </c>
      <c r="DF25" s="52">
        <v>2.8925347505063169E-5</v>
      </c>
      <c r="DG25" s="52">
        <v>5.9317091360229279E-6</v>
      </c>
      <c r="DH25" s="52">
        <v>0</v>
      </c>
      <c r="DI25" s="52">
        <v>2.0854938933233772E-6</v>
      </c>
      <c r="DJ25" s="52">
        <v>5.9660721051502724E-6</v>
      </c>
      <c r="DK25" s="52">
        <v>1.3386680719023859E-5</v>
      </c>
      <c r="DL25" s="52">
        <v>2.6366427482030299E-6</v>
      </c>
      <c r="DM25" s="52">
        <v>1.6533390245718366E-6</v>
      </c>
      <c r="DN25" s="52">
        <v>8.5000384923940357E-5</v>
      </c>
      <c r="DO25" s="52">
        <v>1.6202622433472794E-5</v>
      </c>
      <c r="DP25" s="52">
        <v>4.946275344832275E-5</v>
      </c>
      <c r="DQ25" s="52">
        <v>0</v>
      </c>
      <c r="DR25" s="52">
        <v>6.5342479108713259E-5</v>
      </c>
      <c r="DS25" s="52">
        <v>3.1437037038903935E-6</v>
      </c>
      <c r="DT25" s="52">
        <v>2.9630232017616881E-6</v>
      </c>
      <c r="DU25" s="52">
        <v>4.4654028948062578E-5</v>
      </c>
      <c r="DV25" s="52">
        <v>4.5787087549621762E-5</v>
      </c>
      <c r="DW25" s="52">
        <v>1.0629189191437388E-5</v>
      </c>
      <c r="DX25" s="52">
        <v>1.5921376982001853E-4</v>
      </c>
      <c r="DY25" s="52">
        <v>0</v>
      </c>
      <c r="DZ25" s="52">
        <v>2.8818523407774446E-5</v>
      </c>
      <c r="EA25" s="52">
        <v>3.0612121279753407E-6</v>
      </c>
      <c r="EB25" s="52">
        <v>8.5755201371363481E-5</v>
      </c>
      <c r="EC25" s="52">
        <v>9.3866445472725574E-6</v>
      </c>
      <c r="ED25" s="52">
        <v>1.7235475953768466E-5</v>
      </c>
      <c r="EE25" s="52">
        <v>1.6370312347997731E-6</v>
      </c>
      <c r="EF25" s="52">
        <v>0</v>
      </c>
      <c r="EG25" s="52">
        <v>6.3255106998637904E-6</v>
      </c>
      <c r="EH25" s="52">
        <v>2.1369493790451357E-6</v>
      </c>
      <c r="EI25" s="52">
        <v>1.22322857236871E-5</v>
      </c>
      <c r="EJ25" s="52">
        <v>1.6947490621379744E-5</v>
      </c>
      <c r="EK25" s="52">
        <v>1.3030508805083053E-5</v>
      </c>
      <c r="EL25" s="52">
        <v>2.0061500607219032E-4</v>
      </c>
      <c r="EM25" s="52">
        <v>2.2266521377014594E-6</v>
      </c>
      <c r="EN25" s="52">
        <v>6.5981894909177352E-6</v>
      </c>
      <c r="EO25" s="52">
        <v>2.7400963532961871E-6</v>
      </c>
      <c r="EP25" s="52">
        <v>1.9318330305489066E-5</v>
      </c>
      <c r="EQ25" s="52">
        <v>4.129344569802698E-5</v>
      </c>
      <c r="ER25" s="52">
        <v>2.2219157277883796E-5</v>
      </c>
      <c r="ES25" s="52">
        <v>1.5073220241397693E-4</v>
      </c>
      <c r="ET25" s="52">
        <v>5.2743662718417627E-6</v>
      </c>
      <c r="EU25" s="52">
        <v>8.6962767143506907E-5</v>
      </c>
      <c r="EV25" s="52">
        <v>5.3439215439638068E-5</v>
      </c>
      <c r="EW25" s="52">
        <v>1.7447672985593998E-5</v>
      </c>
      <c r="EX25" s="52">
        <v>2.0684431609131055E-5</v>
      </c>
      <c r="EY25" s="52">
        <v>1.0564442499761714E-4</v>
      </c>
      <c r="EZ25" s="52">
        <v>1.5230624609675152E-5</v>
      </c>
      <c r="FA25" s="52">
        <v>3.4193474933409098E-5</v>
      </c>
      <c r="FB25" s="52">
        <v>2.5804924581572191E-5</v>
      </c>
      <c r="FC25" s="52">
        <v>1.5941523490956984E-4</v>
      </c>
      <c r="FD25" s="52">
        <v>8.8208347723199809E-6</v>
      </c>
      <c r="FE25" s="52">
        <v>3.2007004718795823E-5</v>
      </c>
      <c r="FF25" s="52">
        <v>2.2700818388135448E-4</v>
      </c>
      <c r="FG25" s="52">
        <v>2.4500962413126032E-4</v>
      </c>
      <c r="FH25" s="52">
        <v>5.2179609280709983E-4</v>
      </c>
      <c r="FI25" s="52">
        <v>6.6572533753049909E-5</v>
      </c>
      <c r="FJ25" s="52">
        <v>3.8456746563382084E-5</v>
      </c>
      <c r="FK25" s="52">
        <v>1.6281680007756229E-4</v>
      </c>
      <c r="FL25" s="52">
        <v>3.9909460887634196E-5</v>
      </c>
      <c r="FM25" s="52">
        <v>8.5313420369710288E-6</v>
      </c>
      <c r="FN25" s="52">
        <v>3.5668202075693213E-5</v>
      </c>
      <c r="FO25" s="52">
        <v>2.0640918468007736E-5</v>
      </c>
      <c r="FP25" s="52">
        <v>9.1080224446513077E-6</v>
      </c>
      <c r="FQ25" s="52">
        <v>8.0663638835051153E-6</v>
      </c>
      <c r="FR25" s="52">
        <v>1.6713675917429024E-4</v>
      </c>
      <c r="FS25" s="52">
        <v>2.3390445992675762E-5</v>
      </c>
      <c r="FT25" s="52">
        <v>1.5500473760908734E-4</v>
      </c>
      <c r="FU25" s="52">
        <v>1.1342479830421566E-4</v>
      </c>
      <c r="FV25" s="52">
        <v>5.0739260055769335E-5</v>
      </c>
      <c r="FW25" s="52">
        <v>1.1614255533041232E-4</v>
      </c>
      <c r="FX25" s="52">
        <v>5.5419274887212215E-5</v>
      </c>
      <c r="FY25" s="52">
        <v>2.0232129510235509E-4</v>
      </c>
      <c r="FZ25" s="52">
        <v>3.3257746215873385E-3</v>
      </c>
      <c r="GA25" s="52">
        <v>3.1390152774195667E-3</v>
      </c>
      <c r="GB25" s="52">
        <v>6.8514303202085096E-4</v>
      </c>
      <c r="GC25" s="52">
        <v>6.5090193077169361E-4</v>
      </c>
      <c r="GD25" s="52">
        <v>3.6668955618991022E-3</v>
      </c>
      <c r="GE25" s="52">
        <v>1.4655277443978189E-3</v>
      </c>
      <c r="GF25" s="52">
        <v>1.452922111536187E-4</v>
      </c>
      <c r="GG25" s="52">
        <v>0</v>
      </c>
      <c r="GH25" s="52">
        <v>4.7800365065279008E-5</v>
      </c>
      <c r="GI25" s="52">
        <v>1.9125431327245619E-5</v>
      </c>
      <c r="GJ25" s="52">
        <v>9.4565874311389838E-6</v>
      </c>
      <c r="GK25" s="52">
        <v>4.3150284969951247E-5</v>
      </c>
      <c r="GL25" s="52">
        <v>7.248285775705328E-5</v>
      </c>
      <c r="GM25" s="52">
        <v>1.8248018999901979E-5</v>
      </c>
      <c r="GN25" s="52">
        <v>9.4724824933760024E-6</v>
      </c>
      <c r="GO25" s="52">
        <v>7.5711780930369613E-5</v>
      </c>
      <c r="GP25" s="52">
        <v>2.5135233378966625E-4</v>
      </c>
      <c r="GQ25" s="52">
        <v>1.6172237558200652E-4</v>
      </c>
      <c r="GR25" s="52">
        <v>7.8034450142615923E-5</v>
      </c>
      <c r="GS25" s="52">
        <v>1.7042475654939597E-5</v>
      </c>
      <c r="GT25" s="52">
        <v>9.8845876996980807E-5</v>
      </c>
      <c r="GU25" s="52">
        <v>3.3704052692365205E-4</v>
      </c>
      <c r="GV25" s="52">
        <v>8.7980409533485555E-5</v>
      </c>
      <c r="GW25" s="52">
        <v>4.6778475287321386E-5</v>
      </c>
      <c r="GX25" s="52">
        <v>2.5038645485722628E-5</v>
      </c>
      <c r="GY25" s="52">
        <v>1.9191624703269474E-5</v>
      </c>
      <c r="GZ25" s="52">
        <v>2.6810417705787267E-6</v>
      </c>
      <c r="HA25" s="52">
        <v>4.3063640179120497E-6</v>
      </c>
      <c r="HB25" s="52">
        <v>1.7633181547827121E-5</v>
      </c>
      <c r="HC25" s="52">
        <v>4.136746280670128E-5</v>
      </c>
      <c r="HD25" s="52">
        <v>8.0194610179288821E-6</v>
      </c>
      <c r="HE25" s="52">
        <v>1.1583030779284005E-4</v>
      </c>
      <c r="HF25" s="52">
        <v>1.4320144657835759E-6</v>
      </c>
      <c r="HG25" s="52">
        <v>1.6517473096873796E-4</v>
      </c>
      <c r="HH25" s="52">
        <v>3.3039799320476775E-6</v>
      </c>
      <c r="HI25" s="52">
        <v>1.3682198865576947E-5</v>
      </c>
      <c r="HJ25" s="52">
        <v>2.8434771835836441E-6</v>
      </c>
      <c r="HK25" s="52">
        <v>3.5169525470151361E-5</v>
      </c>
      <c r="HL25" s="52">
        <v>1.2420114313794775E-5</v>
      </c>
      <c r="HM25" s="52">
        <v>7.4086367678123335E-5</v>
      </c>
      <c r="HN25" s="52">
        <v>1.4683977407043252E-4</v>
      </c>
      <c r="HO25" s="52">
        <v>2.5833430306590088E-5</v>
      </c>
      <c r="HP25" s="52">
        <v>7.5547336358797547E-6</v>
      </c>
      <c r="HQ25" s="52">
        <v>1.9326752533779382E-5</v>
      </c>
      <c r="HR25" s="52">
        <v>4.2775892806993091E-6</v>
      </c>
      <c r="HS25" s="52">
        <v>3.2402657762508235E-6</v>
      </c>
      <c r="HT25" s="52">
        <v>1.4282075220671578E-5</v>
      </c>
      <c r="HU25" s="52">
        <v>0</v>
      </c>
      <c r="HV25" s="52">
        <v>5.0958920126160835E-6</v>
      </c>
      <c r="HW25" s="52">
        <v>6.212530235937211E-5</v>
      </c>
      <c r="HX25" s="52">
        <v>1.3059816662115836E-4</v>
      </c>
      <c r="HY25" s="52">
        <v>3.5424886641315304E-5</v>
      </c>
      <c r="HZ25" s="52">
        <v>7.5778600106019968E-6</v>
      </c>
      <c r="IA25" s="52">
        <v>1.0611160316094642E-5</v>
      </c>
      <c r="IB25" s="52">
        <v>3.7279904776399285E-6</v>
      </c>
      <c r="IC25" s="52">
        <v>8.2499724179452568E-7</v>
      </c>
      <c r="ID25" s="52">
        <v>8.3817575079759435E-5</v>
      </c>
      <c r="IE25" s="52">
        <v>7.2554158954707588E-5</v>
      </c>
      <c r="IF25" s="52">
        <v>1.2722784247624452E-5</v>
      </c>
      <c r="IG25" s="52">
        <v>1.9939007726559992E-5</v>
      </c>
      <c r="IH25" s="52">
        <v>4.9305891868318145E-6</v>
      </c>
      <c r="II25" s="52">
        <v>4.0410461256423187E-5</v>
      </c>
      <c r="IJ25" s="52">
        <v>7.0252146297759922E-5</v>
      </c>
      <c r="IK25" s="52">
        <v>9.3956351398088233E-6</v>
      </c>
      <c r="IL25" s="52">
        <v>6.3034207657176658E-5</v>
      </c>
      <c r="IM25" s="52">
        <v>1.0280738385226971E-5</v>
      </c>
      <c r="IN25" s="52">
        <v>1.8783060468735321E-5</v>
      </c>
      <c r="IO25" s="52">
        <v>5.3284981682958434E-5</v>
      </c>
      <c r="IP25" s="52">
        <v>6.5474373135353348E-5</v>
      </c>
      <c r="IQ25" s="52">
        <v>4.9158099277365719E-5</v>
      </c>
      <c r="IR25" s="52">
        <v>7.4183533703886264E-6</v>
      </c>
      <c r="IS25" s="52">
        <v>1.4904030708283919E-5</v>
      </c>
      <c r="IT25" s="52">
        <v>1.3510519168961602E-5</v>
      </c>
      <c r="IU25" s="52">
        <v>4.2498214115204501E-5</v>
      </c>
      <c r="IV25" s="52">
        <v>8.4691360852072133E-5</v>
      </c>
      <c r="IW25" s="52">
        <v>3.0653505126927109E-5</v>
      </c>
      <c r="IX25" s="52">
        <v>1.1486126435297488E-5</v>
      </c>
      <c r="IY25" s="52">
        <v>5.8294848043717823E-4</v>
      </c>
      <c r="IZ25" s="52">
        <v>3.8353269044642016E-4</v>
      </c>
      <c r="JA25" s="52">
        <v>1.6659617481966085E-3</v>
      </c>
      <c r="JB25" s="52">
        <v>1.3121694061677125E-2</v>
      </c>
      <c r="JC25" s="52">
        <v>6.5659408872744502E-5</v>
      </c>
      <c r="JD25" s="52">
        <v>2.248236415633937E-5</v>
      </c>
      <c r="JE25" s="52">
        <v>9.9103173391113722E-6</v>
      </c>
      <c r="JF25" s="52">
        <v>7.2905162008731768E-5</v>
      </c>
      <c r="JG25" s="52">
        <v>3.3574709322318242E-5</v>
      </c>
      <c r="JH25" s="52">
        <v>2.5239065264978064E-5</v>
      </c>
      <c r="JI25" s="52">
        <v>8.8832820767449874E-6</v>
      </c>
      <c r="JJ25" s="52">
        <v>1.0413769374984441E-5</v>
      </c>
      <c r="JK25" s="52">
        <v>6.3364332455638077E-5</v>
      </c>
      <c r="JL25" s="52">
        <v>7.365913506084652E-5</v>
      </c>
      <c r="JM25" s="52">
        <v>6.1289755981277418E-6</v>
      </c>
      <c r="JN25" s="52">
        <v>1.0486251741837118E-4</v>
      </c>
      <c r="JO25" s="52">
        <v>2.0862263995141836E-5</v>
      </c>
      <c r="JP25" s="52">
        <v>1.5883644931342583E-4</v>
      </c>
      <c r="JQ25" s="52">
        <v>9.0562081182995823E-5</v>
      </c>
      <c r="JR25" s="52">
        <v>1.2362190792311912E-4</v>
      </c>
      <c r="JS25" s="52">
        <v>1.0433833431201151E-5</v>
      </c>
      <c r="JT25" s="52">
        <v>0</v>
      </c>
      <c r="JU25" s="52">
        <v>6.461990517995722E-5</v>
      </c>
      <c r="JV25" s="52">
        <v>1.3591854449657569E-5</v>
      </c>
      <c r="JW25" s="52">
        <v>3.635113586866844E-5</v>
      </c>
      <c r="JX25" s="52">
        <v>2.1791168999250577E-5</v>
      </c>
      <c r="JY25" s="52">
        <v>7.1737127125769505E-6</v>
      </c>
      <c r="JZ25" s="52">
        <v>4.1915090744680536E-5</v>
      </c>
      <c r="KA25" s="52">
        <v>6.7271313495068108E-5</v>
      </c>
      <c r="KB25" s="52">
        <v>1.0953408459165313E-5</v>
      </c>
      <c r="KC25" s="52">
        <v>5.6311840062988986E-6</v>
      </c>
      <c r="KD25" s="52">
        <v>5.6133432394861918E-6</v>
      </c>
      <c r="KE25" s="52">
        <v>7.6275222132122803E-6</v>
      </c>
      <c r="KF25" s="52">
        <v>5.2429165543007446E-5</v>
      </c>
      <c r="KG25" s="52">
        <v>4.7010753495603996E-6</v>
      </c>
      <c r="KH25" s="52">
        <v>0</v>
      </c>
      <c r="KI25" s="52">
        <v>2.7035218517531643E-5</v>
      </c>
      <c r="KJ25" s="52">
        <v>3.3464328932222746E-6</v>
      </c>
      <c r="KK25" s="52">
        <v>2.1930590471497694E-5</v>
      </c>
      <c r="KL25" s="52">
        <v>2.1613440258211826E-5</v>
      </c>
      <c r="KM25" s="52">
        <v>2.9493439148368074E-5</v>
      </c>
      <c r="KN25" s="52">
        <v>2.491768156002171E-5</v>
      </c>
      <c r="KO25" s="52">
        <v>1.4449705502187142E-5</v>
      </c>
      <c r="KP25" s="52">
        <v>1.200957424415507E-5</v>
      </c>
      <c r="KQ25" s="52">
        <v>5.621676208956652E-5</v>
      </c>
      <c r="KR25" s="52">
        <v>9.9109663907045919E-5</v>
      </c>
      <c r="KS25" s="52">
        <v>9.2189481267551081E-6</v>
      </c>
      <c r="KT25" s="52">
        <v>3.4217022098650134E-5</v>
      </c>
      <c r="KU25" s="52">
        <v>1.8443333101642782E-5</v>
      </c>
      <c r="KV25" s="52">
        <v>2.2282047500505397E-6</v>
      </c>
      <c r="KW25" s="52">
        <v>1.1458191850235244E-5</v>
      </c>
      <c r="KX25" s="52">
        <v>2.4614574404660563E-5</v>
      </c>
      <c r="KY25" s="52">
        <v>5.149151965186099E-5</v>
      </c>
      <c r="KZ25" s="52">
        <v>2.4936912113064697E-5</v>
      </c>
    </row>
    <row r="26" spans="1:312" x14ac:dyDescent="0.2">
      <c r="A26" s="89">
        <v>1.0162340000000001</v>
      </c>
      <c r="B26" s="41" t="s">
        <v>913</v>
      </c>
      <c r="C26" s="51" t="s">
        <v>141</v>
      </c>
      <c r="D26" s="52">
        <v>0</v>
      </c>
      <c r="E26" s="52">
        <v>0</v>
      </c>
      <c r="F26" s="52">
        <v>0</v>
      </c>
      <c r="G26" s="52">
        <v>0</v>
      </c>
      <c r="H26" s="52">
        <v>0</v>
      </c>
      <c r="I26" s="52">
        <v>0</v>
      </c>
      <c r="J26" s="52">
        <v>0</v>
      </c>
      <c r="K26" s="52">
        <v>0</v>
      </c>
      <c r="L26" s="52">
        <v>0</v>
      </c>
      <c r="M26" s="52">
        <v>0</v>
      </c>
      <c r="N26" s="52">
        <v>0</v>
      </c>
      <c r="O26" s="52">
        <v>0</v>
      </c>
      <c r="P26" s="52">
        <v>0</v>
      </c>
      <c r="Q26" s="52">
        <v>0</v>
      </c>
      <c r="R26" s="52">
        <v>0</v>
      </c>
      <c r="S26" s="52">
        <v>0</v>
      </c>
      <c r="T26" s="52">
        <v>0</v>
      </c>
      <c r="U26" s="52">
        <v>0</v>
      </c>
      <c r="V26" s="52">
        <v>0</v>
      </c>
      <c r="W26" s="52">
        <v>0</v>
      </c>
      <c r="X26" s="52">
        <v>4.7785560347777175E-5</v>
      </c>
      <c r="Y26" s="52">
        <v>0</v>
      </c>
      <c r="Z26" s="52">
        <v>4.3034009827845555E-6</v>
      </c>
      <c r="AA26" s="52">
        <v>0</v>
      </c>
      <c r="AB26" s="52">
        <v>0</v>
      </c>
      <c r="AC26" s="52">
        <v>1.2964119404593966E-4</v>
      </c>
      <c r="AD26" s="52">
        <v>0</v>
      </c>
      <c r="AE26" s="52">
        <v>0</v>
      </c>
      <c r="AF26" s="52">
        <v>0</v>
      </c>
      <c r="AG26" s="52">
        <v>0</v>
      </c>
      <c r="AH26" s="52">
        <v>0</v>
      </c>
      <c r="AI26" s="52">
        <v>0</v>
      </c>
      <c r="AJ26" s="52">
        <v>0</v>
      </c>
      <c r="AK26" s="52">
        <v>0</v>
      </c>
      <c r="AL26" s="52">
        <v>0</v>
      </c>
      <c r="AM26" s="52">
        <v>0</v>
      </c>
      <c r="AN26" s="52">
        <v>0</v>
      </c>
      <c r="AO26" s="52">
        <v>0</v>
      </c>
      <c r="AP26" s="52">
        <v>4.0588975655747125E-6</v>
      </c>
      <c r="AQ26" s="52">
        <v>0</v>
      </c>
      <c r="AR26" s="52">
        <v>3.2621677812254046E-6</v>
      </c>
      <c r="AS26" s="52">
        <v>0</v>
      </c>
      <c r="AT26" s="52">
        <v>0</v>
      </c>
      <c r="AU26" s="52">
        <v>0</v>
      </c>
      <c r="AV26" s="52">
        <v>0</v>
      </c>
      <c r="AW26" s="52">
        <v>2.2950911890513971E-6</v>
      </c>
      <c r="AX26" s="52">
        <v>0</v>
      </c>
      <c r="AY26" s="52">
        <v>6.8066265095956904E-7</v>
      </c>
      <c r="AZ26" s="52">
        <v>6.2123488528518261E-2</v>
      </c>
      <c r="BA26" s="52">
        <v>0.15484887228726382</v>
      </c>
      <c r="BB26" s="52">
        <v>0</v>
      </c>
      <c r="BC26" s="52">
        <v>0</v>
      </c>
      <c r="BD26" s="52">
        <v>0</v>
      </c>
      <c r="BE26" s="52">
        <v>0</v>
      </c>
      <c r="BF26" s="52">
        <v>2.0903595041941264E-6</v>
      </c>
      <c r="BG26" s="52">
        <v>5.8660746367574071E-6</v>
      </c>
      <c r="BH26" s="52">
        <v>0</v>
      </c>
      <c r="BI26" s="52">
        <v>0</v>
      </c>
      <c r="BJ26" s="52">
        <v>2.8904246695008022E-5</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1.1003836033470158E-4</v>
      </c>
      <c r="CE26" s="52">
        <v>0</v>
      </c>
      <c r="CF26" s="52">
        <v>0</v>
      </c>
      <c r="CG26" s="52">
        <v>0</v>
      </c>
      <c r="CH26" s="52">
        <v>0</v>
      </c>
      <c r="CI26" s="52">
        <v>1.0160804010218054E-5</v>
      </c>
      <c r="CJ26" s="52">
        <v>1.625091745303098E-3</v>
      </c>
      <c r="CK26" s="52">
        <v>1.2728522678472E-4</v>
      </c>
      <c r="CL26" s="52">
        <v>0</v>
      </c>
      <c r="CM26" s="52">
        <v>0</v>
      </c>
      <c r="CN26" s="52">
        <v>0</v>
      </c>
      <c r="CO26" s="52">
        <v>0</v>
      </c>
      <c r="CP26" s="52">
        <v>0</v>
      </c>
      <c r="CQ26" s="52">
        <v>0</v>
      </c>
      <c r="CR26" s="52">
        <v>0</v>
      </c>
      <c r="CS26" s="52">
        <v>0</v>
      </c>
      <c r="CT26" s="52">
        <v>0</v>
      </c>
      <c r="CU26" s="52">
        <v>4.5028713820955786E-6</v>
      </c>
      <c r="CV26" s="52">
        <v>0</v>
      </c>
      <c r="CW26" s="52">
        <v>0</v>
      </c>
      <c r="CX26" s="52">
        <v>0</v>
      </c>
      <c r="CY26" s="52">
        <v>0</v>
      </c>
      <c r="CZ26" s="52">
        <v>0</v>
      </c>
      <c r="DA26" s="52">
        <v>0</v>
      </c>
      <c r="DB26" s="52">
        <v>0</v>
      </c>
      <c r="DC26" s="52">
        <v>0</v>
      </c>
      <c r="DD26" s="52">
        <v>0</v>
      </c>
      <c r="DE26" s="52">
        <v>0</v>
      </c>
      <c r="DF26" s="52">
        <v>0</v>
      </c>
      <c r="DG26" s="52">
        <v>0</v>
      </c>
      <c r="DH26" s="52">
        <v>0</v>
      </c>
      <c r="DI26" s="52">
        <v>5.7044391787962961E-6</v>
      </c>
      <c r="DJ26" s="52">
        <v>0</v>
      </c>
      <c r="DK26" s="52">
        <v>0</v>
      </c>
      <c r="DL26" s="52">
        <v>0</v>
      </c>
      <c r="DM26" s="52">
        <v>0</v>
      </c>
      <c r="DN26" s="52">
        <v>0</v>
      </c>
      <c r="DO26" s="52">
        <v>0</v>
      </c>
      <c r="DP26" s="52">
        <v>0</v>
      </c>
      <c r="DQ26" s="52">
        <v>0</v>
      </c>
      <c r="DR26" s="52">
        <v>0</v>
      </c>
      <c r="DS26" s="52">
        <v>0</v>
      </c>
      <c r="DT26" s="52">
        <v>0</v>
      </c>
      <c r="DU26" s="52">
        <v>0</v>
      </c>
      <c r="DV26" s="52">
        <v>0</v>
      </c>
      <c r="DW26" s="52">
        <v>0</v>
      </c>
      <c r="DX26" s="52">
        <v>5.9919160684953207E-6</v>
      </c>
      <c r="DY26" s="52">
        <v>0</v>
      </c>
      <c r="DZ26" s="52">
        <v>0</v>
      </c>
      <c r="EA26" s="52">
        <v>0</v>
      </c>
      <c r="EB26" s="52">
        <v>0</v>
      </c>
      <c r="EC26" s="52">
        <v>0</v>
      </c>
      <c r="ED26" s="52">
        <v>0</v>
      </c>
      <c r="EE26" s="52">
        <v>0</v>
      </c>
      <c r="EF26" s="52">
        <v>0</v>
      </c>
      <c r="EG26" s="52">
        <v>0</v>
      </c>
      <c r="EH26" s="52">
        <v>0</v>
      </c>
      <c r="EI26" s="52">
        <v>1.5086485725880756E-6</v>
      </c>
      <c r="EJ26" s="52">
        <v>0</v>
      </c>
      <c r="EK26" s="52">
        <v>0</v>
      </c>
      <c r="EL26" s="52">
        <v>0</v>
      </c>
      <c r="EM26" s="52">
        <v>0</v>
      </c>
      <c r="EN26" s="52">
        <v>0</v>
      </c>
      <c r="EO26" s="52">
        <v>0</v>
      </c>
      <c r="EP26" s="52">
        <v>0</v>
      </c>
      <c r="EQ26" s="52">
        <v>0</v>
      </c>
      <c r="ER26" s="52">
        <v>0</v>
      </c>
      <c r="ES26" s="52">
        <v>0</v>
      </c>
      <c r="ET26" s="52">
        <v>0</v>
      </c>
      <c r="EU26" s="52">
        <v>0</v>
      </c>
      <c r="EV26" s="52">
        <v>0</v>
      </c>
      <c r="EW26" s="52">
        <v>0</v>
      </c>
      <c r="EX26" s="52">
        <v>0</v>
      </c>
      <c r="EY26" s="52">
        <v>0</v>
      </c>
      <c r="EZ26" s="52">
        <v>0</v>
      </c>
      <c r="FA26" s="52">
        <v>0</v>
      </c>
      <c r="FB26" s="52">
        <v>0</v>
      </c>
      <c r="FC26" s="52">
        <v>0</v>
      </c>
      <c r="FD26" s="52">
        <v>0</v>
      </c>
      <c r="FE26" s="52">
        <v>0</v>
      </c>
      <c r="FF26" s="52">
        <v>0</v>
      </c>
      <c r="FG26" s="52">
        <v>0</v>
      </c>
      <c r="FH26" s="52">
        <v>0</v>
      </c>
      <c r="FI26" s="52">
        <v>0</v>
      </c>
      <c r="FJ26" s="52">
        <v>0</v>
      </c>
      <c r="FK26" s="52">
        <v>0</v>
      </c>
      <c r="FL26" s="52">
        <v>0</v>
      </c>
      <c r="FM26" s="52">
        <v>0</v>
      </c>
      <c r="FN26" s="52">
        <v>0</v>
      </c>
      <c r="FO26" s="52">
        <v>0</v>
      </c>
      <c r="FP26" s="52">
        <v>0</v>
      </c>
      <c r="FQ26" s="52">
        <v>0</v>
      </c>
      <c r="FR26" s="52">
        <v>0</v>
      </c>
      <c r="FS26" s="52">
        <v>0</v>
      </c>
      <c r="FT26" s="52">
        <v>0</v>
      </c>
      <c r="FU26" s="52">
        <v>0</v>
      </c>
      <c r="FV26" s="52">
        <v>0</v>
      </c>
      <c r="FW26" s="52">
        <v>0</v>
      </c>
      <c r="FX26" s="52">
        <v>0</v>
      </c>
      <c r="FY26" s="52">
        <v>5.6010493670415498E-6</v>
      </c>
      <c r="FZ26" s="52">
        <v>0</v>
      </c>
      <c r="GA26" s="52">
        <v>0</v>
      </c>
      <c r="GB26" s="52">
        <v>0</v>
      </c>
      <c r="GC26" s="52">
        <v>0</v>
      </c>
      <c r="GD26" s="52">
        <v>0</v>
      </c>
      <c r="GE26" s="52">
        <v>0</v>
      </c>
      <c r="GF26" s="52">
        <v>0</v>
      </c>
      <c r="GG26" s="52">
        <v>4.3621395354916917E-5</v>
      </c>
      <c r="GH26" s="52">
        <v>0</v>
      </c>
      <c r="GI26" s="52">
        <v>0</v>
      </c>
      <c r="GJ26" s="52">
        <v>1.3430366192096322E-5</v>
      </c>
      <c r="GK26" s="52">
        <v>0</v>
      </c>
      <c r="GL26" s="52">
        <v>0</v>
      </c>
      <c r="GM26" s="52">
        <v>4.2210189626730372E-5</v>
      </c>
      <c r="GN26" s="52">
        <v>0</v>
      </c>
      <c r="GO26" s="52">
        <v>0</v>
      </c>
      <c r="GP26" s="52">
        <v>0</v>
      </c>
      <c r="GQ26" s="52">
        <v>0</v>
      </c>
      <c r="GR26" s="52">
        <v>0</v>
      </c>
      <c r="GS26" s="52">
        <v>0</v>
      </c>
      <c r="GT26" s="52">
        <v>0</v>
      </c>
      <c r="GU26" s="52">
        <v>0</v>
      </c>
      <c r="GV26" s="52">
        <v>0</v>
      </c>
      <c r="GW26" s="52">
        <v>0</v>
      </c>
      <c r="GX26" s="52">
        <v>0</v>
      </c>
      <c r="GY26" s="52">
        <v>0</v>
      </c>
      <c r="GZ26" s="52">
        <v>0</v>
      </c>
      <c r="HA26" s="52">
        <v>0</v>
      </c>
      <c r="HB26" s="52">
        <v>0</v>
      </c>
      <c r="HC26" s="52">
        <v>0</v>
      </c>
      <c r="HD26" s="52">
        <v>0</v>
      </c>
      <c r="HE26" s="52">
        <v>1.2228025532654808E-5</v>
      </c>
      <c r="HF26" s="52">
        <v>0</v>
      </c>
      <c r="HG26" s="52">
        <v>0</v>
      </c>
      <c r="HH26" s="52">
        <v>0</v>
      </c>
      <c r="HI26" s="52">
        <v>0</v>
      </c>
      <c r="HJ26" s="52">
        <v>0</v>
      </c>
      <c r="HK26" s="52">
        <v>0</v>
      </c>
      <c r="HL26" s="52">
        <v>0</v>
      </c>
      <c r="HM26" s="52">
        <v>0</v>
      </c>
      <c r="HN26" s="52">
        <v>7.4825185925103149E-6</v>
      </c>
      <c r="HO26" s="52">
        <v>4.1213429279183388E-5</v>
      </c>
      <c r="HP26" s="52">
        <v>0</v>
      </c>
      <c r="HQ26" s="52">
        <v>0</v>
      </c>
      <c r="HR26" s="52">
        <v>0</v>
      </c>
      <c r="HS26" s="52">
        <v>0</v>
      </c>
      <c r="HT26" s="52">
        <v>0</v>
      </c>
      <c r="HU26" s="52">
        <v>0</v>
      </c>
      <c r="HV26" s="52">
        <v>0</v>
      </c>
      <c r="HW26" s="52">
        <v>0</v>
      </c>
      <c r="HX26" s="52">
        <v>0</v>
      </c>
      <c r="HY26" s="52">
        <v>0</v>
      </c>
      <c r="HZ26" s="52">
        <v>0</v>
      </c>
      <c r="IA26" s="52">
        <v>0</v>
      </c>
      <c r="IB26" s="52">
        <v>0</v>
      </c>
      <c r="IC26" s="52">
        <v>0</v>
      </c>
      <c r="ID26" s="52">
        <v>0</v>
      </c>
      <c r="IE26" s="52">
        <v>0</v>
      </c>
      <c r="IF26" s="52">
        <v>0</v>
      </c>
      <c r="IG26" s="52">
        <v>0</v>
      </c>
      <c r="IH26" s="52">
        <v>0</v>
      </c>
      <c r="II26" s="52">
        <v>0</v>
      </c>
      <c r="IJ26" s="52">
        <v>0</v>
      </c>
      <c r="IK26" s="52">
        <v>0</v>
      </c>
      <c r="IL26" s="52">
        <v>0</v>
      </c>
      <c r="IM26" s="52">
        <v>0</v>
      </c>
      <c r="IN26" s="52">
        <v>0</v>
      </c>
      <c r="IO26" s="52">
        <v>0</v>
      </c>
      <c r="IP26" s="52">
        <v>0</v>
      </c>
      <c r="IQ26" s="52">
        <v>0</v>
      </c>
      <c r="IR26" s="52">
        <v>0</v>
      </c>
      <c r="IS26" s="52">
        <v>5.8727277551278485E-7</v>
      </c>
      <c r="IT26" s="52">
        <v>0</v>
      </c>
      <c r="IU26" s="52">
        <v>0</v>
      </c>
      <c r="IV26" s="52">
        <v>0</v>
      </c>
      <c r="IW26" s="52">
        <v>0</v>
      </c>
      <c r="IX26" s="52">
        <v>0</v>
      </c>
      <c r="IY26" s="52">
        <v>0</v>
      </c>
      <c r="IZ26" s="52">
        <v>0</v>
      </c>
      <c r="JA26" s="52">
        <v>0</v>
      </c>
      <c r="JB26" s="52">
        <v>0</v>
      </c>
      <c r="JC26" s="52">
        <v>0</v>
      </c>
      <c r="JD26" s="52">
        <v>0</v>
      </c>
      <c r="JE26" s="52">
        <v>0</v>
      </c>
      <c r="JF26" s="52">
        <v>0</v>
      </c>
      <c r="JG26" s="52">
        <v>6.5874748557819785E-7</v>
      </c>
      <c r="JH26" s="52">
        <v>0</v>
      </c>
      <c r="JI26" s="52">
        <v>1.2346785901831934E-5</v>
      </c>
      <c r="JJ26" s="52">
        <v>0</v>
      </c>
      <c r="JK26" s="52">
        <v>0</v>
      </c>
      <c r="JL26" s="52">
        <v>0</v>
      </c>
      <c r="JM26" s="52">
        <v>0</v>
      </c>
      <c r="JN26" s="52">
        <v>0</v>
      </c>
      <c r="JO26" s="52">
        <v>0</v>
      </c>
      <c r="JP26" s="52">
        <v>0</v>
      </c>
      <c r="JQ26" s="52">
        <v>0</v>
      </c>
      <c r="JR26" s="52">
        <v>0</v>
      </c>
      <c r="JS26" s="52">
        <v>0</v>
      </c>
      <c r="JT26" s="52">
        <v>0</v>
      </c>
      <c r="JU26" s="52">
        <v>0</v>
      </c>
      <c r="JV26" s="52">
        <v>0</v>
      </c>
      <c r="JW26" s="52">
        <v>0</v>
      </c>
      <c r="JX26" s="52">
        <v>0</v>
      </c>
      <c r="JY26" s="52">
        <v>0</v>
      </c>
      <c r="JZ26" s="52">
        <v>0</v>
      </c>
      <c r="KA26" s="52">
        <v>0</v>
      </c>
      <c r="KB26" s="52">
        <v>0</v>
      </c>
      <c r="KC26" s="52">
        <v>0</v>
      </c>
      <c r="KD26" s="52">
        <v>0</v>
      </c>
      <c r="KE26" s="52">
        <v>0</v>
      </c>
      <c r="KF26" s="52">
        <v>0</v>
      </c>
      <c r="KG26" s="52">
        <v>0</v>
      </c>
      <c r="KH26" s="52">
        <v>0</v>
      </c>
      <c r="KI26" s="52">
        <v>0</v>
      </c>
      <c r="KJ26" s="52">
        <v>0</v>
      </c>
      <c r="KK26" s="52">
        <v>0</v>
      </c>
      <c r="KL26" s="52">
        <v>0</v>
      </c>
      <c r="KM26" s="52">
        <v>0</v>
      </c>
      <c r="KN26" s="52">
        <v>0</v>
      </c>
      <c r="KO26" s="52">
        <v>0</v>
      </c>
      <c r="KP26" s="52">
        <v>0</v>
      </c>
      <c r="KQ26" s="52">
        <v>0</v>
      </c>
      <c r="KR26" s="52">
        <v>0</v>
      </c>
      <c r="KS26" s="52">
        <v>0</v>
      </c>
      <c r="KT26" s="52">
        <v>0</v>
      </c>
      <c r="KU26" s="52">
        <v>0</v>
      </c>
      <c r="KV26" s="52">
        <v>0</v>
      </c>
      <c r="KW26" s="52">
        <v>0</v>
      </c>
      <c r="KX26" s="52">
        <v>0</v>
      </c>
      <c r="KY26" s="52">
        <v>0</v>
      </c>
      <c r="KZ26" s="52">
        <v>2.4243732641941504E-5</v>
      </c>
    </row>
    <row r="27" spans="1:312" x14ac:dyDescent="0.2">
      <c r="A27" s="89">
        <v>1.0306949999999999</v>
      </c>
      <c r="B27" s="41" t="s">
        <v>912</v>
      </c>
      <c r="C27" s="51" t="s">
        <v>39</v>
      </c>
      <c r="D27" s="52">
        <v>7.8772393153705688E-5</v>
      </c>
      <c r="E27" s="52">
        <v>2.6586916053511921E-5</v>
      </c>
      <c r="F27" s="52">
        <v>1.2766699853068109E-5</v>
      </c>
      <c r="G27" s="52">
        <v>1.0249292364707239E-5</v>
      </c>
      <c r="H27" s="52">
        <v>2.7927204809849156E-5</v>
      </c>
      <c r="I27" s="52">
        <v>1.1025409138774488E-2</v>
      </c>
      <c r="J27" s="52">
        <v>1.4067583661415013E-2</v>
      </c>
      <c r="K27" s="52">
        <v>2.2745337727842518E-5</v>
      </c>
      <c r="L27" s="52">
        <v>9.8226072303144636E-5</v>
      </c>
      <c r="M27" s="52">
        <v>8.998449167644878E-5</v>
      </c>
      <c r="N27" s="52">
        <v>8.9343871372053832E-5</v>
      </c>
      <c r="O27" s="52">
        <v>5.2162543630221114E-5</v>
      </c>
      <c r="P27" s="52">
        <v>4.8718862418129569E-5</v>
      </c>
      <c r="Q27" s="52">
        <v>5.8538216163315472E-5</v>
      </c>
      <c r="R27" s="52">
        <v>2.2390098565780569E-5</v>
      </c>
      <c r="S27" s="52">
        <v>1.5790531888951993E-5</v>
      </c>
      <c r="T27" s="52">
        <v>6.3970907596555662E-5</v>
      </c>
      <c r="U27" s="52">
        <v>5.8330217768460524E-5</v>
      </c>
      <c r="V27" s="52">
        <v>1.0660806210217831E-4</v>
      </c>
      <c r="W27" s="52">
        <v>2.5212118124134166E-4</v>
      </c>
      <c r="X27" s="52">
        <v>2.5058886109494231E-4</v>
      </c>
      <c r="Y27" s="52">
        <v>2.7696589711107014E-5</v>
      </c>
      <c r="Z27" s="52">
        <v>4.022810162993155E-5</v>
      </c>
      <c r="AA27" s="52">
        <v>2.3413430003265204E-5</v>
      </c>
      <c r="AB27" s="52">
        <v>2.8205432522531535E-5</v>
      </c>
      <c r="AC27" s="52">
        <v>8.9524395866643138E-6</v>
      </c>
      <c r="AD27" s="52">
        <v>9.4820499315995631E-5</v>
      </c>
      <c r="AE27" s="52">
        <v>2.4037956803543056E-6</v>
      </c>
      <c r="AF27" s="52">
        <v>6.8936139850127213E-6</v>
      </c>
      <c r="AG27" s="52">
        <v>4.4170086874184632E-6</v>
      </c>
      <c r="AH27" s="52">
        <v>1.1915296689996041E-5</v>
      </c>
      <c r="AI27" s="52">
        <v>3.6056979717163959E-6</v>
      </c>
      <c r="AJ27" s="52">
        <v>1.0122554194378326E-6</v>
      </c>
      <c r="AK27" s="52">
        <v>4.194395318783838E-5</v>
      </c>
      <c r="AL27" s="52">
        <v>2.0104865258608339E-5</v>
      </c>
      <c r="AM27" s="52">
        <v>5.6398338746511825E-6</v>
      </c>
      <c r="AN27" s="52">
        <v>2.0832314572205152E-6</v>
      </c>
      <c r="AO27" s="52">
        <v>2.4761366801053187E-5</v>
      </c>
      <c r="AP27" s="52">
        <v>6.1048013384927771E-5</v>
      </c>
      <c r="AQ27" s="52">
        <v>5.5227746560662569E-6</v>
      </c>
      <c r="AR27" s="52">
        <v>3.0503556848091661E-5</v>
      </c>
      <c r="AS27" s="52">
        <v>1.4798141576242396E-5</v>
      </c>
      <c r="AT27" s="52">
        <v>1.9617629094180431E-5</v>
      </c>
      <c r="AU27" s="52">
        <v>3.0153764710394601E-6</v>
      </c>
      <c r="AV27" s="52">
        <v>3.6815321231666158E-5</v>
      </c>
      <c r="AW27" s="52">
        <v>5.441853725113628E-3</v>
      </c>
      <c r="AX27" s="52">
        <v>0.52068256478978392</v>
      </c>
      <c r="AY27" s="52">
        <v>2.211072833706603E-3</v>
      </c>
      <c r="AZ27" s="52">
        <v>6.3452356985040068E-5</v>
      </c>
      <c r="BA27" s="52">
        <v>0</v>
      </c>
      <c r="BB27" s="52">
        <v>1.680790625344437E-4</v>
      </c>
      <c r="BC27" s="52">
        <v>1.0561596605209262E-5</v>
      </c>
      <c r="BD27" s="52">
        <v>8.1253358275574836E-6</v>
      </c>
      <c r="BE27" s="52">
        <v>4.7887160673610549E-5</v>
      </c>
      <c r="BF27" s="52">
        <v>6.9843430731351044E-6</v>
      </c>
      <c r="BG27" s="52">
        <v>4.6143181243112661E-6</v>
      </c>
      <c r="BH27" s="52">
        <v>5.9787528492476383E-6</v>
      </c>
      <c r="BI27" s="52">
        <v>2.6280404669498136E-5</v>
      </c>
      <c r="BJ27" s="52">
        <v>9.3609967594655038E-5</v>
      </c>
      <c r="BK27" s="52">
        <v>5.4831849621044069E-5</v>
      </c>
      <c r="BL27" s="52">
        <v>0</v>
      </c>
      <c r="BM27" s="52">
        <v>3.0028809669459999E-5</v>
      </c>
      <c r="BN27" s="52">
        <v>7.4080317670785528E-6</v>
      </c>
      <c r="BO27" s="52">
        <v>1.9007110888973936E-5</v>
      </c>
      <c r="BP27" s="52">
        <v>3.7625626697387513E-5</v>
      </c>
      <c r="BQ27" s="52">
        <v>2.5575498939566752E-4</v>
      </c>
      <c r="BR27" s="52">
        <v>3.2667444362600201E-5</v>
      </c>
      <c r="BS27" s="52">
        <v>1.4320228458929808E-4</v>
      </c>
      <c r="BT27" s="52">
        <v>1.2360803998971758E-4</v>
      </c>
      <c r="BU27" s="52">
        <v>2.2370948697211156E-4</v>
      </c>
      <c r="BV27" s="52">
        <v>3.7755852134362901E-6</v>
      </c>
      <c r="BW27" s="52">
        <v>2.9157939628634647E-5</v>
      </c>
      <c r="BX27" s="52">
        <v>2.2051521850333851E-6</v>
      </c>
      <c r="BY27" s="52">
        <v>1.2559402839950576E-4</v>
      </c>
      <c r="BZ27" s="52">
        <v>1.285042732487473E-5</v>
      </c>
      <c r="CA27" s="52">
        <v>2.278790671267562E-4</v>
      </c>
      <c r="CB27" s="52">
        <v>7.349525648548819E-5</v>
      </c>
      <c r="CC27" s="52">
        <v>7.8366737080926284E-5</v>
      </c>
      <c r="CD27" s="52">
        <v>2.3513591705819536E-4</v>
      </c>
      <c r="CE27" s="52">
        <v>9.7176111077781239E-6</v>
      </c>
      <c r="CF27" s="52">
        <v>8.7615386473566915E-6</v>
      </c>
      <c r="CG27" s="52">
        <v>1.4503383679147643E-5</v>
      </c>
      <c r="CH27" s="52">
        <v>1.1155601617090573E-5</v>
      </c>
      <c r="CI27" s="52">
        <v>4.3593126882548428E-6</v>
      </c>
      <c r="CJ27" s="52">
        <v>5.4663375181959259E-6</v>
      </c>
      <c r="CK27" s="52">
        <v>3.1239716234369921E-6</v>
      </c>
      <c r="CL27" s="52">
        <v>0</v>
      </c>
      <c r="CM27" s="52">
        <v>1.3287752572434684E-6</v>
      </c>
      <c r="CN27" s="52">
        <v>9.7831894118085383E-6</v>
      </c>
      <c r="CO27" s="52">
        <v>4.3423169721026528E-6</v>
      </c>
      <c r="CP27" s="52">
        <v>4.9936765242698665E-6</v>
      </c>
      <c r="CQ27" s="52">
        <v>1.2047706046091989E-5</v>
      </c>
      <c r="CR27" s="52">
        <v>7.1372649216537396E-6</v>
      </c>
      <c r="CS27" s="52">
        <v>6.1871086195524252E-6</v>
      </c>
      <c r="CT27" s="52">
        <v>0</v>
      </c>
      <c r="CU27" s="52">
        <v>2.2296616514825304E-5</v>
      </c>
      <c r="CV27" s="52">
        <v>2.4641382249913861E-5</v>
      </c>
      <c r="CW27" s="52">
        <v>7.1317165269770744E-6</v>
      </c>
      <c r="CX27" s="52">
        <v>8.3611099701123028E-6</v>
      </c>
      <c r="CY27" s="52">
        <v>5.0533785079029861E-6</v>
      </c>
      <c r="CZ27" s="52">
        <v>5.2523217418204857E-6</v>
      </c>
      <c r="DA27" s="52">
        <v>7.2463177516064994E-6</v>
      </c>
      <c r="DB27" s="52">
        <v>0</v>
      </c>
      <c r="DC27" s="52">
        <v>1.1690361126493123E-5</v>
      </c>
      <c r="DD27" s="52">
        <v>7.5827151163866056E-5</v>
      </c>
      <c r="DE27" s="52">
        <v>1.7217234523104947E-5</v>
      </c>
      <c r="DF27" s="52">
        <v>2.2069664492499496E-6</v>
      </c>
      <c r="DG27" s="52">
        <v>5.6607173480827938E-6</v>
      </c>
      <c r="DH27" s="52">
        <v>7.8825256300101292E-5</v>
      </c>
      <c r="DI27" s="52">
        <v>1.4116515387159499E-5</v>
      </c>
      <c r="DJ27" s="52">
        <v>0</v>
      </c>
      <c r="DK27" s="52">
        <v>2.412620018930632E-5</v>
      </c>
      <c r="DL27" s="52">
        <v>0</v>
      </c>
      <c r="DM27" s="52">
        <v>0</v>
      </c>
      <c r="DN27" s="52">
        <v>5.2428058942587885E-6</v>
      </c>
      <c r="DO27" s="52">
        <v>4.5634352321990791E-6</v>
      </c>
      <c r="DP27" s="52">
        <v>7.9113473271096452E-6</v>
      </c>
      <c r="DQ27" s="52">
        <v>5.8096924304018548E-6</v>
      </c>
      <c r="DR27" s="52">
        <v>1.4138831361395222E-5</v>
      </c>
      <c r="DS27" s="52">
        <v>7.2198165488921085E-5</v>
      </c>
      <c r="DT27" s="52">
        <v>3.2467169125686582E-6</v>
      </c>
      <c r="DU27" s="52">
        <v>2.4901000916261908E-6</v>
      </c>
      <c r="DV27" s="52">
        <v>1.0114914781009209E-5</v>
      </c>
      <c r="DW27" s="52">
        <v>4.6256656666440476E-6</v>
      </c>
      <c r="DX27" s="52">
        <v>0</v>
      </c>
      <c r="DY27" s="52">
        <v>7.8225602045823033E-6</v>
      </c>
      <c r="DZ27" s="52">
        <v>1.7594391983689171E-4</v>
      </c>
      <c r="EA27" s="52">
        <v>9.1185042109903762E-6</v>
      </c>
      <c r="EB27" s="52">
        <v>3.2626776560610499E-6</v>
      </c>
      <c r="EC27" s="52">
        <v>1.9444919695772378E-4</v>
      </c>
      <c r="ED27" s="52">
        <v>1.3008381121311381E-5</v>
      </c>
      <c r="EE27" s="52">
        <v>8.1851561739988657E-7</v>
      </c>
      <c r="EF27" s="52">
        <v>2.9246168343589588E-6</v>
      </c>
      <c r="EG27" s="52">
        <v>1.2570270199303788E-5</v>
      </c>
      <c r="EH27" s="52">
        <v>2.1369493790451357E-6</v>
      </c>
      <c r="EI27" s="52">
        <v>1.9163914300443121E-6</v>
      </c>
      <c r="EJ27" s="52">
        <v>2.55399158383818E-5</v>
      </c>
      <c r="EK27" s="52">
        <v>3.4046588223633152E-5</v>
      </c>
      <c r="EL27" s="52">
        <v>2.3184795765898925E-4</v>
      </c>
      <c r="EM27" s="52">
        <v>2.3698448203866225E-4</v>
      </c>
      <c r="EN27" s="52">
        <v>1.4645874864680695E-4</v>
      </c>
      <c r="EO27" s="52">
        <v>2.9771827044324528E-5</v>
      </c>
      <c r="EP27" s="52">
        <v>2.7219380890886817E-4</v>
      </c>
      <c r="EQ27" s="52">
        <v>3.5138507814015069E-5</v>
      </c>
      <c r="ER27" s="52">
        <v>1.0383905974086202E-4</v>
      </c>
      <c r="ES27" s="52">
        <v>4.0262246067022283E-4</v>
      </c>
      <c r="ET27" s="52">
        <v>9.1580128899543085E-5</v>
      </c>
      <c r="EU27" s="52">
        <v>1.0473882741181612E-4</v>
      </c>
      <c r="EV27" s="52">
        <v>2.6197806590356321E-4</v>
      </c>
      <c r="EW27" s="52">
        <v>1.7220741631197145E-4</v>
      </c>
      <c r="EX27" s="52">
        <v>1.422338384241638E-6</v>
      </c>
      <c r="EY27" s="52">
        <v>2.9267619102848912E-5</v>
      </c>
      <c r="EZ27" s="52">
        <v>2.0539961136676382E-4</v>
      </c>
      <c r="FA27" s="52">
        <v>8.6273374976326647E-5</v>
      </c>
      <c r="FB27" s="52">
        <v>1.6667987766208648E-5</v>
      </c>
      <c r="FC27" s="52">
        <v>2.123311310520442E-5</v>
      </c>
      <c r="FD27" s="52">
        <v>1.5929113857460816E-5</v>
      </c>
      <c r="FE27" s="52">
        <v>9.0484667394217375E-5</v>
      </c>
      <c r="FF27" s="52">
        <v>5.4176444510025911E-6</v>
      </c>
      <c r="FG27" s="52">
        <v>1.4455418336481312E-5</v>
      </c>
      <c r="FH27" s="52">
        <v>1.4753767604662485E-5</v>
      </c>
      <c r="FI27" s="52">
        <v>1.2890163160653847E-5</v>
      </c>
      <c r="FJ27" s="52">
        <v>4.3356820412246293E-5</v>
      </c>
      <c r="FK27" s="52">
        <v>6.3293625946243018E-5</v>
      </c>
      <c r="FL27" s="52">
        <v>1.1882527002140768E-5</v>
      </c>
      <c r="FM27" s="52">
        <v>3.7012899298858921E-6</v>
      </c>
      <c r="FN27" s="52">
        <v>1.8879822704820403E-5</v>
      </c>
      <c r="FO27" s="52">
        <v>2.9447953468049905E-6</v>
      </c>
      <c r="FP27" s="52">
        <v>2.5642972282186328E-5</v>
      </c>
      <c r="FQ27" s="52">
        <v>1.2270103270555667E-5</v>
      </c>
      <c r="FR27" s="52">
        <v>7.3881129937833653E-6</v>
      </c>
      <c r="FS27" s="52">
        <v>9.1869709154211601E-5</v>
      </c>
      <c r="FT27" s="52">
        <v>5.6052665590638538E-5</v>
      </c>
      <c r="FU27" s="52">
        <v>7.6453977314620218E-5</v>
      </c>
      <c r="FV27" s="52">
        <v>8.1162260008182011E-5</v>
      </c>
      <c r="FW27" s="52">
        <v>1.9545224592338161E-4</v>
      </c>
      <c r="FX27" s="52">
        <v>5.2187591760369798E-5</v>
      </c>
      <c r="FY27" s="52">
        <v>1.7296799909745262E-5</v>
      </c>
      <c r="FZ27" s="52">
        <v>9.407143138002573E-6</v>
      </c>
      <c r="GA27" s="52">
        <v>6.6445188983879833E-5</v>
      </c>
      <c r="GB27" s="52">
        <v>9.8807598397008317E-6</v>
      </c>
      <c r="GC27" s="52">
        <v>2.5226676627582747E-6</v>
      </c>
      <c r="GD27" s="52">
        <v>6.9802326304322203E-6</v>
      </c>
      <c r="GE27" s="52">
        <v>1.7346255480496235E-4</v>
      </c>
      <c r="GF27" s="52">
        <v>1.0030788919462131E-4</v>
      </c>
      <c r="GG27" s="52">
        <v>2.0209024954963971E-6</v>
      </c>
      <c r="GH27" s="52">
        <v>1.8718618317624433E-5</v>
      </c>
      <c r="GI27" s="52">
        <v>1.2113212536001879E-5</v>
      </c>
      <c r="GJ27" s="52">
        <v>2.6429820510114147E-4</v>
      </c>
      <c r="GK27" s="52">
        <v>1.7314171087795472E-5</v>
      </c>
      <c r="GL27" s="52">
        <v>3.1925104520971498E-5</v>
      </c>
      <c r="GM27" s="52">
        <v>7.0060467773619576E-6</v>
      </c>
      <c r="GN27" s="52">
        <v>5.6862404589956039E-5</v>
      </c>
      <c r="GO27" s="52">
        <v>5.5175927766492483E-5</v>
      </c>
      <c r="GP27" s="52">
        <v>2.6506454738832642E-5</v>
      </c>
      <c r="GQ27" s="52">
        <v>4.8810072445051757E-5</v>
      </c>
      <c r="GR27" s="52">
        <v>3.8903864214681865E-4</v>
      </c>
      <c r="GS27" s="52">
        <v>2.5137651591035905E-5</v>
      </c>
      <c r="GT27" s="52">
        <v>1.7686387622019241E-4</v>
      </c>
      <c r="GU27" s="52">
        <v>6.3984695042677468E-5</v>
      </c>
      <c r="GV27" s="52">
        <v>3.1919721751477991E-5</v>
      </c>
      <c r="GW27" s="52">
        <v>2.8480375584621392E-5</v>
      </c>
      <c r="GX27" s="52">
        <v>1.0066384252904081E-5</v>
      </c>
      <c r="GY27" s="52">
        <v>4.0509267711990954E-6</v>
      </c>
      <c r="GZ27" s="52">
        <v>3.6701639772000045E-6</v>
      </c>
      <c r="HA27" s="52">
        <v>1.9650398916686052E-6</v>
      </c>
      <c r="HB27" s="52">
        <v>2.7381831643963338E-5</v>
      </c>
      <c r="HC27" s="52">
        <v>3.2567349278307541E-6</v>
      </c>
      <c r="HD27" s="52">
        <v>5.7808998135376915E-6</v>
      </c>
      <c r="HE27" s="52">
        <v>1.5337821664978321E-5</v>
      </c>
      <c r="HF27" s="52">
        <v>2.1708729933421228E-5</v>
      </c>
      <c r="HG27" s="52">
        <v>4.6703505457701595E-6</v>
      </c>
      <c r="HH27" s="52">
        <v>2.6305304054728528E-5</v>
      </c>
      <c r="HI27" s="52">
        <v>8.3981778646272589E-6</v>
      </c>
      <c r="HJ27" s="52">
        <v>6.7456958716931139E-6</v>
      </c>
      <c r="HK27" s="52">
        <v>1.3948054167431085E-5</v>
      </c>
      <c r="HL27" s="52">
        <v>3.8544128342153923E-5</v>
      </c>
      <c r="HM27" s="52">
        <v>8.0750788444825105E-5</v>
      </c>
      <c r="HN27" s="52">
        <v>6.5099773077872695E-5</v>
      </c>
      <c r="HO27" s="52">
        <v>1.5180245284725834E-4</v>
      </c>
      <c r="HP27" s="52">
        <v>8.5207104134705713E-5</v>
      </c>
      <c r="HQ27" s="52">
        <v>4.0680436817972395E-5</v>
      </c>
      <c r="HR27" s="52">
        <v>2.4443367318281767E-6</v>
      </c>
      <c r="HS27" s="52">
        <v>5.4004429604180395E-6</v>
      </c>
      <c r="HT27" s="52">
        <v>2.7133690226023525E-5</v>
      </c>
      <c r="HU27" s="52">
        <v>6.801925455123686E-5</v>
      </c>
      <c r="HV27" s="52">
        <v>2.4315423816543747E-6</v>
      </c>
      <c r="HW27" s="52">
        <v>1.8798193030590026E-4</v>
      </c>
      <c r="HX27" s="52">
        <v>1.9268581960498772E-5</v>
      </c>
      <c r="HY27" s="52">
        <v>1.1035950634867122E-5</v>
      </c>
      <c r="HZ27" s="52">
        <v>1.8625252621099453E-5</v>
      </c>
      <c r="IA27" s="52">
        <v>9.0574262857016705E-6</v>
      </c>
      <c r="IB27" s="52">
        <v>7.9940278079037753E-5</v>
      </c>
      <c r="IC27" s="52">
        <v>1.5541164257588768E-5</v>
      </c>
      <c r="ID27" s="52">
        <v>1.6512216388927292E-5</v>
      </c>
      <c r="IE27" s="52">
        <v>1.4003143359359627E-5</v>
      </c>
      <c r="IF27" s="52">
        <v>0</v>
      </c>
      <c r="IG27" s="52">
        <v>1.5155795630431045E-6</v>
      </c>
      <c r="IH27" s="52">
        <v>1.4826151027628161E-5</v>
      </c>
      <c r="II27" s="52">
        <v>1.0833611516622651E-5</v>
      </c>
      <c r="IJ27" s="52">
        <v>6.5801464424851985E-5</v>
      </c>
      <c r="IK27" s="52">
        <v>3.0118539807187335E-4</v>
      </c>
      <c r="IL27" s="52">
        <v>1.907039792126902E-4</v>
      </c>
      <c r="IM27" s="52">
        <v>1.0022930071694542E-4</v>
      </c>
      <c r="IN27" s="52">
        <v>2.0768189608322038E-4</v>
      </c>
      <c r="IO27" s="52">
        <v>2.849605056081657E-4</v>
      </c>
      <c r="IP27" s="52">
        <v>2.4315217423115054E-4</v>
      </c>
      <c r="IQ27" s="52">
        <v>1.2991529918502078E-4</v>
      </c>
      <c r="IR27" s="52">
        <v>2.4917258953226733E-4</v>
      </c>
      <c r="IS27" s="52">
        <v>3.1168708948482255E-4</v>
      </c>
      <c r="IT27" s="52">
        <v>7.188258839154715E-4</v>
      </c>
      <c r="IU27" s="52">
        <v>6.2186755856924643E-4</v>
      </c>
      <c r="IV27" s="52">
        <v>1.9291109593145377E-3</v>
      </c>
      <c r="IW27" s="52">
        <v>5.3044877136188993E-4</v>
      </c>
      <c r="IX27" s="52">
        <v>2.1686247794309825E-2</v>
      </c>
      <c r="IY27" s="52">
        <v>8.8827997906254231E-6</v>
      </c>
      <c r="IZ27" s="52">
        <v>1.9053791150023192E-5</v>
      </c>
      <c r="JA27" s="52">
        <v>5.6517769868693658E-5</v>
      </c>
      <c r="JB27" s="52">
        <v>6.3411889304075672E-5</v>
      </c>
      <c r="JC27" s="52">
        <v>2.4982920891598467E-5</v>
      </c>
      <c r="JD27" s="52">
        <v>1.7217159199237368E-5</v>
      </c>
      <c r="JE27" s="52">
        <v>1.3765262812545374E-5</v>
      </c>
      <c r="JF27" s="52">
        <v>7.8883762680201122E-5</v>
      </c>
      <c r="JG27" s="52">
        <v>3.63243188080108E-5</v>
      </c>
      <c r="JH27" s="52">
        <v>1.7248665019564236E-5</v>
      </c>
      <c r="JI27" s="52">
        <v>3.7055976662993376E-5</v>
      </c>
      <c r="JJ27" s="52">
        <v>5.9974792823627006E-5</v>
      </c>
      <c r="JK27" s="52">
        <v>6.1069257028460386E-5</v>
      </c>
      <c r="JL27" s="52">
        <v>4.984248153544352E-5</v>
      </c>
      <c r="JM27" s="52">
        <v>7.180247233998684E-5</v>
      </c>
      <c r="JN27" s="52">
        <v>1.9775626098647299E-5</v>
      </c>
      <c r="JO27" s="52">
        <v>1.8760937290259738E-4</v>
      </c>
      <c r="JP27" s="52">
        <v>3.8541394805012009E-5</v>
      </c>
      <c r="JQ27" s="52">
        <v>7.4532272775892488E-5</v>
      </c>
      <c r="JR27" s="52">
        <v>1.2872841939446236E-5</v>
      </c>
      <c r="JS27" s="52">
        <v>1.051529472018906E-5</v>
      </c>
      <c r="JT27" s="52">
        <v>0</v>
      </c>
      <c r="JU27" s="52">
        <v>8.8337332133168792E-6</v>
      </c>
      <c r="JV27" s="52">
        <v>2.9617742419606794E-5</v>
      </c>
      <c r="JW27" s="52">
        <v>1.5547377814233456E-5</v>
      </c>
      <c r="JX27" s="52">
        <v>1.9638854506219863E-5</v>
      </c>
      <c r="JY27" s="52">
        <v>4.0950149969513209E-6</v>
      </c>
      <c r="JZ27" s="52">
        <v>2.6723791753386017E-5</v>
      </c>
      <c r="KA27" s="52">
        <v>1.797747141633117E-5</v>
      </c>
      <c r="KB27" s="52">
        <v>7.9453082256034954E-6</v>
      </c>
      <c r="KC27" s="52">
        <v>1.0581615594041353E-5</v>
      </c>
      <c r="KD27" s="52">
        <v>1.4898528556212045E-6</v>
      </c>
      <c r="KE27" s="52">
        <v>1.1486478301027062E-5</v>
      </c>
      <c r="KF27" s="52">
        <v>1.8329850139811891E-5</v>
      </c>
      <c r="KG27" s="52">
        <v>5.3930030618683506E-5</v>
      </c>
      <c r="KH27" s="52">
        <v>1.8643697455102242E-6</v>
      </c>
      <c r="KI27" s="52">
        <v>7.71327381360401E-6</v>
      </c>
      <c r="KJ27" s="52">
        <v>3.7020241192782877E-5</v>
      </c>
      <c r="KK27" s="52">
        <v>9.2045037722981254E-6</v>
      </c>
      <c r="KL27" s="52">
        <v>3.3856980319617539E-5</v>
      </c>
      <c r="KM27" s="52">
        <v>3.877459132792446E-6</v>
      </c>
      <c r="KN27" s="52">
        <v>8.4069925993682985E-6</v>
      </c>
      <c r="KO27" s="52">
        <v>3.9355562577631261E-5</v>
      </c>
      <c r="KP27" s="52">
        <v>2.2676108881558772E-5</v>
      </c>
      <c r="KQ27" s="52">
        <v>3.8597362115665852E-5</v>
      </c>
      <c r="KR27" s="52">
        <v>1.412610550249252E-5</v>
      </c>
      <c r="KS27" s="52">
        <v>3.0709516562356739E-5</v>
      </c>
      <c r="KT27" s="52">
        <v>8.2022886961021863E-5</v>
      </c>
      <c r="KU27" s="52">
        <v>2.8857278003436591E-5</v>
      </c>
      <c r="KV27" s="52">
        <v>2.3704305851601486E-6</v>
      </c>
      <c r="KW27" s="52">
        <v>8.2536381947911139E-6</v>
      </c>
      <c r="KX27" s="52">
        <v>1.6858095805508539E-5</v>
      </c>
      <c r="KY27" s="52">
        <v>5.0758707275227877E-5</v>
      </c>
      <c r="KZ27" s="52">
        <v>4.2819187583306021E-6</v>
      </c>
    </row>
    <row r="28" spans="1:312" x14ac:dyDescent="0.2">
      <c r="A28" s="89">
        <v>1.0219069999999999</v>
      </c>
      <c r="B28" s="41" t="s">
        <v>911</v>
      </c>
      <c r="C28" s="51" t="s">
        <v>76</v>
      </c>
      <c r="D28" s="52">
        <v>3.8427471130130664E-3</v>
      </c>
      <c r="E28" s="52">
        <v>3.5757261508853879E-3</v>
      </c>
      <c r="F28" s="52">
        <v>2.7695412572557969E-3</v>
      </c>
      <c r="G28" s="52">
        <v>6.7263304361548041E-3</v>
      </c>
      <c r="H28" s="52">
        <v>0.83484391696779248</v>
      </c>
      <c r="I28" s="52">
        <v>1.210642781061241E-5</v>
      </c>
      <c r="J28" s="52">
        <v>4.0744588586644221E-5</v>
      </c>
      <c r="K28" s="52">
        <v>8.1726611669970855E-5</v>
      </c>
      <c r="L28" s="52">
        <v>4.1621472305057762E-5</v>
      </c>
      <c r="M28" s="52">
        <v>7.254992512461053E-5</v>
      </c>
      <c r="N28" s="52">
        <v>3.2599305038261936E-4</v>
      </c>
      <c r="O28" s="52">
        <v>7.7321839827122464E-5</v>
      </c>
      <c r="P28" s="52">
        <v>1.0352758263852533E-4</v>
      </c>
      <c r="Q28" s="52">
        <v>4.1786219872638427E-4</v>
      </c>
      <c r="R28" s="52">
        <v>8.321636314924044E-5</v>
      </c>
      <c r="S28" s="52">
        <v>3.6148950170372762E-5</v>
      </c>
      <c r="T28" s="52">
        <v>8.5374407266813982E-5</v>
      </c>
      <c r="U28" s="52">
        <v>1.2565610374937116E-4</v>
      </c>
      <c r="V28" s="52">
        <v>1.7980311944622904E-5</v>
      </c>
      <c r="W28" s="52">
        <v>7.4811327577419589E-5</v>
      </c>
      <c r="X28" s="52">
        <v>7.3370759371160527E-6</v>
      </c>
      <c r="Y28" s="52">
        <v>2.9739444178308756E-5</v>
      </c>
      <c r="Z28" s="52">
        <v>6.8861978819425974E-5</v>
      </c>
      <c r="AA28" s="52">
        <v>2.0465388634240937E-5</v>
      </c>
      <c r="AB28" s="52">
        <v>3.3145605584112657E-5</v>
      </c>
      <c r="AC28" s="52">
        <v>5.2593820280395626E-5</v>
      </c>
      <c r="AD28" s="52">
        <v>2.7393995985958855E-5</v>
      </c>
      <c r="AE28" s="52">
        <v>5.8969711052096052E-5</v>
      </c>
      <c r="AF28" s="52">
        <v>6.6700373152285257E-5</v>
      </c>
      <c r="AG28" s="52">
        <v>3.3540584149786696E-5</v>
      </c>
      <c r="AH28" s="52">
        <v>1.1003450833977051E-5</v>
      </c>
      <c r="AI28" s="52">
        <v>9.9870051734590828E-6</v>
      </c>
      <c r="AJ28" s="52">
        <v>3.7302689073751614E-5</v>
      </c>
      <c r="AK28" s="52">
        <v>2.3122193295262029E-6</v>
      </c>
      <c r="AL28" s="52">
        <v>8.0735376579037503E-5</v>
      </c>
      <c r="AM28" s="52">
        <v>1.2230735856326173E-5</v>
      </c>
      <c r="AN28" s="52">
        <v>0</v>
      </c>
      <c r="AO28" s="52">
        <v>3.6381538484112927E-5</v>
      </c>
      <c r="AP28" s="52">
        <v>7.7338453614328991E-6</v>
      </c>
      <c r="AQ28" s="52">
        <v>4.3554243278889868E-5</v>
      </c>
      <c r="AR28" s="52">
        <v>2.3005147138541481E-5</v>
      </c>
      <c r="AS28" s="52">
        <v>6.4736489036266911E-6</v>
      </c>
      <c r="AT28" s="52">
        <v>8.6738341244259665E-6</v>
      </c>
      <c r="AU28" s="52">
        <v>2.2550970986157915E-5</v>
      </c>
      <c r="AV28" s="52">
        <v>0.61578804843067259</v>
      </c>
      <c r="AW28" s="52">
        <v>1.115874846045203E-4</v>
      </c>
      <c r="AX28" s="52">
        <v>3.6449823346321002E-5</v>
      </c>
      <c r="AY28" s="52">
        <v>3.5868162262389725E-5</v>
      </c>
      <c r="AZ28" s="52">
        <v>3.1868736651385101E-5</v>
      </c>
      <c r="BA28" s="52">
        <v>0</v>
      </c>
      <c r="BB28" s="52">
        <v>6.2659321491248253E-5</v>
      </c>
      <c r="BC28" s="52">
        <v>1.0393952214650386E-5</v>
      </c>
      <c r="BD28" s="52">
        <v>4.9635312745239972E-5</v>
      </c>
      <c r="BE28" s="52">
        <v>1.1779701930658547E-3</v>
      </c>
      <c r="BF28" s="52">
        <v>1.5239850709631502E-5</v>
      </c>
      <c r="BG28" s="52">
        <v>1.9254960470862703E-5</v>
      </c>
      <c r="BH28" s="52">
        <v>2.8889946067216308E-5</v>
      </c>
      <c r="BI28" s="52">
        <v>2.3570018688408964E-5</v>
      </c>
      <c r="BJ28" s="52">
        <v>6.1599757870470242E-5</v>
      </c>
      <c r="BK28" s="52">
        <v>8.1168128586865107E-5</v>
      </c>
      <c r="BL28" s="52">
        <v>2.9129509877201541E-5</v>
      </c>
      <c r="BM28" s="52">
        <v>4.082409603414813E-5</v>
      </c>
      <c r="BN28" s="52">
        <v>6.2449782399007627E-5</v>
      </c>
      <c r="BO28" s="52">
        <v>3.8073588079527179E-5</v>
      </c>
      <c r="BP28" s="52">
        <v>4.3288012519549315E-4</v>
      </c>
      <c r="BQ28" s="52">
        <v>8.6439507629740547E-5</v>
      </c>
      <c r="BR28" s="52">
        <v>8.8346368446520513E-4</v>
      </c>
      <c r="BS28" s="52">
        <v>2.4614439545460451E-4</v>
      </c>
      <c r="BT28" s="52">
        <v>3.4062427037886405E-3</v>
      </c>
      <c r="BU28" s="52">
        <v>2.7034669288856112E-4</v>
      </c>
      <c r="BV28" s="52">
        <v>1.5796017927079911E-5</v>
      </c>
      <c r="BW28" s="52">
        <v>1.1940462140079109E-4</v>
      </c>
      <c r="BX28" s="52">
        <v>1.0967113260671357E-4</v>
      </c>
      <c r="BY28" s="52">
        <v>8.1464297907609556E-5</v>
      </c>
      <c r="BZ28" s="52">
        <v>1.2407670501652748E-4</v>
      </c>
      <c r="CA28" s="52">
        <v>1.4197740876745478E-5</v>
      </c>
      <c r="CB28" s="52">
        <v>1.3736676134515859E-4</v>
      </c>
      <c r="CC28" s="52">
        <v>2.9105917206402297E-5</v>
      </c>
      <c r="CD28" s="52">
        <v>3.81166381625031E-6</v>
      </c>
      <c r="CE28" s="52">
        <v>1.0117421393355282E-5</v>
      </c>
      <c r="CF28" s="52">
        <v>6.5991163429026997E-5</v>
      </c>
      <c r="CG28" s="52">
        <v>2.8423982991279309E-5</v>
      </c>
      <c r="CH28" s="52">
        <v>6.5343737738112476E-5</v>
      </c>
      <c r="CI28" s="52">
        <v>7.691619379777967E-6</v>
      </c>
      <c r="CJ28" s="52">
        <v>8.3351955064689639E-6</v>
      </c>
      <c r="CK28" s="52">
        <v>6.2479432468739842E-6</v>
      </c>
      <c r="CL28" s="52">
        <v>5.1436410321870316E-6</v>
      </c>
      <c r="CM28" s="52">
        <v>4.8655791866298066E-5</v>
      </c>
      <c r="CN28" s="52">
        <v>7.2842742557290807E-5</v>
      </c>
      <c r="CO28" s="52">
        <v>2.6803055559432351E-5</v>
      </c>
      <c r="CP28" s="52">
        <v>5.1888113085219752E-5</v>
      </c>
      <c r="CQ28" s="52">
        <v>1.4137471122771507E-5</v>
      </c>
      <c r="CR28" s="52">
        <v>7.490267205259489E-6</v>
      </c>
      <c r="CS28" s="52">
        <v>6.3253312589254054E-5</v>
      </c>
      <c r="CT28" s="52">
        <v>5.3684104733444258E-5</v>
      </c>
      <c r="CU28" s="52">
        <v>1.2105495036701441E-4</v>
      </c>
      <c r="CV28" s="52">
        <v>2.4147206853835368E-5</v>
      </c>
      <c r="CW28" s="52">
        <v>7.5201674697230608E-5</v>
      </c>
      <c r="CX28" s="52">
        <v>1.7802128468653985E-5</v>
      </c>
      <c r="CY28" s="52">
        <v>1.1133560521135196E-4</v>
      </c>
      <c r="CZ28" s="52">
        <v>8.4512091856420046E-6</v>
      </c>
      <c r="DA28" s="52">
        <v>8.2945714846058865E-6</v>
      </c>
      <c r="DB28" s="52">
        <v>1.5462665879837498E-4</v>
      </c>
      <c r="DC28" s="52">
        <v>1.1163492166859662E-4</v>
      </c>
      <c r="DD28" s="52">
        <v>8.3745989640032394E-6</v>
      </c>
      <c r="DE28" s="52">
        <v>1.3124151506707042E-5</v>
      </c>
      <c r="DF28" s="52">
        <v>3.5135375439388821E-5</v>
      </c>
      <c r="DG28" s="52">
        <v>3.0622072037235117E-5</v>
      </c>
      <c r="DH28" s="52">
        <v>3.0886033573484442E-5</v>
      </c>
      <c r="DI28" s="52">
        <v>3.6101827060892077E-6</v>
      </c>
      <c r="DJ28" s="52">
        <v>3.5667853490704431E-5</v>
      </c>
      <c r="DK28" s="52">
        <v>0</v>
      </c>
      <c r="DL28" s="52">
        <v>2.0462030689511813E-5</v>
      </c>
      <c r="DM28" s="52">
        <v>1.4698887476964723E-4</v>
      </c>
      <c r="DN28" s="52">
        <v>2.6182158310842518E-5</v>
      </c>
      <c r="DO28" s="52">
        <v>3.4225764241493096E-6</v>
      </c>
      <c r="DP28" s="52">
        <v>5.7651839564575605E-6</v>
      </c>
      <c r="DQ28" s="52">
        <v>6.3350369586828737E-6</v>
      </c>
      <c r="DR28" s="52">
        <v>5.1463703696849989E-6</v>
      </c>
      <c r="DS28" s="52">
        <v>2.8708034674675678E-5</v>
      </c>
      <c r="DT28" s="52">
        <v>2.7076988620354149E-5</v>
      </c>
      <c r="DU28" s="52">
        <v>8.3753898471895105E-5</v>
      </c>
      <c r="DV28" s="52">
        <v>3.479026738735018E-5</v>
      </c>
      <c r="DW28" s="52">
        <v>7.8857757774437092E-5</v>
      </c>
      <c r="DX28" s="52">
        <v>0</v>
      </c>
      <c r="DY28" s="52">
        <v>1.6130390893319835E-5</v>
      </c>
      <c r="DZ28" s="52">
        <v>2.7949980953291127E-5</v>
      </c>
      <c r="EA28" s="52">
        <v>6.0290681414095899E-5</v>
      </c>
      <c r="EB28" s="52">
        <v>5.9063721397842769E-5</v>
      </c>
      <c r="EC28" s="52">
        <v>6.0284915411362551E-6</v>
      </c>
      <c r="ED28" s="52">
        <v>7.2212870054475171E-6</v>
      </c>
      <c r="EE28" s="52">
        <v>4.8475281298565624E-5</v>
      </c>
      <c r="EF28" s="52">
        <v>2.3210257004593439E-5</v>
      </c>
      <c r="EG28" s="52">
        <v>1.238185073164827E-5</v>
      </c>
      <c r="EH28" s="52">
        <v>2.1369493790451357E-6</v>
      </c>
      <c r="EI28" s="52">
        <v>1.3802095724893611E-5</v>
      </c>
      <c r="EJ28" s="52">
        <v>2.006877215739016E-5</v>
      </c>
      <c r="EK28" s="52">
        <v>5.0854056102653323E-5</v>
      </c>
      <c r="EL28" s="52">
        <v>2.6987131352466858E-5</v>
      </c>
      <c r="EM28" s="52">
        <v>1.886495491984513E-4</v>
      </c>
      <c r="EN28" s="52">
        <v>1.2199631207675557E-4</v>
      </c>
      <c r="EO28" s="52">
        <v>7.2563970093673499E-5</v>
      </c>
      <c r="EP28" s="52">
        <v>2.6123698776593911E-4</v>
      </c>
      <c r="EQ28" s="52">
        <v>2.2796066237081138E-5</v>
      </c>
      <c r="ER28" s="52">
        <v>4.1420769229964766E-5</v>
      </c>
      <c r="ES28" s="52">
        <v>1.7645716495929566E-4</v>
      </c>
      <c r="ET28" s="52">
        <v>3.9174566583166595E-5</v>
      </c>
      <c r="EU28" s="52">
        <v>2.2499931677803052E-4</v>
      </c>
      <c r="EV28" s="52">
        <v>1.0779854423981363E-4</v>
      </c>
      <c r="EW28" s="52">
        <v>1.7212061196875957E-5</v>
      </c>
      <c r="EX28" s="52">
        <v>8.6929085292215003E-5</v>
      </c>
      <c r="EY28" s="52">
        <v>2.5086530659584779E-5</v>
      </c>
      <c r="EZ28" s="52">
        <v>9.3505508537800473E-5</v>
      </c>
      <c r="FA28" s="52">
        <v>3.3482756054885584E-5</v>
      </c>
      <c r="FB28" s="52">
        <v>6.6616575690196022E-5</v>
      </c>
      <c r="FC28" s="52">
        <v>7.8796159758007695E-5</v>
      </c>
      <c r="FD28" s="52">
        <v>2.0175313574987189E-6</v>
      </c>
      <c r="FE28" s="52">
        <v>1.169553253508431E-5</v>
      </c>
      <c r="FF28" s="52">
        <v>2.1484876131323242E-5</v>
      </c>
      <c r="FG28" s="52">
        <v>4.024197121179699E-5</v>
      </c>
      <c r="FH28" s="52">
        <v>9.9591691211085604E-5</v>
      </c>
      <c r="FI28" s="52">
        <v>3.3700437846173922E-5</v>
      </c>
      <c r="FJ28" s="52">
        <v>4.0948624725612836E-5</v>
      </c>
      <c r="FK28" s="52">
        <v>1.0170213502455059E-4</v>
      </c>
      <c r="FL28" s="52">
        <v>2.7621040563473247E-5</v>
      </c>
      <c r="FM28" s="52">
        <v>1.2954514754600622E-5</v>
      </c>
      <c r="FN28" s="52">
        <v>5.8083018676479387E-6</v>
      </c>
      <c r="FO28" s="52">
        <v>8.7295403856525652E-5</v>
      </c>
      <c r="FP28" s="52">
        <v>7.81583744217323E-6</v>
      </c>
      <c r="FQ28" s="52">
        <v>1.2599178812071796E-4</v>
      </c>
      <c r="FR28" s="52">
        <v>2.3840448197850204E-5</v>
      </c>
      <c r="FS28" s="52">
        <v>3.2507743239182569E-4</v>
      </c>
      <c r="FT28" s="52">
        <v>2.8567269804863061E-2</v>
      </c>
      <c r="FU28" s="52">
        <v>1.9413294077043409E-3</v>
      </c>
      <c r="FV28" s="52">
        <v>0.25999187418116138</v>
      </c>
      <c r="FW28" s="52">
        <v>4.8005767860776372E-4</v>
      </c>
      <c r="FX28" s="52">
        <v>4.0196615601437093E-4</v>
      </c>
      <c r="FY28" s="52">
        <v>1.5179793115083792E-4</v>
      </c>
      <c r="FZ28" s="52">
        <v>9.356212745217209E-5</v>
      </c>
      <c r="GA28" s="52">
        <v>1.3186761979971635E-4</v>
      </c>
      <c r="GB28" s="52">
        <v>6.3375492616953206E-5</v>
      </c>
      <c r="GC28" s="52">
        <v>1.9510419051332616E-5</v>
      </c>
      <c r="GD28" s="52">
        <v>3.3198946029518872E-5</v>
      </c>
      <c r="GE28" s="52">
        <v>1.4760387230340781E-4</v>
      </c>
      <c r="GF28" s="52">
        <v>7.2705678692999901E-5</v>
      </c>
      <c r="GG28" s="52">
        <v>5.9089899030551573E-5</v>
      </c>
      <c r="GH28" s="52">
        <v>1.1200998388202791E-4</v>
      </c>
      <c r="GI28" s="52">
        <v>2.5452245274232456E-5</v>
      </c>
      <c r="GJ28" s="52">
        <v>3.6082581829452291E-5</v>
      </c>
      <c r="GK28" s="52">
        <v>4.1989647238629792E-5</v>
      </c>
      <c r="GL28" s="52">
        <v>7.51040438214595E-5</v>
      </c>
      <c r="GM28" s="52">
        <v>6.2830823758682232E-5</v>
      </c>
      <c r="GN28" s="52">
        <v>3.2644760577365507E-6</v>
      </c>
      <c r="GO28" s="52">
        <v>3.4586700065477272E-5</v>
      </c>
      <c r="GP28" s="52">
        <v>6.7298855862880274E-5</v>
      </c>
      <c r="GQ28" s="52">
        <v>6.786285328117969E-5</v>
      </c>
      <c r="GR28" s="52">
        <v>2.1709922193393316E-5</v>
      </c>
      <c r="GS28" s="52">
        <v>1.0240177182321465E-5</v>
      </c>
      <c r="GT28" s="52">
        <v>6.1012412038118893E-6</v>
      </c>
      <c r="GU28" s="52">
        <v>4.1427649017043431E-5</v>
      </c>
      <c r="GV28" s="52">
        <v>2.9600295603446717E-5</v>
      </c>
      <c r="GW28" s="52">
        <v>1.2023751307375269E-4</v>
      </c>
      <c r="GX28" s="52">
        <v>1.2035525186018537E-5</v>
      </c>
      <c r="GY28" s="52">
        <v>9.6245423287354391E-6</v>
      </c>
      <c r="GZ28" s="52">
        <v>5.3646864943327723E-5</v>
      </c>
      <c r="HA28" s="52">
        <v>1.9775826994877665E-5</v>
      </c>
      <c r="HB28" s="52">
        <v>8.0019018848596845E-5</v>
      </c>
      <c r="HC28" s="52">
        <v>1.1675741177435789E-5</v>
      </c>
      <c r="HD28" s="52">
        <v>4.2508063309758003E-5</v>
      </c>
      <c r="HE28" s="52">
        <v>7.2177984305780341E-6</v>
      </c>
      <c r="HF28" s="52">
        <v>8.8358339378135539E-6</v>
      </c>
      <c r="HG28" s="52">
        <v>2.7243711516992598E-6</v>
      </c>
      <c r="HH28" s="52">
        <v>3.964775918457213E-6</v>
      </c>
      <c r="HI28" s="52">
        <v>4.1116916267846139E-5</v>
      </c>
      <c r="HJ28" s="52">
        <v>1.0702364122892483E-4</v>
      </c>
      <c r="HK28" s="52">
        <v>7.9778643154624763E-6</v>
      </c>
      <c r="HL28" s="52">
        <v>1.4997873888355955E-5</v>
      </c>
      <c r="HM28" s="52">
        <v>6.1897316416690911E-5</v>
      </c>
      <c r="HN28" s="52">
        <v>5.1716860470870423E-5</v>
      </c>
      <c r="HO28" s="52">
        <v>2.1807306753199244E-5</v>
      </c>
      <c r="HP28" s="52">
        <v>3.5271016479587214E-5</v>
      </c>
      <c r="HQ28" s="52">
        <v>3.4115847157167747E-5</v>
      </c>
      <c r="HR28" s="52">
        <v>5.3385354366417515E-5</v>
      </c>
      <c r="HS28" s="52">
        <v>2.6462170506048393E-5</v>
      </c>
      <c r="HT28" s="52">
        <v>5.4886871096476814E-5</v>
      </c>
      <c r="HU28" s="52">
        <v>5.373913586382672E-6</v>
      </c>
      <c r="HV28" s="52">
        <v>2.9294912204506167E-5</v>
      </c>
      <c r="HW28" s="52">
        <v>1.4515979174200794E-6</v>
      </c>
      <c r="HX28" s="52">
        <v>4.1218358087878994E-6</v>
      </c>
      <c r="HY28" s="52">
        <v>1.0383748264532829E-5</v>
      </c>
      <c r="HZ28" s="52">
        <v>3.3981378857459861E-5</v>
      </c>
      <c r="IA28" s="52">
        <v>3.5531127051622243E-5</v>
      </c>
      <c r="IB28" s="52">
        <v>3.7504641791008784E-5</v>
      </c>
      <c r="IC28" s="52">
        <v>1.3092929199506634E-4</v>
      </c>
      <c r="ID28" s="52">
        <v>2.1905653902898518E-5</v>
      </c>
      <c r="IE28" s="52">
        <v>1.2060579642273995E-5</v>
      </c>
      <c r="IF28" s="52">
        <v>1.0389282931179312E-5</v>
      </c>
      <c r="IG28" s="52">
        <v>7.5134050678519862E-6</v>
      </c>
      <c r="IH28" s="52">
        <v>5.6024421346051315E-5</v>
      </c>
      <c r="II28" s="52">
        <v>7.3208650193755628E-5</v>
      </c>
      <c r="IJ28" s="52">
        <v>1.1520302398921557E-5</v>
      </c>
      <c r="IK28" s="52">
        <v>1.0293033652738913E-4</v>
      </c>
      <c r="IL28" s="52">
        <v>7.0838077284474585E-5</v>
      </c>
      <c r="IM28" s="52">
        <v>6.6417234890670361E-5</v>
      </c>
      <c r="IN28" s="52">
        <v>1.7464303955121337E-4</v>
      </c>
      <c r="IO28" s="52">
        <v>9.4005527989407748E-5</v>
      </c>
      <c r="IP28" s="52">
        <v>7.4193432908218021E-5</v>
      </c>
      <c r="IQ28" s="52">
        <v>3.450292964198167E-5</v>
      </c>
      <c r="IR28" s="52">
        <v>7.2366240556478455E-5</v>
      </c>
      <c r="IS28" s="52">
        <v>3.2542054270137491E-5</v>
      </c>
      <c r="IT28" s="52">
        <v>1.5910753092166768E-5</v>
      </c>
      <c r="IU28" s="52">
        <v>4.6117943532309276E-5</v>
      </c>
      <c r="IV28" s="52">
        <v>4.6853278364142948E-5</v>
      </c>
      <c r="IW28" s="52">
        <v>8.9569044128129535E-6</v>
      </c>
      <c r="IX28" s="52">
        <v>3.1216587767488178E-5</v>
      </c>
      <c r="IY28" s="52">
        <v>1.1280883533896412E-4</v>
      </c>
      <c r="IZ28" s="52">
        <v>1.9850966225572859E-4</v>
      </c>
      <c r="JA28" s="52">
        <v>4.7972236586986683E-5</v>
      </c>
      <c r="JB28" s="52">
        <v>6.9526196806613701E-5</v>
      </c>
      <c r="JC28" s="52">
        <v>1.5671354502541051E-3</v>
      </c>
      <c r="JD28" s="52">
        <v>1.0295275500476645E-3</v>
      </c>
      <c r="JE28" s="52">
        <v>6.510960911759945E-3</v>
      </c>
      <c r="JF28" s="52">
        <v>2.4903419157254959E-2</v>
      </c>
      <c r="JG28" s="52">
        <v>3.3911010619926997E-5</v>
      </c>
      <c r="JH28" s="52">
        <v>1.2935479580968405E-5</v>
      </c>
      <c r="JI28" s="52">
        <v>4.9640951666663313E-5</v>
      </c>
      <c r="JJ28" s="52">
        <v>1.4299374475667284E-6</v>
      </c>
      <c r="JK28" s="52">
        <v>4.7926575096945812E-6</v>
      </c>
      <c r="JL28" s="52">
        <v>6.3554121917128867E-6</v>
      </c>
      <c r="JM28" s="52">
        <v>5.7298434888309649E-5</v>
      </c>
      <c r="JN28" s="52">
        <v>1.205079923090346E-4</v>
      </c>
      <c r="JO28" s="52">
        <v>1.2459341434355753E-4</v>
      </c>
      <c r="JP28" s="52">
        <v>6.3607502101520018E-5</v>
      </c>
      <c r="JQ28" s="52">
        <v>1.9580938279736851E-4</v>
      </c>
      <c r="JR28" s="52">
        <v>9.9611073934741432E-5</v>
      </c>
      <c r="JS28" s="52">
        <v>7.7219124479454724E-3</v>
      </c>
      <c r="JT28" s="52">
        <v>0</v>
      </c>
      <c r="JU28" s="52">
        <v>8.472317270748767E-5</v>
      </c>
      <c r="JV28" s="52">
        <v>1.1052184754886708E-5</v>
      </c>
      <c r="JW28" s="52">
        <v>1.1879299471014153E-5</v>
      </c>
      <c r="JX28" s="52">
        <v>1.3689532369823647E-5</v>
      </c>
      <c r="JY28" s="52">
        <v>1.8164812286718693E-5</v>
      </c>
      <c r="JZ28" s="52">
        <v>2.2371907692219415E-5</v>
      </c>
      <c r="KA28" s="52">
        <v>4.058550365202037E-5</v>
      </c>
      <c r="KB28" s="52">
        <v>1.0491566983088566E-5</v>
      </c>
      <c r="KC28" s="52">
        <v>1.7410923856999593E-5</v>
      </c>
      <c r="KD28" s="52">
        <v>3.135729671712976E-5</v>
      </c>
      <c r="KE28" s="52">
        <v>1.6743002269293683E-5</v>
      </c>
      <c r="KF28" s="52">
        <v>9.7905359311494178E-5</v>
      </c>
      <c r="KG28" s="52">
        <v>6.4945418971272751E-5</v>
      </c>
      <c r="KH28" s="52">
        <v>5.7940909395927673E-5</v>
      </c>
      <c r="KI28" s="52">
        <v>6.1887071301780912E-6</v>
      </c>
      <c r="KJ28" s="52">
        <v>2.9306163490566273E-5</v>
      </c>
      <c r="KK28" s="52">
        <v>7.7754400440990359E-5</v>
      </c>
      <c r="KL28" s="52">
        <v>5.4943077092038481E-5</v>
      </c>
      <c r="KM28" s="52">
        <v>1.3308140986352797E-4</v>
      </c>
      <c r="KN28" s="52">
        <v>6.27917992906595E-5</v>
      </c>
      <c r="KO28" s="52">
        <v>2.3469724265593719E-5</v>
      </c>
      <c r="KP28" s="52">
        <v>6.1541289779634003E-5</v>
      </c>
      <c r="KQ28" s="52">
        <v>6.0297502132904501E-6</v>
      </c>
      <c r="KR28" s="52">
        <v>2.9468783232553561E-5</v>
      </c>
      <c r="KS28" s="52">
        <v>1.1471588657132745E-4</v>
      </c>
      <c r="KT28" s="52">
        <v>5.7476064596555003E-5</v>
      </c>
      <c r="KU28" s="52">
        <v>1.498187982462609E-5</v>
      </c>
      <c r="KV28" s="52">
        <v>3.527200710718301E-5</v>
      </c>
      <c r="KW28" s="52">
        <v>4.5246257580713805E-5</v>
      </c>
      <c r="KX28" s="52">
        <v>1.0037365802672691E-5</v>
      </c>
      <c r="KY28" s="52">
        <v>3.8134869068384041E-5</v>
      </c>
      <c r="KZ28" s="52">
        <v>6.0947146916730258E-5</v>
      </c>
    </row>
    <row r="29" spans="1:312" x14ac:dyDescent="0.2">
      <c r="A29" s="89">
        <v>1.152234</v>
      </c>
      <c r="B29" s="41" t="s">
        <v>910</v>
      </c>
      <c r="C29" s="51" t="s">
        <v>94</v>
      </c>
      <c r="D29" s="52">
        <v>7.4863027254450204E-6</v>
      </c>
      <c r="E29" s="52">
        <v>1.1349459071150833E-5</v>
      </c>
      <c r="F29" s="52">
        <v>4.2204757385330103E-6</v>
      </c>
      <c r="G29" s="52">
        <v>5.663904119477527E-6</v>
      </c>
      <c r="H29" s="52">
        <v>3.6580084153879221E-6</v>
      </c>
      <c r="I29" s="52">
        <v>2.5066172118889134E-6</v>
      </c>
      <c r="J29" s="52">
        <v>1.8970412930965981E-5</v>
      </c>
      <c r="K29" s="52">
        <v>1.8132119084576244E-5</v>
      </c>
      <c r="L29" s="52">
        <v>5.0897458896923017E-6</v>
      </c>
      <c r="M29" s="52">
        <v>2.0246225469095775E-5</v>
      </c>
      <c r="N29" s="52">
        <v>2.1473637082458815E-5</v>
      </c>
      <c r="O29" s="52">
        <v>7.5708382495256337E-6</v>
      </c>
      <c r="P29" s="52">
        <v>1.0491275890848898E-5</v>
      </c>
      <c r="Q29" s="52">
        <v>3.4365350149820251E-5</v>
      </c>
      <c r="R29" s="52">
        <v>2.2181178665644701E-5</v>
      </c>
      <c r="S29" s="52">
        <v>1.0721049252296597E-4</v>
      </c>
      <c r="T29" s="52">
        <v>0</v>
      </c>
      <c r="U29" s="52">
        <v>1.3611198086275648E-4</v>
      </c>
      <c r="V29" s="52">
        <v>5.2632131500024999E-6</v>
      </c>
      <c r="W29" s="52">
        <v>2.1397307675745008E-5</v>
      </c>
      <c r="X29" s="52">
        <v>4.4426810029897377E-5</v>
      </c>
      <c r="Y29" s="52">
        <v>4.1298510158555791E-5</v>
      </c>
      <c r="Z29" s="52">
        <v>9.6024834056105649E-5</v>
      </c>
      <c r="AA29" s="52">
        <v>8.1790345808243356E-5</v>
      </c>
      <c r="AB29" s="52">
        <v>1.4714959931290779E-5</v>
      </c>
      <c r="AC29" s="52">
        <v>4.7299897343714602E-5</v>
      </c>
      <c r="AD29" s="52">
        <v>1.7903803849475751E-5</v>
      </c>
      <c r="AE29" s="52">
        <v>2.6755926387408716E-5</v>
      </c>
      <c r="AF29" s="52">
        <v>3.5514294084951194E-5</v>
      </c>
      <c r="AG29" s="52">
        <v>9.0135659097930276E-5</v>
      </c>
      <c r="AH29" s="52">
        <v>3.6397208538573119E-5</v>
      </c>
      <c r="AI29" s="52">
        <v>1.4196246834445993E-4</v>
      </c>
      <c r="AJ29" s="52">
        <v>3.4650364501330997E-4</v>
      </c>
      <c r="AK29" s="52">
        <v>4.189977065287928E-5</v>
      </c>
      <c r="AL29" s="52">
        <v>1.1878424477116177E-5</v>
      </c>
      <c r="AM29" s="52">
        <v>2.1426613383139376E-4</v>
      </c>
      <c r="AN29" s="52">
        <v>1.4269027380121581E-4</v>
      </c>
      <c r="AO29" s="52">
        <v>3.3551987535302425E-5</v>
      </c>
      <c r="AP29" s="52">
        <v>2.7041033781463965E-5</v>
      </c>
      <c r="AQ29" s="52">
        <v>8.6067263736325071E-5</v>
      </c>
      <c r="AR29" s="52">
        <v>3.3586599584816909E-4</v>
      </c>
      <c r="AS29" s="52">
        <v>8.8616677944060055E-5</v>
      </c>
      <c r="AT29" s="52">
        <v>8.6824464419963174E-5</v>
      </c>
      <c r="AU29" s="52">
        <v>4.7528952302664661E-6</v>
      </c>
      <c r="AV29" s="52">
        <v>3.6075475151275675E-5</v>
      </c>
      <c r="AW29" s="52">
        <v>1.4684053824687392E-5</v>
      </c>
      <c r="AX29" s="52">
        <v>1.6829527670227636E-5</v>
      </c>
      <c r="AY29" s="52">
        <v>5.661738133465798E-5</v>
      </c>
      <c r="AZ29" s="52">
        <v>3.00685904884615E-5</v>
      </c>
      <c r="BA29" s="52">
        <v>1.1782696984130963E-4</v>
      </c>
      <c r="BB29" s="52">
        <v>2.141195208675944E-5</v>
      </c>
      <c r="BC29" s="52">
        <v>1.767048078486274E-4</v>
      </c>
      <c r="BD29" s="52">
        <v>6.3677739950617266E-5</v>
      </c>
      <c r="BE29" s="52">
        <v>2.010181558192349E-6</v>
      </c>
      <c r="BF29" s="52">
        <v>7.413361113269541E-5</v>
      </c>
      <c r="BG29" s="52">
        <v>8.2693653265028582E-5</v>
      </c>
      <c r="BH29" s="52">
        <v>3.0735676267353318E-5</v>
      </c>
      <c r="BI29" s="52">
        <v>3.2683414603024871E-5</v>
      </c>
      <c r="BJ29" s="52">
        <v>3.5252496160336104E-5</v>
      </c>
      <c r="BK29" s="52">
        <v>1.0753980577710257E-4</v>
      </c>
      <c r="BL29" s="52">
        <v>8.3471525661035527E-6</v>
      </c>
      <c r="BM29" s="52">
        <v>8.8625058365125276E-6</v>
      </c>
      <c r="BN29" s="52">
        <v>1.7218265174639778E-5</v>
      </c>
      <c r="BO29" s="52">
        <v>5.8673694727545781E-5</v>
      </c>
      <c r="BP29" s="52">
        <v>0</v>
      </c>
      <c r="BQ29" s="52">
        <v>5.3738847335949813E-6</v>
      </c>
      <c r="BR29" s="52">
        <v>4.0520677915206858E-6</v>
      </c>
      <c r="BS29" s="52">
        <v>0</v>
      </c>
      <c r="BT29" s="52">
        <v>1.4710608133759416E-5</v>
      </c>
      <c r="BU29" s="52">
        <v>1.4437032387907995E-5</v>
      </c>
      <c r="BV29" s="52">
        <v>9.3150921276380916E-7</v>
      </c>
      <c r="BW29" s="52">
        <v>1.7666281069113933E-5</v>
      </c>
      <c r="BX29" s="52">
        <v>2.3482524864025729E-5</v>
      </c>
      <c r="BY29" s="52">
        <v>3.9994388391247783E-6</v>
      </c>
      <c r="BZ29" s="52">
        <v>6.1566777193589429E-6</v>
      </c>
      <c r="CA29" s="52">
        <v>0</v>
      </c>
      <c r="CB29" s="52">
        <v>1.6507895124577993E-6</v>
      </c>
      <c r="CC29" s="52">
        <v>1.0205970968478727E-5</v>
      </c>
      <c r="CD29" s="52">
        <v>7.5191838123844912E-6</v>
      </c>
      <c r="CE29" s="52">
        <v>4.7288672110764862E-5</v>
      </c>
      <c r="CF29" s="52">
        <v>1.8563898375161783E-5</v>
      </c>
      <c r="CG29" s="52">
        <v>1.7801413392488065E-5</v>
      </c>
      <c r="CH29" s="52">
        <v>7.9228619560809531E-6</v>
      </c>
      <c r="CI29" s="52">
        <v>3.725628137079953E-6</v>
      </c>
      <c r="CJ29" s="52">
        <v>1.4080665153253619E-4</v>
      </c>
      <c r="CK29" s="52">
        <v>2.7816640944859174E-5</v>
      </c>
      <c r="CL29" s="52">
        <v>2.4593717679962355E-4</v>
      </c>
      <c r="CM29" s="52">
        <v>1.2021175305955804E-4</v>
      </c>
      <c r="CN29" s="52">
        <v>6.9164136489965709E-5</v>
      </c>
      <c r="CO29" s="52">
        <v>4.457464674557771E-5</v>
      </c>
      <c r="CP29" s="52">
        <v>5.3499749007883759E-4</v>
      </c>
      <c r="CQ29" s="52">
        <v>9.3892163126382792E-5</v>
      </c>
      <c r="CR29" s="52">
        <v>1.6370480902216616E-5</v>
      </c>
      <c r="CS29" s="52">
        <v>8.5566395802320783E-5</v>
      </c>
      <c r="CT29" s="52">
        <v>3.7224355640642954E-5</v>
      </c>
      <c r="CU29" s="52">
        <v>1.0540377072750617E-4</v>
      </c>
      <c r="CV29" s="52">
        <v>1.5931166518730393E-4</v>
      </c>
      <c r="CW29" s="52">
        <v>3.3352155162331085E-5</v>
      </c>
      <c r="CX29" s="52">
        <v>5.9984010079122704E-5</v>
      </c>
      <c r="CY29" s="52">
        <v>0</v>
      </c>
      <c r="CZ29" s="52">
        <v>1.6203971331148307E-5</v>
      </c>
      <c r="DA29" s="52">
        <v>1.2030294519657392E-5</v>
      </c>
      <c r="DB29" s="52">
        <v>1.9662102610154432E-5</v>
      </c>
      <c r="DC29" s="52">
        <v>2.364342699740182E-5</v>
      </c>
      <c r="DD29" s="52">
        <v>4.4626547767364197E-6</v>
      </c>
      <c r="DE29" s="52">
        <v>1.6278454014756802E-5</v>
      </c>
      <c r="DF29" s="52">
        <v>4.5078463644254287E-5</v>
      </c>
      <c r="DG29" s="52">
        <v>1.4603446350107209E-5</v>
      </c>
      <c r="DH29" s="52">
        <v>5.1232757112414953E-6</v>
      </c>
      <c r="DI29" s="52">
        <v>2.5376429895228992E-5</v>
      </c>
      <c r="DJ29" s="52">
        <v>2.4777200316001237E-5</v>
      </c>
      <c r="DK29" s="52">
        <v>7.1871113696398582E-6</v>
      </c>
      <c r="DL29" s="52">
        <v>5.4878633370842846E-5</v>
      </c>
      <c r="DM29" s="52">
        <v>7.0988045778424812E-5</v>
      </c>
      <c r="DN29" s="52">
        <v>4.1400637426396148E-5</v>
      </c>
      <c r="DO29" s="52">
        <v>1.2755772417662852E-5</v>
      </c>
      <c r="DP29" s="52">
        <v>9.5946127158563775E-6</v>
      </c>
      <c r="DQ29" s="52">
        <v>7.7318353515241705E-5</v>
      </c>
      <c r="DR29" s="52">
        <v>1.782067612055816E-5</v>
      </c>
      <c r="DS29" s="52">
        <v>1.0699294563283135E-4</v>
      </c>
      <c r="DT29" s="52">
        <v>4.5028496209750755E-5</v>
      </c>
      <c r="DU29" s="52">
        <v>3.1152741571834046E-5</v>
      </c>
      <c r="DV29" s="52">
        <v>4.6363025757793105E-5</v>
      </c>
      <c r="DW29" s="52">
        <v>2.7975435441352567E-5</v>
      </c>
      <c r="DX29" s="52">
        <v>2.2648016092229339E-5</v>
      </c>
      <c r="DY29" s="52">
        <v>2.5269004650931124E-4</v>
      </c>
      <c r="DZ29" s="52">
        <v>4.0192158041237996E-4</v>
      </c>
      <c r="EA29" s="52">
        <v>2.9622112251131597E-4</v>
      </c>
      <c r="EB29" s="52">
        <v>3.7585583806666405E-4</v>
      </c>
      <c r="EC29" s="52">
        <v>2.6157179740567713E-4</v>
      </c>
      <c r="ED29" s="52">
        <v>1.8933862270380686E-4</v>
      </c>
      <c r="EE29" s="52">
        <v>2.8254462503607999E-4</v>
      </c>
      <c r="EF29" s="52">
        <v>1.0774568434283821E-3</v>
      </c>
      <c r="EG29" s="52">
        <v>2.5448740813558383E-4</v>
      </c>
      <c r="EH29" s="52">
        <v>2.7344995325366398E-4</v>
      </c>
      <c r="EI29" s="52">
        <v>4.1855823675026336E-4</v>
      </c>
      <c r="EJ29" s="52">
        <v>1.8089191320102944E-4</v>
      </c>
      <c r="EK29" s="52">
        <v>1.1576379561617263E-4</v>
      </c>
      <c r="EL29" s="52">
        <v>2.9953389324397483E-6</v>
      </c>
      <c r="EM29" s="52">
        <v>6.265420110872724E-6</v>
      </c>
      <c r="EN29" s="52">
        <v>1.2564637434832708E-5</v>
      </c>
      <c r="EO29" s="52">
        <v>3.6534618043949162E-6</v>
      </c>
      <c r="EP29" s="52">
        <v>1.6840225962943124E-4</v>
      </c>
      <c r="EQ29" s="52">
        <v>7.6529650938772396E-6</v>
      </c>
      <c r="ER29" s="52">
        <v>1.0900751972796374E-5</v>
      </c>
      <c r="ES29" s="52">
        <v>5.0378051651249182E-6</v>
      </c>
      <c r="ET29" s="52">
        <v>5.5673866202774156E-6</v>
      </c>
      <c r="EU29" s="52">
        <v>4.8715733679914475E-6</v>
      </c>
      <c r="EV29" s="52">
        <v>0</v>
      </c>
      <c r="EW29" s="52">
        <v>4.6626332925254748E-6</v>
      </c>
      <c r="EX29" s="52">
        <v>1.1999088709612967E-5</v>
      </c>
      <c r="EY29" s="52">
        <v>5.9457786060588084E-5</v>
      </c>
      <c r="EZ29" s="52">
        <v>9.5725955970096533E-6</v>
      </c>
      <c r="FA29" s="52">
        <v>3.2153448522832341E-5</v>
      </c>
      <c r="FB29" s="52">
        <v>2.7549248882687049E-5</v>
      </c>
      <c r="FC29" s="52">
        <v>1.2298260190317916E-5</v>
      </c>
      <c r="FD29" s="52">
        <v>4.7365067567324577E-5</v>
      </c>
      <c r="FE29" s="52">
        <v>3.2526037227749269E-6</v>
      </c>
      <c r="FF29" s="52">
        <v>1.6592040755306E-5</v>
      </c>
      <c r="FG29" s="52">
        <v>4.2200254357690532E-5</v>
      </c>
      <c r="FH29" s="52">
        <v>5.5195032731000326E-6</v>
      </c>
      <c r="FI29" s="52">
        <v>5.7010270664312331E-5</v>
      </c>
      <c r="FJ29" s="52">
        <v>7.8661527061463346E-6</v>
      </c>
      <c r="FK29" s="52">
        <v>0</v>
      </c>
      <c r="FL29" s="52">
        <v>2.5277006628806708E-5</v>
      </c>
      <c r="FM29" s="52">
        <v>7.8357095324180053E-6</v>
      </c>
      <c r="FN29" s="52">
        <v>5.5923376103381328E-5</v>
      </c>
      <c r="FO29" s="52">
        <v>3.1271356159570023E-5</v>
      </c>
      <c r="FP29" s="52">
        <v>6.7733076003681007E-5</v>
      </c>
      <c r="FQ29" s="52">
        <v>7.1252880970961845E-5</v>
      </c>
      <c r="FR29" s="52">
        <v>5.3481116447536298E-6</v>
      </c>
      <c r="FS29" s="52">
        <v>9.3561783970703043E-6</v>
      </c>
      <c r="FT29" s="52">
        <v>6.2444765722518045E-6</v>
      </c>
      <c r="FU29" s="52">
        <v>5.8313067651770996E-6</v>
      </c>
      <c r="FV29" s="52">
        <v>3.2204526976653056E-6</v>
      </c>
      <c r="FW29" s="52">
        <v>5.0287426075811882E-6</v>
      </c>
      <c r="FX29" s="52">
        <v>5.4100011838596161E-6</v>
      </c>
      <c r="FY29" s="52">
        <v>0</v>
      </c>
      <c r="FZ29" s="52">
        <v>8.6381940704588382E-6</v>
      </c>
      <c r="GA29" s="52">
        <v>4.8069633898035183E-6</v>
      </c>
      <c r="GB29" s="52">
        <v>6.6460681727836409E-6</v>
      </c>
      <c r="GC29" s="52">
        <v>1.7028006723618356E-5</v>
      </c>
      <c r="GD29" s="52">
        <v>1.2349642346149314E-5</v>
      </c>
      <c r="GE29" s="52">
        <v>5.9464500651348072E-6</v>
      </c>
      <c r="GF29" s="52">
        <v>0</v>
      </c>
      <c r="GG29" s="52">
        <v>1.8252619347621716E-5</v>
      </c>
      <c r="GH29" s="52">
        <v>2.1126624083840843E-4</v>
      </c>
      <c r="GI29" s="52">
        <v>5.7310389669789083E-5</v>
      </c>
      <c r="GJ29" s="52">
        <v>5.8483292481937543E-5</v>
      </c>
      <c r="GK29" s="52">
        <v>7.254780778109342E-5</v>
      </c>
      <c r="GL29" s="52">
        <v>7.4743042147918523E-5</v>
      </c>
      <c r="GM29" s="52">
        <v>1.4148736311019981E-5</v>
      </c>
      <c r="GN29" s="52">
        <v>7.8182367607477056E-5</v>
      </c>
      <c r="GO29" s="52">
        <v>4.0204370099260419E-5</v>
      </c>
      <c r="GP29" s="52">
        <v>6.3875583569769853E-6</v>
      </c>
      <c r="GQ29" s="52">
        <v>9.4405670809642935E-6</v>
      </c>
      <c r="GR29" s="52">
        <v>6.6263375146440929E-5</v>
      </c>
      <c r="GS29" s="52">
        <v>1.6807407025216293E-5</v>
      </c>
      <c r="GT29" s="52">
        <v>1.4771350157975782E-4</v>
      </c>
      <c r="GU29" s="52">
        <v>1.8731115957681976E-6</v>
      </c>
      <c r="GV29" s="52">
        <v>5.9800170755364104E-6</v>
      </c>
      <c r="GW29" s="52">
        <v>3.3563181057593611E-5</v>
      </c>
      <c r="GX29" s="52">
        <v>5.5449990155330825E-5</v>
      </c>
      <c r="GY29" s="52">
        <v>3.3585343230721579E-5</v>
      </c>
      <c r="GZ29" s="52">
        <v>6.3699470106410292E-4</v>
      </c>
      <c r="HA29" s="52">
        <v>1.7731976460745329E-3</v>
      </c>
      <c r="HB29" s="52">
        <v>3.5751033943210022E-4</v>
      </c>
      <c r="HC29" s="52">
        <v>8.8858626661211977E-4</v>
      </c>
      <c r="HD29" s="52">
        <v>3.4262409211890913E-3</v>
      </c>
      <c r="HE29" s="52">
        <v>1.6639328935172978E-4</v>
      </c>
      <c r="HF29" s="52">
        <v>1.8661890644520004E-4</v>
      </c>
      <c r="HG29" s="52">
        <v>8.3926199307489765E-5</v>
      </c>
      <c r="HH29" s="52">
        <v>2.8236431116798643E-2</v>
      </c>
      <c r="HI29" s="52">
        <v>1.5154893692077373E-4</v>
      </c>
      <c r="HJ29" s="52">
        <v>2.4329879774003459E-4</v>
      </c>
      <c r="HK29" s="52">
        <v>5.2833538512996537E-6</v>
      </c>
      <c r="HL29" s="52">
        <v>6.44949332291394E-6</v>
      </c>
      <c r="HM29" s="52">
        <v>2.0449178408893772E-5</v>
      </c>
      <c r="HN29" s="52">
        <v>8.9157373278916441E-6</v>
      </c>
      <c r="HO29" s="52">
        <v>5.4854639673448508E-5</v>
      </c>
      <c r="HP29" s="52">
        <v>3.0761565566281898E-4</v>
      </c>
      <c r="HQ29" s="52">
        <v>1.6715930978719845E-4</v>
      </c>
      <c r="HR29" s="52">
        <v>1.3979525819476891E-4</v>
      </c>
      <c r="HS29" s="52">
        <v>1.3696672378037257E-3</v>
      </c>
      <c r="HT29" s="52">
        <v>4.3063610560878271E-4</v>
      </c>
      <c r="HU29" s="52">
        <v>6.2385702443264906E-4</v>
      </c>
      <c r="HV29" s="52">
        <v>6.3341679042096461E-4</v>
      </c>
      <c r="HW29" s="52">
        <v>0</v>
      </c>
      <c r="HX29" s="52">
        <v>6.3108107480179778E-5</v>
      </c>
      <c r="HY29" s="52">
        <v>2.0716006868249794E-5</v>
      </c>
      <c r="HZ29" s="52">
        <v>5.8167903949149875E-5</v>
      </c>
      <c r="IA29" s="52">
        <v>4.1649707574410068E-5</v>
      </c>
      <c r="IB29" s="52">
        <v>1.0721277579311993E-5</v>
      </c>
      <c r="IC29" s="52">
        <v>7.5275424008062669E-5</v>
      </c>
      <c r="ID29" s="52">
        <v>2.4246761395226688E-4</v>
      </c>
      <c r="IE29" s="52">
        <v>1.1593410944668124E-4</v>
      </c>
      <c r="IF29" s="52">
        <v>1.7047936369188372E-5</v>
      </c>
      <c r="IG29" s="52">
        <v>1.637040903911098E-5</v>
      </c>
      <c r="IH29" s="52">
        <v>1.1270900526105082E-5</v>
      </c>
      <c r="II29" s="52">
        <v>3.7764007207989291E-5</v>
      </c>
      <c r="IJ29" s="52">
        <v>4.2538830145820729E-5</v>
      </c>
      <c r="IK29" s="52">
        <v>6.6827548835219406E-6</v>
      </c>
      <c r="IL29" s="52">
        <v>8.4150722063298E-5</v>
      </c>
      <c r="IM29" s="52">
        <v>1.1291751379471787E-5</v>
      </c>
      <c r="IN29" s="52">
        <v>9.6077198267633944E-6</v>
      </c>
      <c r="IO29" s="52">
        <v>4.7724857981859569E-5</v>
      </c>
      <c r="IP29" s="52">
        <v>2.8775978190302509E-5</v>
      </c>
      <c r="IQ29" s="52">
        <v>1.3348150874520505E-5</v>
      </c>
      <c r="IR29" s="52">
        <v>3.8244527430522719E-6</v>
      </c>
      <c r="IS29" s="52">
        <v>4.2656637410557011E-6</v>
      </c>
      <c r="IT29" s="52">
        <v>1.5167122336817929E-6</v>
      </c>
      <c r="IU29" s="52">
        <v>2.8957835336838218E-5</v>
      </c>
      <c r="IV29" s="52">
        <v>2.0377652133521949E-5</v>
      </c>
      <c r="IW29" s="52">
        <v>2.2576733256911656E-5</v>
      </c>
      <c r="IX29" s="52">
        <v>4.0056207393778624E-6</v>
      </c>
      <c r="IY29" s="52">
        <v>2.7719053483514471E-6</v>
      </c>
      <c r="IZ29" s="52">
        <v>4.0965215357754482E-5</v>
      </c>
      <c r="JA29" s="52">
        <v>1.0172247898991121E-5</v>
      </c>
      <c r="JB29" s="52">
        <v>2.8484442163266152E-5</v>
      </c>
      <c r="JC29" s="52">
        <v>6.2040504248087386E-5</v>
      </c>
      <c r="JD29" s="52">
        <v>3.5508102955195426E-6</v>
      </c>
      <c r="JE29" s="52">
        <v>5.0391444097176472E-6</v>
      </c>
      <c r="JF29" s="52">
        <v>5.1523223062430243E-5</v>
      </c>
      <c r="JG29" s="52">
        <v>7.3395553981122692E-5</v>
      </c>
      <c r="JH29" s="52">
        <v>1.0893850783568791E-4</v>
      </c>
      <c r="JI29" s="52">
        <v>7.5751943863231986E-6</v>
      </c>
      <c r="JJ29" s="52">
        <v>3.7547810363309928E-5</v>
      </c>
      <c r="JK29" s="52">
        <v>1.0246836760163906E-5</v>
      </c>
      <c r="JL29" s="52">
        <v>1.0181573261556872E-4</v>
      </c>
      <c r="JM29" s="52">
        <v>5.3425872378961873E-5</v>
      </c>
      <c r="JN29" s="52">
        <v>1.0565100083080447E-5</v>
      </c>
      <c r="JO29" s="52">
        <v>1.6260644622499121E-5</v>
      </c>
      <c r="JP29" s="52">
        <v>3.8092346488721789E-5</v>
      </c>
      <c r="JQ29" s="52">
        <v>3.6039683138521613E-5</v>
      </c>
      <c r="JR29" s="52">
        <v>3.2054228935309835E-6</v>
      </c>
      <c r="JS29" s="52">
        <v>2.1397165240823705E-5</v>
      </c>
      <c r="JT29" s="52">
        <v>2.7852534377424058E-4</v>
      </c>
      <c r="JU29" s="52">
        <v>4.7673688949433134E-4</v>
      </c>
      <c r="JV29" s="52">
        <v>2.5829805263073339E-4</v>
      </c>
      <c r="JW29" s="52">
        <v>8.2438262686234645E-4</v>
      </c>
      <c r="JX29" s="52">
        <v>1.3621186232243068E-3</v>
      </c>
      <c r="JY29" s="52">
        <v>2.1262349054388407E-2</v>
      </c>
      <c r="JZ29" s="52">
        <v>5.0188505887631711E-4</v>
      </c>
      <c r="KA29" s="52">
        <v>0.65195973445368016</v>
      </c>
      <c r="KB29" s="52">
        <v>3.0918447631619281E-4</v>
      </c>
      <c r="KC29" s="52">
        <v>3.8066041439871771E-4</v>
      </c>
      <c r="KD29" s="52">
        <v>1.4263288145724736E-3</v>
      </c>
      <c r="KE29" s="52">
        <v>5.3396827336905223E-4</v>
      </c>
      <c r="KF29" s="52">
        <v>2.2680938445105983E-3</v>
      </c>
      <c r="KG29" s="52">
        <v>3.7071066968979841E-4</v>
      </c>
      <c r="KH29" s="52">
        <v>2.0146432359905339E-4</v>
      </c>
      <c r="KI29" s="52">
        <v>2.0363301269047369E-4</v>
      </c>
      <c r="KJ29" s="52">
        <v>1.9343848478396112E-4</v>
      </c>
      <c r="KK29" s="52">
        <v>4.156865733989497E-4</v>
      </c>
      <c r="KL29" s="52">
        <v>1.3738979189879652E-3</v>
      </c>
      <c r="KM29" s="52">
        <v>3.7851632305624134E-4</v>
      </c>
      <c r="KN29" s="52">
        <v>1.251931046747869E-3</v>
      </c>
      <c r="KO29" s="52">
        <v>2.6963437693643177E-2</v>
      </c>
      <c r="KP29" s="52">
        <v>4.624463906165774E-3</v>
      </c>
      <c r="KQ29" s="52">
        <v>2.8568060313929503E-2</v>
      </c>
      <c r="KR29" s="52">
        <v>9.2472726609600859E-4</v>
      </c>
      <c r="KS29" s="52">
        <v>4.0514017177532976E-4</v>
      </c>
      <c r="KT29" s="52">
        <v>5.0292149058734042E-4</v>
      </c>
      <c r="KU29" s="52">
        <v>5.7294152151604744E-3</v>
      </c>
      <c r="KV29" s="52">
        <v>1.9605467903836531E-2</v>
      </c>
      <c r="KW29" s="52">
        <v>1.0367538588882362E-3</v>
      </c>
      <c r="KX29" s="52">
        <v>9.0995702563020778E-4</v>
      </c>
      <c r="KY29" s="52">
        <v>7.0146804475163813E-3</v>
      </c>
      <c r="KZ29" s="52">
        <v>7.9213742144379126E-4</v>
      </c>
    </row>
    <row r="30" spans="1:312" x14ac:dyDescent="0.2">
      <c r="A30" s="89">
        <v>1.024737</v>
      </c>
      <c r="B30" s="41" t="s">
        <v>909</v>
      </c>
      <c r="C30" s="51" t="s">
        <v>71</v>
      </c>
      <c r="D30" s="52">
        <v>7.250145111938975E-4</v>
      </c>
      <c r="E30" s="52">
        <v>9.1821405051849552E-4</v>
      </c>
      <c r="F30" s="52">
        <v>0</v>
      </c>
      <c r="G30" s="52">
        <v>1.5619623106590769E-3</v>
      </c>
      <c r="H30" s="52">
        <v>1.9521130852881411E-4</v>
      </c>
      <c r="I30" s="52">
        <v>0</v>
      </c>
      <c r="J30" s="52">
        <v>0</v>
      </c>
      <c r="K30" s="52">
        <v>0</v>
      </c>
      <c r="L30" s="52">
        <v>0</v>
      </c>
      <c r="M30" s="52">
        <v>0</v>
      </c>
      <c r="N30" s="52">
        <v>0</v>
      </c>
      <c r="O30" s="52">
        <v>0</v>
      </c>
      <c r="P30" s="52">
        <v>0</v>
      </c>
      <c r="Q30" s="52">
        <v>1.8770478785456177E-4</v>
      </c>
      <c r="R30" s="52">
        <v>0</v>
      </c>
      <c r="S30" s="52">
        <v>0</v>
      </c>
      <c r="T30" s="52">
        <v>0</v>
      </c>
      <c r="U30" s="52">
        <v>0</v>
      </c>
      <c r="V30" s="52">
        <v>0</v>
      </c>
      <c r="W30" s="52">
        <v>0</v>
      </c>
      <c r="X30" s="52">
        <v>0</v>
      </c>
      <c r="Y30" s="52">
        <v>0</v>
      </c>
      <c r="Z30" s="52">
        <v>0</v>
      </c>
      <c r="AA30" s="52">
        <v>0</v>
      </c>
      <c r="AB30" s="52">
        <v>0</v>
      </c>
      <c r="AC30" s="52">
        <v>0</v>
      </c>
      <c r="AD30" s="52">
        <v>0</v>
      </c>
      <c r="AE30" s="52">
        <v>0</v>
      </c>
      <c r="AF30" s="52">
        <v>0</v>
      </c>
      <c r="AG30" s="52">
        <v>0</v>
      </c>
      <c r="AH30" s="52">
        <v>0</v>
      </c>
      <c r="AI30" s="52">
        <v>0</v>
      </c>
      <c r="AJ30" s="52">
        <v>0</v>
      </c>
      <c r="AK30" s="52">
        <v>0</v>
      </c>
      <c r="AL30" s="52">
        <v>0</v>
      </c>
      <c r="AM30" s="52">
        <v>0</v>
      </c>
      <c r="AN30" s="52">
        <v>0</v>
      </c>
      <c r="AO30" s="52">
        <v>0</v>
      </c>
      <c r="AP30" s="52">
        <v>0</v>
      </c>
      <c r="AQ30" s="52">
        <v>0</v>
      </c>
      <c r="AR30" s="52">
        <v>0</v>
      </c>
      <c r="AS30" s="52">
        <v>0</v>
      </c>
      <c r="AT30" s="52">
        <v>0</v>
      </c>
      <c r="AU30" s="52">
        <v>0</v>
      </c>
      <c r="AV30" s="52">
        <v>1.1915641821479579E-3</v>
      </c>
      <c r="AW30" s="52">
        <v>0</v>
      </c>
      <c r="AX30" s="52">
        <v>0</v>
      </c>
      <c r="AY30" s="52">
        <v>0</v>
      </c>
      <c r="AZ30" s="52">
        <v>0</v>
      </c>
      <c r="BA30" s="52">
        <v>0</v>
      </c>
      <c r="BB30" s="52">
        <v>0</v>
      </c>
      <c r="BC30" s="52">
        <v>0</v>
      </c>
      <c r="BD30" s="52">
        <v>0</v>
      </c>
      <c r="BE30" s="52">
        <v>1.2374586473068779E-3</v>
      </c>
      <c r="BF30" s="52">
        <v>0</v>
      </c>
      <c r="BG30" s="52">
        <v>0</v>
      </c>
      <c r="BH30" s="52">
        <v>0</v>
      </c>
      <c r="BI30" s="52">
        <v>0</v>
      </c>
      <c r="BJ30" s="52">
        <v>0</v>
      </c>
      <c r="BK30" s="52">
        <v>0</v>
      </c>
      <c r="BL30" s="52">
        <v>0</v>
      </c>
      <c r="BM30" s="52">
        <v>0</v>
      </c>
      <c r="BN30" s="52">
        <v>0</v>
      </c>
      <c r="BO30" s="52">
        <v>0</v>
      </c>
      <c r="BP30" s="52">
        <v>2.9895115071161571E-5</v>
      </c>
      <c r="BQ30" s="52">
        <v>0</v>
      </c>
      <c r="BR30" s="52">
        <v>4.4452312732118875E-4</v>
      </c>
      <c r="BS30" s="52">
        <v>5.4596902254119789E-5</v>
      </c>
      <c r="BT30" s="52">
        <v>0</v>
      </c>
      <c r="BU30" s="52">
        <v>6.965903968854753E-4</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2">
        <v>0</v>
      </c>
      <c r="EN30" s="52">
        <v>0</v>
      </c>
      <c r="EO30" s="52">
        <v>0</v>
      </c>
      <c r="EP30" s="52">
        <v>0</v>
      </c>
      <c r="EQ30" s="52">
        <v>0</v>
      </c>
      <c r="ER30" s="52">
        <v>0</v>
      </c>
      <c r="ES30" s="52">
        <v>0</v>
      </c>
      <c r="ET30" s="52">
        <v>0</v>
      </c>
      <c r="EU30" s="52">
        <v>0</v>
      </c>
      <c r="EV30" s="52">
        <v>0</v>
      </c>
      <c r="EW30" s="52">
        <v>0</v>
      </c>
      <c r="EX30" s="52">
        <v>0</v>
      </c>
      <c r="EY30" s="52">
        <v>0</v>
      </c>
      <c r="EZ30" s="52">
        <v>0</v>
      </c>
      <c r="FA30" s="52">
        <v>0</v>
      </c>
      <c r="FB30" s="52">
        <v>0</v>
      </c>
      <c r="FC30" s="52">
        <v>0</v>
      </c>
      <c r="FD30" s="52">
        <v>0</v>
      </c>
      <c r="FE30" s="52">
        <v>0</v>
      </c>
      <c r="FF30" s="52">
        <v>0</v>
      </c>
      <c r="FG30" s="52">
        <v>0</v>
      </c>
      <c r="FH30" s="52">
        <v>0</v>
      </c>
      <c r="FI30" s="52">
        <v>0</v>
      </c>
      <c r="FJ30" s="52">
        <v>0</v>
      </c>
      <c r="FK30" s="52">
        <v>0</v>
      </c>
      <c r="FL30" s="52">
        <v>0</v>
      </c>
      <c r="FM30" s="52">
        <v>0</v>
      </c>
      <c r="FN30" s="52">
        <v>0</v>
      </c>
      <c r="FO30" s="52">
        <v>0</v>
      </c>
      <c r="FP30" s="52">
        <v>0</v>
      </c>
      <c r="FQ30" s="52">
        <v>0</v>
      </c>
      <c r="FR30" s="52">
        <v>0</v>
      </c>
      <c r="FS30" s="52">
        <v>0</v>
      </c>
      <c r="FT30" s="52">
        <v>1.6144112480885516E-4</v>
      </c>
      <c r="FU30" s="52">
        <v>0</v>
      </c>
      <c r="FV30" s="52">
        <v>0</v>
      </c>
      <c r="FW30" s="52">
        <v>0</v>
      </c>
      <c r="FX30" s="52">
        <v>0</v>
      </c>
      <c r="FY30" s="52">
        <v>0</v>
      </c>
      <c r="FZ30" s="52">
        <v>0</v>
      </c>
      <c r="GA30" s="52">
        <v>0</v>
      </c>
      <c r="GB30" s="52">
        <v>0</v>
      </c>
      <c r="GC30" s="52">
        <v>0</v>
      </c>
      <c r="GD30" s="52">
        <v>0</v>
      </c>
      <c r="GE30" s="52">
        <v>0</v>
      </c>
      <c r="GF30" s="52">
        <v>0</v>
      </c>
      <c r="GG30" s="52">
        <v>0</v>
      </c>
      <c r="GH30" s="52">
        <v>0</v>
      </c>
      <c r="GI30" s="52">
        <v>0</v>
      </c>
      <c r="GJ30" s="52">
        <v>0</v>
      </c>
      <c r="GK30" s="52">
        <v>0</v>
      </c>
      <c r="GL30" s="52">
        <v>0</v>
      </c>
      <c r="GM30" s="52">
        <v>0</v>
      </c>
      <c r="GN30" s="52">
        <v>0</v>
      </c>
      <c r="GO30" s="52">
        <v>0</v>
      </c>
      <c r="GP30" s="52">
        <v>0</v>
      </c>
      <c r="GQ30" s="52">
        <v>0</v>
      </c>
      <c r="GR30" s="52">
        <v>0</v>
      </c>
      <c r="GS30" s="52">
        <v>0</v>
      </c>
      <c r="GT30" s="52">
        <v>0</v>
      </c>
      <c r="GU30" s="52">
        <v>0</v>
      </c>
      <c r="GV30" s="52">
        <v>0</v>
      </c>
      <c r="GW30" s="52">
        <v>0</v>
      </c>
      <c r="GX30" s="52">
        <v>0</v>
      </c>
      <c r="GY30" s="52">
        <v>0</v>
      </c>
      <c r="GZ30" s="52">
        <v>0</v>
      </c>
      <c r="HA30" s="52">
        <v>0</v>
      </c>
      <c r="HB30" s="52">
        <v>0</v>
      </c>
      <c r="HC30" s="52">
        <v>0</v>
      </c>
      <c r="HD30" s="52">
        <v>0</v>
      </c>
      <c r="HE30" s="52">
        <v>0</v>
      </c>
      <c r="HF30" s="52">
        <v>0</v>
      </c>
      <c r="HG30" s="52">
        <v>0</v>
      </c>
      <c r="HH30" s="52">
        <v>0</v>
      </c>
      <c r="HI30" s="52">
        <v>0</v>
      </c>
      <c r="HJ30" s="52">
        <v>0</v>
      </c>
      <c r="HK30" s="52">
        <v>0</v>
      </c>
      <c r="HL30" s="52">
        <v>0</v>
      </c>
      <c r="HM30" s="52">
        <v>0</v>
      </c>
      <c r="HN30" s="52">
        <v>0</v>
      </c>
      <c r="HO30" s="52">
        <v>0</v>
      </c>
      <c r="HP30" s="52">
        <v>0</v>
      </c>
      <c r="HQ30" s="52">
        <v>0</v>
      </c>
      <c r="HR30" s="52">
        <v>0</v>
      </c>
      <c r="HS30" s="52">
        <v>0</v>
      </c>
      <c r="HT30" s="52">
        <v>0</v>
      </c>
      <c r="HU30" s="52">
        <v>0</v>
      </c>
      <c r="HV30" s="52">
        <v>0</v>
      </c>
      <c r="HW30" s="52">
        <v>0</v>
      </c>
      <c r="HX30" s="52">
        <v>0</v>
      </c>
      <c r="HY30" s="52">
        <v>0</v>
      </c>
      <c r="HZ30" s="52">
        <v>0</v>
      </c>
      <c r="IA30" s="52">
        <v>0</v>
      </c>
      <c r="IB30" s="52">
        <v>0</v>
      </c>
      <c r="IC30" s="52">
        <v>0</v>
      </c>
      <c r="ID30" s="52">
        <v>0</v>
      </c>
      <c r="IE30" s="52">
        <v>0</v>
      </c>
      <c r="IF30" s="52">
        <v>0</v>
      </c>
      <c r="IG30" s="52">
        <v>0</v>
      </c>
      <c r="IH30" s="52">
        <v>0</v>
      </c>
      <c r="II30" s="52">
        <v>0</v>
      </c>
      <c r="IJ30" s="52">
        <v>0</v>
      </c>
      <c r="IK30" s="52">
        <v>0</v>
      </c>
      <c r="IL30" s="52">
        <v>0</v>
      </c>
      <c r="IM30" s="52">
        <v>0</v>
      </c>
      <c r="IN30" s="52">
        <v>0</v>
      </c>
      <c r="IO30" s="52">
        <v>0</v>
      </c>
      <c r="IP30" s="52">
        <v>0</v>
      </c>
      <c r="IQ30" s="52">
        <v>0</v>
      </c>
      <c r="IR30" s="52">
        <v>0</v>
      </c>
      <c r="IS30" s="52">
        <v>0</v>
      </c>
      <c r="IT30" s="52">
        <v>0</v>
      </c>
      <c r="IU30" s="52">
        <v>0</v>
      </c>
      <c r="IV30" s="52">
        <v>0</v>
      </c>
      <c r="IW30" s="52">
        <v>0</v>
      </c>
      <c r="IX30" s="52">
        <v>0</v>
      </c>
      <c r="IY30" s="52">
        <v>0</v>
      </c>
      <c r="IZ30" s="52">
        <v>0</v>
      </c>
      <c r="JA30" s="52">
        <v>0</v>
      </c>
      <c r="JB30" s="52">
        <v>0</v>
      </c>
      <c r="JC30" s="52">
        <v>1.0772655454827603E-3</v>
      </c>
      <c r="JD30" s="52">
        <v>8.6239542421353665E-4</v>
      </c>
      <c r="JE30" s="52">
        <v>4.6985822333608961E-4</v>
      </c>
      <c r="JF30" s="52">
        <v>9.0529123390109697E-4</v>
      </c>
      <c r="JG30" s="52">
        <v>0</v>
      </c>
      <c r="JH30" s="52">
        <v>0</v>
      </c>
      <c r="JI30" s="52">
        <v>0</v>
      </c>
      <c r="JJ30" s="52">
        <v>0</v>
      </c>
      <c r="JK30" s="52">
        <v>0</v>
      </c>
      <c r="JL30" s="52">
        <v>0</v>
      </c>
      <c r="JM30" s="52">
        <v>0</v>
      </c>
      <c r="JN30" s="52">
        <v>0</v>
      </c>
      <c r="JO30" s="52">
        <v>0</v>
      </c>
      <c r="JP30" s="52">
        <v>0</v>
      </c>
      <c r="JQ30" s="52">
        <v>0</v>
      </c>
      <c r="JR30" s="52">
        <v>0</v>
      </c>
      <c r="JS30" s="52">
        <v>2.0829380056577988E-3</v>
      </c>
      <c r="JT30" s="52">
        <v>0</v>
      </c>
      <c r="JU30" s="52">
        <v>0</v>
      </c>
      <c r="JV30" s="52">
        <v>0</v>
      </c>
      <c r="JW30" s="52">
        <v>0</v>
      </c>
      <c r="JX30" s="52">
        <v>0</v>
      </c>
      <c r="JY30" s="52">
        <v>0</v>
      </c>
      <c r="JZ30" s="52">
        <v>0</v>
      </c>
      <c r="KA30" s="52">
        <v>0</v>
      </c>
      <c r="KB30" s="52">
        <v>0</v>
      </c>
      <c r="KC30" s="52">
        <v>0</v>
      </c>
      <c r="KD30" s="52">
        <v>0</v>
      </c>
      <c r="KE30" s="52">
        <v>0</v>
      </c>
      <c r="KF30" s="52">
        <v>0</v>
      </c>
      <c r="KG30" s="52">
        <v>0</v>
      </c>
      <c r="KH30" s="52">
        <v>0</v>
      </c>
      <c r="KI30" s="52">
        <v>0</v>
      </c>
      <c r="KJ30" s="52">
        <v>0</v>
      </c>
      <c r="KK30" s="52">
        <v>0</v>
      </c>
      <c r="KL30" s="52">
        <v>0</v>
      </c>
      <c r="KM30" s="52">
        <v>0</v>
      </c>
      <c r="KN30" s="52">
        <v>0</v>
      </c>
      <c r="KO30" s="52">
        <v>0</v>
      </c>
      <c r="KP30" s="52">
        <v>0</v>
      </c>
      <c r="KQ30" s="52">
        <v>0</v>
      </c>
      <c r="KR30" s="52">
        <v>0</v>
      </c>
      <c r="KS30" s="52">
        <v>0</v>
      </c>
      <c r="KT30" s="52">
        <v>0</v>
      </c>
      <c r="KU30" s="52">
        <v>0</v>
      </c>
      <c r="KV30" s="52">
        <v>0</v>
      </c>
      <c r="KW30" s="52">
        <v>0</v>
      </c>
      <c r="KX30" s="52">
        <v>0</v>
      </c>
      <c r="KY30" s="52">
        <v>0</v>
      </c>
      <c r="KZ30" s="52">
        <v>0</v>
      </c>
    </row>
    <row r="31" spans="1:312" x14ac:dyDescent="0.2">
      <c r="A31" s="89">
        <v>1.142673</v>
      </c>
      <c r="B31" s="41" t="s">
        <v>908</v>
      </c>
      <c r="C31" s="51" t="s">
        <v>128</v>
      </c>
      <c r="D31" s="52">
        <v>3.9465979554388668E-5</v>
      </c>
      <c r="E31" s="52">
        <v>1.7989635279060484E-5</v>
      </c>
      <c r="F31" s="52">
        <v>4.7966041726819612E-5</v>
      </c>
      <c r="G31" s="52">
        <v>1.5872497771948998E-5</v>
      </c>
      <c r="H31" s="52">
        <v>8.9760768747069092E-6</v>
      </c>
      <c r="I31" s="52">
        <v>9.5998105987234971E-6</v>
      </c>
      <c r="J31" s="52">
        <v>2.6172739196281879E-6</v>
      </c>
      <c r="K31" s="52">
        <v>1.9434009008442799E-6</v>
      </c>
      <c r="L31" s="52">
        <v>7.3485088584906605E-6</v>
      </c>
      <c r="M31" s="52">
        <v>5.8058190218421132E-6</v>
      </c>
      <c r="N31" s="52">
        <v>7.9691256492635829E-6</v>
      </c>
      <c r="O31" s="52">
        <v>3.0230162097052005E-5</v>
      </c>
      <c r="P31" s="52">
        <v>6.9389954446817786E-5</v>
      </c>
      <c r="Q31" s="52">
        <v>3.9761807205270888E-5</v>
      </c>
      <c r="R31" s="52">
        <v>7.3453179523378913E-5</v>
      </c>
      <c r="S31" s="52">
        <v>2.7199875739350833E-5</v>
      </c>
      <c r="T31" s="52">
        <v>2.3000775765053717E-5</v>
      </c>
      <c r="U31" s="52">
        <v>9.6022165251462724E-5</v>
      </c>
      <c r="V31" s="52">
        <v>3.5554684577144548E-6</v>
      </c>
      <c r="W31" s="52">
        <v>8.6757114942591855E-6</v>
      </c>
      <c r="X31" s="52">
        <v>1.9891628096181299E-6</v>
      </c>
      <c r="Y31" s="52">
        <v>2.9400679367164748E-5</v>
      </c>
      <c r="Z31" s="52">
        <v>2.1910285847323125E-5</v>
      </c>
      <c r="AA31" s="52">
        <v>3.3468102498584693E-6</v>
      </c>
      <c r="AB31" s="52">
        <v>6.6150465496955201E-7</v>
      </c>
      <c r="AC31" s="52">
        <v>3.1742390124999527E-5</v>
      </c>
      <c r="AD31" s="52">
        <v>7.767663458898373E-5</v>
      </c>
      <c r="AE31" s="52">
        <v>9.5494253927753123E-6</v>
      </c>
      <c r="AF31" s="52">
        <v>3.6087567597218367E-5</v>
      </c>
      <c r="AG31" s="52">
        <v>1.5266788208695453E-4</v>
      </c>
      <c r="AH31" s="52">
        <v>3.4385017599156419E-4</v>
      </c>
      <c r="AI31" s="52">
        <v>2.4460942632273594E-2</v>
      </c>
      <c r="AJ31" s="52">
        <v>3.2228031898278928E-2</v>
      </c>
      <c r="AK31" s="52">
        <v>1.2873317935916266E-4</v>
      </c>
      <c r="AL31" s="52">
        <v>4.4025990296034852E-5</v>
      </c>
      <c r="AM31" s="52">
        <v>4.864998687858886E-4</v>
      </c>
      <c r="AN31" s="52">
        <v>6.2463700661447035E-5</v>
      </c>
      <c r="AO31" s="52">
        <v>4.8180654100694279E-5</v>
      </c>
      <c r="AP31" s="52">
        <v>1.3712491775590245E-5</v>
      </c>
      <c r="AQ31" s="52">
        <v>2.3357740819436686E-5</v>
      </c>
      <c r="AR31" s="52">
        <v>2.399817977575218E-4</v>
      </c>
      <c r="AS31" s="52">
        <v>1.3919206000364358E-4</v>
      </c>
      <c r="AT31" s="52">
        <v>1.074263583793267E-4</v>
      </c>
      <c r="AU31" s="52">
        <v>1.0912353265621461E-5</v>
      </c>
      <c r="AV31" s="52">
        <v>1.3070614086898579E-5</v>
      </c>
      <c r="AW31" s="52">
        <v>1.0879034221786392E-5</v>
      </c>
      <c r="AX31" s="52">
        <v>3.8792833276556819E-6</v>
      </c>
      <c r="AY31" s="52">
        <v>8.8118218867468544E-6</v>
      </c>
      <c r="AZ31" s="52">
        <v>3.5952608614166758E-5</v>
      </c>
      <c r="BA31" s="52">
        <v>0</v>
      </c>
      <c r="BB31" s="52">
        <v>1.8999536467035595E-5</v>
      </c>
      <c r="BC31" s="52">
        <v>1.5907166604166187E-4</v>
      </c>
      <c r="BD31" s="52">
        <v>2.7311968853346403E-5</v>
      </c>
      <c r="BE31" s="52">
        <v>2.6751754574053189E-6</v>
      </c>
      <c r="BF31" s="52">
        <v>5.357252432032649E-5</v>
      </c>
      <c r="BG31" s="52">
        <v>3.8174482922050294E-5</v>
      </c>
      <c r="BH31" s="52">
        <v>3.3385049760372953E-5</v>
      </c>
      <c r="BI31" s="52">
        <v>4.360619625433518E-5</v>
      </c>
      <c r="BJ31" s="52">
        <v>1.7666776660619945E-5</v>
      </c>
      <c r="BK31" s="52">
        <v>1.2666664637011148E-4</v>
      </c>
      <c r="BL31" s="52">
        <v>2.2304686365161953E-5</v>
      </c>
      <c r="BM31" s="52">
        <v>6.2697514694476922E-6</v>
      </c>
      <c r="BN31" s="52">
        <v>9.5043630123444875E-6</v>
      </c>
      <c r="BO31" s="52">
        <v>1.2813226757533185E-5</v>
      </c>
      <c r="BP31" s="52">
        <v>0</v>
      </c>
      <c r="BQ31" s="52">
        <v>0</v>
      </c>
      <c r="BR31" s="52">
        <v>7.0754372582590298E-6</v>
      </c>
      <c r="BS31" s="52">
        <v>0</v>
      </c>
      <c r="BT31" s="52">
        <v>0</v>
      </c>
      <c r="BU31" s="52">
        <v>1.3476475118801902E-6</v>
      </c>
      <c r="BV31" s="52">
        <v>9.3150921276380916E-7</v>
      </c>
      <c r="BW31" s="52">
        <v>2.3512162102501958E-5</v>
      </c>
      <c r="BX31" s="52">
        <v>2.2051521850333851E-6</v>
      </c>
      <c r="BY31" s="52">
        <v>2.1938669360247567E-5</v>
      </c>
      <c r="BZ31" s="52">
        <v>1.2313355438717886E-6</v>
      </c>
      <c r="CA31" s="52">
        <v>4.2912785929713022E-6</v>
      </c>
      <c r="CB31" s="52">
        <v>2.5464306309189459E-6</v>
      </c>
      <c r="CC31" s="52">
        <v>0</v>
      </c>
      <c r="CD31" s="52">
        <v>9.3417006644167442E-6</v>
      </c>
      <c r="CE31" s="52">
        <v>7.3665045117591202E-5</v>
      </c>
      <c r="CF31" s="52">
        <v>1.4416148696359945E-5</v>
      </c>
      <c r="CG31" s="52">
        <v>4.5430690428745585E-5</v>
      </c>
      <c r="CH31" s="52">
        <v>0</v>
      </c>
      <c r="CI31" s="52">
        <v>2.7816566677435661E-5</v>
      </c>
      <c r="CJ31" s="52">
        <v>1.0021618783359197E-5</v>
      </c>
      <c r="CK31" s="52">
        <v>2.5689681541668033E-5</v>
      </c>
      <c r="CL31" s="52">
        <v>2.7321489014584942E-4</v>
      </c>
      <c r="CM31" s="52">
        <v>9.3494888844769159E-5</v>
      </c>
      <c r="CN31" s="52">
        <v>5.1706613730806555E-5</v>
      </c>
      <c r="CO31" s="52">
        <v>2.7276132264699761E-4</v>
      </c>
      <c r="CP31" s="52">
        <v>2.3488906166201529E-4</v>
      </c>
      <c r="CQ31" s="52">
        <v>1.1612431823576897E-3</v>
      </c>
      <c r="CR31" s="52">
        <v>1.4128916401320109E-4</v>
      </c>
      <c r="CS31" s="52">
        <v>1.0585660165821468E-3</v>
      </c>
      <c r="CT31" s="52">
        <v>9.0868241982638737E-4</v>
      </c>
      <c r="CU31" s="52">
        <v>5.7275304634040109E-4</v>
      </c>
      <c r="CV31" s="52">
        <v>1.3832418586597043E-4</v>
      </c>
      <c r="CW31" s="52">
        <v>2.7743894676435921E-4</v>
      </c>
      <c r="CX31" s="52">
        <v>2.1904144651642546E-4</v>
      </c>
      <c r="CY31" s="52">
        <v>1.9009304685047829E-4</v>
      </c>
      <c r="CZ31" s="52">
        <v>3.5518825779061035E-4</v>
      </c>
      <c r="DA31" s="52">
        <v>1.1871297644719231E-4</v>
      </c>
      <c r="DB31" s="52">
        <v>1.6493385788745877E-4</v>
      </c>
      <c r="DC31" s="52">
        <v>3.3961885569724718E-5</v>
      </c>
      <c r="DD31" s="52">
        <v>1.785061910694568E-6</v>
      </c>
      <c r="DE31" s="52">
        <v>5.2947220670835276E-6</v>
      </c>
      <c r="DF31" s="52">
        <v>8.8173005320831758E-5</v>
      </c>
      <c r="DG31" s="52">
        <v>3.1013504619815306E-6</v>
      </c>
      <c r="DH31" s="52">
        <v>6.7517454908861131E-6</v>
      </c>
      <c r="DI31" s="52">
        <v>1.00471735213638E-4</v>
      </c>
      <c r="DJ31" s="52">
        <v>7.6903183751947799E-5</v>
      </c>
      <c r="DK31" s="52">
        <v>1.2097389748134265E-5</v>
      </c>
      <c r="DL31" s="52">
        <v>0</v>
      </c>
      <c r="DM31" s="52">
        <v>3.3066780491436732E-6</v>
      </c>
      <c r="DN31" s="52">
        <v>9.4338634936206761E-6</v>
      </c>
      <c r="DO31" s="52">
        <v>1.2602848790200862E-4</v>
      </c>
      <c r="DP31" s="52">
        <v>2.5021740003720186E-5</v>
      </c>
      <c r="DQ31" s="52">
        <v>3.3189413139636126E-5</v>
      </c>
      <c r="DR31" s="52">
        <v>7.5826840021422588E-6</v>
      </c>
      <c r="DS31" s="52">
        <v>6.1148381406310592E-5</v>
      </c>
      <c r="DT31" s="52">
        <v>4.549816690875341E-4</v>
      </c>
      <c r="DU31" s="52">
        <v>1.5179014388317101E-4</v>
      </c>
      <c r="DV31" s="52">
        <v>3.0317747239519597E-5</v>
      </c>
      <c r="DW31" s="52">
        <v>8.6731231249575899E-6</v>
      </c>
      <c r="DX31" s="52">
        <v>7.9375054824025817E-5</v>
      </c>
      <c r="DY31" s="52">
        <v>2.1058797930400349E-4</v>
      </c>
      <c r="DZ31" s="52">
        <v>2.3685152733760157E-3</v>
      </c>
      <c r="EA31" s="52">
        <v>2.3715601148462579E-3</v>
      </c>
      <c r="EB31" s="52">
        <v>0.81404052798036342</v>
      </c>
      <c r="EC31" s="52">
        <v>8.9552095486127178E-4</v>
      </c>
      <c r="ED31" s="52">
        <v>0.80959890455843864</v>
      </c>
      <c r="EE31" s="52">
        <v>4.2319086018293862E-3</v>
      </c>
      <c r="EF31" s="52">
        <v>0.3237309865875983</v>
      </c>
      <c r="EG31" s="52">
        <v>1.4000912300145322E-3</v>
      </c>
      <c r="EH31" s="52">
        <v>8.6276603158463461E-3</v>
      </c>
      <c r="EI31" s="52">
        <v>1.3307707510227923E-3</v>
      </c>
      <c r="EJ31" s="52">
        <v>1.1118633834772552E-2</v>
      </c>
      <c r="EK31" s="52">
        <v>1.0844054175459955E-3</v>
      </c>
      <c r="EL31" s="52">
        <v>0</v>
      </c>
      <c r="EM31" s="52">
        <v>3.8255778748806994E-6</v>
      </c>
      <c r="EN31" s="52">
        <v>5.6681255467192251E-6</v>
      </c>
      <c r="EO31" s="52">
        <v>1.1718284404521991E-5</v>
      </c>
      <c r="EP31" s="52">
        <v>1.255796119533417E-5</v>
      </c>
      <c r="EQ31" s="52">
        <v>2.2958895281631716E-6</v>
      </c>
      <c r="ER31" s="52">
        <v>0</v>
      </c>
      <c r="ES31" s="52">
        <v>5.0378051651249182E-6</v>
      </c>
      <c r="ET31" s="52">
        <v>2.1187625194578019E-6</v>
      </c>
      <c r="EU31" s="52">
        <v>2.9397872265884559E-5</v>
      </c>
      <c r="EV31" s="52">
        <v>1.2591024933670954E-5</v>
      </c>
      <c r="EW31" s="52">
        <v>1.1656583231313687E-6</v>
      </c>
      <c r="EX31" s="52">
        <v>1.3059789994031466E-4</v>
      </c>
      <c r="EY31" s="52">
        <v>7.955917280705024E-6</v>
      </c>
      <c r="EZ31" s="52">
        <v>1.1891729581852198E-5</v>
      </c>
      <c r="FA31" s="52">
        <v>1.2753455431283069E-5</v>
      </c>
      <c r="FB31" s="52">
        <v>5.2052852160252921E-6</v>
      </c>
      <c r="FC31" s="52">
        <v>2.3710737548556569E-5</v>
      </c>
      <c r="FD31" s="52">
        <v>2.2052086930799952E-6</v>
      </c>
      <c r="FE31" s="52">
        <v>6.5052074455498538E-6</v>
      </c>
      <c r="FF31" s="52">
        <v>2.8517317736126904E-5</v>
      </c>
      <c r="FG31" s="52">
        <v>3.2830392710010605E-4</v>
      </c>
      <c r="FH31" s="52">
        <v>1.2798630205471736E-5</v>
      </c>
      <c r="FI31" s="52">
        <v>1.366037584105368E-6</v>
      </c>
      <c r="FJ31" s="52">
        <v>4.7299194818163604E-5</v>
      </c>
      <c r="FK31" s="52">
        <v>2.4383609995683785E-6</v>
      </c>
      <c r="FL31" s="52">
        <v>1.554064056684764E-4</v>
      </c>
      <c r="FM31" s="52">
        <v>7.6782078332739249E-6</v>
      </c>
      <c r="FN31" s="52">
        <v>5.3422737334530948E-6</v>
      </c>
      <c r="FO31" s="52">
        <v>5.4647378664857934E-5</v>
      </c>
      <c r="FP31" s="52">
        <v>4.2729923480003246E-5</v>
      </c>
      <c r="FQ31" s="52">
        <v>4.3141000869492533E-5</v>
      </c>
      <c r="FR31" s="52">
        <v>2.0730824519869743E-6</v>
      </c>
      <c r="FS31" s="52">
        <v>0</v>
      </c>
      <c r="FT31" s="52">
        <v>4.1629843815012036E-6</v>
      </c>
      <c r="FU31" s="52">
        <v>1.5124426768470864E-6</v>
      </c>
      <c r="FV31" s="52">
        <v>1.7712489837159179E-5</v>
      </c>
      <c r="FW31" s="52">
        <v>2.5143713037905941E-6</v>
      </c>
      <c r="FX31" s="52">
        <v>9.6132346178223799E-7</v>
      </c>
      <c r="FY31" s="52">
        <v>6.5883529842827718E-6</v>
      </c>
      <c r="FZ31" s="52">
        <v>1.8774340869898978E-6</v>
      </c>
      <c r="GA31" s="52">
        <v>0</v>
      </c>
      <c r="GB31" s="52">
        <v>3.2781833195816239E-5</v>
      </c>
      <c r="GC31" s="52">
        <v>0</v>
      </c>
      <c r="GD31" s="52">
        <v>6.4432916588605107E-6</v>
      </c>
      <c r="GE31" s="52">
        <v>1.1221830677496478E-4</v>
      </c>
      <c r="GF31" s="52">
        <v>4.97766481947705E-6</v>
      </c>
      <c r="GG31" s="52">
        <v>2.8357131825103703E-5</v>
      </c>
      <c r="GH31" s="52">
        <v>7.1984866351038036E-5</v>
      </c>
      <c r="GI31" s="52">
        <v>2.8984716394633437E-5</v>
      </c>
      <c r="GJ31" s="52">
        <v>3.1521958103796608E-6</v>
      </c>
      <c r="GK31" s="52">
        <v>1.4945198184139341E-6</v>
      </c>
      <c r="GL31" s="52">
        <v>1.4753981440370309E-6</v>
      </c>
      <c r="GM31" s="52">
        <v>3.821028348788188E-5</v>
      </c>
      <c r="GN31" s="52">
        <v>3.3029895393165887E-5</v>
      </c>
      <c r="GO31" s="52">
        <v>0</v>
      </c>
      <c r="GP31" s="52">
        <v>5.0804038249429228E-5</v>
      </c>
      <c r="GQ31" s="52">
        <v>2.5466124753940044E-5</v>
      </c>
      <c r="GR31" s="52">
        <v>1.3379217380870805E-5</v>
      </c>
      <c r="GS31" s="52">
        <v>1.2241198892841095E-4</v>
      </c>
      <c r="GT31" s="52">
        <v>1.1063007100056075E-5</v>
      </c>
      <c r="GU31" s="52">
        <v>4.0610653533782835E-5</v>
      </c>
      <c r="GV31" s="52">
        <v>4.7335227510842295E-6</v>
      </c>
      <c r="GW31" s="52">
        <v>1.3965216348690888E-5</v>
      </c>
      <c r="GX31" s="52">
        <v>7.7458535153459215E-5</v>
      </c>
      <c r="GY31" s="52">
        <v>1.096048626391812E-5</v>
      </c>
      <c r="GZ31" s="52">
        <v>1.0021369724978736E-5</v>
      </c>
      <c r="HA31" s="52">
        <v>7.2915522788724409E-5</v>
      </c>
      <c r="HB31" s="52">
        <v>2.2745009119483817E-4</v>
      </c>
      <c r="HC31" s="52">
        <v>1.816149414009448E-4</v>
      </c>
      <c r="HD31" s="52">
        <v>3.9129311865547783E-4</v>
      </c>
      <c r="HE31" s="52">
        <v>7.6785089687000357E-5</v>
      </c>
      <c r="HF31" s="52">
        <v>6.0936785778024504E-5</v>
      </c>
      <c r="HG31" s="52">
        <v>6.7844625594887847E-5</v>
      </c>
      <c r="HH31" s="52">
        <v>1.578037053502261E-4</v>
      </c>
      <c r="HI31" s="52">
        <v>8.830141558621245E-6</v>
      </c>
      <c r="HJ31" s="52">
        <v>4.4815015398714561E-5</v>
      </c>
      <c r="HK31" s="52">
        <v>6.6218034936288988E-6</v>
      </c>
      <c r="HL31" s="52">
        <v>3.2563318578251107E-5</v>
      </c>
      <c r="HM31" s="52">
        <v>3.2021401993730049E-5</v>
      </c>
      <c r="HN31" s="52">
        <v>1.7207931439740759E-5</v>
      </c>
      <c r="HO31" s="52">
        <v>3.8191249131136791E-6</v>
      </c>
      <c r="HP31" s="52">
        <v>3.8615681835410142E-5</v>
      </c>
      <c r="HQ31" s="52">
        <v>1.770187062027907E-4</v>
      </c>
      <c r="HR31" s="52">
        <v>2.3667160388015054E-4</v>
      </c>
      <c r="HS31" s="52">
        <v>1.729865292959438E-4</v>
      </c>
      <c r="HT31" s="52">
        <v>1.4487070306646517E-4</v>
      </c>
      <c r="HU31" s="52">
        <v>1.4532712752987297E-4</v>
      </c>
      <c r="HV31" s="52">
        <v>2.3430756269175881E-4</v>
      </c>
      <c r="HW31" s="52">
        <v>5.0805927109702772E-6</v>
      </c>
      <c r="HX31" s="52">
        <v>6.4628784768858811E-6</v>
      </c>
      <c r="HY31" s="52">
        <v>4.8400281166913349E-6</v>
      </c>
      <c r="HZ31" s="52">
        <v>0</v>
      </c>
      <c r="IA31" s="52">
        <v>2.2643565714254176E-6</v>
      </c>
      <c r="IB31" s="52">
        <v>1.8639952388199643E-6</v>
      </c>
      <c r="IC31" s="52">
        <v>6.3212626499661628E-5</v>
      </c>
      <c r="ID31" s="52">
        <v>3.0475885381142908E-5</v>
      </c>
      <c r="IE31" s="52">
        <v>6.0708095551130168E-5</v>
      </c>
      <c r="IF31" s="52">
        <v>1.050967376342903E-4</v>
      </c>
      <c r="IG31" s="52">
        <v>6.0698424060314967E-5</v>
      </c>
      <c r="IH31" s="52">
        <v>5.412645396032526E-5</v>
      </c>
      <c r="II31" s="52">
        <v>2.273769882811744E-5</v>
      </c>
      <c r="IJ31" s="52">
        <v>4.9502482055812729E-6</v>
      </c>
      <c r="IK31" s="52">
        <v>9.3646080635638999E-5</v>
      </c>
      <c r="IL31" s="52">
        <v>1.0652857871416883E-5</v>
      </c>
      <c r="IM31" s="52">
        <v>2.4517065110436783E-6</v>
      </c>
      <c r="IN31" s="52">
        <v>2.0538011277594816E-6</v>
      </c>
      <c r="IO31" s="52">
        <v>7.0348618056360741E-5</v>
      </c>
      <c r="IP31" s="52">
        <v>1.062924247928733E-5</v>
      </c>
      <c r="IQ31" s="52">
        <v>1.6677795953100498E-6</v>
      </c>
      <c r="IR31" s="52">
        <v>3.1734820633838E-6</v>
      </c>
      <c r="IS31" s="52">
        <v>7.4599514727299703E-7</v>
      </c>
      <c r="IT31" s="52">
        <v>6.9209199012664335E-7</v>
      </c>
      <c r="IU31" s="52">
        <v>2.4753963225143271E-5</v>
      </c>
      <c r="IV31" s="52">
        <v>2.114985789858173E-5</v>
      </c>
      <c r="IW31" s="52">
        <v>5.8319893744965731E-6</v>
      </c>
      <c r="IX31" s="52">
        <v>6.530201760436068E-6</v>
      </c>
      <c r="IY31" s="52">
        <v>1.9584804237042875E-5</v>
      </c>
      <c r="IZ31" s="52">
        <v>3.787670645849375E-5</v>
      </c>
      <c r="JA31" s="52">
        <v>2.2024025824918472E-6</v>
      </c>
      <c r="JB31" s="52">
        <v>1.7124336746618773E-5</v>
      </c>
      <c r="JC31" s="52">
        <v>1.6102877681577755E-5</v>
      </c>
      <c r="JD31" s="52">
        <v>2.2909437559580552E-5</v>
      </c>
      <c r="JE31" s="52">
        <v>1.0506616094261295E-5</v>
      </c>
      <c r="JF31" s="52">
        <v>1.7131372355954544E-5</v>
      </c>
      <c r="JG31" s="52">
        <v>7.3287232214851709E-5</v>
      </c>
      <c r="JH31" s="52">
        <v>9.4568017598400283E-5</v>
      </c>
      <c r="JI31" s="52">
        <v>3.5181701763284547E-6</v>
      </c>
      <c r="JJ31" s="52">
        <v>1.3277990584548191E-5</v>
      </c>
      <c r="JK31" s="52">
        <v>8.3837755310431957E-6</v>
      </c>
      <c r="JL31" s="52">
        <v>9.7083763886470438E-6</v>
      </c>
      <c r="JM31" s="52">
        <v>1.3151222281745036E-5</v>
      </c>
      <c r="JN31" s="52">
        <v>6.5291047697680856E-5</v>
      </c>
      <c r="JO31" s="52">
        <v>2.2412032177638085E-6</v>
      </c>
      <c r="JP31" s="52">
        <v>5.4998823696058763E-6</v>
      </c>
      <c r="JQ31" s="52">
        <v>4.3076217017882532E-5</v>
      </c>
      <c r="JR31" s="52">
        <v>6.4747837437148452E-6</v>
      </c>
      <c r="JS31" s="52">
        <v>5.3492913102059262E-6</v>
      </c>
      <c r="JT31" s="52">
        <v>2.728356237165956E-4</v>
      </c>
      <c r="JU31" s="52">
        <v>1.4078930363182847E-3</v>
      </c>
      <c r="JV31" s="52">
        <v>2.8064010353308502E-4</v>
      </c>
      <c r="JW31" s="52">
        <v>0.25572237124970232</v>
      </c>
      <c r="JX31" s="52">
        <v>1.9116613668854296E-4</v>
      </c>
      <c r="JY31" s="52">
        <v>1.1267389145304086E-2</v>
      </c>
      <c r="JZ31" s="52">
        <v>2.8282410970848274E-4</v>
      </c>
      <c r="KA31" s="52">
        <v>5.6436361972333224E-4</v>
      </c>
      <c r="KB31" s="52">
        <v>7.9375427494570726E-5</v>
      </c>
      <c r="KC31" s="52">
        <v>2.3887874668113016E-4</v>
      </c>
      <c r="KD31" s="52">
        <v>2.2488132280867646E-2</v>
      </c>
      <c r="KE31" s="52">
        <v>4.3833569313156661E-4</v>
      </c>
      <c r="KF31" s="52">
        <v>7.2253748015877893E-4</v>
      </c>
      <c r="KG31" s="52">
        <v>3.2971174713719792E-4</v>
      </c>
      <c r="KH31" s="52">
        <v>8.1238919974573176E-5</v>
      </c>
      <c r="KI31" s="52">
        <v>3.9696486422251109E-3</v>
      </c>
      <c r="KJ31" s="52">
        <v>9.7606911211074734E-5</v>
      </c>
      <c r="KK31" s="52">
        <v>1.2734689039173679E-4</v>
      </c>
      <c r="KL31" s="52">
        <v>5.1168367706065773E-4</v>
      </c>
      <c r="KM31" s="52">
        <v>1.4630189552374052E-4</v>
      </c>
      <c r="KN31" s="52">
        <v>4.7788113512981916E-5</v>
      </c>
      <c r="KO31" s="52">
        <v>7.896300075575937E-4</v>
      </c>
      <c r="KP31" s="52">
        <v>3.0859316616749237E-3</v>
      </c>
      <c r="KQ31" s="52">
        <v>1.8429457325787161E-4</v>
      </c>
      <c r="KR31" s="52">
        <v>1.2959078651652955E-3</v>
      </c>
      <c r="KS31" s="52">
        <v>7.4950718517904317E-4</v>
      </c>
      <c r="KT31" s="52">
        <v>1.9599535539674729E-4</v>
      </c>
      <c r="KU31" s="52">
        <v>1.9609103229228813E-3</v>
      </c>
      <c r="KV31" s="52">
        <v>1.5930083675804585E-4</v>
      </c>
      <c r="KW31" s="52">
        <v>6.8055539487925419E-4</v>
      </c>
      <c r="KX31" s="52">
        <v>2.4207377554544854E-4</v>
      </c>
      <c r="KY31" s="52">
        <v>2.1430754448833805E-4</v>
      </c>
      <c r="KZ31" s="52">
        <v>2.0281202905748677E-4</v>
      </c>
    </row>
    <row r="32" spans="1:312" x14ac:dyDescent="0.2">
      <c r="A32" s="89">
        <v>1.0276380000000001</v>
      </c>
      <c r="B32" s="41" t="s">
        <v>907</v>
      </c>
      <c r="C32" s="51" t="s">
        <v>143</v>
      </c>
      <c r="D32" s="52">
        <v>7.4995998883676578E-6</v>
      </c>
      <c r="E32" s="52">
        <v>7.3915645682783722E-6</v>
      </c>
      <c r="F32" s="52">
        <v>1.7992050767442312E-6</v>
      </c>
      <c r="G32" s="52">
        <v>4.4632921085224108E-6</v>
      </c>
      <c r="H32" s="52">
        <v>1.2428414134209566E-5</v>
      </c>
      <c r="I32" s="52">
        <v>6.684312565037102E-6</v>
      </c>
      <c r="J32" s="52">
        <v>6.6492904985148563E-6</v>
      </c>
      <c r="K32" s="52">
        <v>4.4339729291107358E-6</v>
      </c>
      <c r="L32" s="52">
        <v>6.3697115720113717E-6</v>
      </c>
      <c r="M32" s="52">
        <v>9.1136530421450851E-6</v>
      </c>
      <c r="N32" s="52">
        <v>4.1259210235768226E-5</v>
      </c>
      <c r="O32" s="52">
        <v>1.166653763041655E-5</v>
      </c>
      <c r="P32" s="52">
        <v>1.6179514537918534E-5</v>
      </c>
      <c r="Q32" s="52">
        <v>1.9510267815859988E-5</v>
      </c>
      <c r="R32" s="52">
        <v>8.5389741583531912E-3</v>
      </c>
      <c r="S32" s="52">
        <v>1.63796689168635E-5</v>
      </c>
      <c r="T32" s="52">
        <v>4.879678469599938E-5</v>
      </c>
      <c r="U32" s="52">
        <v>2.8553676929724968E-4</v>
      </c>
      <c r="V32" s="52">
        <v>3.9474098625018756E-6</v>
      </c>
      <c r="W32" s="52">
        <v>7.841508465965033E-6</v>
      </c>
      <c r="X32" s="52">
        <v>4.2052858348910493E-5</v>
      </c>
      <c r="Y32" s="52">
        <v>5.7897985904612147E-6</v>
      </c>
      <c r="Z32" s="52">
        <v>9.2421019349081316E-6</v>
      </c>
      <c r="AA32" s="52">
        <v>4.6855343498018567E-6</v>
      </c>
      <c r="AB32" s="52">
        <v>5.9535418947259678E-6</v>
      </c>
      <c r="AC32" s="52">
        <v>3.9757290762824193E-6</v>
      </c>
      <c r="AD32" s="52">
        <v>5.1024483936858631E-6</v>
      </c>
      <c r="AE32" s="52">
        <v>1.3735975316310318E-6</v>
      </c>
      <c r="AF32" s="52">
        <v>1.2798331161364575E-5</v>
      </c>
      <c r="AG32" s="52">
        <v>4.3137539388814086E-6</v>
      </c>
      <c r="AH32" s="52">
        <v>3.6014080027640766E-6</v>
      </c>
      <c r="AI32" s="52">
        <v>8.1279522623822835E-7</v>
      </c>
      <c r="AJ32" s="52">
        <v>5.5674048069080787E-6</v>
      </c>
      <c r="AK32" s="52">
        <v>2.7687721907702301E-6</v>
      </c>
      <c r="AL32" s="52">
        <v>8.3148971339813244E-6</v>
      </c>
      <c r="AM32" s="52">
        <v>7.1520321648190382E-6</v>
      </c>
      <c r="AN32" s="52">
        <v>2.0832314572205152E-6</v>
      </c>
      <c r="AO32" s="52">
        <v>4.2051824377579036E-6</v>
      </c>
      <c r="AP32" s="52">
        <v>7.7338453614328991E-6</v>
      </c>
      <c r="AQ32" s="52">
        <v>1.2108240645369752E-5</v>
      </c>
      <c r="AR32" s="52">
        <v>6.1451657602242091E-6</v>
      </c>
      <c r="AS32" s="52">
        <v>1.3756503920206719E-5</v>
      </c>
      <c r="AT32" s="52">
        <v>4.6260448663605152E-6</v>
      </c>
      <c r="AU32" s="52">
        <v>9.5057904605329322E-6</v>
      </c>
      <c r="AV32" s="52">
        <v>9.8181926903584438E-6</v>
      </c>
      <c r="AW32" s="52">
        <v>7.5875035242252951E-4</v>
      </c>
      <c r="AX32" s="52">
        <v>8.7081225743196199E-6</v>
      </c>
      <c r="AY32" s="52">
        <v>7.7816297663756133E-6</v>
      </c>
      <c r="AZ32" s="52">
        <v>8.9336446222109271E-6</v>
      </c>
      <c r="BA32" s="52">
        <v>0</v>
      </c>
      <c r="BB32" s="52">
        <v>9.2828624431478902E-6</v>
      </c>
      <c r="BC32" s="52">
        <v>9.311883875588542E-6</v>
      </c>
      <c r="BD32" s="52">
        <v>7.076419713932089E-6</v>
      </c>
      <c r="BE32" s="52">
        <v>4.6435573990757095E-6</v>
      </c>
      <c r="BF32" s="52">
        <v>4.6468126816207268E-6</v>
      </c>
      <c r="BG32" s="52">
        <v>8.0750567175447146E-6</v>
      </c>
      <c r="BH32" s="52">
        <v>8.8547949633367294E-6</v>
      </c>
      <c r="BI32" s="52">
        <v>1.0413199545873928E-5</v>
      </c>
      <c r="BJ32" s="52">
        <v>1.0736389403346509E-5</v>
      </c>
      <c r="BK32" s="52">
        <v>4.311503733920702E-5</v>
      </c>
      <c r="BL32" s="52">
        <v>9.647118949349188E-6</v>
      </c>
      <c r="BM32" s="52">
        <v>8.8625058365125276E-6</v>
      </c>
      <c r="BN32" s="52">
        <v>9.1164298281671627E-6</v>
      </c>
      <c r="BO32" s="52">
        <v>1.9531513219591123E-5</v>
      </c>
      <c r="BP32" s="52">
        <v>1.3407160384967498E-6</v>
      </c>
      <c r="BQ32" s="52">
        <v>1.791294911198327E-6</v>
      </c>
      <c r="BR32" s="52">
        <v>7.0754372582590298E-6</v>
      </c>
      <c r="BS32" s="52">
        <v>3.4466815392123978E-6</v>
      </c>
      <c r="BT32" s="52">
        <v>7.84194989361088E-6</v>
      </c>
      <c r="BU32" s="52">
        <v>9.4335325831613315E-6</v>
      </c>
      <c r="BV32" s="52">
        <v>3.7354392077586999E-2</v>
      </c>
      <c r="BW32" s="52">
        <v>1.5891863218527244E-2</v>
      </c>
      <c r="BX32" s="52">
        <v>2.0173295206264565E-2</v>
      </c>
      <c r="BY32" s="52">
        <v>4.899269865474231E-2</v>
      </c>
      <c r="BZ32" s="52">
        <v>2.3528946421582621E-2</v>
      </c>
      <c r="CA32" s="52">
        <v>3.1806378673704234E-2</v>
      </c>
      <c r="CB32" s="52">
        <v>2.3277695107214637E-2</v>
      </c>
      <c r="CC32" s="52">
        <v>7.1666328140657619E-3</v>
      </c>
      <c r="CD32" s="52">
        <v>7.8316152727328784E-6</v>
      </c>
      <c r="CE32" s="52">
        <v>5.2197453950351068E-6</v>
      </c>
      <c r="CF32" s="52">
        <v>1.4602564412261151E-6</v>
      </c>
      <c r="CG32" s="52">
        <v>1.3695432624875491E-5</v>
      </c>
      <c r="CH32" s="52">
        <v>1.245399705470919E-5</v>
      </c>
      <c r="CI32" s="52">
        <v>4.1080239869268691E-6</v>
      </c>
      <c r="CJ32" s="52">
        <v>7.288450024261234E-6</v>
      </c>
      <c r="CK32" s="52">
        <v>1.5619858117184963E-5</v>
      </c>
      <c r="CL32" s="52">
        <v>3.8577307741402733E-6</v>
      </c>
      <c r="CM32" s="52">
        <v>1.3287752572434684E-6</v>
      </c>
      <c r="CN32" s="52">
        <v>8.9428181981523748E-6</v>
      </c>
      <c r="CO32" s="52">
        <v>2.6081648266942451E-6</v>
      </c>
      <c r="CP32" s="52">
        <v>5.8363040017221531E-6</v>
      </c>
      <c r="CQ32" s="52">
        <v>2.6367505665486541E-6</v>
      </c>
      <c r="CR32" s="52">
        <v>7.2586094566432163E-6</v>
      </c>
      <c r="CS32" s="52">
        <v>8.2494781594032347E-6</v>
      </c>
      <c r="CT32" s="52">
        <v>2.8003917008566924E-6</v>
      </c>
      <c r="CU32" s="52">
        <v>4.0935194382687079E-6</v>
      </c>
      <c r="CV32" s="52">
        <v>1.1965034589900439E-5</v>
      </c>
      <c r="CW32" s="52">
        <v>1.2837089748558734E-5</v>
      </c>
      <c r="CX32" s="52">
        <v>1.5380515404903259E-6</v>
      </c>
      <c r="CY32" s="52">
        <v>5.0533785079029861E-6</v>
      </c>
      <c r="CZ32" s="52">
        <v>1.3130804354551214E-6</v>
      </c>
      <c r="DA32" s="52">
        <v>3.306572177917529E-6</v>
      </c>
      <c r="DB32" s="52">
        <v>7.0208457563324462E-6</v>
      </c>
      <c r="DC32" s="52">
        <v>9.6033178791916033E-6</v>
      </c>
      <c r="DD32" s="52">
        <v>5.3551857320837041E-6</v>
      </c>
      <c r="DE32" s="52">
        <v>5.2947220670835276E-6</v>
      </c>
      <c r="DF32" s="52">
        <v>6.6208993477498485E-6</v>
      </c>
      <c r="DG32" s="52">
        <v>9.9062553591448891E-6</v>
      </c>
      <c r="DH32" s="52">
        <v>5.1598705377503633E-6</v>
      </c>
      <c r="DI32" s="52">
        <v>6.589459696551175E-6</v>
      </c>
      <c r="DJ32" s="52">
        <v>3.625931753561157E-6</v>
      </c>
      <c r="DK32" s="52">
        <v>3.8678729126687789E-6</v>
      </c>
      <c r="DL32" s="52">
        <v>1.5909614540220835E-4</v>
      </c>
      <c r="DM32" s="52">
        <v>9.9200341474310205E-6</v>
      </c>
      <c r="DN32" s="52">
        <v>7.4897227060839829E-6</v>
      </c>
      <c r="DO32" s="52">
        <v>7.9860116563483883E-6</v>
      </c>
      <c r="DP32" s="52">
        <v>5.5379431289767515E-6</v>
      </c>
      <c r="DQ32" s="52">
        <v>1.3071807968404173E-5</v>
      </c>
      <c r="DR32" s="52">
        <v>7.7195555545274983E-6</v>
      </c>
      <c r="DS32" s="52">
        <v>7.5448888893369448E-6</v>
      </c>
      <c r="DT32" s="52">
        <v>5.9260464035233761E-6</v>
      </c>
      <c r="DU32" s="52">
        <v>1.9090767369134129E-5</v>
      </c>
      <c r="DV32" s="52">
        <v>5.9213647027616188E-6</v>
      </c>
      <c r="DW32" s="52">
        <v>1.2720580583271131E-5</v>
      </c>
      <c r="DX32" s="52">
        <v>1.6763098524957147E-6</v>
      </c>
      <c r="DY32" s="52">
        <v>0</v>
      </c>
      <c r="DZ32" s="52">
        <v>2.6768193679158082E-6</v>
      </c>
      <c r="EA32" s="52">
        <v>1.6326464682535149E-5</v>
      </c>
      <c r="EB32" s="52">
        <v>4.3502368747480665E-6</v>
      </c>
      <c r="EC32" s="52">
        <v>7.6064188572725903E-6</v>
      </c>
      <c r="ED32" s="52">
        <v>8.0352543734831525E-5</v>
      </c>
      <c r="EE32" s="52">
        <v>4.9110937043993196E-6</v>
      </c>
      <c r="EF32" s="52">
        <v>2.9246168343589588E-6</v>
      </c>
      <c r="EG32" s="52">
        <v>1.1385919259754823E-5</v>
      </c>
      <c r="EH32" s="52">
        <v>1.0684746895225679E-6</v>
      </c>
      <c r="EI32" s="52">
        <v>6.7073700051550933E-6</v>
      </c>
      <c r="EJ32" s="52">
        <v>8.924728954676167E-6</v>
      </c>
      <c r="EK32" s="52">
        <v>1.2679791176788892E-5</v>
      </c>
      <c r="EL32" s="52">
        <v>1.3668051439288173E-6</v>
      </c>
      <c r="EM32" s="52">
        <v>5.5666303442536484E-6</v>
      </c>
      <c r="EN32" s="52">
        <v>4.9486421181883014E-6</v>
      </c>
      <c r="EO32" s="52">
        <v>0</v>
      </c>
      <c r="EP32" s="52">
        <v>1.4755604404517651E-5</v>
      </c>
      <c r="EQ32" s="52">
        <v>6.1223720751017918E-6</v>
      </c>
      <c r="ER32" s="52">
        <v>5.8889119853037886E-6</v>
      </c>
      <c r="ES32" s="52">
        <v>1.5113415495374754E-5</v>
      </c>
      <c r="ET32" s="52">
        <v>4.2375250389156037E-6</v>
      </c>
      <c r="EU32" s="52">
        <v>1.0961040077980757E-5</v>
      </c>
      <c r="EV32" s="52">
        <v>1.1380349459279515E-5</v>
      </c>
      <c r="EW32" s="52">
        <v>6.9939499387882122E-6</v>
      </c>
      <c r="EX32" s="52">
        <v>2.4179752532107846E-5</v>
      </c>
      <c r="EY32" s="52">
        <v>5.5691420964935171E-5</v>
      </c>
      <c r="EZ32" s="52">
        <v>2.3191339848425448E-5</v>
      </c>
      <c r="FA32" s="52">
        <v>1.9794836912951224E-5</v>
      </c>
      <c r="FB32" s="52">
        <v>4.1642281728202337E-5</v>
      </c>
      <c r="FC32" s="52">
        <v>4.3706322175319812E-4</v>
      </c>
      <c r="FD32" s="52">
        <v>2.2052086930799952E-5</v>
      </c>
      <c r="FE32" s="52">
        <v>8.1315093069373161E-6</v>
      </c>
      <c r="FF32" s="52">
        <v>2.5045503855454604E-5</v>
      </c>
      <c r="FG32" s="52">
        <v>3.6534687088273348E-5</v>
      </c>
      <c r="FH32" s="52">
        <v>1.0234392308840795E-4</v>
      </c>
      <c r="FI32" s="52">
        <v>1.3660375841053681E-5</v>
      </c>
      <c r="FJ32" s="52">
        <v>2.44724750857886E-5</v>
      </c>
      <c r="FK32" s="52">
        <v>3.2165613185795631E-5</v>
      </c>
      <c r="FL32" s="52">
        <v>1.0492342374221653E-5</v>
      </c>
      <c r="FM32" s="52">
        <v>8.6363431697337491E-6</v>
      </c>
      <c r="FN32" s="52">
        <v>3.2053642400718569E-6</v>
      </c>
      <c r="FO32" s="52">
        <v>9.4269919151590094E-6</v>
      </c>
      <c r="FP32" s="52">
        <v>1.0613480699965574E-5</v>
      </c>
      <c r="FQ32" s="52">
        <v>1.3203152824244691E-5</v>
      </c>
      <c r="FR32" s="52">
        <v>1.8657742067882766E-5</v>
      </c>
      <c r="FS32" s="52">
        <v>1.4034267595605457E-5</v>
      </c>
      <c r="FT32" s="52">
        <v>1.5264276065504412E-5</v>
      </c>
      <c r="FU32" s="52">
        <v>1.34271299866758E-5</v>
      </c>
      <c r="FV32" s="52">
        <v>1.6102263488326527E-5</v>
      </c>
      <c r="FW32" s="52">
        <v>2.0114970430324753E-5</v>
      </c>
      <c r="FX32" s="52">
        <v>9.6132346178223803E-6</v>
      </c>
      <c r="FY32" s="52">
        <v>7.1389646169749918E-6</v>
      </c>
      <c r="FZ32" s="52">
        <v>1.4298657842733381E-3</v>
      </c>
      <c r="GA32" s="52">
        <v>8.7161723876579149E-5</v>
      </c>
      <c r="GB32" s="52">
        <v>4.7596313296053251E-3</v>
      </c>
      <c r="GC32" s="52">
        <v>1.2865605080067201E-4</v>
      </c>
      <c r="GD32" s="52">
        <v>2.2599502765173517E-4</v>
      </c>
      <c r="GE32" s="52">
        <v>1.425577650298251E-4</v>
      </c>
      <c r="GF32" s="52">
        <v>6.844289126780944E-5</v>
      </c>
      <c r="GG32" s="52">
        <v>1.0104512477481987E-5</v>
      </c>
      <c r="GH32" s="52">
        <v>1.5271978738991786E-5</v>
      </c>
      <c r="GI32" s="52">
        <v>1.8585015969273829E-5</v>
      </c>
      <c r="GJ32" s="52">
        <v>1.4184881146708475E-5</v>
      </c>
      <c r="GK32" s="52">
        <v>2.0923277457795078E-5</v>
      </c>
      <c r="GL32" s="52">
        <v>1.4753981440370309E-6</v>
      </c>
      <c r="GM32" s="52">
        <v>8.1737212402556169E-6</v>
      </c>
      <c r="GN32" s="52">
        <v>1.0343620767210194E-5</v>
      </c>
      <c r="GO32" s="52">
        <v>1.1288714604704386E-5</v>
      </c>
      <c r="GP32" s="52">
        <v>3.569287287288622E-4</v>
      </c>
      <c r="GQ32" s="52">
        <v>3.0802775897228954E-5</v>
      </c>
      <c r="GR32" s="52">
        <v>2.4781210518263167E-5</v>
      </c>
      <c r="GS32" s="52">
        <v>1.2429253796619741E-5</v>
      </c>
      <c r="GT32" s="52">
        <v>1.4914145164873508E-5</v>
      </c>
      <c r="GU32" s="52">
        <v>1.7474935585371047E-3</v>
      </c>
      <c r="GV32" s="52">
        <v>1.1865363696051136E-5</v>
      </c>
      <c r="GW32" s="52">
        <v>7.8325199091703071E-6</v>
      </c>
      <c r="GX32" s="52">
        <v>3.989207924843944E-6</v>
      </c>
      <c r="GY32" s="52">
        <v>8.1018535423981907E-6</v>
      </c>
      <c r="GZ32" s="52">
        <v>3.6701639772000045E-6</v>
      </c>
      <c r="HA32" s="52">
        <v>9.8251994583430254E-6</v>
      </c>
      <c r="HB32" s="52">
        <v>9.0858523558889947E-6</v>
      </c>
      <c r="HC32" s="52">
        <v>4.8851023917461309E-6</v>
      </c>
      <c r="HD32" s="52">
        <v>6.93707977624523E-6</v>
      </c>
      <c r="HE32" s="52">
        <v>5.4133488229335258E-6</v>
      </c>
      <c r="HF32" s="52">
        <v>1.4320144657835759E-6</v>
      </c>
      <c r="HG32" s="52">
        <v>5.8535060173652661E-6</v>
      </c>
      <c r="HH32" s="52">
        <v>6.6079598640953549E-6</v>
      </c>
      <c r="HI32" s="52">
        <v>4.721463632027287E-6</v>
      </c>
      <c r="HJ32" s="52">
        <v>1.2795647326126399E-5</v>
      </c>
      <c r="HK32" s="52">
        <v>1.6554508734072248E-5</v>
      </c>
      <c r="HL32" s="52">
        <v>9.5774466406620907E-6</v>
      </c>
      <c r="HM32" s="52">
        <v>1.2604739478268947E-5</v>
      </c>
      <c r="HN32" s="52">
        <v>8.7482182549249954E-6</v>
      </c>
      <c r="HO32" s="52">
        <v>1.3620510530237402E-5</v>
      </c>
      <c r="HP32" s="52">
        <v>0</v>
      </c>
      <c r="HQ32" s="52">
        <v>7.0567253532919101E-6</v>
      </c>
      <c r="HR32" s="52">
        <v>3.6665050977422648E-6</v>
      </c>
      <c r="HS32" s="52">
        <v>1.0800885920836078E-6</v>
      </c>
      <c r="HT32" s="52">
        <v>2.1175316573235463E-6</v>
      </c>
      <c r="HU32" s="52">
        <v>7.5677584587261601E-6</v>
      </c>
      <c r="HV32" s="52">
        <v>4.8630847633087494E-6</v>
      </c>
      <c r="HW32" s="52">
        <v>1.1612783339360635E-5</v>
      </c>
      <c r="HX32" s="52">
        <v>1.8808376991556435E-6</v>
      </c>
      <c r="HY32" s="52">
        <v>4.8400281166913349E-6</v>
      </c>
      <c r="HZ32" s="52">
        <v>5.8869325702197327E-6</v>
      </c>
      <c r="IA32" s="52">
        <v>4.5287131428508352E-6</v>
      </c>
      <c r="IB32" s="52">
        <v>2.4853269850932855E-6</v>
      </c>
      <c r="IC32" s="52">
        <v>8.3837557544524777E-6</v>
      </c>
      <c r="ID32" s="52">
        <v>4.4569945170399581E-6</v>
      </c>
      <c r="IE32" s="52">
        <v>1.5683520562482784E-5</v>
      </c>
      <c r="IF32" s="52">
        <v>9.7798972370758054E-6</v>
      </c>
      <c r="IG32" s="52">
        <v>5.5571250644913833E-6</v>
      </c>
      <c r="IH32" s="52">
        <v>7.7569101851412641E-6</v>
      </c>
      <c r="II32" s="52">
        <v>5.5902624843322736E-6</v>
      </c>
      <c r="IJ32" s="52">
        <v>4.2690213882994467E-6</v>
      </c>
      <c r="IK32" s="52">
        <v>9.7218172234092992E-6</v>
      </c>
      <c r="IL32" s="52">
        <v>2.8824412340883986E-5</v>
      </c>
      <c r="IM32" s="52">
        <v>8.3155818776636104E-6</v>
      </c>
      <c r="IN32" s="52">
        <v>8.4313941034336603E-6</v>
      </c>
      <c r="IO32" s="52">
        <v>1.6186014450551535E-5</v>
      </c>
      <c r="IP32" s="52">
        <v>5.2232933798319827E-4</v>
      </c>
      <c r="IQ32" s="52">
        <v>5.5805561210445498E-5</v>
      </c>
      <c r="IR32" s="52">
        <v>6.4541030511297025E-5</v>
      </c>
      <c r="IS32" s="52">
        <v>4.1029733100014835E-6</v>
      </c>
      <c r="IT32" s="52">
        <v>6.9209199012664335E-7</v>
      </c>
      <c r="IU32" s="52">
        <v>1.3325296949395844E-5</v>
      </c>
      <c r="IV32" s="52">
        <v>5.760900152033273E-6</v>
      </c>
      <c r="IW32" s="52">
        <v>4.596247723498061E-6</v>
      </c>
      <c r="IX32" s="52">
        <v>6.0676009767478457E-6</v>
      </c>
      <c r="IY32" s="52">
        <v>1.0661174416736335E-5</v>
      </c>
      <c r="IZ32" s="52">
        <v>1.4331726768078716E-5</v>
      </c>
      <c r="JA32" s="52">
        <v>4.4681836565661933E-5</v>
      </c>
      <c r="JB32" s="52">
        <v>1.8319940407735696E-4</v>
      </c>
      <c r="JC32" s="52">
        <v>1.2668661982592789E-5</v>
      </c>
      <c r="JD32" s="52">
        <v>5.1614871306005719E-6</v>
      </c>
      <c r="JE32" s="52">
        <v>7.8946595752243138E-7</v>
      </c>
      <c r="JF32" s="52">
        <v>5.6012139181207892E-6</v>
      </c>
      <c r="JG32" s="52">
        <v>8.7614675137322067E-6</v>
      </c>
      <c r="JH32" s="52">
        <v>6.897835313898059E-6</v>
      </c>
      <c r="JI32" s="52">
        <v>2.9363640095438377E-6</v>
      </c>
      <c r="JJ32" s="52">
        <v>6.5368569031621866E-6</v>
      </c>
      <c r="JK32" s="52">
        <v>4.4416459737732875E-6</v>
      </c>
      <c r="JL32" s="52">
        <v>8.237130750652551E-6</v>
      </c>
      <c r="JM32" s="52">
        <v>4.3682505105442877E-6</v>
      </c>
      <c r="JN32" s="52">
        <v>7.6017887967927104E-6</v>
      </c>
      <c r="JO32" s="52">
        <v>1.1873608536663581E-5</v>
      </c>
      <c r="JP32" s="52">
        <v>1.1583143748409307E-5</v>
      </c>
      <c r="JQ32" s="52">
        <v>1.4738918034241334E-5</v>
      </c>
      <c r="JR32" s="52">
        <v>1.1218980127358442E-5</v>
      </c>
      <c r="JS32" s="52">
        <v>3.1905671520263769E-6</v>
      </c>
      <c r="JT32" s="52">
        <v>7.6404812202661323E-5</v>
      </c>
      <c r="JU32" s="52">
        <v>2.9735753699258249E-6</v>
      </c>
      <c r="JV32" s="52">
        <v>3.7236751503919377E-6</v>
      </c>
      <c r="JW32" s="52">
        <v>2.2535906160955205E-6</v>
      </c>
      <c r="JX32" s="52">
        <v>3.8173124970733393E-6</v>
      </c>
      <c r="JY32" s="52">
        <v>5.5922238699286807E-6</v>
      </c>
      <c r="JZ32" s="52">
        <v>4.5453011305517835E-6</v>
      </c>
      <c r="KA32" s="52">
        <v>3.7653349223153525E-6</v>
      </c>
      <c r="KB32" s="52">
        <v>3.0734937169001177E-6</v>
      </c>
      <c r="KC32" s="52">
        <v>1.5357774562633359E-6</v>
      </c>
      <c r="KD32" s="52">
        <v>3.3081772069699188E-6</v>
      </c>
      <c r="KE32" s="52">
        <v>4.575122713120948E-6</v>
      </c>
      <c r="KF32" s="52">
        <v>1.0304178891068966E-5</v>
      </c>
      <c r="KG32" s="52">
        <v>5.3312463079465121E-6</v>
      </c>
      <c r="KH32" s="52">
        <v>3.1072829091837067E-6</v>
      </c>
      <c r="KI32" s="52">
        <v>4.8579412963402137E-6</v>
      </c>
      <c r="KJ32" s="52">
        <v>6.8918711854155137E-6</v>
      </c>
      <c r="KK32" s="52">
        <v>4.0430997878318868E-6</v>
      </c>
      <c r="KL32" s="52">
        <v>1.3649789356848063E-5</v>
      </c>
      <c r="KM32" s="52">
        <v>4.846823915990558E-6</v>
      </c>
      <c r="KN32" s="52">
        <v>7.1274615949548596E-6</v>
      </c>
      <c r="KO32" s="52">
        <v>9.8651276861262372E-6</v>
      </c>
      <c r="KP32" s="52">
        <v>6.8240931370069393E-6</v>
      </c>
      <c r="KQ32" s="52">
        <v>5.7252173742353764E-6</v>
      </c>
      <c r="KR32" s="52">
        <v>4.1476918432128859E-6</v>
      </c>
      <c r="KS32" s="52">
        <v>2.8637842826007276E-6</v>
      </c>
      <c r="KT32" s="52">
        <v>5.9411684641387439E-6</v>
      </c>
      <c r="KU32" s="52">
        <v>5.0057939698395232E-6</v>
      </c>
      <c r="KV32" s="52">
        <v>1.4854698333670263E-6</v>
      </c>
      <c r="KW32" s="52">
        <v>1.2784214052487988E-5</v>
      </c>
      <c r="KX32" s="52">
        <v>8.2462845050362684E-6</v>
      </c>
      <c r="KY32" s="52">
        <v>7.5342272472591803E-6</v>
      </c>
      <c r="KZ32" s="52">
        <v>1.1547141569596461E-5</v>
      </c>
    </row>
    <row r="33" spans="1:312" x14ac:dyDescent="0.2">
      <c r="A33" s="89">
        <v>1.0211749999999999</v>
      </c>
      <c r="B33" s="41" t="s">
        <v>906</v>
      </c>
      <c r="C33" s="51" t="s">
        <v>47</v>
      </c>
      <c r="D33" s="52">
        <v>3.3176421491981043E-5</v>
      </c>
      <c r="E33" s="52">
        <v>6.5449421017698924E-5</v>
      </c>
      <c r="F33" s="52">
        <v>4.4463333971030312E-5</v>
      </c>
      <c r="G33" s="52">
        <v>3.432258065216322E-5</v>
      </c>
      <c r="H33" s="52">
        <v>8.3120528571344832E-5</v>
      </c>
      <c r="I33" s="52">
        <v>5.813218640338118E-5</v>
      </c>
      <c r="J33" s="52">
        <v>7.2621312959118251E-5</v>
      </c>
      <c r="K33" s="52">
        <v>3.375479817097492E-5</v>
      </c>
      <c r="L33" s="52">
        <v>4.0861022105562309E-5</v>
      </c>
      <c r="M33" s="52">
        <v>6.2543727213194042E-4</v>
      </c>
      <c r="N33" s="52">
        <v>1.2996994326691616E-2</v>
      </c>
      <c r="O33" s="52">
        <v>7.0844074594185241E-4</v>
      </c>
      <c r="P33" s="52">
        <v>1.8826725727076981E-2</v>
      </c>
      <c r="Q33" s="52">
        <v>4.6299822483989925E-4</v>
      </c>
      <c r="R33" s="52">
        <v>1.758443130192357E-4</v>
      </c>
      <c r="S33" s="52">
        <v>4.0289504774990232E-5</v>
      </c>
      <c r="T33" s="52">
        <v>5.282990683535776E-5</v>
      </c>
      <c r="U33" s="52">
        <v>4.2799260087008901E-4</v>
      </c>
      <c r="V33" s="52">
        <v>2.9465594895625701E-5</v>
      </c>
      <c r="W33" s="52">
        <v>7.9908308080296864E-5</v>
      </c>
      <c r="X33" s="52">
        <v>1.3094560948036986E-4</v>
      </c>
      <c r="Y33" s="52">
        <v>4.0795495742008626E-5</v>
      </c>
      <c r="Z33" s="52">
        <v>1.4524923703757011E-5</v>
      </c>
      <c r="AA33" s="52">
        <v>3.4749859615551763E-6</v>
      </c>
      <c r="AB33" s="52">
        <v>1.0204061167083515E-5</v>
      </c>
      <c r="AC33" s="52">
        <v>6.2561339631217152E-5</v>
      </c>
      <c r="AD33" s="52">
        <v>5.5186055321779728E-6</v>
      </c>
      <c r="AE33" s="52">
        <v>1.0148547720401613E-5</v>
      </c>
      <c r="AF33" s="52">
        <v>5.3923539747630696E-5</v>
      </c>
      <c r="AG33" s="52">
        <v>1.6807578511865061E-5</v>
      </c>
      <c r="AH33" s="52">
        <v>5.3178237317409988E-6</v>
      </c>
      <c r="AI33" s="52">
        <v>2.3510534256827052E-5</v>
      </c>
      <c r="AJ33" s="52">
        <v>9.7133445567332443E-6</v>
      </c>
      <c r="AK33" s="52">
        <v>1.0603808390183861E-5</v>
      </c>
      <c r="AL33" s="52">
        <v>4.0638111995699907E-4</v>
      </c>
      <c r="AM33" s="52">
        <v>4.7191999470521363E-5</v>
      </c>
      <c r="AN33" s="52">
        <v>1.1007883668100318E-4</v>
      </c>
      <c r="AO33" s="52">
        <v>1.7346377555751352E-5</v>
      </c>
      <c r="AP33" s="52">
        <v>7.5884929486116418E-5</v>
      </c>
      <c r="AQ33" s="52">
        <v>1.4281927463355013E-5</v>
      </c>
      <c r="AR33" s="52">
        <v>1.8180538275727155E-5</v>
      </c>
      <c r="AS33" s="52">
        <v>2.2571685405996256E-5</v>
      </c>
      <c r="AT33" s="52">
        <v>1.5120768991375195E-5</v>
      </c>
      <c r="AU33" s="52">
        <v>4.486291822766026E-6</v>
      </c>
      <c r="AV33" s="52">
        <v>6.2051325965926729E-5</v>
      </c>
      <c r="AW33" s="52">
        <v>2.5166731837838261E-5</v>
      </c>
      <c r="AX33" s="52">
        <v>1.9056738098145376E-5</v>
      </c>
      <c r="AY33" s="52">
        <v>5.7745947604380736E-5</v>
      </c>
      <c r="AZ33" s="52">
        <v>1.0856782137880864E-4</v>
      </c>
      <c r="BA33" s="52">
        <v>0</v>
      </c>
      <c r="BB33" s="52">
        <v>8.9530951033172182E-5</v>
      </c>
      <c r="BC33" s="52">
        <v>1.1742727538692261E-5</v>
      </c>
      <c r="BD33" s="52">
        <v>6.5494522884265076E-6</v>
      </c>
      <c r="BE33" s="52">
        <v>7.1868740661799427E-5</v>
      </c>
      <c r="BF33" s="52">
        <v>5.0352240759811218E-5</v>
      </c>
      <c r="BG33" s="52">
        <v>1.1237173659116177E-5</v>
      </c>
      <c r="BH33" s="52">
        <v>5.9081028894337815E-5</v>
      </c>
      <c r="BI33" s="52">
        <v>4.6807701221098549E-5</v>
      </c>
      <c r="BJ33" s="52">
        <v>1.0013506904740956E-4</v>
      </c>
      <c r="BK33" s="52">
        <v>4.6902647351764613E-5</v>
      </c>
      <c r="BL33" s="52">
        <v>1.6796934057200184E-5</v>
      </c>
      <c r="BM33" s="52">
        <v>2.9663467008646317E-5</v>
      </c>
      <c r="BN33" s="52">
        <v>9.0090021771642106E-5</v>
      </c>
      <c r="BO33" s="52">
        <v>6.9943397644017056E-5</v>
      </c>
      <c r="BP33" s="52">
        <v>1.0449027338326797E-4</v>
      </c>
      <c r="BQ33" s="52">
        <v>4.055186777691532E-5</v>
      </c>
      <c r="BR33" s="52">
        <v>9.8980851006495996E-6</v>
      </c>
      <c r="BS33" s="52">
        <v>8.305035836506469E-6</v>
      </c>
      <c r="BT33" s="52">
        <v>6.0205040849884948E-5</v>
      </c>
      <c r="BU33" s="52">
        <v>1.2804085030427637E-4</v>
      </c>
      <c r="BV33" s="52">
        <v>2.7896718987780838E-4</v>
      </c>
      <c r="BW33" s="52">
        <v>4.6621360621749729E-2</v>
      </c>
      <c r="BX33" s="52">
        <v>1.0278824270151363E-3</v>
      </c>
      <c r="BY33" s="52">
        <v>1.0806250766295395E-4</v>
      </c>
      <c r="BZ33" s="52">
        <v>3.550831126354529E-4</v>
      </c>
      <c r="CA33" s="52">
        <v>1.989509798741376E-4</v>
      </c>
      <c r="CB33" s="52">
        <v>1.9615594189732592E-3</v>
      </c>
      <c r="CC33" s="52">
        <v>3.5804058153122412E-5</v>
      </c>
      <c r="CD33" s="52">
        <v>0</v>
      </c>
      <c r="CE33" s="52">
        <v>6.7856690135456394E-6</v>
      </c>
      <c r="CF33" s="52">
        <v>0</v>
      </c>
      <c r="CG33" s="52">
        <v>7.7099722736363868E-5</v>
      </c>
      <c r="CH33" s="52">
        <v>6.0521126112671892E-5</v>
      </c>
      <c r="CI33" s="52">
        <v>5.3316907064370005E-6</v>
      </c>
      <c r="CJ33" s="52">
        <v>2.6052332001614623E-5</v>
      </c>
      <c r="CK33" s="52">
        <v>1.5403838802798361E-4</v>
      </c>
      <c r="CL33" s="52">
        <v>3.0465129198618401E-5</v>
      </c>
      <c r="CM33" s="52">
        <v>1.5167828202364273E-5</v>
      </c>
      <c r="CN33" s="52">
        <v>1.9423674277901878E-5</v>
      </c>
      <c r="CO33" s="52">
        <v>0</v>
      </c>
      <c r="CP33" s="52">
        <v>4.6921045849711538E-6</v>
      </c>
      <c r="CQ33" s="52">
        <v>8.6669149606316003E-5</v>
      </c>
      <c r="CR33" s="52">
        <v>2.9751473715147042E-5</v>
      </c>
      <c r="CS33" s="52">
        <v>4.5196609064815589E-6</v>
      </c>
      <c r="CT33" s="52">
        <v>4.468710160941531E-6</v>
      </c>
      <c r="CU33" s="52">
        <v>3.3166217065802636E-5</v>
      </c>
      <c r="CV33" s="52">
        <v>5.413466838859836E-6</v>
      </c>
      <c r="CW33" s="52">
        <v>1.2412221529930312E-5</v>
      </c>
      <c r="CX33" s="52">
        <v>0</v>
      </c>
      <c r="CY33" s="52">
        <v>3.9513119184135054E-5</v>
      </c>
      <c r="CZ33" s="52">
        <v>4.5119678792766403E-6</v>
      </c>
      <c r="DA33" s="52">
        <v>1.2515727456415498E-5</v>
      </c>
      <c r="DB33" s="52">
        <v>1.1061566558647184E-4</v>
      </c>
      <c r="DC33" s="52">
        <v>6.9003779533157903E-5</v>
      </c>
      <c r="DD33" s="52">
        <v>1.9597700976987172E-5</v>
      </c>
      <c r="DE33" s="52">
        <v>0</v>
      </c>
      <c r="DF33" s="52">
        <v>2.0238351906951663E-5</v>
      </c>
      <c r="DG33" s="52">
        <v>0</v>
      </c>
      <c r="DH33" s="52">
        <v>1.2167779814198552E-5</v>
      </c>
      <c r="DI33" s="52">
        <v>2.2633742548127239E-5</v>
      </c>
      <c r="DJ33" s="52">
        <v>2.6487302880624055E-6</v>
      </c>
      <c r="DK33" s="52">
        <v>3.2739761143760195E-5</v>
      </c>
      <c r="DL33" s="52">
        <v>8.9730001611717998E-5</v>
      </c>
      <c r="DM33" s="52">
        <v>3.6267926262416245E-5</v>
      </c>
      <c r="DN33" s="52">
        <v>1.1234584059125975E-5</v>
      </c>
      <c r="DO33" s="52">
        <v>2.8521470201244246E-6</v>
      </c>
      <c r="DP33" s="52">
        <v>2.1011360215031095E-4</v>
      </c>
      <c r="DQ33" s="52">
        <v>4.6971981352185212E-5</v>
      </c>
      <c r="DR33" s="52">
        <v>1.6219278957650861E-5</v>
      </c>
      <c r="DS33" s="52">
        <v>1.7016132388717364E-5</v>
      </c>
      <c r="DT33" s="52">
        <v>1.0937968627779848E-5</v>
      </c>
      <c r="DU33" s="52">
        <v>1.0278285484584703E-5</v>
      </c>
      <c r="DV33" s="52">
        <v>5.6045986882673803E-5</v>
      </c>
      <c r="DW33" s="52">
        <v>1.2523743746392662E-4</v>
      </c>
      <c r="DX33" s="52">
        <v>3.3526197049914294E-6</v>
      </c>
      <c r="DY33" s="52">
        <v>1.8246170204236636E-6</v>
      </c>
      <c r="DZ33" s="52">
        <v>2.2330084120757244E-4</v>
      </c>
      <c r="EA33" s="52">
        <v>2.513016339100324E-5</v>
      </c>
      <c r="EB33" s="52">
        <v>3.1168984416413007E-5</v>
      </c>
      <c r="EC33" s="52">
        <v>3.8032094286362951E-6</v>
      </c>
      <c r="ED33" s="52">
        <v>1.0202898539055638E-5</v>
      </c>
      <c r="EE33" s="52">
        <v>2.007975546515041E-5</v>
      </c>
      <c r="EF33" s="52">
        <v>0</v>
      </c>
      <c r="EG33" s="52">
        <v>4.3471062894808603E-6</v>
      </c>
      <c r="EH33" s="52">
        <v>5.8766107923741232E-5</v>
      </c>
      <c r="EI33" s="52">
        <v>3.3536850025775466E-6</v>
      </c>
      <c r="EJ33" s="52">
        <v>3.8333609738835132E-6</v>
      </c>
      <c r="EK33" s="52">
        <v>4.7751554006204977E-5</v>
      </c>
      <c r="EL33" s="52">
        <v>3.6322119675895593E-5</v>
      </c>
      <c r="EM33" s="52">
        <v>6.0759178012811101E-6</v>
      </c>
      <c r="EN33" s="52">
        <v>2.1514309350705169E-5</v>
      </c>
      <c r="EO33" s="52">
        <v>4.3686075192977504E-5</v>
      </c>
      <c r="EP33" s="52">
        <v>6.9204831153954062E-5</v>
      </c>
      <c r="EQ33" s="52">
        <v>4.0625846615369598E-5</v>
      </c>
      <c r="ER33" s="52">
        <v>1.9702795950830228E-5</v>
      </c>
      <c r="ES33" s="52">
        <v>1.5373344804426412E-4</v>
      </c>
      <c r="ET33" s="52">
        <v>5.051220006494611E-5</v>
      </c>
      <c r="EU33" s="52">
        <v>2.0402304740893968E-4</v>
      </c>
      <c r="EV33" s="52">
        <v>1.5484539317466489E-5</v>
      </c>
      <c r="EW33" s="52">
        <v>1.7075654371828667E-5</v>
      </c>
      <c r="EX33" s="52">
        <v>5.3413345706095552E-6</v>
      </c>
      <c r="EY33" s="52">
        <v>6.75745144352648E-5</v>
      </c>
      <c r="EZ33" s="52">
        <v>5.8702051006404559E-5</v>
      </c>
      <c r="FA33" s="52">
        <v>7.133511706661944E-5</v>
      </c>
      <c r="FB33" s="52">
        <v>2.7612930563521404E-4</v>
      </c>
      <c r="FC33" s="52">
        <v>6.8449189284733959E-5</v>
      </c>
      <c r="FD33" s="52">
        <v>4.1617449165147992E-5</v>
      </c>
      <c r="FE33" s="52">
        <v>2.3411826370526759E-4</v>
      </c>
      <c r="FF33" s="52">
        <v>8.3493086837284347E-4</v>
      </c>
      <c r="FG33" s="52">
        <v>1.8783373576169078E-3</v>
      </c>
      <c r="FH33" s="52">
        <v>1.2264784450478241E-3</v>
      </c>
      <c r="FI33" s="52">
        <v>1.3557196406509552E-4</v>
      </c>
      <c r="FJ33" s="52">
        <v>6.5366241299620988E-4</v>
      </c>
      <c r="FK33" s="52">
        <v>1.3047479481945746E-2</v>
      </c>
      <c r="FL33" s="52">
        <v>1.1281804885550902E-4</v>
      </c>
      <c r="FM33" s="52">
        <v>0</v>
      </c>
      <c r="FN33" s="52">
        <v>2.1369094933812379E-6</v>
      </c>
      <c r="FO33" s="52">
        <v>7.864335808526268E-5</v>
      </c>
      <c r="FP33" s="52">
        <v>4.3357197753050858E-5</v>
      </c>
      <c r="FQ33" s="52">
        <v>3.3820538123502171E-5</v>
      </c>
      <c r="FR33" s="52">
        <v>6.2401987211671732E-5</v>
      </c>
      <c r="FS33" s="52">
        <v>2.4385784120023666E-5</v>
      </c>
      <c r="FT33" s="52">
        <v>1.8445563775481395E-4</v>
      </c>
      <c r="FU33" s="52">
        <v>1.7857746783906181E-4</v>
      </c>
      <c r="FV33" s="52">
        <v>3.3283721231721746E-4</v>
      </c>
      <c r="FW33" s="52">
        <v>1.5859263255504715E-4</v>
      </c>
      <c r="FX33" s="52">
        <v>2.197851331612987E-4</v>
      </c>
      <c r="FY33" s="52">
        <v>4.7238490897307476E-3</v>
      </c>
      <c r="FZ33" s="52">
        <v>4.0602508036614502E-4</v>
      </c>
      <c r="GA33" s="52">
        <v>0.81506887010712192</v>
      </c>
      <c r="GB33" s="52">
        <v>1.172235950721041E-4</v>
      </c>
      <c r="GC33" s="52">
        <v>2.4605402623403453E-4</v>
      </c>
      <c r="GD33" s="52">
        <v>4.4852708306800859E-3</v>
      </c>
      <c r="GE33" s="52">
        <v>1.7852719238948746E-2</v>
      </c>
      <c r="GF33" s="52">
        <v>5.7428484007690007E-4</v>
      </c>
      <c r="GG33" s="52">
        <v>1.0889224616690694E-5</v>
      </c>
      <c r="GH33" s="52">
        <v>4.4214467321853124E-6</v>
      </c>
      <c r="GI33" s="52">
        <v>7.0517613784124096E-6</v>
      </c>
      <c r="GJ33" s="52">
        <v>9.2386164442510274E-6</v>
      </c>
      <c r="GK33" s="52">
        <v>9.2533035565628692E-6</v>
      </c>
      <c r="GL33" s="52">
        <v>1.7108340180854934E-5</v>
      </c>
      <c r="GM33" s="52">
        <v>4.8259737110019865E-5</v>
      </c>
      <c r="GN33" s="52">
        <v>6.5748014983064797E-6</v>
      </c>
      <c r="GO33" s="52">
        <v>4.016433919640686E-5</v>
      </c>
      <c r="GP33" s="52">
        <v>1.8751499907233336E-5</v>
      </c>
      <c r="GQ33" s="52">
        <v>1.4043818798128701E-5</v>
      </c>
      <c r="GR33" s="52">
        <v>8.1936172649746722E-5</v>
      </c>
      <c r="GS33" s="52">
        <v>0</v>
      </c>
      <c r="GT33" s="52">
        <v>2.5097304242630469E-5</v>
      </c>
      <c r="GU33" s="52">
        <v>5.4858257693083488E-5</v>
      </c>
      <c r="GV33" s="52">
        <v>2.0511931921364995E-5</v>
      </c>
      <c r="GW33" s="52">
        <v>0</v>
      </c>
      <c r="GX33" s="52">
        <v>1.8689863511715671E-5</v>
      </c>
      <c r="GY33" s="52">
        <v>3.8627454211894917E-5</v>
      </c>
      <c r="GZ33" s="52">
        <v>2.5040409546570242E-5</v>
      </c>
      <c r="HA33" s="52">
        <v>1.2229237623682276E-4</v>
      </c>
      <c r="HB33" s="52">
        <v>3.9353615827178776E-5</v>
      </c>
      <c r="HC33" s="52">
        <v>3.5685499741124221E-6</v>
      </c>
      <c r="HD33" s="52">
        <v>2.9482589049042226E-5</v>
      </c>
      <c r="HE33" s="52">
        <v>8.1200232344002878E-6</v>
      </c>
      <c r="HF33" s="52">
        <v>2.8640289315671517E-6</v>
      </c>
      <c r="HG33" s="52">
        <v>1.044601738737259E-5</v>
      </c>
      <c r="HH33" s="52">
        <v>4.9517520513497532E-5</v>
      </c>
      <c r="HI33" s="52">
        <v>5.6657563584327444E-6</v>
      </c>
      <c r="HJ33" s="52">
        <v>6.9423192939621956E-6</v>
      </c>
      <c r="HK33" s="52">
        <v>5.7940780569252871E-6</v>
      </c>
      <c r="HL33" s="52">
        <v>1.4350886801460164E-4</v>
      </c>
      <c r="HM33" s="52">
        <v>3.444848480816269E-5</v>
      </c>
      <c r="HN33" s="52">
        <v>2.7007797208289719E-5</v>
      </c>
      <c r="HO33" s="52">
        <v>1.7160187278976911E-5</v>
      </c>
      <c r="HP33" s="52">
        <v>2.6804101383028481E-5</v>
      </c>
      <c r="HQ33" s="52">
        <v>6.5654237890970003E-5</v>
      </c>
      <c r="HR33" s="52">
        <v>2.5470508817294672E-5</v>
      </c>
      <c r="HS33" s="52">
        <v>9.0543596868285428E-6</v>
      </c>
      <c r="HT33" s="52">
        <v>2.6469145716544329E-6</v>
      </c>
      <c r="HU33" s="52">
        <v>6.0884226961826154E-6</v>
      </c>
      <c r="HV33" s="52">
        <v>7.8249103239409398E-6</v>
      </c>
      <c r="HW33" s="52">
        <v>3.769521825981291E-5</v>
      </c>
      <c r="HX33" s="52">
        <v>6.4628784768858811E-6</v>
      </c>
      <c r="HY33" s="52">
        <v>3.2009405807196242E-5</v>
      </c>
      <c r="HZ33" s="52">
        <v>3.1739334325397454E-5</v>
      </c>
      <c r="IA33" s="52">
        <v>1.9475875404228191E-5</v>
      </c>
      <c r="IB33" s="52">
        <v>5.2628120891789199E-5</v>
      </c>
      <c r="IC33" s="52">
        <v>6.7081194646995425E-5</v>
      </c>
      <c r="ID33" s="52">
        <v>1.1830001404270953E-5</v>
      </c>
      <c r="IE33" s="52">
        <v>8.6164022543123503E-6</v>
      </c>
      <c r="IF33" s="52">
        <v>1.038482401146636E-4</v>
      </c>
      <c r="IG33" s="52">
        <v>2.5383270483165187E-5</v>
      </c>
      <c r="IH33" s="52">
        <v>9.0297861383944986E-5</v>
      </c>
      <c r="II33" s="52">
        <v>1.4600100424506097E-5</v>
      </c>
      <c r="IJ33" s="52">
        <v>1.2661735777211549E-4</v>
      </c>
      <c r="IK33" s="52">
        <v>5.139356731851397E-6</v>
      </c>
      <c r="IL33" s="52">
        <v>8.7701674687103623E-5</v>
      </c>
      <c r="IM33" s="52">
        <v>2.8997116441184122E-5</v>
      </c>
      <c r="IN33" s="52">
        <v>3.7877688291217434E-5</v>
      </c>
      <c r="IO33" s="52">
        <v>3.5404823647156997E-5</v>
      </c>
      <c r="IP33" s="52">
        <v>1.2148726802106926E-4</v>
      </c>
      <c r="IQ33" s="52">
        <v>8.5772366917665432E-5</v>
      </c>
      <c r="IR33" s="52">
        <v>4.6225699201041377E-5</v>
      </c>
      <c r="IS33" s="52">
        <v>1.2796991223167103E-5</v>
      </c>
      <c r="IT33" s="52">
        <v>1.6720647974229861E-5</v>
      </c>
      <c r="IU33" s="52">
        <v>5.0788640977337792E-5</v>
      </c>
      <c r="IV33" s="52">
        <v>1.7307214924831877E-5</v>
      </c>
      <c r="IW33" s="52">
        <v>8.0678816423104261E-6</v>
      </c>
      <c r="IX33" s="52">
        <v>2.5805234414111997E-5</v>
      </c>
      <c r="IY33" s="52">
        <v>2.0874915221547122E-2</v>
      </c>
      <c r="IZ33" s="52">
        <v>0.90009628473975456</v>
      </c>
      <c r="JA33" s="52">
        <v>5.1262414783590893E-2</v>
      </c>
      <c r="JB33" s="52">
        <v>2.2942923415139828E-3</v>
      </c>
      <c r="JC33" s="52">
        <v>1.1563024224852718E-4</v>
      </c>
      <c r="JD33" s="52">
        <v>1.2448579599618685E-4</v>
      </c>
      <c r="JE33" s="52">
        <v>3.2746040089148514E-5</v>
      </c>
      <c r="JF33" s="52">
        <v>1.3712546307527093E-4</v>
      </c>
      <c r="JG33" s="52">
        <v>2.5016030231488695E-5</v>
      </c>
      <c r="JH33" s="52">
        <v>3.6099486823030328E-5</v>
      </c>
      <c r="JI33" s="52">
        <v>2.6317943383411525E-5</v>
      </c>
      <c r="JJ33" s="52">
        <v>7.2018430109971697E-6</v>
      </c>
      <c r="JK33" s="52">
        <v>1.6052027546554527E-5</v>
      </c>
      <c r="JL33" s="52">
        <v>1.7618051213601763E-5</v>
      </c>
      <c r="JM33" s="52">
        <v>4.1477726183454213E-5</v>
      </c>
      <c r="JN33" s="52">
        <v>2.0073978979615644E-4</v>
      </c>
      <c r="JO33" s="52">
        <v>1.9411839926908165E-4</v>
      </c>
      <c r="JP33" s="52">
        <v>7.6432629056352546E-4</v>
      </c>
      <c r="JQ33" s="52">
        <v>6.2641046016760041E-4</v>
      </c>
      <c r="JR33" s="52">
        <v>7.149282298567837E-3</v>
      </c>
      <c r="JS33" s="52">
        <v>5.5325792104287174E-5</v>
      </c>
      <c r="JT33" s="52">
        <v>0</v>
      </c>
      <c r="JU33" s="52">
        <v>4.5133496372783733E-5</v>
      </c>
      <c r="JV33" s="52">
        <v>3.4358165749361067E-5</v>
      </c>
      <c r="JW33" s="52">
        <v>9.8954204978024048E-6</v>
      </c>
      <c r="JX33" s="52">
        <v>5.9753123491422466E-5</v>
      </c>
      <c r="JY33" s="52">
        <v>2.7490143048541253E-5</v>
      </c>
      <c r="JZ33" s="52">
        <v>6.9871916315397095E-6</v>
      </c>
      <c r="KA33" s="52">
        <v>1.2457650647234835E-5</v>
      </c>
      <c r="KB33" s="52">
        <v>3.2529170868095795E-5</v>
      </c>
      <c r="KC33" s="52">
        <v>1.1223156673288945E-4</v>
      </c>
      <c r="KD33" s="52">
        <v>1.1473626657010386E-4</v>
      </c>
      <c r="KE33" s="52">
        <v>1.949641958600477E-5</v>
      </c>
      <c r="KF33" s="52">
        <v>1.1439517750647233E-5</v>
      </c>
      <c r="KG33" s="52">
        <v>1.9629825353727404E-5</v>
      </c>
      <c r="KH33" s="52">
        <v>1.1840731256059615E-5</v>
      </c>
      <c r="KI33" s="52">
        <v>3.5749796720673863E-5</v>
      </c>
      <c r="KJ33" s="52">
        <v>1.650173716203973E-5</v>
      </c>
      <c r="KK33" s="52">
        <v>3.306524427548684E-6</v>
      </c>
      <c r="KL33" s="52">
        <v>1.1887392142016505E-4</v>
      </c>
      <c r="KM33" s="52">
        <v>3.5680873934739E-5</v>
      </c>
      <c r="KN33" s="52">
        <v>4.4925755266071858E-6</v>
      </c>
      <c r="KO33" s="52">
        <v>1.787985348263753E-5</v>
      </c>
      <c r="KP33" s="52">
        <v>6.0359000087204237E-6</v>
      </c>
      <c r="KQ33" s="52">
        <v>2.2109084115398316E-5</v>
      </c>
      <c r="KR33" s="52">
        <v>2.9285982224266062E-5</v>
      </c>
      <c r="KS33" s="52">
        <v>3.7229195673809457E-5</v>
      </c>
      <c r="KT33" s="52">
        <v>1.0681462451483486E-5</v>
      </c>
      <c r="KU33" s="52">
        <v>4.3016692861386919E-6</v>
      </c>
      <c r="KV33" s="52">
        <v>4.3687035684501534E-5</v>
      </c>
      <c r="KW33" s="52">
        <v>1.9363324209818908E-5</v>
      </c>
      <c r="KX33" s="52">
        <v>7.2154989419067348E-5</v>
      </c>
      <c r="KY33" s="52">
        <v>4.8182413763627094E-5</v>
      </c>
      <c r="KZ33" s="52">
        <v>4.0713325898881139E-6</v>
      </c>
    </row>
    <row r="34" spans="1:312" x14ac:dyDescent="0.2">
      <c r="A34" s="89">
        <v>1.019895</v>
      </c>
      <c r="B34" s="41" t="s">
        <v>905</v>
      </c>
      <c r="C34" s="51" t="s">
        <v>82</v>
      </c>
      <c r="D34" s="52">
        <v>1.2499333147279429E-6</v>
      </c>
      <c r="E34" s="52">
        <v>3.8355754674636E-6</v>
      </c>
      <c r="F34" s="52">
        <v>4.9669544405864678E-6</v>
      </c>
      <c r="G34" s="52">
        <v>7.129057759965127E-6</v>
      </c>
      <c r="H34" s="52">
        <v>7.467332038320004E-5</v>
      </c>
      <c r="I34" s="52">
        <v>8.3553907062963773E-6</v>
      </c>
      <c r="J34" s="52">
        <v>2.2732342274903304E-5</v>
      </c>
      <c r="K34" s="52">
        <v>3.8594432453174511E-5</v>
      </c>
      <c r="L34" s="52">
        <v>4.7245792097365671E-5</v>
      </c>
      <c r="M34" s="52">
        <v>4.4883885758248947E-6</v>
      </c>
      <c r="N34" s="52">
        <v>4.3825616371954722E-6</v>
      </c>
      <c r="O34" s="52">
        <v>1.0992786217109821E-5</v>
      </c>
      <c r="P34" s="52">
        <v>6.9340776591079431E-6</v>
      </c>
      <c r="Q34" s="52">
        <v>3.54624320786756E-5</v>
      </c>
      <c r="R34" s="52">
        <v>7.4727081353475664E-5</v>
      </c>
      <c r="S34" s="52">
        <v>4.26294574773993E-5</v>
      </c>
      <c r="T34" s="52">
        <v>2.8870765413426803E-5</v>
      </c>
      <c r="U34" s="52">
        <v>1.0074953052271774E-4</v>
      </c>
      <c r="V34" s="52">
        <v>1.6975262199489448E-4</v>
      </c>
      <c r="W34" s="52">
        <v>6.572685659929627E-5</v>
      </c>
      <c r="X34" s="52">
        <v>1.3793702761778178E-5</v>
      </c>
      <c r="Y34" s="52">
        <v>4.324486798258318E-4</v>
      </c>
      <c r="Z34" s="52">
        <v>3.3338500355296067E-4</v>
      </c>
      <c r="AA34" s="52">
        <v>2.3383522337202639E-4</v>
      </c>
      <c r="AB34" s="52">
        <v>3.5970371206503916E-4</v>
      </c>
      <c r="AC34" s="52">
        <v>3.2493831117077023E-4</v>
      </c>
      <c r="AD34" s="52">
        <v>3.1658701966071474E-4</v>
      </c>
      <c r="AE34" s="52">
        <v>1.9460516093081136E-4</v>
      </c>
      <c r="AF34" s="52">
        <v>5.2296876156572602E-5</v>
      </c>
      <c r="AG34" s="52">
        <v>2.7293671863294868E-5</v>
      </c>
      <c r="AH34" s="52">
        <v>1.5217864454232885E-5</v>
      </c>
      <c r="AI34" s="52">
        <v>5.0099314264088246E-5</v>
      </c>
      <c r="AJ34" s="52">
        <v>5.1231969765696685E-5</v>
      </c>
      <c r="AK34" s="52">
        <v>2.0023524843463855E-4</v>
      </c>
      <c r="AL34" s="52">
        <v>1.5608755227802023E-4</v>
      </c>
      <c r="AM34" s="52">
        <v>1.3619295292580935E-4</v>
      </c>
      <c r="AN34" s="52">
        <v>4.9864582752618712E-5</v>
      </c>
      <c r="AO34" s="52">
        <v>1.5587135009316995E-4</v>
      </c>
      <c r="AP34" s="52">
        <v>1.5647324365126029E-4</v>
      </c>
      <c r="AQ34" s="52">
        <v>2.3459716250403894E-5</v>
      </c>
      <c r="AR34" s="52">
        <v>1.4732054298580057E-4</v>
      </c>
      <c r="AS34" s="52">
        <v>2.5546809157450223E-4</v>
      </c>
      <c r="AT34" s="52">
        <v>2.5556437224478888E-4</v>
      </c>
      <c r="AU34" s="52">
        <v>2.1319998701181745E-4</v>
      </c>
      <c r="AV34" s="52">
        <v>8.3326978152214687E-6</v>
      </c>
      <c r="AW34" s="52">
        <v>2.7559968373789883E-5</v>
      </c>
      <c r="AX34" s="52">
        <v>1.9060598081555977E-5</v>
      </c>
      <c r="AY34" s="52">
        <v>1.5098753264190982E-5</v>
      </c>
      <c r="AZ34" s="52">
        <v>2.9986409902762811E-4</v>
      </c>
      <c r="BA34" s="52">
        <v>0</v>
      </c>
      <c r="BB34" s="52">
        <v>6.5445943685902945E-4</v>
      </c>
      <c r="BC34" s="52">
        <v>1.1072149976456752E-5</v>
      </c>
      <c r="BD34" s="52">
        <v>5.005688668564444E-5</v>
      </c>
      <c r="BE34" s="52">
        <v>7.1895340417767941E-6</v>
      </c>
      <c r="BF34" s="52">
        <v>1.1218281504576082E-2</v>
      </c>
      <c r="BG34" s="52">
        <v>0.51326888224850686</v>
      </c>
      <c r="BH34" s="52">
        <v>1.8812612424267297E-4</v>
      </c>
      <c r="BI34" s="52">
        <v>4.1859585124832213E-5</v>
      </c>
      <c r="BJ34" s="52">
        <v>8.5791635983844709E-5</v>
      </c>
      <c r="BK34" s="52">
        <v>2.7174036943676455E-5</v>
      </c>
      <c r="BL34" s="52">
        <v>1.703982251301713E-4</v>
      </c>
      <c r="BM34" s="52">
        <v>4.4583589866392144E-5</v>
      </c>
      <c r="BN34" s="52">
        <v>1.4726540491654646E-5</v>
      </c>
      <c r="BO34" s="52">
        <v>7.3366854368423599E-5</v>
      </c>
      <c r="BP34" s="52">
        <v>2.6814320769934995E-6</v>
      </c>
      <c r="BQ34" s="52">
        <v>0</v>
      </c>
      <c r="BR34" s="52">
        <v>1.0658318252866794E-4</v>
      </c>
      <c r="BS34" s="52">
        <v>4.3083519240154971E-6</v>
      </c>
      <c r="BT34" s="52">
        <v>7.84194989361088E-6</v>
      </c>
      <c r="BU34" s="52">
        <v>7.4120613153410452E-6</v>
      </c>
      <c r="BV34" s="52">
        <v>2.7945276382914274E-6</v>
      </c>
      <c r="BW34" s="52">
        <v>1.1005692899043469E-5</v>
      </c>
      <c r="BX34" s="52">
        <v>5.5856035665579683E-5</v>
      </c>
      <c r="BY34" s="52">
        <v>2.6229329474065898E-5</v>
      </c>
      <c r="BZ34" s="52">
        <v>5.0707445641783981E-5</v>
      </c>
      <c r="CA34" s="52">
        <v>6.6058299191802908E-5</v>
      </c>
      <c r="CB34" s="52">
        <v>9.7062911014406992E-5</v>
      </c>
      <c r="CC34" s="52">
        <v>7.9530973769182374E-5</v>
      </c>
      <c r="CD34" s="52">
        <v>1.9642149336822567E-3</v>
      </c>
      <c r="CE34" s="52">
        <v>4.9326593983081766E-4</v>
      </c>
      <c r="CF34" s="52">
        <v>3.1546199523381621E-4</v>
      </c>
      <c r="CG34" s="52">
        <v>1.7406709434827244E-4</v>
      </c>
      <c r="CH34" s="52">
        <v>1.1274842014422895E-4</v>
      </c>
      <c r="CI34" s="52">
        <v>1.6331580467176287E-4</v>
      </c>
      <c r="CJ34" s="52">
        <v>9.980912014606674E-5</v>
      </c>
      <c r="CK34" s="52">
        <v>2.1229713543101603E-4</v>
      </c>
      <c r="CL34" s="52">
        <v>2.5057466166640921E-4</v>
      </c>
      <c r="CM34" s="52">
        <v>3.1713907336443847E-4</v>
      </c>
      <c r="CN34" s="52">
        <v>4.3900675080185252E-4</v>
      </c>
      <c r="CO34" s="52">
        <v>1.6523001641451309E-5</v>
      </c>
      <c r="CP34" s="52">
        <v>7.340615793047498E-5</v>
      </c>
      <c r="CQ34" s="52">
        <v>7.8871100058438068E-5</v>
      </c>
      <c r="CR34" s="52">
        <v>1.20837094206793E-4</v>
      </c>
      <c r="CS34" s="52">
        <v>3.9733523794359727E-5</v>
      </c>
      <c r="CT34" s="52">
        <v>1.0923017203394748E-4</v>
      </c>
      <c r="CU34" s="52">
        <v>8.9273562217562243E-5</v>
      </c>
      <c r="CV34" s="52">
        <v>6.2078912255860165E-5</v>
      </c>
      <c r="CW34" s="52">
        <v>2.8435822918202211E-5</v>
      </c>
      <c r="CX34" s="52">
        <v>2.3741625375015562E-5</v>
      </c>
      <c r="CY34" s="52">
        <v>3.4809176424118971E-5</v>
      </c>
      <c r="CZ34" s="52">
        <v>1.5756965225461457E-5</v>
      </c>
      <c r="DA34" s="52">
        <v>8.575981882726528E-6</v>
      </c>
      <c r="DB34" s="52">
        <v>1.5907070478243647E-4</v>
      </c>
      <c r="DC34" s="52">
        <v>1.0598676966366174E-4</v>
      </c>
      <c r="DD34" s="52">
        <v>1.6012385139336805E-4</v>
      </c>
      <c r="DE34" s="52">
        <v>3.0298202126427976E-4</v>
      </c>
      <c r="DF34" s="52">
        <v>9.4347815705435336E-5</v>
      </c>
      <c r="DG34" s="52">
        <v>2.1692892624607706E-4</v>
      </c>
      <c r="DH34" s="52">
        <v>2.2952275186361899E-4</v>
      </c>
      <c r="DI34" s="52">
        <v>2.1230853588795001E-4</v>
      </c>
      <c r="DJ34" s="52">
        <v>1.2460604476511054E-4</v>
      </c>
      <c r="DK34" s="52">
        <v>4.6348638817341619E-4</v>
      </c>
      <c r="DL34" s="52">
        <v>2.1640105108921675E-4</v>
      </c>
      <c r="DM34" s="52">
        <v>1.5383088413729025E-4</v>
      </c>
      <c r="DN34" s="52">
        <v>5.3978590898549525E-4</v>
      </c>
      <c r="DO34" s="52">
        <v>1.8202766386308988E-4</v>
      </c>
      <c r="DP34" s="52">
        <v>1.4226790739148513E-3</v>
      </c>
      <c r="DQ34" s="52">
        <v>3.4447149745579509E-4</v>
      </c>
      <c r="DR34" s="52">
        <v>2.9833892273410618E-4</v>
      </c>
      <c r="DS34" s="52">
        <v>3.7721768954170775E-4</v>
      </c>
      <c r="DT34" s="52">
        <v>9.150698249695936E-5</v>
      </c>
      <c r="DU34" s="52">
        <v>1.4356928152393702E-4</v>
      </c>
      <c r="DV34" s="52">
        <v>8.8343521712782395E-5</v>
      </c>
      <c r="DW34" s="52">
        <v>9.6548468488889594E-5</v>
      </c>
      <c r="DX34" s="52">
        <v>8.3940324209546064E-5</v>
      </c>
      <c r="DY34" s="52">
        <v>1.0947702122541982E-5</v>
      </c>
      <c r="DZ34" s="52">
        <v>4.6944007744778827E-5</v>
      </c>
      <c r="EA34" s="52">
        <v>5.3668910498971935E-5</v>
      </c>
      <c r="EB34" s="52">
        <v>2.0744613607508733E-5</v>
      </c>
      <c r="EC34" s="52">
        <v>3.1221382366287319E-5</v>
      </c>
      <c r="ED34" s="52">
        <v>4.8523526097580271E-5</v>
      </c>
      <c r="EE34" s="52">
        <v>6.3034410152742329E-5</v>
      </c>
      <c r="EF34" s="52">
        <v>3.3041947639246956E-4</v>
      </c>
      <c r="EG34" s="52">
        <v>1.7095029129716993E-4</v>
      </c>
      <c r="EH34" s="52">
        <v>2.5279656484023307E-5</v>
      </c>
      <c r="EI34" s="52">
        <v>1.1977446437776952E-5</v>
      </c>
      <c r="EJ34" s="52">
        <v>1.6905952654170479E-4</v>
      </c>
      <c r="EK34" s="52">
        <v>1.2370889881099036E-4</v>
      </c>
      <c r="EL34" s="52">
        <v>4.1004154317864518E-6</v>
      </c>
      <c r="EM34" s="52">
        <v>8.8710768677574106E-6</v>
      </c>
      <c r="EN34" s="52">
        <v>8.247736863647169E-6</v>
      </c>
      <c r="EO34" s="52">
        <v>1.0766052338482891E-4</v>
      </c>
      <c r="EP34" s="52">
        <v>1.9129960887559054E-5</v>
      </c>
      <c r="EQ34" s="52">
        <v>5.9432601260961541E-5</v>
      </c>
      <c r="ER34" s="52">
        <v>2.2386218610800217E-5</v>
      </c>
      <c r="ES34" s="52">
        <v>9.6307828529036988E-5</v>
      </c>
      <c r="ET34" s="52">
        <v>0</v>
      </c>
      <c r="EU34" s="52">
        <v>1.61176523132483E-5</v>
      </c>
      <c r="EV34" s="52">
        <v>1.1380349459279515E-6</v>
      </c>
      <c r="EW34" s="52">
        <v>8.1596082619195813E-6</v>
      </c>
      <c r="EX34" s="52">
        <v>1.69772730544587E-5</v>
      </c>
      <c r="EY34" s="52">
        <v>8.4104202147197696E-5</v>
      </c>
      <c r="EZ34" s="52">
        <v>5.8603364453858065E-5</v>
      </c>
      <c r="FA34" s="52">
        <v>4.3893471479183733E-5</v>
      </c>
      <c r="FB34" s="52">
        <v>5.9417776987182321E-5</v>
      </c>
      <c r="FC34" s="52">
        <v>4.1747329998866251E-5</v>
      </c>
      <c r="FD34" s="52">
        <v>1.9166547896237829E-5</v>
      </c>
      <c r="FE34" s="52">
        <v>4.2024332141597323E-5</v>
      </c>
      <c r="FF34" s="52">
        <v>1.785965652103984E-5</v>
      </c>
      <c r="FG34" s="52">
        <v>1.6159573135197825E-5</v>
      </c>
      <c r="FH34" s="52">
        <v>1.5475664490517528E-5</v>
      </c>
      <c r="FI34" s="52">
        <v>5.8754148431255351E-5</v>
      </c>
      <c r="FJ34" s="52">
        <v>2.7596620841421185E-5</v>
      </c>
      <c r="FK34" s="52">
        <v>2.0319674996403152E-5</v>
      </c>
      <c r="FL34" s="52">
        <v>8.4182274986985332E-5</v>
      </c>
      <c r="FM34" s="52">
        <v>2.9242815474417616E-5</v>
      </c>
      <c r="FN34" s="52">
        <v>1.535164873276968E-4</v>
      </c>
      <c r="FO34" s="52">
        <v>5.3936251615165091E-5</v>
      </c>
      <c r="FP34" s="52">
        <v>1.6050694098742265E-4</v>
      </c>
      <c r="FQ34" s="52">
        <v>5.2792545715178997E-5</v>
      </c>
      <c r="FR34" s="52">
        <v>1.226206216281657E-5</v>
      </c>
      <c r="FS34" s="52">
        <v>2.7769933753006541E-5</v>
      </c>
      <c r="FT34" s="52">
        <v>8.5916911703322709E-6</v>
      </c>
      <c r="FU34" s="52">
        <v>9.367061645272955E-5</v>
      </c>
      <c r="FV34" s="52">
        <v>4.7724368168593301E-5</v>
      </c>
      <c r="FW34" s="52">
        <v>1.594485887435716E-4</v>
      </c>
      <c r="FX34" s="52">
        <v>4.049830753891131E-6</v>
      </c>
      <c r="FY34" s="52">
        <v>6.1326743917098997E-6</v>
      </c>
      <c r="FZ34" s="52">
        <v>1.2713624128440632E-4</v>
      </c>
      <c r="GA34" s="52">
        <v>1.1738990973208118E-5</v>
      </c>
      <c r="GB34" s="52">
        <v>1.2775672970177142E-5</v>
      </c>
      <c r="GC34" s="52">
        <v>1.3069565444290211E-5</v>
      </c>
      <c r="GD34" s="52">
        <v>8.0541145735756393E-6</v>
      </c>
      <c r="GE34" s="52">
        <v>2.9606621098945835E-5</v>
      </c>
      <c r="GF34" s="52">
        <v>4.97766481947705E-6</v>
      </c>
      <c r="GG34" s="52">
        <v>2.0862593421592596E-4</v>
      </c>
      <c r="GH34" s="52">
        <v>1.7529121493348857E-4</v>
      </c>
      <c r="GI34" s="52">
        <v>2.7155212694963076E-4</v>
      </c>
      <c r="GJ34" s="52">
        <v>1.7239828362938125E-4</v>
      </c>
      <c r="GK34" s="52">
        <v>1.8493887795522216E-4</v>
      </c>
      <c r="GL34" s="52">
        <v>2.6789777236226435E-3</v>
      </c>
      <c r="GM34" s="52">
        <v>4.3284698573967627E-4</v>
      </c>
      <c r="GN34" s="52">
        <v>2.0879011163059277E-2</v>
      </c>
      <c r="GO34" s="52">
        <v>1.0997823377301838E-4</v>
      </c>
      <c r="GP34" s="52">
        <v>1.2583872451769032E-5</v>
      </c>
      <c r="GQ34" s="52">
        <v>1.0745081804879359E-4</v>
      </c>
      <c r="GR34" s="52">
        <v>1.1437583173774973E-4</v>
      </c>
      <c r="GS34" s="52">
        <v>1.2376363354931998E-4</v>
      </c>
      <c r="GT34" s="52">
        <v>1.9327809014439557E-4</v>
      </c>
      <c r="GU34" s="52">
        <v>3.1464289465084934E-5</v>
      </c>
      <c r="GV34" s="52">
        <v>1.787535974901108E-4</v>
      </c>
      <c r="GW34" s="52">
        <v>8.457455008306236E-5</v>
      </c>
      <c r="GX34" s="52">
        <v>1.4386611558745713E-5</v>
      </c>
      <c r="GY34" s="52">
        <v>1.1319610977676905E-5</v>
      </c>
      <c r="GZ34" s="52">
        <v>1.8689203798791511E-4</v>
      </c>
      <c r="HA34" s="52">
        <v>5.855400783578471E-5</v>
      </c>
      <c r="HB34" s="52">
        <v>4.246462272046417E-4</v>
      </c>
      <c r="HC34" s="52">
        <v>1.6103514834635472E-4</v>
      </c>
      <c r="HD34" s="52">
        <v>2.221218504950578E-4</v>
      </c>
      <c r="HE34" s="52">
        <v>1.6094154798395276E-4</v>
      </c>
      <c r="HF34" s="52">
        <v>1.1425647333379594E-4</v>
      </c>
      <c r="HG34" s="52">
        <v>2.2507976063581653E-4</v>
      </c>
      <c r="HH34" s="52">
        <v>9.6419976059502007E-5</v>
      </c>
      <c r="HI34" s="52">
        <v>1.2301924178256628E-4</v>
      </c>
      <c r="HJ34" s="52">
        <v>1.5802473198979743E-4</v>
      </c>
      <c r="HK34" s="52">
        <v>1.2896666751022456E-4</v>
      </c>
      <c r="HL34" s="52">
        <v>2.0593548032027891E-4</v>
      </c>
      <c r="HM34" s="52">
        <v>7.0935182808556105E-5</v>
      </c>
      <c r="HN34" s="52">
        <v>1.117538348990844E-4</v>
      </c>
      <c r="HO34" s="52">
        <v>1.493391690279601E-4</v>
      </c>
      <c r="HP34" s="52">
        <v>3.8147896470959382E-5</v>
      </c>
      <c r="HQ34" s="52">
        <v>1.2300055799012116E-4</v>
      </c>
      <c r="HR34" s="52">
        <v>2.0385508307624458E-4</v>
      </c>
      <c r="HS34" s="52">
        <v>3.9193427527629641E-5</v>
      </c>
      <c r="HT34" s="52">
        <v>1.3177129180334132E-4</v>
      </c>
      <c r="HU34" s="52">
        <v>4.9431954187849598E-5</v>
      </c>
      <c r="HV34" s="52">
        <v>1.2218500467813234E-4</v>
      </c>
      <c r="HW34" s="52">
        <v>3.0427963154090683E-4</v>
      </c>
      <c r="HX34" s="52">
        <v>4.2618981906399157E-5</v>
      </c>
      <c r="HY34" s="52">
        <v>6.1547307895230957E-5</v>
      </c>
      <c r="HZ34" s="52">
        <v>1.9021054896033374E-4</v>
      </c>
      <c r="IA34" s="52">
        <v>1.5707167046786631E-4</v>
      </c>
      <c r="IB34" s="52">
        <v>7.454658972840977E-5</v>
      </c>
      <c r="IC34" s="52">
        <v>1.8754194056037177E-4</v>
      </c>
      <c r="ID34" s="52">
        <v>8.9945942540689371E-5</v>
      </c>
      <c r="IE34" s="52">
        <v>5.4868486831056788E-5</v>
      </c>
      <c r="IF34" s="52">
        <v>4.1616583987556619E-5</v>
      </c>
      <c r="IG34" s="52">
        <v>2.5447763230528723E-5</v>
      </c>
      <c r="IH34" s="52">
        <v>9.2326485944775369E-5</v>
      </c>
      <c r="II34" s="52">
        <v>3.0337085790418066E-4</v>
      </c>
      <c r="IJ34" s="52">
        <v>1.4219979045186572E-5</v>
      </c>
      <c r="IK34" s="52">
        <v>3.8823623609032227E-6</v>
      </c>
      <c r="IL34" s="52">
        <v>2.2613672809671825E-5</v>
      </c>
      <c r="IM34" s="52">
        <v>7.5825974568361182E-6</v>
      </c>
      <c r="IN34" s="52">
        <v>6.6923395881326753E-5</v>
      </c>
      <c r="IO34" s="52">
        <v>2.6106474920244411E-6</v>
      </c>
      <c r="IP34" s="52">
        <v>3.8027600422791939E-6</v>
      </c>
      <c r="IQ34" s="52">
        <v>1.0538947655469889E-5</v>
      </c>
      <c r="IR34" s="52">
        <v>8.455837891110254E-6</v>
      </c>
      <c r="IS34" s="52">
        <v>1.1975602949308005E-5</v>
      </c>
      <c r="IT34" s="52">
        <v>3.4604599506332168E-6</v>
      </c>
      <c r="IU34" s="52">
        <v>2.1124457361267111E-5</v>
      </c>
      <c r="IV34" s="52">
        <v>1.2667851717290187E-5</v>
      </c>
      <c r="IW34" s="52">
        <v>6.7654632835242251E-6</v>
      </c>
      <c r="IX34" s="52">
        <v>7.4374730648788611E-6</v>
      </c>
      <c r="IY34" s="52">
        <v>1.0983277984220708E-5</v>
      </c>
      <c r="IZ34" s="52">
        <v>2.329232310909328E-5</v>
      </c>
      <c r="JA34" s="52">
        <v>2.6312637088667582E-5</v>
      </c>
      <c r="JB34" s="52">
        <v>1.6445563099046804E-5</v>
      </c>
      <c r="JC34" s="52">
        <v>1.0766865207428151E-5</v>
      </c>
      <c r="JD34" s="52">
        <v>5.7105815061963774E-6</v>
      </c>
      <c r="JE34" s="52">
        <v>6.315727660179451E-6</v>
      </c>
      <c r="JF34" s="52">
        <v>4.9010621783556905E-6</v>
      </c>
      <c r="JG34" s="52">
        <v>4.3032710984281321E-5</v>
      </c>
      <c r="JH34" s="52">
        <v>1.0263179907055772E-4</v>
      </c>
      <c r="JI34" s="52">
        <v>4.8133722268147459E-5</v>
      </c>
      <c r="JJ34" s="52">
        <v>5.4476705069305083E-5</v>
      </c>
      <c r="JK34" s="52">
        <v>1.3644898436755812E-4</v>
      </c>
      <c r="JL34" s="52">
        <v>2.2147089509873211E-5</v>
      </c>
      <c r="JM34" s="52">
        <v>5.4721889965423595E-5</v>
      </c>
      <c r="JN34" s="52">
        <v>2.7599807652792987E-5</v>
      </c>
      <c r="JO34" s="52">
        <v>2.9358172646877689E-5</v>
      </c>
      <c r="JP34" s="52">
        <v>8.0061092972769421E-6</v>
      </c>
      <c r="JQ34" s="52">
        <v>2.673281461005066E-5</v>
      </c>
      <c r="JR34" s="52">
        <v>7.0118625795990264E-6</v>
      </c>
      <c r="JS34" s="52">
        <v>1.2762268608105508E-6</v>
      </c>
      <c r="JT34" s="52">
        <v>7.6404812202661323E-5</v>
      </c>
      <c r="JU34" s="52">
        <v>1.7683283316899319E-5</v>
      </c>
      <c r="JV34" s="52">
        <v>5.8553251212368731E-5</v>
      </c>
      <c r="JW34" s="52">
        <v>2.359077836423396E-5</v>
      </c>
      <c r="JX34" s="52">
        <v>5.2898204879656725E-5</v>
      </c>
      <c r="JY34" s="52">
        <v>3.4743178085514355E-5</v>
      </c>
      <c r="JZ34" s="52">
        <v>8.0993397805045078E-5</v>
      </c>
      <c r="KA34" s="52">
        <v>4.598515415763856E-5</v>
      </c>
      <c r="KB34" s="52">
        <v>3.2194029265987004E-5</v>
      </c>
      <c r="KC34" s="52">
        <v>6.9665479505392171E-5</v>
      </c>
      <c r="KD34" s="52">
        <v>9.0499762635352617E-5</v>
      </c>
      <c r="KE34" s="52">
        <v>5.4331320486819285E-5</v>
      </c>
      <c r="KF34" s="52">
        <v>6.8887664045307571E-5</v>
      </c>
      <c r="KG34" s="52">
        <v>5.0873701470510861E-5</v>
      </c>
      <c r="KH34" s="52">
        <v>3.6480823601863178E-5</v>
      </c>
      <c r="KI34" s="52">
        <v>4.8404992198772903E-5</v>
      </c>
      <c r="KJ34" s="52">
        <v>1.5587359723609983E-4</v>
      </c>
      <c r="KK34" s="52">
        <v>1.0750236736396088E-4</v>
      </c>
      <c r="KL34" s="52">
        <v>2.7903348791630615E-5</v>
      </c>
      <c r="KM34" s="52">
        <v>2.5921226798369929E-4</v>
      </c>
      <c r="KN34" s="52">
        <v>1.1631410730490164E-4</v>
      </c>
      <c r="KO34" s="52">
        <v>7.3717801847167277E-5</v>
      </c>
      <c r="KP34" s="52">
        <v>8.474113225301474E-5</v>
      </c>
      <c r="KQ34" s="52">
        <v>4.7098178794431756E-5</v>
      </c>
      <c r="KR34" s="52">
        <v>2.8416101564139349E-5</v>
      </c>
      <c r="KS34" s="52">
        <v>9.8770091959484669E-5</v>
      </c>
      <c r="KT34" s="52">
        <v>2.2381298061248202E-4</v>
      </c>
      <c r="KU34" s="52">
        <v>1.2023964451667725E-4</v>
      </c>
      <c r="KV34" s="52">
        <v>1.8171720865837698E-4</v>
      </c>
      <c r="KW34" s="52">
        <v>9.890765606033924E-5</v>
      </c>
      <c r="KX34" s="52">
        <v>5.0990987963322668E-5</v>
      </c>
      <c r="KY34" s="52">
        <v>1.6988079415495566E-4</v>
      </c>
      <c r="KZ34" s="52">
        <v>6.5659012435630938E-5</v>
      </c>
    </row>
    <row r="35" spans="1:312" x14ac:dyDescent="0.2">
      <c r="A35" s="89">
        <v>1.034475</v>
      </c>
      <c r="B35" s="41" t="s">
        <v>904</v>
      </c>
      <c r="C35" s="51" t="s">
        <v>147</v>
      </c>
      <c r="D35" s="52">
        <v>0</v>
      </c>
      <c r="E35" s="52">
        <v>0</v>
      </c>
      <c r="F35" s="52">
        <v>0</v>
      </c>
      <c r="G35" s="52">
        <v>0</v>
      </c>
      <c r="H35" s="52">
        <v>0</v>
      </c>
      <c r="I35" s="52">
        <v>0</v>
      </c>
      <c r="J35" s="52">
        <v>0</v>
      </c>
      <c r="K35" s="52">
        <v>0</v>
      </c>
      <c r="L35" s="52">
        <v>0</v>
      </c>
      <c r="M35" s="52">
        <v>0</v>
      </c>
      <c r="N35" s="52">
        <v>0</v>
      </c>
      <c r="O35" s="52">
        <v>0</v>
      </c>
      <c r="P35" s="52">
        <v>0</v>
      </c>
      <c r="Q35" s="52">
        <v>0</v>
      </c>
      <c r="R35" s="52">
        <v>0</v>
      </c>
      <c r="S35" s="52">
        <v>0</v>
      </c>
      <c r="T35" s="52">
        <v>0</v>
      </c>
      <c r="U35" s="52">
        <v>0</v>
      </c>
      <c r="V35" s="52">
        <v>0</v>
      </c>
      <c r="W35" s="52">
        <v>0</v>
      </c>
      <c r="X35" s="52">
        <v>0</v>
      </c>
      <c r="Y35" s="52">
        <v>0</v>
      </c>
      <c r="Z35" s="52">
        <v>0</v>
      </c>
      <c r="AA35" s="52">
        <v>0</v>
      </c>
      <c r="AB35" s="52">
        <v>0</v>
      </c>
      <c r="AC35" s="52">
        <v>0</v>
      </c>
      <c r="AD35" s="52">
        <v>0</v>
      </c>
      <c r="AE35" s="52">
        <v>0</v>
      </c>
      <c r="AF35" s="52">
        <v>0</v>
      </c>
      <c r="AG35" s="52">
        <v>0</v>
      </c>
      <c r="AH35" s="52">
        <v>0</v>
      </c>
      <c r="AI35" s="52">
        <v>0</v>
      </c>
      <c r="AJ35" s="52">
        <v>0</v>
      </c>
      <c r="AK35" s="52">
        <v>0</v>
      </c>
      <c r="AL35" s="52">
        <v>0</v>
      </c>
      <c r="AM35" s="52">
        <v>0</v>
      </c>
      <c r="AN35" s="52">
        <v>0</v>
      </c>
      <c r="AO35" s="52">
        <v>0</v>
      </c>
      <c r="AP35" s="52">
        <v>0</v>
      </c>
      <c r="AQ35" s="52">
        <v>0</v>
      </c>
      <c r="AR35" s="52">
        <v>0</v>
      </c>
      <c r="AS35" s="52">
        <v>0</v>
      </c>
      <c r="AT35" s="52">
        <v>0</v>
      </c>
      <c r="AU35" s="52">
        <v>0</v>
      </c>
      <c r="AV35" s="52">
        <v>0</v>
      </c>
      <c r="AW35" s="52">
        <v>0</v>
      </c>
      <c r="AX35" s="52">
        <v>0</v>
      </c>
      <c r="AY35" s="52">
        <v>0</v>
      </c>
      <c r="AZ35" s="52">
        <v>0</v>
      </c>
      <c r="BA35" s="52">
        <v>0</v>
      </c>
      <c r="BB35" s="52">
        <v>0</v>
      </c>
      <c r="BC35" s="52">
        <v>0</v>
      </c>
      <c r="BD35" s="52">
        <v>0</v>
      </c>
      <c r="BE35" s="52">
        <v>0</v>
      </c>
      <c r="BF35" s="52">
        <v>1.6018085903422695E-4</v>
      </c>
      <c r="BG35" s="52">
        <v>1.9577758204186641E-3</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1.7445946227890912E-6</v>
      </c>
      <c r="EK35" s="52">
        <v>0</v>
      </c>
      <c r="EL35" s="52">
        <v>0</v>
      </c>
      <c r="EM35" s="52">
        <v>0</v>
      </c>
      <c r="EN35" s="52">
        <v>0</v>
      </c>
      <c r="EO35" s="52">
        <v>0</v>
      </c>
      <c r="EP35" s="52">
        <v>0</v>
      </c>
      <c r="EQ35" s="52">
        <v>0</v>
      </c>
      <c r="ER35" s="52">
        <v>0</v>
      </c>
      <c r="ES35" s="52">
        <v>0</v>
      </c>
      <c r="ET35" s="52">
        <v>0</v>
      </c>
      <c r="EU35" s="52">
        <v>0</v>
      </c>
      <c r="EV35" s="52">
        <v>0</v>
      </c>
      <c r="EW35" s="52">
        <v>0</v>
      </c>
      <c r="EX35" s="52">
        <v>0</v>
      </c>
      <c r="EY35" s="52">
        <v>0</v>
      </c>
      <c r="EZ35" s="52">
        <v>0</v>
      </c>
      <c r="FA35" s="52">
        <v>0</v>
      </c>
      <c r="FB35" s="52">
        <v>0</v>
      </c>
      <c r="FC35" s="52">
        <v>0</v>
      </c>
      <c r="FD35" s="52">
        <v>0</v>
      </c>
      <c r="FE35" s="52">
        <v>0</v>
      </c>
      <c r="FF35" s="52">
        <v>0</v>
      </c>
      <c r="FG35" s="52">
        <v>0</v>
      </c>
      <c r="FH35" s="52">
        <v>0</v>
      </c>
      <c r="FI35" s="52">
        <v>0</v>
      </c>
      <c r="FJ35" s="52">
        <v>0</v>
      </c>
      <c r="FK35" s="52">
        <v>0</v>
      </c>
      <c r="FL35" s="52">
        <v>0</v>
      </c>
      <c r="FM35" s="52">
        <v>0</v>
      </c>
      <c r="FN35" s="52">
        <v>0</v>
      </c>
      <c r="FO35" s="52">
        <v>0</v>
      </c>
      <c r="FP35" s="52">
        <v>0</v>
      </c>
      <c r="FQ35" s="52">
        <v>0</v>
      </c>
      <c r="FR35" s="52">
        <v>0</v>
      </c>
      <c r="FS35" s="52">
        <v>0</v>
      </c>
      <c r="FT35" s="52">
        <v>0</v>
      </c>
      <c r="FU35" s="52">
        <v>0</v>
      </c>
      <c r="FV35" s="52">
        <v>0</v>
      </c>
      <c r="FW35" s="52">
        <v>0</v>
      </c>
      <c r="FX35" s="52">
        <v>0</v>
      </c>
      <c r="FY35" s="52">
        <v>0</v>
      </c>
      <c r="FZ35" s="52">
        <v>0</v>
      </c>
      <c r="GA35" s="52">
        <v>0</v>
      </c>
      <c r="GB35" s="52">
        <v>0</v>
      </c>
      <c r="GC35" s="52">
        <v>0</v>
      </c>
      <c r="GD35" s="52">
        <v>0</v>
      </c>
      <c r="GE35" s="52">
        <v>0</v>
      </c>
      <c r="GF35" s="52">
        <v>0</v>
      </c>
      <c r="GG35" s="52">
        <v>0</v>
      </c>
      <c r="GH35" s="52">
        <v>0</v>
      </c>
      <c r="GI35" s="52">
        <v>0</v>
      </c>
      <c r="GJ35" s="52">
        <v>0</v>
      </c>
      <c r="GK35" s="52">
        <v>0</v>
      </c>
      <c r="GL35" s="52">
        <v>0</v>
      </c>
      <c r="GM35" s="52">
        <v>5.912904726993425E-6</v>
      </c>
      <c r="GN35" s="52">
        <v>8.0878311318079714E-6</v>
      </c>
      <c r="GO35" s="52">
        <v>0</v>
      </c>
      <c r="GP35" s="52">
        <v>0</v>
      </c>
      <c r="GQ35" s="52">
        <v>0</v>
      </c>
      <c r="GR35" s="52">
        <v>0</v>
      </c>
      <c r="GS35" s="52">
        <v>0</v>
      </c>
      <c r="GT35" s="52">
        <v>0</v>
      </c>
      <c r="GU35" s="52">
        <v>0</v>
      </c>
      <c r="GV35" s="52">
        <v>0</v>
      </c>
      <c r="GW35" s="52">
        <v>0</v>
      </c>
      <c r="GX35" s="52">
        <v>0</v>
      </c>
      <c r="GY35" s="52">
        <v>0</v>
      </c>
      <c r="GZ35" s="52">
        <v>0</v>
      </c>
      <c r="HA35" s="52">
        <v>0</v>
      </c>
      <c r="HB35" s="52">
        <v>0</v>
      </c>
      <c r="HC35" s="52">
        <v>0</v>
      </c>
      <c r="HD35" s="52">
        <v>0</v>
      </c>
      <c r="HE35" s="52">
        <v>0</v>
      </c>
      <c r="HF35" s="52">
        <v>0</v>
      </c>
      <c r="HG35" s="52">
        <v>0</v>
      </c>
      <c r="HH35" s="52">
        <v>0</v>
      </c>
      <c r="HI35" s="52">
        <v>0</v>
      </c>
      <c r="HJ35" s="52">
        <v>0</v>
      </c>
      <c r="HK35" s="52">
        <v>0</v>
      </c>
      <c r="HL35" s="52">
        <v>0</v>
      </c>
      <c r="HM35" s="52">
        <v>0</v>
      </c>
      <c r="HN35" s="52">
        <v>0</v>
      </c>
      <c r="HO35" s="52">
        <v>0</v>
      </c>
      <c r="HP35" s="52">
        <v>0</v>
      </c>
      <c r="HQ35" s="52">
        <v>0</v>
      </c>
      <c r="HR35" s="52">
        <v>0</v>
      </c>
      <c r="HS35" s="52">
        <v>0</v>
      </c>
      <c r="HT35" s="52">
        <v>0</v>
      </c>
      <c r="HU35" s="52">
        <v>0</v>
      </c>
      <c r="HV35" s="52">
        <v>0</v>
      </c>
      <c r="HW35" s="52">
        <v>0</v>
      </c>
      <c r="HX35" s="52">
        <v>0</v>
      </c>
      <c r="HY35" s="52">
        <v>0</v>
      </c>
      <c r="HZ35" s="52">
        <v>0</v>
      </c>
      <c r="IA35" s="52">
        <v>0</v>
      </c>
      <c r="IB35" s="52">
        <v>0</v>
      </c>
      <c r="IC35" s="52">
        <v>0</v>
      </c>
      <c r="ID35" s="52">
        <v>0</v>
      </c>
      <c r="IE35" s="52">
        <v>0</v>
      </c>
      <c r="IF35" s="52">
        <v>0</v>
      </c>
      <c r="IG35" s="52">
        <v>0</v>
      </c>
      <c r="IH35" s="52">
        <v>0</v>
      </c>
      <c r="II35" s="52">
        <v>0</v>
      </c>
      <c r="IJ35" s="52">
        <v>0</v>
      </c>
      <c r="IK35" s="52">
        <v>0</v>
      </c>
      <c r="IL35" s="52">
        <v>0</v>
      </c>
      <c r="IM35" s="52">
        <v>0</v>
      </c>
      <c r="IN35" s="52">
        <v>0</v>
      </c>
      <c r="IO35" s="52">
        <v>0</v>
      </c>
      <c r="IP35" s="52">
        <v>0</v>
      </c>
      <c r="IQ35" s="52">
        <v>0</v>
      </c>
      <c r="IR35" s="52">
        <v>0</v>
      </c>
      <c r="IS35" s="52">
        <v>0</v>
      </c>
      <c r="IT35" s="52">
        <v>0</v>
      </c>
      <c r="IU35" s="52">
        <v>0</v>
      </c>
      <c r="IV35" s="52">
        <v>0</v>
      </c>
      <c r="IW35" s="52">
        <v>0</v>
      </c>
      <c r="IX35" s="52">
        <v>0</v>
      </c>
      <c r="IY35" s="52">
        <v>0</v>
      </c>
      <c r="IZ35" s="52">
        <v>0</v>
      </c>
      <c r="JA35" s="52">
        <v>0</v>
      </c>
      <c r="JB35" s="52">
        <v>0</v>
      </c>
      <c r="JC35" s="52">
        <v>0</v>
      </c>
      <c r="JD35" s="52">
        <v>0</v>
      </c>
      <c r="JE35" s="52">
        <v>0</v>
      </c>
      <c r="JF35" s="52">
        <v>0</v>
      </c>
      <c r="JG35" s="52">
        <v>0</v>
      </c>
      <c r="JH35" s="52">
        <v>0</v>
      </c>
      <c r="JI35" s="52">
        <v>0</v>
      </c>
      <c r="JJ35" s="52">
        <v>0</v>
      </c>
      <c r="JK35" s="52">
        <v>0</v>
      </c>
      <c r="JL35" s="52">
        <v>0</v>
      </c>
      <c r="JM35" s="52">
        <v>0</v>
      </c>
      <c r="JN35" s="52">
        <v>0</v>
      </c>
      <c r="JO35" s="52">
        <v>0</v>
      </c>
      <c r="JP35" s="52">
        <v>0</v>
      </c>
      <c r="JQ35" s="52">
        <v>0</v>
      </c>
      <c r="JR35" s="52">
        <v>0</v>
      </c>
      <c r="JS35" s="52">
        <v>0</v>
      </c>
      <c r="JT35" s="52">
        <v>0</v>
      </c>
      <c r="JU35" s="52">
        <v>0</v>
      </c>
      <c r="JV35" s="52">
        <v>0</v>
      </c>
      <c r="JW35" s="52">
        <v>0</v>
      </c>
      <c r="JX35" s="52">
        <v>0</v>
      </c>
      <c r="JY35" s="52">
        <v>0</v>
      </c>
      <c r="JZ35" s="52">
        <v>0</v>
      </c>
      <c r="KA35" s="52">
        <v>0</v>
      </c>
      <c r="KB35" s="52">
        <v>0</v>
      </c>
      <c r="KC35" s="52">
        <v>0</v>
      </c>
      <c r="KD35" s="52">
        <v>0</v>
      </c>
      <c r="KE35" s="52">
        <v>0</v>
      </c>
      <c r="KF35" s="52">
        <v>0</v>
      </c>
      <c r="KG35" s="52">
        <v>0</v>
      </c>
      <c r="KH35" s="52">
        <v>0</v>
      </c>
      <c r="KI35" s="52">
        <v>0</v>
      </c>
      <c r="KJ35" s="52">
        <v>0</v>
      </c>
      <c r="KK35" s="52">
        <v>0</v>
      </c>
      <c r="KL35" s="52">
        <v>0</v>
      </c>
      <c r="KM35" s="52">
        <v>0</v>
      </c>
      <c r="KN35" s="52">
        <v>0</v>
      </c>
      <c r="KO35" s="52">
        <v>0</v>
      </c>
      <c r="KP35" s="52">
        <v>0</v>
      </c>
      <c r="KQ35" s="52">
        <v>0</v>
      </c>
      <c r="KR35" s="52">
        <v>0</v>
      </c>
      <c r="KS35" s="52">
        <v>0</v>
      </c>
      <c r="KT35" s="52">
        <v>0</v>
      </c>
      <c r="KU35" s="52">
        <v>0</v>
      </c>
      <c r="KV35" s="52">
        <v>0</v>
      </c>
      <c r="KW35" s="52">
        <v>0</v>
      </c>
      <c r="KX35" s="52">
        <v>0</v>
      </c>
      <c r="KY35" s="52">
        <v>0</v>
      </c>
      <c r="KZ35" s="52">
        <v>0</v>
      </c>
    </row>
    <row r="36" spans="1:312" x14ac:dyDescent="0.2">
      <c r="A36" s="89">
        <v>1.09189</v>
      </c>
      <c r="B36" s="41" t="s">
        <v>903</v>
      </c>
      <c r="C36" s="51" t="s">
        <v>68</v>
      </c>
      <c r="D36" s="52">
        <v>1.2499333147279429E-6</v>
      </c>
      <c r="E36" s="52">
        <v>2.0296222803913306E-5</v>
      </c>
      <c r="F36" s="52">
        <v>3.5984101534884623E-6</v>
      </c>
      <c r="G36" s="52">
        <v>5.0466403172350666E-6</v>
      </c>
      <c r="H36" s="52">
        <v>3.1526450037841292E-5</v>
      </c>
      <c r="I36" s="52">
        <v>2.9208312617967973E-5</v>
      </c>
      <c r="J36" s="52">
        <v>8.5013172524532293E-6</v>
      </c>
      <c r="K36" s="52">
        <v>2.3679302238442439E-6</v>
      </c>
      <c r="L36" s="52">
        <v>1.6044746288364342E-5</v>
      </c>
      <c r="M36" s="52">
        <v>1.5273068114433376E-5</v>
      </c>
      <c r="N36" s="52">
        <v>3.002832420308046E-5</v>
      </c>
      <c r="O36" s="52">
        <v>1.2602697488905902E-4</v>
      </c>
      <c r="P36" s="52">
        <v>1.2448554549235395E-4</v>
      </c>
      <c r="Q36" s="52">
        <v>8.6751012252663155E-5</v>
      </c>
      <c r="R36" s="52">
        <v>3.8726615634941356E-5</v>
      </c>
      <c r="S36" s="52">
        <v>1.0107019110529678E-4</v>
      </c>
      <c r="T36" s="52">
        <v>2.5013343644495921E-4</v>
      </c>
      <c r="U36" s="52">
        <v>1.5577840642819437E-4</v>
      </c>
      <c r="V36" s="52">
        <v>2.5392203867299297E-5</v>
      </c>
      <c r="W36" s="52">
        <v>1.003879924249183E-4</v>
      </c>
      <c r="X36" s="52">
        <v>1.0878437922764068E-5</v>
      </c>
      <c r="Y36" s="52">
        <v>1.3337067958736187E-4</v>
      </c>
      <c r="Z36" s="52">
        <v>1.9190596930962272E-4</v>
      </c>
      <c r="AA36" s="52">
        <v>5.6475642748143653E-5</v>
      </c>
      <c r="AB36" s="52">
        <v>2.223077877711505E-5</v>
      </c>
      <c r="AC36" s="52">
        <v>1.1158828240700479E-5</v>
      </c>
      <c r="AD36" s="52">
        <v>4.2086152353593327E-5</v>
      </c>
      <c r="AE36" s="52">
        <v>1.0104709501307005E-5</v>
      </c>
      <c r="AF36" s="52">
        <v>4.1492103634117113E-4</v>
      </c>
      <c r="AG36" s="52">
        <v>1.9690915737388053E-2</v>
      </c>
      <c r="AH36" s="52">
        <v>1.710285672802004E-4</v>
      </c>
      <c r="AI36" s="52">
        <v>1.9648892256422874E-4</v>
      </c>
      <c r="AJ36" s="52">
        <v>5.7515491438483658E-5</v>
      </c>
      <c r="AK36" s="52">
        <v>4.0133942005680608E-4</v>
      </c>
      <c r="AL36" s="52">
        <v>2.0097283285537839E-4</v>
      </c>
      <c r="AM36" s="52">
        <v>1.783918448344557E-4</v>
      </c>
      <c r="AN36" s="52">
        <v>8.4048416382297261E-4</v>
      </c>
      <c r="AO36" s="52">
        <v>6.2270252066352276E-4</v>
      </c>
      <c r="AP36" s="52">
        <v>1.7971591721088574E-4</v>
      </c>
      <c r="AQ36" s="52">
        <v>4.5588384770288421E-4</v>
      </c>
      <c r="AR36" s="52">
        <v>2.3042410377725818E-4</v>
      </c>
      <c r="AS36" s="52">
        <v>5.1711714047986083E-5</v>
      </c>
      <c r="AT36" s="52">
        <v>8.6972104149740637E-5</v>
      </c>
      <c r="AU36" s="52">
        <v>3.8436856784804829E-5</v>
      </c>
      <c r="AV36" s="52">
        <v>1.4892666394683773E-5</v>
      </c>
      <c r="AW36" s="52">
        <v>5.7233836526969208E-5</v>
      </c>
      <c r="AX36" s="52">
        <v>7.4188881151783297E-6</v>
      </c>
      <c r="AY36" s="52">
        <v>5.7778141108142343E-5</v>
      </c>
      <c r="AZ36" s="52">
        <v>5.4035132725894694E-5</v>
      </c>
      <c r="BA36" s="52">
        <v>7.8551313227539758E-5</v>
      </c>
      <c r="BB36" s="52">
        <v>5.8017890269674316E-5</v>
      </c>
      <c r="BC36" s="52">
        <v>1.0157741268352928E-2</v>
      </c>
      <c r="BD36" s="52">
        <v>0.13091313736557042</v>
      </c>
      <c r="BE36" s="52">
        <v>2.1944798674028004E-5</v>
      </c>
      <c r="BF36" s="52">
        <v>1.4467971338657116E-4</v>
      </c>
      <c r="BG36" s="52">
        <v>6.1724686327777211E-5</v>
      </c>
      <c r="BH36" s="52">
        <v>1.1108528681398762E-3</v>
      </c>
      <c r="BI36" s="52">
        <v>3.8358977617921404E-4</v>
      </c>
      <c r="BJ36" s="52">
        <v>2.4052975614916616E-4</v>
      </c>
      <c r="BK36" s="52">
        <v>1.2416989160793956E-3</v>
      </c>
      <c r="BL36" s="52">
        <v>6.6891822828404033E-4</v>
      </c>
      <c r="BM36" s="52">
        <v>3.7996815249335161E-4</v>
      </c>
      <c r="BN36" s="52">
        <v>1.9505802718183885E-3</v>
      </c>
      <c r="BO36" s="52">
        <v>1.2540893743421723E-2</v>
      </c>
      <c r="BP36" s="52">
        <v>7.7162486896461877E-6</v>
      </c>
      <c r="BQ36" s="52">
        <v>5.3738847335949813E-6</v>
      </c>
      <c r="BR36" s="52">
        <v>3.9341438372163685E-5</v>
      </c>
      <c r="BS36" s="52">
        <v>4.2881851703286163E-5</v>
      </c>
      <c r="BT36" s="52">
        <v>4.4354291064926782E-5</v>
      </c>
      <c r="BU36" s="52">
        <v>1.8111522359130257E-4</v>
      </c>
      <c r="BV36" s="52">
        <v>2.508138103728937E-5</v>
      </c>
      <c r="BW36" s="52">
        <v>3.5889993337010589E-5</v>
      </c>
      <c r="BX36" s="52">
        <v>4.4103043700667702E-6</v>
      </c>
      <c r="BY36" s="52">
        <v>1.7090805874182244E-4</v>
      </c>
      <c r="BZ36" s="52">
        <v>1.3243406753769982E-5</v>
      </c>
      <c r="CA36" s="52">
        <v>2.2440952273243897E-4</v>
      </c>
      <c r="CB36" s="52">
        <v>0</v>
      </c>
      <c r="CC36" s="52">
        <v>5.4235285724345474E-5</v>
      </c>
      <c r="CD36" s="52">
        <v>1.7071254993435814E-4</v>
      </c>
      <c r="CE36" s="52">
        <v>1.533383503601058E-4</v>
      </c>
      <c r="CF36" s="52">
        <v>1.0141014945025617E-4</v>
      </c>
      <c r="CG36" s="52">
        <v>1.2573572718369732E-4</v>
      </c>
      <c r="CH36" s="52">
        <v>6.2958929791466031E-5</v>
      </c>
      <c r="CI36" s="52">
        <v>1.2520732683559022E-5</v>
      </c>
      <c r="CJ36" s="52">
        <v>5.4663375181959259E-6</v>
      </c>
      <c r="CK36" s="52">
        <v>1.5619858117184963E-5</v>
      </c>
      <c r="CL36" s="52">
        <v>1.1329690167173669E-4</v>
      </c>
      <c r="CM36" s="52">
        <v>8.3585618043410944E-5</v>
      </c>
      <c r="CN36" s="52">
        <v>9.0220985013274841E-6</v>
      </c>
      <c r="CO36" s="52">
        <v>8.0256561289501109E-5</v>
      </c>
      <c r="CP36" s="52">
        <v>3.3953452459866874E-5</v>
      </c>
      <c r="CQ36" s="52">
        <v>1.4372394378035815E-4</v>
      </c>
      <c r="CR36" s="52">
        <v>4.7539479412467994E-4</v>
      </c>
      <c r="CS36" s="52">
        <v>3.7473693341118946E-4</v>
      </c>
      <c r="CT36" s="52">
        <v>2.3167283044374541E-4</v>
      </c>
      <c r="CU36" s="52">
        <v>2.1201817805484074E-4</v>
      </c>
      <c r="CV36" s="52">
        <v>2.092383552032339E-4</v>
      </c>
      <c r="CW36" s="52">
        <v>8.9365718935755598E-3</v>
      </c>
      <c r="CX36" s="52">
        <v>2.0411007488584623E-2</v>
      </c>
      <c r="CY36" s="52">
        <v>1.8415263913640085E-4</v>
      </c>
      <c r="CZ36" s="52">
        <v>2.5831365332378838E-4</v>
      </c>
      <c r="DA36" s="52">
        <v>1.2779549704653597E-4</v>
      </c>
      <c r="DB36" s="52">
        <v>9.145753272887967E-3</v>
      </c>
      <c r="DC36" s="52">
        <v>6.6975115117948745E-5</v>
      </c>
      <c r="DD36" s="52">
        <v>3.3099605429155658E-5</v>
      </c>
      <c r="DE36" s="52">
        <v>3.2049966555005613E-5</v>
      </c>
      <c r="DF36" s="52">
        <v>1.0330481251808274E-5</v>
      </c>
      <c r="DG36" s="52">
        <v>1.5386311515267593E-5</v>
      </c>
      <c r="DH36" s="52">
        <v>1.742279690087197E-4</v>
      </c>
      <c r="DI36" s="52">
        <v>5.4301704440861215E-5</v>
      </c>
      <c r="DJ36" s="52">
        <v>1.1160669369117319E-4</v>
      </c>
      <c r="DK36" s="52">
        <v>5.1297321607734867E-6</v>
      </c>
      <c r="DL36" s="52">
        <v>8.1581653544133108E-5</v>
      </c>
      <c r="DM36" s="52">
        <v>5.6811543078372686E-6</v>
      </c>
      <c r="DN36" s="52">
        <v>4.8316679244354545E-5</v>
      </c>
      <c r="DO36" s="52">
        <v>3.0815324613174098E-5</v>
      </c>
      <c r="DP36" s="52">
        <v>2.9920042284973176E-5</v>
      </c>
      <c r="DQ36" s="52">
        <v>3.6990435314845853E-5</v>
      </c>
      <c r="DR36" s="52">
        <v>7.8413712361503617E-5</v>
      </c>
      <c r="DS36" s="52">
        <v>1.2454417652433858E-4</v>
      </c>
      <c r="DT36" s="52">
        <v>0.15046324807039949</v>
      </c>
      <c r="DU36" s="52">
        <v>1.5044548983369287E-2</v>
      </c>
      <c r="DV36" s="52">
        <v>1.5485142614688864E-2</v>
      </c>
      <c r="DW36" s="52">
        <v>0.80362946921902612</v>
      </c>
      <c r="DX36" s="52">
        <v>1.0478006563110449E-2</v>
      </c>
      <c r="DY36" s="52">
        <v>8.7924412050343105E-3</v>
      </c>
      <c r="DZ36" s="52">
        <v>1.0150555996740317E-4</v>
      </c>
      <c r="EA36" s="52">
        <v>2.3397647590915068E-4</v>
      </c>
      <c r="EB36" s="52">
        <v>2.390316325326996E-5</v>
      </c>
      <c r="EC36" s="52">
        <v>3.5982137431211473E-5</v>
      </c>
      <c r="ED36" s="52">
        <v>3.9540949578608965E-5</v>
      </c>
      <c r="EE36" s="52">
        <v>9.163891869698305E-5</v>
      </c>
      <c r="EF36" s="52">
        <v>3.0132887277411186E-5</v>
      </c>
      <c r="EG36" s="52">
        <v>2.7939915346632402E-5</v>
      </c>
      <c r="EH36" s="52">
        <v>7.4645460490369185E-5</v>
      </c>
      <c r="EI36" s="52">
        <v>1.7733756227915372E-4</v>
      </c>
      <c r="EJ36" s="52">
        <v>6.9344669258208577E-5</v>
      </c>
      <c r="EK36" s="52">
        <v>2.4536744841041486E-5</v>
      </c>
      <c r="EL36" s="52">
        <v>2.4646114031482395E-5</v>
      </c>
      <c r="EM36" s="52">
        <v>2.7833151721268242E-6</v>
      </c>
      <c r="EN36" s="52">
        <v>5.6681255467192251E-6</v>
      </c>
      <c r="EO36" s="52">
        <v>2.895562813057673E-5</v>
      </c>
      <c r="EP36" s="52">
        <v>7.4510569758982754E-5</v>
      </c>
      <c r="EQ36" s="52">
        <v>7.1481950557704425E-6</v>
      </c>
      <c r="ER36" s="52">
        <v>3.4216249247944176E-5</v>
      </c>
      <c r="ES36" s="52">
        <v>2.5189025825624591E-6</v>
      </c>
      <c r="ET36" s="52">
        <v>0</v>
      </c>
      <c r="EU36" s="52">
        <v>6.6984133809882401E-6</v>
      </c>
      <c r="EV36" s="52">
        <v>6.6708218638968223E-6</v>
      </c>
      <c r="EW36" s="52">
        <v>2.9897895926273723E-5</v>
      </c>
      <c r="EX36" s="52">
        <v>3.1503282085011599E-5</v>
      </c>
      <c r="EY36" s="52">
        <v>1.2717618410624861E-4</v>
      </c>
      <c r="EZ36" s="52">
        <v>1.6342493101698954E-4</v>
      </c>
      <c r="FA36" s="52">
        <v>1.4977742291847403E-5</v>
      </c>
      <c r="FB36" s="52">
        <v>1.6656912691280935E-4</v>
      </c>
      <c r="FC36" s="52">
        <v>1.1014516955420432E-5</v>
      </c>
      <c r="FD36" s="52">
        <v>1.5436460851559967E-5</v>
      </c>
      <c r="FE36" s="52">
        <v>3.2058907969691163E-5</v>
      </c>
      <c r="FF36" s="52">
        <v>6.3598785902455157E-5</v>
      </c>
      <c r="FG36" s="52">
        <v>7.8331325835741546E-5</v>
      </c>
      <c r="FH36" s="52">
        <v>1.2550478150959065E-4</v>
      </c>
      <c r="FI36" s="52">
        <v>1.3762102044125358E-4</v>
      </c>
      <c r="FJ36" s="52">
        <v>2.6109862191642464E-4</v>
      </c>
      <c r="FK36" s="52">
        <v>3.1179892781714795E-5</v>
      </c>
      <c r="FL36" s="52">
        <v>1.4992684582120397E-4</v>
      </c>
      <c r="FM36" s="52">
        <v>2.3480878314063338E-5</v>
      </c>
      <c r="FN36" s="52">
        <v>1.5407344778075894E-4</v>
      </c>
      <c r="FO36" s="52">
        <v>4.126633801313755E-4</v>
      </c>
      <c r="FP36" s="52">
        <v>3.1763914638584912E-4</v>
      </c>
      <c r="FQ36" s="52">
        <v>1.7990800641668373E-4</v>
      </c>
      <c r="FR36" s="52">
        <v>7.9504917440564277E-5</v>
      </c>
      <c r="FS36" s="52">
        <v>1.4034267595605457E-5</v>
      </c>
      <c r="FT36" s="52">
        <v>9.6250560877261859E-6</v>
      </c>
      <c r="FU36" s="52">
        <v>1.7285539304499035E-4</v>
      </c>
      <c r="FV36" s="52">
        <v>1.1223620252714405E-4</v>
      </c>
      <c r="FW36" s="52">
        <v>5.0287426075811882E-6</v>
      </c>
      <c r="FX36" s="52">
        <v>1.9553728286464248E-5</v>
      </c>
      <c r="FY36" s="52">
        <v>1.0465418342756957E-4</v>
      </c>
      <c r="FZ36" s="52">
        <v>1.8394859511890382E-5</v>
      </c>
      <c r="GA36" s="52">
        <v>2.8932692175980514E-5</v>
      </c>
      <c r="GB36" s="52">
        <v>2.3974773531268594E-5</v>
      </c>
      <c r="GC36" s="52">
        <v>1.1727720942823044E-5</v>
      </c>
      <c r="GD36" s="52">
        <v>1.5685530935488442E-5</v>
      </c>
      <c r="GE36" s="52">
        <v>1.5324671840394948E-4</v>
      </c>
      <c r="GF36" s="52">
        <v>1.6561326300972847E-5</v>
      </c>
      <c r="GG36" s="52">
        <v>4.4825337267127534E-5</v>
      </c>
      <c r="GH36" s="52">
        <v>2.5873006533877046E-4</v>
      </c>
      <c r="GI36" s="52">
        <v>1.6470805641989061E-4</v>
      </c>
      <c r="GJ36" s="52">
        <v>1.1720132294975442E-5</v>
      </c>
      <c r="GK36" s="52">
        <v>3.7267600578321932E-5</v>
      </c>
      <c r="GL36" s="52">
        <v>2.4548113800786343E-5</v>
      </c>
      <c r="GM36" s="52">
        <v>2.832231675954834E-6</v>
      </c>
      <c r="GN36" s="52">
        <v>8.9424636278221466E-5</v>
      </c>
      <c r="GO36" s="52">
        <v>1.7760377232696855E-5</v>
      </c>
      <c r="GP36" s="52">
        <v>2.2777191626226316E-5</v>
      </c>
      <c r="GQ36" s="52">
        <v>1.4667988522489978E-6</v>
      </c>
      <c r="GR36" s="52">
        <v>3.0963331652872437E-5</v>
      </c>
      <c r="GS36" s="52">
        <v>5.5241127984976626E-6</v>
      </c>
      <c r="GT36" s="52">
        <v>2.6539678049678197E-5</v>
      </c>
      <c r="GU36" s="52">
        <v>1.7674999845174374E-5</v>
      </c>
      <c r="GV36" s="52">
        <v>4.8849954791189253E-5</v>
      </c>
      <c r="GW36" s="52">
        <v>1.8186444631654373E-4</v>
      </c>
      <c r="GX36" s="52">
        <v>1.3245019078125477E-4</v>
      </c>
      <c r="GY36" s="52">
        <v>3.7425104670230509E-4</v>
      </c>
      <c r="GZ36" s="52">
        <v>2.2997091303944708E-5</v>
      </c>
      <c r="HA36" s="52">
        <v>7.743093360362248E-5</v>
      </c>
      <c r="HB36" s="52">
        <v>5.2830503212205609E-5</v>
      </c>
      <c r="HC36" s="52">
        <v>7.277416719051594E-5</v>
      </c>
      <c r="HD36" s="52">
        <v>5.7317006661884349E-5</v>
      </c>
      <c r="HE36" s="52">
        <v>1.3838592788839639E-4</v>
      </c>
      <c r="HF36" s="52">
        <v>2.507091708872373E-4</v>
      </c>
      <c r="HG36" s="52">
        <v>2.9781268646861049E-5</v>
      </c>
      <c r="HH36" s="52">
        <v>2.4955593103764371E-5</v>
      </c>
      <c r="HI36" s="52">
        <v>4.3427419747348854E-5</v>
      </c>
      <c r="HJ36" s="52">
        <v>7.9466112353981209E-5</v>
      </c>
      <c r="HK36" s="52">
        <v>1.0566707702599307E-5</v>
      </c>
      <c r="HL36" s="52">
        <v>1.6699398983026773E-5</v>
      </c>
      <c r="HM36" s="52">
        <v>4.9963041804287336E-5</v>
      </c>
      <c r="HN36" s="52">
        <v>6.13305939361231E-5</v>
      </c>
      <c r="HO36" s="52">
        <v>4.1358328327377404E-5</v>
      </c>
      <c r="HP36" s="52">
        <v>3.8802795981190444E-5</v>
      </c>
      <c r="HQ36" s="52">
        <v>4.0989064286142372E-5</v>
      </c>
      <c r="HR36" s="52">
        <v>5.7220882748807473E-5</v>
      </c>
      <c r="HS36" s="52">
        <v>3.9733471823671449E-5</v>
      </c>
      <c r="HT36" s="52">
        <v>3.8611162347367639E-5</v>
      </c>
      <c r="HU36" s="52">
        <v>9.908530556465129E-5</v>
      </c>
      <c r="HV36" s="52">
        <v>2.2181357364559856E-5</v>
      </c>
      <c r="HW36" s="52">
        <v>4.5771661991841647E-5</v>
      </c>
      <c r="HX36" s="52">
        <v>1.8808376991556435E-6</v>
      </c>
      <c r="HY36" s="52">
        <v>1.149935758220991E-5</v>
      </c>
      <c r="HZ36" s="52">
        <v>6.0635405473263246E-5</v>
      </c>
      <c r="IA36" s="52">
        <v>4.1986952170154281E-5</v>
      </c>
      <c r="IB36" s="52">
        <v>5.488871086227299E-5</v>
      </c>
      <c r="IC36" s="52">
        <v>9.4427969097161474E-2</v>
      </c>
      <c r="ID36" s="52">
        <v>0.72192015776910923</v>
      </c>
      <c r="IE36" s="52">
        <v>0.39054425986785851</v>
      </c>
      <c r="IF36" s="52">
        <v>0.87215035522455775</v>
      </c>
      <c r="IG36" s="52">
        <v>1.3626242638792508E-4</v>
      </c>
      <c r="IH36" s="52">
        <v>3.7954534029122501E-4</v>
      </c>
      <c r="II36" s="52">
        <v>3.1985420278262848E-5</v>
      </c>
      <c r="IJ36" s="52">
        <v>1.5935661399822283E-5</v>
      </c>
      <c r="IK36" s="52">
        <v>9.3486967424126572E-5</v>
      </c>
      <c r="IL36" s="52">
        <v>5.8482407382645894E-5</v>
      </c>
      <c r="IM36" s="52">
        <v>7.6634784963757038E-5</v>
      </c>
      <c r="IN36" s="52">
        <v>1.2484948960853691E-4</v>
      </c>
      <c r="IO36" s="52">
        <v>2.6656377264309135E-5</v>
      </c>
      <c r="IP36" s="52">
        <v>4.0492352302046969E-5</v>
      </c>
      <c r="IQ36" s="52">
        <v>8.3802967608309945E-6</v>
      </c>
      <c r="IR36" s="52">
        <v>1.0184978758979632E-5</v>
      </c>
      <c r="IS36" s="52">
        <v>3.1268307236761788E-6</v>
      </c>
      <c r="IT36" s="52">
        <v>6.9209199012664335E-7</v>
      </c>
      <c r="IU36" s="52">
        <v>3.6695892956388337E-5</v>
      </c>
      <c r="IV36" s="52">
        <v>5.7915432379483436E-6</v>
      </c>
      <c r="IW36" s="52">
        <v>4.8167253705826877E-5</v>
      </c>
      <c r="IX36" s="52">
        <v>1.1306823805960968E-5</v>
      </c>
      <c r="IY36" s="52">
        <v>1.4381243787682629E-5</v>
      </c>
      <c r="IZ36" s="52">
        <v>3.269724654139782E-5</v>
      </c>
      <c r="JA36" s="52">
        <v>3.554477069585163E-5</v>
      </c>
      <c r="JB36" s="52">
        <v>7.634600132867536E-5</v>
      </c>
      <c r="JC36" s="52">
        <v>5.9145380548361686E-5</v>
      </c>
      <c r="JD36" s="52">
        <v>5.2450714966634888E-5</v>
      </c>
      <c r="JE36" s="52">
        <v>1.6561987959938668E-5</v>
      </c>
      <c r="JF36" s="52">
        <v>2.4713866729155293E-5</v>
      </c>
      <c r="JG36" s="52">
        <v>5.7413055234465419E-5</v>
      </c>
      <c r="JH36" s="52">
        <v>8.6683612458282762E-5</v>
      </c>
      <c r="JI36" s="52">
        <v>6.2370402027185794E-5</v>
      </c>
      <c r="JJ36" s="52">
        <v>2.4956537458748188E-5</v>
      </c>
      <c r="JK36" s="52">
        <v>4.2013380761040948E-5</v>
      </c>
      <c r="JL36" s="52">
        <v>6.5537305692481949E-6</v>
      </c>
      <c r="JM36" s="52">
        <v>8.5955397457483158E-5</v>
      </c>
      <c r="JN36" s="52">
        <v>1.4914755830789346E-5</v>
      </c>
      <c r="JO36" s="52">
        <v>4.3671672629830241E-5</v>
      </c>
      <c r="JP36" s="52">
        <v>2.3208505714589487E-5</v>
      </c>
      <c r="JQ36" s="52">
        <v>5.0877404762033583E-5</v>
      </c>
      <c r="JR36" s="52">
        <v>1.3188269192267105E-5</v>
      </c>
      <c r="JS36" s="52">
        <v>9.4155673188523086E-6</v>
      </c>
      <c r="JT36" s="52">
        <v>1.0160214388651773E-4</v>
      </c>
      <c r="JU36" s="52">
        <v>3.5040738694328043E-4</v>
      </c>
      <c r="JV36" s="52">
        <v>1.4918732831261769E-3</v>
      </c>
      <c r="JW36" s="52">
        <v>1.0302385398953697E-4</v>
      </c>
      <c r="JX36" s="52">
        <v>8.6348014780873099E-4</v>
      </c>
      <c r="JY36" s="52">
        <v>4.2467189423589605E-5</v>
      </c>
      <c r="JZ36" s="52">
        <v>3.5357446188067086E-4</v>
      </c>
      <c r="KA36" s="52">
        <v>9.3400334450667092E-5</v>
      </c>
      <c r="KB36" s="52">
        <v>4.9627114505436159E-4</v>
      </c>
      <c r="KC36" s="52">
        <v>2.1129302487541855E-3</v>
      </c>
      <c r="KD36" s="52">
        <v>1.4290856289116152E-4</v>
      </c>
      <c r="KE36" s="52">
        <v>4.0347297993462367E-4</v>
      </c>
      <c r="KF36" s="52">
        <v>3.5566643005160845E-4</v>
      </c>
      <c r="KG36" s="52">
        <v>6.2933913272104284E-4</v>
      </c>
      <c r="KH36" s="52">
        <v>1.5762783411472684E-3</v>
      </c>
      <c r="KI36" s="52">
        <v>1.9688228309649029E-4</v>
      </c>
      <c r="KJ36" s="52">
        <v>3.5172633172862976E-3</v>
      </c>
      <c r="KK36" s="52">
        <v>1.3678795851332297E-4</v>
      </c>
      <c r="KL36" s="52">
        <v>4.8533178808954233E-4</v>
      </c>
      <c r="KM36" s="52">
        <v>3.1363075692983155E-4</v>
      </c>
      <c r="KN36" s="52">
        <v>9.163337593088242E-5</v>
      </c>
      <c r="KO36" s="52">
        <v>1.4014999147820886E-4</v>
      </c>
      <c r="KP36" s="52">
        <v>1.5926168124384053E-4</v>
      </c>
      <c r="KQ36" s="52">
        <v>6.9155057280277768E-5</v>
      </c>
      <c r="KR36" s="52">
        <v>5.1113683310402211E-4</v>
      </c>
      <c r="KS36" s="52">
        <v>2.0557705938439565E-4</v>
      </c>
      <c r="KT36" s="52">
        <v>1.0976940776694641E-4</v>
      </c>
      <c r="KU36" s="52">
        <v>9.8027173402282959E-5</v>
      </c>
      <c r="KV36" s="52">
        <v>5.0379551369937019E-5</v>
      </c>
      <c r="KW36" s="52">
        <v>2.8721130892255095E-4</v>
      </c>
      <c r="KX36" s="52">
        <v>8.0000656556305746E-4</v>
      </c>
      <c r="KY36" s="52">
        <v>2.1123316756449447E-4</v>
      </c>
      <c r="KZ36" s="52">
        <v>3.9524391489549588E-4</v>
      </c>
    </row>
    <row r="37" spans="1:312" x14ac:dyDescent="0.2">
      <c r="A37" s="89">
        <v>1.0391189999999999</v>
      </c>
      <c r="B37" s="41" t="s">
        <v>902</v>
      </c>
      <c r="C37" s="51" t="s">
        <v>125</v>
      </c>
      <c r="D37" s="52">
        <v>4.844156452716911E-5</v>
      </c>
      <c r="E37" s="52">
        <v>2.8744973321082557E-6</v>
      </c>
      <c r="F37" s="52">
        <v>3.1093709012457484E-5</v>
      </c>
      <c r="G37" s="52">
        <v>6.1455055476007663E-6</v>
      </c>
      <c r="H37" s="52">
        <v>9.3874191864774383E-5</v>
      </c>
      <c r="I37" s="52">
        <v>3.6745941680669383E-5</v>
      </c>
      <c r="J37" s="52">
        <v>7.3134240771529312E-4</v>
      </c>
      <c r="K37" s="52">
        <v>8.1528497985904205E-5</v>
      </c>
      <c r="L37" s="52">
        <v>1.1518185298892431E-4</v>
      </c>
      <c r="M37" s="52">
        <v>4.2887779021859221E-6</v>
      </c>
      <c r="N37" s="52">
        <v>5.0962146804131068E-6</v>
      </c>
      <c r="O37" s="52">
        <v>4.8297338153882501E-5</v>
      </c>
      <c r="P37" s="52">
        <v>1.5990999424254843E-5</v>
      </c>
      <c r="Q37" s="52">
        <v>1.4528922841597863E-5</v>
      </c>
      <c r="R37" s="52">
        <v>2.5416889314090459E-5</v>
      </c>
      <c r="S37" s="52">
        <v>1.9499605853408927E-6</v>
      </c>
      <c r="T37" s="52">
        <v>0</v>
      </c>
      <c r="U37" s="52">
        <v>1.4094190261200357E-5</v>
      </c>
      <c r="V37" s="52">
        <v>6.5790164375031249E-7</v>
      </c>
      <c r="W37" s="52">
        <v>1.7051109898332476E-5</v>
      </c>
      <c r="X37" s="52">
        <v>9.7160494389665619E-4</v>
      </c>
      <c r="Y37" s="52">
        <v>1.2021017995443408E-5</v>
      </c>
      <c r="Z37" s="52">
        <v>7.6954490333625406E-6</v>
      </c>
      <c r="AA37" s="52">
        <v>1.3387240999433877E-6</v>
      </c>
      <c r="AB37" s="52">
        <v>8.4095538583895175E-6</v>
      </c>
      <c r="AC37" s="52">
        <v>3.3765500488285088E-6</v>
      </c>
      <c r="AD37" s="52">
        <v>0</v>
      </c>
      <c r="AE37" s="52">
        <v>4.7199149225193964E-6</v>
      </c>
      <c r="AF37" s="52">
        <v>1.4761792940879633E-6</v>
      </c>
      <c r="AG37" s="52">
        <v>5.6273837952694965E-6</v>
      </c>
      <c r="AH37" s="52">
        <v>1.5784894650412761E-6</v>
      </c>
      <c r="AI37" s="52">
        <v>7.1249283661734062E-6</v>
      </c>
      <c r="AJ37" s="52">
        <v>1.2653192742972906E-6</v>
      </c>
      <c r="AK37" s="52">
        <v>1.3843860953851151E-6</v>
      </c>
      <c r="AL37" s="52">
        <v>1.0223027023390412E-5</v>
      </c>
      <c r="AM37" s="52">
        <v>5.0691930104368974E-6</v>
      </c>
      <c r="AN37" s="52">
        <v>0</v>
      </c>
      <c r="AO37" s="52">
        <v>5.9163338020583275E-6</v>
      </c>
      <c r="AP37" s="52">
        <v>3.8394976971652687E-6</v>
      </c>
      <c r="AQ37" s="52">
        <v>7.0202033529005481E-6</v>
      </c>
      <c r="AR37" s="52">
        <v>1.8435497280672627E-6</v>
      </c>
      <c r="AS37" s="52">
        <v>5.6127913366550569E-6</v>
      </c>
      <c r="AT37" s="52">
        <v>5.8194660153950096E-6</v>
      </c>
      <c r="AU37" s="52">
        <v>0</v>
      </c>
      <c r="AV37" s="52">
        <v>2.3947802147227716E-5</v>
      </c>
      <c r="AW37" s="52">
        <v>0.27710095603413748</v>
      </c>
      <c r="AX37" s="52">
        <v>1.0629390717112994E-3</v>
      </c>
      <c r="AY37" s="52">
        <v>6.0730745310277771E-5</v>
      </c>
      <c r="AZ37" s="52">
        <v>1.1695359542969499E-5</v>
      </c>
      <c r="BA37" s="52">
        <v>1.1782696984130963E-4</v>
      </c>
      <c r="BB37" s="52">
        <v>4.7532346940085152E-5</v>
      </c>
      <c r="BC37" s="52">
        <v>4.1682491652593552E-6</v>
      </c>
      <c r="BD37" s="52">
        <v>2.8305678855728356E-6</v>
      </c>
      <c r="BE37" s="52">
        <v>7.8849276620966425E-6</v>
      </c>
      <c r="BF37" s="52">
        <v>7.5704911773517002E-6</v>
      </c>
      <c r="BG37" s="52">
        <v>0</v>
      </c>
      <c r="BH37" s="52">
        <v>1.40357920163529E-5</v>
      </c>
      <c r="BI37" s="52">
        <v>2.7546974685184221E-6</v>
      </c>
      <c r="BJ37" s="52">
        <v>1.7924685808950163E-5</v>
      </c>
      <c r="BK37" s="52">
        <v>1.0961650160953291E-5</v>
      </c>
      <c r="BL37" s="52">
        <v>4.5036993251128393E-5</v>
      </c>
      <c r="BM37" s="52">
        <v>9.8996075833384618E-6</v>
      </c>
      <c r="BN37" s="52">
        <v>2.9393398954974319E-6</v>
      </c>
      <c r="BO37" s="52">
        <v>2.3251801451894195E-6</v>
      </c>
      <c r="BP37" s="52">
        <v>4.6925061347386246E-6</v>
      </c>
      <c r="BQ37" s="52">
        <v>3.582589822396654E-6</v>
      </c>
      <c r="BR37" s="52">
        <v>1.7914404973038822E-5</v>
      </c>
      <c r="BS37" s="52">
        <v>3.0800132903600151E-6</v>
      </c>
      <c r="BT37" s="52">
        <v>2.8531349612924689E-5</v>
      </c>
      <c r="BU37" s="52">
        <v>2.5777342833623212E-5</v>
      </c>
      <c r="BV37" s="52">
        <v>1.0008769200972843E-5</v>
      </c>
      <c r="BW37" s="52">
        <v>2.0310505986416584E-5</v>
      </c>
      <c r="BX37" s="52">
        <v>1.5178015571453194E-5</v>
      </c>
      <c r="BY37" s="52">
        <v>8.9370567220506559E-3</v>
      </c>
      <c r="BZ37" s="52">
        <v>2.2242635675471247E-5</v>
      </c>
      <c r="CA37" s="52">
        <v>8.150166707096218E-2</v>
      </c>
      <c r="CB37" s="52">
        <v>1.2802399516826977E-5</v>
      </c>
      <c r="CC37" s="52">
        <v>1.7224655003394025E-4</v>
      </c>
      <c r="CD37" s="52">
        <v>4.342797298842566E-6</v>
      </c>
      <c r="CE37" s="52">
        <v>1.3782349011145889E-5</v>
      </c>
      <c r="CF37" s="52">
        <v>3.2001364563040397E-6</v>
      </c>
      <c r="CG37" s="52">
        <v>3.7351179886024065E-6</v>
      </c>
      <c r="CH37" s="52">
        <v>6.3064921255761431E-6</v>
      </c>
      <c r="CI37" s="52">
        <v>2.0540119934634345E-6</v>
      </c>
      <c r="CJ37" s="52">
        <v>0</v>
      </c>
      <c r="CK37" s="52">
        <v>0</v>
      </c>
      <c r="CL37" s="52">
        <v>0</v>
      </c>
      <c r="CM37" s="52">
        <v>0</v>
      </c>
      <c r="CN37" s="52">
        <v>0</v>
      </c>
      <c r="CO37" s="52">
        <v>0</v>
      </c>
      <c r="CP37" s="52">
        <v>4.8517603175410607E-6</v>
      </c>
      <c r="CQ37" s="52">
        <v>3.0575086356787585E-6</v>
      </c>
      <c r="CR37" s="52">
        <v>0</v>
      </c>
      <c r="CS37" s="52">
        <v>1.3405402009030255E-5</v>
      </c>
      <c r="CT37" s="52">
        <v>0</v>
      </c>
      <c r="CU37" s="52">
        <v>0</v>
      </c>
      <c r="CV37" s="52">
        <v>8.0340939392760777E-6</v>
      </c>
      <c r="CW37" s="52">
        <v>4.2486821862842152E-6</v>
      </c>
      <c r="CX37" s="52">
        <v>1.0668187280847792E-5</v>
      </c>
      <c r="CY37" s="52">
        <v>0</v>
      </c>
      <c r="CZ37" s="52">
        <v>0</v>
      </c>
      <c r="DA37" s="52">
        <v>2.6452577423340233E-6</v>
      </c>
      <c r="DB37" s="52">
        <v>3.5104228781662231E-6</v>
      </c>
      <c r="DC37" s="52">
        <v>1.3164426636824964E-5</v>
      </c>
      <c r="DD37" s="52">
        <v>8.9253095534728394E-6</v>
      </c>
      <c r="DE37" s="52">
        <v>1.3462112489712373E-5</v>
      </c>
      <c r="DF37" s="52">
        <v>7.0071184763685892E-5</v>
      </c>
      <c r="DG37" s="52">
        <v>3.1013504619815306E-6</v>
      </c>
      <c r="DH37" s="52">
        <v>7.2091808222469614E-6</v>
      </c>
      <c r="DI37" s="52">
        <v>1.6473649241377938E-6</v>
      </c>
      <c r="DJ37" s="52">
        <v>2.4172878357074378E-6</v>
      </c>
      <c r="DK37" s="52">
        <v>0</v>
      </c>
      <c r="DL37" s="52">
        <v>0</v>
      </c>
      <c r="DM37" s="52">
        <v>0</v>
      </c>
      <c r="DN37" s="52">
        <v>6.820428336604138E-6</v>
      </c>
      <c r="DO37" s="52">
        <v>4.1519978535513428E-5</v>
      </c>
      <c r="DP37" s="52">
        <v>7.9113473271096444E-7</v>
      </c>
      <c r="DQ37" s="52">
        <v>0</v>
      </c>
      <c r="DR37" s="52">
        <v>0</v>
      </c>
      <c r="DS37" s="52">
        <v>6.0599905440950989E-6</v>
      </c>
      <c r="DT37" s="52">
        <v>2.9630232017616881E-6</v>
      </c>
      <c r="DU37" s="52">
        <v>5.377556580852306E-5</v>
      </c>
      <c r="DV37" s="52">
        <v>4.7604892519162564E-6</v>
      </c>
      <c r="DW37" s="52">
        <v>2.3128328333220238E-6</v>
      </c>
      <c r="DX37" s="52">
        <v>0</v>
      </c>
      <c r="DY37" s="52">
        <v>0</v>
      </c>
      <c r="DZ37" s="52">
        <v>0</v>
      </c>
      <c r="EA37" s="52">
        <v>2.0831439977250634E-5</v>
      </c>
      <c r="EB37" s="52">
        <v>0</v>
      </c>
      <c r="EC37" s="52">
        <v>1.2677364762120984E-6</v>
      </c>
      <c r="ED37" s="52">
        <v>1.2706445776135875E-5</v>
      </c>
      <c r="EE37" s="52">
        <v>1.4498175563519268E-5</v>
      </c>
      <c r="EF37" s="52">
        <v>1.4623084171794794E-6</v>
      </c>
      <c r="EG37" s="52">
        <v>4.037560021189653E-6</v>
      </c>
      <c r="EH37" s="52">
        <v>3.5600667314730666E-5</v>
      </c>
      <c r="EI37" s="52">
        <v>0</v>
      </c>
      <c r="EJ37" s="52">
        <v>1.6733866790017813E-6</v>
      </c>
      <c r="EK37" s="52">
        <v>1.2679791176788892E-6</v>
      </c>
      <c r="EL37" s="52">
        <v>6.4457948968472836E-5</v>
      </c>
      <c r="EM37" s="52">
        <v>4.4675169486222903E-5</v>
      </c>
      <c r="EN37" s="52">
        <v>7.7318146002615807E-5</v>
      </c>
      <c r="EO37" s="52">
        <v>1.2223550398746821E-4</v>
      </c>
      <c r="EP37" s="52">
        <v>7.1737353328346447E-5</v>
      </c>
      <c r="EQ37" s="52">
        <v>0</v>
      </c>
      <c r="ER37" s="52">
        <v>6.8077493163440959E-6</v>
      </c>
      <c r="ES37" s="52">
        <v>1.5354587019237116E-5</v>
      </c>
      <c r="ET37" s="52">
        <v>2.4974349697438773E-5</v>
      </c>
      <c r="EU37" s="52">
        <v>4.6241078059472013E-5</v>
      </c>
      <c r="EV37" s="52">
        <v>9.3476253377762915E-5</v>
      </c>
      <c r="EW37" s="52">
        <v>1.6430822107968761E-5</v>
      </c>
      <c r="EX37" s="52">
        <v>5.689353536966552E-6</v>
      </c>
      <c r="EY37" s="52">
        <v>1.4075202593417506E-5</v>
      </c>
      <c r="EZ37" s="52">
        <v>6.1843572929134531E-6</v>
      </c>
      <c r="FA37" s="52">
        <v>6.7255064245465927E-6</v>
      </c>
      <c r="FB37" s="52">
        <v>0</v>
      </c>
      <c r="FC37" s="52">
        <v>8.4470304856254586E-6</v>
      </c>
      <c r="FD37" s="52">
        <v>7.5774724240940255E-6</v>
      </c>
      <c r="FE37" s="52">
        <v>5.5882500130654326E-6</v>
      </c>
      <c r="FF37" s="52">
        <v>1.8222985880645079E-5</v>
      </c>
      <c r="FG37" s="52">
        <v>3.2767608059531579E-5</v>
      </c>
      <c r="FH37" s="52">
        <v>9.1620746429769468E-5</v>
      </c>
      <c r="FI37" s="52">
        <v>8.719388834715115E-6</v>
      </c>
      <c r="FJ37" s="52">
        <v>2.5876481065254432E-5</v>
      </c>
      <c r="FK37" s="52">
        <v>1.5252726252619218E-5</v>
      </c>
      <c r="FL37" s="52">
        <v>3.9980492218987725E-6</v>
      </c>
      <c r="FM37" s="52">
        <v>2.4675266199239281E-6</v>
      </c>
      <c r="FN37" s="52">
        <v>1.124150791996832E-5</v>
      </c>
      <c r="FO37" s="52">
        <v>4.0734816128559434E-5</v>
      </c>
      <c r="FP37" s="52">
        <v>0</v>
      </c>
      <c r="FQ37" s="52">
        <v>1.48685961136251E-5</v>
      </c>
      <c r="FR37" s="52">
        <v>2.0047148392086802E-5</v>
      </c>
      <c r="FS37" s="52">
        <v>4.6780891985351522E-6</v>
      </c>
      <c r="FT37" s="52">
        <v>1.5869532659977991E-5</v>
      </c>
      <c r="FU37" s="52">
        <v>8.1083732397635462E-6</v>
      </c>
      <c r="FV37" s="52">
        <v>0</v>
      </c>
      <c r="FW37" s="52">
        <v>1.4310517526893275E-5</v>
      </c>
      <c r="FX37" s="52">
        <v>6.1565608935415674E-6</v>
      </c>
      <c r="FY37" s="52">
        <v>0</v>
      </c>
      <c r="FZ37" s="52">
        <v>1.6926865837488705E-5</v>
      </c>
      <c r="GA37" s="52">
        <v>6.4092845197380241E-6</v>
      </c>
      <c r="GB37" s="52">
        <v>1.9163509455265714E-6</v>
      </c>
      <c r="GC37" s="52">
        <v>6.5482011671597775E-6</v>
      </c>
      <c r="GD37" s="52">
        <v>2.1386244654941269E-5</v>
      </c>
      <c r="GE37" s="52">
        <v>4.8053179223536557E-6</v>
      </c>
      <c r="GF37" s="52">
        <v>2.7271248745007243E-6</v>
      </c>
      <c r="GG37" s="52">
        <v>5.3747406795116946E-6</v>
      </c>
      <c r="GH37" s="52">
        <v>1.4970252715273105E-5</v>
      </c>
      <c r="GI37" s="52">
        <v>1.5342523821443076E-5</v>
      </c>
      <c r="GJ37" s="52">
        <v>3.7004766773978255E-5</v>
      </c>
      <c r="GK37" s="52">
        <v>6.2642639197350005E-6</v>
      </c>
      <c r="GL37" s="52">
        <v>1.7296688880093701E-5</v>
      </c>
      <c r="GM37" s="52">
        <v>2.5589461633627008E-6</v>
      </c>
      <c r="GN37" s="52">
        <v>4.4748997645377437E-6</v>
      </c>
      <c r="GO37" s="52">
        <v>1.3170167038821784E-5</v>
      </c>
      <c r="GP37" s="52">
        <v>2.3503919822529089E-5</v>
      </c>
      <c r="GQ37" s="52">
        <v>8.629146439294635E-6</v>
      </c>
      <c r="GR37" s="52">
        <v>2.6026334531856327E-3</v>
      </c>
      <c r="GS37" s="52">
        <v>8.544744690442129E-5</v>
      </c>
      <c r="GT37" s="52">
        <v>1.8133523502204037E-4</v>
      </c>
      <c r="GU37" s="52">
        <v>4.5942342145478564E-2</v>
      </c>
      <c r="GV37" s="52">
        <v>0</v>
      </c>
      <c r="GW37" s="52">
        <v>5.429436141292949E-5</v>
      </c>
      <c r="GX37" s="52">
        <v>0</v>
      </c>
      <c r="GY37" s="52">
        <v>8.4466132676066247E-5</v>
      </c>
      <c r="GZ37" s="52">
        <v>1.8116554100221297E-5</v>
      </c>
      <c r="HA37" s="52">
        <v>1.9650398916686052E-6</v>
      </c>
      <c r="HB37" s="52">
        <v>0</v>
      </c>
      <c r="HC37" s="52">
        <v>0</v>
      </c>
      <c r="HD37" s="52">
        <v>6.3589897948914603E-6</v>
      </c>
      <c r="HE37" s="52">
        <v>6.2003959922252792E-6</v>
      </c>
      <c r="HF37" s="52">
        <v>4.920645451575479E-6</v>
      </c>
      <c r="HG37" s="52">
        <v>2.0253753533489923E-5</v>
      </c>
      <c r="HH37" s="52">
        <v>3.0649686178144411E-6</v>
      </c>
      <c r="HI37" s="52">
        <v>6.1338844547145991E-5</v>
      </c>
      <c r="HJ37" s="52">
        <v>1.4035887374285223E-5</v>
      </c>
      <c r="HK37" s="52">
        <v>1.6906732324158892E-5</v>
      </c>
      <c r="HL37" s="52">
        <v>1.4366169960993137E-6</v>
      </c>
      <c r="HM37" s="52">
        <v>8.3539922286825054E-6</v>
      </c>
      <c r="HN37" s="52">
        <v>5.8538609386678952E-6</v>
      </c>
      <c r="HO37" s="52">
        <v>1.9457872186053432E-6</v>
      </c>
      <c r="HP37" s="52">
        <v>7.0167804667613822E-6</v>
      </c>
      <c r="HQ37" s="52">
        <v>1.7183042822436566E-6</v>
      </c>
      <c r="HR37" s="52">
        <v>4.1995785339388356E-6</v>
      </c>
      <c r="HS37" s="52">
        <v>0</v>
      </c>
      <c r="HT37" s="52">
        <v>0</v>
      </c>
      <c r="HU37" s="52">
        <v>1.418954711011155E-6</v>
      </c>
      <c r="HV37" s="52">
        <v>3.0394279770679687E-6</v>
      </c>
      <c r="HW37" s="52">
        <v>3.99035001980158E-5</v>
      </c>
      <c r="HX37" s="52">
        <v>5.6425130974669305E-6</v>
      </c>
      <c r="HY37" s="52">
        <v>8.3756514927140843E-6</v>
      </c>
      <c r="HZ37" s="52">
        <v>6.288997539377294E-5</v>
      </c>
      <c r="IA37" s="52">
        <v>4.4865575683828087E-5</v>
      </c>
      <c r="IB37" s="52">
        <v>1.8639952388199643E-6</v>
      </c>
      <c r="IC37" s="52">
        <v>4.0670134298194996E-5</v>
      </c>
      <c r="ID37" s="52">
        <v>6.057245207998454E-6</v>
      </c>
      <c r="IE37" s="52">
        <v>3.0711574840059374E-5</v>
      </c>
      <c r="IF37" s="52">
        <v>0</v>
      </c>
      <c r="IG37" s="52">
        <v>2.7678137410184354E-6</v>
      </c>
      <c r="IH37" s="52">
        <v>1.4165988458679969E-6</v>
      </c>
      <c r="II37" s="52">
        <v>3.2203480162403466E-5</v>
      </c>
      <c r="IJ37" s="52">
        <v>4.5995425477954439E-5</v>
      </c>
      <c r="IK37" s="52">
        <v>8.1808057699114421E-5</v>
      </c>
      <c r="IL37" s="52">
        <v>4.7730232519696775E-4</v>
      </c>
      <c r="IM37" s="52">
        <v>3.7628639879549238E-4</v>
      </c>
      <c r="IN37" s="52">
        <v>2.8554830045022535E-4</v>
      </c>
      <c r="IO37" s="52">
        <v>2.4824480364586454E-4</v>
      </c>
      <c r="IP37" s="52">
        <v>6.8302463772083174E-3</v>
      </c>
      <c r="IQ37" s="52">
        <v>3.8492589624237555E-4</v>
      </c>
      <c r="IR37" s="52">
        <v>9.9127448550256512E-4</v>
      </c>
      <c r="IS37" s="52">
        <v>8.1182525096054498E-5</v>
      </c>
      <c r="IT37" s="52">
        <v>4.2931791430089974E-5</v>
      </c>
      <c r="IU37" s="52">
        <v>4.3321879755693568E-5</v>
      </c>
      <c r="IV37" s="52">
        <v>8.4053984665038664E-5</v>
      </c>
      <c r="IW37" s="52">
        <v>1.1566186244237867E-5</v>
      </c>
      <c r="IX37" s="52">
        <v>1.2681716367713406E-4</v>
      </c>
      <c r="IY37" s="52">
        <v>3.2800123843831363E-6</v>
      </c>
      <c r="IZ37" s="52">
        <v>4.3517918058694939E-6</v>
      </c>
      <c r="JA37" s="52">
        <v>2.2737033855221587E-5</v>
      </c>
      <c r="JB37" s="52">
        <v>5.5055490894794005E-5</v>
      </c>
      <c r="JC37" s="52">
        <v>7.4823972860152053E-6</v>
      </c>
      <c r="JD37" s="52">
        <v>1.1607855100095329E-4</v>
      </c>
      <c r="JE37" s="52">
        <v>0</v>
      </c>
      <c r="JF37" s="52">
        <v>0</v>
      </c>
      <c r="JG37" s="52">
        <v>7.8060569396679036E-6</v>
      </c>
      <c r="JH37" s="52">
        <v>1.2397350584848699E-5</v>
      </c>
      <c r="JI37" s="52">
        <v>0</v>
      </c>
      <c r="JJ37" s="52">
        <v>2.5821454030376696E-5</v>
      </c>
      <c r="JK37" s="52">
        <v>3.3487850571260302E-5</v>
      </c>
      <c r="JL37" s="52">
        <v>3.3160677546020071E-6</v>
      </c>
      <c r="JM37" s="52">
        <v>2.1655369552272744E-5</v>
      </c>
      <c r="JN37" s="52">
        <v>1.0224290402981077E-5</v>
      </c>
      <c r="JO37" s="52">
        <v>6.2626529631130534E-6</v>
      </c>
      <c r="JP37" s="52">
        <v>2.6348005908823689E-5</v>
      </c>
      <c r="JQ37" s="52">
        <v>1.6326219174915239E-5</v>
      </c>
      <c r="JR37" s="52">
        <v>4.2497428521946678E-6</v>
      </c>
      <c r="JS37" s="52">
        <v>6.381134304052754E-7</v>
      </c>
      <c r="JT37" s="52">
        <v>5.0936541468440887E-5</v>
      </c>
      <c r="JU37" s="52">
        <v>0</v>
      </c>
      <c r="JV37" s="52">
        <v>2.0555038950745091E-6</v>
      </c>
      <c r="JW37" s="52">
        <v>3.0153761674405755E-5</v>
      </c>
      <c r="JX37" s="52">
        <v>1.7177906236830028E-6</v>
      </c>
      <c r="JY37" s="52">
        <v>3.3216223340888436E-6</v>
      </c>
      <c r="JZ37" s="52">
        <v>1.021080945462608E-5</v>
      </c>
      <c r="KA37" s="52">
        <v>2.4422603214209259E-5</v>
      </c>
      <c r="KB37" s="52">
        <v>2.5903993587384236E-5</v>
      </c>
      <c r="KC37" s="52">
        <v>0</v>
      </c>
      <c r="KD37" s="52">
        <v>3.9346192738216696E-5</v>
      </c>
      <c r="KE37" s="52">
        <v>1.0526954084597441E-5</v>
      </c>
      <c r="KF37" s="52">
        <v>1.0398137969103028E-5</v>
      </c>
      <c r="KG37" s="52">
        <v>1.8905128751583375E-6</v>
      </c>
      <c r="KH37" s="52">
        <v>1.2429131636734827E-6</v>
      </c>
      <c r="KI37" s="52">
        <v>3.5019813520558906E-5</v>
      </c>
      <c r="KJ37" s="52">
        <v>1.7229677963538784E-6</v>
      </c>
      <c r="KK37" s="52">
        <v>2.7307052955316694E-5</v>
      </c>
      <c r="KL37" s="52">
        <v>4.9937135306632279E-5</v>
      </c>
      <c r="KM37" s="52">
        <v>1.232330761618876E-5</v>
      </c>
      <c r="KN37" s="52">
        <v>1.3363990490540361E-6</v>
      </c>
      <c r="KO37" s="52">
        <v>5.2882828928876033E-5</v>
      </c>
      <c r="KP37" s="52">
        <v>7.5759878975434187E-6</v>
      </c>
      <c r="KQ37" s="52">
        <v>4.4322579489901228E-5</v>
      </c>
      <c r="KR37" s="52">
        <v>1.185054812346539E-6</v>
      </c>
      <c r="KS37" s="52">
        <v>1.8803485736395417E-5</v>
      </c>
      <c r="KT37" s="52">
        <v>1.6962351984715271E-5</v>
      </c>
      <c r="KU37" s="52">
        <v>4.6093540218735089E-6</v>
      </c>
      <c r="KV37" s="52">
        <v>3.5643374565524766E-5</v>
      </c>
      <c r="KW37" s="52">
        <v>8.0921354906705881E-6</v>
      </c>
      <c r="KX37" s="52">
        <v>2.3781173311066471E-5</v>
      </c>
      <c r="KY37" s="52">
        <v>1.6116147189236012E-5</v>
      </c>
      <c r="KZ37" s="52">
        <v>5.0523131578827068E-5</v>
      </c>
    </row>
    <row r="38" spans="1:312" x14ac:dyDescent="0.2">
      <c r="A38" s="89">
        <v>1.035026</v>
      </c>
      <c r="B38" s="41" t="s">
        <v>901</v>
      </c>
      <c r="C38" s="51" t="s">
        <v>64</v>
      </c>
      <c r="D38" s="52">
        <v>1.5384817501491808E-5</v>
      </c>
      <c r="E38" s="52">
        <v>6.7939487095665033E-5</v>
      </c>
      <c r="F38" s="52">
        <v>1.2865273322698245E-4</v>
      </c>
      <c r="G38" s="52">
        <v>1.5580823667592671E-5</v>
      </c>
      <c r="H38" s="52">
        <v>7.918339501582691E-6</v>
      </c>
      <c r="I38" s="52">
        <v>1.6710781412592755E-6</v>
      </c>
      <c r="J38" s="52">
        <v>1.091281042164382E-5</v>
      </c>
      <c r="K38" s="52">
        <v>2.2896281487131393E-5</v>
      </c>
      <c r="L38" s="52">
        <v>6.5353541897232513E-5</v>
      </c>
      <c r="M38" s="52">
        <v>4.946352492773737E-5</v>
      </c>
      <c r="N38" s="52">
        <v>4.2421183780494376E-5</v>
      </c>
      <c r="O38" s="52">
        <v>1.1480369476739691E-4</v>
      </c>
      <c r="P38" s="52">
        <v>1.81138435302938E-5</v>
      </c>
      <c r="Q38" s="52">
        <v>9.4675205373922401E-5</v>
      </c>
      <c r="R38" s="52">
        <v>3.5959700859971207E-5</v>
      </c>
      <c r="S38" s="52">
        <v>5.8818279188037948E-5</v>
      </c>
      <c r="T38" s="52">
        <v>2.5784029360234698E-4</v>
      </c>
      <c r="U38" s="52">
        <v>7.082745715806957E-5</v>
      </c>
      <c r="V38" s="52">
        <v>5.6054619838258013E-5</v>
      </c>
      <c r="W38" s="52">
        <v>2.9447366898783579E-5</v>
      </c>
      <c r="X38" s="52">
        <v>2.2337320075219983E-5</v>
      </c>
      <c r="Y38" s="52">
        <v>1.943072831919324E-4</v>
      </c>
      <c r="Z38" s="52">
        <v>1.0828839239281067E-4</v>
      </c>
      <c r="AA38" s="52">
        <v>1.1015990333044792E-5</v>
      </c>
      <c r="AB38" s="52">
        <v>1.7360978551168986E-5</v>
      </c>
      <c r="AC38" s="52">
        <v>4.4600067137657568E-5</v>
      </c>
      <c r="AD38" s="52">
        <v>3.4839590007241593E-5</v>
      </c>
      <c r="AE38" s="52">
        <v>6.7408568227807976E-5</v>
      </c>
      <c r="AF38" s="52">
        <v>2.4672258784198338E-5</v>
      </c>
      <c r="AG38" s="52">
        <v>7.3138780213747277E-5</v>
      </c>
      <c r="AH38" s="52">
        <v>1.9564074282249448E-4</v>
      </c>
      <c r="AI38" s="52">
        <v>4.947501835627548E-4</v>
      </c>
      <c r="AJ38" s="52">
        <v>2.4223740624495688E-2</v>
      </c>
      <c r="AK38" s="52">
        <v>2.0019106589967947E-4</v>
      </c>
      <c r="AL38" s="52">
        <v>2.5791345061483104E-5</v>
      </c>
      <c r="AM38" s="52">
        <v>1.3879887953905458E-4</v>
      </c>
      <c r="AN38" s="52">
        <v>6.3560721482004655E-5</v>
      </c>
      <c r="AO38" s="52">
        <v>6.770791084624029E-5</v>
      </c>
      <c r="AP38" s="52">
        <v>1.6725126218687422E-4</v>
      </c>
      <c r="AQ38" s="52">
        <v>6.5334048482307627E-5</v>
      </c>
      <c r="AR38" s="52">
        <v>2.2588060356092221E-4</v>
      </c>
      <c r="AS38" s="52">
        <v>6.214530775968229E-5</v>
      </c>
      <c r="AT38" s="52">
        <v>1.0146540428956162E-4</v>
      </c>
      <c r="AU38" s="52">
        <v>2.4683798246161436E-5</v>
      </c>
      <c r="AV38" s="52">
        <v>8.9788300587624928E-5</v>
      </c>
      <c r="AW38" s="52">
        <v>2.449481369367519E-5</v>
      </c>
      <c r="AX38" s="52">
        <v>2.3256400048881079E-5</v>
      </c>
      <c r="AY38" s="52">
        <v>3.9791170649339134E-5</v>
      </c>
      <c r="AZ38" s="52">
        <v>9.6715927386889272E-5</v>
      </c>
      <c r="BA38" s="52">
        <v>0</v>
      </c>
      <c r="BB38" s="52">
        <v>6.1802279100030578E-5</v>
      </c>
      <c r="BC38" s="52">
        <v>7.62096159081514E-5</v>
      </c>
      <c r="BD38" s="52">
        <v>7.5632372403515303E-5</v>
      </c>
      <c r="BE38" s="52">
        <v>8.2307244896873867E-6</v>
      </c>
      <c r="BF38" s="52">
        <v>1.1371273221801967E-4</v>
      </c>
      <c r="BG38" s="52">
        <v>4.3185599679391872E-5</v>
      </c>
      <c r="BH38" s="52">
        <v>1.0349630363064917E-4</v>
      </c>
      <c r="BI38" s="52">
        <v>2.0416517833027285E-5</v>
      </c>
      <c r="BJ38" s="52">
        <v>7.7803821218417379E-5</v>
      </c>
      <c r="BK38" s="52">
        <v>2.8092030896875774E-4</v>
      </c>
      <c r="BL38" s="52">
        <v>7.9862408465445673E-5</v>
      </c>
      <c r="BM38" s="52">
        <v>3.6628548058352304E-5</v>
      </c>
      <c r="BN38" s="52">
        <v>1.4945871945785673E-4</v>
      </c>
      <c r="BO38" s="52">
        <v>3.647069793688596E-5</v>
      </c>
      <c r="BP38" s="52">
        <v>2.511703131694443E-5</v>
      </c>
      <c r="BQ38" s="52">
        <v>3.9770558294371366E-5</v>
      </c>
      <c r="BR38" s="52">
        <v>7.3012490856502754E-6</v>
      </c>
      <c r="BS38" s="52">
        <v>1.0523378742063384E-5</v>
      </c>
      <c r="BT38" s="52">
        <v>3.384274120753348E-5</v>
      </c>
      <c r="BU38" s="52">
        <v>8.4572049708311078E-5</v>
      </c>
      <c r="BV38" s="52">
        <v>1.4953695766601999E-5</v>
      </c>
      <c r="BW38" s="52">
        <v>6.5548191733783571E-5</v>
      </c>
      <c r="BX38" s="52">
        <v>9.817619036558209E-6</v>
      </c>
      <c r="BY38" s="52">
        <v>4.9721178966012407E-5</v>
      </c>
      <c r="BZ38" s="52">
        <v>8.1150252066869473E-5</v>
      </c>
      <c r="CA38" s="52">
        <v>1.0728196482428255E-5</v>
      </c>
      <c r="CB38" s="52">
        <v>1.9352872794983988E-5</v>
      </c>
      <c r="CC38" s="52">
        <v>1.8612667055107132E-5</v>
      </c>
      <c r="CD38" s="52">
        <v>4.153255546231212E-5</v>
      </c>
      <c r="CE38" s="52">
        <v>2.5646719235648027E-4</v>
      </c>
      <c r="CF38" s="52">
        <v>9.4139936530109134E-5</v>
      </c>
      <c r="CG38" s="52">
        <v>2.1139178403579577E-5</v>
      </c>
      <c r="CH38" s="52">
        <v>2.5480348016613527E-4</v>
      </c>
      <c r="CI38" s="52">
        <v>9.7565569689513139E-5</v>
      </c>
      <c r="CJ38" s="52">
        <v>9.1939144853912328E-5</v>
      </c>
      <c r="CK38" s="52">
        <v>6.370908087370973E-5</v>
      </c>
      <c r="CL38" s="52">
        <v>7.6783890291389867E-4</v>
      </c>
      <c r="CM38" s="52">
        <v>1.2372735312845644E-3</v>
      </c>
      <c r="CN38" s="52">
        <v>2.2347531858999924E-4</v>
      </c>
      <c r="CO38" s="52">
        <v>3.7716421840916542E-3</v>
      </c>
      <c r="CP38" s="52">
        <v>7.268593318132629E-4</v>
      </c>
      <c r="CQ38" s="52">
        <v>8.779117112399628E-5</v>
      </c>
      <c r="CR38" s="52">
        <v>9.4339860293636451E-5</v>
      </c>
      <c r="CS38" s="52">
        <v>7.5166787697115642E-5</v>
      </c>
      <c r="CT38" s="52">
        <v>4.1255132205812213E-4</v>
      </c>
      <c r="CU38" s="52">
        <v>2.003472928478619E-4</v>
      </c>
      <c r="CV38" s="52">
        <v>1.7126921227120315E-4</v>
      </c>
      <c r="CW38" s="52">
        <v>2.3290365313313003E-4</v>
      </c>
      <c r="CX38" s="52">
        <v>1.2235690872113464E-4</v>
      </c>
      <c r="CY38" s="52">
        <v>2.3022439851164402E-4</v>
      </c>
      <c r="CZ38" s="52">
        <v>8.9457096900580829E-5</v>
      </c>
      <c r="DA38" s="52">
        <v>9.6340849796601363E-5</v>
      </c>
      <c r="DB38" s="52">
        <v>1.9385750170809431E-4</v>
      </c>
      <c r="DC38" s="52">
        <v>1.9270852473684793E-4</v>
      </c>
      <c r="DD38" s="52">
        <v>1.0757846514983753E-4</v>
      </c>
      <c r="DE38" s="52">
        <v>1.1235325123910579E-4</v>
      </c>
      <c r="DF38" s="52">
        <v>2.786882101340096E-5</v>
      </c>
      <c r="DG38" s="52">
        <v>2.2386932703721049E-5</v>
      </c>
      <c r="DH38" s="52">
        <v>1.2744148331713219E-4</v>
      </c>
      <c r="DI38" s="52">
        <v>1.2576053931502988E-4</v>
      </c>
      <c r="DJ38" s="52">
        <v>6.1447971100243862E-5</v>
      </c>
      <c r="DK38" s="52">
        <v>7.5738986609067365E-5</v>
      </c>
      <c r="DL38" s="52">
        <v>6.9296020313144526E-5</v>
      </c>
      <c r="DM38" s="52">
        <v>1.1223357782758394E-4</v>
      </c>
      <c r="DN38" s="52">
        <v>2.001986943756023E-4</v>
      </c>
      <c r="DO38" s="52">
        <v>8.2590895625305141E-5</v>
      </c>
      <c r="DP38" s="52">
        <v>4.1240002024294955E-5</v>
      </c>
      <c r="DQ38" s="52">
        <v>3.5426762777727056E-4</v>
      </c>
      <c r="DR38" s="52">
        <v>2.0779839083127035E-4</v>
      </c>
      <c r="DS38" s="52">
        <v>8.9682509067579567E-5</v>
      </c>
      <c r="DT38" s="52">
        <v>1.5916793252442174E-4</v>
      </c>
      <c r="DU38" s="52">
        <v>9.9206647267447714E-5</v>
      </c>
      <c r="DV38" s="52">
        <v>1.5386549192677532E-4</v>
      </c>
      <c r="DW38" s="52">
        <v>1.3126556559332978E-4</v>
      </c>
      <c r="DX38" s="52">
        <v>6.4962356709270103E-4</v>
      </c>
      <c r="DY38" s="52">
        <v>6.2347551804263908E-5</v>
      </c>
      <c r="DZ38" s="52">
        <v>0.89399605932321524</v>
      </c>
      <c r="EA38" s="52">
        <v>0.90929247441597394</v>
      </c>
      <c r="EB38" s="52">
        <v>2.4881156665563721E-3</v>
      </c>
      <c r="EC38" s="52">
        <v>0.89666991521890937</v>
      </c>
      <c r="ED38" s="52">
        <v>4.2942125435617221E-3</v>
      </c>
      <c r="EE38" s="52">
        <v>4.4906884095994255E-2</v>
      </c>
      <c r="EF38" s="52">
        <v>3.542239906474487E-3</v>
      </c>
      <c r="EG38" s="52">
        <v>0.88270618967775982</v>
      </c>
      <c r="EH38" s="52">
        <v>0.20084947375177689</v>
      </c>
      <c r="EI38" s="52">
        <v>0.92963541753949119</v>
      </c>
      <c r="EJ38" s="52">
        <v>1.3522352921238247E-2</v>
      </c>
      <c r="EK38" s="52">
        <v>9.513013330385867E-3</v>
      </c>
      <c r="EL38" s="52">
        <v>1.0089639248640493E-4</v>
      </c>
      <c r="EM38" s="52">
        <v>1.5112809189931182E-5</v>
      </c>
      <c r="EN38" s="52">
        <v>1.7829150326522391E-5</v>
      </c>
      <c r="EO38" s="52">
        <v>1.2573349933210163E-5</v>
      </c>
      <c r="EP38" s="52">
        <v>1.1626579073346887E-4</v>
      </c>
      <c r="EQ38" s="52">
        <v>2.1573220112506287E-4</v>
      </c>
      <c r="ER38" s="52">
        <v>1.2216359969513178E-5</v>
      </c>
      <c r="ES38" s="52">
        <v>1.0638343885928684E-5</v>
      </c>
      <c r="ET38" s="52">
        <v>2.1863825998660295E-5</v>
      </c>
      <c r="EU38" s="52">
        <v>2.4318997903510496E-5</v>
      </c>
      <c r="EV38" s="52">
        <v>1.076895834471184E-4</v>
      </c>
      <c r="EW38" s="52">
        <v>2.6921747016151081E-5</v>
      </c>
      <c r="EX38" s="52">
        <v>5.2581126438720127E-5</v>
      </c>
      <c r="EY38" s="52">
        <v>7.3380641301821873E-5</v>
      </c>
      <c r="EZ38" s="52">
        <v>2.9244115071276912E-5</v>
      </c>
      <c r="FA38" s="52">
        <v>6.8518564473952183E-5</v>
      </c>
      <c r="FB38" s="52">
        <v>1.1711891736056907E-5</v>
      </c>
      <c r="FC38" s="52">
        <v>3.1978043981296379E-5</v>
      </c>
      <c r="FD38" s="52">
        <v>7.0379000842978565E-6</v>
      </c>
      <c r="FE38" s="52">
        <v>9.8633477784786468E-5</v>
      </c>
      <c r="FF38" s="52">
        <v>1.8048587788034565E-4</v>
      </c>
      <c r="FG38" s="52">
        <v>1.853642061761823E-5</v>
      </c>
      <c r="FH38" s="52">
        <v>2.6093564519968819E-5</v>
      </c>
      <c r="FI38" s="52">
        <v>6.0367235365677652E-5</v>
      </c>
      <c r="FJ38" s="52">
        <v>8.6099969336779034E-5</v>
      </c>
      <c r="FK38" s="52">
        <v>1.5453329001519878E-4</v>
      </c>
      <c r="FL38" s="52">
        <v>1.0426384709393374E-4</v>
      </c>
      <c r="FM38" s="52">
        <v>1.4404842900885698E-4</v>
      </c>
      <c r="FN38" s="52">
        <v>1.6026821200359285E-5</v>
      </c>
      <c r="FO38" s="52">
        <v>1.2272411815276153E-4</v>
      </c>
      <c r="FP38" s="52">
        <v>8.9838221385878816E-5</v>
      </c>
      <c r="FQ38" s="52">
        <v>1.8869673124498036E-4</v>
      </c>
      <c r="FR38" s="52">
        <v>5.9579066425987351E-5</v>
      </c>
      <c r="FS38" s="52">
        <v>4.6780891985351522E-6</v>
      </c>
      <c r="FT38" s="52">
        <v>6.4954366236188982E-6</v>
      </c>
      <c r="FU38" s="52">
        <v>9.7300478877162551E-6</v>
      </c>
      <c r="FV38" s="52">
        <v>2.0042179022704293E-5</v>
      </c>
      <c r="FW38" s="52">
        <v>2.5143713037905941E-6</v>
      </c>
      <c r="FX38" s="52">
        <v>2.5229627449114694E-5</v>
      </c>
      <c r="FY38" s="52">
        <v>1.2721027375992672E-5</v>
      </c>
      <c r="FZ38" s="52">
        <v>6.1715652434029614E-5</v>
      </c>
      <c r="GA38" s="52">
        <v>1.5705019869287144E-5</v>
      </c>
      <c r="GB38" s="52">
        <v>4.5693417580569736E-5</v>
      </c>
      <c r="GC38" s="52">
        <v>1.2036345178160492E-5</v>
      </c>
      <c r="GD38" s="52">
        <v>1.9684027532299045E-5</v>
      </c>
      <c r="GE38" s="52">
        <v>2.4937401505547727E-5</v>
      </c>
      <c r="GF38" s="52">
        <v>9.3000253608580531E-5</v>
      </c>
      <c r="GG38" s="52">
        <v>5.0178578983921184E-5</v>
      </c>
      <c r="GH38" s="52">
        <v>1.3497597622584611E-4</v>
      </c>
      <c r="GI38" s="52">
        <v>2.2257204231004103E-4</v>
      </c>
      <c r="GJ38" s="52">
        <v>1.1483717609196967E-4</v>
      </c>
      <c r="GK38" s="52">
        <v>4.3627259380083358E-5</v>
      </c>
      <c r="GL38" s="52">
        <v>2.1173532939425049E-5</v>
      </c>
      <c r="GM38" s="52">
        <v>2.2322457551275599E-5</v>
      </c>
      <c r="GN38" s="52">
        <v>8.8571837757520625E-5</v>
      </c>
      <c r="GO38" s="52">
        <v>7.4030483010520016E-5</v>
      </c>
      <c r="GP38" s="52">
        <v>6.7021551682712121E-5</v>
      </c>
      <c r="GQ38" s="52">
        <v>1.2655041161424863E-5</v>
      </c>
      <c r="GR38" s="52">
        <v>1.4953087878679647E-4</v>
      </c>
      <c r="GS38" s="52">
        <v>6.7670381781596362E-5</v>
      </c>
      <c r="GT38" s="52">
        <v>1.3861212285728667E-5</v>
      </c>
      <c r="GU38" s="52">
        <v>1.7113066366443916E-4</v>
      </c>
      <c r="GV38" s="52">
        <v>1.8870977367655796E-5</v>
      </c>
      <c r="GW38" s="52">
        <v>1.3558591910853109E-4</v>
      </c>
      <c r="GX38" s="52">
        <v>5.7639810675777072E-5</v>
      </c>
      <c r="GY38" s="52">
        <v>2.2739776875206269E-5</v>
      </c>
      <c r="GZ38" s="52">
        <v>1.1070359854632353E-4</v>
      </c>
      <c r="HA38" s="52">
        <v>1.187803900474576E-4</v>
      </c>
      <c r="HB38" s="52">
        <v>3.4577329611522236E-4</v>
      </c>
      <c r="HC38" s="52">
        <v>1.7099590676924136E-4</v>
      </c>
      <c r="HD38" s="52">
        <v>2.6357213213680682E-4</v>
      </c>
      <c r="HE38" s="52">
        <v>1.1295086692957753E-4</v>
      </c>
      <c r="HF38" s="52">
        <v>1.9534810100790205E-4</v>
      </c>
      <c r="HG38" s="52">
        <v>1.9520508497804009E-4</v>
      </c>
      <c r="HH38" s="52">
        <v>2.5624824783617432E-4</v>
      </c>
      <c r="HI38" s="52">
        <v>1.178155861200341E-4</v>
      </c>
      <c r="HJ38" s="52">
        <v>8.0570228494415279E-5</v>
      </c>
      <c r="HK38" s="52">
        <v>7.0110105606746402E-5</v>
      </c>
      <c r="HL38" s="52">
        <v>4.7887233203310453E-6</v>
      </c>
      <c r="HM38" s="52">
        <v>5.0821236832595009E-6</v>
      </c>
      <c r="HN38" s="52">
        <v>6.8329168540063093E-5</v>
      </c>
      <c r="HO38" s="52">
        <v>4.1016780570920083E-5</v>
      </c>
      <c r="HP38" s="52">
        <v>6.8460388087368548E-5</v>
      </c>
      <c r="HQ38" s="52">
        <v>1.5613213376231439E-4</v>
      </c>
      <c r="HR38" s="52">
        <v>9.8709598234252751E-5</v>
      </c>
      <c r="HS38" s="52">
        <v>2.3375874805690338E-4</v>
      </c>
      <c r="HT38" s="52">
        <v>1.5680997730456602E-4</v>
      </c>
      <c r="HU38" s="52">
        <v>3.0024477874480716E-4</v>
      </c>
      <c r="HV38" s="52">
        <v>3.3608313184728156E-4</v>
      </c>
      <c r="HW38" s="52">
        <v>1.0794329194432292E-5</v>
      </c>
      <c r="HX38" s="52">
        <v>1.7741901998311797E-4</v>
      </c>
      <c r="HY38" s="52">
        <v>2.1299556357496267E-5</v>
      </c>
      <c r="HZ38" s="52">
        <v>9.5318206083770577E-6</v>
      </c>
      <c r="IA38" s="52">
        <v>1.1803560851047389E-5</v>
      </c>
      <c r="IB38" s="52">
        <v>7.3105628870031218E-6</v>
      </c>
      <c r="IC38" s="52">
        <v>2.7431158289667977E-4</v>
      </c>
      <c r="ID38" s="52">
        <v>1.6412645234823209E-4</v>
      </c>
      <c r="IE38" s="52">
        <v>1.741395155463514E-4</v>
      </c>
      <c r="IF38" s="52">
        <v>1.2160960363792438E-4</v>
      </c>
      <c r="IG38" s="52">
        <v>6.8093592424667144E-5</v>
      </c>
      <c r="IH38" s="52">
        <v>8.7911648764934331E-5</v>
      </c>
      <c r="II38" s="52">
        <v>4.4613069932587879E-5</v>
      </c>
      <c r="IJ38" s="52">
        <v>7.4985411146725502E-6</v>
      </c>
      <c r="IK38" s="52">
        <v>1.0700363474210727E-5</v>
      </c>
      <c r="IL38" s="52">
        <v>2.1867835656254734E-5</v>
      </c>
      <c r="IM38" s="52">
        <v>2.3594515753188388E-5</v>
      </c>
      <c r="IN38" s="52">
        <v>8.4886207602442964E-6</v>
      </c>
      <c r="IO38" s="52">
        <v>4.1042711316103395E-5</v>
      </c>
      <c r="IP38" s="52">
        <v>3.252592212088338E-6</v>
      </c>
      <c r="IQ38" s="52">
        <v>1.450731683438139E-5</v>
      </c>
      <c r="IR38" s="52">
        <v>5.6553077796198488E-6</v>
      </c>
      <c r="IS38" s="52">
        <v>2.2455247544776009E-5</v>
      </c>
      <c r="IT38" s="52">
        <v>4.1525519407598601E-6</v>
      </c>
      <c r="IU38" s="52">
        <v>2.1251551169295097E-5</v>
      </c>
      <c r="IV38" s="52">
        <v>3.2267169468569347E-5</v>
      </c>
      <c r="IW38" s="52">
        <v>5.5346112577634777E-5</v>
      </c>
      <c r="IX38" s="52">
        <v>5.7089957180748055E-6</v>
      </c>
      <c r="IY38" s="52">
        <v>4.2050393901586843E-5</v>
      </c>
      <c r="IZ38" s="52">
        <v>1.7302619672586218E-5</v>
      </c>
      <c r="JA38" s="52">
        <v>1.0056053997756539E-5</v>
      </c>
      <c r="JB38" s="52">
        <v>4.5948165733670909E-5</v>
      </c>
      <c r="JC38" s="52">
        <v>1.5868272830048258E-5</v>
      </c>
      <c r="JD38" s="52">
        <v>5.2102955195424212E-5</v>
      </c>
      <c r="JE38" s="52">
        <v>1.5982486352821139E-5</v>
      </c>
      <c r="JF38" s="52">
        <v>1.6500739228648388E-5</v>
      </c>
      <c r="JG38" s="52">
        <v>3.2943672056018671E-5</v>
      </c>
      <c r="JH38" s="52">
        <v>6.2406656610609632E-5</v>
      </c>
      <c r="JI38" s="52">
        <v>7.1417683157655309E-6</v>
      </c>
      <c r="JJ38" s="52">
        <v>8.2471316314828785E-5</v>
      </c>
      <c r="JK38" s="52">
        <v>9.3423070329821123E-6</v>
      </c>
      <c r="JL38" s="52">
        <v>5.0192997737598944E-5</v>
      </c>
      <c r="JM38" s="52">
        <v>2.8223235568126567E-5</v>
      </c>
      <c r="JN38" s="52">
        <v>1.4493076057107074E-5</v>
      </c>
      <c r="JO38" s="52">
        <v>1.7659409751316249E-5</v>
      </c>
      <c r="JP38" s="52">
        <v>5.3194954391303176E-5</v>
      </c>
      <c r="JQ38" s="52">
        <v>4.7457941411623762E-5</v>
      </c>
      <c r="JR38" s="52">
        <v>1.9270900135177628E-5</v>
      </c>
      <c r="JS38" s="52">
        <v>6.6934025785063995E-6</v>
      </c>
      <c r="JT38" s="52">
        <v>2.4790923108310322E-4</v>
      </c>
      <c r="JU38" s="52">
        <v>4.6368795502524195E-4</v>
      </c>
      <c r="JV38" s="52">
        <v>1.9536090017747772E-4</v>
      </c>
      <c r="JW38" s="52">
        <v>1.0794099691891134E-3</v>
      </c>
      <c r="JX38" s="52">
        <v>1.4294210913243029E-4</v>
      </c>
      <c r="JY38" s="52">
        <v>9.0937591510385448E-4</v>
      </c>
      <c r="JZ38" s="52">
        <v>6.3446440089530182E-4</v>
      </c>
      <c r="KA38" s="52">
        <v>3.1573535026249011E-4</v>
      </c>
      <c r="KB38" s="52">
        <v>9.2090372911161512E-5</v>
      </c>
      <c r="KC38" s="52">
        <v>2.1180658449997751E-4</v>
      </c>
      <c r="KD38" s="52">
        <v>8.469989451079259E-4</v>
      </c>
      <c r="KE38" s="52">
        <v>4.2732897693875433E-4</v>
      </c>
      <c r="KF38" s="52">
        <v>3.4215198266104228E-4</v>
      </c>
      <c r="KG38" s="52">
        <v>1.3249974571026403E-4</v>
      </c>
      <c r="KH38" s="52">
        <v>1.9778847402989139E-4</v>
      </c>
      <c r="KI38" s="52">
        <v>2.5157934287855491E-4</v>
      </c>
      <c r="KJ38" s="52">
        <v>2.6501234761912361E-4</v>
      </c>
      <c r="KK38" s="52">
        <v>1.2844906520091969E-4</v>
      </c>
      <c r="KL38" s="52">
        <v>4.7869795989147727E-4</v>
      </c>
      <c r="KM38" s="52">
        <v>3.1367200649507404E-4</v>
      </c>
      <c r="KN38" s="52">
        <v>2.2493207256844245E-4</v>
      </c>
      <c r="KO38" s="52">
        <v>4.4953166383409721E-4</v>
      </c>
      <c r="KP38" s="52">
        <v>6.2159917675716784E-4</v>
      </c>
      <c r="KQ38" s="52">
        <v>2.9343914277520983E-4</v>
      </c>
      <c r="KR38" s="52">
        <v>3.0992335084384191E-4</v>
      </c>
      <c r="KS38" s="52">
        <v>2.5992193601528051E-4</v>
      </c>
      <c r="KT38" s="52">
        <v>1.0607987894679642E-4</v>
      </c>
      <c r="KU38" s="52">
        <v>5.509391044039336E-4</v>
      </c>
      <c r="KV38" s="52">
        <v>2.4695935979726814E-4</v>
      </c>
      <c r="KW38" s="52">
        <v>2.9047536357425002E-4</v>
      </c>
      <c r="KX38" s="52">
        <v>2.0017709425257366E-4</v>
      </c>
      <c r="KY38" s="52">
        <v>4.7216589951611424E-4</v>
      </c>
      <c r="KZ38" s="52">
        <v>4.1812761186624633E-4</v>
      </c>
    </row>
    <row r="39" spans="1:312" x14ac:dyDescent="0.2">
      <c r="A39" s="89">
        <v>1.0216750000000001</v>
      </c>
      <c r="B39" s="41" t="s">
        <v>900</v>
      </c>
      <c r="C39" s="51" t="s">
        <v>115</v>
      </c>
      <c r="D39" s="52">
        <v>1.6634750816219751E-5</v>
      </c>
      <c r="E39" s="52">
        <v>2.0034110585180033E-5</v>
      </c>
      <c r="F39" s="52">
        <v>1.6374680246326488E-5</v>
      </c>
      <c r="G39" s="52">
        <v>1.5479076887003253E-5</v>
      </c>
      <c r="H39" s="52">
        <v>5.9203911301258343E-6</v>
      </c>
      <c r="I39" s="52">
        <v>1.3978390877363492E-4</v>
      </c>
      <c r="J39" s="52">
        <v>3.6354384889027115E-4</v>
      </c>
      <c r="K39" s="52">
        <v>0.88815234069170546</v>
      </c>
      <c r="L39" s="52">
        <v>9.2266751610329285E-3</v>
      </c>
      <c r="M39" s="52">
        <v>1.3562119483242185E-5</v>
      </c>
      <c r="N39" s="52">
        <v>3.2905809870925921E-5</v>
      </c>
      <c r="O39" s="52">
        <v>3.5957049110159219E-5</v>
      </c>
      <c r="P39" s="52">
        <v>1.8958063387135547E-5</v>
      </c>
      <c r="Q39" s="52">
        <v>4.5684567077942667E-5</v>
      </c>
      <c r="R39" s="52">
        <v>2.0331473208344212E-5</v>
      </c>
      <c r="S39" s="52">
        <v>4.811424023020922E-5</v>
      </c>
      <c r="T39" s="52">
        <v>3.7535988227691831E-6</v>
      </c>
      <c r="U39" s="52">
        <v>5.6728383255060069E-5</v>
      </c>
      <c r="V39" s="52">
        <v>3.1299320753738274E-5</v>
      </c>
      <c r="W39" s="52">
        <v>8.9760245844450806E-6</v>
      </c>
      <c r="X39" s="52">
        <v>5.5383510095990683E-5</v>
      </c>
      <c r="Y39" s="52">
        <v>6.7003573404149556E-5</v>
      </c>
      <c r="Z39" s="52">
        <v>2.6069988027519094E-5</v>
      </c>
      <c r="AA39" s="52">
        <v>6.1111330987841239E-5</v>
      </c>
      <c r="AB39" s="52">
        <v>2.5545339335526314E-6</v>
      </c>
      <c r="AC39" s="52">
        <v>6.8884440662113122E-5</v>
      </c>
      <c r="AD39" s="52">
        <v>2.334098733281831E-5</v>
      </c>
      <c r="AE39" s="52">
        <v>4.5957066350846757E-6</v>
      </c>
      <c r="AF39" s="52">
        <v>1.5528546263536973E-5</v>
      </c>
      <c r="AG39" s="52">
        <v>2.6771661745690869E-5</v>
      </c>
      <c r="AH39" s="52">
        <v>1.9646830040610837E-5</v>
      </c>
      <c r="AI39" s="52">
        <v>7.0038737580102651E-6</v>
      </c>
      <c r="AJ39" s="52">
        <v>6.71534552724928E-5</v>
      </c>
      <c r="AK39" s="52">
        <v>4.5949836357463395E-6</v>
      </c>
      <c r="AL39" s="52">
        <v>6.1451891736399964E-5</v>
      </c>
      <c r="AM39" s="52">
        <v>1.9791727307165449E-5</v>
      </c>
      <c r="AN39" s="52">
        <v>3.8151946314948048E-5</v>
      </c>
      <c r="AO39" s="52">
        <v>3.1538868283184277E-6</v>
      </c>
      <c r="AP39" s="52">
        <v>7.3361830999407817E-6</v>
      </c>
      <c r="AQ39" s="52">
        <v>1.0916738241437091E-5</v>
      </c>
      <c r="AR39" s="52">
        <v>5.8457523646728592E-5</v>
      </c>
      <c r="AS39" s="52">
        <v>3.0569052203162737E-5</v>
      </c>
      <c r="AT39" s="52">
        <v>1.837499470188678E-5</v>
      </c>
      <c r="AU39" s="52">
        <v>1.7439540138908098E-5</v>
      </c>
      <c r="AV39" s="52">
        <v>2.0100602529197191E-5</v>
      </c>
      <c r="AW39" s="52">
        <v>1.8702728298148111E-4</v>
      </c>
      <c r="AX39" s="52">
        <v>6.6171695607961545E-5</v>
      </c>
      <c r="AY39" s="52">
        <v>6.517804790134468E-5</v>
      </c>
      <c r="AZ39" s="52">
        <v>3.5278951432078884E-5</v>
      </c>
      <c r="BA39" s="52">
        <v>0</v>
      </c>
      <c r="BB39" s="52">
        <v>3.8164838334841687E-5</v>
      </c>
      <c r="BC39" s="52">
        <v>1.1956093126676286E-5</v>
      </c>
      <c r="BD39" s="52">
        <v>1.0373730176381297E-5</v>
      </c>
      <c r="BE39" s="52">
        <v>5.4803097225425434E-5</v>
      </c>
      <c r="BF39" s="52">
        <v>5.9709424351220733E-6</v>
      </c>
      <c r="BG39" s="52">
        <v>6.536950676107627E-6</v>
      </c>
      <c r="BH39" s="52">
        <v>2.9858439266331264E-5</v>
      </c>
      <c r="BI39" s="52">
        <v>1.7111619395595665E-5</v>
      </c>
      <c r="BJ39" s="52">
        <v>1.6966737543723638E-5</v>
      </c>
      <c r="BK39" s="52">
        <v>1.0914452528398056E-5</v>
      </c>
      <c r="BL39" s="52">
        <v>9.1510791452159862E-6</v>
      </c>
      <c r="BM39" s="52">
        <v>4.4960717774328848E-5</v>
      </c>
      <c r="BN39" s="52">
        <v>3.4458911109905174E-5</v>
      </c>
      <c r="BO39" s="52">
        <v>1.1101498395329909E-5</v>
      </c>
      <c r="BP39" s="52">
        <v>1.5184322282804679E-4</v>
      </c>
      <c r="BQ39" s="52">
        <v>5.8600469365764169E-3</v>
      </c>
      <c r="BR39" s="52">
        <v>2.8389564743688272E-5</v>
      </c>
      <c r="BS39" s="52">
        <v>5.6711954713974989E-4</v>
      </c>
      <c r="BT39" s="52">
        <v>8.0316027243712562E-4</v>
      </c>
      <c r="BU39" s="52">
        <v>1.2965213781217216E-2</v>
      </c>
      <c r="BV39" s="52">
        <v>3.90441095562703E-6</v>
      </c>
      <c r="BW39" s="52">
        <v>1.2006210435320148E-5</v>
      </c>
      <c r="BX39" s="52">
        <v>4.8912152189304341E-6</v>
      </c>
      <c r="BY39" s="52">
        <v>2.1030058983203688E-4</v>
      </c>
      <c r="BZ39" s="52">
        <v>1.0715239094543863E-5</v>
      </c>
      <c r="CA39" s="52">
        <v>3.4158273254052064E-4</v>
      </c>
      <c r="CB39" s="52">
        <v>0</v>
      </c>
      <c r="CC39" s="52">
        <v>1.1914526108387017E-5</v>
      </c>
      <c r="CD39" s="52">
        <v>7.7170570706051361E-6</v>
      </c>
      <c r="CE39" s="52">
        <v>8.9957314254860361E-6</v>
      </c>
      <c r="CF39" s="52">
        <v>3.650641103065288E-6</v>
      </c>
      <c r="CG39" s="52">
        <v>1.3694108114950456E-4</v>
      </c>
      <c r="CH39" s="52">
        <v>0</v>
      </c>
      <c r="CI39" s="52">
        <v>4.372423403106737E-5</v>
      </c>
      <c r="CJ39" s="52">
        <v>1.8221125060653085E-6</v>
      </c>
      <c r="CK39" s="52">
        <v>2.6567052295484379E-4</v>
      </c>
      <c r="CL39" s="52">
        <v>1.4062933460341139E-5</v>
      </c>
      <c r="CM39" s="52">
        <v>1.34008398283703E-5</v>
      </c>
      <c r="CN39" s="52">
        <v>0</v>
      </c>
      <c r="CO39" s="52">
        <v>0</v>
      </c>
      <c r="CP39" s="52">
        <v>5.4194251444562847E-6</v>
      </c>
      <c r="CQ39" s="52">
        <v>2.6367505665486541E-6</v>
      </c>
      <c r="CR39" s="52">
        <v>1.0369442080918881E-6</v>
      </c>
      <c r="CS39" s="52">
        <v>2.0623695398508087E-6</v>
      </c>
      <c r="CT39" s="52">
        <v>0</v>
      </c>
      <c r="CU39" s="52">
        <v>2.595465516178883E-6</v>
      </c>
      <c r="CV39" s="52">
        <v>3.1672150385030576E-6</v>
      </c>
      <c r="CW39" s="52">
        <v>2.8526866107908299E-6</v>
      </c>
      <c r="CX39" s="52">
        <v>3.3706235887341184E-6</v>
      </c>
      <c r="CY39" s="52">
        <v>0</v>
      </c>
      <c r="CZ39" s="52">
        <v>0</v>
      </c>
      <c r="DA39" s="52">
        <v>6.6131443558350583E-7</v>
      </c>
      <c r="DB39" s="52">
        <v>6.4793443549131885E-6</v>
      </c>
      <c r="DC39" s="52">
        <v>3.0065098527560342E-6</v>
      </c>
      <c r="DD39" s="52">
        <v>5.6970060979613869E-6</v>
      </c>
      <c r="DE39" s="52">
        <v>6.2710537957655962E-5</v>
      </c>
      <c r="DF39" s="52">
        <v>1.5225720663176513E-5</v>
      </c>
      <c r="DG39" s="52">
        <v>8.7906724987913394E-5</v>
      </c>
      <c r="DH39" s="52">
        <v>1.4418361644493923E-5</v>
      </c>
      <c r="DI39" s="52">
        <v>6.081230092295898E-6</v>
      </c>
      <c r="DJ39" s="52">
        <v>1.2086439178537189E-6</v>
      </c>
      <c r="DK39" s="52">
        <v>5.3889619410906496E-5</v>
      </c>
      <c r="DL39" s="52">
        <v>2.2860253614739033E-6</v>
      </c>
      <c r="DM39" s="52">
        <v>2.6523779245258829E-4</v>
      </c>
      <c r="DN39" s="52">
        <v>8.1430814953381181E-6</v>
      </c>
      <c r="DO39" s="52">
        <v>2.2817176160995396E-6</v>
      </c>
      <c r="DP39" s="52">
        <v>2.3734041981328933E-6</v>
      </c>
      <c r="DQ39" s="52">
        <v>9.3480423414710692E-6</v>
      </c>
      <c r="DR39" s="52">
        <v>5.3927391639784297E-6</v>
      </c>
      <c r="DS39" s="52">
        <v>8.414423956370457E-6</v>
      </c>
      <c r="DT39" s="52">
        <v>9.535260835456496E-6</v>
      </c>
      <c r="DU39" s="52">
        <v>4.5563533591457964E-6</v>
      </c>
      <c r="DV39" s="52">
        <v>8.4590924325165983E-7</v>
      </c>
      <c r="DW39" s="52">
        <v>2.8910410416525301E-6</v>
      </c>
      <c r="DX39" s="52">
        <v>5.7600859825118708E-6</v>
      </c>
      <c r="DY39" s="52">
        <v>2.7312963930192948E-4</v>
      </c>
      <c r="DZ39" s="52">
        <v>8.8990005582307457E-6</v>
      </c>
      <c r="EA39" s="52">
        <v>9.3139007297973133E-6</v>
      </c>
      <c r="EB39" s="52">
        <v>8.4968456404653725E-5</v>
      </c>
      <c r="EC39" s="52">
        <v>1.3311233000227033E-5</v>
      </c>
      <c r="ED39" s="52">
        <v>1.903450738543919E-5</v>
      </c>
      <c r="EE39" s="52">
        <v>5.0939535763716349E-6</v>
      </c>
      <c r="EF39" s="52">
        <v>6.5803878773076564E-6</v>
      </c>
      <c r="EG39" s="52">
        <v>7.146481237505686E-6</v>
      </c>
      <c r="EH39" s="52">
        <v>8.1499611956136295E-6</v>
      </c>
      <c r="EI39" s="52">
        <v>7.8184692917233376E-6</v>
      </c>
      <c r="EJ39" s="52">
        <v>3.4298492924220912E-6</v>
      </c>
      <c r="EK39" s="52">
        <v>1.9019686765183338E-6</v>
      </c>
      <c r="EL39" s="52">
        <v>0.90726668649206854</v>
      </c>
      <c r="EM39" s="52">
        <v>1.2796899214072148E-2</v>
      </c>
      <c r="EN39" s="52">
        <v>9.6535853720424482E-3</v>
      </c>
      <c r="EO39" s="52">
        <v>0.90187322716968388</v>
      </c>
      <c r="EP39" s="52">
        <v>1.2501773004908212E-2</v>
      </c>
      <c r="EQ39" s="52">
        <v>0.67698770164406119</v>
      </c>
      <c r="ER39" s="52">
        <v>9.8131670335105219E-3</v>
      </c>
      <c r="ES39" s="52">
        <v>0.57609387392979761</v>
      </c>
      <c r="ET39" s="52">
        <v>0.76783019939460395</v>
      </c>
      <c r="EU39" s="52">
        <v>1.299898466991772E-2</v>
      </c>
      <c r="EV39" s="52">
        <v>1.9581706047226517E-3</v>
      </c>
      <c r="EW39" s="52">
        <v>9.9731325366999076E-3</v>
      </c>
      <c r="EX39" s="52">
        <v>2.844676768483276E-6</v>
      </c>
      <c r="EY39" s="52">
        <v>6.246241439532243E-6</v>
      </c>
      <c r="EZ39" s="52">
        <v>6.9574019545276344E-6</v>
      </c>
      <c r="FA39" s="52">
        <v>4.1326986640071039E-5</v>
      </c>
      <c r="FB39" s="52">
        <v>5.7036635877723944E-6</v>
      </c>
      <c r="FC39" s="52">
        <v>3.1079423716868136E-5</v>
      </c>
      <c r="FD39" s="52">
        <v>3.3078130396199928E-6</v>
      </c>
      <c r="FE39" s="52">
        <v>2.1141924198037022E-5</v>
      </c>
      <c r="FF39" s="52">
        <v>9.0105681182099722E-6</v>
      </c>
      <c r="FG39" s="52">
        <v>9.8512106346858167E-5</v>
      </c>
      <c r="FH39" s="52">
        <v>7.4535853464533411E-5</v>
      </c>
      <c r="FI39" s="52">
        <v>6.6122031996589631E-6</v>
      </c>
      <c r="FJ39" s="52">
        <v>5.188313487032689E-6</v>
      </c>
      <c r="FK39" s="52">
        <v>8.8541902963050337E-6</v>
      </c>
      <c r="FL39" s="52">
        <v>9.5384930674742294E-7</v>
      </c>
      <c r="FM39" s="52">
        <v>0</v>
      </c>
      <c r="FN39" s="52">
        <v>5.2513414145858077E-6</v>
      </c>
      <c r="FO39" s="52">
        <v>1.2854988975216831E-6</v>
      </c>
      <c r="FP39" s="52">
        <v>0</v>
      </c>
      <c r="FQ39" s="52">
        <v>1.0845446962772424E-5</v>
      </c>
      <c r="FR39" s="52">
        <v>4.6644355169706916E-6</v>
      </c>
      <c r="FS39" s="52">
        <v>1.0235853257329746E-2</v>
      </c>
      <c r="FT39" s="52">
        <v>2.0637773635952774E-5</v>
      </c>
      <c r="FU39" s="52">
        <v>1.2065091331581841E-4</v>
      </c>
      <c r="FV39" s="52">
        <v>1.0764534442621691E-4</v>
      </c>
      <c r="FW39" s="52">
        <v>2.5812428810190674E-5</v>
      </c>
      <c r="FX39" s="52">
        <v>4.9313848220361191E-5</v>
      </c>
      <c r="FY39" s="52">
        <v>3.9112412529171496E-6</v>
      </c>
      <c r="FZ39" s="52">
        <v>5.7471453035249268E-5</v>
      </c>
      <c r="GA39" s="52">
        <v>2.2455223778372935E-5</v>
      </c>
      <c r="GB39" s="52">
        <v>3.2727468629985702E-5</v>
      </c>
      <c r="GC39" s="52">
        <v>4.6562004200910711E-6</v>
      </c>
      <c r="GD39" s="52">
        <v>1.6108229147151277E-6</v>
      </c>
      <c r="GE39" s="52">
        <v>4.3656156288049549E-5</v>
      </c>
      <c r="GF39" s="52">
        <v>7.1818701185273929E-5</v>
      </c>
      <c r="GG39" s="52">
        <v>7.3085723760000034E-5</v>
      </c>
      <c r="GH39" s="52">
        <v>1.7848254787666692E-5</v>
      </c>
      <c r="GI39" s="52">
        <v>1.5962024353752204E-5</v>
      </c>
      <c r="GJ39" s="52">
        <v>1.1820734288923729E-5</v>
      </c>
      <c r="GK39" s="52">
        <v>9.7143788196905725E-6</v>
      </c>
      <c r="GL39" s="52">
        <v>1.0484744257624858E-5</v>
      </c>
      <c r="GM39" s="52">
        <v>3.7266206262563601E-6</v>
      </c>
      <c r="GN39" s="52">
        <v>3.2956536380632477E-5</v>
      </c>
      <c r="GO39" s="52">
        <v>1.9161458832571511E-5</v>
      </c>
      <c r="GP39" s="52">
        <v>6.510910906086272E-5</v>
      </c>
      <c r="GQ39" s="52">
        <v>2.9335977044979955E-6</v>
      </c>
      <c r="GR39" s="52">
        <v>3.2268299653568211E-5</v>
      </c>
      <c r="GS39" s="52">
        <v>5.5241127984976626E-6</v>
      </c>
      <c r="GT39" s="52">
        <v>5.0540778198952388E-5</v>
      </c>
      <c r="GU39" s="52">
        <v>3.6605382993895522E-5</v>
      </c>
      <c r="GV39" s="52">
        <v>8.8990227720383518E-6</v>
      </c>
      <c r="GW39" s="52">
        <v>0</v>
      </c>
      <c r="GX39" s="52">
        <v>7.3333524405641868E-6</v>
      </c>
      <c r="GY39" s="52">
        <v>5.3581407292810729E-6</v>
      </c>
      <c r="GZ39" s="52">
        <v>1.2233879924000014E-6</v>
      </c>
      <c r="HA39" s="52">
        <v>1.9650398916686052E-6</v>
      </c>
      <c r="HB39" s="52">
        <v>8.4368629018969228E-6</v>
      </c>
      <c r="HC39" s="52">
        <v>0</v>
      </c>
      <c r="HD39" s="52">
        <v>1.0750013695812644E-5</v>
      </c>
      <c r="HE39" s="52">
        <v>1.8044496076445085E-6</v>
      </c>
      <c r="HF39" s="52">
        <v>0</v>
      </c>
      <c r="HG39" s="52">
        <v>2.0424999720168163E-5</v>
      </c>
      <c r="HH39" s="52">
        <v>1.9823879592286065E-6</v>
      </c>
      <c r="HI39" s="52">
        <v>1.4164390896081861E-6</v>
      </c>
      <c r="HJ39" s="52">
        <v>9.1959262107385944E-5</v>
      </c>
      <c r="HK39" s="52">
        <v>2.4831763101108373E-6</v>
      </c>
      <c r="HL39" s="52">
        <v>2.3943616601655227E-6</v>
      </c>
      <c r="HM39" s="52">
        <v>1.7324812133961151E-5</v>
      </c>
      <c r="HN39" s="52">
        <v>6.4029512333919111E-6</v>
      </c>
      <c r="HO39" s="52">
        <v>3.7746202054540885E-5</v>
      </c>
      <c r="HP39" s="52">
        <v>3.2978868193778495E-6</v>
      </c>
      <c r="HQ39" s="52">
        <v>7.2902812751502715E-6</v>
      </c>
      <c r="HR39" s="52">
        <v>4.7846591346423884E-6</v>
      </c>
      <c r="HS39" s="52">
        <v>6.6839099363301565E-5</v>
      </c>
      <c r="HT39" s="52">
        <v>2.1603328291205116E-5</v>
      </c>
      <c r="HU39" s="52">
        <v>1.89193961468154E-6</v>
      </c>
      <c r="HV39" s="52">
        <v>2.4315423816543747E-6</v>
      </c>
      <c r="HW39" s="52">
        <v>1.4515979174200794E-6</v>
      </c>
      <c r="HX39" s="52">
        <v>2.2518029219465544E-4</v>
      </c>
      <c r="HY39" s="52">
        <v>1.4880511975785063E-5</v>
      </c>
      <c r="HZ39" s="52">
        <v>1.2485307204244744E-4</v>
      </c>
      <c r="IA39" s="52">
        <v>3.5651571550102316E-6</v>
      </c>
      <c r="IB39" s="52">
        <v>1.2426634925466428E-6</v>
      </c>
      <c r="IC39" s="52">
        <v>2.4471201969445728E-5</v>
      </c>
      <c r="ID39" s="52">
        <v>9.5540893104633153E-6</v>
      </c>
      <c r="IE39" s="52">
        <v>7.3674410423456356E-5</v>
      </c>
      <c r="IF39" s="52">
        <v>0</v>
      </c>
      <c r="IG39" s="52">
        <v>1.0103863753620696E-6</v>
      </c>
      <c r="IH39" s="52">
        <v>3.122018815650828E-6</v>
      </c>
      <c r="II39" s="52">
        <v>1.0714669761636857E-5</v>
      </c>
      <c r="IJ39" s="52">
        <v>4.3445016224217476E-3</v>
      </c>
      <c r="IK39" s="52">
        <v>8.4636517792243942E-3</v>
      </c>
      <c r="IL39" s="52">
        <v>4.2444989150327764E-4</v>
      </c>
      <c r="IM39" s="52">
        <v>4.4525644149663091E-4</v>
      </c>
      <c r="IN39" s="52">
        <v>2.3313567718084879E-3</v>
      </c>
      <c r="IO39" s="52">
        <v>5.6510519977891617E-4</v>
      </c>
      <c r="IP39" s="52">
        <v>1.6882229970104518E-4</v>
      </c>
      <c r="IQ39" s="52">
        <v>5.3152490549253698E-4</v>
      </c>
      <c r="IR39" s="52">
        <v>2.8027678232017651E-4</v>
      </c>
      <c r="IS39" s="52">
        <v>6.4729014850173035E-4</v>
      </c>
      <c r="IT39" s="52">
        <v>4.7319949154722733E-5</v>
      </c>
      <c r="IU39" s="52">
        <v>9.4081191392717209E-5</v>
      </c>
      <c r="IV39" s="52">
        <v>2.8801111634864157E-4</v>
      </c>
      <c r="IW39" s="52">
        <v>2.4378337901335027E-4</v>
      </c>
      <c r="IX39" s="52">
        <v>1.0219532661664309E-4</v>
      </c>
      <c r="IY39" s="52">
        <v>5.1051147111291054E-5</v>
      </c>
      <c r="IZ39" s="52">
        <v>3.0349282794287055E-5</v>
      </c>
      <c r="JA39" s="52">
        <v>4.8120119734012513E-5</v>
      </c>
      <c r="JB39" s="52">
        <v>3.7129452989625658E-5</v>
      </c>
      <c r="JC39" s="52">
        <v>4.5862752677723617E-5</v>
      </c>
      <c r="JD39" s="52">
        <v>6.2413727359389893E-6</v>
      </c>
      <c r="JE39" s="52">
        <v>1.6864336624521728E-5</v>
      </c>
      <c r="JF39" s="52">
        <v>5.6583184926406379E-5</v>
      </c>
      <c r="JG39" s="52">
        <v>4.9338045425590035E-5</v>
      </c>
      <c r="JH39" s="52">
        <v>7.7091055428967078E-5</v>
      </c>
      <c r="JI39" s="52">
        <v>2.02968352680969E-5</v>
      </c>
      <c r="JJ39" s="52">
        <v>5.4437588239432439E-5</v>
      </c>
      <c r="JK39" s="52">
        <v>4.1068349702791309E-5</v>
      </c>
      <c r="JL39" s="52">
        <v>1.5284351236093254E-5</v>
      </c>
      <c r="JM39" s="52">
        <v>2.4985773310311831E-5</v>
      </c>
      <c r="JN39" s="52">
        <v>5.0101911192235236E-4</v>
      </c>
      <c r="JO39" s="52">
        <v>5.5392688606986495E-3</v>
      </c>
      <c r="JP39" s="52">
        <v>1.4990153922518962E-4</v>
      </c>
      <c r="JQ39" s="52">
        <v>1.636402228733183E-4</v>
      </c>
      <c r="JR39" s="52">
        <v>1.202076210378554E-4</v>
      </c>
      <c r="JS39" s="52">
        <v>7.9628409985679585E-6</v>
      </c>
      <c r="JT39" s="52">
        <v>0</v>
      </c>
      <c r="JU39" s="52">
        <v>3.057404888333308E-5</v>
      </c>
      <c r="JV39" s="52">
        <v>8.6137497273250852E-6</v>
      </c>
      <c r="JW39" s="52">
        <v>5.5260918830852926E-6</v>
      </c>
      <c r="JX39" s="52">
        <v>5.3170289919341742E-5</v>
      </c>
      <c r="JY39" s="52">
        <v>1.5938829558351691E-5</v>
      </c>
      <c r="JZ39" s="52">
        <v>3.308237790942388E-5</v>
      </c>
      <c r="KA39" s="52">
        <v>2.1009767731429812E-5</v>
      </c>
      <c r="KB39" s="52">
        <v>1.8302001149306817E-5</v>
      </c>
      <c r="KC39" s="52">
        <v>4.8632952781672303E-6</v>
      </c>
      <c r="KD39" s="52">
        <v>4.7041810638118347E-6</v>
      </c>
      <c r="KE39" s="52">
        <v>8.7852090395567142E-5</v>
      </c>
      <c r="KF39" s="52">
        <v>4.3111556971296145E-5</v>
      </c>
      <c r="KG39" s="52">
        <v>3.8503445557391474E-6</v>
      </c>
      <c r="KH39" s="52">
        <v>5.593109236530672E-6</v>
      </c>
      <c r="KI39" s="52">
        <v>7.8553944366352399E-6</v>
      </c>
      <c r="KJ39" s="52">
        <v>1.0793424402083111E-5</v>
      </c>
      <c r="KK39" s="52">
        <v>7.3442477528967519E-5</v>
      </c>
      <c r="KL39" s="52">
        <v>2.5312487317962365E-5</v>
      </c>
      <c r="KM39" s="52">
        <v>9.8173965277085338E-6</v>
      </c>
      <c r="KN39" s="52">
        <v>1.7818653987387149E-6</v>
      </c>
      <c r="KO39" s="52">
        <v>3.7008037792298873E-6</v>
      </c>
      <c r="KP39" s="52">
        <v>1.1912087199340684E-4</v>
      </c>
      <c r="KQ39" s="52">
        <v>7.3609937668740558E-6</v>
      </c>
      <c r="KR39" s="52">
        <v>1.4666944347701739E-4</v>
      </c>
      <c r="KS39" s="52">
        <v>6.3880668976140493E-5</v>
      </c>
      <c r="KT39" s="52">
        <v>1.8566151450433574E-6</v>
      </c>
      <c r="KU39" s="52">
        <v>6.6968766135512683E-5</v>
      </c>
      <c r="KV39" s="52">
        <v>2.2282047500505397E-6</v>
      </c>
      <c r="KW39" s="52">
        <v>3.2419542816615152E-5</v>
      </c>
      <c r="KX39" s="52">
        <v>4.0997485376102294E-5</v>
      </c>
      <c r="KY39" s="52">
        <v>3.1499482001838912E-5</v>
      </c>
      <c r="KZ39" s="52">
        <v>1.9531867123040821E-5</v>
      </c>
    </row>
    <row r="40" spans="1:312" x14ac:dyDescent="0.2">
      <c r="A40" s="89">
        <v>1.1475420000000001</v>
      </c>
      <c r="B40" s="41" t="s">
        <v>13535</v>
      </c>
      <c r="C40" s="51" t="s">
        <v>13522</v>
      </c>
      <c r="D40" s="52">
        <v>0</v>
      </c>
      <c r="E40" s="52">
        <v>0</v>
      </c>
      <c r="F40" s="52">
        <v>0</v>
      </c>
      <c r="G40" s="52">
        <v>0</v>
      </c>
      <c r="H40" s="52">
        <v>0</v>
      </c>
      <c r="I40" s="52">
        <v>0</v>
      </c>
      <c r="J40" s="52">
        <v>0</v>
      </c>
      <c r="K40" s="52">
        <v>0</v>
      </c>
      <c r="L40" s="52">
        <v>0</v>
      </c>
      <c r="M40" s="52">
        <v>0</v>
      </c>
      <c r="N40" s="52">
        <v>0</v>
      </c>
      <c r="O40" s="52">
        <v>0</v>
      </c>
      <c r="P40" s="52">
        <v>0</v>
      </c>
      <c r="Q40" s="52">
        <v>0</v>
      </c>
      <c r="R40" s="52">
        <v>0</v>
      </c>
      <c r="S40" s="52">
        <v>0</v>
      </c>
      <c r="T40" s="52">
        <v>0</v>
      </c>
      <c r="U40" s="52">
        <v>0</v>
      </c>
      <c r="V40" s="52">
        <v>0</v>
      </c>
      <c r="W40" s="52">
        <v>0</v>
      </c>
      <c r="X40" s="52">
        <v>0</v>
      </c>
      <c r="Y40" s="52">
        <v>0</v>
      </c>
      <c r="Z40" s="52">
        <v>0</v>
      </c>
      <c r="AA40" s="52">
        <v>0</v>
      </c>
      <c r="AB40" s="52">
        <v>0</v>
      </c>
      <c r="AC40" s="52">
        <v>0</v>
      </c>
      <c r="AD40" s="52">
        <v>0</v>
      </c>
      <c r="AE40" s="52">
        <v>0</v>
      </c>
      <c r="AF40" s="52">
        <v>0</v>
      </c>
      <c r="AG40" s="52">
        <v>0</v>
      </c>
      <c r="AH40" s="52">
        <v>0</v>
      </c>
      <c r="AI40" s="52">
        <v>0</v>
      </c>
      <c r="AJ40" s="52">
        <v>0</v>
      </c>
      <c r="AK40" s="52">
        <v>0</v>
      </c>
      <c r="AL40" s="52">
        <v>0</v>
      </c>
      <c r="AM40" s="52">
        <v>0</v>
      </c>
      <c r="AN40" s="52">
        <v>0</v>
      </c>
      <c r="AO40" s="52">
        <v>0</v>
      </c>
      <c r="AP40" s="52">
        <v>0</v>
      </c>
      <c r="AQ40" s="52">
        <v>0</v>
      </c>
      <c r="AR40" s="52">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2">
        <v>0</v>
      </c>
      <c r="EN40" s="52">
        <v>0</v>
      </c>
      <c r="EO40" s="52">
        <v>0</v>
      </c>
      <c r="EP40" s="52">
        <v>0</v>
      </c>
      <c r="EQ40" s="52">
        <v>0</v>
      </c>
      <c r="ER40" s="52">
        <v>0</v>
      </c>
      <c r="ES40" s="52">
        <v>0</v>
      </c>
      <c r="ET40" s="52">
        <v>0</v>
      </c>
      <c r="EU40" s="52">
        <v>0</v>
      </c>
      <c r="EV40" s="52">
        <v>0</v>
      </c>
      <c r="EW40" s="52">
        <v>0</v>
      </c>
      <c r="EX40" s="52">
        <v>0</v>
      </c>
      <c r="EY40" s="52">
        <v>0</v>
      </c>
      <c r="EZ40" s="52">
        <v>0</v>
      </c>
      <c r="FA40" s="52">
        <v>0</v>
      </c>
      <c r="FB40" s="52">
        <v>0</v>
      </c>
      <c r="FC40" s="52">
        <v>0</v>
      </c>
      <c r="FD40" s="52">
        <v>0</v>
      </c>
      <c r="FE40" s="52">
        <v>0</v>
      </c>
      <c r="FF40" s="52">
        <v>0</v>
      </c>
      <c r="FG40" s="52">
        <v>0</v>
      </c>
      <c r="FH40" s="52">
        <v>0</v>
      </c>
      <c r="FI40" s="52">
        <v>0</v>
      </c>
      <c r="FJ40" s="52">
        <v>0</v>
      </c>
      <c r="FK40" s="52">
        <v>0</v>
      </c>
      <c r="FL40" s="52">
        <v>0</v>
      </c>
      <c r="FM40" s="52">
        <v>0</v>
      </c>
      <c r="FN40" s="52">
        <v>0</v>
      </c>
      <c r="FO40" s="52">
        <v>0</v>
      </c>
      <c r="FP40" s="52">
        <v>0</v>
      </c>
      <c r="FQ40" s="52">
        <v>0</v>
      </c>
      <c r="FR40" s="52">
        <v>0</v>
      </c>
      <c r="FS40" s="52">
        <v>0</v>
      </c>
      <c r="FT40" s="52">
        <v>0</v>
      </c>
      <c r="FU40" s="52">
        <v>0</v>
      </c>
      <c r="FV40" s="52">
        <v>0</v>
      </c>
      <c r="FW40" s="52">
        <v>0</v>
      </c>
      <c r="FX40" s="52">
        <v>0</v>
      </c>
      <c r="FY40" s="52">
        <v>0</v>
      </c>
      <c r="FZ40" s="52">
        <v>0</v>
      </c>
      <c r="GA40" s="52">
        <v>0</v>
      </c>
      <c r="GB40" s="52">
        <v>0</v>
      </c>
      <c r="GC40" s="52">
        <v>0</v>
      </c>
      <c r="GD40" s="52">
        <v>0</v>
      </c>
      <c r="GE40" s="52">
        <v>0</v>
      </c>
      <c r="GF40" s="52">
        <v>0</v>
      </c>
      <c r="GG40" s="52">
        <v>0</v>
      </c>
      <c r="GH40" s="52">
        <v>0</v>
      </c>
      <c r="GI40" s="52">
        <v>0</v>
      </c>
      <c r="GJ40" s="52">
        <v>0</v>
      </c>
      <c r="GK40" s="52">
        <v>0</v>
      </c>
      <c r="GL40" s="52">
        <v>0</v>
      </c>
      <c r="GM40" s="52">
        <v>0</v>
      </c>
      <c r="GN40" s="52">
        <v>0</v>
      </c>
      <c r="GO40" s="52">
        <v>0</v>
      </c>
      <c r="GP40" s="52">
        <v>0</v>
      </c>
      <c r="GQ40" s="52">
        <v>0</v>
      </c>
      <c r="GR40" s="52">
        <v>0</v>
      </c>
      <c r="GS40" s="52">
        <v>0</v>
      </c>
      <c r="GT40" s="52">
        <v>0</v>
      </c>
      <c r="GU40" s="52">
        <v>0</v>
      </c>
      <c r="GV40" s="52">
        <v>0</v>
      </c>
      <c r="GW40" s="52">
        <v>0</v>
      </c>
      <c r="GX40" s="52">
        <v>0</v>
      </c>
      <c r="GY40" s="52">
        <v>0</v>
      </c>
      <c r="GZ40" s="52">
        <v>0</v>
      </c>
      <c r="HA40" s="52">
        <v>0</v>
      </c>
      <c r="HB40" s="52">
        <v>0</v>
      </c>
      <c r="HC40" s="52">
        <v>0</v>
      </c>
      <c r="HD40" s="52">
        <v>0</v>
      </c>
      <c r="HE40" s="52">
        <v>0</v>
      </c>
      <c r="HF40" s="52">
        <v>0</v>
      </c>
      <c r="HG40" s="52">
        <v>0</v>
      </c>
      <c r="HH40" s="52">
        <v>0</v>
      </c>
      <c r="HI40" s="52">
        <v>0</v>
      </c>
      <c r="HJ40" s="52">
        <v>0</v>
      </c>
      <c r="HK40" s="52">
        <v>0</v>
      </c>
      <c r="HL40" s="52">
        <v>0</v>
      </c>
      <c r="HM40" s="52">
        <v>0</v>
      </c>
      <c r="HN40" s="52">
        <v>0</v>
      </c>
      <c r="HO40" s="52">
        <v>0</v>
      </c>
      <c r="HP40" s="52">
        <v>0</v>
      </c>
      <c r="HQ40" s="52">
        <v>0</v>
      </c>
      <c r="HR40" s="52">
        <v>0</v>
      </c>
      <c r="HS40" s="52">
        <v>0</v>
      </c>
      <c r="HT40" s="52">
        <v>0</v>
      </c>
      <c r="HU40" s="52">
        <v>0</v>
      </c>
      <c r="HV40" s="52">
        <v>0</v>
      </c>
      <c r="HW40" s="52">
        <v>0</v>
      </c>
      <c r="HX40" s="52">
        <v>0</v>
      </c>
      <c r="HY40" s="52">
        <v>0</v>
      </c>
      <c r="HZ40" s="52">
        <v>0</v>
      </c>
      <c r="IA40" s="52">
        <v>0</v>
      </c>
      <c r="IB40" s="52">
        <v>0</v>
      </c>
      <c r="IC40" s="52">
        <v>0</v>
      </c>
      <c r="ID40" s="52">
        <v>0</v>
      </c>
      <c r="IE40" s="52">
        <v>0</v>
      </c>
      <c r="IF40" s="52">
        <v>0</v>
      </c>
      <c r="IG40" s="52">
        <v>0</v>
      </c>
      <c r="IH40" s="52">
        <v>0</v>
      </c>
      <c r="II40" s="52">
        <v>0</v>
      </c>
      <c r="IJ40" s="52">
        <v>0</v>
      </c>
      <c r="IK40" s="52">
        <v>0</v>
      </c>
      <c r="IL40" s="52">
        <v>0</v>
      </c>
      <c r="IM40" s="52">
        <v>0</v>
      </c>
      <c r="IN40" s="52">
        <v>0</v>
      </c>
      <c r="IO40" s="52">
        <v>0</v>
      </c>
      <c r="IP40" s="52">
        <v>0</v>
      </c>
      <c r="IQ40" s="52">
        <v>0</v>
      </c>
      <c r="IR40" s="52">
        <v>0</v>
      </c>
      <c r="IS40" s="52">
        <v>0</v>
      </c>
      <c r="IT40" s="52">
        <v>0</v>
      </c>
      <c r="IU40" s="52">
        <v>0</v>
      </c>
      <c r="IV40" s="52">
        <v>0</v>
      </c>
      <c r="IW40" s="52">
        <v>0</v>
      </c>
      <c r="IX40" s="52">
        <v>0</v>
      </c>
      <c r="IY40" s="52">
        <v>0</v>
      </c>
      <c r="IZ40" s="52">
        <v>0</v>
      </c>
      <c r="JA40" s="52">
        <v>0</v>
      </c>
      <c r="JB40" s="52">
        <v>0</v>
      </c>
      <c r="JC40" s="52">
        <v>0</v>
      </c>
      <c r="JD40" s="52">
        <v>0</v>
      </c>
      <c r="JE40" s="52">
        <v>0</v>
      </c>
      <c r="JF40" s="52">
        <v>0</v>
      </c>
      <c r="JG40" s="52">
        <v>0</v>
      </c>
      <c r="JH40" s="52">
        <v>0</v>
      </c>
      <c r="JI40" s="52">
        <v>0</v>
      </c>
      <c r="JJ40" s="52">
        <v>0</v>
      </c>
      <c r="JK40" s="52">
        <v>0</v>
      </c>
      <c r="JL40" s="52">
        <v>0</v>
      </c>
      <c r="JM40" s="52">
        <v>0</v>
      </c>
      <c r="JN40" s="52">
        <v>0</v>
      </c>
      <c r="JO40" s="52">
        <v>0</v>
      </c>
      <c r="JP40" s="52">
        <v>0</v>
      </c>
      <c r="JQ40" s="52">
        <v>0</v>
      </c>
      <c r="JR40" s="52">
        <v>0</v>
      </c>
      <c r="JS40" s="52">
        <v>0</v>
      </c>
      <c r="JT40" s="52">
        <v>0</v>
      </c>
      <c r="JU40" s="52">
        <v>0</v>
      </c>
      <c r="JV40" s="52">
        <v>0</v>
      </c>
      <c r="JW40" s="52">
        <v>0</v>
      </c>
      <c r="JX40" s="52">
        <v>0</v>
      </c>
      <c r="JY40" s="52">
        <v>0</v>
      </c>
      <c r="JZ40" s="52">
        <v>0</v>
      </c>
      <c r="KA40" s="52">
        <v>0</v>
      </c>
      <c r="KB40" s="52">
        <v>0</v>
      </c>
      <c r="KC40" s="52">
        <v>0</v>
      </c>
      <c r="KD40" s="52">
        <v>0</v>
      </c>
      <c r="KE40" s="52">
        <v>0</v>
      </c>
      <c r="KF40" s="52">
        <v>0</v>
      </c>
      <c r="KG40" s="52">
        <v>0</v>
      </c>
      <c r="KH40" s="52">
        <v>0</v>
      </c>
      <c r="KI40" s="52">
        <v>0</v>
      </c>
      <c r="KJ40" s="52">
        <v>0</v>
      </c>
      <c r="KK40" s="52">
        <v>0</v>
      </c>
      <c r="KL40" s="52">
        <v>0</v>
      </c>
      <c r="KM40" s="52">
        <v>0</v>
      </c>
      <c r="KN40" s="52">
        <v>0</v>
      </c>
      <c r="KO40" s="52">
        <v>0</v>
      </c>
      <c r="KP40" s="52">
        <v>0</v>
      </c>
      <c r="KQ40" s="52">
        <v>0</v>
      </c>
      <c r="KR40" s="52">
        <v>0</v>
      </c>
      <c r="KS40" s="52">
        <v>0</v>
      </c>
      <c r="KT40" s="52">
        <v>0</v>
      </c>
      <c r="KU40" s="52">
        <v>0</v>
      </c>
      <c r="KV40" s="52">
        <v>0</v>
      </c>
      <c r="KW40" s="52">
        <v>0</v>
      </c>
      <c r="KX40" s="52">
        <v>0</v>
      </c>
      <c r="KY40" s="52">
        <v>0</v>
      </c>
      <c r="KZ40" s="52">
        <v>0</v>
      </c>
    </row>
    <row r="41" spans="1:312" x14ac:dyDescent="0.2">
      <c r="A41" s="89">
        <v>1.032097</v>
      </c>
      <c r="B41" s="41" t="s">
        <v>899</v>
      </c>
      <c r="C41" s="51" t="s">
        <v>92</v>
      </c>
      <c r="D41" s="52">
        <v>1.0024731127376556E-4</v>
      </c>
      <c r="E41" s="52">
        <v>1.7124664957240672E-5</v>
      </c>
      <c r="F41" s="52">
        <v>4.5793597299048648E-5</v>
      </c>
      <c r="G41" s="52">
        <v>2.6840800719488114E-5</v>
      </c>
      <c r="H41" s="52">
        <v>3.6389103794842906E-5</v>
      </c>
      <c r="I41" s="52">
        <v>5.4532257428859864E-5</v>
      </c>
      <c r="J41" s="52">
        <v>1.1131452468983768E-5</v>
      </c>
      <c r="K41" s="52">
        <v>5.182087936086228E-5</v>
      </c>
      <c r="L41" s="52">
        <v>7.0819748281724548E-5</v>
      </c>
      <c r="M41" s="52">
        <v>3.2097396321146766E-5</v>
      </c>
      <c r="N41" s="52">
        <v>9.4737441487140951E-5</v>
      </c>
      <c r="O41" s="52">
        <v>7.358074645323509E-5</v>
      </c>
      <c r="P41" s="52">
        <v>4.946472656349461E-5</v>
      </c>
      <c r="Q41" s="52">
        <v>1.2697982054927113E-4</v>
      </c>
      <c r="R41" s="52">
        <v>4.0443835301911785E-5</v>
      </c>
      <c r="S41" s="52">
        <v>1.3837667106994636E-4</v>
      </c>
      <c r="T41" s="52">
        <v>6.3994866737977589E-4</v>
      </c>
      <c r="U41" s="52">
        <v>2.9332617798284027E-4</v>
      </c>
      <c r="V41" s="52">
        <v>8.6003142536211075E-5</v>
      </c>
      <c r="W41" s="52">
        <v>5.3522466295352821E-5</v>
      </c>
      <c r="X41" s="52">
        <v>6.0894469355424518E-5</v>
      </c>
      <c r="Y41" s="52">
        <v>9.0768438185918549E-5</v>
      </c>
      <c r="Z41" s="52">
        <v>8.244529721148409E-5</v>
      </c>
      <c r="AA41" s="52">
        <v>2.5442878771796404E-5</v>
      </c>
      <c r="AB41" s="52">
        <v>1.2406730922460851E-5</v>
      </c>
      <c r="AC41" s="52">
        <v>7.9669663156283521E-5</v>
      </c>
      <c r="AD41" s="52">
        <v>3.6676109553195907E-5</v>
      </c>
      <c r="AE41" s="52">
        <v>4.3626334368983462E-5</v>
      </c>
      <c r="AF41" s="52">
        <v>8.8835896644701357E-5</v>
      </c>
      <c r="AG41" s="52">
        <v>1.1413091538295812E-4</v>
      </c>
      <c r="AH41" s="52">
        <v>2.4046234963599287E-3</v>
      </c>
      <c r="AI41" s="52">
        <v>2.2984897854667246E-3</v>
      </c>
      <c r="AJ41" s="52">
        <v>3.6591418111476414E-4</v>
      </c>
      <c r="AK41" s="52">
        <v>8.8041064661832102E-5</v>
      </c>
      <c r="AL41" s="52">
        <v>1.199720872188734E-4</v>
      </c>
      <c r="AM41" s="52">
        <v>6.099199770343682E-5</v>
      </c>
      <c r="AN41" s="52">
        <v>9.2338126239460382E-5</v>
      </c>
      <c r="AO41" s="52">
        <v>2.2004511825235838E-4</v>
      </c>
      <c r="AP41" s="52">
        <v>1.3033723432698529E-4</v>
      </c>
      <c r="AQ41" s="52">
        <v>1.1402463320517748E-4</v>
      </c>
      <c r="AR41" s="52">
        <v>2.9368662405565148E-4</v>
      </c>
      <c r="AS41" s="52">
        <v>1.4900583626712021E-4</v>
      </c>
      <c r="AT41" s="52">
        <v>1.6383703846513246E-4</v>
      </c>
      <c r="AU41" s="52">
        <v>1.0910514621431803E-4</v>
      </c>
      <c r="AV41" s="52">
        <v>6.3963320346229982E-5</v>
      </c>
      <c r="AW41" s="52">
        <v>3.3807297186092619E-5</v>
      </c>
      <c r="AX41" s="52">
        <v>6.0972297953879754E-5</v>
      </c>
      <c r="AY41" s="52">
        <v>2.4779799752501069E-5</v>
      </c>
      <c r="AZ41" s="52">
        <v>7.6643179567084297E-5</v>
      </c>
      <c r="BA41" s="52">
        <v>7.8551313227539758E-5</v>
      </c>
      <c r="BB41" s="52">
        <v>8.3454061979394142E-5</v>
      </c>
      <c r="BC41" s="52">
        <v>3.4709247025301347E-4</v>
      </c>
      <c r="BD41" s="52">
        <v>1.8712864216572473E-4</v>
      </c>
      <c r="BE41" s="52">
        <v>2.2788390934743886E-5</v>
      </c>
      <c r="BF41" s="52">
        <v>7.2315139604553559E-5</v>
      </c>
      <c r="BG41" s="52">
        <v>1.3337342918886926E-4</v>
      </c>
      <c r="BH41" s="52">
        <v>1.5507960553974142E-4</v>
      </c>
      <c r="BI41" s="52">
        <v>1.0370365108025651E-4</v>
      </c>
      <c r="BJ41" s="52">
        <v>1.4455070880627785E-4</v>
      </c>
      <c r="BK41" s="52">
        <v>6.7824177922686337E-4</v>
      </c>
      <c r="BL41" s="52">
        <v>1.0626712038408104E-3</v>
      </c>
      <c r="BM41" s="52">
        <v>3.2137190379768631E-4</v>
      </c>
      <c r="BN41" s="52">
        <v>2.4016794227347418E-4</v>
      </c>
      <c r="BO41" s="52">
        <v>6.9896894041113265E-4</v>
      </c>
      <c r="BP41" s="52">
        <v>4.5513030625990733E-5</v>
      </c>
      <c r="BQ41" s="52">
        <v>1.791294911198327E-6</v>
      </c>
      <c r="BR41" s="52">
        <v>6.4983625882591804E-5</v>
      </c>
      <c r="BS41" s="52">
        <v>1.4758397016308406E-5</v>
      </c>
      <c r="BT41" s="52">
        <v>1.0289083193744771E-5</v>
      </c>
      <c r="BU41" s="52">
        <v>4.4644407999945875E-5</v>
      </c>
      <c r="BV41" s="52">
        <v>1.2228535835644048E-5</v>
      </c>
      <c r="BW41" s="52">
        <v>7.6253729371944043E-5</v>
      </c>
      <c r="BX41" s="52">
        <v>3.7909850329935641E-5</v>
      </c>
      <c r="BY41" s="52">
        <v>2.5627472173032556E-5</v>
      </c>
      <c r="BZ41" s="52">
        <v>2.4626710877435772E-6</v>
      </c>
      <c r="CA41" s="52">
        <v>1.9710968657715345E-4</v>
      </c>
      <c r="CB41" s="52">
        <v>3.6334930864629649E-5</v>
      </c>
      <c r="CC41" s="52">
        <v>5.6851038283674098E-6</v>
      </c>
      <c r="CD41" s="52">
        <v>9.0178133838555828E-5</v>
      </c>
      <c r="CE41" s="52">
        <v>1.0526116351945265E-4</v>
      </c>
      <c r="CF41" s="52">
        <v>1.6814697574288798E-4</v>
      </c>
      <c r="CG41" s="52">
        <v>3.4768385532203252E-5</v>
      </c>
      <c r="CH41" s="52">
        <v>4.4516415004066894E-6</v>
      </c>
      <c r="CI41" s="52">
        <v>3.7463867689287855E-5</v>
      </c>
      <c r="CJ41" s="52">
        <v>9.9053137297805603E-6</v>
      </c>
      <c r="CK41" s="52">
        <v>3.1239716234369921E-6</v>
      </c>
      <c r="CL41" s="52">
        <v>3.753763561787557E-5</v>
      </c>
      <c r="CM41" s="52">
        <v>5.1751555497535509E-5</v>
      </c>
      <c r="CN41" s="52">
        <v>3.7674000068812135E-5</v>
      </c>
      <c r="CO41" s="52">
        <v>4.6752741840210669E-5</v>
      </c>
      <c r="CP41" s="52">
        <v>9.8791419409090191E-5</v>
      </c>
      <c r="CQ41" s="52">
        <v>2.083299427683886E-3</v>
      </c>
      <c r="CR41" s="52">
        <v>0.23818349312069215</v>
      </c>
      <c r="CS41" s="52">
        <v>4.1363298159165941E-3</v>
      </c>
      <c r="CT41" s="52">
        <v>2.2425030286642154E-3</v>
      </c>
      <c r="CU41" s="52">
        <v>1.5457306552488545E-2</v>
      </c>
      <c r="CV41" s="52">
        <v>0.87487110571022308</v>
      </c>
      <c r="CW41" s="52">
        <v>1.96173795632703E-3</v>
      </c>
      <c r="CX41" s="52">
        <v>2.1782245885933471E-3</v>
      </c>
      <c r="CY41" s="52">
        <v>6.2238305334034696E-2</v>
      </c>
      <c r="CZ41" s="52">
        <v>1.973238608850585E-3</v>
      </c>
      <c r="DA41" s="52">
        <v>0.88877703159347587</v>
      </c>
      <c r="DB41" s="52">
        <v>4.7293425327609726E-3</v>
      </c>
      <c r="DC41" s="52">
        <v>1.9057769736547715E-4</v>
      </c>
      <c r="DD41" s="52">
        <v>1.8268399554129513E-5</v>
      </c>
      <c r="DE41" s="52">
        <v>4.2320225316334297E-5</v>
      </c>
      <c r="DF41" s="52">
        <v>2.7540123882661603E-5</v>
      </c>
      <c r="DG41" s="52">
        <v>3.1645818791675621E-5</v>
      </c>
      <c r="DH41" s="52">
        <v>1.550705773313274E-4</v>
      </c>
      <c r="DI41" s="52">
        <v>2.0986377623989446E-5</v>
      </c>
      <c r="DJ41" s="52">
        <v>2.10998369063612E-4</v>
      </c>
      <c r="DK41" s="52">
        <v>6.0322358403962015E-5</v>
      </c>
      <c r="DL41" s="52">
        <v>6.8959427621884559E-5</v>
      </c>
      <c r="DM41" s="52">
        <v>1.3448329980719428E-4</v>
      </c>
      <c r="DN41" s="52">
        <v>3.7289257728162808E-5</v>
      </c>
      <c r="DO41" s="52">
        <v>1.3941537370284793E-4</v>
      </c>
      <c r="DP41" s="52">
        <v>7.6942060919613168E-5</v>
      </c>
      <c r="DQ41" s="52">
        <v>2.2528009477462512E-4</v>
      </c>
      <c r="DR41" s="52">
        <v>1.4816345545702158E-4</v>
      </c>
      <c r="DS41" s="52">
        <v>5.094137746559412E-5</v>
      </c>
      <c r="DT41" s="52">
        <v>4.6169575357663239E-4</v>
      </c>
      <c r="DU41" s="52">
        <v>1.7931369702359242E-4</v>
      </c>
      <c r="DV41" s="52">
        <v>2.644996221026892E-4</v>
      </c>
      <c r="DW41" s="52">
        <v>3.2513754761631793E-4</v>
      </c>
      <c r="DX41" s="52">
        <v>2.3569986511101982E-4</v>
      </c>
      <c r="DY41" s="52">
        <v>1.216864266067654E-4</v>
      </c>
      <c r="DZ41" s="52">
        <v>1.6835485216083252E-4</v>
      </c>
      <c r="EA41" s="52">
        <v>3.4880449679469379E-4</v>
      </c>
      <c r="EB41" s="52">
        <v>1.5437556015894535E-4</v>
      </c>
      <c r="EC41" s="52">
        <v>2.5826759063257108E-4</v>
      </c>
      <c r="ED41" s="52">
        <v>2.4182505020681566E-4</v>
      </c>
      <c r="EE41" s="52">
        <v>1.1185799596935046E-4</v>
      </c>
      <c r="EF41" s="52">
        <v>2.7538067660543768E-4</v>
      </c>
      <c r="EG41" s="52">
        <v>3.199497146124721E-4</v>
      </c>
      <c r="EH41" s="52">
        <v>2.8862456719528772E-4</v>
      </c>
      <c r="EI41" s="52">
        <v>2.5748961448361342E-4</v>
      </c>
      <c r="EJ41" s="52">
        <v>2.4411269929352938E-4</v>
      </c>
      <c r="EK41" s="52">
        <v>1.6668529741657484E-4</v>
      </c>
      <c r="EL41" s="52">
        <v>7.0957543642262001E-6</v>
      </c>
      <c r="EM41" s="52">
        <v>3.20732658983806E-5</v>
      </c>
      <c r="EN41" s="52">
        <v>2.1412528768132501E-4</v>
      </c>
      <c r="EO41" s="52">
        <v>1.8267309021974581E-6</v>
      </c>
      <c r="EP41" s="52">
        <v>1.1377512842972759E-4</v>
      </c>
      <c r="EQ41" s="52">
        <v>0</v>
      </c>
      <c r="ER41" s="52">
        <v>7.298491981786078E-6</v>
      </c>
      <c r="ES41" s="52">
        <v>1.5086618659390047E-5</v>
      </c>
      <c r="ET41" s="52">
        <v>8.8807705602805743E-6</v>
      </c>
      <c r="EU41" s="52">
        <v>3.3362503783452065E-5</v>
      </c>
      <c r="EV41" s="52">
        <v>4.2240467301517268E-5</v>
      </c>
      <c r="EW41" s="52">
        <v>3.0666734394722072E-5</v>
      </c>
      <c r="EX41" s="52">
        <v>1.5809139828251739E-4</v>
      </c>
      <c r="EY41" s="52">
        <v>1.3840756945890349E-4</v>
      </c>
      <c r="EZ41" s="52">
        <v>2.5780217076895069E-4</v>
      </c>
      <c r="FA41" s="52">
        <v>1.4249913514396471E-4</v>
      </c>
      <c r="FB41" s="52">
        <v>7.5005944947938912E-4</v>
      </c>
      <c r="FC41" s="52">
        <v>5.170917750167074E-5</v>
      </c>
      <c r="FD41" s="52">
        <v>2.355350561545016E-5</v>
      </c>
      <c r="FE41" s="52">
        <v>1.1963699331376924E-4</v>
      </c>
      <c r="FF41" s="52">
        <v>6.6860676153133327E-5</v>
      </c>
      <c r="FG41" s="52">
        <v>2.4674367638258585E-4</v>
      </c>
      <c r="FH41" s="52">
        <v>2.4391091030827336E-4</v>
      </c>
      <c r="FI41" s="52">
        <v>1.0675438396636207E-4</v>
      </c>
      <c r="FJ41" s="52">
        <v>1.4952198778668939E-4</v>
      </c>
      <c r="FK41" s="52">
        <v>4.8231126438270972E-5</v>
      </c>
      <c r="FL41" s="52">
        <v>3.006515662928361E-3</v>
      </c>
      <c r="FM41" s="52">
        <v>8.30677086427476E-4</v>
      </c>
      <c r="FN41" s="52">
        <v>5.7627220428157111E-4</v>
      </c>
      <c r="FO41" s="52">
        <v>6.073663195318937E-4</v>
      </c>
      <c r="FP41" s="52">
        <v>7.1837958846504568E-4</v>
      </c>
      <c r="FQ41" s="52">
        <v>1.3131920008855528E-3</v>
      </c>
      <c r="FR41" s="52">
        <v>3.8198749584723813E-3</v>
      </c>
      <c r="FS41" s="52">
        <v>6.494581280945079E-5</v>
      </c>
      <c r="FT41" s="52">
        <v>9.0389905560042078E-5</v>
      </c>
      <c r="FU41" s="52">
        <v>1.3994295990493459E-4</v>
      </c>
      <c r="FV41" s="52">
        <v>3.5791563119690902E-4</v>
      </c>
      <c r="FW41" s="52">
        <v>3.8544777114491981E-5</v>
      </c>
      <c r="FX41" s="52">
        <v>1.4818698894919818E-5</v>
      </c>
      <c r="FY41" s="52">
        <v>1.0708446925462487E-5</v>
      </c>
      <c r="FZ41" s="52">
        <v>2.7043039933875761E-5</v>
      </c>
      <c r="GA41" s="52">
        <v>1.512545690739594E-5</v>
      </c>
      <c r="GB41" s="52">
        <v>1.7677997693946179E-4</v>
      </c>
      <c r="GC41" s="52">
        <v>1.0090670651033099E-5</v>
      </c>
      <c r="GD41" s="52">
        <v>5.6104619391248174E-5</v>
      </c>
      <c r="GE41" s="52">
        <v>2.3068666757965751E-4</v>
      </c>
      <c r="GF41" s="52">
        <v>3.9132918102058941E-5</v>
      </c>
      <c r="GG41" s="52">
        <v>1.6435956997946764E-4</v>
      </c>
      <c r="GH41" s="52">
        <v>1.5459977261462657E-4</v>
      </c>
      <c r="GI41" s="52">
        <v>1.2084214638744856E-4</v>
      </c>
      <c r="GJ41" s="52">
        <v>1.7529897445489018E-4</v>
      </c>
      <c r="GK41" s="52">
        <v>2.6344886586296691E-5</v>
      </c>
      <c r="GL41" s="52">
        <v>4.5031034843002571E-5</v>
      </c>
      <c r="GM41" s="52">
        <v>3.0732198097860784E-5</v>
      </c>
      <c r="GN41" s="52">
        <v>3.4964739348734456E-5</v>
      </c>
      <c r="GO41" s="52">
        <v>5.3948313412316586E-5</v>
      </c>
      <c r="GP41" s="52">
        <v>3.5953921290768662E-6</v>
      </c>
      <c r="GQ41" s="52">
        <v>3.5437236100611426E-5</v>
      </c>
      <c r="GR41" s="52">
        <v>8.7946934349921192E-5</v>
      </c>
      <c r="GS41" s="52">
        <v>2.3066109291599281E-6</v>
      </c>
      <c r="GT41" s="52">
        <v>5.4146712716571714E-5</v>
      </c>
      <c r="GU41" s="52">
        <v>2.6622096722833105E-5</v>
      </c>
      <c r="GV41" s="52">
        <v>1.6819784175519295E-4</v>
      </c>
      <c r="GW41" s="52">
        <v>0.45408072306640135</v>
      </c>
      <c r="GX41" s="52">
        <v>0.92230270370746736</v>
      </c>
      <c r="GY41" s="52">
        <v>0.44016789490632302</v>
      </c>
      <c r="GZ41" s="52">
        <v>6.0635794219059644E-5</v>
      </c>
      <c r="HA41" s="52">
        <v>1.2519812671492846E-4</v>
      </c>
      <c r="HB41" s="52">
        <v>7.3681015457482789E-5</v>
      </c>
      <c r="HC41" s="52">
        <v>1.4899562294825699E-4</v>
      </c>
      <c r="HD41" s="52">
        <v>6.6148253611075965E-5</v>
      </c>
      <c r="HE41" s="52">
        <v>5.7032125365019518E-5</v>
      </c>
      <c r="HF41" s="52">
        <v>2.0386401682038097E-4</v>
      </c>
      <c r="HG41" s="52">
        <v>4.1643959033117251E-5</v>
      </c>
      <c r="HH41" s="52">
        <v>2.0509982659026177E-4</v>
      </c>
      <c r="HI41" s="52">
        <v>4.5105046186813871E-5</v>
      </c>
      <c r="HJ41" s="52">
        <v>3.7524823896122457E-5</v>
      </c>
      <c r="HK41" s="52">
        <v>4.9663526202216745E-6</v>
      </c>
      <c r="HL41" s="52">
        <v>2.8110824767645436E-5</v>
      </c>
      <c r="HM41" s="52">
        <v>1.0519593745427648E-4</v>
      </c>
      <c r="HN41" s="52">
        <v>1.6067871082051067E-4</v>
      </c>
      <c r="HO41" s="52">
        <v>5.3043401571023321E-5</v>
      </c>
      <c r="HP41" s="52">
        <v>1.5390138490429967E-5</v>
      </c>
      <c r="HQ41" s="52">
        <v>5.9890411390822596E-5</v>
      </c>
      <c r="HR41" s="52">
        <v>5.3203329290643078E-5</v>
      </c>
      <c r="HS41" s="52">
        <v>1.1005413335081697E-4</v>
      </c>
      <c r="HT41" s="52">
        <v>1.0576394820355372E-4</v>
      </c>
      <c r="HU41" s="52">
        <v>1.638741738589053E-4</v>
      </c>
      <c r="HV41" s="52">
        <v>4.1737166306375894E-5</v>
      </c>
      <c r="HW41" s="52">
        <v>7.4432999595370027E-6</v>
      </c>
      <c r="HX41" s="52">
        <v>3.7036495544011664E-5</v>
      </c>
      <c r="HY41" s="52">
        <v>4.7610773034403417E-5</v>
      </c>
      <c r="HZ41" s="52">
        <v>5.6902839715974995E-5</v>
      </c>
      <c r="IA41" s="52">
        <v>3.2760903586580508E-6</v>
      </c>
      <c r="IB41" s="52">
        <v>3.3670892718258502E-5</v>
      </c>
      <c r="IC41" s="52">
        <v>2.7161361894378417E-4</v>
      </c>
      <c r="ID41" s="52">
        <v>5.1311149377422519E-4</v>
      </c>
      <c r="IE41" s="52">
        <v>1.6068458035254968E-3</v>
      </c>
      <c r="IF41" s="52">
        <v>1.0760413681954058E-3</v>
      </c>
      <c r="IG41" s="52">
        <v>0.4037180045422713</v>
      </c>
      <c r="IH41" s="52">
        <v>1.9060556700140337E-2</v>
      </c>
      <c r="II41" s="52">
        <v>1.4752742343404531E-4</v>
      </c>
      <c r="IJ41" s="52">
        <v>4.763541596400328E-5</v>
      </c>
      <c r="IK41" s="52">
        <v>1.0254846481975929E-5</v>
      </c>
      <c r="IL41" s="52">
        <v>5.4224006282437293E-5</v>
      </c>
      <c r="IM41" s="52">
        <v>6.6467785540382605E-5</v>
      </c>
      <c r="IN41" s="52">
        <v>4.0344793051498175E-5</v>
      </c>
      <c r="IO41" s="52">
        <v>1.9313236871848897E-5</v>
      </c>
      <c r="IP41" s="52">
        <v>1.2878328569107548E-5</v>
      </c>
      <c r="IQ41" s="52">
        <v>7.4990940668551172E-6</v>
      </c>
      <c r="IR41" s="52">
        <v>5.944176018722733E-5</v>
      </c>
      <c r="IS41" s="52">
        <v>7.971831121656654E-6</v>
      </c>
      <c r="IT41" s="52">
        <v>1.3724036910596417E-5</v>
      </c>
      <c r="IU41" s="52">
        <v>2.2106990261791161E-5</v>
      </c>
      <c r="IV41" s="52">
        <v>9.6403148288812106E-6</v>
      </c>
      <c r="IW41" s="52">
        <v>5.5786178849033525E-6</v>
      </c>
      <c r="IX41" s="52">
        <v>4.2247285524270904E-5</v>
      </c>
      <c r="IY41" s="52">
        <v>2.7029479648900034E-5</v>
      </c>
      <c r="IZ41" s="52">
        <v>1.471027602526596E-4</v>
      </c>
      <c r="JA41" s="52">
        <v>3.4150443881036646E-5</v>
      </c>
      <c r="JB41" s="52">
        <v>1.3167674295457138E-4</v>
      </c>
      <c r="JC41" s="52">
        <v>3.5739802913855151E-5</v>
      </c>
      <c r="JD41" s="52">
        <v>1.6777883698760725E-5</v>
      </c>
      <c r="JE41" s="52">
        <v>2.3558000115430001E-5</v>
      </c>
      <c r="JF41" s="52">
        <v>1.2061479261627126E-5</v>
      </c>
      <c r="JG41" s="52">
        <v>5.8600815997180986E-5</v>
      </c>
      <c r="JH41" s="52">
        <v>6.1204019838978461E-5</v>
      </c>
      <c r="JI41" s="52">
        <v>4.7485535531998152E-5</v>
      </c>
      <c r="JJ41" s="52">
        <v>5.1473401797971928E-5</v>
      </c>
      <c r="JK41" s="52">
        <v>3.7760740998917585E-5</v>
      </c>
      <c r="JL41" s="52">
        <v>1.0626175391659282E-5</v>
      </c>
      <c r="JM41" s="52">
        <v>1.5221752370076313E-4</v>
      </c>
      <c r="JN41" s="52">
        <v>6.7543857447490248E-5</v>
      </c>
      <c r="JO41" s="52">
        <v>1.8580528378758893E-4</v>
      </c>
      <c r="JP41" s="52">
        <v>1.0970595788751876E-4</v>
      </c>
      <c r="JQ41" s="52">
        <v>6.4980543178359528E-5</v>
      </c>
      <c r="JR41" s="52">
        <v>1.7693763871073289E-5</v>
      </c>
      <c r="JS41" s="52">
        <v>5.9670394183642244E-6</v>
      </c>
      <c r="JT41" s="52">
        <v>3.6099919070505656E-3</v>
      </c>
      <c r="JU41" s="52">
        <v>1.6375068323034613E-3</v>
      </c>
      <c r="JV41" s="52">
        <v>1.5606424327121386E-4</v>
      </c>
      <c r="JW41" s="52">
        <v>3.8209149408534424E-4</v>
      </c>
      <c r="JX41" s="52">
        <v>1.5295646298113546E-4</v>
      </c>
      <c r="JY41" s="52">
        <v>2.015629839358957E-4</v>
      </c>
      <c r="JZ41" s="52">
        <v>3.8160381885240689E-4</v>
      </c>
      <c r="KA41" s="52">
        <v>3.3173802368233034E-4</v>
      </c>
      <c r="KB41" s="52">
        <v>1.9142307410203977E-4</v>
      </c>
      <c r="KC41" s="52">
        <v>6.3463008069440706E-4</v>
      </c>
      <c r="KD41" s="52">
        <v>2.2917338945659875E-4</v>
      </c>
      <c r="KE41" s="52">
        <v>5.6995738455919509E-4</v>
      </c>
      <c r="KF41" s="52">
        <v>2.6705518954231705E-4</v>
      </c>
      <c r="KG41" s="52">
        <v>3.3507450199306375E-4</v>
      </c>
      <c r="KH41" s="52">
        <v>8.9853365997267576E-5</v>
      </c>
      <c r="KI41" s="52">
        <v>1.8048027119302245E-3</v>
      </c>
      <c r="KJ41" s="52">
        <v>2.355333636505036E-4</v>
      </c>
      <c r="KK41" s="52">
        <v>7.7937200165440208E-5</v>
      </c>
      <c r="KL41" s="52">
        <v>5.6452502286874701E-4</v>
      </c>
      <c r="KM41" s="52">
        <v>1.8574679228685516E-4</v>
      </c>
      <c r="KN41" s="52">
        <v>8.9216484033657035E-5</v>
      </c>
      <c r="KO41" s="52">
        <v>2.7938306739320551E-4</v>
      </c>
      <c r="KP41" s="52">
        <v>3.4549823520706559E-4</v>
      </c>
      <c r="KQ41" s="52">
        <v>2.9779831284282678E-4</v>
      </c>
      <c r="KR41" s="52">
        <v>5.9864178472633406E-4</v>
      </c>
      <c r="KS41" s="52">
        <v>9.0613790596315877E-4</v>
      </c>
      <c r="KT41" s="52">
        <v>1.3607013890673083E-4</v>
      </c>
      <c r="KU41" s="52">
        <v>3.271339612417467E-4</v>
      </c>
      <c r="KV41" s="52">
        <v>1.1002748632785022E-4</v>
      </c>
      <c r="KW41" s="52">
        <v>6.7458829496911679E-4</v>
      </c>
      <c r="KX41" s="52">
        <v>8.0163681507070211E-4</v>
      </c>
      <c r="KY41" s="52">
        <v>2.7308138713299059E-4</v>
      </c>
      <c r="KZ41" s="52">
        <v>3.7221105272209866E-4</v>
      </c>
    </row>
    <row r="42" spans="1:312" x14ac:dyDescent="0.2">
      <c r="A42" s="89">
        <v>1.0277270000000001</v>
      </c>
      <c r="B42" s="41" t="s">
        <v>898</v>
      </c>
      <c r="C42" s="51" t="s">
        <v>114</v>
      </c>
      <c r="D42" s="52">
        <v>2.4998666294558858E-6</v>
      </c>
      <c r="E42" s="52">
        <v>9.9952126076955768E-6</v>
      </c>
      <c r="F42" s="52">
        <v>4.0482114226745201E-6</v>
      </c>
      <c r="G42" s="52">
        <v>4.7882034945379483E-5</v>
      </c>
      <c r="H42" s="52">
        <v>1.6938488766836441E-5</v>
      </c>
      <c r="I42" s="52">
        <v>4.7554617317750655E-6</v>
      </c>
      <c r="J42" s="52">
        <v>1.4166718537938325E-5</v>
      </c>
      <c r="K42" s="52">
        <v>7.8868114228437758E-6</v>
      </c>
      <c r="L42" s="52">
        <v>4.3021905345712739E-5</v>
      </c>
      <c r="M42" s="52">
        <v>4.8282970372215452E-5</v>
      </c>
      <c r="N42" s="52">
        <v>5.2151568542827125E-6</v>
      </c>
      <c r="O42" s="52">
        <v>4.3882493366688392E-6</v>
      </c>
      <c r="P42" s="52">
        <v>8.3028613104921357E-6</v>
      </c>
      <c r="Q42" s="52">
        <v>1.7175262359174615E-5</v>
      </c>
      <c r="R42" s="52">
        <v>2.023465666925686E-5</v>
      </c>
      <c r="S42" s="52">
        <v>1.851632785612001E-5</v>
      </c>
      <c r="T42" s="52">
        <v>1.5014395291076732E-5</v>
      </c>
      <c r="U42" s="52">
        <v>7.6267834133460146E-5</v>
      </c>
      <c r="V42" s="52">
        <v>6.2920593375694785E-6</v>
      </c>
      <c r="W42" s="52">
        <v>1.0719508913579858E-5</v>
      </c>
      <c r="X42" s="52">
        <v>5.2344330196705277E-5</v>
      </c>
      <c r="Y42" s="52">
        <v>7.0114050306471797E-5</v>
      </c>
      <c r="Z42" s="52">
        <v>1.0245724624566324E-4</v>
      </c>
      <c r="AA42" s="52">
        <v>2.8098964353067061E-5</v>
      </c>
      <c r="AB42" s="52">
        <v>1.2981676989599282E-4</v>
      </c>
      <c r="AC42" s="52">
        <v>2.2493885607122697E-5</v>
      </c>
      <c r="AD42" s="52">
        <v>5.1865845108157898E-5</v>
      </c>
      <c r="AE42" s="52">
        <v>8.8531283461559641E-5</v>
      </c>
      <c r="AF42" s="52">
        <v>2.3174581733400355E-5</v>
      </c>
      <c r="AG42" s="52">
        <v>1.2151936627827626E-4</v>
      </c>
      <c r="AH42" s="52">
        <v>1.6123580254076957E-4</v>
      </c>
      <c r="AI42" s="52">
        <v>8.5205150631398964E-5</v>
      </c>
      <c r="AJ42" s="52">
        <v>3.3361892576482736E-4</v>
      </c>
      <c r="AK42" s="52">
        <v>4.8100053058806233E-5</v>
      </c>
      <c r="AL42" s="52">
        <v>1.1878424477116177E-5</v>
      </c>
      <c r="AM42" s="52">
        <v>1.030672507581701E-4</v>
      </c>
      <c r="AN42" s="52">
        <v>1.2931548460512453E-5</v>
      </c>
      <c r="AO42" s="52">
        <v>1.6140742803649486E-4</v>
      </c>
      <c r="AP42" s="52">
        <v>1.0169183900777726E-4</v>
      </c>
      <c r="AQ42" s="52">
        <v>2.7098628997549592E-5</v>
      </c>
      <c r="AR42" s="52">
        <v>5.960104747096095E-3</v>
      </c>
      <c r="AS42" s="52">
        <v>1.1061158878018531E-4</v>
      </c>
      <c r="AT42" s="52">
        <v>2.5754520528596984E-4</v>
      </c>
      <c r="AU42" s="52">
        <v>1.1482332964415505E-4</v>
      </c>
      <c r="AV42" s="52">
        <v>6.4085177347706054E-5</v>
      </c>
      <c r="AW42" s="52">
        <v>8.8934783575741628E-6</v>
      </c>
      <c r="AX42" s="52">
        <v>2.4175076100604515E-5</v>
      </c>
      <c r="AY42" s="52">
        <v>3.3582423495316036E-5</v>
      </c>
      <c r="AZ42" s="52">
        <v>3.08876010874314E-5</v>
      </c>
      <c r="BA42" s="52">
        <v>0</v>
      </c>
      <c r="BB42" s="52">
        <v>1.3733839800006794E-4</v>
      </c>
      <c r="BC42" s="52">
        <v>9.496292705203307E-5</v>
      </c>
      <c r="BD42" s="52">
        <v>5.1662882649090015E-5</v>
      </c>
      <c r="BE42" s="52">
        <v>6.8627370398778486E-6</v>
      </c>
      <c r="BF42" s="52">
        <v>1.2708114620936926E-4</v>
      </c>
      <c r="BG42" s="52">
        <v>8.6146210443148E-5</v>
      </c>
      <c r="BH42" s="52">
        <v>6.9846316520974261E-5</v>
      </c>
      <c r="BI42" s="52">
        <v>7.0676822449654956E-5</v>
      </c>
      <c r="BJ42" s="52">
        <v>8.256408721331226E-5</v>
      </c>
      <c r="BK42" s="52">
        <v>1.5091443009536339E-4</v>
      </c>
      <c r="BL42" s="52">
        <v>4.1410771234706359E-5</v>
      </c>
      <c r="BM42" s="52">
        <v>2.0718464442272639E-5</v>
      </c>
      <c r="BN42" s="52">
        <v>6.0554877999372218E-5</v>
      </c>
      <c r="BO42" s="52">
        <v>2.3212223917507993E-5</v>
      </c>
      <c r="BP42" s="52">
        <v>6.0332221732353743E-6</v>
      </c>
      <c r="BQ42" s="52">
        <v>3.582589822396654E-6</v>
      </c>
      <c r="BR42" s="52">
        <v>0</v>
      </c>
      <c r="BS42" s="52">
        <v>4.2313515917564969E-5</v>
      </c>
      <c r="BT42" s="52">
        <v>1.4710608133759416E-5</v>
      </c>
      <c r="BU42" s="52">
        <v>1.6057076737295882E-5</v>
      </c>
      <c r="BV42" s="52">
        <v>9.2001399269140471E-5</v>
      </c>
      <c r="BW42" s="52">
        <v>1.5446561449345816E-4</v>
      </c>
      <c r="BX42" s="52">
        <v>6.6154565551001554E-6</v>
      </c>
      <c r="BY42" s="52">
        <v>1.2949639348039936E-5</v>
      </c>
      <c r="BZ42" s="52">
        <v>3.1700340597550304E-5</v>
      </c>
      <c r="CA42" s="52">
        <v>5.7217047906284023E-6</v>
      </c>
      <c r="CB42" s="52">
        <v>0</v>
      </c>
      <c r="CC42" s="52">
        <v>4.029468537925305E-5</v>
      </c>
      <c r="CD42" s="52">
        <v>2.4090548469262889E-4</v>
      </c>
      <c r="CE42" s="52">
        <v>2.9497114402581371E-5</v>
      </c>
      <c r="CF42" s="52">
        <v>1.753861193770515E-5</v>
      </c>
      <c r="CG42" s="52">
        <v>1.6384187772699209E-5</v>
      </c>
      <c r="CH42" s="52">
        <v>4.4039453414737603E-5</v>
      </c>
      <c r="CI42" s="52">
        <v>1.7777036779597629E-4</v>
      </c>
      <c r="CJ42" s="52">
        <v>5.0786540062671368E-6</v>
      </c>
      <c r="CK42" s="52">
        <v>8.8401750195131916E-6</v>
      </c>
      <c r="CL42" s="52">
        <v>0.9044092344279927</v>
      </c>
      <c r="CM42" s="52">
        <v>0.92178770878646277</v>
      </c>
      <c r="CN42" s="52">
        <v>0.27624470064092876</v>
      </c>
      <c r="CO42" s="52">
        <v>0.90923421311819785</v>
      </c>
      <c r="CP42" s="52">
        <v>0.50360331014230342</v>
      </c>
      <c r="CQ42" s="52">
        <v>1.2082067955070947E-4</v>
      </c>
      <c r="CR42" s="52">
        <v>2.9258373650235261E-4</v>
      </c>
      <c r="CS42" s="52">
        <v>2.5658948689952346E-4</v>
      </c>
      <c r="CT42" s="52">
        <v>1.1371377789542548E-4</v>
      </c>
      <c r="CU42" s="52">
        <v>1.1305952303865127E-4</v>
      </c>
      <c r="CV42" s="52">
        <v>3.0668824580871213E-5</v>
      </c>
      <c r="CW42" s="52">
        <v>1.5991736271874765E-4</v>
      </c>
      <c r="CX42" s="52">
        <v>4.211643260874573E-5</v>
      </c>
      <c r="CY42" s="52">
        <v>1.4904778631022372E-4</v>
      </c>
      <c r="CZ42" s="52">
        <v>2.7630564907768405E-5</v>
      </c>
      <c r="DA42" s="52">
        <v>1.5234151902260889E-4</v>
      </c>
      <c r="DB42" s="52">
        <v>4.4235062757317991E-5</v>
      </c>
      <c r="DC42" s="52">
        <v>4.1200860749176137E-5</v>
      </c>
      <c r="DD42" s="52">
        <v>1.8633007944399043E-4</v>
      </c>
      <c r="DE42" s="52">
        <v>4.8140664468092781E-5</v>
      </c>
      <c r="DF42" s="52">
        <v>8.205689085243163E-6</v>
      </c>
      <c r="DG42" s="52">
        <v>1.6099923223509947E-4</v>
      </c>
      <c r="DH42" s="52">
        <v>5.9100644811821533E-6</v>
      </c>
      <c r="DI42" s="52">
        <v>1.5423015973270909E-4</v>
      </c>
      <c r="DJ42" s="52">
        <v>3.6053590911296038E-5</v>
      </c>
      <c r="DK42" s="52">
        <v>2.0080021078535789E-5</v>
      </c>
      <c r="DL42" s="52">
        <v>6.3503821084379353E-5</v>
      </c>
      <c r="DM42" s="52">
        <v>8.3634330445096625E-5</v>
      </c>
      <c r="DN42" s="52">
        <v>1.6604874595190449E-4</v>
      </c>
      <c r="DO42" s="52">
        <v>1.5311781619527549E-4</v>
      </c>
      <c r="DP42" s="52">
        <v>1.2132976922086451E-4</v>
      </c>
      <c r="DQ42" s="52">
        <v>8.6171953947742399E-5</v>
      </c>
      <c r="DR42" s="52">
        <v>1.2273272102384411E-4</v>
      </c>
      <c r="DS42" s="52">
        <v>9.6799319154684634E-5</v>
      </c>
      <c r="DT42" s="52">
        <v>3.7006268498598102E-5</v>
      </c>
      <c r="DU42" s="52">
        <v>1.7698253949100618E-4</v>
      </c>
      <c r="DV42" s="52">
        <v>1.7463526355895439E-4</v>
      </c>
      <c r="DW42" s="52">
        <v>1.6915665669243526E-5</v>
      </c>
      <c r="DX42" s="52">
        <v>2.6107634298443897E-5</v>
      </c>
      <c r="DY42" s="52">
        <v>1.0338202394443013E-4</v>
      </c>
      <c r="DZ42" s="52">
        <v>6.5814587600522756E-3</v>
      </c>
      <c r="EA42" s="52">
        <v>7.2392239145538839E-4</v>
      </c>
      <c r="EB42" s="52">
        <v>1.8043070229174495E-4</v>
      </c>
      <c r="EC42" s="52">
        <v>6.4036875918620055E-4</v>
      </c>
      <c r="ED42" s="52">
        <v>3.057221176295821E-4</v>
      </c>
      <c r="EE42" s="52">
        <v>1.0709754396900453E-3</v>
      </c>
      <c r="EF42" s="52">
        <v>8.6035071289479893E-4</v>
      </c>
      <c r="EG42" s="52">
        <v>1.3009287558941143E-3</v>
      </c>
      <c r="EH42" s="52">
        <v>4.2337741234730941E-4</v>
      </c>
      <c r="EI42" s="52">
        <v>9.3888909072160334E-4</v>
      </c>
      <c r="EJ42" s="52">
        <v>1.5434440495805722E-3</v>
      </c>
      <c r="EK42" s="52">
        <v>1.3246254103042161E-2</v>
      </c>
      <c r="EL42" s="52">
        <v>1.1396828423525606E-4</v>
      </c>
      <c r="EM42" s="52">
        <v>2.0016181450614184E-5</v>
      </c>
      <c r="EN42" s="52">
        <v>3.6728751607688351E-5</v>
      </c>
      <c r="EO42" s="52">
        <v>2.2736969740117296E-5</v>
      </c>
      <c r="EP42" s="52">
        <v>8.2987193565833314E-6</v>
      </c>
      <c r="EQ42" s="52">
        <v>1.1674842494276554E-5</v>
      </c>
      <c r="ER42" s="52">
        <v>1.8783958619789922E-5</v>
      </c>
      <c r="ES42" s="52">
        <v>0</v>
      </c>
      <c r="ET42" s="52">
        <v>1.0593812597289009E-5</v>
      </c>
      <c r="EU42" s="52">
        <v>1.9136473043945128E-5</v>
      </c>
      <c r="EV42" s="52">
        <v>2.4939914772463617E-6</v>
      </c>
      <c r="EW42" s="52">
        <v>2.9662284137555679E-5</v>
      </c>
      <c r="EX42" s="52">
        <v>1.7279898242595218E-5</v>
      </c>
      <c r="EY42" s="52">
        <v>5.4980466654744515E-5</v>
      </c>
      <c r="EZ42" s="52">
        <v>1.9918235855633487E-5</v>
      </c>
      <c r="FA42" s="52">
        <v>1.8268107470197006E-5</v>
      </c>
      <c r="FB42" s="52">
        <v>7.8079278240379381E-6</v>
      </c>
      <c r="FC42" s="52">
        <v>2.413437281607274E-6</v>
      </c>
      <c r="FD42" s="52">
        <v>2.1442135590160802E-5</v>
      </c>
      <c r="FE42" s="52">
        <v>8.3564233941504764E-6</v>
      </c>
      <c r="FF42" s="52">
        <v>3.9401050552746115E-6</v>
      </c>
      <c r="FG42" s="52">
        <v>6.3561984246865091E-5</v>
      </c>
      <c r="FH42" s="52">
        <v>3.9403538352921211E-5</v>
      </c>
      <c r="FI42" s="52">
        <v>4.6067437676744861E-5</v>
      </c>
      <c r="FJ42" s="52">
        <v>6.0046825267485853E-5</v>
      </c>
      <c r="FK42" s="52">
        <v>8.2800513942790039E-5</v>
      </c>
      <c r="FL42" s="52">
        <v>1.3658310285979057E-5</v>
      </c>
      <c r="FM42" s="52">
        <v>8.6363431697337491E-6</v>
      </c>
      <c r="FN42" s="52">
        <v>2.0096042469670364E-5</v>
      </c>
      <c r="FO42" s="52">
        <v>2.0777673669871743E-5</v>
      </c>
      <c r="FP42" s="52">
        <v>1.1045045399822329E-4</v>
      </c>
      <c r="FQ42" s="52">
        <v>2.5230462555023213E-4</v>
      </c>
      <c r="FR42" s="52">
        <v>1.0552871843359224E-5</v>
      </c>
      <c r="FS42" s="52">
        <v>9.3561783970703043E-6</v>
      </c>
      <c r="FT42" s="52">
        <v>8.5916911703322709E-6</v>
      </c>
      <c r="FU42" s="52">
        <v>3.9180667789655354E-5</v>
      </c>
      <c r="FV42" s="52">
        <v>2.8072754685818632E-4</v>
      </c>
      <c r="FW42" s="52">
        <v>3.3569531768693569E-5</v>
      </c>
      <c r="FX42" s="52">
        <v>1.7375410229447046E-5</v>
      </c>
      <c r="FY42" s="52">
        <v>3.1327903239384939E-6</v>
      </c>
      <c r="FZ42" s="52">
        <v>5.1709328204434525E-5</v>
      </c>
      <c r="GA42" s="52">
        <v>4.5671834192955886E-5</v>
      </c>
      <c r="GB42" s="52">
        <v>3.2632330639782252E-5</v>
      </c>
      <c r="GC42" s="52">
        <v>2.019475974708087E-5</v>
      </c>
      <c r="GD42" s="52">
        <v>3.2216458294302554E-6</v>
      </c>
      <c r="GE42" s="52">
        <v>4.4703066510784555E-6</v>
      </c>
      <c r="GF42" s="52">
        <v>6.4603734891085124E-6</v>
      </c>
      <c r="GG42" s="52">
        <v>6.2626478397670267E-5</v>
      </c>
      <c r="GH42" s="52">
        <v>1.7724082924059389E-4</v>
      </c>
      <c r="GI42" s="52">
        <v>5.3303407503364089E-5</v>
      </c>
      <c r="GJ42" s="52">
        <v>1.083986484792793E-4</v>
      </c>
      <c r="GK42" s="52">
        <v>6.5456788217129442E-5</v>
      </c>
      <c r="GL42" s="52">
        <v>3.0795012325538877E-5</v>
      </c>
      <c r="GM42" s="52">
        <v>2.3353489257873191E-6</v>
      </c>
      <c r="GN42" s="52">
        <v>2.6959437106026569E-5</v>
      </c>
      <c r="GO42" s="52">
        <v>1.3517101530219319E-5</v>
      </c>
      <c r="GP42" s="52">
        <v>1.6016706957988698E-5</v>
      </c>
      <c r="GQ42" s="52">
        <v>2.9335977044979955E-6</v>
      </c>
      <c r="GR42" s="52">
        <v>1.4474599611757864E-4</v>
      </c>
      <c r="GS42" s="52">
        <v>1.3810281996244156E-6</v>
      </c>
      <c r="GT42" s="52">
        <v>9.4908196503740512E-6</v>
      </c>
      <c r="GU42" s="52">
        <v>2.5306933261974585E-5</v>
      </c>
      <c r="GV42" s="52">
        <v>7.6840852659267329E-6</v>
      </c>
      <c r="GW42" s="52">
        <v>1.1927094678708912E-4</v>
      </c>
      <c r="GX42" s="52">
        <v>1.4649729528256697E-4</v>
      </c>
      <c r="GY42" s="52">
        <v>1.4350623561801051E-5</v>
      </c>
      <c r="GZ42" s="52">
        <v>1.590404390120002E-4</v>
      </c>
      <c r="HA42" s="52">
        <v>3.4423736059688211E-4</v>
      </c>
      <c r="HB42" s="52">
        <v>1.9244608553803177E-4</v>
      </c>
      <c r="HC42" s="52">
        <v>2.8323200037251502E-4</v>
      </c>
      <c r="HD42" s="52">
        <v>1.8751025033485555E-4</v>
      </c>
      <c r="HE42" s="52">
        <v>1.6704596261406929E-4</v>
      </c>
      <c r="HF42" s="52">
        <v>4.0084217684784517E-4</v>
      </c>
      <c r="HG42" s="52">
        <v>4.0756592429420924E-5</v>
      </c>
      <c r="HH42" s="52">
        <v>1.2768687380793108E-3</v>
      </c>
      <c r="HI42" s="52">
        <v>9.6086807745406384E-5</v>
      </c>
      <c r="HJ42" s="52">
        <v>7.3900157015902579E-5</v>
      </c>
      <c r="HK42" s="52">
        <v>3.627902977892429E-6</v>
      </c>
      <c r="HL42" s="52">
        <v>5.9492245675346757E-5</v>
      </c>
      <c r="HM42" s="52">
        <v>8.01875979574982E-6</v>
      </c>
      <c r="HN42" s="52">
        <v>2.2996646072254958E-5</v>
      </c>
      <c r="HO42" s="52">
        <v>5.1170063876514985E-5</v>
      </c>
      <c r="HP42" s="52">
        <v>1.78768854878502E-3</v>
      </c>
      <c r="HQ42" s="52">
        <v>8.5084422333000945E-4</v>
      </c>
      <c r="HR42" s="52">
        <v>7.9725683010091475E-4</v>
      </c>
      <c r="HS42" s="52">
        <v>1.2972783215257819E-3</v>
      </c>
      <c r="HT42" s="52">
        <v>8.4892745219401961E-4</v>
      </c>
      <c r="HU42" s="52">
        <v>2.55006288585882E-3</v>
      </c>
      <c r="HV42" s="52">
        <v>1.9028371184774198E-3</v>
      </c>
      <c r="HW42" s="52">
        <v>4.8875610730154798E-5</v>
      </c>
      <c r="HX42" s="52">
        <v>3.5895987577502389E-5</v>
      </c>
      <c r="HY42" s="52">
        <v>4.8400281166913349E-6</v>
      </c>
      <c r="HZ42" s="52">
        <v>2.5589368597784926E-5</v>
      </c>
      <c r="IA42" s="52">
        <v>2.1407805159848601E-4</v>
      </c>
      <c r="IB42" s="52">
        <v>1.0140927288643933E-4</v>
      </c>
      <c r="IC42" s="52">
        <v>1.4147587835638556E-5</v>
      </c>
      <c r="ID42" s="52">
        <v>5.7680147127437332E-5</v>
      </c>
      <c r="IE42" s="52">
        <v>4.4488284391905951E-5</v>
      </c>
      <c r="IF42" s="52">
        <v>6.0150826927729151E-5</v>
      </c>
      <c r="IG42" s="52">
        <v>2.9854767633703705E-5</v>
      </c>
      <c r="IH42" s="52">
        <v>1.241036862688337E-4</v>
      </c>
      <c r="II42" s="52">
        <v>1.0595728006651064E-5</v>
      </c>
      <c r="IJ42" s="52">
        <v>1.5582432679750224E-5</v>
      </c>
      <c r="IK42" s="52">
        <v>2.2713410943398977E-5</v>
      </c>
      <c r="IL42" s="52">
        <v>2.6348342673473573E-5</v>
      </c>
      <c r="IM42" s="52">
        <v>2.4156891731237066E-5</v>
      </c>
      <c r="IN42" s="52">
        <v>3.5480527222594138E-6</v>
      </c>
      <c r="IO42" s="52">
        <v>2.7078524518338618E-5</v>
      </c>
      <c r="IP42" s="52">
        <v>6.1794850687036899E-6</v>
      </c>
      <c r="IQ42" s="52">
        <v>1.2206727250779939E-5</v>
      </c>
      <c r="IR42" s="52">
        <v>7.5404103728264651E-6</v>
      </c>
      <c r="IS42" s="52">
        <v>1.3499337718206042E-5</v>
      </c>
      <c r="IT42" s="52">
        <v>6.1404757421874528E-6</v>
      </c>
      <c r="IU42" s="52">
        <v>2.567783744503902E-5</v>
      </c>
      <c r="IV42" s="52">
        <v>3.7010719168222275E-5</v>
      </c>
      <c r="IW42" s="52">
        <v>3.3000525241053778E-5</v>
      </c>
      <c r="IX42" s="52">
        <v>8.8611359418108312E-6</v>
      </c>
      <c r="IY42" s="52">
        <v>7.294965303026394E-6</v>
      </c>
      <c r="IZ42" s="52">
        <v>1.1325984679940626E-5</v>
      </c>
      <c r="JA42" s="52">
        <v>1.0409917242425493E-5</v>
      </c>
      <c r="JB42" s="52">
        <v>4.8013882385533628E-5</v>
      </c>
      <c r="JC42" s="52">
        <v>2.276665378353259E-5</v>
      </c>
      <c r="JD42" s="52">
        <v>5.734985700667302E-7</v>
      </c>
      <c r="JE42" s="52">
        <v>1.2484480275075472E-4</v>
      </c>
      <c r="JF42" s="52">
        <v>1.4588977386027376E-5</v>
      </c>
      <c r="JG42" s="52">
        <v>2.5274239092948601E-5</v>
      </c>
      <c r="JH42" s="52">
        <v>3.2903326724864794E-5</v>
      </c>
      <c r="JI42" s="52">
        <v>2.3471388379478737E-5</v>
      </c>
      <c r="JJ42" s="52">
        <v>2.341794215042411E-5</v>
      </c>
      <c r="JK42" s="52">
        <v>1.5194749372285213E-5</v>
      </c>
      <c r="JL42" s="52">
        <v>1.7479689554856198E-5</v>
      </c>
      <c r="JM42" s="52">
        <v>3.7785883257876003E-5</v>
      </c>
      <c r="JN42" s="52">
        <v>5.5049427988932014E-6</v>
      </c>
      <c r="JO42" s="52">
        <v>3.8783942208111295E-6</v>
      </c>
      <c r="JP42" s="52">
        <v>6.7779429621241993E-6</v>
      </c>
      <c r="JQ42" s="52">
        <v>2.3483035684692582E-5</v>
      </c>
      <c r="JR42" s="52">
        <v>5.4006260719464838E-6</v>
      </c>
      <c r="JS42" s="52">
        <v>6.4286533892957002E-6</v>
      </c>
      <c r="JT42" s="52">
        <v>3.625164493870952E-4</v>
      </c>
      <c r="JU42" s="52">
        <v>1.1359690588727274E-4</v>
      </c>
      <c r="JV42" s="52">
        <v>1.3800926044980994E-4</v>
      </c>
      <c r="JW42" s="52">
        <v>4.807819810125486E-4</v>
      </c>
      <c r="JX42" s="52">
        <v>6.8179637780174782E-5</v>
      </c>
      <c r="JY42" s="52">
        <v>5.4023460559053931E-4</v>
      </c>
      <c r="JZ42" s="52">
        <v>5.0961368260716666E-4</v>
      </c>
      <c r="KA42" s="52">
        <v>4.2632403806598185E-4</v>
      </c>
      <c r="KB42" s="52">
        <v>1.3341905438096733E-4</v>
      </c>
      <c r="KC42" s="52">
        <v>1.3844325785698674E-4</v>
      </c>
      <c r="KD42" s="52">
        <v>2.7088340385156875E-4</v>
      </c>
      <c r="KE42" s="52">
        <v>2.2951402072554617E-4</v>
      </c>
      <c r="KF42" s="52">
        <v>3.4998190583054758E-4</v>
      </c>
      <c r="KG42" s="52">
        <v>1.7867867354079834E-4</v>
      </c>
      <c r="KH42" s="52">
        <v>1.5523853189477153E-4</v>
      </c>
      <c r="KI42" s="52">
        <v>3.599592379965067E-4</v>
      </c>
      <c r="KJ42" s="52">
        <v>8.6928700461027443E-5</v>
      </c>
      <c r="KK42" s="52">
        <v>9.3717117555448961E-5</v>
      </c>
      <c r="KL42" s="52">
        <v>4.0581756162333442E-4</v>
      </c>
      <c r="KM42" s="52">
        <v>4.9440697660496874E-4</v>
      </c>
      <c r="KN42" s="52">
        <v>3.1711517293085066E-4</v>
      </c>
      <c r="KO42" s="52">
        <v>5.7790536627153272E-4</v>
      </c>
      <c r="KP42" s="52">
        <v>3.513163450092858E-4</v>
      </c>
      <c r="KQ42" s="52">
        <v>3.5900071255463774E-4</v>
      </c>
      <c r="KR42" s="52">
        <v>2.0335036301223056E-4</v>
      </c>
      <c r="KS42" s="52">
        <v>1.8490297412723761E-4</v>
      </c>
      <c r="KT42" s="52">
        <v>1.9958217784717147E-4</v>
      </c>
      <c r="KU42" s="52">
        <v>4.4558666748550251E-4</v>
      </c>
      <c r="KV42" s="52">
        <v>4.6134110191915198E-4</v>
      </c>
      <c r="KW42" s="52">
        <v>3.2714497755193162E-4</v>
      </c>
      <c r="KX42" s="52">
        <v>1.2312404577466385E-4</v>
      </c>
      <c r="KY42" s="52">
        <v>3.4859541250635578E-4</v>
      </c>
      <c r="KZ42" s="52">
        <v>1.6337976901663077E-4</v>
      </c>
    </row>
    <row r="43" spans="1:312" x14ac:dyDescent="0.2">
      <c r="A43" s="89">
        <v>1.142015</v>
      </c>
      <c r="B43" s="41" t="s">
        <v>897</v>
      </c>
      <c r="C43" s="51" t="s">
        <v>63</v>
      </c>
      <c r="D43" s="52">
        <v>0</v>
      </c>
      <c r="E43" s="52">
        <v>3.1890319945881862E-5</v>
      </c>
      <c r="F43" s="52">
        <v>2.6203316490030346E-5</v>
      </c>
      <c r="G43" s="52">
        <v>1.8755323221982469E-5</v>
      </c>
      <c r="H43" s="52">
        <v>2.7618698076021261E-6</v>
      </c>
      <c r="I43" s="52">
        <v>4.0265872233534665E-6</v>
      </c>
      <c r="J43" s="52">
        <v>2.417923817641766E-6</v>
      </c>
      <c r="K43" s="52">
        <v>3.639631395853025E-5</v>
      </c>
      <c r="L43" s="52">
        <v>2.8912166000618992E-5</v>
      </c>
      <c r="M43" s="52">
        <v>1.1058431319599074E-5</v>
      </c>
      <c r="N43" s="52">
        <v>2.2219313018641343E-5</v>
      </c>
      <c r="O43" s="52">
        <v>7.8279276046032025E-6</v>
      </c>
      <c r="P43" s="52">
        <v>1.9458038253808814E-5</v>
      </c>
      <c r="Q43" s="52">
        <v>9.8107292759463117E-5</v>
      </c>
      <c r="R43" s="52">
        <v>5.2510233436588253E-5</v>
      </c>
      <c r="S43" s="52">
        <v>3.2531150956719019E-5</v>
      </c>
      <c r="T43" s="52">
        <v>4.1529178464680325E-5</v>
      </c>
      <c r="U43" s="52">
        <v>1.2506518309046431E-4</v>
      </c>
      <c r="V43" s="52">
        <v>1.300405589455405E-5</v>
      </c>
      <c r="W43" s="52">
        <v>1.5574570538251826E-5</v>
      </c>
      <c r="X43" s="52">
        <v>1.8411169218203215E-5</v>
      </c>
      <c r="Y43" s="52">
        <v>2.0481925793773431E-4</v>
      </c>
      <c r="Z43" s="52">
        <v>7.9378462240448688E-5</v>
      </c>
      <c r="AA43" s="52">
        <v>1.1060851832138639E-4</v>
      </c>
      <c r="AB43" s="52">
        <v>1.670651117976294E-5</v>
      </c>
      <c r="AC43" s="52">
        <v>2.3699292827059389E-5</v>
      </c>
      <c r="AD43" s="52">
        <v>1.1301380378355284E-4</v>
      </c>
      <c r="AE43" s="52">
        <v>2.1005813316166046E-5</v>
      </c>
      <c r="AF43" s="52">
        <v>4.4228051471412179E-5</v>
      </c>
      <c r="AG43" s="52">
        <v>1.2333779712751219E-4</v>
      </c>
      <c r="AH43" s="52">
        <v>6.4917294892377148E-5</v>
      </c>
      <c r="AI43" s="52">
        <v>1.2823141707566944E-4</v>
      </c>
      <c r="AJ43" s="52">
        <v>4.0470833163098536E-4</v>
      </c>
      <c r="AK43" s="52">
        <v>2.0561226293916096E-3</v>
      </c>
      <c r="AL43" s="52">
        <v>1.2306805955599411E-4</v>
      </c>
      <c r="AM43" s="52">
        <v>2.0374732056771042E-4</v>
      </c>
      <c r="AN43" s="52">
        <v>3.7184573409547249E-4</v>
      </c>
      <c r="AO43" s="52">
        <v>9.5374879767850672E-4</v>
      </c>
      <c r="AP43" s="52">
        <v>7.3707385792152688E-4</v>
      </c>
      <c r="AQ43" s="52">
        <v>1.5977403181383518E-4</v>
      </c>
      <c r="AR43" s="52">
        <v>4.7352424628757461E-4</v>
      </c>
      <c r="AS43" s="52">
        <v>1.7304097953696823E-4</v>
      </c>
      <c r="AT43" s="52">
        <v>1.8475266685027308E-4</v>
      </c>
      <c r="AU43" s="52">
        <v>8.9050134715621136E-4</v>
      </c>
      <c r="AV43" s="52">
        <v>1.0749528344497054E-5</v>
      </c>
      <c r="AW43" s="52">
        <v>8.651889811358226E-6</v>
      </c>
      <c r="AX43" s="52">
        <v>8.2603644986897105E-6</v>
      </c>
      <c r="AY43" s="52">
        <v>1.0205340692427593E-5</v>
      </c>
      <c r="AZ43" s="52">
        <v>1.2862659290852882E-4</v>
      </c>
      <c r="BA43" s="52">
        <v>0</v>
      </c>
      <c r="BB43" s="52">
        <v>7.1377876187092326E-5</v>
      </c>
      <c r="BC43" s="52">
        <v>2.161088598295344E-5</v>
      </c>
      <c r="BD43" s="52">
        <v>7.3459259115478005E-5</v>
      </c>
      <c r="BE43" s="52">
        <v>9.6899111028175604E-6</v>
      </c>
      <c r="BF43" s="52">
        <v>1.3123714812902549E-4</v>
      </c>
      <c r="BG43" s="52">
        <v>6.2150119913706616E-5</v>
      </c>
      <c r="BH43" s="52">
        <v>1.2016380665006824E-4</v>
      </c>
      <c r="BI43" s="52">
        <v>5.3653826028917788E-5</v>
      </c>
      <c r="BJ43" s="52">
        <v>2.0006381077615493E-5</v>
      </c>
      <c r="BK43" s="52">
        <v>1.0381119280523902E-4</v>
      </c>
      <c r="BL43" s="52">
        <v>3.8981886676536879E-5</v>
      </c>
      <c r="BM43" s="52">
        <v>4.1931909263712197E-5</v>
      </c>
      <c r="BN43" s="52">
        <v>8.1689776283494619E-6</v>
      </c>
      <c r="BO43" s="52">
        <v>6.4857684475389974E-5</v>
      </c>
      <c r="BP43" s="52">
        <v>2.9381649354290477E-6</v>
      </c>
      <c r="BQ43" s="52">
        <v>0</v>
      </c>
      <c r="BR43" s="52">
        <v>1.1792395430431716E-6</v>
      </c>
      <c r="BS43" s="52">
        <v>5.481690320343122E-6</v>
      </c>
      <c r="BT43" s="52">
        <v>7.0911249037970724E-6</v>
      </c>
      <c r="BU43" s="52">
        <v>6.7382375594009504E-6</v>
      </c>
      <c r="BV43" s="52">
        <v>1.7976145871846275E-5</v>
      </c>
      <c r="BW43" s="52">
        <v>2.2225782413003369E-5</v>
      </c>
      <c r="BX43" s="52">
        <v>2.2051521850333851E-6</v>
      </c>
      <c r="BY43" s="52">
        <v>0</v>
      </c>
      <c r="BZ43" s="52">
        <v>6.6937496055157874E-6</v>
      </c>
      <c r="CA43" s="52">
        <v>2.8608523953142012E-6</v>
      </c>
      <c r="CB43" s="52">
        <v>5.6548321596958663E-6</v>
      </c>
      <c r="CC43" s="52">
        <v>2.0971380345599992E-5</v>
      </c>
      <c r="CD43" s="52">
        <v>1.0255041966835192E-4</v>
      </c>
      <c r="CE43" s="52">
        <v>8.133918143241941E-5</v>
      </c>
      <c r="CF43" s="52">
        <v>1.3872436191648094E-5</v>
      </c>
      <c r="CG43" s="52">
        <v>1.3333841415340576E-4</v>
      </c>
      <c r="CH43" s="52">
        <v>1.8177536126660647E-5</v>
      </c>
      <c r="CI43" s="52">
        <v>9.6035986290125486E-6</v>
      </c>
      <c r="CJ43" s="52">
        <v>2.8824269111905466E-5</v>
      </c>
      <c r="CK43" s="52">
        <v>3.5227765115353317E-5</v>
      </c>
      <c r="CL43" s="52">
        <v>2.5838588248922512E-4</v>
      </c>
      <c r="CM43" s="52">
        <v>4.1276848416499232E-4</v>
      </c>
      <c r="CN43" s="52">
        <v>3.4138098547202241E-4</v>
      </c>
      <c r="CO43" s="52">
        <v>6.1124007499639222E-4</v>
      </c>
      <c r="CP43" s="52">
        <v>3.6322566135945879E-4</v>
      </c>
      <c r="CQ43" s="52">
        <v>5.4670498448971561E-5</v>
      </c>
      <c r="CR43" s="52">
        <v>4.2076769073669029E-4</v>
      </c>
      <c r="CS43" s="52">
        <v>1.9474034080548699E-4</v>
      </c>
      <c r="CT43" s="52">
        <v>2.1674733850620071E-4</v>
      </c>
      <c r="CU43" s="52">
        <v>1.1791077905379099E-4</v>
      </c>
      <c r="CV43" s="52">
        <v>4.9013214283784903E-5</v>
      </c>
      <c r="CW43" s="52">
        <v>4.4322859521914966E-5</v>
      </c>
      <c r="CX43" s="52">
        <v>1.372301943626847E-4</v>
      </c>
      <c r="CY43" s="52">
        <v>2.2632684593905927E-5</v>
      </c>
      <c r="CZ43" s="52">
        <v>1.2982733582042445E-4</v>
      </c>
      <c r="DA43" s="52">
        <v>6.2895223979963211E-5</v>
      </c>
      <c r="DB43" s="52">
        <v>3.6056524349675409E-5</v>
      </c>
      <c r="DC43" s="52">
        <v>2.1279084297661639E-5</v>
      </c>
      <c r="DD43" s="52">
        <v>5.7729661792675391E-5</v>
      </c>
      <c r="DE43" s="52">
        <v>4.3409210706018142E-5</v>
      </c>
      <c r="DF43" s="52">
        <v>1.1250833217878466E-4</v>
      </c>
      <c r="DG43" s="52">
        <v>2.7927209257163784E-5</v>
      </c>
      <c r="DH43" s="52">
        <v>3.6192283417270279E-5</v>
      </c>
      <c r="DI43" s="52">
        <v>4.3212660230774097E-4</v>
      </c>
      <c r="DJ43" s="52">
        <v>2.1465901718502639E-3</v>
      </c>
      <c r="DK43" s="52">
        <v>9.392621881544609E-5</v>
      </c>
      <c r="DL43" s="52">
        <v>2.4048145320977314E-4</v>
      </c>
      <c r="DM43" s="52">
        <v>1.8081196992126043E-5</v>
      </c>
      <c r="DN43" s="52">
        <v>3.6796051520177064E-3</v>
      </c>
      <c r="DO43" s="52">
        <v>1.8838734487817581E-4</v>
      </c>
      <c r="DP43" s="52">
        <v>1.2686771234984127E-4</v>
      </c>
      <c r="DQ43" s="52">
        <v>4.7254585805781082E-3</v>
      </c>
      <c r="DR43" s="52">
        <v>1.8151905277330438E-4</v>
      </c>
      <c r="DS43" s="52">
        <v>1.2045067297799619E-4</v>
      </c>
      <c r="DT43" s="52">
        <v>1.2734695462890657E-4</v>
      </c>
      <c r="DU43" s="52">
        <v>1.0327734280730471E-4</v>
      </c>
      <c r="DV43" s="52">
        <v>1.1078711376245941E-4</v>
      </c>
      <c r="DW43" s="52">
        <v>1.1122511513864053E-4</v>
      </c>
      <c r="DX43" s="52">
        <v>4.3637555415500148E-5</v>
      </c>
      <c r="DY43" s="52">
        <v>7.9234964652865909E-5</v>
      </c>
      <c r="DZ43" s="52">
        <v>3.2218653541063252E-4</v>
      </c>
      <c r="EA43" s="52">
        <v>2.8743913452715977E-4</v>
      </c>
      <c r="EB43" s="52">
        <v>2.5634002180031424E-4</v>
      </c>
      <c r="EC43" s="52">
        <v>3.9980901954582611E-4</v>
      </c>
      <c r="ED43" s="52">
        <v>1.3939348435602526E-4</v>
      </c>
      <c r="EE43" s="52">
        <v>3.2796353418882264E-4</v>
      </c>
      <c r="EF43" s="52">
        <v>5.209707083289743E-4</v>
      </c>
      <c r="EG43" s="52">
        <v>2.1377534458858817E-4</v>
      </c>
      <c r="EH43" s="52">
        <v>1.4711987134564464E-4</v>
      </c>
      <c r="EI43" s="52">
        <v>2.3341239875082268E-4</v>
      </c>
      <c r="EJ43" s="52">
        <v>4.2104070362373189E-4</v>
      </c>
      <c r="EK43" s="52">
        <v>1.8668969136889177E-4</v>
      </c>
      <c r="EL43" s="52">
        <v>0</v>
      </c>
      <c r="EM43" s="52">
        <v>4.9187693233373201E-5</v>
      </c>
      <c r="EN43" s="52">
        <v>2.4743210590941507E-6</v>
      </c>
      <c r="EO43" s="52">
        <v>1.5196846441685236E-5</v>
      </c>
      <c r="EP43" s="52">
        <v>4.5533074300749146E-5</v>
      </c>
      <c r="EQ43" s="52">
        <v>4.5917790563263432E-6</v>
      </c>
      <c r="ER43" s="52">
        <v>7.8362206471108039E-5</v>
      </c>
      <c r="ES43" s="52">
        <v>2.2241373867306819E-5</v>
      </c>
      <c r="ET43" s="52">
        <v>2.1187625194578019E-6</v>
      </c>
      <c r="EU43" s="52">
        <v>1.0755034714813034E-4</v>
      </c>
      <c r="EV43" s="52">
        <v>1.7942210530481109E-5</v>
      </c>
      <c r="EW43" s="52">
        <v>0</v>
      </c>
      <c r="EX43" s="52">
        <v>1.422338384241638E-6</v>
      </c>
      <c r="EY43" s="52">
        <v>4.666907221894416E-5</v>
      </c>
      <c r="EZ43" s="52">
        <v>1.2626944398323557E-4</v>
      </c>
      <c r="FA43" s="52">
        <v>3.2943136165636247E-5</v>
      </c>
      <c r="FB43" s="52">
        <v>5.2052852160252921E-6</v>
      </c>
      <c r="FC43" s="52">
        <v>1.4865746660112889E-5</v>
      </c>
      <c r="FD43" s="52">
        <v>0</v>
      </c>
      <c r="FE43" s="52">
        <v>2.4394527920811948E-6</v>
      </c>
      <c r="FF43" s="52">
        <v>2.5053577841223606E-5</v>
      </c>
      <c r="FG43" s="52">
        <v>1.3080135516464475E-5</v>
      </c>
      <c r="FH43" s="52">
        <v>9.8057660328643622E-6</v>
      </c>
      <c r="FI43" s="52">
        <v>2.031617598488622E-5</v>
      </c>
      <c r="FJ43" s="52">
        <v>1.4677906219766673E-4</v>
      </c>
      <c r="FK43" s="52">
        <v>8.847272960136045E-5</v>
      </c>
      <c r="FL43" s="52">
        <v>1.9192665731724209E-4</v>
      </c>
      <c r="FM43" s="52">
        <v>7.6007694978614187E-5</v>
      </c>
      <c r="FN43" s="52">
        <v>1.0816399329263755E-4</v>
      </c>
      <c r="FO43" s="52">
        <v>9.3905238613286075E-6</v>
      </c>
      <c r="FP43" s="52">
        <v>1.1637192313579274E-4</v>
      </c>
      <c r="FQ43" s="52">
        <v>1.1221676621517999E-4</v>
      </c>
      <c r="FR43" s="52">
        <v>7.520437405612321E-6</v>
      </c>
      <c r="FS43" s="52">
        <v>0</v>
      </c>
      <c r="FT43" s="52">
        <v>6.9530696584647758E-5</v>
      </c>
      <c r="FU43" s="52">
        <v>4.6011867213414697E-5</v>
      </c>
      <c r="FV43" s="52">
        <v>6.4409053953306112E-6</v>
      </c>
      <c r="FW43" s="52">
        <v>8.8002995632670793E-6</v>
      </c>
      <c r="FX43" s="52">
        <v>5.4100011838596161E-6</v>
      </c>
      <c r="FY43" s="52">
        <v>4.6137457498003269E-6</v>
      </c>
      <c r="FZ43" s="52">
        <v>2.8361238335379309E-6</v>
      </c>
      <c r="GA43" s="52">
        <v>1.4875449355207577E-5</v>
      </c>
      <c r="GB43" s="52">
        <v>9.5273901618023162E-6</v>
      </c>
      <c r="GC43" s="52">
        <v>1.2948799439158166E-5</v>
      </c>
      <c r="GD43" s="52">
        <v>4.8507475857308034E-5</v>
      </c>
      <c r="GE43" s="52">
        <v>4.3656156288049554E-6</v>
      </c>
      <c r="GF43" s="52">
        <v>4.0721534533806932E-5</v>
      </c>
      <c r="GG43" s="52">
        <v>1.2662889040929552E-4</v>
      </c>
      <c r="GH43" s="52">
        <v>2.9429892159637671E-4</v>
      </c>
      <c r="GI43" s="52">
        <v>8.4133444632535355E-5</v>
      </c>
      <c r="GJ43" s="52">
        <v>2.3742070571795745E-4</v>
      </c>
      <c r="GK43" s="52">
        <v>2.8523069725899978E-5</v>
      </c>
      <c r="GL43" s="52">
        <v>7.7866491410294783E-5</v>
      </c>
      <c r="GM43" s="52">
        <v>1.129290270443219E-4</v>
      </c>
      <c r="GN43" s="52">
        <v>3.724803861383671E-5</v>
      </c>
      <c r="GO43" s="52">
        <v>1.5358523061483155E-5</v>
      </c>
      <c r="GP43" s="52">
        <v>2.3044933593285233E-6</v>
      </c>
      <c r="GQ43" s="52">
        <v>1.7710815928751197E-5</v>
      </c>
      <c r="GR43" s="52">
        <v>6.0410791385744728E-4</v>
      </c>
      <c r="GS43" s="52">
        <v>2.7620563992488313E-6</v>
      </c>
      <c r="GT43" s="52">
        <v>1.0428362624955074E-5</v>
      </c>
      <c r="GU43" s="52">
        <v>1.8731115957681976E-6</v>
      </c>
      <c r="GV43" s="52">
        <v>0</v>
      </c>
      <c r="GW43" s="52">
        <v>1.6298307385465021E-5</v>
      </c>
      <c r="GX43" s="52">
        <v>7.0872098239248789E-6</v>
      </c>
      <c r="GY43" s="52">
        <v>1.3198551480062868E-4</v>
      </c>
      <c r="GZ43" s="52">
        <v>9.1047618893920865E-2</v>
      </c>
      <c r="HA43" s="52">
        <v>0.79880349557183483</v>
      </c>
      <c r="HB43" s="52">
        <v>1.2244677344475976E-2</v>
      </c>
      <c r="HC43" s="52">
        <v>0.47772414097033516</v>
      </c>
      <c r="HD43" s="52">
        <v>0.31446085200475826</v>
      </c>
      <c r="HE43" s="52">
        <v>6.9038817876651551E-3</v>
      </c>
      <c r="HF43" s="52">
        <v>6.50072107260321E-3</v>
      </c>
      <c r="HG43" s="52">
        <v>5.2570866848352642E-3</v>
      </c>
      <c r="HH43" s="52">
        <v>2.0405436298282745E-2</v>
      </c>
      <c r="HI43" s="52">
        <v>6.2715402337564499E-3</v>
      </c>
      <c r="HJ43" s="52">
        <v>1.0982204627417294E-2</v>
      </c>
      <c r="HK43" s="52">
        <v>4.9663526202216745E-6</v>
      </c>
      <c r="HL43" s="52">
        <v>4.9721212347267026E-6</v>
      </c>
      <c r="HM43" s="52">
        <v>1.1438130611663205E-5</v>
      </c>
      <c r="HN43" s="52">
        <v>1.2740756160630125E-5</v>
      </c>
      <c r="HO43" s="52">
        <v>1.7171572204192152E-4</v>
      </c>
      <c r="HP43" s="52">
        <v>1.0599314680407518E-3</v>
      </c>
      <c r="HQ43" s="52">
        <v>1.6254658033049581E-3</v>
      </c>
      <c r="HR43" s="52">
        <v>2.3493846512295533E-3</v>
      </c>
      <c r="HS43" s="52">
        <v>9.9291739948954086E-3</v>
      </c>
      <c r="HT43" s="52">
        <v>4.7139183193250353E-3</v>
      </c>
      <c r="HU43" s="52">
        <v>2.6659743777838305E-3</v>
      </c>
      <c r="HV43" s="52">
        <v>1.3138218439937928E-3</v>
      </c>
      <c r="HW43" s="52">
        <v>1.079587344753593E-4</v>
      </c>
      <c r="HX43" s="52">
        <v>5.2623437752971727E-6</v>
      </c>
      <c r="HY43" s="52">
        <v>0</v>
      </c>
      <c r="HZ43" s="52">
        <v>2.5489165490206716E-5</v>
      </c>
      <c r="IA43" s="52">
        <v>1.3128450334328219E-5</v>
      </c>
      <c r="IB43" s="52">
        <v>1.0575859511035258E-5</v>
      </c>
      <c r="IC43" s="52">
        <v>1.6358357471420371E-4</v>
      </c>
      <c r="ID43" s="52">
        <v>1.7405986034099667E-4</v>
      </c>
      <c r="IE43" s="52">
        <v>3.7290072826754274E-5</v>
      </c>
      <c r="IF43" s="52">
        <v>1.7149005216015293E-4</v>
      </c>
      <c r="IG43" s="52">
        <v>2.0397443672402462E-4</v>
      </c>
      <c r="IH43" s="52">
        <v>2.6227708728837575E-5</v>
      </c>
      <c r="II43" s="52">
        <v>2.6989866568859539E-5</v>
      </c>
      <c r="IJ43" s="52">
        <v>5.0764013198927224E-6</v>
      </c>
      <c r="IK43" s="52">
        <v>9.6263492965018422E-6</v>
      </c>
      <c r="IL43" s="52">
        <v>3.9008379943057034E-5</v>
      </c>
      <c r="IM43" s="52">
        <v>3.7533857411338784E-6</v>
      </c>
      <c r="IN43" s="52">
        <v>3.9613563547806719E-6</v>
      </c>
      <c r="IO43" s="52">
        <v>4.7330483573489922E-5</v>
      </c>
      <c r="IP43" s="52">
        <v>2.7156284098220632E-6</v>
      </c>
      <c r="IQ43" s="52">
        <v>2.3301601438019844E-6</v>
      </c>
      <c r="IR43" s="52">
        <v>6.4120611947344471E-5</v>
      </c>
      <c r="IS43" s="52">
        <v>7.5313765400220657E-6</v>
      </c>
      <c r="IT43" s="52">
        <v>4.8542154158563401E-5</v>
      </c>
      <c r="IU43" s="52">
        <v>4.1784533500893499E-5</v>
      </c>
      <c r="IV43" s="52">
        <v>6.7549618591181628E-5</v>
      </c>
      <c r="IW43" s="52">
        <v>1.2535221064085622E-6</v>
      </c>
      <c r="IX43" s="52">
        <v>4.382156260984555E-6</v>
      </c>
      <c r="IY43" s="52">
        <v>5.5891773963485807E-6</v>
      </c>
      <c r="IZ43" s="52">
        <v>4.3182494666250548E-5</v>
      </c>
      <c r="JA43" s="52">
        <v>4.484028279461818E-6</v>
      </c>
      <c r="JB43" s="52">
        <v>1.0398064026387898E-5</v>
      </c>
      <c r="JC43" s="52">
        <v>3.102274792033656E-5</v>
      </c>
      <c r="JD43" s="52">
        <v>1.2379027645376549E-5</v>
      </c>
      <c r="JE43" s="52">
        <v>5.4254788144626668E-6</v>
      </c>
      <c r="JF43" s="52">
        <v>6.1027410508603285E-6</v>
      </c>
      <c r="JG43" s="52">
        <v>4.9411250786702465E-5</v>
      </c>
      <c r="JH43" s="52">
        <v>4.3877896857851541E-5</v>
      </c>
      <c r="JI43" s="52">
        <v>2.9336306919817623E-5</v>
      </c>
      <c r="JJ43" s="52">
        <v>1.1456884838255002E-5</v>
      </c>
      <c r="JK43" s="52">
        <v>2.8728944170788926E-5</v>
      </c>
      <c r="JL43" s="52">
        <v>4.2397148437238915E-5</v>
      </c>
      <c r="JM43" s="52">
        <v>5.8413732891001804E-5</v>
      </c>
      <c r="JN43" s="52">
        <v>1.0016338733767903E-5</v>
      </c>
      <c r="JO43" s="52">
        <v>4.251928090438431E-6</v>
      </c>
      <c r="JP43" s="52">
        <v>1.0850081967115014E-5</v>
      </c>
      <c r="JQ43" s="52">
        <v>1.9951881320324648E-5</v>
      </c>
      <c r="JR43" s="52">
        <v>4.0579289822360325E-6</v>
      </c>
      <c r="JS43" s="52">
        <v>1.2762268608105508E-6</v>
      </c>
      <c r="JT43" s="52">
        <v>2.2200745786830033E-3</v>
      </c>
      <c r="JU43" s="52">
        <v>9.1650970643804215E-5</v>
      </c>
      <c r="JV43" s="52">
        <v>2.1021158570634581E-4</v>
      </c>
      <c r="JW43" s="52">
        <v>2.3315073129286104E-4</v>
      </c>
      <c r="JX43" s="52">
        <v>4.6498114990946532E-4</v>
      </c>
      <c r="JY43" s="52">
        <v>1.9191094435046649E-3</v>
      </c>
      <c r="JZ43" s="52">
        <v>3.4175990255905936E-4</v>
      </c>
      <c r="KA43" s="52">
        <v>6.1239543369502165E-2</v>
      </c>
      <c r="KB43" s="52">
        <v>5.7012899739226322E-4</v>
      </c>
      <c r="KC43" s="52">
        <v>1.907686117569092E-4</v>
      </c>
      <c r="KD43" s="52">
        <v>5.2141330609287932E-4</v>
      </c>
      <c r="KE43" s="52">
        <v>2.1904964430723763E-4</v>
      </c>
      <c r="KF43" s="52">
        <v>2.2506566056121101E-3</v>
      </c>
      <c r="KG43" s="52">
        <v>1.7167747419312863E-4</v>
      </c>
      <c r="KH43" s="52">
        <v>3.4361921107409183E-4</v>
      </c>
      <c r="KI43" s="52">
        <v>1.1363835817010731E-4</v>
      </c>
      <c r="KJ43" s="52">
        <v>3.0690822108669512E-4</v>
      </c>
      <c r="KK43" s="52">
        <v>1.0862551037683066E-3</v>
      </c>
      <c r="KL43" s="52">
        <v>4.1538617095971395E-4</v>
      </c>
      <c r="KM43" s="52">
        <v>5.129280313988391E-4</v>
      </c>
      <c r="KN43" s="52">
        <v>6.2233620476497158E-2</v>
      </c>
      <c r="KO43" s="52">
        <v>6.5972130008993728E-3</v>
      </c>
      <c r="KP43" s="52">
        <v>1.1073180065826261E-3</v>
      </c>
      <c r="KQ43" s="52">
        <v>0.2176051147734675</v>
      </c>
      <c r="KR43" s="52">
        <v>2.7902367696021037E-4</v>
      </c>
      <c r="KS43" s="52">
        <v>1.8160657562322273E-4</v>
      </c>
      <c r="KT43" s="52">
        <v>2.4435646669483665E-2</v>
      </c>
      <c r="KU43" s="52">
        <v>8.3865983440088005E-4</v>
      </c>
      <c r="KV43" s="52">
        <v>0.76534886397311741</v>
      </c>
      <c r="KW43" s="52">
        <v>8.3791852968890189E-4</v>
      </c>
      <c r="KX43" s="52">
        <v>1.9897816636354356E-4</v>
      </c>
      <c r="KY43" s="52">
        <v>2.4719547694002902E-2</v>
      </c>
      <c r="KZ43" s="52">
        <v>5.9635370575807252E-4</v>
      </c>
    </row>
    <row r="44" spans="1:312" x14ac:dyDescent="0.2">
      <c r="A44" s="89">
        <v>1.1077250000000001</v>
      </c>
      <c r="B44" s="41" t="s">
        <v>896</v>
      </c>
      <c r="C44" s="51" t="s">
        <v>23</v>
      </c>
      <c r="D44" s="52">
        <v>1.289824803495856E-5</v>
      </c>
      <c r="E44" s="52">
        <v>6.3448631081368254E-5</v>
      </c>
      <c r="F44" s="52">
        <v>3.5141920435132004E-5</v>
      </c>
      <c r="G44" s="52">
        <v>3.6147239584066756E-5</v>
      </c>
      <c r="H44" s="52">
        <v>6.1892327124615722E-5</v>
      </c>
      <c r="I44" s="52">
        <v>1.0204243117902384E-5</v>
      </c>
      <c r="J44" s="52">
        <v>6.863431091938981E-5</v>
      </c>
      <c r="K44" s="52">
        <v>2.4070812614097962E-4</v>
      </c>
      <c r="L44" s="52">
        <v>1.6895547006611725E-5</v>
      </c>
      <c r="M44" s="52">
        <v>3.9243458437421979E-5</v>
      </c>
      <c r="N44" s="52">
        <v>2.5535969790005349E-5</v>
      </c>
      <c r="O44" s="52">
        <v>1.6852650482843361E-5</v>
      </c>
      <c r="P44" s="52">
        <v>3.4145824500997274E-5</v>
      </c>
      <c r="Q44" s="52">
        <v>4.6188631747957284E-5</v>
      </c>
      <c r="R44" s="52">
        <v>4.9661788944491908E-5</v>
      </c>
      <c r="S44" s="52">
        <v>1.0582477585168117E-4</v>
      </c>
      <c r="T44" s="52">
        <v>8.4220375288324308E-4</v>
      </c>
      <c r="U44" s="52">
        <v>2.1521721088733144E-4</v>
      </c>
      <c r="V44" s="52">
        <v>1.1800235865564117E-4</v>
      </c>
      <c r="W44" s="52">
        <v>1.4298239904961773E-4</v>
      </c>
      <c r="X44" s="52">
        <v>6.7044569452047125E-5</v>
      </c>
      <c r="Y44" s="52">
        <v>7.7159331818233378E-4</v>
      </c>
      <c r="Z44" s="52">
        <v>1.9417489777154778E-4</v>
      </c>
      <c r="AA44" s="52">
        <v>1.8166058783859447E-4</v>
      </c>
      <c r="AB44" s="52">
        <v>1.0135095788161156E-4</v>
      </c>
      <c r="AC44" s="52">
        <v>1.0952287705354601E-4</v>
      </c>
      <c r="AD44" s="52">
        <v>3.4500331470427374E-4</v>
      </c>
      <c r="AE44" s="52">
        <v>7.7754387934135321E-4</v>
      </c>
      <c r="AF44" s="52">
        <v>3.7492087702272934E-5</v>
      </c>
      <c r="AG44" s="52">
        <v>2.5336420741025803E-4</v>
      </c>
      <c r="AH44" s="52">
        <v>1.0330677168779848E-4</v>
      </c>
      <c r="AI44" s="52">
        <v>8.8058580680958697E-5</v>
      </c>
      <c r="AJ44" s="52">
        <v>3.4176542815636692E-4</v>
      </c>
      <c r="AK44" s="52">
        <v>0.75267393069760258</v>
      </c>
      <c r="AL44" s="52">
        <v>5.6370832483204599E-3</v>
      </c>
      <c r="AM44" s="52">
        <v>6.1272848115440951E-3</v>
      </c>
      <c r="AN44" s="52">
        <v>0.83819328516215186</v>
      </c>
      <c r="AO44" s="52">
        <v>0.7910278316979964</v>
      </c>
      <c r="AP44" s="52">
        <v>5.4268845413403245E-2</v>
      </c>
      <c r="AQ44" s="52">
        <v>2.375383486182511E-4</v>
      </c>
      <c r="AR44" s="52">
        <v>5.5839290788250084E-4</v>
      </c>
      <c r="AS44" s="52">
        <v>5.1893354994617092E-4</v>
      </c>
      <c r="AT44" s="52">
        <v>5.0653960955566167E-4</v>
      </c>
      <c r="AU44" s="52">
        <v>6.1099065744437059E-4</v>
      </c>
      <c r="AV44" s="52">
        <v>4.0972966067742892E-5</v>
      </c>
      <c r="AW44" s="52">
        <v>6.4685333249316998E-5</v>
      </c>
      <c r="AX44" s="52">
        <v>7.0020099068332406E-5</v>
      </c>
      <c r="AY44" s="52">
        <v>1.0059090203910605E-4</v>
      </c>
      <c r="AZ44" s="52">
        <v>2.4699738415282359E-4</v>
      </c>
      <c r="BA44" s="52">
        <v>0</v>
      </c>
      <c r="BB44" s="52">
        <v>7.192243316324051E-4</v>
      </c>
      <c r="BC44" s="52">
        <v>1.1876081031182276E-4</v>
      </c>
      <c r="BD44" s="52">
        <v>1.830032400346239E-4</v>
      </c>
      <c r="BE44" s="52">
        <v>4.1807216452234826E-5</v>
      </c>
      <c r="BF44" s="52">
        <v>3.0552087179121077E-4</v>
      </c>
      <c r="BG44" s="52">
        <v>6.3170751449181494E-4</v>
      </c>
      <c r="BH44" s="52">
        <v>0.17538630565166222</v>
      </c>
      <c r="BI44" s="52">
        <v>1.0171332676989267E-4</v>
      </c>
      <c r="BJ44" s="52">
        <v>1.9207968042713234E-4</v>
      </c>
      <c r="BK44" s="52">
        <v>1.5574038802413615E-4</v>
      </c>
      <c r="BL44" s="52">
        <v>7.4115188665833395E-5</v>
      </c>
      <c r="BM44" s="52">
        <v>2.2844523023265802E-4</v>
      </c>
      <c r="BN44" s="52">
        <v>8.8396544217637235E-5</v>
      </c>
      <c r="BO44" s="52">
        <v>1.9041741231561865E-4</v>
      </c>
      <c r="BP44" s="52">
        <v>2.5858704019091568E-5</v>
      </c>
      <c r="BQ44" s="52">
        <v>1.2729627666813643E-5</v>
      </c>
      <c r="BR44" s="52">
        <v>1.6509353602604402E-5</v>
      </c>
      <c r="BS44" s="52">
        <v>7.6450329885721795E-6</v>
      </c>
      <c r="BT44" s="52">
        <v>0</v>
      </c>
      <c r="BU44" s="52">
        <v>1.0910210175966219E-5</v>
      </c>
      <c r="BV44" s="52">
        <v>1.3427606205265546E-5</v>
      </c>
      <c r="BW44" s="52">
        <v>7.8683557674330264E-5</v>
      </c>
      <c r="BX44" s="52">
        <v>2.3376959067933704E-5</v>
      </c>
      <c r="BY44" s="52">
        <v>4.5508177858779027E-5</v>
      </c>
      <c r="BZ44" s="52">
        <v>3.0783388596794715E-6</v>
      </c>
      <c r="CA44" s="52">
        <v>3.5196093112352216E-4</v>
      </c>
      <c r="CB44" s="52">
        <v>1.4154641989797727E-5</v>
      </c>
      <c r="CC44" s="52">
        <v>6.3004860778742008E-5</v>
      </c>
      <c r="CD44" s="52">
        <v>1.5274774096432595E-4</v>
      </c>
      <c r="CE44" s="52">
        <v>2.6244213495760558E-4</v>
      </c>
      <c r="CF44" s="52">
        <v>4.6360035080330805E-4</v>
      </c>
      <c r="CG44" s="52">
        <v>2.8165703555897226E-4</v>
      </c>
      <c r="CH44" s="52">
        <v>1.4139261337006007E-4</v>
      </c>
      <c r="CI44" s="52">
        <v>6.9082541673772853E-5</v>
      </c>
      <c r="CJ44" s="52">
        <v>7.668379865951447E-5</v>
      </c>
      <c r="CK44" s="52">
        <v>3.8152334294741137E-5</v>
      </c>
      <c r="CL44" s="52">
        <v>2.4815332001029987E-4</v>
      </c>
      <c r="CM44" s="52">
        <v>2.2993466313108785E-4</v>
      </c>
      <c r="CN44" s="52">
        <v>3.8856862192184773E-4</v>
      </c>
      <c r="CO44" s="52">
        <v>2.4967628928732088E-4</v>
      </c>
      <c r="CP44" s="52">
        <v>4.6588429740190894E-4</v>
      </c>
      <c r="CQ44" s="52">
        <v>1.849862850930504E-4</v>
      </c>
      <c r="CR44" s="52">
        <v>2.2946251566509962E-4</v>
      </c>
      <c r="CS44" s="52">
        <v>3.0106207261524249E-4</v>
      </c>
      <c r="CT44" s="52">
        <v>3.0863891511569502E-5</v>
      </c>
      <c r="CU44" s="52">
        <v>4.6477993894419433E-4</v>
      </c>
      <c r="CV44" s="52">
        <v>1.845520479173129E-4</v>
      </c>
      <c r="CW44" s="52">
        <v>4.5297021651770136E-4</v>
      </c>
      <c r="CX44" s="52">
        <v>5.6449763986081105E-5</v>
      </c>
      <c r="CY44" s="52">
        <v>5.5614043259847229E-5</v>
      </c>
      <c r="CZ44" s="52">
        <v>1.8899976906072119E-4</v>
      </c>
      <c r="DA44" s="52">
        <v>9.9802197693485244E-5</v>
      </c>
      <c r="DB44" s="52">
        <v>1.7141320224237194E-4</v>
      </c>
      <c r="DC44" s="52">
        <v>4.0087284527014558E-4</v>
      </c>
      <c r="DD44" s="52">
        <v>7.1738599787562443E-4</v>
      </c>
      <c r="DE44" s="52">
        <v>1.8137239421286126E-4</v>
      </c>
      <c r="DF44" s="52">
        <v>3.0160309581983883E-4</v>
      </c>
      <c r="DG44" s="52">
        <v>3.0340541679763978E-4</v>
      </c>
      <c r="DH44" s="52">
        <v>3.7568248894003707E-4</v>
      </c>
      <c r="DI44" s="52">
        <v>2.2079281575043502E-2</v>
      </c>
      <c r="DJ44" s="52">
        <v>5.1277823995549719E-2</v>
      </c>
      <c r="DK44" s="52">
        <v>5.1267146712671494E-4</v>
      </c>
      <c r="DL44" s="52">
        <v>3.3858419801658269E-4</v>
      </c>
      <c r="DM44" s="52">
        <v>8.9946919550616124E-4</v>
      </c>
      <c r="DN44" s="52">
        <v>0.67956591861919091</v>
      </c>
      <c r="DO44" s="52">
        <v>7.9810355700579586E-4</v>
      </c>
      <c r="DP44" s="52">
        <v>5.9673441296460427E-4</v>
      </c>
      <c r="DQ44" s="52">
        <v>0.89262235965509773</v>
      </c>
      <c r="DR44" s="52">
        <v>2.7676659736266861E-3</v>
      </c>
      <c r="DS44" s="52">
        <v>1.3752566620202043E-3</v>
      </c>
      <c r="DT44" s="52">
        <v>3.2301681127715849E-4</v>
      </c>
      <c r="DU44" s="52">
        <v>6.8658770434182434E-4</v>
      </c>
      <c r="DV44" s="52">
        <v>3.5680271899664957E-4</v>
      </c>
      <c r="DW44" s="52">
        <v>2.0622349353711217E-4</v>
      </c>
      <c r="DX44" s="52">
        <v>3.275241955523569E-3</v>
      </c>
      <c r="DY44" s="52">
        <v>6.0470525571551482E-4</v>
      </c>
      <c r="DZ44" s="52">
        <v>4.5696723826537208E-4</v>
      </c>
      <c r="EA44" s="52">
        <v>2.4693777832334417E-4</v>
      </c>
      <c r="EB44" s="52">
        <v>2.7988452190699597E-4</v>
      </c>
      <c r="EC44" s="52">
        <v>7.1600137789468412E-5</v>
      </c>
      <c r="ED44" s="52">
        <v>1.4672799711591358E-4</v>
      </c>
      <c r="EE44" s="52">
        <v>1.6086444165793089E-4</v>
      </c>
      <c r="EF44" s="52">
        <v>3.0151555044439008E-4</v>
      </c>
      <c r="EG44" s="52">
        <v>2.9639728115553245E-4</v>
      </c>
      <c r="EH44" s="52">
        <v>1.3918587843833876E-4</v>
      </c>
      <c r="EI44" s="52">
        <v>1.4914214368605497E-4</v>
      </c>
      <c r="EJ44" s="52">
        <v>1.1754057921158613E-4</v>
      </c>
      <c r="EK44" s="52">
        <v>7.3277052776244995E-4</v>
      </c>
      <c r="EL44" s="52">
        <v>2.9517174916760626E-5</v>
      </c>
      <c r="EM44" s="52">
        <v>3.928619755721139E-5</v>
      </c>
      <c r="EN44" s="52">
        <v>1.5618054912012724E-5</v>
      </c>
      <c r="EO44" s="52">
        <v>1.8267309021974581E-6</v>
      </c>
      <c r="EP44" s="52">
        <v>1.0378108431177414E-4</v>
      </c>
      <c r="EQ44" s="52">
        <v>7.0586390812676239E-5</v>
      </c>
      <c r="ER44" s="52">
        <v>2.2365335944185664E-5</v>
      </c>
      <c r="ES44" s="52">
        <v>2.7386366376370565E-5</v>
      </c>
      <c r="ET44" s="52">
        <v>1.0593812597289009E-5</v>
      </c>
      <c r="EU44" s="52">
        <v>8.4216028967937252E-6</v>
      </c>
      <c r="EV44" s="52">
        <v>8.2713348410423036E-5</v>
      </c>
      <c r="EW44" s="52">
        <v>3.9619982366007694E-5</v>
      </c>
      <c r="EX44" s="52">
        <v>1.0970163069948804E-4</v>
      </c>
      <c r="EY44" s="52">
        <v>2.25254023945408E-4</v>
      </c>
      <c r="EZ44" s="52">
        <v>1.0524920829083294E-4</v>
      </c>
      <c r="FA44" s="52">
        <v>1.7506058894891239E-4</v>
      </c>
      <c r="FB44" s="52">
        <v>2.0655014740185466E-5</v>
      </c>
      <c r="FC44" s="52">
        <v>7.6883382338010443E-5</v>
      </c>
      <c r="FD44" s="52">
        <v>4.1077876825351827E-5</v>
      </c>
      <c r="FE44" s="52">
        <v>5.7076274901247254E-5</v>
      </c>
      <c r="FF44" s="52">
        <v>7.2778907721814245E-5</v>
      </c>
      <c r="FG44" s="52">
        <v>4.2032828623079783E-4</v>
      </c>
      <c r="FH44" s="52">
        <v>1.7681961847912012E-4</v>
      </c>
      <c r="FI44" s="52">
        <v>6.0875866381036035E-5</v>
      </c>
      <c r="FJ44" s="52">
        <v>1.2882452215562349E-4</v>
      </c>
      <c r="FK44" s="52">
        <v>6.6613947307357402E-5</v>
      </c>
      <c r="FL44" s="52">
        <v>2.4872128040091579E-4</v>
      </c>
      <c r="FM44" s="52">
        <v>1.815207082635528E-5</v>
      </c>
      <c r="FN44" s="52">
        <v>1.9416323386137397E-4</v>
      </c>
      <c r="FO44" s="52">
        <v>3.4662885165797445E-5</v>
      </c>
      <c r="FP44" s="52">
        <v>3.6695544973285229E-5</v>
      </c>
      <c r="FQ44" s="52">
        <v>8.1436163734342068E-5</v>
      </c>
      <c r="FR44" s="52">
        <v>6.1784473289803281E-5</v>
      </c>
      <c r="FS44" s="52">
        <v>0</v>
      </c>
      <c r="FT44" s="52">
        <v>3.6486638997582885E-4</v>
      </c>
      <c r="FU44" s="52">
        <v>1.6908268881218844E-4</v>
      </c>
      <c r="FV44" s="52">
        <v>2.3817645908690642E-4</v>
      </c>
      <c r="FW44" s="52">
        <v>1.7279615555837485E-5</v>
      </c>
      <c r="FX44" s="52">
        <v>4.7248025462063192E-6</v>
      </c>
      <c r="FY44" s="52">
        <v>9.265464715648394E-6</v>
      </c>
      <c r="FZ44" s="52">
        <v>1.7166538274125713E-5</v>
      </c>
      <c r="GA44" s="52">
        <v>3.7342037113225439E-5</v>
      </c>
      <c r="GB44" s="52">
        <v>1.6623325116833684E-4</v>
      </c>
      <c r="GC44" s="52">
        <v>1.0224855101179816E-4</v>
      </c>
      <c r="GD44" s="52">
        <v>2.0849303683369562E-5</v>
      </c>
      <c r="GE44" s="52">
        <v>2.5592767304979838E-4</v>
      </c>
      <c r="GF44" s="52">
        <v>9.7382187266152086E-5</v>
      </c>
      <c r="GG44" s="52">
        <v>7.9252701215671748E-4</v>
      </c>
      <c r="GH44" s="52">
        <v>9.1584292560979697E-4</v>
      </c>
      <c r="GI44" s="52">
        <v>2.7856039148215768E-3</v>
      </c>
      <c r="GJ44" s="52">
        <v>5.2745625427086905E-4</v>
      </c>
      <c r="GK44" s="52">
        <v>5.6608912909178856E-4</v>
      </c>
      <c r="GL44" s="52">
        <v>2.395324582569056E-4</v>
      </c>
      <c r="GM44" s="52">
        <v>3.7376762674475874E-4</v>
      </c>
      <c r="GN44" s="52">
        <v>3.399456640798017E-4</v>
      </c>
      <c r="GO44" s="52">
        <v>6.7505445845389468E-5</v>
      </c>
      <c r="GP44" s="52">
        <v>1.504231744215643E-4</v>
      </c>
      <c r="GQ44" s="52">
        <v>1.9349261455199546E-5</v>
      </c>
      <c r="GR44" s="52">
        <v>5.186918265391785E-5</v>
      </c>
      <c r="GS44" s="52">
        <v>2.1920149721698171E-5</v>
      </c>
      <c r="GT44" s="52">
        <v>4.8853200844706549E-5</v>
      </c>
      <c r="GU44" s="52">
        <v>7.4924463830727905E-6</v>
      </c>
      <c r="GV44" s="52">
        <v>2.5071892171576137E-5</v>
      </c>
      <c r="GW44" s="52">
        <v>1.0943863456068384E-4</v>
      </c>
      <c r="GX44" s="52">
        <v>1.1131587645601772E-4</v>
      </c>
      <c r="GY44" s="52">
        <v>1.9536384428477906E-5</v>
      </c>
      <c r="GZ44" s="52">
        <v>8.1444322493196015E-3</v>
      </c>
      <c r="HA44" s="52">
        <v>1.680339058853342E-3</v>
      </c>
      <c r="HB44" s="52">
        <v>4.6310299483954848E-2</v>
      </c>
      <c r="HC44" s="52">
        <v>2.0648045903609515E-3</v>
      </c>
      <c r="HD44" s="52">
        <v>1.2234597967076472E-3</v>
      </c>
      <c r="HE44" s="52">
        <v>7.4453702401378816E-2</v>
      </c>
      <c r="HF44" s="52">
        <v>1.2051254844569682E-2</v>
      </c>
      <c r="HG44" s="52">
        <v>0.81603221433446715</v>
      </c>
      <c r="HH44" s="52">
        <v>7.6373956539869763E-4</v>
      </c>
      <c r="HI44" s="52">
        <v>0.22484338126593351</v>
      </c>
      <c r="HJ44" s="52">
        <v>3.3840463959887129E-2</v>
      </c>
      <c r="HK44" s="52">
        <v>7.2558059557848579E-6</v>
      </c>
      <c r="HL44" s="52">
        <v>1.4400811789267871E-4</v>
      </c>
      <c r="HM44" s="52">
        <v>2.8678464172525317E-4</v>
      </c>
      <c r="HN44" s="52">
        <v>8.9939128952760803E-5</v>
      </c>
      <c r="HO44" s="52">
        <v>1.366087526509145E-4</v>
      </c>
      <c r="HP44" s="52">
        <v>1.0447986115007699E-4</v>
      </c>
      <c r="HQ44" s="52">
        <v>7.4346688825562793E-4</v>
      </c>
      <c r="HR44" s="52">
        <v>2.3019671189903122E-3</v>
      </c>
      <c r="HS44" s="52">
        <v>1.2119857936636902E-3</v>
      </c>
      <c r="HT44" s="52">
        <v>1.2160150811505713E-3</v>
      </c>
      <c r="HU44" s="52">
        <v>7.1961130865443024E-4</v>
      </c>
      <c r="HV44" s="52">
        <v>9.1724762853482244E-4</v>
      </c>
      <c r="HW44" s="52">
        <v>2.2371594712409243E-4</v>
      </c>
      <c r="HX44" s="52">
        <v>1.2415529705596561E-4</v>
      </c>
      <c r="HY44" s="52">
        <v>2.9246127343411472E-5</v>
      </c>
      <c r="HZ44" s="52">
        <v>9.5405883802901508E-5</v>
      </c>
      <c r="IA44" s="52">
        <v>4.8442777288686325E-5</v>
      </c>
      <c r="IB44" s="52">
        <v>2.8938195587070224E-5</v>
      </c>
      <c r="IC44" s="52">
        <v>7.828443421833757E-4</v>
      </c>
      <c r="ID44" s="52">
        <v>3.226579541325204E-4</v>
      </c>
      <c r="IE44" s="52">
        <v>1.5909954369995832E-4</v>
      </c>
      <c r="IF44" s="52">
        <v>1.4732270731595041E-4</v>
      </c>
      <c r="IG44" s="52">
        <v>1.5532540762946371E-4</v>
      </c>
      <c r="IH44" s="52">
        <v>1.4665924070789694E-4</v>
      </c>
      <c r="II44" s="52">
        <v>4.5867905447687996E-4</v>
      </c>
      <c r="IJ44" s="52">
        <v>1.4669084132135332E-5</v>
      </c>
      <c r="IK44" s="52">
        <v>1.1225437072201736E-5</v>
      </c>
      <c r="IL44" s="52">
        <v>7.1600366728040587E-5</v>
      </c>
      <c r="IM44" s="52">
        <v>3.9214666514270792E-5</v>
      </c>
      <c r="IN44" s="52">
        <v>1.6939090415948171E-5</v>
      </c>
      <c r="IO44" s="52">
        <v>6.3710907943660304E-5</v>
      </c>
      <c r="IP44" s="52">
        <v>4.1966802086958467E-5</v>
      </c>
      <c r="IQ44" s="52">
        <v>4.9305952078368383E-5</v>
      </c>
      <c r="IR44" s="52">
        <v>2.6411779138632269E-5</v>
      </c>
      <c r="IS44" s="52">
        <v>1.9733158869088372E-5</v>
      </c>
      <c r="IT44" s="52">
        <v>1.0594897593534466E-5</v>
      </c>
      <c r="IU44" s="52">
        <v>1.588794805934477E-4</v>
      </c>
      <c r="IV44" s="52">
        <v>5.4477278139812513E-5</v>
      </c>
      <c r="IW44" s="52">
        <v>1.3001958018599448E-5</v>
      </c>
      <c r="IX44" s="52">
        <v>4.74829223008973E-5</v>
      </c>
      <c r="IY44" s="52">
        <v>2.7773493523089295E-5</v>
      </c>
      <c r="IZ44" s="52">
        <v>1.2297405673643227E-5</v>
      </c>
      <c r="JA44" s="52">
        <v>2.4464097750844689E-5</v>
      </c>
      <c r="JB44" s="52">
        <v>2.3030201947933926E-5</v>
      </c>
      <c r="JC44" s="52">
        <v>6.428672091166767E-5</v>
      </c>
      <c r="JD44" s="52">
        <v>3.3079885605338419E-5</v>
      </c>
      <c r="JE44" s="52">
        <v>1.1133989573271142E-4</v>
      </c>
      <c r="JF44" s="52">
        <v>5.2287927799478646E-6</v>
      </c>
      <c r="JG44" s="52">
        <v>1.3387310755671956E-4</v>
      </c>
      <c r="JH44" s="52">
        <v>1.4076149983349419E-4</v>
      </c>
      <c r="JI44" s="52">
        <v>2.8223456198115505E-5</v>
      </c>
      <c r="JJ44" s="52">
        <v>1.29750524687567E-4</v>
      </c>
      <c r="JK44" s="52">
        <v>1.3185883351320274E-4</v>
      </c>
      <c r="JL44" s="52">
        <v>1.2954802108347118E-4</v>
      </c>
      <c r="JM44" s="52">
        <v>2.923371621223238E-4</v>
      </c>
      <c r="JN44" s="52">
        <v>6.6868014522547428E-5</v>
      </c>
      <c r="JO44" s="52">
        <v>4.2670283958063433E-5</v>
      </c>
      <c r="JP44" s="52">
        <v>4.9406828851316433E-5</v>
      </c>
      <c r="JQ44" s="52">
        <v>7.6280666725159817E-5</v>
      </c>
      <c r="JR44" s="52">
        <v>3.491012433247175E-5</v>
      </c>
      <c r="JS44" s="52">
        <v>1.578991318215607E-5</v>
      </c>
      <c r="JT44" s="52">
        <v>0</v>
      </c>
      <c r="JU44" s="52">
        <v>1.433247511413982E-4</v>
      </c>
      <c r="JV44" s="52">
        <v>4.8214110635216644E-4</v>
      </c>
      <c r="JW44" s="52">
        <v>2.1587719896417143E-4</v>
      </c>
      <c r="JX44" s="52">
        <v>1.207391576999848E-3</v>
      </c>
      <c r="JY44" s="52">
        <v>2.1218721775970525E-4</v>
      </c>
      <c r="JZ44" s="52">
        <v>4.7298532509234778E-4</v>
      </c>
      <c r="KA44" s="52">
        <v>7.7684867960539628E-4</v>
      </c>
      <c r="KB44" s="52">
        <v>3.743049418615558E-3</v>
      </c>
      <c r="KC44" s="52">
        <v>2.9039264369813331E-4</v>
      </c>
      <c r="KD44" s="52">
        <v>1.1651353198448664E-4</v>
      </c>
      <c r="KE44" s="52">
        <v>3.4072843986896498E-4</v>
      </c>
      <c r="KF44" s="52">
        <v>1.7511779767061977E-3</v>
      </c>
      <c r="KG44" s="52">
        <v>2.4314516258369765E-4</v>
      </c>
      <c r="KH44" s="52">
        <v>1.4308310560365415E-3</v>
      </c>
      <c r="KI44" s="52">
        <v>1.1362543811346811E-4</v>
      </c>
      <c r="KJ44" s="52">
        <v>1.2526871403788066E-2</v>
      </c>
      <c r="KK44" s="52">
        <v>3.8473750475709399E-3</v>
      </c>
      <c r="KL44" s="52">
        <v>3.1649016072588757E-4</v>
      </c>
      <c r="KM44" s="52">
        <v>7.8233925438873973E-4</v>
      </c>
      <c r="KN44" s="52">
        <v>1.3308165026718174E-3</v>
      </c>
      <c r="KO44" s="52">
        <v>6.5495389152000691E-4</v>
      </c>
      <c r="KP44" s="52">
        <v>2.2710851604976665E-4</v>
      </c>
      <c r="KQ44" s="52">
        <v>9.3629056414395203E-4</v>
      </c>
      <c r="KR44" s="52">
        <v>4.4678457470377836E-4</v>
      </c>
      <c r="KS44" s="52">
        <v>3.2287644496811183E-4</v>
      </c>
      <c r="KT44" s="52">
        <v>1.6892432648401934E-3</v>
      </c>
      <c r="KU44" s="52">
        <v>3.0998645423867944E-4</v>
      </c>
      <c r="KV44" s="52">
        <v>4.687447467801355E-4</v>
      </c>
      <c r="KW44" s="52">
        <v>3.5403942785916038E-4</v>
      </c>
      <c r="KX44" s="52">
        <v>3.0624565975219354E-4</v>
      </c>
      <c r="KY44" s="52">
        <v>8.2195785723119131E-4</v>
      </c>
      <c r="KZ44" s="52">
        <v>7.9462935777036068E-4</v>
      </c>
    </row>
    <row r="45" spans="1:312" x14ac:dyDescent="0.2">
      <c r="A45" s="89">
        <v>1.025577</v>
      </c>
      <c r="B45" s="41" t="s">
        <v>895</v>
      </c>
      <c r="C45" s="51" t="s">
        <v>51</v>
      </c>
      <c r="D45" s="52">
        <v>5.1779152420751168E-4</v>
      </c>
      <c r="E45" s="52">
        <v>1.1918242585802042E-4</v>
      </c>
      <c r="F45" s="52">
        <v>2.4332334615011745E-4</v>
      </c>
      <c r="G45" s="52">
        <v>4.7559836806846328E-4</v>
      </c>
      <c r="H45" s="52">
        <v>6.994729103689363E-4</v>
      </c>
      <c r="I45" s="52">
        <v>8.3553907062963775E-7</v>
      </c>
      <c r="J45" s="52">
        <v>5.4017446989869234E-6</v>
      </c>
      <c r="K45" s="52">
        <v>7.4339801449771485E-6</v>
      </c>
      <c r="L45" s="52">
        <v>8.6284745408097313E-6</v>
      </c>
      <c r="M45" s="52">
        <v>2.4323986373434785E-5</v>
      </c>
      <c r="N45" s="52">
        <v>9.8722004311772752E-6</v>
      </c>
      <c r="O45" s="52">
        <v>1.7552997346675357E-5</v>
      </c>
      <c r="P45" s="52">
        <v>6.8627697682873299E-5</v>
      </c>
      <c r="Q45" s="52">
        <v>3.346841154582365E-5</v>
      </c>
      <c r="R45" s="52">
        <v>5.5542119792218528E-6</v>
      </c>
      <c r="S45" s="52">
        <v>5.069897521886321E-6</v>
      </c>
      <c r="T45" s="52">
        <v>2.1363567767888438E-5</v>
      </c>
      <c r="U45" s="52">
        <v>9.9968147833254094E-6</v>
      </c>
      <c r="V45" s="52">
        <v>0</v>
      </c>
      <c r="W45" s="52">
        <v>1.176226269894755E-6</v>
      </c>
      <c r="X45" s="52">
        <v>1.2261069121580605E-6</v>
      </c>
      <c r="Y45" s="52">
        <v>1.376617005285193E-5</v>
      </c>
      <c r="Z45" s="52">
        <v>7.4269591653680733E-6</v>
      </c>
      <c r="AA45" s="52">
        <v>0</v>
      </c>
      <c r="AB45" s="52">
        <v>4.2364447052305347E-5</v>
      </c>
      <c r="AC45" s="52">
        <v>0</v>
      </c>
      <c r="AD45" s="52">
        <v>0</v>
      </c>
      <c r="AE45" s="52">
        <v>2.8472923301947506E-5</v>
      </c>
      <c r="AF45" s="52">
        <v>3.3163872684655796E-5</v>
      </c>
      <c r="AG45" s="52">
        <v>9.2126181194727959E-6</v>
      </c>
      <c r="AH45" s="52">
        <v>4.053499645664248E-6</v>
      </c>
      <c r="AI45" s="52">
        <v>2.703841140901E-5</v>
      </c>
      <c r="AJ45" s="52">
        <v>8.0172782954411314E-6</v>
      </c>
      <c r="AK45" s="52">
        <v>1.4388778885013376E-5</v>
      </c>
      <c r="AL45" s="52">
        <v>6.1666714306730792E-6</v>
      </c>
      <c r="AM45" s="52">
        <v>1.6301307354388074E-5</v>
      </c>
      <c r="AN45" s="52">
        <v>2.6040393215256439E-6</v>
      </c>
      <c r="AO45" s="52">
        <v>4.2051824377579036E-6</v>
      </c>
      <c r="AP45" s="52">
        <v>1.288974226905483E-6</v>
      </c>
      <c r="AQ45" s="52">
        <v>2.1087445698429857E-5</v>
      </c>
      <c r="AR45" s="52">
        <v>1.375471144628908E-5</v>
      </c>
      <c r="AS45" s="52">
        <v>6.4736489036266911E-6</v>
      </c>
      <c r="AT45" s="52">
        <v>1.881791389121917E-5</v>
      </c>
      <c r="AU45" s="52">
        <v>1.7283255382787151E-6</v>
      </c>
      <c r="AV45" s="52">
        <v>2.473035620527839E-2</v>
      </c>
      <c r="AW45" s="52">
        <v>1.3638994621251736E-5</v>
      </c>
      <c r="AX45" s="52">
        <v>4.7439196116306799E-5</v>
      </c>
      <c r="AY45" s="52">
        <v>2.1615638239932261E-6</v>
      </c>
      <c r="AZ45" s="52">
        <v>1.3137712679721953E-6</v>
      </c>
      <c r="BA45" s="52">
        <v>0</v>
      </c>
      <c r="BB45" s="52">
        <v>3.7914426771975615E-6</v>
      </c>
      <c r="BC45" s="52">
        <v>2.6792621691136919E-5</v>
      </c>
      <c r="BD45" s="52">
        <v>3.5382098569660445E-6</v>
      </c>
      <c r="BE45" s="52">
        <v>4.9486755998603121E-3</v>
      </c>
      <c r="BF45" s="52">
        <v>1.4554834250486805E-5</v>
      </c>
      <c r="BG45" s="52">
        <v>4.0129841134302765E-6</v>
      </c>
      <c r="BH45" s="52">
        <v>7.0944334646414619E-6</v>
      </c>
      <c r="BI45" s="52">
        <v>8.6592031684660846E-6</v>
      </c>
      <c r="BJ45" s="52">
        <v>1.0544799750301205E-5</v>
      </c>
      <c r="BK45" s="52">
        <v>4.436577460192074E-6</v>
      </c>
      <c r="BL45" s="52">
        <v>0</v>
      </c>
      <c r="BM45" s="52">
        <v>2.2156264591281319E-6</v>
      </c>
      <c r="BN45" s="52">
        <v>9.9743589854824026E-6</v>
      </c>
      <c r="BO45" s="52">
        <v>2.7902161742273034E-6</v>
      </c>
      <c r="BP45" s="52">
        <v>3.0146000125599419E-3</v>
      </c>
      <c r="BQ45" s="52">
        <v>4.7145357556432565E-5</v>
      </c>
      <c r="BR45" s="52">
        <v>2.0054724743662176E-3</v>
      </c>
      <c r="BS45" s="52">
        <v>1.6814489221748143E-3</v>
      </c>
      <c r="BT45" s="52">
        <v>2.6399006641853475E-3</v>
      </c>
      <c r="BU45" s="52">
        <v>8.3812205898421187E-5</v>
      </c>
      <c r="BV45" s="52">
        <v>3.4723492356642415E-5</v>
      </c>
      <c r="BW45" s="52">
        <v>1.3435521201429689E-6</v>
      </c>
      <c r="BX45" s="52">
        <v>6.6154565551001554E-6</v>
      </c>
      <c r="BY45" s="52">
        <v>5.4749599642387736E-6</v>
      </c>
      <c r="BZ45" s="52">
        <v>5.3969174901614568E-6</v>
      </c>
      <c r="CA45" s="52">
        <v>1.2265143779910885E-5</v>
      </c>
      <c r="CB45" s="52">
        <v>2.4761842686866991E-6</v>
      </c>
      <c r="CC45" s="52">
        <v>4.2638278712755573E-6</v>
      </c>
      <c r="CD45" s="52">
        <v>5.7591532524219165E-6</v>
      </c>
      <c r="CE45" s="52">
        <v>4.1757963160280856E-6</v>
      </c>
      <c r="CF45" s="52">
        <v>0</v>
      </c>
      <c r="CG45" s="52">
        <v>3.1125983238353388E-6</v>
      </c>
      <c r="CH45" s="52">
        <v>2.4907994109418381E-6</v>
      </c>
      <c r="CI45" s="52">
        <v>0</v>
      </c>
      <c r="CJ45" s="52">
        <v>0</v>
      </c>
      <c r="CK45" s="52">
        <v>0</v>
      </c>
      <c r="CL45" s="52">
        <v>1.0656639266153452E-5</v>
      </c>
      <c r="CM45" s="52">
        <v>7.3139182776358575E-5</v>
      </c>
      <c r="CN45" s="52">
        <v>1.4904696996920626E-6</v>
      </c>
      <c r="CO45" s="52">
        <v>0</v>
      </c>
      <c r="CP45" s="52">
        <v>2.0843942863293405E-6</v>
      </c>
      <c r="CQ45" s="52">
        <v>1.318375283274327E-6</v>
      </c>
      <c r="CR45" s="52">
        <v>3.110832624275664E-6</v>
      </c>
      <c r="CS45" s="52">
        <v>0</v>
      </c>
      <c r="CT45" s="52">
        <v>2.8003917008566924E-6</v>
      </c>
      <c r="CU45" s="52">
        <v>3.2748155506149661E-6</v>
      </c>
      <c r="CV45" s="52">
        <v>2.8153022564471623E-6</v>
      </c>
      <c r="CW45" s="52">
        <v>1.426343305395415E-6</v>
      </c>
      <c r="CX45" s="52">
        <v>0</v>
      </c>
      <c r="CY45" s="52">
        <v>0</v>
      </c>
      <c r="CZ45" s="52">
        <v>0</v>
      </c>
      <c r="DA45" s="52">
        <v>2.9337034004076799E-6</v>
      </c>
      <c r="DB45" s="52">
        <v>1.7552114390831115E-6</v>
      </c>
      <c r="DC45" s="52">
        <v>2.7438051083404583E-6</v>
      </c>
      <c r="DD45" s="52">
        <v>4.4626547767364197E-6</v>
      </c>
      <c r="DE45" s="52">
        <v>0</v>
      </c>
      <c r="DF45" s="52">
        <v>5.728721421457316E-6</v>
      </c>
      <c r="DG45" s="52">
        <v>8.596461717434243E-6</v>
      </c>
      <c r="DH45" s="52">
        <v>1.7199568459167877E-6</v>
      </c>
      <c r="DI45" s="52">
        <v>8.2368246206889688E-7</v>
      </c>
      <c r="DJ45" s="52">
        <v>1.6110966266709678E-5</v>
      </c>
      <c r="DK45" s="52">
        <v>4.4302232297589202E-6</v>
      </c>
      <c r="DL45" s="52">
        <v>0</v>
      </c>
      <c r="DM45" s="52">
        <v>8.7011363346349736E-5</v>
      </c>
      <c r="DN45" s="52">
        <v>0</v>
      </c>
      <c r="DO45" s="52">
        <v>2.2817176160995396E-6</v>
      </c>
      <c r="DP45" s="52">
        <v>3.9556736635548226E-6</v>
      </c>
      <c r="DQ45" s="52">
        <v>7.3857260152449114E-6</v>
      </c>
      <c r="DR45" s="52">
        <v>5.1463703696849989E-6</v>
      </c>
      <c r="DS45" s="52">
        <v>0</v>
      </c>
      <c r="DT45" s="52">
        <v>2.9630232017616881E-6</v>
      </c>
      <c r="DU45" s="52">
        <v>2.4901000916261908E-6</v>
      </c>
      <c r="DV45" s="52">
        <v>2.5377277297549795E-6</v>
      </c>
      <c r="DW45" s="52">
        <v>2.8910410416525301E-6</v>
      </c>
      <c r="DX45" s="52">
        <v>3.3526197049914294E-6</v>
      </c>
      <c r="DY45" s="52">
        <v>0</v>
      </c>
      <c r="DZ45" s="52">
        <v>1.3384096839579041E-6</v>
      </c>
      <c r="EA45" s="52">
        <v>5.4385364401264033E-6</v>
      </c>
      <c r="EB45" s="52">
        <v>1.6313388280305249E-6</v>
      </c>
      <c r="EC45" s="52">
        <v>1.2677364762120984E-6</v>
      </c>
      <c r="ED45" s="52">
        <v>7.0954806116243896E-6</v>
      </c>
      <c r="EE45" s="52">
        <v>2.0462890434997164E-6</v>
      </c>
      <c r="EF45" s="52">
        <v>0</v>
      </c>
      <c r="EG45" s="52">
        <v>3.0389368426154124E-5</v>
      </c>
      <c r="EH45" s="52">
        <v>1.0684746895225679E-6</v>
      </c>
      <c r="EI45" s="52">
        <v>1.4372935725332343E-6</v>
      </c>
      <c r="EJ45" s="52">
        <v>0</v>
      </c>
      <c r="EK45" s="52">
        <v>6.1658856882023438E-5</v>
      </c>
      <c r="EL45" s="52">
        <v>9.0587191985920554E-6</v>
      </c>
      <c r="EM45" s="52">
        <v>4.4533042754029189E-6</v>
      </c>
      <c r="EN45" s="52">
        <v>2.4743210590941507E-6</v>
      </c>
      <c r="EO45" s="52">
        <v>3.6534618043949162E-6</v>
      </c>
      <c r="EP45" s="52">
        <v>2.7229845858549595E-5</v>
      </c>
      <c r="EQ45" s="52">
        <v>1.530593018775448E-6</v>
      </c>
      <c r="ER45" s="52">
        <v>5.8116461188299441E-5</v>
      </c>
      <c r="ES45" s="52">
        <v>1.2594512912812295E-5</v>
      </c>
      <c r="ET45" s="52">
        <v>6.3562875583734056E-6</v>
      </c>
      <c r="EU45" s="52">
        <v>3.6536800259935854E-6</v>
      </c>
      <c r="EV45" s="52">
        <v>6.2591922026037333E-6</v>
      </c>
      <c r="EW45" s="52">
        <v>1.1656583231313687E-6</v>
      </c>
      <c r="EX45" s="52">
        <v>3.5558459606040952E-6</v>
      </c>
      <c r="EY45" s="52">
        <v>0</v>
      </c>
      <c r="EZ45" s="52">
        <v>6.1843572929134531E-6</v>
      </c>
      <c r="FA45" s="52">
        <v>3.9484382140195259E-6</v>
      </c>
      <c r="FB45" s="52">
        <v>0</v>
      </c>
      <c r="FC45" s="52">
        <v>1.206718640803637E-6</v>
      </c>
      <c r="FD45" s="52">
        <v>0</v>
      </c>
      <c r="FE45" s="52">
        <v>3.2526037227749269E-6</v>
      </c>
      <c r="FF45" s="52">
        <v>1.5179093245730062E-6</v>
      </c>
      <c r="FG45" s="52">
        <v>3.512950681564745E-6</v>
      </c>
      <c r="FH45" s="52">
        <v>4.2411442043983899E-6</v>
      </c>
      <c r="FI45" s="52">
        <v>4.0981127523161045E-6</v>
      </c>
      <c r="FJ45" s="52">
        <v>2.6220509020487783E-6</v>
      </c>
      <c r="FK45" s="52">
        <v>1.6255739997122522E-6</v>
      </c>
      <c r="FL45" s="52">
        <v>0</v>
      </c>
      <c r="FM45" s="52">
        <v>0</v>
      </c>
      <c r="FN45" s="52">
        <v>1.6026821200359285E-6</v>
      </c>
      <c r="FO45" s="52">
        <v>2.5709977950433662E-6</v>
      </c>
      <c r="FP45" s="52">
        <v>1.1792756333295082E-6</v>
      </c>
      <c r="FQ45" s="52">
        <v>1.2059414661658145E-5</v>
      </c>
      <c r="FR45" s="52">
        <v>7.7740591949511534E-6</v>
      </c>
      <c r="FS45" s="52">
        <v>2.2459804843605471E-4</v>
      </c>
      <c r="FT45" s="52">
        <v>3.3672933951078881E-5</v>
      </c>
      <c r="FU45" s="52">
        <v>1.1923930015076113E-4</v>
      </c>
      <c r="FV45" s="52">
        <v>2.7353291849106169E-4</v>
      </c>
      <c r="FW45" s="52">
        <v>3.5548930454656376E-5</v>
      </c>
      <c r="FX45" s="52">
        <v>7.1996991180286766E-6</v>
      </c>
      <c r="FY45" s="52">
        <v>6.5883529842827718E-6</v>
      </c>
      <c r="FZ45" s="52">
        <v>0</v>
      </c>
      <c r="GA45" s="52">
        <v>1.1750354952853044E-5</v>
      </c>
      <c r="GB45" s="52">
        <v>0</v>
      </c>
      <c r="GC45" s="52">
        <v>0</v>
      </c>
      <c r="GD45" s="52">
        <v>0</v>
      </c>
      <c r="GE45" s="52">
        <v>9.8409560937090121E-7</v>
      </c>
      <c r="GF45" s="52">
        <v>0</v>
      </c>
      <c r="GG45" s="52">
        <v>4.2352956554552158E-6</v>
      </c>
      <c r="GH45" s="52">
        <v>6.6611822159432265E-6</v>
      </c>
      <c r="GI45" s="52">
        <v>9.3188697094160261E-6</v>
      </c>
      <c r="GJ45" s="52">
        <v>1.1720132294975442E-5</v>
      </c>
      <c r="GK45" s="52">
        <v>1.4945198184139341E-6</v>
      </c>
      <c r="GL45" s="52">
        <v>0</v>
      </c>
      <c r="GM45" s="52">
        <v>5.8383723144682974E-6</v>
      </c>
      <c r="GN45" s="52">
        <v>3.77798914547039E-6</v>
      </c>
      <c r="GO45" s="52">
        <v>2.7487886626112334E-6</v>
      </c>
      <c r="GP45" s="52">
        <v>1.3482720484038248E-6</v>
      </c>
      <c r="GQ45" s="52">
        <v>3.6669971306224944E-6</v>
      </c>
      <c r="GR45" s="52">
        <v>1.2390605259131582E-6</v>
      </c>
      <c r="GS45" s="52">
        <v>0</v>
      </c>
      <c r="GT45" s="52">
        <v>2.7116627572497287E-6</v>
      </c>
      <c r="GU45" s="52">
        <v>3.7462231915363952E-6</v>
      </c>
      <c r="GV45" s="52">
        <v>0</v>
      </c>
      <c r="GW45" s="52">
        <v>4.1995638661934407E-6</v>
      </c>
      <c r="GX45" s="52">
        <v>7.9784158496878883E-7</v>
      </c>
      <c r="GY45" s="52">
        <v>0</v>
      </c>
      <c r="GZ45" s="52">
        <v>0</v>
      </c>
      <c r="HA45" s="52">
        <v>3.9927938224330167E-6</v>
      </c>
      <c r="HB45" s="52">
        <v>5.1919156319365684E-6</v>
      </c>
      <c r="HC45" s="52">
        <v>0</v>
      </c>
      <c r="HD45" s="52">
        <v>3.468539888122615E-6</v>
      </c>
      <c r="HE45" s="52">
        <v>0</v>
      </c>
      <c r="HF45" s="52">
        <v>1.4320144657835759E-6</v>
      </c>
      <c r="HG45" s="52">
        <v>2.926753008682633E-6</v>
      </c>
      <c r="HH45" s="52">
        <v>0</v>
      </c>
      <c r="HI45" s="52">
        <v>0</v>
      </c>
      <c r="HJ45" s="52">
        <v>1.4217385917918221E-6</v>
      </c>
      <c r="HK45" s="52">
        <v>0</v>
      </c>
      <c r="HL45" s="52">
        <v>6.3119448871171979E-5</v>
      </c>
      <c r="HM45" s="52">
        <v>6.3023697391344737E-6</v>
      </c>
      <c r="HN45" s="52">
        <v>0</v>
      </c>
      <c r="HO45" s="52">
        <v>9.7289360930267159E-7</v>
      </c>
      <c r="HP45" s="52">
        <v>0</v>
      </c>
      <c r="HQ45" s="52">
        <v>4.8879917931785569E-6</v>
      </c>
      <c r="HR45" s="52">
        <v>4.8886734636563534E-6</v>
      </c>
      <c r="HS45" s="52">
        <v>6.4805315525016469E-6</v>
      </c>
      <c r="HT45" s="52">
        <v>2.6469145716544329E-6</v>
      </c>
      <c r="HU45" s="52">
        <v>7.3564247783627964E-6</v>
      </c>
      <c r="HV45" s="52">
        <v>2.4315423816543747E-6</v>
      </c>
      <c r="HW45" s="52">
        <v>2.9031958348401588E-6</v>
      </c>
      <c r="HX45" s="52">
        <v>0</v>
      </c>
      <c r="HY45" s="52">
        <v>4.8400281166913349E-6</v>
      </c>
      <c r="HZ45" s="52">
        <v>0</v>
      </c>
      <c r="IA45" s="52">
        <v>1.1321782857127088E-6</v>
      </c>
      <c r="IB45" s="52">
        <v>1.2426634925466428E-6</v>
      </c>
      <c r="IC45" s="52">
        <v>2.0959389386131194E-6</v>
      </c>
      <c r="ID45" s="52">
        <v>3.342745887779969E-6</v>
      </c>
      <c r="IE45" s="52">
        <v>2.3668291669521889E-5</v>
      </c>
      <c r="IF45" s="52">
        <v>1.3971281767251149E-6</v>
      </c>
      <c r="IG45" s="52">
        <v>5.0519318768103482E-7</v>
      </c>
      <c r="IH45" s="52">
        <v>1.8560195558241379E-5</v>
      </c>
      <c r="II45" s="52">
        <v>4.1332259857563083E-6</v>
      </c>
      <c r="IJ45" s="52">
        <v>4.0015767859591741E-6</v>
      </c>
      <c r="IK45" s="52">
        <v>9.4831474061406593E-6</v>
      </c>
      <c r="IL45" s="52">
        <v>4.4566511965029242E-5</v>
      </c>
      <c r="IM45" s="52">
        <v>7.6963364186886599E-6</v>
      </c>
      <c r="IN45" s="52">
        <v>5.0804554212997699E-6</v>
      </c>
      <c r="IO45" s="52">
        <v>2.3595809672595375E-5</v>
      </c>
      <c r="IP45" s="52">
        <v>7.1345764219150151E-6</v>
      </c>
      <c r="IQ45" s="52">
        <v>1.3762138717327963E-5</v>
      </c>
      <c r="IR45" s="52">
        <v>3.9465097454901105E-6</v>
      </c>
      <c r="IS45" s="52">
        <v>2.7474842551692719E-5</v>
      </c>
      <c r="IT45" s="52">
        <v>6.9209199012664335E-7</v>
      </c>
      <c r="IU45" s="52">
        <v>2.3414590017463717E-6</v>
      </c>
      <c r="IV45" s="52">
        <v>1.1521800304066545E-6</v>
      </c>
      <c r="IW45" s="52">
        <v>8.7124231509247585E-6</v>
      </c>
      <c r="IX45" s="52">
        <v>1.1798113010343033E-6</v>
      </c>
      <c r="IY45" s="52">
        <v>4.5956466741080452E-6</v>
      </c>
      <c r="IZ45" s="52">
        <v>3.1669195624295522E-5</v>
      </c>
      <c r="JA45" s="52">
        <v>6.5491107968582497E-6</v>
      </c>
      <c r="JB45" s="52">
        <v>1.2124393854464634E-5</v>
      </c>
      <c r="JC45" s="52">
        <v>7.4879778865260555E-3</v>
      </c>
      <c r="JD45" s="52">
        <v>3.0656427073403243E-3</v>
      </c>
      <c r="JE45" s="52">
        <v>5.1246654092097686E-2</v>
      </c>
      <c r="JF45" s="52">
        <v>8.3397308250249949E-2</v>
      </c>
      <c r="JG45" s="52">
        <v>5.8443371569461525E-6</v>
      </c>
      <c r="JH45" s="52">
        <v>1.0057304798691791E-5</v>
      </c>
      <c r="JI45" s="52">
        <v>0</v>
      </c>
      <c r="JJ45" s="52">
        <v>4.8548332186384059E-6</v>
      </c>
      <c r="JK45" s="52">
        <v>2.9167708590690542E-5</v>
      </c>
      <c r="JL45" s="52">
        <v>1.1645439611084934E-5</v>
      </c>
      <c r="JM45" s="52">
        <v>2.3958253391164887E-6</v>
      </c>
      <c r="JN45" s="52">
        <v>1.5460628962473928E-5</v>
      </c>
      <c r="JO45" s="52">
        <v>4.7526224263218353E-5</v>
      </c>
      <c r="JP45" s="52">
        <v>1.6837392850984634E-5</v>
      </c>
      <c r="JQ45" s="52">
        <v>4.6515011505323567E-5</v>
      </c>
      <c r="JR45" s="52">
        <v>1.4083400585407406E-5</v>
      </c>
      <c r="JS45" s="52">
        <v>0.69766092665759794</v>
      </c>
      <c r="JT45" s="52">
        <v>0</v>
      </c>
      <c r="JU45" s="52">
        <v>0</v>
      </c>
      <c r="JV45" s="52">
        <v>1.5255624197705029E-5</v>
      </c>
      <c r="JW45" s="52">
        <v>2.8169882701194006E-6</v>
      </c>
      <c r="JX45" s="52">
        <v>3.9675684145113325E-6</v>
      </c>
      <c r="JY45" s="52">
        <v>1.7649217178143707E-6</v>
      </c>
      <c r="JZ45" s="52">
        <v>4.5453011305517835E-6</v>
      </c>
      <c r="KA45" s="52">
        <v>8.2677141272966891E-6</v>
      </c>
      <c r="KB45" s="52">
        <v>9.3471810246683105E-6</v>
      </c>
      <c r="KC45" s="52">
        <v>1.7917403656405586E-6</v>
      </c>
      <c r="KD45" s="52">
        <v>5.0326525595393445E-6</v>
      </c>
      <c r="KE45" s="52">
        <v>8.6218117998023946E-6</v>
      </c>
      <c r="KF45" s="52">
        <v>5.6610344515523267E-6</v>
      </c>
      <c r="KG45" s="52">
        <v>1.0026019947923051E-5</v>
      </c>
      <c r="KH45" s="52">
        <v>2.4792150871146596E-6</v>
      </c>
      <c r="KI45" s="52">
        <v>1.82172798612758E-6</v>
      </c>
      <c r="KJ45" s="52">
        <v>3.6920738493297394E-6</v>
      </c>
      <c r="KK45" s="52">
        <v>2.6237136921036714E-6</v>
      </c>
      <c r="KL45" s="52">
        <v>3.7296176966079817E-6</v>
      </c>
      <c r="KM45" s="52">
        <v>1.1972686311627739E-5</v>
      </c>
      <c r="KN45" s="52">
        <v>2.8434022320298641E-6</v>
      </c>
      <c r="KO45" s="52">
        <v>4.8994223166819548E-6</v>
      </c>
      <c r="KP45" s="52">
        <v>2.6808937323955832E-6</v>
      </c>
      <c r="KQ45" s="52">
        <v>3.7622857030689621E-5</v>
      </c>
      <c r="KR45" s="52">
        <v>5.0364829524727909E-6</v>
      </c>
      <c r="KS45" s="52">
        <v>1.7926070977470938E-5</v>
      </c>
      <c r="KT45" s="52">
        <v>1.485292116034686E-6</v>
      </c>
      <c r="KU45" s="52">
        <v>6.5797197334060873E-6</v>
      </c>
      <c r="KV45" s="52">
        <v>0</v>
      </c>
      <c r="KW45" s="52">
        <v>2.7965468239817471E-6</v>
      </c>
      <c r="KX45" s="52">
        <v>2.7487615016787561E-6</v>
      </c>
      <c r="KY45" s="52">
        <v>3.4980340790846193E-6</v>
      </c>
      <c r="KZ45" s="52">
        <v>2.1883412670648613E-5</v>
      </c>
    </row>
    <row r="46" spans="1:312" x14ac:dyDescent="0.2">
      <c r="A46" s="89">
        <v>1.045412</v>
      </c>
      <c r="B46" s="41" t="s">
        <v>894</v>
      </c>
      <c r="C46" s="51" t="s">
        <v>134</v>
      </c>
      <c r="D46" s="52">
        <v>6.0635062927227868E-6</v>
      </c>
      <c r="E46" s="52">
        <v>0</v>
      </c>
      <c r="F46" s="52">
        <v>8.9960253837211558E-7</v>
      </c>
      <c r="G46" s="52">
        <v>5.6299885259477215E-6</v>
      </c>
      <c r="H46" s="52">
        <v>1.1605729510668507E-5</v>
      </c>
      <c r="I46" s="52">
        <v>1.1084225756118705E-5</v>
      </c>
      <c r="J46" s="52">
        <v>9.2215498789848194E-6</v>
      </c>
      <c r="K46" s="52">
        <v>3.9339717264663332E-6</v>
      </c>
      <c r="L46" s="52">
        <v>7.5216806860985353E-6</v>
      </c>
      <c r="M46" s="52">
        <v>3.7036334703185343E-5</v>
      </c>
      <c r="N46" s="52">
        <v>3.2704523115146588E-5</v>
      </c>
      <c r="O46" s="52">
        <v>3.8137876053231007E-5</v>
      </c>
      <c r="P46" s="52">
        <v>3.7006336443111541E-5</v>
      </c>
      <c r="Q46" s="52">
        <v>5.8782835782587275E-6</v>
      </c>
      <c r="R46" s="52">
        <v>1.1181800703857279E-4</v>
      </c>
      <c r="S46" s="52">
        <v>8.0589713588938283E-4</v>
      </c>
      <c r="T46" s="52">
        <v>7.1358309534984372E-5</v>
      </c>
      <c r="U46" s="52">
        <v>1.1452628406632349E-4</v>
      </c>
      <c r="V46" s="52">
        <v>6.7721875584340679E-5</v>
      </c>
      <c r="W46" s="52">
        <v>4.1651757202727032E-5</v>
      </c>
      <c r="X46" s="52">
        <v>1.25284647779555E-5</v>
      </c>
      <c r="Y46" s="52">
        <v>2.5725594446269154E-5</v>
      </c>
      <c r="Z46" s="52">
        <v>2.3910724441253733E-5</v>
      </c>
      <c r="AA46" s="52">
        <v>2.2886485410734297E-5</v>
      </c>
      <c r="AB46" s="52">
        <v>4.2997802573020881E-6</v>
      </c>
      <c r="AC46" s="52">
        <v>7.1260009276842158E-5</v>
      </c>
      <c r="AD46" s="52">
        <v>6.9299210453251263E-6</v>
      </c>
      <c r="AE46" s="52">
        <v>2.2167526122173141E-5</v>
      </c>
      <c r="AF46" s="52">
        <v>3.9692024805598194E-5</v>
      </c>
      <c r="AG46" s="52">
        <v>8.5070440044695856E-5</v>
      </c>
      <c r="AH46" s="52">
        <v>5.4021120041461151E-6</v>
      </c>
      <c r="AI46" s="52">
        <v>3.17422476119206E-5</v>
      </c>
      <c r="AJ46" s="52">
        <v>5.3762608314291264E-5</v>
      </c>
      <c r="AK46" s="52">
        <v>1.9027945055718814E-5</v>
      </c>
      <c r="AL46" s="52">
        <v>1.6212785749085165E-5</v>
      </c>
      <c r="AM46" s="52">
        <v>7.4630314358158233E-5</v>
      </c>
      <c r="AN46" s="52">
        <v>1.2576955872049386E-5</v>
      </c>
      <c r="AO46" s="52">
        <v>1.482997849060367E-5</v>
      </c>
      <c r="AP46" s="52">
        <v>0</v>
      </c>
      <c r="AQ46" s="52">
        <v>5.7578548600854038E-5</v>
      </c>
      <c r="AR46" s="52">
        <v>1.0250659480884639E-5</v>
      </c>
      <c r="AS46" s="52">
        <v>1.6158296532057579E-5</v>
      </c>
      <c r="AT46" s="52">
        <v>5.8243873397209249E-5</v>
      </c>
      <c r="AU46" s="52">
        <v>4.4053914784210648E-5</v>
      </c>
      <c r="AV46" s="52">
        <v>3.9623834979972002E-5</v>
      </c>
      <c r="AW46" s="52">
        <v>5.3666630649249522E-5</v>
      </c>
      <c r="AX46" s="52">
        <v>8.2565045152791092E-6</v>
      </c>
      <c r="AY46" s="52">
        <v>1.0655589837893416E-4</v>
      </c>
      <c r="AZ46" s="52">
        <v>6.8771732991318977E-5</v>
      </c>
      <c r="BA46" s="52">
        <v>0</v>
      </c>
      <c r="BB46" s="52">
        <v>2.1732902118038489E-5</v>
      </c>
      <c r="BC46" s="52">
        <v>9.5404898627142828E-6</v>
      </c>
      <c r="BD46" s="52">
        <v>1.538744882476297E-5</v>
      </c>
      <c r="BE46" s="52">
        <v>1.4652665573515496E-5</v>
      </c>
      <c r="BF46" s="52">
        <v>3.0790430534751318E-5</v>
      </c>
      <c r="BG46" s="52">
        <v>1.9704938302134191E-5</v>
      </c>
      <c r="BH46" s="52">
        <v>1.4686360396305499E-5</v>
      </c>
      <c r="BI46" s="52">
        <v>1.7570612552883654E-4</v>
      </c>
      <c r="BJ46" s="52">
        <v>3.047307120013669E-4</v>
      </c>
      <c r="BK46" s="52">
        <v>4.436577460192074E-6</v>
      </c>
      <c r="BL46" s="52">
        <v>1.3940428978226221E-5</v>
      </c>
      <c r="BM46" s="52">
        <v>1.8656046195743793E-5</v>
      </c>
      <c r="BN46" s="52">
        <v>5.9607425799554522E-6</v>
      </c>
      <c r="BO46" s="52">
        <v>3.6718057526799726E-5</v>
      </c>
      <c r="BP46" s="52">
        <v>0</v>
      </c>
      <c r="BQ46" s="52">
        <v>5.3738847335949813E-6</v>
      </c>
      <c r="BR46" s="52">
        <v>6.3478213699983498E-6</v>
      </c>
      <c r="BS46" s="52">
        <v>0</v>
      </c>
      <c r="BT46" s="52">
        <v>0</v>
      </c>
      <c r="BU46" s="52">
        <v>2.2891370023607441E-4</v>
      </c>
      <c r="BV46" s="52">
        <v>3.4654124649308938E-5</v>
      </c>
      <c r="BW46" s="52">
        <v>6.6062743609583013E-5</v>
      </c>
      <c r="BX46" s="52">
        <v>1.6433075591658363E-5</v>
      </c>
      <c r="BY46" s="52">
        <v>9.513228306656026E-6</v>
      </c>
      <c r="BZ46" s="52">
        <v>3.447739522841008E-5</v>
      </c>
      <c r="CA46" s="52">
        <v>1.6906420272308925E-5</v>
      </c>
      <c r="CB46" s="52">
        <v>4.1462915307583664E-5</v>
      </c>
      <c r="CC46" s="52">
        <v>7.0226152237327845E-4</v>
      </c>
      <c r="CD46" s="52">
        <v>7.0942770263106864E-5</v>
      </c>
      <c r="CE46" s="52">
        <v>7.1266183404128261E-5</v>
      </c>
      <c r="CF46" s="52">
        <v>9.740221155838024E-6</v>
      </c>
      <c r="CG46" s="52">
        <v>6.8477163124377453E-6</v>
      </c>
      <c r="CH46" s="52">
        <v>5.8295305362468547E-6</v>
      </c>
      <c r="CI46" s="52">
        <v>1.3724733330791313E-4</v>
      </c>
      <c r="CJ46" s="52">
        <v>1.5177809492012091E-5</v>
      </c>
      <c r="CK46" s="52">
        <v>8.1389430912736106E-5</v>
      </c>
      <c r="CL46" s="52">
        <v>0</v>
      </c>
      <c r="CM46" s="52">
        <v>1.9931628858652028E-6</v>
      </c>
      <c r="CN46" s="52">
        <v>4.4714090990761874E-6</v>
      </c>
      <c r="CO46" s="52">
        <v>1.2435951865152772E-4</v>
      </c>
      <c r="CP46" s="52">
        <v>1.6675154290634723E-6</v>
      </c>
      <c r="CQ46" s="52">
        <v>8.4572371895150979E-6</v>
      </c>
      <c r="CR46" s="52">
        <v>6.1554773203752505E-6</v>
      </c>
      <c r="CS46" s="52">
        <v>7.0866527805511826E-6</v>
      </c>
      <c r="CT46" s="52">
        <v>1.1856977627031529E-5</v>
      </c>
      <c r="CU46" s="52">
        <v>1.3395389140547388E-5</v>
      </c>
      <c r="CV46" s="52">
        <v>1.0287833245634046E-5</v>
      </c>
      <c r="CW46" s="52">
        <v>1.426343305395415E-6</v>
      </c>
      <c r="CX46" s="52">
        <v>1.0586376028694051E-5</v>
      </c>
      <c r="CY46" s="52">
        <v>7.5800677618544791E-6</v>
      </c>
      <c r="CZ46" s="52">
        <v>0</v>
      </c>
      <c r="DA46" s="52">
        <v>5.6331326443799265E-5</v>
      </c>
      <c r="DB46" s="52">
        <v>3.5104228781662231E-6</v>
      </c>
      <c r="DC46" s="52">
        <v>2.8955900717805686E-5</v>
      </c>
      <c r="DD46" s="52">
        <v>1.8247510531770324E-4</v>
      </c>
      <c r="DE46" s="52">
        <v>7.3412635752824796E-6</v>
      </c>
      <c r="DF46" s="52">
        <v>3.4630590560039102E-5</v>
      </c>
      <c r="DG46" s="52">
        <v>7.632935360313767E-6</v>
      </c>
      <c r="DH46" s="52">
        <v>3.255109817963793E-5</v>
      </c>
      <c r="DI46" s="52">
        <v>3.838886028004082E-5</v>
      </c>
      <c r="DJ46" s="52">
        <v>4.8345756714148757E-6</v>
      </c>
      <c r="DK46" s="52">
        <v>1.2892909708895929E-6</v>
      </c>
      <c r="DL46" s="52">
        <v>2.8890872666480007E-6</v>
      </c>
      <c r="DM46" s="52">
        <v>1.8162105072051899E-4</v>
      </c>
      <c r="DN46" s="52">
        <v>5.3511678397936205E-5</v>
      </c>
      <c r="DO46" s="52">
        <v>2.5280945714549686E-5</v>
      </c>
      <c r="DP46" s="52">
        <v>1.752279269685349E-5</v>
      </c>
      <c r="DQ46" s="52">
        <v>1.3805745177032067E-4</v>
      </c>
      <c r="DR46" s="52">
        <v>4.2635488568002048E-5</v>
      </c>
      <c r="DS46" s="52">
        <v>1.4862360914988201E-5</v>
      </c>
      <c r="DT46" s="52">
        <v>2.2222674013212662E-6</v>
      </c>
      <c r="DU46" s="52">
        <v>4.9660719557821627E-5</v>
      </c>
      <c r="DV46" s="52">
        <v>3.4700277042323412E-5</v>
      </c>
      <c r="DW46" s="52">
        <v>1.1810210212708208E-5</v>
      </c>
      <c r="DX46" s="52">
        <v>1.23583268912716E-5</v>
      </c>
      <c r="DY46" s="52">
        <v>6.3861595714828231E-6</v>
      </c>
      <c r="DZ46" s="52">
        <v>1.3384096839579041E-6</v>
      </c>
      <c r="EA46" s="52">
        <v>7.1146043570036819E-5</v>
      </c>
      <c r="EB46" s="52">
        <v>4.5584928953477077E-6</v>
      </c>
      <c r="EC46" s="52">
        <v>1.2286254572651293E-5</v>
      </c>
      <c r="ED46" s="52">
        <v>4.2598044948510965E-5</v>
      </c>
      <c r="EE46" s="52">
        <v>3.8400573114186169E-6</v>
      </c>
      <c r="EF46" s="52">
        <v>1.4623084171794794E-6</v>
      </c>
      <c r="EG46" s="52">
        <v>5.6122084294536185E-6</v>
      </c>
      <c r="EH46" s="52">
        <v>1.1957823121039803E-5</v>
      </c>
      <c r="EI46" s="52">
        <v>3.058071430921775E-6</v>
      </c>
      <c r="EJ46" s="52">
        <v>3.9045689176708235E-6</v>
      </c>
      <c r="EK46" s="52">
        <v>0</v>
      </c>
      <c r="EL46" s="52">
        <v>1.1661465164158632E-5</v>
      </c>
      <c r="EM46" s="52">
        <v>6.4857165457729744E-5</v>
      </c>
      <c r="EN46" s="52">
        <v>7.3176729194486589E-6</v>
      </c>
      <c r="EO46" s="52">
        <v>0</v>
      </c>
      <c r="EP46" s="52">
        <v>1.1814948491276899E-5</v>
      </c>
      <c r="EQ46" s="52">
        <v>8.9246599318172664E-5</v>
      </c>
      <c r="ER46" s="52">
        <v>3.4351986580938764E-6</v>
      </c>
      <c r="ES46" s="52">
        <v>0</v>
      </c>
      <c r="ET46" s="52">
        <v>0</v>
      </c>
      <c r="EU46" s="52">
        <v>4.5904213943600262E-5</v>
      </c>
      <c r="EV46" s="52">
        <v>5.2301180493710113E-6</v>
      </c>
      <c r="EW46" s="52">
        <v>2.5545278145219355E-6</v>
      </c>
      <c r="EX46" s="52">
        <v>1.2646752006003337E-2</v>
      </c>
      <c r="EY46" s="52">
        <v>6.8145817005953733E-4</v>
      </c>
      <c r="EZ46" s="52">
        <v>9.844263228411386E-3</v>
      </c>
      <c r="FA46" s="52">
        <v>0.22997640433065494</v>
      </c>
      <c r="FB46" s="52">
        <v>4.1177128581238375E-4</v>
      </c>
      <c r="FC46" s="52">
        <v>9.0632400758086009E-3</v>
      </c>
      <c r="FD46" s="52">
        <v>1.1001410815104932E-3</v>
      </c>
      <c r="FE46" s="52">
        <v>3.0674821279148643E-5</v>
      </c>
      <c r="FF46" s="52">
        <v>1.8364280631602672E-4</v>
      </c>
      <c r="FG46" s="52">
        <v>1.9830980315590599E-4</v>
      </c>
      <c r="FH46" s="52">
        <v>4.9480015717981216E-6</v>
      </c>
      <c r="FI46" s="52">
        <v>5.4641503364214721E-6</v>
      </c>
      <c r="FJ46" s="52">
        <v>2.2111699468660285E-4</v>
      </c>
      <c r="FK46" s="52">
        <v>2.4885116867935437E-5</v>
      </c>
      <c r="FL46" s="52">
        <v>1.0796762365736788E-5</v>
      </c>
      <c r="FM46" s="52">
        <v>1.233763309961964E-6</v>
      </c>
      <c r="FN46" s="52">
        <v>3.8168840844543601E-5</v>
      </c>
      <c r="FO46" s="52">
        <v>3.5911916009488722E-5</v>
      </c>
      <c r="FP46" s="52">
        <v>7.5900187038760904E-6</v>
      </c>
      <c r="FQ46" s="52">
        <v>2.503181329520555E-5</v>
      </c>
      <c r="FR46" s="52">
        <v>7.134491204444533E-6</v>
      </c>
      <c r="FS46" s="52">
        <v>0</v>
      </c>
      <c r="FT46" s="52">
        <v>2.7753229210008021E-6</v>
      </c>
      <c r="FU46" s="52">
        <v>4.561695162557129E-5</v>
      </c>
      <c r="FV46" s="52">
        <v>0</v>
      </c>
      <c r="FW46" s="52">
        <v>0</v>
      </c>
      <c r="FX46" s="52">
        <v>1.8366391542709801E-4</v>
      </c>
      <c r="FY46" s="52">
        <v>3.5694823084874959E-6</v>
      </c>
      <c r="FZ46" s="52">
        <v>9.5609329515113206E-5</v>
      </c>
      <c r="GA46" s="52">
        <v>5.9797260891598374E-5</v>
      </c>
      <c r="GB46" s="52">
        <v>4.055596610958361E-5</v>
      </c>
      <c r="GC46" s="52">
        <v>2.1939157598988189E-5</v>
      </c>
      <c r="GD46" s="52">
        <v>2.9874481716170631E-5</v>
      </c>
      <c r="GE46" s="52">
        <v>3.7552669689504496E-5</v>
      </c>
      <c r="GF46" s="52">
        <v>2.2526581002186566E-4</v>
      </c>
      <c r="GG46" s="52">
        <v>8.230877876604209E-5</v>
      </c>
      <c r="GH46" s="52">
        <v>2.2385749990513036E-5</v>
      </c>
      <c r="GI46" s="52">
        <v>2.3857360925096192E-5</v>
      </c>
      <c r="GJ46" s="52">
        <v>2.6525392404365021E-5</v>
      </c>
      <c r="GK46" s="52">
        <v>4.795182736528112E-5</v>
      </c>
      <c r="GL46" s="52">
        <v>1.0359178458132344E-5</v>
      </c>
      <c r="GM46" s="52">
        <v>3.9651243463367675E-5</v>
      </c>
      <c r="GN46" s="52">
        <v>7.3826676238306096E-5</v>
      </c>
      <c r="GO46" s="52">
        <v>1.5969661511714195E-4</v>
      </c>
      <c r="GP46" s="52">
        <v>3.8527112838467026E-4</v>
      </c>
      <c r="GQ46" s="52">
        <v>5.4149844436962471E-4</v>
      </c>
      <c r="GR46" s="52">
        <v>3.3059189350959584E-5</v>
      </c>
      <c r="GS46" s="52">
        <v>4.0211427472042822E-5</v>
      </c>
      <c r="GT46" s="52">
        <v>8.7003988041118953E-5</v>
      </c>
      <c r="GU46" s="52">
        <v>6.6834215874537597E-5</v>
      </c>
      <c r="GV46" s="52">
        <v>2.3518460453534486E-2</v>
      </c>
      <c r="GW46" s="52">
        <v>1.8131450342930414E-5</v>
      </c>
      <c r="GX46" s="52">
        <v>3.1913663398751553E-6</v>
      </c>
      <c r="GY46" s="52">
        <v>2.0254633855995477E-6</v>
      </c>
      <c r="GZ46" s="52">
        <v>5.4271573705404321E-6</v>
      </c>
      <c r="HA46" s="52">
        <v>1.9650398916686052E-6</v>
      </c>
      <c r="HB46" s="52">
        <v>2.1016211680338981E-5</v>
      </c>
      <c r="HC46" s="52">
        <v>3.4126424509715877E-5</v>
      </c>
      <c r="HD46" s="52">
        <v>0</v>
      </c>
      <c r="HE46" s="52">
        <v>5.4133488229335258E-6</v>
      </c>
      <c r="HF46" s="52">
        <v>1.4320144657835759E-6</v>
      </c>
      <c r="HG46" s="52">
        <v>5.0579896410690825E-5</v>
      </c>
      <c r="HH46" s="52">
        <v>1.1486602572267883E-5</v>
      </c>
      <c r="HI46" s="52">
        <v>1.0889503355569318E-5</v>
      </c>
      <c r="HJ46" s="52">
        <v>3.5543464794795555E-6</v>
      </c>
      <c r="HK46" s="52">
        <v>0.59946457625600891</v>
      </c>
      <c r="HL46" s="52">
        <v>0.68678660371319966</v>
      </c>
      <c r="HM46" s="52">
        <v>2.6168534964663107E-2</v>
      </c>
      <c r="HN46" s="52">
        <v>2.1346862401988415E-3</v>
      </c>
      <c r="HO46" s="52">
        <v>3.0703052619246345E-3</v>
      </c>
      <c r="HP46" s="52">
        <v>1.2372922889722571E-5</v>
      </c>
      <c r="HQ46" s="52">
        <v>4.2206891592975257E-6</v>
      </c>
      <c r="HR46" s="52">
        <v>8.1911284098497412E-6</v>
      </c>
      <c r="HS46" s="52">
        <v>5.4004429604180395E-6</v>
      </c>
      <c r="HT46" s="52">
        <v>1.1939274238100847E-6</v>
      </c>
      <c r="HU46" s="52">
        <v>9.4596980734077002E-7</v>
      </c>
      <c r="HV46" s="52">
        <v>0</v>
      </c>
      <c r="HW46" s="52">
        <v>2.8315424908313376E-4</v>
      </c>
      <c r="HX46" s="52">
        <v>5.3904008101333017E-5</v>
      </c>
      <c r="HY46" s="52">
        <v>4.9756175568397801E-5</v>
      </c>
      <c r="HZ46" s="52">
        <v>4.5880497882372091E-5</v>
      </c>
      <c r="IA46" s="52">
        <v>6.0475182686845855E-5</v>
      </c>
      <c r="IB46" s="52">
        <v>9.6623696457695876E-5</v>
      </c>
      <c r="IC46" s="52">
        <v>2.9164767358574043E-5</v>
      </c>
      <c r="ID46" s="52">
        <v>2.262873014103532E-5</v>
      </c>
      <c r="IE46" s="52">
        <v>3.920880140620696E-6</v>
      </c>
      <c r="IF46" s="52">
        <v>1.3971281767251149E-6</v>
      </c>
      <c r="IG46" s="52">
        <v>1.0619805732528987E-5</v>
      </c>
      <c r="IH46" s="52">
        <v>1.1766022452816227E-5</v>
      </c>
      <c r="II46" s="52">
        <v>0</v>
      </c>
      <c r="IJ46" s="52">
        <v>1.3170385134115313E-5</v>
      </c>
      <c r="IK46" s="52">
        <v>0</v>
      </c>
      <c r="IL46" s="52">
        <v>3.0804171255469053E-5</v>
      </c>
      <c r="IM46" s="52">
        <v>1.1437084497394478E-5</v>
      </c>
      <c r="IN46" s="52">
        <v>8.9655095669995943E-7</v>
      </c>
      <c r="IO46" s="52">
        <v>1.0570345058133004E-5</v>
      </c>
      <c r="IP46" s="52">
        <v>7.2754193864438746E-6</v>
      </c>
      <c r="IQ46" s="52">
        <v>1.9906901126998679E-5</v>
      </c>
      <c r="IR46" s="52">
        <v>1.1667293244141382E-4</v>
      </c>
      <c r="IS46" s="52">
        <v>8.9836862416280068E-6</v>
      </c>
      <c r="IT46" s="52">
        <v>1.3120297089422111E-5</v>
      </c>
      <c r="IU46" s="52">
        <v>1.3481720097737981E-5</v>
      </c>
      <c r="IV46" s="52">
        <v>1.9286758274945436E-5</v>
      </c>
      <c r="IW46" s="52">
        <v>4.0459426285569974E-5</v>
      </c>
      <c r="IX46" s="52">
        <v>1.3028129047591563E-5</v>
      </c>
      <c r="IY46" s="52">
        <v>2.4929001455304747E-5</v>
      </c>
      <c r="IZ46" s="52">
        <v>2.4742920377716445E-5</v>
      </c>
      <c r="JA46" s="52">
        <v>2.8177021049386099E-5</v>
      </c>
      <c r="JB46" s="52">
        <v>1.7225885560035053E-5</v>
      </c>
      <c r="JC46" s="52">
        <v>5.5007350294788231E-6</v>
      </c>
      <c r="JD46" s="52">
        <v>5.734985700667302E-7</v>
      </c>
      <c r="JE46" s="52">
        <v>3.1578638300897255E-6</v>
      </c>
      <c r="JF46" s="52">
        <v>1.3571026275021382E-5</v>
      </c>
      <c r="JG46" s="52">
        <v>5.1062502753515678E-4</v>
      </c>
      <c r="JH46" s="52">
        <v>4.9705700821203472E-2</v>
      </c>
      <c r="JI46" s="52">
        <v>9.6025350695082528E-5</v>
      </c>
      <c r="JJ46" s="52">
        <v>2.4472792662656468E-4</v>
      </c>
      <c r="JK46" s="52">
        <v>2.7040848691881289E-3</v>
      </c>
      <c r="JL46" s="52">
        <v>2.6046121053323188E-4</v>
      </c>
      <c r="JM46" s="52">
        <v>3.934007167829424E-5</v>
      </c>
      <c r="JN46" s="52">
        <v>3.6691916745613448E-5</v>
      </c>
      <c r="JO46" s="52">
        <v>8.9648128710552341E-6</v>
      </c>
      <c r="JP46" s="52">
        <v>2.6371034027607801E-5</v>
      </c>
      <c r="JQ46" s="52">
        <v>1.178769778080974E-5</v>
      </c>
      <c r="JR46" s="52">
        <v>3.4547809244772104E-5</v>
      </c>
      <c r="JS46" s="52">
        <v>5.586886736420656E-6</v>
      </c>
      <c r="JT46" s="52">
        <v>0</v>
      </c>
      <c r="JU46" s="52">
        <v>1.7066424596542369E-5</v>
      </c>
      <c r="JV46" s="52">
        <v>2.4247903550247263E-5</v>
      </c>
      <c r="JW46" s="52">
        <v>1.0836414451863566E-5</v>
      </c>
      <c r="JX46" s="52">
        <v>8.5442824402577728E-6</v>
      </c>
      <c r="JY46" s="52">
        <v>4.7345512373952921E-6</v>
      </c>
      <c r="JZ46" s="52">
        <v>2.3677472910569395E-5</v>
      </c>
      <c r="KA46" s="52">
        <v>3.0170747483914078E-5</v>
      </c>
      <c r="KB46" s="52">
        <v>2.3517131445536274E-5</v>
      </c>
      <c r="KC46" s="52">
        <v>2.9871416126256729E-5</v>
      </c>
      <c r="KD46" s="52">
        <v>8.7737082733787313E-5</v>
      </c>
      <c r="KE46" s="52">
        <v>1.1542102893283851E-5</v>
      </c>
      <c r="KF46" s="52">
        <v>9.6151456521524995E-6</v>
      </c>
      <c r="KG46" s="52">
        <v>4.3733864511996207E-6</v>
      </c>
      <c r="KH46" s="52">
        <v>1.6316540893330614E-5</v>
      </c>
      <c r="KI46" s="52">
        <v>3.3230385676029333E-5</v>
      </c>
      <c r="KJ46" s="52">
        <v>3.508779402909114E-5</v>
      </c>
      <c r="KK46" s="52">
        <v>2.7446840979895986E-5</v>
      </c>
      <c r="KL46" s="52">
        <v>3.5920498307494905E-6</v>
      </c>
      <c r="KM46" s="52">
        <v>3.689773610939195E-5</v>
      </c>
      <c r="KN46" s="52">
        <v>8.8524589490529773E-6</v>
      </c>
      <c r="KO46" s="52">
        <v>1.0544528976940082E-5</v>
      </c>
      <c r="KP46" s="52">
        <v>8.5093744968300813E-6</v>
      </c>
      <c r="KQ46" s="52">
        <v>8.1266763336410964E-6</v>
      </c>
      <c r="KR46" s="52">
        <v>2.3726310179108363E-5</v>
      </c>
      <c r="KS46" s="52">
        <v>9.4322086584381421E-6</v>
      </c>
      <c r="KT46" s="52">
        <v>3.2550018713100563E-6</v>
      </c>
      <c r="KU46" s="52">
        <v>1.8330909832816599E-5</v>
      </c>
      <c r="KV46" s="52">
        <v>8.470338624305598E-6</v>
      </c>
      <c r="KW46" s="52">
        <v>3.0218005955182712E-5</v>
      </c>
      <c r="KX46" s="52">
        <v>1.6521811153707415E-5</v>
      </c>
      <c r="KY46" s="52">
        <v>2.1285909502514917E-5</v>
      </c>
      <c r="KZ46" s="52">
        <v>8.2479582639974717E-7</v>
      </c>
    </row>
    <row r="47" spans="1:312" x14ac:dyDescent="0.2">
      <c r="A47" s="89">
        <v>1.0406610000000001</v>
      </c>
      <c r="B47" s="41" t="s">
        <v>893</v>
      </c>
      <c r="C47" s="51" t="s">
        <v>166</v>
      </c>
      <c r="D47" s="52">
        <v>1.2499333147279429E-6</v>
      </c>
      <c r="E47" s="52">
        <v>2.4638548560927907E-6</v>
      </c>
      <c r="F47" s="52">
        <v>5.3976152302326937E-6</v>
      </c>
      <c r="G47" s="52">
        <v>1.912839475081033E-6</v>
      </c>
      <c r="H47" s="52">
        <v>1.3809349038010631E-6</v>
      </c>
      <c r="I47" s="52">
        <v>2.5066172118889134E-6</v>
      </c>
      <c r="J47" s="52">
        <v>5.4403285896939729E-6</v>
      </c>
      <c r="K47" s="52">
        <v>8.8679458582214709E-7</v>
      </c>
      <c r="L47" s="52">
        <v>1.4154914604469716E-6</v>
      </c>
      <c r="M47" s="52">
        <v>5.3609723777324026E-7</v>
      </c>
      <c r="N47" s="52">
        <v>6.450325582928618E-6</v>
      </c>
      <c r="O47" s="52">
        <v>4.1666205822916254E-6</v>
      </c>
      <c r="P47" s="52">
        <v>4.6227184394052954E-6</v>
      </c>
      <c r="Q47" s="52">
        <v>7.6647480705164239E-6</v>
      </c>
      <c r="R47" s="52">
        <v>4.3108837930474199E-6</v>
      </c>
      <c r="S47" s="52">
        <v>2.3399527024090714E-6</v>
      </c>
      <c r="T47" s="52">
        <v>1.5014395291076732E-5</v>
      </c>
      <c r="U47" s="52">
        <v>1.0558433591377398E-5</v>
      </c>
      <c r="V47" s="52">
        <v>5.7509002408165615E-4</v>
      </c>
      <c r="W47" s="52">
        <v>1.0193961005754543E-5</v>
      </c>
      <c r="X47" s="52">
        <v>6.7435880168693318E-6</v>
      </c>
      <c r="Y47" s="52">
        <v>7.3337448812508716E-5</v>
      </c>
      <c r="Z47" s="52">
        <v>1.1126068867793251E-4</v>
      </c>
      <c r="AA47" s="52">
        <v>4.8863429647933648E-5</v>
      </c>
      <c r="AB47" s="52">
        <v>3.1553772042047627E-4</v>
      </c>
      <c r="AC47" s="52">
        <v>2.5179617483121991E-5</v>
      </c>
      <c r="AD47" s="52">
        <v>1.7008161312286212E-5</v>
      </c>
      <c r="AE47" s="52">
        <v>7.8020339796642613E-4</v>
      </c>
      <c r="AF47" s="52">
        <v>7.4095601460531744E-6</v>
      </c>
      <c r="AG47" s="52">
        <v>3.2353154541610562E-6</v>
      </c>
      <c r="AH47" s="52">
        <v>1.080422400829223E-5</v>
      </c>
      <c r="AI47" s="52">
        <v>4.0639761311911418E-6</v>
      </c>
      <c r="AJ47" s="52">
        <v>8.0980433555026607E-6</v>
      </c>
      <c r="AK47" s="52">
        <v>2.0765791430776727E-5</v>
      </c>
      <c r="AL47" s="52">
        <v>4.5138013013041471E-5</v>
      </c>
      <c r="AM47" s="52">
        <v>1.8774084432649976E-5</v>
      </c>
      <c r="AN47" s="52">
        <v>3.1248471858307725E-6</v>
      </c>
      <c r="AO47" s="52">
        <v>2.9436277064305327E-5</v>
      </c>
      <c r="AP47" s="52">
        <v>2.8357432991920628E-5</v>
      </c>
      <c r="AQ47" s="52">
        <v>8.0721604302465021E-6</v>
      </c>
      <c r="AR47" s="52">
        <v>1.6591947552605363E-5</v>
      </c>
      <c r="AS47" s="52">
        <v>1.2138091694300046E-5</v>
      </c>
      <c r="AT47" s="52">
        <v>1.2721623382491417E-5</v>
      </c>
      <c r="AU47" s="52">
        <v>7.7774649222542176E-6</v>
      </c>
      <c r="AV47" s="52">
        <v>4.9090963451792219E-6</v>
      </c>
      <c r="AW47" s="52">
        <v>6.0321640133291649E-6</v>
      </c>
      <c r="AX47" s="52">
        <v>5.8054150495464135E-6</v>
      </c>
      <c r="AY47" s="52">
        <v>1.6427885062348518E-5</v>
      </c>
      <c r="AZ47" s="52">
        <v>2.3385128569905076E-5</v>
      </c>
      <c r="BA47" s="52">
        <v>0</v>
      </c>
      <c r="BB47" s="52">
        <v>6.7400211953284504E-4</v>
      </c>
      <c r="BC47" s="52">
        <v>8.5955851159278854E-6</v>
      </c>
      <c r="BD47" s="52">
        <v>9.9069875995049254E-6</v>
      </c>
      <c r="BE47" s="52">
        <v>1.785983615029119E-6</v>
      </c>
      <c r="BF47" s="52">
        <v>1.6263844385672545E-5</v>
      </c>
      <c r="BG47" s="52">
        <v>1.7688219476526519E-5</v>
      </c>
      <c r="BH47" s="52">
        <v>2.0753425695320458E-5</v>
      </c>
      <c r="BI47" s="52">
        <v>7.6363463336408798E-6</v>
      </c>
      <c r="BJ47" s="52">
        <v>1.5931416533998046E-5</v>
      </c>
      <c r="BK47" s="52">
        <v>1.3309732380576223E-5</v>
      </c>
      <c r="BL47" s="52">
        <v>4.823559474674594E-6</v>
      </c>
      <c r="BM47" s="52">
        <v>4.4312529182562638E-6</v>
      </c>
      <c r="BN47" s="52">
        <v>9.1164298281671627E-6</v>
      </c>
      <c r="BO47" s="52">
        <v>1.4881152929212285E-5</v>
      </c>
      <c r="BP47" s="52">
        <v>6.7035801924837488E-6</v>
      </c>
      <c r="BQ47" s="52">
        <v>3.582589822396654E-6</v>
      </c>
      <c r="BR47" s="52">
        <v>2.3584790860863433E-6</v>
      </c>
      <c r="BS47" s="52">
        <v>1.7233407696061989E-6</v>
      </c>
      <c r="BT47" s="52">
        <v>1.568389978722176E-5</v>
      </c>
      <c r="BU47" s="52">
        <v>1.482412263068209E-5</v>
      </c>
      <c r="BV47" s="52">
        <v>6.5205644893466636E-6</v>
      </c>
      <c r="BW47" s="52">
        <v>1.3435521201429689E-6</v>
      </c>
      <c r="BX47" s="52">
        <v>4.4103043700667702E-6</v>
      </c>
      <c r="BY47" s="52">
        <v>1.6424879892716323E-5</v>
      </c>
      <c r="BZ47" s="52">
        <v>9.8506843509743087E-6</v>
      </c>
      <c r="CA47" s="52">
        <v>5.7217047906284023E-6</v>
      </c>
      <c r="CB47" s="52">
        <v>4.9523685373733983E-6</v>
      </c>
      <c r="CC47" s="52">
        <v>4.2638278712755573E-6</v>
      </c>
      <c r="CD47" s="52">
        <v>2.1536942000015415E-5</v>
      </c>
      <c r="CE47" s="52">
        <v>2.4010828817161491E-5</v>
      </c>
      <c r="CF47" s="52">
        <v>1.1682051529808921E-5</v>
      </c>
      <c r="CG47" s="52">
        <v>1.9920629272546169E-5</v>
      </c>
      <c r="CH47" s="52">
        <v>3.2380392342243897E-5</v>
      </c>
      <c r="CI47" s="52">
        <v>1.848610794117091E-5</v>
      </c>
      <c r="CJ47" s="52">
        <v>1.4576900048522468E-5</v>
      </c>
      <c r="CK47" s="52">
        <v>1.8743829740621954E-5</v>
      </c>
      <c r="CL47" s="52">
        <v>7.7154615482805466E-6</v>
      </c>
      <c r="CM47" s="52">
        <v>2.6575505144869368E-6</v>
      </c>
      <c r="CN47" s="52">
        <v>1.1923757597536501E-5</v>
      </c>
      <c r="CO47" s="52">
        <v>7.8244944800827362E-6</v>
      </c>
      <c r="CP47" s="52">
        <v>1.1672608003444306E-5</v>
      </c>
      <c r="CQ47" s="52">
        <v>2.6367505665486541E-6</v>
      </c>
      <c r="CR47" s="52">
        <v>2.0738884161837762E-6</v>
      </c>
      <c r="CS47" s="52">
        <v>4.1247390797016174E-6</v>
      </c>
      <c r="CT47" s="52">
        <v>4.2005875512850388E-6</v>
      </c>
      <c r="CU47" s="52">
        <v>1.064315053949864E-5</v>
      </c>
      <c r="CV47" s="52">
        <v>9.8535578975650684E-6</v>
      </c>
      <c r="CW47" s="52">
        <v>8.5580598323724889E-6</v>
      </c>
      <c r="CX47" s="52">
        <v>3.0761030809806518E-6</v>
      </c>
      <c r="CY47" s="52">
        <v>1.0106757015805972E-5</v>
      </c>
      <c r="CZ47" s="52">
        <v>1.3130804354551214E-6</v>
      </c>
      <c r="DA47" s="52">
        <v>1.9839433067505173E-6</v>
      </c>
      <c r="DB47" s="52">
        <v>1.9307325829914227E-5</v>
      </c>
      <c r="DC47" s="52">
        <v>3.4417838843073992E-2</v>
      </c>
      <c r="DD47" s="52">
        <v>7.4547204803837072E-2</v>
      </c>
      <c r="DE47" s="52">
        <v>6.7915850569124414E-2</v>
      </c>
      <c r="DF47" s="52">
        <v>3.9058868740459128E-2</v>
      </c>
      <c r="DG47" s="52">
        <v>6.6448511251661832E-2</v>
      </c>
      <c r="DH47" s="52">
        <v>5.1471556652798567E-2</v>
      </c>
      <c r="DI47" s="52">
        <v>1.2355236931033454E-5</v>
      </c>
      <c r="DJ47" s="52">
        <v>2.6590166192781817E-5</v>
      </c>
      <c r="DK47" s="52">
        <v>9.0250367962271497E-6</v>
      </c>
      <c r="DL47" s="52">
        <v>6.5916068705075746E-6</v>
      </c>
      <c r="DM47" s="52">
        <v>1.6533390245718366E-6</v>
      </c>
      <c r="DN47" s="52">
        <v>1.6477389953384763E-5</v>
      </c>
      <c r="DO47" s="52">
        <v>1.0267729272447928E-5</v>
      </c>
      <c r="DP47" s="52">
        <v>1.3449290456086396E-5</v>
      </c>
      <c r="DQ47" s="52">
        <v>2.6143615936808346E-5</v>
      </c>
      <c r="DR47" s="52">
        <v>2.0585481478739996E-5</v>
      </c>
      <c r="DS47" s="52">
        <v>2.8922074075791621E-5</v>
      </c>
      <c r="DT47" s="52">
        <v>7.4075580044042199E-6</v>
      </c>
      <c r="DU47" s="52">
        <v>5.8102335471277788E-6</v>
      </c>
      <c r="DV47" s="52">
        <v>1.0150910919019918E-5</v>
      </c>
      <c r="DW47" s="52">
        <v>1.0407747749949108E-5</v>
      </c>
      <c r="DX47" s="52">
        <v>1.3410478819965718E-5</v>
      </c>
      <c r="DY47" s="52">
        <v>7.2984680816946545E-6</v>
      </c>
      <c r="DZ47" s="52">
        <v>1.0707277471663233E-5</v>
      </c>
      <c r="EA47" s="52">
        <v>1.5306060639876704E-5</v>
      </c>
      <c r="EB47" s="52">
        <v>1.0875592186870167E-5</v>
      </c>
      <c r="EC47" s="52">
        <v>1.3945101238333081E-5</v>
      </c>
      <c r="ED47" s="52">
        <v>1.1825801019373983E-6</v>
      </c>
      <c r="EE47" s="52">
        <v>8.1851561739988655E-6</v>
      </c>
      <c r="EF47" s="52">
        <v>1.7547701006153753E-5</v>
      </c>
      <c r="EG47" s="52">
        <v>7.5906128398365487E-6</v>
      </c>
      <c r="EH47" s="52">
        <v>5.3423734476128391E-6</v>
      </c>
      <c r="EI47" s="52">
        <v>4.7909785751107803E-6</v>
      </c>
      <c r="EJ47" s="52">
        <v>3.3467733580035626E-6</v>
      </c>
      <c r="EK47" s="52">
        <v>5.0719164707155568E-6</v>
      </c>
      <c r="EL47" s="52">
        <v>0</v>
      </c>
      <c r="EM47" s="52">
        <v>4.4533042754029189E-6</v>
      </c>
      <c r="EN47" s="52">
        <v>1.6495473727294338E-6</v>
      </c>
      <c r="EO47" s="52">
        <v>1.8267309021974581E-6</v>
      </c>
      <c r="EP47" s="52">
        <v>6.8859487221082372E-6</v>
      </c>
      <c r="EQ47" s="52">
        <v>4.5917790563263432E-6</v>
      </c>
      <c r="ER47" s="52">
        <v>2.9444559926518943E-6</v>
      </c>
      <c r="ES47" s="52">
        <v>5.0378051651249182E-6</v>
      </c>
      <c r="ET47" s="52">
        <v>0</v>
      </c>
      <c r="EU47" s="52">
        <v>6.0894667099893092E-6</v>
      </c>
      <c r="EV47" s="52">
        <v>6.8282096755677092E-6</v>
      </c>
      <c r="EW47" s="52">
        <v>1.5153558200707793E-5</v>
      </c>
      <c r="EX47" s="52">
        <v>8.5340303054498288E-6</v>
      </c>
      <c r="EY47" s="52">
        <v>9.5471007368460298E-6</v>
      </c>
      <c r="EZ47" s="52">
        <v>1.8553071878740359E-5</v>
      </c>
      <c r="FA47" s="52">
        <v>7.4230638423567093E-6</v>
      </c>
      <c r="FB47" s="52">
        <v>7.8079278240379381E-6</v>
      </c>
      <c r="FC47" s="52">
        <v>1.5687342330447281E-5</v>
      </c>
      <c r="FD47" s="52">
        <v>2.2052086930799952E-6</v>
      </c>
      <c r="FE47" s="52">
        <v>9.7578111683247794E-6</v>
      </c>
      <c r="FF47" s="52">
        <v>7.5895466228650306E-6</v>
      </c>
      <c r="FG47" s="52">
        <v>8.4310816357553874E-6</v>
      </c>
      <c r="FH47" s="52">
        <v>1.8378291552393023E-5</v>
      </c>
      <c r="FI47" s="52">
        <v>8.196225504632209E-6</v>
      </c>
      <c r="FJ47" s="52">
        <v>9.614186640845521E-6</v>
      </c>
      <c r="FK47" s="52">
        <v>3.2511479994245044E-6</v>
      </c>
      <c r="FL47" s="52">
        <v>9.5384930674742294E-7</v>
      </c>
      <c r="FM47" s="52">
        <v>4.9350532398478561E-6</v>
      </c>
      <c r="FN47" s="52">
        <v>2.1369094933812379E-6</v>
      </c>
      <c r="FO47" s="52">
        <v>7.7129933851300989E-6</v>
      </c>
      <c r="FP47" s="52">
        <v>2.3585512666590164E-6</v>
      </c>
      <c r="FQ47" s="52">
        <v>7.5446587567112517E-6</v>
      </c>
      <c r="FR47" s="52">
        <v>8.2923298079478972E-6</v>
      </c>
      <c r="FS47" s="52">
        <v>0</v>
      </c>
      <c r="FT47" s="52">
        <v>4.1629843815012036E-6</v>
      </c>
      <c r="FU47" s="52">
        <v>9.4779741082417409E-6</v>
      </c>
      <c r="FV47" s="52">
        <v>1.9322716185991831E-5</v>
      </c>
      <c r="FW47" s="52">
        <v>7.5431139113717822E-6</v>
      </c>
      <c r="FX47" s="52">
        <v>1.922646923564476E-6</v>
      </c>
      <c r="FY47" s="52">
        <v>7.1389646169749918E-6</v>
      </c>
      <c r="FZ47" s="52">
        <v>4.6935852174747445E-6</v>
      </c>
      <c r="GA47" s="52">
        <v>2.136428173246008E-6</v>
      </c>
      <c r="GB47" s="52">
        <v>8.9429710791240001E-6</v>
      </c>
      <c r="GC47" s="52">
        <v>7.5680029882748245E-6</v>
      </c>
      <c r="GD47" s="52">
        <v>1.0738819431434186E-6</v>
      </c>
      <c r="GE47" s="52">
        <v>7.8727648749672097E-6</v>
      </c>
      <c r="GF47" s="52">
        <v>1.1199745843823364E-5</v>
      </c>
      <c r="GG47" s="52">
        <v>2.6391051684538324E-4</v>
      </c>
      <c r="GH47" s="52">
        <v>7.4178182446531536E-5</v>
      </c>
      <c r="GI47" s="52">
        <v>3.2214027680074636E-5</v>
      </c>
      <c r="GJ47" s="52">
        <v>1.4815320308784406E-4</v>
      </c>
      <c r="GK47" s="52">
        <v>1.7097306722655408E-3</v>
      </c>
      <c r="GL47" s="52">
        <v>2.3606370304592495E-5</v>
      </c>
      <c r="GM47" s="52">
        <v>2.9191861572341488E-5</v>
      </c>
      <c r="GN47" s="52">
        <v>1.7239367945350324E-5</v>
      </c>
      <c r="GO47" s="52">
        <v>7.5258097364695906E-6</v>
      </c>
      <c r="GP47" s="52">
        <v>4.4942401613460828E-6</v>
      </c>
      <c r="GQ47" s="52">
        <v>1.7601586226987973E-5</v>
      </c>
      <c r="GR47" s="52">
        <v>6.1953026295657917E-6</v>
      </c>
      <c r="GS47" s="52">
        <v>1.1048225596995325E-5</v>
      </c>
      <c r="GT47" s="52">
        <v>1.7625807922123237E-5</v>
      </c>
      <c r="GU47" s="52">
        <v>7.4924463830727905E-6</v>
      </c>
      <c r="GV47" s="52">
        <v>1.0382193234044744E-5</v>
      </c>
      <c r="GW47" s="52">
        <v>1.5665039818340614E-6</v>
      </c>
      <c r="GX47" s="52">
        <v>7.9784158496878881E-6</v>
      </c>
      <c r="GY47" s="52">
        <v>9.4521624661312231E-6</v>
      </c>
      <c r="GZ47" s="52">
        <v>2.9361311817600036E-5</v>
      </c>
      <c r="HA47" s="52">
        <v>1.179023935001163E-5</v>
      </c>
      <c r="HB47" s="52">
        <v>1.2979789079841421E-5</v>
      </c>
      <c r="HC47" s="52">
        <v>1.7912042103069146E-5</v>
      </c>
      <c r="HD47" s="52">
        <v>3.468539888122615E-6</v>
      </c>
      <c r="HE47" s="52">
        <v>7.2177984305780341E-6</v>
      </c>
      <c r="HF47" s="52">
        <v>1.4320144657835759E-5</v>
      </c>
      <c r="HG47" s="52">
        <v>1.0243635530389216E-5</v>
      </c>
      <c r="HH47" s="52">
        <v>1.0572735782552568E-5</v>
      </c>
      <c r="HI47" s="52">
        <v>1.4164390896081861E-5</v>
      </c>
      <c r="HJ47" s="52">
        <v>1.1373908734334577E-5</v>
      </c>
      <c r="HK47" s="52">
        <v>1.3243606987257798E-5</v>
      </c>
      <c r="HL47" s="52">
        <v>1.0535191304728299E-5</v>
      </c>
      <c r="HM47" s="52">
        <v>1.6386161321749631E-5</v>
      </c>
      <c r="HN47" s="52">
        <v>1.6678198904559558E-3</v>
      </c>
      <c r="HO47" s="52">
        <v>6.873389850403236E-5</v>
      </c>
      <c r="HP47" s="52">
        <v>1.7588729703348532E-5</v>
      </c>
      <c r="HQ47" s="52">
        <v>1.2545289516963396E-5</v>
      </c>
      <c r="HR47" s="52">
        <v>1.0999515293226795E-5</v>
      </c>
      <c r="HS47" s="52">
        <v>2.1601771841672156E-6</v>
      </c>
      <c r="HT47" s="52">
        <v>1.694025325858837E-5</v>
      </c>
      <c r="HU47" s="52">
        <v>9.4596980734077002E-6</v>
      </c>
      <c r="HV47" s="52">
        <v>4.8630847633087494E-6</v>
      </c>
      <c r="HW47" s="52">
        <v>4.0644741687762218E-5</v>
      </c>
      <c r="HX47" s="52">
        <v>4.0600082716560809E-4</v>
      </c>
      <c r="HY47" s="52">
        <v>3.0653511405711791E-5</v>
      </c>
      <c r="HZ47" s="52">
        <v>1.6157751096986076E-4</v>
      </c>
      <c r="IA47" s="52">
        <v>1.3928683582229838E-3</v>
      </c>
      <c r="IB47" s="52">
        <v>3.1066587313666068E-5</v>
      </c>
      <c r="IC47" s="52">
        <v>1.5719542039598396E-5</v>
      </c>
      <c r="ID47" s="52">
        <v>7.7997404048199275E-6</v>
      </c>
      <c r="IE47" s="52">
        <v>1.1202514687487702E-5</v>
      </c>
      <c r="IF47" s="52">
        <v>6.9856408836255752E-6</v>
      </c>
      <c r="IG47" s="52">
        <v>3.0311591260862089E-6</v>
      </c>
      <c r="IH47" s="52">
        <v>5.8176826388559489E-6</v>
      </c>
      <c r="II47" s="52">
        <v>1.6770787452996822E-5</v>
      </c>
      <c r="IJ47" s="52">
        <v>2.8460142588662976E-6</v>
      </c>
      <c r="IK47" s="52">
        <v>8.2261530351924833E-6</v>
      </c>
      <c r="IL47" s="52">
        <v>7.9903289156521996E-6</v>
      </c>
      <c r="IM47" s="52">
        <v>1.7819104023564879E-6</v>
      </c>
      <c r="IN47" s="52">
        <v>1.1954012755999459E-6</v>
      </c>
      <c r="IO47" s="52">
        <v>5.2212949840488822E-6</v>
      </c>
      <c r="IP47" s="52">
        <v>4.5509882913387574E-6</v>
      </c>
      <c r="IQ47" s="52">
        <v>1.6677795953100498E-6</v>
      </c>
      <c r="IR47" s="52">
        <v>9.5611318576306801E-6</v>
      </c>
      <c r="IS47" s="52">
        <v>3.7299757363649852E-6</v>
      </c>
      <c r="IT47" s="52">
        <v>1.3841839802532867E-6</v>
      </c>
      <c r="IU47" s="52">
        <v>5.2841694799328349E-6</v>
      </c>
      <c r="IV47" s="52">
        <v>2.8804500760166365E-6</v>
      </c>
      <c r="IW47" s="52">
        <v>7.1032919363151858E-6</v>
      </c>
      <c r="IX47" s="52">
        <v>2.3596226020686066E-6</v>
      </c>
      <c r="IY47" s="52">
        <v>2.9851288366861738E-6</v>
      </c>
      <c r="IZ47" s="52">
        <v>3.6853011689345269E-6</v>
      </c>
      <c r="JA47" s="52">
        <v>4.9646485072957701E-7</v>
      </c>
      <c r="JB47" s="52">
        <v>6.028792712292752E-6</v>
      </c>
      <c r="JC47" s="52">
        <v>6.0997261397668988E-6</v>
      </c>
      <c r="JD47" s="52">
        <v>1.1469971401334604E-6</v>
      </c>
      <c r="JE47" s="52">
        <v>1.5789319150448628E-6</v>
      </c>
      <c r="JF47" s="52">
        <v>5.1344460916107234E-6</v>
      </c>
      <c r="JG47" s="52">
        <v>1.5542913904464555E-5</v>
      </c>
      <c r="JH47" s="52">
        <v>9.9635398978527527E-6</v>
      </c>
      <c r="JI47" s="52">
        <v>8.0750010262455539E-6</v>
      </c>
      <c r="JJ47" s="52">
        <v>6.5368569031621866E-6</v>
      </c>
      <c r="JK47" s="52">
        <v>1.9035625601885518E-5</v>
      </c>
      <c r="JL47" s="52">
        <v>8.237130750652551E-6</v>
      </c>
      <c r="JM47" s="52">
        <v>9.2218621889268296E-6</v>
      </c>
      <c r="JN47" s="52">
        <v>1.9004471991981776E-6</v>
      </c>
      <c r="JO47" s="52">
        <v>8.2177451318006312E-6</v>
      </c>
      <c r="JP47" s="52">
        <v>5.050834053315655E-6</v>
      </c>
      <c r="JQ47" s="52">
        <v>5.2494776560311595E-6</v>
      </c>
      <c r="JR47" s="52">
        <v>6.8115236487533402E-6</v>
      </c>
      <c r="JS47" s="52">
        <v>2.5524537216211016E-6</v>
      </c>
      <c r="JT47" s="52">
        <v>0</v>
      </c>
      <c r="JU47" s="52">
        <v>1.4867876849629125E-6</v>
      </c>
      <c r="JV47" s="52">
        <v>9.9298004010451666E-6</v>
      </c>
      <c r="JW47" s="52">
        <v>6.7607718482865615E-6</v>
      </c>
      <c r="JX47" s="52">
        <v>8.7798187432686815E-6</v>
      </c>
      <c r="JY47" s="52">
        <v>1.6310652953958651E-5</v>
      </c>
      <c r="JZ47" s="52">
        <v>2.3484055841184213E-5</v>
      </c>
      <c r="KA47" s="52">
        <v>8.2837368290937755E-6</v>
      </c>
      <c r="KB47" s="52">
        <v>7.6837342922502941E-6</v>
      </c>
      <c r="KC47" s="52">
        <v>3.5834807312811173E-6</v>
      </c>
      <c r="KD47" s="52">
        <v>3.8595400747982383E-6</v>
      </c>
      <c r="KE47" s="52">
        <v>1.7646901893466516E-5</v>
      </c>
      <c r="KF47" s="52">
        <v>4.4160766676009852E-5</v>
      </c>
      <c r="KG47" s="52">
        <v>1.0070131915010077E-5</v>
      </c>
      <c r="KH47" s="52">
        <v>4.3501960728571893E-6</v>
      </c>
      <c r="KI47" s="52">
        <v>4.8579412963402137E-6</v>
      </c>
      <c r="KJ47" s="52">
        <v>6.3995946721715486E-6</v>
      </c>
      <c r="KK47" s="52">
        <v>9.6023619961007321E-6</v>
      </c>
      <c r="KL47" s="52">
        <v>2.8736398645995924E-5</v>
      </c>
      <c r="KM47" s="52">
        <v>6.2039346124679137E-5</v>
      </c>
      <c r="KN47" s="52">
        <v>1.0691192392432289E-5</v>
      </c>
      <c r="KO47" s="52">
        <v>2.5441645085272928E-5</v>
      </c>
      <c r="KP47" s="52">
        <v>1.4135621498085803E-5</v>
      </c>
      <c r="KQ47" s="52">
        <v>1.4721987533748112E-5</v>
      </c>
      <c r="KR47" s="52">
        <v>6.5178014679059644E-6</v>
      </c>
      <c r="KS47" s="52">
        <v>3.4365411391208732E-6</v>
      </c>
      <c r="KT47" s="52">
        <v>2.8963196262676375E-5</v>
      </c>
      <c r="KU47" s="52">
        <v>1.6129780569482908E-5</v>
      </c>
      <c r="KV47" s="52">
        <v>5.9418793334681053E-6</v>
      </c>
      <c r="KW47" s="52">
        <v>1.1186187295926989E-5</v>
      </c>
      <c r="KX47" s="52">
        <v>8.2462845050362684E-6</v>
      </c>
      <c r="KY47" s="52">
        <v>3.4980340790846193E-5</v>
      </c>
      <c r="KZ47" s="52">
        <v>4.5363770451986097E-5</v>
      </c>
    </row>
    <row r="48" spans="1:312" x14ac:dyDescent="0.2">
      <c r="A48" s="89">
        <v>1.0408390000000001</v>
      </c>
      <c r="B48" s="41" t="s">
        <v>892</v>
      </c>
      <c r="C48" s="51" t="s">
        <v>56</v>
      </c>
      <c r="D48" s="52">
        <v>2.631508542389999E-5</v>
      </c>
      <c r="E48" s="52">
        <v>1.6534912465090802E-4</v>
      </c>
      <c r="F48" s="52">
        <v>8.9893262158822145E-5</v>
      </c>
      <c r="G48" s="52">
        <v>1.0941170472715272E-5</v>
      </c>
      <c r="H48" s="52">
        <v>5.2299236782253025E-6</v>
      </c>
      <c r="I48" s="52">
        <v>7.1020821003519202E-6</v>
      </c>
      <c r="J48" s="52">
        <v>2.8024765950220253E-5</v>
      </c>
      <c r="K48" s="52">
        <v>2.1773637277420379E-5</v>
      </c>
      <c r="L48" s="52">
        <v>5.2629177173001764E-6</v>
      </c>
      <c r="M48" s="52">
        <v>1.2364455441408351E-5</v>
      </c>
      <c r="N48" s="52">
        <v>3.118572304881162E-5</v>
      </c>
      <c r="O48" s="52">
        <v>2.1427067973189059E-5</v>
      </c>
      <c r="P48" s="52">
        <v>6.0660885053259913E-5</v>
      </c>
      <c r="Q48" s="52">
        <v>3.5514321088824161E-5</v>
      </c>
      <c r="R48" s="52">
        <v>3.6662894670184619E-5</v>
      </c>
      <c r="S48" s="52">
        <v>5.8283077240146514E-5</v>
      </c>
      <c r="T48" s="52">
        <v>7.577078474685665E-4</v>
      </c>
      <c r="U48" s="52">
        <v>1.245230988496489E-4</v>
      </c>
      <c r="V48" s="52">
        <v>3.4234348977224313E-2</v>
      </c>
      <c r="W48" s="52">
        <v>1.7418993433810197E-4</v>
      </c>
      <c r="X48" s="52">
        <v>1.0636477462971173E-4</v>
      </c>
      <c r="Y48" s="52">
        <v>5.8560117126393613E-4</v>
      </c>
      <c r="Z48" s="52">
        <v>1.0198606543507013E-3</v>
      </c>
      <c r="AA48" s="52">
        <v>4.9330558908339424E-4</v>
      </c>
      <c r="AB48" s="52">
        <v>2.5245832547063506E-3</v>
      </c>
      <c r="AC48" s="52">
        <v>3.5154890915475276E-4</v>
      </c>
      <c r="AD48" s="52">
        <v>1.7265997800265019E-4</v>
      </c>
      <c r="AE48" s="52">
        <v>1.3166071161710573E-2</v>
      </c>
      <c r="AF48" s="52">
        <v>3.7535083215692968E-5</v>
      </c>
      <c r="AG48" s="52">
        <v>1.6188050020642733E-5</v>
      </c>
      <c r="AH48" s="52">
        <v>4.2864417803111161E-5</v>
      </c>
      <c r="AI48" s="52">
        <v>1.364458369153111E-5</v>
      </c>
      <c r="AJ48" s="52">
        <v>4.5702255320150652E-5</v>
      </c>
      <c r="AK48" s="52">
        <v>3.1267979990554659E-4</v>
      </c>
      <c r="AL48" s="52">
        <v>7.7602758038742723E-4</v>
      </c>
      <c r="AM48" s="52">
        <v>1.6391658824555335E-4</v>
      </c>
      <c r="AN48" s="52">
        <v>8.7972204994008887E-5</v>
      </c>
      <c r="AO48" s="52">
        <v>1.0014149879703264E-4</v>
      </c>
      <c r="AP48" s="52">
        <v>1.9079561056556269E-4</v>
      </c>
      <c r="AQ48" s="52">
        <v>6.1040346125793525E-5</v>
      </c>
      <c r="AR48" s="52">
        <v>7.957989659490351E-5</v>
      </c>
      <c r="AS48" s="52">
        <v>9.3833474799908152E-5</v>
      </c>
      <c r="AT48" s="52">
        <v>2.1071265266947703E-4</v>
      </c>
      <c r="AU48" s="52">
        <v>5.5830430818971466E-5</v>
      </c>
      <c r="AV48" s="52">
        <v>1.6964235419777133E-5</v>
      </c>
      <c r="AW48" s="52">
        <v>1.245728689636269E-4</v>
      </c>
      <c r="AX48" s="52">
        <v>9.8949902734117294E-5</v>
      </c>
      <c r="AY48" s="52">
        <v>4.325151239651467E-4</v>
      </c>
      <c r="AZ48" s="52">
        <v>3.9078266128733799E-4</v>
      </c>
      <c r="BA48" s="52">
        <v>0</v>
      </c>
      <c r="BB48" s="52">
        <v>4.1982874014630939E-3</v>
      </c>
      <c r="BC48" s="52">
        <v>4.558403383287288E-5</v>
      </c>
      <c r="BD48" s="52">
        <v>5.6139596397194575E-5</v>
      </c>
      <c r="BE48" s="52">
        <v>2.1868799371260809E-5</v>
      </c>
      <c r="BF48" s="52">
        <v>1.0880462459837467E-4</v>
      </c>
      <c r="BG48" s="52">
        <v>1.6092843529291241E-4</v>
      </c>
      <c r="BH48" s="52">
        <v>1.3034623210824036E-4</v>
      </c>
      <c r="BI48" s="52">
        <v>7.5624938545921285E-5</v>
      </c>
      <c r="BJ48" s="52">
        <v>1.2192839208131299E-4</v>
      </c>
      <c r="BK48" s="52">
        <v>2.2212385821307394E-4</v>
      </c>
      <c r="BL48" s="52">
        <v>1.3870299212814287E-4</v>
      </c>
      <c r="BM48" s="52">
        <v>1.8172851063699889E-5</v>
      </c>
      <c r="BN48" s="52">
        <v>1.6099227143359029E-5</v>
      </c>
      <c r="BO48" s="52">
        <v>6.7321385990931114E-5</v>
      </c>
      <c r="BP48" s="52">
        <v>3.0750891265946728E-5</v>
      </c>
      <c r="BQ48" s="52">
        <v>1.791294911198327E-6</v>
      </c>
      <c r="BR48" s="52">
        <v>1.1127505049779715E-5</v>
      </c>
      <c r="BS48" s="52">
        <v>1.36033920324234E-5</v>
      </c>
      <c r="BT48" s="52">
        <v>2.424886633769038E-5</v>
      </c>
      <c r="BU48" s="52">
        <v>1.1639946966973684E-4</v>
      </c>
      <c r="BV48" s="52">
        <v>3.6591465618408142E-4</v>
      </c>
      <c r="BW48" s="52">
        <v>1.5346509695718147E-4</v>
      </c>
      <c r="BX48" s="52">
        <v>4.3399271726720879E-5</v>
      </c>
      <c r="BY48" s="52">
        <v>3.1339292107355419E-4</v>
      </c>
      <c r="BZ48" s="52">
        <v>1.2326454753014395E-5</v>
      </c>
      <c r="CA48" s="52">
        <v>1.8002065870514363E-4</v>
      </c>
      <c r="CB48" s="52">
        <v>1.7392999288704303E-4</v>
      </c>
      <c r="CC48" s="52">
        <v>1.0600858885195407E-4</v>
      </c>
      <c r="CD48" s="52">
        <v>1.4892566276606404E-4</v>
      </c>
      <c r="CE48" s="52">
        <v>2.3885332810855329E-4</v>
      </c>
      <c r="CF48" s="52">
        <v>3.954188027124419E-4</v>
      </c>
      <c r="CG48" s="52">
        <v>1.3331192395490504E-4</v>
      </c>
      <c r="CH48" s="52">
        <v>4.6177831206897248E-4</v>
      </c>
      <c r="CI48" s="52">
        <v>4.1609038701628429E-4</v>
      </c>
      <c r="CJ48" s="52">
        <v>2.9093709152695974E-4</v>
      </c>
      <c r="CK48" s="52">
        <v>6.0751277953647039E-5</v>
      </c>
      <c r="CL48" s="52">
        <v>1.3593713015117696E-4</v>
      </c>
      <c r="CM48" s="52">
        <v>9.0611163818410982E-6</v>
      </c>
      <c r="CN48" s="52">
        <v>3.1648697027503796E-5</v>
      </c>
      <c r="CO48" s="52">
        <v>6.2526589754845549E-5</v>
      </c>
      <c r="CP48" s="52">
        <v>5.8895225792454555E-5</v>
      </c>
      <c r="CQ48" s="52">
        <v>9.5217551044142628E-5</v>
      </c>
      <c r="CR48" s="52">
        <v>5.410863128394373E-5</v>
      </c>
      <c r="CS48" s="52">
        <v>1.4449750839848325E-4</v>
      </c>
      <c r="CT48" s="52">
        <v>3.7835079362638294E-5</v>
      </c>
      <c r="CU48" s="52">
        <v>1.2191720233379866E-4</v>
      </c>
      <c r="CV48" s="52">
        <v>1.8419264762925584E-5</v>
      </c>
      <c r="CW48" s="52">
        <v>3.1349204988797096E-5</v>
      </c>
      <c r="CX48" s="52">
        <v>5.6956993749434299E-5</v>
      </c>
      <c r="CY48" s="52">
        <v>1.4380625009192009E-5</v>
      </c>
      <c r="CZ48" s="52">
        <v>6.830812052527174E-5</v>
      </c>
      <c r="DA48" s="52">
        <v>1.003931595295386E-5</v>
      </c>
      <c r="DB48" s="52">
        <v>1.8317685337665237E-5</v>
      </c>
      <c r="DC48" s="52">
        <v>0.9234006673809706</v>
      </c>
      <c r="DD48" s="52">
        <v>0.58184284778294737</v>
      </c>
      <c r="DE48" s="52">
        <v>0.85826627968381719</v>
      </c>
      <c r="DF48" s="52">
        <v>0.92140533472156216</v>
      </c>
      <c r="DG48" s="52">
        <v>0.82145995109471426</v>
      </c>
      <c r="DH48" s="52">
        <v>0.90059728977982978</v>
      </c>
      <c r="DI48" s="52">
        <v>1.6548131166139486E-4</v>
      </c>
      <c r="DJ48" s="52">
        <v>3.4132618556749814E-4</v>
      </c>
      <c r="DK48" s="52">
        <v>1.774969622795981E-4</v>
      </c>
      <c r="DL48" s="52">
        <v>1.7368182869013999E-4</v>
      </c>
      <c r="DM48" s="52">
        <v>1.6601986226525071E-4</v>
      </c>
      <c r="DN48" s="52">
        <v>5.4595297853284525E-5</v>
      </c>
      <c r="DO48" s="52">
        <v>1.181031602248118E-4</v>
      </c>
      <c r="DP48" s="52">
        <v>8.0173930466006889E-5</v>
      </c>
      <c r="DQ48" s="52">
        <v>9.3665839130574588E-5</v>
      </c>
      <c r="DR48" s="52">
        <v>1.017366248879484E-4</v>
      </c>
      <c r="DS48" s="52">
        <v>2.1775833571033117E-4</v>
      </c>
      <c r="DT48" s="52">
        <v>1.481511600880844E-5</v>
      </c>
      <c r="DU48" s="52">
        <v>2.1797205943898057E-4</v>
      </c>
      <c r="DV48" s="52">
        <v>1.6765201278487685E-5</v>
      </c>
      <c r="DW48" s="52">
        <v>6.7957917932291809E-5</v>
      </c>
      <c r="DX48" s="52">
        <v>8.1800354185083439E-5</v>
      </c>
      <c r="DY48" s="52">
        <v>4.3988798847703262E-4</v>
      </c>
      <c r="DZ48" s="52">
        <v>3.8258583199945624E-5</v>
      </c>
      <c r="EA48" s="52">
        <v>3.4422353396488671E-5</v>
      </c>
      <c r="EB48" s="52">
        <v>2.8392237475084456E-5</v>
      </c>
      <c r="EC48" s="52">
        <v>2.4437643562726832E-5</v>
      </c>
      <c r="ED48" s="52">
        <v>3.6320305896736907E-5</v>
      </c>
      <c r="EE48" s="52">
        <v>3.8470234017794667E-5</v>
      </c>
      <c r="EF48" s="52">
        <v>1.6909885632703126E-5</v>
      </c>
      <c r="EG48" s="52">
        <v>8.8234144996397887E-5</v>
      </c>
      <c r="EH48" s="52">
        <v>2.5393324004185283E-5</v>
      </c>
      <c r="EI48" s="52">
        <v>7.0274481482582386E-5</v>
      </c>
      <c r="EJ48" s="52">
        <v>9.6308743972336563E-5</v>
      </c>
      <c r="EK48" s="52">
        <v>4.7657130029356546E-5</v>
      </c>
      <c r="EL48" s="52">
        <v>7.4301854100811236E-6</v>
      </c>
      <c r="EM48" s="52">
        <v>8.563135614671039E-6</v>
      </c>
      <c r="EN48" s="52">
        <v>5.1592226338558886E-6</v>
      </c>
      <c r="EO48" s="52">
        <v>2.353373534639491E-5</v>
      </c>
      <c r="EP48" s="52">
        <v>5.8321264784664449E-5</v>
      </c>
      <c r="EQ48" s="52">
        <v>1.2347326448270448E-4</v>
      </c>
      <c r="ER48" s="52">
        <v>3.3506238583049388E-5</v>
      </c>
      <c r="ES48" s="52">
        <v>1.4365783771401428E-4</v>
      </c>
      <c r="ET48" s="52">
        <v>4.8303277438277337E-5</v>
      </c>
      <c r="EU48" s="52">
        <v>1.4549938543229775E-5</v>
      </c>
      <c r="EV48" s="52">
        <v>3.7809395065244601E-5</v>
      </c>
      <c r="EW48" s="52">
        <v>7.9537579623027642E-5</v>
      </c>
      <c r="EX48" s="52">
        <v>1.0231757610895698E-4</v>
      </c>
      <c r="EY48" s="52">
        <v>8.1624325803318355E-5</v>
      </c>
      <c r="EZ48" s="52">
        <v>1.5467472335786733E-4</v>
      </c>
      <c r="FA48" s="52">
        <v>4.7947201378910448E-5</v>
      </c>
      <c r="FB48" s="52">
        <v>2.2831266963481149E-4</v>
      </c>
      <c r="FC48" s="52">
        <v>6.2813556483534E-5</v>
      </c>
      <c r="FD48" s="52">
        <v>2.4961085632309732E-5</v>
      </c>
      <c r="FE48" s="52">
        <v>2.1141924198037022E-5</v>
      </c>
      <c r="FF48" s="52">
        <v>8.489796036109128E-5</v>
      </c>
      <c r="FG48" s="52">
        <v>1.6549734891746081E-4</v>
      </c>
      <c r="FH48" s="52">
        <v>7.2129530511683262E-5</v>
      </c>
      <c r="FI48" s="52">
        <v>1.034264838944458E-4</v>
      </c>
      <c r="FJ48" s="52">
        <v>3.8354467982096494E-5</v>
      </c>
      <c r="FK48" s="52">
        <v>4.1943267860660604E-4</v>
      </c>
      <c r="FL48" s="52">
        <v>1.2343215922633674E-4</v>
      </c>
      <c r="FM48" s="52">
        <v>8.8832533334252852E-5</v>
      </c>
      <c r="FN48" s="52">
        <v>1.4321840221597657E-6</v>
      </c>
      <c r="FO48" s="52">
        <v>1.6255634994901851E-5</v>
      </c>
      <c r="FP48" s="52">
        <v>5.9528328512218259E-5</v>
      </c>
      <c r="FQ48" s="52">
        <v>4.7525330492740959E-5</v>
      </c>
      <c r="FR48" s="52">
        <v>6.3703177261323143E-5</v>
      </c>
      <c r="FS48" s="52">
        <v>3.2099654606969927E-4</v>
      </c>
      <c r="FT48" s="52">
        <v>1.9353448667191764E-5</v>
      </c>
      <c r="FU48" s="52">
        <v>1.0323261515412946E-4</v>
      </c>
      <c r="FV48" s="52">
        <v>3.7388085414490936E-4</v>
      </c>
      <c r="FW48" s="52">
        <v>1.366855038549993E-5</v>
      </c>
      <c r="FX48" s="52">
        <v>1.7978794104395474E-5</v>
      </c>
      <c r="FY48" s="52">
        <v>1.6727201669029171E-5</v>
      </c>
      <c r="FZ48" s="52">
        <v>9.4321090168189274E-5</v>
      </c>
      <c r="GA48" s="52">
        <v>9.7502945353461432E-6</v>
      </c>
      <c r="GB48" s="52">
        <v>2.4246596360421299E-5</v>
      </c>
      <c r="GC48" s="52">
        <v>5.6827114637134546E-5</v>
      </c>
      <c r="GD48" s="52">
        <v>3.6614804550794217E-5</v>
      </c>
      <c r="GE48" s="52">
        <v>3.0056792494721886E-5</v>
      </c>
      <c r="GF48" s="52">
        <v>1.7751464777757386E-4</v>
      </c>
      <c r="GG48" s="52">
        <v>4.7375114245487885E-4</v>
      </c>
      <c r="GH48" s="52">
        <v>1.9229231588532972E-4</v>
      </c>
      <c r="GI48" s="52">
        <v>3.1395496125683213E-4</v>
      </c>
      <c r="GJ48" s="52">
        <v>1.0770281802113698E-3</v>
      </c>
      <c r="GK48" s="52">
        <v>3.4141033319905973E-3</v>
      </c>
      <c r="GL48" s="52">
        <v>5.9686133216272524E-4</v>
      </c>
      <c r="GM48" s="52">
        <v>4.9260955851607407E-4</v>
      </c>
      <c r="GN48" s="52">
        <v>4.5844797895095183E-4</v>
      </c>
      <c r="GO48" s="52">
        <v>1.0255917311082496E-4</v>
      </c>
      <c r="GP48" s="52">
        <v>1.2119148894659628E-4</v>
      </c>
      <c r="GQ48" s="52">
        <v>3.9151045960561012E-5</v>
      </c>
      <c r="GR48" s="52">
        <v>1.2291744046957661E-4</v>
      </c>
      <c r="GS48" s="52">
        <v>5.9119760375411155E-5</v>
      </c>
      <c r="GT48" s="52">
        <v>1.8045538699974125E-4</v>
      </c>
      <c r="GU48" s="52">
        <v>9.3655579788409872E-6</v>
      </c>
      <c r="GV48" s="52">
        <v>3.2132225366183332E-4</v>
      </c>
      <c r="GW48" s="52">
        <v>1.6198317769603273E-4</v>
      </c>
      <c r="GX48" s="52">
        <v>7.8349741179222223E-5</v>
      </c>
      <c r="GY48" s="52">
        <v>2.8528867260997885E-5</v>
      </c>
      <c r="GZ48" s="52">
        <v>1.4761347457234911E-4</v>
      </c>
      <c r="HA48" s="52">
        <v>2.1947823215562432E-4</v>
      </c>
      <c r="HB48" s="52">
        <v>9.0292383822428778E-5</v>
      </c>
      <c r="HC48" s="52">
        <v>2.8964153187941599E-5</v>
      </c>
      <c r="HD48" s="52">
        <v>7.4450609726263084E-5</v>
      </c>
      <c r="HE48" s="52">
        <v>2.9792614798556142E-5</v>
      </c>
      <c r="HF48" s="52">
        <v>1.4755842676148634E-4</v>
      </c>
      <c r="HG48" s="52">
        <v>2.6963490484246388E-5</v>
      </c>
      <c r="HH48" s="52">
        <v>2.8048680699723899E-5</v>
      </c>
      <c r="HI48" s="52">
        <v>3.2859377745449481E-5</v>
      </c>
      <c r="HJ48" s="52">
        <v>2.253606916776399E-5</v>
      </c>
      <c r="HK48" s="52">
        <v>1.4240399747203001E-4</v>
      </c>
      <c r="HL48" s="52">
        <v>6.9365166733646296E-5</v>
      </c>
      <c r="HM48" s="52">
        <v>3.0375316882949349E-4</v>
      </c>
      <c r="HN48" s="52">
        <v>2.712758730538362E-3</v>
      </c>
      <c r="HO48" s="52">
        <v>2.6832198745927404E-4</v>
      </c>
      <c r="HP48" s="52">
        <v>5.4380048617400712E-5</v>
      </c>
      <c r="HQ48" s="52">
        <v>3.0170420334346147E-5</v>
      </c>
      <c r="HR48" s="52">
        <v>4.022754174615095E-5</v>
      </c>
      <c r="HS48" s="52">
        <v>8.8578754855026947E-5</v>
      </c>
      <c r="HT48" s="52">
        <v>1.6464934982316808E-4</v>
      </c>
      <c r="HU48" s="52">
        <v>2.6829313897558435E-5</v>
      </c>
      <c r="HV48" s="52">
        <v>7.5054470429469878E-5</v>
      </c>
      <c r="HW48" s="52">
        <v>2.9665827919852033E-3</v>
      </c>
      <c r="HX48" s="52">
        <v>2.0104958270965461E-2</v>
      </c>
      <c r="HY48" s="52">
        <v>3.2769599159481679E-3</v>
      </c>
      <c r="HZ48" s="52">
        <v>6.546058466304544E-3</v>
      </c>
      <c r="IA48" s="52">
        <v>7.9281091470059059E-2</v>
      </c>
      <c r="IB48" s="52">
        <v>2.5987961749766465E-3</v>
      </c>
      <c r="IC48" s="52">
        <v>4.861909420899901E-5</v>
      </c>
      <c r="ID48" s="52">
        <v>3.2739943766128628E-5</v>
      </c>
      <c r="IE48" s="52">
        <v>1.0201438906903695E-5</v>
      </c>
      <c r="IF48" s="52">
        <v>1.5279231549717216E-5</v>
      </c>
      <c r="IG48" s="52">
        <v>1.8504044097721308E-5</v>
      </c>
      <c r="IH48" s="52">
        <v>8.8860013555388975E-5</v>
      </c>
      <c r="II48" s="52">
        <v>6.3265119476943325E-4</v>
      </c>
      <c r="IJ48" s="52">
        <v>1.2913032780919956E-5</v>
      </c>
      <c r="IK48" s="52">
        <v>2.889495921065677E-5</v>
      </c>
      <c r="IL48" s="52">
        <v>5.1435343102197659E-5</v>
      </c>
      <c r="IM48" s="52">
        <v>7.1225865444547268E-5</v>
      </c>
      <c r="IN48" s="52">
        <v>5.6114679283630815E-5</v>
      </c>
      <c r="IO48" s="52">
        <v>2.4706723498988754E-5</v>
      </c>
      <c r="IP48" s="52">
        <v>3.4898245804666352E-5</v>
      </c>
      <c r="IQ48" s="52">
        <v>5.2511400804106144E-5</v>
      </c>
      <c r="IR48" s="52">
        <v>2.3482411080124144E-5</v>
      </c>
      <c r="IS48" s="52">
        <v>8.1742021456509246E-6</v>
      </c>
      <c r="IT48" s="52">
        <v>9.7629146692332889E-6</v>
      </c>
      <c r="IU48" s="52">
        <v>3.6928083567208698E-5</v>
      </c>
      <c r="IV48" s="52">
        <v>3.4540886443467584E-5</v>
      </c>
      <c r="IW48" s="52">
        <v>3.4142919501149523E-5</v>
      </c>
      <c r="IX48" s="52">
        <v>2.0515806848684649E-5</v>
      </c>
      <c r="IY48" s="52">
        <v>4.8406268521947526E-5</v>
      </c>
      <c r="IZ48" s="52">
        <v>2.1044550764920447E-5</v>
      </c>
      <c r="JA48" s="52">
        <v>4.9065515566784791E-6</v>
      </c>
      <c r="JB48" s="52">
        <v>6.7692973490730357E-5</v>
      </c>
      <c r="JC48" s="52">
        <v>4.1050857425076084E-5</v>
      </c>
      <c r="JD48" s="52">
        <v>2.0755767397521448E-5</v>
      </c>
      <c r="JE48" s="52">
        <v>7.8946595752243138E-7</v>
      </c>
      <c r="JF48" s="52">
        <v>2.0294469222836583E-5</v>
      </c>
      <c r="JG48" s="52">
        <v>1.9158783891024971E-4</v>
      </c>
      <c r="JH48" s="52">
        <v>1.106018156418761E-4</v>
      </c>
      <c r="JI48" s="52">
        <v>1.4111728099057752E-4</v>
      </c>
      <c r="JJ48" s="52">
        <v>5.1490787055693104E-5</v>
      </c>
      <c r="JK48" s="52">
        <v>1.9334660429603081E-4</v>
      </c>
      <c r="JL48" s="52">
        <v>1.085889970166932E-4</v>
      </c>
      <c r="JM48" s="52">
        <v>3.108376840836479E-5</v>
      </c>
      <c r="JN48" s="52">
        <v>1.4253353993986333E-5</v>
      </c>
      <c r="JO48" s="52">
        <v>4.7097057689604002E-5</v>
      </c>
      <c r="JP48" s="52">
        <v>2.6428604324568084E-5</v>
      </c>
      <c r="JQ48" s="52">
        <v>8.4814289772382323E-5</v>
      </c>
      <c r="JR48" s="52">
        <v>1.5750049988825775E-5</v>
      </c>
      <c r="JS48" s="52">
        <v>9.5784898968281234E-6</v>
      </c>
      <c r="JT48" s="52">
        <v>5.8577022688707022E-4</v>
      </c>
      <c r="JU48" s="52">
        <v>2.7031065463846992E-5</v>
      </c>
      <c r="JV48" s="52">
        <v>5.1484430536802001E-5</v>
      </c>
      <c r="JW48" s="52">
        <v>1.2103459814210889E-4</v>
      </c>
      <c r="JX48" s="52">
        <v>5.4571324825182488E-5</v>
      </c>
      <c r="JY48" s="52">
        <v>2.6131748243257156E-5</v>
      </c>
      <c r="JZ48" s="52">
        <v>2.1437058523524367E-4</v>
      </c>
      <c r="KA48" s="52">
        <v>7.3592269354018781E-5</v>
      </c>
      <c r="KB48" s="52">
        <v>1.1617561024319927E-4</v>
      </c>
      <c r="KC48" s="52">
        <v>4.9379057432410162E-5</v>
      </c>
      <c r="KD48" s="52">
        <v>1.2095962830165543E-4</v>
      </c>
      <c r="KE48" s="52">
        <v>1.2067059982707304E-4</v>
      </c>
      <c r="KF48" s="52">
        <v>3.5312170502151922E-4</v>
      </c>
      <c r="KG48" s="52">
        <v>9.4513040338749154E-5</v>
      </c>
      <c r="KH48" s="52">
        <v>2.9413407793528323E-5</v>
      </c>
      <c r="KI48" s="52">
        <v>7.2933719728299219E-6</v>
      </c>
      <c r="KJ48" s="52">
        <v>1.3151114681470699E-4</v>
      </c>
      <c r="KK48" s="52">
        <v>1.1137342035231056E-4</v>
      </c>
      <c r="KL48" s="52">
        <v>7.7137359450541709E-5</v>
      </c>
      <c r="KM48" s="52">
        <v>2.4753864102007947E-4</v>
      </c>
      <c r="KN48" s="52">
        <v>4.5323831578556035E-5</v>
      </c>
      <c r="KO48" s="52">
        <v>1.2289982699681341E-4</v>
      </c>
      <c r="KP48" s="52">
        <v>1.0118429284378146E-4</v>
      </c>
      <c r="KQ48" s="52">
        <v>9.3021730923936803E-5</v>
      </c>
      <c r="KR48" s="52">
        <v>3.1145509722363026E-5</v>
      </c>
      <c r="KS48" s="52">
        <v>8.470708318450067E-5</v>
      </c>
      <c r="KT48" s="52">
        <v>7.8143746381378076E-5</v>
      </c>
      <c r="KU48" s="52">
        <v>9.6098226789791605E-5</v>
      </c>
      <c r="KV48" s="52">
        <v>8.7334564192583739E-5</v>
      </c>
      <c r="KW48" s="52">
        <v>9.0433014165172676E-5</v>
      </c>
      <c r="KX48" s="52">
        <v>1.1473886108736191E-4</v>
      </c>
      <c r="KY48" s="52">
        <v>1.5048416656094799E-4</v>
      </c>
      <c r="KZ48" s="52">
        <v>2.1872005919857976E-4</v>
      </c>
    </row>
    <row r="49" spans="1:312" x14ac:dyDescent="0.2">
      <c r="A49" s="89">
        <v>1.1938569999999999</v>
      </c>
      <c r="B49" s="41" t="s">
        <v>891</v>
      </c>
      <c r="C49" s="51" t="s">
        <v>102</v>
      </c>
      <c r="D49" s="52">
        <v>1.5318331686878621E-5</v>
      </c>
      <c r="E49" s="52">
        <v>7.000056284230436E-4</v>
      </c>
      <c r="F49" s="52">
        <v>3.5218482353291333E-6</v>
      </c>
      <c r="G49" s="52">
        <v>4.9041948244098829E-6</v>
      </c>
      <c r="H49" s="52">
        <v>0</v>
      </c>
      <c r="I49" s="52">
        <v>7.0843046733172473E-6</v>
      </c>
      <c r="J49" s="52">
        <v>6.4306484511749093E-6</v>
      </c>
      <c r="K49" s="52">
        <v>6.2096658794001187E-5</v>
      </c>
      <c r="L49" s="52">
        <v>8.1917803668420484E-6</v>
      </c>
      <c r="M49" s="52">
        <v>8.3494293202130192E-6</v>
      </c>
      <c r="N49" s="52">
        <v>1.1171414945752968E-5</v>
      </c>
      <c r="O49" s="52">
        <v>0</v>
      </c>
      <c r="P49" s="52">
        <v>1.3532106637337132E-5</v>
      </c>
      <c r="Q49" s="52">
        <v>1.0807739542372287E-5</v>
      </c>
      <c r="R49" s="52">
        <v>6.3597067306815484E-4</v>
      </c>
      <c r="S49" s="52">
        <v>4.6906882719698463E-4</v>
      </c>
      <c r="T49" s="52">
        <v>1.2305782407805541E-3</v>
      </c>
      <c r="U49" s="52">
        <v>5.0608413336433917E-4</v>
      </c>
      <c r="V49" s="52">
        <v>1.2581907005783372E-4</v>
      </c>
      <c r="W49" s="52">
        <v>1.3499490505370122E-4</v>
      </c>
      <c r="X49" s="52">
        <v>3.256408869601732E-4</v>
      </c>
      <c r="Y49" s="52">
        <v>7.0668392724707445E-5</v>
      </c>
      <c r="Z49" s="52">
        <v>2.9443128340914369E-5</v>
      </c>
      <c r="AA49" s="52">
        <v>7.8820941820602973E-5</v>
      </c>
      <c r="AB49" s="52">
        <v>3.7740951751081993E-5</v>
      </c>
      <c r="AC49" s="52">
        <v>2.3480768711164431E-5</v>
      </c>
      <c r="AD49" s="52">
        <v>2.1169732697207306E-5</v>
      </c>
      <c r="AE49" s="52">
        <v>3.9169448761031709E-5</v>
      </c>
      <c r="AF49" s="52">
        <v>4.0323370924658037E-3</v>
      </c>
      <c r="AG49" s="52">
        <v>1.4404438967163482E-2</v>
      </c>
      <c r="AH49" s="52">
        <v>8.7397188629759794E-3</v>
      </c>
      <c r="AI49" s="52">
        <v>1.1946554334464983E-2</v>
      </c>
      <c r="AJ49" s="52">
        <v>3.0895866075937378E-4</v>
      </c>
      <c r="AK49" s="52">
        <v>4.4097115391511824E-4</v>
      </c>
      <c r="AL49" s="52">
        <v>1.5912034150622012E-4</v>
      </c>
      <c r="AM49" s="52">
        <v>2.9812180882768293E-4</v>
      </c>
      <c r="AN49" s="52">
        <v>5.0580416540578531E-4</v>
      </c>
      <c r="AO49" s="52">
        <v>3.6533640827606298E-4</v>
      </c>
      <c r="AP49" s="52">
        <v>2.2964309976580984E-4</v>
      </c>
      <c r="AQ49" s="52">
        <v>3.1668532882263966E-3</v>
      </c>
      <c r="AR49" s="52">
        <v>1.9561893089700959E-4</v>
      </c>
      <c r="AS49" s="52">
        <v>2.3930118646677494E-4</v>
      </c>
      <c r="AT49" s="52">
        <v>9.0804585468547293E-5</v>
      </c>
      <c r="AU49" s="52">
        <v>1.2697676773779581E-4</v>
      </c>
      <c r="AV49" s="52">
        <v>1.0427477697738844E-5</v>
      </c>
      <c r="AW49" s="52">
        <v>9.9126045405019519E-5</v>
      </c>
      <c r="AX49" s="52">
        <v>4.6984142672030849E-5</v>
      </c>
      <c r="AY49" s="52">
        <v>2.2894897701691112E-4</v>
      </c>
      <c r="AZ49" s="52">
        <v>2.863182786774297E-5</v>
      </c>
      <c r="BA49" s="52">
        <v>0</v>
      </c>
      <c r="BB49" s="52">
        <v>5.5891155447023028E-5</v>
      </c>
      <c r="BC49" s="52">
        <v>6.8944089382079448E-3</v>
      </c>
      <c r="BD49" s="52">
        <v>7.1701549230229374E-3</v>
      </c>
      <c r="BE49" s="52">
        <v>6.0115448488852477E-6</v>
      </c>
      <c r="BF49" s="52">
        <v>6.1001774990638051E-5</v>
      </c>
      <c r="BG49" s="52">
        <v>4.3721482369360645E-5</v>
      </c>
      <c r="BH49" s="52">
        <v>4.5659597153532914E-4</v>
      </c>
      <c r="BI49" s="52">
        <v>1.8352552630967161E-3</v>
      </c>
      <c r="BJ49" s="52">
        <v>2.6217637677508295E-3</v>
      </c>
      <c r="BK49" s="52">
        <v>3.0554266490537612E-3</v>
      </c>
      <c r="BL49" s="52">
        <v>2.661968530685419E-3</v>
      </c>
      <c r="BM49" s="52">
        <v>4.2884118339936864E-3</v>
      </c>
      <c r="BN49" s="52">
        <v>4.0703731192430846E-3</v>
      </c>
      <c r="BO49" s="52">
        <v>3.075815775752693E-3</v>
      </c>
      <c r="BP49" s="52">
        <v>8.8715465526061527E-5</v>
      </c>
      <c r="BQ49" s="52">
        <v>1.4292246631901545E-6</v>
      </c>
      <c r="BR49" s="52">
        <v>8.405218019563032E-6</v>
      </c>
      <c r="BS49" s="52">
        <v>0</v>
      </c>
      <c r="BT49" s="52">
        <v>2.7224357963989544E-5</v>
      </c>
      <c r="BU49" s="52">
        <v>2.3030235064033737E-4</v>
      </c>
      <c r="BV49" s="52">
        <v>2.930082048093514E-5</v>
      </c>
      <c r="BW49" s="52">
        <v>4.7042190589580286E-5</v>
      </c>
      <c r="BX49" s="52">
        <v>3.9142823639691781E-4</v>
      </c>
      <c r="BY49" s="52">
        <v>6.8922368344140588E-6</v>
      </c>
      <c r="BZ49" s="52">
        <v>2.3557295957583126E-4</v>
      </c>
      <c r="CA49" s="52">
        <v>7.4533270066921733E-5</v>
      </c>
      <c r="CB49" s="52">
        <v>1.5968543555358803E-4</v>
      </c>
      <c r="CC49" s="52">
        <v>1.4558084268620871E-4</v>
      </c>
      <c r="CD49" s="52">
        <v>4.3219685348193408E-6</v>
      </c>
      <c r="CE49" s="52">
        <v>7.7618724608298644E-5</v>
      </c>
      <c r="CF49" s="52">
        <v>2.0723213751017423E-5</v>
      </c>
      <c r="CG49" s="52">
        <v>4.1682327340892814E-5</v>
      </c>
      <c r="CH49" s="52">
        <v>2.859119749368344E-5</v>
      </c>
      <c r="CI49" s="52">
        <v>3.6819257542403057E-6</v>
      </c>
      <c r="CJ49" s="52">
        <v>1.5119656965222773E-6</v>
      </c>
      <c r="CK49" s="52">
        <v>8.6374492013965347E-5</v>
      </c>
      <c r="CL49" s="52">
        <v>1.2730511554662902E-4</v>
      </c>
      <c r="CM49" s="52">
        <v>4.0909314834708485E-5</v>
      </c>
      <c r="CN49" s="52">
        <v>1.0076526533556443E-4</v>
      </c>
      <c r="CO49" s="52">
        <v>7.7107340993439437E-5</v>
      </c>
      <c r="CP49" s="52">
        <v>2.9565580743070598E-4</v>
      </c>
      <c r="CQ49" s="52">
        <v>1.3083003996122344E-2</v>
      </c>
      <c r="CR49" s="52">
        <v>7.0407075451397773E-3</v>
      </c>
      <c r="CS49" s="52">
        <v>1.7911209496630404E-2</v>
      </c>
      <c r="CT49" s="52">
        <v>6.5676515559323443E-3</v>
      </c>
      <c r="CU49" s="52">
        <v>9.9718050774875375E-3</v>
      </c>
      <c r="CV49" s="52">
        <v>5.0199394718251113E-3</v>
      </c>
      <c r="CW49" s="52">
        <v>1.3728423212237693E-2</v>
      </c>
      <c r="CX49" s="52">
        <v>1.4254489382767304E-2</v>
      </c>
      <c r="CY49" s="52">
        <v>6.1584386865649416E-3</v>
      </c>
      <c r="CZ49" s="52">
        <v>8.4558668495738551E-3</v>
      </c>
      <c r="DA49" s="52">
        <v>3.1383748010706111E-3</v>
      </c>
      <c r="DB49" s="52">
        <v>5.7413137959060057E-3</v>
      </c>
      <c r="DC49" s="52">
        <v>2.4314783566463848E-5</v>
      </c>
      <c r="DD49" s="52">
        <v>1.2835354738707005E-4</v>
      </c>
      <c r="DE49" s="52">
        <v>9.8759709478224662E-6</v>
      </c>
      <c r="DF49" s="52">
        <v>1.5354851678824117E-5</v>
      </c>
      <c r="DG49" s="52">
        <v>5.498122275318714E-5</v>
      </c>
      <c r="DH49" s="52">
        <v>3.7656076477624987E-5</v>
      </c>
      <c r="DI49" s="52">
        <v>1.2740790423916766E-4</v>
      </c>
      <c r="DJ49" s="52">
        <v>1.4079415851593854E-4</v>
      </c>
      <c r="DK49" s="52">
        <v>4.467256055518515E-5</v>
      </c>
      <c r="DL49" s="52">
        <v>5.145240026772583E-4</v>
      </c>
      <c r="DM49" s="52">
        <v>5.5492389601320684E-5</v>
      </c>
      <c r="DN49" s="52">
        <v>1.5876618578875473E-4</v>
      </c>
      <c r="DO49" s="52">
        <v>7.2480944698651335E-5</v>
      </c>
      <c r="DP49" s="52">
        <v>2.4432597117658828E-5</v>
      </c>
      <c r="DQ49" s="52">
        <v>2.0880899868204965E-4</v>
      </c>
      <c r="DR49" s="52">
        <v>7.7058683992889745E-5</v>
      </c>
      <c r="DS49" s="52">
        <v>2.3102877857951957E-5</v>
      </c>
      <c r="DT49" s="52">
        <v>1.5099569230722285E-2</v>
      </c>
      <c r="DU49" s="52">
        <v>1.0412404659658077E-2</v>
      </c>
      <c r="DV49" s="52">
        <v>1.3678926781761301E-2</v>
      </c>
      <c r="DW49" s="52">
        <v>5.906972718867011E-3</v>
      </c>
      <c r="DX49" s="52">
        <v>8.8063618452680625E-3</v>
      </c>
      <c r="DY49" s="52">
        <v>1.42555761352578E-2</v>
      </c>
      <c r="DZ49" s="52">
        <v>9.3660201075266945E-5</v>
      </c>
      <c r="EA49" s="52">
        <v>2.1045290611722671E-4</v>
      </c>
      <c r="EB49" s="52">
        <v>3.9441376345787654E-4</v>
      </c>
      <c r="EC49" s="52">
        <v>1.954202291522692E-4</v>
      </c>
      <c r="ED49" s="52">
        <v>1.6850508388669696E-4</v>
      </c>
      <c r="EE49" s="52">
        <v>4.5020100479583973E-4</v>
      </c>
      <c r="EF49" s="52">
        <v>3.0462684494902726E-4</v>
      </c>
      <c r="EG49" s="52">
        <v>1.5435591961008045E-4</v>
      </c>
      <c r="EH49" s="52">
        <v>5.8819531658217358E-4</v>
      </c>
      <c r="EI49" s="52">
        <v>3.3177016954070337E-4</v>
      </c>
      <c r="EJ49" s="52">
        <v>4.1510670830812276E-4</v>
      </c>
      <c r="EK49" s="52">
        <v>3.6257458195841343E-4</v>
      </c>
      <c r="EL49" s="52">
        <v>7.1839569174503726E-5</v>
      </c>
      <c r="EM49" s="52">
        <v>9.9370273592102375E-6</v>
      </c>
      <c r="EN49" s="52">
        <v>4.6871713112343805E-5</v>
      </c>
      <c r="EO49" s="52">
        <v>2.2717536432647112E-5</v>
      </c>
      <c r="EP49" s="52">
        <v>3.1776246409967079E-5</v>
      </c>
      <c r="EQ49" s="52">
        <v>8.7276367879110651E-6</v>
      </c>
      <c r="ER49" s="52">
        <v>1.1377565899606449E-4</v>
      </c>
      <c r="ES49" s="52">
        <v>6.1364754404979049E-6</v>
      </c>
      <c r="ET49" s="52">
        <v>1.8189801629813258E-5</v>
      </c>
      <c r="EU49" s="52">
        <v>7.4993635286155636E-4</v>
      </c>
      <c r="EV49" s="52">
        <v>1.0762239095828968E-4</v>
      </c>
      <c r="EW49" s="52">
        <v>1.6004798792105165E-4</v>
      </c>
      <c r="EX49" s="52">
        <v>1.083422383543788E-4</v>
      </c>
      <c r="EY49" s="52">
        <v>5.3405508191611069E-4</v>
      </c>
      <c r="EZ49" s="52">
        <v>5.3008757998962452E-4</v>
      </c>
      <c r="FA49" s="52">
        <v>7.932213633908455E-4</v>
      </c>
      <c r="FB49" s="52">
        <v>1.1723368282450749E-3</v>
      </c>
      <c r="FC49" s="52">
        <v>1.1601649761333146E-4</v>
      </c>
      <c r="FD49" s="52">
        <v>1.3660259087951821E-4</v>
      </c>
      <c r="FE49" s="52">
        <v>4.0028098509995108E-4</v>
      </c>
      <c r="FF49" s="52">
        <v>8.2345046800789479E-5</v>
      </c>
      <c r="FG49" s="52">
        <v>2.7520605126641257E-5</v>
      </c>
      <c r="FH49" s="52">
        <v>5.8812954330128976E-4</v>
      </c>
      <c r="FI49" s="52">
        <v>1.5898916162441874E-3</v>
      </c>
      <c r="FJ49" s="52">
        <v>1.9031790129238999E-3</v>
      </c>
      <c r="FK49" s="52">
        <v>1.8746690044915636E-4</v>
      </c>
      <c r="FL49" s="52">
        <v>3.3778174368926843E-3</v>
      </c>
      <c r="FM49" s="52">
        <v>1.8521861190690706E-3</v>
      </c>
      <c r="FN49" s="52">
        <v>1.7413794810232221E-3</v>
      </c>
      <c r="FO49" s="52">
        <v>2.077585117888157E-3</v>
      </c>
      <c r="FP49" s="52">
        <v>1.3440637212304809E-3</v>
      </c>
      <c r="FQ49" s="52">
        <v>2.86134313579035E-3</v>
      </c>
      <c r="FR49" s="52">
        <v>4.08514261929628E-3</v>
      </c>
      <c r="FS49" s="52">
        <v>0</v>
      </c>
      <c r="FT49" s="52">
        <v>2.5538875815592488E-6</v>
      </c>
      <c r="FU49" s="52">
        <v>2.9408607605360012E-6</v>
      </c>
      <c r="FV49" s="52">
        <v>3.5185158728747542E-5</v>
      </c>
      <c r="FW49" s="52">
        <v>3.0760925525097692E-6</v>
      </c>
      <c r="FX49" s="52">
        <v>2.5250081139790911E-5</v>
      </c>
      <c r="FY49" s="52">
        <v>1.0081888860674789E-5</v>
      </c>
      <c r="FZ49" s="52">
        <v>8.4744768248975555E-4</v>
      </c>
      <c r="GA49" s="52">
        <v>2.0770445612134852E-4</v>
      </c>
      <c r="GB49" s="52">
        <v>1.0495378438698014E-4</v>
      </c>
      <c r="GC49" s="52">
        <v>5.7115597786504962E-4</v>
      </c>
      <c r="GD49" s="52">
        <v>6.255089278614231E-4</v>
      </c>
      <c r="GE49" s="52">
        <v>4.6352578257725814E-5</v>
      </c>
      <c r="GF49" s="52">
        <v>5.9502171228402001E-4</v>
      </c>
      <c r="GG49" s="52">
        <v>1.5657694547553471E-4</v>
      </c>
      <c r="GH49" s="52">
        <v>1.2616789730267379E-4</v>
      </c>
      <c r="GI49" s="52">
        <v>5.2209395925030948E-5</v>
      </c>
      <c r="GJ49" s="52">
        <v>2.8487131286356617E-5</v>
      </c>
      <c r="GK49" s="52">
        <v>6.0529642560464773E-4</v>
      </c>
      <c r="GL49" s="52">
        <v>2.5945033320140554E-5</v>
      </c>
      <c r="GM49" s="52">
        <v>1.3312731083863137E-4</v>
      </c>
      <c r="GN49" s="52">
        <v>2.6563298438346181E-4</v>
      </c>
      <c r="GO49" s="52">
        <v>3.0891313986722147E-5</v>
      </c>
      <c r="GP49" s="52">
        <v>3.6171509450069582E-4</v>
      </c>
      <c r="GQ49" s="52">
        <v>7.7646713710542687E-5</v>
      </c>
      <c r="GR49" s="52">
        <v>6.6847051743115766E-5</v>
      </c>
      <c r="GS49" s="52">
        <v>4.9375284166018706E-5</v>
      </c>
      <c r="GT49" s="52">
        <v>1.0867219279487416E-4</v>
      </c>
      <c r="GU49" s="52">
        <v>4.8223855834625359E-5</v>
      </c>
      <c r="GV49" s="52">
        <v>2.6841677436160679E-4</v>
      </c>
      <c r="GW49" s="52">
        <v>9.8888146918351565E-4</v>
      </c>
      <c r="GX49" s="52">
        <v>1.663041285255625E-3</v>
      </c>
      <c r="GY49" s="52">
        <v>1.035351091070928E-3</v>
      </c>
      <c r="GZ49" s="52">
        <v>5.0343717363847721E-4</v>
      </c>
      <c r="HA49" s="52">
        <v>3.5004886155309351E-4</v>
      </c>
      <c r="HB49" s="52">
        <v>3.2587555562155055E-4</v>
      </c>
      <c r="HC49" s="52">
        <v>3.1049849386403423E-4</v>
      </c>
      <c r="HD49" s="52">
        <v>1.4519898361449457E-4</v>
      </c>
      <c r="HE49" s="52">
        <v>4.8414918674895903E-4</v>
      </c>
      <c r="HF49" s="52">
        <v>2.8286855958158975E-4</v>
      </c>
      <c r="HG49" s="52">
        <v>1.9185800042023814E-4</v>
      </c>
      <c r="HH49" s="52">
        <v>2.5235376936307984E-4</v>
      </c>
      <c r="HI49" s="52">
        <v>2.4331610772624027E-4</v>
      </c>
      <c r="HJ49" s="52">
        <v>2.342692451942929E-4</v>
      </c>
      <c r="HK49" s="52">
        <v>7.0038780329753853E-5</v>
      </c>
      <c r="HL49" s="52">
        <v>9.6742399843709103E-5</v>
      </c>
      <c r="HM49" s="52">
        <v>8.1552047596723494E-4</v>
      </c>
      <c r="HN49" s="52">
        <v>9.3058985554461327E-5</v>
      </c>
      <c r="HO49" s="52">
        <v>2.2617447681583998E-4</v>
      </c>
      <c r="HP49" s="52">
        <v>2.4872147827846846E-4</v>
      </c>
      <c r="HQ49" s="52">
        <v>1.3963307613960589E-4</v>
      </c>
      <c r="HR49" s="52">
        <v>2.47177051110561E-4</v>
      </c>
      <c r="HS49" s="52">
        <v>9.2510736942378127E-4</v>
      </c>
      <c r="HT49" s="52">
        <v>3.0467676239681878E-4</v>
      </c>
      <c r="HU49" s="52">
        <v>1.5273386985117942E-4</v>
      </c>
      <c r="HV49" s="52">
        <v>1.2109857084803144E-4</v>
      </c>
      <c r="HW49" s="52">
        <v>3.7739584651480442E-4</v>
      </c>
      <c r="HX49" s="52">
        <v>9.2593639929432333E-5</v>
      </c>
      <c r="HY49" s="52">
        <v>4.0606720289722628E-4</v>
      </c>
      <c r="HZ49" s="52">
        <v>1.0895422072466656E-4</v>
      </c>
      <c r="IA49" s="52">
        <v>3.6372082584459973E-4</v>
      </c>
      <c r="IB49" s="52">
        <v>4.2700032775804849E-6</v>
      </c>
      <c r="IC49" s="52">
        <v>1.2916394617415736E-2</v>
      </c>
      <c r="ID49" s="52">
        <v>8.9897165714258077E-3</v>
      </c>
      <c r="IE49" s="52">
        <v>9.8337120719621373E-3</v>
      </c>
      <c r="IF49" s="52">
        <v>8.047717807063955E-3</v>
      </c>
      <c r="IG49" s="52">
        <v>1.7633237763159456E-3</v>
      </c>
      <c r="IH49" s="52">
        <v>1.6142933980740535E-3</v>
      </c>
      <c r="II49" s="52">
        <v>1.1106186371798426E-4</v>
      </c>
      <c r="IJ49" s="52">
        <v>1.2043994253175818E-4</v>
      </c>
      <c r="IK49" s="52">
        <v>2.5034276024822117E-4</v>
      </c>
      <c r="IL49" s="52">
        <v>2.2671360023030607E-4</v>
      </c>
      <c r="IM49" s="52">
        <v>1.0887655804503346E-4</v>
      </c>
      <c r="IN49" s="52">
        <v>1.2073864450913199E-4</v>
      </c>
      <c r="IO49" s="52">
        <v>2.1528310168571183E-4</v>
      </c>
      <c r="IP49" s="52">
        <v>1.9270490915592457E-4</v>
      </c>
      <c r="IQ49" s="52">
        <v>1.4620702190414314E-4</v>
      </c>
      <c r="IR49" s="52">
        <v>6.6931591494432481E-4</v>
      </c>
      <c r="IS49" s="52">
        <v>3.0523708846360285E-4</v>
      </c>
      <c r="IT49" s="52">
        <v>2.7168291952843766E-6</v>
      </c>
      <c r="IU49" s="52">
        <v>8.3699778095120385E-5</v>
      </c>
      <c r="IV49" s="52">
        <v>2.229952519594335E-5</v>
      </c>
      <c r="IW49" s="52">
        <v>5.9177356207115412E-5</v>
      </c>
      <c r="IX49" s="52">
        <v>4.311568401867354E-5</v>
      </c>
      <c r="IY49" s="52">
        <v>1.9049477181223775E-5</v>
      </c>
      <c r="IZ49" s="52">
        <v>2.443799002094881E-6</v>
      </c>
      <c r="JA49" s="52">
        <v>1.0193374062851954E-6</v>
      </c>
      <c r="JB49" s="52">
        <v>6.5926558604726147E-6</v>
      </c>
      <c r="JC49" s="52">
        <v>1.5633667978518762E-5</v>
      </c>
      <c r="JD49" s="52">
        <v>9.9447092469018111E-6</v>
      </c>
      <c r="JE49" s="52">
        <v>2.2113445384644275E-5</v>
      </c>
      <c r="JF49" s="52">
        <v>1.5388441429305255E-5</v>
      </c>
      <c r="JG49" s="52">
        <v>4.6031284194638088E-4</v>
      </c>
      <c r="JH49" s="52">
        <v>5.9836344611666138E-4</v>
      </c>
      <c r="JI49" s="52">
        <v>2.7129641080863551E-4</v>
      </c>
      <c r="JJ49" s="52">
        <v>2.6068794091975867E-4</v>
      </c>
      <c r="JK49" s="52">
        <v>1.4372835610259972E-4</v>
      </c>
      <c r="JL49" s="52">
        <v>1.8641849083378978E-4</v>
      </c>
      <c r="JM49" s="52">
        <v>1.6608031643505913E-4</v>
      </c>
      <c r="JN49" s="52">
        <v>6.0652570187175884E-6</v>
      </c>
      <c r="JO49" s="52">
        <v>1.18974511240866E-5</v>
      </c>
      <c r="JP49" s="52">
        <v>5.5536146467688091E-6</v>
      </c>
      <c r="JQ49" s="52">
        <v>4.434777625371332E-5</v>
      </c>
      <c r="JR49" s="52">
        <v>6.6495474918993809E-7</v>
      </c>
      <c r="JS49" s="52">
        <v>1.1207715676586273E-5</v>
      </c>
      <c r="JT49" s="52">
        <v>2.2298283844961091E-3</v>
      </c>
      <c r="JU49" s="52">
        <v>1.9583287260050062E-3</v>
      </c>
      <c r="JV49" s="52">
        <v>2.3919507092835038E-3</v>
      </c>
      <c r="JW49" s="52">
        <v>4.0513685557174659E-4</v>
      </c>
      <c r="JX49" s="52">
        <v>1.2926963283972123E-3</v>
      </c>
      <c r="JY49" s="52">
        <v>3.4760529843976012E-4</v>
      </c>
      <c r="JZ49" s="52">
        <v>2.1098901013882608E-3</v>
      </c>
      <c r="KA49" s="52">
        <v>2.371159582196354E-4</v>
      </c>
      <c r="KB49" s="52">
        <v>1.1843699863889187E-3</v>
      </c>
      <c r="KC49" s="52">
        <v>3.1665825041378029E-3</v>
      </c>
      <c r="KD49" s="52">
        <v>5.5387919410808948E-4</v>
      </c>
      <c r="KE49" s="52">
        <v>2.0274190447235334E-3</v>
      </c>
      <c r="KF49" s="52">
        <v>1.1844246479278961E-3</v>
      </c>
      <c r="KG49" s="52">
        <v>2.2134943964599719E-3</v>
      </c>
      <c r="KH49" s="52">
        <v>1.3354506932050664E-3</v>
      </c>
      <c r="KI49" s="52">
        <v>1.4764976126997644E-3</v>
      </c>
      <c r="KJ49" s="52">
        <v>1.1337966017477871E-3</v>
      </c>
      <c r="KK49" s="52">
        <v>6.7395032527167915E-4</v>
      </c>
      <c r="KL49" s="52">
        <v>2.38394411809865E-3</v>
      </c>
      <c r="KM49" s="52">
        <v>7.3980064023243964E-4</v>
      </c>
      <c r="KN49" s="52">
        <v>6.7720363159511261E-4</v>
      </c>
      <c r="KO49" s="52">
        <v>2.1197872632164983E-4</v>
      </c>
      <c r="KP49" s="52">
        <v>2.050598503821728E-4</v>
      </c>
      <c r="KQ49" s="52">
        <v>2.2915661091981325E-4</v>
      </c>
      <c r="KR49" s="52">
        <v>1.4662847083722881E-3</v>
      </c>
      <c r="KS49" s="52">
        <v>1.5864714176328496E-3</v>
      </c>
      <c r="KT49" s="52">
        <v>5.9682671447663981E-4</v>
      </c>
      <c r="KU49" s="52">
        <v>2.6574493944850195E-4</v>
      </c>
      <c r="KV49" s="52">
        <v>3.7565793770089648E-4</v>
      </c>
      <c r="KW49" s="52">
        <v>1.8491549613260949E-3</v>
      </c>
      <c r="KX49" s="52">
        <v>1.9065658333864749E-3</v>
      </c>
      <c r="KY49" s="52">
        <v>4.9883339990952863E-4</v>
      </c>
      <c r="KZ49" s="52">
        <v>4.9520214951619709E-4</v>
      </c>
    </row>
    <row r="50" spans="1:312" x14ac:dyDescent="0.2">
      <c r="A50" s="89">
        <v>1.058943</v>
      </c>
      <c r="B50" s="41" t="s">
        <v>890</v>
      </c>
      <c r="C50" s="51" t="s">
        <v>99</v>
      </c>
      <c r="D50" s="52">
        <v>1.5956595507165228E-5</v>
      </c>
      <c r="E50" s="52">
        <v>6.1596371402319768E-6</v>
      </c>
      <c r="F50" s="52">
        <v>9.3147143680593635E-5</v>
      </c>
      <c r="G50" s="52">
        <v>1.5316282038060187E-5</v>
      </c>
      <c r="H50" s="52">
        <v>5.6265751931468846E-6</v>
      </c>
      <c r="I50" s="52">
        <v>5.28878454281526E-6</v>
      </c>
      <c r="J50" s="52">
        <v>3.4982727574391504E-6</v>
      </c>
      <c r="K50" s="52">
        <v>1.0952856533399072E-5</v>
      </c>
      <c r="L50" s="52">
        <v>1.4072093295613776E-5</v>
      </c>
      <c r="M50" s="52">
        <v>1.4326343205174251E-5</v>
      </c>
      <c r="N50" s="52">
        <v>9.893701516453703E-5</v>
      </c>
      <c r="O50" s="52">
        <v>9.0424531785903358E-6</v>
      </c>
      <c r="P50" s="52">
        <v>9.0241365279879968E-6</v>
      </c>
      <c r="Q50" s="52">
        <v>6.7930127000205513E-5</v>
      </c>
      <c r="R50" s="52">
        <v>2.3312403490770621E-5</v>
      </c>
      <c r="S50" s="52">
        <v>2.8722504536840425E-5</v>
      </c>
      <c r="T50" s="52">
        <v>3.0747564824811395E-5</v>
      </c>
      <c r="U50" s="52">
        <v>7.2600219134790205E-5</v>
      </c>
      <c r="V50" s="52">
        <v>2.1804540222763018E-4</v>
      </c>
      <c r="W50" s="52">
        <v>2.1922855583570325E-5</v>
      </c>
      <c r="X50" s="52">
        <v>4.8065999694706937E-6</v>
      </c>
      <c r="Y50" s="52">
        <v>1.5805534215938854E-3</v>
      </c>
      <c r="Z50" s="52">
        <v>6.6279181920267936E-4</v>
      </c>
      <c r="AA50" s="52">
        <v>3.4049877812230303E-4</v>
      </c>
      <c r="AB50" s="52">
        <v>8.9369278886386472E-4</v>
      </c>
      <c r="AC50" s="52">
        <v>8.054375961986334E-5</v>
      </c>
      <c r="AD50" s="52">
        <v>8.8270547831902421E-5</v>
      </c>
      <c r="AE50" s="52">
        <v>0.92525331728043392</v>
      </c>
      <c r="AF50" s="52">
        <v>1.0318923220809063E-5</v>
      </c>
      <c r="AG50" s="52">
        <v>1.1647709272471676E-4</v>
      </c>
      <c r="AH50" s="52">
        <v>1.163944416212475E-5</v>
      </c>
      <c r="AI50" s="52">
        <v>3.1448257849238686E-5</v>
      </c>
      <c r="AJ50" s="52">
        <v>4.7893680616486812E-5</v>
      </c>
      <c r="AK50" s="52">
        <v>1.8851214915882418E-4</v>
      </c>
      <c r="AL50" s="52">
        <v>8.2739089875622035E-2</v>
      </c>
      <c r="AM50" s="52">
        <v>5.2731020125828024E-4</v>
      </c>
      <c r="AN50" s="52">
        <v>2.2754871262778339E-4</v>
      </c>
      <c r="AO50" s="52">
        <v>2.8672410148084941E-4</v>
      </c>
      <c r="AP50" s="52">
        <v>3.1588096054249688E-4</v>
      </c>
      <c r="AQ50" s="52">
        <v>2.8381372576558179E-5</v>
      </c>
      <c r="AR50" s="52">
        <v>1.4352884496353458E-4</v>
      </c>
      <c r="AS50" s="52">
        <v>1.4843767027291894E-4</v>
      </c>
      <c r="AT50" s="52">
        <v>1.6714047741890319E-4</v>
      </c>
      <c r="AU50" s="52">
        <v>4.8301182862321108E-5</v>
      </c>
      <c r="AV50" s="52">
        <v>5.8038748988750092E-5</v>
      </c>
      <c r="AW50" s="52">
        <v>1.4438690457436832E-5</v>
      </c>
      <c r="AX50" s="52">
        <v>3.2057162225055161E-5</v>
      </c>
      <c r="AY50" s="52">
        <v>1.2115795187080329E-4</v>
      </c>
      <c r="AZ50" s="52">
        <v>1.0755873323468532E-4</v>
      </c>
      <c r="BA50" s="52">
        <v>0</v>
      </c>
      <c r="BB50" s="52">
        <v>0.21713876129645798</v>
      </c>
      <c r="BC50" s="52">
        <v>6.4428787371604846E-5</v>
      </c>
      <c r="BD50" s="52">
        <v>5.0428273252191225E-5</v>
      </c>
      <c r="BE50" s="52">
        <v>9.0211172384662315E-6</v>
      </c>
      <c r="BF50" s="52">
        <v>1.6916728629465607E-4</v>
      </c>
      <c r="BG50" s="52">
        <v>1.6491278445344361E-4</v>
      </c>
      <c r="BH50" s="52">
        <v>8.1733172259655675E-5</v>
      </c>
      <c r="BI50" s="52">
        <v>2.5272318330482679E-5</v>
      </c>
      <c r="BJ50" s="52">
        <v>6.9233868661044699E-5</v>
      </c>
      <c r="BK50" s="52">
        <v>4.4294978153087892E-5</v>
      </c>
      <c r="BL50" s="52">
        <v>5.5436724317093475E-5</v>
      </c>
      <c r="BM50" s="52">
        <v>1.6009079691913056E-4</v>
      </c>
      <c r="BN50" s="52">
        <v>4.1493930199890141E-5</v>
      </c>
      <c r="BO50" s="52">
        <v>6.014795788343184E-5</v>
      </c>
      <c r="BP50" s="52">
        <v>1.0568836005596719E-4</v>
      </c>
      <c r="BQ50" s="52">
        <v>5.2633580263082757E-5</v>
      </c>
      <c r="BR50" s="52">
        <v>1.7224424389343349E-5</v>
      </c>
      <c r="BS50" s="52">
        <v>0</v>
      </c>
      <c r="BT50" s="52">
        <v>2.5861749649142262E-4</v>
      </c>
      <c r="BU50" s="52">
        <v>1.0336743149634225E-5</v>
      </c>
      <c r="BV50" s="52">
        <v>1.8630184255276183E-6</v>
      </c>
      <c r="BW50" s="52">
        <v>1.5479435596966333E-5</v>
      </c>
      <c r="BX50" s="52">
        <v>2.2051521850333851E-6</v>
      </c>
      <c r="BY50" s="52">
        <v>9.0802793449449443E-5</v>
      </c>
      <c r="BZ50" s="52">
        <v>2.8320717509051139E-5</v>
      </c>
      <c r="CA50" s="52">
        <v>6.3456140896064998E-6</v>
      </c>
      <c r="CB50" s="52">
        <v>4.9523685373733983E-6</v>
      </c>
      <c r="CC50" s="52">
        <v>2.8727918281643824E-5</v>
      </c>
      <c r="CD50" s="52">
        <v>6.1007449824028185E-5</v>
      </c>
      <c r="CE50" s="52">
        <v>2.5160283388195819E-4</v>
      </c>
      <c r="CF50" s="52">
        <v>3.9504597128063948E-5</v>
      </c>
      <c r="CG50" s="52">
        <v>1.8294131084601575E-4</v>
      </c>
      <c r="CH50" s="52">
        <v>1.1452377717117685E-4</v>
      </c>
      <c r="CI50" s="52">
        <v>1.1873937417532238E-4</v>
      </c>
      <c r="CJ50" s="52">
        <v>8.8760140056096248E-5</v>
      </c>
      <c r="CK50" s="52">
        <v>3.7088854593145566E-5</v>
      </c>
      <c r="CL50" s="52">
        <v>7.4281837246743569E-6</v>
      </c>
      <c r="CM50" s="52">
        <v>3.9863257717304057E-6</v>
      </c>
      <c r="CN50" s="52">
        <v>5.3958174340979669E-5</v>
      </c>
      <c r="CO50" s="52">
        <v>3.299051041424955E-5</v>
      </c>
      <c r="CP50" s="52">
        <v>5.4309558362530004E-5</v>
      </c>
      <c r="CQ50" s="52">
        <v>3.3751809778719871E-5</v>
      </c>
      <c r="CR50" s="52">
        <v>4.9089380063924487E-6</v>
      </c>
      <c r="CS50" s="52">
        <v>6.1871086195524252E-6</v>
      </c>
      <c r="CT50" s="52">
        <v>1.5260645199615327E-4</v>
      </c>
      <c r="CU50" s="52">
        <v>1.3151519897416488E-5</v>
      </c>
      <c r="CV50" s="52">
        <v>2.4843544911945968E-5</v>
      </c>
      <c r="CW50" s="52">
        <v>1.426343305395415E-6</v>
      </c>
      <c r="CX50" s="52">
        <v>2.7095886713318931E-5</v>
      </c>
      <c r="CY50" s="52">
        <v>1.169265771775425E-5</v>
      </c>
      <c r="CZ50" s="52">
        <v>1.0672270773273541E-5</v>
      </c>
      <c r="DA50" s="52">
        <v>1.6645425048835901E-5</v>
      </c>
      <c r="DB50" s="52">
        <v>1.3948329202075364E-4</v>
      </c>
      <c r="DC50" s="52">
        <v>1.9271582209085948E-3</v>
      </c>
      <c r="DD50" s="52">
        <v>0.21173553631748337</v>
      </c>
      <c r="DE50" s="52">
        <v>2.7975659148774668E-4</v>
      </c>
      <c r="DF50" s="52">
        <v>6.7939349087176373E-4</v>
      </c>
      <c r="DG50" s="52">
        <v>2.3868354477793782E-3</v>
      </c>
      <c r="DH50" s="52">
        <v>7.7881109776172506E-4</v>
      </c>
      <c r="DI50" s="52">
        <v>2.2924660183666469E-4</v>
      </c>
      <c r="DJ50" s="52">
        <v>1.9978626803841579E-4</v>
      </c>
      <c r="DK50" s="52">
        <v>1.0079786537305977E-4</v>
      </c>
      <c r="DL50" s="52">
        <v>4.45845068964757E-5</v>
      </c>
      <c r="DM50" s="52">
        <v>2.8977404712575541E-4</v>
      </c>
      <c r="DN50" s="52">
        <v>1.0624251336481259E-4</v>
      </c>
      <c r="DO50" s="52">
        <v>8.3573976087560802E-5</v>
      </c>
      <c r="DP50" s="52">
        <v>5.6145317041647274E-5</v>
      </c>
      <c r="DQ50" s="52">
        <v>9.3495874724366018E-5</v>
      </c>
      <c r="DR50" s="52">
        <v>4.7731216463304513E-4</v>
      </c>
      <c r="DS50" s="52">
        <v>4.2904197953690511E-4</v>
      </c>
      <c r="DT50" s="52">
        <v>1.6545647644730958E-4</v>
      </c>
      <c r="DU50" s="52">
        <v>7.8023136204287318E-5</v>
      </c>
      <c r="DV50" s="52">
        <v>1.9806874940392591E-5</v>
      </c>
      <c r="DW50" s="52">
        <v>1.0555375377607961E-5</v>
      </c>
      <c r="DX50" s="52">
        <v>3.5363004654244709E-5</v>
      </c>
      <c r="DY50" s="52">
        <v>3.0785559514807774E-5</v>
      </c>
      <c r="DZ50" s="52">
        <v>2.9530443452432907E-5</v>
      </c>
      <c r="EA50" s="52">
        <v>1.7370750521936669E-4</v>
      </c>
      <c r="EB50" s="52">
        <v>1.1419371796213674E-5</v>
      </c>
      <c r="EC50" s="52">
        <v>7.3825419901968372E-5</v>
      </c>
      <c r="ED50" s="52">
        <v>8.3459961662262776E-5</v>
      </c>
      <c r="EE50" s="52">
        <v>2.2143459734552251E-5</v>
      </c>
      <c r="EF50" s="52">
        <v>2.7021592772773996E-5</v>
      </c>
      <c r="EG50" s="52">
        <v>2.8774344417678262E-5</v>
      </c>
      <c r="EH50" s="52">
        <v>1.8846074842855507E-5</v>
      </c>
      <c r="EI50" s="52">
        <v>2.8073095735861893E-5</v>
      </c>
      <c r="EJ50" s="52">
        <v>8.8084226464902284E-5</v>
      </c>
      <c r="EK50" s="52">
        <v>2.6978279099550835E-5</v>
      </c>
      <c r="EL50" s="52">
        <v>1.0120174257175072E-5</v>
      </c>
      <c r="EM50" s="52">
        <v>2.2266521377014594E-6</v>
      </c>
      <c r="EN50" s="52">
        <v>9.0725105500118867E-6</v>
      </c>
      <c r="EO50" s="52">
        <v>2.4388800875083083E-5</v>
      </c>
      <c r="EP50" s="52">
        <v>6.8545538191199016E-6</v>
      </c>
      <c r="EQ50" s="52">
        <v>1.895330078568746E-5</v>
      </c>
      <c r="ER50" s="52">
        <v>9.8148533088396463E-7</v>
      </c>
      <c r="ES50" s="52">
        <v>2.5189025825624591E-6</v>
      </c>
      <c r="ET50" s="52">
        <v>3.1781437791867028E-6</v>
      </c>
      <c r="EU50" s="52">
        <v>3.6536800259935854E-6</v>
      </c>
      <c r="EV50" s="52">
        <v>1.0242314513351563E-5</v>
      </c>
      <c r="EW50" s="52">
        <v>4.0798041309597907E-6</v>
      </c>
      <c r="EX50" s="52">
        <v>5.1294969389139921E-6</v>
      </c>
      <c r="EY50" s="52">
        <v>2.5323515429648335E-5</v>
      </c>
      <c r="EZ50" s="52">
        <v>9.6499000631710706E-5</v>
      </c>
      <c r="FA50" s="52">
        <v>4.7144352275393143E-5</v>
      </c>
      <c r="FB50" s="52">
        <v>1.0543471331183144E-4</v>
      </c>
      <c r="FC50" s="52">
        <v>2.2080383640236761E-5</v>
      </c>
      <c r="FD50" s="52">
        <v>1.7970104881907195E-5</v>
      </c>
      <c r="FE50" s="52">
        <v>4.5328839115267596E-6</v>
      </c>
      <c r="FF50" s="52">
        <v>1.5526274633797291E-5</v>
      </c>
      <c r="FG50" s="52">
        <v>1.0897621476002975E-5</v>
      </c>
      <c r="FH50" s="52">
        <v>9.0342387361067833E-5</v>
      </c>
      <c r="FI50" s="52">
        <v>5.6821350572893505E-6</v>
      </c>
      <c r="FJ50" s="52">
        <v>3.9330763530731673E-5</v>
      </c>
      <c r="FK50" s="52">
        <v>0</v>
      </c>
      <c r="FL50" s="52">
        <v>1.6245880213857705E-5</v>
      </c>
      <c r="FM50" s="52">
        <v>6.2541299701795306E-5</v>
      </c>
      <c r="FN50" s="52">
        <v>1.2901022739296303E-5</v>
      </c>
      <c r="FO50" s="52">
        <v>1.9473940745434858E-5</v>
      </c>
      <c r="FP50" s="52">
        <v>1.7112042168738822E-5</v>
      </c>
      <c r="FQ50" s="52">
        <v>1.9674302954668569E-5</v>
      </c>
      <c r="FR50" s="52">
        <v>2.829537006275838E-5</v>
      </c>
      <c r="FS50" s="52">
        <v>0</v>
      </c>
      <c r="FT50" s="52">
        <v>0</v>
      </c>
      <c r="FU50" s="52">
        <v>7.9890583174789434E-5</v>
      </c>
      <c r="FV50" s="52">
        <v>3.3609192514996433E-5</v>
      </c>
      <c r="FW50" s="52">
        <v>5.0287426075811882E-6</v>
      </c>
      <c r="FX50" s="52">
        <v>9.783000250434988E-5</v>
      </c>
      <c r="FY50" s="52">
        <v>0</v>
      </c>
      <c r="FZ50" s="52">
        <v>7.4697909418534231E-6</v>
      </c>
      <c r="GA50" s="52">
        <v>4.3842233470122864E-5</v>
      </c>
      <c r="GB50" s="52">
        <v>1.4731438225930855E-4</v>
      </c>
      <c r="GC50" s="52">
        <v>3.5558879288879941E-5</v>
      </c>
      <c r="GD50" s="52">
        <v>0</v>
      </c>
      <c r="GE50" s="52">
        <v>4.4284302421690551E-6</v>
      </c>
      <c r="GF50" s="52">
        <v>2.7218294863948978E-5</v>
      </c>
      <c r="GG50" s="52">
        <v>4.475761553456569E-4</v>
      </c>
      <c r="GH50" s="52">
        <v>8.2480290037621751E-4</v>
      </c>
      <c r="GI50" s="52">
        <v>1.1817565792604139E-3</v>
      </c>
      <c r="GJ50" s="52">
        <v>0.10809882100331543</v>
      </c>
      <c r="GK50" s="52">
        <v>6.6878012967853066E-3</v>
      </c>
      <c r="GL50" s="52">
        <v>5.7512275312558388E-4</v>
      </c>
      <c r="GM50" s="52">
        <v>1.8316340378050011E-4</v>
      </c>
      <c r="GN50" s="52">
        <v>2.7674687478227274E-4</v>
      </c>
      <c r="GO50" s="52">
        <v>1.1101903724721099E-5</v>
      </c>
      <c r="GP50" s="52">
        <v>7.6402082742883405E-6</v>
      </c>
      <c r="GQ50" s="52">
        <v>8.9006602693917906E-5</v>
      </c>
      <c r="GR50" s="52">
        <v>3.7171815777394752E-6</v>
      </c>
      <c r="GS50" s="52">
        <v>6.9785999449106114E-5</v>
      </c>
      <c r="GT50" s="52">
        <v>2.6698339168453445E-5</v>
      </c>
      <c r="GU50" s="52">
        <v>5.6193347873045928E-6</v>
      </c>
      <c r="GV50" s="52">
        <v>7.1949545816480294E-6</v>
      </c>
      <c r="GW50" s="52">
        <v>2.0114577724188426E-5</v>
      </c>
      <c r="GX50" s="52">
        <v>3.743065308204637E-6</v>
      </c>
      <c r="GY50" s="52">
        <v>9.4780194455218553E-5</v>
      </c>
      <c r="GZ50" s="52">
        <v>4.7490880683697925E-5</v>
      </c>
      <c r="HA50" s="52">
        <v>1.4420048056095784E-4</v>
      </c>
      <c r="HB50" s="52">
        <v>1.5135262564270406E-4</v>
      </c>
      <c r="HC50" s="52">
        <v>5.0635298904517523E-5</v>
      </c>
      <c r="HD50" s="52">
        <v>8.0010113376729108E-5</v>
      </c>
      <c r="HE50" s="52">
        <v>1.5548980661617574E-4</v>
      </c>
      <c r="HF50" s="52">
        <v>1.7188743848336262E-4</v>
      </c>
      <c r="HG50" s="52">
        <v>3.2225418765814099E-4</v>
      </c>
      <c r="HH50" s="52">
        <v>3.4684759541964339E-5</v>
      </c>
      <c r="HI50" s="52">
        <v>1.0961832160145054E-4</v>
      </c>
      <c r="HJ50" s="52">
        <v>1.6870289630687216E-4</v>
      </c>
      <c r="HK50" s="52">
        <v>1.3979754290538882E-4</v>
      </c>
      <c r="HL50" s="52">
        <v>2.3994560466765132E-5</v>
      </c>
      <c r="HM50" s="52">
        <v>1.7552770188355374E-5</v>
      </c>
      <c r="HN50" s="52">
        <v>1.1046952200634009E-4</v>
      </c>
      <c r="HO50" s="52">
        <v>3.9909337845437255E-5</v>
      </c>
      <c r="HP50" s="52">
        <v>1.6278930682886408E-5</v>
      </c>
      <c r="HQ50" s="52">
        <v>4.6852986181371941E-5</v>
      </c>
      <c r="HR50" s="52">
        <v>1.8141399159148165E-4</v>
      </c>
      <c r="HS50" s="52">
        <v>1.1497198353604873E-4</v>
      </c>
      <c r="HT50" s="52">
        <v>3.4759056885640767E-5</v>
      </c>
      <c r="HU50" s="52">
        <v>4.4299564807596482E-5</v>
      </c>
      <c r="HV50" s="52">
        <v>1.7267831030567851E-4</v>
      </c>
      <c r="HW50" s="52">
        <v>2.6650720062591202E-4</v>
      </c>
      <c r="HX50" s="52">
        <v>7.1391796921141878E-5</v>
      </c>
      <c r="HY50" s="52">
        <v>4.7902547779026657E-5</v>
      </c>
      <c r="HZ50" s="52">
        <v>1.1915402029893685E-4</v>
      </c>
      <c r="IA50" s="52">
        <v>2.4599584369570601E-4</v>
      </c>
      <c r="IB50" s="52">
        <v>1.028105742716515E-4</v>
      </c>
      <c r="IC50" s="52">
        <v>1.7313793466309436E-5</v>
      </c>
      <c r="ID50" s="52">
        <v>2.6564161469911028E-5</v>
      </c>
      <c r="IE50" s="52">
        <v>2.3739797082420749E-5</v>
      </c>
      <c r="IF50" s="52">
        <v>4.9820996259389209E-5</v>
      </c>
      <c r="IG50" s="52">
        <v>2.4039671579758179E-5</v>
      </c>
      <c r="IH50" s="52">
        <v>2.347015466479356E-5</v>
      </c>
      <c r="II50" s="52">
        <v>4.4960974565921321E-4</v>
      </c>
      <c r="IJ50" s="52">
        <v>6.0780570475256306E-5</v>
      </c>
      <c r="IK50" s="52">
        <v>2.243496282325223E-6</v>
      </c>
      <c r="IL50" s="52">
        <v>1.7930254213949807E-5</v>
      </c>
      <c r="IM50" s="52">
        <v>3.5638208047129757E-6</v>
      </c>
      <c r="IN50" s="52">
        <v>2.6896528700998781E-6</v>
      </c>
      <c r="IO50" s="52">
        <v>1.9663174727162814E-5</v>
      </c>
      <c r="IP50" s="52">
        <v>3.0166802465024994E-5</v>
      </c>
      <c r="IQ50" s="52">
        <v>4.3823570217189603E-6</v>
      </c>
      <c r="IR50" s="52">
        <v>8.6979176126119665E-5</v>
      </c>
      <c r="IS50" s="52">
        <v>4.1601133638351596E-5</v>
      </c>
      <c r="IT50" s="52">
        <v>1.3967005375215345E-5</v>
      </c>
      <c r="IU50" s="52">
        <v>3.58209009703495E-5</v>
      </c>
      <c r="IV50" s="52">
        <v>4.3942185202211244E-6</v>
      </c>
      <c r="IW50" s="52">
        <v>7.8856319743574095E-6</v>
      </c>
      <c r="IX50" s="52">
        <v>5.4077673007894513E-6</v>
      </c>
      <c r="IY50" s="52">
        <v>2.4044350812213862E-5</v>
      </c>
      <c r="IZ50" s="52">
        <v>2.7474225144763664E-5</v>
      </c>
      <c r="JA50" s="52">
        <v>2.7305566790126736E-6</v>
      </c>
      <c r="JB50" s="52">
        <v>4.3000577807403664E-5</v>
      </c>
      <c r="JC50" s="52">
        <v>6.9732548422703417E-6</v>
      </c>
      <c r="JD50" s="52">
        <v>2.8077025738798854E-5</v>
      </c>
      <c r="JE50" s="52">
        <v>7.8946595752243138E-7</v>
      </c>
      <c r="JF50" s="52">
        <v>2.4793316571965515E-5</v>
      </c>
      <c r="JG50" s="52">
        <v>7.2702798499157091E-5</v>
      </c>
      <c r="JH50" s="52">
        <v>7.9186497125978672E-5</v>
      </c>
      <c r="JI50" s="52">
        <v>5.1870557849441943E-5</v>
      </c>
      <c r="JJ50" s="52">
        <v>1.6763734757643985E-5</v>
      </c>
      <c r="JK50" s="52">
        <v>8.1360423893448995E-5</v>
      </c>
      <c r="JL50" s="52">
        <v>3.2455033086417693E-5</v>
      </c>
      <c r="JM50" s="52">
        <v>9.2580061056807415E-6</v>
      </c>
      <c r="JN50" s="52">
        <v>3.1285173346070912E-5</v>
      </c>
      <c r="JO50" s="52">
        <v>1.4623453619451801E-5</v>
      </c>
      <c r="JP50" s="52">
        <v>1.0481632066569191E-5</v>
      </c>
      <c r="JQ50" s="52">
        <v>4.8755275496829502E-5</v>
      </c>
      <c r="JR50" s="52">
        <v>2.2527473394030915E-5</v>
      </c>
      <c r="JS50" s="52">
        <v>3.8083152601846755E-6</v>
      </c>
      <c r="JT50" s="52">
        <v>0</v>
      </c>
      <c r="JU50" s="52">
        <v>1.1095548521292374E-5</v>
      </c>
      <c r="JV50" s="52">
        <v>8.4029175290936732E-5</v>
      </c>
      <c r="JW50" s="52">
        <v>7.150355332452011E-6</v>
      </c>
      <c r="JX50" s="52">
        <v>1.1858440662450914E-4</v>
      </c>
      <c r="JY50" s="52">
        <v>1.9547995318376584E-5</v>
      </c>
      <c r="JZ50" s="52">
        <v>2.2944099855817245E-4</v>
      </c>
      <c r="KA50" s="52">
        <v>1.156839069749653E-5</v>
      </c>
      <c r="KB50" s="52">
        <v>8.6736281462838162E-5</v>
      </c>
      <c r="KC50" s="52">
        <v>1.6327166006657735E-5</v>
      </c>
      <c r="KD50" s="52">
        <v>6.9817789529366919E-5</v>
      </c>
      <c r="KE50" s="52">
        <v>1.4307340435849506E-4</v>
      </c>
      <c r="KF50" s="52">
        <v>1.6460847479250979E-4</v>
      </c>
      <c r="KG50" s="52">
        <v>8.7322789703563611E-5</v>
      </c>
      <c r="KH50" s="52">
        <v>8.6488244719023938E-5</v>
      </c>
      <c r="KI50" s="52">
        <v>4.3404930279401458E-5</v>
      </c>
      <c r="KJ50" s="52">
        <v>5.7680143796479081E-5</v>
      </c>
      <c r="KK50" s="52">
        <v>1.0222805766733443E-4</v>
      </c>
      <c r="KL50" s="52">
        <v>9.1589628024897651E-5</v>
      </c>
      <c r="KM50" s="52">
        <v>1.5934707053167255E-4</v>
      </c>
      <c r="KN50" s="52">
        <v>2.8756274573262026E-5</v>
      </c>
      <c r="KO50" s="52">
        <v>7.7043001660743985E-5</v>
      </c>
      <c r="KP50" s="52">
        <v>4.4729960030259768E-5</v>
      </c>
      <c r="KQ50" s="52">
        <v>7.1469506857096336E-5</v>
      </c>
      <c r="KR50" s="52">
        <v>1.1206962504632508E-4</v>
      </c>
      <c r="KS50" s="52">
        <v>2.5908108020464457E-5</v>
      </c>
      <c r="KT50" s="52">
        <v>1.760150162400892E-4</v>
      </c>
      <c r="KU50" s="52">
        <v>4.8791698670563489E-5</v>
      </c>
      <c r="KV50" s="52">
        <v>2.9725199537908261E-5</v>
      </c>
      <c r="KW50" s="52">
        <v>1.7681996058501004E-4</v>
      </c>
      <c r="KX50" s="52">
        <v>1.0458452671014968E-4</v>
      </c>
      <c r="KY50" s="52">
        <v>5.8081105944866549E-5</v>
      </c>
      <c r="KZ50" s="52">
        <v>1.890800559902995E-4</v>
      </c>
    </row>
    <row r="51" spans="1:312" x14ac:dyDescent="0.2">
      <c r="A51" s="89">
        <v>1.161119</v>
      </c>
      <c r="B51" s="41" t="s">
        <v>889</v>
      </c>
      <c r="C51" s="51" t="s">
        <v>33</v>
      </c>
      <c r="D51" s="52">
        <v>7.0594637956283499E-5</v>
      </c>
      <c r="E51" s="52">
        <v>1.1050651141794899E-4</v>
      </c>
      <c r="F51" s="52">
        <v>7.0130717033945356E-5</v>
      </c>
      <c r="G51" s="52">
        <v>7.8202575561025646E-5</v>
      </c>
      <c r="H51" s="52">
        <v>5.7602614444723063E-5</v>
      </c>
      <c r="I51" s="52">
        <v>2.5227057833552923E-4</v>
      </c>
      <c r="J51" s="52">
        <v>2.9779754219030397E-4</v>
      </c>
      <c r="K51" s="52">
        <v>5.0953282934424686E-4</v>
      </c>
      <c r="L51" s="52">
        <v>3.5536003465039972E-4</v>
      </c>
      <c r="M51" s="52">
        <v>1.7792154815757209E-4</v>
      </c>
      <c r="N51" s="52">
        <v>3.1522420894842504E-4</v>
      </c>
      <c r="O51" s="52">
        <v>3.4422145873994558E-4</v>
      </c>
      <c r="P51" s="52">
        <v>1.4138633524776834E-4</v>
      </c>
      <c r="Q51" s="52">
        <v>4.1349610915816939E-4</v>
      </c>
      <c r="R51" s="52">
        <v>1.7289023658738776E-4</v>
      </c>
      <c r="S51" s="52">
        <v>6.4241335316191051E-4</v>
      </c>
      <c r="T51" s="52">
        <v>4.9633318118746104E-4</v>
      </c>
      <c r="U51" s="52">
        <v>6.0445616054510961E-4</v>
      </c>
      <c r="V51" s="52">
        <v>9.4858057727009899E-4</v>
      </c>
      <c r="W51" s="52">
        <v>3.4103270892480597E-4</v>
      </c>
      <c r="X51" s="52">
        <v>3.7299737510714784E-4</v>
      </c>
      <c r="Y51" s="52">
        <v>9.1731351497594535E-4</v>
      </c>
      <c r="Z51" s="52">
        <v>6.719318193568009E-4</v>
      </c>
      <c r="AA51" s="52">
        <v>5.0781080712373832E-4</v>
      </c>
      <c r="AB51" s="52">
        <v>4.0163184753640711E-4</v>
      </c>
      <c r="AC51" s="52">
        <v>7.894641882432151E-4</v>
      </c>
      <c r="AD51" s="52">
        <v>5.8341612058867719E-4</v>
      </c>
      <c r="AE51" s="52">
        <v>1.7795890506983718E-3</v>
      </c>
      <c r="AF51" s="52">
        <v>1.9604321006619148E-3</v>
      </c>
      <c r="AG51" s="52">
        <v>2.9494467494297068E-2</v>
      </c>
      <c r="AH51" s="52">
        <v>8.1288576923856139E-3</v>
      </c>
      <c r="AI51" s="52">
        <v>1.1680297836642938E-2</v>
      </c>
      <c r="AJ51" s="52">
        <v>1.7243561080967317E-2</v>
      </c>
      <c r="AK51" s="52">
        <v>3.3734985467554239E-3</v>
      </c>
      <c r="AL51" s="52">
        <v>2.051707186120784E-3</v>
      </c>
      <c r="AM51" s="52">
        <v>2.1152800875127221E-3</v>
      </c>
      <c r="AN51" s="52">
        <v>5.168020761573351E-3</v>
      </c>
      <c r="AO51" s="52">
        <v>6.0575317496027251E-3</v>
      </c>
      <c r="AP51" s="52">
        <v>2.190488286199888E-3</v>
      </c>
      <c r="AQ51" s="52">
        <v>1.2675109238680681E-2</v>
      </c>
      <c r="AR51" s="52">
        <v>4.8359185827772915E-3</v>
      </c>
      <c r="AS51" s="52">
        <v>1.531577523126244E-3</v>
      </c>
      <c r="AT51" s="52">
        <v>6.3613038236782994E-4</v>
      </c>
      <c r="AU51" s="52">
        <v>1.0100959584725293E-3</v>
      </c>
      <c r="AV51" s="52">
        <v>1.6898374611836489E-4</v>
      </c>
      <c r="AW51" s="52">
        <v>4.7107735658390989E-4</v>
      </c>
      <c r="AX51" s="52">
        <v>2.7841415723447478E-4</v>
      </c>
      <c r="AY51" s="52">
        <v>8.311311323394026E-4</v>
      </c>
      <c r="AZ51" s="52">
        <v>9.4627310596615173E-4</v>
      </c>
      <c r="BA51" s="52">
        <v>2.1559828524154529E-4</v>
      </c>
      <c r="BB51" s="52">
        <v>1.4767263631491128E-3</v>
      </c>
      <c r="BC51" s="52">
        <v>3.4407397203940434E-3</v>
      </c>
      <c r="BD51" s="52">
        <v>1.6690644286775656E-2</v>
      </c>
      <c r="BE51" s="52">
        <v>7.4996111970669564E-5</v>
      </c>
      <c r="BF51" s="52">
        <v>1.0429128419590689E-3</v>
      </c>
      <c r="BG51" s="52">
        <v>6.7457121639354545E-4</v>
      </c>
      <c r="BH51" s="52">
        <v>6.55713554532241E-3</v>
      </c>
      <c r="BI51" s="52">
        <v>1.8122663157134628E-3</v>
      </c>
      <c r="BJ51" s="52">
        <v>2.7590723508278308E-3</v>
      </c>
      <c r="BK51" s="52">
        <v>3.4262901884481345E-3</v>
      </c>
      <c r="BL51" s="52">
        <v>8.9587645131535432E-4</v>
      </c>
      <c r="BM51" s="52">
        <v>1.176146920842657E-3</v>
      </c>
      <c r="BN51" s="52">
        <v>1.7292229112355311E-3</v>
      </c>
      <c r="BO51" s="52">
        <v>1.8110296822481254E-3</v>
      </c>
      <c r="BP51" s="52">
        <v>2.9751059411706069E-4</v>
      </c>
      <c r="BQ51" s="52">
        <v>4.1230273083709578E-4</v>
      </c>
      <c r="BR51" s="52">
        <v>3.1369026355100539E-4</v>
      </c>
      <c r="BS51" s="52">
        <v>1.7838410306668419E-4</v>
      </c>
      <c r="BT51" s="52">
        <v>3.1470690406380965E-4</v>
      </c>
      <c r="BU51" s="52">
        <v>7.2089335599439901E-4</v>
      </c>
      <c r="BV51" s="52">
        <v>2.819143264722335E-4</v>
      </c>
      <c r="BW51" s="52">
        <v>4.2950788521591724E-5</v>
      </c>
      <c r="BX51" s="52">
        <v>2.0492666928041635E-4</v>
      </c>
      <c r="BY51" s="52">
        <v>1.1948709885443033E-3</v>
      </c>
      <c r="BZ51" s="52">
        <v>3.1308671100084703E-4</v>
      </c>
      <c r="CA51" s="52">
        <v>2.2611812117364046E-4</v>
      </c>
      <c r="CB51" s="52">
        <v>2.232490857307756E-4</v>
      </c>
      <c r="CC51" s="52">
        <v>6.577438330066238E-5</v>
      </c>
      <c r="CD51" s="52">
        <v>6.212595445207541E-4</v>
      </c>
      <c r="CE51" s="52">
        <v>7.6234936786551035E-4</v>
      </c>
      <c r="CF51" s="52">
        <v>4.7815631128659387E-4</v>
      </c>
      <c r="CG51" s="52">
        <v>1.3083773941493721E-3</v>
      </c>
      <c r="CH51" s="52">
        <v>1.1049875131455913E-3</v>
      </c>
      <c r="CI51" s="52">
        <v>3.4970646748285964E-4</v>
      </c>
      <c r="CJ51" s="52">
        <v>5.6345921623730203E-4</v>
      </c>
      <c r="CK51" s="52">
        <v>8.4732745224627183E-4</v>
      </c>
      <c r="CL51" s="52">
        <v>6.628744261163777E-3</v>
      </c>
      <c r="CM51" s="52">
        <v>6.9707549994992351E-3</v>
      </c>
      <c r="CN51" s="52">
        <v>5.1331189783151137E-3</v>
      </c>
      <c r="CO51" s="52">
        <v>6.9914632822971898E-3</v>
      </c>
      <c r="CP51" s="52">
        <v>1.1630183927395314E-2</v>
      </c>
      <c r="CQ51" s="52">
        <v>8.7934329849437103E-3</v>
      </c>
      <c r="CR51" s="52">
        <v>6.2454856220226177E-3</v>
      </c>
      <c r="CS51" s="52">
        <v>1.0416921697492188E-2</v>
      </c>
      <c r="CT51" s="52">
        <v>8.2433027225202703E-3</v>
      </c>
      <c r="CU51" s="52">
        <v>8.8093913559881536E-3</v>
      </c>
      <c r="CV51" s="52">
        <v>7.2649075392779861E-3</v>
      </c>
      <c r="CW51" s="52">
        <v>1.1516170966854034E-2</v>
      </c>
      <c r="CX51" s="52">
        <v>9.2537047645905122E-3</v>
      </c>
      <c r="CY51" s="52">
        <v>6.8561723657842933E-3</v>
      </c>
      <c r="CZ51" s="52">
        <v>9.2313873808991236E-3</v>
      </c>
      <c r="DA51" s="52">
        <v>4.1204028883808771E-3</v>
      </c>
      <c r="DB51" s="52">
        <v>6.7424324373434926E-3</v>
      </c>
      <c r="DC51" s="52">
        <v>6.2037725393738227E-4</v>
      </c>
      <c r="DD51" s="52">
        <v>1.6079799711496015E-3</v>
      </c>
      <c r="DE51" s="52">
        <v>4.4205296577097368E-4</v>
      </c>
      <c r="DF51" s="52">
        <v>5.2694845730814758E-4</v>
      </c>
      <c r="DG51" s="52">
        <v>1.3017993839664125E-3</v>
      </c>
      <c r="DH51" s="52">
        <v>7.32591831881025E-4</v>
      </c>
      <c r="DI51" s="52">
        <v>2.4907807149788094E-3</v>
      </c>
      <c r="DJ51" s="52">
        <v>2.4810759471592708E-3</v>
      </c>
      <c r="DK51" s="52">
        <v>8.2140179120920268E-4</v>
      </c>
      <c r="DL51" s="52">
        <v>9.25587826878486E-4</v>
      </c>
      <c r="DM51" s="52">
        <v>5.1556035625797525E-4</v>
      </c>
      <c r="DN51" s="52">
        <v>4.5459429709884631E-3</v>
      </c>
      <c r="DO51" s="52">
        <v>8.2263202137886592E-4</v>
      </c>
      <c r="DP51" s="52">
        <v>8.0738666003931422E-4</v>
      </c>
      <c r="DQ51" s="52">
        <v>4.338588689428104E-3</v>
      </c>
      <c r="DR51" s="52">
        <v>8.5354468782959094E-4</v>
      </c>
      <c r="DS51" s="52">
        <v>1.3348032152092914E-3</v>
      </c>
      <c r="DT51" s="52">
        <v>1.0566582038810101E-2</v>
      </c>
      <c r="DU51" s="52">
        <v>2.3891020822470833E-2</v>
      </c>
      <c r="DV51" s="52">
        <v>2.1870338973420583E-2</v>
      </c>
      <c r="DW51" s="52">
        <v>1.355728329135601E-2</v>
      </c>
      <c r="DX51" s="52">
        <v>3.1193950897084551E-2</v>
      </c>
      <c r="DY51" s="52">
        <v>2.8659090471557805E-2</v>
      </c>
      <c r="DZ51" s="52">
        <v>1.264908210867186E-2</v>
      </c>
      <c r="EA51" s="52">
        <v>1.5267339563066463E-2</v>
      </c>
      <c r="EB51" s="52">
        <v>3.527815337753807E-2</v>
      </c>
      <c r="EC51" s="52">
        <v>1.251545863023879E-2</v>
      </c>
      <c r="ED51" s="52">
        <v>3.0206001931178467E-2</v>
      </c>
      <c r="EE51" s="52">
        <v>1.4243312440054615E-2</v>
      </c>
      <c r="EF51" s="52">
        <v>3.2636608191182824E-2</v>
      </c>
      <c r="EG51" s="52">
        <v>1.2764005787653871E-2</v>
      </c>
      <c r="EH51" s="52">
        <v>1.3821061111534902E-2</v>
      </c>
      <c r="EI51" s="52">
        <v>1.144841027379892E-2</v>
      </c>
      <c r="EJ51" s="52">
        <v>2.0293860467701846E-2</v>
      </c>
      <c r="EK51" s="52">
        <v>2.3464034507485142E-2</v>
      </c>
      <c r="EL51" s="52">
        <v>1.9366465651050974E-4</v>
      </c>
      <c r="EM51" s="52">
        <v>7.3218954868459695E-5</v>
      </c>
      <c r="EN51" s="52">
        <v>7.0645902363688303E-4</v>
      </c>
      <c r="EO51" s="52">
        <v>4.2858216294747593E-4</v>
      </c>
      <c r="EP51" s="52">
        <v>6.6903260350911536E-4</v>
      </c>
      <c r="EQ51" s="52">
        <v>2.8039161471609799E-5</v>
      </c>
      <c r="ER51" s="52">
        <v>2.6178510868002939E-4</v>
      </c>
      <c r="ES51" s="52">
        <v>3.9501215925056605E-4</v>
      </c>
      <c r="ET51" s="52">
        <v>1.9470075152209037E-4</v>
      </c>
      <c r="EU51" s="52">
        <v>3.8360647364826247E-4</v>
      </c>
      <c r="EV51" s="52">
        <v>1.9595993228499811E-4</v>
      </c>
      <c r="EW51" s="52">
        <v>5.5952492354978736E-4</v>
      </c>
      <c r="EX51" s="52">
        <v>2.4635627115516699E-4</v>
      </c>
      <c r="EY51" s="52">
        <v>4.1537835658819148E-4</v>
      </c>
      <c r="EZ51" s="52">
        <v>3.8754209185007122E-4</v>
      </c>
      <c r="FA51" s="52">
        <v>4.5047191963859518E-4</v>
      </c>
      <c r="FB51" s="52">
        <v>2.9975742423974413E-4</v>
      </c>
      <c r="FC51" s="52">
        <v>4.4210807591769821E-4</v>
      </c>
      <c r="FD51" s="52">
        <v>2.2796506736416388E-3</v>
      </c>
      <c r="FE51" s="52">
        <v>6.4594512696688805E-4</v>
      </c>
      <c r="FF51" s="52">
        <v>7.8685682304688949E-4</v>
      </c>
      <c r="FG51" s="52">
        <v>7.2768904777825618E-4</v>
      </c>
      <c r="FH51" s="52">
        <v>8.9750040887186851E-4</v>
      </c>
      <c r="FI51" s="52">
        <v>6.0196175489055266E-4</v>
      </c>
      <c r="FJ51" s="52">
        <v>8.0943613257371662E-4</v>
      </c>
      <c r="FK51" s="52">
        <v>5.8073769486443596E-4</v>
      </c>
      <c r="FL51" s="52">
        <v>2.360065604679701E-3</v>
      </c>
      <c r="FM51" s="52">
        <v>1.463205222704263E-3</v>
      </c>
      <c r="FN51" s="52">
        <v>7.5097637656694016E-4</v>
      </c>
      <c r="FO51" s="52">
        <v>1.8000133581751821E-3</v>
      </c>
      <c r="FP51" s="52">
        <v>1.1515602723040272E-3</v>
      </c>
      <c r="FQ51" s="52">
        <v>1.445373419024044E-3</v>
      </c>
      <c r="FR51" s="52">
        <v>1.5745636834032526E-3</v>
      </c>
      <c r="FS51" s="52">
        <v>7.6889870337625647E-5</v>
      </c>
      <c r="FT51" s="52">
        <v>3.0104872514877316E-4</v>
      </c>
      <c r="FU51" s="52">
        <v>2.3152136398802567E-4</v>
      </c>
      <c r="FV51" s="52">
        <v>3.9752034735117593E-4</v>
      </c>
      <c r="FW51" s="52">
        <v>2.3512046553531192E-4</v>
      </c>
      <c r="FX51" s="52">
        <v>3.5392043661593522E-4</v>
      </c>
      <c r="FY51" s="52">
        <v>3.0378572838191456E-5</v>
      </c>
      <c r="FZ51" s="52">
        <v>1.2183348862381251E-4</v>
      </c>
      <c r="GA51" s="52">
        <v>5.9069773006669172E-4</v>
      </c>
      <c r="GB51" s="52">
        <v>2.7666127551162332E-4</v>
      </c>
      <c r="GC51" s="52">
        <v>4.6429161595265463E-4</v>
      </c>
      <c r="GD51" s="52">
        <v>4.3374057410734701E-4</v>
      </c>
      <c r="GE51" s="52">
        <v>2.6212318305692185E-4</v>
      </c>
      <c r="GF51" s="52">
        <v>4.5251725819871376E-4</v>
      </c>
      <c r="GG51" s="52">
        <v>1.0893309419607122E-3</v>
      </c>
      <c r="GH51" s="52">
        <v>1.3608656009007217E-3</v>
      </c>
      <c r="GI51" s="52">
        <v>1.5221259887459161E-3</v>
      </c>
      <c r="GJ51" s="52">
        <v>1.4794193890055266E-3</v>
      </c>
      <c r="GK51" s="52">
        <v>5.6709077535306595E-4</v>
      </c>
      <c r="GL51" s="52">
        <v>8.591212001277758E-4</v>
      </c>
      <c r="GM51" s="52">
        <v>1.6240612689225219E-4</v>
      </c>
      <c r="GN51" s="52">
        <v>8.2781977693321583E-4</v>
      </c>
      <c r="GO51" s="52">
        <v>2.4540397905370307E-4</v>
      </c>
      <c r="GP51" s="52">
        <v>1.6443755395447669E-4</v>
      </c>
      <c r="GQ51" s="52">
        <v>6.8230364414883604E-4</v>
      </c>
      <c r="GR51" s="52">
        <v>3.0247457843278632E-4</v>
      </c>
      <c r="GS51" s="52">
        <v>8.9053105848589634E-5</v>
      </c>
      <c r="GT51" s="52">
        <v>3.4499244819014241E-4</v>
      </c>
      <c r="GU51" s="52">
        <v>8.7259102956052523E-5</v>
      </c>
      <c r="GV51" s="52">
        <v>7.8166239029570913E-5</v>
      </c>
      <c r="GW51" s="52">
        <v>3.1745724804363331E-3</v>
      </c>
      <c r="GX51" s="52">
        <v>3.8144476855512081E-3</v>
      </c>
      <c r="GY51" s="52">
        <v>3.1594730743844035E-3</v>
      </c>
      <c r="GZ51" s="52">
        <v>1.2975214003096786E-2</v>
      </c>
      <c r="HA51" s="52">
        <v>1.2554995247425593E-2</v>
      </c>
      <c r="HB51" s="52">
        <v>6.299728478609129E-3</v>
      </c>
      <c r="HC51" s="52">
        <v>8.5453259894653633E-3</v>
      </c>
      <c r="HD51" s="52">
        <v>1.007049967219838E-2</v>
      </c>
      <c r="HE51" s="52">
        <v>6.3262851467671168E-3</v>
      </c>
      <c r="HF51" s="52">
        <v>6.3973418155307913E-3</v>
      </c>
      <c r="HG51" s="52">
        <v>5.0473723774950314E-3</v>
      </c>
      <c r="HH51" s="52">
        <v>1.1894355874349784E-2</v>
      </c>
      <c r="HI51" s="52">
        <v>6.1631575292331684E-3</v>
      </c>
      <c r="HJ51" s="52">
        <v>6.3940121936469068E-3</v>
      </c>
      <c r="HK51" s="52">
        <v>3.9739327161473988E-4</v>
      </c>
      <c r="HL51" s="52">
        <v>5.2895697791406561E-4</v>
      </c>
      <c r="HM51" s="52">
        <v>9.8462136983254976E-4</v>
      </c>
      <c r="HN51" s="52">
        <v>1.2194993911489047E-3</v>
      </c>
      <c r="HO51" s="52">
        <v>1.1408201177349996E-3</v>
      </c>
      <c r="HP51" s="52">
        <v>2.9811961276446858E-3</v>
      </c>
      <c r="HQ51" s="52">
        <v>2.6072431446853496E-3</v>
      </c>
      <c r="HR51" s="52">
        <v>2.9703501954429241E-3</v>
      </c>
      <c r="HS51" s="52">
        <v>8.0592304037860642E-3</v>
      </c>
      <c r="HT51" s="52">
        <v>6.1744970434302136E-3</v>
      </c>
      <c r="HU51" s="52">
        <v>7.0048862963412242E-3</v>
      </c>
      <c r="HV51" s="52">
        <v>4.7619817484290039E-3</v>
      </c>
      <c r="HW51" s="52">
        <v>6.3767739075339829E-4</v>
      </c>
      <c r="HX51" s="52">
        <v>1.16395901128099E-3</v>
      </c>
      <c r="HY51" s="52">
        <v>1.8661208974071058E-4</v>
      </c>
      <c r="HZ51" s="52">
        <v>3.6450433529740706E-4</v>
      </c>
      <c r="IA51" s="52">
        <v>3.7131834436422446E-4</v>
      </c>
      <c r="IB51" s="52">
        <v>5.0311240909057923E-4</v>
      </c>
      <c r="IC51" s="52">
        <v>2.6858270171215622E-2</v>
      </c>
      <c r="ID51" s="52">
        <v>1.699208925340525E-2</v>
      </c>
      <c r="IE51" s="52">
        <v>1.2829443382104283E-2</v>
      </c>
      <c r="IF51" s="52">
        <v>2.0185122589796808E-2</v>
      </c>
      <c r="IG51" s="52">
        <v>2.5622170429784371E-3</v>
      </c>
      <c r="IH51" s="52">
        <v>3.6323711741961476E-3</v>
      </c>
      <c r="II51" s="52">
        <v>6.4496166641046283E-4</v>
      </c>
      <c r="IJ51" s="52">
        <v>6.5392728334482894E-5</v>
      </c>
      <c r="IK51" s="52">
        <v>2.7736710498773204E-4</v>
      </c>
      <c r="IL51" s="52">
        <v>3.7535913684971702E-4</v>
      </c>
      <c r="IM51" s="52">
        <v>1.308566756113493E-4</v>
      </c>
      <c r="IN51" s="52">
        <v>2.2159388710940863E-4</v>
      </c>
      <c r="IO51" s="52">
        <v>4.0259344876852974E-4</v>
      </c>
      <c r="IP51" s="52">
        <v>9.8355615647687184E-5</v>
      </c>
      <c r="IQ51" s="52">
        <v>3.3464370168954677E-4</v>
      </c>
      <c r="IR51" s="52">
        <v>3.7393634161805649E-4</v>
      </c>
      <c r="IS51" s="52">
        <v>4.1327337547065236E-5</v>
      </c>
      <c r="IT51" s="52">
        <v>3.0840281721310366E-5</v>
      </c>
      <c r="IU51" s="52">
        <v>2.7935348542471213E-4</v>
      </c>
      <c r="IV51" s="52">
        <v>1.4673748121290709E-4</v>
      </c>
      <c r="IW51" s="52">
        <v>1.8385204259457164E-4</v>
      </c>
      <c r="IX51" s="52">
        <v>1.9128026013935502E-4</v>
      </c>
      <c r="IY51" s="52">
        <v>4.6541697166509812E-5</v>
      </c>
      <c r="IZ51" s="52">
        <v>1.2310038502709315E-4</v>
      </c>
      <c r="JA51" s="52">
        <v>8.400819059260268E-5</v>
      </c>
      <c r="JB51" s="52">
        <v>1.9291869445617289E-4</v>
      </c>
      <c r="JC51" s="52">
        <v>1.9954390520730077E-4</v>
      </c>
      <c r="JD51" s="52">
        <v>7.4585319351763585E-5</v>
      </c>
      <c r="JE51" s="52">
        <v>5.1659628773622078E-5</v>
      </c>
      <c r="JF51" s="52">
        <v>6.7467813391407068E-5</v>
      </c>
      <c r="JG51" s="52">
        <v>5.0000168519698533E-4</v>
      </c>
      <c r="JH51" s="52">
        <v>8.691372375514623E-4</v>
      </c>
      <c r="JI51" s="52">
        <v>1.3330811462094067E-4</v>
      </c>
      <c r="JJ51" s="52">
        <v>6.1068408114263147E-4</v>
      </c>
      <c r="JK51" s="52">
        <v>3.1671008111109846E-4</v>
      </c>
      <c r="JL51" s="52">
        <v>2.1629810612487044E-4</v>
      </c>
      <c r="JM51" s="52">
        <v>2.4122450041561233E-4</v>
      </c>
      <c r="JN51" s="52">
        <v>1.071788679559957E-4</v>
      </c>
      <c r="JO51" s="52">
        <v>3.3942307455410187E-4</v>
      </c>
      <c r="JP51" s="52">
        <v>1.9101440729442769E-4</v>
      </c>
      <c r="JQ51" s="52">
        <v>1.4136216139690457E-4</v>
      </c>
      <c r="JR51" s="52">
        <v>2.3813905081886832E-4</v>
      </c>
      <c r="JS51" s="52">
        <v>2.5701036675684815E-5</v>
      </c>
      <c r="JT51" s="52">
        <v>6.557239803005635E-2</v>
      </c>
      <c r="JU51" s="52">
        <v>9.0262564016293113E-3</v>
      </c>
      <c r="JV51" s="52">
        <v>9.1195954591851668E-3</v>
      </c>
      <c r="JW51" s="52">
        <v>8.1851161514379808E-2</v>
      </c>
      <c r="JX51" s="52">
        <v>1.1540176050319921E-2</v>
      </c>
      <c r="JY51" s="52">
        <v>6.3826202645545269E-2</v>
      </c>
      <c r="JZ51" s="52">
        <v>1.7187935339513204E-2</v>
      </c>
      <c r="KA51" s="52">
        <v>2.1588760077893884E-2</v>
      </c>
      <c r="KB51" s="52">
        <v>1.0664720752782969E-2</v>
      </c>
      <c r="KC51" s="52">
        <v>5.7900380188505929E-3</v>
      </c>
      <c r="KD51" s="52">
        <v>9.8879052894674122E-2</v>
      </c>
      <c r="KE51" s="52">
        <v>1.4268333690529433E-2</v>
      </c>
      <c r="KF51" s="52">
        <v>2.6741137274729782E-2</v>
      </c>
      <c r="KG51" s="52">
        <v>9.4176087927300093E-3</v>
      </c>
      <c r="KH51" s="52">
        <v>1.3629706417960625E-2</v>
      </c>
      <c r="KI51" s="52">
        <v>7.8690961567011129E-3</v>
      </c>
      <c r="KJ51" s="52">
        <v>3.3177254793703863E-2</v>
      </c>
      <c r="KK51" s="52">
        <v>8.1230606024528373E-3</v>
      </c>
      <c r="KL51" s="52">
        <v>1.4757883231019781E-2</v>
      </c>
      <c r="KM51" s="52">
        <v>2.4594042661475985E-2</v>
      </c>
      <c r="KN51" s="52">
        <v>1.5063520438646932E-2</v>
      </c>
      <c r="KO51" s="52">
        <v>0.41787208842300644</v>
      </c>
      <c r="KP51" s="52">
        <v>0.1500789201704362</v>
      </c>
      <c r="KQ51" s="52">
        <v>1.6120654657898512E-2</v>
      </c>
      <c r="KR51" s="52">
        <v>1.7814197789972369E-2</v>
      </c>
      <c r="KS51" s="52">
        <v>1.1446463946442524E-2</v>
      </c>
      <c r="KT51" s="52">
        <v>1.4183591649333782E-2</v>
      </c>
      <c r="KU51" s="52">
        <v>0.45358062460462883</v>
      </c>
      <c r="KV51" s="52">
        <v>1.2006041279389338E-2</v>
      </c>
      <c r="KW51" s="52">
        <v>2.598540258658821E-2</v>
      </c>
      <c r="KX51" s="52">
        <v>9.9391341316672193E-3</v>
      </c>
      <c r="KY51" s="52">
        <v>4.4501159415094124E-2</v>
      </c>
      <c r="KZ51" s="52">
        <v>0.10153684996031197</v>
      </c>
    </row>
    <row r="52" spans="1:312" x14ac:dyDescent="0.2">
      <c r="A52" s="89">
        <v>1.057213</v>
      </c>
      <c r="B52" s="41" t="s">
        <v>13255</v>
      </c>
      <c r="C52" s="51" t="s">
        <v>144</v>
      </c>
      <c r="D52" s="52">
        <v>0</v>
      </c>
      <c r="E52" s="52">
        <v>0</v>
      </c>
      <c r="F52" s="52">
        <v>0</v>
      </c>
      <c r="G52" s="52">
        <v>2.0959836801419831E-6</v>
      </c>
      <c r="H52" s="52">
        <v>4.1428047114031887E-6</v>
      </c>
      <c r="I52" s="52">
        <v>0</v>
      </c>
      <c r="J52" s="52">
        <v>0</v>
      </c>
      <c r="K52" s="52">
        <v>0</v>
      </c>
      <c r="L52" s="52">
        <v>0</v>
      </c>
      <c r="M52" s="52">
        <v>5.3609723777324026E-7</v>
      </c>
      <c r="N52" s="52">
        <v>2.5755555341764622E-6</v>
      </c>
      <c r="O52" s="52">
        <v>1.6666482329166501E-6</v>
      </c>
      <c r="P52" s="52">
        <v>2.3113592197026477E-6</v>
      </c>
      <c r="Q52" s="52">
        <v>5.5743622331028536E-6</v>
      </c>
      <c r="R52" s="52">
        <v>4.7898708811637995E-7</v>
      </c>
      <c r="S52" s="52">
        <v>7.7998423413635709E-7</v>
      </c>
      <c r="T52" s="52">
        <v>7.5071976455383662E-6</v>
      </c>
      <c r="U52" s="52">
        <v>6.4219889790292688E-6</v>
      </c>
      <c r="V52" s="52">
        <v>1.315803287500625E-6</v>
      </c>
      <c r="W52" s="52">
        <v>0</v>
      </c>
      <c r="X52" s="52">
        <v>6.1305345607903023E-7</v>
      </c>
      <c r="Y52" s="52">
        <v>1.4761933285608558E-5</v>
      </c>
      <c r="Z52" s="52">
        <v>8.1719240103668069E-6</v>
      </c>
      <c r="AA52" s="52">
        <v>3.33968937698643E-6</v>
      </c>
      <c r="AB52" s="52">
        <v>2.646018619878208E-6</v>
      </c>
      <c r="AC52" s="52">
        <v>5.3009721017098924E-6</v>
      </c>
      <c r="AD52" s="52">
        <v>3.401632262457242E-6</v>
      </c>
      <c r="AE52" s="52">
        <v>6.8679876581551591E-7</v>
      </c>
      <c r="AF52" s="52">
        <v>0</v>
      </c>
      <c r="AG52" s="52">
        <v>2.1511405945219791E-6</v>
      </c>
      <c r="AH52" s="52">
        <v>7.2028160055281539E-7</v>
      </c>
      <c r="AI52" s="52">
        <v>2.4383856787146851E-6</v>
      </c>
      <c r="AJ52" s="52">
        <v>3.0367662583134976E-6</v>
      </c>
      <c r="AK52" s="52">
        <v>9.5434275511654735E-6</v>
      </c>
      <c r="AL52" s="52">
        <v>6.8553673179101349E-5</v>
      </c>
      <c r="AM52" s="52">
        <v>8.0460361854214167E-6</v>
      </c>
      <c r="AN52" s="52">
        <v>4.1664629144410303E-6</v>
      </c>
      <c r="AO52" s="52">
        <v>1.051295609439476E-5</v>
      </c>
      <c r="AP52" s="52">
        <v>1.058604365075567E-5</v>
      </c>
      <c r="AQ52" s="52">
        <v>1.513530080671219E-6</v>
      </c>
      <c r="AR52" s="52">
        <v>1.2904848096470839E-5</v>
      </c>
      <c r="AS52" s="52">
        <v>9.043455086823405E-3</v>
      </c>
      <c r="AT52" s="52">
        <v>2.1115747887198572E-2</v>
      </c>
      <c r="AU52" s="52">
        <v>8.4356995421518559E-5</v>
      </c>
      <c r="AV52" s="52">
        <v>4.5174131261489648E-6</v>
      </c>
      <c r="AW52" s="52">
        <v>1.419332709018627E-6</v>
      </c>
      <c r="AX52" s="52">
        <v>1.0885153217899525E-6</v>
      </c>
      <c r="AY52" s="52">
        <v>3.8218288036986615E-6</v>
      </c>
      <c r="AZ52" s="52">
        <v>6.3424404404870446E-6</v>
      </c>
      <c r="BA52" s="52">
        <v>0</v>
      </c>
      <c r="BB52" s="52">
        <v>4.0824138594010957E-5</v>
      </c>
      <c r="BC52" s="52">
        <v>6.7210160214968036E-6</v>
      </c>
      <c r="BD52" s="52">
        <v>1.4152839427864178E-6</v>
      </c>
      <c r="BE52" s="52">
        <v>3.5719672300582379E-7</v>
      </c>
      <c r="BF52" s="52">
        <v>9.4105018828171723E-5</v>
      </c>
      <c r="BG52" s="52">
        <v>4.3099694820694594E-5</v>
      </c>
      <c r="BH52" s="52">
        <v>4.3184787936220016E-6</v>
      </c>
      <c r="BI52" s="52">
        <v>1.3884266061165236E-6</v>
      </c>
      <c r="BJ52" s="52">
        <v>5.2981907899836245E-6</v>
      </c>
      <c r="BK52" s="52">
        <v>5.5457218252400932E-6</v>
      </c>
      <c r="BL52" s="52">
        <v>0</v>
      </c>
      <c r="BM52" s="52">
        <v>6.6468793773843953E-6</v>
      </c>
      <c r="BN52" s="52">
        <v>3.1407667411279664E-6</v>
      </c>
      <c r="BO52" s="52">
        <v>2.7902161742273034E-6</v>
      </c>
      <c r="BP52" s="52">
        <v>1.3407160384967498E-6</v>
      </c>
      <c r="BQ52" s="52">
        <v>0</v>
      </c>
      <c r="BR52" s="52">
        <v>2.3584790860863433E-6</v>
      </c>
      <c r="BS52" s="52">
        <v>1.7233407696061989E-6</v>
      </c>
      <c r="BT52" s="52">
        <v>2.6139832978702931E-6</v>
      </c>
      <c r="BU52" s="52">
        <v>6.7382375594009504E-6</v>
      </c>
      <c r="BV52" s="52">
        <v>9.3150921276380916E-7</v>
      </c>
      <c r="BW52" s="52">
        <v>1.3435521201429689E-6</v>
      </c>
      <c r="BX52" s="52">
        <v>0</v>
      </c>
      <c r="BY52" s="52">
        <v>0</v>
      </c>
      <c r="BZ52" s="52">
        <v>3.6940066316153658E-6</v>
      </c>
      <c r="CA52" s="52">
        <v>2.8608523953142012E-6</v>
      </c>
      <c r="CB52" s="52">
        <v>1.6507895124577993E-6</v>
      </c>
      <c r="CC52" s="52">
        <v>0</v>
      </c>
      <c r="CD52" s="52">
        <v>5.8737114545496579E-6</v>
      </c>
      <c r="CE52" s="52">
        <v>1.3093786852651896E-5</v>
      </c>
      <c r="CF52" s="52">
        <v>1.4602564412261151E-6</v>
      </c>
      <c r="CG52" s="52">
        <v>1.1788138332823198E-5</v>
      </c>
      <c r="CH52" s="52">
        <v>4.9815988218836762E-6</v>
      </c>
      <c r="CI52" s="52">
        <v>2.0540119934634345E-6</v>
      </c>
      <c r="CJ52" s="52">
        <v>5.4663375181959259E-6</v>
      </c>
      <c r="CK52" s="52">
        <v>6.2479432468739842E-6</v>
      </c>
      <c r="CL52" s="52">
        <v>5.1436410321870316E-6</v>
      </c>
      <c r="CM52" s="52">
        <v>1.3287752572434684E-6</v>
      </c>
      <c r="CN52" s="52">
        <v>5.9618787987682504E-6</v>
      </c>
      <c r="CO52" s="52">
        <v>6.5204120667356132E-6</v>
      </c>
      <c r="CP52" s="52">
        <v>2.5012731435952085E-6</v>
      </c>
      <c r="CQ52" s="52">
        <v>1.9775629249114906E-6</v>
      </c>
      <c r="CR52" s="52">
        <v>1.0369442080918881E-6</v>
      </c>
      <c r="CS52" s="52">
        <v>2.0623695398508087E-6</v>
      </c>
      <c r="CT52" s="52">
        <v>0</v>
      </c>
      <c r="CU52" s="52">
        <v>2.4561116629612247E-6</v>
      </c>
      <c r="CV52" s="52">
        <v>7.0382556411179057E-6</v>
      </c>
      <c r="CW52" s="52">
        <v>0</v>
      </c>
      <c r="CX52" s="52">
        <v>0</v>
      </c>
      <c r="CY52" s="52">
        <v>0</v>
      </c>
      <c r="CZ52" s="52">
        <v>0</v>
      </c>
      <c r="DA52" s="52">
        <v>0</v>
      </c>
      <c r="DB52" s="52">
        <v>4.0705967417033867E-6</v>
      </c>
      <c r="DC52" s="52">
        <v>6.8449180628280577E-6</v>
      </c>
      <c r="DD52" s="52">
        <v>7.1402476427782722E-6</v>
      </c>
      <c r="DE52" s="52">
        <v>8.8245367784725455E-6</v>
      </c>
      <c r="DF52" s="52">
        <v>1.1034832246249748E-6</v>
      </c>
      <c r="DG52" s="52">
        <v>2.8303586740413969E-6</v>
      </c>
      <c r="DH52" s="52">
        <v>9.1487066272169562E-6</v>
      </c>
      <c r="DI52" s="52">
        <v>5.9806269183915045E-3</v>
      </c>
      <c r="DJ52" s="52">
        <v>2.9562015860159795E-2</v>
      </c>
      <c r="DK52" s="52">
        <v>1.0493470632763435E-2</v>
      </c>
      <c r="DL52" s="52">
        <v>4.1544513906579487E-3</v>
      </c>
      <c r="DM52" s="52">
        <v>4.7350926115216308E-3</v>
      </c>
      <c r="DN52" s="52">
        <v>2.5541388629966694E-3</v>
      </c>
      <c r="DO52" s="52">
        <v>1.19160517877549E-2</v>
      </c>
      <c r="DP52" s="52">
        <v>3.6923899159374739E-2</v>
      </c>
      <c r="DQ52" s="52">
        <v>7.8693520074565553E-5</v>
      </c>
      <c r="DR52" s="52">
        <v>1.1948284288400899E-2</v>
      </c>
      <c r="DS52" s="52">
        <v>1.2920140634337007E-2</v>
      </c>
      <c r="DT52" s="52">
        <v>3.3255207211261497E-6</v>
      </c>
      <c r="DU52" s="52">
        <v>5.8102335471277788E-6</v>
      </c>
      <c r="DV52" s="52">
        <v>2.5377277297549795E-6</v>
      </c>
      <c r="DW52" s="52">
        <v>0</v>
      </c>
      <c r="DX52" s="52">
        <v>9.2018711051892437E-6</v>
      </c>
      <c r="DY52" s="52">
        <v>3.6492340408473272E-6</v>
      </c>
      <c r="DZ52" s="52">
        <v>4.0152290518737125E-6</v>
      </c>
      <c r="EA52" s="52">
        <v>7.1428282986091289E-6</v>
      </c>
      <c r="EB52" s="52">
        <v>3.2626776560610499E-6</v>
      </c>
      <c r="EC52" s="52">
        <v>2.5354729524241969E-6</v>
      </c>
      <c r="ED52" s="52">
        <v>0</v>
      </c>
      <c r="EE52" s="52">
        <v>2.4468392392485971E-6</v>
      </c>
      <c r="EF52" s="52">
        <v>4.3869252515384382E-6</v>
      </c>
      <c r="EG52" s="52">
        <v>1.265102139972758E-6</v>
      </c>
      <c r="EH52" s="52">
        <v>2.1369493790451357E-6</v>
      </c>
      <c r="EI52" s="52">
        <v>2.8745871450664686E-6</v>
      </c>
      <c r="EJ52" s="52">
        <v>2.2311822386690417E-6</v>
      </c>
      <c r="EK52" s="52">
        <v>7.6078747060733352E-6</v>
      </c>
      <c r="EL52" s="52">
        <v>1.3668051439288173E-6</v>
      </c>
      <c r="EM52" s="52">
        <v>0</v>
      </c>
      <c r="EN52" s="52">
        <v>1.6495473727294338E-6</v>
      </c>
      <c r="EO52" s="52">
        <v>0</v>
      </c>
      <c r="EP52" s="52">
        <v>1.9674139206023536E-6</v>
      </c>
      <c r="EQ52" s="52">
        <v>1.530593018775448E-6</v>
      </c>
      <c r="ER52" s="52">
        <v>0</v>
      </c>
      <c r="ES52" s="52">
        <v>2.5189025825624591E-6</v>
      </c>
      <c r="ET52" s="52">
        <v>0</v>
      </c>
      <c r="EU52" s="52">
        <v>1.2178933419978619E-6</v>
      </c>
      <c r="EV52" s="52">
        <v>2.2760698918559029E-6</v>
      </c>
      <c r="EW52" s="52">
        <v>0</v>
      </c>
      <c r="EX52" s="52">
        <v>2.844676768483276E-6</v>
      </c>
      <c r="EY52" s="52">
        <v>5.569142096493517E-6</v>
      </c>
      <c r="EZ52" s="52">
        <v>0</v>
      </c>
      <c r="FA52" s="52">
        <v>0</v>
      </c>
      <c r="FB52" s="52">
        <v>6.0359158356037956E-6</v>
      </c>
      <c r="FC52" s="52">
        <v>1.206718640803637E-6</v>
      </c>
      <c r="FD52" s="52">
        <v>0</v>
      </c>
      <c r="FE52" s="52">
        <v>0</v>
      </c>
      <c r="FF52" s="52">
        <v>2.2930119583975201E-6</v>
      </c>
      <c r="FG52" s="52">
        <v>1.405180272625898E-6</v>
      </c>
      <c r="FH52" s="52">
        <v>0</v>
      </c>
      <c r="FI52" s="52">
        <v>0</v>
      </c>
      <c r="FJ52" s="52">
        <v>2.612752849204634E-6</v>
      </c>
      <c r="FK52" s="52">
        <v>1.6255739997122522E-6</v>
      </c>
      <c r="FL52" s="52">
        <v>1.9076986134948459E-6</v>
      </c>
      <c r="FM52" s="52">
        <v>2.4675266199239281E-6</v>
      </c>
      <c r="FN52" s="52">
        <v>1.068454746690619E-6</v>
      </c>
      <c r="FO52" s="52">
        <v>1.7139985300289109E-6</v>
      </c>
      <c r="FP52" s="52">
        <v>2.3585512666590164E-6</v>
      </c>
      <c r="FQ52" s="52">
        <v>5.6584940675334392E-6</v>
      </c>
      <c r="FR52" s="52">
        <v>4.1461649039739486E-6</v>
      </c>
      <c r="FS52" s="52">
        <v>0</v>
      </c>
      <c r="FT52" s="52">
        <v>1.387661460500401E-6</v>
      </c>
      <c r="FU52" s="52">
        <v>1.5796623513736235E-6</v>
      </c>
      <c r="FV52" s="52">
        <v>3.1210983059288224E-5</v>
      </c>
      <c r="FW52" s="52">
        <v>2.5143713037905941E-6</v>
      </c>
      <c r="FX52" s="52">
        <v>0</v>
      </c>
      <c r="FY52" s="52">
        <v>0</v>
      </c>
      <c r="FZ52" s="52">
        <v>0</v>
      </c>
      <c r="GA52" s="52">
        <v>0</v>
      </c>
      <c r="GB52" s="52">
        <v>0</v>
      </c>
      <c r="GC52" s="52">
        <v>1.2613338313791374E-6</v>
      </c>
      <c r="GD52" s="52">
        <v>1.0738819431434186E-6</v>
      </c>
      <c r="GE52" s="52">
        <v>2.449769921199903E-6</v>
      </c>
      <c r="GF52" s="52">
        <v>0</v>
      </c>
      <c r="GG52" s="52">
        <v>2.0209024954963971E-6</v>
      </c>
      <c r="GH52" s="52">
        <v>1.9182812200268558E-5</v>
      </c>
      <c r="GI52" s="52">
        <v>1.1151009581564297E-5</v>
      </c>
      <c r="GJ52" s="52">
        <v>6.3043916207593217E-6</v>
      </c>
      <c r="GK52" s="52">
        <v>8.9671189104836044E-6</v>
      </c>
      <c r="GL52" s="52">
        <v>1.9337133121847043E-5</v>
      </c>
      <c r="GM52" s="52">
        <v>3.5030233886809788E-6</v>
      </c>
      <c r="GN52" s="52">
        <v>2.5859051918025484E-6</v>
      </c>
      <c r="GO52" s="52">
        <v>0</v>
      </c>
      <c r="GP52" s="52">
        <v>1.7976960645384331E-6</v>
      </c>
      <c r="GQ52" s="52">
        <v>0</v>
      </c>
      <c r="GR52" s="52">
        <v>0</v>
      </c>
      <c r="GS52" s="52">
        <v>1.3810281996244156E-6</v>
      </c>
      <c r="GT52" s="52">
        <v>2.7116627572497287E-6</v>
      </c>
      <c r="GU52" s="52">
        <v>0</v>
      </c>
      <c r="GV52" s="52">
        <v>0</v>
      </c>
      <c r="GW52" s="52">
        <v>3.1330079636681227E-6</v>
      </c>
      <c r="GX52" s="52">
        <v>7.9784158496878883E-7</v>
      </c>
      <c r="GY52" s="52">
        <v>0</v>
      </c>
      <c r="GZ52" s="52">
        <v>2.88537359484128E-5</v>
      </c>
      <c r="HA52" s="52">
        <v>2.1615438808354655E-5</v>
      </c>
      <c r="HB52" s="52">
        <v>6.7494903215175383E-5</v>
      </c>
      <c r="HC52" s="52">
        <v>1.3026939711323016E-5</v>
      </c>
      <c r="HD52" s="52">
        <v>6.93707977624523E-6</v>
      </c>
      <c r="HE52" s="52">
        <v>1.0826697645867052E-5</v>
      </c>
      <c r="HF52" s="52">
        <v>1.1456115726268607E-5</v>
      </c>
      <c r="HG52" s="52">
        <v>1.1007082166271112E-3</v>
      </c>
      <c r="HH52" s="52">
        <v>6.6079598640953549E-6</v>
      </c>
      <c r="HI52" s="52">
        <v>1.0967457733834279E-3</v>
      </c>
      <c r="HJ52" s="52">
        <v>2.5591294652252798E-5</v>
      </c>
      <c r="HK52" s="52">
        <v>0</v>
      </c>
      <c r="HL52" s="52">
        <v>0</v>
      </c>
      <c r="HM52" s="52">
        <v>2.5209478956537897E-6</v>
      </c>
      <c r="HN52" s="52">
        <v>5.565355868558667E-6</v>
      </c>
      <c r="HO52" s="52">
        <v>1.9457872186053432E-6</v>
      </c>
      <c r="HP52" s="52">
        <v>1.5390138490429967E-5</v>
      </c>
      <c r="HQ52" s="52">
        <v>2.9219514081065676E-5</v>
      </c>
      <c r="HR52" s="52">
        <v>1.0000977734692731E-3</v>
      </c>
      <c r="HS52" s="52">
        <v>7.5606201445852552E-6</v>
      </c>
      <c r="HT52" s="52">
        <v>2.4351614059220784E-5</v>
      </c>
      <c r="HU52" s="52">
        <v>7.5677584587261601E-6</v>
      </c>
      <c r="HV52" s="52">
        <v>1.6542248436893326E-5</v>
      </c>
      <c r="HW52" s="52">
        <v>5.8063916696803176E-6</v>
      </c>
      <c r="HX52" s="52">
        <v>3.761675398311287E-6</v>
      </c>
      <c r="HY52" s="52">
        <v>5.6295362492012692E-6</v>
      </c>
      <c r="HZ52" s="52">
        <v>1.1773865140439465E-6</v>
      </c>
      <c r="IA52" s="52">
        <v>4.5287131428508352E-6</v>
      </c>
      <c r="IB52" s="52">
        <v>2.4853269850932855E-6</v>
      </c>
      <c r="IC52" s="52">
        <v>1.0479694693065597E-6</v>
      </c>
      <c r="ID52" s="52">
        <v>0</v>
      </c>
      <c r="IE52" s="52">
        <v>3.8970450029877434E-6</v>
      </c>
      <c r="IF52" s="52">
        <v>4.1913845301753449E-6</v>
      </c>
      <c r="IG52" s="52">
        <v>1.5155795630431045E-6</v>
      </c>
      <c r="IH52" s="52">
        <v>0</v>
      </c>
      <c r="II52" s="52">
        <v>3.7268416562215156E-6</v>
      </c>
      <c r="IJ52" s="52">
        <v>4.7433570981104961E-7</v>
      </c>
      <c r="IK52" s="52">
        <v>3.3095547994584846E-6</v>
      </c>
      <c r="IL52" s="52">
        <v>1.2339217611679787E-6</v>
      </c>
      <c r="IM52" s="52">
        <v>5.9397013411882933E-7</v>
      </c>
      <c r="IN52" s="52">
        <v>5.9770063779997295E-7</v>
      </c>
      <c r="IO52" s="52">
        <v>1.0442589968097764E-6</v>
      </c>
      <c r="IP52" s="52">
        <v>4.137262083035234E-7</v>
      </c>
      <c r="IQ52" s="52">
        <v>5.5592653177001663E-7</v>
      </c>
      <c r="IR52" s="52">
        <v>0</v>
      </c>
      <c r="IS52" s="52">
        <v>1.4919902945459941E-6</v>
      </c>
      <c r="IT52" s="52">
        <v>0</v>
      </c>
      <c r="IU52" s="52">
        <v>2.2974649912751455E-7</v>
      </c>
      <c r="IV52" s="52">
        <v>5.7609001520332726E-7</v>
      </c>
      <c r="IW52" s="52">
        <v>8.3568140427237476E-7</v>
      </c>
      <c r="IX52" s="52">
        <v>0</v>
      </c>
      <c r="IY52" s="52">
        <v>4.2644697666945339E-7</v>
      </c>
      <c r="IZ52" s="52">
        <v>4.0947790765939187E-7</v>
      </c>
      <c r="JA52" s="52">
        <v>4.9646485072957701E-7</v>
      </c>
      <c r="JB52" s="52">
        <v>1.7583978744187192E-6</v>
      </c>
      <c r="JC52" s="52">
        <v>9.3841940611798435E-7</v>
      </c>
      <c r="JD52" s="52">
        <v>5.734985700667302E-7</v>
      </c>
      <c r="JE52" s="52">
        <v>1.5789319150448628E-6</v>
      </c>
      <c r="JF52" s="52">
        <v>4.6676782651006582E-7</v>
      </c>
      <c r="JG52" s="52">
        <v>6.4867104220415275E-7</v>
      </c>
      <c r="JH52" s="52">
        <v>2.6743380413221789E-6</v>
      </c>
      <c r="JI52" s="52">
        <v>3.6704550119297971E-7</v>
      </c>
      <c r="JJ52" s="52">
        <v>0</v>
      </c>
      <c r="JK52" s="52">
        <v>1.9035625601885519E-6</v>
      </c>
      <c r="JL52" s="52">
        <v>0</v>
      </c>
      <c r="JM52" s="52">
        <v>4.8536116783825419E-7</v>
      </c>
      <c r="JN52" s="52">
        <v>2.7149245702831109E-7</v>
      </c>
      <c r="JO52" s="52">
        <v>0</v>
      </c>
      <c r="JP52" s="52">
        <v>0</v>
      </c>
      <c r="JQ52" s="52">
        <v>2.6247388280155798E-6</v>
      </c>
      <c r="JR52" s="52">
        <v>8.0135572338274589E-7</v>
      </c>
      <c r="JS52" s="52">
        <v>0</v>
      </c>
      <c r="JT52" s="52">
        <v>7.6404812202661323E-5</v>
      </c>
      <c r="JU52" s="52">
        <v>0</v>
      </c>
      <c r="JV52" s="52">
        <v>1.6549667335075277E-6</v>
      </c>
      <c r="JW52" s="52">
        <v>2.2535906160955205E-6</v>
      </c>
      <c r="JX52" s="52">
        <v>2.6721187479513376E-6</v>
      </c>
      <c r="JY52" s="52">
        <v>3.7281492466191202E-6</v>
      </c>
      <c r="JZ52" s="52">
        <v>1.2878353203230052E-5</v>
      </c>
      <c r="KA52" s="52">
        <v>5.3035142948356663E-6</v>
      </c>
      <c r="KB52" s="52">
        <v>1.5367468584500589E-6</v>
      </c>
      <c r="KC52" s="52">
        <v>2.5923052098629359E-6</v>
      </c>
      <c r="KD52" s="52">
        <v>3.8947334493404715E-6</v>
      </c>
      <c r="KE52" s="52">
        <v>4.9714479329505744E-6</v>
      </c>
      <c r="KF52" s="52">
        <v>2.0608357782137931E-5</v>
      </c>
      <c r="KG52" s="52">
        <v>2.369442803531783E-6</v>
      </c>
      <c r="KH52" s="52">
        <v>1.8643697455102242E-6</v>
      </c>
      <c r="KI52" s="52">
        <v>1.2144853240850534E-6</v>
      </c>
      <c r="KJ52" s="52">
        <v>2.9484220952803453E-6</v>
      </c>
      <c r="KK52" s="52">
        <v>8.6829869113676828E-6</v>
      </c>
      <c r="KL52" s="52">
        <v>4.3104597968993888E-6</v>
      </c>
      <c r="KM52" s="52">
        <v>1.8871676098431322E-5</v>
      </c>
      <c r="KN52" s="52">
        <v>1.5145855889279077E-5</v>
      </c>
      <c r="KO52" s="52">
        <v>1.1941996672679129E-5</v>
      </c>
      <c r="KP52" s="52">
        <v>8.773834033294636E-6</v>
      </c>
      <c r="KQ52" s="52">
        <v>7.3609937668740558E-6</v>
      </c>
      <c r="KR52" s="52">
        <v>1.7775822185198085E-6</v>
      </c>
      <c r="KS52" s="52">
        <v>5.7275685652014549E-7</v>
      </c>
      <c r="KT52" s="52">
        <v>1.9466807308029075E-5</v>
      </c>
      <c r="KU52" s="52">
        <v>5.5619932998216929E-6</v>
      </c>
      <c r="KV52" s="52">
        <v>4.4564095001010794E-6</v>
      </c>
      <c r="KW52" s="52">
        <v>4.7940802696829956E-6</v>
      </c>
      <c r="KX52" s="52">
        <v>1.3743807508393781E-6</v>
      </c>
      <c r="KY52" s="52">
        <v>1.9373727207237891E-5</v>
      </c>
      <c r="KZ52" s="52">
        <v>1.5934353412148308E-5</v>
      </c>
    </row>
    <row r="53" spans="1:312" x14ac:dyDescent="0.2">
      <c r="A53" s="89">
        <v>1.071361</v>
      </c>
      <c r="B53" s="41" t="s">
        <v>888</v>
      </c>
      <c r="C53" s="51" t="s">
        <v>100</v>
      </c>
      <c r="D53" s="52">
        <v>1.206584563600144E-4</v>
      </c>
      <c r="E53" s="52">
        <v>2.6211221873327559E-6</v>
      </c>
      <c r="F53" s="52">
        <v>2.4729499565463263E-5</v>
      </c>
      <c r="G53" s="52">
        <v>2.9486217014812948E-5</v>
      </c>
      <c r="H53" s="52">
        <v>2.2124340054514902E-5</v>
      </c>
      <c r="I53" s="52">
        <v>8.3820568468483875E-6</v>
      </c>
      <c r="J53" s="52">
        <v>3.080923672957899E-5</v>
      </c>
      <c r="K53" s="52">
        <v>3.5471783432885884E-6</v>
      </c>
      <c r="L53" s="52">
        <v>9.1299199198829667E-5</v>
      </c>
      <c r="M53" s="52">
        <v>1.7360425444486633E-5</v>
      </c>
      <c r="N53" s="52">
        <v>1.974440086235455E-5</v>
      </c>
      <c r="O53" s="52">
        <v>1.9919992443424005E-5</v>
      </c>
      <c r="P53" s="52">
        <v>1.608853550480258E-4</v>
      </c>
      <c r="Q53" s="52">
        <v>6.1014063218975514E-5</v>
      </c>
      <c r="R53" s="52">
        <v>7.477294181935915E-5</v>
      </c>
      <c r="S53" s="52">
        <v>6.9426894542754252E-5</v>
      </c>
      <c r="T53" s="52">
        <v>4.6161279139586975E-5</v>
      </c>
      <c r="U53" s="52">
        <v>9.5001191094842309E-5</v>
      </c>
      <c r="V53" s="52">
        <v>5.6908492184402038E-5</v>
      </c>
      <c r="W53" s="52">
        <v>5.6684095772587656E-5</v>
      </c>
      <c r="X53" s="52">
        <v>7.1388118406819832E-5</v>
      </c>
      <c r="Y53" s="52">
        <v>4.8166196784475208E-4</v>
      </c>
      <c r="Z53" s="52">
        <v>2.0383675147191206E-4</v>
      </c>
      <c r="AA53" s="52">
        <v>8.9651789458974741E-5</v>
      </c>
      <c r="AB53" s="52">
        <v>1.1634740915544258E-4</v>
      </c>
      <c r="AC53" s="52">
        <v>7.2112958245335379E-5</v>
      </c>
      <c r="AD53" s="52">
        <v>1.7242475875045899E-4</v>
      </c>
      <c r="AE53" s="52">
        <v>5.5046921080113603E-4</v>
      </c>
      <c r="AF53" s="52">
        <v>4.5754392197823523E-5</v>
      </c>
      <c r="AG53" s="52">
        <v>8.7737854381903107E-5</v>
      </c>
      <c r="AH53" s="52">
        <v>1.3084604905361569E-4</v>
      </c>
      <c r="AI53" s="52">
        <v>1.9308210002020893E-4</v>
      </c>
      <c r="AJ53" s="52">
        <v>3.8336481842539189E-5</v>
      </c>
      <c r="AK53" s="52">
        <v>1.76566664457049E-3</v>
      </c>
      <c r="AL53" s="52">
        <v>0.22686947888618894</v>
      </c>
      <c r="AM53" s="52">
        <v>4.3103642998858121E-3</v>
      </c>
      <c r="AN53" s="52">
        <v>4.4505802259470624E-4</v>
      </c>
      <c r="AO53" s="52">
        <v>6.194927138559788E-4</v>
      </c>
      <c r="AP53" s="52">
        <v>4.7359381345027053E-3</v>
      </c>
      <c r="AQ53" s="52">
        <v>6.8200094805280777E-5</v>
      </c>
      <c r="AR53" s="52">
        <v>2.3931498189843365E-4</v>
      </c>
      <c r="AS53" s="52">
        <v>1.7218012196999661E-3</v>
      </c>
      <c r="AT53" s="52">
        <v>1.0725503477623077E-2</v>
      </c>
      <c r="AU53" s="52">
        <v>4.6324640358438537E-4</v>
      </c>
      <c r="AV53" s="52">
        <v>6.1920764892916641E-5</v>
      </c>
      <c r="AW53" s="52">
        <v>3.206710468913095E-5</v>
      </c>
      <c r="AX53" s="52">
        <v>8.5337169438783601E-5</v>
      </c>
      <c r="AY53" s="52">
        <v>2.6030747327237576E-5</v>
      </c>
      <c r="AZ53" s="52">
        <v>2.3235302740195907E-4</v>
      </c>
      <c r="BA53" s="52">
        <v>1.4298010311948992E-3</v>
      </c>
      <c r="BB53" s="52">
        <v>6.3495202341942048E-3</v>
      </c>
      <c r="BC53" s="52">
        <v>3.9933335802699654E-4</v>
      </c>
      <c r="BD53" s="52">
        <v>7.8021291399140607E-5</v>
      </c>
      <c r="BE53" s="52">
        <v>1.8201833012743573E-5</v>
      </c>
      <c r="BF53" s="52">
        <v>9.8555507205006659E-4</v>
      </c>
      <c r="BG53" s="52">
        <v>7.4677502736304865E-4</v>
      </c>
      <c r="BH53" s="52">
        <v>3.0983539876366933E-4</v>
      </c>
      <c r="BI53" s="52">
        <v>6.697312062536008E-5</v>
      </c>
      <c r="BJ53" s="52">
        <v>8.9461314722943239E-5</v>
      </c>
      <c r="BK53" s="52">
        <v>8.2938039807686415E-5</v>
      </c>
      <c r="BL53" s="52">
        <v>5.6343279821198987E-5</v>
      </c>
      <c r="BM53" s="52">
        <v>6.8012661146959837E-5</v>
      </c>
      <c r="BN53" s="52">
        <v>4.7991811034860353E-5</v>
      </c>
      <c r="BO53" s="52">
        <v>9.2868684437225069E-5</v>
      </c>
      <c r="BP53" s="52">
        <v>2.034180015004324E-4</v>
      </c>
      <c r="BQ53" s="52">
        <v>1.239423627918502E-4</v>
      </c>
      <c r="BR53" s="52">
        <v>3.7635304565207605E-6</v>
      </c>
      <c r="BS53" s="52">
        <v>3.4466815392123978E-6</v>
      </c>
      <c r="BT53" s="52">
        <v>4.6634574367324272E-5</v>
      </c>
      <c r="BU53" s="52">
        <v>1.928282876041336E-5</v>
      </c>
      <c r="BV53" s="52">
        <v>4.609979635933234E-5</v>
      </c>
      <c r="BW53" s="52">
        <v>7.9555437241657072E-5</v>
      </c>
      <c r="BX53" s="52">
        <v>6.3632715977692095E-5</v>
      </c>
      <c r="BY53" s="52">
        <v>1.0949919928477547E-5</v>
      </c>
      <c r="BZ53" s="52">
        <v>3.6940066316153658E-6</v>
      </c>
      <c r="CA53" s="52">
        <v>7.7471274173109567E-5</v>
      </c>
      <c r="CB53" s="52">
        <v>1.5735185140023278E-5</v>
      </c>
      <c r="CC53" s="52">
        <v>6.0207668735529322E-5</v>
      </c>
      <c r="CD53" s="52">
        <v>7.7889163064852649E-5</v>
      </c>
      <c r="CE53" s="52">
        <v>2.5051446143788705E-4</v>
      </c>
      <c r="CF53" s="52">
        <v>1.4815389021248363E-4</v>
      </c>
      <c r="CG53" s="52">
        <v>2.9167033059224678E-4</v>
      </c>
      <c r="CH53" s="52">
        <v>1.0996614420647476E-4</v>
      </c>
      <c r="CI53" s="52">
        <v>1.3466889272037392E-4</v>
      </c>
      <c r="CJ53" s="52">
        <v>2.0302985519710684E-4</v>
      </c>
      <c r="CK53" s="52">
        <v>1.6480612000663878E-4</v>
      </c>
      <c r="CL53" s="52">
        <v>1.3322851067146144E-4</v>
      </c>
      <c r="CM53" s="52">
        <v>5.9794886575956081E-6</v>
      </c>
      <c r="CN53" s="52">
        <v>4.1051340984071806E-5</v>
      </c>
      <c r="CO53" s="52">
        <v>4.2077467656189602E-5</v>
      </c>
      <c r="CP53" s="52">
        <v>1.8398549226097662E-4</v>
      </c>
      <c r="CQ53" s="52">
        <v>4.9151555108881697E-5</v>
      </c>
      <c r="CR53" s="52">
        <v>1.2951378002460867E-4</v>
      </c>
      <c r="CS53" s="52">
        <v>2.591345386721053E-4</v>
      </c>
      <c r="CT53" s="52">
        <v>1.1648437819520924E-5</v>
      </c>
      <c r="CU53" s="52">
        <v>1.2243106966753877E-4</v>
      </c>
      <c r="CV53" s="52">
        <v>3.9806584392228591E-4</v>
      </c>
      <c r="CW53" s="52">
        <v>1.095704788112797E-4</v>
      </c>
      <c r="CX53" s="52">
        <v>3.1104638068852229E-5</v>
      </c>
      <c r="CY53" s="52">
        <v>3.7900338809272396E-6</v>
      </c>
      <c r="CZ53" s="52">
        <v>1.8634567030820553E-5</v>
      </c>
      <c r="DA53" s="52">
        <v>7.2340412229884865E-4</v>
      </c>
      <c r="DB53" s="52">
        <v>2.8419487343452082E-4</v>
      </c>
      <c r="DC53" s="52">
        <v>6.1750209645683392E-5</v>
      </c>
      <c r="DD53" s="52">
        <v>2.924842930693376E-4</v>
      </c>
      <c r="DE53" s="52">
        <v>1.6203351574088951E-4</v>
      </c>
      <c r="DF53" s="52">
        <v>3.4455676729752802E-4</v>
      </c>
      <c r="DG53" s="52">
        <v>1.3752833237961788E-4</v>
      </c>
      <c r="DH53" s="52">
        <v>1.5217958603712685E-4</v>
      </c>
      <c r="DI53" s="52">
        <v>0.9107038482304427</v>
      </c>
      <c r="DJ53" s="52">
        <v>0.29439514655919713</v>
      </c>
      <c r="DK53" s="52">
        <v>0.45106154595039877</v>
      </c>
      <c r="DL53" s="52">
        <v>7.7131337177857653E-3</v>
      </c>
      <c r="DM53" s="52">
        <v>2.8911447038722942E-3</v>
      </c>
      <c r="DN53" s="52">
        <v>0.23349285433443878</v>
      </c>
      <c r="DO53" s="52">
        <v>2.5096587785887175E-3</v>
      </c>
      <c r="DP53" s="52">
        <v>5.7194833011530869E-3</v>
      </c>
      <c r="DQ53" s="52">
        <v>4.8691712116822779E-3</v>
      </c>
      <c r="DR53" s="52">
        <v>0.58379067707906962</v>
      </c>
      <c r="DS53" s="52">
        <v>0.69090813701817722</v>
      </c>
      <c r="DT53" s="52">
        <v>5.9985459073962685E-5</v>
      </c>
      <c r="DU53" s="52">
        <v>7.8023136204287318E-5</v>
      </c>
      <c r="DV53" s="52">
        <v>4.9836653075826513E-5</v>
      </c>
      <c r="DW53" s="52">
        <v>1.8544490494412866E-4</v>
      </c>
      <c r="DX53" s="52">
        <v>8.2959504615000694E-5</v>
      </c>
      <c r="DY53" s="52">
        <v>1.0353731049935981E-4</v>
      </c>
      <c r="DZ53" s="52">
        <v>7.7485377660626751E-5</v>
      </c>
      <c r="EA53" s="52">
        <v>1.1038817776376326E-4</v>
      </c>
      <c r="EB53" s="52">
        <v>4.0598354238007884E-5</v>
      </c>
      <c r="EC53" s="52">
        <v>1.3594450723636119E-4</v>
      </c>
      <c r="ED53" s="52">
        <v>4.1390303567808942E-6</v>
      </c>
      <c r="EE53" s="52">
        <v>4.8257590974789059E-5</v>
      </c>
      <c r="EF53" s="52">
        <v>2.5948196168674166E-5</v>
      </c>
      <c r="EG53" s="52">
        <v>1.2971334494741958E-4</v>
      </c>
      <c r="EH53" s="52">
        <v>1.1966916522652761E-4</v>
      </c>
      <c r="EI53" s="52">
        <v>6.9020672195904462E-5</v>
      </c>
      <c r="EJ53" s="52">
        <v>7.4471641210894886E-5</v>
      </c>
      <c r="EK53" s="52">
        <v>8.1528359438842618E-5</v>
      </c>
      <c r="EL53" s="52">
        <v>3.6714712642768759E-5</v>
      </c>
      <c r="EM53" s="52">
        <v>1.4982526352086948E-5</v>
      </c>
      <c r="EN53" s="52">
        <v>6.2103703745632622E-5</v>
      </c>
      <c r="EO53" s="52">
        <v>0</v>
      </c>
      <c r="EP53" s="52">
        <v>1.0914961272277951E-5</v>
      </c>
      <c r="EQ53" s="52">
        <v>1.9034715307962752E-5</v>
      </c>
      <c r="ER53" s="52">
        <v>1.2665337301726055E-5</v>
      </c>
      <c r="ES53" s="52">
        <v>2.8769083113181447E-4</v>
      </c>
      <c r="ET53" s="52">
        <v>7.5959890325242481E-5</v>
      </c>
      <c r="EU53" s="52">
        <v>6.7722643602370467E-5</v>
      </c>
      <c r="EV53" s="52">
        <v>2.0704971963042369E-4</v>
      </c>
      <c r="EW53" s="52">
        <v>5.7290866519860885E-6</v>
      </c>
      <c r="EX53" s="52">
        <v>1.2646706612225118E-4</v>
      </c>
      <c r="EY53" s="52">
        <v>1.6654104716216253E-4</v>
      </c>
      <c r="EZ53" s="52">
        <v>5.8685603247646807E-5</v>
      </c>
      <c r="FA53" s="52">
        <v>1.3398367006239593E-4</v>
      </c>
      <c r="FB53" s="52">
        <v>1.3256864688472925E-4</v>
      </c>
      <c r="FC53" s="52">
        <v>8.3777083509409939E-5</v>
      </c>
      <c r="FD53" s="52">
        <v>1.1987889810254017E-5</v>
      </c>
      <c r="FE53" s="52">
        <v>1.8096933478843476E-5</v>
      </c>
      <c r="FF53" s="52">
        <v>2.5021281898147586E-5</v>
      </c>
      <c r="FG53" s="52">
        <v>1.9082049127733602E-4</v>
      </c>
      <c r="FH53" s="52">
        <v>6.6143802166468511E-5</v>
      </c>
      <c r="FI53" s="52">
        <v>2.5286227620673837E-5</v>
      </c>
      <c r="FJ53" s="52">
        <v>6.4974793274882501E-5</v>
      </c>
      <c r="FK53" s="52">
        <v>1.2295565040376716E-5</v>
      </c>
      <c r="FL53" s="52">
        <v>1.8567590015813133E-4</v>
      </c>
      <c r="FM53" s="52">
        <v>7.8186468483440639E-5</v>
      </c>
      <c r="FN53" s="52">
        <v>1.7845467577705017E-6</v>
      </c>
      <c r="FO53" s="52">
        <v>4.7827852598572697E-5</v>
      </c>
      <c r="FP53" s="52">
        <v>3.5353178028963342E-5</v>
      </c>
      <c r="FQ53" s="52">
        <v>4.5227821376667981E-5</v>
      </c>
      <c r="FR53" s="52">
        <v>1.0487812340876654E-4</v>
      </c>
      <c r="FS53" s="52">
        <v>0</v>
      </c>
      <c r="FT53" s="52">
        <v>1.3537080417860296E-5</v>
      </c>
      <c r="FU53" s="52">
        <v>1.3091031614043115E-5</v>
      </c>
      <c r="FV53" s="52">
        <v>8.4519753246173492E-5</v>
      </c>
      <c r="FW53" s="52">
        <v>1.0110982476945155E-5</v>
      </c>
      <c r="FX53" s="52">
        <v>1.0421155399532984E-5</v>
      </c>
      <c r="FY53" s="52">
        <v>1.9062554455965137E-5</v>
      </c>
      <c r="FZ53" s="52">
        <v>4.6935852174747445E-6</v>
      </c>
      <c r="GA53" s="52">
        <v>2.7371281372767737E-4</v>
      </c>
      <c r="GB53" s="52">
        <v>4.273054874280525E-5</v>
      </c>
      <c r="GC53" s="52">
        <v>4.9514062104138483E-5</v>
      </c>
      <c r="GD53" s="52">
        <v>3.019436144391548E-5</v>
      </c>
      <c r="GE53" s="52">
        <v>2.9041289578668934E-5</v>
      </c>
      <c r="GF53" s="52">
        <v>2.0156894824829142E-4</v>
      </c>
      <c r="GG53" s="52">
        <v>2.0112279622732762E-4</v>
      </c>
      <c r="GH53" s="52">
        <v>3.2642113827535029E-4</v>
      </c>
      <c r="GI53" s="52">
        <v>8.1921695923567873E-4</v>
      </c>
      <c r="GJ53" s="52">
        <v>5.5946445534541564E-4</v>
      </c>
      <c r="GK53" s="52">
        <v>5.9224322591403238E-4</v>
      </c>
      <c r="GL53" s="52">
        <v>2.4736462500025112E-4</v>
      </c>
      <c r="GM53" s="52">
        <v>1.2591008889244822E-4</v>
      </c>
      <c r="GN53" s="52">
        <v>3.1294037759094174E-4</v>
      </c>
      <c r="GO53" s="52">
        <v>1.450453046727384E-5</v>
      </c>
      <c r="GP53" s="52">
        <v>2.7003689820513484E-5</v>
      </c>
      <c r="GQ53" s="52">
        <v>2.1376252635062787E-4</v>
      </c>
      <c r="GR53" s="52">
        <v>2.0395727146227976E-4</v>
      </c>
      <c r="GS53" s="52">
        <v>1.8923024692726035E-5</v>
      </c>
      <c r="GT53" s="52">
        <v>4.7930081608196001E-5</v>
      </c>
      <c r="GU53" s="52">
        <v>7.757471747154886E-5</v>
      </c>
      <c r="GV53" s="52">
        <v>2.819601718729173E-5</v>
      </c>
      <c r="GW53" s="52">
        <v>1.94622288053704E-4</v>
      </c>
      <c r="GX53" s="52">
        <v>1.3345173660068369E-4</v>
      </c>
      <c r="GY53" s="52">
        <v>2.5052540031812844E-5</v>
      </c>
      <c r="GZ53" s="52">
        <v>4.3279302446031539E-4</v>
      </c>
      <c r="HA53" s="52">
        <v>1.0866252507333413E-4</v>
      </c>
      <c r="HB53" s="52">
        <v>1.0163727180966039E-3</v>
      </c>
      <c r="HC53" s="52">
        <v>6.2929473257078612E-4</v>
      </c>
      <c r="HD53" s="52">
        <v>1.2916006157863679E-4</v>
      </c>
      <c r="HE53" s="52">
        <v>7.6109380897754762E-4</v>
      </c>
      <c r="HF53" s="52">
        <v>8.4220731623807672E-4</v>
      </c>
      <c r="HG53" s="52">
        <v>2.5467265847733153E-3</v>
      </c>
      <c r="HH53" s="52">
        <v>2.5775261316693648E-4</v>
      </c>
      <c r="HI53" s="52">
        <v>3.0546764675813305E-3</v>
      </c>
      <c r="HJ53" s="52">
        <v>7.2774866045377995E-4</v>
      </c>
      <c r="HK53" s="52">
        <v>5.6884109798992938E-6</v>
      </c>
      <c r="HL53" s="52">
        <v>1.827967767873602E-4</v>
      </c>
      <c r="HM53" s="52">
        <v>7.1484963998565701E-5</v>
      </c>
      <c r="HN53" s="52">
        <v>4.123388914922413E-4</v>
      </c>
      <c r="HO53" s="52">
        <v>1.3202373276877531E-4</v>
      </c>
      <c r="HP53" s="52">
        <v>2.7080094748054429E-4</v>
      </c>
      <c r="HQ53" s="52">
        <v>6.6300687317542254E-4</v>
      </c>
      <c r="HR53" s="52">
        <v>1.5036831473903844E-3</v>
      </c>
      <c r="HS53" s="52">
        <v>1.96392278892479E-4</v>
      </c>
      <c r="HT53" s="52">
        <v>3.6625413245313699E-4</v>
      </c>
      <c r="HU53" s="52">
        <v>1.6562522435334461E-4</v>
      </c>
      <c r="HV53" s="52">
        <v>6.5571455141017821E-4</v>
      </c>
      <c r="HW53" s="52">
        <v>6.3885750897519866E-5</v>
      </c>
      <c r="HX53" s="52">
        <v>1.5330828139287808E-4</v>
      </c>
      <c r="HY53" s="52">
        <v>3.2095221908556017E-6</v>
      </c>
      <c r="HZ53" s="52">
        <v>5.0139129954445936E-5</v>
      </c>
      <c r="IA53" s="52">
        <v>3.2917481434604608E-5</v>
      </c>
      <c r="IB53" s="52">
        <v>9.7430105745412305E-6</v>
      </c>
      <c r="IC53" s="52">
        <v>5.8630547224289333E-5</v>
      </c>
      <c r="ID53" s="52">
        <v>2.0124041466964727E-4</v>
      </c>
      <c r="IE53" s="52">
        <v>8.9167249884875523E-5</v>
      </c>
      <c r="IF53" s="52">
        <v>9.6936914559587236E-5</v>
      </c>
      <c r="IG53" s="52">
        <v>8.1400595964010143E-5</v>
      </c>
      <c r="IH53" s="52">
        <v>5.443590516451973E-5</v>
      </c>
      <c r="II53" s="52">
        <v>2.8952405526125124E-4</v>
      </c>
      <c r="IJ53" s="52">
        <v>5.8928642757164227E-5</v>
      </c>
      <c r="IK53" s="52">
        <v>1.0596144320670087E-4</v>
      </c>
      <c r="IL53" s="52">
        <v>9.3989191572344018E-5</v>
      </c>
      <c r="IM53" s="52">
        <v>1.3775052046585614E-5</v>
      </c>
      <c r="IN53" s="52">
        <v>4.1076022555189632E-6</v>
      </c>
      <c r="IO53" s="52">
        <v>4.7058309686023545E-5</v>
      </c>
      <c r="IP53" s="52">
        <v>7.3172321415383793E-5</v>
      </c>
      <c r="IQ53" s="52">
        <v>6.4522962357562565E-6</v>
      </c>
      <c r="IR53" s="52">
        <v>1.43484787310259E-5</v>
      </c>
      <c r="IS53" s="52">
        <v>3.1704793759102371E-6</v>
      </c>
      <c r="IT53" s="52">
        <v>8.8231715495332432E-5</v>
      </c>
      <c r="IU53" s="52">
        <v>4.5612012411890176E-5</v>
      </c>
      <c r="IV53" s="52">
        <v>4.1061735126194608E-6</v>
      </c>
      <c r="IW53" s="52">
        <v>3.0382353181923836E-5</v>
      </c>
      <c r="IX53" s="52">
        <v>3.8711437673754724E-5</v>
      </c>
      <c r="IY53" s="52">
        <v>1.3610009893705958E-6</v>
      </c>
      <c r="IZ53" s="52">
        <v>6.8861986854039001E-5</v>
      </c>
      <c r="JA53" s="52">
        <v>1.632524312345875E-5</v>
      </c>
      <c r="JB53" s="52">
        <v>1.4222178552669337E-5</v>
      </c>
      <c r="JC53" s="52">
        <v>1.3003098685836964E-5</v>
      </c>
      <c r="JD53" s="52">
        <v>5.734985700667302E-7</v>
      </c>
      <c r="JE53" s="52">
        <v>1.9719851790028392E-5</v>
      </c>
      <c r="JF53" s="52">
        <v>2.6307829200535411E-5</v>
      </c>
      <c r="JG53" s="52">
        <v>2.7517507299095388E-5</v>
      </c>
      <c r="JH53" s="52">
        <v>4.8949232670753305E-5</v>
      </c>
      <c r="JI53" s="52">
        <v>3.4732656735229308E-5</v>
      </c>
      <c r="JJ53" s="52">
        <v>1.4071627599519877E-4</v>
      </c>
      <c r="JK53" s="52">
        <v>6.4498369725537639E-5</v>
      </c>
      <c r="JL53" s="52">
        <v>5.7138753006626238E-5</v>
      </c>
      <c r="JM53" s="52">
        <v>8.097786377880149E-5</v>
      </c>
      <c r="JN53" s="52">
        <v>7.2800413530378825E-5</v>
      </c>
      <c r="JO53" s="52">
        <v>5.4861793660367267E-5</v>
      </c>
      <c r="JP53" s="52">
        <v>1.0888462165088536E-5</v>
      </c>
      <c r="JQ53" s="52">
        <v>6.6002945536899139E-5</v>
      </c>
      <c r="JR53" s="52">
        <v>5.5626022288004435E-5</v>
      </c>
      <c r="JS53" s="52">
        <v>8.5113470110865353E-5</v>
      </c>
      <c r="JT53" s="52">
        <v>0</v>
      </c>
      <c r="JU53" s="52">
        <v>1.6243946302733097E-5</v>
      </c>
      <c r="JV53" s="52">
        <v>1.8107800908643534E-4</v>
      </c>
      <c r="JW53" s="52">
        <v>8.859727789128719E-5</v>
      </c>
      <c r="JX53" s="52">
        <v>1.3040995342395334E-4</v>
      </c>
      <c r="JY53" s="52">
        <v>6.1866455383723399E-5</v>
      </c>
      <c r="JZ53" s="52">
        <v>1.5741731734586522E-4</v>
      </c>
      <c r="KA53" s="52">
        <v>8.6991253731832455E-5</v>
      </c>
      <c r="KB53" s="52">
        <v>1.7093856544631719E-4</v>
      </c>
      <c r="KC53" s="52">
        <v>4.4395949728577003E-5</v>
      </c>
      <c r="KD53" s="52">
        <v>8.4593141274681144E-5</v>
      </c>
      <c r="KE53" s="52">
        <v>7.4015473071690723E-5</v>
      </c>
      <c r="KF53" s="52">
        <v>2.7266924445485232E-4</v>
      </c>
      <c r="KG53" s="52">
        <v>7.2910779885273214E-5</v>
      </c>
      <c r="KH53" s="52">
        <v>4.7852156801429088E-5</v>
      </c>
      <c r="KI53" s="52">
        <v>1.9147523939298395E-5</v>
      </c>
      <c r="KJ53" s="52">
        <v>4.4788259832088983E-4</v>
      </c>
      <c r="KK53" s="52">
        <v>3.1039393211583841E-4</v>
      </c>
      <c r="KL53" s="52">
        <v>6.9907403833756576E-5</v>
      </c>
      <c r="KM53" s="52">
        <v>3.6885361239819209E-4</v>
      </c>
      <c r="KN53" s="52">
        <v>2.1952013032014561E-4</v>
      </c>
      <c r="KO53" s="52">
        <v>2.6508249875973364E-4</v>
      </c>
      <c r="KP53" s="52">
        <v>1.0183766346328212E-4</v>
      </c>
      <c r="KQ53" s="52">
        <v>1.5857459976510599E-4</v>
      </c>
      <c r="KR53" s="52">
        <v>2.6505515853382776E-4</v>
      </c>
      <c r="KS53" s="52">
        <v>9.7941422464944893E-5</v>
      </c>
      <c r="KT53" s="52">
        <v>2.9930216236094705E-4</v>
      </c>
      <c r="KU53" s="52">
        <v>1.8494219423322004E-4</v>
      </c>
      <c r="KV53" s="52">
        <v>1.9671413282715687E-4</v>
      </c>
      <c r="KW53" s="52">
        <v>2.5976434936438356E-4</v>
      </c>
      <c r="KX53" s="52">
        <v>5.4419629304512393E-5</v>
      </c>
      <c r="KY53" s="52">
        <v>3.2637058714627971E-4</v>
      </c>
      <c r="KZ53" s="52">
        <v>2.8560749095012523E-4</v>
      </c>
    </row>
    <row r="54" spans="1:312" x14ac:dyDescent="0.2">
      <c r="A54" s="89">
        <v>1.0333969999999999</v>
      </c>
      <c r="B54" s="41" t="s">
        <v>887</v>
      </c>
      <c r="C54" s="51" t="s">
        <v>19</v>
      </c>
      <c r="D54" s="52">
        <v>1.4750542830081992E-4</v>
      </c>
      <c r="E54" s="52">
        <v>1.5617519699524337E-4</v>
      </c>
      <c r="F54" s="52">
        <v>4.0039012125398085E-4</v>
      </c>
      <c r="G54" s="52">
        <v>1.4852316718572448E-4</v>
      </c>
      <c r="H54" s="52">
        <v>3.2159623382030925E-4</v>
      </c>
      <c r="I54" s="52">
        <v>1.2986410448828731E-5</v>
      </c>
      <c r="J54" s="52">
        <v>8.0016558677969393E-5</v>
      </c>
      <c r="K54" s="52">
        <v>3.7151032754974633E-5</v>
      </c>
      <c r="L54" s="52">
        <v>1.0210361539958182E-4</v>
      </c>
      <c r="M54" s="52">
        <v>1.3797089761925774E-4</v>
      </c>
      <c r="N54" s="52">
        <v>4.0356164654158224E-4</v>
      </c>
      <c r="O54" s="52">
        <v>9.0965305946583762E-5</v>
      </c>
      <c r="P54" s="52">
        <v>1.9636717796324836E-4</v>
      </c>
      <c r="Q54" s="52">
        <v>7.3796698487602142E-3</v>
      </c>
      <c r="R54" s="52">
        <v>4.2135576932280279E-5</v>
      </c>
      <c r="S54" s="52">
        <v>3.4850359397581912E-6</v>
      </c>
      <c r="T54" s="52">
        <v>2.1794832313483194E-4</v>
      </c>
      <c r="U54" s="52">
        <v>7.7308049838808616E-5</v>
      </c>
      <c r="V54" s="52">
        <v>6.5440216692185346E-6</v>
      </c>
      <c r="W54" s="52">
        <v>2.1447359857442659E-5</v>
      </c>
      <c r="X54" s="52">
        <v>2.1978618584960975E-6</v>
      </c>
      <c r="Y54" s="52">
        <v>1.0532505946477315E-5</v>
      </c>
      <c r="Z54" s="52">
        <v>6.5080431382884187E-6</v>
      </c>
      <c r="AA54" s="52">
        <v>1.3209219177632895E-5</v>
      </c>
      <c r="AB54" s="52">
        <v>1.2019680326468029E-5</v>
      </c>
      <c r="AC54" s="52">
        <v>4.765235559515808E-6</v>
      </c>
      <c r="AD54" s="52">
        <v>2.5512241968429315E-6</v>
      </c>
      <c r="AE54" s="52">
        <v>1.3034563810796601E-5</v>
      </c>
      <c r="AF54" s="52">
        <v>4.5983701602730391E-5</v>
      </c>
      <c r="AG54" s="52">
        <v>2.4953230896454957E-6</v>
      </c>
      <c r="AH54" s="52">
        <v>7.2028160055281539E-7</v>
      </c>
      <c r="AI54" s="52">
        <v>0</v>
      </c>
      <c r="AJ54" s="52">
        <v>5.5620204695706434E-6</v>
      </c>
      <c r="AK54" s="52">
        <v>0</v>
      </c>
      <c r="AL54" s="52">
        <v>2.9190596321423796E-5</v>
      </c>
      <c r="AM54" s="52">
        <v>3.0243965803357101E-5</v>
      </c>
      <c r="AN54" s="52">
        <v>0</v>
      </c>
      <c r="AO54" s="52">
        <v>3.0498756669589902E-5</v>
      </c>
      <c r="AP54" s="52">
        <v>5.9224251978774273E-5</v>
      </c>
      <c r="AQ54" s="52">
        <v>1.7657850941164222E-6</v>
      </c>
      <c r="AR54" s="52">
        <v>1.0570992589662283E-5</v>
      </c>
      <c r="AS54" s="52">
        <v>5.2081882801783887E-6</v>
      </c>
      <c r="AT54" s="52">
        <v>1.3527490240860071E-5</v>
      </c>
      <c r="AU54" s="52">
        <v>0</v>
      </c>
      <c r="AV54" s="52">
        <v>2.0111627686473599E-4</v>
      </c>
      <c r="AW54" s="52">
        <v>6.4202156156885131E-5</v>
      </c>
      <c r="AX54" s="52">
        <v>3.9769409079439294E-5</v>
      </c>
      <c r="AY54" s="52">
        <v>2.7171317174791447E-5</v>
      </c>
      <c r="AZ54" s="52">
        <v>4.0271282250373228E-5</v>
      </c>
      <c r="BA54" s="52">
        <v>0</v>
      </c>
      <c r="BB54" s="52">
        <v>3.2493545474438264E-5</v>
      </c>
      <c r="BC54" s="52">
        <v>3.249253097013874E-5</v>
      </c>
      <c r="BD54" s="52">
        <v>4.9534937997524627E-6</v>
      </c>
      <c r="BE54" s="52">
        <v>8.9036983156909121E-5</v>
      </c>
      <c r="BF54" s="52">
        <v>1.5363436153291626E-5</v>
      </c>
      <c r="BG54" s="52">
        <v>6.6551721245053177E-5</v>
      </c>
      <c r="BH54" s="52">
        <v>7.3997001660038348E-5</v>
      </c>
      <c r="BI54" s="52">
        <v>1.7373795696218734E-5</v>
      </c>
      <c r="BJ54" s="52">
        <v>1.1322211611696578E-5</v>
      </c>
      <c r="BK54" s="52">
        <v>8.5887891842388581E-5</v>
      </c>
      <c r="BL54" s="52">
        <v>2.2612573140141185E-5</v>
      </c>
      <c r="BM54" s="52">
        <v>4.4312529182562638E-6</v>
      </c>
      <c r="BN54" s="52">
        <v>5.2147172257682863E-6</v>
      </c>
      <c r="BO54" s="52">
        <v>7.7433446026605951E-5</v>
      </c>
      <c r="BP54" s="52">
        <v>4.8746438348620656E-4</v>
      </c>
      <c r="BQ54" s="52">
        <v>1.600731622772973E-5</v>
      </c>
      <c r="BR54" s="52">
        <v>8.8994950195194251E-5</v>
      </c>
      <c r="BS54" s="52">
        <v>2.3008432615487017E-5</v>
      </c>
      <c r="BT54" s="52">
        <v>4.1120181942136196E-4</v>
      </c>
      <c r="BU54" s="52">
        <v>2.1146596595992344E-4</v>
      </c>
      <c r="BV54" s="52">
        <v>4.6575460638190459E-6</v>
      </c>
      <c r="BW54" s="52">
        <v>8.0970454900105519E-5</v>
      </c>
      <c r="BX54" s="52">
        <v>4.9451710702663575E-5</v>
      </c>
      <c r="BY54" s="52">
        <v>7.2882977679972894E-5</v>
      </c>
      <c r="BZ54" s="52">
        <v>2.8268320251865104E-5</v>
      </c>
      <c r="CA54" s="52">
        <v>1.7810327890828409E-4</v>
      </c>
      <c r="CB54" s="52">
        <v>1.0624762287627327E-5</v>
      </c>
      <c r="CC54" s="52">
        <v>2.8077760131059254E-5</v>
      </c>
      <c r="CD54" s="52">
        <v>1.8308483576415424E-5</v>
      </c>
      <c r="CE54" s="52">
        <v>1.9268634596565766E-5</v>
      </c>
      <c r="CF54" s="52">
        <v>1.3390862258903312E-5</v>
      </c>
      <c r="CG54" s="52">
        <v>1.6827898597586376E-4</v>
      </c>
      <c r="CH54" s="52">
        <v>3.926983752144472E-5</v>
      </c>
      <c r="CI54" s="52">
        <v>2.5675149918292934E-6</v>
      </c>
      <c r="CJ54" s="52">
        <v>3.644225012130617E-6</v>
      </c>
      <c r="CK54" s="52">
        <v>3.769370867342805E-4</v>
      </c>
      <c r="CL54" s="52">
        <v>9.5622475571774866E-6</v>
      </c>
      <c r="CM54" s="52">
        <v>5.3151010289738737E-6</v>
      </c>
      <c r="CN54" s="52">
        <v>2.2357045495380937E-6</v>
      </c>
      <c r="CO54" s="52">
        <v>0</v>
      </c>
      <c r="CP54" s="52">
        <v>9.4462975103861599E-6</v>
      </c>
      <c r="CQ54" s="52">
        <v>2.5315610492661281E-6</v>
      </c>
      <c r="CR54" s="52">
        <v>1.2288891998025141E-5</v>
      </c>
      <c r="CS54" s="52">
        <v>4.9891790783199347E-5</v>
      </c>
      <c r="CT54" s="52">
        <v>0</v>
      </c>
      <c r="CU54" s="52">
        <v>7.5163984579274362E-6</v>
      </c>
      <c r="CV54" s="52">
        <v>8.7678695273926248E-6</v>
      </c>
      <c r="CW54" s="52">
        <v>7.7538449899686921E-6</v>
      </c>
      <c r="CX54" s="52">
        <v>0</v>
      </c>
      <c r="CY54" s="52">
        <v>2.526689253951493E-6</v>
      </c>
      <c r="CZ54" s="52">
        <v>8.3813644816284351E-6</v>
      </c>
      <c r="DA54" s="52">
        <v>6.1150479511615238E-5</v>
      </c>
      <c r="DB54" s="52">
        <v>5.5961368967362612E-5</v>
      </c>
      <c r="DC54" s="52">
        <v>1.0172511492092018E-5</v>
      </c>
      <c r="DD54" s="52">
        <v>1.4242515244903468E-5</v>
      </c>
      <c r="DE54" s="52">
        <v>3.5354473944391071E-5</v>
      </c>
      <c r="DF54" s="52">
        <v>1.2455273418373385E-5</v>
      </c>
      <c r="DG54" s="52">
        <v>7.0608415857734849E-6</v>
      </c>
      <c r="DH54" s="52">
        <v>3.7692671304133856E-6</v>
      </c>
      <c r="DI54" s="52">
        <v>4.276138739251294E-6</v>
      </c>
      <c r="DJ54" s="52">
        <v>9.1818364014823473E-5</v>
      </c>
      <c r="DK54" s="52">
        <v>3.8678729126687789E-6</v>
      </c>
      <c r="DL54" s="52">
        <v>1.318321374101515E-6</v>
      </c>
      <c r="DM54" s="52">
        <v>1.1467840893838697E-5</v>
      </c>
      <c r="DN54" s="52">
        <v>6.1606953152597193E-5</v>
      </c>
      <c r="DO54" s="52">
        <v>2.3448289544171865E-5</v>
      </c>
      <c r="DP54" s="52">
        <v>9.148547387838493E-6</v>
      </c>
      <c r="DQ54" s="52">
        <v>4.6971981352185212E-5</v>
      </c>
      <c r="DR54" s="52">
        <v>2.8222914101836351E-5</v>
      </c>
      <c r="DS54" s="52">
        <v>7.5983987396159299E-6</v>
      </c>
      <c r="DT54" s="52">
        <v>1.481511600880844E-6</v>
      </c>
      <c r="DU54" s="52">
        <v>7.631891876569209E-5</v>
      </c>
      <c r="DV54" s="52">
        <v>6.0833473238098089E-6</v>
      </c>
      <c r="DW54" s="52">
        <v>8.0949149166270844E-6</v>
      </c>
      <c r="DX54" s="52">
        <v>0</v>
      </c>
      <c r="DY54" s="52">
        <v>5.8232458098627565E-6</v>
      </c>
      <c r="DZ54" s="52">
        <v>0</v>
      </c>
      <c r="EA54" s="52">
        <v>3.2566086467822774E-6</v>
      </c>
      <c r="EB54" s="52">
        <v>0</v>
      </c>
      <c r="EC54" s="52">
        <v>2.1605466328635975E-5</v>
      </c>
      <c r="ED54" s="52">
        <v>2.9564502548434959E-6</v>
      </c>
      <c r="EE54" s="52">
        <v>1.6370312347997731E-6</v>
      </c>
      <c r="EF54" s="52">
        <v>1.5400907797954089E-5</v>
      </c>
      <c r="EG54" s="52">
        <v>0</v>
      </c>
      <c r="EH54" s="52">
        <v>5.8084102802769384E-6</v>
      </c>
      <c r="EI54" s="52">
        <v>2.0132303586901684E-5</v>
      </c>
      <c r="EJ54" s="52">
        <v>1.6911886649486088E-5</v>
      </c>
      <c r="EK54" s="52">
        <v>2.6506159215308696E-5</v>
      </c>
      <c r="EL54" s="52">
        <v>2.7369545983161838E-4</v>
      </c>
      <c r="EM54" s="52">
        <v>8.4991785851838681E-5</v>
      </c>
      <c r="EN54" s="52">
        <v>6.9280989654636223E-5</v>
      </c>
      <c r="EO54" s="52">
        <v>1.1974804063128444E-4</v>
      </c>
      <c r="EP54" s="52">
        <v>1.0012881059746446E-4</v>
      </c>
      <c r="EQ54" s="52">
        <v>6.6613362125642094E-4</v>
      </c>
      <c r="ER54" s="52">
        <v>5.4754351863356497E-5</v>
      </c>
      <c r="ES54" s="52">
        <v>4.1334119506410561E-4</v>
      </c>
      <c r="ET54" s="52">
        <v>1.780436717148636E-4</v>
      </c>
      <c r="EU54" s="52">
        <v>2.2875664730121541E-4</v>
      </c>
      <c r="EV54" s="52">
        <v>2.9522321443035211E-4</v>
      </c>
      <c r="EW54" s="52">
        <v>1.6613111228713773E-4</v>
      </c>
      <c r="EX54" s="52">
        <v>7.6564172598539245E-6</v>
      </c>
      <c r="EY54" s="52">
        <v>1.58847505876885E-4</v>
      </c>
      <c r="EZ54" s="52">
        <v>3.8652233080709078E-6</v>
      </c>
      <c r="FA54" s="52">
        <v>2.1518988266406416E-5</v>
      </c>
      <c r="FB54" s="52">
        <v>1.2415158993966707E-4</v>
      </c>
      <c r="FC54" s="52">
        <v>6.96045581961417E-5</v>
      </c>
      <c r="FD54" s="52">
        <v>2.2052086930799952E-6</v>
      </c>
      <c r="FE54" s="52">
        <v>5.0173142532166424E-6</v>
      </c>
      <c r="FF54" s="52">
        <v>2.6983260440015886E-5</v>
      </c>
      <c r="FG54" s="52">
        <v>1.1021695904330581E-4</v>
      </c>
      <c r="FH54" s="52">
        <v>2.6061981531212659E-4</v>
      </c>
      <c r="FI54" s="52">
        <v>1.3211327316065854E-4</v>
      </c>
      <c r="FJ54" s="52">
        <v>6.213888715741839E-5</v>
      </c>
      <c r="FK54" s="52">
        <v>2.8966345207638537E-5</v>
      </c>
      <c r="FL54" s="52">
        <v>9.1630417446055633E-6</v>
      </c>
      <c r="FM54" s="52">
        <v>1.0408237285104654E-5</v>
      </c>
      <c r="FN54" s="52">
        <v>0</v>
      </c>
      <c r="FO54" s="52">
        <v>3.273007831278612E-5</v>
      </c>
      <c r="FP54" s="52">
        <v>1.2470212548186502E-5</v>
      </c>
      <c r="FQ54" s="52">
        <v>6.3256746623755909E-5</v>
      </c>
      <c r="FR54" s="52">
        <v>8.0497350529281438E-6</v>
      </c>
      <c r="FS54" s="52">
        <v>6.0297583754736067E-3</v>
      </c>
      <c r="FT54" s="52">
        <v>2.3953546408750592E-2</v>
      </c>
      <c r="FU54" s="52">
        <v>0.84732353312491038</v>
      </c>
      <c r="FV54" s="52">
        <v>4.9896118131412493E-3</v>
      </c>
      <c r="FW54" s="52">
        <v>3.3638008263775524E-3</v>
      </c>
      <c r="FX54" s="52">
        <v>8.7051930202516903E-4</v>
      </c>
      <c r="FY54" s="52">
        <v>1.8934185999115755E-2</v>
      </c>
      <c r="FZ54" s="52">
        <v>1.0837188676603389E-4</v>
      </c>
      <c r="GA54" s="52">
        <v>3.6012451494769143E-5</v>
      </c>
      <c r="GB54" s="52">
        <v>1.9217874021096253E-5</v>
      </c>
      <c r="GC54" s="52">
        <v>7.0326070321894254E-5</v>
      </c>
      <c r="GD54" s="52">
        <v>9.4273125476803085E-5</v>
      </c>
      <c r="GE54" s="52">
        <v>5.7245050979149868E-5</v>
      </c>
      <c r="GF54" s="52">
        <v>9.5992147888372581E-5</v>
      </c>
      <c r="GG54" s="52">
        <v>5.6864756389233731E-6</v>
      </c>
      <c r="GH54" s="52">
        <v>8.4274399394041304E-5</v>
      </c>
      <c r="GI54" s="52">
        <v>6.432260846103282E-6</v>
      </c>
      <c r="GJ54" s="52">
        <v>4.8775200065927841E-5</v>
      </c>
      <c r="GK54" s="52">
        <v>3.1734697420789493E-5</v>
      </c>
      <c r="GL54" s="52">
        <v>3.2333193369322164E-6</v>
      </c>
      <c r="GM54" s="52">
        <v>2.3353489257873191E-6</v>
      </c>
      <c r="GN54" s="52">
        <v>2.8004803034627599E-5</v>
      </c>
      <c r="GO54" s="52">
        <v>2.7487886626112334E-6</v>
      </c>
      <c r="GP54" s="52">
        <v>2.3456108756982854E-5</v>
      </c>
      <c r="GQ54" s="52">
        <v>3.1614196538898613E-5</v>
      </c>
      <c r="GR54" s="52">
        <v>1.1006548288696672E-5</v>
      </c>
      <c r="GS54" s="52">
        <v>6.3909283706023491E-6</v>
      </c>
      <c r="GT54" s="52">
        <v>1.0168735339686482E-5</v>
      </c>
      <c r="GU54" s="52">
        <v>6.5558905851886912E-6</v>
      </c>
      <c r="GV54" s="52">
        <v>4.1875897937925154E-5</v>
      </c>
      <c r="GW54" s="52">
        <v>1.0248935625829232E-4</v>
      </c>
      <c r="GX54" s="52">
        <v>1.7484613457826649E-6</v>
      </c>
      <c r="GY54" s="52">
        <v>5.6511864957082414E-5</v>
      </c>
      <c r="GZ54" s="52">
        <v>1.3236016896497888E-5</v>
      </c>
      <c r="HA54" s="52">
        <v>1.245709863239704E-4</v>
      </c>
      <c r="HB54" s="52">
        <v>1.7688414692847723E-5</v>
      </c>
      <c r="HC54" s="52">
        <v>6.8252849019431761E-6</v>
      </c>
      <c r="HD54" s="52">
        <v>2.5718854276824072E-5</v>
      </c>
      <c r="HE54" s="52">
        <v>4.7414792881722726E-6</v>
      </c>
      <c r="HF54" s="52">
        <v>1.4320144657835759E-6</v>
      </c>
      <c r="HG54" s="52">
        <v>3.3470845578019474E-6</v>
      </c>
      <c r="HH54" s="52">
        <v>1.933882721928332E-4</v>
      </c>
      <c r="HI54" s="52">
        <v>1.1311421382261118E-5</v>
      </c>
      <c r="HJ54" s="52">
        <v>1.7559984096492612E-5</v>
      </c>
      <c r="HK54" s="52">
        <v>8.5942555981141031E-6</v>
      </c>
      <c r="HL54" s="52">
        <v>9.1698957197828536E-6</v>
      </c>
      <c r="HM54" s="52">
        <v>1.7378449323230378E-5</v>
      </c>
      <c r="HN54" s="52">
        <v>1.5207009179305789E-5</v>
      </c>
      <c r="HO54" s="52">
        <v>4.0540683698282601E-5</v>
      </c>
      <c r="HP54" s="52">
        <v>1.1116919186172283E-4</v>
      </c>
      <c r="HQ54" s="52">
        <v>1.5681611896204245E-6</v>
      </c>
      <c r="HR54" s="52">
        <v>5.0967021216842834E-6</v>
      </c>
      <c r="HS54" s="52">
        <v>5.4004429604180395E-6</v>
      </c>
      <c r="HT54" s="52">
        <v>3.1762974859853196E-6</v>
      </c>
      <c r="HU54" s="52">
        <v>5.6124187399356111E-5</v>
      </c>
      <c r="HV54" s="52">
        <v>2.1858013962744114E-5</v>
      </c>
      <c r="HW54" s="52">
        <v>7.535955145755305E-6</v>
      </c>
      <c r="HX54" s="52">
        <v>6.4628784768858811E-6</v>
      </c>
      <c r="HY54" s="52">
        <v>8.0667135278188918E-6</v>
      </c>
      <c r="HZ54" s="52">
        <v>1.0145564642293583E-5</v>
      </c>
      <c r="IA54" s="52">
        <v>3.0050902370778813E-5</v>
      </c>
      <c r="IB54" s="52">
        <v>9.1613383014342913E-6</v>
      </c>
      <c r="IC54" s="52">
        <v>7.4862925387165404E-5</v>
      </c>
      <c r="ID54" s="52">
        <v>7.9538386195048193E-6</v>
      </c>
      <c r="IE54" s="52">
        <v>4.3478866313150411E-4</v>
      </c>
      <c r="IF54" s="52">
        <v>4.1913845301753449E-6</v>
      </c>
      <c r="IG54" s="52">
        <v>8.9913638615996935E-6</v>
      </c>
      <c r="IH54" s="52">
        <v>6.0996270693442391E-6</v>
      </c>
      <c r="II54" s="52">
        <v>1.1477879356129029E-5</v>
      </c>
      <c r="IJ54" s="52">
        <v>1.8287155450587701E-5</v>
      </c>
      <c r="IK54" s="52">
        <v>1.500437584562188E-5</v>
      </c>
      <c r="IL54" s="52">
        <v>4.5515260696949509E-5</v>
      </c>
      <c r="IM54" s="52">
        <v>1.5038818289391635E-5</v>
      </c>
      <c r="IN54" s="52">
        <v>8.49434342592536E-5</v>
      </c>
      <c r="IO54" s="52">
        <v>4.11760209752706E-5</v>
      </c>
      <c r="IP54" s="52">
        <v>3.3186123517112408E-5</v>
      </c>
      <c r="IQ54" s="52">
        <v>2.0128088917298665E-4</v>
      </c>
      <c r="IR54" s="52">
        <v>3.958715445733894E-5</v>
      </c>
      <c r="IS54" s="52">
        <v>1.2658109147876917E-5</v>
      </c>
      <c r="IT54" s="52">
        <v>4.1525519407598601E-6</v>
      </c>
      <c r="IU54" s="52">
        <v>6.2471494869141195E-5</v>
      </c>
      <c r="IV54" s="52">
        <v>4.0908519696619251E-5</v>
      </c>
      <c r="IW54" s="52">
        <v>4.0566109018030278E-5</v>
      </c>
      <c r="IX54" s="52">
        <v>5.5257484308928813E-5</v>
      </c>
      <c r="IY54" s="52">
        <v>1.6525274012937774E-4</v>
      </c>
      <c r="IZ54" s="52">
        <v>1.4523397278046941E-4</v>
      </c>
      <c r="JA54" s="52">
        <v>8.9485148573523657E-5</v>
      </c>
      <c r="JB54" s="52">
        <v>1.0163967288091423E-4</v>
      </c>
      <c r="JC54" s="52">
        <v>1.3879123184633275E-4</v>
      </c>
      <c r="JD54" s="52">
        <v>6.7892469018112495E-5</v>
      </c>
      <c r="JE54" s="52">
        <v>4.1287389863619923E-5</v>
      </c>
      <c r="JF54" s="52">
        <v>1.8987519308608401E-4</v>
      </c>
      <c r="JG54" s="52">
        <v>2.0717167577036708E-5</v>
      </c>
      <c r="JH54" s="52">
        <v>1.3188237139751905E-5</v>
      </c>
      <c r="JI54" s="52">
        <v>1.9055128147039798E-6</v>
      </c>
      <c r="JJ54" s="52">
        <v>5.4633172388795666E-6</v>
      </c>
      <c r="JK54" s="52">
        <v>1.0773354064045847E-5</v>
      </c>
      <c r="JL54" s="52">
        <v>3.843686879951756E-5</v>
      </c>
      <c r="JM54" s="52">
        <v>4.3527602605068962E-6</v>
      </c>
      <c r="JN54" s="52">
        <v>2.5967444813822125E-3</v>
      </c>
      <c r="JO54" s="52">
        <v>7.1914012185310633E-4</v>
      </c>
      <c r="JP54" s="52">
        <v>5.7398353673363434E-4</v>
      </c>
      <c r="JQ54" s="52">
        <v>4.7169935392612203E-2</v>
      </c>
      <c r="JR54" s="52">
        <v>1.2191263321526551E-3</v>
      </c>
      <c r="JS54" s="52">
        <v>1.5225793755914812E-4</v>
      </c>
      <c r="JT54" s="52">
        <v>0</v>
      </c>
      <c r="JU54" s="52">
        <v>1.6291396973529786E-6</v>
      </c>
      <c r="JV54" s="52">
        <v>3.3235781395519527E-5</v>
      </c>
      <c r="JW54" s="52">
        <v>1.9718917890835804E-6</v>
      </c>
      <c r="JX54" s="52">
        <v>9.9006466679412786E-6</v>
      </c>
      <c r="JY54" s="52">
        <v>1.9607487061673698E-5</v>
      </c>
      <c r="JZ54" s="52">
        <v>2.1171110053119742E-5</v>
      </c>
      <c r="KA54" s="52">
        <v>5.0912134960242687E-6</v>
      </c>
      <c r="KB54" s="52">
        <v>2.1130269303688308E-6</v>
      </c>
      <c r="KC54" s="52">
        <v>1.5357774562633359E-6</v>
      </c>
      <c r="KD54" s="52">
        <v>1.5555471547667066E-5</v>
      </c>
      <c r="KE54" s="52">
        <v>3.1573909179760223E-5</v>
      </c>
      <c r="KF54" s="52">
        <v>1.6701226120554791E-5</v>
      </c>
      <c r="KG54" s="52">
        <v>5.9173052992455963E-6</v>
      </c>
      <c r="KH54" s="52">
        <v>2.818371711031945E-5</v>
      </c>
      <c r="KI54" s="52">
        <v>6.1628670168996859E-6</v>
      </c>
      <c r="KJ54" s="52">
        <v>3.7601546437145434E-6</v>
      </c>
      <c r="KK54" s="52">
        <v>3.1774893279370281E-6</v>
      </c>
      <c r="KL54" s="52">
        <v>2.4937997016458696E-5</v>
      </c>
      <c r="KM54" s="52">
        <v>1.2849239573030288E-5</v>
      </c>
      <c r="KN54" s="52">
        <v>6.236528895585502E-6</v>
      </c>
      <c r="KO54" s="52">
        <v>2.0591935058162718E-5</v>
      </c>
      <c r="KP54" s="52">
        <v>5.7932194929058911E-5</v>
      </c>
      <c r="KQ54" s="52">
        <v>2.224829912753778E-5</v>
      </c>
      <c r="KR54" s="52">
        <v>1.7775822185198085E-6</v>
      </c>
      <c r="KS54" s="52">
        <v>2.0180539455262998E-5</v>
      </c>
      <c r="KT54" s="52">
        <v>5.5066415152988089E-5</v>
      </c>
      <c r="KU54" s="52">
        <v>1.3780725952430555E-5</v>
      </c>
      <c r="KV54" s="52">
        <v>8.62836732998294E-6</v>
      </c>
      <c r="KW54" s="52">
        <v>3.0566511790390163E-5</v>
      </c>
      <c r="KX54" s="52">
        <v>5.1100646001953469E-6</v>
      </c>
      <c r="KY54" s="52">
        <v>5.4399868771623657E-5</v>
      </c>
      <c r="KZ54" s="52">
        <v>1.1441848485375216E-5</v>
      </c>
    </row>
    <row r="55" spans="1:312" x14ac:dyDescent="0.2">
      <c r="A55" s="89">
        <v>1.028926</v>
      </c>
      <c r="B55" s="41" t="s">
        <v>7298</v>
      </c>
      <c r="C55" s="51" t="s">
        <v>152</v>
      </c>
      <c r="D55" s="52">
        <v>0</v>
      </c>
      <c r="E55" s="52">
        <v>0</v>
      </c>
      <c r="F55" s="52">
        <v>0</v>
      </c>
      <c r="G55" s="52">
        <v>0</v>
      </c>
      <c r="H55" s="52">
        <v>0</v>
      </c>
      <c r="I55" s="52">
        <v>0</v>
      </c>
      <c r="J55" s="52">
        <v>0</v>
      </c>
      <c r="K55" s="52">
        <v>0</v>
      </c>
      <c r="L55" s="52">
        <v>0</v>
      </c>
      <c r="M55" s="52">
        <v>0</v>
      </c>
      <c r="N55" s="52">
        <v>0</v>
      </c>
      <c r="O55" s="52">
        <v>0</v>
      </c>
      <c r="P55" s="52">
        <v>0</v>
      </c>
      <c r="Q55" s="52">
        <v>0</v>
      </c>
      <c r="R55" s="52">
        <v>0</v>
      </c>
      <c r="S55" s="52">
        <v>0</v>
      </c>
      <c r="T55" s="52">
        <v>0</v>
      </c>
      <c r="U55" s="52">
        <v>0</v>
      </c>
      <c r="V55" s="52">
        <v>1.1795826524760259E-3</v>
      </c>
      <c r="W55" s="52">
        <v>0</v>
      </c>
      <c r="X55" s="52">
        <v>0</v>
      </c>
      <c r="Y55" s="52">
        <v>0</v>
      </c>
      <c r="Z55" s="52">
        <v>0</v>
      </c>
      <c r="AA55" s="52">
        <v>0</v>
      </c>
      <c r="AB55" s="52">
        <v>0</v>
      </c>
      <c r="AC55" s="52">
        <v>0</v>
      </c>
      <c r="AD55" s="52">
        <v>0</v>
      </c>
      <c r="AE55" s="52">
        <v>0</v>
      </c>
      <c r="AF55" s="52">
        <v>0</v>
      </c>
      <c r="AG55" s="52">
        <v>0</v>
      </c>
      <c r="AH55" s="52">
        <v>0</v>
      </c>
      <c r="AI55" s="52">
        <v>0</v>
      </c>
      <c r="AJ55" s="52">
        <v>0</v>
      </c>
      <c r="AK55" s="52">
        <v>0</v>
      </c>
      <c r="AL55" s="52">
        <v>0</v>
      </c>
      <c r="AM55" s="52">
        <v>0</v>
      </c>
      <c r="AN55" s="52">
        <v>0</v>
      </c>
      <c r="AO55" s="52">
        <v>0</v>
      </c>
      <c r="AP55" s="52">
        <v>0</v>
      </c>
      <c r="AQ55" s="52">
        <v>0</v>
      </c>
      <c r="AR55" s="52">
        <v>0</v>
      </c>
      <c r="AS55" s="52">
        <v>0</v>
      </c>
      <c r="AT55" s="52">
        <v>0</v>
      </c>
      <c r="AU55" s="52">
        <v>0</v>
      </c>
      <c r="AV55" s="52">
        <v>0</v>
      </c>
      <c r="AW55" s="52">
        <v>0</v>
      </c>
      <c r="AX55" s="52">
        <v>0</v>
      </c>
      <c r="AY55" s="52">
        <v>1.3995895806757843E-4</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9.0633136823373643E-6</v>
      </c>
      <c r="DD55" s="52">
        <v>1.2058662907351603E-5</v>
      </c>
      <c r="DE55" s="52">
        <v>6.7592196601066315E-6</v>
      </c>
      <c r="DF55" s="52">
        <v>2.1952272660092583E-6</v>
      </c>
      <c r="DG55" s="52">
        <v>0</v>
      </c>
      <c r="DH55" s="52">
        <v>2.0200344232895037E-5</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5.8379638355190517E-5</v>
      </c>
      <c r="EI55" s="52">
        <v>0</v>
      </c>
      <c r="EJ55" s="52">
        <v>0</v>
      </c>
      <c r="EK55" s="52">
        <v>0</v>
      </c>
      <c r="EL55" s="52">
        <v>0</v>
      </c>
      <c r="EM55" s="52">
        <v>0</v>
      </c>
      <c r="EN55" s="52">
        <v>0</v>
      </c>
      <c r="EO55" s="52">
        <v>0</v>
      </c>
      <c r="EP55" s="52">
        <v>0</v>
      </c>
      <c r="EQ55" s="52">
        <v>0</v>
      </c>
      <c r="ER55" s="52">
        <v>0</v>
      </c>
      <c r="ES55" s="52">
        <v>0</v>
      </c>
      <c r="ET55" s="52">
        <v>0</v>
      </c>
      <c r="EU55" s="52">
        <v>0</v>
      </c>
      <c r="EV55" s="52">
        <v>0</v>
      </c>
      <c r="EW55" s="52">
        <v>0</v>
      </c>
      <c r="EX55" s="52">
        <v>0</v>
      </c>
      <c r="EY55" s="52">
        <v>0</v>
      </c>
      <c r="EZ55" s="52">
        <v>1.2171341480733924E-6</v>
      </c>
      <c r="FA55" s="52">
        <v>0</v>
      </c>
      <c r="FB55" s="52">
        <v>0</v>
      </c>
      <c r="FC55" s="52">
        <v>0</v>
      </c>
      <c r="FD55" s="52">
        <v>0</v>
      </c>
      <c r="FE55" s="52">
        <v>0</v>
      </c>
      <c r="FF55" s="52">
        <v>0</v>
      </c>
      <c r="FG55" s="52">
        <v>0</v>
      </c>
      <c r="FH55" s="52">
        <v>0</v>
      </c>
      <c r="FI55" s="52">
        <v>0</v>
      </c>
      <c r="FJ55" s="52">
        <v>5.9712095365096652E-5</v>
      </c>
      <c r="FK55" s="52">
        <v>0</v>
      </c>
      <c r="FL55" s="52">
        <v>0</v>
      </c>
      <c r="FM55" s="52">
        <v>0</v>
      </c>
      <c r="FN55" s="52">
        <v>0</v>
      </c>
      <c r="FO55" s="52">
        <v>0</v>
      </c>
      <c r="FP55" s="52">
        <v>0</v>
      </c>
      <c r="FQ55" s="52">
        <v>0</v>
      </c>
      <c r="FR55" s="52">
        <v>0</v>
      </c>
      <c r="FS55" s="52">
        <v>0</v>
      </c>
      <c r="FT55" s="52">
        <v>0</v>
      </c>
      <c r="FU55" s="52">
        <v>0</v>
      </c>
      <c r="FV55" s="52">
        <v>0</v>
      </c>
      <c r="FW55" s="52">
        <v>0</v>
      </c>
      <c r="FX55" s="52">
        <v>0</v>
      </c>
      <c r="FY55" s="52">
        <v>0</v>
      </c>
      <c r="FZ55" s="52">
        <v>1.244898581298727E-4</v>
      </c>
      <c r="GA55" s="52">
        <v>0</v>
      </c>
      <c r="GB55" s="52">
        <v>0</v>
      </c>
      <c r="GC55" s="52">
        <v>0</v>
      </c>
      <c r="GD55" s="52">
        <v>0</v>
      </c>
      <c r="GE55" s="52">
        <v>0</v>
      </c>
      <c r="GF55" s="52">
        <v>0</v>
      </c>
      <c r="GG55" s="52">
        <v>4.2760361898059142E-4</v>
      </c>
      <c r="GH55" s="52">
        <v>0</v>
      </c>
      <c r="GI55" s="52">
        <v>0</v>
      </c>
      <c r="GJ55" s="52">
        <v>0</v>
      </c>
      <c r="GK55" s="52">
        <v>0</v>
      </c>
      <c r="GL55" s="52">
        <v>0</v>
      </c>
      <c r="GM55" s="52">
        <v>0</v>
      </c>
      <c r="GN55" s="52">
        <v>0</v>
      </c>
      <c r="GO55" s="52">
        <v>0</v>
      </c>
      <c r="GP55" s="52">
        <v>0</v>
      </c>
      <c r="GQ55" s="52">
        <v>5.3990681157250341E-6</v>
      </c>
      <c r="GR55" s="52">
        <v>0</v>
      </c>
      <c r="GS55" s="52">
        <v>0</v>
      </c>
      <c r="GT55" s="52">
        <v>0</v>
      </c>
      <c r="GU55" s="52">
        <v>0</v>
      </c>
      <c r="GV55" s="52">
        <v>0</v>
      </c>
      <c r="GW55" s="52">
        <v>0</v>
      </c>
      <c r="GX55" s="52">
        <v>0</v>
      </c>
      <c r="GY55" s="52">
        <v>2.9840390715644966E-4</v>
      </c>
      <c r="GZ55" s="52">
        <v>0</v>
      </c>
      <c r="HA55" s="52">
        <v>0</v>
      </c>
      <c r="HB55" s="52">
        <v>0</v>
      </c>
      <c r="HC55" s="52">
        <v>0</v>
      </c>
      <c r="HD55" s="52">
        <v>0</v>
      </c>
      <c r="HE55" s="52">
        <v>0</v>
      </c>
      <c r="HF55" s="52">
        <v>0</v>
      </c>
      <c r="HG55" s="52">
        <v>0</v>
      </c>
      <c r="HH55" s="52">
        <v>0</v>
      </c>
      <c r="HI55" s="52">
        <v>0</v>
      </c>
      <c r="HJ55" s="52">
        <v>0</v>
      </c>
      <c r="HK55" s="52">
        <v>0</v>
      </c>
      <c r="HL55" s="52">
        <v>0</v>
      </c>
      <c r="HM55" s="52">
        <v>2.9249700238242614E-4</v>
      </c>
      <c r="HN55" s="52">
        <v>1.9623091141161599E-3</v>
      </c>
      <c r="HO55" s="52">
        <v>7.7624490103936561E-6</v>
      </c>
      <c r="HP55" s="52">
        <v>0</v>
      </c>
      <c r="HQ55" s="52">
        <v>0</v>
      </c>
      <c r="HR55" s="52">
        <v>0</v>
      </c>
      <c r="HS55" s="52">
        <v>0</v>
      </c>
      <c r="HT55" s="52">
        <v>0</v>
      </c>
      <c r="HU55" s="52">
        <v>0</v>
      </c>
      <c r="HV55" s="52">
        <v>0</v>
      </c>
      <c r="HW55" s="52">
        <v>4.2845441343226244E-2</v>
      </c>
      <c r="HX55" s="52">
        <v>5.8395068357594525E-2</v>
      </c>
      <c r="HY55" s="52">
        <v>4.2989816261263317E-2</v>
      </c>
      <c r="HZ55" s="52">
        <v>4.6003847907800863E-2</v>
      </c>
      <c r="IA55" s="52">
        <v>4.6026395671279356E-2</v>
      </c>
      <c r="IB55" s="52">
        <v>4.1119629209773301E-2</v>
      </c>
      <c r="IC55" s="52">
        <v>0</v>
      </c>
      <c r="ID55" s="52">
        <v>0</v>
      </c>
      <c r="IE55" s="52">
        <v>0</v>
      </c>
      <c r="IF55" s="52">
        <v>0</v>
      </c>
      <c r="IG55" s="52">
        <v>0</v>
      </c>
      <c r="IH55" s="52">
        <v>0</v>
      </c>
      <c r="II55" s="52">
        <v>0</v>
      </c>
      <c r="IJ55" s="52">
        <v>2.2682329953198597E-5</v>
      </c>
      <c r="IK55" s="52">
        <v>0</v>
      </c>
      <c r="IL55" s="52">
        <v>0</v>
      </c>
      <c r="IM55" s="52">
        <v>0</v>
      </c>
      <c r="IN55" s="52">
        <v>0</v>
      </c>
      <c r="IO55" s="52">
        <v>0</v>
      </c>
      <c r="IP55" s="52">
        <v>0</v>
      </c>
      <c r="IQ55" s="52">
        <v>0</v>
      </c>
      <c r="IR55" s="52">
        <v>0</v>
      </c>
      <c r="IS55" s="52">
        <v>0</v>
      </c>
      <c r="IT55" s="52">
        <v>0</v>
      </c>
      <c r="IU55" s="52">
        <v>0</v>
      </c>
      <c r="IV55" s="52">
        <v>0</v>
      </c>
      <c r="IW55" s="52">
        <v>0</v>
      </c>
      <c r="IX55" s="52">
        <v>0</v>
      </c>
      <c r="IY55" s="52">
        <v>0</v>
      </c>
      <c r="IZ55" s="52">
        <v>0</v>
      </c>
      <c r="JA55" s="52">
        <v>0</v>
      </c>
      <c r="JB55" s="52">
        <v>0</v>
      </c>
      <c r="JC55" s="52">
        <v>0</v>
      </c>
      <c r="JD55" s="52">
        <v>0</v>
      </c>
      <c r="JE55" s="52">
        <v>0</v>
      </c>
      <c r="JF55" s="52">
        <v>0</v>
      </c>
      <c r="JG55" s="52">
        <v>2.3980927585889913E-4</v>
      </c>
      <c r="JH55" s="52">
        <v>0</v>
      </c>
      <c r="JI55" s="52">
        <v>2.2212500405174304E-4</v>
      </c>
      <c r="JJ55" s="52">
        <v>7.519123964408632E-7</v>
      </c>
      <c r="JK55" s="52">
        <v>5.062666383480191E-6</v>
      </c>
      <c r="JL55" s="52">
        <v>1.5136765466764654E-5</v>
      </c>
      <c r="JM55" s="52">
        <v>0</v>
      </c>
      <c r="JN55" s="52">
        <v>0</v>
      </c>
      <c r="JO55" s="52">
        <v>0</v>
      </c>
      <c r="JP55" s="52">
        <v>9.8637108791954663E-7</v>
      </c>
      <c r="JQ55" s="52">
        <v>0</v>
      </c>
      <c r="JR55" s="52">
        <v>0</v>
      </c>
      <c r="JS55" s="52">
        <v>0</v>
      </c>
      <c r="JT55" s="52">
        <v>0</v>
      </c>
      <c r="JU55" s="52">
        <v>0</v>
      </c>
      <c r="JV55" s="52">
        <v>0</v>
      </c>
      <c r="JW55" s="52">
        <v>0</v>
      </c>
      <c r="JX55" s="52">
        <v>0</v>
      </c>
      <c r="JY55" s="52">
        <v>0</v>
      </c>
      <c r="JZ55" s="52">
        <v>0</v>
      </c>
      <c r="KA55" s="52">
        <v>0</v>
      </c>
      <c r="KB55" s="52">
        <v>9.4219748212364909E-5</v>
      </c>
      <c r="KC55" s="52">
        <v>0</v>
      </c>
      <c r="KD55" s="52">
        <v>0</v>
      </c>
      <c r="KE55" s="52">
        <v>0</v>
      </c>
      <c r="KF55" s="52">
        <v>0</v>
      </c>
      <c r="KG55" s="52">
        <v>0</v>
      </c>
      <c r="KH55" s="52">
        <v>0</v>
      </c>
      <c r="KI55" s="52">
        <v>0</v>
      </c>
      <c r="KJ55" s="52">
        <v>0</v>
      </c>
      <c r="KK55" s="52">
        <v>0</v>
      </c>
      <c r="KL55" s="52">
        <v>0</v>
      </c>
      <c r="KM55" s="52">
        <v>0</v>
      </c>
      <c r="KN55" s="52">
        <v>0</v>
      </c>
      <c r="KO55" s="52">
        <v>0</v>
      </c>
      <c r="KP55" s="52">
        <v>0</v>
      </c>
      <c r="KQ55" s="52">
        <v>0</v>
      </c>
      <c r="KR55" s="52">
        <v>0</v>
      </c>
      <c r="KS55" s="52">
        <v>0</v>
      </c>
      <c r="KT55" s="52">
        <v>0</v>
      </c>
      <c r="KU55" s="52">
        <v>0</v>
      </c>
      <c r="KV55" s="52">
        <v>0</v>
      </c>
      <c r="KW55" s="52">
        <v>0</v>
      </c>
      <c r="KX55" s="52">
        <v>0</v>
      </c>
      <c r="KY55" s="52">
        <v>0</v>
      </c>
      <c r="KZ55" s="52">
        <v>0</v>
      </c>
    </row>
    <row r="56" spans="1:312" x14ac:dyDescent="0.2">
      <c r="A56" s="89">
        <v>1.0936189999999999</v>
      </c>
      <c r="B56" s="41" t="s">
        <v>13541</v>
      </c>
      <c r="C56" s="51" t="s">
        <v>13516</v>
      </c>
      <c r="D56" s="52">
        <v>0</v>
      </c>
      <c r="E56" s="52">
        <v>0</v>
      </c>
      <c r="F56" s="52">
        <v>0</v>
      </c>
      <c r="G56" s="52">
        <v>0</v>
      </c>
      <c r="H56" s="52">
        <v>0</v>
      </c>
      <c r="I56" s="52">
        <v>0</v>
      </c>
      <c r="J56" s="52">
        <v>0</v>
      </c>
      <c r="K56" s="52">
        <v>0</v>
      </c>
      <c r="L56" s="52">
        <v>0</v>
      </c>
      <c r="M56" s="52">
        <v>0</v>
      </c>
      <c r="N56" s="52">
        <v>0</v>
      </c>
      <c r="O56" s="52">
        <v>0</v>
      </c>
      <c r="P56" s="52">
        <v>0</v>
      </c>
      <c r="Q56" s="52">
        <v>0</v>
      </c>
      <c r="R56" s="52">
        <v>0</v>
      </c>
      <c r="S56" s="52">
        <v>0</v>
      </c>
      <c r="T56" s="52">
        <v>0</v>
      </c>
      <c r="U56" s="52">
        <v>0</v>
      </c>
      <c r="V56" s="52">
        <v>0</v>
      </c>
      <c r="W56" s="52">
        <v>0</v>
      </c>
      <c r="X56" s="52">
        <v>0</v>
      </c>
      <c r="Y56" s="52">
        <v>0</v>
      </c>
      <c r="Z56" s="52">
        <v>0</v>
      </c>
      <c r="AA56" s="52">
        <v>0</v>
      </c>
      <c r="AB56" s="52">
        <v>0</v>
      </c>
      <c r="AC56" s="52">
        <v>0</v>
      </c>
      <c r="AD56" s="52">
        <v>0</v>
      </c>
      <c r="AE56" s="52">
        <v>0</v>
      </c>
      <c r="AF56" s="52">
        <v>0</v>
      </c>
      <c r="AG56" s="52">
        <v>0</v>
      </c>
      <c r="AH56" s="52">
        <v>0</v>
      </c>
      <c r="AI56" s="52">
        <v>0</v>
      </c>
      <c r="AJ56" s="52">
        <v>0</v>
      </c>
      <c r="AK56" s="52">
        <v>0</v>
      </c>
      <c r="AL56" s="52">
        <v>0</v>
      </c>
      <c r="AM56" s="52">
        <v>0</v>
      </c>
      <c r="AN56" s="52">
        <v>0</v>
      </c>
      <c r="AO56" s="52">
        <v>0</v>
      </c>
      <c r="AP56" s="52">
        <v>0</v>
      </c>
      <c r="AQ56" s="52">
        <v>0</v>
      </c>
      <c r="AR56" s="52">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2">
        <v>0</v>
      </c>
      <c r="EN56" s="52">
        <v>0</v>
      </c>
      <c r="EO56" s="52">
        <v>0</v>
      </c>
      <c r="EP56" s="52">
        <v>0</v>
      </c>
      <c r="EQ56" s="52">
        <v>0</v>
      </c>
      <c r="ER56" s="52">
        <v>0</v>
      </c>
      <c r="ES56" s="52">
        <v>0</v>
      </c>
      <c r="ET56" s="52">
        <v>0</v>
      </c>
      <c r="EU56" s="52">
        <v>0</v>
      </c>
      <c r="EV56" s="52">
        <v>0</v>
      </c>
      <c r="EW56" s="52">
        <v>0</v>
      </c>
      <c r="EX56" s="52">
        <v>0</v>
      </c>
      <c r="EY56" s="52">
        <v>0</v>
      </c>
      <c r="EZ56" s="52">
        <v>0</v>
      </c>
      <c r="FA56" s="52">
        <v>0</v>
      </c>
      <c r="FB56" s="52">
        <v>0</v>
      </c>
      <c r="FC56" s="52">
        <v>0</v>
      </c>
      <c r="FD56" s="52">
        <v>0</v>
      </c>
      <c r="FE56" s="52">
        <v>0</v>
      </c>
      <c r="FF56" s="52">
        <v>0</v>
      </c>
      <c r="FG56" s="52">
        <v>0</v>
      </c>
      <c r="FH56" s="52">
        <v>0</v>
      </c>
      <c r="FI56" s="52">
        <v>0</v>
      </c>
      <c r="FJ56" s="52">
        <v>0</v>
      </c>
      <c r="FK56" s="52">
        <v>0</v>
      </c>
      <c r="FL56" s="52">
        <v>0</v>
      </c>
      <c r="FM56" s="52">
        <v>0</v>
      </c>
      <c r="FN56" s="52">
        <v>0</v>
      </c>
      <c r="FO56" s="52">
        <v>0</v>
      </c>
      <c r="FP56" s="52">
        <v>0</v>
      </c>
      <c r="FQ56" s="52">
        <v>0</v>
      </c>
      <c r="FR56" s="52">
        <v>0</v>
      </c>
      <c r="FS56" s="52">
        <v>0</v>
      </c>
      <c r="FT56" s="52">
        <v>0</v>
      </c>
      <c r="FU56" s="52">
        <v>0</v>
      </c>
      <c r="FV56" s="52">
        <v>0</v>
      </c>
      <c r="FW56" s="52">
        <v>0</v>
      </c>
      <c r="FX56" s="52">
        <v>0</v>
      </c>
      <c r="FY56" s="52">
        <v>0</v>
      </c>
      <c r="FZ56" s="52">
        <v>0</v>
      </c>
      <c r="GA56" s="52">
        <v>0</v>
      </c>
      <c r="GB56" s="52">
        <v>0</v>
      </c>
      <c r="GC56" s="52">
        <v>0</v>
      </c>
      <c r="GD56" s="52">
        <v>0</v>
      </c>
      <c r="GE56" s="52">
        <v>0</v>
      </c>
      <c r="GF56" s="52">
        <v>0</v>
      </c>
      <c r="GG56" s="52">
        <v>0</v>
      </c>
      <c r="GH56" s="52">
        <v>0</v>
      </c>
      <c r="GI56" s="52">
        <v>0</v>
      </c>
      <c r="GJ56" s="52">
        <v>0</v>
      </c>
      <c r="GK56" s="52">
        <v>0</v>
      </c>
      <c r="GL56" s="52">
        <v>0</v>
      </c>
      <c r="GM56" s="52">
        <v>0</v>
      </c>
      <c r="GN56" s="52">
        <v>0</v>
      </c>
      <c r="GO56" s="52">
        <v>0</v>
      </c>
      <c r="GP56" s="52">
        <v>0</v>
      </c>
      <c r="GQ56" s="52">
        <v>0</v>
      </c>
      <c r="GR56" s="52">
        <v>0</v>
      </c>
      <c r="GS56" s="52">
        <v>0</v>
      </c>
      <c r="GT56" s="52">
        <v>0</v>
      </c>
      <c r="GU56" s="52">
        <v>0</v>
      </c>
      <c r="GV56" s="52">
        <v>0</v>
      </c>
      <c r="GW56" s="52">
        <v>0</v>
      </c>
      <c r="GX56" s="52">
        <v>0</v>
      </c>
      <c r="GY56" s="52">
        <v>0</v>
      </c>
      <c r="GZ56" s="52">
        <v>0</v>
      </c>
      <c r="HA56" s="52">
        <v>0</v>
      </c>
      <c r="HB56" s="52">
        <v>0</v>
      </c>
      <c r="HC56" s="52">
        <v>0</v>
      </c>
      <c r="HD56" s="52">
        <v>0</v>
      </c>
      <c r="HE56" s="52">
        <v>0</v>
      </c>
      <c r="HF56" s="52">
        <v>0</v>
      </c>
      <c r="HG56" s="52">
        <v>0</v>
      </c>
      <c r="HH56" s="52">
        <v>0</v>
      </c>
      <c r="HI56" s="52">
        <v>0</v>
      </c>
      <c r="HJ56" s="52">
        <v>0</v>
      </c>
      <c r="HK56" s="52">
        <v>0</v>
      </c>
      <c r="HL56" s="52">
        <v>0</v>
      </c>
      <c r="HM56" s="52">
        <v>0</v>
      </c>
      <c r="HN56" s="52">
        <v>0</v>
      </c>
      <c r="HO56" s="52">
        <v>0</v>
      </c>
      <c r="HP56" s="52">
        <v>0</v>
      </c>
      <c r="HQ56" s="52">
        <v>0</v>
      </c>
      <c r="HR56" s="52">
        <v>0</v>
      </c>
      <c r="HS56" s="52">
        <v>0</v>
      </c>
      <c r="HT56" s="52">
        <v>0</v>
      </c>
      <c r="HU56" s="52">
        <v>0</v>
      </c>
      <c r="HV56" s="52">
        <v>0</v>
      </c>
      <c r="HW56" s="52">
        <v>0</v>
      </c>
      <c r="HX56" s="52">
        <v>0</v>
      </c>
      <c r="HY56" s="52">
        <v>0</v>
      </c>
      <c r="HZ56" s="52">
        <v>0</v>
      </c>
      <c r="IA56" s="52">
        <v>0</v>
      </c>
      <c r="IB56" s="52">
        <v>0</v>
      </c>
      <c r="IC56" s="52">
        <v>0</v>
      </c>
      <c r="ID56" s="52">
        <v>0</v>
      </c>
      <c r="IE56" s="52">
        <v>0</v>
      </c>
      <c r="IF56" s="52">
        <v>0</v>
      </c>
      <c r="IG56" s="52">
        <v>0</v>
      </c>
      <c r="IH56" s="52">
        <v>0</v>
      </c>
      <c r="II56" s="52">
        <v>0</v>
      </c>
      <c r="IJ56" s="52">
        <v>0</v>
      </c>
      <c r="IK56" s="52">
        <v>0</v>
      </c>
      <c r="IL56" s="52">
        <v>0</v>
      </c>
      <c r="IM56" s="52">
        <v>0</v>
      </c>
      <c r="IN56" s="52">
        <v>0</v>
      </c>
      <c r="IO56" s="52">
        <v>0</v>
      </c>
      <c r="IP56" s="52">
        <v>0</v>
      </c>
      <c r="IQ56" s="52">
        <v>0</v>
      </c>
      <c r="IR56" s="52">
        <v>0</v>
      </c>
      <c r="IS56" s="52">
        <v>0</v>
      </c>
      <c r="IT56" s="52">
        <v>0</v>
      </c>
      <c r="IU56" s="52">
        <v>0</v>
      </c>
      <c r="IV56" s="52">
        <v>0</v>
      </c>
      <c r="IW56" s="52">
        <v>0</v>
      </c>
      <c r="IX56" s="52">
        <v>0</v>
      </c>
      <c r="IY56" s="52">
        <v>0</v>
      </c>
      <c r="IZ56" s="52">
        <v>0</v>
      </c>
      <c r="JA56" s="52">
        <v>0</v>
      </c>
      <c r="JB56" s="52">
        <v>0</v>
      </c>
      <c r="JC56" s="52">
        <v>0</v>
      </c>
      <c r="JD56" s="52">
        <v>0</v>
      </c>
      <c r="JE56" s="52">
        <v>0</v>
      </c>
      <c r="JF56" s="52">
        <v>0</v>
      </c>
      <c r="JG56" s="52">
        <v>0</v>
      </c>
      <c r="JH56" s="52">
        <v>0</v>
      </c>
      <c r="JI56" s="52">
        <v>0</v>
      </c>
      <c r="JJ56" s="52">
        <v>0</v>
      </c>
      <c r="JK56" s="52">
        <v>0</v>
      </c>
      <c r="JL56" s="52">
        <v>0</v>
      </c>
      <c r="JM56" s="52">
        <v>0</v>
      </c>
      <c r="JN56" s="52">
        <v>0</v>
      </c>
      <c r="JO56" s="52">
        <v>0</v>
      </c>
      <c r="JP56" s="52">
        <v>0</v>
      </c>
      <c r="JQ56" s="52">
        <v>0</v>
      </c>
      <c r="JR56" s="52">
        <v>0</v>
      </c>
      <c r="JS56" s="52">
        <v>0</v>
      </c>
      <c r="JT56" s="52">
        <v>0</v>
      </c>
      <c r="JU56" s="52">
        <v>0</v>
      </c>
      <c r="JV56" s="52">
        <v>0</v>
      </c>
      <c r="JW56" s="52">
        <v>0</v>
      </c>
      <c r="JX56" s="52">
        <v>0</v>
      </c>
      <c r="JY56" s="52">
        <v>0</v>
      </c>
      <c r="JZ56" s="52">
        <v>0</v>
      </c>
      <c r="KA56" s="52">
        <v>0</v>
      </c>
      <c r="KB56" s="52">
        <v>0</v>
      </c>
      <c r="KC56" s="52">
        <v>0</v>
      </c>
      <c r="KD56" s="52">
        <v>0</v>
      </c>
      <c r="KE56" s="52">
        <v>0</v>
      </c>
      <c r="KF56" s="52">
        <v>0</v>
      </c>
      <c r="KG56" s="52">
        <v>0</v>
      </c>
      <c r="KH56" s="52">
        <v>0</v>
      </c>
      <c r="KI56" s="52">
        <v>0</v>
      </c>
      <c r="KJ56" s="52">
        <v>0</v>
      </c>
      <c r="KK56" s="52">
        <v>0</v>
      </c>
      <c r="KL56" s="52">
        <v>0</v>
      </c>
      <c r="KM56" s="52">
        <v>0</v>
      </c>
      <c r="KN56" s="52">
        <v>0</v>
      </c>
      <c r="KO56" s="52">
        <v>0</v>
      </c>
      <c r="KP56" s="52">
        <v>0</v>
      </c>
      <c r="KQ56" s="52">
        <v>0</v>
      </c>
      <c r="KR56" s="52">
        <v>0</v>
      </c>
      <c r="KS56" s="52">
        <v>0</v>
      </c>
      <c r="KT56" s="52">
        <v>0</v>
      </c>
      <c r="KU56" s="52">
        <v>0</v>
      </c>
      <c r="KV56" s="52">
        <v>0</v>
      </c>
      <c r="KW56" s="52">
        <v>0</v>
      </c>
      <c r="KX56" s="52">
        <v>0</v>
      </c>
      <c r="KY56" s="52">
        <v>0</v>
      </c>
      <c r="KZ56" s="52">
        <v>0</v>
      </c>
    </row>
    <row r="57" spans="1:312" x14ac:dyDescent="0.2">
      <c r="A57" s="89">
        <v>1.0915619999999999</v>
      </c>
      <c r="B57" s="41" t="s">
        <v>13536</v>
      </c>
      <c r="C57" s="51" t="s">
        <v>13521</v>
      </c>
      <c r="D57" s="52">
        <v>0</v>
      </c>
      <c r="E57" s="52">
        <v>0</v>
      </c>
      <c r="F57" s="52">
        <v>0</v>
      </c>
      <c r="G57" s="52">
        <v>0</v>
      </c>
      <c r="H57" s="52">
        <v>0</v>
      </c>
      <c r="I57" s="52">
        <v>0</v>
      </c>
      <c r="J57" s="52">
        <v>0</v>
      </c>
      <c r="K57" s="52">
        <v>0</v>
      </c>
      <c r="L57" s="52">
        <v>0</v>
      </c>
      <c r="M57" s="52">
        <v>0</v>
      </c>
      <c r="N57" s="52">
        <v>0</v>
      </c>
      <c r="O57" s="52">
        <v>0</v>
      </c>
      <c r="P57" s="52">
        <v>0</v>
      </c>
      <c r="Q57" s="52">
        <v>0</v>
      </c>
      <c r="R57" s="52">
        <v>0</v>
      </c>
      <c r="S57" s="52">
        <v>0</v>
      </c>
      <c r="T57" s="52">
        <v>0</v>
      </c>
      <c r="U57" s="52">
        <v>0</v>
      </c>
      <c r="V57" s="52">
        <v>0</v>
      </c>
      <c r="W57" s="52">
        <v>0</v>
      </c>
      <c r="X57" s="52">
        <v>0</v>
      </c>
      <c r="Y57" s="52">
        <v>0</v>
      </c>
      <c r="Z57" s="52">
        <v>0</v>
      </c>
      <c r="AA57" s="52">
        <v>0</v>
      </c>
      <c r="AB57" s="52">
        <v>0</v>
      </c>
      <c r="AC57" s="52">
        <v>0</v>
      </c>
      <c r="AD57" s="52">
        <v>0</v>
      </c>
      <c r="AE57" s="52">
        <v>0</v>
      </c>
      <c r="AF57" s="52">
        <v>0</v>
      </c>
      <c r="AG57" s="52">
        <v>0</v>
      </c>
      <c r="AH57" s="52">
        <v>0</v>
      </c>
      <c r="AI57" s="52">
        <v>0</v>
      </c>
      <c r="AJ57" s="52">
        <v>0</v>
      </c>
      <c r="AK57" s="52">
        <v>0</v>
      </c>
      <c r="AL57" s="52">
        <v>0</v>
      </c>
      <c r="AM57" s="52">
        <v>0</v>
      </c>
      <c r="AN57" s="52">
        <v>0</v>
      </c>
      <c r="AO57" s="52">
        <v>0</v>
      </c>
      <c r="AP57" s="52">
        <v>0</v>
      </c>
      <c r="AQ57" s="52">
        <v>0</v>
      </c>
      <c r="AR57" s="52">
        <v>0</v>
      </c>
      <c r="AS57" s="52">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2">
        <v>0</v>
      </c>
      <c r="EN57" s="52">
        <v>0</v>
      </c>
      <c r="EO57" s="52">
        <v>0</v>
      </c>
      <c r="EP57" s="52">
        <v>0</v>
      </c>
      <c r="EQ57" s="52">
        <v>0</v>
      </c>
      <c r="ER57" s="52">
        <v>0</v>
      </c>
      <c r="ES57" s="52">
        <v>0</v>
      </c>
      <c r="ET57" s="52">
        <v>0</v>
      </c>
      <c r="EU57" s="52">
        <v>0</v>
      </c>
      <c r="EV57" s="52">
        <v>0</v>
      </c>
      <c r="EW57" s="52">
        <v>0</v>
      </c>
      <c r="EX57" s="52">
        <v>0</v>
      </c>
      <c r="EY57" s="52">
        <v>0</v>
      </c>
      <c r="EZ57" s="52">
        <v>0</v>
      </c>
      <c r="FA57" s="52">
        <v>0</v>
      </c>
      <c r="FB57" s="52">
        <v>0</v>
      </c>
      <c r="FC57" s="52">
        <v>0</v>
      </c>
      <c r="FD57" s="52">
        <v>0</v>
      </c>
      <c r="FE57" s="52">
        <v>0</v>
      </c>
      <c r="FF57" s="52">
        <v>0</v>
      </c>
      <c r="FG57" s="52">
        <v>0</v>
      </c>
      <c r="FH57" s="52">
        <v>0</v>
      </c>
      <c r="FI57" s="52">
        <v>0</v>
      </c>
      <c r="FJ57" s="52">
        <v>0</v>
      </c>
      <c r="FK57" s="52">
        <v>0</v>
      </c>
      <c r="FL57" s="52">
        <v>0</v>
      </c>
      <c r="FM57" s="52">
        <v>0</v>
      </c>
      <c r="FN57" s="52">
        <v>0</v>
      </c>
      <c r="FO57" s="52">
        <v>0</v>
      </c>
      <c r="FP57" s="52">
        <v>0</v>
      </c>
      <c r="FQ57" s="52">
        <v>0</v>
      </c>
      <c r="FR57" s="52">
        <v>0</v>
      </c>
      <c r="FS57" s="52">
        <v>0</v>
      </c>
      <c r="FT57" s="52">
        <v>0</v>
      </c>
      <c r="FU57" s="52">
        <v>0</v>
      </c>
      <c r="FV57" s="52">
        <v>0</v>
      </c>
      <c r="FW57" s="52">
        <v>0</v>
      </c>
      <c r="FX57" s="52">
        <v>0</v>
      </c>
      <c r="FY57" s="52">
        <v>0</v>
      </c>
      <c r="FZ57" s="52">
        <v>0</v>
      </c>
      <c r="GA57" s="52">
        <v>0</v>
      </c>
      <c r="GB57" s="52">
        <v>0</v>
      </c>
      <c r="GC57" s="52">
        <v>0</v>
      </c>
      <c r="GD57" s="52">
        <v>0</v>
      </c>
      <c r="GE57" s="52">
        <v>0</v>
      </c>
      <c r="GF57" s="52">
        <v>0</v>
      </c>
      <c r="GG57" s="52">
        <v>0</v>
      </c>
      <c r="GH57" s="52">
        <v>0</v>
      </c>
      <c r="GI57" s="52">
        <v>0</v>
      </c>
      <c r="GJ57" s="52">
        <v>0</v>
      </c>
      <c r="GK57" s="52">
        <v>0</v>
      </c>
      <c r="GL57" s="52">
        <v>0</v>
      </c>
      <c r="GM57" s="52">
        <v>0</v>
      </c>
      <c r="GN57" s="52">
        <v>0</v>
      </c>
      <c r="GO57" s="52">
        <v>0</v>
      </c>
      <c r="GP57" s="52">
        <v>0</v>
      </c>
      <c r="GQ57" s="52">
        <v>0</v>
      </c>
      <c r="GR57" s="52">
        <v>0</v>
      </c>
      <c r="GS57" s="52">
        <v>0</v>
      </c>
      <c r="GT57" s="52">
        <v>0</v>
      </c>
      <c r="GU57" s="52">
        <v>0</v>
      </c>
      <c r="GV57" s="52">
        <v>0</v>
      </c>
      <c r="GW57" s="52">
        <v>0</v>
      </c>
      <c r="GX57" s="52">
        <v>0</v>
      </c>
      <c r="GY57" s="52">
        <v>0</v>
      </c>
      <c r="GZ57" s="52">
        <v>0</v>
      </c>
      <c r="HA57" s="52">
        <v>0</v>
      </c>
      <c r="HB57" s="52">
        <v>0</v>
      </c>
      <c r="HC57" s="52">
        <v>0</v>
      </c>
      <c r="HD57" s="52">
        <v>0</v>
      </c>
      <c r="HE57" s="52">
        <v>0</v>
      </c>
      <c r="HF57" s="52">
        <v>0</v>
      </c>
      <c r="HG57" s="52">
        <v>0</v>
      </c>
      <c r="HH57" s="52">
        <v>0</v>
      </c>
      <c r="HI57" s="52">
        <v>0</v>
      </c>
      <c r="HJ57" s="52">
        <v>0</v>
      </c>
      <c r="HK57" s="52">
        <v>0</v>
      </c>
      <c r="HL57" s="52">
        <v>0</v>
      </c>
      <c r="HM57" s="52">
        <v>0</v>
      </c>
      <c r="HN57" s="52">
        <v>0</v>
      </c>
      <c r="HO57" s="52">
        <v>0</v>
      </c>
      <c r="HP57" s="52">
        <v>0</v>
      </c>
      <c r="HQ57" s="52">
        <v>0</v>
      </c>
      <c r="HR57" s="52">
        <v>0</v>
      </c>
      <c r="HS57" s="52">
        <v>0</v>
      </c>
      <c r="HT57" s="52">
        <v>0</v>
      </c>
      <c r="HU57" s="52">
        <v>0</v>
      </c>
      <c r="HV57" s="52">
        <v>0</v>
      </c>
      <c r="HW57" s="52">
        <v>0</v>
      </c>
      <c r="HX57" s="52">
        <v>0</v>
      </c>
      <c r="HY57" s="52">
        <v>0</v>
      </c>
      <c r="HZ57" s="52">
        <v>0</v>
      </c>
      <c r="IA57" s="52">
        <v>0</v>
      </c>
      <c r="IB57" s="52">
        <v>0</v>
      </c>
      <c r="IC57" s="52">
        <v>0</v>
      </c>
      <c r="ID57" s="52">
        <v>0</v>
      </c>
      <c r="IE57" s="52">
        <v>0</v>
      </c>
      <c r="IF57" s="52">
        <v>0</v>
      </c>
      <c r="IG57" s="52">
        <v>0</v>
      </c>
      <c r="IH57" s="52">
        <v>0</v>
      </c>
      <c r="II57" s="52">
        <v>0</v>
      </c>
      <c r="IJ57" s="52">
        <v>0</v>
      </c>
      <c r="IK57" s="52">
        <v>0</v>
      </c>
      <c r="IL57" s="52">
        <v>0</v>
      </c>
      <c r="IM57" s="52">
        <v>0</v>
      </c>
      <c r="IN57" s="52">
        <v>0</v>
      </c>
      <c r="IO57" s="52">
        <v>0</v>
      </c>
      <c r="IP57" s="52">
        <v>0</v>
      </c>
      <c r="IQ57" s="52">
        <v>0</v>
      </c>
      <c r="IR57" s="52">
        <v>0</v>
      </c>
      <c r="IS57" s="52">
        <v>0</v>
      </c>
      <c r="IT57" s="52">
        <v>0</v>
      </c>
      <c r="IU57" s="52">
        <v>0</v>
      </c>
      <c r="IV57" s="52">
        <v>0</v>
      </c>
      <c r="IW57" s="52">
        <v>0</v>
      </c>
      <c r="IX57" s="52">
        <v>0</v>
      </c>
      <c r="IY57" s="52">
        <v>0</v>
      </c>
      <c r="IZ57" s="52">
        <v>0</v>
      </c>
      <c r="JA57" s="52">
        <v>0</v>
      </c>
      <c r="JB57" s="52">
        <v>0</v>
      </c>
      <c r="JC57" s="52">
        <v>0</v>
      </c>
      <c r="JD57" s="52">
        <v>0</v>
      </c>
      <c r="JE57" s="52">
        <v>0</v>
      </c>
      <c r="JF57" s="52">
        <v>0</v>
      </c>
      <c r="JG57" s="52">
        <v>0</v>
      </c>
      <c r="JH57" s="52">
        <v>0</v>
      </c>
      <c r="JI57" s="52">
        <v>0</v>
      </c>
      <c r="JJ57" s="52">
        <v>0</v>
      </c>
      <c r="JK57" s="52">
        <v>0</v>
      </c>
      <c r="JL57" s="52">
        <v>0</v>
      </c>
      <c r="JM57" s="52">
        <v>0</v>
      </c>
      <c r="JN57" s="52">
        <v>0</v>
      </c>
      <c r="JO57" s="52">
        <v>0</v>
      </c>
      <c r="JP57" s="52">
        <v>0</v>
      </c>
      <c r="JQ57" s="52">
        <v>0</v>
      </c>
      <c r="JR57" s="52">
        <v>0</v>
      </c>
      <c r="JS57" s="52">
        <v>0</v>
      </c>
      <c r="JT57" s="52">
        <v>0</v>
      </c>
      <c r="JU57" s="52">
        <v>0</v>
      </c>
      <c r="JV57" s="52">
        <v>0</v>
      </c>
      <c r="JW57" s="52">
        <v>0</v>
      </c>
      <c r="JX57" s="52">
        <v>0</v>
      </c>
      <c r="JY57" s="52">
        <v>0</v>
      </c>
      <c r="JZ57" s="52">
        <v>0</v>
      </c>
      <c r="KA57" s="52">
        <v>0</v>
      </c>
      <c r="KB57" s="52">
        <v>0</v>
      </c>
      <c r="KC57" s="52">
        <v>0</v>
      </c>
      <c r="KD57" s="52">
        <v>0</v>
      </c>
      <c r="KE57" s="52">
        <v>0</v>
      </c>
      <c r="KF57" s="52">
        <v>0</v>
      </c>
      <c r="KG57" s="52">
        <v>0</v>
      </c>
      <c r="KH57" s="52">
        <v>0</v>
      </c>
      <c r="KI57" s="52">
        <v>0</v>
      </c>
      <c r="KJ57" s="52">
        <v>0</v>
      </c>
      <c r="KK57" s="52">
        <v>0</v>
      </c>
      <c r="KL57" s="52">
        <v>0</v>
      </c>
      <c r="KM57" s="52">
        <v>0</v>
      </c>
      <c r="KN57" s="52">
        <v>0</v>
      </c>
      <c r="KO57" s="52">
        <v>0</v>
      </c>
      <c r="KP57" s="52">
        <v>0</v>
      </c>
      <c r="KQ57" s="52">
        <v>0</v>
      </c>
      <c r="KR57" s="52">
        <v>0</v>
      </c>
      <c r="KS57" s="52">
        <v>0</v>
      </c>
      <c r="KT57" s="52">
        <v>0</v>
      </c>
      <c r="KU57" s="52">
        <v>0</v>
      </c>
      <c r="KV57" s="52">
        <v>0</v>
      </c>
      <c r="KW57" s="52">
        <v>0</v>
      </c>
      <c r="KX57" s="52">
        <v>0</v>
      </c>
      <c r="KY57" s="52">
        <v>0</v>
      </c>
      <c r="KZ57" s="52">
        <v>0</v>
      </c>
    </row>
    <row r="58" spans="1:312" x14ac:dyDescent="0.2">
      <c r="A58" s="89">
        <v>1.1591590000000001</v>
      </c>
      <c r="B58" s="41" t="s">
        <v>7299</v>
      </c>
      <c r="C58" s="51" t="s">
        <v>107</v>
      </c>
      <c r="D58" s="52">
        <v>1.5358223175646533E-5</v>
      </c>
      <c r="E58" s="52">
        <v>8.8882253372453762E-5</v>
      </c>
      <c r="F58" s="52">
        <v>1.9427586732929732E-6</v>
      </c>
      <c r="G58" s="52">
        <v>2.5504526334413774E-6</v>
      </c>
      <c r="H58" s="52">
        <v>6.7504211520913668E-5</v>
      </c>
      <c r="I58" s="52">
        <v>2.4355075037502205E-6</v>
      </c>
      <c r="J58" s="52">
        <v>7.5077820667467061E-5</v>
      </c>
      <c r="K58" s="52">
        <v>2.2867979532264731E-5</v>
      </c>
      <c r="L58" s="52">
        <v>4.3021905345712739E-5</v>
      </c>
      <c r="M58" s="52">
        <v>5.3233315078461968E-5</v>
      </c>
      <c r="N58" s="52">
        <v>5.3354714378508135E-5</v>
      </c>
      <c r="O58" s="52">
        <v>1.5186002249926711E-5</v>
      </c>
      <c r="P58" s="52">
        <v>2.5195454756616805E-5</v>
      </c>
      <c r="Q58" s="52">
        <v>9.4215616998320835E-5</v>
      </c>
      <c r="R58" s="52">
        <v>1.036497485039924E-4</v>
      </c>
      <c r="S58" s="52">
        <v>1.2349473783671705E-4</v>
      </c>
      <c r="T58" s="52">
        <v>7.123851382787471E-5</v>
      </c>
      <c r="U58" s="52">
        <v>1.4916595541860836E-4</v>
      </c>
      <c r="V58" s="52">
        <v>2.486728234303043E-5</v>
      </c>
      <c r="W58" s="52">
        <v>7.1683066221316514E-5</v>
      </c>
      <c r="X58" s="52">
        <v>1.3115430852924783E-5</v>
      </c>
      <c r="Y58" s="52">
        <v>2.597196885437389E-4</v>
      </c>
      <c r="Z58" s="52">
        <v>6.557203254963462E-5</v>
      </c>
      <c r="AA58" s="52">
        <v>1.0765335607949008E-4</v>
      </c>
      <c r="AB58" s="52">
        <v>1.5109047810847108E-5</v>
      </c>
      <c r="AC58" s="52">
        <v>7.4227707753996241E-6</v>
      </c>
      <c r="AD58" s="52">
        <v>1.8636602288994464E-5</v>
      </c>
      <c r="AE58" s="52">
        <v>2.7406193303978725E-5</v>
      </c>
      <c r="AF58" s="52">
        <v>2.7719924093788683E-4</v>
      </c>
      <c r="AG58" s="52">
        <v>3.4229522777525601E-4</v>
      </c>
      <c r="AH58" s="52">
        <v>2.122386361731057E-3</v>
      </c>
      <c r="AI58" s="52">
        <v>3.8745948434776344E-3</v>
      </c>
      <c r="AJ58" s="52">
        <v>2.2923816214130702E-4</v>
      </c>
      <c r="AK58" s="52">
        <v>1.1668607482698157E-4</v>
      </c>
      <c r="AL58" s="52">
        <v>7.7045483018060992E-5</v>
      </c>
      <c r="AM58" s="52">
        <v>1.005944736799082E-4</v>
      </c>
      <c r="AN58" s="52">
        <v>1.3621895906176486E-4</v>
      </c>
      <c r="AO58" s="52">
        <v>6.8099350700818822E-5</v>
      </c>
      <c r="AP58" s="52">
        <v>1.0044400225619854E-4</v>
      </c>
      <c r="AQ58" s="52">
        <v>1.1292973910426639E-4</v>
      </c>
      <c r="AR58" s="52">
        <v>3.2825645016210423E-4</v>
      </c>
      <c r="AS58" s="52">
        <v>6.8524262330942108E-5</v>
      </c>
      <c r="AT58" s="52">
        <v>4.0114944911618245E-5</v>
      </c>
      <c r="AU58" s="52">
        <v>2.7800300147632095E-5</v>
      </c>
      <c r="AV58" s="52">
        <v>7.2069712301567297E-6</v>
      </c>
      <c r="AW58" s="52">
        <v>3.1527305281179715E-5</v>
      </c>
      <c r="AX58" s="52">
        <v>1.8574240171820042E-5</v>
      </c>
      <c r="AY58" s="52">
        <v>3.7151303340887833E-5</v>
      </c>
      <c r="AZ58" s="52">
        <v>6.2264372327831176E-5</v>
      </c>
      <c r="BA58" s="52">
        <v>0</v>
      </c>
      <c r="BB58" s="52">
        <v>3.6577722795549682E-5</v>
      </c>
      <c r="BC58" s="52">
        <v>2.0158475944747896E-4</v>
      </c>
      <c r="BD58" s="52">
        <v>3.0903377326601584E-4</v>
      </c>
      <c r="BE58" s="52">
        <v>1.3774873626554374E-5</v>
      </c>
      <c r="BF58" s="52">
        <v>5.7802677506178797E-5</v>
      </c>
      <c r="BG58" s="52">
        <v>7.1963727342982083E-5</v>
      </c>
      <c r="BH58" s="52">
        <v>1.0525372138101886E-4</v>
      </c>
      <c r="BI58" s="52">
        <v>5.6482375976484964E-5</v>
      </c>
      <c r="BJ58" s="52">
        <v>1.2893615208308548E-4</v>
      </c>
      <c r="BK58" s="52">
        <v>3.8003533733475087E-4</v>
      </c>
      <c r="BL58" s="52">
        <v>3.6263930646303572E-4</v>
      </c>
      <c r="BM58" s="52">
        <v>3.2053515125195177E-4</v>
      </c>
      <c r="BN58" s="52">
        <v>2.106551792618299E-4</v>
      </c>
      <c r="BO58" s="52">
        <v>1.8405532366303653E-4</v>
      </c>
      <c r="BP58" s="52">
        <v>8.9999129818239271E-6</v>
      </c>
      <c r="BQ58" s="52">
        <v>0</v>
      </c>
      <c r="BR58" s="52">
        <v>1.2333089306018532E-4</v>
      </c>
      <c r="BS58" s="52">
        <v>0</v>
      </c>
      <c r="BT58" s="52">
        <v>5.2279665957405861E-6</v>
      </c>
      <c r="BU58" s="52">
        <v>1.6173203810128113E-4</v>
      </c>
      <c r="BV58" s="52">
        <v>5.2719457573441115E-6</v>
      </c>
      <c r="BW58" s="52">
        <v>0</v>
      </c>
      <c r="BX58" s="52">
        <v>1.7242413361697214E-6</v>
      </c>
      <c r="BY58" s="52">
        <v>0</v>
      </c>
      <c r="BZ58" s="52">
        <v>2.4626710877435772E-6</v>
      </c>
      <c r="CA58" s="52">
        <v>3.0434599950151077E-6</v>
      </c>
      <c r="CB58" s="52">
        <v>0</v>
      </c>
      <c r="CC58" s="52">
        <v>2.7911440604165526E-5</v>
      </c>
      <c r="CD58" s="52">
        <v>2.0412188742761224E-5</v>
      </c>
      <c r="CE58" s="52">
        <v>3.0752074465643002E-5</v>
      </c>
      <c r="CF58" s="52">
        <v>5.9497682658468311E-6</v>
      </c>
      <c r="CG58" s="52">
        <v>7.45699087795445E-6</v>
      </c>
      <c r="CH58" s="52">
        <v>7.4723982328255142E-6</v>
      </c>
      <c r="CI58" s="52">
        <v>3.0810179901951518E-6</v>
      </c>
      <c r="CJ58" s="52">
        <v>2.2679485447834159E-6</v>
      </c>
      <c r="CK58" s="52">
        <v>9.3054473889612539E-6</v>
      </c>
      <c r="CL58" s="52">
        <v>8.3926164182094253E-5</v>
      </c>
      <c r="CM58" s="52">
        <v>1.3655286154225431E-5</v>
      </c>
      <c r="CN58" s="52">
        <v>1.7806356093129642E-5</v>
      </c>
      <c r="CO58" s="52">
        <v>4.0939863848801691E-5</v>
      </c>
      <c r="CP58" s="52">
        <v>1.0012188384717275E-4</v>
      </c>
      <c r="CQ58" s="52">
        <v>1.7407953467774955E-3</v>
      </c>
      <c r="CR58" s="52">
        <v>1.3038249658191971E-3</v>
      </c>
      <c r="CS58" s="52">
        <v>2.1498447244825657E-3</v>
      </c>
      <c r="CT58" s="52">
        <v>1.4848928036787247E-3</v>
      </c>
      <c r="CU58" s="52">
        <v>1.0694101792081347E-3</v>
      </c>
      <c r="CV58" s="52">
        <v>5.2318199432709847E-4</v>
      </c>
      <c r="CW58" s="52">
        <v>8.2147359639908237E-3</v>
      </c>
      <c r="CX58" s="52">
        <v>3.1366270453239893E-3</v>
      </c>
      <c r="CY58" s="52">
        <v>9.9161801348430362E-4</v>
      </c>
      <c r="CZ58" s="52">
        <v>2.0070574145339558E-3</v>
      </c>
      <c r="DA58" s="52">
        <v>5.4168687534242137E-4</v>
      </c>
      <c r="DB58" s="52">
        <v>5.8982573338039709E-4</v>
      </c>
      <c r="DC58" s="52">
        <v>6.0859932456275055E-6</v>
      </c>
      <c r="DD58" s="52">
        <v>2.6337259190875492E-4</v>
      </c>
      <c r="DE58" s="52">
        <v>0</v>
      </c>
      <c r="DF58" s="52">
        <v>2.1212704115929038E-5</v>
      </c>
      <c r="DG58" s="52">
        <v>3.0441410845275026E-5</v>
      </c>
      <c r="DH58" s="52">
        <v>9.3499781730157292E-6</v>
      </c>
      <c r="DI58" s="52">
        <v>3.4471987295521707E-5</v>
      </c>
      <c r="DJ58" s="52">
        <v>1.4200280243379225E-4</v>
      </c>
      <c r="DK58" s="52">
        <v>5.6769950303319419E-5</v>
      </c>
      <c r="DL58" s="52">
        <v>1.8063807764284588E-5</v>
      </c>
      <c r="DM58" s="52">
        <v>5.3205856907763893E-5</v>
      </c>
      <c r="DN58" s="52">
        <v>9.5740965996069297E-5</v>
      </c>
      <c r="DO58" s="52">
        <v>4.9651631741825616E-5</v>
      </c>
      <c r="DP58" s="52">
        <v>4.608780634388555E-5</v>
      </c>
      <c r="DQ58" s="52">
        <v>4.5643168721827338E-5</v>
      </c>
      <c r="DR58" s="52">
        <v>4.0404482264122647E-5</v>
      </c>
      <c r="DS58" s="52">
        <v>1.0510672341049712E-4</v>
      </c>
      <c r="DT58" s="52">
        <v>1.9340030696179612E-3</v>
      </c>
      <c r="DU58" s="52">
        <v>1.2719819794282015E-4</v>
      </c>
      <c r="DV58" s="52">
        <v>6.7577349694404414E-4</v>
      </c>
      <c r="DW58" s="52">
        <v>2.1570856861419344E-4</v>
      </c>
      <c r="DX58" s="52">
        <v>5.6090397649518849E-4</v>
      </c>
      <c r="DY58" s="52">
        <v>4.1261578726750869E-4</v>
      </c>
      <c r="DZ58" s="52">
        <v>3.361828834886178E-4</v>
      </c>
      <c r="EA58" s="52">
        <v>3.1863744536333397E-4</v>
      </c>
      <c r="EB58" s="52">
        <v>3.6797681862064431E-4</v>
      </c>
      <c r="EC58" s="52">
        <v>7.8532228733862227E-5</v>
      </c>
      <c r="ED58" s="52">
        <v>4.8216558496651837E-4</v>
      </c>
      <c r="EE58" s="52">
        <v>2.6031408917201714E-4</v>
      </c>
      <c r="EF58" s="52">
        <v>4.4328168454818367E-4</v>
      </c>
      <c r="EG58" s="52">
        <v>1.8584888777535975E-4</v>
      </c>
      <c r="EH58" s="52">
        <v>3.3858144230647586E-4</v>
      </c>
      <c r="EI58" s="52">
        <v>1.364817279620388E-4</v>
      </c>
      <c r="EJ58" s="52">
        <v>2.3636290141134381E-4</v>
      </c>
      <c r="EK58" s="52">
        <v>4.3541593552720071E-4</v>
      </c>
      <c r="EL58" s="52">
        <v>2.0502077158932259E-6</v>
      </c>
      <c r="EM58" s="52">
        <v>8.9374026761144748E-5</v>
      </c>
      <c r="EN58" s="52">
        <v>2.3567469378464146E-5</v>
      </c>
      <c r="EO58" s="52">
        <v>6.2808449743640264E-5</v>
      </c>
      <c r="EP58" s="52">
        <v>1.9935763397592998E-5</v>
      </c>
      <c r="EQ58" s="52">
        <v>2.2958895281631716E-6</v>
      </c>
      <c r="ER58" s="52">
        <v>2.9444559926518943E-6</v>
      </c>
      <c r="ES58" s="52">
        <v>6.8519509612895827E-5</v>
      </c>
      <c r="ET58" s="52">
        <v>1.027599821937034E-4</v>
      </c>
      <c r="EU58" s="52">
        <v>3.5629858409511916E-6</v>
      </c>
      <c r="EV58" s="52">
        <v>3.1840764976494815E-5</v>
      </c>
      <c r="EW58" s="52">
        <v>1.948137474084447E-5</v>
      </c>
      <c r="EX58" s="52">
        <v>1.792751614520737E-4</v>
      </c>
      <c r="EY58" s="52">
        <v>5.5378262518779763E-5</v>
      </c>
      <c r="EZ58" s="52">
        <v>2.3931488992524134E-5</v>
      </c>
      <c r="FA58" s="52">
        <v>6.7649908066867882E-6</v>
      </c>
      <c r="FB58" s="52">
        <v>3.1353537120356597E-4</v>
      </c>
      <c r="FC58" s="52">
        <v>1.8100779612054555E-6</v>
      </c>
      <c r="FD58" s="52">
        <v>1.8845150459054894E-4</v>
      </c>
      <c r="FE58" s="52">
        <v>7.0934442890304252E-6</v>
      </c>
      <c r="FF58" s="52">
        <v>3.6454045747059163E-5</v>
      </c>
      <c r="FG58" s="52">
        <v>2.0778729563297853E-5</v>
      </c>
      <c r="FH58" s="52">
        <v>8.1950336063002933E-5</v>
      </c>
      <c r="FI58" s="52">
        <v>1.4751752676865523E-4</v>
      </c>
      <c r="FJ58" s="52">
        <v>1.753333824820348E-4</v>
      </c>
      <c r="FK58" s="52">
        <v>1.2508273127573107E-4</v>
      </c>
      <c r="FL58" s="52">
        <v>5.5760609845827277E-4</v>
      </c>
      <c r="FM58" s="52">
        <v>7.3080788402853363E-5</v>
      </c>
      <c r="FN58" s="52">
        <v>1.7620410088508483E-4</v>
      </c>
      <c r="FO58" s="52">
        <v>1.9855031907962565E-4</v>
      </c>
      <c r="FP58" s="52">
        <v>2.72249579988124E-4</v>
      </c>
      <c r="FQ58" s="52">
        <v>3.0122451397805668E-4</v>
      </c>
      <c r="FR58" s="52">
        <v>2.0418759448639787E-4</v>
      </c>
      <c r="FS58" s="52">
        <v>0</v>
      </c>
      <c r="FT58" s="52">
        <v>1.517570192972779E-5</v>
      </c>
      <c r="FU58" s="52">
        <v>2.3694935270604352E-6</v>
      </c>
      <c r="FV58" s="52">
        <v>1.7506929026669906E-5</v>
      </c>
      <c r="FW58" s="52">
        <v>0</v>
      </c>
      <c r="FX58" s="52">
        <v>9.6234614631604889E-6</v>
      </c>
      <c r="FY58" s="52">
        <v>6.8275842453835296E-5</v>
      </c>
      <c r="FZ58" s="52">
        <v>1.2892379820765734E-5</v>
      </c>
      <c r="GA58" s="52">
        <v>3.1455495657153988E-5</v>
      </c>
      <c r="GB58" s="52">
        <v>7.0266201335974283E-6</v>
      </c>
      <c r="GC58" s="52">
        <v>7.6619321033775263E-6</v>
      </c>
      <c r="GD58" s="52">
        <v>3.7585868010019649E-6</v>
      </c>
      <c r="GE58" s="52">
        <v>6.4908433809570075E-6</v>
      </c>
      <c r="GF58" s="52">
        <v>6.6814559425267748E-5</v>
      </c>
      <c r="GG58" s="52">
        <v>2.640825085471276E-4</v>
      </c>
      <c r="GH58" s="52">
        <v>3.1463061365618944E-4</v>
      </c>
      <c r="GI58" s="52">
        <v>1.3354849773098044E-4</v>
      </c>
      <c r="GJ58" s="52">
        <v>1.3177184507326466E-4</v>
      </c>
      <c r="GK58" s="52">
        <v>3.863492722070064E-6</v>
      </c>
      <c r="GL58" s="52">
        <v>1.269470232869309E-4</v>
      </c>
      <c r="GM58" s="52">
        <v>8.683026059177319E-6</v>
      </c>
      <c r="GN58" s="52">
        <v>7.812734834807699E-6</v>
      </c>
      <c r="GO58" s="52">
        <v>2.5086032454898635E-6</v>
      </c>
      <c r="GP58" s="52">
        <v>7.6402082742883405E-6</v>
      </c>
      <c r="GQ58" s="52">
        <v>5.1759274392658779E-5</v>
      </c>
      <c r="GR58" s="52">
        <v>4.7413837358613087E-5</v>
      </c>
      <c r="GS58" s="52">
        <v>3.0118168183298426E-5</v>
      </c>
      <c r="GT58" s="52">
        <v>1.2121709474429107E-4</v>
      </c>
      <c r="GU58" s="52">
        <v>1.631998294610802E-5</v>
      </c>
      <c r="GV58" s="52">
        <v>2.224755693009588E-6</v>
      </c>
      <c r="GW58" s="52">
        <v>1.4930116141756761E-4</v>
      </c>
      <c r="GX58" s="52">
        <v>1.3239077704620391E-4</v>
      </c>
      <c r="GY58" s="52">
        <v>4.9853692763994538E-4</v>
      </c>
      <c r="GZ58" s="52">
        <v>2.341746824175875E-4</v>
      </c>
      <c r="HA58" s="52">
        <v>1.3477247001688827E-4</v>
      </c>
      <c r="HB58" s="52">
        <v>8.264259323707543E-5</v>
      </c>
      <c r="HC58" s="52">
        <v>6.8478048775079628E-5</v>
      </c>
      <c r="HD58" s="52">
        <v>2.1278631228553631E-5</v>
      </c>
      <c r="HE58" s="52">
        <v>2.8295305549659632E-5</v>
      </c>
      <c r="HF58" s="52">
        <v>7.8379940706984019E-5</v>
      </c>
      <c r="HG58" s="52">
        <v>9.761032640659632E-6</v>
      </c>
      <c r="HH58" s="52">
        <v>2.2025595581046348E-4</v>
      </c>
      <c r="HI58" s="52">
        <v>1.5569779751657643E-4</v>
      </c>
      <c r="HJ58" s="52">
        <v>1.6924739193777117E-5</v>
      </c>
      <c r="HK58" s="52">
        <v>4.2055496656345244E-5</v>
      </c>
      <c r="HL58" s="52">
        <v>1.4366169960993137E-6</v>
      </c>
      <c r="HM58" s="52">
        <v>2.7489059500480152E-5</v>
      </c>
      <c r="HN58" s="52">
        <v>5.1111930485157524E-5</v>
      </c>
      <c r="HO58" s="52">
        <v>2.3494345671458135E-5</v>
      </c>
      <c r="HP58" s="52">
        <v>1.0852620455257605E-5</v>
      </c>
      <c r="HQ58" s="52">
        <v>6.2718106301893467E-5</v>
      </c>
      <c r="HR58" s="52">
        <v>2.9631081977853269E-5</v>
      </c>
      <c r="HS58" s="52">
        <v>9.3600017777798614E-5</v>
      </c>
      <c r="HT58" s="52">
        <v>7.9249748621959955E-5</v>
      </c>
      <c r="HU58" s="52">
        <v>3.5192089534794392E-5</v>
      </c>
      <c r="HV58" s="52">
        <v>5.3804342062139358E-5</v>
      </c>
      <c r="HW58" s="52">
        <v>7.5035258305788992E-5</v>
      </c>
      <c r="HX58" s="52">
        <v>3.6496254928296738E-5</v>
      </c>
      <c r="HY58" s="52">
        <v>8.1182031886347569E-6</v>
      </c>
      <c r="HZ58" s="52">
        <v>6.475625827241706E-6</v>
      </c>
      <c r="IA58" s="52">
        <v>1.448947316715307E-5</v>
      </c>
      <c r="IB58" s="52">
        <v>1.4594686125228655E-5</v>
      </c>
      <c r="IC58" s="52">
        <v>6.0182433927773085E-4</v>
      </c>
      <c r="ID58" s="52">
        <v>4.0156809376000712E-4</v>
      </c>
      <c r="IE58" s="52">
        <v>9.5154636458273201E-4</v>
      </c>
      <c r="IF58" s="52">
        <v>2.2312434243614284E-4</v>
      </c>
      <c r="IG58" s="52">
        <v>2.5377358647990197E-4</v>
      </c>
      <c r="IH58" s="52">
        <v>2.0315127720695324E-4</v>
      </c>
      <c r="II58" s="52">
        <v>1.6394138562208476E-5</v>
      </c>
      <c r="IJ58" s="52">
        <v>6.0775524350683844E-5</v>
      </c>
      <c r="IK58" s="52">
        <v>4.8195391767114187E-5</v>
      </c>
      <c r="IL58" s="52">
        <v>9.2533163894165807E-5</v>
      </c>
      <c r="IM58" s="52">
        <v>2.2450807303448941E-5</v>
      </c>
      <c r="IN58" s="52">
        <v>1.230945387996774E-4</v>
      </c>
      <c r="IO58" s="52">
        <v>8.3146345336412468E-5</v>
      </c>
      <c r="IP58" s="52">
        <v>1.8556060576677179E-5</v>
      </c>
      <c r="IQ58" s="52">
        <v>2.2053723797557361E-5</v>
      </c>
      <c r="IR58" s="52">
        <v>5.3874604687145922E-5</v>
      </c>
      <c r="IS58" s="52">
        <v>2.6943122606296011E-6</v>
      </c>
      <c r="IT58" s="52">
        <v>7.487846318710599E-6</v>
      </c>
      <c r="IU58" s="52">
        <v>2.7158969130903633E-5</v>
      </c>
      <c r="IV58" s="52">
        <v>7.7588293536958768E-6</v>
      </c>
      <c r="IW58" s="52">
        <v>8.4634967751840503E-6</v>
      </c>
      <c r="IX58" s="52">
        <v>5.5235967993408434E-5</v>
      </c>
      <c r="IY58" s="52">
        <v>1.3759720002536724E-5</v>
      </c>
      <c r="IZ58" s="52">
        <v>7.1963564197161204E-6</v>
      </c>
      <c r="JA58" s="52">
        <v>2.957662940516629E-6</v>
      </c>
      <c r="JB58" s="52">
        <v>3.9088276153681773E-5</v>
      </c>
      <c r="JC58" s="52">
        <v>3.7541767837305109E-5</v>
      </c>
      <c r="JD58" s="52">
        <v>4.4598665395614873E-6</v>
      </c>
      <c r="JE58" s="52">
        <v>2.7504490045640541E-4</v>
      </c>
      <c r="JF58" s="52">
        <v>4.8871584558639016E-5</v>
      </c>
      <c r="JG58" s="52">
        <v>9.3718480711149881E-5</v>
      </c>
      <c r="JH58" s="52">
        <v>2.8630908634459854E-5</v>
      </c>
      <c r="JI58" s="52">
        <v>8.3288090855811243E-6</v>
      </c>
      <c r="JJ58" s="52">
        <v>5.9209841483895261E-5</v>
      </c>
      <c r="JK58" s="52">
        <v>7.8599583158991132E-5</v>
      </c>
      <c r="JL58" s="52">
        <v>2.9978359394872108E-6</v>
      </c>
      <c r="JM58" s="52">
        <v>7.4146663512312018E-6</v>
      </c>
      <c r="JN58" s="52">
        <v>3.2267167339577567E-5</v>
      </c>
      <c r="JO58" s="52">
        <v>1.0904009981460798E-5</v>
      </c>
      <c r="JP58" s="52">
        <v>2.154280512253858E-5</v>
      </c>
      <c r="JQ58" s="52">
        <v>4.2406070934133872E-5</v>
      </c>
      <c r="JR58" s="52">
        <v>3.6018382247788313E-6</v>
      </c>
      <c r="JS58" s="52">
        <v>6.8732962583546947E-5</v>
      </c>
      <c r="JT58" s="52">
        <v>5.7112868060539702E-2</v>
      </c>
      <c r="JU58" s="52">
        <v>1.4654253929702432E-2</v>
      </c>
      <c r="JV58" s="52">
        <v>1.1811268698665187E-3</v>
      </c>
      <c r="JW58" s="52">
        <v>4.4136811959913331E-4</v>
      </c>
      <c r="JX58" s="52">
        <v>1.2420641451913502E-3</v>
      </c>
      <c r="JY58" s="52">
        <v>3.9816336495175717E-4</v>
      </c>
      <c r="JZ58" s="52">
        <v>3.6362409044414265E-3</v>
      </c>
      <c r="KA58" s="52">
        <v>3.7596468631773865E-4</v>
      </c>
      <c r="KB58" s="52">
        <v>4.593197398755132E-4</v>
      </c>
      <c r="KC58" s="52">
        <v>6.2228123182179323E-3</v>
      </c>
      <c r="KD58" s="52">
        <v>1.6172997959634783E-3</v>
      </c>
      <c r="KE58" s="52">
        <v>0.63361523871126613</v>
      </c>
      <c r="KF58" s="52">
        <v>6.509477096276751E-3</v>
      </c>
      <c r="KG58" s="52">
        <v>2.8021824609974433E-2</v>
      </c>
      <c r="KH58" s="52">
        <v>5.5507311866415923E-4</v>
      </c>
      <c r="KI58" s="52">
        <v>7.7674476110921866E-3</v>
      </c>
      <c r="KJ58" s="52">
        <v>3.9307232185693938E-4</v>
      </c>
      <c r="KK58" s="52">
        <v>3.744813649229609E-4</v>
      </c>
      <c r="KL58" s="52">
        <v>2.7517295146735617E-2</v>
      </c>
      <c r="KM58" s="52">
        <v>1.882929217014468E-3</v>
      </c>
      <c r="KN58" s="52">
        <v>2.5566925069668529E-4</v>
      </c>
      <c r="KO58" s="52">
        <v>1.8374435527999087E-3</v>
      </c>
      <c r="KP58" s="52">
        <v>1.2982889047966773E-3</v>
      </c>
      <c r="KQ58" s="52">
        <v>4.5264891103320216E-4</v>
      </c>
      <c r="KR58" s="52">
        <v>6.0146839259310234E-2</v>
      </c>
      <c r="KS58" s="52">
        <v>2.5843739898844469E-2</v>
      </c>
      <c r="KT58" s="52">
        <v>4.6228927062581706E-4</v>
      </c>
      <c r="KU58" s="52">
        <v>1.8429428118393227E-3</v>
      </c>
      <c r="KV58" s="52">
        <v>1.9205228600967524E-4</v>
      </c>
      <c r="KW58" s="52">
        <v>5.4876850830551882E-2</v>
      </c>
      <c r="KX58" s="52">
        <v>0.10241918252666633</v>
      </c>
      <c r="KY58" s="52">
        <v>6.0326488867643946E-4</v>
      </c>
      <c r="KZ58" s="52">
        <v>2.2294582164532569E-3</v>
      </c>
    </row>
    <row r="59" spans="1:312" x14ac:dyDescent="0.2">
      <c r="A59" s="89">
        <v>1.0179020000000001</v>
      </c>
      <c r="B59" s="41" t="s">
        <v>7300</v>
      </c>
      <c r="C59" s="51" t="s">
        <v>109</v>
      </c>
      <c r="D59" s="52">
        <v>1.2930161225972891E-4</v>
      </c>
      <c r="E59" s="52">
        <v>4.0042009948486737E-5</v>
      </c>
      <c r="F59" s="52">
        <v>3.2156005626918177E-5</v>
      </c>
      <c r="G59" s="52">
        <v>7.3732500333797266E-5</v>
      </c>
      <c r="H59" s="52">
        <v>1.6374362167836861E-4</v>
      </c>
      <c r="I59" s="52">
        <v>1.4971260177249987E-4</v>
      </c>
      <c r="J59" s="52">
        <v>5.3766651700273417E-5</v>
      </c>
      <c r="K59" s="52">
        <v>2.4430247440904596E-4</v>
      </c>
      <c r="L59" s="52">
        <v>9.0636628727982143E-5</v>
      </c>
      <c r="M59" s="52">
        <v>0.97234678134204811</v>
      </c>
      <c r="N59" s="52">
        <v>0.61011409130029626</v>
      </c>
      <c r="O59" s="52">
        <v>9.0056769896039987E-2</v>
      </c>
      <c r="P59" s="52">
        <v>0.12351143593545276</v>
      </c>
      <c r="Q59" s="52">
        <v>1.2501426484484351E-2</v>
      </c>
      <c r="R59" s="52">
        <v>1.3093749004576294E-4</v>
      </c>
      <c r="S59" s="52">
        <v>3.0747144463747567E-5</v>
      </c>
      <c r="T59" s="52">
        <v>9.683486324697095E-5</v>
      </c>
      <c r="U59" s="52">
        <v>9.005923860249334E-5</v>
      </c>
      <c r="V59" s="52">
        <v>3.0081502817434504E-5</v>
      </c>
      <c r="W59" s="52">
        <v>1.2229416394792274E-5</v>
      </c>
      <c r="X59" s="52">
        <v>1.4486322730241936E-4</v>
      </c>
      <c r="Y59" s="52">
        <v>6.4467970120738346E-6</v>
      </c>
      <c r="Z59" s="52">
        <v>1.4471982039645427E-5</v>
      </c>
      <c r="AA59" s="52">
        <v>3.1616675551854476E-6</v>
      </c>
      <c r="AB59" s="52">
        <v>5.1076604103925619E-5</v>
      </c>
      <c r="AC59" s="52">
        <v>4.4973672884187657E-6</v>
      </c>
      <c r="AD59" s="52">
        <v>1.679103584872511E-5</v>
      </c>
      <c r="AE59" s="52">
        <v>1.616899647606103E-5</v>
      </c>
      <c r="AF59" s="52">
        <v>5.9325567712913279E-5</v>
      </c>
      <c r="AG59" s="52">
        <v>7.847360888816179E-6</v>
      </c>
      <c r="AH59" s="52">
        <v>1.5138173723958957E-4</v>
      </c>
      <c r="AI59" s="52">
        <v>4.0025841513369774E-5</v>
      </c>
      <c r="AJ59" s="52">
        <v>5.5437137226233636E-5</v>
      </c>
      <c r="AK59" s="52">
        <v>8.2179515023924909E-6</v>
      </c>
      <c r="AL59" s="52">
        <v>1.0751237813968558E-4</v>
      </c>
      <c r="AM59" s="52">
        <v>4.7439277178347553E-5</v>
      </c>
      <c r="AN59" s="52">
        <v>1.2022904952575845E-5</v>
      </c>
      <c r="AO59" s="52">
        <v>2.5376486572533732E-5</v>
      </c>
      <c r="AP59" s="52">
        <v>4.429134843515649E-6</v>
      </c>
      <c r="AQ59" s="52">
        <v>6.8817314519029678E-5</v>
      </c>
      <c r="AR59" s="52">
        <v>3.1601841792472159E-5</v>
      </c>
      <c r="AS59" s="52">
        <v>1.8491220538550708E-5</v>
      </c>
      <c r="AT59" s="52">
        <v>4.0650138932061546E-5</v>
      </c>
      <c r="AU59" s="52">
        <v>2.2339526904347221E-5</v>
      </c>
      <c r="AV59" s="52">
        <v>1.9571685115647445E-4</v>
      </c>
      <c r="AW59" s="52">
        <v>1.1168064718765483E-4</v>
      </c>
      <c r="AX59" s="52">
        <v>5.0384363458596638E-5</v>
      </c>
      <c r="AY59" s="52">
        <v>3.795154186296192E-5</v>
      </c>
      <c r="AZ59" s="52">
        <v>5.0404092561860907E-5</v>
      </c>
      <c r="BA59" s="52">
        <v>5.072409269054961E-4</v>
      </c>
      <c r="BB59" s="52">
        <v>1.6096878491841554E-5</v>
      </c>
      <c r="BC59" s="52">
        <v>1.7465497416406658E-5</v>
      </c>
      <c r="BD59" s="52">
        <v>5.2937641945074949E-5</v>
      </c>
      <c r="BE59" s="52">
        <v>7.9297672507292879E-5</v>
      </c>
      <c r="BF59" s="52">
        <v>1.2775203861780994E-5</v>
      </c>
      <c r="BG59" s="52">
        <v>5.3882799940982266E-5</v>
      </c>
      <c r="BH59" s="52">
        <v>4.0405889516874984E-5</v>
      </c>
      <c r="BI59" s="52">
        <v>8.0768763711666806E-5</v>
      </c>
      <c r="BJ59" s="52">
        <v>7.6451640397886091E-5</v>
      </c>
      <c r="BK59" s="52">
        <v>4.5274329028609013E-5</v>
      </c>
      <c r="BL59" s="52">
        <v>3.7237194951654581E-5</v>
      </c>
      <c r="BM59" s="52">
        <v>2.7227456428317675E-4</v>
      </c>
      <c r="BN59" s="52">
        <v>3.9779190923290937E-5</v>
      </c>
      <c r="BO59" s="52">
        <v>3.4689708889506828E-5</v>
      </c>
      <c r="BP59" s="52">
        <v>5.9191186805973528E-6</v>
      </c>
      <c r="BQ59" s="52">
        <v>0</v>
      </c>
      <c r="BR59" s="52">
        <v>1.060061078586681E-5</v>
      </c>
      <c r="BS59" s="52">
        <v>1.6005069062406506E-5</v>
      </c>
      <c r="BT59" s="52">
        <v>4.5021691055872392E-5</v>
      </c>
      <c r="BU59" s="52">
        <v>7.0665474319760188E-5</v>
      </c>
      <c r="BV59" s="52">
        <v>3.5347801722643696E-5</v>
      </c>
      <c r="BW59" s="52">
        <v>1.4090145532307861E-4</v>
      </c>
      <c r="BX59" s="52">
        <v>1.608822732442442E-4</v>
      </c>
      <c r="BY59" s="52">
        <v>3.8771259037534863E-5</v>
      </c>
      <c r="BZ59" s="52">
        <v>5.4113267358876156E-5</v>
      </c>
      <c r="CA59" s="52">
        <v>1.8260759970090647E-5</v>
      </c>
      <c r="CB59" s="52">
        <v>2.9547376113938804E-4</v>
      </c>
      <c r="CC59" s="52">
        <v>3.1026151744175328E-5</v>
      </c>
      <c r="CD59" s="52">
        <v>1.1049659314321255E-5</v>
      </c>
      <c r="CE59" s="52">
        <v>6.8045489436978932E-5</v>
      </c>
      <c r="CF59" s="52">
        <v>0</v>
      </c>
      <c r="CG59" s="52">
        <v>0</v>
      </c>
      <c r="CH59" s="52">
        <v>0</v>
      </c>
      <c r="CI59" s="52">
        <v>3.5289674143015392E-6</v>
      </c>
      <c r="CJ59" s="52">
        <v>0</v>
      </c>
      <c r="CK59" s="52">
        <v>5.0482052085114801E-5</v>
      </c>
      <c r="CL59" s="52">
        <v>6.6744214351171615E-5</v>
      </c>
      <c r="CM59" s="52">
        <v>4.5489348700100869E-5</v>
      </c>
      <c r="CN59" s="52">
        <v>0</v>
      </c>
      <c r="CO59" s="52">
        <v>0</v>
      </c>
      <c r="CP59" s="52">
        <v>6.5724943241278354E-6</v>
      </c>
      <c r="CQ59" s="52">
        <v>5.0000083881627404E-6</v>
      </c>
      <c r="CR59" s="52">
        <v>3.110832624275664E-6</v>
      </c>
      <c r="CS59" s="52">
        <v>7.0164444557903037E-5</v>
      </c>
      <c r="CT59" s="52">
        <v>5.958280214588708E-6</v>
      </c>
      <c r="CU59" s="52">
        <v>2.2139843429955437E-5</v>
      </c>
      <c r="CV59" s="52">
        <v>1.9976666011172949E-5</v>
      </c>
      <c r="CW59" s="52">
        <v>1.426343305395415E-6</v>
      </c>
      <c r="CX59" s="52">
        <v>2.7946723735717837E-5</v>
      </c>
      <c r="CY59" s="52">
        <v>5.0264988349886084E-6</v>
      </c>
      <c r="CZ59" s="52">
        <v>4.1909616196302718E-4</v>
      </c>
      <c r="DA59" s="52">
        <v>8.639299222303671E-6</v>
      </c>
      <c r="DB59" s="52">
        <v>7.9360764870415809E-5</v>
      </c>
      <c r="DC59" s="52">
        <v>2.3132612216593757E-5</v>
      </c>
      <c r="DD59" s="52">
        <v>5.3551857320837041E-6</v>
      </c>
      <c r="DE59" s="52">
        <v>1.5275836431840988E-4</v>
      </c>
      <c r="DF59" s="52">
        <v>7.3017719757099396E-6</v>
      </c>
      <c r="DG59" s="52">
        <v>1.9150086347769451E-5</v>
      </c>
      <c r="DH59" s="52">
        <v>0</v>
      </c>
      <c r="DI59" s="52">
        <v>5.2137347333084431E-6</v>
      </c>
      <c r="DJ59" s="52">
        <v>8.0876279184041407E-6</v>
      </c>
      <c r="DK59" s="52">
        <v>2.8254674468431503E-6</v>
      </c>
      <c r="DL59" s="52">
        <v>3.4753195372591E-5</v>
      </c>
      <c r="DM59" s="52">
        <v>5.6811543078372686E-6</v>
      </c>
      <c r="DN59" s="52">
        <v>2.9958890824335932E-6</v>
      </c>
      <c r="DO59" s="52">
        <v>8.5552273807902414E-5</v>
      </c>
      <c r="DP59" s="52">
        <v>0</v>
      </c>
      <c r="DQ59" s="52">
        <v>1.3839738058273781E-4</v>
      </c>
      <c r="DR59" s="52">
        <v>2.5731851848424994E-6</v>
      </c>
      <c r="DS59" s="52">
        <v>1.337880031600333E-4</v>
      </c>
      <c r="DT59" s="52">
        <v>1.5949890852036321E-5</v>
      </c>
      <c r="DU59" s="52">
        <v>4.67114520734133E-6</v>
      </c>
      <c r="DV59" s="52">
        <v>5.3733235015485759E-5</v>
      </c>
      <c r="DW59" s="52">
        <v>2.5465765771152074E-5</v>
      </c>
      <c r="DX59" s="52">
        <v>6.7052394099828588E-6</v>
      </c>
      <c r="DY59" s="52">
        <v>1.2267637839444207E-5</v>
      </c>
      <c r="DZ59" s="52">
        <v>9.9725759855757022E-5</v>
      </c>
      <c r="EA59" s="52">
        <v>6.8714442447106059E-5</v>
      </c>
      <c r="EB59" s="52">
        <v>1.3710188022809732E-5</v>
      </c>
      <c r="EC59" s="52">
        <v>1.0060972460151334E-5</v>
      </c>
      <c r="ED59" s="52">
        <v>0</v>
      </c>
      <c r="EE59" s="52">
        <v>8.1416181092435529E-6</v>
      </c>
      <c r="EF59" s="52">
        <v>1.4623084171794794E-6</v>
      </c>
      <c r="EG59" s="52">
        <v>1.3624073364834288E-4</v>
      </c>
      <c r="EH59" s="52">
        <v>1.6231721879130075E-5</v>
      </c>
      <c r="EI59" s="52">
        <v>0</v>
      </c>
      <c r="EJ59" s="52">
        <v>2.2311822386690417E-6</v>
      </c>
      <c r="EK59" s="52">
        <v>2.7962986286684438E-5</v>
      </c>
      <c r="EL59" s="52">
        <v>8.4131218752895069E-5</v>
      </c>
      <c r="EM59" s="52">
        <v>2.8318751389596755E-5</v>
      </c>
      <c r="EN59" s="52">
        <v>1.3724585108635003E-4</v>
      </c>
      <c r="EO59" s="52">
        <v>8.2493088179337896E-4</v>
      </c>
      <c r="EP59" s="52">
        <v>2.9678648291639758E-5</v>
      </c>
      <c r="EQ59" s="52">
        <v>1.0746472696771426E-4</v>
      </c>
      <c r="ER59" s="52">
        <v>8.118136646407261E-5</v>
      </c>
      <c r="ES59" s="52">
        <v>2.5189025825624591E-6</v>
      </c>
      <c r="ET59" s="52">
        <v>5.0489660038143367E-5</v>
      </c>
      <c r="EU59" s="52">
        <v>1.906132643348143E-4</v>
      </c>
      <c r="EV59" s="52">
        <v>2.0790590932591332E-4</v>
      </c>
      <c r="EW59" s="52">
        <v>1.0435122116117519E-4</v>
      </c>
      <c r="EX59" s="52">
        <v>4.2670151527249144E-6</v>
      </c>
      <c r="EY59" s="52">
        <v>1.5433633150388951E-4</v>
      </c>
      <c r="EZ59" s="52">
        <v>8.4393450186007779E-5</v>
      </c>
      <c r="FA59" s="52">
        <v>6.1858865352972572E-6</v>
      </c>
      <c r="FB59" s="52">
        <v>5.9888467671610144E-5</v>
      </c>
      <c r="FC59" s="52">
        <v>5.6869825305958638E-4</v>
      </c>
      <c r="FD59" s="52">
        <v>3.2726235391985036E-5</v>
      </c>
      <c r="FE59" s="52">
        <v>1.3151733602420827E-3</v>
      </c>
      <c r="FF59" s="52">
        <v>3.02340477491638E-2</v>
      </c>
      <c r="FG59" s="52">
        <v>2.2659856353243182E-3</v>
      </c>
      <c r="FH59" s="52">
        <v>7.2219346515898391E-4</v>
      </c>
      <c r="FI59" s="52">
        <v>5.6303200891390552E-4</v>
      </c>
      <c r="FJ59" s="52">
        <v>2.9077865745863327E-4</v>
      </c>
      <c r="FK59" s="52">
        <v>2.1862583024361101E-2</v>
      </c>
      <c r="FL59" s="52">
        <v>1.1618696342827651E-5</v>
      </c>
      <c r="FM59" s="52">
        <v>5.4180584505563701E-5</v>
      </c>
      <c r="FN59" s="52">
        <v>6.101558595994939E-5</v>
      </c>
      <c r="FO59" s="52">
        <v>2.6247881744432098E-5</v>
      </c>
      <c r="FP59" s="52">
        <v>7.7618918546911358E-5</v>
      </c>
      <c r="FQ59" s="52">
        <v>4.440513252287766E-5</v>
      </c>
      <c r="FR59" s="52">
        <v>1.5129091085777279E-5</v>
      </c>
      <c r="FS59" s="52">
        <v>9.1471573903272445E-5</v>
      </c>
      <c r="FT59" s="52">
        <v>2.6039614929849655E-3</v>
      </c>
      <c r="FU59" s="52">
        <v>9.5178017653987142E-4</v>
      </c>
      <c r="FV59" s="52">
        <v>1.3690349978585703E-4</v>
      </c>
      <c r="FW59" s="52">
        <v>2.4908940304572216E-2</v>
      </c>
      <c r="FX59" s="52">
        <v>2.8302845607443113E-2</v>
      </c>
      <c r="FY59" s="52">
        <v>1.2656055203334991E-2</v>
      </c>
      <c r="FZ59" s="52">
        <v>2.3330114436307444E-4</v>
      </c>
      <c r="GA59" s="52">
        <v>1.209750407584216E-3</v>
      </c>
      <c r="GB59" s="52">
        <v>1.5281879454965083E-4</v>
      </c>
      <c r="GC59" s="52">
        <v>4.0912838849733936E-4</v>
      </c>
      <c r="GD59" s="52">
        <v>8.4196914052840367E-5</v>
      </c>
      <c r="GE59" s="52">
        <v>6.5866325256065921E-4</v>
      </c>
      <c r="GF59" s="52">
        <v>4.0324380425869933E-5</v>
      </c>
      <c r="GG59" s="52">
        <v>6.7324001751563488E-5</v>
      </c>
      <c r="GH59" s="52">
        <v>1.072403917378595E-4</v>
      </c>
      <c r="GI59" s="52">
        <v>1.0056998003231156E-5</v>
      </c>
      <c r="GJ59" s="52">
        <v>1.2390812254630689E-5</v>
      </c>
      <c r="GK59" s="52">
        <v>2.2465494717222225E-5</v>
      </c>
      <c r="GL59" s="52">
        <v>8.3626822462013834E-5</v>
      </c>
      <c r="GM59" s="52">
        <v>1.8633103131281801E-6</v>
      </c>
      <c r="GN59" s="52">
        <v>3.1801131933231344E-5</v>
      </c>
      <c r="GO59" s="52">
        <v>2.5579746923425898E-5</v>
      </c>
      <c r="GP59" s="52">
        <v>1.6819932859165446E-5</v>
      </c>
      <c r="GQ59" s="52">
        <v>4.0883116945663556E-6</v>
      </c>
      <c r="GR59" s="52">
        <v>2.4605514371987673E-4</v>
      </c>
      <c r="GS59" s="52">
        <v>1.2781856741204697E-6</v>
      </c>
      <c r="GT59" s="52">
        <v>1.6370942709991715E-5</v>
      </c>
      <c r="GU59" s="52">
        <v>6.9922857335644737E-5</v>
      </c>
      <c r="GV59" s="52">
        <v>3.401825017112533E-5</v>
      </c>
      <c r="GW59" s="52">
        <v>2.5128557011575811E-4</v>
      </c>
      <c r="GX59" s="52">
        <v>4.5061074197864894E-5</v>
      </c>
      <c r="GY59" s="52">
        <v>1.6378744470282413E-4</v>
      </c>
      <c r="GZ59" s="52">
        <v>1.2116747031110652E-5</v>
      </c>
      <c r="HA59" s="52">
        <v>8.6754420749199048E-6</v>
      </c>
      <c r="HB59" s="52">
        <v>1.451250885416312E-5</v>
      </c>
      <c r="HC59" s="52">
        <v>9.5796511440979091E-6</v>
      </c>
      <c r="HD59" s="52">
        <v>2.3123599254150765E-6</v>
      </c>
      <c r="HE59" s="52">
        <v>0</v>
      </c>
      <c r="HF59" s="52">
        <v>1.3924055550278599E-5</v>
      </c>
      <c r="HG59" s="52">
        <v>3.2069740414288427E-6</v>
      </c>
      <c r="HH59" s="52">
        <v>7.6202430773184732E-6</v>
      </c>
      <c r="HI59" s="52">
        <v>4.189043265011444E-6</v>
      </c>
      <c r="HJ59" s="52">
        <v>9.5589232980045906E-6</v>
      </c>
      <c r="HK59" s="52">
        <v>5.2833538512996537E-6</v>
      </c>
      <c r="HL59" s="52">
        <v>2.6592697587370274E-6</v>
      </c>
      <c r="HM59" s="52">
        <v>1.0361203125515613E-4</v>
      </c>
      <c r="HN59" s="52">
        <v>6.0502305186454671E-5</v>
      </c>
      <c r="HO59" s="52">
        <v>2.0503215319453111E-5</v>
      </c>
      <c r="HP59" s="52">
        <v>5.2836356914713212E-5</v>
      </c>
      <c r="HQ59" s="52">
        <v>2.7985004208385766E-5</v>
      </c>
      <c r="HR59" s="52">
        <v>9.2702770733696267E-6</v>
      </c>
      <c r="HS59" s="52">
        <v>3.3092076012774367E-6</v>
      </c>
      <c r="HT59" s="52">
        <v>1.0587658286617731E-6</v>
      </c>
      <c r="HU59" s="52">
        <v>3.7536887035968848E-5</v>
      </c>
      <c r="HV59" s="52">
        <v>9.4416273330196464E-6</v>
      </c>
      <c r="HW59" s="52">
        <v>6.2621779732191854E-5</v>
      </c>
      <c r="HX59" s="52">
        <v>1.3886184715042729E-5</v>
      </c>
      <c r="HY59" s="52">
        <v>3.5356233760227485E-6</v>
      </c>
      <c r="HZ59" s="52">
        <v>2.3059240131435167E-5</v>
      </c>
      <c r="IA59" s="52">
        <v>8.5371060522677439E-5</v>
      </c>
      <c r="IB59" s="52">
        <v>1.3563539822902718E-5</v>
      </c>
      <c r="IC59" s="52">
        <v>1.0247803576453081E-4</v>
      </c>
      <c r="ID59" s="52">
        <v>1.8041344826954299E-5</v>
      </c>
      <c r="IE59" s="52">
        <v>8.8785887682748282E-6</v>
      </c>
      <c r="IF59" s="52">
        <v>0</v>
      </c>
      <c r="IG59" s="52">
        <v>7.5203917821497018E-5</v>
      </c>
      <c r="IH59" s="52">
        <v>1.1011986141902286E-4</v>
      </c>
      <c r="II59" s="52">
        <v>1.3638654571704271E-5</v>
      </c>
      <c r="IJ59" s="52">
        <v>6.9177321763826377E-5</v>
      </c>
      <c r="IK59" s="52">
        <v>6.8832375300275985E-5</v>
      </c>
      <c r="IL59" s="52">
        <v>1.6362625167594844E-4</v>
      </c>
      <c r="IM59" s="52">
        <v>1.0818470921540932E-4</v>
      </c>
      <c r="IN59" s="52">
        <v>1.7563592204687792E-4</v>
      </c>
      <c r="IO59" s="52">
        <v>1.0516465737552924E-4</v>
      </c>
      <c r="IP59" s="52">
        <v>3.6245804881222628E-5</v>
      </c>
      <c r="IQ59" s="52">
        <v>4.8661313865996772E-5</v>
      </c>
      <c r="IR59" s="52">
        <v>1.6766082121145905E-4</v>
      </c>
      <c r="IS59" s="52">
        <v>2.824464605472975E-5</v>
      </c>
      <c r="IT59" s="52">
        <v>2.002649162919649E-6</v>
      </c>
      <c r="IU59" s="52">
        <v>5.997605683074553E-5</v>
      </c>
      <c r="IV59" s="52">
        <v>5.3019096253457965E-5</v>
      </c>
      <c r="IW59" s="52">
        <v>7.5055747399675792E-5</v>
      </c>
      <c r="IX59" s="52">
        <v>4.2118438654829683E-5</v>
      </c>
      <c r="IY59" s="52">
        <v>3.5238130282790557E-4</v>
      </c>
      <c r="IZ59" s="52">
        <v>1.3000357268951694E-3</v>
      </c>
      <c r="JA59" s="52">
        <v>2.7155571026714819E-4</v>
      </c>
      <c r="JB59" s="52">
        <v>3.2386054468207384E-4</v>
      </c>
      <c r="JC59" s="52">
        <v>9.3797016278526836E-5</v>
      </c>
      <c r="JD59" s="52">
        <v>9.2918970448045755E-5</v>
      </c>
      <c r="JE59" s="52">
        <v>9.1981182625379458E-5</v>
      </c>
      <c r="JF59" s="52">
        <v>8.8085047600660184E-5</v>
      </c>
      <c r="JG59" s="52">
        <v>5.1680818510055517E-5</v>
      </c>
      <c r="JH59" s="52">
        <v>1.451687355443664E-4</v>
      </c>
      <c r="JI59" s="52">
        <v>2.2479584578382811E-5</v>
      </c>
      <c r="JJ59" s="52">
        <v>1.7350487205733675E-5</v>
      </c>
      <c r="JK59" s="52">
        <v>9.0857986028857835E-5</v>
      </c>
      <c r="JL59" s="52">
        <v>2.8627027194457104E-5</v>
      </c>
      <c r="JM59" s="52">
        <v>3.4476133166553441E-5</v>
      </c>
      <c r="JN59" s="52">
        <v>3.1704253723888019E-4</v>
      </c>
      <c r="JO59" s="52">
        <v>4.7967312130544205E-4</v>
      </c>
      <c r="JP59" s="52">
        <v>7.3826613613950311E-4</v>
      </c>
      <c r="JQ59" s="52">
        <v>9.382388837139554E-4</v>
      </c>
      <c r="JR59" s="52">
        <v>6.1198002083780634E-4</v>
      </c>
      <c r="JS59" s="52">
        <v>4.7878872602642634E-5</v>
      </c>
      <c r="JT59" s="52">
        <v>0</v>
      </c>
      <c r="JU59" s="52">
        <v>9.0338168751762497E-5</v>
      </c>
      <c r="JV59" s="52">
        <v>1.1765228932621334E-5</v>
      </c>
      <c r="JW59" s="52">
        <v>6.7739577508275464E-5</v>
      </c>
      <c r="JX59" s="52">
        <v>3.4331446649210653E-5</v>
      </c>
      <c r="JY59" s="52">
        <v>5.0567981802546573E-6</v>
      </c>
      <c r="JZ59" s="52">
        <v>2.5377931312247455E-4</v>
      </c>
      <c r="KA59" s="52">
        <v>1.6475343122854301E-5</v>
      </c>
      <c r="KB59" s="52">
        <v>1.3201309448919389E-6</v>
      </c>
      <c r="KC59" s="52">
        <v>5.1045539353036337E-5</v>
      </c>
      <c r="KD59" s="52">
        <v>3.0536117977810986E-5</v>
      </c>
      <c r="KE59" s="52">
        <v>7.8242942083206734E-5</v>
      </c>
      <c r="KF59" s="52">
        <v>5.7283717908100724E-5</v>
      </c>
      <c r="KG59" s="52">
        <v>8.0850933960938237E-5</v>
      </c>
      <c r="KH59" s="52">
        <v>1.0432537086578488E-5</v>
      </c>
      <c r="KI59" s="52">
        <v>2.0768991047518334E-5</v>
      </c>
      <c r="KJ59" s="52">
        <v>4.2419571885916156E-6</v>
      </c>
      <c r="KK59" s="52">
        <v>6.0065838869225848E-5</v>
      </c>
      <c r="KL59" s="52">
        <v>3.0394855695512176E-5</v>
      </c>
      <c r="KM59" s="52">
        <v>3.1793102410635939E-5</v>
      </c>
      <c r="KN59" s="52">
        <v>1.5306982015760768E-5</v>
      </c>
      <c r="KO59" s="52">
        <v>3.9526793797267271E-5</v>
      </c>
      <c r="KP59" s="52">
        <v>3.669246431418017E-5</v>
      </c>
      <c r="KQ59" s="52">
        <v>9.1533870481696293E-6</v>
      </c>
      <c r="KR59" s="52">
        <v>1.4311427903997777E-4</v>
      </c>
      <c r="KS59" s="52">
        <v>3.1288366576924973E-5</v>
      </c>
      <c r="KT59" s="52">
        <v>0</v>
      </c>
      <c r="KU59" s="52">
        <v>5.4241268701558994E-5</v>
      </c>
      <c r="KV59" s="52">
        <v>1.5605334685637644E-5</v>
      </c>
      <c r="KW59" s="52">
        <v>7.1571198352359612E-5</v>
      </c>
      <c r="KX59" s="52">
        <v>8.8676800572774756E-5</v>
      </c>
      <c r="KY59" s="52">
        <v>1.3259896449374609E-4</v>
      </c>
      <c r="KZ59" s="52">
        <v>3.8975990009230606E-5</v>
      </c>
    </row>
    <row r="60" spans="1:312" x14ac:dyDescent="0.2">
      <c r="A60" s="89">
        <v>1.015126</v>
      </c>
      <c r="B60" s="41" t="s">
        <v>886</v>
      </c>
      <c r="C60" s="51" t="s">
        <v>157</v>
      </c>
      <c r="D60" s="52">
        <v>2.8748466238742688E-5</v>
      </c>
      <c r="E60" s="52">
        <v>3.6957822841391858E-5</v>
      </c>
      <c r="F60" s="52">
        <v>1.8891653305814427E-4</v>
      </c>
      <c r="G60" s="52">
        <v>2.5504526334413775E-5</v>
      </c>
      <c r="H60" s="52">
        <v>1.5190283941811693E-5</v>
      </c>
      <c r="I60" s="52">
        <v>8.3553907062963775E-7</v>
      </c>
      <c r="J60" s="52">
        <v>3.0224047720522073E-6</v>
      </c>
      <c r="K60" s="52">
        <v>2.6603837574664414E-6</v>
      </c>
      <c r="L60" s="52">
        <v>2.1232371906704574E-6</v>
      </c>
      <c r="M60" s="52">
        <v>1.5546819895423967E-5</v>
      </c>
      <c r="N60" s="52">
        <v>1.1747644031161258E-3</v>
      </c>
      <c r="O60" s="52">
        <v>5.833268815208275E-6</v>
      </c>
      <c r="P60" s="52">
        <v>1.8490873757621182E-5</v>
      </c>
      <c r="Q60" s="52">
        <v>3.9020535631719977E-5</v>
      </c>
      <c r="R60" s="52">
        <v>7.1848063217456996E-6</v>
      </c>
      <c r="S60" s="52">
        <v>1.1699763512045357E-6</v>
      </c>
      <c r="T60" s="52">
        <v>3.7535988227691831E-6</v>
      </c>
      <c r="U60" s="52">
        <v>5.5087479607186429E-6</v>
      </c>
      <c r="V60" s="52">
        <v>3.2895082187515626E-6</v>
      </c>
      <c r="W60" s="52">
        <v>0</v>
      </c>
      <c r="X60" s="52">
        <v>2.4522138243161209E-6</v>
      </c>
      <c r="Y60" s="52">
        <v>2.8948992952306074E-6</v>
      </c>
      <c r="Z60" s="52">
        <v>7.1093091806985636E-7</v>
      </c>
      <c r="AA60" s="52">
        <v>0</v>
      </c>
      <c r="AB60" s="52">
        <v>1.9845139649086559E-6</v>
      </c>
      <c r="AC60" s="52">
        <v>6.6262151271373656E-7</v>
      </c>
      <c r="AD60" s="52">
        <v>0</v>
      </c>
      <c r="AE60" s="52">
        <v>4.1207925948930959E-6</v>
      </c>
      <c r="AF60" s="52">
        <v>6.7359637691392502E-7</v>
      </c>
      <c r="AG60" s="52">
        <v>1.0784384847203521E-6</v>
      </c>
      <c r="AH60" s="52">
        <v>0</v>
      </c>
      <c r="AI60" s="52">
        <v>0</v>
      </c>
      <c r="AJ60" s="52">
        <v>5.061277097189163E-7</v>
      </c>
      <c r="AK60" s="52">
        <v>0</v>
      </c>
      <c r="AL60" s="52">
        <v>1.1878424477116178E-6</v>
      </c>
      <c r="AM60" s="52">
        <v>0</v>
      </c>
      <c r="AN60" s="52">
        <v>0</v>
      </c>
      <c r="AO60" s="52">
        <v>1.0512956094394759E-6</v>
      </c>
      <c r="AP60" s="52">
        <v>1.288974226905483E-6</v>
      </c>
      <c r="AQ60" s="52">
        <v>1.0090200537808128E-6</v>
      </c>
      <c r="AR60" s="52">
        <v>1.8435497280672627E-6</v>
      </c>
      <c r="AS60" s="52">
        <v>4.0460305647666819E-6</v>
      </c>
      <c r="AT60" s="52">
        <v>0</v>
      </c>
      <c r="AU60" s="52">
        <v>8.6416276913935753E-7</v>
      </c>
      <c r="AV60" s="52">
        <v>1.0090920265090623E-5</v>
      </c>
      <c r="AW60" s="52">
        <v>6.3869971905838219E-6</v>
      </c>
      <c r="AX60" s="52">
        <v>1.0885153217899525E-6</v>
      </c>
      <c r="AY60" s="52">
        <v>5.1877531775837425E-6</v>
      </c>
      <c r="AZ60" s="52">
        <v>2.1020340287555125E-6</v>
      </c>
      <c r="BA60" s="52">
        <v>0</v>
      </c>
      <c r="BB60" s="52">
        <v>1.6576540077049804E-6</v>
      </c>
      <c r="BC60" s="52">
        <v>2.8651950386426283E-6</v>
      </c>
      <c r="BD60" s="52">
        <v>2.8305678855728356E-6</v>
      </c>
      <c r="BE60" s="52">
        <v>7.1439344601164759E-6</v>
      </c>
      <c r="BF60" s="52">
        <v>9.9574557463301291E-7</v>
      </c>
      <c r="BG60" s="52">
        <v>3.8452651035927216E-7</v>
      </c>
      <c r="BH60" s="52">
        <v>1.1068493704170912E-6</v>
      </c>
      <c r="BI60" s="52">
        <v>4.1652798183495705E-6</v>
      </c>
      <c r="BJ60" s="52">
        <v>1.7316757102171791E-6</v>
      </c>
      <c r="BK60" s="52">
        <v>7.7640105553361298E-6</v>
      </c>
      <c r="BL60" s="52">
        <v>4.823559474674594E-6</v>
      </c>
      <c r="BM60" s="52">
        <v>3.3234396886921976E-6</v>
      </c>
      <c r="BN60" s="52">
        <v>2.1037914988078064E-6</v>
      </c>
      <c r="BO60" s="52">
        <v>4.650360290378839E-6</v>
      </c>
      <c r="BP60" s="52">
        <v>5.362864153986999E-6</v>
      </c>
      <c r="BQ60" s="52">
        <v>3.582589822396654E-6</v>
      </c>
      <c r="BR60" s="52">
        <v>5.8961977152158586E-6</v>
      </c>
      <c r="BS60" s="52">
        <v>3.4466815392123978E-6</v>
      </c>
      <c r="BT60" s="52">
        <v>2.6139832978702931E-6</v>
      </c>
      <c r="BU60" s="52">
        <v>1.2128827606921711E-5</v>
      </c>
      <c r="BV60" s="52">
        <v>1.117811055316571E-5</v>
      </c>
      <c r="BW60" s="52">
        <v>1.7466177561858597E-5</v>
      </c>
      <c r="BX60" s="52">
        <v>7.7180326476168484E-6</v>
      </c>
      <c r="BY60" s="52">
        <v>2.737479982119387E-5</v>
      </c>
      <c r="BZ60" s="52">
        <v>1.3544690982589674E-5</v>
      </c>
      <c r="CA60" s="52">
        <v>8.5825571859426043E-6</v>
      </c>
      <c r="CB60" s="52">
        <v>1.8158684637035793E-5</v>
      </c>
      <c r="CC60" s="52">
        <v>8.5276557425511147E-6</v>
      </c>
      <c r="CD60" s="52">
        <v>0</v>
      </c>
      <c r="CE60" s="52">
        <v>0</v>
      </c>
      <c r="CF60" s="52">
        <v>0</v>
      </c>
      <c r="CG60" s="52">
        <v>1.2450393295341356E-6</v>
      </c>
      <c r="CH60" s="52">
        <v>0</v>
      </c>
      <c r="CI60" s="52">
        <v>1.0270059967317173E-6</v>
      </c>
      <c r="CJ60" s="52">
        <v>0</v>
      </c>
      <c r="CK60" s="52">
        <v>3.1239716234369921E-6</v>
      </c>
      <c r="CL60" s="52">
        <v>1.2859102580467579E-6</v>
      </c>
      <c r="CM60" s="52">
        <v>0</v>
      </c>
      <c r="CN60" s="52">
        <v>0</v>
      </c>
      <c r="CO60" s="52">
        <v>2.6081648266942451E-6</v>
      </c>
      <c r="CP60" s="52">
        <v>0</v>
      </c>
      <c r="CQ60" s="52">
        <v>6.5918764163716352E-7</v>
      </c>
      <c r="CR60" s="52">
        <v>2.0738884161837762E-6</v>
      </c>
      <c r="CS60" s="52">
        <v>2.0623695398508087E-6</v>
      </c>
      <c r="CT60" s="52">
        <v>0</v>
      </c>
      <c r="CU60" s="52">
        <v>1.637407775307483E-6</v>
      </c>
      <c r="CV60" s="52">
        <v>1.4076511282235812E-6</v>
      </c>
      <c r="CW60" s="52">
        <v>0</v>
      </c>
      <c r="CX60" s="52">
        <v>0</v>
      </c>
      <c r="CY60" s="52">
        <v>0</v>
      </c>
      <c r="CZ60" s="52">
        <v>1.3130804354551214E-6</v>
      </c>
      <c r="DA60" s="52">
        <v>1.3226288711670117E-6</v>
      </c>
      <c r="DB60" s="52">
        <v>1.7552114390831115E-6</v>
      </c>
      <c r="DC60" s="52">
        <v>4.1157076625106875E-6</v>
      </c>
      <c r="DD60" s="52">
        <v>3.5701238213891361E-6</v>
      </c>
      <c r="DE60" s="52">
        <v>0</v>
      </c>
      <c r="DF60" s="52">
        <v>1.1034832246249748E-6</v>
      </c>
      <c r="DG60" s="52">
        <v>0</v>
      </c>
      <c r="DH60" s="52">
        <v>1.7199568459167877E-6</v>
      </c>
      <c r="DI60" s="52">
        <v>0</v>
      </c>
      <c r="DJ60" s="52">
        <v>1.2086439178537189E-6</v>
      </c>
      <c r="DK60" s="52">
        <v>0</v>
      </c>
      <c r="DL60" s="52">
        <v>3.9549641223045451E-6</v>
      </c>
      <c r="DM60" s="52">
        <v>0</v>
      </c>
      <c r="DN60" s="52">
        <v>1.4979445412167966E-6</v>
      </c>
      <c r="DO60" s="52">
        <v>2.2817176160995396E-6</v>
      </c>
      <c r="DP60" s="52">
        <v>3.9556736635548226E-6</v>
      </c>
      <c r="DQ60" s="52">
        <v>0</v>
      </c>
      <c r="DR60" s="52">
        <v>0</v>
      </c>
      <c r="DS60" s="52">
        <v>5.0299259262246299E-6</v>
      </c>
      <c r="DT60" s="52">
        <v>1.481511600880844E-6</v>
      </c>
      <c r="DU60" s="52">
        <v>0</v>
      </c>
      <c r="DV60" s="52">
        <v>1.6918184865033197E-6</v>
      </c>
      <c r="DW60" s="52">
        <v>0</v>
      </c>
      <c r="DX60" s="52">
        <v>6.7052394099828588E-6</v>
      </c>
      <c r="DY60" s="52">
        <v>0</v>
      </c>
      <c r="DZ60" s="52">
        <v>4.0152290518737125E-6</v>
      </c>
      <c r="EA60" s="52">
        <v>3.0612121279753407E-6</v>
      </c>
      <c r="EB60" s="52">
        <v>2.1751184373740332E-6</v>
      </c>
      <c r="EC60" s="52">
        <v>5.0709459048483938E-6</v>
      </c>
      <c r="ED60" s="52">
        <v>0</v>
      </c>
      <c r="EE60" s="52">
        <v>8.1851561739988657E-7</v>
      </c>
      <c r="EF60" s="52">
        <v>0</v>
      </c>
      <c r="EG60" s="52">
        <v>0</v>
      </c>
      <c r="EH60" s="52">
        <v>2.1369493790451357E-6</v>
      </c>
      <c r="EI60" s="52">
        <v>0</v>
      </c>
      <c r="EJ60" s="52">
        <v>0</v>
      </c>
      <c r="EK60" s="52">
        <v>0</v>
      </c>
      <c r="EL60" s="52">
        <v>4.1004154317864518E-6</v>
      </c>
      <c r="EM60" s="52">
        <v>4.4533042754029189E-6</v>
      </c>
      <c r="EN60" s="52">
        <v>1.6495473727294338E-6</v>
      </c>
      <c r="EO60" s="52">
        <v>1.8267309021974581E-6</v>
      </c>
      <c r="EP60" s="52">
        <v>1.9674139206023536E-6</v>
      </c>
      <c r="EQ60" s="52">
        <v>4.5917790563263432E-6</v>
      </c>
      <c r="ER60" s="52">
        <v>3.9259413235358585E-6</v>
      </c>
      <c r="ES60" s="52">
        <v>7.5567077476873768E-6</v>
      </c>
      <c r="ET60" s="52">
        <v>2.1187625194578019E-6</v>
      </c>
      <c r="EU60" s="52">
        <v>3.6536800259935854E-6</v>
      </c>
      <c r="EV60" s="52">
        <v>2.2760698918559029E-6</v>
      </c>
      <c r="EW60" s="52">
        <v>4.6626332925254748E-6</v>
      </c>
      <c r="EX60" s="52">
        <v>0</v>
      </c>
      <c r="EY60" s="52">
        <v>7.955917280705024E-6</v>
      </c>
      <c r="EZ60" s="52">
        <v>6.1843572929134531E-6</v>
      </c>
      <c r="FA60" s="52">
        <v>3.7115319211783547E-6</v>
      </c>
      <c r="FB60" s="52">
        <v>7.8079278240379381E-6</v>
      </c>
      <c r="FC60" s="52">
        <v>1.2067186408036369E-5</v>
      </c>
      <c r="FD60" s="52">
        <v>4.4104173861599905E-6</v>
      </c>
      <c r="FE60" s="52">
        <v>1.6263018613874634E-6</v>
      </c>
      <c r="FF60" s="52">
        <v>9.1074559474380363E-6</v>
      </c>
      <c r="FG60" s="52">
        <v>1.1241442181007184E-5</v>
      </c>
      <c r="FH60" s="52">
        <v>5.1194520821886945E-5</v>
      </c>
      <c r="FI60" s="52">
        <v>5.4641503364214721E-6</v>
      </c>
      <c r="FJ60" s="52">
        <v>6.9921357387967423E-6</v>
      </c>
      <c r="FK60" s="52">
        <v>4.876721999136757E-6</v>
      </c>
      <c r="FL60" s="52">
        <v>1.9076986134948459E-6</v>
      </c>
      <c r="FM60" s="52">
        <v>2.4675266199239281E-6</v>
      </c>
      <c r="FN60" s="52">
        <v>2.1369094933812379E-6</v>
      </c>
      <c r="FO60" s="52">
        <v>1.7139985300289109E-6</v>
      </c>
      <c r="FP60" s="52">
        <v>2.3585512666590164E-6</v>
      </c>
      <c r="FQ60" s="52">
        <v>4.7154117229445321E-6</v>
      </c>
      <c r="FR60" s="52">
        <v>1.0365412259934872E-6</v>
      </c>
      <c r="FS60" s="52">
        <v>2.8068535191210915E-5</v>
      </c>
      <c r="FT60" s="52">
        <v>3.6079197973010426E-5</v>
      </c>
      <c r="FU60" s="52">
        <v>2.4484766446291164E-5</v>
      </c>
      <c r="FV60" s="52">
        <v>2.5763621581322445E-5</v>
      </c>
      <c r="FW60" s="52">
        <v>2.1127352612302055E-2</v>
      </c>
      <c r="FX60" s="52">
        <v>2.4448920302848797E-2</v>
      </c>
      <c r="FY60" s="52">
        <v>2.8555858467899967E-5</v>
      </c>
      <c r="FZ60" s="52">
        <v>1.0325887478444438E-5</v>
      </c>
      <c r="GA60" s="52">
        <v>7.4774986063610277E-6</v>
      </c>
      <c r="GB60" s="52">
        <v>1.2775672970177141E-6</v>
      </c>
      <c r="GC60" s="52">
        <v>1.7658673639307926E-5</v>
      </c>
      <c r="GD60" s="52">
        <v>4.2955277725736744E-6</v>
      </c>
      <c r="GE60" s="52">
        <v>8.8568604843381102E-6</v>
      </c>
      <c r="GF60" s="52">
        <v>7.4664972292155754E-6</v>
      </c>
      <c r="GG60" s="52">
        <v>2.0209024954963971E-6</v>
      </c>
      <c r="GH60" s="52">
        <v>2.1817112484273984E-6</v>
      </c>
      <c r="GI60" s="52">
        <v>1.2390010646182552E-6</v>
      </c>
      <c r="GJ60" s="52">
        <v>4.7282937155694919E-6</v>
      </c>
      <c r="GK60" s="52">
        <v>1.4945198184139341E-6</v>
      </c>
      <c r="GL60" s="52">
        <v>1.4753981440370309E-6</v>
      </c>
      <c r="GM60" s="52">
        <v>1.1676744628936595E-6</v>
      </c>
      <c r="GN60" s="52">
        <v>8.6196839726751618E-7</v>
      </c>
      <c r="GO60" s="52">
        <v>3.7629048682347953E-6</v>
      </c>
      <c r="GP60" s="52">
        <v>2.6965440968076495E-6</v>
      </c>
      <c r="GQ60" s="52">
        <v>1.4667988522489978E-6</v>
      </c>
      <c r="GR60" s="52">
        <v>9.912484207305266E-6</v>
      </c>
      <c r="GS60" s="52">
        <v>2.7620563992488313E-6</v>
      </c>
      <c r="GT60" s="52">
        <v>4.0674941358745929E-6</v>
      </c>
      <c r="GU60" s="52">
        <v>3.7462231915363952E-6</v>
      </c>
      <c r="GV60" s="52">
        <v>4.4495113860191759E-6</v>
      </c>
      <c r="GW60" s="52">
        <v>3.1330079636681227E-6</v>
      </c>
      <c r="GX60" s="52">
        <v>0</v>
      </c>
      <c r="GY60" s="52">
        <v>2.7006178474660634E-6</v>
      </c>
      <c r="GZ60" s="52">
        <v>4.8935519696000057E-6</v>
      </c>
      <c r="HA60" s="52">
        <v>3.9300797833372105E-6</v>
      </c>
      <c r="HB60" s="52">
        <v>0</v>
      </c>
      <c r="HC60" s="52">
        <v>0</v>
      </c>
      <c r="HD60" s="52">
        <v>1.1561799627075383E-6</v>
      </c>
      <c r="HE60" s="52">
        <v>1.8044496076445085E-6</v>
      </c>
      <c r="HF60" s="52">
        <v>2.8640289315671517E-6</v>
      </c>
      <c r="HG60" s="52">
        <v>0</v>
      </c>
      <c r="HH60" s="52">
        <v>0</v>
      </c>
      <c r="HI60" s="52">
        <v>2.8328781792163722E-6</v>
      </c>
      <c r="HJ60" s="52">
        <v>0</v>
      </c>
      <c r="HK60" s="52">
        <v>0</v>
      </c>
      <c r="HL60" s="52">
        <v>4.7887233203310453E-6</v>
      </c>
      <c r="HM60" s="52">
        <v>2.5209478956537897E-6</v>
      </c>
      <c r="HN60" s="52">
        <v>5.2489309529549969E-6</v>
      </c>
      <c r="HO60" s="52">
        <v>9.7289360930267159E-7</v>
      </c>
      <c r="HP60" s="52">
        <v>2.1985912129185665E-6</v>
      </c>
      <c r="HQ60" s="52">
        <v>0</v>
      </c>
      <c r="HR60" s="52">
        <v>2.4443367318281767E-6</v>
      </c>
      <c r="HS60" s="52">
        <v>0</v>
      </c>
      <c r="HT60" s="52">
        <v>0</v>
      </c>
      <c r="HU60" s="52">
        <v>1.89193961468154E-6</v>
      </c>
      <c r="HV60" s="52">
        <v>2.4315423816543747E-6</v>
      </c>
      <c r="HW60" s="52">
        <v>1.4515979174200794E-6</v>
      </c>
      <c r="HX60" s="52">
        <v>0</v>
      </c>
      <c r="HY60" s="52">
        <v>1.6133427055637784E-6</v>
      </c>
      <c r="HZ60" s="52">
        <v>1.1773865140439465E-6</v>
      </c>
      <c r="IA60" s="52">
        <v>2.2643565714254176E-6</v>
      </c>
      <c r="IB60" s="52">
        <v>1.2426634925466428E-6</v>
      </c>
      <c r="IC60" s="52">
        <v>1.0479694693065597E-6</v>
      </c>
      <c r="ID60" s="52">
        <v>0</v>
      </c>
      <c r="IE60" s="52">
        <v>3.3607544062463105E-6</v>
      </c>
      <c r="IF60" s="52">
        <v>4.1913845301753449E-6</v>
      </c>
      <c r="IG60" s="52">
        <v>1.5155795630431045E-6</v>
      </c>
      <c r="IH60" s="52">
        <v>1.939227546285316E-6</v>
      </c>
      <c r="II60" s="52">
        <v>2.7951312421661368E-6</v>
      </c>
      <c r="IJ60" s="52">
        <v>4.2690213882994467E-6</v>
      </c>
      <c r="IK60" s="52">
        <v>1.4956641882168153E-6</v>
      </c>
      <c r="IL60" s="52">
        <v>4.8972983676578001E-6</v>
      </c>
      <c r="IM60" s="52">
        <v>4.1577909388318052E-6</v>
      </c>
      <c r="IN60" s="52">
        <v>5.9770063779997295E-6</v>
      </c>
      <c r="IO60" s="52">
        <v>4.1770359872391057E-6</v>
      </c>
      <c r="IP60" s="52">
        <v>5.7921669162493276E-6</v>
      </c>
      <c r="IQ60" s="52">
        <v>2.7796326588500828E-6</v>
      </c>
      <c r="IR60" s="52">
        <v>6.37408790508712E-6</v>
      </c>
      <c r="IS60" s="52">
        <v>4.1029733100014835E-6</v>
      </c>
      <c r="IT60" s="52">
        <v>0</v>
      </c>
      <c r="IU60" s="52">
        <v>4.3651834834227766E-6</v>
      </c>
      <c r="IV60" s="52">
        <v>2.8804500760166365E-6</v>
      </c>
      <c r="IW60" s="52">
        <v>1.6713628085447495E-6</v>
      </c>
      <c r="IX60" s="52">
        <v>2.0225336589159484E-6</v>
      </c>
      <c r="IY60" s="52">
        <v>1.0661174416736335E-5</v>
      </c>
      <c r="IZ60" s="52">
        <v>1.2284337229781756E-5</v>
      </c>
      <c r="JA60" s="52">
        <v>2.1347988581371811E-5</v>
      </c>
      <c r="JB60" s="52">
        <v>1.2559984817276566E-5</v>
      </c>
      <c r="JC60" s="52">
        <v>1.0322613467297829E-5</v>
      </c>
      <c r="JD60" s="52">
        <v>7.4554814108674932E-6</v>
      </c>
      <c r="JE60" s="52">
        <v>3.9473297876121567E-6</v>
      </c>
      <c r="JF60" s="52">
        <v>8.4018208771811837E-6</v>
      </c>
      <c r="JG60" s="52">
        <v>1.7759731446754474E-6</v>
      </c>
      <c r="JH60" s="52">
        <v>2.2992784379660197E-6</v>
      </c>
      <c r="JI60" s="52">
        <v>1.4681820047719188E-6</v>
      </c>
      <c r="JJ60" s="52">
        <v>0</v>
      </c>
      <c r="JK60" s="52">
        <v>2.5380834135847358E-6</v>
      </c>
      <c r="JL60" s="52">
        <v>1.3005995922082976E-6</v>
      </c>
      <c r="JM60" s="52">
        <v>1.4560835035147626E-6</v>
      </c>
      <c r="JN60" s="52">
        <v>1.1674175652217378E-5</v>
      </c>
      <c r="JO60" s="52">
        <v>1.2700151567328248E-5</v>
      </c>
      <c r="JP60" s="52">
        <v>1.9481788491360385E-5</v>
      </c>
      <c r="JQ60" s="52">
        <v>5.6111847089262692E-5</v>
      </c>
      <c r="JR60" s="52">
        <v>2.0033893084568646E-5</v>
      </c>
      <c r="JS60" s="52">
        <v>9.5717014560791319E-6</v>
      </c>
      <c r="JT60" s="52">
        <v>2.5468270734220443E-5</v>
      </c>
      <c r="JU60" s="52">
        <v>0</v>
      </c>
      <c r="JV60" s="52">
        <v>8.2748336675376385E-7</v>
      </c>
      <c r="JW60" s="52">
        <v>1.1267953080477602E-6</v>
      </c>
      <c r="JX60" s="52">
        <v>1.1451937491220019E-6</v>
      </c>
      <c r="JY60" s="52">
        <v>2.7961119349643403E-6</v>
      </c>
      <c r="JZ60" s="52">
        <v>0</v>
      </c>
      <c r="KA60" s="52">
        <v>0</v>
      </c>
      <c r="KB60" s="52">
        <v>1.1525601438375442E-6</v>
      </c>
      <c r="KC60" s="52">
        <v>5.1192581875444534E-7</v>
      </c>
      <c r="KD60" s="52">
        <v>5.5136286782831977E-7</v>
      </c>
      <c r="KE60" s="52">
        <v>6.5358895901727836E-7</v>
      </c>
      <c r="KF60" s="52">
        <v>0</v>
      </c>
      <c r="KG60" s="52">
        <v>0</v>
      </c>
      <c r="KH60" s="52">
        <v>1.2429131636734827E-6</v>
      </c>
      <c r="KI60" s="52">
        <v>1.2144853240850534E-6</v>
      </c>
      <c r="KJ60" s="52">
        <v>9.845530264879305E-7</v>
      </c>
      <c r="KK60" s="52">
        <v>1.5161624204369577E-6</v>
      </c>
      <c r="KL60" s="52">
        <v>0</v>
      </c>
      <c r="KM60" s="52">
        <v>7.7549182655848921E-6</v>
      </c>
      <c r="KN60" s="52">
        <v>8.9093269936935745E-7</v>
      </c>
      <c r="KO60" s="52">
        <v>1.0384344932764459E-6</v>
      </c>
      <c r="KP60" s="52">
        <v>4.8743522407192428E-7</v>
      </c>
      <c r="KQ60" s="52">
        <v>8.1788819631933957E-7</v>
      </c>
      <c r="KR60" s="52">
        <v>0</v>
      </c>
      <c r="KS60" s="52">
        <v>1.7182705695604366E-6</v>
      </c>
      <c r="KT60" s="52">
        <v>2.2279381740520291E-6</v>
      </c>
      <c r="KU60" s="52">
        <v>0</v>
      </c>
      <c r="KV60" s="52">
        <v>7.4273491668351316E-7</v>
      </c>
      <c r="KW60" s="52">
        <v>3.995066891402496E-6</v>
      </c>
      <c r="KX60" s="52">
        <v>1.3743807508393781E-6</v>
      </c>
      <c r="KY60" s="52">
        <v>1.076318178179883E-6</v>
      </c>
      <c r="KZ60" s="52">
        <v>2.4743874791992416E-6</v>
      </c>
    </row>
    <row r="61" spans="1:312" x14ac:dyDescent="0.2">
      <c r="A61" s="89">
        <v>1.166091</v>
      </c>
      <c r="B61" s="41" t="s">
        <v>885</v>
      </c>
      <c r="C61" s="51" t="s">
        <v>78</v>
      </c>
      <c r="D61" s="52">
        <v>4.4040203599776034E-5</v>
      </c>
      <c r="E61" s="52">
        <v>1.38220510012014E-4</v>
      </c>
      <c r="F61" s="52">
        <v>1.3918956721366011E-4</v>
      </c>
      <c r="G61" s="52">
        <v>7.259971950990176E-5</v>
      </c>
      <c r="H61" s="52">
        <v>1.6248021314935911E-4</v>
      </c>
      <c r="I61" s="52">
        <v>5.3824360284339179E-5</v>
      </c>
      <c r="J61" s="52">
        <v>2.3157408137525966E-4</v>
      </c>
      <c r="K61" s="52">
        <v>6.0509579504928209E-5</v>
      </c>
      <c r="L61" s="52">
        <v>9.027522665297441E-5</v>
      </c>
      <c r="M61" s="52">
        <v>5.2856906379599904E-5</v>
      </c>
      <c r="N61" s="52">
        <v>2.0215137388938489E-4</v>
      </c>
      <c r="O61" s="52">
        <v>1.5319866017570548E-4</v>
      </c>
      <c r="P61" s="52">
        <v>1.1712091570625671E-4</v>
      </c>
      <c r="Q61" s="52">
        <v>2.0596971942685624E-4</v>
      </c>
      <c r="R61" s="52">
        <v>1.6796752322338144E-4</v>
      </c>
      <c r="S61" s="52">
        <v>3.1622738999350264E-4</v>
      </c>
      <c r="T61" s="52">
        <v>3.7755613690726198E-4</v>
      </c>
      <c r="U61" s="52">
        <v>4.7760776448445307E-4</v>
      </c>
      <c r="V61" s="52">
        <v>4.8046522048317036E-4</v>
      </c>
      <c r="W61" s="52">
        <v>1.6110128882416671E-4</v>
      </c>
      <c r="X61" s="52">
        <v>2.021185069930343E-4</v>
      </c>
      <c r="Y61" s="52">
        <v>7.5093893030288707E-4</v>
      </c>
      <c r="Z61" s="52">
        <v>3.5262173536264877E-4</v>
      </c>
      <c r="AA61" s="52">
        <v>5.9210770018293954E-4</v>
      </c>
      <c r="AB61" s="52">
        <v>3.0296209469249131E-4</v>
      </c>
      <c r="AC61" s="52">
        <v>1.3420200381961827E-4</v>
      </c>
      <c r="AD61" s="52">
        <v>3.4861302553597704E-4</v>
      </c>
      <c r="AE61" s="52">
        <v>5.039203284925121E-4</v>
      </c>
      <c r="AF61" s="52">
        <v>1.1440735643064746E-3</v>
      </c>
      <c r="AG61" s="52">
        <v>6.8149452827050106E-3</v>
      </c>
      <c r="AH61" s="52">
        <v>2.0594997245723234E-3</v>
      </c>
      <c r="AI61" s="52">
        <v>1.782672036107452E-3</v>
      </c>
      <c r="AJ61" s="52">
        <v>9.0814387268118397E-4</v>
      </c>
      <c r="AK61" s="52">
        <v>1.6797021590517357E-3</v>
      </c>
      <c r="AL61" s="52">
        <v>1.7972435332530301E-3</v>
      </c>
      <c r="AM61" s="52">
        <v>2.044254321280184E-3</v>
      </c>
      <c r="AN61" s="52">
        <v>7.8595779663390361E-3</v>
      </c>
      <c r="AO61" s="52">
        <v>8.5830681393558542E-3</v>
      </c>
      <c r="AP61" s="52">
        <v>2.4552902148783115E-3</v>
      </c>
      <c r="AQ61" s="52">
        <v>2.0707422983961862E-3</v>
      </c>
      <c r="AR61" s="52">
        <v>1.2235678769644722E-3</v>
      </c>
      <c r="AS61" s="52">
        <v>4.9232444255107775E-4</v>
      </c>
      <c r="AT61" s="52">
        <v>4.453306382520883E-4</v>
      </c>
      <c r="AU61" s="52">
        <v>3.6760013283836541E-4</v>
      </c>
      <c r="AV61" s="52">
        <v>1.1426124838407098E-4</v>
      </c>
      <c r="AW61" s="52">
        <v>1.832600493371367E-4</v>
      </c>
      <c r="AX61" s="52">
        <v>1.5315561116937648E-4</v>
      </c>
      <c r="AY61" s="52">
        <v>2.6070759253341279E-4</v>
      </c>
      <c r="AZ61" s="52">
        <v>4.5865432119719516E-4</v>
      </c>
      <c r="BA61" s="52">
        <v>8.2119548413514161E-3</v>
      </c>
      <c r="BB61" s="52">
        <v>6.0258897411154624E-4</v>
      </c>
      <c r="BC61" s="52">
        <v>2.9297513119530532E-3</v>
      </c>
      <c r="BD61" s="52">
        <v>4.9029728304207558E-3</v>
      </c>
      <c r="BE61" s="52">
        <v>1.0262565849168387E-4</v>
      </c>
      <c r="BF61" s="52">
        <v>4.0036034125599123E-4</v>
      </c>
      <c r="BG61" s="52">
        <v>4.2575675182641157E-4</v>
      </c>
      <c r="BH61" s="52">
        <v>6.4645508041726949E-3</v>
      </c>
      <c r="BI61" s="52">
        <v>7.8999394940744969E-4</v>
      </c>
      <c r="BJ61" s="52">
        <v>7.9347488528334648E-4</v>
      </c>
      <c r="BK61" s="52">
        <v>1.1092741585375454E-3</v>
      </c>
      <c r="BL61" s="52">
        <v>2.8411107402250002E-4</v>
      </c>
      <c r="BM61" s="52">
        <v>2.7569240380132437E-4</v>
      </c>
      <c r="BN61" s="52">
        <v>6.2926656725911139E-4</v>
      </c>
      <c r="BO61" s="52">
        <v>5.3857930026583408E-4</v>
      </c>
      <c r="BP61" s="52">
        <v>2.0811050763517103E-4</v>
      </c>
      <c r="BQ61" s="52">
        <v>1.791294911198327E-6</v>
      </c>
      <c r="BR61" s="52">
        <v>1.0961909709692803E-4</v>
      </c>
      <c r="BS61" s="52">
        <v>6.1050263433921724E-6</v>
      </c>
      <c r="BT61" s="52">
        <v>2.9418435434223227E-4</v>
      </c>
      <c r="BU61" s="52">
        <v>5.8671053047135028E-4</v>
      </c>
      <c r="BV61" s="52">
        <v>8.7611414362179116E-5</v>
      </c>
      <c r="BW61" s="52">
        <v>3.2416768175364399E-5</v>
      </c>
      <c r="BX61" s="52">
        <v>1.1520747213509526E-4</v>
      </c>
      <c r="BY61" s="52">
        <v>3.8907492349836501E-4</v>
      </c>
      <c r="BZ61" s="52">
        <v>1.4339819360387735E-4</v>
      </c>
      <c r="CA61" s="52">
        <v>1.3281659418245929E-4</v>
      </c>
      <c r="CB61" s="52">
        <v>1.7807452825874559E-5</v>
      </c>
      <c r="CC61" s="52">
        <v>2.6050173898654812E-4</v>
      </c>
      <c r="CD61" s="52">
        <v>5.6700061424025101E-4</v>
      </c>
      <c r="CE61" s="52">
        <v>3.1248505570234637E-4</v>
      </c>
      <c r="CF61" s="52">
        <v>2.4229382674259274E-4</v>
      </c>
      <c r="CG61" s="52">
        <v>1.71497545093702E-4</v>
      </c>
      <c r="CH61" s="52">
        <v>9.864360603311893E-4</v>
      </c>
      <c r="CI61" s="52">
        <v>6.6614449602903764E-4</v>
      </c>
      <c r="CJ61" s="52">
        <v>3.1158123853716779E-4</v>
      </c>
      <c r="CK61" s="52">
        <v>1.1043572026256516E-4</v>
      </c>
      <c r="CL61" s="52">
        <v>6.0971298086323405E-4</v>
      </c>
      <c r="CM61" s="52">
        <v>1.1863984020205299E-3</v>
      </c>
      <c r="CN61" s="52">
        <v>6.0687486474482976E-4</v>
      </c>
      <c r="CO61" s="52">
        <v>6.9320304199697522E-4</v>
      </c>
      <c r="CP61" s="52">
        <v>3.6407715859983165E-4</v>
      </c>
      <c r="CQ61" s="52">
        <v>1.1027793395364757E-3</v>
      </c>
      <c r="CR61" s="52">
        <v>1.2833058255789038E-3</v>
      </c>
      <c r="CS61" s="52">
        <v>2.4367181334656643E-3</v>
      </c>
      <c r="CT61" s="52">
        <v>8.7892349138061327E-4</v>
      </c>
      <c r="CU61" s="52">
        <v>1.2632398923410066E-3</v>
      </c>
      <c r="CV61" s="52">
        <v>7.0973455409780904E-4</v>
      </c>
      <c r="CW61" s="52">
        <v>5.0364544768884438E-3</v>
      </c>
      <c r="CX61" s="52">
        <v>1.9943362917698537E-3</v>
      </c>
      <c r="CY61" s="52">
        <v>1.8700295965224142E-3</v>
      </c>
      <c r="CZ61" s="52">
        <v>1.0270986407728054E-3</v>
      </c>
      <c r="DA61" s="52">
        <v>6.3897748523267998E-4</v>
      </c>
      <c r="DB61" s="52">
        <v>1.427233189749905E-3</v>
      </c>
      <c r="DC61" s="52">
        <v>5.6592439830324259E-4</v>
      </c>
      <c r="DD61" s="52">
        <v>8.6241278310939483E-4</v>
      </c>
      <c r="DE61" s="52">
        <v>2.4577273708554389E-5</v>
      </c>
      <c r="DF61" s="52">
        <v>4.0236050557469158E-4</v>
      </c>
      <c r="DG61" s="52">
        <v>6.8551889289255837E-4</v>
      </c>
      <c r="DH61" s="52">
        <v>2.9039824576112064E-4</v>
      </c>
      <c r="DI61" s="52">
        <v>6.240358533904102E-4</v>
      </c>
      <c r="DJ61" s="52">
        <v>7.8623572647786391E-4</v>
      </c>
      <c r="DK61" s="52">
        <v>2.0761699389740178E-4</v>
      </c>
      <c r="DL61" s="52">
        <v>2.8789894859102021E-4</v>
      </c>
      <c r="DM61" s="52">
        <v>4.1767916826071706E-4</v>
      </c>
      <c r="DN61" s="52">
        <v>1.24248125461843E-3</v>
      </c>
      <c r="DO61" s="52">
        <v>2.9362550152285194E-4</v>
      </c>
      <c r="DP61" s="52">
        <v>3.7626031234655721E-4</v>
      </c>
      <c r="DQ61" s="52">
        <v>1.784935291383038E-3</v>
      </c>
      <c r="DR61" s="52">
        <v>2.197883388202173E-4</v>
      </c>
      <c r="DS61" s="52">
        <v>6.8972859263355239E-4</v>
      </c>
      <c r="DT61" s="52">
        <v>4.2463134362808056E-3</v>
      </c>
      <c r="DU61" s="52">
        <v>2.2785536736626564E-2</v>
      </c>
      <c r="DV61" s="52">
        <v>2.327519642768322E-2</v>
      </c>
      <c r="DW61" s="52">
        <v>6.4571554213857839E-3</v>
      </c>
      <c r="DX61" s="52">
        <v>4.3055753205069401E-2</v>
      </c>
      <c r="DY61" s="52">
        <v>2.8313952709761246E-2</v>
      </c>
      <c r="DZ61" s="52">
        <v>1.2541895426748083E-3</v>
      </c>
      <c r="EA61" s="52">
        <v>1.1294461555148734E-3</v>
      </c>
      <c r="EB61" s="52">
        <v>1.1887947842562868E-3</v>
      </c>
      <c r="EC61" s="52">
        <v>3.9054375402287173E-4</v>
      </c>
      <c r="ED61" s="52">
        <v>9.9078825455404043E-4</v>
      </c>
      <c r="EE61" s="52">
        <v>1.1390341425155507E-3</v>
      </c>
      <c r="EF61" s="52">
        <v>7.252271925584058E-4</v>
      </c>
      <c r="EG61" s="52">
        <v>9.1205789171993474E-4</v>
      </c>
      <c r="EH61" s="52">
        <v>1.0911286262908495E-3</v>
      </c>
      <c r="EI61" s="52">
        <v>8.654546020937351E-4</v>
      </c>
      <c r="EJ61" s="52">
        <v>8.9065709290104037E-4</v>
      </c>
      <c r="EK61" s="52">
        <v>1.2870122935836224E-3</v>
      </c>
      <c r="EL61" s="52">
        <v>1.3740753840560982E-5</v>
      </c>
      <c r="EM61" s="52">
        <v>1.1108388510373398E-4</v>
      </c>
      <c r="EN61" s="52">
        <v>7.3422406462765439E-5</v>
      </c>
      <c r="EO61" s="52">
        <v>9.0636946040946215E-5</v>
      </c>
      <c r="EP61" s="52">
        <v>2.3899893148253483E-4</v>
      </c>
      <c r="EQ61" s="52">
        <v>5.3733584701691255E-5</v>
      </c>
      <c r="ER61" s="52">
        <v>6.0820766514883986E-5</v>
      </c>
      <c r="ES61" s="52">
        <v>1.3116810042990219E-4</v>
      </c>
      <c r="ET61" s="52">
        <v>8.4299700242257236E-6</v>
      </c>
      <c r="EU61" s="52">
        <v>1.5398576988983603E-4</v>
      </c>
      <c r="EV61" s="52">
        <v>7.9698766479188355E-5</v>
      </c>
      <c r="EW61" s="52">
        <v>2.7829819651111333E-4</v>
      </c>
      <c r="EX61" s="52">
        <v>3.3505147704534669E-4</v>
      </c>
      <c r="EY61" s="52">
        <v>2.7551299224372561E-4</v>
      </c>
      <c r="EZ61" s="52">
        <v>4.7672989923637515E-4</v>
      </c>
      <c r="FA61" s="52">
        <v>2.7875973790977853E-5</v>
      </c>
      <c r="FB61" s="52">
        <v>1.4907687669510561E-4</v>
      </c>
      <c r="FC61" s="52">
        <v>3.122440967781746E-4</v>
      </c>
      <c r="FD61" s="52">
        <v>1.9849787236421465E-4</v>
      </c>
      <c r="FE61" s="52">
        <v>1.2790691128976081E-4</v>
      </c>
      <c r="FF61" s="52">
        <v>3.2040409500418154E-4</v>
      </c>
      <c r="FG61" s="52">
        <v>3.2012697381152773E-4</v>
      </c>
      <c r="FH61" s="52">
        <v>1.6838620850530311E-4</v>
      </c>
      <c r="FI61" s="52">
        <v>1.2791110903491483E-4</v>
      </c>
      <c r="FJ61" s="52">
        <v>4.1509910983602476E-4</v>
      </c>
      <c r="FK61" s="52">
        <v>1.3426549504006306E-4</v>
      </c>
      <c r="FL61" s="52">
        <v>8.8410617932465295E-4</v>
      </c>
      <c r="FM61" s="52">
        <v>5.4298723905063355E-4</v>
      </c>
      <c r="FN61" s="52">
        <v>4.0043160534115825E-4</v>
      </c>
      <c r="FO61" s="52">
        <v>2.2387738246484008E-4</v>
      </c>
      <c r="FP61" s="52">
        <v>4.1324829108376593E-4</v>
      </c>
      <c r="FQ61" s="52">
        <v>5.5816860302412125E-4</v>
      </c>
      <c r="FR61" s="52">
        <v>4.33863958260662E-4</v>
      </c>
      <c r="FS61" s="52">
        <v>8.0323786876975914E-5</v>
      </c>
      <c r="FT61" s="52">
        <v>6.070280771891116E-5</v>
      </c>
      <c r="FU61" s="52">
        <v>1.3349827360970283E-4</v>
      </c>
      <c r="FV61" s="52">
        <v>2.9508254345735399E-4</v>
      </c>
      <c r="FW61" s="52">
        <v>3.7300965778042376E-4</v>
      </c>
      <c r="FX61" s="52">
        <v>2.1987717476934169E-5</v>
      </c>
      <c r="FY61" s="52">
        <v>3.1470302799563961E-4</v>
      </c>
      <c r="FZ61" s="52">
        <v>1.3682300226515207E-4</v>
      </c>
      <c r="GA61" s="52">
        <v>2.6187154693766492E-4</v>
      </c>
      <c r="GB61" s="52">
        <v>4.8935203823327817E-4</v>
      </c>
      <c r="GC61" s="52">
        <v>1.7136696128237195E-4</v>
      </c>
      <c r="GD61" s="52">
        <v>1.0094490265548134E-4</v>
      </c>
      <c r="GE61" s="52">
        <v>2.9470522769990286E-4</v>
      </c>
      <c r="GF61" s="52">
        <v>3.7034620565125131E-4</v>
      </c>
      <c r="GG61" s="52">
        <v>6.955774397796855E-4</v>
      </c>
      <c r="GH61" s="52">
        <v>1.81886249521155E-3</v>
      </c>
      <c r="GI61" s="52">
        <v>1.4568939007800039E-3</v>
      </c>
      <c r="GJ61" s="52">
        <v>9.1240978411398943E-4</v>
      </c>
      <c r="GK61" s="52">
        <v>7.8606972704471612E-4</v>
      </c>
      <c r="GL61" s="52">
        <v>2.8759276801266505E-4</v>
      </c>
      <c r="GM61" s="52">
        <v>3.7473654810758539E-4</v>
      </c>
      <c r="GN61" s="52">
        <v>4.6682007625632673E-4</v>
      </c>
      <c r="GO61" s="52">
        <v>9.2071076563191801E-5</v>
      </c>
      <c r="GP61" s="52">
        <v>2.4984628522495983E-4</v>
      </c>
      <c r="GQ61" s="52">
        <v>1.9722202865505407E-4</v>
      </c>
      <c r="GR61" s="52">
        <v>1.2877002423027279E-4</v>
      </c>
      <c r="GS61" s="52">
        <v>5.959871270847239E-4</v>
      </c>
      <c r="GT61" s="52">
        <v>5.3066374735092963E-4</v>
      </c>
      <c r="GU61" s="52">
        <v>2.6781510475664442E-5</v>
      </c>
      <c r="GV61" s="52">
        <v>1.3032965974651913E-5</v>
      </c>
      <c r="GW61" s="52">
        <v>7.3072411271765875E-4</v>
      </c>
      <c r="GX61" s="52">
        <v>9.1048637692436581E-4</v>
      </c>
      <c r="GY61" s="52">
        <v>2.9696740830141452E-4</v>
      </c>
      <c r="GZ61" s="52">
        <v>4.3927828229662303E-3</v>
      </c>
      <c r="HA61" s="52">
        <v>2.0548045862944027E-3</v>
      </c>
      <c r="HB61" s="52">
        <v>9.8371612110317299E-4</v>
      </c>
      <c r="HC61" s="52">
        <v>1.6955636063890765E-3</v>
      </c>
      <c r="HD61" s="52">
        <v>2.1356242883497083E-3</v>
      </c>
      <c r="HE61" s="52">
        <v>4.6434247286419733E-3</v>
      </c>
      <c r="HF61" s="52">
        <v>1.0598598042603801E-2</v>
      </c>
      <c r="HG61" s="52">
        <v>1.3188291549497302E-3</v>
      </c>
      <c r="HH61" s="52">
        <v>1.2410170409443253E-3</v>
      </c>
      <c r="HI61" s="52">
        <v>1.3888737785309885E-3</v>
      </c>
      <c r="HJ61" s="52">
        <v>1.909742800985047E-3</v>
      </c>
      <c r="HK61" s="52">
        <v>3.1418344235728609E-5</v>
      </c>
      <c r="HL61" s="52">
        <v>2.3327195833825382E-4</v>
      </c>
      <c r="HM61" s="52">
        <v>5.2003789353711029E-4</v>
      </c>
      <c r="HN61" s="52">
        <v>1.4988117590629367E-4</v>
      </c>
      <c r="HO61" s="52">
        <v>5.7037440335171196E-4</v>
      </c>
      <c r="HP61" s="52">
        <v>2.4958688120270238E-4</v>
      </c>
      <c r="HQ61" s="52">
        <v>6.6703571282747929E-4</v>
      </c>
      <c r="HR61" s="52">
        <v>8.9504330116516853E-4</v>
      </c>
      <c r="HS61" s="52">
        <v>5.6006040590786399E-4</v>
      </c>
      <c r="HT61" s="52">
        <v>1.308488139164541E-3</v>
      </c>
      <c r="HU61" s="52">
        <v>9.9148705668760306E-4</v>
      </c>
      <c r="HV61" s="52">
        <v>6.4929941831815387E-4</v>
      </c>
      <c r="HW61" s="52">
        <v>8.7775346410805645E-5</v>
      </c>
      <c r="HX61" s="52">
        <v>1.6879517904337243E-4</v>
      </c>
      <c r="HY61" s="52">
        <v>1.1209299159613869E-4</v>
      </c>
      <c r="HZ61" s="52">
        <v>2.9539087014583606E-4</v>
      </c>
      <c r="IA61" s="52">
        <v>2.7890128068046256E-4</v>
      </c>
      <c r="IB61" s="52">
        <v>3.8892723351832161E-5</v>
      </c>
      <c r="IC61" s="52">
        <v>2.1680849251108279E-2</v>
      </c>
      <c r="ID61" s="52">
        <v>9.7444572663273263E-3</v>
      </c>
      <c r="IE61" s="52">
        <v>4.7749584302865002E-3</v>
      </c>
      <c r="IF61" s="52">
        <v>7.6707781243178326E-3</v>
      </c>
      <c r="IG61" s="52">
        <v>4.7395214844275188E-4</v>
      </c>
      <c r="IH61" s="52">
        <v>4.1495350351143266E-4</v>
      </c>
      <c r="II61" s="52">
        <v>5.0004104977318948E-4</v>
      </c>
      <c r="IJ61" s="52">
        <v>1.6473073666789059E-4</v>
      </c>
      <c r="IK61" s="52">
        <v>4.2634385024754855E-5</v>
      </c>
      <c r="IL61" s="52">
        <v>2.2074317381720225E-4</v>
      </c>
      <c r="IM61" s="52">
        <v>1.2465158335917177E-4</v>
      </c>
      <c r="IN61" s="52">
        <v>1.4307954981695878E-4</v>
      </c>
      <c r="IO61" s="52">
        <v>2.5393296016545524E-4</v>
      </c>
      <c r="IP61" s="52">
        <v>1.7639388543383739E-4</v>
      </c>
      <c r="IQ61" s="52">
        <v>6.1435795872626941E-5</v>
      </c>
      <c r="IR61" s="52">
        <v>2.6086253113130555E-4</v>
      </c>
      <c r="IS61" s="52">
        <v>1.2640649686983293E-4</v>
      </c>
      <c r="IT61" s="52">
        <v>5.4704717942988937E-6</v>
      </c>
      <c r="IU61" s="52">
        <v>2.6171477127754798E-4</v>
      </c>
      <c r="IV61" s="52">
        <v>2.3895821599134303E-4</v>
      </c>
      <c r="IW61" s="52">
        <v>8.4990576860041517E-5</v>
      </c>
      <c r="IX61" s="52">
        <v>7.0071539265763853E-5</v>
      </c>
      <c r="IY61" s="52">
        <v>7.5812291777906766E-5</v>
      </c>
      <c r="IZ61" s="52">
        <v>7.6785819982043614E-5</v>
      </c>
      <c r="JA61" s="52">
        <v>3.657467118406724E-5</v>
      </c>
      <c r="JB61" s="52">
        <v>1.7974407208400832E-4</v>
      </c>
      <c r="JC61" s="52">
        <v>1.833212293036654E-4</v>
      </c>
      <c r="JD61" s="52">
        <v>3.521525262154433E-5</v>
      </c>
      <c r="JE61" s="52">
        <v>2.8916290337763101E-5</v>
      </c>
      <c r="JF61" s="52">
        <v>6.4662240817171026E-5</v>
      </c>
      <c r="JG61" s="52">
        <v>3.8817814072909828E-4</v>
      </c>
      <c r="JH61" s="52">
        <v>5.6910467955271365E-4</v>
      </c>
      <c r="JI61" s="52">
        <v>1.6456524093380991E-4</v>
      </c>
      <c r="JJ61" s="52">
        <v>3.3477486899339588E-4</v>
      </c>
      <c r="JK61" s="52">
        <v>1.9511516241932657E-4</v>
      </c>
      <c r="JL61" s="52">
        <v>1.6477789723603114E-4</v>
      </c>
      <c r="JM61" s="52">
        <v>1.7827434453282696E-4</v>
      </c>
      <c r="JN61" s="52">
        <v>1.8076776489880781E-4</v>
      </c>
      <c r="JO61" s="52">
        <v>8.2813253649286831E-5</v>
      </c>
      <c r="JP61" s="52">
        <v>5.6426567060673833E-5</v>
      </c>
      <c r="JQ61" s="52">
        <v>2.014562227145968E-4</v>
      </c>
      <c r="JR61" s="52">
        <v>4.58605650418881E-5</v>
      </c>
      <c r="JS61" s="52">
        <v>8.1664942210377275E-5</v>
      </c>
      <c r="JT61" s="52">
        <v>1.081073904857585E-2</v>
      </c>
      <c r="JU61" s="52">
        <v>3.5518883287056014E-3</v>
      </c>
      <c r="JV61" s="52">
        <v>1.9650529206766909E-2</v>
      </c>
      <c r="JW61" s="52">
        <v>1.0500833232195512E-3</v>
      </c>
      <c r="JX61" s="52">
        <v>0.26511881798716402</v>
      </c>
      <c r="JY61" s="52">
        <v>1.891941547398983E-3</v>
      </c>
      <c r="JZ61" s="52">
        <v>5.1584654766810414E-2</v>
      </c>
      <c r="KA61" s="52">
        <v>2.8783542019076812E-3</v>
      </c>
      <c r="KB61" s="52">
        <v>0.23995788447144192</v>
      </c>
      <c r="KC61" s="52">
        <v>5.8345710448861696E-3</v>
      </c>
      <c r="KD61" s="52">
        <v>2.4536586108348025E-3</v>
      </c>
      <c r="KE61" s="52">
        <v>6.2830480060695462E-3</v>
      </c>
      <c r="KF61" s="52">
        <v>0.52150821953231652</v>
      </c>
      <c r="KG61" s="52">
        <v>8.8415380111213446E-3</v>
      </c>
      <c r="KH61" s="52">
        <v>6.9158696541098283E-2</v>
      </c>
      <c r="KI61" s="52">
        <v>2.3110363711674646E-3</v>
      </c>
      <c r="KJ61" s="52">
        <v>6.6832423043090478E-2</v>
      </c>
      <c r="KK61" s="52">
        <v>0.14036430608708458</v>
      </c>
      <c r="KL61" s="52">
        <v>1.0149229799553685E-2</v>
      </c>
      <c r="KM61" s="52">
        <v>0.40818403130536757</v>
      </c>
      <c r="KN61" s="52">
        <v>6.8486565280968916E-3</v>
      </c>
      <c r="KO61" s="52">
        <v>7.731095090153569E-3</v>
      </c>
      <c r="KP61" s="52">
        <v>2.9071155311760277E-3</v>
      </c>
      <c r="KQ61" s="52">
        <v>4.8736130421635111E-3</v>
      </c>
      <c r="KR61" s="52">
        <v>5.8934855967398029E-3</v>
      </c>
      <c r="KS61" s="52">
        <v>3.8375745223717924E-3</v>
      </c>
      <c r="KT61" s="52">
        <v>7.2624859106611955E-2</v>
      </c>
      <c r="KU61" s="52">
        <v>4.6609326342081318E-3</v>
      </c>
      <c r="KV61" s="52">
        <v>2.3810264098758143E-3</v>
      </c>
      <c r="KW61" s="52">
        <v>6.0123886684296697E-3</v>
      </c>
      <c r="KX61" s="52">
        <v>5.3884351865275907E-3</v>
      </c>
      <c r="KY61" s="52">
        <v>3.4075443457831534E-2</v>
      </c>
      <c r="KZ61" s="52">
        <v>0.53757429776159449</v>
      </c>
    </row>
    <row r="62" spans="1:312" x14ac:dyDescent="0.2">
      <c r="A62" s="89">
        <v>1.0175920000000001</v>
      </c>
      <c r="B62" s="41" t="s">
        <v>884</v>
      </c>
      <c r="C62" s="51" t="s">
        <v>9</v>
      </c>
      <c r="D62" s="52">
        <v>2.4998666294558858E-6</v>
      </c>
      <c r="E62" s="52">
        <v>1.759646695096057E-5</v>
      </c>
      <c r="F62" s="52">
        <v>7.1202583888175957E-6</v>
      </c>
      <c r="G62" s="52">
        <v>2.6454162953248329E-6</v>
      </c>
      <c r="H62" s="52">
        <v>3.0263041508831807E-6</v>
      </c>
      <c r="I62" s="52">
        <v>4.5421326073589881E-6</v>
      </c>
      <c r="J62" s="52">
        <v>9.0672143161566215E-7</v>
      </c>
      <c r="K62" s="52">
        <v>2.7509500130397671E-5</v>
      </c>
      <c r="L62" s="52">
        <v>3.0568592177737791E-5</v>
      </c>
      <c r="M62" s="52">
        <v>8.4304142220894022E-5</v>
      </c>
      <c r="N62" s="52">
        <v>2.6999873468400497E-5</v>
      </c>
      <c r="O62" s="52">
        <v>2.9166344076041375E-6</v>
      </c>
      <c r="P62" s="52">
        <v>2.8441193235348182E-6</v>
      </c>
      <c r="Q62" s="52">
        <v>4.6032964717511599E-6</v>
      </c>
      <c r="R62" s="52">
        <v>1.067071128962246E-4</v>
      </c>
      <c r="S62" s="52">
        <v>4.7504358940751533E-6</v>
      </c>
      <c r="T62" s="52">
        <v>3.6449840483230965E-4</v>
      </c>
      <c r="U62" s="52">
        <v>2.3255902295161506E-5</v>
      </c>
      <c r="V62" s="52">
        <v>1.0239469200071353E-5</v>
      </c>
      <c r="W62" s="52">
        <v>7.1224254555754738E-5</v>
      </c>
      <c r="X62" s="52">
        <v>6.8805467676954983E-6</v>
      </c>
      <c r="Y62" s="52">
        <v>1.6979302958551151E-4</v>
      </c>
      <c r="Z62" s="52">
        <v>3.500956616750388E-5</v>
      </c>
      <c r="AA62" s="52">
        <v>4.5737366457108398E-5</v>
      </c>
      <c r="AB62" s="52">
        <v>2.1154074391898652E-5</v>
      </c>
      <c r="AC62" s="52">
        <v>2.0555365224183574E-5</v>
      </c>
      <c r="AD62" s="52">
        <v>1.688150479187557E-5</v>
      </c>
      <c r="AE62" s="52">
        <v>1.3429107782648066E-5</v>
      </c>
      <c r="AF62" s="52">
        <v>3.151571133688768E-5</v>
      </c>
      <c r="AG62" s="52">
        <v>1.0801593971959696E-5</v>
      </c>
      <c r="AH62" s="52">
        <v>8.7353300492575472E-6</v>
      </c>
      <c r="AI62" s="52">
        <v>9.6471875948296948E-5</v>
      </c>
      <c r="AJ62" s="52">
        <v>5.352031313410668E-5</v>
      </c>
      <c r="AK62" s="52">
        <v>4.5537466031178466E-5</v>
      </c>
      <c r="AL62" s="52">
        <v>1.3257079913768703E-4</v>
      </c>
      <c r="AM62" s="52">
        <v>1.3565084410480576E-4</v>
      </c>
      <c r="AN62" s="52">
        <v>5.2080786430512877E-6</v>
      </c>
      <c r="AO62" s="52">
        <v>2.5175174647321916E-4</v>
      </c>
      <c r="AP62" s="52">
        <v>8.906263408245864E-5</v>
      </c>
      <c r="AQ62" s="52">
        <v>1.5405804055172579E-4</v>
      </c>
      <c r="AR62" s="52">
        <v>1.4279665500061426E-4</v>
      </c>
      <c r="AS62" s="52">
        <v>5.6242407422957795E-4</v>
      </c>
      <c r="AT62" s="52">
        <v>4.8518106198118863E-4</v>
      </c>
      <c r="AU62" s="52">
        <v>0.86617358397093525</v>
      </c>
      <c r="AV62" s="52">
        <v>4.5522294122849874E-6</v>
      </c>
      <c r="AW62" s="52">
        <v>5.6509070888321403E-6</v>
      </c>
      <c r="AX62" s="52">
        <v>6.314932859745966E-6</v>
      </c>
      <c r="AY62" s="52">
        <v>2.0350893449297927E-5</v>
      </c>
      <c r="AZ62" s="52">
        <v>8.2292396019364736E-6</v>
      </c>
      <c r="BA62" s="52">
        <v>5.448452789825098E-4</v>
      </c>
      <c r="BB62" s="52">
        <v>7.1208583862901183E-5</v>
      </c>
      <c r="BC62" s="52">
        <v>1.5796673710388745E-5</v>
      </c>
      <c r="BD62" s="52">
        <v>8.9097644809529343E-5</v>
      </c>
      <c r="BE62" s="52">
        <v>1.4455067386320785E-5</v>
      </c>
      <c r="BF62" s="52">
        <v>1.2146683605452355E-4</v>
      </c>
      <c r="BG62" s="52">
        <v>1.1656880254465766E-4</v>
      </c>
      <c r="BH62" s="52">
        <v>5.5636843353412293E-5</v>
      </c>
      <c r="BI62" s="52">
        <v>5.3520891566630035E-5</v>
      </c>
      <c r="BJ62" s="52">
        <v>2.0426404547753279E-5</v>
      </c>
      <c r="BK62" s="52">
        <v>4.2418872259017307E-5</v>
      </c>
      <c r="BL62" s="52">
        <v>3.1643918539531913E-5</v>
      </c>
      <c r="BM62" s="52">
        <v>0</v>
      </c>
      <c r="BN62" s="52">
        <v>5.5459524830273877E-5</v>
      </c>
      <c r="BO62" s="52">
        <v>2.9772200242021121E-5</v>
      </c>
      <c r="BP62" s="52">
        <v>3.5229453351989066E-6</v>
      </c>
      <c r="BQ62" s="52">
        <v>0</v>
      </c>
      <c r="BR62" s="52">
        <v>3.5377186291295149E-6</v>
      </c>
      <c r="BS62" s="52">
        <v>5.9216922189659809E-6</v>
      </c>
      <c r="BT62" s="52">
        <v>0</v>
      </c>
      <c r="BU62" s="52">
        <v>2.0300732732152651E-5</v>
      </c>
      <c r="BV62" s="52">
        <v>2.4912916605193789E-5</v>
      </c>
      <c r="BW62" s="52">
        <v>6.9307279048651664E-5</v>
      </c>
      <c r="BX62" s="52">
        <v>5.7240120547675106E-6</v>
      </c>
      <c r="BY62" s="52">
        <v>3.6499733094925156E-6</v>
      </c>
      <c r="BZ62" s="52">
        <v>1.6430469922110473E-4</v>
      </c>
      <c r="CA62" s="52">
        <v>2.8608523953142012E-6</v>
      </c>
      <c r="CB62" s="52">
        <v>2.0237976959110298E-4</v>
      </c>
      <c r="CC62" s="52">
        <v>3.5153900002537835E-5</v>
      </c>
      <c r="CD62" s="52">
        <v>1.8433456160554779E-5</v>
      </c>
      <c r="CE62" s="52">
        <v>1.3775685506386271E-4</v>
      </c>
      <c r="CF62" s="52">
        <v>5.1310925801807004E-5</v>
      </c>
      <c r="CG62" s="52">
        <v>5.7616181739079674E-6</v>
      </c>
      <c r="CH62" s="52">
        <v>6.0123658121564156E-5</v>
      </c>
      <c r="CI62" s="52">
        <v>2.8788944695617821E-5</v>
      </c>
      <c r="CJ62" s="52">
        <v>5.4663375181959259E-6</v>
      </c>
      <c r="CK62" s="52">
        <v>2.6354356355165264E-5</v>
      </c>
      <c r="CL62" s="52">
        <v>1.8577299259866991E-5</v>
      </c>
      <c r="CM62" s="52">
        <v>1.2470697148299871E-4</v>
      </c>
      <c r="CN62" s="52">
        <v>8.6954636522460331E-5</v>
      </c>
      <c r="CO62" s="52">
        <v>2.0019052366594658E-5</v>
      </c>
      <c r="CP62" s="52">
        <v>8.938060095038623E-5</v>
      </c>
      <c r="CQ62" s="52">
        <v>1.035906366198317E-4</v>
      </c>
      <c r="CR62" s="52">
        <v>1.1080962308811718E-4</v>
      </c>
      <c r="CS62" s="52">
        <v>8.2494781594032347E-6</v>
      </c>
      <c r="CT62" s="52">
        <v>1.0964725164896869E-4</v>
      </c>
      <c r="CU62" s="52">
        <v>4.6875152376089754E-5</v>
      </c>
      <c r="CV62" s="52">
        <v>9.1444910792524449E-5</v>
      </c>
      <c r="CW62" s="52">
        <v>3.2456897130221195E-5</v>
      </c>
      <c r="CX62" s="52">
        <v>1.9503802513451793E-5</v>
      </c>
      <c r="CY62" s="52">
        <v>3.3384553759656962E-5</v>
      </c>
      <c r="CZ62" s="52">
        <v>1.1156993019127718E-4</v>
      </c>
      <c r="DA62" s="52">
        <v>5.6633842621778956E-5</v>
      </c>
      <c r="DB62" s="52">
        <v>7.9526016160159281E-5</v>
      </c>
      <c r="DC62" s="52">
        <v>4.0719235384414245E-5</v>
      </c>
      <c r="DD62" s="52">
        <v>6.0844025126227612E-5</v>
      </c>
      <c r="DE62" s="52">
        <v>2.6511161555751566E-5</v>
      </c>
      <c r="DF62" s="52">
        <v>7.3839462583947779E-6</v>
      </c>
      <c r="DG62" s="52">
        <v>6.6377932946002765E-5</v>
      </c>
      <c r="DH62" s="52">
        <v>2.2396033823427109E-5</v>
      </c>
      <c r="DI62" s="52">
        <v>9.3987426469691355E-5</v>
      </c>
      <c r="DJ62" s="52">
        <v>1.746619040438821E-4</v>
      </c>
      <c r="DK62" s="52">
        <v>2.1085393718601821E-4</v>
      </c>
      <c r="DL62" s="52">
        <v>4.4005286973599185E-4</v>
      </c>
      <c r="DM62" s="52">
        <v>5.1524375942348284E-4</v>
      </c>
      <c r="DN62" s="52">
        <v>4.5260234957063251E-4</v>
      </c>
      <c r="DO62" s="52">
        <v>2.3402169720016661E-4</v>
      </c>
      <c r="DP62" s="52">
        <v>1.6829287356689835E-4</v>
      </c>
      <c r="DQ62" s="52">
        <v>2.7109322790266102E-4</v>
      </c>
      <c r="DR62" s="52">
        <v>4.2543784627903939E-4</v>
      </c>
      <c r="DS62" s="52">
        <v>2.1318324351147792E-4</v>
      </c>
      <c r="DT62" s="52">
        <v>1.224138362132076E-4</v>
      </c>
      <c r="DU62" s="52">
        <v>8.7135842922578916E-5</v>
      </c>
      <c r="DV62" s="52">
        <v>7.2001275055920535E-5</v>
      </c>
      <c r="DW62" s="52">
        <v>7.1107307322347335E-5</v>
      </c>
      <c r="DX62" s="52">
        <v>9.8973613631395929E-5</v>
      </c>
      <c r="DY62" s="52">
        <v>2.8553315287693715E-5</v>
      </c>
      <c r="DZ62" s="52">
        <v>2.4162566315708121E-5</v>
      </c>
      <c r="EA62" s="52">
        <v>3.8786208983176926E-5</v>
      </c>
      <c r="EB62" s="52">
        <v>1.7876465412694782E-4</v>
      </c>
      <c r="EC62" s="52">
        <v>5.1302867611817254E-5</v>
      </c>
      <c r="ED62" s="52">
        <v>5.8940295506135229E-5</v>
      </c>
      <c r="EE62" s="52">
        <v>9.1168707597625667E-5</v>
      </c>
      <c r="EF62" s="52">
        <v>3.9855682604402402E-5</v>
      </c>
      <c r="EG62" s="52">
        <v>2.8195627481307745E-5</v>
      </c>
      <c r="EH62" s="52">
        <v>8.4761869784784992E-5</v>
      </c>
      <c r="EI62" s="52">
        <v>1.0453507508034267E-4</v>
      </c>
      <c r="EJ62" s="52">
        <v>1.8225673212361957E-4</v>
      </c>
      <c r="EK62" s="52">
        <v>2.3079917769665739E-5</v>
      </c>
      <c r="EL62" s="52">
        <v>2.7336102878576345E-6</v>
      </c>
      <c r="EM62" s="52">
        <v>1.2104460025164317E-5</v>
      </c>
      <c r="EN62" s="52">
        <v>4.9486421181883014E-6</v>
      </c>
      <c r="EO62" s="52">
        <v>1.2670516470561092E-5</v>
      </c>
      <c r="EP62" s="52">
        <v>2.1557833385323662E-6</v>
      </c>
      <c r="EQ62" s="52">
        <v>0</v>
      </c>
      <c r="ER62" s="52">
        <v>0</v>
      </c>
      <c r="ES62" s="52">
        <v>6.1793503780734369E-5</v>
      </c>
      <c r="ET62" s="52">
        <v>7.2804286572858515E-6</v>
      </c>
      <c r="EU62" s="52">
        <v>0</v>
      </c>
      <c r="EV62" s="52">
        <v>8.2507533579776488E-5</v>
      </c>
      <c r="EW62" s="52">
        <v>5.7538878929037777E-5</v>
      </c>
      <c r="EX62" s="52">
        <v>2.6994166781777472E-5</v>
      </c>
      <c r="EY62" s="52">
        <v>9.9626704586360472E-5</v>
      </c>
      <c r="EZ62" s="52">
        <v>1.084236257310784E-4</v>
      </c>
      <c r="FA62" s="52">
        <v>9.485464736146242E-5</v>
      </c>
      <c r="FB62" s="52">
        <v>2.9625825431633311E-5</v>
      </c>
      <c r="FC62" s="52">
        <v>5.0001798999257088E-5</v>
      </c>
      <c r="FD62" s="52">
        <v>2.3952319953560374E-5</v>
      </c>
      <c r="FE62" s="52">
        <v>3.2526037227749269E-6</v>
      </c>
      <c r="FF62" s="52">
        <v>6.0748668925996268E-5</v>
      </c>
      <c r="FG62" s="52">
        <v>9.8213131820767548E-6</v>
      </c>
      <c r="FH62" s="52">
        <v>2.1205721021991949E-6</v>
      </c>
      <c r="FI62" s="52">
        <v>5.9873136665043798E-6</v>
      </c>
      <c r="FJ62" s="52">
        <v>3.7089932795292827E-5</v>
      </c>
      <c r="FK62" s="52">
        <v>1.1500071380943062E-5</v>
      </c>
      <c r="FL62" s="52">
        <v>6.0883998303026995E-6</v>
      </c>
      <c r="FM62" s="52">
        <v>5.4731840452567984E-6</v>
      </c>
      <c r="FN62" s="52">
        <v>1.2128098028924365E-5</v>
      </c>
      <c r="FO62" s="52">
        <v>4.658793876833901E-6</v>
      </c>
      <c r="FP62" s="52">
        <v>1.998495833929688E-5</v>
      </c>
      <c r="FQ62" s="52">
        <v>2.1249451125950042E-5</v>
      </c>
      <c r="FR62" s="52">
        <v>9.7809794410236495E-6</v>
      </c>
      <c r="FS62" s="52">
        <v>1.0849185588092161E-4</v>
      </c>
      <c r="FT62" s="52">
        <v>3.0410453283306663E-6</v>
      </c>
      <c r="FU62" s="52">
        <v>1.5796623513736235E-6</v>
      </c>
      <c r="FV62" s="52">
        <v>3.2204526976653056E-6</v>
      </c>
      <c r="FW62" s="52">
        <v>7.5431139113717822E-6</v>
      </c>
      <c r="FX62" s="52">
        <v>4.8096853625126227E-5</v>
      </c>
      <c r="FY62" s="52">
        <v>1.228433539144367E-5</v>
      </c>
      <c r="FZ62" s="52">
        <v>9.2673342166309851E-6</v>
      </c>
      <c r="GA62" s="52">
        <v>9.2161874920346402E-6</v>
      </c>
      <c r="GB62" s="52">
        <v>1.0696228327158948E-4</v>
      </c>
      <c r="GC62" s="52">
        <v>6.2261584868076571E-6</v>
      </c>
      <c r="GD62" s="52">
        <v>7.6885377418672412E-6</v>
      </c>
      <c r="GE62" s="52">
        <v>2.0938204454700026E-6</v>
      </c>
      <c r="GF62" s="52">
        <v>3.4883369147133052E-5</v>
      </c>
      <c r="GG62" s="52">
        <v>9.8755485245347876E-5</v>
      </c>
      <c r="GH62" s="52">
        <v>8.237120447520039E-5</v>
      </c>
      <c r="GI62" s="52">
        <v>5.0245447428987114E-5</v>
      </c>
      <c r="GJ62" s="52">
        <v>9.4599408309372593E-5</v>
      </c>
      <c r="GK62" s="52">
        <v>4.8571894098452861E-5</v>
      </c>
      <c r="GL62" s="52">
        <v>1.453895000873938E-4</v>
      </c>
      <c r="GM62" s="52">
        <v>5.7638399019431707E-6</v>
      </c>
      <c r="GN62" s="52">
        <v>3.528568502856811E-5</v>
      </c>
      <c r="GO62" s="52">
        <v>2.1876888409471445E-4</v>
      </c>
      <c r="GP62" s="52">
        <v>1.5825462695803758E-5</v>
      </c>
      <c r="GQ62" s="52">
        <v>4.0243342978193244E-5</v>
      </c>
      <c r="GR62" s="52">
        <v>3.0976513147828958E-6</v>
      </c>
      <c r="GS62" s="52">
        <v>1.6191821051128388E-4</v>
      </c>
      <c r="GT62" s="52">
        <v>3.6650718437082771E-5</v>
      </c>
      <c r="GU62" s="52">
        <v>8.8275365630352293E-5</v>
      </c>
      <c r="GV62" s="52">
        <v>2.2720909205204302E-5</v>
      </c>
      <c r="GW62" s="52">
        <v>1.1748779863755461E-5</v>
      </c>
      <c r="GX62" s="52">
        <v>6.7731657957988668E-6</v>
      </c>
      <c r="GY62" s="52">
        <v>9.4521624661312231E-6</v>
      </c>
      <c r="GZ62" s="52">
        <v>1.0811366013688098E-4</v>
      </c>
      <c r="HA62" s="52">
        <v>5.8700340593674924E-5</v>
      </c>
      <c r="HB62" s="52">
        <v>1.1146048665157441E-4</v>
      </c>
      <c r="HC62" s="52">
        <v>2.3413845364127911E-4</v>
      </c>
      <c r="HD62" s="52">
        <v>1.5812605958051183E-4</v>
      </c>
      <c r="HE62" s="52">
        <v>2.0883624767621925E-4</v>
      </c>
      <c r="HF62" s="52">
        <v>8.3133009997669933E-5</v>
      </c>
      <c r="HG62" s="52">
        <v>1.514439003641737E-4</v>
      </c>
      <c r="HH62" s="52">
        <v>8.6269024949125743E-5</v>
      </c>
      <c r="HI62" s="52">
        <v>2.6962571039066465E-4</v>
      </c>
      <c r="HJ62" s="52">
        <v>2.5317534348939693E-4</v>
      </c>
      <c r="HK62" s="52">
        <v>4.658156978895861E-5</v>
      </c>
      <c r="HL62" s="52">
        <v>2.4351167522534467E-5</v>
      </c>
      <c r="HM62" s="52">
        <v>1.4133399372441989E-5</v>
      </c>
      <c r="HN62" s="52">
        <v>3.7868617105627453E-5</v>
      </c>
      <c r="HO62" s="52">
        <v>1.7605234355572812E-5</v>
      </c>
      <c r="HP62" s="52">
        <v>6.5139111999768171E-5</v>
      </c>
      <c r="HQ62" s="52">
        <v>3.5040061305092974E-4</v>
      </c>
      <c r="HR62" s="52">
        <v>1.4927356392616646E-4</v>
      </c>
      <c r="HS62" s="52">
        <v>2.1952226118890776E-4</v>
      </c>
      <c r="HT62" s="52">
        <v>1.3250341711039469E-4</v>
      </c>
      <c r="HU62" s="52">
        <v>5.4654915145401295E-5</v>
      </c>
      <c r="HV62" s="52">
        <v>1.6688399654514043E-4</v>
      </c>
      <c r="HW62" s="52">
        <v>1.507191029151061E-5</v>
      </c>
      <c r="HX62" s="52">
        <v>1.2465551984829425E-5</v>
      </c>
      <c r="HY62" s="52">
        <v>1.7180383492227043E-5</v>
      </c>
      <c r="HZ62" s="52">
        <v>1.760318092380173E-4</v>
      </c>
      <c r="IA62" s="52">
        <v>8.6924794553070416E-5</v>
      </c>
      <c r="IB62" s="52">
        <v>9.6650136106473468E-5</v>
      </c>
      <c r="IC62" s="52">
        <v>9.9423316247615945E-5</v>
      </c>
      <c r="ID62" s="52">
        <v>8.4682895823759208E-5</v>
      </c>
      <c r="IE62" s="52">
        <v>1.9872546001474195E-4</v>
      </c>
      <c r="IF62" s="52">
        <v>1.3718609650183841E-5</v>
      </c>
      <c r="IG62" s="52">
        <v>3.2563463022972231E-5</v>
      </c>
      <c r="IH62" s="52">
        <v>1.3553962743717583E-5</v>
      </c>
      <c r="II62" s="52">
        <v>1.4619924050337063E-5</v>
      </c>
      <c r="IJ62" s="52">
        <v>3.4793028927097734E-5</v>
      </c>
      <c r="IK62" s="52">
        <v>1.7828635349967464E-5</v>
      </c>
      <c r="IL62" s="52">
        <v>2.1086351874181682E-6</v>
      </c>
      <c r="IM62" s="52">
        <v>6.2139386158771988E-5</v>
      </c>
      <c r="IN62" s="52">
        <v>4.7370954804359556E-6</v>
      </c>
      <c r="IO62" s="52">
        <v>4.1603722798432051E-6</v>
      </c>
      <c r="IP62" s="52">
        <v>1.8353598815166942E-6</v>
      </c>
      <c r="IQ62" s="52">
        <v>5.961424936427412E-6</v>
      </c>
      <c r="IR62" s="52">
        <v>4.7059755384366611E-6</v>
      </c>
      <c r="IS62" s="52">
        <v>3.5125260870534945E-5</v>
      </c>
      <c r="IT62" s="52">
        <v>4.0310677084503961E-5</v>
      </c>
      <c r="IU62" s="52">
        <v>1.0526789061087288E-5</v>
      </c>
      <c r="IV62" s="52">
        <v>3.917412103382626E-5</v>
      </c>
      <c r="IW62" s="52">
        <v>4.1784070213618741E-6</v>
      </c>
      <c r="IX62" s="52">
        <v>1.6854447157632905E-6</v>
      </c>
      <c r="IY62" s="52">
        <v>2.1272445463862414E-5</v>
      </c>
      <c r="IZ62" s="52">
        <v>3.2989108454303988E-5</v>
      </c>
      <c r="JA62" s="52">
        <v>2.4823242536478851E-6</v>
      </c>
      <c r="JB62" s="52">
        <v>5.3393297159401229E-6</v>
      </c>
      <c r="JC62" s="52">
        <v>1.3751837573697059E-5</v>
      </c>
      <c r="JD62" s="52">
        <v>7.7849380362249763E-6</v>
      </c>
      <c r="JE62" s="52">
        <v>3.502205364753765E-6</v>
      </c>
      <c r="JF62" s="52">
        <v>2.3388047477259681E-6</v>
      </c>
      <c r="JG62" s="52">
        <v>5.3384996995690896E-5</v>
      </c>
      <c r="JH62" s="52">
        <v>4.0074303271641798E-5</v>
      </c>
      <c r="JI62" s="52">
        <v>1.7184757986705361E-5</v>
      </c>
      <c r="JJ62" s="52">
        <v>1.7602573442690727E-5</v>
      </c>
      <c r="JK62" s="52">
        <v>4.9944891428493245E-5</v>
      </c>
      <c r="JL62" s="52">
        <v>7.350693723622641E-5</v>
      </c>
      <c r="JM62" s="52">
        <v>6.8172590414558197E-5</v>
      </c>
      <c r="JN62" s="52">
        <v>6.0046044485304121E-6</v>
      </c>
      <c r="JO62" s="52">
        <v>7.8362637330323231E-6</v>
      </c>
      <c r="JP62" s="52">
        <v>8.9541001872229665E-6</v>
      </c>
      <c r="JQ62" s="52">
        <v>1.1375300190810566E-5</v>
      </c>
      <c r="JR62" s="52">
        <v>2.2548786046248542E-6</v>
      </c>
      <c r="JS62" s="52">
        <v>0</v>
      </c>
      <c r="JT62" s="52">
        <v>1.0777955423481799E-3</v>
      </c>
      <c r="JU62" s="52">
        <v>1.1056006295628466E-5</v>
      </c>
      <c r="JV62" s="52">
        <v>2.0405387703566221E-5</v>
      </c>
      <c r="JW62" s="52">
        <v>1.2725594670462791E-4</v>
      </c>
      <c r="JX62" s="52">
        <v>7.5956396750276325E-5</v>
      </c>
      <c r="JY62" s="52">
        <v>8.7938711883683455E-5</v>
      </c>
      <c r="JZ62" s="52">
        <v>2.5120041886400547E-5</v>
      </c>
      <c r="KA62" s="52">
        <v>5.3319545905254949E-5</v>
      </c>
      <c r="KB62" s="52">
        <v>9.9275481892957268E-6</v>
      </c>
      <c r="KC62" s="52">
        <v>6.5069039175299069E-5</v>
      </c>
      <c r="KD62" s="52">
        <v>2.9744267050610743E-5</v>
      </c>
      <c r="KE62" s="52">
        <v>1.498387453917271E-5</v>
      </c>
      <c r="KF62" s="52">
        <v>1.3968582934397442E-4</v>
      </c>
      <c r="KG62" s="52">
        <v>2.3524281876553579E-5</v>
      </c>
      <c r="KH62" s="52">
        <v>1.3997978943860984E-4</v>
      </c>
      <c r="KI62" s="52">
        <v>1.0900005783663355E-4</v>
      </c>
      <c r="KJ62" s="52">
        <v>6.9479069161783902E-5</v>
      </c>
      <c r="KK62" s="52">
        <v>1.6286917802232892E-4</v>
      </c>
      <c r="KL62" s="52">
        <v>4.15302101708356E-5</v>
      </c>
      <c r="KM62" s="52">
        <v>6.3441831342923218E-5</v>
      </c>
      <c r="KN62" s="52">
        <v>3.6272334473260965E-5</v>
      </c>
      <c r="KO62" s="52">
        <v>7.1740357439757874E-5</v>
      </c>
      <c r="KP62" s="52">
        <v>1.7594337396553605E-5</v>
      </c>
      <c r="KQ62" s="52">
        <v>4.0502867594324738E-5</v>
      </c>
      <c r="KR62" s="52">
        <v>1.4069374155092952E-5</v>
      </c>
      <c r="KS62" s="52">
        <v>1.0023244989102547E-5</v>
      </c>
      <c r="KT62" s="52">
        <v>6.250867671311933E-5</v>
      </c>
      <c r="KU62" s="52">
        <v>4.3170535229254331E-5</v>
      </c>
      <c r="KV62" s="52">
        <v>5.8865692864810352E-5</v>
      </c>
      <c r="KW62" s="52">
        <v>1.0164470188806606E-4</v>
      </c>
      <c r="KX62" s="52">
        <v>6.791487859200969E-6</v>
      </c>
      <c r="KY62" s="52">
        <v>1.6720144890289084E-4</v>
      </c>
      <c r="KZ62" s="52">
        <v>1.2836981851306703E-5</v>
      </c>
    </row>
    <row r="63" spans="1:312" x14ac:dyDescent="0.2">
      <c r="A63" s="89">
        <v>1.021177</v>
      </c>
      <c r="B63" s="41" t="s">
        <v>883</v>
      </c>
      <c r="C63" s="51" t="s">
        <v>91</v>
      </c>
      <c r="D63" s="52">
        <v>3.1248332868198576E-6</v>
      </c>
      <c r="E63" s="52">
        <v>4.4637710850276835E-5</v>
      </c>
      <c r="F63" s="52">
        <v>6.1632344118259835E-6</v>
      </c>
      <c r="G63" s="52">
        <v>1.0649496368358943E-5</v>
      </c>
      <c r="H63" s="52">
        <v>5.5237396152042522E-6</v>
      </c>
      <c r="I63" s="52">
        <v>2.0888476765740943E-6</v>
      </c>
      <c r="J63" s="52">
        <v>3.9677100943749185E-6</v>
      </c>
      <c r="K63" s="52">
        <v>3.5471783432885884E-6</v>
      </c>
      <c r="L63" s="52">
        <v>9.6976223460409537E-6</v>
      </c>
      <c r="M63" s="52">
        <v>2.2356395447564913E-5</v>
      </c>
      <c r="N63" s="52">
        <v>1.3403868055305568E-5</v>
      </c>
      <c r="O63" s="52">
        <v>4.2880731396903385E-5</v>
      </c>
      <c r="P63" s="52">
        <v>3.7131739975244346E-4</v>
      </c>
      <c r="Q63" s="52">
        <v>3.530676504822991E-5</v>
      </c>
      <c r="R63" s="52">
        <v>1.4329866906392379E-4</v>
      </c>
      <c r="S63" s="52">
        <v>5.3516045936834415E-5</v>
      </c>
      <c r="T63" s="52">
        <v>8.225971888196295E-6</v>
      </c>
      <c r="U63" s="52">
        <v>7.6023652043002762E-5</v>
      </c>
      <c r="V63" s="52">
        <v>1.2108189826468517E-5</v>
      </c>
      <c r="W63" s="52">
        <v>6.6652821960702781E-6</v>
      </c>
      <c r="X63" s="52">
        <v>6.3320595798630901E-5</v>
      </c>
      <c r="Y63" s="52">
        <v>8.3151362735347226E-6</v>
      </c>
      <c r="Z63" s="52">
        <v>1.3617352318986982E-5</v>
      </c>
      <c r="AA63" s="52">
        <v>8.0821907097646001E-6</v>
      </c>
      <c r="AB63" s="52">
        <v>3.3131531016985644E-5</v>
      </c>
      <c r="AC63" s="52">
        <v>1.2094252440031467E-4</v>
      </c>
      <c r="AD63" s="52">
        <v>3.8268362952643975E-6</v>
      </c>
      <c r="AE63" s="52">
        <v>2.4359437076903511E-5</v>
      </c>
      <c r="AF63" s="52">
        <v>3.9157447255409059E-4</v>
      </c>
      <c r="AG63" s="52">
        <v>2.2899035038059434E-4</v>
      </c>
      <c r="AH63" s="52">
        <v>1.1791163052453961E-4</v>
      </c>
      <c r="AI63" s="52">
        <v>2.4577544160207874E-4</v>
      </c>
      <c r="AJ63" s="52">
        <v>1.4375103823484708E-4</v>
      </c>
      <c r="AK63" s="52">
        <v>2.4195828894768145E-4</v>
      </c>
      <c r="AL63" s="52">
        <v>1.649079142833682E-5</v>
      </c>
      <c r="AM63" s="52">
        <v>4.5936589569249935E-5</v>
      </c>
      <c r="AN63" s="52">
        <v>1.7408279889858665E-5</v>
      </c>
      <c r="AO63" s="52">
        <v>1.9728568670757824E-5</v>
      </c>
      <c r="AP63" s="52">
        <v>7.0084545465041748E-5</v>
      </c>
      <c r="AQ63" s="52">
        <v>1.0614568938097411E-4</v>
      </c>
      <c r="AR63" s="52">
        <v>3.964939397421258E-5</v>
      </c>
      <c r="AS63" s="52">
        <v>6.0690458471500229E-6</v>
      </c>
      <c r="AT63" s="52">
        <v>5.1015678293520945E-5</v>
      </c>
      <c r="AU63" s="52">
        <v>3.8887324611271088E-6</v>
      </c>
      <c r="AV63" s="52">
        <v>2.69681149695277E-5</v>
      </c>
      <c r="AW63" s="52">
        <v>1.0180314848277488E-4</v>
      </c>
      <c r="AX63" s="52">
        <v>4.3270414032855913E-6</v>
      </c>
      <c r="AY63" s="52">
        <v>9.5660696891615116E-6</v>
      </c>
      <c r="AZ63" s="52">
        <v>3.0946301505787606E-5</v>
      </c>
      <c r="BA63" s="52">
        <v>0</v>
      </c>
      <c r="BB63" s="52">
        <v>2.5845294826515097E-5</v>
      </c>
      <c r="BC63" s="52">
        <v>1.5438524330558417E-4</v>
      </c>
      <c r="BD63" s="52">
        <v>1.3964134902159323E-4</v>
      </c>
      <c r="BE63" s="52">
        <v>1.5196060588300951E-5</v>
      </c>
      <c r="BF63" s="52">
        <v>5.6531512942817503E-6</v>
      </c>
      <c r="BG63" s="52">
        <v>6.6883068557171277E-6</v>
      </c>
      <c r="BH63" s="52">
        <v>6.4733025679446367E-5</v>
      </c>
      <c r="BI63" s="52">
        <v>9.9878092665531195E-5</v>
      </c>
      <c r="BJ63" s="52">
        <v>1.5649558679037165E-4</v>
      </c>
      <c r="BK63" s="52">
        <v>2.7686131256900751E-4</v>
      </c>
      <c r="BL63" s="52">
        <v>4.982805356622185E-4</v>
      </c>
      <c r="BM63" s="52">
        <v>5.2879225316287309E-4</v>
      </c>
      <c r="BN63" s="52">
        <v>3.1397969081675231E-4</v>
      </c>
      <c r="BO63" s="52">
        <v>3.5828552441469821E-4</v>
      </c>
      <c r="BP63" s="52">
        <v>3.3517900962418744E-6</v>
      </c>
      <c r="BQ63" s="52">
        <v>0</v>
      </c>
      <c r="BR63" s="52">
        <v>5.8836526136941224E-6</v>
      </c>
      <c r="BS63" s="52">
        <v>8.9467052719981381E-6</v>
      </c>
      <c r="BT63" s="52">
        <v>6.1651074163600428E-5</v>
      </c>
      <c r="BU63" s="52">
        <v>4.7167662915806658E-6</v>
      </c>
      <c r="BV63" s="52">
        <v>7.8018851405207117E-5</v>
      </c>
      <c r="BW63" s="52">
        <v>6.2332242510037102E-5</v>
      </c>
      <c r="BX63" s="52">
        <v>3.1707273332884291E-4</v>
      </c>
      <c r="BY63" s="52">
        <v>2.4429581996459747E-4</v>
      </c>
      <c r="BZ63" s="52">
        <v>1.3648175565532091E-4</v>
      </c>
      <c r="CA63" s="52">
        <v>1.1473844181206957E-5</v>
      </c>
      <c r="CB63" s="52">
        <v>9.0793423185178963E-6</v>
      </c>
      <c r="CC63" s="52">
        <v>2.9922394883880595E-5</v>
      </c>
      <c r="CD63" s="52">
        <v>3.1503505585128931E-5</v>
      </c>
      <c r="CE63" s="52">
        <v>4.7644059031277889E-6</v>
      </c>
      <c r="CF63" s="52">
        <v>0</v>
      </c>
      <c r="CG63" s="52">
        <v>1.0331177415283253E-5</v>
      </c>
      <c r="CH63" s="52">
        <v>0</v>
      </c>
      <c r="CI63" s="52">
        <v>3.0810179901951518E-6</v>
      </c>
      <c r="CJ63" s="52">
        <v>4.555281265163271E-6</v>
      </c>
      <c r="CK63" s="52">
        <v>0</v>
      </c>
      <c r="CL63" s="52">
        <v>1.8891936876197582E-5</v>
      </c>
      <c r="CM63" s="52">
        <v>2.9770220125050476E-5</v>
      </c>
      <c r="CN63" s="52">
        <v>9.957606078793779E-5</v>
      </c>
      <c r="CO63" s="52">
        <v>5.8683708600620513E-6</v>
      </c>
      <c r="CP63" s="52">
        <v>9.6760243700284144E-5</v>
      </c>
      <c r="CQ63" s="52">
        <v>1.7291754114350191E-4</v>
      </c>
      <c r="CR63" s="52">
        <v>2.080396895787757E-4</v>
      </c>
      <c r="CS63" s="52">
        <v>4.6306778200096984E-4</v>
      </c>
      <c r="CT63" s="52">
        <v>1.1006433126398991E-4</v>
      </c>
      <c r="CU63" s="52">
        <v>4.7303665474734058E-4</v>
      </c>
      <c r="CV63" s="52">
        <v>3.3049102738649279E-4</v>
      </c>
      <c r="CW63" s="52">
        <v>1.7739765514231698E-4</v>
      </c>
      <c r="CX63" s="52">
        <v>4.9742877534517441E-4</v>
      </c>
      <c r="CY63" s="52">
        <v>4.1362440680644229E-4</v>
      </c>
      <c r="CZ63" s="52">
        <v>3.6486873376689118E-4</v>
      </c>
      <c r="DA63" s="52">
        <v>2.8968386382538763E-4</v>
      </c>
      <c r="DB63" s="52">
        <v>2.6156384934761945E-4</v>
      </c>
      <c r="DC63" s="52">
        <v>3.4297563854255729E-6</v>
      </c>
      <c r="DD63" s="52">
        <v>1.3976654960331936E-5</v>
      </c>
      <c r="DE63" s="52">
        <v>0</v>
      </c>
      <c r="DF63" s="52">
        <v>2.9195348719599066E-5</v>
      </c>
      <c r="DG63" s="52">
        <v>2.5157070980442417E-5</v>
      </c>
      <c r="DH63" s="52">
        <v>7.7215083933711105E-6</v>
      </c>
      <c r="DI63" s="52">
        <v>3.8012069366541219E-5</v>
      </c>
      <c r="DJ63" s="52">
        <v>8.4347915969365911E-6</v>
      </c>
      <c r="DK63" s="52">
        <v>5.8018093690031684E-6</v>
      </c>
      <c r="DL63" s="52">
        <v>2.6366427482030299E-6</v>
      </c>
      <c r="DM63" s="52">
        <v>1.0729114946689579E-5</v>
      </c>
      <c r="DN63" s="52">
        <v>5.2428058942587885E-6</v>
      </c>
      <c r="DO63" s="52">
        <v>1.1408588080497698E-6</v>
      </c>
      <c r="DP63" s="52">
        <v>6.021881928241437E-5</v>
      </c>
      <c r="DQ63" s="52">
        <v>5.6644501196418083E-5</v>
      </c>
      <c r="DR63" s="52">
        <v>2.8195539791359303E-6</v>
      </c>
      <c r="DS63" s="52">
        <v>5.6586666670027088E-6</v>
      </c>
      <c r="DT63" s="52">
        <v>2.2506367724019631E-4</v>
      </c>
      <c r="DU63" s="52">
        <v>1.2536152837169161E-4</v>
      </c>
      <c r="DV63" s="52">
        <v>1.3713628678629835E-4</v>
      </c>
      <c r="DW63" s="52">
        <v>2.7773677683552136E-4</v>
      </c>
      <c r="DX63" s="52">
        <v>2.9638584838807214E-5</v>
      </c>
      <c r="DY63" s="52">
        <v>4.3519057019041E-5</v>
      </c>
      <c r="DZ63" s="52">
        <v>9.084099769841945E-5</v>
      </c>
      <c r="EA63" s="52">
        <v>4.8621167096459405E-5</v>
      </c>
      <c r="EB63" s="52">
        <v>2.2067039338316457E-4</v>
      </c>
      <c r="EC63" s="52">
        <v>1.4775873226999733E-4</v>
      </c>
      <c r="ED63" s="52">
        <v>2.3876795483691364E-4</v>
      </c>
      <c r="EE63" s="52">
        <v>9.7690709697971568E-5</v>
      </c>
      <c r="EF63" s="52">
        <v>1.6085392588974272E-5</v>
      </c>
      <c r="EG63" s="52">
        <v>6.9580617698501696E-6</v>
      </c>
      <c r="EH63" s="52">
        <v>1.8212946755553303E-4</v>
      </c>
      <c r="EI63" s="52">
        <v>3.0050648594524641E-5</v>
      </c>
      <c r="EJ63" s="52">
        <v>9.9619913358446475E-5</v>
      </c>
      <c r="EK63" s="52">
        <v>5.365979712900661E-5</v>
      </c>
      <c r="EL63" s="52">
        <v>5.4672205757152691E-6</v>
      </c>
      <c r="EM63" s="52">
        <v>3.3399782065521894E-6</v>
      </c>
      <c r="EN63" s="52">
        <v>1.042373552554557E-5</v>
      </c>
      <c r="EO63" s="52">
        <v>7.3069236087898323E-6</v>
      </c>
      <c r="EP63" s="52">
        <v>2.8977495458233601E-5</v>
      </c>
      <c r="EQ63" s="52">
        <v>1.3093083472312102E-4</v>
      </c>
      <c r="ER63" s="52">
        <v>4.3540359891341837E-6</v>
      </c>
      <c r="ES63" s="52">
        <v>7.0207710279932366E-6</v>
      </c>
      <c r="ET63" s="52">
        <v>7.8213893005516733E-6</v>
      </c>
      <c r="EU63" s="52">
        <v>7.9163067229861026E-6</v>
      </c>
      <c r="EV63" s="52">
        <v>4.5521397837118058E-6</v>
      </c>
      <c r="EW63" s="52">
        <v>1.0825741660571117E-5</v>
      </c>
      <c r="EX63" s="52">
        <v>7.4006989758785654E-5</v>
      </c>
      <c r="EY63" s="52">
        <v>2.0414545192617574E-4</v>
      </c>
      <c r="EZ63" s="52">
        <v>2.6826294533887877E-5</v>
      </c>
      <c r="FA63" s="52">
        <v>6.9137153127481898E-5</v>
      </c>
      <c r="FB63" s="52">
        <v>4.8508828183384634E-5</v>
      </c>
      <c r="FC63" s="52">
        <v>1.2361163608827895E-4</v>
      </c>
      <c r="FD63" s="52">
        <v>5.362879864234967E-5</v>
      </c>
      <c r="FE63" s="52">
        <v>2.7629830559955094E-5</v>
      </c>
      <c r="FF63" s="52">
        <v>1.1568406809830869E-4</v>
      </c>
      <c r="FG63" s="52">
        <v>2.4577200917279138E-4</v>
      </c>
      <c r="FH63" s="52">
        <v>4.0260790904874075E-5</v>
      </c>
      <c r="FI63" s="52">
        <v>2.0031342616285525E-4</v>
      </c>
      <c r="FJ63" s="52">
        <v>3.2418591046394577E-4</v>
      </c>
      <c r="FK63" s="52">
        <v>3.0263345739323847E-6</v>
      </c>
      <c r="FL63" s="52">
        <v>6.0094931537686717E-3</v>
      </c>
      <c r="FM63" s="52">
        <v>6.0993556754589617E-2</v>
      </c>
      <c r="FN63" s="52">
        <v>0.82318084473129816</v>
      </c>
      <c r="FO63" s="52">
        <v>5.7823746153485981E-4</v>
      </c>
      <c r="FP63" s="52">
        <v>5.1854932511968682E-2</v>
      </c>
      <c r="FQ63" s="52">
        <v>1.9827272917519071E-2</v>
      </c>
      <c r="FR63" s="52">
        <v>2.7539708352237059E-2</v>
      </c>
      <c r="FS63" s="52">
        <v>2.5829024404678127E-5</v>
      </c>
      <c r="FT63" s="52">
        <v>4.1629843815012036E-6</v>
      </c>
      <c r="FU63" s="52">
        <v>7.9319215941313866E-5</v>
      </c>
      <c r="FV63" s="52">
        <v>8.0511317441632637E-6</v>
      </c>
      <c r="FW63" s="52">
        <v>3.0284799895230962E-4</v>
      </c>
      <c r="FX63" s="52">
        <v>5.2872790398023092E-5</v>
      </c>
      <c r="FY63" s="52">
        <v>4.4618528856093704E-6</v>
      </c>
      <c r="FZ63" s="52">
        <v>2.0851501987419715E-5</v>
      </c>
      <c r="GA63" s="52">
        <v>9.6139267796070366E-6</v>
      </c>
      <c r="GB63" s="52">
        <v>9.6823291744193573E-5</v>
      </c>
      <c r="GC63" s="52">
        <v>6.8313303569693493E-5</v>
      </c>
      <c r="GD63" s="52">
        <v>1.1275760403005895E-5</v>
      </c>
      <c r="GE63" s="52">
        <v>1.3687304252037405E-4</v>
      </c>
      <c r="GF63" s="52">
        <v>5.8315461515415978E-5</v>
      </c>
      <c r="GG63" s="52">
        <v>2.0075731386112082E-4</v>
      </c>
      <c r="GH63" s="52">
        <v>7.0278953832320873E-5</v>
      </c>
      <c r="GI63" s="52">
        <v>1.0755583709877619E-5</v>
      </c>
      <c r="GJ63" s="52">
        <v>1.9868893804786694E-5</v>
      </c>
      <c r="GK63" s="52">
        <v>1.6439718002553276E-5</v>
      </c>
      <c r="GL63" s="52">
        <v>3.6884953600925773E-6</v>
      </c>
      <c r="GM63" s="52">
        <v>7.0060467773619576E-6</v>
      </c>
      <c r="GN63" s="52">
        <v>4.6894748761979552E-5</v>
      </c>
      <c r="GO63" s="52">
        <v>1.5678770284311648E-5</v>
      </c>
      <c r="GP63" s="52">
        <v>1.7164172531098336E-5</v>
      </c>
      <c r="GQ63" s="52">
        <v>1.6946208016408633E-5</v>
      </c>
      <c r="GR63" s="52">
        <v>6.9677382340180367E-5</v>
      </c>
      <c r="GS63" s="52">
        <v>2.0715422994366233E-6</v>
      </c>
      <c r="GT63" s="52">
        <v>9.8571825973641739E-5</v>
      </c>
      <c r="GU63" s="52">
        <v>9.3715359945721632E-5</v>
      </c>
      <c r="GV63" s="52">
        <v>2.3951625120486204E-4</v>
      </c>
      <c r="GW63" s="52">
        <v>5.4342689727262671E-4</v>
      </c>
      <c r="GX63" s="52">
        <v>1.060871367521604E-3</v>
      </c>
      <c r="GY63" s="52">
        <v>2.6234922239392268E-3</v>
      </c>
      <c r="GZ63" s="52">
        <v>3.5230971227944721E-5</v>
      </c>
      <c r="HA63" s="52">
        <v>2.9475598375029074E-6</v>
      </c>
      <c r="HB63" s="52">
        <v>2.7921735636539721E-4</v>
      </c>
      <c r="HC63" s="52">
        <v>8.8347596446472588E-5</v>
      </c>
      <c r="HD63" s="52">
        <v>4.1770076099519151E-5</v>
      </c>
      <c r="HE63" s="52">
        <v>9.0222480382225424E-6</v>
      </c>
      <c r="HF63" s="52">
        <v>2.1998179665866845E-5</v>
      </c>
      <c r="HG63" s="52">
        <v>8.7802590260478987E-6</v>
      </c>
      <c r="HH63" s="52">
        <v>6.59671227283732E-5</v>
      </c>
      <c r="HI63" s="52">
        <v>8.7397305529015738E-7</v>
      </c>
      <c r="HJ63" s="52">
        <v>5.6869543671672883E-6</v>
      </c>
      <c r="HK63" s="52">
        <v>4.8959079022043456E-5</v>
      </c>
      <c r="HL63" s="52">
        <v>2.4575320529018045E-5</v>
      </c>
      <c r="HM63" s="52">
        <v>3.8927190112143356E-5</v>
      </c>
      <c r="HN63" s="52">
        <v>9.9580782263507919E-6</v>
      </c>
      <c r="HO63" s="52">
        <v>1.4727953255720231E-5</v>
      </c>
      <c r="HP63" s="52">
        <v>6.595773638755699E-6</v>
      </c>
      <c r="HQ63" s="52">
        <v>8.2245049625837164E-6</v>
      </c>
      <c r="HR63" s="52">
        <v>2.6783689721095977E-6</v>
      </c>
      <c r="HS63" s="52">
        <v>3.9836884561211363E-5</v>
      </c>
      <c r="HT63" s="52">
        <v>7.295347098130111E-5</v>
      </c>
      <c r="HU63" s="52">
        <v>1.3042307130996147E-5</v>
      </c>
      <c r="HV63" s="52">
        <v>6.0788559541359374E-6</v>
      </c>
      <c r="HW63" s="52">
        <v>0</v>
      </c>
      <c r="HX63" s="52">
        <v>0</v>
      </c>
      <c r="HY63" s="52">
        <v>1.588627668372163E-4</v>
      </c>
      <c r="HZ63" s="52">
        <v>1.5423763333975702E-4</v>
      </c>
      <c r="IA63" s="52">
        <v>1.099056048630688E-4</v>
      </c>
      <c r="IB63" s="52">
        <v>7.997993755220413E-6</v>
      </c>
      <c r="IC63" s="52">
        <v>3.4329919008890309E-4</v>
      </c>
      <c r="ID63" s="52">
        <v>2.0600560561605702E-4</v>
      </c>
      <c r="IE63" s="52">
        <v>3.8390064428515036E-4</v>
      </c>
      <c r="IF63" s="52">
        <v>5.7047418807514212E-4</v>
      </c>
      <c r="IG63" s="52">
        <v>0.43313807816019539</v>
      </c>
      <c r="IH63" s="52">
        <v>1.0461513709800893E-3</v>
      </c>
      <c r="II63" s="52">
        <v>0</v>
      </c>
      <c r="IJ63" s="52">
        <v>4.3437040319718245E-5</v>
      </c>
      <c r="IK63" s="52">
        <v>3.7391604705420381E-6</v>
      </c>
      <c r="IL63" s="52">
        <v>2.9342659480574535E-5</v>
      </c>
      <c r="IM63" s="52">
        <v>1.214479359336585E-5</v>
      </c>
      <c r="IN63" s="52">
        <v>4.2474896388338502E-5</v>
      </c>
      <c r="IO63" s="52">
        <v>2.9028178283658999E-5</v>
      </c>
      <c r="IP63" s="52">
        <v>7.4426704068218942E-6</v>
      </c>
      <c r="IQ63" s="52">
        <v>1.4909476453108636E-5</v>
      </c>
      <c r="IR63" s="52">
        <v>6.3740879050871194E-7</v>
      </c>
      <c r="IS63" s="52">
        <v>3.8291772187151176E-6</v>
      </c>
      <c r="IT63" s="52">
        <v>1.7302299753166084E-6</v>
      </c>
      <c r="IU63" s="52">
        <v>2.3935185808039894E-5</v>
      </c>
      <c r="IV63" s="52">
        <v>2.402417935741535E-6</v>
      </c>
      <c r="IW63" s="52">
        <v>3.7623443647666918E-5</v>
      </c>
      <c r="IX63" s="52">
        <v>2.5281670736449356E-6</v>
      </c>
      <c r="IY63" s="52">
        <v>1.2843312669693856E-5</v>
      </c>
      <c r="IZ63" s="52">
        <v>1.1288521807537746E-4</v>
      </c>
      <c r="JA63" s="52">
        <v>7.5261958754217796E-6</v>
      </c>
      <c r="JB63" s="52">
        <v>3.4069626901161477E-5</v>
      </c>
      <c r="JC63" s="52">
        <v>5.0215421412483632E-6</v>
      </c>
      <c r="JD63" s="52">
        <v>1.1018493803622497E-5</v>
      </c>
      <c r="JE63" s="52">
        <v>1.0397434632050745E-5</v>
      </c>
      <c r="JF63" s="52">
        <v>9.426723849433074E-5</v>
      </c>
      <c r="JG63" s="52">
        <v>3.2560767207804956E-5</v>
      </c>
      <c r="JH63" s="52">
        <v>1.068145289949427E-4</v>
      </c>
      <c r="JI63" s="52">
        <v>1.3904776912214903E-5</v>
      </c>
      <c r="JJ63" s="52">
        <v>2.5812761401516109E-5</v>
      </c>
      <c r="JK63" s="52">
        <v>3.6538950845037697E-5</v>
      </c>
      <c r="JL63" s="52">
        <v>4.8929294587722799E-5</v>
      </c>
      <c r="JM63" s="52">
        <v>2.5109695310610957E-5</v>
      </c>
      <c r="JN63" s="52">
        <v>5.2969911296800275E-6</v>
      </c>
      <c r="JO63" s="52">
        <v>2.3842587423019239E-6</v>
      </c>
      <c r="JP63" s="52">
        <v>6.4743555961536316E-5</v>
      </c>
      <c r="JQ63" s="52">
        <v>4.8190376714695216E-5</v>
      </c>
      <c r="JR63" s="52">
        <v>3.0234128435924557E-5</v>
      </c>
      <c r="JS63" s="52">
        <v>8.0823175557502219E-5</v>
      </c>
      <c r="JT63" s="52">
        <v>1.0688545536861665E-3</v>
      </c>
      <c r="JU63" s="52">
        <v>2.4744733975959874E-4</v>
      </c>
      <c r="JV63" s="52">
        <v>3.5845875206609855E-5</v>
      </c>
      <c r="JW63" s="52">
        <v>1.4544649861912234E-4</v>
      </c>
      <c r="JX63" s="52">
        <v>8.8854039825494329E-5</v>
      </c>
      <c r="JY63" s="52">
        <v>6.5569816403968729E-5</v>
      </c>
      <c r="JZ63" s="52">
        <v>2.1799715528621585E-5</v>
      </c>
      <c r="KA63" s="52">
        <v>1.5209549680884461E-5</v>
      </c>
      <c r="KB63" s="52">
        <v>2.5912167772801524E-6</v>
      </c>
      <c r="KC63" s="52">
        <v>7.6456665632911245E-5</v>
      </c>
      <c r="KD63" s="52">
        <v>1.0054160550473649E-4</v>
      </c>
      <c r="KE63" s="52">
        <v>3.2585581451430583E-4</v>
      </c>
      <c r="KF63" s="52">
        <v>5.2577934083228044E-5</v>
      </c>
      <c r="KG63" s="52">
        <v>7.5910393647191107E-5</v>
      </c>
      <c r="KH63" s="52">
        <v>2.3908228052087319E-4</v>
      </c>
      <c r="KI63" s="52">
        <v>2.6857567738742605E-4</v>
      </c>
      <c r="KJ63" s="52">
        <v>3.7968135329986685E-5</v>
      </c>
      <c r="KK63" s="52">
        <v>1.0885185944739944E-4</v>
      </c>
      <c r="KL63" s="52">
        <v>6.2471096418183691E-5</v>
      </c>
      <c r="KM63" s="52">
        <v>1.0054581527852754E-5</v>
      </c>
      <c r="KN63" s="52">
        <v>2.2661915789278018E-5</v>
      </c>
      <c r="KO63" s="52">
        <v>3.1092275333261249E-5</v>
      </c>
      <c r="KP63" s="52">
        <v>4.9013167424764129E-5</v>
      </c>
      <c r="KQ63" s="52">
        <v>1.0062635096205492E-4</v>
      </c>
      <c r="KR63" s="52">
        <v>6.6123537135719113E-5</v>
      </c>
      <c r="KS63" s="52">
        <v>5.3040940808594326E-5</v>
      </c>
      <c r="KT63" s="52">
        <v>6.3282924731052306E-5</v>
      </c>
      <c r="KU63" s="52">
        <v>1.5307315602807147E-5</v>
      </c>
      <c r="KV63" s="52">
        <v>1.5794969132450456E-5</v>
      </c>
      <c r="KW63" s="52">
        <v>1.1186187295926989E-5</v>
      </c>
      <c r="KX63" s="52">
        <v>1.4537000654489909E-4</v>
      </c>
      <c r="KY63" s="52">
        <v>3.9096685312715003E-5</v>
      </c>
      <c r="KZ63" s="52">
        <v>2.1128812233729695E-5</v>
      </c>
    </row>
    <row r="64" spans="1:312" x14ac:dyDescent="0.2">
      <c r="A64" s="89">
        <v>1.0781259999999999</v>
      </c>
      <c r="B64" s="41" t="s">
        <v>13540</v>
      </c>
      <c r="C64" s="51" t="s">
        <v>13517</v>
      </c>
      <c r="D64" s="52">
        <v>0</v>
      </c>
      <c r="E64" s="52">
        <v>0</v>
      </c>
      <c r="F64" s="52">
        <v>0</v>
      </c>
      <c r="G64" s="52">
        <v>0</v>
      </c>
      <c r="H64" s="52">
        <v>0</v>
      </c>
      <c r="I64" s="52">
        <v>0</v>
      </c>
      <c r="J64" s="52">
        <v>0</v>
      </c>
      <c r="K64" s="52">
        <v>0</v>
      </c>
      <c r="L64" s="52">
        <v>0</v>
      </c>
      <c r="M64" s="52">
        <v>0</v>
      </c>
      <c r="N64" s="52">
        <v>0</v>
      </c>
      <c r="O64" s="52">
        <v>0</v>
      </c>
      <c r="P64" s="52">
        <v>0</v>
      </c>
      <c r="Q64" s="52">
        <v>0</v>
      </c>
      <c r="R64" s="52">
        <v>0</v>
      </c>
      <c r="S64" s="52">
        <v>0</v>
      </c>
      <c r="T64" s="52">
        <v>0</v>
      </c>
      <c r="U64" s="52">
        <v>0</v>
      </c>
      <c r="V64" s="52">
        <v>0</v>
      </c>
      <c r="W64" s="52">
        <v>0</v>
      </c>
      <c r="X64" s="52">
        <v>0</v>
      </c>
      <c r="Y64" s="52">
        <v>0</v>
      </c>
      <c r="Z64" s="52">
        <v>0</v>
      </c>
      <c r="AA64" s="52">
        <v>0</v>
      </c>
      <c r="AB64" s="52">
        <v>0</v>
      </c>
      <c r="AC64" s="52">
        <v>0</v>
      </c>
      <c r="AD64" s="52">
        <v>0</v>
      </c>
      <c r="AE64" s="52">
        <v>0</v>
      </c>
      <c r="AF64" s="52">
        <v>0</v>
      </c>
      <c r="AG64" s="52">
        <v>0</v>
      </c>
      <c r="AH64" s="52">
        <v>0</v>
      </c>
      <c r="AI64" s="52">
        <v>0</v>
      </c>
      <c r="AJ64" s="52">
        <v>1.0768674674870559E-6</v>
      </c>
      <c r="AK64" s="52">
        <v>0</v>
      </c>
      <c r="AL64" s="52">
        <v>0</v>
      </c>
      <c r="AM64" s="52">
        <v>0</v>
      </c>
      <c r="AN64" s="52">
        <v>0</v>
      </c>
      <c r="AO64" s="52">
        <v>0</v>
      </c>
      <c r="AP64" s="52">
        <v>0</v>
      </c>
      <c r="AQ64" s="52">
        <v>0</v>
      </c>
      <c r="AR64" s="52">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2">
        <v>0</v>
      </c>
      <c r="EN64" s="52">
        <v>0</v>
      </c>
      <c r="EO64" s="52">
        <v>0</v>
      </c>
      <c r="EP64" s="52">
        <v>0</v>
      </c>
      <c r="EQ64" s="52">
        <v>0</v>
      </c>
      <c r="ER64" s="52">
        <v>0</v>
      </c>
      <c r="ES64" s="52">
        <v>0</v>
      </c>
      <c r="ET64" s="52">
        <v>0</v>
      </c>
      <c r="EU64" s="52">
        <v>0</v>
      </c>
      <c r="EV64" s="52">
        <v>0</v>
      </c>
      <c r="EW64" s="52">
        <v>0</v>
      </c>
      <c r="EX64" s="52">
        <v>0</v>
      </c>
      <c r="EY64" s="52">
        <v>0</v>
      </c>
      <c r="EZ64" s="52">
        <v>0</v>
      </c>
      <c r="FA64" s="52">
        <v>0</v>
      </c>
      <c r="FB64" s="52">
        <v>0</v>
      </c>
      <c r="FC64" s="52">
        <v>0</v>
      </c>
      <c r="FD64" s="52">
        <v>0</v>
      </c>
      <c r="FE64" s="52">
        <v>0</v>
      </c>
      <c r="FF64" s="52">
        <v>0</v>
      </c>
      <c r="FG64" s="52">
        <v>0</v>
      </c>
      <c r="FH64" s="52">
        <v>0</v>
      </c>
      <c r="FI64" s="52">
        <v>0</v>
      </c>
      <c r="FJ64" s="52">
        <v>0</v>
      </c>
      <c r="FK64" s="52">
        <v>0</v>
      </c>
      <c r="FL64" s="52">
        <v>0</v>
      </c>
      <c r="FM64" s="52">
        <v>0</v>
      </c>
      <c r="FN64" s="52">
        <v>0</v>
      </c>
      <c r="FO64" s="52">
        <v>0</v>
      </c>
      <c r="FP64" s="52">
        <v>0</v>
      </c>
      <c r="FQ64" s="52">
        <v>0</v>
      </c>
      <c r="FR64" s="52">
        <v>0</v>
      </c>
      <c r="FS64" s="52">
        <v>0</v>
      </c>
      <c r="FT64" s="52">
        <v>0</v>
      </c>
      <c r="FU64" s="52">
        <v>0</v>
      </c>
      <c r="FV64" s="52">
        <v>0</v>
      </c>
      <c r="FW64" s="52">
        <v>0</v>
      </c>
      <c r="FX64" s="52">
        <v>0</v>
      </c>
      <c r="FY64" s="52">
        <v>0</v>
      </c>
      <c r="FZ64" s="52">
        <v>0</v>
      </c>
      <c r="GA64" s="52">
        <v>0</v>
      </c>
      <c r="GB64" s="52">
        <v>0</v>
      </c>
      <c r="GC64" s="52">
        <v>0</v>
      </c>
      <c r="GD64" s="52">
        <v>0</v>
      </c>
      <c r="GE64" s="52">
        <v>0</v>
      </c>
      <c r="GF64" s="52">
        <v>0</v>
      </c>
      <c r="GG64" s="52">
        <v>0</v>
      </c>
      <c r="GH64" s="52">
        <v>0</v>
      </c>
      <c r="GI64" s="52">
        <v>0</v>
      </c>
      <c r="GJ64" s="52">
        <v>0</v>
      </c>
      <c r="GK64" s="52">
        <v>0</v>
      </c>
      <c r="GL64" s="52">
        <v>0</v>
      </c>
      <c r="GM64" s="52">
        <v>0</v>
      </c>
      <c r="GN64" s="52">
        <v>0</v>
      </c>
      <c r="GO64" s="52">
        <v>0</v>
      </c>
      <c r="GP64" s="52">
        <v>0</v>
      </c>
      <c r="GQ64" s="52">
        <v>0</v>
      </c>
      <c r="GR64" s="52">
        <v>0</v>
      </c>
      <c r="GS64" s="52">
        <v>0</v>
      </c>
      <c r="GT64" s="52">
        <v>0</v>
      </c>
      <c r="GU64" s="52">
        <v>0</v>
      </c>
      <c r="GV64" s="52">
        <v>0</v>
      </c>
      <c r="GW64" s="52">
        <v>0</v>
      </c>
      <c r="GX64" s="52">
        <v>0</v>
      </c>
      <c r="GY64" s="52">
        <v>0</v>
      </c>
      <c r="GZ64" s="52">
        <v>0</v>
      </c>
      <c r="HA64" s="52">
        <v>0</v>
      </c>
      <c r="HB64" s="52">
        <v>0</v>
      </c>
      <c r="HC64" s="52">
        <v>0</v>
      </c>
      <c r="HD64" s="52">
        <v>0</v>
      </c>
      <c r="HE64" s="52">
        <v>0</v>
      </c>
      <c r="HF64" s="52">
        <v>0</v>
      </c>
      <c r="HG64" s="52">
        <v>0</v>
      </c>
      <c r="HH64" s="52">
        <v>0</v>
      </c>
      <c r="HI64" s="52">
        <v>0</v>
      </c>
      <c r="HJ64" s="52">
        <v>0</v>
      </c>
      <c r="HK64" s="52">
        <v>0</v>
      </c>
      <c r="HL64" s="52">
        <v>0</v>
      </c>
      <c r="HM64" s="52">
        <v>0</v>
      </c>
      <c r="HN64" s="52">
        <v>0</v>
      </c>
      <c r="HO64" s="52">
        <v>0</v>
      </c>
      <c r="HP64" s="52">
        <v>0</v>
      </c>
      <c r="HQ64" s="52">
        <v>0</v>
      </c>
      <c r="HR64" s="52">
        <v>0</v>
      </c>
      <c r="HS64" s="52">
        <v>0</v>
      </c>
      <c r="HT64" s="52">
        <v>0</v>
      </c>
      <c r="HU64" s="52">
        <v>0</v>
      </c>
      <c r="HV64" s="52">
        <v>0</v>
      </c>
      <c r="HW64" s="52">
        <v>0</v>
      </c>
      <c r="HX64" s="52">
        <v>0</v>
      </c>
      <c r="HY64" s="52">
        <v>0</v>
      </c>
      <c r="HZ64" s="52">
        <v>0</v>
      </c>
      <c r="IA64" s="52">
        <v>0</v>
      </c>
      <c r="IB64" s="52">
        <v>0</v>
      </c>
      <c r="IC64" s="52">
        <v>0</v>
      </c>
      <c r="ID64" s="52">
        <v>0</v>
      </c>
      <c r="IE64" s="52">
        <v>0</v>
      </c>
      <c r="IF64" s="52">
        <v>0</v>
      </c>
      <c r="IG64" s="52">
        <v>0</v>
      </c>
      <c r="IH64" s="52">
        <v>0</v>
      </c>
      <c r="II64" s="52">
        <v>0</v>
      </c>
      <c r="IJ64" s="52">
        <v>0</v>
      </c>
      <c r="IK64" s="52">
        <v>0</v>
      </c>
      <c r="IL64" s="52">
        <v>0</v>
      </c>
      <c r="IM64" s="52">
        <v>0</v>
      </c>
      <c r="IN64" s="52">
        <v>0</v>
      </c>
      <c r="IO64" s="52">
        <v>0</v>
      </c>
      <c r="IP64" s="52">
        <v>0</v>
      </c>
      <c r="IQ64" s="52">
        <v>0</v>
      </c>
      <c r="IR64" s="52">
        <v>0</v>
      </c>
      <c r="IS64" s="52">
        <v>0</v>
      </c>
      <c r="IT64" s="52">
        <v>0</v>
      </c>
      <c r="IU64" s="52">
        <v>0</v>
      </c>
      <c r="IV64" s="52">
        <v>0</v>
      </c>
      <c r="IW64" s="52">
        <v>0</v>
      </c>
      <c r="IX64" s="52">
        <v>0</v>
      </c>
      <c r="IY64" s="52">
        <v>0</v>
      </c>
      <c r="IZ64" s="52">
        <v>0</v>
      </c>
      <c r="JA64" s="52">
        <v>0</v>
      </c>
      <c r="JB64" s="52">
        <v>0</v>
      </c>
      <c r="JC64" s="52">
        <v>0</v>
      </c>
      <c r="JD64" s="52">
        <v>0</v>
      </c>
      <c r="JE64" s="52">
        <v>0</v>
      </c>
      <c r="JF64" s="52">
        <v>0</v>
      </c>
      <c r="JG64" s="52">
        <v>0</v>
      </c>
      <c r="JH64" s="52">
        <v>0</v>
      </c>
      <c r="JI64" s="52">
        <v>0</v>
      </c>
      <c r="JJ64" s="52">
        <v>0</v>
      </c>
      <c r="JK64" s="52">
        <v>0</v>
      </c>
      <c r="JL64" s="52">
        <v>0</v>
      </c>
      <c r="JM64" s="52">
        <v>0</v>
      </c>
      <c r="JN64" s="52">
        <v>0</v>
      </c>
      <c r="JO64" s="52">
        <v>0</v>
      </c>
      <c r="JP64" s="52">
        <v>0</v>
      </c>
      <c r="JQ64" s="52">
        <v>0</v>
      </c>
      <c r="JR64" s="52">
        <v>0</v>
      </c>
      <c r="JS64" s="52">
        <v>0</v>
      </c>
      <c r="JT64" s="52">
        <v>0</v>
      </c>
      <c r="JU64" s="52">
        <v>0</v>
      </c>
      <c r="JV64" s="52">
        <v>0</v>
      </c>
      <c r="JW64" s="52">
        <v>0</v>
      </c>
      <c r="JX64" s="52">
        <v>0</v>
      </c>
      <c r="JY64" s="52">
        <v>0</v>
      </c>
      <c r="JZ64" s="52">
        <v>0</v>
      </c>
      <c r="KA64" s="52">
        <v>0</v>
      </c>
      <c r="KB64" s="52">
        <v>0</v>
      </c>
      <c r="KC64" s="52">
        <v>0</v>
      </c>
      <c r="KD64" s="52">
        <v>0</v>
      </c>
      <c r="KE64" s="52">
        <v>0</v>
      </c>
      <c r="KF64" s="52">
        <v>0</v>
      </c>
      <c r="KG64" s="52">
        <v>0</v>
      </c>
      <c r="KH64" s="52">
        <v>0</v>
      </c>
      <c r="KI64" s="52">
        <v>0</v>
      </c>
      <c r="KJ64" s="52">
        <v>0</v>
      </c>
      <c r="KK64" s="52">
        <v>0</v>
      </c>
      <c r="KL64" s="52">
        <v>0</v>
      </c>
      <c r="KM64" s="52">
        <v>0</v>
      </c>
      <c r="KN64" s="52">
        <v>0</v>
      </c>
      <c r="KO64" s="52">
        <v>0</v>
      </c>
      <c r="KP64" s="52">
        <v>0</v>
      </c>
      <c r="KQ64" s="52">
        <v>0</v>
      </c>
      <c r="KR64" s="52">
        <v>0</v>
      </c>
      <c r="KS64" s="52">
        <v>0</v>
      </c>
      <c r="KT64" s="52">
        <v>0</v>
      </c>
      <c r="KU64" s="52">
        <v>0</v>
      </c>
      <c r="KV64" s="52">
        <v>0</v>
      </c>
      <c r="KW64" s="52">
        <v>0</v>
      </c>
      <c r="KX64" s="52">
        <v>0</v>
      </c>
      <c r="KY64" s="52">
        <v>0</v>
      </c>
      <c r="KZ64" s="52">
        <v>0</v>
      </c>
    </row>
    <row r="65" spans="1:312" x14ac:dyDescent="0.2">
      <c r="A65" s="89">
        <v>1.0662199999999999</v>
      </c>
      <c r="B65" s="41" t="s">
        <v>882</v>
      </c>
      <c r="C65" s="51" t="s">
        <v>159</v>
      </c>
      <c r="D65" s="52">
        <v>4.9997332589117716E-6</v>
      </c>
      <c r="E65" s="52">
        <v>2.4638548560927907E-6</v>
      </c>
      <c r="F65" s="52">
        <v>0</v>
      </c>
      <c r="G65" s="52">
        <v>3.8256789501620659E-6</v>
      </c>
      <c r="H65" s="52">
        <v>0</v>
      </c>
      <c r="I65" s="52">
        <v>0</v>
      </c>
      <c r="J65" s="52">
        <v>6.044809544104415E-7</v>
      </c>
      <c r="K65" s="52">
        <v>6.2075621007550297E-6</v>
      </c>
      <c r="L65" s="52">
        <v>2.1232371906704574E-6</v>
      </c>
      <c r="M65" s="52">
        <v>2.144388951092961E-6</v>
      </c>
      <c r="N65" s="52">
        <v>2.1501085276428727E-6</v>
      </c>
      <c r="O65" s="52">
        <v>2.4999723493749753E-6</v>
      </c>
      <c r="P65" s="52">
        <v>7.7045307323421594E-7</v>
      </c>
      <c r="Q65" s="52">
        <v>8.3615433496542795E-6</v>
      </c>
      <c r="R65" s="52">
        <v>3.3529096168146596E-6</v>
      </c>
      <c r="S65" s="52">
        <v>3.1199369365454284E-6</v>
      </c>
      <c r="T65" s="52">
        <v>3.7535988227691831E-6</v>
      </c>
      <c r="U65" s="52">
        <v>2.0198742522635024E-5</v>
      </c>
      <c r="V65" s="52">
        <v>3.9474098625018756E-6</v>
      </c>
      <c r="W65" s="52">
        <v>5.4890559261755231E-6</v>
      </c>
      <c r="X65" s="52">
        <v>2.4522138243161209E-6</v>
      </c>
      <c r="Y65" s="52">
        <v>1.3509530044409501E-5</v>
      </c>
      <c r="Z65" s="52">
        <v>9.5975673939430611E-6</v>
      </c>
      <c r="AA65" s="52">
        <v>4.6855343498018567E-6</v>
      </c>
      <c r="AB65" s="52">
        <v>1.323009309939104E-6</v>
      </c>
      <c r="AC65" s="52">
        <v>7.2888366398511021E-6</v>
      </c>
      <c r="AD65" s="52">
        <v>1.700816131228621E-6</v>
      </c>
      <c r="AE65" s="52">
        <v>2.0603962974465479E-6</v>
      </c>
      <c r="AF65" s="52">
        <v>4.7151746383974752E-6</v>
      </c>
      <c r="AG65" s="52">
        <v>1.6176577270805281E-6</v>
      </c>
      <c r="AH65" s="52">
        <v>7.2028160055281532E-6</v>
      </c>
      <c r="AI65" s="52">
        <v>2.1945471108432166E-5</v>
      </c>
      <c r="AJ65" s="52">
        <v>4.7140734883219862E-3</v>
      </c>
      <c r="AK65" s="52">
        <v>6.9219304769255755E-6</v>
      </c>
      <c r="AL65" s="52">
        <v>5.9392122385580884E-6</v>
      </c>
      <c r="AM65" s="52">
        <v>8.9400402060237969E-6</v>
      </c>
      <c r="AN65" s="52">
        <v>2.0832314572205152E-6</v>
      </c>
      <c r="AO65" s="52">
        <v>1.051295609439476E-5</v>
      </c>
      <c r="AP65" s="52">
        <v>1.2889742269054831E-5</v>
      </c>
      <c r="AQ65" s="52">
        <v>3.0270601613424381E-6</v>
      </c>
      <c r="AR65" s="52">
        <v>3.0725828801121044E-5</v>
      </c>
      <c r="AS65" s="52">
        <v>1.78025344849734E-5</v>
      </c>
      <c r="AT65" s="52">
        <v>1.5034645815671674E-5</v>
      </c>
      <c r="AU65" s="52">
        <v>6.9133021531148602E-6</v>
      </c>
      <c r="AV65" s="52">
        <v>5.1818239199114008E-6</v>
      </c>
      <c r="AW65" s="52">
        <v>3.1934985952919109E-6</v>
      </c>
      <c r="AX65" s="52">
        <v>7.2567688119330169E-7</v>
      </c>
      <c r="AY65" s="52">
        <v>4.7554404127850978E-6</v>
      </c>
      <c r="AZ65" s="52">
        <v>7.3571191006442936E-6</v>
      </c>
      <c r="BA65" s="52">
        <v>7.8551313227539758E-5</v>
      </c>
      <c r="BB65" s="52">
        <v>6.9621468323609176E-6</v>
      </c>
      <c r="BC65" s="52">
        <v>6.4466888369459132E-6</v>
      </c>
      <c r="BD65" s="52">
        <v>2.8305678855728356E-6</v>
      </c>
      <c r="BE65" s="52">
        <v>1.0715901690174714E-6</v>
      </c>
      <c r="BF65" s="52">
        <v>6.6383038308867522E-6</v>
      </c>
      <c r="BG65" s="52">
        <v>4.2297916139519936E-6</v>
      </c>
      <c r="BH65" s="52">
        <v>8.3013702781281838E-6</v>
      </c>
      <c r="BI65" s="52">
        <v>2.4297465607039163E-6</v>
      </c>
      <c r="BJ65" s="52">
        <v>2.4243459943040505E-6</v>
      </c>
      <c r="BK65" s="52">
        <v>9.9822992854321663E-6</v>
      </c>
      <c r="BL65" s="52">
        <v>4.823559474674594E-6</v>
      </c>
      <c r="BM65" s="52">
        <v>1.107813229564066E-6</v>
      </c>
      <c r="BN65" s="52">
        <v>4.2075829976156128E-6</v>
      </c>
      <c r="BO65" s="52">
        <v>6.5105044065303746E-6</v>
      </c>
      <c r="BP65" s="52">
        <v>0</v>
      </c>
      <c r="BQ65" s="52">
        <v>0</v>
      </c>
      <c r="BR65" s="52">
        <v>3.5377186291295149E-6</v>
      </c>
      <c r="BS65" s="52">
        <v>1.7233407696061989E-6</v>
      </c>
      <c r="BT65" s="52">
        <v>0</v>
      </c>
      <c r="BU65" s="52">
        <v>4.04294253564057E-6</v>
      </c>
      <c r="BV65" s="52">
        <v>3.7260368510552366E-6</v>
      </c>
      <c r="BW65" s="52">
        <v>0</v>
      </c>
      <c r="BX65" s="52">
        <v>1.1025760925166926E-6</v>
      </c>
      <c r="BY65" s="52">
        <v>7.2999466189850312E-6</v>
      </c>
      <c r="BZ65" s="52">
        <v>2.4626710877435772E-6</v>
      </c>
      <c r="CA65" s="52">
        <v>1.0012983383599704E-5</v>
      </c>
      <c r="CB65" s="52">
        <v>3.3015790249155986E-6</v>
      </c>
      <c r="CC65" s="52">
        <v>1.4212759570918524E-6</v>
      </c>
      <c r="CD65" s="52">
        <v>2.936855727274829E-6</v>
      </c>
      <c r="CE65" s="52">
        <v>7.30764355304915E-6</v>
      </c>
      <c r="CF65" s="52">
        <v>1.4602564412261151E-6</v>
      </c>
      <c r="CG65" s="52">
        <v>1.6185511283943763E-5</v>
      </c>
      <c r="CH65" s="52">
        <v>0</v>
      </c>
      <c r="CI65" s="52">
        <v>5.1350299836585867E-6</v>
      </c>
      <c r="CJ65" s="52">
        <v>3.644225012130617E-6</v>
      </c>
      <c r="CK65" s="52">
        <v>1.2495886493747968E-5</v>
      </c>
      <c r="CL65" s="52">
        <v>1.5430923096561093E-5</v>
      </c>
      <c r="CM65" s="52">
        <v>4.9164684518008335E-5</v>
      </c>
      <c r="CN65" s="52">
        <v>1.6395166696612688E-5</v>
      </c>
      <c r="CO65" s="52">
        <v>6.9116367907397493E-5</v>
      </c>
      <c r="CP65" s="52">
        <v>2.5012731435952086E-5</v>
      </c>
      <c r="CQ65" s="52">
        <v>1.9116441607477743E-5</v>
      </c>
      <c r="CR65" s="52">
        <v>8.2955536647351046E-6</v>
      </c>
      <c r="CS65" s="52">
        <v>1.4436586778955659E-5</v>
      </c>
      <c r="CT65" s="52">
        <v>1.8202546055568502E-5</v>
      </c>
      <c r="CU65" s="52">
        <v>1.1461854427152382E-5</v>
      </c>
      <c r="CV65" s="52">
        <v>2.1114766923353716E-5</v>
      </c>
      <c r="CW65" s="52">
        <v>8.5580598323724889E-6</v>
      </c>
      <c r="CX65" s="52">
        <v>1.076636078343228E-5</v>
      </c>
      <c r="CY65" s="52">
        <v>1.2633446269757465E-5</v>
      </c>
      <c r="CZ65" s="52">
        <v>6.5654021772756072E-6</v>
      </c>
      <c r="DA65" s="52">
        <v>1.0581030969336093E-5</v>
      </c>
      <c r="DB65" s="52">
        <v>1.7552114390831115E-6</v>
      </c>
      <c r="DC65" s="52">
        <v>5.4876102166809166E-6</v>
      </c>
      <c r="DD65" s="52">
        <v>5.3551857320837041E-6</v>
      </c>
      <c r="DE65" s="52">
        <v>0</v>
      </c>
      <c r="DF65" s="52">
        <v>5.5174161231248739E-6</v>
      </c>
      <c r="DG65" s="52">
        <v>4.2455380110620953E-6</v>
      </c>
      <c r="DH65" s="52">
        <v>0</v>
      </c>
      <c r="DI65" s="52">
        <v>2.4710473862066907E-6</v>
      </c>
      <c r="DJ65" s="52">
        <v>9.6691513428297514E-6</v>
      </c>
      <c r="DK65" s="52">
        <v>9.0250367962271497E-6</v>
      </c>
      <c r="DL65" s="52">
        <v>3.9549641223045451E-6</v>
      </c>
      <c r="DM65" s="52">
        <v>4.9600170737155103E-6</v>
      </c>
      <c r="DN65" s="52">
        <v>1.1983556329734373E-5</v>
      </c>
      <c r="DO65" s="52">
        <v>9.1268704643981582E-6</v>
      </c>
      <c r="DP65" s="52">
        <v>7.9113473271096444E-7</v>
      </c>
      <c r="DQ65" s="52">
        <v>1.0166961753203246E-5</v>
      </c>
      <c r="DR65" s="52">
        <v>3.8597777772637492E-6</v>
      </c>
      <c r="DS65" s="52">
        <v>1.1317333334005418E-5</v>
      </c>
      <c r="DT65" s="52">
        <v>1.0370581206165908E-5</v>
      </c>
      <c r="DU65" s="52">
        <v>9.9604003665047633E-6</v>
      </c>
      <c r="DV65" s="52">
        <v>1.0996820162271578E-5</v>
      </c>
      <c r="DW65" s="52">
        <v>6.9384984999660719E-6</v>
      </c>
      <c r="DX65" s="52">
        <v>1.3410478819965718E-5</v>
      </c>
      <c r="DY65" s="52">
        <v>0</v>
      </c>
      <c r="DZ65" s="52">
        <v>2.7183100681185033E-3</v>
      </c>
      <c r="EA65" s="52">
        <v>9.7652666882413368E-4</v>
      </c>
      <c r="EB65" s="52">
        <v>1.1963151405557183E-5</v>
      </c>
      <c r="EC65" s="52">
        <v>3.7940817260075678E-2</v>
      </c>
      <c r="ED65" s="52">
        <v>1.8921281630998372E-5</v>
      </c>
      <c r="EE65" s="52">
        <v>1.4242171742758026E-4</v>
      </c>
      <c r="EF65" s="52">
        <v>5.8492336687179176E-6</v>
      </c>
      <c r="EG65" s="52">
        <v>4.8030867846205735E-2</v>
      </c>
      <c r="EH65" s="52">
        <v>2.5638050175094015E-2</v>
      </c>
      <c r="EI65" s="52">
        <v>2.0045454358263506E-3</v>
      </c>
      <c r="EJ65" s="52">
        <v>1.7849457909352334E-5</v>
      </c>
      <c r="EK65" s="52">
        <v>1.2679791176788892E-6</v>
      </c>
      <c r="EL65" s="52">
        <v>4.1004154317864518E-6</v>
      </c>
      <c r="EM65" s="52">
        <v>1.1133260688507297E-6</v>
      </c>
      <c r="EN65" s="52">
        <v>4.9486421181883014E-6</v>
      </c>
      <c r="EO65" s="52">
        <v>1.8267309021974581E-6</v>
      </c>
      <c r="EP65" s="52">
        <v>3.9348278412047072E-6</v>
      </c>
      <c r="EQ65" s="52">
        <v>0</v>
      </c>
      <c r="ER65" s="52">
        <v>9.8148533088396463E-7</v>
      </c>
      <c r="ES65" s="52">
        <v>5.0378051651249182E-6</v>
      </c>
      <c r="ET65" s="52">
        <v>4.2375250389156037E-6</v>
      </c>
      <c r="EU65" s="52">
        <v>1.2178933419978619E-6</v>
      </c>
      <c r="EV65" s="52">
        <v>1.1380349459279515E-6</v>
      </c>
      <c r="EW65" s="52">
        <v>0</v>
      </c>
      <c r="EX65" s="52">
        <v>9.9563686896914655E-6</v>
      </c>
      <c r="EY65" s="52">
        <v>3.977958640352512E-6</v>
      </c>
      <c r="EZ65" s="52">
        <v>6.1843572929134531E-6</v>
      </c>
      <c r="FA65" s="52">
        <v>1.2371773070594515E-6</v>
      </c>
      <c r="FB65" s="52">
        <v>0</v>
      </c>
      <c r="FC65" s="52">
        <v>0</v>
      </c>
      <c r="FD65" s="52">
        <v>2.2052086930799952E-6</v>
      </c>
      <c r="FE65" s="52">
        <v>0</v>
      </c>
      <c r="FF65" s="52">
        <v>3.7947733114325153E-6</v>
      </c>
      <c r="FG65" s="52">
        <v>5.6207210905035919E-6</v>
      </c>
      <c r="FH65" s="52">
        <v>4.2411442043983899E-6</v>
      </c>
      <c r="FI65" s="52">
        <v>4.0981127523161045E-6</v>
      </c>
      <c r="FJ65" s="52">
        <v>3.4960678693983711E-6</v>
      </c>
      <c r="FK65" s="52">
        <v>6.5022959988490087E-6</v>
      </c>
      <c r="FL65" s="52">
        <v>5.723095840484538E-6</v>
      </c>
      <c r="FM65" s="52">
        <v>4.9350532398478561E-6</v>
      </c>
      <c r="FN65" s="52">
        <v>7.4791832268343328E-6</v>
      </c>
      <c r="FO65" s="52">
        <v>3.4279970600578218E-6</v>
      </c>
      <c r="FP65" s="52">
        <v>1.1792756333295082E-6</v>
      </c>
      <c r="FQ65" s="52">
        <v>6.6015764121223455E-6</v>
      </c>
      <c r="FR65" s="52">
        <v>5.1827061299674353E-6</v>
      </c>
      <c r="FS65" s="52">
        <v>0</v>
      </c>
      <c r="FT65" s="52">
        <v>4.1629843815012036E-6</v>
      </c>
      <c r="FU65" s="52">
        <v>1.5796623513736235E-6</v>
      </c>
      <c r="FV65" s="52">
        <v>2.2543168883657138E-5</v>
      </c>
      <c r="FW65" s="52">
        <v>0</v>
      </c>
      <c r="FX65" s="52">
        <v>1.922646923564476E-6</v>
      </c>
      <c r="FY65" s="52">
        <v>1.6062670388193732E-5</v>
      </c>
      <c r="FZ65" s="52">
        <v>9.3871704349494888E-7</v>
      </c>
      <c r="GA65" s="52">
        <v>5.3410704331150197E-6</v>
      </c>
      <c r="GB65" s="52">
        <v>2.5551345940354282E-6</v>
      </c>
      <c r="GC65" s="52">
        <v>0</v>
      </c>
      <c r="GD65" s="52">
        <v>0</v>
      </c>
      <c r="GE65" s="52">
        <v>9.8409560937090121E-7</v>
      </c>
      <c r="GF65" s="52">
        <v>3.7332486146077877E-6</v>
      </c>
      <c r="GG65" s="52">
        <v>4.0418049909927943E-6</v>
      </c>
      <c r="GH65" s="52">
        <v>1.3090267490564389E-5</v>
      </c>
      <c r="GI65" s="52">
        <v>1.1151009581564297E-5</v>
      </c>
      <c r="GJ65" s="52">
        <v>6.3043916207593217E-6</v>
      </c>
      <c r="GK65" s="52">
        <v>2.9890396368278683E-6</v>
      </c>
      <c r="GL65" s="52">
        <v>5.9015925761481237E-6</v>
      </c>
      <c r="GM65" s="52">
        <v>4.6706978515746381E-6</v>
      </c>
      <c r="GN65" s="52">
        <v>4.309841986337581E-6</v>
      </c>
      <c r="GO65" s="52">
        <v>1.2543016227449318E-6</v>
      </c>
      <c r="GP65" s="52">
        <v>0</v>
      </c>
      <c r="GQ65" s="52">
        <v>2.9335977044979955E-6</v>
      </c>
      <c r="GR65" s="52">
        <v>2.4781210518263165E-6</v>
      </c>
      <c r="GS65" s="52">
        <v>2.7620563992488313E-6</v>
      </c>
      <c r="GT65" s="52">
        <v>1.3558313786248644E-6</v>
      </c>
      <c r="GU65" s="52">
        <v>1.8731115957681976E-6</v>
      </c>
      <c r="GV65" s="52">
        <v>1.483170462006392E-6</v>
      </c>
      <c r="GW65" s="52">
        <v>7.8325199091703071E-6</v>
      </c>
      <c r="GX65" s="52">
        <v>1.0371940604594255E-5</v>
      </c>
      <c r="GY65" s="52">
        <v>6.7515446186651592E-6</v>
      </c>
      <c r="GZ65" s="52">
        <v>1.4680655908800018E-5</v>
      </c>
      <c r="HA65" s="52">
        <v>1.179023935001163E-5</v>
      </c>
      <c r="HB65" s="52">
        <v>2.0767662527746274E-5</v>
      </c>
      <c r="HC65" s="52">
        <v>1.4655307175238394E-5</v>
      </c>
      <c r="HD65" s="52">
        <v>1.8498879403320612E-5</v>
      </c>
      <c r="HE65" s="52">
        <v>7.2177984305780341E-6</v>
      </c>
      <c r="HF65" s="52">
        <v>8.5920867947014547E-6</v>
      </c>
      <c r="HG65" s="52">
        <v>1.317038853907185E-5</v>
      </c>
      <c r="HH65" s="52">
        <v>2.3788655510743278E-5</v>
      </c>
      <c r="HI65" s="52">
        <v>8.4986345376491166E-6</v>
      </c>
      <c r="HJ65" s="52">
        <v>7.108692958959111E-6</v>
      </c>
      <c r="HK65" s="52">
        <v>4.9663526202216745E-6</v>
      </c>
      <c r="HL65" s="52">
        <v>9.5774466406620915E-7</v>
      </c>
      <c r="HM65" s="52">
        <v>2.5209478956537897E-6</v>
      </c>
      <c r="HN65" s="52">
        <v>3.4992873019699981E-6</v>
      </c>
      <c r="HO65" s="52">
        <v>5.8373616558160296E-6</v>
      </c>
      <c r="HP65" s="52">
        <v>2.1985912129185665E-6</v>
      </c>
      <c r="HQ65" s="52">
        <v>9.4089671377225468E-6</v>
      </c>
      <c r="HR65" s="52">
        <v>1.3443852025054971E-5</v>
      </c>
      <c r="HS65" s="52">
        <v>1.0800885920836079E-5</v>
      </c>
      <c r="HT65" s="52">
        <v>9.5288924579559584E-6</v>
      </c>
      <c r="HU65" s="52">
        <v>7.5677584587261601E-6</v>
      </c>
      <c r="HV65" s="52">
        <v>1.2157711908271875E-5</v>
      </c>
      <c r="HW65" s="52">
        <v>1.4515979174200794E-6</v>
      </c>
      <c r="HX65" s="52">
        <v>9.4041884957782174E-6</v>
      </c>
      <c r="HY65" s="52">
        <v>0</v>
      </c>
      <c r="HZ65" s="52">
        <v>0</v>
      </c>
      <c r="IA65" s="52">
        <v>3.3965348571381262E-6</v>
      </c>
      <c r="IB65" s="52">
        <v>1.2426634925466428E-6</v>
      </c>
      <c r="IC65" s="52">
        <v>1.0479694693065596E-5</v>
      </c>
      <c r="ID65" s="52">
        <v>1.6713729438899844E-5</v>
      </c>
      <c r="IE65" s="52">
        <v>1.1202514687487702E-6</v>
      </c>
      <c r="IF65" s="52">
        <v>9.7798972370758054E-6</v>
      </c>
      <c r="IG65" s="52">
        <v>5.5571250644913833E-6</v>
      </c>
      <c r="IH65" s="52">
        <v>7.1105010030461594E-6</v>
      </c>
      <c r="II65" s="52">
        <v>3.7268416562215156E-6</v>
      </c>
      <c r="IJ65" s="52">
        <v>0</v>
      </c>
      <c r="IK65" s="52">
        <v>1.4956641882168153E-6</v>
      </c>
      <c r="IL65" s="52">
        <v>3.0930305479944E-6</v>
      </c>
      <c r="IM65" s="52">
        <v>3.5638208047129757E-6</v>
      </c>
      <c r="IN65" s="52">
        <v>1.1954012755999459E-6</v>
      </c>
      <c r="IO65" s="52">
        <v>1.5663884952146647E-6</v>
      </c>
      <c r="IP65" s="52">
        <v>8.274524166070468E-7</v>
      </c>
      <c r="IQ65" s="52">
        <v>5.5592653177001663E-7</v>
      </c>
      <c r="IR65" s="52">
        <v>6.3740879050871194E-7</v>
      </c>
      <c r="IS65" s="52">
        <v>1.4919902945459941E-6</v>
      </c>
      <c r="IT65" s="52">
        <v>1.3841839802532867E-6</v>
      </c>
      <c r="IU65" s="52">
        <v>2.0677184921476309E-6</v>
      </c>
      <c r="IV65" s="52">
        <v>1.1521800304066545E-6</v>
      </c>
      <c r="IW65" s="52">
        <v>4.1784070213618738E-7</v>
      </c>
      <c r="IX65" s="52">
        <v>1.3483557726106324E-6</v>
      </c>
      <c r="IY65" s="52">
        <v>4.2644697666945334E-6</v>
      </c>
      <c r="IZ65" s="52">
        <v>6.5516465225502699E-6</v>
      </c>
      <c r="JA65" s="52">
        <v>9.9292970145915402E-7</v>
      </c>
      <c r="JB65" s="52">
        <v>2.5119969634553132E-6</v>
      </c>
      <c r="JC65" s="52">
        <v>8.4457746550618594E-6</v>
      </c>
      <c r="JD65" s="52">
        <v>0</v>
      </c>
      <c r="JE65" s="52">
        <v>3.1578638300897255E-6</v>
      </c>
      <c r="JF65" s="52">
        <v>9.3353565302013163E-7</v>
      </c>
      <c r="JG65" s="52">
        <v>1.5391767253853877E-6</v>
      </c>
      <c r="JH65" s="52">
        <v>6.1314091679093858E-6</v>
      </c>
      <c r="JI65" s="52">
        <v>1.8352275059648986E-6</v>
      </c>
      <c r="JJ65" s="52">
        <v>3.6769820080287302E-6</v>
      </c>
      <c r="JK65" s="52">
        <v>6.3452085339618396E-7</v>
      </c>
      <c r="JL65" s="52">
        <v>3.4682655792221268E-6</v>
      </c>
      <c r="JM65" s="52">
        <v>2.9121670070295251E-6</v>
      </c>
      <c r="JN65" s="52">
        <v>2.714924570283111E-6</v>
      </c>
      <c r="JO65" s="52">
        <v>2.9882709570184114E-6</v>
      </c>
      <c r="JP65" s="52">
        <v>1.8038693047555911E-6</v>
      </c>
      <c r="JQ65" s="52">
        <v>3.4323507750972968E-6</v>
      </c>
      <c r="JR65" s="52">
        <v>2.8047450318396104E-6</v>
      </c>
      <c r="JS65" s="52">
        <v>1.9143402912158263E-6</v>
      </c>
      <c r="JT65" s="52">
        <v>1.0187308293688177E-4</v>
      </c>
      <c r="JU65" s="52">
        <v>2.6762178329332423E-5</v>
      </c>
      <c r="JV65" s="52">
        <v>7.8610919841607564E-6</v>
      </c>
      <c r="JW65" s="52">
        <v>7.3241695023104416E-5</v>
      </c>
      <c r="JX65" s="52">
        <v>8.7798187432686815E-6</v>
      </c>
      <c r="JY65" s="52">
        <v>5.12620521410129E-5</v>
      </c>
      <c r="JZ65" s="52">
        <v>4.2422810551816639E-5</v>
      </c>
      <c r="KA65" s="52">
        <v>2.598081096397593E-5</v>
      </c>
      <c r="KB65" s="52">
        <v>6.1469874338002355E-6</v>
      </c>
      <c r="KC65" s="52">
        <v>1.3310071287615577E-5</v>
      </c>
      <c r="KD65" s="52">
        <v>5.84444639898019E-5</v>
      </c>
      <c r="KE65" s="52">
        <v>3.3986625868898472E-5</v>
      </c>
      <c r="KF65" s="52">
        <v>3.6064626118741379E-5</v>
      </c>
      <c r="KG65" s="52">
        <v>2.0140263830020155E-5</v>
      </c>
      <c r="KH65" s="52">
        <v>1.8643697455102242E-6</v>
      </c>
      <c r="KI65" s="52">
        <v>2.003900784740338E-5</v>
      </c>
      <c r="KJ65" s="52">
        <v>7.876424211903444E-6</v>
      </c>
      <c r="KK65" s="52">
        <v>6.5700371552268159E-6</v>
      </c>
      <c r="KL65" s="52">
        <v>4.5978237833593476E-5</v>
      </c>
      <c r="KM65" s="52">
        <v>2.6172849146349013E-5</v>
      </c>
      <c r="KN65" s="52">
        <v>1.6036788588648433E-5</v>
      </c>
      <c r="KO65" s="52">
        <v>2.1287907112167141E-5</v>
      </c>
      <c r="KP65" s="52">
        <v>5.3130439423839744E-5</v>
      </c>
      <c r="KQ65" s="52">
        <v>1.7993540319025469E-5</v>
      </c>
      <c r="KR65" s="52">
        <v>1.7775822185198086E-5</v>
      </c>
      <c r="KS65" s="52">
        <v>1.3746164556483493E-5</v>
      </c>
      <c r="KT65" s="52">
        <v>1.2624982986294831E-5</v>
      </c>
      <c r="KU65" s="52">
        <v>5.6732331658181263E-5</v>
      </c>
      <c r="KV65" s="52">
        <v>1.3369228500303238E-5</v>
      </c>
      <c r="KW65" s="52">
        <v>4.9538829453390953E-5</v>
      </c>
      <c r="KX65" s="52">
        <v>1.7179759385492225E-5</v>
      </c>
      <c r="KY65" s="52">
        <v>3.1213227167216605E-5</v>
      </c>
      <c r="KZ65" s="52">
        <v>3.6291016361588877E-5</v>
      </c>
    </row>
    <row r="66" spans="1:312" x14ac:dyDescent="0.2">
      <c r="A66" s="89">
        <v>1.0360560000000001</v>
      </c>
      <c r="B66" s="41" t="s">
        <v>881</v>
      </c>
      <c r="C66" s="51" t="s">
        <v>46</v>
      </c>
      <c r="D66" s="52">
        <v>1.8748999720919144E-6</v>
      </c>
      <c r="E66" s="52">
        <v>5.0849770434255471E-6</v>
      </c>
      <c r="F66" s="52">
        <v>3.117984117038673E-5</v>
      </c>
      <c r="G66" s="52">
        <v>2.3537421909685055E-6</v>
      </c>
      <c r="H66" s="52">
        <v>1.2692848477490622E-5</v>
      </c>
      <c r="I66" s="52">
        <v>9.9553591394169601E-6</v>
      </c>
      <c r="J66" s="52">
        <v>2.1156833404365452E-6</v>
      </c>
      <c r="K66" s="52">
        <v>6.1509581910217015E-6</v>
      </c>
      <c r="L66" s="52">
        <v>0</v>
      </c>
      <c r="M66" s="52">
        <v>1.219336057828923E-5</v>
      </c>
      <c r="N66" s="52">
        <v>1.3202581299526235E-5</v>
      </c>
      <c r="O66" s="52">
        <v>1.006194544872552E-5</v>
      </c>
      <c r="P66" s="52">
        <v>7.8602606088469476E-6</v>
      </c>
      <c r="Q66" s="52">
        <v>1.0039782192173543E-4</v>
      </c>
      <c r="R66" s="52">
        <v>3.3386419163175762E-5</v>
      </c>
      <c r="S66" s="52">
        <v>7.0122242189782195E-4</v>
      </c>
      <c r="T66" s="52">
        <v>9.2023069011399825E-2</v>
      </c>
      <c r="U66" s="52">
        <v>1.4241187879655704E-4</v>
      </c>
      <c r="V66" s="52">
        <v>2.9388606405399599E-5</v>
      </c>
      <c r="W66" s="52">
        <v>1.7326396897669546E-5</v>
      </c>
      <c r="X66" s="52">
        <v>6.4592355627731007E-5</v>
      </c>
      <c r="Y66" s="52">
        <v>1.4382106073113762E-5</v>
      </c>
      <c r="Z66" s="52">
        <v>2.1740116212678744E-5</v>
      </c>
      <c r="AA66" s="52">
        <v>4.7246991505980727E-5</v>
      </c>
      <c r="AB66" s="52">
        <v>1.9845139649086559E-6</v>
      </c>
      <c r="AC66" s="52">
        <v>3.4449269496085436E-5</v>
      </c>
      <c r="AD66" s="52">
        <v>1.0042052689700901E-5</v>
      </c>
      <c r="AE66" s="52">
        <v>1.0901103814859041E-5</v>
      </c>
      <c r="AF66" s="52">
        <v>6.3942210966389825E-4</v>
      </c>
      <c r="AG66" s="52">
        <v>2.9265263922860745E-4</v>
      </c>
      <c r="AH66" s="52">
        <v>1.5562680114071998E-5</v>
      </c>
      <c r="AI66" s="52">
        <v>3.1828715189179981E-5</v>
      </c>
      <c r="AJ66" s="52">
        <v>4.1556315570325486E-5</v>
      </c>
      <c r="AK66" s="52">
        <v>3.8203165227967965E-5</v>
      </c>
      <c r="AL66" s="52">
        <v>6.1793080524572456E-6</v>
      </c>
      <c r="AM66" s="52">
        <v>5.5304610423434447E-5</v>
      </c>
      <c r="AN66" s="52">
        <v>7.3156883407286385E-5</v>
      </c>
      <c r="AO66" s="52">
        <v>1.2668112093745684E-4</v>
      </c>
      <c r="AP66" s="52">
        <v>8.2453213046624143E-5</v>
      </c>
      <c r="AQ66" s="52">
        <v>7.5723198046688046E-4</v>
      </c>
      <c r="AR66" s="52">
        <v>4.7579272769055098E-5</v>
      </c>
      <c r="AS66" s="52">
        <v>2.1228747601520506E-5</v>
      </c>
      <c r="AT66" s="52">
        <v>9.3628195300541278E-6</v>
      </c>
      <c r="AU66" s="52">
        <v>2.9234442615565498E-5</v>
      </c>
      <c r="AV66" s="52">
        <v>3.4189592985574436E-5</v>
      </c>
      <c r="AW66" s="52">
        <v>6.5191159267956616E-6</v>
      </c>
      <c r="AX66" s="52">
        <v>4.5150225953819416E-5</v>
      </c>
      <c r="AY66" s="52">
        <v>5.1505006946596045E-5</v>
      </c>
      <c r="AZ66" s="52">
        <v>2.274501448402075E-5</v>
      </c>
      <c r="BA66" s="52">
        <v>0</v>
      </c>
      <c r="BB66" s="52">
        <v>6.1068679028535608E-5</v>
      </c>
      <c r="BC66" s="52">
        <v>1.4927285141349551E-3</v>
      </c>
      <c r="BD66" s="52">
        <v>5.4228461200694336E-4</v>
      </c>
      <c r="BE66" s="52">
        <v>5.2895514725968798E-6</v>
      </c>
      <c r="BF66" s="52">
        <v>4.3096009710623834E-5</v>
      </c>
      <c r="BG66" s="52">
        <v>1.2214852765242412E-5</v>
      </c>
      <c r="BH66" s="52">
        <v>1.3618368503786029E-4</v>
      </c>
      <c r="BI66" s="52">
        <v>0.71896597688303776</v>
      </c>
      <c r="BJ66" s="52">
        <v>2.0286757797181677E-2</v>
      </c>
      <c r="BK66" s="52">
        <v>1.6002357317852371E-4</v>
      </c>
      <c r="BL66" s="52">
        <v>2.0243555454884334E-4</v>
      </c>
      <c r="BM66" s="52">
        <v>2.3722523933930939E-4</v>
      </c>
      <c r="BN66" s="52">
        <v>1.4551299135956081E-3</v>
      </c>
      <c r="BO66" s="52">
        <v>7.851193383862998E-5</v>
      </c>
      <c r="BP66" s="52">
        <v>0</v>
      </c>
      <c r="BQ66" s="52">
        <v>7.1651796447933081E-6</v>
      </c>
      <c r="BR66" s="52">
        <v>0</v>
      </c>
      <c r="BS66" s="52">
        <v>0</v>
      </c>
      <c r="BT66" s="52">
        <v>0</v>
      </c>
      <c r="BU66" s="52">
        <v>1.2773978011545206E-5</v>
      </c>
      <c r="BV66" s="52">
        <v>7.2964918442339639E-5</v>
      </c>
      <c r="BW66" s="52">
        <v>1.3462678105985771E-4</v>
      </c>
      <c r="BX66" s="52">
        <v>2.8537953543543754E-5</v>
      </c>
      <c r="BY66" s="52">
        <v>6.558303106098786E-5</v>
      </c>
      <c r="BZ66" s="52">
        <v>1.578467372729261E-5</v>
      </c>
      <c r="CA66" s="52">
        <v>7.9221263670243251E-5</v>
      </c>
      <c r="CB66" s="52">
        <v>1.1766265673901336E-4</v>
      </c>
      <c r="CC66" s="52">
        <v>1.2167029390125677E-4</v>
      </c>
      <c r="CD66" s="52">
        <v>1.9579038181832196E-6</v>
      </c>
      <c r="CE66" s="52">
        <v>3.1585012560595417E-5</v>
      </c>
      <c r="CF66" s="52">
        <v>3.2001364563040397E-6</v>
      </c>
      <c r="CG66" s="52">
        <v>8.0662654434711556E-6</v>
      </c>
      <c r="CH66" s="52">
        <v>8.5588107418533366E-6</v>
      </c>
      <c r="CI66" s="52">
        <v>6.6755389787561628E-6</v>
      </c>
      <c r="CJ66" s="52">
        <v>1.6573470134955731E-5</v>
      </c>
      <c r="CK66" s="52">
        <v>4.2206850657074256E-5</v>
      </c>
      <c r="CL66" s="52">
        <v>3.5950767639860423E-5</v>
      </c>
      <c r="CM66" s="52">
        <v>1.9931628858652028E-6</v>
      </c>
      <c r="CN66" s="52">
        <v>3.2663484908145199E-6</v>
      </c>
      <c r="CO66" s="52">
        <v>0</v>
      </c>
      <c r="CP66" s="52">
        <v>2.5030470961793187E-5</v>
      </c>
      <c r="CQ66" s="52">
        <v>6.0519035609880016E-5</v>
      </c>
      <c r="CR66" s="52">
        <v>6.6154834211989923E-5</v>
      </c>
      <c r="CS66" s="52">
        <v>1.6235675100953174E-5</v>
      </c>
      <c r="CT66" s="52">
        <v>1.2423014247417454E-4</v>
      </c>
      <c r="CU66" s="52">
        <v>1.1509757314195952E-4</v>
      </c>
      <c r="CV66" s="52">
        <v>3.1971650625078149E-5</v>
      </c>
      <c r="CW66" s="52">
        <v>7.7007364626401395E-5</v>
      </c>
      <c r="CX66" s="52">
        <v>2.1041854053942118E-5</v>
      </c>
      <c r="CY66" s="52">
        <v>6.5505762892338173E-5</v>
      </c>
      <c r="CZ66" s="52">
        <v>1.3727278126827105E-4</v>
      </c>
      <c r="DA66" s="52">
        <v>2.4412352036965587E-6</v>
      </c>
      <c r="DB66" s="52">
        <v>2.1697400981006122E-5</v>
      </c>
      <c r="DC66" s="52">
        <v>4.5681436112264012E-6</v>
      </c>
      <c r="DD66" s="52">
        <v>2.4781976526132034E-5</v>
      </c>
      <c r="DE66" s="52">
        <v>3.1693229961833318E-5</v>
      </c>
      <c r="DF66" s="52">
        <v>5.740460604698007E-6</v>
      </c>
      <c r="DG66" s="52">
        <v>1.0071861451774971E-5</v>
      </c>
      <c r="DH66" s="52">
        <v>2.773887849372181E-5</v>
      </c>
      <c r="DI66" s="52">
        <v>8.1842491443866992E-6</v>
      </c>
      <c r="DJ66" s="52">
        <v>4.5774173910204674E-6</v>
      </c>
      <c r="DK66" s="52">
        <v>2.8254674468431503E-6</v>
      </c>
      <c r="DL66" s="52">
        <v>4.8665693278002728E-6</v>
      </c>
      <c r="DM66" s="52">
        <v>6.1032834204939075E-6</v>
      </c>
      <c r="DN66" s="52">
        <v>1.5457512818939285E-5</v>
      </c>
      <c r="DO66" s="52">
        <v>0</v>
      </c>
      <c r="DP66" s="52">
        <v>9.603029042800111E-6</v>
      </c>
      <c r="DQ66" s="52">
        <v>1.3102710587714822E-5</v>
      </c>
      <c r="DR66" s="52">
        <v>9.3209527174347986E-6</v>
      </c>
      <c r="DS66" s="52">
        <v>2.0186591017747251E-5</v>
      </c>
      <c r="DT66" s="52">
        <v>3.1143265141920717E-5</v>
      </c>
      <c r="DU66" s="52">
        <v>2.5987108403035037E-5</v>
      </c>
      <c r="DV66" s="52">
        <v>9.3850930828420857E-5</v>
      </c>
      <c r="DW66" s="52">
        <v>7.0073913928735362E-5</v>
      </c>
      <c r="DX66" s="52">
        <v>1.4123802161453257E-5</v>
      </c>
      <c r="DY66" s="52">
        <v>1.5379192183847539E-4</v>
      </c>
      <c r="DZ66" s="52">
        <v>1.866654357094481E-5</v>
      </c>
      <c r="EA66" s="52">
        <v>4.3030655586149827E-5</v>
      </c>
      <c r="EB66" s="52">
        <v>9.5369687655713596E-5</v>
      </c>
      <c r="EC66" s="52">
        <v>1.1746792242348273E-5</v>
      </c>
      <c r="ED66" s="52">
        <v>3.9956110678225287E-5</v>
      </c>
      <c r="EE66" s="52">
        <v>5.4231013459218016E-5</v>
      </c>
      <c r="EF66" s="52">
        <v>2.1934626257692191E-6</v>
      </c>
      <c r="EG66" s="52">
        <v>2.5167457465415506E-6</v>
      </c>
      <c r="EH66" s="52">
        <v>1.0340334309134894E-4</v>
      </c>
      <c r="EI66" s="52">
        <v>5.735922647265609E-5</v>
      </c>
      <c r="EJ66" s="52">
        <v>1.4645100438923391E-5</v>
      </c>
      <c r="EK66" s="52">
        <v>3.0674303336189301E-5</v>
      </c>
      <c r="EL66" s="52">
        <v>4.1673016409574362E-5</v>
      </c>
      <c r="EM66" s="52">
        <v>3.3897225628199878E-5</v>
      </c>
      <c r="EN66" s="52">
        <v>1.0023632545777155E-4</v>
      </c>
      <c r="EO66" s="52">
        <v>5.0720932497184742E-6</v>
      </c>
      <c r="EP66" s="52">
        <v>2.3671756853204913E-5</v>
      </c>
      <c r="EQ66" s="52">
        <v>2.2958895281631716E-6</v>
      </c>
      <c r="ER66" s="52">
        <v>6.317006650902113E-6</v>
      </c>
      <c r="ES66" s="52">
        <v>0</v>
      </c>
      <c r="ET66" s="52">
        <v>0</v>
      </c>
      <c r="EU66" s="52">
        <v>0</v>
      </c>
      <c r="EV66" s="52">
        <v>5.1211572566757817E-6</v>
      </c>
      <c r="EW66" s="52">
        <v>6.026701542998353E-6</v>
      </c>
      <c r="EX66" s="52">
        <v>5.6357888786663884E-4</v>
      </c>
      <c r="EY66" s="52">
        <v>4.7504443533418183E-4</v>
      </c>
      <c r="EZ66" s="52">
        <v>0.16806972874690146</v>
      </c>
      <c r="FA66" s="52">
        <v>6.2240547713661128E-4</v>
      </c>
      <c r="FB66" s="52">
        <v>8.3013224120675696E-4</v>
      </c>
      <c r="FC66" s="52">
        <v>1.3765578707805744E-4</v>
      </c>
      <c r="FD66" s="52">
        <v>3.7247382406137976E-3</v>
      </c>
      <c r="FE66" s="52">
        <v>1.3041556841636914E-4</v>
      </c>
      <c r="FF66" s="52">
        <v>2.2022603583538998E-4</v>
      </c>
      <c r="FG66" s="52">
        <v>2.8910836672962621E-4</v>
      </c>
      <c r="FH66" s="52">
        <v>5.4849123806528116E-5</v>
      </c>
      <c r="FI66" s="52">
        <v>8.8341941210388648E-4</v>
      </c>
      <c r="FJ66" s="52">
        <v>1.3348842546224643E-3</v>
      </c>
      <c r="FK66" s="52">
        <v>1.196872090639202E-4</v>
      </c>
      <c r="FL66" s="52">
        <v>1.5273765707619373E-4</v>
      </c>
      <c r="FM66" s="52">
        <v>1.4818284861138908E-5</v>
      </c>
      <c r="FN66" s="52">
        <v>1.1758685483526014E-4</v>
      </c>
      <c r="FO66" s="52">
        <v>6.4448168131778563E-5</v>
      </c>
      <c r="FP66" s="52">
        <v>1.9947321882914021E-5</v>
      </c>
      <c r="FQ66" s="52">
        <v>3.6087948866875495E-5</v>
      </c>
      <c r="FR66" s="52">
        <v>2.6442828297152999E-5</v>
      </c>
      <c r="FS66" s="52">
        <v>2.9611309288600165E-5</v>
      </c>
      <c r="FT66" s="52">
        <v>0</v>
      </c>
      <c r="FU66" s="52">
        <v>7.0580658252864033E-6</v>
      </c>
      <c r="FV66" s="52">
        <v>6.7081344489666682E-5</v>
      </c>
      <c r="FW66" s="52">
        <v>5.0287426075811882E-6</v>
      </c>
      <c r="FX66" s="52">
        <v>1.0336272583226681E-4</v>
      </c>
      <c r="FY66" s="52">
        <v>2.8764711156162534E-5</v>
      </c>
      <c r="FZ66" s="52">
        <v>3.9356211366102057E-5</v>
      </c>
      <c r="GA66" s="52">
        <v>2.0318795605126926E-5</v>
      </c>
      <c r="GB66" s="52">
        <v>2.9044269294966546E-5</v>
      </c>
      <c r="GC66" s="52">
        <v>2.7326663272378866E-4</v>
      </c>
      <c r="GD66" s="52">
        <v>2.1638721154339883E-4</v>
      </c>
      <c r="GE66" s="52">
        <v>1.9891294231965022E-5</v>
      </c>
      <c r="GF66" s="52">
        <v>6.9343107245799972E-5</v>
      </c>
      <c r="GG66" s="52">
        <v>1.0289403556857189E-4</v>
      </c>
      <c r="GH66" s="52">
        <v>6.9188098208107163E-5</v>
      </c>
      <c r="GI66" s="52">
        <v>5.825941176183711E-5</v>
      </c>
      <c r="GJ66" s="52">
        <v>6.8660860869705921E-5</v>
      </c>
      <c r="GK66" s="52">
        <v>1.1336091814139734E-5</v>
      </c>
      <c r="GL66" s="52">
        <v>9.4959135866213164E-6</v>
      </c>
      <c r="GM66" s="52">
        <v>6.4222095459151279E-6</v>
      </c>
      <c r="GN66" s="52">
        <v>4.9058839631715016E-6</v>
      </c>
      <c r="GO66" s="52">
        <v>4.9878504955537818E-5</v>
      </c>
      <c r="GP66" s="52">
        <v>2.3360486625890384E-5</v>
      </c>
      <c r="GQ66" s="52">
        <v>1.0049132562216537E-5</v>
      </c>
      <c r="GR66" s="52">
        <v>3.0277893915133242E-5</v>
      </c>
      <c r="GS66" s="52">
        <v>5.662215618460104E-5</v>
      </c>
      <c r="GT66" s="52">
        <v>3.082352825660995E-5</v>
      </c>
      <c r="GU66" s="52">
        <v>3.2859159802359122E-5</v>
      </c>
      <c r="GV66" s="52">
        <v>6.0431307122175335E-6</v>
      </c>
      <c r="GW66" s="52">
        <v>2.2247689529239064E-5</v>
      </c>
      <c r="GX66" s="52">
        <v>4.2930667412469506E-5</v>
      </c>
      <c r="GY66" s="52">
        <v>8.7770080042647069E-6</v>
      </c>
      <c r="GZ66" s="52">
        <v>7.1372976067251147E-5</v>
      </c>
      <c r="HA66" s="52">
        <v>6.0519047727453318E-5</v>
      </c>
      <c r="HB66" s="52">
        <v>1.3186913373668677E-5</v>
      </c>
      <c r="HC66" s="52">
        <v>4.40005676419687E-5</v>
      </c>
      <c r="HD66" s="52">
        <v>4.0970589955093725E-5</v>
      </c>
      <c r="HE66" s="52">
        <v>1.272712861562031E-4</v>
      </c>
      <c r="HF66" s="52">
        <v>1.8204864751184821E-5</v>
      </c>
      <c r="HG66" s="52">
        <v>6.1337270501114762E-6</v>
      </c>
      <c r="HH66" s="52">
        <v>5.5394386945820631E-6</v>
      </c>
      <c r="HI66" s="52">
        <v>0</v>
      </c>
      <c r="HJ66" s="52">
        <v>7.3115175814689865E-4</v>
      </c>
      <c r="HK66" s="52">
        <v>6.9616992580625106E-5</v>
      </c>
      <c r="HL66" s="52">
        <v>1.9799842613615575E-4</v>
      </c>
      <c r="HM66" s="52">
        <v>1.0405614718230535E-3</v>
      </c>
      <c r="HN66" s="52">
        <v>1.1743087014962083E-4</v>
      </c>
      <c r="HO66" s="52">
        <v>3.1308544341921079E-5</v>
      </c>
      <c r="HP66" s="52">
        <v>4.8181892538428162E-6</v>
      </c>
      <c r="HQ66" s="52">
        <v>6.0307475536998243E-6</v>
      </c>
      <c r="HR66" s="52">
        <v>1.6928332047022796E-5</v>
      </c>
      <c r="HS66" s="52">
        <v>5.8186900322461598E-5</v>
      </c>
      <c r="HT66" s="52">
        <v>3.9084227930386735E-6</v>
      </c>
      <c r="HU66" s="52">
        <v>2.9596778759459621E-5</v>
      </c>
      <c r="HV66" s="52">
        <v>1.1899037186819282E-5</v>
      </c>
      <c r="HW66" s="52">
        <v>6.1306848214443775E-6</v>
      </c>
      <c r="HX66" s="52">
        <v>2.9032930866753602E-5</v>
      </c>
      <c r="HY66" s="52">
        <v>1.2450199985276222E-4</v>
      </c>
      <c r="HZ66" s="52">
        <v>7.4025045723401319E-6</v>
      </c>
      <c r="IA66" s="52">
        <v>5.4477046662538098E-5</v>
      </c>
      <c r="IB66" s="52">
        <v>4.7194773067994835E-5</v>
      </c>
      <c r="IC66" s="52">
        <v>1.0311350661294012E-4</v>
      </c>
      <c r="ID66" s="52">
        <v>2.4097404664070562E-4</v>
      </c>
      <c r="IE66" s="52">
        <v>1.8436478959088805E-5</v>
      </c>
      <c r="IF66" s="52">
        <v>1.7455184369638031E-4</v>
      </c>
      <c r="IG66" s="52">
        <v>1.2941544637616296E-5</v>
      </c>
      <c r="IH66" s="52">
        <v>2.9301590690502597E-5</v>
      </c>
      <c r="II66" s="52">
        <v>9.4251429013325505E-5</v>
      </c>
      <c r="IJ66" s="52">
        <v>1.313001613753565E-5</v>
      </c>
      <c r="IK66" s="52">
        <v>1.4956641882168153E-6</v>
      </c>
      <c r="IL66" s="52">
        <v>3.5369681771790573E-5</v>
      </c>
      <c r="IM66" s="52">
        <v>2.9319376833099656E-6</v>
      </c>
      <c r="IN66" s="52">
        <v>8.6221496261357796E-6</v>
      </c>
      <c r="IO66" s="52">
        <v>6.7321377879438779E-6</v>
      </c>
      <c r="IP66" s="52">
        <v>7.8740019856915247E-6</v>
      </c>
      <c r="IQ66" s="52">
        <v>8.6582600267160023E-6</v>
      </c>
      <c r="IR66" s="52">
        <v>2.4140162704372495E-6</v>
      </c>
      <c r="IS66" s="52">
        <v>4.6902460855142682E-6</v>
      </c>
      <c r="IT66" s="52">
        <v>1.4821076341754608E-5</v>
      </c>
      <c r="IU66" s="52">
        <v>3.0016135699840493E-5</v>
      </c>
      <c r="IV66" s="52">
        <v>1.1521800304066545E-6</v>
      </c>
      <c r="IW66" s="52">
        <v>1.2535221064085622E-6</v>
      </c>
      <c r="IX66" s="52">
        <v>1.2443602475954506E-6</v>
      </c>
      <c r="IY66" s="52">
        <v>2.0655458348681076E-5</v>
      </c>
      <c r="IZ66" s="52">
        <v>2.4830043336792909E-5</v>
      </c>
      <c r="JA66" s="52">
        <v>5.593151882155554E-6</v>
      </c>
      <c r="JB66" s="52">
        <v>6.7933483838295236E-5</v>
      </c>
      <c r="JC66" s="52">
        <v>1.9826605750535286E-5</v>
      </c>
      <c r="JD66" s="52">
        <v>6.7538608198284076E-6</v>
      </c>
      <c r="JE66" s="52">
        <v>0</v>
      </c>
      <c r="JF66" s="52">
        <v>3.2102702110506119E-5</v>
      </c>
      <c r="JG66" s="52">
        <v>6.7207358194037252E-5</v>
      </c>
      <c r="JH66" s="52">
        <v>1.4297516684025937E-4</v>
      </c>
      <c r="JI66" s="52">
        <v>8.0671915474967674E-6</v>
      </c>
      <c r="JJ66" s="52">
        <v>1.7354833520163969E-5</v>
      </c>
      <c r="JK66" s="52">
        <v>5.9273698017786075E-5</v>
      </c>
      <c r="JL66" s="52">
        <v>8.4442120332417454E-5</v>
      </c>
      <c r="JM66" s="52">
        <v>2.3973743641202279E-5</v>
      </c>
      <c r="JN66" s="52">
        <v>4.1899373128826691E-5</v>
      </c>
      <c r="JO66" s="52">
        <v>1.4369132686939595E-5</v>
      </c>
      <c r="JP66" s="52">
        <v>2.0057491460963232E-5</v>
      </c>
      <c r="JQ66" s="52">
        <v>6.0390472085504128E-5</v>
      </c>
      <c r="JR66" s="52">
        <v>1.4816555821693748E-5</v>
      </c>
      <c r="JS66" s="52">
        <v>2.6671783702790715E-5</v>
      </c>
      <c r="JT66" s="52">
        <v>3.0074234590409246E-5</v>
      </c>
      <c r="JU66" s="52">
        <v>1.0821125475184857E-4</v>
      </c>
      <c r="JV66" s="52">
        <v>1.5322086957481528E-4</v>
      </c>
      <c r="JW66" s="52">
        <v>2.3722637389643802E-5</v>
      </c>
      <c r="JX66" s="52">
        <v>8.7205285704417972E-5</v>
      </c>
      <c r="JY66" s="52">
        <v>1.1075379543812652E-5</v>
      </c>
      <c r="JZ66" s="52">
        <v>5.0546327465994296E-5</v>
      </c>
      <c r="KA66" s="52">
        <v>2.6177089060990242E-5</v>
      </c>
      <c r="KB66" s="52">
        <v>1.977744161712722E-5</v>
      </c>
      <c r="KC66" s="52">
        <v>9.8360555452383362E-5</v>
      </c>
      <c r="KD66" s="52">
        <v>5.2578901566096366E-5</v>
      </c>
      <c r="KE66" s="52">
        <v>1.1336987209336939E-4</v>
      </c>
      <c r="KF66" s="52">
        <v>9.2220835090433336E-5</v>
      </c>
      <c r="KG66" s="52">
        <v>4.38977089611766E-5</v>
      </c>
      <c r="KH66" s="52">
        <v>9.13805624909302E-5</v>
      </c>
      <c r="KI66" s="52">
        <v>3.1079196245602083E-5</v>
      </c>
      <c r="KJ66" s="52">
        <v>6.938480344648187E-5</v>
      </c>
      <c r="KK66" s="52">
        <v>7.0980057711378416E-5</v>
      </c>
      <c r="KL66" s="52">
        <v>7.9177949460775996E-5</v>
      </c>
      <c r="KM66" s="52">
        <v>2.3811311536217443E-5</v>
      </c>
      <c r="KN66" s="52">
        <v>8.089479350124964E-5</v>
      </c>
      <c r="KO66" s="52">
        <v>4.3884904516390229E-5</v>
      </c>
      <c r="KP66" s="52">
        <v>2.8758678220243531E-5</v>
      </c>
      <c r="KQ66" s="52">
        <v>1.9281279181315494E-5</v>
      </c>
      <c r="KR66" s="52">
        <v>6.4648522103330332E-5</v>
      </c>
      <c r="KS66" s="52">
        <v>5.2614419745228262E-5</v>
      </c>
      <c r="KT66" s="52">
        <v>1.7507485793259915E-5</v>
      </c>
      <c r="KU66" s="52">
        <v>5.1531276221433108E-5</v>
      </c>
      <c r="KV66" s="52">
        <v>3.2439342557916633E-4</v>
      </c>
      <c r="KW66" s="52">
        <v>1.6802231328160244E-4</v>
      </c>
      <c r="KX66" s="52">
        <v>2.2009099406792719E-4</v>
      </c>
      <c r="KY66" s="52">
        <v>4.4598503234155785E-5</v>
      </c>
      <c r="KZ66" s="52">
        <v>6.648380826203069E-5</v>
      </c>
    </row>
    <row r="67" spans="1:312" x14ac:dyDescent="0.2">
      <c r="A67" s="89">
        <v>1.1567369999999999</v>
      </c>
      <c r="B67" s="41" t="s">
        <v>880</v>
      </c>
      <c r="C67" s="51" t="s">
        <v>40</v>
      </c>
      <c r="D67" s="52">
        <v>3.4811972531465478E-5</v>
      </c>
      <c r="E67" s="52">
        <v>1.1101326170749999E-4</v>
      </c>
      <c r="F67" s="52">
        <v>1.0182735115190756E-5</v>
      </c>
      <c r="G67" s="52">
        <v>4.9822006895284357E-5</v>
      </c>
      <c r="H67" s="52">
        <v>1.6556528048763808E-5</v>
      </c>
      <c r="I67" s="52">
        <v>9.8131397231395753E-6</v>
      </c>
      <c r="J67" s="52">
        <v>3.8217343745332488E-5</v>
      </c>
      <c r="K67" s="52">
        <v>1.1264178036932379E-5</v>
      </c>
      <c r="L67" s="52">
        <v>1.5296342824702486E-4</v>
      </c>
      <c r="M67" s="52">
        <v>7.5201895502956877E-5</v>
      </c>
      <c r="N67" s="52">
        <v>1.8582427317628401E-5</v>
      </c>
      <c r="O67" s="52">
        <v>4.4912623817033686E-4</v>
      </c>
      <c r="P67" s="52">
        <v>5.9423242350511335E-6</v>
      </c>
      <c r="Q67" s="52">
        <v>8.1198888166766835E-5</v>
      </c>
      <c r="R67" s="52">
        <v>1.0420007409459419E-4</v>
      </c>
      <c r="S67" s="52">
        <v>3.3079085732347504E-4</v>
      </c>
      <c r="T67" s="52">
        <v>5.3656497214414384E-4</v>
      </c>
      <c r="U67" s="52">
        <v>3.8112741595845609E-4</v>
      </c>
      <c r="V67" s="52">
        <v>3.4338336421108729E-4</v>
      </c>
      <c r="W67" s="52">
        <v>1.4214819602132358E-5</v>
      </c>
      <c r="X67" s="52">
        <v>9.2414547581275082E-5</v>
      </c>
      <c r="Y67" s="52">
        <v>3.6043549345688602E-4</v>
      </c>
      <c r="Z67" s="52">
        <v>3.643974740800399E-4</v>
      </c>
      <c r="AA67" s="52">
        <v>2.9261090805783873E-4</v>
      </c>
      <c r="AB67" s="52">
        <v>2.950803371013647E-4</v>
      </c>
      <c r="AC67" s="52">
        <v>2.5147191323989193E-4</v>
      </c>
      <c r="AD67" s="52">
        <v>1.4517551307354087E-4</v>
      </c>
      <c r="AE67" s="52">
        <v>2.4159242543038138E-4</v>
      </c>
      <c r="AF67" s="52">
        <v>5.3896280592122389E-4</v>
      </c>
      <c r="AG67" s="52">
        <v>6.9969094625031366E-4</v>
      </c>
      <c r="AH67" s="52">
        <v>1.810230338554967E-3</v>
      </c>
      <c r="AI67" s="52">
        <v>3.5119767158682974E-3</v>
      </c>
      <c r="AJ67" s="52">
        <v>2.1239703181727694E-2</v>
      </c>
      <c r="AK67" s="52">
        <v>7.8818696864702757E-4</v>
      </c>
      <c r="AL67" s="52">
        <v>5.9149499247324901E-4</v>
      </c>
      <c r="AM67" s="52">
        <v>1.1385997163667627E-3</v>
      </c>
      <c r="AN67" s="52">
        <v>7.0229278348788197E-4</v>
      </c>
      <c r="AO67" s="52">
        <v>8.4064504769700216E-4</v>
      </c>
      <c r="AP67" s="52">
        <v>1.7856818164926885E-3</v>
      </c>
      <c r="AQ67" s="52">
        <v>1.111626766336989E-3</v>
      </c>
      <c r="AR67" s="52">
        <v>1.9877715385314184E-3</v>
      </c>
      <c r="AS67" s="52">
        <v>4.0581686564609818E-4</v>
      </c>
      <c r="AT67" s="52">
        <v>6.0085679026183111E-4</v>
      </c>
      <c r="AU67" s="52">
        <v>4.8520900842985264E-4</v>
      </c>
      <c r="AV67" s="52">
        <v>5.6527141899011099E-5</v>
      </c>
      <c r="AW67" s="52">
        <v>1.7360303792888913E-4</v>
      </c>
      <c r="AX67" s="52">
        <v>3.7862577274601579E-5</v>
      </c>
      <c r="AY67" s="52">
        <v>1.0858165160777309E-4</v>
      </c>
      <c r="AZ67" s="52">
        <v>2.3706862767657416E-4</v>
      </c>
      <c r="BA67" s="52">
        <v>0</v>
      </c>
      <c r="BB67" s="52">
        <v>1.8324836016665462E-4</v>
      </c>
      <c r="BC67" s="52">
        <v>6.6303844158808458E-4</v>
      </c>
      <c r="BD67" s="52">
        <v>8.5104140115663859E-4</v>
      </c>
      <c r="BE67" s="52">
        <v>2.6364158129940484E-5</v>
      </c>
      <c r="BF67" s="52">
        <v>5.0904844243605774E-4</v>
      </c>
      <c r="BG67" s="52">
        <v>2.6836268786275885E-4</v>
      </c>
      <c r="BH67" s="52">
        <v>3.8254303865710481E-4</v>
      </c>
      <c r="BI67" s="52">
        <v>3.5352675831155743E-4</v>
      </c>
      <c r="BJ67" s="52">
        <v>3.9199228275403771E-4</v>
      </c>
      <c r="BK67" s="52">
        <v>4.3806270266794712E-4</v>
      </c>
      <c r="BL67" s="52">
        <v>8.6769454851225549E-4</v>
      </c>
      <c r="BM67" s="52">
        <v>1.6799445504971401E-4</v>
      </c>
      <c r="BN67" s="52">
        <v>5.6453506631432232E-4</v>
      </c>
      <c r="BO67" s="52">
        <v>4.72680330860743E-4</v>
      </c>
      <c r="BP67" s="52">
        <v>6.4325843974684483E-6</v>
      </c>
      <c r="BQ67" s="52">
        <v>5.3204507875205119E-4</v>
      </c>
      <c r="BR67" s="52">
        <v>2.3973689008037245E-5</v>
      </c>
      <c r="BS67" s="52">
        <v>6.2333602304905069E-6</v>
      </c>
      <c r="BT67" s="52">
        <v>8.8986665459414239E-6</v>
      </c>
      <c r="BU67" s="52">
        <v>3.2845323933165056E-5</v>
      </c>
      <c r="BV67" s="52">
        <v>7.1518106260812881E-5</v>
      </c>
      <c r="BW67" s="52">
        <v>5.1026394350110632E-6</v>
      </c>
      <c r="BX67" s="52">
        <v>3.7968497994431214E-5</v>
      </c>
      <c r="BY67" s="52">
        <v>3.3321538250436194E-4</v>
      </c>
      <c r="BZ67" s="52">
        <v>1.5761094961558894E-4</v>
      </c>
      <c r="CA67" s="52">
        <v>1.04953717928096E-4</v>
      </c>
      <c r="CB67" s="52">
        <v>1.3891218131426802E-5</v>
      </c>
      <c r="CC67" s="52">
        <v>1.7271526870064075E-4</v>
      </c>
      <c r="CD67" s="52">
        <v>3.7375134163276263E-4</v>
      </c>
      <c r="CE67" s="52">
        <v>2.8047802117364175E-4</v>
      </c>
      <c r="CF67" s="52">
        <v>4.7458334339848747E-5</v>
      </c>
      <c r="CG67" s="52">
        <v>4.6632020930753522E-4</v>
      </c>
      <c r="CH67" s="52">
        <v>2.8779332342807767E-4</v>
      </c>
      <c r="CI67" s="52">
        <v>3.3601669605834005E-4</v>
      </c>
      <c r="CJ67" s="52">
        <v>2.0043237566718395E-4</v>
      </c>
      <c r="CK67" s="52">
        <v>1.8115712041867068E-4</v>
      </c>
      <c r="CL67" s="52">
        <v>3.1414924403045915E-3</v>
      </c>
      <c r="CM67" s="52">
        <v>4.9377147200097369E-3</v>
      </c>
      <c r="CN67" s="52">
        <v>4.2906341517763022E-3</v>
      </c>
      <c r="CO67" s="52">
        <v>5.3072963383280335E-3</v>
      </c>
      <c r="CP67" s="52">
        <v>6.5517922974712706E-3</v>
      </c>
      <c r="CQ67" s="52">
        <v>2.061565870886419E-3</v>
      </c>
      <c r="CR67" s="52">
        <v>1.3404711256992325E-3</v>
      </c>
      <c r="CS67" s="52">
        <v>2.7824662689841019E-3</v>
      </c>
      <c r="CT67" s="52">
        <v>1.299840685731034E-3</v>
      </c>
      <c r="CU67" s="52">
        <v>1.6643507976732183E-3</v>
      </c>
      <c r="CV67" s="52">
        <v>9.6507161187386491E-4</v>
      </c>
      <c r="CW67" s="52">
        <v>9.9756463003046751E-4</v>
      </c>
      <c r="CX67" s="52">
        <v>1.4409765993997573E-3</v>
      </c>
      <c r="CY67" s="52">
        <v>1.6989864426630848E-3</v>
      </c>
      <c r="CZ67" s="52">
        <v>1.9133701032900889E-3</v>
      </c>
      <c r="DA67" s="52">
        <v>8.8259974333068343E-4</v>
      </c>
      <c r="DB67" s="52">
        <v>5.446570475171838E-4</v>
      </c>
      <c r="DC67" s="52">
        <v>1.1617387586377685E-4</v>
      </c>
      <c r="DD67" s="52">
        <v>2.070671816405699E-4</v>
      </c>
      <c r="DE67" s="52">
        <v>6.1039508652796271E-5</v>
      </c>
      <c r="DF67" s="52">
        <v>1.6869206316873285E-4</v>
      </c>
      <c r="DG67" s="52">
        <v>1.4919603436037364E-4</v>
      </c>
      <c r="DH67" s="52">
        <v>5.4614119081834343E-4</v>
      </c>
      <c r="DI67" s="52">
        <v>7.7597021732458678E-4</v>
      </c>
      <c r="DJ67" s="52">
        <v>8.3092983561041203E-4</v>
      </c>
      <c r="DK67" s="52">
        <v>3.7143924236873477E-4</v>
      </c>
      <c r="DL67" s="52">
        <v>1.2759667937846365E-4</v>
      </c>
      <c r="DM67" s="52">
        <v>5.5932107427004689E-5</v>
      </c>
      <c r="DN67" s="52">
        <v>1.394729788094869E-3</v>
      </c>
      <c r="DO67" s="52">
        <v>7.6345300491024168E-4</v>
      </c>
      <c r="DP67" s="52">
        <v>4.34316135604432E-4</v>
      </c>
      <c r="DQ67" s="52">
        <v>7.7641285887037974E-4</v>
      </c>
      <c r="DR67" s="52">
        <v>8.1266115513211994E-4</v>
      </c>
      <c r="DS67" s="52">
        <v>4.5566313005070038E-4</v>
      </c>
      <c r="DT67" s="52">
        <v>2.1761665428846654E-3</v>
      </c>
      <c r="DU67" s="52">
        <v>7.939262061354437E-4</v>
      </c>
      <c r="DV67" s="52">
        <v>1.0756453250994719E-3</v>
      </c>
      <c r="DW67" s="52">
        <v>1.1210968758127006E-3</v>
      </c>
      <c r="DX67" s="52">
        <v>1.013659931202439E-3</v>
      </c>
      <c r="DY67" s="52">
        <v>2.687295947679972E-3</v>
      </c>
      <c r="DZ67" s="52">
        <v>1.5587731430612158E-2</v>
      </c>
      <c r="EA67" s="52">
        <v>1.6788154090389473E-2</v>
      </c>
      <c r="EB67" s="52">
        <v>4.6672291485922418E-2</v>
      </c>
      <c r="EC67" s="52">
        <v>1.3072723217441809E-2</v>
      </c>
      <c r="ED67" s="52">
        <v>4.4243768708668828E-2</v>
      </c>
      <c r="EE67" s="52">
        <v>1.7214959511863758E-2</v>
      </c>
      <c r="EF67" s="52">
        <v>7.7280277465243921E-2</v>
      </c>
      <c r="EG67" s="52">
        <v>1.3892019306373836E-2</v>
      </c>
      <c r="EH67" s="52">
        <v>1.8243375550700665E-2</v>
      </c>
      <c r="EI67" s="52">
        <v>1.7349305681191324E-2</v>
      </c>
      <c r="EJ67" s="52">
        <v>2.1471449970093849E-2</v>
      </c>
      <c r="EK67" s="52">
        <v>1.5281738282824172E-2</v>
      </c>
      <c r="EL67" s="52">
        <v>7.4301854100811236E-6</v>
      </c>
      <c r="EM67" s="52">
        <v>7.7932824819551074E-6</v>
      </c>
      <c r="EN67" s="52">
        <v>6.3823444623584588E-5</v>
      </c>
      <c r="EO67" s="52">
        <v>3.3056056006785916E-5</v>
      </c>
      <c r="EP67" s="52">
        <v>9.3389371422635117E-5</v>
      </c>
      <c r="EQ67" s="52">
        <v>2.5775837752356744E-5</v>
      </c>
      <c r="ER67" s="52">
        <v>6.6667913166958666E-5</v>
      </c>
      <c r="ES67" s="52">
        <v>3.8855412177825164E-6</v>
      </c>
      <c r="ET67" s="52">
        <v>1.4834493239956998E-5</v>
      </c>
      <c r="EU67" s="52">
        <v>4.5593262452026341E-5</v>
      </c>
      <c r="EV67" s="52">
        <v>6.2228719383719899E-5</v>
      </c>
      <c r="EW67" s="52">
        <v>1.3530316982645067E-4</v>
      </c>
      <c r="EX67" s="52">
        <v>1.0485962768930374E-4</v>
      </c>
      <c r="EY67" s="52">
        <v>2.9924278509469652E-4</v>
      </c>
      <c r="EZ67" s="52">
        <v>2.7238195756458175E-4</v>
      </c>
      <c r="FA67" s="52">
        <v>1.2862695555204275E-4</v>
      </c>
      <c r="FB67" s="52">
        <v>3.9565705179256078E-5</v>
      </c>
      <c r="FC67" s="52">
        <v>2.588668233170781E-4</v>
      </c>
      <c r="FD67" s="52">
        <v>1.3817743832171458E-4</v>
      </c>
      <c r="FE67" s="52">
        <v>8.2941394930760625E-5</v>
      </c>
      <c r="FF67" s="52">
        <v>1.4266652113974768E-4</v>
      </c>
      <c r="FG67" s="52">
        <v>1.5860492473150447E-3</v>
      </c>
      <c r="FH67" s="52">
        <v>2.3467830032374099E-4</v>
      </c>
      <c r="FI67" s="52">
        <v>2.9943035212574311E-4</v>
      </c>
      <c r="FJ67" s="52">
        <v>1.0334962399270765E-3</v>
      </c>
      <c r="FK67" s="52">
        <v>8.7054675686717851E-5</v>
      </c>
      <c r="FL67" s="52">
        <v>2.6266797789219014E-4</v>
      </c>
      <c r="FM67" s="52">
        <v>5.0532937029377969E-4</v>
      </c>
      <c r="FN67" s="52">
        <v>3.3718499493780004E-4</v>
      </c>
      <c r="FO67" s="52">
        <v>2.695404002179055E-4</v>
      </c>
      <c r="FP67" s="52">
        <v>1.3368820580783586E-4</v>
      </c>
      <c r="FQ67" s="52">
        <v>1.4852533615394388E-3</v>
      </c>
      <c r="FR67" s="52">
        <v>1.1826882458820956E-3</v>
      </c>
      <c r="FS67" s="52">
        <v>1.8229617802376875E-4</v>
      </c>
      <c r="FT67" s="52">
        <v>1.5249513709541642E-5</v>
      </c>
      <c r="FU67" s="52">
        <v>6.4883790836740002E-5</v>
      </c>
      <c r="FV67" s="52">
        <v>1.5725402002429523E-5</v>
      </c>
      <c r="FW67" s="52">
        <v>4.3814257400095668E-5</v>
      </c>
      <c r="FX67" s="52">
        <v>1.0352635535767655E-4</v>
      </c>
      <c r="FY67" s="52">
        <v>3.3492376554106083E-5</v>
      </c>
      <c r="FZ67" s="52">
        <v>3.5327817023810283E-5</v>
      </c>
      <c r="GA67" s="52">
        <v>2.7068999514212718E-5</v>
      </c>
      <c r="GB67" s="52">
        <v>1.0761071663053326E-4</v>
      </c>
      <c r="GC67" s="52">
        <v>6.7672304451342621E-5</v>
      </c>
      <c r="GD67" s="52">
        <v>3.0210606764374522E-4</v>
      </c>
      <c r="GE67" s="52">
        <v>1.0212609222779936E-4</v>
      </c>
      <c r="GF67" s="52">
        <v>1.4468099098150365E-4</v>
      </c>
      <c r="GG67" s="52">
        <v>1.3287433907888812E-4</v>
      </c>
      <c r="GH67" s="52">
        <v>4.2074533522863693E-4</v>
      </c>
      <c r="GI67" s="52">
        <v>2.3966762082929506E-4</v>
      </c>
      <c r="GJ67" s="52">
        <v>2.4784977909059653E-4</v>
      </c>
      <c r="GK67" s="52">
        <v>2.3036274094680311E-4</v>
      </c>
      <c r="GL67" s="52">
        <v>1.0070063204800832E-3</v>
      </c>
      <c r="GM67" s="52">
        <v>1.4590961958669068E-4</v>
      </c>
      <c r="GN67" s="52">
        <v>1.2159256327411984E-4</v>
      </c>
      <c r="GO67" s="52">
        <v>6.1781026737330156E-6</v>
      </c>
      <c r="GP67" s="52">
        <v>1.0792028461653459E-4</v>
      </c>
      <c r="GQ67" s="52">
        <v>7.3246317153795695E-5</v>
      </c>
      <c r="GR67" s="52">
        <v>1.343985225767081E-4</v>
      </c>
      <c r="GS67" s="52">
        <v>8.3348871712566485E-5</v>
      </c>
      <c r="GT67" s="52">
        <v>4.6386741634654933E-5</v>
      </c>
      <c r="GU67" s="52">
        <v>4.244789703516398E-4</v>
      </c>
      <c r="GV67" s="52">
        <v>5.1090488893369121E-5</v>
      </c>
      <c r="GW67" s="52">
        <v>1.8388090356975567E-3</v>
      </c>
      <c r="GX67" s="52">
        <v>1.0821552347056406E-3</v>
      </c>
      <c r="GY67" s="52">
        <v>1.2039699123728918E-4</v>
      </c>
      <c r="GZ67" s="52">
        <v>2.1740645806218152E-3</v>
      </c>
      <c r="HA67" s="52">
        <v>3.9143803688835603E-3</v>
      </c>
      <c r="HB67" s="52">
        <v>1.1146048665157441E-3</v>
      </c>
      <c r="HC67" s="52">
        <v>2.8960342115153712E-3</v>
      </c>
      <c r="HD67" s="52">
        <v>2.9032170855059778E-3</v>
      </c>
      <c r="HE67" s="52">
        <v>2.1369098497167984E-3</v>
      </c>
      <c r="HF67" s="52">
        <v>1.7611188115742417E-3</v>
      </c>
      <c r="HG67" s="52">
        <v>1.800793763438058E-3</v>
      </c>
      <c r="HH67" s="52">
        <v>8.8212749313404844E-3</v>
      </c>
      <c r="HI67" s="52">
        <v>1.1749211563290372E-3</v>
      </c>
      <c r="HJ67" s="52">
        <v>1.6801925179252121E-3</v>
      </c>
      <c r="HK67" s="52">
        <v>1.5392170886786323E-4</v>
      </c>
      <c r="HL67" s="52">
        <v>7.3002558702493493E-5</v>
      </c>
      <c r="HM67" s="52">
        <v>1.5214188736216967E-4</v>
      </c>
      <c r="HN67" s="52">
        <v>6.5081159847543075E-5</v>
      </c>
      <c r="HO67" s="52">
        <v>8.2354409034269771E-5</v>
      </c>
      <c r="HP67" s="52">
        <v>1.5956158781415383E-3</v>
      </c>
      <c r="HQ67" s="52">
        <v>9.5031402219290079E-4</v>
      </c>
      <c r="HR67" s="52">
        <v>6.8930295837554584E-4</v>
      </c>
      <c r="HS67" s="52">
        <v>3.5554333293599861E-3</v>
      </c>
      <c r="HT67" s="52">
        <v>2.7521266100111312E-3</v>
      </c>
      <c r="HU67" s="52">
        <v>2.8227235875619141E-3</v>
      </c>
      <c r="HV67" s="52">
        <v>3.5233825134336249E-3</v>
      </c>
      <c r="HW67" s="52">
        <v>3.3556619942062043E-5</v>
      </c>
      <c r="HX67" s="52">
        <v>2.3492463218921712E-4</v>
      </c>
      <c r="HY67" s="52">
        <v>3.9027446576398676E-4</v>
      </c>
      <c r="HZ67" s="52">
        <v>5.6051113301560221E-5</v>
      </c>
      <c r="IA67" s="52">
        <v>5.6538863765319425E-4</v>
      </c>
      <c r="IB67" s="52">
        <v>9.3108016359739982E-5</v>
      </c>
      <c r="IC67" s="52">
        <v>1.0322032145852974E-3</v>
      </c>
      <c r="ID67" s="52">
        <v>1.5879805613456669E-3</v>
      </c>
      <c r="IE67" s="52">
        <v>1.0866364166179526E-3</v>
      </c>
      <c r="IF67" s="52">
        <v>5.9100335169488968E-4</v>
      </c>
      <c r="IG67" s="52">
        <v>4.8038304274610692E-4</v>
      </c>
      <c r="IH67" s="52">
        <v>4.2659148193264666E-4</v>
      </c>
      <c r="II67" s="52">
        <v>2.0612606139037935E-4</v>
      </c>
      <c r="IJ67" s="52">
        <v>9.3746902307124247E-5</v>
      </c>
      <c r="IK67" s="52">
        <v>5.5705535350500749E-5</v>
      </c>
      <c r="IL67" s="52">
        <v>1.4135166056624559E-4</v>
      </c>
      <c r="IM67" s="52">
        <v>6.7428247884915182E-5</v>
      </c>
      <c r="IN67" s="52">
        <v>8.1007511974166541E-6</v>
      </c>
      <c r="IO67" s="52">
        <v>2.0766806513424182E-4</v>
      </c>
      <c r="IP67" s="52">
        <v>1.9887334685459801E-5</v>
      </c>
      <c r="IQ67" s="52">
        <v>5.4593168242223651E-5</v>
      </c>
      <c r="IR67" s="52">
        <v>7.1030394474242106E-5</v>
      </c>
      <c r="IS67" s="52">
        <v>1.4326936004860257E-4</v>
      </c>
      <c r="IT67" s="52">
        <v>8.4744455386783679E-6</v>
      </c>
      <c r="IU67" s="52">
        <v>1.7405985831771357E-4</v>
      </c>
      <c r="IV67" s="52">
        <v>1.899258465016076E-5</v>
      </c>
      <c r="IW67" s="52">
        <v>3.7090029985365399E-5</v>
      </c>
      <c r="IX67" s="52">
        <v>1.1142145099073133E-4</v>
      </c>
      <c r="IY67" s="52">
        <v>1.2453159052740953E-5</v>
      </c>
      <c r="IZ67" s="52">
        <v>4.082146247527831E-5</v>
      </c>
      <c r="JA67" s="52">
        <v>4.9171146386088954E-6</v>
      </c>
      <c r="JB67" s="52">
        <v>1.4455740823526777E-4</v>
      </c>
      <c r="JC67" s="52">
        <v>4.5907677010995224E-5</v>
      </c>
      <c r="JD67" s="52">
        <v>2.3775786463298381E-5</v>
      </c>
      <c r="JE67" s="52">
        <v>3.7558423000428862E-5</v>
      </c>
      <c r="JF67" s="52">
        <v>8.8238981671104998E-6</v>
      </c>
      <c r="JG67" s="52">
        <v>2.1918379132101199E-4</v>
      </c>
      <c r="JH67" s="52">
        <v>3.1341044484228451E-4</v>
      </c>
      <c r="JI67" s="52">
        <v>3.0543421954756978E-4</v>
      </c>
      <c r="JJ67" s="52">
        <v>1.3009388352756021E-4</v>
      </c>
      <c r="JK67" s="52">
        <v>5.5400015710020814E-5</v>
      </c>
      <c r="JL67" s="52">
        <v>1.9653351213749001E-4</v>
      </c>
      <c r="JM67" s="52">
        <v>2.3752233065667586E-4</v>
      </c>
      <c r="JN67" s="52">
        <v>3.4499759565991236E-5</v>
      </c>
      <c r="JO67" s="52">
        <v>4.4275684844546726E-5</v>
      </c>
      <c r="JP67" s="52">
        <v>4.7606797566358197E-5</v>
      </c>
      <c r="JQ67" s="52">
        <v>7.910730853994583E-5</v>
      </c>
      <c r="JR67" s="52">
        <v>1.8872353538708017E-4</v>
      </c>
      <c r="JS67" s="52">
        <v>3.1959979046255712E-5</v>
      </c>
      <c r="JT67" s="52">
        <v>4.80591687535747E-3</v>
      </c>
      <c r="JU67" s="52">
        <v>6.0262193742891988E-3</v>
      </c>
      <c r="JV67" s="52">
        <v>1.5604047513195604E-3</v>
      </c>
      <c r="JW67" s="52">
        <v>0.16426857734863309</v>
      </c>
      <c r="JX67" s="52">
        <v>1.7396102194774444E-3</v>
      </c>
      <c r="JY67" s="52">
        <v>0.77864516904759817</v>
      </c>
      <c r="JZ67" s="52">
        <v>3.0837369866980957E-3</v>
      </c>
      <c r="KA67" s="52">
        <v>6.7226233623562018E-2</v>
      </c>
      <c r="KB67" s="52">
        <v>1.4749377554172391E-3</v>
      </c>
      <c r="KC67" s="52">
        <v>1.2877984112509432E-3</v>
      </c>
      <c r="KD67" s="52">
        <v>0.10521478707113904</v>
      </c>
      <c r="KE67" s="52">
        <v>4.5702486082244472E-3</v>
      </c>
      <c r="KF67" s="52">
        <v>8.387006543169255E-3</v>
      </c>
      <c r="KG67" s="52">
        <v>2.2964879116794228E-3</v>
      </c>
      <c r="KH67" s="52">
        <v>1.0068984986203995E-3</v>
      </c>
      <c r="KI67" s="52">
        <v>3.4664511962980834E-3</v>
      </c>
      <c r="KJ67" s="52">
        <v>1.3348391875661126E-3</v>
      </c>
      <c r="KK67" s="52">
        <v>1.8521698198257098E-3</v>
      </c>
      <c r="KL67" s="52">
        <v>3.989399325963313E-3</v>
      </c>
      <c r="KM67" s="52">
        <v>4.9121632273346353E-3</v>
      </c>
      <c r="KN67" s="52">
        <v>2.9147431940314936E-3</v>
      </c>
      <c r="KO67" s="52">
        <v>0.3358996326990914</v>
      </c>
      <c r="KP67" s="52">
        <v>0.1712995474729162</v>
      </c>
      <c r="KQ67" s="52">
        <v>9.335262760591578E-3</v>
      </c>
      <c r="KR67" s="52">
        <v>7.0463989490429646E-3</v>
      </c>
      <c r="KS67" s="52">
        <v>4.170547330225584E-3</v>
      </c>
      <c r="KT67" s="52">
        <v>2.6488446781683262E-3</v>
      </c>
      <c r="KU67" s="52">
        <v>0.45103059860201428</v>
      </c>
      <c r="KV67" s="52">
        <v>5.1062551435874497E-3</v>
      </c>
      <c r="KW67" s="52">
        <v>5.2063711728757333E-3</v>
      </c>
      <c r="KX67" s="52">
        <v>2.798475923861698E-3</v>
      </c>
      <c r="KY67" s="52">
        <v>1.2611174292960148E-2</v>
      </c>
      <c r="KZ67" s="52">
        <v>8.5443495216565891E-3</v>
      </c>
    </row>
    <row r="68" spans="1:312" x14ac:dyDescent="0.2">
      <c r="A68" s="89">
        <v>1.1424749999999999</v>
      </c>
      <c r="B68" s="41" t="s">
        <v>879</v>
      </c>
      <c r="C68" s="51" t="s">
        <v>15</v>
      </c>
      <c r="D68" s="52">
        <v>5.5449169387399175E-6</v>
      </c>
      <c r="E68" s="52">
        <v>6.2207966579364075E-6</v>
      </c>
      <c r="F68" s="52">
        <v>4.4980126918605782E-6</v>
      </c>
      <c r="G68" s="52">
        <v>9.1578885649180956E-5</v>
      </c>
      <c r="H68" s="52">
        <v>1.1047479230408504E-5</v>
      </c>
      <c r="I68" s="52">
        <v>1.7848536742811837E-5</v>
      </c>
      <c r="J68" s="52">
        <v>4.0641698211425426E-6</v>
      </c>
      <c r="K68" s="52">
        <v>6.6698273635772126E-5</v>
      </c>
      <c r="L68" s="52">
        <v>1.0254783878344549E-5</v>
      </c>
      <c r="M68" s="52">
        <v>7.3912980867459513E-6</v>
      </c>
      <c r="N68" s="52">
        <v>1.7027029659333557E-5</v>
      </c>
      <c r="O68" s="52">
        <v>6.6754580818416888E-6</v>
      </c>
      <c r="P68" s="52">
        <v>2.4097149311793563E-6</v>
      </c>
      <c r="Q68" s="52">
        <v>3.2452869490058898E-5</v>
      </c>
      <c r="R68" s="52">
        <v>1.7962015804364248E-5</v>
      </c>
      <c r="S68" s="52">
        <v>3.173042246103648E-5</v>
      </c>
      <c r="T68" s="52">
        <v>7.5071976455383662E-6</v>
      </c>
      <c r="U68" s="52">
        <v>1.2378566893646759E-4</v>
      </c>
      <c r="V68" s="52">
        <v>4.293858068519327E-5</v>
      </c>
      <c r="W68" s="52">
        <v>4.571432595051955E-6</v>
      </c>
      <c r="X68" s="52">
        <v>7.4270774019446768E-5</v>
      </c>
      <c r="Y68" s="52">
        <v>2.7092972411250422E-4</v>
      </c>
      <c r="Z68" s="52">
        <v>1.0729762696443672E-4</v>
      </c>
      <c r="AA68" s="52">
        <v>7.4014352631976448E-5</v>
      </c>
      <c r="AB68" s="52">
        <v>4.8923195333492822E-5</v>
      </c>
      <c r="AC68" s="52">
        <v>7.8450157606289086E-5</v>
      </c>
      <c r="AD68" s="52">
        <v>1.5623986482084194E-5</v>
      </c>
      <c r="AE68" s="52">
        <v>4.2442702453429068E-5</v>
      </c>
      <c r="AF68" s="52">
        <v>1.6904402692978182E-5</v>
      </c>
      <c r="AG68" s="52">
        <v>1.0895096883134919E-4</v>
      </c>
      <c r="AH68" s="52">
        <v>7.8679271005067112E-5</v>
      </c>
      <c r="AI68" s="52">
        <v>7.9403176197294153E-5</v>
      </c>
      <c r="AJ68" s="52">
        <v>4.8895167361249776E-5</v>
      </c>
      <c r="AK68" s="52">
        <v>3.1273870995215871E-4</v>
      </c>
      <c r="AL68" s="52">
        <v>1.0110561089511333E-4</v>
      </c>
      <c r="AM68" s="52">
        <v>1.3493754302453792E-4</v>
      </c>
      <c r="AN68" s="52">
        <v>3.4711290105017361E-4</v>
      </c>
      <c r="AO68" s="52">
        <v>5.7848100109199416E-4</v>
      </c>
      <c r="AP68" s="52">
        <v>2.4378067878644337E-4</v>
      </c>
      <c r="AQ68" s="52">
        <v>5.1078956658680822E-5</v>
      </c>
      <c r="AR68" s="52">
        <v>3.8313801032921301E-4</v>
      </c>
      <c r="AS68" s="52">
        <v>5.7754934168126958E-5</v>
      </c>
      <c r="AT68" s="52">
        <v>7.2097401374661221E-5</v>
      </c>
      <c r="AU68" s="52">
        <v>3.0585846094964279E-5</v>
      </c>
      <c r="AV68" s="52">
        <v>9.3467221489331343E-5</v>
      </c>
      <c r="AW68" s="52">
        <v>4.1560779591210328E-5</v>
      </c>
      <c r="AX68" s="52">
        <v>7.5231076672646012E-6</v>
      </c>
      <c r="AY68" s="52">
        <v>4.0582211027481336E-5</v>
      </c>
      <c r="AZ68" s="52">
        <v>7.5360156137298684E-5</v>
      </c>
      <c r="BA68" s="52">
        <v>7.8551313227539758E-5</v>
      </c>
      <c r="BB68" s="52">
        <v>1.1231487633056405E-4</v>
      </c>
      <c r="BC68" s="52">
        <v>8.5049047410346745E-5</v>
      </c>
      <c r="BD68" s="52">
        <v>6.201151913854247E-5</v>
      </c>
      <c r="BE68" s="52">
        <v>3.5225676832595603E-6</v>
      </c>
      <c r="BF68" s="52">
        <v>9.9461565057669168E-5</v>
      </c>
      <c r="BG68" s="52">
        <v>8.2579113453432206E-5</v>
      </c>
      <c r="BH68" s="52">
        <v>1.6603918055586598E-4</v>
      </c>
      <c r="BI68" s="52">
        <v>1.5730578037384017E-5</v>
      </c>
      <c r="BJ68" s="52">
        <v>2.6793076095104948E-5</v>
      </c>
      <c r="BK68" s="52">
        <v>1.8807076632447201E-4</v>
      </c>
      <c r="BL68" s="52">
        <v>7.5295421303253775E-5</v>
      </c>
      <c r="BM68" s="52">
        <v>2.5185073101897969E-5</v>
      </c>
      <c r="BN68" s="52">
        <v>7.346857688035205E-5</v>
      </c>
      <c r="BO68" s="52">
        <v>4.7453463729057264E-5</v>
      </c>
      <c r="BP68" s="52">
        <v>4.3074068470853026E-6</v>
      </c>
      <c r="BQ68" s="52">
        <v>2.8146197700424775E-5</v>
      </c>
      <c r="BR68" s="52">
        <v>1.3649070455648625E-5</v>
      </c>
      <c r="BS68" s="52">
        <v>2.7463451839043466E-5</v>
      </c>
      <c r="BT68" s="52">
        <v>9.6800807020069052E-5</v>
      </c>
      <c r="BU68" s="52">
        <v>1.8178904734724267E-5</v>
      </c>
      <c r="BV68" s="52">
        <v>1.5420441340231524E-4</v>
      </c>
      <c r="BW68" s="52">
        <v>4.7453117434836779E-6</v>
      </c>
      <c r="BX68" s="52">
        <v>9.3015195889972035E-6</v>
      </c>
      <c r="BY68" s="52">
        <v>2.0338893824597658E-4</v>
      </c>
      <c r="BZ68" s="52">
        <v>1.2313355438717886E-6</v>
      </c>
      <c r="CA68" s="52">
        <v>1.3497745077892002E-5</v>
      </c>
      <c r="CB68" s="52">
        <v>3.3015790249155986E-6</v>
      </c>
      <c r="CC68" s="52">
        <v>1.47873179365514E-5</v>
      </c>
      <c r="CD68" s="52">
        <v>1.6385988657071688E-4</v>
      </c>
      <c r="CE68" s="52">
        <v>1.9758402196397786E-4</v>
      </c>
      <c r="CF68" s="52">
        <v>2.1484411257614013E-5</v>
      </c>
      <c r="CG68" s="52">
        <v>6.0583083971161024E-5</v>
      </c>
      <c r="CH68" s="52">
        <v>3.8262918610638451E-5</v>
      </c>
      <c r="CI68" s="52">
        <v>4.2369460163038296E-5</v>
      </c>
      <c r="CJ68" s="52">
        <v>2.7467376820154703E-5</v>
      </c>
      <c r="CK68" s="52">
        <v>2.4526500618047876E-5</v>
      </c>
      <c r="CL68" s="52">
        <v>7.5280469681184134E-5</v>
      </c>
      <c r="CM68" s="52">
        <v>8.3444258973491424E-5</v>
      </c>
      <c r="CN68" s="52">
        <v>1.0247771988414682E-4</v>
      </c>
      <c r="CO68" s="52">
        <v>2.7541110712518165E-4</v>
      </c>
      <c r="CP68" s="52">
        <v>1.6445427430992468E-4</v>
      </c>
      <c r="CQ68" s="52">
        <v>1.1262992247164345E-4</v>
      </c>
      <c r="CR68" s="52">
        <v>1.9382031634228164E-5</v>
      </c>
      <c r="CS68" s="52">
        <v>5.0922975553124751E-5</v>
      </c>
      <c r="CT68" s="52">
        <v>7.0009792521417316E-6</v>
      </c>
      <c r="CU68" s="52">
        <v>1.3266486826321055E-4</v>
      </c>
      <c r="CV68" s="52">
        <v>6.4156695171190188E-4</v>
      </c>
      <c r="CW68" s="52">
        <v>3.3406781076154737E-4</v>
      </c>
      <c r="CX68" s="52">
        <v>1.2924541615247961E-4</v>
      </c>
      <c r="CY68" s="52">
        <v>5.5775321297333493E-5</v>
      </c>
      <c r="CZ68" s="52">
        <v>1.2795549775286078E-4</v>
      </c>
      <c r="DA68" s="52">
        <v>2.0655523222055032E-5</v>
      </c>
      <c r="DB68" s="52">
        <v>1.4041691512664892E-5</v>
      </c>
      <c r="DC68" s="52">
        <v>7.4520579165884994E-5</v>
      </c>
      <c r="DD68" s="52">
        <v>4.4436647564098819E-5</v>
      </c>
      <c r="DE68" s="52">
        <v>1.978949311597886E-5</v>
      </c>
      <c r="DF68" s="52">
        <v>5.6770690151982743E-5</v>
      </c>
      <c r="DG68" s="52">
        <v>3.5801026206757669E-5</v>
      </c>
      <c r="DH68" s="52">
        <v>5.2550170866734197E-5</v>
      </c>
      <c r="DI68" s="52">
        <v>1.6006603760226106E-4</v>
      </c>
      <c r="DJ68" s="52">
        <v>4.2749992532766434E-4</v>
      </c>
      <c r="DK68" s="52">
        <v>4.4014199208347913E-5</v>
      </c>
      <c r="DL68" s="52">
        <v>6.9758835263626973E-5</v>
      </c>
      <c r="DM68" s="52">
        <v>4.9142864198443741E-5</v>
      </c>
      <c r="DN68" s="52">
        <v>5.0040909024776428E-4</v>
      </c>
      <c r="DO68" s="52">
        <v>5.9385341997739612E-5</v>
      </c>
      <c r="DP68" s="52">
        <v>1.0771215222590343E-4</v>
      </c>
      <c r="DQ68" s="52">
        <v>3.6961077826500738E-4</v>
      </c>
      <c r="DR68" s="52">
        <v>1.4329082819210706E-4</v>
      </c>
      <c r="DS68" s="52">
        <v>2.5141603153581299E-4</v>
      </c>
      <c r="DT68" s="52">
        <v>5.0182265289410714E-5</v>
      </c>
      <c r="DU68" s="52">
        <v>7.6212957059665441E-5</v>
      </c>
      <c r="DV68" s="52">
        <v>2.0366614886459112E-4</v>
      </c>
      <c r="DW68" s="52">
        <v>3.7325185193079899E-5</v>
      </c>
      <c r="DX68" s="52">
        <v>1.4321749388716048E-4</v>
      </c>
      <c r="DY68" s="52">
        <v>1.366909899768451E-4</v>
      </c>
      <c r="DZ68" s="52">
        <v>1.4862042852290002E-4</v>
      </c>
      <c r="EA68" s="52">
        <v>8.3759974395240176E-5</v>
      </c>
      <c r="EB68" s="52">
        <v>4.8338536336961229E-5</v>
      </c>
      <c r="EC68" s="52">
        <v>2.7728363777575259E-5</v>
      </c>
      <c r="ED68" s="52">
        <v>8.3044800562646448E-5</v>
      </c>
      <c r="EE68" s="52">
        <v>5.4866669204645589E-5</v>
      </c>
      <c r="EF68" s="52">
        <v>7.0641941727787402E-5</v>
      </c>
      <c r="EG68" s="52">
        <v>5.9648220046375146E-5</v>
      </c>
      <c r="EH68" s="52">
        <v>1.601916361642718E-4</v>
      </c>
      <c r="EI68" s="52">
        <v>1.2913216295639015E-4</v>
      </c>
      <c r="EJ68" s="52">
        <v>1.806664213790363E-4</v>
      </c>
      <c r="EK68" s="52">
        <v>1.0682049609467152E-4</v>
      </c>
      <c r="EL68" s="52">
        <v>1.3638970478779048E-5</v>
      </c>
      <c r="EM68" s="52">
        <v>1.600110126614187E-5</v>
      </c>
      <c r="EN68" s="52">
        <v>3.2990947454588676E-6</v>
      </c>
      <c r="EO68" s="52">
        <v>2.1143438527562066E-5</v>
      </c>
      <c r="EP68" s="52">
        <v>4.7427233447712054E-5</v>
      </c>
      <c r="EQ68" s="52">
        <v>2.0793268989109011E-5</v>
      </c>
      <c r="ER68" s="52">
        <v>1.8199243954582453E-5</v>
      </c>
      <c r="ES68" s="52">
        <v>7.5567077476873768E-6</v>
      </c>
      <c r="ET68" s="52">
        <v>0</v>
      </c>
      <c r="EU68" s="52">
        <v>1.8268400129967927E-6</v>
      </c>
      <c r="EV68" s="52">
        <v>7.3245866200681992E-6</v>
      </c>
      <c r="EW68" s="52">
        <v>6.411120777222528E-6</v>
      </c>
      <c r="EX68" s="52">
        <v>4.7829910984976784E-5</v>
      </c>
      <c r="EY68" s="52">
        <v>1.5618142721367001E-4</v>
      </c>
      <c r="EZ68" s="52">
        <v>1.0773281986325297E-5</v>
      </c>
      <c r="FA68" s="52">
        <v>3.1982349533558163E-6</v>
      </c>
      <c r="FB68" s="52">
        <v>9.8568166856649146E-6</v>
      </c>
      <c r="FC68" s="52">
        <v>6.0335932040181846E-6</v>
      </c>
      <c r="FD68" s="52">
        <v>4.8162696243544999E-5</v>
      </c>
      <c r="FE68" s="52">
        <v>1.9013890911327895E-5</v>
      </c>
      <c r="FF68" s="52">
        <v>3.6292566031679058E-5</v>
      </c>
      <c r="FG68" s="52">
        <v>9.8362619083812864E-6</v>
      </c>
      <c r="FH68" s="52">
        <v>1.4137147347994634E-6</v>
      </c>
      <c r="FI68" s="52">
        <v>5.3159207262313158E-5</v>
      </c>
      <c r="FJ68" s="52">
        <v>2.0399927940053263E-5</v>
      </c>
      <c r="FK68" s="52">
        <v>9.7534439982735139E-6</v>
      </c>
      <c r="FL68" s="52">
        <v>8.9743013498661794E-5</v>
      </c>
      <c r="FM68" s="52">
        <v>2.4990269597527441E-5</v>
      </c>
      <c r="FN68" s="52">
        <v>5.5377782190177607E-5</v>
      </c>
      <c r="FO68" s="52">
        <v>2.7077529969073751E-5</v>
      </c>
      <c r="FP68" s="52">
        <v>1.1002390749255092E-5</v>
      </c>
      <c r="FQ68" s="52">
        <v>5.4377726677360353E-5</v>
      </c>
      <c r="FR68" s="52">
        <v>1.4743144884609492E-5</v>
      </c>
      <c r="FS68" s="52">
        <v>0</v>
      </c>
      <c r="FT68" s="52">
        <v>4.1629843815012036E-6</v>
      </c>
      <c r="FU68" s="52">
        <v>3.8273202183547103E-5</v>
      </c>
      <c r="FV68" s="52">
        <v>6.4409053953306112E-6</v>
      </c>
      <c r="FW68" s="52">
        <v>1.3449211612190538E-4</v>
      </c>
      <c r="FX68" s="52">
        <v>1.0462062780885421E-5</v>
      </c>
      <c r="FY68" s="52">
        <v>1.784741154243748E-6</v>
      </c>
      <c r="FZ68" s="52">
        <v>1.8774340869898978E-6</v>
      </c>
      <c r="GA68" s="52">
        <v>2.6353068796582407E-5</v>
      </c>
      <c r="GB68" s="52">
        <v>3.2251778678968466E-5</v>
      </c>
      <c r="GC68" s="52">
        <v>5.6760022412061182E-6</v>
      </c>
      <c r="GD68" s="52">
        <v>2.1477638862868372E-6</v>
      </c>
      <c r="GE68" s="52">
        <v>5.9045736562254068E-6</v>
      </c>
      <c r="GF68" s="52">
        <v>2.0095997861612133E-5</v>
      </c>
      <c r="GG68" s="52">
        <v>6.2475985658643938E-5</v>
      </c>
      <c r="GH68" s="52">
        <v>3.4697332242941903E-4</v>
      </c>
      <c r="GI68" s="52">
        <v>1.5026183124093733E-4</v>
      </c>
      <c r="GJ68" s="52">
        <v>1.9013776856226252E-5</v>
      </c>
      <c r="GK68" s="52">
        <v>2.4150804299688998E-5</v>
      </c>
      <c r="GL68" s="52">
        <v>1.0227334368665206E-4</v>
      </c>
      <c r="GM68" s="52">
        <v>1.6397130755527986E-4</v>
      </c>
      <c r="GN68" s="52">
        <v>3.2305475144398507E-5</v>
      </c>
      <c r="GO68" s="52">
        <v>7.6325588107457548E-6</v>
      </c>
      <c r="GP68" s="52">
        <v>4.8862908988252091E-6</v>
      </c>
      <c r="GQ68" s="52">
        <v>7.1264578278948639E-5</v>
      </c>
      <c r="GR68" s="52">
        <v>5.5533638251831234E-5</v>
      </c>
      <c r="GS68" s="52">
        <v>6.1264761621636309E-6</v>
      </c>
      <c r="GT68" s="52">
        <v>1.251980464517428E-5</v>
      </c>
      <c r="GU68" s="52">
        <v>7.8511273269432969E-6</v>
      </c>
      <c r="GV68" s="52">
        <v>2.9663409240127839E-6</v>
      </c>
      <c r="GW68" s="52">
        <v>4.8211659781339781E-5</v>
      </c>
      <c r="GX68" s="52">
        <v>4.6792560190775883E-5</v>
      </c>
      <c r="GY68" s="52">
        <v>1.7783855825335034E-5</v>
      </c>
      <c r="GZ68" s="52">
        <v>0.31326119786551593</v>
      </c>
      <c r="HA68" s="52">
        <v>3.9582342059552876E-2</v>
      </c>
      <c r="HB68" s="52">
        <v>1.7473972007305237E-3</v>
      </c>
      <c r="HC68" s="52">
        <v>6.2780668187769756E-3</v>
      </c>
      <c r="HD68" s="52">
        <v>5.0363814164882236E-3</v>
      </c>
      <c r="HE68" s="52">
        <v>4.1532095198077408E-3</v>
      </c>
      <c r="HF68" s="52">
        <v>1.4463879301289674E-2</v>
      </c>
      <c r="HG68" s="52">
        <v>7.237642240780016E-4</v>
      </c>
      <c r="HH68" s="52">
        <v>1.2114921138919844E-3</v>
      </c>
      <c r="HI68" s="52">
        <v>6.7276838489467963E-4</v>
      </c>
      <c r="HJ68" s="52">
        <v>2.3014620327809661E-3</v>
      </c>
      <c r="HK68" s="52">
        <v>0</v>
      </c>
      <c r="HL68" s="52">
        <v>8.344605105002397E-6</v>
      </c>
      <c r="HM68" s="52">
        <v>2.2688531060884104E-5</v>
      </c>
      <c r="HN68" s="52">
        <v>1.5253542255129858E-5</v>
      </c>
      <c r="HO68" s="52">
        <v>2.1020711920146023E-5</v>
      </c>
      <c r="HP68" s="52">
        <v>9.0516468021221837E-6</v>
      </c>
      <c r="HQ68" s="52">
        <v>2.0611310104000366E-4</v>
      </c>
      <c r="HR68" s="52">
        <v>3.9184798097785951E-4</v>
      </c>
      <c r="HS68" s="52">
        <v>8.3904499118222565E-4</v>
      </c>
      <c r="HT68" s="52">
        <v>9.0080697779844647E-4</v>
      </c>
      <c r="HU68" s="52">
        <v>2.5321800310966442E-4</v>
      </c>
      <c r="HV68" s="52">
        <v>1.7283351513855007E-4</v>
      </c>
      <c r="HW68" s="52">
        <v>1.3064381256780714E-5</v>
      </c>
      <c r="HX68" s="52">
        <v>1.0732780232203055E-4</v>
      </c>
      <c r="HY68" s="52">
        <v>0</v>
      </c>
      <c r="HZ68" s="52">
        <v>9.8086316930618572E-5</v>
      </c>
      <c r="IA68" s="52">
        <v>9.6716932279500544E-6</v>
      </c>
      <c r="IB68" s="52">
        <v>6.2133174627332141E-6</v>
      </c>
      <c r="IC68" s="52">
        <v>2.0758714381370364E-4</v>
      </c>
      <c r="ID68" s="52">
        <v>1.6699504988313546E-4</v>
      </c>
      <c r="IE68" s="52">
        <v>3.3791074622236843E-4</v>
      </c>
      <c r="IF68" s="52">
        <v>2.0500626533584586E-4</v>
      </c>
      <c r="IG68" s="52">
        <v>2.9537678292499653E-5</v>
      </c>
      <c r="IH68" s="52">
        <v>2.0801997615294616E-5</v>
      </c>
      <c r="II68" s="52">
        <v>6.2563363122527141E-5</v>
      </c>
      <c r="IJ68" s="52">
        <v>1.5309941952837496E-5</v>
      </c>
      <c r="IK68" s="52">
        <v>2.65957733043022E-5</v>
      </c>
      <c r="IL68" s="52">
        <v>8.4545577026871757E-5</v>
      </c>
      <c r="IM68" s="52">
        <v>2.0409824821317219E-6</v>
      </c>
      <c r="IN68" s="52">
        <v>1.0612365579661222E-5</v>
      </c>
      <c r="IO68" s="52">
        <v>5.4990234406472274E-5</v>
      </c>
      <c r="IP68" s="52">
        <v>1.1505109664951173E-5</v>
      </c>
      <c r="IQ68" s="52">
        <v>7.0141368795663795E-6</v>
      </c>
      <c r="IR68" s="52">
        <v>7.1349098869496463E-5</v>
      </c>
      <c r="IS68" s="52">
        <v>9.4995339498486962E-6</v>
      </c>
      <c r="IT68" s="52">
        <v>5.9416833620446938E-5</v>
      </c>
      <c r="IU68" s="52">
        <v>4.0682239127419995E-5</v>
      </c>
      <c r="IV68" s="52">
        <v>3.0306011970004826E-5</v>
      </c>
      <c r="IW68" s="52">
        <v>6.2676105320428103E-6</v>
      </c>
      <c r="IX68" s="52">
        <v>3.5121799034437592E-5</v>
      </c>
      <c r="IY68" s="52">
        <v>4.876920211911302E-6</v>
      </c>
      <c r="IZ68" s="52">
        <v>6.0898948394449984E-6</v>
      </c>
      <c r="JA68" s="52">
        <v>1.6800581810327494E-5</v>
      </c>
      <c r="JB68" s="52">
        <v>3.5264161627400333E-5</v>
      </c>
      <c r="JC68" s="52">
        <v>1.3163827967097597E-4</v>
      </c>
      <c r="JD68" s="52">
        <v>2.2939942802669208E-6</v>
      </c>
      <c r="JE68" s="52">
        <v>1.261465817232651E-5</v>
      </c>
      <c r="JF68" s="52">
        <v>5.9527794725560304E-5</v>
      </c>
      <c r="JG68" s="52">
        <v>5.0674433728072761E-5</v>
      </c>
      <c r="JH68" s="52">
        <v>1.2698621287979354E-4</v>
      </c>
      <c r="JI68" s="52">
        <v>1.3955538524082017E-5</v>
      </c>
      <c r="JJ68" s="52">
        <v>1.1969749941029695E-5</v>
      </c>
      <c r="JK68" s="52">
        <v>6.8379747286205781E-6</v>
      </c>
      <c r="JL68" s="52">
        <v>2.627949105107404E-5</v>
      </c>
      <c r="JM68" s="52">
        <v>9.6194452732198669E-6</v>
      </c>
      <c r="JN68" s="52">
        <v>2.516504019242207E-5</v>
      </c>
      <c r="JO68" s="52">
        <v>5.4559787553009024E-5</v>
      </c>
      <c r="JP68" s="52">
        <v>8.0790316734266362E-6</v>
      </c>
      <c r="JQ68" s="52">
        <v>6.5521815015233441E-5</v>
      </c>
      <c r="JR68" s="52">
        <v>2.2054332514799613E-5</v>
      </c>
      <c r="JS68" s="52">
        <v>8.1671730651126256E-5</v>
      </c>
      <c r="JT68" s="52">
        <v>1.485016935045343E-3</v>
      </c>
      <c r="JU68" s="52">
        <v>1.3576427759445913E-4</v>
      </c>
      <c r="JV68" s="52">
        <v>3.0205343640147365E-4</v>
      </c>
      <c r="JW68" s="52">
        <v>1.5771538157430194E-4</v>
      </c>
      <c r="JX68" s="52">
        <v>8.0868953056350385E-4</v>
      </c>
      <c r="JY68" s="52">
        <v>3.9791052504274443E-4</v>
      </c>
      <c r="JZ68" s="52">
        <v>5.713459639192707E-4</v>
      </c>
      <c r="KA68" s="52">
        <v>2.0935702792372777E-3</v>
      </c>
      <c r="KB68" s="52">
        <v>1.0613771055077016E-3</v>
      </c>
      <c r="KC68" s="52">
        <v>2.1811307490548441E-4</v>
      </c>
      <c r="KD68" s="52">
        <v>1.606108302859048E-4</v>
      </c>
      <c r="KE68" s="52">
        <v>1.708092166725368E-4</v>
      </c>
      <c r="KF68" s="52">
        <v>4.562527550563412E-3</v>
      </c>
      <c r="KG68" s="52">
        <v>2.5779663736617478E-4</v>
      </c>
      <c r="KH68" s="52">
        <v>1.2560695317357713E-4</v>
      </c>
      <c r="KI68" s="52">
        <v>6.730703506192645E-5</v>
      </c>
      <c r="KJ68" s="52">
        <v>5.5297839691429297E-4</v>
      </c>
      <c r="KK68" s="52">
        <v>1.1003408978296641E-2</v>
      </c>
      <c r="KL68" s="52">
        <v>4.6680598215393217E-4</v>
      </c>
      <c r="KM68" s="52">
        <v>1.3522948097352975E-3</v>
      </c>
      <c r="KN68" s="52">
        <v>0.76059120739916053</v>
      </c>
      <c r="KO68" s="52">
        <v>1.9939875526613329E-3</v>
      </c>
      <c r="KP68" s="52">
        <v>3.8343002950585417E-4</v>
      </c>
      <c r="KQ68" s="52">
        <v>0.11306477724980291</v>
      </c>
      <c r="KR68" s="52">
        <v>3.1390715212790049E-4</v>
      </c>
      <c r="KS68" s="52">
        <v>3.0770448142837607E-4</v>
      </c>
      <c r="KT68" s="52">
        <v>0.38253557029702712</v>
      </c>
      <c r="KU68" s="52">
        <v>5.7896800042654575E-4</v>
      </c>
      <c r="KV68" s="52">
        <v>1.2647606218698218E-2</v>
      </c>
      <c r="KW68" s="52">
        <v>3.013555457465802E-4</v>
      </c>
      <c r="KX68" s="52">
        <v>2.0334986683695819E-4</v>
      </c>
      <c r="KY68" s="52">
        <v>6.5751956899594274E-2</v>
      </c>
      <c r="KZ68" s="52">
        <v>1.3665813912601599E-3</v>
      </c>
    </row>
    <row r="69" spans="1:312" x14ac:dyDescent="0.2">
      <c r="A69" s="89">
        <v>1.0185489999999999</v>
      </c>
      <c r="B69" s="41" t="s">
        <v>7301</v>
      </c>
      <c r="C69" s="51" t="s">
        <v>139</v>
      </c>
      <c r="D69" s="52">
        <v>0</v>
      </c>
      <c r="E69" s="52">
        <v>0</v>
      </c>
      <c r="F69" s="52">
        <v>0</v>
      </c>
      <c r="G69" s="52">
        <v>0</v>
      </c>
      <c r="H69" s="52">
        <v>0</v>
      </c>
      <c r="I69" s="52">
        <v>0</v>
      </c>
      <c r="J69" s="52">
        <v>0</v>
      </c>
      <c r="K69" s="52">
        <v>0</v>
      </c>
      <c r="L69" s="52">
        <v>0</v>
      </c>
      <c r="M69" s="52">
        <v>0</v>
      </c>
      <c r="N69" s="52">
        <v>0</v>
      </c>
      <c r="O69" s="52">
        <v>0</v>
      </c>
      <c r="P69" s="52">
        <v>0</v>
      </c>
      <c r="Q69" s="52">
        <v>0</v>
      </c>
      <c r="R69" s="52">
        <v>0</v>
      </c>
      <c r="S69" s="52">
        <v>0</v>
      </c>
      <c r="T69" s="52">
        <v>0</v>
      </c>
      <c r="U69" s="52">
        <v>0</v>
      </c>
      <c r="V69" s="52">
        <v>0</v>
      </c>
      <c r="W69" s="52">
        <v>0</v>
      </c>
      <c r="X69" s="52">
        <v>0</v>
      </c>
      <c r="Y69" s="52">
        <v>0</v>
      </c>
      <c r="Z69" s="52">
        <v>0</v>
      </c>
      <c r="AA69" s="52">
        <v>0</v>
      </c>
      <c r="AB69" s="52">
        <v>0</v>
      </c>
      <c r="AC69" s="52">
        <v>0</v>
      </c>
      <c r="AD69" s="52">
        <v>0</v>
      </c>
      <c r="AE69" s="52">
        <v>0</v>
      </c>
      <c r="AF69" s="52">
        <v>0</v>
      </c>
      <c r="AG69" s="52">
        <v>0</v>
      </c>
      <c r="AH69" s="52">
        <v>0</v>
      </c>
      <c r="AI69" s="52">
        <v>0</v>
      </c>
      <c r="AJ69" s="52">
        <v>0</v>
      </c>
      <c r="AK69" s="52">
        <v>0</v>
      </c>
      <c r="AL69" s="52">
        <v>0</v>
      </c>
      <c r="AM69" s="52">
        <v>0</v>
      </c>
      <c r="AN69" s="52">
        <v>0</v>
      </c>
      <c r="AO69" s="52">
        <v>0</v>
      </c>
      <c r="AP69" s="52">
        <v>0</v>
      </c>
      <c r="AQ69" s="52">
        <v>0</v>
      </c>
      <c r="AR69" s="52">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2">
        <v>0</v>
      </c>
      <c r="EN69" s="52">
        <v>0</v>
      </c>
      <c r="EO69" s="52">
        <v>0</v>
      </c>
      <c r="EP69" s="52">
        <v>0</v>
      </c>
      <c r="EQ69" s="52">
        <v>0</v>
      </c>
      <c r="ER69" s="52">
        <v>0</v>
      </c>
      <c r="ES69" s="52">
        <v>0</v>
      </c>
      <c r="ET69" s="52">
        <v>0</v>
      </c>
      <c r="EU69" s="52">
        <v>0</v>
      </c>
      <c r="EV69" s="52">
        <v>0</v>
      </c>
      <c r="EW69" s="52">
        <v>0</v>
      </c>
      <c r="EX69" s="52">
        <v>0</v>
      </c>
      <c r="EY69" s="52">
        <v>0</v>
      </c>
      <c r="EZ69" s="52">
        <v>0</v>
      </c>
      <c r="FA69" s="52">
        <v>0</v>
      </c>
      <c r="FB69" s="52">
        <v>0</v>
      </c>
      <c r="FC69" s="52">
        <v>0</v>
      </c>
      <c r="FD69" s="52">
        <v>0</v>
      </c>
      <c r="FE69" s="52">
        <v>0</v>
      </c>
      <c r="FF69" s="52">
        <v>0</v>
      </c>
      <c r="FG69" s="52">
        <v>0</v>
      </c>
      <c r="FH69" s="52">
        <v>0</v>
      </c>
      <c r="FI69" s="52">
        <v>0</v>
      </c>
      <c r="FJ69" s="52">
        <v>0</v>
      </c>
      <c r="FK69" s="52">
        <v>0</v>
      </c>
      <c r="FL69" s="52">
        <v>0</v>
      </c>
      <c r="FM69" s="52">
        <v>0</v>
      </c>
      <c r="FN69" s="52">
        <v>0</v>
      </c>
      <c r="FO69" s="52">
        <v>0</v>
      </c>
      <c r="FP69" s="52">
        <v>0</v>
      </c>
      <c r="FQ69" s="52">
        <v>0</v>
      </c>
      <c r="FR69" s="52">
        <v>0</v>
      </c>
      <c r="FS69" s="52">
        <v>0</v>
      </c>
      <c r="FT69" s="52">
        <v>0</v>
      </c>
      <c r="FU69" s="52">
        <v>0</v>
      </c>
      <c r="FV69" s="52">
        <v>0</v>
      </c>
      <c r="FW69" s="52">
        <v>0</v>
      </c>
      <c r="FX69" s="52">
        <v>0</v>
      </c>
      <c r="FY69" s="52">
        <v>0</v>
      </c>
      <c r="FZ69" s="52">
        <v>0</v>
      </c>
      <c r="GA69" s="52">
        <v>0</v>
      </c>
      <c r="GB69" s="52">
        <v>0</v>
      </c>
      <c r="GC69" s="52">
        <v>0</v>
      </c>
      <c r="GD69" s="52">
        <v>0</v>
      </c>
      <c r="GE69" s="52">
        <v>0</v>
      </c>
      <c r="GF69" s="52">
        <v>0</v>
      </c>
      <c r="GG69" s="52">
        <v>0</v>
      </c>
      <c r="GH69" s="52">
        <v>0</v>
      </c>
      <c r="GI69" s="52">
        <v>0</v>
      </c>
      <c r="GJ69" s="52">
        <v>0</v>
      </c>
      <c r="GK69" s="52">
        <v>0</v>
      </c>
      <c r="GL69" s="52">
        <v>0</v>
      </c>
      <c r="GM69" s="52">
        <v>0</v>
      </c>
      <c r="GN69" s="52">
        <v>0</v>
      </c>
      <c r="GO69" s="52">
        <v>0</v>
      </c>
      <c r="GP69" s="52">
        <v>0</v>
      </c>
      <c r="GQ69" s="52">
        <v>0</v>
      </c>
      <c r="GR69" s="52">
        <v>0</v>
      </c>
      <c r="GS69" s="52">
        <v>0</v>
      </c>
      <c r="GT69" s="52">
        <v>0</v>
      </c>
      <c r="GU69" s="52">
        <v>0</v>
      </c>
      <c r="GV69" s="52">
        <v>0</v>
      </c>
      <c r="GW69" s="52">
        <v>0</v>
      </c>
      <c r="GX69" s="52">
        <v>0</v>
      </c>
      <c r="GY69" s="52">
        <v>0</v>
      </c>
      <c r="GZ69" s="52">
        <v>0</v>
      </c>
      <c r="HA69" s="52">
        <v>0</v>
      </c>
      <c r="HB69" s="52">
        <v>0</v>
      </c>
      <c r="HC69" s="52">
        <v>0</v>
      </c>
      <c r="HD69" s="52">
        <v>0</v>
      </c>
      <c r="HE69" s="52">
        <v>0</v>
      </c>
      <c r="HF69" s="52">
        <v>0</v>
      </c>
      <c r="HG69" s="52">
        <v>0</v>
      </c>
      <c r="HH69" s="52">
        <v>0</v>
      </c>
      <c r="HI69" s="52">
        <v>0</v>
      </c>
      <c r="HJ69" s="52">
        <v>0</v>
      </c>
      <c r="HK69" s="52">
        <v>0</v>
      </c>
      <c r="HL69" s="52">
        <v>0</v>
      </c>
      <c r="HM69" s="52">
        <v>0</v>
      </c>
      <c r="HN69" s="52">
        <v>0</v>
      </c>
      <c r="HO69" s="52">
        <v>0</v>
      </c>
      <c r="HP69" s="52">
        <v>0</v>
      </c>
      <c r="HQ69" s="52">
        <v>0</v>
      </c>
      <c r="HR69" s="52">
        <v>0</v>
      </c>
      <c r="HS69" s="52">
        <v>0</v>
      </c>
      <c r="HT69" s="52">
        <v>0</v>
      </c>
      <c r="HU69" s="52">
        <v>0</v>
      </c>
      <c r="HV69" s="52">
        <v>0</v>
      </c>
      <c r="HW69" s="52">
        <v>0</v>
      </c>
      <c r="HX69" s="52">
        <v>0</v>
      </c>
      <c r="HY69" s="52">
        <v>0</v>
      </c>
      <c r="HZ69" s="52">
        <v>0</v>
      </c>
      <c r="IA69" s="52">
        <v>0</v>
      </c>
      <c r="IB69" s="52">
        <v>0</v>
      </c>
      <c r="IC69" s="52">
        <v>0</v>
      </c>
      <c r="ID69" s="52">
        <v>0</v>
      </c>
      <c r="IE69" s="52">
        <v>0</v>
      </c>
      <c r="IF69" s="52">
        <v>0</v>
      </c>
      <c r="IG69" s="52">
        <v>0</v>
      </c>
      <c r="IH69" s="52">
        <v>0</v>
      </c>
      <c r="II69" s="52">
        <v>0</v>
      </c>
      <c r="IJ69" s="52">
        <v>0</v>
      </c>
      <c r="IK69" s="52">
        <v>0</v>
      </c>
      <c r="IL69" s="52">
        <v>0</v>
      </c>
      <c r="IM69" s="52">
        <v>0</v>
      </c>
      <c r="IN69" s="52">
        <v>0</v>
      </c>
      <c r="IO69" s="52">
        <v>0</v>
      </c>
      <c r="IP69" s="52">
        <v>0</v>
      </c>
      <c r="IQ69" s="52">
        <v>0</v>
      </c>
      <c r="IR69" s="52">
        <v>0</v>
      </c>
      <c r="IS69" s="52">
        <v>0</v>
      </c>
      <c r="IT69" s="52">
        <v>0</v>
      </c>
      <c r="IU69" s="52">
        <v>0</v>
      </c>
      <c r="IV69" s="52">
        <v>0</v>
      </c>
      <c r="IW69" s="52">
        <v>0</v>
      </c>
      <c r="IX69" s="52">
        <v>0</v>
      </c>
      <c r="IY69" s="52">
        <v>0</v>
      </c>
      <c r="IZ69" s="52">
        <v>0</v>
      </c>
      <c r="JA69" s="52">
        <v>0</v>
      </c>
      <c r="JB69" s="52">
        <v>0</v>
      </c>
      <c r="JC69" s="52">
        <v>0</v>
      </c>
      <c r="JD69" s="52">
        <v>0</v>
      </c>
      <c r="JE69" s="52">
        <v>0</v>
      </c>
      <c r="JF69" s="52">
        <v>0</v>
      </c>
      <c r="JG69" s="52">
        <v>0</v>
      </c>
      <c r="JH69" s="52">
        <v>0</v>
      </c>
      <c r="JI69" s="52">
        <v>0</v>
      </c>
      <c r="JJ69" s="52">
        <v>0</v>
      </c>
      <c r="JK69" s="52">
        <v>0</v>
      </c>
      <c r="JL69" s="52">
        <v>0</v>
      </c>
      <c r="JM69" s="52">
        <v>0</v>
      </c>
      <c r="JN69" s="52">
        <v>0</v>
      </c>
      <c r="JO69" s="52">
        <v>0</v>
      </c>
      <c r="JP69" s="52">
        <v>0</v>
      </c>
      <c r="JQ69" s="52">
        <v>0</v>
      </c>
      <c r="JR69" s="52">
        <v>0</v>
      </c>
      <c r="JS69" s="52">
        <v>0</v>
      </c>
      <c r="JT69" s="52">
        <v>0</v>
      </c>
      <c r="JU69" s="52">
        <v>0</v>
      </c>
      <c r="JV69" s="52">
        <v>0</v>
      </c>
      <c r="JW69" s="52">
        <v>0</v>
      </c>
      <c r="JX69" s="52">
        <v>0</v>
      </c>
      <c r="JY69" s="52">
        <v>0</v>
      </c>
      <c r="JZ69" s="52">
        <v>0</v>
      </c>
      <c r="KA69" s="52">
        <v>0</v>
      </c>
      <c r="KB69" s="52">
        <v>0</v>
      </c>
      <c r="KC69" s="52">
        <v>0</v>
      </c>
      <c r="KD69" s="52">
        <v>0</v>
      </c>
      <c r="KE69" s="52">
        <v>0</v>
      </c>
      <c r="KF69" s="52">
        <v>0</v>
      </c>
      <c r="KG69" s="52">
        <v>0</v>
      </c>
      <c r="KH69" s="52">
        <v>0</v>
      </c>
      <c r="KI69" s="52">
        <v>0</v>
      </c>
      <c r="KJ69" s="52">
        <v>0</v>
      </c>
      <c r="KK69" s="52">
        <v>0</v>
      </c>
      <c r="KL69" s="52">
        <v>0</v>
      </c>
      <c r="KM69" s="52">
        <v>0</v>
      </c>
      <c r="KN69" s="52">
        <v>0</v>
      </c>
      <c r="KO69" s="52">
        <v>0</v>
      </c>
      <c r="KP69" s="52">
        <v>0</v>
      </c>
      <c r="KQ69" s="52">
        <v>0</v>
      </c>
      <c r="KR69" s="52">
        <v>0</v>
      </c>
      <c r="KS69" s="52">
        <v>0</v>
      </c>
      <c r="KT69" s="52">
        <v>0</v>
      </c>
      <c r="KU69" s="52">
        <v>0</v>
      </c>
      <c r="KV69" s="52">
        <v>0</v>
      </c>
      <c r="KW69" s="52">
        <v>0</v>
      </c>
      <c r="KX69" s="52">
        <v>0</v>
      </c>
      <c r="KY69" s="52">
        <v>0</v>
      </c>
      <c r="KZ69" s="52">
        <v>0</v>
      </c>
    </row>
    <row r="70" spans="1:312" x14ac:dyDescent="0.2">
      <c r="A70" s="89">
        <v>1.0203409999999999</v>
      </c>
      <c r="B70" s="41" t="s">
        <v>878</v>
      </c>
      <c r="C70" s="51" t="s">
        <v>75</v>
      </c>
      <c r="D70" s="52">
        <v>8.0447835681958028E-6</v>
      </c>
      <c r="E70" s="52">
        <v>1.9780735440404533E-5</v>
      </c>
      <c r="F70" s="52">
        <v>1.9751060837152896E-4</v>
      </c>
      <c r="G70" s="52">
        <v>8.8974168066091892E-5</v>
      </c>
      <c r="H70" s="52">
        <v>1.3248160598380837E-4</v>
      </c>
      <c r="I70" s="52">
        <v>3.5535298899608145E-4</v>
      </c>
      <c r="J70" s="52">
        <v>6.8246542817783958E-4</v>
      </c>
      <c r="K70" s="52">
        <v>5.3615204431438884E-2</v>
      </c>
      <c r="L70" s="52">
        <v>6.596011763408352E-2</v>
      </c>
      <c r="M70" s="52">
        <v>3.6471721654892254E-5</v>
      </c>
      <c r="N70" s="52">
        <v>4.2329689800594683E-5</v>
      </c>
      <c r="O70" s="52">
        <v>2.1799404280542778E-5</v>
      </c>
      <c r="P70" s="52">
        <v>6.524262194621658E-6</v>
      </c>
      <c r="Q70" s="52">
        <v>5.7700579285202943E-5</v>
      </c>
      <c r="R70" s="52">
        <v>3.1230977266652054E-5</v>
      </c>
      <c r="S70" s="52">
        <v>6.3456696069763728E-5</v>
      </c>
      <c r="T70" s="52">
        <v>2.6394987466493938E-5</v>
      </c>
      <c r="U70" s="52">
        <v>8.8677167970504535E-5</v>
      </c>
      <c r="V70" s="52">
        <v>5.998103283978913E-6</v>
      </c>
      <c r="W70" s="52">
        <v>4.2177305110552349E-5</v>
      </c>
      <c r="X70" s="52">
        <v>8.5553566349411893E-5</v>
      </c>
      <c r="Y70" s="52">
        <v>2.8928461751630677E-5</v>
      </c>
      <c r="Z70" s="52">
        <v>7.4685561871700329E-6</v>
      </c>
      <c r="AA70" s="52">
        <v>5.0202153747877033E-6</v>
      </c>
      <c r="AB70" s="52">
        <v>5.4187083438995217E-6</v>
      </c>
      <c r="AC70" s="52">
        <v>4.745497897434973E-5</v>
      </c>
      <c r="AD70" s="52">
        <v>1.2548042414968604E-5</v>
      </c>
      <c r="AE70" s="52">
        <v>6.3558111317331631E-5</v>
      </c>
      <c r="AF70" s="52">
        <v>8.4557843059407611E-6</v>
      </c>
      <c r="AG70" s="52">
        <v>3.6385826109474432E-5</v>
      </c>
      <c r="AH70" s="52">
        <v>7.2028160055281539E-7</v>
      </c>
      <c r="AI70" s="52">
        <v>1.5226940355377873E-5</v>
      </c>
      <c r="AJ70" s="52">
        <v>1.8909792729072701E-5</v>
      </c>
      <c r="AK70" s="52">
        <v>5.5375443815404603E-6</v>
      </c>
      <c r="AL70" s="52">
        <v>4.9308098201816304E-5</v>
      </c>
      <c r="AM70" s="52">
        <v>4.1019567455936849E-5</v>
      </c>
      <c r="AN70" s="52">
        <v>3.7265464843790382E-5</v>
      </c>
      <c r="AO70" s="52">
        <v>3.5095378961926335E-5</v>
      </c>
      <c r="AP70" s="52">
        <v>1.0462631224775357E-4</v>
      </c>
      <c r="AQ70" s="52">
        <v>2.8327701297101752E-5</v>
      </c>
      <c r="AR70" s="52">
        <v>1.2199461516121698E-4</v>
      </c>
      <c r="AS70" s="52">
        <v>4.5358585203735421E-5</v>
      </c>
      <c r="AT70" s="52">
        <v>1.790131723551742E-5</v>
      </c>
      <c r="AU70" s="52">
        <v>4.7528952302664661E-6</v>
      </c>
      <c r="AV70" s="52">
        <v>6.5544560008241014E-5</v>
      </c>
      <c r="AW70" s="52">
        <v>4.1612494639384678E-4</v>
      </c>
      <c r="AX70" s="52">
        <v>2.2135074868101005E-4</v>
      </c>
      <c r="AY70" s="52">
        <v>6.1117067355416984E-5</v>
      </c>
      <c r="AZ70" s="52">
        <v>3.3011997180322608E-5</v>
      </c>
      <c r="BA70" s="52">
        <v>0</v>
      </c>
      <c r="BB70" s="52">
        <v>3.0123452935762209E-5</v>
      </c>
      <c r="BC70" s="52">
        <v>8.3364983305187105E-6</v>
      </c>
      <c r="BD70" s="52">
        <v>4.8621527793314947E-5</v>
      </c>
      <c r="BE70" s="52">
        <v>4.0230230919815495E-5</v>
      </c>
      <c r="BF70" s="52">
        <v>8.5309266252246774E-6</v>
      </c>
      <c r="BG70" s="52">
        <v>5.2786490315702637E-5</v>
      </c>
      <c r="BH70" s="52">
        <v>3.4382980442743682E-6</v>
      </c>
      <c r="BI70" s="52">
        <v>6.1138774780508721E-5</v>
      </c>
      <c r="BJ70" s="52">
        <v>1.0857975144702184E-5</v>
      </c>
      <c r="BK70" s="52">
        <v>7.959880730440355E-5</v>
      </c>
      <c r="BL70" s="52">
        <v>0</v>
      </c>
      <c r="BM70" s="52">
        <v>5.3505021938519777E-5</v>
      </c>
      <c r="BN70" s="52">
        <v>8.9373837431622426E-6</v>
      </c>
      <c r="BO70" s="52">
        <v>3.3007663678093206E-5</v>
      </c>
      <c r="BP70" s="52">
        <v>1.3005230832150068E-3</v>
      </c>
      <c r="BQ70" s="52">
        <v>4.597024903835762E-2</v>
      </c>
      <c r="BR70" s="52">
        <v>9.0964531134106789E-4</v>
      </c>
      <c r="BS70" s="52">
        <v>1.104468932486926E-2</v>
      </c>
      <c r="BT70" s="52">
        <v>4.3470820326912537E-3</v>
      </c>
      <c r="BU70" s="52">
        <v>5.7968054156230298E-2</v>
      </c>
      <c r="BV70" s="52">
        <v>1.5112250526221371E-5</v>
      </c>
      <c r="BW70" s="52">
        <v>1.5336504520355381E-5</v>
      </c>
      <c r="BX70" s="52">
        <v>2.1171806882900319E-5</v>
      </c>
      <c r="BY70" s="52">
        <v>3.4228207152315455E-4</v>
      </c>
      <c r="BZ70" s="52">
        <v>1.3492293725403641E-5</v>
      </c>
      <c r="CA70" s="52">
        <v>1.6445336083064136E-4</v>
      </c>
      <c r="CB70" s="52">
        <v>1.1241174116215291E-4</v>
      </c>
      <c r="CC70" s="52">
        <v>2.8425519141837049E-6</v>
      </c>
      <c r="CD70" s="52">
        <v>1.0653912797879965E-5</v>
      </c>
      <c r="CE70" s="52">
        <v>1.404888920153066E-5</v>
      </c>
      <c r="CF70" s="52">
        <v>8.7615386473566915E-6</v>
      </c>
      <c r="CG70" s="52">
        <v>3.7351179886024065E-6</v>
      </c>
      <c r="CH70" s="52">
        <v>0</v>
      </c>
      <c r="CI70" s="52">
        <v>6.3586967031687182E-6</v>
      </c>
      <c r="CJ70" s="52">
        <v>1.1112947869438738E-4</v>
      </c>
      <c r="CK70" s="52">
        <v>1.827855737117389E-5</v>
      </c>
      <c r="CL70" s="52">
        <v>7.5649826882963517E-6</v>
      </c>
      <c r="CM70" s="52">
        <v>1.9931628858652028E-6</v>
      </c>
      <c r="CN70" s="52">
        <v>5.9618787987682504E-6</v>
      </c>
      <c r="CO70" s="52">
        <v>5.4660475623273014E-6</v>
      </c>
      <c r="CP70" s="52">
        <v>0</v>
      </c>
      <c r="CQ70" s="52">
        <v>7.2089882510957882E-6</v>
      </c>
      <c r="CR70" s="52">
        <v>1.3899464916976371E-5</v>
      </c>
      <c r="CS70" s="52">
        <v>0</v>
      </c>
      <c r="CT70" s="52">
        <v>1.4001958504283462E-6</v>
      </c>
      <c r="CU70" s="52">
        <v>3.0927845798494004E-5</v>
      </c>
      <c r="CV70" s="52">
        <v>2.0111441119194355E-5</v>
      </c>
      <c r="CW70" s="52">
        <v>1.426343305395415E-6</v>
      </c>
      <c r="CX70" s="52">
        <v>8.4592834726967928E-6</v>
      </c>
      <c r="CY70" s="52">
        <v>7.5800677618544791E-6</v>
      </c>
      <c r="CZ70" s="52">
        <v>6.7330294669081757E-6</v>
      </c>
      <c r="DA70" s="52">
        <v>2.0789193161162338E-5</v>
      </c>
      <c r="DB70" s="52">
        <v>6.4793443549131885E-6</v>
      </c>
      <c r="DC70" s="52">
        <v>6.0962095412436669E-5</v>
      </c>
      <c r="DD70" s="52">
        <v>2.940794547767668E-4</v>
      </c>
      <c r="DE70" s="52">
        <v>3.8565103282941723E-5</v>
      </c>
      <c r="DF70" s="52">
        <v>6.083244755326191E-5</v>
      </c>
      <c r="DG70" s="52">
        <v>1.582290939583781E-5</v>
      </c>
      <c r="DH70" s="52">
        <v>2.1773921772776354E-6</v>
      </c>
      <c r="DI70" s="52">
        <v>4.1184123103444843E-6</v>
      </c>
      <c r="DJ70" s="52">
        <v>3.562927974864527E-5</v>
      </c>
      <c r="DK70" s="52">
        <v>0</v>
      </c>
      <c r="DL70" s="52">
        <v>1.6941832126751384E-5</v>
      </c>
      <c r="DM70" s="52">
        <v>2.2443197822911314E-4</v>
      </c>
      <c r="DN70" s="52">
        <v>2.3903370338565903E-5</v>
      </c>
      <c r="DO70" s="52">
        <v>1.1311493713855164E-5</v>
      </c>
      <c r="DP70" s="52">
        <v>3.2057789328681526E-5</v>
      </c>
      <c r="DQ70" s="52">
        <v>3.2756776469287057E-5</v>
      </c>
      <c r="DR70" s="52">
        <v>5.1463703696849989E-6</v>
      </c>
      <c r="DS70" s="52">
        <v>1.0849122144064295E-5</v>
      </c>
      <c r="DT70" s="52">
        <v>4.9331184156989807E-6</v>
      </c>
      <c r="DU70" s="52">
        <v>3.8472929429841541E-5</v>
      </c>
      <c r="DV70" s="52">
        <v>7.1542324296284E-6</v>
      </c>
      <c r="DW70" s="52">
        <v>1.5906876880241368E-5</v>
      </c>
      <c r="DX70" s="52">
        <v>1.2907585864217004E-4</v>
      </c>
      <c r="DY70" s="52">
        <v>1.0947702122541982E-5</v>
      </c>
      <c r="DZ70" s="52">
        <v>3.3987062931994866E-5</v>
      </c>
      <c r="EA70" s="52">
        <v>6.2819980796430125E-5</v>
      </c>
      <c r="EB70" s="52">
        <v>2.1751184373740332E-6</v>
      </c>
      <c r="EC70" s="52">
        <v>3.07358662690146E-5</v>
      </c>
      <c r="ED70" s="52">
        <v>0</v>
      </c>
      <c r="EE70" s="52">
        <v>5.3499573971328755E-5</v>
      </c>
      <c r="EF70" s="52">
        <v>1.0516175425673702E-5</v>
      </c>
      <c r="EG70" s="52">
        <v>3.5167147784561881E-5</v>
      </c>
      <c r="EH70" s="52">
        <v>7.1951540262530367E-6</v>
      </c>
      <c r="EI70" s="52">
        <v>0</v>
      </c>
      <c r="EJ70" s="52">
        <v>9.6249404019180476E-6</v>
      </c>
      <c r="EK70" s="52">
        <v>1.4003075766621861E-4</v>
      </c>
      <c r="EL70" s="52">
        <v>3.7768839299303476E-2</v>
      </c>
      <c r="EM70" s="52">
        <v>0.86416819532178923</v>
      </c>
      <c r="EN70" s="52">
        <v>0.15094016524585779</v>
      </c>
      <c r="EO70" s="52">
        <v>4.0673096336184975E-2</v>
      </c>
      <c r="EP70" s="52">
        <v>6.7506063418222892E-2</v>
      </c>
      <c r="EQ70" s="52">
        <v>2.6591367021988322E-2</v>
      </c>
      <c r="ER70" s="52">
        <v>0.9260607811596141</v>
      </c>
      <c r="ES70" s="52">
        <v>0.33359113149001912</v>
      </c>
      <c r="ET70" s="52">
        <v>3.568638473530817E-2</v>
      </c>
      <c r="EU70" s="52">
        <v>0.90230231165022312</v>
      </c>
      <c r="EV70" s="52">
        <v>2.9860366248994789E-2</v>
      </c>
      <c r="EW70" s="52">
        <v>0.14468552886809416</v>
      </c>
      <c r="EX70" s="52">
        <v>4.7723992169129004E-5</v>
      </c>
      <c r="EY70" s="52">
        <v>2.7439450876644352E-5</v>
      </c>
      <c r="EZ70" s="52">
        <v>3.4326472527421213E-5</v>
      </c>
      <c r="FA70" s="52">
        <v>2.6191306819662857E-5</v>
      </c>
      <c r="FB70" s="52">
        <v>1.805237213217282E-5</v>
      </c>
      <c r="FC70" s="52">
        <v>5.4841510994820607E-5</v>
      </c>
      <c r="FD70" s="52">
        <v>7.5774724240940255E-6</v>
      </c>
      <c r="FE70" s="52">
        <v>2.9135024835920089E-5</v>
      </c>
      <c r="FF70" s="52">
        <v>1.1804167194285825E-5</v>
      </c>
      <c r="FG70" s="52">
        <v>1.2062127255125927E-4</v>
      </c>
      <c r="FH70" s="52">
        <v>1.2994143945390812E-5</v>
      </c>
      <c r="FI70" s="52">
        <v>1.2643113810336918E-5</v>
      </c>
      <c r="FJ70" s="52">
        <v>1.8661192058198219E-5</v>
      </c>
      <c r="FK70" s="52">
        <v>7.5226030837747845E-6</v>
      </c>
      <c r="FL70" s="52">
        <v>2.861547920242269E-6</v>
      </c>
      <c r="FM70" s="52">
        <v>1.233763309961964E-6</v>
      </c>
      <c r="FN70" s="52">
        <v>1.1423372557702894E-5</v>
      </c>
      <c r="FO70" s="52">
        <v>1.1706245279559156E-5</v>
      </c>
      <c r="FP70" s="52">
        <v>9.6600238049332061E-6</v>
      </c>
      <c r="FQ70" s="52">
        <v>1.876131898277931E-5</v>
      </c>
      <c r="FR70" s="52">
        <v>2.0730824519869743E-6</v>
      </c>
      <c r="FS70" s="52">
        <v>2.076987000408783E-2</v>
      </c>
      <c r="FT70" s="52">
        <v>1.1721310634439558E-5</v>
      </c>
      <c r="FU70" s="52">
        <v>4.4440607321356889E-5</v>
      </c>
      <c r="FV70" s="52">
        <v>2.6167891175284683E-4</v>
      </c>
      <c r="FW70" s="52">
        <v>8.2203892455417593E-4</v>
      </c>
      <c r="FX70" s="52">
        <v>4.792299725437838E-5</v>
      </c>
      <c r="FY70" s="52">
        <v>4.7331715142704675E-4</v>
      </c>
      <c r="FZ70" s="52">
        <v>5.765120736272702E-5</v>
      </c>
      <c r="GA70" s="52">
        <v>4.0819414884572664E-5</v>
      </c>
      <c r="GB70" s="52">
        <v>4.0569557251041241E-5</v>
      </c>
      <c r="GC70" s="52">
        <v>5.237219089226355E-5</v>
      </c>
      <c r="GD70" s="52">
        <v>9.0937236887463947E-6</v>
      </c>
      <c r="GE70" s="52">
        <v>1.5395861735540927E-4</v>
      </c>
      <c r="GF70" s="52">
        <v>8.5388133206454716E-6</v>
      </c>
      <c r="GG70" s="52">
        <v>6.5700830066350952E-5</v>
      </c>
      <c r="GH70" s="52">
        <v>1.3670509843869549E-5</v>
      </c>
      <c r="GI70" s="52">
        <v>8.9102629753397933E-6</v>
      </c>
      <c r="GJ70" s="52">
        <v>1.5593309061984492E-5</v>
      </c>
      <c r="GK70" s="52">
        <v>5.9780792736557366E-6</v>
      </c>
      <c r="GL70" s="52">
        <v>3.3117979616150373E-5</v>
      </c>
      <c r="GM70" s="52">
        <v>1.4595930786170744E-5</v>
      </c>
      <c r="GN70" s="52">
        <v>2.9994666249596228E-5</v>
      </c>
      <c r="GO70" s="52">
        <v>2.0188918672479594E-5</v>
      </c>
      <c r="GP70" s="52">
        <v>1.389007076249217E-4</v>
      </c>
      <c r="GQ70" s="52">
        <v>2.8134450325584499E-5</v>
      </c>
      <c r="GR70" s="52">
        <v>3.0268666868663675E-4</v>
      </c>
      <c r="GS70" s="52">
        <v>7.7396346336398094E-5</v>
      </c>
      <c r="GT70" s="52">
        <v>3.6460325094552469E-4</v>
      </c>
      <c r="GU70" s="52">
        <v>3.3098280431606126E-5</v>
      </c>
      <c r="GV70" s="52">
        <v>2.5821366607164475E-4</v>
      </c>
      <c r="GW70" s="52">
        <v>1.5665039818340614E-6</v>
      </c>
      <c r="GX70" s="52">
        <v>2.3935247549063666E-6</v>
      </c>
      <c r="GY70" s="52">
        <v>3.061179060079884E-5</v>
      </c>
      <c r="GZ70" s="52">
        <v>7.6188439441591578E-5</v>
      </c>
      <c r="HA70" s="52">
        <v>3.9300797833372105E-6</v>
      </c>
      <c r="HB70" s="52">
        <v>8.9643394368436706E-5</v>
      </c>
      <c r="HC70" s="52">
        <v>6.5134698556615082E-6</v>
      </c>
      <c r="HD70" s="52">
        <v>1.5227136104595025E-5</v>
      </c>
      <c r="HE70" s="52">
        <v>1.1172230549458553E-5</v>
      </c>
      <c r="HF70" s="52">
        <v>2.5334468687213689E-5</v>
      </c>
      <c r="HG70" s="52">
        <v>2.0720788588066939E-5</v>
      </c>
      <c r="HH70" s="52">
        <v>5.2863678912762839E-6</v>
      </c>
      <c r="HI70" s="52">
        <v>1.0819183684454017E-5</v>
      </c>
      <c r="HJ70" s="52">
        <v>8.5304315507509328E-6</v>
      </c>
      <c r="HK70" s="52">
        <v>0</v>
      </c>
      <c r="HL70" s="52">
        <v>2.6164769120447075E-5</v>
      </c>
      <c r="HM70" s="52">
        <v>5.2256031645546903E-5</v>
      </c>
      <c r="HN70" s="52">
        <v>9.9441183036035708E-5</v>
      </c>
      <c r="HO70" s="52">
        <v>4.3531814050287628E-5</v>
      </c>
      <c r="HP70" s="52">
        <v>0</v>
      </c>
      <c r="HQ70" s="52">
        <v>9.6516984707967722E-5</v>
      </c>
      <c r="HR70" s="52">
        <v>2.4443367318281767E-6</v>
      </c>
      <c r="HS70" s="52">
        <v>5.2970302228781191E-6</v>
      </c>
      <c r="HT70" s="52">
        <v>2.6469145716544329E-6</v>
      </c>
      <c r="HU70" s="52">
        <v>3.3280022902935387E-5</v>
      </c>
      <c r="HV70" s="52">
        <v>1.8236567862407811E-6</v>
      </c>
      <c r="HW70" s="52">
        <v>1.0439150980595464E-5</v>
      </c>
      <c r="HX70" s="52">
        <v>7.9035201187923317E-6</v>
      </c>
      <c r="HY70" s="52">
        <v>3.2266854111275569E-6</v>
      </c>
      <c r="HZ70" s="52">
        <v>5.8869325702197327E-6</v>
      </c>
      <c r="IA70" s="52">
        <v>3.3602810630956232E-4</v>
      </c>
      <c r="IB70" s="52">
        <v>3.7279904776399285E-6</v>
      </c>
      <c r="IC70" s="52">
        <v>1.1585636941525285E-4</v>
      </c>
      <c r="ID70" s="52">
        <v>7.7997404048199275E-6</v>
      </c>
      <c r="IE70" s="52">
        <v>4.8087390174481783E-5</v>
      </c>
      <c r="IF70" s="52">
        <v>7.4300465483498402E-5</v>
      </c>
      <c r="IG70" s="52">
        <v>2.7785625322456916E-6</v>
      </c>
      <c r="IH70" s="52">
        <v>1.4612973531405308E-5</v>
      </c>
      <c r="II70" s="52">
        <v>9.2873687018073402E-6</v>
      </c>
      <c r="IJ70" s="52">
        <v>1.0651117533564815E-2</v>
      </c>
      <c r="IK70" s="52">
        <v>1.1196796694129499E-3</v>
      </c>
      <c r="IL70" s="52">
        <v>5.0975501592535725E-4</v>
      </c>
      <c r="IM70" s="52">
        <v>4.9868215941125543E-4</v>
      </c>
      <c r="IN70" s="52">
        <v>9.3410436060258322E-4</v>
      </c>
      <c r="IO70" s="52">
        <v>1.2404630422582432E-3</v>
      </c>
      <c r="IP70" s="52">
        <v>1.9270838621661136E-4</v>
      </c>
      <c r="IQ70" s="52">
        <v>4.1253297124559297E-4</v>
      </c>
      <c r="IR70" s="52">
        <v>4.4434851737495094E-4</v>
      </c>
      <c r="IS70" s="52">
        <v>1.2561855933582231E-2</v>
      </c>
      <c r="IT70" s="52">
        <v>1.2635096428258857E-4</v>
      </c>
      <c r="IU70" s="52">
        <v>3.1184665500190114E-4</v>
      </c>
      <c r="IV70" s="52">
        <v>7.0367556771931531E-4</v>
      </c>
      <c r="IW70" s="52">
        <v>2.1301341190348732E-3</v>
      </c>
      <c r="IX70" s="52">
        <v>1.1886329903976602E-4</v>
      </c>
      <c r="IY70" s="52">
        <v>2.4277989315389146E-4</v>
      </c>
      <c r="IZ70" s="52">
        <v>7.1122827642073312E-5</v>
      </c>
      <c r="JA70" s="52">
        <v>3.2196273723909588E-5</v>
      </c>
      <c r="JB70" s="52">
        <v>4.125019694457044E-5</v>
      </c>
      <c r="JC70" s="52">
        <v>3.0803117846564263E-5</v>
      </c>
      <c r="JD70" s="52">
        <v>1.2555958055290753E-5</v>
      </c>
      <c r="JE70" s="52">
        <v>2.223522470787912E-4</v>
      </c>
      <c r="JF70" s="52">
        <v>8.014502893481342E-5</v>
      </c>
      <c r="JG70" s="52">
        <v>4.3059161648138189E-5</v>
      </c>
      <c r="JH70" s="52">
        <v>4.6935447972168058E-5</v>
      </c>
      <c r="JI70" s="52">
        <v>1.0921556030178344E-5</v>
      </c>
      <c r="JJ70" s="52">
        <v>1.6698540041189575E-5</v>
      </c>
      <c r="JK70" s="52">
        <v>1.9197630926156886E-5</v>
      </c>
      <c r="JL70" s="52">
        <v>6.8908718110582173E-5</v>
      </c>
      <c r="JM70" s="52">
        <v>3.0985663491461312E-5</v>
      </c>
      <c r="JN70" s="52">
        <v>2.2811720469159645E-4</v>
      </c>
      <c r="JO70" s="52">
        <v>3.7743610643553555E-4</v>
      </c>
      <c r="JP70" s="52">
        <v>6.1700006262235924E-5</v>
      </c>
      <c r="JQ70" s="52">
        <v>1.9564399418054592E-4</v>
      </c>
      <c r="JR70" s="52">
        <v>4.887843659590397E-5</v>
      </c>
      <c r="JS70" s="52">
        <v>7.5915132895980794E-5</v>
      </c>
      <c r="JT70" s="52">
        <v>0</v>
      </c>
      <c r="JU70" s="52">
        <v>1.5342383557596013E-5</v>
      </c>
      <c r="JV70" s="52">
        <v>4.6832037352447061E-6</v>
      </c>
      <c r="JW70" s="52">
        <v>1.4390614545865279E-5</v>
      </c>
      <c r="JX70" s="52">
        <v>3.5159884680490398E-5</v>
      </c>
      <c r="JY70" s="52">
        <v>1.5423234449776705E-5</v>
      </c>
      <c r="JZ70" s="52">
        <v>9.1542687131095226E-5</v>
      </c>
      <c r="KA70" s="52">
        <v>6.2608707272115909E-5</v>
      </c>
      <c r="KB70" s="52">
        <v>4.5248203377395218E-5</v>
      </c>
      <c r="KC70" s="52">
        <v>2.0934498375447742E-5</v>
      </c>
      <c r="KD70" s="52">
        <v>6.4497724411066007E-5</v>
      </c>
      <c r="KE70" s="52">
        <v>9.581336016232017E-6</v>
      </c>
      <c r="KF70" s="52">
        <v>4.8522033881424298E-5</v>
      </c>
      <c r="KG70" s="52">
        <v>2.279328356482569E-5</v>
      </c>
      <c r="KH70" s="52">
        <v>9.7581905828833003E-6</v>
      </c>
      <c r="KI70" s="52">
        <v>6.0724266204252672E-7</v>
      </c>
      <c r="KJ70" s="52">
        <v>8.019393880111532E-5</v>
      </c>
      <c r="KK70" s="52">
        <v>8.7528809236573289E-6</v>
      </c>
      <c r="KL70" s="52">
        <v>3.3612415224757995E-5</v>
      </c>
      <c r="KM70" s="52">
        <v>4.0579259807282647E-5</v>
      </c>
      <c r="KN70" s="52">
        <v>4.1466282550435522E-5</v>
      </c>
      <c r="KO70" s="52">
        <v>1.1268118969595478E-5</v>
      </c>
      <c r="KP70" s="52">
        <v>2.5844437838026281E-5</v>
      </c>
      <c r="KQ70" s="52">
        <v>2.3910178334952606E-5</v>
      </c>
      <c r="KR70" s="52">
        <v>8.6282075911699071E-5</v>
      </c>
      <c r="KS70" s="52">
        <v>5.1145968655639382E-5</v>
      </c>
      <c r="KT70" s="52">
        <v>7.7962035111863202E-5</v>
      </c>
      <c r="KU70" s="52">
        <v>8.9719685537442893E-5</v>
      </c>
      <c r="KV70" s="52">
        <v>4.4564095001010794E-6</v>
      </c>
      <c r="KW70" s="52">
        <v>1.8240455409065142E-4</v>
      </c>
      <c r="KX70" s="52">
        <v>1.1298433246926908E-4</v>
      </c>
      <c r="KY70" s="52">
        <v>2.147483769336564E-5</v>
      </c>
      <c r="KZ70" s="52">
        <v>2.7683306726502154E-5</v>
      </c>
    </row>
    <row r="71" spans="1:312" x14ac:dyDescent="0.2">
      <c r="A71" s="89">
        <v>1.0343359999999999</v>
      </c>
      <c r="B71" s="41" t="s">
        <v>876</v>
      </c>
      <c r="C71" s="51" t="s">
        <v>877</v>
      </c>
      <c r="D71" s="52">
        <v>0</v>
      </c>
      <c r="E71" s="52">
        <v>0</v>
      </c>
      <c r="F71" s="52">
        <v>0</v>
      </c>
      <c r="G71" s="52">
        <v>0</v>
      </c>
      <c r="H71" s="52">
        <v>0</v>
      </c>
      <c r="I71" s="52">
        <v>0</v>
      </c>
      <c r="J71" s="52">
        <v>0</v>
      </c>
      <c r="K71" s="52">
        <v>0</v>
      </c>
      <c r="L71" s="52">
        <v>0</v>
      </c>
      <c r="M71" s="52">
        <v>0</v>
      </c>
      <c r="N71" s="52">
        <v>3.3852772562887782E-6</v>
      </c>
      <c r="O71" s="52">
        <v>1.6400527823913845E-6</v>
      </c>
      <c r="P71" s="52">
        <v>0</v>
      </c>
      <c r="Q71" s="52">
        <v>0</v>
      </c>
      <c r="R71" s="52">
        <v>0</v>
      </c>
      <c r="S71" s="52">
        <v>0</v>
      </c>
      <c r="T71" s="52">
        <v>0</v>
      </c>
      <c r="U71" s="52">
        <v>0</v>
      </c>
      <c r="V71" s="52">
        <v>0</v>
      </c>
      <c r="W71" s="52">
        <v>0</v>
      </c>
      <c r="X71" s="52">
        <v>0</v>
      </c>
      <c r="Y71" s="52">
        <v>0</v>
      </c>
      <c r="Z71" s="52">
        <v>0</v>
      </c>
      <c r="AA71" s="52">
        <v>0</v>
      </c>
      <c r="AB71" s="52">
        <v>0</v>
      </c>
      <c r="AC71" s="52">
        <v>0</v>
      </c>
      <c r="AD71" s="52">
        <v>0</v>
      </c>
      <c r="AE71" s="52">
        <v>0</v>
      </c>
      <c r="AF71" s="52">
        <v>0</v>
      </c>
      <c r="AG71" s="52">
        <v>0</v>
      </c>
      <c r="AH71" s="52">
        <v>0</v>
      </c>
      <c r="AI71" s="52">
        <v>0</v>
      </c>
      <c r="AJ71" s="52">
        <v>0</v>
      </c>
      <c r="AK71" s="52">
        <v>0</v>
      </c>
      <c r="AL71" s="52">
        <v>0</v>
      </c>
      <c r="AM71" s="52">
        <v>0</v>
      </c>
      <c r="AN71" s="52">
        <v>0</v>
      </c>
      <c r="AO71" s="52">
        <v>0</v>
      </c>
      <c r="AP71" s="52">
        <v>0</v>
      </c>
      <c r="AQ71" s="52">
        <v>0</v>
      </c>
      <c r="AR71" s="52">
        <v>0</v>
      </c>
      <c r="AS71" s="52">
        <v>0</v>
      </c>
      <c r="AT71" s="52">
        <v>0</v>
      </c>
      <c r="AU71" s="52">
        <v>0</v>
      </c>
      <c r="AV71" s="52">
        <v>0</v>
      </c>
      <c r="AW71" s="52">
        <v>0</v>
      </c>
      <c r="AX71" s="52">
        <v>1.0460555042733233E-6</v>
      </c>
      <c r="AY71" s="52">
        <v>0</v>
      </c>
      <c r="AZ71" s="52">
        <v>0</v>
      </c>
      <c r="BA71" s="52">
        <v>0</v>
      </c>
      <c r="BB71" s="52">
        <v>0</v>
      </c>
      <c r="BC71" s="52">
        <v>0</v>
      </c>
      <c r="BD71" s="52">
        <v>0</v>
      </c>
      <c r="BE71" s="52">
        <v>0</v>
      </c>
      <c r="BF71" s="52">
        <v>0</v>
      </c>
      <c r="BG71" s="52">
        <v>0</v>
      </c>
      <c r="BH71" s="52">
        <v>0</v>
      </c>
      <c r="BI71" s="52">
        <v>6.831354312009491E-7</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2">
        <v>0</v>
      </c>
      <c r="EN71" s="52">
        <v>0</v>
      </c>
      <c r="EO71" s="52">
        <v>0</v>
      </c>
      <c r="EP71" s="52">
        <v>0</v>
      </c>
      <c r="EQ71" s="52">
        <v>0</v>
      </c>
      <c r="ER71" s="52">
        <v>0</v>
      </c>
      <c r="ES71" s="52">
        <v>0</v>
      </c>
      <c r="ET71" s="52">
        <v>0</v>
      </c>
      <c r="EU71" s="52">
        <v>0</v>
      </c>
      <c r="EV71" s="52">
        <v>0</v>
      </c>
      <c r="EW71" s="52">
        <v>0</v>
      </c>
      <c r="EX71" s="52">
        <v>0</v>
      </c>
      <c r="EY71" s="52">
        <v>0</v>
      </c>
      <c r="EZ71" s="52">
        <v>0</v>
      </c>
      <c r="FA71" s="52">
        <v>0</v>
      </c>
      <c r="FB71" s="52">
        <v>0</v>
      </c>
      <c r="FC71" s="52">
        <v>0</v>
      </c>
      <c r="FD71" s="52">
        <v>0</v>
      </c>
      <c r="FE71" s="52">
        <v>0</v>
      </c>
      <c r="FF71" s="52">
        <v>0</v>
      </c>
      <c r="FG71" s="52">
        <v>0</v>
      </c>
      <c r="FH71" s="52">
        <v>0</v>
      </c>
      <c r="FI71" s="52">
        <v>0</v>
      </c>
      <c r="FJ71" s="52">
        <v>0</v>
      </c>
      <c r="FK71" s="52">
        <v>0</v>
      </c>
      <c r="FL71" s="52">
        <v>0</v>
      </c>
      <c r="FM71" s="52">
        <v>0</v>
      </c>
      <c r="FN71" s="52">
        <v>0</v>
      </c>
      <c r="FO71" s="52">
        <v>0</v>
      </c>
      <c r="FP71" s="52">
        <v>0</v>
      </c>
      <c r="FQ71" s="52">
        <v>0</v>
      </c>
      <c r="FR71" s="52">
        <v>0</v>
      </c>
      <c r="FS71" s="52">
        <v>0</v>
      </c>
      <c r="FT71" s="52">
        <v>0</v>
      </c>
      <c r="FU71" s="52">
        <v>6.1085879225990652E-6</v>
      </c>
      <c r="FV71" s="52">
        <v>0</v>
      </c>
      <c r="FW71" s="52">
        <v>6.9011467699784387E-6</v>
      </c>
      <c r="FX71" s="52">
        <v>1.8919663875501494E-6</v>
      </c>
      <c r="FY71" s="52">
        <v>3.2656965801055816E-6</v>
      </c>
      <c r="FZ71" s="52">
        <v>0</v>
      </c>
      <c r="GA71" s="52">
        <v>0</v>
      </c>
      <c r="GB71" s="52">
        <v>0</v>
      </c>
      <c r="GC71" s="52">
        <v>0</v>
      </c>
      <c r="GD71" s="52">
        <v>0</v>
      </c>
      <c r="GE71" s="52">
        <v>0</v>
      </c>
      <c r="GF71" s="52">
        <v>0</v>
      </c>
      <c r="GG71" s="52">
        <v>0</v>
      </c>
      <c r="GH71" s="52">
        <v>0</v>
      </c>
      <c r="GI71" s="52">
        <v>0</v>
      </c>
      <c r="GJ71" s="52">
        <v>3.1018948134055175E-6</v>
      </c>
      <c r="GK71" s="52">
        <v>0</v>
      </c>
      <c r="GL71" s="52">
        <v>0</v>
      </c>
      <c r="GM71" s="52">
        <v>0</v>
      </c>
      <c r="GN71" s="52">
        <v>0</v>
      </c>
      <c r="GO71" s="52">
        <v>0</v>
      </c>
      <c r="GP71" s="52">
        <v>0</v>
      </c>
      <c r="GQ71" s="52">
        <v>0</v>
      </c>
      <c r="GR71" s="52">
        <v>0</v>
      </c>
      <c r="GS71" s="52">
        <v>0</v>
      </c>
      <c r="GT71" s="52">
        <v>0</v>
      </c>
      <c r="GU71" s="52">
        <v>0</v>
      </c>
      <c r="GV71" s="52">
        <v>0</v>
      </c>
      <c r="GW71" s="52">
        <v>0</v>
      </c>
      <c r="GX71" s="52">
        <v>0</v>
      </c>
      <c r="GY71" s="52">
        <v>0</v>
      </c>
      <c r="GZ71" s="52">
        <v>0</v>
      </c>
      <c r="HA71" s="52">
        <v>0</v>
      </c>
      <c r="HB71" s="52">
        <v>0</v>
      </c>
      <c r="HC71" s="52">
        <v>0</v>
      </c>
      <c r="HD71" s="52">
        <v>0</v>
      </c>
      <c r="HE71" s="52">
        <v>0</v>
      </c>
      <c r="HF71" s="52">
        <v>0</v>
      </c>
      <c r="HG71" s="52">
        <v>0</v>
      </c>
      <c r="HH71" s="52">
        <v>0</v>
      </c>
      <c r="HI71" s="52">
        <v>0</v>
      </c>
      <c r="HJ71" s="52">
        <v>0</v>
      </c>
      <c r="HK71" s="52">
        <v>0</v>
      </c>
      <c r="HL71" s="52">
        <v>0</v>
      </c>
      <c r="HM71" s="52">
        <v>0</v>
      </c>
      <c r="HN71" s="52">
        <v>0</v>
      </c>
      <c r="HO71" s="52">
        <v>0</v>
      </c>
      <c r="HP71" s="52">
        <v>0</v>
      </c>
      <c r="HQ71" s="52">
        <v>0</v>
      </c>
      <c r="HR71" s="52">
        <v>0</v>
      </c>
      <c r="HS71" s="52">
        <v>0</v>
      </c>
      <c r="HT71" s="52">
        <v>0</v>
      </c>
      <c r="HU71" s="52">
        <v>0</v>
      </c>
      <c r="HV71" s="52">
        <v>0</v>
      </c>
      <c r="HW71" s="52">
        <v>0</v>
      </c>
      <c r="HX71" s="52">
        <v>0</v>
      </c>
      <c r="HY71" s="52">
        <v>0</v>
      </c>
      <c r="HZ71" s="52">
        <v>0</v>
      </c>
      <c r="IA71" s="52">
        <v>0</v>
      </c>
      <c r="IB71" s="52">
        <v>0</v>
      </c>
      <c r="IC71" s="52">
        <v>0</v>
      </c>
      <c r="ID71" s="52">
        <v>0</v>
      </c>
      <c r="IE71" s="52">
        <v>0</v>
      </c>
      <c r="IF71" s="52">
        <v>0</v>
      </c>
      <c r="IG71" s="52">
        <v>0</v>
      </c>
      <c r="IH71" s="52">
        <v>0</v>
      </c>
      <c r="II71" s="52">
        <v>0</v>
      </c>
      <c r="IJ71" s="52">
        <v>0</v>
      </c>
      <c r="IK71" s="52">
        <v>0</v>
      </c>
      <c r="IL71" s="52">
        <v>9.7891126385992982E-7</v>
      </c>
      <c r="IM71" s="52">
        <v>0</v>
      </c>
      <c r="IN71" s="52">
        <v>0</v>
      </c>
      <c r="IO71" s="52">
        <v>1.5052882347630288E-6</v>
      </c>
      <c r="IP71" s="52">
        <v>0</v>
      </c>
      <c r="IQ71" s="52">
        <v>0</v>
      </c>
      <c r="IR71" s="52">
        <v>0</v>
      </c>
      <c r="IS71" s="52">
        <v>0</v>
      </c>
      <c r="IT71" s="52">
        <v>0</v>
      </c>
      <c r="IU71" s="52">
        <v>0</v>
      </c>
      <c r="IV71" s="52">
        <v>0</v>
      </c>
      <c r="IW71" s="52">
        <v>0</v>
      </c>
      <c r="IX71" s="52">
        <v>0</v>
      </c>
      <c r="IY71" s="52">
        <v>0</v>
      </c>
      <c r="IZ71" s="52">
        <v>0</v>
      </c>
      <c r="JA71" s="52">
        <v>0</v>
      </c>
      <c r="JB71" s="52">
        <v>0</v>
      </c>
      <c r="JC71" s="52">
        <v>0</v>
      </c>
      <c r="JD71" s="52">
        <v>1.6533841754051477E-6</v>
      </c>
      <c r="JE71" s="52">
        <v>0</v>
      </c>
      <c r="JF71" s="52">
        <v>0</v>
      </c>
      <c r="JG71" s="52">
        <v>2.3301775302479274E-7</v>
      </c>
      <c r="JH71" s="52">
        <v>0</v>
      </c>
      <c r="JI71" s="52">
        <v>0</v>
      </c>
      <c r="JJ71" s="52">
        <v>0</v>
      </c>
      <c r="JK71" s="52">
        <v>0</v>
      </c>
      <c r="JL71" s="52">
        <v>0</v>
      </c>
      <c r="JM71" s="52">
        <v>0</v>
      </c>
      <c r="JN71" s="52">
        <v>1.813800670359355E-6</v>
      </c>
      <c r="JO71" s="52">
        <v>0</v>
      </c>
      <c r="JP71" s="52">
        <v>1.3701730676547788E-6</v>
      </c>
      <c r="JQ71" s="52">
        <v>5.3387445510330643E-4</v>
      </c>
      <c r="JR71" s="52">
        <v>8.0306073556015598E-6</v>
      </c>
      <c r="JS71" s="52">
        <v>0</v>
      </c>
      <c r="JT71" s="52">
        <v>0</v>
      </c>
      <c r="JU71" s="52">
        <v>0</v>
      </c>
      <c r="JV71" s="52">
        <v>0</v>
      </c>
      <c r="JW71" s="52">
        <v>0</v>
      </c>
      <c r="JX71" s="52">
        <v>0</v>
      </c>
      <c r="JY71" s="52">
        <v>0</v>
      </c>
      <c r="JZ71" s="52">
        <v>0</v>
      </c>
      <c r="KA71" s="52">
        <v>0</v>
      </c>
      <c r="KB71" s="52">
        <v>1.1076021240424627E-6</v>
      </c>
      <c r="KC71" s="52">
        <v>0</v>
      </c>
      <c r="KD71" s="52">
        <v>0</v>
      </c>
      <c r="KE71" s="52">
        <v>3.1706017586370099E-6</v>
      </c>
      <c r="KF71" s="52">
        <v>0</v>
      </c>
      <c r="KG71" s="52">
        <v>0</v>
      </c>
      <c r="KH71" s="52">
        <v>0</v>
      </c>
      <c r="KI71" s="52">
        <v>0</v>
      </c>
      <c r="KJ71" s="52">
        <v>0</v>
      </c>
      <c r="KK71" s="52">
        <v>0</v>
      </c>
      <c r="KL71" s="52">
        <v>1.4138919546567143E-6</v>
      </c>
      <c r="KM71" s="52">
        <v>0</v>
      </c>
      <c r="KN71" s="52">
        <v>0</v>
      </c>
      <c r="KO71" s="52">
        <v>0</v>
      </c>
      <c r="KP71" s="52">
        <v>0</v>
      </c>
      <c r="KQ71" s="52">
        <v>0</v>
      </c>
      <c r="KR71" s="52">
        <v>0</v>
      </c>
      <c r="KS71" s="52">
        <v>0</v>
      </c>
      <c r="KT71" s="52">
        <v>0</v>
      </c>
      <c r="KU71" s="52">
        <v>0</v>
      </c>
      <c r="KV71" s="52">
        <v>0</v>
      </c>
      <c r="KW71" s="52">
        <v>0</v>
      </c>
      <c r="KX71" s="52">
        <v>0</v>
      </c>
      <c r="KY71" s="52">
        <v>0</v>
      </c>
      <c r="KZ71" s="52">
        <v>0</v>
      </c>
    </row>
    <row r="72" spans="1:312" x14ac:dyDescent="0.2">
      <c r="A72" s="89">
        <v>1.0335810000000001</v>
      </c>
      <c r="B72" s="41" t="s">
        <v>875</v>
      </c>
      <c r="C72" s="51" t="s">
        <v>52</v>
      </c>
      <c r="D72" s="52">
        <v>2.9396038073075146E-4</v>
      </c>
      <c r="E72" s="52">
        <v>8.8587813980076709E-4</v>
      </c>
      <c r="F72" s="52">
        <v>7.0413996131134867E-4</v>
      </c>
      <c r="G72" s="52">
        <v>5.1179308948347171E-4</v>
      </c>
      <c r="H72" s="52">
        <v>5.8237256868597597E-4</v>
      </c>
      <c r="I72" s="52">
        <v>3.5914758079663245E-4</v>
      </c>
      <c r="J72" s="52">
        <v>4.7033344779743962E-4</v>
      </c>
      <c r="K72" s="52">
        <v>1.9473977029105503E-3</v>
      </c>
      <c r="L72" s="52">
        <v>1.5402434662583977E-3</v>
      </c>
      <c r="M72" s="52">
        <v>3.1087138186049411E-3</v>
      </c>
      <c r="N72" s="52">
        <v>6.6125261104948005E-3</v>
      </c>
      <c r="O72" s="52">
        <v>2.9384426770348556E-3</v>
      </c>
      <c r="P72" s="52">
        <v>5.0098382415052368E-3</v>
      </c>
      <c r="Q72" s="52">
        <v>2.2206821069829078E-2</v>
      </c>
      <c r="R72" s="52">
        <v>3.439747937647231E-4</v>
      </c>
      <c r="S72" s="52">
        <v>2.8866253971650838E-4</v>
      </c>
      <c r="T72" s="52">
        <v>4.5055165443941167E-4</v>
      </c>
      <c r="U72" s="52">
        <v>6.8989269032031795E-4</v>
      </c>
      <c r="V72" s="52">
        <v>1.5530678164701528E-5</v>
      </c>
      <c r="W72" s="52">
        <v>1.9358465422412402E-4</v>
      </c>
      <c r="X72" s="52">
        <v>6.5899516032997055E-4</v>
      </c>
      <c r="Y72" s="52">
        <v>8.1714178688069628E-5</v>
      </c>
      <c r="Z72" s="52">
        <v>1.1809016334832699E-4</v>
      </c>
      <c r="AA72" s="52">
        <v>1.3914185591964785E-5</v>
      </c>
      <c r="AB72" s="52">
        <v>3.2470026362016092E-5</v>
      </c>
      <c r="AC72" s="52">
        <v>5.7020695918525693E-5</v>
      </c>
      <c r="AD72" s="52">
        <v>5.0029325562203589E-6</v>
      </c>
      <c r="AE72" s="52">
        <v>7.6373484032655193E-5</v>
      </c>
      <c r="AF72" s="52">
        <v>1.2960997520470384E-4</v>
      </c>
      <c r="AG72" s="52">
        <v>2.6284201814222351E-4</v>
      </c>
      <c r="AH72" s="52">
        <v>1.7577936081576152E-5</v>
      </c>
      <c r="AI72" s="52">
        <v>9.8107410172158229E-5</v>
      </c>
      <c r="AJ72" s="52">
        <v>4.1847069786546992E-5</v>
      </c>
      <c r="AK72" s="52">
        <v>4.7142764801359081E-5</v>
      </c>
      <c r="AL72" s="52">
        <v>5.2884262166735319E-5</v>
      </c>
      <c r="AM72" s="52">
        <v>4.8361813242160645E-5</v>
      </c>
      <c r="AN72" s="52">
        <v>3.1148742692802488E-5</v>
      </c>
      <c r="AO72" s="52">
        <v>3.9300561399684241E-5</v>
      </c>
      <c r="AP72" s="52">
        <v>4.2769261848065972E-5</v>
      </c>
      <c r="AQ72" s="52">
        <v>6.7513102428238528E-5</v>
      </c>
      <c r="AR72" s="52">
        <v>7.4140771156066756E-5</v>
      </c>
      <c r="AS72" s="52">
        <v>6.5821169570651173E-5</v>
      </c>
      <c r="AT72" s="52">
        <v>2.49388110215765E-5</v>
      </c>
      <c r="AU72" s="52">
        <v>3.8859744948426217E-5</v>
      </c>
      <c r="AV72" s="52">
        <v>4.9464368120601067E-4</v>
      </c>
      <c r="AW72" s="52">
        <v>4.2193869926211258E-4</v>
      </c>
      <c r="AX72" s="52">
        <v>4.8684087086027083E-4</v>
      </c>
      <c r="AY72" s="52">
        <v>1.441278788325468E-4</v>
      </c>
      <c r="AZ72" s="52">
        <v>6.4967386830233539E-5</v>
      </c>
      <c r="BA72" s="52">
        <v>0</v>
      </c>
      <c r="BB72" s="52">
        <v>1.3219614365276187E-4</v>
      </c>
      <c r="BC72" s="52">
        <v>1.6257291913848403E-4</v>
      </c>
      <c r="BD72" s="52">
        <v>1.6804228351290342E-4</v>
      </c>
      <c r="BE72" s="52">
        <v>1.4932343007698778E-4</v>
      </c>
      <c r="BF72" s="52">
        <v>2.1567425425029936E-5</v>
      </c>
      <c r="BG72" s="52">
        <v>4.1377506939191892E-5</v>
      </c>
      <c r="BH72" s="52">
        <v>1.2689027157401255E-4</v>
      </c>
      <c r="BI72" s="52">
        <v>7.5861266478877292E-5</v>
      </c>
      <c r="BJ72" s="52">
        <v>1.8448609821700976E-4</v>
      </c>
      <c r="BK72" s="52">
        <v>3.7256631198288496E-4</v>
      </c>
      <c r="BL72" s="52">
        <v>2.5126981802471557E-5</v>
      </c>
      <c r="BM72" s="52">
        <v>1.1386304722660561E-4</v>
      </c>
      <c r="BN72" s="52">
        <v>8.7779730454795284E-5</v>
      </c>
      <c r="BO72" s="52">
        <v>2.5997344484183073E-4</v>
      </c>
      <c r="BP72" s="52">
        <v>2.8303371348861175E-4</v>
      </c>
      <c r="BQ72" s="52">
        <v>1.3013782303083342E-3</v>
      </c>
      <c r="BR72" s="52">
        <v>2.2906100868537522E-4</v>
      </c>
      <c r="BS72" s="52">
        <v>5.548240607509829E-4</v>
      </c>
      <c r="BT72" s="52">
        <v>1.0365278026044395E-3</v>
      </c>
      <c r="BU72" s="52">
        <v>1.1234346642257156E-3</v>
      </c>
      <c r="BV72" s="52">
        <v>4.8993599096490447E-4</v>
      </c>
      <c r="BW72" s="52">
        <v>3.0764474924566405E-3</v>
      </c>
      <c r="BX72" s="52">
        <v>3.4854582653739636E-3</v>
      </c>
      <c r="BY72" s="52">
        <v>1.2285241307528575E-3</v>
      </c>
      <c r="BZ72" s="52">
        <v>1.2350125213948186E-4</v>
      </c>
      <c r="CA72" s="52">
        <v>1.9248765996922389E-3</v>
      </c>
      <c r="CB72" s="52">
        <v>5.641486228951267E-3</v>
      </c>
      <c r="CC72" s="52">
        <v>1.5868394861360627E-4</v>
      </c>
      <c r="CD72" s="52">
        <v>5.9143275443949482E-5</v>
      </c>
      <c r="CE72" s="52">
        <v>8.4115641748927454E-5</v>
      </c>
      <c r="CF72" s="52">
        <v>2.0831956251959792E-5</v>
      </c>
      <c r="CG72" s="52">
        <v>1.1258334362808672E-5</v>
      </c>
      <c r="CH72" s="52">
        <v>0</v>
      </c>
      <c r="CI72" s="52">
        <v>1.0674307008583913E-5</v>
      </c>
      <c r="CJ72" s="52">
        <v>6.37739377122858E-6</v>
      </c>
      <c r="CK72" s="52">
        <v>5.4370399744073607E-5</v>
      </c>
      <c r="CL72" s="52">
        <v>6.3926155700558509E-5</v>
      </c>
      <c r="CM72" s="52">
        <v>5.5695473548290058E-6</v>
      </c>
      <c r="CN72" s="52">
        <v>2.4878159136349427E-5</v>
      </c>
      <c r="CO72" s="52">
        <v>1.1905994969515964E-4</v>
      </c>
      <c r="CP72" s="52">
        <v>5.0965657741482513E-5</v>
      </c>
      <c r="CQ72" s="52">
        <v>1.314167702583026E-5</v>
      </c>
      <c r="CR72" s="52">
        <v>5.1234420502897542E-5</v>
      </c>
      <c r="CS72" s="52">
        <v>3.7407873036655619E-5</v>
      </c>
      <c r="CT72" s="52">
        <v>1.8671075420242686E-4</v>
      </c>
      <c r="CU72" s="52">
        <v>7.5659910104412692E-5</v>
      </c>
      <c r="CV72" s="52">
        <v>9.0621285132393633E-5</v>
      </c>
      <c r="CW72" s="52">
        <v>4.4003965576104435E-4</v>
      </c>
      <c r="CX72" s="52">
        <v>1.6574959686347874E-5</v>
      </c>
      <c r="CY72" s="52">
        <v>7.717154093717805E-5</v>
      </c>
      <c r="CZ72" s="52">
        <v>5.6965340593467926E-5</v>
      </c>
      <c r="DA72" s="52">
        <v>5.2560427108982681E-5</v>
      </c>
      <c r="DB72" s="52">
        <v>2.5133134010700724E-5</v>
      </c>
      <c r="DC72" s="52">
        <v>1.3424212439635923E-4</v>
      </c>
      <c r="DD72" s="52">
        <v>1.2837253740739658E-5</v>
      </c>
      <c r="DE72" s="52">
        <v>2.6473610335417638E-6</v>
      </c>
      <c r="DF72" s="52">
        <v>2.5591419464706861E-5</v>
      </c>
      <c r="DG72" s="52">
        <v>8.2215897441170583E-5</v>
      </c>
      <c r="DH72" s="52">
        <v>2.0968835589581261E-5</v>
      </c>
      <c r="DI72" s="52">
        <v>3.9098629210121469E-5</v>
      </c>
      <c r="DJ72" s="52">
        <v>7.7584653194992975E-5</v>
      </c>
      <c r="DK72" s="52">
        <v>4.7882072121016692E-5</v>
      </c>
      <c r="DL72" s="52">
        <v>4.9479125615214301E-5</v>
      </c>
      <c r="DM72" s="52">
        <v>6.3776673437207225E-5</v>
      </c>
      <c r="DN72" s="52">
        <v>5.3495742817710495E-5</v>
      </c>
      <c r="DO72" s="52">
        <v>1.0959526634775979E-5</v>
      </c>
      <c r="DP72" s="52">
        <v>2.3085984806661441E-5</v>
      </c>
      <c r="DQ72" s="52">
        <v>1.253101213046783E-5</v>
      </c>
      <c r="DR72" s="52">
        <v>1.938101181774989E-5</v>
      </c>
      <c r="DS72" s="52">
        <v>1.1852431836795271E-4</v>
      </c>
      <c r="DT72" s="52">
        <v>4.5799827887911484E-5</v>
      </c>
      <c r="DU72" s="52">
        <v>3.5064494552651078E-5</v>
      </c>
      <c r="DV72" s="52">
        <v>8.8424513023306487E-5</v>
      </c>
      <c r="DW72" s="52">
        <v>2.0299266290579814E-4</v>
      </c>
      <c r="DX72" s="52">
        <v>4.0302768794045909E-5</v>
      </c>
      <c r="DY72" s="52">
        <v>9.903400040639928E-5</v>
      </c>
      <c r="DZ72" s="52">
        <v>6.3944658411222851E-5</v>
      </c>
      <c r="EA72" s="52">
        <v>2.8609306961982305E-4</v>
      </c>
      <c r="EB72" s="52">
        <v>2.3000720497338183E-5</v>
      </c>
      <c r="EC72" s="52">
        <v>1.0654381023484656E-5</v>
      </c>
      <c r="ED72" s="52">
        <v>5.3039975635830546E-5</v>
      </c>
      <c r="EE72" s="52">
        <v>1.2225488583291923E-5</v>
      </c>
      <c r="EF72" s="52">
        <v>1.1158657740881282E-4</v>
      </c>
      <c r="EG72" s="52">
        <v>6.5502682077100147E-5</v>
      </c>
      <c r="EH72" s="52">
        <v>1.8823341338823112E-5</v>
      </c>
      <c r="EI72" s="52">
        <v>3.0703037166454621E-5</v>
      </c>
      <c r="EJ72" s="52">
        <v>2.0151848091808685E-5</v>
      </c>
      <c r="EK72" s="52">
        <v>2.0719318348455042E-5</v>
      </c>
      <c r="EL72" s="52">
        <v>2.6363770785617613E-3</v>
      </c>
      <c r="EM72" s="52">
        <v>3.6543151625872782E-4</v>
      </c>
      <c r="EN72" s="52">
        <v>1.8441450027416144E-3</v>
      </c>
      <c r="EO72" s="52">
        <v>1.8442169922591313E-3</v>
      </c>
      <c r="EP72" s="52">
        <v>1.1786453430827921E-3</v>
      </c>
      <c r="EQ72" s="52">
        <v>3.0496729331465713E-2</v>
      </c>
      <c r="ER72" s="52">
        <v>1.0007682808225093E-3</v>
      </c>
      <c r="ES72" s="52">
        <v>4.275468945373344E-3</v>
      </c>
      <c r="ET72" s="52">
        <v>3.4382326976630131E-3</v>
      </c>
      <c r="EU72" s="52">
        <v>1.0091998031854818E-3</v>
      </c>
      <c r="EV72" s="52">
        <v>4.4786469397143481E-4</v>
      </c>
      <c r="EW72" s="52">
        <v>1.1436876478396157E-3</v>
      </c>
      <c r="EX72" s="52">
        <v>2.9286552581911601E-4</v>
      </c>
      <c r="EY72" s="52">
        <v>4.0746814351314155E-4</v>
      </c>
      <c r="EZ72" s="52">
        <v>2.1563455820894803E-4</v>
      </c>
      <c r="FA72" s="52">
        <v>2.7959285837293664E-4</v>
      </c>
      <c r="FB72" s="52">
        <v>7.6085764753390972E-5</v>
      </c>
      <c r="FC72" s="52">
        <v>2.1362963733414305E-4</v>
      </c>
      <c r="FD72" s="52">
        <v>2.2562405065912388E-4</v>
      </c>
      <c r="FE72" s="52">
        <v>1.3618667358233888E-3</v>
      </c>
      <c r="FF72" s="52">
        <v>3.0558358361442457E-3</v>
      </c>
      <c r="FG72" s="52">
        <v>7.5947586990494757E-4</v>
      </c>
      <c r="FH72" s="52">
        <v>9.2635959044058496E-4</v>
      </c>
      <c r="FI72" s="52">
        <v>4.6193374716147596E-4</v>
      </c>
      <c r="FJ72" s="52">
        <v>1.7549144938038526E-4</v>
      </c>
      <c r="FK72" s="52">
        <v>2.6351995070592804E-3</v>
      </c>
      <c r="FL72" s="52">
        <v>2.3866527334786584E-5</v>
      </c>
      <c r="FM72" s="52">
        <v>6.1255035825451975E-5</v>
      </c>
      <c r="FN72" s="52">
        <v>1.6492849334554128E-5</v>
      </c>
      <c r="FO72" s="52">
        <v>8.8407679498352912E-5</v>
      </c>
      <c r="FP72" s="52">
        <v>4.4950474406591785E-5</v>
      </c>
      <c r="FQ72" s="52">
        <v>2.1352788872218827E-4</v>
      </c>
      <c r="FR72" s="52">
        <v>3.6232353689773938E-4</v>
      </c>
      <c r="FS72" s="52">
        <v>3.2081290618520358E-2</v>
      </c>
      <c r="FT72" s="52">
        <v>8.4216583543530836E-3</v>
      </c>
      <c r="FU72" s="52">
        <v>6.1704955623461434E-2</v>
      </c>
      <c r="FV72" s="52">
        <v>3.7563154704757635E-3</v>
      </c>
      <c r="FW72" s="52">
        <v>1.8326877952497159E-2</v>
      </c>
      <c r="FX72" s="52">
        <v>7.0360184583922432E-3</v>
      </c>
      <c r="FY72" s="52">
        <v>8.2461268933492982E-2</v>
      </c>
      <c r="FZ72" s="52">
        <v>4.4555954810699582E-4</v>
      </c>
      <c r="GA72" s="52">
        <v>4.6729087721211352E-3</v>
      </c>
      <c r="GB72" s="52">
        <v>6.4365933459536919E-4</v>
      </c>
      <c r="GC72" s="52">
        <v>3.4388790883600566E-4</v>
      </c>
      <c r="GD72" s="52">
        <v>3.3396608852713207E-4</v>
      </c>
      <c r="GE72" s="52">
        <v>2.3709375814279574E-4</v>
      </c>
      <c r="GF72" s="52">
        <v>3.1312953716779434E-4</v>
      </c>
      <c r="GG72" s="52">
        <v>3.9880575841976774E-5</v>
      </c>
      <c r="GH72" s="52">
        <v>1.11232459128599E-4</v>
      </c>
      <c r="GI72" s="52">
        <v>8.9801215460044394E-5</v>
      </c>
      <c r="GJ72" s="52">
        <v>2.8575996381010937E-4</v>
      </c>
      <c r="GK72" s="52">
        <v>5.1560933735280726E-5</v>
      </c>
      <c r="GL72" s="52">
        <v>3.6539647652321357E-5</v>
      </c>
      <c r="GM72" s="52">
        <v>2.5018046470934367E-5</v>
      </c>
      <c r="GN72" s="52">
        <v>1.7945448440984354E-5</v>
      </c>
      <c r="GO72" s="52">
        <v>2.2883145214501425E-4</v>
      </c>
      <c r="GP72" s="52">
        <v>5.2121845086866992E-4</v>
      </c>
      <c r="GQ72" s="52">
        <v>1.2205638959884744E-4</v>
      </c>
      <c r="GR72" s="52">
        <v>3.1433396944517E-4</v>
      </c>
      <c r="GS72" s="52">
        <v>1.0604533558392587E-4</v>
      </c>
      <c r="GT72" s="52">
        <v>7.2681216137135017E-4</v>
      </c>
      <c r="GU72" s="52">
        <v>1.9922733760096211E-4</v>
      </c>
      <c r="GV72" s="52">
        <v>2.6870630816988145E-5</v>
      </c>
      <c r="GW72" s="52">
        <v>2.0524535149221595E-4</v>
      </c>
      <c r="GX72" s="52">
        <v>7.8750359506993799E-5</v>
      </c>
      <c r="GY72" s="52">
        <v>4.2161241395281367E-5</v>
      </c>
      <c r="GZ72" s="52">
        <v>5.0289055347166018E-5</v>
      </c>
      <c r="HA72" s="52">
        <v>5.0693848269110293E-5</v>
      </c>
      <c r="HB72" s="52">
        <v>9.2998807928438255E-5</v>
      </c>
      <c r="HC72" s="52">
        <v>1.2340946609503347E-4</v>
      </c>
      <c r="HD72" s="52">
        <v>1.2077160695558849E-4</v>
      </c>
      <c r="HE72" s="52">
        <v>2.2286872281651857E-5</v>
      </c>
      <c r="HF72" s="52">
        <v>9.1252836702591692E-5</v>
      </c>
      <c r="HG72" s="52">
        <v>1.6881760439443869E-4</v>
      </c>
      <c r="HH72" s="52">
        <v>1.3702378050100709E-4</v>
      </c>
      <c r="HI72" s="52">
        <v>2.4561656553844079E-5</v>
      </c>
      <c r="HJ72" s="52">
        <v>1.5472750844713128E-4</v>
      </c>
      <c r="HK72" s="52">
        <v>3.5821139111811651E-4</v>
      </c>
      <c r="HL72" s="52">
        <v>3.8824594697129999E-4</v>
      </c>
      <c r="HM72" s="52">
        <v>1.2935949122006441E-4</v>
      </c>
      <c r="HN72" s="52">
        <v>8.8692042520675739E-5</v>
      </c>
      <c r="HO72" s="52">
        <v>1.5956490185765201E-4</v>
      </c>
      <c r="HP72" s="52">
        <v>1.7588729703348532E-5</v>
      </c>
      <c r="HQ72" s="52">
        <v>1.1903010731852902E-5</v>
      </c>
      <c r="HR72" s="52">
        <v>7.9050890050613368E-6</v>
      </c>
      <c r="HS72" s="52">
        <v>4.7248130751572295E-5</v>
      </c>
      <c r="HT72" s="52">
        <v>6.5756116039653525E-5</v>
      </c>
      <c r="HU72" s="52">
        <v>1.5799708484308607E-5</v>
      </c>
      <c r="HV72" s="52">
        <v>8.3500200084897039E-5</v>
      </c>
      <c r="HW72" s="52">
        <v>2.0152503002480887E-5</v>
      </c>
      <c r="HX72" s="52">
        <v>2.4706263828962974E-4</v>
      </c>
      <c r="HY72" s="52">
        <v>2.0199393938063944E-4</v>
      </c>
      <c r="HZ72" s="52">
        <v>4.1095799495512646E-5</v>
      </c>
      <c r="IA72" s="52">
        <v>9.6066531987708129E-5</v>
      </c>
      <c r="IB72" s="52">
        <v>4.3982355741517881E-5</v>
      </c>
      <c r="IC72" s="52">
        <v>7.7211045915094633E-5</v>
      </c>
      <c r="ID72" s="52">
        <v>3.3557849674840751E-5</v>
      </c>
      <c r="IE72" s="52">
        <v>3.8922779754611524E-5</v>
      </c>
      <c r="IF72" s="52">
        <v>1.5552711958778301E-4</v>
      </c>
      <c r="IG72" s="52">
        <v>8.9408821636008859E-5</v>
      </c>
      <c r="IH72" s="52">
        <v>1.1226793414467232E-4</v>
      </c>
      <c r="II72" s="52">
        <v>6.6765971798691826E-5</v>
      </c>
      <c r="IJ72" s="52">
        <v>1.3866928453311923E-3</v>
      </c>
      <c r="IK72" s="52">
        <v>1.7002721629573562E-3</v>
      </c>
      <c r="IL72" s="52">
        <v>1.1008345246712663E-3</v>
      </c>
      <c r="IM72" s="52">
        <v>1.221593541835525E-3</v>
      </c>
      <c r="IN72" s="52">
        <v>2.7115341817683415E-3</v>
      </c>
      <c r="IO72" s="52">
        <v>9.4537577948282327E-4</v>
      </c>
      <c r="IP72" s="52">
        <v>7.4371555244920622E-4</v>
      </c>
      <c r="IQ72" s="52">
        <v>1.131040394655112E-3</v>
      </c>
      <c r="IR72" s="52">
        <v>1.0941356509764507E-3</v>
      </c>
      <c r="IS72" s="52">
        <v>6.4771992900386401E-4</v>
      </c>
      <c r="IT72" s="52">
        <v>2.7521833156906542E-4</v>
      </c>
      <c r="IU72" s="52">
        <v>2.5875223905353256E-4</v>
      </c>
      <c r="IV72" s="52">
        <v>4.4860472686445346E-4</v>
      </c>
      <c r="IW72" s="52">
        <v>3.7511515680860644E-4</v>
      </c>
      <c r="IX72" s="52">
        <v>1.9025787654687818E-4</v>
      </c>
      <c r="IY72" s="52">
        <v>4.294606865269163E-3</v>
      </c>
      <c r="IZ72" s="52">
        <v>3.4466408909884084E-3</v>
      </c>
      <c r="JA72" s="52">
        <v>1.7655452030956105E-3</v>
      </c>
      <c r="JB72" s="52">
        <v>1.7241117882047493E-3</v>
      </c>
      <c r="JC72" s="52">
        <v>4.1435210054177596E-4</v>
      </c>
      <c r="JD72" s="52">
        <v>1.9161563393708294E-4</v>
      </c>
      <c r="JE72" s="52">
        <v>2.9375692336449023E-4</v>
      </c>
      <c r="JF72" s="52">
        <v>1.8650354038182512E-4</v>
      </c>
      <c r="JG72" s="52">
        <v>2.33811285536053E-4</v>
      </c>
      <c r="JH72" s="52">
        <v>2.4760175302514535E-4</v>
      </c>
      <c r="JI72" s="52">
        <v>2.6556132485249521E-5</v>
      </c>
      <c r="JJ72" s="52">
        <v>5.8349271226697046E-5</v>
      </c>
      <c r="JK72" s="52">
        <v>7.2254374625029284E-5</v>
      </c>
      <c r="JL72" s="52">
        <v>6.2571523537270795E-5</v>
      </c>
      <c r="JM72" s="52">
        <v>2.0779055127157455E-4</v>
      </c>
      <c r="JN72" s="52">
        <v>4.6695053436603941E-2</v>
      </c>
      <c r="JO72" s="52">
        <v>4.2893410838697188E-2</v>
      </c>
      <c r="JP72" s="52">
        <v>5.6706604337167843E-2</v>
      </c>
      <c r="JQ72" s="52">
        <v>0.83137847603887627</v>
      </c>
      <c r="JR72" s="52">
        <v>6.4409848610690004E-2</v>
      </c>
      <c r="JS72" s="52">
        <v>1.9167841298854636E-4</v>
      </c>
      <c r="JT72" s="52">
        <v>1.7881977324027117E-5</v>
      </c>
      <c r="JU72" s="52">
        <v>1.1611179143949724E-4</v>
      </c>
      <c r="JV72" s="52">
        <v>1.0402962432566601E-4</v>
      </c>
      <c r="JW72" s="52">
        <v>1.3450819310216935E-4</v>
      </c>
      <c r="JX72" s="52">
        <v>1.7776087227062905E-4</v>
      </c>
      <c r="JY72" s="52">
        <v>6.2848069148125775E-5</v>
      </c>
      <c r="JZ72" s="52">
        <v>1.5308155137381404E-4</v>
      </c>
      <c r="KA72" s="52">
        <v>3.0302934773740044E-5</v>
      </c>
      <c r="KB72" s="52">
        <v>6.0068001538937538E-5</v>
      </c>
      <c r="KC72" s="52">
        <v>3.808401330372166E-5</v>
      </c>
      <c r="KD72" s="52">
        <v>6.5729492520044165E-5</v>
      </c>
      <c r="KE72" s="52">
        <v>1.6293833686820106E-4</v>
      </c>
      <c r="KF72" s="52">
        <v>1.4715557604768248E-4</v>
      </c>
      <c r="KG72" s="52">
        <v>5.8914682899517661E-5</v>
      </c>
      <c r="KH72" s="52">
        <v>1.4902396607640412E-4</v>
      </c>
      <c r="KI72" s="52">
        <v>4.0071555666487164E-5</v>
      </c>
      <c r="KJ72" s="52">
        <v>1.0715917036168104E-4</v>
      </c>
      <c r="KK72" s="52">
        <v>6.7904721170633945E-5</v>
      </c>
      <c r="KL72" s="52">
        <v>2.7575478711334544E-4</v>
      </c>
      <c r="KM72" s="52">
        <v>1.0060768962639124E-4</v>
      </c>
      <c r="KN72" s="52">
        <v>8.387088783744089E-5</v>
      </c>
      <c r="KO72" s="52">
        <v>1.4598842370902376E-4</v>
      </c>
      <c r="KP72" s="52">
        <v>1.1799043711204856E-4</v>
      </c>
      <c r="KQ72" s="52">
        <v>1.3024434479472547E-4</v>
      </c>
      <c r="KR72" s="52">
        <v>1.2342219800928316E-4</v>
      </c>
      <c r="KS72" s="52">
        <v>5.0804751804946527E-5</v>
      </c>
      <c r="KT72" s="52">
        <v>1.7879598871266478E-4</v>
      </c>
      <c r="KU72" s="52">
        <v>2.0718425041835805E-4</v>
      </c>
      <c r="KV72" s="52">
        <v>3.6773279811117773E-5</v>
      </c>
      <c r="KW72" s="52">
        <v>4.5645764269854056E-5</v>
      </c>
      <c r="KX72" s="52">
        <v>8.9605238633182218E-5</v>
      </c>
      <c r="KY72" s="52">
        <v>1.057253606194037E-4</v>
      </c>
      <c r="KZ72" s="52">
        <v>1.9334442590125989E-4</v>
      </c>
    </row>
    <row r="73" spans="1:312" x14ac:dyDescent="0.2">
      <c r="A73" s="89">
        <v>1.0317559999999999</v>
      </c>
      <c r="B73" s="41" t="s">
        <v>13532</v>
      </c>
      <c r="C73" s="51" t="s">
        <v>13525</v>
      </c>
      <c r="D73" s="52">
        <v>0</v>
      </c>
      <c r="E73" s="52">
        <v>0</v>
      </c>
      <c r="F73" s="52">
        <v>0</v>
      </c>
      <c r="G73" s="52">
        <v>0</v>
      </c>
      <c r="H73" s="52">
        <v>0</v>
      </c>
      <c r="I73" s="52">
        <v>0</v>
      </c>
      <c r="J73" s="52">
        <v>0</v>
      </c>
      <c r="K73" s="52">
        <v>0</v>
      </c>
      <c r="L73" s="52">
        <v>0</v>
      </c>
      <c r="M73" s="52">
        <v>0</v>
      </c>
      <c r="N73" s="52">
        <v>0</v>
      </c>
      <c r="O73" s="52">
        <v>0</v>
      </c>
      <c r="P73" s="52">
        <v>0</v>
      </c>
      <c r="Q73" s="52">
        <v>0</v>
      </c>
      <c r="R73" s="52">
        <v>0</v>
      </c>
      <c r="S73" s="52">
        <v>0</v>
      </c>
      <c r="T73" s="52">
        <v>0</v>
      </c>
      <c r="U73" s="52">
        <v>0</v>
      </c>
      <c r="V73" s="52">
        <v>0</v>
      </c>
      <c r="W73" s="52">
        <v>0</v>
      </c>
      <c r="X73" s="52">
        <v>0</v>
      </c>
      <c r="Y73" s="52">
        <v>0</v>
      </c>
      <c r="Z73" s="52">
        <v>0</v>
      </c>
      <c r="AA73" s="52">
        <v>0</v>
      </c>
      <c r="AB73" s="52">
        <v>0</v>
      </c>
      <c r="AC73" s="52">
        <v>0</v>
      </c>
      <c r="AD73" s="52">
        <v>0</v>
      </c>
      <c r="AE73" s="52">
        <v>0</v>
      </c>
      <c r="AF73" s="52">
        <v>0</v>
      </c>
      <c r="AG73" s="52">
        <v>0</v>
      </c>
      <c r="AH73" s="52">
        <v>0</v>
      </c>
      <c r="AI73" s="52">
        <v>0</v>
      </c>
      <c r="AJ73" s="52">
        <v>0</v>
      </c>
      <c r="AK73" s="52">
        <v>0</v>
      </c>
      <c r="AL73" s="52">
        <v>0</v>
      </c>
      <c r="AM73" s="52">
        <v>0</v>
      </c>
      <c r="AN73" s="52">
        <v>0</v>
      </c>
      <c r="AO73" s="52">
        <v>0</v>
      </c>
      <c r="AP73" s="52">
        <v>0</v>
      </c>
      <c r="AQ73" s="52">
        <v>0</v>
      </c>
      <c r="AR73" s="52">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2">
        <v>0</v>
      </c>
      <c r="EN73" s="52">
        <v>0</v>
      </c>
      <c r="EO73" s="52">
        <v>0</v>
      </c>
      <c r="EP73" s="52">
        <v>0</v>
      </c>
      <c r="EQ73" s="52">
        <v>0</v>
      </c>
      <c r="ER73" s="52">
        <v>0</v>
      </c>
      <c r="ES73" s="52">
        <v>0</v>
      </c>
      <c r="ET73" s="52">
        <v>0</v>
      </c>
      <c r="EU73" s="52">
        <v>0</v>
      </c>
      <c r="EV73" s="52">
        <v>0</v>
      </c>
      <c r="EW73" s="52">
        <v>0</v>
      </c>
      <c r="EX73" s="52">
        <v>0</v>
      </c>
      <c r="EY73" s="52">
        <v>0</v>
      </c>
      <c r="EZ73" s="52">
        <v>0</v>
      </c>
      <c r="FA73" s="52">
        <v>0</v>
      </c>
      <c r="FB73" s="52">
        <v>0</v>
      </c>
      <c r="FC73" s="52">
        <v>0</v>
      </c>
      <c r="FD73" s="52">
        <v>0</v>
      </c>
      <c r="FE73" s="52">
        <v>0</v>
      </c>
      <c r="FF73" s="52">
        <v>0</v>
      </c>
      <c r="FG73" s="52">
        <v>0</v>
      </c>
      <c r="FH73" s="52">
        <v>0</v>
      </c>
      <c r="FI73" s="52">
        <v>0</v>
      </c>
      <c r="FJ73" s="52">
        <v>0</v>
      </c>
      <c r="FK73" s="52">
        <v>0</v>
      </c>
      <c r="FL73" s="52">
        <v>0</v>
      </c>
      <c r="FM73" s="52">
        <v>0</v>
      </c>
      <c r="FN73" s="52">
        <v>0</v>
      </c>
      <c r="FO73" s="52">
        <v>0</v>
      </c>
      <c r="FP73" s="52">
        <v>0</v>
      </c>
      <c r="FQ73" s="52">
        <v>0</v>
      </c>
      <c r="FR73" s="52">
        <v>0</v>
      </c>
      <c r="FS73" s="52">
        <v>0</v>
      </c>
      <c r="FT73" s="52">
        <v>0</v>
      </c>
      <c r="FU73" s="52">
        <v>0</v>
      </c>
      <c r="FV73" s="52">
        <v>0</v>
      </c>
      <c r="FW73" s="52">
        <v>0</v>
      </c>
      <c r="FX73" s="52">
        <v>0</v>
      </c>
      <c r="FY73" s="52">
        <v>0</v>
      </c>
      <c r="FZ73" s="52">
        <v>0</v>
      </c>
      <c r="GA73" s="52">
        <v>0</v>
      </c>
      <c r="GB73" s="52">
        <v>0</v>
      </c>
      <c r="GC73" s="52">
        <v>0</v>
      </c>
      <c r="GD73" s="52">
        <v>0</v>
      </c>
      <c r="GE73" s="52">
        <v>0</v>
      </c>
      <c r="GF73" s="52">
        <v>0</v>
      </c>
      <c r="GG73" s="52">
        <v>0</v>
      </c>
      <c r="GH73" s="52">
        <v>0</v>
      </c>
      <c r="GI73" s="52">
        <v>0</v>
      </c>
      <c r="GJ73" s="52">
        <v>0</v>
      </c>
      <c r="GK73" s="52">
        <v>0</v>
      </c>
      <c r="GL73" s="52">
        <v>0</v>
      </c>
      <c r="GM73" s="52">
        <v>0</v>
      </c>
      <c r="GN73" s="52">
        <v>0</v>
      </c>
      <c r="GO73" s="52">
        <v>0</v>
      </c>
      <c r="GP73" s="52">
        <v>0</v>
      </c>
      <c r="GQ73" s="52">
        <v>0</v>
      </c>
      <c r="GR73" s="52">
        <v>0</v>
      </c>
      <c r="GS73" s="52">
        <v>0</v>
      </c>
      <c r="GT73" s="52">
        <v>0</v>
      </c>
      <c r="GU73" s="52">
        <v>0</v>
      </c>
      <c r="GV73" s="52">
        <v>0</v>
      </c>
      <c r="GW73" s="52">
        <v>0</v>
      </c>
      <c r="GX73" s="52">
        <v>0</v>
      </c>
      <c r="GY73" s="52">
        <v>0</v>
      </c>
      <c r="GZ73" s="52">
        <v>0</v>
      </c>
      <c r="HA73" s="52">
        <v>0</v>
      </c>
      <c r="HB73" s="52">
        <v>0</v>
      </c>
      <c r="HC73" s="52">
        <v>0</v>
      </c>
      <c r="HD73" s="52">
        <v>0</v>
      </c>
      <c r="HE73" s="52">
        <v>0</v>
      </c>
      <c r="HF73" s="52">
        <v>0</v>
      </c>
      <c r="HG73" s="52">
        <v>0</v>
      </c>
      <c r="HH73" s="52">
        <v>0</v>
      </c>
      <c r="HI73" s="52">
        <v>0</v>
      </c>
      <c r="HJ73" s="52">
        <v>0</v>
      </c>
      <c r="HK73" s="52">
        <v>0</v>
      </c>
      <c r="HL73" s="52">
        <v>0</v>
      </c>
      <c r="HM73" s="52">
        <v>0</v>
      </c>
      <c r="HN73" s="52">
        <v>0</v>
      </c>
      <c r="HO73" s="52">
        <v>0</v>
      </c>
      <c r="HP73" s="52">
        <v>0</v>
      </c>
      <c r="HQ73" s="52">
        <v>0</v>
      </c>
      <c r="HR73" s="52">
        <v>0</v>
      </c>
      <c r="HS73" s="52">
        <v>0</v>
      </c>
      <c r="HT73" s="52">
        <v>0</v>
      </c>
      <c r="HU73" s="52">
        <v>0</v>
      </c>
      <c r="HV73" s="52">
        <v>0</v>
      </c>
      <c r="HW73" s="52">
        <v>0</v>
      </c>
      <c r="HX73" s="52">
        <v>0</v>
      </c>
      <c r="HY73" s="52">
        <v>0</v>
      </c>
      <c r="HZ73" s="52">
        <v>0</v>
      </c>
      <c r="IA73" s="52">
        <v>0</v>
      </c>
      <c r="IB73" s="52">
        <v>0</v>
      </c>
      <c r="IC73" s="52">
        <v>0</v>
      </c>
      <c r="ID73" s="52">
        <v>0</v>
      </c>
      <c r="IE73" s="52">
        <v>0</v>
      </c>
      <c r="IF73" s="52">
        <v>0</v>
      </c>
      <c r="IG73" s="52">
        <v>0</v>
      </c>
      <c r="IH73" s="52">
        <v>0</v>
      </c>
      <c r="II73" s="52">
        <v>0</v>
      </c>
      <c r="IJ73" s="52">
        <v>0</v>
      </c>
      <c r="IK73" s="52">
        <v>0</v>
      </c>
      <c r="IL73" s="52">
        <v>0</v>
      </c>
      <c r="IM73" s="52">
        <v>0</v>
      </c>
      <c r="IN73" s="52">
        <v>0</v>
      </c>
      <c r="IO73" s="52">
        <v>0</v>
      </c>
      <c r="IP73" s="52">
        <v>0</v>
      </c>
      <c r="IQ73" s="52">
        <v>0</v>
      </c>
      <c r="IR73" s="52">
        <v>0</v>
      </c>
      <c r="IS73" s="52">
        <v>0</v>
      </c>
      <c r="IT73" s="52">
        <v>0</v>
      </c>
      <c r="IU73" s="52">
        <v>0</v>
      </c>
      <c r="IV73" s="52">
        <v>0</v>
      </c>
      <c r="IW73" s="52">
        <v>0</v>
      </c>
      <c r="IX73" s="52">
        <v>0</v>
      </c>
      <c r="IY73" s="52">
        <v>0</v>
      </c>
      <c r="IZ73" s="52">
        <v>0</v>
      </c>
      <c r="JA73" s="52">
        <v>0</v>
      </c>
      <c r="JB73" s="52">
        <v>0</v>
      </c>
      <c r="JC73" s="52">
        <v>0</v>
      </c>
      <c r="JD73" s="52">
        <v>0</v>
      </c>
      <c r="JE73" s="52">
        <v>0</v>
      </c>
      <c r="JF73" s="52">
        <v>0</v>
      </c>
      <c r="JG73" s="52">
        <v>0</v>
      </c>
      <c r="JH73" s="52">
        <v>0</v>
      </c>
      <c r="JI73" s="52">
        <v>0</v>
      </c>
      <c r="JJ73" s="52">
        <v>0</v>
      </c>
      <c r="JK73" s="52">
        <v>0</v>
      </c>
      <c r="JL73" s="52">
        <v>0</v>
      </c>
      <c r="JM73" s="52">
        <v>0</v>
      </c>
      <c r="JN73" s="52">
        <v>0</v>
      </c>
      <c r="JO73" s="52">
        <v>0</v>
      </c>
      <c r="JP73" s="52">
        <v>0</v>
      </c>
      <c r="JQ73" s="52">
        <v>0</v>
      </c>
      <c r="JR73" s="52">
        <v>0</v>
      </c>
      <c r="JS73" s="52">
        <v>0</v>
      </c>
      <c r="JT73" s="52">
        <v>0</v>
      </c>
      <c r="JU73" s="52">
        <v>0</v>
      </c>
      <c r="JV73" s="52">
        <v>0</v>
      </c>
      <c r="JW73" s="52">
        <v>0</v>
      </c>
      <c r="JX73" s="52">
        <v>0</v>
      </c>
      <c r="JY73" s="52">
        <v>0</v>
      </c>
      <c r="JZ73" s="52">
        <v>0</v>
      </c>
      <c r="KA73" s="52">
        <v>0</v>
      </c>
      <c r="KB73" s="52">
        <v>0</v>
      </c>
      <c r="KC73" s="52">
        <v>0</v>
      </c>
      <c r="KD73" s="52">
        <v>0</v>
      </c>
      <c r="KE73" s="52">
        <v>0</v>
      </c>
      <c r="KF73" s="52">
        <v>0</v>
      </c>
      <c r="KG73" s="52">
        <v>0</v>
      </c>
      <c r="KH73" s="52">
        <v>0</v>
      </c>
      <c r="KI73" s="52">
        <v>0</v>
      </c>
      <c r="KJ73" s="52">
        <v>0</v>
      </c>
      <c r="KK73" s="52">
        <v>0</v>
      </c>
      <c r="KL73" s="52">
        <v>0</v>
      </c>
      <c r="KM73" s="52">
        <v>0</v>
      </c>
      <c r="KN73" s="52">
        <v>0</v>
      </c>
      <c r="KO73" s="52">
        <v>0</v>
      </c>
      <c r="KP73" s="52">
        <v>0</v>
      </c>
      <c r="KQ73" s="52">
        <v>0</v>
      </c>
      <c r="KR73" s="52">
        <v>0</v>
      </c>
      <c r="KS73" s="52">
        <v>0</v>
      </c>
      <c r="KT73" s="52">
        <v>0</v>
      </c>
      <c r="KU73" s="52">
        <v>0</v>
      </c>
      <c r="KV73" s="52">
        <v>0</v>
      </c>
      <c r="KW73" s="52">
        <v>0</v>
      </c>
      <c r="KX73" s="52">
        <v>0</v>
      </c>
      <c r="KY73" s="52">
        <v>0</v>
      </c>
      <c r="KZ73" s="52">
        <v>0</v>
      </c>
    </row>
    <row r="74" spans="1:312" x14ac:dyDescent="0.2">
      <c r="A74" s="89">
        <v>1.152121</v>
      </c>
      <c r="B74" s="41" t="s">
        <v>874</v>
      </c>
      <c r="C74" s="51" t="s">
        <v>93</v>
      </c>
      <c r="D74" s="52">
        <v>1.5783732389170938E-5</v>
      </c>
      <c r="E74" s="52">
        <v>6.8786983269569297E-5</v>
      </c>
      <c r="F74" s="52">
        <v>1.1100521109125712E-4</v>
      </c>
      <c r="G74" s="52">
        <v>1.5477041951391467E-4</v>
      </c>
      <c r="H74" s="52">
        <v>2.0243918057849627E-5</v>
      </c>
      <c r="I74" s="52">
        <v>1.9527614726236713E-4</v>
      </c>
      <c r="J74" s="52">
        <v>7.2537714529252972E-6</v>
      </c>
      <c r="K74" s="52">
        <v>3.5377443583330337E-6</v>
      </c>
      <c r="L74" s="52">
        <v>6.0504730724212037E-5</v>
      </c>
      <c r="M74" s="52">
        <v>1.9533330206099447E-5</v>
      </c>
      <c r="N74" s="52">
        <v>8.4444368748425071E-5</v>
      </c>
      <c r="O74" s="52">
        <v>2.7127359535771007E-5</v>
      </c>
      <c r="P74" s="52">
        <v>2.1875949494277897E-5</v>
      </c>
      <c r="Q74" s="52">
        <v>2.0169999516320299E-5</v>
      </c>
      <c r="R74" s="52">
        <v>2.5039814372381822E-5</v>
      </c>
      <c r="S74" s="52">
        <v>1.0352631167236446E-4</v>
      </c>
      <c r="T74" s="52">
        <v>1.3177527782062026E-5</v>
      </c>
      <c r="U74" s="52">
        <v>3.1610836702251449E-4</v>
      </c>
      <c r="V74" s="52">
        <v>5.9554096666717124E-5</v>
      </c>
      <c r="W74" s="52">
        <v>5.7426536467769454E-5</v>
      </c>
      <c r="X74" s="52">
        <v>9.0112336198339995E-5</v>
      </c>
      <c r="Y74" s="52">
        <v>7.4856757662487901E-5</v>
      </c>
      <c r="Z74" s="52">
        <v>2.108893374410625E-4</v>
      </c>
      <c r="AA74" s="52">
        <v>3.88158780254862E-5</v>
      </c>
      <c r="AB74" s="52">
        <v>2.4693828024342105E-5</v>
      </c>
      <c r="AC74" s="52">
        <v>1.3115676452714662E-4</v>
      </c>
      <c r="AD74" s="52">
        <v>1.9518674484711438E-4</v>
      </c>
      <c r="AE74" s="52">
        <v>3.6261513561089424E-5</v>
      </c>
      <c r="AF74" s="52">
        <v>8.6256165839499098E-5</v>
      </c>
      <c r="AG74" s="52">
        <v>1.1245015753177161E-4</v>
      </c>
      <c r="AH74" s="52">
        <v>9.0540929703532622E-5</v>
      </c>
      <c r="AI74" s="52">
        <v>9.6589748549616948E-4</v>
      </c>
      <c r="AJ74" s="52">
        <v>1.9157849150208345E-3</v>
      </c>
      <c r="AK74" s="52">
        <v>4.8865883664763955E-5</v>
      </c>
      <c r="AL74" s="52">
        <v>8.1506210507871648E-5</v>
      </c>
      <c r="AM74" s="52">
        <v>1.8272871540248427E-4</v>
      </c>
      <c r="AN74" s="52">
        <v>1.6754499804879887E-4</v>
      </c>
      <c r="AO74" s="52">
        <v>2.5426814553836688E-4</v>
      </c>
      <c r="AP74" s="52">
        <v>5.977275164979788E-5</v>
      </c>
      <c r="AQ74" s="52">
        <v>1.611104466723002E-4</v>
      </c>
      <c r="AR74" s="52">
        <v>3.6097618913010654E-4</v>
      </c>
      <c r="AS74" s="52">
        <v>1.0493853741384225E-4</v>
      </c>
      <c r="AT74" s="52">
        <v>1.4493915305361716E-4</v>
      </c>
      <c r="AU74" s="52">
        <v>1.171400213231244E-4</v>
      </c>
      <c r="AV74" s="52">
        <v>1.8368492293930055E-5</v>
      </c>
      <c r="AW74" s="52">
        <v>1.4785973992622239E-5</v>
      </c>
      <c r="AX74" s="52">
        <v>1.8883038844668254E-5</v>
      </c>
      <c r="AY74" s="52">
        <v>7.7894481887177172E-5</v>
      </c>
      <c r="AZ74" s="52">
        <v>5.4373358945947112E-5</v>
      </c>
      <c r="BA74" s="52">
        <v>0</v>
      </c>
      <c r="BB74" s="52">
        <v>1.2202449650761045E-4</v>
      </c>
      <c r="BC74" s="52">
        <v>1.4099655265958658E-4</v>
      </c>
      <c r="BD74" s="52">
        <v>9.3765070578293068E-5</v>
      </c>
      <c r="BE74" s="52">
        <v>8.5347217007561736E-6</v>
      </c>
      <c r="BF74" s="52">
        <v>5.2008285704856902E-5</v>
      </c>
      <c r="BG74" s="52">
        <v>7.0527888990470333E-5</v>
      </c>
      <c r="BH74" s="52">
        <v>9.9728305773910144E-5</v>
      </c>
      <c r="BI74" s="52">
        <v>3.1254369133431534E-5</v>
      </c>
      <c r="BJ74" s="52">
        <v>8.180509743394048E-5</v>
      </c>
      <c r="BK74" s="52">
        <v>2.4493211414539117E-4</v>
      </c>
      <c r="BL74" s="52">
        <v>1.8929563118556312E-4</v>
      </c>
      <c r="BM74" s="52">
        <v>2.841423081360599E-5</v>
      </c>
      <c r="BN74" s="52">
        <v>1.1839422370950316E-4</v>
      </c>
      <c r="BO74" s="52">
        <v>2.9332889610334271E-4</v>
      </c>
      <c r="BP74" s="52">
        <v>0</v>
      </c>
      <c r="BQ74" s="52">
        <v>1.791294911198327E-6</v>
      </c>
      <c r="BR74" s="52">
        <v>0</v>
      </c>
      <c r="BS74" s="52">
        <v>0</v>
      </c>
      <c r="BT74" s="52">
        <v>2.8662048777818207E-4</v>
      </c>
      <c r="BU74" s="52">
        <v>1.3661418234793969E-4</v>
      </c>
      <c r="BV74" s="52">
        <v>6.4611064544893993E-6</v>
      </c>
      <c r="BW74" s="52">
        <v>2.6871042402859378E-6</v>
      </c>
      <c r="BX74" s="52">
        <v>2.2051521850333851E-6</v>
      </c>
      <c r="BY74" s="52">
        <v>3.9256627828690781E-5</v>
      </c>
      <c r="BZ74" s="52">
        <v>1.7710272928879344E-5</v>
      </c>
      <c r="CA74" s="52">
        <v>3.1347637948655611E-6</v>
      </c>
      <c r="CB74" s="52">
        <v>3.4245101588220304E-6</v>
      </c>
      <c r="CC74" s="52">
        <v>1.4031320087034457E-5</v>
      </c>
      <c r="CD74" s="52">
        <v>8.6710144628688747E-5</v>
      </c>
      <c r="CE74" s="52">
        <v>1.1429021246873678E-4</v>
      </c>
      <c r="CF74" s="52">
        <v>9.6641014051783647E-5</v>
      </c>
      <c r="CG74" s="52">
        <v>1.5019942549911806E-5</v>
      </c>
      <c r="CH74" s="52">
        <v>1.5329015523721844E-4</v>
      </c>
      <c r="CI74" s="52">
        <v>6.609985404496691E-6</v>
      </c>
      <c r="CJ74" s="52">
        <v>1.0552745194701639E-4</v>
      </c>
      <c r="CK74" s="52">
        <v>1.1658396228741457E-4</v>
      </c>
      <c r="CL74" s="52">
        <v>7.2147773414240433E-5</v>
      </c>
      <c r="CM74" s="52">
        <v>3.1931600304119901E-4</v>
      </c>
      <c r="CN74" s="52">
        <v>1.5703842452925731E-4</v>
      </c>
      <c r="CO74" s="52">
        <v>4.8439725047263972E-4</v>
      </c>
      <c r="CP74" s="52">
        <v>1.8139552148817593E-4</v>
      </c>
      <c r="CQ74" s="52">
        <v>3.9310023871928551E-4</v>
      </c>
      <c r="CR74" s="52">
        <v>1.4672760544500216E-4</v>
      </c>
      <c r="CS74" s="52">
        <v>1.9276573167158727E-4</v>
      </c>
      <c r="CT74" s="52">
        <v>2.4603228576090423E-4</v>
      </c>
      <c r="CU74" s="52">
        <v>2.5220434547648294E-4</v>
      </c>
      <c r="CV74" s="52">
        <v>1.9549129418505043E-4</v>
      </c>
      <c r="CW74" s="52">
        <v>5.7552830981785384E-4</v>
      </c>
      <c r="CX74" s="52">
        <v>4.5333251043430819E-4</v>
      </c>
      <c r="CY74" s="52">
        <v>2.5535689268658707E-4</v>
      </c>
      <c r="CZ74" s="52">
        <v>2.9626726548476244E-4</v>
      </c>
      <c r="DA74" s="52">
        <v>1.5704107267122357E-4</v>
      </c>
      <c r="DB74" s="52">
        <v>1.7987182758178312E-4</v>
      </c>
      <c r="DC74" s="52">
        <v>5.0541473883952162E-5</v>
      </c>
      <c r="DD74" s="52">
        <v>6.8933773785332791E-5</v>
      </c>
      <c r="DE74" s="52">
        <v>6.5151367279361142E-6</v>
      </c>
      <c r="DF74" s="52">
        <v>1.4744414150308174E-5</v>
      </c>
      <c r="DG74" s="52">
        <v>1.7509080520798641E-5</v>
      </c>
      <c r="DH74" s="52">
        <v>2.279125794972288E-4</v>
      </c>
      <c r="DI74" s="52">
        <v>4.7572043474170652E-5</v>
      </c>
      <c r="DJ74" s="52">
        <v>1.1892284676839412E-4</v>
      </c>
      <c r="DK74" s="52">
        <v>1.9339364563343895E-5</v>
      </c>
      <c r="DL74" s="52">
        <v>7.6308368047727049E-5</v>
      </c>
      <c r="DM74" s="52">
        <v>5.821864012056148E-5</v>
      </c>
      <c r="DN74" s="52">
        <v>1.5911676855372037E-4</v>
      </c>
      <c r="DO74" s="52">
        <v>1.1262946530533897E-5</v>
      </c>
      <c r="DP74" s="52">
        <v>5.9671758031071681E-6</v>
      </c>
      <c r="DQ74" s="52">
        <v>2.1063225322137788E-4</v>
      </c>
      <c r="DR74" s="52">
        <v>1.2208942472763348E-5</v>
      </c>
      <c r="DS74" s="52">
        <v>1.9619386604790006E-4</v>
      </c>
      <c r="DT74" s="52">
        <v>7.0133671693141061E-4</v>
      </c>
      <c r="DU74" s="52">
        <v>2.080293193568136E-4</v>
      </c>
      <c r="DV74" s="52">
        <v>1.9847370595654638E-4</v>
      </c>
      <c r="DW74" s="52">
        <v>1.8108988992819253E-4</v>
      </c>
      <c r="DX74" s="52">
        <v>1.7692202177244668E-4</v>
      </c>
      <c r="DY74" s="52">
        <v>3.2732464697238554E-4</v>
      </c>
      <c r="DZ74" s="52">
        <v>6.2976447150487344E-4</v>
      </c>
      <c r="EA74" s="52">
        <v>1.8773914634213592E-3</v>
      </c>
      <c r="EB74" s="52">
        <v>1.1533114292797846E-2</v>
      </c>
      <c r="EC74" s="52">
        <v>7.5790411440097123E-4</v>
      </c>
      <c r="ED74" s="52">
        <v>4.7041904197525301E-3</v>
      </c>
      <c r="EE74" s="52">
        <v>1.8994525663059475E-3</v>
      </c>
      <c r="EF74" s="52">
        <v>5.9620647639285849E-3</v>
      </c>
      <c r="EG74" s="52">
        <v>6.799116490349336E-4</v>
      </c>
      <c r="EH74" s="52">
        <v>1.8927347119771318E-3</v>
      </c>
      <c r="EI74" s="52">
        <v>1.2542578038211296E-3</v>
      </c>
      <c r="EJ74" s="52">
        <v>1.4076861047500658E-3</v>
      </c>
      <c r="EK74" s="52">
        <v>9.315060207492912E-4</v>
      </c>
      <c r="EL74" s="52">
        <v>1.2340505592046673E-4</v>
      </c>
      <c r="EM74" s="52">
        <v>3.1919295271837414E-5</v>
      </c>
      <c r="EN74" s="52">
        <v>6.9140602644191164E-6</v>
      </c>
      <c r="EO74" s="52">
        <v>6.276958312869989E-6</v>
      </c>
      <c r="EP74" s="52">
        <v>8.7424339854851382E-5</v>
      </c>
      <c r="EQ74" s="52">
        <v>8.3205641765346151E-6</v>
      </c>
      <c r="ER74" s="52">
        <v>2.3106670609002274E-5</v>
      </c>
      <c r="ES74" s="52">
        <v>5.5201482128496442E-6</v>
      </c>
      <c r="ET74" s="52">
        <v>4.2375250389156037E-6</v>
      </c>
      <c r="EU74" s="52">
        <v>1.1617925103930667E-4</v>
      </c>
      <c r="EV74" s="52">
        <v>1.1885201132100745E-4</v>
      </c>
      <c r="EW74" s="52">
        <v>4.6626332925254748E-6</v>
      </c>
      <c r="EX74" s="52">
        <v>4.5741797186834802E-5</v>
      </c>
      <c r="EY74" s="52">
        <v>5.8374427111726121E-5</v>
      </c>
      <c r="EZ74" s="52">
        <v>1.4161520290421497E-5</v>
      </c>
      <c r="FA74" s="52">
        <v>1.6188596677480057E-6</v>
      </c>
      <c r="FB74" s="52">
        <v>2.2546083784092527E-4</v>
      </c>
      <c r="FC74" s="52">
        <v>5.5188121668242932E-5</v>
      </c>
      <c r="FD74" s="52">
        <v>2.6485963983907602E-5</v>
      </c>
      <c r="FE74" s="52">
        <v>1.4764744771362354E-4</v>
      </c>
      <c r="FF74" s="52">
        <v>9.5329549974646196E-5</v>
      </c>
      <c r="FG74" s="52">
        <v>6.5819241918849239E-5</v>
      </c>
      <c r="FH74" s="52">
        <v>4.24114420439839E-5</v>
      </c>
      <c r="FI74" s="52">
        <v>2.4225368645783495E-5</v>
      </c>
      <c r="FJ74" s="52">
        <v>1.2218571242490425E-4</v>
      </c>
      <c r="FK74" s="52">
        <v>1.5702353103603458E-5</v>
      </c>
      <c r="FL74" s="52">
        <v>1.1831790336888246E-4</v>
      </c>
      <c r="FM74" s="52">
        <v>9.0983481538897183E-5</v>
      </c>
      <c r="FN74" s="52">
        <v>1.5951802037293773E-4</v>
      </c>
      <c r="FO74" s="52">
        <v>6.9644865802610906E-5</v>
      </c>
      <c r="FP74" s="52">
        <v>3.4286811764782404E-5</v>
      </c>
      <c r="FQ74" s="52">
        <v>8.7957477819265354E-5</v>
      </c>
      <c r="FR74" s="52">
        <v>3.3312670677939619E-5</v>
      </c>
      <c r="FS74" s="52">
        <v>0</v>
      </c>
      <c r="FT74" s="52">
        <v>1.9075916375091683E-4</v>
      </c>
      <c r="FU74" s="52">
        <v>2.3249604926866046E-5</v>
      </c>
      <c r="FV74" s="52">
        <v>4.8306790464979577E-6</v>
      </c>
      <c r="FW74" s="52">
        <v>3.7715569556858911E-6</v>
      </c>
      <c r="FX74" s="52">
        <v>6.0031582134699334E-5</v>
      </c>
      <c r="FY74" s="52">
        <v>7.2016204234537617E-5</v>
      </c>
      <c r="FZ74" s="52">
        <v>1.1262607251634078E-4</v>
      </c>
      <c r="GA74" s="52">
        <v>1.6477770485142083E-5</v>
      </c>
      <c r="GB74" s="52">
        <v>4.3899386908161879E-6</v>
      </c>
      <c r="GC74" s="52">
        <v>2.6971074479490066E-5</v>
      </c>
      <c r="GD74" s="52">
        <v>1.9569784772390168E-5</v>
      </c>
      <c r="GE74" s="52">
        <v>1.3515610975508866E-5</v>
      </c>
      <c r="GF74" s="52">
        <v>1.4085732361498887E-5</v>
      </c>
      <c r="GG74" s="52">
        <v>8.6210840499367587E-6</v>
      </c>
      <c r="GH74" s="52">
        <v>1.5656099176879803E-4</v>
      </c>
      <c r="GI74" s="52">
        <v>4.9599585171898876E-5</v>
      </c>
      <c r="GJ74" s="52">
        <v>1.6149973428498349E-4</v>
      </c>
      <c r="GK74" s="52">
        <v>3.0351471631406385E-5</v>
      </c>
      <c r="GL74" s="52">
        <v>3.3463285564754787E-5</v>
      </c>
      <c r="GM74" s="52">
        <v>1.3085407225661499E-4</v>
      </c>
      <c r="GN74" s="52">
        <v>4.1209425290640613E-5</v>
      </c>
      <c r="GO74" s="52">
        <v>1.9001335221157266E-5</v>
      </c>
      <c r="GP74" s="52">
        <v>8.462558601683582E-6</v>
      </c>
      <c r="GQ74" s="52">
        <v>8.1766233891327112E-6</v>
      </c>
      <c r="GR74" s="52">
        <v>3.5629580867481563E-5</v>
      </c>
      <c r="GS74" s="52">
        <v>1.4104117783398287E-5</v>
      </c>
      <c r="GT74" s="52">
        <v>4.4208757186012865E-5</v>
      </c>
      <c r="GU74" s="52">
        <v>3.7462231915363952E-6</v>
      </c>
      <c r="GV74" s="52">
        <v>0</v>
      </c>
      <c r="GW74" s="52">
        <v>5.9043868166362548E-5</v>
      </c>
      <c r="GX74" s="52">
        <v>3.2112275027350166E-4</v>
      </c>
      <c r="GY74" s="52">
        <v>1.2756109832712045E-4</v>
      </c>
      <c r="GZ74" s="52">
        <v>2.0676558548147683E-4</v>
      </c>
      <c r="HA74" s="52">
        <v>3.9672901132007217E-4</v>
      </c>
      <c r="HB74" s="52">
        <v>1.0798079851527649E-4</v>
      </c>
      <c r="HC74" s="52">
        <v>2.8305876979124744E-5</v>
      </c>
      <c r="HD74" s="52">
        <v>3.1592002491641618E-4</v>
      </c>
      <c r="HE74" s="52">
        <v>1.0104917802809247E-4</v>
      </c>
      <c r="HF74" s="52">
        <v>1.588926689161989E-4</v>
      </c>
      <c r="HG74" s="52">
        <v>2.2064292761733489E-4</v>
      </c>
      <c r="HH74" s="52">
        <v>4.3398830869126684E-4</v>
      </c>
      <c r="HI74" s="52">
        <v>1.2769047707808265E-4</v>
      </c>
      <c r="HJ74" s="52">
        <v>6.2163251194302007E-5</v>
      </c>
      <c r="HK74" s="52">
        <v>1.9689298685843376E-5</v>
      </c>
      <c r="HL74" s="52">
        <v>3.8625638526329776E-5</v>
      </c>
      <c r="HM74" s="52">
        <v>7.604412508645021E-5</v>
      </c>
      <c r="HN74" s="52">
        <v>2.5230233711810278E-5</v>
      </c>
      <c r="HO74" s="52">
        <v>3.733220477398656E-5</v>
      </c>
      <c r="HP74" s="52">
        <v>8.8645326563418789E-6</v>
      </c>
      <c r="HQ74" s="52">
        <v>1.3934947252020646E-4</v>
      </c>
      <c r="HR74" s="52">
        <v>2.4529179139718289E-4</v>
      </c>
      <c r="HS74" s="52">
        <v>5.2571588674043949E-4</v>
      </c>
      <c r="HT74" s="52">
        <v>2.0246080606590823E-4</v>
      </c>
      <c r="HU74" s="52">
        <v>1.5726244871610865E-4</v>
      </c>
      <c r="HV74" s="52">
        <v>2.0494798180688948E-4</v>
      </c>
      <c r="HW74" s="52">
        <v>2.8306159389691546E-5</v>
      </c>
      <c r="HX74" s="52">
        <v>4.5340193896666894E-5</v>
      </c>
      <c r="HY74" s="52">
        <v>3.2747424278890311E-5</v>
      </c>
      <c r="HZ74" s="52">
        <v>1.0245767749871791E-4</v>
      </c>
      <c r="IA74" s="52">
        <v>8.5033815926933226E-6</v>
      </c>
      <c r="IB74" s="52">
        <v>1.7859982749260791E-5</v>
      </c>
      <c r="IC74" s="52">
        <v>2.2216952749299065E-4</v>
      </c>
      <c r="ID74" s="52">
        <v>2.0174253777534358E-4</v>
      </c>
      <c r="IE74" s="52">
        <v>3.3459551692900105E-4</v>
      </c>
      <c r="IF74" s="52">
        <v>7.244258226976819E-5</v>
      </c>
      <c r="IG74" s="52">
        <v>2.6753741364640335E-5</v>
      </c>
      <c r="IH74" s="52">
        <v>4.719474698636924E-5</v>
      </c>
      <c r="II74" s="52">
        <v>2.3976675442552784E-4</v>
      </c>
      <c r="IJ74" s="52">
        <v>3.1210280480652573E-5</v>
      </c>
      <c r="IK74" s="52">
        <v>3.6866531107429373E-5</v>
      </c>
      <c r="IL74" s="52">
        <v>7.6793806318378692E-5</v>
      </c>
      <c r="IM74" s="52">
        <v>1.062701033575582E-4</v>
      </c>
      <c r="IN74" s="52">
        <v>2.9141085351460384E-5</v>
      </c>
      <c r="IO74" s="52">
        <v>4.2664645502637728E-5</v>
      </c>
      <c r="IP74" s="52">
        <v>1.7900260523089678E-5</v>
      </c>
      <c r="IQ74" s="52">
        <v>1.2106187346098127E-5</v>
      </c>
      <c r="IR74" s="52">
        <v>1.838992170063433E-5</v>
      </c>
      <c r="IS74" s="52">
        <v>1.2991426128573362E-5</v>
      </c>
      <c r="IT74" s="52">
        <v>4.8372812501404751E-6</v>
      </c>
      <c r="IU74" s="52">
        <v>5.236482416693718E-5</v>
      </c>
      <c r="IV74" s="52">
        <v>3.2175240210824132E-6</v>
      </c>
      <c r="IW74" s="52">
        <v>2.2532282118386531E-5</v>
      </c>
      <c r="IX74" s="52">
        <v>4.1526488954338095E-6</v>
      </c>
      <c r="IY74" s="52">
        <v>8.6423562825032842E-6</v>
      </c>
      <c r="IZ74" s="52">
        <v>2.0462133783494271E-4</v>
      </c>
      <c r="JA74" s="52">
        <v>4.7834916521891269E-5</v>
      </c>
      <c r="JB74" s="52">
        <v>3.0942992382818163E-5</v>
      </c>
      <c r="JC74" s="52">
        <v>1.1668346828411704E-4</v>
      </c>
      <c r="JD74" s="52">
        <v>5.0882745471877975E-6</v>
      </c>
      <c r="JE74" s="52">
        <v>8.9209653200034744E-5</v>
      </c>
      <c r="JF74" s="52">
        <v>2.8651599563437019E-5</v>
      </c>
      <c r="JG74" s="52">
        <v>7.0875183582189653E-5</v>
      </c>
      <c r="JH74" s="52">
        <v>1.7309816041850568E-4</v>
      </c>
      <c r="JI74" s="52">
        <v>2.3311294065128606E-5</v>
      </c>
      <c r="JJ74" s="52">
        <v>4.2272254149039512E-5</v>
      </c>
      <c r="JK74" s="52">
        <v>1.8954622939749834E-5</v>
      </c>
      <c r="JL74" s="52">
        <v>2.9245042603520621E-5</v>
      </c>
      <c r="JM74" s="52">
        <v>1.1429739160922972E-4</v>
      </c>
      <c r="JN74" s="52">
        <v>3.9568581503062362E-5</v>
      </c>
      <c r="JO74" s="52">
        <v>5.809643802075688E-5</v>
      </c>
      <c r="JP74" s="52">
        <v>1.0896138204683241E-5</v>
      </c>
      <c r="JQ74" s="52">
        <v>9.1487827856379382E-5</v>
      </c>
      <c r="JR74" s="52">
        <v>1.1278655553567796E-5</v>
      </c>
      <c r="JS74" s="52">
        <v>3.7125982456238841E-5</v>
      </c>
      <c r="JT74" s="52">
        <v>1.4227009534616122E-3</v>
      </c>
      <c r="JU74" s="52">
        <v>2.1711291676378896E-3</v>
      </c>
      <c r="JV74" s="52">
        <v>3.7829194382456912E-4</v>
      </c>
      <c r="JW74" s="52">
        <v>0.45582757654344669</v>
      </c>
      <c r="JX74" s="52">
        <v>1.5688017291163787E-3</v>
      </c>
      <c r="JY74" s="52">
        <v>7.4600201975460023E-2</v>
      </c>
      <c r="JZ74" s="52">
        <v>1.2746184872483512E-3</v>
      </c>
      <c r="KA74" s="52">
        <v>5.1420415118000771E-3</v>
      </c>
      <c r="KB74" s="52">
        <v>3.7347035753045076E-4</v>
      </c>
      <c r="KC74" s="52">
        <v>6.6471933759460183E-4</v>
      </c>
      <c r="KD74" s="52">
        <v>0.7239134844792966</v>
      </c>
      <c r="KE74" s="52">
        <v>1.8732763465059369E-3</v>
      </c>
      <c r="KF74" s="52">
        <v>8.6858668806261037E-3</v>
      </c>
      <c r="KG74" s="52">
        <v>1.1754767938063672E-3</v>
      </c>
      <c r="KH74" s="52">
        <v>2.0563601618563834E-4</v>
      </c>
      <c r="KI74" s="52">
        <v>1.1618942335351789E-3</v>
      </c>
      <c r="KJ74" s="52">
        <v>2.1942440030222235E-4</v>
      </c>
      <c r="KK74" s="52">
        <v>2.8007606016958311E-4</v>
      </c>
      <c r="KL74" s="52">
        <v>2.4197729044955728E-3</v>
      </c>
      <c r="KM74" s="52">
        <v>8.7448047074911348E-4</v>
      </c>
      <c r="KN74" s="52">
        <v>3.6642924564168861E-4</v>
      </c>
      <c r="KO74" s="52">
        <v>6.7943995592795632E-3</v>
      </c>
      <c r="KP74" s="52">
        <v>0.62343261249770332</v>
      </c>
      <c r="KQ74" s="52">
        <v>1.5377516222159803E-3</v>
      </c>
      <c r="KR74" s="52">
        <v>4.9661928130447256E-3</v>
      </c>
      <c r="KS74" s="52">
        <v>1.0884573810780076E-3</v>
      </c>
      <c r="KT74" s="52">
        <v>3.9684951213052289E-4</v>
      </c>
      <c r="KU74" s="52">
        <v>2.636428610020183E-2</v>
      </c>
      <c r="KV74" s="52">
        <v>4.862306230633335E-4</v>
      </c>
      <c r="KW74" s="52">
        <v>4.584143754610955E-3</v>
      </c>
      <c r="KX74" s="52">
        <v>1.4777590391245889E-3</v>
      </c>
      <c r="KY74" s="52">
        <v>1.5039141999453037E-3</v>
      </c>
      <c r="KZ74" s="52">
        <v>1.6730895594282021E-3</v>
      </c>
    </row>
    <row r="75" spans="1:312" x14ac:dyDescent="0.2">
      <c r="A75" s="89">
        <v>1.016367</v>
      </c>
      <c r="B75" s="41" t="s">
        <v>873</v>
      </c>
      <c r="C75" s="51" t="s">
        <v>146</v>
      </c>
      <c r="D75" s="52">
        <v>2.8987815171350166E-5</v>
      </c>
      <c r="E75" s="52">
        <v>1.1908631804448487E-5</v>
      </c>
      <c r="F75" s="52">
        <v>2.8787281227907699E-5</v>
      </c>
      <c r="G75" s="52">
        <v>2.5504526334413775E-5</v>
      </c>
      <c r="H75" s="52">
        <v>3.1071035335523916E-5</v>
      </c>
      <c r="I75" s="52">
        <v>8.3553907062963773E-6</v>
      </c>
      <c r="J75" s="52">
        <v>1.0880657179387946E-5</v>
      </c>
      <c r="K75" s="52">
        <v>1.7735891716442943E-5</v>
      </c>
      <c r="L75" s="52">
        <v>2.9860846447514302E-5</v>
      </c>
      <c r="M75" s="52">
        <v>8.7184239083399194E-5</v>
      </c>
      <c r="N75" s="52">
        <v>5.9855361650381587E-5</v>
      </c>
      <c r="O75" s="52">
        <v>6.2015271534814542E-4</v>
      </c>
      <c r="P75" s="52">
        <v>1.7446008249366949E-3</v>
      </c>
      <c r="Q75" s="52">
        <v>5.043611786440401E-5</v>
      </c>
      <c r="R75" s="52">
        <v>1.2687552667031644E-4</v>
      </c>
      <c r="S75" s="52">
        <v>8.840789385750869E-5</v>
      </c>
      <c r="T75" s="52">
        <v>2.6275191759384285E-4</v>
      </c>
      <c r="U75" s="52">
        <v>2.1800088671854566E-4</v>
      </c>
      <c r="V75" s="52">
        <v>6.5790164375031251E-6</v>
      </c>
      <c r="W75" s="52">
        <v>2.5484902514386357E-5</v>
      </c>
      <c r="X75" s="52">
        <v>2.6054771883358783E-5</v>
      </c>
      <c r="Y75" s="52">
        <v>8.6846978856918208E-6</v>
      </c>
      <c r="Z75" s="52">
        <v>8.1757055578033481E-6</v>
      </c>
      <c r="AA75" s="52">
        <v>1.3387240999433877E-6</v>
      </c>
      <c r="AB75" s="52">
        <v>1.0710745583655937E-5</v>
      </c>
      <c r="AC75" s="52">
        <v>1.159587647249039E-5</v>
      </c>
      <c r="AD75" s="52">
        <v>5.952856459300174E-6</v>
      </c>
      <c r="AE75" s="52">
        <v>1.0301981487232738E-5</v>
      </c>
      <c r="AF75" s="52">
        <v>4.0130579042482582E-4</v>
      </c>
      <c r="AG75" s="52">
        <v>1.4558919543724753E-5</v>
      </c>
      <c r="AH75" s="52">
        <v>1.6206336012438346E-5</v>
      </c>
      <c r="AI75" s="52">
        <v>2.519665201338508E-5</v>
      </c>
      <c r="AJ75" s="52">
        <v>2.3281874647070149E-5</v>
      </c>
      <c r="AK75" s="52">
        <v>1.205299553684232E-4</v>
      </c>
      <c r="AL75" s="52">
        <v>8.3148971339813244E-6</v>
      </c>
      <c r="AM75" s="52">
        <v>9.8340442266261771E-6</v>
      </c>
      <c r="AN75" s="52">
        <v>1.0416157286102575E-5</v>
      </c>
      <c r="AO75" s="52">
        <v>2.2077207798228994E-5</v>
      </c>
      <c r="AP75" s="52">
        <v>1.5467690722865798E-5</v>
      </c>
      <c r="AQ75" s="52">
        <v>2.144167614284227E-5</v>
      </c>
      <c r="AR75" s="52">
        <v>2.4083819851772327E-5</v>
      </c>
      <c r="AS75" s="52">
        <v>8.9012672424867002E-6</v>
      </c>
      <c r="AT75" s="52">
        <v>8.6738341244259665E-6</v>
      </c>
      <c r="AU75" s="52">
        <v>1.1234115998811647E-5</v>
      </c>
      <c r="AV75" s="52">
        <v>3.7227313950942434E-5</v>
      </c>
      <c r="AW75" s="52">
        <v>9.2256626086210754E-6</v>
      </c>
      <c r="AX75" s="52">
        <v>1.1024112620681222E-5</v>
      </c>
      <c r="AY75" s="52">
        <v>1.1456288267164098E-5</v>
      </c>
      <c r="AZ75" s="52">
        <v>1.2086695665344196E-5</v>
      </c>
      <c r="BA75" s="52">
        <v>0</v>
      </c>
      <c r="BB75" s="52">
        <v>1.6142728496309991E-5</v>
      </c>
      <c r="BC75" s="52">
        <v>4.7771031109709143E-5</v>
      </c>
      <c r="BD75" s="52">
        <v>3.797678579810221E-5</v>
      </c>
      <c r="BE75" s="52">
        <v>1.3752073835724217E-5</v>
      </c>
      <c r="BF75" s="52">
        <v>9.9574557463301279E-6</v>
      </c>
      <c r="BG75" s="52">
        <v>1.2304848331496709E-5</v>
      </c>
      <c r="BH75" s="52">
        <v>2.7585865558985533E-5</v>
      </c>
      <c r="BI75" s="52">
        <v>1.0257001552685819E-4</v>
      </c>
      <c r="BJ75" s="52">
        <v>6.3965153202298817E-5</v>
      </c>
      <c r="BK75" s="52">
        <v>3.8265480594156641E-5</v>
      </c>
      <c r="BL75" s="52">
        <v>5.2255227642308107E-5</v>
      </c>
      <c r="BM75" s="52">
        <v>4.6660150409468616E-4</v>
      </c>
      <c r="BN75" s="52">
        <v>1.088301786688237E-4</v>
      </c>
      <c r="BO75" s="52">
        <v>5.0867026069867259E-5</v>
      </c>
      <c r="BP75" s="52">
        <v>1.8770024538954498E-5</v>
      </c>
      <c r="BQ75" s="52">
        <v>8.956474555991634E-6</v>
      </c>
      <c r="BR75" s="52">
        <v>1.6070275049343649E-5</v>
      </c>
      <c r="BS75" s="52">
        <v>1.0340044617637194E-5</v>
      </c>
      <c r="BT75" s="52">
        <v>1.3069916489351466E-5</v>
      </c>
      <c r="BU75" s="52">
        <v>9.4335325831613315E-6</v>
      </c>
      <c r="BV75" s="52">
        <v>1.7763087913607743E-4</v>
      </c>
      <c r="BW75" s="52">
        <v>2.8617660159045239E-4</v>
      </c>
      <c r="BX75" s="52">
        <v>1.6008466500710446E-4</v>
      </c>
      <c r="BY75" s="52">
        <v>8.2473864993213864E-5</v>
      </c>
      <c r="BZ75" s="52">
        <v>2.0702156314201861E-4</v>
      </c>
      <c r="CA75" s="52">
        <v>2.5747671557827813E-5</v>
      </c>
      <c r="CB75" s="52">
        <v>1.4031710855891294E-4</v>
      </c>
      <c r="CC75" s="52">
        <v>1.0801697273898079E-4</v>
      </c>
      <c r="CD75" s="52">
        <v>7.8316152727328784E-6</v>
      </c>
      <c r="CE75" s="52">
        <v>1.46152871060983E-5</v>
      </c>
      <c r="CF75" s="52">
        <v>1.4882187986112961E-5</v>
      </c>
      <c r="CG75" s="52">
        <v>8.3311674284784169E-6</v>
      </c>
      <c r="CH75" s="52">
        <v>2.4907994109418381E-6</v>
      </c>
      <c r="CI75" s="52">
        <v>3.0810179901951518E-6</v>
      </c>
      <c r="CJ75" s="52">
        <v>5.4663375181959259E-6</v>
      </c>
      <c r="CK75" s="52">
        <v>9.3719148703109771E-6</v>
      </c>
      <c r="CL75" s="52">
        <v>1.6716833354607852E-5</v>
      </c>
      <c r="CM75" s="52">
        <v>5.3151010289738737E-6</v>
      </c>
      <c r="CN75" s="52">
        <v>2.6828454594457124E-5</v>
      </c>
      <c r="CO75" s="52">
        <v>2.6081648266942451E-6</v>
      </c>
      <c r="CP75" s="52">
        <v>8.0803540206214006E-6</v>
      </c>
      <c r="CQ75" s="52">
        <v>1.6479691040929089E-5</v>
      </c>
      <c r="CR75" s="52">
        <v>2.1775828369929648E-5</v>
      </c>
      <c r="CS75" s="52">
        <v>1.237421723910485E-5</v>
      </c>
      <c r="CT75" s="52">
        <v>9.8013709529984244E-6</v>
      </c>
      <c r="CU75" s="52">
        <v>2.4308537770655242E-5</v>
      </c>
      <c r="CV75" s="52">
        <v>1.6187987974571182E-5</v>
      </c>
      <c r="CW75" s="52">
        <v>1.5689776359349565E-5</v>
      </c>
      <c r="CX75" s="52">
        <v>2.6146876188335539E-5</v>
      </c>
      <c r="CY75" s="52">
        <v>1.7686824777660451E-5</v>
      </c>
      <c r="CZ75" s="52">
        <v>2.2978907620464624E-5</v>
      </c>
      <c r="DA75" s="52">
        <v>1.6202203671795892E-5</v>
      </c>
      <c r="DB75" s="52">
        <v>4.7726813173366307E-5</v>
      </c>
      <c r="DC75" s="52">
        <v>1.0975220433361833E-5</v>
      </c>
      <c r="DD75" s="52">
        <v>1.9635681017640248E-5</v>
      </c>
      <c r="DE75" s="52">
        <v>8.8245367784725455E-6</v>
      </c>
      <c r="DF75" s="52">
        <v>7.7243825723748239E-6</v>
      </c>
      <c r="DG75" s="52">
        <v>1.2736614033186286E-5</v>
      </c>
      <c r="DH75" s="52">
        <v>1.5479611613251088E-5</v>
      </c>
      <c r="DI75" s="52">
        <v>1.0401181728465751E-5</v>
      </c>
      <c r="DJ75" s="52">
        <v>4.8345756714148757E-6</v>
      </c>
      <c r="DK75" s="52">
        <v>3.2232274272239822E-6</v>
      </c>
      <c r="DL75" s="52">
        <v>6.5916068705075746E-6</v>
      </c>
      <c r="DM75" s="52">
        <v>1.0746703659716939E-5</v>
      </c>
      <c r="DN75" s="52">
        <v>8.9876672473007795E-6</v>
      </c>
      <c r="DO75" s="52">
        <v>1.9394599736846086E-5</v>
      </c>
      <c r="DP75" s="52">
        <v>7.1202125943986804E-6</v>
      </c>
      <c r="DQ75" s="52">
        <v>2.1060135060206723E-5</v>
      </c>
      <c r="DR75" s="52">
        <v>1.4152518516633746E-5</v>
      </c>
      <c r="DS75" s="52">
        <v>2.011970370489852E-5</v>
      </c>
      <c r="DT75" s="52">
        <v>2.8148720416736034E-5</v>
      </c>
      <c r="DU75" s="52">
        <v>2.0750834096884924E-5</v>
      </c>
      <c r="DV75" s="52">
        <v>8.8820470541424282E-6</v>
      </c>
      <c r="DW75" s="52">
        <v>2.5441161166542262E-5</v>
      </c>
      <c r="DX75" s="52">
        <v>5.0289295574871445E-6</v>
      </c>
      <c r="DY75" s="52">
        <v>7.2984680816946545E-6</v>
      </c>
      <c r="DZ75" s="52">
        <v>2.1414554943326466E-5</v>
      </c>
      <c r="EA75" s="52">
        <v>2.2959090959815057E-5</v>
      </c>
      <c r="EB75" s="52">
        <v>9.7880329681831491E-6</v>
      </c>
      <c r="EC75" s="52">
        <v>1.3945101238333081E-5</v>
      </c>
      <c r="ED75" s="52">
        <v>1.4190961223248779E-5</v>
      </c>
      <c r="EE75" s="52">
        <v>1.1459218643598411E-5</v>
      </c>
      <c r="EF75" s="52">
        <v>1.3160775754615313E-5</v>
      </c>
      <c r="EG75" s="52">
        <v>1.5181225679673097E-5</v>
      </c>
      <c r="EH75" s="52">
        <v>1.3890170963793382E-5</v>
      </c>
      <c r="EI75" s="52">
        <v>1.3119126438654415E-5</v>
      </c>
      <c r="EJ75" s="52">
        <v>8.924728954676167E-6</v>
      </c>
      <c r="EK75" s="52">
        <v>9.5098433825916695E-6</v>
      </c>
      <c r="EL75" s="52">
        <v>2.5969297734647529E-5</v>
      </c>
      <c r="EM75" s="52">
        <v>1.4473238895059486E-5</v>
      </c>
      <c r="EN75" s="52">
        <v>1.6495473727294338E-5</v>
      </c>
      <c r="EO75" s="52">
        <v>1.0960385413184749E-5</v>
      </c>
      <c r="EP75" s="52">
        <v>2.7051941408282359E-5</v>
      </c>
      <c r="EQ75" s="52">
        <v>1.8367116225305373E-5</v>
      </c>
      <c r="ER75" s="52">
        <v>1.3740794632375506E-5</v>
      </c>
      <c r="ES75" s="52">
        <v>1.7632318077937212E-5</v>
      </c>
      <c r="ET75" s="52">
        <v>2.4365768973764721E-5</v>
      </c>
      <c r="EU75" s="52">
        <v>2.0095240142964721E-5</v>
      </c>
      <c r="EV75" s="52">
        <v>8.5352620944596358E-6</v>
      </c>
      <c r="EW75" s="52">
        <v>2.1787890146189519E-5</v>
      </c>
      <c r="EX75" s="52">
        <v>8.2495626286015008E-5</v>
      </c>
      <c r="EY75" s="52">
        <v>1.093938626096941E-4</v>
      </c>
      <c r="EZ75" s="52">
        <v>9.0446225408859243E-5</v>
      </c>
      <c r="FA75" s="52">
        <v>1.1134595763535064E-4</v>
      </c>
      <c r="FB75" s="52">
        <v>1.8823751100888058E-3</v>
      </c>
      <c r="FC75" s="52">
        <v>1.5747678262487464E-4</v>
      </c>
      <c r="FD75" s="52">
        <v>8.7105743376659803E-5</v>
      </c>
      <c r="FE75" s="52">
        <v>5.4419226380329137E-2</v>
      </c>
      <c r="FF75" s="52">
        <v>6.2204360116233322E-2</v>
      </c>
      <c r="FG75" s="52">
        <v>4.1963152609774367E-2</v>
      </c>
      <c r="FH75" s="52">
        <v>3.5997989793900037E-2</v>
      </c>
      <c r="FI75" s="52">
        <v>4.883581456713746E-2</v>
      </c>
      <c r="FJ75" s="52">
        <v>1.8117702273352281E-2</v>
      </c>
      <c r="FK75" s="52">
        <v>6.0077462374493171E-2</v>
      </c>
      <c r="FL75" s="52">
        <v>5.8367459706501881E-5</v>
      </c>
      <c r="FM75" s="52">
        <v>3.8246662608820886E-5</v>
      </c>
      <c r="FN75" s="52">
        <v>4.4875099361005995E-5</v>
      </c>
      <c r="FO75" s="52">
        <v>1.4703919304418232E-4</v>
      </c>
      <c r="FP75" s="52">
        <v>5.6166138408683065E-5</v>
      </c>
      <c r="FQ75" s="52">
        <v>6.85540602188936E-5</v>
      </c>
      <c r="FR75" s="52">
        <v>4.0425107813745995E-5</v>
      </c>
      <c r="FS75" s="52">
        <v>4.6780891985351522E-6</v>
      </c>
      <c r="FT75" s="52">
        <v>3.1222382861259027E-5</v>
      </c>
      <c r="FU75" s="52">
        <v>3.1198331439629067E-5</v>
      </c>
      <c r="FV75" s="52">
        <v>7.6297320826602499E-5</v>
      </c>
      <c r="FW75" s="52">
        <v>2.0114970430324753E-5</v>
      </c>
      <c r="FX75" s="52">
        <v>4.1336908856636237E-5</v>
      </c>
      <c r="FY75" s="52">
        <v>4.9972752318824942E-5</v>
      </c>
      <c r="FZ75" s="52">
        <v>1.7900535111326551E-4</v>
      </c>
      <c r="GA75" s="52">
        <v>2.7778111844056074E-3</v>
      </c>
      <c r="GB75" s="52">
        <v>1.912409514503857E-4</v>
      </c>
      <c r="GC75" s="52">
        <v>1.3244005229480943E-4</v>
      </c>
      <c r="GD75" s="52">
        <v>2.1101780182768173E-4</v>
      </c>
      <c r="GE75" s="52">
        <v>8.6385797028978623E-4</v>
      </c>
      <c r="GF75" s="52">
        <v>1.2560660587020812E-4</v>
      </c>
      <c r="GG75" s="52">
        <v>2.3240378698208569E-5</v>
      </c>
      <c r="GH75" s="52">
        <v>1.7453689987419187E-5</v>
      </c>
      <c r="GI75" s="52">
        <v>1.300951117849168E-5</v>
      </c>
      <c r="GJ75" s="52">
        <v>2.0489272767467796E-5</v>
      </c>
      <c r="GK75" s="52">
        <v>3.362669591431352E-5</v>
      </c>
      <c r="GL75" s="52">
        <v>1.4753981440370309E-6</v>
      </c>
      <c r="GM75" s="52">
        <v>4.6706978515746381E-6</v>
      </c>
      <c r="GN75" s="52">
        <v>7.7577155754076462E-6</v>
      </c>
      <c r="GO75" s="52">
        <v>1.8814524341173978E-5</v>
      </c>
      <c r="GP75" s="52">
        <v>8.8536531178517831E-5</v>
      </c>
      <c r="GQ75" s="52">
        <v>4.6937563271967929E-5</v>
      </c>
      <c r="GR75" s="52">
        <v>3.4074164462611857E-5</v>
      </c>
      <c r="GS75" s="52">
        <v>1.5881824295680781E-5</v>
      </c>
      <c r="GT75" s="52">
        <v>3.0506206019059447E-5</v>
      </c>
      <c r="GU75" s="52">
        <v>3.0328466476161665E-5</v>
      </c>
      <c r="GV75" s="52">
        <v>6.3034744635271663E-5</v>
      </c>
      <c r="GW75" s="52">
        <v>1.4098535836506552E-5</v>
      </c>
      <c r="GX75" s="52">
        <v>2.5929851511485636E-5</v>
      </c>
      <c r="GY75" s="52">
        <v>5.5362665873054303E-5</v>
      </c>
      <c r="GZ75" s="52">
        <v>1.4680655908800018E-5</v>
      </c>
      <c r="HA75" s="52">
        <v>7.860159566674421E-6</v>
      </c>
      <c r="HB75" s="52">
        <v>2.0767662527746274E-5</v>
      </c>
      <c r="HC75" s="52">
        <v>0</v>
      </c>
      <c r="HD75" s="52">
        <v>9.249439701660306E-6</v>
      </c>
      <c r="HE75" s="52">
        <v>2.1653395291734103E-5</v>
      </c>
      <c r="HF75" s="52">
        <v>5.7280578631343034E-6</v>
      </c>
      <c r="HG75" s="52">
        <v>1.0243635530389216E-5</v>
      </c>
      <c r="HH75" s="52">
        <v>7.9295518369144259E-6</v>
      </c>
      <c r="HI75" s="52">
        <v>1.1512334728304832E-5</v>
      </c>
      <c r="HJ75" s="52">
        <v>1.1373908734334577E-5</v>
      </c>
      <c r="HK75" s="52">
        <v>9.8499326967729876E-5</v>
      </c>
      <c r="HL75" s="52">
        <v>8.9070253758157444E-5</v>
      </c>
      <c r="HM75" s="52">
        <v>5.6721327652210263E-5</v>
      </c>
      <c r="HN75" s="52">
        <v>1.2247505556894992E-5</v>
      </c>
      <c r="HO75" s="52">
        <v>2.4322340232566789E-5</v>
      </c>
      <c r="HP75" s="52">
        <v>8.7943648516742659E-6</v>
      </c>
      <c r="HQ75" s="52">
        <v>9.4089671377225468E-6</v>
      </c>
      <c r="HR75" s="52">
        <v>7.3330101954845297E-6</v>
      </c>
      <c r="HS75" s="52">
        <v>6.4805315525016469E-6</v>
      </c>
      <c r="HT75" s="52">
        <v>9.5288924579559584E-6</v>
      </c>
      <c r="HU75" s="52">
        <v>1.2297607495430009E-5</v>
      </c>
      <c r="HV75" s="52">
        <v>4.8630847633087494E-6</v>
      </c>
      <c r="HW75" s="52">
        <v>1.507191029151061E-5</v>
      </c>
      <c r="HX75" s="52">
        <v>1.3165863894089504E-5</v>
      </c>
      <c r="HY75" s="52">
        <v>9.6800562333826698E-6</v>
      </c>
      <c r="HZ75" s="52">
        <v>1.7072104453637226E-5</v>
      </c>
      <c r="IA75" s="52">
        <v>1.302005028569615E-5</v>
      </c>
      <c r="IB75" s="52">
        <v>1.4911961910559714E-5</v>
      </c>
      <c r="IC75" s="52">
        <v>2.5151267263357431E-5</v>
      </c>
      <c r="ID75" s="52">
        <v>2.7856215731499741E-5</v>
      </c>
      <c r="IE75" s="52">
        <v>2.8220802957415829E-5</v>
      </c>
      <c r="IF75" s="52">
        <v>4.0516717125028336E-5</v>
      </c>
      <c r="IG75" s="52">
        <v>3.5965455446398774E-5</v>
      </c>
      <c r="IH75" s="52">
        <v>2.5856367283804215E-5</v>
      </c>
      <c r="II75" s="52">
        <v>1.0714669761636857E-5</v>
      </c>
      <c r="IJ75" s="52">
        <v>1.5178742713953587E-5</v>
      </c>
      <c r="IK75" s="52">
        <v>1.6826222117439172E-5</v>
      </c>
      <c r="IL75" s="52">
        <v>1.5385633337585619E-5</v>
      </c>
      <c r="IM75" s="52">
        <v>1.7225133889446048E-5</v>
      </c>
      <c r="IN75" s="52">
        <v>2.2827077550020242E-5</v>
      </c>
      <c r="IO75" s="52">
        <v>2.0624115186993086E-5</v>
      </c>
      <c r="IP75" s="52">
        <v>1.4066691082319796E-5</v>
      </c>
      <c r="IQ75" s="52">
        <v>1.6121869421330482E-5</v>
      </c>
      <c r="IR75" s="52">
        <v>1.0517245043393748E-5</v>
      </c>
      <c r="IS75" s="52">
        <v>1.7717384747733679E-5</v>
      </c>
      <c r="IT75" s="52">
        <v>1.1765563832152937E-5</v>
      </c>
      <c r="IU75" s="52">
        <v>1.1875938715538226E-5</v>
      </c>
      <c r="IV75" s="52">
        <v>8.0652602128465821E-6</v>
      </c>
      <c r="IW75" s="52">
        <v>5.64084947883853E-6</v>
      </c>
      <c r="IX75" s="52">
        <v>5.7305120335951875E-6</v>
      </c>
      <c r="IY75" s="52">
        <v>1.538838451981687E-4</v>
      </c>
      <c r="IZ75" s="52">
        <v>2.1288059435539171E-4</v>
      </c>
      <c r="JA75" s="52">
        <v>2.2021913208532387E-4</v>
      </c>
      <c r="JB75" s="52">
        <v>1.6483777520937668E-4</v>
      </c>
      <c r="JC75" s="52">
        <v>2.1438890155727355E-5</v>
      </c>
      <c r="JD75" s="52">
        <v>1.0896472831267873E-5</v>
      </c>
      <c r="JE75" s="52">
        <v>1.381565425664255E-5</v>
      </c>
      <c r="JF75" s="52">
        <v>1.610349001459727E-5</v>
      </c>
      <c r="JG75" s="52">
        <v>2.9614667076318522E-5</v>
      </c>
      <c r="JH75" s="52">
        <v>5.1350551781241108E-5</v>
      </c>
      <c r="JI75" s="52">
        <v>1.4314774546526209E-5</v>
      </c>
      <c r="JJ75" s="52">
        <v>2.2548679264365307E-5</v>
      </c>
      <c r="JK75" s="52">
        <v>2.8870698829526371E-5</v>
      </c>
      <c r="JL75" s="52">
        <v>2.1759676865385633E-5</v>
      </c>
      <c r="JM75" s="52">
        <v>2.1355891384883184E-5</v>
      </c>
      <c r="JN75" s="52">
        <v>3.9773644954647577E-5</v>
      </c>
      <c r="JO75" s="52">
        <v>4.9823060184969205E-5</v>
      </c>
      <c r="JP75" s="52">
        <v>5.7389910029809263E-5</v>
      </c>
      <c r="JQ75" s="52">
        <v>5.8590528437486897E-5</v>
      </c>
      <c r="JR75" s="52">
        <v>9.8242801662369827E-5</v>
      </c>
      <c r="JS75" s="52">
        <v>1.2124155177700233E-5</v>
      </c>
      <c r="JT75" s="52">
        <v>1.273413536711022E-4</v>
      </c>
      <c r="JU75" s="52">
        <v>1.3381089164666211E-5</v>
      </c>
      <c r="JV75" s="52">
        <v>1.0550412926110489E-5</v>
      </c>
      <c r="JW75" s="52">
        <v>1.4366640177608943E-5</v>
      </c>
      <c r="JX75" s="52">
        <v>9.1615499929760153E-6</v>
      </c>
      <c r="JY75" s="52">
        <v>1.39805596748217E-5</v>
      </c>
      <c r="JZ75" s="52">
        <v>2.0832630181695672E-5</v>
      </c>
      <c r="KA75" s="52">
        <v>8.6602703213253099E-6</v>
      </c>
      <c r="KB75" s="52">
        <v>1.236754253635606E-5</v>
      </c>
      <c r="KC75" s="52">
        <v>1.1262368012597797E-5</v>
      </c>
      <c r="KD75" s="52">
        <v>1.2957027393965515E-5</v>
      </c>
      <c r="KE75" s="52">
        <v>8.4966564672246179E-6</v>
      </c>
      <c r="KF75" s="52">
        <v>1.803231305937069E-5</v>
      </c>
      <c r="KG75" s="52">
        <v>1.3031935419424807E-5</v>
      </c>
      <c r="KH75" s="52">
        <v>5.593109236530672E-6</v>
      </c>
      <c r="KI75" s="52">
        <v>1.8029939040007363E-5</v>
      </c>
      <c r="KJ75" s="52">
        <v>1.2553051087721115E-5</v>
      </c>
      <c r="KK75" s="52">
        <v>5.0538747347898583E-6</v>
      </c>
      <c r="KL75" s="52">
        <v>1.2931379390698166E-5</v>
      </c>
      <c r="KM75" s="52">
        <v>1.2601742181575451E-5</v>
      </c>
      <c r="KN75" s="52">
        <v>5.3455961962161445E-6</v>
      </c>
      <c r="KO75" s="52">
        <v>1.3240039789274686E-5</v>
      </c>
      <c r="KP75" s="52">
        <v>1.2917033437905992E-5</v>
      </c>
      <c r="KQ75" s="52">
        <v>7.3609937668740558E-6</v>
      </c>
      <c r="KR75" s="52">
        <v>1.2443075529638659E-5</v>
      </c>
      <c r="KS75" s="52">
        <v>8.0185959912820376E-6</v>
      </c>
      <c r="KT75" s="52">
        <v>6.6838145221560864E-6</v>
      </c>
      <c r="KU75" s="52">
        <v>1.178669218430299E-5</v>
      </c>
      <c r="KV75" s="52">
        <v>4.0850420417593229E-6</v>
      </c>
      <c r="KW75" s="52">
        <v>3.3958068576921217E-5</v>
      </c>
      <c r="KX75" s="52">
        <v>1.5118188259233157E-5</v>
      </c>
      <c r="KY75" s="52">
        <v>1.0597153977717889E-5</v>
      </c>
      <c r="KZ75" s="52">
        <v>2.2269487312793172E-5</v>
      </c>
    </row>
    <row r="76" spans="1:312" x14ac:dyDescent="0.2">
      <c r="A76" s="89">
        <v>1.0261119999999999</v>
      </c>
      <c r="B76" s="41" t="s">
        <v>872</v>
      </c>
      <c r="C76" s="51" t="s">
        <v>85</v>
      </c>
      <c r="D76" s="52">
        <v>0</v>
      </c>
      <c r="E76" s="52">
        <v>0</v>
      </c>
      <c r="F76" s="52">
        <v>0</v>
      </c>
      <c r="G76" s="52">
        <v>7.0544434541995553E-7</v>
      </c>
      <c r="H76" s="52">
        <v>1.5278428722905377E-6</v>
      </c>
      <c r="I76" s="52">
        <v>4.4738072798408877E-2</v>
      </c>
      <c r="J76" s="52">
        <v>3.9522813675090855E-2</v>
      </c>
      <c r="K76" s="52">
        <v>2.4082555095172142E-3</v>
      </c>
      <c r="L76" s="52">
        <v>9.2306313843727793E-4</v>
      </c>
      <c r="M76" s="52">
        <v>2.4295470562914931E-6</v>
      </c>
      <c r="N76" s="52">
        <v>4.1949989784010938E-6</v>
      </c>
      <c r="O76" s="52">
        <v>4.9556189478745071E-6</v>
      </c>
      <c r="P76" s="52">
        <v>4.6636999858539237E-6</v>
      </c>
      <c r="Q76" s="52">
        <v>2.5774012612365187E-5</v>
      </c>
      <c r="R76" s="52">
        <v>1.9967901626034599E-4</v>
      </c>
      <c r="S76" s="52">
        <v>9.1418052161951731E-5</v>
      </c>
      <c r="T76" s="52">
        <v>0</v>
      </c>
      <c r="U76" s="52">
        <v>1.3602895895200096E-4</v>
      </c>
      <c r="V76" s="52">
        <v>1.5712650959781401E-5</v>
      </c>
      <c r="W76" s="52">
        <v>8.8508941302009565E-5</v>
      </c>
      <c r="X76" s="52">
        <v>3.3964922365003179E-4</v>
      </c>
      <c r="Y76" s="52">
        <v>1.9401984638247688E-6</v>
      </c>
      <c r="Z76" s="52">
        <v>3.9328093340034608E-7</v>
      </c>
      <c r="AA76" s="52">
        <v>0</v>
      </c>
      <c r="AB76" s="52">
        <v>0</v>
      </c>
      <c r="AC76" s="52">
        <v>0</v>
      </c>
      <c r="AD76" s="52">
        <v>0</v>
      </c>
      <c r="AE76" s="52">
        <v>0</v>
      </c>
      <c r="AF76" s="52">
        <v>6.3991655806822873E-6</v>
      </c>
      <c r="AG76" s="52">
        <v>0</v>
      </c>
      <c r="AH76" s="52">
        <v>0</v>
      </c>
      <c r="AI76" s="52">
        <v>0</v>
      </c>
      <c r="AJ76" s="52">
        <v>0</v>
      </c>
      <c r="AK76" s="52">
        <v>0</v>
      </c>
      <c r="AL76" s="52">
        <v>0</v>
      </c>
      <c r="AM76" s="52">
        <v>0</v>
      </c>
      <c r="AN76" s="52">
        <v>5.5216714634733119E-5</v>
      </c>
      <c r="AO76" s="52">
        <v>0</v>
      </c>
      <c r="AP76" s="52">
        <v>0</v>
      </c>
      <c r="AQ76" s="52">
        <v>1.0699417863790075E-4</v>
      </c>
      <c r="AR76" s="52">
        <v>0</v>
      </c>
      <c r="AS76" s="52">
        <v>0</v>
      </c>
      <c r="AT76" s="52">
        <v>0</v>
      </c>
      <c r="AU76" s="52">
        <v>0</v>
      </c>
      <c r="AV76" s="52">
        <v>0</v>
      </c>
      <c r="AW76" s="52">
        <v>1.82893219778634E-3</v>
      </c>
      <c r="AX76" s="52">
        <v>2.949935807535975E-2</v>
      </c>
      <c r="AY76" s="52">
        <v>9.7311198041536849E-4</v>
      </c>
      <c r="AZ76" s="52">
        <v>8.8050627534306706E-7</v>
      </c>
      <c r="BA76" s="52">
        <v>0</v>
      </c>
      <c r="BB76" s="52">
        <v>2.4759002412955241E-6</v>
      </c>
      <c r="BC76" s="52">
        <v>0</v>
      </c>
      <c r="BD76" s="52">
        <v>5.219486881198137E-7</v>
      </c>
      <c r="BE76" s="52">
        <v>0</v>
      </c>
      <c r="BF76" s="52">
        <v>1.5465835520895731E-6</v>
      </c>
      <c r="BG76" s="52">
        <v>0</v>
      </c>
      <c r="BH76" s="52">
        <v>1.49983977188167E-5</v>
      </c>
      <c r="BI76" s="52">
        <v>2.1872741014910562E-5</v>
      </c>
      <c r="BJ76" s="52">
        <v>5.9334062846553324E-5</v>
      </c>
      <c r="BK76" s="52">
        <v>0</v>
      </c>
      <c r="BL76" s="52">
        <v>0</v>
      </c>
      <c r="BM76" s="52">
        <v>2.8638150508943408E-6</v>
      </c>
      <c r="BN76" s="52">
        <v>0</v>
      </c>
      <c r="BO76" s="52">
        <v>0</v>
      </c>
      <c r="BP76" s="52">
        <v>2.7242208867327575E-6</v>
      </c>
      <c r="BQ76" s="52">
        <v>1.7825711144175028E-3</v>
      </c>
      <c r="BR76" s="52">
        <v>0</v>
      </c>
      <c r="BS76" s="52">
        <v>6.5112947631206126E-4</v>
      </c>
      <c r="BT76" s="52">
        <v>3.2090816231301257E-5</v>
      </c>
      <c r="BU76" s="52">
        <v>2.2819749726688838E-3</v>
      </c>
      <c r="BV76" s="52">
        <v>4.8105117681618344E-5</v>
      </c>
      <c r="BW76" s="52">
        <v>4.7294478232906269E-4</v>
      </c>
      <c r="BX76" s="52">
        <v>4.33512862076306E-4</v>
      </c>
      <c r="BY76" s="52">
        <v>7.6882416519097675E-6</v>
      </c>
      <c r="BZ76" s="52">
        <v>0</v>
      </c>
      <c r="CA76" s="52">
        <v>1.6757791381722363E-3</v>
      </c>
      <c r="CB76" s="52">
        <v>2.3831078387289721E-5</v>
      </c>
      <c r="CC76" s="52">
        <v>1.0290688087495595E-4</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3.7811905306005769E-6</v>
      </c>
      <c r="CW76" s="52">
        <v>0</v>
      </c>
      <c r="CX76" s="52">
        <v>0</v>
      </c>
      <c r="CY76" s="52">
        <v>0</v>
      </c>
      <c r="CZ76" s="52">
        <v>0</v>
      </c>
      <c r="DA76" s="52">
        <v>1.56130006507308E-4</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3.092969058473615E-4</v>
      </c>
      <c r="DW76" s="52">
        <v>1.134026226466086E-4</v>
      </c>
      <c r="DX76" s="52">
        <v>0</v>
      </c>
      <c r="DY76" s="52">
        <v>0</v>
      </c>
      <c r="DZ76" s="52">
        <v>0</v>
      </c>
      <c r="EA76" s="52">
        <v>0</v>
      </c>
      <c r="EB76" s="52">
        <v>0</v>
      </c>
      <c r="EC76" s="52">
        <v>0</v>
      </c>
      <c r="ED76" s="52">
        <v>0</v>
      </c>
      <c r="EE76" s="52">
        <v>0</v>
      </c>
      <c r="EF76" s="52">
        <v>0</v>
      </c>
      <c r="EG76" s="52">
        <v>2.6647896139851711E-6</v>
      </c>
      <c r="EH76" s="52">
        <v>0</v>
      </c>
      <c r="EI76" s="52">
        <v>0</v>
      </c>
      <c r="EJ76" s="52">
        <v>0</v>
      </c>
      <c r="EK76" s="52">
        <v>4.7414325517460592E-5</v>
      </c>
      <c r="EL76" s="52">
        <v>1.009964019095958E-3</v>
      </c>
      <c r="EM76" s="52">
        <v>1.9007919015369349E-3</v>
      </c>
      <c r="EN76" s="52">
        <v>8.3019315141918536E-4</v>
      </c>
      <c r="EO76" s="52">
        <v>2.7177653453491222E-3</v>
      </c>
      <c r="EP76" s="52">
        <v>2.8127723340067726E-3</v>
      </c>
      <c r="EQ76" s="52">
        <v>1.3513311042197792E-3</v>
      </c>
      <c r="ER76" s="52">
        <v>1.5854899417232938E-3</v>
      </c>
      <c r="ES76" s="52">
        <v>1.0586985070080393E-3</v>
      </c>
      <c r="ET76" s="52">
        <v>1.5603797878750683E-3</v>
      </c>
      <c r="EU76" s="52">
        <v>7.3986087671895379E-4</v>
      </c>
      <c r="EV76" s="52">
        <v>4.7085839949179524E-2</v>
      </c>
      <c r="EW76" s="52">
        <v>1.348140769549334E-3</v>
      </c>
      <c r="EX76" s="52">
        <v>0</v>
      </c>
      <c r="EY76" s="52">
        <v>3.7666951815826413E-5</v>
      </c>
      <c r="EZ76" s="52">
        <v>4.8180255251485237E-4</v>
      </c>
      <c r="FA76" s="52">
        <v>1.7899586570221851E-6</v>
      </c>
      <c r="FB76" s="52">
        <v>1.2475174824999986E-3</v>
      </c>
      <c r="FC76" s="52">
        <v>1.3350929642933856E-6</v>
      </c>
      <c r="FD76" s="52">
        <v>0</v>
      </c>
      <c r="FE76" s="52">
        <v>0</v>
      </c>
      <c r="FF76" s="52">
        <v>1.0316737165990814E-4</v>
      </c>
      <c r="FG76" s="52">
        <v>1.5546675356712063E-6</v>
      </c>
      <c r="FH76" s="52">
        <v>3.3878771248361817E-4</v>
      </c>
      <c r="FI76" s="52">
        <v>6.0306926259570876E-5</v>
      </c>
      <c r="FJ76" s="52">
        <v>9.6699749579103892E-7</v>
      </c>
      <c r="FK76" s="52">
        <v>0</v>
      </c>
      <c r="FL76" s="52">
        <v>0</v>
      </c>
      <c r="FM76" s="52">
        <v>0</v>
      </c>
      <c r="FN76" s="52">
        <v>0</v>
      </c>
      <c r="FO76" s="52">
        <v>0</v>
      </c>
      <c r="FP76" s="52">
        <v>0</v>
      </c>
      <c r="FQ76" s="52">
        <v>8.8288559918961458E-7</v>
      </c>
      <c r="FR76" s="52">
        <v>3.4735158105100898E-6</v>
      </c>
      <c r="FS76" s="52">
        <v>2.4481734715500004E-4</v>
      </c>
      <c r="FT76" s="52">
        <v>7.3959403373478822E-6</v>
      </c>
      <c r="FU76" s="52">
        <v>0</v>
      </c>
      <c r="FV76" s="52">
        <v>0</v>
      </c>
      <c r="FW76" s="52">
        <v>1.1207676343492115E-5</v>
      </c>
      <c r="FX76" s="52">
        <v>1.9328737689025851E-6</v>
      </c>
      <c r="FY76" s="52">
        <v>0</v>
      </c>
      <c r="FZ76" s="52">
        <v>2.145015380238133E-4</v>
      </c>
      <c r="GA76" s="52">
        <v>0</v>
      </c>
      <c r="GB76" s="52">
        <v>1.0946305329979437E-4</v>
      </c>
      <c r="GC76" s="52">
        <v>8.2813275252547719E-5</v>
      </c>
      <c r="GD76" s="52">
        <v>0</v>
      </c>
      <c r="GE76" s="52">
        <v>2.2149490051506646E-4</v>
      </c>
      <c r="GF76" s="52">
        <v>1.3256156860840085E-4</v>
      </c>
      <c r="GG76" s="52">
        <v>0</v>
      </c>
      <c r="GH76" s="52">
        <v>0</v>
      </c>
      <c r="GI76" s="52">
        <v>0</v>
      </c>
      <c r="GJ76" s="52">
        <v>0</v>
      </c>
      <c r="GK76" s="52">
        <v>0</v>
      </c>
      <c r="GL76" s="52">
        <v>0</v>
      </c>
      <c r="GM76" s="52">
        <v>0</v>
      </c>
      <c r="GN76" s="52">
        <v>0</v>
      </c>
      <c r="GO76" s="52">
        <v>6.4959467080268659E-4</v>
      </c>
      <c r="GP76" s="52">
        <v>3.6613713995306702E-5</v>
      </c>
      <c r="GQ76" s="52">
        <v>1.9842823664738222E-4</v>
      </c>
      <c r="GR76" s="52">
        <v>5.7194506616353125E-5</v>
      </c>
      <c r="GS76" s="52">
        <v>0</v>
      </c>
      <c r="GT76" s="52">
        <v>4.8585871283308329E-4</v>
      </c>
      <c r="GU76" s="52">
        <v>5.0284099249498437E-4</v>
      </c>
      <c r="GV76" s="52">
        <v>1.1597130740156363E-5</v>
      </c>
      <c r="GW76" s="52">
        <v>0</v>
      </c>
      <c r="GX76" s="52">
        <v>0</v>
      </c>
      <c r="GY76" s="52">
        <v>7.6036326445063528E-5</v>
      </c>
      <c r="GZ76" s="52">
        <v>0</v>
      </c>
      <c r="HA76" s="52">
        <v>0</v>
      </c>
      <c r="HB76" s="52">
        <v>0</v>
      </c>
      <c r="HC76" s="52">
        <v>0</v>
      </c>
      <c r="HD76" s="52">
        <v>0</v>
      </c>
      <c r="HE76" s="52">
        <v>6.0468258128512786E-6</v>
      </c>
      <c r="HF76" s="52">
        <v>1.584356430228637E-6</v>
      </c>
      <c r="HG76" s="52">
        <v>0</v>
      </c>
      <c r="HH76" s="52">
        <v>0</v>
      </c>
      <c r="HI76" s="52">
        <v>5.005756016679143E-5</v>
      </c>
      <c r="HJ76" s="52">
        <v>0</v>
      </c>
      <c r="HK76" s="52">
        <v>0</v>
      </c>
      <c r="HL76" s="52">
        <v>9.24121713093672E-6</v>
      </c>
      <c r="HM76" s="52">
        <v>0</v>
      </c>
      <c r="HN76" s="52">
        <v>5.5060280582060119E-4</v>
      </c>
      <c r="HO76" s="52">
        <v>1.9042550114201331E-4</v>
      </c>
      <c r="HP76" s="52">
        <v>0</v>
      </c>
      <c r="HQ76" s="52">
        <v>0</v>
      </c>
      <c r="HR76" s="52">
        <v>0</v>
      </c>
      <c r="HS76" s="52">
        <v>0</v>
      </c>
      <c r="HT76" s="52">
        <v>0</v>
      </c>
      <c r="HU76" s="52">
        <v>0</v>
      </c>
      <c r="HV76" s="52">
        <v>0</v>
      </c>
      <c r="HW76" s="52">
        <v>0</v>
      </c>
      <c r="HX76" s="52">
        <v>1.4146300567053617E-5</v>
      </c>
      <c r="HY76" s="52">
        <v>0</v>
      </c>
      <c r="HZ76" s="52">
        <v>7.5371925793913806E-4</v>
      </c>
      <c r="IA76" s="52">
        <v>3.0575907895203611E-4</v>
      </c>
      <c r="IB76" s="52">
        <v>1.5334996291001124E-6</v>
      </c>
      <c r="IC76" s="52">
        <v>0</v>
      </c>
      <c r="ID76" s="52">
        <v>0</v>
      </c>
      <c r="IE76" s="52">
        <v>0</v>
      </c>
      <c r="IF76" s="52">
        <v>0</v>
      </c>
      <c r="IG76" s="52">
        <v>3.2853841617976555E-5</v>
      </c>
      <c r="IH76" s="52">
        <v>7.1517611636054214E-7</v>
      </c>
      <c r="II76" s="52">
        <v>0</v>
      </c>
      <c r="IJ76" s="52">
        <v>1.4229586361760077E-3</v>
      </c>
      <c r="IK76" s="52">
        <v>1.6248352369170166E-3</v>
      </c>
      <c r="IL76" s="52">
        <v>1.4422890836074361E-3</v>
      </c>
      <c r="IM76" s="52">
        <v>1.1808602706155865E-3</v>
      </c>
      <c r="IN76" s="52">
        <v>2.1096394022907172E-3</v>
      </c>
      <c r="IO76" s="52">
        <v>1.1500512094058354E-3</v>
      </c>
      <c r="IP76" s="52">
        <v>1.3541813366947152E-3</v>
      </c>
      <c r="IQ76" s="52">
        <v>1.0365778906468344E-3</v>
      </c>
      <c r="IR76" s="52">
        <v>1.4076779165504813E-3</v>
      </c>
      <c r="IS76" s="52">
        <v>3.0367934345849586E-3</v>
      </c>
      <c r="IT76" s="52">
        <v>4.6930372929538285E-2</v>
      </c>
      <c r="IU76" s="52">
        <v>4.9211729173601643E-2</v>
      </c>
      <c r="IV76" s="52">
        <v>4.0404483465919593E-2</v>
      </c>
      <c r="IW76" s="52">
        <v>5.2166913231086708E-2</v>
      </c>
      <c r="IX76" s="52">
        <v>4.1417345937718869E-2</v>
      </c>
      <c r="IY76" s="52">
        <v>8.5743062330347545E-7</v>
      </c>
      <c r="IZ76" s="52">
        <v>8.2331196327260708E-7</v>
      </c>
      <c r="JA76" s="52">
        <v>1.0087743243547789E-6</v>
      </c>
      <c r="JB76" s="52">
        <v>4.8770153811765393E-6</v>
      </c>
      <c r="JC76" s="52">
        <v>4.4125678457888198E-6</v>
      </c>
      <c r="JD76" s="52">
        <v>0</v>
      </c>
      <c r="JE76" s="52">
        <v>3.118390532213604E-5</v>
      </c>
      <c r="JF76" s="52">
        <v>0</v>
      </c>
      <c r="JG76" s="52">
        <v>8.0553947522923837E-5</v>
      </c>
      <c r="JH76" s="52">
        <v>8.5393081283952036E-5</v>
      </c>
      <c r="JI76" s="52">
        <v>1.8496164705595385E-5</v>
      </c>
      <c r="JJ76" s="52">
        <v>1.0505698271499589E-4</v>
      </c>
      <c r="JK76" s="52">
        <v>7.0202307184258651E-7</v>
      </c>
      <c r="JL76" s="52">
        <v>3.2291960035420175E-4</v>
      </c>
      <c r="JM76" s="52">
        <v>9.1639286537869869E-6</v>
      </c>
      <c r="JN76" s="52">
        <v>1.1861909798034826E-5</v>
      </c>
      <c r="JO76" s="52">
        <v>3.4563804234236892E-5</v>
      </c>
      <c r="JP76" s="52">
        <v>4.3066420146090401E-5</v>
      </c>
      <c r="JQ76" s="52">
        <v>6.3663877956122579E-6</v>
      </c>
      <c r="JR76" s="52">
        <v>2.1866781175284502E-6</v>
      </c>
      <c r="JS76" s="52">
        <v>1.2830153015595431E-6</v>
      </c>
      <c r="JT76" s="52">
        <v>0</v>
      </c>
      <c r="JU76" s="52">
        <v>0</v>
      </c>
      <c r="JV76" s="52">
        <v>8.3188487402373069E-7</v>
      </c>
      <c r="JW76" s="52">
        <v>0</v>
      </c>
      <c r="JX76" s="52">
        <v>0</v>
      </c>
      <c r="JY76" s="52">
        <v>0</v>
      </c>
      <c r="JZ76" s="52">
        <v>0</v>
      </c>
      <c r="KA76" s="52">
        <v>0</v>
      </c>
      <c r="KB76" s="52">
        <v>0</v>
      </c>
      <c r="KC76" s="52">
        <v>0</v>
      </c>
      <c r="KD76" s="52">
        <v>0</v>
      </c>
      <c r="KE76" s="52">
        <v>0</v>
      </c>
      <c r="KF76" s="52">
        <v>1.3780664778329316E-6</v>
      </c>
      <c r="KG76" s="52">
        <v>0</v>
      </c>
      <c r="KH76" s="52">
        <v>6.4948824042171781E-5</v>
      </c>
      <c r="KI76" s="52">
        <v>0</v>
      </c>
      <c r="KJ76" s="52">
        <v>0</v>
      </c>
      <c r="KK76" s="52">
        <v>0</v>
      </c>
      <c r="KL76" s="52">
        <v>2.9470093930574542E-5</v>
      </c>
      <c r="KM76" s="52">
        <v>5.7233771773931053E-6</v>
      </c>
      <c r="KN76" s="52">
        <v>0</v>
      </c>
      <c r="KO76" s="52">
        <v>0</v>
      </c>
      <c r="KP76" s="52">
        <v>0</v>
      </c>
      <c r="KQ76" s="52">
        <v>0</v>
      </c>
      <c r="KR76" s="52">
        <v>0</v>
      </c>
      <c r="KS76" s="52">
        <v>1.1516068710883777E-6</v>
      </c>
      <c r="KT76" s="52">
        <v>0</v>
      </c>
      <c r="KU76" s="52">
        <v>4.041320663593847E-6</v>
      </c>
      <c r="KV76" s="52">
        <v>0</v>
      </c>
      <c r="KW76" s="52">
        <v>5.1655364891602061E-5</v>
      </c>
      <c r="KX76" s="52">
        <v>0</v>
      </c>
      <c r="KY76" s="52">
        <v>4.3396232928742084E-6</v>
      </c>
      <c r="KZ76" s="52">
        <v>1.7373358896505312E-6</v>
      </c>
    </row>
    <row r="77" spans="1:312" x14ac:dyDescent="0.2">
      <c r="A77" s="89">
        <v>1.025844</v>
      </c>
      <c r="B77" s="41" t="s">
        <v>871</v>
      </c>
      <c r="C77" s="51" t="s">
        <v>120</v>
      </c>
      <c r="D77" s="52">
        <v>3.0716446351293066E-5</v>
      </c>
      <c r="E77" s="52">
        <v>7.8948200282462615E-5</v>
      </c>
      <c r="F77" s="52">
        <v>7.8935337622268185E-5</v>
      </c>
      <c r="G77" s="52">
        <v>6.9906821383635212E-5</v>
      </c>
      <c r="H77" s="52">
        <v>6.5374045977816282E-5</v>
      </c>
      <c r="I77" s="52">
        <v>5.2071173451947728E-2</v>
      </c>
      <c r="J77" s="52">
        <v>4.0509330000932382E-2</v>
      </c>
      <c r="K77" s="52">
        <v>2.0151538092793887E-3</v>
      </c>
      <c r="L77" s="52">
        <v>2.130800282010984E-3</v>
      </c>
      <c r="M77" s="52">
        <v>1.1324198673644106E-4</v>
      </c>
      <c r="N77" s="52">
        <v>1.1832458950528276E-4</v>
      </c>
      <c r="O77" s="52">
        <v>5.8687294159086299E-5</v>
      </c>
      <c r="P77" s="52">
        <v>5.0390909513233611E-5</v>
      </c>
      <c r="Q77" s="52">
        <v>9.5008777582020307E-5</v>
      </c>
      <c r="R77" s="52">
        <v>9.3412673397334862E-5</v>
      </c>
      <c r="S77" s="52">
        <v>5.7942871350789165E-5</v>
      </c>
      <c r="T77" s="52">
        <v>5.149218810596662E-4</v>
      </c>
      <c r="U77" s="52">
        <v>1.3205367451935471E-4</v>
      </c>
      <c r="V77" s="52">
        <v>5.3080064534067767E-5</v>
      </c>
      <c r="W77" s="52">
        <v>5.0093458063489138E-4</v>
      </c>
      <c r="X77" s="52">
        <v>1.0686086531258522E-3</v>
      </c>
      <c r="Y77" s="52">
        <v>1.2330012565608093E-4</v>
      </c>
      <c r="Z77" s="52">
        <v>1.3419955542799501E-4</v>
      </c>
      <c r="AA77" s="52">
        <v>4.3843214273145946E-5</v>
      </c>
      <c r="AB77" s="52">
        <v>2.2568568388163333E-5</v>
      </c>
      <c r="AC77" s="52">
        <v>2.5827435749275102E-4</v>
      </c>
      <c r="AD77" s="52">
        <v>1.3126138961700034E-4</v>
      </c>
      <c r="AE77" s="52">
        <v>6.4369118370581867E-6</v>
      </c>
      <c r="AF77" s="52">
        <v>1.5148752561659973E-4</v>
      </c>
      <c r="AG77" s="52">
        <v>6.2279822492600331E-5</v>
      </c>
      <c r="AH77" s="52">
        <v>1.0661700202225396E-4</v>
      </c>
      <c r="AI77" s="52">
        <v>3.7985206690048265E-5</v>
      </c>
      <c r="AJ77" s="52">
        <v>8.1895770902390607E-6</v>
      </c>
      <c r="AK77" s="52">
        <v>3.4270919616608113E-5</v>
      </c>
      <c r="AL77" s="52">
        <v>2.0193321611097503E-5</v>
      </c>
      <c r="AM77" s="52">
        <v>1.1018124019870818E-4</v>
      </c>
      <c r="AN77" s="52">
        <v>7.2214996844181361E-5</v>
      </c>
      <c r="AO77" s="52">
        <v>3.4480259190445787E-5</v>
      </c>
      <c r="AP77" s="52">
        <v>6.6916959864880395E-6</v>
      </c>
      <c r="AQ77" s="52">
        <v>1.3732333561721209E-4</v>
      </c>
      <c r="AR77" s="52">
        <v>1.4450291911063395E-4</v>
      </c>
      <c r="AS77" s="52">
        <v>1.1043941726679099E-4</v>
      </c>
      <c r="AT77" s="52">
        <v>9.8801737498159891E-5</v>
      </c>
      <c r="AU77" s="52">
        <v>5.1215433902929371E-5</v>
      </c>
      <c r="AV77" s="52">
        <v>5.4420756587781714E-5</v>
      </c>
      <c r="AW77" s="52">
        <v>5.8963084685305193E-3</v>
      </c>
      <c r="AX77" s="52">
        <v>2.2176168560288954E-2</v>
      </c>
      <c r="AY77" s="52">
        <v>9.8170668011460325E-4</v>
      </c>
      <c r="AZ77" s="52">
        <v>6.0953396317875935E-5</v>
      </c>
      <c r="BA77" s="52">
        <v>3.4261743003501381E-4</v>
      </c>
      <c r="BB77" s="52">
        <v>5.2667547440549939E-5</v>
      </c>
      <c r="BC77" s="52">
        <v>6.1936982111934256E-5</v>
      </c>
      <c r="BD77" s="52">
        <v>3.0714672800896725E-5</v>
      </c>
      <c r="BE77" s="52">
        <v>7.3704123823627212E-5</v>
      </c>
      <c r="BF77" s="52">
        <v>1.5231023177941493E-4</v>
      </c>
      <c r="BG77" s="52">
        <v>6.0665193070510706E-5</v>
      </c>
      <c r="BH77" s="52">
        <v>1.1850942009109376E-4</v>
      </c>
      <c r="BI77" s="52">
        <v>2.3906047468080781E-5</v>
      </c>
      <c r="BJ77" s="52">
        <v>1.2793365922352594E-4</v>
      </c>
      <c r="BK77" s="52">
        <v>3.5975333468495259E-4</v>
      </c>
      <c r="BL77" s="52">
        <v>1.7984008622953435E-4</v>
      </c>
      <c r="BM77" s="52">
        <v>4.4312529182562638E-6</v>
      </c>
      <c r="BN77" s="52">
        <v>1.1787200596157214E-5</v>
      </c>
      <c r="BO77" s="52">
        <v>2.7565752699990309E-5</v>
      </c>
      <c r="BP77" s="52">
        <v>2.4034474430541204E-4</v>
      </c>
      <c r="BQ77" s="52">
        <v>3.3374873208239638E-3</v>
      </c>
      <c r="BR77" s="52">
        <v>3.0799478746013732E-4</v>
      </c>
      <c r="BS77" s="52">
        <v>7.0121635910529677E-4</v>
      </c>
      <c r="BT77" s="52">
        <v>4.6131243540819465E-4</v>
      </c>
      <c r="BU77" s="52">
        <v>3.8257221148049183E-3</v>
      </c>
      <c r="BV77" s="52">
        <v>2.6498464201387506E-5</v>
      </c>
      <c r="BW77" s="52">
        <v>1.0596910019936141E-4</v>
      </c>
      <c r="BX77" s="52">
        <v>2.8130938751944507E-4</v>
      </c>
      <c r="BY77" s="52">
        <v>1.8393535709644731E-4</v>
      </c>
      <c r="BZ77" s="52">
        <v>1.8320700975096635E-4</v>
      </c>
      <c r="CA77" s="52">
        <v>7.9458592680654535E-4</v>
      </c>
      <c r="CB77" s="52">
        <v>3.7880350833739077E-5</v>
      </c>
      <c r="CC77" s="52">
        <v>1.1905454134192814E-4</v>
      </c>
      <c r="CD77" s="52">
        <v>1.2316048166933379E-4</v>
      </c>
      <c r="CE77" s="52">
        <v>4.7222037063168672E-5</v>
      </c>
      <c r="CF77" s="52">
        <v>1.3395522651800843E-4</v>
      </c>
      <c r="CG77" s="52">
        <v>3.1046512642851211E-5</v>
      </c>
      <c r="CH77" s="52">
        <v>7.8592670775037141E-5</v>
      </c>
      <c r="CI77" s="52">
        <v>4.6160641874377717E-5</v>
      </c>
      <c r="CJ77" s="52">
        <v>3.9485565689947168E-5</v>
      </c>
      <c r="CK77" s="52">
        <v>2.090402288448796E-5</v>
      </c>
      <c r="CL77" s="52">
        <v>3.0082092100476813E-5</v>
      </c>
      <c r="CM77" s="52">
        <v>2.2334733047283831E-5</v>
      </c>
      <c r="CN77" s="52">
        <v>2.9809393993841252E-6</v>
      </c>
      <c r="CO77" s="52">
        <v>5.965483380204922E-6</v>
      </c>
      <c r="CP77" s="52">
        <v>6.5724943241278347E-5</v>
      </c>
      <c r="CQ77" s="52">
        <v>1.7596803714469515E-4</v>
      </c>
      <c r="CR77" s="52">
        <v>3.5300228360574913E-5</v>
      </c>
      <c r="CS77" s="52">
        <v>8.6443999861831763E-6</v>
      </c>
      <c r="CT77" s="52">
        <v>5.4816177974216109E-6</v>
      </c>
      <c r="CU77" s="52">
        <v>1.8107291302469456E-5</v>
      </c>
      <c r="CV77" s="52">
        <v>1.301702918306753E-4</v>
      </c>
      <c r="CW77" s="52">
        <v>4.7691457541040308E-5</v>
      </c>
      <c r="CX77" s="52">
        <v>7.4104632200858362E-5</v>
      </c>
      <c r="CY77" s="52">
        <v>1.8063140198461737E-5</v>
      </c>
      <c r="CZ77" s="52">
        <v>0</v>
      </c>
      <c r="DA77" s="52">
        <v>8.4985940232433503E-6</v>
      </c>
      <c r="DB77" s="52">
        <v>3.8726686432535889E-5</v>
      </c>
      <c r="DC77" s="52">
        <v>9.6003989375869868E-5</v>
      </c>
      <c r="DD77" s="52">
        <v>4.9279102747366002E-5</v>
      </c>
      <c r="DE77" s="52">
        <v>5.3585591416512012E-5</v>
      </c>
      <c r="DF77" s="52">
        <v>5.9869834527525228E-5</v>
      </c>
      <c r="DG77" s="52">
        <v>9.4937456375026856E-5</v>
      </c>
      <c r="DH77" s="52">
        <v>1.9486745115972116E-5</v>
      </c>
      <c r="DI77" s="52">
        <v>4.3287142155535641E-6</v>
      </c>
      <c r="DJ77" s="52">
        <v>5.4388976303417352E-6</v>
      </c>
      <c r="DK77" s="52">
        <v>7.2556906766020705E-6</v>
      </c>
      <c r="DL77" s="52">
        <v>5.5257300148510302E-6</v>
      </c>
      <c r="DM77" s="52">
        <v>4.1439007892460076E-5</v>
      </c>
      <c r="DN77" s="52">
        <v>3.8054165578996916E-5</v>
      </c>
      <c r="DO77" s="52">
        <v>6.4931857692194343E-6</v>
      </c>
      <c r="DP77" s="52">
        <v>6.9687187094114741E-6</v>
      </c>
      <c r="DQ77" s="52">
        <v>1.4122497024966211E-5</v>
      </c>
      <c r="DR77" s="52">
        <v>5.7896666658956233E-6</v>
      </c>
      <c r="DS77" s="52">
        <v>4.8453169427621298E-5</v>
      </c>
      <c r="DT77" s="52">
        <v>9.6755316146888309E-5</v>
      </c>
      <c r="DU77" s="52">
        <v>7.5524205970492239E-5</v>
      </c>
      <c r="DV77" s="52">
        <v>1.3437916259536811E-4</v>
      </c>
      <c r="DW77" s="52">
        <v>5.2247877888928913E-5</v>
      </c>
      <c r="DX77" s="52">
        <v>2.7766111067402425E-5</v>
      </c>
      <c r="DY77" s="52">
        <v>1.8246170204236636E-6</v>
      </c>
      <c r="DZ77" s="52">
        <v>6.3788036001397982E-5</v>
      </c>
      <c r="EA77" s="52">
        <v>3.3206552835023291E-5</v>
      </c>
      <c r="EB77" s="52">
        <v>1.416140940077562E-5</v>
      </c>
      <c r="EC77" s="52">
        <v>3.5240376727044818E-5</v>
      </c>
      <c r="ED77" s="52">
        <v>1.1096123935199844E-5</v>
      </c>
      <c r="EE77" s="52">
        <v>5.3090316162628814E-5</v>
      </c>
      <c r="EF77" s="52">
        <v>1.0873974293706979E-5</v>
      </c>
      <c r="EG77" s="52">
        <v>2.0039756238504648E-5</v>
      </c>
      <c r="EH77" s="52">
        <v>2.9451254473967804E-5</v>
      </c>
      <c r="EI77" s="52">
        <v>4.0682543602696014E-5</v>
      </c>
      <c r="EJ77" s="52">
        <v>1.4229720766830752E-5</v>
      </c>
      <c r="EK77" s="52">
        <v>4.2180539372147727E-5</v>
      </c>
      <c r="EL77" s="52">
        <v>1.4633321220987262E-3</v>
      </c>
      <c r="EM77" s="52">
        <v>3.3738984093354273E-3</v>
      </c>
      <c r="EN77" s="52">
        <v>2.6296942074204555E-3</v>
      </c>
      <c r="EO77" s="52">
        <v>1.5528087167514552E-3</v>
      </c>
      <c r="EP77" s="52">
        <v>3.6225940195212824E-3</v>
      </c>
      <c r="EQ77" s="52">
        <v>1.8602244622217302E-3</v>
      </c>
      <c r="ER77" s="52">
        <v>1.8624728286853957E-3</v>
      </c>
      <c r="ES77" s="52">
        <v>1.7973398925084957E-3</v>
      </c>
      <c r="ET77" s="52">
        <v>1.3015513076975673E-3</v>
      </c>
      <c r="EU77" s="52">
        <v>3.687644998291962E-3</v>
      </c>
      <c r="EV77" s="52">
        <v>0.12206278575528577</v>
      </c>
      <c r="EW77" s="52">
        <v>1.9299829657326989E-3</v>
      </c>
      <c r="EX77" s="52">
        <v>1.4081150003992217E-4</v>
      </c>
      <c r="EY77" s="52">
        <v>7.0528360319271246E-5</v>
      </c>
      <c r="EZ77" s="52">
        <v>5.4113126312992714E-5</v>
      </c>
      <c r="FA77" s="52">
        <v>7.2203773473703732E-5</v>
      </c>
      <c r="FB77" s="52">
        <v>7.9768227166855665E-5</v>
      </c>
      <c r="FC77" s="52">
        <v>1.236886606823728E-4</v>
      </c>
      <c r="FD77" s="52">
        <v>1.070464602821704E-4</v>
      </c>
      <c r="FE77" s="52">
        <v>7.4342756365765214E-5</v>
      </c>
      <c r="FF77" s="52">
        <v>5.9150019743733207E-5</v>
      </c>
      <c r="FG77" s="52">
        <v>6.6702038950763312E-4</v>
      </c>
      <c r="FH77" s="52">
        <v>2.3642123011752726E-5</v>
      </c>
      <c r="FI77" s="52">
        <v>2.3484220594832712E-5</v>
      </c>
      <c r="FJ77" s="52">
        <v>1.8149799151770267E-5</v>
      </c>
      <c r="FK77" s="52">
        <v>1.6714013518317997E-4</v>
      </c>
      <c r="FL77" s="52">
        <v>2.983315916848323E-6</v>
      </c>
      <c r="FM77" s="52">
        <v>4.0819190361507533E-5</v>
      </c>
      <c r="FN77" s="52">
        <v>1.2128098028924365E-5</v>
      </c>
      <c r="FO77" s="52">
        <v>4.7782267531284694E-5</v>
      </c>
      <c r="FP77" s="52">
        <v>5.4572861755142131E-6</v>
      </c>
      <c r="FQ77" s="52">
        <v>9.5281415176179201E-5</v>
      </c>
      <c r="FR77" s="52">
        <v>4.4483056443167307E-5</v>
      </c>
      <c r="FS77" s="52">
        <v>2.4153870336351604E-3</v>
      </c>
      <c r="FT77" s="52">
        <v>2.5612687595406337E-5</v>
      </c>
      <c r="FU77" s="52">
        <v>7.8352933119994885E-5</v>
      </c>
      <c r="FV77" s="52">
        <v>4.8786432356121225E-5</v>
      </c>
      <c r="FW77" s="52">
        <v>4.8281278758957683E-5</v>
      </c>
      <c r="FX77" s="52">
        <v>5.084787502107753E-5</v>
      </c>
      <c r="FY77" s="52">
        <v>5.7054757111728325E-5</v>
      </c>
      <c r="FZ77" s="52">
        <v>3.9356211366102057E-5</v>
      </c>
      <c r="GA77" s="52">
        <v>2.0113107573553775E-4</v>
      </c>
      <c r="GB77" s="52">
        <v>3.9971547026905294E-5</v>
      </c>
      <c r="GC77" s="52">
        <v>2.9775529487556446E-5</v>
      </c>
      <c r="GD77" s="52">
        <v>5.517925303598629E-5</v>
      </c>
      <c r="GE77" s="52">
        <v>8.5176615721719703E-5</v>
      </c>
      <c r="GF77" s="52">
        <v>6.5901104977012656E-5</v>
      </c>
      <c r="GG77" s="52">
        <v>2.844312767597589E-5</v>
      </c>
      <c r="GH77" s="52">
        <v>1.7682305474621418E-4</v>
      </c>
      <c r="GI77" s="52">
        <v>8.8931278542333695E-5</v>
      </c>
      <c r="GJ77" s="52">
        <v>5.0753705946910819E-5</v>
      </c>
      <c r="GK77" s="52">
        <v>5.0368497709950459E-5</v>
      </c>
      <c r="GL77" s="52">
        <v>5.0807061619658178E-5</v>
      </c>
      <c r="GM77" s="52">
        <v>1.7664181768455148E-5</v>
      </c>
      <c r="GN77" s="52">
        <v>9.8080999757163323E-5</v>
      </c>
      <c r="GO77" s="52">
        <v>2.7079571417006006E-4</v>
      </c>
      <c r="GP77" s="52">
        <v>1.3543918647937429E-4</v>
      </c>
      <c r="GQ77" s="52">
        <v>2.6190161634199126E-4</v>
      </c>
      <c r="GR77" s="52">
        <v>7.6973339798615834E-4</v>
      </c>
      <c r="GS77" s="52">
        <v>2.9380640357541557E-4</v>
      </c>
      <c r="GT77" s="52">
        <v>4.4960233939484731E-4</v>
      </c>
      <c r="GU77" s="52">
        <v>1.2376684502633886E-3</v>
      </c>
      <c r="GV77" s="52">
        <v>1.1314697216008337E-4</v>
      </c>
      <c r="GW77" s="52">
        <v>3.3796490161271028E-5</v>
      </c>
      <c r="GX77" s="52">
        <v>7.480189242904187E-5</v>
      </c>
      <c r="GY77" s="52">
        <v>2.1719862688131319E-5</v>
      </c>
      <c r="GZ77" s="52">
        <v>1.4212124337242569E-5</v>
      </c>
      <c r="HA77" s="52">
        <v>6.2107803384547087E-5</v>
      </c>
      <c r="HB77" s="52">
        <v>2.6898541625033071E-5</v>
      </c>
      <c r="HC77" s="52">
        <v>1.1149120210382305E-4</v>
      </c>
      <c r="HD77" s="52">
        <v>8.9813043486068562E-5</v>
      </c>
      <c r="HE77" s="52">
        <v>3.2096167489166151E-5</v>
      </c>
      <c r="HF77" s="52">
        <v>9.3080940275932436E-6</v>
      </c>
      <c r="HG77" s="52">
        <v>3.3984584138054189E-5</v>
      </c>
      <c r="HH77" s="52">
        <v>7.4191923835811041E-5</v>
      </c>
      <c r="HI77" s="52">
        <v>3.9821025185864181E-5</v>
      </c>
      <c r="HJ77" s="52">
        <v>4.9760850712713778E-6</v>
      </c>
      <c r="HK77" s="52">
        <v>8.2473153618787593E-5</v>
      </c>
      <c r="HL77" s="52">
        <v>2.2242091506984408E-5</v>
      </c>
      <c r="HM77" s="52">
        <v>1.9780054472760133E-4</v>
      </c>
      <c r="HN77" s="52">
        <v>6.5332438456993047E-5</v>
      </c>
      <c r="HO77" s="52">
        <v>1.1941751557589601E-4</v>
      </c>
      <c r="HP77" s="52">
        <v>1.0455002895474459E-5</v>
      </c>
      <c r="HQ77" s="52">
        <v>1.0201389015456273E-5</v>
      </c>
      <c r="HR77" s="52">
        <v>1.2338699779281594E-5</v>
      </c>
      <c r="HS77" s="52">
        <v>3.1713239512242104E-5</v>
      </c>
      <c r="HT77" s="52">
        <v>3.987267056875188E-5</v>
      </c>
      <c r="HU77" s="52">
        <v>8.4654234248410186E-5</v>
      </c>
      <c r="HV77" s="52">
        <v>2.616494807492979E-5</v>
      </c>
      <c r="HW77" s="52">
        <v>5.5253376048181317E-5</v>
      </c>
      <c r="HX77" s="52">
        <v>3.4455345935595939E-5</v>
      </c>
      <c r="HY77" s="52">
        <v>6.6816416518721157E-5</v>
      </c>
      <c r="HZ77" s="52">
        <v>8.4897082895636912E-5</v>
      </c>
      <c r="IA77" s="52">
        <v>5.3645979623025581E-5</v>
      </c>
      <c r="IB77" s="52">
        <v>1.9246742327645291E-4</v>
      </c>
      <c r="IC77" s="52">
        <v>9.8018591214290139E-5</v>
      </c>
      <c r="ID77" s="52">
        <v>1.1112852020545109E-4</v>
      </c>
      <c r="IE77" s="52">
        <v>6.2233544359639124E-5</v>
      </c>
      <c r="IF77" s="52">
        <v>4.5451254940695761E-5</v>
      </c>
      <c r="IG77" s="52">
        <v>7.0786164627094776E-5</v>
      </c>
      <c r="IH77" s="52">
        <v>8.1915172096988249E-5</v>
      </c>
      <c r="II77" s="52">
        <v>3.2064714781586713E-5</v>
      </c>
      <c r="IJ77" s="52">
        <v>1.090375226489738E-3</v>
      </c>
      <c r="IK77" s="52">
        <v>8.8523430790996406E-4</v>
      </c>
      <c r="IL77" s="52">
        <v>7.7287923432517523E-4</v>
      </c>
      <c r="IM77" s="52">
        <v>5.6738049237019066E-4</v>
      </c>
      <c r="IN77" s="52">
        <v>8.2374726749064292E-4</v>
      </c>
      <c r="IO77" s="52">
        <v>1.4147207073378521E-3</v>
      </c>
      <c r="IP77" s="52">
        <v>8.1127233282854503E-4</v>
      </c>
      <c r="IQ77" s="52">
        <v>6.0797071772295431E-4</v>
      </c>
      <c r="IR77" s="52">
        <v>9.5942194767082041E-4</v>
      </c>
      <c r="IS77" s="52">
        <v>7.7045056256192434E-3</v>
      </c>
      <c r="IT77" s="52">
        <v>0.33597096008573979</v>
      </c>
      <c r="IU77" s="52">
        <v>0.67651117202560251</v>
      </c>
      <c r="IV77" s="52">
        <v>5.9831153597262703E-2</v>
      </c>
      <c r="IW77" s="52">
        <v>0.46800588049552366</v>
      </c>
      <c r="IX77" s="52">
        <v>3.6148076470394676E-2</v>
      </c>
      <c r="IY77" s="52">
        <v>7.6656112391316529E-5</v>
      </c>
      <c r="IZ77" s="52">
        <v>1.9941138488217E-4</v>
      </c>
      <c r="JA77" s="52">
        <v>4.6968743803597112E-5</v>
      </c>
      <c r="JB77" s="52">
        <v>2.0051347676483246E-4</v>
      </c>
      <c r="JC77" s="52">
        <v>2.2644858924440682E-4</v>
      </c>
      <c r="JD77" s="52">
        <v>2.2836224976167778E-5</v>
      </c>
      <c r="JE77" s="52">
        <v>8.4716416101369852E-5</v>
      </c>
      <c r="JF77" s="52">
        <v>6.335628402597797E-5</v>
      </c>
      <c r="JG77" s="52">
        <v>1.2540403323859373E-4</v>
      </c>
      <c r="JH77" s="52">
        <v>1.6752118718599236E-4</v>
      </c>
      <c r="JI77" s="52">
        <v>1.5564681620269536E-4</v>
      </c>
      <c r="JJ77" s="52">
        <v>7.9928722373106791E-5</v>
      </c>
      <c r="JK77" s="52">
        <v>1.5252126257964656E-4</v>
      </c>
      <c r="JL77" s="52">
        <v>1.0658459778699914E-4</v>
      </c>
      <c r="JM77" s="52">
        <v>1.9596198980635556E-4</v>
      </c>
      <c r="JN77" s="52">
        <v>1.9699377153269135E-4</v>
      </c>
      <c r="JO77" s="52">
        <v>2.9021992164213119E-4</v>
      </c>
      <c r="JP77" s="52">
        <v>1.2962144261597996E-4</v>
      </c>
      <c r="JQ77" s="52">
        <v>1.7622479308063686E-4</v>
      </c>
      <c r="JR77" s="52">
        <v>7.3102397106457938E-5</v>
      </c>
      <c r="JS77" s="52">
        <v>5.2379608819224521E-5</v>
      </c>
      <c r="JT77" s="52">
        <v>3.9286162302786855E-5</v>
      </c>
      <c r="JU77" s="52">
        <v>1.0843269121556645E-4</v>
      </c>
      <c r="JV77" s="52">
        <v>2.4283555759133994E-4</v>
      </c>
      <c r="JW77" s="52">
        <v>2.2973438381633323E-5</v>
      </c>
      <c r="JX77" s="52">
        <v>8.2689486239795044E-5</v>
      </c>
      <c r="JY77" s="52">
        <v>4.251180823106244E-5</v>
      </c>
      <c r="JZ77" s="52">
        <v>1.2267477625755186E-4</v>
      </c>
      <c r="KA77" s="52">
        <v>1.1150198180592569E-4</v>
      </c>
      <c r="KB77" s="52">
        <v>6.1653793509891327E-5</v>
      </c>
      <c r="KC77" s="52">
        <v>1.8949968924871998E-4</v>
      </c>
      <c r="KD77" s="52">
        <v>1.516775787146013E-4</v>
      </c>
      <c r="KE77" s="52">
        <v>1.3887374764310744E-4</v>
      </c>
      <c r="KF77" s="52">
        <v>1.2483246509142288E-4</v>
      </c>
      <c r="KG77" s="52">
        <v>1.1672026491227576E-4</v>
      </c>
      <c r="KH77" s="52">
        <v>1.1257619867570246E-4</v>
      </c>
      <c r="KI77" s="52">
        <v>2.5962853816477819E-5</v>
      </c>
      <c r="KJ77" s="52">
        <v>1.2205839036358616E-4</v>
      </c>
      <c r="KK77" s="52">
        <v>4.2441794847267177E-5</v>
      </c>
      <c r="KL77" s="52">
        <v>5.6448680957267522E-5</v>
      </c>
      <c r="KM77" s="52">
        <v>1.0655793941261794E-4</v>
      </c>
      <c r="KN77" s="52">
        <v>6.8061571427354854E-5</v>
      </c>
      <c r="KO77" s="52">
        <v>1.3036219402030532E-4</v>
      </c>
      <c r="KP77" s="52">
        <v>1.1207898864989969E-4</v>
      </c>
      <c r="KQ77" s="52">
        <v>7.7264331737401435E-5</v>
      </c>
      <c r="KR77" s="52">
        <v>1.8404909793028854E-4</v>
      </c>
      <c r="KS77" s="52">
        <v>9.0812427548683507E-5</v>
      </c>
      <c r="KT77" s="52">
        <v>1.28248653827612E-4</v>
      </c>
      <c r="KU77" s="52">
        <v>5.6377310809256478E-5</v>
      </c>
      <c r="KV77" s="52">
        <v>4.8459502595957302E-5</v>
      </c>
      <c r="KW77" s="52">
        <v>1.0857231788060444E-4</v>
      </c>
      <c r="KX77" s="52">
        <v>9.9379425143140986E-5</v>
      </c>
      <c r="KY77" s="52">
        <v>4.3098527900734885E-5</v>
      </c>
      <c r="KZ77" s="52">
        <v>1.5058665928374958E-4</v>
      </c>
    </row>
    <row r="78" spans="1:312" x14ac:dyDescent="0.2">
      <c r="A78" s="89">
        <v>1.025649</v>
      </c>
      <c r="B78" s="41" t="s">
        <v>870</v>
      </c>
      <c r="C78" s="51" t="s">
        <v>121</v>
      </c>
      <c r="D78" s="52">
        <v>3.9160144807167997E-5</v>
      </c>
      <c r="E78" s="52">
        <v>3.2781501489575002E-5</v>
      </c>
      <c r="F78" s="52">
        <v>0</v>
      </c>
      <c r="G78" s="52">
        <v>1.8429733524096338E-5</v>
      </c>
      <c r="H78" s="52">
        <v>4.7436583025251407E-5</v>
      </c>
      <c r="I78" s="52">
        <v>9.3356580325936675E-3</v>
      </c>
      <c r="J78" s="52">
        <v>7.3142003850339568E-3</v>
      </c>
      <c r="K78" s="52">
        <v>3.0891819586587938E-4</v>
      </c>
      <c r="L78" s="52">
        <v>2.1276086499360719E-4</v>
      </c>
      <c r="M78" s="52">
        <v>3.296998012305428E-5</v>
      </c>
      <c r="N78" s="52">
        <v>0</v>
      </c>
      <c r="O78" s="52">
        <v>3.2269146637322374E-6</v>
      </c>
      <c r="P78" s="52">
        <v>1.4573037917132297E-5</v>
      </c>
      <c r="Q78" s="52">
        <v>3.0095625886167003E-6</v>
      </c>
      <c r="R78" s="52">
        <v>6.8181264189706492E-5</v>
      </c>
      <c r="S78" s="52">
        <v>2.6967540010033624E-6</v>
      </c>
      <c r="T78" s="52">
        <v>0</v>
      </c>
      <c r="U78" s="52">
        <v>6.8859349508983036E-7</v>
      </c>
      <c r="V78" s="52">
        <v>7.6498563470116132E-6</v>
      </c>
      <c r="W78" s="52">
        <v>1.0250686811678545E-4</v>
      </c>
      <c r="X78" s="52">
        <v>2.0133458119068643E-4</v>
      </c>
      <c r="Y78" s="52">
        <v>0</v>
      </c>
      <c r="Z78" s="52">
        <v>2.009892462521961E-5</v>
      </c>
      <c r="AA78" s="52">
        <v>0</v>
      </c>
      <c r="AB78" s="52">
        <v>0</v>
      </c>
      <c r="AC78" s="52">
        <v>6.6262151271373656E-7</v>
      </c>
      <c r="AD78" s="52">
        <v>0</v>
      </c>
      <c r="AE78" s="52">
        <v>2.0603962974465479E-6</v>
      </c>
      <c r="AF78" s="52">
        <v>0</v>
      </c>
      <c r="AG78" s="52">
        <v>6.4075307842161348E-6</v>
      </c>
      <c r="AH78" s="52">
        <v>0</v>
      </c>
      <c r="AI78" s="52">
        <v>8.1279522623822835E-7</v>
      </c>
      <c r="AJ78" s="52">
        <v>0</v>
      </c>
      <c r="AK78" s="52">
        <v>0</v>
      </c>
      <c r="AL78" s="52">
        <v>0</v>
      </c>
      <c r="AM78" s="52">
        <v>3.1004820288976146E-6</v>
      </c>
      <c r="AN78" s="52">
        <v>6.9045825584792709E-5</v>
      </c>
      <c r="AO78" s="52">
        <v>0</v>
      </c>
      <c r="AP78" s="52">
        <v>0</v>
      </c>
      <c r="AQ78" s="52">
        <v>9.6554631742110753E-6</v>
      </c>
      <c r="AR78" s="52">
        <v>2.4057670210239456E-6</v>
      </c>
      <c r="AS78" s="52">
        <v>8.7290957290923732E-6</v>
      </c>
      <c r="AT78" s="52">
        <v>1.9869846965883594E-6</v>
      </c>
      <c r="AU78" s="52">
        <v>5.5692532504747106E-5</v>
      </c>
      <c r="AV78" s="52">
        <v>2.9825951789859575E-6</v>
      </c>
      <c r="AW78" s="52">
        <v>1.2285720902856924E-3</v>
      </c>
      <c r="AX78" s="52">
        <v>3.9247848120998663E-3</v>
      </c>
      <c r="AY78" s="52">
        <v>8.0028451279374736E-5</v>
      </c>
      <c r="AZ78" s="52">
        <v>1.6911311002620813E-6</v>
      </c>
      <c r="BA78" s="52">
        <v>0</v>
      </c>
      <c r="BB78" s="52">
        <v>6.5530237155656456E-6</v>
      </c>
      <c r="BC78" s="52">
        <v>8.3197338914628238E-5</v>
      </c>
      <c r="BD78" s="52">
        <v>4.3161141517599977E-7</v>
      </c>
      <c r="BE78" s="52">
        <v>1.9341822554251523E-6</v>
      </c>
      <c r="BF78" s="52">
        <v>1.4300601337814546E-6</v>
      </c>
      <c r="BG78" s="52">
        <v>0</v>
      </c>
      <c r="BH78" s="52">
        <v>7.9069080025008163E-6</v>
      </c>
      <c r="BI78" s="52">
        <v>2.0309431738406596E-6</v>
      </c>
      <c r="BJ78" s="52">
        <v>8.1462446708301758E-6</v>
      </c>
      <c r="BK78" s="52">
        <v>0</v>
      </c>
      <c r="BL78" s="52">
        <v>0</v>
      </c>
      <c r="BM78" s="52">
        <v>0</v>
      </c>
      <c r="BN78" s="52">
        <v>0</v>
      </c>
      <c r="BO78" s="52">
        <v>1.8898272669411878E-6</v>
      </c>
      <c r="BP78" s="52">
        <v>1.8403467068854853E-4</v>
      </c>
      <c r="BQ78" s="52">
        <v>1.6146427428280239E-4</v>
      </c>
      <c r="BR78" s="52">
        <v>2.2857174972602753E-5</v>
      </c>
      <c r="BS78" s="52">
        <v>9.784542220625834E-5</v>
      </c>
      <c r="BT78" s="52">
        <v>0</v>
      </c>
      <c r="BU78" s="52">
        <v>5.274462974688531E-5</v>
      </c>
      <c r="BV78" s="52">
        <v>3.8935103159031982E-5</v>
      </c>
      <c r="BW78" s="52">
        <v>5.2884498346053035E-6</v>
      </c>
      <c r="BX78" s="52">
        <v>0</v>
      </c>
      <c r="BY78" s="52">
        <v>0</v>
      </c>
      <c r="BZ78" s="52">
        <v>0</v>
      </c>
      <c r="CA78" s="52">
        <v>1.3818830107366096E-4</v>
      </c>
      <c r="CB78" s="52">
        <v>0</v>
      </c>
      <c r="CC78" s="52">
        <v>0</v>
      </c>
      <c r="CD78" s="52">
        <v>0</v>
      </c>
      <c r="CE78" s="52">
        <v>1.5659236185105322E-6</v>
      </c>
      <c r="CF78" s="52">
        <v>0</v>
      </c>
      <c r="CG78" s="52">
        <v>2.4503433613171818E-6</v>
      </c>
      <c r="CH78" s="52">
        <v>0</v>
      </c>
      <c r="CI78" s="52">
        <v>1.5405089950975759E-6</v>
      </c>
      <c r="CJ78" s="52">
        <v>0</v>
      </c>
      <c r="CK78" s="52">
        <v>0</v>
      </c>
      <c r="CL78" s="52">
        <v>0</v>
      </c>
      <c r="CM78" s="52">
        <v>0</v>
      </c>
      <c r="CN78" s="52">
        <v>0</v>
      </c>
      <c r="CO78" s="52">
        <v>1.8756589604737339E-5</v>
      </c>
      <c r="CP78" s="52">
        <v>0</v>
      </c>
      <c r="CQ78" s="52">
        <v>5.4936978559420632E-5</v>
      </c>
      <c r="CR78" s="52">
        <v>0</v>
      </c>
      <c r="CS78" s="52">
        <v>0</v>
      </c>
      <c r="CT78" s="52">
        <v>0</v>
      </c>
      <c r="CU78" s="52">
        <v>0</v>
      </c>
      <c r="CV78" s="52">
        <v>0</v>
      </c>
      <c r="CW78" s="52">
        <v>0</v>
      </c>
      <c r="CX78" s="52">
        <v>0</v>
      </c>
      <c r="CY78" s="52">
        <v>2.526689253951493E-6</v>
      </c>
      <c r="CZ78" s="52">
        <v>0</v>
      </c>
      <c r="DA78" s="52">
        <v>2.9759149601257762E-6</v>
      </c>
      <c r="DB78" s="52">
        <v>0</v>
      </c>
      <c r="DC78" s="52">
        <v>0</v>
      </c>
      <c r="DD78" s="52">
        <v>0</v>
      </c>
      <c r="DE78" s="52">
        <v>0</v>
      </c>
      <c r="DF78" s="52">
        <v>0</v>
      </c>
      <c r="DG78" s="52">
        <v>2.7099178794013376E-6</v>
      </c>
      <c r="DH78" s="52">
        <v>7.264073062010263E-6</v>
      </c>
      <c r="DI78" s="52">
        <v>0</v>
      </c>
      <c r="DJ78" s="52">
        <v>0</v>
      </c>
      <c r="DK78" s="52">
        <v>0</v>
      </c>
      <c r="DL78" s="52">
        <v>1.9774820611522726E-6</v>
      </c>
      <c r="DM78" s="52">
        <v>0</v>
      </c>
      <c r="DN78" s="52">
        <v>2.2469168118251949E-6</v>
      </c>
      <c r="DO78" s="52">
        <v>0</v>
      </c>
      <c r="DP78" s="52">
        <v>0</v>
      </c>
      <c r="DQ78" s="52">
        <v>0</v>
      </c>
      <c r="DR78" s="52">
        <v>0</v>
      </c>
      <c r="DS78" s="52">
        <v>0</v>
      </c>
      <c r="DT78" s="52">
        <v>2.2222674013212662E-6</v>
      </c>
      <c r="DU78" s="52">
        <v>5.4791032157945087E-5</v>
      </c>
      <c r="DV78" s="52">
        <v>3.050672696407582E-6</v>
      </c>
      <c r="DW78" s="52">
        <v>5.4499199210726414E-6</v>
      </c>
      <c r="DX78" s="52">
        <v>0</v>
      </c>
      <c r="DY78" s="52">
        <v>7.6265109289835905E-5</v>
      </c>
      <c r="DZ78" s="52">
        <v>0</v>
      </c>
      <c r="EA78" s="52">
        <v>0</v>
      </c>
      <c r="EB78" s="52">
        <v>0</v>
      </c>
      <c r="EC78" s="52">
        <v>0</v>
      </c>
      <c r="ED78" s="52">
        <v>0</v>
      </c>
      <c r="EE78" s="52">
        <v>0</v>
      </c>
      <c r="EF78" s="52">
        <v>0</v>
      </c>
      <c r="EG78" s="52">
        <v>0</v>
      </c>
      <c r="EH78" s="52">
        <v>0</v>
      </c>
      <c r="EI78" s="52">
        <v>9.5819571502215606E-7</v>
      </c>
      <c r="EJ78" s="52">
        <v>0</v>
      </c>
      <c r="EK78" s="52">
        <v>3.7634699343873414E-6</v>
      </c>
      <c r="EL78" s="52">
        <v>8.7490069691698868E-5</v>
      </c>
      <c r="EM78" s="52">
        <v>7.147553362021685E-4</v>
      </c>
      <c r="EN78" s="52">
        <v>1.5954983737080864E-4</v>
      </c>
      <c r="EO78" s="52">
        <v>3.5485219440559131E-5</v>
      </c>
      <c r="EP78" s="52">
        <v>1.3306488937349728E-4</v>
      </c>
      <c r="EQ78" s="52">
        <v>6.5815499807344254E-5</v>
      </c>
      <c r="ER78" s="52">
        <v>4.3544536424664751E-4</v>
      </c>
      <c r="ES78" s="52">
        <v>4.4445232164235047E-4</v>
      </c>
      <c r="ET78" s="52">
        <v>3.7934865109015755E-5</v>
      </c>
      <c r="EU78" s="52">
        <v>3.4522093720779816E-4</v>
      </c>
      <c r="EV78" s="52">
        <v>7.9567697541655259E-3</v>
      </c>
      <c r="EW78" s="52">
        <v>2.172960723003295E-4</v>
      </c>
      <c r="EX78" s="52">
        <v>9.0878343997396574E-5</v>
      </c>
      <c r="EY78" s="52">
        <v>0</v>
      </c>
      <c r="EZ78" s="52">
        <v>2.519796641687077E-5</v>
      </c>
      <c r="FA78" s="52">
        <v>8.2390744065874116E-6</v>
      </c>
      <c r="FB78" s="52">
        <v>0</v>
      </c>
      <c r="FC78" s="52">
        <v>0</v>
      </c>
      <c r="FD78" s="52">
        <v>0</v>
      </c>
      <c r="FE78" s="52">
        <v>0</v>
      </c>
      <c r="FF78" s="52">
        <v>1.1384319934297545E-6</v>
      </c>
      <c r="FG78" s="52">
        <v>0</v>
      </c>
      <c r="FH78" s="52">
        <v>2.1205721021991949E-6</v>
      </c>
      <c r="FI78" s="52">
        <v>0</v>
      </c>
      <c r="FJ78" s="52">
        <v>5.1697173813444003E-6</v>
      </c>
      <c r="FK78" s="52">
        <v>0</v>
      </c>
      <c r="FL78" s="52">
        <v>0</v>
      </c>
      <c r="FM78" s="52">
        <v>0</v>
      </c>
      <c r="FN78" s="52">
        <v>6.4220950200021244E-6</v>
      </c>
      <c r="FO78" s="52">
        <v>0</v>
      </c>
      <c r="FP78" s="52">
        <v>0</v>
      </c>
      <c r="FQ78" s="52">
        <v>3.69206705115657E-6</v>
      </c>
      <c r="FR78" s="52">
        <v>1.8966499028816998E-6</v>
      </c>
      <c r="FS78" s="52">
        <v>0</v>
      </c>
      <c r="FT78" s="52">
        <v>6.4201486082087698E-5</v>
      </c>
      <c r="FU78" s="52">
        <v>0</v>
      </c>
      <c r="FV78" s="52">
        <v>2.0384780373519751E-5</v>
      </c>
      <c r="FW78" s="52">
        <v>1.746685597207721E-5</v>
      </c>
      <c r="FX78" s="52">
        <v>0</v>
      </c>
      <c r="FY78" s="52">
        <v>5.3542234627312437E-6</v>
      </c>
      <c r="FZ78" s="52">
        <v>4.1942676411476443E-6</v>
      </c>
      <c r="GA78" s="52">
        <v>0</v>
      </c>
      <c r="GB78" s="52">
        <v>0</v>
      </c>
      <c r="GC78" s="52">
        <v>0</v>
      </c>
      <c r="GD78" s="52">
        <v>0</v>
      </c>
      <c r="GE78" s="52">
        <v>1.4761434140563517E-6</v>
      </c>
      <c r="GF78" s="52">
        <v>2.6476940529133248E-6</v>
      </c>
      <c r="GG78" s="52">
        <v>2.4401322684983094E-6</v>
      </c>
      <c r="GH78" s="52">
        <v>2.1468967072290887E-6</v>
      </c>
      <c r="GI78" s="52">
        <v>1.8585015969273829E-6</v>
      </c>
      <c r="GJ78" s="52">
        <v>0</v>
      </c>
      <c r="GK78" s="52">
        <v>0</v>
      </c>
      <c r="GL78" s="52">
        <v>0</v>
      </c>
      <c r="GM78" s="52">
        <v>0</v>
      </c>
      <c r="GN78" s="52">
        <v>0</v>
      </c>
      <c r="GO78" s="52">
        <v>6.7785662165364404E-6</v>
      </c>
      <c r="GP78" s="52">
        <v>5.2592172100858416E-6</v>
      </c>
      <c r="GQ78" s="52">
        <v>0</v>
      </c>
      <c r="GR78" s="52">
        <v>5.7642677444874911E-5</v>
      </c>
      <c r="GS78" s="52">
        <v>4.7895233306123347E-6</v>
      </c>
      <c r="GT78" s="52">
        <v>4.0674941358745929E-6</v>
      </c>
      <c r="GU78" s="52">
        <v>1.0800281754323011E-5</v>
      </c>
      <c r="GV78" s="52">
        <v>1.1515083012470902E-4</v>
      </c>
      <c r="GW78" s="52">
        <v>2.349755972751092E-6</v>
      </c>
      <c r="GX78" s="52">
        <v>0</v>
      </c>
      <c r="GY78" s="52">
        <v>5.152721393011048E-5</v>
      </c>
      <c r="GZ78" s="52">
        <v>1.8350819886000023E-6</v>
      </c>
      <c r="HA78" s="52">
        <v>0</v>
      </c>
      <c r="HB78" s="52">
        <v>1.1875126179429385E-6</v>
      </c>
      <c r="HC78" s="52">
        <v>3.9323341947743674E-6</v>
      </c>
      <c r="HD78" s="52">
        <v>0</v>
      </c>
      <c r="HE78" s="52">
        <v>0</v>
      </c>
      <c r="HF78" s="52">
        <v>0</v>
      </c>
      <c r="HG78" s="52">
        <v>0</v>
      </c>
      <c r="HH78" s="52">
        <v>0</v>
      </c>
      <c r="HI78" s="52">
        <v>0</v>
      </c>
      <c r="HJ78" s="52">
        <v>0</v>
      </c>
      <c r="HK78" s="52">
        <v>0</v>
      </c>
      <c r="HL78" s="52">
        <v>2.0000561442148599E-5</v>
      </c>
      <c r="HM78" s="52">
        <v>3.4408256916210765E-5</v>
      </c>
      <c r="HN78" s="52">
        <v>3.0339565437293069E-6</v>
      </c>
      <c r="HO78" s="52">
        <v>1.4593404139540074E-6</v>
      </c>
      <c r="HP78" s="52">
        <v>1.0852620455257605E-5</v>
      </c>
      <c r="HQ78" s="52">
        <v>0</v>
      </c>
      <c r="HR78" s="52">
        <v>7.4019196884562822E-5</v>
      </c>
      <c r="HS78" s="52">
        <v>0</v>
      </c>
      <c r="HT78" s="52">
        <v>3.6099409370861524E-5</v>
      </c>
      <c r="HU78" s="52">
        <v>2.807718896256115E-6</v>
      </c>
      <c r="HV78" s="52">
        <v>9.9719105119974633E-6</v>
      </c>
      <c r="HW78" s="52">
        <v>0</v>
      </c>
      <c r="HX78" s="52">
        <v>2.4230792060398768E-5</v>
      </c>
      <c r="HY78" s="52">
        <v>5.7033380963706762E-5</v>
      </c>
      <c r="HZ78" s="52">
        <v>0</v>
      </c>
      <c r="IA78" s="52">
        <v>3.8180906018183897E-6</v>
      </c>
      <c r="IB78" s="52">
        <v>0</v>
      </c>
      <c r="IC78" s="52">
        <v>4.1918778772262388E-6</v>
      </c>
      <c r="ID78" s="52">
        <v>0</v>
      </c>
      <c r="IE78" s="52">
        <v>2.7052881213401152E-6</v>
      </c>
      <c r="IF78" s="52">
        <v>0</v>
      </c>
      <c r="IG78" s="52">
        <v>0</v>
      </c>
      <c r="IH78" s="52">
        <v>1.182791269365512E-6</v>
      </c>
      <c r="II78" s="52">
        <v>1.8336853893643095E-6</v>
      </c>
      <c r="IJ78" s="52">
        <v>2.2719671275034785E-4</v>
      </c>
      <c r="IK78" s="52">
        <v>1.716831552219089E-4</v>
      </c>
      <c r="IL78" s="52">
        <v>1.7204982423218852E-4</v>
      </c>
      <c r="IM78" s="52">
        <v>8.0445040185817191E-5</v>
      </c>
      <c r="IN78" s="52">
        <v>1.2125056874689026E-4</v>
      </c>
      <c r="IO78" s="52">
        <v>1.4320790136037052E-4</v>
      </c>
      <c r="IP78" s="52">
        <v>4.8951732859061569E-5</v>
      </c>
      <c r="IQ78" s="52">
        <v>2.5483908780819166E-5</v>
      </c>
      <c r="IR78" s="52">
        <v>7.9465889531612715E-5</v>
      </c>
      <c r="IS78" s="52">
        <v>7.0218380460788444E-4</v>
      </c>
      <c r="IT78" s="52">
        <v>3.6705669525004765E-2</v>
      </c>
      <c r="IU78" s="52">
        <v>9.1677996207104498E-2</v>
      </c>
      <c r="IV78" s="52">
        <v>6.2757206652451969E-3</v>
      </c>
      <c r="IW78" s="52">
        <v>4.3253042276637912E-2</v>
      </c>
      <c r="IX78" s="52">
        <v>6.8169035807399388E-3</v>
      </c>
      <c r="IY78" s="52">
        <v>1.4789544084493808E-6</v>
      </c>
      <c r="IZ78" s="52">
        <v>8.3812286631560639E-6</v>
      </c>
      <c r="JA78" s="52">
        <v>7.5103512525261547E-6</v>
      </c>
      <c r="JB78" s="52">
        <v>2.8481769826070987E-5</v>
      </c>
      <c r="JC78" s="52">
        <v>1.3851669425411737E-5</v>
      </c>
      <c r="JD78" s="52">
        <v>1.3849380362249762E-6</v>
      </c>
      <c r="JE78" s="52">
        <v>3.7541625852396473E-6</v>
      </c>
      <c r="JF78" s="52">
        <v>1.3605785581250855E-6</v>
      </c>
      <c r="JG78" s="52">
        <v>3.0875482053495914E-5</v>
      </c>
      <c r="JH78" s="52">
        <v>3.5834499059789562E-6</v>
      </c>
      <c r="JI78" s="52">
        <v>3.3268379469831781E-6</v>
      </c>
      <c r="JJ78" s="52">
        <v>3.2510431938599173E-6</v>
      </c>
      <c r="JK78" s="52">
        <v>3.8543766732895856E-6</v>
      </c>
      <c r="JL78" s="52">
        <v>6.6459716750785702E-6</v>
      </c>
      <c r="JM78" s="52">
        <v>3.6247185087495153E-6</v>
      </c>
      <c r="JN78" s="52">
        <v>4.0276194821912745E-5</v>
      </c>
      <c r="JO78" s="52">
        <v>1.1833870890958549E-5</v>
      </c>
      <c r="JP78" s="52">
        <v>1.7501370275926586E-5</v>
      </c>
      <c r="JQ78" s="52">
        <v>2.0491005253083986E-5</v>
      </c>
      <c r="JR78" s="52">
        <v>3.1031221628863778E-6</v>
      </c>
      <c r="JS78" s="52">
        <v>1.8939749689688494E-6</v>
      </c>
      <c r="JT78" s="52">
        <v>0</v>
      </c>
      <c r="JU78" s="52">
        <v>1.1150907637221843E-6</v>
      </c>
      <c r="JV78" s="52">
        <v>9.5556722830979867E-6</v>
      </c>
      <c r="JW78" s="52">
        <v>1.4084941350597003E-6</v>
      </c>
      <c r="JX78" s="52">
        <v>1.8826660357906387E-5</v>
      </c>
      <c r="JY78" s="52">
        <v>0</v>
      </c>
      <c r="JZ78" s="52">
        <v>5.2142018288422051E-6</v>
      </c>
      <c r="KA78" s="52">
        <v>1.4740885653319678E-6</v>
      </c>
      <c r="KB78" s="52">
        <v>1.4713533751117585E-6</v>
      </c>
      <c r="KC78" s="52">
        <v>1.5227070098270521E-5</v>
      </c>
      <c r="KD78" s="52">
        <v>3.5627426161587386E-5</v>
      </c>
      <c r="KE78" s="52">
        <v>1.1361322968449285E-5</v>
      </c>
      <c r="KF78" s="52">
        <v>9.4507172655928886E-6</v>
      </c>
      <c r="KG78" s="52">
        <v>0</v>
      </c>
      <c r="KH78" s="52">
        <v>8.4623874973513716E-6</v>
      </c>
      <c r="KI78" s="52">
        <v>2.9457729137382148E-6</v>
      </c>
      <c r="KJ78" s="52">
        <v>1.6915458912531999E-6</v>
      </c>
      <c r="KK78" s="52">
        <v>0</v>
      </c>
      <c r="KL78" s="52">
        <v>4.3509658907354995E-5</v>
      </c>
      <c r="KM78" s="52">
        <v>2.5017861319559774E-5</v>
      </c>
      <c r="KN78" s="52">
        <v>0</v>
      </c>
      <c r="KO78" s="52">
        <v>3.7356023819301084E-5</v>
      </c>
      <c r="KP78" s="52">
        <v>0</v>
      </c>
      <c r="KQ78" s="52">
        <v>1.1885481661406573E-5</v>
      </c>
      <c r="KR78" s="52">
        <v>1.620625490714336E-5</v>
      </c>
      <c r="KS78" s="52">
        <v>2.2240026875516288E-6</v>
      </c>
      <c r="KT78" s="52">
        <v>8.0822012484227861E-6</v>
      </c>
      <c r="KU78" s="52">
        <v>2.5437243825461124E-5</v>
      </c>
      <c r="KV78" s="52">
        <v>0</v>
      </c>
      <c r="KW78" s="52">
        <v>4.713328917622732E-5</v>
      </c>
      <c r="KX78" s="52">
        <v>1.3524491431132176E-6</v>
      </c>
      <c r="KY78" s="52">
        <v>6.3147816517681425E-6</v>
      </c>
      <c r="KZ78" s="52">
        <v>1.0125684932609662E-5</v>
      </c>
    </row>
    <row r="79" spans="1:312" x14ac:dyDescent="0.2">
      <c r="A79" s="89">
        <v>1.1401790000000001</v>
      </c>
      <c r="B79" s="41" t="s">
        <v>869</v>
      </c>
      <c r="C79" s="51" t="s">
        <v>10</v>
      </c>
      <c r="D79" s="52">
        <v>2.468086410070782E-4</v>
      </c>
      <c r="E79" s="52">
        <v>1.9651426745829451E-4</v>
      </c>
      <c r="F79" s="52">
        <v>1.3114099556716063E-4</v>
      </c>
      <c r="G79" s="52">
        <v>2.2703098308851835E-5</v>
      </c>
      <c r="H79" s="52">
        <v>4.4513114452310861E-5</v>
      </c>
      <c r="I79" s="52">
        <v>1.6230790882656578E-5</v>
      </c>
      <c r="J79" s="52">
        <v>2.8198393458401978E-5</v>
      </c>
      <c r="K79" s="52">
        <v>1.9981180135864975E-5</v>
      </c>
      <c r="L79" s="52">
        <v>3.1216104228793321E-5</v>
      </c>
      <c r="M79" s="52">
        <v>1.4008677075983086E-4</v>
      </c>
      <c r="N79" s="52">
        <v>6.5162012484563998E-5</v>
      </c>
      <c r="O79" s="52">
        <v>8.2729581433926478E-5</v>
      </c>
      <c r="P79" s="52">
        <v>7.8217379551852363E-5</v>
      </c>
      <c r="Q79" s="52">
        <v>5.0502832306023593E-5</v>
      </c>
      <c r="R79" s="52">
        <v>1.8738586359991229E-4</v>
      </c>
      <c r="S79" s="52">
        <v>5.4544509084623221E-4</v>
      </c>
      <c r="T79" s="52">
        <v>2.153926813831593E-4</v>
      </c>
      <c r="U79" s="52">
        <v>3.0657393544567918E-4</v>
      </c>
      <c r="V79" s="52">
        <v>2.8415051951722275E-4</v>
      </c>
      <c r="W79" s="52">
        <v>9.3814472561960381E-5</v>
      </c>
      <c r="X79" s="52">
        <v>1.2419549961822311E-4</v>
      </c>
      <c r="Y79" s="52">
        <v>5.9368019872970378E-4</v>
      </c>
      <c r="Z79" s="52">
        <v>3.4021069667591858E-4</v>
      </c>
      <c r="AA79" s="52">
        <v>2.2563197782343714E-4</v>
      </c>
      <c r="AB79" s="52">
        <v>2.7460887921512613E-4</v>
      </c>
      <c r="AC79" s="52">
        <v>6.0660884739433929E-4</v>
      </c>
      <c r="AD79" s="52">
        <v>3.9590114212072176E-4</v>
      </c>
      <c r="AE79" s="52">
        <v>6.4289478939226659E-4</v>
      </c>
      <c r="AF79" s="52">
        <v>7.9192784069747355E-4</v>
      </c>
      <c r="AG79" s="52">
        <v>2.0677242955488466E-3</v>
      </c>
      <c r="AH79" s="52">
        <v>1.3316244403071267E-3</v>
      </c>
      <c r="AI79" s="52">
        <v>1.3041558807724153E-3</v>
      </c>
      <c r="AJ79" s="52">
        <v>1.3978870438822847E-3</v>
      </c>
      <c r="AK79" s="52">
        <v>2.4288612218182253E-3</v>
      </c>
      <c r="AL79" s="52">
        <v>1.6911590933749553E-4</v>
      </c>
      <c r="AM79" s="52">
        <v>8.8179230610819397E-4</v>
      </c>
      <c r="AN79" s="52">
        <v>5.4940021605548034E-3</v>
      </c>
      <c r="AO79" s="52">
        <v>2.9290996958277467E-3</v>
      </c>
      <c r="AP79" s="52">
        <v>8.14138061700344E-4</v>
      </c>
      <c r="AQ79" s="52">
        <v>1.4194802338700603E-3</v>
      </c>
      <c r="AR79" s="52">
        <v>1.4789583509952371E-3</v>
      </c>
      <c r="AS79" s="52">
        <v>4.22939322653164E-4</v>
      </c>
      <c r="AT79" s="52">
        <v>3.6173579292100714E-4</v>
      </c>
      <c r="AU79" s="52">
        <v>3.3569046292684723E-4</v>
      </c>
      <c r="AV79" s="52">
        <v>8.9750582944310905E-5</v>
      </c>
      <c r="AW79" s="52">
        <v>6.7917297270951745E-5</v>
      </c>
      <c r="AX79" s="52">
        <v>8.2711724522393986E-5</v>
      </c>
      <c r="AY79" s="52">
        <v>7.0549763957566145E-5</v>
      </c>
      <c r="AZ79" s="52">
        <v>1.3716051563431416E-4</v>
      </c>
      <c r="BA79" s="52">
        <v>0</v>
      </c>
      <c r="BB79" s="52">
        <v>4.5134391706385968E-4</v>
      </c>
      <c r="BC79" s="52">
        <v>1.9035311107380457E-3</v>
      </c>
      <c r="BD79" s="52">
        <v>2.6414079596375952E-3</v>
      </c>
      <c r="BE79" s="52">
        <v>3.9941433569300148E-5</v>
      </c>
      <c r="BF79" s="52">
        <v>3.5749031635663161E-4</v>
      </c>
      <c r="BG79" s="52">
        <v>4.1784123270359041E-4</v>
      </c>
      <c r="BH79" s="52">
        <v>4.4496080627848458E-3</v>
      </c>
      <c r="BI79" s="52">
        <v>1.2055457122481009E-3</v>
      </c>
      <c r="BJ79" s="52">
        <v>1.0362143333270777E-3</v>
      </c>
      <c r="BK79" s="52">
        <v>5.6173701913405673E-4</v>
      </c>
      <c r="BL79" s="52">
        <v>6.6329074223025325E-4</v>
      </c>
      <c r="BM79" s="52">
        <v>1.5286644043271808E-4</v>
      </c>
      <c r="BN79" s="52">
        <v>4.8879581206343081E-4</v>
      </c>
      <c r="BO79" s="52">
        <v>2.9728664954196298E-4</v>
      </c>
      <c r="BP79" s="52">
        <v>5.4127844320161338E-5</v>
      </c>
      <c r="BQ79" s="52">
        <v>4.5525569604817058E-5</v>
      </c>
      <c r="BR79" s="52">
        <v>8.9170581616498549E-5</v>
      </c>
      <c r="BS79" s="52">
        <v>2.7989620776146636E-4</v>
      </c>
      <c r="BT79" s="52">
        <v>2.6259408810414019E-4</v>
      </c>
      <c r="BU79" s="52">
        <v>4.811388350925445E-5</v>
      </c>
      <c r="BV79" s="52">
        <v>1.211061073317714E-4</v>
      </c>
      <c r="BW79" s="52">
        <v>1.0093792630265582E-4</v>
      </c>
      <c r="BX79" s="52">
        <v>3.4964869586823552E-4</v>
      </c>
      <c r="BY79" s="52">
        <v>1.0858670595740234E-4</v>
      </c>
      <c r="BZ79" s="52">
        <v>2.9014981166766083E-5</v>
      </c>
      <c r="CA79" s="52">
        <v>2.9628083051472073E-5</v>
      </c>
      <c r="CB79" s="52">
        <v>1.3406518232024299E-4</v>
      </c>
      <c r="CC79" s="52">
        <v>1.1840438319134358E-4</v>
      </c>
      <c r="CD79" s="52">
        <v>1.9420739575255679E-4</v>
      </c>
      <c r="CE79" s="52">
        <v>5.0464942712850056E-4</v>
      </c>
      <c r="CF79" s="52">
        <v>2.4151709459300439E-4</v>
      </c>
      <c r="CG79" s="52">
        <v>1.061594704916606E-4</v>
      </c>
      <c r="CH79" s="52">
        <v>1.4308847679878644E-4</v>
      </c>
      <c r="CI79" s="52">
        <v>2.3403718570202251E-4</v>
      </c>
      <c r="CJ79" s="52">
        <v>2.5331240669427077E-4</v>
      </c>
      <c r="CK79" s="52">
        <v>4.4686087711418932E-4</v>
      </c>
      <c r="CL79" s="52">
        <v>1.0944464285614129E-3</v>
      </c>
      <c r="CM79" s="52">
        <v>7.6907815580412923E-4</v>
      </c>
      <c r="CN79" s="52">
        <v>7.14711933123614E-4</v>
      </c>
      <c r="CO79" s="52">
        <v>1.0031584598586924E-3</v>
      </c>
      <c r="CP79" s="52">
        <v>8.3905296299530477E-4</v>
      </c>
      <c r="CQ79" s="52">
        <v>1.0559027531810354E-3</v>
      </c>
      <c r="CR79" s="52">
        <v>2.5906280512097112E-3</v>
      </c>
      <c r="CS79" s="52">
        <v>5.3192001102899062E-3</v>
      </c>
      <c r="CT79" s="52">
        <v>5.0922441853982385E-4</v>
      </c>
      <c r="CU79" s="52">
        <v>1.3654240664822354E-3</v>
      </c>
      <c r="CV79" s="52">
        <v>9.1117639392718469E-4</v>
      </c>
      <c r="CW79" s="52">
        <v>2.8278621677309693E-3</v>
      </c>
      <c r="CX79" s="52">
        <v>2.6705972649329157E-3</v>
      </c>
      <c r="CY79" s="52">
        <v>1.4689472450978207E-3</v>
      </c>
      <c r="CZ79" s="52">
        <v>3.3631621876614368E-4</v>
      </c>
      <c r="DA79" s="52">
        <v>4.3579150935622857E-4</v>
      </c>
      <c r="DB79" s="52">
        <v>7.1086063282866014E-4</v>
      </c>
      <c r="DC79" s="52">
        <v>4.0660856552321895E-4</v>
      </c>
      <c r="DD79" s="52">
        <v>6.0595255859949965E-4</v>
      </c>
      <c r="DE79" s="52">
        <v>1.5748981808048451E-4</v>
      </c>
      <c r="DF79" s="52">
        <v>1.2798057569001568E-4</v>
      </c>
      <c r="DG79" s="52">
        <v>1.9672498294520709E-4</v>
      </c>
      <c r="DH79" s="52">
        <v>1.0261189353086537E-4</v>
      </c>
      <c r="DI79" s="52">
        <v>4.2089297553782258E-4</v>
      </c>
      <c r="DJ79" s="52">
        <v>7.5371806192199098E-4</v>
      </c>
      <c r="DK79" s="52">
        <v>2.2222438628035303E-4</v>
      </c>
      <c r="DL79" s="52">
        <v>2.2913547457521861E-4</v>
      </c>
      <c r="DM79" s="52">
        <v>3.5195014767747291E-5</v>
      </c>
      <c r="DN79" s="52">
        <v>1.3985543273490396E-3</v>
      </c>
      <c r="DO79" s="52">
        <v>1.4104170434411036E-4</v>
      </c>
      <c r="DP79" s="52">
        <v>1.9062138894862377E-4</v>
      </c>
      <c r="DQ79" s="52">
        <v>1.5455017969641359E-3</v>
      </c>
      <c r="DR79" s="52">
        <v>8.7070838049870002E-4</v>
      </c>
      <c r="DS79" s="52">
        <v>2.6637203468878946E-4</v>
      </c>
      <c r="DT79" s="52">
        <v>2.9509031760055456E-3</v>
      </c>
      <c r="DU79" s="52">
        <v>6.259922223798722E-3</v>
      </c>
      <c r="DV79" s="52">
        <v>2.3086582423889189E-2</v>
      </c>
      <c r="DW79" s="52">
        <v>2.9527605851090281E-3</v>
      </c>
      <c r="DX79" s="52">
        <v>1.7634431368133439E-2</v>
      </c>
      <c r="DY79" s="52">
        <v>1.5318036456352361E-2</v>
      </c>
      <c r="DZ79" s="52">
        <v>2.496789027022577E-3</v>
      </c>
      <c r="EA79" s="52">
        <v>2.5589128102956422E-3</v>
      </c>
      <c r="EB79" s="52">
        <v>1.385076083671449E-3</v>
      </c>
      <c r="EC79" s="52">
        <v>1.8421829386352699E-3</v>
      </c>
      <c r="ED79" s="52">
        <v>6.7462420623713877E-4</v>
      </c>
      <c r="EE79" s="52">
        <v>1.2215387752268691E-3</v>
      </c>
      <c r="EF79" s="52">
        <v>1.0746411219016855E-3</v>
      </c>
      <c r="EG79" s="52">
        <v>1.0051236502083563E-3</v>
      </c>
      <c r="EH79" s="52">
        <v>7.2283449421403341E-4</v>
      </c>
      <c r="EI79" s="52">
        <v>2.6966583556440032E-3</v>
      </c>
      <c r="EJ79" s="52">
        <v>9.2773269563296639E-4</v>
      </c>
      <c r="EK79" s="52">
        <v>1.076568227467576E-3</v>
      </c>
      <c r="EL79" s="52">
        <v>8.6632181356679708E-5</v>
      </c>
      <c r="EM79" s="52">
        <v>1.5705679009382894E-4</v>
      </c>
      <c r="EN79" s="52">
        <v>3.5026559106042022E-5</v>
      </c>
      <c r="EO79" s="52">
        <v>4.5637179262984155E-4</v>
      </c>
      <c r="EP79" s="52">
        <v>9.3054492457426204E-5</v>
      </c>
      <c r="EQ79" s="52">
        <v>3.1670249165087725E-5</v>
      </c>
      <c r="ER79" s="52">
        <v>2.8024538596729375E-5</v>
      </c>
      <c r="ES79" s="52">
        <v>6.3205697037128428E-4</v>
      </c>
      <c r="ET79" s="52">
        <v>0</v>
      </c>
      <c r="EU79" s="52">
        <v>1.4157660280297122E-4</v>
      </c>
      <c r="EV79" s="52">
        <v>3.6369901926193183E-4</v>
      </c>
      <c r="EW79" s="52">
        <v>1.3219061409128074E-5</v>
      </c>
      <c r="EX79" s="52">
        <v>9.0943105787657795E-5</v>
      </c>
      <c r="EY79" s="52">
        <v>2.7768690432196933E-4</v>
      </c>
      <c r="EZ79" s="52">
        <v>1.380295914950258E-4</v>
      </c>
      <c r="FA79" s="52">
        <v>3.0824140990779098E-4</v>
      </c>
      <c r="FB79" s="52">
        <v>4.574005945145629E-5</v>
      </c>
      <c r="FC79" s="52">
        <v>2.1199735781097086E-4</v>
      </c>
      <c r="FD79" s="52">
        <v>3.7645727550909234E-4</v>
      </c>
      <c r="FE79" s="52">
        <v>1.9998322569976266E-4</v>
      </c>
      <c r="FF79" s="52">
        <v>4.1412910178695333E-4</v>
      </c>
      <c r="FG79" s="52">
        <v>5.2694260223471176E-5</v>
      </c>
      <c r="FH79" s="52">
        <v>1.3780710760603705E-4</v>
      </c>
      <c r="FI79" s="52">
        <v>1.3887079950756275E-4</v>
      </c>
      <c r="FJ79" s="52">
        <v>3.7671990903336277E-4</v>
      </c>
      <c r="FK79" s="52">
        <v>7.4136550391132189E-5</v>
      </c>
      <c r="FL79" s="52">
        <v>3.5467973211428374E-4</v>
      </c>
      <c r="FM79" s="52">
        <v>4.3836660414276211E-4</v>
      </c>
      <c r="FN79" s="52">
        <v>7.9230466083052753E-4</v>
      </c>
      <c r="FO79" s="52">
        <v>2.9046804875915481E-4</v>
      </c>
      <c r="FP79" s="52">
        <v>1.439469001789657E-4</v>
      </c>
      <c r="FQ79" s="52">
        <v>4.5028168837760331E-4</v>
      </c>
      <c r="FR79" s="52">
        <v>2.5655498046770712E-4</v>
      </c>
      <c r="FS79" s="52">
        <v>0</v>
      </c>
      <c r="FT79" s="52">
        <v>1.1337489379407532E-5</v>
      </c>
      <c r="FU79" s="52">
        <v>3.3660252019163486E-5</v>
      </c>
      <c r="FV79" s="52">
        <v>3.6795385077580191E-5</v>
      </c>
      <c r="FW79" s="52">
        <v>1.7506978918414295E-4</v>
      </c>
      <c r="FX79" s="52">
        <v>4.3842485964472918E-5</v>
      </c>
      <c r="FY79" s="52">
        <v>3.858078750450315E-5</v>
      </c>
      <c r="FZ79" s="52">
        <v>4.1952662763002981E-5</v>
      </c>
      <c r="GA79" s="52">
        <v>3.7614772624703652E-5</v>
      </c>
      <c r="GB79" s="52">
        <v>1.8982747273879163E-4</v>
      </c>
      <c r="GC79" s="52">
        <v>2.0029712873400409E-4</v>
      </c>
      <c r="GD79" s="52">
        <v>5.8149564793617021E-5</v>
      </c>
      <c r="GE79" s="52">
        <v>1.6294110706647558E-4</v>
      </c>
      <c r="GF79" s="52">
        <v>1.611518985305695E-4</v>
      </c>
      <c r="GG79" s="52">
        <v>6.4425941577170786E-4</v>
      </c>
      <c r="GH79" s="52">
        <v>7.7888252053564719E-4</v>
      </c>
      <c r="GI79" s="52">
        <v>1.1112257846139003E-3</v>
      </c>
      <c r="GJ79" s="52">
        <v>7.6383740605136079E-4</v>
      </c>
      <c r="GK79" s="52">
        <v>3.8525223106370256E-4</v>
      </c>
      <c r="GL79" s="52">
        <v>1.2835963853122169E-4</v>
      </c>
      <c r="GM79" s="52">
        <v>1.508163367445949E-4</v>
      </c>
      <c r="GN79" s="52">
        <v>7.6699598566645592E-4</v>
      </c>
      <c r="GO79" s="52">
        <v>2.6056114667383283E-4</v>
      </c>
      <c r="GP79" s="52">
        <v>8.1785608723389461E-5</v>
      </c>
      <c r="GQ79" s="52">
        <v>5.2773550194745853E-5</v>
      </c>
      <c r="GR79" s="52">
        <v>3.9175403010786239E-5</v>
      </c>
      <c r="GS79" s="52">
        <v>1.0127050404267125E-4</v>
      </c>
      <c r="GT79" s="52">
        <v>1.2183731548132159E-4</v>
      </c>
      <c r="GU79" s="52">
        <v>2.8754255666952225E-5</v>
      </c>
      <c r="GV79" s="52">
        <v>9.198812546273686E-6</v>
      </c>
      <c r="GW79" s="52">
        <v>3.0973450006774322E-4</v>
      </c>
      <c r="GX79" s="52">
        <v>8.6281474808513003E-4</v>
      </c>
      <c r="GY79" s="52">
        <v>3.7570191054589057E-4</v>
      </c>
      <c r="GZ79" s="52">
        <v>1.8018683060829297E-3</v>
      </c>
      <c r="HA79" s="52">
        <v>1.2367835650084009E-3</v>
      </c>
      <c r="HB79" s="52">
        <v>7.6908011955311448E-4</v>
      </c>
      <c r="HC79" s="52">
        <v>1.2117652390249418E-3</v>
      </c>
      <c r="HD79" s="52">
        <v>1.2876154848510783E-3</v>
      </c>
      <c r="HE79" s="52">
        <v>3.1704947457210884E-3</v>
      </c>
      <c r="HF79" s="52">
        <v>4.8673409982161516E-3</v>
      </c>
      <c r="HG79" s="52">
        <v>1.6659140396762158E-3</v>
      </c>
      <c r="HH79" s="52">
        <v>8.7097128855498536E-4</v>
      </c>
      <c r="HI79" s="52">
        <v>1.9965663306421091E-3</v>
      </c>
      <c r="HJ79" s="52">
        <v>1.0768762340104888E-3</v>
      </c>
      <c r="HK79" s="52">
        <v>3.215801377491056E-5</v>
      </c>
      <c r="HL79" s="52">
        <v>1.1121818062487271E-3</v>
      </c>
      <c r="HM79" s="52">
        <v>2.2389503730708152E-4</v>
      </c>
      <c r="HN79" s="52">
        <v>7.1028086937859105E-5</v>
      </c>
      <c r="HO79" s="52">
        <v>1.079798057073813E-3</v>
      </c>
      <c r="HP79" s="52">
        <v>3.0831733370949516E-4</v>
      </c>
      <c r="HQ79" s="52">
        <v>3.9896356223162184E-4</v>
      </c>
      <c r="HR79" s="52">
        <v>3.16996669461185E-4</v>
      </c>
      <c r="HS79" s="52">
        <v>1.7819968029837287E-3</v>
      </c>
      <c r="HT79" s="52">
        <v>1.0799749356337957E-3</v>
      </c>
      <c r="HU79" s="52">
        <v>9.0577615403737602E-4</v>
      </c>
      <c r="HV79" s="52">
        <v>1.0346083496578639E-3</v>
      </c>
      <c r="HW79" s="52">
        <v>3.9393896673815128E-5</v>
      </c>
      <c r="HX79" s="52">
        <v>1.1995342560040513E-4</v>
      </c>
      <c r="HY79" s="52">
        <v>4.953305370486239E-5</v>
      </c>
      <c r="HZ79" s="52">
        <v>1.2585510311822952E-4</v>
      </c>
      <c r="IA79" s="52">
        <v>3.0395373636431824E-4</v>
      </c>
      <c r="IB79" s="52">
        <v>6.8938079231463888E-5</v>
      </c>
      <c r="IC79" s="52">
        <v>4.5033021840172726E-3</v>
      </c>
      <c r="ID79" s="52">
        <v>5.4754651790188767E-3</v>
      </c>
      <c r="IE79" s="52">
        <v>2.1519077309158558E-3</v>
      </c>
      <c r="IF79" s="52">
        <v>2.2815103125921128E-3</v>
      </c>
      <c r="IG79" s="52">
        <v>5.0685387592564585E-4</v>
      </c>
      <c r="IH79" s="52">
        <v>1.2389566629268076E-4</v>
      </c>
      <c r="II79" s="52">
        <v>3.4261172523657689E-4</v>
      </c>
      <c r="IJ79" s="52">
        <v>2.4097263283315813E-4</v>
      </c>
      <c r="IK79" s="52">
        <v>1.9927338609816378E-4</v>
      </c>
      <c r="IL79" s="52">
        <v>2.2505087694689043E-4</v>
      </c>
      <c r="IM79" s="52">
        <v>1.5809715697503307E-5</v>
      </c>
      <c r="IN79" s="52">
        <v>6.2968398043969487E-5</v>
      </c>
      <c r="IO79" s="52">
        <v>9.5816317526428957E-5</v>
      </c>
      <c r="IP79" s="52">
        <v>1.2216806770086062E-4</v>
      </c>
      <c r="IQ79" s="52">
        <v>5.0086614867662449E-5</v>
      </c>
      <c r="IR79" s="52">
        <v>1.3094003983748115E-4</v>
      </c>
      <c r="IS79" s="52">
        <v>1.7187252026054571E-4</v>
      </c>
      <c r="IT79" s="52">
        <v>2.1653644074068704E-5</v>
      </c>
      <c r="IU79" s="52">
        <v>6.5629287176298087E-5</v>
      </c>
      <c r="IV79" s="52">
        <v>1.264333724855813E-5</v>
      </c>
      <c r="IW79" s="52">
        <v>7.3424390615803653E-5</v>
      </c>
      <c r="IX79" s="52">
        <v>5.3435769594869771E-5</v>
      </c>
      <c r="IY79" s="52">
        <v>6.1789444917425046E-5</v>
      </c>
      <c r="IZ79" s="52">
        <v>8.4452640380772658E-5</v>
      </c>
      <c r="JA79" s="52">
        <v>9.27755485948484E-5</v>
      </c>
      <c r="JB79" s="52">
        <v>1.9037195710918043E-4</v>
      </c>
      <c r="JC79" s="52">
        <v>1.4468131109749883E-4</v>
      </c>
      <c r="JD79" s="52">
        <v>3.0615061963775024E-5</v>
      </c>
      <c r="JE79" s="52">
        <v>8.9864741973298047E-6</v>
      </c>
      <c r="JF79" s="52">
        <v>3.4381919476124418E-5</v>
      </c>
      <c r="JG79" s="52">
        <v>2.1405986948309322E-4</v>
      </c>
      <c r="JH79" s="52">
        <v>3.2055443340455912E-4</v>
      </c>
      <c r="JI79" s="52">
        <v>7.6525082259361882E-5</v>
      </c>
      <c r="JJ79" s="52">
        <v>1.5966620691128063E-4</v>
      </c>
      <c r="JK79" s="52">
        <v>2.2338509150467996E-4</v>
      </c>
      <c r="JL79" s="52">
        <v>9.1074255841621464E-5</v>
      </c>
      <c r="JM79" s="52">
        <v>3.5075089501332559E-4</v>
      </c>
      <c r="JN79" s="52">
        <v>6.3266407140480361E-5</v>
      </c>
      <c r="JO79" s="52">
        <v>1.6197064389371071E-5</v>
      </c>
      <c r="JP79" s="52">
        <v>9.9961225622041219E-5</v>
      </c>
      <c r="JQ79" s="52">
        <v>1.7690353078084385E-4</v>
      </c>
      <c r="JR79" s="52">
        <v>1.9249587482960003E-5</v>
      </c>
      <c r="JS79" s="52">
        <v>6.4137188196479165E-5</v>
      </c>
      <c r="JT79" s="52">
        <v>1.1436337315866435E-3</v>
      </c>
      <c r="JU79" s="52">
        <v>1.4072999029333261E-3</v>
      </c>
      <c r="JV79" s="52">
        <v>5.738638962756417E-2</v>
      </c>
      <c r="JW79" s="52">
        <v>1.0130788858158978E-3</v>
      </c>
      <c r="JX79" s="52">
        <v>0.47432741721759225</v>
      </c>
      <c r="JY79" s="52">
        <v>1.1109438566850249E-3</v>
      </c>
      <c r="JZ79" s="52">
        <v>5.6294199225448453E-3</v>
      </c>
      <c r="KA79" s="52">
        <v>1.469742407469508E-3</v>
      </c>
      <c r="KB79" s="52">
        <v>0.464834106664406</v>
      </c>
      <c r="KC79" s="52">
        <v>3.199716085853782E-3</v>
      </c>
      <c r="KD79" s="52">
        <v>7.6006544442618626E-4</v>
      </c>
      <c r="KE79" s="52">
        <v>1.9977224655324398E-3</v>
      </c>
      <c r="KF79" s="52">
        <v>3.2805146552123868E-2</v>
      </c>
      <c r="KG79" s="52">
        <v>3.4478858731658568E-3</v>
      </c>
      <c r="KH79" s="52">
        <v>0.72635108792916447</v>
      </c>
      <c r="KI79" s="52">
        <v>1.484688928609019E-3</v>
      </c>
      <c r="KJ79" s="52">
        <v>0.1175587054723746</v>
      </c>
      <c r="KK79" s="52">
        <v>2.8109807192313225E-2</v>
      </c>
      <c r="KL79" s="52">
        <v>4.1372236404874762E-3</v>
      </c>
      <c r="KM79" s="52">
        <v>1.3914138349329966E-2</v>
      </c>
      <c r="KN79" s="52">
        <v>1.9807424288543238E-3</v>
      </c>
      <c r="KO79" s="52">
        <v>1.5969741609659191E-3</v>
      </c>
      <c r="KP79" s="52">
        <v>1.1815533541125586E-3</v>
      </c>
      <c r="KQ79" s="52">
        <v>1.665994751211201E-3</v>
      </c>
      <c r="KR79" s="52">
        <v>2.3128929090990911E-3</v>
      </c>
      <c r="KS79" s="52">
        <v>2.3851910905557131E-3</v>
      </c>
      <c r="KT79" s="52">
        <v>5.8117742392641905E-3</v>
      </c>
      <c r="KU79" s="52">
        <v>1.3580257513071024E-3</v>
      </c>
      <c r="KV79" s="52">
        <v>1.4121603168033069E-3</v>
      </c>
      <c r="KW79" s="52">
        <v>1.6974359210183436E-3</v>
      </c>
      <c r="KX79" s="52">
        <v>1.9676599819756484E-3</v>
      </c>
      <c r="KY79" s="52">
        <v>3.0089333435522492E-3</v>
      </c>
      <c r="KZ79" s="52">
        <v>1.4548564807441456E-2</v>
      </c>
    </row>
    <row r="80" spans="1:312" x14ac:dyDescent="0.2">
      <c r="A80" s="89">
        <v>1.0549789999999999</v>
      </c>
      <c r="B80" s="41" t="s">
        <v>868</v>
      </c>
      <c r="C80" s="51" t="s">
        <v>110</v>
      </c>
      <c r="D80" s="52">
        <v>3.1248332868198576E-6</v>
      </c>
      <c r="E80" s="52">
        <v>1.4459857400119037E-4</v>
      </c>
      <c r="F80" s="52">
        <v>5.7421438619496741E-6</v>
      </c>
      <c r="G80" s="52">
        <v>1.2738696929794966E-5</v>
      </c>
      <c r="H80" s="52">
        <v>1.0929952855616924E-5</v>
      </c>
      <c r="I80" s="52">
        <v>1.9688500440900507E-5</v>
      </c>
      <c r="J80" s="52">
        <v>6.044809544104415E-7</v>
      </c>
      <c r="K80" s="52">
        <v>7.5566219493993605E-6</v>
      </c>
      <c r="L80" s="52">
        <v>5.1876256183402308E-6</v>
      </c>
      <c r="M80" s="52">
        <v>5.8605693780402308E-5</v>
      </c>
      <c r="N80" s="52">
        <v>2.3591722717136796E-5</v>
      </c>
      <c r="O80" s="52">
        <v>1.1125763469736148E-5</v>
      </c>
      <c r="P80" s="52">
        <v>8.9438126969486852E-5</v>
      </c>
      <c r="Q80" s="52">
        <v>9.2191945602526848E-5</v>
      </c>
      <c r="R80" s="52">
        <v>1.3671514440598376E-5</v>
      </c>
      <c r="S80" s="52">
        <v>2.5490548587945627E-5</v>
      </c>
      <c r="T80" s="52">
        <v>2.5412662668194768E-4</v>
      </c>
      <c r="U80" s="52">
        <v>1.2566587103298945E-4</v>
      </c>
      <c r="V80" s="52">
        <v>3.4518839435920653E-5</v>
      </c>
      <c r="W80" s="52">
        <v>2.7612120236536445E-5</v>
      </c>
      <c r="X80" s="52">
        <v>1.2117588525477E-5</v>
      </c>
      <c r="Y80" s="52">
        <v>1.2296136084493693E-4</v>
      </c>
      <c r="Z80" s="52">
        <v>2.2719915153486723E-4</v>
      </c>
      <c r="AA80" s="52">
        <v>3.1524104204517965E-5</v>
      </c>
      <c r="AB80" s="52">
        <v>1.7030226223684209E-5</v>
      </c>
      <c r="AC80" s="52">
        <v>1.4180805288576849E-4</v>
      </c>
      <c r="AD80" s="52">
        <v>2.2561145042861359E-4</v>
      </c>
      <c r="AE80" s="52">
        <v>5.1020380656273913E-5</v>
      </c>
      <c r="AF80" s="52">
        <v>1.2941649539431368E-5</v>
      </c>
      <c r="AG80" s="52">
        <v>2.6123451379874911E-5</v>
      </c>
      <c r="AH80" s="52">
        <v>2.1744075509454511E-4</v>
      </c>
      <c r="AI80" s="52">
        <v>5.1759491747468457E-4</v>
      </c>
      <c r="AJ80" s="52">
        <v>7.9112822306163802E-2</v>
      </c>
      <c r="AK80" s="52">
        <v>1.943442437734253E-4</v>
      </c>
      <c r="AL80" s="52">
        <v>3.7796135756440942E-5</v>
      </c>
      <c r="AM80" s="52">
        <v>9.9310531735426059E-5</v>
      </c>
      <c r="AN80" s="52">
        <v>1.9147999777005587E-5</v>
      </c>
      <c r="AO80" s="52">
        <v>3.5518134004871145E-4</v>
      </c>
      <c r="AP80" s="52">
        <v>6.8384196484868551E-5</v>
      </c>
      <c r="AQ80" s="52">
        <v>5.1502959766386587E-5</v>
      </c>
      <c r="AR80" s="52">
        <v>1.2393753352710915E-3</v>
      </c>
      <c r="AS80" s="52">
        <v>1.0272613346672514E-4</v>
      </c>
      <c r="AT80" s="52">
        <v>1.4732599535168615E-4</v>
      </c>
      <c r="AU80" s="52">
        <v>2.3254252388702179E-4</v>
      </c>
      <c r="AV80" s="52">
        <v>2.9724404288629506E-5</v>
      </c>
      <c r="AW80" s="52">
        <v>1.7983247408948774E-5</v>
      </c>
      <c r="AX80" s="52">
        <v>2.0257192938842806E-5</v>
      </c>
      <c r="AY80" s="52">
        <v>2.7948560337035818E-5</v>
      </c>
      <c r="AZ80" s="52">
        <v>9.9866183172005581E-5</v>
      </c>
      <c r="BA80" s="52">
        <v>7.8551313227539758E-5</v>
      </c>
      <c r="BB80" s="52">
        <v>1.3480606698404205E-4</v>
      </c>
      <c r="BC80" s="52">
        <v>4.231496821697477E-5</v>
      </c>
      <c r="BD80" s="52">
        <v>6.2904854393209075E-5</v>
      </c>
      <c r="BE80" s="52">
        <v>1.4394267944107028E-5</v>
      </c>
      <c r="BF80" s="52">
        <v>1.0191561886749167E-4</v>
      </c>
      <c r="BG80" s="52">
        <v>1.5267338744285911E-4</v>
      </c>
      <c r="BH80" s="52">
        <v>1.2762620865540688E-4</v>
      </c>
      <c r="BI80" s="52">
        <v>3.9625547633607489E-5</v>
      </c>
      <c r="BJ80" s="52">
        <v>3.8277402028609093E-5</v>
      </c>
      <c r="BK80" s="52">
        <v>1.8162828948068246E-4</v>
      </c>
      <c r="BL80" s="52">
        <v>7.0010031666110342E-5</v>
      </c>
      <c r="BM80" s="52">
        <v>7.5048453679403958E-5</v>
      </c>
      <c r="BN80" s="52">
        <v>5.6287612973421633E-5</v>
      </c>
      <c r="BO80" s="52">
        <v>7.2703930667454707E-5</v>
      </c>
      <c r="BP80" s="52">
        <v>4.0221481154902493E-6</v>
      </c>
      <c r="BQ80" s="52">
        <v>5.3738847335949813E-6</v>
      </c>
      <c r="BR80" s="52">
        <v>1.5565961968169866E-4</v>
      </c>
      <c r="BS80" s="52">
        <v>1.7233407696061989E-6</v>
      </c>
      <c r="BT80" s="52">
        <v>7.84194989361088E-6</v>
      </c>
      <c r="BU80" s="52">
        <v>1.770579443800037E-5</v>
      </c>
      <c r="BV80" s="52">
        <v>5.5890552765828548E-6</v>
      </c>
      <c r="BW80" s="52">
        <v>1.83952295598298E-5</v>
      </c>
      <c r="BX80" s="52">
        <v>1.5612008288720403E-5</v>
      </c>
      <c r="BY80" s="52">
        <v>4.7935021814558624E-5</v>
      </c>
      <c r="BZ80" s="52">
        <v>6.1566777193589429E-6</v>
      </c>
      <c r="CA80" s="52">
        <v>2.1121612365404847E-5</v>
      </c>
      <c r="CB80" s="52">
        <v>4.0514589417448333E-5</v>
      </c>
      <c r="CC80" s="52">
        <v>5.9270231402128313E-6</v>
      </c>
      <c r="CD80" s="52">
        <v>2.8108417049343135E-5</v>
      </c>
      <c r="CE80" s="52">
        <v>3.2265800630203184E-4</v>
      </c>
      <c r="CF80" s="52">
        <v>1.4307406195417575E-5</v>
      </c>
      <c r="CG80" s="52">
        <v>1.9390825302531643E-5</v>
      </c>
      <c r="CH80" s="52">
        <v>2.0747829135824034E-5</v>
      </c>
      <c r="CI80" s="52">
        <v>4.5483254940363184E-5</v>
      </c>
      <c r="CJ80" s="52">
        <v>1.9163195994640044E-4</v>
      </c>
      <c r="CK80" s="52">
        <v>1.2971128985398491E-4</v>
      </c>
      <c r="CL80" s="52">
        <v>3.2880862097219221E-3</v>
      </c>
      <c r="CM80" s="52">
        <v>4.5016078534010325E-3</v>
      </c>
      <c r="CN80" s="52">
        <v>3.9832961284876718E-3</v>
      </c>
      <c r="CO80" s="52">
        <v>1.2513239557969335E-2</v>
      </c>
      <c r="CP80" s="52">
        <v>0.21478851136861907</v>
      </c>
      <c r="CQ80" s="52">
        <v>2.6296678057182972E-4</v>
      </c>
      <c r="CR80" s="52">
        <v>9.1173871062547385E-5</v>
      </c>
      <c r="CS80" s="52">
        <v>2.4917373259665564E-4</v>
      </c>
      <c r="CT80" s="52">
        <v>1.3611691150227902E-4</v>
      </c>
      <c r="CU80" s="52">
        <v>1.7892163791564695E-4</v>
      </c>
      <c r="CV80" s="52">
        <v>4.3791427598555512E-4</v>
      </c>
      <c r="CW80" s="52">
        <v>1.2057153090076561E-4</v>
      </c>
      <c r="CX80" s="52">
        <v>2.0910956050496133E-5</v>
      </c>
      <c r="CY80" s="52">
        <v>4.3598829467120448E-5</v>
      </c>
      <c r="CZ80" s="52">
        <v>7.5893255381145471E-5</v>
      </c>
      <c r="DA80" s="52">
        <v>4.8233742237877826E-5</v>
      </c>
      <c r="DB80" s="52">
        <v>1.6381351016038444E-4</v>
      </c>
      <c r="DC80" s="52">
        <v>4.4251154726001434E-5</v>
      </c>
      <c r="DD80" s="52">
        <v>5.7178951203205788E-5</v>
      </c>
      <c r="DE80" s="52">
        <v>1.312978418975713E-4</v>
      </c>
      <c r="DF80" s="52">
        <v>2.6460119024518012E-5</v>
      </c>
      <c r="DG80" s="52">
        <v>2.871007442232417E-5</v>
      </c>
      <c r="DH80" s="52">
        <v>1.3759654767334302E-5</v>
      </c>
      <c r="DI80" s="52">
        <v>1.2297403907100956E-4</v>
      </c>
      <c r="DJ80" s="52">
        <v>6.8854129575602813E-5</v>
      </c>
      <c r="DK80" s="52">
        <v>1.0943885805029853E-4</v>
      </c>
      <c r="DL80" s="52">
        <v>1.0921030361838826E-4</v>
      </c>
      <c r="DM80" s="52">
        <v>7.8533603667162239E-5</v>
      </c>
      <c r="DN80" s="52">
        <v>1.1421030347766789E-4</v>
      </c>
      <c r="DO80" s="52">
        <v>3.7357057565714804E-5</v>
      </c>
      <c r="DP80" s="52">
        <v>5.179407601173697E-5</v>
      </c>
      <c r="DQ80" s="52">
        <v>2.5596639575009876E-4</v>
      </c>
      <c r="DR80" s="52">
        <v>1.10660650103466E-4</v>
      </c>
      <c r="DS80" s="52">
        <v>4.2930952878830005E-4</v>
      </c>
      <c r="DT80" s="52">
        <v>1.1971874596054139E-4</v>
      </c>
      <c r="DU80" s="52">
        <v>2.212833627523133E-5</v>
      </c>
      <c r="DV80" s="52">
        <v>8.3511040184844717E-5</v>
      </c>
      <c r="DW80" s="52">
        <v>5.3761061072432155E-5</v>
      </c>
      <c r="DX80" s="52">
        <v>6.1987798375267076E-5</v>
      </c>
      <c r="DY80" s="52">
        <v>1.303242412247285E-4</v>
      </c>
      <c r="DZ80" s="52">
        <v>2.7668388098826917E-2</v>
      </c>
      <c r="EA80" s="52">
        <v>9.0049028460284543E-3</v>
      </c>
      <c r="EB80" s="52">
        <v>2.0893562941353166E-2</v>
      </c>
      <c r="EC80" s="52">
        <v>7.5019519770094098E-3</v>
      </c>
      <c r="ED80" s="52">
        <v>2.5989713867950792E-2</v>
      </c>
      <c r="EE80" s="52">
        <v>0.8693907690734427</v>
      </c>
      <c r="EF80" s="52">
        <v>0.48300337925474385</v>
      </c>
      <c r="EG80" s="52">
        <v>9.7461988424826836E-3</v>
      </c>
      <c r="EH80" s="52">
        <v>8.5659547658512164E-2</v>
      </c>
      <c r="EI80" s="52">
        <v>6.8794476845730609E-3</v>
      </c>
      <c r="EJ80" s="52">
        <v>0.87701867103142883</v>
      </c>
      <c r="EK80" s="52">
        <v>0.88014871182831489</v>
      </c>
      <c r="EL80" s="52">
        <v>1.1937734288995308E-5</v>
      </c>
      <c r="EM80" s="52">
        <v>1.0493690393635601E-5</v>
      </c>
      <c r="EN80" s="52">
        <v>3.9448749935061356E-5</v>
      </c>
      <c r="EO80" s="52">
        <v>4.071277915003909E-5</v>
      </c>
      <c r="EP80" s="52">
        <v>5.6144551510806523E-5</v>
      </c>
      <c r="EQ80" s="52">
        <v>4.5917790563263432E-6</v>
      </c>
      <c r="ER80" s="52">
        <v>2.6207746601263314E-5</v>
      </c>
      <c r="ES80" s="52">
        <v>0</v>
      </c>
      <c r="ET80" s="52">
        <v>1.7732239085717583E-4</v>
      </c>
      <c r="EU80" s="52">
        <v>1.3072918958253644E-5</v>
      </c>
      <c r="EV80" s="52">
        <v>1.2324676329304838E-5</v>
      </c>
      <c r="EW80" s="52">
        <v>5.8778940974922212E-6</v>
      </c>
      <c r="EX80" s="52">
        <v>6.5563747009776785E-5</v>
      </c>
      <c r="EY80" s="52">
        <v>7.476023121326328E-5</v>
      </c>
      <c r="EZ80" s="52">
        <v>5.6185543916469032E-5</v>
      </c>
      <c r="FA80" s="52">
        <v>4.656524800400361E-5</v>
      </c>
      <c r="FB80" s="52">
        <v>1.1518077924821923E-5</v>
      </c>
      <c r="FC80" s="52">
        <v>1.8614276906013549E-4</v>
      </c>
      <c r="FD80" s="52">
        <v>1.0219030922400488E-4</v>
      </c>
      <c r="FE80" s="52">
        <v>1.849658851073763E-4</v>
      </c>
      <c r="FF80" s="52">
        <v>3.5969606600918842E-5</v>
      </c>
      <c r="FG80" s="52">
        <v>4.1258484600505086E-5</v>
      </c>
      <c r="FH80" s="52">
        <v>8.0596779402024717E-5</v>
      </c>
      <c r="FI80" s="52">
        <v>5.4191001607754447E-5</v>
      </c>
      <c r="FJ80" s="52">
        <v>3.2729146011389006E-5</v>
      </c>
      <c r="FK80" s="52">
        <v>8.4391501261657357E-6</v>
      </c>
      <c r="FL80" s="52">
        <v>2.1228220741655414E-5</v>
      </c>
      <c r="FM80" s="52">
        <v>8.7413443024964693E-6</v>
      </c>
      <c r="FN80" s="52">
        <v>2.6313539772221095E-5</v>
      </c>
      <c r="FO80" s="52">
        <v>7.307286286266872E-5</v>
      </c>
      <c r="FP80" s="52">
        <v>1.2342248596484788E-4</v>
      </c>
      <c r="FQ80" s="52">
        <v>1.4447218895830057E-4</v>
      </c>
      <c r="FR80" s="52">
        <v>1.3011900496513986E-4</v>
      </c>
      <c r="FS80" s="52">
        <v>4.6780891985351522E-6</v>
      </c>
      <c r="FT80" s="52">
        <v>3.0823799250264231E-5</v>
      </c>
      <c r="FU80" s="52">
        <v>3.18537232662628E-5</v>
      </c>
      <c r="FV80" s="52">
        <v>7.1158300564370632E-5</v>
      </c>
      <c r="FW80" s="52">
        <v>2.2335106794310065E-5</v>
      </c>
      <c r="FX80" s="52">
        <v>1.3928963350504343E-5</v>
      </c>
      <c r="FY80" s="52">
        <v>1.784741154243748E-6</v>
      </c>
      <c r="FZ80" s="52">
        <v>3.3304482341017603E-5</v>
      </c>
      <c r="GA80" s="52">
        <v>5.2501585959556158E-6</v>
      </c>
      <c r="GB80" s="52">
        <v>2.5999853608456248E-5</v>
      </c>
      <c r="GC80" s="52">
        <v>1.9671440391508676E-5</v>
      </c>
      <c r="GD80" s="52">
        <v>7.4726189256394684E-5</v>
      </c>
      <c r="GE80" s="52">
        <v>2.2690732167558416E-4</v>
      </c>
      <c r="GF80" s="52">
        <v>6.2525295059548167E-5</v>
      </c>
      <c r="GG80" s="52">
        <v>4.052554472351818E-5</v>
      </c>
      <c r="GH80" s="52">
        <v>2.2620167901248321E-4</v>
      </c>
      <c r="GI80" s="52">
        <v>2.4845925604312885E-5</v>
      </c>
      <c r="GJ80" s="52">
        <v>7.1678920688154527E-5</v>
      </c>
      <c r="GK80" s="52">
        <v>1.5458740632381577E-4</v>
      </c>
      <c r="GL80" s="52">
        <v>1.4961165009532955E-4</v>
      </c>
      <c r="GM80" s="52">
        <v>3.8905919338116404E-5</v>
      </c>
      <c r="GN80" s="52">
        <v>4.9058839631715016E-5</v>
      </c>
      <c r="GO80" s="52">
        <v>2.3364703632195486E-5</v>
      </c>
      <c r="GP80" s="52">
        <v>1.9411292611771379E-5</v>
      </c>
      <c r="GQ80" s="52">
        <v>2.7014065670356006E-4</v>
      </c>
      <c r="GR80" s="52">
        <v>2.9012470399307037E-5</v>
      </c>
      <c r="GS80" s="52">
        <v>4.1430845988732465E-6</v>
      </c>
      <c r="GT80" s="52">
        <v>1.9140300419523351E-5</v>
      </c>
      <c r="GU80" s="52">
        <v>8.3094418663333867E-6</v>
      </c>
      <c r="GV80" s="52">
        <v>3.6826807003435305E-5</v>
      </c>
      <c r="GW80" s="52">
        <v>4.8228324717316742E-5</v>
      </c>
      <c r="GX80" s="52">
        <v>1.0301492890176798E-4</v>
      </c>
      <c r="GY80" s="52">
        <v>1.2899759718215559E-5</v>
      </c>
      <c r="GZ80" s="52">
        <v>2.8343557126050246E-4</v>
      </c>
      <c r="HA80" s="52">
        <v>2.684997060488464E-4</v>
      </c>
      <c r="HB80" s="52">
        <v>5.8275110482611432E-4</v>
      </c>
      <c r="HC80" s="52">
        <v>9.6726759662386073E-4</v>
      </c>
      <c r="HD80" s="52">
        <v>6.8678319763511503E-4</v>
      </c>
      <c r="HE80" s="52">
        <v>5.124060997537752E-4</v>
      </c>
      <c r="HF80" s="52">
        <v>1.240825300405024E-4</v>
      </c>
      <c r="HG80" s="52">
        <v>2.4419706220316908E-4</v>
      </c>
      <c r="HH80" s="52">
        <v>5.5013374791954709E-3</v>
      </c>
      <c r="HI80" s="52">
        <v>1.2086946897989855E-4</v>
      </c>
      <c r="HJ80" s="52">
        <v>1.7753582543034478E-4</v>
      </c>
      <c r="HK80" s="52">
        <v>6.5689699551159026E-6</v>
      </c>
      <c r="HL80" s="52">
        <v>3.5966368767592748E-6</v>
      </c>
      <c r="HM80" s="52">
        <v>2.9326133232951263E-5</v>
      </c>
      <c r="HN80" s="52">
        <v>3.3931918890911201E-5</v>
      </c>
      <c r="HO80" s="52">
        <v>6.1540695754400907E-5</v>
      </c>
      <c r="HP80" s="52">
        <v>2.4832386071868534E-4</v>
      </c>
      <c r="HQ80" s="52">
        <v>3.5445447655175702E-4</v>
      </c>
      <c r="HR80" s="52">
        <v>4.3732824633921569E-4</v>
      </c>
      <c r="HS80" s="52">
        <v>1.7173868226296209E-3</v>
      </c>
      <c r="HT80" s="52">
        <v>8.4307044973759278E-4</v>
      </c>
      <c r="HU80" s="52">
        <v>6.8701359163381081E-3</v>
      </c>
      <c r="HV80" s="52">
        <v>3.1083647903350849E-4</v>
      </c>
      <c r="HW80" s="52">
        <v>8.0918862630651227E-6</v>
      </c>
      <c r="HX80" s="52">
        <v>1.9908867134679419E-5</v>
      </c>
      <c r="HY80" s="52">
        <v>4.8400281166913349E-6</v>
      </c>
      <c r="HZ80" s="52">
        <v>9.7272166681545627E-5</v>
      </c>
      <c r="IA80" s="52">
        <v>1.963245325225229E-5</v>
      </c>
      <c r="IB80" s="52">
        <v>4.9706539701865711E-6</v>
      </c>
      <c r="IC80" s="52">
        <v>9.1753071621201985E-5</v>
      </c>
      <c r="ID80" s="52">
        <v>2.9602267040967786E-4</v>
      </c>
      <c r="IE80" s="52">
        <v>8.8499866031152845E-5</v>
      </c>
      <c r="IF80" s="52">
        <v>4.7740167060011373E-5</v>
      </c>
      <c r="IG80" s="52">
        <v>8.2615209372690078E-5</v>
      </c>
      <c r="IH80" s="52">
        <v>9.9732684765162908E-5</v>
      </c>
      <c r="II80" s="52">
        <v>1.1878316597914532E-4</v>
      </c>
      <c r="IJ80" s="52">
        <v>5.1626900500817539E-5</v>
      </c>
      <c r="IK80" s="52">
        <v>4.486992564650446E-6</v>
      </c>
      <c r="IL80" s="52">
        <v>4.7909068913615386E-5</v>
      </c>
      <c r="IM80" s="52">
        <v>4.2500458745566446E-5</v>
      </c>
      <c r="IN80" s="52">
        <v>5.9070626863422861E-6</v>
      </c>
      <c r="IO80" s="52">
        <v>1.9357673424904634E-5</v>
      </c>
      <c r="IP80" s="52">
        <v>2.5246101391797981E-5</v>
      </c>
      <c r="IQ80" s="52">
        <v>2.2237061270800665E-6</v>
      </c>
      <c r="IR80" s="52">
        <v>4.4686424781408641E-5</v>
      </c>
      <c r="IS80" s="52">
        <v>3.7299757363649852E-6</v>
      </c>
      <c r="IT80" s="52">
        <v>2.9008962139350797E-6</v>
      </c>
      <c r="IU80" s="52">
        <v>5.7013793459016296E-5</v>
      </c>
      <c r="IV80" s="52">
        <v>8.1265463846767232E-6</v>
      </c>
      <c r="IW80" s="52">
        <v>3.4227376664347264E-6</v>
      </c>
      <c r="IX80" s="52">
        <v>1.0718711181737181E-5</v>
      </c>
      <c r="IY80" s="52">
        <v>1.219456886476054E-5</v>
      </c>
      <c r="IZ80" s="52">
        <v>1.0428618201453022E-5</v>
      </c>
      <c r="JA80" s="52">
        <v>3.8909112290689296E-5</v>
      </c>
      <c r="JB80" s="52">
        <v>3.646404102802952E-5</v>
      </c>
      <c r="JC80" s="52">
        <v>6.4631140800083301E-5</v>
      </c>
      <c r="JD80" s="52">
        <v>7.7788369876072443E-6</v>
      </c>
      <c r="JE80" s="52">
        <v>1.2203128045532903E-5</v>
      </c>
      <c r="JF80" s="52">
        <v>9.4048751426602624E-6</v>
      </c>
      <c r="JG80" s="52">
        <v>4.1749224009512325E-5</v>
      </c>
      <c r="JH80" s="52">
        <v>4.435487483168492E-5</v>
      </c>
      <c r="JI80" s="52">
        <v>5.5213014753922698E-6</v>
      </c>
      <c r="JJ80" s="52">
        <v>3.7191412580025818E-5</v>
      </c>
      <c r="JK80" s="52">
        <v>5.0761668271694716E-6</v>
      </c>
      <c r="JL80" s="52">
        <v>1.1608543168752783E-5</v>
      </c>
      <c r="JM80" s="52">
        <v>1.1462785027669407E-5</v>
      </c>
      <c r="JN80" s="52">
        <v>3.0092339465723119E-5</v>
      </c>
      <c r="JO80" s="52">
        <v>4.2336487734141163E-5</v>
      </c>
      <c r="JP80" s="52">
        <v>2.518124789042858E-5</v>
      </c>
      <c r="JQ80" s="52">
        <v>3.2843601816028012E-5</v>
      </c>
      <c r="JR80" s="52">
        <v>2.3793444935757912E-5</v>
      </c>
      <c r="JS80" s="52">
        <v>1.9143402912158263E-6</v>
      </c>
      <c r="JT80" s="52">
        <v>2.1485466693868947E-4</v>
      </c>
      <c r="JU80" s="52">
        <v>4.8449507416958995E-4</v>
      </c>
      <c r="JV80" s="52">
        <v>9.2414046640223543E-5</v>
      </c>
      <c r="JW80" s="52">
        <v>4.1827840553145682E-3</v>
      </c>
      <c r="JX80" s="52">
        <v>1.0806649240384962E-4</v>
      </c>
      <c r="JY80" s="52">
        <v>5.2300678826075007E-3</v>
      </c>
      <c r="JZ80" s="52">
        <v>1.9478710695999398E-4</v>
      </c>
      <c r="KA80" s="52">
        <v>1.006405928252256E-3</v>
      </c>
      <c r="KB80" s="52">
        <v>8.3090594766727912E-5</v>
      </c>
      <c r="KC80" s="52">
        <v>1.7067824638047145E-4</v>
      </c>
      <c r="KD80" s="52">
        <v>1.3935520517488072E-3</v>
      </c>
      <c r="KE80" s="52">
        <v>3.8590256185551028E-4</v>
      </c>
      <c r="KF80" s="52">
        <v>4.8241722631956011E-4</v>
      </c>
      <c r="KG80" s="52">
        <v>2.2533653129970611E-4</v>
      </c>
      <c r="KH80" s="52">
        <v>4.6417517671018736E-5</v>
      </c>
      <c r="KI80" s="52">
        <v>2.4593973815554291E-4</v>
      </c>
      <c r="KJ80" s="52">
        <v>5.488359424251868E-5</v>
      </c>
      <c r="KK80" s="52">
        <v>5.3205472739872811E-5</v>
      </c>
      <c r="KL80" s="52">
        <v>1.8752792914276649E-4</v>
      </c>
      <c r="KM80" s="52">
        <v>1.6629762227502923E-4</v>
      </c>
      <c r="KN80" s="52">
        <v>3.5885631769704907E-4</v>
      </c>
      <c r="KO80" s="52">
        <v>6.2841857606415563E-4</v>
      </c>
      <c r="KP80" s="52">
        <v>9.1998731610579262E-4</v>
      </c>
      <c r="KQ80" s="52">
        <v>3.1694037701200276E-4</v>
      </c>
      <c r="KR80" s="52">
        <v>3.3447541730176621E-4</v>
      </c>
      <c r="KS80" s="52">
        <v>3.0693674351431712E-4</v>
      </c>
      <c r="KT80" s="52">
        <v>1.6308981463459586E-4</v>
      </c>
      <c r="KU80" s="52">
        <v>7.6592789648448833E-4</v>
      </c>
      <c r="KV80" s="52">
        <v>2.9119949595164039E-4</v>
      </c>
      <c r="KW80" s="52">
        <v>4.2096954850363535E-4</v>
      </c>
      <c r="KX80" s="52">
        <v>4.628007862374344E-4</v>
      </c>
      <c r="KY80" s="52">
        <v>5.6006330903524051E-4</v>
      </c>
      <c r="KZ80" s="52">
        <v>4.0278114484099993E-4</v>
      </c>
    </row>
    <row r="81" spans="1:312" x14ac:dyDescent="0.2">
      <c r="A81" s="89">
        <v>1.0412669999999999</v>
      </c>
      <c r="B81" s="41" t="s">
        <v>867</v>
      </c>
      <c r="C81" s="51" t="s">
        <v>8</v>
      </c>
      <c r="D81" s="52">
        <v>2.4591773109126143E-4</v>
      </c>
      <c r="E81" s="52">
        <v>4.3748276721375254E-4</v>
      </c>
      <c r="F81" s="52">
        <v>2.1010504390873858E-4</v>
      </c>
      <c r="G81" s="52">
        <v>2.2665791155969051E-4</v>
      </c>
      <c r="H81" s="52">
        <v>2.7991844315984523E-4</v>
      </c>
      <c r="I81" s="52">
        <v>2.6542142998442868E-3</v>
      </c>
      <c r="J81" s="52">
        <v>1.907625497382387E-2</v>
      </c>
      <c r="K81" s="52">
        <v>1.2067613931687244E-2</v>
      </c>
      <c r="L81" s="52">
        <v>6.4544076541314145E-3</v>
      </c>
      <c r="M81" s="52">
        <v>2.9420332029542949E-4</v>
      </c>
      <c r="N81" s="52">
        <v>4.2982956817078517E-4</v>
      </c>
      <c r="O81" s="52">
        <v>4.2903780787358618E-4</v>
      </c>
      <c r="P81" s="52">
        <v>5.7363509826003267E-4</v>
      </c>
      <c r="Q81" s="52">
        <v>6.6233356368347476E-4</v>
      </c>
      <c r="R81" s="52">
        <v>3.1403718354813169E-4</v>
      </c>
      <c r="S81" s="52">
        <v>3.1849909407542478E-4</v>
      </c>
      <c r="T81" s="52">
        <v>9.7633501294368651E-5</v>
      </c>
      <c r="U81" s="52">
        <v>4.6285691974559467E-4</v>
      </c>
      <c r="V81" s="52">
        <v>7.9844063318123033E-5</v>
      </c>
      <c r="W81" s="52">
        <v>4.6163127179741807E-4</v>
      </c>
      <c r="X81" s="52">
        <v>1.6879187762533384E-3</v>
      </c>
      <c r="Y81" s="52">
        <v>1.6781176872033595E-4</v>
      </c>
      <c r="Z81" s="52">
        <v>3.7734549250275897E-4</v>
      </c>
      <c r="AA81" s="52">
        <v>8.6347704446348509E-5</v>
      </c>
      <c r="AB81" s="52">
        <v>1.8021779477782188E-4</v>
      </c>
      <c r="AC81" s="52">
        <v>1.2123858933152719E-4</v>
      </c>
      <c r="AD81" s="52">
        <v>2.070110357168793E-4</v>
      </c>
      <c r="AE81" s="52">
        <v>6.6159178983611665E-5</v>
      </c>
      <c r="AF81" s="52">
        <v>1.2201410116716384E-4</v>
      </c>
      <c r="AG81" s="52">
        <v>2.0642918782524781E-4</v>
      </c>
      <c r="AH81" s="52">
        <v>3.2113831786349456E-5</v>
      </c>
      <c r="AI81" s="52">
        <v>7.4431290504879463E-5</v>
      </c>
      <c r="AJ81" s="52">
        <v>9.9357176887693218E-5</v>
      </c>
      <c r="AK81" s="52">
        <v>1.8758431592468309E-4</v>
      </c>
      <c r="AL81" s="52">
        <v>8.0116182111613363E-5</v>
      </c>
      <c r="AM81" s="52">
        <v>1.43649326884876E-4</v>
      </c>
      <c r="AN81" s="52">
        <v>5.8740478482584842E-5</v>
      </c>
      <c r="AO81" s="52">
        <v>5.2732540409650307E-5</v>
      </c>
      <c r="AP81" s="52">
        <v>5.4328892414888554E-5</v>
      </c>
      <c r="AQ81" s="52">
        <v>2.3416242514044189E-4</v>
      </c>
      <c r="AR81" s="52">
        <v>3.0523169079241312E-4</v>
      </c>
      <c r="AS81" s="52">
        <v>1.3974300884650543E-4</v>
      </c>
      <c r="AT81" s="52">
        <v>1.2211035983677689E-4</v>
      </c>
      <c r="AU81" s="52">
        <v>3.5881141361179921E-5</v>
      </c>
      <c r="AV81" s="52">
        <v>2.8735041490930859E-4</v>
      </c>
      <c r="AW81" s="52">
        <v>8.3195473953099633E-2</v>
      </c>
      <c r="AX81" s="52">
        <v>9.5584769196753894E-3</v>
      </c>
      <c r="AY81" s="52">
        <v>7.5995525072439295E-4</v>
      </c>
      <c r="AZ81" s="52">
        <v>1.1424499041125871E-4</v>
      </c>
      <c r="BA81" s="52">
        <v>0</v>
      </c>
      <c r="BB81" s="52">
        <v>1.0034097131746105E-4</v>
      </c>
      <c r="BC81" s="52">
        <v>1.1101106734826013E-4</v>
      </c>
      <c r="BD81" s="52">
        <v>7.6274770788893536E-5</v>
      </c>
      <c r="BE81" s="52">
        <v>1.2692263558635659E-4</v>
      </c>
      <c r="BF81" s="52">
        <v>4.7986462266888807E-5</v>
      </c>
      <c r="BG81" s="52">
        <v>4.9170304835302676E-5</v>
      </c>
      <c r="BH81" s="52">
        <v>1.4088190736548178E-4</v>
      </c>
      <c r="BI81" s="52">
        <v>1.4857272472632534E-4</v>
      </c>
      <c r="BJ81" s="52">
        <v>1.7426921152672841E-4</v>
      </c>
      <c r="BK81" s="52">
        <v>5.7066657522534441E-4</v>
      </c>
      <c r="BL81" s="52">
        <v>9.0022672039760253E-5</v>
      </c>
      <c r="BM81" s="52">
        <v>2.9522044043170054E-5</v>
      </c>
      <c r="BN81" s="52">
        <v>1.2204974794502027E-4</v>
      </c>
      <c r="BO81" s="52">
        <v>4.8700156062222652E-5</v>
      </c>
      <c r="BP81" s="52">
        <v>7.8836955650924843E-4</v>
      </c>
      <c r="BQ81" s="52">
        <v>6.719795127085571E-3</v>
      </c>
      <c r="BR81" s="52">
        <v>4.1982182242489085E-4</v>
      </c>
      <c r="BS81" s="52">
        <v>1.3851809771020889E-3</v>
      </c>
      <c r="BT81" s="52">
        <v>1.3539321149649876E-3</v>
      </c>
      <c r="BU81" s="52">
        <v>8.3201893615647352E-3</v>
      </c>
      <c r="BV81" s="52">
        <v>1.9528991548868496E-4</v>
      </c>
      <c r="BW81" s="52">
        <v>1.9440055729855874E-4</v>
      </c>
      <c r="BX81" s="52">
        <v>5.7058312787738842E-4</v>
      </c>
      <c r="BY81" s="52">
        <v>1.3581977809157869E-3</v>
      </c>
      <c r="BZ81" s="52">
        <v>1.7791488677517696E-4</v>
      </c>
      <c r="CA81" s="52">
        <v>8.6318201511519158E-2</v>
      </c>
      <c r="CB81" s="52">
        <v>6.7557682717807538E-4</v>
      </c>
      <c r="CC81" s="52">
        <v>1.7012975605529279E-4</v>
      </c>
      <c r="CD81" s="52">
        <v>2.8489583430968163E-4</v>
      </c>
      <c r="CE81" s="52">
        <v>7.3498457498600723E-5</v>
      </c>
      <c r="CF81" s="52">
        <v>3.9753151415932219E-5</v>
      </c>
      <c r="CG81" s="52">
        <v>8.5775262745351719E-5</v>
      </c>
      <c r="CH81" s="52">
        <v>1.987074976877962E-4</v>
      </c>
      <c r="CI81" s="52">
        <v>1.183897551126052E-4</v>
      </c>
      <c r="CJ81" s="52">
        <v>4.1811666761519901E-5</v>
      </c>
      <c r="CK81" s="52">
        <v>1.5397192054663388E-4</v>
      </c>
      <c r="CL81" s="52">
        <v>1.9794810036102753E-5</v>
      </c>
      <c r="CM81" s="52">
        <v>2.0321779891629895E-4</v>
      </c>
      <c r="CN81" s="52">
        <v>3.5200454609748712E-5</v>
      </c>
      <c r="CO81" s="52">
        <v>1.2846599093185483E-5</v>
      </c>
      <c r="CP81" s="52">
        <v>4.2113634346773224E-5</v>
      </c>
      <c r="CQ81" s="52">
        <v>1.2985295276803571E-4</v>
      </c>
      <c r="CR81" s="52">
        <v>2.1136011730894229E-5</v>
      </c>
      <c r="CS81" s="52">
        <v>1.6325629517053048E-4</v>
      </c>
      <c r="CT81" s="52">
        <v>7.632556954888135E-5</v>
      </c>
      <c r="CU81" s="52">
        <v>1.380909589228731E-4</v>
      </c>
      <c r="CV81" s="52">
        <v>5.8140484099234612E-5</v>
      </c>
      <c r="CW81" s="52">
        <v>7.2227597166831648E-5</v>
      </c>
      <c r="CX81" s="52">
        <v>1.4415142629489118E-5</v>
      </c>
      <c r="CY81" s="52">
        <v>1.0072619831204713E-3</v>
      </c>
      <c r="CZ81" s="52">
        <v>6.3670432178770681E-5</v>
      </c>
      <c r="DA81" s="52">
        <v>4.4188467764893616E-5</v>
      </c>
      <c r="DB81" s="52">
        <v>4.7521416090069349E-5</v>
      </c>
      <c r="DC81" s="52">
        <v>9.8312872185122311E-4</v>
      </c>
      <c r="DD81" s="52">
        <v>2.3333037975217189E-4</v>
      </c>
      <c r="DE81" s="52">
        <v>2.3865678083226496E-4</v>
      </c>
      <c r="DF81" s="52">
        <v>4.9205960471681318E-4</v>
      </c>
      <c r="DG81" s="52">
        <v>2.5961013284664814E-4</v>
      </c>
      <c r="DH81" s="52">
        <v>2.9586917232419636E-5</v>
      </c>
      <c r="DI81" s="52">
        <v>4.1815028819072087E-5</v>
      </c>
      <c r="DJ81" s="52">
        <v>2.1408426842834491E-5</v>
      </c>
      <c r="DK81" s="52">
        <v>3.2767192866545081E-5</v>
      </c>
      <c r="DL81" s="52">
        <v>6.1386092068535438E-5</v>
      </c>
      <c r="DM81" s="52">
        <v>1.8424176896159562E-4</v>
      </c>
      <c r="DN81" s="52">
        <v>2.1544904465160735E-5</v>
      </c>
      <c r="DO81" s="52">
        <v>4.4699819043056406E-5</v>
      </c>
      <c r="DP81" s="52">
        <v>1.7792115159052967E-5</v>
      </c>
      <c r="DQ81" s="52">
        <v>6.4586474359254657E-5</v>
      </c>
      <c r="DR81" s="52">
        <v>1.7191066979586061E-5</v>
      </c>
      <c r="DS81" s="52">
        <v>3.0968825848962816E-5</v>
      </c>
      <c r="DT81" s="52">
        <v>3.0244901724365316E-5</v>
      </c>
      <c r="DU81" s="52">
        <v>9.9118345845758846E-5</v>
      </c>
      <c r="DV81" s="52">
        <v>2.0683380900953351E-4</v>
      </c>
      <c r="DW81" s="52">
        <v>7.5068648664526546E-5</v>
      </c>
      <c r="DX81" s="52">
        <v>1.1429223238984081E-4</v>
      </c>
      <c r="DY81" s="52">
        <v>2.4257700961951623E-4</v>
      </c>
      <c r="DZ81" s="52">
        <v>7.147677248370935E-6</v>
      </c>
      <c r="EA81" s="52">
        <v>1.7938485962692378E-4</v>
      </c>
      <c r="EB81" s="52">
        <v>2.721212002501982E-5</v>
      </c>
      <c r="EC81" s="52">
        <v>1.3692902598916421E-4</v>
      </c>
      <c r="ED81" s="52">
        <v>3.5452241779357323E-5</v>
      </c>
      <c r="EE81" s="52">
        <v>7.2969796529904777E-5</v>
      </c>
      <c r="EF81" s="52">
        <v>6.9132963893038358E-5</v>
      </c>
      <c r="EG81" s="52">
        <v>1.5127391546057234E-5</v>
      </c>
      <c r="EH81" s="52">
        <v>9.5332949159848687E-5</v>
      </c>
      <c r="EI81" s="52">
        <v>4.8052495751217489E-5</v>
      </c>
      <c r="EJ81" s="52">
        <v>1.1155911193345209E-5</v>
      </c>
      <c r="EK81" s="52">
        <v>4.4460203956059775E-5</v>
      </c>
      <c r="EL81" s="52">
        <v>9.6816769941382493E-3</v>
      </c>
      <c r="EM81" s="52">
        <v>1.137317061245028E-2</v>
      </c>
      <c r="EN81" s="52">
        <v>7.1193938155713196E-3</v>
      </c>
      <c r="EO81" s="52">
        <v>1.1690902874296499E-2</v>
      </c>
      <c r="EP81" s="52">
        <v>7.74436908955063E-3</v>
      </c>
      <c r="EQ81" s="52">
        <v>1.0852962891907503E-2</v>
      </c>
      <c r="ER81" s="52">
        <v>8.5236258253953336E-3</v>
      </c>
      <c r="ES81" s="52">
        <v>9.1575507294137728E-3</v>
      </c>
      <c r="ET81" s="52">
        <v>2.5229142160416974E-2</v>
      </c>
      <c r="EU81" s="52">
        <v>9.5677571384230539E-3</v>
      </c>
      <c r="EV81" s="52">
        <v>3.9190654713977795E-3</v>
      </c>
      <c r="EW81" s="52">
        <v>6.6108079684712986E-3</v>
      </c>
      <c r="EX81" s="52">
        <v>1.2345594550029282E-4</v>
      </c>
      <c r="EY81" s="52">
        <v>2.6259605271399374E-4</v>
      </c>
      <c r="EZ81" s="52">
        <v>7.4343869585023417E-5</v>
      </c>
      <c r="FA81" s="52">
        <v>1.7212558320982453E-4</v>
      </c>
      <c r="FB81" s="52">
        <v>3.9634924397554284E-4</v>
      </c>
      <c r="FC81" s="52">
        <v>1.2440755689391538E-4</v>
      </c>
      <c r="FD81" s="52">
        <v>1.4786628077109796E-4</v>
      </c>
      <c r="FE81" s="52">
        <v>5.2283874735243766E-5</v>
      </c>
      <c r="FF81" s="52">
        <v>4.5728633199915614E-4</v>
      </c>
      <c r="FG81" s="52">
        <v>1.9425869832737812E-4</v>
      </c>
      <c r="FH81" s="52">
        <v>6.6955936163055427E-5</v>
      </c>
      <c r="FI81" s="52">
        <v>4.1925727980255182E-5</v>
      </c>
      <c r="FJ81" s="52">
        <v>2.7236786196352787E-4</v>
      </c>
      <c r="FK81" s="52">
        <v>2.8157016875866907E-4</v>
      </c>
      <c r="FL81" s="52">
        <v>5.11932952397952E-5</v>
      </c>
      <c r="FM81" s="52">
        <v>5.7684997311519486E-5</v>
      </c>
      <c r="FN81" s="52">
        <v>5.4786722117540243E-6</v>
      </c>
      <c r="FO81" s="52">
        <v>4.9386861899822392E-5</v>
      </c>
      <c r="FP81" s="52">
        <v>8.2975840838737949E-5</v>
      </c>
      <c r="FQ81" s="52">
        <v>7.654016177519965E-5</v>
      </c>
      <c r="FR81" s="52">
        <v>9.3310764408051993E-5</v>
      </c>
      <c r="FS81" s="52">
        <v>3.5729652757407735E-3</v>
      </c>
      <c r="FT81" s="52">
        <v>1.3730467280972586E-4</v>
      </c>
      <c r="FU81" s="52">
        <v>4.1877016984101078E-4</v>
      </c>
      <c r="FV81" s="52">
        <v>5.8434086395084525E-4</v>
      </c>
      <c r="FW81" s="52">
        <v>4.1797410630884914E-4</v>
      </c>
      <c r="FX81" s="52">
        <v>4.686758681548554E-4</v>
      </c>
      <c r="FY81" s="52">
        <v>6.2741246214877296E-4</v>
      </c>
      <c r="FZ81" s="52">
        <v>1.1061881585950584E-4</v>
      </c>
      <c r="GA81" s="52">
        <v>1.7744854215551284E-4</v>
      </c>
      <c r="GB81" s="52">
        <v>2.6919973885138152E-4</v>
      </c>
      <c r="GC81" s="52">
        <v>1.1837752191943352E-4</v>
      </c>
      <c r="GD81" s="52">
        <v>2.951118973966041E-4</v>
      </c>
      <c r="GE81" s="52">
        <v>1.7684407482439641E-4</v>
      </c>
      <c r="GF81" s="52">
        <v>1.4756922803912416E-4</v>
      </c>
      <c r="GG81" s="52">
        <v>1.0017441678473897E-4</v>
      </c>
      <c r="GH81" s="52">
        <v>1.9634240751139972E-4</v>
      </c>
      <c r="GI81" s="52">
        <v>1.6830643185223936E-4</v>
      </c>
      <c r="GJ81" s="52">
        <v>4.9580016017514134E-5</v>
      </c>
      <c r="GK81" s="52">
        <v>2.8559637764010104E-4</v>
      </c>
      <c r="GL81" s="52">
        <v>1.7824065237962257E-4</v>
      </c>
      <c r="GM81" s="52">
        <v>1.1827051660862269E-4</v>
      </c>
      <c r="GN81" s="52">
        <v>3.8192535900204309E-5</v>
      </c>
      <c r="GO81" s="52">
        <v>3.1038627709223252E-4</v>
      </c>
      <c r="GP81" s="52">
        <v>4.6014325703007413E-4</v>
      </c>
      <c r="GQ81" s="52">
        <v>2.4125720270874206E-4</v>
      </c>
      <c r="GR81" s="52">
        <v>2.3400053476718692E-3</v>
      </c>
      <c r="GS81" s="52">
        <v>3.1015836513054298E-4</v>
      </c>
      <c r="GT81" s="52">
        <v>3.1169986445062814E-3</v>
      </c>
      <c r="GU81" s="52">
        <v>4.6429255512126597E-3</v>
      </c>
      <c r="GV81" s="52">
        <v>1.2911472224040751E-4</v>
      </c>
      <c r="GW81" s="52">
        <v>7.5325510615850615E-5</v>
      </c>
      <c r="GX81" s="52">
        <v>1.7817330374111505E-4</v>
      </c>
      <c r="GY81" s="52">
        <v>5.4012356949321269E-6</v>
      </c>
      <c r="GZ81" s="52">
        <v>2.4988350483063862E-4</v>
      </c>
      <c r="HA81" s="52">
        <v>7.6030320063816137E-5</v>
      </c>
      <c r="HB81" s="52">
        <v>8.9256762353292487E-5</v>
      </c>
      <c r="HC81" s="52">
        <v>8.9005872655289439E-5</v>
      </c>
      <c r="HD81" s="52">
        <v>1.0139944268681857E-4</v>
      </c>
      <c r="HE81" s="52">
        <v>1.2414229375145783E-4</v>
      </c>
      <c r="HF81" s="52">
        <v>8.0238512673213767E-4</v>
      </c>
      <c r="HG81" s="52">
        <v>1.7121505100793405E-4</v>
      </c>
      <c r="HH81" s="52">
        <v>2.9482748585123319E-5</v>
      </c>
      <c r="HI81" s="52">
        <v>1.4970053413717157E-4</v>
      </c>
      <c r="HJ81" s="52">
        <v>4.6554376441864133E-5</v>
      </c>
      <c r="HK81" s="52">
        <v>1.4541550916727079E-4</v>
      </c>
      <c r="HL81" s="52">
        <v>3.4234277353855985E-5</v>
      </c>
      <c r="HM81" s="52">
        <v>3.13737329333041E-4</v>
      </c>
      <c r="HN81" s="52">
        <v>1.9937561667580656E-4</v>
      </c>
      <c r="HO81" s="52">
        <v>1.8469453678729973E-4</v>
      </c>
      <c r="HP81" s="52">
        <v>1.3191547277511398E-5</v>
      </c>
      <c r="HQ81" s="52">
        <v>6.614637358345727E-6</v>
      </c>
      <c r="HR81" s="52">
        <v>2.0815867593919738E-5</v>
      </c>
      <c r="HS81" s="52">
        <v>5.2487709453594898E-5</v>
      </c>
      <c r="HT81" s="52">
        <v>8.1175801352823394E-5</v>
      </c>
      <c r="HU81" s="52">
        <v>7.0223162932169067E-5</v>
      </c>
      <c r="HV81" s="52">
        <v>3.7921714164950144E-5</v>
      </c>
      <c r="HW81" s="52">
        <v>4.8690300357718192E-5</v>
      </c>
      <c r="HX81" s="52">
        <v>1.9592726329927725E-4</v>
      </c>
      <c r="HY81" s="52">
        <v>9.4775302341735997E-5</v>
      </c>
      <c r="HZ81" s="52">
        <v>1.767081802141702E-4</v>
      </c>
      <c r="IA81" s="52">
        <v>1.6234713950129362E-4</v>
      </c>
      <c r="IB81" s="52">
        <v>1.7701344856595262E-4</v>
      </c>
      <c r="IC81" s="52">
        <v>7.076023640094398E-5</v>
      </c>
      <c r="ID81" s="52">
        <v>8.5145190467813883E-5</v>
      </c>
      <c r="IE81" s="52">
        <v>1.0928410604708747E-4</v>
      </c>
      <c r="IF81" s="52">
        <v>8.1330695564253502E-5</v>
      </c>
      <c r="IG81" s="52">
        <v>3.3106276979948666E-5</v>
      </c>
      <c r="IH81" s="52">
        <v>6.3155552429377106E-5</v>
      </c>
      <c r="II81" s="52">
        <v>6.1482975514739522E-5</v>
      </c>
      <c r="IJ81" s="52">
        <v>5.9380008507921446E-2</v>
      </c>
      <c r="IK81" s="52">
        <v>0.2863431347218009</v>
      </c>
      <c r="IL81" s="52">
        <v>0.87711056907186369</v>
      </c>
      <c r="IM81" s="52">
        <v>0.11595242315149167</v>
      </c>
      <c r="IN81" s="52">
        <v>0.18605488060207145</v>
      </c>
      <c r="IO81" s="52">
        <v>0.20461168013308445</v>
      </c>
      <c r="IP81" s="52">
        <v>0.19095579252714637</v>
      </c>
      <c r="IQ81" s="52">
        <v>0.14492931348255036</v>
      </c>
      <c r="IR81" s="52">
        <v>0.84831345157071147</v>
      </c>
      <c r="IS81" s="52">
        <v>3.273350519495466E-2</v>
      </c>
      <c r="IT81" s="52">
        <v>1.4755916617152259E-3</v>
      </c>
      <c r="IU81" s="52">
        <v>1.6788432130339984E-3</v>
      </c>
      <c r="IV81" s="52">
        <v>2.7055086985274986E-3</v>
      </c>
      <c r="IW81" s="52">
        <v>1.9888017240942339E-3</v>
      </c>
      <c r="IX81" s="52">
        <v>1.154769895821165E-3</v>
      </c>
      <c r="IY81" s="52">
        <v>5.0009527687426092E-4</v>
      </c>
      <c r="IZ81" s="52">
        <v>4.5323541385554707E-4</v>
      </c>
      <c r="JA81" s="52">
        <v>4.6059262449388245E-4</v>
      </c>
      <c r="JB81" s="52">
        <v>7.9909295744708673E-4</v>
      </c>
      <c r="JC81" s="52">
        <v>3.4398561986068437E-4</v>
      </c>
      <c r="JD81" s="52">
        <v>1.1086825548141087E-4</v>
      </c>
      <c r="JE81" s="52">
        <v>7.3974639934655065E-5</v>
      </c>
      <c r="JF81" s="52">
        <v>1.0047425746387948E-4</v>
      </c>
      <c r="JG81" s="52">
        <v>3.2989267962286225E-4</v>
      </c>
      <c r="JH81" s="52">
        <v>3.1807908078975664E-4</v>
      </c>
      <c r="JI81" s="52">
        <v>1.3202314298761528E-4</v>
      </c>
      <c r="JJ81" s="52">
        <v>2.9732702386198271E-4</v>
      </c>
      <c r="JK81" s="52">
        <v>4.1600267184148962E-4</v>
      </c>
      <c r="JL81" s="52">
        <v>1.1818391684516888E-4</v>
      </c>
      <c r="JM81" s="52">
        <v>2.2835210263454032E-4</v>
      </c>
      <c r="JN81" s="52">
        <v>1.3535776324319483E-3</v>
      </c>
      <c r="JO81" s="52">
        <v>3.1407760937051834E-3</v>
      </c>
      <c r="JP81" s="52">
        <v>1.8000504750572256E-3</v>
      </c>
      <c r="JQ81" s="52">
        <v>9.7065075680295308E-4</v>
      </c>
      <c r="JR81" s="52">
        <v>5.347855945055641E-4</v>
      </c>
      <c r="JS81" s="52">
        <v>5.3298763696638075E-4</v>
      </c>
      <c r="JT81" s="52">
        <v>8.9138947569771548E-5</v>
      </c>
      <c r="JU81" s="52">
        <v>2.6469565859419509E-4</v>
      </c>
      <c r="JV81" s="52">
        <v>2.386189136267117E-4</v>
      </c>
      <c r="JW81" s="52">
        <v>7.9558941058648772E-5</v>
      </c>
      <c r="JX81" s="52">
        <v>2.7462314639849423E-4</v>
      </c>
      <c r="JY81" s="52">
        <v>1.1798699989400058E-4</v>
      </c>
      <c r="JZ81" s="52">
        <v>3.8564945922038026E-4</v>
      </c>
      <c r="KA81" s="52">
        <v>2.2807514873062929E-4</v>
      </c>
      <c r="KB81" s="52">
        <v>1.5551796465660423E-4</v>
      </c>
      <c r="KC81" s="52">
        <v>1.4667763911184548E-4</v>
      </c>
      <c r="KD81" s="52">
        <v>1.7272908225328043E-4</v>
      </c>
      <c r="KE81" s="52">
        <v>5.9645554969552322E-4</v>
      </c>
      <c r="KF81" s="52">
        <v>5.1719774503850263E-4</v>
      </c>
      <c r="KG81" s="52">
        <v>2.4177769160399978E-4</v>
      </c>
      <c r="KH81" s="52">
        <v>1.1844698000198998E-4</v>
      </c>
      <c r="KI81" s="52">
        <v>1.5987924088181377E-4</v>
      </c>
      <c r="KJ81" s="52">
        <v>1.1167345072781187E-4</v>
      </c>
      <c r="KK81" s="52">
        <v>1.7354683251519346E-4</v>
      </c>
      <c r="KL81" s="52">
        <v>2.6957187580892768E-4</v>
      </c>
      <c r="KM81" s="52">
        <v>3.7107077652997502E-4</v>
      </c>
      <c r="KN81" s="52">
        <v>1.884796559538196E-4</v>
      </c>
      <c r="KO81" s="52">
        <v>3.3376831218469429E-4</v>
      </c>
      <c r="KP81" s="52">
        <v>1.620929539283434E-4</v>
      </c>
      <c r="KQ81" s="52">
        <v>2.1599209133437537E-4</v>
      </c>
      <c r="KR81" s="52">
        <v>4.0486010897549735E-4</v>
      </c>
      <c r="KS81" s="52">
        <v>2.8670136563662134E-4</v>
      </c>
      <c r="KT81" s="52">
        <v>1.0299868785502235E-4</v>
      </c>
      <c r="KU81" s="52">
        <v>2.3682257428942917E-4</v>
      </c>
      <c r="KV81" s="52">
        <v>1.0882646816470242E-4</v>
      </c>
      <c r="KW81" s="52">
        <v>2.7605062205359035E-4</v>
      </c>
      <c r="KX81" s="52">
        <v>1.7300383227986107E-4</v>
      </c>
      <c r="KY81" s="52">
        <v>2.5263706684426526E-4</v>
      </c>
      <c r="KZ81" s="52">
        <v>4.9371927191341463E-4</v>
      </c>
    </row>
    <row r="82" spans="1:312" x14ac:dyDescent="0.2">
      <c r="A82" s="89">
        <v>1.0538419999999999</v>
      </c>
      <c r="B82" s="41" t="s">
        <v>866</v>
      </c>
      <c r="C82" s="51" t="s">
        <v>104</v>
      </c>
      <c r="D82" s="52">
        <v>3.7497999441838289E-6</v>
      </c>
      <c r="E82" s="52">
        <v>7.4221443271305871E-5</v>
      </c>
      <c r="F82" s="52">
        <v>8.9960253837211558E-7</v>
      </c>
      <c r="G82" s="52">
        <v>2.7707683290109945E-4</v>
      </c>
      <c r="H82" s="52">
        <v>1.8035891291452819E-4</v>
      </c>
      <c r="I82" s="52">
        <v>3.3892664641604347E-5</v>
      </c>
      <c r="J82" s="52">
        <v>1.6475321331910117E-5</v>
      </c>
      <c r="K82" s="52">
        <v>3.9905756361996623E-6</v>
      </c>
      <c r="L82" s="52">
        <v>6.4450036709713173E-6</v>
      </c>
      <c r="M82" s="52">
        <v>8.4064609412527254E-6</v>
      </c>
      <c r="N82" s="52">
        <v>6.326808710064027E-6</v>
      </c>
      <c r="O82" s="52">
        <v>1.2902339564823897E-4</v>
      </c>
      <c r="P82" s="52">
        <v>6.924242087960272E-5</v>
      </c>
      <c r="Q82" s="52">
        <v>2.297941878007825E-6</v>
      </c>
      <c r="R82" s="52">
        <v>2.2649974539120307E-5</v>
      </c>
      <c r="S82" s="52">
        <v>1.6217863676803297E-5</v>
      </c>
      <c r="T82" s="52">
        <v>3.7535988227691831E-6</v>
      </c>
      <c r="U82" s="52">
        <v>1.1750042192809445E-5</v>
      </c>
      <c r="V82" s="52">
        <v>0</v>
      </c>
      <c r="W82" s="52">
        <v>3.1366033863860132E-6</v>
      </c>
      <c r="X82" s="52">
        <v>8.4164413305317924E-5</v>
      </c>
      <c r="Y82" s="52">
        <v>3.8095642853194268E-5</v>
      </c>
      <c r="Z82" s="52">
        <v>4.6456310257915879E-5</v>
      </c>
      <c r="AA82" s="52">
        <v>2.8910743860479541E-6</v>
      </c>
      <c r="AB82" s="52">
        <v>7.2533281689055021E-5</v>
      </c>
      <c r="AC82" s="52">
        <v>7.2705088107760416E-5</v>
      </c>
      <c r="AD82" s="52">
        <v>1.0838179389424937E-5</v>
      </c>
      <c r="AE82" s="52">
        <v>7.4305781365359541E-6</v>
      </c>
      <c r="AF82" s="52">
        <v>6.0193718788052871E-6</v>
      </c>
      <c r="AG82" s="52">
        <v>2.2113725311685942E-5</v>
      </c>
      <c r="AH82" s="52">
        <v>1.6036993210606247E-4</v>
      </c>
      <c r="AI82" s="52">
        <v>1.3298822331640912E-3</v>
      </c>
      <c r="AJ82" s="52">
        <v>0.77982899732288591</v>
      </c>
      <c r="AK82" s="52">
        <v>1.650954056305015E-5</v>
      </c>
      <c r="AL82" s="52">
        <v>4.4860007333789819E-6</v>
      </c>
      <c r="AM82" s="52">
        <v>7.5705021319095138E-5</v>
      </c>
      <c r="AN82" s="52">
        <v>2.403472888676222E-5</v>
      </c>
      <c r="AO82" s="52">
        <v>4.0385408996659017E-5</v>
      </c>
      <c r="AP82" s="52">
        <v>7.2539081492872398E-6</v>
      </c>
      <c r="AQ82" s="52">
        <v>1.9117709742379014E-5</v>
      </c>
      <c r="AR82" s="52">
        <v>1.4984398339372245E-4</v>
      </c>
      <c r="AS82" s="52">
        <v>2.9906191876594581E-5</v>
      </c>
      <c r="AT82" s="52">
        <v>6.0747597148018736E-5</v>
      </c>
      <c r="AU82" s="52">
        <v>1.7200516394252532E-5</v>
      </c>
      <c r="AV82" s="52">
        <v>3.8820159041665475E-5</v>
      </c>
      <c r="AW82" s="52">
        <v>3.1074326757024834E-5</v>
      </c>
      <c r="AX82" s="52">
        <v>9.6588364883510577E-5</v>
      </c>
      <c r="AY82" s="52">
        <v>3.4341270369696638E-5</v>
      </c>
      <c r="AZ82" s="52">
        <v>1.6603832620754979E-5</v>
      </c>
      <c r="BA82" s="52">
        <v>4.6128005214470154E-4</v>
      </c>
      <c r="BB82" s="52">
        <v>4.7772177732689273E-5</v>
      </c>
      <c r="BC82" s="52">
        <v>7.1629875966065708E-7</v>
      </c>
      <c r="BD82" s="52">
        <v>2.4727319099676172E-5</v>
      </c>
      <c r="BE82" s="52">
        <v>2.0086615721370049E-5</v>
      </c>
      <c r="BF82" s="52">
        <v>3.3629364726258207E-5</v>
      </c>
      <c r="BG82" s="52">
        <v>4.0195292455214984E-5</v>
      </c>
      <c r="BH82" s="52">
        <v>1.1621918389379457E-5</v>
      </c>
      <c r="BI82" s="52">
        <v>2.1871411670287683E-5</v>
      </c>
      <c r="BJ82" s="52">
        <v>5.0498611243056715E-5</v>
      </c>
      <c r="BK82" s="52">
        <v>7.8820046367242169E-6</v>
      </c>
      <c r="BL82" s="52">
        <v>1.7005612871352771E-4</v>
      </c>
      <c r="BM82" s="52">
        <v>2.6269315837215988E-5</v>
      </c>
      <c r="BN82" s="52">
        <v>7.0126383293593556E-7</v>
      </c>
      <c r="BO82" s="52">
        <v>2.3954302687249297E-5</v>
      </c>
      <c r="BP82" s="52">
        <v>4.0221481154902493E-6</v>
      </c>
      <c r="BQ82" s="52">
        <v>0</v>
      </c>
      <c r="BR82" s="52">
        <v>1.3699250861735568E-5</v>
      </c>
      <c r="BS82" s="52">
        <v>2.5850111544092984E-6</v>
      </c>
      <c r="BT82" s="52">
        <v>0</v>
      </c>
      <c r="BU82" s="52">
        <v>6.3224739653102533E-6</v>
      </c>
      <c r="BV82" s="52">
        <v>2.7945276382914274E-6</v>
      </c>
      <c r="BW82" s="52">
        <v>5.960225894676788E-6</v>
      </c>
      <c r="BX82" s="52">
        <v>0</v>
      </c>
      <c r="BY82" s="52">
        <v>7.2999466189850312E-6</v>
      </c>
      <c r="BZ82" s="52">
        <v>0</v>
      </c>
      <c r="CA82" s="52">
        <v>2.8608523953142012E-6</v>
      </c>
      <c r="CB82" s="52">
        <v>0</v>
      </c>
      <c r="CC82" s="52">
        <v>0</v>
      </c>
      <c r="CD82" s="52">
        <v>1.9579038181832196E-6</v>
      </c>
      <c r="CE82" s="52">
        <v>1.0572760885262599E-5</v>
      </c>
      <c r="CF82" s="52">
        <v>8.9728097920447255E-5</v>
      </c>
      <c r="CG82" s="52">
        <v>4.67552003537819E-5</v>
      </c>
      <c r="CH82" s="52">
        <v>0</v>
      </c>
      <c r="CI82" s="52">
        <v>2.7374080051184232E-4</v>
      </c>
      <c r="CJ82" s="52">
        <v>1.2502793259703447E-5</v>
      </c>
      <c r="CK82" s="52">
        <v>0</v>
      </c>
      <c r="CL82" s="52">
        <v>1.7506163374706767E-4</v>
      </c>
      <c r="CM82" s="52">
        <v>3.3215140658989124E-4</v>
      </c>
      <c r="CN82" s="52">
        <v>6.2509347841447E-4</v>
      </c>
      <c r="CO82" s="52">
        <v>4.8496605237633366E-4</v>
      </c>
      <c r="CP82" s="52">
        <v>1.439296429117711E-4</v>
      </c>
      <c r="CQ82" s="52">
        <v>2.6693298638413984E-4</v>
      </c>
      <c r="CR82" s="52">
        <v>8.5680273023932922E-5</v>
      </c>
      <c r="CS82" s="52">
        <v>4.5657351196058855E-4</v>
      </c>
      <c r="CT82" s="52">
        <v>2.054563974995551E-4</v>
      </c>
      <c r="CU82" s="52">
        <v>1.9095832698732217E-4</v>
      </c>
      <c r="CV82" s="52">
        <v>1.7131413730721031E-5</v>
      </c>
      <c r="CW82" s="52">
        <v>6.5217271559462697E-5</v>
      </c>
      <c r="CX82" s="52">
        <v>2.9092081265870205E-5</v>
      </c>
      <c r="CY82" s="52">
        <v>1.0859387857408545E-4</v>
      </c>
      <c r="CZ82" s="52">
        <v>2.0534342979989666E-4</v>
      </c>
      <c r="DA82" s="52">
        <v>1.7285633704560358E-5</v>
      </c>
      <c r="DB82" s="52">
        <v>3.811049518264501E-5</v>
      </c>
      <c r="DC82" s="52">
        <v>1.3719025541702292E-6</v>
      </c>
      <c r="DD82" s="52">
        <v>1.785061910694568E-6</v>
      </c>
      <c r="DE82" s="52">
        <v>3.5298147113890187E-6</v>
      </c>
      <c r="DF82" s="52">
        <v>1.4204411721236377E-5</v>
      </c>
      <c r="DG82" s="52">
        <v>0</v>
      </c>
      <c r="DH82" s="52">
        <v>0</v>
      </c>
      <c r="DI82" s="52">
        <v>8.2368246206889688E-7</v>
      </c>
      <c r="DJ82" s="52">
        <v>4.3511181042733882E-5</v>
      </c>
      <c r="DK82" s="52">
        <v>1.0793011329712986E-4</v>
      </c>
      <c r="DL82" s="52">
        <v>1.0772368589865677E-4</v>
      </c>
      <c r="DM82" s="52">
        <v>1.2065857136768935E-4</v>
      </c>
      <c r="DN82" s="52">
        <v>1.5059123313296519E-5</v>
      </c>
      <c r="DO82" s="52">
        <v>7.9131908813664876E-6</v>
      </c>
      <c r="DP82" s="52">
        <v>2.939823001446169E-5</v>
      </c>
      <c r="DQ82" s="52">
        <v>1.161938486080371E-5</v>
      </c>
      <c r="DR82" s="52">
        <v>2.5731851848424994E-6</v>
      </c>
      <c r="DS82" s="52">
        <v>5.1810912532627634E-5</v>
      </c>
      <c r="DT82" s="52">
        <v>1.2577087845775676E-5</v>
      </c>
      <c r="DU82" s="52">
        <v>1.1901777763471967E-4</v>
      </c>
      <c r="DV82" s="52">
        <v>9.4759833313191266E-6</v>
      </c>
      <c r="DW82" s="52">
        <v>3.3794424431572342E-5</v>
      </c>
      <c r="DX82" s="52">
        <v>7.6058101286108768E-5</v>
      </c>
      <c r="DY82" s="52">
        <v>7.1722977558142943E-5</v>
      </c>
      <c r="DZ82" s="52">
        <v>3.0096135119918517E-3</v>
      </c>
      <c r="EA82" s="52">
        <v>7.8909907137587332E-3</v>
      </c>
      <c r="EB82" s="52">
        <v>3.2025599278033945E-2</v>
      </c>
      <c r="EC82" s="52">
        <v>2.02752870876913E-3</v>
      </c>
      <c r="ED82" s="52">
        <v>4.5567704874705892E-2</v>
      </c>
      <c r="EE82" s="52">
        <v>1.2231627450422422E-2</v>
      </c>
      <c r="EF82" s="52">
        <v>1.0225984987226192E-2</v>
      </c>
      <c r="EG82" s="52">
        <v>2.1140933441617105E-3</v>
      </c>
      <c r="EH82" s="52">
        <v>0.60699998234743413</v>
      </c>
      <c r="EI82" s="52">
        <v>2.2121884859859393E-3</v>
      </c>
      <c r="EJ82" s="52">
        <v>1.4813993813596259E-2</v>
      </c>
      <c r="EK82" s="52">
        <v>1.991226312919198E-3</v>
      </c>
      <c r="EL82" s="52">
        <v>1.2592055900450593E-5</v>
      </c>
      <c r="EM82" s="52">
        <v>2.2266521377014594E-6</v>
      </c>
      <c r="EN82" s="52">
        <v>1.6495473727294338E-6</v>
      </c>
      <c r="EO82" s="52">
        <v>0</v>
      </c>
      <c r="EP82" s="52">
        <v>1.0014974053279001E-5</v>
      </c>
      <c r="EQ82" s="52">
        <v>1.3451307370323379E-4</v>
      </c>
      <c r="ER82" s="52">
        <v>4.0512373232231731E-6</v>
      </c>
      <c r="ES82" s="52">
        <v>9.1055648676034425E-5</v>
      </c>
      <c r="ET82" s="52">
        <v>0</v>
      </c>
      <c r="EU82" s="52">
        <v>0</v>
      </c>
      <c r="EV82" s="52">
        <v>5.632062306868969E-5</v>
      </c>
      <c r="EW82" s="52">
        <v>1.0565328630935385E-5</v>
      </c>
      <c r="EX82" s="52">
        <v>4.0793875360802724E-5</v>
      </c>
      <c r="EY82" s="52">
        <v>2.518809556104059E-5</v>
      </c>
      <c r="EZ82" s="52">
        <v>4.6382679696850899E-6</v>
      </c>
      <c r="FA82" s="52">
        <v>6.6570668288369204E-5</v>
      </c>
      <c r="FB82" s="52">
        <v>0</v>
      </c>
      <c r="FC82" s="52">
        <v>9.653749126429096E-6</v>
      </c>
      <c r="FD82" s="52">
        <v>0</v>
      </c>
      <c r="FE82" s="52">
        <v>6.3062449837843665E-5</v>
      </c>
      <c r="FF82" s="52">
        <v>5.8697876540668906E-6</v>
      </c>
      <c r="FG82" s="52">
        <v>6.723937091777967E-5</v>
      </c>
      <c r="FH82" s="52">
        <v>9.1530509319037587E-5</v>
      </c>
      <c r="FI82" s="52">
        <v>3.6534239217456336E-5</v>
      </c>
      <c r="FJ82" s="52">
        <v>9.0748995758851333E-6</v>
      </c>
      <c r="FK82" s="52">
        <v>0</v>
      </c>
      <c r="FL82" s="52">
        <v>8.1625147058258195E-5</v>
      </c>
      <c r="FM82" s="52">
        <v>4.9350532398478561E-6</v>
      </c>
      <c r="FN82" s="52">
        <v>1.6379183935970018E-5</v>
      </c>
      <c r="FO82" s="52">
        <v>5.7893035455763742E-5</v>
      </c>
      <c r="FP82" s="52">
        <v>9.0202040464246423E-6</v>
      </c>
      <c r="FQ82" s="52">
        <v>3.0971225507935681E-5</v>
      </c>
      <c r="FR82" s="52">
        <v>1.6099470105856288E-5</v>
      </c>
      <c r="FS82" s="52">
        <v>4.6780891985351522E-6</v>
      </c>
      <c r="FT82" s="52">
        <v>0</v>
      </c>
      <c r="FU82" s="52">
        <v>0</v>
      </c>
      <c r="FV82" s="52">
        <v>2.5133235095822E-4</v>
      </c>
      <c r="FW82" s="52">
        <v>5.0287426075811882E-6</v>
      </c>
      <c r="FX82" s="52">
        <v>2.8839703853467142E-6</v>
      </c>
      <c r="FY82" s="52">
        <v>1.1828656798870798E-5</v>
      </c>
      <c r="FZ82" s="52">
        <v>3.1576843526925837E-5</v>
      </c>
      <c r="GA82" s="52">
        <v>3.204642259869012E-6</v>
      </c>
      <c r="GB82" s="52">
        <v>2.7997751402728631E-6</v>
      </c>
      <c r="GC82" s="52">
        <v>1.2613338313791374E-6</v>
      </c>
      <c r="GD82" s="52">
        <v>1.1687034338677841E-5</v>
      </c>
      <c r="GE82" s="52">
        <v>5.4125258515399565E-6</v>
      </c>
      <c r="GF82" s="52">
        <v>3.8510709999624308E-5</v>
      </c>
      <c r="GG82" s="52">
        <v>7.9417168280464801E-5</v>
      </c>
      <c r="GH82" s="52">
        <v>1.254483967845754E-5</v>
      </c>
      <c r="GI82" s="52">
        <v>5.1708523154227818E-5</v>
      </c>
      <c r="GJ82" s="52">
        <v>4.0780694946837293E-4</v>
      </c>
      <c r="GK82" s="52">
        <v>9.8097737017169929E-6</v>
      </c>
      <c r="GL82" s="52">
        <v>1.3812237944176458E-6</v>
      </c>
      <c r="GM82" s="52">
        <v>6.9315143648368301E-6</v>
      </c>
      <c r="GN82" s="52">
        <v>5.0801116179383397E-6</v>
      </c>
      <c r="GO82" s="52">
        <v>0</v>
      </c>
      <c r="GP82" s="52">
        <v>9.3422822077343046E-6</v>
      </c>
      <c r="GQ82" s="52">
        <v>7.1779518301546696E-6</v>
      </c>
      <c r="GR82" s="52">
        <v>1.0347473540870524E-4</v>
      </c>
      <c r="GS82" s="52">
        <v>2.0201210366846506E-5</v>
      </c>
      <c r="GT82" s="52">
        <v>2.7116627572497287E-6</v>
      </c>
      <c r="GU82" s="52">
        <v>0</v>
      </c>
      <c r="GV82" s="52">
        <v>5.0964261620006876E-6</v>
      </c>
      <c r="GW82" s="52">
        <v>5.6277488794187502E-5</v>
      </c>
      <c r="GX82" s="52">
        <v>5.992299563701754E-5</v>
      </c>
      <c r="GY82" s="52">
        <v>3.239304918104241E-5</v>
      </c>
      <c r="GZ82" s="52">
        <v>2.9452415178736204E-5</v>
      </c>
      <c r="HA82" s="52">
        <v>3.0794683664010872E-4</v>
      </c>
      <c r="HB82" s="52">
        <v>1.3699200793734759E-4</v>
      </c>
      <c r="HC82" s="52">
        <v>6.1843317512530806E-6</v>
      </c>
      <c r="HD82" s="52">
        <v>1.9373394247453656E-4</v>
      </c>
      <c r="HE82" s="52">
        <v>1.6572141981696854E-4</v>
      </c>
      <c r="HF82" s="52">
        <v>2.1952477076533327E-5</v>
      </c>
      <c r="HG82" s="52">
        <v>2.1281230653559357E-5</v>
      </c>
      <c r="HH82" s="52">
        <v>3.4823948483782519E-4</v>
      </c>
      <c r="HI82" s="52">
        <v>1.062027947187074E-4</v>
      </c>
      <c r="HJ82" s="52">
        <v>1.2984708309077441E-4</v>
      </c>
      <c r="HK82" s="52">
        <v>4.9663526202216745E-6</v>
      </c>
      <c r="HL82" s="52">
        <v>1.257294590912449E-5</v>
      </c>
      <c r="HM82" s="52">
        <v>0</v>
      </c>
      <c r="HN82" s="52">
        <v>1.4853357803042864E-5</v>
      </c>
      <c r="HO82" s="52">
        <v>6.0650601601209098E-6</v>
      </c>
      <c r="HP82" s="52">
        <v>4.3971824258371329E-6</v>
      </c>
      <c r="HQ82" s="52">
        <v>4.5585111176997978E-5</v>
      </c>
      <c r="HR82" s="52">
        <v>6.5945084594853793E-5</v>
      </c>
      <c r="HS82" s="52">
        <v>1.1355867612300315E-4</v>
      </c>
      <c r="HT82" s="52">
        <v>8.2504890371781791E-5</v>
      </c>
      <c r="HU82" s="52">
        <v>5.079052784732836E-5</v>
      </c>
      <c r="HV82" s="52">
        <v>2.7729930139717979E-4</v>
      </c>
      <c r="HW82" s="52">
        <v>6.084357228335226E-6</v>
      </c>
      <c r="HX82" s="52">
        <v>6.8170362138545503E-5</v>
      </c>
      <c r="HY82" s="52">
        <v>2.8834210056884549E-6</v>
      </c>
      <c r="HZ82" s="52">
        <v>2.3547730280878931E-6</v>
      </c>
      <c r="IA82" s="52">
        <v>8.81894617871112E-5</v>
      </c>
      <c r="IB82" s="52">
        <v>5.8775339232578442E-5</v>
      </c>
      <c r="IC82" s="52">
        <v>1.8145479874929324E-4</v>
      </c>
      <c r="ID82" s="52">
        <v>6.7009015970284267E-5</v>
      </c>
      <c r="IE82" s="52">
        <v>3.0008438279887271E-5</v>
      </c>
      <c r="IF82" s="52">
        <v>3.5641631572200272E-5</v>
      </c>
      <c r="IG82" s="52">
        <v>5.4566238665165389E-5</v>
      </c>
      <c r="IH82" s="52">
        <v>7.5691764545966227E-5</v>
      </c>
      <c r="II82" s="52">
        <v>2.559230094777647E-5</v>
      </c>
      <c r="IJ82" s="52">
        <v>2.8460142588662976E-6</v>
      </c>
      <c r="IK82" s="52">
        <v>4.2562784079574263E-6</v>
      </c>
      <c r="IL82" s="52">
        <v>2.4184866518892383E-5</v>
      </c>
      <c r="IM82" s="52">
        <v>2.887642676499615E-4</v>
      </c>
      <c r="IN82" s="52">
        <v>2.3908025511998918E-6</v>
      </c>
      <c r="IO82" s="52">
        <v>2.8478275939594278E-5</v>
      </c>
      <c r="IP82" s="52">
        <v>4.137262083035234E-7</v>
      </c>
      <c r="IQ82" s="52">
        <v>2.0480569994889016E-5</v>
      </c>
      <c r="IR82" s="52">
        <v>1.7386341902812102E-5</v>
      </c>
      <c r="IS82" s="52">
        <v>2.0435505364127311E-6</v>
      </c>
      <c r="IT82" s="52">
        <v>2.8419947679668545E-6</v>
      </c>
      <c r="IU82" s="52">
        <v>1.1770841912745851E-5</v>
      </c>
      <c r="IV82" s="52">
        <v>7.0295239089171962E-6</v>
      </c>
      <c r="IW82" s="52">
        <v>2.9115495733957737E-6</v>
      </c>
      <c r="IX82" s="52">
        <v>1.5964747510865092E-4</v>
      </c>
      <c r="IY82" s="52">
        <v>8.3007450341712638E-5</v>
      </c>
      <c r="IZ82" s="52">
        <v>2.3405582955892686E-5</v>
      </c>
      <c r="JA82" s="52">
        <v>1.8627994984289556E-5</v>
      </c>
      <c r="JB82" s="52">
        <v>1.8607483889935476E-5</v>
      </c>
      <c r="JC82" s="52">
        <v>4.3027528089026733E-6</v>
      </c>
      <c r="JD82" s="52">
        <v>5.734985700667302E-7</v>
      </c>
      <c r="JE82" s="52">
        <v>1.544497761578459E-5</v>
      </c>
      <c r="JF82" s="52">
        <v>2.5776508376742038E-5</v>
      </c>
      <c r="JG82" s="52">
        <v>2.3023413554271279E-5</v>
      </c>
      <c r="JH82" s="52">
        <v>1.0983131276106833E-4</v>
      </c>
      <c r="JI82" s="52">
        <v>2.9285545307950512E-6</v>
      </c>
      <c r="JJ82" s="52">
        <v>1.8384910040143651E-6</v>
      </c>
      <c r="JK82" s="52">
        <v>6.3452085339618396E-7</v>
      </c>
      <c r="JL82" s="52">
        <v>6.7151525044513518E-6</v>
      </c>
      <c r="JM82" s="52">
        <v>2.2770667554964905E-6</v>
      </c>
      <c r="JN82" s="52">
        <v>5.1005923309786956E-6</v>
      </c>
      <c r="JO82" s="52">
        <v>5.2294741747822199E-6</v>
      </c>
      <c r="JP82" s="52">
        <v>4.2563639552637248E-6</v>
      </c>
      <c r="JQ82" s="52">
        <v>2.2862291395579242E-5</v>
      </c>
      <c r="JR82" s="52">
        <v>6.5131465177065725E-6</v>
      </c>
      <c r="JS82" s="52">
        <v>2.8307797923297855E-6</v>
      </c>
      <c r="JT82" s="52">
        <v>0</v>
      </c>
      <c r="JU82" s="52">
        <v>3.413205834857146E-4</v>
      </c>
      <c r="JV82" s="52">
        <v>4.5317918851578476E-5</v>
      </c>
      <c r="JW82" s="52">
        <v>5.0885776431833646E-3</v>
      </c>
      <c r="JX82" s="52">
        <v>1.2337635209955865E-4</v>
      </c>
      <c r="JY82" s="52">
        <v>8.4685009289858814E-4</v>
      </c>
      <c r="JZ82" s="52">
        <v>1.6313923898184351E-4</v>
      </c>
      <c r="KA82" s="52">
        <v>5.1558250410210207E-4</v>
      </c>
      <c r="KB82" s="52">
        <v>7.7801896801742875E-5</v>
      </c>
      <c r="KC82" s="52">
        <v>1.7067280036112299E-4</v>
      </c>
      <c r="KD82" s="52">
        <v>1.9215641155683552E-3</v>
      </c>
      <c r="KE82" s="52">
        <v>1.8840744704777862E-4</v>
      </c>
      <c r="KF82" s="52">
        <v>4.1435170420705061E-4</v>
      </c>
      <c r="KG82" s="52">
        <v>4.1553472995980257E-4</v>
      </c>
      <c r="KH82" s="52">
        <v>8.0948025404351716E-5</v>
      </c>
      <c r="KI82" s="52">
        <v>5.3854026086356643E-4</v>
      </c>
      <c r="KJ82" s="52">
        <v>1.4899220001905119E-5</v>
      </c>
      <c r="KK82" s="52">
        <v>1.132820645340663E-4</v>
      </c>
      <c r="KL82" s="52">
        <v>1.8359195964737075E-4</v>
      </c>
      <c r="KM82" s="52">
        <v>5.3061378249654931E-4</v>
      </c>
      <c r="KN82" s="52">
        <v>2.7002843196843609E-5</v>
      </c>
      <c r="KO82" s="52">
        <v>3.9902397762920456E-4</v>
      </c>
      <c r="KP82" s="52">
        <v>9.8663111929486041E-4</v>
      </c>
      <c r="KQ82" s="52">
        <v>1.4732428659658571E-4</v>
      </c>
      <c r="KR82" s="52">
        <v>4.9600217031442614E-4</v>
      </c>
      <c r="KS82" s="52">
        <v>2.0547956885562626E-4</v>
      </c>
      <c r="KT82" s="52">
        <v>5.5611548961532732E-5</v>
      </c>
      <c r="KU82" s="52">
        <v>8.1702131365891419E-4</v>
      </c>
      <c r="KV82" s="52">
        <v>1.2087615697259983E-4</v>
      </c>
      <c r="KW82" s="52">
        <v>3.6306657900526555E-4</v>
      </c>
      <c r="KX82" s="52">
        <v>2.0312324022378787E-4</v>
      </c>
      <c r="KY82" s="52">
        <v>1.9503114392487175E-4</v>
      </c>
      <c r="KZ82" s="52">
        <v>1.9184399945110716E-4</v>
      </c>
    </row>
    <row r="83" spans="1:312" x14ac:dyDescent="0.2">
      <c r="A83" s="89">
        <v>1.0275430000000001</v>
      </c>
      <c r="B83" s="41" t="s">
        <v>13253</v>
      </c>
      <c r="C83" s="51" t="s">
        <v>16</v>
      </c>
      <c r="D83" s="52">
        <v>4.3082807869346119E-5</v>
      </c>
      <c r="E83" s="52">
        <v>7.6641612757609789E-5</v>
      </c>
      <c r="F83" s="52">
        <v>1.5012835127067422E-4</v>
      </c>
      <c r="G83" s="52">
        <v>5.684931787466007E-5</v>
      </c>
      <c r="H83" s="52">
        <v>3.3979813111615519E-4</v>
      </c>
      <c r="I83" s="52">
        <v>0.43781803754188503</v>
      </c>
      <c r="J83" s="52">
        <v>6.9375513890520671E-2</v>
      </c>
      <c r="K83" s="52">
        <v>7.4602066231535904E-4</v>
      </c>
      <c r="L83" s="52">
        <v>1.4775321499899666E-3</v>
      </c>
      <c r="M83" s="52">
        <v>4.7615700406050883E-5</v>
      </c>
      <c r="N83" s="52">
        <v>1.6674777836719724E-4</v>
      </c>
      <c r="O83" s="52">
        <v>1.9503330385194842E-5</v>
      </c>
      <c r="P83" s="52">
        <v>3.887427533024003E-4</v>
      </c>
      <c r="Q83" s="52">
        <v>2.130117993755899E-4</v>
      </c>
      <c r="R83" s="52">
        <v>2.5453577686797247E-4</v>
      </c>
      <c r="S83" s="52">
        <v>1.3956324283038784E-4</v>
      </c>
      <c r="T83" s="52">
        <v>1.486265406207117E-4</v>
      </c>
      <c r="U83" s="52">
        <v>1.3308900658289403E-4</v>
      </c>
      <c r="V83" s="52">
        <v>1.5535577432261368E-4</v>
      </c>
      <c r="W83" s="52">
        <v>1.0878007488955747E-4</v>
      </c>
      <c r="X83" s="52">
        <v>2.4645401118904758E-4</v>
      </c>
      <c r="Y83" s="52">
        <v>4.1547964246761834E-4</v>
      </c>
      <c r="Z83" s="52">
        <v>3.1369070450345101E-4</v>
      </c>
      <c r="AA83" s="52">
        <v>2.6491783345847794E-4</v>
      </c>
      <c r="AB83" s="52">
        <v>1.4220942625132665E-4</v>
      </c>
      <c r="AC83" s="52">
        <v>3.6473789692376764E-4</v>
      </c>
      <c r="AD83" s="52">
        <v>1.4461460562600802E-4</v>
      </c>
      <c r="AE83" s="52">
        <v>2.6049400423000627E-4</v>
      </c>
      <c r="AF83" s="52">
        <v>1.4819836883996684E-4</v>
      </c>
      <c r="AG83" s="52">
        <v>2.2348916683353679E-4</v>
      </c>
      <c r="AH83" s="52">
        <v>2.2490409848750727E-4</v>
      </c>
      <c r="AI83" s="52">
        <v>2.5794142972247438E-4</v>
      </c>
      <c r="AJ83" s="52">
        <v>8.469185728172074E-4</v>
      </c>
      <c r="AK83" s="52">
        <v>1.0660803860281099E-3</v>
      </c>
      <c r="AL83" s="52">
        <v>7.7247668966607655E-4</v>
      </c>
      <c r="AM83" s="52">
        <v>2.8150664899797699E-4</v>
      </c>
      <c r="AN83" s="52">
        <v>3.3294027853004039E-4</v>
      </c>
      <c r="AO83" s="52">
        <v>7.5333159213430024E-4</v>
      </c>
      <c r="AP83" s="52">
        <v>6.3590309360122199E-4</v>
      </c>
      <c r="AQ83" s="52">
        <v>2.3293335284088975E-4</v>
      </c>
      <c r="AR83" s="52">
        <v>0.92330750759869362</v>
      </c>
      <c r="AS83" s="52">
        <v>5.3915165076406681E-3</v>
      </c>
      <c r="AT83" s="52">
        <v>8.0686342654465149E-4</v>
      </c>
      <c r="AU83" s="52">
        <v>7.3350871302224532E-4</v>
      </c>
      <c r="AV83" s="52">
        <v>1.5233575863098998E-4</v>
      </c>
      <c r="AW83" s="52">
        <v>1.9442328983461992E-3</v>
      </c>
      <c r="AX83" s="52">
        <v>6.5004475224429408E-3</v>
      </c>
      <c r="AY83" s="52">
        <v>3.9476134219672038E-4</v>
      </c>
      <c r="AZ83" s="52">
        <v>3.2388934168341751E-4</v>
      </c>
      <c r="BA83" s="52">
        <v>0</v>
      </c>
      <c r="BB83" s="52">
        <v>4.1647675212732471E-4</v>
      </c>
      <c r="BC83" s="52">
        <v>4.2961923160540619E-4</v>
      </c>
      <c r="BD83" s="52">
        <v>2.7709954728037759E-4</v>
      </c>
      <c r="BE83" s="52">
        <v>1.6087912406274004E-4</v>
      </c>
      <c r="BF83" s="52">
        <v>5.3048168937939956E-4</v>
      </c>
      <c r="BG83" s="52">
        <v>4.0065617025657652E-4</v>
      </c>
      <c r="BH83" s="52">
        <v>2.958084379922932E-4</v>
      </c>
      <c r="BI83" s="52">
        <v>1.644251593541398E-4</v>
      </c>
      <c r="BJ83" s="52">
        <v>1.0577959497943661E-4</v>
      </c>
      <c r="BK83" s="52">
        <v>4.3602352895339818E-4</v>
      </c>
      <c r="BL83" s="52">
        <v>9.1254219139677166E-5</v>
      </c>
      <c r="BM83" s="52">
        <v>2.1879311283890302E-4</v>
      </c>
      <c r="BN83" s="52">
        <v>8.433070603731718E-5</v>
      </c>
      <c r="BO83" s="52">
        <v>5.2837987282300164E-4</v>
      </c>
      <c r="BP83" s="52">
        <v>7.4988815361707575E-4</v>
      </c>
      <c r="BQ83" s="52">
        <v>5.9486236114858482E-4</v>
      </c>
      <c r="BR83" s="52">
        <v>2.4998623802363065E-4</v>
      </c>
      <c r="BS83" s="52">
        <v>2.461077286297193E-4</v>
      </c>
      <c r="BT83" s="52">
        <v>4.3659082741025109E-4</v>
      </c>
      <c r="BU83" s="52">
        <v>1.5171930382152446E-3</v>
      </c>
      <c r="BV83" s="52">
        <v>1.2302858379215629E-4</v>
      </c>
      <c r="BW83" s="52">
        <v>3.4660786078156381E-5</v>
      </c>
      <c r="BX83" s="52">
        <v>2.7599590911614654E-5</v>
      </c>
      <c r="BY83" s="52">
        <v>3.200910103915059E-4</v>
      </c>
      <c r="BZ83" s="52">
        <v>7.5307957890626738E-5</v>
      </c>
      <c r="CA83" s="52">
        <v>2.6417232756731135E-4</v>
      </c>
      <c r="CB83" s="52">
        <v>1.8966517802706631E-5</v>
      </c>
      <c r="CC83" s="52">
        <v>1.1878238211610204E-4</v>
      </c>
      <c r="CD83" s="52">
        <v>1.1113187044592093E-4</v>
      </c>
      <c r="CE83" s="52">
        <v>3.0213441164240443E-4</v>
      </c>
      <c r="CF83" s="52">
        <v>9.5382707969450509E-5</v>
      </c>
      <c r="CG83" s="52">
        <v>2.7094175026542847E-4</v>
      </c>
      <c r="CH83" s="52">
        <v>3.5223613371967928E-4</v>
      </c>
      <c r="CI83" s="52">
        <v>1.9005073737391725E-4</v>
      </c>
      <c r="CJ83" s="52">
        <v>5.2996336080665466E-5</v>
      </c>
      <c r="CK83" s="52">
        <v>1.9199131987867558E-4</v>
      </c>
      <c r="CL83" s="52">
        <v>4.8057216002376141E-2</v>
      </c>
      <c r="CM83" s="52">
        <v>3.0020609445598916E-2</v>
      </c>
      <c r="CN83" s="52">
        <v>0.64612887368773997</v>
      </c>
      <c r="CO83" s="52">
        <v>2.7201508229578546E-2</v>
      </c>
      <c r="CP83" s="52">
        <v>0.16576281269406765</v>
      </c>
      <c r="CQ83" s="52">
        <v>4.4397690191160064E-4</v>
      </c>
      <c r="CR83" s="52">
        <v>1.4574581784372367E-4</v>
      </c>
      <c r="CS83" s="52">
        <v>4.2026264399832165E-4</v>
      </c>
      <c r="CT83" s="52">
        <v>3.7696549347649105E-4</v>
      </c>
      <c r="CU83" s="52">
        <v>7.2934322927791829E-4</v>
      </c>
      <c r="CV83" s="52">
        <v>2.7339130662142351E-4</v>
      </c>
      <c r="CW83" s="52">
        <v>4.9136009484376949E-4</v>
      </c>
      <c r="CX83" s="52">
        <v>6.423819519111722E-5</v>
      </c>
      <c r="CY83" s="52">
        <v>1.8181410759285E-4</v>
      </c>
      <c r="CZ83" s="52">
        <v>2.6874845210341576E-4</v>
      </c>
      <c r="DA83" s="52">
        <v>8.1320569796912169E-5</v>
      </c>
      <c r="DB83" s="52">
        <v>1.8685532841387976E-4</v>
      </c>
      <c r="DC83" s="52">
        <v>3.2076249293141806E-4</v>
      </c>
      <c r="DD83" s="52">
        <v>2.6346754201038761E-4</v>
      </c>
      <c r="DE83" s="52">
        <v>4.5228567331196843E-4</v>
      </c>
      <c r="DF83" s="52">
        <v>1.7604079187740556E-4</v>
      </c>
      <c r="DG83" s="52">
        <v>4.1988672031390726E-5</v>
      </c>
      <c r="DH83" s="52">
        <v>1.6206018919452116E-4</v>
      </c>
      <c r="DI83" s="52">
        <v>6.2661205172922141E-4</v>
      </c>
      <c r="DJ83" s="52">
        <v>1.6634077640687986E-2</v>
      </c>
      <c r="DK83" s="52">
        <v>7.0670975824559871E-4</v>
      </c>
      <c r="DL83" s="52">
        <v>3.5355275549082254E-3</v>
      </c>
      <c r="DM83" s="52">
        <v>2.5122662365499333E-3</v>
      </c>
      <c r="DN83" s="52">
        <v>1.4334532480433457E-3</v>
      </c>
      <c r="DO83" s="52">
        <v>5.1210615303025626E-2</v>
      </c>
      <c r="DP83" s="52">
        <v>4.6136621040159204E-4</v>
      </c>
      <c r="DQ83" s="52">
        <v>1.0226449295376242E-3</v>
      </c>
      <c r="DR83" s="52">
        <v>5.8393510394114654E-4</v>
      </c>
      <c r="DS83" s="52">
        <v>2.2409523972962003E-3</v>
      </c>
      <c r="DT83" s="52">
        <v>3.002267498423319E-4</v>
      </c>
      <c r="DU83" s="52">
        <v>1.2527322695000273E-4</v>
      </c>
      <c r="DV83" s="52">
        <v>2.1063140156966331E-4</v>
      </c>
      <c r="DW83" s="52">
        <v>2.1965760765406774E-4</v>
      </c>
      <c r="DX83" s="52">
        <v>1.881568644008754E-4</v>
      </c>
      <c r="DY83" s="52">
        <v>5.2807134085772092E-4</v>
      </c>
      <c r="DZ83" s="52">
        <v>1.0056297782827536E-3</v>
      </c>
      <c r="EA83" s="52">
        <v>7.7602812980390483E-4</v>
      </c>
      <c r="EB83" s="52">
        <v>3.3482940200853467E-4</v>
      </c>
      <c r="EC83" s="52">
        <v>4.7461895820059748E-4</v>
      </c>
      <c r="ED83" s="52">
        <v>6.6983098263247761E-4</v>
      </c>
      <c r="EE83" s="52">
        <v>1.6695802920108451E-3</v>
      </c>
      <c r="EF83" s="52">
        <v>1.0228069554544298E-3</v>
      </c>
      <c r="EG83" s="52">
        <v>8.0264001514569511E-4</v>
      </c>
      <c r="EH83" s="52">
        <v>1.2245856617130247E-3</v>
      </c>
      <c r="EI83" s="52">
        <v>1.1460836237379901E-3</v>
      </c>
      <c r="EJ83" s="52">
        <v>1.4871185660448101E-3</v>
      </c>
      <c r="EK83" s="52">
        <v>3.3942047392122392E-3</v>
      </c>
      <c r="EL83" s="52">
        <v>1.1103546936791092E-3</v>
      </c>
      <c r="EM83" s="52">
        <v>8.7626341710936098E-3</v>
      </c>
      <c r="EN83" s="52">
        <v>1.6347716398800915E-3</v>
      </c>
      <c r="EO83" s="52">
        <v>7.8127726022387666E-4</v>
      </c>
      <c r="EP83" s="52">
        <v>1.0448119064841402E-3</v>
      </c>
      <c r="EQ83" s="52">
        <v>6.0775940878503819E-4</v>
      </c>
      <c r="ER83" s="52">
        <v>1.4703798803305591E-3</v>
      </c>
      <c r="ES83" s="52">
        <v>1.2231415785219516E-3</v>
      </c>
      <c r="ET83" s="52">
        <v>1.1631104630751223E-3</v>
      </c>
      <c r="EU83" s="52">
        <v>5.4082497298237392E-3</v>
      </c>
      <c r="EV83" s="52">
        <v>0.5932581653850284</v>
      </c>
      <c r="EW83" s="52">
        <v>1.6165696842558668E-3</v>
      </c>
      <c r="EX83" s="52">
        <v>2.5586959656942659E-5</v>
      </c>
      <c r="EY83" s="52">
        <v>2.8760640969748664E-4</v>
      </c>
      <c r="EZ83" s="52">
        <v>7.6449182706015233E-5</v>
      </c>
      <c r="FA83" s="52">
        <v>1.8531336684464976E-4</v>
      </c>
      <c r="FB83" s="52">
        <v>1.4134564376494209E-4</v>
      </c>
      <c r="FC83" s="52">
        <v>7.4482782488752148E-5</v>
      </c>
      <c r="FD83" s="52">
        <v>6.3974511766267514E-5</v>
      </c>
      <c r="FE83" s="52">
        <v>2.0609050822178153E-4</v>
      </c>
      <c r="FF83" s="52">
        <v>2.1237812166791678E-4</v>
      </c>
      <c r="FG83" s="52">
        <v>1.9841444424003769E-4</v>
      </c>
      <c r="FH83" s="52">
        <v>1.5517775142192408E-4</v>
      </c>
      <c r="FI83" s="52">
        <v>1.9842422524866699E-4</v>
      </c>
      <c r="FJ83" s="52">
        <v>1.0776443246363597E-4</v>
      </c>
      <c r="FK83" s="52">
        <v>2.2273822464142349E-5</v>
      </c>
      <c r="FL83" s="52">
        <v>7.6358681205046354E-5</v>
      </c>
      <c r="FM83" s="52">
        <v>1.0118171655847639E-4</v>
      </c>
      <c r="FN83" s="52">
        <v>9.5979062564421129E-5</v>
      </c>
      <c r="FO83" s="52">
        <v>2.63071423319065E-4</v>
      </c>
      <c r="FP83" s="52">
        <v>7.5599095387698045E-5</v>
      </c>
      <c r="FQ83" s="52">
        <v>1.8502472977562355E-4</v>
      </c>
      <c r="FR83" s="52">
        <v>1.5275750642221037E-4</v>
      </c>
      <c r="FS83" s="52">
        <v>7.2644753224486826E-4</v>
      </c>
      <c r="FT83" s="52">
        <v>3.5847428984394936E-4</v>
      </c>
      <c r="FU83" s="52">
        <v>1.9129038878389315E-4</v>
      </c>
      <c r="FV83" s="52">
        <v>6.6087800572301857E-5</v>
      </c>
      <c r="FW83" s="52">
        <v>6.3955976461311812E-5</v>
      </c>
      <c r="FX83" s="52">
        <v>1.8491159055834729E-4</v>
      </c>
      <c r="FY83" s="52">
        <v>1.8079048160328691E-4</v>
      </c>
      <c r="FZ83" s="52">
        <v>2.9040310239184165E-5</v>
      </c>
      <c r="GA83" s="52">
        <v>7.2490826154980234E-5</v>
      </c>
      <c r="GB83" s="52">
        <v>1.384257757460151E-4</v>
      </c>
      <c r="GC83" s="52">
        <v>8.4724061822636959E-5</v>
      </c>
      <c r="GD83" s="52">
        <v>4.8256141785508512E-5</v>
      </c>
      <c r="GE83" s="52">
        <v>8.8202186265423855E-5</v>
      </c>
      <c r="GF83" s="52">
        <v>2.1626365024196036E-4</v>
      </c>
      <c r="GG83" s="52">
        <v>4.6691447231053998E-4</v>
      </c>
      <c r="GH83" s="52">
        <v>7.1415068360092368E-4</v>
      </c>
      <c r="GI83" s="52">
        <v>8.6929105545360157E-4</v>
      </c>
      <c r="GJ83" s="52">
        <v>2.2595207840785271E-4</v>
      </c>
      <c r="GK83" s="52">
        <v>1.708840320033294E-4</v>
      </c>
      <c r="GL83" s="52">
        <v>1.923354133726572E-4</v>
      </c>
      <c r="GM83" s="52">
        <v>2.781673856125289E-4</v>
      </c>
      <c r="GN83" s="52">
        <v>2.7438104662807041E-4</v>
      </c>
      <c r="GO83" s="52">
        <v>1.5024932204370142E-4</v>
      </c>
      <c r="GP83" s="52">
        <v>1.9437110587166345E-4</v>
      </c>
      <c r="GQ83" s="52">
        <v>1.763435513751694E-4</v>
      </c>
      <c r="GR83" s="52">
        <v>3.9483849992768877E-4</v>
      </c>
      <c r="GS83" s="52">
        <v>6.7876066832604255E-5</v>
      </c>
      <c r="GT83" s="52">
        <v>5.2115850396248511E-4</v>
      </c>
      <c r="GU83" s="52">
        <v>7.7849706195182915E-4</v>
      </c>
      <c r="GV83" s="52">
        <v>8.7443943621696009E-5</v>
      </c>
      <c r="GW83" s="52">
        <v>5.1611306720639234E-5</v>
      </c>
      <c r="GX83" s="52">
        <v>1.3030280864298772E-4</v>
      </c>
      <c r="GY83" s="52">
        <v>1.0901589810861679E-4</v>
      </c>
      <c r="GZ83" s="52">
        <v>8.7066180761250314E-4</v>
      </c>
      <c r="HA83" s="52">
        <v>2.161355738718178E-3</v>
      </c>
      <c r="HB83" s="52">
        <v>1.6482398971322883E-3</v>
      </c>
      <c r="HC83" s="52">
        <v>6.2073367724454175E-3</v>
      </c>
      <c r="HD83" s="52">
        <v>4.5263092563448022E-3</v>
      </c>
      <c r="HE83" s="52">
        <v>1.3225271884964725E-3</v>
      </c>
      <c r="HF83" s="52">
        <v>9.3070276338421277E-4</v>
      </c>
      <c r="HG83" s="52">
        <v>1.0392152677744708E-3</v>
      </c>
      <c r="HH83" s="52">
        <v>6.7407095599183089E-3</v>
      </c>
      <c r="HI83" s="52">
        <v>5.3354849545387845E-3</v>
      </c>
      <c r="HJ83" s="52">
        <v>5.4779285444166181E-4</v>
      </c>
      <c r="HK83" s="52">
        <v>4.4344949991908423E-5</v>
      </c>
      <c r="HL83" s="52">
        <v>9.0751401306784298E-5</v>
      </c>
      <c r="HM83" s="52">
        <v>3.2147449388512738E-4</v>
      </c>
      <c r="HN83" s="52">
        <v>2.2609490881398705E-4</v>
      </c>
      <c r="HO83" s="52">
        <v>1.1597098821528123E-4</v>
      </c>
      <c r="HP83" s="52">
        <v>0.95573012629666887</v>
      </c>
      <c r="HQ83" s="52">
        <v>0.91758842500187787</v>
      </c>
      <c r="HR83" s="52">
        <v>0.8489951175673961</v>
      </c>
      <c r="HS83" s="52">
        <v>4.1038276294429299E-2</v>
      </c>
      <c r="HT83" s="52">
        <v>0.46391013078506271</v>
      </c>
      <c r="HU83" s="52">
        <v>0.66684261705083203</v>
      </c>
      <c r="HV83" s="52">
        <v>0.94713534559848145</v>
      </c>
      <c r="HW83" s="52">
        <v>1.0110225069520488E-4</v>
      </c>
      <c r="HX83" s="52">
        <v>2.6645867701761386E-4</v>
      </c>
      <c r="HY83" s="52">
        <v>5.8354948924647305E-5</v>
      </c>
      <c r="HZ83" s="52">
        <v>3.9429922832024933E-5</v>
      </c>
      <c r="IA83" s="52">
        <v>1.105560051548612E-4</v>
      </c>
      <c r="IB83" s="52">
        <v>9.3887192809215497E-5</v>
      </c>
      <c r="IC83" s="52">
        <v>5.095361343105E-4</v>
      </c>
      <c r="ID83" s="52">
        <v>4.2016656290159142E-4</v>
      </c>
      <c r="IE83" s="52">
        <v>1.4568036121260602E-4</v>
      </c>
      <c r="IF83" s="52">
        <v>2.0692360081241544E-4</v>
      </c>
      <c r="IG83" s="52">
        <v>3.0015999502112548E-4</v>
      </c>
      <c r="IH83" s="52">
        <v>1.3283708692054416E-4</v>
      </c>
      <c r="II83" s="52">
        <v>1.9820652287090863E-4</v>
      </c>
      <c r="IJ83" s="52">
        <v>9.1362103834180617E-4</v>
      </c>
      <c r="IK83" s="52">
        <v>6.6326342218955261E-4</v>
      </c>
      <c r="IL83" s="52">
        <v>6.2540638952709462E-4</v>
      </c>
      <c r="IM83" s="52">
        <v>4.9092895351164048E-4</v>
      </c>
      <c r="IN83" s="52">
        <v>4.9347182019553507E-4</v>
      </c>
      <c r="IO83" s="52">
        <v>1.2174726806210322E-3</v>
      </c>
      <c r="IP83" s="52">
        <v>3.0091539505854882E-4</v>
      </c>
      <c r="IQ83" s="52">
        <v>4.4186560671875222E-4</v>
      </c>
      <c r="IR83" s="52">
        <v>8.735890902259294E-4</v>
      </c>
      <c r="IS83" s="52">
        <v>2.3832485532598667E-2</v>
      </c>
      <c r="IT83" s="52">
        <v>0.51130791719378677</v>
      </c>
      <c r="IU83" s="52">
        <v>7.7534379256108579E-2</v>
      </c>
      <c r="IV83" s="52">
        <v>0.7673093982906678</v>
      </c>
      <c r="IW83" s="52">
        <v>0.34981200821398439</v>
      </c>
      <c r="IX83" s="52">
        <v>5.7937843454354586E-3</v>
      </c>
      <c r="IY83" s="52">
        <v>9.5174799186685776E-5</v>
      </c>
      <c r="IZ83" s="52">
        <v>2.5176792713917247E-4</v>
      </c>
      <c r="JA83" s="52">
        <v>4.3905450043776314E-5</v>
      </c>
      <c r="JB83" s="52">
        <v>1.5387317569761375E-4</v>
      </c>
      <c r="JC83" s="52">
        <v>6.2699394469404262E-5</v>
      </c>
      <c r="JD83" s="52">
        <v>1.0406558627264061E-4</v>
      </c>
      <c r="JE83" s="52">
        <v>8.7563532692860324E-5</v>
      </c>
      <c r="JF83" s="52">
        <v>1.0178021425507254E-4</v>
      </c>
      <c r="JG83" s="52">
        <v>1.2388483306219737E-4</v>
      </c>
      <c r="JH83" s="52">
        <v>2.0934440969502319E-4</v>
      </c>
      <c r="JI83" s="52">
        <v>5.1542559741992898E-5</v>
      </c>
      <c r="JJ83" s="52">
        <v>7.3670029593483416E-5</v>
      </c>
      <c r="JK83" s="52">
        <v>5.9428953120212801E-5</v>
      </c>
      <c r="JL83" s="52">
        <v>4.9445844780372905E-5</v>
      </c>
      <c r="JM83" s="52">
        <v>8.1478715196677145E-5</v>
      </c>
      <c r="JN83" s="52">
        <v>1.4846593894769471E-4</v>
      </c>
      <c r="JO83" s="52">
        <v>2.0553105111556684E-4</v>
      </c>
      <c r="JP83" s="52">
        <v>1.2451303826570401E-4</v>
      </c>
      <c r="JQ83" s="52">
        <v>1.3087609350952972E-4</v>
      </c>
      <c r="JR83" s="52">
        <v>1.303737561456631E-4</v>
      </c>
      <c r="JS83" s="52">
        <v>6.0844794433217909E-5</v>
      </c>
      <c r="JT83" s="52">
        <v>1.2008018712134575E-3</v>
      </c>
      <c r="JU83" s="52">
        <v>3.5326233563621453E-4</v>
      </c>
      <c r="JV83" s="52">
        <v>4.2570938164392173E-4</v>
      </c>
      <c r="JW83" s="52">
        <v>4.2802039007241863E-4</v>
      </c>
      <c r="JX83" s="52">
        <v>4.9289220181625792E-4</v>
      </c>
      <c r="JY83" s="52">
        <v>7.4373602882886589E-4</v>
      </c>
      <c r="JZ83" s="52">
        <v>8.1750142089014597E-4</v>
      </c>
      <c r="KA83" s="52">
        <v>1.001715282301159E-3</v>
      </c>
      <c r="KB83" s="52">
        <v>2.7594006422408435E-4</v>
      </c>
      <c r="KC83" s="52">
        <v>2.0847362065872516E-4</v>
      </c>
      <c r="KD83" s="52">
        <v>4.2864357079955268E-4</v>
      </c>
      <c r="KE83" s="52">
        <v>6.782097941649399E-4</v>
      </c>
      <c r="KF83" s="52">
        <v>1.0179056718820272E-3</v>
      </c>
      <c r="KG83" s="52">
        <v>3.412942893523347E-4</v>
      </c>
      <c r="KH83" s="52">
        <v>2.6146793994746045E-4</v>
      </c>
      <c r="KI83" s="52">
        <v>3.7581214749280844E-4</v>
      </c>
      <c r="KJ83" s="52">
        <v>5.2184452594370389E-4</v>
      </c>
      <c r="KK83" s="52">
        <v>5.1139835853589546E-4</v>
      </c>
      <c r="KL83" s="52">
        <v>7.3293101865718325E-4</v>
      </c>
      <c r="KM83" s="52">
        <v>6.8590808324314886E-4</v>
      </c>
      <c r="KN83" s="52">
        <v>8.3992206332674164E-4</v>
      </c>
      <c r="KO83" s="52">
        <v>1.0211235693300183E-3</v>
      </c>
      <c r="KP83" s="52">
        <v>4.7480339209491138E-4</v>
      </c>
      <c r="KQ83" s="52">
        <v>8.9126320865509472E-4</v>
      </c>
      <c r="KR83" s="52">
        <v>4.3863417112737369E-4</v>
      </c>
      <c r="KS83" s="52">
        <v>2.082397694514095E-4</v>
      </c>
      <c r="KT83" s="52">
        <v>7.108070834023441E-4</v>
      </c>
      <c r="KU83" s="52">
        <v>6.367713116456501E-4</v>
      </c>
      <c r="KV83" s="52">
        <v>1.4713262642089041E-3</v>
      </c>
      <c r="KW83" s="52">
        <v>5.6265842087126986E-4</v>
      </c>
      <c r="KX83" s="52">
        <v>5.2320043391527982E-4</v>
      </c>
      <c r="KY83" s="52">
        <v>9.0337445729446854E-4</v>
      </c>
      <c r="KZ83" s="52">
        <v>8.4718815564413183E-4</v>
      </c>
    </row>
    <row r="84" spans="1:312" x14ac:dyDescent="0.2">
      <c r="A84" s="89">
        <v>1.0263549999999999</v>
      </c>
      <c r="B84" s="41" t="s">
        <v>13534</v>
      </c>
      <c r="C84" s="51" t="s">
        <v>13523</v>
      </c>
      <c r="D84" s="52">
        <v>0</v>
      </c>
      <c r="E84" s="52">
        <v>4.9277097121855815E-6</v>
      </c>
      <c r="F84" s="52">
        <v>8.9960253837211558E-7</v>
      </c>
      <c r="G84" s="52">
        <v>3.1880657918017219E-6</v>
      </c>
      <c r="H84" s="52">
        <v>5.5237396152042522E-6</v>
      </c>
      <c r="I84" s="52">
        <v>1.1864654802940856E-4</v>
      </c>
      <c r="J84" s="52">
        <v>2.6597161994059425E-5</v>
      </c>
      <c r="K84" s="52">
        <v>7.9811512723993246E-6</v>
      </c>
      <c r="L84" s="52">
        <v>1.1323931683575773E-5</v>
      </c>
      <c r="M84" s="52">
        <v>3.7526806644126819E-6</v>
      </c>
      <c r="N84" s="52">
        <v>8.6004341105714905E-7</v>
      </c>
      <c r="O84" s="52">
        <v>1.6666482329166501E-6</v>
      </c>
      <c r="P84" s="52">
        <v>3.0818122929368637E-6</v>
      </c>
      <c r="Q84" s="52">
        <v>4.1807716748271398E-6</v>
      </c>
      <c r="R84" s="52">
        <v>4.7898708811637995E-6</v>
      </c>
      <c r="S84" s="52">
        <v>4.2899132877499636E-6</v>
      </c>
      <c r="T84" s="52">
        <v>0</v>
      </c>
      <c r="U84" s="52">
        <v>2.2953116502994346E-6</v>
      </c>
      <c r="V84" s="52">
        <v>6.5790164375031249E-7</v>
      </c>
      <c r="W84" s="52">
        <v>1.4898866085333563E-5</v>
      </c>
      <c r="X84" s="52">
        <v>1.2261069121580605E-6</v>
      </c>
      <c r="Y84" s="52">
        <v>3.8598657269741426E-6</v>
      </c>
      <c r="Z84" s="52">
        <v>4.9765164264889944E-6</v>
      </c>
      <c r="AA84" s="52">
        <v>0</v>
      </c>
      <c r="AB84" s="52">
        <v>1.323009309939104E-6</v>
      </c>
      <c r="AC84" s="52">
        <v>7.9514581525648387E-6</v>
      </c>
      <c r="AD84" s="52">
        <v>1.700816131228621E-6</v>
      </c>
      <c r="AE84" s="52">
        <v>1.3735975316310318E-6</v>
      </c>
      <c r="AF84" s="52">
        <v>0</v>
      </c>
      <c r="AG84" s="52">
        <v>2.6960962118008801E-6</v>
      </c>
      <c r="AH84" s="52">
        <v>7.2028160055281539E-7</v>
      </c>
      <c r="AI84" s="52">
        <v>8.1279522623822835E-7</v>
      </c>
      <c r="AJ84" s="52">
        <v>5.061277097189163E-7</v>
      </c>
      <c r="AK84" s="52">
        <v>1.3843860953851151E-6</v>
      </c>
      <c r="AL84" s="52">
        <v>0</v>
      </c>
      <c r="AM84" s="52">
        <v>3.5760160824095191E-6</v>
      </c>
      <c r="AN84" s="52">
        <v>0</v>
      </c>
      <c r="AO84" s="52">
        <v>4.2051824377579036E-6</v>
      </c>
      <c r="AP84" s="52">
        <v>1.288974226905483E-6</v>
      </c>
      <c r="AQ84" s="52">
        <v>2.0180401075616255E-6</v>
      </c>
      <c r="AR84" s="52">
        <v>3.0725828801121046E-6</v>
      </c>
      <c r="AS84" s="52">
        <v>4.8552366777200183E-6</v>
      </c>
      <c r="AT84" s="52">
        <v>2.8912780414753219E-6</v>
      </c>
      <c r="AU84" s="52">
        <v>0</v>
      </c>
      <c r="AV84" s="52">
        <v>1.3636378736608949E-6</v>
      </c>
      <c r="AW84" s="52">
        <v>8.1611630768571061E-6</v>
      </c>
      <c r="AX84" s="52">
        <v>3.0478429010118671E-5</v>
      </c>
      <c r="AY84" s="52">
        <v>6.9170042367783239E-6</v>
      </c>
      <c r="AZ84" s="52">
        <v>7.8826276078331717E-7</v>
      </c>
      <c r="BA84" s="52">
        <v>7.8551313227539758E-5</v>
      </c>
      <c r="BB84" s="52">
        <v>9.9459240462298823E-7</v>
      </c>
      <c r="BC84" s="52">
        <v>2.1488962789819714E-6</v>
      </c>
      <c r="BD84" s="52">
        <v>9.4352262852427853E-7</v>
      </c>
      <c r="BE84" s="52">
        <v>1.0715901690174714E-6</v>
      </c>
      <c r="BF84" s="52">
        <v>1.9914911492660258E-6</v>
      </c>
      <c r="BG84" s="52">
        <v>0</v>
      </c>
      <c r="BH84" s="52">
        <v>3.3205481112512735E-6</v>
      </c>
      <c r="BI84" s="52">
        <v>0</v>
      </c>
      <c r="BJ84" s="52">
        <v>6.9267028408687164E-7</v>
      </c>
      <c r="BK84" s="52">
        <v>3.3274330951440557E-6</v>
      </c>
      <c r="BL84" s="52">
        <v>0</v>
      </c>
      <c r="BM84" s="52">
        <v>0</v>
      </c>
      <c r="BN84" s="52">
        <v>7.0126383293593556E-7</v>
      </c>
      <c r="BO84" s="52">
        <v>9.300720580757678E-7</v>
      </c>
      <c r="BP84" s="52">
        <v>4.0221481154902493E-6</v>
      </c>
      <c r="BQ84" s="52">
        <v>1.791294911198327E-6</v>
      </c>
      <c r="BR84" s="52">
        <v>2.3584790860863433E-6</v>
      </c>
      <c r="BS84" s="52">
        <v>5.1700223088185969E-6</v>
      </c>
      <c r="BT84" s="52">
        <v>5.2279665957405861E-6</v>
      </c>
      <c r="BU84" s="52">
        <v>5.3905900475207606E-6</v>
      </c>
      <c r="BV84" s="52">
        <v>3.7260368510552366E-6</v>
      </c>
      <c r="BW84" s="52">
        <v>0</v>
      </c>
      <c r="BX84" s="52">
        <v>1.1025760925166926E-6</v>
      </c>
      <c r="BY84" s="52">
        <v>1.8249866547462578E-6</v>
      </c>
      <c r="BZ84" s="52">
        <v>7.3880132632307315E-6</v>
      </c>
      <c r="CA84" s="52">
        <v>1.4304261976571006E-6</v>
      </c>
      <c r="CB84" s="52">
        <v>1.6507895124577993E-6</v>
      </c>
      <c r="CC84" s="52">
        <v>4.2638278712755573E-6</v>
      </c>
      <c r="CD84" s="52">
        <v>2.936855727274829E-6</v>
      </c>
      <c r="CE84" s="52">
        <v>3.1318472370210644E-6</v>
      </c>
      <c r="CF84" s="52">
        <v>4.3807693236783458E-6</v>
      </c>
      <c r="CG84" s="52">
        <v>0</v>
      </c>
      <c r="CH84" s="52">
        <v>2.4907994109418381E-6</v>
      </c>
      <c r="CI84" s="52">
        <v>1.0270059967317173E-6</v>
      </c>
      <c r="CJ84" s="52">
        <v>1.8221125060653085E-6</v>
      </c>
      <c r="CK84" s="52">
        <v>0</v>
      </c>
      <c r="CL84" s="52">
        <v>2.5718205160935158E-6</v>
      </c>
      <c r="CM84" s="52">
        <v>0</v>
      </c>
      <c r="CN84" s="52">
        <v>7.4523484984603126E-6</v>
      </c>
      <c r="CO84" s="52">
        <v>0</v>
      </c>
      <c r="CP84" s="52">
        <v>1.6675154290634723E-6</v>
      </c>
      <c r="CQ84" s="52">
        <v>6.5918764163716352E-7</v>
      </c>
      <c r="CR84" s="52">
        <v>0</v>
      </c>
      <c r="CS84" s="52">
        <v>2.0623695398508087E-6</v>
      </c>
      <c r="CT84" s="52">
        <v>0</v>
      </c>
      <c r="CU84" s="52">
        <v>8.1870388765374152E-7</v>
      </c>
      <c r="CV84" s="52">
        <v>7.0382556411179057E-6</v>
      </c>
      <c r="CW84" s="52">
        <v>1.426343305395415E-6</v>
      </c>
      <c r="CX84" s="52">
        <v>0</v>
      </c>
      <c r="CY84" s="52">
        <v>0</v>
      </c>
      <c r="CZ84" s="52">
        <v>0</v>
      </c>
      <c r="DA84" s="52">
        <v>6.6131443558350583E-7</v>
      </c>
      <c r="DB84" s="52">
        <v>3.5104228781662231E-6</v>
      </c>
      <c r="DC84" s="52">
        <v>5.4876102166809166E-6</v>
      </c>
      <c r="DD84" s="52">
        <v>0</v>
      </c>
      <c r="DE84" s="52">
        <v>0</v>
      </c>
      <c r="DF84" s="52">
        <v>0</v>
      </c>
      <c r="DG84" s="52">
        <v>2.8303586740413969E-6</v>
      </c>
      <c r="DH84" s="52">
        <v>0</v>
      </c>
      <c r="DI84" s="52">
        <v>0</v>
      </c>
      <c r="DJ84" s="52">
        <v>2.4172878357074378E-6</v>
      </c>
      <c r="DK84" s="52">
        <v>0</v>
      </c>
      <c r="DL84" s="52">
        <v>1.318321374101515E-6</v>
      </c>
      <c r="DM84" s="52">
        <v>1.6533390245718366E-6</v>
      </c>
      <c r="DN84" s="52">
        <v>2.9958890824335932E-6</v>
      </c>
      <c r="DO84" s="52">
        <v>0</v>
      </c>
      <c r="DP84" s="52">
        <v>0</v>
      </c>
      <c r="DQ84" s="52">
        <v>4.3572693228013907E-6</v>
      </c>
      <c r="DR84" s="52">
        <v>0</v>
      </c>
      <c r="DS84" s="52">
        <v>0</v>
      </c>
      <c r="DT84" s="52">
        <v>2.9630232017616881E-6</v>
      </c>
      <c r="DU84" s="52">
        <v>1.660066727750794E-6</v>
      </c>
      <c r="DV84" s="52">
        <v>4.2295462162582992E-6</v>
      </c>
      <c r="DW84" s="52">
        <v>3.4692492499830359E-6</v>
      </c>
      <c r="DX84" s="52">
        <v>1.6763098524957147E-6</v>
      </c>
      <c r="DY84" s="52">
        <v>0</v>
      </c>
      <c r="DZ84" s="52">
        <v>2.6768193679158082E-6</v>
      </c>
      <c r="EA84" s="52">
        <v>0</v>
      </c>
      <c r="EB84" s="52">
        <v>0</v>
      </c>
      <c r="EC84" s="52">
        <v>0</v>
      </c>
      <c r="ED84" s="52">
        <v>2.3651602038747965E-6</v>
      </c>
      <c r="EE84" s="52">
        <v>2.4555468521996598E-6</v>
      </c>
      <c r="EF84" s="52">
        <v>4.3869252515384382E-6</v>
      </c>
      <c r="EG84" s="52">
        <v>8.8557149798093061E-6</v>
      </c>
      <c r="EH84" s="52">
        <v>2.1369493790451357E-6</v>
      </c>
      <c r="EI84" s="52">
        <v>1.9163914300443121E-6</v>
      </c>
      <c r="EJ84" s="52">
        <v>0</v>
      </c>
      <c r="EK84" s="52">
        <v>2.5359582353577784E-6</v>
      </c>
      <c r="EL84" s="52">
        <v>4.1004154317864518E-6</v>
      </c>
      <c r="EM84" s="52">
        <v>1.3359912826208758E-5</v>
      </c>
      <c r="EN84" s="52">
        <v>6.5981894909177352E-6</v>
      </c>
      <c r="EO84" s="52">
        <v>1.8267309021974581E-6</v>
      </c>
      <c r="EP84" s="52">
        <v>7.8696556824094144E-6</v>
      </c>
      <c r="EQ84" s="52">
        <v>1.530593018775448E-6</v>
      </c>
      <c r="ER84" s="52">
        <v>4.9074266544198236E-6</v>
      </c>
      <c r="ES84" s="52">
        <v>1.5113415495374754E-5</v>
      </c>
      <c r="ET84" s="52">
        <v>8.4750500778312074E-6</v>
      </c>
      <c r="EU84" s="52">
        <v>1.0961040077980757E-5</v>
      </c>
      <c r="EV84" s="52">
        <v>5.8039782242325532E-5</v>
      </c>
      <c r="EW84" s="52">
        <v>1.0490924908182318E-5</v>
      </c>
      <c r="EX84" s="52">
        <v>1.422338384241638E-6</v>
      </c>
      <c r="EY84" s="52">
        <v>1.591183456141005E-6</v>
      </c>
      <c r="EZ84" s="52">
        <v>0</v>
      </c>
      <c r="FA84" s="52">
        <v>1.2371773070594515E-6</v>
      </c>
      <c r="FB84" s="52">
        <v>0</v>
      </c>
      <c r="FC84" s="52">
        <v>1.206718640803637E-6</v>
      </c>
      <c r="FD84" s="52">
        <v>0</v>
      </c>
      <c r="FE84" s="52">
        <v>1.6263018613874634E-6</v>
      </c>
      <c r="FF84" s="52">
        <v>1.5179093245730062E-6</v>
      </c>
      <c r="FG84" s="52">
        <v>1.405180272625898E-6</v>
      </c>
      <c r="FH84" s="52">
        <v>1.4137147347994634E-6</v>
      </c>
      <c r="FI84" s="52">
        <v>0</v>
      </c>
      <c r="FJ84" s="52">
        <v>3.4960678693983711E-6</v>
      </c>
      <c r="FK84" s="52">
        <v>3.2511479994245044E-6</v>
      </c>
      <c r="FL84" s="52">
        <v>0</v>
      </c>
      <c r="FM84" s="52">
        <v>0</v>
      </c>
      <c r="FN84" s="52">
        <v>1.068454746690619E-6</v>
      </c>
      <c r="FO84" s="52">
        <v>0</v>
      </c>
      <c r="FP84" s="52">
        <v>1.1792756333295082E-6</v>
      </c>
      <c r="FQ84" s="52">
        <v>1.8861646891778129E-6</v>
      </c>
      <c r="FR84" s="52">
        <v>1.0365412259934872E-6</v>
      </c>
      <c r="FS84" s="52">
        <v>9.3561783970703043E-6</v>
      </c>
      <c r="FT84" s="52">
        <v>1.387661460500401E-6</v>
      </c>
      <c r="FU84" s="52">
        <v>3.159324702747247E-6</v>
      </c>
      <c r="FV84" s="52">
        <v>6.4409053953306112E-6</v>
      </c>
      <c r="FW84" s="52">
        <v>2.5143713037905941E-6</v>
      </c>
      <c r="FX84" s="52">
        <v>1.922646923564476E-6</v>
      </c>
      <c r="FY84" s="52">
        <v>7.1389646169749918E-6</v>
      </c>
      <c r="FZ84" s="52">
        <v>0</v>
      </c>
      <c r="GA84" s="52">
        <v>0</v>
      </c>
      <c r="GB84" s="52">
        <v>1.2775672970177141E-6</v>
      </c>
      <c r="GC84" s="52">
        <v>1.2613338313791374E-6</v>
      </c>
      <c r="GD84" s="52">
        <v>7.5171736020039298E-6</v>
      </c>
      <c r="GE84" s="52">
        <v>1.9681912187418024E-6</v>
      </c>
      <c r="GF84" s="52">
        <v>1.2444162048692625E-6</v>
      </c>
      <c r="GG84" s="52">
        <v>5.0522562387409935E-6</v>
      </c>
      <c r="GH84" s="52">
        <v>5.4542781210684955E-6</v>
      </c>
      <c r="GI84" s="52">
        <v>2.4780021292365105E-6</v>
      </c>
      <c r="GJ84" s="52">
        <v>0</v>
      </c>
      <c r="GK84" s="52">
        <v>2.9890396368278683E-6</v>
      </c>
      <c r="GL84" s="52">
        <v>0</v>
      </c>
      <c r="GM84" s="52">
        <v>1.1676744628936595E-6</v>
      </c>
      <c r="GN84" s="52">
        <v>1.7239367945350324E-6</v>
      </c>
      <c r="GO84" s="52">
        <v>1.2543016227449318E-6</v>
      </c>
      <c r="GP84" s="52">
        <v>4.4942401613460828E-6</v>
      </c>
      <c r="GQ84" s="52">
        <v>8.8007931134939866E-6</v>
      </c>
      <c r="GR84" s="52">
        <v>9.912484207305266E-6</v>
      </c>
      <c r="GS84" s="52">
        <v>1.3810281996244156E-6</v>
      </c>
      <c r="GT84" s="52">
        <v>5.4233255144994575E-6</v>
      </c>
      <c r="GU84" s="52">
        <v>0</v>
      </c>
      <c r="GV84" s="52">
        <v>0</v>
      </c>
      <c r="GW84" s="52">
        <v>0</v>
      </c>
      <c r="GX84" s="52">
        <v>7.9784158496878883E-7</v>
      </c>
      <c r="GY84" s="52">
        <v>2.7006178474660634E-6</v>
      </c>
      <c r="GZ84" s="52">
        <v>3.6701639772000045E-6</v>
      </c>
      <c r="HA84" s="52">
        <v>3.9300797833372105E-6</v>
      </c>
      <c r="HB84" s="52">
        <v>7.7878734479048526E-6</v>
      </c>
      <c r="HC84" s="52">
        <v>6.5134698556615082E-6</v>
      </c>
      <c r="HD84" s="52">
        <v>2.3123599254150765E-6</v>
      </c>
      <c r="HE84" s="52">
        <v>1.8044496076445085E-6</v>
      </c>
      <c r="HF84" s="52">
        <v>4.2960433973507273E-6</v>
      </c>
      <c r="HG84" s="52">
        <v>1.4633765043413165E-6</v>
      </c>
      <c r="HH84" s="52">
        <v>1.321591972819071E-6</v>
      </c>
      <c r="HI84" s="52">
        <v>0</v>
      </c>
      <c r="HJ84" s="52">
        <v>0</v>
      </c>
      <c r="HK84" s="52">
        <v>0</v>
      </c>
      <c r="HL84" s="52">
        <v>9.5774466406620915E-7</v>
      </c>
      <c r="HM84" s="52">
        <v>2.5209478956537897E-6</v>
      </c>
      <c r="HN84" s="52">
        <v>8.7482182549249952E-7</v>
      </c>
      <c r="HO84" s="52">
        <v>2.9186808279080148E-6</v>
      </c>
      <c r="HP84" s="52">
        <v>0</v>
      </c>
      <c r="HQ84" s="52">
        <v>0</v>
      </c>
      <c r="HR84" s="52">
        <v>1.2221683659140884E-6</v>
      </c>
      <c r="HS84" s="52">
        <v>1.0800885920836078E-6</v>
      </c>
      <c r="HT84" s="52">
        <v>0</v>
      </c>
      <c r="HU84" s="52">
        <v>1.89193961468154E-6</v>
      </c>
      <c r="HV84" s="52">
        <v>3.6473135724815623E-6</v>
      </c>
      <c r="HW84" s="52">
        <v>2.9031958348401588E-6</v>
      </c>
      <c r="HX84" s="52">
        <v>0</v>
      </c>
      <c r="HY84" s="52">
        <v>0</v>
      </c>
      <c r="HZ84" s="52">
        <v>1.1773865140439465E-6</v>
      </c>
      <c r="IA84" s="52">
        <v>0</v>
      </c>
      <c r="IB84" s="52">
        <v>6.2133174627332141E-6</v>
      </c>
      <c r="IC84" s="52">
        <v>4.1918778772262388E-6</v>
      </c>
      <c r="ID84" s="52">
        <v>0</v>
      </c>
      <c r="IE84" s="52">
        <v>1.1202514687487702E-6</v>
      </c>
      <c r="IF84" s="52">
        <v>4.1913845301753449E-6</v>
      </c>
      <c r="IG84" s="52">
        <v>5.0519318768103482E-7</v>
      </c>
      <c r="IH84" s="52">
        <v>6.4640918209510542E-7</v>
      </c>
      <c r="II84" s="52">
        <v>0</v>
      </c>
      <c r="IJ84" s="52">
        <v>6.6406999373546949E-6</v>
      </c>
      <c r="IK84" s="52">
        <v>6.730488846975669E-6</v>
      </c>
      <c r="IL84" s="52">
        <v>1.4176390011641E-5</v>
      </c>
      <c r="IM84" s="52">
        <v>5.9397013411882926E-6</v>
      </c>
      <c r="IN84" s="52">
        <v>6.5747070157997021E-6</v>
      </c>
      <c r="IO84" s="52">
        <v>9.3983309712879879E-6</v>
      </c>
      <c r="IP84" s="52">
        <v>9.9294289992845616E-6</v>
      </c>
      <c r="IQ84" s="52">
        <v>4.447412254160133E-6</v>
      </c>
      <c r="IR84" s="52">
        <v>1.1473358229156816E-5</v>
      </c>
      <c r="IS84" s="52">
        <v>1.4919902945459941E-5</v>
      </c>
      <c r="IT84" s="52">
        <v>1.4672350190684839E-3</v>
      </c>
      <c r="IU84" s="52">
        <v>9.0844063220010523E-3</v>
      </c>
      <c r="IV84" s="52">
        <v>7.1435161885212588E-5</v>
      </c>
      <c r="IW84" s="52">
        <v>2.1059171387663843E-4</v>
      </c>
      <c r="IX84" s="52">
        <v>6.944032228944757E-5</v>
      </c>
      <c r="IY84" s="52">
        <v>4.2644697666945339E-7</v>
      </c>
      <c r="IZ84" s="52">
        <v>2.866345353615743E-6</v>
      </c>
      <c r="JA84" s="52">
        <v>9.9292970145915402E-7</v>
      </c>
      <c r="JB84" s="52">
        <v>6.028792712292752E-6</v>
      </c>
      <c r="JC84" s="52">
        <v>3.7536776244719374E-6</v>
      </c>
      <c r="JD84" s="52">
        <v>3.4409914204003814E-6</v>
      </c>
      <c r="JE84" s="52">
        <v>2.3683978725672943E-6</v>
      </c>
      <c r="JF84" s="52">
        <v>1.8670713060402633E-6</v>
      </c>
      <c r="JG84" s="52">
        <v>3.5519462893508948E-6</v>
      </c>
      <c r="JH84" s="52">
        <v>1.9160653649716831E-6</v>
      </c>
      <c r="JI84" s="52">
        <v>2.5693185083508579E-6</v>
      </c>
      <c r="JJ84" s="52">
        <v>4.4940891209240031E-6</v>
      </c>
      <c r="JK84" s="52">
        <v>5.0761668271694716E-6</v>
      </c>
      <c r="JL84" s="52">
        <v>1.7341327896110634E-6</v>
      </c>
      <c r="JM84" s="52">
        <v>4.8536116783825419E-6</v>
      </c>
      <c r="JN84" s="52">
        <v>2.9864170273114222E-6</v>
      </c>
      <c r="JO84" s="52">
        <v>3.7353386962730142E-6</v>
      </c>
      <c r="JP84" s="52">
        <v>5.7723817752178912E-6</v>
      </c>
      <c r="JQ84" s="52">
        <v>7.672313497276311E-6</v>
      </c>
      <c r="JR84" s="52">
        <v>1.2020335850741188E-6</v>
      </c>
      <c r="JS84" s="52">
        <v>1.9143402912158263E-6</v>
      </c>
      <c r="JT84" s="52">
        <v>0</v>
      </c>
      <c r="JU84" s="52">
        <v>1.4867876849629125E-6</v>
      </c>
      <c r="JV84" s="52">
        <v>5.3786418838994652E-6</v>
      </c>
      <c r="JW84" s="52">
        <v>5.6339765402388012E-7</v>
      </c>
      <c r="JX84" s="52">
        <v>1.9086562485366696E-6</v>
      </c>
      <c r="JY84" s="52">
        <v>1.3980559674821702E-6</v>
      </c>
      <c r="JZ84" s="52">
        <v>9.090602261103567E-6</v>
      </c>
      <c r="KA84" s="52">
        <v>2.6357344456207468E-6</v>
      </c>
      <c r="KB84" s="52">
        <v>1.1525601438375442E-6</v>
      </c>
      <c r="KC84" s="52">
        <v>2.5596290937722264E-6</v>
      </c>
      <c r="KD84" s="52">
        <v>2.2054514713132791E-6</v>
      </c>
      <c r="KE84" s="52">
        <v>2.6143558360691134E-6</v>
      </c>
      <c r="KF84" s="52">
        <v>9.568166113135468E-6</v>
      </c>
      <c r="KG84" s="52">
        <v>8.29304981236124E-6</v>
      </c>
      <c r="KH84" s="52">
        <v>3.1072829091837067E-6</v>
      </c>
      <c r="KI84" s="52">
        <v>1.82172798612758E-6</v>
      </c>
      <c r="KJ84" s="52">
        <v>1.4768295397318959E-6</v>
      </c>
      <c r="KK84" s="52">
        <v>1.5161624204369577E-6</v>
      </c>
      <c r="KL84" s="52">
        <v>4.3104597968993888E-6</v>
      </c>
      <c r="KM84" s="52">
        <v>2.908094349594335E-6</v>
      </c>
      <c r="KN84" s="52">
        <v>1.7818653987387149E-6</v>
      </c>
      <c r="KO84" s="52">
        <v>4.1537379731057835E-6</v>
      </c>
      <c r="KP84" s="52">
        <v>2.4371761203596213E-6</v>
      </c>
      <c r="KQ84" s="52">
        <v>8.1788819631933957E-7</v>
      </c>
      <c r="KR84" s="52">
        <v>1.7775822185198085E-6</v>
      </c>
      <c r="KS84" s="52">
        <v>4.582054852161164E-6</v>
      </c>
      <c r="KT84" s="52">
        <v>5.1985224061214006E-6</v>
      </c>
      <c r="KU84" s="52">
        <v>5.0057939698395232E-6</v>
      </c>
      <c r="KV84" s="52">
        <v>0</v>
      </c>
      <c r="KW84" s="52">
        <v>7.9901337828049923E-7</v>
      </c>
      <c r="KX84" s="52">
        <v>6.8719037541968903E-7</v>
      </c>
      <c r="KY84" s="52">
        <v>4.3052727127195318E-6</v>
      </c>
      <c r="KZ84" s="52">
        <v>3.2991833055989887E-6</v>
      </c>
    </row>
    <row r="85" spans="1:312" x14ac:dyDescent="0.2">
      <c r="A85" s="89">
        <v>1.062298</v>
      </c>
      <c r="B85" s="41" t="s">
        <v>865</v>
      </c>
      <c r="C85" s="51" t="s">
        <v>118</v>
      </c>
      <c r="D85" s="52">
        <v>3.4213600199946776E-5</v>
      </c>
      <c r="E85" s="52">
        <v>1.4073678731185344E-4</v>
      </c>
      <c r="F85" s="52">
        <v>1.1407725805740019E-5</v>
      </c>
      <c r="G85" s="52">
        <v>4.3242381750502077E-5</v>
      </c>
      <c r="H85" s="52">
        <v>1.7054546061943127E-4</v>
      </c>
      <c r="I85" s="52">
        <v>8.2069491905568568E-5</v>
      </c>
      <c r="J85" s="52">
        <v>5.5805167259295862E-5</v>
      </c>
      <c r="K85" s="52">
        <v>2.9735920579908594E-5</v>
      </c>
      <c r="L85" s="52">
        <v>1.188588179337322E-4</v>
      </c>
      <c r="M85" s="52">
        <v>7.163171602587125E-5</v>
      </c>
      <c r="N85" s="52">
        <v>1.2743281520429756E-4</v>
      </c>
      <c r="O85" s="52">
        <v>3.4645006884246107E-5</v>
      </c>
      <c r="P85" s="52">
        <v>1.2605104056669157E-4</v>
      </c>
      <c r="Q85" s="52">
        <v>4.2460035732996203E-5</v>
      </c>
      <c r="R85" s="52">
        <v>8.6299205578074591E-5</v>
      </c>
      <c r="S85" s="52">
        <v>8.4823285462328835E-5</v>
      </c>
      <c r="T85" s="52">
        <v>1.346104428888821E-4</v>
      </c>
      <c r="U85" s="52">
        <v>2.4675733245618645E-4</v>
      </c>
      <c r="V85" s="52">
        <v>6.414792988897197E-5</v>
      </c>
      <c r="W85" s="52">
        <v>2.2631928157620356E-5</v>
      </c>
      <c r="X85" s="52">
        <v>8.2181772340977229E-5</v>
      </c>
      <c r="Y85" s="52">
        <v>1.6051292688023323E-4</v>
      </c>
      <c r="Z85" s="52">
        <v>1.1428970817460249E-4</v>
      </c>
      <c r="AA85" s="52">
        <v>4.6143256210814638E-5</v>
      </c>
      <c r="AB85" s="52">
        <v>1.4159718258130165E-4</v>
      </c>
      <c r="AC85" s="52">
        <v>4.350039739315392E-5</v>
      </c>
      <c r="AD85" s="52">
        <v>7.355125078132282E-5</v>
      </c>
      <c r="AE85" s="52">
        <v>5.3833333048177888E-5</v>
      </c>
      <c r="AF85" s="52">
        <v>3.1505679050423008E-4</v>
      </c>
      <c r="AG85" s="52">
        <v>5.6287031615008033E-4</v>
      </c>
      <c r="AH85" s="52">
        <v>0.93832701266472185</v>
      </c>
      <c r="AI85" s="52">
        <v>0.86584282747288421</v>
      </c>
      <c r="AJ85" s="52">
        <v>1.189297815430042E-3</v>
      </c>
      <c r="AK85" s="52">
        <v>8.0647853812009472E-5</v>
      </c>
      <c r="AL85" s="52">
        <v>7.6224102602090189E-5</v>
      </c>
      <c r="AM85" s="52">
        <v>1.9773657013131995E-4</v>
      </c>
      <c r="AN85" s="52">
        <v>7.5672274581696264E-5</v>
      </c>
      <c r="AO85" s="52">
        <v>4.9261028099331021E-4</v>
      </c>
      <c r="AP85" s="52">
        <v>9.5096130463718346E-5</v>
      </c>
      <c r="AQ85" s="52">
        <v>3.5369373161784869E-4</v>
      </c>
      <c r="AR85" s="52">
        <v>3.6266937841935979E-4</v>
      </c>
      <c r="AS85" s="52">
        <v>9.6200833109080157E-5</v>
      </c>
      <c r="AT85" s="52">
        <v>1.3658520501037569E-4</v>
      </c>
      <c r="AU85" s="52">
        <v>7.4299611704088168E-5</v>
      </c>
      <c r="AV85" s="52">
        <v>7.8368558735009437E-5</v>
      </c>
      <c r="AW85" s="52">
        <v>6.3345271782025485E-5</v>
      </c>
      <c r="AX85" s="52">
        <v>5.6436817446421621E-5</v>
      </c>
      <c r="AY85" s="52">
        <v>2.8454458253289555E-5</v>
      </c>
      <c r="AZ85" s="52">
        <v>1.4931988800809937E-4</v>
      </c>
      <c r="BA85" s="52">
        <v>0</v>
      </c>
      <c r="BB85" s="52">
        <v>8.3196596569686765E-5</v>
      </c>
      <c r="BC85" s="52">
        <v>2.729707890272772E-4</v>
      </c>
      <c r="BD85" s="52">
        <v>1.5235381081974214E-4</v>
      </c>
      <c r="BE85" s="52">
        <v>9.7963101266916365E-6</v>
      </c>
      <c r="BF85" s="52">
        <v>1.5682992800469952E-4</v>
      </c>
      <c r="BG85" s="52">
        <v>8.5373066714872448E-5</v>
      </c>
      <c r="BH85" s="52">
        <v>1.9353673366508418E-4</v>
      </c>
      <c r="BI85" s="52">
        <v>1.6299297515418691E-4</v>
      </c>
      <c r="BJ85" s="52">
        <v>1.7882315020295911E-4</v>
      </c>
      <c r="BK85" s="52">
        <v>3.8594684081229405E-4</v>
      </c>
      <c r="BL85" s="52">
        <v>7.9703333631706409E-4</v>
      </c>
      <c r="BM85" s="52">
        <v>7.74302521229667E-4</v>
      </c>
      <c r="BN85" s="52">
        <v>5.2240917803690026E-4</v>
      </c>
      <c r="BO85" s="52">
        <v>8.6955800799926367E-4</v>
      </c>
      <c r="BP85" s="52">
        <v>2.4033048136883228E-5</v>
      </c>
      <c r="BQ85" s="52">
        <v>2.6869423667974906E-6</v>
      </c>
      <c r="BR85" s="52">
        <v>1.3285262511518285E-5</v>
      </c>
      <c r="BS85" s="52">
        <v>8.7413710526408039E-5</v>
      </c>
      <c r="BT85" s="52">
        <v>5.8759007536169467E-5</v>
      </c>
      <c r="BU85" s="52">
        <v>3.0895536043636272E-5</v>
      </c>
      <c r="BV85" s="52">
        <v>1.9274312966229879E-5</v>
      </c>
      <c r="BW85" s="52">
        <v>5.3742084805718756E-6</v>
      </c>
      <c r="BX85" s="52">
        <v>8.444090734071989E-5</v>
      </c>
      <c r="BY85" s="52">
        <v>1.6824823776628799E-4</v>
      </c>
      <c r="BZ85" s="52">
        <v>3.8132103917135923E-5</v>
      </c>
      <c r="CA85" s="52">
        <v>2.7041142055709234E-5</v>
      </c>
      <c r="CB85" s="52">
        <v>7.4408459194507407E-5</v>
      </c>
      <c r="CC85" s="52">
        <v>3.9175808561967973E-5</v>
      </c>
      <c r="CD85" s="52">
        <v>9.2677585521342925E-5</v>
      </c>
      <c r="CE85" s="52">
        <v>2.9965780904007928E-4</v>
      </c>
      <c r="CF85" s="52">
        <v>2.0909629466918628E-5</v>
      </c>
      <c r="CG85" s="52">
        <v>8.8212361007418541E-5</v>
      </c>
      <c r="CH85" s="52">
        <v>6.2269985273545952E-6</v>
      </c>
      <c r="CI85" s="52">
        <v>3.9714540405529705E-5</v>
      </c>
      <c r="CJ85" s="52">
        <v>1.8337430114231721E-5</v>
      </c>
      <c r="CK85" s="52">
        <v>0</v>
      </c>
      <c r="CL85" s="52">
        <v>1.8367996845525337E-4</v>
      </c>
      <c r="CM85" s="52">
        <v>1.3706175419396459E-4</v>
      </c>
      <c r="CN85" s="52">
        <v>2.3847515195073E-4</v>
      </c>
      <c r="CO85" s="52">
        <v>1.6381494826385982E-4</v>
      </c>
      <c r="CP85" s="52">
        <v>1.2618124730774978E-4</v>
      </c>
      <c r="CQ85" s="52">
        <v>0.92303847747892687</v>
      </c>
      <c r="CR85" s="52">
        <v>0.66713203704167157</v>
      </c>
      <c r="CS85" s="52">
        <v>0.61807482543394443</v>
      </c>
      <c r="CT85" s="52">
        <v>0.9423443603919901</v>
      </c>
      <c r="CU85" s="52">
        <v>0.90201253969952089</v>
      </c>
      <c r="CV85" s="52">
        <v>6.2322992297613788E-2</v>
      </c>
      <c r="CW85" s="52">
        <v>5.1686185674822152E-2</v>
      </c>
      <c r="CX85" s="52">
        <v>3.8762419485781394E-2</v>
      </c>
      <c r="CY85" s="52">
        <v>0.8551583056630957</v>
      </c>
      <c r="CZ85" s="52">
        <v>0.93812452880091102</v>
      </c>
      <c r="DA85" s="52">
        <v>6.1187890702409591E-2</v>
      </c>
      <c r="DB85" s="52">
        <v>0.21233430144410334</v>
      </c>
      <c r="DC85" s="52">
        <v>5.4452855634139624E-5</v>
      </c>
      <c r="DD85" s="52">
        <v>1.9882551281885241E-5</v>
      </c>
      <c r="DE85" s="52">
        <v>3.5823864198565146E-5</v>
      </c>
      <c r="DF85" s="52">
        <v>1.2673622226650242E-4</v>
      </c>
      <c r="DG85" s="52">
        <v>2.7445446078603545E-5</v>
      </c>
      <c r="DH85" s="52">
        <v>9.3133833465068613E-5</v>
      </c>
      <c r="DI85" s="52">
        <v>2.5312463065727897E-4</v>
      </c>
      <c r="DJ85" s="52">
        <v>1.2738335419337015E-4</v>
      </c>
      <c r="DK85" s="52">
        <v>3.0120031617803681E-5</v>
      </c>
      <c r="DL85" s="52">
        <v>1.4866177197314955E-5</v>
      </c>
      <c r="DM85" s="52">
        <v>4.6997041209105827E-5</v>
      </c>
      <c r="DN85" s="52">
        <v>1.1491146900759915E-4</v>
      </c>
      <c r="DO85" s="52">
        <v>1.6317921993860802E-4</v>
      </c>
      <c r="DP85" s="52">
        <v>5.5051194538961897E-5</v>
      </c>
      <c r="DQ85" s="52">
        <v>5.9039454192993317E-5</v>
      </c>
      <c r="DR85" s="52">
        <v>3.3916770681062308E-5</v>
      </c>
      <c r="DS85" s="52">
        <v>8.3408479122368528E-5</v>
      </c>
      <c r="DT85" s="52">
        <v>1.8194242232667735E-2</v>
      </c>
      <c r="DU85" s="52">
        <v>2.526314270689231E-4</v>
      </c>
      <c r="DV85" s="52">
        <v>2.3503678314092395E-4</v>
      </c>
      <c r="DW85" s="52">
        <v>3.6852776784571567E-4</v>
      </c>
      <c r="DX85" s="52">
        <v>2.167432973109885E-4</v>
      </c>
      <c r="DY85" s="52">
        <v>2.624342778311482E-4</v>
      </c>
      <c r="DZ85" s="52">
        <v>3.8463616172807255E-4</v>
      </c>
      <c r="EA85" s="52">
        <v>8.8183534473786106E-4</v>
      </c>
      <c r="EB85" s="52">
        <v>1.0504549376835139E-3</v>
      </c>
      <c r="EC85" s="52">
        <v>3.2923386018393348E-4</v>
      </c>
      <c r="ED85" s="52">
        <v>1.0266808187117788E-3</v>
      </c>
      <c r="EE85" s="52">
        <v>2.5883379497033645E-4</v>
      </c>
      <c r="EF85" s="52">
        <v>5.3347811223761578E-4</v>
      </c>
      <c r="EG85" s="52">
        <v>2.1987206022058457E-4</v>
      </c>
      <c r="EH85" s="52">
        <v>8.6876085659797723E-4</v>
      </c>
      <c r="EI85" s="52">
        <v>2.5579748162517007E-4</v>
      </c>
      <c r="EJ85" s="52">
        <v>6.7371022416236965E-4</v>
      </c>
      <c r="EK85" s="52">
        <v>3.3929232709550107E-4</v>
      </c>
      <c r="EL85" s="52">
        <v>1.0842836125826798E-4</v>
      </c>
      <c r="EM85" s="52">
        <v>5.0099673098282841E-6</v>
      </c>
      <c r="EN85" s="52">
        <v>2.5918951803418868E-5</v>
      </c>
      <c r="EO85" s="52">
        <v>6.8016576145650036E-5</v>
      </c>
      <c r="EP85" s="52">
        <v>3.5261708539732073E-4</v>
      </c>
      <c r="EQ85" s="52">
        <v>8.8758112184520916E-5</v>
      </c>
      <c r="ER85" s="52">
        <v>2.3263290608611418E-5</v>
      </c>
      <c r="ES85" s="52">
        <v>1.4247877693068718E-4</v>
      </c>
      <c r="ET85" s="52">
        <v>4.8551217733107507E-5</v>
      </c>
      <c r="EU85" s="52">
        <v>1.2165977107829705E-5</v>
      </c>
      <c r="EV85" s="52">
        <v>1.0756851589967926E-4</v>
      </c>
      <c r="EW85" s="52">
        <v>3.0592330671969008E-5</v>
      </c>
      <c r="EX85" s="52">
        <v>3.9311011938933779E-5</v>
      </c>
      <c r="EY85" s="52">
        <v>2.1963409939818659E-4</v>
      </c>
      <c r="EZ85" s="52">
        <v>5.5067096320942128E-5</v>
      </c>
      <c r="FA85" s="52">
        <v>1.5188325663261777E-5</v>
      </c>
      <c r="FB85" s="52">
        <v>1.0410570432050584E-5</v>
      </c>
      <c r="FC85" s="52">
        <v>4.8076184146910853E-5</v>
      </c>
      <c r="FD85" s="52">
        <v>1.3970231667331245E-4</v>
      </c>
      <c r="FE85" s="52">
        <v>2.6209411593785831E-4</v>
      </c>
      <c r="FF85" s="52">
        <v>1.093702112269465E-4</v>
      </c>
      <c r="FG85" s="52">
        <v>2.5788047747946134E-4</v>
      </c>
      <c r="FH85" s="52">
        <v>3.0745287578197266E-4</v>
      </c>
      <c r="FI85" s="52">
        <v>6.2567427814970769E-4</v>
      </c>
      <c r="FJ85" s="52">
        <v>3.3002174035104469E-4</v>
      </c>
      <c r="FK85" s="52">
        <v>5.7898103734432137E-5</v>
      </c>
      <c r="FL85" s="52">
        <v>7.5473833763042364E-4</v>
      </c>
      <c r="FM85" s="52">
        <v>7.7960322293752925E-4</v>
      </c>
      <c r="FN85" s="52">
        <v>3.9574881825029019E-4</v>
      </c>
      <c r="FO85" s="52">
        <v>4.7526991154471873E-4</v>
      </c>
      <c r="FP85" s="52">
        <v>8.3420590843814174E-4</v>
      </c>
      <c r="FQ85" s="52">
        <v>5.2355116031944145E-4</v>
      </c>
      <c r="FR85" s="52">
        <v>7.5065874505075565E-4</v>
      </c>
      <c r="FS85" s="52">
        <v>2.9034013174738382E-4</v>
      </c>
      <c r="FT85" s="52">
        <v>5.0192010273418763E-5</v>
      </c>
      <c r="FU85" s="52">
        <v>4.1037611298450946E-5</v>
      </c>
      <c r="FV85" s="52">
        <v>1.7335628351262175E-5</v>
      </c>
      <c r="FW85" s="52">
        <v>1.1801495949280958E-4</v>
      </c>
      <c r="FX85" s="52">
        <v>1.1781325829501471E-5</v>
      </c>
      <c r="FY85" s="52">
        <v>0</v>
      </c>
      <c r="FZ85" s="52">
        <v>1.5392962243011854E-4</v>
      </c>
      <c r="GA85" s="52">
        <v>3.5306202887796313E-4</v>
      </c>
      <c r="GB85" s="52">
        <v>5.0694957636979512E-6</v>
      </c>
      <c r="GC85" s="52">
        <v>7.5975235673071028E-5</v>
      </c>
      <c r="GD85" s="52">
        <v>1.1727019304645948E-4</v>
      </c>
      <c r="GE85" s="52">
        <v>8.7919520505285408E-5</v>
      </c>
      <c r="GF85" s="52">
        <v>2.1856714406799494E-5</v>
      </c>
      <c r="GG85" s="52">
        <v>1.8753545178952207E-4</v>
      </c>
      <c r="GH85" s="52">
        <v>2.6311669752975746E-4</v>
      </c>
      <c r="GI85" s="52">
        <v>2.260781517056629E-4</v>
      </c>
      <c r="GJ85" s="52">
        <v>3.0784210148175841E-5</v>
      </c>
      <c r="GK85" s="52">
        <v>2.0993233704614454E-4</v>
      </c>
      <c r="GL85" s="52">
        <v>1.4600163335991981E-4</v>
      </c>
      <c r="GM85" s="52">
        <v>1.0224604791572034E-4</v>
      </c>
      <c r="GN85" s="52">
        <v>7.5807369576708037E-5</v>
      </c>
      <c r="GO85" s="52">
        <v>1.1715710901809044E-5</v>
      </c>
      <c r="GP85" s="52">
        <v>9.5507384535158888E-5</v>
      </c>
      <c r="GQ85" s="52">
        <v>4.8841280931269818E-6</v>
      </c>
      <c r="GR85" s="52">
        <v>1.2613372523896822E-4</v>
      </c>
      <c r="GS85" s="52">
        <v>6.8346204092050862E-5</v>
      </c>
      <c r="GT85" s="52">
        <v>2.6683915430382968E-5</v>
      </c>
      <c r="GU85" s="52">
        <v>9.9294841294818385E-5</v>
      </c>
      <c r="GV85" s="52">
        <v>1.9754568281191518E-5</v>
      </c>
      <c r="GW85" s="52">
        <v>1.2086719601314844E-2</v>
      </c>
      <c r="GX85" s="52">
        <v>4.1540234931638654E-3</v>
      </c>
      <c r="GY85" s="52">
        <v>3.144740916726705E-3</v>
      </c>
      <c r="GZ85" s="52">
        <v>2.1952005604054068E-4</v>
      </c>
      <c r="HA85" s="52">
        <v>3.154307119722083E-4</v>
      </c>
      <c r="HB85" s="52">
        <v>2.4417192584982536E-4</v>
      </c>
      <c r="HC85" s="52">
        <v>1.0180761261096458E-4</v>
      </c>
      <c r="HD85" s="52">
        <v>3.3310282712814418E-4</v>
      </c>
      <c r="HE85" s="52">
        <v>1.0680805975461751E-4</v>
      </c>
      <c r="HF85" s="52">
        <v>6.8889036322056701E-5</v>
      </c>
      <c r="HG85" s="52">
        <v>1.0888143905705498E-4</v>
      </c>
      <c r="HH85" s="52">
        <v>2.8855695372487884E-4</v>
      </c>
      <c r="HI85" s="52">
        <v>2.2422933985208739E-4</v>
      </c>
      <c r="HJ85" s="52">
        <v>4.0368301079706099E-5</v>
      </c>
      <c r="HK85" s="52">
        <v>2.0710747097094641E-5</v>
      </c>
      <c r="HL85" s="52">
        <v>1.5935241006378204E-5</v>
      </c>
      <c r="HM85" s="52">
        <v>6.9433341509017677E-5</v>
      </c>
      <c r="HN85" s="52">
        <v>3.1540118793554047E-5</v>
      </c>
      <c r="HO85" s="52">
        <v>3.1360294001990374E-5</v>
      </c>
      <c r="HP85" s="52">
        <v>1.7761810288195311E-4</v>
      </c>
      <c r="HQ85" s="52">
        <v>8.5873507697565272E-5</v>
      </c>
      <c r="HR85" s="52">
        <v>1.7965874978937099E-4</v>
      </c>
      <c r="HS85" s="52">
        <v>1.6679325534771971E-4</v>
      </c>
      <c r="HT85" s="52">
        <v>4.1814492152382623E-4</v>
      </c>
      <c r="HU85" s="52">
        <v>6.0642702755696592E-5</v>
      </c>
      <c r="HV85" s="52">
        <v>1.0009418346608089E-4</v>
      </c>
      <c r="HW85" s="52">
        <v>1.1720881056615321E-4</v>
      </c>
      <c r="HX85" s="52">
        <v>9.2841350256193472E-6</v>
      </c>
      <c r="HY85" s="52">
        <v>7.2600421750370028E-6</v>
      </c>
      <c r="HZ85" s="52">
        <v>1.0823188157291215E-4</v>
      </c>
      <c r="IA85" s="52">
        <v>1.2511774502110232E-4</v>
      </c>
      <c r="IB85" s="52">
        <v>6.038815780801132E-5</v>
      </c>
      <c r="IC85" s="52">
        <v>3.9449361352566608E-4</v>
      </c>
      <c r="ID85" s="52">
        <v>9.6167195663947845E-4</v>
      </c>
      <c r="IE85" s="52">
        <v>2.0968265035638561E-2</v>
      </c>
      <c r="IF85" s="52">
        <v>5.8701678021019592E-4</v>
      </c>
      <c r="IG85" s="52">
        <v>2.5062203014327923E-3</v>
      </c>
      <c r="IH85" s="52">
        <v>2.2991192967634793E-3</v>
      </c>
      <c r="II85" s="52">
        <v>5.5922448469153697E-5</v>
      </c>
      <c r="IJ85" s="52">
        <v>7.4563050520010766E-5</v>
      </c>
      <c r="IK85" s="52">
        <v>9.9326422286632655E-5</v>
      </c>
      <c r="IL85" s="52">
        <v>7.1049215008052219E-5</v>
      </c>
      <c r="IM85" s="52">
        <v>1.8090813765768171E-5</v>
      </c>
      <c r="IN85" s="52">
        <v>3.3102441706241057E-5</v>
      </c>
      <c r="IO85" s="52">
        <v>9.1889237150128366E-5</v>
      </c>
      <c r="IP85" s="52">
        <v>1.9872062026493705E-5</v>
      </c>
      <c r="IQ85" s="52">
        <v>5.6065782140210181E-6</v>
      </c>
      <c r="IR85" s="52">
        <v>3.7186700076061452E-5</v>
      </c>
      <c r="IS85" s="52">
        <v>5.5179832542437749E-5</v>
      </c>
      <c r="IT85" s="52">
        <v>5.2017339470688674E-5</v>
      </c>
      <c r="IU85" s="52">
        <v>3.5402957870872854E-5</v>
      </c>
      <c r="IV85" s="52">
        <v>9.7628871725414944E-6</v>
      </c>
      <c r="IW85" s="52">
        <v>1.7167029698403784E-5</v>
      </c>
      <c r="IX85" s="52">
        <v>4.0841552910272584E-5</v>
      </c>
      <c r="IY85" s="52">
        <v>2.0542041599566861E-5</v>
      </c>
      <c r="IZ85" s="52">
        <v>1.0580212150246074E-4</v>
      </c>
      <c r="JA85" s="52">
        <v>1.7867453085299565E-5</v>
      </c>
      <c r="JB85" s="52">
        <v>5.764765797410427E-5</v>
      </c>
      <c r="JC85" s="52">
        <v>7.3431318528732276E-5</v>
      </c>
      <c r="JD85" s="52">
        <v>6.5799809342230697E-5</v>
      </c>
      <c r="JE85" s="52">
        <v>5.4288382440691453E-5</v>
      </c>
      <c r="JF85" s="52">
        <v>5.8514809229729947E-5</v>
      </c>
      <c r="JG85" s="52">
        <v>7.5869320829450763E-5</v>
      </c>
      <c r="JH85" s="52">
        <v>2.1831730303183741E-4</v>
      </c>
      <c r="JI85" s="52">
        <v>4.7067728418938057E-5</v>
      </c>
      <c r="JJ85" s="52">
        <v>4.0872740902484842E-5</v>
      </c>
      <c r="JK85" s="52">
        <v>2.8013420655257058E-5</v>
      </c>
      <c r="JL85" s="52">
        <v>4.1181041697971239E-5</v>
      </c>
      <c r="JM85" s="52">
        <v>9.1557704554339611E-5</v>
      </c>
      <c r="JN85" s="52">
        <v>3.8858079966584013E-5</v>
      </c>
      <c r="JO85" s="52">
        <v>4.9743584893559138E-5</v>
      </c>
      <c r="JP85" s="52">
        <v>5.5647449041811307E-5</v>
      </c>
      <c r="JQ85" s="52">
        <v>8.2810295233480094E-5</v>
      </c>
      <c r="JR85" s="52">
        <v>7.0877356214937761E-5</v>
      </c>
      <c r="JS85" s="52">
        <v>3.4064395678443316E-5</v>
      </c>
      <c r="JT85" s="52">
        <v>1.4053608542383131E-3</v>
      </c>
      <c r="JU85" s="52">
        <v>1.9199197805286266E-2</v>
      </c>
      <c r="JV85" s="52">
        <v>5.6928654879023972E-4</v>
      </c>
      <c r="JW85" s="52">
        <v>6.4058313262515176E-4</v>
      </c>
      <c r="JX85" s="52">
        <v>6.306890610191224E-4</v>
      </c>
      <c r="JY85" s="52">
        <v>5.162643906870772E-4</v>
      </c>
      <c r="JZ85" s="52">
        <v>8.9226517725207667E-4</v>
      </c>
      <c r="KA85" s="52">
        <v>3.5770681761995845E-4</v>
      </c>
      <c r="KB85" s="52">
        <v>2.3915622984629041E-4</v>
      </c>
      <c r="KC85" s="52">
        <v>1.3213404444180562E-3</v>
      </c>
      <c r="KD85" s="52">
        <v>8.0289578124408405E-4</v>
      </c>
      <c r="KE85" s="52">
        <v>1.5418719789140165E-3</v>
      </c>
      <c r="KF85" s="52">
        <v>1.4920388394882506E-3</v>
      </c>
      <c r="KG85" s="52">
        <v>1.548758561006381E-3</v>
      </c>
      <c r="KH85" s="52">
        <v>2.3474530692848059E-4</v>
      </c>
      <c r="KI85" s="52">
        <v>3.043075152293714E-2</v>
      </c>
      <c r="KJ85" s="52">
        <v>3.7791648963004539E-4</v>
      </c>
      <c r="KK85" s="52">
        <v>9.1281580050278963E-5</v>
      </c>
      <c r="KL85" s="52">
        <v>9.2797168180766619E-4</v>
      </c>
      <c r="KM85" s="52">
        <v>2.8586979952164736E-4</v>
      </c>
      <c r="KN85" s="52">
        <v>2.6634148707423741E-4</v>
      </c>
      <c r="KO85" s="52">
        <v>4.5808217764043731E-4</v>
      </c>
      <c r="KP85" s="52">
        <v>6.0991628782276308E-4</v>
      </c>
      <c r="KQ85" s="52">
        <v>2.853907748858972E-4</v>
      </c>
      <c r="KR85" s="52">
        <v>5.8282067263320334E-3</v>
      </c>
      <c r="KS85" s="52">
        <v>9.3794845618480477E-3</v>
      </c>
      <c r="KT85" s="52">
        <v>1.3899332019892674E-4</v>
      </c>
      <c r="KU85" s="52">
        <v>6.7868152286122143E-4</v>
      </c>
      <c r="KV85" s="52">
        <v>1.4198879205109288E-4</v>
      </c>
      <c r="KW85" s="52">
        <v>3.1273043620205854E-3</v>
      </c>
      <c r="KX85" s="52">
        <v>2.9325191322803444E-3</v>
      </c>
      <c r="KY85" s="52">
        <v>2.5438894643215382E-4</v>
      </c>
      <c r="KZ85" s="52">
        <v>4.8000484769359752E-4</v>
      </c>
    </row>
    <row r="86" spans="1:312" x14ac:dyDescent="0.2">
      <c r="A86" s="89">
        <v>1.0334049999999999</v>
      </c>
      <c r="B86" s="41" t="s">
        <v>864</v>
      </c>
      <c r="C86" s="51" t="s">
        <v>87</v>
      </c>
      <c r="D86" s="52">
        <v>5.5449169387399175E-6</v>
      </c>
      <c r="E86" s="52">
        <v>5.0849770434255471E-6</v>
      </c>
      <c r="F86" s="52">
        <v>9.8860576823233562E-6</v>
      </c>
      <c r="G86" s="52">
        <v>4.184505929707409E-5</v>
      </c>
      <c r="H86" s="52">
        <v>7.6083636880698986E-5</v>
      </c>
      <c r="I86" s="52">
        <v>7.4361199543334288E-4</v>
      </c>
      <c r="J86" s="52">
        <v>1.8792862727229043E-3</v>
      </c>
      <c r="K86" s="52">
        <v>8.5528507607059425E-5</v>
      </c>
      <c r="L86" s="52">
        <v>1.9299623726402778E-4</v>
      </c>
      <c r="M86" s="52">
        <v>2.0189193848056069E-5</v>
      </c>
      <c r="N86" s="52">
        <v>4.8583303326738949E-5</v>
      </c>
      <c r="O86" s="52">
        <v>5.833268815208275E-6</v>
      </c>
      <c r="P86" s="52">
        <v>9.1142959301749805E-6</v>
      </c>
      <c r="Q86" s="52">
        <v>1.3098268704644604E-5</v>
      </c>
      <c r="R86" s="52">
        <v>8.576926241675434E-5</v>
      </c>
      <c r="S86" s="52">
        <v>1.5217990270277434E-5</v>
      </c>
      <c r="T86" s="52">
        <v>9.4399017202407971E-5</v>
      </c>
      <c r="U86" s="52">
        <v>1.3498385960484334E-5</v>
      </c>
      <c r="V86" s="52">
        <v>2.8205783237380421E-5</v>
      </c>
      <c r="W86" s="52">
        <v>3.6249458391494096E-4</v>
      </c>
      <c r="X86" s="52">
        <v>2.7598937450375922E-3</v>
      </c>
      <c r="Y86" s="52">
        <v>2.8630759341837461E-5</v>
      </c>
      <c r="Z86" s="52">
        <v>8.1341085360013877E-6</v>
      </c>
      <c r="AA86" s="52">
        <v>2.0693256566146194E-5</v>
      </c>
      <c r="AB86" s="52">
        <v>8.6840079173662461E-6</v>
      </c>
      <c r="AC86" s="52">
        <v>4.2414825978708008E-5</v>
      </c>
      <c r="AD86" s="52">
        <v>7.1379996145711812E-5</v>
      </c>
      <c r="AE86" s="52">
        <v>2.5141218650757343E-5</v>
      </c>
      <c r="AF86" s="52">
        <v>8.3769591980040251E-6</v>
      </c>
      <c r="AG86" s="52">
        <v>3.6299780485693557E-5</v>
      </c>
      <c r="AH86" s="52">
        <v>1.7417022106984567E-5</v>
      </c>
      <c r="AI86" s="52">
        <v>4.9805324501406335E-6</v>
      </c>
      <c r="AJ86" s="52">
        <v>1.0176397567752678E-5</v>
      </c>
      <c r="AK86" s="52">
        <v>2.7687721907702301E-6</v>
      </c>
      <c r="AL86" s="52">
        <v>1.1878424477116178E-6</v>
      </c>
      <c r="AM86" s="52">
        <v>1.2363885391309507E-4</v>
      </c>
      <c r="AN86" s="52">
        <v>1.0416157286102576E-6</v>
      </c>
      <c r="AO86" s="52">
        <v>3.0017844848250567E-5</v>
      </c>
      <c r="AP86" s="52">
        <v>4.7582346461298147E-6</v>
      </c>
      <c r="AQ86" s="52">
        <v>1.7094302506871748E-5</v>
      </c>
      <c r="AR86" s="52">
        <v>3.9119863733171983E-5</v>
      </c>
      <c r="AS86" s="52">
        <v>4.0460305647666819E-6</v>
      </c>
      <c r="AT86" s="52">
        <v>3.0020078388084193E-6</v>
      </c>
      <c r="AU86" s="52">
        <v>1.9360923317100925E-5</v>
      </c>
      <c r="AV86" s="52">
        <v>3.2303710819873203E-5</v>
      </c>
      <c r="AW86" s="52">
        <v>0.45907278446495642</v>
      </c>
      <c r="AX86" s="52">
        <v>0.24336968224526195</v>
      </c>
      <c r="AY86" s="52">
        <v>3.6885155046218706E-3</v>
      </c>
      <c r="AZ86" s="52">
        <v>4.8978510973210227E-5</v>
      </c>
      <c r="BA86" s="52">
        <v>0</v>
      </c>
      <c r="BB86" s="52">
        <v>1.1838118461408014E-4</v>
      </c>
      <c r="BC86" s="52">
        <v>2.6609736901436324E-5</v>
      </c>
      <c r="BD86" s="52">
        <v>2.7181481681316449E-5</v>
      </c>
      <c r="BE86" s="52">
        <v>7.6341299629648946E-6</v>
      </c>
      <c r="BF86" s="52">
        <v>4.1206917928961914E-6</v>
      </c>
      <c r="BG86" s="52">
        <v>8.6477557755266095E-6</v>
      </c>
      <c r="BH86" s="52">
        <v>1.8413145776486448E-5</v>
      </c>
      <c r="BI86" s="52">
        <v>1.5110217213374507E-5</v>
      </c>
      <c r="BJ86" s="52">
        <v>3.1929152563281011E-5</v>
      </c>
      <c r="BK86" s="52">
        <v>1.1091443650480185E-6</v>
      </c>
      <c r="BL86" s="52">
        <v>4.823559474674594E-6</v>
      </c>
      <c r="BM86" s="52">
        <v>1.6617198443460988E-6</v>
      </c>
      <c r="BN86" s="52">
        <v>1.7531595823398389E-6</v>
      </c>
      <c r="BO86" s="52">
        <v>1.248671209884701E-5</v>
      </c>
      <c r="BP86" s="52">
        <v>1.2157727140581165E-4</v>
      </c>
      <c r="BQ86" s="52">
        <v>2.7517338848621109E-5</v>
      </c>
      <c r="BR86" s="52">
        <v>8.4177631210847673E-5</v>
      </c>
      <c r="BS86" s="52">
        <v>1.1531716426407437E-5</v>
      </c>
      <c r="BT86" s="52">
        <v>5.7841332548619254E-6</v>
      </c>
      <c r="BU86" s="52">
        <v>1.8921544533824202E-4</v>
      </c>
      <c r="BV86" s="52">
        <v>1.2040252058596043E-5</v>
      </c>
      <c r="BW86" s="52">
        <v>3.4932355123717193E-5</v>
      </c>
      <c r="BX86" s="52">
        <v>2.398689477868762E-5</v>
      </c>
      <c r="BY86" s="52">
        <v>2.8516387217992589E-4</v>
      </c>
      <c r="BZ86" s="52">
        <v>2.6840494993545692E-5</v>
      </c>
      <c r="CA86" s="52">
        <v>8.3535063867177671E-4</v>
      </c>
      <c r="CB86" s="52">
        <v>1.6507895124577993E-6</v>
      </c>
      <c r="CC86" s="52">
        <v>1.0205970968478728E-4</v>
      </c>
      <c r="CD86" s="52">
        <v>1.3830299311421889E-5</v>
      </c>
      <c r="CE86" s="52">
        <v>2.2933562214356374E-5</v>
      </c>
      <c r="CF86" s="52">
        <v>2.1903846618391729E-6</v>
      </c>
      <c r="CG86" s="52">
        <v>8.0927556419718815E-6</v>
      </c>
      <c r="CH86" s="52">
        <v>2.4907994109418381E-6</v>
      </c>
      <c r="CI86" s="52">
        <v>1.1624833835346247E-5</v>
      </c>
      <c r="CJ86" s="52">
        <v>2.733168759097963E-6</v>
      </c>
      <c r="CK86" s="52">
        <v>2.7384602316085975E-5</v>
      </c>
      <c r="CL86" s="52">
        <v>2.4965810861014183E-5</v>
      </c>
      <c r="CM86" s="52">
        <v>1.3287752572434684E-6</v>
      </c>
      <c r="CN86" s="52">
        <v>1.0100310624508977E-5</v>
      </c>
      <c r="CO86" s="52">
        <v>1.3040824133471226E-6</v>
      </c>
      <c r="CP86" s="52">
        <v>5.5258622995028899E-6</v>
      </c>
      <c r="CQ86" s="52">
        <v>9.1606044284109234E-5</v>
      </c>
      <c r="CR86" s="52">
        <v>7.4461419198087706E-6</v>
      </c>
      <c r="CS86" s="52">
        <v>0</v>
      </c>
      <c r="CT86" s="52">
        <v>1.4001958504283462E-6</v>
      </c>
      <c r="CU86" s="52">
        <v>7.1279495920832143E-5</v>
      </c>
      <c r="CV86" s="52">
        <v>2.4918419971957863E-5</v>
      </c>
      <c r="CW86" s="52">
        <v>7.2986290414382401E-6</v>
      </c>
      <c r="CX86" s="52">
        <v>3.876217127044236E-5</v>
      </c>
      <c r="CY86" s="52">
        <v>1.1370101642781719E-5</v>
      </c>
      <c r="CZ86" s="52">
        <v>5.5428757105169382E-5</v>
      </c>
      <c r="DA86" s="52">
        <v>1.6532860889587645E-6</v>
      </c>
      <c r="DB86" s="52">
        <v>5.2656343172493351E-6</v>
      </c>
      <c r="DC86" s="52">
        <v>1.7980680284443853E-5</v>
      </c>
      <c r="DD86" s="52">
        <v>2.2882974493478237E-5</v>
      </c>
      <c r="DE86" s="52">
        <v>1.6710293048596949E-5</v>
      </c>
      <c r="DF86" s="52">
        <v>3.4712764842723941E-5</v>
      </c>
      <c r="DG86" s="52">
        <v>9.7361327367158059E-5</v>
      </c>
      <c r="DH86" s="52">
        <v>5.0299589036438821E-5</v>
      </c>
      <c r="DI86" s="52">
        <v>4.2393359058397054E-5</v>
      </c>
      <c r="DJ86" s="52">
        <v>4.8345756714148757E-6</v>
      </c>
      <c r="DK86" s="52">
        <v>2.8254674468431503E-6</v>
      </c>
      <c r="DL86" s="52">
        <v>1.9466277311201091E-5</v>
      </c>
      <c r="DM86" s="52">
        <v>1.6937930645347645E-5</v>
      </c>
      <c r="DN86" s="52">
        <v>7.6809496687925109E-6</v>
      </c>
      <c r="DO86" s="52">
        <v>1.1408588080497698E-6</v>
      </c>
      <c r="DP86" s="52">
        <v>4.5111512418412439E-5</v>
      </c>
      <c r="DQ86" s="52">
        <v>5.8096924304018548E-6</v>
      </c>
      <c r="DR86" s="52">
        <v>1.9887436561575275E-5</v>
      </c>
      <c r="DS86" s="52">
        <v>2.5149629631123149E-6</v>
      </c>
      <c r="DT86" s="52">
        <v>8.8890696052850646E-6</v>
      </c>
      <c r="DU86" s="52">
        <v>5.5523933957962729E-5</v>
      </c>
      <c r="DV86" s="52">
        <v>4.6309031550777039E-5</v>
      </c>
      <c r="DW86" s="52">
        <v>5.7820820833050602E-6</v>
      </c>
      <c r="DX86" s="52">
        <v>9.9508606137511582E-6</v>
      </c>
      <c r="DY86" s="52">
        <v>1.8246170204236636E-6</v>
      </c>
      <c r="DZ86" s="52">
        <v>2.3692699086233536E-5</v>
      </c>
      <c r="EA86" s="52">
        <v>6.6326262772799047E-6</v>
      </c>
      <c r="EB86" s="52">
        <v>1.802571556079119E-5</v>
      </c>
      <c r="EC86" s="52">
        <v>5.0709459048483938E-6</v>
      </c>
      <c r="ED86" s="52">
        <v>1.1825801019373983E-6</v>
      </c>
      <c r="EE86" s="52">
        <v>1.6370312347997731E-6</v>
      </c>
      <c r="EF86" s="52">
        <v>2.1934626257692191E-6</v>
      </c>
      <c r="EG86" s="52">
        <v>3.7953064199182743E-6</v>
      </c>
      <c r="EH86" s="52">
        <v>1.0502878862966518E-5</v>
      </c>
      <c r="EI86" s="52">
        <v>2.7186255020894579E-5</v>
      </c>
      <c r="EJ86" s="52">
        <v>1.4300928710618061E-5</v>
      </c>
      <c r="EK86" s="52">
        <v>1.543562238680801E-4</v>
      </c>
      <c r="EL86" s="52">
        <v>2.9802168329750038E-4</v>
      </c>
      <c r="EM86" s="52">
        <v>1.3089872035040707E-4</v>
      </c>
      <c r="EN86" s="52">
        <v>3.3429656862229487E-5</v>
      </c>
      <c r="EO86" s="52">
        <v>1.449724737275855E-5</v>
      </c>
      <c r="EP86" s="52">
        <v>5.9085207424047272E-5</v>
      </c>
      <c r="EQ86" s="52">
        <v>9.9488546220404116E-6</v>
      </c>
      <c r="ER86" s="52">
        <v>1.0799471039715795E-4</v>
      </c>
      <c r="ES86" s="52">
        <v>4.5233059142185431E-5</v>
      </c>
      <c r="ET86" s="52">
        <v>3.2232238327921884E-5</v>
      </c>
      <c r="EU86" s="52">
        <v>3.5826794354175401E-4</v>
      </c>
      <c r="EV86" s="52">
        <v>3.1139783876822175E-4</v>
      </c>
      <c r="EW86" s="52">
        <v>1.4924146722219172E-4</v>
      </c>
      <c r="EX86" s="52">
        <v>2.3332402005325594E-5</v>
      </c>
      <c r="EY86" s="52">
        <v>1.4726910711092281E-5</v>
      </c>
      <c r="EZ86" s="52">
        <v>8.2962495174083658E-5</v>
      </c>
      <c r="FA86" s="52">
        <v>2.3124686473441023E-5</v>
      </c>
      <c r="FB86" s="52">
        <v>3.5315645175746063E-4</v>
      </c>
      <c r="FC86" s="52">
        <v>4.2183802698731396E-5</v>
      </c>
      <c r="FD86" s="52">
        <v>0</v>
      </c>
      <c r="FE86" s="52">
        <v>1.5275126738499909E-4</v>
      </c>
      <c r="FF86" s="52">
        <v>9.5918950935783587E-6</v>
      </c>
      <c r="FG86" s="52">
        <v>9.8063644557722232E-6</v>
      </c>
      <c r="FH86" s="52">
        <v>1.9707784983842732E-4</v>
      </c>
      <c r="FI86" s="52">
        <v>0</v>
      </c>
      <c r="FJ86" s="52">
        <v>9.7257632749752565E-6</v>
      </c>
      <c r="FK86" s="52">
        <v>1.9385834613589731E-5</v>
      </c>
      <c r="FL86" s="52">
        <v>1.9076986134948459E-6</v>
      </c>
      <c r="FM86" s="52">
        <v>4.3181715848668745E-6</v>
      </c>
      <c r="FN86" s="52">
        <v>5.6832699292054198E-6</v>
      </c>
      <c r="FO86" s="52">
        <v>7.8770996273669092E-6</v>
      </c>
      <c r="FP86" s="52">
        <v>3.5378268999885248E-6</v>
      </c>
      <c r="FQ86" s="52">
        <v>8.2870852833025186E-6</v>
      </c>
      <c r="FR86" s="52">
        <v>9.935357921490764E-6</v>
      </c>
      <c r="FS86" s="52">
        <v>4.1605133723142421E-5</v>
      </c>
      <c r="FT86" s="52">
        <v>3.0749987470450379E-5</v>
      </c>
      <c r="FU86" s="52">
        <v>3.2744383953739418E-5</v>
      </c>
      <c r="FV86" s="52">
        <v>2.579788171640399E-4</v>
      </c>
      <c r="FW86" s="52">
        <v>1.1336069771770784E-4</v>
      </c>
      <c r="FX86" s="52">
        <v>2.490236839829521E-5</v>
      </c>
      <c r="FY86" s="52">
        <v>1.5132326595024118E-5</v>
      </c>
      <c r="FZ86" s="52">
        <v>1.3581438076097132E-5</v>
      </c>
      <c r="GA86" s="52">
        <v>2.136428173246008E-6</v>
      </c>
      <c r="GB86" s="52">
        <v>1.1416558824413617E-5</v>
      </c>
      <c r="GC86" s="52">
        <v>5.3365155823349254E-5</v>
      </c>
      <c r="GD86" s="52">
        <v>6.831717042550684E-6</v>
      </c>
      <c r="GE86" s="52">
        <v>2.9679904814537285E-5</v>
      </c>
      <c r="GF86" s="52">
        <v>8.6764934113969645E-5</v>
      </c>
      <c r="GG86" s="52">
        <v>2.4218581501879696E-5</v>
      </c>
      <c r="GH86" s="52">
        <v>6.0728164696917947E-5</v>
      </c>
      <c r="GI86" s="52">
        <v>3.9542587168667715E-6</v>
      </c>
      <c r="GJ86" s="52">
        <v>2.0271301780579841E-5</v>
      </c>
      <c r="GK86" s="52">
        <v>7.7587837381489349E-6</v>
      </c>
      <c r="GL86" s="52">
        <v>4.4261944321110928E-6</v>
      </c>
      <c r="GM86" s="52">
        <v>0</v>
      </c>
      <c r="GN86" s="52">
        <v>3.6046784783602192E-5</v>
      </c>
      <c r="GO86" s="52">
        <v>1.0045087889387072E-4</v>
      </c>
      <c r="GP86" s="52">
        <v>5.3749199887077298E-5</v>
      </c>
      <c r="GQ86" s="52">
        <v>4.195980972018675E-5</v>
      </c>
      <c r="GR86" s="52">
        <v>1.4209370006399482E-2</v>
      </c>
      <c r="GS86" s="52">
        <v>2.4256144229573514E-4</v>
      </c>
      <c r="GT86" s="52">
        <v>1.0185034163706123E-3</v>
      </c>
      <c r="GU86" s="52">
        <v>4.1178565028244466E-3</v>
      </c>
      <c r="GV86" s="52">
        <v>1.7261579632287158E-5</v>
      </c>
      <c r="GW86" s="52">
        <v>1.5665039818340614E-6</v>
      </c>
      <c r="GX86" s="52">
        <v>9.1921535800127474E-6</v>
      </c>
      <c r="GY86" s="52">
        <v>1.5226887863372487E-5</v>
      </c>
      <c r="GZ86" s="52">
        <v>4.5265355718800052E-5</v>
      </c>
      <c r="HA86" s="52">
        <v>7.2539238554149571E-6</v>
      </c>
      <c r="HB86" s="52">
        <v>3.6771466297465637E-5</v>
      </c>
      <c r="HC86" s="52">
        <v>1.1997950058593511E-4</v>
      </c>
      <c r="HD86" s="52">
        <v>9.5569343725931624E-6</v>
      </c>
      <c r="HE86" s="52">
        <v>2.9197530353481887E-5</v>
      </c>
      <c r="HF86" s="52">
        <v>8.1350609013662721E-6</v>
      </c>
      <c r="HG86" s="52">
        <v>1.1457926672289458E-5</v>
      </c>
      <c r="HH86" s="52">
        <v>4.5412149704314885E-6</v>
      </c>
      <c r="HI86" s="52">
        <v>0</v>
      </c>
      <c r="HJ86" s="52">
        <v>7.7288129830385228E-6</v>
      </c>
      <c r="HK86" s="52">
        <v>1.3594069459394009E-4</v>
      </c>
      <c r="HL86" s="52">
        <v>3.0036502868799836E-5</v>
      </c>
      <c r="HM86" s="52">
        <v>2.0663727165970689E-5</v>
      </c>
      <c r="HN86" s="52">
        <v>2.88132805502636E-5</v>
      </c>
      <c r="HO86" s="52">
        <v>1.138492521524403E-5</v>
      </c>
      <c r="HP86" s="52">
        <v>2.1985912129185665E-6</v>
      </c>
      <c r="HQ86" s="52">
        <v>2.1695676884057043E-5</v>
      </c>
      <c r="HR86" s="52">
        <v>5.1214055248250996E-5</v>
      </c>
      <c r="HS86" s="52">
        <v>9.5599330703570401E-6</v>
      </c>
      <c r="HT86" s="52">
        <v>8.8192940834273233E-6</v>
      </c>
      <c r="HU86" s="52">
        <v>2.2179972929564437E-5</v>
      </c>
      <c r="HV86" s="52">
        <v>1.4860862747451473E-5</v>
      </c>
      <c r="HW86" s="52">
        <v>1.264743291879835E-5</v>
      </c>
      <c r="HX86" s="52">
        <v>0</v>
      </c>
      <c r="HY86" s="52">
        <v>0</v>
      </c>
      <c r="HZ86" s="52">
        <v>1.2299931455225059E-5</v>
      </c>
      <c r="IA86" s="52">
        <v>6.6148118565257402E-5</v>
      </c>
      <c r="IB86" s="52">
        <v>7.2471077299369099E-5</v>
      </c>
      <c r="IC86" s="52">
        <v>7.5364612899067482E-6</v>
      </c>
      <c r="ID86" s="52">
        <v>1.0667152568841113E-4</v>
      </c>
      <c r="IE86" s="52">
        <v>5.6656122153528233E-5</v>
      </c>
      <c r="IF86" s="52">
        <v>4.1913845301753449E-6</v>
      </c>
      <c r="IG86" s="52">
        <v>1.5725481565475616E-5</v>
      </c>
      <c r="IH86" s="52">
        <v>1.8415784996283961E-5</v>
      </c>
      <c r="II86" s="52">
        <v>3.3670428473894916E-5</v>
      </c>
      <c r="IJ86" s="52">
        <v>4.2442953778944026E-5</v>
      </c>
      <c r="IK86" s="52">
        <v>6.2046196829270963E-5</v>
      </c>
      <c r="IL86" s="52">
        <v>3.023217996795874E-4</v>
      </c>
      <c r="IM86" s="52">
        <v>6.4812251762306724E-5</v>
      </c>
      <c r="IN86" s="52">
        <v>8.9127338723853412E-5</v>
      </c>
      <c r="IO86" s="52">
        <v>2.7654533337323587E-4</v>
      </c>
      <c r="IP86" s="52">
        <v>5.7658909006794124E-4</v>
      </c>
      <c r="IQ86" s="52">
        <v>2.0699983551576969E-4</v>
      </c>
      <c r="IR86" s="52">
        <v>7.7166471224575438E-4</v>
      </c>
      <c r="IS86" s="52">
        <v>2.1466803974639289E-4</v>
      </c>
      <c r="IT86" s="52">
        <v>1.5523476084925689E-4</v>
      </c>
      <c r="IU86" s="52">
        <v>1.0836458012570864E-4</v>
      </c>
      <c r="IV86" s="52">
        <v>3.8118773154911226E-4</v>
      </c>
      <c r="IW86" s="52">
        <v>2.0936041733949243E-4</v>
      </c>
      <c r="IX86" s="52">
        <v>3.0218589332601105E-4</v>
      </c>
      <c r="IY86" s="52">
        <v>1.8745520293597673E-5</v>
      </c>
      <c r="IZ86" s="52">
        <v>2.6202229942247257E-5</v>
      </c>
      <c r="JA86" s="52">
        <v>7.6371082356911531E-6</v>
      </c>
      <c r="JB86" s="52">
        <v>4.8297150128221143E-5</v>
      </c>
      <c r="JC86" s="52">
        <v>5.1613067336489143E-6</v>
      </c>
      <c r="JD86" s="52">
        <v>2.1914966634890371E-5</v>
      </c>
      <c r="JE86" s="52">
        <v>4.6444114309564314E-5</v>
      </c>
      <c r="JF86" s="52">
        <v>8.8090013215835827E-6</v>
      </c>
      <c r="JG86" s="52">
        <v>4.7326535417046284E-5</v>
      </c>
      <c r="JH86" s="52">
        <v>8.3821744615282501E-5</v>
      </c>
      <c r="JI86" s="52">
        <v>9.0629000879670847E-6</v>
      </c>
      <c r="JJ86" s="52">
        <v>6.8641343797633248E-5</v>
      </c>
      <c r="JK86" s="52">
        <v>5.3954523204209557E-5</v>
      </c>
      <c r="JL86" s="52">
        <v>4.5793096989490021E-5</v>
      </c>
      <c r="JM86" s="52">
        <v>5.875968180850354E-5</v>
      </c>
      <c r="JN86" s="52">
        <v>3.3535094878252339E-5</v>
      </c>
      <c r="JO86" s="52">
        <v>1.7641130434291934E-4</v>
      </c>
      <c r="JP86" s="52">
        <v>7.9381763468638059E-5</v>
      </c>
      <c r="JQ86" s="52">
        <v>9.1217191937942432E-5</v>
      </c>
      <c r="JR86" s="52">
        <v>3.1866677595794723E-5</v>
      </c>
      <c r="JS86" s="52">
        <v>2.5524537216211016E-6</v>
      </c>
      <c r="JT86" s="52">
        <v>0</v>
      </c>
      <c r="JU86" s="52">
        <v>1.5548003131048329E-5</v>
      </c>
      <c r="JV86" s="52">
        <v>8.5389241037356485E-6</v>
      </c>
      <c r="JW86" s="52">
        <v>6.7721596732083205E-5</v>
      </c>
      <c r="JX86" s="52">
        <v>1.9257123256512529E-5</v>
      </c>
      <c r="JY86" s="52">
        <v>6.3259553705930812E-6</v>
      </c>
      <c r="JZ86" s="52">
        <v>2.467679443572617E-5</v>
      </c>
      <c r="KA86" s="52">
        <v>4.5544529858218678E-6</v>
      </c>
      <c r="KB86" s="52">
        <v>1.7288402157563163E-6</v>
      </c>
      <c r="KC86" s="52">
        <v>1.1616359270247147E-5</v>
      </c>
      <c r="KD86" s="52">
        <v>9.3145131288443814E-6</v>
      </c>
      <c r="KE86" s="52">
        <v>5.4094915969727928E-6</v>
      </c>
      <c r="KF86" s="52">
        <v>8.103970480437979E-6</v>
      </c>
      <c r="KG86" s="52">
        <v>7.7006891114782947E-6</v>
      </c>
      <c r="KH86" s="52">
        <v>2.1354305950347602E-6</v>
      </c>
      <c r="KI86" s="52">
        <v>5.2778431371143009E-6</v>
      </c>
      <c r="KJ86" s="52">
        <v>5.7240237125069579E-6</v>
      </c>
      <c r="KK86" s="52">
        <v>2.8764074288431641E-6</v>
      </c>
      <c r="KL86" s="52">
        <v>1.557573947886694E-5</v>
      </c>
      <c r="KM86" s="52">
        <v>9.6936478319811151E-7</v>
      </c>
      <c r="KN86" s="52">
        <v>3.118264447792751E-6</v>
      </c>
      <c r="KO86" s="52">
        <v>2.2077780157584865E-5</v>
      </c>
      <c r="KP86" s="52">
        <v>3.956522084754023E-6</v>
      </c>
      <c r="KQ86" s="52">
        <v>1.3921501213946204E-5</v>
      </c>
      <c r="KR86" s="52">
        <v>3.1271579383250956E-5</v>
      </c>
      <c r="KS86" s="52">
        <v>5.7763138295861487E-6</v>
      </c>
      <c r="KT86" s="52">
        <v>1.8258032341256165E-5</v>
      </c>
      <c r="KU86" s="52">
        <v>1.5325066645253386E-5</v>
      </c>
      <c r="KV86" s="52">
        <v>5.1754401109329912E-6</v>
      </c>
      <c r="KW86" s="52">
        <v>2.131835694390949E-5</v>
      </c>
      <c r="KX86" s="52">
        <v>1.5103567187415718E-5</v>
      </c>
      <c r="KY86" s="52">
        <v>9.406333865689082E-6</v>
      </c>
      <c r="KZ86" s="52">
        <v>3.8309133809162727E-5</v>
      </c>
    </row>
    <row r="87" spans="1:312" x14ac:dyDescent="0.2">
      <c r="A87" s="89">
        <v>1.0276069999999999</v>
      </c>
      <c r="B87" s="41" t="s">
        <v>13256</v>
      </c>
      <c r="C87" s="51" t="s">
        <v>72</v>
      </c>
      <c r="D87" s="52">
        <v>2.1473588403767607E-4</v>
      </c>
      <c r="E87" s="52">
        <v>1.501553530383358E-4</v>
      </c>
      <c r="F87" s="52">
        <v>8.6840355672218906E-5</v>
      </c>
      <c r="G87" s="52">
        <v>1.218519444338854E-4</v>
      </c>
      <c r="H87" s="52">
        <v>9.1949697477562275E-5</v>
      </c>
      <c r="I87" s="52">
        <v>9.0931539282353119E-6</v>
      </c>
      <c r="J87" s="52">
        <v>3.350367843062128E-5</v>
      </c>
      <c r="K87" s="52">
        <v>1.9225517940925038E-4</v>
      </c>
      <c r="L87" s="52">
        <v>2.5930598881805161E-5</v>
      </c>
      <c r="M87" s="52">
        <v>3.7846183721949178E-4</v>
      </c>
      <c r="N87" s="52">
        <v>4.0917022750943362E-3</v>
      </c>
      <c r="O87" s="52">
        <v>4.0863023217053231E-4</v>
      </c>
      <c r="P87" s="52">
        <v>7.8598507933824615E-4</v>
      </c>
      <c r="Q87" s="52">
        <v>1.2477008998851586E-3</v>
      </c>
      <c r="R87" s="52">
        <v>2.8010553440167455E-5</v>
      </c>
      <c r="S87" s="52">
        <v>9.1461449157106335E-5</v>
      </c>
      <c r="T87" s="52">
        <v>4.6001551530107435E-5</v>
      </c>
      <c r="U87" s="52">
        <v>8.7715090534102428E-5</v>
      </c>
      <c r="V87" s="52">
        <v>3.6765503559791404E-5</v>
      </c>
      <c r="W87" s="52">
        <v>1.6225248900321264E-5</v>
      </c>
      <c r="X87" s="52">
        <v>2.425278603320308E-4</v>
      </c>
      <c r="Y87" s="52">
        <v>3.3157889090761919E-6</v>
      </c>
      <c r="Z87" s="52">
        <v>1.2679528554724619E-5</v>
      </c>
      <c r="AA87" s="52">
        <v>5.6112478231669655E-6</v>
      </c>
      <c r="AB87" s="52">
        <v>9.5495937956774684E-6</v>
      </c>
      <c r="AC87" s="52">
        <v>1.0933254959776654E-5</v>
      </c>
      <c r="AD87" s="52">
        <v>1.3950311033800712E-5</v>
      </c>
      <c r="AE87" s="52">
        <v>2.4176777830675981E-5</v>
      </c>
      <c r="AF87" s="52">
        <v>1.9663281470763937E-5</v>
      </c>
      <c r="AG87" s="52">
        <v>4.6298281969031711E-5</v>
      </c>
      <c r="AH87" s="52">
        <v>7.7928339123639696E-6</v>
      </c>
      <c r="AI87" s="52">
        <v>1.7034112720099039E-5</v>
      </c>
      <c r="AJ87" s="52">
        <v>1.5253827676954147E-5</v>
      </c>
      <c r="AK87" s="52">
        <v>2.7687721907702301E-6</v>
      </c>
      <c r="AL87" s="52">
        <v>4.0816288362856654E-5</v>
      </c>
      <c r="AM87" s="52">
        <v>5.8110261339154679E-6</v>
      </c>
      <c r="AN87" s="52">
        <v>2.8367407077045312E-5</v>
      </c>
      <c r="AO87" s="52">
        <v>5.4275931836274217E-5</v>
      </c>
      <c r="AP87" s="52">
        <v>1.288974226905483E-6</v>
      </c>
      <c r="AQ87" s="52">
        <v>1.9482674442682713E-5</v>
      </c>
      <c r="AR87" s="52">
        <v>1.1662740123659564E-5</v>
      </c>
      <c r="AS87" s="52">
        <v>2.276968264639973E-5</v>
      </c>
      <c r="AT87" s="52">
        <v>5.782556082950644E-7</v>
      </c>
      <c r="AU87" s="52">
        <v>9.3495057044119853E-6</v>
      </c>
      <c r="AV87" s="52">
        <v>1.0532796963300312E-4</v>
      </c>
      <c r="AW87" s="52">
        <v>6.3805799948249612E-5</v>
      </c>
      <c r="AX87" s="52">
        <v>2.1376588127917579E-5</v>
      </c>
      <c r="AY87" s="52">
        <v>2.2668825720133216E-5</v>
      </c>
      <c r="AZ87" s="52">
        <v>3.7632558682360989E-5</v>
      </c>
      <c r="BA87" s="52">
        <v>0</v>
      </c>
      <c r="BB87" s="52">
        <v>4.9838954857189525E-5</v>
      </c>
      <c r="BC87" s="52">
        <v>4.491345627063737E-5</v>
      </c>
      <c r="BD87" s="52">
        <v>1.9899293734567895E-5</v>
      </c>
      <c r="BE87" s="52">
        <v>1.2747363053141879E-4</v>
      </c>
      <c r="BF87" s="52">
        <v>7.3798164928475066E-5</v>
      </c>
      <c r="BG87" s="52">
        <v>7.9789250899548971E-5</v>
      </c>
      <c r="BH87" s="52">
        <v>2.6967678410614287E-5</v>
      </c>
      <c r="BI87" s="52">
        <v>7.3815552809226884E-6</v>
      </c>
      <c r="BJ87" s="52">
        <v>6.0203364053082349E-6</v>
      </c>
      <c r="BK87" s="52">
        <v>4.9368723652775634E-5</v>
      </c>
      <c r="BL87" s="52">
        <v>1.1562858882553283E-5</v>
      </c>
      <c r="BM87" s="52">
        <v>1.1773461875898956E-5</v>
      </c>
      <c r="BN87" s="52">
        <v>4.5134533928323509E-6</v>
      </c>
      <c r="BO87" s="52">
        <v>5.3014107310318764E-5</v>
      </c>
      <c r="BP87" s="52">
        <v>1.3250268082590219E-5</v>
      </c>
      <c r="BQ87" s="52">
        <v>1.1529078949733913E-5</v>
      </c>
      <c r="BR87" s="52">
        <v>7.6299307455197555E-5</v>
      </c>
      <c r="BS87" s="52">
        <v>1.6481737785914604E-4</v>
      </c>
      <c r="BT87" s="52">
        <v>1.0455933191481172E-5</v>
      </c>
      <c r="BU87" s="52">
        <v>5.3060036611367912E-5</v>
      </c>
      <c r="BV87" s="52">
        <v>2.2485046848522158E-5</v>
      </c>
      <c r="BW87" s="52">
        <v>6.095867486380583E-4</v>
      </c>
      <c r="BX87" s="52">
        <v>1.7221300202478808E-4</v>
      </c>
      <c r="BY87" s="52">
        <v>6.8262266788168534E-5</v>
      </c>
      <c r="BZ87" s="52">
        <v>1.8581377329597151E-4</v>
      </c>
      <c r="CA87" s="52">
        <v>3.8728028436567248E-5</v>
      </c>
      <c r="CB87" s="52">
        <v>2.0808728652247304E-4</v>
      </c>
      <c r="CC87" s="52">
        <v>1.137020765673482E-5</v>
      </c>
      <c r="CD87" s="52">
        <v>9.2375568443006146E-6</v>
      </c>
      <c r="CE87" s="52">
        <v>5.5073866838253398E-5</v>
      </c>
      <c r="CF87" s="52">
        <v>1.3049100113084433E-5</v>
      </c>
      <c r="CG87" s="52">
        <v>1.8675589943012033E-6</v>
      </c>
      <c r="CH87" s="52">
        <v>9.9631976437673523E-6</v>
      </c>
      <c r="CI87" s="52">
        <v>0</v>
      </c>
      <c r="CJ87" s="52">
        <v>0</v>
      </c>
      <c r="CK87" s="52">
        <v>7.8099290585924815E-6</v>
      </c>
      <c r="CL87" s="52">
        <v>6.4295512902337891E-6</v>
      </c>
      <c r="CM87" s="52">
        <v>4.6507134003521392E-6</v>
      </c>
      <c r="CN87" s="52">
        <v>8.9428181981523748E-6</v>
      </c>
      <c r="CO87" s="52">
        <v>1.3040824133471226E-6</v>
      </c>
      <c r="CP87" s="52">
        <v>2.6609288761651155E-6</v>
      </c>
      <c r="CQ87" s="52">
        <v>1.4053319508945486E-5</v>
      </c>
      <c r="CR87" s="52">
        <v>4.666248936413496E-6</v>
      </c>
      <c r="CS87" s="52">
        <v>4.1247390797016174E-6</v>
      </c>
      <c r="CT87" s="52">
        <v>2.8003917008566924E-6</v>
      </c>
      <c r="CU87" s="52">
        <v>4.6596444669654443E-6</v>
      </c>
      <c r="CV87" s="52">
        <v>7.1730307491393126E-6</v>
      </c>
      <c r="CW87" s="52">
        <v>9.8174906233067394E-6</v>
      </c>
      <c r="CX87" s="52">
        <v>0</v>
      </c>
      <c r="CY87" s="52">
        <v>2.526689253951493E-6</v>
      </c>
      <c r="CZ87" s="52">
        <v>0</v>
      </c>
      <c r="DA87" s="52">
        <v>4.1690950481572933E-5</v>
      </c>
      <c r="DB87" s="52">
        <v>4.6886552378060567E-5</v>
      </c>
      <c r="DC87" s="52">
        <v>1.2171986491255011E-5</v>
      </c>
      <c r="DD87" s="52">
        <v>9.2671299193505238E-6</v>
      </c>
      <c r="DE87" s="52">
        <v>0</v>
      </c>
      <c r="DF87" s="52">
        <v>1.1175702445138043E-5</v>
      </c>
      <c r="DG87" s="52">
        <v>8.4007454261441465E-6</v>
      </c>
      <c r="DH87" s="52">
        <v>9.2017691256548147E-5</v>
      </c>
      <c r="DI87" s="52">
        <v>1.6473649241377938E-6</v>
      </c>
      <c r="DJ87" s="52">
        <v>8.3833599408577107E-6</v>
      </c>
      <c r="DK87" s="52">
        <v>0</v>
      </c>
      <c r="DL87" s="52">
        <v>2.6366427482030299E-6</v>
      </c>
      <c r="DM87" s="52">
        <v>1.6533390245718366E-6</v>
      </c>
      <c r="DN87" s="52">
        <v>1.9575266749262903E-4</v>
      </c>
      <c r="DO87" s="52">
        <v>0</v>
      </c>
      <c r="DP87" s="52">
        <v>2.3734041981328933E-6</v>
      </c>
      <c r="DQ87" s="52">
        <v>0</v>
      </c>
      <c r="DR87" s="52">
        <v>3.8597777772637492E-6</v>
      </c>
      <c r="DS87" s="52">
        <v>3.4861667456759002E-5</v>
      </c>
      <c r="DT87" s="52">
        <v>2.9630232017616881E-6</v>
      </c>
      <c r="DU87" s="52">
        <v>1.4269509744921718E-5</v>
      </c>
      <c r="DV87" s="52">
        <v>4.2295462162582992E-6</v>
      </c>
      <c r="DW87" s="52">
        <v>9.472772774776375E-6</v>
      </c>
      <c r="DX87" s="52">
        <v>1.0699850122313073E-5</v>
      </c>
      <c r="DY87" s="52">
        <v>2.6845163183467306E-5</v>
      </c>
      <c r="DZ87" s="52">
        <v>0</v>
      </c>
      <c r="EA87" s="52">
        <v>5.8933761144603277E-5</v>
      </c>
      <c r="EB87" s="52">
        <v>4.5573359174554877E-5</v>
      </c>
      <c r="EC87" s="52">
        <v>2.3385692018635941E-5</v>
      </c>
      <c r="ED87" s="52">
        <v>2.9249986563877139E-5</v>
      </c>
      <c r="EE87" s="52">
        <v>5.2681058353928866E-6</v>
      </c>
      <c r="EF87" s="52">
        <v>8.3227127999044833E-6</v>
      </c>
      <c r="EG87" s="52">
        <v>3.7953064199182743E-6</v>
      </c>
      <c r="EH87" s="52">
        <v>2.3415509153366915E-6</v>
      </c>
      <c r="EI87" s="52">
        <v>2.8745871450664686E-6</v>
      </c>
      <c r="EJ87" s="52">
        <v>7.7379298915543375E-6</v>
      </c>
      <c r="EK87" s="52">
        <v>3.8039373530366676E-6</v>
      </c>
      <c r="EL87" s="52">
        <v>1.0442972918826347E-4</v>
      </c>
      <c r="EM87" s="52">
        <v>7.1264712300796174E-5</v>
      </c>
      <c r="EN87" s="52">
        <v>3.3324366604395687E-5</v>
      </c>
      <c r="EO87" s="52">
        <v>1.1003138689619156E-4</v>
      </c>
      <c r="EP87" s="52">
        <v>4.4245883278227395E-5</v>
      </c>
      <c r="EQ87" s="52">
        <v>8.3856957943548478E-5</v>
      </c>
      <c r="ER87" s="52">
        <v>7.4384058481035794E-5</v>
      </c>
      <c r="ES87" s="52">
        <v>1.8891769369218442E-5</v>
      </c>
      <c r="ET87" s="52">
        <v>5.517798561311382E-5</v>
      </c>
      <c r="EU87" s="52">
        <v>1.0883302205087276E-5</v>
      </c>
      <c r="EV87" s="52">
        <v>3.3668884942825884E-5</v>
      </c>
      <c r="EW87" s="52">
        <v>4.1393271091622432E-5</v>
      </c>
      <c r="EX87" s="52">
        <v>3.5558459606040952E-6</v>
      </c>
      <c r="EY87" s="52">
        <v>1.3863609048717906E-4</v>
      </c>
      <c r="EZ87" s="52">
        <v>3.9178561360957037E-5</v>
      </c>
      <c r="FA87" s="52">
        <v>1.5701622631084316E-5</v>
      </c>
      <c r="FB87" s="52">
        <v>1.301321304006323E-5</v>
      </c>
      <c r="FC87" s="52">
        <v>2.1502699184532894E-5</v>
      </c>
      <c r="FD87" s="52">
        <v>7.7182304257799833E-6</v>
      </c>
      <c r="FE87" s="52">
        <v>3.1989703635164038E-5</v>
      </c>
      <c r="FF87" s="52">
        <v>2.9290805572797614E-4</v>
      </c>
      <c r="FG87" s="52">
        <v>1.5291052136904586E-4</v>
      </c>
      <c r="FH87" s="52">
        <v>6.35570049921546E-5</v>
      </c>
      <c r="FI87" s="52">
        <v>8.7920504083377414E-6</v>
      </c>
      <c r="FJ87" s="52">
        <v>2.1366925435844302E-5</v>
      </c>
      <c r="FK87" s="52">
        <v>1.6200401307770617E-4</v>
      </c>
      <c r="FL87" s="52">
        <v>1.3574087421659869E-4</v>
      </c>
      <c r="FM87" s="52">
        <v>3.0844082749049101E-6</v>
      </c>
      <c r="FN87" s="52">
        <v>3.7941510047375383E-5</v>
      </c>
      <c r="FO87" s="52">
        <v>5.5157931418483571E-6</v>
      </c>
      <c r="FP87" s="52">
        <v>9.1707498719560693E-6</v>
      </c>
      <c r="FQ87" s="52">
        <v>5.2120348724886908E-5</v>
      </c>
      <c r="FR87" s="52">
        <v>5.8994633607076123E-6</v>
      </c>
      <c r="FS87" s="52">
        <v>4.3356928827274733E-4</v>
      </c>
      <c r="FT87" s="52">
        <v>3.1718398021608101E-4</v>
      </c>
      <c r="FU87" s="52">
        <v>1.043568642105858E-3</v>
      </c>
      <c r="FV87" s="52">
        <v>8.652054513493577E-4</v>
      </c>
      <c r="FW87" s="52">
        <v>1.8825686421359788E-3</v>
      </c>
      <c r="FX87" s="52">
        <v>5.5384503613062645E-4</v>
      </c>
      <c r="FY87" s="52">
        <v>2.7410111606699553E-2</v>
      </c>
      <c r="FZ87" s="52">
        <v>8.1848137111538316E-5</v>
      </c>
      <c r="GA87" s="52">
        <v>1.0603843046476504E-3</v>
      </c>
      <c r="GB87" s="52">
        <v>6.0562126335222706E-5</v>
      </c>
      <c r="GC87" s="52">
        <v>2.7078422039607438E-5</v>
      </c>
      <c r="GD87" s="52">
        <v>7.7308075630335246E-5</v>
      </c>
      <c r="GE87" s="52">
        <v>1.5432503593336652E-4</v>
      </c>
      <c r="GF87" s="52">
        <v>1.01936221037163E-4</v>
      </c>
      <c r="GG87" s="52">
        <v>2.9625570625468462E-5</v>
      </c>
      <c r="GH87" s="52">
        <v>8.7187216007633198E-5</v>
      </c>
      <c r="GI87" s="52">
        <v>5.4094259246737441E-5</v>
      </c>
      <c r="GJ87" s="52">
        <v>3.6468222806254055E-5</v>
      </c>
      <c r="GK87" s="52">
        <v>6.8811508235058587E-5</v>
      </c>
      <c r="GL87" s="52">
        <v>6.6392916481666388E-6</v>
      </c>
      <c r="GM87" s="52">
        <v>1.2956217710617945E-5</v>
      </c>
      <c r="GN87" s="52">
        <v>2.646426377142608E-5</v>
      </c>
      <c r="GO87" s="52">
        <v>4.7783554372868093E-5</v>
      </c>
      <c r="GP87" s="52">
        <v>3.6986640306567338E-5</v>
      </c>
      <c r="GQ87" s="52">
        <v>2.4295806520762654E-5</v>
      </c>
      <c r="GR87" s="52">
        <v>3.7105908302612138E-5</v>
      </c>
      <c r="GS87" s="52">
        <v>5.7885650069363799E-6</v>
      </c>
      <c r="GT87" s="52">
        <v>2.4635744624375194E-5</v>
      </c>
      <c r="GU87" s="52">
        <v>1.3829143058118395E-5</v>
      </c>
      <c r="GV87" s="52">
        <v>1.4200568253252689E-5</v>
      </c>
      <c r="GW87" s="52">
        <v>1.5665039818340614E-6</v>
      </c>
      <c r="GX87" s="52">
        <v>1.4361148529438198E-5</v>
      </c>
      <c r="GY87" s="52">
        <v>1.2655554912859585E-5</v>
      </c>
      <c r="GZ87" s="52">
        <v>8.1862877363787324E-6</v>
      </c>
      <c r="HA87" s="52">
        <v>4.9125997291715127E-6</v>
      </c>
      <c r="HB87" s="52">
        <v>1.1371123731116393E-4</v>
      </c>
      <c r="HC87" s="52">
        <v>3.2567349278307541E-6</v>
      </c>
      <c r="HD87" s="52">
        <v>1.5977423101671194E-5</v>
      </c>
      <c r="HE87" s="52">
        <v>1.1959277718750307E-5</v>
      </c>
      <c r="HF87" s="52">
        <v>6.4440650960260914E-6</v>
      </c>
      <c r="HG87" s="52">
        <v>0</v>
      </c>
      <c r="HH87" s="52">
        <v>2.9426510628833144E-5</v>
      </c>
      <c r="HI87" s="52">
        <v>9.8347082888398167E-6</v>
      </c>
      <c r="HJ87" s="52">
        <v>7.5185771699969652E-5</v>
      </c>
      <c r="HK87" s="52">
        <v>4.4714784761499401E-5</v>
      </c>
      <c r="HL87" s="52">
        <v>6.5014560653260428E-5</v>
      </c>
      <c r="HM87" s="52">
        <v>3.7814218434806845E-6</v>
      </c>
      <c r="HN87" s="52">
        <v>1.3401525837331906E-5</v>
      </c>
      <c r="HO87" s="52">
        <v>6.6094665840498522E-5</v>
      </c>
      <c r="HP87" s="52">
        <v>7.6950692452149833E-6</v>
      </c>
      <c r="HQ87" s="52">
        <v>1.5506444954810475E-5</v>
      </c>
      <c r="HR87" s="52">
        <v>1.2962785753365384E-5</v>
      </c>
      <c r="HS87" s="52">
        <v>4.3157582466659906E-5</v>
      </c>
      <c r="HT87" s="52">
        <v>0</v>
      </c>
      <c r="HU87" s="52">
        <v>1.89193961468154E-6</v>
      </c>
      <c r="HV87" s="52">
        <v>1.8055495557390996E-5</v>
      </c>
      <c r="HW87" s="52">
        <v>2.7055314375744456E-5</v>
      </c>
      <c r="HX87" s="52">
        <v>0</v>
      </c>
      <c r="HY87" s="52">
        <v>1.3919371640555578E-5</v>
      </c>
      <c r="HZ87" s="52">
        <v>4.5166550740877356E-5</v>
      </c>
      <c r="IA87" s="52">
        <v>3.4832548960437805E-5</v>
      </c>
      <c r="IB87" s="52">
        <v>1.0911643050510627E-4</v>
      </c>
      <c r="IC87" s="52">
        <v>0</v>
      </c>
      <c r="ID87" s="52">
        <v>1.1413936224621745E-4</v>
      </c>
      <c r="IE87" s="52">
        <v>5.8157735824404245E-6</v>
      </c>
      <c r="IF87" s="52">
        <v>4.8007702242788528E-6</v>
      </c>
      <c r="IG87" s="52">
        <v>5.5544378666845691E-5</v>
      </c>
      <c r="IH87" s="52">
        <v>1.0211889738417356E-5</v>
      </c>
      <c r="II87" s="52">
        <v>4.8369647027555844E-6</v>
      </c>
      <c r="IJ87" s="52">
        <v>8.338216243529557E-5</v>
      </c>
      <c r="IK87" s="52">
        <v>1.4896974427850993E-4</v>
      </c>
      <c r="IL87" s="52">
        <v>9.1463765034486893E-5</v>
      </c>
      <c r="IM87" s="52">
        <v>9.2267573387267506E-5</v>
      </c>
      <c r="IN87" s="52">
        <v>8.3353804903402609E-5</v>
      </c>
      <c r="IO87" s="52">
        <v>5.1279782226318388E-5</v>
      </c>
      <c r="IP87" s="52">
        <v>1.3990987988885534E-4</v>
      </c>
      <c r="IQ87" s="52">
        <v>3.16464135266102E-5</v>
      </c>
      <c r="IR87" s="52">
        <v>9.2559893515360841E-5</v>
      </c>
      <c r="IS87" s="52">
        <v>5.7636061245427026E-5</v>
      </c>
      <c r="IT87" s="52">
        <v>5.6317145026369098E-5</v>
      </c>
      <c r="IU87" s="52">
        <v>8.0127757738259969E-5</v>
      </c>
      <c r="IV87" s="52">
        <v>1.1233755296464882E-5</v>
      </c>
      <c r="IW87" s="52">
        <v>2.2852330315767439E-5</v>
      </c>
      <c r="IX87" s="52">
        <v>4.8569496234676609E-5</v>
      </c>
      <c r="IY87" s="52">
        <v>1.6744436002256124E-2</v>
      </c>
      <c r="IZ87" s="52">
        <v>3.022927091815922E-3</v>
      </c>
      <c r="JA87" s="52">
        <v>7.2779634500569909E-4</v>
      </c>
      <c r="JB87" s="52">
        <v>4.1284402860668554E-4</v>
      </c>
      <c r="JC87" s="52">
        <v>1.2335722757124334E-4</v>
      </c>
      <c r="JD87" s="52">
        <v>6.3243469971401332E-5</v>
      </c>
      <c r="JE87" s="52">
        <v>1.2310629792940212E-4</v>
      </c>
      <c r="JF87" s="52">
        <v>1.9122584041385781E-5</v>
      </c>
      <c r="JG87" s="52">
        <v>5.8240583146558871E-5</v>
      </c>
      <c r="JH87" s="52">
        <v>5.9499944684599394E-5</v>
      </c>
      <c r="JI87" s="52">
        <v>1.8106276479062202E-5</v>
      </c>
      <c r="JJ87" s="52">
        <v>1.4299374475667284E-5</v>
      </c>
      <c r="JK87" s="52">
        <v>6.9392280562901822E-6</v>
      </c>
      <c r="JL87" s="52">
        <v>8.783198097168376E-5</v>
      </c>
      <c r="JM87" s="52">
        <v>8.7726449378424873E-6</v>
      </c>
      <c r="JN87" s="52">
        <v>8.7425712190493943E-3</v>
      </c>
      <c r="JO87" s="52">
        <v>4.7761073749335086E-3</v>
      </c>
      <c r="JP87" s="52">
        <v>0.40710145803307829</v>
      </c>
      <c r="JQ87" s="52">
        <v>8.6960752643300485E-2</v>
      </c>
      <c r="JR87" s="52">
        <v>0.87920544557019298</v>
      </c>
      <c r="JS87" s="52">
        <v>2.3551816334553856E-4</v>
      </c>
      <c r="JT87" s="52">
        <v>0</v>
      </c>
      <c r="JU87" s="52">
        <v>4.6027150672788031E-6</v>
      </c>
      <c r="JV87" s="52">
        <v>5.7923835672763471E-6</v>
      </c>
      <c r="JW87" s="52">
        <v>3.3803859241432807E-6</v>
      </c>
      <c r="JX87" s="52">
        <v>2.7777039872320898E-5</v>
      </c>
      <c r="JY87" s="52">
        <v>9.1319825961069404E-6</v>
      </c>
      <c r="JZ87" s="52">
        <v>4.0907710174966048E-5</v>
      </c>
      <c r="KA87" s="52">
        <v>8.0954700829780075E-6</v>
      </c>
      <c r="KB87" s="52">
        <v>3.2668132020189682E-5</v>
      </c>
      <c r="KC87" s="52">
        <v>5.6311840062988986E-6</v>
      </c>
      <c r="KD87" s="52">
        <v>8.3144347356025889E-5</v>
      </c>
      <c r="KE87" s="52">
        <v>1.9552044178261559E-5</v>
      </c>
      <c r="KF87" s="52">
        <v>5.303206962705935E-5</v>
      </c>
      <c r="KG87" s="52">
        <v>4.9972557000018722E-6</v>
      </c>
      <c r="KH87" s="52">
        <v>6.8690786013656842E-6</v>
      </c>
      <c r="KI87" s="52">
        <v>4.3540590874113086E-5</v>
      </c>
      <c r="KJ87" s="52">
        <v>9.499889308771841E-6</v>
      </c>
      <c r="KK87" s="52">
        <v>8.1507171254696009E-6</v>
      </c>
      <c r="KL87" s="52">
        <v>6.049929034087865E-5</v>
      </c>
      <c r="KM87" s="52">
        <v>7.2496110913646008E-6</v>
      </c>
      <c r="KN87" s="52">
        <v>3.5637307974774298E-6</v>
      </c>
      <c r="KO87" s="52">
        <v>2.5275937453367112E-5</v>
      </c>
      <c r="KP87" s="52">
        <v>7.6485846330434913E-6</v>
      </c>
      <c r="KQ87" s="52">
        <v>8.5878260613530651E-6</v>
      </c>
      <c r="KR87" s="52">
        <v>5.0112690202952047E-5</v>
      </c>
      <c r="KS87" s="52">
        <v>1.3252618754588474E-5</v>
      </c>
      <c r="KT87" s="52">
        <v>4.827199377112729E-6</v>
      </c>
      <c r="KU87" s="52">
        <v>9.6684011190517511E-6</v>
      </c>
      <c r="KV87" s="52">
        <v>2.9709396667340526E-6</v>
      </c>
      <c r="KW87" s="52">
        <v>1.6481775962615831E-5</v>
      </c>
      <c r="KX87" s="52">
        <v>1.7742670650463671E-5</v>
      </c>
      <c r="KY87" s="52">
        <v>6.5437855194659897E-6</v>
      </c>
      <c r="KZ87" s="52">
        <v>1.2371937395996208E-5</v>
      </c>
    </row>
    <row r="88" spans="1:312" x14ac:dyDescent="0.2">
      <c r="A88" s="89">
        <v>1.023582</v>
      </c>
      <c r="B88" s="41" t="s">
        <v>863</v>
      </c>
      <c r="C88" s="51" t="s">
        <v>142</v>
      </c>
      <c r="D88" s="52">
        <v>0</v>
      </c>
      <c r="E88" s="52">
        <v>0</v>
      </c>
      <c r="F88" s="52">
        <v>0</v>
      </c>
      <c r="G88" s="52">
        <v>0</v>
      </c>
      <c r="H88" s="52">
        <v>0</v>
      </c>
      <c r="I88" s="52">
        <v>0</v>
      </c>
      <c r="J88" s="52">
        <v>4.2744520254959619E-5</v>
      </c>
      <c r="K88" s="52">
        <v>0</v>
      </c>
      <c r="L88" s="52">
        <v>0</v>
      </c>
      <c r="M88" s="52">
        <v>0</v>
      </c>
      <c r="N88" s="52">
        <v>0</v>
      </c>
      <c r="O88" s="52">
        <v>0</v>
      </c>
      <c r="P88" s="52">
        <v>3.7457133454046454E-6</v>
      </c>
      <c r="Q88" s="52">
        <v>0</v>
      </c>
      <c r="R88" s="52">
        <v>1.5949250912811375E-6</v>
      </c>
      <c r="S88" s="52">
        <v>4.3977834477900981E-7</v>
      </c>
      <c r="T88" s="52">
        <v>0</v>
      </c>
      <c r="U88" s="52">
        <v>4.6589942859269371E-6</v>
      </c>
      <c r="V88" s="52">
        <v>0</v>
      </c>
      <c r="W88" s="52">
        <v>2.1927026598711797E-4</v>
      </c>
      <c r="X88" s="52">
        <v>4.7666836676346719E-2</v>
      </c>
      <c r="Y88" s="52">
        <v>0</v>
      </c>
      <c r="Z88" s="52">
        <v>0</v>
      </c>
      <c r="AA88" s="52">
        <v>1.0752518036779337E-6</v>
      </c>
      <c r="AB88" s="52">
        <v>0</v>
      </c>
      <c r="AC88" s="52">
        <v>0</v>
      </c>
      <c r="AD88" s="52">
        <v>0</v>
      </c>
      <c r="AE88" s="52">
        <v>0</v>
      </c>
      <c r="AF88" s="52">
        <v>0</v>
      </c>
      <c r="AG88" s="52">
        <v>3.6196525737156497E-6</v>
      </c>
      <c r="AH88" s="52">
        <v>0</v>
      </c>
      <c r="AI88" s="52">
        <v>0</v>
      </c>
      <c r="AJ88" s="52">
        <v>0</v>
      </c>
      <c r="AK88" s="52">
        <v>0</v>
      </c>
      <c r="AL88" s="52">
        <v>0</v>
      </c>
      <c r="AM88" s="52">
        <v>0</v>
      </c>
      <c r="AN88" s="52">
        <v>0</v>
      </c>
      <c r="AO88" s="52">
        <v>0</v>
      </c>
      <c r="AP88" s="52">
        <v>0</v>
      </c>
      <c r="AQ88" s="52">
        <v>0</v>
      </c>
      <c r="AR88" s="52">
        <v>0</v>
      </c>
      <c r="AS88" s="52">
        <v>0</v>
      </c>
      <c r="AT88" s="52">
        <v>0</v>
      </c>
      <c r="AU88" s="52">
        <v>0</v>
      </c>
      <c r="AV88" s="52">
        <v>0</v>
      </c>
      <c r="AW88" s="52">
        <v>1.5550148762871524E-3</v>
      </c>
      <c r="AX88" s="52">
        <v>4.0797322661682785E-4</v>
      </c>
      <c r="AY88" s="52">
        <v>2.5219471032445222E-4</v>
      </c>
      <c r="AZ88" s="52">
        <v>0</v>
      </c>
      <c r="BA88" s="52">
        <v>0</v>
      </c>
      <c r="BB88" s="52">
        <v>0</v>
      </c>
      <c r="BC88" s="52">
        <v>0</v>
      </c>
      <c r="BD88" s="52">
        <v>0</v>
      </c>
      <c r="BE88" s="52">
        <v>0</v>
      </c>
      <c r="BF88" s="52">
        <v>0</v>
      </c>
      <c r="BG88" s="52">
        <v>0</v>
      </c>
      <c r="BH88" s="52">
        <v>1.3246867465098165E-5</v>
      </c>
      <c r="BI88" s="52">
        <v>0</v>
      </c>
      <c r="BJ88" s="52">
        <v>0</v>
      </c>
      <c r="BK88" s="52">
        <v>0</v>
      </c>
      <c r="BL88" s="52">
        <v>0</v>
      </c>
      <c r="BM88" s="52">
        <v>1.2492361950403297E-6</v>
      </c>
      <c r="BN88" s="52">
        <v>0</v>
      </c>
      <c r="BO88" s="52">
        <v>0</v>
      </c>
      <c r="BP88" s="52">
        <v>0</v>
      </c>
      <c r="BQ88" s="52">
        <v>0</v>
      </c>
      <c r="BR88" s="52">
        <v>0</v>
      </c>
      <c r="BS88" s="52">
        <v>0</v>
      </c>
      <c r="BT88" s="52">
        <v>0</v>
      </c>
      <c r="BU88" s="52">
        <v>0</v>
      </c>
      <c r="BV88" s="52">
        <v>3.1017274850539602E-6</v>
      </c>
      <c r="BW88" s="52">
        <v>0</v>
      </c>
      <c r="BX88" s="52">
        <v>0</v>
      </c>
      <c r="BY88" s="52">
        <v>5.1604409875697377E-5</v>
      </c>
      <c r="BZ88" s="52">
        <v>0</v>
      </c>
      <c r="CA88" s="52">
        <v>6.6575687390955482E-5</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1.8464385551339703E-6</v>
      </c>
      <c r="CV88" s="52">
        <v>0</v>
      </c>
      <c r="CW88" s="52">
        <v>0</v>
      </c>
      <c r="CX88" s="52">
        <v>0</v>
      </c>
      <c r="CY88" s="52">
        <v>0</v>
      </c>
      <c r="CZ88" s="52">
        <v>0</v>
      </c>
      <c r="DA88" s="52">
        <v>0</v>
      </c>
      <c r="DB88" s="52">
        <v>0</v>
      </c>
      <c r="DC88" s="52">
        <v>0</v>
      </c>
      <c r="DD88" s="52">
        <v>9.9697606714324272E-6</v>
      </c>
      <c r="DE88" s="52">
        <v>0</v>
      </c>
      <c r="DF88" s="52">
        <v>0</v>
      </c>
      <c r="DG88" s="52">
        <v>0</v>
      </c>
      <c r="DH88" s="52">
        <v>0</v>
      </c>
      <c r="DI88" s="52">
        <v>0</v>
      </c>
      <c r="DJ88" s="52">
        <v>2.7670230970438333E-5</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2">
        <v>0</v>
      </c>
      <c r="EN88" s="52">
        <v>0</v>
      </c>
      <c r="EO88" s="52">
        <v>0</v>
      </c>
      <c r="EP88" s="52">
        <v>0</v>
      </c>
      <c r="EQ88" s="52">
        <v>0</v>
      </c>
      <c r="ER88" s="52">
        <v>0</v>
      </c>
      <c r="ES88" s="52">
        <v>0</v>
      </c>
      <c r="ET88" s="52">
        <v>0</v>
      </c>
      <c r="EU88" s="52">
        <v>0</v>
      </c>
      <c r="EV88" s="52">
        <v>0</v>
      </c>
      <c r="EW88" s="52">
        <v>0</v>
      </c>
      <c r="EX88" s="52">
        <v>0</v>
      </c>
      <c r="EY88" s="52">
        <v>0</v>
      </c>
      <c r="EZ88" s="52">
        <v>0</v>
      </c>
      <c r="FA88" s="52">
        <v>0</v>
      </c>
      <c r="FB88" s="52">
        <v>0</v>
      </c>
      <c r="FC88" s="52">
        <v>4.0977084057927757E-5</v>
      </c>
      <c r="FD88" s="52">
        <v>0</v>
      </c>
      <c r="FE88" s="52">
        <v>0</v>
      </c>
      <c r="FF88" s="52">
        <v>0</v>
      </c>
      <c r="FG88" s="52">
        <v>0</v>
      </c>
      <c r="FH88" s="52">
        <v>0</v>
      </c>
      <c r="FI88" s="52">
        <v>0</v>
      </c>
      <c r="FJ88" s="52">
        <v>1.971187202958656E-6</v>
      </c>
      <c r="FK88" s="52">
        <v>0</v>
      </c>
      <c r="FL88" s="52">
        <v>0</v>
      </c>
      <c r="FM88" s="52">
        <v>0</v>
      </c>
      <c r="FN88" s="52">
        <v>0</v>
      </c>
      <c r="FO88" s="52">
        <v>0</v>
      </c>
      <c r="FP88" s="52">
        <v>0</v>
      </c>
      <c r="FQ88" s="52">
        <v>0</v>
      </c>
      <c r="FR88" s="52">
        <v>0</v>
      </c>
      <c r="FS88" s="52">
        <v>0</v>
      </c>
      <c r="FT88" s="52">
        <v>0</v>
      </c>
      <c r="FU88" s="52">
        <v>0</v>
      </c>
      <c r="FV88" s="52">
        <v>0</v>
      </c>
      <c r="FW88" s="52">
        <v>0</v>
      </c>
      <c r="FX88" s="52">
        <v>0</v>
      </c>
      <c r="FY88" s="52">
        <v>0</v>
      </c>
      <c r="FZ88" s="52">
        <v>0</v>
      </c>
      <c r="GA88" s="52">
        <v>3.5569256288617048E-6</v>
      </c>
      <c r="GB88" s="52">
        <v>0</v>
      </c>
      <c r="GC88" s="52">
        <v>0</v>
      </c>
      <c r="GD88" s="52">
        <v>0</v>
      </c>
      <c r="GE88" s="52">
        <v>0</v>
      </c>
      <c r="GF88" s="52">
        <v>0</v>
      </c>
      <c r="GG88" s="52">
        <v>0</v>
      </c>
      <c r="GH88" s="52">
        <v>0</v>
      </c>
      <c r="GI88" s="52">
        <v>0</v>
      </c>
      <c r="GJ88" s="52">
        <v>0</v>
      </c>
      <c r="GK88" s="52">
        <v>0</v>
      </c>
      <c r="GL88" s="52">
        <v>0</v>
      </c>
      <c r="GM88" s="52">
        <v>0</v>
      </c>
      <c r="GN88" s="52">
        <v>0</v>
      </c>
      <c r="GO88" s="52">
        <v>6.970434333913561E-3</v>
      </c>
      <c r="GP88" s="52">
        <v>5.2418139822270121E-4</v>
      </c>
      <c r="GQ88" s="52">
        <v>1.878438785465259E-4</v>
      </c>
      <c r="GR88" s="52">
        <v>5.3153297529592407E-2</v>
      </c>
      <c r="GS88" s="52">
        <v>4.5299781798190907E-3</v>
      </c>
      <c r="GT88" s="52">
        <v>1.906076792780274E-2</v>
      </c>
      <c r="GU88" s="52">
        <v>5.0708339099220838E-2</v>
      </c>
      <c r="GV88" s="52">
        <v>5.6865386649691876E-5</v>
      </c>
      <c r="GW88" s="52">
        <v>0</v>
      </c>
      <c r="GX88" s="52">
        <v>0</v>
      </c>
      <c r="GY88" s="52">
        <v>0</v>
      </c>
      <c r="GZ88" s="52">
        <v>0</v>
      </c>
      <c r="HA88" s="52">
        <v>0</v>
      </c>
      <c r="HB88" s="52">
        <v>0</v>
      </c>
      <c r="HC88" s="52">
        <v>0</v>
      </c>
      <c r="HD88" s="52">
        <v>0</v>
      </c>
      <c r="HE88" s="52">
        <v>0</v>
      </c>
      <c r="HF88" s="52">
        <v>0</v>
      </c>
      <c r="HG88" s="52">
        <v>0</v>
      </c>
      <c r="HH88" s="52">
        <v>0</v>
      </c>
      <c r="HI88" s="52">
        <v>0</v>
      </c>
      <c r="HJ88" s="52">
        <v>0</v>
      </c>
      <c r="HK88" s="52">
        <v>0</v>
      </c>
      <c r="HL88" s="52">
        <v>0</v>
      </c>
      <c r="HM88" s="52">
        <v>0</v>
      </c>
      <c r="HN88" s="52">
        <v>2.912970546586727E-6</v>
      </c>
      <c r="HO88" s="52">
        <v>0</v>
      </c>
      <c r="HP88" s="52">
        <v>0</v>
      </c>
      <c r="HQ88" s="52">
        <v>0</v>
      </c>
      <c r="HR88" s="52">
        <v>0</v>
      </c>
      <c r="HS88" s="52">
        <v>0</v>
      </c>
      <c r="HT88" s="52">
        <v>0</v>
      </c>
      <c r="HU88" s="52">
        <v>0</v>
      </c>
      <c r="HV88" s="52">
        <v>0</v>
      </c>
      <c r="HW88" s="52">
        <v>0</v>
      </c>
      <c r="HX88" s="52">
        <v>0</v>
      </c>
      <c r="HY88" s="52">
        <v>0</v>
      </c>
      <c r="HZ88" s="52">
        <v>0</v>
      </c>
      <c r="IA88" s="52">
        <v>0</v>
      </c>
      <c r="IB88" s="52">
        <v>0</v>
      </c>
      <c r="IC88" s="52">
        <v>0</v>
      </c>
      <c r="ID88" s="52">
        <v>3.7102108612593272E-6</v>
      </c>
      <c r="IE88" s="52">
        <v>0</v>
      </c>
      <c r="IF88" s="52">
        <v>0</v>
      </c>
      <c r="IG88" s="52">
        <v>0</v>
      </c>
      <c r="IH88" s="52">
        <v>0</v>
      </c>
      <c r="II88" s="52">
        <v>0</v>
      </c>
      <c r="IJ88" s="52">
        <v>5.348892046805453E-7</v>
      </c>
      <c r="IK88" s="52">
        <v>0</v>
      </c>
      <c r="IL88" s="52">
        <v>0</v>
      </c>
      <c r="IM88" s="52">
        <v>0</v>
      </c>
      <c r="IN88" s="52">
        <v>0</v>
      </c>
      <c r="IO88" s="52">
        <v>2.3273644662941297E-6</v>
      </c>
      <c r="IP88" s="52">
        <v>9.3308464000369104E-7</v>
      </c>
      <c r="IQ88" s="52">
        <v>0</v>
      </c>
      <c r="IR88" s="52">
        <v>2.1224356535024132E-6</v>
      </c>
      <c r="IS88" s="52">
        <v>0</v>
      </c>
      <c r="IT88" s="52">
        <v>0</v>
      </c>
      <c r="IU88" s="52">
        <v>2.5907583944166533E-7</v>
      </c>
      <c r="IV88" s="52">
        <v>0</v>
      </c>
      <c r="IW88" s="52">
        <v>0</v>
      </c>
      <c r="IX88" s="52">
        <v>0</v>
      </c>
      <c r="IY88" s="52">
        <v>0</v>
      </c>
      <c r="IZ88" s="52">
        <v>0</v>
      </c>
      <c r="JA88" s="52">
        <v>0</v>
      </c>
      <c r="JB88" s="52">
        <v>0</v>
      </c>
      <c r="JC88" s="52">
        <v>0</v>
      </c>
      <c r="JD88" s="52">
        <v>0</v>
      </c>
      <c r="JE88" s="52">
        <v>0</v>
      </c>
      <c r="JF88" s="52">
        <v>0</v>
      </c>
      <c r="JG88" s="52">
        <v>1.5832611651468349E-6</v>
      </c>
      <c r="JH88" s="52">
        <v>0</v>
      </c>
      <c r="JI88" s="52">
        <v>4.1390237368570054E-7</v>
      </c>
      <c r="JJ88" s="52">
        <v>2.5573714107849937E-5</v>
      </c>
      <c r="JK88" s="52">
        <v>7.1552351553186706E-7</v>
      </c>
      <c r="JL88" s="52">
        <v>3.2238266487716314E-6</v>
      </c>
      <c r="JM88" s="52">
        <v>0</v>
      </c>
      <c r="JN88" s="52">
        <v>0</v>
      </c>
      <c r="JO88" s="52">
        <v>0</v>
      </c>
      <c r="JP88" s="52">
        <v>0</v>
      </c>
      <c r="JQ88" s="52">
        <v>2.2767783614537764E-7</v>
      </c>
      <c r="JR88" s="52">
        <v>0</v>
      </c>
      <c r="JS88" s="52">
        <v>0</v>
      </c>
      <c r="JT88" s="52">
        <v>0</v>
      </c>
      <c r="JU88" s="52">
        <v>0</v>
      </c>
      <c r="JV88" s="52">
        <v>0</v>
      </c>
      <c r="JW88" s="52">
        <v>0</v>
      </c>
      <c r="JX88" s="52">
        <v>4.3046289860614253E-7</v>
      </c>
      <c r="JY88" s="52">
        <v>0</v>
      </c>
      <c r="JZ88" s="52">
        <v>0</v>
      </c>
      <c r="KA88" s="52">
        <v>0</v>
      </c>
      <c r="KB88" s="52">
        <v>0</v>
      </c>
      <c r="KC88" s="52">
        <v>0</v>
      </c>
      <c r="KD88" s="52">
        <v>0</v>
      </c>
      <c r="KE88" s="52">
        <v>0</v>
      </c>
      <c r="KF88" s="52">
        <v>0</v>
      </c>
      <c r="KG88" s="52">
        <v>0</v>
      </c>
      <c r="KH88" s="52">
        <v>0</v>
      </c>
      <c r="KI88" s="52">
        <v>0</v>
      </c>
      <c r="KJ88" s="52">
        <v>0</v>
      </c>
      <c r="KK88" s="52">
        <v>0</v>
      </c>
      <c r="KL88" s="52">
        <v>0</v>
      </c>
      <c r="KM88" s="52">
        <v>0</v>
      </c>
      <c r="KN88" s="52">
        <v>0</v>
      </c>
      <c r="KO88" s="52">
        <v>0</v>
      </c>
      <c r="KP88" s="52">
        <v>1.6230555865373647E-6</v>
      </c>
      <c r="KQ88" s="52">
        <v>0</v>
      </c>
      <c r="KR88" s="52">
        <v>0</v>
      </c>
      <c r="KS88" s="52">
        <v>0</v>
      </c>
      <c r="KT88" s="52">
        <v>0</v>
      </c>
      <c r="KU88" s="52">
        <v>0</v>
      </c>
      <c r="KV88" s="52">
        <v>0</v>
      </c>
      <c r="KW88" s="52">
        <v>0</v>
      </c>
      <c r="KX88" s="52">
        <v>0</v>
      </c>
      <c r="KY88" s="52">
        <v>0</v>
      </c>
      <c r="KZ88" s="52">
        <v>0</v>
      </c>
    </row>
    <row r="89" spans="1:312" x14ac:dyDescent="0.2">
      <c r="A89" s="89">
        <v>1.069</v>
      </c>
      <c r="B89" s="41" t="s">
        <v>862</v>
      </c>
      <c r="C89" s="51" t="s">
        <v>22</v>
      </c>
      <c r="D89" s="52">
        <v>7.1937651411469908E-6</v>
      </c>
      <c r="E89" s="52">
        <v>1.2764865052310522E-5</v>
      </c>
      <c r="F89" s="52">
        <v>1.5475077707954373E-5</v>
      </c>
      <c r="G89" s="52">
        <v>9.7134259869363094E-6</v>
      </c>
      <c r="H89" s="52">
        <v>2.2271248023004377E-5</v>
      </c>
      <c r="I89" s="52">
        <v>0</v>
      </c>
      <c r="J89" s="52">
        <v>2.2005678999920539E-5</v>
      </c>
      <c r="K89" s="52">
        <v>5.065106522637349E-5</v>
      </c>
      <c r="L89" s="52">
        <v>5.180096408444236E-6</v>
      </c>
      <c r="M89" s="52">
        <v>2.7934087985248201E-5</v>
      </c>
      <c r="N89" s="52">
        <v>7.0907834422264947E-6</v>
      </c>
      <c r="O89" s="52">
        <v>1.976041974027241E-5</v>
      </c>
      <c r="P89" s="52">
        <v>1.0948629949215592E-4</v>
      </c>
      <c r="Q89" s="52">
        <v>7.0050163700561118E-5</v>
      </c>
      <c r="R89" s="52">
        <v>9.3443247041257195E-5</v>
      </c>
      <c r="S89" s="52">
        <v>1.0633923353802643E-4</v>
      </c>
      <c r="T89" s="52">
        <v>6.9880829147298619E-5</v>
      </c>
      <c r="U89" s="52">
        <v>1.0480783686611949E-4</v>
      </c>
      <c r="V89" s="52">
        <v>2.0045003273413779E-5</v>
      </c>
      <c r="W89" s="52">
        <v>1.2721596181485824E-5</v>
      </c>
      <c r="X89" s="52">
        <v>9.0027552209733327E-5</v>
      </c>
      <c r="Y89" s="52">
        <v>5.8862952336355683E-5</v>
      </c>
      <c r="Z89" s="52">
        <v>2.251155188973327E-5</v>
      </c>
      <c r="AA89" s="52">
        <v>5.6233533070494317E-5</v>
      </c>
      <c r="AB89" s="52">
        <v>1.9458089053093735E-5</v>
      </c>
      <c r="AC89" s="52">
        <v>9.2167832752469209E-5</v>
      </c>
      <c r="AD89" s="52">
        <v>5.2155345726239362E-5</v>
      </c>
      <c r="AE89" s="52">
        <v>2.3211606373609709E-4</v>
      </c>
      <c r="AF89" s="52">
        <v>7.3486498353747884E-5</v>
      </c>
      <c r="AG89" s="52">
        <v>3.7538435921893902E-3</v>
      </c>
      <c r="AH89" s="52">
        <v>3.4971970477904779E-5</v>
      </c>
      <c r="AI89" s="52">
        <v>4.6977834725024413E-5</v>
      </c>
      <c r="AJ89" s="52">
        <v>2.2231928866270268E-5</v>
      </c>
      <c r="AK89" s="52">
        <v>9.7849587422752182E-5</v>
      </c>
      <c r="AL89" s="52">
        <v>8.5701568940214803E-5</v>
      </c>
      <c r="AM89" s="52">
        <v>8.5234723751473687E-5</v>
      </c>
      <c r="AN89" s="52">
        <v>1.8904217372437229E-4</v>
      </c>
      <c r="AO89" s="52">
        <v>1.3705986908171041E-4</v>
      </c>
      <c r="AP89" s="52">
        <v>1.3347739494359544E-4</v>
      </c>
      <c r="AQ89" s="52">
        <v>0.79595286204144977</v>
      </c>
      <c r="AR89" s="52">
        <v>3.4713649134883566E-5</v>
      </c>
      <c r="AS89" s="52">
        <v>7.1838563963782899E-5</v>
      </c>
      <c r="AT89" s="52">
        <v>6.710840883926444E-5</v>
      </c>
      <c r="AU89" s="52">
        <v>1.5280971860249362E-4</v>
      </c>
      <c r="AV89" s="52">
        <v>1.1805622357289747E-5</v>
      </c>
      <c r="AW89" s="52">
        <v>7.074769583092316E-5</v>
      </c>
      <c r="AX89" s="52">
        <v>1.7061126674863797E-5</v>
      </c>
      <c r="AY89" s="52">
        <v>3.9239282013425967E-5</v>
      </c>
      <c r="AZ89" s="52">
        <v>2.5406100116168685E-5</v>
      </c>
      <c r="BA89" s="52">
        <v>0</v>
      </c>
      <c r="BB89" s="52">
        <v>1.7772167116649778E-5</v>
      </c>
      <c r="BC89" s="52">
        <v>1.2867682360938893E-2</v>
      </c>
      <c r="BD89" s="52">
        <v>5.9821663342586255E-2</v>
      </c>
      <c r="BE89" s="52">
        <v>3.7574055288101974E-5</v>
      </c>
      <c r="BF89" s="52">
        <v>6.3141568672296221E-5</v>
      </c>
      <c r="BG89" s="52">
        <v>6.3037803453578557E-5</v>
      </c>
      <c r="BH89" s="52">
        <v>4.5482981085243249E-2</v>
      </c>
      <c r="BI89" s="52">
        <v>1.5387348641004947E-3</v>
      </c>
      <c r="BJ89" s="52">
        <v>1.5577911517631032E-2</v>
      </c>
      <c r="BK89" s="52">
        <v>1.860412681245969E-4</v>
      </c>
      <c r="BL89" s="52">
        <v>2.4376080167938882E-4</v>
      </c>
      <c r="BM89" s="52">
        <v>6.8307292325035389E-5</v>
      </c>
      <c r="BN89" s="52">
        <v>4.1902006068630525E-4</v>
      </c>
      <c r="BO89" s="52">
        <v>4.9026670720908827E-5</v>
      </c>
      <c r="BP89" s="52">
        <v>1.2266125458587285E-6</v>
      </c>
      <c r="BQ89" s="52">
        <v>6.4600954776194985E-6</v>
      </c>
      <c r="BR89" s="52">
        <v>2.2543547434559354E-5</v>
      </c>
      <c r="BS89" s="52">
        <v>3.993017230002448E-5</v>
      </c>
      <c r="BT89" s="52">
        <v>1.7296783098673643E-5</v>
      </c>
      <c r="BU89" s="52">
        <v>1.0293733122659325E-5</v>
      </c>
      <c r="BV89" s="52">
        <v>1.3179864393360278E-5</v>
      </c>
      <c r="BW89" s="52">
        <v>9.1190026877788751E-6</v>
      </c>
      <c r="BX89" s="52">
        <v>1.0615227273697945E-5</v>
      </c>
      <c r="BY89" s="52">
        <v>1.1532362477864651E-5</v>
      </c>
      <c r="BZ89" s="52">
        <v>8.0036810351666267E-6</v>
      </c>
      <c r="CA89" s="52">
        <v>7.098870438372739E-5</v>
      </c>
      <c r="CB89" s="52">
        <v>1.0695008649859573E-5</v>
      </c>
      <c r="CC89" s="52">
        <v>3.8994369078083904E-5</v>
      </c>
      <c r="CD89" s="52">
        <v>1.2559744706005119E-4</v>
      </c>
      <c r="CE89" s="52">
        <v>1.6036834788150413E-4</v>
      </c>
      <c r="CF89" s="52">
        <v>2.9205128824522302E-6</v>
      </c>
      <c r="CG89" s="52">
        <v>1.494974352388488E-4</v>
      </c>
      <c r="CH89" s="52">
        <v>3.134697556536377E-5</v>
      </c>
      <c r="CI89" s="52">
        <v>3.5475409270083896E-5</v>
      </c>
      <c r="CJ89" s="52">
        <v>3.6403481770113295E-5</v>
      </c>
      <c r="CK89" s="52">
        <v>6.8461505790214936E-6</v>
      </c>
      <c r="CL89" s="52">
        <v>2.8331065366115271E-5</v>
      </c>
      <c r="CM89" s="52">
        <v>2.044052151036229E-5</v>
      </c>
      <c r="CN89" s="52">
        <v>3.9830424315175115E-5</v>
      </c>
      <c r="CO89" s="52">
        <v>1.8520744912961795E-5</v>
      </c>
      <c r="CP89" s="52">
        <v>1.6586456661429218E-5</v>
      </c>
      <c r="CQ89" s="52">
        <v>2.2272127125953525E-5</v>
      </c>
      <c r="CR89" s="52">
        <v>5.6612741233272013E-5</v>
      </c>
      <c r="CS89" s="52">
        <v>3.065032177842106E-5</v>
      </c>
      <c r="CT89" s="52">
        <v>1.1557574046248446E-4</v>
      </c>
      <c r="CU89" s="52">
        <v>2.6372716721441803E-5</v>
      </c>
      <c r="CV89" s="52">
        <v>1.9969178505171759E-5</v>
      </c>
      <c r="CW89" s="52">
        <v>1.4296815556846384E-4</v>
      </c>
      <c r="CX89" s="52">
        <v>5.0837512088334493E-5</v>
      </c>
      <c r="CY89" s="52">
        <v>1.4380625009192009E-5</v>
      </c>
      <c r="CZ89" s="52">
        <v>1.577093416626417E-5</v>
      </c>
      <c r="DA89" s="52">
        <v>3.3635577835369586E-5</v>
      </c>
      <c r="DB89" s="52">
        <v>2.6130243487796875E-4</v>
      </c>
      <c r="DC89" s="52">
        <v>2.3183693694674563E-4</v>
      </c>
      <c r="DD89" s="52">
        <v>6.7946292728352805E-5</v>
      </c>
      <c r="DE89" s="52">
        <v>2.084092728532878E-5</v>
      </c>
      <c r="DF89" s="52">
        <v>6.6889866105458582E-5</v>
      </c>
      <c r="DG89" s="52">
        <v>3.2187802367555889E-5</v>
      </c>
      <c r="DH89" s="52">
        <v>3.1178792185555386E-5</v>
      </c>
      <c r="DI89" s="52">
        <v>2.094256472707089E-5</v>
      </c>
      <c r="DJ89" s="52">
        <v>2.1909885489603584E-5</v>
      </c>
      <c r="DK89" s="52">
        <v>1.9037615612710158E-4</v>
      </c>
      <c r="DL89" s="52">
        <v>3.5454430146049249E-5</v>
      </c>
      <c r="DM89" s="52">
        <v>4.9283573902662618E-5</v>
      </c>
      <c r="DN89" s="52">
        <v>4.5798857568692271E-5</v>
      </c>
      <c r="DO89" s="52">
        <v>1.4090819958997688E-5</v>
      </c>
      <c r="DP89" s="52">
        <v>6.9266370746928064E-6</v>
      </c>
      <c r="DQ89" s="52">
        <v>1.6447919128092484E-4</v>
      </c>
      <c r="DR89" s="52">
        <v>1.0279053584131474E-5</v>
      </c>
      <c r="DS89" s="52">
        <v>4.6941516157239966E-5</v>
      </c>
      <c r="DT89" s="52">
        <v>5.5509402747897153E-5</v>
      </c>
      <c r="DU89" s="52">
        <v>1.7661343954834671E-3</v>
      </c>
      <c r="DV89" s="52">
        <v>2.8467545745769159E-4</v>
      </c>
      <c r="DW89" s="52">
        <v>5.1624151162070258E-4</v>
      </c>
      <c r="DX89" s="52">
        <v>2.764841271605698E-4</v>
      </c>
      <c r="DY89" s="52">
        <v>6.9611080411099394E-4</v>
      </c>
      <c r="DZ89" s="52">
        <v>2.5956604828247439E-5</v>
      </c>
      <c r="EA89" s="52">
        <v>3.47480142611669E-5</v>
      </c>
      <c r="EB89" s="52">
        <v>9.8574516417163632E-6</v>
      </c>
      <c r="EC89" s="52">
        <v>2.1999273829757178E-4</v>
      </c>
      <c r="ED89" s="52">
        <v>1.015509210940285E-4</v>
      </c>
      <c r="EE89" s="52">
        <v>1.9200286557093083E-4</v>
      </c>
      <c r="EF89" s="52">
        <v>1.7701710084133291E-4</v>
      </c>
      <c r="EG89" s="52">
        <v>4.7333661981746704E-5</v>
      </c>
      <c r="EH89" s="52">
        <v>1.1421312425875278E-4</v>
      </c>
      <c r="EI89" s="52">
        <v>7.5126621486311602E-6</v>
      </c>
      <c r="EJ89" s="52">
        <v>1.1304261076235438E-4</v>
      </c>
      <c r="EK89" s="52">
        <v>6.3668738674939969E-5</v>
      </c>
      <c r="EL89" s="52">
        <v>3.7630762898806157E-5</v>
      </c>
      <c r="EM89" s="52">
        <v>0</v>
      </c>
      <c r="EN89" s="52">
        <v>2.4743210590941507E-6</v>
      </c>
      <c r="EO89" s="52">
        <v>2.279915632402189E-4</v>
      </c>
      <c r="EP89" s="52">
        <v>2.0239247459813573E-5</v>
      </c>
      <c r="EQ89" s="52">
        <v>1.2114480914563119E-5</v>
      </c>
      <c r="ER89" s="52">
        <v>6.5049506504330853E-6</v>
      </c>
      <c r="ES89" s="52">
        <v>1.5086618659390047E-5</v>
      </c>
      <c r="ET89" s="52">
        <v>2.1187625194578019E-6</v>
      </c>
      <c r="EU89" s="52">
        <v>9.3415010593665789E-6</v>
      </c>
      <c r="EV89" s="52">
        <v>1.8365946946518111E-5</v>
      </c>
      <c r="EW89" s="52">
        <v>0</v>
      </c>
      <c r="EX89" s="52">
        <v>3.1457888306791122E-5</v>
      </c>
      <c r="EY89" s="52">
        <v>4.7329244078406914E-5</v>
      </c>
      <c r="EZ89" s="52">
        <v>1.6599078138319833E-4</v>
      </c>
      <c r="FA89" s="52">
        <v>5.8555338713909572E-5</v>
      </c>
      <c r="FB89" s="52">
        <v>2.2620840539854594E-5</v>
      </c>
      <c r="FC89" s="52">
        <v>7.5586801670763984E-5</v>
      </c>
      <c r="FD89" s="52">
        <v>3.9857974144073527E-5</v>
      </c>
      <c r="FE89" s="52">
        <v>8.494832063204729E-6</v>
      </c>
      <c r="FF89" s="52">
        <v>1.4980473195812531E-4</v>
      </c>
      <c r="FG89" s="52">
        <v>1.4027884764171729E-4</v>
      </c>
      <c r="FH89" s="52">
        <v>3.5523342591450345E-5</v>
      </c>
      <c r="FI89" s="52">
        <v>8.9737043423943069E-5</v>
      </c>
      <c r="FJ89" s="52">
        <v>4.3152263249675107E-5</v>
      </c>
      <c r="FK89" s="52">
        <v>1.4628436663368023E-4</v>
      </c>
      <c r="FL89" s="52">
        <v>1.0602948304472152E-4</v>
      </c>
      <c r="FM89" s="52">
        <v>2.0685223154255907E-5</v>
      </c>
      <c r="FN89" s="52">
        <v>5.866271220925834E-5</v>
      </c>
      <c r="FO89" s="52">
        <v>1.3247932255239418E-4</v>
      </c>
      <c r="FP89" s="52">
        <v>2.0110413193906399E-5</v>
      </c>
      <c r="FQ89" s="52">
        <v>2.6426371230289145E-5</v>
      </c>
      <c r="FR89" s="52">
        <v>7.5832915012310754E-5</v>
      </c>
      <c r="FS89" s="52">
        <v>2.3390445992675762E-5</v>
      </c>
      <c r="FT89" s="52">
        <v>5.3734975704483614E-6</v>
      </c>
      <c r="FU89" s="52">
        <v>1.2208773385882313E-4</v>
      </c>
      <c r="FV89" s="52">
        <v>3.7686148589700383E-5</v>
      </c>
      <c r="FW89" s="52">
        <v>1.104718455814378E-5</v>
      </c>
      <c r="FX89" s="52">
        <v>1.159724261341551E-5</v>
      </c>
      <c r="FY89" s="52">
        <v>1.4069076545687419E-5</v>
      </c>
      <c r="FZ89" s="52">
        <v>1.4779800259282174E-6</v>
      </c>
      <c r="GA89" s="52">
        <v>1.098896831664303E-5</v>
      </c>
      <c r="GB89" s="52">
        <v>3.8367792334904332E-5</v>
      </c>
      <c r="GC89" s="52">
        <v>7.7558612184802273E-6</v>
      </c>
      <c r="GD89" s="52">
        <v>3.4249979420680521E-5</v>
      </c>
      <c r="GE89" s="52">
        <v>1.645742870139422E-5</v>
      </c>
      <c r="GF89" s="52">
        <v>6.0327708995630103E-5</v>
      </c>
      <c r="GG89" s="52">
        <v>9.9836883070065639E-4</v>
      </c>
      <c r="GH89" s="52">
        <v>3.1344691925544693E-4</v>
      </c>
      <c r="GI89" s="52">
        <v>2.8638059713788117E-4</v>
      </c>
      <c r="GJ89" s="52">
        <v>1.8591248481643447E-4</v>
      </c>
      <c r="GK89" s="52">
        <v>1.4945198184139342E-4</v>
      </c>
      <c r="GL89" s="52">
        <v>7.0034324666949277E-5</v>
      </c>
      <c r="GM89" s="52">
        <v>2.5875169214973328E-5</v>
      </c>
      <c r="GN89" s="52">
        <v>7.1754284134237383E-5</v>
      </c>
      <c r="GO89" s="52">
        <v>1.8587682558337128E-5</v>
      </c>
      <c r="GP89" s="52">
        <v>1.9076615152947734E-5</v>
      </c>
      <c r="GQ89" s="52">
        <v>2.8649390348182552E-5</v>
      </c>
      <c r="GR89" s="52">
        <v>4.7150207459482631E-5</v>
      </c>
      <c r="GS89" s="52">
        <v>3.048546291724109E-5</v>
      </c>
      <c r="GT89" s="52">
        <v>2.7765695785668765E-5</v>
      </c>
      <c r="GU89" s="52">
        <v>1.4201772705361643E-4</v>
      </c>
      <c r="GV89" s="52">
        <v>1.2007369378583663E-5</v>
      </c>
      <c r="GW89" s="52">
        <v>3.0930121173234231E-5</v>
      </c>
      <c r="GX89" s="52">
        <v>2.5463029307514535E-5</v>
      </c>
      <c r="GY89" s="52">
        <v>6.3062299736042657E-6</v>
      </c>
      <c r="GZ89" s="52">
        <v>2.8046820464063861E-5</v>
      </c>
      <c r="HA89" s="52">
        <v>4.2791879343038662E-5</v>
      </c>
      <c r="HB89" s="52">
        <v>7.5807491540775952E-5</v>
      </c>
      <c r="HC89" s="52">
        <v>3.2664358403817394E-4</v>
      </c>
      <c r="HD89" s="52">
        <v>1.6260318198929421E-5</v>
      </c>
      <c r="HE89" s="52">
        <v>1.7027093638092331E-5</v>
      </c>
      <c r="HF89" s="52">
        <v>2.0422963753504914E-4</v>
      </c>
      <c r="HG89" s="52">
        <v>7.6531477610020343E-5</v>
      </c>
      <c r="HH89" s="52">
        <v>9.6152845767123678E-5</v>
      </c>
      <c r="HI89" s="52">
        <v>1.4907770276443605E-5</v>
      </c>
      <c r="HJ89" s="52">
        <v>3.5785462852972885E-5</v>
      </c>
      <c r="HK89" s="52">
        <v>2.9340225054217409E-5</v>
      </c>
      <c r="HL89" s="52">
        <v>3.5497685208581622E-5</v>
      </c>
      <c r="HM89" s="52">
        <v>2.8958718486457043E-4</v>
      </c>
      <c r="HN89" s="52">
        <v>1.1551370742566918E-4</v>
      </c>
      <c r="HO89" s="52">
        <v>1.7874332587933128E-5</v>
      </c>
      <c r="HP89" s="52">
        <v>8.7943648516742659E-6</v>
      </c>
      <c r="HQ89" s="52">
        <v>3.4549593869190414E-5</v>
      </c>
      <c r="HR89" s="52">
        <v>1.9762722512653342E-5</v>
      </c>
      <c r="HS89" s="52">
        <v>2.4152619367656848E-5</v>
      </c>
      <c r="HT89" s="52">
        <v>1.2389812888595218E-5</v>
      </c>
      <c r="HU89" s="52">
        <v>1.9434647786558459E-4</v>
      </c>
      <c r="HV89" s="52">
        <v>1.7939091932737331E-5</v>
      </c>
      <c r="HW89" s="52">
        <v>3.9208586301378522E-5</v>
      </c>
      <c r="HX89" s="52">
        <v>2.1229455306426997E-5</v>
      </c>
      <c r="HY89" s="52">
        <v>1.129339893894645E-5</v>
      </c>
      <c r="HZ89" s="52">
        <v>3.4494919783798183E-5</v>
      </c>
      <c r="IA89" s="52">
        <v>2.0463520291764808E-5</v>
      </c>
      <c r="IB89" s="52">
        <v>1.0008729044755992E-4</v>
      </c>
      <c r="IC89" s="52">
        <v>9.7161262999506367E-4</v>
      </c>
      <c r="ID89" s="52">
        <v>1.7950071269025555E-4</v>
      </c>
      <c r="IE89" s="52">
        <v>1.2633814702346503E-4</v>
      </c>
      <c r="IF89" s="52">
        <v>3.7233465909724314E-4</v>
      </c>
      <c r="IG89" s="52">
        <v>5.1067507120693539E-5</v>
      </c>
      <c r="IH89" s="52">
        <v>1.7177980179506098E-5</v>
      </c>
      <c r="II89" s="52">
        <v>7.249499966384087E-5</v>
      </c>
      <c r="IJ89" s="52">
        <v>2.6088464039607729E-5</v>
      </c>
      <c r="IK89" s="52">
        <v>1.0215068179097823E-5</v>
      </c>
      <c r="IL89" s="52">
        <v>6.9914006987777675E-5</v>
      </c>
      <c r="IM89" s="52">
        <v>4.1198779515476241E-6</v>
      </c>
      <c r="IN89" s="52">
        <v>6.6891603294209735E-6</v>
      </c>
      <c r="IO89" s="52">
        <v>6.9182158538647694E-5</v>
      </c>
      <c r="IP89" s="52">
        <v>1.1289443875516356E-5</v>
      </c>
      <c r="IQ89" s="52">
        <v>3.5780377842644684E-6</v>
      </c>
      <c r="IR89" s="52">
        <v>1.0117169313180832E-5</v>
      </c>
      <c r="IS89" s="52">
        <v>4.8211920422164434E-6</v>
      </c>
      <c r="IT89" s="52">
        <v>9.0487346368685604E-6</v>
      </c>
      <c r="IU89" s="52">
        <v>1.7824906575925144E-5</v>
      </c>
      <c r="IV89" s="52">
        <v>1.2624951397009088E-6</v>
      </c>
      <c r="IW89" s="52">
        <v>1.0823852230868257E-5</v>
      </c>
      <c r="IX89" s="52">
        <v>2.1591622624703772E-5</v>
      </c>
      <c r="IY89" s="52">
        <v>1.0806347855602531E-5</v>
      </c>
      <c r="IZ89" s="52">
        <v>8.5641868772166429E-6</v>
      </c>
      <c r="JA89" s="52">
        <v>5.04756870044954E-5</v>
      </c>
      <c r="JB89" s="52">
        <v>3.100980081269729E-5</v>
      </c>
      <c r="JC89" s="52">
        <v>4.4674753642318941E-5</v>
      </c>
      <c r="JD89" s="52">
        <v>1.0713441372735939E-5</v>
      </c>
      <c r="JE89" s="52">
        <v>2.2373801179146356E-5</v>
      </c>
      <c r="JF89" s="52">
        <v>1.6232596009163884E-5</v>
      </c>
      <c r="JG89" s="52">
        <v>6.7800608797684148E-5</v>
      </c>
      <c r="JH89" s="52">
        <v>1.0847783680113088E-4</v>
      </c>
      <c r="JI89" s="52">
        <v>1.3182400127952122E-5</v>
      </c>
      <c r="JJ89" s="52">
        <v>5.4237657775638912E-5</v>
      </c>
      <c r="JK89" s="52">
        <v>5.8733680270214855E-5</v>
      </c>
      <c r="JL89" s="52">
        <v>5.0552738050337412E-5</v>
      </c>
      <c r="JM89" s="52">
        <v>3.6737709672012539E-5</v>
      </c>
      <c r="JN89" s="52">
        <v>2.2594526503536997E-5</v>
      </c>
      <c r="JO89" s="52">
        <v>4.9521054077610963E-5</v>
      </c>
      <c r="JP89" s="52">
        <v>2.5653324325502916E-5</v>
      </c>
      <c r="JQ89" s="52">
        <v>3.9205693803411114E-5</v>
      </c>
      <c r="JR89" s="52">
        <v>1.0114984742485404E-5</v>
      </c>
      <c r="JS89" s="52">
        <v>2.0989858795884167E-5</v>
      </c>
      <c r="JT89" s="52">
        <v>0</v>
      </c>
      <c r="JU89" s="52">
        <v>4.2642336155957572E-5</v>
      </c>
      <c r="JV89" s="52">
        <v>2.0406268005020213E-4</v>
      </c>
      <c r="JW89" s="52">
        <v>1.4690893508275879E-4</v>
      </c>
      <c r="JX89" s="52">
        <v>3.1062771299323065E-4</v>
      </c>
      <c r="JY89" s="52">
        <v>9.3763945081525818E-5</v>
      </c>
      <c r="JZ89" s="52">
        <v>1.7269726582729461E-4</v>
      </c>
      <c r="KA89" s="52">
        <v>1.33669389742195E-4</v>
      </c>
      <c r="KB89" s="52">
        <v>1.0078361910244681E-4</v>
      </c>
      <c r="KC89" s="52">
        <v>1.5065323323621511E-4</v>
      </c>
      <c r="KD89" s="52">
        <v>8.7543519173805033E-5</v>
      </c>
      <c r="KE89" s="52">
        <v>9.2948693661095501E-5</v>
      </c>
      <c r="KF89" s="52">
        <v>1.7701890301617567E-4</v>
      </c>
      <c r="KG89" s="52">
        <v>8.1909621171026906E-5</v>
      </c>
      <c r="KH89" s="52">
        <v>1.956001535129982E-4</v>
      </c>
      <c r="KI89" s="52">
        <v>4.3611651185628701E-5</v>
      </c>
      <c r="KJ89" s="52">
        <v>2.4244618277265289E-4</v>
      </c>
      <c r="KK89" s="52">
        <v>2.3213414420136908E-4</v>
      </c>
      <c r="KL89" s="52">
        <v>7.0358320727403843E-5</v>
      </c>
      <c r="KM89" s="52">
        <v>1.0505233028126769E-4</v>
      </c>
      <c r="KN89" s="52">
        <v>2.5420015954346985E-5</v>
      </c>
      <c r="KO89" s="52">
        <v>8.5615609818004849E-5</v>
      </c>
      <c r="KP89" s="52">
        <v>2.0555247108735189E-4</v>
      </c>
      <c r="KQ89" s="52">
        <v>4.37222147500498E-5</v>
      </c>
      <c r="KR89" s="52">
        <v>1.2874864118179817E-4</v>
      </c>
      <c r="KS89" s="52">
        <v>7.9607109898252148E-4</v>
      </c>
      <c r="KT89" s="52">
        <v>1.1287430032865722E-4</v>
      </c>
      <c r="KU89" s="52">
        <v>1.3195533253119529E-4</v>
      </c>
      <c r="KV89" s="52">
        <v>1.1512391208594454E-5</v>
      </c>
      <c r="KW89" s="52">
        <v>1.3872232269721008E-4</v>
      </c>
      <c r="KX89" s="52">
        <v>7.216961049088478E-5</v>
      </c>
      <c r="KY89" s="52">
        <v>1.1669464588213059E-4</v>
      </c>
      <c r="KZ89" s="52">
        <v>5.5954499839906254E-5</v>
      </c>
    </row>
    <row r="90" spans="1:312" x14ac:dyDescent="0.2">
      <c r="A90" s="89">
        <v>1.174037</v>
      </c>
      <c r="B90" s="41" t="s">
        <v>861</v>
      </c>
      <c r="C90" s="51" t="s">
        <v>103</v>
      </c>
      <c r="D90" s="52">
        <v>3.5636396632669012E-5</v>
      </c>
      <c r="E90" s="52">
        <v>1.8679864121724776E-5</v>
      </c>
      <c r="F90" s="52">
        <v>1.4747739485440746E-5</v>
      </c>
      <c r="G90" s="52">
        <v>8.0678413888701444E-5</v>
      </c>
      <c r="H90" s="52">
        <v>6.170134676557941E-5</v>
      </c>
      <c r="I90" s="52">
        <v>1.9635168159796486E-5</v>
      </c>
      <c r="J90" s="52">
        <v>1.0604139295987426E-5</v>
      </c>
      <c r="K90" s="52">
        <v>2.8462332610908701E-5</v>
      </c>
      <c r="L90" s="52">
        <v>1.464431324770936E-5</v>
      </c>
      <c r="M90" s="52">
        <v>5.7139981119681852E-5</v>
      </c>
      <c r="N90" s="52">
        <v>6.2536135261442697E-5</v>
      </c>
      <c r="O90" s="52">
        <v>4.5185670442426411E-5</v>
      </c>
      <c r="P90" s="52">
        <v>2.1113692730333405E-5</v>
      </c>
      <c r="Q90" s="52">
        <v>9.7632878952390542E-5</v>
      </c>
      <c r="R90" s="52">
        <v>7.9496569805357912E-5</v>
      </c>
      <c r="S90" s="52">
        <v>2.019495350043687E-4</v>
      </c>
      <c r="T90" s="52">
        <v>4.424055463559551E-4</v>
      </c>
      <c r="U90" s="52">
        <v>1.1339327916660122E-4</v>
      </c>
      <c r="V90" s="52">
        <v>1.0835780051640786E-4</v>
      </c>
      <c r="W90" s="52">
        <v>7.8456794811065036E-5</v>
      </c>
      <c r="X90" s="52">
        <v>2.9961357204543241E-5</v>
      </c>
      <c r="Y90" s="52">
        <v>2.5186650428540055E-4</v>
      </c>
      <c r="Z90" s="52">
        <v>9.6554250697221497E-5</v>
      </c>
      <c r="AA90" s="52">
        <v>4.015460212542959E-5</v>
      </c>
      <c r="AB90" s="52">
        <v>3.5861997039625924E-5</v>
      </c>
      <c r="AC90" s="52">
        <v>1.2256383235695467E-4</v>
      </c>
      <c r="AD90" s="52">
        <v>5.9655221113412381E-5</v>
      </c>
      <c r="AE90" s="52">
        <v>4.3633640738832566E-4</v>
      </c>
      <c r="AF90" s="52">
        <v>4.5414011049914891E-4</v>
      </c>
      <c r="AG90" s="52">
        <v>1.6338400407262521E-3</v>
      </c>
      <c r="AH90" s="52">
        <v>1.2992730688439992E-3</v>
      </c>
      <c r="AI90" s="52">
        <v>2.8901528296217992E-3</v>
      </c>
      <c r="AJ90" s="52">
        <v>1.0342289001119059E-3</v>
      </c>
      <c r="AK90" s="52">
        <v>7.5493224733447868E-4</v>
      </c>
      <c r="AL90" s="52">
        <v>1.0232630855946379E-3</v>
      </c>
      <c r="AM90" s="52">
        <v>1.1940184549630399E-3</v>
      </c>
      <c r="AN90" s="52">
        <v>1.9944503378840749E-3</v>
      </c>
      <c r="AO90" s="52">
        <v>1.4680001106320869E-3</v>
      </c>
      <c r="AP90" s="52">
        <v>1.1666176627918913E-3</v>
      </c>
      <c r="AQ90" s="52">
        <v>1.1889583852864273E-3</v>
      </c>
      <c r="AR90" s="52">
        <v>4.697586979068415E-4</v>
      </c>
      <c r="AS90" s="52">
        <v>3.4579787607683587E-4</v>
      </c>
      <c r="AT90" s="52">
        <v>2.4790556126258299E-4</v>
      </c>
      <c r="AU90" s="52">
        <v>2.7707448616054356E-4</v>
      </c>
      <c r="AV90" s="52">
        <v>8.2221561067395964E-5</v>
      </c>
      <c r="AW90" s="52">
        <v>5.0314589570503406E-5</v>
      </c>
      <c r="AX90" s="52">
        <v>3.5222348621749351E-5</v>
      </c>
      <c r="AY90" s="52">
        <v>1.3012614220439222E-4</v>
      </c>
      <c r="AZ90" s="52">
        <v>1.9204540679736533E-4</v>
      </c>
      <c r="BA90" s="52">
        <v>1.5459566964994527E-4</v>
      </c>
      <c r="BB90" s="52">
        <v>2.9319667088196323E-4</v>
      </c>
      <c r="BC90" s="52">
        <v>2.6188187461176457E-3</v>
      </c>
      <c r="BD90" s="52">
        <v>2.3774662369109795E-3</v>
      </c>
      <c r="BE90" s="52">
        <v>3.815544995427103E-5</v>
      </c>
      <c r="BF90" s="52">
        <v>1.6127547296378804E-4</v>
      </c>
      <c r="BG90" s="52">
        <v>2.5325570485470789E-4</v>
      </c>
      <c r="BH90" s="52">
        <v>1.1638315067552922E-3</v>
      </c>
      <c r="BI90" s="52">
        <v>3.7649993819053392E-4</v>
      </c>
      <c r="BJ90" s="52">
        <v>3.6609835163833995E-4</v>
      </c>
      <c r="BK90" s="52">
        <v>5.0369313462946615E-4</v>
      </c>
      <c r="BL90" s="52">
        <v>3.0595393022519318E-4</v>
      </c>
      <c r="BM90" s="52">
        <v>2.9929813593626613E-4</v>
      </c>
      <c r="BN90" s="52">
        <v>5.9380634091881618E-4</v>
      </c>
      <c r="BO90" s="52">
        <v>2.8742194909620191E-4</v>
      </c>
      <c r="BP90" s="52">
        <v>1.2537121253602586E-5</v>
      </c>
      <c r="BQ90" s="52">
        <v>3.4034603312768213E-5</v>
      </c>
      <c r="BR90" s="52">
        <v>1.4759311940322251E-4</v>
      </c>
      <c r="BS90" s="52">
        <v>7.7018665671442989E-5</v>
      </c>
      <c r="BT90" s="52">
        <v>2.1773924704600421E-5</v>
      </c>
      <c r="BU90" s="52">
        <v>6.8142219403899399E-5</v>
      </c>
      <c r="BV90" s="52">
        <v>3.8162148705887541E-5</v>
      </c>
      <c r="BW90" s="52">
        <v>9.2047613337454469E-5</v>
      </c>
      <c r="BX90" s="52">
        <v>4.8102814419265494E-5</v>
      </c>
      <c r="BY90" s="52">
        <v>1.1252790054158842E-4</v>
      </c>
      <c r="BZ90" s="52">
        <v>2.0880306988634373E-5</v>
      </c>
      <c r="CA90" s="52">
        <v>5.3899676511717556E-5</v>
      </c>
      <c r="CB90" s="52">
        <v>7.0421978137827403E-6</v>
      </c>
      <c r="CC90" s="52">
        <v>9.4726530544472925E-5</v>
      </c>
      <c r="CD90" s="52">
        <v>9.9686464615158379E-5</v>
      </c>
      <c r="CE90" s="52">
        <v>1.0507236421793011E-4</v>
      </c>
      <c r="CF90" s="52">
        <v>5.3749864751514451E-5</v>
      </c>
      <c r="CG90" s="52">
        <v>1.7466312381453879E-4</v>
      </c>
      <c r="CH90" s="52">
        <v>2.4166053859350599E-4</v>
      </c>
      <c r="CI90" s="52">
        <v>1.8733026404214921E-4</v>
      </c>
      <c r="CJ90" s="52">
        <v>1.0009988278001333E-4</v>
      </c>
      <c r="CK90" s="52">
        <v>1.4965153425890187E-4</v>
      </c>
      <c r="CL90" s="52">
        <v>5.9623828294646749E-4</v>
      </c>
      <c r="CM90" s="52">
        <v>5.9598397468767954E-4</v>
      </c>
      <c r="CN90" s="52">
        <v>3.7065127340427291E-4</v>
      </c>
      <c r="CO90" s="52">
        <v>6.8099461089330001E-4</v>
      </c>
      <c r="CP90" s="52">
        <v>6.448406340869335E-4</v>
      </c>
      <c r="CQ90" s="52">
        <v>1.9197507662130143E-3</v>
      </c>
      <c r="CR90" s="52">
        <v>1.990723284430534E-3</v>
      </c>
      <c r="CS90" s="52">
        <v>5.5576690479696616E-3</v>
      </c>
      <c r="CT90" s="52">
        <v>1.2992476878926772E-3</v>
      </c>
      <c r="CU90" s="52">
        <v>2.6107944400328253E-3</v>
      </c>
      <c r="CV90" s="52">
        <v>1.0913339496973395E-3</v>
      </c>
      <c r="CW90" s="52">
        <v>1.2493690010852312E-2</v>
      </c>
      <c r="CX90" s="52">
        <v>5.7767579635773563E-3</v>
      </c>
      <c r="CY90" s="52">
        <v>2.2073856194016017E-3</v>
      </c>
      <c r="CZ90" s="52">
        <v>1.2265009403598997E-3</v>
      </c>
      <c r="DA90" s="52">
        <v>8.9518054694166435E-4</v>
      </c>
      <c r="DB90" s="52">
        <v>3.1123820031988326E-3</v>
      </c>
      <c r="DC90" s="52">
        <v>9.9871587001988066E-5</v>
      </c>
      <c r="DD90" s="52">
        <v>2.0435160873387496E-4</v>
      </c>
      <c r="DE90" s="52">
        <v>9.4779280122828533E-5</v>
      </c>
      <c r="DF90" s="52">
        <v>1.4805457903159768E-4</v>
      </c>
      <c r="DG90" s="52">
        <v>1.7718346401485746E-4</v>
      </c>
      <c r="DH90" s="52">
        <v>8.4826807847555619E-5</v>
      </c>
      <c r="DI90" s="52">
        <v>3.3939222468992036E-4</v>
      </c>
      <c r="DJ90" s="52">
        <v>5.7402871349639822E-4</v>
      </c>
      <c r="DK90" s="52">
        <v>1.2828445160351451E-4</v>
      </c>
      <c r="DL90" s="52">
        <v>1.7272814939823679E-4</v>
      </c>
      <c r="DM90" s="52">
        <v>1.412373656097005E-4</v>
      </c>
      <c r="DN90" s="52">
        <v>7.3829543185717223E-4</v>
      </c>
      <c r="DO90" s="52">
        <v>3.3796121669099882E-4</v>
      </c>
      <c r="DP90" s="52">
        <v>2.2140831290880152E-4</v>
      </c>
      <c r="DQ90" s="52">
        <v>5.2875926771484537E-4</v>
      </c>
      <c r="DR90" s="52">
        <v>1.7412798894450148E-4</v>
      </c>
      <c r="DS90" s="52">
        <v>3.0562150986842526E-4</v>
      </c>
      <c r="DT90" s="52">
        <v>1.6608012978823358E-2</v>
      </c>
      <c r="DU90" s="52">
        <v>3.8011642802938872E-3</v>
      </c>
      <c r="DV90" s="52">
        <v>1.2349726010369572E-2</v>
      </c>
      <c r="DW90" s="52">
        <v>3.0528286192643274E-3</v>
      </c>
      <c r="DX90" s="52">
        <v>6.5776722302079349E-3</v>
      </c>
      <c r="DY90" s="52">
        <v>6.0432286257400053E-3</v>
      </c>
      <c r="DZ90" s="52">
        <v>1.5894611685062633E-3</v>
      </c>
      <c r="EA90" s="52">
        <v>1.8943692498332508E-3</v>
      </c>
      <c r="EB90" s="52">
        <v>2.8676738338781409E-3</v>
      </c>
      <c r="EC90" s="52">
        <v>1.0447227488648296E-3</v>
      </c>
      <c r="ED90" s="52">
        <v>1.8617207577127873E-3</v>
      </c>
      <c r="EE90" s="52">
        <v>9.0009724313839233E-4</v>
      </c>
      <c r="EF90" s="52">
        <v>2.2009764019979179E-3</v>
      </c>
      <c r="EG90" s="52">
        <v>1.2779684979069492E-3</v>
      </c>
      <c r="EH90" s="52">
        <v>7.610381477404733E-4</v>
      </c>
      <c r="EI90" s="52">
        <v>1.1831168687664528E-3</v>
      </c>
      <c r="EJ90" s="52">
        <v>9.5678553669818875E-4</v>
      </c>
      <c r="EK90" s="52">
        <v>1.5056172891272828E-3</v>
      </c>
      <c r="EL90" s="52">
        <v>1.0323740980738938E-6</v>
      </c>
      <c r="EM90" s="52">
        <v>1.0256812506646085E-5</v>
      </c>
      <c r="EN90" s="52">
        <v>1.1367838170788587E-4</v>
      </c>
      <c r="EO90" s="52">
        <v>1.222355039874682E-5</v>
      </c>
      <c r="EP90" s="52">
        <v>6.6599054205922225E-5</v>
      </c>
      <c r="EQ90" s="52">
        <v>5.0639832855230244E-5</v>
      </c>
      <c r="ER90" s="52">
        <v>5.814778518822127E-5</v>
      </c>
      <c r="ES90" s="52">
        <v>0</v>
      </c>
      <c r="ET90" s="52">
        <v>0</v>
      </c>
      <c r="EU90" s="52">
        <v>3.95685773027816E-5</v>
      </c>
      <c r="EV90" s="52">
        <v>7.6514689981538863E-6</v>
      </c>
      <c r="EW90" s="52">
        <v>5.4649534362127041E-5</v>
      </c>
      <c r="EX90" s="52">
        <v>3.0165678753448188E-4</v>
      </c>
      <c r="EY90" s="52">
        <v>7.933911552056266E-5</v>
      </c>
      <c r="EZ90" s="52">
        <v>4.8183709280824361E-4</v>
      </c>
      <c r="FA90" s="52">
        <v>9.0945693529583091E-5</v>
      </c>
      <c r="FB90" s="52">
        <v>1.0474252112884936E-4</v>
      </c>
      <c r="FC90" s="52">
        <v>2.2968733958785823E-4</v>
      </c>
      <c r="FD90" s="52">
        <v>2.6258405214515306E-4</v>
      </c>
      <c r="FE90" s="52">
        <v>4.6240606222662479E-4</v>
      </c>
      <c r="FF90" s="52">
        <v>1.8517686361213775E-4</v>
      </c>
      <c r="FG90" s="52">
        <v>2.2728043473408673E-4</v>
      </c>
      <c r="FH90" s="52">
        <v>2.4764071088519108E-4</v>
      </c>
      <c r="FI90" s="52">
        <v>2.8220301963555471E-4</v>
      </c>
      <c r="FJ90" s="52">
        <v>3.8532990596704071E-4</v>
      </c>
      <c r="FK90" s="52">
        <v>1.211052629785628E-4</v>
      </c>
      <c r="FL90" s="52">
        <v>1.4930785850512322E-4</v>
      </c>
      <c r="FM90" s="52">
        <v>1.6685992510155796E-4</v>
      </c>
      <c r="FN90" s="52">
        <v>1.504588881057843E-4</v>
      </c>
      <c r="FO90" s="52">
        <v>2.5463818587078449E-4</v>
      </c>
      <c r="FP90" s="52">
        <v>2.9794273421215417E-4</v>
      </c>
      <c r="FQ90" s="52">
        <v>2.7284174852229055E-4</v>
      </c>
      <c r="FR90" s="52">
        <v>2.4647627110006831E-4</v>
      </c>
      <c r="FS90" s="52">
        <v>4.334697544600125E-5</v>
      </c>
      <c r="FT90" s="52">
        <v>1.7788638935138121E-5</v>
      </c>
      <c r="FU90" s="52">
        <v>6.0203620997829852E-5</v>
      </c>
      <c r="FV90" s="52">
        <v>1.3943874978189141E-5</v>
      </c>
      <c r="FW90" s="52">
        <v>2.4314505480272871E-5</v>
      </c>
      <c r="FX90" s="52">
        <v>4.9170672385627663E-5</v>
      </c>
      <c r="FY90" s="52">
        <v>3.3188590825724169E-5</v>
      </c>
      <c r="FZ90" s="52">
        <v>2.2449318231666436E-5</v>
      </c>
      <c r="GA90" s="52">
        <v>1.951195305033721E-5</v>
      </c>
      <c r="GB90" s="52">
        <v>4.8398054730639149E-5</v>
      </c>
      <c r="GC90" s="52">
        <v>1.439664965624124E-4</v>
      </c>
      <c r="GD90" s="52">
        <v>7.1538816254937087E-5</v>
      </c>
      <c r="GE90" s="52">
        <v>6.2846020670782117E-5</v>
      </c>
      <c r="GF90" s="52">
        <v>7.8305551614911575E-5</v>
      </c>
      <c r="GG90" s="52">
        <v>2.8679616265874403E-4</v>
      </c>
      <c r="GH90" s="52">
        <v>5.0388245961020014E-4</v>
      </c>
      <c r="GI90" s="52">
        <v>5.5894765049150773E-4</v>
      </c>
      <c r="GJ90" s="52">
        <v>4.9053532249184763E-4</v>
      </c>
      <c r="GK90" s="52">
        <v>2.0031335310848039E-4</v>
      </c>
      <c r="GL90" s="52">
        <v>1.1840854892144001E-4</v>
      </c>
      <c r="GM90" s="52">
        <v>1.9457928496559876E-4</v>
      </c>
      <c r="GN90" s="52">
        <v>1.703304572260012E-4</v>
      </c>
      <c r="GO90" s="52">
        <v>5.8711990851890426E-5</v>
      </c>
      <c r="GP90" s="52">
        <v>1.0521303084104457E-4</v>
      </c>
      <c r="GQ90" s="52">
        <v>7.0250302476861564E-5</v>
      </c>
      <c r="GR90" s="52">
        <v>3.7316812221916501E-5</v>
      </c>
      <c r="GS90" s="52">
        <v>5.7371437441844077E-5</v>
      </c>
      <c r="GT90" s="52">
        <v>8.2619171667693857E-5</v>
      </c>
      <c r="GU90" s="52">
        <v>6.1454001716480011E-5</v>
      </c>
      <c r="GV90" s="52">
        <v>6.3744773047934297E-6</v>
      </c>
      <c r="GW90" s="52">
        <v>6.7601312790530532E-4</v>
      </c>
      <c r="GX90" s="52">
        <v>2.8190119746349346E-4</v>
      </c>
      <c r="GY90" s="52">
        <v>3.2930299752825554E-4</v>
      </c>
      <c r="GZ90" s="52">
        <v>3.636364630218485E-3</v>
      </c>
      <c r="HA90" s="52">
        <v>4.9439776533991148E-3</v>
      </c>
      <c r="HB90" s="52">
        <v>1.2781640172080011E-3</v>
      </c>
      <c r="HC90" s="52">
        <v>3.1361144740941287E-3</v>
      </c>
      <c r="HD90" s="52">
        <v>3.2212649735452493E-3</v>
      </c>
      <c r="HE90" s="52">
        <v>1.1222140857755102E-3</v>
      </c>
      <c r="HF90" s="52">
        <v>1.9376374457767342E-3</v>
      </c>
      <c r="HG90" s="52">
        <v>7.0807184624421381E-4</v>
      </c>
      <c r="HH90" s="52">
        <v>4.6404187253273541E-3</v>
      </c>
      <c r="HI90" s="52">
        <v>1.1452563007856827E-3</v>
      </c>
      <c r="HJ90" s="52">
        <v>1.6902203124609353E-3</v>
      </c>
      <c r="HK90" s="52">
        <v>7.1378110531058325E-5</v>
      </c>
      <c r="HL90" s="52">
        <v>7.8219210489747734E-5</v>
      </c>
      <c r="HM90" s="52">
        <v>3.0153486877429128E-4</v>
      </c>
      <c r="HN90" s="52">
        <v>1.5215385132954121E-4</v>
      </c>
      <c r="HO90" s="52">
        <v>2.2207849122135557E-4</v>
      </c>
      <c r="HP90" s="52">
        <v>4.1221246315400865E-4</v>
      </c>
      <c r="HQ90" s="52">
        <v>5.1698437431640584E-4</v>
      </c>
      <c r="HR90" s="52">
        <v>6.7561207231908271E-4</v>
      </c>
      <c r="HS90" s="52">
        <v>1.1391487555230731E-3</v>
      </c>
      <c r="HT90" s="52">
        <v>8.3966888292636029E-4</v>
      </c>
      <c r="HU90" s="52">
        <v>6.266848703460826E-4</v>
      </c>
      <c r="HV90" s="52">
        <v>3.2587841408597676E-4</v>
      </c>
      <c r="HW90" s="52">
        <v>6.4318141766538616E-5</v>
      </c>
      <c r="HX90" s="52">
        <v>4.7301067242595118E-5</v>
      </c>
      <c r="HY90" s="52">
        <v>4.3422947288046375E-6</v>
      </c>
      <c r="HZ90" s="52">
        <v>9.5831747010108892E-5</v>
      </c>
      <c r="IA90" s="52">
        <v>1.3436788250437211E-4</v>
      </c>
      <c r="IB90" s="52">
        <v>4.8939789887315658E-5</v>
      </c>
      <c r="IC90" s="52">
        <v>8.527650881477368E-3</v>
      </c>
      <c r="ID90" s="52">
        <v>1.139322779530986E-2</v>
      </c>
      <c r="IE90" s="52">
        <v>8.0330610958834689E-3</v>
      </c>
      <c r="IF90" s="52">
        <v>2.633378530206904E-3</v>
      </c>
      <c r="IG90" s="52">
        <v>3.0943082745463381E-4</v>
      </c>
      <c r="IH90" s="52">
        <v>2.5642502118238707E-4</v>
      </c>
      <c r="II90" s="52">
        <v>2.0323181201905839E-4</v>
      </c>
      <c r="IJ90" s="52">
        <v>2.0946463100273053E-5</v>
      </c>
      <c r="IK90" s="52">
        <v>3.2769365910984371E-5</v>
      </c>
      <c r="IL90" s="52">
        <v>4.9047018982248078E-5</v>
      </c>
      <c r="IM90" s="52">
        <v>3.001444826664297E-6</v>
      </c>
      <c r="IN90" s="52">
        <v>3.3935407488706975E-5</v>
      </c>
      <c r="IO90" s="52">
        <v>2.9611408042515522E-5</v>
      </c>
      <c r="IP90" s="52">
        <v>1.1527116378158807E-5</v>
      </c>
      <c r="IQ90" s="52">
        <v>4.7685485379379188E-5</v>
      </c>
      <c r="IR90" s="52">
        <v>1.1969723372404026E-4</v>
      </c>
      <c r="IS90" s="52">
        <v>5.1307006671488574E-6</v>
      </c>
      <c r="IT90" s="52">
        <v>1.4659097365341988E-5</v>
      </c>
      <c r="IU90" s="52">
        <v>4.2168259036670301E-5</v>
      </c>
      <c r="IV90" s="52">
        <v>5.5157554647127079E-6</v>
      </c>
      <c r="IW90" s="52">
        <v>2.0563096681723435E-5</v>
      </c>
      <c r="IX90" s="52">
        <v>1.735649451977516E-5</v>
      </c>
      <c r="IY90" s="52">
        <v>2.3459120386784505E-5</v>
      </c>
      <c r="IZ90" s="52">
        <v>7.564015307018809E-5</v>
      </c>
      <c r="JA90" s="52">
        <v>3.3421591227837911E-5</v>
      </c>
      <c r="JB90" s="52">
        <v>6.9582315887712173E-5</v>
      </c>
      <c r="JC90" s="52">
        <v>5.894571684493233E-5</v>
      </c>
      <c r="JD90" s="52">
        <v>1.1152716873212584E-5</v>
      </c>
      <c r="JE90" s="52">
        <v>9.3224171579776471E-7</v>
      </c>
      <c r="JF90" s="52">
        <v>8.8387950126374169E-6</v>
      </c>
      <c r="JG90" s="52">
        <v>9.4742499269037214E-5</v>
      </c>
      <c r="JH90" s="52">
        <v>1.3234711916689515E-4</v>
      </c>
      <c r="JI90" s="52">
        <v>3.9738532613201648E-5</v>
      </c>
      <c r="JJ90" s="52">
        <v>4.3641343194582126E-5</v>
      </c>
      <c r="JK90" s="52">
        <v>5.6377852846435406E-5</v>
      </c>
      <c r="JL90" s="52">
        <v>8.2892469754467142E-5</v>
      </c>
      <c r="JM90" s="52">
        <v>9.5786542814547374E-5</v>
      </c>
      <c r="JN90" s="52">
        <v>2.9887276014137907E-5</v>
      </c>
      <c r="JO90" s="52">
        <v>1.572816017005169E-5</v>
      </c>
      <c r="JP90" s="52">
        <v>3.4415523522858265E-5</v>
      </c>
      <c r="JQ90" s="52">
        <v>6.1101428347429788E-5</v>
      </c>
      <c r="JR90" s="52">
        <v>8.6571993307997708E-6</v>
      </c>
      <c r="JS90" s="52">
        <v>2.4709924326331943E-5</v>
      </c>
      <c r="JT90" s="52">
        <v>5.7875019609213769E-2</v>
      </c>
      <c r="JU90" s="52">
        <v>1.4777910377798603E-2</v>
      </c>
      <c r="JV90" s="52">
        <v>1.6882377269612069E-2</v>
      </c>
      <c r="JW90" s="52">
        <v>4.048048105713963E-3</v>
      </c>
      <c r="JX90" s="52">
        <v>1.5390246611538358E-2</v>
      </c>
      <c r="JY90" s="52">
        <v>6.6408154219930555E-3</v>
      </c>
      <c r="JZ90" s="52">
        <v>1.9156437563180896E-2</v>
      </c>
      <c r="KA90" s="52">
        <v>3.6549717540396549E-2</v>
      </c>
      <c r="KB90" s="52">
        <v>2.8297374642102486E-2</v>
      </c>
      <c r="KC90" s="52">
        <v>1.68945867625729E-2</v>
      </c>
      <c r="KD90" s="52">
        <v>6.8404892852744733E-3</v>
      </c>
      <c r="KE90" s="52">
        <v>4.6738097787807346E-2</v>
      </c>
      <c r="KF90" s="52">
        <v>7.1604882282820994E-3</v>
      </c>
      <c r="KG90" s="52">
        <v>2.7058683920596266E-2</v>
      </c>
      <c r="KH90" s="52">
        <v>3.4559828583763254E-2</v>
      </c>
      <c r="KI90" s="52">
        <v>9.3821639897181414E-3</v>
      </c>
      <c r="KJ90" s="52">
        <v>5.0210947474680434E-3</v>
      </c>
      <c r="KK90" s="52">
        <v>1.1615003091680986E-2</v>
      </c>
      <c r="KL90" s="52">
        <v>3.1335200842587896E-2</v>
      </c>
      <c r="KM90" s="52">
        <v>6.0085354219143201E-3</v>
      </c>
      <c r="KN90" s="52">
        <v>5.5513921717630262E-3</v>
      </c>
      <c r="KO90" s="52">
        <v>1.162461684528992E-2</v>
      </c>
      <c r="KP90" s="52">
        <v>6.0601939877074126E-3</v>
      </c>
      <c r="KQ90" s="52">
        <v>3.1659790808213968E-2</v>
      </c>
      <c r="KR90" s="52">
        <v>3.5193499374262693E-2</v>
      </c>
      <c r="KS90" s="52">
        <v>2.1520693008991371E-2</v>
      </c>
      <c r="KT90" s="52">
        <v>1.0087946042308008E-2</v>
      </c>
      <c r="KU90" s="52">
        <v>7.1675455040133068E-3</v>
      </c>
      <c r="KV90" s="52">
        <v>8.3263033605159818E-3</v>
      </c>
      <c r="KW90" s="52">
        <v>3.8512368331839165E-2</v>
      </c>
      <c r="KX90" s="52">
        <v>2.4656843923284783E-2</v>
      </c>
      <c r="KY90" s="52">
        <v>3.320328222770428E-2</v>
      </c>
      <c r="KZ90" s="52">
        <v>7.6350296718982382E-3</v>
      </c>
    </row>
    <row r="91" spans="1:312" x14ac:dyDescent="0.2">
      <c r="A91" s="89">
        <v>1.017946</v>
      </c>
      <c r="B91" s="41" t="s">
        <v>860</v>
      </c>
      <c r="C91" s="51" t="s">
        <v>97</v>
      </c>
      <c r="D91" s="52">
        <v>3.9067064666709539E-5</v>
      </c>
      <c r="E91" s="52">
        <v>4.2995140946214976E-5</v>
      </c>
      <c r="F91" s="52">
        <v>7.6226959767381928E-5</v>
      </c>
      <c r="G91" s="52">
        <v>6.9730460297280214E-6</v>
      </c>
      <c r="H91" s="52">
        <v>1.375058585061484E-5</v>
      </c>
      <c r="I91" s="52">
        <v>5.6887766510954053E-6</v>
      </c>
      <c r="J91" s="52">
        <v>2.7979751411062028E-5</v>
      </c>
      <c r="K91" s="52">
        <v>5.4198243569662078E-5</v>
      </c>
      <c r="L91" s="52">
        <v>1.7189186192555512E-5</v>
      </c>
      <c r="M91" s="52">
        <v>1.5172692461403494E-4</v>
      </c>
      <c r="N91" s="52">
        <v>3.7068785956362118E-5</v>
      </c>
      <c r="O91" s="52">
        <v>1.4843807453168291E-4</v>
      </c>
      <c r="P91" s="52">
        <v>1.0882239843968814E-4</v>
      </c>
      <c r="Q91" s="52">
        <v>7.6958814766055612E-5</v>
      </c>
      <c r="R91" s="52">
        <v>4.6120341856822925E-5</v>
      </c>
      <c r="S91" s="52">
        <v>2.3021151693488395E-4</v>
      </c>
      <c r="T91" s="52">
        <v>1.1275571272184408E-3</v>
      </c>
      <c r="U91" s="52">
        <v>1.3631958447606334E-4</v>
      </c>
      <c r="V91" s="52">
        <v>4.5134012468295377E-5</v>
      </c>
      <c r="W91" s="52">
        <v>1.0449227132412554E-4</v>
      </c>
      <c r="X91" s="52">
        <v>2.4274308122618621E-5</v>
      </c>
      <c r="Y91" s="52">
        <v>1.2733450658879592E-4</v>
      </c>
      <c r="Z91" s="52">
        <v>7.8380133717201664E-5</v>
      </c>
      <c r="AA91" s="52">
        <v>1.2133967373954961E-5</v>
      </c>
      <c r="AB91" s="52">
        <v>5.4102636036233147E-5</v>
      </c>
      <c r="AC91" s="52">
        <v>2.6970105400454855E-5</v>
      </c>
      <c r="AD91" s="52">
        <v>7.4401658846937125E-5</v>
      </c>
      <c r="AE91" s="52">
        <v>1.1061843951539267E-4</v>
      </c>
      <c r="AF91" s="52">
        <v>1.1041509402305669E-3</v>
      </c>
      <c r="AG91" s="52">
        <v>3.6673218492902569E-4</v>
      </c>
      <c r="AH91" s="52">
        <v>1.7853742634026134E-4</v>
      </c>
      <c r="AI91" s="52">
        <v>4.3409162169890482E-4</v>
      </c>
      <c r="AJ91" s="52">
        <v>6.4148995038203915E-5</v>
      </c>
      <c r="AK91" s="52">
        <v>1.2266544455811302E-4</v>
      </c>
      <c r="AL91" s="52">
        <v>7.5920823679270208E-5</v>
      </c>
      <c r="AM91" s="52">
        <v>7.5895234940499893E-5</v>
      </c>
      <c r="AN91" s="52">
        <v>1.3618571600659645E-5</v>
      </c>
      <c r="AO91" s="52">
        <v>6.3390888450031373E-5</v>
      </c>
      <c r="AP91" s="52">
        <v>8.4112424551470569E-5</v>
      </c>
      <c r="AQ91" s="52">
        <v>1.4766342963216933E-4</v>
      </c>
      <c r="AR91" s="52">
        <v>1.3799165836894957E-4</v>
      </c>
      <c r="AS91" s="52">
        <v>8.089478556832449E-5</v>
      </c>
      <c r="AT91" s="52">
        <v>3.0376874401713062E-5</v>
      </c>
      <c r="AU91" s="52">
        <v>6.1668126121136273E-5</v>
      </c>
      <c r="AV91" s="52">
        <v>4.5464266979289835E-5</v>
      </c>
      <c r="AW91" s="52">
        <v>5.2052932405158104E-5</v>
      </c>
      <c r="AX91" s="52">
        <v>2.4866013131102392E-5</v>
      </c>
      <c r="AY91" s="52">
        <v>1.2619853474547687E-5</v>
      </c>
      <c r="AZ91" s="52">
        <v>4.964378238124721E-5</v>
      </c>
      <c r="BA91" s="52">
        <v>0</v>
      </c>
      <c r="BB91" s="52">
        <v>5.8031997963356911E-5</v>
      </c>
      <c r="BC91" s="52">
        <v>1.8730115256387976E-4</v>
      </c>
      <c r="BD91" s="52">
        <v>2.7598990444438443E-4</v>
      </c>
      <c r="BE91" s="52">
        <v>2.6082960709701857E-5</v>
      </c>
      <c r="BF91" s="52">
        <v>2.7760821658740238E-5</v>
      </c>
      <c r="BG91" s="52">
        <v>1.7614586740500276E-5</v>
      </c>
      <c r="BH91" s="52">
        <v>8.3069633999467807E-5</v>
      </c>
      <c r="BI91" s="52">
        <v>3.1934546772846578E-4</v>
      </c>
      <c r="BJ91" s="52">
        <v>2.1846382314547771E-4</v>
      </c>
      <c r="BK91" s="52">
        <v>1.1196031244340959E-3</v>
      </c>
      <c r="BL91" s="52">
        <v>2.3225165193424854E-3</v>
      </c>
      <c r="BM91" s="52">
        <v>1.8337696736423274E-2</v>
      </c>
      <c r="BN91" s="52">
        <v>6.5221408334630233E-4</v>
      </c>
      <c r="BO91" s="52">
        <v>1.0175581978364692E-3</v>
      </c>
      <c r="BP91" s="52">
        <v>1.9026757397390045E-5</v>
      </c>
      <c r="BQ91" s="52">
        <v>1.6106790264287766E-4</v>
      </c>
      <c r="BR91" s="52">
        <v>6.1847350502157835E-5</v>
      </c>
      <c r="BS91" s="52">
        <v>3.4521815629451833E-5</v>
      </c>
      <c r="BT91" s="52">
        <v>1.0044369863731383E-4</v>
      </c>
      <c r="BU91" s="52">
        <v>2.5504945996115513E-5</v>
      </c>
      <c r="BV91" s="52">
        <v>3.0125404327680634E-5</v>
      </c>
      <c r="BW91" s="52">
        <v>1.7813500078023216E-4</v>
      </c>
      <c r="BX91" s="52">
        <v>1.0104241902480953E-4</v>
      </c>
      <c r="BY91" s="52">
        <v>4.4848076302806978E-4</v>
      </c>
      <c r="BZ91" s="52">
        <v>1.1123937700594924E-4</v>
      </c>
      <c r="CA91" s="52">
        <v>1.3264920388273346E-4</v>
      </c>
      <c r="CB91" s="52">
        <v>1.3522424729707505E-5</v>
      </c>
      <c r="CC91" s="52">
        <v>2.495246502115621E-4</v>
      </c>
      <c r="CD91" s="52">
        <v>8.9459541479754544E-6</v>
      </c>
      <c r="CE91" s="52">
        <v>3.6449371035117489E-5</v>
      </c>
      <c r="CF91" s="52">
        <v>2.1903846618391729E-6</v>
      </c>
      <c r="CG91" s="52">
        <v>5.3602916666219641E-5</v>
      </c>
      <c r="CH91" s="52">
        <v>2.6527013726530574E-4</v>
      </c>
      <c r="CI91" s="52">
        <v>1.0270059967317173E-5</v>
      </c>
      <c r="CJ91" s="52">
        <v>1.7019306173673841E-5</v>
      </c>
      <c r="CK91" s="52">
        <v>1.5320754451111206E-5</v>
      </c>
      <c r="CL91" s="52">
        <v>5.0424097991067548E-5</v>
      </c>
      <c r="CM91" s="52">
        <v>1.8833268885377373E-4</v>
      </c>
      <c r="CN91" s="52">
        <v>5.4687553130190678E-5</v>
      </c>
      <c r="CO91" s="52">
        <v>2.0296516709860002E-5</v>
      </c>
      <c r="CP91" s="52">
        <v>2.8746901625503796E-5</v>
      </c>
      <c r="CQ91" s="52">
        <v>5.8020602245923401E-4</v>
      </c>
      <c r="CR91" s="52">
        <v>1.4697989176456665E-3</v>
      </c>
      <c r="CS91" s="52">
        <v>6.9645297876499317E-4</v>
      </c>
      <c r="CT91" s="52">
        <v>5.8959893740852904E-4</v>
      </c>
      <c r="CU91" s="52">
        <v>8.4728597262179108E-4</v>
      </c>
      <c r="CV91" s="52">
        <v>2.1788807937343376E-3</v>
      </c>
      <c r="CW91" s="52">
        <v>4.1244203714273627E-4</v>
      </c>
      <c r="CX91" s="52">
        <v>1.1782456535181741E-4</v>
      </c>
      <c r="CY91" s="52">
        <v>1.6367554303219052E-3</v>
      </c>
      <c r="CZ91" s="52">
        <v>3.2462281842019175E-4</v>
      </c>
      <c r="DA91" s="52">
        <v>1.2913354720752001E-3</v>
      </c>
      <c r="DB91" s="52">
        <v>7.7514039694492854E-4</v>
      </c>
      <c r="DC91" s="52">
        <v>4.0777614216506594E-5</v>
      </c>
      <c r="DD91" s="52">
        <v>2.3794495469152061E-5</v>
      </c>
      <c r="DE91" s="52">
        <v>2.6342181064248897E-5</v>
      </c>
      <c r="DF91" s="52">
        <v>3.0639268258204085E-5</v>
      </c>
      <c r="DG91" s="52">
        <v>7.3348443935796208E-5</v>
      </c>
      <c r="DH91" s="52">
        <v>5.3373554463183719E-5</v>
      </c>
      <c r="DI91" s="52">
        <v>2.1345643378721626E-5</v>
      </c>
      <c r="DJ91" s="52">
        <v>7.6736030869691438E-5</v>
      </c>
      <c r="DK91" s="52">
        <v>1.6500181255108302E-5</v>
      </c>
      <c r="DL91" s="52">
        <v>2.7334131469402686E-5</v>
      </c>
      <c r="DM91" s="52">
        <v>2.6840376079751305E-5</v>
      </c>
      <c r="DN91" s="52">
        <v>2.0909074814154881E-4</v>
      </c>
      <c r="DO91" s="52">
        <v>8.9071944598694255E-5</v>
      </c>
      <c r="DP91" s="52">
        <v>4.529667161117458E-5</v>
      </c>
      <c r="DQ91" s="52">
        <v>3.116529157478867E-5</v>
      </c>
      <c r="DR91" s="52">
        <v>1.9509671076992015E-4</v>
      </c>
      <c r="DS91" s="52">
        <v>2.1524337274721887E-5</v>
      </c>
      <c r="DT91" s="52">
        <v>4.7618982286937764E-4</v>
      </c>
      <c r="DU91" s="52">
        <v>2.4058481731359708E-4</v>
      </c>
      <c r="DV91" s="52">
        <v>2.4045240210463512E-4</v>
      </c>
      <c r="DW91" s="52">
        <v>6.2015905919022998E-4</v>
      </c>
      <c r="DX91" s="52">
        <v>2.503586597785887E-4</v>
      </c>
      <c r="DY91" s="52">
        <v>2.2975402823800477E-4</v>
      </c>
      <c r="DZ91" s="52">
        <v>1.012207919495398E-4</v>
      </c>
      <c r="EA91" s="52">
        <v>1.1803035272154568E-4</v>
      </c>
      <c r="EB91" s="52">
        <v>1.6113231104951151E-4</v>
      </c>
      <c r="EC91" s="52">
        <v>2.818286079085555E-4</v>
      </c>
      <c r="ED91" s="52">
        <v>5.0989331416513566E-5</v>
      </c>
      <c r="EE91" s="52">
        <v>3.928004202224349E-5</v>
      </c>
      <c r="EF91" s="52">
        <v>7.8684638022274533E-5</v>
      </c>
      <c r="EG91" s="52">
        <v>1.3046702281804167E-4</v>
      </c>
      <c r="EH91" s="52">
        <v>5.2969064395480492E-5</v>
      </c>
      <c r="EI91" s="52">
        <v>1.354114029612162E-4</v>
      </c>
      <c r="EJ91" s="52">
        <v>3.6909450863088937E-5</v>
      </c>
      <c r="EK91" s="52">
        <v>1.178141448277385E-4</v>
      </c>
      <c r="EL91" s="52">
        <v>3.7950653464406521E-6</v>
      </c>
      <c r="EM91" s="52">
        <v>1.6198894301778117E-4</v>
      </c>
      <c r="EN91" s="52">
        <v>1.3494701379031219E-5</v>
      </c>
      <c r="EO91" s="52">
        <v>0</v>
      </c>
      <c r="EP91" s="52">
        <v>2.5557397516490313E-4</v>
      </c>
      <c r="EQ91" s="52">
        <v>6.1223720751017918E-6</v>
      </c>
      <c r="ER91" s="52">
        <v>2.3054463942465893E-5</v>
      </c>
      <c r="ES91" s="52">
        <v>8.0390507954121037E-6</v>
      </c>
      <c r="ET91" s="52">
        <v>1.0999533079738376E-5</v>
      </c>
      <c r="EU91" s="52">
        <v>1.2632404345190589E-5</v>
      </c>
      <c r="EV91" s="52">
        <v>1.1157585171991491E-4</v>
      </c>
      <c r="EW91" s="52">
        <v>1.3566278781975717E-5</v>
      </c>
      <c r="EX91" s="52">
        <v>5.9223749318316717E-5</v>
      </c>
      <c r="EY91" s="52">
        <v>3.4378026394433689E-4</v>
      </c>
      <c r="EZ91" s="52">
        <v>7.3695827889968125E-4</v>
      </c>
      <c r="FA91" s="52">
        <v>2.0704557077461325E-4</v>
      </c>
      <c r="FB91" s="52">
        <v>4.2337242679916349E-4</v>
      </c>
      <c r="FC91" s="52">
        <v>2.1020448200911304E-4</v>
      </c>
      <c r="FD91" s="52">
        <v>1.1818276418222438E-4</v>
      </c>
      <c r="FE91" s="52">
        <v>6.1335801691391866E-4</v>
      </c>
      <c r="FF91" s="52">
        <v>4.6370708844209994E-4</v>
      </c>
      <c r="FG91" s="52">
        <v>4.967239014973656E-4</v>
      </c>
      <c r="FH91" s="52">
        <v>1.8975360435068966E-4</v>
      </c>
      <c r="FI91" s="52">
        <v>1.0885532506578109E-2</v>
      </c>
      <c r="FJ91" s="52">
        <v>7.6218379994188762E-4</v>
      </c>
      <c r="FK91" s="52">
        <v>2.3665382981257729E-4</v>
      </c>
      <c r="FL91" s="52">
        <v>0.60372457514609446</v>
      </c>
      <c r="FM91" s="52">
        <v>0.8824113462730947</v>
      </c>
      <c r="FN91" s="52">
        <v>0.1330531020458709</v>
      </c>
      <c r="FO91" s="52">
        <v>6.854705931699151E-2</v>
      </c>
      <c r="FP91" s="52">
        <v>0.80658070165482521</v>
      </c>
      <c r="FQ91" s="52">
        <v>0.91693599116115854</v>
      </c>
      <c r="FR91" s="52">
        <v>0.88906276801792716</v>
      </c>
      <c r="FS91" s="52">
        <v>0</v>
      </c>
      <c r="FT91" s="52">
        <v>1.0020687227528428E-4</v>
      </c>
      <c r="FU91" s="52">
        <v>9.9459910921327569E-5</v>
      </c>
      <c r="FV91" s="52">
        <v>3.5709338795495191E-4</v>
      </c>
      <c r="FW91" s="52">
        <v>1.9339260134474463E-5</v>
      </c>
      <c r="FX91" s="52">
        <v>6.3682565920404212E-5</v>
      </c>
      <c r="FY91" s="52">
        <v>6.72695522285702E-5</v>
      </c>
      <c r="FZ91" s="52">
        <v>1.3291833881827415E-5</v>
      </c>
      <c r="GA91" s="52">
        <v>5.5513040565461433E-5</v>
      </c>
      <c r="GB91" s="52">
        <v>1.0830780627589536E-4</v>
      </c>
      <c r="GC91" s="52">
        <v>5.704180975736929E-5</v>
      </c>
      <c r="GD91" s="52">
        <v>3.1816608634621497E-5</v>
      </c>
      <c r="GE91" s="52">
        <v>1.5368820044487684E-4</v>
      </c>
      <c r="GF91" s="52">
        <v>1.2029797929411691E-4</v>
      </c>
      <c r="GG91" s="52">
        <v>6.5991066063044587E-5</v>
      </c>
      <c r="GH91" s="52">
        <v>6.5880716794267766E-5</v>
      </c>
      <c r="GI91" s="52">
        <v>4.1677886875775775E-5</v>
      </c>
      <c r="GJ91" s="52">
        <v>9.2604135429398229E-5</v>
      </c>
      <c r="GK91" s="52">
        <v>3.7092709961273497E-5</v>
      </c>
      <c r="GL91" s="52">
        <v>1.9886483494626787E-5</v>
      </c>
      <c r="GM91" s="52">
        <v>5.7948950738286399E-5</v>
      </c>
      <c r="GN91" s="52">
        <v>3.7046301329369847E-5</v>
      </c>
      <c r="GO91" s="52">
        <v>5.8244963651932204E-5</v>
      </c>
      <c r="GP91" s="52">
        <v>1.7632720973451438E-5</v>
      </c>
      <c r="GQ91" s="52">
        <v>1.3688042055242774E-4</v>
      </c>
      <c r="GR91" s="52">
        <v>6.7291531753049718E-5</v>
      </c>
      <c r="GS91" s="52">
        <v>8.5506214061852121E-6</v>
      </c>
      <c r="GT91" s="52">
        <v>1.64430614003441E-5</v>
      </c>
      <c r="GU91" s="52">
        <v>7.4924463830727905E-6</v>
      </c>
      <c r="GV91" s="52">
        <v>1.0650426189939517E-5</v>
      </c>
      <c r="GW91" s="52">
        <v>9.4473785359363918E-3</v>
      </c>
      <c r="GX91" s="52">
        <v>1.7611291094987123E-2</v>
      </c>
      <c r="GY91" s="52">
        <v>5.7878712292133462E-2</v>
      </c>
      <c r="GZ91" s="52">
        <v>5.7616368535689432E-5</v>
      </c>
      <c r="HA91" s="52">
        <v>1.4194277515350881E-4</v>
      </c>
      <c r="HB91" s="52">
        <v>2.6215031455403126E-4</v>
      </c>
      <c r="HC91" s="52">
        <v>2.0978223391505548E-5</v>
      </c>
      <c r="HD91" s="52">
        <v>5.1536106848346654E-5</v>
      </c>
      <c r="HE91" s="52">
        <v>1.0114515939020123E-4</v>
      </c>
      <c r="HF91" s="52">
        <v>3.3606637356580514E-5</v>
      </c>
      <c r="HG91" s="52">
        <v>6.885653487980472E-5</v>
      </c>
      <c r="HH91" s="52">
        <v>1.2171299690100741E-4</v>
      </c>
      <c r="HI91" s="52">
        <v>4.1272624111030021E-4</v>
      </c>
      <c r="HJ91" s="52">
        <v>8.3307831527546343E-5</v>
      </c>
      <c r="HK91" s="52">
        <v>1.1792445796100827E-4</v>
      </c>
      <c r="HL91" s="52">
        <v>3.8085633556164785E-5</v>
      </c>
      <c r="HM91" s="52">
        <v>1.830637269758805E-4</v>
      </c>
      <c r="HN91" s="52">
        <v>1.4473601371242637E-4</v>
      </c>
      <c r="HO91" s="52">
        <v>5.5786133554695742E-5</v>
      </c>
      <c r="HP91" s="52">
        <v>4.8532731561766225E-5</v>
      </c>
      <c r="HQ91" s="52">
        <v>1.4392883684521501E-4</v>
      </c>
      <c r="HR91" s="52">
        <v>1.7006342793783271E-4</v>
      </c>
      <c r="HS91" s="52">
        <v>4.187066839949646E-5</v>
      </c>
      <c r="HT91" s="52">
        <v>1.7565375636149311E-4</v>
      </c>
      <c r="HU91" s="52">
        <v>2.0073680581942914E-4</v>
      </c>
      <c r="HV91" s="52">
        <v>1.3968434958440025E-4</v>
      </c>
      <c r="HW91" s="52">
        <v>1.894798558164295E-5</v>
      </c>
      <c r="HX91" s="52">
        <v>6.0364285419698787E-5</v>
      </c>
      <c r="HY91" s="52">
        <v>1.0263605722629144E-4</v>
      </c>
      <c r="HZ91" s="52">
        <v>6.8689230244861729E-5</v>
      </c>
      <c r="IA91" s="52">
        <v>7.5759589543967426E-6</v>
      </c>
      <c r="IB91" s="52">
        <v>1.052430219591896E-4</v>
      </c>
      <c r="IC91" s="52">
        <v>3.5917481268775994E-4</v>
      </c>
      <c r="ID91" s="52">
        <v>6.3812450019696155E-4</v>
      </c>
      <c r="IE91" s="52">
        <v>5.5104454693623024E-4</v>
      </c>
      <c r="IF91" s="52">
        <v>2.2703332871783119E-4</v>
      </c>
      <c r="IG91" s="52">
        <v>0.10781323970233704</v>
      </c>
      <c r="IH91" s="52">
        <v>7.6831929255788611E-3</v>
      </c>
      <c r="II91" s="52">
        <v>3.2659423556515673E-5</v>
      </c>
      <c r="IJ91" s="52">
        <v>2.8238113107474826E-5</v>
      </c>
      <c r="IK91" s="52">
        <v>6.5713756354632416E-6</v>
      </c>
      <c r="IL91" s="52">
        <v>6.4544308528977618E-5</v>
      </c>
      <c r="IM91" s="52">
        <v>1.9118483199093172E-4</v>
      </c>
      <c r="IN91" s="52">
        <v>1.8229869452899174E-5</v>
      </c>
      <c r="IO91" s="52">
        <v>2.018374894621075E-5</v>
      </c>
      <c r="IP91" s="52">
        <v>9.8017900626802831E-6</v>
      </c>
      <c r="IQ91" s="52">
        <v>1.5293893735715562E-5</v>
      </c>
      <c r="IR91" s="52">
        <v>9.4919662229159046E-5</v>
      </c>
      <c r="IS91" s="52">
        <v>4.559696934741494E-5</v>
      </c>
      <c r="IT91" s="52">
        <v>4.0553645549122888E-5</v>
      </c>
      <c r="IU91" s="52">
        <v>1.6326666108210608E-5</v>
      </c>
      <c r="IV91" s="52">
        <v>8.4011084344757557E-5</v>
      </c>
      <c r="IW91" s="52">
        <v>6.2880580557643688E-5</v>
      </c>
      <c r="IX91" s="52">
        <v>2.0063964222756619E-5</v>
      </c>
      <c r="IY91" s="52">
        <v>2.0800631787547274E-5</v>
      </c>
      <c r="IZ91" s="52">
        <v>8.4186915355589432E-5</v>
      </c>
      <c r="JA91" s="52">
        <v>2.5942929221103004E-5</v>
      </c>
      <c r="JB91" s="52">
        <v>9.7160835741817315E-5</v>
      </c>
      <c r="JC91" s="52">
        <v>7.2647638492772052E-5</v>
      </c>
      <c r="JD91" s="52">
        <v>9.0234509056244041E-6</v>
      </c>
      <c r="JE91" s="52">
        <v>3.4929669333359493E-5</v>
      </c>
      <c r="JF91" s="52">
        <v>8.6451360207874951E-5</v>
      </c>
      <c r="JG91" s="52">
        <v>3.5449179700974986E-5</v>
      </c>
      <c r="JH91" s="52">
        <v>7.3780094478296011E-5</v>
      </c>
      <c r="JI91" s="52">
        <v>5.3475405732317629E-5</v>
      </c>
      <c r="JJ91" s="52">
        <v>4.0538074691352201E-5</v>
      </c>
      <c r="JK91" s="52">
        <v>4.6981544038696176E-5</v>
      </c>
      <c r="JL91" s="52">
        <v>7.856880628032702E-5</v>
      </c>
      <c r="JM91" s="52">
        <v>5.4474045964825334E-6</v>
      </c>
      <c r="JN91" s="52">
        <v>4.9865077346742459E-5</v>
      </c>
      <c r="JO91" s="52">
        <v>3.3840579082405306E-5</v>
      </c>
      <c r="JP91" s="52">
        <v>4.9441371029492608E-5</v>
      </c>
      <c r="JQ91" s="52">
        <v>5.7954748819571503E-5</v>
      </c>
      <c r="JR91" s="52">
        <v>4.7181949479380923E-5</v>
      </c>
      <c r="JS91" s="52">
        <v>1.3766957838956367E-5</v>
      </c>
      <c r="JT91" s="52">
        <v>2.321947661619885E-4</v>
      </c>
      <c r="JU91" s="52">
        <v>9.1184372380970108E-5</v>
      </c>
      <c r="JV91" s="52">
        <v>1.0674975581850551E-4</v>
      </c>
      <c r="JW91" s="52">
        <v>2.5268984142177432E-5</v>
      </c>
      <c r="JX91" s="52">
        <v>1.6101748990314673E-4</v>
      </c>
      <c r="JY91" s="52">
        <v>1.5668637890877299E-4</v>
      </c>
      <c r="JZ91" s="52">
        <v>1.3780966193694237E-4</v>
      </c>
      <c r="KA91" s="52">
        <v>3.0054582895885199E-5</v>
      </c>
      <c r="KB91" s="52">
        <v>3.9174783612350567E-5</v>
      </c>
      <c r="KC91" s="52">
        <v>1.7571581427778911E-4</v>
      </c>
      <c r="KD91" s="52">
        <v>2.3930908132476192E-4</v>
      </c>
      <c r="KE91" s="52">
        <v>3.0533033997155046E-4</v>
      </c>
      <c r="KF91" s="52">
        <v>1.7013640055018052E-4</v>
      </c>
      <c r="KG91" s="52">
        <v>1.1278169642236256E-4</v>
      </c>
      <c r="KH91" s="52">
        <v>7.3146761930230925E-5</v>
      </c>
      <c r="KI91" s="52">
        <v>1.8513795161145504E-4</v>
      </c>
      <c r="KJ91" s="52">
        <v>8.659353347328687E-5</v>
      </c>
      <c r="KK91" s="52">
        <v>1.2741678440402645E-4</v>
      </c>
      <c r="KL91" s="52">
        <v>3.6702342345123996E-4</v>
      </c>
      <c r="KM91" s="52">
        <v>8.6087842661040803E-5</v>
      </c>
      <c r="KN91" s="52">
        <v>1.109685111086855E-4</v>
      </c>
      <c r="KO91" s="52">
        <v>2.6652415515731421E-4</v>
      </c>
      <c r="KP91" s="52">
        <v>1.1168489208575643E-4</v>
      </c>
      <c r="KQ91" s="52">
        <v>2.6616170133413401E-5</v>
      </c>
      <c r="KR91" s="52">
        <v>1.5027503577841217E-4</v>
      </c>
      <c r="KS91" s="52">
        <v>1.2879108166240761E-4</v>
      </c>
      <c r="KT91" s="52">
        <v>1.1597919289036803E-4</v>
      </c>
      <c r="KU91" s="52">
        <v>1.4470058100759519E-4</v>
      </c>
      <c r="KV91" s="52">
        <v>1.5494714591663502E-5</v>
      </c>
      <c r="KW91" s="52">
        <v>2.5159571259281382E-4</v>
      </c>
      <c r="KX91" s="52">
        <v>1.9423362855878421E-4</v>
      </c>
      <c r="KY91" s="52">
        <v>1.4068852612017255E-4</v>
      </c>
      <c r="KZ91" s="52">
        <v>2.261695449072328E-4</v>
      </c>
    </row>
    <row r="92" spans="1:312" x14ac:dyDescent="0.2">
      <c r="A92" s="89">
        <v>1.01674</v>
      </c>
      <c r="B92" s="41" t="s">
        <v>859</v>
      </c>
      <c r="C92" s="51" t="s">
        <v>150</v>
      </c>
      <c r="D92" s="52">
        <v>0</v>
      </c>
      <c r="E92" s="52">
        <v>0</v>
      </c>
      <c r="F92" s="52">
        <v>0</v>
      </c>
      <c r="G92" s="52">
        <v>0</v>
      </c>
      <c r="H92" s="52">
        <v>0</v>
      </c>
      <c r="I92" s="52">
        <v>0</v>
      </c>
      <c r="J92" s="52">
        <v>0</v>
      </c>
      <c r="K92" s="52">
        <v>0</v>
      </c>
      <c r="L92" s="52">
        <v>0</v>
      </c>
      <c r="M92" s="52">
        <v>0</v>
      </c>
      <c r="N92" s="52">
        <v>0</v>
      </c>
      <c r="O92" s="52">
        <v>0</v>
      </c>
      <c r="P92" s="52">
        <v>0</v>
      </c>
      <c r="Q92" s="52">
        <v>0</v>
      </c>
      <c r="R92" s="52">
        <v>0</v>
      </c>
      <c r="S92" s="52">
        <v>0</v>
      </c>
      <c r="T92" s="52">
        <v>0</v>
      </c>
      <c r="U92" s="52">
        <v>0</v>
      </c>
      <c r="V92" s="52">
        <v>0</v>
      </c>
      <c r="W92" s="52">
        <v>0</v>
      </c>
      <c r="X92" s="52">
        <v>0</v>
      </c>
      <c r="Y92" s="52">
        <v>0</v>
      </c>
      <c r="Z92" s="52">
        <v>0</v>
      </c>
      <c r="AA92" s="52">
        <v>0</v>
      </c>
      <c r="AB92" s="52">
        <v>0</v>
      </c>
      <c r="AC92" s="52">
        <v>0</v>
      </c>
      <c r="AD92" s="52">
        <v>0</v>
      </c>
      <c r="AE92" s="52">
        <v>0</v>
      </c>
      <c r="AF92" s="52">
        <v>1.2311048675937481E-4</v>
      </c>
      <c r="AG92" s="52">
        <v>0</v>
      </c>
      <c r="AH92" s="52">
        <v>6.0309025162882859E-4</v>
      </c>
      <c r="AI92" s="52">
        <v>0</v>
      </c>
      <c r="AJ92" s="52">
        <v>0</v>
      </c>
      <c r="AK92" s="52">
        <v>0</v>
      </c>
      <c r="AL92" s="52">
        <v>0</v>
      </c>
      <c r="AM92" s="52">
        <v>0</v>
      </c>
      <c r="AN92" s="52">
        <v>0</v>
      </c>
      <c r="AO92" s="52">
        <v>0</v>
      </c>
      <c r="AP92" s="52">
        <v>0</v>
      </c>
      <c r="AQ92" s="52">
        <v>0</v>
      </c>
      <c r="AR92" s="52">
        <v>0</v>
      </c>
      <c r="AS92" s="52">
        <v>0</v>
      </c>
      <c r="AT92" s="52">
        <v>0</v>
      </c>
      <c r="AU92" s="52">
        <v>4.3680670013710035E-4</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4.5346095355251666E-4</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1.9896091209729033E-4</v>
      </c>
      <c r="CS92" s="52">
        <v>0</v>
      </c>
      <c r="CT92" s="52">
        <v>0</v>
      </c>
      <c r="CU92" s="52">
        <v>0</v>
      </c>
      <c r="CV92" s="52">
        <v>1.1321109073798163E-4</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2">
        <v>0</v>
      </c>
      <c r="EN92" s="52">
        <v>0</v>
      </c>
      <c r="EO92" s="52">
        <v>0</v>
      </c>
      <c r="EP92" s="52">
        <v>0</v>
      </c>
      <c r="EQ92" s="52">
        <v>0</v>
      </c>
      <c r="ER92" s="52">
        <v>0</v>
      </c>
      <c r="ES92" s="52">
        <v>0</v>
      </c>
      <c r="ET92" s="52">
        <v>0</v>
      </c>
      <c r="EU92" s="52">
        <v>0</v>
      </c>
      <c r="EV92" s="52">
        <v>0</v>
      </c>
      <c r="EW92" s="52">
        <v>0</v>
      </c>
      <c r="EX92" s="52">
        <v>0</v>
      </c>
      <c r="EY92" s="52">
        <v>0</v>
      </c>
      <c r="EZ92" s="52">
        <v>0</v>
      </c>
      <c r="FA92" s="52">
        <v>0</v>
      </c>
      <c r="FB92" s="52">
        <v>0</v>
      </c>
      <c r="FC92" s="52">
        <v>0</v>
      </c>
      <c r="FD92" s="52">
        <v>0</v>
      </c>
      <c r="FE92" s="52">
        <v>0</v>
      </c>
      <c r="FF92" s="52">
        <v>0</v>
      </c>
      <c r="FG92" s="52">
        <v>0</v>
      </c>
      <c r="FH92" s="52">
        <v>0</v>
      </c>
      <c r="FI92" s="52">
        <v>1.5301219496599821E-3</v>
      </c>
      <c r="FJ92" s="52">
        <v>0</v>
      </c>
      <c r="FK92" s="52">
        <v>0</v>
      </c>
      <c r="FL92" s="52">
        <v>1.1843277117901417E-2</v>
      </c>
      <c r="FM92" s="52">
        <v>1.6400113801067696E-2</v>
      </c>
      <c r="FN92" s="52">
        <v>1.2631635744651966E-3</v>
      </c>
      <c r="FO92" s="52">
        <v>7.7267236073972458E-3</v>
      </c>
      <c r="FP92" s="52">
        <v>1.7607388116679057E-2</v>
      </c>
      <c r="FQ92" s="52">
        <v>1.3003821334645836E-2</v>
      </c>
      <c r="FR92" s="52">
        <v>1.5421969117292034E-2</v>
      </c>
      <c r="FS92" s="52">
        <v>0</v>
      </c>
      <c r="FT92" s="52">
        <v>0</v>
      </c>
      <c r="FU92" s="52">
        <v>0</v>
      </c>
      <c r="FV92" s="52">
        <v>0</v>
      </c>
      <c r="FW92" s="52">
        <v>0</v>
      </c>
      <c r="FX92" s="52">
        <v>0</v>
      </c>
      <c r="FY92" s="52">
        <v>0</v>
      </c>
      <c r="FZ92" s="52">
        <v>0</v>
      </c>
      <c r="GA92" s="52">
        <v>0</v>
      </c>
      <c r="GB92" s="52">
        <v>0</v>
      </c>
      <c r="GC92" s="52">
        <v>0</v>
      </c>
      <c r="GD92" s="52">
        <v>0</v>
      </c>
      <c r="GE92" s="52">
        <v>0</v>
      </c>
      <c r="GF92" s="52">
        <v>0</v>
      </c>
      <c r="GG92" s="52">
        <v>0</v>
      </c>
      <c r="GH92" s="52">
        <v>0</v>
      </c>
      <c r="GI92" s="52">
        <v>0</v>
      </c>
      <c r="GJ92" s="52">
        <v>0</v>
      </c>
      <c r="GK92" s="52">
        <v>0</v>
      </c>
      <c r="GL92" s="52">
        <v>0</v>
      </c>
      <c r="GM92" s="52">
        <v>0</v>
      </c>
      <c r="GN92" s="52">
        <v>0</v>
      </c>
      <c r="GO92" s="52">
        <v>0</v>
      </c>
      <c r="GP92" s="52">
        <v>0</v>
      </c>
      <c r="GQ92" s="52">
        <v>0</v>
      </c>
      <c r="GR92" s="52">
        <v>0</v>
      </c>
      <c r="GS92" s="52">
        <v>0</v>
      </c>
      <c r="GT92" s="52">
        <v>0</v>
      </c>
      <c r="GU92" s="52">
        <v>0</v>
      </c>
      <c r="GV92" s="52">
        <v>0</v>
      </c>
      <c r="GW92" s="52">
        <v>0</v>
      </c>
      <c r="GX92" s="52">
        <v>3.5364752637563358E-4</v>
      </c>
      <c r="GY92" s="52">
        <v>9.4751464478117848E-5</v>
      </c>
      <c r="GZ92" s="52">
        <v>0</v>
      </c>
      <c r="HA92" s="52">
        <v>0</v>
      </c>
      <c r="HB92" s="52">
        <v>0</v>
      </c>
      <c r="HC92" s="52">
        <v>0</v>
      </c>
      <c r="HD92" s="52">
        <v>0</v>
      </c>
      <c r="HE92" s="52">
        <v>0</v>
      </c>
      <c r="HF92" s="52">
        <v>0</v>
      </c>
      <c r="HG92" s="52">
        <v>0</v>
      </c>
      <c r="HH92" s="52">
        <v>0</v>
      </c>
      <c r="HI92" s="52">
        <v>0</v>
      </c>
      <c r="HJ92" s="52">
        <v>0</v>
      </c>
      <c r="HK92" s="52">
        <v>0</v>
      </c>
      <c r="HL92" s="52">
        <v>0</v>
      </c>
      <c r="HM92" s="52">
        <v>0</v>
      </c>
      <c r="HN92" s="52">
        <v>0</v>
      </c>
      <c r="HO92" s="52">
        <v>0</v>
      </c>
      <c r="HP92" s="52">
        <v>0</v>
      </c>
      <c r="HQ92" s="52">
        <v>0</v>
      </c>
      <c r="HR92" s="52">
        <v>0</v>
      </c>
      <c r="HS92" s="52">
        <v>0</v>
      </c>
      <c r="HT92" s="52">
        <v>0</v>
      </c>
      <c r="HU92" s="52">
        <v>0</v>
      </c>
      <c r="HV92" s="52">
        <v>0</v>
      </c>
      <c r="HW92" s="52">
        <v>0</v>
      </c>
      <c r="HX92" s="52">
        <v>0</v>
      </c>
      <c r="HY92" s="52">
        <v>0</v>
      </c>
      <c r="HZ92" s="52">
        <v>0</v>
      </c>
      <c r="IA92" s="52">
        <v>0</v>
      </c>
      <c r="IB92" s="52">
        <v>0</v>
      </c>
      <c r="IC92" s="52">
        <v>0</v>
      </c>
      <c r="ID92" s="52">
        <v>0</v>
      </c>
      <c r="IE92" s="52">
        <v>0</v>
      </c>
      <c r="IF92" s="52">
        <v>0</v>
      </c>
      <c r="IG92" s="52">
        <v>1.1122956649876844E-3</v>
      </c>
      <c r="IH92" s="52">
        <v>7.6420694049179853E-5</v>
      </c>
      <c r="II92" s="52">
        <v>0</v>
      </c>
      <c r="IJ92" s="52">
        <v>0</v>
      </c>
      <c r="IK92" s="52">
        <v>0</v>
      </c>
      <c r="IL92" s="52">
        <v>0</v>
      </c>
      <c r="IM92" s="52">
        <v>0</v>
      </c>
      <c r="IN92" s="52">
        <v>0</v>
      </c>
      <c r="IO92" s="52">
        <v>0</v>
      </c>
      <c r="IP92" s="52">
        <v>0</v>
      </c>
      <c r="IQ92" s="52">
        <v>0</v>
      </c>
      <c r="IR92" s="52">
        <v>3.1382211515684245E-5</v>
      </c>
      <c r="IS92" s="52">
        <v>0</v>
      </c>
      <c r="IT92" s="52">
        <v>0</v>
      </c>
      <c r="IU92" s="52">
        <v>0</v>
      </c>
      <c r="IV92" s="52">
        <v>0</v>
      </c>
      <c r="IW92" s="52">
        <v>0</v>
      </c>
      <c r="IX92" s="52">
        <v>0</v>
      </c>
      <c r="IY92" s="52">
        <v>0</v>
      </c>
      <c r="IZ92" s="52">
        <v>0</v>
      </c>
      <c r="JA92" s="52">
        <v>0</v>
      </c>
      <c r="JB92" s="52">
        <v>0</v>
      </c>
      <c r="JC92" s="52">
        <v>0</v>
      </c>
      <c r="JD92" s="52">
        <v>0</v>
      </c>
      <c r="JE92" s="52">
        <v>0</v>
      </c>
      <c r="JF92" s="52">
        <v>0</v>
      </c>
      <c r="JG92" s="52">
        <v>0</v>
      </c>
      <c r="JH92" s="52">
        <v>0</v>
      </c>
      <c r="JI92" s="52">
        <v>0</v>
      </c>
      <c r="JJ92" s="52">
        <v>0</v>
      </c>
      <c r="JK92" s="52">
        <v>0</v>
      </c>
      <c r="JL92" s="52">
        <v>0</v>
      </c>
      <c r="JM92" s="52">
        <v>0</v>
      </c>
      <c r="JN92" s="52">
        <v>0</v>
      </c>
      <c r="JO92" s="52">
        <v>0</v>
      </c>
      <c r="JP92" s="52">
        <v>0</v>
      </c>
      <c r="JQ92" s="52">
        <v>0</v>
      </c>
      <c r="JR92" s="52">
        <v>0</v>
      </c>
      <c r="JS92" s="52">
        <v>0</v>
      </c>
      <c r="JT92" s="52">
        <v>0</v>
      </c>
      <c r="JU92" s="52">
        <v>0</v>
      </c>
      <c r="JV92" s="52">
        <v>0</v>
      </c>
      <c r="JW92" s="52">
        <v>0</v>
      </c>
      <c r="JX92" s="52">
        <v>0</v>
      </c>
      <c r="JY92" s="52">
        <v>0</v>
      </c>
      <c r="JZ92" s="52">
        <v>0</v>
      </c>
      <c r="KA92" s="52">
        <v>0</v>
      </c>
      <c r="KB92" s="52">
        <v>0</v>
      </c>
      <c r="KC92" s="52">
        <v>0</v>
      </c>
      <c r="KD92" s="52">
        <v>0</v>
      </c>
      <c r="KE92" s="52">
        <v>0</v>
      </c>
      <c r="KF92" s="52">
        <v>0</v>
      </c>
      <c r="KG92" s="52">
        <v>0</v>
      </c>
      <c r="KH92" s="52">
        <v>0</v>
      </c>
      <c r="KI92" s="52">
        <v>0</v>
      </c>
      <c r="KJ92" s="52">
        <v>0</v>
      </c>
      <c r="KK92" s="52">
        <v>0</v>
      </c>
      <c r="KL92" s="52">
        <v>0</v>
      </c>
      <c r="KM92" s="52">
        <v>0</v>
      </c>
      <c r="KN92" s="52">
        <v>0</v>
      </c>
      <c r="KO92" s="52">
        <v>0</v>
      </c>
      <c r="KP92" s="52">
        <v>0</v>
      </c>
      <c r="KQ92" s="52">
        <v>0</v>
      </c>
      <c r="KR92" s="52">
        <v>0</v>
      </c>
      <c r="KS92" s="52">
        <v>0</v>
      </c>
      <c r="KT92" s="52">
        <v>0</v>
      </c>
      <c r="KU92" s="52">
        <v>0</v>
      </c>
      <c r="KV92" s="52">
        <v>0</v>
      </c>
      <c r="KW92" s="52">
        <v>0</v>
      </c>
      <c r="KX92" s="52">
        <v>0</v>
      </c>
      <c r="KY92" s="52">
        <v>0</v>
      </c>
      <c r="KZ92" s="52">
        <v>0</v>
      </c>
    </row>
    <row r="93" spans="1:312" x14ac:dyDescent="0.2">
      <c r="A93" s="89">
        <v>1.0571550000000001</v>
      </c>
      <c r="B93" s="41" t="s">
        <v>858</v>
      </c>
      <c r="C93" s="51" t="s">
        <v>131</v>
      </c>
      <c r="D93" s="52">
        <v>1.8748999720919144E-6</v>
      </c>
      <c r="E93" s="52">
        <v>8.212849520309303E-6</v>
      </c>
      <c r="F93" s="52">
        <v>1.6824481515512545E-5</v>
      </c>
      <c r="G93" s="52">
        <v>8.4788983824513886E-6</v>
      </c>
      <c r="H93" s="52">
        <v>0</v>
      </c>
      <c r="I93" s="52">
        <v>2.7563900617260707E-5</v>
      </c>
      <c r="J93" s="52">
        <v>1.3668227531300149E-4</v>
      </c>
      <c r="K93" s="52">
        <v>7.7339808665637897E-5</v>
      </c>
      <c r="L93" s="52">
        <v>2.2662921786943536E-6</v>
      </c>
      <c r="M93" s="52">
        <v>1.1845467689947021E-5</v>
      </c>
      <c r="N93" s="52">
        <v>6.9887676546383332E-5</v>
      </c>
      <c r="O93" s="52">
        <v>5.2171408780396203E-5</v>
      </c>
      <c r="P93" s="52">
        <v>4.662060723995979E-5</v>
      </c>
      <c r="Q93" s="52">
        <v>3.377233289097952E-5</v>
      </c>
      <c r="R93" s="52">
        <v>2.2242325953489346E-5</v>
      </c>
      <c r="S93" s="52">
        <v>4.7869457943964296E-5</v>
      </c>
      <c r="T93" s="52">
        <v>1.7050922311940865E-5</v>
      </c>
      <c r="U93" s="52">
        <v>1.1370583224238667E-4</v>
      </c>
      <c r="V93" s="52">
        <v>1.7587180717713808E-3</v>
      </c>
      <c r="W93" s="52">
        <v>1.9217059667086262E-4</v>
      </c>
      <c r="X93" s="52">
        <v>1.85155187426422E-5</v>
      </c>
      <c r="Y93" s="52">
        <v>6.0332072666283862E-2</v>
      </c>
      <c r="Z93" s="52">
        <v>0.46110105808553042</v>
      </c>
      <c r="AA93" s="52">
        <v>0.25327792648613079</v>
      </c>
      <c r="AB93" s="52">
        <v>0.73755747217537249</v>
      </c>
      <c r="AC93" s="52">
        <v>1.6232253295278463E-3</v>
      </c>
      <c r="AD93" s="52">
        <v>1.0543974386299645E-3</v>
      </c>
      <c r="AE93" s="52">
        <v>5.9387270088972193E-3</v>
      </c>
      <c r="AF93" s="52">
        <v>4.5496419117303295E-5</v>
      </c>
      <c r="AG93" s="52">
        <v>2.7953354978948276E-5</v>
      </c>
      <c r="AH93" s="52">
        <v>8.6064456181799049E-5</v>
      </c>
      <c r="AI93" s="52">
        <v>8.7937526072795557E-6</v>
      </c>
      <c r="AJ93" s="52">
        <v>1.3116245753992341E-5</v>
      </c>
      <c r="AK93" s="52">
        <v>3.1337199295323911E-4</v>
      </c>
      <c r="AL93" s="52">
        <v>6.5630822560423709E-4</v>
      </c>
      <c r="AM93" s="52">
        <v>4.0555446219709231E-4</v>
      </c>
      <c r="AN93" s="52">
        <v>1.2313227634379981E-4</v>
      </c>
      <c r="AO93" s="52">
        <v>8.682135974551757E-5</v>
      </c>
      <c r="AP93" s="52">
        <v>1.4219853971287084E-4</v>
      </c>
      <c r="AQ93" s="52">
        <v>2.3658299984392673E-5</v>
      </c>
      <c r="AR93" s="52">
        <v>1.3785437275090203E-4</v>
      </c>
      <c r="AS93" s="52">
        <v>1.1794609525078363E-4</v>
      </c>
      <c r="AT93" s="52">
        <v>3.5696210832486915E-4</v>
      </c>
      <c r="AU93" s="52">
        <v>6.7009387492093366E-5</v>
      </c>
      <c r="AV93" s="52">
        <v>4.5647052481503957E-5</v>
      </c>
      <c r="AW93" s="52">
        <v>3.4935968675445192E-5</v>
      </c>
      <c r="AX93" s="52">
        <v>1.5285534305986567E-5</v>
      </c>
      <c r="AY93" s="52">
        <v>1.5662360335473368E-4</v>
      </c>
      <c r="AZ93" s="52">
        <v>1.4460736251730292E-3</v>
      </c>
      <c r="BA93" s="52">
        <v>2.5153133278180286E-4</v>
      </c>
      <c r="BB93" s="52">
        <v>2.1392405877162204E-2</v>
      </c>
      <c r="BC93" s="52">
        <v>3.7628545480897071E-5</v>
      </c>
      <c r="BD93" s="52">
        <v>2.5545373293556263E-5</v>
      </c>
      <c r="BE93" s="52">
        <v>3.3477692868950078E-5</v>
      </c>
      <c r="BF93" s="52">
        <v>3.865611437181692E-4</v>
      </c>
      <c r="BG93" s="52">
        <v>1.6275779971240887E-3</v>
      </c>
      <c r="BH93" s="52">
        <v>1.013473673529777E-4</v>
      </c>
      <c r="BI93" s="52">
        <v>6.7279608413412394E-6</v>
      </c>
      <c r="BJ93" s="52">
        <v>9.503952115968539E-5</v>
      </c>
      <c r="BK93" s="52">
        <v>1.3566959478002253E-4</v>
      </c>
      <c r="BL93" s="52">
        <v>9.6915914835128553E-5</v>
      </c>
      <c r="BM93" s="52">
        <v>6.1507204735051699E-5</v>
      </c>
      <c r="BN93" s="52">
        <v>1.3121093929443866E-4</v>
      </c>
      <c r="BO93" s="52">
        <v>1.109160401173336E-5</v>
      </c>
      <c r="BP93" s="52">
        <v>0</v>
      </c>
      <c r="BQ93" s="52">
        <v>5.8750661821536618E-5</v>
      </c>
      <c r="BR93" s="52">
        <v>2.7160144794558156E-5</v>
      </c>
      <c r="BS93" s="52">
        <v>1.7361741583160323E-5</v>
      </c>
      <c r="BT93" s="52">
        <v>5.7285165889497915E-6</v>
      </c>
      <c r="BU93" s="52">
        <v>2.9533551856097785E-6</v>
      </c>
      <c r="BV93" s="52">
        <v>1.3784354414409134E-5</v>
      </c>
      <c r="BW93" s="52">
        <v>1.0777003176465943E-5</v>
      </c>
      <c r="BX93" s="52">
        <v>2.8279903819763252E-5</v>
      </c>
      <c r="BY93" s="52">
        <v>5.6613415800426467E-5</v>
      </c>
      <c r="BZ93" s="52">
        <v>0</v>
      </c>
      <c r="CA93" s="52">
        <v>2.8197656853814973E-5</v>
      </c>
      <c r="CB93" s="52">
        <v>1.2995577012965655E-6</v>
      </c>
      <c r="CC93" s="52">
        <v>9.0175423490380929E-5</v>
      </c>
      <c r="CD93" s="52">
        <v>1.3277399770425364E-3</v>
      </c>
      <c r="CE93" s="52">
        <v>1.7821099245951138E-3</v>
      </c>
      <c r="CF93" s="52">
        <v>2.5683114565428849E-3</v>
      </c>
      <c r="CG93" s="52">
        <v>1.5075042162793317E-3</v>
      </c>
      <c r="CH93" s="52">
        <v>2.2849109915480288E-3</v>
      </c>
      <c r="CI93" s="52">
        <v>9.6740687213414797E-4</v>
      </c>
      <c r="CJ93" s="52">
        <v>2.2064231714403171E-3</v>
      </c>
      <c r="CK93" s="52">
        <v>9.6191739009319468E-4</v>
      </c>
      <c r="CL93" s="52">
        <v>1.0793438229775445E-5</v>
      </c>
      <c r="CM93" s="52">
        <v>1.2439598152917577E-5</v>
      </c>
      <c r="CN93" s="52">
        <v>2.3371833376022343E-5</v>
      </c>
      <c r="CO93" s="52">
        <v>1.9103420033819019E-5</v>
      </c>
      <c r="CP93" s="52">
        <v>7.5295417432552219E-5</v>
      </c>
      <c r="CQ93" s="52">
        <v>7.7670466908175324E-5</v>
      </c>
      <c r="CR93" s="52">
        <v>1.542185345295434E-4</v>
      </c>
      <c r="CS93" s="52">
        <v>2.4923955290111899E-5</v>
      </c>
      <c r="CT93" s="52">
        <v>1.4001958504283462E-6</v>
      </c>
      <c r="CU93" s="52">
        <v>1.3290873750634145E-5</v>
      </c>
      <c r="CV93" s="52">
        <v>1.3568109624755061E-4</v>
      </c>
      <c r="CW93" s="52">
        <v>7.8448881796747825E-6</v>
      </c>
      <c r="CX93" s="52">
        <v>4.6141546214709777E-6</v>
      </c>
      <c r="CY93" s="52">
        <v>0</v>
      </c>
      <c r="CZ93" s="52">
        <v>1.0299300053841075E-4</v>
      </c>
      <c r="DA93" s="52">
        <v>7.3040068832212315E-5</v>
      </c>
      <c r="DB93" s="52">
        <v>5.396341552074673E-6</v>
      </c>
      <c r="DC93" s="52">
        <v>1.0287517791313948E-2</v>
      </c>
      <c r="DD93" s="52">
        <v>1.3806580338287463E-2</v>
      </c>
      <c r="DE93" s="52">
        <v>2.7975377514622164E-2</v>
      </c>
      <c r="DF93" s="52">
        <v>1.111147737362822E-2</v>
      </c>
      <c r="DG93" s="52">
        <v>6.5207474248591329E-2</v>
      </c>
      <c r="DH93" s="52">
        <v>1.1984165272190307E-2</v>
      </c>
      <c r="DI93" s="52">
        <v>8.6399032723397055E-5</v>
      </c>
      <c r="DJ93" s="52">
        <v>1.0844364684232198E-4</v>
      </c>
      <c r="DK93" s="52">
        <v>2.5355141370069168E-4</v>
      </c>
      <c r="DL93" s="52">
        <v>4.5762581315885565E-5</v>
      </c>
      <c r="DM93" s="52">
        <v>3.6723473929824868E-4</v>
      </c>
      <c r="DN93" s="52">
        <v>7.5423101208288277E-5</v>
      </c>
      <c r="DO93" s="52">
        <v>8.0212083642563074E-5</v>
      </c>
      <c r="DP93" s="52">
        <v>2.8774580187931024E-4</v>
      </c>
      <c r="DQ93" s="52">
        <v>1.5389504416702787E-4</v>
      </c>
      <c r="DR93" s="52">
        <v>1.3180730494698548E-4</v>
      </c>
      <c r="DS93" s="52">
        <v>1.5888412294087745E-4</v>
      </c>
      <c r="DT93" s="52">
        <v>7.9103263030010171E-5</v>
      </c>
      <c r="DU93" s="52">
        <v>2.5819335701826178E-5</v>
      </c>
      <c r="DV93" s="52">
        <v>5.1105516940704001E-5</v>
      </c>
      <c r="DW93" s="52">
        <v>1.6285787791232422E-4</v>
      </c>
      <c r="DX93" s="52">
        <v>6.8247210696820219E-5</v>
      </c>
      <c r="DY93" s="52">
        <v>7.2984680816946545E-6</v>
      </c>
      <c r="DZ93" s="52">
        <v>2.083078050670653E-5</v>
      </c>
      <c r="EA93" s="52">
        <v>2.0768478876746177E-4</v>
      </c>
      <c r="EB93" s="52">
        <v>9.2627650051151653E-5</v>
      </c>
      <c r="EC93" s="52">
        <v>1.1304433131499796E-4</v>
      </c>
      <c r="ED93" s="52">
        <v>9.4858020942638119E-6</v>
      </c>
      <c r="EE93" s="52">
        <v>1.3627414268413005E-5</v>
      </c>
      <c r="EF93" s="52">
        <v>3.6199911561453704E-5</v>
      </c>
      <c r="EG93" s="52">
        <v>1.6601100953791457E-4</v>
      </c>
      <c r="EH93" s="52">
        <v>9.9004410061080492E-6</v>
      </c>
      <c r="EI93" s="52">
        <v>5.7430581472710934E-5</v>
      </c>
      <c r="EJ93" s="52">
        <v>1.5820031511414003E-5</v>
      </c>
      <c r="EK93" s="52">
        <v>4.5229084910396975E-5</v>
      </c>
      <c r="EL93" s="52">
        <v>2.7336102878576345E-6</v>
      </c>
      <c r="EM93" s="52">
        <v>2.3628569227204318E-5</v>
      </c>
      <c r="EN93" s="52">
        <v>9.970987416860258E-5</v>
      </c>
      <c r="EO93" s="52">
        <v>0</v>
      </c>
      <c r="EP93" s="52">
        <v>8.3029053436484425E-5</v>
      </c>
      <c r="EQ93" s="52">
        <v>2.2981691347868799E-4</v>
      </c>
      <c r="ER93" s="52">
        <v>1.2957694634329789E-5</v>
      </c>
      <c r="ES93" s="52">
        <v>2.7038007508569373E-5</v>
      </c>
      <c r="ET93" s="52">
        <v>9.2864910427299411E-6</v>
      </c>
      <c r="EU93" s="52">
        <v>3.8868936446740276E-6</v>
      </c>
      <c r="EV93" s="52">
        <v>5.1090505019318674E-6</v>
      </c>
      <c r="EW93" s="52">
        <v>1.7131457163893467E-4</v>
      </c>
      <c r="EX93" s="52">
        <v>9.267896386680886E-5</v>
      </c>
      <c r="EY93" s="52">
        <v>1.2911438097569698E-4</v>
      </c>
      <c r="EZ93" s="52">
        <v>3.0411905943077061E-5</v>
      </c>
      <c r="FA93" s="52">
        <v>1.2384934531307913E-5</v>
      </c>
      <c r="FB93" s="52">
        <v>5.9417776987182321E-5</v>
      </c>
      <c r="FC93" s="52">
        <v>3.9102818934977427E-5</v>
      </c>
      <c r="FD93" s="52">
        <v>9.2900281112731707E-6</v>
      </c>
      <c r="FE93" s="52">
        <v>2.2370301135893512E-5</v>
      </c>
      <c r="FF93" s="52">
        <v>2.9478122042638539E-5</v>
      </c>
      <c r="FG93" s="52">
        <v>5.7074237030698708E-5</v>
      </c>
      <c r="FH93" s="52">
        <v>0</v>
      </c>
      <c r="FI93" s="52">
        <v>2.3658608371527014E-5</v>
      </c>
      <c r="FJ93" s="52">
        <v>1.0469607502506824E-5</v>
      </c>
      <c r="FK93" s="52">
        <v>2.1374568762173869E-5</v>
      </c>
      <c r="FL93" s="52">
        <v>4.4201782767997602E-5</v>
      </c>
      <c r="FM93" s="52">
        <v>5.1844309301593168E-5</v>
      </c>
      <c r="FN93" s="52">
        <v>3.5634102456117983E-5</v>
      </c>
      <c r="FO93" s="52">
        <v>7.4485999948596816E-6</v>
      </c>
      <c r="FP93" s="52">
        <v>1.1475656642784054E-4</v>
      </c>
      <c r="FQ93" s="52">
        <v>1.3725861230128543E-4</v>
      </c>
      <c r="FR93" s="52">
        <v>2.0730824519869743E-6</v>
      </c>
      <c r="FS93" s="52">
        <v>0</v>
      </c>
      <c r="FT93" s="52">
        <v>5.4030222823739023E-5</v>
      </c>
      <c r="FU93" s="52">
        <v>2.5476256645557587E-5</v>
      </c>
      <c r="FV93" s="52">
        <v>1.6102263488326527E-5</v>
      </c>
      <c r="FW93" s="52">
        <v>7.8106002202856743E-6</v>
      </c>
      <c r="FX93" s="52">
        <v>7.7652436652261001E-5</v>
      </c>
      <c r="FY93" s="52">
        <v>1.0397066553871025E-4</v>
      </c>
      <c r="FZ93" s="52">
        <v>1.1124795600567798E-5</v>
      </c>
      <c r="GA93" s="52">
        <v>3.4091938934776725E-6</v>
      </c>
      <c r="GB93" s="52">
        <v>4.6454521502197308E-5</v>
      </c>
      <c r="GC93" s="52">
        <v>2.1187724678166575E-5</v>
      </c>
      <c r="GD93" s="52">
        <v>4.7639230882000583E-6</v>
      </c>
      <c r="GE93" s="52">
        <v>4.1824063398263301E-5</v>
      </c>
      <c r="GF93" s="52">
        <v>1.8931012478330271E-5</v>
      </c>
      <c r="GG93" s="52">
        <v>8.3329979495149324E-5</v>
      </c>
      <c r="GH93" s="52">
        <v>3.2191845761370228E-4</v>
      </c>
      <c r="GI93" s="52">
        <v>3.2225890456225238E-4</v>
      </c>
      <c r="GJ93" s="52">
        <v>1.3735022563769717E-3</v>
      </c>
      <c r="GK93" s="52">
        <v>7.3210802211177051E-4</v>
      </c>
      <c r="GL93" s="52">
        <v>3.4749456048956601E-2</v>
      </c>
      <c r="GM93" s="52">
        <v>3.659782443117577E-2</v>
      </c>
      <c r="GN93" s="52">
        <v>1.4184258509384113E-2</v>
      </c>
      <c r="GO93" s="52">
        <v>2.0529181346734868E-4</v>
      </c>
      <c r="GP93" s="52">
        <v>2.5387675805050744E-5</v>
      </c>
      <c r="GQ93" s="52">
        <v>8.5261584347750251E-5</v>
      </c>
      <c r="GR93" s="52">
        <v>5.8855374980875023E-5</v>
      </c>
      <c r="GS93" s="52">
        <v>2.6276970472147333E-4</v>
      </c>
      <c r="GT93" s="52">
        <v>7.6085218321767661E-5</v>
      </c>
      <c r="GU93" s="52">
        <v>1.3665743961466275E-4</v>
      </c>
      <c r="GV93" s="52">
        <v>1.218093187945675E-5</v>
      </c>
      <c r="GW93" s="52">
        <v>4.0095835960561185E-5</v>
      </c>
      <c r="GX93" s="52">
        <v>6.1340437601802524E-5</v>
      </c>
      <c r="GY93" s="52">
        <v>5.9471052598454802E-6</v>
      </c>
      <c r="GZ93" s="52">
        <v>9.8144349475408628E-5</v>
      </c>
      <c r="HA93" s="52">
        <v>3.4676682684041301E-4</v>
      </c>
      <c r="HB93" s="52">
        <v>1.2809947158903069E-4</v>
      </c>
      <c r="HC93" s="52">
        <v>4.8799054743081031E-5</v>
      </c>
      <c r="HD93" s="52">
        <v>8.5520417879845887E-5</v>
      </c>
      <c r="HE93" s="52">
        <v>5.8299079344855026E-5</v>
      </c>
      <c r="HF93" s="52">
        <v>7.4769436149636062E-5</v>
      </c>
      <c r="HG93" s="52">
        <v>1.007550291074149E-4</v>
      </c>
      <c r="HH93" s="52">
        <v>2.3563703685582583E-5</v>
      </c>
      <c r="HI93" s="52">
        <v>8.6071277445127226E-5</v>
      </c>
      <c r="HJ93" s="52">
        <v>1.404647478933048E-4</v>
      </c>
      <c r="HK93" s="52">
        <v>1.3331662884779458E-4</v>
      </c>
      <c r="HL93" s="52">
        <v>4.1702647978968017E-5</v>
      </c>
      <c r="HM93" s="52">
        <v>4.5511155094941283E-5</v>
      </c>
      <c r="HN93" s="52">
        <v>2.9930297728805218E-4</v>
      </c>
      <c r="HO93" s="52">
        <v>1.1955206469207617E-4</v>
      </c>
      <c r="HP93" s="52">
        <v>2.4418396024329611E-5</v>
      </c>
      <c r="HQ93" s="52">
        <v>4.3391353768114085E-5</v>
      </c>
      <c r="HR93" s="52">
        <v>2.9519266574163256E-4</v>
      </c>
      <c r="HS93" s="52">
        <v>4.9075089114777542E-5</v>
      </c>
      <c r="HT93" s="52">
        <v>1.2476541578815384E-4</v>
      </c>
      <c r="HU93" s="52">
        <v>3.435681832192967E-5</v>
      </c>
      <c r="HV93" s="52">
        <v>1.2315503488357957E-4</v>
      </c>
      <c r="HW93" s="52">
        <v>2.1712198637155655E-5</v>
      </c>
      <c r="HX93" s="52">
        <v>5.0530505589868743E-4</v>
      </c>
      <c r="HY93" s="52">
        <v>5.8451560691558145E-4</v>
      </c>
      <c r="HZ93" s="52">
        <v>9.1688949730395458E-4</v>
      </c>
      <c r="IA93" s="52">
        <v>1.515305370041415E-3</v>
      </c>
      <c r="IB93" s="52">
        <v>4.779495309524609E-4</v>
      </c>
      <c r="IC93" s="52">
        <v>1.2041615146787395E-4</v>
      </c>
      <c r="ID93" s="52">
        <v>1.5840111098724724E-4</v>
      </c>
      <c r="IE93" s="52">
        <v>1.6862168118432288E-4</v>
      </c>
      <c r="IF93" s="52">
        <v>3.2966279744428776E-5</v>
      </c>
      <c r="IG93" s="52">
        <v>1.8391181789835119E-5</v>
      </c>
      <c r="IH93" s="52">
        <v>4.6039462490709898E-5</v>
      </c>
      <c r="II93" s="52">
        <v>1.1300923760148915E-2</v>
      </c>
      <c r="IJ93" s="52">
        <v>3.3132853942759062E-5</v>
      </c>
      <c r="IK93" s="52">
        <v>1.5171444717709929E-5</v>
      </c>
      <c r="IL93" s="52">
        <v>5.4051257235873771E-5</v>
      </c>
      <c r="IM93" s="52">
        <v>9.9711156557394952E-6</v>
      </c>
      <c r="IN93" s="52">
        <v>1.0688667788742069E-5</v>
      </c>
      <c r="IO93" s="52">
        <v>4.9463438120165212E-5</v>
      </c>
      <c r="IP93" s="52">
        <v>5.4193731945120041E-5</v>
      </c>
      <c r="IQ93" s="52">
        <v>1.4939047013309169E-5</v>
      </c>
      <c r="IR93" s="52">
        <v>9.2898940744354829E-5</v>
      </c>
      <c r="IS93" s="52">
        <v>1.8395922887008584E-5</v>
      </c>
      <c r="IT93" s="52">
        <v>3.0643477264969039E-5</v>
      </c>
      <c r="IU93" s="52">
        <v>5.9325923120448516E-5</v>
      </c>
      <c r="IV93" s="52">
        <v>6.5190100975721197E-5</v>
      </c>
      <c r="IW93" s="52">
        <v>7.2659831033171474E-5</v>
      </c>
      <c r="IX93" s="52">
        <v>6.5732343914768329E-6</v>
      </c>
      <c r="IY93" s="52">
        <v>1.4217923668958159E-5</v>
      </c>
      <c r="IZ93" s="52">
        <v>3.5088771768046823E-5</v>
      </c>
      <c r="JA93" s="52">
        <v>1.5231435989564119E-4</v>
      </c>
      <c r="JB93" s="52">
        <v>4.7931039932483507E-5</v>
      </c>
      <c r="JC93" s="52">
        <v>3.1906259808011472E-5</v>
      </c>
      <c r="JD93" s="52">
        <v>1.0987988560533842E-4</v>
      </c>
      <c r="JE93" s="52">
        <v>0</v>
      </c>
      <c r="JF93" s="52">
        <v>1.7478965418249271E-5</v>
      </c>
      <c r="JG93" s="52">
        <v>1.4810612160922091E-4</v>
      </c>
      <c r="JH93" s="52">
        <v>1.1333237185635351E-4</v>
      </c>
      <c r="JI93" s="52">
        <v>8.4125579356831144E-5</v>
      </c>
      <c r="JJ93" s="52">
        <v>2.2677356249388591E-4</v>
      </c>
      <c r="JK93" s="52">
        <v>1.2677078629558667E-4</v>
      </c>
      <c r="JL93" s="52">
        <v>3.8021783823280872E-5</v>
      </c>
      <c r="JM93" s="52">
        <v>1.3837347416901236E-4</v>
      </c>
      <c r="JN93" s="52">
        <v>4.3898019727375534E-5</v>
      </c>
      <c r="JO93" s="52">
        <v>4.9775375010123165E-5</v>
      </c>
      <c r="JP93" s="52">
        <v>2.2421711656132262E-5</v>
      </c>
      <c r="JQ93" s="52">
        <v>4.3172872703038591E-5</v>
      </c>
      <c r="JR93" s="52">
        <v>2.0080780919447425E-5</v>
      </c>
      <c r="JS93" s="52">
        <v>1.2925191186081324E-5</v>
      </c>
      <c r="JT93" s="52">
        <v>8.7513313267587259E-5</v>
      </c>
      <c r="JU93" s="52">
        <v>4.4753891006410224E-5</v>
      </c>
      <c r="JV93" s="52">
        <v>1.202051635427941E-4</v>
      </c>
      <c r="JW93" s="52">
        <v>1.7603179892214214E-5</v>
      </c>
      <c r="JX93" s="52">
        <v>1.6555765519221904E-4</v>
      </c>
      <c r="JY93" s="52">
        <v>1.0795272585788743E-4</v>
      </c>
      <c r="JZ93" s="52">
        <v>8.3531996840725589E-5</v>
      </c>
      <c r="KA93" s="52">
        <v>9.8459502543097197E-5</v>
      </c>
      <c r="KB93" s="52">
        <v>6.6873010898829428E-5</v>
      </c>
      <c r="KC93" s="52">
        <v>3.3204379967509072E-5</v>
      </c>
      <c r="KD93" s="52">
        <v>1.9467801684278653E-5</v>
      </c>
      <c r="KE93" s="52">
        <v>1.4826039758644071E-4</v>
      </c>
      <c r="KF93" s="52">
        <v>7.696031483306753E-5</v>
      </c>
      <c r="KG93" s="52">
        <v>3.9883519956257064E-5</v>
      </c>
      <c r="KH93" s="52">
        <v>1.3797658364822119E-4</v>
      </c>
      <c r="KI93" s="52">
        <v>3.1447417859819363E-5</v>
      </c>
      <c r="KJ93" s="52">
        <v>5.7915808084734168E-5</v>
      </c>
      <c r="KK93" s="52">
        <v>6.9410130666103264E-5</v>
      </c>
      <c r="KL93" s="52">
        <v>1.1976811254824524E-4</v>
      </c>
      <c r="KM93" s="52">
        <v>7.7858554395167468E-5</v>
      </c>
      <c r="KN93" s="52">
        <v>1.4196159543781103E-4</v>
      </c>
      <c r="KO93" s="52">
        <v>1.119410289401088E-4</v>
      </c>
      <c r="KP93" s="52">
        <v>1.0519266973960697E-4</v>
      </c>
      <c r="KQ93" s="52">
        <v>8.4146773900046088E-5</v>
      </c>
      <c r="KR93" s="52">
        <v>1.6002652404809354E-4</v>
      </c>
      <c r="KS93" s="52">
        <v>6.1077816274020624E-5</v>
      </c>
      <c r="KT93" s="52">
        <v>3.6121040183566939E-5</v>
      </c>
      <c r="KU93" s="52">
        <v>1.9652770793646563E-4</v>
      </c>
      <c r="KV93" s="52">
        <v>8.8733118237828232E-6</v>
      </c>
      <c r="KW93" s="52">
        <v>1.1753996803045472E-4</v>
      </c>
      <c r="KX93" s="52">
        <v>9.7178953834616227E-5</v>
      </c>
      <c r="KY93" s="52">
        <v>1.0815280161700089E-4</v>
      </c>
      <c r="KZ93" s="52">
        <v>1.3414338929786527E-4</v>
      </c>
    </row>
    <row r="94" spans="1:312" x14ac:dyDescent="0.2">
      <c r="A94" s="89">
        <v>1.0280450000000001</v>
      </c>
      <c r="B94" s="41" t="s">
        <v>857</v>
      </c>
      <c r="C94" s="51" t="s">
        <v>129</v>
      </c>
      <c r="D94" s="52">
        <v>2.5664854156983005E-4</v>
      </c>
      <c r="E94" s="52">
        <v>1.1732142910501416E-4</v>
      </c>
      <c r="F94" s="52">
        <v>1.5192755634741846E-4</v>
      </c>
      <c r="G94" s="52">
        <v>1.3298304223036757E-4</v>
      </c>
      <c r="H94" s="52">
        <v>2.2334418449454851E-4</v>
      </c>
      <c r="I94" s="52">
        <v>7.7242920465654804E-5</v>
      </c>
      <c r="J94" s="52">
        <v>1.4450310134635138E-4</v>
      </c>
      <c r="K94" s="52">
        <v>1.9330235173931697E-4</v>
      </c>
      <c r="L94" s="52">
        <v>3.2490046543195593E-4</v>
      </c>
      <c r="M94" s="52">
        <v>1.1610497411263432E-4</v>
      </c>
      <c r="N94" s="52">
        <v>1.1966955100980831E-4</v>
      </c>
      <c r="O94" s="52">
        <v>5.7268870131072129E-5</v>
      </c>
      <c r="P94" s="52">
        <v>1.6105747754311002E-4</v>
      </c>
      <c r="Q94" s="52">
        <v>2.1285613234514419E-4</v>
      </c>
      <c r="R94" s="52">
        <v>9.9619123113566253E-5</v>
      </c>
      <c r="S94" s="52">
        <v>4.1737454230913574E-5</v>
      </c>
      <c r="T94" s="52">
        <v>1.1887727335514743E-4</v>
      </c>
      <c r="U94" s="52">
        <v>6.6710547112958037E-5</v>
      </c>
      <c r="V94" s="52">
        <v>3.8858190703209951E-5</v>
      </c>
      <c r="W94" s="52">
        <v>8.4179427585162923E-5</v>
      </c>
      <c r="X94" s="52">
        <v>1.3091952209926013E-4</v>
      </c>
      <c r="Y94" s="52">
        <v>2.2502195940232239E-5</v>
      </c>
      <c r="Z94" s="52">
        <v>8.3579761442446619E-5</v>
      </c>
      <c r="AA94" s="52">
        <v>5.8255860966153477E-5</v>
      </c>
      <c r="AB94" s="52">
        <v>3.2976710778588517E-5</v>
      </c>
      <c r="AC94" s="52">
        <v>2.6455516353347378E-5</v>
      </c>
      <c r="AD94" s="52">
        <v>5.952856459300174E-6</v>
      </c>
      <c r="AE94" s="52">
        <v>1.2011672031922428E-5</v>
      </c>
      <c r="AF94" s="52">
        <v>2.1906214087509243E-5</v>
      </c>
      <c r="AG94" s="52">
        <v>3.0179068447413682E-5</v>
      </c>
      <c r="AH94" s="52">
        <v>1.3608724708317023E-5</v>
      </c>
      <c r="AI94" s="52">
        <v>9.3782734295530052E-5</v>
      </c>
      <c r="AJ94" s="52">
        <v>2.0928919230610931E-5</v>
      </c>
      <c r="AK94" s="52">
        <v>1.0893940369748613E-4</v>
      </c>
      <c r="AL94" s="52">
        <v>1.1554926959441523E-4</v>
      </c>
      <c r="AM94" s="52">
        <v>3.6834867785032092E-5</v>
      </c>
      <c r="AN94" s="52">
        <v>5.341050863724938E-6</v>
      </c>
      <c r="AO94" s="52">
        <v>2.7658021724934296E-5</v>
      </c>
      <c r="AP94" s="52">
        <v>1.2492080007562714E-5</v>
      </c>
      <c r="AQ94" s="52">
        <v>2.6127178839388278E-5</v>
      </c>
      <c r="AR94" s="52">
        <v>8.6195755902719362E-5</v>
      </c>
      <c r="AS94" s="52">
        <v>1.8551480568238723E-5</v>
      </c>
      <c r="AT94" s="52">
        <v>2.2951826324988141E-5</v>
      </c>
      <c r="AU94" s="52">
        <v>9.1840277273427459E-6</v>
      </c>
      <c r="AV94" s="52">
        <v>4.1098014562114771E-4</v>
      </c>
      <c r="AW94" s="52">
        <v>1.9865750658915767E-4</v>
      </c>
      <c r="AX94" s="52">
        <v>1.522879254985071E-4</v>
      </c>
      <c r="AY94" s="52">
        <v>7.0315211287303049E-5</v>
      </c>
      <c r="AZ94" s="52">
        <v>5.0613736913133065E-5</v>
      </c>
      <c r="BA94" s="52">
        <v>7.8551313227539758E-5</v>
      </c>
      <c r="BB94" s="52">
        <v>4.5042339005107033E-5</v>
      </c>
      <c r="BC94" s="52">
        <v>1.3708739027973639E-5</v>
      </c>
      <c r="BD94" s="52">
        <v>7.2084125071777733E-5</v>
      </c>
      <c r="BE94" s="52">
        <v>4.8642517743813715E-3</v>
      </c>
      <c r="BF94" s="52">
        <v>1.481612918851107E-5</v>
      </c>
      <c r="BG94" s="52">
        <v>5.9204810472656873E-5</v>
      </c>
      <c r="BH94" s="52">
        <v>5.2027807906254438E-5</v>
      </c>
      <c r="BI94" s="52">
        <v>6.0311627015162711E-5</v>
      </c>
      <c r="BJ94" s="52">
        <v>2.876423887162876E-5</v>
      </c>
      <c r="BK94" s="52">
        <v>5.7144533616250572E-5</v>
      </c>
      <c r="BL94" s="52">
        <v>2.6273004798227578E-5</v>
      </c>
      <c r="BM94" s="52">
        <v>2.6952860170351263E-5</v>
      </c>
      <c r="BN94" s="52">
        <v>2.9870855181654106E-5</v>
      </c>
      <c r="BO94" s="52">
        <v>2.2806554190049413E-5</v>
      </c>
      <c r="BP94" s="52">
        <v>0.87960351432481632</v>
      </c>
      <c r="BQ94" s="52">
        <v>1.9507011019661356E-3</v>
      </c>
      <c r="BR94" s="52">
        <v>0.87852283386617402</v>
      </c>
      <c r="BS94" s="52">
        <v>0.79699346072001609</v>
      </c>
      <c r="BT94" s="52">
        <v>0.79977427419972902</v>
      </c>
      <c r="BU94" s="52">
        <v>3.1661257890546069E-3</v>
      </c>
      <c r="BV94" s="52">
        <v>1.1500174908642558E-4</v>
      </c>
      <c r="BW94" s="52">
        <v>7.7740212568697966E-5</v>
      </c>
      <c r="BX94" s="52">
        <v>2.82329856881668E-5</v>
      </c>
      <c r="BY94" s="52">
        <v>2.2963768247168871E-4</v>
      </c>
      <c r="BZ94" s="52">
        <v>2.1089896017378509E-5</v>
      </c>
      <c r="CA94" s="52">
        <v>3.1055465789134161E-4</v>
      </c>
      <c r="CB94" s="52">
        <v>3.7142764030300484E-5</v>
      </c>
      <c r="CC94" s="52">
        <v>2.1424979055310159E-5</v>
      </c>
      <c r="CD94" s="52">
        <v>2.8972810756307003E-5</v>
      </c>
      <c r="CE94" s="52">
        <v>3.3661804877343426E-5</v>
      </c>
      <c r="CF94" s="52">
        <v>2.7589525953378516E-5</v>
      </c>
      <c r="CG94" s="52">
        <v>2.4410717918419274E-5</v>
      </c>
      <c r="CH94" s="52">
        <v>2.4907994109418381E-6</v>
      </c>
      <c r="CI94" s="52">
        <v>1.2848500554856378E-5</v>
      </c>
      <c r="CJ94" s="52">
        <v>1.0932675036391852E-5</v>
      </c>
      <c r="CK94" s="52">
        <v>1.5619858117184963E-5</v>
      </c>
      <c r="CL94" s="52">
        <v>2.2927506303046447E-5</v>
      </c>
      <c r="CM94" s="52">
        <v>1.5549497691146971E-5</v>
      </c>
      <c r="CN94" s="52">
        <v>2.0617635643719031E-4</v>
      </c>
      <c r="CO94" s="52">
        <v>4.3478662589679595E-5</v>
      </c>
      <c r="CP94" s="52">
        <v>7.2075693492392422E-5</v>
      </c>
      <c r="CQ94" s="52">
        <v>6.5077248025456149E-6</v>
      </c>
      <c r="CR94" s="52">
        <v>1.3794667364030915E-4</v>
      </c>
      <c r="CS94" s="52">
        <v>1.4831508605735602E-5</v>
      </c>
      <c r="CT94" s="52">
        <v>1.9513367702778017E-5</v>
      </c>
      <c r="CU94" s="52">
        <v>5.1534796843055202E-5</v>
      </c>
      <c r="CV94" s="52">
        <v>8.3530616949267398E-5</v>
      </c>
      <c r="CW94" s="52">
        <v>2.6827393233394614E-5</v>
      </c>
      <c r="CX94" s="52">
        <v>2.8764836257255244E-5</v>
      </c>
      <c r="CY94" s="52">
        <v>9.4428290948208462E-5</v>
      </c>
      <c r="CZ94" s="52">
        <v>7.8784826127307286E-6</v>
      </c>
      <c r="DA94" s="52">
        <v>6.6532453375672487E-5</v>
      </c>
      <c r="DB94" s="52">
        <v>2.9054351055460868E-5</v>
      </c>
      <c r="DC94" s="52">
        <v>1.3743836545341539E-4</v>
      </c>
      <c r="DD94" s="52">
        <v>9.5823642567710528E-5</v>
      </c>
      <c r="DE94" s="52">
        <v>9.7069904563198015E-5</v>
      </c>
      <c r="DF94" s="52">
        <v>6.8322046460822906E-6</v>
      </c>
      <c r="DG94" s="52">
        <v>5.8263234407128759E-5</v>
      </c>
      <c r="DH94" s="52">
        <v>1.6229805556682879E-5</v>
      </c>
      <c r="DI94" s="52">
        <v>1.6740031654642772E-4</v>
      </c>
      <c r="DJ94" s="52">
        <v>2.4352889153350465E-5</v>
      </c>
      <c r="DK94" s="52">
        <v>2.319352161462023E-5</v>
      </c>
      <c r="DL94" s="52">
        <v>2.0966919726401753E-5</v>
      </c>
      <c r="DM94" s="52">
        <v>1.4873015735935585E-4</v>
      </c>
      <c r="DN94" s="52">
        <v>1.4698979200195459E-4</v>
      </c>
      <c r="DO94" s="52">
        <v>6.2443814546979425E-5</v>
      </c>
      <c r="DP94" s="52">
        <v>7.4257252624562129E-5</v>
      </c>
      <c r="DQ94" s="52">
        <v>2.5216537357488903E-5</v>
      </c>
      <c r="DR94" s="52">
        <v>2.1721515363537481E-5</v>
      </c>
      <c r="DS94" s="52">
        <v>3.336339164894741E-5</v>
      </c>
      <c r="DT94" s="52">
        <v>1.481511600880844E-6</v>
      </c>
      <c r="DU94" s="52">
        <v>1.1396181483165823E-4</v>
      </c>
      <c r="DV94" s="52">
        <v>9.1016234960077528E-5</v>
      </c>
      <c r="DW94" s="52">
        <v>2.590372773320667E-4</v>
      </c>
      <c r="DX94" s="52">
        <v>3.9143618364128661E-5</v>
      </c>
      <c r="DY94" s="52">
        <v>1.1860010632753814E-5</v>
      </c>
      <c r="DZ94" s="52">
        <v>4.8111556618018699E-5</v>
      </c>
      <c r="EA94" s="52">
        <v>2.489134542357254E-5</v>
      </c>
      <c r="EB94" s="52">
        <v>1.5515073534673291E-5</v>
      </c>
      <c r="EC94" s="52">
        <v>2.6474113859620734E-5</v>
      </c>
      <c r="ED94" s="52">
        <v>1.1864801001459153E-4</v>
      </c>
      <c r="EE94" s="52">
        <v>2.7916607121106771E-5</v>
      </c>
      <c r="EF94" s="52">
        <v>3.5188740847446618E-5</v>
      </c>
      <c r="EG94" s="52">
        <v>1.5033181812229476E-5</v>
      </c>
      <c r="EH94" s="52">
        <v>1.3219532594837729E-5</v>
      </c>
      <c r="EI94" s="52">
        <v>1.0364823436537535E-4</v>
      </c>
      <c r="EJ94" s="52">
        <v>2.5694199716587637E-5</v>
      </c>
      <c r="EK94" s="52">
        <v>1.112854012856472E-4</v>
      </c>
      <c r="EL94" s="52">
        <v>9.6287060245708807E-5</v>
      </c>
      <c r="EM94" s="52">
        <v>3.105113781602083E-4</v>
      </c>
      <c r="EN94" s="52">
        <v>2.5104707142837532E-4</v>
      </c>
      <c r="EO94" s="52">
        <v>5.8364052325208789E-4</v>
      </c>
      <c r="EP94" s="52">
        <v>7.2683386405061629E-4</v>
      </c>
      <c r="EQ94" s="52">
        <v>1.611519053917086E-4</v>
      </c>
      <c r="ER94" s="52">
        <v>3.2555033118756525E-4</v>
      </c>
      <c r="ES94" s="52">
        <v>6.7407440919530479E-4</v>
      </c>
      <c r="ET94" s="52">
        <v>1.8581998096180979E-4</v>
      </c>
      <c r="EU94" s="52">
        <v>3.8765285949548964E-4</v>
      </c>
      <c r="EV94" s="52">
        <v>2.5197788648508994E-4</v>
      </c>
      <c r="EW94" s="52">
        <v>6.298523143456221E-4</v>
      </c>
      <c r="EX94" s="52">
        <v>1.7612785949545388E-5</v>
      </c>
      <c r="EY94" s="52">
        <v>1.8379861666786203E-4</v>
      </c>
      <c r="EZ94" s="52">
        <v>5.3669036826533499E-5</v>
      </c>
      <c r="FA94" s="52">
        <v>1.9952774441512006E-5</v>
      </c>
      <c r="FB94" s="52">
        <v>2.4558978652204436E-5</v>
      </c>
      <c r="FC94" s="52">
        <v>8.2198079330486043E-5</v>
      </c>
      <c r="FD94" s="52">
        <v>1.3231252158479971E-5</v>
      </c>
      <c r="FE94" s="52">
        <v>1.2093457458615286E-5</v>
      </c>
      <c r="FF94" s="52">
        <v>5.1826914651245356E-5</v>
      </c>
      <c r="FG94" s="52">
        <v>2.2049371299182974E-5</v>
      </c>
      <c r="FH94" s="52">
        <v>1.0381779589702867E-4</v>
      </c>
      <c r="FI94" s="52">
        <v>9.8238447537790305E-6</v>
      </c>
      <c r="FJ94" s="52">
        <v>9.2748077120342434E-5</v>
      </c>
      <c r="FK94" s="52">
        <v>1.2356091731855365E-4</v>
      </c>
      <c r="FL94" s="52">
        <v>6.0995618966582546E-5</v>
      </c>
      <c r="FM94" s="52">
        <v>1.3807648958297726E-5</v>
      </c>
      <c r="FN94" s="52">
        <v>2.6529504029530901E-5</v>
      </c>
      <c r="FO94" s="52">
        <v>1.3192318473148054E-5</v>
      </c>
      <c r="FP94" s="52">
        <v>2.151550756553305E-5</v>
      </c>
      <c r="FQ94" s="52">
        <v>2.9115159191457517E-5</v>
      </c>
      <c r="FR94" s="52">
        <v>1.853644469037289E-5</v>
      </c>
      <c r="FS94" s="52">
        <v>3.3378664100611985E-4</v>
      </c>
      <c r="FT94" s="52">
        <v>3.1107236484749414E-4</v>
      </c>
      <c r="FU94" s="52">
        <v>1.7745994075005813E-4</v>
      </c>
      <c r="FV94" s="52">
        <v>4.6593783710902292E-4</v>
      </c>
      <c r="FW94" s="52">
        <v>4.4713011398046348E-4</v>
      </c>
      <c r="FX94" s="52">
        <v>7.1833361654877027E-5</v>
      </c>
      <c r="FY94" s="52">
        <v>1.1931184482199694E-4</v>
      </c>
      <c r="FZ94" s="52">
        <v>5.2358441053659756E-5</v>
      </c>
      <c r="GA94" s="52">
        <v>3.6296550985892287E-5</v>
      </c>
      <c r="GB94" s="52">
        <v>1.4346808922679777E-4</v>
      </c>
      <c r="GC94" s="52">
        <v>2.1523185803533367E-5</v>
      </c>
      <c r="GD94" s="52">
        <v>9.335918339753209E-5</v>
      </c>
      <c r="GE94" s="52">
        <v>2.2571384402166627E-5</v>
      </c>
      <c r="GF94" s="52">
        <v>7.398981030866286E-5</v>
      </c>
      <c r="GG94" s="52">
        <v>5.3209932727165779E-5</v>
      </c>
      <c r="GH94" s="52">
        <v>1.0539522105434909E-4</v>
      </c>
      <c r="GI94" s="52">
        <v>4.7451104602401261E-5</v>
      </c>
      <c r="GJ94" s="52">
        <v>5.1122579924721203E-5</v>
      </c>
      <c r="GK94" s="52">
        <v>1.520594419501156E-4</v>
      </c>
      <c r="GL94" s="52">
        <v>1.7987300777302525E-5</v>
      </c>
      <c r="GM94" s="52">
        <v>1.4235690792299297E-5</v>
      </c>
      <c r="GN94" s="52">
        <v>3.3314161566732832E-5</v>
      </c>
      <c r="GO94" s="52">
        <v>1.1208652798997264E-5</v>
      </c>
      <c r="GP94" s="52">
        <v>1.9220048349586439E-5</v>
      </c>
      <c r="GQ94" s="52">
        <v>5.026126705419172E-5</v>
      </c>
      <c r="GR94" s="52">
        <v>5.0089680834787251E-5</v>
      </c>
      <c r="GS94" s="52">
        <v>1.3810281996244156E-5</v>
      </c>
      <c r="GT94" s="52">
        <v>1.3646298588478555E-4</v>
      </c>
      <c r="GU94" s="52">
        <v>1.431535500425397E-4</v>
      </c>
      <c r="GV94" s="52">
        <v>2.3793841028783394E-5</v>
      </c>
      <c r="GW94" s="52">
        <v>1.7914806175229958E-5</v>
      </c>
      <c r="GX94" s="52">
        <v>4.2879741353854479E-5</v>
      </c>
      <c r="GY94" s="52">
        <v>1.5024341524812532E-4</v>
      </c>
      <c r="GZ94" s="52">
        <v>6.3668234668306462E-5</v>
      </c>
      <c r="HA94" s="52">
        <v>5.8951196750058149E-6</v>
      </c>
      <c r="HB94" s="52">
        <v>1.8019813562971333E-5</v>
      </c>
      <c r="HC94" s="52">
        <v>2.6625540340829091E-5</v>
      </c>
      <c r="HD94" s="52">
        <v>3.0626469224912453E-5</v>
      </c>
      <c r="HE94" s="52">
        <v>2.1998928195325605E-5</v>
      </c>
      <c r="HF94" s="52">
        <v>2.6964527706775844E-5</v>
      </c>
      <c r="HG94" s="52">
        <v>3.3579820424087443E-5</v>
      </c>
      <c r="HH94" s="52">
        <v>9.5042146130392769E-6</v>
      </c>
      <c r="HI94" s="52">
        <v>8.6081323112429409E-5</v>
      </c>
      <c r="HJ94" s="52">
        <v>2.625678931224046E-5</v>
      </c>
      <c r="HK94" s="52">
        <v>8.1363649310014664E-5</v>
      </c>
      <c r="HL94" s="52">
        <v>4.3332851662484972E-5</v>
      </c>
      <c r="HM94" s="52">
        <v>1.6143453040306369E-4</v>
      </c>
      <c r="HN94" s="52">
        <v>9.900377212328946E-5</v>
      </c>
      <c r="HO94" s="52">
        <v>9.0924152741744368E-5</v>
      </c>
      <c r="HP94" s="52">
        <v>2.0582556035833388E-5</v>
      </c>
      <c r="HQ94" s="52">
        <v>1.3768121593550386E-4</v>
      </c>
      <c r="HR94" s="52">
        <v>6.9585586110342557E-5</v>
      </c>
      <c r="HS94" s="52">
        <v>1.7028630781573476E-5</v>
      </c>
      <c r="HT94" s="52">
        <v>6.6308025886509139E-5</v>
      </c>
      <c r="HU94" s="52">
        <v>7.9491654342390874E-5</v>
      </c>
      <c r="HV94" s="52">
        <v>1.5429947134647178E-5</v>
      </c>
      <c r="HW94" s="52">
        <v>2.0677549057717937E-5</v>
      </c>
      <c r="HX94" s="52">
        <v>7.7994737779879764E-5</v>
      </c>
      <c r="HY94" s="52">
        <v>2.2930062283331998E-5</v>
      </c>
      <c r="HZ94" s="52">
        <v>2.9171629693705869E-5</v>
      </c>
      <c r="IA94" s="52">
        <v>1.2947783586608106E-5</v>
      </c>
      <c r="IB94" s="52">
        <v>1.282322965713025E-5</v>
      </c>
      <c r="IC94" s="52">
        <v>4.8674837265877013E-5</v>
      </c>
      <c r="ID94" s="52">
        <v>8.3378987853348588E-5</v>
      </c>
      <c r="IE94" s="52">
        <v>1.2750606876747972E-4</v>
      </c>
      <c r="IF94" s="52">
        <v>1.2574153590526035E-5</v>
      </c>
      <c r="IG94" s="52">
        <v>3.6895225887556427E-5</v>
      </c>
      <c r="IH94" s="52">
        <v>1.4200371925812688E-5</v>
      </c>
      <c r="II94" s="52">
        <v>1.5898547916434337E-5</v>
      </c>
      <c r="IJ94" s="52">
        <v>2.054327774693366E-4</v>
      </c>
      <c r="IK94" s="52">
        <v>4.6286033228965061E-5</v>
      </c>
      <c r="IL94" s="52">
        <v>1.1256931124717563E-4</v>
      </c>
      <c r="IM94" s="52">
        <v>7.3273166757893018E-5</v>
      </c>
      <c r="IN94" s="52">
        <v>6.1505939036586582E-5</v>
      </c>
      <c r="IO94" s="52">
        <v>1.4150820320598864E-4</v>
      </c>
      <c r="IP94" s="52">
        <v>5.9862661267406613E-5</v>
      </c>
      <c r="IQ94" s="52">
        <v>1.7059847590891381E-4</v>
      </c>
      <c r="IR94" s="52">
        <v>1.1221107090785283E-4</v>
      </c>
      <c r="IS94" s="52">
        <v>1.8186012550355706E-4</v>
      </c>
      <c r="IT94" s="52">
        <v>1.2612272117946171E-4</v>
      </c>
      <c r="IU94" s="52">
        <v>1.2439306460739204E-4</v>
      </c>
      <c r="IV94" s="52">
        <v>1.0500159819658093E-4</v>
      </c>
      <c r="IW94" s="52">
        <v>1.6510041871002417E-4</v>
      </c>
      <c r="IX94" s="52">
        <v>7.452534485743129E-5</v>
      </c>
      <c r="IY94" s="52">
        <v>3.3330914229685894E-5</v>
      </c>
      <c r="IZ94" s="52">
        <v>7.0369214046061871E-5</v>
      </c>
      <c r="JA94" s="52">
        <v>2.4812679454548433E-5</v>
      </c>
      <c r="JB94" s="52">
        <v>8.7738174791664723E-5</v>
      </c>
      <c r="JC94" s="52">
        <v>4.0037564130172089E-4</v>
      </c>
      <c r="JD94" s="52">
        <v>3.3203736892278358E-4</v>
      </c>
      <c r="JE94" s="52">
        <v>1.5306401144517354E-4</v>
      </c>
      <c r="JF94" s="52">
        <v>4.6718493818481948E-4</v>
      </c>
      <c r="JG94" s="52">
        <v>4.4855287679561721E-5</v>
      </c>
      <c r="JH94" s="52">
        <v>4.4045042985434178E-5</v>
      </c>
      <c r="JI94" s="52">
        <v>5.7118527568626674E-5</v>
      </c>
      <c r="JJ94" s="52">
        <v>6.3325801249383681E-6</v>
      </c>
      <c r="JK94" s="52">
        <v>1.0921858944627933E-4</v>
      </c>
      <c r="JL94" s="52">
        <v>4.6747792434834411E-5</v>
      </c>
      <c r="JM94" s="52">
        <v>3.8957978844038593E-5</v>
      </c>
      <c r="JN94" s="52">
        <v>8.4425489482920863E-5</v>
      </c>
      <c r="JO94" s="52">
        <v>1.1479411091269663E-4</v>
      </c>
      <c r="JP94" s="52">
        <v>6.8735096550782721E-5</v>
      </c>
      <c r="JQ94" s="52">
        <v>1.6559051980935606E-4</v>
      </c>
      <c r="JR94" s="52">
        <v>6.2441808467201301E-5</v>
      </c>
      <c r="JS94" s="52">
        <v>3.3486020526629179E-4</v>
      </c>
      <c r="JT94" s="52">
        <v>5.0936541468440887E-5</v>
      </c>
      <c r="JU94" s="52">
        <v>4.4524546097559559E-6</v>
      </c>
      <c r="JV94" s="52">
        <v>2.6466263214310543E-5</v>
      </c>
      <c r="JW94" s="52">
        <v>3.1861935412669644E-5</v>
      </c>
      <c r="JX94" s="52">
        <v>1.5988041809550786E-5</v>
      </c>
      <c r="JY94" s="52">
        <v>1.4788655854607493E-5</v>
      </c>
      <c r="JZ94" s="52">
        <v>2.2919922722144096E-5</v>
      </c>
      <c r="KA94" s="52">
        <v>2.9882338851566519E-5</v>
      </c>
      <c r="KB94" s="52">
        <v>9.437097064258474E-6</v>
      </c>
      <c r="KC94" s="52">
        <v>4.8632952781672303E-6</v>
      </c>
      <c r="KD94" s="52">
        <v>6.4462531036523774E-6</v>
      </c>
      <c r="KE94" s="52">
        <v>4.274749914934284E-5</v>
      </c>
      <c r="KF94" s="52">
        <v>7.0163941521936938E-5</v>
      </c>
      <c r="KG94" s="52">
        <v>2.5301363979202417E-5</v>
      </c>
      <c r="KH94" s="52">
        <v>1.3229091704843824E-5</v>
      </c>
      <c r="KI94" s="52">
        <v>1.0768867208775447E-5</v>
      </c>
      <c r="KJ94" s="52">
        <v>8.5467581873845886E-6</v>
      </c>
      <c r="KK94" s="52">
        <v>1.0924971767120205E-5</v>
      </c>
      <c r="KL94" s="52">
        <v>2.8369551003706612E-5</v>
      </c>
      <c r="KM94" s="52">
        <v>6.3142771994915286E-5</v>
      </c>
      <c r="KN94" s="52">
        <v>1.2255063620048715E-4</v>
      </c>
      <c r="KO94" s="52">
        <v>2.8385717345466255E-5</v>
      </c>
      <c r="KP94" s="52">
        <v>6.4507384972922746E-5</v>
      </c>
      <c r="KQ94" s="52">
        <v>5.662570618772619E-5</v>
      </c>
      <c r="KR94" s="52">
        <v>4.1747968203037911E-5</v>
      </c>
      <c r="KS94" s="52">
        <v>3.6833140400683827E-5</v>
      </c>
      <c r="KT94" s="52">
        <v>1.4718612830705424E-5</v>
      </c>
      <c r="KU94" s="52">
        <v>5.1986886310886588E-5</v>
      </c>
      <c r="KV94" s="52">
        <v>5.3413702518942008E-6</v>
      </c>
      <c r="KW94" s="52">
        <v>2.0757347550648713E-5</v>
      </c>
      <c r="KX94" s="52">
        <v>1.3071238204791532E-5</v>
      </c>
      <c r="KY94" s="52">
        <v>1.8274508642288226E-5</v>
      </c>
      <c r="KZ94" s="52">
        <v>2.0953323760027621E-5</v>
      </c>
    </row>
    <row r="95" spans="1:312" x14ac:dyDescent="0.2">
      <c r="A95" s="89">
        <v>1.1407400000000001</v>
      </c>
      <c r="B95" s="41" t="s">
        <v>856</v>
      </c>
      <c r="C95" s="51" t="s">
        <v>160</v>
      </c>
      <c r="D95" s="52">
        <v>0</v>
      </c>
      <c r="E95" s="52">
        <v>1.6425699040618603E-6</v>
      </c>
      <c r="F95" s="52">
        <v>0</v>
      </c>
      <c r="G95" s="52">
        <v>6.3761315836034436E-7</v>
      </c>
      <c r="H95" s="52">
        <v>1.3809349038010631E-6</v>
      </c>
      <c r="I95" s="52">
        <v>1.3368625130074204E-5</v>
      </c>
      <c r="J95" s="52">
        <v>0</v>
      </c>
      <c r="K95" s="52">
        <v>3.5471783432885884E-6</v>
      </c>
      <c r="L95" s="52">
        <v>0</v>
      </c>
      <c r="M95" s="52">
        <v>1.6082917133197209E-6</v>
      </c>
      <c r="N95" s="52">
        <v>4.3002170552857453E-7</v>
      </c>
      <c r="O95" s="52">
        <v>0</v>
      </c>
      <c r="P95" s="52">
        <v>0</v>
      </c>
      <c r="Q95" s="52">
        <v>2.7871811165514268E-6</v>
      </c>
      <c r="R95" s="52">
        <v>2.3949354405818997E-6</v>
      </c>
      <c r="S95" s="52">
        <v>2.7299448194772497E-6</v>
      </c>
      <c r="T95" s="52">
        <v>0</v>
      </c>
      <c r="U95" s="52">
        <v>4.5906233005988692E-6</v>
      </c>
      <c r="V95" s="52">
        <v>0</v>
      </c>
      <c r="W95" s="52">
        <v>0</v>
      </c>
      <c r="X95" s="52">
        <v>1.2261069121580605E-6</v>
      </c>
      <c r="Y95" s="52">
        <v>1.9299328634870713E-6</v>
      </c>
      <c r="Z95" s="52">
        <v>2.4882582132444972E-6</v>
      </c>
      <c r="AA95" s="52">
        <v>0</v>
      </c>
      <c r="AB95" s="52">
        <v>6.6150465496955201E-7</v>
      </c>
      <c r="AC95" s="52">
        <v>0</v>
      </c>
      <c r="AD95" s="52">
        <v>1.700816131228621E-6</v>
      </c>
      <c r="AE95" s="52">
        <v>0</v>
      </c>
      <c r="AF95" s="52">
        <v>1.34719275382785E-6</v>
      </c>
      <c r="AG95" s="52">
        <v>4.8529731812415848E-6</v>
      </c>
      <c r="AH95" s="52">
        <v>4.3216896033168921E-6</v>
      </c>
      <c r="AI95" s="52">
        <v>2.3571061560908621E-5</v>
      </c>
      <c r="AJ95" s="52">
        <v>5.5674048069080787E-6</v>
      </c>
      <c r="AK95" s="52">
        <v>1.3843860953851151E-6</v>
      </c>
      <c r="AL95" s="52">
        <v>3.5635273431348532E-6</v>
      </c>
      <c r="AM95" s="52">
        <v>1.7880080412047595E-6</v>
      </c>
      <c r="AN95" s="52">
        <v>4.1664629144410303E-6</v>
      </c>
      <c r="AO95" s="52">
        <v>2.1025912188789518E-6</v>
      </c>
      <c r="AP95" s="52">
        <v>1.288974226905483E-6</v>
      </c>
      <c r="AQ95" s="52">
        <v>2.0180401075616255E-6</v>
      </c>
      <c r="AR95" s="52">
        <v>6.7596823362466299E-6</v>
      </c>
      <c r="AS95" s="52">
        <v>1.6184122259066728E-6</v>
      </c>
      <c r="AT95" s="52">
        <v>2.3130224331802576E-6</v>
      </c>
      <c r="AU95" s="52">
        <v>3.4566510765574301E-6</v>
      </c>
      <c r="AV95" s="52">
        <v>5.4545514946435801E-7</v>
      </c>
      <c r="AW95" s="52">
        <v>0</v>
      </c>
      <c r="AX95" s="52">
        <v>0</v>
      </c>
      <c r="AY95" s="52">
        <v>0</v>
      </c>
      <c r="AZ95" s="52">
        <v>1.5765255215666343E-6</v>
      </c>
      <c r="BA95" s="52">
        <v>0</v>
      </c>
      <c r="BB95" s="52">
        <v>9.9459240462298823E-7</v>
      </c>
      <c r="BC95" s="52">
        <v>1.4325975193213142E-6</v>
      </c>
      <c r="BD95" s="52">
        <v>2.3588065713106963E-6</v>
      </c>
      <c r="BE95" s="52">
        <v>3.5719672300582379E-7</v>
      </c>
      <c r="BF95" s="52">
        <v>9.9574557463301291E-7</v>
      </c>
      <c r="BG95" s="52">
        <v>1.1535795310778165E-6</v>
      </c>
      <c r="BH95" s="52">
        <v>1.1068493704170912E-6</v>
      </c>
      <c r="BI95" s="52">
        <v>3.4710665152913089E-6</v>
      </c>
      <c r="BJ95" s="52">
        <v>2.4243459943040505E-6</v>
      </c>
      <c r="BK95" s="52">
        <v>7.7640105553361298E-6</v>
      </c>
      <c r="BL95" s="52">
        <v>0</v>
      </c>
      <c r="BM95" s="52">
        <v>4.4312529182562638E-6</v>
      </c>
      <c r="BN95" s="52">
        <v>1.4025276658718711E-6</v>
      </c>
      <c r="BO95" s="52">
        <v>5.5804323484546068E-6</v>
      </c>
      <c r="BP95" s="52">
        <v>0</v>
      </c>
      <c r="BQ95" s="52">
        <v>0</v>
      </c>
      <c r="BR95" s="52">
        <v>0</v>
      </c>
      <c r="BS95" s="52">
        <v>0</v>
      </c>
      <c r="BT95" s="52">
        <v>0</v>
      </c>
      <c r="BU95" s="52">
        <v>0</v>
      </c>
      <c r="BV95" s="52">
        <v>0</v>
      </c>
      <c r="BW95" s="52">
        <v>0</v>
      </c>
      <c r="BX95" s="52">
        <v>0</v>
      </c>
      <c r="BY95" s="52">
        <v>0</v>
      </c>
      <c r="BZ95" s="52">
        <v>0</v>
      </c>
      <c r="CA95" s="52">
        <v>0</v>
      </c>
      <c r="CB95" s="52">
        <v>0</v>
      </c>
      <c r="CC95" s="52">
        <v>1.4212759570918524E-6</v>
      </c>
      <c r="CD95" s="52">
        <v>0</v>
      </c>
      <c r="CE95" s="52">
        <v>1.0439490790070214E-6</v>
      </c>
      <c r="CF95" s="52">
        <v>1.4602564412261151E-6</v>
      </c>
      <c r="CG95" s="52">
        <v>0</v>
      </c>
      <c r="CH95" s="52">
        <v>4.9815988218836762E-6</v>
      </c>
      <c r="CI95" s="52">
        <v>1.0270059967317173E-6</v>
      </c>
      <c r="CJ95" s="52">
        <v>0</v>
      </c>
      <c r="CK95" s="52">
        <v>3.1239716234369921E-6</v>
      </c>
      <c r="CL95" s="52">
        <v>1.2859102580467579E-6</v>
      </c>
      <c r="CM95" s="52">
        <v>1.3287752572434684E-6</v>
      </c>
      <c r="CN95" s="52">
        <v>0</v>
      </c>
      <c r="CO95" s="52">
        <v>2.6081648266942451E-6</v>
      </c>
      <c r="CP95" s="52">
        <v>8.3375771453173614E-7</v>
      </c>
      <c r="CQ95" s="52">
        <v>5.9326887747344717E-6</v>
      </c>
      <c r="CR95" s="52">
        <v>8.2955536647351046E-6</v>
      </c>
      <c r="CS95" s="52">
        <v>2.4748434478209701E-5</v>
      </c>
      <c r="CT95" s="52">
        <v>9.8013709529984244E-6</v>
      </c>
      <c r="CU95" s="52">
        <v>7.3683349888836744E-6</v>
      </c>
      <c r="CV95" s="52">
        <v>5.6306045128943247E-6</v>
      </c>
      <c r="CW95" s="52">
        <v>1.0283935231900942E-3</v>
      </c>
      <c r="CX95" s="52">
        <v>3.0761030809806514E-5</v>
      </c>
      <c r="CY95" s="52">
        <v>2.526689253951493E-6</v>
      </c>
      <c r="CZ95" s="52">
        <v>3.9392413063653643E-6</v>
      </c>
      <c r="DA95" s="52">
        <v>1.3226288711670117E-6</v>
      </c>
      <c r="DB95" s="52">
        <v>2.4572960147163562E-5</v>
      </c>
      <c r="DC95" s="52">
        <v>0</v>
      </c>
      <c r="DD95" s="52">
        <v>0</v>
      </c>
      <c r="DE95" s="52">
        <v>1.7649073556945093E-6</v>
      </c>
      <c r="DF95" s="52">
        <v>1.1034832246249748E-6</v>
      </c>
      <c r="DG95" s="52">
        <v>1.4151793370206984E-6</v>
      </c>
      <c r="DH95" s="52">
        <v>0</v>
      </c>
      <c r="DI95" s="52">
        <v>1.6473649241377938E-6</v>
      </c>
      <c r="DJ95" s="52">
        <v>0</v>
      </c>
      <c r="DK95" s="52">
        <v>2.5785819417791858E-6</v>
      </c>
      <c r="DL95" s="52">
        <v>0</v>
      </c>
      <c r="DM95" s="52">
        <v>0</v>
      </c>
      <c r="DN95" s="52">
        <v>1.4979445412167966E-6</v>
      </c>
      <c r="DO95" s="52">
        <v>1.1408588080497698E-6</v>
      </c>
      <c r="DP95" s="52">
        <v>1.5822694654219289E-6</v>
      </c>
      <c r="DQ95" s="52">
        <v>1.4524231076004637E-6</v>
      </c>
      <c r="DR95" s="52">
        <v>0</v>
      </c>
      <c r="DS95" s="52">
        <v>0</v>
      </c>
      <c r="DT95" s="52">
        <v>3.2593255219378567E-5</v>
      </c>
      <c r="DU95" s="52">
        <v>8.3003336387539701E-7</v>
      </c>
      <c r="DV95" s="52">
        <v>4.2295462162582992E-6</v>
      </c>
      <c r="DW95" s="52">
        <v>1.1564164166610119E-6</v>
      </c>
      <c r="DX95" s="52">
        <v>3.3526197049914294E-6</v>
      </c>
      <c r="DY95" s="52">
        <v>1.8246170204236636E-6</v>
      </c>
      <c r="DZ95" s="52">
        <v>4.0152290518737125E-6</v>
      </c>
      <c r="EA95" s="52">
        <v>8.1632323412675747E-6</v>
      </c>
      <c r="EB95" s="52">
        <v>4.3502368747480665E-6</v>
      </c>
      <c r="EC95" s="52">
        <v>2.5354729524241969E-6</v>
      </c>
      <c r="ED95" s="52">
        <v>9.5788988256929265E-5</v>
      </c>
      <c r="EE95" s="52">
        <v>1.6370312347997731E-6</v>
      </c>
      <c r="EF95" s="52">
        <v>4.3869252515384382E-6</v>
      </c>
      <c r="EG95" s="52">
        <v>3.7953064199182743E-6</v>
      </c>
      <c r="EH95" s="52">
        <v>3.2054240685677038E-6</v>
      </c>
      <c r="EI95" s="52">
        <v>3.8327828600886243E-6</v>
      </c>
      <c r="EJ95" s="52">
        <v>2.2311822386690417E-6</v>
      </c>
      <c r="EK95" s="52">
        <v>3.8039373530366676E-6</v>
      </c>
      <c r="EL95" s="52">
        <v>0</v>
      </c>
      <c r="EM95" s="52">
        <v>0</v>
      </c>
      <c r="EN95" s="52">
        <v>0</v>
      </c>
      <c r="EO95" s="52">
        <v>0</v>
      </c>
      <c r="EP95" s="52">
        <v>9.837069603011768E-7</v>
      </c>
      <c r="EQ95" s="52">
        <v>3.0611860375508959E-6</v>
      </c>
      <c r="ER95" s="52">
        <v>0</v>
      </c>
      <c r="ES95" s="52">
        <v>0</v>
      </c>
      <c r="ET95" s="52">
        <v>0</v>
      </c>
      <c r="EU95" s="52">
        <v>0</v>
      </c>
      <c r="EV95" s="52">
        <v>1.1380349459279515E-6</v>
      </c>
      <c r="EW95" s="52">
        <v>0</v>
      </c>
      <c r="EX95" s="52">
        <v>1.422338384241638E-6</v>
      </c>
      <c r="EY95" s="52">
        <v>1.591183456141005E-6</v>
      </c>
      <c r="EZ95" s="52">
        <v>0</v>
      </c>
      <c r="FA95" s="52">
        <v>0</v>
      </c>
      <c r="FB95" s="52">
        <v>2.602642608012646E-6</v>
      </c>
      <c r="FC95" s="52">
        <v>0</v>
      </c>
      <c r="FD95" s="52">
        <v>0</v>
      </c>
      <c r="FE95" s="52">
        <v>0</v>
      </c>
      <c r="FF95" s="52">
        <v>1.5179093245730062E-6</v>
      </c>
      <c r="FG95" s="52">
        <v>0</v>
      </c>
      <c r="FH95" s="52">
        <v>0</v>
      </c>
      <c r="FI95" s="52">
        <v>0</v>
      </c>
      <c r="FJ95" s="52">
        <v>1.7480339346991856E-6</v>
      </c>
      <c r="FK95" s="52">
        <v>0</v>
      </c>
      <c r="FL95" s="52">
        <v>0</v>
      </c>
      <c r="FM95" s="52">
        <v>0</v>
      </c>
      <c r="FN95" s="52">
        <v>2.1369094933812379E-6</v>
      </c>
      <c r="FO95" s="52">
        <v>0</v>
      </c>
      <c r="FP95" s="52">
        <v>1.1792756333295082E-6</v>
      </c>
      <c r="FQ95" s="52">
        <v>1.0373905790477971E-5</v>
      </c>
      <c r="FR95" s="52">
        <v>2.0730824519869743E-6</v>
      </c>
      <c r="FS95" s="52">
        <v>0</v>
      </c>
      <c r="FT95" s="52">
        <v>0</v>
      </c>
      <c r="FU95" s="52">
        <v>1.5796623513736235E-6</v>
      </c>
      <c r="FV95" s="52">
        <v>0</v>
      </c>
      <c r="FW95" s="52">
        <v>0</v>
      </c>
      <c r="FX95" s="52">
        <v>0</v>
      </c>
      <c r="FY95" s="52">
        <v>0</v>
      </c>
      <c r="FZ95" s="52">
        <v>0</v>
      </c>
      <c r="GA95" s="52">
        <v>1.068214086623004E-6</v>
      </c>
      <c r="GB95" s="52">
        <v>1.2775672970177141E-6</v>
      </c>
      <c r="GC95" s="52">
        <v>0</v>
      </c>
      <c r="GD95" s="52">
        <v>0</v>
      </c>
      <c r="GE95" s="52">
        <v>0</v>
      </c>
      <c r="GF95" s="52">
        <v>1.2444162048692625E-6</v>
      </c>
      <c r="GG95" s="52">
        <v>0</v>
      </c>
      <c r="GH95" s="52">
        <v>4.3634224968547967E-6</v>
      </c>
      <c r="GI95" s="52">
        <v>0</v>
      </c>
      <c r="GJ95" s="52">
        <v>1.5760979051898304E-6</v>
      </c>
      <c r="GK95" s="52">
        <v>0</v>
      </c>
      <c r="GL95" s="52">
        <v>0</v>
      </c>
      <c r="GM95" s="52">
        <v>1.1676744628936595E-6</v>
      </c>
      <c r="GN95" s="52">
        <v>0</v>
      </c>
      <c r="GO95" s="52">
        <v>0</v>
      </c>
      <c r="GP95" s="52">
        <v>1.7976960645384331E-6</v>
      </c>
      <c r="GQ95" s="52">
        <v>0</v>
      </c>
      <c r="GR95" s="52">
        <v>1.2390605259131582E-6</v>
      </c>
      <c r="GS95" s="52">
        <v>1.3810281996244156E-6</v>
      </c>
      <c r="GT95" s="52">
        <v>2.7116627572497287E-6</v>
      </c>
      <c r="GU95" s="52">
        <v>0</v>
      </c>
      <c r="GV95" s="52">
        <v>0</v>
      </c>
      <c r="GW95" s="52">
        <v>0</v>
      </c>
      <c r="GX95" s="52">
        <v>2.3935247549063666E-6</v>
      </c>
      <c r="GY95" s="52">
        <v>0</v>
      </c>
      <c r="GZ95" s="52">
        <v>1.590404390120002E-5</v>
      </c>
      <c r="HA95" s="52">
        <v>1.9650398916686052E-6</v>
      </c>
      <c r="HB95" s="52">
        <v>2.5959578159682842E-6</v>
      </c>
      <c r="HC95" s="52">
        <v>6.5134698556615082E-6</v>
      </c>
      <c r="HD95" s="52">
        <v>4.624719850830153E-6</v>
      </c>
      <c r="HE95" s="52">
        <v>0</v>
      </c>
      <c r="HF95" s="52">
        <v>4.2960433973507273E-6</v>
      </c>
      <c r="HG95" s="52">
        <v>1.4633765043413165E-6</v>
      </c>
      <c r="HH95" s="52">
        <v>0</v>
      </c>
      <c r="HI95" s="52">
        <v>9.442927264054574E-7</v>
      </c>
      <c r="HJ95" s="52">
        <v>4.2652157753754664E-6</v>
      </c>
      <c r="HK95" s="52">
        <v>0</v>
      </c>
      <c r="HL95" s="52">
        <v>0</v>
      </c>
      <c r="HM95" s="52">
        <v>0</v>
      </c>
      <c r="HN95" s="52">
        <v>0</v>
      </c>
      <c r="HO95" s="52">
        <v>2.9186808279080148E-6</v>
      </c>
      <c r="HP95" s="52">
        <v>2.1985912129185665E-6</v>
      </c>
      <c r="HQ95" s="52">
        <v>7.8408059481021227E-7</v>
      </c>
      <c r="HR95" s="52">
        <v>0</v>
      </c>
      <c r="HS95" s="52">
        <v>2.1601771841672156E-6</v>
      </c>
      <c r="HT95" s="52">
        <v>0</v>
      </c>
      <c r="HU95" s="52">
        <v>1.89193961468154E-6</v>
      </c>
      <c r="HV95" s="52">
        <v>1.2157711908271874E-6</v>
      </c>
      <c r="HW95" s="52">
        <v>0</v>
      </c>
      <c r="HX95" s="52">
        <v>0</v>
      </c>
      <c r="HY95" s="52">
        <v>0</v>
      </c>
      <c r="HZ95" s="52">
        <v>5.8869325702197327E-6</v>
      </c>
      <c r="IA95" s="52">
        <v>0</v>
      </c>
      <c r="IB95" s="52">
        <v>1.2426634925466428E-6</v>
      </c>
      <c r="IC95" s="52">
        <v>5.2398473465327979E-6</v>
      </c>
      <c r="ID95" s="52">
        <v>3.342745887779969E-6</v>
      </c>
      <c r="IE95" s="52">
        <v>1.4563269093734013E-5</v>
      </c>
      <c r="IF95" s="52">
        <v>2.7942563534502298E-6</v>
      </c>
      <c r="IG95" s="52">
        <v>5.0519318768103482E-7</v>
      </c>
      <c r="IH95" s="52">
        <v>1.939227546285316E-6</v>
      </c>
      <c r="II95" s="52">
        <v>9.317104140553789E-7</v>
      </c>
      <c r="IJ95" s="52">
        <v>4.7433570981104961E-7</v>
      </c>
      <c r="IK95" s="52">
        <v>0</v>
      </c>
      <c r="IL95" s="52">
        <v>5.1550509133240004E-6</v>
      </c>
      <c r="IM95" s="52">
        <v>0</v>
      </c>
      <c r="IN95" s="52">
        <v>5.9770063779997295E-7</v>
      </c>
      <c r="IO95" s="52">
        <v>0</v>
      </c>
      <c r="IP95" s="52">
        <v>8.274524166070468E-7</v>
      </c>
      <c r="IQ95" s="52">
        <v>5.5592653177001663E-7</v>
      </c>
      <c r="IR95" s="52">
        <v>1.9122263715261359E-6</v>
      </c>
      <c r="IS95" s="52">
        <v>3.7299757363649852E-7</v>
      </c>
      <c r="IT95" s="52">
        <v>0</v>
      </c>
      <c r="IU95" s="52">
        <v>4.8246764816778054E-6</v>
      </c>
      <c r="IV95" s="52">
        <v>0</v>
      </c>
      <c r="IW95" s="52">
        <v>0</v>
      </c>
      <c r="IX95" s="52">
        <v>0</v>
      </c>
      <c r="IY95" s="52">
        <v>8.5289395333890678E-7</v>
      </c>
      <c r="IZ95" s="52">
        <v>4.0947790765939187E-7</v>
      </c>
      <c r="JA95" s="52">
        <v>9.9292970145915402E-7</v>
      </c>
      <c r="JB95" s="52">
        <v>5.0239939269106259E-7</v>
      </c>
      <c r="JC95" s="52">
        <v>4.6920970305899218E-7</v>
      </c>
      <c r="JD95" s="52">
        <v>5.734985700667302E-7</v>
      </c>
      <c r="JE95" s="52">
        <v>7.8946595752243138E-7</v>
      </c>
      <c r="JF95" s="52">
        <v>9.3353565302013163E-7</v>
      </c>
      <c r="JG95" s="52">
        <v>2.7231588218356857E-6</v>
      </c>
      <c r="JH95" s="52">
        <v>1.9543866722711168E-5</v>
      </c>
      <c r="JI95" s="52">
        <v>3.6704550119297971E-7</v>
      </c>
      <c r="JJ95" s="52">
        <v>1.22566066934291E-6</v>
      </c>
      <c r="JK95" s="52">
        <v>6.3452085339618396E-7</v>
      </c>
      <c r="JL95" s="52">
        <v>8.6706639480553171E-7</v>
      </c>
      <c r="JM95" s="52">
        <v>1.4560835035147626E-6</v>
      </c>
      <c r="JN95" s="52">
        <v>2.4434321132547999E-6</v>
      </c>
      <c r="JO95" s="52">
        <v>0</v>
      </c>
      <c r="JP95" s="52">
        <v>3.607738609511182E-7</v>
      </c>
      <c r="JQ95" s="52">
        <v>3.4323507750972968E-6</v>
      </c>
      <c r="JR95" s="52">
        <v>8.0135572338274589E-7</v>
      </c>
      <c r="JS95" s="52">
        <v>0</v>
      </c>
      <c r="JT95" s="52">
        <v>5.0936541468440887E-5</v>
      </c>
      <c r="JU95" s="52">
        <v>1.6949379608577201E-4</v>
      </c>
      <c r="JV95" s="52">
        <v>1.6549667335075278E-5</v>
      </c>
      <c r="JW95" s="52">
        <v>9.5777601184059621E-6</v>
      </c>
      <c r="JX95" s="52">
        <v>6.7948162447905449E-5</v>
      </c>
      <c r="JY95" s="52">
        <v>8.3883358048930206E-6</v>
      </c>
      <c r="JZ95" s="52">
        <v>2.4999156218034808E-5</v>
      </c>
      <c r="KA95" s="52">
        <v>1.0542937782482987E-5</v>
      </c>
      <c r="KB95" s="52">
        <v>9.2204811507003536E-6</v>
      </c>
      <c r="KC95" s="52">
        <v>7.1669614625622337E-5</v>
      </c>
      <c r="KD95" s="52">
        <v>2.5914054787931031E-5</v>
      </c>
      <c r="KE95" s="52">
        <v>1.4705751577888762E-4</v>
      </c>
      <c r="KF95" s="52">
        <v>1.0524982724449015E-4</v>
      </c>
      <c r="KG95" s="52">
        <v>1.0899436896246202E-4</v>
      </c>
      <c r="KH95" s="52">
        <v>7.4574789820408968E-6</v>
      </c>
      <c r="KI95" s="52">
        <v>4.7972170301359611E-5</v>
      </c>
      <c r="KJ95" s="52">
        <v>7.3841476986594789E-6</v>
      </c>
      <c r="KK95" s="52">
        <v>4.548487261310873E-6</v>
      </c>
      <c r="KL95" s="52">
        <v>8.3335556073388183E-5</v>
      </c>
      <c r="KM95" s="52">
        <v>1.3571106964773562E-5</v>
      </c>
      <c r="KN95" s="52">
        <v>1.7818653987387149E-6</v>
      </c>
      <c r="KO95" s="52">
        <v>2.2845558852081811E-5</v>
      </c>
      <c r="KP95" s="52">
        <v>1.3160751049941954E-5</v>
      </c>
      <c r="KQ95" s="52">
        <v>9.8146583558320744E-6</v>
      </c>
      <c r="KR95" s="52">
        <v>1.0416631800526078E-3</v>
      </c>
      <c r="KS95" s="52">
        <v>2.1936587604721573E-3</v>
      </c>
      <c r="KT95" s="52">
        <v>6.6838145221560864E-6</v>
      </c>
      <c r="KU95" s="52">
        <v>2.1691773869304602E-5</v>
      </c>
      <c r="KV95" s="52">
        <v>1.4854698333670263E-6</v>
      </c>
      <c r="KW95" s="52">
        <v>1.5420958200813636E-4</v>
      </c>
      <c r="KX95" s="52">
        <v>9.2695109740361849E-3</v>
      </c>
      <c r="KY95" s="52">
        <v>1.0763181781798829E-5</v>
      </c>
      <c r="KZ95" s="52">
        <v>3.3816628882389635E-5</v>
      </c>
    </row>
    <row r="96" spans="1:312" x14ac:dyDescent="0.2">
      <c r="A96" s="89">
        <v>1.0214049999999999</v>
      </c>
      <c r="B96" s="41" t="s">
        <v>13529</v>
      </c>
      <c r="C96" s="51" t="s">
        <v>13528</v>
      </c>
      <c r="D96" s="52">
        <v>0</v>
      </c>
      <c r="E96" s="52">
        <v>0</v>
      </c>
      <c r="F96" s="52">
        <v>0</v>
      </c>
      <c r="G96" s="52">
        <v>0</v>
      </c>
      <c r="H96" s="52">
        <v>0</v>
      </c>
      <c r="I96" s="52">
        <v>0</v>
      </c>
      <c r="J96" s="52">
        <v>0</v>
      </c>
      <c r="K96" s="52">
        <v>0</v>
      </c>
      <c r="L96" s="52">
        <v>0</v>
      </c>
      <c r="M96" s="52">
        <v>0</v>
      </c>
      <c r="N96" s="52">
        <v>0</v>
      </c>
      <c r="O96" s="52">
        <v>0</v>
      </c>
      <c r="P96" s="52">
        <v>0</v>
      </c>
      <c r="Q96" s="52">
        <v>0</v>
      </c>
      <c r="R96" s="52">
        <v>0</v>
      </c>
      <c r="S96" s="52">
        <v>0</v>
      </c>
      <c r="T96" s="52">
        <v>0</v>
      </c>
      <c r="U96" s="52">
        <v>0</v>
      </c>
      <c r="V96" s="52">
        <v>0</v>
      </c>
      <c r="W96" s="52">
        <v>0</v>
      </c>
      <c r="X96" s="52">
        <v>0</v>
      </c>
      <c r="Y96" s="52">
        <v>0</v>
      </c>
      <c r="Z96" s="52">
        <v>0</v>
      </c>
      <c r="AA96" s="52">
        <v>0</v>
      </c>
      <c r="AB96" s="52">
        <v>0</v>
      </c>
      <c r="AC96" s="52">
        <v>0</v>
      </c>
      <c r="AD96" s="52">
        <v>0</v>
      </c>
      <c r="AE96" s="52">
        <v>0</v>
      </c>
      <c r="AF96" s="52">
        <v>0</v>
      </c>
      <c r="AG96" s="52">
        <v>0</v>
      </c>
      <c r="AH96" s="52">
        <v>0</v>
      </c>
      <c r="AI96" s="52">
        <v>0</v>
      </c>
      <c r="AJ96" s="52">
        <v>0</v>
      </c>
      <c r="AK96" s="52">
        <v>0</v>
      </c>
      <c r="AL96" s="52">
        <v>0</v>
      </c>
      <c r="AM96" s="52">
        <v>0</v>
      </c>
      <c r="AN96" s="52">
        <v>0</v>
      </c>
      <c r="AO96" s="52">
        <v>0</v>
      </c>
      <c r="AP96" s="52">
        <v>0</v>
      </c>
      <c r="AQ96" s="52">
        <v>0</v>
      </c>
      <c r="AR96" s="52">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2">
        <v>0</v>
      </c>
      <c r="EN96" s="52">
        <v>0</v>
      </c>
      <c r="EO96" s="52">
        <v>0</v>
      </c>
      <c r="EP96" s="52">
        <v>0</v>
      </c>
      <c r="EQ96" s="52">
        <v>0</v>
      </c>
      <c r="ER96" s="52">
        <v>0</v>
      </c>
      <c r="ES96" s="52">
        <v>0</v>
      </c>
      <c r="ET96" s="52">
        <v>0</v>
      </c>
      <c r="EU96" s="52">
        <v>0</v>
      </c>
      <c r="EV96" s="52">
        <v>0</v>
      </c>
      <c r="EW96" s="52">
        <v>0</v>
      </c>
      <c r="EX96" s="52">
        <v>0</v>
      </c>
      <c r="EY96" s="52">
        <v>0</v>
      </c>
      <c r="EZ96" s="52">
        <v>0</v>
      </c>
      <c r="FA96" s="52">
        <v>0</v>
      </c>
      <c r="FB96" s="52">
        <v>0</v>
      </c>
      <c r="FC96" s="52">
        <v>0</v>
      </c>
      <c r="FD96" s="52">
        <v>0</v>
      </c>
      <c r="FE96" s="52">
        <v>0</v>
      </c>
      <c r="FF96" s="52">
        <v>0</v>
      </c>
      <c r="FG96" s="52">
        <v>0</v>
      </c>
      <c r="FH96" s="52">
        <v>0</v>
      </c>
      <c r="FI96" s="52">
        <v>0</v>
      </c>
      <c r="FJ96" s="52">
        <v>0</v>
      </c>
      <c r="FK96" s="52">
        <v>0</v>
      </c>
      <c r="FL96" s="52">
        <v>0</v>
      </c>
      <c r="FM96" s="52">
        <v>0</v>
      </c>
      <c r="FN96" s="52">
        <v>0</v>
      </c>
      <c r="FO96" s="52">
        <v>0</v>
      </c>
      <c r="FP96" s="52">
        <v>0</v>
      </c>
      <c r="FQ96" s="52">
        <v>0</v>
      </c>
      <c r="FR96" s="52">
        <v>0</v>
      </c>
      <c r="FS96" s="52">
        <v>0</v>
      </c>
      <c r="FT96" s="52">
        <v>0</v>
      </c>
      <c r="FU96" s="52">
        <v>0</v>
      </c>
      <c r="FV96" s="52">
        <v>0</v>
      </c>
      <c r="FW96" s="52">
        <v>0</v>
      </c>
      <c r="FX96" s="52">
        <v>0</v>
      </c>
      <c r="FY96" s="52">
        <v>0</v>
      </c>
      <c r="FZ96" s="52">
        <v>0</v>
      </c>
      <c r="GA96" s="52">
        <v>0</v>
      </c>
      <c r="GB96" s="52">
        <v>0</v>
      </c>
      <c r="GC96" s="52">
        <v>0</v>
      </c>
      <c r="GD96" s="52">
        <v>0</v>
      </c>
      <c r="GE96" s="52">
        <v>0</v>
      </c>
      <c r="GF96" s="52">
        <v>0</v>
      </c>
      <c r="GG96" s="52">
        <v>0</v>
      </c>
      <c r="GH96" s="52">
        <v>0</v>
      </c>
      <c r="GI96" s="52">
        <v>0</v>
      </c>
      <c r="GJ96" s="52">
        <v>0</v>
      </c>
      <c r="GK96" s="52">
        <v>0</v>
      </c>
      <c r="GL96" s="52">
        <v>0</v>
      </c>
      <c r="GM96" s="52">
        <v>0</v>
      </c>
      <c r="GN96" s="52">
        <v>0</v>
      </c>
      <c r="GO96" s="52">
        <v>0</v>
      </c>
      <c r="GP96" s="52">
        <v>0</v>
      </c>
      <c r="GQ96" s="52">
        <v>0</v>
      </c>
      <c r="GR96" s="52">
        <v>0</v>
      </c>
      <c r="GS96" s="52">
        <v>0</v>
      </c>
      <c r="GT96" s="52">
        <v>0</v>
      </c>
      <c r="GU96" s="52">
        <v>0</v>
      </c>
      <c r="GV96" s="52">
        <v>0</v>
      </c>
      <c r="GW96" s="52">
        <v>0</v>
      </c>
      <c r="GX96" s="52">
        <v>0</v>
      </c>
      <c r="GY96" s="52">
        <v>0</v>
      </c>
      <c r="GZ96" s="52">
        <v>0</v>
      </c>
      <c r="HA96" s="52">
        <v>0</v>
      </c>
      <c r="HB96" s="52">
        <v>0</v>
      </c>
      <c r="HC96" s="52">
        <v>0</v>
      </c>
      <c r="HD96" s="52">
        <v>0</v>
      </c>
      <c r="HE96" s="52">
        <v>0</v>
      </c>
      <c r="HF96" s="52">
        <v>0</v>
      </c>
      <c r="HG96" s="52">
        <v>0</v>
      </c>
      <c r="HH96" s="52">
        <v>0</v>
      </c>
      <c r="HI96" s="52">
        <v>0</v>
      </c>
      <c r="HJ96" s="52">
        <v>0</v>
      </c>
      <c r="HK96" s="52">
        <v>0</v>
      </c>
      <c r="HL96" s="52">
        <v>0</v>
      </c>
      <c r="HM96" s="52">
        <v>0</v>
      </c>
      <c r="HN96" s="52">
        <v>0</v>
      </c>
      <c r="HO96" s="52">
        <v>0</v>
      </c>
      <c r="HP96" s="52">
        <v>0</v>
      </c>
      <c r="HQ96" s="52">
        <v>0</v>
      </c>
      <c r="HR96" s="52">
        <v>0</v>
      </c>
      <c r="HS96" s="52">
        <v>0</v>
      </c>
      <c r="HT96" s="52">
        <v>0</v>
      </c>
      <c r="HU96" s="52">
        <v>0</v>
      </c>
      <c r="HV96" s="52">
        <v>0</v>
      </c>
      <c r="HW96" s="52">
        <v>0</v>
      </c>
      <c r="HX96" s="52">
        <v>0</v>
      </c>
      <c r="HY96" s="52">
        <v>0</v>
      </c>
      <c r="HZ96" s="52">
        <v>0</v>
      </c>
      <c r="IA96" s="52">
        <v>0</v>
      </c>
      <c r="IB96" s="52">
        <v>0</v>
      </c>
      <c r="IC96" s="52">
        <v>0</v>
      </c>
      <c r="ID96" s="52">
        <v>0</v>
      </c>
      <c r="IE96" s="52">
        <v>0</v>
      </c>
      <c r="IF96" s="52">
        <v>0</v>
      </c>
      <c r="IG96" s="52">
        <v>0</v>
      </c>
      <c r="IH96" s="52">
        <v>0</v>
      </c>
      <c r="II96" s="52">
        <v>0</v>
      </c>
      <c r="IJ96" s="52">
        <v>0</v>
      </c>
      <c r="IK96" s="52">
        <v>0</v>
      </c>
      <c r="IL96" s="52">
        <v>0</v>
      </c>
      <c r="IM96" s="52">
        <v>0</v>
      </c>
      <c r="IN96" s="52">
        <v>0</v>
      </c>
      <c r="IO96" s="52">
        <v>0</v>
      </c>
      <c r="IP96" s="52">
        <v>0</v>
      </c>
      <c r="IQ96" s="52">
        <v>0</v>
      </c>
      <c r="IR96" s="52">
        <v>0</v>
      </c>
      <c r="IS96" s="52">
        <v>0</v>
      </c>
      <c r="IT96" s="52">
        <v>0</v>
      </c>
      <c r="IU96" s="52">
        <v>0</v>
      </c>
      <c r="IV96" s="52">
        <v>0</v>
      </c>
      <c r="IW96" s="52">
        <v>0</v>
      </c>
      <c r="IX96" s="52">
        <v>0</v>
      </c>
      <c r="IY96" s="52">
        <v>0</v>
      </c>
      <c r="IZ96" s="52">
        <v>0</v>
      </c>
      <c r="JA96" s="52">
        <v>0</v>
      </c>
      <c r="JB96" s="52">
        <v>0</v>
      </c>
      <c r="JC96" s="52">
        <v>0</v>
      </c>
      <c r="JD96" s="52">
        <v>0</v>
      </c>
      <c r="JE96" s="52">
        <v>0</v>
      </c>
      <c r="JF96" s="52">
        <v>0</v>
      </c>
      <c r="JG96" s="52">
        <v>0</v>
      </c>
      <c r="JH96" s="52">
        <v>0</v>
      </c>
      <c r="JI96" s="52">
        <v>0</v>
      </c>
      <c r="JJ96" s="52">
        <v>0</v>
      </c>
      <c r="JK96" s="52">
        <v>0</v>
      </c>
      <c r="JL96" s="52">
        <v>0</v>
      </c>
      <c r="JM96" s="52">
        <v>0</v>
      </c>
      <c r="JN96" s="52">
        <v>0</v>
      </c>
      <c r="JO96" s="52">
        <v>0</v>
      </c>
      <c r="JP96" s="52">
        <v>0</v>
      </c>
      <c r="JQ96" s="52">
        <v>0</v>
      </c>
      <c r="JR96" s="52">
        <v>0</v>
      </c>
      <c r="JS96" s="52">
        <v>0</v>
      </c>
      <c r="JT96" s="52">
        <v>0</v>
      </c>
      <c r="JU96" s="52">
        <v>0</v>
      </c>
      <c r="JV96" s="52">
        <v>0</v>
      </c>
      <c r="JW96" s="52">
        <v>0</v>
      </c>
      <c r="JX96" s="52">
        <v>0</v>
      </c>
      <c r="JY96" s="52">
        <v>0</v>
      </c>
      <c r="JZ96" s="52">
        <v>0</v>
      </c>
      <c r="KA96" s="52">
        <v>0</v>
      </c>
      <c r="KB96" s="52">
        <v>0</v>
      </c>
      <c r="KC96" s="52">
        <v>0</v>
      </c>
      <c r="KD96" s="52">
        <v>0</v>
      </c>
      <c r="KE96" s="52">
        <v>0</v>
      </c>
      <c r="KF96" s="52">
        <v>0</v>
      </c>
      <c r="KG96" s="52">
        <v>0</v>
      </c>
      <c r="KH96" s="52">
        <v>0</v>
      </c>
      <c r="KI96" s="52">
        <v>0</v>
      </c>
      <c r="KJ96" s="52">
        <v>0</v>
      </c>
      <c r="KK96" s="52">
        <v>0</v>
      </c>
      <c r="KL96" s="52">
        <v>0</v>
      </c>
      <c r="KM96" s="52">
        <v>0</v>
      </c>
      <c r="KN96" s="52">
        <v>0</v>
      </c>
      <c r="KO96" s="52">
        <v>0</v>
      </c>
      <c r="KP96" s="52">
        <v>0</v>
      </c>
      <c r="KQ96" s="52">
        <v>0</v>
      </c>
      <c r="KR96" s="52">
        <v>0</v>
      </c>
      <c r="KS96" s="52">
        <v>0</v>
      </c>
      <c r="KT96" s="52">
        <v>0</v>
      </c>
      <c r="KU96" s="52">
        <v>0</v>
      </c>
      <c r="KV96" s="52">
        <v>0</v>
      </c>
      <c r="KW96" s="52">
        <v>0</v>
      </c>
      <c r="KX96" s="52">
        <v>0</v>
      </c>
      <c r="KY96" s="52">
        <v>0</v>
      </c>
      <c r="KZ96" s="52">
        <v>0</v>
      </c>
    </row>
    <row r="97" spans="1:312" x14ac:dyDescent="0.2">
      <c r="A97" s="89">
        <v>1.008686</v>
      </c>
      <c r="B97" s="41" t="s">
        <v>855</v>
      </c>
      <c r="C97" s="51" t="s">
        <v>65</v>
      </c>
      <c r="D97" s="52">
        <v>0.84366342051006538</v>
      </c>
      <c r="E97" s="52">
        <v>2.4263492187142462E-2</v>
      </c>
      <c r="F97" s="52">
        <v>2.0324806281599137E-2</v>
      </c>
      <c r="G97" s="52">
        <v>0.79638857535053187</v>
      </c>
      <c r="H97" s="52">
        <v>1.4606618583003009E-2</v>
      </c>
      <c r="I97" s="52">
        <v>8.9420457984405914E-6</v>
      </c>
      <c r="J97" s="52">
        <v>6.6492904985148563E-6</v>
      </c>
      <c r="K97" s="52">
        <v>1.3169842997954441E-5</v>
      </c>
      <c r="L97" s="52">
        <v>1.0608656743456292E-5</v>
      </c>
      <c r="M97" s="52">
        <v>3.2376851264241331E-5</v>
      </c>
      <c r="N97" s="52">
        <v>5.1712397439308578E-5</v>
      </c>
      <c r="O97" s="52">
        <v>1.9175319828716566E-5</v>
      </c>
      <c r="P97" s="52">
        <v>4.0981546448628507E-5</v>
      </c>
      <c r="Q97" s="52">
        <v>1.9674088833614739E-4</v>
      </c>
      <c r="R97" s="52">
        <v>2.5957023690051486E-5</v>
      </c>
      <c r="S97" s="52">
        <v>4.4558673801194018E-6</v>
      </c>
      <c r="T97" s="52">
        <v>0</v>
      </c>
      <c r="U97" s="52">
        <v>3.4288049142026231E-5</v>
      </c>
      <c r="V97" s="52">
        <v>8.7696889321185272E-6</v>
      </c>
      <c r="W97" s="52">
        <v>6.7178369868528098E-5</v>
      </c>
      <c r="X97" s="52">
        <v>1.7335064747426193E-5</v>
      </c>
      <c r="Y97" s="52">
        <v>2.8466509736434304E-5</v>
      </c>
      <c r="Z97" s="52">
        <v>4.7193712008041525E-6</v>
      </c>
      <c r="AA97" s="52">
        <v>1.6420732842922616E-5</v>
      </c>
      <c r="AB97" s="52">
        <v>1.2181537848428664E-5</v>
      </c>
      <c r="AC97" s="52">
        <v>4.4980722049216525E-5</v>
      </c>
      <c r="AD97" s="52">
        <v>4.6862912551937542E-6</v>
      </c>
      <c r="AE97" s="52">
        <v>6.6020357956478743E-5</v>
      </c>
      <c r="AF97" s="52">
        <v>1.9326483282306976E-5</v>
      </c>
      <c r="AG97" s="52">
        <v>3.8278829832653773E-5</v>
      </c>
      <c r="AH97" s="52">
        <v>2.8811264022112615E-6</v>
      </c>
      <c r="AI97" s="52">
        <v>4.0639761311911418E-6</v>
      </c>
      <c r="AJ97" s="52">
        <v>3.9784868586309279E-5</v>
      </c>
      <c r="AK97" s="52">
        <v>4.153158286155345E-6</v>
      </c>
      <c r="AL97" s="52">
        <v>2.3756848954232356E-6</v>
      </c>
      <c r="AM97" s="52">
        <v>8.0460361854214167E-6</v>
      </c>
      <c r="AN97" s="52">
        <v>3.9747612963031851E-5</v>
      </c>
      <c r="AO97" s="52">
        <v>1.6004298054339257E-5</v>
      </c>
      <c r="AP97" s="52">
        <v>1.288974226905483E-6</v>
      </c>
      <c r="AQ97" s="52">
        <v>9.0865476119729564E-6</v>
      </c>
      <c r="AR97" s="52">
        <v>1.0585374892505361E-4</v>
      </c>
      <c r="AS97" s="52">
        <v>3.9969616834492985E-5</v>
      </c>
      <c r="AT97" s="52">
        <v>6.453086522356623E-6</v>
      </c>
      <c r="AU97" s="52">
        <v>1.5720407821577675E-5</v>
      </c>
      <c r="AV97" s="52">
        <v>8.5937155123832321E-2</v>
      </c>
      <c r="AW97" s="52">
        <v>1.2672074213232795E-5</v>
      </c>
      <c r="AX97" s="52">
        <v>5.2572974052408346E-6</v>
      </c>
      <c r="AY97" s="52">
        <v>8.489886849130841E-6</v>
      </c>
      <c r="AZ97" s="52">
        <v>6.0992529930113403E-6</v>
      </c>
      <c r="BA97" s="52">
        <v>1.1782696984130963E-4</v>
      </c>
      <c r="BB97" s="52">
        <v>2.0692459708947065E-5</v>
      </c>
      <c r="BC97" s="52">
        <v>4.7626247317862837E-6</v>
      </c>
      <c r="BD97" s="52">
        <v>1.942251368291999E-5</v>
      </c>
      <c r="BE97" s="52">
        <v>3.0346521594941584E-4</v>
      </c>
      <c r="BF97" s="52">
        <v>5.9850664858260875E-6</v>
      </c>
      <c r="BG97" s="52">
        <v>1.0914007762112107E-5</v>
      </c>
      <c r="BH97" s="52">
        <v>5.4889131278715643E-5</v>
      </c>
      <c r="BI97" s="52">
        <v>1.4504626885174747E-5</v>
      </c>
      <c r="BJ97" s="52">
        <v>8.9737645953297048E-5</v>
      </c>
      <c r="BK97" s="52">
        <v>2.4224184908974278E-5</v>
      </c>
      <c r="BL97" s="52">
        <v>3.2157063164497296E-6</v>
      </c>
      <c r="BM97" s="52">
        <v>4.8331298451513132E-5</v>
      </c>
      <c r="BN97" s="52">
        <v>1.7225725428181652E-5</v>
      </c>
      <c r="BO97" s="52">
        <v>2.1559861856884022E-5</v>
      </c>
      <c r="BP97" s="52">
        <v>2.5574871581154489E-4</v>
      </c>
      <c r="BQ97" s="52">
        <v>6.2695321891941447E-6</v>
      </c>
      <c r="BR97" s="52">
        <v>4.0602221075098141E-4</v>
      </c>
      <c r="BS97" s="52">
        <v>2.0647089092877671E-4</v>
      </c>
      <c r="BT97" s="52">
        <v>2.0736673885339124E-4</v>
      </c>
      <c r="BU97" s="52">
        <v>1.3797616653547819E-4</v>
      </c>
      <c r="BV97" s="52">
        <v>3.7260368510552366E-6</v>
      </c>
      <c r="BW97" s="52">
        <v>4.0306563604289073E-6</v>
      </c>
      <c r="BX97" s="52">
        <v>7.3884327731517515E-5</v>
      </c>
      <c r="BY97" s="52">
        <v>1.8385769808986238E-5</v>
      </c>
      <c r="BZ97" s="52">
        <v>4.3096744035512601E-6</v>
      </c>
      <c r="CA97" s="52">
        <v>4.2912785929713022E-6</v>
      </c>
      <c r="CB97" s="52">
        <v>2.4761842686866991E-6</v>
      </c>
      <c r="CC97" s="52">
        <v>5.1861452476862268E-6</v>
      </c>
      <c r="CD97" s="52">
        <v>1.9579038181832196E-6</v>
      </c>
      <c r="CE97" s="52">
        <v>7.8240651719196442E-5</v>
      </c>
      <c r="CF97" s="52">
        <v>0</v>
      </c>
      <c r="CG97" s="52">
        <v>4.3576376533694746E-6</v>
      </c>
      <c r="CH97" s="52">
        <v>0</v>
      </c>
      <c r="CI97" s="52">
        <v>1.0270059967317173E-6</v>
      </c>
      <c r="CJ97" s="52">
        <v>0</v>
      </c>
      <c r="CK97" s="52">
        <v>0</v>
      </c>
      <c r="CL97" s="52">
        <v>1.5772920505616085E-5</v>
      </c>
      <c r="CM97" s="52">
        <v>1.3711829782193238E-5</v>
      </c>
      <c r="CN97" s="52">
        <v>1.4904696996920626E-6</v>
      </c>
      <c r="CO97" s="52">
        <v>1.4303286895328546E-5</v>
      </c>
      <c r="CP97" s="52">
        <v>9.0826372306435932E-6</v>
      </c>
      <c r="CQ97" s="52">
        <v>1.4810684033379674E-5</v>
      </c>
      <c r="CR97" s="52">
        <v>8.317616307460463E-6</v>
      </c>
      <c r="CS97" s="52">
        <v>9.1490223204019913E-6</v>
      </c>
      <c r="CT97" s="52">
        <v>2.8003917008566924E-6</v>
      </c>
      <c r="CU97" s="52">
        <v>2.6355297489789595E-5</v>
      </c>
      <c r="CV97" s="52">
        <v>1.6637238334642539E-5</v>
      </c>
      <c r="CW97" s="52">
        <v>9.4533178644823778E-6</v>
      </c>
      <c r="CX97" s="52">
        <v>1.1437213051092955E-5</v>
      </c>
      <c r="CY97" s="52">
        <v>0</v>
      </c>
      <c r="CZ97" s="52">
        <v>4.7634088137254936E-6</v>
      </c>
      <c r="DA97" s="52">
        <v>7.7458212082706366E-6</v>
      </c>
      <c r="DB97" s="52">
        <v>7.8797790137560969E-5</v>
      </c>
      <c r="DC97" s="52">
        <v>1.3719025541702292E-6</v>
      </c>
      <c r="DD97" s="52">
        <v>4.5310188499119564E-5</v>
      </c>
      <c r="DE97" s="52">
        <v>0</v>
      </c>
      <c r="DF97" s="52">
        <v>2.6906207987664278E-5</v>
      </c>
      <c r="DG97" s="52">
        <v>1.4151793370206984E-6</v>
      </c>
      <c r="DH97" s="52">
        <v>1.1454180697275628E-5</v>
      </c>
      <c r="DI97" s="52">
        <v>3.5313194916358025E-6</v>
      </c>
      <c r="DJ97" s="52">
        <v>8.4476495109563125E-6</v>
      </c>
      <c r="DK97" s="52">
        <v>2.3467838842469079E-5</v>
      </c>
      <c r="DL97" s="52">
        <v>0</v>
      </c>
      <c r="DM97" s="52">
        <v>0</v>
      </c>
      <c r="DN97" s="52">
        <v>2.6771774779193813E-6</v>
      </c>
      <c r="DO97" s="52">
        <v>4.622905531767631E-5</v>
      </c>
      <c r="DP97" s="52">
        <v>9.2663759650507642E-6</v>
      </c>
      <c r="DQ97" s="52">
        <v>2.9048462152009274E-6</v>
      </c>
      <c r="DR97" s="52">
        <v>4.6125713153825656E-5</v>
      </c>
      <c r="DS97" s="52">
        <v>7.2719886529141187E-5</v>
      </c>
      <c r="DT97" s="52">
        <v>2.2994951337076079E-5</v>
      </c>
      <c r="DU97" s="52">
        <v>1.660066727750794E-6</v>
      </c>
      <c r="DV97" s="52">
        <v>8.4590924325165983E-7</v>
      </c>
      <c r="DW97" s="52">
        <v>7.1599399414543508E-6</v>
      </c>
      <c r="DX97" s="52">
        <v>0</v>
      </c>
      <c r="DY97" s="52">
        <v>1.8246170204236636E-6</v>
      </c>
      <c r="DZ97" s="52">
        <v>8.8705237564444071E-6</v>
      </c>
      <c r="EA97" s="52">
        <v>2.7507487703154303E-5</v>
      </c>
      <c r="EB97" s="52">
        <v>2.4817175788123942E-5</v>
      </c>
      <c r="EC97" s="52">
        <v>5.0709459048483938E-6</v>
      </c>
      <c r="ED97" s="52">
        <v>1.1825801019373983E-6</v>
      </c>
      <c r="EE97" s="52">
        <v>2.0462890434997164E-6</v>
      </c>
      <c r="EF97" s="52">
        <v>1.4623084171794794E-6</v>
      </c>
      <c r="EG97" s="52">
        <v>5.0604085598910322E-6</v>
      </c>
      <c r="EH97" s="52">
        <v>9.3662036613467658E-6</v>
      </c>
      <c r="EI97" s="52">
        <v>2.3832570018317034E-5</v>
      </c>
      <c r="EJ97" s="52">
        <v>2.7889777983363022E-6</v>
      </c>
      <c r="EK97" s="52">
        <v>1.4676183830155654E-5</v>
      </c>
      <c r="EL97" s="52">
        <v>4.1004154317864518E-6</v>
      </c>
      <c r="EM97" s="52">
        <v>4.5137081365852456E-5</v>
      </c>
      <c r="EN97" s="52">
        <v>4.9486421181883014E-6</v>
      </c>
      <c r="EO97" s="52">
        <v>5.2664263244203314E-5</v>
      </c>
      <c r="EP97" s="52">
        <v>4.683073029093368E-5</v>
      </c>
      <c r="EQ97" s="52">
        <v>9.0988870094863865E-5</v>
      </c>
      <c r="ER97" s="52">
        <v>2.1028845280854307E-5</v>
      </c>
      <c r="ES97" s="52">
        <v>1.811466112566194E-5</v>
      </c>
      <c r="ET97" s="52">
        <v>1.7761541120561149E-5</v>
      </c>
      <c r="EU97" s="52">
        <v>9.9763603546633359E-6</v>
      </c>
      <c r="EV97" s="52">
        <v>2.2760698918559029E-6</v>
      </c>
      <c r="EW97" s="52">
        <v>6.9939499387882122E-6</v>
      </c>
      <c r="EX97" s="52">
        <v>1.8036461212936516E-5</v>
      </c>
      <c r="EY97" s="52">
        <v>3.0317123084558934E-5</v>
      </c>
      <c r="EZ97" s="52">
        <v>2.2993966743332466E-5</v>
      </c>
      <c r="FA97" s="52">
        <v>1.9755352530811027E-5</v>
      </c>
      <c r="FB97" s="52">
        <v>0</v>
      </c>
      <c r="FC97" s="52">
        <v>3.8075824347059436E-5</v>
      </c>
      <c r="FD97" s="52">
        <v>2.2052086930799952E-6</v>
      </c>
      <c r="FE97" s="52">
        <v>1.5051942759649927E-5</v>
      </c>
      <c r="FF97" s="52">
        <v>6.5480024586633404E-6</v>
      </c>
      <c r="FG97" s="52">
        <v>2.6937604800764554E-5</v>
      </c>
      <c r="FH97" s="52">
        <v>3.5011998963969685E-5</v>
      </c>
      <c r="FI97" s="52">
        <v>4.0981127523161045E-6</v>
      </c>
      <c r="FJ97" s="52">
        <v>2.1366925435844302E-5</v>
      </c>
      <c r="FK97" s="52">
        <v>1.9292450575308389E-4</v>
      </c>
      <c r="FL97" s="52">
        <v>6.6191053488440853E-5</v>
      </c>
      <c r="FM97" s="52">
        <v>0</v>
      </c>
      <c r="FN97" s="52">
        <v>2.1369094933812379E-6</v>
      </c>
      <c r="FO97" s="52">
        <v>8.0867909368917228E-6</v>
      </c>
      <c r="FP97" s="52">
        <v>4.0095371533203279E-5</v>
      </c>
      <c r="FQ97" s="52">
        <v>5.6584940675334392E-6</v>
      </c>
      <c r="FR97" s="52">
        <v>2.0730824519869743E-6</v>
      </c>
      <c r="FS97" s="52">
        <v>9.3561783970703043E-6</v>
      </c>
      <c r="FT97" s="52">
        <v>6.9095207083746035E-3</v>
      </c>
      <c r="FU97" s="52">
        <v>2.7702068118317551E-4</v>
      </c>
      <c r="FV97" s="52">
        <v>6.4297708514291082E-3</v>
      </c>
      <c r="FW97" s="52">
        <v>8.178126408733364E-4</v>
      </c>
      <c r="FX97" s="52">
        <v>1.5686242184951597E-3</v>
      </c>
      <c r="FY97" s="52">
        <v>1.6062670388193732E-5</v>
      </c>
      <c r="FZ97" s="52">
        <v>2.857095171743669E-5</v>
      </c>
      <c r="GA97" s="52">
        <v>3.3387372196791336E-5</v>
      </c>
      <c r="GB97" s="52">
        <v>2.5551345940354282E-6</v>
      </c>
      <c r="GC97" s="52">
        <v>8.2255067939937372E-6</v>
      </c>
      <c r="GD97" s="52">
        <v>1.0670273775488861E-5</v>
      </c>
      <c r="GE97" s="52">
        <v>1.7996386728814671E-5</v>
      </c>
      <c r="GF97" s="52">
        <v>1.2695692983719392E-5</v>
      </c>
      <c r="GG97" s="52">
        <v>9.6745332231210505E-6</v>
      </c>
      <c r="GH97" s="52">
        <v>4.583914591110757E-5</v>
      </c>
      <c r="GI97" s="52">
        <v>6.8145058554004038E-6</v>
      </c>
      <c r="GJ97" s="52">
        <v>6.3043916207593217E-6</v>
      </c>
      <c r="GK97" s="52">
        <v>1.4112082881108596E-4</v>
      </c>
      <c r="GL97" s="52">
        <v>1.4753981440370309E-6</v>
      </c>
      <c r="GM97" s="52">
        <v>3.5030233886809788E-6</v>
      </c>
      <c r="GN97" s="52">
        <v>4.740826184971339E-6</v>
      </c>
      <c r="GO97" s="52">
        <v>5.5296020475053165E-5</v>
      </c>
      <c r="GP97" s="52">
        <v>1.7976960645384331E-6</v>
      </c>
      <c r="GQ97" s="52">
        <v>1.5292158246851253E-5</v>
      </c>
      <c r="GR97" s="52">
        <v>4.956242103652633E-6</v>
      </c>
      <c r="GS97" s="52">
        <v>0</v>
      </c>
      <c r="GT97" s="52">
        <v>3.9564313527319181E-5</v>
      </c>
      <c r="GU97" s="52">
        <v>3.7462231915363952E-6</v>
      </c>
      <c r="GV97" s="52">
        <v>4.2980386579844808E-5</v>
      </c>
      <c r="GW97" s="52">
        <v>1.6248312577534146E-5</v>
      </c>
      <c r="GX97" s="52">
        <v>3.989207924843944E-6</v>
      </c>
      <c r="GY97" s="52">
        <v>2.0254633855995477E-6</v>
      </c>
      <c r="GZ97" s="52">
        <v>5.0757586918723465E-6</v>
      </c>
      <c r="HA97" s="52">
        <v>1.9650398916686052E-6</v>
      </c>
      <c r="HB97" s="52">
        <v>1.2979789079841421E-5</v>
      </c>
      <c r="HC97" s="52">
        <v>1.628367463915377E-6</v>
      </c>
      <c r="HD97" s="52">
        <v>1.1561799627075383E-6</v>
      </c>
      <c r="HE97" s="52">
        <v>3.6088992152890171E-6</v>
      </c>
      <c r="HF97" s="52">
        <v>0</v>
      </c>
      <c r="HG97" s="52">
        <v>0</v>
      </c>
      <c r="HH97" s="52">
        <v>5.2723084022037403E-6</v>
      </c>
      <c r="HI97" s="52">
        <v>3.7771709056218296E-6</v>
      </c>
      <c r="HJ97" s="52">
        <v>7.108692958959111E-6</v>
      </c>
      <c r="HK97" s="52">
        <v>1.6554508734072247E-6</v>
      </c>
      <c r="HL97" s="52">
        <v>8.4261152891782441E-6</v>
      </c>
      <c r="HM97" s="52">
        <v>1.0083791582615159E-5</v>
      </c>
      <c r="HN97" s="52">
        <v>6.1795924694363793E-6</v>
      </c>
      <c r="HO97" s="52">
        <v>7.2791071853464776E-5</v>
      </c>
      <c r="HP97" s="52">
        <v>0</v>
      </c>
      <c r="HQ97" s="52">
        <v>7.8408059481021227E-7</v>
      </c>
      <c r="HR97" s="52">
        <v>0</v>
      </c>
      <c r="HS97" s="52">
        <v>3.0679112136842906E-6</v>
      </c>
      <c r="HT97" s="52">
        <v>1.1747795311640739E-5</v>
      </c>
      <c r="HU97" s="52">
        <v>3.2505132741603054E-6</v>
      </c>
      <c r="HV97" s="52">
        <v>1.2157711908271874E-6</v>
      </c>
      <c r="HW97" s="52">
        <v>2.3518974768412561E-5</v>
      </c>
      <c r="HX97" s="52">
        <v>0</v>
      </c>
      <c r="HY97" s="52">
        <v>1.3267169270221283E-5</v>
      </c>
      <c r="HZ97" s="52">
        <v>1.1773865140439465E-6</v>
      </c>
      <c r="IA97" s="52">
        <v>0</v>
      </c>
      <c r="IB97" s="52">
        <v>1.2426634925466428E-6</v>
      </c>
      <c r="IC97" s="52">
        <v>1.9744190746190608E-5</v>
      </c>
      <c r="ID97" s="52">
        <v>1.7780563232872176E-5</v>
      </c>
      <c r="IE97" s="52">
        <v>1.4813538038880015E-5</v>
      </c>
      <c r="IF97" s="52">
        <v>1.3971281767251149E-6</v>
      </c>
      <c r="IG97" s="52">
        <v>2.0207727507241393E-6</v>
      </c>
      <c r="IH97" s="52">
        <v>2.0630080279631023E-6</v>
      </c>
      <c r="II97" s="52">
        <v>0</v>
      </c>
      <c r="IJ97" s="52">
        <v>5.7424897634571749E-6</v>
      </c>
      <c r="IK97" s="52">
        <v>1.7430852321186394E-5</v>
      </c>
      <c r="IL97" s="52">
        <v>3.711362452757465E-5</v>
      </c>
      <c r="IM97" s="52">
        <v>6.4622686825885816E-5</v>
      </c>
      <c r="IN97" s="52">
        <v>1.8388832388484275E-5</v>
      </c>
      <c r="IO97" s="52">
        <v>9.4327692999061829E-5</v>
      </c>
      <c r="IP97" s="52">
        <v>4.3128756544321552E-5</v>
      </c>
      <c r="IQ97" s="52">
        <v>3.728847641287186E-5</v>
      </c>
      <c r="IR97" s="52">
        <v>3.2134896364050917E-5</v>
      </c>
      <c r="IS97" s="52">
        <v>5.3846564619651964E-6</v>
      </c>
      <c r="IT97" s="52">
        <v>6.803117009329984E-6</v>
      </c>
      <c r="IU97" s="52">
        <v>6.0002942059366834E-5</v>
      </c>
      <c r="IV97" s="52">
        <v>9.548385571135999E-6</v>
      </c>
      <c r="IW97" s="52">
        <v>5.5697276571983278E-6</v>
      </c>
      <c r="IX97" s="52">
        <v>3.1819044602058884E-5</v>
      </c>
      <c r="IY97" s="52">
        <v>3.9187755153944025E-5</v>
      </c>
      <c r="IZ97" s="52">
        <v>7.1148964529796246E-5</v>
      </c>
      <c r="JA97" s="52">
        <v>8.1811069551076039E-6</v>
      </c>
      <c r="JB97" s="52">
        <v>3.6346458191442247E-5</v>
      </c>
      <c r="JC97" s="52">
        <v>4.7907309000840248E-4</v>
      </c>
      <c r="JD97" s="52">
        <v>1.2799389895138227E-4</v>
      </c>
      <c r="JE97" s="52">
        <v>3.5199263559279386E-4</v>
      </c>
      <c r="JF97" s="52">
        <v>1.3481843826466905E-3</v>
      </c>
      <c r="JG97" s="52">
        <v>1.2227764034403719E-5</v>
      </c>
      <c r="JH97" s="52">
        <v>1.0040997859415437E-5</v>
      </c>
      <c r="JI97" s="52">
        <v>5.4002545547860744E-6</v>
      </c>
      <c r="JJ97" s="52">
        <v>8.2779904639379657E-5</v>
      </c>
      <c r="JK97" s="52">
        <v>1.5863021334904598E-6</v>
      </c>
      <c r="JL97" s="52">
        <v>7.3470040793894253E-6</v>
      </c>
      <c r="JM97" s="52">
        <v>3.3975281748677793E-6</v>
      </c>
      <c r="JN97" s="52">
        <v>6.2073573260132574E-5</v>
      </c>
      <c r="JO97" s="52">
        <v>2.3127309800328661E-5</v>
      </c>
      <c r="JP97" s="52">
        <v>1.7397743741398075E-5</v>
      </c>
      <c r="JQ97" s="52">
        <v>1.1195091035597384E-4</v>
      </c>
      <c r="JR97" s="52">
        <v>9.8775617967810484E-5</v>
      </c>
      <c r="JS97" s="52">
        <v>6.7460808787185795E-4</v>
      </c>
      <c r="JT97" s="52">
        <v>0</v>
      </c>
      <c r="JU97" s="52">
        <v>1.3207103371745021E-5</v>
      </c>
      <c r="JV97" s="52">
        <v>1.0867321449548101E-5</v>
      </c>
      <c r="JW97" s="52">
        <v>1.6901929620716404E-6</v>
      </c>
      <c r="JX97" s="52">
        <v>1.4095629443980385E-5</v>
      </c>
      <c r="JY97" s="52">
        <v>6.2615059820212089E-6</v>
      </c>
      <c r="JZ97" s="52">
        <v>6.8179516958276744E-6</v>
      </c>
      <c r="KA97" s="52">
        <v>6.0325472266031072E-6</v>
      </c>
      <c r="KB97" s="52">
        <v>2.5924429050927454E-5</v>
      </c>
      <c r="KC97" s="52">
        <v>1.9012053545444348E-5</v>
      </c>
      <c r="KD97" s="52">
        <v>3.4548162675625569E-5</v>
      </c>
      <c r="KE97" s="52">
        <v>9.7203974968739901E-6</v>
      </c>
      <c r="KF97" s="52">
        <v>3.6800638896674877E-6</v>
      </c>
      <c r="KG97" s="52">
        <v>1.310755593443114E-5</v>
      </c>
      <c r="KH97" s="52">
        <v>5.9104487676813488E-6</v>
      </c>
      <c r="KI97" s="52">
        <v>4.9742218060930384E-6</v>
      </c>
      <c r="KJ97" s="52">
        <v>3.5402013080097931E-6</v>
      </c>
      <c r="KK97" s="52">
        <v>1.7301456272929537E-5</v>
      </c>
      <c r="KL97" s="52">
        <v>1.4933756104860647E-5</v>
      </c>
      <c r="KM97" s="52">
        <v>1.938729566396223E-6</v>
      </c>
      <c r="KN97" s="52">
        <v>2.5505318021307883E-5</v>
      </c>
      <c r="KO97" s="52">
        <v>2.0376515136685156E-5</v>
      </c>
      <c r="KP97" s="52">
        <v>3.8165140948610237E-6</v>
      </c>
      <c r="KQ97" s="52">
        <v>4.7768151040352919E-6</v>
      </c>
      <c r="KR97" s="52">
        <v>4.5687645105785717E-5</v>
      </c>
      <c r="KS97" s="52">
        <v>9.1866543891002498E-5</v>
      </c>
      <c r="KT97" s="52">
        <v>5.3754933816489379E-5</v>
      </c>
      <c r="KU97" s="52">
        <v>5.0057939698395232E-6</v>
      </c>
      <c r="KV97" s="52">
        <v>4.0771406064754553E-6</v>
      </c>
      <c r="KW97" s="52">
        <v>1.3243221737883168E-5</v>
      </c>
      <c r="KX97" s="52">
        <v>2.4833890481922166E-5</v>
      </c>
      <c r="KY97" s="52">
        <v>2.5997664080398129E-5</v>
      </c>
      <c r="KZ97" s="52">
        <v>5.1154890084154531E-6</v>
      </c>
    </row>
    <row r="98" spans="1:312" x14ac:dyDescent="0.2">
      <c r="A98" s="89">
        <v>1.0303880000000001</v>
      </c>
      <c r="B98" s="41" t="s">
        <v>854</v>
      </c>
      <c r="C98" s="51" t="s">
        <v>27</v>
      </c>
      <c r="D98" s="52">
        <v>1.2299875703439864E-5</v>
      </c>
      <c r="E98" s="52">
        <v>6.2452604650181802E-5</v>
      </c>
      <c r="F98" s="52">
        <v>1.6374680246326488E-5</v>
      </c>
      <c r="G98" s="52">
        <v>2.772260615126306E-5</v>
      </c>
      <c r="H98" s="52">
        <v>6.1187168875866249E-5</v>
      </c>
      <c r="I98" s="52">
        <v>0</v>
      </c>
      <c r="J98" s="52">
        <v>1.1081293411064603E-4</v>
      </c>
      <c r="K98" s="52">
        <v>1.6198152168687518E-5</v>
      </c>
      <c r="L98" s="52">
        <v>9.7284921066145309E-5</v>
      </c>
      <c r="M98" s="52">
        <v>6.1137897754565276E-5</v>
      </c>
      <c r="N98" s="52">
        <v>5.8615618222740694E-5</v>
      </c>
      <c r="O98" s="52">
        <v>2.4481998723524577E-4</v>
      </c>
      <c r="P98" s="52">
        <v>7.7430533860038705E-5</v>
      </c>
      <c r="Q98" s="52">
        <v>9.8166594485347188E-5</v>
      </c>
      <c r="R98" s="52">
        <v>1.1683208464183362E-4</v>
      </c>
      <c r="S98" s="52">
        <v>3.0616455616006634E-4</v>
      </c>
      <c r="T98" s="52">
        <v>0.39931981554847329</v>
      </c>
      <c r="U98" s="52">
        <v>1.7350602619540067E-4</v>
      </c>
      <c r="V98" s="52">
        <v>5.4024923277751727E-5</v>
      </c>
      <c r="W98" s="52">
        <v>1.5612109674525062E-4</v>
      </c>
      <c r="X98" s="52">
        <v>6.8440244341418547E-5</v>
      </c>
      <c r="Y98" s="52">
        <v>6.0536245191400323E-5</v>
      </c>
      <c r="Z98" s="52">
        <v>4.0969284927493742E-5</v>
      </c>
      <c r="AA98" s="52">
        <v>5.4688303657261793E-5</v>
      </c>
      <c r="AB98" s="52">
        <v>2.6805013093393867E-5</v>
      </c>
      <c r="AC98" s="52">
        <v>4.7920223866255119E-5</v>
      </c>
      <c r="AD98" s="52">
        <v>1.7026255100916302E-5</v>
      </c>
      <c r="AE98" s="52">
        <v>1.8244005513205781E-5</v>
      </c>
      <c r="AF98" s="52">
        <v>0.867471763727379</v>
      </c>
      <c r="AG98" s="52">
        <v>4.0073167907231041E-4</v>
      </c>
      <c r="AH98" s="52">
        <v>9.3307117552464175E-5</v>
      </c>
      <c r="AI98" s="52">
        <v>1.254212208147394E-4</v>
      </c>
      <c r="AJ98" s="52">
        <v>9.5060475692419863E-5</v>
      </c>
      <c r="AK98" s="52">
        <v>2.1475657492452924E-4</v>
      </c>
      <c r="AL98" s="52">
        <v>1.6427608319415989E-5</v>
      </c>
      <c r="AM98" s="52">
        <v>6.4415842888722536E-5</v>
      </c>
      <c r="AN98" s="52">
        <v>3.8705997234421589E-5</v>
      </c>
      <c r="AO98" s="52">
        <v>5.1547036850069619E-5</v>
      </c>
      <c r="AP98" s="52">
        <v>2.6341696700908862E-5</v>
      </c>
      <c r="AQ98" s="52">
        <v>3.376996903398337E-4</v>
      </c>
      <c r="AR98" s="52">
        <v>7.2957499876704442E-5</v>
      </c>
      <c r="AS98" s="52">
        <v>1.1733488637823378E-4</v>
      </c>
      <c r="AT98" s="52">
        <v>4.8862598900932943E-5</v>
      </c>
      <c r="AU98" s="52">
        <v>3.3068015751002861E-5</v>
      </c>
      <c r="AV98" s="52">
        <v>4.988883667574274E-5</v>
      </c>
      <c r="AW98" s="52">
        <v>7.0819417430581014E-5</v>
      </c>
      <c r="AX98" s="52">
        <v>2.8996195380447249E-5</v>
      </c>
      <c r="AY98" s="52">
        <v>2.499595613490039E-5</v>
      </c>
      <c r="AZ98" s="52">
        <v>6.913511653352405E-5</v>
      </c>
      <c r="BA98" s="52">
        <v>0</v>
      </c>
      <c r="BB98" s="52">
        <v>2.6060437155174681E-5</v>
      </c>
      <c r="BC98" s="52">
        <v>2.0859839113249669E-3</v>
      </c>
      <c r="BD98" s="52">
        <v>4.1007347357255447E-3</v>
      </c>
      <c r="BE98" s="52">
        <v>1.1179497437054613E-5</v>
      </c>
      <c r="BF98" s="52">
        <v>2.2722066570083112E-5</v>
      </c>
      <c r="BG98" s="52">
        <v>1.3851135788047825E-5</v>
      </c>
      <c r="BH98" s="52">
        <v>9.345223434377919E-5</v>
      </c>
      <c r="BI98" s="52">
        <v>3.6267075426234238E-2</v>
      </c>
      <c r="BJ98" s="52">
        <v>4.1868602698287143E-4</v>
      </c>
      <c r="BK98" s="52">
        <v>5.3991141791153944E-3</v>
      </c>
      <c r="BL98" s="52">
        <v>2.8064290055056736E-2</v>
      </c>
      <c r="BM98" s="52">
        <v>0.54700382170968398</v>
      </c>
      <c r="BN98" s="52">
        <v>0.75952485754111509</v>
      </c>
      <c r="BO98" s="52">
        <v>5.0694125575327147E-2</v>
      </c>
      <c r="BP98" s="52">
        <v>2.3918944644245205E-5</v>
      </c>
      <c r="BQ98" s="52">
        <v>7.3709879962926902E-5</v>
      </c>
      <c r="BR98" s="52">
        <v>2.3158257409124412E-5</v>
      </c>
      <c r="BS98" s="52">
        <v>9.1667062213095679E-6</v>
      </c>
      <c r="BT98" s="52">
        <v>3.3942851206175321E-4</v>
      </c>
      <c r="BU98" s="52">
        <v>1.3333108362218903E-5</v>
      </c>
      <c r="BV98" s="52">
        <v>5.6822061978592356E-5</v>
      </c>
      <c r="BW98" s="52">
        <v>6.2932553031803105E-5</v>
      </c>
      <c r="BX98" s="52">
        <v>1.2266745505893161E-4</v>
      </c>
      <c r="BY98" s="52">
        <v>5.4749599642387736E-6</v>
      </c>
      <c r="BZ98" s="52">
        <v>7.6238009205678828E-6</v>
      </c>
      <c r="CA98" s="52">
        <v>1.3105138738535055E-4</v>
      </c>
      <c r="CB98" s="52">
        <v>8.5612753970550767E-5</v>
      </c>
      <c r="CC98" s="52">
        <v>3.0917288053844893E-4</v>
      </c>
      <c r="CD98" s="52">
        <v>3.8043737488421814E-5</v>
      </c>
      <c r="CE98" s="52">
        <v>4.4490000111724766E-5</v>
      </c>
      <c r="CF98" s="52">
        <v>1.8361948016268812E-5</v>
      </c>
      <c r="CG98" s="52">
        <v>2.1536531381090471E-5</v>
      </c>
      <c r="CH98" s="52">
        <v>3.5374651208588872E-4</v>
      </c>
      <c r="CI98" s="52">
        <v>6.1511103846803918E-6</v>
      </c>
      <c r="CJ98" s="52">
        <v>1.2153878098967537E-5</v>
      </c>
      <c r="CK98" s="52">
        <v>1.6483935374731363E-5</v>
      </c>
      <c r="CL98" s="52">
        <v>6.783860606014758E-5</v>
      </c>
      <c r="CM98" s="52">
        <v>1.0686745685915555E-5</v>
      </c>
      <c r="CN98" s="52">
        <v>1.1923757597536501E-5</v>
      </c>
      <c r="CO98" s="52">
        <v>6.6105879782968501E-5</v>
      </c>
      <c r="CP98" s="52">
        <v>1.0297794750758996E-5</v>
      </c>
      <c r="CQ98" s="52">
        <v>1.7436214384751526E-4</v>
      </c>
      <c r="CR98" s="52">
        <v>1.0322007399059358E-4</v>
      </c>
      <c r="CS98" s="52">
        <v>3.3033016799993378E-4</v>
      </c>
      <c r="CT98" s="52">
        <v>1.3717450624036853E-4</v>
      </c>
      <c r="CU98" s="52">
        <v>1.1448790003413227E-4</v>
      </c>
      <c r="CV98" s="52">
        <v>1.5255044726823002E-4</v>
      </c>
      <c r="CW98" s="52">
        <v>9.8948773345569158E-5</v>
      </c>
      <c r="CX98" s="52">
        <v>4.9662702507406774E-4</v>
      </c>
      <c r="CY98" s="52">
        <v>1.6162747323415243E-4</v>
      </c>
      <c r="CZ98" s="52">
        <v>1.8592660208412412E-5</v>
      </c>
      <c r="DA98" s="52">
        <v>7.154859372217292E-5</v>
      </c>
      <c r="DB98" s="52">
        <v>7.8588658561840421E-4</v>
      </c>
      <c r="DC98" s="52">
        <v>1.3529294337402154E-5</v>
      </c>
      <c r="DD98" s="52">
        <v>3.1276563477808016E-5</v>
      </c>
      <c r="DE98" s="52">
        <v>8.7100055564540724E-5</v>
      </c>
      <c r="DF98" s="52">
        <v>6.0691577354373612E-6</v>
      </c>
      <c r="DG98" s="52">
        <v>1.5258343170962532E-4</v>
      </c>
      <c r="DH98" s="52">
        <v>1.0813771233370442E-5</v>
      </c>
      <c r="DI98" s="52">
        <v>4.012385099801573E-5</v>
      </c>
      <c r="DJ98" s="52">
        <v>5.7359154441972765E-5</v>
      </c>
      <c r="DK98" s="52">
        <v>1.532061717535825E-5</v>
      </c>
      <c r="DL98" s="52">
        <v>1.0392299342651303E-5</v>
      </c>
      <c r="DM98" s="52">
        <v>5.1939469569793976E-5</v>
      </c>
      <c r="DN98" s="52">
        <v>1.9254961586726122E-4</v>
      </c>
      <c r="DO98" s="52">
        <v>9.1268704643981582E-6</v>
      </c>
      <c r="DP98" s="52">
        <v>7.8961979386109245E-5</v>
      </c>
      <c r="DQ98" s="52">
        <v>2.6777119632676634E-5</v>
      </c>
      <c r="DR98" s="52">
        <v>4.277236012038729E-5</v>
      </c>
      <c r="DS98" s="52">
        <v>4.8038468087959164E-5</v>
      </c>
      <c r="DT98" s="52">
        <v>1.1069886203305089E-3</v>
      </c>
      <c r="DU98" s="52">
        <v>9.2204344527520161E-5</v>
      </c>
      <c r="DV98" s="52">
        <v>2.3253505154917969E-4</v>
      </c>
      <c r="DW98" s="52">
        <v>9.3686952972768837E-4</v>
      </c>
      <c r="DX98" s="52">
        <v>1.3246414451423583E-4</v>
      </c>
      <c r="DY98" s="52">
        <v>1.0578896554584007E-4</v>
      </c>
      <c r="DZ98" s="52">
        <v>1.5904293797669988E-5</v>
      </c>
      <c r="EA98" s="52">
        <v>1.1441551712361735E-4</v>
      </c>
      <c r="EB98" s="52">
        <v>8.541967778261961E-5</v>
      </c>
      <c r="EC98" s="52">
        <v>2.7488303040590416E-4</v>
      </c>
      <c r="ED98" s="52">
        <v>2.4315859798134079E-4</v>
      </c>
      <c r="EE98" s="52">
        <v>6.2712228473553016E-5</v>
      </c>
      <c r="EF98" s="52">
        <v>1.2118492095561855E-5</v>
      </c>
      <c r="EG98" s="52">
        <v>7.4694860392008589E-5</v>
      </c>
      <c r="EH98" s="52">
        <v>2.6882368518307159E-5</v>
      </c>
      <c r="EI98" s="52">
        <v>1.3751127867711581E-5</v>
      </c>
      <c r="EJ98" s="52">
        <v>2.8506913496186376E-5</v>
      </c>
      <c r="EK98" s="52">
        <v>2.8947693473818045E-5</v>
      </c>
      <c r="EL98" s="52">
        <v>6.2814874699707344E-5</v>
      </c>
      <c r="EM98" s="52">
        <v>4.1098313392681193E-6</v>
      </c>
      <c r="EN98" s="52">
        <v>6.1384220317101701E-5</v>
      </c>
      <c r="EO98" s="52">
        <v>9.1336545109872904E-6</v>
      </c>
      <c r="EP98" s="52">
        <v>2.1536903449998104E-5</v>
      </c>
      <c r="EQ98" s="52">
        <v>3.4715152298183561E-5</v>
      </c>
      <c r="ER98" s="52">
        <v>5.329256520033783E-5</v>
      </c>
      <c r="ES98" s="52">
        <v>2.8259943229472012E-4</v>
      </c>
      <c r="ET98" s="52">
        <v>1.0593812597289009E-5</v>
      </c>
      <c r="EU98" s="52">
        <v>1.4679501664718909E-5</v>
      </c>
      <c r="EV98" s="52">
        <v>1.1126107609657313E-5</v>
      </c>
      <c r="EW98" s="52">
        <v>4.0798041309597907E-6</v>
      </c>
      <c r="EX98" s="52">
        <v>2.7361856385363343E-4</v>
      </c>
      <c r="EY98" s="52">
        <v>2.6012836415828907E-4</v>
      </c>
      <c r="EZ98" s="52">
        <v>1.9573984264833811E-3</v>
      </c>
      <c r="FA98" s="52">
        <v>9.7210548829160733E-5</v>
      </c>
      <c r="FB98" s="52">
        <v>5.2287920625593634E-3</v>
      </c>
      <c r="FC98" s="52">
        <v>1.6309957799372563E-4</v>
      </c>
      <c r="FD98" s="52">
        <v>1.4627102341865713E-4</v>
      </c>
      <c r="FE98" s="52">
        <v>9.4040311707561507E-3</v>
      </c>
      <c r="FF98" s="52">
        <v>1.2246379394854248E-3</v>
      </c>
      <c r="FG98" s="52">
        <v>1.1810390704157627E-3</v>
      </c>
      <c r="FH98" s="52">
        <v>1.8150292452610471E-3</v>
      </c>
      <c r="FI98" s="52">
        <v>0.25477696040673498</v>
      </c>
      <c r="FJ98" s="52">
        <v>0.44711231833078591</v>
      </c>
      <c r="FK98" s="52">
        <v>3.2469975977231116E-4</v>
      </c>
      <c r="FL98" s="52">
        <v>7.3848231008351545E-4</v>
      </c>
      <c r="FM98" s="52">
        <v>1.6931432657988656E-4</v>
      </c>
      <c r="FN98" s="52">
        <v>2.7636605011740117E-4</v>
      </c>
      <c r="FO98" s="52">
        <v>8.0081019937391727E-3</v>
      </c>
      <c r="FP98" s="52">
        <v>6.2659681683271929E-4</v>
      </c>
      <c r="FQ98" s="52">
        <v>3.9574343704584488E-4</v>
      </c>
      <c r="FR98" s="52">
        <v>3.5621731664354898E-4</v>
      </c>
      <c r="FS98" s="52">
        <v>1.4034267595605457E-5</v>
      </c>
      <c r="FT98" s="52">
        <v>4.036028120221379E-5</v>
      </c>
      <c r="FU98" s="52">
        <v>8.1755929142900835E-5</v>
      </c>
      <c r="FV98" s="52">
        <v>6.5642418816241757E-5</v>
      </c>
      <c r="FW98" s="52">
        <v>2.3298057506400079E-5</v>
      </c>
      <c r="FX98" s="52">
        <v>1.3139450890402334E-4</v>
      </c>
      <c r="FY98" s="52">
        <v>1.7486665989983958E-5</v>
      </c>
      <c r="FZ98" s="52">
        <v>1.0456708683442138E-4</v>
      </c>
      <c r="GA98" s="52">
        <v>8.4820744069724486E-5</v>
      </c>
      <c r="GB98" s="52">
        <v>1.1689740767712085E-4</v>
      </c>
      <c r="GC98" s="52">
        <v>5.9940193880538372E-5</v>
      </c>
      <c r="GD98" s="52">
        <v>2.2974219017674623E-5</v>
      </c>
      <c r="GE98" s="52">
        <v>2.1754794428433324E-4</v>
      </c>
      <c r="GF98" s="52">
        <v>2.8685117369262958E-4</v>
      </c>
      <c r="GG98" s="52">
        <v>8.7017051601294347E-5</v>
      </c>
      <c r="GH98" s="52">
        <v>2.1839161693699578E-4</v>
      </c>
      <c r="GI98" s="52">
        <v>1.92150611914946E-4</v>
      </c>
      <c r="GJ98" s="52">
        <v>4.0597934657831243E-4</v>
      </c>
      <c r="GK98" s="52">
        <v>5.6060392337526937E-5</v>
      </c>
      <c r="GL98" s="52">
        <v>8.2716470415693116E-6</v>
      </c>
      <c r="GM98" s="52">
        <v>8.1240329652388653E-5</v>
      </c>
      <c r="GN98" s="52">
        <v>6.6985948319566019E-5</v>
      </c>
      <c r="GO98" s="52">
        <v>4.9251354144165355E-5</v>
      </c>
      <c r="GP98" s="52">
        <v>1.8942744169418276E-5</v>
      </c>
      <c r="GQ98" s="52">
        <v>1.5697868567686082E-5</v>
      </c>
      <c r="GR98" s="52">
        <v>6.7357439227832327E-5</v>
      </c>
      <c r="GS98" s="52">
        <v>4.1430845988732465E-6</v>
      </c>
      <c r="GT98" s="52">
        <v>3.9766245860305861E-5</v>
      </c>
      <c r="GU98" s="52">
        <v>2.6084075307027347E-5</v>
      </c>
      <c r="GV98" s="52">
        <v>9.0094716362303171E-5</v>
      </c>
      <c r="GW98" s="52">
        <v>1.1343821919515379E-4</v>
      </c>
      <c r="GX98" s="52">
        <v>1.3252657986917733E-4</v>
      </c>
      <c r="GY98" s="52">
        <v>3.5370911307530255E-4</v>
      </c>
      <c r="GZ98" s="52">
        <v>1.0552372172743842E-4</v>
      </c>
      <c r="HA98" s="52">
        <v>1.0519234824336618E-4</v>
      </c>
      <c r="HB98" s="52">
        <v>9.0002409811070614E-5</v>
      </c>
      <c r="HC98" s="52">
        <v>2.1168777030899901E-5</v>
      </c>
      <c r="HD98" s="52">
        <v>9.943147679284829E-5</v>
      </c>
      <c r="HE98" s="52">
        <v>1.7449411631370833E-5</v>
      </c>
      <c r="HF98" s="52">
        <v>3.1169165925459535E-5</v>
      </c>
      <c r="HG98" s="52">
        <v>2.4746630758520818E-4</v>
      </c>
      <c r="HH98" s="52">
        <v>8.3358710711109278E-5</v>
      </c>
      <c r="HI98" s="52">
        <v>1.6936995071485119E-5</v>
      </c>
      <c r="HJ98" s="52">
        <v>1.5200503029263631E-5</v>
      </c>
      <c r="HK98" s="52">
        <v>2.6485452856565161E-4</v>
      </c>
      <c r="HL98" s="52">
        <v>4.5849478598914265E-5</v>
      </c>
      <c r="HM98" s="52">
        <v>2.7789427760387835E-4</v>
      </c>
      <c r="HN98" s="52">
        <v>1.1241460457578619E-4</v>
      </c>
      <c r="HO98" s="52">
        <v>1.1807202441409445E-4</v>
      </c>
      <c r="HP98" s="52">
        <v>1.3238325813956475E-5</v>
      </c>
      <c r="HQ98" s="52">
        <v>3.8945449969881716E-5</v>
      </c>
      <c r="HR98" s="52">
        <v>4.2190812206289537E-5</v>
      </c>
      <c r="HS98" s="52">
        <v>2.4842037617922981E-5</v>
      </c>
      <c r="HT98" s="52">
        <v>1.993633528437594E-5</v>
      </c>
      <c r="HU98" s="52">
        <v>2.2210163455330633E-5</v>
      </c>
      <c r="HV98" s="52">
        <v>4.3625491772979824E-5</v>
      </c>
      <c r="HW98" s="52">
        <v>1.3311461753362855E-5</v>
      </c>
      <c r="HX98" s="52">
        <v>1.8808376991556435E-6</v>
      </c>
      <c r="HY98" s="52">
        <v>1.6819955866515988E-5</v>
      </c>
      <c r="HZ98" s="52">
        <v>3.0161135381040676E-5</v>
      </c>
      <c r="IA98" s="52">
        <v>1.83713993531659E-4</v>
      </c>
      <c r="IB98" s="52">
        <v>9.240657247767056E-6</v>
      </c>
      <c r="IC98" s="52">
        <v>1.8930342115771684E-4</v>
      </c>
      <c r="ID98" s="52">
        <v>8.7623800982476263E-4</v>
      </c>
      <c r="IE98" s="52">
        <v>3.7058871991714639E-4</v>
      </c>
      <c r="IF98" s="52">
        <v>6.2387718317060325E-4</v>
      </c>
      <c r="IG98" s="52">
        <v>1.7534503129022809E-4</v>
      </c>
      <c r="IH98" s="52">
        <v>9.2722583486144284E-4</v>
      </c>
      <c r="II98" s="52">
        <v>6.7330945134874356E-5</v>
      </c>
      <c r="IJ98" s="52">
        <v>2.7859653764540478E-5</v>
      </c>
      <c r="IK98" s="52">
        <v>7.7885917035333091E-5</v>
      </c>
      <c r="IL98" s="52">
        <v>4.257030076029527E-5</v>
      </c>
      <c r="IM98" s="52">
        <v>4.3947471093579339E-5</v>
      </c>
      <c r="IN98" s="52">
        <v>3.752161131550681E-5</v>
      </c>
      <c r="IO98" s="52">
        <v>4.9313464753602106E-5</v>
      </c>
      <c r="IP98" s="52">
        <v>9.194404778149579E-6</v>
      </c>
      <c r="IQ98" s="52">
        <v>1.1414236237405659E-5</v>
      </c>
      <c r="IR98" s="52">
        <v>6.1164120110516828E-5</v>
      </c>
      <c r="IS98" s="52">
        <v>7.9638950030686443E-6</v>
      </c>
      <c r="IT98" s="52">
        <v>3.7586485208473554E-5</v>
      </c>
      <c r="IU98" s="52">
        <v>8.5553685696377864E-5</v>
      </c>
      <c r="IV98" s="52">
        <v>7.8666930161169248E-5</v>
      </c>
      <c r="IW98" s="52">
        <v>1.1579521585795405E-5</v>
      </c>
      <c r="IX98" s="52">
        <v>6.0209822931203503E-6</v>
      </c>
      <c r="IY98" s="52">
        <v>2.815003713014849E-5</v>
      </c>
      <c r="IZ98" s="52">
        <v>8.430453135034267E-5</v>
      </c>
      <c r="JA98" s="52">
        <v>1.0126298492593808E-4</v>
      </c>
      <c r="JB98" s="52">
        <v>1.1161283529327086E-4</v>
      </c>
      <c r="JC98" s="52">
        <v>3.5350458692167899E-5</v>
      </c>
      <c r="JD98" s="52">
        <v>1.905357483317445E-5</v>
      </c>
      <c r="JE98" s="52">
        <v>8.2205242470527221E-5</v>
      </c>
      <c r="JF98" s="52">
        <v>2.9411338685309785E-5</v>
      </c>
      <c r="JG98" s="52">
        <v>1.0084882395370855E-4</v>
      </c>
      <c r="JH98" s="52">
        <v>4.1113870650509415E-5</v>
      </c>
      <c r="JI98" s="52">
        <v>6.1577739934183942E-6</v>
      </c>
      <c r="JJ98" s="52">
        <v>3.9368916109603115E-5</v>
      </c>
      <c r="JK98" s="52">
        <v>1.0703826779046052E-4</v>
      </c>
      <c r="JL98" s="52">
        <v>3.1357363927036223E-5</v>
      </c>
      <c r="JM98" s="52">
        <v>4.3315902521224619E-5</v>
      </c>
      <c r="JN98" s="52">
        <v>1.2181346667687285E-4</v>
      </c>
      <c r="JO98" s="52">
        <v>3.3244514396829828E-5</v>
      </c>
      <c r="JP98" s="52">
        <v>6.6378552395208399E-5</v>
      </c>
      <c r="JQ98" s="52">
        <v>1.4395897747143061E-4</v>
      </c>
      <c r="JR98" s="52">
        <v>1.035240768818976E-4</v>
      </c>
      <c r="JS98" s="52">
        <v>2.1437895885317657E-5</v>
      </c>
      <c r="JT98" s="52">
        <v>1.2490290221782579E-4</v>
      </c>
      <c r="JU98" s="52">
        <v>1.0651093904830055E-4</v>
      </c>
      <c r="JV98" s="52">
        <v>9.0737072370366178E-5</v>
      </c>
      <c r="JW98" s="52">
        <v>8.4983141876644638E-5</v>
      </c>
      <c r="JX98" s="52">
        <v>1.0702282292326679E-4</v>
      </c>
      <c r="JY98" s="52">
        <v>7.2292383396542573E-5</v>
      </c>
      <c r="JZ98" s="52">
        <v>1.1944309938990776E-4</v>
      </c>
      <c r="KA98" s="52">
        <v>1.0194844585941281E-4</v>
      </c>
      <c r="KB98" s="52">
        <v>2.995838955435886E-5</v>
      </c>
      <c r="KC98" s="52">
        <v>3.283296144794468E-4</v>
      </c>
      <c r="KD98" s="52">
        <v>7.6580783003899391E-5</v>
      </c>
      <c r="KE98" s="52">
        <v>1.4734259181420367E-4</v>
      </c>
      <c r="KF98" s="52">
        <v>1.5646535469622427E-4</v>
      </c>
      <c r="KG98" s="52">
        <v>2.7991563800552731E-4</v>
      </c>
      <c r="KH98" s="52">
        <v>1.010263619898643E-4</v>
      </c>
      <c r="KI98" s="52">
        <v>8.0782654136614857E-5</v>
      </c>
      <c r="KJ98" s="52">
        <v>9.9644098058435392E-5</v>
      </c>
      <c r="KK98" s="52">
        <v>3.7721260786474094E-5</v>
      </c>
      <c r="KL98" s="52">
        <v>1.6579220633712488E-4</v>
      </c>
      <c r="KM98" s="52">
        <v>9.3543701578617774E-5</v>
      </c>
      <c r="KN98" s="52">
        <v>3.3068767958507322E-5</v>
      </c>
      <c r="KO98" s="52">
        <v>2.477384332869249E-4</v>
      </c>
      <c r="KP98" s="52">
        <v>8.5627849522337078E-5</v>
      </c>
      <c r="KQ98" s="52">
        <v>4.2469279640794641E-5</v>
      </c>
      <c r="KR98" s="52">
        <v>1.7383745539836622E-4</v>
      </c>
      <c r="KS98" s="52">
        <v>9.6521716639740693E-5</v>
      </c>
      <c r="KT98" s="52">
        <v>3.6721477421963938E-5</v>
      </c>
      <c r="KU98" s="52">
        <v>1.3581322575617798E-4</v>
      </c>
      <c r="KV98" s="52">
        <v>6.6008590361426271E-5</v>
      </c>
      <c r="KW98" s="52">
        <v>2.5638129272017468E-4</v>
      </c>
      <c r="KX98" s="52">
        <v>2.0486314777006323E-4</v>
      </c>
      <c r="KY98" s="52">
        <v>1.5369022070871785E-4</v>
      </c>
      <c r="KZ98" s="52">
        <v>1.9664360920685888E-4</v>
      </c>
    </row>
    <row r="99" spans="1:312" x14ac:dyDescent="0.2">
      <c r="A99" s="89">
        <v>1.0459890000000001</v>
      </c>
      <c r="B99" s="41" t="s">
        <v>853</v>
      </c>
      <c r="C99" s="51" t="s">
        <v>101</v>
      </c>
      <c r="D99" s="52">
        <v>4.0715912869116608E-5</v>
      </c>
      <c r="E99" s="52">
        <v>8.5789329191401109E-5</v>
      </c>
      <c r="F99" s="52">
        <v>2.5763085460614206E-5</v>
      </c>
      <c r="G99" s="52">
        <v>1.3395302820532002E-4</v>
      </c>
      <c r="H99" s="52">
        <v>3.7167716027837118E-5</v>
      </c>
      <c r="I99" s="52">
        <v>2.7359460206361968E-5</v>
      </c>
      <c r="J99" s="52">
        <v>2.3246794150997297E-5</v>
      </c>
      <c r="K99" s="52">
        <v>1.6481171717354159E-5</v>
      </c>
      <c r="L99" s="52">
        <v>9.3813955304091832E-6</v>
      </c>
      <c r="M99" s="52">
        <v>4.7393277083996032E-5</v>
      </c>
      <c r="N99" s="52">
        <v>1.6089216365361667E-5</v>
      </c>
      <c r="O99" s="52">
        <v>7.8713668404611366E-5</v>
      </c>
      <c r="P99" s="52">
        <v>1.6941771301863025E-5</v>
      </c>
      <c r="Q99" s="52">
        <v>8.899706512052242E-5</v>
      </c>
      <c r="R99" s="52">
        <v>1.3113035878283959E-4</v>
      </c>
      <c r="S99" s="52">
        <v>5.2993705431101604E-4</v>
      </c>
      <c r="T99" s="52">
        <v>4.030606429509075E-3</v>
      </c>
      <c r="U99" s="52">
        <v>2.7196512870962812E-4</v>
      </c>
      <c r="V99" s="52">
        <v>2.0597920612310319E-5</v>
      </c>
      <c r="W99" s="52">
        <v>8.8859306573893114E-5</v>
      </c>
      <c r="X99" s="52">
        <v>4.7968172015545395E-5</v>
      </c>
      <c r="Y99" s="52">
        <v>5.9109326744460413E-5</v>
      </c>
      <c r="Z99" s="52">
        <v>6.743633543584972E-5</v>
      </c>
      <c r="AA99" s="52">
        <v>7.4697956427692212E-6</v>
      </c>
      <c r="AB99" s="52">
        <v>2.889508631175511E-5</v>
      </c>
      <c r="AC99" s="52">
        <v>4.0532698915999847E-5</v>
      </c>
      <c r="AD99" s="52">
        <v>1.9088947004746757E-5</v>
      </c>
      <c r="AE99" s="52">
        <v>5.6463626193854329E-5</v>
      </c>
      <c r="AF99" s="52">
        <v>2.152642038563224E-4</v>
      </c>
      <c r="AG99" s="52">
        <v>7.270166844494042E-4</v>
      </c>
      <c r="AH99" s="52">
        <v>7.3407422694637986E-6</v>
      </c>
      <c r="AI99" s="52">
        <v>7.644598505502315E-5</v>
      </c>
      <c r="AJ99" s="52">
        <v>3.8718769793497092E-5</v>
      </c>
      <c r="AK99" s="52">
        <v>7.1899711890107787E-5</v>
      </c>
      <c r="AL99" s="52">
        <v>3.7960411839635104E-5</v>
      </c>
      <c r="AM99" s="52">
        <v>1.7339873727258072E-4</v>
      </c>
      <c r="AN99" s="52">
        <v>6.4480446008330738E-5</v>
      </c>
      <c r="AO99" s="52">
        <v>2.4437030921545265E-5</v>
      </c>
      <c r="AP99" s="52">
        <v>1.0520223690232836E-4</v>
      </c>
      <c r="AQ99" s="52">
        <v>8.1754025034088823E-3</v>
      </c>
      <c r="AR99" s="52">
        <v>3.0464332385792357E-5</v>
      </c>
      <c r="AS99" s="52">
        <v>4.3576610040104136E-5</v>
      </c>
      <c r="AT99" s="52">
        <v>1.0500260614881335E-4</v>
      </c>
      <c r="AU99" s="52">
        <v>1.4356133832851283E-4</v>
      </c>
      <c r="AV99" s="52">
        <v>3.9011648615413599E-5</v>
      </c>
      <c r="AW99" s="52">
        <v>2.7760033888624954E-5</v>
      </c>
      <c r="AX99" s="52">
        <v>1.7377645314533214E-5</v>
      </c>
      <c r="AY99" s="52">
        <v>1.793178159521189E-5</v>
      </c>
      <c r="AZ99" s="52">
        <v>9.9167368667765052E-5</v>
      </c>
      <c r="BA99" s="52">
        <v>3.4428873457177E-4</v>
      </c>
      <c r="BB99" s="52">
        <v>9.2574685945192179E-5</v>
      </c>
      <c r="BC99" s="52">
        <v>3.0156101579717955E-3</v>
      </c>
      <c r="BD99" s="52">
        <v>9.1508144375913446E-4</v>
      </c>
      <c r="BE99" s="52">
        <v>3.7418256717429222E-5</v>
      </c>
      <c r="BF99" s="52">
        <v>5.749194839069048E-5</v>
      </c>
      <c r="BG99" s="52">
        <v>9.4266264943819876E-5</v>
      </c>
      <c r="BH99" s="52">
        <v>4.613354063395087E-4</v>
      </c>
      <c r="BI99" s="52">
        <v>0.1222022458807554</v>
      </c>
      <c r="BJ99" s="52">
        <v>0.76616148853473443</v>
      </c>
      <c r="BK99" s="52">
        <v>1.7460764163809125E-4</v>
      </c>
      <c r="BL99" s="52">
        <v>1.1901534335030435E-4</v>
      </c>
      <c r="BM99" s="52">
        <v>1.5582453746059658E-4</v>
      </c>
      <c r="BN99" s="52">
        <v>5.0261966187651903E-4</v>
      </c>
      <c r="BO99" s="52">
        <v>1.5068156779187095E-4</v>
      </c>
      <c r="BP99" s="52">
        <v>0</v>
      </c>
      <c r="BQ99" s="52">
        <v>1.791294911198327E-6</v>
      </c>
      <c r="BR99" s="52">
        <v>1.1453677689344847E-5</v>
      </c>
      <c r="BS99" s="52">
        <v>6.3763608475429364E-5</v>
      </c>
      <c r="BT99" s="52">
        <v>5.2279665957405861E-6</v>
      </c>
      <c r="BU99" s="52">
        <v>1.5268559576089387E-5</v>
      </c>
      <c r="BV99" s="52">
        <v>4.2661140010087214E-5</v>
      </c>
      <c r="BW99" s="52">
        <v>6.040267297578922E-5</v>
      </c>
      <c r="BX99" s="52">
        <v>1.711925326625652E-4</v>
      </c>
      <c r="BY99" s="52">
        <v>3.3839912119390717E-5</v>
      </c>
      <c r="BZ99" s="52">
        <v>4.2821658435285924E-5</v>
      </c>
      <c r="CA99" s="52">
        <v>1.2873835778913906E-5</v>
      </c>
      <c r="CB99" s="52">
        <v>1.0624762287627327E-5</v>
      </c>
      <c r="CC99" s="52">
        <v>1.3706241011742171E-4</v>
      </c>
      <c r="CD99" s="52">
        <v>3.4700720862694078E-5</v>
      </c>
      <c r="CE99" s="52">
        <v>3.7526637637922612E-5</v>
      </c>
      <c r="CF99" s="52">
        <v>3.3088789572464098E-5</v>
      </c>
      <c r="CG99" s="52">
        <v>9.4291861563335224E-5</v>
      </c>
      <c r="CH99" s="52">
        <v>1.3540409563737013E-5</v>
      </c>
      <c r="CI99" s="52">
        <v>4.8181877080711421E-6</v>
      </c>
      <c r="CJ99" s="52">
        <v>5.2124048178825686E-5</v>
      </c>
      <c r="CK99" s="52">
        <v>1.0734498237980303E-5</v>
      </c>
      <c r="CL99" s="52">
        <v>1.0310537888189802E-4</v>
      </c>
      <c r="CM99" s="52">
        <v>1.4616527829678152E-5</v>
      </c>
      <c r="CN99" s="52">
        <v>4.4396969778061437E-6</v>
      </c>
      <c r="CO99" s="52">
        <v>2.6081648266942451E-6</v>
      </c>
      <c r="CP99" s="52">
        <v>3.8760863962805182E-5</v>
      </c>
      <c r="CQ99" s="52">
        <v>1.9417984890354318E-5</v>
      </c>
      <c r="CR99" s="52">
        <v>1.9029029350622414E-5</v>
      </c>
      <c r="CS99" s="52">
        <v>1.6498956318806469E-5</v>
      </c>
      <c r="CT99" s="52">
        <v>1.5044657541836488E-5</v>
      </c>
      <c r="CU99" s="52">
        <v>6.6166951430909307E-5</v>
      </c>
      <c r="CV99" s="52">
        <v>2.6311096088179066E-5</v>
      </c>
      <c r="CW99" s="52">
        <v>2.6584611394178372E-5</v>
      </c>
      <c r="CX99" s="52">
        <v>1.6890751119661313E-4</v>
      </c>
      <c r="CY99" s="52">
        <v>7.3327747710422059E-5</v>
      </c>
      <c r="CZ99" s="52">
        <v>2.698799363084356E-5</v>
      </c>
      <c r="DA99" s="52">
        <v>6.0573588195467924E-6</v>
      </c>
      <c r="DB99" s="52">
        <v>8.1860073924897459E-5</v>
      </c>
      <c r="DC99" s="52">
        <v>1.9192041050360121E-5</v>
      </c>
      <c r="DD99" s="52">
        <v>3.4295976709727551E-5</v>
      </c>
      <c r="DE99" s="52">
        <v>2.0634395573492188E-5</v>
      </c>
      <c r="DF99" s="52">
        <v>2.0657440748644341E-4</v>
      </c>
      <c r="DG99" s="52">
        <v>1.043468934562815E-4</v>
      </c>
      <c r="DH99" s="52">
        <v>8.4351075102940339E-5</v>
      </c>
      <c r="DI99" s="52">
        <v>2.5569206641670648E-5</v>
      </c>
      <c r="DJ99" s="52">
        <v>9.8234463110663962E-6</v>
      </c>
      <c r="DK99" s="52">
        <v>1.6088705413335027E-5</v>
      </c>
      <c r="DL99" s="52">
        <v>1.7446721163641325E-5</v>
      </c>
      <c r="DM99" s="52">
        <v>7.4857562644444007E-5</v>
      </c>
      <c r="DN99" s="52">
        <v>8.5366903269131701E-5</v>
      </c>
      <c r="DO99" s="52">
        <v>3.03055791883008E-5</v>
      </c>
      <c r="DP99" s="52">
        <v>1.2818065935306372E-5</v>
      </c>
      <c r="DQ99" s="52">
        <v>2.2084556890354711E-4</v>
      </c>
      <c r="DR99" s="52">
        <v>9.2388297860036539E-6</v>
      </c>
      <c r="DS99" s="52">
        <v>1.7778647755192907E-5</v>
      </c>
      <c r="DT99" s="52">
        <v>1.8298244347049572E-5</v>
      </c>
      <c r="DU99" s="52">
        <v>2.5641849844231548E-4</v>
      </c>
      <c r="DV99" s="52">
        <v>5.4426160672191904E-5</v>
      </c>
      <c r="DW99" s="52">
        <v>1.0871544546844003E-4</v>
      </c>
      <c r="DX99" s="52">
        <v>2.1175003392057571E-4</v>
      </c>
      <c r="DY99" s="52">
        <v>2.4003419228254281E-4</v>
      </c>
      <c r="DZ99" s="52">
        <v>3.9908813863463928E-4</v>
      </c>
      <c r="EA99" s="52">
        <v>1.0374469612432741E-4</v>
      </c>
      <c r="EB99" s="52">
        <v>8.1925604548114517E-5</v>
      </c>
      <c r="EC99" s="52">
        <v>8.1485784992271255E-5</v>
      </c>
      <c r="ED99" s="52">
        <v>2.6016762242622763E-5</v>
      </c>
      <c r="EE99" s="52">
        <v>1.2406606932674025E-4</v>
      </c>
      <c r="EF99" s="52">
        <v>3.3757545375313511E-6</v>
      </c>
      <c r="EG99" s="52">
        <v>2.7657286145149126E-5</v>
      </c>
      <c r="EH99" s="52">
        <v>2.472268563522963E-5</v>
      </c>
      <c r="EI99" s="52">
        <v>2.08458535874501E-5</v>
      </c>
      <c r="EJ99" s="52">
        <v>3.2399614423225981E-5</v>
      </c>
      <c r="EK99" s="52">
        <v>2.5359582353577784E-6</v>
      </c>
      <c r="EL99" s="52">
        <v>8.3753166266276455E-6</v>
      </c>
      <c r="EM99" s="52">
        <v>5.0549741083562918E-5</v>
      </c>
      <c r="EN99" s="52">
        <v>4.9486421181883014E-6</v>
      </c>
      <c r="EO99" s="52">
        <v>1.2787116315382207E-5</v>
      </c>
      <c r="EP99" s="52">
        <v>1.5247457884668239E-5</v>
      </c>
      <c r="EQ99" s="52">
        <v>8.5973735522706006E-6</v>
      </c>
      <c r="ER99" s="52">
        <v>4.7414094548341314E-5</v>
      </c>
      <c r="ES99" s="52">
        <v>2.5698165709334021E-5</v>
      </c>
      <c r="ET99" s="52">
        <v>3.4441160954590657E-5</v>
      </c>
      <c r="EU99" s="52">
        <v>5.6994817143070152E-5</v>
      </c>
      <c r="EV99" s="52">
        <v>1.0007443471319624E-4</v>
      </c>
      <c r="EW99" s="52">
        <v>1.5798390464567699E-5</v>
      </c>
      <c r="EX99" s="52">
        <v>5.2761188425661356E-4</v>
      </c>
      <c r="EY99" s="52">
        <v>2.7915959539307855E-4</v>
      </c>
      <c r="EZ99" s="52">
        <v>1.0113529487034487E-2</v>
      </c>
      <c r="FA99" s="52">
        <v>2.8387954612729054E-4</v>
      </c>
      <c r="FB99" s="52">
        <v>8.4314545424682018E-4</v>
      </c>
      <c r="FC99" s="52">
        <v>2.7909861669906245E-4</v>
      </c>
      <c r="FD99" s="52">
        <v>8.5367382055838241E-4</v>
      </c>
      <c r="FE99" s="52">
        <v>4.1681770685688047E-4</v>
      </c>
      <c r="FF99" s="52">
        <v>9.1631664492441747E-5</v>
      </c>
      <c r="FG99" s="52">
        <v>9.444605279202578E-5</v>
      </c>
      <c r="FH99" s="52">
        <v>4.5990847436348496E-5</v>
      </c>
      <c r="FI99" s="52">
        <v>2.4158519998050682E-4</v>
      </c>
      <c r="FJ99" s="52">
        <v>1.5362242909095714E-4</v>
      </c>
      <c r="FK99" s="52">
        <v>1.5927166529095579E-5</v>
      </c>
      <c r="FL99" s="52">
        <v>1.4693338257130514E-4</v>
      </c>
      <c r="FM99" s="52">
        <v>3.8994795679755271E-5</v>
      </c>
      <c r="FN99" s="52">
        <v>4.4879645976949359E-4</v>
      </c>
      <c r="FO99" s="52">
        <v>8.6073724053207162E-5</v>
      </c>
      <c r="FP99" s="52">
        <v>3.7147182449879507E-5</v>
      </c>
      <c r="FQ99" s="52">
        <v>7.8075178782881593E-5</v>
      </c>
      <c r="FR99" s="52">
        <v>1.2041521476434978E-5</v>
      </c>
      <c r="FS99" s="52">
        <v>7.0171337978027287E-6</v>
      </c>
      <c r="FT99" s="52">
        <v>5.816368249331468E-6</v>
      </c>
      <c r="FU99" s="52">
        <v>4.5726183596676913E-5</v>
      </c>
      <c r="FV99" s="52">
        <v>3.2947971907922599E-4</v>
      </c>
      <c r="FW99" s="52">
        <v>3.0386444692618243E-5</v>
      </c>
      <c r="FX99" s="52">
        <v>4.0293770632149128E-6</v>
      </c>
      <c r="FY99" s="52">
        <v>9.8160763483406141E-6</v>
      </c>
      <c r="FZ99" s="52">
        <v>7.1721976663624717E-5</v>
      </c>
      <c r="GA99" s="52">
        <v>2.604396855024043E-4</v>
      </c>
      <c r="GB99" s="52">
        <v>9.1019874341783318E-5</v>
      </c>
      <c r="GC99" s="52">
        <v>1.9393678579704971E-4</v>
      </c>
      <c r="GD99" s="52">
        <v>1.8085771321173891E-4</v>
      </c>
      <c r="GE99" s="52">
        <v>1.9986563062233907E-4</v>
      </c>
      <c r="GF99" s="52">
        <v>1.7853400998794547E-4</v>
      </c>
      <c r="GG99" s="52">
        <v>8.846393179221889E-4</v>
      </c>
      <c r="GH99" s="52">
        <v>1.802348797836485E-4</v>
      </c>
      <c r="GI99" s="52">
        <v>8.9906662359160835E-5</v>
      </c>
      <c r="GJ99" s="52">
        <v>7.253403763671496E-5</v>
      </c>
      <c r="GK99" s="52">
        <v>1.0010102953972479E-4</v>
      </c>
      <c r="GL99" s="52">
        <v>1.6464815458455803E-5</v>
      </c>
      <c r="GM99" s="52">
        <v>1.2123939104087358E-5</v>
      </c>
      <c r="GN99" s="52">
        <v>1.0673736323610519E-5</v>
      </c>
      <c r="GO99" s="52">
        <v>1.681031047163899E-4</v>
      </c>
      <c r="GP99" s="52">
        <v>2.4268896871268847E-5</v>
      </c>
      <c r="GQ99" s="52">
        <v>1.8163338978913121E-5</v>
      </c>
      <c r="GR99" s="52">
        <v>1.3214448693914268E-4</v>
      </c>
      <c r="GS99" s="52">
        <v>5.6475238291023975E-5</v>
      </c>
      <c r="GT99" s="52">
        <v>3.6059345176193199E-5</v>
      </c>
      <c r="GU99" s="52">
        <v>0</v>
      </c>
      <c r="GV99" s="52">
        <v>2.5761408652317407E-4</v>
      </c>
      <c r="GW99" s="52">
        <v>2.7130515770487788E-5</v>
      </c>
      <c r="GX99" s="52">
        <v>6.251173694994818E-5</v>
      </c>
      <c r="GY99" s="52">
        <v>1.2741744844161694E-5</v>
      </c>
      <c r="GZ99" s="52">
        <v>2.4207464530468115E-5</v>
      </c>
      <c r="HA99" s="52">
        <v>2.49183782007338E-5</v>
      </c>
      <c r="HB99" s="52">
        <v>6.536842713188222E-5</v>
      </c>
      <c r="HC99" s="52">
        <v>1.3338754757604683E-5</v>
      </c>
      <c r="HD99" s="52">
        <v>1.2358825814133345E-4</v>
      </c>
      <c r="HE99" s="52">
        <v>3.6088992152890171E-6</v>
      </c>
      <c r="HF99" s="52">
        <v>1.6404182731444197E-4</v>
      </c>
      <c r="HG99" s="52">
        <v>2.5406706968989667E-5</v>
      </c>
      <c r="HH99" s="52">
        <v>1.8521970904168553E-4</v>
      </c>
      <c r="HI99" s="52">
        <v>1.1381741053376417E-5</v>
      </c>
      <c r="HJ99" s="52">
        <v>8.3610329100268014E-5</v>
      </c>
      <c r="HK99" s="52">
        <v>6.885971186193882E-5</v>
      </c>
      <c r="HL99" s="52">
        <v>1.3098686597058708E-4</v>
      </c>
      <c r="HM99" s="52">
        <v>3.4948785691071428E-3</v>
      </c>
      <c r="HN99" s="52">
        <v>7.8417539378721282E-4</v>
      </c>
      <c r="HO99" s="52">
        <v>3.4292429741516404E-4</v>
      </c>
      <c r="HP99" s="52">
        <v>9.2153716796799491E-6</v>
      </c>
      <c r="HQ99" s="52">
        <v>5.2675201661983939E-5</v>
      </c>
      <c r="HR99" s="52">
        <v>2.0420613143666672E-4</v>
      </c>
      <c r="HS99" s="52">
        <v>2.0395289903706425E-5</v>
      </c>
      <c r="HT99" s="52">
        <v>1.2378549422332858E-5</v>
      </c>
      <c r="HU99" s="52">
        <v>6.2192483078361262E-6</v>
      </c>
      <c r="HV99" s="52">
        <v>1.9267386627396394E-4</v>
      </c>
      <c r="HW99" s="52">
        <v>5.753269362915157E-4</v>
      </c>
      <c r="HX99" s="52">
        <v>1.6671425222728533E-4</v>
      </c>
      <c r="HY99" s="52">
        <v>5.3360451825508374E-5</v>
      </c>
      <c r="HZ99" s="52">
        <v>2.2982835261906782E-4</v>
      </c>
      <c r="IA99" s="52">
        <v>2.0467133626719212E-4</v>
      </c>
      <c r="IB99" s="52">
        <v>2.150204436837356E-4</v>
      </c>
      <c r="IC99" s="52">
        <v>1.2837625999005355E-4</v>
      </c>
      <c r="ID99" s="52">
        <v>1.1166193710243726E-4</v>
      </c>
      <c r="IE99" s="52">
        <v>3.0079943692786127E-5</v>
      </c>
      <c r="IF99" s="52">
        <v>4.5555296400664655E-4</v>
      </c>
      <c r="IG99" s="52">
        <v>5.5259535699323402E-5</v>
      </c>
      <c r="IH99" s="52">
        <v>6.0961887226309674E-5</v>
      </c>
      <c r="II99" s="52">
        <v>2.9923763191842434E-5</v>
      </c>
      <c r="IJ99" s="52">
        <v>1.1742331880109707E-5</v>
      </c>
      <c r="IK99" s="52">
        <v>6.1910950599485407E-5</v>
      </c>
      <c r="IL99" s="52">
        <v>5.0840318608478875E-5</v>
      </c>
      <c r="IM99" s="52">
        <v>6.9924186214457066E-5</v>
      </c>
      <c r="IN99" s="52">
        <v>1.1203707700037791E-5</v>
      </c>
      <c r="IO99" s="52">
        <v>2.5967610691945239E-5</v>
      </c>
      <c r="IP99" s="52">
        <v>3.7270569488449318E-5</v>
      </c>
      <c r="IQ99" s="52">
        <v>8.8061128277186663E-6</v>
      </c>
      <c r="IR99" s="52">
        <v>1.2931261313830997E-5</v>
      </c>
      <c r="IS99" s="52">
        <v>5.7901921218125383E-5</v>
      </c>
      <c r="IT99" s="52">
        <v>6.1846518266636213E-6</v>
      </c>
      <c r="IU99" s="52">
        <v>7.6965077207717371E-5</v>
      </c>
      <c r="IV99" s="52">
        <v>4.7190352309208724E-6</v>
      </c>
      <c r="IW99" s="52">
        <v>1.7344834252504289E-5</v>
      </c>
      <c r="IX99" s="52">
        <v>6.741778863053162E-6</v>
      </c>
      <c r="IY99" s="52">
        <v>1.7611352802455512E-5</v>
      </c>
      <c r="IZ99" s="52">
        <v>4.4341230021967552E-5</v>
      </c>
      <c r="JA99" s="52">
        <v>6.8395955499447047E-6</v>
      </c>
      <c r="JB99" s="52">
        <v>1.2746246719779581E-4</v>
      </c>
      <c r="JC99" s="52">
        <v>7.107029523568011E-5</v>
      </c>
      <c r="JD99" s="52">
        <v>5.844804575786463E-6</v>
      </c>
      <c r="JE99" s="52">
        <v>1.2942202558958158E-5</v>
      </c>
      <c r="JF99" s="52">
        <v>1.1013734459567298E-5</v>
      </c>
      <c r="JG99" s="52">
        <v>2.4486261221098274E-4</v>
      </c>
      <c r="JH99" s="52">
        <v>2.7076041974459427E-4</v>
      </c>
      <c r="JI99" s="52">
        <v>1.6575228170362548E-4</v>
      </c>
      <c r="JJ99" s="52">
        <v>2.4663595866146373E-4</v>
      </c>
      <c r="JK99" s="52">
        <v>5.4676121919401601E-4</v>
      </c>
      <c r="JL99" s="52">
        <v>1.4643275550572146E-4</v>
      </c>
      <c r="JM99" s="52">
        <v>2.6002450054432596E-4</v>
      </c>
      <c r="JN99" s="52">
        <v>4.1775179770824379E-5</v>
      </c>
      <c r="JO99" s="52">
        <v>2.3747217073327163E-5</v>
      </c>
      <c r="JP99" s="52">
        <v>8.1519540495763302E-6</v>
      </c>
      <c r="JQ99" s="52">
        <v>4.0004714134034512E-5</v>
      </c>
      <c r="JR99" s="52">
        <v>1.7237673113616086E-5</v>
      </c>
      <c r="JS99" s="52">
        <v>6.5033262375346153E-6</v>
      </c>
      <c r="JT99" s="52">
        <v>1.926376648088376E-4</v>
      </c>
      <c r="JU99" s="52">
        <v>2.219426042063786E-4</v>
      </c>
      <c r="JV99" s="52">
        <v>8.9548665407475136E-5</v>
      </c>
      <c r="JW99" s="52">
        <v>4.0115111684913079E-5</v>
      </c>
      <c r="JX99" s="52">
        <v>1.8481477844873158E-4</v>
      </c>
      <c r="JY99" s="52">
        <v>9.4745558845928194E-5</v>
      </c>
      <c r="JZ99" s="52">
        <v>7.5940376867357181E-5</v>
      </c>
      <c r="KA99" s="52">
        <v>1.3942955103824763E-4</v>
      </c>
      <c r="KB99" s="52">
        <v>7.5386425010934405E-5</v>
      </c>
      <c r="KC99" s="52">
        <v>1.2795967061121752E-4</v>
      </c>
      <c r="KD99" s="52">
        <v>3.0934976222622961E-5</v>
      </c>
      <c r="KE99" s="52">
        <v>1.8593910576638359E-4</v>
      </c>
      <c r="KF99" s="52">
        <v>1.0755965457949421E-4</v>
      </c>
      <c r="KG99" s="52">
        <v>1.6869046385037845E-4</v>
      </c>
      <c r="KH99" s="52">
        <v>2.1783375441424246E-4</v>
      </c>
      <c r="KI99" s="52">
        <v>5.7558852327648008E-5</v>
      </c>
      <c r="KJ99" s="52">
        <v>1.3378923493450619E-4</v>
      </c>
      <c r="KK99" s="52">
        <v>7.9216798236589128E-5</v>
      </c>
      <c r="KL99" s="52">
        <v>1.5176792667877316E-4</v>
      </c>
      <c r="KM99" s="52">
        <v>4.4662966766287461E-5</v>
      </c>
      <c r="KN99" s="52">
        <v>1.3744058588888354E-4</v>
      </c>
      <c r="KO99" s="52">
        <v>7.0403649209050962E-5</v>
      </c>
      <c r="KP99" s="52">
        <v>1.0478301673214227E-4</v>
      </c>
      <c r="KQ99" s="52">
        <v>2.0073064562858683E-5</v>
      </c>
      <c r="KR99" s="52">
        <v>8.4290175269669784E-5</v>
      </c>
      <c r="KS99" s="52">
        <v>7.1076688630930824E-5</v>
      </c>
      <c r="KT99" s="52">
        <v>1.9206091138725116E-5</v>
      </c>
      <c r="KU99" s="52">
        <v>9.6707679247112489E-5</v>
      </c>
      <c r="KV99" s="52">
        <v>1.080126203304641E-5</v>
      </c>
      <c r="KW99" s="52">
        <v>6.3640565565809551E-5</v>
      </c>
      <c r="KX99" s="52">
        <v>1.2859232663438649E-4</v>
      </c>
      <c r="KY99" s="52">
        <v>1.7300669694903127E-4</v>
      </c>
      <c r="KZ99" s="52">
        <v>6.158767984574283E-5</v>
      </c>
    </row>
    <row r="100" spans="1:312" x14ac:dyDescent="0.2">
      <c r="A100" s="89">
        <v>1.0426010000000001</v>
      </c>
      <c r="B100" s="41" t="s">
        <v>13530</v>
      </c>
      <c r="C100" s="51" t="s">
        <v>13527</v>
      </c>
      <c r="D100" s="52">
        <v>0</v>
      </c>
      <c r="E100" s="52">
        <v>0</v>
      </c>
      <c r="F100" s="52">
        <v>0</v>
      </c>
      <c r="G100" s="52">
        <v>0</v>
      </c>
      <c r="H100" s="52">
        <v>0</v>
      </c>
      <c r="I100" s="52">
        <v>0</v>
      </c>
      <c r="J100" s="52">
        <v>0</v>
      </c>
      <c r="K100" s="52">
        <v>0</v>
      </c>
      <c r="L100" s="52">
        <v>0</v>
      </c>
      <c r="M100" s="52">
        <v>0</v>
      </c>
      <c r="N100" s="52">
        <v>0</v>
      </c>
      <c r="O100" s="52">
        <v>0</v>
      </c>
      <c r="P100" s="52">
        <v>0</v>
      </c>
      <c r="Q100" s="52">
        <v>0</v>
      </c>
      <c r="R100" s="52">
        <v>0</v>
      </c>
      <c r="S100" s="52">
        <v>0</v>
      </c>
      <c r="T100" s="52">
        <v>0</v>
      </c>
      <c r="U100" s="52">
        <v>0</v>
      </c>
      <c r="V100" s="52">
        <v>0</v>
      </c>
      <c r="W100" s="52">
        <v>0</v>
      </c>
      <c r="X100" s="52">
        <v>0</v>
      </c>
      <c r="Y100" s="52">
        <v>0</v>
      </c>
      <c r="Z100" s="52">
        <v>0</v>
      </c>
      <c r="AA100" s="52">
        <v>0</v>
      </c>
      <c r="AB100" s="52">
        <v>0</v>
      </c>
      <c r="AC100" s="52">
        <v>0</v>
      </c>
      <c r="AD100" s="52">
        <v>0</v>
      </c>
      <c r="AE100" s="52">
        <v>0</v>
      </c>
      <c r="AF100" s="52">
        <v>0</v>
      </c>
      <c r="AG100" s="52">
        <v>0</v>
      </c>
      <c r="AH100" s="52">
        <v>0</v>
      </c>
      <c r="AI100" s="52">
        <v>0</v>
      </c>
      <c r="AJ100" s="52">
        <v>0</v>
      </c>
      <c r="AK100" s="52">
        <v>0</v>
      </c>
      <c r="AL100" s="52">
        <v>0</v>
      </c>
      <c r="AM100" s="52">
        <v>0</v>
      </c>
      <c r="AN100" s="52">
        <v>0</v>
      </c>
      <c r="AO100" s="52">
        <v>0</v>
      </c>
      <c r="AP100" s="52">
        <v>0</v>
      </c>
      <c r="AQ100" s="52">
        <v>0</v>
      </c>
      <c r="AR100" s="52">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2">
        <v>0</v>
      </c>
      <c r="EN100" s="52">
        <v>0</v>
      </c>
      <c r="EO100" s="52">
        <v>0</v>
      </c>
      <c r="EP100" s="52">
        <v>0</v>
      </c>
      <c r="EQ100" s="52">
        <v>0</v>
      </c>
      <c r="ER100" s="52">
        <v>0</v>
      </c>
      <c r="ES100" s="52">
        <v>0</v>
      </c>
      <c r="ET100" s="52">
        <v>0</v>
      </c>
      <c r="EU100" s="52">
        <v>0</v>
      </c>
      <c r="EV100" s="52">
        <v>0</v>
      </c>
      <c r="EW100" s="52">
        <v>0</v>
      </c>
      <c r="EX100" s="52">
        <v>0</v>
      </c>
      <c r="EY100" s="52">
        <v>0</v>
      </c>
      <c r="EZ100" s="52">
        <v>0</v>
      </c>
      <c r="FA100" s="52">
        <v>0</v>
      </c>
      <c r="FB100" s="52">
        <v>0</v>
      </c>
      <c r="FC100" s="52">
        <v>0</v>
      </c>
      <c r="FD100" s="52">
        <v>0</v>
      </c>
      <c r="FE100" s="52">
        <v>0</v>
      </c>
      <c r="FF100" s="52">
        <v>0</v>
      </c>
      <c r="FG100" s="52">
        <v>0</v>
      </c>
      <c r="FH100" s="52">
        <v>0</v>
      </c>
      <c r="FI100" s="52">
        <v>0</v>
      </c>
      <c r="FJ100" s="52">
        <v>0</v>
      </c>
      <c r="FK100" s="52">
        <v>0</v>
      </c>
      <c r="FL100" s="52">
        <v>0</v>
      </c>
      <c r="FM100" s="52">
        <v>0</v>
      </c>
      <c r="FN100" s="52">
        <v>0</v>
      </c>
      <c r="FO100" s="52">
        <v>0</v>
      </c>
      <c r="FP100" s="52">
        <v>0</v>
      </c>
      <c r="FQ100" s="52">
        <v>0</v>
      </c>
      <c r="FR100" s="52">
        <v>0</v>
      </c>
      <c r="FS100" s="52">
        <v>0</v>
      </c>
      <c r="FT100" s="52">
        <v>0</v>
      </c>
      <c r="FU100" s="52">
        <v>0</v>
      </c>
      <c r="FV100" s="52">
        <v>0</v>
      </c>
      <c r="FW100" s="52">
        <v>0</v>
      </c>
      <c r="FX100" s="52">
        <v>0</v>
      </c>
      <c r="FY100" s="52">
        <v>0</v>
      </c>
      <c r="FZ100" s="52">
        <v>0</v>
      </c>
      <c r="GA100" s="52">
        <v>0</v>
      </c>
      <c r="GB100" s="52">
        <v>0</v>
      </c>
      <c r="GC100" s="52">
        <v>0</v>
      </c>
      <c r="GD100" s="52">
        <v>0</v>
      </c>
      <c r="GE100" s="52">
        <v>0</v>
      </c>
      <c r="GF100" s="52">
        <v>0</v>
      </c>
      <c r="GG100" s="52">
        <v>0</v>
      </c>
      <c r="GH100" s="52">
        <v>0</v>
      </c>
      <c r="GI100" s="52">
        <v>0</v>
      </c>
      <c r="GJ100" s="52">
        <v>0</v>
      </c>
      <c r="GK100" s="52">
        <v>0</v>
      </c>
      <c r="GL100" s="52">
        <v>0</v>
      </c>
      <c r="GM100" s="52">
        <v>0</v>
      </c>
      <c r="GN100" s="52">
        <v>0</v>
      </c>
      <c r="GO100" s="52">
        <v>0</v>
      </c>
      <c r="GP100" s="52">
        <v>0</v>
      </c>
      <c r="GQ100" s="52">
        <v>0</v>
      </c>
      <c r="GR100" s="52">
        <v>0</v>
      </c>
      <c r="GS100" s="52">
        <v>0</v>
      </c>
      <c r="GT100" s="52">
        <v>0</v>
      </c>
      <c r="GU100" s="52">
        <v>0</v>
      </c>
      <c r="GV100" s="52">
        <v>0</v>
      </c>
      <c r="GW100" s="52">
        <v>0</v>
      </c>
      <c r="GX100" s="52">
        <v>0</v>
      </c>
      <c r="GY100" s="52">
        <v>0</v>
      </c>
      <c r="GZ100" s="52">
        <v>0</v>
      </c>
      <c r="HA100" s="52">
        <v>0</v>
      </c>
      <c r="HB100" s="52">
        <v>0</v>
      </c>
      <c r="HC100" s="52">
        <v>0</v>
      </c>
      <c r="HD100" s="52">
        <v>0</v>
      </c>
      <c r="HE100" s="52">
        <v>0</v>
      </c>
      <c r="HF100" s="52">
        <v>0</v>
      </c>
      <c r="HG100" s="52">
        <v>0</v>
      </c>
      <c r="HH100" s="52">
        <v>0</v>
      </c>
      <c r="HI100" s="52">
        <v>0</v>
      </c>
      <c r="HJ100" s="52">
        <v>0</v>
      </c>
      <c r="HK100" s="52">
        <v>0</v>
      </c>
      <c r="HL100" s="52">
        <v>0</v>
      </c>
      <c r="HM100" s="52">
        <v>0</v>
      </c>
      <c r="HN100" s="52">
        <v>0</v>
      </c>
      <c r="HO100" s="52">
        <v>0</v>
      </c>
      <c r="HP100" s="52">
        <v>0</v>
      </c>
      <c r="HQ100" s="52">
        <v>0</v>
      </c>
      <c r="HR100" s="52">
        <v>0</v>
      </c>
      <c r="HS100" s="52">
        <v>0</v>
      </c>
      <c r="HT100" s="52">
        <v>0</v>
      </c>
      <c r="HU100" s="52">
        <v>0</v>
      </c>
      <c r="HV100" s="52">
        <v>0</v>
      </c>
      <c r="HW100" s="52">
        <v>0</v>
      </c>
      <c r="HX100" s="52">
        <v>0</v>
      </c>
      <c r="HY100" s="52">
        <v>0</v>
      </c>
      <c r="HZ100" s="52">
        <v>0</v>
      </c>
      <c r="IA100" s="52">
        <v>0</v>
      </c>
      <c r="IB100" s="52">
        <v>0</v>
      </c>
      <c r="IC100" s="52">
        <v>0</v>
      </c>
      <c r="ID100" s="52">
        <v>0</v>
      </c>
      <c r="IE100" s="52">
        <v>0</v>
      </c>
      <c r="IF100" s="52">
        <v>0</v>
      </c>
      <c r="IG100" s="52">
        <v>0</v>
      </c>
      <c r="IH100" s="52">
        <v>0</v>
      </c>
      <c r="II100" s="52">
        <v>0</v>
      </c>
      <c r="IJ100" s="52">
        <v>0</v>
      </c>
      <c r="IK100" s="52">
        <v>0</v>
      </c>
      <c r="IL100" s="52">
        <v>0</v>
      </c>
      <c r="IM100" s="52">
        <v>0</v>
      </c>
      <c r="IN100" s="52">
        <v>0</v>
      </c>
      <c r="IO100" s="52">
        <v>0</v>
      </c>
      <c r="IP100" s="52">
        <v>0</v>
      </c>
      <c r="IQ100" s="52">
        <v>0</v>
      </c>
      <c r="IR100" s="52">
        <v>0</v>
      </c>
      <c r="IS100" s="52">
        <v>0</v>
      </c>
      <c r="IT100" s="52">
        <v>0</v>
      </c>
      <c r="IU100" s="52">
        <v>0</v>
      </c>
      <c r="IV100" s="52">
        <v>0</v>
      </c>
      <c r="IW100" s="52">
        <v>0</v>
      </c>
      <c r="IX100" s="52">
        <v>0</v>
      </c>
      <c r="IY100" s="52">
        <v>0</v>
      </c>
      <c r="IZ100" s="52">
        <v>0</v>
      </c>
      <c r="JA100" s="52">
        <v>0</v>
      </c>
      <c r="JB100" s="52">
        <v>0</v>
      </c>
      <c r="JC100" s="52">
        <v>0</v>
      </c>
      <c r="JD100" s="52">
        <v>0</v>
      </c>
      <c r="JE100" s="52">
        <v>0</v>
      </c>
      <c r="JF100" s="52">
        <v>0</v>
      </c>
      <c r="JG100" s="52">
        <v>0</v>
      </c>
      <c r="JH100" s="52">
        <v>0</v>
      </c>
      <c r="JI100" s="52">
        <v>0</v>
      </c>
      <c r="JJ100" s="52">
        <v>0</v>
      </c>
      <c r="JK100" s="52">
        <v>0</v>
      </c>
      <c r="JL100" s="52">
        <v>0</v>
      </c>
      <c r="JM100" s="52">
        <v>0</v>
      </c>
      <c r="JN100" s="52">
        <v>0</v>
      </c>
      <c r="JO100" s="52">
        <v>0</v>
      </c>
      <c r="JP100" s="52">
        <v>0</v>
      </c>
      <c r="JQ100" s="52">
        <v>0</v>
      </c>
      <c r="JR100" s="52">
        <v>0</v>
      </c>
      <c r="JS100" s="52">
        <v>0</v>
      </c>
      <c r="JT100" s="52">
        <v>0</v>
      </c>
      <c r="JU100" s="52">
        <v>0</v>
      </c>
      <c r="JV100" s="52">
        <v>0</v>
      </c>
      <c r="JW100" s="52">
        <v>0</v>
      </c>
      <c r="JX100" s="52">
        <v>0</v>
      </c>
      <c r="JY100" s="52">
        <v>0</v>
      </c>
      <c r="JZ100" s="52">
        <v>0</v>
      </c>
      <c r="KA100" s="52">
        <v>0</v>
      </c>
      <c r="KB100" s="52">
        <v>0</v>
      </c>
      <c r="KC100" s="52">
        <v>0</v>
      </c>
      <c r="KD100" s="52">
        <v>0</v>
      </c>
      <c r="KE100" s="52">
        <v>0</v>
      </c>
      <c r="KF100" s="52">
        <v>0</v>
      </c>
      <c r="KG100" s="52">
        <v>0</v>
      </c>
      <c r="KH100" s="52">
        <v>0</v>
      </c>
      <c r="KI100" s="52">
        <v>0</v>
      </c>
      <c r="KJ100" s="52">
        <v>0</v>
      </c>
      <c r="KK100" s="52">
        <v>0</v>
      </c>
      <c r="KL100" s="52">
        <v>0</v>
      </c>
      <c r="KM100" s="52">
        <v>0</v>
      </c>
      <c r="KN100" s="52">
        <v>0</v>
      </c>
      <c r="KO100" s="52">
        <v>0</v>
      </c>
      <c r="KP100" s="52">
        <v>0</v>
      </c>
      <c r="KQ100" s="52">
        <v>0</v>
      </c>
      <c r="KR100" s="52">
        <v>0</v>
      </c>
      <c r="KS100" s="52">
        <v>0</v>
      </c>
      <c r="KT100" s="52">
        <v>0</v>
      </c>
      <c r="KU100" s="52">
        <v>0</v>
      </c>
      <c r="KV100" s="52">
        <v>0</v>
      </c>
      <c r="KW100" s="52">
        <v>0</v>
      </c>
      <c r="KX100" s="52">
        <v>0</v>
      </c>
      <c r="KY100" s="52">
        <v>0</v>
      </c>
      <c r="KZ100" s="52">
        <v>0</v>
      </c>
    </row>
    <row r="101" spans="1:312" x14ac:dyDescent="0.2">
      <c r="A101" s="89">
        <v>1.038529</v>
      </c>
      <c r="B101" s="41" t="s">
        <v>7303</v>
      </c>
      <c r="C101" s="51" t="s">
        <v>44</v>
      </c>
      <c r="D101" s="52">
        <v>7.280196700144136E-5</v>
      </c>
      <c r="E101" s="52">
        <v>1.0889015273576046E-4</v>
      </c>
      <c r="F101" s="52">
        <v>7.4944547638213158E-5</v>
      </c>
      <c r="G101" s="52">
        <v>1.582501594100727E-4</v>
      </c>
      <c r="H101" s="52">
        <v>1.1843720419621457E-4</v>
      </c>
      <c r="I101" s="52">
        <v>1.2570418656217379E-3</v>
      </c>
      <c r="J101" s="52">
        <v>6.8741959974462476E-3</v>
      </c>
      <c r="K101" s="52">
        <v>5.1501633309966304E-3</v>
      </c>
      <c r="L101" s="52">
        <v>3.2251144713195687E-3</v>
      </c>
      <c r="M101" s="52">
        <v>8.3539918498961948E-5</v>
      </c>
      <c r="N101" s="52">
        <v>1.4624855217067019E-4</v>
      </c>
      <c r="O101" s="52">
        <v>1.343513509034672E-4</v>
      </c>
      <c r="P101" s="52">
        <v>1.8996586040797257E-4</v>
      </c>
      <c r="Q101" s="52">
        <v>1.6783129696766185E-4</v>
      </c>
      <c r="R101" s="52">
        <v>3.2345896148352734E-4</v>
      </c>
      <c r="S101" s="52">
        <v>9.5307435247768058E-5</v>
      </c>
      <c r="T101" s="52">
        <v>4.069060851491274E-5</v>
      </c>
      <c r="U101" s="52">
        <v>2.5138057848407043E-4</v>
      </c>
      <c r="V101" s="52">
        <v>1.7756345427601522E-5</v>
      </c>
      <c r="W101" s="52">
        <v>1.0520134389817556E-4</v>
      </c>
      <c r="X101" s="52">
        <v>3.3620764589712858E-4</v>
      </c>
      <c r="Y101" s="52">
        <v>5.0445160059443986E-5</v>
      </c>
      <c r="Z101" s="52">
        <v>3.7577236876915756E-5</v>
      </c>
      <c r="AA101" s="52">
        <v>1.881334612792782E-5</v>
      </c>
      <c r="AB101" s="52">
        <v>1.5832480561175512E-4</v>
      </c>
      <c r="AC101" s="52">
        <v>1.1657204208241555E-4</v>
      </c>
      <c r="AD101" s="52">
        <v>1.1941900495860531E-5</v>
      </c>
      <c r="AE101" s="52">
        <v>3.9943923965036439E-5</v>
      </c>
      <c r="AF101" s="52">
        <v>1.0606276568832983E-4</v>
      </c>
      <c r="AG101" s="52">
        <v>3.3174603429972024E-4</v>
      </c>
      <c r="AH101" s="52">
        <v>1.3463135874162729E-5</v>
      </c>
      <c r="AI101" s="52">
        <v>4.4721030958554433E-5</v>
      </c>
      <c r="AJ101" s="52">
        <v>6.4542051663836695E-5</v>
      </c>
      <c r="AK101" s="52">
        <v>7.1870256866801719E-6</v>
      </c>
      <c r="AL101" s="52">
        <v>5.0761309706995412E-5</v>
      </c>
      <c r="AM101" s="52">
        <v>4.100054609379637E-5</v>
      </c>
      <c r="AN101" s="52">
        <v>5.6568598878248565E-5</v>
      </c>
      <c r="AO101" s="52">
        <v>7.4149892453018351E-6</v>
      </c>
      <c r="AP101" s="52">
        <v>8.9474008835726344E-5</v>
      </c>
      <c r="AQ101" s="52">
        <v>4.9930391278313303E-5</v>
      </c>
      <c r="AR101" s="52">
        <v>4.7030130296864852E-5</v>
      </c>
      <c r="AS101" s="52">
        <v>1.3592940982482107E-4</v>
      </c>
      <c r="AT101" s="52">
        <v>4.7336988359899154E-5</v>
      </c>
      <c r="AU101" s="52">
        <v>1.3890037530772927E-4</v>
      </c>
      <c r="AV101" s="52">
        <v>1.1890632122605204E-4</v>
      </c>
      <c r="AW101" s="52">
        <v>1.1800067905308442E-2</v>
      </c>
      <c r="AX101" s="52">
        <v>4.4785727720356204E-3</v>
      </c>
      <c r="AY101" s="52">
        <v>2.3468144427814117E-4</v>
      </c>
      <c r="AZ101" s="52">
        <v>3.4035061614530747E-5</v>
      </c>
      <c r="BA101" s="52">
        <v>0</v>
      </c>
      <c r="BB101" s="52">
        <v>1.9419240354092814E-5</v>
      </c>
      <c r="BC101" s="52">
        <v>2.9200604755528063E-5</v>
      </c>
      <c r="BD101" s="52">
        <v>1.3906921295961573E-5</v>
      </c>
      <c r="BE101" s="52">
        <v>5.5403491717286285E-5</v>
      </c>
      <c r="BF101" s="52">
        <v>7.3981777587627258E-5</v>
      </c>
      <c r="BG101" s="52">
        <v>1.3208894701596701E-5</v>
      </c>
      <c r="BH101" s="52">
        <v>2.323500553378218E-5</v>
      </c>
      <c r="BI101" s="52">
        <v>5.2313403534182956E-5</v>
      </c>
      <c r="BJ101" s="52">
        <v>1.4349328129812394E-4</v>
      </c>
      <c r="BK101" s="52">
        <v>1.5241295492899207E-4</v>
      </c>
      <c r="BL101" s="52">
        <v>1.2178632432511741E-5</v>
      </c>
      <c r="BM101" s="52">
        <v>7.9444350856291157E-5</v>
      </c>
      <c r="BN101" s="52">
        <v>3.0974972705851113E-5</v>
      </c>
      <c r="BO101" s="52">
        <v>4.760187948300552E-5</v>
      </c>
      <c r="BP101" s="52">
        <v>4.8592398633559331E-4</v>
      </c>
      <c r="BQ101" s="52">
        <v>3.0155497013581709E-3</v>
      </c>
      <c r="BR101" s="52">
        <v>1.4914871199191775E-4</v>
      </c>
      <c r="BS101" s="52">
        <v>1.803091113731592E-4</v>
      </c>
      <c r="BT101" s="52">
        <v>4.6787520198582642E-4</v>
      </c>
      <c r="BU101" s="52">
        <v>2.526767401397065E-3</v>
      </c>
      <c r="BV101" s="52">
        <v>2.7271418654531944E-5</v>
      </c>
      <c r="BW101" s="52">
        <v>1.8771138291316609E-4</v>
      </c>
      <c r="BX101" s="52">
        <v>4.0220568311061051E-5</v>
      </c>
      <c r="BY101" s="52">
        <v>7.7701719038568862E-4</v>
      </c>
      <c r="BZ101" s="52">
        <v>1.2699785210464883E-4</v>
      </c>
      <c r="CA101" s="52">
        <v>1.7715676284983439E-2</v>
      </c>
      <c r="CB101" s="52">
        <v>1.6339303855220601E-4</v>
      </c>
      <c r="CC101" s="52">
        <v>5.4976163616872075E-5</v>
      </c>
      <c r="CD101" s="52">
        <v>4.8926766690557259E-5</v>
      </c>
      <c r="CE101" s="52">
        <v>6.9122756039784061E-5</v>
      </c>
      <c r="CF101" s="52">
        <v>2.6004992368218264E-5</v>
      </c>
      <c r="CG101" s="52">
        <v>1.5417295527422698E-5</v>
      </c>
      <c r="CH101" s="52">
        <v>6.3329899916499924E-5</v>
      </c>
      <c r="CI101" s="52">
        <v>6.980363099062704E-5</v>
      </c>
      <c r="CJ101" s="52">
        <v>2.1128751400119001E-6</v>
      </c>
      <c r="CK101" s="52">
        <v>1.0202758387182518E-5</v>
      </c>
      <c r="CL101" s="52">
        <v>3.9808498414000693E-5</v>
      </c>
      <c r="CM101" s="52">
        <v>2.0765647371177181E-5</v>
      </c>
      <c r="CN101" s="52">
        <v>6.2472878901986447E-6</v>
      </c>
      <c r="CO101" s="52">
        <v>4.1619651489801784E-6</v>
      </c>
      <c r="CP101" s="52">
        <v>1.6888028600727931E-5</v>
      </c>
      <c r="CQ101" s="52">
        <v>4.2426438637285528E-6</v>
      </c>
      <c r="CR101" s="52">
        <v>8.0087393093054327E-6</v>
      </c>
      <c r="CS101" s="52">
        <v>2.3168747171089934E-5</v>
      </c>
      <c r="CT101" s="52">
        <v>1.7949319146448483E-5</v>
      </c>
      <c r="CU101" s="52">
        <v>1.5659889255334334E-5</v>
      </c>
      <c r="CV101" s="52">
        <v>7.4553097253841471E-5</v>
      </c>
      <c r="CW101" s="52">
        <v>1.4961430841700842E-5</v>
      </c>
      <c r="CX101" s="52">
        <v>8.6605391529949943E-5</v>
      </c>
      <c r="CY101" s="52">
        <v>1.3601114494675059E-5</v>
      </c>
      <c r="CZ101" s="52">
        <v>9.4430039826347033E-6</v>
      </c>
      <c r="DA101" s="52">
        <v>2.2723889648241743E-6</v>
      </c>
      <c r="DB101" s="52">
        <v>1.7552114390831115E-6</v>
      </c>
      <c r="DC101" s="52">
        <v>1.2259554739393536E-5</v>
      </c>
      <c r="DD101" s="52">
        <v>1.5997193123075575E-4</v>
      </c>
      <c r="DE101" s="52">
        <v>1.4092972991322327E-4</v>
      </c>
      <c r="DF101" s="52">
        <v>5.2967194781998788E-5</v>
      </c>
      <c r="DG101" s="52">
        <v>7.6931557576337964E-6</v>
      </c>
      <c r="DH101" s="52">
        <v>3.324639988330642E-5</v>
      </c>
      <c r="DI101" s="52">
        <v>2.0530723496036439E-5</v>
      </c>
      <c r="DJ101" s="52">
        <v>1.2086439178537189E-6</v>
      </c>
      <c r="DK101" s="52">
        <v>1.206995802534938E-5</v>
      </c>
      <c r="DL101" s="52">
        <v>3.5244059714011774E-5</v>
      </c>
      <c r="DM101" s="52">
        <v>7.3344933324091048E-6</v>
      </c>
      <c r="DN101" s="52">
        <v>2.9958890824335932E-6</v>
      </c>
      <c r="DO101" s="52">
        <v>1.4552018200549722E-5</v>
      </c>
      <c r="DP101" s="52">
        <v>6.3374941886314491E-6</v>
      </c>
      <c r="DQ101" s="52">
        <v>6.0229205036453272E-5</v>
      </c>
      <c r="DR101" s="52">
        <v>5.3338843964527763E-5</v>
      </c>
      <c r="DS101" s="52">
        <v>5.6586666670027088E-6</v>
      </c>
      <c r="DT101" s="52">
        <v>8.5186917050648534E-5</v>
      </c>
      <c r="DU101" s="52">
        <v>1.4578564720832771E-5</v>
      </c>
      <c r="DV101" s="52">
        <v>9.6073692350582139E-5</v>
      </c>
      <c r="DW101" s="52">
        <v>2.5601091096506021E-5</v>
      </c>
      <c r="DX101" s="52">
        <v>1.2893319397387253E-5</v>
      </c>
      <c r="DY101" s="52">
        <v>2.3952951097902137E-5</v>
      </c>
      <c r="DZ101" s="52">
        <v>2.3863559896951568E-5</v>
      </c>
      <c r="EA101" s="52">
        <v>1.1406814553462724E-4</v>
      </c>
      <c r="EB101" s="52">
        <v>1.55613526503621E-5</v>
      </c>
      <c r="EC101" s="52">
        <v>7.4850398329544104E-6</v>
      </c>
      <c r="ED101" s="52">
        <v>7.0703193328597642E-5</v>
      </c>
      <c r="EE101" s="52">
        <v>1.3148495556104561E-5</v>
      </c>
      <c r="EF101" s="52">
        <v>1.798328223680296E-5</v>
      </c>
      <c r="EG101" s="52">
        <v>2.5665423201362228E-5</v>
      </c>
      <c r="EH101" s="52">
        <v>3.6157638163524344E-5</v>
      </c>
      <c r="EI101" s="52">
        <v>3.2986397168209547E-5</v>
      </c>
      <c r="EJ101" s="52">
        <v>7.6785899383982454E-6</v>
      </c>
      <c r="EK101" s="52">
        <v>1.5283195109895548E-5</v>
      </c>
      <c r="EL101" s="52">
        <v>5.9993246522724768E-3</v>
      </c>
      <c r="EM101" s="52">
        <v>6.5653430474845002E-3</v>
      </c>
      <c r="EN101" s="52">
        <v>3.8086820449981231E-3</v>
      </c>
      <c r="EO101" s="52">
        <v>5.1614281641589174E-3</v>
      </c>
      <c r="EP101" s="52">
        <v>1.8057615651154144E-3</v>
      </c>
      <c r="EQ101" s="52">
        <v>4.1805217385049451E-3</v>
      </c>
      <c r="ER101" s="52">
        <v>2.120613912041186E-3</v>
      </c>
      <c r="ES101" s="52">
        <v>5.3539006424005216E-3</v>
      </c>
      <c r="ET101" s="52">
        <v>0.12957253599218302</v>
      </c>
      <c r="EU101" s="52">
        <v>2.0586413936530029E-3</v>
      </c>
      <c r="EV101" s="52">
        <v>4.0045512666445592E-3</v>
      </c>
      <c r="EW101" s="52">
        <v>2.3346524131661666E-3</v>
      </c>
      <c r="EX101" s="52">
        <v>8.2662070139490084E-5</v>
      </c>
      <c r="EY101" s="52">
        <v>1.8646469533107701E-4</v>
      </c>
      <c r="EZ101" s="52">
        <v>2.3191339848425448E-5</v>
      </c>
      <c r="FA101" s="52">
        <v>1.374056498478795E-5</v>
      </c>
      <c r="FB101" s="52">
        <v>1.9409068810817711E-5</v>
      </c>
      <c r="FC101" s="52">
        <v>7.4264546138819572E-5</v>
      </c>
      <c r="FD101" s="52">
        <v>3.3805380071577373E-5</v>
      </c>
      <c r="FE101" s="52">
        <v>1.2250897319664498E-4</v>
      </c>
      <c r="FF101" s="52">
        <v>2.5975627016044017E-4</v>
      </c>
      <c r="FG101" s="52">
        <v>8.9169152406526391E-5</v>
      </c>
      <c r="FH101" s="52">
        <v>9.7696711885716101E-5</v>
      </c>
      <c r="FI101" s="52">
        <v>1.7249857578011405E-5</v>
      </c>
      <c r="FJ101" s="52">
        <v>1.9264635687783207E-4</v>
      </c>
      <c r="FK101" s="52">
        <v>2.2152769081185056E-5</v>
      </c>
      <c r="FL101" s="52">
        <v>1.2998733637696264E-5</v>
      </c>
      <c r="FM101" s="52">
        <v>1.2149943574806278E-4</v>
      </c>
      <c r="FN101" s="52">
        <v>1.2355428826092582E-5</v>
      </c>
      <c r="FO101" s="52">
        <v>3.3577960564342972E-5</v>
      </c>
      <c r="FP101" s="52">
        <v>1.1287173269218708E-4</v>
      </c>
      <c r="FQ101" s="52">
        <v>3.3258701833108779E-5</v>
      </c>
      <c r="FR101" s="52">
        <v>1.4599793438461456E-5</v>
      </c>
      <c r="FS101" s="52">
        <v>3.1392964536552915E-4</v>
      </c>
      <c r="FT101" s="52">
        <v>3.8715754747961189E-4</v>
      </c>
      <c r="FU101" s="52">
        <v>4.4601094294288994E-4</v>
      </c>
      <c r="FV101" s="52">
        <v>2.7175139146682129E-4</v>
      </c>
      <c r="FW101" s="52">
        <v>1.0892042498973722E-4</v>
      </c>
      <c r="FX101" s="52">
        <v>1.5785135779371111E-4</v>
      </c>
      <c r="FY101" s="52">
        <v>6.7455620987204128E-4</v>
      </c>
      <c r="FZ101" s="52">
        <v>7.1911717342629006E-5</v>
      </c>
      <c r="GA101" s="52">
        <v>9.563925269169363E-5</v>
      </c>
      <c r="GB101" s="52">
        <v>1.3684920333692941E-4</v>
      </c>
      <c r="GC101" s="52">
        <v>2.1590278028606724E-5</v>
      </c>
      <c r="GD101" s="52">
        <v>5.0232541531932032E-5</v>
      </c>
      <c r="GE101" s="52">
        <v>8.4967233677172693E-5</v>
      </c>
      <c r="GF101" s="52">
        <v>2.6339260438381756E-4</v>
      </c>
      <c r="GG101" s="52">
        <v>6.7667985155052236E-5</v>
      </c>
      <c r="GH101" s="52">
        <v>7.702136997772682E-5</v>
      </c>
      <c r="GI101" s="52">
        <v>2.943286571587834E-5</v>
      </c>
      <c r="GJ101" s="52">
        <v>6.6481151000826361E-5</v>
      </c>
      <c r="GK101" s="52">
        <v>5.1545034588276323E-5</v>
      </c>
      <c r="GL101" s="52">
        <v>9.7784366354794701E-6</v>
      </c>
      <c r="GM101" s="52">
        <v>3.1949560835771197E-5</v>
      </c>
      <c r="GN101" s="52">
        <v>2.631754574635927E-5</v>
      </c>
      <c r="GO101" s="52">
        <v>8.0929141935617147E-5</v>
      </c>
      <c r="GP101" s="52">
        <v>1.1216475977146713E-4</v>
      </c>
      <c r="GQ101" s="52">
        <v>3.6217448256063015E-5</v>
      </c>
      <c r="GR101" s="52">
        <v>2.4111590574471799E-4</v>
      </c>
      <c r="GS101" s="52">
        <v>7.2268911850558514E-5</v>
      </c>
      <c r="GT101" s="52">
        <v>5.2234125048426425E-4</v>
      </c>
      <c r="GU101" s="52">
        <v>7.4665416482376978E-4</v>
      </c>
      <c r="GV101" s="52">
        <v>1.2496500062862367E-5</v>
      </c>
      <c r="GW101" s="52">
        <v>2.648058326738642E-5</v>
      </c>
      <c r="GX101" s="52">
        <v>3.4315675830093758E-5</v>
      </c>
      <c r="GY101" s="52">
        <v>3.5625171604871479E-5</v>
      </c>
      <c r="GZ101" s="52">
        <v>4.3859761004127712E-6</v>
      </c>
      <c r="HA101" s="52">
        <v>7.860159566674421E-6</v>
      </c>
      <c r="HB101" s="52">
        <v>5.2499104342081999E-5</v>
      </c>
      <c r="HC101" s="52">
        <v>1.6491551336674881E-5</v>
      </c>
      <c r="HD101" s="52">
        <v>1.1856994511170924E-4</v>
      </c>
      <c r="HE101" s="52">
        <v>2.4129714434139865E-5</v>
      </c>
      <c r="HF101" s="52">
        <v>1.5112322872950076E-5</v>
      </c>
      <c r="HG101" s="52">
        <v>1.3818010481418645E-4</v>
      </c>
      <c r="HH101" s="52">
        <v>1.2681659143434064E-5</v>
      </c>
      <c r="HI101" s="52">
        <v>2.8951613164899237E-5</v>
      </c>
      <c r="HJ101" s="52">
        <v>5.6869543671672883E-6</v>
      </c>
      <c r="HK101" s="52">
        <v>1.16797342472731E-4</v>
      </c>
      <c r="HL101" s="52">
        <v>4.7642702650782911E-5</v>
      </c>
      <c r="HM101" s="52">
        <v>8.0697151255555881E-5</v>
      </c>
      <c r="HN101" s="52">
        <v>8.049291456047477E-5</v>
      </c>
      <c r="HO101" s="52">
        <v>7.4985257440402723E-5</v>
      </c>
      <c r="HP101" s="52">
        <v>9.7533248487983207E-6</v>
      </c>
      <c r="HQ101" s="52">
        <v>4.3124432714561674E-6</v>
      </c>
      <c r="HR101" s="52">
        <v>4.3842039679386233E-5</v>
      </c>
      <c r="HS101" s="52">
        <v>1.6603489527242696E-5</v>
      </c>
      <c r="HT101" s="52">
        <v>1.6996570589900166E-5</v>
      </c>
      <c r="HU101" s="52">
        <v>1.4400880790474914E-5</v>
      </c>
      <c r="HV101" s="52">
        <v>5.0958920126160835E-6</v>
      </c>
      <c r="HW101" s="52">
        <v>2.3349106927012339E-5</v>
      </c>
      <c r="HX101" s="52">
        <v>5.9226378611709624E-6</v>
      </c>
      <c r="HY101" s="52">
        <v>2.8666010498219389E-4</v>
      </c>
      <c r="HZ101" s="52">
        <v>1.3268143982199496E-4</v>
      </c>
      <c r="IA101" s="52">
        <v>6.3956028692920038E-5</v>
      </c>
      <c r="IB101" s="52">
        <v>6.0678993944564789E-6</v>
      </c>
      <c r="IC101" s="52">
        <v>5.150658455527985E-5</v>
      </c>
      <c r="ID101" s="52">
        <v>1.4455597908325077E-4</v>
      </c>
      <c r="IE101" s="52">
        <v>1.262070537664838E-5</v>
      </c>
      <c r="IF101" s="52">
        <v>3.0766546019372209E-5</v>
      </c>
      <c r="IG101" s="52">
        <v>5.1411468439965731E-5</v>
      </c>
      <c r="IH101" s="52">
        <v>1.3258264926376204E-5</v>
      </c>
      <c r="II101" s="52">
        <v>1.5185888567811128E-4</v>
      </c>
      <c r="IJ101" s="52">
        <v>5.9723570165305065E-2</v>
      </c>
      <c r="IK101" s="52">
        <v>0.58493354373229711</v>
      </c>
      <c r="IL101" s="52">
        <v>6.2933206088235591E-2</v>
      </c>
      <c r="IM101" s="52">
        <v>0.82308368924250219</v>
      </c>
      <c r="IN101" s="52">
        <v>0.76371939024583346</v>
      </c>
      <c r="IO101" s="52">
        <v>0.66497798581500567</v>
      </c>
      <c r="IP101" s="52">
        <v>3.0944924633305806E-2</v>
      </c>
      <c r="IQ101" s="52">
        <v>4.6601798156147928E-2</v>
      </c>
      <c r="IR101" s="52">
        <v>0.10344320785189941</v>
      </c>
      <c r="IS101" s="52">
        <v>5.9108738995389098E-2</v>
      </c>
      <c r="IT101" s="52">
        <v>6.0929864513755718E-4</v>
      </c>
      <c r="IU101" s="52">
        <v>9.7954375192370107E-4</v>
      </c>
      <c r="IV101" s="52">
        <v>2.6765571109549397E-3</v>
      </c>
      <c r="IW101" s="52">
        <v>9.9876818640721077E-4</v>
      </c>
      <c r="IX101" s="52">
        <v>5.7355325072166107E-4</v>
      </c>
      <c r="IY101" s="52">
        <v>2.3789843627201559E-4</v>
      </c>
      <c r="IZ101" s="52">
        <v>1.7492112108577533E-4</v>
      </c>
      <c r="JA101" s="52">
        <v>1.2071490030080013E-4</v>
      </c>
      <c r="JB101" s="52">
        <v>3.3897795619512353E-4</v>
      </c>
      <c r="JC101" s="52">
        <v>1.8977036692443367E-4</v>
      </c>
      <c r="JD101" s="52">
        <v>7.526863679694948E-5</v>
      </c>
      <c r="JE101" s="52">
        <v>8.5749440705361969E-5</v>
      </c>
      <c r="JF101" s="52">
        <v>6.8570179960398921E-5</v>
      </c>
      <c r="JG101" s="52">
        <v>2.0487172757024128E-4</v>
      </c>
      <c r="JH101" s="52">
        <v>8.7291045946326972E-5</v>
      </c>
      <c r="JI101" s="52">
        <v>1.6663475280223841E-4</v>
      </c>
      <c r="JJ101" s="52">
        <v>9.8044160918572208E-5</v>
      </c>
      <c r="JK101" s="52">
        <v>4.8102080864906454E-5</v>
      </c>
      <c r="JL101" s="52">
        <v>1.8222691662319874E-4</v>
      </c>
      <c r="JM101" s="52">
        <v>1.5170634544952921E-4</v>
      </c>
      <c r="JN101" s="52">
        <v>6.4655639819529494E-4</v>
      </c>
      <c r="JO101" s="52">
        <v>4.4928494888188996E-3</v>
      </c>
      <c r="JP101" s="52">
        <v>1.6098228618212551E-3</v>
      </c>
      <c r="JQ101" s="52">
        <v>3.7018912624358198E-4</v>
      </c>
      <c r="JR101" s="52">
        <v>1.4148617301193341E-4</v>
      </c>
      <c r="JS101" s="52">
        <v>6.1028082333440703E-5</v>
      </c>
      <c r="JT101" s="52">
        <v>1.9767713114560888E-3</v>
      </c>
      <c r="JU101" s="52">
        <v>9.6364403942941963E-5</v>
      </c>
      <c r="JV101" s="52">
        <v>5.23603304835254E-5</v>
      </c>
      <c r="JW101" s="52">
        <v>6.3789800338044219E-5</v>
      </c>
      <c r="JX101" s="52">
        <v>5.8209954609626865E-5</v>
      </c>
      <c r="JY101" s="52">
        <v>4.6537416194167127E-5</v>
      </c>
      <c r="JZ101" s="52">
        <v>5.8347482597863312E-5</v>
      </c>
      <c r="KA101" s="52">
        <v>7.4609710918133786E-5</v>
      </c>
      <c r="KB101" s="52">
        <v>7.4965454461944095E-5</v>
      </c>
      <c r="KC101" s="52">
        <v>3.8443450580719462E-5</v>
      </c>
      <c r="KD101" s="52">
        <v>4.8684168116755899E-5</v>
      </c>
      <c r="KE101" s="52">
        <v>1.2929936470090753E-4</v>
      </c>
      <c r="KF101" s="52">
        <v>4.1882259033683815E-5</v>
      </c>
      <c r="KG101" s="52">
        <v>3.6455389942636607E-5</v>
      </c>
      <c r="KH101" s="52">
        <v>2.9234904307256066E-5</v>
      </c>
      <c r="KI101" s="52">
        <v>2.6020994071354229E-5</v>
      </c>
      <c r="KJ101" s="52">
        <v>7.1652417597914186E-5</v>
      </c>
      <c r="KK101" s="52">
        <v>4.6334353685552126E-5</v>
      </c>
      <c r="KL101" s="52">
        <v>5.4064171282387012E-5</v>
      </c>
      <c r="KM101" s="52">
        <v>9.6142424188893553E-5</v>
      </c>
      <c r="KN101" s="52">
        <v>6.9530662580570278E-5</v>
      </c>
      <c r="KO101" s="52">
        <v>1.047437941276662E-4</v>
      </c>
      <c r="KP101" s="52">
        <v>5.1699246638266858E-5</v>
      </c>
      <c r="KQ101" s="52">
        <v>2.9470077882272372E-5</v>
      </c>
      <c r="KR101" s="52">
        <v>1.4673878179050575E-4</v>
      </c>
      <c r="KS101" s="52">
        <v>1.6338193990139555E-4</v>
      </c>
      <c r="KT101" s="52">
        <v>8.111433061344745E-5</v>
      </c>
      <c r="KU101" s="52">
        <v>5.7051850422213573E-5</v>
      </c>
      <c r="KV101" s="52">
        <v>2.151560827797028E-5</v>
      </c>
      <c r="KW101" s="52">
        <v>1.0565676906411283E-4</v>
      </c>
      <c r="KX101" s="52">
        <v>7.1080340640485495E-5</v>
      </c>
      <c r="KY101" s="52">
        <v>1.1227487123556214E-4</v>
      </c>
      <c r="KZ101" s="52">
        <v>2.5580077369182798E-4</v>
      </c>
    </row>
    <row r="102" spans="1:312" x14ac:dyDescent="0.2">
      <c r="A102" s="89">
        <v>1.0195920000000001</v>
      </c>
      <c r="B102" s="41" t="s">
        <v>852</v>
      </c>
      <c r="C102" s="51" t="s">
        <v>38</v>
      </c>
      <c r="D102" s="52">
        <v>9.8731434700584855E-5</v>
      </c>
      <c r="E102" s="52">
        <v>2.5896687210847629E-5</v>
      </c>
      <c r="F102" s="52">
        <v>1.0350214311164287E-4</v>
      </c>
      <c r="G102" s="52">
        <v>1.0841458627737643E-4</v>
      </c>
      <c r="H102" s="52">
        <v>7.5951419709058466E-6</v>
      </c>
      <c r="I102" s="52">
        <v>1.4684154730640015E-5</v>
      </c>
      <c r="J102" s="52">
        <v>4.0622406266071903E-5</v>
      </c>
      <c r="K102" s="52">
        <v>2.2653828073773637E-4</v>
      </c>
      <c r="L102" s="52">
        <v>4.1493475736825853E-5</v>
      </c>
      <c r="M102" s="52">
        <v>1.2726087247259025E-2</v>
      </c>
      <c r="N102" s="52">
        <v>7.4054943699476822E-2</v>
      </c>
      <c r="O102" s="52">
        <v>0.88539995005468364</v>
      </c>
      <c r="P102" s="52">
        <v>0.81821620500761705</v>
      </c>
      <c r="Q102" s="52">
        <v>1.218806133948144E-3</v>
      </c>
      <c r="R102" s="52">
        <v>1.2399650853429776E-4</v>
      </c>
      <c r="S102" s="52">
        <v>1.1595212433852611E-4</v>
      </c>
      <c r="T102" s="52">
        <v>6.80838935406538E-5</v>
      </c>
      <c r="U102" s="52">
        <v>1.4284652291757119E-4</v>
      </c>
      <c r="V102" s="52">
        <v>5.3472005938855189E-6</v>
      </c>
      <c r="W102" s="52">
        <v>1.5848189131532306E-4</v>
      </c>
      <c r="X102" s="52">
        <v>6.8740249224180622E-5</v>
      </c>
      <c r="Y102" s="52">
        <v>4.981895843884446E-5</v>
      </c>
      <c r="Z102" s="52">
        <v>3.376165551344509E-5</v>
      </c>
      <c r="AA102" s="52">
        <v>1.2311989195755943E-5</v>
      </c>
      <c r="AB102" s="52">
        <v>1.4827556468306873E-5</v>
      </c>
      <c r="AC102" s="52">
        <v>7.6215572292137441E-5</v>
      </c>
      <c r="AD102" s="52">
        <v>2.1531608469809139E-5</v>
      </c>
      <c r="AE102" s="52">
        <v>2.973692528584202E-5</v>
      </c>
      <c r="AF102" s="52">
        <v>1.8258044773819036E-4</v>
      </c>
      <c r="AG102" s="52">
        <v>3.4188794515602654E-5</v>
      </c>
      <c r="AH102" s="52">
        <v>5.3116936755660811E-5</v>
      </c>
      <c r="AI102" s="52">
        <v>1.7812320915433514E-5</v>
      </c>
      <c r="AJ102" s="52">
        <v>7.7039098624023979E-5</v>
      </c>
      <c r="AK102" s="52">
        <v>2.002941584812507E-5</v>
      </c>
      <c r="AL102" s="52">
        <v>1.5909506826265177E-5</v>
      </c>
      <c r="AM102" s="52">
        <v>4.2997789118546368E-5</v>
      </c>
      <c r="AN102" s="52">
        <v>5.1992138283397109E-5</v>
      </c>
      <c r="AO102" s="52">
        <v>1.8173993248288813E-5</v>
      </c>
      <c r="AP102" s="52">
        <v>2.5902896964089975E-5</v>
      </c>
      <c r="AQ102" s="52">
        <v>7.8236624063632477E-5</v>
      </c>
      <c r="AR102" s="52">
        <v>2.5940444400606022E-5</v>
      </c>
      <c r="AS102" s="52">
        <v>2.5696598374103287E-5</v>
      </c>
      <c r="AT102" s="52">
        <v>6.6819281035116916E-5</v>
      </c>
      <c r="AU102" s="52">
        <v>3.6736110909370984E-5</v>
      </c>
      <c r="AV102" s="52">
        <v>6.6635470307169729E-5</v>
      </c>
      <c r="AW102" s="52">
        <v>2.3992762496070197E-5</v>
      </c>
      <c r="AX102" s="52">
        <v>6.2512431334710219E-5</v>
      </c>
      <c r="AY102" s="52">
        <v>4.7439427328702396E-5</v>
      </c>
      <c r="AZ102" s="52">
        <v>5.413296675648837E-5</v>
      </c>
      <c r="BA102" s="52">
        <v>0</v>
      </c>
      <c r="BB102" s="52">
        <v>1.7616982486141226E-5</v>
      </c>
      <c r="BC102" s="52">
        <v>1.9667735092384637E-5</v>
      </c>
      <c r="BD102" s="52">
        <v>4.154008934199709E-5</v>
      </c>
      <c r="BE102" s="52">
        <v>4.942994651978464E-5</v>
      </c>
      <c r="BF102" s="52">
        <v>1.4703136782878956E-5</v>
      </c>
      <c r="BG102" s="52">
        <v>3.0348959365483405E-5</v>
      </c>
      <c r="BH102" s="52">
        <v>2.537511056647693E-5</v>
      </c>
      <c r="BI102" s="52">
        <v>8.3298211119086542E-5</v>
      </c>
      <c r="BJ102" s="52">
        <v>9.7438076239156425E-5</v>
      </c>
      <c r="BK102" s="52">
        <v>1.4667844257353104E-4</v>
      </c>
      <c r="BL102" s="52">
        <v>1.5702225523940702E-5</v>
      </c>
      <c r="BM102" s="52">
        <v>9.9691405413642915E-5</v>
      </c>
      <c r="BN102" s="52">
        <v>3.2922098880279609E-5</v>
      </c>
      <c r="BO102" s="52">
        <v>1.4653582106491619E-5</v>
      </c>
      <c r="BP102" s="52">
        <v>8.4721843283730789E-6</v>
      </c>
      <c r="BQ102" s="52">
        <v>4.0742431065340673E-5</v>
      </c>
      <c r="BR102" s="52">
        <v>7.9561033850848874E-5</v>
      </c>
      <c r="BS102" s="52">
        <v>1.7233407696061989E-6</v>
      </c>
      <c r="BT102" s="52">
        <v>1.1215100681181801E-4</v>
      </c>
      <c r="BU102" s="52">
        <v>2.1332973379550243E-5</v>
      </c>
      <c r="BV102" s="52">
        <v>1.479712294147787E-4</v>
      </c>
      <c r="BW102" s="52">
        <v>4.4545899336569968E-4</v>
      </c>
      <c r="BX102" s="52">
        <v>1.6023714893479294E-4</v>
      </c>
      <c r="BY102" s="52">
        <v>4.2460061850319852E-5</v>
      </c>
      <c r="BZ102" s="52">
        <v>1.2867456433460193E-4</v>
      </c>
      <c r="CA102" s="52">
        <v>1.2797749279038528E-4</v>
      </c>
      <c r="CB102" s="52">
        <v>3.4694678306506683E-4</v>
      </c>
      <c r="CC102" s="52">
        <v>7.3392271231104801E-5</v>
      </c>
      <c r="CD102" s="52">
        <v>4.8947595454580485E-6</v>
      </c>
      <c r="CE102" s="52">
        <v>5.2808275219982837E-5</v>
      </c>
      <c r="CF102" s="52">
        <v>1.4602564412261151E-6</v>
      </c>
      <c r="CG102" s="52">
        <v>4.3576376533694746E-6</v>
      </c>
      <c r="CH102" s="52">
        <v>4.6530252825679443E-5</v>
      </c>
      <c r="CI102" s="52">
        <v>1.0270059967317173E-6</v>
      </c>
      <c r="CJ102" s="52">
        <v>0</v>
      </c>
      <c r="CK102" s="52">
        <v>0</v>
      </c>
      <c r="CL102" s="52">
        <v>0</v>
      </c>
      <c r="CM102" s="52">
        <v>2.2567975512651037E-4</v>
      </c>
      <c r="CN102" s="52">
        <v>1.485712881501556E-5</v>
      </c>
      <c r="CO102" s="52">
        <v>2.6081648266942451E-6</v>
      </c>
      <c r="CP102" s="52">
        <v>1.2506365717976043E-6</v>
      </c>
      <c r="CQ102" s="52">
        <v>8.1192282073139143E-5</v>
      </c>
      <c r="CR102" s="52">
        <v>1.5940259369072108E-5</v>
      </c>
      <c r="CS102" s="52">
        <v>9.5746602892648173E-5</v>
      </c>
      <c r="CT102" s="52">
        <v>4.8113112732803812E-6</v>
      </c>
      <c r="CU102" s="52">
        <v>1.4248931491505545E-5</v>
      </c>
      <c r="CV102" s="52">
        <v>6.6054777942491663E-5</v>
      </c>
      <c r="CW102" s="52">
        <v>3.98162216314635E-5</v>
      </c>
      <c r="CX102" s="52">
        <v>3.568606818946171E-5</v>
      </c>
      <c r="CY102" s="52">
        <v>2.526689253951493E-6</v>
      </c>
      <c r="CZ102" s="52">
        <v>3.9392413063653643E-6</v>
      </c>
      <c r="DA102" s="52">
        <v>1.075550541617089E-4</v>
      </c>
      <c r="DB102" s="52">
        <v>5.4710314005462944E-5</v>
      </c>
      <c r="DC102" s="52">
        <v>1.6842293058643026E-5</v>
      </c>
      <c r="DD102" s="52">
        <v>1.785061910694568E-6</v>
      </c>
      <c r="DE102" s="52">
        <v>1.1471897812014311E-5</v>
      </c>
      <c r="DF102" s="52">
        <v>2.8995782604507315E-5</v>
      </c>
      <c r="DG102" s="52">
        <v>2.8303586740413969E-6</v>
      </c>
      <c r="DH102" s="52">
        <v>8.489999750057335E-6</v>
      </c>
      <c r="DI102" s="52">
        <v>2.04255725434319E-5</v>
      </c>
      <c r="DJ102" s="52">
        <v>4.8345756714148757E-6</v>
      </c>
      <c r="DK102" s="52">
        <v>3.8678729126687789E-6</v>
      </c>
      <c r="DL102" s="52">
        <v>5.8482980106418271E-6</v>
      </c>
      <c r="DM102" s="52">
        <v>1.5302180333803168E-5</v>
      </c>
      <c r="DN102" s="52">
        <v>2.9687985960498852E-5</v>
      </c>
      <c r="DO102" s="52">
        <v>5.2163948478701173E-5</v>
      </c>
      <c r="DP102" s="52">
        <v>3.0063119843016651E-5</v>
      </c>
      <c r="DQ102" s="52">
        <v>8.682090895326602E-5</v>
      </c>
      <c r="DR102" s="52">
        <v>0</v>
      </c>
      <c r="DS102" s="52">
        <v>1.2574814815561575E-6</v>
      </c>
      <c r="DT102" s="52">
        <v>1.7620531593455145E-5</v>
      </c>
      <c r="DU102" s="52">
        <v>3.4790760145415577E-5</v>
      </c>
      <c r="DV102" s="52">
        <v>1.6918184865033197E-6</v>
      </c>
      <c r="DW102" s="52">
        <v>1.3311091093906542E-5</v>
      </c>
      <c r="DX102" s="52">
        <v>4.8077993216260078E-5</v>
      </c>
      <c r="DY102" s="52">
        <v>3.6492340408473272E-6</v>
      </c>
      <c r="DZ102" s="52">
        <v>1.3070852019929319E-5</v>
      </c>
      <c r="EA102" s="52">
        <v>1.162066518793476E-4</v>
      </c>
      <c r="EB102" s="52">
        <v>1.6834028331804352E-5</v>
      </c>
      <c r="EC102" s="52">
        <v>1.2380660480454322E-5</v>
      </c>
      <c r="ED102" s="52">
        <v>1.354934861475083E-5</v>
      </c>
      <c r="EE102" s="52">
        <v>9.8396026347007646E-6</v>
      </c>
      <c r="EF102" s="52">
        <v>2.0363422532850408E-5</v>
      </c>
      <c r="EG102" s="52">
        <v>6.9351822630634273E-5</v>
      </c>
      <c r="EH102" s="52">
        <v>2.6700500486048E-5</v>
      </c>
      <c r="EI102" s="52">
        <v>5.9693554331593044E-5</v>
      </c>
      <c r="EJ102" s="52">
        <v>5.6254275591974782E-6</v>
      </c>
      <c r="EK102" s="52">
        <v>2.917565993220925E-4</v>
      </c>
      <c r="EL102" s="52">
        <v>3.5740500465713115E-5</v>
      </c>
      <c r="EM102" s="52">
        <v>6.6799564131043788E-6</v>
      </c>
      <c r="EN102" s="52">
        <v>2.8200240723151066E-5</v>
      </c>
      <c r="EO102" s="52">
        <v>2.8664128518523943E-5</v>
      </c>
      <c r="EP102" s="52">
        <v>3.1970476209788244E-5</v>
      </c>
      <c r="EQ102" s="52">
        <v>1.6134730024516927E-4</v>
      </c>
      <c r="ER102" s="52">
        <v>3.3433149249898454E-5</v>
      </c>
      <c r="ES102" s="52">
        <v>0</v>
      </c>
      <c r="ET102" s="52">
        <v>2.2833047151178229E-5</v>
      </c>
      <c r="EU102" s="52">
        <v>1.4191048696704875E-4</v>
      </c>
      <c r="EV102" s="52">
        <v>2.6247444284806371E-5</v>
      </c>
      <c r="EW102" s="52">
        <v>2.1577079598389166E-5</v>
      </c>
      <c r="EX102" s="52">
        <v>4.035506883800477E-5</v>
      </c>
      <c r="EY102" s="52">
        <v>1.2140391220684349E-4</v>
      </c>
      <c r="EZ102" s="52">
        <v>6.3833751738822108E-5</v>
      </c>
      <c r="FA102" s="52">
        <v>4.5183294629096779E-5</v>
      </c>
      <c r="FB102" s="52">
        <v>2.1604702415236891E-4</v>
      </c>
      <c r="FC102" s="52">
        <v>9.7936771390329223E-5</v>
      </c>
      <c r="FD102" s="52">
        <v>2.4513005993609437E-4</v>
      </c>
      <c r="FE102" s="52">
        <v>1.5271147489264599E-3</v>
      </c>
      <c r="FF102" s="52">
        <v>0.21296351793211274</v>
      </c>
      <c r="FG102" s="52">
        <v>3.1615808697767478E-3</v>
      </c>
      <c r="FH102" s="52">
        <v>1.8882867396568788E-3</v>
      </c>
      <c r="FI102" s="52">
        <v>5.9229355122747331E-4</v>
      </c>
      <c r="FJ102" s="52">
        <v>4.7859867404665524E-4</v>
      </c>
      <c r="FK102" s="52">
        <v>0.14441090989235228</v>
      </c>
      <c r="FL102" s="52">
        <v>1.5413798903716334E-5</v>
      </c>
      <c r="FM102" s="52">
        <v>3.7669156378625924E-5</v>
      </c>
      <c r="FN102" s="52">
        <v>5.6116607280974317E-5</v>
      </c>
      <c r="FO102" s="52">
        <v>1.8143768481970933E-4</v>
      </c>
      <c r="FP102" s="52">
        <v>1.6948950857746442E-4</v>
      </c>
      <c r="FQ102" s="52">
        <v>2.134977903494886E-5</v>
      </c>
      <c r="FR102" s="52">
        <v>5.1033114828700616E-5</v>
      </c>
      <c r="FS102" s="52">
        <v>5.248417945505502E-4</v>
      </c>
      <c r="FT102" s="52">
        <v>6.25894368109532E-4</v>
      </c>
      <c r="FU102" s="52">
        <v>3.4700476482461649E-4</v>
      </c>
      <c r="FV102" s="52">
        <v>5.255504721509126E-5</v>
      </c>
      <c r="FW102" s="52">
        <v>9.6565232381004508E-4</v>
      </c>
      <c r="FX102" s="52">
        <v>1.0613011018075907E-3</v>
      </c>
      <c r="FY102" s="52">
        <v>4.7659423997196667E-3</v>
      </c>
      <c r="FZ102" s="52">
        <v>1.5092373062062939E-4</v>
      </c>
      <c r="GA102" s="52">
        <v>3.5849151107271563E-3</v>
      </c>
      <c r="GB102" s="52">
        <v>1.7009313534230525E-4</v>
      </c>
      <c r="GC102" s="52">
        <v>2.4477927395764068E-4</v>
      </c>
      <c r="GD102" s="52">
        <v>1.6240750748645571E-4</v>
      </c>
      <c r="GE102" s="52">
        <v>5.1606392519499146E-4</v>
      </c>
      <c r="GF102" s="52">
        <v>2.204072914347697E-4</v>
      </c>
      <c r="GG102" s="52">
        <v>5.9423132952681298E-5</v>
      </c>
      <c r="GH102" s="52">
        <v>3.8365624400537117E-5</v>
      </c>
      <c r="GI102" s="52">
        <v>1.3708096885138143E-5</v>
      </c>
      <c r="GJ102" s="52">
        <v>1.1364671916358161E-4</v>
      </c>
      <c r="GK102" s="52">
        <v>4.7697441013210662E-6</v>
      </c>
      <c r="GL102" s="52">
        <v>2.2429190934350184E-5</v>
      </c>
      <c r="GM102" s="52">
        <v>4.0868606201278085E-6</v>
      </c>
      <c r="GN102" s="52">
        <v>4.8389438642347692E-5</v>
      </c>
      <c r="GO102" s="52">
        <v>1.0840368492744496E-4</v>
      </c>
      <c r="GP102" s="52">
        <v>1.0269816879331262E-4</v>
      </c>
      <c r="GQ102" s="52">
        <v>2.3921304686145888E-5</v>
      </c>
      <c r="GR102" s="52">
        <v>5.0722392592700353E-5</v>
      </c>
      <c r="GS102" s="52">
        <v>9.9184269953876911E-5</v>
      </c>
      <c r="GT102" s="52">
        <v>1.0523559296220224E-4</v>
      </c>
      <c r="GU102" s="52">
        <v>1.82927281373958E-5</v>
      </c>
      <c r="GV102" s="52">
        <v>1.1540328467143351E-4</v>
      </c>
      <c r="GW102" s="52">
        <v>7.3159068938846057E-6</v>
      </c>
      <c r="GX102" s="52">
        <v>4.5205364697274142E-5</v>
      </c>
      <c r="GY102" s="52">
        <v>1.0486441641756524E-5</v>
      </c>
      <c r="GZ102" s="52">
        <v>3.6701639772000045E-6</v>
      </c>
      <c r="HA102" s="52">
        <v>0</v>
      </c>
      <c r="HB102" s="52">
        <v>1.9083051604617918E-5</v>
      </c>
      <c r="HC102" s="52">
        <v>1.2888355246308941E-5</v>
      </c>
      <c r="HD102" s="52">
        <v>3.4205707194570891E-5</v>
      </c>
      <c r="HE102" s="52">
        <v>1.067312746649305E-5</v>
      </c>
      <c r="HF102" s="52">
        <v>5.7280578631343034E-6</v>
      </c>
      <c r="HG102" s="52">
        <v>0</v>
      </c>
      <c r="HH102" s="52">
        <v>7.7748974571164487E-6</v>
      </c>
      <c r="HI102" s="52">
        <v>2.5043848584348993E-5</v>
      </c>
      <c r="HJ102" s="52">
        <v>4.2652157753754664E-6</v>
      </c>
      <c r="HK102" s="52">
        <v>5.5052547130542391E-5</v>
      </c>
      <c r="HL102" s="52">
        <v>1.3969826690438079E-4</v>
      </c>
      <c r="HM102" s="52">
        <v>5.763315986978717E-5</v>
      </c>
      <c r="HN102" s="52">
        <v>1.8396386196287487E-4</v>
      </c>
      <c r="HO102" s="52">
        <v>1.2724206417837281E-4</v>
      </c>
      <c r="HP102" s="52">
        <v>1.0992956064592833E-5</v>
      </c>
      <c r="HQ102" s="52">
        <v>3.5333674464000629E-5</v>
      </c>
      <c r="HR102" s="52">
        <v>1.139997045993056E-4</v>
      </c>
      <c r="HS102" s="52">
        <v>1.490752063158801E-4</v>
      </c>
      <c r="HT102" s="52">
        <v>4.2271788882634411E-5</v>
      </c>
      <c r="HU102" s="52">
        <v>0</v>
      </c>
      <c r="HV102" s="52">
        <v>1.4912597691741991E-5</v>
      </c>
      <c r="HW102" s="52">
        <v>2.2437997595865692E-5</v>
      </c>
      <c r="HX102" s="52">
        <v>0</v>
      </c>
      <c r="HY102" s="52">
        <v>4.4315434742188041E-5</v>
      </c>
      <c r="HZ102" s="52">
        <v>5.2982393131977595E-6</v>
      </c>
      <c r="IA102" s="52">
        <v>1.61371539063605E-4</v>
      </c>
      <c r="IB102" s="52">
        <v>6.5570328968418601E-6</v>
      </c>
      <c r="IC102" s="52">
        <v>2.2074250523691363E-5</v>
      </c>
      <c r="ID102" s="52">
        <v>1.1142486292599895E-6</v>
      </c>
      <c r="IE102" s="52">
        <v>3.9161131130941053E-5</v>
      </c>
      <c r="IF102" s="52">
        <v>3.5968619017816788E-5</v>
      </c>
      <c r="IG102" s="52">
        <v>8.4813337178663939E-5</v>
      </c>
      <c r="IH102" s="52">
        <v>2.030687568858347E-5</v>
      </c>
      <c r="II102" s="52">
        <v>2.0279569225077715E-5</v>
      </c>
      <c r="IJ102" s="52">
        <v>9.140045438093129E-5</v>
      </c>
      <c r="IK102" s="52">
        <v>7.5777666982793435E-5</v>
      </c>
      <c r="IL102" s="52">
        <v>7.4756464388272452E-5</v>
      </c>
      <c r="IM102" s="52">
        <v>2.56544547289622E-5</v>
      </c>
      <c r="IN102" s="52">
        <v>1.6589371957660951E-5</v>
      </c>
      <c r="IO102" s="52">
        <v>6.92488133682313E-5</v>
      </c>
      <c r="IP102" s="52">
        <v>3.265796240012919E-5</v>
      </c>
      <c r="IQ102" s="52">
        <v>5.0098443091742666E-5</v>
      </c>
      <c r="IR102" s="52">
        <v>4.1221362101090002E-5</v>
      </c>
      <c r="IS102" s="52">
        <v>2.8907311956828634E-5</v>
      </c>
      <c r="IT102" s="52">
        <v>5.5301095083417219E-5</v>
      </c>
      <c r="IU102" s="52">
        <v>2.286466488657339E-5</v>
      </c>
      <c r="IV102" s="52">
        <v>2.1070185875202545E-5</v>
      </c>
      <c r="IW102" s="52">
        <v>4.9874177425191728E-6</v>
      </c>
      <c r="IX102" s="52">
        <v>2.7960452018736972E-5</v>
      </c>
      <c r="IY102" s="52">
        <v>6.0557739022044661E-4</v>
      </c>
      <c r="IZ102" s="52">
        <v>3.5119569734080353E-3</v>
      </c>
      <c r="JA102" s="52">
        <v>6.5869794455787937E-4</v>
      </c>
      <c r="JB102" s="52">
        <v>4.4299868151692997E-4</v>
      </c>
      <c r="JC102" s="52">
        <v>7.2248311085913326E-5</v>
      </c>
      <c r="JD102" s="52">
        <v>6.7233555767397515E-5</v>
      </c>
      <c r="JE102" s="52">
        <v>2.2583765529551256E-5</v>
      </c>
      <c r="JF102" s="52">
        <v>4.6736370033114245E-5</v>
      </c>
      <c r="JG102" s="52">
        <v>5.565093719942928E-5</v>
      </c>
      <c r="JH102" s="52">
        <v>5.2043596700486185E-5</v>
      </c>
      <c r="JI102" s="52">
        <v>8.0906199837431268E-6</v>
      </c>
      <c r="JJ102" s="52">
        <v>4.6522949661867054E-5</v>
      </c>
      <c r="JK102" s="52">
        <v>2.3931561505803096E-4</v>
      </c>
      <c r="JL102" s="52">
        <v>1.6976053117022347E-4</v>
      </c>
      <c r="JM102" s="52">
        <v>3.9267783844786416E-5</v>
      </c>
      <c r="JN102" s="52">
        <v>2.8784554523782489E-4</v>
      </c>
      <c r="JO102" s="52">
        <v>3.0794291162657551E-4</v>
      </c>
      <c r="JP102" s="52">
        <v>2.3799560763381746E-4</v>
      </c>
      <c r="JQ102" s="52">
        <v>3.8055920730876958E-4</v>
      </c>
      <c r="JR102" s="52">
        <v>4.5574975502171906E-4</v>
      </c>
      <c r="JS102" s="52">
        <v>6.752462013022633E-5</v>
      </c>
      <c r="JT102" s="52">
        <v>0</v>
      </c>
      <c r="JU102" s="52">
        <v>6.8898373996791981E-5</v>
      </c>
      <c r="JV102" s="52">
        <v>4.7765156893680028E-5</v>
      </c>
      <c r="JW102" s="52">
        <v>5.0705788862149211E-6</v>
      </c>
      <c r="JX102" s="52">
        <v>3.9691928028079598E-5</v>
      </c>
      <c r="JY102" s="52">
        <v>6.0374204156020805E-5</v>
      </c>
      <c r="JZ102" s="52">
        <v>4.9917721990492453E-5</v>
      </c>
      <c r="KA102" s="52">
        <v>1.7132273896534852E-5</v>
      </c>
      <c r="KB102" s="52">
        <v>5.6156653816765447E-6</v>
      </c>
      <c r="KC102" s="52">
        <v>2.1756847297063924E-5</v>
      </c>
      <c r="KD102" s="52">
        <v>3.0805933849301443E-5</v>
      </c>
      <c r="KE102" s="52">
        <v>7.7770133049024024E-5</v>
      </c>
      <c r="KF102" s="52">
        <v>1.7005027139531596E-4</v>
      </c>
      <c r="KG102" s="52">
        <v>8.9049458129541553E-5</v>
      </c>
      <c r="KH102" s="52">
        <v>3.9998003405449846E-6</v>
      </c>
      <c r="KI102" s="52">
        <v>4.661556435424333E-5</v>
      </c>
      <c r="KJ102" s="52">
        <v>3.2076528123609443E-5</v>
      </c>
      <c r="KK102" s="52">
        <v>3.7049202975996718E-5</v>
      </c>
      <c r="KL102" s="52">
        <v>1.4200060820282028E-5</v>
      </c>
      <c r="KM102" s="52">
        <v>9.6936478319811151E-7</v>
      </c>
      <c r="KN102" s="52">
        <v>6.0081089162791031E-5</v>
      </c>
      <c r="KO102" s="52">
        <v>3.654405642296259E-5</v>
      </c>
      <c r="KP102" s="52">
        <v>1.0749502335118074E-5</v>
      </c>
      <c r="KQ102" s="52">
        <v>1.0476799757320391E-4</v>
      </c>
      <c r="KR102" s="52">
        <v>6.504564153512732E-5</v>
      </c>
      <c r="KS102" s="52">
        <v>8.5791665317060094E-6</v>
      </c>
      <c r="KT102" s="52">
        <v>5.3249302457839273E-6</v>
      </c>
      <c r="KU102" s="52">
        <v>8.3548239780300311E-6</v>
      </c>
      <c r="KV102" s="52">
        <v>3.1210669371275287E-6</v>
      </c>
      <c r="KW102" s="52">
        <v>1.0550376650231443E-4</v>
      </c>
      <c r="KX102" s="52">
        <v>8.8961911473214847E-5</v>
      </c>
      <c r="KY102" s="52">
        <v>2.3215267087869281E-5</v>
      </c>
      <c r="KZ102" s="52">
        <v>4.8048744099627825E-5</v>
      </c>
    </row>
    <row r="103" spans="1:312" x14ac:dyDescent="0.2">
      <c r="A103" s="89">
        <v>1.0254080000000001</v>
      </c>
      <c r="B103" s="41" t="s">
        <v>851</v>
      </c>
      <c r="C103" s="51" t="s">
        <v>57</v>
      </c>
      <c r="D103" s="52">
        <v>9.8726115835415804E-4</v>
      </c>
      <c r="E103" s="52">
        <v>2.5253638567555327E-4</v>
      </c>
      <c r="F103" s="52">
        <v>3.8765213212022253E-4</v>
      </c>
      <c r="G103" s="52">
        <v>5.8089950285980356E-4</v>
      </c>
      <c r="H103" s="52">
        <v>4.063033684513404E-4</v>
      </c>
      <c r="I103" s="52">
        <v>9.6086993122408344E-6</v>
      </c>
      <c r="J103" s="52">
        <v>1.2352632609861883E-4</v>
      </c>
      <c r="K103" s="52">
        <v>2.2979300554740276E-4</v>
      </c>
      <c r="L103" s="52">
        <v>5.3773617077192927E-5</v>
      </c>
      <c r="M103" s="52">
        <v>1.8600863202100247E-4</v>
      </c>
      <c r="N103" s="52">
        <v>1.4814705225358891E-4</v>
      </c>
      <c r="O103" s="52">
        <v>1.1014062577530032E-4</v>
      </c>
      <c r="P103" s="52">
        <v>7.257831876052108E-5</v>
      </c>
      <c r="Q103" s="52">
        <v>4.078253816205049E-4</v>
      </c>
      <c r="R103" s="52">
        <v>3.249468788210803E-5</v>
      </c>
      <c r="S103" s="52">
        <v>4.547557016153516E-5</v>
      </c>
      <c r="T103" s="52">
        <v>8.4016722586237891E-5</v>
      </c>
      <c r="U103" s="52">
        <v>4.6033207693026532E-5</v>
      </c>
      <c r="V103" s="52">
        <v>1.1282313294952169E-4</v>
      </c>
      <c r="W103" s="52">
        <v>5.1411932633768614E-5</v>
      </c>
      <c r="X103" s="52">
        <v>4.6011618432314443E-5</v>
      </c>
      <c r="Y103" s="52">
        <v>3.1689908242471223E-5</v>
      </c>
      <c r="Z103" s="52">
        <v>4.4917220451243371E-5</v>
      </c>
      <c r="AA103" s="52">
        <v>1.3679196787187488E-5</v>
      </c>
      <c r="AB103" s="52">
        <v>7.8149033972732708E-5</v>
      </c>
      <c r="AC103" s="52">
        <v>8.8142759520984704E-5</v>
      </c>
      <c r="AD103" s="52">
        <v>1.9763845320649179E-4</v>
      </c>
      <c r="AE103" s="52">
        <v>3.9118304172088003E-5</v>
      </c>
      <c r="AF103" s="52">
        <v>2.0186393550707732E-5</v>
      </c>
      <c r="AG103" s="52">
        <v>8.0882886354026402E-6</v>
      </c>
      <c r="AH103" s="52">
        <v>2.1447534041992875E-5</v>
      </c>
      <c r="AI103" s="52">
        <v>1.4327677551880258E-5</v>
      </c>
      <c r="AJ103" s="52">
        <v>1.1140193951153593E-5</v>
      </c>
      <c r="AK103" s="52">
        <v>9.351969899676044E-5</v>
      </c>
      <c r="AL103" s="52">
        <v>1.3900283962582761E-5</v>
      </c>
      <c r="AM103" s="52">
        <v>3.4818603398141617E-5</v>
      </c>
      <c r="AN103" s="52">
        <v>3.223468249497063E-5</v>
      </c>
      <c r="AO103" s="52">
        <v>9.9660586975693302E-5</v>
      </c>
      <c r="AP103" s="52">
        <v>5.7510190506825487E-5</v>
      </c>
      <c r="AQ103" s="52">
        <v>5.202357117711392E-5</v>
      </c>
      <c r="AR103" s="52">
        <v>7.3872737330354853E-5</v>
      </c>
      <c r="AS103" s="52">
        <v>3.3702573746939488E-5</v>
      </c>
      <c r="AT103" s="52">
        <v>2.6956553995201832E-5</v>
      </c>
      <c r="AU103" s="52">
        <v>9.7540074261367913E-6</v>
      </c>
      <c r="AV103" s="52">
        <v>4.3961073825367052E-3</v>
      </c>
      <c r="AW103" s="52">
        <v>8.7942005643635522E-5</v>
      </c>
      <c r="AX103" s="52">
        <v>7.746600706738496E-5</v>
      </c>
      <c r="AY103" s="52">
        <v>6.0969897052506806E-5</v>
      </c>
      <c r="AZ103" s="52">
        <v>6.1079182928639226E-5</v>
      </c>
      <c r="BA103" s="52">
        <v>3.1420525291015903E-4</v>
      </c>
      <c r="BB103" s="52">
        <v>4.3811442731300566E-5</v>
      </c>
      <c r="BC103" s="52">
        <v>9.8681584442611795E-6</v>
      </c>
      <c r="BD103" s="52">
        <v>1.0604592096126599E-5</v>
      </c>
      <c r="BE103" s="52">
        <v>0.72323688448017442</v>
      </c>
      <c r="BF103" s="52">
        <v>4.533114073453411E-5</v>
      </c>
      <c r="BG103" s="52">
        <v>1.4408699228068769E-4</v>
      </c>
      <c r="BH103" s="52">
        <v>3.0924076160190273E-5</v>
      </c>
      <c r="BI103" s="52">
        <v>6.1814524963804796E-5</v>
      </c>
      <c r="BJ103" s="52">
        <v>1.9295288711505035E-5</v>
      </c>
      <c r="BK103" s="52">
        <v>4.4412972234475979E-5</v>
      </c>
      <c r="BL103" s="52">
        <v>1.5912614820176509E-4</v>
      </c>
      <c r="BM103" s="52">
        <v>5.5390661478203296E-6</v>
      </c>
      <c r="BN103" s="52">
        <v>2.3813129305654323E-5</v>
      </c>
      <c r="BO103" s="52">
        <v>1.9519639959275262E-4</v>
      </c>
      <c r="BP103" s="52">
        <v>3.9649266402259395E-2</v>
      </c>
      <c r="BQ103" s="52">
        <v>1.4000684800610753E-4</v>
      </c>
      <c r="BR103" s="52">
        <v>4.6840912606958905E-2</v>
      </c>
      <c r="BS103" s="52">
        <v>2.0274719152755635E-2</v>
      </c>
      <c r="BT103" s="52">
        <v>4.0878082595420681E-2</v>
      </c>
      <c r="BU103" s="52">
        <v>9.2855780903676759E-4</v>
      </c>
      <c r="BV103" s="52">
        <v>3.1463210111969083E-5</v>
      </c>
      <c r="BW103" s="52">
        <v>1.1141477421823876E-4</v>
      </c>
      <c r="BX103" s="52">
        <v>3.5904100204187193E-5</v>
      </c>
      <c r="BY103" s="52">
        <v>4.4059837385969765E-4</v>
      </c>
      <c r="BZ103" s="52">
        <v>4.2101196148977962E-5</v>
      </c>
      <c r="CA103" s="52">
        <v>1.1237976031593286E-4</v>
      </c>
      <c r="CB103" s="52">
        <v>4.2920527323902781E-5</v>
      </c>
      <c r="CC103" s="52">
        <v>9.5633727963893251E-5</v>
      </c>
      <c r="CD103" s="52">
        <v>1.6194364028058011E-5</v>
      </c>
      <c r="CE103" s="52">
        <v>6.7223657183292557E-5</v>
      </c>
      <c r="CF103" s="52">
        <v>5.8410257649044604E-6</v>
      </c>
      <c r="CG103" s="52">
        <v>4.9801573181365423E-6</v>
      </c>
      <c r="CH103" s="52">
        <v>1.7435595876592865E-5</v>
      </c>
      <c r="CI103" s="52">
        <v>1.0259134371607262E-5</v>
      </c>
      <c r="CJ103" s="52">
        <v>1.4014758956225725E-5</v>
      </c>
      <c r="CK103" s="52">
        <v>3.1239716234369921E-6</v>
      </c>
      <c r="CL103" s="52">
        <v>4.1833123075606229E-5</v>
      </c>
      <c r="CM103" s="52">
        <v>4.6125464514738695E-5</v>
      </c>
      <c r="CN103" s="52">
        <v>5.9618787987682504E-6</v>
      </c>
      <c r="CO103" s="52">
        <v>1.1084700513450541E-5</v>
      </c>
      <c r="CP103" s="52">
        <v>8.4883631149667184E-6</v>
      </c>
      <c r="CQ103" s="52">
        <v>3.4109454137480464E-5</v>
      </c>
      <c r="CR103" s="52">
        <v>1.0616543679442905E-4</v>
      </c>
      <c r="CS103" s="52">
        <v>4.1247390797016174E-6</v>
      </c>
      <c r="CT103" s="52">
        <v>1.6102252279925983E-5</v>
      </c>
      <c r="CU103" s="52">
        <v>4.0856807840252148E-5</v>
      </c>
      <c r="CV103" s="52">
        <v>2.0148878649200301E-5</v>
      </c>
      <c r="CW103" s="52">
        <v>1.2837089748558734E-5</v>
      </c>
      <c r="CX103" s="52">
        <v>1.2299503648793383E-4</v>
      </c>
      <c r="CY103" s="52">
        <v>1.5160135523708958E-5</v>
      </c>
      <c r="CZ103" s="52">
        <v>9.9193448640072531E-5</v>
      </c>
      <c r="DA103" s="52">
        <v>1.0156804794169227E-4</v>
      </c>
      <c r="DB103" s="52">
        <v>1.3052051020415904E-5</v>
      </c>
      <c r="DC103" s="52">
        <v>3.4180806190071028E-5</v>
      </c>
      <c r="DD103" s="52">
        <v>1.8522865826505123E-4</v>
      </c>
      <c r="DE103" s="52">
        <v>3.5298147113890187E-6</v>
      </c>
      <c r="DF103" s="52">
        <v>1.5438199879833024E-4</v>
      </c>
      <c r="DG103" s="52">
        <v>1.0613845027655239E-5</v>
      </c>
      <c r="DH103" s="52">
        <v>3.1892391302478307E-5</v>
      </c>
      <c r="DI103" s="52">
        <v>5.6676363453847074E-5</v>
      </c>
      <c r="DJ103" s="52">
        <v>1.060006431785751E-4</v>
      </c>
      <c r="DK103" s="52">
        <v>1.2495149728515097E-5</v>
      </c>
      <c r="DL103" s="52">
        <v>3.9549641223045451E-6</v>
      </c>
      <c r="DM103" s="52">
        <v>1.4880051221146529E-5</v>
      </c>
      <c r="DN103" s="52">
        <v>1.0017105729881684E-4</v>
      </c>
      <c r="DO103" s="52">
        <v>4.5634352321990791E-6</v>
      </c>
      <c r="DP103" s="52">
        <v>7.1202125943986804E-6</v>
      </c>
      <c r="DQ103" s="52">
        <v>3.4672738866547239E-5</v>
      </c>
      <c r="DR103" s="52">
        <v>2.9906434196174794E-5</v>
      </c>
      <c r="DS103" s="52">
        <v>3.9410004730472765E-5</v>
      </c>
      <c r="DT103" s="52">
        <v>1.2135786517853721E-5</v>
      </c>
      <c r="DU103" s="52">
        <v>2.0301379860488566E-4</v>
      </c>
      <c r="DV103" s="52">
        <v>4.1305568367288501E-5</v>
      </c>
      <c r="DW103" s="52">
        <v>1.9609869874017586E-5</v>
      </c>
      <c r="DX103" s="52">
        <v>6.0846481028887011E-5</v>
      </c>
      <c r="DY103" s="52">
        <v>6.3861595714828231E-6</v>
      </c>
      <c r="DZ103" s="52">
        <v>1.7326710046897592E-4</v>
      </c>
      <c r="EA103" s="52">
        <v>4.0338525771476479E-5</v>
      </c>
      <c r="EB103" s="52">
        <v>3.6942304098591956E-5</v>
      </c>
      <c r="EC103" s="52">
        <v>9.4271042220452851E-6</v>
      </c>
      <c r="ED103" s="52">
        <v>0</v>
      </c>
      <c r="EE103" s="52">
        <v>4.0925780869994327E-6</v>
      </c>
      <c r="EF103" s="52">
        <v>3.7584437616017254E-5</v>
      </c>
      <c r="EG103" s="52">
        <v>1.5558064614984132E-5</v>
      </c>
      <c r="EH103" s="52">
        <v>1.0082309038367209E-5</v>
      </c>
      <c r="EI103" s="52">
        <v>1.7335187584751902E-4</v>
      </c>
      <c r="EJ103" s="52">
        <v>1.9629656504035082E-5</v>
      </c>
      <c r="EK103" s="52">
        <v>2.7396442425593872E-5</v>
      </c>
      <c r="EL103" s="52">
        <v>9.4760309818979805E-5</v>
      </c>
      <c r="EM103" s="52">
        <v>5.8425930825964359E-5</v>
      </c>
      <c r="EN103" s="52">
        <v>2.0601793782812289E-5</v>
      </c>
      <c r="EO103" s="52">
        <v>1.1873750864283478E-5</v>
      </c>
      <c r="EP103" s="52">
        <v>3.5076478612100894E-4</v>
      </c>
      <c r="EQ103" s="52">
        <v>3.2065923743345635E-4</v>
      </c>
      <c r="ER103" s="52">
        <v>6.1227978513867754E-5</v>
      </c>
      <c r="ES103" s="52">
        <v>5.4183202361077574E-5</v>
      </c>
      <c r="ET103" s="52">
        <v>1.523705811865398E-5</v>
      </c>
      <c r="EU103" s="52">
        <v>6.0868754475595268E-5</v>
      </c>
      <c r="EV103" s="52">
        <v>1.5024482637197745E-4</v>
      </c>
      <c r="EW103" s="52">
        <v>9.2161411250131199E-5</v>
      </c>
      <c r="EX103" s="52">
        <v>3.9156673092984159E-4</v>
      </c>
      <c r="EY103" s="52">
        <v>1.786695891443437E-5</v>
      </c>
      <c r="EZ103" s="52">
        <v>3.5564988761879681E-4</v>
      </c>
      <c r="FA103" s="52">
        <v>1.299036172412424E-5</v>
      </c>
      <c r="FB103" s="52">
        <v>3.7184564069797695E-5</v>
      </c>
      <c r="FC103" s="52">
        <v>4.9783562649324512E-5</v>
      </c>
      <c r="FD103" s="52">
        <v>1.6539065198099963E-5</v>
      </c>
      <c r="FE103" s="52">
        <v>1.9543304070460411E-4</v>
      </c>
      <c r="FF103" s="52">
        <v>1.2400027344038419E-4</v>
      </c>
      <c r="FG103" s="52">
        <v>3.2274300091482062E-5</v>
      </c>
      <c r="FH103" s="52">
        <v>1.550875143111922E-4</v>
      </c>
      <c r="FI103" s="52">
        <v>2.9544195834959716E-5</v>
      </c>
      <c r="FJ103" s="52">
        <v>5.4207648081363041E-5</v>
      </c>
      <c r="FK103" s="52">
        <v>1.8775379696676513E-4</v>
      </c>
      <c r="FL103" s="52">
        <v>1.6154554216403163E-5</v>
      </c>
      <c r="FM103" s="52">
        <v>5.9443766285295058E-5</v>
      </c>
      <c r="FN103" s="52">
        <v>3.7395916134171664E-6</v>
      </c>
      <c r="FO103" s="52">
        <v>1.1514787996949545E-5</v>
      </c>
      <c r="FP103" s="52">
        <v>1.1203118516630328E-5</v>
      </c>
      <c r="FQ103" s="52">
        <v>1.3142956078845399E-5</v>
      </c>
      <c r="FR103" s="52">
        <v>1.9242174886793987E-5</v>
      </c>
      <c r="FS103" s="52">
        <v>7.4252224300153693E-5</v>
      </c>
      <c r="FT103" s="52">
        <v>6.3864904366136546E-4</v>
      </c>
      <c r="FU103" s="52">
        <v>4.2618954141687731E-4</v>
      </c>
      <c r="FV103" s="52">
        <v>7.4526071842886585E-4</v>
      </c>
      <c r="FW103" s="52">
        <v>3.5674649019845904E-4</v>
      </c>
      <c r="FX103" s="52">
        <v>3.3196339967501542E-4</v>
      </c>
      <c r="FY103" s="52">
        <v>1.9527726352549946E-4</v>
      </c>
      <c r="FZ103" s="52">
        <v>2.8061647789583047E-5</v>
      </c>
      <c r="GA103" s="52">
        <v>3.2716897397740729E-5</v>
      </c>
      <c r="GB103" s="52">
        <v>4.9675622027656869E-5</v>
      </c>
      <c r="GC103" s="52">
        <v>6.9346523835823212E-5</v>
      </c>
      <c r="GD103" s="52">
        <v>2.2535526819624546E-4</v>
      </c>
      <c r="GE103" s="52">
        <v>6.721163629958708E-5</v>
      </c>
      <c r="GF103" s="52">
        <v>1.3218612559169772E-4</v>
      </c>
      <c r="GG103" s="52">
        <v>9.160708014159733E-5</v>
      </c>
      <c r="GH103" s="52">
        <v>3.2888136585336419E-5</v>
      </c>
      <c r="GI103" s="52">
        <v>4.195468498595645E-5</v>
      </c>
      <c r="GJ103" s="52">
        <v>8.4120033939759356E-5</v>
      </c>
      <c r="GK103" s="52">
        <v>3.688602105021625E-5</v>
      </c>
      <c r="GL103" s="52">
        <v>7.8886713531171461E-5</v>
      </c>
      <c r="GM103" s="52">
        <v>8.7575584717024474E-6</v>
      </c>
      <c r="GN103" s="52">
        <v>1.1636573363111468E-5</v>
      </c>
      <c r="GO103" s="52">
        <v>1.0661563793331921E-5</v>
      </c>
      <c r="GP103" s="52">
        <v>2.6688136787908334E-5</v>
      </c>
      <c r="GQ103" s="52">
        <v>1.6134787374738975E-5</v>
      </c>
      <c r="GR103" s="52">
        <v>6.9308300481397733E-5</v>
      </c>
      <c r="GS103" s="52">
        <v>1.7262852495305195E-5</v>
      </c>
      <c r="GT103" s="52">
        <v>2.3640506697512264E-5</v>
      </c>
      <c r="GU103" s="52">
        <v>1.7794560159797876E-5</v>
      </c>
      <c r="GV103" s="52">
        <v>2.1505971699092684E-5</v>
      </c>
      <c r="GW103" s="52">
        <v>1.5665039818340614E-6</v>
      </c>
      <c r="GX103" s="52">
        <v>8.131194025532976E-6</v>
      </c>
      <c r="GY103" s="52">
        <v>2.3529851245475595E-5</v>
      </c>
      <c r="GZ103" s="52">
        <v>3.0441537385357481E-5</v>
      </c>
      <c r="HA103" s="52">
        <v>5.8951196750058149E-6</v>
      </c>
      <c r="HB103" s="52">
        <v>3.4631181927917319E-5</v>
      </c>
      <c r="HC103" s="52">
        <v>8.7100336261345906E-5</v>
      </c>
      <c r="HD103" s="52">
        <v>8.5975509992826527E-6</v>
      </c>
      <c r="HE103" s="52">
        <v>3.608899215289017E-5</v>
      </c>
      <c r="HF103" s="52">
        <v>1.8468416349674775E-4</v>
      </c>
      <c r="HG103" s="52">
        <v>1.4913986076159375E-5</v>
      </c>
      <c r="HH103" s="52">
        <v>2.643183945638142E-6</v>
      </c>
      <c r="HI103" s="52">
        <v>2.1136084003798748E-5</v>
      </c>
      <c r="HJ103" s="52">
        <v>8.5304315507509328E-6</v>
      </c>
      <c r="HK103" s="52">
        <v>6.0265456263824716E-5</v>
      </c>
      <c r="HL103" s="52">
        <v>6.2253403164303593E-6</v>
      </c>
      <c r="HM103" s="52">
        <v>2.8749533448307048E-5</v>
      </c>
      <c r="HN103" s="52">
        <v>3.2303261237068787E-5</v>
      </c>
      <c r="HO103" s="52">
        <v>4.0582083426338034E-5</v>
      </c>
      <c r="HP103" s="52">
        <v>8.7943648516742659E-6</v>
      </c>
      <c r="HQ103" s="52">
        <v>7.2335605512703838E-5</v>
      </c>
      <c r="HR103" s="52">
        <v>1.1973349448620041E-4</v>
      </c>
      <c r="HS103" s="52">
        <v>3.3643610612987273E-5</v>
      </c>
      <c r="HT103" s="52">
        <v>3.0343778110795923E-5</v>
      </c>
      <c r="HU103" s="52">
        <v>3.9147048410165907E-5</v>
      </c>
      <c r="HV103" s="52">
        <v>4.2551991678951558E-6</v>
      </c>
      <c r="HW103" s="52">
        <v>1.9596571885171072E-5</v>
      </c>
      <c r="HX103" s="52">
        <v>1.6927539292400791E-5</v>
      </c>
      <c r="HY103" s="52">
        <v>1.0383748264532829E-5</v>
      </c>
      <c r="HZ103" s="52">
        <v>1.1773865140439465E-5</v>
      </c>
      <c r="IA103" s="52">
        <v>6.4112606540944137E-5</v>
      </c>
      <c r="IB103" s="52">
        <v>1.353710017412513E-5</v>
      </c>
      <c r="IC103" s="52">
        <v>3.294414661490302E-5</v>
      </c>
      <c r="ID103" s="52">
        <v>3.342745887779969E-6</v>
      </c>
      <c r="IE103" s="52">
        <v>3.606256323865722E-5</v>
      </c>
      <c r="IF103" s="52">
        <v>7.1119769421592284E-5</v>
      </c>
      <c r="IG103" s="52">
        <v>2.0965517288762945E-5</v>
      </c>
      <c r="IH103" s="52">
        <v>2.9425371172180384E-5</v>
      </c>
      <c r="II103" s="52">
        <v>7.9145826130129788E-5</v>
      </c>
      <c r="IJ103" s="52">
        <v>7.6453833397310779E-5</v>
      </c>
      <c r="IK103" s="52">
        <v>1.6595507960746151E-5</v>
      </c>
      <c r="IL103" s="52">
        <v>7.6908972349421035E-5</v>
      </c>
      <c r="IM103" s="52">
        <v>1.6517424793474679E-4</v>
      </c>
      <c r="IN103" s="52">
        <v>8.0053734360655945E-5</v>
      </c>
      <c r="IO103" s="52">
        <v>8.216318660005433E-5</v>
      </c>
      <c r="IP103" s="52">
        <v>4.3568890808474234E-5</v>
      </c>
      <c r="IQ103" s="52">
        <v>1.017936964343141E-4</v>
      </c>
      <c r="IR103" s="52">
        <v>2.8730862184951198E-5</v>
      </c>
      <c r="IS103" s="52">
        <v>1.457587220466968E-4</v>
      </c>
      <c r="IT103" s="52">
        <v>4.4728285532120831E-5</v>
      </c>
      <c r="IU103" s="52">
        <v>4.8828463399675377E-5</v>
      </c>
      <c r="IV103" s="52">
        <v>1.655339501132114E-5</v>
      </c>
      <c r="IW103" s="52">
        <v>1.6193549764703517E-5</v>
      </c>
      <c r="IX103" s="52">
        <v>4.5507007325608846E-5</v>
      </c>
      <c r="IY103" s="52">
        <v>4.2535817587795688E-5</v>
      </c>
      <c r="IZ103" s="52">
        <v>6.152187755184671E-5</v>
      </c>
      <c r="JA103" s="52">
        <v>7.7316478189683803E-5</v>
      </c>
      <c r="JB103" s="52">
        <v>9.4886676788731705E-5</v>
      </c>
      <c r="JC103" s="52">
        <v>3.1293297230075921E-2</v>
      </c>
      <c r="JD103" s="52">
        <v>0.65845966215443275</v>
      </c>
      <c r="JE103" s="52">
        <v>4.5206668414017985E-3</v>
      </c>
      <c r="JF103" s="52">
        <v>1.9264104073891493E-3</v>
      </c>
      <c r="JG103" s="52">
        <v>4.4243143744588487E-5</v>
      </c>
      <c r="JH103" s="52">
        <v>7.0649814414806955E-6</v>
      </c>
      <c r="JI103" s="52">
        <v>2.9086403599856446E-5</v>
      </c>
      <c r="JJ103" s="52">
        <v>6.7759041968283569E-6</v>
      </c>
      <c r="JK103" s="52">
        <v>1.4647981402869353E-5</v>
      </c>
      <c r="JL103" s="52">
        <v>4.1098024702723901E-5</v>
      </c>
      <c r="JM103" s="52">
        <v>4.3682505105442877E-6</v>
      </c>
      <c r="JN103" s="52">
        <v>1.4277326200298407E-4</v>
      </c>
      <c r="JO103" s="52">
        <v>1.4484371859484188E-4</v>
      </c>
      <c r="JP103" s="52">
        <v>6.3434791210639164E-5</v>
      </c>
      <c r="JQ103" s="52">
        <v>2.2971190134188398E-4</v>
      </c>
      <c r="JR103" s="52">
        <v>1.0202366616577671E-4</v>
      </c>
      <c r="JS103" s="52">
        <v>7.0373389290540938E-3</v>
      </c>
      <c r="JT103" s="52">
        <v>5.0936541468440887E-5</v>
      </c>
      <c r="JU103" s="52">
        <v>6.2318547646317818E-6</v>
      </c>
      <c r="JV103" s="52">
        <v>4.5617221345936216E-5</v>
      </c>
      <c r="JW103" s="52">
        <v>4.7397326042774939E-5</v>
      </c>
      <c r="JX103" s="52">
        <v>1.675556527970702E-5</v>
      </c>
      <c r="JY103" s="52">
        <v>4.8649373081214666E-5</v>
      </c>
      <c r="JZ103" s="52">
        <v>7.5440716104778797E-5</v>
      </c>
      <c r="KA103" s="52">
        <v>1.215321931309019E-5</v>
      </c>
      <c r="KB103" s="52">
        <v>1.7435537495074339E-5</v>
      </c>
      <c r="KC103" s="52">
        <v>3.9216785328199584E-5</v>
      </c>
      <c r="KD103" s="52">
        <v>2.0969385664747268E-5</v>
      </c>
      <c r="KE103" s="52">
        <v>2.4829427368624477E-5</v>
      </c>
      <c r="KF103" s="52">
        <v>2.9041185035695132E-5</v>
      </c>
      <c r="KG103" s="52">
        <v>4.206391147227301E-5</v>
      </c>
      <c r="KH103" s="52">
        <v>9.2821812861572863E-6</v>
      </c>
      <c r="KI103" s="52">
        <v>1.5148766409465161E-5</v>
      </c>
      <c r="KJ103" s="52">
        <v>5.2317471992629928E-6</v>
      </c>
      <c r="KK103" s="52">
        <v>2.7543617304604728E-5</v>
      </c>
      <c r="KL103" s="52">
        <v>1.2847310139340198E-5</v>
      </c>
      <c r="KM103" s="52">
        <v>1.0973415593628835E-4</v>
      </c>
      <c r="KN103" s="52">
        <v>7.3075437363167507E-6</v>
      </c>
      <c r="KO103" s="52">
        <v>3.6173976045039599E-5</v>
      </c>
      <c r="KP103" s="52">
        <v>4.2049066297864188E-5</v>
      </c>
      <c r="KQ103" s="52">
        <v>2.2422317892712106E-5</v>
      </c>
      <c r="KR103" s="52">
        <v>9.4804384987723124E-6</v>
      </c>
      <c r="KS103" s="52">
        <v>1.145513713040291E-5</v>
      </c>
      <c r="KT103" s="52">
        <v>4.8785525619756305E-5</v>
      </c>
      <c r="KU103" s="52">
        <v>9.6997612940401064E-5</v>
      </c>
      <c r="KV103" s="52">
        <v>3.713674583417566E-6</v>
      </c>
      <c r="KW103" s="52">
        <v>2.020483829971007E-5</v>
      </c>
      <c r="KX103" s="52">
        <v>3.4366829306893173E-5</v>
      </c>
      <c r="KY103" s="52">
        <v>2.4457613070130103E-5</v>
      </c>
      <c r="KZ103" s="52">
        <v>4.1810128859519099E-5</v>
      </c>
    </row>
    <row r="104" spans="1:312" x14ac:dyDescent="0.2">
      <c r="A104" s="89">
        <v>1.0304</v>
      </c>
      <c r="B104" s="41" t="s">
        <v>850</v>
      </c>
      <c r="C104" s="51" t="s">
        <v>70</v>
      </c>
      <c r="D104" s="52">
        <v>9.9143646751186619E-5</v>
      </c>
      <c r="E104" s="52">
        <v>1.375652294651808E-4</v>
      </c>
      <c r="F104" s="52">
        <v>1.350360831535165E-5</v>
      </c>
      <c r="G104" s="52">
        <v>3.3773148036980369E-5</v>
      </c>
      <c r="H104" s="52">
        <v>8.2826712634365889E-5</v>
      </c>
      <c r="I104" s="52">
        <v>6.1198792566862298E-5</v>
      </c>
      <c r="J104" s="52">
        <v>7.7122766874940691E-5</v>
      </c>
      <c r="K104" s="52">
        <v>5.1396350037862316E-5</v>
      </c>
      <c r="L104" s="52">
        <v>6.5063441439939856E-5</v>
      </c>
      <c r="M104" s="52">
        <v>1.3523337980935184E-4</v>
      </c>
      <c r="N104" s="52">
        <v>2.1962672405022695E-4</v>
      </c>
      <c r="O104" s="52">
        <v>4.8785807928529879E-4</v>
      </c>
      <c r="P104" s="52">
        <v>7.8448367940255428E-4</v>
      </c>
      <c r="Q104" s="52">
        <v>2.4951942437297228E-4</v>
      </c>
      <c r="R104" s="52">
        <v>6.1551493226496674E-2</v>
      </c>
      <c r="S104" s="52">
        <v>1.8353132335650984E-2</v>
      </c>
      <c r="T104" s="52">
        <v>3.2541205250872653E-2</v>
      </c>
      <c r="U104" s="52">
        <v>0.949571573380115</v>
      </c>
      <c r="V104" s="52">
        <v>8.9014652315709842E-5</v>
      </c>
      <c r="W104" s="52">
        <v>4.3897957302802709E-4</v>
      </c>
      <c r="X104" s="52">
        <v>5.3065118014922284E-4</v>
      </c>
      <c r="Y104" s="52">
        <v>2.1003418290928447E-5</v>
      </c>
      <c r="Z104" s="52">
        <v>6.9973753765769259E-5</v>
      </c>
      <c r="AA104" s="52">
        <v>2.162609091238334E-5</v>
      </c>
      <c r="AB104" s="52">
        <v>1.1977456625086995E-4</v>
      </c>
      <c r="AC104" s="52">
        <v>6.1602653187290887E-5</v>
      </c>
      <c r="AD104" s="52">
        <v>1.3298934643117409E-5</v>
      </c>
      <c r="AE104" s="52">
        <v>5.8450958792809867E-5</v>
      </c>
      <c r="AF104" s="52">
        <v>1.7350066954598461E-3</v>
      </c>
      <c r="AG104" s="52">
        <v>1.5170726874306481E-4</v>
      </c>
      <c r="AH104" s="52">
        <v>3.1700052994542522E-5</v>
      </c>
      <c r="AI104" s="52">
        <v>4.1279621383630872E-5</v>
      </c>
      <c r="AJ104" s="52">
        <v>6.4084382990154691E-5</v>
      </c>
      <c r="AK104" s="52">
        <v>8.4859922144776942E-5</v>
      </c>
      <c r="AL104" s="52">
        <v>4.2092587163057436E-5</v>
      </c>
      <c r="AM104" s="52">
        <v>1.5141004263819028E-4</v>
      </c>
      <c r="AN104" s="52">
        <v>1.3272843826908154E-4</v>
      </c>
      <c r="AO104" s="52">
        <v>2.2946204275393328E-4</v>
      </c>
      <c r="AP104" s="52">
        <v>7.0180532907470873E-5</v>
      </c>
      <c r="AQ104" s="52">
        <v>1.5559840627212522E-4</v>
      </c>
      <c r="AR104" s="52">
        <v>5.2907262231377157E-5</v>
      </c>
      <c r="AS104" s="52">
        <v>6.290286241861733E-5</v>
      </c>
      <c r="AT104" s="52">
        <v>2.4292887203800098E-5</v>
      </c>
      <c r="AU104" s="52">
        <v>3.0265002683868921E-4</v>
      </c>
      <c r="AV104" s="52">
        <v>5.2607408351530527E-5</v>
      </c>
      <c r="AW104" s="52">
        <v>1.6536985126669142E-4</v>
      </c>
      <c r="AX104" s="52">
        <v>8.9241851457281046E-5</v>
      </c>
      <c r="AY104" s="52">
        <v>2.8937650551247426E-4</v>
      </c>
      <c r="AZ104" s="52">
        <v>8.0553745532814302E-5</v>
      </c>
      <c r="BA104" s="52">
        <v>0</v>
      </c>
      <c r="BB104" s="52">
        <v>3.7240784398631676E-5</v>
      </c>
      <c r="BC104" s="52">
        <v>8.1105525550631563E-4</v>
      </c>
      <c r="BD104" s="52">
        <v>2.9752043839144832E-4</v>
      </c>
      <c r="BE104" s="52">
        <v>8.1733450160981528E-5</v>
      </c>
      <c r="BF104" s="52">
        <v>1.0417899799280997E-4</v>
      </c>
      <c r="BG104" s="52">
        <v>2.1999825241618785E-5</v>
      </c>
      <c r="BH104" s="52">
        <v>6.631381853028141E-5</v>
      </c>
      <c r="BI104" s="52">
        <v>3.6012066951817728E-3</v>
      </c>
      <c r="BJ104" s="52">
        <v>3.0168231797851382E-3</v>
      </c>
      <c r="BK104" s="52">
        <v>3.3482920888518414E-4</v>
      </c>
      <c r="BL104" s="52">
        <v>8.6156982531687703E-5</v>
      </c>
      <c r="BM104" s="52">
        <v>6.5644922503214854E-4</v>
      </c>
      <c r="BN104" s="52">
        <v>3.6751118772166487E-4</v>
      </c>
      <c r="BO104" s="52">
        <v>8.5804025288602681E-4</v>
      </c>
      <c r="BP104" s="52">
        <v>1.0101011685780833E-4</v>
      </c>
      <c r="BQ104" s="52">
        <v>6.271437822078398E-5</v>
      </c>
      <c r="BR104" s="52">
        <v>3.5841355047599378E-5</v>
      </c>
      <c r="BS104" s="52">
        <v>2.4236771249142499E-5</v>
      </c>
      <c r="BT104" s="52">
        <v>6.9715490720859841E-5</v>
      </c>
      <c r="BU104" s="52">
        <v>2.4913558125210644E-4</v>
      </c>
      <c r="BV104" s="52">
        <v>8.9841466741396994E-2</v>
      </c>
      <c r="BW104" s="52">
        <v>4.689055400988619E-2</v>
      </c>
      <c r="BX104" s="52">
        <v>6.6025003476504517E-3</v>
      </c>
      <c r="BY104" s="52">
        <v>2.731182419127897E-2</v>
      </c>
      <c r="BZ104" s="52">
        <v>0.41326593794114075</v>
      </c>
      <c r="CA104" s="52">
        <v>7.7479674122695808E-4</v>
      </c>
      <c r="CB104" s="52">
        <v>5.5100022492112488E-3</v>
      </c>
      <c r="CC104" s="52">
        <v>4.6446542733510926E-2</v>
      </c>
      <c r="CD104" s="52">
        <v>6.6068839481672048E-5</v>
      </c>
      <c r="CE104" s="52">
        <v>4.1857915731675143E-5</v>
      </c>
      <c r="CF104" s="52">
        <v>2.7185625235592569E-5</v>
      </c>
      <c r="CG104" s="52">
        <v>2.1457060785588295E-5</v>
      </c>
      <c r="CH104" s="52">
        <v>4.3350508896817518E-5</v>
      </c>
      <c r="CI104" s="52">
        <v>4.6215269852927275E-6</v>
      </c>
      <c r="CJ104" s="52">
        <v>4.590172781236862E-5</v>
      </c>
      <c r="CK104" s="52">
        <v>3.2798378672020933E-4</v>
      </c>
      <c r="CL104" s="52">
        <v>3.2147756451168945E-6</v>
      </c>
      <c r="CM104" s="52">
        <v>1.9931628858652028E-6</v>
      </c>
      <c r="CN104" s="52">
        <v>8.1817272876713222E-6</v>
      </c>
      <c r="CO104" s="52">
        <v>9.9470967060626268E-6</v>
      </c>
      <c r="CP104" s="52">
        <v>6.6700617162538892E-6</v>
      </c>
      <c r="CQ104" s="52">
        <v>1.5467767884671187E-4</v>
      </c>
      <c r="CR104" s="52">
        <v>1.793030974289952E-4</v>
      </c>
      <c r="CS104" s="52">
        <v>5.0879095350149202E-5</v>
      </c>
      <c r="CT104" s="52">
        <v>7.611702974137074E-6</v>
      </c>
      <c r="CU104" s="52">
        <v>3.13563588971383E-4</v>
      </c>
      <c r="CV104" s="52">
        <v>1.3470427621463545E-4</v>
      </c>
      <c r="CW104" s="52">
        <v>1.9741198301270583E-4</v>
      </c>
      <c r="CX104" s="52">
        <v>3.6455093959706873E-5</v>
      </c>
      <c r="CY104" s="52">
        <v>2.526689253951493E-6</v>
      </c>
      <c r="CZ104" s="52">
        <v>1.8466939741187986E-5</v>
      </c>
      <c r="DA104" s="52">
        <v>4.1564315802418643E-5</v>
      </c>
      <c r="DB104" s="52">
        <v>7.9357964001098124E-5</v>
      </c>
      <c r="DC104" s="52">
        <v>9.552236401110797E-5</v>
      </c>
      <c r="DD104" s="52">
        <v>7.4345929578396104E-5</v>
      </c>
      <c r="DE104" s="52">
        <v>3.4866308080050038E-4</v>
      </c>
      <c r="DF104" s="52">
        <v>1.9780523760564708E-4</v>
      </c>
      <c r="DG104" s="52">
        <v>1.880231355324628E-4</v>
      </c>
      <c r="DH104" s="52">
        <v>4.6658403798806471E-5</v>
      </c>
      <c r="DI104" s="52">
        <v>5.3381633605571489E-5</v>
      </c>
      <c r="DJ104" s="52">
        <v>5.1213071540546408E-5</v>
      </c>
      <c r="DK104" s="52">
        <v>5.1571638835583716E-6</v>
      </c>
      <c r="DL104" s="52">
        <v>1.785343733224711E-5</v>
      </c>
      <c r="DM104" s="52">
        <v>5.408529255913189E-5</v>
      </c>
      <c r="DN104" s="52">
        <v>1.3435287688296608E-4</v>
      </c>
      <c r="DO104" s="52">
        <v>2.0838878440653774E-5</v>
      </c>
      <c r="DP104" s="52">
        <v>3.8757185575893528E-5</v>
      </c>
      <c r="DQ104" s="52">
        <v>2.1245550776070613E-5</v>
      </c>
      <c r="DR104" s="52">
        <v>3.651733017638185E-5</v>
      </c>
      <c r="DS104" s="52">
        <v>1.7323814027821529E-5</v>
      </c>
      <c r="DT104" s="52">
        <v>2.9661753541039875E-5</v>
      </c>
      <c r="DU104" s="52">
        <v>1.5193796046307815E-4</v>
      </c>
      <c r="DV104" s="52">
        <v>1.7130562079296379E-4</v>
      </c>
      <c r="DW104" s="52">
        <v>1.49050881012507E-4</v>
      </c>
      <c r="DX104" s="52">
        <v>5.0949119665747414E-5</v>
      </c>
      <c r="DY104" s="52">
        <v>1.2838315928810756E-4</v>
      </c>
      <c r="DZ104" s="52">
        <v>3.6493021489192639E-5</v>
      </c>
      <c r="EA104" s="52">
        <v>1.1105035485527566E-4</v>
      </c>
      <c r="EB104" s="52">
        <v>5.6391102466814035E-5</v>
      </c>
      <c r="EC104" s="52">
        <v>3.0951651201135803E-5</v>
      </c>
      <c r="ED104" s="52">
        <v>1.1513801162692628E-4</v>
      </c>
      <c r="EE104" s="52">
        <v>6.359169738161034E-5</v>
      </c>
      <c r="EF104" s="52">
        <v>2.1436819136950238E-5</v>
      </c>
      <c r="EG104" s="52">
        <v>1.1489549966965357E-4</v>
      </c>
      <c r="EH104" s="52">
        <v>5.5196947790655209E-5</v>
      </c>
      <c r="EI104" s="52">
        <v>8.5014385779625336E-6</v>
      </c>
      <c r="EJ104" s="52">
        <v>8.3693069931351508E-5</v>
      </c>
      <c r="EK104" s="52">
        <v>1.1190590170493687E-4</v>
      </c>
      <c r="EL104" s="52">
        <v>9.8584456125929588E-6</v>
      </c>
      <c r="EM104" s="52">
        <v>4.5441469450633987E-5</v>
      </c>
      <c r="EN104" s="52">
        <v>1.4093101011053281E-4</v>
      </c>
      <c r="EO104" s="52">
        <v>2.7606956592145839E-4</v>
      </c>
      <c r="EP104" s="52">
        <v>2.9982132353860333E-5</v>
      </c>
      <c r="EQ104" s="52">
        <v>1.6663924419306312E-4</v>
      </c>
      <c r="ER104" s="52">
        <v>2.9883095925424544E-5</v>
      </c>
      <c r="ES104" s="52">
        <v>2.8243865127881189E-5</v>
      </c>
      <c r="ET104" s="52">
        <v>2.1751125864646586E-4</v>
      </c>
      <c r="EU104" s="52">
        <v>3.9788834609313124E-5</v>
      </c>
      <c r="EV104" s="52">
        <v>2.2437448566896517E-4</v>
      </c>
      <c r="EW104" s="52">
        <v>1.397549925711758E-5</v>
      </c>
      <c r="EX104" s="52">
        <v>1.6816576053306328E-2</v>
      </c>
      <c r="EY104" s="52">
        <v>4.6833453827026535E-2</v>
      </c>
      <c r="EZ104" s="52">
        <v>1.555243866141027E-2</v>
      </c>
      <c r="FA104" s="52">
        <v>1.7619145982164366E-2</v>
      </c>
      <c r="FB104" s="52">
        <v>0.19824690678680962</v>
      </c>
      <c r="FC104" s="52">
        <v>9.3881148324129055E-2</v>
      </c>
      <c r="FD104" s="52">
        <v>2.1982819448976954E-2</v>
      </c>
      <c r="FE104" s="52">
        <v>5.4421082786602827E-2</v>
      </c>
      <c r="FF104" s="52">
        <v>4.450022277131948E-2</v>
      </c>
      <c r="FG104" s="52">
        <v>6.248590392101501E-2</v>
      </c>
      <c r="FH104" s="52">
        <v>7.4067449316589706E-2</v>
      </c>
      <c r="FI104" s="52">
        <v>2.7744416758289012E-2</v>
      </c>
      <c r="FJ104" s="52">
        <v>6.1673448110542581E-2</v>
      </c>
      <c r="FK104" s="52">
        <v>6.0634620080891349E-2</v>
      </c>
      <c r="FL104" s="52">
        <v>7.999362840839893E-4</v>
      </c>
      <c r="FM104" s="52">
        <v>1.3473325351581221E-4</v>
      </c>
      <c r="FN104" s="52">
        <v>9.9013928706616827E-5</v>
      </c>
      <c r="FO104" s="52">
        <v>6.4932691811982754E-4</v>
      </c>
      <c r="FP104" s="52">
        <v>2.2041652680279922E-4</v>
      </c>
      <c r="FQ104" s="52">
        <v>3.6708637508687598E-4</v>
      </c>
      <c r="FR104" s="52">
        <v>3.4558538096412199E-4</v>
      </c>
      <c r="FS104" s="52">
        <v>7.962705018783238E-5</v>
      </c>
      <c r="FT104" s="52">
        <v>1.6206114375929152E-4</v>
      </c>
      <c r="FU104" s="52">
        <v>1.2458326427562083E-4</v>
      </c>
      <c r="FV104" s="52">
        <v>9.627097957914371E-5</v>
      </c>
      <c r="FW104" s="52">
        <v>9.8940510804159873E-4</v>
      </c>
      <c r="FX104" s="52">
        <v>1.0805684784245881E-4</v>
      </c>
      <c r="FY104" s="52">
        <v>6.4117775296607848E-5</v>
      </c>
      <c r="FZ104" s="52">
        <v>0.29191590562445102</v>
      </c>
      <c r="GA104" s="52">
        <v>8.9053258288477009E-3</v>
      </c>
      <c r="GB104" s="52">
        <v>0.88881161421914379</v>
      </c>
      <c r="GC104" s="52">
        <v>0.92880408622599009</v>
      </c>
      <c r="GD104" s="52">
        <v>0.14700921837887651</v>
      </c>
      <c r="GE104" s="52">
        <v>0.1860837502805272</v>
      </c>
      <c r="GF104" s="52">
        <v>0.92477507430613659</v>
      </c>
      <c r="GG104" s="52">
        <v>6.2475985658643938E-5</v>
      </c>
      <c r="GH104" s="52">
        <v>9.9650821756628018E-5</v>
      </c>
      <c r="GI104" s="52">
        <v>5.2367566273705616E-5</v>
      </c>
      <c r="GJ104" s="52">
        <v>1.9932608400953942E-4</v>
      </c>
      <c r="GK104" s="52">
        <v>3.1194126422639772E-5</v>
      </c>
      <c r="GL104" s="52">
        <v>3.8878310667869417E-5</v>
      </c>
      <c r="GM104" s="52">
        <v>2.2111282382454404E-5</v>
      </c>
      <c r="GN104" s="52">
        <v>2.8573335381761492E-5</v>
      </c>
      <c r="GO104" s="52">
        <v>2.1760934896265815E-3</v>
      </c>
      <c r="GP104" s="52">
        <v>2.281303663390977E-2</v>
      </c>
      <c r="GQ104" s="52">
        <v>1.2168015725366989E-2</v>
      </c>
      <c r="GR104" s="52">
        <v>1.6445905364000828E-4</v>
      </c>
      <c r="GS104" s="52">
        <v>6.8638805768898956E-4</v>
      </c>
      <c r="GT104" s="52">
        <v>4.4022604422475282E-4</v>
      </c>
      <c r="GU104" s="52">
        <v>7.5818396376448722E-4</v>
      </c>
      <c r="GV104" s="52">
        <v>6.7827942907678811E-3</v>
      </c>
      <c r="GW104" s="52">
        <v>3.5912937030344706E-5</v>
      </c>
      <c r="GX104" s="52">
        <v>8.6679461956589451E-5</v>
      </c>
      <c r="GY104" s="52">
        <v>1.9717383284212334E-4</v>
      </c>
      <c r="GZ104" s="52">
        <v>1.1403537861073206E-4</v>
      </c>
      <c r="HA104" s="52">
        <v>1.2059909718123599E-4</v>
      </c>
      <c r="HB104" s="52">
        <v>3.101755341494445E-4</v>
      </c>
      <c r="HC104" s="52">
        <v>1.1842042535452678E-4</v>
      </c>
      <c r="HD104" s="52">
        <v>4.0417099547414585E-5</v>
      </c>
      <c r="HE104" s="52">
        <v>4.9564775392958732E-5</v>
      </c>
      <c r="HF104" s="52">
        <v>1.4594360193836869E-5</v>
      </c>
      <c r="HG104" s="52">
        <v>1.1700784900669505E-4</v>
      </c>
      <c r="HH104" s="52">
        <v>3.0241960995040655E-5</v>
      </c>
      <c r="HI104" s="52">
        <v>8.1309631143891195E-5</v>
      </c>
      <c r="HJ104" s="52">
        <v>9.8962080915892468E-5</v>
      </c>
      <c r="HK104" s="52">
        <v>1.3191930503238239E-3</v>
      </c>
      <c r="HL104" s="52">
        <v>4.0526761684501198E-4</v>
      </c>
      <c r="HM104" s="52">
        <v>5.0236926701993341E-4</v>
      </c>
      <c r="HN104" s="52">
        <v>6.4624158509874884E-4</v>
      </c>
      <c r="HO104" s="52">
        <v>3.3000996274623216E-4</v>
      </c>
      <c r="HP104" s="52">
        <v>3.2978868193778495E-6</v>
      </c>
      <c r="HQ104" s="52">
        <v>1.4563879984453517E-5</v>
      </c>
      <c r="HR104" s="52">
        <v>3.4922810966438739E-5</v>
      </c>
      <c r="HS104" s="52">
        <v>2.1682203970869874E-5</v>
      </c>
      <c r="HT104" s="52">
        <v>6.8301659414946728E-5</v>
      </c>
      <c r="HU104" s="52">
        <v>4.1371083808275587E-5</v>
      </c>
      <c r="HV104" s="52">
        <v>2.8273147054768423E-5</v>
      </c>
      <c r="HW104" s="52">
        <v>1.2119298357354024E-4</v>
      </c>
      <c r="HX104" s="52">
        <v>3.421323810410888E-4</v>
      </c>
      <c r="HY104" s="52">
        <v>5.6462206156276365E-4</v>
      </c>
      <c r="HZ104" s="52">
        <v>1.145822535156811E-4</v>
      </c>
      <c r="IA104" s="52">
        <v>3.6896895397687206E-4</v>
      </c>
      <c r="IB104" s="52">
        <v>2.1364862250691042E-4</v>
      </c>
      <c r="IC104" s="52">
        <v>3.1514894636550881E-4</v>
      </c>
      <c r="ID104" s="52">
        <v>6.0679135459381775E-5</v>
      </c>
      <c r="IE104" s="52">
        <v>1.2029427117387725E-4</v>
      </c>
      <c r="IF104" s="52">
        <v>4.3385288807027771E-5</v>
      </c>
      <c r="IG104" s="52">
        <v>2.3091219739447558E-4</v>
      </c>
      <c r="IH104" s="52">
        <v>1.2399407177561458E-4</v>
      </c>
      <c r="II104" s="52">
        <v>7.0760432403631381E-5</v>
      </c>
      <c r="IJ104" s="52">
        <v>1.3621004058435811E-4</v>
      </c>
      <c r="IK104" s="52">
        <v>1.2984568871701404E-4</v>
      </c>
      <c r="IL104" s="52">
        <v>2.3041117017982206E-4</v>
      </c>
      <c r="IM104" s="52">
        <v>1.4535314861764074E-4</v>
      </c>
      <c r="IN104" s="52">
        <v>5.450521135341881E-5</v>
      </c>
      <c r="IO104" s="52">
        <v>9.75548976647346E-5</v>
      </c>
      <c r="IP104" s="52">
        <v>7.608134482087455E-5</v>
      </c>
      <c r="IQ104" s="52">
        <v>4.2333213983082755E-5</v>
      </c>
      <c r="IR104" s="52">
        <v>8.0767830890949666E-5</v>
      </c>
      <c r="IS104" s="52">
        <v>8.4190314040910523E-5</v>
      </c>
      <c r="IT104" s="52">
        <v>1.4352559515161853E-4</v>
      </c>
      <c r="IU104" s="52">
        <v>6.2529982461950997E-5</v>
      </c>
      <c r="IV104" s="52">
        <v>2.4171266169807691E-5</v>
      </c>
      <c r="IW104" s="52">
        <v>1.0419911399748879E-4</v>
      </c>
      <c r="IX104" s="52">
        <v>3.6341056913925927E-5</v>
      </c>
      <c r="IY104" s="52">
        <v>1.7115948442324614E-4</v>
      </c>
      <c r="IZ104" s="52">
        <v>7.1981424403771879E-4</v>
      </c>
      <c r="JA104" s="52">
        <v>5.270185652133068E-4</v>
      </c>
      <c r="JB104" s="52">
        <v>4.8915528955182372E-4</v>
      </c>
      <c r="JC104" s="52">
        <v>1.1096310318086593E-4</v>
      </c>
      <c r="JD104" s="52">
        <v>9.255290753098188E-6</v>
      </c>
      <c r="JE104" s="52">
        <v>4.8333793463208433E-5</v>
      </c>
      <c r="JF104" s="52">
        <v>1.0343872972373597E-4</v>
      </c>
      <c r="JG104" s="52">
        <v>3.6721040979201171E-4</v>
      </c>
      <c r="JH104" s="52">
        <v>5.9874148173643543E-4</v>
      </c>
      <c r="JI104" s="52">
        <v>1.1838685595478367E-4</v>
      </c>
      <c r="JJ104" s="52">
        <v>3.9189022155333247E-4</v>
      </c>
      <c r="JK104" s="52">
        <v>5.0042567138585184E-4</v>
      </c>
      <c r="JL104" s="52">
        <v>9.4537337470695926E-4</v>
      </c>
      <c r="JM104" s="52">
        <v>7.0043513140907634E-4</v>
      </c>
      <c r="JN104" s="52">
        <v>1.9331418227466933E-4</v>
      </c>
      <c r="JO104" s="52">
        <v>3.1599375864641501E-5</v>
      </c>
      <c r="JP104" s="52">
        <v>3.7702019875331062E-4</v>
      </c>
      <c r="JQ104" s="52">
        <v>2.0994259187129854E-4</v>
      </c>
      <c r="JR104" s="52">
        <v>2.0036024349790409E-4</v>
      </c>
      <c r="JS104" s="52">
        <v>8.0239369653088889E-5</v>
      </c>
      <c r="JT104" s="52">
        <v>2.8286036858006535E-4</v>
      </c>
      <c r="JU104" s="52">
        <v>1.2207475906961444E-4</v>
      </c>
      <c r="JV104" s="52">
        <v>1.4483599822552847E-4</v>
      </c>
      <c r="JW104" s="52">
        <v>4.9399185792178936E-5</v>
      </c>
      <c r="JX104" s="52">
        <v>1.3276531645406244E-4</v>
      </c>
      <c r="JY104" s="52">
        <v>1.2008408384522384E-4</v>
      </c>
      <c r="JZ104" s="52">
        <v>2.646751413645065E-4</v>
      </c>
      <c r="KA104" s="52">
        <v>4.629759684268175E-5</v>
      </c>
      <c r="KB104" s="52">
        <v>1.2634838399501361E-4</v>
      </c>
      <c r="KC104" s="52">
        <v>2.0204731782755235E-4</v>
      </c>
      <c r="KD104" s="52">
        <v>9.5456162883383785E-5</v>
      </c>
      <c r="KE104" s="52">
        <v>7.371649088831048E-5</v>
      </c>
      <c r="KF104" s="52">
        <v>1.7312743120093154E-4</v>
      </c>
      <c r="KG104" s="52">
        <v>7.3793019227013769E-5</v>
      </c>
      <c r="KH104" s="52">
        <v>4.8493447103962744E-5</v>
      </c>
      <c r="KI104" s="52">
        <v>5.6512327739872591E-5</v>
      </c>
      <c r="KJ104" s="52">
        <v>1.1697851570564311E-4</v>
      </c>
      <c r="KK104" s="52">
        <v>8.2319017089752691E-5</v>
      </c>
      <c r="KL104" s="52">
        <v>3.4967458703464134E-4</v>
      </c>
      <c r="KM104" s="52">
        <v>8.2127884397763406E-5</v>
      </c>
      <c r="KN104" s="52">
        <v>6.4004984242992249E-5</v>
      </c>
      <c r="KO104" s="52">
        <v>8.944897970275939E-5</v>
      </c>
      <c r="KP104" s="52">
        <v>1.3119785749195485E-4</v>
      </c>
      <c r="KQ104" s="52">
        <v>9.7006760646428899E-5</v>
      </c>
      <c r="KR104" s="52">
        <v>2.2278400123810493E-4</v>
      </c>
      <c r="KS104" s="52">
        <v>1.3169142489329687E-4</v>
      </c>
      <c r="KT104" s="52">
        <v>7.1768050968399404E-5</v>
      </c>
      <c r="KU104" s="52">
        <v>1.8626760540253924E-4</v>
      </c>
      <c r="KV104" s="52">
        <v>5.1019567627930262E-5</v>
      </c>
      <c r="KW104" s="52">
        <v>1.1934199820274691E-4</v>
      </c>
      <c r="KX104" s="52">
        <v>1.7092764008178456E-4</v>
      </c>
      <c r="KY104" s="52">
        <v>2.0053296184631254E-4</v>
      </c>
      <c r="KZ104" s="52">
        <v>2.1762325623794179E-4</v>
      </c>
    </row>
    <row r="105" spans="1:312" x14ac:dyDescent="0.2">
      <c r="A105" s="89">
        <v>1.0259560000000001</v>
      </c>
      <c r="B105" s="41" t="s">
        <v>849</v>
      </c>
      <c r="C105" s="51" t="s">
        <v>148</v>
      </c>
      <c r="D105" s="52">
        <v>0</v>
      </c>
      <c r="E105" s="52">
        <v>0</v>
      </c>
      <c r="F105" s="52">
        <v>0</v>
      </c>
      <c r="G105" s="52">
        <v>0</v>
      </c>
      <c r="H105" s="52">
        <v>0</v>
      </c>
      <c r="I105" s="52">
        <v>0</v>
      </c>
      <c r="J105" s="52">
        <v>0</v>
      </c>
      <c r="K105" s="52">
        <v>0</v>
      </c>
      <c r="L105" s="52">
        <v>0</v>
      </c>
      <c r="M105" s="52">
        <v>0</v>
      </c>
      <c r="N105" s="52">
        <v>0</v>
      </c>
      <c r="O105" s="52">
        <v>0</v>
      </c>
      <c r="P105" s="52">
        <v>0</v>
      </c>
      <c r="Q105" s="52">
        <v>0</v>
      </c>
      <c r="R105" s="52">
        <v>0</v>
      </c>
      <c r="S105" s="52">
        <v>0</v>
      </c>
      <c r="T105" s="52">
        <v>0</v>
      </c>
      <c r="U105" s="52">
        <v>4.6703438694913968E-3</v>
      </c>
      <c r="V105" s="52">
        <v>0</v>
      </c>
      <c r="W105" s="52">
        <v>0</v>
      </c>
      <c r="X105" s="52">
        <v>0</v>
      </c>
      <c r="Y105" s="52">
        <v>0</v>
      </c>
      <c r="Z105" s="52">
        <v>0</v>
      </c>
      <c r="AA105" s="52">
        <v>0</v>
      </c>
      <c r="AB105" s="52">
        <v>0</v>
      </c>
      <c r="AC105" s="52">
        <v>0</v>
      </c>
      <c r="AD105" s="52">
        <v>0</v>
      </c>
      <c r="AE105" s="52">
        <v>0</v>
      </c>
      <c r="AF105" s="52">
        <v>0</v>
      </c>
      <c r="AG105" s="52">
        <v>0</v>
      </c>
      <c r="AH105" s="52">
        <v>0</v>
      </c>
      <c r="AI105" s="52">
        <v>0</v>
      </c>
      <c r="AJ105" s="52">
        <v>0</v>
      </c>
      <c r="AK105" s="52">
        <v>0</v>
      </c>
      <c r="AL105" s="52">
        <v>0</v>
      </c>
      <c r="AM105" s="52">
        <v>0</v>
      </c>
      <c r="AN105" s="52">
        <v>0</v>
      </c>
      <c r="AO105" s="52">
        <v>0</v>
      </c>
      <c r="AP105" s="52">
        <v>0</v>
      </c>
      <c r="AQ105" s="52">
        <v>0</v>
      </c>
      <c r="AR105" s="52">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1.0547855383678707E-4</v>
      </c>
      <c r="BW105" s="52">
        <v>6.5443852047857574E-4</v>
      </c>
      <c r="BX105" s="52">
        <v>0</v>
      </c>
      <c r="BY105" s="52">
        <v>0</v>
      </c>
      <c r="BZ105" s="52">
        <v>6.2376314817113654E-4</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2">
        <v>0</v>
      </c>
      <c r="EN105" s="52">
        <v>0</v>
      </c>
      <c r="EO105" s="52">
        <v>0</v>
      </c>
      <c r="EP105" s="52">
        <v>0</v>
      </c>
      <c r="EQ105" s="52">
        <v>0</v>
      </c>
      <c r="ER105" s="52">
        <v>0</v>
      </c>
      <c r="ES105" s="52">
        <v>0</v>
      </c>
      <c r="ET105" s="52">
        <v>0</v>
      </c>
      <c r="EU105" s="52">
        <v>0</v>
      </c>
      <c r="EV105" s="52">
        <v>0</v>
      </c>
      <c r="EW105" s="52">
        <v>0</v>
      </c>
      <c r="EX105" s="52">
        <v>0</v>
      </c>
      <c r="EY105" s="52">
        <v>0</v>
      </c>
      <c r="EZ105" s="52">
        <v>0</v>
      </c>
      <c r="FA105" s="52">
        <v>0</v>
      </c>
      <c r="FB105" s="52">
        <v>2.1646233946215815E-4</v>
      </c>
      <c r="FC105" s="52">
        <v>5.6342206836415771E-4</v>
      </c>
      <c r="FD105" s="52">
        <v>0</v>
      </c>
      <c r="FE105" s="52">
        <v>0</v>
      </c>
      <c r="FF105" s="52">
        <v>0</v>
      </c>
      <c r="FG105" s="52">
        <v>0</v>
      </c>
      <c r="FH105" s="52">
        <v>0</v>
      </c>
      <c r="FI105" s="52">
        <v>0</v>
      </c>
      <c r="FJ105" s="52">
        <v>0</v>
      </c>
      <c r="FK105" s="52">
        <v>0</v>
      </c>
      <c r="FL105" s="52">
        <v>0</v>
      </c>
      <c r="FM105" s="52">
        <v>0</v>
      </c>
      <c r="FN105" s="52">
        <v>0</v>
      </c>
      <c r="FO105" s="52">
        <v>0</v>
      </c>
      <c r="FP105" s="52">
        <v>0</v>
      </c>
      <c r="FQ105" s="52">
        <v>0</v>
      </c>
      <c r="FR105" s="52">
        <v>0</v>
      </c>
      <c r="FS105" s="52">
        <v>0</v>
      </c>
      <c r="FT105" s="52">
        <v>0</v>
      </c>
      <c r="FU105" s="52">
        <v>0</v>
      </c>
      <c r="FV105" s="52">
        <v>0</v>
      </c>
      <c r="FW105" s="52">
        <v>0</v>
      </c>
      <c r="FX105" s="52">
        <v>0</v>
      </c>
      <c r="FY105" s="52">
        <v>0</v>
      </c>
      <c r="FZ105" s="52">
        <v>2.9740752935255819E-3</v>
      </c>
      <c r="GA105" s="52">
        <v>1.0023484606010154E-3</v>
      </c>
      <c r="GB105" s="52">
        <v>1.1971634632684898E-2</v>
      </c>
      <c r="GC105" s="52">
        <v>9.8495277756744347E-3</v>
      </c>
      <c r="GD105" s="52">
        <v>3.7620940537311672E-3</v>
      </c>
      <c r="GE105" s="52">
        <v>2.2825364822202138E-3</v>
      </c>
      <c r="GF105" s="52">
        <v>1.1985104853798514E-2</v>
      </c>
      <c r="GG105" s="52">
        <v>0</v>
      </c>
      <c r="GH105" s="52">
        <v>0</v>
      </c>
      <c r="GI105" s="52">
        <v>0</v>
      </c>
      <c r="GJ105" s="52">
        <v>0</v>
      </c>
      <c r="GK105" s="52">
        <v>0</v>
      </c>
      <c r="GL105" s="52">
        <v>0</v>
      </c>
      <c r="GM105" s="52">
        <v>0</v>
      </c>
      <c r="GN105" s="52">
        <v>0</v>
      </c>
      <c r="GO105" s="52">
        <v>0</v>
      </c>
      <c r="GP105" s="52">
        <v>0</v>
      </c>
      <c r="GQ105" s="52">
        <v>0</v>
      </c>
      <c r="GR105" s="52">
        <v>0</v>
      </c>
      <c r="GS105" s="52">
        <v>0</v>
      </c>
      <c r="GT105" s="52">
        <v>0</v>
      </c>
      <c r="GU105" s="52">
        <v>0</v>
      </c>
      <c r="GV105" s="52">
        <v>0</v>
      </c>
      <c r="GW105" s="52">
        <v>0</v>
      </c>
      <c r="GX105" s="52">
        <v>0</v>
      </c>
      <c r="GY105" s="52">
        <v>0</v>
      </c>
      <c r="GZ105" s="52">
        <v>0</v>
      </c>
      <c r="HA105" s="52">
        <v>0</v>
      </c>
      <c r="HB105" s="52">
        <v>0</v>
      </c>
      <c r="HC105" s="52">
        <v>0</v>
      </c>
      <c r="HD105" s="52">
        <v>0</v>
      </c>
      <c r="HE105" s="52">
        <v>0</v>
      </c>
      <c r="HF105" s="52">
        <v>0</v>
      </c>
      <c r="HG105" s="52">
        <v>0</v>
      </c>
      <c r="HH105" s="52">
        <v>0</v>
      </c>
      <c r="HI105" s="52">
        <v>0</v>
      </c>
      <c r="HJ105" s="52">
        <v>0</v>
      </c>
      <c r="HK105" s="52">
        <v>0</v>
      </c>
      <c r="HL105" s="52">
        <v>0</v>
      </c>
      <c r="HM105" s="52">
        <v>0</v>
      </c>
      <c r="HN105" s="52">
        <v>0</v>
      </c>
      <c r="HO105" s="52">
        <v>0</v>
      </c>
      <c r="HP105" s="52">
        <v>0</v>
      </c>
      <c r="HQ105" s="52">
        <v>0</v>
      </c>
      <c r="HR105" s="52">
        <v>0</v>
      </c>
      <c r="HS105" s="52">
        <v>0</v>
      </c>
      <c r="HT105" s="52">
        <v>0</v>
      </c>
      <c r="HU105" s="52">
        <v>0</v>
      </c>
      <c r="HV105" s="52">
        <v>0</v>
      </c>
      <c r="HW105" s="52">
        <v>0</v>
      </c>
      <c r="HX105" s="52">
        <v>0</v>
      </c>
      <c r="HY105" s="52">
        <v>0</v>
      </c>
      <c r="HZ105" s="52">
        <v>0</v>
      </c>
      <c r="IA105" s="52">
        <v>0</v>
      </c>
      <c r="IB105" s="52">
        <v>0</v>
      </c>
      <c r="IC105" s="52">
        <v>0</v>
      </c>
      <c r="ID105" s="52">
        <v>0</v>
      </c>
      <c r="IE105" s="52">
        <v>0</v>
      </c>
      <c r="IF105" s="52">
        <v>0</v>
      </c>
      <c r="IG105" s="52">
        <v>0</v>
      </c>
      <c r="IH105" s="52">
        <v>0</v>
      </c>
      <c r="II105" s="52">
        <v>0</v>
      </c>
      <c r="IJ105" s="52">
        <v>0</v>
      </c>
      <c r="IK105" s="52">
        <v>0</v>
      </c>
      <c r="IL105" s="52">
        <v>0</v>
      </c>
      <c r="IM105" s="52">
        <v>0</v>
      </c>
      <c r="IN105" s="52">
        <v>0</v>
      </c>
      <c r="IO105" s="52">
        <v>0</v>
      </c>
      <c r="IP105" s="52">
        <v>0</v>
      </c>
      <c r="IQ105" s="52">
        <v>0</v>
      </c>
      <c r="IR105" s="52">
        <v>0</v>
      </c>
      <c r="IS105" s="52">
        <v>0</v>
      </c>
      <c r="IT105" s="52">
        <v>0</v>
      </c>
      <c r="IU105" s="52">
        <v>0</v>
      </c>
      <c r="IV105" s="52">
        <v>0</v>
      </c>
      <c r="IW105" s="52">
        <v>0</v>
      </c>
      <c r="IX105" s="52">
        <v>0</v>
      </c>
      <c r="IY105" s="52">
        <v>0</v>
      </c>
      <c r="IZ105" s="52">
        <v>4.3439507395526123E-5</v>
      </c>
      <c r="JA105" s="52">
        <v>0</v>
      </c>
      <c r="JB105" s="52">
        <v>0</v>
      </c>
      <c r="JC105" s="52">
        <v>0</v>
      </c>
      <c r="JD105" s="52">
        <v>0</v>
      </c>
      <c r="JE105" s="52">
        <v>0</v>
      </c>
      <c r="JF105" s="52">
        <v>0</v>
      </c>
      <c r="JG105" s="52">
        <v>0</v>
      </c>
      <c r="JH105" s="52">
        <v>0</v>
      </c>
      <c r="JI105" s="52">
        <v>0</v>
      </c>
      <c r="JJ105" s="52">
        <v>0</v>
      </c>
      <c r="JK105" s="52">
        <v>0</v>
      </c>
      <c r="JL105" s="52">
        <v>0</v>
      </c>
      <c r="JM105" s="52">
        <v>0</v>
      </c>
      <c r="JN105" s="52">
        <v>0</v>
      </c>
      <c r="JO105" s="52">
        <v>0</v>
      </c>
      <c r="JP105" s="52">
        <v>0</v>
      </c>
      <c r="JQ105" s="52">
        <v>0</v>
      </c>
      <c r="JR105" s="52">
        <v>0</v>
      </c>
      <c r="JS105" s="52">
        <v>0</v>
      </c>
      <c r="JT105" s="52">
        <v>0</v>
      </c>
      <c r="JU105" s="52">
        <v>0</v>
      </c>
      <c r="JV105" s="52">
        <v>0</v>
      </c>
      <c r="JW105" s="52">
        <v>0</v>
      </c>
      <c r="JX105" s="52">
        <v>0</v>
      </c>
      <c r="JY105" s="52">
        <v>0</v>
      </c>
      <c r="JZ105" s="52">
        <v>0</v>
      </c>
      <c r="KA105" s="52">
        <v>0</v>
      </c>
      <c r="KB105" s="52">
        <v>0</v>
      </c>
      <c r="KC105" s="52">
        <v>0</v>
      </c>
      <c r="KD105" s="52">
        <v>0</v>
      </c>
      <c r="KE105" s="52">
        <v>0</v>
      </c>
      <c r="KF105" s="52">
        <v>0</v>
      </c>
      <c r="KG105" s="52">
        <v>0</v>
      </c>
      <c r="KH105" s="52">
        <v>0</v>
      </c>
      <c r="KI105" s="52">
        <v>0</v>
      </c>
      <c r="KJ105" s="52">
        <v>0</v>
      </c>
      <c r="KK105" s="52">
        <v>0</v>
      </c>
      <c r="KL105" s="52">
        <v>0</v>
      </c>
      <c r="KM105" s="52">
        <v>0</v>
      </c>
      <c r="KN105" s="52">
        <v>0</v>
      </c>
      <c r="KO105" s="52">
        <v>0</v>
      </c>
      <c r="KP105" s="52">
        <v>0</v>
      </c>
      <c r="KQ105" s="52">
        <v>0</v>
      </c>
      <c r="KR105" s="52">
        <v>0</v>
      </c>
      <c r="KS105" s="52">
        <v>0</v>
      </c>
      <c r="KT105" s="52">
        <v>0</v>
      </c>
      <c r="KU105" s="52">
        <v>0</v>
      </c>
      <c r="KV105" s="52">
        <v>0</v>
      </c>
      <c r="KW105" s="52">
        <v>0</v>
      </c>
      <c r="KX105" s="52">
        <v>0</v>
      </c>
      <c r="KY105" s="52">
        <v>0</v>
      </c>
      <c r="KZ105" s="52">
        <v>0</v>
      </c>
    </row>
    <row r="106" spans="1:312" x14ac:dyDescent="0.2">
      <c r="A106" s="89">
        <v>1.0823579999999999</v>
      </c>
      <c r="B106" s="41" t="s">
        <v>848</v>
      </c>
      <c r="C106" s="51" t="s">
        <v>155</v>
      </c>
      <c r="D106" s="52">
        <v>1.2499333147279429E-6</v>
      </c>
      <c r="E106" s="52">
        <v>3.2851398081237207E-6</v>
      </c>
      <c r="F106" s="52">
        <v>8.9960253837211558E-7</v>
      </c>
      <c r="G106" s="52">
        <v>3.8256789501620659E-6</v>
      </c>
      <c r="H106" s="52">
        <v>1.3809349038010631E-6</v>
      </c>
      <c r="I106" s="52">
        <v>1.6710781412592755E-6</v>
      </c>
      <c r="J106" s="52">
        <v>1.208961908820883E-6</v>
      </c>
      <c r="K106" s="52">
        <v>1.7735891716442942E-6</v>
      </c>
      <c r="L106" s="52">
        <v>0</v>
      </c>
      <c r="M106" s="52">
        <v>1.0721944755464805E-6</v>
      </c>
      <c r="N106" s="52">
        <v>5.1602604663428941E-6</v>
      </c>
      <c r="O106" s="52">
        <v>8.3332411645832503E-7</v>
      </c>
      <c r="P106" s="52">
        <v>7.7045307323421594E-7</v>
      </c>
      <c r="Q106" s="52">
        <v>2.7871811165514268E-6</v>
      </c>
      <c r="R106" s="52">
        <v>0</v>
      </c>
      <c r="S106" s="52">
        <v>1.1699763512045357E-6</v>
      </c>
      <c r="T106" s="52">
        <v>3.0028790582153465E-5</v>
      </c>
      <c r="U106" s="52">
        <v>8.2631219410779647E-6</v>
      </c>
      <c r="V106" s="52">
        <v>4.6053115062521878E-6</v>
      </c>
      <c r="W106" s="52">
        <v>3.1366033863860132E-6</v>
      </c>
      <c r="X106" s="52">
        <v>3.065267280395151E-6</v>
      </c>
      <c r="Y106" s="52">
        <v>1.6404429339640108E-5</v>
      </c>
      <c r="Z106" s="52">
        <v>9.9530328529779889E-6</v>
      </c>
      <c r="AA106" s="52">
        <v>6.0242584497452446E-6</v>
      </c>
      <c r="AB106" s="52">
        <v>8.5995605146041762E-6</v>
      </c>
      <c r="AC106" s="52">
        <v>3.9757290762824193E-6</v>
      </c>
      <c r="AD106" s="52">
        <v>2.5512241968429315E-6</v>
      </c>
      <c r="AE106" s="52">
        <v>6.9366675347367113E-5</v>
      </c>
      <c r="AF106" s="52">
        <v>6.7359637691392502E-7</v>
      </c>
      <c r="AG106" s="52">
        <v>5.3921924236017601E-6</v>
      </c>
      <c r="AH106" s="52">
        <v>2.1608448016584461E-6</v>
      </c>
      <c r="AI106" s="52">
        <v>3.2511809049529134E-6</v>
      </c>
      <c r="AJ106" s="52">
        <v>3.0367662583134976E-6</v>
      </c>
      <c r="AK106" s="52">
        <v>4.2915968956938568E-5</v>
      </c>
      <c r="AL106" s="52">
        <v>1.7936420960445429E-4</v>
      </c>
      <c r="AM106" s="52">
        <v>1.0057545231776772E-3</v>
      </c>
      <c r="AN106" s="52">
        <v>2.499877748664618E-5</v>
      </c>
      <c r="AO106" s="52">
        <v>5.3616076081413277E-4</v>
      </c>
      <c r="AP106" s="52">
        <v>1.4616967733108177E-3</v>
      </c>
      <c r="AQ106" s="52">
        <v>1.2108240645369752E-5</v>
      </c>
      <c r="AR106" s="52">
        <v>1.2904848096470839E-5</v>
      </c>
      <c r="AS106" s="52">
        <v>8.0920611295333639E-6</v>
      </c>
      <c r="AT106" s="52">
        <v>1.2143367774196353E-5</v>
      </c>
      <c r="AU106" s="52">
        <v>6.9133021531148602E-6</v>
      </c>
      <c r="AV106" s="52">
        <v>1.9090930231252527E-6</v>
      </c>
      <c r="AW106" s="52">
        <v>1.419332709018627E-6</v>
      </c>
      <c r="AX106" s="52">
        <v>1.8141922029832543E-6</v>
      </c>
      <c r="AY106" s="52">
        <v>6.4846914719796783E-6</v>
      </c>
      <c r="AZ106" s="52">
        <v>5.2550850718887811E-6</v>
      </c>
      <c r="BA106" s="52">
        <v>0</v>
      </c>
      <c r="BB106" s="52">
        <v>2.6522464123279686E-5</v>
      </c>
      <c r="BC106" s="52">
        <v>2.8651950386426283E-6</v>
      </c>
      <c r="BD106" s="52">
        <v>8.4917036567185068E-6</v>
      </c>
      <c r="BE106" s="52">
        <v>2.8575737840465904E-6</v>
      </c>
      <c r="BF106" s="52">
        <v>9.2936253632414536E-6</v>
      </c>
      <c r="BG106" s="52">
        <v>8.8441097382632597E-6</v>
      </c>
      <c r="BH106" s="52">
        <v>2.6619727358531041E-4</v>
      </c>
      <c r="BI106" s="52">
        <v>5.206599772936964E-6</v>
      </c>
      <c r="BJ106" s="52">
        <v>3.2555503352082965E-5</v>
      </c>
      <c r="BK106" s="52">
        <v>1.3309732380576223E-5</v>
      </c>
      <c r="BL106" s="52">
        <v>3.2157063164497296E-6</v>
      </c>
      <c r="BM106" s="52">
        <v>3.3234396886921976E-6</v>
      </c>
      <c r="BN106" s="52">
        <v>7.0126383293593554E-6</v>
      </c>
      <c r="BO106" s="52">
        <v>7.4405764646061424E-6</v>
      </c>
      <c r="BP106" s="52">
        <v>1.3407160384967498E-6</v>
      </c>
      <c r="BQ106" s="52">
        <v>1.791294911198327E-6</v>
      </c>
      <c r="BR106" s="52">
        <v>0</v>
      </c>
      <c r="BS106" s="52">
        <v>1.7233407696061989E-6</v>
      </c>
      <c r="BT106" s="52">
        <v>5.2279665957405861E-6</v>
      </c>
      <c r="BU106" s="52">
        <v>2.6952950237603803E-6</v>
      </c>
      <c r="BV106" s="52">
        <v>4.6575460638190459E-6</v>
      </c>
      <c r="BW106" s="52">
        <v>8.0613127208578146E-6</v>
      </c>
      <c r="BX106" s="52">
        <v>2.2051521850333851E-6</v>
      </c>
      <c r="BY106" s="52">
        <v>0</v>
      </c>
      <c r="BZ106" s="52">
        <v>2.4626710877435772E-6</v>
      </c>
      <c r="CA106" s="52">
        <v>0</v>
      </c>
      <c r="CB106" s="52">
        <v>3.3015790249155986E-6</v>
      </c>
      <c r="CC106" s="52">
        <v>7.1063797854592622E-6</v>
      </c>
      <c r="CD106" s="52">
        <v>4.8947595454580485E-6</v>
      </c>
      <c r="CE106" s="52">
        <v>1.2527388948084258E-5</v>
      </c>
      <c r="CF106" s="52">
        <v>1.1682051529808921E-5</v>
      </c>
      <c r="CG106" s="52">
        <v>3.7351179886024065E-6</v>
      </c>
      <c r="CH106" s="52">
        <v>1.7435595876592865E-5</v>
      </c>
      <c r="CI106" s="52">
        <v>7.1890419771220213E-6</v>
      </c>
      <c r="CJ106" s="52">
        <v>3.644225012130617E-6</v>
      </c>
      <c r="CK106" s="52">
        <v>6.2479432468739842E-6</v>
      </c>
      <c r="CL106" s="52">
        <v>2.5718205160935158E-6</v>
      </c>
      <c r="CM106" s="52">
        <v>0</v>
      </c>
      <c r="CN106" s="52">
        <v>1.4904696996920626E-6</v>
      </c>
      <c r="CO106" s="52">
        <v>5.2163296533884902E-6</v>
      </c>
      <c r="CP106" s="52">
        <v>5.0025462871904171E-6</v>
      </c>
      <c r="CQ106" s="52">
        <v>3.2959382081858176E-6</v>
      </c>
      <c r="CR106" s="52">
        <v>2.0738884161837762E-6</v>
      </c>
      <c r="CS106" s="52">
        <v>2.0623695398508087E-6</v>
      </c>
      <c r="CT106" s="52">
        <v>2.8003917008566924E-6</v>
      </c>
      <c r="CU106" s="52">
        <v>2.4561116629612247E-6</v>
      </c>
      <c r="CV106" s="52">
        <v>7.7420812052296961E-6</v>
      </c>
      <c r="CW106" s="52">
        <v>5.7053732215816598E-6</v>
      </c>
      <c r="CX106" s="52">
        <v>3.0761030809806518E-6</v>
      </c>
      <c r="CY106" s="52">
        <v>2.526689253951493E-6</v>
      </c>
      <c r="CZ106" s="52">
        <v>5.2523217418204857E-6</v>
      </c>
      <c r="DA106" s="52">
        <v>2.6452577423340233E-6</v>
      </c>
      <c r="DB106" s="52">
        <v>5.2656343172493351E-6</v>
      </c>
      <c r="DC106" s="52">
        <v>9.6033178791916033E-6</v>
      </c>
      <c r="DD106" s="52">
        <v>2.5883397705071234E-4</v>
      </c>
      <c r="DE106" s="52">
        <v>8.8245367784725455E-6</v>
      </c>
      <c r="DF106" s="52">
        <v>1.1034832246249748E-5</v>
      </c>
      <c r="DG106" s="52">
        <v>1.6982152044248381E-5</v>
      </c>
      <c r="DH106" s="52">
        <v>2.0639482151001453E-5</v>
      </c>
      <c r="DI106" s="52">
        <v>1.9768379089653526E-5</v>
      </c>
      <c r="DJ106" s="52">
        <v>9.6691513428297514E-6</v>
      </c>
      <c r="DK106" s="52">
        <v>3.8678729126687789E-6</v>
      </c>
      <c r="DL106" s="52">
        <v>1.318321374101515E-6</v>
      </c>
      <c r="DM106" s="52">
        <v>6.6133560982873465E-6</v>
      </c>
      <c r="DN106" s="52">
        <v>2.3967112659468745E-5</v>
      </c>
      <c r="DO106" s="52">
        <v>4.5634352321990791E-6</v>
      </c>
      <c r="DP106" s="52">
        <v>6.3290778616877155E-6</v>
      </c>
      <c r="DQ106" s="52">
        <v>1.0166961753203246E-5</v>
      </c>
      <c r="DR106" s="52">
        <v>1.9298888886318745E-5</v>
      </c>
      <c r="DS106" s="52">
        <v>2.5149629631123148E-5</v>
      </c>
      <c r="DT106" s="52">
        <v>2.9630232017616881E-6</v>
      </c>
      <c r="DU106" s="52">
        <v>1.079043373038016E-5</v>
      </c>
      <c r="DV106" s="52">
        <v>6.7672739460132786E-6</v>
      </c>
      <c r="DW106" s="52">
        <v>5.7820820833050602E-6</v>
      </c>
      <c r="DX106" s="52">
        <v>1.8439408377452864E-5</v>
      </c>
      <c r="DY106" s="52">
        <v>7.2984680816946545E-6</v>
      </c>
      <c r="DZ106" s="52">
        <v>2.6768193679158082E-6</v>
      </c>
      <c r="EA106" s="52">
        <v>4.0816161706337873E-6</v>
      </c>
      <c r="EB106" s="52">
        <v>2.1751184373740332E-6</v>
      </c>
      <c r="EC106" s="52">
        <v>1.2677364762120984E-6</v>
      </c>
      <c r="ED106" s="52">
        <v>3.5477403058121948E-6</v>
      </c>
      <c r="EE106" s="52">
        <v>1.6370312347997731E-6</v>
      </c>
      <c r="EF106" s="52">
        <v>1.4623084171794794E-6</v>
      </c>
      <c r="EG106" s="52">
        <v>6.3255106998637904E-6</v>
      </c>
      <c r="EH106" s="52">
        <v>4.2738987580902715E-6</v>
      </c>
      <c r="EI106" s="52">
        <v>1.9163914300443121E-6</v>
      </c>
      <c r="EJ106" s="52">
        <v>4.4623644773380835E-6</v>
      </c>
      <c r="EK106" s="52">
        <v>1.2679791176788892E-6</v>
      </c>
      <c r="EL106" s="52">
        <v>2.7336102878576345E-6</v>
      </c>
      <c r="EM106" s="52">
        <v>2.2266521377014594E-6</v>
      </c>
      <c r="EN106" s="52">
        <v>0</v>
      </c>
      <c r="EO106" s="52">
        <v>0</v>
      </c>
      <c r="EP106" s="52">
        <v>3.9348278412047072E-6</v>
      </c>
      <c r="EQ106" s="52">
        <v>0</v>
      </c>
      <c r="ER106" s="52">
        <v>3.9259413235358585E-6</v>
      </c>
      <c r="ES106" s="52">
        <v>0</v>
      </c>
      <c r="ET106" s="52">
        <v>0</v>
      </c>
      <c r="EU106" s="52">
        <v>0</v>
      </c>
      <c r="EV106" s="52">
        <v>1.1380349459279515E-6</v>
      </c>
      <c r="EW106" s="52">
        <v>1.1656583231313687E-6</v>
      </c>
      <c r="EX106" s="52">
        <v>0</v>
      </c>
      <c r="EY106" s="52">
        <v>4.7735503684230149E-6</v>
      </c>
      <c r="EZ106" s="52">
        <v>4.6382679696850899E-6</v>
      </c>
      <c r="FA106" s="52">
        <v>4.9487092282378059E-6</v>
      </c>
      <c r="FB106" s="52">
        <v>0</v>
      </c>
      <c r="FC106" s="52">
        <v>6.0335932040181846E-6</v>
      </c>
      <c r="FD106" s="52">
        <v>0</v>
      </c>
      <c r="FE106" s="52">
        <v>0</v>
      </c>
      <c r="FF106" s="52">
        <v>2.2768639868595091E-6</v>
      </c>
      <c r="FG106" s="52">
        <v>7.0259013631294901E-6</v>
      </c>
      <c r="FH106" s="52">
        <v>1.1309717878395707E-5</v>
      </c>
      <c r="FI106" s="52">
        <v>2.7320751682107361E-6</v>
      </c>
      <c r="FJ106" s="52">
        <v>3.4960678693983711E-6</v>
      </c>
      <c r="FK106" s="52">
        <v>3.2511479994245044E-6</v>
      </c>
      <c r="FL106" s="52">
        <v>5.723095840484538E-6</v>
      </c>
      <c r="FM106" s="52">
        <v>0</v>
      </c>
      <c r="FN106" s="52">
        <v>1.068454746690619E-6</v>
      </c>
      <c r="FO106" s="52">
        <v>3.4279970600578218E-6</v>
      </c>
      <c r="FP106" s="52">
        <v>4.7171025333180328E-6</v>
      </c>
      <c r="FQ106" s="52">
        <v>4.7154117229445321E-6</v>
      </c>
      <c r="FR106" s="52">
        <v>5.1827061299674353E-6</v>
      </c>
      <c r="FS106" s="52">
        <v>0</v>
      </c>
      <c r="FT106" s="52">
        <v>4.1629843815012036E-6</v>
      </c>
      <c r="FU106" s="52">
        <v>5.5288182298076826E-6</v>
      </c>
      <c r="FV106" s="52">
        <v>6.4409053953306112E-6</v>
      </c>
      <c r="FW106" s="52">
        <v>2.5143713037905941E-6</v>
      </c>
      <c r="FX106" s="52">
        <v>9.6132346178223799E-7</v>
      </c>
      <c r="FY106" s="52">
        <v>8.9237057712187408E-6</v>
      </c>
      <c r="FZ106" s="52">
        <v>2.8161511304848465E-6</v>
      </c>
      <c r="GA106" s="52">
        <v>3.204642259869012E-6</v>
      </c>
      <c r="GB106" s="52">
        <v>0</v>
      </c>
      <c r="GC106" s="52">
        <v>2.5226676627582747E-6</v>
      </c>
      <c r="GD106" s="52">
        <v>4.2955277725736744E-6</v>
      </c>
      <c r="GE106" s="52">
        <v>1.2793242921821714E-5</v>
      </c>
      <c r="GF106" s="52">
        <v>4.97766481947705E-6</v>
      </c>
      <c r="GG106" s="52">
        <v>2.2795780149199359E-3</v>
      </c>
      <c r="GH106" s="52">
        <v>4.0438017989601824E-3</v>
      </c>
      <c r="GI106" s="52">
        <v>1.1801485140488881E-2</v>
      </c>
      <c r="GJ106" s="52">
        <v>1.2309324639532576E-2</v>
      </c>
      <c r="GK106" s="52">
        <v>1.3707735774492604E-2</v>
      </c>
      <c r="GL106" s="52">
        <v>2.9507962880740619E-6</v>
      </c>
      <c r="GM106" s="52">
        <v>4.6706978515746381E-6</v>
      </c>
      <c r="GN106" s="52">
        <v>5.1718103836050969E-6</v>
      </c>
      <c r="GO106" s="52">
        <v>1.2543016227449318E-6</v>
      </c>
      <c r="GP106" s="52">
        <v>8.9884803226921654E-7</v>
      </c>
      <c r="GQ106" s="52">
        <v>2.9335977044979955E-6</v>
      </c>
      <c r="GR106" s="52">
        <v>2.4781210518263165E-6</v>
      </c>
      <c r="GS106" s="52">
        <v>0</v>
      </c>
      <c r="GT106" s="52">
        <v>2.7116627572497287E-6</v>
      </c>
      <c r="GU106" s="52">
        <v>1.8731115957681976E-6</v>
      </c>
      <c r="GV106" s="52">
        <v>2.9663409240127839E-6</v>
      </c>
      <c r="GW106" s="52">
        <v>3.1330079636681227E-6</v>
      </c>
      <c r="GX106" s="52">
        <v>7.9784158496878883E-7</v>
      </c>
      <c r="GY106" s="52">
        <v>1.3503089237330317E-6</v>
      </c>
      <c r="GZ106" s="52">
        <v>1.590404390120002E-5</v>
      </c>
      <c r="HA106" s="52">
        <v>5.8951196750058149E-6</v>
      </c>
      <c r="HB106" s="52">
        <v>1.1681810171857279E-5</v>
      </c>
      <c r="HC106" s="52">
        <v>1.6283674639153769E-5</v>
      </c>
      <c r="HD106" s="52">
        <v>5.7808998135376915E-6</v>
      </c>
      <c r="HE106" s="52">
        <v>7.2177984305780341E-6</v>
      </c>
      <c r="HF106" s="52">
        <v>1.1456115726268607E-5</v>
      </c>
      <c r="HG106" s="52">
        <v>1.4633765043413166E-5</v>
      </c>
      <c r="HH106" s="52">
        <v>3.964775918457213E-6</v>
      </c>
      <c r="HI106" s="52">
        <v>1.1331512716865489E-5</v>
      </c>
      <c r="HJ106" s="52">
        <v>5.6869543671672883E-6</v>
      </c>
      <c r="HK106" s="52">
        <v>1.6554508734072247E-6</v>
      </c>
      <c r="HL106" s="52">
        <v>1.9154893281324183E-6</v>
      </c>
      <c r="HM106" s="52">
        <v>5.0418957913075793E-6</v>
      </c>
      <c r="HN106" s="52">
        <v>2.3620189288297487E-5</v>
      </c>
      <c r="HO106" s="52">
        <v>6.8102552651187012E-6</v>
      </c>
      <c r="HP106" s="52">
        <v>2.1985912129185665E-6</v>
      </c>
      <c r="HQ106" s="52">
        <v>5.4885641636714853E-6</v>
      </c>
      <c r="HR106" s="52">
        <v>4.8886734636563534E-6</v>
      </c>
      <c r="HS106" s="52">
        <v>2.1601771841672156E-6</v>
      </c>
      <c r="HT106" s="52">
        <v>3.1762974859853196E-6</v>
      </c>
      <c r="HU106" s="52">
        <v>9.4596980734077002E-6</v>
      </c>
      <c r="HV106" s="52">
        <v>9.7261695266174988E-6</v>
      </c>
      <c r="HW106" s="52">
        <v>1.4515979174200794E-6</v>
      </c>
      <c r="HX106" s="52">
        <v>5.6425130974669305E-6</v>
      </c>
      <c r="HY106" s="52">
        <v>1.6133427055637784E-6</v>
      </c>
      <c r="HZ106" s="52">
        <v>2.3547730280878931E-6</v>
      </c>
      <c r="IA106" s="52">
        <v>1.6982674285690632E-5</v>
      </c>
      <c r="IB106" s="52">
        <v>4.9706539701865711E-6</v>
      </c>
      <c r="IC106" s="52">
        <v>7.3357862851459178E-6</v>
      </c>
      <c r="ID106" s="52">
        <v>3.342745887779969E-6</v>
      </c>
      <c r="IE106" s="52">
        <v>4.4810058749950806E-6</v>
      </c>
      <c r="IF106" s="52">
        <v>4.1913845301753449E-6</v>
      </c>
      <c r="IG106" s="52">
        <v>2.0207727507241393E-6</v>
      </c>
      <c r="IH106" s="52">
        <v>1.939227546285316E-6</v>
      </c>
      <c r="II106" s="52">
        <v>5.5902624843322736E-6</v>
      </c>
      <c r="IJ106" s="52">
        <v>1.4230071294331488E-6</v>
      </c>
      <c r="IK106" s="52">
        <v>2.243496282325223E-6</v>
      </c>
      <c r="IL106" s="52">
        <v>2.0620203653296E-6</v>
      </c>
      <c r="IM106" s="52">
        <v>0</v>
      </c>
      <c r="IN106" s="52">
        <v>2.3908025511998918E-6</v>
      </c>
      <c r="IO106" s="52">
        <v>2.6106474920244411E-6</v>
      </c>
      <c r="IP106" s="52">
        <v>1.2411786249105702E-6</v>
      </c>
      <c r="IQ106" s="52">
        <v>2.2237061270800665E-6</v>
      </c>
      <c r="IR106" s="52">
        <v>3.18704395254356E-6</v>
      </c>
      <c r="IS106" s="52">
        <v>1.1189927209094955E-6</v>
      </c>
      <c r="IT106" s="52">
        <v>0</v>
      </c>
      <c r="IU106" s="52">
        <v>2.5272114904026601E-6</v>
      </c>
      <c r="IV106" s="52">
        <v>2.304360060813309E-6</v>
      </c>
      <c r="IW106" s="52">
        <v>1.6713628085447495E-6</v>
      </c>
      <c r="IX106" s="52">
        <v>2.6967115452212647E-6</v>
      </c>
      <c r="IY106" s="52">
        <v>0</v>
      </c>
      <c r="IZ106" s="52">
        <v>2.4568674459563511E-6</v>
      </c>
      <c r="JA106" s="52">
        <v>2.4823242536478851E-6</v>
      </c>
      <c r="JB106" s="52">
        <v>4.0191951415285007E-6</v>
      </c>
      <c r="JC106" s="52">
        <v>5.1613067336489143E-6</v>
      </c>
      <c r="JD106" s="52">
        <v>1.7204957102001907E-6</v>
      </c>
      <c r="JE106" s="52">
        <v>3.1578638300897255E-6</v>
      </c>
      <c r="JF106" s="52">
        <v>1.4003034795301973E-6</v>
      </c>
      <c r="JG106" s="52">
        <v>2.2495659832555668E-6</v>
      </c>
      <c r="JH106" s="52">
        <v>4.5985568759320393E-6</v>
      </c>
      <c r="JI106" s="52">
        <v>2.9363640095438377E-6</v>
      </c>
      <c r="JJ106" s="52">
        <v>1.6342142257905466E-6</v>
      </c>
      <c r="JK106" s="52">
        <v>6.9797293873580233E-6</v>
      </c>
      <c r="JL106" s="52">
        <v>8.6706639480553171E-7</v>
      </c>
      <c r="JM106" s="52">
        <v>0</v>
      </c>
      <c r="JN106" s="52">
        <v>1.3574622851415555E-6</v>
      </c>
      <c r="JO106" s="52">
        <v>1.4941354785092057E-6</v>
      </c>
      <c r="JP106" s="52">
        <v>1.4430954438044728E-6</v>
      </c>
      <c r="JQ106" s="52">
        <v>4.2399627221790138E-6</v>
      </c>
      <c r="JR106" s="52">
        <v>2.0033893084568645E-6</v>
      </c>
      <c r="JS106" s="52">
        <v>6.381134304052754E-7</v>
      </c>
      <c r="JT106" s="52">
        <v>2.5468270734220443E-5</v>
      </c>
      <c r="JU106" s="52">
        <v>2.2301815274443686E-6</v>
      </c>
      <c r="JV106" s="52">
        <v>4.5511585171457014E-6</v>
      </c>
      <c r="JW106" s="52">
        <v>2.2535906160955205E-6</v>
      </c>
      <c r="JX106" s="52">
        <v>3.0538499976586718E-6</v>
      </c>
      <c r="JY106" s="52">
        <v>5.1262052141012905E-6</v>
      </c>
      <c r="JZ106" s="52">
        <v>1.7423654333781835E-5</v>
      </c>
      <c r="KA106" s="52">
        <v>3.3888014300838173E-6</v>
      </c>
      <c r="KB106" s="52">
        <v>5.762800719187721E-6</v>
      </c>
      <c r="KC106" s="52">
        <v>2.0477032750177814E-6</v>
      </c>
      <c r="KD106" s="52">
        <v>3.3081772069699188E-6</v>
      </c>
      <c r="KE106" s="52">
        <v>3.92153375410367E-6</v>
      </c>
      <c r="KF106" s="52">
        <v>1.6928293892470443E-5</v>
      </c>
      <c r="KG106" s="52">
        <v>7.7006891114782947E-6</v>
      </c>
      <c r="KH106" s="52">
        <v>5.593109236530672E-6</v>
      </c>
      <c r="KI106" s="52">
        <v>0</v>
      </c>
      <c r="KJ106" s="52">
        <v>1.0337806778123271E-5</v>
      </c>
      <c r="KK106" s="52">
        <v>1.1623911890016675E-5</v>
      </c>
      <c r="KL106" s="52">
        <v>5.7472797291991845E-6</v>
      </c>
      <c r="KM106" s="52">
        <v>3.0050308279141461E-5</v>
      </c>
      <c r="KN106" s="52">
        <v>9.8002596930629314E-6</v>
      </c>
      <c r="KO106" s="52">
        <v>1.2461213919317352E-5</v>
      </c>
      <c r="KP106" s="52">
        <v>2.4371761203596213E-6</v>
      </c>
      <c r="KQ106" s="52">
        <v>6.5431055705547165E-6</v>
      </c>
      <c r="KR106" s="52">
        <v>4.7402192493861562E-6</v>
      </c>
      <c r="KS106" s="52">
        <v>4.582054852161164E-6</v>
      </c>
      <c r="KT106" s="52">
        <v>1.2624982986294831E-5</v>
      </c>
      <c r="KU106" s="52">
        <v>4.4495946398573543E-6</v>
      </c>
      <c r="KV106" s="52">
        <v>5.1991444167845923E-6</v>
      </c>
      <c r="KW106" s="52">
        <v>6.3921070262439938E-6</v>
      </c>
      <c r="KX106" s="52">
        <v>5.4975230033575123E-6</v>
      </c>
      <c r="KY106" s="52">
        <v>1.6682931761788186E-5</v>
      </c>
      <c r="KZ106" s="52">
        <v>1.9795099833593933E-5</v>
      </c>
    </row>
    <row r="107" spans="1:312" x14ac:dyDescent="0.2">
      <c r="A107" s="89">
        <v>1.0787450000000001</v>
      </c>
      <c r="B107" s="41" t="s">
        <v>847</v>
      </c>
      <c r="C107" s="51" t="s">
        <v>58</v>
      </c>
      <c r="D107" s="52">
        <v>3.4851864020233387E-5</v>
      </c>
      <c r="E107" s="52">
        <v>3.8626603967327051E-5</v>
      </c>
      <c r="F107" s="52">
        <v>4.318092184186155E-5</v>
      </c>
      <c r="G107" s="52">
        <v>7.8813056244562141E-5</v>
      </c>
      <c r="H107" s="52">
        <v>2.3218804419761489E-4</v>
      </c>
      <c r="I107" s="52">
        <v>8.0442857331895973E-6</v>
      </c>
      <c r="J107" s="52">
        <v>1.134880838663348E-4</v>
      </c>
      <c r="K107" s="52">
        <v>4.0160473955796601E-5</v>
      </c>
      <c r="L107" s="52">
        <v>6.5368600317024499E-5</v>
      </c>
      <c r="M107" s="52">
        <v>6.5415269332543257E-5</v>
      </c>
      <c r="N107" s="52">
        <v>8.3003338565004853E-5</v>
      </c>
      <c r="O107" s="52">
        <v>6.4671270527271081E-5</v>
      </c>
      <c r="P107" s="52">
        <v>1.2513305392624228E-4</v>
      </c>
      <c r="Q107" s="52">
        <v>2.5309235335748765E-4</v>
      </c>
      <c r="R107" s="52">
        <v>2.8424663255880665E-4</v>
      </c>
      <c r="S107" s="52">
        <v>5.5185224644443141E-4</v>
      </c>
      <c r="T107" s="52">
        <v>4.8920186253893034E-3</v>
      </c>
      <c r="U107" s="52">
        <v>7.1754372373445817E-4</v>
      </c>
      <c r="V107" s="52">
        <v>1.0533171891539538E-3</v>
      </c>
      <c r="W107" s="52">
        <v>5.4531351437771768E-4</v>
      </c>
      <c r="X107" s="52">
        <v>1.7987888416007031E-4</v>
      </c>
      <c r="Y107" s="52">
        <v>1.5416570619143507E-3</v>
      </c>
      <c r="Z107" s="52">
        <v>8.5227759815291535E-4</v>
      </c>
      <c r="AA107" s="52">
        <v>8.5273164729957778E-4</v>
      </c>
      <c r="AB107" s="52">
        <v>6.502942622528871E-4</v>
      </c>
      <c r="AC107" s="52">
        <v>3.6462511028330575E-4</v>
      </c>
      <c r="AD107" s="52">
        <v>3.8289170809568582E-4</v>
      </c>
      <c r="AE107" s="52">
        <v>2.9089632061800593E-2</v>
      </c>
      <c r="AF107" s="52">
        <v>1.0474865081615979E-3</v>
      </c>
      <c r="AG107" s="52">
        <v>1.7167937010621891E-3</v>
      </c>
      <c r="AH107" s="52">
        <v>6.1773924687002905E-4</v>
      </c>
      <c r="AI107" s="52">
        <v>8.6407049955304421E-5</v>
      </c>
      <c r="AJ107" s="52">
        <v>1.2002226358876981E-4</v>
      </c>
      <c r="AK107" s="52">
        <v>1.0473219544356415E-2</v>
      </c>
      <c r="AL107" s="52">
        <v>3.5282484224378179E-2</v>
      </c>
      <c r="AM107" s="52">
        <v>2.9402280039322101E-2</v>
      </c>
      <c r="AN107" s="52">
        <v>1.5413785227901034E-2</v>
      </c>
      <c r="AO107" s="52">
        <v>1.4017203960552661E-2</v>
      </c>
      <c r="AP107" s="52">
        <v>2.6501858604847755E-2</v>
      </c>
      <c r="AQ107" s="52">
        <v>0.11664127574775526</v>
      </c>
      <c r="AR107" s="52">
        <v>3.9280684028599133E-4</v>
      </c>
      <c r="AS107" s="52">
        <v>8.7622387454207816E-4</v>
      </c>
      <c r="AT107" s="52">
        <v>1.0064784928591891E-3</v>
      </c>
      <c r="AU107" s="52">
        <v>2.578698475995636E-4</v>
      </c>
      <c r="AV107" s="52">
        <v>2.3976525583289935E-4</v>
      </c>
      <c r="AW107" s="52">
        <v>3.3355571902521234E-4</v>
      </c>
      <c r="AX107" s="52">
        <v>2.0832527326176544E-4</v>
      </c>
      <c r="AY107" s="52">
        <v>8.349353926881914E-4</v>
      </c>
      <c r="AZ107" s="52">
        <v>5.836862122959107E-4</v>
      </c>
      <c r="BA107" s="52">
        <v>0</v>
      </c>
      <c r="BB107" s="52">
        <v>7.8941963039655394E-3</v>
      </c>
      <c r="BC107" s="52">
        <v>2.9591386115980674E-3</v>
      </c>
      <c r="BD107" s="52">
        <v>1.0854652141806304E-2</v>
      </c>
      <c r="BE107" s="52">
        <v>1.3807173330230435E-4</v>
      </c>
      <c r="BF107" s="52">
        <v>9.8200640431068292E-4</v>
      </c>
      <c r="BG107" s="52">
        <v>9.6936678837038302E-4</v>
      </c>
      <c r="BH107" s="52">
        <v>5.516728900174777E-2</v>
      </c>
      <c r="BI107" s="52">
        <v>1.8598461962997515E-2</v>
      </c>
      <c r="BJ107" s="52">
        <v>0.10689970973780701</v>
      </c>
      <c r="BK107" s="52">
        <v>8.7692729311300772E-4</v>
      </c>
      <c r="BL107" s="52">
        <v>7.2966086802327579E-5</v>
      </c>
      <c r="BM107" s="52">
        <v>1.4587778888876604E-4</v>
      </c>
      <c r="BN107" s="52">
        <v>7.2113198016864814E-4</v>
      </c>
      <c r="BO107" s="52">
        <v>5.4056638932352928E-4</v>
      </c>
      <c r="BP107" s="52">
        <v>4.9520915804901227E-5</v>
      </c>
      <c r="BQ107" s="52">
        <v>2.8990011941572241E-5</v>
      </c>
      <c r="BR107" s="52">
        <v>6.7693367811286749E-5</v>
      </c>
      <c r="BS107" s="52">
        <v>6.8713629834936529E-5</v>
      </c>
      <c r="BT107" s="52">
        <v>5.0416507649349383E-5</v>
      </c>
      <c r="BU107" s="52">
        <v>3.9914681353570101E-4</v>
      </c>
      <c r="BV107" s="52">
        <v>2.6140744844341252E-4</v>
      </c>
      <c r="BW107" s="52">
        <v>1.1984770773828506E-4</v>
      </c>
      <c r="BX107" s="52">
        <v>8.6059582880797594E-5</v>
      </c>
      <c r="BY107" s="52">
        <v>3.4199085024846096E-4</v>
      </c>
      <c r="BZ107" s="52">
        <v>2.4013898756016519E-4</v>
      </c>
      <c r="CA107" s="52">
        <v>3.1853567520926946E-4</v>
      </c>
      <c r="CB107" s="52">
        <v>1.1720605538450376E-4</v>
      </c>
      <c r="CC107" s="52">
        <v>5.2147597662904432E-4</v>
      </c>
      <c r="CD107" s="52">
        <v>4.1453406159023865E-4</v>
      </c>
      <c r="CE107" s="52">
        <v>5.7807014373823906E-4</v>
      </c>
      <c r="CF107" s="52">
        <v>3.2063503135007466E-4</v>
      </c>
      <c r="CG107" s="52">
        <v>5.0760518367091718E-4</v>
      </c>
      <c r="CH107" s="52">
        <v>1.0490505178636954E-4</v>
      </c>
      <c r="CI107" s="52">
        <v>2.5914420464340004E-4</v>
      </c>
      <c r="CJ107" s="52">
        <v>8.1892326642277755E-4</v>
      </c>
      <c r="CK107" s="52">
        <v>7.8099290585924807E-4</v>
      </c>
      <c r="CL107" s="52">
        <v>3.180302306284152E-4</v>
      </c>
      <c r="CM107" s="52">
        <v>1.8195739480040348E-4</v>
      </c>
      <c r="CN107" s="52">
        <v>1.1075458353562827E-4</v>
      </c>
      <c r="CO107" s="52">
        <v>2.7209540822316082E-4</v>
      </c>
      <c r="CP107" s="52">
        <v>1.4612934411606759E-4</v>
      </c>
      <c r="CQ107" s="52">
        <v>4.2571263564680106E-4</v>
      </c>
      <c r="CR107" s="52">
        <v>2.020165881147526E-4</v>
      </c>
      <c r="CS107" s="52">
        <v>6.0587590258489449E-4</v>
      </c>
      <c r="CT107" s="52">
        <v>4.6527093018182983E-4</v>
      </c>
      <c r="CU107" s="52">
        <v>1.6859203354588803E-4</v>
      </c>
      <c r="CV107" s="52">
        <v>1.9757282085338103E-4</v>
      </c>
      <c r="CW107" s="52">
        <v>2.1206993655538639E-4</v>
      </c>
      <c r="CX107" s="52">
        <v>1.1069062416401122E-4</v>
      </c>
      <c r="CY107" s="52">
        <v>1.4080580660285268E-3</v>
      </c>
      <c r="CZ107" s="52">
        <v>4.5258124965062105E-4</v>
      </c>
      <c r="DA107" s="52">
        <v>1.6696205555176771E-4</v>
      </c>
      <c r="DB107" s="52">
        <v>3.8434761159784555E-4</v>
      </c>
      <c r="DC107" s="52">
        <v>4.3311839317635515E-3</v>
      </c>
      <c r="DD107" s="52">
        <v>5.324214907933153E-2</v>
      </c>
      <c r="DE107" s="52">
        <v>2.0684150940434641E-3</v>
      </c>
      <c r="DF107" s="52">
        <v>2.4347535608523221E-3</v>
      </c>
      <c r="DG107" s="52">
        <v>3.1048432450260927E-3</v>
      </c>
      <c r="DH107" s="52">
        <v>5.1187745475809046E-3</v>
      </c>
      <c r="DI107" s="52">
        <v>2.2603511649253436E-3</v>
      </c>
      <c r="DJ107" s="52">
        <v>9.9707980057323932E-4</v>
      </c>
      <c r="DK107" s="52">
        <v>9.9552465158626001E-4</v>
      </c>
      <c r="DL107" s="52">
        <v>3.6786776215619934E-4</v>
      </c>
      <c r="DM107" s="52">
        <v>6.7809765334380875E-4</v>
      </c>
      <c r="DN107" s="52">
        <v>2.2316345903887385E-3</v>
      </c>
      <c r="DO107" s="52">
        <v>3.670288427046073E-4</v>
      </c>
      <c r="DP107" s="52">
        <v>1.1445110520975099E-3</v>
      </c>
      <c r="DQ107" s="52">
        <v>1.6511578523872421E-3</v>
      </c>
      <c r="DR107" s="52">
        <v>1.2370998390787472E-3</v>
      </c>
      <c r="DS107" s="52">
        <v>1.4220911584768865E-3</v>
      </c>
      <c r="DT107" s="52">
        <v>2.2574138999379071E-4</v>
      </c>
      <c r="DU107" s="52">
        <v>1.6867348167178935E-2</v>
      </c>
      <c r="DV107" s="52">
        <v>7.0047584665389314E-4</v>
      </c>
      <c r="DW107" s="52">
        <v>3.4818480377734885E-4</v>
      </c>
      <c r="DX107" s="52">
        <v>1.751396585721553E-3</v>
      </c>
      <c r="DY107" s="52">
        <v>1.0414523795109012E-3</v>
      </c>
      <c r="DZ107" s="52">
        <v>9.9270131027175617E-5</v>
      </c>
      <c r="EA107" s="52">
        <v>1.8147994452302039E-4</v>
      </c>
      <c r="EB107" s="52">
        <v>1.9257897016005735E-4</v>
      </c>
      <c r="EC107" s="52">
        <v>4.2961431329506799E-4</v>
      </c>
      <c r="ED107" s="52">
        <v>3.4453339012401692E-4</v>
      </c>
      <c r="EE107" s="52">
        <v>1.7488369850914172E-4</v>
      </c>
      <c r="EF107" s="52">
        <v>4.4093265719718258E-4</v>
      </c>
      <c r="EG107" s="52">
        <v>1.7914653814018493E-4</v>
      </c>
      <c r="EH107" s="52">
        <v>1.3495744668831329E-4</v>
      </c>
      <c r="EI107" s="52">
        <v>2.3459485303744574E-4</v>
      </c>
      <c r="EJ107" s="52">
        <v>5.2966842187127312E-4</v>
      </c>
      <c r="EK107" s="52">
        <v>5.2127430876152119E-4</v>
      </c>
      <c r="EL107" s="52">
        <v>3.9128432365026034E-5</v>
      </c>
      <c r="EM107" s="52">
        <v>5.1487777516041411E-4</v>
      </c>
      <c r="EN107" s="52">
        <v>4.769648679870852E-5</v>
      </c>
      <c r="EO107" s="52">
        <v>1.5255146364095793E-5</v>
      </c>
      <c r="EP107" s="52">
        <v>7.0052493534639114E-5</v>
      </c>
      <c r="EQ107" s="52">
        <v>8.5517814197964381E-5</v>
      </c>
      <c r="ER107" s="52">
        <v>3.4936701246146233E-5</v>
      </c>
      <c r="ES107" s="52">
        <v>2.3666965541693232E-4</v>
      </c>
      <c r="ET107" s="52">
        <v>2.6368247494947173E-4</v>
      </c>
      <c r="EU107" s="52">
        <v>9.3466835842261441E-5</v>
      </c>
      <c r="EV107" s="52">
        <v>1.1591006991823626E-4</v>
      </c>
      <c r="EW107" s="52">
        <v>1.8738577575359695E-4</v>
      </c>
      <c r="EX107" s="52">
        <v>8.9513413611344431E-4</v>
      </c>
      <c r="EY107" s="52">
        <v>3.816216534784137E-4</v>
      </c>
      <c r="EZ107" s="52">
        <v>3.5637587524260509E-3</v>
      </c>
      <c r="FA107" s="52">
        <v>3.3580150864164729E-4</v>
      </c>
      <c r="FB107" s="52">
        <v>7.5441140017223419E-4</v>
      </c>
      <c r="FC107" s="52">
        <v>3.7193148173608623E-4</v>
      </c>
      <c r="FD107" s="52">
        <v>5.8057561488062727E-4</v>
      </c>
      <c r="FE107" s="52">
        <v>7.690679426107887E-4</v>
      </c>
      <c r="FF107" s="52">
        <v>1.7418954155810218E-4</v>
      </c>
      <c r="FG107" s="52">
        <v>8.6032655499488654E-4</v>
      </c>
      <c r="FH107" s="52">
        <v>1.0953281291004778E-4</v>
      </c>
      <c r="FI107" s="52">
        <v>7.4094721436129189E-4</v>
      </c>
      <c r="FJ107" s="52">
        <v>4.6846082106962746E-4</v>
      </c>
      <c r="FK107" s="52">
        <v>4.2576204120123036E-4</v>
      </c>
      <c r="FL107" s="52">
        <v>3.4840796997575847E-4</v>
      </c>
      <c r="FM107" s="52">
        <v>5.0426623382455711E-4</v>
      </c>
      <c r="FN107" s="52">
        <v>3.0322927575717498E-4</v>
      </c>
      <c r="FO107" s="52">
        <v>3.8057368084385123E-4</v>
      </c>
      <c r="FP107" s="52">
        <v>1.9907176329438974E-4</v>
      </c>
      <c r="FQ107" s="52">
        <v>3.5953509468817079E-4</v>
      </c>
      <c r="FR107" s="52">
        <v>8.3518757932709266E-5</v>
      </c>
      <c r="FS107" s="52">
        <v>4.1953502067714182E-5</v>
      </c>
      <c r="FT107" s="52">
        <v>1.2341329584875907E-4</v>
      </c>
      <c r="FU107" s="52">
        <v>1.3757346637787414E-4</v>
      </c>
      <c r="FV107" s="52">
        <v>5.6734783695039847E-4</v>
      </c>
      <c r="FW107" s="52">
        <v>5.8686496175708119E-5</v>
      </c>
      <c r="FX107" s="52">
        <v>2.3768211250298931E-4</v>
      </c>
      <c r="FY107" s="52">
        <v>1.6687329792179043E-4</v>
      </c>
      <c r="FZ107" s="52">
        <v>2.8700774287281734E-5</v>
      </c>
      <c r="GA107" s="52">
        <v>7.3922687590240863E-5</v>
      </c>
      <c r="GB107" s="52">
        <v>1.8371621598236594E-4</v>
      </c>
      <c r="GC107" s="52">
        <v>1.3871988456167576E-4</v>
      </c>
      <c r="GD107" s="52">
        <v>1.1964644245256406E-4</v>
      </c>
      <c r="GE107" s="52">
        <v>1.383282477299757E-4</v>
      </c>
      <c r="GF107" s="52">
        <v>5.2452050365947567E-4</v>
      </c>
      <c r="GG107" s="52">
        <v>0.96313826550496595</v>
      </c>
      <c r="GH107" s="52">
        <v>0.96015669560799477</v>
      </c>
      <c r="GI107" s="52">
        <v>0.69967029390818769</v>
      </c>
      <c r="GJ107" s="52">
        <v>0.84845374316126509</v>
      </c>
      <c r="GK107" s="52">
        <v>0.95232856999128856</v>
      </c>
      <c r="GL107" s="52">
        <v>7.3510927740398234E-4</v>
      </c>
      <c r="GM107" s="52">
        <v>6.473512689869923E-4</v>
      </c>
      <c r="GN107" s="52">
        <v>7.0560366205256204E-4</v>
      </c>
      <c r="GO107" s="52">
        <v>4.5328058791830624E-4</v>
      </c>
      <c r="GP107" s="52">
        <v>6.3574373856828577E-4</v>
      </c>
      <c r="GQ107" s="52">
        <v>2.0499294172335195E-4</v>
      </c>
      <c r="GR107" s="52">
        <v>1.9073939557967681E-4</v>
      </c>
      <c r="GS107" s="52">
        <v>2.6926465096072821E-4</v>
      </c>
      <c r="GT107" s="52">
        <v>6.8213044981400633E-4</v>
      </c>
      <c r="GU107" s="52">
        <v>1.3177539343420309E-4</v>
      </c>
      <c r="GV107" s="52">
        <v>3.9367399112806404E-4</v>
      </c>
      <c r="GW107" s="52">
        <v>6.3363419571590084E-4</v>
      </c>
      <c r="GX107" s="52">
        <v>7.0625955622609482E-5</v>
      </c>
      <c r="GY107" s="52">
        <v>5.9356132690051992E-5</v>
      </c>
      <c r="GZ107" s="52">
        <v>5.4423846466160493E-4</v>
      </c>
      <c r="HA107" s="52">
        <v>6.6428800678248155E-4</v>
      </c>
      <c r="HB107" s="52">
        <v>2.9218333715898346E-4</v>
      </c>
      <c r="HC107" s="52">
        <v>1.2243937483993495E-4</v>
      </c>
      <c r="HD107" s="52">
        <v>2.5043595979455516E-4</v>
      </c>
      <c r="HE107" s="52">
        <v>1.7102534988709809E-3</v>
      </c>
      <c r="HF107" s="52">
        <v>1.0711772887990038E-3</v>
      </c>
      <c r="HG107" s="52">
        <v>2.2342957010964442E-3</v>
      </c>
      <c r="HH107" s="52">
        <v>3.632971976345191E-4</v>
      </c>
      <c r="HI107" s="52">
        <v>6.2000854022360025E-4</v>
      </c>
      <c r="HJ107" s="52">
        <v>2.55186952347996E-4</v>
      </c>
      <c r="HK107" s="52">
        <v>9.956864256487391E-4</v>
      </c>
      <c r="HL107" s="52">
        <v>7.4195103640851252E-4</v>
      </c>
      <c r="HM107" s="52">
        <v>1.9560996168995403E-3</v>
      </c>
      <c r="HN107" s="52">
        <v>3.4829321077579634E-2</v>
      </c>
      <c r="HO107" s="52">
        <v>3.3243837764457573E-3</v>
      </c>
      <c r="HP107" s="52">
        <v>2.8541924011963048E-4</v>
      </c>
      <c r="HQ107" s="52">
        <v>6.0014696506382938E-4</v>
      </c>
      <c r="HR107" s="52">
        <v>9.5178311764228642E-4</v>
      </c>
      <c r="HS107" s="52">
        <v>2.3804463151272452E-4</v>
      </c>
      <c r="HT107" s="52">
        <v>4.5320809199855073E-4</v>
      </c>
      <c r="HU107" s="52">
        <v>1.9346088910977618E-4</v>
      </c>
      <c r="HV107" s="52">
        <v>2.3203122514297599E-4</v>
      </c>
      <c r="HW107" s="52">
        <v>1.0682744553669589E-3</v>
      </c>
      <c r="HX107" s="52">
        <v>1.5796313460025968E-3</v>
      </c>
      <c r="HY107" s="52">
        <v>1.9942803794998215E-3</v>
      </c>
      <c r="HZ107" s="52">
        <v>1.0343299192094194E-3</v>
      </c>
      <c r="IA107" s="52">
        <v>5.8896753920929506E-3</v>
      </c>
      <c r="IB107" s="52">
        <v>2.5762806988706278E-3</v>
      </c>
      <c r="IC107" s="52">
        <v>8.9148332356629148E-4</v>
      </c>
      <c r="ID107" s="52">
        <v>9.5831356385605345E-4</v>
      </c>
      <c r="IE107" s="52">
        <v>1.7149379143395604E-3</v>
      </c>
      <c r="IF107" s="52">
        <v>4.5150158955545788E-4</v>
      </c>
      <c r="IG107" s="52">
        <v>1.5330850444358136E-4</v>
      </c>
      <c r="IH107" s="52">
        <v>1.4327095632277032E-4</v>
      </c>
      <c r="II107" s="52">
        <v>8.5723305180844154E-4</v>
      </c>
      <c r="IJ107" s="52">
        <v>1.18392174719009E-4</v>
      </c>
      <c r="IK107" s="52">
        <v>1.8555186052036083E-4</v>
      </c>
      <c r="IL107" s="52">
        <v>3.1178998297834871E-4</v>
      </c>
      <c r="IM107" s="52">
        <v>1.0770447804314303E-4</v>
      </c>
      <c r="IN107" s="52">
        <v>2.0001250670780745E-4</v>
      </c>
      <c r="IO107" s="52">
        <v>8.6362440863821304E-5</v>
      </c>
      <c r="IP107" s="52">
        <v>8.0248932154709901E-5</v>
      </c>
      <c r="IQ107" s="52">
        <v>6.301971335920828E-5</v>
      </c>
      <c r="IR107" s="52">
        <v>1.8964932239118985E-4</v>
      </c>
      <c r="IS107" s="52">
        <v>1.1034748314284289E-4</v>
      </c>
      <c r="IT107" s="52">
        <v>3.2138101456412746E-5</v>
      </c>
      <c r="IU107" s="52">
        <v>1.2855692661067512E-4</v>
      </c>
      <c r="IV107" s="52">
        <v>6.6550653990350337E-5</v>
      </c>
      <c r="IW107" s="52">
        <v>1.9018046228411686E-4</v>
      </c>
      <c r="IX107" s="52">
        <v>1.1885971298717929E-4</v>
      </c>
      <c r="IY107" s="52">
        <v>1.040848189970986E-4</v>
      </c>
      <c r="IZ107" s="52">
        <v>6.9193054098529584E-5</v>
      </c>
      <c r="JA107" s="52">
        <v>1.5913282928172506E-5</v>
      </c>
      <c r="JB107" s="52">
        <v>1.6757959317161621E-4</v>
      </c>
      <c r="JC107" s="52">
        <v>1.5923679507749906E-4</v>
      </c>
      <c r="JD107" s="52">
        <v>1.5222116301239275E-5</v>
      </c>
      <c r="JE107" s="52">
        <v>1.6402415053630943E-5</v>
      </c>
      <c r="JF107" s="52">
        <v>4.0787563052698725E-5</v>
      </c>
      <c r="JG107" s="52">
        <v>3.999769505690689E-4</v>
      </c>
      <c r="JH107" s="52">
        <v>1.4775558277973614E-3</v>
      </c>
      <c r="JI107" s="52">
        <v>5.4389704361571228E-4</v>
      </c>
      <c r="JJ107" s="52">
        <v>4.5635084550046592E-4</v>
      </c>
      <c r="JK107" s="52">
        <v>4.8953331091068511E-4</v>
      </c>
      <c r="JL107" s="52">
        <v>4.0273974947622364E-4</v>
      </c>
      <c r="JM107" s="52">
        <v>3.1487795436673383E-4</v>
      </c>
      <c r="JN107" s="52">
        <v>5.0061476145443786E-5</v>
      </c>
      <c r="JO107" s="52">
        <v>2.1394748447589263E-5</v>
      </c>
      <c r="JP107" s="52">
        <v>2.8159935055153718E-4</v>
      </c>
      <c r="JQ107" s="52">
        <v>1.080717955250441E-4</v>
      </c>
      <c r="JR107" s="52">
        <v>7.5809103938096471E-5</v>
      </c>
      <c r="JS107" s="52">
        <v>6.2725192520688778E-6</v>
      </c>
      <c r="JT107" s="52">
        <v>1.3205569314743662E-3</v>
      </c>
      <c r="JU107" s="52">
        <v>2.2815864208074481E-4</v>
      </c>
      <c r="JV107" s="52">
        <v>3.3948825573254152E-4</v>
      </c>
      <c r="JW107" s="52">
        <v>1.5884817047441378E-4</v>
      </c>
      <c r="JX107" s="52">
        <v>4.2719787812992238E-4</v>
      </c>
      <c r="JY107" s="52">
        <v>1.7286813308558789E-4</v>
      </c>
      <c r="JZ107" s="52">
        <v>5.771484760008262E-4</v>
      </c>
      <c r="KA107" s="52">
        <v>1.0512895216613449E-4</v>
      </c>
      <c r="KB107" s="52">
        <v>5.4875350252605627E-4</v>
      </c>
      <c r="KC107" s="52">
        <v>3.4565340202687118E-4</v>
      </c>
      <c r="KD107" s="52">
        <v>3.2543899995445393E-4</v>
      </c>
      <c r="KE107" s="52">
        <v>2.8447807094928644E-4</v>
      </c>
      <c r="KF107" s="52">
        <v>6.9442022605708544E-4</v>
      </c>
      <c r="KG107" s="52">
        <v>5.1024942500523527E-4</v>
      </c>
      <c r="KH107" s="52">
        <v>4.9576368254014428E-4</v>
      </c>
      <c r="KI107" s="52">
        <v>1.7580967071795069E-4</v>
      </c>
      <c r="KJ107" s="52">
        <v>8.8936036498542465E-4</v>
      </c>
      <c r="KK107" s="52">
        <v>8.1849651914915286E-4</v>
      </c>
      <c r="KL107" s="52">
        <v>6.5269838222482553E-4</v>
      </c>
      <c r="KM107" s="52">
        <v>6.4879378691623394E-4</v>
      </c>
      <c r="KN107" s="52">
        <v>3.396349186085272E-4</v>
      </c>
      <c r="KO107" s="52">
        <v>3.3310548165707104E-4</v>
      </c>
      <c r="KP107" s="52">
        <v>1.462876075137559E-4</v>
      </c>
      <c r="KQ107" s="52">
        <v>3.8688721967382377E-4</v>
      </c>
      <c r="KR107" s="52">
        <v>2.4884890362668441E-4</v>
      </c>
      <c r="KS107" s="52">
        <v>2.9534146374880825E-4</v>
      </c>
      <c r="KT107" s="52">
        <v>8.1759010595726335E-4</v>
      </c>
      <c r="KU107" s="52">
        <v>4.4571092478262622E-4</v>
      </c>
      <c r="KV107" s="52">
        <v>1.8524124879498174E-4</v>
      </c>
      <c r="KW107" s="52">
        <v>3.5724398151460449E-4</v>
      </c>
      <c r="KX107" s="52">
        <v>1.5406954427627602E-4</v>
      </c>
      <c r="KY107" s="52">
        <v>4.855569006797459E-4</v>
      </c>
      <c r="KZ107" s="52">
        <v>7.6779717014131355E-4</v>
      </c>
    </row>
    <row r="108" spans="1:312" x14ac:dyDescent="0.2">
      <c r="A108" s="89">
        <v>1.149894</v>
      </c>
      <c r="B108" s="41" t="s">
        <v>13531</v>
      </c>
      <c r="C108" s="51" t="s">
        <v>13526</v>
      </c>
      <c r="D108" s="52">
        <v>0</v>
      </c>
      <c r="E108" s="52">
        <v>0</v>
      </c>
      <c r="F108" s="52">
        <v>0</v>
      </c>
      <c r="G108" s="52">
        <v>0</v>
      </c>
      <c r="H108" s="52">
        <v>0</v>
      </c>
      <c r="I108" s="52">
        <v>0</v>
      </c>
      <c r="J108" s="52">
        <v>0</v>
      </c>
      <c r="K108" s="52">
        <v>0</v>
      </c>
      <c r="L108" s="52">
        <v>0</v>
      </c>
      <c r="M108" s="52">
        <v>0</v>
      </c>
      <c r="N108" s="52">
        <v>0</v>
      </c>
      <c r="O108" s="52">
        <v>0</v>
      </c>
      <c r="P108" s="52">
        <v>0</v>
      </c>
      <c r="Q108" s="52">
        <v>0</v>
      </c>
      <c r="R108" s="52">
        <v>0</v>
      </c>
      <c r="S108" s="52">
        <v>0</v>
      </c>
      <c r="T108" s="52">
        <v>0</v>
      </c>
      <c r="U108" s="52">
        <v>0</v>
      </c>
      <c r="V108" s="52">
        <v>0</v>
      </c>
      <c r="W108" s="52">
        <v>0</v>
      </c>
      <c r="X108" s="52">
        <v>0</v>
      </c>
      <c r="Y108" s="52">
        <v>0</v>
      </c>
      <c r="Z108" s="52">
        <v>0</v>
      </c>
      <c r="AA108" s="52">
        <v>0</v>
      </c>
      <c r="AB108" s="52">
        <v>0</v>
      </c>
      <c r="AC108" s="52">
        <v>0</v>
      </c>
      <c r="AD108" s="52">
        <v>0</v>
      </c>
      <c r="AE108" s="52">
        <v>0</v>
      </c>
      <c r="AF108" s="52">
        <v>0</v>
      </c>
      <c r="AG108" s="52">
        <v>0</v>
      </c>
      <c r="AH108" s="52">
        <v>0</v>
      </c>
      <c r="AI108" s="52">
        <v>0</v>
      </c>
      <c r="AJ108" s="52">
        <v>0</v>
      </c>
      <c r="AK108" s="52">
        <v>0</v>
      </c>
      <c r="AL108" s="52">
        <v>0</v>
      </c>
      <c r="AM108" s="52">
        <v>0</v>
      </c>
      <c r="AN108" s="52">
        <v>0</v>
      </c>
      <c r="AO108" s="52">
        <v>0</v>
      </c>
      <c r="AP108" s="52">
        <v>0</v>
      </c>
      <c r="AQ108" s="52">
        <v>0</v>
      </c>
      <c r="AR108" s="52">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2">
        <v>0</v>
      </c>
      <c r="EN108" s="52">
        <v>0</v>
      </c>
      <c r="EO108" s="52">
        <v>0</v>
      </c>
      <c r="EP108" s="52">
        <v>0</v>
      </c>
      <c r="EQ108" s="52">
        <v>0</v>
      </c>
      <c r="ER108" s="52">
        <v>0</v>
      </c>
      <c r="ES108" s="52">
        <v>0</v>
      </c>
      <c r="ET108" s="52">
        <v>0</v>
      </c>
      <c r="EU108" s="52">
        <v>0</v>
      </c>
      <c r="EV108" s="52">
        <v>0</v>
      </c>
      <c r="EW108" s="52">
        <v>0</v>
      </c>
      <c r="EX108" s="52">
        <v>0</v>
      </c>
      <c r="EY108" s="52">
        <v>0</v>
      </c>
      <c r="EZ108" s="52">
        <v>0</v>
      </c>
      <c r="FA108" s="52">
        <v>0</v>
      </c>
      <c r="FB108" s="52">
        <v>0</v>
      </c>
      <c r="FC108" s="52">
        <v>0</v>
      </c>
      <c r="FD108" s="52">
        <v>0</v>
      </c>
      <c r="FE108" s="52">
        <v>0</v>
      </c>
      <c r="FF108" s="52">
        <v>0</v>
      </c>
      <c r="FG108" s="52">
        <v>0</v>
      </c>
      <c r="FH108" s="52">
        <v>0</v>
      </c>
      <c r="FI108" s="52">
        <v>0</v>
      </c>
      <c r="FJ108" s="52">
        <v>0</v>
      </c>
      <c r="FK108" s="52">
        <v>0</v>
      </c>
      <c r="FL108" s="52">
        <v>0</v>
      </c>
      <c r="FM108" s="52">
        <v>0</v>
      </c>
      <c r="FN108" s="52">
        <v>0</v>
      </c>
      <c r="FO108" s="52">
        <v>0</v>
      </c>
      <c r="FP108" s="52">
        <v>0</v>
      </c>
      <c r="FQ108" s="52">
        <v>0</v>
      </c>
      <c r="FR108" s="52">
        <v>0</v>
      </c>
      <c r="FS108" s="52">
        <v>0</v>
      </c>
      <c r="FT108" s="52">
        <v>0</v>
      </c>
      <c r="FU108" s="52">
        <v>0</v>
      </c>
      <c r="FV108" s="52">
        <v>0</v>
      </c>
      <c r="FW108" s="52">
        <v>0</v>
      </c>
      <c r="FX108" s="52">
        <v>0</v>
      </c>
      <c r="FY108" s="52">
        <v>0</v>
      </c>
      <c r="FZ108" s="52">
        <v>0</v>
      </c>
      <c r="GA108" s="52">
        <v>0</v>
      </c>
      <c r="GB108" s="52">
        <v>0</v>
      </c>
      <c r="GC108" s="52">
        <v>0</v>
      </c>
      <c r="GD108" s="52">
        <v>0</v>
      </c>
      <c r="GE108" s="52">
        <v>0</v>
      </c>
      <c r="GF108" s="52">
        <v>0</v>
      </c>
      <c r="GG108" s="52">
        <v>0</v>
      </c>
      <c r="GH108" s="52">
        <v>0</v>
      </c>
      <c r="GI108" s="52">
        <v>0</v>
      </c>
      <c r="GJ108" s="52">
        <v>0</v>
      </c>
      <c r="GK108" s="52">
        <v>0</v>
      </c>
      <c r="GL108" s="52">
        <v>0</v>
      </c>
      <c r="GM108" s="52">
        <v>0</v>
      </c>
      <c r="GN108" s="52">
        <v>0</v>
      </c>
      <c r="GO108" s="52">
        <v>0</v>
      </c>
      <c r="GP108" s="52">
        <v>0</v>
      </c>
      <c r="GQ108" s="52">
        <v>0</v>
      </c>
      <c r="GR108" s="52">
        <v>0</v>
      </c>
      <c r="GS108" s="52">
        <v>0</v>
      </c>
      <c r="GT108" s="52">
        <v>0</v>
      </c>
      <c r="GU108" s="52">
        <v>0</v>
      </c>
      <c r="GV108" s="52">
        <v>0</v>
      </c>
      <c r="GW108" s="52">
        <v>0</v>
      </c>
      <c r="GX108" s="52">
        <v>0</v>
      </c>
      <c r="GY108" s="52">
        <v>0</v>
      </c>
      <c r="GZ108" s="52">
        <v>0</v>
      </c>
      <c r="HA108" s="52">
        <v>0</v>
      </c>
      <c r="HB108" s="52">
        <v>0</v>
      </c>
      <c r="HC108" s="52">
        <v>0</v>
      </c>
      <c r="HD108" s="52">
        <v>0</v>
      </c>
      <c r="HE108" s="52">
        <v>0</v>
      </c>
      <c r="HF108" s="52">
        <v>0</v>
      </c>
      <c r="HG108" s="52">
        <v>0</v>
      </c>
      <c r="HH108" s="52">
        <v>0</v>
      </c>
      <c r="HI108" s="52">
        <v>0</v>
      </c>
      <c r="HJ108" s="52">
        <v>0</v>
      </c>
      <c r="HK108" s="52">
        <v>0</v>
      </c>
      <c r="HL108" s="52">
        <v>0</v>
      </c>
      <c r="HM108" s="52">
        <v>0</v>
      </c>
      <c r="HN108" s="52">
        <v>0</v>
      </c>
      <c r="HO108" s="52">
        <v>0</v>
      </c>
      <c r="HP108" s="52">
        <v>0</v>
      </c>
      <c r="HQ108" s="52">
        <v>0</v>
      </c>
      <c r="HR108" s="52">
        <v>0</v>
      </c>
      <c r="HS108" s="52">
        <v>0</v>
      </c>
      <c r="HT108" s="52">
        <v>0</v>
      </c>
      <c r="HU108" s="52">
        <v>0</v>
      </c>
      <c r="HV108" s="52">
        <v>0</v>
      </c>
      <c r="HW108" s="52">
        <v>0</v>
      </c>
      <c r="HX108" s="52">
        <v>0</v>
      </c>
      <c r="HY108" s="52">
        <v>0</v>
      </c>
      <c r="HZ108" s="52">
        <v>0</v>
      </c>
      <c r="IA108" s="52">
        <v>0</v>
      </c>
      <c r="IB108" s="52">
        <v>0</v>
      </c>
      <c r="IC108" s="52">
        <v>0</v>
      </c>
      <c r="ID108" s="52">
        <v>0</v>
      </c>
      <c r="IE108" s="52">
        <v>0</v>
      </c>
      <c r="IF108" s="52">
        <v>0</v>
      </c>
      <c r="IG108" s="52">
        <v>0</v>
      </c>
      <c r="IH108" s="52">
        <v>0</v>
      </c>
      <c r="II108" s="52">
        <v>0</v>
      </c>
      <c r="IJ108" s="52">
        <v>0</v>
      </c>
      <c r="IK108" s="52">
        <v>0</v>
      </c>
      <c r="IL108" s="52">
        <v>0</v>
      </c>
      <c r="IM108" s="52">
        <v>0</v>
      </c>
      <c r="IN108" s="52">
        <v>0</v>
      </c>
      <c r="IO108" s="52">
        <v>0</v>
      </c>
      <c r="IP108" s="52">
        <v>0</v>
      </c>
      <c r="IQ108" s="52">
        <v>0</v>
      </c>
      <c r="IR108" s="52">
        <v>0</v>
      </c>
      <c r="IS108" s="52">
        <v>0</v>
      </c>
      <c r="IT108" s="52">
        <v>0</v>
      </c>
      <c r="IU108" s="52">
        <v>0</v>
      </c>
      <c r="IV108" s="52">
        <v>0</v>
      </c>
      <c r="IW108" s="52">
        <v>0</v>
      </c>
      <c r="IX108" s="52">
        <v>0</v>
      </c>
      <c r="IY108" s="52">
        <v>0</v>
      </c>
      <c r="IZ108" s="52">
        <v>0</v>
      </c>
      <c r="JA108" s="52">
        <v>0</v>
      </c>
      <c r="JB108" s="52">
        <v>0</v>
      </c>
      <c r="JC108" s="52">
        <v>0</v>
      </c>
      <c r="JD108" s="52">
        <v>0</v>
      </c>
      <c r="JE108" s="52">
        <v>0</v>
      </c>
      <c r="JF108" s="52">
        <v>0</v>
      </c>
      <c r="JG108" s="52">
        <v>0</v>
      </c>
      <c r="JH108" s="52">
        <v>0</v>
      </c>
      <c r="JI108" s="52">
        <v>0</v>
      </c>
      <c r="JJ108" s="52">
        <v>0</v>
      </c>
      <c r="JK108" s="52">
        <v>0</v>
      </c>
      <c r="JL108" s="52">
        <v>0</v>
      </c>
      <c r="JM108" s="52">
        <v>0</v>
      </c>
      <c r="JN108" s="52">
        <v>0</v>
      </c>
      <c r="JO108" s="52">
        <v>0</v>
      </c>
      <c r="JP108" s="52">
        <v>0</v>
      </c>
      <c r="JQ108" s="52">
        <v>0</v>
      </c>
      <c r="JR108" s="52">
        <v>0</v>
      </c>
      <c r="JS108" s="52">
        <v>0</v>
      </c>
      <c r="JT108" s="52">
        <v>0</v>
      </c>
      <c r="JU108" s="52">
        <v>0</v>
      </c>
      <c r="JV108" s="52">
        <v>0</v>
      </c>
      <c r="JW108" s="52">
        <v>0</v>
      </c>
      <c r="JX108" s="52">
        <v>0</v>
      </c>
      <c r="JY108" s="52">
        <v>0</v>
      </c>
      <c r="JZ108" s="52">
        <v>0</v>
      </c>
      <c r="KA108" s="52">
        <v>0</v>
      </c>
      <c r="KB108" s="52">
        <v>0</v>
      </c>
      <c r="KC108" s="52">
        <v>0</v>
      </c>
      <c r="KD108" s="52">
        <v>0</v>
      </c>
      <c r="KE108" s="52">
        <v>0</v>
      </c>
      <c r="KF108" s="52">
        <v>0</v>
      </c>
      <c r="KG108" s="52">
        <v>0</v>
      </c>
      <c r="KH108" s="52">
        <v>0</v>
      </c>
      <c r="KI108" s="52">
        <v>0</v>
      </c>
      <c r="KJ108" s="52">
        <v>0</v>
      </c>
      <c r="KK108" s="52">
        <v>0</v>
      </c>
      <c r="KL108" s="52">
        <v>0</v>
      </c>
      <c r="KM108" s="52">
        <v>0</v>
      </c>
      <c r="KN108" s="52">
        <v>0</v>
      </c>
      <c r="KO108" s="52">
        <v>0</v>
      </c>
      <c r="KP108" s="52">
        <v>0</v>
      </c>
      <c r="KQ108" s="52">
        <v>0</v>
      </c>
      <c r="KR108" s="52">
        <v>0</v>
      </c>
      <c r="KS108" s="52">
        <v>0</v>
      </c>
      <c r="KT108" s="52">
        <v>0</v>
      </c>
      <c r="KU108" s="52">
        <v>0</v>
      </c>
      <c r="KV108" s="52">
        <v>0</v>
      </c>
      <c r="KW108" s="52">
        <v>0</v>
      </c>
      <c r="KX108" s="52">
        <v>0</v>
      </c>
      <c r="KY108" s="52">
        <v>0</v>
      </c>
      <c r="KZ108" s="52">
        <v>0</v>
      </c>
    </row>
    <row r="109" spans="1:312" x14ac:dyDescent="0.2">
      <c r="A109" s="89">
        <v>1.0438540000000001</v>
      </c>
      <c r="B109" s="41" t="s">
        <v>846</v>
      </c>
      <c r="C109" s="51" t="s">
        <v>124</v>
      </c>
      <c r="D109" s="52">
        <v>0</v>
      </c>
      <c r="E109" s="52">
        <v>1.5717996050038759E-5</v>
      </c>
      <c r="F109" s="52">
        <v>3.2921624808511467E-5</v>
      </c>
      <c r="G109" s="52">
        <v>5.826698968420594E-5</v>
      </c>
      <c r="H109" s="52">
        <v>1.8751333097996562E-4</v>
      </c>
      <c r="I109" s="52">
        <v>1.1946430967300351E-4</v>
      </c>
      <c r="J109" s="52">
        <v>5.9354885204344415E-6</v>
      </c>
      <c r="K109" s="52">
        <v>3.2103850803752836E-5</v>
      </c>
      <c r="L109" s="52">
        <v>3.3595334555927591E-5</v>
      </c>
      <c r="M109" s="52">
        <v>2.6377124730864216E-5</v>
      </c>
      <c r="N109" s="52">
        <v>1.3876434461487501E-4</v>
      </c>
      <c r="O109" s="52">
        <v>7.1550627063139807E-5</v>
      </c>
      <c r="P109" s="52">
        <v>4.3358476142648962E-6</v>
      </c>
      <c r="Q109" s="52">
        <v>5.8486327153166908E-6</v>
      </c>
      <c r="R109" s="52">
        <v>1.1859006916736713E-4</v>
      </c>
      <c r="S109" s="52">
        <v>4.4805281582455E-5</v>
      </c>
      <c r="T109" s="52">
        <v>2.8974588359588504E-4</v>
      </c>
      <c r="U109" s="52">
        <v>2.3001952921085822E-5</v>
      </c>
      <c r="V109" s="52">
        <v>5.8826205486397628E-5</v>
      </c>
      <c r="W109" s="52">
        <v>2.1872803401872678E-5</v>
      </c>
      <c r="X109" s="52">
        <v>4.9070363867432159E-5</v>
      </c>
      <c r="Y109" s="52">
        <v>2.0551731876069772E-4</v>
      </c>
      <c r="Z109" s="52">
        <v>5.989971139482194E-5</v>
      </c>
      <c r="AA109" s="52">
        <v>6.6338051675918076E-5</v>
      </c>
      <c r="AB109" s="52">
        <v>1.4590400012216725E-4</v>
      </c>
      <c r="AC109" s="52">
        <v>3.8393982246240826E-4</v>
      </c>
      <c r="AD109" s="52">
        <v>2.3118433732668183E-4</v>
      </c>
      <c r="AE109" s="52">
        <v>1.5555992045721435E-4</v>
      </c>
      <c r="AF109" s="52">
        <v>2.7138051478837501E-4</v>
      </c>
      <c r="AG109" s="52">
        <v>5.3187668246420768E-5</v>
      </c>
      <c r="AH109" s="52">
        <v>1.4842398513519184E-5</v>
      </c>
      <c r="AI109" s="52">
        <v>2.1400725371698034E-4</v>
      </c>
      <c r="AJ109" s="52">
        <v>8.8233135948551929E-5</v>
      </c>
      <c r="AK109" s="52">
        <v>4.1128049042260344E-4</v>
      </c>
      <c r="AL109" s="52">
        <v>1.5197180456291732E-3</v>
      </c>
      <c r="AM109" s="52">
        <v>6.3159481919344081E-4</v>
      </c>
      <c r="AN109" s="52">
        <v>2.2208577056177429E-4</v>
      </c>
      <c r="AO109" s="52">
        <v>2.4158549425002255E-4</v>
      </c>
      <c r="AP109" s="52">
        <v>4.7446592792719806E-4</v>
      </c>
      <c r="AQ109" s="52">
        <v>3.9824089356668248E-5</v>
      </c>
      <c r="AR109" s="52">
        <v>6.7522950625135947E-4</v>
      </c>
      <c r="AS109" s="52">
        <v>0.94758712607229123</v>
      </c>
      <c r="AT109" s="52">
        <v>1.4604048392120296E-2</v>
      </c>
      <c r="AU109" s="52">
        <v>7.3479668327710079E-2</v>
      </c>
      <c r="AV109" s="52">
        <v>1.8081257933307866E-5</v>
      </c>
      <c r="AW109" s="52">
        <v>1.8277683449649445E-5</v>
      </c>
      <c r="AX109" s="52">
        <v>4.548604451054185E-5</v>
      </c>
      <c r="AY109" s="52">
        <v>1.0106603216390762E-4</v>
      </c>
      <c r="AZ109" s="52">
        <v>1.6940102160195521E-4</v>
      </c>
      <c r="BA109" s="52">
        <v>0</v>
      </c>
      <c r="BB109" s="52">
        <v>3.4009099737525301E-3</v>
      </c>
      <c r="BC109" s="52">
        <v>5.9178469867283646E-5</v>
      </c>
      <c r="BD109" s="52">
        <v>8.5122804800001533E-5</v>
      </c>
      <c r="BE109" s="52">
        <v>3.8930642842496433E-5</v>
      </c>
      <c r="BF109" s="52">
        <v>1.5909613194015862E-3</v>
      </c>
      <c r="BG109" s="52">
        <v>1.3256346909258057E-3</v>
      </c>
      <c r="BH109" s="52">
        <v>1.2282789888471576E-4</v>
      </c>
      <c r="BI109" s="52">
        <v>6.5798866208484927E-5</v>
      </c>
      <c r="BJ109" s="52">
        <v>7.7420641912326774E-5</v>
      </c>
      <c r="BK109" s="52">
        <v>1.2221826950178059E-4</v>
      </c>
      <c r="BL109" s="52">
        <v>9.1510791452159862E-6</v>
      </c>
      <c r="BM109" s="52">
        <v>6.6091665865907254E-5</v>
      </c>
      <c r="BN109" s="52">
        <v>1.7961306427410195E-4</v>
      </c>
      <c r="BO109" s="52">
        <v>3.1919281482472629E-4</v>
      </c>
      <c r="BP109" s="52">
        <v>9.3293868168162133E-5</v>
      </c>
      <c r="BQ109" s="52">
        <v>1.1052670728670528E-5</v>
      </c>
      <c r="BR109" s="52">
        <v>2.5842909134775889E-6</v>
      </c>
      <c r="BS109" s="52">
        <v>1.7233407696061989E-6</v>
      </c>
      <c r="BT109" s="52">
        <v>1.176292484041632E-5</v>
      </c>
      <c r="BU109" s="52">
        <v>3.3691187797004752E-6</v>
      </c>
      <c r="BV109" s="52">
        <v>3.2870383603591006E-5</v>
      </c>
      <c r="BW109" s="52">
        <v>2.2561456046424195E-4</v>
      </c>
      <c r="BX109" s="52">
        <v>3.7241266954686158E-5</v>
      </c>
      <c r="BY109" s="52">
        <v>2.0385489228548625E-5</v>
      </c>
      <c r="BZ109" s="52">
        <v>1.9871659787803229E-5</v>
      </c>
      <c r="CA109" s="52">
        <v>9.1912491849456258E-6</v>
      </c>
      <c r="CB109" s="52">
        <v>9.8932693561123823E-5</v>
      </c>
      <c r="CC109" s="52">
        <v>5.9421430972031704E-6</v>
      </c>
      <c r="CD109" s="52">
        <v>7.5379297000053943E-5</v>
      </c>
      <c r="CE109" s="52">
        <v>2.14220572180494E-4</v>
      </c>
      <c r="CF109" s="52">
        <v>2.2275124585894964E-4</v>
      </c>
      <c r="CG109" s="52">
        <v>1.2488804083167409E-4</v>
      </c>
      <c r="CH109" s="52">
        <v>2.5408803778214132E-4</v>
      </c>
      <c r="CI109" s="52">
        <v>2.368887661823095E-4</v>
      </c>
      <c r="CJ109" s="52">
        <v>1.8085435831478011E-5</v>
      </c>
      <c r="CK109" s="52">
        <v>7.0046755220405839E-4</v>
      </c>
      <c r="CL109" s="52">
        <v>2.5746932943295777E-4</v>
      </c>
      <c r="CM109" s="52">
        <v>3.329006096604647E-4</v>
      </c>
      <c r="CN109" s="52">
        <v>5.9317522835617082E-4</v>
      </c>
      <c r="CO109" s="52">
        <v>6.4553466782398894E-4</v>
      </c>
      <c r="CP109" s="52">
        <v>2.3834826920102995E-4</v>
      </c>
      <c r="CQ109" s="52">
        <v>5.2440480682582008E-5</v>
      </c>
      <c r="CR109" s="52">
        <v>1.8018560313800956E-4</v>
      </c>
      <c r="CS109" s="52">
        <v>1.6183018857382513E-4</v>
      </c>
      <c r="CT109" s="52">
        <v>1.6695101161277558E-4</v>
      </c>
      <c r="CU109" s="52">
        <v>2.6886584055181917E-5</v>
      </c>
      <c r="CV109" s="52">
        <v>4.5786099197272336E-5</v>
      </c>
      <c r="CW109" s="52">
        <v>1.4976604706651857E-5</v>
      </c>
      <c r="CX109" s="52">
        <v>3.1922750590389637E-5</v>
      </c>
      <c r="CY109" s="52">
        <v>2.9594519878729721E-5</v>
      </c>
      <c r="CZ109" s="52">
        <v>1.8299312451555415E-5</v>
      </c>
      <c r="DA109" s="52">
        <v>4.5440744036530465E-5</v>
      </c>
      <c r="DB109" s="52">
        <v>1.2893335092413707E-4</v>
      </c>
      <c r="DC109" s="52">
        <v>7.4564363289954258E-5</v>
      </c>
      <c r="DD109" s="52">
        <v>1.1004716779228745E-4</v>
      </c>
      <c r="DE109" s="52">
        <v>2.0080515073566784E-4</v>
      </c>
      <c r="DF109" s="52">
        <v>1.0135610810012801E-4</v>
      </c>
      <c r="DG109" s="52">
        <v>2.7927209257163784E-5</v>
      </c>
      <c r="DH109" s="52">
        <v>1.2387348773251758E-5</v>
      </c>
      <c r="DI109" s="52">
        <v>8.6576474955917214E-3</v>
      </c>
      <c r="DJ109" s="52">
        <v>0.30331223851101347</v>
      </c>
      <c r="DK109" s="52">
        <v>1.9977865342884878E-2</v>
      </c>
      <c r="DL109" s="52">
        <v>0.87332819318894594</v>
      </c>
      <c r="DM109" s="52">
        <v>0.94917785342526906</v>
      </c>
      <c r="DN109" s="52">
        <v>2.9851006946207872E-3</v>
      </c>
      <c r="DO109" s="52">
        <v>0.90034766321349946</v>
      </c>
      <c r="DP109" s="52">
        <v>6.5474983785314914E-3</v>
      </c>
      <c r="DQ109" s="52">
        <v>1.090568886782429E-3</v>
      </c>
      <c r="DR109" s="52">
        <v>1.0841842033229101E-2</v>
      </c>
      <c r="DS109" s="52">
        <v>0.16821011248015472</v>
      </c>
      <c r="DT109" s="52">
        <v>6.3657716552741801E-5</v>
      </c>
      <c r="DU109" s="52">
        <v>8.7365426618969983E-5</v>
      </c>
      <c r="DV109" s="52">
        <v>4.4113267132123797E-5</v>
      </c>
      <c r="DW109" s="52">
        <v>4.1889339348199421E-5</v>
      </c>
      <c r="DX109" s="52">
        <v>2.5226679971706786E-4</v>
      </c>
      <c r="DY109" s="52">
        <v>1.2558800129937345E-5</v>
      </c>
      <c r="DZ109" s="52">
        <v>4.1889375427703763E-4</v>
      </c>
      <c r="EA109" s="52">
        <v>1.7594370982349051E-4</v>
      </c>
      <c r="EB109" s="52">
        <v>1.0792289778630309E-4</v>
      </c>
      <c r="EC109" s="52">
        <v>4.0829206468984114E-4</v>
      </c>
      <c r="ED109" s="52">
        <v>2.3928376105158847E-4</v>
      </c>
      <c r="EE109" s="52">
        <v>1.1344278152644385E-4</v>
      </c>
      <c r="EF109" s="52">
        <v>9.8472471071767059E-5</v>
      </c>
      <c r="EG109" s="52">
        <v>4.5573285812508014E-4</v>
      </c>
      <c r="EH109" s="52">
        <v>7.0394295236311314E-5</v>
      </c>
      <c r="EI109" s="52">
        <v>1.1307728794405083E-4</v>
      </c>
      <c r="EJ109" s="52">
        <v>1.8235167604866931E-4</v>
      </c>
      <c r="EK109" s="52">
        <v>1.1654616571005961E-4</v>
      </c>
      <c r="EL109" s="52">
        <v>7.7791569361906083E-6</v>
      </c>
      <c r="EM109" s="52">
        <v>9.9453180852548701E-5</v>
      </c>
      <c r="EN109" s="52">
        <v>3.0039310559981327E-4</v>
      </c>
      <c r="EO109" s="52">
        <v>1.0960385413184749E-5</v>
      </c>
      <c r="EP109" s="52">
        <v>2.4153145365692723E-5</v>
      </c>
      <c r="EQ109" s="52">
        <v>1.9138974745188487E-4</v>
      </c>
      <c r="ER109" s="52">
        <v>6.317006650902113E-6</v>
      </c>
      <c r="ES109" s="52">
        <v>0</v>
      </c>
      <c r="ET109" s="52">
        <v>6.1151092715840604E-5</v>
      </c>
      <c r="EU109" s="52">
        <v>1.7193026221608113E-5</v>
      </c>
      <c r="EV109" s="52">
        <v>2.7891541579029946E-4</v>
      </c>
      <c r="EW109" s="52">
        <v>1.0189589831032401E-4</v>
      </c>
      <c r="EX109" s="52">
        <v>1.4943631790181294E-4</v>
      </c>
      <c r="EY109" s="52">
        <v>1.7951596332314209E-5</v>
      </c>
      <c r="EZ109" s="52">
        <v>1.4852326158246937E-5</v>
      </c>
      <c r="FA109" s="52">
        <v>9.3683277357969956E-5</v>
      </c>
      <c r="FB109" s="52">
        <v>2.0461200928950483E-5</v>
      </c>
      <c r="FC109" s="52">
        <v>1.1988724021519435E-4</v>
      </c>
      <c r="FD109" s="52">
        <v>2.2052086930799952E-6</v>
      </c>
      <c r="FE109" s="52">
        <v>2.4394527920811948E-5</v>
      </c>
      <c r="FF109" s="52">
        <v>6.1386513801747687E-5</v>
      </c>
      <c r="FG109" s="52">
        <v>2.613037358031989E-5</v>
      </c>
      <c r="FH109" s="52">
        <v>1.8197817330929263E-4</v>
      </c>
      <c r="FI109" s="52">
        <v>1.9051864603852527E-5</v>
      </c>
      <c r="FJ109" s="52">
        <v>1.1046086778843791E-5</v>
      </c>
      <c r="FK109" s="52">
        <v>9.0081010260650233E-5</v>
      </c>
      <c r="FL109" s="52">
        <v>1.4354417333243665E-4</v>
      </c>
      <c r="FM109" s="52">
        <v>1.5383978463898065E-4</v>
      </c>
      <c r="FN109" s="52">
        <v>4.1840233218810298E-5</v>
      </c>
      <c r="FO109" s="52">
        <v>7.6728785259166558E-5</v>
      </c>
      <c r="FP109" s="52">
        <v>2.5090970921904431E-5</v>
      </c>
      <c r="FQ109" s="52">
        <v>7.4403177313524797E-5</v>
      </c>
      <c r="FR109" s="52">
        <v>4.5321111051417359E-6</v>
      </c>
      <c r="FS109" s="52">
        <v>0</v>
      </c>
      <c r="FT109" s="52">
        <v>3.4602962376733404E-5</v>
      </c>
      <c r="FU109" s="52">
        <v>5.7943359441875045E-5</v>
      </c>
      <c r="FV109" s="52">
        <v>4.4709476281417275E-5</v>
      </c>
      <c r="FW109" s="52">
        <v>0</v>
      </c>
      <c r="FX109" s="52">
        <v>4.6327609381633388E-6</v>
      </c>
      <c r="FY109" s="52">
        <v>1.334188945837321E-4</v>
      </c>
      <c r="FZ109" s="52">
        <v>0</v>
      </c>
      <c r="GA109" s="52">
        <v>5.3183424738251686E-5</v>
      </c>
      <c r="GB109" s="52">
        <v>4.6073969541383526E-6</v>
      </c>
      <c r="GC109" s="52">
        <v>1.2613338313791374E-6</v>
      </c>
      <c r="GD109" s="52">
        <v>4.5445769891750201E-5</v>
      </c>
      <c r="GE109" s="52">
        <v>6.5850653010031578E-6</v>
      </c>
      <c r="GF109" s="52">
        <v>0</v>
      </c>
      <c r="GG109" s="52">
        <v>1.3228311760414183E-4</v>
      </c>
      <c r="GH109" s="52">
        <v>2.4128798019841736E-4</v>
      </c>
      <c r="GI109" s="52">
        <v>2.6488261058051549E-4</v>
      </c>
      <c r="GJ109" s="52">
        <v>1.9734757812855643E-4</v>
      </c>
      <c r="GK109" s="52">
        <v>2.7736061949182003E-4</v>
      </c>
      <c r="GL109" s="52">
        <v>9.6889710033410553E-5</v>
      </c>
      <c r="GM109" s="52">
        <v>7.9091311757914154E-5</v>
      </c>
      <c r="GN109" s="52">
        <v>2.2905434675899242E-4</v>
      </c>
      <c r="GO109" s="52">
        <v>5.5642954966450698E-6</v>
      </c>
      <c r="GP109" s="52">
        <v>5.3930881936152991E-6</v>
      </c>
      <c r="GQ109" s="52">
        <v>1.4624296641784688E-4</v>
      </c>
      <c r="GR109" s="52">
        <v>2.827430668174175E-5</v>
      </c>
      <c r="GS109" s="52">
        <v>2.9545188398347869E-5</v>
      </c>
      <c r="GT109" s="52">
        <v>1.5447823473481166E-5</v>
      </c>
      <c r="GU109" s="52">
        <v>1.074050159701126E-5</v>
      </c>
      <c r="GV109" s="52">
        <v>1.9533670552807586E-5</v>
      </c>
      <c r="GW109" s="52">
        <v>1.9459645740293972E-4</v>
      </c>
      <c r="GX109" s="52">
        <v>7.1729353559268455E-5</v>
      </c>
      <c r="GY109" s="52">
        <v>6.1898735663464197E-5</v>
      </c>
      <c r="GZ109" s="52">
        <v>1.7070166923742998E-4</v>
      </c>
      <c r="HA109" s="52">
        <v>1.2848016142760901E-4</v>
      </c>
      <c r="HB109" s="52">
        <v>5.5603207092239819E-4</v>
      </c>
      <c r="HC109" s="52">
        <v>2.5974193355262937E-4</v>
      </c>
      <c r="HD109" s="52">
        <v>2.482834970980252E-4</v>
      </c>
      <c r="HE109" s="52">
        <v>2.3290837329309385E-4</v>
      </c>
      <c r="HF109" s="52">
        <v>3.8257637531088234E-4</v>
      </c>
      <c r="HG109" s="52">
        <v>1.0023194984628864E-3</v>
      </c>
      <c r="HH109" s="52">
        <v>4.4796344082937491E-4</v>
      </c>
      <c r="HI109" s="52">
        <v>2.871172262972304E-3</v>
      </c>
      <c r="HJ109" s="52">
        <v>5.6210098963139653E-4</v>
      </c>
      <c r="HK109" s="52">
        <v>1.3137939910231805E-5</v>
      </c>
      <c r="HL109" s="52">
        <v>9.7241649721786165E-5</v>
      </c>
      <c r="HM109" s="52">
        <v>4.091578890430004E-4</v>
      </c>
      <c r="HN109" s="52">
        <v>6.8608366995007508E-5</v>
      </c>
      <c r="HO109" s="52">
        <v>4.5643200181114703E-5</v>
      </c>
      <c r="HP109" s="52">
        <v>7.5781229041022925E-4</v>
      </c>
      <c r="HQ109" s="52">
        <v>2.6035888286365584E-2</v>
      </c>
      <c r="HR109" s="52">
        <v>4.8775673336758869E-2</v>
      </c>
      <c r="HS109" s="52">
        <v>3.5789999432149169E-4</v>
      </c>
      <c r="HT109" s="52">
        <v>3.2519767158021113E-3</v>
      </c>
      <c r="HU109" s="52">
        <v>4.9086775843256109E-4</v>
      </c>
      <c r="HV109" s="52">
        <v>2.6526834010241968E-3</v>
      </c>
      <c r="HW109" s="52">
        <v>5.6720416496637776E-5</v>
      </c>
      <c r="HX109" s="52">
        <v>5.6024952740806398E-6</v>
      </c>
      <c r="HY109" s="52">
        <v>1.149935758220991E-5</v>
      </c>
      <c r="HZ109" s="52">
        <v>1.5168245409651269E-5</v>
      </c>
      <c r="IA109" s="52">
        <v>4.7900777045525986E-5</v>
      </c>
      <c r="IB109" s="52">
        <v>4.2610137969961053E-4</v>
      </c>
      <c r="IC109" s="52">
        <v>1.8973821700136531E-4</v>
      </c>
      <c r="ID109" s="52">
        <v>8.8942644626002496E-5</v>
      </c>
      <c r="IE109" s="52">
        <v>7.0206397897861766E-5</v>
      </c>
      <c r="IF109" s="52">
        <v>9.1051140538489937E-5</v>
      </c>
      <c r="IG109" s="52">
        <v>8.7694013227568567E-5</v>
      </c>
      <c r="IH109" s="52">
        <v>2.1582502319207321E-4</v>
      </c>
      <c r="II109" s="52">
        <v>1.4206601451761432E-4</v>
      </c>
      <c r="IJ109" s="52">
        <v>4.4506818729079337E-6</v>
      </c>
      <c r="IK109" s="52">
        <v>6.8681217749339178E-5</v>
      </c>
      <c r="IL109" s="52">
        <v>3.3705258418392875E-5</v>
      </c>
      <c r="IM109" s="52">
        <v>2.3758805364753173E-6</v>
      </c>
      <c r="IN109" s="52">
        <v>7.5920698035443368E-6</v>
      </c>
      <c r="IO109" s="52">
        <v>9.4372129552117562E-6</v>
      </c>
      <c r="IP109" s="52">
        <v>7.948384676333329E-5</v>
      </c>
      <c r="IQ109" s="52">
        <v>7.298014257491494E-6</v>
      </c>
      <c r="IR109" s="52">
        <v>8.367685611571815E-6</v>
      </c>
      <c r="IS109" s="52">
        <v>6.6365791692238695E-5</v>
      </c>
      <c r="IT109" s="52">
        <v>3.981988078597373E-5</v>
      </c>
      <c r="IU109" s="52">
        <v>1.7294534338577583E-5</v>
      </c>
      <c r="IV109" s="52">
        <v>7.4873316124883513E-5</v>
      </c>
      <c r="IW109" s="52">
        <v>2.8066448864764756E-5</v>
      </c>
      <c r="IX109" s="52">
        <v>9.8822715879874881E-5</v>
      </c>
      <c r="IY109" s="52">
        <v>6.3876313101126638E-6</v>
      </c>
      <c r="IZ109" s="52">
        <v>2.9425779428076511E-5</v>
      </c>
      <c r="JA109" s="52">
        <v>2.9418183176210041E-6</v>
      </c>
      <c r="JB109" s="52">
        <v>2.6645874172992477E-5</v>
      </c>
      <c r="JC109" s="52">
        <v>3.0308950180576603E-5</v>
      </c>
      <c r="JD109" s="52">
        <v>2.3360915157292659E-5</v>
      </c>
      <c r="JE109" s="52">
        <v>8.6984031085742791E-5</v>
      </c>
      <c r="JF109" s="52">
        <v>1.7305168887101906E-5</v>
      </c>
      <c r="JG109" s="52">
        <v>3.5495745464917285E-5</v>
      </c>
      <c r="JH109" s="52">
        <v>9.4975691080309154E-5</v>
      </c>
      <c r="JI109" s="52">
        <v>3.9051298483308405E-5</v>
      </c>
      <c r="JJ109" s="52">
        <v>5.5806677284975053E-6</v>
      </c>
      <c r="JK109" s="52">
        <v>1.033796475506655E-4</v>
      </c>
      <c r="JL109" s="52">
        <v>2.1206230230403376E-5</v>
      </c>
      <c r="JM109" s="52">
        <v>1.4509200868356322E-5</v>
      </c>
      <c r="JN109" s="52">
        <v>3.1539336497331461E-5</v>
      </c>
      <c r="JO109" s="52">
        <v>2.3826692364737227E-5</v>
      </c>
      <c r="JP109" s="52">
        <v>1.2039868104294232E-5</v>
      </c>
      <c r="JQ109" s="52">
        <v>2.5089667962397701E-5</v>
      </c>
      <c r="JR109" s="52">
        <v>7.1226883711306826E-6</v>
      </c>
      <c r="JS109" s="52">
        <v>3.1905671520263769E-6</v>
      </c>
      <c r="JT109" s="52">
        <v>0</v>
      </c>
      <c r="JU109" s="52">
        <v>8.2326913832254887E-5</v>
      </c>
      <c r="JV109" s="52">
        <v>1.8376292852111513E-5</v>
      </c>
      <c r="JW109" s="52">
        <v>1.0704555426453722E-4</v>
      </c>
      <c r="JX109" s="52">
        <v>1.0616189712605452E-4</v>
      </c>
      <c r="JY109" s="52">
        <v>3.5116984539231217E-4</v>
      </c>
      <c r="JZ109" s="52">
        <v>7.4401099356833438E-5</v>
      </c>
      <c r="KA109" s="52">
        <v>2.0060022082407503E-4</v>
      </c>
      <c r="KB109" s="52">
        <v>1.6084344645596706E-4</v>
      </c>
      <c r="KC109" s="52">
        <v>1.7755112279821728E-4</v>
      </c>
      <c r="KD109" s="52">
        <v>1.461580844738944E-4</v>
      </c>
      <c r="KE109" s="52">
        <v>9.9338568696594214E-5</v>
      </c>
      <c r="KF109" s="52">
        <v>2.8291861388373476E-4</v>
      </c>
      <c r="KG109" s="52">
        <v>7.1833187546432962E-5</v>
      </c>
      <c r="KH109" s="52">
        <v>1.1500913508119099E-4</v>
      </c>
      <c r="KI109" s="52">
        <v>1.3867096790856254E-4</v>
      </c>
      <c r="KJ109" s="52">
        <v>7.8968484502188851E-5</v>
      </c>
      <c r="KK109" s="52">
        <v>8.9797676404744912E-5</v>
      </c>
      <c r="KL109" s="52">
        <v>8.7011675155495636E-5</v>
      </c>
      <c r="KM109" s="52">
        <v>3.4807414390729637E-4</v>
      </c>
      <c r="KN109" s="52">
        <v>2.9888896462353922E-4</v>
      </c>
      <c r="KO109" s="52">
        <v>1.1592905928130876E-4</v>
      </c>
      <c r="KP109" s="52">
        <v>8.5078188524979374E-5</v>
      </c>
      <c r="KQ109" s="52">
        <v>2.0662988176799654E-4</v>
      </c>
      <c r="KR109" s="52">
        <v>5.2571048590266673E-5</v>
      </c>
      <c r="KS109" s="52">
        <v>7.5658743483091986E-5</v>
      </c>
      <c r="KT109" s="52">
        <v>1.1839674282391385E-4</v>
      </c>
      <c r="KU109" s="52">
        <v>1.1931067329532406E-4</v>
      </c>
      <c r="KV109" s="52">
        <v>1.4168853751030593E-4</v>
      </c>
      <c r="KW109" s="52">
        <v>8.2723385078998068E-5</v>
      </c>
      <c r="KX109" s="52">
        <v>6.8470479321072416E-5</v>
      </c>
      <c r="KY109" s="52">
        <v>1.5309481065270343E-4</v>
      </c>
      <c r="KZ109" s="52">
        <v>6.0052155700849675E-5</v>
      </c>
    </row>
    <row r="110" spans="1:312" x14ac:dyDescent="0.2">
      <c r="A110" s="89">
        <v>1.078093</v>
      </c>
      <c r="B110" s="41" t="s">
        <v>845</v>
      </c>
      <c r="C110" s="51" t="s">
        <v>105</v>
      </c>
      <c r="D110" s="52">
        <v>0</v>
      </c>
      <c r="E110" s="52">
        <v>4.86655019448115E-6</v>
      </c>
      <c r="F110" s="52">
        <v>6.3163582481446416E-7</v>
      </c>
      <c r="G110" s="52">
        <v>0</v>
      </c>
      <c r="H110" s="52">
        <v>1.6732817610951177E-5</v>
      </c>
      <c r="I110" s="52">
        <v>0</v>
      </c>
      <c r="J110" s="52">
        <v>0</v>
      </c>
      <c r="K110" s="52">
        <v>3.4254799373619321E-5</v>
      </c>
      <c r="L110" s="52">
        <v>3.9144362249275556E-5</v>
      </c>
      <c r="M110" s="52">
        <v>9.4045143094475879E-6</v>
      </c>
      <c r="N110" s="52">
        <v>3.47219653719349E-5</v>
      </c>
      <c r="O110" s="52">
        <v>0</v>
      </c>
      <c r="P110" s="52">
        <v>1.3278021049355636E-6</v>
      </c>
      <c r="Q110" s="52">
        <v>7.6943989334584598E-6</v>
      </c>
      <c r="R110" s="52">
        <v>5.7886099159596557E-6</v>
      </c>
      <c r="S110" s="52">
        <v>3.747658290932826E-5</v>
      </c>
      <c r="T110" s="52">
        <v>0</v>
      </c>
      <c r="U110" s="52">
        <v>2.9458127392779124E-5</v>
      </c>
      <c r="V110" s="52">
        <v>3.0865385627009345E-6</v>
      </c>
      <c r="W110" s="52">
        <v>1.8836304378881963E-5</v>
      </c>
      <c r="X110" s="52">
        <v>1.0284950002517347E-5</v>
      </c>
      <c r="Y110" s="52">
        <v>3.5662695573160036E-5</v>
      </c>
      <c r="Z110" s="52">
        <v>1.4993835585888193E-5</v>
      </c>
      <c r="AA110" s="52">
        <v>6.2307637630343841E-6</v>
      </c>
      <c r="AB110" s="52">
        <v>3.1878894542681601E-6</v>
      </c>
      <c r="AC110" s="52">
        <v>2.6926400577275864E-4</v>
      </c>
      <c r="AD110" s="52">
        <v>1.8663742971939604E-5</v>
      </c>
      <c r="AE110" s="52">
        <v>1.0659993609838699E-5</v>
      </c>
      <c r="AF110" s="52">
        <v>1.0039452383578817E-5</v>
      </c>
      <c r="AG110" s="52">
        <v>2.7500181360368978E-5</v>
      </c>
      <c r="AH110" s="52">
        <v>7.0901762233140434E-5</v>
      </c>
      <c r="AI110" s="52">
        <v>9.4820345222642685E-5</v>
      </c>
      <c r="AJ110" s="52">
        <v>1.5892496234571368E-2</v>
      </c>
      <c r="AK110" s="52">
        <v>2.2075067216731372E-4</v>
      </c>
      <c r="AL110" s="52">
        <v>1.5416678576682698E-5</v>
      </c>
      <c r="AM110" s="52">
        <v>3.3392001237605905E-5</v>
      </c>
      <c r="AN110" s="52">
        <v>6.7970966801014044E-5</v>
      </c>
      <c r="AO110" s="52">
        <v>1.6652969813355103E-5</v>
      </c>
      <c r="AP110" s="52">
        <v>3.857323936473536E-5</v>
      </c>
      <c r="AQ110" s="52">
        <v>1.26556876958253E-5</v>
      </c>
      <c r="AR110" s="52">
        <v>1.1884279886726029E-2</v>
      </c>
      <c r="AS110" s="52">
        <v>5.0601207786592673E-5</v>
      </c>
      <c r="AT110" s="52">
        <v>3.1865575010302482E-5</v>
      </c>
      <c r="AU110" s="52">
        <v>1.5254311519499319E-4</v>
      </c>
      <c r="AV110" s="52">
        <v>4.080178599424078E-5</v>
      </c>
      <c r="AW110" s="52">
        <v>0</v>
      </c>
      <c r="AX110" s="52">
        <v>5.5583761112678431E-6</v>
      </c>
      <c r="AY110" s="52">
        <v>4.6920376066626067E-5</v>
      </c>
      <c r="AZ110" s="52">
        <v>1.8829976105463609E-4</v>
      </c>
      <c r="BA110" s="52">
        <v>0</v>
      </c>
      <c r="BB110" s="52">
        <v>5.9672017353958643E-5</v>
      </c>
      <c r="BC110" s="52">
        <v>3.4519504055986983E-6</v>
      </c>
      <c r="BD110" s="52">
        <v>1.0116268948491426E-4</v>
      </c>
      <c r="BE110" s="52">
        <v>6.6309391664378994E-6</v>
      </c>
      <c r="BF110" s="52">
        <v>1.9459410857455792E-5</v>
      </c>
      <c r="BG110" s="52">
        <v>8.6608460397090536E-5</v>
      </c>
      <c r="BH110" s="52">
        <v>3.0152814098889001E-5</v>
      </c>
      <c r="BI110" s="52">
        <v>2.5087687132860802E-5</v>
      </c>
      <c r="BJ110" s="52">
        <v>2.7353107388621996E-5</v>
      </c>
      <c r="BK110" s="52">
        <v>1.0877874363167748E-4</v>
      </c>
      <c r="BL110" s="52">
        <v>1.6078531582248648E-6</v>
      </c>
      <c r="BM110" s="52">
        <v>1.0771715870442088E-5</v>
      </c>
      <c r="BN110" s="52">
        <v>1.1667836539487268E-5</v>
      </c>
      <c r="BO110" s="52">
        <v>8.2024440015405479E-6</v>
      </c>
      <c r="BP110" s="52">
        <v>0</v>
      </c>
      <c r="BQ110" s="52">
        <v>1.6769569381431145E-6</v>
      </c>
      <c r="BR110" s="52">
        <v>9.0199279941280895E-6</v>
      </c>
      <c r="BS110" s="52">
        <v>0</v>
      </c>
      <c r="BT110" s="52">
        <v>1.1284621513571969E-4</v>
      </c>
      <c r="BU110" s="52">
        <v>6.2407549140579445E-5</v>
      </c>
      <c r="BV110" s="52">
        <v>1.0636051468716983E-4</v>
      </c>
      <c r="BW110" s="52">
        <v>1.8866902112645947E-6</v>
      </c>
      <c r="BX110" s="52">
        <v>4.4372822957347316E-5</v>
      </c>
      <c r="BY110" s="52">
        <v>3.1451897666903593E-6</v>
      </c>
      <c r="BZ110" s="52">
        <v>7.2439208059691397E-6</v>
      </c>
      <c r="CA110" s="52">
        <v>0</v>
      </c>
      <c r="CB110" s="52">
        <v>0</v>
      </c>
      <c r="CC110" s="52">
        <v>0</v>
      </c>
      <c r="CD110" s="52">
        <v>1.488215189459479E-5</v>
      </c>
      <c r="CE110" s="52">
        <v>5.1320092490334534E-5</v>
      </c>
      <c r="CF110" s="52">
        <v>3.3337343860332375E-5</v>
      </c>
      <c r="CG110" s="52">
        <v>9.6954126512658216E-6</v>
      </c>
      <c r="CH110" s="52">
        <v>8.6727515659708887E-5</v>
      </c>
      <c r="CI110" s="52">
        <v>7.5495866355491133E-6</v>
      </c>
      <c r="CJ110" s="52">
        <v>5.8520826125650705E-5</v>
      </c>
      <c r="CK110" s="52">
        <v>1.2406155393925844E-4</v>
      </c>
      <c r="CL110" s="52">
        <v>9.7493611796196523E-3</v>
      </c>
      <c r="CM110" s="52">
        <v>9.4177229075270673E-3</v>
      </c>
      <c r="CN110" s="52">
        <v>1.1905301142957335E-2</v>
      </c>
      <c r="CO110" s="52">
        <v>1.1493710701857987E-2</v>
      </c>
      <c r="CP110" s="52">
        <v>3.8641370516739527E-2</v>
      </c>
      <c r="CQ110" s="52">
        <v>7.3001524994073108E-6</v>
      </c>
      <c r="CR110" s="52">
        <v>1.1781451215341877E-5</v>
      </c>
      <c r="CS110" s="52">
        <v>1.3251821298615833E-5</v>
      </c>
      <c r="CT110" s="52">
        <v>1.7457761028744914E-5</v>
      </c>
      <c r="CU110" s="52">
        <v>6.0078929968462863E-5</v>
      </c>
      <c r="CV110" s="52">
        <v>6.0918348825675832E-5</v>
      </c>
      <c r="CW110" s="52">
        <v>1.984741535592769E-5</v>
      </c>
      <c r="CX110" s="52">
        <v>3.6275109204968643E-5</v>
      </c>
      <c r="CY110" s="52">
        <v>2.3358435762594122E-5</v>
      </c>
      <c r="CZ110" s="52">
        <v>2.922302415927781E-5</v>
      </c>
      <c r="DA110" s="52">
        <v>1.5139879418890474E-5</v>
      </c>
      <c r="DB110" s="52">
        <v>8.6640224227081253E-6</v>
      </c>
      <c r="DC110" s="52">
        <v>1.7688786123982104E-5</v>
      </c>
      <c r="DD110" s="52">
        <v>3.7315389941647085E-5</v>
      </c>
      <c r="DE110" s="52">
        <v>5.8767659822593766E-6</v>
      </c>
      <c r="DF110" s="52">
        <v>5.9517659030304491E-6</v>
      </c>
      <c r="DG110" s="52">
        <v>2.3982773232701838E-5</v>
      </c>
      <c r="DH110" s="52">
        <v>6.3583511059157847E-5</v>
      </c>
      <c r="DI110" s="52">
        <v>5.5528465554580842E-5</v>
      </c>
      <c r="DJ110" s="52">
        <v>1.5270573006380753E-3</v>
      </c>
      <c r="DK110" s="52">
        <v>1.256372903547731E-5</v>
      </c>
      <c r="DL110" s="52">
        <v>1.7495807597783404E-4</v>
      </c>
      <c r="DM110" s="52">
        <v>8.7064129485431829E-6</v>
      </c>
      <c r="DN110" s="52">
        <v>7.1040816646217861E-4</v>
      </c>
      <c r="DO110" s="52">
        <v>2.8909847667814379E-4</v>
      </c>
      <c r="DP110" s="52">
        <v>3.8908679460880728E-5</v>
      </c>
      <c r="DQ110" s="52">
        <v>1.2716582359428273E-3</v>
      </c>
      <c r="DR110" s="52">
        <v>9.704193064113469E-6</v>
      </c>
      <c r="DS110" s="52">
        <v>2.5830542475923236E-4</v>
      </c>
      <c r="DT110" s="52">
        <v>4.9819767770046255E-5</v>
      </c>
      <c r="DU110" s="52">
        <v>4.724126060354653E-6</v>
      </c>
      <c r="DV110" s="52">
        <v>1.8538011075515099E-5</v>
      </c>
      <c r="DW110" s="52">
        <v>6.7293593607826977E-6</v>
      </c>
      <c r="DX110" s="52">
        <v>2.1488865662312088E-5</v>
      </c>
      <c r="DY110" s="52">
        <v>1.7023288584165458E-5</v>
      </c>
      <c r="DZ110" s="52">
        <v>7.7382434022169131E-3</v>
      </c>
      <c r="EA110" s="52">
        <v>6.3302718751504826E-3</v>
      </c>
      <c r="EB110" s="52">
        <v>1.2154538688488254E-2</v>
      </c>
      <c r="EC110" s="52">
        <v>5.6405102331823229E-3</v>
      </c>
      <c r="ED110" s="52">
        <v>1.2829421526097983E-2</v>
      </c>
      <c r="EE110" s="52">
        <v>1.4533807115715015E-2</v>
      </c>
      <c r="EF110" s="52">
        <v>2.2071025408775483E-2</v>
      </c>
      <c r="EG110" s="52">
        <v>5.6098531861079239E-3</v>
      </c>
      <c r="EH110" s="52">
        <v>1.5927115658600013E-2</v>
      </c>
      <c r="EI110" s="52">
        <v>4.141902913897634E-3</v>
      </c>
      <c r="EJ110" s="52">
        <v>1.7564649870184357E-2</v>
      </c>
      <c r="EK110" s="52">
        <v>2.4104903527494975E-2</v>
      </c>
      <c r="EL110" s="52">
        <v>0</v>
      </c>
      <c r="EM110" s="52">
        <v>4.7257138454408633E-6</v>
      </c>
      <c r="EN110" s="52">
        <v>0</v>
      </c>
      <c r="EO110" s="52">
        <v>0</v>
      </c>
      <c r="EP110" s="52">
        <v>1.1595184170358551E-5</v>
      </c>
      <c r="EQ110" s="52">
        <v>0</v>
      </c>
      <c r="ER110" s="52">
        <v>3.6273191909477591E-5</v>
      </c>
      <c r="ES110" s="52">
        <v>0</v>
      </c>
      <c r="ET110" s="52">
        <v>0</v>
      </c>
      <c r="EU110" s="52">
        <v>1.1790244055511215E-5</v>
      </c>
      <c r="EV110" s="52">
        <v>0</v>
      </c>
      <c r="EW110" s="52">
        <v>6.0019003020806643E-5</v>
      </c>
      <c r="EX110" s="52">
        <v>2.5708009732197265E-5</v>
      </c>
      <c r="EY110" s="52">
        <v>8.4552780461960843E-6</v>
      </c>
      <c r="EZ110" s="52">
        <v>2.689208556891887E-5</v>
      </c>
      <c r="FA110" s="52">
        <v>4.0379361468706354E-5</v>
      </c>
      <c r="FB110" s="52">
        <v>1.4812912715816656E-5</v>
      </c>
      <c r="FC110" s="52">
        <v>1.8229153935544303E-6</v>
      </c>
      <c r="FD110" s="52">
        <v>0</v>
      </c>
      <c r="FE110" s="52">
        <v>2.9809767097559568E-5</v>
      </c>
      <c r="FF110" s="52">
        <v>1.0496181499706958E-5</v>
      </c>
      <c r="FG110" s="52">
        <v>5.2021567539767282E-6</v>
      </c>
      <c r="FH110" s="52">
        <v>0</v>
      </c>
      <c r="FI110" s="52">
        <v>6.7429940321796896E-6</v>
      </c>
      <c r="FJ110" s="52">
        <v>5.0748772423341247E-5</v>
      </c>
      <c r="FK110" s="52">
        <v>2.203171569822776E-5</v>
      </c>
      <c r="FL110" s="52">
        <v>2.11977787425039E-5</v>
      </c>
      <c r="FM110" s="52">
        <v>2.3677755437993438E-5</v>
      </c>
      <c r="FN110" s="52">
        <v>6.2311371503808219E-5</v>
      </c>
      <c r="FO110" s="52">
        <v>3.7762669741381645E-5</v>
      </c>
      <c r="FP110" s="52">
        <v>2.6659156604523457E-5</v>
      </c>
      <c r="FQ110" s="52">
        <v>1.2250037688755902E-5</v>
      </c>
      <c r="FR110" s="52">
        <v>0</v>
      </c>
      <c r="FS110" s="52">
        <v>1.8513289168671027E-5</v>
      </c>
      <c r="FT110" s="52">
        <v>1.2031320109657733E-5</v>
      </c>
      <c r="FU110" s="52">
        <v>0</v>
      </c>
      <c r="FV110" s="52">
        <v>0</v>
      </c>
      <c r="FW110" s="52">
        <v>0</v>
      </c>
      <c r="FX110" s="52">
        <v>2.0249153769455655E-6</v>
      </c>
      <c r="FY110" s="52">
        <v>3.0511479094358542E-5</v>
      </c>
      <c r="FZ110" s="52">
        <v>8.7879893433569684E-7</v>
      </c>
      <c r="GA110" s="52">
        <v>9.1593675938100138E-6</v>
      </c>
      <c r="GB110" s="52">
        <v>8.9701533620392698E-7</v>
      </c>
      <c r="GC110" s="52">
        <v>0</v>
      </c>
      <c r="GD110" s="52">
        <v>0</v>
      </c>
      <c r="GE110" s="52">
        <v>0</v>
      </c>
      <c r="GF110" s="52">
        <v>1.3834201426472122E-5</v>
      </c>
      <c r="GG110" s="52">
        <v>1.7414159801617891E-6</v>
      </c>
      <c r="GH110" s="52">
        <v>5.7095847565227656E-6</v>
      </c>
      <c r="GI110" s="52">
        <v>1.9296782538309847E-5</v>
      </c>
      <c r="GJ110" s="52">
        <v>2.5251100481020049E-5</v>
      </c>
      <c r="GK110" s="52">
        <v>1.7234675352773452E-5</v>
      </c>
      <c r="GL110" s="52">
        <v>2.7420431464177583E-5</v>
      </c>
      <c r="GM110" s="52">
        <v>6.2234564458481215E-6</v>
      </c>
      <c r="GN110" s="52">
        <v>3.3846014407600026E-5</v>
      </c>
      <c r="GO110" s="52">
        <v>0</v>
      </c>
      <c r="GP110" s="52">
        <v>0</v>
      </c>
      <c r="GQ110" s="52">
        <v>2.5278873836631663E-6</v>
      </c>
      <c r="GR110" s="52">
        <v>1.4684185381566578E-4</v>
      </c>
      <c r="GS110" s="52">
        <v>3.6068342873169575E-5</v>
      </c>
      <c r="GT110" s="52">
        <v>5.4752509715531759E-5</v>
      </c>
      <c r="GU110" s="52">
        <v>4.5034385174852413E-6</v>
      </c>
      <c r="GV110" s="52">
        <v>6.5953750331773602E-6</v>
      </c>
      <c r="GW110" s="52">
        <v>1.0248935625829231E-5</v>
      </c>
      <c r="GX110" s="52">
        <v>1.4666704881128374E-5</v>
      </c>
      <c r="GY110" s="52">
        <v>9.7538272256886019E-6</v>
      </c>
      <c r="GZ110" s="52">
        <v>8.4633721018914567E-4</v>
      </c>
      <c r="HA110" s="52">
        <v>1.5878776605464245E-3</v>
      </c>
      <c r="HB110" s="52">
        <v>6.1107189993542792E-3</v>
      </c>
      <c r="HC110" s="52">
        <v>8.9184126923413792E-3</v>
      </c>
      <c r="HD110" s="52">
        <v>1.0095812633509574E-2</v>
      </c>
      <c r="HE110" s="52">
        <v>3.2714287461146506E-4</v>
      </c>
      <c r="HF110" s="52">
        <v>4.1210024802033521E-4</v>
      </c>
      <c r="HG110" s="52">
        <v>1.0232738045782418E-3</v>
      </c>
      <c r="HH110" s="52">
        <v>2.2990456137627777E-2</v>
      </c>
      <c r="HI110" s="52">
        <v>3.56060640992131E-3</v>
      </c>
      <c r="HJ110" s="52">
        <v>1.6450120502176826E-3</v>
      </c>
      <c r="HK110" s="52">
        <v>4.1034048245093972E-6</v>
      </c>
      <c r="HL110" s="52">
        <v>3.1595385141162918E-5</v>
      </c>
      <c r="HM110" s="52">
        <v>1.500500369806697E-5</v>
      </c>
      <c r="HN110" s="52">
        <v>0</v>
      </c>
      <c r="HO110" s="52">
        <v>6.290688678023019E-5</v>
      </c>
      <c r="HP110" s="52">
        <v>1.1696645588336109E-2</v>
      </c>
      <c r="HQ110" s="52">
        <v>7.7575015555449989E-3</v>
      </c>
      <c r="HR110" s="52">
        <v>6.5171998094457496E-3</v>
      </c>
      <c r="HS110" s="52">
        <v>2.2385502508574698E-2</v>
      </c>
      <c r="HT110" s="52">
        <v>1.8152292336148328E-2</v>
      </c>
      <c r="HU110" s="52">
        <v>4.6217971449866391E-2</v>
      </c>
      <c r="HV110" s="52">
        <v>1.0049525862169313E-2</v>
      </c>
      <c r="HW110" s="52">
        <v>0</v>
      </c>
      <c r="HX110" s="52">
        <v>9.2541216580796287E-5</v>
      </c>
      <c r="HY110" s="52">
        <v>2.1047257019498526E-4</v>
      </c>
      <c r="HZ110" s="52">
        <v>0</v>
      </c>
      <c r="IA110" s="52">
        <v>3.1797347598739904E-6</v>
      </c>
      <c r="IB110" s="52">
        <v>0</v>
      </c>
      <c r="IC110" s="52">
        <v>2.9889427097988152E-5</v>
      </c>
      <c r="ID110" s="52">
        <v>6.4839787255873859E-6</v>
      </c>
      <c r="IE110" s="52">
        <v>3.1402793831414992E-5</v>
      </c>
      <c r="IF110" s="52">
        <v>4.4886458443721782E-6</v>
      </c>
      <c r="IG110" s="52">
        <v>1.2280493977140048E-5</v>
      </c>
      <c r="IH110" s="52">
        <v>1.2151117284702672E-5</v>
      </c>
      <c r="II110" s="52">
        <v>3.8537128615396952E-5</v>
      </c>
      <c r="IJ110" s="52">
        <v>1.0299140252386727E-5</v>
      </c>
      <c r="IK110" s="52">
        <v>1.2673367296964823E-5</v>
      </c>
      <c r="IL110" s="52">
        <v>1.1173847059465585E-5</v>
      </c>
      <c r="IM110" s="52">
        <v>0</v>
      </c>
      <c r="IN110" s="52">
        <v>0</v>
      </c>
      <c r="IO110" s="52">
        <v>1.6885890161179364E-6</v>
      </c>
      <c r="IP110" s="52">
        <v>1.0255128354757547E-6</v>
      </c>
      <c r="IQ110" s="52">
        <v>4.8200013126868456E-6</v>
      </c>
      <c r="IR110" s="52">
        <v>0</v>
      </c>
      <c r="IS110" s="52">
        <v>2.4919412366353305E-6</v>
      </c>
      <c r="IT110" s="52">
        <v>1.2369303653327244E-6</v>
      </c>
      <c r="IU110" s="52">
        <v>3.6493031685882126E-5</v>
      </c>
      <c r="IV110" s="52">
        <v>1.4340964208253041E-6</v>
      </c>
      <c r="IW110" s="52">
        <v>6.1075864333523564E-6</v>
      </c>
      <c r="IX110" s="52">
        <v>1.3856507195126287E-5</v>
      </c>
      <c r="IY110" s="52">
        <v>0</v>
      </c>
      <c r="IZ110" s="52">
        <v>2.8903041673617713E-5</v>
      </c>
      <c r="JA110" s="52">
        <v>0</v>
      </c>
      <c r="JB110" s="52">
        <v>1.74450172100386E-5</v>
      </c>
      <c r="JC110" s="52">
        <v>2.585644959410191E-6</v>
      </c>
      <c r="JD110" s="52">
        <v>9.8836987607245004E-7</v>
      </c>
      <c r="JE110" s="52">
        <v>0</v>
      </c>
      <c r="JF110" s="52">
        <v>1.1386155597740222E-5</v>
      </c>
      <c r="JG110" s="52">
        <v>8.2903937859955992E-6</v>
      </c>
      <c r="JH110" s="52">
        <v>3.1566157704203709E-5</v>
      </c>
      <c r="JI110" s="52">
        <v>9.4416598072832437E-6</v>
      </c>
      <c r="JJ110" s="52">
        <v>1.5064325815399029E-5</v>
      </c>
      <c r="JK110" s="52">
        <v>1.0935359388317213E-6</v>
      </c>
      <c r="JL110" s="52">
        <v>2.6011991844165951E-6</v>
      </c>
      <c r="JM110" s="52">
        <v>0</v>
      </c>
      <c r="JN110" s="52">
        <v>6.729547073148562E-7</v>
      </c>
      <c r="JO110" s="52">
        <v>1.2143824527457799E-5</v>
      </c>
      <c r="JP110" s="52">
        <v>9.8253306812219425E-7</v>
      </c>
      <c r="JQ110" s="52">
        <v>5.702685424207336E-6</v>
      </c>
      <c r="JR110" s="52">
        <v>6.9052993185108954E-7</v>
      </c>
      <c r="JS110" s="52">
        <v>1.0223391767982391E-5</v>
      </c>
      <c r="JT110" s="52">
        <v>5.2155767195079098E-4</v>
      </c>
      <c r="JU110" s="52">
        <v>2.1028555608065875E-5</v>
      </c>
      <c r="JV110" s="52">
        <v>2.5260250222339633E-5</v>
      </c>
      <c r="JW110" s="52">
        <v>2.1637406774628397E-3</v>
      </c>
      <c r="JX110" s="52">
        <v>4.0049293453337526E-5</v>
      </c>
      <c r="JY110" s="52">
        <v>3.0579747583771352E-3</v>
      </c>
      <c r="JZ110" s="52">
        <v>1.0269640479897407E-4</v>
      </c>
      <c r="KA110" s="52">
        <v>9.3049036713765975E-4</v>
      </c>
      <c r="KB110" s="52">
        <v>2.7608311246888689E-5</v>
      </c>
      <c r="KC110" s="52">
        <v>2.8351976728038747E-5</v>
      </c>
      <c r="KD110" s="52">
        <v>2.1364138015862651E-4</v>
      </c>
      <c r="KE110" s="52">
        <v>1.6318864753335662E-5</v>
      </c>
      <c r="KF110" s="52">
        <v>1.1530344859413495E-4</v>
      </c>
      <c r="KG110" s="52">
        <v>8.1733173302678785E-6</v>
      </c>
      <c r="KH110" s="52">
        <v>1.69908873970258E-6</v>
      </c>
      <c r="KI110" s="52">
        <v>1.3153263661540304E-4</v>
      </c>
      <c r="KJ110" s="52">
        <v>3.5532937684684088E-5</v>
      </c>
      <c r="KK110" s="52">
        <v>2.2167154820785732E-5</v>
      </c>
      <c r="KL110" s="52">
        <v>2.6565883429117509E-5</v>
      </c>
      <c r="KM110" s="52">
        <v>7.1485496565205415E-5</v>
      </c>
      <c r="KN110" s="52">
        <v>1.2393442528674169E-4</v>
      </c>
      <c r="KO110" s="52">
        <v>1.0674333288599637E-4</v>
      </c>
      <c r="KP110" s="52">
        <v>1.5394137762790653E-4</v>
      </c>
      <c r="KQ110" s="52">
        <v>2.3315904251882278E-4</v>
      </c>
      <c r="KR110" s="52">
        <v>1.9729901928960994E-5</v>
      </c>
      <c r="KS110" s="52">
        <v>5.8561342000160841E-5</v>
      </c>
      <c r="KT110" s="52">
        <v>6.099178263716902E-5</v>
      </c>
      <c r="KU110" s="52">
        <v>1.901077475850757E-4</v>
      </c>
      <c r="KV110" s="52">
        <v>4.7322486058608819E-4</v>
      </c>
      <c r="KW110" s="52">
        <v>6.8205141992794952E-5</v>
      </c>
      <c r="KX110" s="52">
        <v>6.1532780743697049E-5</v>
      </c>
      <c r="KY110" s="52">
        <v>1.0719671046936237E-4</v>
      </c>
      <c r="KZ110" s="52">
        <v>5.323442849752411E-5</v>
      </c>
    </row>
    <row r="111" spans="1:312" x14ac:dyDescent="0.2">
      <c r="A111" s="89">
        <v>1.019217</v>
      </c>
      <c r="B111" s="41" t="s">
        <v>13538</v>
      </c>
      <c r="C111" s="51" t="s">
        <v>13519</v>
      </c>
      <c r="D111" s="52">
        <v>0</v>
      </c>
      <c r="E111" s="52">
        <v>0</v>
      </c>
      <c r="F111" s="52">
        <v>0</v>
      </c>
      <c r="G111" s="52">
        <v>0</v>
      </c>
      <c r="H111" s="52">
        <v>0</v>
      </c>
      <c r="I111" s="52">
        <v>0</v>
      </c>
      <c r="J111" s="52">
        <v>0</v>
      </c>
      <c r="K111" s="52">
        <v>0</v>
      </c>
      <c r="L111" s="52">
        <v>0</v>
      </c>
      <c r="M111" s="52">
        <v>0</v>
      </c>
      <c r="N111" s="52">
        <v>0</v>
      </c>
      <c r="O111" s="52">
        <v>0</v>
      </c>
      <c r="P111" s="52">
        <v>0</v>
      </c>
      <c r="Q111" s="52">
        <v>0</v>
      </c>
      <c r="R111" s="52">
        <v>0</v>
      </c>
      <c r="S111" s="52">
        <v>0</v>
      </c>
      <c r="T111" s="52">
        <v>0</v>
      </c>
      <c r="U111" s="52">
        <v>0</v>
      </c>
      <c r="V111" s="52">
        <v>0</v>
      </c>
      <c r="W111" s="52">
        <v>0</v>
      </c>
      <c r="X111" s="52">
        <v>0</v>
      </c>
      <c r="Y111" s="52">
        <v>0</v>
      </c>
      <c r="Z111" s="52">
        <v>0</v>
      </c>
      <c r="AA111" s="52">
        <v>0</v>
      </c>
      <c r="AB111" s="52">
        <v>0</v>
      </c>
      <c r="AC111" s="52">
        <v>0</v>
      </c>
      <c r="AD111" s="52">
        <v>0</v>
      </c>
      <c r="AE111" s="52">
        <v>0</v>
      </c>
      <c r="AF111" s="52">
        <v>0</v>
      </c>
      <c r="AG111" s="52">
        <v>0</v>
      </c>
      <c r="AH111" s="52">
        <v>0</v>
      </c>
      <c r="AI111" s="52">
        <v>0</v>
      </c>
      <c r="AJ111" s="52">
        <v>0</v>
      </c>
      <c r="AK111" s="52">
        <v>0</v>
      </c>
      <c r="AL111" s="52">
        <v>0</v>
      </c>
      <c r="AM111" s="52">
        <v>0</v>
      </c>
      <c r="AN111" s="52">
        <v>0</v>
      </c>
      <c r="AO111" s="52">
        <v>0</v>
      </c>
      <c r="AP111" s="52">
        <v>0</v>
      </c>
      <c r="AQ111" s="52">
        <v>0</v>
      </c>
      <c r="AR111" s="52">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2">
        <v>0</v>
      </c>
      <c r="EN111" s="52">
        <v>0</v>
      </c>
      <c r="EO111" s="52">
        <v>0</v>
      </c>
      <c r="EP111" s="52">
        <v>0</v>
      </c>
      <c r="EQ111" s="52">
        <v>0</v>
      </c>
      <c r="ER111" s="52">
        <v>0</v>
      </c>
      <c r="ES111" s="52">
        <v>0</v>
      </c>
      <c r="ET111" s="52">
        <v>0</v>
      </c>
      <c r="EU111" s="52">
        <v>0</v>
      </c>
      <c r="EV111" s="52">
        <v>0</v>
      </c>
      <c r="EW111" s="52">
        <v>0</v>
      </c>
      <c r="EX111" s="52">
        <v>0</v>
      </c>
      <c r="EY111" s="52">
        <v>0</v>
      </c>
      <c r="EZ111" s="52">
        <v>0</v>
      </c>
      <c r="FA111" s="52">
        <v>0</v>
      </c>
      <c r="FB111" s="52">
        <v>0</v>
      </c>
      <c r="FC111" s="52">
        <v>0</v>
      </c>
      <c r="FD111" s="52">
        <v>0</v>
      </c>
      <c r="FE111" s="52">
        <v>0</v>
      </c>
      <c r="FF111" s="52">
        <v>0</v>
      </c>
      <c r="FG111" s="52">
        <v>0</v>
      </c>
      <c r="FH111" s="52">
        <v>0</v>
      </c>
      <c r="FI111" s="52">
        <v>0</v>
      </c>
      <c r="FJ111" s="52">
        <v>0</v>
      </c>
      <c r="FK111" s="52">
        <v>0</v>
      </c>
      <c r="FL111" s="52">
        <v>0</v>
      </c>
      <c r="FM111" s="52">
        <v>0</v>
      </c>
      <c r="FN111" s="52">
        <v>0</v>
      </c>
      <c r="FO111" s="52">
        <v>0</v>
      </c>
      <c r="FP111" s="52">
        <v>0</v>
      </c>
      <c r="FQ111" s="52">
        <v>0</v>
      </c>
      <c r="FR111" s="52">
        <v>0</v>
      </c>
      <c r="FS111" s="52">
        <v>0</v>
      </c>
      <c r="FT111" s="52">
        <v>0</v>
      </c>
      <c r="FU111" s="52">
        <v>0</v>
      </c>
      <c r="FV111" s="52">
        <v>0</v>
      </c>
      <c r="FW111" s="52">
        <v>0</v>
      </c>
      <c r="FX111" s="52">
        <v>0</v>
      </c>
      <c r="FY111" s="52">
        <v>0</v>
      </c>
      <c r="FZ111" s="52">
        <v>0</v>
      </c>
      <c r="GA111" s="52">
        <v>0</v>
      </c>
      <c r="GB111" s="52">
        <v>0</v>
      </c>
      <c r="GC111" s="52">
        <v>0</v>
      </c>
      <c r="GD111" s="52">
        <v>0</v>
      </c>
      <c r="GE111" s="52">
        <v>0</v>
      </c>
      <c r="GF111" s="52">
        <v>0</v>
      </c>
      <c r="GG111" s="52">
        <v>0</v>
      </c>
      <c r="GH111" s="52">
        <v>0</v>
      </c>
      <c r="GI111" s="52">
        <v>0</v>
      </c>
      <c r="GJ111" s="52">
        <v>0</v>
      </c>
      <c r="GK111" s="52">
        <v>0</v>
      </c>
      <c r="GL111" s="52">
        <v>0</v>
      </c>
      <c r="GM111" s="52">
        <v>0</v>
      </c>
      <c r="GN111" s="52">
        <v>0</v>
      </c>
      <c r="GO111" s="52">
        <v>0</v>
      </c>
      <c r="GP111" s="52">
        <v>0</v>
      </c>
      <c r="GQ111" s="52">
        <v>0</v>
      </c>
      <c r="GR111" s="52">
        <v>0</v>
      </c>
      <c r="GS111" s="52">
        <v>0</v>
      </c>
      <c r="GT111" s="52">
        <v>0</v>
      </c>
      <c r="GU111" s="52">
        <v>0</v>
      </c>
      <c r="GV111" s="52">
        <v>0</v>
      </c>
      <c r="GW111" s="52">
        <v>0</v>
      </c>
      <c r="GX111" s="52">
        <v>0</v>
      </c>
      <c r="GY111" s="52">
        <v>0</v>
      </c>
      <c r="GZ111" s="52">
        <v>0</v>
      </c>
      <c r="HA111" s="52">
        <v>0</v>
      </c>
      <c r="HB111" s="52">
        <v>0</v>
      </c>
      <c r="HC111" s="52">
        <v>0</v>
      </c>
      <c r="HD111" s="52">
        <v>0</v>
      </c>
      <c r="HE111" s="52">
        <v>0</v>
      </c>
      <c r="HF111" s="52">
        <v>0</v>
      </c>
      <c r="HG111" s="52">
        <v>0</v>
      </c>
      <c r="HH111" s="52">
        <v>0</v>
      </c>
      <c r="HI111" s="52">
        <v>0</v>
      </c>
      <c r="HJ111" s="52">
        <v>0</v>
      </c>
      <c r="HK111" s="52">
        <v>0</v>
      </c>
      <c r="HL111" s="52">
        <v>0</v>
      </c>
      <c r="HM111" s="52">
        <v>0</v>
      </c>
      <c r="HN111" s="52">
        <v>0</v>
      </c>
      <c r="HO111" s="52">
        <v>0</v>
      </c>
      <c r="HP111" s="52">
        <v>0</v>
      </c>
      <c r="HQ111" s="52">
        <v>0</v>
      </c>
      <c r="HR111" s="52">
        <v>0</v>
      </c>
      <c r="HS111" s="52">
        <v>0</v>
      </c>
      <c r="HT111" s="52">
        <v>0</v>
      </c>
      <c r="HU111" s="52">
        <v>0</v>
      </c>
      <c r="HV111" s="52">
        <v>0</v>
      </c>
      <c r="HW111" s="52">
        <v>0</v>
      </c>
      <c r="HX111" s="52">
        <v>0</v>
      </c>
      <c r="HY111" s="52">
        <v>0</v>
      </c>
      <c r="HZ111" s="52">
        <v>0</v>
      </c>
      <c r="IA111" s="52">
        <v>0</v>
      </c>
      <c r="IB111" s="52">
        <v>0</v>
      </c>
      <c r="IC111" s="52">
        <v>0</v>
      </c>
      <c r="ID111" s="52">
        <v>0</v>
      </c>
      <c r="IE111" s="52">
        <v>0</v>
      </c>
      <c r="IF111" s="52">
        <v>0</v>
      </c>
      <c r="IG111" s="52">
        <v>0</v>
      </c>
      <c r="IH111" s="52">
        <v>0</v>
      </c>
      <c r="II111" s="52">
        <v>0</v>
      </c>
      <c r="IJ111" s="52">
        <v>0</v>
      </c>
      <c r="IK111" s="52">
        <v>0</v>
      </c>
      <c r="IL111" s="52">
        <v>0</v>
      </c>
      <c r="IM111" s="52">
        <v>0</v>
      </c>
      <c r="IN111" s="52">
        <v>0</v>
      </c>
      <c r="IO111" s="52">
        <v>0</v>
      </c>
      <c r="IP111" s="52">
        <v>0</v>
      </c>
      <c r="IQ111" s="52">
        <v>0</v>
      </c>
      <c r="IR111" s="52">
        <v>0</v>
      </c>
      <c r="IS111" s="52">
        <v>0</v>
      </c>
      <c r="IT111" s="52">
        <v>0</v>
      </c>
      <c r="IU111" s="52">
        <v>0</v>
      </c>
      <c r="IV111" s="52">
        <v>0</v>
      </c>
      <c r="IW111" s="52">
        <v>0</v>
      </c>
      <c r="IX111" s="52">
        <v>0</v>
      </c>
      <c r="IY111" s="52">
        <v>0</v>
      </c>
      <c r="IZ111" s="52">
        <v>0</v>
      </c>
      <c r="JA111" s="52">
        <v>0</v>
      </c>
      <c r="JB111" s="52">
        <v>0</v>
      </c>
      <c r="JC111" s="52">
        <v>0</v>
      </c>
      <c r="JD111" s="52">
        <v>0</v>
      </c>
      <c r="JE111" s="52">
        <v>0</v>
      </c>
      <c r="JF111" s="52">
        <v>0</v>
      </c>
      <c r="JG111" s="52">
        <v>0</v>
      </c>
      <c r="JH111" s="52">
        <v>0</v>
      </c>
      <c r="JI111" s="52">
        <v>0</v>
      </c>
      <c r="JJ111" s="52">
        <v>0</v>
      </c>
      <c r="JK111" s="52">
        <v>0</v>
      </c>
      <c r="JL111" s="52">
        <v>0</v>
      </c>
      <c r="JM111" s="52">
        <v>0</v>
      </c>
      <c r="JN111" s="52">
        <v>0</v>
      </c>
      <c r="JO111" s="52">
        <v>0</v>
      </c>
      <c r="JP111" s="52">
        <v>0</v>
      </c>
      <c r="JQ111" s="52">
        <v>0</v>
      </c>
      <c r="JR111" s="52">
        <v>0</v>
      </c>
      <c r="JS111" s="52">
        <v>0</v>
      </c>
      <c r="JT111" s="52">
        <v>0</v>
      </c>
      <c r="JU111" s="52">
        <v>0</v>
      </c>
      <c r="JV111" s="52">
        <v>0</v>
      </c>
      <c r="JW111" s="52">
        <v>0</v>
      </c>
      <c r="JX111" s="52">
        <v>0</v>
      </c>
      <c r="JY111" s="52">
        <v>0</v>
      </c>
      <c r="JZ111" s="52">
        <v>0</v>
      </c>
      <c r="KA111" s="52">
        <v>0</v>
      </c>
      <c r="KB111" s="52">
        <v>0</v>
      </c>
      <c r="KC111" s="52">
        <v>0</v>
      </c>
      <c r="KD111" s="52">
        <v>0</v>
      </c>
      <c r="KE111" s="52">
        <v>0</v>
      </c>
      <c r="KF111" s="52">
        <v>0</v>
      </c>
      <c r="KG111" s="52">
        <v>0</v>
      </c>
      <c r="KH111" s="52">
        <v>0</v>
      </c>
      <c r="KI111" s="52">
        <v>0</v>
      </c>
      <c r="KJ111" s="52">
        <v>0</v>
      </c>
      <c r="KK111" s="52">
        <v>0</v>
      </c>
      <c r="KL111" s="52">
        <v>0</v>
      </c>
      <c r="KM111" s="52">
        <v>0</v>
      </c>
      <c r="KN111" s="52">
        <v>0</v>
      </c>
      <c r="KO111" s="52">
        <v>0</v>
      </c>
      <c r="KP111" s="52">
        <v>0</v>
      </c>
      <c r="KQ111" s="52">
        <v>0</v>
      </c>
      <c r="KR111" s="52">
        <v>0</v>
      </c>
      <c r="KS111" s="52">
        <v>0</v>
      </c>
      <c r="KT111" s="52">
        <v>0</v>
      </c>
      <c r="KU111" s="52">
        <v>0</v>
      </c>
      <c r="KV111" s="52">
        <v>0</v>
      </c>
      <c r="KW111" s="52">
        <v>0</v>
      </c>
      <c r="KX111" s="52">
        <v>0</v>
      </c>
      <c r="KY111" s="52">
        <v>0</v>
      </c>
      <c r="KZ111" s="52">
        <v>0</v>
      </c>
    </row>
    <row r="112" spans="1:312" x14ac:dyDescent="0.2">
      <c r="A112" s="89">
        <v>1.112549</v>
      </c>
      <c r="B112" s="41" t="s">
        <v>844</v>
      </c>
      <c r="C112" s="51" t="s">
        <v>32</v>
      </c>
      <c r="D112" s="52">
        <v>9.2947168829237455E-6</v>
      </c>
      <c r="E112" s="52">
        <v>1.1550411772179679E-5</v>
      </c>
      <c r="F112" s="52">
        <v>6.9192833536493575E-6</v>
      </c>
      <c r="G112" s="52">
        <v>8.1377075115415438E-5</v>
      </c>
      <c r="H112" s="52">
        <v>9.6474462907038098E-5</v>
      </c>
      <c r="I112" s="52">
        <v>1.8310749845713337E-6</v>
      </c>
      <c r="J112" s="52">
        <v>5.2152558939028514E-6</v>
      </c>
      <c r="K112" s="52">
        <v>4.2500102224774181E-5</v>
      </c>
      <c r="L112" s="52">
        <v>5.0897458896923017E-6</v>
      </c>
      <c r="M112" s="52">
        <v>3.7270164349448141E-5</v>
      </c>
      <c r="N112" s="52">
        <v>8.5592618196166271E-5</v>
      </c>
      <c r="O112" s="52">
        <v>1.191476183531903E-5</v>
      </c>
      <c r="P112" s="52">
        <v>1.2704279399074837E-5</v>
      </c>
      <c r="Q112" s="52">
        <v>1.1749154440781945E-4</v>
      </c>
      <c r="R112" s="52">
        <v>5.0186636498491768E-5</v>
      </c>
      <c r="S112" s="52">
        <v>5.4835380971171445E-5</v>
      </c>
      <c r="T112" s="52">
        <v>3.5938712132896435E-5</v>
      </c>
      <c r="U112" s="52">
        <v>8.665534026151737E-5</v>
      </c>
      <c r="V112" s="52">
        <v>5.2996077090184753E-5</v>
      </c>
      <c r="W112" s="52">
        <v>9.2554825989236205E-5</v>
      </c>
      <c r="X112" s="52">
        <v>9.8975523930376196E-5</v>
      </c>
      <c r="Y112" s="52">
        <v>2.925593440240322E-4</v>
      </c>
      <c r="Z112" s="52">
        <v>2.5748934650156698E-4</v>
      </c>
      <c r="AA112" s="52">
        <v>1.1978732345344504E-4</v>
      </c>
      <c r="AB112" s="52">
        <v>9.1611357429719436E-5</v>
      </c>
      <c r="AC112" s="52">
        <v>1.8017665813790538E-4</v>
      </c>
      <c r="AD112" s="52">
        <v>6.5979000239629429E-5</v>
      </c>
      <c r="AE112" s="52">
        <v>1.1824702027483926E-3</v>
      </c>
      <c r="AF112" s="52">
        <v>8.2809358846992729E-5</v>
      </c>
      <c r="AG112" s="52">
        <v>1.1909884551757096E-4</v>
      </c>
      <c r="AH112" s="52">
        <v>8.8173195505970704E-5</v>
      </c>
      <c r="AI112" s="52">
        <v>3.2762565023581351E-5</v>
      </c>
      <c r="AJ112" s="52">
        <v>7.0669427553838048E-5</v>
      </c>
      <c r="AK112" s="52">
        <v>0.16055853675573803</v>
      </c>
      <c r="AL112" s="52">
        <v>0.5794230002236429</v>
      </c>
      <c r="AM112" s="52">
        <v>0.90439221417224436</v>
      </c>
      <c r="AN112" s="52">
        <v>4.8845483653375862E-2</v>
      </c>
      <c r="AO112" s="52">
        <v>7.053718219515466E-2</v>
      </c>
      <c r="AP112" s="52">
        <v>0.85344944449735938</v>
      </c>
      <c r="AQ112" s="52">
        <v>3.4931415521420432E-4</v>
      </c>
      <c r="AR112" s="52">
        <v>2.2615517479701732E-4</v>
      </c>
      <c r="AS112" s="52">
        <v>1.766996241965977E-4</v>
      </c>
      <c r="AT112" s="52">
        <v>4.138526175324517E-4</v>
      </c>
      <c r="AU112" s="52">
        <v>1.6397028883371895E-4</v>
      </c>
      <c r="AV112" s="52">
        <v>3.8274703892201118E-5</v>
      </c>
      <c r="AW112" s="52">
        <v>5.6765456732993063E-5</v>
      </c>
      <c r="AX112" s="52">
        <v>4.7690095037995973E-5</v>
      </c>
      <c r="AY112" s="52">
        <v>2.00703500593754E-5</v>
      </c>
      <c r="AZ112" s="52">
        <v>1.2513252038732616E-4</v>
      </c>
      <c r="BA112" s="52">
        <v>2.5403828958693711E-4</v>
      </c>
      <c r="BB112" s="52">
        <v>9.1441838142479752E-4</v>
      </c>
      <c r="BC112" s="52">
        <v>1.7870892033576308E-4</v>
      </c>
      <c r="BD112" s="52">
        <v>7.2982479063830096E-5</v>
      </c>
      <c r="BE112" s="52">
        <v>2.0660410457262382E-5</v>
      </c>
      <c r="BF112" s="52">
        <v>2.0506003014623259E-4</v>
      </c>
      <c r="BG112" s="52">
        <v>2.0658482233674045E-4</v>
      </c>
      <c r="BH112" s="52">
        <v>8.2324571298264173E-3</v>
      </c>
      <c r="BI112" s="52">
        <v>5.1726276325745379E-5</v>
      </c>
      <c r="BJ112" s="52">
        <v>1.5422230186866101E-4</v>
      </c>
      <c r="BK112" s="52">
        <v>1.7418286294509415E-4</v>
      </c>
      <c r="BL112" s="52">
        <v>3.5595132151765361E-5</v>
      </c>
      <c r="BM112" s="52">
        <v>2.1272371057054669E-5</v>
      </c>
      <c r="BN112" s="52">
        <v>1.4858586979345773E-4</v>
      </c>
      <c r="BO112" s="52">
        <v>8.4369408927787999E-5</v>
      </c>
      <c r="BP112" s="52">
        <v>1.1567241566179406E-5</v>
      </c>
      <c r="BQ112" s="52">
        <v>1.0747769467189963E-5</v>
      </c>
      <c r="BR112" s="52">
        <v>7.1256176643459737E-6</v>
      </c>
      <c r="BS112" s="52">
        <v>9.8010422918241909E-5</v>
      </c>
      <c r="BT112" s="52">
        <v>1.7149398934006489E-4</v>
      </c>
      <c r="BU112" s="52">
        <v>1.929716543607166E-5</v>
      </c>
      <c r="BV112" s="52">
        <v>3.6467594712455506E-6</v>
      </c>
      <c r="BW112" s="52">
        <v>9.2333475490676379E-6</v>
      </c>
      <c r="BX112" s="52">
        <v>8.9379040691246789E-6</v>
      </c>
      <c r="BY112" s="52">
        <v>5.4749599642387736E-6</v>
      </c>
      <c r="BZ112" s="52">
        <v>8.8341775615652582E-5</v>
      </c>
      <c r="CA112" s="52">
        <v>8.5338618260223618E-5</v>
      </c>
      <c r="CB112" s="52">
        <v>1.2222867028410939E-5</v>
      </c>
      <c r="CC112" s="52">
        <v>6.7752527273708403E-5</v>
      </c>
      <c r="CD112" s="52">
        <v>3.8793572993257936E-5</v>
      </c>
      <c r="CE112" s="52">
        <v>4.0728451674919676E-4</v>
      </c>
      <c r="CF112" s="52">
        <v>2.9573299863427184E-4</v>
      </c>
      <c r="CG112" s="52">
        <v>9.3868018387323609E-5</v>
      </c>
      <c r="CH112" s="52">
        <v>8.1851908302120609E-5</v>
      </c>
      <c r="CI112" s="52">
        <v>6.8284973186949293E-5</v>
      </c>
      <c r="CJ112" s="52">
        <v>1.2853646837999002E-4</v>
      </c>
      <c r="CK112" s="52">
        <v>1.365574404330064E-4</v>
      </c>
      <c r="CL112" s="52">
        <v>2.13269584286691E-5</v>
      </c>
      <c r="CM112" s="52">
        <v>5.9823158389939984E-5</v>
      </c>
      <c r="CN112" s="52">
        <v>5.1563909185091357E-5</v>
      </c>
      <c r="CO112" s="52">
        <v>1.1833854240266973E-5</v>
      </c>
      <c r="CP112" s="52">
        <v>8.440466395195746E-5</v>
      </c>
      <c r="CQ112" s="52">
        <v>1.3153598504455613E-4</v>
      </c>
      <c r="CR112" s="52">
        <v>1.9858584717095924E-4</v>
      </c>
      <c r="CS112" s="52">
        <v>5.068163443675923E-5</v>
      </c>
      <c r="CT112" s="52">
        <v>1.3480608985506952E-5</v>
      </c>
      <c r="CU112" s="52">
        <v>1.4842927290845812E-4</v>
      </c>
      <c r="CV112" s="52">
        <v>2.5560847986859901E-4</v>
      </c>
      <c r="CW112" s="52">
        <v>6.5869747752356347E-5</v>
      </c>
      <c r="CX112" s="52">
        <v>5.6580661989527089E-5</v>
      </c>
      <c r="CY112" s="52">
        <v>1.6746036225657235E-5</v>
      </c>
      <c r="CZ112" s="52">
        <v>3.490838306598243E-5</v>
      </c>
      <c r="DA112" s="52">
        <v>1.3331817610965356E-5</v>
      </c>
      <c r="DB112" s="52">
        <v>1.392965673995746E-5</v>
      </c>
      <c r="DC112" s="52">
        <v>9.2982884815090742E-5</v>
      </c>
      <c r="DD112" s="52">
        <v>4.3430176486792307E-4</v>
      </c>
      <c r="DE112" s="52">
        <v>6.04199135172865E-5</v>
      </c>
      <c r="DF112" s="52">
        <v>1.2192315713781902E-4</v>
      </c>
      <c r="DG112" s="52">
        <v>1.5576005766825687E-4</v>
      </c>
      <c r="DH112" s="52">
        <v>3.2931684375330156E-4</v>
      </c>
      <c r="DI112" s="52">
        <v>7.543021110245446E-3</v>
      </c>
      <c r="DJ112" s="52">
        <v>3.4343488346673227E-4</v>
      </c>
      <c r="DK112" s="52">
        <v>1.9067790507773532E-4</v>
      </c>
      <c r="DL112" s="52">
        <v>4.242470379422428E-5</v>
      </c>
      <c r="DM112" s="52">
        <v>2.7213256795931339E-4</v>
      </c>
      <c r="DN112" s="52">
        <v>6.9022894122236127E-3</v>
      </c>
      <c r="DO112" s="52">
        <v>6.0914578272359515E-5</v>
      </c>
      <c r="DP112" s="52">
        <v>2.4937576734282847E-4</v>
      </c>
      <c r="DQ112" s="52">
        <v>1.4213814265029176E-3</v>
      </c>
      <c r="DR112" s="52">
        <v>9.9891596361795362E-4</v>
      </c>
      <c r="DS112" s="52">
        <v>4.0478863989795499E-4</v>
      </c>
      <c r="DT112" s="52">
        <v>1.2056982709296231E-5</v>
      </c>
      <c r="DU112" s="52">
        <v>3.9343581447693818E-4</v>
      </c>
      <c r="DV112" s="52">
        <v>1.6765201278487685E-4</v>
      </c>
      <c r="DW112" s="52">
        <v>6.0834884897752174E-5</v>
      </c>
      <c r="DX112" s="52">
        <v>2.2715781809670656E-4</v>
      </c>
      <c r="DY112" s="52">
        <v>3.1552286879773036E-4</v>
      </c>
      <c r="DZ112" s="52">
        <v>3.2548984441784771E-5</v>
      </c>
      <c r="EA112" s="52">
        <v>8.3173784838819366E-5</v>
      </c>
      <c r="EB112" s="52">
        <v>2.3278395191471036E-5</v>
      </c>
      <c r="EC112" s="52">
        <v>2.2034338881226875E-4</v>
      </c>
      <c r="ED112" s="52">
        <v>1.1194252922381883E-4</v>
      </c>
      <c r="EE112" s="52">
        <v>5.0765383504695095E-5</v>
      </c>
      <c r="EF112" s="52">
        <v>5.309424072163365E-5</v>
      </c>
      <c r="EG112" s="52">
        <v>4.0201985130985376E-4</v>
      </c>
      <c r="EH112" s="52">
        <v>3.9328961976043454E-5</v>
      </c>
      <c r="EI112" s="52">
        <v>1.7553330013490987E-5</v>
      </c>
      <c r="EJ112" s="52">
        <v>1.3034614110267069E-4</v>
      </c>
      <c r="EK112" s="52">
        <v>3.4471496119451079E-4</v>
      </c>
      <c r="EL112" s="52">
        <v>0</v>
      </c>
      <c r="EM112" s="52">
        <v>1.162241352514065E-4</v>
      </c>
      <c r="EN112" s="52">
        <v>0</v>
      </c>
      <c r="EO112" s="52">
        <v>9.0170546661661761E-6</v>
      </c>
      <c r="EP112" s="52">
        <v>2.568103064445838E-5</v>
      </c>
      <c r="EQ112" s="52">
        <v>8.6787880745458903E-6</v>
      </c>
      <c r="ER112" s="52">
        <v>2.5936271935274131E-5</v>
      </c>
      <c r="ES112" s="52">
        <v>9.7272514624486441E-6</v>
      </c>
      <c r="ET112" s="52">
        <v>7.4156688181023074E-6</v>
      </c>
      <c r="EU112" s="52">
        <v>2.1468609230749543E-5</v>
      </c>
      <c r="EV112" s="52">
        <v>1.3147935651891014E-4</v>
      </c>
      <c r="EW112" s="52">
        <v>1.6554828312557203E-5</v>
      </c>
      <c r="EX112" s="52">
        <v>7.6473385042098287E-5</v>
      </c>
      <c r="EY112" s="52">
        <v>2.0023520322012711E-4</v>
      </c>
      <c r="EZ112" s="52">
        <v>2.5444682798237E-5</v>
      </c>
      <c r="FA112" s="52">
        <v>1.3766887906214748E-5</v>
      </c>
      <c r="FB112" s="52">
        <v>5.2052852160252921E-6</v>
      </c>
      <c r="FC112" s="52">
        <v>3.5996160306525513E-5</v>
      </c>
      <c r="FD112" s="52">
        <v>4.340038385317012E-6</v>
      </c>
      <c r="FE112" s="52">
        <v>3.2526037227749269E-6</v>
      </c>
      <c r="FF112" s="52">
        <v>3.2328239019097428E-5</v>
      </c>
      <c r="FG112" s="52">
        <v>2.0378103698336425E-4</v>
      </c>
      <c r="FH112" s="52">
        <v>1.576743114855061E-4</v>
      </c>
      <c r="FI112" s="52">
        <v>2.2815734117504553E-5</v>
      </c>
      <c r="FJ112" s="52">
        <v>6.3868324986429294E-5</v>
      </c>
      <c r="FK112" s="52">
        <v>4.5446898630253182E-5</v>
      </c>
      <c r="FL112" s="52">
        <v>3.8438097595311044E-5</v>
      </c>
      <c r="FM112" s="52">
        <v>9.8963567628863923E-6</v>
      </c>
      <c r="FN112" s="52">
        <v>1.5962031923166342E-4</v>
      </c>
      <c r="FO112" s="52">
        <v>9.6622108623651046E-5</v>
      </c>
      <c r="FP112" s="52">
        <v>4.778575412076699E-5</v>
      </c>
      <c r="FQ112" s="52">
        <v>4.1475557580112119E-5</v>
      </c>
      <c r="FR112" s="52">
        <v>2.3465529031001494E-5</v>
      </c>
      <c r="FS112" s="52">
        <v>0</v>
      </c>
      <c r="FT112" s="52">
        <v>1.6858610509483595E-5</v>
      </c>
      <c r="FU112" s="52">
        <v>6.4698936731792024E-6</v>
      </c>
      <c r="FV112" s="52">
        <v>1.5074459435880153E-5</v>
      </c>
      <c r="FW112" s="52">
        <v>5.0287426075811882E-6</v>
      </c>
      <c r="FX112" s="52">
        <v>5.7048411349572964E-4</v>
      </c>
      <c r="FY112" s="52">
        <v>0</v>
      </c>
      <c r="FZ112" s="52">
        <v>1.3681301591362554E-5</v>
      </c>
      <c r="GA112" s="52">
        <v>4.5524102457571852E-5</v>
      </c>
      <c r="GB112" s="52">
        <v>4.0311325563346173E-5</v>
      </c>
      <c r="GC112" s="52">
        <v>1.5605651552063157E-5</v>
      </c>
      <c r="GD112" s="52">
        <v>8.0883874015483012E-6</v>
      </c>
      <c r="GE112" s="52">
        <v>3.7929557369689094E-5</v>
      </c>
      <c r="GF112" s="52">
        <v>1.769453935561975E-4</v>
      </c>
      <c r="GG112" s="52">
        <v>1.6714046080704699E-3</v>
      </c>
      <c r="GH112" s="52">
        <v>3.4379243384860016E-3</v>
      </c>
      <c r="GI112" s="52">
        <v>0.23636622340744537</v>
      </c>
      <c r="GJ112" s="52">
        <v>7.0294637251426097E-3</v>
      </c>
      <c r="GK112" s="52">
        <v>2.1028370819494184E-3</v>
      </c>
      <c r="GL112" s="52">
        <v>3.0616081061262047E-4</v>
      </c>
      <c r="GM112" s="52">
        <v>7.63833007695012E-5</v>
      </c>
      <c r="GN112" s="52">
        <v>1.0969923336714144E-4</v>
      </c>
      <c r="GO112" s="52">
        <v>1.5319826522058045E-4</v>
      </c>
      <c r="GP112" s="52">
        <v>1.2791372476239691E-4</v>
      </c>
      <c r="GQ112" s="52">
        <v>1.3118487181763109E-4</v>
      </c>
      <c r="GR112" s="52">
        <v>5.534909732243991E-5</v>
      </c>
      <c r="GS112" s="52">
        <v>4.6337903634206457E-5</v>
      </c>
      <c r="GT112" s="52">
        <v>2.2796718020389343E-4</v>
      </c>
      <c r="GU112" s="52">
        <v>9.2260709451135681E-6</v>
      </c>
      <c r="GV112" s="52">
        <v>1.0382193234044744E-5</v>
      </c>
      <c r="GW112" s="52">
        <v>4.1162391863086505E-6</v>
      </c>
      <c r="GX112" s="52">
        <v>1.1755431863635878E-5</v>
      </c>
      <c r="GY112" s="52">
        <v>1.4023101822853039E-4</v>
      </c>
      <c r="GZ112" s="52">
        <v>4.1946590420268137E-4</v>
      </c>
      <c r="HA112" s="52">
        <v>6.3403893525860414E-5</v>
      </c>
      <c r="HB112" s="52">
        <v>5.1481433645077408E-4</v>
      </c>
      <c r="HC112" s="52">
        <v>3.9054834546778909E-4</v>
      </c>
      <c r="HD112" s="52">
        <v>1.9523451646868888E-4</v>
      </c>
      <c r="HE112" s="52">
        <v>1.005339500762927E-2</v>
      </c>
      <c r="HF112" s="52">
        <v>2.8961273834757261E-3</v>
      </c>
      <c r="HG112" s="52">
        <v>3.9844472967832008E-3</v>
      </c>
      <c r="HH112" s="52">
        <v>4.3176690941780496E-5</v>
      </c>
      <c r="HI112" s="52">
        <v>4.5475731310264523E-4</v>
      </c>
      <c r="HJ112" s="52">
        <v>9.7783852870141595E-4</v>
      </c>
      <c r="HK112" s="52">
        <v>3.627902977892429E-6</v>
      </c>
      <c r="HL112" s="52">
        <v>1.5018251434399918E-5</v>
      </c>
      <c r="HM112" s="52">
        <v>1.050484351837861E-4</v>
      </c>
      <c r="HN112" s="52">
        <v>2.0415921687052087E-4</v>
      </c>
      <c r="HO112" s="52">
        <v>9.015825777271886E-5</v>
      </c>
      <c r="HP112" s="52">
        <v>3.5481519893590053E-5</v>
      </c>
      <c r="HQ112" s="52">
        <v>4.812670008379236E-4</v>
      </c>
      <c r="HR112" s="52">
        <v>2.8605240657953037E-4</v>
      </c>
      <c r="HS112" s="52">
        <v>1.4793766620294096E-4</v>
      </c>
      <c r="HT112" s="52">
        <v>1.105847117638435E-4</v>
      </c>
      <c r="HU112" s="52">
        <v>5.6093996873589915E-5</v>
      </c>
      <c r="HV112" s="52">
        <v>1.2990644511349223E-4</v>
      </c>
      <c r="HW112" s="52">
        <v>4.7331357626516418E-5</v>
      </c>
      <c r="HX112" s="52">
        <v>1.4680538509260593E-4</v>
      </c>
      <c r="HY112" s="52">
        <v>2.2930062283331998E-5</v>
      </c>
      <c r="HZ112" s="52">
        <v>1.6821596684691704E-5</v>
      </c>
      <c r="IA112" s="52">
        <v>1.6504509626724732E-4</v>
      </c>
      <c r="IB112" s="52">
        <v>1.8256577480924614E-5</v>
      </c>
      <c r="IC112" s="52">
        <v>2.1025166193247243E-4</v>
      </c>
      <c r="ID112" s="52">
        <v>1.2881425376774793E-4</v>
      </c>
      <c r="IE112" s="52">
        <v>4.3808982969366803E-5</v>
      </c>
      <c r="IF112" s="52">
        <v>5.0564149544881286E-5</v>
      </c>
      <c r="IG112" s="52">
        <v>1.3247347748031731E-4</v>
      </c>
      <c r="IH112" s="52">
        <v>2.8043155793445106E-5</v>
      </c>
      <c r="II112" s="52">
        <v>8.728342453374114E-5</v>
      </c>
      <c r="IJ112" s="52">
        <v>4.4451311358782302E-5</v>
      </c>
      <c r="IK112" s="52">
        <v>8.3693549255536679E-6</v>
      </c>
      <c r="IL112" s="52">
        <v>5.4983553677645133E-5</v>
      </c>
      <c r="IM112" s="52">
        <v>2.7398452144034508E-5</v>
      </c>
      <c r="IN112" s="52">
        <v>1.2729751881654744E-5</v>
      </c>
      <c r="IO112" s="52">
        <v>5.7834173802039325E-5</v>
      </c>
      <c r="IP112" s="52">
        <v>7.6790225066718858E-5</v>
      </c>
      <c r="IQ112" s="52">
        <v>1.8504665162289414E-4</v>
      </c>
      <c r="IR112" s="52">
        <v>3.9085364558427828E-5</v>
      </c>
      <c r="IS112" s="52">
        <v>3.8708418413021735E-5</v>
      </c>
      <c r="IT112" s="52">
        <v>1.1986444254533781E-5</v>
      </c>
      <c r="IU112" s="52">
        <v>1.5191865049222258E-4</v>
      </c>
      <c r="IV112" s="52">
        <v>4.6516204419077173E-6</v>
      </c>
      <c r="IW112" s="52">
        <v>8.3474793036334715E-5</v>
      </c>
      <c r="IX112" s="52">
        <v>4.6970116780994847E-5</v>
      </c>
      <c r="IY112" s="52">
        <v>3.8833894896707665E-6</v>
      </c>
      <c r="IZ112" s="52">
        <v>1.289419794331702E-5</v>
      </c>
      <c r="JA112" s="52">
        <v>1.1503196222223604E-5</v>
      </c>
      <c r="JB112" s="52">
        <v>8.1642573649492846E-5</v>
      </c>
      <c r="JC112" s="52">
        <v>1.1408784013953538E-4</v>
      </c>
      <c r="JD112" s="52">
        <v>9.2857959961868449E-6</v>
      </c>
      <c r="JE112" s="52">
        <v>5.5010659806084318E-6</v>
      </c>
      <c r="JF112" s="52">
        <v>5.313208237933728E-6</v>
      </c>
      <c r="JG112" s="52">
        <v>6.6607809813281558E-5</v>
      </c>
      <c r="JH112" s="52">
        <v>1.6486315608394653E-4</v>
      </c>
      <c r="JI112" s="52">
        <v>3.1191058122654489E-5</v>
      </c>
      <c r="JJ112" s="52">
        <v>5.7605399511952229E-5</v>
      </c>
      <c r="JK112" s="52">
        <v>7.9004596469669545E-5</v>
      </c>
      <c r="JL112" s="52">
        <v>7.4853657381349886E-5</v>
      </c>
      <c r="JM112" s="52">
        <v>1.5041032786306749E-5</v>
      </c>
      <c r="JN112" s="52">
        <v>1.0291008230186971E-4</v>
      </c>
      <c r="JO112" s="52">
        <v>5.6912256178746924E-5</v>
      </c>
      <c r="JP112" s="52">
        <v>2.38916732385182E-5</v>
      </c>
      <c r="JQ112" s="52">
        <v>5.2035125079791684E-5</v>
      </c>
      <c r="JR112" s="52">
        <v>4.5263810779794563E-5</v>
      </c>
      <c r="JS112" s="52">
        <v>2.8552181790261579E-5</v>
      </c>
      <c r="JT112" s="52">
        <v>3.1472280090287727E-3</v>
      </c>
      <c r="JU112" s="52">
        <v>7.1919400037514494E-5</v>
      </c>
      <c r="JV112" s="52">
        <v>1.5215130330821334E-4</v>
      </c>
      <c r="JW112" s="52">
        <v>1.4774803797173053E-4</v>
      </c>
      <c r="JX112" s="52">
        <v>2.4762987387929588E-4</v>
      </c>
      <c r="JY112" s="52">
        <v>5.3428543126082788E-5</v>
      </c>
      <c r="JZ112" s="52">
        <v>4.379687764890721E-4</v>
      </c>
      <c r="KA112" s="52">
        <v>1.7648204894401041E-4</v>
      </c>
      <c r="KB112" s="52">
        <v>5.8210009193588078E-4</v>
      </c>
      <c r="KC112" s="52">
        <v>1.524395275825072E-4</v>
      </c>
      <c r="KD112" s="52">
        <v>2.9198769745206128E-4</v>
      </c>
      <c r="KE112" s="52">
        <v>3.0715899844199242E-4</v>
      </c>
      <c r="KF112" s="52">
        <v>5.6643230192835196E-4</v>
      </c>
      <c r="KG112" s="52">
        <v>1.2122598726473647E-4</v>
      </c>
      <c r="KH112" s="52">
        <v>3.3669724255086769E-4</v>
      </c>
      <c r="KI112" s="52">
        <v>1.5704328844950877E-4</v>
      </c>
      <c r="KJ112" s="52">
        <v>1.0834220508872158E-3</v>
      </c>
      <c r="KK112" s="52">
        <v>9.6237065521614928E-4</v>
      </c>
      <c r="KL112" s="52">
        <v>1.5059859981897598E-4</v>
      </c>
      <c r="KM112" s="52">
        <v>4.1960089003774431E-4</v>
      </c>
      <c r="KN112" s="52">
        <v>3.5276195891306505E-4</v>
      </c>
      <c r="KO112" s="52">
        <v>4.0037725662310205E-4</v>
      </c>
      <c r="KP112" s="52">
        <v>2.0890747736367673E-4</v>
      </c>
      <c r="KQ112" s="52">
        <v>1.3758793668508209E-4</v>
      </c>
      <c r="KR112" s="52">
        <v>1.5432817537595911E-4</v>
      </c>
      <c r="KS112" s="52">
        <v>2.8934579622949097E-4</v>
      </c>
      <c r="KT112" s="52">
        <v>2.8618734899595993E-4</v>
      </c>
      <c r="KU112" s="52">
        <v>1.325056148470287E-4</v>
      </c>
      <c r="KV112" s="52">
        <v>1.815433770821319E-4</v>
      </c>
      <c r="KW112" s="52">
        <v>1.3108919489193468E-4</v>
      </c>
      <c r="KX112" s="52">
        <v>1.1816019189264291E-4</v>
      </c>
      <c r="KY112" s="52">
        <v>2.906803343655702E-4</v>
      </c>
      <c r="KZ112" s="52">
        <v>2.9104763363488952E-4</v>
      </c>
    </row>
    <row r="113" spans="1:312" x14ac:dyDescent="0.2">
      <c r="A113" s="89">
        <v>1.018</v>
      </c>
      <c r="B113" s="41" t="s">
        <v>843</v>
      </c>
      <c r="C113" s="51" t="s">
        <v>24</v>
      </c>
      <c r="D113" s="52">
        <v>1.9320777726592567E-5</v>
      </c>
      <c r="E113" s="52">
        <v>1.0213639456639973E-5</v>
      </c>
      <c r="F113" s="52">
        <v>2.7858967970225834E-5</v>
      </c>
      <c r="G113" s="52">
        <v>6.7519163599136898E-5</v>
      </c>
      <c r="H113" s="52">
        <v>2.512126261170019E-5</v>
      </c>
      <c r="I113" s="52">
        <v>1.4287718107766805E-4</v>
      </c>
      <c r="J113" s="52">
        <v>1.2267104985461258E-4</v>
      </c>
      <c r="K113" s="52">
        <v>9.916863475504827E-5</v>
      </c>
      <c r="L113" s="52">
        <v>4.6259465600990392E-5</v>
      </c>
      <c r="M113" s="52">
        <v>3.4059284084912672E-5</v>
      </c>
      <c r="N113" s="52">
        <v>7.2394611595635015E-5</v>
      </c>
      <c r="O113" s="52">
        <v>5.0256536342577069E-5</v>
      </c>
      <c r="P113" s="52">
        <v>1.2163322985952941E-4</v>
      </c>
      <c r="Q113" s="52">
        <v>1.0412641793669652E-4</v>
      </c>
      <c r="R113" s="52">
        <v>1.0443956763865238E-4</v>
      </c>
      <c r="S113" s="52">
        <v>7.7562793921165938E-5</v>
      </c>
      <c r="T113" s="52">
        <v>1.3504969381495082E-4</v>
      </c>
      <c r="U113" s="52">
        <v>7.9886612714038618E-5</v>
      </c>
      <c r="V113" s="52">
        <v>2.9784047287015477E-4</v>
      </c>
      <c r="W113" s="52">
        <v>2.4201064053841655E-4</v>
      </c>
      <c r="X113" s="52">
        <v>1.2739120380416698E-4</v>
      </c>
      <c r="Y113" s="52">
        <v>6.6016022651663078E-4</v>
      </c>
      <c r="Z113" s="52">
        <v>6.7914701186572255E-4</v>
      </c>
      <c r="AA113" s="52">
        <v>5.0828078473329295E-4</v>
      </c>
      <c r="AB113" s="52">
        <v>4.4648045568663005E-4</v>
      </c>
      <c r="AC113" s="52">
        <v>2.7983634348305716E-3</v>
      </c>
      <c r="AD113" s="52">
        <v>7.3860654566897381E-4</v>
      </c>
      <c r="AE113" s="52">
        <v>4.4175773381635878E-4</v>
      </c>
      <c r="AF113" s="52">
        <v>1.2213592178852062E-4</v>
      </c>
      <c r="AG113" s="52">
        <v>6.9450979505997166E-5</v>
      </c>
      <c r="AH113" s="52">
        <v>2.409139661995395E-4</v>
      </c>
      <c r="AI113" s="52">
        <v>1.0523968828239869E-4</v>
      </c>
      <c r="AJ113" s="52">
        <v>1.8571117910548023E-4</v>
      </c>
      <c r="AK113" s="52">
        <v>1.3671549067510662E-4</v>
      </c>
      <c r="AL113" s="52">
        <v>3.3837082151461691E-4</v>
      </c>
      <c r="AM113" s="52">
        <v>2.5404931274819963E-4</v>
      </c>
      <c r="AN113" s="52">
        <v>1.673455397177884E-4</v>
      </c>
      <c r="AO113" s="52">
        <v>2.6678303688903467E-4</v>
      </c>
      <c r="AP113" s="52">
        <v>3.6376498182285802E-4</v>
      </c>
      <c r="AQ113" s="52">
        <v>1.0762701669397147E-4</v>
      </c>
      <c r="AR113" s="52">
        <v>3.4066445506945056E-4</v>
      </c>
      <c r="AS113" s="52">
        <v>1.498494766827524E-4</v>
      </c>
      <c r="AT113" s="52">
        <v>2.321204134872092E-4</v>
      </c>
      <c r="AU113" s="52">
        <v>8.5322283621089119E-5</v>
      </c>
      <c r="AV113" s="52">
        <v>5.8218633133786207E-5</v>
      </c>
      <c r="AW113" s="52">
        <v>2.446945822078562E-4</v>
      </c>
      <c r="AX113" s="52">
        <v>9.7302461814472078E-5</v>
      </c>
      <c r="AY113" s="52">
        <v>2.2169058366810086E-4</v>
      </c>
      <c r="AZ113" s="52">
        <v>0.74042025105397435</v>
      </c>
      <c r="BA113" s="52">
        <v>0.79499778552148881</v>
      </c>
      <c r="BB113" s="52">
        <v>4.6292986050069126E-4</v>
      </c>
      <c r="BC113" s="52">
        <v>1.9658590852899608E-4</v>
      </c>
      <c r="BD113" s="52">
        <v>1.0060059089770832E-4</v>
      </c>
      <c r="BE113" s="52">
        <v>8.0046265639549771E-5</v>
      </c>
      <c r="BF113" s="52">
        <v>1.9165277501544695E-4</v>
      </c>
      <c r="BG113" s="52">
        <v>3.9416012665603902E-4</v>
      </c>
      <c r="BH113" s="52">
        <v>3.0534618256716387E-4</v>
      </c>
      <c r="BI113" s="52">
        <v>1.4639407659438719E-4</v>
      </c>
      <c r="BJ113" s="52">
        <v>2.3001811614650742E-4</v>
      </c>
      <c r="BK113" s="52">
        <v>3.8283569086833437E-4</v>
      </c>
      <c r="BL113" s="52">
        <v>9.3563369952021381E-5</v>
      </c>
      <c r="BM113" s="52">
        <v>2.1328940243245175E-4</v>
      </c>
      <c r="BN113" s="52">
        <v>1.1541012229275449E-4</v>
      </c>
      <c r="BO113" s="52">
        <v>1.0222877131956205E-4</v>
      </c>
      <c r="BP113" s="52">
        <v>4.5256297767555183E-5</v>
      </c>
      <c r="BQ113" s="52">
        <v>1.8884821882952575E-5</v>
      </c>
      <c r="BR113" s="52">
        <v>3.0472051596296424E-5</v>
      </c>
      <c r="BS113" s="52">
        <v>1.0415211608651932E-4</v>
      </c>
      <c r="BT113" s="52">
        <v>4.5744707712730129E-5</v>
      </c>
      <c r="BU113" s="52">
        <v>1.7254189154763922E-4</v>
      </c>
      <c r="BV113" s="52">
        <v>3.1768517211288661E-4</v>
      </c>
      <c r="BW113" s="52">
        <v>2.7407033940150458E-4</v>
      </c>
      <c r="BX113" s="52">
        <v>2.1332337270157592E-4</v>
      </c>
      <c r="BY113" s="52">
        <v>6.6841106967664005E-4</v>
      </c>
      <c r="BZ113" s="52">
        <v>3.1199946791423685E-4</v>
      </c>
      <c r="CA113" s="52">
        <v>2.9010260672484006E-4</v>
      </c>
      <c r="CB113" s="52">
        <v>1.4667440434093127E-4</v>
      </c>
      <c r="CC113" s="52">
        <v>2.5714510853469292E-4</v>
      </c>
      <c r="CD113" s="52">
        <v>8.0908292410019223E-4</v>
      </c>
      <c r="CE113" s="52">
        <v>9.6282090855865656E-4</v>
      </c>
      <c r="CF113" s="52">
        <v>9.0301326246843461E-4</v>
      </c>
      <c r="CG113" s="52">
        <v>6.6773843360780751E-4</v>
      </c>
      <c r="CH113" s="52">
        <v>2.1062093827459885E-3</v>
      </c>
      <c r="CI113" s="52">
        <v>7.8584532262683223E-4</v>
      </c>
      <c r="CJ113" s="52">
        <v>6.4204460252282715E-3</v>
      </c>
      <c r="CK113" s="52">
        <v>9.2449619809330062E-3</v>
      </c>
      <c r="CL113" s="52">
        <v>8.766077588897473E-5</v>
      </c>
      <c r="CM113" s="52">
        <v>1.4677312229743547E-4</v>
      </c>
      <c r="CN113" s="52">
        <v>2.4074256862153815E-4</v>
      </c>
      <c r="CO113" s="52">
        <v>2.5890197870089362E-4</v>
      </c>
      <c r="CP113" s="52">
        <v>1.6204169879553498E-4</v>
      </c>
      <c r="CQ113" s="52">
        <v>9.6893570686177536E-5</v>
      </c>
      <c r="CR113" s="52">
        <v>2.5458579850253443E-4</v>
      </c>
      <c r="CS113" s="52">
        <v>7.3148298360240375E-5</v>
      </c>
      <c r="CT113" s="52">
        <v>4.1484525994073876E-5</v>
      </c>
      <c r="CU113" s="52">
        <v>1.3824773200774297E-4</v>
      </c>
      <c r="CV113" s="52">
        <v>8.3021466541186533E-5</v>
      </c>
      <c r="CW113" s="52">
        <v>7.9465530748465833E-5</v>
      </c>
      <c r="CX113" s="52">
        <v>1.2631657332537569E-4</v>
      </c>
      <c r="CY113" s="52">
        <v>2.9540760532900967E-5</v>
      </c>
      <c r="CZ113" s="52">
        <v>1.7877450439313453E-4</v>
      </c>
      <c r="DA113" s="52">
        <v>4.9120184991957846E-5</v>
      </c>
      <c r="DB113" s="52">
        <v>2.3389126048888357E-4</v>
      </c>
      <c r="DC113" s="52">
        <v>5.2249054722653407E-4</v>
      </c>
      <c r="DD113" s="52">
        <v>4.7429474767561201E-4</v>
      </c>
      <c r="DE113" s="52">
        <v>1.8993407244899635E-4</v>
      </c>
      <c r="DF113" s="52">
        <v>3.7435081436240235E-4</v>
      </c>
      <c r="DG113" s="52">
        <v>9.1563608615172199E-4</v>
      </c>
      <c r="DH113" s="52">
        <v>2.8265843995449507E-4</v>
      </c>
      <c r="DI113" s="52">
        <v>1.5217971615692056E-4</v>
      </c>
      <c r="DJ113" s="52">
        <v>6.5769516002271895E-4</v>
      </c>
      <c r="DK113" s="52">
        <v>2.3499385323671698E-4</v>
      </c>
      <c r="DL113" s="52">
        <v>3.7544109770954842E-4</v>
      </c>
      <c r="DM113" s="52">
        <v>4.7252077548002545E-4</v>
      </c>
      <c r="DN113" s="52">
        <v>4.0264430556302981E-4</v>
      </c>
      <c r="DO113" s="52">
        <v>2.4498122383494257E-4</v>
      </c>
      <c r="DP113" s="52">
        <v>2.5188383277206111E-4</v>
      </c>
      <c r="DQ113" s="52">
        <v>1.4005067071585749E-4</v>
      </c>
      <c r="DR113" s="52">
        <v>4.6285852870116381E-4</v>
      </c>
      <c r="DS113" s="52">
        <v>4.3965030735471398E-4</v>
      </c>
      <c r="DT113" s="52">
        <v>6.1167516202325058E-5</v>
      </c>
      <c r="DU113" s="52">
        <v>2.2436490576641154E-4</v>
      </c>
      <c r="DV113" s="52">
        <v>5.8682703991958233E-5</v>
      </c>
      <c r="DW113" s="52">
        <v>2.5147136141455049E-4</v>
      </c>
      <c r="DX113" s="52">
        <v>1.8407308827085925E-4</v>
      </c>
      <c r="DY113" s="52">
        <v>3.6239999756712553E-5</v>
      </c>
      <c r="DZ113" s="52">
        <v>2.6158790120930442E-4</v>
      </c>
      <c r="EA113" s="52">
        <v>1.5497115013821263E-4</v>
      </c>
      <c r="EB113" s="52">
        <v>5.1369818414578236E-5</v>
      </c>
      <c r="EC113" s="52">
        <v>1.6859546477795151E-4</v>
      </c>
      <c r="ED113" s="52">
        <v>8.8479636775805565E-5</v>
      </c>
      <c r="EE113" s="52">
        <v>7.3570621823528109E-5</v>
      </c>
      <c r="EF113" s="52">
        <v>4.7104998800207059E-4</v>
      </c>
      <c r="EG113" s="52">
        <v>6.3874199535220315E-5</v>
      </c>
      <c r="EH113" s="52">
        <v>1.9979340018870401E-4</v>
      </c>
      <c r="EI113" s="52">
        <v>1.6343353083989607E-4</v>
      </c>
      <c r="EJ113" s="52">
        <v>2.4855132778960504E-4</v>
      </c>
      <c r="EK113" s="52">
        <v>1.4376724932150639E-4</v>
      </c>
      <c r="EL113" s="52">
        <v>1.7431127729168789E-4</v>
      </c>
      <c r="EM113" s="52">
        <v>8.7704037657868657E-5</v>
      </c>
      <c r="EN113" s="52">
        <v>9.4410264524301632E-5</v>
      </c>
      <c r="EO113" s="52">
        <v>5.7988989491034202E-5</v>
      </c>
      <c r="EP113" s="52">
        <v>1.119751539917297E-4</v>
      </c>
      <c r="EQ113" s="52">
        <v>8.2505476873778662E-5</v>
      </c>
      <c r="ER113" s="52">
        <v>7.896780380293005E-5</v>
      </c>
      <c r="ES113" s="52">
        <v>8.1167616197677536E-5</v>
      </c>
      <c r="ET113" s="52">
        <v>1.0938675007370971E-4</v>
      </c>
      <c r="EU113" s="52">
        <v>1.8383711308093257E-4</v>
      </c>
      <c r="EV113" s="52">
        <v>2.37691915887271E-4</v>
      </c>
      <c r="EW113" s="52">
        <v>7.1638384390743798E-5</v>
      </c>
      <c r="EX113" s="52">
        <v>7.3462264420139914E-5</v>
      </c>
      <c r="EY113" s="52">
        <v>2.2145380388260315E-4</v>
      </c>
      <c r="EZ113" s="52">
        <v>3.5989340937829593E-4</v>
      </c>
      <c r="FA113" s="52">
        <v>4.0570202649050632E-4</v>
      </c>
      <c r="FB113" s="52">
        <v>2.1720990701977881E-4</v>
      </c>
      <c r="FC113" s="52">
        <v>2.9323262971528376E-4</v>
      </c>
      <c r="FD113" s="52">
        <v>4.7857720573225429E-5</v>
      </c>
      <c r="FE113" s="52">
        <v>3.0899735366361801E-5</v>
      </c>
      <c r="FF113" s="52">
        <v>7.73972275816853E-5</v>
      </c>
      <c r="FG113" s="52">
        <v>1.0263795480690867E-4</v>
      </c>
      <c r="FH113" s="52">
        <v>1.0660010681126166E-4</v>
      </c>
      <c r="FI113" s="52">
        <v>5.1705975789860637E-5</v>
      </c>
      <c r="FJ113" s="52">
        <v>1.9242320360957259E-4</v>
      </c>
      <c r="FK113" s="52">
        <v>5.9731197819214034E-5</v>
      </c>
      <c r="FL113" s="52">
        <v>1.0570476838710537E-4</v>
      </c>
      <c r="FM113" s="52">
        <v>4.6279249265168993E-5</v>
      </c>
      <c r="FN113" s="52">
        <v>3.1633080425957364E-5</v>
      </c>
      <c r="FO113" s="52">
        <v>1.6146230833410645E-4</v>
      </c>
      <c r="FP113" s="52">
        <v>6.2150334973557267E-5</v>
      </c>
      <c r="FQ113" s="52">
        <v>5.4277398768361534E-5</v>
      </c>
      <c r="FR113" s="52">
        <v>7.6913564375580558E-5</v>
      </c>
      <c r="FS113" s="52">
        <v>1.1675316233790923E-4</v>
      </c>
      <c r="FT113" s="52">
        <v>3.09861851658547E-5</v>
      </c>
      <c r="FU113" s="52">
        <v>4.9061959945056316E-5</v>
      </c>
      <c r="FV113" s="52">
        <v>3.8604320209885808E-4</v>
      </c>
      <c r="FW113" s="52">
        <v>2.891794485668097E-4</v>
      </c>
      <c r="FX113" s="52">
        <v>1.8985115685665391E-4</v>
      </c>
      <c r="FY113" s="52">
        <v>2.2599759530812056E-4</v>
      </c>
      <c r="FZ113" s="52">
        <v>1.7781697528160701E-4</v>
      </c>
      <c r="GA113" s="52">
        <v>2.181770452029261E-4</v>
      </c>
      <c r="GB113" s="52">
        <v>1.6343347602806396E-4</v>
      </c>
      <c r="GC113" s="52">
        <v>8.9353425352698684E-5</v>
      </c>
      <c r="GD113" s="52">
        <v>1.1158090360299753E-4</v>
      </c>
      <c r="GE113" s="52">
        <v>1.0865881201766577E-4</v>
      </c>
      <c r="GF113" s="52">
        <v>2.1308641737846436E-4</v>
      </c>
      <c r="GG113" s="52">
        <v>2.7718612632377713E-4</v>
      </c>
      <c r="GH113" s="52">
        <v>2.3434828165288764E-4</v>
      </c>
      <c r="GI113" s="52">
        <v>4.3256954190044574E-4</v>
      </c>
      <c r="GJ113" s="52">
        <v>4.6097510327004266E-4</v>
      </c>
      <c r="GK113" s="52">
        <v>1.8476398733817371E-4</v>
      </c>
      <c r="GL113" s="52">
        <v>9.6417268712819962E-4</v>
      </c>
      <c r="GM113" s="52">
        <v>7.7437934406731745E-4</v>
      </c>
      <c r="GN113" s="52">
        <v>7.397981317696958E-4</v>
      </c>
      <c r="GO113" s="52">
        <v>3.8460357098273583E-4</v>
      </c>
      <c r="GP113" s="52">
        <v>2.211644270037735E-4</v>
      </c>
      <c r="GQ113" s="52">
        <v>3.9734644652838808E-4</v>
      </c>
      <c r="GR113" s="52">
        <v>2.8040994221011295E-4</v>
      </c>
      <c r="GS113" s="52">
        <v>1.6011978857600703E-4</v>
      </c>
      <c r="GT113" s="52">
        <v>4.7598335632575024E-4</v>
      </c>
      <c r="GU113" s="52">
        <v>1.3416659972667312E-4</v>
      </c>
      <c r="GV113" s="52">
        <v>3.9029472923606499E-4</v>
      </c>
      <c r="GW113" s="52">
        <v>1.34436038526121E-4</v>
      </c>
      <c r="GX113" s="52">
        <v>3.3492371215817455E-5</v>
      </c>
      <c r="GY113" s="52">
        <v>1.613331864089966E-4</v>
      </c>
      <c r="GZ113" s="52">
        <v>1.8493982310642575E-4</v>
      </c>
      <c r="HA113" s="52">
        <v>1.9238576726623587E-4</v>
      </c>
      <c r="HB113" s="52">
        <v>1.2424695972384372E-4</v>
      </c>
      <c r="HC113" s="52">
        <v>2.9906527550037305E-4</v>
      </c>
      <c r="HD113" s="52">
        <v>1.4100475630297041E-4</v>
      </c>
      <c r="HE113" s="52">
        <v>2.1110140782198576E-4</v>
      </c>
      <c r="HF113" s="52">
        <v>4.3815072394044069E-4</v>
      </c>
      <c r="HG113" s="52">
        <v>1.1991903418022513E-4</v>
      </c>
      <c r="HH113" s="52">
        <v>1.7865392764480781E-4</v>
      </c>
      <c r="HI113" s="52">
        <v>3.8754175318372061E-4</v>
      </c>
      <c r="HJ113" s="52">
        <v>1.6974651293276191E-4</v>
      </c>
      <c r="HK113" s="52">
        <v>3.8804472919845524E-4</v>
      </c>
      <c r="HL113" s="52">
        <v>2.1705143168726014E-4</v>
      </c>
      <c r="HM113" s="52">
        <v>2.6273251922017207E-4</v>
      </c>
      <c r="HN113" s="52">
        <v>3.3677848296911786E-4</v>
      </c>
      <c r="HO113" s="52">
        <v>3.3063892811471433E-4</v>
      </c>
      <c r="HP113" s="52">
        <v>5.1868041210300134E-4</v>
      </c>
      <c r="HQ113" s="52">
        <v>1.506352283157194E-4</v>
      </c>
      <c r="HR113" s="52">
        <v>2.1966526108636725E-4</v>
      </c>
      <c r="HS113" s="52">
        <v>6.6528861150681807E-5</v>
      </c>
      <c r="HT113" s="52">
        <v>1.6203622565030072E-4</v>
      </c>
      <c r="HU113" s="52">
        <v>1.3296913898291058E-4</v>
      </c>
      <c r="HV113" s="52">
        <v>1.4699191046543602E-4</v>
      </c>
      <c r="HW113" s="52">
        <v>1.7615295153203026E-4</v>
      </c>
      <c r="HX113" s="52">
        <v>1.048667061837737E-4</v>
      </c>
      <c r="HY113" s="52">
        <v>2.6043470440664654E-4</v>
      </c>
      <c r="HZ113" s="52">
        <v>3.2146409449933927E-4</v>
      </c>
      <c r="IA113" s="52">
        <v>4.1705112043710906E-4</v>
      </c>
      <c r="IB113" s="52">
        <v>2.6505747899532113E-4</v>
      </c>
      <c r="IC113" s="52">
        <v>2.6271702706605403E-4</v>
      </c>
      <c r="ID113" s="52">
        <v>1.7368006751034251E-4</v>
      </c>
      <c r="IE113" s="52">
        <v>2.2637421966896691E-4</v>
      </c>
      <c r="IF113" s="52">
        <v>2.573391197001983E-4</v>
      </c>
      <c r="IG113" s="52">
        <v>9.3036162467514832E-5</v>
      </c>
      <c r="IH113" s="52">
        <v>1.7306574346582465E-4</v>
      </c>
      <c r="II113" s="52">
        <v>9.8919892896517881E-4</v>
      </c>
      <c r="IJ113" s="52">
        <v>1.9228943956292968E-4</v>
      </c>
      <c r="IK113" s="52">
        <v>1.1345567546893619E-4</v>
      </c>
      <c r="IL113" s="52">
        <v>6.579545035383478E-5</v>
      </c>
      <c r="IM113" s="52">
        <v>5.8638753666199317E-5</v>
      </c>
      <c r="IN113" s="52">
        <v>1.6139188924083951E-4</v>
      </c>
      <c r="IO113" s="52">
        <v>1.6367648861166854E-4</v>
      </c>
      <c r="IP113" s="52">
        <v>1.8293291618292742E-4</v>
      </c>
      <c r="IQ113" s="52">
        <v>9.1106895977841553E-5</v>
      </c>
      <c r="IR113" s="52">
        <v>6.6263390434586529E-5</v>
      </c>
      <c r="IS113" s="52">
        <v>8.7212943527526106E-5</v>
      </c>
      <c r="IT113" s="52">
        <v>2.4444100076813361E-5</v>
      </c>
      <c r="IU113" s="52">
        <v>3.727270331589997E-5</v>
      </c>
      <c r="IV113" s="52">
        <v>4.402798584277344E-5</v>
      </c>
      <c r="IW113" s="52">
        <v>7.2735397968664195E-5</v>
      </c>
      <c r="IX113" s="52">
        <v>7.9900837684940162E-5</v>
      </c>
      <c r="IY113" s="52">
        <v>1.4574505928173254E-4</v>
      </c>
      <c r="IZ113" s="52">
        <v>1.4070357890849316E-4</v>
      </c>
      <c r="JA113" s="52">
        <v>9.5770182322121484E-5</v>
      </c>
      <c r="JB113" s="52">
        <v>1.4429284685294643E-4</v>
      </c>
      <c r="JC113" s="52">
        <v>6.69522313524496E-5</v>
      </c>
      <c r="JD113" s="52">
        <v>1.2922020972354623E-5</v>
      </c>
      <c r="JE113" s="52">
        <v>2.2256221142919608E-5</v>
      </c>
      <c r="JF113" s="52">
        <v>1.4931604833146466E-5</v>
      </c>
      <c r="JG113" s="52">
        <v>1.1303143292624231E-4</v>
      </c>
      <c r="JH113" s="52">
        <v>1.5956747755395032E-4</v>
      </c>
      <c r="JI113" s="52">
        <v>2.0868489112508095E-4</v>
      </c>
      <c r="JJ113" s="52">
        <v>1.1108745052388453E-4</v>
      </c>
      <c r="JK113" s="52">
        <v>2.8934825937050455E-4</v>
      </c>
      <c r="JL113" s="52">
        <v>1.9971121823334647E-4</v>
      </c>
      <c r="JM113" s="52">
        <v>4.8195331283002816E-5</v>
      </c>
      <c r="JN113" s="52">
        <v>6.2662769656236575E-5</v>
      </c>
      <c r="JO113" s="52">
        <v>7.4055076535897759E-5</v>
      </c>
      <c r="JP113" s="52">
        <v>9.5106130578390528E-5</v>
      </c>
      <c r="JQ113" s="52">
        <v>6.1947702568573924E-5</v>
      </c>
      <c r="JR113" s="52">
        <v>6.0988285585959191E-5</v>
      </c>
      <c r="JS113" s="52">
        <v>1.5538740874443356E-4</v>
      </c>
      <c r="JT113" s="52">
        <v>1.49016477700226E-4</v>
      </c>
      <c r="JU113" s="52">
        <v>4.1788224081617181E-5</v>
      </c>
      <c r="JV113" s="52">
        <v>1.0269596762286606E-4</v>
      </c>
      <c r="JW113" s="52">
        <v>8.1908429147769637E-5</v>
      </c>
      <c r="JX113" s="52">
        <v>1.3418665621361102E-4</v>
      </c>
      <c r="JY113" s="52">
        <v>1.8764191600437112E-4</v>
      </c>
      <c r="JZ113" s="52">
        <v>2.5594719610850012E-4</v>
      </c>
      <c r="KA113" s="52">
        <v>7.2442640500077816E-5</v>
      </c>
      <c r="KB113" s="52">
        <v>7.8635663714306207E-5</v>
      </c>
      <c r="KC113" s="52">
        <v>9.9814642618419934E-5</v>
      </c>
      <c r="KD113" s="52">
        <v>6.7776573805917396E-5</v>
      </c>
      <c r="KE113" s="52">
        <v>1.3201801664745812E-4</v>
      </c>
      <c r="KF113" s="52">
        <v>2.1186989104364374E-4</v>
      </c>
      <c r="KG113" s="52">
        <v>1.7069440749804631E-4</v>
      </c>
      <c r="KH113" s="52">
        <v>2.567805706227557E-5</v>
      </c>
      <c r="KI113" s="52">
        <v>2.1217963015730628E-4</v>
      </c>
      <c r="KJ113" s="52">
        <v>5.9382163656099172E-5</v>
      </c>
      <c r="KK113" s="52">
        <v>1.8720842368657754E-4</v>
      </c>
      <c r="KL113" s="52">
        <v>1.0116588002049149E-4</v>
      </c>
      <c r="KM113" s="52">
        <v>2.4786863754201928E-4</v>
      </c>
      <c r="KN113" s="52">
        <v>2.3126338153842894E-4</v>
      </c>
      <c r="KO113" s="52">
        <v>1.1543745997332152E-4</v>
      </c>
      <c r="KP113" s="52">
        <v>7.0315123812928639E-5</v>
      </c>
      <c r="KQ113" s="52">
        <v>1.6380386365859453E-4</v>
      </c>
      <c r="KR113" s="52">
        <v>8.1157344196604726E-5</v>
      </c>
      <c r="KS113" s="52">
        <v>5.7927653563159825E-5</v>
      </c>
      <c r="KT113" s="52">
        <v>2.3466825384350147E-4</v>
      </c>
      <c r="KU113" s="52">
        <v>1.3482508439333733E-4</v>
      </c>
      <c r="KV113" s="52">
        <v>5.6495262279650208E-5</v>
      </c>
      <c r="KW113" s="52">
        <v>1.5627511659241467E-4</v>
      </c>
      <c r="KX113" s="52">
        <v>1.09277890763548E-4</v>
      </c>
      <c r="KY113" s="52">
        <v>2.5453207384946498E-4</v>
      </c>
      <c r="KZ113" s="52">
        <v>1.3856569883515752E-4</v>
      </c>
    </row>
    <row r="114" spans="1:312" x14ac:dyDescent="0.2">
      <c r="A114" s="89">
        <v>1.0140070000000001</v>
      </c>
      <c r="B114" s="41" t="s">
        <v>7302</v>
      </c>
      <c r="C114" s="51" t="s">
        <v>123</v>
      </c>
      <c r="D114" s="52">
        <v>1.0222858854923857E-4</v>
      </c>
      <c r="E114" s="52">
        <v>4.9277097121855815E-6</v>
      </c>
      <c r="F114" s="52">
        <v>1.058947030541219E-4</v>
      </c>
      <c r="G114" s="52">
        <v>7.9023332924446938E-6</v>
      </c>
      <c r="H114" s="52">
        <v>5.0492268769832484E-5</v>
      </c>
      <c r="I114" s="52">
        <v>9.5926996279096279E-5</v>
      </c>
      <c r="J114" s="52">
        <v>4.8313461813677092E-5</v>
      </c>
      <c r="K114" s="52">
        <v>1.9160423444731711E-5</v>
      </c>
      <c r="L114" s="52">
        <v>2.7873135034971749E-5</v>
      </c>
      <c r="M114" s="52">
        <v>4.3218562423889516E-5</v>
      </c>
      <c r="N114" s="52">
        <v>3.3628612312133523E-5</v>
      </c>
      <c r="O114" s="52">
        <v>1.2188694975729267E-4</v>
      </c>
      <c r="P114" s="52">
        <v>1.7581083426461628E-5</v>
      </c>
      <c r="Q114" s="52">
        <v>6.7641031086520658E-5</v>
      </c>
      <c r="R114" s="52">
        <v>1.1184338316302832E-4</v>
      </c>
      <c r="S114" s="52">
        <v>8.9367564885158059E-5</v>
      </c>
      <c r="T114" s="52">
        <v>1.0394274186881047E-4</v>
      </c>
      <c r="U114" s="52">
        <v>7.629225234250588E-5</v>
      </c>
      <c r="V114" s="52">
        <v>1.351567940687477E-4</v>
      </c>
      <c r="W114" s="52">
        <v>2.9030265384636502E-5</v>
      </c>
      <c r="X114" s="52">
        <v>2.4284743075062519E-4</v>
      </c>
      <c r="Y114" s="52">
        <v>1.9447050623730177E-3</v>
      </c>
      <c r="Z114" s="52">
        <v>8.1201924414349143E-4</v>
      </c>
      <c r="AA114" s="52">
        <v>8.7269145395990383E-4</v>
      </c>
      <c r="AB114" s="52">
        <v>7.1317239089281202E-4</v>
      </c>
      <c r="AC114" s="52">
        <v>5.2349214253893852E-3</v>
      </c>
      <c r="AD114" s="52">
        <v>5.8971339231455117E-2</v>
      </c>
      <c r="AE114" s="52">
        <v>2.4723294295388751E-4</v>
      </c>
      <c r="AF114" s="52">
        <v>2.310148936058629E-4</v>
      </c>
      <c r="AG114" s="52">
        <v>3.3861821145235311E-5</v>
      </c>
      <c r="AH114" s="52">
        <v>3.4749755941564014E-5</v>
      </c>
      <c r="AI114" s="52">
        <v>7.13271044812675E-5</v>
      </c>
      <c r="AJ114" s="52">
        <v>2.3273798141063996E-4</v>
      </c>
      <c r="AK114" s="52">
        <v>8.9734728501930918E-5</v>
      </c>
      <c r="AL114" s="52">
        <v>4.501670144391348E-4</v>
      </c>
      <c r="AM114" s="52">
        <v>3.1050471558113289E-4</v>
      </c>
      <c r="AN114" s="52">
        <v>1.6665851657764121E-5</v>
      </c>
      <c r="AO114" s="52">
        <v>6.1142905285166117E-5</v>
      </c>
      <c r="AP114" s="52">
        <v>6.6720871232489457E-4</v>
      </c>
      <c r="AQ114" s="52">
        <v>3.7789947865269693E-5</v>
      </c>
      <c r="AR114" s="52">
        <v>3.3024382291860227E-4</v>
      </c>
      <c r="AS114" s="52">
        <v>1.2727779127675616E-4</v>
      </c>
      <c r="AT114" s="52">
        <v>7.7603132964279122E-5</v>
      </c>
      <c r="AU114" s="52">
        <v>4.0183568764980125E-5</v>
      </c>
      <c r="AV114" s="52">
        <v>1.8597699510992206E-5</v>
      </c>
      <c r="AW114" s="52">
        <v>9.9285342852680663E-5</v>
      </c>
      <c r="AX114" s="52">
        <v>1.8091742245494709E-4</v>
      </c>
      <c r="AY114" s="52">
        <v>3.2612019310502056E-5</v>
      </c>
      <c r="AZ114" s="52">
        <v>3.0921610991723778E-2</v>
      </c>
      <c r="BA114" s="52">
        <v>4.1080665513466537E-3</v>
      </c>
      <c r="BB114" s="52">
        <v>7.8839435375817129E-4</v>
      </c>
      <c r="BC114" s="52">
        <v>3.0480798283432216E-5</v>
      </c>
      <c r="BD114" s="52">
        <v>3.3725915232357193E-5</v>
      </c>
      <c r="BE114" s="52">
        <v>9.3973137871638534E-6</v>
      </c>
      <c r="BF114" s="52">
        <v>4.7470581314924685E-4</v>
      </c>
      <c r="BG114" s="52">
        <v>5.0327034211199387E-3</v>
      </c>
      <c r="BH114" s="52">
        <v>3.677418720761018E-4</v>
      </c>
      <c r="BI114" s="52">
        <v>4.3015376421945169E-5</v>
      </c>
      <c r="BJ114" s="52">
        <v>1.438621282244002E-4</v>
      </c>
      <c r="BK114" s="52">
        <v>1.5968139034249824E-4</v>
      </c>
      <c r="BL114" s="52">
        <v>3.4483318797673693E-5</v>
      </c>
      <c r="BM114" s="52">
        <v>1.0122348753963577E-4</v>
      </c>
      <c r="BN114" s="52">
        <v>9.7147421622252692E-5</v>
      </c>
      <c r="BO114" s="52">
        <v>7.4045609083146983E-5</v>
      </c>
      <c r="BP114" s="52">
        <v>1.2599878174553497E-4</v>
      </c>
      <c r="BQ114" s="52">
        <v>7.3176302755335908E-6</v>
      </c>
      <c r="BR114" s="52">
        <v>3.2466722738252428E-5</v>
      </c>
      <c r="BS114" s="52">
        <v>4.1433512120319252E-6</v>
      </c>
      <c r="BT114" s="52">
        <v>2.2471913861797703E-4</v>
      </c>
      <c r="BU114" s="52">
        <v>3.4178634769386946E-5</v>
      </c>
      <c r="BV114" s="52">
        <v>1.0766859145402963E-4</v>
      </c>
      <c r="BW114" s="52">
        <v>4.9039652385218366E-5</v>
      </c>
      <c r="BX114" s="52">
        <v>3.7299914619181725E-5</v>
      </c>
      <c r="BY114" s="52">
        <v>2.7959183845745596E-4</v>
      </c>
      <c r="BZ114" s="52">
        <v>1.1664939381040722E-4</v>
      </c>
      <c r="CA114" s="52">
        <v>8.4212538062068031E-5</v>
      </c>
      <c r="CB114" s="52">
        <v>2.0468033795420905E-4</v>
      </c>
      <c r="CC114" s="52">
        <v>4.6539227616262999E-5</v>
      </c>
      <c r="CD114" s="52">
        <v>0.96182527041463617</v>
      </c>
      <c r="CE114" s="52">
        <v>0.96374507003376819</v>
      </c>
      <c r="CF114" s="52">
        <v>0.87540964659386256</v>
      </c>
      <c r="CG114" s="52">
        <v>0.95886462903265091</v>
      </c>
      <c r="CH114" s="52">
        <v>4.5641302414633947E-2</v>
      </c>
      <c r="CI114" s="52">
        <v>0.23258070546352988</v>
      </c>
      <c r="CJ114" s="52">
        <v>0.94515619691158903</v>
      </c>
      <c r="CK114" s="52">
        <v>0.39353800487618734</v>
      </c>
      <c r="CL114" s="52">
        <v>3.6857744768674253E-4</v>
      </c>
      <c r="CM114" s="52">
        <v>2.121234203212286E-4</v>
      </c>
      <c r="CN114" s="52">
        <v>2.3755550043389875E-4</v>
      </c>
      <c r="CO114" s="52">
        <v>1.1722868502960837E-4</v>
      </c>
      <c r="CP114" s="52">
        <v>6.670948692545944E-5</v>
      </c>
      <c r="CQ114" s="52">
        <v>1.0634660197263388E-4</v>
      </c>
      <c r="CR114" s="52">
        <v>1.6591107329470209E-5</v>
      </c>
      <c r="CS114" s="52">
        <v>3.2837749896752185E-4</v>
      </c>
      <c r="CT114" s="52">
        <v>3.3247203597404989E-5</v>
      </c>
      <c r="CU114" s="52">
        <v>3.9794234709467504E-5</v>
      </c>
      <c r="CV114" s="52">
        <v>1.1958295834499369E-4</v>
      </c>
      <c r="CW114" s="52">
        <v>3.5764799689542482E-5</v>
      </c>
      <c r="CX114" s="52">
        <v>5.5778911718420432E-5</v>
      </c>
      <c r="CY114" s="52">
        <v>5.2818557276751954E-5</v>
      </c>
      <c r="CZ114" s="52">
        <v>3.7017693127192253E-5</v>
      </c>
      <c r="DA114" s="52">
        <v>1.0583141547321998E-4</v>
      </c>
      <c r="DB114" s="52">
        <v>4.212507453799468E-5</v>
      </c>
      <c r="DC114" s="52">
        <v>4.1860541551819695E-4</v>
      </c>
      <c r="DD114" s="52">
        <v>7.2452624551840267E-4</v>
      </c>
      <c r="DE114" s="52">
        <v>7.2244792800439704E-4</v>
      </c>
      <c r="DF114" s="52">
        <v>4.582859745333446E-4</v>
      </c>
      <c r="DG114" s="52">
        <v>3.2172747268225879E-4</v>
      </c>
      <c r="DH114" s="52">
        <v>3.3800811504915764E-4</v>
      </c>
      <c r="DI114" s="52">
        <v>5.9830892031983274E-5</v>
      </c>
      <c r="DJ114" s="52">
        <v>8.8282437659400358E-5</v>
      </c>
      <c r="DK114" s="52">
        <v>9.4968624281271713E-5</v>
      </c>
      <c r="DL114" s="52">
        <v>5.1835274454034031E-5</v>
      </c>
      <c r="DM114" s="52">
        <v>5.3540042455283733E-5</v>
      </c>
      <c r="DN114" s="52">
        <v>8.238694976692382E-5</v>
      </c>
      <c r="DO114" s="52">
        <v>2.9735149784275914E-5</v>
      </c>
      <c r="DP114" s="52">
        <v>8.6418845058257269E-5</v>
      </c>
      <c r="DQ114" s="52">
        <v>5.4125937722600261E-5</v>
      </c>
      <c r="DR114" s="52">
        <v>6.8860078005013908E-5</v>
      </c>
      <c r="DS114" s="52">
        <v>1.3476455792762478E-4</v>
      </c>
      <c r="DT114" s="52">
        <v>1.3333604407927596E-5</v>
      </c>
      <c r="DU114" s="52">
        <v>2.8244092741402607E-4</v>
      </c>
      <c r="DV114" s="52">
        <v>6.9625529947213755E-5</v>
      </c>
      <c r="DW114" s="52">
        <v>1.4102129132111894E-4</v>
      </c>
      <c r="DX114" s="52">
        <v>2.0896807288877433E-4</v>
      </c>
      <c r="DY114" s="52">
        <v>9.8606962380342678E-5</v>
      </c>
      <c r="DZ114" s="52">
        <v>4.2330765855392013E-5</v>
      </c>
      <c r="EA114" s="52">
        <v>2.3726565064240078E-4</v>
      </c>
      <c r="EB114" s="52">
        <v>1.8586849838518003E-4</v>
      </c>
      <c r="EC114" s="52">
        <v>2.1930492382643543E-4</v>
      </c>
      <c r="ED114" s="52">
        <v>1.8921281630998372E-5</v>
      </c>
      <c r="EE114" s="52">
        <v>1.9057481704695656E-4</v>
      </c>
      <c r="EF114" s="52">
        <v>1.575715101873505E-4</v>
      </c>
      <c r="EG114" s="52">
        <v>1.8839255058870924E-4</v>
      </c>
      <c r="EH114" s="52">
        <v>1.1680474371844583E-4</v>
      </c>
      <c r="EI114" s="52">
        <v>5.6288901471833468E-5</v>
      </c>
      <c r="EJ114" s="52">
        <v>3.4452776802426746E-5</v>
      </c>
      <c r="EK114" s="52">
        <v>1.6193712029505388E-4</v>
      </c>
      <c r="EL114" s="52">
        <v>1.5997436376068987E-4</v>
      </c>
      <c r="EM114" s="52">
        <v>2.4220763944678108E-5</v>
      </c>
      <c r="EN114" s="52">
        <v>1.6495473727294338E-5</v>
      </c>
      <c r="EO114" s="52">
        <v>2.0686755802012702E-4</v>
      </c>
      <c r="EP114" s="52">
        <v>3.0432125963359808E-5</v>
      </c>
      <c r="EQ114" s="52">
        <v>1.8002379165512076E-4</v>
      </c>
      <c r="ER114" s="52">
        <v>2.5727445269128605E-5</v>
      </c>
      <c r="ES114" s="52">
        <v>1.365298793420822E-4</v>
      </c>
      <c r="ET114" s="52">
        <v>8.7049583512191825E-5</v>
      </c>
      <c r="EU114" s="52">
        <v>8.6289038911763399E-6</v>
      </c>
      <c r="EV114" s="52">
        <v>3.0157926067090718E-5</v>
      </c>
      <c r="EW114" s="52">
        <v>4.3563379671920195E-5</v>
      </c>
      <c r="EX114" s="52">
        <v>6.7803173401987025E-5</v>
      </c>
      <c r="EY114" s="52">
        <v>1.1152672554026608E-4</v>
      </c>
      <c r="EZ114" s="52">
        <v>1.8561295758119233E-4</v>
      </c>
      <c r="FA114" s="52">
        <v>1.6915109308859649E-4</v>
      </c>
      <c r="FB114" s="52">
        <v>2.4309789466330884E-5</v>
      </c>
      <c r="FC114" s="52">
        <v>1.0097924285703626E-4</v>
      </c>
      <c r="FD114" s="52">
        <v>1.6292738695149539E-4</v>
      </c>
      <c r="FE114" s="52">
        <v>1.0882381604390579E-5</v>
      </c>
      <c r="FF114" s="52">
        <v>6.8225179748095226E-6</v>
      </c>
      <c r="FG114" s="52">
        <v>4.0346866424275881E-4</v>
      </c>
      <c r="FH114" s="52">
        <v>2.293977749988959E-4</v>
      </c>
      <c r="FI114" s="52">
        <v>4.0981127523161045E-6</v>
      </c>
      <c r="FJ114" s="52">
        <v>1.4160934481632231E-4</v>
      </c>
      <c r="FK114" s="52">
        <v>1.3004591997698017E-5</v>
      </c>
      <c r="FL114" s="52">
        <v>1.7757832838382873E-5</v>
      </c>
      <c r="FM114" s="52">
        <v>9.1652863760259521E-5</v>
      </c>
      <c r="FN114" s="52">
        <v>1.068454746690619E-6</v>
      </c>
      <c r="FO114" s="52">
        <v>5.5622899104821198E-5</v>
      </c>
      <c r="FP114" s="52">
        <v>8.7619552282109411E-5</v>
      </c>
      <c r="FQ114" s="52">
        <v>6.4129599432045635E-5</v>
      </c>
      <c r="FR114" s="52">
        <v>2.6940897383277192E-4</v>
      </c>
      <c r="FS114" s="52">
        <v>0</v>
      </c>
      <c r="FT114" s="52">
        <v>3.9799311675628526E-5</v>
      </c>
      <c r="FU114" s="52">
        <v>1.1425664177648155E-4</v>
      </c>
      <c r="FV114" s="52">
        <v>3.6487043861846282E-5</v>
      </c>
      <c r="FW114" s="52">
        <v>2.2629341734115347E-5</v>
      </c>
      <c r="FX114" s="52">
        <v>1.3942258249443885E-4</v>
      </c>
      <c r="FY114" s="52">
        <v>4.0916140291439116E-5</v>
      </c>
      <c r="FZ114" s="52">
        <v>3.2335806242943028E-5</v>
      </c>
      <c r="GA114" s="52">
        <v>6.4342852749568605E-5</v>
      </c>
      <c r="GB114" s="52">
        <v>1.7600528187637659E-4</v>
      </c>
      <c r="GC114" s="52">
        <v>1.3633140134906421E-4</v>
      </c>
      <c r="GD114" s="52">
        <v>4.9649903456396777E-5</v>
      </c>
      <c r="GE114" s="52">
        <v>1.3339730058089386E-4</v>
      </c>
      <c r="GF114" s="52">
        <v>3.5734602785144687E-4</v>
      </c>
      <c r="GG114" s="52">
        <v>4.4389983272087087E-4</v>
      </c>
      <c r="GH114" s="52">
        <v>7.7788450368796239E-4</v>
      </c>
      <c r="GI114" s="52">
        <v>5.0312669827173851E-4</v>
      </c>
      <c r="GJ114" s="52">
        <v>4.3401376889190172E-4</v>
      </c>
      <c r="GK114" s="52">
        <v>1.8476398733817371E-4</v>
      </c>
      <c r="GL114" s="52">
        <v>7.5859636019905696E-3</v>
      </c>
      <c r="GM114" s="52">
        <v>1.8902736555660202E-2</v>
      </c>
      <c r="GN114" s="52">
        <v>1.3252333123789426E-2</v>
      </c>
      <c r="GO114" s="52">
        <v>5.6016576726417274E-5</v>
      </c>
      <c r="GP114" s="52">
        <v>2.0694541611032325E-4</v>
      </c>
      <c r="GQ114" s="52">
        <v>3.0479768064871994E-4</v>
      </c>
      <c r="GR114" s="52">
        <v>1.1003911989705368E-4</v>
      </c>
      <c r="GS114" s="52">
        <v>2.6737587452090148E-4</v>
      </c>
      <c r="GT114" s="52">
        <v>3.0224943126685143E-4</v>
      </c>
      <c r="GU114" s="52">
        <v>2.5340808684451243E-4</v>
      </c>
      <c r="GV114" s="52">
        <v>3.6394478592169615E-4</v>
      </c>
      <c r="GW114" s="52">
        <v>2.3470895829947789E-4</v>
      </c>
      <c r="GX114" s="52">
        <v>4.3462674971467849E-5</v>
      </c>
      <c r="GY114" s="52">
        <v>8.4911447321127134E-5</v>
      </c>
      <c r="GZ114" s="52">
        <v>3.7973182398143448E-4</v>
      </c>
      <c r="HA114" s="52">
        <v>2.7819947742899784E-4</v>
      </c>
      <c r="HB114" s="52">
        <v>3.4643609385546955E-4</v>
      </c>
      <c r="HC114" s="52">
        <v>2.3905820214927876E-4</v>
      </c>
      <c r="HD114" s="52">
        <v>2.6800005539823993E-4</v>
      </c>
      <c r="HE114" s="52">
        <v>1.6806336505242205E-4</v>
      </c>
      <c r="HF114" s="52">
        <v>2.7368233912555254E-4</v>
      </c>
      <c r="HG114" s="52">
        <v>8.6199103239764576E-5</v>
      </c>
      <c r="HH114" s="52">
        <v>1.8207038348943584E-4</v>
      </c>
      <c r="HI114" s="52">
        <v>2.8215265751649023E-4</v>
      </c>
      <c r="HJ114" s="52">
        <v>3.2592600972895721E-4</v>
      </c>
      <c r="HK114" s="52">
        <v>4.0840325270546319E-5</v>
      </c>
      <c r="HL114" s="52">
        <v>4.2966055833693654E-5</v>
      </c>
      <c r="HM114" s="52">
        <v>3.3563471185220402E-5</v>
      </c>
      <c r="HN114" s="52">
        <v>7.0637209100936932E-5</v>
      </c>
      <c r="HO114" s="52">
        <v>5.5434235866224567E-5</v>
      </c>
      <c r="HP114" s="52">
        <v>2.0991868229727802E-4</v>
      </c>
      <c r="HQ114" s="52">
        <v>6.0432594780850934E-5</v>
      </c>
      <c r="HR114" s="52">
        <v>1.9163339941710369E-4</v>
      </c>
      <c r="HS114" s="52">
        <v>1.0646915844943309E-4</v>
      </c>
      <c r="HT114" s="52">
        <v>3.2589713283510366E-4</v>
      </c>
      <c r="HU114" s="52">
        <v>1.0347299530933827E-4</v>
      </c>
      <c r="HV114" s="52">
        <v>1.6917326782999587E-4</v>
      </c>
      <c r="HW114" s="52">
        <v>1.9477355545570186E-4</v>
      </c>
      <c r="HX114" s="52">
        <v>9.6919646673137075E-4</v>
      </c>
      <c r="HY114" s="52">
        <v>2.0879057460833366E-4</v>
      </c>
      <c r="HZ114" s="52">
        <v>8.5642343508249839E-4</v>
      </c>
      <c r="IA114" s="52">
        <v>4.3612579521690013E-4</v>
      </c>
      <c r="IB114" s="52">
        <v>4.4591789645841287E-4</v>
      </c>
      <c r="IC114" s="52">
        <v>8.1552092212526427E-5</v>
      </c>
      <c r="ID114" s="52">
        <v>1.4405812331273036E-4</v>
      </c>
      <c r="IE114" s="52">
        <v>3.0447004812333598E-4</v>
      </c>
      <c r="IF114" s="52">
        <v>2.2349591907888888E-4</v>
      </c>
      <c r="IG114" s="52">
        <v>1.3291955231624843E-4</v>
      </c>
      <c r="IH114" s="52">
        <v>1.1554907964621336E-4</v>
      </c>
      <c r="II114" s="52">
        <v>2.78607481870526E-2</v>
      </c>
      <c r="IJ114" s="52">
        <v>5.1127334168144199E-5</v>
      </c>
      <c r="IK114" s="52">
        <v>1.7947970258601784E-5</v>
      </c>
      <c r="IL114" s="52">
        <v>7.1633271308338395E-5</v>
      </c>
      <c r="IM114" s="52">
        <v>5.6774698458060434E-5</v>
      </c>
      <c r="IN114" s="52">
        <v>3.4927336206757997E-5</v>
      </c>
      <c r="IO114" s="52">
        <v>1.1754023740155149E-4</v>
      </c>
      <c r="IP114" s="52">
        <v>2.1218872874800918E-5</v>
      </c>
      <c r="IQ114" s="52">
        <v>2.8742584514917879E-5</v>
      </c>
      <c r="IR114" s="52">
        <v>6.570057203445649E-5</v>
      </c>
      <c r="IS114" s="52">
        <v>7.7091455963935036E-5</v>
      </c>
      <c r="IT114" s="52">
        <v>2.2338373383449317E-5</v>
      </c>
      <c r="IU114" s="52">
        <v>4.6247481452030112E-5</v>
      </c>
      <c r="IV114" s="52">
        <v>1.6633067034700322E-5</v>
      </c>
      <c r="IW114" s="52">
        <v>1.6566050305544077E-5</v>
      </c>
      <c r="IX114" s="52">
        <v>1.998865711843528E-5</v>
      </c>
      <c r="IY114" s="52">
        <v>3.8330324530640548E-5</v>
      </c>
      <c r="IZ114" s="52">
        <v>1.0171169857382065E-4</v>
      </c>
      <c r="JA114" s="52">
        <v>2.7358382199778819E-5</v>
      </c>
      <c r="JB114" s="52">
        <v>6.8863457182212723E-5</v>
      </c>
      <c r="JC114" s="52">
        <v>3.225067969642711E-5</v>
      </c>
      <c r="JD114" s="52">
        <v>3.4409914204003814E-6</v>
      </c>
      <c r="JE114" s="52">
        <v>6.6844250594904595E-5</v>
      </c>
      <c r="JF114" s="52">
        <v>1.2831149613851171E-5</v>
      </c>
      <c r="JG114" s="52">
        <v>1.877002085054467E-4</v>
      </c>
      <c r="JH114" s="52">
        <v>4.7970938616216587E-5</v>
      </c>
      <c r="JI114" s="52">
        <v>4.30809895176824E-5</v>
      </c>
      <c r="JJ114" s="52">
        <v>2.7038422070859018E-5</v>
      </c>
      <c r="JK114" s="52">
        <v>2.0401870503240706E-4</v>
      </c>
      <c r="JL114" s="52">
        <v>4.105190414980871E-5</v>
      </c>
      <c r="JM114" s="52">
        <v>2.2935896888697076E-5</v>
      </c>
      <c r="JN114" s="52">
        <v>7.609875806151001E-5</v>
      </c>
      <c r="JO114" s="52">
        <v>8.7057234210584253E-5</v>
      </c>
      <c r="JP114" s="52">
        <v>1.2930288697279971E-5</v>
      </c>
      <c r="JQ114" s="52">
        <v>4.4057809198245149E-5</v>
      </c>
      <c r="JR114" s="52">
        <v>3.7586993451005598E-5</v>
      </c>
      <c r="JS114" s="52">
        <v>1.9143402912158263E-6</v>
      </c>
      <c r="JT114" s="52">
        <v>2.5468270734220443E-5</v>
      </c>
      <c r="JU114" s="52">
        <v>5.2037568973701939E-6</v>
      </c>
      <c r="JV114" s="52">
        <v>1.0661771060040651E-4</v>
      </c>
      <c r="JW114" s="52">
        <v>1.2284466294546222E-4</v>
      </c>
      <c r="JX114" s="52">
        <v>4.4674739127982776E-5</v>
      </c>
      <c r="JY114" s="52">
        <v>1.0464597645962286E-4</v>
      </c>
      <c r="JZ114" s="52">
        <v>1.863492873080654E-4</v>
      </c>
      <c r="KA114" s="52">
        <v>8.6678811046789271E-5</v>
      </c>
      <c r="KB114" s="52">
        <v>2.9271757979306706E-5</v>
      </c>
      <c r="KC114" s="52">
        <v>4.9428071606546229E-5</v>
      </c>
      <c r="KD114" s="52">
        <v>6.8275146611932372E-5</v>
      </c>
      <c r="KE114" s="52">
        <v>4.4464908435271221E-5</v>
      </c>
      <c r="KF114" s="52">
        <v>5.6383276743607616E-5</v>
      </c>
      <c r="KG114" s="52">
        <v>1.2792470455238084E-4</v>
      </c>
      <c r="KH114" s="52">
        <v>2.124852610663071E-5</v>
      </c>
      <c r="KI114" s="52">
        <v>2.6641156790035959E-5</v>
      </c>
      <c r="KJ114" s="52">
        <v>3.8847948672805686E-5</v>
      </c>
      <c r="KK114" s="52">
        <v>3.0979176831765067E-5</v>
      </c>
      <c r="KL114" s="52">
        <v>1.1163632314416555E-4</v>
      </c>
      <c r="KM114" s="52">
        <v>5.4789735033314542E-5</v>
      </c>
      <c r="KN114" s="52">
        <v>1.0212553016707263E-4</v>
      </c>
      <c r="KO114" s="52">
        <v>2.5557640427606996E-4</v>
      </c>
      <c r="KP114" s="52">
        <v>1.9595933103912783E-4</v>
      </c>
      <c r="KQ114" s="52">
        <v>1.5525084135027635E-4</v>
      </c>
      <c r="KR114" s="52">
        <v>3.2664649136062581E-5</v>
      </c>
      <c r="KS114" s="52">
        <v>1.8699902049577942E-5</v>
      </c>
      <c r="KT114" s="52">
        <v>5.0322170920653897E-4</v>
      </c>
      <c r="KU114" s="52">
        <v>1.3896107728331113E-4</v>
      </c>
      <c r="KV114" s="52">
        <v>4.8475305466525039E-5</v>
      </c>
      <c r="KW114" s="52">
        <v>3.9474660943985518E-5</v>
      </c>
      <c r="KX114" s="52">
        <v>3.1837383882476019E-5</v>
      </c>
      <c r="KY114" s="52">
        <v>3.0704838580927383E-4</v>
      </c>
      <c r="KZ114" s="52">
        <v>6.4737697948695055E-5</v>
      </c>
    </row>
    <row r="115" spans="1:312" x14ac:dyDescent="0.2">
      <c r="A115" s="89">
        <v>1.1557219999999999</v>
      </c>
      <c r="B115" s="41" t="s">
        <v>842</v>
      </c>
      <c r="C115" s="51" t="s">
        <v>14</v>
      </c>
      <c r="D115" s="52">
        <v>5.5023660173874766E-5</v>
      </c>
      <c r="E115" s="52">
        <v>5.0080907925971189E-5</v>
      </c>
      <c r="F115" s="52">
        <v>2.2786740892170289E-5</v>
      </c>
      <c r="G115" s="52">
        <v>3.7164707389960924E-5</v>
      </c>
      <c r="H115" s="52">
        <v>2.1845214914384901E-5</v>
      </c>
      <c r="I115" s="52">
        <v>7.5518510043291515E-5</v>
      </c>
      <c r="J115" s="52">
        <v>5.0544896826234785E-5</v>
      </c>
      <c r="K115" s="52">
        <v>7.217941889494945E-5</v>
      </c>
      <c r="L115" s="52">
        <v>2.641246831514881E-5</v>
      </c>
      <c r="M115" s="52">
        <v>8.6180482553100361E-5</v>
      </c>
      <c r="N115" s="52">
        <v>9.7052239178603279E-5</v>
      </c>
      <c r="O115" s="52">
        <v>3.8980065319864416E-5</v>
      </c>
      <c r="P115" s="52">
        <v>1.2019067942453768E-4</v>
      </c>
      <c r="Q115" s="52">
        <v>2.0824542315765754E-4</v>
      </c>
      <c r="R115" s="52">
        <v>2.377151771033749E-4</v>
      </c>
      <c r="S115" s="52">
        <v>2.2502960040064824E-4</v>
      </c>
      <c r="T115" s="52">
        <v>5.4507046734892925E-5</v>
      </c>
      <c r="U115" s="52">
        <v>3.3383598678972073E-4</v>
      </c>
      <c r="V115" s="52">
        <v>1.2595317000990025E-4</v>
      </c>
      <c r="W115" s="52">
        <v>9.0819683690384376E-5</v>
      </c>
      <c r="X115" s="52">
        <v>1.0775392767380572E-4</v>
      </c>
      <c r="Y115" s="52">
        <v>3.2778061878267122E-4</v>
      </c>
      <c r="Z115" s="52">
        <v>3.7340512007388242E-4</v>
      </c>
      <c r="AA115" s="52">
        <v>2.131419668058802E-4</v>
      </c>
      <c r="AB115" s="52">
        <v>2.5672010439669419E-4</v>
      </c>
      <c r="AC115" s="52">
        <v>2.4401389663934793E-4</v>
      </c>
      <c r="AD115" s="52">
        <v>4.0412476905309845E-4</v>
      </c>
      <c r="AE115" s="52">
        <v>2.6685785236857347E-4</v>
      </c>
      <c r="AF115" s="52">
        <v>9.5504722919635221E-4</v>
      </c>
      <c r="AG115" s="52">
        <v>9.8849571122906401E-3</v>
      </c>
      <c r="AH115" s="52">
        <v>2.0162670436445042E-3</v>
      </c>
      <c r="AI115" s="52">
        <v>3.0118011241704024E-3</v>
      </c>
      <c r="AJ115" s="52">
        <v>5.9221249506983154E-4</v>
      </c>
      <c r="AK115" s="52">
        <v>1.4583623864183005E-3</v>
      </c>
      <c r="AL115" s="52">
        <v>1.745749299482553E-4</v>
      </c>
      <c r="AM115" s="52">
        <v>5.3316878079754683E-4</v>
      </c>
      <c r="AN115" s="52">
        <v>1.826905339835276E-3</v>
      </c>
      <c r="AO115" s="52">
        <v>1.195088244019937E-3</v>
      </c>
      <c r="AP115" s="52">
        <v>6.896423488697602E-4</v>
      </c>
      <c r="AQ115" s="52">
        <v>1.2016264173765273E-3</v>
      </c>
      <c r="AR115" s="52">
        <v>8.0821350826676462E-4</v>
      </c>
      <c r="AS115" s="52">
        <v>2.3197528857184634E-4</v>
      </c>
      <c r="AT115" s="52">
        <v>3.3490227203395318E-4</v>
      </c>
      <c r="AU115" s="52">
        <v>1.5618363069051642E-4</v>
      </c>
      <c r="AV115" s="52">
        <v>5.8404319993178329E-5</v>
      </c>
      <c r="AW115" s="52">
        <v>4.7543191463303147E-5</v>
      </c>
      <c r="AX115" s="52">
        <v>1.0726121901382696E-4</v>
      </c>
      <c r="AY115" s="52">
        <v>1.0241673360958544E-4</v>
      </c>
      <c r="AZ115" s="52">
        <v>2.0457095797137259E-4</v>
      </c>
      <c r="BA115" s="52">
        <v>0</v>
      </c>
      <c r="BB115" s="52">
        <v>2.0508706998731256E-4</v>
      </c>
      <c r="BC115" s="52">
        <v>2.274205736400998E-3</v>
      </c>
      <c r="BD115" s="52">
        <v>5.9907318133549155E-3</v>
      </c>
      <c r="BE115" s="52">
        <v>2.2358994874109227E-5</v>
      </c>
      <c r="BF115" s="52">
        <v>5.667345965239285E-4</v>
      </c>
      <c r="BG115" s="52">
        <v>2.777426802909909E-4</v>
      </c>
      <c r="BH115" s="52">
        <v>2.4163846442951608E-3</v>
      </c>
      <c r="BI115" s="52">
        <v>2.8244511349799674E-4</v>
      </c>
      <c r="BJ115" s="52">
        <v>4.368207245268905E-4</v>
      </c>
      <c r="BK115" s="52">
        <v>7.4268908453430408E-4</v>
      </c>
      <c r="BL115" s="52">
        <v>2.5282635672044392E-4</v>
      </c>
      <c r="BM115" s="52">
        <v>5.1449144504144213E-4</v>
      </c>
      <c r="BN115" s="52">
        <v>7.309854830467522E-4</v>
      </c>
      <c r="BO115" s="52">
        <v>6.3250609008487415E-4</v>
      </c>
      <c r="BP115" s="52">
        <v>1.2786722643748258E-4</v>
      </c>
      <c r="BQ115" s="52">
        <v>7.6816061564260164E-5</v>
      </c>
      <c r="BR115" s="52">
        <v>8.5218874637151749E-5</v>
      </c>
      <c r="BS115" s="52">
        <v>5.3973566231070738E-5</v>
      </c>
      <c r="BT115" s="52">
        <v>2.0828441384094145E-5</v>
      </c>
      <c r="BU115" s="52">
        <v>3.6974286522755427E-5</v>
      </c>
      <c r="BV115" s="52">
        <v>5.1183458339628445E-5</v>
      </c>
      <c r="BW115" s="52">
        <v>4.8453634971113455E-5</v>
      </c>
      <c r="BX115" s="52">
        <v>3.189259995269029E-5</v>
      </c>
      <c r="BY115" s="52">
        <v>2.6617624506990635E-5</v>
      </c>
      <c r="BZ115" s="52">
        <v>2.889708733809751E-5</v>
      </c>
      <c r="CA115" s="52">
        <v>1.917379796859518E-5</v>
      </c>
      <c r="CB115" s="52">
        <v>3.5790521557329735E-5</v>
      </c>
      <c r="CC115" s="52">
        <v>3.4791021034769703E-5</v>
      </c>
      <c r="CD115" s="52">
        <v>7.5646946617752395E-4</v>
      </c>
      <c r="CE115" s="52">
        <v>5.5708010374543829E-4</v>
      </c>
      <c r="CF115" s="52">
        <v>4.2331902152565575E-5</v>
      </c>
      <c r="CG115" s="52">
        <v>2.8231929052149044E-4</v>
      </c>
      <c r="CH115" s="52">
        <v>2.9142353108019503E-4</v>
      </c>
      <c r="CI115" s="52">
        <v>4.1150163681812128E-4</v>
      </c>
      <c r="CJ115" s="52">
        <v>2.1405945111148088E-4</v>
      </c>
      <c r="CK115" s="52">
        <v>2.8836916783577427E-4</v>
      </c>
      <c r="CL115" s="52">
        <v>1.0022439270801879E-3</v>
      </c>
      <c r="CM115" s="52">
        <v>6.4774966609220698E-4</v>
      </c>
      <c r="CN115" s="52">
        <v>2.9830006872666779E-4</v>
      </c>
      <c r="CO115" s="52">
        <v>7.1746729881552967E-4</v>
      </c>
      <c r="CP115" s="52">
        <v>5.1686769466923257E-4</v>
      </c>
      <c r="CQ115" s="52">
        <v>2.6377676790544317E-3</v>
      </c>
      <c r="CR115" s="52">
        <v>4.1854202236987735E-3</v>
      </c>
      <c r="CS115" s="52">
        <v>5.3074285876386698E-3</v>
      </c>
      <c r="CT115" s="52">
        <v>1.6538687368224283E-3</v>
      </c>
      <c r="CU115" s="52">
        <v>4.8886028478020566E-3</v>
      </c>
      <c r="CV115" s="52">
        <v>3.3488490555815872E-3</v>
      </c>
      <c r="CW115" s="52">
        <v>4.1967418796443758E-2</v>
      </c>
      <c r="CX115" s="52">
        <v>2.153805353341243E-2</v>
      </c>
      <c r="CY115" s="52">
        <v>8.8078333785738382E-3</v>
      </c>
      <c r="CZ115" s="52">
        <v>7.8649257556816948E-4</v>
      </c>
      <c r="DA115" s="52">
        <v>3.3522974278665596E-3</v>
      </c>
      <c r="DB115" s="52">
        <v>6.6343844220228543E-3</v>
      </c>
      <c r="DC115" s="52">
        <v>3.9668416406751946E-4</v>
      </c>
      <c r="DD115" s="52">
        <v>2.2920954534131314E-4</v>
      </c>
      <c r="DE115" s="52">
        <v>9.8065011902047047E-5</v>
      </c>
      <c r="DF115" s="52">
        <v>5.5891425327254972E-4</v>
      </c>
      <c r="DG115" s="52">
        <v>4.3617633778897532E-4</v>
      </c>
      <c r="DH115" s="52">
        <v>3.7321233815068848E-4</v>
      </c>
      <c r="DI115" s="52">
        <v>4.0008184950150738E-4</v>
      </c>
      <c r="DJ115" s="52">
        <v>3.2911116724876371E-4</v>
      </c>
      <c r="DK115" s="52">
        <v>1.1375935438891792E-4</v>
      </c>
      <c r="DL115" s="52">
        <v>6.3990478017159384E-4</v>
      </c>
      <c r="DM115" s="52">
        <v>7.7875785799938978E-4</v>
      </c>
      <c r="DN115" s="52">
        <v>7.2293353251958717E-4</v>
      </c>
      <c r="DO115" s="52">
        <v>8.5035246305530923E-4</v>
      </c>
      <c r="DP115" s="52">
        <v>3.5778647470506179E-4</v>
      </c>
      <c r="DQ115" s="52">
        <v>1.1044596141625653E-3</v>
      </c>
      <c r="DR115" s="52">
        <v>2.8736182423280996E-4</v>
      </c>
      <c r="DS115" s="52">
        <v>2.5933548937710283E-4</v>
      </c>
      <c r="DT115" s="52">
        <v>0.32023305129431862</v>
      </c>
      <c r="DU115" s="52">
        <v>1.7507789018737625E-2</v>
      </c>
      <c r="DV115" s="52">
        <v>0.35454024059567213</v>
      </c>
      <c r="DW115" s="52">
        <v>8.8590772221941189E-3</v>
      </c>
      <c r="DX115" s="52">
        <v>2.2054823534681713E-2</v>
      </c>
      <c r="DY115" s="52">
        <v>2.33483997699842E-2</v>
      </c>
      <c r="DZ115" s="52">
        <v>1.1987024943941279E-3</v>
      </c>
      <c r="EA115" s="52">
        <v>1.0870016894851445E-3</v>
      </c>
      <c r="EB115" s="52">
        <v>9.724861975267925E-4</v>
      </c>
      <c r="EC115" s="52">
        <v>7.30715212953699E-4</v>
      </c>
      <c r="ED115" s="52">
        <v>3.7364498965468862E-4</v>
      </c>
      <c r="EE115" s="52">
        <v>4.5845582187344709E-4</v>
      </c>
      <c r="EF115" s="52">
        <v>5.9358832206720627E-4</v>
      </c>
      <c r="EG115" s="52">
        <v>6.9124373416107267E-4</v>
      </c>
      <c r="EH115" s="52">
        <v>4.461563833877693E-4</v>
      </c>
      <c r="EI115" s="52">
        <v>9.3211036571639336E-4</v>
      </c>
      <c r="EJ115" s="52">
        <v>5.2165752819520071E-4</v>
      </c>
      <c r="EK115" s="52">
        <v>7.9695185374028144E-4</v>
      </c>
      <c r="EL115" s="52">
        <v>4.6980291702489455E-5</v>
      </c>
      <c r="EM115" s="52">
        <v>1.3584946818848799E-5</v>
      </c>
      <c r="EN115" s="52">
        <v>1.6846441253406983E-5</v>
      </c>
      <c r="EO115" s="52">
        <v>8.7838549765239472E-5</v>
      </c>
      <c r="EP115" s="52">
        <v>8.9360358872465407E-5</v>
      </c>
      <c r="EQ115" s="52">
        <v>1.6168924123872551E-5</v>
      </c>
      <c r="ER115" s="52">
        <v>2.8463074595634975E-5</v>
      </c>
      <c r="ES115" s="52">
        <v>2.9878472122948315E-5</v>
      </c>
      <c r="ET115" s="52">
        <v>2.7318512484924E-5</v>
      </c>
      <c r="EU115" s="52">
        <v>1.4288221037821723E-4</v>
      </c>
      <c r="EV115" s="52">
        <v>5.3887165365162896E-5</v>
      </c>
      <c r="EW115" s="52">
        <v>2.5086455188242117E-5</v>
      </c>
      <c r="EX115" s="52">
        <v>3.7714664071513646E-4</v>
      </c>
      <c r="EY115" s="52">
        <v>2.2451767840985339E-4</v>
      </c>
      <c r="EZ115" s="52">
        <v>3.7397269087492864E-4</v>
      </c>
      <c r="FA115" s="52">
        <v>1.0759494133203208E-4</v>
      </c>
      <c r="FB115" s="52">
        <v>1.6515705485952589E-4</v>
      </c>
      <c r="FC115" s="52">
        <v>8.7833712131686002E-5</v>
      </c>
      <c r="FD115" s="52">
        <v>5.6021684671010935E-4</v>
      </c>
      <c r="FE115" s="52">
        <v>5.2621245866063505E-4</v>
      </c>
      <c r="FF115" s="52">
        <v>2.3647089520262876E-4</v>
      </c>
      <c r="FG115" s="52">
        <v>3.5256570989235963E-4</v>
      </c>
      <c r="FH115" s="52">
        <v>4.1447408910998308E-4</v>
      </c>
      <c r="FI115" s="52">
        <v>2.0102550958435699E-4</v>
      </c>
      <c r="FJ115" s="52">
        <v>4.2518136045704448E-4</v>
      </c>
      <c r="FK115" s="52">
        <v>9.7240453195553131E-5</v>
      </c>
      <c r="FL115" s="52">
        <v>1.247729263422999E-4</v>
      </c>
      <c r="FM115" s="52">
        <v>1.0605114409034754E-4</v>
      </c>
      <c r="FN115" s="52">
        <v>7.8883786617371226E-5</v>
      </c>
      <c r="FO115" s="52">
        <v>2.8906402868668428E-4</v>
      </c>
      <c r="FP115" s="52">
        <v>8.0596388793300981E-4</v>
      </c>
      <c r="FQ115" s="52">
        <v>3.5754157913636426E-4</v>
      </c>
      <c r="FR115" s="52">
        <v>6.9282724302365602E-4</v>
      </c>
      <c r="FS115" s="52">
        <v>3.2099654606969927E-5</v>
      </c>
      <c r="FT115" s="52">
        <v>1.0735185256126507E-4</v>
      </c>
      <c r="FU115" s="52">
        <v>1.1369367700232181E-4</v>
      </c>
      <c r="FV115" s="52">
        <v>2.694217022812762E-4</v>
      </c>
      <c r="FW115" s="52">
        <v>5.1170130895227728E-5</v>
      </c>
      <c r="FX115" s="52">
        <v>1.9756219824158803E-4</v>
      </c>
      <c r="FY115" s="52">
        <v>4.3726158278971826E-5</v>
      </c>
      <c r="FZ115" s="52">
        <v>1.3737225159911188E-4</v>
      </c>
      <c r="GA115" s="52">
        <v>2.1092682618946358E-4</v>
      </c>
      <c r="GB115" s="52">
        <v>1.4793957476635979E-4</v>
      </c>
      <c r="GC115" s="52">
        <v>7.2768227314564489E-5</v>
      </c>
      <c r="GD115" s="52">
        <v>1.0327545495762238E-5</v>
      </c>
      <c r="GE115" s="52">
        <v>1.7195500408422396E-4</v>
      </c>
      <c r="GF115" s="52">
        <v>1.6197268368697265E-4</v>
      </c>
      <c r="GG115" s="52">
        <v>4.3153792915799399E-4</v>
      </c>
      <c r="GH115" s="52">
        <v>1.3450714040437555E-3</v>
      </c>
      <c r="GI115" s="52">
        <v>3.7061948866953299E-4</v>
      </c>
      <c r="GJ115" s="52">
        <v>6.6345338308996171E-4</v>
      </c>
      <c r="GK115" s="52">
        <v>5.2498983408540536E-4</v>
      </c>
      <c r="GL115" s="52">
        <v>2.36565966243895E-4</v>
      </c>
      <c r="GM115" s="52">
        <v>2.8497467928982389E-4</v>
      </c>
      <c r="GN115" s="52">
        <v>2.0626720349080328E-4</v>
      </c>
      <c r="GO115" s="52">
        <v>6.2434864817271661E-5</v>
      </c>
      <c r="GP115" s="52">
        <v>9.9513951827933373E-5</v>
      </c>
      <c r="GQ115" s="52">
        <v>5.3772221753723897E-5</v>
      </c>
      <c r="GR115" s="52">
        <v>1.4013247288279559E-4</v>
      </c>
      <c r="GS115" s="52">
        <v>1.5690831034030596E-5</v>
      </c>
      <c r="GT115" s="52">
        <v>4.7670454322927413E-5</v>
      </c>
      <c r="GU115" s="52">
        <v>2.2616826182945789E-5</v>
      </c>
      <c r="GV115" s="52">
        <v>1.1139556874218221E-5</v>
      </c>
      <c r="GW115" s="52">
        <v>1.1328323529056807E-3</v>
      </c>
      <c r="GX115" s="52">
        <v>4.5671210818455118E-4</v>
      </c>
      <c r="GY115" s="52">
        <v>2.7413440265051649E-4</v>
      </c>
      <c r="GZ115" s="52">
        <v>7.3474860756321363E-4</v>
      </c>
      <c r="HA115" s="52">
        <v>2.2961700180944636E-4</v>
      </c>
      <c r="HB115" s="52">
        <v>4.4338407165288085E-4</v>
      </c>
      <c r="HC115" s="52">
        <v>3.743686091773959E-4</v>
      </c>
      <c r="HD115" s="52">
        <v>4.2858607234621458E-4</v>
      </c>
      <c r="HE115" s="52">
        <v>7.5765767621405438E-4</v>
      </c>
      <c r="HF115" s="52">
        <v>1.2921797766194541E-3</v>
      </c>
      <c r="HG115" s="52">
        <v>8.1341938672163606E-4</v>
      </c>
      <c r="HH115" s="52">
        <v>4.3109205394232294E-4</v>
      </c>
      <c r="HI115" s="52">
        <v>5.9149893641999719E-4</v>
      </c>
      <c r="HJ115" s="52">
        <v>5.0943616222055485E-4</v>
      </c>
      <c r="HK115" s="52">
        <v>8.9922682549120099E-5</v>
      </c>
      <c r="HL115" s="52">
        <v>1.2307018933250787E-4</v>
      </c>
      <c r="HM115" s="52">
        <v>2.1578241243011055E-4</v>
      </c>
      <c r="HN115" s="52">
        <v>2.5409851384491184E-4</v>
      </c>
      <c r="HO115" s="52">
        <v>2.1209080682798242E-4</v>
      </c>
      <c r="HP115" s="52">
        <v>6.2753406641069301E-5</v>
      </c>
      <c r="HQ115" s="52">
        <v>4.4947837161641593E-4</v>
      </c>
      <c r="HR115" s="52">
        <v>6.213685997383E-4</v>
      </c>
      <c r="HS115" s="52">
        <v>3.6775867530029738E-4</v>
      </c>
      <c r="HT115" s="52">
        <v>5.6869241158652049E-4</v>
      </c>
      <c r="HU115" s="52">
        <v>5.1975002808222071E-4</v>
      </c>
      <c r="HV115" s="52">
        <v>3.692969660817945E-4</v>
      </c>
      <c r="HW115" s="52">
        <v>2.5509517019002434E-4</v>
      </c>
      <c r="HX115" s="52">
        <v>1.6955551768771195E-4</v>
      </c>
      <c r="HY115" s="52">
        <v>6.5168747372613473E-5</v>
      </c>
      <c r="HZ115" s="52">
        <v>2.0620547000750524E-4</v>
      </c>
      <c r="IA115" s="52">
        <v>2.5119904603004525E-4</v>
      </c>
      <c r="IB115" s="52">
        <v>7.6595662508672848E-5</v>
      </c>
      <c r="IC115" s="52">
        <v>4.022646549772492E-2</v>
      </c>
      <c r="ID115" s="52">
        <v>0.1229054410572288</v>
      </c>
      <c r="IE115" s="52">
        <v>2.246092789727927E-2</v>
      </c>
      <c r="IF115" s="52">
        <v>1.2542316457883583E-2</v>
      </c>
      <c r="IG115" s="52">
        <v>5.2843825486931803E-4</v>
      </c>
      <c r="IH115" s="52">
        <v>3.0033738486239848E-4</v>
      </c>
      <c r="II115" s="52">
        <v>2.5860911077786055E-4</v>
      </c>
      <c r="IJ115" s="52">
        <v>3.5065519654010466E-5</v>
      </c>
      <c r="IK115" s="52">
        <v>2.195125866025445E-4</v>
      </c>
      <c r="IL115" s="52">
        <v>2.6764585614240903E-4</v>
      </c>
      <c r="IM115" s="52">
        <v>6.2322632263978861E-5</v>
      </c>
      <c r="IN115" s="52">
        <v>3.8513540033557832E-5</v>
      </c>
      <c r="IO115" s="52">
        <v>2.3560260430150788E-4</v>
      </c>
      <c r="IP115" s="52">
        <v>8.0399326032770877E-5</v>
      </c>
      <c r="IQ115" s="52">
        <v>6.0454053273969248E-5</v>
      </c>
      <c r="IR115" s="52">
        <v>1.3080442094588355E-4</v>
      </c>
      <c r="IS115" s="52">
        <v>3.9271882832770488E-5</v>
      </c>
      <c r="IT115" s="52">
        <v>5.0169306603435613E-5</v>
      </c>
      <c r="IU115" s="52">
        <v>1.1701184729499744E-4</v>
      </c>
      <c r="IV115" s="52">
        <v>4.9696956737061503E-5</v>
      </c>
      <c r="IW115" s="52">
        <v>7.4242291564665977E-5</v>
      </c>
      <c r="IX115" s="52">
        <v>5.989783635615796E-5</v>
      </c>
      <c r="IY115" s="52">
        <v>1.889069373246387E-5</v>
      </c>
      <c r="IZ115" s="52">
        <v>8.081525683933019E-5</v>
      </c>
      <c r="JA115" s="52">
        <v>2.4508462694952437E-4</v>
      </c>
      <c r="JB115" s="52">
        <v>2.0413983833867167E-4</v>
      </c>
      <c r="JC115" s="52">
        <v>1.2233894268375361E-4</v>
      </c>
      <c r="JD115" s="52">
        <v>2.2177311725452811E-5</v>
      </c>
      <c r="JE115" s="52">
        <v>3.345152030650898E-5</v>
      </c>
      <c r="JF115" s="52">
        <v>5.9930009554787067E-5</v>
      </c>
      <c r="JG115" s="52">
        <v>2.3591850916109596E-4</v>
      </c>
      <c r="JH115" s="52">
        <v>5.8377619588904277E-4</v>
      </c>
      <c r="JI115" s="52">
        <v>6.9277885980487727E-5</v>
      </c>
      <c r="JJ115" s="52">
        <v>1.6828494842655365E-4</v>
      </c>
      <c r="JK115" s="52">
        <v>1.5264276657285007E-4</v>
      </c>
      <c r="JL115" s="52">
        <v>1.9329584932284384E-4</v>
      </c>
      <c r="JM115" s="52">
        <v>3.2152079319276863E-4</v>
      </c>
      <c r="JN115" s="52">
        <v>1.2544973267047545E-4</v>
      </c>
      <c r="JO115" s="52">
        <v>2.5495673484348574E-5</v>
      </c>
      <c r="JP115" s="52">
        <v>1.2145413648721421E-4</v>
      </c>
      <c r="JQ115" s="52">
        <v>2.5173006642043364E-4</v>
      </c>
      <c r="JR115" s="52">
        <v>4.0856354301189464E-5</v>
      </c>
      <c r="JS115" s="52">
        <v>1.8314534296706304E-4</v>
      </c>
      <c r="JT115" s="52">
        <v>1.5776509963648107E-2</v>
      </c>
      <c r="JU115" s="52">
        <v>6.7542075656519965E-3</v>
      </c>
      <c r="JV115" s="52">
        <v>0.70884387000824567</v>
      </c>
      <c r="JW115" s="52">
        <v>9.3174584150628012E-4</v>
      </c>
      <c r="JX115" s="52">
        <v>0.12906428579320314</v>
      </c>
      <c r="JY115" s="52">
        <v>1.3152037996503898E-3</v>
      </c>
      <c r="JZ115" s="52">
        <v>0.37109222973679773</v>
      </c>
      <c r="KA115" s="52">
        <v>1.0508849484409685E-3</v>
      </c>
      <c r="KB115" s="52">
        <v>7.5110014931048822E-3</v>
      </c>
      <c r="KC115" s="52">
        <v>0.80799530615739601</v>
      </c>
      <c r="KD115" s="52">
        <v>1.7484185783829917E-3</v>
      </c>
      <c r="KE115" s="52">
        <v>2.6461084392514985E-2</v>
      </c>
      <c r="KF115" s="52">
        <v>1.3645770861965079E-2</v>
      </c>
      <c r="KG115" s="52">
        <v>0.46355818078895222</v>
      </c>
      <c r="KH115" s="52">
        <v>4.8690012498549658E-2</v>
      </c>
      <c r="KI115" s="52">
        <v>4.9626260552593539E-3</v>
      </c>
      <c r="KJ115" s="52">
        <v>8.6533412894860898E-3</v>
      </c>
      <c r="KK115" s="52">
        <v>2.624202950189699E-3</v>
      </c>
      <c r="KL115" s="52">
        <v>8.5060060983834937E-2</v>
      </c>
      <c r="KM115" s="52">
        <v>8.2053016436848328E-3</v>
      </c>
      <c r="KN115" s="52">
        <v>1.4682855225830213E-3</v>
      </c>
      <c r="KO115" s="52">
        <v>3.2926327403194817E-3</v>
      </c>
      <c r="KP115" s="52">
        <v>2.185016545081222E-3</v>
      </c>
      <c r="KQ115" s="52">
        <v>1.3385697435974451E-3</v>
      </c>
      <c r="KR115" s="52">
        <v>7.9702185135805802E-3</v>
      </c>
      <c r="KS115" s="52">
        <v>1.3075618606449605E-2</v>
      </c>
      <c r="KT115" s="52">
        <v>1.4395956819966825E-3</v>
      </c>
      <c r="KU115" s="52">
        <v>3.1039650331918757E-3</v>
      </c>
      <c r="KV115" s="52">
        <v>7.1052866646647065E-4</v>
      </c>
      <c r="KW115" s="52">
        <v>6.7019967148819956E-3</v>
      </c>
      <c r="KX115" s="52">
        <v>5.6994129561734989E-2</v>
      </c>
      <c r="KY115" s="52">
        <v>2.198883687441346E-3</v>
      </c>
      <c r="KZ115" s="52">
        <v>3.1125206033339355E-2</v>
      </c>
    </row>
    <row r="116" spans="1:312" x14ac:dyDescent="0.2">
      <c r="A116" s="89">
        <v>1.1358349999999999</v>
      </c>
      <c r="B116" s="41" t="s">
        <v>841</v>
      </c>
      <c r="C116" s="51" t="s">
        <v>80</v>
      </c>
      <c r="D116" s="52">
        <v>5.2031798516281286E-5</v>
      </c>
      <c r="E116" s="52">
        <v>1.708971666140957E-5</v>
      </c>
      <c r="F116" s="52">
        <v>0</v>
      </c>
      <c r="G116" s="52">
        <v>0</v>
      </c>
      <c r="H116" s="52">
        <v>0</v>
      </c>
      <c r="I116" s="52">
        <v>4.204361493700198E-6</v>
      </c>
      <c r="J116" s="52">
        <v>6.1734225131279129E-6</v>
      </c>
      <c r="K116" s="52">
        <v>2.4622700733997914E-6</v>
      </c>
      <c r="L116" s="52">
        <v>3.5311994412214345E-6</v>
      </c>
      <c r="M116" s="52">
        <v>9.7524071977897957E-7</v>
      </c>
      <c r="N116" s="52">
        <v>5.2878945683029712E-5</v>
      </c>
      <c r="O116" s="52">
        <v>1.0319921318820598E-4</v>
      </c>
      <c r="P116" s="52">
        <v>1.4048474122589852E-5</v>
      </c>
      <c r="Q116" s="52">
        <v>6.1140079386479176E-5</v>
      </c>
      <c r="R116" s="52">
        <v>5.9027515199363249E-5</v>
      </c>
      <c r="S116" s="52">
        <v>3.3157627655413647E-5</v>
      </c>
      <c r="T116" s="52">
        <v>8.2946547602724978E-4</v>
      </c>
      <c r="U116" s="52">
        <v>6.561172770589979E-5</v>
      </c>
      <c r="V116" s="52">
        <v>1.755967482984212E-4</v>
      </c>
      <c r="W116" s="52">
        <v>1.6734112747580698E-4</v>
      </c>
      <c r="X116" s="52">
        <v>5.0870393164004633E-6</v>
      </c>
      <c r="Y116" s="52">
        <v>2.2329733854558925E-4</v>
      </c>
      <c r="Z116" s="52">
        <v>7.2734283394444764E-5</v>
      </c>
      <c r="AA116" s="52">
        <v>1.1415471301166195E-4</v>
      </c>
      <c r="AB116" s="52">
        <v>1.2090053162103088E-5</v>
      </c>
      <c r="AC116" s="52">
        <v>1.322493851066214E-4</v>
      </c>
      <c r="AD116" s="52">
        <v>3.8286456741274067E-5</v>
      </c>
      <c r="AE116" s="52">
        <v>3.5224009042517047E-5</v>
      </c>
      <c r="AF116" s="52">
        <v>3.2315427886500382E-4</v>
      </c>
      <c r="AG116" s="52">
        <v>2.7527314413734547E-3</v>
      </c>
      <c r="AH116" s="52">
        <v>2.4151655072153391E-3</v>
      </c>
      <c r="AI116" s="52">
        <v>2.2799684304177638E-3</v>
      </c>
      <c r="AJ116" s="52">
        <v>1.7097317094545237E-3</v>
      </c>
      <c r="AK116" s="52">
        <v>8.8454907739282337E-4</v>
      </c>
      <c r="AL116" s="52">
        <v>4.0069464015412431E-4</v>
      </c>
      <c r="AM116" s="52">
        <v>1.3761004440527482E-4</v>
      </c>
      <c r="AN116" s="52">
        <v>7.6613053042962336E-4</v>
      </c>
      <c r="AO116" s="52">
        <v>1.2753334142085353E-3</v>
      </c>
      <c r="AP116" s="52">
        <v>5.7798152834112886E-4</v>
      </c>
      <c r="AQ116" s="52">
        <v>1.7220000643358698E-3</v>
      </c>
      <c r="AR116" s="52">
        <v>1.0311980390279216E-3</v>
      </c>
      <c r="AS116" s="52">
        <v>1.1897051575547988E-4</v>
      </c>
      <c r="AT116" s="52">
        <v>2.038412535794176E-4</v>
      </c>
      <c r="AU116" s="52">
        <v>3.7470649263139438E-4</v>
      </c>
      <c r="AV116" s="52">
        <v>3.7688629742244732E-6</v>
      </c>
      <c r="AW116" s="52">
        <v>5.4036563110642678E-5</v>
      </c>
      <c r="AX116" s="52">
        <v>1.3201143264261128E-6</v>
      </c>
      <c r="AY116" s="52">
        <v>3.7730786408596655E-5</v>
      </c>
      <c r="AZ116" s="52">
        <v>1.5650090585367504E-4</v>
      </c>
      <c r="BA116" s="52">
        <v>0</v>
      </c>
      <c r="BB116" s="52">
        <v>4.040408201461167E-4</v>
      </c>
      <c r="BC116" s="52">
        <v>2.081968066151125E-3</v>
      </c>
      <c r="BD116" s="52">
        <v>3.5731603441205291E-3</v>
      </c>
      <c r="BE116" s="52">
        <v>4.5515982427274013E-5</v>
      </c>
      <c r="BF116" s="52">
        <v>4.5325491114252503E-4</v>
      </c>
      <c r="BG116" s="52">
        <v>3.5664424765066791E-4</v>
      </c>
      <c r="BH116" s="52">
        <v>1.3644185176601342E-3</v>
      </c>
      <c r="BI116" s="52">
        <v>2.8687626224092183E-4</v>
      </c>
      <c r="BJ116" s="52">
        <v>4.9135377173311278E-4</v>
      </c>
      <c r="BK116" s="52">
        <v>4.2895568347825177E-4</v>
      </c>
      <c r="BL116" s="52">
        <v>1.0269734427640519E-4</v>
      </c>
      <c r="BM116" s="52">
        <v>3.7909604420624797E-4</v>
      </c>
      <c r="BN116" s="52">
        <v>3.357860119196432E-4</v>
      </c>
      <c r="BO116" s="52">
        <v>3.7051498254003486E-4</v>
      </c>
      <c r="BP116" s="52">
        <v>3.7226264473154436E-6</v>
      </c>
      <c r="BQ116" s="52">
        <v>1.0938332755615316E-5</v>
      </c>
      <c r="BR116" s="52">
        <v>0</v>
      </c>
      <c r="BS116" s="52">
        <v>1.1165048177555055E-5</v>
      </c>
      <c r="BT116" s="52">
        <v>2.9638121264576153E-4</v>
      </c>
      <c r="BU116" s="52">
        <v>2.3506413409348507E-4</v>
      </c>
      <c r="BV116" s="52">
        <v>3.7062175061028149E-6</v>
      </c>
      <c r="BW116" s="52">
        <v>3.5632717399110868E-5</v>
      </c>
      <c r="BX116" s="52">
        <v>3.4836712710367838E-5</v>
      </c>
      <c r="BY116" s="52">
        <v>8.076536684834503E-6</v>
      </c>
      <c r="BZ116" s="52">
        <v>1.2038269838491211E-5</v>
      </c>
      <c r="CA116" s="52">
        <v>1.6130337973580071E-6</v>
      </c>
      <c r="CB116" s="52">
        <v>1.7034742841319844E-6</v>
      </c>
      <c r="CC116" s="52">
        <v>4.7325465379760612E-6</v>
      </c>
      <c r="CD116" s="52">
        <v>1.752011485813633E-4</v>
      </c>
      <c r="CE116" s="52">
        <v>5.2175242267819007E-5</v>
      </c>
      <c r="CF116" s="52">
        <v>3.3989798865986596E-5</v>
      </c>
      <c r="CG116" s="52">
        <v>3.4953816921708335E-5</v>
      </c>
      <c r="CH116" s="52">
        <v>2.1929633962717714E-4</v>
      </c>
      <c r="CI116" s="52">
        <v>2.107547412442003E-5</v>
      </c>
      <c r="CJ116" s="52">
        <v>3.5418765649814166E-4</v>
      </c>
      <c r="CK116" s="52">
        <v>2.279834610295507E-5</v>
      </c>
      <c r="CL116" s="52">
        <v>6.0893322677058861E-4</v>
      </c>
      <c r="CM116" s="52">
        <v>9.3887867059145409E-4</v>
      </c>
      <c r="CN116" s="52">
        <v>9.7541728208464483E-4</v>
      </c>
      <c r="CO116" s="52">
        <v>9.136068430698022E-4</v>
      </c>
      <c r="CP116" s="52">
        <v>8.7830166391874025E-4</v>
      </c>
      <c r="CQ116" s="52">
        <v>1.5259071882382656E-3</v>
      </c>
      <c r="CR116" s="52">
        <v>1.995334376760134E-3</v>
      </c>
      <c r="CS116" s="52">
        <v>2.5785981877566562E-3</v>
      </c>
      <c r="CT116" s="52">
        <v>2.8416229999416467E-3</v>
      </c>
      <c r="CU116" s="52">
        <v>2.609592513048823E-3</v>
      </c>
      <c r="CV116" s="52">
        <v>1.2301597984653897E-3</v>
      </c>
      <c r="CW116" s="52">
        <v>3.614687760900904E-3</v>
      </c>
      <c r="CX116" s="52">
        <v>2.7667420120864963E-3</v>
      </c>
      <c r="CY116" s="52">
        <v>4.4771320799645593E-3</v>
      </c>
      <c r="CZ116" s="52">
        <v>3.9263340050636562E-3</v>
      </c>
      <c r="DA116" s="52">
        <v>7.8649281592751985E-4</v>
      </c>
      <c r="DB116" s="52">
        <v>1.0732184326887333E-3</v>
      </c>
      <c r="DC116" s="52">
        <v>3.018185619174504E-5</v>
      </c>
      <c r="DD116" s="52">
        <v>3.5458165953711673E-4</v>
      </c>
      <c r="DE116" s="52">
        <v>1.4979181791202972E-4</v>
      </c>
      <c r="DF116" s="52">
        <v>1.876038873694864E-4</v>
      </c>
      <c r="DG116" s="52">
        <v>1.384015281407583E-4</v>
      </c>
      <c r="DH116" s="52">
        <v>3.503222741693917E-4</v>
      </c>
      <c r="DI116" s="52">
        <v>1.0855959598480387E-4</v>
      </c>
      <c r="DJ116" s="52">
        <v>4.3322169706643991E-4</v>
      </c>
      <c r="DK116" s="52">
        <v>1.3227576726871525E-4</v>
      </c>
      <c r="DL116" s="52">
        <v>3.3280602348328666E-5</v>
      </c>
      <c r="DM116" s="52">
        <v>4.6282939460195012E-4</v>
      </c>
      <c r="DN116" s="52">
        <v>5.6681265304830042E-4</v>
      </c>
      <c r="DO116" s="52">
        <v>3.3300940399222959E-4</v>
      </c>
      <c r="DP116" s="52">
        <v>2.7798286262457921E-4</v>
      </c>
      <c r="DQ116" s="52">
        <v>7.6587506568544879E-4</v>
      </c>
      <c r="DR116" s="52">
        <v>4.2910600388296384E-4</v>
      </c>
      <c r="DS116" s="52">
        <v>1.1905941687074257E-4</v>
      </c>
      <c r="DT116" s="52">
        <v>4.7441468827781157E-3</v>
      </c>
      <c r="DU116" s="52">
        <v>5.7961252757788607E-3</v>
      </c>
      <c r="DV116" s="52">
        <v>1.1316114905461069E-2</v>
      </c>
      <c r="DW116" s="52">
        <v>2.5434763969343715E-3</v>
      </c>
      <c r="DX116" s="52">
        <v>7.6732726836320599E-3</v>
      </c>
      <c r="DY116" s="52">
        <v>6.2175766052872958E-3</v>
      </c>
      <c r="DZ116" s="52">
        <v>1.5424317303561255E-3</v>
      </c>
      <c r="EA116" s="52">
        <v>1.562651093072008E-3</v>
      </c>
      <c r="EB116" s="52">
        <v>7.1695606025103239E-4</v>
      </c>
      <c r="EC116" s="52">
        <v>1.4045576097352019E-3</v>
      </c>
      <c r="ED116" s="52">
        <v>1.2658261927301618E-3</v>
      </c>
      <c r="EE116" s="52">
        <v>1.440108567911492E-3</v>
      </c>
      <c r="EF116" s="52">
        <v>1.0532043027647352E-3</v>
      </c>
      <c r="EG116" s="52">
        <v>9.8842161025403498E-4</v>
      </c>
      <c r="EH116" s="52">
        <v>1.7731792142707662E-3</v>
      </c>
      <c r="EI116" s="52">
        <v>1.4935315061478857E-3</v>
      </c>
      <c r="EJ116" s="52">
        <v>1.2036753457994231E-3</v>
      </c>
      <c r="EK116" s="52">
        <v>1.3917419730480787E-3</v>
      </c>
      <c r="EL116" s="52">
        <v>4.9728442470601649E-6</v>
      </c>
      <c r="EM116" s="52">
        <v>4.6546504793440082E-6</v>
      </c>
      <c r="EN116" s="52">
        <v>0</v>
      </c>
      <c r="EO116" s="52">
        <v>3.3619621923421304E-6</v>
      </c>
      <c r="EP116" s="52">
        <v>4.9729526333523319E-5</v>
      </c>
      <c r="EQ116" s="52">
        <v>3.0449031330958376E-6</v>
      </c>
      <c r="ER116" s="52">
        <v>2.5581266602826738E-6</v>
      </c>
      <c r="ES116" s="52">
        <v>2.5992930905165799E-6</v>
      </c>
      <c r="ET116" s="52">
        <v>0</v>
      </c>
      <c r="EU116" s="52">
        <v>1.9175341980391867E-6</v>
      </c>
      <c r="EV116" s="52">
        <v>7.9178176025200028E-6</v>
      </c>
      <c r="EW116" s="52">
        <v>1.2933847138574655E-5</v>
      </c>
      <c r="EX116" s="52">
        <v>1.5759206672209212E-4</v>
      </c>
      <c r="EY116" s="52">
        <v>1.8037926498551648E-4</v>
      </c>
      <c r="EZ116" s="52">
        <v>8.8488942116687178E-5</v>
      </c>
      <c r="FA116" s="52">
        <v>1.0451515952509685E-4</v>
      </c>
      <c r="FB116" s="52">
        <v>3.1370149732748172E-5</v>
      </c>
      <c r="FC116" s="52">
        <v>3.8204198670549185E-5</v>
      </c>
      <c r="FD116" s="52">
        <v>3.2364956520991079E-4</v>
      </c>
      <c r="FE116" s="52">
        <v>2.3036392855717102E-4</v>
      </c>
      <c r="FF116" s="52">
        <v>2.004932146159409E-4</v>
      </c>
      <c r="FG116" s="52">
        <v>3.3529993101062651E-4</v>
      </c>
      <c r="FH116" s="52">
        <v>2.7538862243524441E-4</v>
      </c>
      <c r="FI116" s="52">
        <v>2.1680760337519135E-4</v>
      </c>
      <c r="FJ116" s="52">
        <v>5.4125825216334573E-4</v>
      </c>
      <c r="FK116" s="52">
        <v>2.5594143825256736E-6</v>
      </c>
      <c r="FL116" s="52">
        <v>4.2282922088147197E-4</v>
      </c>
      <c r="FM116" s="52">
        <v>1.8087757632538113E-4</v>
      </c>
      <c r="FN116" s="52">
        <v>7.5087362304662001E-5</v>
      </c>
      <c r="FO116" s="52">
        <v>2.9348578021362056E-4</v>
      </c>
      <c r="FP116" s="52">
        <v>2.0494305049011539E-4</v>
      </c>
      <c r="FQ116" s="52">
        <v>1.9102433873375297E-4</v>
      </c>
      <c r="FR116" s="52">
        <v>4.1530016652517777E-4</v>
      </c>
      <c r="FS116" s="52">
        <v>9.3064114907029098E-6</v>
      </c>
      <c r="FT116" s="52">
        <v>1.4319485283887117E-6</v>
      </c>
      <c r="FU116" s="52">
        <v>1.428418083688915E-5</v>
      </c>
      <c r="FV116" s="52">
        <v>7.1843503266001541E-5</v>
      </c>
      <c r="FW116" s="52">
        <v>0</v>
      </c>
      <c r="FX116" s="52">
        <v>2.1271838303266546E-6</v>
      </c>
      <c r="FY116" s="52">
        <v>6.0567279596144219E-6</v>
      </c>
      <c r="FZ116" s="52">
        <v>1.6317698394369642E-5</v>
      </c>
      <c r="GA116" s="52">
        <v>7.8866018735783494E-6</v>
      </c>
      <c r="GB116" s="52">
        <v>6.9287639151024549E-5</v>
      </c>
      <c r="GC116" s="52">
        <v>3.1587019564537125E-5</v>
      </c>
      <c r="GD116" s="52">
        <v>3.6443440410930906E-6</v>
      </c>
      <c r="GE116" s="52">
        <v>9.5080386428792805E-5</v>
      </c>
      <c r="GF116" s="52">
        <v>3.3930199288084253E-5</v>
      </c>
      <c r="GG116" s="52">
        <v>4.5889535921670852E-5</v>
      </c>
      <c r="GH116" s="52">
        <v>1.6975570288295735E-4</v>
      </c>
      <c r="GI116" s="52">
        <v>5.035221241434252E-4</v>
      </c>
      <c r="GJ116" s="52">
        <v>9.2905941411243088E-5</v>
      </c>
      <c r="GK116" s="52">
        <v>6.1529698907041751E-5</v>
      </c>
      <c r="GL116" s="52">
        <v>2.707983423305414E-4</v>
      </c>
      <c r="GM116" s="52">
        <v>3.3139595022422391E-4</v>
      </c>
      <c r="GN116" s="52">
        <v>8.0263929588112433E-5</v>
      </c>
      <c r="GO116" s="52">
        <v>5.4788962372241384E-5</v>
      </c>
      <c r="GP116" s="52">
        <v>8.0867636264901751E-5</v>
      </c>
      <c r="GQ116" s="52">
        <v>3.0272231631521867E-6</v>
      </c>
      <c r="GR116" s="52">
        <v>1.0887914834087966E-5</v>
      </c>
      <c r="GS116" s="52">
        <v>2.3550938340403598E-5</v>
      </c>
      <c r="GT116" s="52">
        <v>5.2358169195832525E-6</v>
      </c>
      <c r="GU116" s="52">
        <v>1.3847077105311919E-4</v>
      </c>
      <c r="GV116" s="52">
        <v>1.5305056895172343E-6</v>
      </c>
      <c r="GW116" s="52">
        <v>5.6224160999061238E-4</v>
      </c>
      <c r="GX116" s="52">
        <v>4.6169564740385359E-4</v>
      </c>
      <c r="GY116" s="52">
        <v>6.153817445085037E-4</v>
      </c>
      <c r="GZ116" s="52">
        <v>1.0722345015092183E-3</v>
      </c>
      <c r="HA116" s="52">
        <v>6.6978593754321385E-4</v>
      </c>
      <c r="HB116" s="52">
        <v>9.4249838663154888E-4</v>
      </c>
      <c r="HC116" s="52">
        <v>1.636717177932475E-3</v>
      </c>
      <c r="HD116" s="52">
        <v>1.2640367934839468E-3</v>
      </c>
      <c r="HE116" s="52">
        <v>1.4788232385543618E-3</v>
      </c>
      <c r="HF116" s="52">
        <v>1.1571743277282408E-3</v>
      </c>
      <c r="HG116" s="52">
        <v>1.3975245616459574E-3</v>
      </c>
      <c r="HH116" s="52">
        <v>1.9639419095654298E-3</v>
      </c>
      <c r="HI116" s="52">
        <v>1.0396763374397107E-3</v>
      </c>
      <c r="HJ116" s="52">
        <v>1.1977391391914298E-3</v>
      </c>
      <c r="HK116" s="52">
        <v>7.0532773914850372E-5</v>
      </c>
      <c r="HL116" s="52">
        <v>1.3306537566707117E-5</v>
      </c>
      <c r="HM116" s="52">
        <v>1.3214862506206435E-4</v>
      </c>
      <c r="HN116" s="52">
        <v>7.9208601667730454E-5</v>
      </c>
      <c r="HO116" s="52">
        <v>5.6013832059000625E-5</v>
      </c>
      <c r="HP116" s="52">
        <v>1.226416279248777E-3</v>
      </c>
      <c r="HQ116" s="52">
        <v>4.2769928190312375E-4</v>
      </c>
      <c r="HR116" s="52">
        <v>1.1018497908271844E-3</v>
      </c>
      <c r="HS116" s="52">
        <v>9.0707908217932192E-4</v>
      </c>
      <c r="HT116" s="52">
        <v>1.2799352521894601E-3</v>
      </c>
      <c r="HU116" s="52">
        <v>6.8058502234732911E-4</v>
      </c>
      <c r="HV116" s="52">
        <v>5.3471945045072773E-4</v>
      </c>
      <c r="HW116" s="52">
        <v>1.4458841809366173E-4</v>
      </c>
      <c r="HX116" s="52">
        <v>3.1496027896179771E-4</v>
      </c>
      <c r="HY116" s="52">
        <v>1.4442849858850208E-4</v>
      </c>
      <c r="HZ116" s="52">
        <v>1.0317162464021263E-4</v>
      </c>
      <c r="IA116" s="52">
        <v>2.0321395783558319E-4</v>
      </c>
      <c r="IB116" s="52">
        <v>1.269103141324231E-6</v>
      </c>
      <c r="IC116" s="52">
        <v>6.2705030223730489E-3</v>
      </c>
      <c r="ID116" s="52">
        <v>5.783519363882798E-3</v>
      </c>
      <c r="IE116" s="52">
        <v>3.0697869635920422E-3</v>
      </c>
      <c r="IF116" s="52">
        <v>3.3822392329315655E-3</v>
      </c>
      <c r="IG116" s="52">
        <v>5.508379296275777E-4</v>
      </c>
      <c r="IH116" s="52">
        <v>5.3431220254901695E-4</v>
      </c>
      <c r="II116" s="52">
        <v>2.4195726507984951E-4</v>
      </c>
      <c r="IJ116" s="52">
        <v>2.510951587255088E-5</v>
      </c>
      <c r="IK116" s="52">
        <v>6.3000876098345536E-5</v>
      </c>
      <c r="IL116" s="52">
        <v>2.6850137523015218E-5</v>
      </c>
      <c r="IM116" s="52">
        <v>0</v>
      </c>
      <c r="IN116" s="52">
        <v>2.3780855163530837E-6</v>
      </c>
      <c r="IO116" s="52">
        <v>1.0670327302508408E-4</v>
      </c>
      <c r="IP116" s="52">
        <v>1.2674546404804854E-4</v>
      </c>
      <c r="IQ116" s="52">
        <v>0</v>
      </c>
      <c r="IR116" s="52">
        <v>1.9732548727450553E-6</v>
      </c>
      <c r="IS116" s="52">
        <v>2.9768380823627783E-5</v>
      </c>
      <c r="IT116" s="52">
        <v>0</v>
      </c>
      <c r="IU116" s="52">
        <v>3.4095358115200297E-6</v>
      </c>
      <c r="IV116" s="52">
        <v>2.7621677643844641E-5</v>
      </c>
      <c r="IW116" s="52">
        <v>2.3203494310115937E-6</v>
      </c>
      <c r="IX116" s="52">
        <v>9.5998627746772944E-6</v>
      </c>
      <c r="IY116" s="52">
        <v>1.007140732134241E-6</v>
      </c>
      <c r="IZ116" s="52">
        <v>1.3160794198091008E-4</v>
      </c>
      <c r="JA116" s="52">
        <v>3.9083403142541168E-7</v>
      </c>
      <c r="JB116" s="52">
        <v>6.0063450798533638E-5</v>
      </c>
      <c r="JC116" s="52">
        <v>7.6820609894445639E-6</v>
      </c>
      <c r="JD116" s="52">
        <v>0</v>
      </c>
      <c r="JE116" s="52">
        <v>0</v>
      </c>
      <c r="JF116" s="52">
        <v>1.4698220919891433E-6</v>
      </c>
      <c r="JG116" s="52">
        <v>7.2966045582304018E-6</v>
      </c>
      <c r="JH116" s="52">
        <v>5.3666137158483482E-5</v>
      </c>
      <c r="JI116" s="52">
        <v>3.0847441057707869E-6</v>
      </c>
      <c r="JJ116" s="52">
        <v>7.4321976758027523E-7</v>
      </c>
      <c r="JK116" s="52">
        <v>8.170468520752565E-5</v>
      </c>
      <c r="JL116" s="52">
        <v>9.2471708594951649E-6</v>
      </c>
      <c r="JM116" s="52">
        <v>8.7881351878798788E-6</v>
      </c>
      <c r="JN116" s="52">
        <v>2.1372810446909598E-7</v>
      </c>
      <c r="JO116" s="52">
        <v>1.1770290657830497E-5</v>
      </c>
      <c r="JP116" s="52">
        <v>3.2661548475468254E-5</v>
      </c>
      <c r="JQ116" s="52">
        <v>5.3484960357132534E-5</v>
      </c>
      <c r="JR116" s="52">
        <v>3.7945046008261725E-5</v>
      </c>
      <c r="JS116" s="52">
        <v>1.2219193348186124E-6</v>
      </c>
      <c r="JT116" s="52">
        <v>4.3862322863435612E-3</v>
      </c>
      <c r="JU116" s="52">
        <v>2.5872636420797169E-3</v>
      </c>
      <c r="JV116" s="52">
        <v>9.2564446143638315E-3</v>
      </c>
      <c r="JW116" s="52">
        <v>1.742493046422836E-3</v>
      </c>
      <c r="JX116" s="52">
        <v>4.3959845838637251E-3</v>
      </c>
      <c r="JY116" s="52">
        <v>1.0639701677066791E-3</v>
      </c>
      <c r="JZ116" s="52">
        <v>2.7180256037135048E-3</v>
      </c>
      <c r="KA116" s="52">
        <v>7.8550494425127235E-4</v>
      </c>
      <c r="KB116" s="52">
        <v>2.8426097626961223E-3</v>
      </c>
      <c r="KC116" s="52">
        <v>4.742252052128546E-3</v>
      </c>
      <c r="KD116" s="52">
        <v>9.8808918364773866E-4</v>
      </c>
      <c r="KE116" s="52">
        <v>2.715335330237283E-3</v>
      </c>
      <c r="KF116" s="52">
        <v>1.4091982523548846E-3</v>
      </c>
      <c r="KG116" s="52">
        <v>3.5293795815043486E-3</v>
      </c>
      <c r="KH116" s="52">
        <v>1.0069150267209802E-2</v>
      </c>
      <c r="KI116" s="52">
        <v>4.1254063850390188E-3</v>
      </c>
      <c r="KJ116" s="52">
        <v>4.7702746269860591E-3</v>
      </c>
      <c r="KK116" s="52">
        <v>1.8382716643050377E-3</v>
      </c>
      <c r="KL116" s="52">
        <v>2.8050852114467778E-3</v>
      </c>
      <c r="KM116" s="52">
        <v>1.7426497580161286E-3</v>
      </c>
      <c r="KN116" s="52">
        <v>9.3702424955056159E-4</v>
      </c>
      <c r="KO116" s="52">
        <v>1.1289660961743234E-3</v>
      </c>
      <c r="KP116" s="52">
        <v>9.782410108634947E-4</v>
      </c>
      <c r="KQ116" s="52">
        <v>7.2314367962017685E-4</v>
      </c>
      <c r="KR116" s="52">
        <v>1.3823664386022378E-3</v>
      </c>
      <c r="KS116" s="52">
        <v>2.7486784339143225E-3</v>
      </c>
      <c r="KT116" s="52">
        <v>1.1949254078398837E-3</v>
      </c>
      <c r="KU116" s="52">
        <v>8.8872960812757282E-4</v>
      </c>
      <c r="KV116" s="52">
        <v>8.9206414211331865E-4</v>
      </c>
      <c r="KW116" s="52">
        <v>1.5800574556920095E-3</v>
      </c>
      <c r="KX116" s="52">
        <v>2.1678370762282222E-3</v>
      </c>
      <c r="KY116" s="52">
        <v>8.7824128281462977E-4</v>
      </c>
      <c r="KZ116" s="52">
        <v>2.6333624875259504E-3</v>
      </c>
    </row>
    <row r="117" spans="1:312" x14ac:dyDescent="0.2">
      <c r="A117" s="89">
        <v>1.08446</v>
      </c>
      <c r="B117" s="41" t="s">
        <v>840</v>
      </c>
      <c r="C117" s="51" t="s">
        <v>90</v>
      </c>
      <c r="D117" s="52">
        <v>0</v>
      </c>
      <c r="E117" s="52">
        <v>0</v>
      </c>
      <c r="F117" s="52">
        <v>0</v>
      </c>
      <c r="G117" s="52">
        <v>0</v>
      </c>
      <c r="H117" s="52">
        <v>0</v>
      </c>
      <c r="I117" s="52">
        <v>0</v>
      </c>
      <c r="J117" s="52">
        <v>9.6588339736647134E-6</v>
      </c>
      <c r="K117" s="52">
        <v>0</v>
      </c>
      <c r="L117" s="52">
        <v>0</v>
      </c>
      <c r="M117" s="52">
        <v>1.7885116358051929E-5</v>
      </c>
      <c r="N117" s="52">
        <v>3.7457635370935834E-5</v>
      </c>
      <c r="O117" s="52">
        <v>4.0815151406107752E-5</v>
      </c>
      <c r="P117" s="52">
        <v>5.23334348148986E-5</v>
      </c>
      <c r="Q117" s="52">
        <v>7.0420799487336583E-5</v>
      </c>
      <c r="R117" s="52">
        <v>5.7702657296062628E-5</v>
      </c>
      <c r="S117" s="52">
        <v>2.365675586726334E-5</v>
      </c>
      <c r="T117" s="52">
        <v>3.5559359060382528E-3</v>
      </c>
      <c r="U117" s="52">
        <v>7.4626930485586503E-5</v>
      </c>
      <c r="V117" s="52">
        <v>3.4973771423620335E-5</v>
      </c>
      <c r="W117" s="52">
        <v>1.3864454330248814E-5</v>
      </c>
      <c r="X117" s="52">
        <v>8.9166668633111707E-5</v>
      </c>
      <c r="Y117" s="52">
        <v>1.1538534779571639E-5</v>
      </c>
      <c r="Z117" s="52">
        <v>1.3061464845815339E-5</v>
      </c>
      <c r="AA117" s="52">
        <v>0</v>
      </c>
      <c r="AB117" s="52">
        <v>7.0583954141963896E-5</v>
      </c>
      <c r="AC117" s="52">
        <v>0</v>
      </c>
      <c r="AD117" s="52">
        <v>0</v>
      </c>
      <c r="AE117" s="52">
        <v>0</v>
      </c>
      <c r="AF117" s="52">
        <v>1.2213370035366057E-2</v>
      </c>
      <c r="AG117" s="52">
        <v>7.0516683238397958E-4</v>
      </c>
      <c r="AH117" s="52">
        <v>5.7555863683323002E-4</v>
      </c>
      <c r="AI117" s="52">
        <v>1.3022881811036125E-4</v>
      </c>
      <c r="AJ117" s="52">
        <v>1.8812874656998866E-5</v>
      </c>
      <c r="AK117" s="52">
        <v>7.7024885945363322E-6</v>
      </c>
      <c r="AL117" s="52">
        <v>8.5423563260963152E-6</v>
      </c>
      <c r="AM117" s="52">
        <v>1.007181125338213E-5</v>
      </c>
      <c r="AN117" s="52">
        <v>4.7537568890829837E-6</v>
      </c>
      <c r="AO117" s="52">
        <v>0</v>
      </c>
      <c r="AP117" s="52">
        <v>0</v>
      </c>
      <c r="AQ117" s="52">
        <v>2.6227007419177229E-4</v>
      </c>
      <c r="AR117" s="52">
        <v>2.6515736514329142E-5</v>
      </c>
      <c r="AS117" s="52">
        <v>0</v>
      </c>
      <c r="AT117" s="52">
        <v>7.1543752387995735E-6</v>
      </c>
      <c r="AU117" s="52">
        <v>1.7209709615200823E-5</v>
      </c>
      <c r="AV117" s="52">
        <v>4.2649950516627988E-6</v>
      </c>
      <c r="AW117" s="52">
        <v>0</v>
      </c>
      <c r="AX117" s="52">
        <v>0</v>
      </c>
      <c r="AY117" s="52">
        <v>2.7180515318723332E-5</v>
      </c>
      <c r="AZ117" s="52">
        <v>4.8525679174462359E-6</v>
      </c>
      <c r="BA117" s="52">
        <v>0</v>
      </c>
      <c r="BB117" s="52">
        <v>2.7411248825283209E-5</v>
      </c>
      <c r="BC117" s="52">
        <v>6.4180673673577705E-3</v>
      </c>
      <c r="BD117" s="52">
        <v>4.1624454317451846E-3</v>
      </c>
      <c r="BE117" s="52">
        <v>7.3909321941098648E-6</v>
      </c>
      <c r="BF117" s="52">
        <v>1.1642101894051442E-4</v>
      </c>
      <c r="BG117" s="52">
        <v>2.6070079260847251E-5</v>
      </c>
      <c r="BH117" s="52">
        <v>5.6808455186992085E-5</v>
      </c>
      <c r="BI117" s="52">
        <v>1.1871859859565812E-3</v>
      </c>
      <c r="BJ117" s="52">
        <v>3.9750063265574638E-4</v>
      </c>
      <c r="BK117" s="52">
        <v>1.6648209721738205E-2</v>
      </c>
      <c r="BL117" s="52">
        <v>1.968542515113032E-2</v>
      </c>
      <c r="BM117" s="52">
        <v>1.5885511375828169E-2</v>
      </c>
      <c r="BN117" s="52">
        <v>2.0410216715318525E-2</v>
      </c>
      <c r="BO117" s="52">
        <v>2.1138539214575699E-2</v>
      </c>
      <c r="BP117" s="52">
        <v>6.3184809048304276E-6</v>
      </c>
      <c r="BQ117" s="52">
        <v>0</v>
      </c>
      <c r="BR117" s="52">
        <v>0</v>
      </c>
      <c r="BS117" s="52">
        <v>0</v>
      </c>
      <c r="BT117" s="52">
        <v>3.3953974539357746E-5</v>
      </c>
      <c r="BU117" s="52">
        <v>0</v>
      </c>
      <c r="BV117" s="52">
        <v>1.135351175599464E-4</v>
      </c>
      <c r="BW117" s="52">
        <v>0</v>
      </c>
      <c r="BX117" s="52">
        <v>4.0302675041354847E-5</v>
      </c>
      <c r="BY117" s="52">
        <v>2.9351221538780775E-4</v>
      </c>
      <c r="BZ117" s="52">
        <v>0</v>
      </c>
      <c r="CA117" s="52">
        <v>4.7477975922235678E-6</v>
      </c>
      <c r="CB117" s="52">
        <v>0</v>
      </c>
      <c r="CC117" s="52">
        <v>0</v>
      </c>
      <c r="CD117" s="52">
        <v>0</v>
      </c>
      <c r="CE117" s="52">
        <v>0</v>
      </c>
      <c r="CF117" s="52">
        <v>0</v>
      </c>
      <c r="CG117" s="52">
        <v>7.4172555802033611E-6</v>
      </c>
      <c r="CH117" s="52">
        <v>0</v>
      </c>
      <c r="CI117" s="52">
        <v>0</v>
      </c>
      <c r="CJ117" s="52">
        <v>0</v>
      </c>
      <c r="CK117" s="52">
        <v>0</v>
      </c>
      <c r="CL117" s="52">
        <v>3.0013692618665816E-5</v>
      </c>
      <c r="CM117" s="52">
        <v>8.28364149728375E-6</v>
      </c>
      <c r="CN117" s="52">
        <v>7.0955871341723195E-5</v>
      </c>
      <c r="CO117" s="52">
        <v>0</v>
      </c>
      <c r="CP117" s="52">
        <v>7.8674797105281919E-6</v>
      </c>
      <c r="CQ117" s="52">
        <v>1.1433399265162037E-4</v>
      </c>
      <c r="CR117" s="52">
        <v>1.9011048296801245E-3</v>
      </c>
      <c r="CS117" s="52">
        <v>3.3348954261417328E-4</v>
      </c>
      <c r="CT117" s="52">
        <v>1.3759158585538973E-4</v>
      </c>
      <c r="CU117" s="52">
        <v>1.0466955011336563E-3</v>
      </c>
      <c r="CV117" s="52">
        <v>2.1747461180454211E-3</v>
      </c>
      <c r="CW117" s="52">
        <v>2.4134335681888462E-3</v>
      </c>
      <c r="CX117" s="52">
        <v>5.4619319030393314E-3</v>
      </c>
      <c r="CY117" s="52">
        <v>2.417692180283692E-3</v>
      </c>
      <c r="CZ117" s="52">
        <v>4.0604917125329222E-4</v>
      </c>
      <c r="DA117" s="52">
        <v>1.0561191536268587E-3</v>
      </c>
      <c r="DB117" s="52">
        <v>1.2190466273371512E-2</v>
      </c>
      <c r="DC117" s="52">
        <v>4.8410646512581384E-5</v>
      </c>
      <c r="DD117" s="52">
        <v>8.0707586387786325E-6</v>
      </c>
      <c r="DE117" s="52">
        <v>4.3803498519524361E-5</v>
      </c>
      <c r="DF117" s="52">
        <v>0</v>
      </c>
      <c r="DG117" s="52">
        <v>0</v>
      </c>
      <c r="DH117" s="52">
        <v>5.5258188028390411E-6</v>
      </c>
      <c r="DI117" s="52">
        <v>1.0891886173953605E-5</v>
      </c>
      <c r="DJ117" s="52">
        <v>0</v>
      </c>
      <c r="DK117" s="52">
        <v>2.1739640307021329E-5</v>
      </c>
      <c r="DL117" s="52">
        <v>0</v>
      </c>
      <c r="DM117" s="52">
        <v>0</v>
      </c>
      <c r="DN117" s="52">
        <v>4.3360713794158551E-5</v>
      </c>
      <c r="DO117" s="52">
        <v>1.2852866784305386E-5</v>
      </c>
      <c r="DP117" s="52">
        <v>7.2557154581927923E-5</v>
      </c>
      <c r="DQ117" s="52">
        <v>0</v>
      </c>
      <c r="DR117" s="52">
        <v>0</v>
      </c>
      <c r="DS117" s="52">
        <v>7.1770086686689198E-5</v>
      </c>
      <c r="DT117" s="52">
        <v>1.4994946299936637E-3</v>
      </c>
      <c r="DU117" s="52">
        <v>9.1833478556426904E-7</v>
      </c>
      <c r="DV117" s="52">
        <v>5.8097766749284212E-5</v>
      </c>
      <c r="DW117" s="52">
        <v>3.6442741048749107E-3</v>
      </c>
      <c r="DX117" s="52">
        <v>1.8885235465882574E-5</v>
      </c>
      <c r="DY117" s="52">
        <v>2.9310337242975876E-6</v>
      </c>
      <c r="DZ117" s="52">
        <v>0</v>
      </c>
      <c r="EA117" s="52">
        <v>8.9339630543393811E-6</v>
      </c>
      <c r="EB117" s="52">
        <v>0</v>
      </c>
      <c r="EC117" s="52">
        <v>1.8382178905075427E-5</v>
      </c>
      <c r="ED117" s="52">
        <v>1.6958701887357584E-5</v>
      </c>
      <c r="EE117" s="52">
        <v>1.0684241090953839E-4</v>
      </c>
      <c r="EF117" s="52">
        <v>0</v>
      </c>
      <c r="EG117" s="52">
        <v>0</v>
      </c>
      <c r="EH117" s="52">
        <v>0</v>
      </c>
      <c r="EI117" s="52">
        <v>0</v>
      </c>
      <c r="EJ117" s="52">
        <v>5.2575198496297101E-6</v>
      </c>
      <c r="EK117" s="52">
        <v>0</v>
      </c>
      <c r="EL117" s="52">
        <v>1.9876836507986097E-5</v>
      </c>
      <c r="EM117" s="52">
        <v>0</v>
      </c>
      <c r="EN117" s="52">
        <v>0</v>
      </c>
      <c r="EO117" s="52">
        <v>0</v>
      </c>
      <c r="EP117" s="52">
        <v>0</v>
      </c>
      <c r="EQ117" s="52">
        <v>6.5457275909332984E-6</v>
      </c>
      <c r="ER117" s="52">
        <v>0</v>
      </c>
      <c r="ES117" s="52">
        <v>0</v>
      </c>
      <c r="ET117" s="52">
        <v>0</v>
      </c>
      <c r="EU117" s="52">
        <v>0</v>
      </c>
      <c r="EV117" s="52">
        <v>0</v>
      </c>
      <c r="EW117" s="52">
        <v>0</v>
      </c>
      <c r="EX117" s="52">
        <v>1.3633264725550169E-5</v>
      </c>
      <c r="EY117" s="52">
        <v>6.4654523518410298E-5</v>
      </c>
      <c r="EZ117" s="52">
        <v>1.8173128651436367E-4</v>
      </c>
      <c r="FA117" s="52">
        <v>1.0720009751063014E-4</v>
      </c>
      <c r="FB117" s="52">
        <v>5.5513813075163352E-5</v>
      </c>
      <c r="FC117" s="52">
        <v>7.5843550317743482E-5</v>
      </c>
      <c r="FD117" s="52">
        <v>0</v>
      </c>
      <c r="FE117" s="52">
        <v>7.6534803661911931E-4</v>
      </c>
      <c r="FF117" s="52">
        <v>1.5662724993293484E-4</v>
      </c>
      <c r="FG117" s="52">
        <v>1.0314621150126272E-5</v>
      </c>
      <c r="FH117" s="52">
        <v>2.6177785823318573E-4</v>
      </c>
      <c r="FI117" s="52">
        <v>7.2365405048540141E-3</v>
      </c>
      <c r="FJ117" s="52">
        <v>6.3397936493044009E-3</v>
      </c>
      <c r="FK117" s="52">
        <v>1.0503974972608745E-4</v>
      </c>
      <c r="FL117" s="52">
        <v>5.9266614888107087E-3</v>
      </c>
      <c r="FM117" s="52">
        <v>6.817854801699385E-4</v>
      </c>
      <c r="FN117" s="52">
        <v>8.0006800755382218E-4</v>
      </c>
      <c r="FO117" s="52">
        <v>2.1526991888938477E-2</v>
      </c>
      <c r="FP117" s="52">
        <v>4.416788702353759E-3</v>
      </c>
      <c r="FQ117" s="52">
        <v>8.1021809470176935E-4</v>
      </c>
      <c r="FR117" s="52">
        <v>1.9712036819129974E-3</v>
      </c>
      <c r="FS117" s="52">
        <v>3.2368395901353862E-4</v>
      </c>
      <c r="FT117" s="52">
        <v>4.3371801818618915E-5</v>
      </c>
      <c r="FU117" s="52">
        <v>0</v>
      </c>
      <c r="FV117" s="52">
        <v>1.3841094572944503E-4</v>
      </c>
      <c r="FW117" s="52">
        <v>0</v>
      </c>
      <c r="FX117" s="52">
        <v>0</v>
      </c>
      <c r="FY117" s="52">
        <v>0</v>
      </c>
      <c r="FZ117" s="52">
        <v>9.2932987305999946E-5</v>
      </c>
      <c r="GA117" s="52">
        <v>0</v>
      </c>
      <c r="GB117" s="52">
        <v>4.6209880955959878E-5</v>
      </c>
      <c r="GC117" s="52">
        <v>3.0634309968495436E-5</v>
      </c>
      <c r="GD117" s="52">
        <v>3.450131349248004E-6</v>
      </c>
      <c r="GE117" s="52">
        <v>6.6573021063718723E-5</v>
      </c>
      <c r="GF117" s="52">
        <v>7.05610465101401E-6</v>
      </c>
      <c r="GG117" s="52">
        <v>2.3347873511798801E-5</v>
      </c>
      <c r="GH117" s="52">
        <v>0</v>
      </c>
      <c r="GI117" s="52">
        <v>0</v>
      </c>
      <c r="GJ117" s="52">
        <v>0</v>
      </c>
      <c r="GK117" s="52">
        <v>0</v>
      </c>
      <c r="GL117" s="52">
        <v>0</v>
      </c>
      <c r="GM117" s="52">
        <v>8.7699805404566338E-6</v>
      </c>
      <c r="GN117" s="52">
        <v>0</v>
      </c>
      <c r="GO117" s="52">
        <v>0</v>
      </c>
      <c r="GP117" s="52">
        <v>7.3715100859184999E-5</v>
      </c>
      <c r="GQ117" s="52">
        <v>5.8547120145087652E-5</v>
      </c>
      <c r="GR117" s="52">
        <v>1.6094605341914536E-5</v>
      </c>
      <c r="GS117" s="52">
        <v>0</v>
      </c>
      <c r="GT117" s="52">
        <v>0</v>
      </c>
      <c r="GU117" s="52">
        <v>1.9920741088185821E-4</v>
      </c>
      <c r="GV117" s="52">
        <v>0</v>
      </c>
      <c r="GW117" s="52">
        <v>7.8429188292199279E-3</v>
      </c>
      <c r="GX117" s="52">
        <v>2.49497795134394E-3</v>
      </c>
      <c r="GY117" s="52">
        <v>8.4401346577704164E-3</v>
      </c>
      <c r="GZ117" s="52">
        <v>1.0203576447251076E-5</v>
      </c>
      <c r="HA117" s="52">
        <v>0</v>
      </c>
      <c r="HB117" s="52">
        <v>1.2484071603281518E-4</v>
      </c>
      <c r="HC117" s="52">
        <v>1.9258043719518346E-4</v>
      </c>
      <c r="HD117" s="52">
        <v>0</v>
      </c>
      <c r="HE117" s="52">
        <v>0</v>
      </c>
      <c r="HF117" s="52">
        <v>0</v>
      </c>
      <c r="HG117" s="52">
        <v>9.1227513994043775E-6</v>
      </c>
      <c r="HH117" s="52">
        <v>6.2283536591366858E-6</v>
      </c>
      <c r="HI117" s="52">
        <v>1.0447493994273146E-6</v>
      </c>
      <c r="HJ117" s="52">
        <v>0</v>
      </c>
      <c r="HK117" s="52">
        <v>6.0230233904816053E-6</v>
      </c>
      <c r="HL117" s="52">
        <v>1.1643729809519828E-4</v>
      </c>
      <c r="HM117" s="52">
        <v>3.9302650437027966E-5</v>
      </c>
      <c r="HN117" s="52">
        <v>6.815234285193164E-5</v>
      </c>
      <c r="HO117" s="52">
        <v>5.4016295180325989E-5</v>
      </c>
      <c r="HP117" s="52">
        <v>0</v>
      </c>
      <c r="HQ117" s="52">
        <v>3.5784103741870326E-6</v>
      </c>
      <c r="HR117" s="52">
        <v>4.8275650453606492E-5</v>
      </c>
      <c r="HS117" s="52">
        <v>1.2344033771015105E-4</v>
      </c>
      <c r="HT117" s="52">
        <v>1.443976374834461E-4</v>
      </c>
      <c r="HU117" s="52">
        <v>1.1869908380408917E-4</v>
      </c>
      <c r="HV117" s="52">
        <v>1.3788656027030475E-4</v>
      </c>
      <c r="HW117" s="52">
        <v>1.3067469762987989E-4</v>
      </c>
      <c r="HX117" s="52">
        <v>0</v>
      </c>
      <c r="HY117" s="52">
        <v>0</v>
      </c>
      <c r="HZ117" s="52">
        <v>2.1982056724969428E-5</v>
      </c>
      <c r="IA117" s="52">
        <v>6.7448919148842225E-6</v>
      </c>
      <c r="IB117" s="52">
        <v>0</v>
      </c>
      <c r="IC117" s="52">
        <v>4.1213071672186797E-4</v>
      </c>
      <c r="ID117" s="52">
        <v>2.5335524550519563E-3</v>
      </c>
      <c r="IE117" s="52">
        <v>4.5458493669255284E-3</v>
      </c>
      <c r="IF117" s="52">
        <v>1.4868119152182996E-3</v>
      </c>
      <c r="IG117" s="52">
        <v>2.4572220441112578E-3</v>
      </c>
      <c r="IH117" s="52">
        <v>1.2081668595050929E-2</v>
      </c>
      <c r="II117" s="52">
        <v>0</v>
      </c>
      <c r="IJ117" s="52">
        <v>0</v>
      </c>
      <c r="IK117" s="52">
        <v>7.5658332074159113E-6</v>
      </c>
      <c r="IL117" s="52">
        <v>1.113271633409332E-6</v>
      </c>
      <c r="IM117" s="52">
        <v>0</v>
      </c>
      <c r="IN117" s="52">
        <v>0</v>
      </c>
      <c r="IO117" s="52">
        <v>0</v>
      </c>
      <c r="IP117" s="52">
        <v>1.0840506926080619E-5</v>
      </c>
      <c r="IQ117" s="52">
        <v>0</v>
      </c>
      <c r="IR117" s="52">
        <v>0</v>
      </c>
      <c r="IS117" s="52">
        <v>0</v>
      </c>
      <c r="IT117" s="52">
        <v>0</v>
      </c>
      <c r="IU117" s="52">
        <v>2.2021446352541555E-6</v>
      </c>
      <c r="IV117" s="52">
        <v>0</v>
      </c>
      <c r="IW117" s="52">
        <v>9.0324713483056681E-6</v>
      </c>
      <c r="IX117" s="52">
        <v>0</v>
      </c>
      <c r="IY117" s="52">
        <v>0</v>
      </c>
      <c r="IZ117" s="52">
        <v>1.8051877120643827E-5</v>
      </c>
      <c r="JA117" s="52">
        <v>2.631791862963279E-5</v>
      </c>
      <c r="JB117" s="52">
        <v>1.1450964881282996E-5</v>
      </c>
      <c r="JC117" s="52">
        <v>3.3743165879561568E-6</v>
      </c>
      <c r="JD117" s="52">
        <v>5.936320305052431E-6</v>
      </c>
      <c r="JE117" s="52">
        <v>7.5671151885926668E-6</v>
      </c>
      <c r="JF117" s="52">
        <v>0</v>
      </c>
      <c r="JG117" s="52">
        <v>3.391604884161402E-5</v>
      </c>
      <c r="JH117" s="52">
        <v>1.785324479323509E-4</v>
      </c>
      <c r="JI117" s="52">
        <v>2.7005177513304762E-5</v>
      </c>
      <c r="JJ117" s="52">
        <v>1.5977051845760771E-5</v>
      </c>
      <c r="JK117" s="52">
        <v>4.3235170914920829E-5</v>
      </c>
      <c r="JL117" s="52">
        <v>1.8632703377735895E-5</v>
      </c>
      <c r="JM117" s="52">
        <v>0</v>
      </c>
      <c r="JN117" s="52">
        <v>5.4587313168458291E-7</v>
      </c>
      <c r="JO117" s="52">
        <v>0</v>
      </c>
      <c r="JP117" s="52">
        <v>2.3319808288712707E-5</v>
      </c>
      <c r="JQ117" s="52">
        <v>0</v>
      </c>
      <c r="JR117" s="52">
        <v>2.304323957769747E-5</v>
      </c>
      <c r="JS117" s="52">
        <v>0</v>
      </c>
      <c r="JT117" s="52">
        <v>0</v>
      </c>
      <c r="JU117" s="52">
        <v>8.6494664417230708E-5</v>
      </c>
      <c r="JV117" s="52">
        <v>2.8631804791134224E-5</v>
      </c>
      <c r="JW117" s="52">
        <v>2.8601421329808044E-5</v>
      </c>
      <c r="JX117" s="52">
        <v>5.9899318438118892E-6</v>
      </c>
      <c r="JY117" s="52">
        <v>1.5864464879230298E-5</v>
      </c>
      <c r="JZ117" s="52">
        <v>7.8092141764267338E-6</v>
      </c>
      <c r="KA117" s="52">
        <v>1.0775266958540742E-5</v>
      </c>
      <c r="KB117" s="52">
        <v>1.9859183471300097E-5</v>
      </c>
      <c r="KC117" s="52">
        <v>3.2131514155864119E-5</v>
      </c>
      <c r="KD117" s="52">
        <v>0</v>
      </c>
      <c r="KE117" s="52">
        <v>6.7653410332320408E-6</v>
      </c>
      <c r="KF117" s="52">
        <v>0</v>
      </c>
      <c r="KG117" s="52">
        <v>2.3826763936578915E-5</v>
      </c>
      <c r="KH117" s="52">
        <v>7.0013034060117992E-6</v>
      </c>
      <c r="KI117" s="52">
        <v>5.6182866295572927E-5</v>
      </c>
      <c r="KJ117" s="52">
        <v>0</v>
      </c>
      <c r="KK117" s="52">
        <v>0</v>
      </c>
      <c r="KL117" s="52">
        <v>3.5309085570346053E-5</v>
      </c>
      <c r="KM117" s="52">
        <v>5.5305354598845451E-5</v>
      </c>
      <c r="KN117" s="52">
        <v>2.8784708595582324E-5</v>
      </c>
      <c r="KO117" s="52">
        <v>1.9465123161203167E-5</v>
      </c>
      <c r="KP117" s="52">
        <v>4.921021570683576E-6</v>
      </c>
      <c r="KQ117" s="52">
        <v>0</v>
      </c>
      <c r="KR117" s="52">
        <v>4.0361201933270685E-5</v>
      </c>
      <c r="KS117" s="52">
        <v>1.4853291373820838E-4</v>
      </c>
      <c r="KT117" s="52">
        <v>2.0146249446215155E-6</v>
      </c>
      <c r="KU117" s="52">
        <v>5.8223419223665378E-6</v>
      </c>
      <c r="KV117" s="52">
        <v>8.3676199656153233E-6</v>
      </c>
      <c r="KW117" s="52">
        <v>0</v>
      </c>
      <c r="KX117" s="52">
        <v>6.552433334985822E-5</v>
      </c>
      <c r="KY117" s="52">
        <v>2.4629365970903489E-5</v>
      </c>
      <c r="KZ117" s="52">
        <v>6.4676276982899319E-5</v>
      </c>
    </row>
    <row r="118" spans="1:312" x14ac:dyDescent="0.2">
      <c r="A118" s="89">
        <v>1.100813</v>
      </c>
      <c r="B118" s="41" t="s">
        <v>839</v>
      </c>
      <c r="C118" s="51" t="s">
        <v>11</v>
      </c>
      <c r="D118" s="52">
        <v>0</v>
      </c>
      <c r="E118" s="52">
        <v>7.3740904203628204E-6</v>
      </c>
      <c r="F118" s="52">
        <v>1.3561029753971147E-5</v>
      </c>
      <c r="G118" s="52">
        <v>4.2882876459086142E-5</v>
      </c>
      <c r="H118" s="52">
        <v>1.3809349038010631E-6</v>
      </c>
      <c r="I118" s="52">
        <v>3.4488208447265897E-6</v>
      </c>
      <c r="J118" s="52">
        <v>4.6107749394924097E-6</v>
      </c>
      <c r="K118" s="52">
        <v>0</v>
      </c>
      <c r="L118" s="52">
        <v>3.5921860413789902E-5</v>
      </c>
      <c r="M118" s="52">
        <v>4.632678577055352E-5</v>
      </c>
      <c r="N118" s="52">
        <v>1.6291875530839494E-4</v>
      </c>
      <c r="O118" s="52">
        <v>5.2065026978295137E-5</v>
      </c>
      <c r="P118" s="52">
        <v>3.4670388295539716E-6</v>
      </c>
      <c r="Q118" s="52">
        <v>3.404660337319336E-5</v>
      </c>
      <c r="R118" s="52">
        <v>2.7480610278847203E-5</v>
      </c>
      <c r="S118" s="52">
        <v>1.8408042810848951E-4</v>
      </c>
      <c r="T118" s="52">
        <v>3.0747564824811395E-5</v>
      </c>
      <c r="U118" s="52">
        <v>2.1350305261232059E-4</v>
      </c>
      <c r="V118" s="52">
        <v>2.2292367292650218E-4</v>
      </c>
      <c r="W118" s="52">
        <v>1.2550584560685522E-4</v>
      </c>
      <c r="X118" s="52">
        <v>7.8588235593109725E-6</v>
      </c>
      <c r="Y118" s="52">
        <v>3.4285052007841069E-4</v>
      </c>
      <c r="Z118" s="52">
        <v>1.1531072598246877E-4</v>
      </c>
      <c r="AA118" s="52">
        <v>5.7095158688011077E-5</v>
      </c>
      <c r="AB118" s="52">
        <v>6.9134273727881689E-5</v>
      </c>
      <c r="AC118" s="52">
        <v>1.0391174169056586E-4</v>
      </c>
      <c r="AD118" s="52">
        <v>1.9527721379026484E-4</v>
      </c>
      <c r="AE118" s="52">
        <v>5.738422879484109E-5</v>
      </c>
      <c r="AF118" s="52">
        <v>2.4657926946391658E-5</v>
      </c>
      <c r="AG118" s="52">
        <v>1.3723129718066482E-4</v>
      </c>
      <c r="AH118" s="52">
        <v>4.3431447999291037E-5</v>
      </c>
      <c r="AI118" s="52">
        <v>3.5200950702296037E-5</v>
      </c>
      <c r="AJ118" s="52">
        <v>1.4275493582742156E-4</v>
      </c>
      <c r="AK118" s="52">
        <v>8.9566393043736744E-3</v>
      </c>
      <c r="AL118" s="52">
        <v>1.1157884302983024E-3</v>
      </c>
      <c r="AM118" s="52">
        <v>7.7944786711136205E-4</v>
      </c>
      <c r="AN118" s="52">
        <v>8.5626353400957908E-4</v>
      </c>
      <c r="AO118" s="52">
        <v>3.3023208211746058E-3</v>
      </c>
      <c r="AP118" s="52">
        <v>1.8571513236270648E-3</v>
      </c>
      <c r="AQ118" s="52">
        <v>8.3512510834199183E-5</v>
      </c>
      <c r="AR118" s="52">
        <v>2.6042558750791877E-3</v>
      </c>
      <c r="AS118" s="52">
        <v>4.620566904963551E-4</v>
      </c>
      <c r="AT118" s="52">
        <v>3.117966543237802E-4</v>
      </c>
      <c r="AU118" s="52">
        <v>3.1922540420845796E-4</v>
      </c>
      <c r="AV118" s="52">
        <v>4.7704114720707308E-5</v>
      </c>
      <c r="AW118" s="52">
        <v>8.2932818130689458E-6</v>
      </c>
      <c r="AX118" s="52">
        <v>2.4425975022293688E-5</v>
      </c>
      <c r="AY118" s="52">
        <v>3.3324875465223226E-5</v>
      </c>
      <c r="AZ118" s="52">
        <v>8.7994722373967458E-5</v>
      </c>
      <c r="BA118" s="52">
        <v>0</v>
      </c>
      <c r="BB118" s="52">
        <v>2.1146727445526642E-4</v>
      </c>
      <c r="BC118" s="52">
        <v>3.9396431781336136E-6</v>
      </c>
      <c r="BD118" s="52">
        <v>4.6985419405554765E-5</v>
      </c>
      <c r="BE118" s="52">
        <v>2.3377385531189658E-5</v>
      </c>
      <c r="BF118" s="52">
        <v>1.7936485090295443E-4</v>
      </c>
      <c r="BG118" s="52">
        <v>4.162663102941402E-4</v>
      </c>
      <c r="BH118" s="52">
        <v>4.0303152700312331E-4</v>
      </c>
      <c r="BI118" s="52">
        <v>1.9537673332347147E-5</v>
      </c>
      <c r="BJ118" s="52">
        <v>4.0384888212107446E-5</v>
      </c>
      <c r="BK118" s="52">
        <v>1.3912682136469349E-4</v>
      </c>
      <c r="BL118" s="52">
        <v>3.2824151176952294E-5</v>
      </c>
      <c r="BM118" s="52">
        <v>1.4366216242963791E-5</v>
      </c>
      <c r="BN118" s="52">
        <v>1.7650213854714146E-4</v>
      </c>
      <c r="BO118" s="52">
        <v>7.8798870962929951E-5</v>
      </c>
      <c r="BP118" s="52">
        <v>1.7603316326730731E-4</v>
      </c>
      <c r="BQ118" s="52">
        <v>3.582589822396654E-6</v>
      </c>
      <c r="BR118" s="52">
        <v>1.1353316877170961E-5</v>
      </c>
      <c r="BS118" s="52">
        <v>3.4466815392123978E-6</v>
      </c>
      <c r="BT118" s="52">
        <v>2.6139832978702931E-6</v>
      </c>
      <c r="BU118" s="52">
        <v>2.3860529298108514E-4</v>
      </c>
      <c r="BV118" s="52">
        <v>1.3189774065836489E-5</v>
      </c>
      <c r="BW118" s="52">
        <v>4.2879322983286243E-6</v>
      </c>
      <c r="BX118" s="52">
        <v>0</v>
      </c>
      <c r="BY118" s="52">
        <v>3.6845315674228173E-4</v>
      </c>
      <c r="BZ118" s="52">
        <v>3.9009757975001983E-5</v>
      </c>
      <c r="CA118" s="52">
        <v>1.2371664879736414E-5</v>
      </c>
      <c r="CB118" s="52">
        <v>1.5278583785513674E-6</v>
      </c>
      <c r="CC118" s="52">
        <v>2.1984417463952694E-5</v>
      </c>
      <c r="CD118" s="52">
        <v>1.2608692301459702E-4</v>
      </c>
      <c r="CE118" s="52">
        <v>2.032368951683882E-4</v>
      </c>
      <c r="CF118" s="52">
        <v>8.9479543632578981E-6</v>
      </c>
      <c r="CG118" s="52">
        <v>6.2609584156466576E-5</v>
      </c>
      <c r="CH118" s="52">
        <v>3.2059768162750319E-4</v>
      </c>
      <c r="CI118" s="52">
        <v>3.3265161257968722E-4</v>
      </c>
      <c r="CJ118" s="52">
        <v>3.0299404874794509E-4</v>
      </c>
      <c r="CK118" s="52">
        <v>4.4566446244989433E-5</v>
      </c>
      <c r="CL118" s="52">
        <v>2.9255005566418231E-3</v>
      </c>
      <c r="CM118" s="52">
        <v>2.5563232845175702E-3</v>
      </c>
      <c r="CN118" s="52">
        <v>2.5649080804424195E-3</v>
      </c>
      <c r="CO118" s="52">
        <v>2.4454042429347938E-3</v>
      </c>
      <c r="CP118" s="52">
        <v>3.4408559995320314E-3</v>
      </c>
      <c r="CQ118" s="52">
        <v>4.6865436266608125E-5</v>
      </c>
      <c r="CR118" s="52">
        <v>1.0290016567107586E-4</v>
      </c>
      <c r="CS118" s="52">
        <v>7.6965876019113158E-5</v>
      </c>
      <c r="CT118" s="52">
        <v>5.6007834017133848E-6</v>
      </c>
      <c r="CU118" s="52">
        <v>1.5429955397525198E-4</v>
      </c>
      <c r="CV118" s="52">
        <v>8.2100503303040253E-5</v>
      </c>
      <c r="CW118" s="52">
        <v>2.4187140731917995E-5</v>
      </c>
      <c r="CX118" s="52">
        <v>8.3152956689062083E-5</v>
      </c>
      <c r="CY118" s="52">
        <v>4.0131351661165735E-5</v>
      </c>
      <c r="CZ118" s="52">
        <v>1.9235231485337258E-5</v>
      </c>
      <c r="DA118" s="52">
        <v>3.3227532758094658E-5</v>
      </c>
      <c r="DB118" s="52">
        <v>4.7390708855244012E-5</v>
      </c>
      <c r="DC118" s="52">
        <v>3.9528307209730303E-4</v>
      </c>
      <c r="DD118" s="52">
        <v>1.6747298925973825E-4</v>
      </c>
      <c r="DE118" s="52">
        <v>1.2053941727190159E-5</v>
      </c>
      <c r="DF118" s="52">
        <v>2.0486048673330249E-4</v>
      </c>
      <c r="DG118" s="52">
        <v>4.2636041302581042E-5</v>
      </c>
      <c r="DH118" s="52">
        <v>1.1814639738387977E-4</v>
      </c>
      <c r="DI118" s="52">
        <v>4.4931615428476816E-3</v>
      </c>
      <c r="DJ118" s="52">
        <v>0.25312531851463888</v>
      </c>
      <c r="DK118" s="52">
        <v>3.3200614086546261E-4</v>
      </c>
      <c r="DL118" s="52">
        <v>8.7157872462673136E-4</v>
      </c>
      <c r="DM118" s="52">
        <v>4.7144786398535646E-4</v>
      </c>
      <c r="DN118" s="52">
        <v>2.7247388106610371E-2</v>
      </c>
      <c r="DO118" s="52">
        <v>1.420126480105357E-3</v>
      </c>
      <c r="DP118" s="52">
        <v>3.6539483426219704E-4</v>
      </c>
      <c r="DQ118" s="52">
        <v>5.3332930157160063E-2</v>
      </c>
      <c r="DR118" s="52">
        <v>1.2958451093624918E-3</v>
      </c>
      <c r="DS118" s="52">
        <v>1.3919517353072478E-3</v>
      </c>
      <c r="DT118" s="52">
        <v>9.3540120757742648E-5</v>
      </c>
      <c r="DU118" s="52">
        <v>8.4018802736961722E-5</v>
      </c>
      <c r="DV118" s="52">
        <v>2.0730175880367274E-4</v>
      </c>
      <c r="DW118" s="52">
        <v>1.7635350354080432E-4</v>
      </c>
      <c r="DX118" s="52">
        <v>5.0628124162078023E-5</v>
      </c>
      <c r="DY118" s="52">
        <v>3.9132211842277726E-5</v>
      </c>
      <c r="DZ118" s="52">
        <v>2.1917170494855338E-4</v>
      </c>
      <c r="EA118" s="52">
        <v>3.1184198865371492E-4</v>
      </c>
      <c r="EB118" s="52">
        <v>9.5485385444935624E-5</v>
      </c>
      <c r="EC118" s="52">
        <v>3.1863342539347909E-4</v>
      </c>
      <c r="ED118" s="52">
        <v>9.0794474422151099E-5</v>
      </c>
      <c r="EE118" s="52">
        <v>8.2408848968856669E-5</v>
      </c>
      <c r="EF118" s="52">
        <v>4.9780712074195036E-4</v>
      </c>
      <c r="EG118" s="52">
        <v>3.3060887306841279E-4</v>
      </c>
      <c r="EH118" s="52">
        <v>1.4105002576899516E-4</v>
      </c>
      <c r="EI118" s="52">
        <v>2.4445203661645031E-4</v>
      </c>
      <c r="EJ118" s="52">
        <v>5.3769118353797667E-4</v>
      </c>
      <c r="EK118" s="52">
        <v>4.4292938625642561E-4</v>
      </c>
      <c r="EL118" s="52">
        <v>6.0488397858977442E-6</v>
      </c>
      <c r="EM118" s="52">
        <v>0</v>
      </c>
      <c r="EN118" s="52">
        <v>2.4453662381898573E-4</v>
      </c>
      <c r="EO118" s="52">
        <v>1.8267309021974581E-6</v>
      </c>
      <c r="EP118" s="52">
        <v>9.431028857695962E-5</v>
      </c>
      <c r="EQ118" s="52">
        <v>7.5259584391277874E-5</v>
      </c>
      <c r="ER118" s="52">
        <v>5.3981693198618057E-6</v>
      </c>
      <c r="ES118" s="52">
        <v>1.0075610330249836E-5</v>
      </c>
      <c r="ET118" s="52">
        <v>4.2375250389156037E-6</v>
      </c>
      <c r="EU118" s="52">
        <v>4.2626266969925167E-6</v>
      </c>
      <c r="EV118" s="52">
        <v>2.6102163227879399E-5</v>
      </c>
      <c r="EW118" s="52">
        <v>1.5079154477954728E-5</v>
      </c>
      <c r="EX118" s="52">
        <v>4.2670151527249144E-6</v>
      </c>
      <c r="EY118" s="52">
        <v>5.4244121119189898E-5</v>
      </c>
      <c r="EZ118" s="52">
        <v>1.3391765180558864E-4</v>
      </c>
      <c r="FA118" s="52">
        <v>5.1842993750076378E-5</v>
      </c>
      <c r="FB118" s="52">
        <v>8.943123004128561E-6</v>
      </c>
      <c r="FC118" s="52">
        <v>2.413437281607274E-6</v>
      </c>
      <c r="FD118" s="52">
        <v>2.2052086930799952E-6</v>
      </c>
      <c r="FE118" s="52">
        <v>1.089968268802236E-5</v>
      </c>
      <c r="FF118" s="52">
        <v>6.2524945795177446E-5</v>
      </c>
      <c r="FG118" s="52">
        <v>2.4575706044648684E-5</v>
      </c>
      <c r="FH118" s="52">
        <v>1.815269877556332E-5</v>
      </c>
      <c r="FI118" s="52">
        <v>4.8058364794004811E-5</v>
      </c>
      <c r="FJ118" s="52">
        <v>1.1576075790960033E-5</v>
      </c>
      <c r="FK118" s="52">
        <v>0</v>
      </c>
      <c r="FL118" s="52">
        <v>1.3922140945292174E-5</v>
      </c>
      <c r="FM118" s="52">
        <v>5.8590632081597952E-5</v>
      </c>
      <c r="FN118" s="52">
        <v>6.9056276255789219E-4</v>
      </c>
      <c r="FO118" s="52">
        <v>3.3559726537427769E-5</v>
      </c>
      <c r="FP118" s="52">
        <v>6.711834721609435E-6</v>
      </c>
      <c r="FQ118" s="52">
        <v>3.8144671001351304E-5</v>
      </c>
      <c r="FR118" s="52">
        <v>1.0609109718386531E-4</v>
      </c>
      <c r="FS118" s="52">
        <v>2.0752799955203814E-5</v>
      </c>
      <c r="FT118" s="52">
        <v>1.7890499191281235E-4</v>
      </c>
      <c r="FU118" s="52">
        <v>1.5594124244225043E-4</v>
      </c>
      <c r="FV118" s="52">
        <v>2.0932942534824486E-5</v>
      </c>
      <c r="FW118" s="52">
        <v>8.6398077779187423E-6</v>
      </c>
      <c r="FX118" s="52">
        <v>3.8350670017908433E-6</v>
      </c>
      <c r="FY118" s="52">
        <v>1.784741154243748E-6</v>
      </c>
      <c r="FZ118" s="52">
        <v>2.8161511304848465E-6</v>
      </c>
      <c r="GA118" s="52">
        <v>4.2614923668470901E-5</v>
      </c>
      <c r="GB118" s="52">
        <v>1.1938458656386811E-4</v>
      </c>
      <c r="GC118" s="52">
        <v>5.743094466279477E-6</v>
      </c>
      <c r="GD118" s="52">
        <v>4.2955277725736744E-6</v>
      </c>
      <c r="GE118" s="52">
        <v>4.2902380927680346E-5</v>
      </c>
      <c r="GF118" s="52">
        <v>2.314349371651537E-4</v>
      </c>
      <c r="GG118" s="52">
        <v>1.3772235517180766E-4</v>
      </c>
      <c r="GH118" s="52">
        <v>1.6723745106961296E-4</v>
      </c>
      <c r="GI118" s="52">
        <v>2.406957280956804E-4</v>
      </c>
      <c r="GJ118" s="52">
        <v>2.4892286702604493E-4</v>
      </c>
      <c r="GK118" s="52">
        <v>4.1519032487299446E-4</v>
      </c>
      <c r="GL118" s="52">
        <v>1.0950907288240813E-4</v>
      </c>
      <c r="GM118" s="52">
        <v>3.2359489104659395E-5</v>
      </c>
      <c r="GN118" s="52">
        <v>4.9666802448085617E-4</v>
      </c>
      <c r="GO118" s="52">
        <v>1.0377344383071633E-4</v>
      </c>
      <c r="GP118" s="52">
        <v>9.3996554863897856E-6</v>
      </c>
      <c r="GQ118" s="52">
        <v>7.8629781026411699E-5</v>
      </c>
      <c r="GR118" s="52">
        <v>7.8298080041746385E-6</v>
      </c>
      <c r="GS118" s="52">
        <v>2.2848670809105226E-4</v>
      </c>
      <c r="GT118" s="52">
        <v>3.7934431125355248E-6</v>
      </c>
      <c r="GU118" s="52">
        <v>1.2111459871360749E-4</v>
      </c>
      <c r="GV118" s="52">
        <v>3.2503522890778375E-6</v>
      </c>
      <c r="GW118" s="52">
        <v>8.8157511318108344E-6</v>
      </c>
      <c r="GX118" s="52">
        <v>1.7272421546930694E-5</v>
      </c>
      <c r="GY118" s="52">
        <v>2.1247254564824759E-4</v>
      </c>
      <c r="GZ118" s="52">
        <v>5.249822075135701E-2</v>
      </c>
      <c r="HA118" s="52">
        <v>7.3858741936725343E-3</v>
      </c>
      <c r="HB118" s="52">
        <v>0.83854324208281272</v>
      </c>
      <c r="HC118" s="52">
        <v>7.3687923860586244E-2</v>
      </c>
      <c r="HD118" s="52">
        <v>9.9965902530929594E-3</v>
      </c>
      <c r="HE118" s="52">
        <v>2.8090865248367996E-2</v>
      </c>
      <c r="HF118" s="52">
        <v>2.5763707406234092E-2</v>
      </c>
      <c r="HG118" s="52">
        <v>5.2768967550669059E-2</v>
      </c>
      <c r="HH118" s="52">
        <v>1.2165127574397895E-2</v>
      </c>
      <c r="HI118" s="52">
        <v>0.69146210598996716</v>
      </c>
      <c r="HJ118" s="52">
        <v>0.15933477335286178</v>
      </c>
      <c r="HK118" s="52">
        <v>1.2310214473528193E-5</v>
      </c>
      <c r="HL118" s="52">
        <v>8.6339662588266549E-5</v>
      </c>
      <c r="HM118" s="52">
        <v>1.3582277252700657E-4</v>
      </c>
      <c r="HN118" s="52">
        <v>1.4992957030515071E-4</v>
      </c>
      <c r="HO118" s="52">
        <v>6.608431590848466E-5</v>
      </c>
      <c r="HP118" s="52">
        <v>4.8944148789800673E-3</v>
      </c>
      <c r="HQ118" s="52">
        <v>4.8292441375482557E-3</v>
      </c>
      <c r="HR118" s="52">
        <v>4.3620424149630854E-2</v>
      </c>
      <c r="HS118" s="52">
        <v>1.1727912171056435E-2</v>
      </c>
      <c r="HT118" s="52">
        <v>4.7376842331386136E-2</v>
      </c>
      <c r="HU118" s="52">
        <v>6.3624218445280101E-3</v>
      </c>
      <c r="HV118" s="52">
        <v>3.6548151394036874E-3</v>
      </c>
      <c r="HW118" s="52">
        <v>3.1626303562514066E-5</v>
      </c>
      <c r="HX118" s="52">
        <v>2.7732351606699168E-5</v>
      </c>
      <c r="HY118" s="52">
        <v>0</v>
      </c>
      <c r="HZ118" s="52">
        <v>9.9426533494477104E-5</v>
      </c>
      <c r="IA118" s="52">
        <v>2.9243924230962305E-5</v>
      </c>
      <c r="IB118" s="52">
        <v>1.9975154651467845E-5</v>
      </c>
      <c r="IC118" s="52">
        <v>5.6883559821732546E-4</v>
      </c>
      <c r="ID118" s="52">
        <v>5.7490487786286698E-5</v>
      </c>
      <c r="IE118" s="52">
        <v>1.1776941504441858E-4</v>
      </c>
      <c r="IF118" s="52">
        <v>4.7680714797172011E-5</v>
      </c>
      <c r="IG118" s="52">
        <v>7.9997878708853225E-5</v>
      </c>
      <c r="IH118" s="52">
        <v>9.3261716250785313E-5</v>
      </c>
      <c r="II118" s="52">
        <v>9.4528959774959026E-5</v>
      </c>
      <c r="IJ118" s="52">
        <v>4.9502482055812729E-6</v>
      </c>
      <c r="IK118" s="52">
        <v>2.3938582672044667E-5</v>
      </c>
      <c r="IL118" s="52">
        <v>3.2701668719309586E-5</v>
      </c>
      <c r="IM118" s="52">
        <v>9.6362176013959006E-6</v>
      </c>
      <c r="IN118" s="52">
        <v>7.5857112861209331E-6</v>
      </c>
      <c r="IO118" s="52">
        <v>3.928191290126989E-5</v>
      </c>
      <c r="IP118" s="52">
        <v>2.52328973638734E-5</v>
      </c>
      <c r="IQ118" s="52">
        <v>4.5538662708820505E-6</v>
      </c>
      <c r="IR118" s="52">
        <v>1.0062921756541794E-5</v>
      </c>
      <c r="IS118" s="52">
        <v>3.4660997933136324E-5</v>
      </c>
      <c r="IT118" s="52">
        <v>2.0762759703799301E-6</v>
      </c>
      <c r="IU118" s="52">
        <v>3.0920457026193476E-5</v>
      </c>
      <c r="IV118" s="52">
        <v>1.1521800304066545E-6</v>
      </c>
      <c r="IW118" s="52">
        <v>1.2777479769047559E-4</v>
      </c>
      <c r="IX118" s="52">
        <v>3.0051120676800799E-6</v>
      </c>
      <c r="IY118" s="52">
        <v>1.125094151213026E-5</v>
      </c>
      <c r="IZ118" s="52">
        <v>7.5335222713420456E-5</v>
      </c>
      <c r="JA118" s="52">
        <v>4.4592050369253394E-5</v>
      </c>
      <c r="JB118" s="52">
        <v>1.88667005978665E-5</v>
      </c>
      <c r="JC118" s="52">
        <v>7.8023583707607526E-5</v>
      </c>
      <c r="JD118" s="52">
        <v>1.8278741658722592E-5</v>
      </c>
      <c r="JE118" s="52">
        <v>7.651100928754627E-6</v>
      </c>
      <c r="JF118" s="52">
        <v>4.0668388288483395E-6</v>
      </c>
      <c r="JG118" s="52">
        <v>4.4278411296397641E-5</v>
      </c>
      <c r="JH118" s="52">
        <v>1.0564042936704516E-4</v>
      </c>
      <c r="JI118" s="52">
        <v>1.0164036591546024E-5</v>
      </c>
      <c r="JJ118" s="52">
        <v>4.4984354353542977E-6</v>
      </c>
      <c r="JK118" s="52">
        <v>2.0824434390715187E-5</v>
      </c>
      <c r="JL118" s="52">
        <v>2.9982971450163627E-5</v>
      </c>
      <c r="JM118" s="52">
        <v>4.941389761927758E-6</v>
      </c>
      <c r="JN118" s="52">
        <v>2.4535408749526625E-5</v>
      </c>
      <c r="JO118" s="52">
        <v>3.0518511901464626E-5</v>
      </c>
      <c r="JP118" s="52">
        <v>6.8854075164500649E-6</v>
      </c>
      <c r="JQ118" s="52">
        <v>3.8211214198361018E-5</v>
      </c>
      <c r="JR118" s="52">
        <v>8.0135572338274589E-7</v>
      </c>
      <c r="JS118" s="52">
        <v>6.1496484745121168E-5</v>
      </c>
      <c r="JT118" s="52">
        <v>1.3278722858341956E-3</v>
      </c>
      <c r="JU118" s="52">
        <v>1.4009019708209061E-4</v>
      </c>
      <c r="JV118" s="52">
        <v>1.4187818534011078E-4</v>
      </c>
      <c r="JW118" s="52">
        <v>9.365586959337395E-5</v>
      </c>
      <c r="JX118" s="52">
        <v>2.8820303255829558E-4</v>
      </c>
      <c r="JY118" s="52">
        <v>1.6321064009035646E-4</v>
      </c>
      <c r="JZ118" s="52">
        <v>2.8430697390710249E-4</v>
      </c>
      <c r="KA118" s="52">
        <v>1.5760049657877863E-3</v>
      </c>
      <c r="KB118" s="52">
        <v>4.1089177837079315E-4</v>
      </c>
      <c r="KC118" s="52">
        <v>6.9137215628592373E-5</v>
      </c>
      <c r="KD118" s="52">
        <v>2.2225202579662624E-4</v>
      </c>
      <c r="KE118" s="52">
        <v>9.4401886133804131E-5</v>
      </c>
      <c r="KF118" s="52">
        <v>4.9394287322507193E-4</v>
      </c>
      <c r="KG118" s="52">
        <v>1.6325839018909016E-4</v>
      </c>
      <c r="KH118" s="52">
        <v>1.8110170368355167E-4</v>
      </c>
      <c r="KI118" s="52">
        <v>5.8547236660547015E-5</v>
      </c>
      <c r="KJ118" s="52">
        <v>1.3968084214088341E-4</v>
      </c>
      <c r="KK118" s="52">
        <v>9.6598901446775945E-4</v>
      </c>
      <c r="KL118" s="52">
        <v>1.8145201506734979E-4</v>
      </c>
      <c r="KM118" s="52">
        <v>6.6410768801250205E-4</v>
      </c>
      <c r="KN118" s="52">
        <v>2.486318301724114E-3</v>
      </c>
      <c r="KO118" s="52">
        <v>4.3207160301895445E-4</v>
      </c>
      <c r="KP118" s="52">
        <v>1.298133340363463E-4</v>
      </c>
      <c r="KQ118" s="52">
        <v>1.2401273281383279E-3</v>
      </c>
      <c r="KR118" s="52">
        <v>8.0545906341298272E-5</v>
      </c>
      <c r="KS118" s="52">
        <v>1.3551183498944721E-4</v>
      </c>
      <c r="KT118" s="52">
        <v>1.4539508722883584E-3</v>
      </c>
      <c r="KU118" s="52">
        <v>3.5964795398910862E-4</v>
      </c>
      <c r="KV118" s="52">
        <v>1.3444529178558492E-3</v>
      </c>
      <c r="KW118" s="52">
        <v>1.9321673512440456E-4</v>
      </c>
      <c r="KX118" s="52">
        <v>1.5866787136286097E-4</v>
      </c>
      <c r="KY118" s="52">
        <v>1.3913187232949644E-3</v>
      </c>
      <c r="KZ118" s="52">
        <v>3.2862849027818862E-4</v>
      </c>
    </row>
    <row r="119" spans="1:312" x14ac:dyDescent="0.2">
      <c r="A119" s="89">
        <v>1.044521</v>
      </c>
      <c r="B119" s="41" t="s">
        <v>838</v>
      </c>
      <c r="C119" s="51" t="s">
        <v>88</v>
      </c>
      <c r="D119" s="52">
        <v>5.3188651690550768E-6</v>
      </c>
      <c r="E119" s="52">
        <v>6.9809220922629068E-6</v>
      </c>
      <c r="F119" s="52">
        <v>8.9960253837211558E-7</v>
      </c>
      <c r="G119" s="52">
        <v>3.5068723709818943E-6</v>
      </c>
      <c r="H119" s="52">
        <v>3.0263041508831807E-6</v>
      </c>
      <c r="I119" s="52">
        <v>2.398174906977407E-5</v>
      </c>
      <c r="J119" s="52">
        <v>1.8571712726993139E-5</v>
      </c>
      <c r="K119" s="52">
        <v>3.5471783432885884E-6</v>
      </c>
      <c r="L119" s="52">
        <v>7.2280415001547487E-7</v>
      </c>
      <c r="M119" s="52">
        <v>1.7942147979091639E-5</v>
      </c>
      <c r="N119" s="52">
        <v>3.2260777312633056E-5</v>
      </c>
      <c r="O119" s="52">
        <v>1.6584036432538176E-4</v>
      </c>
      <c r="P119" s="52">
        <v>3.8522653661710798E-6</v>
      </c>
      <c r="Q119" s="52">
        <v>3.1244596825170916E-5</v>
      </c>
      <c r="R119" s="52">
        <v>1.0344082860385653E-5</v>
      </c>
      <c r="S119" s="52">
        <v>1.8163675409834952E-5</v>
      </c>
      <c r="T119" s="52">
        <v>4.5841823920627901E-5</v>
      </c>
      <c r="U119" s="52">
        <v>1.7239255586291496E-5</v>
      </c>
      <c r="V119" s="52">
        <v>1.8753696323712366E-4</v>
      </c>
      <c r="W119" s="52">
        <v>3.1858213650553682E-5</v>
      </c>
      <c r="X119" s="52">
        <v>7.4577300747486283E-5</v>
      </c>
      <c r="Y119" s="52">
        <v>0.83981881626027977</v>
      </c>
      <c r="Z119" s="52">
        <v>5.8172565234130211E-3</v>
      </c>
      <c r="AA119" s="52">
        <v>1.8736654327095956E-3</v>
      </c>
      <c r="AB119" s="52">
        <v>5.4817159585570145E-2</v>
      </c>
      <c r="AC119" s="52">
        <v>2.616720550366661E-4</v>
      </c>
      <c r="AD119" s="52">
        <v>2.4097307697556143E-4</v>
      </c>
      <c r="AE119" s="52">
        <v>3.5498290166652304E-3</v>
      </c>
      <c r="AF119" s="52">
        <v>4.8441611786575878E-6</v>
      </c>
      <c r="AG119" s="52">
        <v>1.2212742201966115E-5</v>
      </c>
      <c r="AH119" s="52">
        <v>2.2788483830256095E-5</v>
      </c>
      <c r="AI119" s="52">
        <v>5.2831689705484839E-6</v>
      </c>
      <c r="AJ119" s="52">
        <v>1.3927126957010094E-4</v>
      </c>
      <c r="AK119" s="52">
        <v>8.409409153881922E-5</v>
      </c>
      <c r="AL119" s="52">
        <v>3.3359417848020207E-4</v>
      </c>
      <c r="AM119" s="52">
        <v>1.0075615525810224E-4</v>
      </c>
      <c r="AN119" s="52">
        <v>4.5653795764619802E-6</v>
      </c>
      <c r="AO119" s="52">
        <v>1.094577673360016E-4</v>
      </c>
      <c r="AP119" s="52">
        <v>1.2888371019877272E-4</v>
      </c>
      <c r="AQ119" s="52">
        <v>3.1912942764791021E-5</v>
      </c>
      <c r="AR119" s="52">
        <v>9.2752778517086256E-5</v>
      </c>
      <c r="AS119" s="52">
        <v>2.9088377187971528E-4</v>
      </c>
      <c r="AT119" s="52">
        <v>1.9913523719276095E-4</v>
      </c>
      <c r="AU119" s="52">
        <v>5.879064796432118E-5</v>
      </c>
      <c r="AV119" s="52">
        <v>2.1980681980542425E-5</v>
      </c>
      <c r="AW119" s="52">
        <v>9.4370525865600196E-6</v>
      </c>
      <c r="AX119" s="52">
        <v>5.0048544901874205E-5</v>
      </c>
      <c r="AY119" s="52">
        <v>8.6982248091880605E-5</v>
      </c>
      <c r="AZ119" s="52">
        <v>2.7342375344518348E-4</v>
      </c>
      <c r="BA119" s="52">
        <v>2.6991568268612065E-4</v>
      </c>
      <c r="BB119" s="52">
        <v>0.3148547422657858</v>
      </c>
      <c r="BC119" s="52">
        <v>2.1976655562354626E-5</v>
      </c>
      <c r="BD119" s="52">
        <v>3.3188910332080077E-5</v>
      </c>
      <c r="BE119" s="52">
        <v>3.5833671254733175E-5</v>
      </c>
      <c r="BF119" s="52">
        <v>2.0105233075896851E-4</v>
      </c>
      <c r="BG119" s="52">
        <v>1.0573783614595293E-3</v>
      </c>
      <c r="BH119" s="52">
        <v>4.5295455485658989E-5</v>
      </c>
      <c r="BI119" s="52">
        <v>2.4951060046620612E-5</v>
      </c>
      <c r="BJ119" s="52">
        <v>4.1567585878021733E-5</v>
      </c>
      <c r="BK119" s="52">
        <v>2.2777577471156331E-4</v>
      </c>
      <c r="BL119" s="52">
        <v>3.2276796910322549E-5</v>
      </c>
      <c r="BM119" s="52">
        <v>1.8856395396835164E-5</v>
      </c>
      <c r="BN119" s="52">
        <v>1.6733348694418121E-5</v>
      </c>
      <c r="BO119" s="52">
        <v>5.0708715932322449E-5</v>
      </c>
      <c r="BP119" s="52">
        <v>1.1410349263802125E-5</v>
      </c>
      <c r="BQ119" s="52">
        <v>0</v>
      </c>
      <c r="BR119" s="52">
        <v>1.1064779542171036E-5</v>
      </c>
      <c r="BS119" s="52">
        <v>0</v>
      </c>
      <c r="BT119" s="52">
        <v>1.5711708120177827E-5</v>
      </c>
      <c r="BU119" s="52">
        <v>7.1683378291499469E-5</v>
      </c>
      <c r="BV119" s="52">
        <v>5.2223973949630578E-5</v>
      </c>
      <c r="BW119" s="52">
        <v>4.7024324205003919E-6</v>
      </c>
      <c r="BX119" s="52">
        <v>4.8912152189304341E-6</v>
      </c>
      <c r="BY119" s="52">
        <v>3.1510141921842301E-5</v>
      </c>
      <c r="BZ119" s="52">
        <v>1.9373885844535908E-5</v>
      </c>
      <c r="CA119" s="52">
        <v>2.2673776962862552E-5</v>
      </c>
      <c r="CB119" s="52">
        <v>6.919266679876308E-6</v>
      </c>
      <c r="CC119" s="52">
        <v>1.569451535597173E-5</v>
      </c>
      <c r="CD119" s="52">
        <v>2.0094550091407032E-4</v>
      </c>
      <c r="CE119" s="52">
        <v>2.7911200269791983E-4</v>
      </c>
      <c r="CF119" s="52">
        <v>1.4226626051860386E-4</v>
      </c>
      <c r="CG119" s="52">
        <v>4.6070428722538127E-4</v>
      </c>
      <c r="CH119" s="52">
        <v>5.7569263832045079E-4</v>
      </c>
      <c r="CI119" s="52">
        <v>2.1479721165686767E-4</v>
      </c>
      <c r="CJ119" s="52">
        <v>4.0584648446265285E-4</v>
      </c>
      <c r="CK119" s="52">
        <v>5.3144074713171218E-4</v>
      </c>
      <c r="CL119" s="52">
        <v>2.9233938526020442E-5</v>
      </c>
      <c r="CM119" s="52">
        <v>5.9794886575956081E-6</v>
      </c>
      <c r="CN119" s="52">
        <v>2.9349568235425615E-5</v>
      </c>
      <c r="CO119" s="52">
        <v>1.0446532523940247E-5</v>
      </c>
      <c r="CP119" s="52">
        <v>1.1598988971203738E-4</v>
      </c>
      <c r="CQ119" s="52">
        <v>8.2594808970239486E-5</v>
      </c>
      <c r="CR119" s="52">
        <v>1.4583406841462511E-5</v>
      </c>
      <c r="CS119" s="52">
        <v>5.5530396865557411E-5</v>
      </c>
      <c r="CT119" s="52">
        <v>6.6881695408758243E-6</v>
      </c>
      <c r="CU119" s="52">
        <v>6.1394081958204521E-5</v>
      </c>
      <c r="CV119" s="52">
        <v>1.3271604387107966E-4</v>
      </c>
      <c r="CW119" s="52">
        <v>5.0877969180753475E-5</v>
      </c>
      <c r="CX119" s="52">
        <v>3.8451288512258143E-6</v>
      </c>
      <c r="CY119" s="52">
        <v>8.2843151922111724E-5</v>
      </c>
      <c r="CZ119" s="52">
        <v>1.7489113884998001E-5</v>
      </c>
      <c r="DA119" s="52">
        <v>1.9726868908256917E-5</v>
      </c>
      <c r="DB119" s="52">
        <v>1.4170531501278441E-4</v>
      </c>
      <c r="DC119" s="52">
        <v>7.3693059220975932E-4</v>
      </c>
      <c r="DD119" s="52">
        <v>3.1913298859356834E-3</v>
      </c>
      <c r="DE119" s="52">
        <v>7.2154669871638292E-4</v>
      </c>
      <c r="DF119" s="52">
        <v>5.3057586492952116E-4</v>
      </c>
      <c r="DG119" s="52">
        <v>2.6727769493542094E-3</v>
      </c>
      <c r="DH119" s="52">
        <v>5.160236486015452E-4</v>
      </c>
      <c r="DI119" s="52">
        <v>5.5064048847244127E-5</v>
      </c>
      <c r="DJ119" s="52">
        <v>8.8745322564110301E-5</v>
      </c>
      <c r="DK119" s="52">
        <v>3.0006189968246407E-4</v>
      </c>
      <c r="DL119" s="52">
        <v>8.5382346016276832E-5</v>
      </c>
      <c r="DM119" s="52">
        <v>2.6224771123793707E-5</v>
      </c>
      <c r="DN119" s="52">
        <v>3.8294792840405146E-4</v>
      </c>
      <c r="DO119" s="52">
        <v>1.0639115224855619E-4</v>
      </c>
      <c r="DP119" s="52">
        <v>1.4103239059614503E-4</v>
      </c>
      <c r="DQ119" s="52">
        <v>1.0715483245967251E-4</v>
      </c>
      <c r="DR119" s="52">
        <v>2.6590036481880446E-4</v>
      </c>
      <c r="DS119" s="52">
        <v>2.4622557605875141E-4</v>
      </c>
      <c r="DT119" s="52">
        <v>1.6485756750227263E-5</v>
      </c>
      <c r="DU119" s="52">
        <v>1.2944988419588639E-4</v>
      </c>
      <c r="DV119" s="52">
        <v>2.5854226126191688E-5</v>
      </c>
      <c r="DW119" s="52">
        <v>2.6437647653239518E-5</v>
      </c>
      <c r="DX119" s="52">
        <v>2.7320283978972715E-5</v>
      </c>
      <c r="DY119" s="52">
        <v>6.4560385212011762E-5</v>
      </c>
      <c r="DZ119" s="52">
        <v>8.8762191168016748E-5</v>
      </c>
      <c r="EA119" s="52">
        <v>2.560779932586464E-5</v>
      </c>
      <c r="EB119" s="52">
        <v>6.1019014035694956E-5</v>
      </c>
      <c r="EC119" s="52">
        <v>9.718413880408915E-5</v>
      </c>
      <c r="ED119" s="52">
        <v>1.6858056772299081E-5</v>
      </c>
      <c r="EE119" s="52">
        <v>3.0032557068214985E-5</v>
      </c>
      <c r="EF119" s="52">
        <v>1.4209282002678047E-4</v>
      </c>
      <c r="EG119" s="52">
        <v>1.423912834139551E-5</v>
      </c>
      <c r="EH119" s="52">
        <v>1.9721314748102716E-5</v>
      </c>
      <c r="EI119" s="52">
        <v>6.1375493618600016E-5</v>
      </c>
      <c r="EJ119" s="52">
        <v>1.4219039575262654E-4</v>
      </c>
      <c r="EK119" s="52">
        <v>6.7553610865275296E-5</v>
      </c>
      <c r="EL119" s="52">
        <v>0</v>
      </c>
      <c r="EM119" s="52">
        <v>1.2696654742638109E-5</v>
      </c>
      <c r="EN119" s="52">
        <v>2.6445403092587837E-5</v>
      </c>
      <c r="EO119" s="52">
        <v>1.476931367734115E-5</v>
      </c>
      <c r="EP119" s="52">
        <v>2.3043858793438205E-5</v>
      </c>
      <c r="EQ119" s="52">
        <v>6.8876685844895153E-6</v>
      </c>
      <c r="ER119" s="52">
        <v>9.115283977252141E-6</v>
      </c>
      <c r="ES119" s="52">
        <v>1.6694428818472467E-5</v>
      </c>
      <c r="ET119" s="52">
        <v>7.2804286572858515E-6</v>
      </c>
      <c r="EU119" s="52">
        <v>4.9156248292977529E-5</v>
      </c>
      <c r="EV119" s="52">
        <v>9.8185780973145609E-6</v>
      </c>
      <c r="EW119" s="52">
        <v>7.3535679320946986E-6</v>
      </c>
      <c r="EX119" s="52">
        <v>1.4957249923647437E-4</v>
      </c>
      <c r="EY119" s="52">
        <v>8.5805414246582494E-5</v>
      </c>
      <c r="EZ119" s="52">
        <v>6.1415931201433069E-5</v>
      </c>
      <c r="FA119" s="52">
        <v>2.7402161205295511E-5</v>
      </c>
      <c r="FB119" s="52">
        <v>2.602642608012646E-6</v>
      </c>
      <c r="FC119" s="52">
        <v>1.6444750839036796E-5</v>
      </c>
      <c r="FD119" s="52">
        <v>7.7182304257799833E-6</v>
      </c>
      <c r="FE119" s="52">
        <v>0</v>
      </c>
      <c r="FF119" s="52">
        <v>4.5440391907962123E-5</v>
      </c>
      <c r="FG119" s="52">
        <v>1.1465673075575146E-5</v>
      </c>
      <c r="FH119" s="52">
        <v>1.2903906834658931E-5</v>
      </c>
      <c r="FI119" s="52">
        <v>9.4925079780598553E-5</v>
      </c>
      <c r="FJ119" s="52">
        <v>1.6055877651268902E-4</v>
      </c>
      <c r="FK119" s="52">
        <v>1.6255739997122522E-6</v>
      </c>
      <c r="FL119" s="52">
        <v>2.4586987981372401E-5</v>
      </c>
      <c r="FM119" s="52">
        <v>6.1688165498098202E-6</v>
      </c>
      <c r="FN119" s="52">
        <v>2.341507210832633E-6</v>
      </c>
      <c r="FO119" s="52">
        <v>1.2745584813725625E-5</v>
      </c>
      <c r="FP119" s="52">
        <v>1.654749532299597E-5</v>
      </c>
      <c r="FQ119" s="52">
        <v>2.564381354009835E-5</v>
      </c>
      <c r="FR119" s="52">
        <v>1.3022927530833067E-5</v>
      </c>
      <c r="FS119" s="52">
        <v>2.9063873318558819E-5</v>
      </c>
      <c r="FT119" s="52">
        <v>5.0339633833046467E-6</v>
      </c>
      <c r="FU119" s="52">
        <v>3.0265658455573363E-5</v>
      </c>
      <c r="FV119" s="52">
        <v>3.1998966166163778E-5</v>
      </c>
      <c r="FW119" s="52">
        <v>0</v>
      </c>
      <c r="FX119" s="52">
        <v>4.049830753891131E-6</v>
      </c>
      <c r="FY119" s="52">
        <v>1.2436228255634628E-5</v>
      </c>
      <c r="FZ119" s="52">
        <v>8.5383305551934183E-6</v>
      </c>
      <c r="GA119" s="52">
        <v>1.0148033822918538E-5</v>
      </c>
      <c r="GB119" s="52">
        <v>2.9180180709542899E-5</v>
      </c>
      <c r="GC119" s="52">
        <v>1.6947496053530326E-5</v>
      </c>
      <c r="GD119" s="52">
        <v>7.1173239423228697E-6</v>
      </c>
      <c r="GE119" s="52">
        <v>3.0894320672909883E-5</v>
      </c>
      <c r="GF119" s="52">
        <v>7.1977562828448729E-5</v>
      </c>
      <c r="GG119" s="52">
        <v>5.786445815562291E-5</v>
      </c>
      <c r="GH119" s="52">
        <v>2.6949936341611418E-4</v>
      </c>
      <c r="GI119" s="52">
        <v>2.0579280448813637E-4</v>
      </c>
      <c r="GJ119" s="52">
        <v>8.2874245914699737E-4</v>
      </c>
      <c r="GK119" s="52">
        <v>1.7271243390883581E-4</v>
      </c>
      <c r="GL119" s="52">
        <v>0.4375528945930362</v>
      </c>
      <c r="GM119" s="52">
        <v>2.8967270569265771E-3</v>
      </c>
      <c r="GN119" s="52">
        <v>5.142879423037235E-3</v>
      </c>
      <c r="GO119" s="52">
        <v>5.697731839490275E-6</v>
      </c>
      <c r="GP119" s="52">
        <v>1.1722317050625878E-4</v>
      </c>
      <c r="GQ119" s="52">
        <v>3.2846931744512128E-5</v>
      </c>
      <c r="GR119" s="52">
        <v>1.5646434513392754E-5</v>
      </c>
      <c r="GS119" s="52">
        <v>9.4908959250784314E-6</v>
      </c>
      <c r="GT119" s="52">
        <v>1.7813316517039443E-5</v>
      </c>
      <c r="GU119" s="52">
        <v>0</v>
      </c>
      <c r="GV119" s="52">
        <v>2.224755693009588E-6</v>
      </c>
      <c r="GW119" s="52">
        <v>1.3456935801393666E-4</v>
      </c>
      <c r="GX119" s="52">
        <v>8.7762574346566764E-6</v>
      </c>
      <c r="GY119" s="52">
        <v>2.3946435913435788E-5</v>
      </c>
      <c r="GZ119" s="52">
        <v>1.645066406801704E-4</v>
      </c>
      <c r="HA119" s="52">
        <v>9.1123498806206912E-5</v>
      </c>
      <c r="HB119" s="52">
        <v>1.8707466218477825E-4</v>
      </c>
      <c r="HC119" s="52">
        <v>1.4395461303337004E-4</v>
      </c>
      <c r="HD119" s="52">
        <v>6.3946591767196715E-5</v>
      </c>
      <c r="HE119" s="52">
        <v>4.7798718330157725E-5</v>
      </c>
      <c r="HF119" s="52">
        <v>3.2296496462352988E-6</v>
      </c>
      <c r="HG119" s="52">
        <v>1.3878725038513656E-4</v>
      </c>
      <c r="HH119" s="52">
        <v>8.7590616921944814E-6</v>
      </c>
      <c r="HI119" s="52">
        <v>7.3946157011389065E-5</v>
      </c>
      <c r="HJ119" s="52">
        <v>1.1792867872554082E-4</v>
      </c>
      <c r="HK119" s="52">
        <v>5.4365711129873438E-5</v>
      </c>
      <c r="HL119" s="52">
        <v>7.7129011776395783E-6</v>
      </c>
      <c r="HM119" s="52">
        <v>5.6560416084402576E-5</v>
      </c>
      <c r="HN119" s="52">
        <v>7.8743270909489762E-5</v>
      </c>
      <c r="HO119" s="52">
        <v>5.0466268499572627E-5</v>
      </c>
      <c r="HP119" s="52">
        <v>2.3499197783183868E-4</v>
      </c>
      <c r="HQ119" s="52">
        <v>8.2361827586766335E-5</v>
      </c>
      <c r="HR119" s="52">
        <v>7.9375934828782016E-5</v>
      </c>
      <c r="HS119" s="52">
        <v>2.1371965758250114E-5</v>
      </c>
      <c r="HT119" s="52">
        <v>7.056561613368094E-5</v>
      </c>
      <c r="HU119" s="52">
        <v>1.0478125142587338E-4</v>
      </c>
      <c r="HV119" s="52">
        <v>3.8025184053531181E-5</v>
      </c>
      <c r="HW119" s="52">
        <v>2.9294481376020111E-5</v>
      </c>
      <c r="HX119" s="52">
        <v>1.0830823899499466E-4</v>
      </c>
      <c r="HY119" s="52">
        <v>3.7553125955037739E-5</v>
      </c>
      <c r="HZ119" s="52">
        <v>5.5399793102301873E-5</v>
      </c>
      <c r="IA119" s="52">
        <v>2.5658291511210463E-4</v>
      </c>
      <c r="IB119" s="52">
        <v>1.1148277907070041E-4</v>
      </c>
      <c r="IC119" s="52">
        <v>7.1418004472104476E-5</v>
      </c>
      <c r="ID119" s="52">
        <v>1.9333399088543011E-5</v>
      </c>
      <c r="IE119" s="52">
        <v>9.3898524705016606E-5</v>
      </c>
      <c r="IF119" s="52">
        <v>8.0973981987217302E-5</v>
      </c>
      <c r="IG119" s="52">
        <v>1.2183754856094744E-5</v>
      </c>
      <c r="IH119" s="52">
        <v>6.6807076638871802E-5</v>
      </c>
      <c r="II119" s="52">
        <v>1.1134732392995017E-3</v>
      </c>
      <c r="IJ119" s="52">
        <v>8.5683195240336406E-6</v>
      </c>
      <c r="IK119" s="52">
        <v>9.7775068474386495E-6</v>
      </c>
      <c r="IL119" s="52">
        <v>2.7574038289567098E-5</v>
      </c>
      <c r="IM119" s="52">
        <v>3.6775597665655174E-6</v>
      </c>
      <c r="IN119" s="52">
        <v>8.6831913934004576E-5</v>
      </c>
      <c r="IO119" s="52">
        <v>1.7563547595279327E-5</v>
      </c>
      <c r="IP119" s="52">
        <v>8.7014544022985715E-6</v>
      </c>
      <c r="IQ119" s="52">
        <v>4.447412254160133E-6</v>
      </c>
      <c r="IR119" s="52">
        <v>1.9780015339509712E-5</v>
      </c>
      <c r="IS119" s="52">
        <v>3.7934646850690699E-6</v>
      </c>
      <c r="IT119" s="52">
        <v>4.2409041097121979E-6</v>
      </c>
      <c r="IU119" s="52">
        <v>4.9683902492171441E-5</v>
      </c>
      <c r="IV119" s="52">
        <v>3.2696172671380334E-5</v>
      </c>
      <c r="IW119" s="52">
        <v>5.2007832074397795E-6</v>
      </c>
      <c r="IX119" s="52">
        <v>3.8180701890918627E-5</v>
      </c>
      <c r="IY119" s="52">
        <v>2.2774083222134637E-5</v>
      </c>
      <c r="IZ119" s="52">
        <v>3.3803708121668946E-6</v>
      </c>
      <c r="JA119" s="52">
        <v>4.8590176879916052E-6</v>
      </c>
      <c r="JB119" s="52">
        <v>2.2134968987553575E-5</v>
      </c>
      <c r="JC119" s="52">
        <v>1.2044712909376044E-5</v>
      </c>
      <c r="JD119" s="52">
        <v>3.5142040038131554E-6</v>
      </c>
      <c r="JE119" s="52">
        <v>1.5789319150448628E-6</v>
      </c>
      <c r="JF119" s="52">
        <v>4.8365091810723836E-6</v>
      </c>
      <c r="JG119" s="52">
        <v>3.9276716716606008E-5</v>
      </c>
      <c r="JH119" s="52">
        <v>2.1896142713325341E-5</v>
      </c>
      <c r="JI119" s="52">
        <v>9.160518572326919E-6</v>
      </c>
      <c r="JJ119" s="52">
        <v>1.681154421637722E-5</v>
      </c>
      <c r="JK119" s="52">
        <v>3.1172524478548698E-5</v>
      </c>
      <c r="JL119" s="52">
        <v>1.2701600272842737E-5</v>
      </c>
      <c r="JM119" s="52">
        <v>1.0827684776136372E-5</v>
      </c>
      <c r="JN119" s="52">
        <v>2.807347534377855E-5</v>
      </c>
      <c r="JO119" s="52">
        <v>2.2348451944510035E-5</v>
      </c>
      <c r="JP119" s="52">
        <v>9.8790629583848753E-6</v>
      </c>
      <c r="JQ119" s="52">
        <v>2.7059296035466675E-5</v>
      </c>
      <c r="JR119" s="52">
        <v>2.080967362529024E-5</v>
      </c>
      <c r="JS119" s="52">
        <v>8.6892041587101327E-6</v>
      </c>
      <c r="JT119" s="52">
        <v>7.5050116950841096E-5</v>
      </c>
      <c r="JU119" s="52">
        <v>3.3294554009009902E-5</v>
      </c>
      <c r="JV119" s="52">
        <v>4.6000152478423334E-5</v>
      </c>
      <c r="JW119" s="52">
        <v>8.5025097021093233E-5</v>
      </c>
      <c r="JX119" s="52">
        <v>2.5811530033402284E-5</v>
      </c>
      <c r="JY119" s="52">
        <v>8.3263652389585271E-5</v>
      </c>
      <c r="JZ119" s="52">
        <v>5.5236691398584968E-5</v>
      </c>
      <c r="KA119" s="52">
        <v>1.0708772746082832E-4</v>
      </c>
      <c r="KB119" s="52">
        <v>1.155339366879422E-4</v>
      </c>
      <c r="KC119" s="52">
        <v>1.4012607783565827E-5</v>
      </c>
      <c r="KD119" s="52">
        <v>1.7778519706251461E-5</v>
      </c>
      <c r="KE119" s="52">
        <v>3.65314509646466E-5</v>
      </c>
      <c r="KF119" s="52">
        <v>2.7854168683198131E-4</v>
      </c>
      <c r="KG119" s="52">
        <v>7.7315674884392146E-5</v>
      </c>
      <c r="KH119" s="52">
        <v>3.1271166298806241E-5</v>
      </c>
      <c r="KI119" s="52">
        <v>2.0084228045640591E-5</v>
      </c>
      <c r="KJ119" s="52">
        <v>1.2757293470875525E-5</v>
      </c>
      <c r="KK119" s="52">
        <v>4.2248242197849693E-5</v>
      </c>
      <c r="KL119" s="52">
        <v>1.3329561935766353E-4</v>
      </c>
      <c r="KM119" s="52">
        <v>2.4898237580356602E-4</v>
      </c>
      <c r="KN119" s="52">
        <v>1.0935724984386858E-4</v>
      </c>
      <c r="KO119" s="52">
        <v>2.1462452484441268E-4</v>
      </c>
      <c r="KP119" s="52">
        <v>5.6252099050342916E-5</v>
      </c>
      <c r="KQ119" s="52">
        <v>1.6379516272033582E-4</v>
      </c>
      <c r="KR119" s="52">
        <v>1.6118006144521809E-5</v>
      </c>
      <c r="KS119" s="52">
        <v>3.8094424116637763E-5</v>
      </c>
      <c r="KT119" s="52">
        <v>1.3488506540989463E-4</v>
      </c>
      <c r="KU119" s="52">
        <v>7.4637216472288117E-5</v>
      </c>
      <c r="KV119" s="52">
        <v>2.0678056137880363E-5</v>
      </c>
      <c r="KW119" s="52">
        <v>5.7707466224960739E-5</v>
      </c>
      <c r="KX119" s="52">
        <v>2.0937374842574355E-5</v>
      </c>
      <c r="KY119" s="52">
        <v>2.1391251281655929E-4</v>
      </c>
      <c r="KZ119" s="52">
        <v>1.6072111864004436E-4</v>
      </c>
    </row>
    <row r="120" spans="1:312" x14ac:dyDescent="0.2">
      <c r="A120" s="89">
        <v>1.0313650000000001</v>
      </c>
      <c r="B120" s="41" t="s">
        <v>837</v>
      </c>
      <c r="C120" s="51" t="s">
        <v>136</v>
      </c>
      <c r="D120" s="52">
        <v>2.9120786800576543E-5</v>
      </c>
      <c r="E120" s="52">
        <v>3.0317646633482209E-6</v>
      </c>
      <c r="F120" s="52">
        <v>1.1254601969421361E-5</v>
      </c>
      <c r="G120" s="52">
        <v>1.4637970167464076E-5</v>
      </c>
      <c r="H120" s="52">
        <v>0</v>
      </c>
      <c r="I120" s="52">
        <v>3.955477515214774E-6</v>
      </c>
      <c r="J120" s="52">
        <v>1.3247135809420312E-6</v>
      </c>
      <c r="K120" s="52">
        <v>3.0471771406441862E-6</v>
      </c>
      <c r="L120" s="52">
        <v>3.3881444531975383E-6</v>
      </c>
      <c r="M120" s="52">
        <v>1.5318693411265142E-5</v>
      </c>
      <c r="N120" s="52">
        <v>4.0129259584006974E-5</v>
      </c>
      <c r="O120" s="52">
        <v>1.2668299600201559E-5</v>
      </c>
      <c r="P120" s="52">
        <v>0</v>
      </c>
      <c r="Q120" s="52">
        <v>6.9709178776727708E-5</v>
      </c>
      <c r="R120" s="52">
        <v>2.7312455237274432E-6</v>
      </c>
      <c r="S120" s="52">
        <v>5.3935080020067247E-6</v>
      </c>
      <c r="T120" s="52">
        <v>1.0102771299580887E-4</v>
      </c>
      <c r="U120" s="52">
        <v>4.1110496749405618E-5</v>
      </c>
      <c r="V120" s="52">
        <v>9.5871667192465762E-5</v>
      </c>
      <c r="W120" s="52">
        <v>6.4567314389967395E-6</v>
      </c>
      <c r="X120" s="52">
        <v>3.6065804384223796E-6</v>
      </c>
      <c r="Y120" s="52">
        <v>1.8771574121509702E-3</v>
      </c>
      <c r="Z120" s="52">
        <v>2.7645002534838748E-4</v>
      </c>
      <c r="AA120" s="52">
        <v>1.2749922877386359E-4</v>
      </c>
      <c r="AB120" s="52">
        <v>3.4227236067823507E-4</v>
      </c>
      <c r="AC120" s="52">
        <v>3.5352972452786505E-4</v>
      </c>
      <c r="AD120" s="52">
        <v>4.4248360094889285E-5</v>
      </c>
      <c r="AE120" s="52">
        <v>1.2413230118829032E-3</v>
      </c>
      <c r="AF120" s="52">
        <v>1.4761792940879633E-6</v>
      </c>
      <c r="AG120" s="52">
        <v>4.4858451864431665E-6</v>
      </c>
      <c r="AH120" s="52">
        <v>9.4165325416952639E-5</v>
      </c>
      <c r="AI120" s="52">
        <v>7.7068551611290731E-5</v>
      </c>
      <c r="AJ120" s="52">
        <v>3.5175875825464678E-5</v>
      </c>
      <c r="AK120" s="52">
        <v>2.5586105994814472E-4</v>
      </c>
      <c r="AL120" s="52">
        <v>1.0507603745969834E-3</v>
      </c>
      <c r="AM120" s="52">
        <v>2.5335503303007225E-4</v>
      </c>
      <c r="AN120" s="52">
        <v>1.3173114661402916E-4</v>
      </c>
      <c r="AO120" s="52">
        <v>3.33942931938865E-4</v>
      </c>
      <c r="AP120" s="52">
        <v>1.8558486369083839E-4</v>
      </c>
      <c r="AQ120" s="52">
        <v>4.019978831286323E-6</v>
      </c>
      <c r="AR120" s="52">
        <v>7.4166920797599635E-5</v>
      </c>
      <c r="AS120" s="52">
        <v>9.9788026590650952E-4</v>
      </c>
      <c r="AT120" s="52">
        <v>4.2698824732386072E-3</v>
      </c>
      <c r="AU120" s="52">
        <v>3.1801373768747324E-3</v>
      </c>
      <c r="AV120" s="52">
        <v>1.9238899447330626E-5</v>
      </c>
      <c r="AW120" s="52">
        <v>1.8832582141739177E-5</v>
      </c>
      <c r="AX120" s="52">
        <v>2.6556685864946361E-5</v>
      </c>
      <c r="AY120" s="52">
        <v>7.1823706892132374E-5</v>
      </c>
      <c r="AZ120" s="52">
        <v>2.0588193398132781E-4</v>
      </c>
      <c r="BA120" s="52">
        <v>0</v>
      </c>
      <c r="BB120" s="52">
        <v>0.37158375364061819</v>
      </c>
      <c r="BC120" s="52">
        <v>1.0289555480529631E-4</v>
      </c>
      <c r="BD120" s="52">
        <v>2.2224976639132526E-4</v>
      </c>
      <c r="BE120" s="52">
        <v>6.961536133475204E-6</v>
      </c>
      <c r="BF120" s="52">
        <v>6.8040354418476565E-3</v>
      </c>
      <c r="BG120" s="52">
        <v>8.4648811032610752E-2</v>
      </c>
      <c r="BH120" s="52">
        <v>6.9796272799439445E-5</v>
      </c>
      <c r="BI120" s="52">
        <v>3.1642094648437477E-5</v>
      </c>
      <c r="BJ120" s="52">
        <v>9.5794826522652455E-5</v>
      </c>
      <c r="BK120" s="52">
        <v>3.0300880100460762E-5</v>
      </c>
      <c r="BL120" s="52">
        <v>1.6198265328073904E-5</v>
      </c>
      <c r="BM120" s="52">
        <v>5.42121367659011E-6</v>
      </c>
      <c r="BN120" s="52">
        <v>3.0228947351663946E-5</v>
      </c>
      <c r="BO120" s="52">
        <v>3.2671254635810483E-5</v>
      </c>
      <c r="BP120" s="52">
        <v>4.0221481154902493E-6</v>
      </c>
      <c r="BQ120" s="52">
        <v>1.0347586561496718E-5</v>
      </c>
      <c r="BR120" s="52">
        <v>4.0144324869554781E-5</v>
      </c>
      <c r="BS120" s="52">
        <v>5.1333554839333586E-6</v>
      </c>
      <c r="BT120" s="52">
        <v>8.3424998868200846E-6</v>
      </c>
      <c r="BU120" s="52">
        <v>1.1953920163890452E-4</v>
      </c>
      <c r="BV120" s="52">
        <v>2.4308426584144932E-5</v>
      </c>
      <c r="BW120" s="52">
        <v>0</v>
      </c>
      <c r="BX120" s="52">
        <v>0</v>
      </c>
      <c r="BY120" s="52">
        <v>7.7853154101409518E-6</v>
      </c>
      <c r="BZ120" s="52">
        <v>4.3096744035512601E-6</v>
      </c>
      <c r="CA120" s="52">
        <v>0</v>
      </c>
      <c r="CB120" s="52">
        <v>1.1590649768320719E-6</v>
      </c>
      <c r="CC120" s="52">
        <v>9.1626939361453453E-6</v>
      </c>
      <c r="CD120" s="52">
        <v>4.4691237526434303E-4</v>
      </c>
      <c r="CE120" s="52">
        <v>1.3749031487347792E-4</v>
      </c>
      <c r="CF120" s="52">
        <v>3.1777665703958949E-4</v>
      </c>
      <c r="CG120" s="52">
        <v>2.5212046423066248E-4</v>
      </c>
      <c r="CH120" s="52">
        <v>2.1858089724318322E-4</v>
      </c>
      <c r="CI120" s="52">
        <v>2.6378758282011257E-4</v>
      </c>
      <c r="CJ120" s="52">
        <v>2.9035556625906655E-4</v>
      </c>
      <c r="CK120" s="52">
        <v>7.1668561765339078E-4</v>
      </c>
      <c r="CL120" s="52">
        <v>2.8440504537012866E-4</v>
      </c>
      <c r="CM120" s="52">
        <v>1.5888759458953815E-5</v>
      </c>
      <c r="CN120" s="52">
        <v>1.3189071236211251E-4</v>
      </c>
      <c r="CO120" s="52">
        <v>9.9692938535238547E-5</v>
      </c>
      <c r="CP120" s="52">
        <v>7.8577229713155863E-5</v>
      </c>
      <c r="CQ120" s="52">
        <v>7.2089882510957882E-6</v>
      </c>
      <c r="CR120" s="52">
        <v>6.5680487393394695E-5</v>
      </c>
      <c r="CS120" s="52">
        <v>6.1871086195524252E-6</v>
      </c>
      <c r="CT120" s="52">
        <v>4.0605679662422041E-5</v>
      </c>
      <c r="CU120" s="52">
        <v>3.5021365236762711E-5</v>
      </c>
      <c r="CV120" s="52">
        <v>4.265632168877522E-5</v>
      </c>
      <c r="CW120" s="52">
        <v>6.4458578311911947E-5</v>
      </c>
      <c r="CX120" s="52">
        <v>7.2157524399599327E-6</v>
      </c>
      <c r="CY120" s="52">
        <v>1.1934574773983648E-5</v>
      </c>
      <c r="CZ120" s="52">
        <v>1.2411403903211441E-4</v>
      </c>
      <c r="DA120" s="52">
        <v>4.5067875259020616E-5</v>
      </c>
      <c r="DB120" s="52">
        <v>3.8465271962885209E-6</v>
      </c>
      <c r="DC120" s="52">
        <v>7.6447080624932561E-5</v>
      </c>
      <c r="DD120" s="52">
        <v>3.492074837847065E-4</v>
      </c>
      <c r="DE120" s="52">
        <v>8.2255948141464312E-5</v>
      </c>
      <c r="DF120" s="52">
        <v>8.7398219226946146E-5</v>
      </c>
      <c r="DG120" s="52">
        <v>4.7096867234062246E-4</v>
      </c>
      <c r="DH120" s="52">
        <v>1.1305971649914714E-4</v>
      </c>
      <c r="DI120" s="52">
        <v>2.3376195899309131E-3</v>
      </c>
      <c r="DJ120" s="52">
        <v>1.5234699426265733E-3</v>
      </c>
      <c r="DK120" s="52">
        <v>4.2160912017001088E-3</v>
      </c>
      <c r="DL120" s="52">
        <v>1.2930067987796719E-3</v>
      </c>
      <c r="DM120" s="52">
        <v>1.3609970253440867E-3</v>
      </c>
      <c r="DN120" s="52">
        <v>6.2920044963195743E-4</v>
      </c>
      <c r="DO120" s="52">
        <v>7.8941361119128908E-4</v>
      </c>
      <c r="DP120" s="52">
        <v>8.6735374698284143E-2</v>
      </c>
      <c r="DQ120" s="52">
        <v>2.9031465711388415E-4</v>
      </c>
      <c r="DR120" s="52">
        <v>3.3220943083046225E-2</v>
      </c>
      <c r="DS120" s="52">
        <v>3.4127110987054229E-3</v>
      </c>
      <c r="DT120" s="52">
        <v>3.6864421643194621E-5</v>
      </c>
      <c r="DU120" s="52">
        <v>5.3413529979598684E-5</v>
      </c>
      <c r="DV120" s="52">
        <v>1.5028387619470979E-5</v>
      </c>
      <c r="DW120" s="52">
        <v>4.1040480489161019E-5</v>
      </c>
      <c r="DX120" s="52">
        <v>9.5406996923958229E-6</v>
      </c>
      <c r="DY120" s="52">
        <v>1.8772203409060905E-4</v>
      </c>
      <c r="DZ120" s="52">
        <v>1.6801313053939648E-5</v>
      </c>
      <c r="EA120" s="52">
        <v>1.2454357001511022E-4</v>
      </c>
      <c r="EB120" s="52">
        <v>8.0062870141639945E-6</v>
      </c>
      <c r="EC120" s="52">
        <v>7.2085653886741125E-5</v>
      </c>
      <c r="ED120" s="52">
        <v>5.5480619675999222E-6</v>
      </c>
      <c r="EE120" s="52">
        <v>4.2884993783983421E-5</v>
      </c>
      <c r="EF120" s="52">
        <v>1.7003224467842242E-5</v>
      </c>
      <c r="EG120" s="52">
        <v>6.2232258459936528E-5</v>
      </c>
      <c r="EH120" s="52">
        <v>6.1050825078996939E-5</v>
      </c>
      <c r="EI120" s="52">
        <v>1.3224120224449395E-4</v>
      </c>
      <c r="EJ120" s="52">
        <v>3.5936275631329036E-5</v>
      </c>
      <c r="EK120" s="52">
        <v>3.7081644622332624E-5</v>
      </c>
      <c r="EL120" s="52">
        <v>0</v>
      </c>
      <c r="EM120" s="52">
        <v>2.313112566452633E-5</v>
      </c>
      <c r="EN120" s="52">
        <v>4.8802034505963358E-5</v>
      </c>
      <c r="EO120" s="52">
        <v>3.4416387529698914E-5</v>
      </c>
      <c r="EP120" s="52">
        <v>8.2987193565833314E-6</v>
      </c>
      <c r="EQ120" s="52">
        <v>0</v>
      </c>
      <c r="ER120" s="52">
        <v>1.5724647960757987E-5</v>
      </c>
      <c r="ES120" s="52">
        <v>0</v>
      </c>
      <c r="ET120" s="52">
        <v>0</v>
      </c>
      <c r="EU120" s="52">
        <v>0</v>
      </c>
      <c r="EV120" s="52">
        <v>3.1986046033421786E-5</v>
      </c>
      <c r="EW120" s="52">
        <v>3.4721737284764175E-6</v>
      </c>
      <c r="EX120" s="52">
        <v>0</v>
      </c>
      <c r="EY120" s="52">
        <v>1.4659200776788407E-5</v>
      </c>
      <c r="EZ120" s="52">
        <v>2.3191339848425449E-6</v>
      </c>
      <c r="FA120" s="52">
        <v>2.7112609069600746E-6</v>
      </c>
      <c r="FB120" s="52">
        <v>9.6076274997913634E-6</v>
      </c>
      <c r="FC120" s="52">
        <v>1.7612957182793509E-5</v>
      </c>
      <c r="FD120" s="52">
        <v>1.276205881952678E-5</v>
      </c>
      <c r="FE120" s="52">
        <v>0</v>
      </c>
      <c r="FF120" s="52">
        <v>6.4995585440493083E-6</v>
      </c>
      <c r="FG120" s="52">
        <v>1.405180272625898E-6</v>
      </c>
      <c r="FH120" s="52">
        <v>1.5761415341168485E-5</v>
      </c>
      <c r="FI120" s="52">
        <v>1.3260737186129238E-4</v>
      </c>
      <c r="FJ120" s="52">
        <v>3.8307977717875766E-6</v>
      </c>
      <c r="FK120" s="52">
        <v>1.8901621081760549E-5</v>
      </c>
      <c r="FL120" s="52">
        <v>1.0127038384403491E-5</v>
      </c>
      <c r="FM120" s="52">
        <v>1.3899524949465106E-5</v>
      </c>
      <c r="FN120" s="52">
        <v>1.068454746690619E-6</v>
      </c>
      <c r="FO120" s="52">
        <v>1.2508542463828009E-5</v>
      </c>
      <c r="FP120" s="52">
        <v>1.658513177937883E-5</v>
      </c>
      <c r="FQ120" s="52">
        <v>2.9676995481850908E-5</v>
      </c>
      <c r="FR120" s="52">
        <v>1.1501196794800074E-5</v>
      </c>
      <c r="FS120" s="52">
        <v>7.0171337978027287E-6</v>
      </c>
      <c r="FT120" s="52">
        <v>6.0865193634501636E-5</v>
      </c>
      <c r="FU120" s="52">
        <v>6.4875388377424193E-5</v>
      </c>
      <c r="FV120" s="52">
        <v>5.5446602615973723E-4</v>
      </c>
      <c r="FW120" s="52">
        <v>0</v>
      </c>
      <c r="FX120" s="52">
        <v>0</v>
      </c>
      <c r="FY120" s="52">
        <v>0</v>
      </c>
      <c r="FZ120" s="52">
        <v>4.2481939393909708E-5</v>
      </c>
      <c r="GA120" s="52">
        <v>1.602321129934506E-6</v>
      </c>
      <c r="GB120" s="52">
        <v>2.1270136381199179E-5</v>
      </c>
      <c r="GC120" s="52">
        <v>2.7641996730223652E-6</v>
      </c>
      <c r="GD120" s="52">
        <v>1.6108229147151277E-6</v>
      </c>
      <c r="GE120" s="52">
        <v>0</v>
      </c>
      <c r="GF120" s="52">
        <v>3.0064565970830801E-5</v>
      </c>
      <c r="GG120" s="52">
        <v>2.2329897627099287E-4</v>
      </c>
      <c r="GH120" s="52">
        <v>2.6714357946169522E-4</v>
      </c>
      <c r="GI120" s="52">
        <v>2.4956644848385151E-4</v>
      </c>
      <c r="GJ120" s="52">
        <v>3.9509756423290602E-4</v>
      </c>
      <c r="GK120" s="52">
        <v>1.5107369483584259E-4</v>
      </c>
      <c r="GL120" s="52">
        <v>4.554287243318393E-3</v>
      </c>
      <c r="GM120" s="52">
        <v>3.7740729288973581E-4</v>
      </c>
      <c r="GN120" s="52">
        <v>1.5949624806247385E-3</v>
      </c>
      <c r="GO120" s="52">
        <v>3.1357540568623294E-6</v>
      </c>
      <c r="GP120" s="52">
        <v>1.0030761551600087E-5</v>
      </c>
      <c r="GQ120" s="52">
        <v>2.9335977044979955E-6</v>
      </c>
      <c r="GR120" s="52">
        <v>0</v>
      </c>
      <c r="GS120" s="52">
        <v>1.5235385563941691E-5</v>
      </c>
      <c r="GT120" s="52">
        <v>1.4308348165913462E-5</v>
      </c>
      <c r="GU120" s="52">
        <v>1.8629489690251999E-4</v>
      </c>
      <c r="GV120" s="52">
        <v>7.3211818550102756E-6</v>
      </c>
      <c r="GW120" s="52">
        <v>9.8656420983591946E-6</v>
      </c>
      <c r="GX120" s="52">
        <v>2.0845733326418566E-5</v>
      </c>
      <c r="GY120" s="52">
        <v>1.2454445073154665E-5</v>
      </c>
      <c r="GZ120" s="52">
        <v>6.3069555437983058E-5</v>
      </c>
      <c r="HA120" s="52">
        <v>4.1934787475395976E-5</v>
      </c>
      <c r="HB120" s="52">
        <v>2.1372465465721861E-4</v>
      </c>
      <c r="HC120" s="52">
        <v>8.3012094543430712E-5</v>
      </c>
      <c r="HD120" s="52">
        <v>2.2086727223765174E-4</v>
      </c>
      <c r="HE120" s="52">
        <v>2.4553952054660541E-4</v>
      </c>
      <c r="HF120" s="52">
        <v>2.4801271811655972E-5</v>
      </c>
      <c r="HG120" s="52">
        <v>5.005059001550354E-5</v>
      </c>
      <c r="HH120" s="52">
        <v>2.1131412076032593E-5</v>
      </c>
      <c r="HI120" s="52">
        <v>2.3768048836971407E-4</v>
      </c>
      <c r="HJ120" s="52">
        <v>2.7271668668721642E-4</v>
      </c>
      <c r="HK120" s="52">
        <v>5.6884109798992938E-6</v>
      </c>
      <c r="HL120" s="52">
        <v>1.2063507258025443E-5</v>
      </c>
      <c r="HM120" s="52">
        <v>4.8072330882546998E-5</v>
      </c>
      <c r="HN120" s="52">
        <v>4.726829842208941E-5</v>
      </c>
      <c r="HO120" s="52">
        <v>1.3123713793572209E-5</v>
      </c>
      <c r="HP120" s="52">
        <v>3.2394136488215046E-5</v>
      </c>
      <c r="HQ120" s="52">
        <v>4.0035655647984846E-4</v>
      </c>
      <c r="HR120" s="52">
        <v>7.0952074357763528E-4</v>
      </c>
      <c r="HS120" s="52">
        <v>1.6419644660505059E-5</v>
      </c>
      <c r="HT120" s="52">
        <v>1.5836433564877161E-4</v>
      </c>
      <c r="HU120" s="52">
        <v>2.7129206453502637E-4</v>
      </c>
      <c r="HV120" s="52">
        <v>4.3700507442201073E-4</v>
      </c>
      <c r="HW120" s="52">
        <v>2.9031958348401588E-6</v>
      </c>
      <c r="HX120" s="52">
        <v>3.307473102876892E-5</v>
      </c>
      <c r="HY120" s="52">
        <v>0</v>
      </c>
      <c r="HZ120" s="52">
        <v>7.815842391100242E-6</v>
      </c>
      <c r="IA120" s="52">
        <v>8.6093727513557891E-5</v>
      </c>
      <c r="IB120" s="52">
        <v>6.3851751797875367E-6</v>
      </c>
      <c r="IC120" s="52">
        <v>8.2388238065696559E-6</v>
      </c>
      <c r="ID120" s="52">
        <v>9.8622857398330989E-6</v>
      </c>
      <c r="IE120" s="52">
        <v>2.8947774655220883E-5</v>
      </c>
      <c r="IF120" s="52">
        <v>7.6470473077135278E-5</v>
      </c>
      <c r="IG120" s="52">
        <v>3.9926385013642635E-5</v>
      </c>
      <c r="IH120" s="52">
        <v>2.1166462366901429E-5</v>
      </c>
      <c r="II120" s="52">
        <v>3.7039453683867504E-4</v>
      </c>
      <c r="IJ120" s="52">
        <v>3.1094219615486039E-5</v>
      </c>
      <c r="IK120" s="52">
        <v>6.6549100715072664E-5</v>
      </c>
      <c r="IL120" s="52">
        <v>6.6905979938885958E-6</v>
      </c>
      <c r="IM120" s="52">
        <v>4.4990078243894302E-6</v>
      </c>
      <c r="IN120" s="52">
        <v>4.5590569925806444E-6</v>
      </c>
      <c r="IO120" s="52">
        <v>2.7172952193582056E-5</v>
      </c>
      <c r="IP120" s="52">
        <v>3.9127936083173652E-6</v>
      </c>
      <c r="IQ120" s="52">
        <v>2.7678044347698697E-6</v>
      </c>
      <c r="IR120" s="52">
        <v>1.036128331805651E-5</v>
      </c>
      <c r="IS120" s="52">
        <v>5.5949636045474777E-7</v>
      </c>
      <c r="IT120" s="52">
        <v>4.3734323631407041E-6</v>
      </c>
      <c r="IU120" s="52">
        <v>1.3176206136132244E-5</v>
      </c>
      <c r="IV120" s="52">
        <v>3.7390693433569151E-5</v>
      </c>
      <c r="IW120" s="52">
        <v>1.2766366984416278E-5</v>
      </c>
      <c r="IX120" s="52">
        <v>5.0025433584889158E-6</v>
      </c>
      <c r="IY120" s="52">
        <v>1.02029707503149E-5</v>
      </c>
      <c r="IZ120" s="52">
        <v>5.0701206034549591E-5</v>
      </c>
      <c r="JA120" s="52">
        <v>1.3679191099889409E-6</v>
      </c>
      <c r="JB120" s="52">
        <v>2.6400019151037274E-5</v>
      </c>
      <c r="JC120" s="52">
        <v>3.2585116399671288E-5</v>
      </c>
      <c r="JD120" s="52">
        <v>1.7204957102001907E-6</v>
      </c>
      <c r="JE120" s="52">
        <v>7.8946595752243138E-7</v>
      </c>
      <c r="JF120" s="52">
        <v>2.0458334523632672E-6</v>
      </c>
      <c r="JG120" s="52">
        <v>1.2881473298294893E-5</v>
      </c>
      <c r="JH120" s="52">
        <v>6.5223680370599915E-5</v>
      </c>
      <c r="JI120" s="52">
        <v>5.54472991163863E-6</v>
      </c>
      <c r="JJ120" s="52">
        <v>1.8745654137858051E-5</v>
      </c>
      <c r="JK120" s="52">
        <v>8.0665151043451053E-6</v>
      </c>
      <c r="JL120" s="52">
        <v>3.288395422852894E-5</v>
      </c>
      <c r="JM120" s="52">
        <v>6.8002197664146892E-6</v>
      </c>
      <c r="JN120" s="52">
        <v>2.1173523430580304E-5</v>
      </c>
      <c r="JO120" s="52">
        <v>0</v>
      </c>
      <c r="JP120" s="52">
        <v>5.6150229635264462E-6</v>
      </c>
      <c r="JQ120" s="52">
        <v>1.0718041531749382E-5</v>
      </c>
      <c r="JR120" s="52">
        <v>2.4807927181316921E-6</v>
      </c>
      <c r="JS120" s="52">
        <v>0</v>
      </c>
      <c r="JT120" s="52">
        <v>3.8202406101330662E-5</v>
      </c>
      <c r="JU120" s="52">
        <v>2.5734080462070835E-5</v>
      </c>
      <c r="JV120" s="52">
        <v>5.0705363750017876E-6</v>
      </c>
      <c r="JW120" s="52">
        <v>9.9439685935214845E-5</v>
      </c>
      <c r="JX120" s="52">
        <v>2.0414499917859233E-5</v>
      </c>
      <c r="JY120" s="52">
        <v>4.3389311444694864E-5</v>
      </c>
      <c r="JZ120" s="52">
        <v>8.8117593194065954E-5</v>
      </c>
      <c r="KA120" s="52">
        <v>3.7208719248284371E-5</v>
      </c>
      <c r="KB120" s="52">
        <v>2.2740583830893955E-5</v>
      </c>
      <c r="KC120" s="52">
        <v>5.9699264097725845E-5</v>
      </c>
      <c r="KD120" s="52">
        <v>2.8647406877377807E-5</v>
      </c>
      <c r="KE120" s="52">
        <v>5.231492901751066E-5</v>
      </c>
      <c r="KF120" s="52">
        <v>1.9604561631807353E-4</v>
      </c>
      <c r="KG120" s="52">
        <v>1.1425629646498606E-4</v>
      </c>
      <c r="KH120" s="52">
        <v>7.4911963072256561E-5</v>
      </c>
      <c r="KI120" s="52">
        <v>3.535573499317818E-5</v>
      </c>
      <c r="KJ120" s="52">
        <v>2.4482901057612103E-5</v>
      </c>
      <c r="KK120" s="52">
        <v>3.8726659270948246E-5</v>
      </c>
      <c r="KL120" s="52">
        <v>1.2659300722666928E-4</v>
      </c>
      <c r="KM120" s="52">
        <v>7.0307821477532816E-4</v>
      </c>
      <c r="KN120" s="52">
        <v>1.6006458964840117E-4</v>
      </c>
      <c r="KO120" s="52">
        <v>1.4227657275433348E-4</v>
      </c>
      <c r="KP120" s="52">
        <v>1.1656442980758283E-4</v>
      </c>
      <c r="KQ120" s="52">
        <v>7.6655266059291295E-6</v>
      </c>
      <c r="KR120" s="52">
        <v>4.6286475995003379E-5</v>
      </c>
      <c r="KS120" s="52">
        <v>4.7709427516518504E-6</v>
      </c>
      <c r="KT120" s="52">
        <v>7.4525321971038259E-5</v>
      </c>
      <c r="KU120" s="52">
        <v>7.8560196852907029E-5</v>
      </c>
      <c r="KV120" s="52">
        <v>8.6599730711184095E-5</v>
      </c>
      <c r="KW120" s="52">
        <v>2.7846466247307612E-5</v>
      </c>
      <c r="KX120" s="52">
        <v>6.0092605169679187E-5</v>
      </c>
      <c r="KY120" s="52">
        <v>1.4601286604414753E-4</v>
      </c>
      <c r="KZ120" s="52">
        <v>2.5683615568667019E-4</v>
      </c>
    </row>
    <row r="121" spans="1:312" x14ac:dyDescent="0.2">
      <c r="A121" s="89">
        <v>1.035342</v>
      </c>
      <c r="B121" s="41" t="s">
        <v>836</v>
      </c>
      <c r="C121" s="51" t="s">
        <v>73</v>
      </c>
      <c r="D121" s="52">
        <v>2.0730276996392162E-5</v>
      </c>
      <c r="E121" s="52">
        <v>5.2544762782063984E-5</v>
      </c>
      <c r="F121" s="52">
        <v>1.0679430559249403E-4</v>
      </c>
      <c r="G121" s="52">
        <v>2.5674104302062804E-5</v>
      </c>
      <c r="H121" s="52">
        <v>1.4568863235101215E-4</v>
      </c>
      <c r="I121" s="52">
        <v>8.5420536901604453E-6</v>
      </c>
      <c r="J121" s="52">
        <v>2.0050761870763366E-5</v>
      </c>
      <c r="K121" s="52">
        <v>1.1472669104450139E-4</v>
      </c>
      <c r="L121" s="52">
        <v>4.0559853709722533E-5</v>
      </c>
      <c r="M121" s="52">
        <v>5.428269690559256E-5</v>
      </c>
      <c r="N121" s="52">
        <v>2.9653198885491703E-5</v>
      </c>
      <c r="O121" s="52">
        <v>9.209118001882001E-5</v>
      </c>
      <c r="P121" s="52">
        <v>3.4186806047445899E-5</v>
      </c>
      <c r="Q121" s="52">
        <v>5.8679057762290141E-5</v>
      </c>
      <c r="R121" s="52">
        <v>3.6879457981301063E-4</v>
      </c>
      <c r="S121" s="52">
        <v>4.7388191076092929E-4</v>
      </c>
      <c r="T121" s="52">
        <v>1.2279059978739616E-4</v>
      </c>
      <c r="U121" s="52">
        <v>3.2462543833766813E-4</v>
      </c>
      <c r="V121" s="52">
        <v>7.0993186523584263E-4</v>
      </c>
      <c r="W121" s="52">
        <v>1.9059787370161966E-3</v>
      </c>
      <c r="X121" s="52">
        <v>8.542508599744639E-4</v>
      </c>
      <c r="Y121" s="52">
        <v>4.9962676843572218E-5</v>
      </c>
      <c r="Z121" s="52">
        <v>1.447311650387639E-4</v>
      </c>
      <c r="AA121" s="52">
        <v>1.1301537335213567E-4</v>
      </c>
      <c r="AB121" s="52">
        <v>6.727643086711614E-5</v>
      </c>
      <c r="AC121" s="52">
        <v>1.4569214281667561E-4</v>
      </c>
      <c r="AD121" s="52">
        <v>1.1099634635129762E-4</v>
      </c>
      <c r="AE121" s="52">
        <v>1.7288332336943339E-4</v>
      </c>
      <c r="AF121" s="52">
        <v>2.241571092153669E-4</v>
      </c>
      <c r="AG121" s="52">
        <v>2.3230597508361756E-4</v>
      </c>
      <c r="AH121" s="52">
        <v>4.6143997856692066E-5</v>
      </c>
      <c r="AI121" s="52">
        <v>7.0730478198177747E-5</v>
      </c>
      <c r="AJ121" s="52">
        <v>4.9885885431337863E-5</v>
      </c>
      <c r="AK121" s="52">
        <v>4.8615515966662395E-5</v>
      </c>
      <c r="AL121" s="52">
        <v>3.2476117985306995E-5</v>
      </c>
      <c r="AM121" s="52">
        <v>1.2190790995831174E-4</v>
      </c>
      <c r="AN121" s="52">
        <v>3.0240099184865885E-4</v>
      </c>
      <c r="AO121" s="52">
        <v>6.2574456753339023E-5</v>
      </c>
      <c r="AP121" s="52">
        <v>4.0726100573503026E-5</v>
      </c>
      <c r="AQ121" s="52">
        <v>1.8936300817816294E-4</v>
      </c>
      <c r="AR121" s="52">
        <v>6.1830827404468693E-5</v>
      </c>
      <c r="AS121" s="52">
        <v>3.2652327515234095E-5</v>
      </c>
      <c r="AT121" s="52">
        <v>5.3113392787442408E-5</v>
      </c>
      <c r="AU121" s="52">
        <v>2.8315120520736395E-5</v>
      </c>
      <c r="AV121" s="52">
        <v>4.1306622143213107E-5</v>
      </c>
      <c r="AW121" s="52">
        <v>9.6639193307409231E-5</v>
      </c>
      <c r="AX121" s="52">
        <v>6.3404087502559443E-5</v>
      </c>
      <c r="AY121" s="52">
        <v>1.1835527741475762E-3</v>
      </c>
      <c r="AZ121" s="52">
        <v>2.2431945586120993E-5</v>
      </c>
      <c r="BA121" s="52">
        <v>0</v>
      </c>
      <c r="BB121" s="52">
        <v>9.2482985936255313E-5</v>
      </c>
      <c r="BC121" s="52">
        <v>1.2093256718951732E-4</v>
      </c>
      <c r="BD121" s="52">
        <v>7.3223378458346937E-5</v>
      </c>
      <c r="BE121" s="52">
        <v>7.7823286033609264E-6</v>
      </c>
      <c r="BF121" s="52">
        <v>9.8861292902748565E-5</v>
      </c>
      <c r="BG121" s="52">
        <v>1.7729126552096655E-5</v>
      </c>
      <c r="BH121" s="52">
        <v>9.3493446820337275E-5</v>
      </c>
      <c r="BI121" s="52">
        <v>1.4891244612994959E-4</v>
      </c>
      <c r="BJ121" s="52">
        <v>2.9660288941256029E-4</v>
      </c>
      <c r="BK121" s="52">
        <v>1.5317991645801465E-4</v>
      </c>
      <c r="BL121" s="52">
        <v>9.6488294314324067E-5</v>
      </c>
      <c r="BM121" s="52">
        <v>2.1944130143066922E-5</v>
      </c>
      <c r="BN121" s="52">
        <v>2.488740581568384E-5</v>
      </c>
      <c r="BO121" s="52">
        <v>1.0672082147239608E-4</v>
      </c>
      <c r="BP121" s="52">
        <v>4.0221481154902493E-6</v>
      </c>
      <c r="BQ121" s="52">
        <v>2.9232408444449294E-5</v>
      </c>
      <c r="BR121" s="52">
        <v>1.1002054034562356E-5</v>
      </c>
      <c r="BS121" s="52">
        <v>8.4920366434211838E-5</v>
      </c>
      <c r="BT121" s="52">
        <v>2.6139832978702931E-6</v>
      </c>
      <c r="BU121" s="52">
        <v>2.1318636703891943E-5</v>
      </c>
      <c r="BV121" s="52">
        <v>1.3963719486228548E-4</v>
      </c>
      <c r="BW121" s="52">
        <v>1.6650041114410049E-4</v>
      </c>
      <c r="BX121" s="52">
        <v>3.4789794578771386E-5</v>
      </c>
      <c r="BY121" s="52">
        <v>6.5272395034648081E-5</v>
      </c>
      <c r="BZ121" s="52">
        <v>3.1716059774706114E-4</v>
      </c>
      <c r="CA121" s="52">
        <v>1.6830333772433547E-5</v>
      </c>
      <c r="CB121" s="52">
        <v>7.658609642370706E-5</v>
      </c>
      <c r="CC121" s="52">
        <v>5.5999784705118019E-4</v>
      </c>
      <c r="CD121" s="52">
        <v>9.4250157205096468E-6</v>
      </c>
      <c r="CE121" s="52">
        <v>1.7254034990907537E-4</v>
      </c>
      <c r="CF121" s="52">
        <v>9.9266368717392306E-6</v>
      </c>
      <c r="CG121" s="52">
        <v>3.7841248558287504E-5</v>
      </c>
      <c r="CH121" s="52">
        <v>3.052554171707444E-5</v>
      </c>
      <c r="CI121" s="52">
        <v>9.4364370146508963E-5</v>
      </c>
      <c r="CJ121" s="52">
        <v>1.7251916280831114E-5</v>
      </c>
      <c r="CK121" s="52">
        <v>1.0036589683808209E-5</v>
      </c>
      <c r="CL121" s="52">
        <v>2.4842691793754386E-5</v>
      </c>
      <c r="CM121" s="52">
        <v>5.1709147776559655E-5</v>
      </c>
      <c r="CN121" s="52">
        <v>1.844059851853052E-5</v>
      </c>
      <c r="CO121" s="52">
        <v>3.9122472400413681E-6</v>
      </c>
      <c r="CP121" s="52">
        <v>3.6082195560798964E-5</v>
      </c>
      <c r="CQ121" s="52">
        <v>3.3653632895922849E-5</v>
      </c>
      <c r="CR121" s="52">
        <v>2.0032879594626262E-5</v>
      </c>
      <c r="CS121" s="52">
        <v>2.3717249708284296E-5</v>
      </c>
      <c r="CT121" s="52">
        <v>8.4011751025700776E-6</v>
      </c>
      <c r="CU121" s="52">
        <v>3.5909746051025284E-5</v>
      </c>
      <c r="CV121" s="52">
        <v>8.5941593881650342E-5</v>
      </c>
      <c r="CW121" s="52">
        <v>5.4216219469976783E-5</v>
      </c>
      <c r="CX121" s="52">
        <v>1.0769633233518431E-4</v>
      </c>
      <c r="CY121" s="52">
        <v>1.1370101642781719E-5</v>
      </c>
      <c r="CZ121" s="52">
        <v>8.9401221137369968E-6</v>
      </c>
      <c r="DA121" s="52">
        <v>7.0704362527810989E-6</v>
      </c>
      <c r="DB121" s="52">
        <v>4.3674888893780829E-5</v>
      </c>
      <c r="DC121" s="52">
        <v>1.8060951178570835E-4</v>
      </c>
      <c r="DD121" s="52">
        <v>1.7552475787819034E-4</v>
      </c>
      <c r="DE121" s="52">
        <v>6.2166045262814046E-5</v>
      </c>
      <c r="DF121" s="52">
        <v>1.3910932140219097E-4</v>
      </c>
      <c r="DG121" s="52">
        <v>4.3795283950991616E-5</v>
      </c>
      <c r="DH121" s="52">
        <v>2.3191971299994983E-4</v>
      </c>
      <c r="DI121" s="52">
        <v>4.6038592082021109E-5</v>
      </c>
      <c r="DJ121" s="52">
        <v>7.1747160230039915E-6</v>
      </c>
      <c r="DK121" s="52">
        <v>7.8056967184390139E-5</v>
      </c>
      <c r="DL121" s="52">
        <v>1.1780744194098644E-5</v>
      </c>
      <c r="DM121" s="52">
        <v>3.3066780491436732E-6</v>
      </c>
      <c r="DN121" s="52">
        <v>1.1664844725220161E-4</v>
      </c>
      <c r="DO121" s="52">
        <v>9.3064950426868462E-5</v>
      </c>
      <c r="DP121" s="52">
        <v>2.0712580608528548E-5</v>
      </c>
      <c r="DQ121" s="52">
        <v>4.7620936357708819E-5</v>
      </c>
      <c r="DR121" s="52">
        <v>1.0936037035580623E-5</v>
      </c>
      <c r="DS121" s="52">
        <v>2.1832018913826052E-5</v>
      </c>
      <c r="DT121" s="52">
        <v>2.4035161610034968E-5</v>
      </c>
      <c r="DU121" s="52">
        <v>6.2658688830423591E-5</v>
      </c>
      <c r="DV121" s="52">
        <v>7.1641313675813447E-5</v>
      </c>
      <c r="DW121" s="52">
        <v>1.063657057282033E-4</v>
      </c>
      <c r="DX121" s="52">
        <v>6.138147353500266E-5</v>
      </c>
      <c r="DY121" s="52">
        <v>9.3967776551818675E-5</v>
      </c>
      <c r="DZ121" s="52">
        <v>1.5562572176233928E-5</v>
      </c>
      <c r="EA121" s="52">
        <v>2.1898522077179626E-4</v>
      </c>
      <c r="EB121" s="52">
        <v>1.9952083751337876E-4</v>
      </c>
      <c r="EC121" s="52">
        <v>1.3958587796590658E-5</v>
      </c>
      <c r="ED121" s="52">
        <v>8.7271895395103533E-5</v>
      </c>
      <c r="EE121" s="52">
        <v>5.1200764152248224E-5</v>
      </c>
      <c r="EF121" s="52">
        <v>3.9233423703474963E-5</v>
      </c>
      <c r="EG121" s="52">
        <v>1.3889206472892408E-5</v>
      </c>
      <c r="EH121" s="52">
        <v>1.6163521367032887E-5</v>
      </c>
      <c r="EI121" s="52">
        <v>1.6615521441341643E-5</v>
      </c>
      <c r="EJ121" s="52">
        <v>1.9238012813204878E-5</v>
      </c>
      <c r="EK121" s="52">
        <v>7.9599412483224736E-5</v>
      </c>
      <c r="EL121" s="52">
        <v>4.3548738362412848E-5</v>
      </c>
      <c r="EM121" s="52">
        <v>2.3486442495010606E-5</v>
      </c>
      <c r="EN121" s="52">
        <v>2.8094950465317273E-5</v>
      </c>
      <c r="EO121" s="52">
        <v>1.3105822557893252E-4</v>
      </c>
      <c r="EP121" s="52">
        <v>1.4762929881881597E-4</v>
      </c>
      <c r="EQ121" s="52">
        <v>1.6282904455057955E-5</v>
      </c>
      <c r="ER121" s="52">
        <v>2.1453807546460449E-4</v>
      </c>
      <c r="ES121" s="52">
        <v>5.0378051651249182E-6</v>
      </c>
      <c r="ET121" s="52">
        <v>4.8280737411474594E-5</v>
      </c>
      <c r="EU121" s="52">
        <v>6.4690866559524731E-5</v>
      </c>
      <c r="EV121" s="52">
        <v>1.5859848714527834E-5</v>
      </c>
      <c r="EW121" s="52">
        <v>3.6110606776154744E-5</v>
      </c>
      <c r="EX121" s="52">
        <v>9.8398579922589065E-5</v>
      </c>
      <c r="EY121" s="52">
        <v>3.0417841611835944E-4</v>
      </c>
      <c r="EZ121" s="52">
        <v>2.3245617452326018E-4</v>
      </c>
      <c r="FA121" s="52">
        <v>3.5737314275090731E-4</v>
      </c>
      <c r="FB121" s="52">
        <v>3.5938618140429942E-5</v>
      </c>
      <c r="FC121" s="52">
        <v>3.2356748235591137E-4</v>
      </c>
      <c r="FD121" s="52">
        <v>3.6282720901250216E-4</v>
      </c>
      <c r="FE121" s="52">
        <v>1.3908341131589169E-4</v>
      </c>
      <c r="FF121" s="52">
        <v>8.616557612682512E-5</v>
      </c>
      <c r="FG121" s="52">
        <v>7.5461170385271621E-5</v>
      </c>
      <c r="FH121" s="52">
        <v>4.1599308047396977E-5</v>
      </c>
      <c r="FI121" s="52">
        <v>1.4212603800585638E-5</v>
      </c>
      <c r="FJ121" s="52">
        <v>1.222600968476574E-4</v>
      </c>
      <c r="FK121" s="52">
        <v>3.8339335716617693E-5</v>
      </c>
      <c r="FL121" s="52">
        <v>9.3659884056156523E-6</v>
      </c>
      <c r="FM121" s="52">
        <v>1.23245079580243E-5</v>
      </c>
      <c r="FN121" s="52">
        <v>1.7027076707899437E-5</v>
      </c>
      <c r="FO121" s="52">
        <v>6.5733667029300254E-6</v>
      </c>
      <c r="FP121" s="52">
        <v>9.9360244850741544E-6</v>
      </c>
      <c r="FQ121" s="52">
        <v>1.0432095977697287E-4</v>
      </c>
      <c r="FR121" s="52">
        <v>1.4721090815971333E-4</v>
      </c>
      <c r="FS121" s="52">
        <v>2.6525761093821661E-5</v>
      </c>
      <c r="FT121" s="52">
        <v>9.9203032069815897E-6</v>
      </c>
      <c r="FU121" s="52">
        <v>8.6805807191706942E-5</v>
      </c>
      <c r="FV121" s="52">
        <v>3.2204526976653056E-6</v>
      </c>
      <c r="FW121" s="52">
        <v>8.0780865291995681E-6</v>
      </c>
      <c r="FX121" s="52">
        <v>8.4483969338117746E-5</v>
      </c>
      <c r="FY121" s="52">
        <v>1.5474085539453773E-5</v>
      </c>
      <c r="FZ121" s="52">
        <v>1.2115441672000766E-4</v>
      </c>
      <c r="GA121" s="52">
        <v>5.0683349216368065E-5</v>
      </c>
      <c r="GB121" s="52">
        <v>4.0314043791637701E-4</v>
      </c>
      <c r="GC121" s="52">
        <v>8.1919606814570569E-5</v>
      </c>
      <c r="GD121" s="52">
        <v>2.0198119951888978E-4</v>
      </c>
      <c r="GE121" s="52">
        <v>5.5800314871775566E-5</v>
      </c>
      <c r="GF121" s="52">
        <v>7.7934874447503708E-5</v>
      </c>
      <c r="GG121" s="52">
        <v>2.5202159046230335E-4</v>
      </c>
      <c r="GH121" s="52">
        <v>2.7935187857523579E-4</v>
      </c>
      <c r="GI121" s="52">
        <v>5.1207650383424694E-5</v>
      </c>
      <c r="GJ121" s="52">
        <v>2.3155225607097404E-5</v>
      </c>
      <c r="GK121" s="52">
        <v>1.1690642792337934E-4</v>
      </c>
      <c r="GL121" s="52">
        <v>3.5990297279541613E-5</v>
      </c>
      <c r="GM121" s="52">
        <v>2.3132376434048646E-4</v>
      </c>
      <c r="GN121" s="52">
        <v>2.795895365179422E-5</v>
      </c>
      <c r="GO121" s="52">
        <v>3.6328711521321426E-3</v>
      </c>
      <c r="GP121" s="52">
        <v>9.0630655849442915E-4</v>
      </c>
      <c r="GQ121" s="52">
        <v>5.438016306525178E-3</v>
      </c>
      <c r="GR121" s="52">
        <v>4.8101911395343589E-4</v>
      </c>
      <c r="GS121" s="52">
        <v>3.9222670048269176E-3</v>
      </c>
      <c r="GT121" s="52">
        <v>1.2569278066756017E-3</v>
      </c>
      <c r="GU121" s="52">
        <v>4.611441335028471E-4</v>
      </c>
      <c r="GV121" s="52">
        <v>6.2189653040111417E-3</v>
      </c>
      <c r="GW121" s="52">
        <v>9.6656628666356976E-6</v>
      </c>
      <c r="GX121" s="52">
        <v>2.9910571759893744E-5</v>
      </c>
      <c r="GY121" s="52">
        <v>6.7515446186651592E-6</v>
      </c>
      <c r="GZ121" s="52">
        <v>9.9172515979659686E-6</v>
      </c>
      <c r="HA121" s="52">
        <v>8.8426795125087232E-6</v>
      </c>
      <c r="HB121" s="52">
        <v>4.0803485883969569E-5</v>
      </c>
      <c r="HC121" s="52">
        <v>5.3406988204799013E-5</v>
      </c>
      <c r="HD121" s="52">
        <v>1.474744441793977E-5</v>
      </c>
      <c r="HE121" s="52">
        <v>2.9293511715590639E-5</v>
      </c>
      <c r="HF121" s="52">
        <v>8.825170000302399E-5</v>
      </c>
      <c r="HG121" s="52">
        <v>3.9589004792978382E-5</v>
      </c>
      <c r="HH121" s="52">
        <v>1.1317888703397363E-5</v>
      </c>
      <c r="HI121" s="52">
        <v>2.6982662373670835E-5</v>
      </c>
      <c r="HJ121" s="52">
        <v>6.6458716726949647E-5</v>
      </c>
      <c r="HK121" s="52">
        <v>5.2249199577042793E-3</v>
      </c>
      <c r="HL121" s="52">
        <v>6.6774161754156543E-4</v>
      </c>
      <c r="HM121" s="52">
        <v>1.0111817014008331E-3</v>
      </c>
      <c r="HN121" s="52">
        <v>2.2932802692224338E-3</v>
      </c>
      <c r="HO121" s="52">
        <v>1.3306286594296666E-3</v>
      </c>
      <c r="HP121" s="52">
        <v>1.3004433131731095E-5</v>
      </c>
      <c r="HQ121" s="52">
        <v>9.2588240450993147E-6</v>
      </c>
      <c r="HR121" s="52">
        <v>3.0879253926020849E-5</v>
      </c>
      <c r="HS121" s="52">
        <v>4.0468851290621985E-5</v>
      </c>
      <c r="HT121" s="52">
        <v>2.1175316573235463E-6</v>
      </c>
      <c r="HU121" s="52">
        <v>1.986536595415617E-5</v>
      </c>
      <c r="HV121" s="52">
        <v>6.2159535565058121E-5</v>
      </c>
      <c r="HW121" s="52">
        <v>1.6081416033064268E-2</v>
      </c>
      <c r="HX121" s="52">
        <v>3.3215393677971734E-3</v>
      </c>
      <c r="HY121" s="52">
        <v>5.8465994959806854E-3</v>
      </c>
      <c r="HZ121" s="52">
        <v>3.0993447443362168E-3</v>
      </c>
      <c r="IA121" s="52">
        <v>3.4678741335878748E-3</v>
      </c>
      <c r="IB121" s="52">
        <v>5.6883582362542012E-3</v>
      </c>
      <c r="IC121" s="52">
        <v>5.758257775498277E-5</v>
      </c>
      <c r="ID121" s="52">
        <v>5.9884936968313481E-5</v>
      </c>
      <c r="IE121" s="52">
        <v>2.4931553964068376E-5</v>
      </c>
      <c r="IF121" s="52">
        <v>1.2239734612054599E-4</v>
      </c>
      <c r="IG121" s="52">
        <v>1.6569261676815216E-5</v>
      </c>
      <c r="IH121" s="52">
        <v>2.5856367283804217E-6</v>
      </c>
      <c r="II121" s="52">
        <v>1.4554506085094875E-4</v>
      </c>
      <c r="IJ121" s="52">
        <v>1.3798627643386331E-4</v>
      </c>
      <c r="IK121" s="52">
        <v>6.0797158118898414E-5</v>
      </c>
      <c r="IL121" s="52">
        <v>1.4084257186807125E-4</v>
      </c>
      <c r="IM121" s="52">
        <v>2.0735876511961173E-4</v>
      </c>
      <c r="IN121" s="52">
        <v>1.1915861651459036E-4</v>
      </c>
      <c r="IO121" s="52">
        <v>1.4154708518991242E-4</v>
      </c>
      <c r="IP121" s="52">
        <v>4.6346138015277673E-5</v>
      </c>
      <c r="IQ121" s="52">
        <v>7.1454301668567456E-5</v>
      </c>
      <c r="IR121" s="52">
        <v>4.4388063219893922E-5</v>
      </c>
      <c r="IS121" s="52">
        <v>1.6451573832945986E-5</v>
      </c>
      <c r="IT121" s="52">
        <v>3.3831518027999215E-5</v>
      </c>
      <c r="IU121" s="52">
        <v>1.0926401322867593E-4</v>
      </c>
      <c r="IV121" s="52">
        <v>8.8258216052586352E-5</v>
      </c>
      <c r="IW121" s="52">
        <v>5.7190834826427517E-5</v>
      </c>
      <c r="IX121" s="52">
        <v>5.9442407677643201E-5</v>
      </c>
      <c r="IY121" s="52">
        <v>1.4122653599702216E-5</v>
      </c>
      <c r="IZ121" s="52">
        <v>5.9417858090150053E-5</v>
      </c>
      <c r="JA121" s="52">
        <v>1.1038420617285276E-4</v>
      </c>
      <c r="JB121" s="52">
        <v>9.56937226216716E-5</v>
      </c>
      <c r="JC121" s="52">
        <v>6.8824078572099839E-5</v>
      </c>
      <c r="JD121" s="52">
        <v>7.149818875119161E-5</v>
      </c>
      <c r="JE121" s="52">
        <v>9.1376485296213331E-6</v>
      </c>
      <c r="JF121" s="52">
        <v>3.641285608296077E-5</v>
      </c>
      <c r="JG121" s="52">
        <v>0.17417565286273623</v>
      </c>
      <c r="JH121" s="52">
        <v>1.4346437501855001E-3</v>
      </c>
      <c r="JI121" s="52">
        <v>3.4655557656281907E-2</v>
      </c>
      <c r="JJ121" s="52">
        <v>0.58079096759122861</v>
      </c>
      <c r="JK121" s="52">
        <v>2.222900705170424E-2</v>
      </c>
      <c r="JL121" s="52">
        <v>2.1917957990935263E-2</v>
      </c>
      <c r="JM121" s="52">
        <v>6.1516275070990865E-3</v>
      </c>
      <c r="JN121" s="52">
        <v>1.3200598668594636E-4</v>
      </c>
      <c r="JO121" s="52">
        <v>4.5873138201889019E-5</v>
      </c>
      <c r="JP121" s="52">
        <v>8.3968197126474086E-5</v>
      </c>
      <c r="JQ121" s="52">
        <v>8.8873828548936696E-5</v>
      </c>
      <c r="JR121" s="52">
        <v>2.2109745410565441E-5</v>
      </c>
      <c r="JS121" s="52">
        <v>6.0756544703481009E-5</v>
      </c>
      <c r="JT121" s="52">
        <v>8.9138947569771548E-5</v>
      </c>
      <c r="JU121" s="52">
        <v>2.5072143604457027E-4</v>
      </c>
      <c r="JV121" s="52">
        <v>5.0855014997196742E-5</v>
      </c>
      <c r="JW121" s="52">
        <v>1.285865241428545E-4</v>
      </c>
      <c r="JX121" s="52">
        <v>1.649160218150514E-4</v>
      </c>
      <c r="JY121" s="52">
        <v>8.8523714026105067E-5</v>
      </c>
      <c r="JZ121" s="52">
        <v>1.5030924004595975E-4</v>
      </c>
      <c r="KA121" s="52">
        <v>1.1904867435235347E-4</v>
      </c>
      <c r="KB121" s="52">
        <v>2.9886048013415864E-4</v>
      </c>
      <c r="KC121" s="52">
        <v>1.3988645298432641E-4</v>
      </c>
      <c r="KD121" s="52">
        <v>1.0157981005373237E-4</v>
      </c>
      <c r="KE121" s="52">
        <v>1.6656088843892448E-4</v>
      </c>
      <c r="KF121" s="52">
        <v>3.4735105164559381E-4</v>
      </c>
      <c r="KG121" s="52">
        <v>1.1408615030622181E-4</v>
      </c>
      <c r="KH121" s="52">
        <v>5.6816998556435692E-5</v>
      </c>
      <c r="KI121" s="52">
        <v>1.1921336260992327E-4</v>
      </c>
      <c r="KJ121" s="52">
        <v>2.4463000517715007E-4</v>
      </c>
      <c r="KK121" s="52">
        <v>8.6421257964906589E-5</v>
      </c>
      <c r="KL121" s="52">
        <v>1.294207911359827E-4</v>
      </c>
      <c r="KM121" s="52">
        <v>1.0122643310502833E-4</v>
      </c>
      <c r="KN121" s="52">
        <v>5.8744690113736995E-5</v>
      </c>
      <c r="KO121" s="52">
        <v>1.4896011390786807E-4</v>
      </c>
      <c r="KP121" s="52">
        <v>1.0630754817764382E-4</v>
      </c>
      <c r="KQ121" s="52">
        <v>3.7179109179495086E-5</v>
      </c>
      <c r="KR121" s="52">
        <v>3.6701399677694084E-4</v>
      </c>
      <c r="KS121" s="52">
        <v>1.8086321034135617E-4</v>
      </c>
      <c r="KT121" s="52">
        <v>4.3800316443065417E-5</v>
      </c>
      <c r="KU121" s="52">
        <v>2.0158675503364389E-4</v>
      </c>
      <c r="KV121" s="52">
        <v>5.0829933181117453E-5</v>
      </c>
      <c r="KW121" s="52">
        <v>3.6911018019630213E-4</v>
      </c>
      <c r="KX121" s="52">
        <v>1.1897166137851083E-4</v>
      </c>
      <c r="KY121" s="52">
        <v>7.2393847675982016E-5</v>
      </c>
      <c r="KZ121" s="52">
        <v>2.4160375616933021E-4</v>
      </c>
    </row>
    <row r="122" spans="1:312" x14ac:dyDescent="0.2">
      <c r="A122" s="89">
        <v>1.022197</v>
      </c>
      <c r="B122" s="41" t="s">
        <v>835</v>
      </c>
      <c r="C122" s="51" t="s">
        <v>137</v>
      </c>
      <c r="D122" s="52">
        <v>4.6141155341552792E-6</v>
      </c>
      <c r="E122" s="52">
        <v>0</v>
      </c>
      <c r="F122" s="52">
        <v>0</v>
      </c>
      <c r="G122" s="52">
        <v>9.5641973754051648E-7</v>
      </c>
      <c r="H122" s="52">
        <v>3.0263041508831807E-6</v>
      </c>
      <c r="I122" s="52">
        <v>5.3332281104019431E-6</v>
      </c>
      <c r="J122" s="52">
        <v>0</v>
      </c>
      <c r="K122" s="52">
        <v>1.3301918787332207E-6</v>
      </c>
      <c r="L122" s="52">
        <v>1.0616185953352287E-6</v>
      </c>
      <c r="M122" s="52">
        <v>8.4007577791487538E-6</v>
      </c>
      <c r="N122" s="52">
        <v>2.7503090357848828E-5</v>
      </c>
      <c r="O122" s="52">
        <v>1.1835861998760742E-4</v>
      </c>
      <c r="P122" s="52">
        <v>1.4732046317352977E-4</v>
      </c>
      <c r="Q122" s="52">
        <v>6.0042997457623818E-6</v>
      </c>
      <c r="R122" s="52">
        <v>1.5618036436986219E-5</v>
      </c>
      <c r="S122" s="52">
        <v>3.0742995611438329E-6</v>
      </c>
      <c r="T122" s="52">
        <v>3.5778984523416895E-5</v>
      </c>
      <c r="U122" s="52">
        <v>9.4058941244185345E-6</v>
      </c>
      <c r="V122" s="52">
        <v>0</v>
      </c>
      <c r="W122" s="52">
        <v>2.9280526293124751E-6</v>
      </c>
      <c r="X122" s="52">
        <v>9.1958018411854529E-7</v>
      </c>
      <c r="Y122" s="52">
        <v>2.1147136695656208E-6</v>
      </c>
      <c r="Z122" s="52">
        <v>3.3769218608318176E-6</v>
      </c>
      <c r="AA122" s="52">
        <v>1.4668998116400949E-6</v>
      </c>
      <c r="AB122" s="52">
        <v>9.9225698245432796E-7</v>
      </c>
      <c r="AC122" s="52">
        <v>9.9393226907060483E-7</v>
      </c>
      <c r="AD122" s="52">
        <v>1.2756120984214658E-6</v>
      </c>
      <c r="AE122" s="52">
        <v>2.5645358170345331E-6</v>
      </c>
      <c r="AF122" s="52">
        <v>6.6858023368158727E-6</v>
      </c>
      <c r="AG122" s="52">
        <v>1.6176577270805281E-6</v>
      </c>
      <c r="AH122" s="52">
        <v>1.5784894650412761E-6</v>
      </c>
      <c r="AI122" s="52">
        <v>5.1880546355631594E-6</v>
      </c>
      <c r="AJ122" s="52">
        <v>2.4983325245699698E-6</v>
      </c>
      <c r="AK122" s="52">
        <v>1.3843860953851151E-6</v>
      </c>
      <c r="AL122" s="52">
        <v>0</v>
      </c>
      <c r="AM122" s="52">
        <v>8.9400402060237977E-7</v>
      </c>
      <c r="AN122" s="52">
        <v>5.1415925327144626E-6</v>
      </c>
      <c r="AO122" s="52">
        <v>0</v>
      </c>
      <c r="AP122" s="52">
        <v>6.2940337249959229E-6</v>
      </c>
      <c r="AQ122" s="52">
        <v>1.0090200537808128E-6</v>
      </c>
      <c r="AR122" s="52">
        <v>1.2290331520448419E-6</v>
      </c>
      <c r="AS122" s="52">
        <v>8.0920611295333639E-7</v>
      </c>
      <c r="AT122" s="52">
        <v>1.4456390207376609E-6</v>
      </c>
      <c r="AU122" s="52">
        <v>8.6416276913935753E-7</v>
      </c>
      <c r="AV122" s="52">
        <v>4.4448791966989173E-6</v>
      </c>
      <c r="AW122" s="52">
        <v>3.0009827225260866E-6</v>
      </c>
      <c r="AX122" s="52">
        <v>1.0885153217899525E-6</v>
      </c>
      <c r="AY122" s="52">
        <v>2.8882171946122257E-6</v>
      </c>
      <c r="AZ122" s="52">
        <v>5.7582315149419626E-7</v>
      </c>
      <c r="BA122" s="52">
        <v>0</v>
      </c>
      <c r="BB122" s="52">
        <v>7.2654622465367228E-7</v>
      </c>
      <c r="BC122" s="52">
        <v>4.0310855729839101E-6</v>
      </c>
      <c r="BD122" s="52">
        <v>4.7176131426213927E-7</v>
      </c>
      <c r="BE122" s="52">
        <v>7.1439344601164759E-7</v>
      </c>
      <c r="BF122" s="52">
        <v>1.0593038028010776E-6</v>
      </c>
      <c r="BG122" s="52">
        <v>8.4268575674478791E-7</v>
      </c>
      <c r="BH122" s="52">
        <v>4.0034977227852231E-6</v>
      </c>
      <c r="BI122" s="52">
        <v>2.06048416546016E-6</v>
      </c>
      <c r="BJ122" s="52">
        <v>2.6269888965635077E-6</v>
      </c>
      <c r="BK122" s="52">
        <v>4.0943946241666217E-6</v>
      </c>
      <c r="BL122" s="52">
        <v>2.411779737337297E-6</v>
      </c>
      <c r="BM122" s="52">
        <v>0</v>
      </c>
      <c r="BN122" s="52">
        <v>2.1037914988078064E-6</v>
      </c>
      <c r="BO122" s="52">
        <v>6.4115605705648673E-6</v>
      </c>
      <c r="BP122" s="52">
        <v>0</v>
      </c>
      <c r="BQ122" s="52">
        <v>2.6869423667974906E-6</v>
      </c>
      <c r="BR122" s="52">
        <v>0</v>
      </c>
      <c r="BS122" s="52">
        <v>6.8933630784247955E-6</v>
      </c>
      <c r="BT122" s="52">
        <v>0</v>
      </c>
      <c r="BU122" s="52">
        <v>6.5805341271596519E-6</v>
      </c>
      <c r="BV122" s="52">
        <v>6.5839863931944123E-5</v>
      </c>
      <c r="BW122" s="52">
        <v>8.9018903824068351E-4</v>
      </c>
      <c r="BX122" s="52">
        <v>9.8380284238026665E-4</v>
      </c>
      <c r="BY122" s="52">
        <v>1.1073980191496999E-3</v>
      </c>
      <c r="BZ122" s="52">
        <v>9.7196912080092248E-6</v>
      </c>
      <c r="CA122" s="52">
        <v>5.2069035324715969E-4</v>
      </c>
      <c r="CB122" s="52">
        <v>3.0929297674952678E-3</v>
      </c>
      <c r="CC122" s="52">
        <v>9.5860527318748336E-6</v>
      </c>
      <c r="CD122" s="52">
        <v>1.4684278636374145E-6</v>
      </c>
      <c r="CE122" s="52">
        <v>4.6311358079354035E-6</v>
      </c>
      <c r="CF122" s="52">
        <v>0</v>
      </c>
      <c r="CG122" s="52">
        <v>0</v>
      </c>
      <c r="CH122" s="52">
        <v>0</v>
      </c>
      <c r="CI122" s="52">
        <v>0</v>
      </c>
      <c r="CJ122" s="52">
        <v>4.555281265163271E-6</v>
      </c>
      <c r="CK122" s="52">
        <v>0</v>
      </c>
      <c r="CL122" s="52">
        <v>0</v>
      </c>
      <c r="CM122" s="52">
        <v>0</v>
      </c>
      <c r="CN122" s="52">
        <v>2.9809393993841252E-6</v>
      </c>
      <c r="CO122" s="52">
        <v>0</v>
      </c>
      <c r="CP122" s="52">
        <v>3.3350308581269446E-6</v>
      </c>
      <c r="CQ122" s="52">
        <v>0</v>
      </c>
      <c r="CR122" s="52">
        <v>1.555416312137832E-6</v>
      </c>
      <c r="CS122" s="52">
        <v>2.0623695398508087E-6</v>
      </c>
      <c r="CT122" s="52">
        <v>0</v>
      </c>
      <c r="CU122" s="52">
        <v>3.0570751549623753E-6</v>
      </c>
      <c r="CV122" s="52">
        <v>1.0557383461676859E-6</v>
      </c>
      <c r="CW122" s="52">
        <v>0</v>
      </c>
      <c r="CX122" s="52">
        <v>1.5380515404903259E-6</v>
      </c>
      <c r="CY122" s="52">
        <v>0</v>
      </c>
      <c r="CZ122" s="52">
        <v>0</v>
      </c>
      <c r="DA122" s="52">
        <v>0</v>
      </c>
      <c r="DB122" s="52">
        <v>0</v>
      </c>
      <c r="DC122" s="52">
        <v>1.3719025541702292E-6</v>
      </c>
      <c r="DD122" s="52">
        <v>0</v>
      </c>
      <c r="DE122" s="52">
        <v>0</v>
      </c>
      <c r="DF122" s="52">
        <v>3.7917561867432646E-6</v>
      </c>
      <c r="DG122" s="52">
        <v>4.8627970835924004E-6</v>
      </c>
      <c r="DH122" s="52">
        <v>0</v>
      </c>
      <c r="DI122" s="52">
        <v>0</v>
      </c>
      <c r="DJ122" s="52">
        <v>0</v>
      </c>
      <c r="DK122" s="52">
        <v>1.9339364563343895E-6</v>
      </c>
      <c r="DL122" s="52">
        <v>1.9774820611522726E-6</v>
      </c>
      <c r="DM122" s="52">
        <v>0</v>
      </c>
      <c r="DN122" s="52">
        <v>4.4938336236503898E-6</v>
      </c>
      <c r="DO122" s="52">
        <v>1.7112882120746548E-6</v>
      </c>
      <c r="DP122" s="52">
        <v>1.1867020990664467E-6</v>
      </c>
      <c r="DQ122" s="52">
        <v>0</v>
      </c>
      <c r="DR122" s="52">
        <v>0</v>
      </c>
      <c r="DS122" s="52">
        <v>2.5149629631123149E-6</v>
      </c>
      <c r="DT122" s="52">
        <v>5.1852906030829542E-6</v>
      </c>
      <c r="DU122" s="52">
        <v>3.8940926964792558E-6</v>
      </c>
      <c r="DV122" s="52">
        <v>8.4590924325165983E-7</v>
      </c>
      <c r="DW122" s="52">
        <v>1.734624624991518E-6</v>
      </c>
      <c r="DX122" s="52">
        <v>0</v>
      </c>
      <c r="DY122" s="52">
        <v>7.2984680816946545E-6</v>
      </c>
      <c r="DZ122" s="52">
        <v>6.5923796135373359E-6</v>
      </c>
      <c r="EA122" s="52">
        <v>0</v>
      </c>
      <c r="EB122" s="52">
        <v>0</v>
      </c>
      <c r="EC122" s="52">
        <v>2.7782310010605561E-6</v>
      </c>
      <c r="ED122" s="52">
        <v>0</v>
      </c>
      <c r="EE122" s="52">
        <v>8.1851561739988657E-7</v>
      </c>
      <c r="EF122" s="52">
        <v>0</v>
      </c>
      <c r="EG122" s="52">
        <v>0</v>
      </c>
      <c r="EH122" s="52">
        <v>2.1369493790451357E-6</v>
      </c>
      <c r="EI122" s="52">
        <v>0</v>
      </c>
      <c r="EJ122" s="52">
        <v>0</v>
      </c>
      <c r="EK122" s="52">
        <v>0</v>
      </c>
      <c r="EL122" s="52">
        <v>1.3668051439288173E-6</v>
      </c>
      <c r="EM122" s="52">
        <v>0</v>
      </c>
      <c r="EN122" s="52">
        <v>3.6149655189602484E-6</v>
      </c>
      <c r="EO122" s="52">
        <v>8.2202890598885614E-6</v>
      </c>
      <c r="EP122" s="52">
        <v>3.9348278412047072E-6</v>
      </c>
      <c r="EQ122" s="52">
        <v>0</v>
      </c>
      <c r="ER122" s="52">
        <v>4.4166839889778415E-6</v>
      </c>
      <c r="ES122" s="52">
        <v>3.7783538738436884E-6</v>
      </c>
      <c r="ET122" s="52">
        <v>2.1187625194578019E-6</v>
      </c>
      <c r="EU122" s="52">
        <v>0</v>
      </c>
      <c r="EV122" s="52">
        <v>3.4141048377838546E-6</v>
      </c>
      <c r="EW122" s="52">
        <v>5.0346519062908051E-6</v>
      </c>
      <c r="EX122" s="52">
        <v>0</v>
      </c>
      <c r="EY122" s="52">
        <v>8.6837990744716555E-6</v>
      </c>
      <c r="EZ122" s="52">
        <v>7.2534616121671079E-6</v>
      </c>
      <c r="FA122" s="52">
        <v>1.3635273299080763E-5</v>
      </c>
      <c r="FB122" s="52">
        <v>3.9316515993382524E-5</v>
      </c>
      <c r="FC122" s="52">
        <v>0</v>
      </c>
      <c r="FD122" s="52">
        <v>4.8326913912178621E-6</v>
      </c>
      <c r="FE122" s="52">
        <v>1.0000026339169721E-5</v>
      </c>
      <c r="FF122" s="52">
        <v>9.1736626307438817E-5</v>
      </c>
      <c r="FG122" s="52">
        <v>6.4952215793186459E-5</v>
      </c>
      <c r="FH122" s="52">
        <v>5.1525390227903843E-5</v>
      </c>
      <c r="FI122" s="52">
        <v>4.7665992296442633E-6</v>
      </c>
      <c r="FJ122" s="52">
        <v>1.1603969949492466E-5</v>
      </c>
      <c r="FK122" s="52">
        <v>1.5581299720646163E-4</v>
      </c>
      <c r="FL122" s="52">
        <v>0</v>
      </c>
      <c r="FM122" s="52">
        <v>0</v>
      </c>
      <c r="FN122" s="52">
        <v>3.6713923742667012E-6</v>
      </c>
      <c r="FO122" s="52">
        <v>4.066188002089863E-6</v>
      </c>
      <c r="FP122" s="52">
        <v>0</v>
      </c>
      <c r="FQ122" s="52">
        <v>4.0030835690529115E-6</v>
      </c>
      <c r="FR122" s="52">
        <v>2.5913530649837177E-6</v>
      </c>
      <c r="FS122" s="52">
        <v>1.9309559670549354E-5</v>
      </c>
      <c r="FT122" s="52">
        <v>3.0410453283306663E-6</v>
      </c>
      <c r="FU122" s="52">
        <v>6.6547477781271798E-6</v>
      </c>
      <c r="FV122" s="52">
        <v>0</v>
      </c>
      <c r="FW122" s="52">
        <v>1.5086227822743564E-5</v>
      </c>
      <c r="FX122" s="52">
        <v>3.0680536014326746E-6</v>
      </c>
      <c r="FY122" s="52">
        <v>8.9237057712187408E-6</v>
      </c>
      <c r="FZ122" s="52">
        <v>4.460903226906316E-5</v>
      </c>
      <c r="GA122" s="52">
        <v>7.89251114299371E-4</v>
      </c>
      <c r="GB122" s="52">
        <v>2.3784497550861702E-5</v>
      </c>
      <c r="GC122" s="52">
        <v>2.2006249824061548E-6</v>
      </c>
      <c r="GD122" s="52">
        <v>6.4844190524277064E-5</v>
      </c>
      <c r="GE122" s="52">
        <v>4.131107738912315E-5</v>
      </c>
      <c r="GF122" s="52">
        <v>1.395334765885322E-5</v>
      </c>
      <c r="GG122" s="52">
        <v>3.7300700315811162E-6</v>
      </c>
      <c r="GH122" s="52">
        <v>1.6362834363205486E-6</v>
      </c>
      <c r="GI122" s="52">
        <v>1.3075415490439459E-5</v>
      </c>
      <c r="GJ122" s="52">
        <v>2.3641468577847459E-6</v>
      </c>
      <c r="GK122" s="52">
        <v>2.2417797276209011E-6</v>
      </c>
      <c r="GL122" s="52">
        <v>3.2333193369322164E-6</v>
      </c>
      <c r="GM122" s="52">
        <v>0</v>
      </c>
      <c r="GN122" s="52">
        <v>0</v>
      </c>
      <c r="GO122" s="52">
        <v>0</v>
      </c>
      <c r="GP122" s="52">
        <v>8.9884803226921654E-7</v>
      </c>
      <c r="GQ122" s="52">
        <v>3.2144740804605694E-6</v>
      </c>
      <c r="GR122" s="52">
        <v>1.8585907888697376E-6</v>
      </c>
      <c r="GS122" s="52">
        <v>0</v>
      </c>
      <c r="GT122" s="52">
        <v>2.7116627572497287E-6</v>
      </c>
      <c r="GU122" s="52">
        <v>6.5359638660847742E-6</v>
      </c>
      <c r="GV122" s="52">
        <v>2.224755693009588E-6</v>
      </c>
      <c r="GW122" s="52">
        <v>0</v>
      </c>
      <c r="GX122" s="52">
        <v>0</v>
      </c>
      <c r="GY122" s="52">
        <v>0</v>
      </c>
      <c r="GZ122" s="52">
        <v>0</v>
      </c>
      <c r="HA122" s="52">
        <v>2.9475598375029074E-6</v>
      </c>
      <c r="HB122" s="52">
        <v>2.5959578159682842E-6</v>
      </c>
      <c r="HC122" s="52">
        <v>0</v>
      </c>
      <c r="HD122" s="52">
        <v>1.7342699440613075E-6</v>
      </c>
      <c r="HE122" s="52">
        <v>0</v>
      </c>
      <c r="HF122" s="52">
        <v>3.138244467568262E-6</v>
      </c>
      <c r="HG122" s="52">
        <v>1.116213780439068E-5</v>
      </c>
      <c r="HH122" s="52">
        <v>0</v>
      </c>
      <c r="HI122" s="52">
        <v>2.8328781792163722E-6</v>
      </c>
      <c r="HJ122" s="52">
        <v>1.3733389801563559E-5</v>
      </c>
      <c r="HK122" s="52">
        <v>7.0620829812372036E-6</v>
      </c>
      <c r="HL122" s="52">
        <v>0</v>
      </c>
      <c r="HM122" s="52">
        <v>4.2239286549518282E-6</v>
      </c>
      <c r="HN122" s="52">
        <v>0</v>
      </c>
      <c r="HO122" s="52">
        <v>6.6032566248415367E-6</v>
      </c>
      <c r="HP122" s="52">
        <v>2.1985912129185665E-6</v>
      </c>
      <c r="HQ122" s="52">
        <v>0</v>
      </c>
      <c r="HR122" s="52">
        <v>0</v>
      </c>
      <c r="HS122" s="52">
        <v>3.9871355473724673E-6</v>
      </c>
      <c r="HT122" s="52">
        <v>0</v>
      </c>
      <c r="HU122" s="52">
        <v>0</v>
      </c>
      <c r="HV122" s="52">
        <v>0</v>
      </c>
      <c r="HW122" s="52">
        <v>0</v>
      </c>
      <c r="HX122" s="52">
        <v>0</v>
      </c>
      <c r="HY122" s="52">
        <v>0</v>
      </c>
      <c r="HZ122" s="52">
        <v>0</v>
      </c>
      <c r="IA122" s="52">
        <v>0</v>
      </c>
      <c r="IB122" s="52">
        <v>0</v>
      </c>
      <c r="IC122" s="52">
        <v>5.4405223512936292E-6</v>
      </c>
      <c r="ID122" s="52">
        <v>4.1132369612044301E-6</v>
      </c>
      <c r="IE122" s="52">
        <v>0</v>
      </c>
      <c r="IF122" s="52">
        <v>2.0956922650876725E-6</v>
      </c>
      <c r="IG122" s="52">
        <v>1.262982969202587E-6</v>
      </c>
      <c r="IH122" s="52">
        <v>9.6961377314265802E-7</v>
      </c>
      <c r="II122" s="52">
        <v>1.3975656210830684E-6</v>
      </c>
      <c r="IJ122" s="52">
        <v>7.3723880003611007E-6</v>
      </c>
      <c r="IK122" s="52">
        <v>3.7391604705420381E-6</v>
      </c>
      <c r="IL122" s="52">
        <v>1.0789960289324436E-5</v>
      </c>
      <c r="IM122" s="52">
        <v>4.2715299006843469E-6</v>
      </c>
      <c r="IN122" s="52">
        <v>5.0423043167593464E-6</v>
      </c>
      <c r="IO122" s="52">
        <v>1.0603672472924805E-5</v>
      </c>
      <c r="IP122" s="52">
        <v>4.5245802354895963E-6</v>
      </c>
      <c r="IQ122" s="52">
        <v>5.5592653177001663E-7</v>
      </c>
      <c r="IR122" s="52">
        <v>2.7734063331708851E-6</v>
      </c>
      <c r="IS122" s="52">
        <v>1.1189927209094955E-6</v>
      </c>
      <c r="IT122" s="52">
        <v>1.5167122336817929E-6</v>
      </c>
      <c r="IU122" s="52">
        <v>4.6315916579429793E-6</v>
      </c>
      <c r="IV122" s="52">
        <v>8.64135022804991E-7</v>
      </c>
      <c r="IW122" s="52">
        <v>1.0446017553404685E-6</v>
      </c>
      <c r="IX122" s="52">
        <v>4.2028536316480353E-6</v>
      </c>
      <c r="IY122" s="52">
        <v>8.6930308860075161E-4</v>
      </c>
      <c r="IZ122" s="52">
        <v>5.3115818845353858E-4</v>
      </c>
      <c r="JA122" s="52">
        <v>2.1657592512752321E-3</v>
      </c>
      <c r="JB122" s="52">
        <v>2.2378170378673977E-2</v>
      </c>
      <c r="JC122" s="52">
        <v>7.4125149898149302E-6</v>
      </c>
      <c r="JD122" s="52">
        <v>2.1414680648236416E-6</v>
      </c>
      <c r="JE122" s="52">
        <v>3.9473297876121567E-6</v>
      </c>
      <c r="JF122" s="52">
        <v>2.2990798263208561E-6</v>
      </c>
      <c r="JG122" s="52">
        <v>5.7284580581446347E-6</v>
      </c>
      <c r="JH122" s="52">
        <v>3.2573111204518614E-6</v>
      </c>
      <c r="JI122" s="52">
        <v>2.0851308259260764E-6</v>
      </c>
      <c r="JJ122" s="52">
        <v>4.7939848166142896E-6</v>
      </c>
      <c r="JK122" s="52">
        <v>2.0250665533920763E-6</v>
      </c>
      <c r="JL122" s="52">
        <v>3.9848157718722306E-6</v>
      </c>
      <c r="JM122" s="52">
        <v>2.2770667554964905E-6</v>
      </c>
      <c r="JN122" s="52">
        <v>1.6124919016904901E-5</v>
      </c>
      <c r="JO122" s="52">
        <v>1.5434101591834454E-5</v>
      </c>
      <c r="JP122" s="52">
        <v>5.2481082708995646E-5</v>
      </c>
      <c r="JQ122" s="52">
        <v>1.4178315060336205E-5</v>
      </c>
      <c r="JR122" s="52">
        <v>3.4138606322193676E-5</v>
      </c>
      <c r="JS122" s="52">
        <v>2.0365322246976874E-6</v>
      </c>
      <c r="JT122" s="52">
        <v>0</v>
      </c>
      <c r="JU122" s="52">
        <v>6.3188476610923778E-6</v>
      </c>
      <c r="JV122" s="52">
        <v>5.3478313330096976E-6</v>
      </c>
      <c r="JW122" s="52">
        <v>2.5352894431074606E-6</v>
      </c>
      <c r="JX122" s="52">
        <v>5.7259687456100095E-7</v>
      </c>
      <c r="JY122" s="52">
        <v>2.4193308940826203E-6</v>
      </c>
      <c r="JZ122" s="52">
        <v>1.8938754710632429E-6</v>
      </c>
      <c r="KA122" s="52">
        <v>5.0271226888359222E-6</v>
      </c>
      <c r="KB122" s="52">
        <v>4.5652825555550951E-6</v>
      </c>
      <c r="KC122" s="52">
        <v>2.6576574420443544E-6</v>
      </c>
      <c r="KD122" s="52">
        <v>3.0324957730557589E-6</v>
      </c>
      <c r="KE122" s="52">
        <v>3.3931001276641682E-6</v>
      </c>
      <c r="KF122" s="52">
        <v>8.6364052559643387E-6</v>
      </c>
      <c r="KG122" s="52">
        <v>3.8503445557391474E-6</v>
      </c>
      <c r="KH122" s="52">
        <v>6.2145658183674133E-7</v>
      </c>
      <c r="KI122" s="52">
        <v>3.1524938199654579E-6</v>
      </c>
      <c r="KJ122" s="52">
        <v>5.5093073609856536E-6</v>
      </c>
      <c r="KK122" s="52">
        <v>5.0538747347898585E-7</v>
      </c>
      <c r="KL122" s="52">
        <v>1.4368199322997961E-6</v>
      </c>
      <c r="KM122" s="52">
        <v>2.908094349594335E-6</v>
      </c>
      <c r="KN122" s="52">
        <v>0</v>
      </c>
      <c r="KO122" s="52">
        <v>6.6117345130420525E-6</v>
      </c>
      <c r="KP122" s="52">
        <v>2.6808937323955832E-6</v>
      </c>
      <c r="KQ122" s="52">
        <v>1.2268322944790093E-6</v>
      </c>
      <c r="KR122" s="52">
        <v>5.2255874438046854E-6</v>
      </c>
      <c r="KS122" s="52">
        <v>3.0709516562356741E-6</v>
      </c>
      <c r="KT122" s="52">
        <v>4.5980851677243997E-6</v>
      </c>
      <c r="KU122" s="52">
        <v>4.7986984746333965E-6</v>
      </c>
      <c r="KV122" s="52">
        <v>0</v>
      </c>
      <c r="KW122" s="52">
        <v>6.7916137153842432E-6</v>
      </c>
      <c r="KX122" s="52">
        <v>9.0431329190867577E-6</v>
      </c>
      <c r="KY122" s="52">
        <v>3.33200627500368E-6</v>
      </c>
      <c r="KZ122" s="52">
        <v>7.1423808796744061E-6</v>
      </c>
    </row>
    <row r="123" spans="1:312" x14ac:dyDescent="0.2">
      <c r="A123" s="89">
        <v>1.0215209999999999</v>
      </c>
      <c r="B123" s="41" t="s">
        <v>834</v>
      </c>
      <c r="C123" s="51" t="s">
        <v>31</v>
      </c>
      <c r="D123" s="52">
        <v>9.159085821112842E-5</v>
      </c>
      <c r="E123" s="52">
        <v>4.3152408277454938E-5</v>
      </c>
      <c r="F123" s="52">
        <v>4.2520575297737338E-5</v>
      </c>
      <c r="G123" s="52">
        <v>3.5559821504130528E-4</v>
      </c>
      <c r="H123" s="52">
        <v>6.8444422519246299E-5</v>
      </c>
      <c r="I123" s="52">
        <v>3.6659543385280872E-5</v>
      </c>
      <c r="J123" s="52">
        <v>3.2362682045280865E-4</v>
      </c>
      <c r="K123" s="52">
        <v>5.9948030984433769E-4</v>
      </c>
      <c r="L123" s="52">
        <v>2.9014269616018577E-4</v>
      </c>
      <c r="M123" s="52">
        <v>6.7347500653368504E-4</v>
      </c>
      <c r="N123" s="52">
        <v>2.5501613800553015E-3</v>
      </c>
      <c r="O123" s="52">
        <v>4.976788926492619E-3</v>
      </c>
      <c r="P123" s="52">
        <v>9.6553818449836536E-3</v>
      </c>
      <c r="Q123" s="52">
        <v>1.0471276375137529E-3</v>
      </c>
      <c r="R123" s="52">
        <v>1.8148299997661494E-3</v>
      </c>
      <c r="S123" s="52">
        <v>7.4385565483082268E-4</v>
      </c>
      <c r="T123" s="52">
        <v>1.6221249190021291E-3</v>
      </c>
      <c r="U123" s="52">
        <v>1.524138458219911E-3</v>
      </c>
      <c r="V123" s="52">
        <v>1.9104770838097041E-4</v>
      </c>
      <c r="W123" s="52">
        <v>3.2237767686397236E-4</v>
      </c>
      <c r="X123" s="52">
        <v>3.4732732687670499E-4</v>
      </c>
      <c r="Y123" s="52">
        <v>4.5209703887218416E-5</v>
      </c>
      <c r="Z123" s="52">
        <v>8.27175686269151E-5</v>
      </c>
      <c r="AA123" s="52">
        <v>1.1137045171869458E-5</v>
      </c>
      <c r="AB123" s="52">
        <v>3.6052003695840583E-5</v>
      </c>
      <c r="AC123" s="52">
        <v>6.2385110505495413E-5</v>
      </c>
      <c r="AD123" s="52">
        <v>1.9254505170712097E-4</v>
      </c>
      <c r="AE123" s="52">
        <v>4.5299493064427648E-6</v>
      </c>
      <c r="AF123" s="52">
        <v>1.5261952582576029E-4</v>
      </c>
      <c r="AG123" s="52">
        <v>2.0715185633750881E-4</v>
      </c>
      <c r="AH123" s="52">
        <v>8.7813054705694304E-6</v>
      </c>
      <c r="AI123" s="52">
        <v>5.7647933758832644E-5</v>
      </c>
      <c r="AJ123" s="52">
        <v>1.5248443339616712E-5</v>
      </c>
      <c r="AK123" s="52">
        <v>8.042694113721397E-5</v>
      </c>
      <c r="AL123" s="52">
        <v>2.2594279750089068E-5</v>
      </c>
      <c r="AM123" s="52">
        <v>5.9384692602566586E-5</v>
      </c>
      <c r="AN123" s="52">
        <v>5.0773226260555319E-5</v>
      </c>
      <c r="AO123" s="52">
        <v>1.3856970852079901E-5</v>
      </c>
      <c r="AP123" s="52">
        <v>2.794605823865292E-5</v>
      </c>
      <c r="AQ123" s="52">
        <v>4.2158940292605265E-4</v>
      </c>
      <c r="AR123" s="52">
        <v>1.0125141201526867E-4</v>
      </c>
      <c r="AS123" s="52">
        <v>5.0093301822079411E-5</v>
      </c>
      <c r="AT123" s="52">
        <v>3.8927675417991144E-5</v>
      </c>
      <c r="AU123" s="52">
        <v>6.2366810913206395E-5</v>
      </c>
      <c r="AV123" s="52">
        <v>8.370415458535493E-5</v>
      </c>
      <c r="AW123" s="52">
        <v>7.9064687294910579E-4</v>
      </c>
      <c r="AX123" s="52">
        <v>4.2762629355207725E-4</v>
      </c>
      <c r="AY123" s="52">
        <v>4.734389540582583E-4</v>
      </c>
      <c r="AZ123" s="52">
        <v>8.2949281653350838E-5</v>
      </c>
      <c r="BA123" s="52">
        <v>2.6991568268612065E-4</v>
      </c>
      <c r="BB123" s="52">
        <v>2.1859871361181846E-5</v>
      </c>
      <c r="BC123" s="52">
        <v>2.7881060517040001E-4</v>
      </c>
      <c r="BD123" s="52">
        <v>9.2598465072971423E-5</v>
      </c>
      <c r="BE123" s="52">
        <v>3.9010442110401993E-5</v>
      </c>
      <c r="BF123" s="52">
        <v>4.2697005278235431E-5</v>
      </c>
      <c r="BG123" s="52">
        <v>2.6597780535701996E-5</v>
      </c>
      <c r="BH123" s="52">
        <v>3.9711164912038723E-5</v>
      </c>
      <c r="BI123" s="52">
        <v>4.396869376249807E-4</v>
      </c>
      <c r="BJ123" s="52">
        <v>3.7342820332221283E-4</v>
      </c>
      <c r="BK123" s="52">
        <v>1.1008021834938808E-4</v>
      </c>
      <c r="BL123" s="52">
        <v>1.7735988720886834E-4</v>
      </c>
      <c r="BM123" s="52">
        <v>9.2336232684164896E-5</v>
      </c>
      <c r="BN123" s="52">
        <v>2.0642521550358866E-5</v>
      </c>
      <c r="BO123" s="52">
        <v>6.5455295350238044E-4</v>
      </c>
      <c r="BP123" s="52">
        <v>3.3460849216099732E-5</v>
      </c>
      <c r="BQ123" s="52">
        <v>5.5547483506394842E-5</v>
      </c>
      <c r="BR123" s="52">
        <v>2.271917885586366E-5</v>
      </c>
      <c r="BS123" s="52">
        <v>7.8082003593114903E-5</v>
      </c>
      <c r="BT123" s="52">
        <v>3.5383322853299587E-4</v>
      </c>
      <c r="BU123" s="52">
        <v>9.5863787496895973E-4</v>
      </c>
      <c r="BV123" s="52">
        <v>7.6880068510029147E-3</v>
      </c>
      <c r="BW123" s="52">
        <v>8.6068341590957123E-2</v>
      </c>
      <c r="BX123" s="52">
        <v>0.14079450181579761</v>
      </c>
      <c r="BY123" s="52">
        <v>0.11574978071290409</v>
      </c>
      <c r="BZ123" s="52">
        <v>1.7451336163317403E-3</v>
      </c>
      <c r="CA123" s="52">
        <v>5.293311424749169E-2</v>
      </c>
      <c r="CB123" s="52">
        <v>0.18062863435843382</v>
      </c>
      <c r="CC123" s="52">
        <v>2.156407358764708E-3</v>
      </c>
      <c r="CD123" s="52">
        <v>6.0403415667354641E-6</v>
      </c>
      <c r="CE123" s="52">
        <v>6.6057543850359178E-5</v>
      </c>
      <c r="CF123" s="52">
        <v>2.9205128824522302E-6</v>
      </c>
      <c r="CG123" s="52">
        <v>1.6794785849460465E-5</v>
      </c>
      <c r="CH123" s="52">
        <v>2.8397763071344337E-4</v>
      </c>
      <c r="CI123" s="52">
        <v>7.8118009325869988E-6</v>
      </c>
      <c r="CJ123" s="52">
        <v>3.3895169447934029E-4</v>
      </c>
      <c r="CK123" s="52">
        <v>8.7770309122309532E-5</v>
      </c>
      <c r="CL123" s="52">
        <v>3.2147756451168945E-6</v>
      </c>
      <c r="CM123" s="52">
        <v>6.2056631694668365E-6</v>
      </c>
      <c r="CN123" s="52">
        <v>1.8813215943453535E-4</v>
      </c>
      <c r="CO123" s="52">
        <v>2.3307004834288999E-6</v>
      </c>
      <c r="CP123" s="52">
        <v>3.7873887670750145E-5</v>
      </c>
      <c r="CQ123" s="52">
        <v>2.6199300614717296E-4</v>
      </c>
      <c r="CR123" s="52">
        <v>1.4943016886564503E-4</v>
      </c>
      <c r="CS123" s="52">
        <v>2.6102116799903906E-4</v>
      </c>
      <c r="CT123" s="52">
        <v>0</v>
      </c>
      <c r="CU123" s="52">
        <v>5.068996410792315E-5</v>
      </c>
      <c r="CV123" s="52">
        <v>9.5091326215103617E-6</v>
      </c>
      <c r="CW123" s="52">
        <v>9.271231485070197E-6</v>
      </c>
      <c r="CX123" s="52">
        <v>5.7906004274417691E-5</v>
      </c>
      <c r="CY123" s="52">
        <v>1.1867375591697704E-4</v>
      </c>
      <c r="CZ123" s="52">
        <v>7.5250684104220632E-5</v>
      </c>
      <c r="DA123" s="52">
        <v>8.0307422011078334E-5</v>
      </c>
      <c r="DB123" s="52">
        <v>2.8475504729805799E-5</v>
      </c>
      <c r="DC123" s="52">
        <v>2.578884907679569E-5</v>
      </c>
      <c r="DD123" s="52">
        <v>1.4774235814046531E-5</v>
      </c>
      <c r="DE123" s="52">
        <v>7.5853465074529969E-6</v>
      </c>
      <c r="DF123" s="52">
        <v>1.8066603007423789E-5</v>
      </c>
      <c r="DG123" s="52">
        <v>1.3112991516436472E-5</v>
      </c>
      <c r="DH123" s="52">
        <v>0</v>
      </c>
      <c r="DI123" s="52">
        <v>3.5847712258764437E-5</v>
      </c>
      <c r="DJ123" s="52">
        <v>7.2518635071223139E-6</v>
      </c>
      <c r="DK123" s="52">
        <v>0</v>
      </c>
      <c r="DL123" s="52">
        <v>2.4641389939322995E-5</v>
      </c>
      <c r="DM123" s="52">
        <v>0</v>
      </c>
      <c r="DN123" s="52">
        <v>1.3019369044405561E-5</v>
      </c>
      <c r="DO123" s="52">
        <v>1.1645255599188873E-4</v>
      </c>
      <c r="DP123" s="52">
        <v>9.3219237228794066E-5</v>
      </c>
      <c r="DQ123" s="52">
        <v>1.1758446647701626E-5</v>
      </c>
      <c r="DR123" s="52">
        <v>1.3769278169955076E-4</v>
      </c>
      <c r="DS123" s="52">
        <v>4.0132387709239069E-6</v>
      </c>
      <c r="DT123" s="52">
        <v>1.6690646652476742E-5</v>
      </c>
      <c r="DU123" s="52">
        <v>3.8128553885254941E-5</v>
      </c>
      <c r="DV123" s="52">
        <v>2.1419951874997483E-5</v>
      </c>
      <c r="DW123" s="52">
        <v>7.4182882898573427E-5</v>
      </c>
      <c r="DX123" s="52">
        <v>5.3499250611565363E-6</v>
      </c>
      <c r="DY123" s="52">
        <v>1.0423609999654334E-4</v>
      </c>
      <c r="DZ123" s="52">
        <v>1.8751973976303828E-5</v>
      </c>
      <c r="EA123" s="52">
        <v>1.4611317461896485E-5</v>
      </c>
      <c r="EB123" s="52">
        <v>3.7717479286379514E-6</v>
      </c>
      <c r="EC123" s="52">
        <v>5.901717893515045E-5</v>
      </c>
      <c r="ED123" s="52">
        <v>7.6754480871490079E-5</v>
      </c>
      <c r="EE123" s="52">
        <v>8.6649456476024165E-5</v>
      </c>
      <c r="EF123" s="52">
        <v>1.0158376557640426E-5</v>
      </c>
      <c r="EG123" s="52">
        <v>5.3699548281822386E-6</v>
      </c>
      <c r="EH123" s="52">
        <v>2.1369493790451357E-6</v>
      </c>
      <c r="EI123" s="52">
        <v>9.5707442216415149E-5</v>
      </c>
      <c r="EJ123" s="52">
        <v>5.1340927470650397E-5</v>
      </c>
      <c r="EK123" s="52">
        <v>1.6470239390275784E-5</v>
      </c>
      <c r="EL123" s="52">
        <v>8.4876127556336278E-4</v>
      </c>
      <c r="EM123" s="52">
        <v>5.1727012338006464E-4</v>
      </c>
      <c r="EN123" s="52">
        <v>8.6791707144716606E-4</v>
      </c>
      <c r="EO123" s="52">
        <v>7.1046092747099692E-4</v>
      </c>
      <c r="EP123" s="52">
        <v>6.9014222232944211E-4</v>
      </c>
      <c r="EQ123" s="52">
        <v>2.5237280687505701E-4</v>
      </c>
      <c r="ER123" s="52">
        <v>5.2977644146457066E-4</v>
      </c>
      <c r="ES123" s="52">
        <v>8.9232097190439133E-4</v>
      </c>
      <c r="ET123" s="52">
        <v>1.3494824492933312E-3</v>
      </c>
      <c r="EU123" s="52">
        <v>2.9114129029823355E-4</v>
      </c>
      <c r="EV123" s="52">
        <v>2.7330744592537088E-4</v>
      </c>
      <c r="EW123" s="52">
        <v>4.0209892281855376E-4</v>
      </c>
      <c r="EX123" s="52">
        <v>1.3572904618650398E-3</v>
      </c>
      <c r="EY123" s="52">
        <v>1.3220517020183298E-3</v>
      </c>
      <c r="EZ123" s="52">
        <v>1.2102626034195801E-3</v>
      </c>
      <c r="FA123" s="52">
        <v>5.804695097093314E-4</v>
      </c>
      <c r="FB123" s="52">
        <v>1.2869511174107417E-3</v>
      </c>
      <c r="FC123" s="52">
        <v>1.2150882615721982E-3</v>
      </c>
      <c r="FD123" s="52">
        <v>1.0033331236742899E-3</v>
      </c>
      <c r="FE123" s="52">
        <v>4.2111052093193263E-3</v>
      </c>
      <c r="FF123" s="52">
        <v>5.7599176631208428E-3</v>
      </c>
      <c r="FG123" s="52">
        <v>8.021158410468859E-3</v>
      </c>
      <c r="FH123" s="52">
        <v>7.537908918528592E-3</v>
      </c>
      <c r="FI123" s="52">
        <v>1.3622338960493708E-3</v>
      </c>
      <c r="FJ123" s="52">
        <v>1.9623849222921612E-3</v>
      </c>
      <c r="FK123" s="52">
        <v>1.18315549722963E-2</v>
      </c>
      <c r="FL123" s="52">
        <v>4.275102870910002E-4</v>
      </c>
      <c r="FM123" s="52">
        <v>9.5354153690145417E-5</v>
      </c>
      <c r="FN123" s="52">
        <v>7.5769354696166656E-5</v>
      </c>
      <c r="FO123" s="52">
        <v>1.5593730700866589E-4</v>
      </c>
      <c r="FP123" s="52">
        <v>1.0353826787380244E-4</v>
      </c>
      <c r="FQ123" s="52">
        <v>9.6615776365863507E-5</v>
      </c>
      <c r="FR123" s="52">
        <v>2.6067909130304291E-4</v>
      </c>
      <c r="FS123" s="52">
        <v>3.8071683371057358E-4</v>
      </c>
      <c r="FT123" s="52">
        <v>1.3179831403561256E-4</v>
      </c>
      <c r="FU123" s="52">
        <v>5.0659267460993155E-4</v>
      </c>
      <c r="FV123" s="52">
        <v>2.8271463469291594E-4</v>
      </c>
      <c r="FW123" s="52">
        <v>3.4278370487315386E-4</v>
      </c>
      <c r="FX123" s="52">
        <v>1.1926649301755999E-3</v>
      </c>
      <c r="FY123" s="52">
        <v>7.9460853240696913E-4</v>
      </c>
      <c r="FZ123" s="52">
        <v>3.2595536266621095E-3</v>
      </c>
      <c r="GA123" s="52">
        <v>0.1175513018801168</v>
      </c>
      <c r="GB123" s="52">
        <v>2.3978100642697425E-3</v>
      </c>
      <c r="GC123" s="52">
        <v>1.5233399734155141E-3</v>
      </c>
      <c r="GD123" s="52">
        <v>4.5502385176278241E-3</v>
      </c>
      <c r="GE123" s="52">
        <v>4.5022297704272471E-3</v>
      </c>
      <c r="GF123" s="52">
        <v>1.9162342831580336E-3</v>
      </c>
      <c r="GG123" s="52">
        <v>4.470709297217828E-5</v>
      </c>
      <c r="GH123" s="52">
        <v>7.5547554400331714E-5</v>
      </c>
      <c r="GI123" s="52">
        <v>6.6906057489385783E-5</v>
      </c>
      <c r="GJ123" s="52">
        <v>1.797422291876062E-5</v>
      </c>
      <c r="GK123" s="52">
        <v>6.2801630667394038E-5</v>
      </c>
      <c r="GL123" s="52">
        <v>9.7784366354794701E-6</v>
      </c>
      <c r="GM123" s="52">
        <v>9.9749212096128573E-6</v>
      </c>
      <c r="GN123" s="52">
        <v>2.0256257335786629E-5</v>
      </c>
      <c r="GO123" s="52">
        <v>7.7224895683697099E-4</v>
      </c>
      <c r="GP123" s="52">
        <v>1.02726386884198E-3</v>
      </c>
      <c r="GQ123" s="52">
        <v>8.4943460643486417E-4</v>
      </c>
      <c r="GR123" s="52">
        <v>7.8403123375054922E-4</v>
      </c>
      <c r="GS123" s="52">
        <v>1.4890378274454668E-4</v>
      </c>
      <c r="GT123" s="52">
        <v>7.6767432285025096E-4</v>
      </c>
      <c r="GU123" s="52">
        <v>5.8158461130916909E-4</v>
      </c>
      <c r="GV123" s="52">
        <v>3.2599771186717091E-4</v>
      </c>
      <c r="GW123" s="52">
        <v>2.7325578846098078E-4</v>
      </c>
      <c r="GX123" s="52">
        <v>2.0628431834308238E-4</v>
      </c>
      <c r="GY123" s="52">
        <v>3.6948402525187096E-4</v>
      </c>
      <c r="GZ123" s="52">
        <v>2.1630540886902153E-5</v>
      </c>
      <c r="HA123" s="52">
        <v>4.9774042362371791E-5</v>
      </c>
      <c r="HB123" s="52">
        <v>4.9682213946031311E-5</v>
      </c>
      <c r="HC123" s="52">
        <v>2.3299513180491298E-5</v>
      </c>
      <c r="HD123" s="52">
        <v>6.2605915001929464E-6</v>
      </c>
      <c r="HE123" s="52">
        <v>2.0616796580959598E-5</v>
      </c>
      <c r="HF123" s="52">
        <v>1.0190154001730148E-4</v>
      </c>
      <c r="HG123" s="52">
        <v>2.3694245102207275E-5</v>
      </c>
      <c r="HH123" s="52">
        <v>3.2379003334067237E-5</v>
      </c>
      <c r="HI123" s="52">
        <v>3.8113261744492609E-5</v>
      </c>
      <c r="HJ123" s="52">
        <v>1.4474508854731637E-5</v>
      </c>
      <c r="HK123" s="52">
        <v>4.7699351352098576E-4</v>
      </c>
      <c r="HL123" s="52">
        <v>1.6864742391627479E-4</v>
      </c>
      <c r="HM123" s="52">
        <v>2.0634749674467988E-4</v>
      </c>
      <c r="HN123" s="52">
        <v>3.9965751153636268E-4</v>
      </c>
      <c r="HO123" s="52">
        <v>2.9273737358064542E-4</v>
      </c>
      <c r="HP123" s="52">
        <v>0</v>
      </c>
      <c r="HQ123" s="52">
        <v>1.9181614210910257E-4</v>
      </c>
      <c r="HR123" s="52">
        <v>2.9865114218134689E-5</v>
      </c>
      <c r="HS123" s="52">
        <v>6.8941825026613272E-6</v>
      </c>
      <c r="HT123" s="52">
        <v>1.1477472121344115E-5</v>
      </c>
      <c r="HU123" s="52">
        <v>2.5269470066305035E-5</v>
      </c>
      <c r="HV123" s="52">
        <v>9.6175261436074104E-5</v>
      </c>
      <c r="HW123" s="52">
        <v>6.437561886705604E-4</v>
      </c>
      <c r="HX123" s="52">
        <v>4.386357623153617E-4</v>
      </c>
      <c r="HY123" s="52">
        <v>3.7183636149023088E-4</v>
      </c>
      <c r="HZ123" s="52">
        <v>6.6109000224722869E-5</v>
      </c>
      <c r="IA123" s="52">
        <v>6.6967141154921923E-5</v>
      </c>
      <c r="IB123" s="52">
        <v>5.0326523026051381E-4</v>
      </c>
      <c r="IC123" s="52">
        <v>9.5036449157430436E-5</v>
      </c>
      <c r="ID123" s="52">
        <v>2.1294002527687717E-4</v>
      </c>
      <c r="IE123" s="52">
        <v>1.0132317007768133E-4</v>
      </c>
      <c r="IF123" s="52">
        <v>2.2205420170503423E-5</v>
      </c>
      <c r="IG123" s="52">
        <v>1.8610252903837821E-4</v>
      </c>
      <c r="IH123" s="52">
        <v>5.8176826388559484E-5</v>
      </c>
      <c r="II123" s="52">
        <v>1.9506447817670061E-5</v>
      </c>
      <c r="IJ123" s="52">
        <v>4.1849080424136018E-4</v>
      </c>
      <c r="IK123" s="52">
        <v>3.4870455869005974E-4</v>
      </c>
      <c r="IL123" s="52">
        <v>7.0951362270343238E-4</v>
      </c>
      <c r="IM123" s="52">
        <v>7.753625470007543E-4</v>
      </c>
      <c r="IN123" s="52">
        <v>1.1701159952140376E-4</v>
      </c>
      <c r="IO123" s="52">
        <v>3.9518132062745041E-4</v>
      </c>
      <c r="IP123" s="52">
        <v>6.1413342306869357E-4</v>
      </c>
      <c r="IQ123" s="52">
        <v>5.7158118634017868E-4</v>
      </c>
      <c r="IR123" s="52">
        <v>2.7135299144360878E-4</v>
      </c>
      <c r="IS123" s="52">
        <v>4.5157959139363368E-4</v>
      </c>
      <c r="IT123" s="52">
        <v>5.1669791488753172E-4</v>
      </c>
      <c r="IU123" s="52">
        <v>3.3116007448100334E-4</v>
      </c>
      <c r="IV123" s="52">
        <v>2.6776761964525581E-4</v>
      </c>
      <c r="IW123" s="52">
        <v>3.880626621825126E-4</v>
      </c>
      <c r="IX123" s="52">
        <v>2.2933512744500529E-4</v>
      </c>
      <c r="IY123" s="52">
        <v>9.891379100805428E-2</v>
      </c>
      <c r="IZ123" s="52">
        <v>4.9188033746045266E-2</v>
      </c>
      <c r="JA123" s="52">
        <v>0.12310594368194633</v>
      </c>
      <c r="JB123" s="52">
        <v>0.92316846172633504</v>
      </c>
      <c r="JC123" s="52">
        <v>1.0568199822515939E-4</v>
      </c>
      <c r="JD123" s="52">
        <v>2.9803622497616777E-5</v>
      </c>
      <c r="JE123" s="52">
        <v>7.6326240659189965E-5</v>
      </c>
      <c r="JF123" s="52">
        <v>1.0069771014678323E-4</v>
      </c>
      <c r="JG123" s="52">
        <v>5.234353359521225E-4</v>
      </c>
      <c r="JH123" s="52">
        <v>4.0555802344389541E-4</v>
      </c>
      <c r="JI123" s="52">
        <v>2.3218037174649968E-4</v>
      </c>
      <c r="JJ123" s="52">
        <v>1.805646340496076E-4</v>
      </c>
      <c r="JK123" s="52">
        <v>3.1073444722313066E-4</v>
      </c>
      <c r="JL123" s="52">
        <v>2.3403422595393508E-4</v>
      </c>
      <c r="JM123" s="52">
        <v>2.8617710275578769E-4</v>
      </c>
      <c r="JN123" s="52">
        <v>7.2721854010898289E-4</v>
      </c>
      <c r="JO123" s="52">
        <v>1.3414316535939085E-3</v>
      </c>
      <c r="JP123" s="52">
        <v>4.642576211431694E-3</v>
      </c>
      <c r="JQ123" s="52">
        <v>9.6433806661020533E-4</v>
      </c>
      <c r="JR123" s="52">
        <v>4.1840743081817183E-3</v>
      </c>
      <c r="JS123" s="52">
        <v>2.6654812600918233E-4</v>
      </c>
      <c r="JT123" s="52">
        <v>1.8399470910222448E-3</v>
      </c>
      <c r="JU123" s="52">
        <v>5.3563898884328755E-5</v>
      </c>
      <c r="JV123" s="52">
        <v>6.4129960923416706E-5</v>
      </c>
      <c r="JW123" s="52">
        <v>2.8319722502796104E-5</v>
      </c>
      <c r="JX123" s="52">
        <v>1.1604629991102953E-4</v>
      </c>
      <c r="JY123" s="52">
        <v>1.2131357987336419E-5</v>
      </c>
      <c r="JZ123" s="52">
        <v>1.5489483639930012E-4</v>
      </c>
      <c r="KA123" s="52">
        <v>7.3776530424685274E-5</v>
      </c>
      <c r="KB123" s="52">
        <v>2.6120609500942356E-5</v>
      </c>
      <c r="KC123" s="52">
        <v>2.3771874455990996E-5</v>
      </c>
      <c r="KD123" s="52">
        <v>2.2723188829435221E-5</v>
      </c>
      <c r="KE123" s="52">
        <v>1.074458530180213E-4</v>
      </c>
      <c r="KF123" s="52">
        <v>9.4577641964454441E-5</v>
      </c>
      <c r="KG123" s="52">
        <v>7.3755208969510615E-5</v>
      </c>
      <c r="KH123" s="52">
        <v>5.6552548947143462E-5</v>
      </c>
      <c r="KI123" s="52">
        <v>3.6944901959800113E-5</v>
      </c>
      <c r="KJ123" s="52">
        <v>3.0746334141014045E-5</v>
      </c>
      <c r="KK123" s="52">
        <v>3.9129893957234672E-5</v>
      </c>
      <c r="KL123" s="52">
        <v>5.3162337495092457E-5</v>
      </c>
      <c r="KM123" s="52">
        <v>2.9483126757057459E-5</v>
      </c>
      <c r="KN123" s="52">
        <v>5.9806226947028141E-6</v>
      </c>
      <c r="KO123" s="52">
        <v>7.5628963201814357E-5</v>
      </c>
      <c r="KP123" s="52">
        <v>1.1345314114329394E-4</v>
      </c>
      <c r="KQ123" s="52">
        <v>1.4269538744294859E-5</v>
      </c>
      <c r="KR123" s="52">
        <v>1.1493770983152548E-4</v>
      </c>
      <c r="KS123" s="52">
        <v>6.260512727035402E-5</v>
      </c>
      <c r="KT123" s="52">
        <v>3.1041025127129154E-5</v>
      </c>
      <c r="KU123" s="52">
        <v>1.5115604344387762E-4</v>
      </c>
      <c r="KV123" s="52">
        <v>4.6547355257261448E-5</v>
      </c>
      <c r="KW123" s="52">
        <v>9.6468115213887081E-5</v>
      </c>
      <c r="KX123" s="52">
        <v>1.8316547719298199E-4</v>
      </c>
      <c r="KY123" s="52">
        <v>4.2291289267099971E-5</v>
      </c>
      <c r="KZ123" s="52">
        <v>7.0054998701867886E-5</v>
      </c>
    </row>
    <row r="124" spans="1:312" x14ac:dyDescent="0.2">
      <c r="A124" s="89">
        <v>1.0195240000000001</v>
      </c>
      <c r="B124" s="41" t="s">
        <v>833</v>
      </c>
      <c r="C124" s="51" t="s">
        <v>41</v>
      </c>
      <c r="D124" s="52">
        <v>4.1925954695076638E-5</v>
      </c>
      <c r="E124" s="52">
        <v>1.3420145599143711E-5</v>
      </c>
      <c r="F124" s="52">
        <v>1.5408086029564957E-5</v>
      </c>
      <c r="G124" s="52">
        <v>3.028662502211636E-5</v>
      </c>
      <c r="H124" s="52">
        <v>1.164980190121535E-5</v>
      </c>
      <c r="I124" s="52">
        <v>5.7954412133034444E-6</v>
      </c>
      <c r="J124" s="52">
        <v>9.5244334210351585E-5</v>
      </c>
      <c r="K124" s="52">
        <v>7.5009614381615867E-5</v>
      </c>
      <c r="L124" s="52">
        <v>2.3950416679158597E-5</v>
      </c>
      <c r="M124" s="52">
        <v>8.2154050107697085E-5</v>
      </c>
      <c r="N124" s="52">
        <v>1.2434031868368783E-4</v>
      </c>
      <c r="O124" s="52">
        <v>3.9587328106857985E-4</v>
      </c>
      <c r="P124" s="52">
        <v>3.2432795859444602E-4</v>
      </c>
      <c r="Q124" s="52">
        <v>1.9889057589944504E-4</v>
      </c>
      <c r="R124" s="52">
        <v>1.190807761523204E-3</v>
      </c>
      <c r="S124" s="52">
        <v>2.7413126748045564E-4</v>
      </c>
      <c r="T124" s="52">
        <v>6.4402172142150418E-4</v>
      </c>
      <c r="U124" s="52">
        <v>9.3915264502160214E-3</v>
      </c>
      <c r="V124" s="52">
        <v>5.7909342557341343E-5</v>
      </c>
      <c r="W124" s="52">
        <v>2.0229423436133195E-5</v>
      </c>
      <c r="X124" s="52">
        <v>3.8302797314384512E-5</v>
      </c>
      <c r="Y124" s="52">
        <v>1.5436383227795264E-4</v>
      </c>
      <c r="Z124" s="52">
        <v>2.9155730735737194E-5</v>
      </c>
      <c r="AA124" s="52">
        <v>8.7515527597362949E-6</v>
      </c>
      <c r="AB124" s="52">
        <v>2.3891577698102435E-5</v>
      </c>
      <c r="AC124" s="52">
        <v>6.2173635554629323E-6</v>
      </c>
      <c r="AD124" s="52">
        <v>1.4022686188321078E-5</v>
      </c>
      <c r="AE124" s="52">
        <v>1.7155356405689694E-5</v>
      </c>
      <c r="AF124" s="52">
        <v>6.0337037166119664E-5</v>
      </c>
      <c r="AG124" s="52">
        <v>1.7874544246747965E-5</v>
      </c>
      <c r="AH124" s="52">
        <v>1.6689077936213105E-5</v>
      </c>
      <c r="AI124" s="52">
        <v>1.2585355870103632E-4</v>
      </c>
      <c r="AJ124" s="52">
        <v>5.5700969755767969E-5</v>
      </c>
      <c r="AK124" s="52">
        <v>2.7687721907702301E-6</v>
      </c>
      <c r="AL124" s="52">
        <v>1.3900283962582761E-5</v>
      </c>
      <c r="AM124" s="52">
        <v>1.1117986171108319E-5</v>
      </c>
      <c r="AN124" s="52">
        <v>1.8416652563300513E-5</v>
      </c>
      <c r="AO124" s="52">
        <v>8.5893088090374204E-6</v>
      </c>
      <c r="AP124" s="52">
        <v>6.6094210358344985E-6</v>
      </c>
      <c r="AQ124" s="52">
        <v>4.5964083726483404E-5</v>
      </c>
      <c r="AR124" s="52">
        <v>1.3453990568661088E-5</v>
      </c>
      <c r="AS124" s="52">
        <v>2.2218733803537885E-5</v>
      </c>
      <c r="AT124" s="52">
        <v>8.7476539893146981E-6</v>
      </c>
      <c r="AU124" s="52">
        <v>3.0788096955826686E-5</v>
      </c>
      <c r="AV124" s="52">
        <v>8.2575526643112191E-5</v>
      </c>
      <c r="AW124" s="52">
        <v>3.4909544928202829E-5</v>
      </c>
      <c r="AX124" s="52">
        <v>6.7128971493791011E-5</v>
      </c>
      <c r="AY124" s="52">
        <v>8.9084023980316576E-6</v>
      </c>
      <c r="AZ124" s="52">
        <v>1.3791803055691089E-5</v>
      </c>
      <c r="BA124" s="52">
        <v>0</v>
      </c>
      <c r="BB124" s="52">
        <v>1.5719497685832121E-5</v>
      </c>
      <c r="BC124" s="52">
        <v>4.1834895644010715E-6</v>
      </c>
      <c r="BD124" s="52">
        <v>1.7947004891504363E-5</v>
      </c>
      <c r="BE124" s="52">
        <v>7.5771304858894966E-6</v>
      </c>
      <c r="BF124" s="52">
        <v>5.4766006604815709E-6</v>
      </c>
      <c r="BG124" s="52">
        <v>2.9919435071996987E-5</v>
      </c>
      <c r="BH124" s="52">
        <v>5.1097583435371991E-5</v>
      </c>
      <c r="BI124" s="52">
        <v>1.2976249831260839E-4</v>
      </c>
      <c r="BJ124" s="52">
        <v>2.4836650984200008E-5</v>
      </c>
      <c r="BK124" s="52">
        <v>4.2123887055547089E-5</v>
      </c>
      <c r="BL124" s="52">
        <v>3.2311006551986909E-5</v>
      </c>
      <c r="BM124" s="52">
        <v>1.494487187670417E-4</v>
      </c>
      <c r="BN124" s="52">
        <v>4.4545173898515652E-5</v>
      </c>
      <c r="BO124" s="52">
        <v>8.3003983991463998E-5</v>
      </c>
      <c r="BP124" s="52">
        <v>1.1344739755535264E-4</v>
      </c>
      <c r="BQ124" s="52">
        <v>7.9750736206010624E-5</v>
      </c>
      <c r="BR124" s="52">
        <v>2.0043308701277396E-4</v>
      </c>
      <c r="BS124" s="52">
        <v>1.8846747991012474E-5</v>
      </c>
      <c r="BT124" s="52">
        <v>6.8130415742364027E-6</v>
      </c>
      <c r="BU124" s="52">
        <v>2.6350809859955207E-5</v>
      </c>
      <c r="BV124" s="52">
        <v>0.15771340860679653</v>
      </c>
      <c r="BW124" s="52">
        <v>0.25164928455163532</v>
      </c>
      <c r="BX124" s="52">
        <v>3.0834361494532247E-3</v>
      </c>
      <c r="BY124" s="52">
        <v>3.0203917431083495E-3</v>
      </c>
      <c r="BZ124" s="52">
        <v>4.1158176512772326E-3</v>
      </c>
      <c r="CA124" s="52">
        <v>4.8392535650737723E-4</v>
      </c>
      <c r="CB124" s="52">
        <v>5.4515391873957439E-3</v>
      </c>
      <c r="CC124" s="52">
        <v>6.4941727269204419E-4</v>
      </c>
      <c r="CD124" s="52">
        <v>1.9579038181832196E-6</v>
      </c>
      <c r="CE124" s="52">
        <v>1.4670816312428461E-5</v>
      </c>
      <c r="CF124" s="52">
        <v>4.4972791461165997E-5</v>
      </c>
      <c r="CG124" s="52">
        <v>2.4900786590682711E-6</v>
      </c>
      <c r="CH124" s="52">
        <v>1.5898719644309604E-5</v>
      </c>
      <c r="CI124" s="52">
        <v>6.3018836054771758E-5</v>
      </c>
      <c r="CJ124" s="52">
        <v>6.7437546900012851E-5</v>
      </c>
      <c r="CK124" s="52">
        <v>3.2269962195290633E-5</v>
      </c>
      <c r="CL124" s="52">
        <v>8.5499352263747204E-6</v>
      </c>
      <c r="CM124" s="52">
        <v>1.4786158713581574E-5</v>
      </c>
      <c r="CN124" s="52">
        <v>4.4714090990761874E-6</v>
      </c>
      <c r="CO124" s="52">
        <v>5.2163296533884902E-6</v>
      </c>
      <c r="CP124" s="52">
        <v>4.5324488524012469E-6</v>
      </c>
      <c r="CQ124" s="52">
        <v>4.1143126526438709E-5</v>
      </c>
      <c r="CR124" s="52">
        <v>5.5255888705662418E-5</v>
      </c>
      <c r="CS124" s="52">
        <v>1.7398500479805224E-5</v>
      </c>
      <c r="CT124" s="52">
        <v>5.6007834017133848E-6</v>
      </c>
      <c r="CU124" s="52">
        <v>1.7454070115511683E-5</v>
      </c>
      <c r="CV124" s="52">
        <v>7.1281057131321772E-6</v>
      </c>
      <c r="CW124" s="52">
        <v>1.0893317648333707E-4</v>
      </c>
      <c r="CX124" s="52">
        <v>3.3951669643802405E-5</v>
      </c>
      <c r="CY124" s="52">
        <v>0</v>
      </c>
      <c r="CZ124" s="52">
        <v>9.7642896210971261E-6</v>
      </c>
      <c r="DA124" s="52">
        <v>1.5590136055883497E-5</v>
      </c>
      <c r="DB124" s="52">
        <v>4.1695607909282849E-5</v>
      </c>
      <c r="DC124" s="52">
        <v>1.3719025541702292E-6</v>
      </c>
      <c r="DD124" s="52">
        <v>1.5655372757197891E-4</v>
      </c>
      <c r="DE124" s="52">
        <v>8.2800440836306231E-6</v>
      </c>
      <c r="DF124" s="52">
        <v>3.3797108549950023E-5</v>
      </c>
      <c r="DG124" s="52">
        <v>1.2607140178948223E-4</v>
      </c>
      <c r="DH124" s="52">
        <v>4.1480235847801679E-5</v>
      </c>
      <c r="DI124" s="52">
        <v>7.2641783090969732E-6</v>
      </c>
      <c r="DJ124" s="52">
        <v>4.1531062283696937E-6</v>
      </c>
      <c r="DK124" s="52">
        <v>5.5946998619772868E-5</v>
      </c>
      <c r="DL124" s="52">
        <v>1.711573835056903E-4</v>
      </c>
      <c r="DM124" s="52">
        <v>3.6232748836361528E-6</v>
      </c>
      <c r="DN124" s="52">
        <v>9.019538407752201E-5</v>
      </c>
      <c r="DO124" s="52">
        <v>0</v>
      </c>
      <c r="DP124" s="52">
        <v>6.6236493047183937E-6</v>
      </c>
      <c r="DQ124" s="52">
        <v>4.6230318488729655E-5</v>
      </c>
      <c r="DR124" s="52">
        <v>6.99413632688573E-6</v>
      </c>
      <c r="DS124" s="52">
        <v>5.5516469664447379E-6</v>
      </c>
      <c r="DT124" s="52">
        <v>1.7683574640301136E-5</v>
      </c>
      <c r="DU124" s="52">
        <v>1.8375525853454269E-5</v>
      </c>
      <c r="DV124" s="52">
        <v>1.7962072867343756E-5</v>
      </c>
      <c r="DW124" s="52">
        <v>4.7683723733809391E-5</v>
      </c>
      <c r="DX124" s="52">
        <v>2.8657765244261848E-5</v>
      </c>
      <c r="DY124" s="52">
        <v>1.6635072196841275E-5</v>
      </c>
      <c r="DZ124" s="52">
        <v>0</v>
      </c>
      <c r="EA124" s="52">
        <v>7.1428282986091289E-6</v>
      </c>
      <c r="EB124" s="52">
        <v>1.6851383000187657E-4</v>
      </c>
      <c r="EC124" s="52">
        <v>5.0709459048483938E-6</v>
      </c>
      <c r="ED124" s="52">
        <v>2.3651602038747965E-6</v>
      </c>
      <c r="EE124" s="52">
        <v>4.7639350455263614E-5</v>
      </c>
      <c r="EF124" s="52">
        <v>5.8492336687179176E-6</v>
      </c>
      <c r="EG124" s="52">
        <v>5.6929596298774113E-6</v>
      </c>
      <c r="EH124" s="52">
        <v>5.3980705324922072E-5</v>
      </c>
      <c r="EI124" s="52">
        <v>6.590143933636425E-5</v>
      </c>
      <c r="EJ124" s="52">
        <v>8.4500093294274355E-6</v>
      </c>
      <c r="EK124" s="52">
        <v>2.5359582353577784E-6</v>
      </c>
      <c r="EL124" s="52">
        <v>1.0163795697938757E-5</v>
      </c>
      <c r="EM124" s="52">
        <v>1.0325507093873045E-4</v>
      </c>
      <c r="EN124" s="52">
        <v>2.0145535998865851E-5</v>
      </c>
      <c r="EO124" s="52">
        <v>1.0859332214339782E-4</v>
      </c>
      <c r="EP124" s="52">
        <v>2.7606584694409618E-5</v>
      </c>
      <c r="EQ124" s="52">
        <v>6.5457275909332984E-6</v>
      </c>
      <c r="ER124" s="52">
        <v>9.1674906437885217E-5</v>
      </c>
      <c r="ES124" s="52">
        <v>7.5567077476873768E-6</v>
      </c>
      <c r="ET124" s="52">
        <v>2.1187625194578019E-6</v>
      </c>
      <c r="EU124" s="52">
        <v>3.7171659555232614E-5</v>
      </c>
      <c r="EV124" s="52">
        <v>1.6465186451723553E-5</v>
      </c>
      <c r="EW124" s="52">
        <v>4.1194861164280923E-5</v>
      </c>
      <c r="EX124" s="52">
        <v>5.2724873403084979E-4</v>
      </c>
      <c r="EY124" s="52">
        <v>7.3607469581739846E-4</v>
      </c>
      <c r="EZ124" s="52">
        <v>1.4679624691290577E-4</v>
      </c>
      <c r="FA124" s="52">
        <v>2.1809856548172523E-4</v>
      </c>
      <c r="FB124" s="52">
        <v>6.3150630991568122E-3</v>
      </c>
      <c r="FC124" s="52">
        <v>1.0813739513482463E-3</v>
      </c>
      <c r="FD124" s="52">
        <v>5.4705597355247243E-4</v>
      </c>
      <c r="FE124" s="52">
        <v>5.1885949811712794E-4</v>
      </c>
      <c r="FF124" s="52">
        <v>1.3860692109509177E-3</v>
      </c>
      <c r="FG124" s="52">
        <v>1.3476471096976502E-2</v>
      </c>
      <c r="FH124" s="52">
        <v>1.8561352571031097E-2</v>
      </c>
      <c r="FI124" s="52">
        <v>2.855454520221955E-4</v>
      </c>
      <c r="FJ124" s="52">
        <v>1.2954521423157315E-2</v>
      </c>
      <c r="FK124" s="52">
        <v>7.8973497707297263E-3</v>
      </c>
      <c r="FL124" s="52">
        <v>6.6353410817248919E-5</v>
      </c>
      <c r="FM124" s="52">
        <v>5.6096855178483346E-5</v>
      </c>
      <c r="FN124" s="52">
        <v>2.3924293093983135E-4</v>
      </c>
      <c r="FO124" s="52">
        <v>7.2954341687719913E-5</v>
      </c>
      <c r="FP124" s="52">
        <v>3.5378268999885248E-6</v>
      </c>
      <c r="FQ124" s="52">
        <v>5.5059956458552329E-5</v>
      </c>
      <c r="FR124" s="52">
        <v>5.2157872329246742E-5</v>
      </c>
      <c r="FS124" s="52">
        <v>0</v>
      </c>
      <c r="FT124" s="52">
        <v>1.0230312682199765E-4</v>
      </c>
      <c r="FU124" s="52">
        <v>4.8767873869002716E-5</v>
      </c>
      <c r="FV124" s="52">
        <v>2.259798509978761E-4</v>
      </c>
      <c r="FW124" s="52">
        <v>3.7127099677248347E-5</v>
      </c>
      <c r="FX124" s="52">
        <v>3.5487153323237936E-5</v>
      </c>
      <c r="FY124" s="52">
        <v>5.9902748315308777E-5</v>
      </c>
      <c r="FZ124" s="52">
        <v>0.67046128205096256</v>
      </c>
      <c r="GA124" s="52">
        <v>1.4866505903227021E-2</v>
      </c>
      <c r="GB124" s="52">
        <v>4.3219191051631613E-2</v>
      </c>
      <c r="GC124" s="52">
        <v>3.7631277610725891E-2</v>
      </c>
      <c r="GD124" s="52">
        <v>0.81451151009520928</v>
      </c>
      <c r="GE124" s="52">
        <v>0.7164008119849925</v>
      </c>
      <c r="GF124" s="52">
        <v>2.1050147367460508E-2</v>
      </c>
      <c r="GG124" s="52">
        <v>7.8675454066692193E-5</v>
      </c>
      <c r="GH124" s="52">
        <v>6.6623427006498373E-5</v>
      </c>
      <c r="GI124" s="52">
        <v>4.4155889005012289E-6</v>
      </c>
      <c r="GJ124" s="52">
        <v>2.2283341659545582E-5</v>
      </c>
      <c r="GK124" s="52">
        <v>3.286353685810215E-5</v>
      </c>
      <c r="GL124" s="52">
        <v>6.5451172985472537E-6</v>
      </c>
      <c r="GM124" s="52">
        <v>1.6546195580578239E-5</v>
      </c>
      <c r="GN124" s="52">
        <v>7.9319432301744834E-6</v>
      </c>
      <c r="GO124" s="52">
        <v>2.0162231403910554E-5</v>
      </c>
      <c r="GP124" s="52">
        <v>2.4303320838462136E-4</v>
      </c>
      <c r="GQ124" s="52">
        <v>2.9975751012450261E-5</v>
      </c>
      <c r="GR124" s="52">
        <v>2.1811419704558543E-4</v>
      </c>
      <c r="GS124" s="52">
        <v>3.329306386349881E-4</v>
      </c>
      <c r="GT124" s="52">
        <v>8.9874311917143929E-5</v>
      </c>
      <c r="GU124" s="52">
        <v>5.9979424502790154E-5</v>
      </c>
      <c r="GV124" s="52">
        <v>2.4077852393848447E-5</v>
      </c>
      <c r="GW124" s="52">
        <v>2.1181133626713745E-5</v>
      </c>
      <c r="GX124" s="52">
        <v>5.6672215562091522E-5</v>
      </c>
      <c r="GY124" s="52">
        <v>1.5973867267990758E-5</v>
      </c>
      <c r="GZ124" s="52">
        <v>1.9990680386451088E-5</v>
      </c>
      <c r="HA124" s="52">
        <v>3.9300797833372105E-6</v>
      </c>
      <c r="HB124" s="52">
        <v>5.1919156319365684E-6</v>
      </c>
      <c r="HC124" s="52">
        <v>8.8520827027740175E-6</v>
      </c>
      <c r="HD124" s="52">
        <v>1.0425299323307547E-4</v>
      </c>
      <c r="HE124" s="52">
        <v>7.2177984305780341E-6</v>
      </c>
      <c r="HF124" s="52">
        <v>0</v>
      </c>
      <c r="HG124" s="52">
        <v>1.4633765043413165E-6</v>
      </c>
      <c r="HH124" s="52">
        <v>0</v>
      </c>
      <c r="HI124" s="52">
        <v>1.2115074766435974E-5</v>
      </c>
      <c r="HJ124" s="52">
        <v>2.8434771835836441E-6</v>
      </c>
      <c r="HK124" s="52">
        <v>8.5678388288576044E-5</v>
      </c>
      <c r="HL124" s="52">
        <v>2.7744028938854121E-5</v>
      </c>
      <c r="HM124" s="52">
        <v>6.8776285940469605E-5</v>
      </c>
      <c r="HN124" s="52">
        <v>6.5779155984904106E-5</v>
      </c>
      <c r="HO124" s="52">
        <v>1.4002423021548769E-4</v>
      </c>
      <c r="HP124" s="52">
        <v>8.3967472918911203E-5</v>
      </c>
      <c r="HQ124" s="52">
        <v>1.3079131624068222E-5</v>
      </c>
      <c r="HR124" s="52">
        <v>3.6665050977422648E-6</v>
      </c>
      <c r="HS124" s="52">
        <v>1.1271988391851269E-5</v>
      </c>
      <c r="HT124" s="52">
        <v>5.0066107536187039E-5</v>
      </c>
      <c r="HU124" s="52">
        <v>7.5677584587261601E-6</v>
      </c>
      <c r="HV124" s="52">
        <v>6.686741549549531E-6</v>
      </c>
      <c r="HW124" s="52">
        <v>3.4822907487045518E-5</v>
      </c>
      <c r="HX124" s="52">
        <v>1.8808376991556435E-6</v>
      </c>
      <c r="HY124" s="52">
        <v>7.5621148518234128E-5</v>
      </c>
      <c r="HZ124" s="52">
        <v>5.0101553789104113E-5</v>
      </c>
      <c r="IA124" s="52">
        <v>2.6726634212728729E-5</v>
      </c>
      <c r="IB124" s="52">
        <v>1.2426634925466428E-6</v>
      </c>
      <c r="IC124" s="52">
        <v>4.1439388483111512E-5</v>
      </c>
      <c r="ID124" s="52">
        <v>2.4513469843719771E-5</v>
      </c>
      <c r="IE124" s="52">
        <v>4.6836045448751781E-6</v>
      </c>
      <c r="IF124" s="52">
        <v>1.3971281767251149E-6</v>
      </c>
      <c r="IG124" s="52">
        <v>1.7504406513586492E-5</v>
      </c>
      <c r="IH124" s="52">
        <v>1.2893800174769389E-5</v>
      </c>
      <c r="II124" s="52">
        <v>1.796020500285475E-5</v>
      </c>
      <c r="IJ124" s="52">
        <v>1.255475793627544E-5</v>
      </c>
      <c r="IK124" s="52">
        <v>4.9547854064969814E-5</v>
      </c>
      <c r="IL124" s="52">
        <v>4.5943020240821074E-5</v>
      </c>
      <c r="IM124" s="52">
        <v>1.8760609874455364E-5</v>
      </c>
      <c r="IN124" s="52">
        <v>8.5967155564421634E-6</v>
      </c>
      <c r="IO124" s="52">
        <v>2.8772668103588523E-5</v>
      </c>
      <c r="IP124" s="52">
        <v>2.3133456923865094E-5</v>
      </c>
      <c r="IQ124" s="52">
        <v>6.024705935256552E-5</v>
      </c>
      <c r="IR124" s="52">
        <v>3.9288792895824227E-5</v>
      </c>
      <c r="IS124" s="52">
        <v>1.5788907930847101E-5</v>
      </c>
      <c r="IT124" s="52">
        <v>8.1210368628690168E-6</v>
      </c>
      <c r="IU124" s="52">
        <v>3.9159557542777004E-5</v>
      </c>
      <c r="IV124" s="52">
        <v>4.1931998766182608E-5</v>
      </c>
      <c r="IW124" s="52">
        <v>7.3148793556947867E-5</v>
      </c>
      <c r="IX124" s="52">
        <v>2.1007096053066716E-5</v>
      </c>
      <c r="IY124" s="52">
        <v>1.3650839923387076E-4</v>
      </c>
      <c r="IZ124" s="52">
        <v>1.7868047676992485E-4</v>
      </c>
      <c r="JA124" s="52">
        <v>2.7479329487882086E-4</v>
      </c>
      <c r="JB124" s="52">
        <v>1.7405733853269673E-4</v>
      </c>
      <c r="JC124" s="52">
        <v>3.4451972026735787E-5</v>
      </c>
      <c r="JD124" s="52">
        <v>3.0950619637750235E-5</v>
      </c>
      <c r="JE124" s="52">
        <v>3.6265042601934668E-5</v>
      </c>
      <c r="JF124" s="52">
        <v>2.308017933637006E-5</v>
      </c>
      <c r="JG124" s="52">
        <v>5.4662186193351108E-5</v>
      </c>
      <c r="JH124" s="52">
        <v>5.4934001687220065E-5</v>
      </c>
      <c r="JI124" s="52">
        <v>4.373698573258049E-5</v>
      </c>
      <c r="JJ124" s="52">
        <v>1.0535466179032673E-5</v>
      </c>
      <c r="JK124" s="52">
        <v>7.1039334692994045E-5</v>
      </c>
      <c r="JL124" s="52">
        <v>5.4491433269294456E-5</v>
      </c>
      <c r="JM124" s="52">
        <v>3.5736006836261244E-5</v>
      </c>
      <c r="JN124" s="52">
        <v>5.4312932493802021E-5</v>
      </c>
      <c r="JO124" s="52">
        <v>7.0176682315086633E-5</v>
      </c>
      <c r="JP124" s="52">
        <v>5.8099943692319445E-5</v>
      </c>
      <c r="JQ124" s="52">
        <v>1.143221964984691E-4</v>
      </c>
      <c r="JR124" s="52">
        <v>5.2706188934189643E-5</v>
      </c>
      <c r="JS124" s="52">
        <v>1.9123037589911286E-5</v>
      </c>
      <c r="JT124" s="52">
        <v>0</v>
      </c>
      <c r="JU124" s="52">
        <v>2.1526787651431105E-5</v>
      </c>
      <c r="JV124" s="52">
        <v>3.4349362734821136E-5</v>
      </c>
      <c r="JW124" s="52">
        <v>5.1089378754250577E-5</v>
      </c>
      <c r="JX124" s="52">
        <v>7.2122840370236722E-5</v>
      </c>
      <c r="JY124" s="52">
        <v>2.2884490588289705E-5</v>
      </c>
      <c r="JZ124" s="52">
        <v>4.0093746674636743E-5</v>
      </c>
      <c r="KA124" s="52">
        <v>1.0358676711816491E-5</v>
      </c>
      <c r="KB124" s="52">
        <v>4.1246939615632965E-5</v>
      </c>
      <c r="KC124" s="52">
        <v>2.6108216756476711E-5</v>
      </c>
      <c r="KD124" s="52">
        <v>5.1323671207423385E-5</v>
      </c>
      <c r="KE124" s="52">
        <v>7.4397892143456152E-6</v>
      </c>
      <c r="KF124" s="52">
        <v>6.3203139824246729E-5</v>
      </c>
      <c r="KG124" s="52">
        <v>9.8180635316556323E-6</v>
      </c>
      <c r="KH124" s="52">
        <v>7.5037576636670371E-6</v>
      </c>
      <c r="KI124" s="52">
        <v>3.3139945279554914E-6</v>
      </c>
      <c r="KJ124" s="52">
        <v>5.0327418002920283E-6</v>
      </c>
      <c r="KK124" s="52">
        <v>1.459709564356858E-5</v>
      </c>
      <c r="KL124" s="52">
        <v>3.4437822419908944E-5</v>
      </c>
      <c r="KM124" s="52">
        <v>8.3530369616007487E-5</v>
      </c>
      <c r="KN124" s="52">
        <v>9.0514971052950669E-6</v>
      </c>
      <c r="KO124" s="52">
        <v>2.2817940913430843E-5</v>
      </c>
      <c r="KP124" s="52">
        <v>5.9425613487917569E-6</v>
      </c>
      <c r="KQ124" s="52">
        <v>3.4438313627999423E-5</v>
      </c>
      <c r="KR124" s="52">
        <v>1.0678100277207643E-5</v>
      </c>
      <c r="KS124" s="52">
        <v>7.3958752387675815E-5</v>
      </c>
      <c r="KT124" s="52">
        <v>2.970584232069372E-6</v>
      </c>
      <c r="KU124" s="52">
        <v>2.4969799707710153E-5</v>
      </c>
      <c r="KV124" s="52">
        <v>3.1131655018436616E-6</v>
      </c>
      <c r="KW124" s="52">
        <v>7.0678683408535657E-5</v>
      </c>
      <c r="KX124" s="52">
        <v>2.6200960696852823E-5</v>
      </c>
      <c r="KY124" s="52">
        <v>3.47456118264559E-5</v>
      </c>
      <c r="KZ124" s="52">
        <v>8.6428073298271373E-6</v>
      </c>
    </row>
    <row r="125" spans="1:312" x14ac:dyDescent="0.2">
      <c r="A125" s="89">
        <v>1.020707</v>
      </c>
      <c r="B125" s="41" t="s">
        <v>832</v>
      </c>
      <c r="C125" s="51" t="s">
        <v>145</v>
      </c>
      <c r="D125" s="52">
        <v>0</v>
      </c>
      <c r="E125" s="52">
        <v>0</v>
      </c>
      <c r="F125" s="52">
        <v>1.7992050767442312E-6</v>
      </c>
      <c r="G125" s="52">
        <v>0</v>
      </c>
      <c r="H125" s="52">
        <v>0</v>
      </c>
      <c r="I125" s="52">
        <v>7.4931854951147299E-6</v>
      </c>
      <c r="J125" s="52">
        <v>4.3728409467989384E-6</v>
      </c>
      <c r="K125" s="52">
        <v>3.5471783432885884E-6</v>
      </c>
      <c r="L125" s="52">
        <v>1.4154914604469716E-6</v>
      </c>
      <c r="M125" s="52">
        <v>5.3609723777324026E-7</v>
      </c>
      <c r="N125" s="52">
        <v>1.2900651165857235E-6</v>
      </c>
      <c r="O125" s="52">
        <v>8.3332411645832503E-7</v>
      </c>
      <c r="P125" s="52">
        <v>6.0652688743970195E-7</v>
      </c>
      <c r="Q125" s="52">
        <v>4.7293126392548142E-6</v>
      </c>
      <c r="R125" s="52">
        <v>9.5797417623275989E-7</v>
      </c>
      <c r="S125" s="52">
        <v>3.8999211706817855E-7</v>
      </c>
      <c r="T125" s="52">
        <v>3.7535988227691831E-6</v>
      </c>
      <c r="U125" s="52">
        <v>3.2134363104192083E-6</v>
      </c>
      <c r="V125" s="52">
        <v>9.5654699629101297E-4</v>
      </c>
      <c r="W125" s="52">
        <v>9.8507281697629134E-3</v>
      </c>
      <c r="X125" s="52">
        <v>8.5827483851064226E-6</v>
      </c>
      <c r="Y125" s="52">
        <v>4.8248321587176791E-6</v>
      </c>
      <c r="Z125" s="52">
        <v>5.9861895920456524E-6</v>
      </c>
      <c r="AA125" s="52">
        <v>6.6936204997169383E-7</v>
      </c>
      <c r="AB125" s="52">
        <v>4.6305325847868635E-6</v>
      </c>
      <c r="AC125" s="52">
        <v>6.6262151271373656E-7</v>
      </c>
      <c r="AD125" s="52">
        <v>0</v>
      </c>
      <c r="AE125" s="52">
        <v>1.3735975316310318E-6</v>
      </c>
      <c r="AF125" s="52">
        <v>6.7359637691392502E-7</v>
      </c>
      <c r="AG125" s="52">
        <v>1.0784384847203521E-6</v>
      </c>
      <c r="AH125" s="52">
        <v>0</v>
      </c>
      <c r="AI125" s="52">
        <v>2.4383856787146851E-6</v>
      </c>
      <c r="AJ125" s="52">
        <v>2.0245108388756652E-6</v>
      </c>
      <c r="AK125" s="52">
        <v>1.1075088763080921E-5</v>
      </c>
      <c r="AL125" s="52">
        <v>4.7513697908464712E-6</v>
      </c>
      <c r="AM125" s="52">
        <v>4.4700201030118984E-6</v>
      </c>
      <c r="AN125" s="52">
        <v>0</v>
      </c>
      <c r="AO125" s="52">
        <v>2.1025912188789518E-6</v>
      </c>
      <c r="AP125" s="52">
        <v>1.288974226905483E-6</v>
      </c>
      <c r="AQ125" s="52">
        <v>5.0451002689040638E-7</v>
      </c>
      <c r="AR125" s="52">
        <v>1.8435497280672627E-6</v>
      </c>
      <c r="AS125" s="52">
        <v>3.2368244518133455E-6</v>
      </c>
      <c r="AT125" s="52">
        <v>1.1565112165901288E-6</v>
      </c>
      <c r="AU125" s="52">
        <v>8.6416276913935753E-7</v>
      </c>
      <c r="AV125" s="52">
        <v>2.454548172589611E-6</v>
      </c>
      <c r="AW125" s="52">
        <v>1.1377688080460223E-4</v>
      </c>
      <c r="AX125" s="52">
        <v>2.8262026535750618E-4</v>
      </c>
      <c r="AY125" s="52">
        <v>2.1304276468765954E-2</v>
      </c>
      <c r="AZ125" s="52">
        <v>2.6275425359443906E-6</v>
      </c>
      <c r="BA125" s="52">
        <v>0</v>
      </c>
      <c r="BB125" s="52">
        <v>3.6468388169509569E-6</v>
      </c>
      <c r="BC125" s="52">
        <v>2.8651950386426283E-6</v>
      </c>
      <c r="BD125" s="52">
        <v>1.4152839427864178E-6</v>
      </c>
      <c r="BE125" s="52">
        <v>1.0715901690174714E-6</v>
      </c>
      <c r="BF125" s="52">
        <v>9.9574557463301291E-7</v>
      </c>
      <c r="BG125" s="52">
        <v>1.9226325517963609E-6</v>
      </c>
      <c r="BH125" s="52">
        <v>2.4904110834384552E-6</v>
      </c>
      <c r="BI125" s="52">
        <v>2.0826399091747853E-6</v>
      </c>
      <c r="BJ125" s="52">
        <v>3.1170162783909222E-6</v>
      </c>
      <c r="BK125" s="52">
        <v>2.218288730096037E-6</v>
      </c>
      <c r="BL125" s="52">
        <v>4.823559474674594E-6</v>
      </c>
      <c r="BM125" s="52">
        <v>0</v>
      </c>
      <c r="BN125" s="52">
        <v>2.1037914988078064E-6</v>
      </c>
      <c r="BO125" s="52">
        <v>9.300720580757678E-7</v>
      </c>
      <c r="BP125" s="52">
        <v>2.6814320769934995E-6</v>
      </c>
      <c r="BQ125" s="52">
        <v>0</v>
      </c>
      <c r="BR125" s="52">
        <v>0</v>
      </c>
      <c r="BS125" s="52">
        <v>1.7233407696061989E-6</v>
      </c>
      <c r="BT125" s="52">
        <v>0</v>
      </c>
      <c r="BU125" s="52">
        <v>8.0858850712811401E-6</v>
      </c>
      <c r="BV125" s="52">
        <v>2.7945276382914274E-6</v>
      </c>
      <c r="BW125" s="52">
        <v>0</v>
      </c>
      <c r="BX125" s="52">
        <v>1.1025760925166926E-6</v>
      </c>
      <c r="BY125" s="52">
        <v>1.8249866547462578E-6</v>
      </c>
      <c r="BZ125" s="52">
        <v>0</v>
      </c>
      <c r="CA125" s="52">
        <v>4.2912785929713022E-6</v>
      </c>
      <c r="CB125" s="52">
        <v>0</v>
      </c>
      <c r="CC125" s="52">
        <v>5.6851038283674098E-6</v>
      </c>
      <c r="CD125" s="52">
        <v>1.9579038181832196E-6</v>
      </c>
      <c r="CE125" s="52">
        <v>1.0439490790070214E-6</v>
      </c>
      <c r="CF125" s="52">
        <v>1.4602564412261151E-6</v>
      </c>
      <c r="CG125" s="52">
        <v>0</v>
      </c>
      <c r="CH125" s="52">
        <v>0</v>
      </c>
      <c r="CI125" s="52">
        <v>2.0540119934634345E-6</v>
      </c>
      <c r="CJ125" s="52">
        <v>0</v>
      </c>
      <c r="CK125" s="52">
        <v>6.2479432468739842E-6</v>
      </c>
      <c r="CL125" s="52">
        <v>0</v>
      </c>
      <c r="CM125" s="52">
        <v>0</v>
      </c>
      <c r="CN125" s="52">
        <v>1.4904696996920626E-6</v>
      </c>
      <c r="CO125" s="52">
        <v>1.3040824133471226E-6</v>
      </c>
      <c r="CP125" s="52">
        <v>2.5012731435952085E-6</v>
      </c>
      <c r="CQ125" s="52">
        <v>0</v>
      </c>
      <c r="CR125" s="52">
        <v>1.0369442080918881E-6</v>
      </c>
      <c r="CS125" s="52">
        <v>0</v>
      </c>
      <c r="CT125" s="52">
        <v>0</v>
      </c>
      <c r="CU125" s="52">
        <v>0</v>
      </c>
      <c r="CV125" s="52">
        <v>2.1114766923353719E-6</v>
      </c>
      <c r="CW125" s="52">
        <v>1.426343305395415E-6</v>
      </c>
      <c r="CX125" s="52">
        <v>0</v>
      </c>
      <c r="CY125" s="52">
        <v>2.526689253951493E-6</v>
      </c>
      <c r="CZ125" s="52">
        <v>1.3130804354551214E-6</v>
      </c>
      <c r="DA125" s="52">
        <v>6.6131443558350583E-7</v>
      </c>
      <c r="DB125" s="52">
        <v>7.0208457563324462E-6</v>
      </c>
      <c r="DC125" s="52">
        <v>8.231415325021375E-6</v>
      </c>
      <c r="DD125" s="52">
        <v>8.9253095534728394E-6</v>
      </c>
      <c r="DE125" s="52">
        <v>2.470870297972313E-5</v>
      </c>
      <c r="DF125" s="52">
        <v>0</v>
      </c>
      <c r="DG125" s="52">
        <v>5.6607173480827938E-6</v>
      </c>
      <c r="DH125" s="52">
        <v>8.5997842295839383E-6</v>
      </c>
      <c r="DI125" s="52">
        <v>0</v>
      </c>
      <c r="DJ125" s="52">
        <v>2.4172878357074378E-6</v>
      </c>
      <c r="DK125" s="52">
        <v>3.8678729126687789E-6</v>
      </c>
      <c r="DL125" s="52">
        <v>1.318321374101515E-6</v>
      </c>
      <c r="DM125" s="52">
        <v>0</v>
      </c>
      <c r="DN125" s="52">
        <v>2.9958890824335932E-6</v>
      </c>
      <c r="DO125" s="52">
        <v>0</v>
      </c>
      <c r="DP125" s="52">
        <v>2.3734041981328933E-6</v>
      </c>
      <c r="DQ125" s="52">
        <v>5.8096924304018548E-6</v>
      </c>
      <c r="DR125" s="52">
        <v>1.2865925924212497E-6</v>
      </c>
      <c r="DS125" s="52">
        <v>3.7724444446684724E-6</v>
      </c>
      <c r="DT125" s="52">
        <v>0</v>
      </c>
      <c r="DU125" s="52">
        <v>3.320133455501588E-6</v>
      </c>
      <c r="DV125" s="52">
        <v>0</v>
      </c>
      <c r="DW125" s="52">
        <v>0</v>
      </c>
      <c r="DX125" s="52">
        <v>1.6763098524957147E-6</v>
      </c>
      <c r="DY125" s="52">
        <v>0</v>
      </c>
      <c r="DZ125" s="52">
        <v>0</v>
      </c>
      <c r="EA125" s="52">
        <v>2.0408080853168937E-6</v>
      </c>
      <c r="EB125" s="52">
        <v>0</v>
      </c>
      <c r="EC125" s="52">
        <v>2.5354729524241969E-6</v>
      </c>
      <c r="ED125" s="52">
        <v>0</v>
      </c>
      <c r="EE125" s="52">
        <v>8.1851561739988657E-7</v>
      </c>
      <c r="EF125" s="52">
        <v>1.4623084171794794E-6</v>
      </c>
      <c r="EG125" s="52">
        <v>3.7953064199182743E-6</v>
      </c>
      <c r="EH125" s="52">
        <v>2.1369493790451357E-6</v>
      </c>
      <c r="EI125" s="52">
        <v>9.5819571502215606E-7</v>
      </c>
      <c r="EJ125" s="52">
        <v>3.3467733580035626E-6</v>
      </c>
      <c r="EK125" s="52">
        <v>5.0719164707155568E-6</v>
      </c>
      <c r="EL125" s="52">
        <v>1.3668051439288173E-6</v>
      </c>
      <c r="EM125" s="52">
        <v>4.4533042754029189E-6</v>
      </c>
      <c r="EN125" s="52">
        <v>1.6495473727294338E-6</v>
      </c>
      <c r="EO125" s="52">
        <v>1.8267309021974581E-6</v>
      </c>
      <c r="EP125" s="52">
        <v>3.9348278412047072E-6</v>
      </c>
      <c r="EQ125" s="52">
        <v>3.0611860375508959E-6</v>
      </c>
      <c r="ER125" s="52">
        <v>9.8148533088396463E-7</v>
      </c>
      <c r="ES125" s="52">
        <v>5.0378051651249182E-6</v>
      </c>
      <c r="ET125" s="52">
        <v>2.1187625194578019E-6</v>
      </c>
      <c r="EU125" s="52">
        <v>6.0894667099893092E-6</v>
      </c>
      <c r="EV125" s="52">
        <v>4.5521397837118058E-6</v>
      </c>
      <c r="EW125" s="52">
        <v>9.3252665850509496E-6</v>
      </c>
      <c r="EX125" s="52">
        <v>2.844676768483276E-6</v>
      </c>
      <c r="EY125" s="52">
        <v>2.3867751842115075E-6</v>
      </c>
      <c r="EZ125" s="52">
        <v>7.7304466161418156E-6</v>
      </c>
      <c r="FA125" s="52">
        <v>1.2371773070594515E-6</v>
      </c>
      <c r="FB125" s="52">
        <v>2.602642608012646E-6</v>
      </c>
      <c r="FC125" s="52">
        <v>1.206718640803637E-6</v>
      </c>
      <c r="FD125" s="52">
        <v>0</v>
      </c>
      <c r="FE125" s="52">
        <v>1.6263018613874634E-6</v>
      </c>
      <c r="FF125" s="52">
        <v>7.589546622865031E-7</v>
      </c>
      <c r="FG125" s="52">
        <v>1.405180272625898E-6</v>
      </c>
      <c r="FH125" s="52">
        <v>2.8274294695989267E-6</v>
      </c>
      <c r="FI125" s="52">
        <v>0</v>
      </c>
      <c r="FJ125" s="52">
        <v>3.4960678693983711E-6</v>
      </c>
      <c r="FK125" s="52">
        <v>1.6255739997122522E-6</v>
      </c>
      <c r="FL125" s="52">
        <v>9.5384930674742294E-7</v>
      </c>
      <c r="FM125" s="52">
        <v>2.4675266199239281E-6</v>
      </c>
      <c r="FN125" s="52">
        <v>0</v>
      </c>
      <c r="FO125" s="52">
        <v>1.7139985300289109E-6</v>
      </c>
      <c r="FP125" s="52">
        <v>4.7171025333180328E-6</v>
      </c>
      <c r="FQ125" s="52">
        <v>9.4308234458890646E-7</v>
      </c>
      <c r="FR125" s="52">
        <v>0</v>
      </c>
      <c r="FS125" s="52">
        <v>4.6780891985351522E-6</v>
      </c>
      <c r="FT125" s="52">
        <v>2.7753229210008021E-6</v>
      </c>
      <c r="FU125" s="52">
        <v>2.3694935270604352E-6</v>
      </c>
      <c r="FV125" s="52">
        <v>1.2881810790661222E-5</v>
      </c>
      <c r="FW125" s="52">
        <v>0</v>
      </c>
      <c r="FX125" s="52">
        <v>9.6132346178223799E-7</v>
      </c>
      <c r="FY125" s="52">
        <v>4.9744913022538511E-6</v>
      </c>
      <c r="FZ125" s="52">
        <v>0</v>
      </c>
      <c r="GA125" s="52">
        <v>1.068214086623004E-6</v>
      </c>
      <c r="GB125" s="52">
        <v>0</v>
      </c>
      <c r="GC125" s="52">
        <v>0</v>
      </c>
      <c r="GD125" s="52">
        <v>0</v>
      </c>
      <c r="GE125" s="52">
        <v>1.6275266322638329E-4</v>
      </c>
      <c r="GF125" s="52">
        <v>3.7332486146077877E-6</v>
      </c>
      <c r="GG125" s="52">
        <v>2.0209024954963971E-6</v>
      </c>
      <c r="GH125" s="52">
        <v>9.3419018882130605E-6</v>
      </c>
      <c r="GI125" s="52">
        <v>1.2390010646182552E-6</v>
      </c>
      <c r="GJ125" s="52">
        <v>6.3043916207593217E-6</v>
      </c>
      <c r="GK125" s="52">
        <v>4.4835594552418022E-6</v>
      </c>
      <c r="GL125" s="52">
        <v>2.9507962880740619E-6</v>
      </c>
      <c r="GM125" s="52">
        <v>2.3353489257873191E-6</v>
      </c>
      <c r="GN125" s="52">
        <v>1.7239367945350324E-6</v>
      </c>
      <c r="GO125" s="52">
        <v>1.8267435335508635E-5</v>
      </c>
      <c r="GP125" s="52">
        <v>3.5953921290768662E-6</v>
      </c>
      <c r="GQ125" s="52">
        <v>1.1734390817991982E-5</v>
      </c>
      <c r="GR125" s="52">
        <v>3.814724640417745E-5</v>
      </c>
      <c r="GS125" s="52">
        <v>5.4820942809346218E-4</v>
      </c>
      <c r="GT125" s="52">
        <v>4.7756996751350275E-5</v>
      </c>
      <c r="GU125" s="52">
        <v>3.7462231915363952E-6</v>
      </c>
      <c r="GV125" s="52">
        <v>0</v>
      </c>
      <c r="GW125" s="52">
        <v>0</v>
      </c>
      <c r="GX125" s="52">
        <v>1.5956831699375777E-6</v>
      </c>
      <c r="GY125" s="52">
        <v>0</v>
      </c>
      <c r="GZ125" s="52">
        <v>1.2233879924000014E-6</v>
      </c>
      <c r="HA125" s="52">
        <v>1.9650398916686052E-6</v>
      </c>
      <c r="HB125" s="52">
        <v>2.5959578159682842E-6</v>
      </c>
      <c r="HC125" s="52">
        <v>1.628367463915377E-6</v>
      </c>
      <c r="HD125" s="52">
        <v>1.1561799627075383E-6</v>
      </c>
      <c r="HE125" s="52">
        <v>3.6088992152890171E-6</v>
      </c>
      <c r="HF125" s="52">
        <v>0</v>
      </c>
      <c r="HG125" s="52">
        <v>4.3901295130239494E-6</v>
      </c>
      <c r="HH125" s="52">
        <v>0</v>
      </c>
      <c r="HI125" s="52">
        <v>2.8328781792163722E-6</v>
      </c>
      <c r="HJ125" s="52">
        <v>2.6014791254063128E-6</v>
      </c>
      <c r="HK125" s="52">
        <v>0</v>
      </c>
      <c r="HL125" s="52">
        <v>2.8732339921986275E-6</v>
      </c>
      <c r="HM125" s="52">
        <v>7.562843686961369E-6</v>
      </c>
      <c r="HN125" s="52">
        <v>8.7482182549249954E-6</v>
      </c>
      <c r="HO125" s="52">
        <v>6.7792054690771262E-6</v>
      </c>
      <c r="HP125" s="52">
        <v>2.1985912129185665E-6</v>
      </c>
      <c r="HQ125" s="52">
        <v>0</v>
      </c>
      <c r="HR125" s="52">
        <v>0</v>
      </c>
      <c r="HS125" s="52">
        <v>1.0800885920836078E-6</v>
      </c>
      <c r="HT125" s="52">
        <v>2.1175316573235463E-6</v>
      </c>
      <c r="HU125" s="52">
        <v>1.89193961468154E-6</v>
      </c>
      <c r="HV125" s="52">
        <v>0</v>
      </c>
      <c r="HW125" s="52">
        <v>1.4253456146582268E-5</v>
      </c>
      <c r="HX125" s="52">
        <v>9.2269095381769517E-4</v>
      </c>
      <c r="HY125" s="52">
        <v>9.6800562333826698E-6</v>
      </c>
      <c r="HZ125" s="52">
        <v>2.7129991376799877E-5</v>
      </c>
      <c r="IA125" s="52">
        <v>1.0827960413358778E-5</v>
      </c>
      <c r="IB125" s="52">
        <v>8.9828706721855727E-5</v>
      </c>
      <c r="IC125" s="52">
        <v>4.1918778772262388E-6</v>
      </c>
      <c r="ID125" s="52">
        <v>0</v>
      </c>
      <c r="IE125" s="52">
        <v>1.1202514687487702E-6</v>
      </c>
      <c r="IF125" s="52">
        <v>1.3971281767251149E-6</v>
      </c>
      <c r="IG125" s="52">
        <v>5.0519318768103482E-7</v>
      </c>
      <c r="IH125" s="52">
        <v>2.5856367283804217E-6</v>
      </c>
      <c r="II125" s="52">
        <v>2.7951312421661368E-6</v>
      </c>
      <c r="IJ125" s="52">
        <v>3.7946856784883969E-6</v>
      </c>
      <c r="IK125" s="52">
        <v>2.243496282325223E-6</v>
      </c>
      <c r="IL125" s="52">
        <v>2.8352780023282001E-6</v>
      </c>
      <c r="IM125" s="52">
        <v>2.3758805364753173E-6</v>
      </c>
      <c r="IN125" s="52">
        <v>0</v>
      </c>
      <c r="IO125" s="52">
        <v>1.0442589968097764E-6</v>
      </c>
      <c r="IP125" s="52">
        <v>2.8960834581246638E-6</v>
      </c>
      <c r="IQ125" s="52">
        <v>3.3355591906200996E-6</v>
      </c>
      <c r="IR125" s="52">
        <v>3.18704395254356E-6</v>
      </c>
      <c r="IS125" s="52">
        <v>2.9839805890919881E-6</v>
      </c>
      <c r="IT125" s="52">
        <v>2.0762759703799301E-6</v>
      </c>
      <c r="IU125" s="52">
        <v>4.8246764816778054E-6</v>
      </c>
      <c r="IV125" s="52">
        <v>1.1521800304066545E-6</v>
      </c>
      <c r="IW125" s="52">
        <v>2.5070442128171244E-6</v>
      </c>
      <c r="IX125" s="52">
        <v>7.7530456925111355E-6</v>
      </c>
      <c r="IY125" s="52">
        <v>1.7057879066778136E-6</v>
      </c>
      <c r="IZ125" s="52">
        <v>4.0947790765939187E-7</v>
      </c>
      <c r="JA125" s="52">
        <v>3.8608064455672426E-6</v>
      </c>
      <c r="JB125" s="52">
        <v>1.507198178073188E-6</v>
      </c>
      <c r="JC125" s="52">
        <v>2.346048515294961E-6</v>
      </c>
      <c r="JD125" s="52">
        <v>5.734985700667302E-7</v>
      </c>
      <c r="JE125" s="52">
        <v>7.8946595752243138E-7</v>
      </c>
      <c r="JF125" s="52">
        <v>0</v>
      </c>
      <c r="JG125" s="52">
        <v>7.2550392293124653E-6</v>
      </c>
      <c r="JH125" s="52">
        <v>1.9160653649716831E-6</v>
      </c>
      <c r="JI125" s="52">
        <v>7.2803865635564965E-5</v>
      </c>
      <c r="JJ125" s="52">
        <v>1.3073713806324373E-5</v>
      </c>
      <c r="JK125" s="52">
        <v>5.7106876805656558E-6</v>
      </c>
      <c r="JL125" s="52">
        <v>1.7341327896110636E-5</v>
      </c>
      <c r="JM125" s="52">
        <v>1.1170535643630629E-4</v>
      </c>
      <c r="JN125" s="52">
        <v>1.9004471991981776E-6</v>
      </c>
      <c r="JO125" s="52">
        <v>7.4706773925460284E-7</v>
      </c>
      <c r="JP125" s="52">
        <v>3.2469647485600641E-6</v>
      </c>
      <c r="JQ125" s="52">
        <v>2.0190298677042923E-6</v>
      </c>
      <c r="JR125" s="52">
        <v>8.0135572338274589E-7</v>
      </c>
      <c r="JS125" s="52">
        <v>1.2762268608105508E-6</v>
      </c>
      <c r="JT125" s="52">
        <v>2.5468270734220443E-5</v>
      </c>
      <c r="JU125" s="52">
        <v>0</v>
      </c>
      <c r="JV125" s="52">
        <v>8.2748336675376385E-7</v>
      </c>
      <c r="JW125" s="52">
        <v>5.6339765402388012E-7</v>
      </c>
      <c r="JX125" s="52">
        <v>1.1451937491220019E-6</v>
      </c>
      <c r="JY125" s="52">
        <v>1.3980559674821702E-6</v>
      </c>
      <c r="JZ125" s="52">
        <v>3.0302007537011886E-6</v>
      </c>
      <c r="KA125" s="52">
        <v>1.8826674611576763E-6</v>
      </c>
      <c r="KB125" s="52">
        <v>3.8418671461251472E-7</v>
      </c>
      <c r="KC125" s="52">
        <v>1.0238516375088907E-6</v>
      </c>
      <c r="KD125" s="52">
        <v>2.756814339141599E-6</v>
      </c>
      <c r="KE125" s="52">
        <v>1.960766877051835E-6</v>
      </c>
      <c r="KF125" s="52">
        <v>6.6241150014014779E-6</v>
      </c>
      <c r="KG125" s="52">
        <v>1.1847214017658915E-6</v>
      </c>
      <c r="KH125" s="52">
        <v>6.2145658183674133E-7</v>
      </c>
      <c r="KI125" s="52">
        <v>6.0724266204252672E-7</v>
      </c>
      <c r="KJ125" s="52">
        <v>1.4768295397318959E-6</v>
      </c>
      <c r="KK125" s="52">
        <v>1.5161624204369577E-6</v>
      </c>
      <c r="KL125" s="52">
        <v>3.5920498307494905E-6</v>
      </c>
      <c r="KM125" s="52">
        <v>3.877459132792446E-6</v>
      </c>
      <c r="KN125" s="52">
        <v>1.7818653987387149E-6</v>
      </c>
      <c r="KO125" s="52">
        <v>1.557651739914669E-6</v>
      </c>
      <c r="KP125" s="52">
        <v>1.9497408962876971E-6</v>
      </c>
      <c r="KQ125" s="52">
        <v>4.0894409815966979E-6</v>
      </c>
      <c r="KR125" s="52">
        <v>2.3701096246930781E-6</v>
      </c>
      <c r="KS125" s="52">
        <v>0</v>
      </c>
      <c r="KT125" s="52">
        <v>5.9411684641387439E-6</v>
      </c>
      <c r="KU125" s="52">
        <v>1.1123986599643386E-6</v>
      </c>
      <c r="KV125" s="52">
        <v>0</v>
      </c>
      <c r="KW125" s="52">
        <v>3.995066891402496E-6</v>
      </c>
      <c r="KX125" s="52">
        <v>1.3743807508393781E-6</v>
      </c>
      <c r="KY125" s="52">
        <v>4.8434318018094727E-6</v>
      </c>
      <c r="KZ125" s="52">
        <v>1.6495916527994943E-6</v>
      </c>
    </row>
    <row r="126" spans="1:312" x14ac:dyDescent="0.2">
      <c r="A126" s="89">
        <v>1.027774</v>
      </c>
      <c r="B126" s="41" t="s">
        <v>831</v>
      </c>
      <c r="C126" s="51" t="s">
        <v>151</v>
      </c>
      <c r="D126" s="52">
        <v>5.7722984247170217E-5</v>
      </c>
      <c r="E126" s="52">
        <v>2.4658643831030789E-4</v>
      </c>
      <c r="F126" s="52">
        <v>8.6926487830148145E-5</v>
      </c>
      <c r="G126" s="52">
        <v>6.2282595958134917E-5</v>
      </c>
      <c r="H126" s="52">
        <v>5.5634047666964102E-5</v>
      </c>
      <c r="I126" s="52">
        <v>1.0453127096387808E-4</v>
      </c>
      <c r="J126" s="52">
        <v>1.0305757207852909E-4</v>
      </c>
      <c r="K126" s="52">
        <v>8.5924734975192726E-5</v>
      </c>
      <c r="L126" s="52">
        <v>1.4553962728957426E-5</v>
      </c>
      <c r="M126" s="52">
        <v>3.2582165099984276E-5</v>
      </c>
      <c r="N126" s="52">
        <v>2.7814169889507798E-5</v>
      </c>
      <c r="O126" s="52">
        <v>9.1319911953587296E-5</v>
      </c>
      <c r="P126" s="52">
        <v>2.9564087608040604E-5</v>
      </c>
      <c r="Q126" s="52">
        <v>2.2794100886690524E-5</v>
      </c>
      <c r="R126" s="52">
        <v>1.1346898381037818E-4</v>
      </c>
      <c r="S126" s="52">
        <v>4.7956583842458252E-5</v>
      </c>
      <c r="T126" s="52">
        <v>1.4615076267377884E-4</v>
      </c>
      <c r="U126" s="52">
        <v>4.1105613107596471E-5</v>
      </c>
      <c r="V126" s="52">
        <v>1.817488285628523E-4</v>
      </c>
      <c r="W126" s="52">
        <v>1.0969769822068104E-4</v>
      </c>
      <c r="X126" s="52">
        <v>2.0269895122272615E-5</v>
      </c>
      <c r="Y126" s="52">
        <v>3.3078536000151521E-3</v>
      </c>
      <c r="Z126" s="52">
        <v>1.0660409116457496E-3</v>
      </c>
      <c r="AA126" s="52">
        <v>6.1390326786967741E-3</v>
      </c>
      <c r="AB126" s="52">
        <v>9.1282012558947367E-4</v>
      </c>
      <c r="AC126" s="52">
        <v>9.0024181667189989E-4</v>
      </c>
      <c r="AD126" s="52">
        <v>1.1441969116011098E-3</v>
      </c>
      <c r="AE126" s="52">
        <v>4.0564965402210048E-4</v>
      </c>
      <c r="AF126" s="52">
        <v>2.8742500721295244E-5</v>
      </c>
      <c r="AG126" s="52">
        <v>4.6757191962529734E-5</v>
      </c>
      <c r="AH126" s="52">
        <v>7.102436335663878E-5</v>
      </c>
      <c r="AI126" s="52">
        <v>5.3912534421227169E-5</v>
      </c>
      <c r="AJ126" s="52">
        <v>1.2944485392928155E-4</v>
      </c>
      <c r="AK126" s="52">
        <v>1.3173759173638143E-4</v>
      </c>
      <c r="AL126" s="52">
        <v>1.1816505030373763E-4</v>
      </c>
      <c r="AM126" s="52">
        <v>3.2600712572562095E-4</v>
      </c>
      <c r="AN126" s="52">
        <v>3.9248967135505661E-5</v>
      </c>
      <c r="AO126" s="52">
        <v>2.8847998882853025E-4</v>
      </c>
      <c r="AP126" s="52">
        <v>2.6164805557003746E-4</v>
      </c>
      <c r="AQ126" s="52">
        <v>7.5799947976310728E-5</v>
      </c>
      <c r="AR126" s="52">
        <v>4.665749790502147E-5</v>
      </c>
      <c r="AS126" s="52">
        <v>2.174698385683743E-4</v>
      </c>
      <c r="AT126" s="52">
        <v>2.4495276666703373E-4</v>
      </c>
      <c r="AU126" s="52">
        <v>1.7883572710710555E-4</v>
      </c>
      <c r="AV126" s="52">
        <v>5.2819207425524663E-5</v>
      </c>
      <c r="AW126" s="52">
        <v>5.4625435192044022E-5</v>
      </c>
      <c r="AX126" s="52">
        <v>3.9375690771557821E-5</v>
      </c>
      <c r="AY126" s="52">
        <v>6.0413409344627699E-5</v>
      </c>
      <c r="AZ126" s="52">
        <v>8.3960046952284337E-4</v>
      </c>
      <c r="BA126" s="52">
        <v>1.5710262645507952E-4</v>
      </c>
      <c r="BB126" s="52">
        <v>4.2361947743882284E-3</v>
      </c>
      <c r="BC126" s="52">
        <v>4.7961536098980594E-5</v>
      </c>
      <c r="BD126" s="52">
        <v>4.5916428342386299E-5</v>
      </c>
      <c r="BE126" s="52">
        <v>5.782026954528314E-5</v>
      </c>
      <c r="BF126" s="52">
        <v>6.8154194267150924E-4</v>
      </c>
      <c r="BG126" s="52">
        <v>6.6217260904484196E-2</v>
      </c>
      <c r="BH126" s="52">
        <v>8.4470858202442633E-5</v>
      </c>
      <c r="BI126" s="52">
        <v>6.0448254101402904E-5</v>
      </c>
      <c r="BJ126" s="52">
        <v>4.6876829917219511E-5</v>
      </c>
      <c r="BK126" s="52">
        <v>9.4796444987189164E-5</v>
      </c>
      <c r="BL126" s="52">
        <v>1.5582491778115444E-5</v>
      </c>
      <c r="BM126" s="52">
        <v>1.4613706432547253E-5</v>
      </c>
      <c r="BN126" s="52">
        <v>4.1643135270727576E-5</v>
      </c>
      <c r="BO126" s="52">
        <v>2.2856026108032168E-5</v>
      </c>
      <c r="BP126" s="52">
        <v>4.4386258636190269E-5</v>
      </c>
      <c r="BQ126" s="52">
        <v>1.4673373208752253E-5</v>
      </c>
      <c r="BR126" s="52">
        <v>2.1602664820429168E-5</v>
      </c>
      <c r="BS126" s="52">
        <v>1.5601733988668886E-4</v>
      </c>
      <c r="BT126" s="52">
        <v>5.2279665957405861E-6</v>
      </c>
      <c r="BU126" s="52">
        <v>1.5933781326634504E-4</v>
      </c>
      <c r="BV126" s="52">
        <v>4.0203541235986951E-5</v>
      </c>
      <c r="BW126" s="52">
        <v>1.312107283288559E-5</v>
      </c>
      <c r="BX126" s="52">
        <v>2.6848900806071376E-5</v>
      </c>
      <c r="BY126" s="52">
        <v>1.0757713887179803E-4</v>
      </c>
      <c r="BZ126" s="52">
        <v>1.5064211440984649E-4</v>
      </c>
      <c r="CA126" s="52">
        <v>1.8487497739719271E-4</v>
      </c>
      <c r="CB126" s="52">
        <v>2.827416079847933E-5</v>
      </c>
      <c r="CC126" s="52">
        <v>1.2094453596572049E-4</v>
      </c>
      <c r="CD126" s="52">
        <v>1.1617003603167888E-2</v>
      </c>
      <c r="CE126" s="52">
        <v>3.2336211663829828E-3</v>
      </c>
      <c r="CF126" s="52">
        <v>7.9808684657699192E-2</v>
      </c>
      <c r="CG126" s="52">
        <v>1.2063490701138997E-2</v>
      </c>
      <c r="CH126" s="52">
        <v>9.1430886887817152E-4</v>
      </c>
      <c r="CI126" s="52">
        <v>2.5671325959794465E-3</v>
      </c>
      <c r="CJ126" s="52">
        <v>1.3261412355845702E-2</v>
      </c>
      <c r="CK126" s="52">
        <v>1.7827575510216019E-3</v>
      </c>
      <c r="CL126" s="52">
        <v>1.9103975269811675E-4</v>
      </c>
      <c r="CM126" s="52">
        <v>4.9037461355080764E-5</v>
      </c>
      <c r="CN126" s="52">
        <v>7.8646060749708831E-5</v>
      </c>
      <c r="CO126" s="52">
        <v>2.3924362998054393E-4</v>
      </c>
      <c r="CP126" s="52">
        <v>1.0021058147637824E-4</v>
      </c>
      <c r="CQ126" s="52">
        <v>3.1837360564177901E-5</v>
      </c>
      <c r="CR126" s="52">
        <v>3.3049838802588262E-5</v>
      </c>
      <c r="CS126" s="52">
        <v>2.6284241582353922E-5</v>
      </c>
      <c r="CT126" s="52">
        <v>4.629583726735426E-5</v>
      </c>
      <c r="CU126" s="52">
        <v>1.454680035275829E-4</v>
      </c>
      <c r="CV126" s="52">
        <v>7.9015650830550275E-5</v>
      </c>
      <c r="CW126" s="52">
        <v>1.453656262307242E-5</v>
      </c>
      <c r="CX126" s="52">
        <v>5.7938728775279192E-5</v>
      </c>
      <c r="CY126" s="52">
        <v>9.3595021087862753E-5</v>
      </c>
      <c r="CZ126" s="52">
        <v>2.0268933104738099E-5</v>
      </c>
      <c r="DA126" s="52">
        <v>5.1976500532882352E-5</v>
      </c>
      <c r="DB126" s="52">
        <v>3.1183011736902089E-5</v>
      </c>
      <c r="DC126" s="52">
        <v>2.7150535335349757E-4</v>
      </c>
      <c r="DD126" s="52">
        <v>4.9721570220974333E-4</v>
      </c>
      <c r="DE126" s="52">
        <v>3.0589224084015901E-4</v>
      </c>
      <c r="DF126" s="52">
        <v>4.2516973861135462E-4</v>
      </c>
      <c r="DG126" s="52">
        <v>5.5928188501044602E-4</v>
      </c>
      <c r="DH126" s="52">
        <v>1.4273812079783894E-4</v>
      </c>
      <c r="DI126" s="52">
        <v>1.7995709280328655E-4</v>
      </c>
      <c r="DJ126" s="52">
        <v>1.1401112361286092E-4</v>
      </c>
      <c r="DK126" s="52">
        <v>3.5567971762881832E-4</v>
      </c>
      <c r="DL126" s="52">
        <v>8.3615234387162041E-5</v>
      </c>
      <c r="DM126" s="52">
        <v>3.5441256750130327E-5</v>
      </c>
      <c r="DN126" s="52">
        <v>1.1782768018890419E-4</v>
      </c>
      <c r="DO126" s="52">
        <v>3.8874157044504389E-5</v>
      </c>
      <c r="DP126" s="52">
        <v>3.2801792630507583E-4</v>
      </c>
      <c r="DQ126" s="52">
        <v>2.6723040048883001E-4</v>
      </c>
      <c r="DR126" s="52">
        <v>3.9861102201153251E-4</v>
      </c>
      <c r="DS126" s="52">
        <v>1.2997542632765558E-4</v>
      </c>
      <c r="DT126" s="52">
        <v>2.7975352037909554E-5</v>
      </c>
      <c r="DU126" s="52">
        <v>4.5201497762533587E-5</v>
      </c>
      <c r="DV126" s="52">
        <v>2.5251290814512316E-5</v>
      </c>
      <c r="DW126" s="52">
        <v>6.4697807821492148E-5</v>
      </c>
      <c r="DX126" s="52">
        <v>6.6553067760787322E-5</v>
      </c>
      <c r="DY126" s="52">
        <v>7.7449169271174656E-5</v>
      </c>
      <c r="DZ126" s="52">
        <v>3.5439379823098121E-5</v>
      </c>
      <c r="EA126" s="52">
        <v>9.0153782705089383E-5</v>
      </c>
      <c r="EB126" s="52">
        <v>9.1945033094741711E-5</v>
      </c>
      <c r="EC126" s="52">
        <v>6.6974248307120009E-5</v>
      </c>
      <c r="ED126" s="52">
        <v>7.1860612151770415E-5</v>
      </c>
      <c r="EE126" s="52">
        <v>1.2222876299406604E-4</v>
      </c>
      <c r="EF126" s="52">
        <v>1.4907767618969095E-4</v>
      </c>
      <c r="EG126" s="52">
        <v>8.5757774850068235E-5</v>
      </c>
      <c r="EH126" s="52">
        <v>3.9499463256286422E-5</v>
      </c>
      <c r="EI126" s="52">
        <v>1.59213392265224E-4</v>
      </c>
      <c r="EJ126" s="52">
        <v>9.5276228787420582E-5</v>
      </c>
      <c r="EK126" s="52">
        <v>8.0314336879362829E-5</v>
      </c>
      <c r="EL126" s="52">
        <v>8.3796787707040148E-5</v>
      </c>
      <c r="EM126" s="52">
        <v>2.0099088711060516E-5</v>
      </c>
      <c r="EN126" s="52">
        <v>1.4845926354564904E-5</v>
      </c>
      <c r="EO126" s="52">
        <v>6.5587412711876821E-5</v>
      </c>
      <c r="EP126" s="52">
        <v>7.4971028336145006E-5</v>
      </c>
      <c r="EQ126" s="52">
        <v>7.6659914174412858E-5</v>
      </c>
      <c r="ER126" s="52">
        <v>2.9350587926753456E-5</v>
      </c>
      <c r="ES126" s="52">
        <v>2.1812624491551506E-5</v>
      </c>
      <c r="ET126" s="52">
        <v>1.6950100155662415E-5</v>
      </c>
      <c r="EU126" s="52">
        <v>1.7737191331862476E-5</v>
      </c>
      <c r="EV126" s="52">
        <v>3.2579277015873593E-5</v>
      </c>
      <c r="EW126" s="52">
        <v>8.3914998644999699E-5</v>
      </c>
      <c r="EX126" s="52">
        <v>4.6044422374971324E-5</v>
      </c>
      <c r="EY126" s="52">
        <v>1.0207272596308787E-4</v>
      </c>
      <c r="EZ126" s="52">
        <v>3.2681696651646358E-5</v>
      </c>
      <c r="FA126" s="52">
        <v>1.4443386986883426E-4</v>
      </c>
      <c r="FB126" s="52">
        <v>7.4756755762065371E-5</v>
      </c>
      <c r="FC126" s="52">
        <v>6.1979123380850632E-5</v>
      </c>
      <c r="FD126" s="52">
        <v>2.5359899970419943E-5</v>
      </c>
      <c r="FE126" s="52">
        <v>3.0519111526462609E-5</v>
      </c>
      <c r="FF126" s="52">
        <v>1.3217114703861761E-5</v>
      </c>
      <c r="FG126" s="52">
        <v>1.1510519254488738E-5</v>
      </c>
      <c r="FH126" s="52">
        <v>3.1793542014532613E-5</v>
      </c>
      <c r="FI126" s="52">
        <v>5.0354470520479796E-5</v>
      </c>
      <c r="FJ126" s="52">
        <v>1.0229717739127894E-4</v>
      </c>
      <c r="FK126" s="52">
        <v>1.3587377569935282E-4</v>
      </c>
      <c r="FL126" s="52">
        <v>1.0409134243207516E-4</v>
      </c>
      <c r="FM126" s="52">
        <v>1.534329052495251E-5</v>
      </c>
      <c r="FN126" s="52">
        <v>1.1222184802209022E-4</v>
      </c>
      <c r="FO126" s="52">
        <v>5.7227493473358902E-5</v>
      </c>
      <c r="FP126" s="52">
        <v>8.0316197921016078E-5</v>
      </c>
      <c r="FQ126" s="52">
        <v>2.6406305648489382E-5</v>
      </c>
      <c r="FR126" s="52">
        <v>2.9596560112409781E-5</v>
      </c>
      <c r="FS126" s="52">
        <v>4.6780891985351522E-6</v>
      </c>
      <c r="FT126" s="52">
        <v>1.6135255067307855E-5</v>
      </c>
      <c r="FU126" s="52">
        <v>1.2376822572198657E-5</v>
      </c>
      <c r="FV126" s="52">
        <v>1.9319290172483677E-4</v>
      </c>
      <c r="FW126" s="52">
        <v>2.7773103454529509E-4</v>
      </c>
      <c r="FX126" s="52">
        <v>2.4769419408899794E-5</v>
      </c>
      <c r="FY126" s="52">
        <v>2.1397907242901107E-5</v>
      </c>
      <c r="FZ126" s="52">
        <v>1.4080755652424233E-5</v>
      </c>
      <c r="GA126" s="52">
        <v>4.3455858162195395E-5</v>
      </c>
      <c r="GB126" s="52">
        <v>1.4692023915703713E-5</v>
      </c>
      <c r="GC126" s="52">
        <v>3.5183162828469131E-5</v>
      </c>
      <c r="GD126" s="52">
        <v>4.7822019297854788E-5</v>
      </c>
      <c r="GE126" s="52">
        <v>7.6801333939839687E-5</v>
      </c>
      <c r="GF126" s="52">
        <v>3.1375174527022896E-5</v>
      </c>
      <c r="GG126" s="52">
        <v>1.0357125289419036E-4</v>
      </c>
      <c r="GH126" s="52">
        <v>2.9704927035104317E-4</v>
      </c>
      <c r="GI126" s="52">
        <v>1.9126749413484576E-4</v>
      </c>
      <c r="GJ126" s="52">
        <v>2.1481879107757563E-4</v>
      </c>
      <c r="GK126" s="52">
        <v>2.375173570987847E-4</v>
      </c>
      <c r="GL126" s="52">
        <v>0.46402933807235403</v>
      </c>
      <c r="GM126" s="52">
        <v>0.73154365359053874</v>
      </c>
      <c r="GN126" s="52">
        <v>0.9171726772670562</v>
      </c>
      <c r="GO126" s="52">
        <v>1.3746612039913073E-4</v>
      </c>
      <c r="GP126" s="52">
        <v>5.4504614722707814E-5</v>
      </c>
      <c r="GQ126" s="52">
        <v>1.8246041467390989E-4</v>
      </c>
      <c r="GR126" s="52">
        <v>5.751086249530968E-5</v>
      </c>
      <c r="GS126" s="52">
        <v>2.4444199133352154E-4</v>
      </c>
      <c r="GT126" s="52">
        <v>2.2746234937142673E-5</v>
      </c>
      <c r="GU126" s="52">
        <v>1.159735051847969E-5</v>
      </c>
      <c r="GV126" s="52">
        <v>2.9652364353708645E-4</v>
      </c>
      <c r="GW126" s="52">
        <v>9.2673708967863988E-5</v>
      </c>
      <c r="GX126" s="52">
        <v>1.5498497171840514E-5</v>
      </c>
      <c r="GY126" s="52">
        <v>1.3000314638068018E-5</v>
      </c>
      <c r="GZ126" s="52">
        <v>1.2999148157543844E-4</v>
      </c>
      <c r="HA126" s="52">
        <v>1.591891359048556E-4</v>
      </c>
      <c r="HB126" s="52">
        <v>1.6328298496715403E-4</v>
      </c>
      <c r="HC126" s="52">
        <v>9.5848480615359368E-5</v>
      </c>
      <c r="HD126" s="52">
        <v>1.391843878510479E-4</v>
      </c>
      <c r="HE126" s="52">
        <v>1.8374671962099188E-4</v>
      </c>
      <c r="HF126" s="52">
        <v>5.650363461267322E-5</v>
      </c>
      <c r="HG126" s="52">
        <v>4.9571100692804475E-4</v>
      </c>
      <c r="HH126" s="52">
        <v>5.6097361399447798E-5</v>
      </c>
      <c r="HI126" s="52">
        <v>1.6751150226394684E-4</v>
      </c>
      <c r="HJ126" s="52">
        <v>8.5682437473411403E-5</v>
      </c>
      <c r="HK126" s="52">
        <v>7.5146902944985412E-5</v>
      </c>
      <c r="HL126" s="52">
        <v>8.16630157711773E-5</v>
      </c>
      <c r="HM126" s="52">
        <v>9.8786293336603555E-5</v>
      </c>
      <c r="HN126" s="52">
        <v>1.8691405897012085E-4</v>
      </c>
      <c r="HO126" s="52">
        <v>5.3374599395466781E-5</v>
      </c>
      <c r="HP126" s="52">
        <v>1.0249177335116126E-4</v>
      </c>
      <c r="HQ126" s="52">
        <v>1.2913974222182665E-4</v>
      </c>
      <c r="HR126" s="52">
        <v>1.0175201735791122E-4</v>
      </c>
      <c r="HS126" s="52">
        <v>2.0842262735962301E-4</v>
      </c>
      <c r="HT126" s="52">
        <v>8.565866092524239E-5</v>
      </c>
      <c r="HU126" s="52">
        <v>1.0376483705841148E-4</v>
      </c>
      <c r="HV126" s="52">
        <v>9.5153496286336356E-5</v>
      </c>
      <c r="HW126" s="52">
        <v>4.4304621543385186E-4</v>
      </c>
      <c r="HX126" s="52">
        <v>7.0031190926008003E-5</v>
      </c>
      <c r="HY126" s="52">
        <v>4.4063135404190303E-4</v>
      </c>
      <c r="HZ126" s="52">
        <v>1.1886593636464951E-4</v>
      </c>
      <c r="IA126" s="52">
        <v>2.0527355875959251E-4</v>
      </c>
      <c r="IB126" s="52">
        <v>1.7629957804895775E-4</v>
      </c>
      <c r="IC126" s="52">
        <v>1.2553336408927513E-4</v>
      </c>
      <c r="ID126" s="52">
        <v>5.8486199327327541E-5</v>
      </c>
      <c r="IE126" s="52">
        <v>5.092377155280314E-5</v>
      </c>
      <c r="IF126" s="52">
        <v>4.3667687055514763E-5</v>
      </c>
      <c r="IG126" s="52">
        <v>9.3089906423651105E-5</v>
      </c>
      <c r="IH126" s="52">
        <v>3.078007977720949E-5</v>
      </c>
      <c r="II126" s="52">
        <v>0.93147310543055639</v>
      </c>
      <c r="IJ126" s="52">
        <v>1.6319166867329092E-5</v>
      </c>
      <c r="IK126" s="52">
        <v>6.1139251523650132E-5</v>
      </c>
      <c r="IL126" s="52">
        <v>1.0686036656550511E-4</v>
      </c>
      <c r="IM126" s="52">
        <v>2.570500537867444E-5</v>
      </c>
      <c r="IN126" s="52">
        <v>3.5728509402106896E-5</v>
      </c>
      <c r="IO126" s="52">
        <v>6.6860348641485534E-5</v>
      </c>
      <c r="IP126" s="52">
        <v>8.7674745419214738E-6</v>
      </c>
      <c r="IQ126" s="52">
        <v>9.1934871663456466E-5</v>
      </c>
      <c r="IR126" s="52">
        <v>9.1061304763207375E-5</v>
      </c>
      <c r="IS126" s="52">
        <v>1.9764903343440414E-5</v>
      </c>
      <c r="IT126" s="52">
        <v>3.1092600790476755E-5</v>
      </c>
      <c r="IU126" s="52">
        <v>6.3018975888338671E-5</v>
      </c>
      <c r="IV126" s="52">
        <v>5.0260789517898802E-5</v>
      </c>
      <c r="IW126" s="52">
        <v>6.2956147493136409E-5</v>
      </c>
      <c r="IX126" s="52">
        <v>6.7973626781474834E-5</v>
      </c>
      <c r="IY126" s="52">
        <v>1.5225064401092399E-5</v>
      </c>
      <c r="IZ126" s="52">
        <v>4.8562337389222348E-5</v>
      </c>
      <c r="JA126" s="52">
        <v>8.8465811167238462E-6</v>
      </c>
      <c r="JB126" s="52">
        <v>4.8534988138590849E-5</v>
      </c>
      <c r="JC126" s="52">
        <v>2.1738385710871392E-5</v>
      </c>
      <c r="JD126" s="52">
        <v>7.6812202097235467E-5</v>
      </c>
      <c r="JE126" s="52">
        <v>6.2317419200174905E-5</v>
      </c>
      <c r="JF126" s="52">
        <v>3.7654259876870521E-5</v>
      </c>
      <c r="JG126" s="52">
        <v>1.0135894389951957E-4</v>
      </c>
      <c r="JH126" s="52">
        <v>8.4657475253195684E-5</v>
      </c>
      <c r="JI126" s="52">
        <v>9.3721554464190415E-5</v>
      </c>
      <c r="JJ126" s="52">
        <v>1.1123087890008423E-4</v>
      </c>
      <c r="JK126" s="52">
        <v>1.9115278219652274E-4</v>
      </c>
      <c r="JL126" s="52">
        <v>1.6688722072360726E-4</v>
      </c>
      <c r="JM126" s="52">
        <v>1.2348827329808178E-4</v>
      </c>
      <c r="JN126" s="52">
        <v>2.4304351339289764E-5</v>
      </c>
      <c r="JO126" s="52">
        <v>5.3693506876639324E-5</v>
      </c>
      <c r="JP126" s="52">
        <v>2.1101432845843064E-5</v>
      </c>
      <c r="JQ126" s="52">
        <v>4.279698948298726E-5</v>
      </c>
      <c r="JR126" s="52">
        <v>3.6546936022785443E-5</v>
      </c>
      <c r="JS126" s="52">
        <v>3.3086860210588431E-5</v>
      </c>
      <c r="JT126" s="52">
        <v>2.5468270734220443E-5</v>
      </c>
      <c r="JU126" s="52">
        <v>9.1382083509289653E-5</v>
      </c>
      <c r="JV126" s="52">
        <v>5.9099038113844618E-5</v>
      </c>
      <c r="JW126" s="52">
        <v>2.8133921148809502E-5</v>
      </c>
      <c r="JX126" s="52">
        <v>7.2695437244797722E-5</v>
      </c>
      <c r="JY126" s="52">
        <v>1.1775894821136165E-4</v>
      </c>
      <c r="JZ126" s="52">
        <v>7.9881249656080277E-5</v>
      </c>
      <c r="KA126" s="52">
        <v>7.3007440738425113E-5</v>
      </c>
      <c r="KB126" s="52">
        <v>1.3177195601938389E-4</v>
      </c>
      <c r="KC126" s="52">
        <v>2.0776563814342648E-5</v>
      </c>
      <c r="KD126" s="52">
        <v>5.1399923518931556E-5</v>
      </c>
      <c r="KE126" s="52">
        <v>1.267753988272557E-4</v>
      </c>
      <c r="KF126" s="52">
        <v>1.8747185044746523E-4</v>
      </c>
      <c r="KG126" s="52">
        <v>1.2162299496851972E-4</v>
      </c>
      <c r="KH126" s="52">
        <v>4.0070727048005209E-5</v>
      </c>
      <c r="KI126" s="52">
        <v>3.7519844480244628E-5</v>
      </c>
      <c r="KJ126" s="52">
        <v>1.04132193503649E-4</v>
      </c>
      <c r="KK126" s="52">
        <v>1.3424489175847658E-4</v>
      </c>
      <c r="KL126" s="52">
        <v>1.2075401558689776E-4</v>
      </c>
      <c r="KM126" s="52">
        <v>3.1019673062339571E-4</v>
      </c>
      <c r="KN126" s="52">
        <v>2.0540737724183738E-4</v>
      </c>
      <c r="KO126" s="52">
        <v>1.3915022209904377E-4</v>
      </c>
      <c r="KP126" s="52">
        <v>1.3512845217117313E-4</v>
      </c>
      <c r="KQ126" s="52">
        <v>4.7428814448262975E-5</v>
      </c>
      <c r="KR126" s="52">
        <v>6.6287427694873425E-5</v>
      </c>
      <c r="KS126" s="52">
        <v>6.6013274292970816E-5</v>
      </c>
      <c r="KT126" s="52">
        <v>2.0785399085508803E-4</v>
      </c>
      <c r="KU126" s="52">
        <v>1.9643895272423444E-4</v>
      </c>
      <c r="KV126" s="52">
        <v>1.2508762197890104E-4</v>
      </c>
      <c r="KW126" s="52">
        <v>1.5879965886208815E-4</v>
      </c>
      <c r="KX126" s="52">
        <v>1.8663067121371533E-4</v>
      </c>
      <c r="KY126" s="52">
        <v>2.537935363761394E-4</v>
      </c>
      <c r="KZ126" s="52">
        <v>2.3748855146101655E-4</v>
      </c>
    </row>
    <row r="127" spans="1:312" x14ac:dyDescent="0.2">
      <c r="A127" s="89">
        <v>1.0114050000000001</v>
      </c>
      <c r="B127" s="41" t="s">
        <v>830</v>
      </c>
      <c r="C127" s="51" t="s">
        <v>61</v>
      </c>
      <c r="D127" s="52">
        <v>0.10463957694171955</v>
      </c>
      <c r="E127" s="52">
        <v>0.9517011581009005</v>
      </c>
      <c r="F127" s="52">
        <v>0.95937320288841321</v>
      </c>
      <c r="G127" s="52">
        <v>0.17251386421981668</v>
      </c>
      <c r="H127" s="52">
        <v>0.11500324512356995</v>
      </c>
      <c r="I127" s="52">
        <v>1.7821870602259827E-5</v>
      </c>
      <c r="J127" s="52">
        <v>7.2788509818848794E-5</v>
      </c>
      <c r="K127" s="52">
        <v>4.420765350172959E-5</v>
      </c>
      <c r="L127" s="52">
        <v>1.150538564206924E-4</v>
      </c>
      <c r="M127" s="52">
        <v>2.9994070137202394E-4</v>
      </c>
      <c r="N127" s="52">
        <v>5.7432601062637619E-4</v>
      </c>
      <c r="O127" s="52">
        <v>2.0091976356820723E-4</v>
      </c>
      <c r="P127" s="52">
        <v>2.0947307651751976E-4</v>
      </c>
      <c r="Q127" s="52">
        <v>1.8979146733410759E-3</v>
      </c>
      <c r="R127" s="52">
        <v>3.9394140193912058E-5</v>
      </c>
      <c r="S127" s="52">
        <v>3.6841808506015164E-5</v>
      </c>
      <c r="T127" s="52">
        <v>6.3811179987076122E-5</v>
      </c>
      <c r="U127" s="52">
        <v>6.9948401632422986E-5</v>
      </c>
      <c r="V127" s="52">
        <v>3.1222332263512175E-5</v>
      </c>
      <c r="W127" s="52">
        <v>1.1904077213757555E-5</v>
      </c>
      <c r="X127" s="52">
        <v>3.1350510248637216E-5</v>
      </c>
      <c r="Y127" s="52">
        <v>8.9844534155525789E-5</v>
      </c>
      <c r="Z127" s="52">
        <v>3.2044832977255118E-5</v>
      </c>
      <c r="AA127" s="52">
        <v>2.0280245939567915E-5</v>
      </c>
      <c r="AB127" s="52">
        <v>9.1203194983036096E-6</v>
      </c>
      <c r="AC127" s="52">
        <v>2.3304539585442692E-5</v>
      </c>
      <c r="AD127" s="52">
        <v>5.0843546050557716E-6</v>
      </c>
      <c r="AE127" s="52">
        <v>1.3202610317325929E-5</v>
      </c>
      <c r="AF127" s="52">
        <v>6.9853377469754682E-5</v>
      </c>
      <c r="AG127" s="52">
        <v>1.4518764919293676E-5</v>
      </c>
      <c r="AH127" s="52">
        <v>4.2979356356390864E-5</v>
      </c>
      <c r="AI127" s="52">
        <v>4.0553293734652029E-6</v>
      </c>
      <c r="AJ127" s="52">
        <v>5.6347090236260197E-5</v>
      </c>
      <c r="AK127" s="52">
        <v>3.29748985911412E-5</v>
      </c>
      <c r="AL127" s="52">
        <v>2.5488066138663116E-5</v>
      </c>
      <c r="AM127" s="52">
        <v>4.6259952725638031E-5</v>
      </c>
      <c r="AN127" s="52">
        <v>1.1391286904376008E-5</v>
      </c>
      <c r="AO127" s="52">
        <v>5.1737164779436335E-5</v>
      </c>
      <c r="AP127" s="52">
        <v>1.7360014587897252E-5</v>
      </c>
      <c r="AQ127" s="52">
        <v>9.5475839025036585E-5</v>
      </c>
      <c r="AR127" s="52">
        <v>1.7474497954339691E-5</v>
      </c>
      <c r="AS127" s="52">
        <v>7.442974524036752E-5</v>
      </c>
      <c r="AT127" s="52">
        <v>1.5225347133300897E-5</v>
      </c>
      <c r="AU127" s="52">
        <v>1.0700909183810767E-5</v>
      </c>
      <c r="AV127" s="52">
        <v>3.7361968838930677E-2</v>
      </c>
      <c r="AW127" s="52">
        <v>1.2460684235293851E-5</v>
      </c>
      <c r="AX127" s="52">
        <v>2.1592747198911328E-5</v>
      </c>
      <c r="AY127" s="52">
        <v>6.9160844223851357E-5</v>
      </c>
      <c r="AZ127" s="52">
        <v>3.1555667753485344E-5</v>
      </c>
      <c r="BA127" s="52">
        <v>2.9933064253302917E-3</v>
      </c>
      <c r="BB127" s="52">
        <v>4.1187411706337788E-5</v>
      </c>
      <c r="BC127" s="52">
        <v>3.0396976088152777E-5</v>
      </c>
      <c r="BD127" s="52">
        <v>7.2154387395178477E-5</v>
      </c>
      <c r="BE127" s="52">
        <v>9.769900368980036E-4</v>
      </c>
      <c r="BF127" s="52">
        <v>1.990784946730825E-5</v>
      </c>
      <c r="BG127" s="52">
        <v>7.8418863867949444E-6</v>
      </c>
      <c r="BH127" s="52">
        <v>5.7002742576480192E-5</v>
      </c>
      <c r="BI127" s="52">
        <v>1.2229970530473209E-5</v>
      </c>
      <c r="BJ127" s="52">
        <v>5.0196489097869889E-5</v>
      </c>
      <c r="BK127" s="52">
        <v>1.3023006762803171E-4</v>
      </c>
      <c r="BL127" s="52">
        <v>2.1073139265245037E-5</v>
      </c>
      <c r="BM127" s="52">
        <v>7.8631168804802642E-5</v>
      </c>
      <c r="BN127" s="52">
        <v>4.265026949888025E-5</v>
      </c>
      <c r="BO127" s="52">
        <v>9.300720580757678E-6</v>
      </c>
      <c r="BP127" s="52">
        <v>1.6434326044654202E-3</v>
      </c>
      <c r="BQ127" s="52">
        <v>1.434369871977639E-4</v>
      </c>
      <c r="BR127" s="52">
        <v>1.811199032200616E-3</v>
      </c>
      <c r="BS127" s="52">
        <v>1.9548917687564784E-3</v>
      </c>
      <c r="BT127" s="52">
        <v>5.8415852707491599E-3</v>
      </c>
      <c r="BU127" s="52">
        <v>4.8032164458002138E-4</v>
      </c>
      <c r="BV127" s="52">
        <v>3.4019905610831457E-5</v>
      </c>
      <c r="BW127" s="52">
        <v>9.7464701141009632E-5</v>
      </c>
      <c r="BX127" s="52">
        <v>6.7972643150364189E-5</v>
      </c>
      <c r="BY127" s="52">
        <v>1.1470235272596694E-4</v>
      </c>
      <c r="BZ127" s="52">
        <v>5.213527090010339E-5</v>
      </c>
      <c r="CA127" s="52">
        <v>1.4470130546299329E-4</v>
      </c>
      <c r="CB127" s="52">
        <v>4.0145796015729036E-5</v>
      </c>
      <c r="CC127" s="52">
        <v>2.4433850496387589E-5</v>
      </c>
      <c r="CD127" s="52">
        <v>1.4465576614130275E-5</v>
      </c>
      <c r="CE127" s="52">
        <v>2.7409216244567328E-5</v>
      </c>
      <c r="CF127" s="52">
        <v>5.8410257649044604E-6</v>
      </c>
      <c r="CG127" s="52">
        <v>1.3708677724125854E-5</v>
      </c>
      <c r="CH127" s="52">
        <v>3.7361991164127571E-6</v>
      </c>
      <c r="CI127" s="52">
        <v>6.609985404496691E-6</v>
      </c>
      <c r="CJ127" s="52">
        <v>2.1845965897187264E-5</v>
      </c>
      <c r="CK127" s="52">
        <v>3.1239716234369921E-6</v>
      </c>
      <c r="CL127" s="52">
        <v>9.3707290081066924E-6</v>
      </c>
      <c r="CM127" s="52">
        <v>6.0643040995473191E-6</v>
      </c>
      <c r="CN127" s="52">
        <v>4.4714090990761874E-6</v>
      </c>
      <c r="CO127" s="52">
        <v>1.3040824133471226E-6</v>
      </c>
      <c r="CP127" s="52">
        <v>5.2571084830102133E-5</v>
      </c>
      <c r="CQ127" s="52">
        <v>1.2587678901475623E-4</v>
      </c>
      <c r="CR127" s="52">
        <v>5.0369013341995326E-5</v>
      </c>
      <c r="CS127" s="52">
        <v>2.0623695398508087E-6</v>
      </c>
      <c r="CT127" s="52">
        <v>2.8003917008566924E-6</v>
      </c>
      <c r="CU127" s="52">
        <v>4.0839388608599937E-5</v>
      </c>
      <c r="CV127" s="52">
        <v>3.135018762697944E-5</v>
      </c>
      <c r="CW127" s="52">
        <v>9.028449645853956E-6</v>
      </c>
      <c r="CX127" s="52">
        <v>1.8898399247514109E-5</v>
      </c>
      <c r="CY127" s="52">
        <v>4.9700515218684158E-5</v>
      </c>
      <c r="CZ127" s="52">
        <v>1.9696206531826822E-6</v>
      </c>
      <c r="DA127" s="52">
        <v>1.5913758013722234E-5</v>
      </c>
      <c r="DB127" s="52">
        <v>4.6849207453824754E-5</v>
      </c>
      <c r="DC127" s="52">
        <v>1.3237400176940402E-5</v>
      </c>
      <c r="DD127" s="52">
        <v>1.0710371464167408E-5</v>
      </c>
      <c r="DE127" s="52">
        <v>1.3067824676206154E-5</v>
      </c>
      <c r="DF127" s="52">
        <v>3.3104496738749242E-6</v>
      </c>
      <c r="DG127" s="52">
        <v>1.3910911780926867E-5</v>
      </c>
      <c r="DH127" s="52">
        <v>1.3247327196210152E-5</v>
      </c>
      <c r="DI127" s="52">
        <v>7.3947407419142777E-5</v>
      </c>
      <c r="DJ127" s="52">
        <v>2.5342948532868938E-5</v>
      </c>
      <c r="DK127" s="52">
        <v>7.982631330401522E-6</v>
      </c>
      <c r="DL127" s="52">
        <v>2.6366427482030299E-6</v>
      </c>
      <c r="DM127" s="52">
        <v>2.5046327350960588E-5</v>
      </c>
      <c r="DN127" s="52">
        <v>4.522517668056669E-5</v>
      </c>
      <c r="DO127" s="52">
        <v>1.1008073818097246E-5</v>
      </c>
      <c r="DP127" s="52">
        <v>3.8723520268118594E-5</v>
      </c>
      <c r="DQ127" s="52">
        <v>2.7611490354064133E-5</v>
      </c>
      <c r="DR127" s="52">
        <v>1.9942185182529369E-5</v>
      </c>
      <c r="DS127" s="52">
        <v>9.4685680068664705E-5</v>
      </c>
      <c r="DT127" s="52">
        <v>7.4075580044042199E-6</v>
      </c>
      <c r="DU127" s="52">
        <v>2.5192395607835186E-5</v>
      </c>
      <c r="DV127" s="52">
        <v>4.2295462162582992E-6</v>
      </c>
      <c r="DW127" s="52">
        <v>2.2857677682512342E-5</v>
      </c>
      <c r="DX127" s="52">
        <v>3.9072286029979908E-5</v>
      </c>
      <c r="DY127" s="52">
        <v>6.5220353070462868E-6</v>
      </c>
      <c r="DZ127" s="52">
        <v>8.931748880285034E-5</v>
      </c>
      <c r="EA127" s="52">
        <v>2.0918282874498163E-5</v>
      </c>
      <c r="EB127" s="52">
        <v>1.8268680918157439E-5</v>
      </c>
      <c r="EC127" s="52">
        <v>1.3032061244295219E-4</v>
      </c>
      <c r="ED127" s="52">
        <v>5.9129005096869918E-6</v>
      </c>
      <c r="EE127" s="52">
        <v>1.5342814019772341E-5</v>
      </c>
      <c r="EF127" s="52">
        <v>4.3869252515384382E-6</v>
      </c>
      <c r="EG127" s="52">
        <v>6.4479833538398762E-5</v>
      </c>
      <c r="EH127" s="52">
        <v>1.8334571002126618E-5</v>
      </c>
      <c r="EI127" s="52">
        <v>4.8195205751327172E-5</v>
      </c>
      <c r="EJ127" s="52">
        <v>9.1656491644898991E-5</v>
      </c>
      <c r="EK127" s="52">
        <v>1.9073643323382442E-5</v>
      </c>
      <c r="EL127" s="52">
        <v>1.272292022274165E-5</v>
      </c>
      <c r="EM127" s="52">
        <v>3.4607859289168428E-5</v>
      </c>
      <c r="EN127" s="52">
        <v>2.5287210256416109E-5</v>
      </c>
      <c r="EO127" s="52">
        <v>5.889652494989187E-4</v>
      </c>
      <c r="EP127" s="52">
        <v>1.8285437997172832E-4</v>
      </c>
      <c r="EQ127" s="52">
        <v>1.2624135824006432E-4</v>
      </c>
      <c r="ER127" s="52">
        <v>3.8883525236296642E-5</v>
      </c>
      <c r="ES127" s="52">
        <v>9.8183607047966478E-5</v>
      </c>
      <c r="ET127" s="52">
        <v>3.7979945162621241E-5</v>
      </c>
      <c r="EU127" s="52">
        <v>2.7480338067845373E-5</v>
      </c>
      <c r="EV127" s="52">
        <v>1.3886447691269792E-5</v>
      </c>
      <c r="EW127" s="52">
        <v>7.6425023887857717E-5</v>
      </c>
      <c r="EX127" s="52">
        <v>2.844676768483276E-6</v>
      </c>
      <c r="EY127" s="52">
        <v>5.6512403918369628E-5</v>
      </c>
      <c r="EZ127" s="52">
        <v>1.1844031081454727E-4</v>
      </c>
      <c r="FA127" s="52">
        <v>2.1313669479277401E-4</v>
      </c>
      <c r="FB127" s="52">
        <v>1.5333441237419185E-4</v>
      </c>
      <c r="FC127" s="52">
        <v>1.6996760430042717E-5</v>
      </c>
      <c r="FD127" s="52">
        <v>2.7917003667714831E-5</v>
      </c>
      <c r="FE127" s="52">
        <v>1.9330500741789497E-4</v>
      </c>
      <c r="FF127" s="52">
        <v>3.6890040978585455E-5</v>
      </c>
      <c r="FG127" s="52">
        <v>1.0456634050019315E-4</v>
      </c>
      <c r="FH127" s="52">
        <v>4.4471856072361838E-5</v>
      </c>
      <c r="FI127" s="52">
        <v>1.9178295741955896E-4</v>
      </c>
      <c r="FJ127" s="52">
        <v>1.3928483160528617E-4</v>
      </c>
      <c r="FK127" s="52">
        <v>3.3894947228042704E-5</v>
      </c>
      <c r="FL127" s="52">
        <v>1.2691269446265976E-4</v>
      </c>
      <c r="FM127" s="52">
        <v>1.0145734453197853E-5</v>
      </c>
      <c r="FN127" s="52">
        <v>4.2738189867624759E-6</v>
      </c>
      <c r="FO127" s="52">
        <v>1.0031449907397929E-4</v>
      </c>
      <c r="FP127" s="52">
        <v>7.6314188058972327E-5</v>
      </c>
      <c r="FQ127" s="52">
        <v>4.2629328533598548E-5</v>
      </c>
      <c r="FR127" s="52">
        <v>1.6540551478619475E-5</v>
      </c>
      <c r="FS127" s="52">
        <v>2.9362474756763191E-4</v>
      </c>
      <c r="FT127" s="52">
        <v>0.76059351461654079</v>
      </c>
      <c r="FU127" s="52">
        <v>2.1387065380166121E-2</v>
      </c>
      <c r="FV127" s="52">
        <v>0.69008696352868149</v>
      </c>
      <c r="FW127" s="52">
        <v>3.7197823057325177E-2</v>
      </c>
      <c r="FX127" s="52">
        <v>0.10815690729724686</v>
      </c>
      <c r="FY127" s="52">
        <v>9.2088846237372624E-4</v>
      </c>
      <c r="FZ127" s="52">
        <v>4.8773340855631177E-5</v>
      </c>
      <c r="GA127" s="52">
        <v>1.2352645874034098E-4</v>
      </c>
      <c r="GB127" s="52">
        <v>3.6641717369784652E-5</v>
      </c>
      <c r="GC127" s="52">
        <v>9.9095216433350326E-5</v>
      </c>
      <c r="GD127" s="52">
        <v>7.6771134658763538E-5</v>
      </c>
      <c r="GE127" s="52">
        <v>2.7648898982431381E-5</v>
      </c>
      <c r="GF127" s="52">
        <v>1.1727960807379572E-4</v>
      </c>
      <c r="GG127" s="52">
        <v>2.8453877157334912E-5</v>
      </c>
      <c r="GH127" s="52">
        <v>4.3866321909870027E-5</v>
      </c>
      <c r="GI127" s="52">
        <v>4.5065368509891645E-5</v>
      </c>
      <c r="GJ127" s="52">
        <v>4.0224030580323443E-5</v>
      </c>
      <c r="GK127" s="52">
        <v>1.4023047657883935E-5</v>
      </c>
      <c r="GL127" s="52">
        <v>1.2724524206072564E-4</v>
      </c>
      <c r="GM127" s="52">
        <v>5.3216142542940823E-5</v>
      </c>
      <c r="GN127" s="52">
        <v>7.1020694008903332E-5</v>
      </c>
      <c r="GO127" s="52">
        <v>1.3717256044487127E-5</v>
      </c>
      <c r="GP127" s="52">
        <v>2.3551730888075325E-5</v>
      </c>
      <c r="GQ127" s="52">
        <v>5.8344264984670236E-5</v>
      </c>
      <c r="GR127" s="52">
        <v>9.9493923931835314E-5</v>
      </c>
      <c r="GS127" s="52">
        <v>8.9766832975587019E-6</v>
      </c>
      <c r="GT127" s="52">
        <v>4.5723249683412979E-5</v>
      </c>
      <c r="GU127" s="52">
        <v>9.0467304731783166E-6</v>
      </c>
      <c r="GV127" s="52">
        <v>4.4289994540978112E-5</v>
      </c>
      <c r="GW127" s="52">
        <v>2.3415901541223825E-4</v>
      </c>
      <c r="GX127" s="52">
        <v>4.8277903567047564E-5</v>
      </c>
      <c r="GY127" s="52">
        <v>1.99816990735388E-5</v>
      </c>
      <c r="GZ127" s="52">
        <v>0</v>
      </c>
      <c r="HA127" s="52">
        <v>7.860159566674421E-6</v>
      </c>
      <c r="HB127" s="52">
        <v>5.1919156319365684E-6</v>
      </c>
      <c r="HC127" s="52">
        <v>7.5303333677022801E-5</v>
      </c>
      <c r="HD127" s="52">
        <v>4.624719850830153E-6</v>
      </c>
      <c r="HE127" s="52">
        <v>6.2810203363966295E-5</v>
      </c>
      <c r="HF127" s="52">
        <v>1.1456115726268607E-5</v>
      </c>
      <c r="HG127" s="52">
        <v>3.0154896690522662E-5</v>
      </c>
      <c r="HH127" s="52">
        <v>1.321591972819071E-6</v>
      </c>
      <c r="HI127" s="52">
        <v>2.7575356744499795E-5</v>
      </c>
      <c r="HJ127" s="52">
        <v>8.5909310652952652E-6</v>
      </c>
      <c r="HK127" s="52">
        <v>4.9663526202216745E-6</v>
      </c>
      <c r="HL127" s="52">
        <v>3.0566319065942842E-6</v>
      </c>
      <c r="HM127" s="52">
        <v>5.1464883103825764E-5</v>
      </c>
      <c r="HN127" s="52">
        <v>6.0604677953267626E-5</v>
      </c>
      <c r="HO127" s="52">
        <v>1.4417455295304485E-5</v>
      </c>
      <c r="HP127" s="52">
        <v>2.3131986272090025E-5</v>
      </c>
      <c r="HQ127" s="52">
        <v>3.9204029740510614E-6</v>
      </c>
      <c r="HR127" s="52">
        <v>4.7586555523888969E-5</v>
      </c>
      <c r="HS127" s="52">
        <v>6.9516340235168383E-6</v>
      </c>
      <c r="HT127" s="52">
        <v>1.0722819881766044E-5</v>
      </c>
      <c r="HU127" s="52">
        <v>5.8368349814643252E-6</v>
      </c>
      <c r="HV127" s="52">
        <v>1.310187464157384E-5</v>
      </c>
      <c r="HW127" s="52">
        <v>5.8063916696803176E-6</v>
      </c>
      <c r="HX127" s="52">
        <v>2.1809713745528206E-5</v>
      </c>
      <c r="HY127" s="52">
        <v>2.9143148021779741E-5</v>
      </c>
      <c r="HZ127" s="52">
        <v>1.0333445469002722E-5</v>
      </c>
      <c r="IA127" s="52">
        <v>7.6843590030288102E-6</v>
      </c>
      <c r="IB127" s="52">
        <v>1.402623367651051E-5</v>
      </c>
      <c r="IC127" s="52">
        <v>1.7402982357314252E-5</v>
      </c>
      <c r="ID127" s="52">
        <v>8.9898527705401714E-5</v>
      </c>
      <c r="IE127" s="52">
        <v>9.4387145026492137E-6</v>
      </c>
      <c r="IF127" s="52">
        <v>3.0900313610760786E-5</v>
      </c>
      <c r="IG127" s="52">
        <v>9.9856270501208795E-6</v>
      </c>
      <c r="IH127" s="52">
        <v>1.901405732439326E-5</v>
      </c>
      <c r="II127" s="52">
        <v>1.8683767345684993E-5</v>
      </c>
      <c r="IJ127" s="52">
        <v>5.3675627077235478E-5</v>
      </c>
      <c r="IK127" s="52">
        <v>1.8091172148962969E-5</v>
      </c>
      <c r="IL127" s="52">
        <v>9.1400697922249411E-5</v>
      </c>
      <c r="IM127" s="52">
        <v>2.1756999636148437E-4</v>
      </c>
      <c r="IN127" s="52">
        <v>1.7092966537594545E-4</v>
      </c>
      <c r="IO127" s="52">
        <v>2.1193458523019693E-4</v>
      </c>
      <c r="IP127" s="52">
        <v>7.7181944561814742E-5</v>
      </c>
      <c r="IQ127" s="52">
        <v>8.169162960999191E-5</v>
      </c>
      <c r="IR127" s="52">
        <v>5.5474907607997585E-5</v>
      </c>
      <c r="IS127" s="52">
        <v>6.1469206523436147E-5</v>
      </c>
      <c r="IT127" s="52">
        <v>1.2590184075708087E-5</v>
      </c>
      <c r="IU127" s="52">
        <v>5.0984169912765463E-5</v>
      </c>
      <c r="IV127" s="52">
        <v>7.7508621513579579E-5</v>
      </c>
      <c r="IW127" s="52">
        <v>3.6970011911347559E-5</v>
      </c>
      <c r="IX127" s="52">
        <v>1.5316030597925561E-5</v>
      </c>
      <c r="IY127" s="52">
        <v>2.0238538378937218E-4</v>
      </c>
      <c r="IZ127" s="52">
        <v>3.9390903487242733E-4</v>
      </c>
      <c r="JA127" s="52">
        <v>1.3618453378789515E-4</v>
      </c>
      <c r="JB127" s="52">
        <v>1.4647881867859157E-4</v>
      </c>
      <c r="JC127" s="52">
        <v>9.1057131108217466E-4</v>
      </c>
      <c r="JD127" s="52">
        <v>6.9969876072449957E-4</v>
      </c>
      <c r="JE127" s="52">
        <v>1.2969413938770634E-3</v>
      </c>
      <c r="JF127" s="52">
        <v>2.6110694278062541E-3</v>
      </c>
      <c r="JG127" s="52">
        <v>5.5264253684950303E-5</v>
      </c>
      <c r="JH127" s="52">
        <v>4.2683413555858556E-5</v>
      </c>
      <c r="JI127" s="52">
        <v>4.158156959791533E-5</v>
      </c>
      <c r="JJ127" s="52">
        <v>1.0252955741063562E-5</v>
      </c>
      <c r="JK127" s="52">
        <v>4.418695219501511E-5</v>
      </c>
      <c r="JL127" s="52">
        <v>2.1395324497355646E-5</v>
      </c>
      <c r="JM127" s="52">
        <v>2.8620818652419607E-5</v>
      </c>
      <c r="JN127" s="52">
        <v>2.3969318094446316E-4</v>
      </c>
      <c r="JO127" s="52">
        <v>1.5953075244742174E-4</v>
      </c>
      <c r="JP127" s="52">
        <v>2.6281224364349754E-4</v>
      </c>
      <c r="JQ127" s="52">
        <v>4.6267572951324063E-4</v>
      </c>
      <c r="JR127" s="52">
        <v>3.7873435496810497E-4</v>
      </c>
      <c r="JS127" s="52">
        <v>1.5808309856585839E-3</v>
      </c>
      <c r="JT127" s="52">
        <v>7.6404812202661323E-5</v>
      </c>
      <c r="JU127" s="52">
        <v>2.514885552224501E-5</v>
      </c>
      <c r="JV127" s="52">
        <v>3.0678505671668797E-5</v>
      </c>
      <c r="JW127" s="52">
        <v>5.4433803126009353E-5</v>
      </c>
      <c r="JX127" s="52">
        <v>3.0887743460361509E-5</v>
      </c>
      <c r="JY127" s="52">
        <v>3.7930943997184693E-5</v>
      </c>
      <c r="JZ127" s="52">
        <v>2.8343659709486918E-5</v>
      </c>
      <c r="KA127" s="52">
        <v>5.2634575403429503E-6</v>
      </c>
      <c r="KB127" s="52">
        <v>7.4286997072309225E-5</v>
      </c>
      <c r="KC127" s="52">
        <v>2.7894511102768819E-5</v>
      </c>
      <c r="KD127" s="52">
        <v>2.6541669967267521E-5</v>
      </c>
      <c r="KE127" s="52">
        <v>3.076735259203677E-5</v>
      </c>
      <c r="KF127" s="52">
        <v>7.9591169018021303E-5</v>
      </c>
      <c r="KG127" s="52">
        <v>2.7065842662683534E-5</v>
      </c>
      <c r="KH127" s="52">
        <v>3.1072829091837067E-6</v>
      </c>
      <c r="KI127" s="52">
        <v>1.2106093070932926E-5</v>
      </c>
      <c r="KJ127" s="52">
        <v>6.3095185442162702E-5</v>
      </c>
      <c r="KK127" s="52">
        <v>2.7962981378342612E-5</v>
      </c>
      <c r="KL127" s="52">
        <v>7.970529294656689E-5</v>
      </c>
      <c r="KM127" s="52">
        <v>1.9222297402992339E-5</v>
      </c>
      <c r="KN127" s="52">
        <v>1.2501491813491302E-5</v>
      </c>
      <c r="KO127" s="52">
        <v>2.7385947966301166E-5</v>
      </c>
      <c r="KP127" s="52">
        <v>8.2895100978870012E-5</v>
      </c>
      <c r="KQ127" s="52">
        <v>2.6265522321587128E-4</v>
      </c>
      <c r="KR127" s="52">
        <v>2.3726310179108363E-5</v>
      </c>
      <c r="KS127" s="52">
        <v>1.5135404591447251E-5</v>
      </c>
      <c r="KT127" s="52">
        <v>6.2484975243182618E-5</v>
      </c>
      <c r="KU127" s="52">
        <v>2.5922438985658334E-5</v>
      </c>
      <c r="KV127" s="52">
        <v>4.4564095001010794E-6</v>
      </c>
      <c r="KW127" s="52">
        <v>7.8889820891716103E-5</v>
      </c>
      <c r="KX127" s="52">
        <v>1.9052718685306312E-4</v>
      </c>
      <c r="KY127" s="52">
        <v>7.9029234742527139E-5</v>
      </c>
      <c r="KZ127" s="52">
        <v>5.4199615102885517E-5</v>
      </c>
    </row>
    <row r="128" spans="1:312" x14ac:dyDescent="0.2">
      <c r="A128" s="89">
        <v>1.0184979999999999</v>
      </c>
      <c r="B128" s="41" t="s">
        <v>829</v>
      </c>
      <c r="C128" s="51" t="s">
        <v>168</v>
      </c>
      <c r="D128" s="52">
        <v>2.5390041690860853E-2</v>
      </c>
      <c r="E128" s="52">
        <v>8.8507432899665177E-4</v>
      </c>
      <c r="F128" s="52">
        <v>9.0849329111836771E-4</v>
      </c>
      <c r="G128" s="52">
        <v>2.5935661359364664E-3</v>
      </c>
      <c r="H128" s="52">
        <v>4.0729352815895951E-3</v>
      </c>
      <c r="I128" s="52">
        <v>9.2620394850647069E-6</v>
      </c>
      <c r="J128" s="52">
        <v>3.7645016033177915E-5</v>
      </c>
      <c r="K128" s="52">
        <v>1.4622676681109873E-5</v>
      </c>
      <c r="L128" s="52">
        <v>6.1340473022667428E-5</v>
      </c>
      <c r="M128" s="52">
        <v>6.9664125100001378E-5</v>
      </c>
      <c r="N128" s="52">
        <v>5.378016138504172E-5</v>
      </c>
      <c r="O128" s="52">
        <v>3.1161002865436304E-5</v>
      </c>
      <c r="P128" s="52">
        <v>1.4917282907300776E-5</v>
      </c>
      <c r="Q128" s="52">
        <v>2.5246968523570489E-4</v>
      </c>
      <c r="R128" s="52">
        <v>2.6120083124303868E-5</v>
      </c>
      <c r="S128" s="52">
        <v>4.70853248575187E-5</v>
      </c>
      <c r="T128" s="52">
        <v>6.2693086720719338E-6</v>
      </c>
      <c r="U128" s="52">
        <v>1.8382027769632068E-5</v>
      </c>
      <c r="V128" s="52">
        <v>3.9474098625018756E-6</v>
      </c>
      <c r="W128" s="52">
        <v>4.4988569315903641E-5</v>
      </c>
      <c r="X128" s="52">
        <v>1.1204530186635891E-5</v>
      </c>
      <c r="Y128" s="52">
        <v>5.7897985904612147E-6</v>
      </c>
      <c r="Z128" s="52">
        <v>3.2506181764513221E-5</v>
      </c>
      <c r="AA128" s="52">
        <v>3.7669417493087876E-6</v>
      </c>
      <c r="AB128" s="52">
        <v>3.5960519009515007E-6</v>
      </c>
      <c r="AC128" s="52">
        <v>8.4096538794413595E-6</v>
      </c>
      <c r="AD128" s="52">
        <v>1.6345928648424854E-4</v>
      </c>
      <c r="AE128" s="52">
        <v>1.4999977300204832E-5</v>
      </c>
      <c r="AF128" s="52">
        <v>1.7205371286918445E-5</v>
      </c>
      <c r="AG128" s="52">
        <v>2.8096764351916406E-5</v>
      </c>
      <c r="AH128" s="52">
        <v>1.4374981730181718E-5</v>
      </c>
      <c r="AI128" s="52">
        <v>6.6043935510719026E-5</v>
      </c>
      <c r="AJ128" s="52">
        <v>2.5031784281736615E-5</v>
      </c>
      <c r="AK128" s="52">
        <v>7.7908536644545313E-6</v>
      </c>
      <c r="AL128" s="52">
        <v>8.1000745636505E-6</v>
      </c>
      <c r="AM128" s="52">
        <v>2.7219569223021391E-5</v>
      </c>
      <c r="AN128" s="52">
        <v>1.8427733581689983E-5</v>
      </c>
      <c r="AO128" s="52">
        <v>5.4846315624374363E-5</v>
      </c>
      <c r="AP128" s="52">
        <v>3.8669226807164496E-6</v>
      </c>
      <c r="AQ128" s="52">
        <v>3.7902657552128189E-5</v>
      </c>
      <c r="AR128" s="52">
        <v>2.0710516094032229E-5</v>
      </c>
      <c r="AS128" s="52">
        <v>2.8313605377697056E-5</v>
      </c>
      <c r="AT128" s="52">
        <v>4.9803802178264268E-5</v>
      </c>
      <c r="AU128" s="52">
        <v>2.3157723568745124E-5</v>
      </c>
      <c r="AV128" s="52">
        <v>0.15628246609615443</v>
      </c>
      <c r="AW128" s="52">
        <v>8.4178509072115374E-6</v>
      </c>
      <c r="AX128" s="52">
        <v>5.2735093355653661E-5</v>
      </c>
      <c r="AY128" s="52">
        <v>3.375718823002187E-5</v>
      </c>
      <c r="AZ128" s="52">
        <v>1.7649259119098811E-5</v>
      </c>
      <c r="BA128" s="52">
        <v>0</v>
      </c>
      <c r="BB128" s="52">
        <v>5.2822732071058494E-5</v>
      </c>
      <c r="BC128" s="52">
        <v>6.2257030493910301E-6</v>
      </c>
      <c r="BD128" s="52">
        <v>2.3753684046837289E-5</v>
      </c>
      <c r="BE128" s="52">
        <v>1.9662387613323556E-3</v>
      </c>
      <c r="BF128" s="52">
        <v>3.2001567882620554E-5</v>
      </c>
      <c r="BG128" s="52">
        <v>6.8437537428836414E-6</v>
      </c>
      <c r="BH128" s="52">
        <v>1.4074060744585405E-5</v>
      </c>
      <c r="BI128" s="52">
        <v>1.0357810186587364E-5</v>
      </c>
      <c r="BJ128" s="52">
        <v>2.9987465117994937E-5</v>
      </c>
      <c r="BK128" s="52">
        <v>4.6123886414603243E-5</v>
      </c>
      <c r="BL128" s="52">
        <v>3.2157063164497296E-6</v>
      </c>
      <c r="BM128" s="52">
        <v>1.2830598542834027E-4</v>
      </c>
      <c r="BN128" s="52">
        <v>2.5409623563614857E-5</v>
      </c>
      <c r="BO128" s="52">
        <v>1.8601441161515356E-6</v>
      </c>
      <c r="BP128" s="52">
        <v>1.0927834119309095E-3</v>
      </c>
      <c r="BQ128" s="52">
        <v>8.4972170308865317E-5</v>
      </c>
      <c r="BR128" s="52">
        <v>1.2291188666935934E-3</v>
      </c>
      <c r="BS128" s="52">
        <v>1.0990147422852469E-3</v>
      </c>
      <c r="BT128" s="52">
        <v>1.4609385801799333E-3</v>
      </c>
      <c r="BU128" s="52">
        <v>9.2285181212476423E-5</v>
      </c>
      <c r="BV128" s="52">
        <v>6.4115580921083454E-6</v>
      </c>
      <c r="BW128" s="52">
        <v>8.956061260442387E-5</v>
      </c>
      <c r="BX128" s="52">
        <v>2.6837171273172261E-5</v>
      </c>
      <c r="BY128" s="52">
        <v>1.4483404728092642E-5</v>
      </c>
      <c r="BZ128" s="52">
        <v>1.8417635900890796E-5</v>
      </c>
      <c r="CA128" s="52">
        <v>1.2630358979312697E-5</v>
      </c>
      <c r="CB128" s="52">
        <v>4.1972201433767451E-6</v>
      </c>
      <c r="CC128" s="52">
        <v>1.2927563226739721E-5</v>
      </c>
      <c r="CD128" s="52">
        <v>7.9461734748606189E-6</v>
      </c>
      <c r="CE128" s="52">
        <v>1.5892458851691997E-5</v>
      </c>
      <c r="CF128" s="52">
        <v>1.3965644049598698E-5</v>
      </c>
      <c r="CG128" s="52">
        <v>0</v>
      </c>
      <c r="CH128" s="52">
        <v>0</v>
      </c>
      <c r="CI128" s="52">
        <v>6.1620359803903036E-6</v>
      </c>
      <c r="CJ128" s="52">
        <v>0</v>
      </c>
      <c r="CK128" s="52">
        <v>0</v>
      </c>
      <c r="CL128" s="52">
        <v>1.2859102580467579E-6</v>
      </c>
      <c r="CM128" s="52">
        <v>5.3151010289738737E-6</v>
      </c>
      <c r="CN128" s="52">
        <v>1.0504640170702036E-4</v>
      </c>
      <c r="CO128" s="52">
        <v>4.4810491437353254E-6</v>
      </c>
      <c r="CP128" s="52">
        <v>3.2587508970102113E-5</v>
      </c>
      <c r="CQ128" s="52">
        <v>1.9011252090195217E-5</v>
      </c>
      <c r="CR128" s="52">
        <v>2.0738884161837762E-6</v>
      </c>
      <c r="CS128" s="52">
        <v>2.0623695398508087E-6</v>
      </c>
      <c r="CT128" s="52">
        <v>2.8003917008566924E-6</v>
      </c>
      <c r="CU128" s="52">
        <v>1.2898941038459482E-5</v>
      </c>
      <c r="CV128" s="52">
        <v>4.0732032646469582E-5</v>
      </c>
      <c r="CW128" s="52">
        <v>2.7828868320161608E-5</v>
      </c>
      <c r="CX128" s="52">
        <v>5.6777008994696068E-6</v>
      </c>
      <c r="CY128" s="52">
        <v>0</v>
      </c>
      <c r="CZ128" s="52">
        <v>0</v>
      </c>
      <c r="DA128" s="52">
        <v>5.5193021383401273E-4</v>
      </c>
      <c r="DB128" s="52">
        <v>1.7552114390831115E-6</v>
      </c>
      <c r="DC128" s="52">
        <v>5.779504377142667E-6</v>
      </c>
      <c r="DD128" s="52">
        <v>7.1402476427782722E-6</v>
      </c>
      <c r="DE128" s="52">
        <v>5.6326830500888593E-6</v>
      </c>
      <c r="DF128" s="52">
        <v>1.1903531806060898E-4</v>
      </c>
      <c r="DG128" s="52">
        <v>2.8303586740413969E-6</v>
      </c>
      <c r="DH128" s="52">
        <v>3.6466744616086786E-5</v>
      </c>
      <c r="DI128" s="52">
        <v>6.4755461645629231E-6</v>
      </c>
      <c r="DJ128" s="52">
        <v>1.2549324083247124E-5</v>
      </c>
      <c r="DK128" s="52">
        <v>1.0026294677875451E-5</v>
      </c>
      <c r="DL128" s="52">
        <v>7.5593108578799627E-6</v>
      </c>
      <c r="DM128" s="52">
        <v>3.6232748836361528E-6</v>
      </c>
      <c r="DN128" s="52">
        <v>3.5982540149654539E-5</v>
      </c>
      <c r="DO128" s="52">
        <v>5.1775571012131043E-5</v>
      </c>
      <c r="DP128" s="52">
        <v>1.4905315017352321E-5</v>
      </c>
      <c r="DQ128" s="52">
        <v>2.1616382207798391E-5</v>
      </c>
      <c r="DR128" s="52">
        <v>0</v>
      </c>
      <c r="DS128" s="52">
        <v>2.7811744682502673E-5</v>
      </c>
      <c r="DT128" s="52">
        <v>1.481511600880844E-6</v>
      </c>
      <c r="DU128" s="52">
        <v>1.950578405107183E-5</v>
      </c>
      <c r="DV128" s="52">
        <v>1.5217367344027201E-5</v>
      </c>
      <c r="DW128" s="52">
        <v>8.4627537555437244E-5</v>
      </c>
      <c r="DX128" s="52">
        <v>7.7930575057513558E-6</v>
      </c>
      <c r="DY128" s="52">
        <v>2.536994091163541E-5</v>
      </c>
      <c r="DZ128" s="52">
        <v>2.3009255843361416E-5</v>
      </c>
      <c r="EA128" s="52">
        <v>3.3347672543050518E-5</v>
      </c>
      <c r="EB128" s="52">
        <v>4.3502368747480665E-6</v>
      </c>
      <c r="EC128" s="52">
        <v>4.1619518782878034E-5</v>
      </c>
      <c r="ED128" s="52">
        <v>0</v>
      </c>
      <c r="EE128" s="52">
        <v>1.7511009644586937E-5</v>
      </c>
      <c r="EF128" s="52">
        <v>4.2002475812602062E-5</v>
      </c>
      <c r="EG128" s="52">
        <v>9.3402221823520643E-6</v>
      </c>
      <c r="EH128" s="52">
        <v>9.3321034052981721E-6</v>
      </c>
      <c r="EI128" s="52">
        <v>9.5819571502215606E-7</v>
      </c>
      <c r="EJ128" s="52">
        <v>2.2311822386690417E-6</v>
      </c>
      <c r="EK128" s="52">
        <v>2.5238180097629807E-5</v>
      </c>
      <c r="EL128" s="52">
        <v>2.6870807510430365E-5</v>
      </c>
      <c r="EM128" s="52">
        <v>1.3075659361821337E-5</v>
      </c>
      <c r="EN128" s="52">
        <v>7.1614923703285311E-5</v>
      </c>
      <c r="EO128" s="52">
        <v>3.7370250265167147E-5</v>
      </c>
      <c r="EP128" s="52">
        <v>7.0512952111801365E-5</v>
      </c>
      <c r="EQ128" s="52">
        <v>1.6659039547969794E-4</v>
      </c>
      <c r="ER128" s="52">
        <v>1.2793765701405552E-4</v>
      </c>
      <c r="ES128" s="52">
        <v>2.5189025825624591E-6</v>
      </c>
      <c r="ET128" s="52">
        <v>2.1187625194578019E-6</v>
      </c>
      <c r="EU128" s="52">
        <v>4.2626266969925167E-6</v>
      </c>
      <c r="EV128" s="52">
        <v>1.9794544006300009E-5</v>
      </c>
      <c r="EW128" s="52">
        <v>1.2533307097753983E-4</v>
      </c>
      <c r="EX128" s="52">
        <v>7.3840545905310566E-6</v>
      </c>
      <c r="EY128" s="52">
        <v>1.0994400582591305E-5</v>
      </c>
      <c r="EZ128" s="52">
        <v>0</v>
      </c>
      <c r="FA128" s="52">
        <v>1.2371773070594515E-6</v>
      </c>
      <c r="FB128" s="52">
        <v>5.2052852160252921E-6</v>
      </c>
      <c r="FC128" s="52">
        <v>4.826874563214548E-6</v>
      </c>
      <c r="FD128" s="52">
        <v>4.4104173861599905E-6</v>
      </c>
      <c r="FE128" s="52">
        <v>1.6263018613874634E-6</v>
      </c>
      <c r="FF128" s="52">
        <v>5.3126826360055219E-6</v>
      </c>
      <c r="FG128" s="52">
        <v>5.1109695235190904E-5</v>
      </c>
      <c r="FH128" s="52">
        <v>4.0681897421622853E-5</v>
      </c>
      <c r="FI128" s="52">
        <v>2.2743072543881928E-5</v>
      </c>
      <c r="FJ128" s="52">
        <v>1.5406873562747611E-4</v>
      </c>
      <c r="FK128" s="52">
        <v>1.0877511125734113E-5</v>
      </c>
      <c r="FL128" s="52">
        <v>4.8179537323795362E-5</v>
      </c>
      <c r="FM128" s="52">
        <v>1.1878253143782739E-5</v>
      </c>
      <c r="FN128" s="52">
        <v>4.1078675048296777E-5</v>
      </c>
      <c r="FO128" s="52">
        <v>2.5582339762027256E-5</v>
      </c>
      <c r="FP128" s="52">
        <v>3.9982462164054712E-5</v>
      </c>
      <c r="FQ128" s="52">
        <v>2.0406696690359955E-5</v>
      </c>
      <c r="FR128" s="52">
        <v>0</v>
      </c>
      <c r="FS128" s="52">
        <v>3.7673548120118192E-5</v>
      </c>
      <c r="FT128" s="52">
        <v>7.240640352619539E-4</v>
      </c>
      <c r="FU128" s="52">
        <v>3.4224897285186403E-4</v>
      </c>
      <c r="FV128" s="52">
        <v>1.4621883051452933E-3</v>
      </c>
      <c r="FW128" s="52">
        <v>3.2419340640363826E-5</v>
      </c>
      <c r="FX128" s="52">
        <v>1.3125133306928982E-4</v>
      </c>
      <c r="FY128" s="52">
        <v>4.5871644985669096E-5</v>
      </c>
      <c r="FZ128" s="52">
        <v>1.2083485347115831E-5</v>
      </c>
      <c r="GA128" s="52">
        <v>1.345495189959188E-5</v>
      </c>
      <c r="GB128" s="52">
        <v>5.7490528365797137E-6</v>
      </c>
      <c r="GC128" s="52">
        <v>3.7840014941374123E-6</v>
      </c>
      <c r="GD128" s="52">
        <v>7.0030811824139955E-6</v>
      </c>
      <c r="GE128" s="52">
        <v>9.9665853204372118E-6</v>
      </c>
      <c r="GF128" s="52">
        <v>1.4735741251489109E-4</v>
      </c>
      <c r="GG128" s="52">
        <v>3.0313537432445959E-6</v>
      </c>
      <c r="GH128" s="52">
        <v>6.3281231051460644E-5</v>
      </c>
      <c r="GI128" s="52">
        <v>8.6730074523277867E-6</v>
      </c>
      <c r="GJ128" s="52">
        <v>9.0038784583716918E-5</v>
      </c>
      <c r="GK128" s="52">
        <v>6.6299443008362824E-6</v>
      </c>
      <c r="GL128" s="52">
        <v>2.9507962880740619E-6</v>
      </c>
      <c r="GM128" s="52">
        <v>7.8010591776299801E-6</v>
      </c>
      <c r="GN128" s="52">
        <v>1.7239367945350324E-6</v>
      </c>
      <c r="GO128" s="52">
        <v>1.3183510673106304E-5</v>
      </c>
      <c r="GP128" s="52">
        <v>9.3805310601712919E-6</v>
      </c>
      <c r="GQ128" s="52">
        <v>2.9335977044979955E-6</v>
      </c>
      <c r="GR128" s="52">
        <v>1.4011929138783907E-5</v>
      </c>
      <c r="GS128" s="52">
        <v>7.4340454149995134E-6</v>
      </c>
      <c r="GT128" s="52">
        <v>6.3060582844126677E-5</v>
      </c>
      <c r="GU128" s="52">
        <v>3.4333737016048985E-5</v>
      </c>
      <c r="GV128" s="52">
        <v>5.9169034388552873E-6</v>
      </c>
      <c r="GW128" s="52">
        <v>4.6995119455021839E-6</v>
      </c>
      <c r="GX128" s="52">
        <v>7.9784158496878883E-7</v>
      </c>
      <c r="GY128" s="52">
        <v>3.3757723093325796E-6</v>
      </c>
      <c r="GZ128" s="52">
        <v>3.6701639772000045E-6</v>
      </c>
      <c r="HA128" s="52">
        <v>2.9475598375029074E-6</v>
      </c>
      <c r="HB128" s="52">
        <v>1.2979789079841421E-6</v>
      </c>
      <c r="HC128" s="52">
        <v>0</v>
      </c>
      <c r="HD128" s="52">
        <v>7.4413710365751133E-6</v>
      </c>
      <c r="HE128" s="52">
        <v>8.5481001094053156E-5</v>
      </c>
      <c r="HF128" s="52">
        <v>1.7580262696960069E-5</v>
      </c>
      <c r="HG128" s="52">
        <v>2.3958898299800918E-5</v>
      </c>
      <c r="HH128" s="52">
        <v>3.964775918457213E-6</v>
      </c>
      <c r="HI128" s="52">
        <v>6.5196380791185304E-6</v>
      </c>
      <c r="HJ128" s="52">
        <v>1.8059105091483358E-5</v>
      </c>
      <c r="HK128" s="52">
        <v>0</v>
      </c>
      <c r="HL128" s="52">
        <v>1.6770720394180639E-5</v>
      </c>
      <c r="HM128" s="52">
        <v>1.1867228125817041E-5</v>
      </c>
      <c r="HN128" s="52">
        <v>5.9562337054808478E-5</v>
      </c>
      <c r="HO128" s="52">
        <v>5.0714666867905224E-6</v>
      </c>
      <c r="HP128" s="52">
        <v>0</v>
      </c>
      <c r="HQ128" s="52">
        <v>3.5275285483536039E-5</v>
      </c>
      <c r="HR128" s="52">
        <v>6.6439152657670119E-6</v>
      </c>
      <c r="HS128" s="52">
        <v>3.9181937223458545E-6</v>
      </c>
      <c r="HT128" s="52">
        <v>1.0587658286617731E-6</v>
      </c>
      <c r="HU128" s="52">
        <v>4.6191504422278021E-6</v>
      </c>
      <c r="HV128" s="52">
        <v>8.3681272389913855E-6</v>
      </c>
      <c r="HW128" s="52">
        <v>1.4515979174200794E-6</v>
      </c>
      <c r="HX128" s="52">
        <v>0</v>
      </c>
      <c r="HY128" s="52">
        <v>2.4200140583456675E-6</v>
      </c>
      <c r="HZ128" s="52">
        <v>9.2813128394315362E-6</v>
      </c>
      <c r="IA128" s="52">
        <v>1.9548142103316236E-5</v>
      </c>
      <c r="IB128" s="52">
        <v>3.8073094239726928E-6</v>
      </c>
      <c r="IC128" s="52">
        <v>1.2062797508401038E-5</v>
      </c>
      <c r="ID128" s="52">
        <v>1.7650172435831112E-5</v>
      </c>
      <c r="IE128" s="52">
        <v>3.0282542362666225E-5</v>
      </c>
      <c r="IF128" s="52">
        <v>9.5123620542986557E-6</v>
      </c>
      <c r="IG128" s="52">
        <v>1.036720913868847E-5</v>
      </c>
      <c r="IH128" s="52">
        <v>3.5552505015230797E-6</v>
      </c>
      <c r="II128" s="52">
        <v>9.8424302250743753E-6</v>
      </c>
      <c r="IJ128" s="52">
        <v>1.5996214894691781E-5</v>
      </c>
      <c r="IK128" s="52">
        <v>1.5099843772529337E-5</v>
      </c>
      <c r="IL128" s="52">
        <v>2.788663180239632E-5</v>
      </c>
      <c r="IM128" s="52">
        <v>1.6327227973932372E-4</v>
      </c>
      <c r="IN128" s="52">
        <v>9.7412486926548776E-6</v>
      </c>
      <c r="IO128" s="52">
        <v>5.5106880358243577E-5</v>
      </c>
      <c r="IP128" s="52">
        <v>2.8239014388036235E-5</v>
      </c>
      <c r="IQ128" s="52">
        <v>5.2883989862632855E-5</v>
      </c>
      <c r="IR128" s="52">
        <v>3.518632142499688E-5</v>
      </c>
      <c r="IS128" s="52">
        <v>1.1070885430274795E-5</v>
      </c>
      <c r="IT128" s="52">
        <v>1.1809739916629106E-5</v>
      </c>
      <c r="IU128" s="52">
        <v>3.9780361912759861E-5</v>
      </c>
      <c r="IV128" s="52">
        <v>1.041252059394099E-5</v>
      </c>
      <c r="IW128" s="52">
        <v>2.4603705173657417E-5</v>
      </c>
      <c r="IX128" s="52">
        <v>1.6983545050755201E-5</v>
      </c>
      <c r="IY128" s="52">
        <v>1.397748016083602E-5</v>
      </c>
      <c r="IZ128" s="52">
        <v>4.8444721394469116E-5</v>
      </c>
      <c r="JA128" s="52">
        <v>9.0314350505061356E-6</v>
      </c>
      <c r="JB128" s="52">
        <v>5.2971067882565127E-5</v>
      </c>
      <c r="JC128" s="52">
        <v>3.6420256815142401E-3</v>
      </c>
      <c r="JD128" s="52">
        <v>3.2825105815061963E-3</v>
      </c>
      <c r="JE128" s="52">
        <v>0.83671400853254807</v>
      </c>
      <c r="JF128" s="52">
        <v>0.82905085687226521</v>
      </c>
      <c r="JG128" s="52">
        <v>1.9548300145647478E-5</v>
      </c>
      <c r="JH128" s="52">
        <v>1.5446748229527037E-5</v>
      </c>
      <c r="JI128" s="52">
        <v>1.8824748523950587E-5</v>
      </c>
      <c r="JJ128" s="52">
        <v>2.2644298181831777E-5</v>
      </c>
      <c r="JK128" s="52">
        <v>3.0632506730977478E-5</v>
      </c>
      <c r="JL128" s="52">
        <v>2.457303059321209E-5</v>
      </c>
      <c r="JM128" s="52">
        <v>1.0631474942329419E-5</v>
      </c>
      <c r="JN128" s="52">
        <v>1.1369757514230313E-4</v>
      </c>
      <c r="JO128" s="52">
        <v>5.1754309766233761E-5</v>
      </c>
      <c r="JP128" s="52">
        <v>7.4104486247278628E-5</v>
      </c>
      <c r="JQ128" s="52">
        <v>9.5901770811839299E-5</v>
      </c>
      <c r="JR128" s="52">
        <v>4.1090793475583349E-5</v>
      </c>
      <c r="JS128" s="52">
        <v>1.3355347522581969E-2</v>
      </c>
      <c r="JT128" s="52">
        <v>0</v>
      </c>
      <c r="JU128" s="52">
        <v>3.0044183059436725E-5</v>
      </c>
      <c r="JV128" s="52">
        <v>8.8074160472036251E-6</v>
      </c>
      <c r="JW128" s="52">
        <v>5.4601623703803698E-6</v>
      </c>
      <c r="JX128" s="52">
        <v>1.9687586155118671E-5</v>
      </c>
      <c r="JY128" s="52">
        <v>9.003083818963194E-6</v>
      </c>
      <c r="JZ128" s="52">
        <v>4.2100448769508005E-5</v>
      </c>
      <c r="KA128" s="52">
        <v>7.0539944661673786E-6</v>
      </c>
      <c r="KB128" s="52">
        <v>1.2134578251963364E-5</v>
      </c>
      <c r="KC128" s="52">
        <v>4.7380368331528449E-6</v>
      </c>
      <c r="KD128" s="52">
        <v>1.449967031140007E-5</v>
      </c>
      <c r="KE128" s="52">
        <v>9.9776612360616426E-6</v>
      </c>
      <c r="KF128" s="52">
        <v>2.5995344922757573E-5</v>
      </c>
      <c r="KG128" s="52">
        <v>1.8987050976173569E-5</v>
      </c>
      <c r="KH128" s="52">
        <v>2.5816893107153989E-5</v>
      </c>
      <c r="KI128" s="52">
        <v>2.3411142630235286E-5</v>
      </c>
      <c r="KJ128" s="52">
        <v>1.6826430181413408E-5</v>
      </c>
      <c r="KK128" s="52">
        <v>3.7586849224378619E-5</v>
      </c>
      <c r="KL128" s="52">
        <v>6.2081320798251303E-5</v>
      </c>
      <c r="KM128" s="52">
        <v>1.6685449140580261E-5</v>
      </c>
      <c r="KN128" s="52">
        <v>7.7719661008816289E-6</v>
      </c>
      <c r="KO128" s="52">
        <v>5.7445312394016157E-6</v>
      </c>
      <c r="KP128" s="52">
        <v>9.9716801690458551E-6</v>
      </c>
      <c r="KQ128" s="52">
        <v>7.208727347346519E-5</v>
      </c>
      <c r="KR128" s="52">
        <v>3.9648908349253884E-5</v>
      </c>
      <c r="KS128" s="52">
        <v>2.0180539455262998E-5</v>
      </c>
      <c r="KT128" s="52">
        <v>1.6069596617098676E-5</v>
      </c>
      <c r="KU128" s="52">
        <v>3.6584898481699496E-5</v>
      </c>
      <c r="KV128" s="52">
        <v>8.0041539425574353E-6</v>
      </c>
      <c r="KW128" s="52">
        <v>3.5989602591910998E-5</v>
      </c>
      <c r="KX128" s="52">
        <v>7.8588261018741022E-6</v>
      </c>
      <c r="KY128" s="52">
        <v>4.9361783682271011E-5</v>
      </c>
      <c r="KZ128" s="52">
        <v>1.2486004903902556E-5</v>
      </c>
    </row>
    <row r="129" spans="1:312" x14ac:dyDescent="0.2">
      <c r="A129" s="89">
        <v>1.062263</v>
      </c>
      <c r="B129" s="41" t="s">
        <v>13254</v>
      </c>
      <c r="C129" s="51" t="s">
        <v>35</v>
      </c>
      <c r="D129" s="52">
        <v>1.5464600479027636E-5</v>
      </c>
      <c r="E129" s="52">
        <v>1.546462090526326E-5</v>
      </c>
      <c r="F129" s="52">
        <v>1.2431741461121044E-5</v>
      </c>
      <c r="G129" s="52">
        <v>3.310161928509022E-6</v>
      </c>
      <c r="H129" s="52">
        <v>8.5500437660874333E-6</v>
      </c>
      <c r="I129" s="52">
        <v>2.8088334714783565E-5</v>
      </c>
      <c r="J129" s="52">
        <v>1.2296685968336661E-4</v>
      </c>
      <c r="K129" s="52">
        <v>0</v>
      </c>
      <c r="L129" s="52">
        <v>1.0958765003620038E-4</v>
      </c>
      <c r="M129" s="52">
        <v>2.9935897883741896E-5</v>
      </c>
      <c r="N129" s="52">
        <v>2.0366559925672486E-5</v>
      </c>
      <c r="O129" s="52">
        <v>5.551357039640459E-5</v>
      </c>
      <c r="P129" s="52">
        <v>1.9261326830855399E-6</v>
      </c>
      <c r="Q129" s="52">
        <v>3.7916040987129117E-5</v>
      </c>
      <c r="R129" s="52">
        <v>7.9211215795416243E-5</v>
      </c>
      <c r="S129" s="52">
        <v>3.4506004655915329E-4</v>
      </c>
      <c r="T129" s="52">
        <v>3.7136669203992986E-5</v>
      </c>
      <c r="U129" s="52">
        <v>1.5025989118385745E-4</v>
      </c>
      <c r="V129" s="52">
        <v>4.4550089764698693E-3</v>
      </c>
      <c r="W129" s="52">
        <v>5.4031330142612248E-5</v>
      </c>
      <c r="X129" s="52">
        <v>7.0077227506055106E-5</v>
      </c>
      <c r="Y129" s="52">
        <v>1.2476810650437163E-4</v>
      </c>
      <c r="Z129" s="52">
        <v>7.3244792298377912E-5</v>
      </c>
      <c r="AA129" s="52">
        <v>5.2815514091915456E-5</v>
      </c>
      <c r="AB129" s="52">
        <v>2.3455266117165073E-5</v>
      </c>
      <c r="AC129" s="52">
        <v>7.0914600190427554E-6</v>
      </c>
      <c r="AD129" s="52">
        <v>1.1278763142567669E-4</v>
      </c>
      <c r="AE129" s="52">
        <v>2.9963422751164158E-5</v>
      </c>
      <c r="AF129" s="52">
        <v>3.1874007282054666E-5</v>
      </c>
      <c r="AG129" s="52">
        <v>3.9156495195218743E-5</v>
      </c>
      <c r="AH129" s="52">
        <v>1.222179949874192E-5</v>
      </c>
      <c r="AI129" s="52">
        <v>1.5408522267622584E-5</v>
      </c>
      <c r="AJ129" s="52">
        <v>1.5269980688966452E-5</v>
      </c>
      <c r="AK129" s="52">
        <v>5.7186927748727679E-5</v>
      </c>
      <c r="AL129" s="52">
        <v>6.023877604512002E-5</v>
      </c>
      <c r="AM129" s="52">
        <v>3.1727632050314243E-5</v>
      </c>
      <c r="AN129" s="52">
        <v>1.4664619736625689E-4</v>
      </c>
      <c r="AO129" s="52">
        <v>5.622194711332176E-5</v>
      </c>
      <c r="AP129" s="52">
        <v>2.3900873164853797E-5</v>
      </c>
      <c r="AQ129" s="52">
        <v>4.796065532226246E-5</v>
      </c>
      <c r="AR129" s="52">
        <v>4.8154564882778215E-5</v>
      </c>
      <c r="AS129" s="52">
        <v>7.2286209898608144E-5</v>
      </c>
      <c r="AT129" s="52">
        <v>1.6880142437889965E-5</v>
      </c>
      <c r="AU129" s="52">
        <v>3.8069127946873187E-5</v>
      </c>
      <c r="AV129" s="52">
        <v>3.4746653563750803E-5</v>
      </c>
      <c r="AW129" s="52">
        <v>7.1366766480601503E-5</v>
      </c>
      <c r="AX129" s="52">
        <v>3.2508780284095679E-5</v>
      </c>
      <c r="AY129" s="52">
        <v>5.4303542237872377E-4</v>
      </c>
      <c r="AZ129" s="52">
        <v>7.7565614712681805E-5</v>
      </c>
      <c r="BA129" s="52">
        <v>0</v>
      </c>
      <c r="BB129" s="52">
        <v>9.2937959057519024E-5</v>
      </c>
      <c r="BC129" s="52">
        <v>1.9121366783154115E-4</v>
      </c>
      <c r="BD129" s="52">
        <v>5.1386852092872809E-5</v>
      </c>
      <c r="BE129" s="52">
        <v>3.8702644934194845E-5</v>
      </c>
      <c r="BF129" s="52">
        <v>3.5458429292428068E-5</v>
      </c>
      <c r="BG129" s="52">
        <v>4.6499072800572838E-5</v>
      </c>
      <c r="BH129" s="52">
        <v>1.0285162274734773E-4</v>
      </c>
      <c r="BI129" s="52">
        <v>2.7277043874261031E-4</v>
      </c>
      <c r="BJ129" s="52">
        <v>2.0490329172375126E-3</v>
      </c>
      <c r="BK129" s="52">
        <v>2.4908550581025181E-5</v>
      </c>
      <c r="BL129" s="52">
        <v>1.078458953468912E-4</v>
      </c>
      <c r="BM129" s="52">
        <v>7.3198169881089501E-5</v>
      </c>
      <c r="BN129" s="52">
        <v>2.8557850558284694E-5</v>
      </c>
      <c r="BO129" s="52">
        <v>1.0879864202767173E-4</v>
      </c>
      <c r="BP129" s="52">
        <v>1.3621104433663788E-5</v>
      </c>
      <c r="BQ129" s="52">
        <v>1.791294911198327E-6</v>
      </c>
      <c r="BR129" s="52">
        <v>8.2747489637369792E-5</v>
      </c>
      <c r="BS129" s="52">
        <v>0</v>
      </c>
      <c r="BT129" s="52">
        <v>0</v>
      </c>
      <c r="BU129" s="52">
        <v>1.0365416500950824E-5</v>
      </c>
      <c r="BV129" s="52">
        <v>1.7801735636264964E-4</v>
      </c>
      <c r="BW129" s="52">
        <v>1.7523349992502978E-5</v>
      </c>
      <c r="BX129" s="52">
        <v>4.1264496739082176E-5</v>
      </c>
      <c r="BY129" s="52">
        <v>1.8579917325448603E-5</v>
      </c>
      <c r="BZ129" s="52">
        <v>2.3094091104744293E-5</v>
      </c>
      <c r="CA129" s="52">
        <v>1.2706445479188076E-5</v>
      </c>
      <c r="CB129" s="52">
        <v>1.3803410178636492E-5</v>
      </c>
      <c r="CC129" s="52">
        <v>2.6313261150286707E-4</v>
      </c>
      <c r="CD129" s="52">
        <v>1.596524762380253E-5</v>
      </c>
      <c r="CE129" s="52">
        <v>1.2444095138589015E-4</v>
      </c>
      <c r="CF129" s="52">
        <v>1.3701555118738655E-5</v>
      </c>
      <c r="CG129" s="52">
        <v>2.5841188637458493E-5</v>
      </c>
      <c r="CH129" s="52">
        <v>2.692183193103093E-5</v>
      </c>
      <c r="CI129" s="52">
        <v>3.1127022177538962E-5</v>
      </c>
      <c r="CJ129" s="52">
        <v>7.1527607950861577E-5</v>
      </c>
      <c r="CK129" s="52">
        <v>1.7780051261050965E-5</v>
      </c>
      <c r="CL129" s="52">
        <v>1.2544464964136988E-5</v>
      </c>
      <c r="CM129" s="52">
        <v>8.8561457304577975E-5</v>
      </c>
      <c r="CN129" s="52">
        <v>4.4555530384411655E-6</v>
      </c>
      <c r="CO129" s="52">
        <v>9.3782948023686694E-6</v>
      </c>
      <c r="CP129" s="52">
        <v>6.0092643786728856E-5</v>
      </c>
      <c r="CQ129" s="52">
        <v>3.172515841240987E-5</v>
      </c>
      <c r="CR129" s="52">
        <v>1.4612088277005477E-4</v>
      </c>
      <c r="CS129" s="52">
        <v>4.4297064903816831E-5</v>
      </c>
      <c r="CT129" s="52">
        <v>8.1032610918406425E-6</v>
      </c>
      <c r="CU129" s="52">
        <v>1.8699545178644503E-5</v>
      </c>
      <c r="CV129" s="52">
        <v>9.1721948514568448E-6</v>
      </c>
      <c r="CW129" s="52">
        <v>1.8223811806169079E-5</v>
      </c>
      <c r="CX129" s="52">
        <v>3.0761030809806518E-6</v>
      </c>
      <c r="CY129" s="52">
        <v>2.1675768238154085E-4</v>
      </c>
      <c r="CZ129" s="52">
        <v>3.4726786835547149E-5</v>
      </c>
      <c r="DA129" s="52">
        <v>1.2916737273737412E-5</v>
      </c>
      <c r="DB129" s="52">
        <v>1.1955977494094854E-4</v>
      </c>
      <c r="DC129" s="52">
        <v>2.9161686100931221E-4</v>
      </c>
      <c r="DD129" s="52">
        <v>2.6602872605182779E-2</v>
      </c>
      <c r="DE129" s="52">
        <v>5.4543147535027119E-5</v>
      </c>
      <c r="DF129" s="52">
        <v>1.6177768423996571E-4</v>
      </c>
      <c r="DG129" s="52">
        <v>2.500049794741034E-4</v>
      </c>
      <c r="DH129" s="52">
        <v>3.1365425800750611E-4</v>
      </c>
      <c r="DI129" s="52">
        <v>5.0481219829562926E-5</v>
      </c>
      <c r="DJ129" s="52">
        <v>5.2614584168695934E-5</v>
      </c>
      <c r="DK129" s="52">
        <v>4.9047920339374304E-5</v>
      </c>
      <c r="DL129" s="52">
        <v>5.5818287967276906E-6</v>
      </c>
      <c r="DM129" s="52">
        <v>8.3317733610604151E-5</v>
      </c>
      <c r="DN129" s="52">
        <v>2.1481162144257893E-5</v>
      </c>
      <c r="DO129" s="52">
        <v>3.6495345061762314E-5</v>
      </c>
      <c r="DP129" s="52">
        <v>1.1000980948154273E-4</v>
      </c>
      <c r="DQ129" s="52">
        <v>4.5025116335614377E-5</v>
      </c>
      <c r="DR129" s="52">
        <v>9.8410646164987085E-6</v>
      </c>
      <c r="DS129" s="52">
        <v>8.8786219075406565E-5</v>
      </c>
      <c r="DT129" s="52">
        <v>9.1239049547863884E-5</v>
      </c>
      <c r="DU129" s="52">
        <v>1.8840874345754622E-4</v>
      </c>
      <c r="DV129" s="52">
        <v>4.5481120376530731E-5</v>
      </c>
      <c r="DW129" s="52">
        <v>1.6632712716230725E-5</v>
      </c>
      <c r="DX129" s="52">
        <v>2.8425935158278397E-5</v>
      </c>
      <c r="DY129" s="52">
        <v>9.4724798507100837E-6</v>
      </c>
      <c r="DZ129" s="52">
        <v>8.2867493198244693E-6</v>
      </c>
      <c r="EA129" s="52">
        <v>1.03636142502768E-4</v>
      </c>
      <c r="EB129" s="52">
        <v>2.5326246060700845E-5</v>
      </c>
      <c r="EC129" s="52">
        <v>2.2455119498863232E-5</v>
      </c>
      <c r="ED129" s="52">
        <v>2.7664826001705732E-5</v>
      </c>
      <c r="EE129" s="52">
        <v>1.4454637498763955E-5</v>
      </c>
      <c r="EF129" s="52">
        <v>1.7376579808398705E-5</v>
      </c>
      <c r="EG129" s="52">
        <v>1.4346796608627236E-4</v>
      </c>
      <c r="EH129" s="52">
        <v>5.7811300754380641E-5</v>
      </c>
      <c r="EI129" s="52">
        <v>1.1742994294739616E-5</v>
      </c>
      <c r="EJ129" s="52">
        <v>1.2140954415736329E-5</v>
      </c>
      <c r="EK129" s="52">
        <v>5.1771317592038053E-5</v>
      </c>
      <c r="EL129" s="52">
        <v>3.4170128598220432E-6</v>
      </c>
      <c r="EM129" s="52">
        <v>9.2737692756395892E-6</v>
      </c>
      <c r="EN129" s="52">
        <v>2.8744240388625666E-5</v>
      </c>
      <c r="EO129" s="52">
        <v>1.0047019962086019E-5</v>
      </c>
      <c r="EP129" s="52">
        <v>5.2094609025311254E-5</v>
      </c>
      <c r="EQ129" s="52">
        <v>9.6720452463044261E-6</v>
      </c>
      <c r="ER129" s="52">
        <v>1.2226801302820454E-5</v>
      </c>
      <c r="ES129" s="52">
        <v>1.2436411580502523E-4</v>
      </c>
      <c r="ET129" s="52">
        <v>0</v>
      </c>
      <c r="EU129" s="52">
        <v>1.4329681236698247E-5</v>
      </c>
      <c r="EV129" s="52">
        <v>4.2010438961382892E-6</v>
      </c>
      <c r="EW129" s="52">
        <v>2.1663883941601077E-5</v>
      </c>
      <c r="EX129" s="52">
        <v>3.8719379696126887E-4</v>
      </c>
      <c r="EY129" s="52">
        <v>1.9374351326874334E-4</v>
      </c>
      <c r="EZ129" s="52">
        <v>1.9933532271278194E-3</v>
      </c>
      <c r="FA129" s="52">
        <v>2.7268309149840247E-3</v>
      </c>
      <c r="FB129" s="52">
        <v>9.2366124897129656E-5</v>
      </c>
      <c r="FC129" s="52">
        <v>5.1805458244288049E-4</v>
      </c>
      <c r="FD129" s="52">
        <v>2.7311744260465217E-4</v>
      </c>
      <c r="FE129" s="52">
        <v>7.6470789652474334E-6</v>
      </c>
      <c r="FF129" s="52">
        <v>3.2651198449857644E-5</v>
      </c>
      <c r="FG129" s="52">
        <v>1.6105757720501516E-4</v>
      </c>
      <c r="FH129" s="52">
        <v>9.0507822064076282E-5</v>
      </c>
      <c r="FI129" s="52">
        <v>2.3774866889323214E-5</v>
      </c>
      <c r="FJ129" s="52">
        <v>1.328319829314498E-4</v>
      </c>
      <c r="FK129" s="52">
        <v>6.5022959988490087E-6</v>
      </c>
      <c r="FL129" s="52">
        <v>1.0213290715332779E-4</v>
      </c>
      <c r="FM129" s="52">
        <v>1.7692690870518379E-5</v>
      </c>
      <c r="FN129" s="52">
        <v>1.8200103621287435E-4</v>
      </c>
      <c r="FO129" s="52">
        <v>7.7129933851300989E-6</v>
      </c>
      <c r="FP129" s="52">
        <v>1.9169501784334985E-5</v>
      </c>
      <c r="FQ129" s="52">
        <v>3.7713260992656377E-5</v>
      </c>
      <c r="FR129" s="52">
        <v>3.0225101068597321E-5</v>
      </c>
      <c r="FS129" s="52">
        <v>9.3561783970703043E-6</v>
      </c>
      <c r="FT129" s="52">
        <v>1.8142935478244605E-5</v>
      </c>
      <c r="FU129" s="52">
        <v>1.1197957530189512E-4</v>
      </c>
      <c r="FV129" s="52">
        <v>1.4663337814901603E-5</v>
      </c>
      <c r="FW129" s="52">
        <v>3.1697127606296316E-5</v>
      </c>
      <c r="FX129" s="52">
        <v>1.4307356628014374E-5</v>
      </c>
      <c r="FY129" s="52">
        <v>1.843599639117744E-5</v>
      </c>
      <c r="FZ129" s="52">
        <v>4.1523249647361677E-5</v>
      </c>
      <c r="GA129" s="52">
        <v>4.4035421124086599E-5</v>
      </c>
      <c r="GB129" s="52">
        <v>2.5551345940354282E-6</v>
      </c>
      <c r="GC129" s="52">
        <v>2.2314874059398996E-5</v>
      </c>
      <c r="GD129" s="52">
        <v>3.614640923516783E-5</v>
      </c>
      <c r="GE129" s="52">
        <v>7.2278681777624483E-5</v>
      </c>
      <c r="GF129" s="52">
        <v>2.8654668887654456E-4</v>
      </c>
      <c r="GG129" s="52">
        <v>5.693785286247509E-3</v>
      </c>
      <c r="GH129" s="52">
        <v>2.7359587443044863E-4</v>
      </c>
      <c r="GI129" s="52">
        <v>2.2536638513662689E-4</v>
      </c>
      <c r="GJ129" s="52">
        <v>2.1017433235696303E-4</v>
      </c>
      <c r="GK129" s="52">
        <v>1.3558474582415264E-3</v>
      </c>
      <c r="GL129" s="52">
        <v>1.0891263533481869E-4</v>
      </c>
      <c r="GM129" s="52">
        <v>3.9328269675758788E-5</v>
      </c>
      <c r="GN129" s="52">
        <v>2.5620635127291917E-5</v>
      </c>
      <c r="GO129" s="52">
        <v>2.3131190032216377E-4</v>
      </c>
      <c r="GP129" s="52">
        <v>1.0462973584138051E-4</v>
      </c>
      <c r="GQ129" s="52">
        <v>1.8927946891255683E-4</v>
      </c>
      <c r="GR129" s="52">
        <v>2.1024484455654121E-5</v>
      </c>
      <c r="GS129" s="52">
        <v>3.0467832770011841E-4</v>
      </c>
      <c r="GT129" s="52">
        <v>1.2378452012083601E-4</v>
      </c>
      <c r="GU129" s="52">
        <v>1.9548111440942571E-5</v>
      </c>
      <c r="GV129" s="52">
        <v>3.8608189398760007E-4</v>
      </c>
      <c r="GW129" s="52">
        <v>2.1881060937745985E-5</v>
      </c>
      <c r="GX129" s="52">
        <v>8.0802679669179461E-6</v>
      </c>
      <c r="GY129" s="52">
        <v>2.6445943921196931E-5</v>
      </c>
      <c r="GZ129" s="52">
        <v>1.2718029214609376E-4</v>
      </c>
      <c r="HA129" s="52">
        <v>4.5488583024158346E-5</v>
      </c>
      <c r="HB129" s="52">
        <v>2.5448671568242274E-5</v>
      </c>
      <c r="HC129" s="52">
        <v>1.1329280014900603E-5</v>
      </c>
      <c r="HD129" s="52">
        <v>9.4597660565783797E-5</v>
      </c>
      <c r="HE129" s="52">
        <v>2.2862760454304357E-5</v>
      </c>
      <c r="HF129" s="52">
        <v>1.6285355999177048E-5</v>
      </c>
      <c r="HG129" s="52">
        <v>6.5665128673528445E-5</v>
      </c>
      <c r="HH129" s="52">
        <v>5.9471638776858194E-6</v>
      </c>
      <c r="HI129" s="52">
        <v>3.6887690333625951E-5</v>
      </c>
      <c r="HJ129" s="52">
        <v>1.4761881548817217E-5</v>
      </c>
      <c r="HK129" s="52">
        <v>7.4823737801080906E-3</v>
      </c>
      <c r="HL129" s="52">
        <v>9.1373935338427345E-3</v>
      </c>
      <c r="HM129" s="52">
        <v>5.9001659116802288E-2</v>
      </c>
      <c r="HN129" s="52">
        <v>0.67485451283774434</v>
      </c>
      <c r="HO129" s="52">
        <v>0.78790400630358881</v>
      </c>
      <c r="HP129" s="52">
        <v>1.0305311578850216E-4</v>
      </c>
      <c r="HQ129" s="52">
        <v>1.4714023077076749E-5</v>
      </c>
      <c r="HR129" s="52">
        <v>1.2424511600718114E-4</v>
      </c>
      <c r="HS129" s="52">
        <v>3.4850092550953006E-5</v>
      </c>
      <c r="HT129" s="52">
        <v>4.5357978638520854E-5</v>
      </c>
      <c r="HU129" s="52">
        <v>2.8238205099980856E-5</v>
      </c>
      <c r="HV129" s="52">
        <v>1.578433150303723E-4</v>
      </c>
      <c r="HW129" s="52">
        <v>4.8411562672511467E-3</v>
      </c>
      <c r="HX129" s="52">
        <v>1.9759800742565488E-3</v>
      </c>
      <c r="HY129" s="52">
        <v>1.0253067505382163E-2</v>
      </c>
      <c r="HZ129" s="52">
        <v>9.5764109912493598E-4</v>
      </c>
      <c r="IA129" s="52">
        <v>8.6064700389424202E-3</v>
      </c>
      <c r="IB129" s="52">
        <v>8.1954979315889971E-4</v>
      </c>
      <c r="IC129" s="52">
        <v>4.802821780609212E-5</v>
      </c>
      <c r="ID129" s="52">
        <v>9.4865231701784014E-5</v>
      </c>
      <c r="IE129" s="52">
        <v>4.800396719276645E-5</v>
      </c>
      <c r="IF129" s="52">
        <v>2.0956922650876725E-6</v>
      </c>
      <c r="IG129" s="52">
        <v>2.8521917521523954E-5</v>
      </c>
      <c r="IH129" s="52">
        <v>5.1437666830546685E-6</v>
      </c>
      <c r="II129" s="52">
        <v>1.5066946812825334E-4</v>
      </c>
      <c r="IJ129" s="52">
        <v>1.3997949563998422E-5</v>
      </c>
      <c r="IK129" s="52">
        <v>5.0836671078220475E-6</v>
      </c>
      <c r="IL129" s="52">
        <v>4.8696036792404744E-5</v>
      </c>
      <c r="IM129" s="52">
        <v>3.9745448336249317E-6</v>
      </c>
      <c r="IN129" s="52">
        <v>1.2265580109746253E-5</v>
      </c>
      <c r="IO129" s="52">
        <v>2.6062038367188677E-5</v>
      </c>
      <c r="IP129" s="52">
        <v>1.1782394251367364E-5</v>
      </c>
      <c r="IQ129" s="52">
        <v>5.4007671150253103E-5</v>
      </c>
      <c r="IR129" s="52">
        <v>1.8498416813912407E-5</v>
      </c>
      <c r="IS129" s="52">
        <v>2.1300542290220466E-5</v>
      </c>
      <c r="IT129" s="52">
        <v>2.7683679605065734E-6</v>
      </c>
      <c r="IU129" s="52">
        <v>4.0476933745220938E-5</v>
      </c>
      <c r="IV129" s="52">
        <v>8.2123470252389217E-6</v>
      </c>
      <c r="IW129" s="52">
        <v>2.7230767460492382E-5</v>
      </c>
      <c r="IX129" s="52">
        <v>1.7758132409488967E-5</v>
      </c>
      <c r="IY129" s="52">
        <v>7.6216055404753373E-6</v>
      </c>
      <c r="IZ129" s="52">
        <v>1.1164807205649163E-4</v>
      </c>
      <c r="JA129" s="52">
        <v>3.3727920603819987E-5</v>
      </c>
      <c r="JB129" s="52">
        <v>6.1971499555881613E-5</v>
      </c>
      <c r="JC129" s="52">
        <v>1.8703497418745147E-5</v>
      </c>
      <c r="JD129" s="52">
        <v>2.8699332697807435E-5</v>
      </c>
      <c r="JE129" s="52">
        <v>6.315727660179451E-6</v>
      </c>
      <c r="JF129" s="52">
        <v>6.2467438909538595E-6</v>
      </c>
      <c r="JG129" s="52">
        <v>1.3389074133262416E-3</v>
      </c>
      <c r="JH129" s="52">
        <v>4.6055892434949675E-2</v>
      </c>
      <c r="JI129" s="52">
        <v>1.5241759674007203E-4</v>
      </c>
      <c r="JJ129" s="52">
        <v>2.5206015907047063E-4</v>
      </c>
      <c r="JK129" s="52">
        <v>7.669406303446763E-2</v>
      </c>
      <c r="JL129" s="52">
        <v>2.1137049401030595E-4</v>
      </c>
      <c r="JM129" s="52">
        <v>1.2169656771042355E-4</v>
      </c>
      <c r="JN129" s="52">
        <v>2.0841378403364818E-5</v>
      </c>
      <c r="JO129" s="52">
        <v>4.2193432209603049E-5</v>
      </c>
      <c r="JP129" s="52">
        <v>2.3469491060809446E-5</v>
      </c>
      <c r="JQ129" s="52">
        <v>4.4401473856577793E-5</v>
      </c>
      <c r="JR129" s="52">
        <v>8.8404881398713552E-6</v>
      </c>
      <c r="JS129" s="52">
        <v>3.7540077341927371E-6</v>
      </c>
      <c r="JT129" s="52">
        <v>2.5468270734220443E-5</v>
      </c>
      <c r="JU129" s="52">
        <v>1.5627087582376144E-5</v>
      </c>
      <c r="JV129" s="52">
        <v>4.9464138699887228E-5</v>
      </c>
      <c r="JW129" s="52">
        <v>2.8079978820232749E-5</v>
      </c>
      <c r="JX129" s="52">
        <v>3.9886854623674831E-5</v>
      </c>
      <c r="JY129" s="52">
        <v>2.9894601006799594E-5</v>
      </c>
      <c r="JZ129" s="52">
        <v>3.6886246940665797E-5</v>
      </c>
      <c r="KA129" s="52">
        <v>6.0609875222929357E-5</v>
      </c>
      <c r="KB129" s="52">
        <v>1.2936874550670136E-4</v>
      </c>
      <c r="KC129" s="52">
        <v>9.2936320181325632E-5</v>
      </c>
      <c r="KD129" s="52">
        <v>3.4882499733776783E-5</v>
      </c>
      <c r="KE129" s="52">
        <v>1.2674758653112729E-4</v>
      </c>
      <c r="KF129" s="52">
        <v>2.9063108820569748E-4</v>
      </c>
      <c r="KG129" s="52">
        <v>1.8111113344016874E-5</v>
      </c>
      <c r="KH129" s="52">
        <v>7.677633281776678E-5</v>
      </c>
      <c r="KI129" s="52">
        <v>1.0852847576930265E-5</v>
      </c>
      <c r="KJ129" s="52">
        <v>1.7141172930838539E-4</v>
      </c>
      <c r="KK129" s="52">
        <v>4.0307339241191032E-5</v>
      </c>
      <c r="KL129" s="52">
        <v>2.2347135542790446E-5</v>
      </c>
      <c r="KM129" s="52">
        <v>1.0552670028155612E-4</v>
      </c>
      <c r="KN129" s="52">
        <v>2.4197352994574145E-5</v>
      </c>
      <c r="KO129" s="52">
        <v>7.3993981233676974E-5</v>
      </c>
      <c r="KP129" s="52">
        <v>6.3864385315636369E-5</v>
      </c>
      <c r="KQ129" s="52">
        <v>1.8358979725891556E-5</v>
      </c>
      <c r="KR129" s="52">
        <v>6.0431491946629088E-5</v>
      </c>
      <c r="KS129" s="52">
        <v>4.1287238933835173E-5</v>
      </c>
      <c r="KT129" s="52">
        <v>4.2054308157726774E-5</v>
      </c>
      <c r="KU129" s="52">
        <v>8.6382489557549881E-5</v>
      </c>
      <c r="KV129" s="52">
        <v>8.8259032120796193E-6</v>
      </c>
      <c r="KW129" s="52">
        <v>7.9841836831794991E-5</v>
      </c>
      <c r="KX129" s="52">
        <v>6.2103002544577218E-5</v>
      </c>
      <c r="KY129" s="52">
        <v>1.4912731864483823E-4</v>
      </c>
      <c r="KZ129" s="52">
        <v>7.5898764876146954E-5</v>
      </c>
    </row>
    <row r="130" spans="1:312" x14ac:dyDescent="0.2">
      <c r="A130" s="89">
        <v>1.151848</v>
      </c>
      <c r="B130" s="41" t="s">
        <v>827</v>
      </c>
      <c r="C130" s="51" t="s">
        <v>828</v>
      </c>
      <c r="D130" s="52">
        <v>0</v>
      </c>
      <c r="E130" s="52">
        <v>0</v>
      </c>
      <c r="F130" s="52">
        <v>0</v>
      </c>
      <c r="G130" s="52">
        <v>0</v>
      </c>
      <c r="H130" s="52">
        <v>0</v>
      </c>
      <c r="I130" s="52">
        <v>0</v>
      </c>
      <c r="J130" s="52">
        <v>0</v>
      </c>
      <c r="K130" s="52">
        <v>0</v>
      </c>
      <c r="L130" s="52">
        <v>0</v>
      </c>
      <c r="M130" s="52">
        <v>0</v>
      </c>
      <c r="N130" s="52">
        <v>0</v>
      </c>
      <c r="O130" s="52">
        <v>0</v>
      </c>
      <c r="P130" s="52">
        <v>0</v>
      </c>
      <c r="Q130" s="52">
        <v>0</v>
      </c>
      <c r="R130" s="52">
        <v>0</v>
      </c>
      <c r="S130" s="52">
        <v>0</v>
      </c>
      <c r="T130" s="52">
        <v>0</v>
      </c>
      <c r="U130" s="52">
        <v>0</v>
      </c>
      <c r="V130" s="52">
        <v>0</v>
      </c>
      <c r="W130" s="52">
        <v>0</v>
      </c>
      <c r="X130" s="52">
        <v>0</v>
      </c>
      <c r="Y130" s="52">
        <v>0</v>
      </c>
      <c r="Z130" s="52">
        <v>0</v>
      </c>
      <c r="AA130" s="52">
        <v>0</v>
      </c>
      <c r="AB130" s="52">
        <v>0</v>
      </c>
      <c r="AC130" s="52">
        <v>0</v>
      </c>
      <c r="AD130" s="52">
        <v>0</v>
      </c>
      <c r="AE130" s="52">
        <v>0</v>
      </c>
      <c r="AF130" s="52">
        <v>0</v>
      </c>
      <c r="AG130" s="52">
        <v>0</v>
      </c>
      <c r="AH130" s="52">
        <v>0</v>
      </c>
      <c r="AI130" s="52">
        <v>0</v>
      </c>
      <c r="AJ130" s="52">
        <v>0</v>
      </c>
      <c r="AK130" s="52">
        <v>0</v>
      </c>
      <c r="AL130" s="52">
        <v>0</v>
      </c>
      <c r="AM130" s="52">
        <v>0</v>
      </c>
      <c r="AN130" s="52">
        <v>0</v>
      </c>
      <c r="AO130" s="52">
        <v>0</v>
      </c>
      <c r="AP130" s="52">
        <v>0</v>
      </c>
      <c r="AQ130" s="52">
        <v>0</v>
      </c>
      <c r="AR130" s="52">
        <v>0</v>
      </c>
      <c r="AS130" s="52">
        <v>0</v>
      </c>
      <c r="AT130" s="52">
        <v>0</v>
      </c>
      <c r="AU130" s="52">
        <v>0</v>
      </c>
      <c r="AV130" s="52">
        <v>0</v>
      </c>
      <c r="AW130" s="52">
        <v>0</v>
      </c>
      <c r="AX130" s="52">
        <v>0</v>
      </c>
      <c r="AY130" s="52">
        <v>0</v>
      </c>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0</v>
      </c>
      <c r="DD130" s="52">
        <v>0</v>
      </c>
      <c r="DE130" s="52">
        <v>0</v>
      </c>
      <c r="DF130" s="52">
        <v>0</v>
      </c>
      <c r="DG130" s="52">
        <v>0</v>
      </c>
      <c r="DH130" s="52">
        <v>0</v>
      </c>
      <c r="DI130" s="52">
        <v>0</v>
      </c>
      <c r="DJ130" s="52">
        <v>0</v>
      </c>
      <c r="DK130" s="52">
        <v>0</v>
      </c>
      <c r="DL130" s="52">
        <v>0</v>
      </c>
      <c r="DM130" s="52">
        <v>0</v>
      </c>
      <c r="DN130" s="52">
        <v>0</v>
      </c>
      <c r="DO130" s="52">
        <v>0</v>
      </c>
      <c r="DP130" s="52">
        <v>0</v>
      </c>
      <c r="DQ130" s="52">
        <v>0</v>
      </c>
      <c r="DR130" s="52">
        <v>0</v>
      </c>
      <c r="DS130" s="52">
        <v>0</v>
      </c>
      <c r="DT130" s="52">
        <v>0</v>
      </c>
      <c r="DU130" s="52">
        <v>0</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1.0206471942847745E-6</v>
      </c>
      <c r="EK130" s="52">
        <v>0</v>
      </c>
      <c r="EL130" s="52">
        <v>0</v>
      </c>
      <c r="EM130" s="52">
        <v>0</v>
      </c>
      <c r="EN130" s="52">
        <v>0</v>
      </c>
      <c r="EO130" s="52">
        <v>0</v>
      </c>
      <c r="EP130" s="52">
        <v>0</v>
      </c>
      <c r="EQ130" s="52">
        <v>0</v>
      </c>
      <c r="ER130" s="52">
        <v>0</v>
      </c>
      <c r="ES130" s="52">
        <v>0</v>
      </c>
      <c r="ET130" s="52">
        <v>0</v>
      </c>
      <c r="EU130" s="52">
        <v>0</v>
      </c>
      <c r="EV130" s="52">
        <v>0</v>
      </c>
      <c r="EW130" s="52">
        <v>0</v>
      </c>
      <c r="EX130" s="52">
        <v>0</v>
      </c>
      <c r="EY130" s="52">
        <v>0</v>
      </c>
      <c r="EZ130" s="52">
        <v>0</v>
      </c>
      <c r="FA130" s="52">
        <v>0</v>
      </c>
      <c r="FB130" s="52">
        <v>0</v>
      </c>
      <c r="FC130" s="52">
        <v>0</v>
      </c>
      <c r="FD130" s="52">
        <v>0</v>
      </c>
      <c r="FE130" s="52">
        <v>0</v>
      </c>
      <c r="FF130" s="52">
        <v>0</v>
      </c>
      <c r="FG130" s="52">
        <v>0</v>
      </c>
      <c r="FH130" s="52">
        <v>0</v>
      </c>
      <c r="FI130" s="52">
        <v>0</v>
      </c>
      <c r="FJ130" s="52">
        <v>0</v>
      </c>
      <c r="FK130" s="52">
        <v>0</v>
      </c>
      <c r="FL130" s="52">
        <v>0</v>
      </c>
      <c r="FM130" s="52">
        <v>0</v>
      </c>
      <c r="FN130" s="52">
        <v>0</v>
      </c>
      <c r="FO130" s="52">
        <v>0</v>
      </c>
      <c r="FP130" s="52">
        <v>0</v>
      </c>
      <c r="FQ130" s="52">
        <v>0</v>
      </c>
      <c r="FR130" s="52">
        <v>0</v>
      </c>
      <c r="FS130" s="52">
        <v>0</v>
      </c>
      <c r="FT130" s="52">
        <v>0</v>
      </c>
      <c r="FU130" s="52">
        <v>0</v>
      </c>
      <c r="FV130" s="52">
        <v>0</v>
      </c>
      <c r="FW130" s="52">
        <v>0</v>
      </c>
      <c r="FX130" s="52">
        <v>0</v>
      </c>
      <c r="FY130" s="52">
        <v>0</v>
      </c>
      <c r="FZ130" s="52">
        <v>0</v>
      </c>
      <c r="GA130" s="52">
        <v>0</v>
      </c>
      <c r="GB130" s="52">
        <v>0</v>
      </c>
      <c r="GC130" s="52">
        <v>0</v>
      </c>
      <c r="GD130" s="52">
        <v>0</v>
      </c>
      <c r="GE130" s="52">
        <v>0</v>
      </c>
      <c r="GF130" s="52">
        <v>0</v>
      </c>
      <c r="GG130" s="52">
        <v>0</v>
      </c>
      <c r="GH130" s="52">
        <v>0</v>
      </c>
      <c r="GI130" s="52">
        <v>0</v>
      </c>
      <c r="GJ130" s="52">
        <v>0</v>
      </c>
      <c r="GK130" s="52">
        <v>0</v>
      </c>
      <c r="GL130" s="52">
        <v>0</v>
      </c>
      <c r="GM130" s="52">
        <v>0</v>
      </c>
      <c r="GN130" s="52">
        <v>0</v>
      </c>
      <c r="GO130" s="52">
        <v>0</v>
      </c>
      <c r="GP130" s="52">
        <v>0</v>
      </c>
      <c r="GQ130" s="52">
        <v>0</v>
      </c>
      <c r="GR130" s="52">
        <v>0</v>
      </c>
      <c r="GS130" s="52">
        <v>0</v>
      </c>
      <c r="GT130" s="52">
        <v>0</v>
      </c>
      <c r="GU130" s="52">
        <v>0</v>
      </c>
      <c r="GV130" s="52">
        <v>0</v>
      </c>
      <c r="GW130" s="52">
        <v>0</v>
      </c>
      <c r="GX130" s="52">
        <v>0</v>
      </c>
      <c r="GY130" s="52">
        <v>0</v>
      </c>
      <c r="GZ130" s="52">
        <v>0</v>
      </c>
      <c r="HA130" s="52">
        <v>1.7978024540797875E-6</v>
      </c>
      <c r="HB130" s="52">
        <v>0</v>
      </c>
      <c r="HC130" s="52">
        <v>0</v>
      </c>
      <c r="HD130" s="52">
        <v>0</v>
      </c>
      <c r="HE130" s="52">
        <v>0</v>
      </c>
      <c r="HF130" s="52">
        <v>0</v>
      </c>
      <c r="HG130" s="52">
        <v>0</v>
      </c>
      <c r="HH130" s="52">
        <v>0</v>
      </c>
      <c r="HI130" s="52">
        <v>0</v>
      </c>
      <c r="HJ130" s="52">
        <v>0</v>
      </c>
      <c r="HK130" s="52">
        <v>0</v>
      </c>
      <c r="HL130" s="52">
        <v>0</v>
      </c>
      <c r="HM130" s="52">
        <v>0</v>
      </c>
      <c r="HN130" s="52">
        <v>0</v>
      </c>
      <c r="HO130" s="52">
        <v>0</v>
      </c>
      <c r="HP130" s="52">
        <v>0</v>
      </c>
      <c r="HQ130" s="52">
        <v>0</v>
      </c>
      <c r="HR130" s="52">
        <v>1.1181540369001234E-6</v>
      </c>
      <c r="HS130" s="52">
        <v>0</v>
      </c>
      <c r="HT130" s="52">
        <v>0</v>
      </c>
      <c r="HU130" s="52">
        <v>0</v>
      </c>
      <c r="HV130" s="52">
        <v>0</v>
      </c>
      <c r="HW130" s="52">
        <v>0</v>
      </c>
      <c r="HX130" s="52">
        <v>0</v>
      </c>
      <c r="HY130" s="52">
        <v>0</v>
      </c>
      <c r="HZ130" s="52">
        <v>0</v>
      </c>
      <c r="IA130" s="52">
        <v>0</v>
      </c>
      <c r="IB130" s="52">
        <v>0</v>
      </c>
      <c r="IC130" s="52">
        <v>0</v>
      </c>
      <c r="ID130" s="52">
        <v>0</v>
      </c>
      <c r="IE130" s="52">
        <v>0</v>
      </c>
      <c r="IF130" s="52">
        <v>0</v>
      </c>
      <c r="IG130" s="52">
        <v>0</v>
      </c>
      <c r="IH130" s="52">
        <v>0</v>
      </c>
      <c r="II130" s="52">
        <v>0</v>
      </c>
      <c r="IJ130" s="52">
        <v>0</v>
      </c>
      <c r="IK130" s="52">
        <v>0</v>
      </c>
      <c r="IL130" s="52">
        <v>0</v>
      </c>
      <c r="IM130" s="52">
        <v>0</v>
      </c>
      <c r="IN130" s="52">
        <v>0</v>
      </c>
      <c r="IO130" s="52">
        <v>0</v>
      </c>
      <c r="IP130" s="52">
        <v>0</v>
      </c>
      <c r="IQ130" s="52">
        <v>0</v>
      </c>
      <c r="IR130" s="52">
        <v>0</v>
      </c>
      <c r="IS130" s="52">
        <v>0</v>
      </c>
      <c r="IT130" s="52">
        <v>0</v>
      </c>
      <c r="IU130" s="52">
        <v>0</v>
      </c>
      <c r="IV130" s="52">
        <v>0</v>
      </c>
      <c r="IW130" s="52">
        <v>0</v>
      </c>
      <c r="IX130" s="52">
        <v>0</v>
      </c>
      <c r="IY130" s="52">
        <v>0</v>
      </c>
      <c r="IZ130" s="52">
        <v>0</v>
      </c>
      <c r="JA130" s="52">
        <v>0</v>
      </c>
      <c r="JB130" s="52">
        <v>0</v>
      </c>
      <c r="JC130" s="52">
        <v>0</v>
      </c>
      <c r="JD130" s="52">
        <v>0</v>
      </c>
      <c r="JE130" s="52">
        <v>0</v>
      </c>
      <c r="JF130" s="52">
        <v>0</v>
      </c>
      <c r="JG130" s="52">
        <v>0</v>
      </c>
      <c r="JH130" s="52">
        <v>0</v>
      </c>
      <c r="JI130" s="52">
        <v>0</v>
      </c>
      <c r="JJ130" s="52">
        <v>0</v>
      </c>
      <c r="JK130" s="52">
        <v>0</v>
      </c>
      <c r="JL130" s="52">
        <v>0</v>
      </c>
      <c r="JM130" s="52">
        <v>0</v>
      </c>
      <c r="JN130" s="52">
        <v>0</v>
      </c>
      <c r="JO130" s="52">
        <v>0</v>
      </c>
      <c r="JP130" s="52">
        <v>0</v>
      </c>
      <c r="JQ130" s="52">
        <v>0</v>
      </c>
      <c r="JR130" s="52">
        <v>0</v>
      </c>
      <c r="JS130" s="52">
        <v>0</v>
      </c>
      <c r="JT130" s="52">
        <v>0</v>
      </c>
      <c r="JU130" s="52">
        <v>0</v>
      </c>
      <c r="JV130" s="52">
        <v>0</v>
      </c>
      <c r="JW130" s="52">
        <v>0</v>
      </c>
      <c r="JX130" s="52">
        <v>0</v>
      </c>
      <c r="JY130" s="52">
        <v>0</v>
      </c>
      <c r="JZ130" s="52">
        <v>0</v>
      </c>
      <c r="KA130" s="52">
        <v>6.8897617727472409E-7</v>
      </c>
      <c r="KB130" s="52">
        <v>0</v>
      </c>
      <c r="KC130" s="52">
        <v>0</v>
      </c>
      <c r="KD130" s="52">
        <v>0</v>
      </c>
      <c r="KE130" s="52">
        <v>0</v>
      </c>
      <c r="KF130" s="52">
        <v>0</v>
      </c>
      <c r="KG130" s="52">
        <v>0</v>
      </c>
      <c r="KH130" s="52">
        <v>0</v>
      </c>
      <c r="KI130" s="52">
        <v>0</v>
      </c>
      <c r="KJ130" s="52">
        <v>0</v>
      </c>
      <c r="KK130" s="52">
        <v>0</v>
      </c>
      <c r="KL130" s="52">
        <v>0</v>
      </c>
      <c r="KM130" s="52">
        <v>0</v>
      </c>
      <c r="KN130" s="52">
        <v>8.1510863984856105E-6</v>
      </c>
      <c r="KO130" s="52">
        <v>4.7502854479667207E-7</v>
      </c>
      <c r="KP130" s="52">
        <v>0</v>
      </c>
      <c r="KQ130" s="52">
        <v>7.8308444328447404E-5</v>
      </c>
      <c r="KR130" s="52">
        <v>0</v>
      </c>
      <c r="KS130" s="52">
        <v>0</v>
      </c>
      <c r="KT130" s="52">
        <v>6.7944213818607977E-7</v>
      </c>
      <c r="KU130" s="52">
        <v>5.088632167921974E-7</v>
      </c>
      <c r="KV130" s="52">
        <v>4.1529943852005804E-5</v>
      </c>
      <c r="KW130" s="52">
        <v>0</v>
      </c>
      <c r="KX130" s="52">
        <v>0</v>
      </c>
      <c r="KY130" s="52">
        <v>5.4159414710540918E-6</v>
      </c>
      <c r="KZ130" s="52">
        <v>0</v>
      </c>
    </row>
    <row r="131" spans="1:312" x14ac:dyDescent="0.2">
      <c r="A131" s="89">
        <v>1.0353509999999999</v>
      </c>
      <c r="B131" s="41" t="s">
        <v>826</v>
      </c>
      <c r="C131" s="51" t="s">
        <v>158</v>
      </c>
      <c r="D131" s="52">
        <v>0</v>
      </c>
      <c r="E131" s="52">
        <v>1.6425699040618603E-6</v>
      </c>
      <c r="F131" s="52">
        <v>0</v>
      </c>
      <c r="G131" s="52">
        <v>0</v>
      </c>
      <c r="H131" s="52">
        <v>0</v>
      </c>
      <c r="I131" s="52">
        <v>0</v>
      </c>
      <c r="J131" s="52">
        <v>6.044809544104415E-7</v>
      </c>
      <c r="K131" s="52">
        <v>0</v>
      </c>
      <c r="L131" s="52">
        <v>0</v>
      </c>
      <c r="M131" s="52">
        <v>5.3609723777324026E-7</v>
      </c>
      <c r="N131" s="52">
        <v>1.2900651165857235E-6</v>
      </c>
      <c r="O131" s="52">
        <v>0</v>
      </c>
      <c r="P131" s="52">
        <v>1.5409061464684319E-6</v>
      </c>
      <c r="Q131" s="52">
        <v>0</v>
      </c>
      <c r="R131" s="52">
        <v>4.7898708811637995E-7</v>
      </c>
      <c r="S131" s="52">
        <v>0</v>
      </c>
      <c r="T131" s="52">
        <v>0</v>
      </c>
      <c r="U131" s="52">
        <v>1.8362493202395476E-6</v>
      </c>
      <c r="V131" s="52">
        <v>3.2895082187515626E-6</v>
      </c>
      <c r="W131" s="52">
        <v>0</v>
      </c>
      <c r="X131" s="52">
        <v>1.2261069121580605E-6</v>
      </c>
      <c r="Y131" s="52">
        <v>6.7547650222047504E-6</v>
      </c>
      <c r="Z131" s="52">
        <v>9.9530328529779889E-6</v>
      </c>
      <c r="AA131" s="52">
        <v>1.4725965099377263E-5</v>
      </c>
      <c r="AB131" s="52">
        <v>5.9535418947259678E-6</v>
      </c>
      <c r="AC131" s="52">
        <v>3.0480589584831883E-5</v>
      </c>
      <c r="AD131" s="52">
        <v>2.8913874230886558E-5</v>
      </c>
      <c r="AE131" s="52">
        <v>2.7471950632620636E-6</v>
      </c>
      <c r="AF131" s="52">
        <v>1.34719275382785E-6</v>
      </c>
      <c r="AG131" s="52">
        <v>0</v>
      </c>
      <c r="AH131" s="52">
        <v>7.2028160055281539E-7</v>
      </c>
      <c r="AI131" s="52">
        <v>0</v>
      </c>
      <c r="AJ131" s="52">
        <v>2.0245108388756652E-6</v>
      </c>
      <c r="AK131" s="52">
        <v>5.5375443815404603E-6</v>
      </c>
      <c r="AL131" s="52">
        <v>1.3066266924827795E-5</v>
      </c>
      <c r="AM131" s="52">
        <v>6.258028144216658E-6</v>
      </c>
      <c r="AN131" s="52">
        <v>2.0832314572205152E-6</v>
      </c>
      <c r="AO131" s="52">
        <v>5.2564780471973799E-6</v>
      </c>
      <c r="AP131" s="52">
        <v>5.1558969076219322E-6</v>
      </c>
      <c r="AQ131" s="52">
        <v>1.0090200537808128E-6</v>
      </c>
      <c r="AR131" s="52">
        <v>1.2290331520448419E-6</v>
      </c>
      <c r="AS131" s="52">
        <v>4.0460305647666819E-6</v>
      </c>
      <c r="AT131" s="52">
        <v>4.6260448663605152E-6</v>
      </c>
      <c r="AU131" s="52">
        <v>5.1849766148361448E-6</v>
      </c>
      <c r="AV131" s="52">
        <v>1.3636378736608949E-6</v>
      </c>
      <c r="AW131" s="52">
        <v>1.419332709018627E-6</v>
      </c>
      <c r="AX131" s="52">
        <v>1.4513537623866034E-6</v>
      </c>
      <c r="AY131" s="52">
        <v>3.8908148831878067E-6</v>
      </c>
      <c r="AZ131" s="52">
        <v>1.5502500962071903E-5</v>
      </c>
      <c r="BA131" s="52">
        <v>0</v>
      </c>
      <c r="BB131" s="52">
        <v>9.6143932446888871E-6</v>
      </c>
      <c r="BC131" s="52">
        <v>0</v>
      </c>
      <c r="BD131" s="52">
        <v>9.4352262852427853E-7</v>
      </c>
      <c r="BE131" s="52">
        <v>3.5719672300582379E-7</v>
      </c>
      <c r="BF131" s="52">
        <v>4.9787278731650639E-6</v>
      </c>
      <c r="BG131" s="52">
        <v>1.0382215779700348E-5</v>
      </c>
      <c r="BH131" s="52">
        <v>4.1506851390640919E-6</v>
      </c>
      <c r="BI131" s="52">
        <v>1.7355332576456545E-6</v>
      </c>
      <c r="BJ131" s="52">
        <v>2.4243459943040505E-6</v>
      </c>
      <c r="BK131" s="52">
        <v>1.1091443650480185E-6</v>
      </c>
      <c r="BL131" s="52">
        <v>1.6078531582248648E-6</v>
      </c>
      <c r="BM131" s="52">
        <v>3.3234396886921976E-6</v>
      </c>
      <c r="BN131" s="52">
        <v>2.1037914988078064E-6</v>
      </c>
      <c r="BO131" s="52">
        <v>9.300720580757678E-7</v>
      </c>
      <c r="BP131" s="52">
        <v>5.362864153986999E-6</v>
      </c>
      <c r="BQ131" s="52">
        <v>0</v>
      </c>
      <c r="BR131" s="52">
        <v>0</v>
      </c>
      <c r="BS131" s="52">
        <v>0</v>
      </c>
      <c r="BT131" s="52">
        <v>7.84194989361088E-6</v>
      </c>
      <c r="BU131" s="52">
        <v>0</v>
      </c>
      <c r="BV131" s="52">
        <v>9.3150921276380916E-7</v>
      </c>
      <c r="BW131" s="52">
        <v>0</v>
      </c>
      <c r="BX131" s="52">
        <v>0</v>
      </c>
      <c r="BY131" s="52">
        <v>5.4749599642387736E-6</v>
      </c>
      <c r="BZ131" s="52">
        <v>0</v>
      </c>
      <c r="CA131" s="52">
        <v>1.4304261976571006E-6</v>
      </c>
      <c r="CB131" s="52">
        <v>0</v>
      </c>
      <c r="CC131" s="52">
        <v>0</v>
      </c>
      <c r="CD131" s="52">
        <v>3.1522251472749835E-4</v>
      </c>
      <c r="CE131" s="52">
        <v>8.5708219386476452E-4</v>
      </c>
      <c r="CF131" s="52">
        <v>2.0867064545121185E-2</v>
      </c>
      <c r="CG131" s="52">
        <v>2.085440876969677E-3</v>
      </c>
      <c r="CH131" s="52">
        <v>3.2380392342243897E-5</v>
      </c>
      <c r="CI131" s="52">
        <v>6.7782395784293342E-5</v>
      </c>
      <c r="CJ131" s="52">
        <v>1.9861026316111863E-4</v>
      </c>
      <c r="CK131" s="52">
        <v>2.2180198526402644E-4</v>
      </c>
      <c r="CL131" s="52">
        <v>2.5718205160935158E-6</v>
      </c>
      <c r="CM131" s="52">
        <v>2.6575505144869368E-6</v>
      </c>
      <c r="CN131" s="52">
        <v>2.9809393993841252E-6</v>
      </c>
      <c r="CO131" s="52">
        <v>0</v>
      </c>
      <c r="CP131" s="52">
        <v>7.5038194307856252E-6</v>
      </c>
      <c r="CQ131" s="52">
        <v>0</v>
      </c>
      <c r="CR131" s="52">
        <v>0</v>
      </c>
      <c r="CS131" s="52">
        <v>0</v>
      </c>
      <c r="CT131" s="52">
        <v>2.8003917008566924E-6</v>
      </c>
      <c r="CU131" s="52">
        <v>2.4561116629612247E-6</v>
      </c>
      <c r="CV131" s="52">
        <v>0</v>
      </c>
      <c r="CW131" s="52">
        <v>1.426343305395415E-6</v>
      </c>
      <c r="CX131" s="52">
        <v>0</v>
      </c>
      <c r="CY131" s="52">
        <v>0</v>
      </c>
      <c r="CZ131" s="52">
        <v>1.3130804354551214E-6</v>
      </c>
      <c r="DA131" s="52">
        <v>1.3226288711670117E-6</v>
      </c>
      <c r="DB131" s="52">
        <v>1.7552114390831115E-6</v>
      </c>
      <c r="DC131" s="52">
        <v>8.231415325021375E-6</v>
      </c>
      <c r="DD131" s="52">
        <v>1.2495433374861975E-5</v>
      </c>
      <c r="DE131" s="52">
        <v>1.0589444134167055E-5</v>
      </c>
      <c r="DF131" s="52">
        <v>7.7243825723748239E-6</v>
      </c>
      <c r="DG131" s="52">
        <v>8.4910760221241907E-6</v>
      </c>
      <c r="DH131" s="52">
        <v>5.1598705377503633E-6</v>
      </c>
      <c r="DI131" s="52">
        <v>4.1184123103444843E-6</v>
      </c>
      <c r="DJ131" s="52">
        <v>3.625931753561157E-6</v>
      </c>
      <c r="DK131" s="52">
        <v>7.7357458253375579E-6</v>
      </c>
      <c r="DL131" s="52">
        <v>3.9549641223045451E-6</v>
      </c>
      <c r="DM131" s="52">
        <v>8.2666951228591827E-6</v>
      </c>
      <c r="DN131" s="52">
        <v>8.9876672473007795E-6</v>
      </c>
      <c r="DO131" s="52">
        <v>3.4225764241493096E-6</v>
      </c>
      <c r="DP131" s="52">
        <v>3.9556736635548226E-6</v>
      </c>
      <c r="DQ131" s="52">
        <v>2.9048462152009274E-6</v>
      </c>
      <c r="DR131" s="52">
        <v>0</v>
      </c>
      <c r="DS131" s="52">
        <v>1.005985185244926E-5</v>
      </c>
      <c r="DT131" s="52">
        <v>0</v>
      </c>
      <c r="DU131" s="52">
        <v>1.660066727750794E-6</v>
      </c>
      <c r="DV131" s="52">
        <v>1.6918184865033197E-6</v>
      </c>
      <c r="DW131" s="52">
        <v>1.1564164166610119E-6</v>
      </c>
      <c r="DX131" s="52">
        <v>1.6763098524957147E-6</v>
      </c>
      <c r="DY131" s="52">
        <v>7.2984680816946545E-6</v>
      </c>
      <c r="DZ131" s="52">
        <v>0</v>
      </c>
      <c r="EA131" s="52">
        <v>1.0204040426584468E-6</v>
      </c>
      <c r="EB131" s="52">
        <v>3.2626776560610499E-6</v>
      </c>
      <c r="EC131" s="52">
        <v>0</v>
      </c>
      <c r="ED131" s="52">
        <v>2.3651602038747965E-6</v>
      </c>
      <c r="EE131" s="52">
        <v>2.4555468521996598E-6</v>
      </c>
      <c r="EF131" s="52">
        <v>4.3869252515384382E-6</v>
      </c>
      <c r="EG131" s="52">
        <v>3.7953064199182743E-6</v>
      </c>
      <c r="EH131" s="52">
        <v>0</v>
      </c>
      <c r="EI131" s="52">
        <v>0</v>
      </c>
      <c r="EJ131" s="52">
        <v>6.6935467160071252E-6</v>
      </c>
      <c r="EK131" s="52">
        <v>7.6078747060733352E-6</v>
      </c>
      <c r="EL131" s="52">
        <v>0</v>
      </c>
      <c r="EM131" s="52">
        <v>0</v>
      </c>
      <c r="EN131" s="52">
        <v>0</v>
      </c>
      <c r="EO131" s="52">
        <v>0</v>
      </c>
      <c r="EP131" s="52">
        <v>0</v>
      </c>
      <c r="EQ131" s="52">
        <v>0</v>
      </c>
      <c r="ER131" s="52">
        <v>9.8148533088396463E-7</v>
      </c>
      <c r="ES131" s="52">
        <v>0</v>
      </c>
      <c r="ET131" s="52">
        <v>0</v>
      </c>
      <c r="EU131" s="52">
        <v>2.4357866839957238E-6</v>
      </c>
      <c r="EV131" s="52">
        <v>1.1380349459279515E-6</v>
      </c>
      <c r="EW131" s="52">
        <v>0</v>
      </c>
      <c r="EX131" s="52">
        <v>0</v>
      </c>
      <c r="EY131" s="52">
        <v>1.591183456141005E-6</v>
      </c>
      <c r="EZ131" s="52">
        <v>3.0921786464567266E-6</v>
      </c>
      <c r="FA131" s="52">
        <v>2.474354614118903E-6</v>
      </c>
      <c r="FB131" s="52">
        <v>2.602642608012646E-6</v>
      </c>
      <c r="FC131" s="52">
        <v>1.206718640803637E-6</v>
      </c>
      <c r="FD131" s="52">
        <v>2.2052086930799952E-6</v>
      </c>
      <c r="FE131" s="52">
        <v>0</v>
      </c>
      <c r="FF131" s="52">
        <v>3.0358186491460124E-6</v>
      </c>
      <c r="FG131" s="52">
        <v>0</v>
      </c>
      <c r="FH131" s="52">
        <v>0</v>
      </c>
      <c r="FI131" s="52">
        <v>0</v>
      </c>
      <c r="FJ131" s="52">
        <v>2.6220509020487783E-6</v>
      </c>
      <c r="FK131" s="52">
        <v>0</v>
      </c>
      <c r="FL131" s="52">
        <v>1.9076986134948459E-6</v>
      </c>
      <c r="FM131" s="52">
        <v>2.4675266199239281E-6</v>
      </c>
      <c r="FN131" s="52">
        <v>0</v>
      </c>
      <c r="FO131" s="52">
        <v>8.5699926501445546E-7</v>
      </c>
      <c r="FP131" s="52">
        <v>0</v>
      </c>
      <c r="FQ131" s="52">
        <v>9.4308234458890646E-7</v>
      </c>
      <c r="FR131" s="52">
        <v>1.0365412259934872E-6</v>
      </c>
      <c r="FS131" s="52">
        <v>0</v>
      </c>
      <c r="FT131" s="52">
        <v>1.387661460500401E-6</v>
      </c>
      <c r="FU131" s="52">
        <v>1.5796623513736235E-6</v>
      </c>
      <c r="FV131" s="52">
        <v>9.6613580929959155E-6</v>
      </c>
      <c r="FW131" s="52">
        <v>0</v>
      </c>
      <c r="FX131" s="52">
        <v>0</v>
      </c>
      <c r="FY131" s="52">
        <v>0</v>
      </c>
      <c r="FZ131" s="52">
        <v>0</v>
      </c>
      <c r="GA131" s="52">
        <v>0</v>
      </c>
      <c r="GB131" s="52">
        <v>0</v>
      </c>
      <c r="GC131" s="52">
        <v>3.7840014941374123E-6</v>
      </c>
      <c r="GD131" s="52">
        <v>0</v>
      </c>
      <c r="GE131" s="52">
        <v>0</v>
      </c>
      <c r="GF131" s="52">
        <v>2.488832409738525E-6</v>
      </c>
      <c r="GG131" s="52">
        <v>2.0209024954963971E-6</v>
      </c>
      <c r="GH131" s="52">
        <v>1.4181123114778087E-5</v>
      </c>
      <c r="GI131" s="52">
        <v>3.7170031938547657E-6</v>
      </c>
      <c r="GJ131" s="52">
        <v>4.7282937155694919E-6</v>
      </c>
      <c r="GK131" s="52">
        <v>1.0461638728897539E-5</v>
      </c>
      <c r="GL131" s="52">
        <v>7.3769907201851547E-6</v>
      </c>
      <c r="GM131" s="52">
        <v>3.6197908349703444E-5</v>
      </c>
      <c r="GN131" s="52">
        <v>2.930692550709555E-5</v>
      </c>
      <c r="GO131" s="52">
        <v>5.0172064909797271E-6</v>
      </c>
      <c r="GP131" s="52">
        <v>0</v>
      </c>
      <c r="GQ131" s="52">
        <v>4.4003965567469933E-6</v>
      </c>
      <c r="GR131" s="52">
        <v>0</v>
      </c>
      <c r="GS131" s="52">
        <v>4.1430845988732465E-6</v>
      </c>
      <c r="GT131" s="52">
        <v>0</v>
      </c>
      <c r="GU131" s="52">
        <v>0</v>
      </c>
      <c r="GV131" s="52">
        <v>2.9663409240127839E-6</v>
      </c>
      <c r="GW131" s="52">
        <v>0</v>
      </c>
      <c r="GX131" s="52">
        <v>0</v>
      </c>
      <c r="GY131" s="52">
        <v>2.7006178474660634E-6</v>
      </c>
      <c r="GZ131" s="52">
        <v>3.6701639772000045E-6</v>
      </c>
      <c r="HA131" s="52">
        <v>3.9300797833372105E-6</v>
      </c>
      <c r="HB131" s="52">
        <v>1.2979789079841421E-6</v>
      </c>
      <c r="HC131" s="52">
        <v>1.628367463915377E-6</v>
      </c>
      <c r="HD131" s="52">
        <v>3.468539888122615E-6</v>
      </c>
      <c r="HE131" s="52">
        <v>0</v>
      </c>
      <c r="HF131" s="52">
        <v>1.4320144657835759E-6</v>
      </c>
      <c r="HG131" s="52">
        <v>0</v>
      </c>
      <c r="HH131" s="52">
        <v>1.321591972819071E-6</v>
      </c>
      <c r="HI131" s="52">
        <v>6.6100490848382018E-6</v>
      </c>
      <c r="HJ131" s="52">
        <v>2.8434771835836441E-6</v>
      </c>
      <c r="HK131" s="52">
        <v>0</v>
      </c>
      <c r="HL131" s="52">
        <v>2.8732339921986275E-6</v>
      </c>
      <c r="HM131" s="52">
        <v>1.2604739478268948E-6</v>
      </c>
      <c r="HN131" s="52">
        <v>2.6244654764774985E-6</v>
      </c>
      <c r="HO131" s="52">
        <v>0</v>
      </c>
      <c r="HP131" s="52">
        <v>8.7943648516742659E-6</v>
      </c>
      <c r="HQ131" s="52">
        <v>7.8408059481021227E-7</v>
      </c>
      <c r="HR131" s="52">
        <v>2.4443367318281767E-6</v>
      </c>
      <c r="HS131" s="52">
        <v>1.0800885920836078E-6</v>
      </c>
      <c r="HT131" s="52">
        <v>9.5288924579559584E-6</v>
      </c>
      <c r="HU131" s="52">
        <v>3.7838792293630801E-6</v>
      </c>
      <c r="HV131" s="52">
        <v>1.2157711908271874E-6</v>
      </c>
      <c r="HW131" s="52">
        <v>2.9031958348401588E-6</v>
      </c>
      <c r="HX131" s="52">
        <v>0</v>
      </c>
      <c r="HY131" s="52">
        <v>3.2266854111275569E-6</v>
      </c>
      <c r="HZ131" s="52">
        <v>0</v>
      </c>
      <c r="IA131" s="52">
        <v>4.5287131428508352E-6</v>
      </c>
      <c r="IB131" s="52">
        <v>0</v>
      </c>
      <c r="IC131" s="52">
        <v>4.1918778772262388E-6</v>
      </c>
      <c r="ID131" s="52">
        <v>2.2284972585199791E-6</v>
      </c>
      <c r="IE131" s="52">
        <v>1.1202514687487702E-6</v>
      </c>
      <c r="IF131" s="52">
        <v>1.3971281767251149E-6</v>
      </c>
      <c r="IG131" s="52">
        <v>5.0519318768103482E-7</v>
      </c>
      <c r="IH131" s="52">
        <v>1.2928183641902108E-6</v>
      </c>
      <c r="II131" s="52">
        <v>1.1655697279832791E-3</v>
      </c>
      <c r="IJ131" s="52">
        <v>0</v>
      </c>
      <c r="IK131" s="52">
        <v>0</v>
      </c>
      <c r="IL131" s="52">
        <v>1.0310101826648E-6</v>
      </c>
      <c r="IM131" s="52">
        <v>5.9397013411882933E-7</v>
      </c>
      <c r="IN131" s="52">
        <v>0</v>
      </c>
      <c r="IO131" s="52">
        <v>0</v>
      </c>
      <c r="IP131" s="52">
        <v>1.6549048332140936E-6</v>
      </c>
      <c r="IQ131" s="52">
        <v>5.5592653177001663E-7</v>
      </c>
      <c r="IR131" s="52">
        <v>2.5496351620348478E-6</v>
      </c>
      <c r="IS131" s="52">
        <v>3.7299757363649852E-7</v>
      </c>
      <c r="IT131" s="52">
        <v>0</v>
      </c>
      <c r="IU131" s="52">
        <v>4.5949299825502909E-7</v>
      </c>
      <c r="IV131" s="52">
        <v>0</v>
      </c>
      <c r="IW131" s="52">
        <v>0</v>
      </c>
      <c r="IX131" s="52">
        <v>3.3708894315265809E-7</v>
      </c>
      <c r="IY131" s="52">
        <v>4.2644697666945339E-7</v>
      </c>
      <c r="IZ131" s="52">
        <v>8.1895581531878374E-7</v>
      </c>
      <c r="JA131" s="52">
        <v>0</v>
      </c>
      <c r="JB131" s="52">
        <v>1.7583978744187192E-6</v>
      </c>
      <c r="JC131" s="52">
        <v>9.3841940611798435E-7</v>
      </c>
      <c r="JD131" s="52">
        <v>0</v>
      </c>
      <c r="JE131" s="52">
        <v>0</v>
      </c>
      <c r="JF131" s="52">
        <v>4.6676782651006582E-7</v>
      </c>
      <c r="JG131" s="52">
        <v>8.2878746751520871E-7</v>
      </c>
      <c r="JH131" s="52">
        <v>3.4489176569490295E-6</v>
      </c>
      <c r="JI131" s="52">
        <v>2.9363640095438377E-6</v>
      </c>
      <c r="JJ131" s="52">
        <v>2.0427677822381835E-6</v>
      </c>
      <c r="JK131" s="52">
        <v>1.2690417067923679E-6</v>
      </c>
      <c r="JL131" s="52">
        <v>1.7341327896110634E-6</v>
      </c>
      <c r="JM131" s="52">
        <v>1.4560835035147626E-6</v>
      </c>
      <c r="JN131" s="52">
        <v>0</v>
      </c>
      <c r="JO131" s="52">
        <v>7.4706773925460284E-7</v>
      </c>
      <c r="JP131" s="52">
        <v>7.215477219022364E-7</v>
      </c>
      <c r="JQ131" s="52">
        <v>1.6152238941634338E-6</v>
      </c>
      <c r="JR131" s="52">
        <v>1.2020335850741188E-6</v>
      </c>
      <c r="JS131" s="52">
        <v>0</v>
      </c>
      <c r="JT131" s="52">
        <v>5.0936541468440887E-5</v>
      </c>
      <c r="JU131" s="52">
        <v>0</v>
      </c>
      <c r="JV131" s="52">
        <v>2.0687084168844098E-6</v>
      </c>
      <c r="JW131" s="52">
        <v>2.2535906160955205E-6</v>
      </c>
      <c r="JX131" s="52">
        <v>3.8173124970733397E-7</v>
      </c>
      <c r="JY131" s="52">
        <v>9.3203731165478004E-7</v>
      </c>
      <c r="JZ131" s="52">
        <v>7.5755018842529715E-7</v>
      </c>
      <c r="KA131" s="52">
        <v>3.3888014300838173E-6</v>
      </c>
      <c r="KB131" s="52">
        <v>2.3051202876750884E-6</v>
      </c>
      <c r="KC131" s="52">
        <v>1.0238516375088907E-6</v>
      </c>
      <c r="KD131" s="52">
        <v>2.756814339141599E-6</v>
      </c>
      <c r="KE131" s="52">
        <v>1.960766877051835E-6</v>
      </c>
      <c r="KF131" s="52">
        <v>8.8321533352019705E-6</v>
      </c>
      <c r="KG131" s="52">
        <v>5.9236070088294576E-7</v>
      </c>
      <c r="KH131" s="52">
        <v>6.2145658183674133E-7</v>
      </c>
      <c r="KI131" s="52">
        <v>1.2144853240850534E-6</v>
      </c>
      <c r="KJ131" s="52">
        <v>1.969106052975861E-6</v>
      </c>
      <c r="KK131" s="52">
        <v>1.5161624204369577E-6</v>
      </c>
      <c r="KL131" s="52">
        <v>5.0288697630492862E-6</v>
      </c>
      <c r="KM131" s="52">
        <v>5.8161886991886699E-6</v>
      </c>
      <c r="KN131" s="52">
        <v>3.5637307974774298E-6</v>
      </c>
      <c r="KO131" s="52">
        <v>8.8266931928497905E-6</v>
      </c>
      <c r="KP131" s="52">
        <v>9.7487044814384857E-7</v>
      </c>
      <c r="KQ131" s="52">
        <v>3.2715527852773583E-6</v>
      </c>
      <c r="KR131" s="52">
        <v>5.9252740617326952E-7</v>
      </c>
      <c r="KS131" s="52">
        <v>5.7275685652014549E-7</v>
      </c>
      <c r="KT131" s="52">
        <v>3.7132302900867148E-6</v>
      </c>
      <c r="KU131" s="52">
        <v>2.7809966499108465E-6</v>
      </c>
      <c r="KV131" s="52">
        <v>2.2282047500505397E-6</v>
      </c>
      <c r="KW131" s="52">
        <v>1.5980267565609985E-6</v>
      </c>
      <c r="KX131" s="52">
        <v>1.3743807508393781E-6</v>
      </c>
      <c r="KY131" s="52">
        <v>2.1526363563597659E-6</v>
      </c>
      <c r="KZ131" s="52">
        <v>6.5983666111979773E-6</v>
      </c>
    </row>
    <row r="132" spans="1:312" x14ac:dyDescent="0.2">
      <c r="A132" s="89">
        <v>1.154325</v>
      </c>
      <c r="B132" s="41" t="s">
        <v>825</v>
      </c>
      <c r="C132" s="51" t="s">
        <v>34</v>
      </c>
      <c r="D132" s="52">
        <v>1.2056537621955595E-4</v>
      </c>
      <c r="E132" s="52">
        <v>2.4210431936996888E-5</v>
      </c>
      <c r="F132" s="52">
        <v>3.5189771633981583E-5</v>
      </c>
      <c r="G132" s="52">
        <v>3.9749075616932105E-6</v>
      </c>
      <c r="H132" s="52">
        <v>2.6796013452480201E-5</v>
      </c>
      <c r="I132" s="52">
        <v>3.7422994989284915E-5</v>
      </c>
      <c r="J132" s="52">
        <v>5.0660648498355933E-5</v>
      </c>
      <c r="K132" s="52">
        <v>2.9639561857572555E-4</v>
      </c>
      <c r="L132" s="52">
        <v>1.1941326895047323E-5</v>
      </c>
      <c r="M132" s="52">
        <v>2.809377652415938E-5</v>
      </c>
      <c r="N132" s="52">
        <v>2.5183717967391519E-5</v>
      </c>
      <c r="O132" s="52">
        <v>1.0620449909756099E-5</v>
      </c>
      <c r="P132" s="52">
        <v>4.53173940628934E-5</v>
      </c>
      <c r="Q132" s="52">
        <v>1.421017606497097E-4</v>
      </c>
      <c r="R132" s="52">
        <v>4.6011499684459456E-5</v>
      </c>
      <c r="S132" s="52">
        <v>5.6544708122576648E-5</v>
      </c>
      <c r="T132" s="52">
        <v>3.8079062099922268E-4</v>
      </c>
      <c r="U132" s="52">
        <v>3.7072135199152411E-4</v>
      </c>
      <c r="V132" s="52">
        <v>1.1241019468376351E-4</v>
      </c>
      <c r="W132" s="52">
        <v>1.0932731207611844E-4</v>
      </c>
      <c r="X132" s="52">
        <v>8.2811065191797074E-5</v>
      </c>
      <c r="Y132" s="52">
        <v>3.0244511714923458E-4</v>
      </c>
      <c r="Z132" s="52">
        <v>2.4755522138577169E-4</v>
      </c>
      <c r="AA132" s="52">
        <v>1.8204511497368461E-4</v>
      </c>
      <c r="AB132" s="52">
        <v>1.6219531157168334E-4</v>
      </c>
      <c r="AC132" s="52">
        <v>1.2709644547051778E-4</v>
      </c>
      <c r="AD132" s="52">
        <v>2.5027328433142859E-4</v>
      </c>
      <c r="AE132" s="52">
        <v>7.9938992519016592E-5</v>
      </c>
      <c r="AF132" s="52">
        <v>4.186206569525873E-4</v>
      </c>
      <c r="AG132" s="52">
        <v>5.4085537121449493E-4</v>
      </c>
      <c r="AH132" s="52">
        <v>5.1729183988502092E-4</v>
      </c>
      <c r="AI132" s="52">
        <v>1.1230022424378702E-3</v>
      </c>
      <c r="AJ132" s="52">
        <v>1.187467140735314E-3</v>
      </c>
      <c r="AK132" s="52">
        <v>5.0608295568434309E-3</v>
      </c>
      <c r="AL132" s="52">
        <v>4.918425930833147E-4</v>
      </c>
      <c r="AM132" s="52">
        <v>5.5972260234565157E-4</v>
      </c>
      <c r="AN132" s="52">
        <v>1.5399623686399289E-3</v>
      </c>
      <c r="AO132" s="52">
        <v>2.6186767071511288E-3</v>
      </c>
      <c r="AP132" s="52">
        <v>1.1306086593891912E-3</v>
      </c>
      <c r="AQ132" s="52">
        <v>4.7156434136631477E-4</v>
      </c>
      <c r="AR132" s="52">
        <v>1.3396788227807938E-3</v>
      </c>
      <c r="AS132" s="52">
        <v>6.4334468552491159E-4</v>
      </c>
      <c r="AT132" s="52">
        <v>4.5549932464051109E-4</v>
      </c>
      <c r="AU132" s="52">
        <v>6.6164530486945421E-4</v>
      </c>
      <c r="AV132" s="52">
        <v>7.6752502786862369E-5</v>
      </c>
      <c r="AW132" s="52">
        <v>1.2787961218995751E-4</v>
      </c>
      <c r="AX132" s="52">
        <v>5.4647406336934437E-5</v>
      </c>
      <c r="AY132" s="52">
        <v>3.0773296541302135E-4</v>
      </c>
      <c r="AZ132" s="52">
        <v>1.2816537533573004E-4</v>
      </c>
      <c r="BA132" s="52">
        <v>3.2256177559393984E-4</v>
      </c>
      <c r="BB132" s="52">
        <v>2.8932763588951143E-4</v>
      </c>
      <c r="BC132" s="52">
        <v>3.5943795557776063E-4</v>
      </c>
      <c r="BD132" s="52">
        <v>6.1386365134821741E-4</v>
      </c>
      <c r="BE132" s="52">
        <v>4.327780296078008E-5</v>
      </c>
      <c r="BF132" s="52">
        <v>2.2218544162485001E-4</v>
      </c>
      <c r="BG132" s="52">
        <v>2.8013574421184378E-4</v>
      </c>
      <c r="BH132" s="52">
        <v>4.7687251000190603E-4</v>
      </c>
      <c r="BI132" s="52">
        <v>2.4574781665867226E-4</v>
      </c>
      <c r="BJ132" s="52">
        <v>2.979185208223568E-4</v>
      </c>
      <c r="BK132" s="52">
        <v>5.1192404776485498E-4</v>
      </c>
      <c r="BL132" s="52">
        <v>3.2503623939378085E-4</v>
      </c>
      <c r="BM132" s="52">
        <v>2.5331210166223441E-4</v>
      </c>
      <c r="BN132" s="52">
        <v>5.0419362616878317E-4</v>
      </c>
      <c r="BO132" s="52">
        <v>1.2213775527336159E-4</v>
      </c>
      <c r="BP132" s="52">
        <v>5.5054935197845261E-6</v>
      </c>
      <c r="BQ132" s="52">
        <v>1.1052670728670528E-5</v>
      </c>
      <c r="BR132" s="52">
        <v>2.483930101303702E-5</v>
      </c>
      <c r="BS132" s="52">
        <v>3.1716803525731109E-6</v>
      </c>
      <c r="BT132" s="52">
        <v>1.4424182304311926E-4</v>
      </c>
      <c r="BU132" s="52">
        <v>1.7236985143973964E-4</v>
      </c>
      <c r="BV132" s="52">
        <v>4.290888182199248E-6</v>
      </c>
      <c r="BW132" s="52">
        <v>0</v>
      </c>
      <c r="BX132" s="52">
        <v>7.4799231297648393E-5</v>
      </c>
      <c r="BY132" s="52">
        <v>1.1800286050582718E-4</v>
      </c>
      <c r="BZ132" s="52">
        <v>1.0102191185467271E-4</v>
      </c>
      <c r="CA132" s="52">
        <v>1.3132529878490191E-4</v>
      </c>
      <c r="CB132" s="52">
        <v>5.693467658923602E-5</v>
      </c>
      <c r="CC132" s="52">
        <v>1.9547080397110071E-4</v>
      </c>
      <c r="CD132" s="52">
        <v>2.6812867927098491E-4</v>
      </c>
      <c r="CE132" s="52">
        <v>1.5974642077060634E-4</v>
      </c>
      <c r="CF132" s="52">
        <v>1.9758512421228679E-4</v>
      </c>
      <c r="CG132" s="52">
        <v>8.2901076208022922E-5</v>
      </c>
      <c r="CH132" s="52">
        <v>3.170204697075335E-4</v>
      </c>
      <c r="CI132" s="52">
        <v>4.769022527376538E-5</v>
      </c>
      <c r="CJ132" s="52">
        <v>2.4515166876816973E-4</v>
      </c>
      <c r="CK132" s="52">
        <v>1.0136290905832795E-5</v>
      </c>
      <c r="CL132" s="52">
        <v>5.4883744205144606E-4</v>
      </c>
      <c r="CM132" s="52">
        <v>4.6521269910513349E-4</v>
      </c>
      <c r="CN132" s="52">
        <v>1.4749941845122812E-3</v>
      </c>
      <c r="CO132" s="52">
        <v>8.0796229437152202E-4</v>
      </c>
      <c r="CP132" s="52">
        <v>1.3590073351608888E-3</v>
      </c>
      <c r="CQ132" s="52">
        <v>3.914700817067858E-4</v>
      </c>
      <c r="CR132" s="52">
        <v>2.8522584515344528E-4</v>
      </c>
      <c r="CS132" s="52">
        <v>7.596580231309741E-4</v>
      </c>
      <c r="CT132" s="52">
        <v>6.4215365012729793E-4</v>
      </c>
      <c r="CU132" s="52">
        <v>4.6003197897275216E-4</v>
      </c>
      <c r="CV132" s="52">
        <v>7.0342288603904659E-4</v>
      </c>
      <c r="CW132" s="52">
        <v>5.6870128449909314E-4</v>
      </c>
      <c r="CX132" s="52">
        <v>5.7474040863045946E-4</v>
      </c>
      <c r="CY132" s="52">
        <v>4.0422109083080557E-4</v>
      </c>
      <c r="CZ132" s="52">
        <v>3.9544828176752057E-4</v>
      </c>
      <c r="DA132" s="52">
        <v>3.0727574239570272E-4</v>
      </c>
      <c r="DB132" s="52">
        <v>8.7945653398668259E-4</v>
      </c>
      <c r="DC132" s="52">
        <v>2.2363471103777044E-4</v>
      </c>
      <c r="DD132" s="52">
        <v>3.2543197833588094E-4</v>
      </c>
      <c r="DE132" s="52">
        <v>8.9259250733741461E-5</v>
      </c>
      <c r="DF132" s="52">
        <v>2.0066959831637572E-4</v>
      </c>
      <c r="DG132" s="52">
        <v>5.0991621430735172E-5</v>
      </c>
      <c r="DH132" s="52">
        <v>3.924795143076074E-5</v>
      </c>
      <c r="DI132" s="52">
        <v>9.7788633406345471E-4</v>
      </c>
      <c r="DJ132" s="52">
        <v>3.4390162574564811E-3</v>
      </c>
      <c r="DK132" s="52">
        <v>1.7439717760490611E-4</v>
      </c>
      <c r="DL132" s="52">
        <v>4.2083903694323574E-4</v>
      </c>
      <c r="DM132" s="52">
        <v>3.481685743765905E-4</v>
      </c>
      <c r="DN132" s="52">
        <v>4.0841298560473699E-3</v>
      </c>
      <c r="DO132" s="52">
        <v>9.7432983246199432E-4</v>
      </c>
      <c r="DP132" s="52">
        <v>3.2359935465961568E-4</v>
      </c>
      <c r="DQ132" s="52">
        <v>5.1783210152660025E-3</v>
      </c>
      <c r="DR132" s="52">
        <v>7.2253123788643993E-4</v>
      </c>
      <c r="DS132" s="52">
        <v>4.5864630420375382E-4</v>
      </c>
      <c r="DT132" s="52">
        <v>2.4244779740797897E-4</v>
      </c>
      <c r="DU132" s="52">
        <v>5.7131479000092976E-4</v>
      </c>
      <c r="DV132" s="52">
        <v>4.7814669012454468E-4</v>
      </c>
      <c r="DW132" s="52">
        <v>7.4073257082734429E-4</v>
      </c>
      <c r="DX132" s="52">
        <v>3.7162362783147021E-4</v>
      </c>
      <c r="DY132" s="52">
        <v>5.1163561777577062E-4</v>
      </c>
      <c r="DZ132" s="52">
        <v>1.7406302707890407E-3</v>
      </c>
      <c r="EA132" s="52">
        <v>1.3672762849893832E-3</v>
      </c>
      <c r="EB132" s="52">
        <v>1.43099653621367E-3</v>
      </c>
      <c r="EC132" s="52">
        <v>6.1641663172074641E-4</v>
      </c>
      <c r="ED132" s="52">
        <v>1.3819329135895261E-3</v>
      </c>
      <c r="EE132" s="52">
        <v>8.9939192648935619E-4</v>
      </c>
      <c r="EF132" s="52">
        <v>2.2666869419358552E-3</v>
      </c>
      <c r="EG132" s="52">
        <v>6.0105810182109975E-4</v>
      </c>
      <c r="EH132" s="52">
        <v>7.5868523007312043E-4</v>
      </c>
      <c r="EI132" s="52">
        <v>1.3747763989137567E-3</v>
      </c>
      <c r="EJ132" s="52">
        <v>8.8091347259281014E-4</v>
      </c>
      <c r="EK132" s="52">
        <v>1.2850968357675542E-3</v>
      </c>
      <c r="EL132" s="52">
        <v>9.2026699531122172E-5</v>
      </c>
      <c r="EM132" s="52">
        <v>1.7007832285847319E-5</v>
      </c>
      <c r="EN132" s="52">
        <v>1.3757927023615703E-5</v>
      </c>
      <c r="EO132" s="52">
        <v>9.145314495469402E-5</v>
      </c>
      <c r="EP132" s="52">
        <v>5.0346959425627251E-5</v>
      </c>
      <c r="EQ132" s="52">
        <v>2.6318058470710176E-4</v>
      </c>
      <c r="ER132" s="52">
        <v>1.9723793472111161E-4</v>
      </c>
      <c r="ES132" s="52">
        <v>4.9547349735723263E-5</v>
      </c>
      <c r="ET132" s="52">
        <v>2.0477614350291628E-4</v>
      </c>
      <c r="EU132" s="52">
        <v>3.5578033160916264E-5</v>
      </c>
      <c r="EV132" s="52">
        <v>4.3507717640827018E-4</v>
      </c>
      <c r="EW132" s="52">
        <v>1.3033052102245409E-5</v>
      </c>
      <c r="EX132" s="52">
        <v>2.8967540239837486E-4</v>
      </c>
      <c r="EY132" s="52">
        <v>6.6042577171639694E-5</v>
      </c>
      <c r="EZ132" s="52">
        <v>1.0692687968412329E-4</v>
      </c>
      <c r="FA132" s="52">
        <v>6.7847329977568859E-5</v>
      </c>
      <c r="FB132" s="52">
        <v>3.2438894463272512E-4</v>
      </c>
      <c r="FC132" s="52">
        <v>1.0694428417231091E-4</v>
      </c>
      <c r="FD132" s="52">
        <v>3.7089733444249708E-5</v>
      </c>
      <c r="FE132" s="52">
        <v>1.9269946949078263E-4</v>
      </c>
      <c r="FF132" s="52">
        <v>2.2591012181676976E-4</v>
      </c>
      <c r="FG132" s="52">
        <v>1.1464178202944693E-4</v>
      </c>
      <c r="FH132" s="52">
        <v>4.1870019379592614E-5</v>
      </c>
      <c r="FI132" s="52">
        <v>1.1083796440395365E-4</v>
      </c>
      <c r="FJ132" s="52">
        <v>2.7709127280835336E-4</v>
      </c>
      <c r="FK132" s="52">
        <v>1.790725400746848E-4</v>
      </c>
      <c r="FL132" s="52">
        <v>9.0473621478298117E-5</v>
      </c>
      <c r="FM132" s="52">
        <v>1.0945055576354062E-4</v>
      </c>
      <c r="FN132" s="52">
        <v>3.5544397723555408E-4</v>
      </c>
      <c r="FO132" s="52">
        <v>1.5195326329782902E-4</v>
      </c>
      <c r="FP132" s="52">
        <v>7.8721641627958131E-4</v>
      </c>
      <c r="FQ132" s="52">
        <v>1.6026380183471482E-4</v>
      </c>
      <c r="FR132" s="52">
        <v>8.0116642169415222E-4</v>
      </c>
      <c r="FS132" s="52">
        <v>1.1695222996337881E-5</v>
      </c>
      <c r="FT132" s="52">
        <v>2.514029220459769E-5</v>
      </c>
      <c r="FU132" s="52">
        <v>1.7947653098585424E-4</v>
      </c>
      <c r="FV132" s="52">
        <v>1.0140999984137558E-5</v>
      </c>
      <c r="FW132" s="52">
        <v>7.7624526846811743E-5</v>
      </c>
      <c r="FX132" s="52">
        <v>7.5780923955387061E-6</v>
      </c>
      <c r="FY132" s="52">
        <v>1.8398023175129702E-5</v>
      </c>
      <c r="FZ132" s="52">
        <v>1.1024932085302378E-5</v>
      </c>
      <c r="GA132" s="52">
        <v>1.273902118196157E-5</v>
      </c>
      <c r="GB132" s="52">
        <v>1.0382272959487574E-4</v>
      </c>
      <c r="GC132" s="52">
        <v>4.4723677233900692E-5</v>
      </c>
      <c r="GD132" s="52">
        <v>5.3694097157170926E-6</v>
      </c>
      <c r="GE132" s="52">
        <v>5.4132524072345348E-4</v>
      </c>
      <c r="GF132" s="52">
        <v>1.1957224635421337E-4</v>
      </c>
      <c r="GG132" s="52">
        <v>1.0002392404571264E-4</v>
      </c>
      <c r="GH132" s="52">
        <v>3.2173278006064463E-4</v>
      </c>
      <c r="GI132" s="52">
        <v>2.9852017139866217E-4</v>
      </c>
      <c r="GJ132" s="52">
        <v>1.1212092225536592E-4</v>
      </c>
      <c r="GK132" s="52">
        <v>1.5603422870121648E-4</v>
      </c>
      <c r="GL132" s="52">
        <v>8.857097581703155E-5</v>
      </c>
      <c r="GM132" s="52">
        <v>6.5911496809720831E-5</v>
      </c>
      <c r="GN132" s="52">
        <v>1.1792461264744955E-4</v>
      </c>
      <c r="GO132" s="52">
        <v>1.8040593552671785E-5</v>
      </c>
      <c r="GP132" s="52">
        <v>8.7178696917004762E-5</v>
      </c>
      <c r="GQ132" s="52">
        <v>9.8899692825044124E-5</v>
      </c>
      <c r="GR132" s="52">
        <v>3.0106534480698442E-5</v>
      </c>
      <c r="GS132" s="52">
        <v>4.1430845988732465E-6</v>
      </c>
      <c r="GT132" s="52">
        <v>1.5287143031376052E-4</v>
      </c>
      <c r="GU132" s="52">
        <v>1.044757882618368E-4</v>
      </c>
      <c r="GV132" s="52">
        <v>9.7573682309016248E-5</v>
      </c>
      <c r="GW132" s="52">
        <v>8.3741303284214457E-5</v>
      </c>
      <c r="GX132" s="52">
        <v>5.7563421587854529E-5</v>
      </c>
      <c r="GY132" s="52">
        <v>1.0727773449402427E-4</v>
      </c>
      <c r="GZ132" s="52">
        <v>4.3857353272440544E-2</v>
      </c>
      <c r="HA132" s="52">
        <v>6.3379874048886717E-2</v>
      </c>
      <c r="HB132" s="52">
        <v>1.2669779245127038E-2</v>
      </c>
      <c r="HC132" s="52">
        <v>4.3500450953849155E-2</v>
      </c>
      <c r="HD132" s="52">
        <v>3.6113933023872336E-2</v>
      </c>
      <c r="HE132" s="52">
        <v>2.0692756230932464E-2</v>
      </c>
      <c r="HF132" s="52">
        <v>1.7864548036811E-2</v>
      </c>
      <c r="HG132" s="52">
        <v>7.7757755984988065E-3</v>
      </c>
      <c r="HH132" s="52">
        <v>2.4975937184452342E-2</v>
      </c>
      <c r="HI132" s="52">
        <v>9.5958323660611435E-3</v>
      </c>
      <c r="HJ132" s="52">
        <v>1.4603418195346973E-2</v>
      </c>
      <c r="HK132" s="52">
        <v>1.0091205855982338E-5</v>
      </c>
      <c r="HL132" s="52">
        <v>7.9586238166106919E-5</v>
      </c>
      <c r="HM132" s="52">
        <v>1.2596693899878563E-4</v>
      </c>
      <c r="HN132" s="52">
        <v>3.4553656623611753E-4</v>
      </c>
      <c r="HO132" s="52">
        <v>9.7765457802904631E-5</v>
      </c>
      <c r="HP132" s="52">
        <v>6.1590960010409162E-4</v>
      </c>
      <c r="HQ132" s="52">
        <v>9.4922965541284412E-4</v>
      </c>
      <c r="HR132" s="52">
        <v>1.5805107311583245E-3</v>
      </c>
      <c r="HS132" s="52">
        <v>1.1818283413362152E-2</v>
      </c>
      <c r="HT132" s="52">
        <v>7.1012437840308742E-3</v>
      </c>
      <c r="HU132" s="52">
        <v>4.6272113126073766E-3</v>
      </c>
      <c r="HV132" s="52">
        <v>1.6938408772797973E-3</v>
      </c>
      <c r="HW132" s="52">
        <v>1.4149991188638496E-4</v>
      </c>
      <c r="HX132" s="52">
        <v>6.3928472859598728E-5</v>
      </c>
      <c r="HY132" s="52">
        <v>1.2185886393088114E-5</v>
      </c>
      <c r="HZ132" s="52">
        <v>1.0914911576890617E-4</v>
      </c>
      <c r="IA132" s="52">
        <v>3.57296677629168E-4</v>
      </c>
      <c r="IB132" s="52">
        <v>1.688171574449003E-5</v>
      </c>
      <c r="IC132" s="52">
        <v>7.4224533602575702E-4</v>
      </c>
      <c r="ID132" s="52">
        <v>4.4496404760868425E-4</v>
      </c>
      <c r="IE132" s="52">
        <v>8.3626414615031199E-4</v>
      </c>
      <c r="IF132" s="52">
        <v>4.6711092979459073E-4</v>
      </c>
      <c r="IG132" s="52">
        <v>2.6201790935120737E-4</v>
      </c>
      <c r="IH132" s="52">
        <v>1.792875006104243E-4</v>
      </c>
      <c r="II132" s="52">
        <v>7.2544558728418284E-5</v>
      </c>
      <c r="IJ132" s="52">
        <v>2.7445871549598925E-5</v>
      </c>
      <c r="IK132" s="52">
        <v>1.0676496492483862E-4</v>
      </c>
      <c r="IL132" s="52">
        <v>8.5022967646025848E-5</v>
      </c>
      <c r="IM132" s="52">
        <v>9.9837533181675561E-6</v>
      </c>
      <c r="IN132" s="52">
        <v>4.141378700072085E-5</v>
      </c>
      <c r="IO132" s="52">
        <v>7.6068491165694966E-5</v>
      </c>
      <c r="IP132" s="52">
        <v>3.2253038877108717E-5</v>
      </c>
      <c r="IQ132" s="52">
        <v>6.8071429581626496E-6</v>
      </c>
      <c r="IR132" s="52">
        <v>3.0595621944418175E-5</v>
      </c>
      <c r="IS132" s="52">
        <v>1.4265173161949065E-5</v>
      </c>
      <c r="IT132" s="52">
        <v>9.4242313549159953E-6</v>
      </c>
      <c r="IU132" s="52">
        <v>5.5132658453500525E-5</v>
      </c>
      <c r="IV132" s="52">
        <v>1.4052919200651378E-5</v>
      </c>
      <c r="IW132" s="52">
        <v>2.4888192460218226E-5</v>
      </c>
      <c r="IX132" s="52">
        <v>1.3260239887320273E-4</v>
      </c>
      <c r="IY132" s="52">
        <v>1.4803154094387514E-5</v>
      </c>
      <c r="IZ132" s="52">
        <v>2.7548279659978661E-5</v>
      </c>
      <c r="JA132" s="52">
        <v>9.4962106554444619E-6</v>
      </c>
      <c r="JB132" s="52">
        <v>7.535723656646423E-5</v>
      </c>
      <c r="JC132" s="52">
        <v>6.1541344989513993E-5</v>
      </c>
      <c r="JD132" s="52">
        <v>3.5569113441372734E-6</v>
      </c>
      <c r="JE132" s="52">
        <v>1.2598700881695738E-4</v>
      </c>
      <c r="JF132" s="52">
        <v>2.1933122230797452E-5</v>
      </c>
      <c r="JG132" s="52">
        <v>2.0219901394304691E-4</v>
      </c>
      <c r="JH132" s="52">
        <v>3.083563128503193E-4</v>
      </c>
      <c r="JI132" s="52">
        <v>5.8929975211801515E-5</v>
      </c>
      <c r="JJ132" s="52">
        <v>9.1715927108064132E-5</v>
      </c>
      <c r="JK132" s="52">
        <v>1.0686276202249988E-4</v>
      </c>
      <c r="JL132" s="52">
        <v>6.3323519152552927E-5</v>
      </c>
      <c r="JM132" s="52">
        <v>1.2176369212725223E-4</v>
      </c>
      <c r="JN132" s="52">
        <v>5.5869681795272871E-5</v>
      </c>
      <c r="JO132" s="52">
        <v>1.3240583548916684E-5</v>
      </c>
      <c r="JP132" s="52">
        <v>1.0852768580973159E-4</v>
      </c>
      <c r="JQ132" s="52">
        <v>8.6897756763523989E-5</v>
      </c>
      <c r="JR132" s="52">
        <v>3.9483819498374333E-5</v>
      </c>
      <c r="JS132" s="52">
        <v>2.1824837008010217E-5</v>
      </c>
      <c r="JT132" s="52">
        <v>5.8983431264253091E-4</v>
      </c>
      <c r="JU132" s="52">
        <v>6.5498533434209239E-4</v>
      </c>
      <c r="JV132" s="52">
        <v>7.2696614522953142E-4</v>
      </c>
      <c r="JW132" s="52">
        <v>1.6640429198960427E-3</v>
      </c>
      <c r="JX132" s="52">
        <v>1.6369123303939469E-3</v>
      </c>
      <c r="JY132" s="52">
        <v>5.3950781479325952E-3</v>
      </c>
      <c r="JZ132" s="52">
        <v>1.1605749477121129E-3</v>
      </c>
      <c r="KA132" s="52">
        <v>9.1108423151559134E-2</v>
      </c>
      <c r="KB132" s="52">
        <v>1.5702201477338514E-3</v>
      </c>
      <c r="KC132" s="52">
        <v>9.2861709716251844E-4</v>
      </c>
      <c r="KD132" s="52">
        <v>2.5657260465021202E-3</v>
      </c>
      <c r="KE132" s="52">
        <v>1.1720171119245898E-3</v>
      </c>
      <c r="KF132" s="52">
        <v>7.6956634769177858E-3</v>
      </c>
      <c r="KG132" s="52">
        <v>1.0366564333834905E-3</v>
      </c>
      <c r="KH132" s="52">
        <v>8.2206144420559507E-4</v>
      </c>
      <c r="KI132" s="52">
        <v>4.6026409771495684E-4</v>
      </c>
      <c r="KJ132" s="52">
        <v>1.0037518105044452E-3</v>
      </c>
      <c r="KK132" s="52">
        <v>3.5174107920140003E-3</v>
      </c>
      <c r="KL132" s="52">
        <v>2.3316377584355662E-3</v>
      </c>
      <c r="KM132" s="52">
        <v>4.185737758632067E-3</v>
      </c>
      <c r="KN132" s="52">
        <v>9.8256133629651979E-2</v>
      </c>
      <c r="KO132" s="52">
        <v>0.11382855486285838</v>
      </c>
      <c r="KP132" s="52">
        <v>3.8467869335645547E-3</v>
      </c>
      <c r="KQ132" s="52">
        <v>0.53008368545015361</v>
      </c>
      <c r="KR132" s="52">
        <v>1.4885297000359632E-3</v>
      </c>
      <c r="KS132" s="52">
        <v>1.0137430770923691E-3</v>
      </c>
      <c r="KT132" s="52">
        <v>6.5217889035216497E-2</v>
      </c>
      <c r="KU132" s="52">
        <v>5.5062609435546491E-3</v>
      </c>
      <c r="KV132" s="52">
        <v>0.11428394210665777</v>
      </c>
      <c r="KW132" s="52">
        <v>1.3994124310620394E-3</v>
      </c>
      <c r="KX132" s="52">
        <v>1.3484941431866002E-3</v>
      </c>
      <c r="KY132" s="52">
        <v>0.53790548448175612</v>
      </c>
      <c r="KZ132" s="52">
        <v>2.9866822060540207E-3</v>
      </c>
    </row>
    <row r="133" spans="1:312" x14ac:dyDescent="0.2">
      <c r="A133" s="89">
        <v>1.039471</v>
      </c>
      <c r="B133" s="41" t="s">
        <v>824</v>
      </c>
      <c r="C133" s="51" t="s">
        <v>112</v>
      </c>
      <c r="D133" s="52">
        <v>1.154326713314178E-4</v>
      </c>
      <c r="E133" s="52">
        <v>9.1389793598335425E-6</v>
      </c>
      <c r="F133" s="52">
        <v>1.6585225521264642E-5</v>
      </c>
      <c r="G133" s="52">
        <v>4.7542879010081424E-5</v>
      </c>
      <c r="H133" s="52">
        <v>3.4523372595026574E-6</v>
      </c>
      <c r="I133" s="52">
        <v>2.570758168630014E-4</v>
      </c>
      <c r="J133" s="52">
        <v>5.1447116803934629E-4</v>
      </c>
      <c r="K133" s="52">
        <v>3.8080280273096776E-4</v>
      </c>
      <c r="L133" s="52">
        <v>1.6589861084834347E-4</v>
      </c>
      <c r="M133" s="52">
        <v>5.1699164472493866E-5</v>
      </c>
      <c r="N133" s="52">
        <v>8.0267668566003919E-5</v>
      </c>
      <c r="O133" s="52">
        <v>2.9494354632519655E-5</v>
      </c>
      <c r="P133" s="52">
        <v>9.4405090399060635E-5</v>
      </c>
      <c r="Q133" s="52">
        <v>5.7611626696376828E-5</v>
      </c>
      <c r="R133" s="52">
        <v>8.4459691335414872E-5</v>
      </c>
      <c r="S133" s="52">
        <v>3.1834143768767379E-5</v>
      </c>
      <c r="T133" s="52">
        <v>1.7609968945119252E-5</v>
      </c>
      <c r="U133" s="52">
        <v>8.7485559369072485E-5</v>
      </c>
      <c r="V133" s="52">
        <v>2.4286369189506219E-6</v>
      </c>
      <c r="W133" s="52">
        <v>2.7053204207579364E-5</v>
      </c>
      <c r="X133" s="52">
        <v>2.3035157519905687E-4</v>
      </c>
      <c r="Y133" s="52">
        <v>8.3561986748855109E-6</v>
      </c>
      <c r="Z133" s="52">
        <v>2.8115805190688201E-5</v>
      </c>
      <c r="AA133" s="52">
        <v>9.7271123432056782E-6</v>
      </c>
      <c r="AB133" s="52">
        <v>1.4496804140822096E-6</v>
      </c>
      <c r="AC133" s="52">
        <v>7.0125093707194169E-5</v>
      </c>
      <c r="AD133" s="52">
        <v>2.9221468637598116E-6</v>
      </c>
      <c r="AE133" s="52">
        <v>1.7462223939351949E-5</v>
      </c>
      <c r="AF133" s="52">
        <v>4.4643674767805876E-6</v>
      </c>
      <c r="AG133" s="52">
        <v>2.5297413391578474E-6</v>
      </c>
      <c r="AH133" s="52">
        <v>0</v>
      </c>
      <c r="AI133" s="52">
        <v>3.6575785180720276E-6</v>
      </c>
      <c r="AJ133" s="52">
        <v>3.3544421612221792E-6</v>
      </c>
      <c r="AK133" s="52">
        <v>6.8586021768175326E-5</v>
      </c>
      <c r="AL133" s="52">
        <v>2.0433417424996657E-5</v>
      </c>
      <c r="AM133" s="52">
        <v>1.3647827335791649E-5</v>
      </c>
      <c r="AN133" s="52">
        <v>1.2121526016242136E-4</v>
      </c>
      <c r="AO133" s="52">
        <v>3.6124306579675607E-6</v>
      </c>
      <c r="AP133" s="52">
        <v>5.4027217595825569E-6</v>
      </c>
      <c r="AQ133" s="52">
        <v>6.0262112573675344E-5</v>
      </c>
      <c r="AR133" s="52">
        <v>6.2131548282096691E-5</v>
      </c>
      <c r="AS133" s="52">
        <v>1.0175336441604719E-5</v>
      </c>
      <c r="AT133" s="52">
        <v>2.4975720954020866E-5</v>
      </c>
      <c r="AU133" s="52">
        <v>3.2865764890140461E-5</v>
      </c>
      <c r="AV133" s="52">
        <v>8.4713826883299598E-5</v>
      </c>
      <c r="AW133" s="52">
        <v>5.6069523743630868E-2</v>
      </c>
      <c r="AX133" s="52">
        <v>1.6225454934405278E-3</v>
      </c>
      <c r="AY133" s="52">
        <v>1.3183239790375708E-4</v>
      </c>
      <c r="AZ133" s="52">
        <v>1.090430152416922E-5</v>
      </c>
      <c r="BA133" s="52">
        <v>0</v>
      </c>
      <c r="BB133" s="52">
        <v>7.9814277009284477E-6</v>
      </c>
      <c r="BC133" s="52">
        <v>3.9678379165457883E-5</v>
      </c>
      <c r="BD133" s="52">
        <v>1.0469086186710877E-5</v>
      </c>
      <c r="BE133" s="52">
        <v>1.942542178729544E-5</v>
      </c>
      <c r="BF133" s="52">
        <v>1.3357820953321587E-5</v>
      </c>
      <c r="BG133" s="52">
        <v>6.5365416053519255E-5</v>
      </c>
      <c r="BH133" s="52">
        <v>1.4530341735049899E-5</v>
      </c>
      <c r="BI133" s="52">
        <v>3.7110870721997507E-6</v>
      </c>
      <c r="BJ133" s="52">
        <v>3.1461231679881899E-5</v>
      </c>
      <c r="BK133" s="52">
        <v>2.9474921530744152E-5</v>
      </c>
      <c r="BL133" s="52">
        <v>9.2862072297902033E-5</v>
      </c>
      <c r="BM133" s="52">
        <v>2.2156264591281319E-6</v>
      </c>
      <c r="BN133" s="52">
        <v>1.330163206515716E-5</v>
      </c>
      <c r="BO133" s="52">
        <v>7.0448011207441139E-6</v>
      </c>
      <c r="BP133" s="52">
        <v>9.81860554150173E-5</v>
      </c>
      <c r="BQ133" s="52">
        <v>2.6774142023762226E-4</v>
      </c>
      <c r="BR133" s="52">
        <v>2.5704913018036795E-5</v>
      </c>
      <c r="BS133" s="52">
        <v>1.8846747991012474E-5</v>
      </c>
      <c r="BT133" s="52">
        <v>1.5486460623233685E-4</v>
      </c>
      <c r="BU133" s="52">
        <v>2.0411125134721559E-4</v>
      </c>
      <c r="BV133" s="52">
        <v>1.5000271227240191E-4</v>
      </c>
      <c r="BW133" s="52">
        <v>1.2349245019186438E-5</v>
      </c>
      <c r="BX133" s="52">
        <v>3.2753547667485237E-4</v>
      </c>
      <c r="BY133" s="52">
        <v>1.023141918784865E-2</v>
      </c>
      <c r="BZ133" s="52">
        <v>3.6940066316153658E-6</v>
      </c>
      <c r="CA133" s="52">
        <v>0.40785502577408805</v>
      </c>
      <c r="CB133" s="52">
        <v>2.8130155755903222E-4</v>
      </c>
      <c r="CC133" s="52">
        <v>1.909499368309894E-4</v>
      </c>
      <c r="CD133" s="52">
        <v>5.3217492079341762E-6</v>
      </c>
      <c r="CE133" s="52">
        <v>8.2627459019279136E-6</v>
      </c>
      <c r="CF133" s="52">
        <v>7.5653711369906177E-6</v>
      </c>
      <c r="CG133" s="52">
        <v>1.984115867704399E-5</v>
      </c>
      <c r="CH133" s="52">
        <v>2.1383777921596418E-5</v>
      </c>
      <c r="CI133" s="52">
        <v>5.3316907064370005E-6</v>
      </c>
      <c r="CJ133" s="52">
        <v>2.733168759097963E-6</v>
      </c>
      <c r="CK133" s="52">
        <v>0</v>
      </c>
      <c r="CL133" s="52">
        <v>5.9206591455599661E-5</v>
      </c>
      <c r="CM133" s="52">
        <v>1.3287752572434684E-6</v>
      </c>
      <c r="CN133" s="52">
        <v>7.9280303175109708E-6</v>
      </c>
      <c r="CO133" s="52">
        <v>0</v>
      </c>
      <c r="CP133" s="52">
        <v>1.6267145196289405E-5</v>
      </c>
      <c r="CQ133" s="52">
        <v>8.3169844998050633E-6</v>
      </c>
      <c r="CR133" s="52">
        <v>5.3832848249876741E-6</v>
      </c>
      <c r="CS133" s="52">
        <v>0</v>
      </c>
      <c r="CT133" s="52">
        <v>1.4001958504283462E-6</v>
      </c>
      <c r="CU133" s="52">
        <v>1.7941808601773485E-6</v>
      </c>
      <c r="CV133" s="52">
        <v>4.8414213803689767E-5</v>
      </c>
      <c r="CW133" s="52">
        <v>8.7492505307552794E-5</v>
      </c>
      <c r="CX133" s="52">
        <v>2.3070773107354888E-6</v>
      </c>
      <c r="CY133" s="52">
        <v>0</v>
      </c>
      <c r="CZ133" s="52">
        <v>0</v>
      </c>
      <c r="DA133" s="52">
        <v>1.0735806688302445E-5</v>
      </c>
      <c r="DB133" s="52">
        <v>1.9755464920743959E-5</v>
      </c>
      <c r="DC133" s="52">
        <v>1.8978958313223043E-4</v>
      </c>
      <c r="DD133" s="52">
        <v>4.0486723336178923E-5</v>
      </c>
      <c r="DE133" s="52">
        <v>6.1771757449307825E-6</v>
      </c>
      <c r="DF133" s="52">
        <v>7.5835123734865285E-5</v>
      </c>
      <c r="DG133" s="52">
        <v>4.0588547793700034E-5</v>
      </c>
      <c r="DH133" s="52">
        <v>0</v>
      </c>
      <c r="DI133" s="52">
        <v>1.2171222763975508E-5</v>
      </c>
      <c r="DJ133" s="52">
        <v>1.2086439178537189E-6</v>
      </c>
      <c r="DK133" s="52">
        <v>1.9339364563343895E-6</v>
      </c>
      <c r="DL133" s="52">
        <v>1.0139854824206333E-5</v>
      </c>
      <c r="DM133" s="52">
        <v>1.5671543307377728E-5</v>
      </c>
      <c r="DN133" s="52">
        <v>1.9395194692712375E-4</v>
      </c>
      <c r="DO133" s="52">
        <v>8.9909383510986107E-5</v>
      </c>
      <c r="DP133" s="52">
        <v>7.4652819990917607E-6</v>
      </c>
      <c r="DQ133" s="52">
        <v>6.8387496534464391E-5</v>
      </c>
      <c r="DR133" s="52">
        <v>0</v>
      </c>
      <c r="DS133" s="52">
        <v>3.4968687157316977E-5</v>
      </c>
      <c r="DT133" s="52">
        <v>4.7282285134495021E-6</v>
      </c>
      <c r="DU133" s="52">
        <v>1.640640414979242E-5</v>
      </c>
      <c r="DV133" s="52">
        <v>9.9439331254583426E-6</v>
      </c>
      <c r="DW133" s="52">
        <v>6.2569509522743689E-5</v>
      </c>
      <c r="DX133" s="52">
        <v>0</v>
      </c>
      <c r="DY133" s="52">
        <v>8.7154578954279262E-6</v>
      </c>
      <c r="DZ133" s="52">
        <v>4.8567185446600117E-5</v>
      </c>
      <c r="EA133" s="52">
        <v>5.9064025490474575E-5</v>
      </c>
      <c r="EB133" s="52">
        <v>0</v>
      </c>
      <c r="EC133" s="52">
        <v>0</v>
      </c>
      <c r="ED133" s="52">
        <v>0</v>
      </c>
      <c r="EE133" s="52">
        <v>4.4408826050419379E-6</v>
      </c>
      <c r="EF133" s="52">
        <v>3.3010834694200589E-5</v>
      </c>
      <c r="EG133" s="52">
        <v>5.0604085598910322E-6</v>
      </c>
      <c r="EH133" s="52">
        <v>1.0684746895225679E-6</v>
      </c>
      <c r="EI133" s="52">
        <v>0</v>
      </c>
      <c r="EJ133" s="52">
        <v>8.2363854980655054E-6</v>
      </c>
      <c r="EK133" s="52">
        <v>6.331802104664581E-5</v>
      </c>
      <c r="EL133" s="52">
        <v>1.7194117901019431E-4</v>
      </c>
      <c r="EM133" s="52">
        <v>4.7100799048995553E-4</v>
      </c>
      <c r="EN133" s="52">
        <v>2.5097687792315277E-4</v>
      </c>
      <c r="EO133" s="52">
        <v>7.1100253375019104E-4</v>
      </c>
      <c r="EP133" s="52">
        <v>4.4598552688463031E-4</v>
      </c>
      <c r="EQ133" s="52">
        <v>6.1174872037652738E-4</v>
      </c>
      <c r="ER133" s="52">
        <v>1.0012194508347167E-4</v>
      </c>
      <c r="ES133" s="52">
        <v>6.8666892210811716E-4</v>
      </c>
      <c r="ET133" s="52">
        <v>5.5349289816814667E-4</v>
      </c>
      <c r="EU133" s="52">
        <v>3.5162135540936143E-4</v>
      </c>
      <c r="EV133" s="52">
        <v>4.4809520658175899E-4</v>
      </c>
      <c r="EW133" s="52">
        <v>3.3952898816315825E-4</v>
      </c>
      <c r="EX133" s="52">
        <v>4.2670151527249144E-6</v>
      </c>
      <c r="EY133" s="52">
        <v>5.838289085351411E-5</v>
      </c>
      <c r="EZ133" s="52">
        <v>3.0379010425561563E-5</v>
      </c>
      <c r="FA133" s="52">
        <v>3.0087099190828787E-5</v>
      </c>
      <c r="FB133" s="52">
        <v>1.8550750503919923E-5</v>
      </c>
      <c r="FC133" s="52">
        <v>1.1210929670359746E-4</v>
      </c>
      <c r="FD133" s="52">
        <v>4.964065526124755E-5</v>
      </c>
      <c r="FE133" s="52">
        <v>1.6263018613874634E-6</v>
      </c>
      <c r="FF133" s="52">
        <v>8.034423238737226E-5</v>
      </c>
      <c r="FG133" s="52">
        <v>4.051104828527855E-6</v>
      </c>
      <c r="FH133" s="52">
        <v>5.925570271393495E-6</v>
      </c>
      <c r="FI133" s="52">
        <v>4.5893049900050559E-5</v>
      </c>
      <c r="FJ133" s="52">
        <v>5.9507538202525467E-6</v>
      </c>
      <c r="FK133" s="52">
        <v>1.2399325082911541E-5</v>
      </c>
      <c r="FL133" s="52">
        <v>3.5211245685250611E-6</v>
      </c>
      <c r="FM133" s="52">
        <v>1.9477710127484624E-5</v>
      </c>
      <c r="FN133" s="52">
        <v>5.2172417950105751E-6</v>
      </c>
      <c r="FO133" s="52">
        <v>3.3860587981528589E-5</v>
      </c>
      <c r="FP133" s="52">
        <v>4.7133388876797474E-5</v>
      </c>
      <c r="FQ133" s="52">
        <v>3.4402439995695322E-5</v>
      </c>
      <c r="FR133" s="52">
        <v>4.306056901600603E-5</v>
      </c>
      <c r="FS133" s="52">
        <v>1.5940340109476696E-4</v>
      </c>
      <c r="FT133" s="52">
        <v>5.121061283484991E-5</v>
      </c>
      <c r="FU133" s="52">
        <v>5.845590946013989E-5</v>
      </c>
      <c r="FV133" s="52">
        <v>1.9459756726318016E-4</v>
      </c>
      <c r="FW133" s="52">
        <v>6.5427151160338216E-5</v>
      </c>
      <c r="FX133" s="52">
        <v>7.699791855062202E-5</v>
      </c>
      <c r="FY133" s="52">
        <v>4.7542466491769631E-5</v>
      </c>
      <c r="FZ133" s="52">
        <v>3.1706666096770878E-5</v>
      </c>
      <c r="GA133" s="52">
        <v>1.8421011004424357E-5</v>
      </c>
      <c r="GB133" s="52">
        <v>2.0154303667527324E-4</v>
      </c>
      <c r="GC133" s="52">
        <v>2.6640980732129142E-4</v>
      </c>
      <c r="GD133" s="52">
        <v>3.2993309061682904E-5</v>
      </c>
      <c r="GE133" s="52">
        <v>1.749386982190187E-5</v>
      </c>
      <c r="GF133" s="52">
        <v>5.5177944062713689E-5</v>
      </c>
      <c r="GG133" s="52">
        <v>3.8859375112869554E-5</v>
      </c>
      <c r="GH133" s="52">
        <v>2.3174879591008054E-5</v>
      </c>
      <c r="GI133" s="52">
        <v>8.1325920943559946E-6</v>
      </c>
      <c r="GJ133" s="52">
        <v>5.5163426681644068E-6</v>
      </c>
      <c r="GK133" s="52">
        <v>7.806481179162145E-5</v>
      </c>
      <c r="GL133" s="52">
        <v>9.8726109850988552E-6</v>
      </c>
      <c r="GM133" s="52">
        <v>2.7340973327967495E-5</v>
      </c>
      <c r="GN133" s="52">
        <v>2.7509629700027111E-6</v>
      </c>
      <c r="GO133" s="52">
        <v>9.1270458506120568E-6</v>
      </c>
      <c r="GP133" s="52">
        <v>1.7670969825888426E-5</v>
      </c>
      <c r="GQ133" s="52">
        <v>8.8007931134939866E-6</v>
      </c>
      <c r="GR133" s="52">
        <v>5.0812026758404708E-4</v>
      </c>
      <c r="GS133" s="52">
        <v>1.2267644113684969E-5</v>
      </c>
      <c r="GT133" s="52">
        <v>1.0012958968525328E-4</v>
      </c>
      <c r="GU133" s="52">
        <v>3.5223066489656796E-3</v>
      </c>
      <c r="GV133" s="52">
        <v>0</v>
      </c>
      <c r="GW133" s="52">
        <v>1.3048644869958192E-5</v>
      </c>
      <c r="GX133" s="52">
        <v>1.2881576773142888E-5</v>
      </c>
      <c r="GY133" s="52">
        <v>0</v>
      </c>
      <c r="GZ133" s="52">
        <v>0</v>
      </c>
      <c r="HA133" s="52">
        <v>2.0047587830959493E-5</v>
      </c>
      <c r="HB133" s="52">
        <v>4.2667604528414879E-6</v>
      </c>
      <c r="HC133" s="52">
        <v>0</v>
      </c>
      <c r="HD133" s="52">
        <v>1.1561799627075383E-6</v>
      </c>
      <c r="HE133" s="52">
        <v>1.8044496076445085E-6</v>
      </c>
      <c r="HF133" s="52">
        <v>1.9073213948521668E-5</v>
      </c>
      <c r="HG133" s="52">
        <v>2.1950647565119747E-6</v>
      </c>
      <c r="HH133" s="52">
        <v>4.2178467217629921E-6</v>
      </c>
      <c r="HI133" s="52">
        <v>1.9378092225916248E-5</v>
      </c>
      <c r="HJ133" s="52">
        <v>2.8434771835836441E-6</v>
      </c>
      <c r="HK133" s="52">
        <v>5.2833538512996537E-6</v>
      </c>
      <c r="HL133" s="52">
        <v>1.9358668741763802E-5</v>
      </c>
      <c r="HM133" s="52">
        <v>7.3858409623729111E-5</v>
      </c>
      <c r="HN133" s="52">
        <v>7.6649282497406656E-5</v>
      </c>
      <c r="HO133" s="52">
        <v>7.576150234144208E-5</v>
      </c>
      <c r="HP133" s="52">
        <v>0</v>
      </c>
      <c r="HQ133" s="52">
        <v>0</v>
      </c>
      <c r="HR133" s="52">
        <v>1.2221683659140884E-6</v>
      </c>
      <c r="HS133" s="52">
        <v>2.7002214802090198E-6</v>
      </c>
      <c r="HT133" s="52">
        <v>5.4988242292838051E-5</v>
      </c>
      <c r="HU133" s="52">
        <v>4.6191504422278021E-6</v>
      </c>
      <c r="HV133" s="52">
        <v>4.8630847633087494E-6</v>
      </c>
      <c r="HW133" s="52">
        <v>7.8293632354465978E-6</v>
      </c>
      <c r="HX133" s="52">
        <v>3.3614971644483843E-6</v>
      </c>
      <c r="HY133" s="52">
        <v>0</v>
      </c>
      <c r="HZ133" s="52">
        <v>2.1042652591423725E-6</v>
      </c>
      <c r="IA133" s="52">
        <v>5.8343315063748522E-5</v>
      </c>
      <c r="IB133" s="52">
        <v>3.7279904776399285E-6</v>
      </c>
      <c r="IC133" s="52">
        <v>1.5719542039598395E-6</v>
      </c>
      <c r="ID133" s="52">
        <v>2.136038329709044E-5</v>
      </c>
      <c r="IE133" s="52">
        <v>1.1083338999322939E-5</v>
      </c>
      <c r="IF133" s="52">
        <v>7.2531760664027249E-6</v>
      </c>
      <c r="IG133" s="52">
        <v>1.2285868372753677E-5</v>
      </c>
      <c r="IH133" s="52">
        <v>0</v>
      </c>
      <c r="II133" s="52">
        <v>5.2433490322903767E-6</v>
      </c>
      <c r="IJ133" s="52">
        <v>6.7824420443078376E-4</v>
      </c>
      <c r="IK133" s="52">
        <v>1.3629478584942997E-3</v>
      </c>
      <c r="IL133" s="52">
        <v>9.8829090915925483E-3</v>
      </c>
      <c r="IM133" s="52">
        <v>2.4703912949435654E-3</v>
      </c>
      <c r="IN133" s="52">
        <v>1.530314498333336E-3</v>
      </c>
      <c r="IO133" s="52">
        <v>1.8668647454162272E-3</v>
      </c>
      <c r="IP133" s="52">
        <v>0.72565946199377229</v>
      </c>
      <c r="IQ133" s="52">
        <v>5.3211831448359483E-2</v>
      </c>
      <c r="IR133" s="52">
        <v>7.218521985044626E-3</v>
      </c>
      <c r="IS133" s="52">
        <v>6.7344711920069801E-4</v>
      </c>
      <c r="IT133" s="52">
        <v>3.3271954291301078E-5</v>
      </c>
      <c r="IU133" s="52">
        <v>5.3222976223412309E-5</v>
      </c>
      <c r="IV133" s="52">
        <v>1.5284771254437215E-4</v>
      </c>
      <c r="IW133" s="52">
        <v>1.7864912573248268E-5</v>
      </c>
      <c r="IX133" s="52">
        <v>1.1491864119436257E-4</v>
      </c>
      <c r="IY133" s="52">
        <v>8.4858411687256652E-5</v>
      </c>
      <c r="IZ133" s="52">
        <v>1.2555289632509565E-4</v>
      </c>
      <c r="JA133" s="52">
        <v>1.2210922711561512E-5</v>
      </c>
      <c r="JB133" s="52">
        <v>2.7309682732271518E-4</v>
      </c>
      <c r="JC133" s="52">
        <v>3.519571932201015E-5</v>
      </c>
      <c r="JD133" s="52">
        <v>6.8087702573879885E-6</v>
      </c>
      <c r="JE133" s="52">
        <v>6.5256920105843533E-6</v>
      </c>
      <c r="JF133" s="52">
        <v>1.8794853439793608E-5</v>
      </c>
      <c r="JG133" s="52">
        <v>2.4029798336254031E-5</v>
      </c>
      <c r="JH133" s="52">
        <v>5.7979322597079314E-5</v>
      </c>
      <c r="JI133" s="52">
        <v>4.8731147392429648E-6</v>
      </c>
      <c r="JJ133" s="52">
        <v>8.1406469279406759E-6</v>
      </c>
      <c r="JK133" s="52">
        <v>3.6113686868825363E-6</v>
      </c>
      <c r="JL133" s="52">
        <v>6.5200625656201068E-5</v>
      </c>
      <c r="JM133" s="52">
        <v>7.0583906003712069E-6</v>
      </c>
      <c r="JN133" s="52">
        <v>8.1450625326121289E-5</v>
      </c>
      <c r="JO133" s="52">
        <v>2.1709470601573118E-4</v>
      </c>
      <c r="JP133" s="52">
        <v>3.2465041861843815E-4</v>
      </c>
      <c r="JQ133" s="52">
        <v>1.2516696437297865E-4</v>
      </c>
      <c r="JR133" s="52">
        <v>2.3968208683942446E-5</v>
      </c>
      <c r="JS133" s="52">
        <v>1.0249866686903461E-4</v>
      </c>
      <c r="JT133" s="52">
        <v>3.8202406101330662E-5</v>
      </c>
      <c r="JU133" s="52">
        <v>3.1159273823158909E-6</v>
      </c>
      <c r="JV133" s="52">
        <v>2.7892351569779795E-5</v>
      </c>
      <c r="JW133" s="52">
        <v>7.1863168848365136E-6</v>
      </c>
      <c r="JX133" s="52">
        <v>7.6021372282141405E-6</v>
      </c>
      <c r="JY133" s="52">
        <v>2.9299683573828457E-5</v>
      </c>
      <c r="JZ133" s="52">
        <v>4.6814989835771822E-5</v>
      </c>
      <c r="KA133" s="52">
        <v>3.5734630682952403E-5</v>
      </c>
      <c r="KB133" s="52">
        <v>3.3779821236940786E-5</v>
      </c>
      <c r="KC133" s="52">
        <v>3.4255461701760224E-6</v>
      </c>
      <c r="KD133" s="52">
        <v>1.9444339434583833E-5</v>
      </c>
      <c r="KE133" s="52">
        <v>7.2124236934959868E-5</v>
      </c>
      <c r="KF133" s="52">
        <v>1.5213540718348785E-5</v>
      </c>
      <c r="KG133" s="52">
        <v>6.2557071038989393E-5</v>
      </c>
      <c r="KH133" s="52">
        <v>5.938215976657033E-5</v>
      </c>
      <c r="KI133" s="52">
        <v>1.9380084958804043E-6</v>
      </c>
      <c r="KJ133" s="52">
        <v>1.7852879081368911E-5</v>
      </c>
      <c r="KK133" s="52">
        <v>1.2758345474102483E-5</v>
      </c>
      <c r="KL133" s="52">
        <v>4.6108163040237608E-5</v>
      </c>
      <c r="KM133" s="52">
        <v>7.5527953958967752E-5</v>
      </c>
      <c r="KN133" s="52">
        <v>2.2775651878559211E-5</v>
      </c>
      <c r="KO133" s="52">
        <v>1.4692743362315672E-5</v>
      </c>
      <c r="KP133" s="52">
        <v>3.6396891891072724E-5</v>
      </c>
      <c r="KQ133" s="52">
        <v>9.8059574175733581E-6</v>
      </c>
      <c r="KR133" s="52">
        <v>2.219456379932002E-5</v>
      </c>
      <c r="KS133" s="52">
        <v>9.9623134086216805E-6</v>
      </c>
      <c r="KT133" s="52">
        <v>1.0673561961504579E-5</v>
      </c>
      <c r="KU133" s="52">
        <v>7.0584061780396771E-5</v>
      </c>
      <c r="KV133" s="52">
        <v>7.0638831437772423E-6</v>
      </c>
      <c r="KW133" s="52">
        <v>3.330355761811698E-5</v>
      </c>
      <c r="KX133" s="52">
        <v>2.0440258400781388E-5</v>
      </c>
      <c r="KY133" s="52">
        <v>3.2369696699090734E-5</v>
      </c>
      <c r="KZ133" s="52">
        <v>4.8531337402308526E-5</v>
      </c>
    </row>
    <row r="134" spans="1:312" x14ac:dyDescent="0.2">
      <c r="A134" s="89">
        <v>1.116471</v>
      </c>
      <c r="B134" s="41" t="s">
        <v>13539</v>
      </c>
      <c r="C134" s="51" t="s">
        <v>13518</v>
      </c>
      <c r="D134" s="52">
        <v>0</v>
      </c>
      <c r="E134" s="52">
        <v>0</v>
      </c>
      <c r="F134" s="52">
        <v>0</v>
      </c>
      <c r="G134" s="52">
        <v>0</v>
      </c>
      <c r="H134" s="52">
        <v>0</v>
      </c>
      <c r="I134" s="52">
        <v>0</v>
      </c>
      <c r="J134" s="52">
        <v>0</v>
      </c>
      <c r="K134" s="52">
        <v>0</v>
      </c>
      <c r="L134" s="52">
        <v>0</v>
      </c>
      <c r="M134" s="52">
        <v>0</v>
      </c>
      <c r="N134" s="52">
        <v>0</v>
      </c>
      <c r="O134" s="52">
        <v>0</v>
      </c>
      <c r="P134" s="52">
        <v>0</v>
      </c>
      <c r="Q134" s="52">
        <v>0</v>
      </c>
      <c r="R134" s="52">
        <v>0</v>
      </c>
      <c r="S134" s="52">
        <v>0</v>
      </c>
      <c r="T134" s="52">
        <v>0</v>
      </c>
      <c r="U134" s="52">
        <v>0</v>
      </c>
      <c r="V134" s="52">
        <v>0</v>
      </c>
      <c r="W134" s="52">
        <v>0</v>
      </c>
      <c r="X134" s="52">
        <v>0</v>
      </c>
      <c r="Y134" s="52">
        <v>0</v>
      </c>
      <c r="Z134" s="52">
        <v>0</v>
      </c>
      <c r="AA134" s="52">
        <v>0</v>
      </c>
      <c r="AB134" s="52">
        <v>0</v>
      </c>
      <c r="AC134" s="52">
        <v>0</v>
      </c>
      <c r="AD134" s="52">
        <v>0</v>
      </c>
      <c r="AE134" s="52">
        <v>0</v>
      </c>
      <c r="AF134" s="52">
        <v>0</v>
      </c>
      <c r="AG134" s="52">
        <v>0</v>
      </c>
      <c r="AH134" s="52">
        <v>0</v>
      </c>
      <c r="AI134" s="52">
        <v>0</v>
      </c>
      <c r="AJ134" s="52">
        <v>0</v>
      </c>
      <c r="AK134" s="52">
        <v>0</v>
      </c>
      <c r="AL134" s="52">
        <v>0</v>
      </c>
      <c r="AM134" s="52">
        <v>0</v>
      </c>
      <c r="AN134" s="52">
        <v>0</v>
      </c>
      <c r="AO134" s="52">
        <v>0</v>
      </c>
      <c r="AP134" s="52">
        <v>0</v>
      </c>
      <c r="AQ134" s="52">
        <v>0</v>
      </c>
      <c r="AR134" s="52">
        <v>0</v>
      </c>
      <c r="AS134" s="52">
        <v>0</v>
      </c>
      <c r="AT134" s="52">
        <v>0</v>
      </c>
      <c r="AU134" s="52">
        <v>0</v>
      </c>
      <c r="AV134" s="52">
        <v>0</v>
      </c>
      <c r="AW134" s="52">
        <v>0</v>
      </c>
      <c r="AX134" s="52">
        <v>0</v>
      </c>
      <c r="AY134" s="52">
        <v>0</v>
      </c>
      <c r="AZ134" s="52">
        <v>0</v>
      </c>
      <c r="BA134" s="52">
        <v>0</v>
      </c>
      <c r="BB134" s="52">
        <v>0</v>
      </c>
      <c r="BC134" s="52">
        <v>0</v>
      </c>
      <c r="BD134" s="52">
        <v>0</v>
      </c>
      <c r="BE134" s="52">
        <v>0</v>
      </c>
      <c r="BF134" s="52">
        <v>0</v>
      </c>
      <c r="BG134" s="52">
        <v>0</v>
      </c>
      <c r="BH134" s="52">
        <v>0</v>
      </c>
      <c r="BI134" s="52">
        <v>0</v>
      </c>
      <c r="BJ134" s="52">
        <v>0</v>
      </c>
      <c r="BK134" s="52">
        <v>0</v>
      </c>
      <c r="BL134" s="52">
        <v>0</v>
      </c>
      <c r="BM134" s="52">
        <v>0</v>
      </c>
      <c r="BN134" s="52">
        <v>0</v>
      </c>
      <c r="BO134" s="52">
        <v>0</v>
      </c>
      <c r="BP134" s="52">
        <v>0</v>
      </c>
      <c r="BQ134" s="52">
        <v>0</v>
      </c>
      <c r="BR134" s="52">
        <v>0</v>
      </c>
      <c r="BS134" s="52">
        <v>0</v>
      </c>
      <c r="BT134" s="52">
        <v>0</v>
      </c>
      <c r="BU134" s="52">
        <v>0</v>
      </c>
      <c r="BV134" s="52">
        <v>0</v>
      </c>
      <c r="BW134" s="52">
        <v>0</v>
      </c>
      <c r="BX134" s="52">
        <v>0</v>
      </c>
      <c r="BY134" s="52">
        <v>0</v>
      </c>
      <c r="BZ134" s="52">
        <v>0</v>
      </c>
      <c r="CA134" s="52">
        <v>0</v>
      </c>
      <c r="CB134" s="52">
        <v>0</v>
      </c>
      <c r="CC134" s="52">
        <v>0</v>
      </c>
      <c r="CD134" s="52">
        <v>0</v>
      </c>
      <c r="CE134" s="52">
        <v>0</v>
      </c>
      <c r="CF134" s="52">
        <v>0</v>
      </c>
      <c r="CG134" s="52">
        <v>0</v>
      </c>
      <c r="CH134" s="52">
        <v>0</v>
      </c>
      <c r="CI134" s="52">
        <v>0</v>
      </c>
      <c r="CJ134" s="52">
        <v>0</v>
      </c>
      <c r="CK134" s="52">
        <v>0</v>
      </c>
      <c r="CL134" s="52">
        <v>0</v>
      </c>
      <c r="CM134" s="52">
        <v>0</v>
      </c>
      <c r="CN134" s="52">
        <v>0</v>
      </c>
      <c r="CO134" s="52">
        <v>0</v>
      </c>
      <c r="CP134" s="52">
        <v>0</v>
      </c>
      <c r="CQ134" s="52">
        <v>0</v>
      </c>
      <c r="CR134" s="52">
        <v>0</v>
      </c>
      <c r="CS134" s="52">
        <v>0</v>
      </c>
      <c r="CT134" s="52">
        <v>0</v>
      </c>
      <c r="CU134" s="52">
        <v>0</v>
      </c>
      <c r="CV134" s="52">
        <v>0</v>
      </c>
      <c r="CW134" s="52">
        <v>0</v>
      </c>
      <c r="CX134" s="52">
        <v>0</v>
      </c>
      <c r="CY134" s="52">
        <v>0</v>
      </c>
      <c r="CZ134" s="52">
        <v>0</v>
      </c>
      <c r="DA134" s="52">
        <v>0</v>
      </c>
      <c r="DB134" s="52">
        <v>0</v>
      </c>
      <c r="DC134" s="52">
        <v>0</v>
      </c>
      <c r="DD134" s="52">
        <v>0</v>
      </c>
      <c r="DE134" s="52">
        <v>0</v>
      </c>
      <c r="DF134" s="52">
        <v>0</v>
      </c>
      <c r="DG134" s="52">
        <v>0</v>
      </c>
      <c r="DH134" s="52">
        <v>0</v>
      </c>
      <c r="DI134" s="52">
        <v>0</v>
      </c>
      <c r="DJ134" s="52">
        <v>0</v>
      </c>
      <c r="DK134" s="52">
        <v>0</v>
      </c>
      <c r="DL134" s="52">
        <v>0</v>
      </c>
      <c r="DM134" s="52">
        <v>0</v>
      </c>
      <c r="DN134" s="52">
        <v>0</v>
      </c>
      <c r="DO134" s="52">
        <v>0</v>
      </c>
      <c r="DP134" s="52">
        <v>0</v>
      </c>
      <c r="DQ134" s="52">
        <v>0</v>
      </c>
      <c r="DR134" s="52">
        <v>0</v>
      </c>
      <c r="DS134" s="52">
        <v>0</v>
      </c>
      <c r="DT134" s="52">
        <v>0</v>
      </c>
      <c r="DU134" s="52">
        <v>0</v>
      </c>
      <c r="DV134" s="52">
        <v>0</v>
      </c>
      <c r="DW134" s="52">
        <v>0</v>
      </c>
      <c r="DX134" s="52">
        <v>0</v>
      </c>
      <c r="DY134" s="52">
        <v>0</v>
      </c>
      <c r="DZ134" s="52">
        <v>0</v>
      </c>
      <c r="EA134" s="52">
        <v>0</v>
      </c>
      <c r="EB134" s="52">
        <v>0</v>
      </c>
      <c r="EC134" s="52">
        <v>0</v>
      </c>
      <c r="ED134" s="52">
        <v>0</v>
      </c>
      <c r="EE134" s="52">
        <v>0</v>
      </c>
      <c r="EF134" s="52">
        <v>0</v>
      </c>
      <c r="EG134" s="52">
        <v>0</v>
      </c>
      <c r="EH134" s="52">
        <v>0</v>
      </c>
      <c r="EI134" s="52">
        <v>0</v>
      </c>
      <c r="EJ134" s="52">
        <v>0</v>
      </c>
      <c r="EK134" s="52">
        <v>0</v>
      </c>
      <c r="EL134" s="52">
        <v>0</v>
      </c>
      <c r="EM134" s="52">
        <v>0</v>
      </c>
      <c r="EN134" s="52">
        <v>0</v>
      </c>
      <c r="EO134" s="52">
        <v>0</v>
      </c>
      <c r="EP134" s="52">
        <v>0</v>
      </c>
      <c r="EQ134" s="52">
        <v>0</v>
      </c>
      <c r="ER134" s="52">
        <v>0</v>
      </c>
      <c r="ES134" s="52">
        <v>0</v>
      </c>
      <c r="ET134" s="52">
        <v>0</v>
      </c>
      <c r="EU134" s="52">
        <v>0</v>
      </c>
      <c r="EV134" s="52">
        <v>0</v>
      </c>
      <c r="EW134" s="52">
        <v>0</v>
      </c>
      <c r="EX134" s="52">
        <v>0</v>
      </c>
      <c r="EY134" s="52">
        <v>0</v>
      </c>
      <c r="EZ134" s="52">
        <v>0</v>
      </c>
      <c r="FA134" s="52">
        <v>0</v>
      </c>
      <c r="FB134" s="52">
        <v>0</v>
      </c>
      <c r="FC134" s="52">
        <v>0</v>
      </c>
      <c r="FD134" s="52">
        <v>0</v>
      </c>
      <c r="FE134" s="52">
        <v>0</v>
      </c>
      <c r="FF134" s="52">
        <v>0</v>
      </c>
      <c r="FG134" s="52">
        <v>0</v>
      </c>
      <c r="FH134" s="52">
        <v>0</v>
      </c>
      <c r="FI134" s="52">
        <v>0</v>
      </c>
      <c r="FJ134" s="52">
        <v>0</v>
      </c>
      <c r="FK134" s="52">
        <v>0</v>
      </c>
      <c r="FL134" s="52">
        <v>0</v>
      </c>
      <c r="FM134" s="52">
        <v>0</v>
      </c>
      <c r="FN134" s="52">
        <v>0</v>
      </c>
      <c r="FO134" s="52">
        <v>0</v>
      </c>
      <c r="FP134" s="52">
        <v>0</v>
      </c>
      <c r="FQ134" s="52">
        <v>0</v>
      </c>
      <c r="FR134" s="52">
        <v>0</v>
      </c>
      <c r="FS134" s="52">
        <v>0</v>
      </c>
      <c r="FT134" s="52">
        <v>0</v>
      </c>
      <c r="FU134" s="52">
        <v>0</v>
      </c>
      <c r="FV134" s="52">
        <v>0</v>
      </c>
      <c r="FW134" s="52">
        <v>0</v>
      </c>
      <c r="FX134" s="52">
        <v>0</v>
      </c>
      <c r="FY134" s="52">
        <v>0</v>
      </c>
      <c r="FZ134" s="52">
        <v>0</v>
      </c>
      <c r="GA134" s="52">
        <v>0</v>
      </c>
      <c r="GB134" s="52">
        <v>0</v>
      </c>
      <c r="GC134" s="52">
        <v>0</v>
      </c>
      <c r="GD134" s="52">
        <v>0</v>
      </c>
      <c r="GE134" s="52">
        <v>0</v>
      </c>
      <c r="GF134" s="52">
        <v>0</v>
      </c>
      <c r="GG134" s="52">
        <v>0</v>
      </c>
      <c r="GH134" s="52">
        <v>0</v>
      </c>
      <c r="GI134" s="52">
        <v>0</v>
      </c>
      <c r="GJ134" s="52">
        <v>0</v>
      </c>
      <c r="GK134" s="52">
        <v>0</v>
      </c>
      <c r="GL134" s="52">
        <v>0</v>
      </c>
      <c r="GM134" s="52">
        <v>0</v>
      </c>
      <c r="GN134" s="52">
        <v>0</v>
      </c>
      <c r="GO134" s="52">
        <v>0</v>
      </c>
      <c r="GP134" s="52">
        <v>0</v>
      </c>
      <c r="GQ134" s="52">
        <v>0</v>
      </c>
      <c r="GR134" s="52">
        <v>0</v>
      </c>
      <c r="GS134" s="52">
        <v>0</v>
      </c>
      <c r="GT134" s="52">
        <v>0</v>
      </c>
      <c r="GU134" s="52">
        <v>0</v>
      </c>
      <c r="GV134" s="52">
        <v>0</v>
      </c>
      <c r="GW134" s="52">
        <v>0</v>
      </c>
      <c r="GX134" s="52">
        <v>0</v>
      </c>
      <c r="GY134" s="52">
        <v>0</v>
      </c>
      <c r="GZ134" s="52">
        <v>0</v>
      </c>
      <c r="HA134" s="52">
        <v>0</v>
      </c>
      <c r="HB134" s="52">
        <v>0</v>
      </c>
      <c r="HC134" s="52">
        <v>0</v>
      </c>
      <c r="HD134" s="52">
        <v>0</v>
      </c>
      <c r="HE134" s="52">
        <v>0</v>
      </c>
      <c r="HF134" s="52">
        <v>0</v>
      </c>
      <c r="HG134" s="52">
        <v>0</v>
      </c>
      <c r="HH134" s="52">
        <v>0</v>
      </c>
      <c r="HI134" s="52">
        <v>0</v>
      </c>
      <c r="HJ134" s="52">
        <v>0</v>
      </c>
      <c r="HK134" s="52">
        <v>0</v>
      </c>
      <c r="HL134" s="52">
        <v>0</v>
      </c>
      <c r="HM134" s="52">
        <v>0</v>
      </c>
      <c r="HN134" s="52">
        <v>0</v>
      </c>
      <c r="HO134" s="52">
        <v>0</v>
      </c>
      <c r="HP134" s="52">
        <v>0</v>
      </c>
      <c r="HQ134" s="52">
        <v>0</v>
      </c>
      <c r="HR134" s="52">
        <v>0</v>
      </c>
      <c r="HS134" s="52">
        <v>0</v>
      </c>
      <c r="HT134" s="52">
        <v>0</v>
      </c>
      <c r="HU134" s="52">
        <v>0</v>
      </c>
      <c r="HV134" s="52">
        <v>0</v>
      </c>
      <c r="HW134" s="52">
        <v>0</v>
      </c>
      <c r="HX134" s="52">
        <v>0</v>
      </c>
      <c r="HY134" s="52">
        <v>0</v>
      </c>
      <c r="HZ134" s="52">
        <v>0</v>
      </c>
      <c r="IA134" s="52">
        <v>0</v>
      </c>
      <c r="IB134" s="52">
        <v>0</v>
      </c>
      <c r="IC134" s="52">
        <v>0</v>
      </c>
      <c r="ID134" s="52">
        <v>0</v>
      </c>
      <c r="IE134" s="52">
        <v>0</v>
      </c>
      <c r="IF134" s="52">
        <v>0</v>
      </c>
      <c r="IG134" s="52">
        <v>0</v>
      </c>
      <c r="IH134" s="52">
        <v>0</v>
      </c>
      <c r="II134" s="52">
        <v>0</v>
      </c>
      <c r="IJ134" s="52">
        <v>0</v>
      </c>
      <c r="IK134" s="52">
        <v>0</v>
      </c>
      <c r="IL134" s="52">
        <v>0</v>
      </c>
      <c r="IM134" s="52">
        <v>0</v>
      </c>
      <c r="IN134" s="52">
        <v>0</v>
      </c>
      <c r="IO134" s="52">
        <v>0</v>
      </c>
      <c r="IP134" s="52">
        <v>0</v>
      </c>
      <c r="IQ134" s="52">
        <v>0</v>
      </c>
      <c r="IR134" s="52">
        <v>0</v>
      </c>
      <c r="IS134" s="52">
        <v>0</v>
      </c>
      <c r="IT134" s="52">
        <v>0</v>
      </c>
      <c r="IU134" s="52">
        <v>0</v>
      </c>
      <c r="IV134" s="52">
        <v>0</v>
      </c>
      <c r="IW134" s="52">
        <v>0</v>
      </c>
      <c r="IX134" s="52">
        <v>0</v>
      </c>
      <c r="IY134" s="52">
        <v>0</v>
      </c>
      <c r="IZ134" s="52">
        <v>0</v>
      </c>
      <c r="JA134" s="52">
        <v>0</v>
      </c>
      <c r="JB134" s="52">
        <v>0</v>
      </c>
      <c r="JC134" s="52">
        <v>0</v>
      </c>
      <c r="JD134" s="52">
        <v>0</v>
      </c>
      <c r="JE134" s="52">
        <v>0</v>
      </c>
      <c r="JF134" s="52">
        <v>0</v>
      </c>
      <c r="JG134" s="52">
        <v>0</v>
      </c>
      <c r="JH134" s="52">
        <v>0</v>
      </c>
      <c r="JI134" s="52">
        <v>0</v>
      </c>
      <c r="JJ134" s="52">
        <v>0</v>
      </c>
      <c r="JK134" s="52">
        <v>0</v>
      </c>
      <c r="JL134" s="52">
        <v>0</v>
      </c>
      <c r="JM134" s="52">
        <v>0</v>
      </c>
      <c r="JN134" s="52">
        <v>0</v>
      </c>
      <c r="JO134" s="52">
        <v>0</v>
      </c>
      <c r="JP134" s="52">
        <v>0</v>
      </c>
      <c r="JQ134" s="52">
        <v>0</v>
      </c>
      <c r="JR134" s="52">
        <v>0</v>
      </c>
      <c r="JS134" s="52">
        <v>0</v>
      </c>
      <c r="JT134" s="52">
        <v>0</v>
      </c>
      <c r="JU134" s="52">
        <v>0</v>
      </c>
      <c r="JV134" s="52">
        <v>0</v>
      </c>
      <c r="JW134" s="52">
        <v>0</v>
      </c>
      <c r="JX134" s="52">
        <v>0</v>
      </c>
      <c r="JY134" s="52">
        <v>0</v>
      </c>
      <c r="JZ134" s="52">
        <v>0</v>
      </c>
      <c r="KA134" s="52">
        <v>0</v>
      </c>
      <c r="KB134" s="52">
        <v>0</v>
      </c>
      <c r="KC134" s="52">
        <v>0</v>
      </c>
      <c r="KD134" s="52">
        <v>0</v>
      </c>
      <c r="KE134" s="52">
        <v>0</v>
      </c>
      <c r="KF134" s="52">
        <v>0</v>
      </c>
      <c r="KG134" s="52">
        <v>0</v>
      </c>
      <c r="KH134" s="52">
        <v>0</v>
      </c>
      <c r="KI134" s="52">
        <v>0</v>
      </c>
      <c r="KJ134" s="52">
        <v>0</v>
      </c>
      <c r="KK134" s="52">
        <v>0</v>
      </c>
      <c r="KL134" s="52">
        <v>0</v>
      </c>
      <c r="KM134" s="52">
        <v>0</v>
      </c>
      <c r="KN134" s="52">
        <v>0</v>
      </c>
      <c r="KO134" s="52">
        <v>0</v>
      </c>
      <c r="KP134" s="52">
        <v>0</v>
      </c>
      <c r="KQ134" s="52">
        <v>0</v>
      </c>
      <c r="KR134" s="52">
        <v>0</v>
      </c>
      <c r="KS134" s="52">
        <v>0</v>
      </c>
      <c r="KT134" s="52">
        <v>0</v>
      </c>
      <c r="KU134" s="52">
        <v>0</v>
      </c>
      <c r="KV134" s="52">
        <v>0</v>
      </c>
      <c r="KW134" s="52">
        <v>0</v>
      </c>
      <c r="KX134" s="52">
        <v>0</v>
      </c>
      <c r="KY134" s="52">
        <v>0</v>
      </c>
      <c r="KZ134" s="52">
        <v>0</v>
      </c>
    </row>
    <row r="135" spans="1:312" x14ac:dyDescent="0.2">
      <c r="A135" s="89">
        <v>1.104919</v>
      </c>
      <c r="B135" s="41" t="s">
        <v>823</v>
      </c>
      <c r="C135" s="51" t="s">
        <v>60</v>
      </c>
      <c r="D135" s="52">
        <v>0</v>
      </c>
      <c r="E135" s="52">
        <v>1.6923712256211828E-5</v>
      </c>
      <c r="F135" s="52">
        <v>3.7859868529788187E-5</v>
      </c>
      <c r="G135" s="52">
        <v>1.4841463728642911E-5</v>
      </c>
      <c r="H135" s="52">
        <v>0</v>
      </c>
      <c r="I135" s="52">
        <v>8.7109392469898403E-6</v>
      </c>
      <c r="J135" s="52">
        <v>1.0166855201307531E-4</v>
      </c>
      <c r="K135" s="52">
        <v>1.9235895324376149E-5</v>
      </c>
      <c r="L135" s="52">
        <v>5.3984434954280775E-6</v>
      </c>
      <c r="M135" s="52">
        <v>4.055518572133523E-5</v>
      </c>
      <c r="N135" s="52">
        <v>5.7503966366959376E-6</v>
      </c>
      <c r="O135" s="52">
        <v>2.2544076895250221E-5</v>
      </c>
      <c r="P135" s="52">
        <v>4.6350129033398842E-5</v>
      </c>
      <c r="Q135" s="52">
        <v>3.6433497840027295E-5</v>
      </c>
      <c r="R135" s="52">
        <v>3.4563504454185165E-5</v>
      </c>
      <c r="S135" s="52">
        <v>7.9056380752490866E-5</v>
      </c>
      <c r="T135" s="52">
        <v>1.846451165583479E-4</v>
      </c>
      <c r="U135" s="52">
        <v>4.5920883931416134E-5</v>
      </c>
      <c r="V135" s="52">
        <v>1.5488684442760018E-5</v>
      </c>
      <c r="W135" s="52">
        <v>5.9845725249822492E-5</v>
      </c>
      <c r="X135" s="52">
        <v>6.1207517928741465E-5</v>
      </c>
      <c r="Y135" s="52">
        <v>1.3134835632083554E-4</v>
      </c>
      <c r="Z135" s="52">
        <v>6.1408548822002119E-5</v>
      </c>
      <c r="AA135" s="52">
        <v>8.2310169527902217E-5</v>
      </c>
      <c r="AB135" s="52">
        <v>3.1027383231497392E-5</v>
      </c>
      <c r="AC135" s="52">
        <v>1.935700716927575E-5</v>
      </c>
      <c r="AD135" s="52">
        <v>2.2216458369458112E-4</v>
      </c>
      <c r="AE135" s="52">
        <v>6.145387680079047E-5</v>
      </c>
      <c r="AF135" s="52">
        <v>6.7768095068882853E-5</v>
      </c>
      <c r="AG135" s="52">
        <v>1.621271643279325E-4</v>
      </c>
      <c r="AH135" s="52">
        <v>5.0641926575037839E-5</v>
      </c>
      <c r="AI135" s="52">
        <v>3.7929002764829664E-4</v>
      </c>
      <c r="AJ135" s="52">
        <v>4.064420882536395E-4</v>
      </c>
      <c r="AK135" s="52">
        <v>3.9029378631703123E-4</v>
      </c>
      <c r="AL135" s="52">
        <v>3.2741487042774482E-5</v>
      </c>
      <c r="AM135" s="52">
        <v>1.6800618110575572E-4</v>
      </c>
      <c r="AN135" s="52">
        <v>1.558323616111282E-4</v>
      </c>
      <c r="AO135" s="52">
        <v>2.7951042416075937E-4</v>
      </c>
      <c r="AP135" s="52">
        <v>8.644354815332091E-5</v>
      </c>
      <c r="AQ135" s="52">
        <v>2.281190390736483E-4</v>
      </c>
      <c r="AR135" s="52">
        <v>2.0997835280374627E-3</v>
      </c>
      <c r="AS135" s="52">
        <v>2.9230418686521846E-4</v>
      </c>
      <c r="AT135" s="52">
        <v>2.0352136749823309E-4</v>
      </c>
      <c r="AU135" s="52">
        <v>9.7668779354643986E-5</v>
      </c>
      <c r="AV135" s="52">
        <v>2.1034839540513805E-5</v>
      </c>
      <c r="AW135" s="52">
        <v>8.1083155823723692E-6</v>
      </c>
      <c r="AX135" s="52">
        <v>9.4183595218705113E-6</v>
      </c>
      <c r="AY135" s="52">
        <v>6.3232640459750779E-5</v>
      </c>
      <c r="AZ135" s="52">
        <v>2.1661852002447931E-4</v>
      </c>
      <c r="BA135" s="52">
        <v>1.2451218798833429E-3</v>
      </c>
      <c r="BB135" s="52">
        <v>1.2067015791408127E-4</v>
      </c>
      <c r="BC135" s="52">
        <v>4.4463864495956745E-5</v>
      </c>
      <c r="BD135" s="52">
        <v>8.5002355102743119E-5</v>
      </c>
      <c r="BE135" s="52">
        <v>6.8779369004312883E-6</v>
      </c>
      <c r="BF135" s="52">
        <v>1.3635711650923071E-4</v>
      </c>
      <c r="BG135" s="52">
        <v>1.3077992059772268E-4</v>
      </c>
      <c r="BH135" s="52">
        <v>1.4243031898473547E-4</v>
      </c>
      <c r="BI135" s="52">
        <v>3.2251377600589671E-5</v>
      </c>
      <c r="BJ135" s="52">
        <v>3.555461830552293E-5</v>
      </c>
      <c r="BK135" s="52">
        <v>8.4884942150589853E-5</v>
      </c>
      <c r="BL135" s="52">
        <v>1.1964822172109499E-4</v>
      </c>
      <c r="BM135" s="52">
        <v>1.0972065071533461E-5</v>
      </c>
      <c r="BN135" s="52">
        <v>7.9802332137401084E-5</v>
      </c>
      <c r="BO135" s="52">
        <v>1.5049357450353648E-5</v>
      </c>
      <c r="BP135" s="52">
        <v>1.2551384190182339E-5</v>
      </c>
      <c r="BQ135" s="52">
        <v>6.1551942161389322E-6</v>
      </c>
      <c r="BR135" s="52">
        <v>1.7284640876647679E-4</v>
      </c>
      <c r="BS135" s="52">
        <v>0</v>
      </c>
      <c r="BT135" s="52">
        <v>2.6139832978702931E-6</v>
      </c>
      <c r="BU135" s="52">
        <v>4.5017161567061673E-6</v>
      </c>
      <c r="BV135" s="52">
        <v>4.9251072206767353E-6</v>
      </c>
      <c r="BW135" s="52">
        <v>0</v>
      </c>
      <c r="BX135" s="52">
        <v>8.0816481674893747E-6</v>
      </c>
      <c r="BY135" s="52">
        <v>3.7878180461807971E-5</v>
      </c>
      <c r="BZ135" s="52">
        <v>3.4761650348644316E-4</v>
      </c>
      <c r="CA135" s="52">
        <v>4.1588880831881448E-5</v>
      </c>
      <c r="CB135" s="52">
        <v>1.6507895124577993E-6</v>
      </c>
      <c r="CC135" s="52">
        <v>2.0003703098218306E-5</v>
      </c>
      <c r="CD135" s="52">
        <v>1.5152925826896724E-4</v>
      </c>
      <c r="CE135" s="52">
        <v>6.2714685629283514E-5</v>
      </c>
      <c r="CF135" s="52">
        <v>1.7712599939212942E-4</v>
      </c>
      <c r="CG135" s="52">
        <v>1.025303132970611E-4</v>
      </c>
      <c r="CH135" s="52">
        <v>1.6879140689042031E-4</v>
      </c>
      <c r="CI135" s="52">
        <v>2.0022246697984524E-4</v>
      </c>
      <c r="CJ135" s="52">
        <v>2.4268987846742193E-5</v>
      </c>
      <c r="CK135" s="52">
        <v>9.2057461669366683E-6</v>
      </c>
      <c r="CL135" s="52">
        <v>1.1539129380478943E-3</v>
      </c>
      <c r="CM135" s="52">
        <v>7.5980500081740886E-4</v>
      </c>
      <c r="CN135" s="52">
        <v>1.4528908359870605E-3</v>
      </c>
      <c r="CO135" s="52">
        <v>6.5496845549501065E-4</v>
      </c>
      <c r="CP135" s="52">
        <v>1.3291339736444752E-2</v>
      </c>
      <c r="CQ135" s="52">
        <v>8.7131983482359113E-5</v>
      </c>
      <c r="CR135" s="52">
        <v>1.2139969159628966E-4</v>
      </c>
      <c r="CS135" s="52">
        <v>3.8175776588727732E-5</v>
      </c>
      <c r="CT135" s="52">
        <v>2.8368861671710483E-4</v>
      </c>
      <c r="CU135" s="52">
        <v>3.6275549915721637E-5</v>
      </c>
      <c r="CV135" s="52">
        <v>1.9999128529176518E-4</v>
      </c>
      <c r="CW135" s="52">
        <v>6.418544874279368E-5</v>
      </c>
      <c r="CX135" s="52">
        <v>1.2137517369528976E-4</v>
      </c>
      <c r="CY135" s="52">
        <v>1.2507111807059891E-4</v>
      </c>
      <c r="CZ135" s="52">
        <v>6.692519538580305E-5</v>
      </c>
      <c r="DA135" s="52">
        <v>1.2241352318247873E-5</v>
      </c>
      <c r="DB135" s="52">
        <v>3.3909191206116285E-5</v>
      </c>
      <c r="DC135" s="52">
        <v>9.955050342548013E-5</v>
      </c>
      <c r="DD135" s="52">
        <v>1.4350758360764734E-4</v>
      </c>
      <c r="DE135" s="52">
        <v>1.0101278269826021E-5</v>
      </c>
      <c r="DF135" s="52">
        <v>5.2615019284778049E-5</v>
      </c>
      <c r="DG135" s="52">
        <v>3.2790006340756184E-5</v>
      </c>
      <c r="DH135" s="52">
        <v>2.4337389369722545E-4</v>
      </c>
      <c r="DI135" s="52">
        <v>5.9068547625600362E-5</v>
      </c>
      <c r="DJ135" s="52">
        <v>2.3481122582813421E-4</v>
      </c>
      <c r="DK135" s="52">
        <v>9.40908091521554E-6</v>
      </c>
      <c r="DL135" s="52">
        <v>2.1773339715878742E-4</v>
      </c>
      <c r="DM135" s="52">
        <v>4.7806122008364386E-5</v>
      </c>
      <c r="DN135" s="52">
        <v>4.2836433204732668E-4</v>
      </c>
      <c r="DO135" s="52">
        <v>6.7821628779392751E-4</v>
      </c>
      <c r="DP135" s="52">
        <v>9.0929996300098516E-5</v>
      </c>
      <c r="DQ135" s="52">
        <v>2.3600330367542003E-4</v>
      </c>
      <c r="DR135" s="52">
        <v>1.1736735617034272E-4</v>
      </c>
      <c r="DS135" s="52">
        <v>9.5020116632908364E-5</v>
      </c>
      <c r="DT135" s="52">
        <v>1.3142899191218466E-4</v>
      </c>
      <c r="DU135" s="52">
        <v>1.556577461531436E-4</v>
      </c>
      <c r="DV135" s="52">
        <v>1.7116163624092096E-5</v>
      </c>
      <c r="DW135" s="52">
        <v>1.6502308311798738E-4</v>
      </c>
      <c r="DX135" s="52">
        <v>1.5735912913215092E-4</v>
      </c>
      <c r="DY135" s="52">
        <v>2.3762725068113288E-4</v>
      </c>
      <c r="DZ135" s="52">
        <v>2.0759588502240682E-4</v>
      </c>
      <c r="EA135" s="52">
        <v>1.6101758685907173E-4</v>
      </c>
      <c r="EB135" s="52">
        <v>4.2551332920075637E-4</v>
      </c>
      <c r="EC135" s="52">
        <v>1.3781913883416418E-4</v>
      </c>
      <c r="ED135" s="52">
        <v>3.436024228097258E-4</v>
      </c>
      <c r="EE135" s="52">
        <v>6.2193254741669678E-4</v>
      </c>
      <c r="EF135" s="52">
        <v>1.4458901160785088E-2</v>
      </c>
      <c r="EG135" s="52">
        <v>6.4000709749217595E-4</v>
      </c>
      <c r="EH135" s="52">
        <v>3.3645585967944692E-4</v>
      </c>
      <c r="EI135" s="52">
        <v>2.2223005088508539E-4</v>
      </c>
      <c r="EJ135" s="52">
        <v>8.4773057078792375E-4</v>
      </c>
      <c r="EK135" s="52">
        <v>1.4557344510722132E-3</v>
      </c>
      <c r="EL135" s="52">
        <v>2.3657361374172188E-5</v>
      </c>
      <c r="EM135" s="52">
        <v>8.4553561760908084E-5</v>
      </c>
      <c r="EN135" s="52">
        <v>3.6149655189602484E-6</v>
      </c>
      <c r="EO135" s="52">
        <v>1.8267309021974581E-6</v>
      </c>
      <c r="EP135" s="52">
        <v>1.2505636357020279E-5</v>
      </c>
      <c r="EQ135" s="52">
        <v>4.9451180830011011E-5</v>
      </c>
      <c r="ER135" s="52">
        <v>2.1979006611816445E-5</v>
      </c>
      <c r="ES135" s="52">
        <v>5.0378051651249182E-6</v>
      </c>
      <c r="ET135" s="52">
        <v>0</v>
      </c>
      <c r="EU135" s="52">
        <v>5.9469472763512618E-6</v>
      </c>
      <c r="EV135" s="52">
        <v>6.8645299397994521E-6</v>
      </c>
      <c r="EW135" s="52">
        <v>0</v>
      </c>
      <c r="EX135" s="52">
        <v>7.8954911584817739E-5</v>
      </c>
      <c r="EY135" s="52">
        <v>7.9982359896449456E-5</v>
      </c>
      <c r="EZ135" s="52">
        <v>3.0280323873015071E-5</v>
      </c>
      <c r="FA135" s="52">
        <v>2.91657969408909E-5</v>
      </c>
      <c r="FB135" s="52">
        <v>8.943123004128561E-6</v>
      </c>
      <c r="FC135" s="52">
        <v>4.3865506336447103E-5</v>
      </c>
      <c r="FD135" s="52">
        <v>1.1192607100728359E-4</v>
      </c>
      <c r="FE135" s="52">
        <v>3.2145413387850072E-5</v>
      </c>
      <c r="FF135" s="52">
        <v>2.1516364675822362E-4</v>
      </c>
      <c r="FG135" s="52">
        <v>1.4649751778440213E-5</v>
      </c>
      <c r="FH135" s="52">
        <v>7.4821604315184368E-5</v>
      </c>
      <c r="FI135" s="52">
        <v>7.5815085917847928E-5</v>
      </c>
      <c r="FJ135" s="52">
        <v>1.8941993254091387E-4</v>
      </c>
      <c r="FK135" s="52">
        <v>1.6255739997122522E-6</v>
      </c>
      <c r="FL135" s="52">
        <v>6.2416245593653182E-5</v>
      </c>
      <c r="FM135" s="52">
        <v>4.5084861379993047E-5</v>
      </c>
      <c r="FN135" s="52">
        <v>1.1965556508949091E-4</v>
      </c>
      <c r="FO135" s="52">
        <v>3.7461808297280825E-5</v>
      </c>
      <c r="FP135" s="52">
        <v>2.8206014961858867E-4</v>
      </c>
      <c r="FQ135" s="52">
        <v>3.4823817213490368E-5</v>
      </c>
      <c r="FR135" s="52">
        <v>1.0992850512690503E-4</v>
      </c>
      <c r="FS135" s="52">
        <v>0</v>
      </c>
      <c r="FT135" s="52">
        <v>2.0416338296511219E-5</v>
      </c>
      <c r="FU135" s="52">
        <v>5.7229150400030582E-5</v>
      </c>
      <c r="FV135" s="52">
        <v>0</v>
      </c>
      <c r="FW135" s="52">
        <v>0</v>
      </c>
      <c r="FX135" s="52">
        <v>8.1098883531203706E-6</v>
      </c>
      <c r="FY135" s="52">
        <v>5.6371239222869019E-5</v>
      </c>
      <c r="FZ135" s="52">
        <v>1.6637261643218988E-4</v>
      </c>
      <c r="GA135" s="52">
        <v>1.1420799543150202E-5</v>
      </c>
      <c r="GB135" s="52">
        <v>4.9213523218097271E-5</v>
      </c>
      <c r="GC135" s="52">
        <v>7.1788680828493462E-6</v>
      </c>
      <c r="GD135" s="52">
        <v>2.0449454023688502E-5</v>
      </c>
      <c r="GE135" s="52">
        <v>2.1189462908156424E-5</v>
      </c>
      <c r="GF135" s="52">
        <v>1.0778762489410145E-4</v>
      </c>
      <c r="GG135" s="52">
        <v>5.0425817055178722E-5</v>
      </c>
      <c r="GH135" s="52">
        <v>1.8176671959637414E-4</v>
      </c>
      <c r="GI135" s="52">
        <v>1.4435680489041628E-4</v>
      </c>
      <c r="GJ135" s="52">
        <v>3.1572259100770755E-5</v>
      </c>
      <c r="GK135" s="52">
        <v>1.9827826229191673E-4</v>
      </c>
      <c r="GL135" s="52">
        <v>1.7006317968767265E-4</v>
      </c>
      <c r="GM135" s="52">
        <v>1.9949842419225715E-5</v>
      </c>
      <c r="GN135" s="52">
        <v>9.0506681713089195E-5</v>
      </c>
      <c r="GO135" s="52">
        <v>9.1417238483250301E-5</v>
      </c>
      <c r="GP135" s="52">
        <v>4.1012332025560318E-5</v>
      </c>
      <c r="GQ135" s="52">
        <v>2.2001982783734967E-6</v>
      </c>
      <c r="GR135" s="52">
        <v>8.5020642469573103E-6</v>
      </c>
      <c r="GS135" s="52">
        <v>5.7885650069363799E-6</v>
      </c>
      <c r="GT135" s="52">
        <v>0</v>
      </c>
      <c r="GU135" s="52">
        <v>0</v>
      </c>
      <c r="GV135" s="52">
        <v>6.0888880988113472E-5</v>
      </c>
      <c r="GW135" s="52">
        <v>2.4579114072415502E-4</v>
      </c>
      <c r="GX135" s="52">
        <v>9.4332035907905519E-5</v>
      </c>
      <c r="GY135" s="52">
        <v>2.6000629276136036E-5</v>
      </c>
      <c r="GZ135" s="52">
        <v>1.6015970887738743E-3</v>
      </c>
      <c r="HA135" s="52">
        <v>4.5131322048109239E-3</v>
      </c>
      <c r="HB135" s="52">
        <v>3.5662246662589406E-3</v>
      </c>
      <c r="HC135" s="52">
        <v>0.30660631451799769</v>
      </c>
      <c r="HD135" s="52">
        <v>0.55477411183177749</v>
      </c>
      <c r="HE135" s="52">
        <v>1.2318823901209686E-3</v>
      </c>
      <c r="HF135" s="52">
        <v>3.0175896317277733E-4</v>
      </c>
      <c r="HG135" s="52">
        <v>9.7056111475164937E-4</v>
      </c>
      <c r="HH135" s="52">
        <v>0.81990047568875324</v>
      </c>
      <c r="HI135" s="52">
        <v>2.1421180041834779E-3</v>
      </c>
      <c r="HJ135" s="52">
        <v>1.0189479488342901E-3</v>
      </c>
      <c r="HK135" s="52">
        <v>0</v>
      </c>
      <c r="HL135" s="52">
        <v>1.3710012978377563E-4</v>
      </c>
      <c r="HM135" s="52">
        <v>2.0787092701289917E-4</v>
      </c>
      <c r="HN135" s="52">
        <v>4.5732706919895135E-5</v>
      </c>
      <c r="HO135" s="52">
        <v>6.9768891705418177E-5</v>
      </c>
      <c r="HP135" s="52">
        <v>3.995612079724379E-3</v>
      </c>
      <c r="HQ135" s="52">
        <v>2.6343022664892255E-3</v>
      </c>
      <c r="HR135" s="52">
        <v>3.1285429880820383E-3</v>
      </c>
      <c r="HS135" s="52">
        <v>0.81334305367104986</v>
      </c>
      <c r="HT135" s="52">
        <v>0.39671050017269144</v>
      </c>
      <c r="HU135" s="52">
        <v>0.22115066318219695</v>
      </c>
      <c r="HV135" s="52">
        <v>3.5312462249657839E-3</v>
      </c>
      <c r="HW135" s="52">
        <v>5.8063916696803176E-6</v>
      </c>
      <c r="HX135" s="52">
        <v>0</v>
      </c>
      <c r="HY135" s="52">
        <v>4.0333567639094459E-6</v>
      </c>
      <c r="HZ135" s="52">
        <v>1.1047392610497457E-5</v>
      </c>
      <c r="IA135" s="52">
        <v>4.098726283276966E-5</v>
      </c>
      <c r="IB135" s="52">
        <v>2.4271597577825915E-5</v>
      </c>
      <c r="IC135" s="52">
        <v>6.7928489111541149E-5</v>
      </c>
      <c r="ID135" s="52">
        <v>1.2666873247098138E-4</v>
      </c>
      <c r="IE135" s="52">
        <v>8.0562765199379641E-5</v>
      </c>
      <c r="IF135" s="52">
        <v>7.3824847380783465E-5</v>
      </c>
      <c r="IG135" s="52">
        <v>1.1256134173182546E-4</v>
      </c>
      <c r="IH135" s="52">
        <v>6.0535532233863965E-5</v>
      </c>
      <c r="II135" s="52">
        <v>1.4485123394686496E-4</v>
      </c>
      <c r="IJ135" s="52">
        <v>3.1386894840688601E-6</v>
      </c>
      <c r="IK135" s="52">
        <v>2.2387228859798501E-5</v>
      </c>
      <c r="IL135" s="52">
        <v>6.9000904884513372E-5</v>
      </c>
      <c r="IM135" s="52">
        <v>6.5842221250193624E-6</v>
      </c>
      <c r="IN135" s="52">
        <v>8.6679309515842889E-5</v>
      </c>
      <c r="IO135" s="52">
        <v>1.1903441649805058E-5</v>
      </c>
      <c r="IP135" s="52">
        <v>5.92860853813666E-6</v>
      </c>
      <c r="IQ135" s="52">
        <v>1.8605796478175235E-5</v>
      </c>
      <c r="IR135" s="52">
        <v>1.8878149710385681E-5</v>
      </c>
      <c r="IS135" s="52">
        <v>1.6546807256002114E-6</v>
      </c>
      <c r="IT135" s="52">
        <v>3.1711065973143115E-5</v>
      </c>
      <c r="IU135" s="52">
        <v>1.6971911595121926E-5</v>
      </c>
      <c r="IV135" s="52">
        <v>6.02443069090288E-6</v>
      </c>
      <c r="IW135" s="52">
        <v>1.4308821491238162E-5</v>
      </c>
      <c r="IX135" s="52">
        <v>1.4864187971997531E-5</v>
      </c>
      <c r="IY135" s="52">
        <v>2.1231615434181296E-6</v>
      </c>
      <c r="IZ135" s="52">
        <v>3.7610981433310523E-5</v>
      </c>
      <c r="JA135" s="52">
        <v>5.517097692256555E-5</v>
      </c>
      <c r="JB135" s="52">
        <v>3.4764434571904437E-5</v>
      </c>
      <c r="JC135" s="52">
        <v>1.6891549310123719E-5</v>
      </c>
      <c r="JD135" s="52">
        <v>1.4136129647283126E-5</v>
      </c>
      <c r="JE135" s="52">
        <v>4.7283971711183927E-6</v>
      </c>
      <c r="JF135" s="52">
        <v>4.8712684873018571E-6</v>
      </c>
      <c r="JG135" s="52">
        <v>5.1038445244960145E-5</v>
      </c>
      <c r="JH135" s="52">
        <v>8.4539249943442108E-5</v>
      </c>
      <c r="JI135" s="52">
        <v>9.2425180991891803E-6</v>
      </c>
      <c r="JJ135" s="52">
        <v>1.9649687539359207E-5</v>
      </c>
      <c r="JK135" s="52">
        <v>1.9141604084846372E-4</v>
      </c>
      <c r="JL135" s="52">
        <v>5.2909498304303512E-5</v>
      </c>
      <c r="JM135" s="52">
        <v>4.3610217271935053E-5</v>
      </c>
      <c r="JN135" s="52">
        <v>3.5005197650884368E-6</v>
      </c>
      <c r="JO135" s="52">
        <v>4.8082551303088797E-6</v>
      </c>
      <c r="JP135" s="52">
        <v>1.0159238403591595E-5</v>
      </c>
      <c r="JQ135" s="52">
        <v>4.1349302109760989E-5</v>
      </c>
      <c r="JR135" s="52">
        <v>3.0076414809514121E-5</v>
      </c>
      <c r="JS135" s="52">
        <v>5.5733098549226713E-6</v>
      </c>
      <c r="JT135" s="52">
        <v>2.3761354716926944E-4</v>
      </c>
      <c r="JU135" s="52">
        <v>9.7637663609319772E-5</v>
      </c>
      <c r="JV135" s="52">
        <v>1.1654310949418171E-4</v>
      </c>
      <c r="JW135" s="52">
        <v>2.8992802891592717E-4</v>
      </c>
      <c r="JX135" s="52">
        <v>2.1688020342414764E-4</v>
      </c>
      <c r="JY135" s="52">
        <v>1.6087311034330737E-3</v>
      </c>
      <c r="JZ135" s="52">
        <v>1.1065068177743969E-4</v>
      </c>
      <c r="KA135" s="52">
        <v>1.9160479563790918E-2</v>
      </c>
      <c r="KB135" s="52">
        <v>1.5800291702345963E-4</v>
      </c>
      <c r="KC135" s="52">
        <v>9.3551720367700657E-5</v>
      </c>
      <c r="KD135" s="52">
        <v>2.6571584335628419E-4</v>
      </c>
      <c r="KE135" s="52">
        <v>1.9727261643870449E-4</v>
      </c>
      <c r="KF135" s="52">
        <v>6.7223022379470738E-4</v>
      </c>
      <c r="KG135" s="52">
        <v>1.746959930837981E-4</v>
      </c>
      <c r="KH135" s="52">
        <v>2.5994074345379783E-4</v>
      </c>
      <c r="KI135" s="52">
        <v>1.3383240669718113E-4</v>
      </c>
      <c r="KJ135" s="52">
        <v>2.6105842456062157E-4</v>
      </c>
      <c r="KK135" s="52">
        <v>2.6004336095487352E-4</v>
      </c>
      <c r="KL135" s="52">
        <v>1.7319030045662596E-4</v>
      </c>
      <c r="KM135" s="52">
        <v>1.3689699464845671E-4</v>
      </c>
      <c r="KN135" s="52">
        <v>1.1008800421750025E-3</v>
      </c>
      <c r="KO135" s="52">
        <v>7.7691470860268745E-4</v>
      </c>
      <c r="KP135" s="52">
        <v>3.5091187748292825E-4</v>
      </c>
      <c r="KQ135" s="52">
        <v>1.0497246962228373E-3</v>
      </c>
      <c r="KR135" s="52">
        <v>2.6592503919395448E-4</v>
      </c>
      <c r="KS135" s="52">
        <v>1.0864710115543314E-4</v>
      </c>
      <c r="KT135" s="52">
        <v>3.9070293092693259E-4</v>
      </c>
      <c r="KU135" s="52">
        <v>5.0240183734176621E-4</v>
      </c>
      <c r="KV135" s="52">
        <v>3.0639632643310209E-3</v>
      </c>
      <c r="KW135" s="52">
        <v>2.2704730156649378E-4</v>
      </c>
      <c r="KX135" s="52">
        <v>1.7315004299803548E-4</v>
      </c>
      <c r="KY135" s="52">
        <v>5.8620982562964232E-4</v>
      </c>
      <c r="KZ135" s="52">
        <v>3.8219634687574667E-4</v>
      </c>
    </row>
    <row r="136" spans="1:312" x14ac:dyDescent="0.2">
      <c r="A136" s="89">
        <v>1.055051</v>
      </c>
      <c r="B136" s="41" t="s">
        <v>822</v>
      </c>
      <c r="C136" s="51" t="s">
        <v>156</v>
      </c>
      <c r="D136" s="52">
        <v>3.7497999441838289E-6</v>
      </c>
      <c r="E136" s="52">
        <v>4.9277097121855815E-6</v>
      </c>
      <c r="F136" s="52">
        <v>8.9960253837211558E-7</v>
      </c>
      <c r="G136" s="52">
        <v>5.1009052668827549E-6</v>
      </c>
      <c r="H136" s="52">
        <v>6.9046745190053149E-6</v>
      </c>
      <c r="I136" s="52">
        <v>8.3553907062963775E-7</v>
      </c>
      <c r="J136" s="52">
        <v>4.2313666808730903E-6</v>
      </c>
      <c r="K136" s="52">
        <v>2.6603837574664414E-6</v>
      </c>
      <c r="L136" s="52">
        <v>9.2006944929053145E-6</v>
      </c>
      <c r="M136" s="52">
        <v>2.144388951092961E-6</v>
      </c>
      <c r="N136" s="52">
        <v>2.580130233171447E-6</v>
      </c>
      <c r="O136" s="52">
        <v>4.1666205822916254E-6</v>
      </c>
      <c r="P136" s="52">
        <v>3.0818122929368637E-6</v>
      </c>
      <c r="Q136" s="52">
        <v>1.045192918706785E-5</v>
      </c>
      <c r="R136" s="52">
        <v>9.5797417623275989E-6</v>
      </c>
      <c r="S136" s="52">
        <v>9.7498029267044629E-6</v>
      </c>
      <c r="T136" s="52">
        <v>2.25215929366151E-5</v>
      </c>
      <c r="U136" s="52">
        <v>1.9275734220706102E-5</v>
      </c>
      <c r="V136" s="52">
        <v>5.2632131500024999E-6</v>
      </c>
      <c r="W136" s="52">
        <v>1.5683016931930066E-6</v>
      </c>
      <c r="X136" s="52">
        <v>6.1305345607903021E-6</v>
      </c>
      <c r="Y136" s="52">
        <v>3.9563623701484963E-5</v>
      </c>
      <c r="Z136" s="52">
        <v>2.9670021187106877E-5</v>
      </c>
      <c r="AA136" s="52">
        <v>1.0040430749575407E-5</v>
      </c>
      <c r="AB136" s="52">
        <v>1.1907083789451936E-5</v>
      </c>
      <c r="AC136" s="52">
        <v>1.1927187228847258E-5</v>
      </c>
      <c r="AD136" s="52">
        <v>7.653672590528795E-6</v>
      </c>
      <c r="AE136" s="52">
        <v>8.2415851897861918E-6</v>
      </c>
      <c r="AF136" s="52">
        <v>3.3679818845696251E-6</v>
      </c>
      <c r="AG136" s="52">
        <v>1.7255015755525634E-5</v>
      </c>
      <c r="AH136" s="52">
        <v>5.7622528044225231E-6</v>
      </c>
      <c r="AI136" s="52">
        <v>1.3004723619811654E-5</v>
      </c>
      <c r="AJ136" s="52">
        <v>3.3910556551167388E-5</v>
      </c>
      <c r="AK136" s="52">
        <v>3.9779008974842509E-5</v>
      </c>
      <c r="AL136" s="52">
        <v>8.3148971339813244E-6</v>
      </c>
      <c r="AM136" s="52">
        <v>3.3078148762288049E-5</v>
      </c>
      <c r="AN136" s="52">
        <v>1.9790698843594893E-5</v>
      </c>
      <c r="AO136" s="52">
        <v>3.3641459502063229E-5</v>
      </c>
      <c r="AP136" s="52">
        <v>2.7068458765015145E-5</v>
      </c>
      <c r="AQ136" s="52">
        <v>1.5639810833602596E-5</v>
      </c>
      <c r="AR136" s="52">
        <v>1.8063492480226033E-2</v>
      </c>
      <c r="AS136" s="52">
        <v>6.7973313488080256E-5</v>
      </c>
      <c r="AT136" s="52">
        <v>4.7995215488490343E-5</v>
      </c>
      <c r="AU136" s="52">
        <v>2.3332394766762651E-5</v>
      </c>
      <c r="AV136" s="52">
        <v>5.1818239199114008E-6</v>
      </c>
      <c r="AW136" s="52">
        <v>4.9676644815651947E-6</v>
      </c>
      <c r="AX136" s="52">
        <v>4.7168997277564615E-6</v>
      </c>
      <c r="AY136" s="52">
        <v>6.0523787071810336E-6</v>
      </c>
      <c r="AZ136" s="52">
        <v>1.9508105700378619E-5</v>
      </c>
      <c r="BA136" s="52">
        <v>1.5710262645507952E-4</v>
      </c>
      <c r="BB136" s="52">
        <v>1.359276286318084E-5</v>
      </c>
      <c r="BC136" s="52">
        <v>5.0140913176245993E-6</v>
      </c>
      <c r="BD136" s="52">
        <v>5.1893744568835319E-6</v>
      </c>
      <c r="BE136" s="52">
        <v>4.2863606760698855E-6</v>
      </c>
      <c r="BF136" s="52">
        <v>1.5600014002583869E-5</v>
      </c>
      <c r="BG136" s="52">
        <v>1.3842954372933797E-5</v>
      </c>
      <c r="BH136" s="52">
        <v>1.6602740556256368E-5</v>
      </c>
      <c r="BI136" s="52">
        <v>9.3718795912865345E-6</v>
      </c>
      <c r="BJ136" s="52">
        <v>1.0043719119259639E-5</v>
      </c>
      <c r="BK136" s="52">
        <v>3.2165186586392537E-5</v>
      </c>
      <c r="BL136" s="52">
        <v>8.0392657911243245E-6</v>
      </c>
      <c r="BM136" s="52">
        <v>9.9703190660765934E-6</v>
      </c>
      <c r="BN136" s="52">
        <v>1.1220221326974969E-5</v>
      </c>
      <c r="BO136" s="52">
        <v>4.650360290378839E-6</v>
      </c>
      <c r="BP136" s="52">
        <v>0</v>
      </c>
      <c r="BQ136" s="52">
        <v>8.956474555991634E-6</v>
      </c>
      <c r="BR136" s="52">
        <v>6.7618097202156333E-6</v>
      </c>
      <c r="BS136" s="52">
        <v>5.1700223088185969E-6</v>
      </c>
      <c r="BT136" s="52">
        <v>2.6139832978702931E-6</v>
      </c>
      <c r="BU136" s="52">
        <v>8.0858850712811401E-6</v>
      </c>
      <c r="BV136" s="52">
        <v>3.7260368510552366E-6</v>
      </c>
      <c r="BW136" s="52">
        <v>4.0306563604289073E-6</v>
      </c>
      <c r="BX136" s="52">
        <v>3.3077282775500777E-6</v>
      </c>
      <c r="BY136" s="52">
        <v>9.1249332737312888E-6</v>
      </c>
      <c r="BZ136" s="52">
        <v>7.3880132632307315E-6</v>
      </c>
      <c r="CA136" s="52">
        <v>5.7217047906284023E-6</v>
      </c>
      <c r="CB136" s="52">
        <v>3.3015790249155986E-6</v>
      </c>
      <c r="CC136" s="52">
        <v>5.6851038283674098E-6</v>
      </c>
      <c r="CD136" s="52">
        <v>1.0768471000007707E-5</v>
      </c>
      <c r="CE136" s="52">
        <v>4.2801912239287879E-5</v>
      </c>
      <c r="CF136" s="52">
        <v>5.8410257649044604E-6</v>
      </c>
      <c r="CG136" s="52">
        <v>7.470235977204813E-6</v>
      </c>
      <c r="CH136" s="52">
        <v>2.7398793520360217E-5</v>
      </c>
      <c r="CI136" s="52">
        <v>3.0810179901951518E-6</v>
      </c>
      <c r="CJ136" s="52">
        <v>1.275478754245716E-5</v>
      </c>
      <c r="CK136" s="52">
        <v>6.2479432468739842E-6</v>
      </c>
      <c r="CL136" s="52">
        <v>5.1035589358457865E-3</v>
      </c>
      <c r="CM136" s="52">
        <v>2.7377717866662633E-3</v>
      </c>
      <c r="CN136" s="52">
        <v>3.0041193744264637E-2</v>
      </c>
      <c r="CO136" s="52">
        <v>3.4211769721131965E-3</v>
      </c>
      <c r="CP136" s="52">
        <v>2.5215707090625959E-2</v>
      </c>
      <c r="CQ136" s="52">
        <v>1.2524565191106108E-5</v>
      </c>
      <c r="CR136" s="52">
        <v>8.2955536647351046E-6</v>
      </c>
      <c r="CS136" s="52">
        <v>1.8561325858657278E-5</v>
      </c>
      <c r="CT136" s="52">
        <v>8.4011751025700776E-6</v>
      </c>
      <c r="CU136" s="52">
        <v>9.8244466518448987E-6</v>
      </c>
      <c r="CV136" s="52">
        <v>1.4076511282235811E-5</v>
      </c>
      <c r="CW136" s="52">
        <v>1.141074644316332E-5</v>
      </c>
      <c r="CX136" s="52">
        <v>2.6146876188335539E-5</v>
      </c>
      <c r="CY136" s="52">
        <v>1.0106757015805972E-5</v>
      </c>
      <c r="CZ136" s="52">
        <v>5.2523217418204857E-6</v>
      </c>
      <c r="DA136" s="52">
        <v>5.9518299202515523E-6</v>
      </c>
      <c r="DB136" s="52">
        <v>1.2286480073581781E-5</v>
      </c>
      <c r="DC136" s="52">
        <v>4.1157076625106875E-6</v>
      </c>
      <c r="DD136" s="52">
        <v>1.6065557196251113E-5</v>
      </c>
      <c r="DE136" s="52">
        <v>2.117888826833411E-5</v>
      </c>
      <c r="DF136" s="52">
        <v>1.1034832246249748E-5</v>
      </c>
      <c r="DG136" s="52">
        <v>5.6607173480827938E-6</v>
      </c>
      <c r="DH136" s="52">
        <v>1.2039697921417513E-5</v>
      </c>
      <c r="DI136" s="52">
        <v>1.812101416551573E-5</v>
      </c>
      <c r="DJ136" s="52">
        <v>4.4861262014804523E-5</v>
      </c>
      <c r="DK136" s="52">
        <v>2.3207237476012674E-5</v>
      </c>
      <c r="DL136" s="52">
        <v>3.7880702462214804E-5</v>
      </c>
      <c r="DM136" s="52">
        <v>1.6533390245718365E-5</v>
      </c>
      <c r="DN136" s="52">
        <v>2.3967112659468745E-5</v>
      </c>
      <c r="DO136" s="52">
        <v>1.0103882528738653E-4</v>
      </c>
      <c r="DP136" s="52">
        <v>2.7268899297697074E-5</v>
      </c>
      <c r="DQ136" s="52">
        <v>3.9215423905212517E-5</v>
      </c>
      <c r="DR136" s="52">
        <v>1.4152518516633746E-5</v>
      </c>
      <c r="DS136" s="52">
        <v>4.4011851854465509E-5</v>
      </c>
      <c r="DT136" s="52">
        <v>2.0741162412331817E-5</v>
      </c>
      <c r="DU136" s="52">
        <v>9.9604003665047633E-6</v>
      </c>
      <c r="DV136" s="52">
        <v>1.1842729405523238E-5</v>
      </c>
      <c r="DW136" s="52">
        <v>8.0949149166270844E-6</v>
      </c>
      <c r="DX136" s="52">
        <v>8.3815492624785748E-6</v>
      </c>
      <c r="DY136" s="52">
        <v>5.4738510612709909E-6</v>
      </c>
      <c r="DZ136" s="52">
        <v>6.6920484197895201E-5</v>
      </c>
      <c r="EA136" s="52">
        <v>5.5384057719610596E-5</v>
      </c>
      <c r="EB136" s="52">
        <v>2.4840315345968348E-5</v>
      </c>
      <c r="EC136" s="52">
        <v>4.8173986096059735E-5</v>
      </c>
      <c r="ED136" s="52">
        <v>2.1286441834873171E-5</v>
      </c>
      <c r="EE136" s="52">
        <v>7.530343680078957E-5</v>
      </c>
      <c r="EF136" s="52">
        <v>1.3457904379808166E-4</v>
      </c>
      <c r="EG136" s="52">
        <v>3.7939605665778778E-5</v>
      </c>
      <c r="EH136" s="52">
        <v>2.5643392548541631E-5</v>
      </c>
      <c r="EI136" s="52">
        <v>4.2160611460974867E-5</v>
      </c>
      <c r="EJ136" s="52">
        <v>1.3414389810466053E-4</v>
      </c>
      <c r="EK136" s="52">
        <v>2.9119680003077682E-3</v>
      </c>
      <c r="EL136" s="52">
        <v>9.56763600750172E-6</v>
      </c>
      <c r="EM136" s="52">
        <v>3.3399782065521894E-6</v>
      </c>
      <c r="EN136" s="52">
        <v>3.2990947454588676E-6</v>
      </c>
      <c r="EO136" s="52">
        <v>3.6534618043949162E-6</v>
      </c>
      <c r="EP136" s="52">
        <v>5.9022417618070608E-6</v>
      </c>
      <c r="EQ136" s="52">
        <v>3.0611860375508959E-6</v>
      </c>
      <c r="ER136" s="52">
        <v>3.9259413235358585E-6</v>
      </c>
      <c r="ES136" s="52">
        <v>0</v>
      </c>
      <c r="ET136" s="52">
        <v>4.2375250389156037E-6</v>
      </c>
      <c r="EU136" s="52">
        <v>4.8715733679914475E-6</v>
      </c>
      <c r="EV136" s="52">
        <v>3.4141048377838546E-6</v>
      </c>
      <c r="EW136" s="52">
        <v>2.3313166462627374E-6</v>
      </c>
      <c r="EX136" s="52">
        <v>4.2670151527249144E-6</v>
      </c>
      <c r="EY136" s="52">
        <v>2.0685384929833064E-5</v>
      </c>
      <c r="EZ136" s="52">
        <v>1.8553071878740359E-5</v>
      </c>
      <c r="FA136" s="52">
        <v>9.8974184564756119E-6</v>
      </c>
      <c r="FB136" s="52">
        <v>7.8079278240379381E-6</v>
      </c>
      <c r="FC136" s="52">
        <v>9.653749126429096E-6</v>
      </c>
      <c r="FD136" s="52">
        <v>0</v>
      </c>
      <c r="FE136" s="52">
        <v>1.6263018613874634E-6</v>
      </c>
      <c r="FF136" s="52">
        <v>3.7947733114325153E-6</v>
      </c>
      <c r="FG136" s="52">
        <v>9.8362619083812864E-6</v>
      </c>
      <c r="FH136" s="52">
        <v>5.6548589391978534E-6</v>
      </c>
      <c r="FI136" s="52">
        <v>9.5622630887375775E-6</v>
      </c>
      <c r="FJ136" s="52">
        <v>6.9921357387967423E-6</v>
      </c>
      <c r="FK136" s="52">
        <v>4.876721999136757E-6</v>
      </c>
      <c r="FL136" s="52">
        <v>9.5384930674742289E-6</v>
      </c>
      <c r="FM136" s="52">
        <v>7.4025798597717842E-6</v>
      </c>
      <c r="FN136" s="52">
        <v>0</v>
      </c>
      <c r="FO136" s="52">
        <v>6.8559941201156436E-6</v>
      </c>
      <c r="FP136" s="52">
        <v>5.8963781666475412E-6</v>
      </c>
      <c r="FQ136" s="52">
        <v>2.0747811580955943E-5</v>
      </c>
      <c r="FR136" s="52">
        <v>1.0365412259934871E-5</v>
      </c>
      <c r="FS136" s="52">
        <v>0</v>
      </c>
      <c r="FT136" s="52">
        <v>6.9383073025020057E-6</v>
      </c>
      <c r="FU136" s="52">
        <v>7.1084805811813061E-6</v>
      </c>
      <c r="FV136" s="52">
        <v>3.2204526976653056E-6</v>
      </c>
      <c r="FW136" s="52">
        <v>0</v>
      </c>
      <c r="FX136" s="52">
        <v>4.8066173089111901E-6</v>
      </c>
      <c r="FY136" s="52">
        <v>3.5694823084874959E-6</v>
      </c>
      <c r="FZ136" s="52">
        <v>5.6323022609696931E-6</v>
      </c>
      <c r="GA136" s="52">
        <v>1.068214086623004E-6</v>
      </c>
      <c r="GB136" s="52">
        <v>5.1102691880708565E-6</v>
      </c>
      <c r="GC136" s="52">
        <v>6.306669156895687E-6</v>
      </c>
      <c r="GD136" s="52">
        <v>0</v>
      </c>
      <c r="GE136" s="52">
        <v>4.9204780468545054E-6</v>
      </c>
      <c r="GF136" s="52">
        <v>3.4684792093164555E-6</v>
      </c>
      <c r="GG136" s="52">
        <v>1.3135866220726582E-5</v>
      </c>
      <c r="GH136" s="52">
        <v>3.1634813102197276E-5</v>
      </c>
      <c r="GI136" s="52">
        <v>2.849702448621987E-5</v>
      </c>
      <c r="GJ136" s="52">
        <v>6.3043916207593217E-6</v>
      </c>
      <c r="GK136" s="52">
        <v>2.2417797276209014E-5</v>
      </c>
      <c r="GL136" s="52">
        <v>2.1016575690059409E-5</v>
      </c>
      <c r="GM136" s="52">
        <v>1.1676744628936595E-5</v>
      </c>
      <c r="GN136" s="52">
        <v>1.2067557561745226E-5</v>
      </c>
      <c r="GO136" s="52">
        <v>1.2543016227449318E-6</v>
      </c>
      <c r="GP136" s="52">
        <v>4.4942401613460828E-6</v>
      </c>
      <c r="GQ136" s="52">
        <v>5.8671954089959911E-6</v>
      </c>
      <c r="GR136" s="52">
        <v>8.673423681392109E-6</v>
      </c>
      <c r="GS136" s="52">
        <v>5.5241127984976626E-6</v>
      </c>
      <c r="GT136" s="52">
        <v>5.4233255144994575E-6</v>
      </c>
      <c r="GU136" s="52">
        <v>3.7462231915363952E-6</v>
      </c>
      <c r="GV136" s="52">
        <v>5.9326818480255679E-6</v>
      </c>
      <c r="GW136" s="52">
        <v>3.1330079636681227E-6</v>
      </c>
      <c r="GX136" s="52">
        <v>7.9784158496878881E-6</v>
      </c>
      <c r="GY136" s="52">
        <v>6.7515446186651592E-6</v>
      </c>
      <c r="GZ136" s="52">
        <v>6.7286339582000085E-5</v>
      </c>
      <c r="HA136" s="52">
        <v>1.1200727382511049E-4</v>
      </c>
      <c r="HB136" s="52">
        <v>1.4667161660220806E-4</v>
      </c>
      <c r="HC136" s="52">
        <v>2.7939321069162517E-3</v>
      </c>
      <c r="HD136" s="52">
        <v>1.7379721798993391E-3</v>
      </c>
      <c r="HE136" s="52">
        <v>4.8720139406401727E-5</v>
      </c>
      <c r="HF136" s="52">
        <v>3.0072303781455092E-5</v>
      </c>
      <c r="HG136" s="52">
        <v>3.7658593234060052E-5</v>
      </c>
      <c r="HH136" s="52">
        <v>2.7771708764994796E-3</v>
      </c>
      <c r="HI136" s="52">
        <v>4.3875456509026339E-4</v>
      </c>
      <c r="HJ136" s="52">
        <v>5.2952200104927336E-5</v>
      </c>
      <c r="HK136" s="52">
        <v>8.2772543670361239E-6</v>
      </c>
      <c r="HL136" s="52">
        <v>2.8732339921986275E-6</v>
      </c>
      <c r="HM136" s="52">
        <v>5.0418957913075793E-6</v>
      </c>
      <c r="HN136" s="52">
        <v>6.1237527784474961E-6</v>
      </c>
      <c r="HO136" s="52">
        <v>4.864468046513358E-6</v>
      </c>
      <c r="HP136" s="52">
        <v>1.8329935613320759E-3</v>
      </c>
      <c r="HQ136" s="52">
        <v>1.1838816218473549E-2</v>
      </c>
      <c r="HR136" s="52">
        <v>5.2131461630154172E-3</v>
      </c>
      <c r="HS136" s="52">
        <v>4.5932215156680986E-2</v>
      </c>
      <c r="HT136" s="52">
        <v>2.3216650881294147E-2</v>
      </c>
      <c r="HU136" s="52">
        <v>1.3640995320448379E-2</v>
      </c>
      <c r="HV136" s="52">
        <v>1.4504279643929073E-3</v>
      </c>
      <c r="HW136" s="52">
        <v>7.2579895871003965E-6</v>
      </c>
      <c r="HX136" s="52">
        <v>3.761675398311287E-6</v>
      </c>
      <c r="HY136" s="52">
        <v>4.8400281166913349E-6</v>
      </c>
      <c r="HZ136" s="52">
        <v>4.7095460561757862E-6</v>
      </c>
      <c r="IA136" s="52">
        <v>4.5287131428508352E-6</v>
      </c>
      <c r="IB136" s="52">
        <v>1.1183971432919785E-5</v>
      </c>
      <c r="IC136" s="52">
        <v>1.2575633631678716E-5</v>
      </c>
      <c r="ID136" s="52">
        <v>1.2256734921859886E-5</v>
      </c>
      <c r="IE136" s="52">
        <v>1.2322766156236473E-5</v>
      </c>
      <c r="IF136" s="52">
        <v>6.9856408836255752E-6</v>
      </c>
      <c r="IG136" s="52">
        <v>1.4516242552409309E-5</v>
      </c>
      <c r="IH136" s="52">
        <v>5.8176826388559489E-6</v>
      </c>
      <c r="II136" s="52">
        <v>8.3853937264984108E-6</v>
      </c>
      <c r="IJ136" s="52">
        <v>1.8973428392441984E-6</v>
      </c>
      <c r="IK136" s="52">
        <v>2.9913283764336305E-6</v>
      </c>
      <c r="IL136" s="52">
        <v>9.7397557681525786E-6</v>
      </c>
      <c r="IM136" s="52">
        <v>2.3758805364753173E-6</v>
      </c>
      <c r="IN136" s="52">
        <v>3.5862038267998377E-6</v>
      </c>
      <c r="IO136" s="52">
        <v>3.1327769904293293E-6</v>
      </c>
      <c r="IP136" s="52">
        <v>4.5509882913387574E-6</v>
      </c>
      <c r="IQ136" s="52">
        <v>4.447412254160133E-6</v>
      </c>
      <c r="IR136" s="52">
        <v>1.2748175810174239E-6</v>
      </c>
      <c r="IS136" s="52">
        <v>3.3569781627284864E-6</v>
      </c>
      <c r="IT136" s="52">
        <v>2.0762759703799301E-6</v>
      </c>
      <c r="IU136" s="52">
        <v>6.8899508621325902E-6</v>
      </c>
      <c r="IV136" s="52">
        <v>4.6087201216266181E-6</v>
      </c>
      <c r="IW136" s="52">
        <v>6.6854512341789981E-6</v>
      </c>
      <c r="IX136" s="52">
        <v>2.6967115452212647E-6</v>
      </c>
      <c r="IY136" s="52">
        <v>8.5289395333890678E-7</v>
      </c>
      <c r="IZ136" s="52">
        <v>2.866345353615743E-6</v>
      </c>
      <c r="JA136" s="52">
        <v>4.4681836565661931E-6</v>
      </c>
      <c r="JB136" s="52">
        <v>8.2895899794025342E-6</v>
      </c>
      <c r="JC136" s="52">
        <v>7.0381455458848826E-6</v>
      </c>
      <c r="JD136" s="52">
        <v>4.5879885605338416E-6</v>
      </c>
      <c r="JE136" s="52">
        <v>1.5789319150448628E-6</v>
      </c>
      <c r="JF136" s="52">
        <v>4.6676782651006576E-6</v>
      </c>
      <c r="JG136" s="52">
        <v>7.340688997991849E-6</v>
      </c>
      <c r="JH136" s="52">
        <v>1.0729966043841425E-5</v>
      </c>
      <c r="JI136" s="52">
        <v>3.6704550119297972E-6</v>
      </c>
      <c r="JJ136" s="52">
        <v>4.085535564476367E-6</v>
      </c>
      <c r="JK136" s="52">
        <v>3.1726042669809196E-6</v>
      </c>
      <c r="JL136" s="52">
        <v>4.335331974027659E-6</v>
      </c>
      <c r="JM136" s="52">
        <v>2.4268058391912709E-6</v>
      </c>
      <c r="JN136" s="52">
        <v>3.2579094843397329E-6</v>
      </c>
      <c r="JO136" s="52">
        <v>5.9765419140368227E-6</v>
      </c>
      <c r="JP136" s="52">
        <v>5.050834053315655E-6</v>
      </c>
      <c r="JQ136" s="52">
        <v>9.0856344046693142E-6</v>
      </c>
      <c r="JR136" s="52">
        <v>3.2054228935309835E-6</v>
      </c>
      <c r="JS136" s="52">
        <v>2.5524537216211016E-6</v>
      </c>
      <c r="JT136" s="52">
        <v>0</v>
      </c>
      <c r="JU136" s="52">
        <v>2.155842143196223E-5</v>
      </c>
      <c r="JV136" s="52">
        <v>1.3653475551437104E-5</v>
      </c>
      <c r="JW136" s="52">
        <v>2.7606485047170126E-5</v>
      </c>
      <c r="JX136" s="52">
        <v>5.0006793711660749E-5</v>
      </c>
      <c r="JY136" s="52">
        <v>4.7999921550221169E-5</v>
      </c>
      <c r="JZ136" s="52">
        <v>3.1817107913862481E-5</v>
      </c>
      <c r="KA136" s="52">
        <v>1.4910726292368794E-4</v>
      </c>
      <c r="KB136" s="52">
        <v>1.8056775586788191E-5</v>
      </c>
      <c r="KC136" s="52">
        <v>1.3310071287615577E-5</v>
      </c>
      <c r="KD136" s="52">
        <v>3.0729681537793273E-5</v>
      </c>
      <c r="KE136" s="52">
        <v>2.4836380442656576E-5</v>
      </c>
      <c r="KF136" s="52">
        <v>5.72523982154227E-5</v>
      </c>
      <c r="KG136" s="52">
        <v>1.8363181727371317E-5</v>
      </c>
      <c r="KH136" s="52">
        <v>1.0564761891224603E-5</v>
      </c>
      <c r="KI136" s="52">
        <v>1.457382388902064E-5</v>
      </c>
      <c r="KJ136" s="52">
        <v>1.4768295397318958E-5</v>
      </c>
      <c r="KK136" s="52">
        <v>2.211339019594754E-5</v>
      </c>
      <c r="KL136" s="52">
        <v>2.5862758781396331E-5</v>
      </c>
      <c r="KM136" s="52">
        <v>3.1989037845537679E-5</v>
      </c>
      <c r="KN136" s="52">
        <v>7.0383683250179233E-5</v>
      </c>
      <c r="KO136" s="52">
        <v>7.1966824536695819E-5</v>
      </c>
      <c r="KP136" s="52">
        <v>4.3381734942401259E-5</v>
      </c>
      <c r="KQ136" s="52">
        <v>6.8693907552565801E-5</v>
      </c>
      <c r="KR136" s="52">
        <v>2.370109624693078E-5</v>
      </c>
      <c r="KS136" s="52">
        <v>2.4055787973846111E-5</v>
      </c>
      <c r="KT136" s="52">
        <v>4.1588179248971205E-5</v>
      </c>
      <c r="KU136" s="52">
        <v>5.4507534338252585E-5</v>
      </c>
      <c r="KV136" s="52">
        <v>1.1883758666936211E-4</v>
      </c>
      <c r="KW136" s="52">
        <v>2.6367441483256474E-5</v>
      </c>
      <c r="KX136" s="52">
        <v>2.680042464136787E-5</v>
      </c>
      <c r="KY136" s="52">
        <v>5.8121181621713676E-5</v>
      </c>
      <c r="KZ136" s="52">
        <v>4.4538974625586345E-5</v>
      </c>
    </row>
    <row r="137" spans="1:312" x14ac:dyDescent="0.2">
      <c r="A137" s="89">
        <v>1.041199</v>
      </c>
      <c r="B137" s="41" t="s">
        <v>13537</v>
      </c>
      <c r="C137" s="51" t="s">
        <v>13520</v>
      </c>
      <c r="D137" s="52">
        <v>0</v>
      </c>
      <c r="E137" s="52">
        <v>0</v>
      </c>
      <c r="F137" s="52">
        <v>0</v>
      </c>
      <c r="G137" s="52">
        <v>0</v>
      </c>
      <c r="H137" s="52">
        <v>0</v>
      </c>
      <c r="I137" s="52">
        <v>0</v>
      </c>
      <c r="J137" s="52">
        <v>0</v>
      </c>
      <c r="K137" s="52">
        <v>0</v>
      </c>
      <c r="L137" s="52">
        <v>0</v>
      </c>
      <c r="M137" s="52">
        <v>0</v>
      </c>
      <c r="N137" s="52">
        <v>0</v>
      </c>
      <c r="O137" s="52">
        <v>0</v>
      </c>
      <c r="P137" s="52">
        <v>0</v>
      </c>
      <c r="Q137" s="52">
        <v>0</v>
      </c>
      <c r="R137" s="52">
        <v>0</v>
      </c>
      <c r="S137" s="52">
        <v>0</v>
      </c>
      <c r="T137" s="52">
        <v>0</v>
      </c>
      <c r="U137" s="52">
        <v>0</v>
      </c>
      <c r="V137" s="52">
        <v>0</v>
      </c>
      <c r="W137" s="52">
        <v>0</v>
      </c>
      <c r="X137" s="52">
        <v>0</v>
      </c>
      <c r="Y137" s="52">
        <v>0</v>
      </c>
      <c r="Z137" s="52">
        <v>0</v>
      </c>
      <c r="AA137" s="52">
        <v>0</v>
      </c>
      <c r="AB137" s="52">
        <v>0</v>
      </c>
      <c r="AC137" s="52">
        <v>0</v>
      </c>
      <c r="AD137" s="52">
        <v>0</v>
      </c>
      <c r="AE137" s="52">
        <v>0</v>
      </c>
      <c r="AF137" s="52">
        <v>0</v>
      </c>
      <c r="AG137" s="52">
        <v>0</v>
      </c>
      <c r="AH137" s="52">
        <v>0</v>
      </c>
      <c r="AI137" s="52">
        <v>0</v>
      </c>
      <c r="AJ137" s="52">
        <v>0</v>
      </c>
      <c r="AK137" s="52">
        <v>0</v>
      </c>
      <c r="AL137" s="52">
        <v>0</v>
      </c>
      <c r="AM137" s="52">
        <v>0</v>
      </c>
      <c r="AN137" s="52">
        <v>0</v>
      </c>
      <c r="AO137" s="52">
        <v>0</v>
      </c>
      <c r="AP137" s="52">
        <v>0</v>
      </c>
      <c r="AQ137" s="52">
        <v>0</v>
      </c>
      <c r="AR137" s="52">
        <v>0</v>
      </c>
      <c r="AS137" s="52">
        <v>0</v>
      </c>
      <c r="AT137" s="52">
        <v>0</v>
      </c>
      <c r="AU137" s="52">
        <v>0</v>
      </c>
      <c r="AV137" s="52">
        <v>0</v>
      </c>
      <c r="AW137" s="52">
        <v>0</v>
      </c>
      <c r="AX137" s="52">
        <v>0</v>
      </c>
      <c r="AY137" s="52">
        <v>0</v>
      </c>
      <c r="AZ137" s="52">
        <v>0</v>
      </c>
      <c r="BA137" s="52">
        <v>0</v>
      </c>
      <c r="BB137" s="52">
        <v>0</v>
      </c>
      <c r="BC137" s="52">
        <v>0</v>
      </c>
      <c r="BD137" s="52">
        <v>0</v>
      </c>
      <c r="BE137" s="52">
        <v>0</v>
      </c>
      <c r="BF137" s="52">
        <v>0</v>
      </c>
      <c r="BG137" s="52">
        <v>0</v>
      </c>
      <c r="BH137" s="52">
        <v>0</v>
      </c>
      <c r="BI137" s="52">
        <v>0</v>
      </c>
      <c r="BJ137" s="52">
        <v>0</v>
      </c>
      <c r="BK137" s="52">
        <v>0</v>
      </c>
      <c r="BL137" s="52">
        <v>0</v>
      </c>
      <c r="BM137" s="52">
        <v>0</v>
      </c>
      <c r="BN137" s="52">
        <v>0</v>
      </c>
      <c r="BO137" s="52">
        <v>0</v>
      </c>
      <c r="BP137" s="52">
        <v>0</v>
      </c>
      <c r="BQ137" s="52">
        <v>0</v>
      </c>
      <c r="BR137" s="52">
        <v>0</v>
      </c>
      <c r="BS137" s="52">
        <v>0</v>
      </c>
      <c r="BT137" s="52">
        <v>0</v>
      </c>
      <c r="BU137" s="52">
        <v>0</v>
      </c>
      <c r="BV137" s="52">
        <v>0</v>
      </c>
      <c r="BW137" s="52">
        <v>0</v>
      </c>
      <c r="BX137" s="52">
        <v>0</v>
      </c>
      <c r="BY137" s="52">
        <v>0</v>
      </c>
      <c r="BZ137" s="52">
        <v>0</v>
      </c>
      <c r="CA137" s="52">
        <v>0</v>
      </c>
      <c r="CB137" s="52">
        <v>0</v>
      </c>
      <c r="CC137" s="52">
        <v>0</v>
      </c>
      <c r="CD137" s="52">
        <v>0</v>
      </c>
      <c r="CE137" s="52">
        <v>0</v>
      </c>
      <c r="CF137" s="52">
        <v>0</v>
      </c>
      <c r="CG137" s="52">
        <v>0</v>
      </c>
      <c r="CH137" s="52">
        <v>0</v>
      </c>
      <c r="CI137" s="52">
        <v>0</v>
      </c>
      <c r="CJ137" s="52">
        <v>0</v>
      </c>
      <c r="CK137" s="52">
        <v>0</v>
      </c>
      <c r="CL137" s="52">
        <v>0</v>
      </c>
      <c r="CM137" s="52">
        <v>0</v>
      </c>
      <c r="CN137" s="52">
        <v>0</v>
      </c>
      <c r="CO137" s="52">
        <v>0</v>
      </c>
      <c r="CP137" s="52">
        <v>0</v>
      </c>
      <c r="CQ137" s="52">
        <v>0</v>
      </c>
      <c r="CR137" s="52">
        <v>0</v>
      </c>
      <c r="CS137" s="52">
        <v>0</v>
      </c>
      <c r="CT137" s="52">
        <v>0</v>
      </c>
      <c r="CU137" s="52">
        <v>0</v>
      </c>
      <c r="CV137" s="52">
        <v>0</v>
      </c>
      <c r="CW137" s="52">
        <v>0</v>
      </c>
      <c r="CX137" s="52">
        <v>0</v>
      </c>
      <c r="CY137" s="52">
        <v>0</v>
      </c>
      <c r="CZ137" s="52">
        <v>0</v>
      </c>
      <c r="DA137" s="52">
        <v>0</v>
      </c>
      <c r="DB137" s="52">
        <v>0</v>
      </c>
      <c r="DC137" s="52">
        <v>0</v>
      </c>
      <c r="DD137" s="52">
        <v>0</v>
      </c>
      <c r="DE137" s="52">
        <v>0</v>
      </c>
      <c r="DF137" s="52">
        <v>0</v>
      </c>
      <c r="DG137" s="52">
        <v>0</v>
      </c>
      <c r="DH137" s="52">
        <v>0</v>
      </c>
      <c r="DI137" s="52">
        <v>0</v>
      </c>
      <c r="DJ137" s="52">
        <v>0</v>
      </c>
      <c r="DK137" s="52">
        <v>0</v>
      </c>
      <c r="DL137" s="52">
        <v>0</v>
      </c>
      <c r="DM137" s="52">
        <v>0</v>
      </c>
      <c r="DN137" s="52">
        <v>0</v>
      </c>
      <c r="DO137" s="52">
        <v>0</v>
      </c>
      <c r="DP137" s="52">
        <v>0</v>
      </c>
      <c r="DQ137" s="52">
        <v>0</v>
      </c>
      <c r="DR137" s="52">
        <v>0</v>
      </c>
      <c r="DS137" s="52">
        <v>0</v>
      </c>
      <c r="DT137" s="52">
        <v>0</v>
      </c>
      <c r="DU137" s="52">
        <v>0</v>
      </c>
      <c r="DV137" s="52">
        <v>0</v>
      </c>
      <c r="DW137" s="52">
        <v>0</v>
      </c>
      <c r="DX137" s="52">
        <v>0</v>
      </c>
      <c r="DY137" s="52">
        <v>0</v>
      </c>
      <c r="DZ137" s="52">
        <v>0</v>
      </c>
      <c r="EA137" s="52">
        <v>0</v>
      </c>
      <c r="EB137" s="52">
        <v>0</v>
      </c>
      <c r="EC137" s="52">
        <v>0</v>
      </c>
      <c r="ED137" s="52">
        <v>0</v>
      </c>
      <c r="EE137" s="52">
        <v>0</v>
      </c>
      <c r="EF137" s="52">
        <v>0</v>
      </c>
      <c r="EG137" s="52">
        <v>0</v>
      </c>
      <c r="EH137" s="52">
        <v>0</v>
      </c>
      <c r="EI137" s="52">
        <v>0</v>
      </c>
      <c r="EJ137" s="52">
        <v>0</v>
      </c>
      <c r="EK137" s="52">
        <v>0</v>
      </c>
      <c r="EL137" s="52">
        <v>0</v>
      </c>
      <c r="EM137" s="52">
        <v>0</v>
      </c>
      <c r="EN137" s="52">
        <v>0</v>
      </c>
      <c r="EO137" s="52">
        <v>0</v>
      </c>
      <c r="EP137" s="52">
        <v>0</v>
      </c>
      <c r="EQ137" s="52">
        <v>0</v>
      </c>
      <c r="ER137" s="52">
        <v>0</v>
      </c>
      <c r="ES137" s="52">
        <v>0</v>
      </c>
      <c r="ET137" s="52">
        <v>0</v>
      </c>
      <c r="EU137" s="52">
        <v>0</v>
      </c>
      <c r="EV137" s="52">
        <v>0</v>
      </c>
      <c r="EW137" s="52">
        <v>0</v>
      </c>
      <c r="EX137" s="52">
        <v>0</v>
      </c>
      <c r="EY137" s="52">
        <v>0</v>
      </c>
      <c r="EZ137" s="52">
        <v>0</v>
      </c>
      <c r="FA137" s="52">
        <v>0</v>
      </c>
      <c r="FB137" s="52">
        <v>0</v>
      </c>
      <c r="FC137" s="52">
        <v>0</v>
      </c>
      <c r="FD137" s="52">
        <v>0</v>
      </c>
      <c r="FE137" s="52">
        <v>0</v>
      </c>
      <c r="FF137" s="52">
        <v>0</v>
      </c>
      <c r="FG137" s="52">
        <v>0</v>
      </c>
      <c r="FH137" s="52">
        <v>0</v>
      </c>
      <c r="FI137" s="52">
        <v>0</v>
      </c>
      <c r="FJ137" s="52">
        <v>0</v>
      </c>
      <c r="FK137" s="52">
        <v>0</v>
      </c>
      <c r="FL137" s="52">
        <v>0</v>
      </c>
      <c r="FM137" s="52">
        <v>0</v>
      </c>
      <c r="FN137" s="52">
        <v>0</v>
      </c>
      <c r="FO137" s="52">
        <v>0</v>
      </c>
      <c r="FP137" s="52">
        <v>0</v>
      </c>
      <c r="FQ137" s="52">
        <v>0</v>
      </c>
      <c r="FR137" s="52">
        <v>0</v>
      </c>
      <c r="FS137" s="52">
        <v>0</v>
      </c>
      <c r="FT137" s="52">
        <v>0</v>
      </c>
      <c r="FU137" s="52">
        <v>0</v>
      </c>
      <c r="FV137" s="52">
        <v>0</v>
      </c>
      <c r="FW137" s="52">
        <v>0</v>
      </c>
      <c r="FX137" s="52">
        <v>0</v>
      </c>
      <c r="FY137" s="52">
        <v>0</v>
      </c>
      <c r="FZ137" s="52">
        <v>0</v>
      </c>
      <c r="GA137" s="52">
        <v>0</v>
      </c>
      <c r="GB137" s="52">
        <v>0</v>
      </c>
      <c r="GC137" s="52">
        <v>0</v>
      </c>
      <c r="GD137" s="52">
        <v>0</v>
      </c>
      <c r="GE137" s="52">
        <v>0</v>
      </c>
      <c r="GF137" s="52">
        <v>0</v>
      </c>
      <c r="GG137" s="52">
        <v>0</v>
      </c>
      <c r="GH137" s="52">
        <v>0</v>
      </c>
      <c r="GI137" s="52">
        <v>0</v>
      </c>
      <c r="GJ137" s="52">
        <v>0</v>
      </c>
      <c r="GK137" s="52">
        <v>0</v>
      </c>
      <c r="GL137" s="52">
        <v>0</v>
      </c>
      <c r="GM137" s="52">
        <v>0</v>
      </c>
      <c r="GN137" s="52">
        <v>0</v>
      </c>
      <c r="GO137" s="52">
        <v>0</v>
      </c>
      <c r="GP137" s="52">
        <v>0</v>
      </c>
      <c r="GQ137" s="52">
        <v>0</v>
      </c>
      <c r="GR137" s="52">
        <v>0</v>
      </c>
      <c r="GS137" s="52">
        <v>0</v>
      </c>
      <c r="GT137" s="52">
        <v>0</v>
      </c>
      <c r="GU137" s="52">
        <v>0</v>
      </c>
      <c r="GV137" s="52">
        <v>0</v>
      </c>
      <c r="GW137" s="52">
        <v>0</v>
      </c>
      <c r="GX137" s="52">
        <v>0</v>
      </c>
      <c r="GY137" s="52">
        <v>0</v>
      </c>
      <c r="GZ137" s="52">
        <v>0</v>
      </c>
      <c r="HA137" s="52">
        <v>0</v>
      </c>
      <c r="HB137" s="52">
        <v>0</v>
      </c>
      <c r="HC137" s="52">
        <v>0</v>
      </c>
      <c r="HD137" s="52">
        <v>0</v>
      </c>
      <c r="HE137" s="52">
        <v>0</v>
      </c>
      <c r="HF137" s="52">
        <v>0</v>
      </c>
      <c r="HG137" s="52">
        <v>0</v>
      </c>
      <c r="HH137" s="52">
        <v>0</v>
      </c>
      <c r="HI137" s="52">
        <v>0</v>
      </c>
      <c r="HJ137" s="52">
        <v>0</v>
      </c>
      <c r="HK137" s="52">
        <v>0</v>
      </c>
      <c r="HL137" s="52">
        <v>0</v>
      </c>
      <c r="HM137" s="52">
        <v>0</v>
      </c>
      <c r="HN137" s="52">
        <v>0</v>
      </c>
      <c r="HO137" s="52">
        <v>0</v>
      </c>
      <c r="HP137" s="52">
        <v>0</v>
      </c>
      <c r="HQ137" s="52">
        <v>0</v>
      </c>
      <c r="HR137" s="52">
        <v>0</v>
      </c>
      <c r="HS137" s="52">
        <v>0</v>
      </c>
      <c r="HT137" s="52">
        <v>0</v>
      </c>
      <c r="HU137" s="52">
        <v>0</v>
      </c>
      <c r="HV137" s="52">
        <v>0</v>
      </c>
      <c r="HW137" s="52">
        <v>0</v>
      </c>
      <c r="HX137" s="52">
        <v>0</v>
      </c>
      <c r="HY137" s="52">
        <v>0</v>
      </c>
      <c r="HZ137" s="52">
        <v>0</v>
      </c>
      <c r="IA137" s="52">
        <v>0</v>
      </c>
      <c r="IB137" s="52">
        <v>0</v>
      </c>
      <c r="IC137" s="52">
        <v>0</v>
      </c>
      <c r="ID137" s="52">
        <v>0</v>
      </c>
      <c r="IE137" s="52">
        <v>0</v>
      </c>
      <c r="IF137" s="52">
        <v>0</v>
      </c>
      <c r="IG137" s="52">
        <v>0</v>
      </c>
      <c r="IH137" s="52">
        <v>0</v>
      </c>
      <c r="II137" s="52">
        <v>0</v>
      </c>
      <c r="IJ137" s="52">
        <v>0</v>
      </c>
      <c r="IK137" s="52">
        <v>0</v>
      </c>
      <c r="IL137" s="52">
        <v>0</v>
      </c>
      <c r="IM137" s="52">
        <v>0</v>
      </c>
      <c r="IN137" s="52">
        <v>0</v>
      </c>
      <c r="IO137" s="52">
        <v>0</v>
      </c>
      <c r="IP137" s="52">
        <v>0</v>
      </c>
      <c r="IQ137" s="52">
        <v>0</v>
      </c>
      <c r="IR137" s="52">
        <v>0</v>
      </c>
      <c r="IS137" s="52">
        <v>0</v>
      </c>
      <c r="IT137" s="52">
        <v>0</v>
      </c>
      <c r="IU137" s="52">
        <v>0</v>
      </c>
      <c r="IV137" s="52">
        <v>0</v>
      </c>
      <c r="IW137" s="52">
        <v>0</v>
      </c>
      <c r="IX137" s="52">
        <v>0</v>
      </c>
      <c r="IY137" s="52">
        <v>0</v>
      </c>
      <c r="IZ137" s="52">
        <v>0</v>
      </c>
      <c r="JA137" s="52">
        <v>0</v>
      </c>
      <c r="JB137" s="52">
        <v>0</v>
      </c>
      <c r="JC137" s="52">
        <v>0</v>
      </c>
      <c r="JD137" s="52">
        <v>0</v>
      </c>
      <c r="JE137" s="52">
        <v>0</v>
      </c>
      <c r="JF137" s="52">
        <v>0</v>
      </c>
      <c r="JG137" s="52">
        <v>0</v>
      </c>
      <c r="JH137" s="52">
        <v>0</v>
      </c>
      <c r="JI137" s="52">
        <v>0</v>
      </c>
      <c r="JJ137" s="52">
        <v>0</v>
      </c>
      <c r="JK137" s="52">
        <v>0</v>
      </c>
      <c r="JL137" s="52">
        <v>0</v>
      </c>
      <c r="JM137" s="52">
        <v>0</v>
      </c>
      <c r="JN137" s="52">
        <v>0</v>
      </c>
      <c r="JO137" s="52">
        <v>0</v>
      </c>
      <c r="JP137" s="52">
        <v>0</v>
      </c>
      <c r="JQ137" s="52">
        <v>0</v>
      </c>
      <c r="JR137" s="52">
        <v>0</v>
      </c>
      <c r="JS137" s="52">
        <v>0</v>
      </c>
      <c r="JT137" s="52">
        <v>0</v>
      </c>
      <c r="JU137" s="52">
        <v>0</v>
      </c>
      <c r="JV137" s="52">
        <v>0</v>
      </c>
      <c r="JW137" s="52">
        <v>0</v>
      </c>
      <c r="JX137" s="52">
        <v>0</v>
      </c>
      <c r="JY137" s="52">
        <v>0</v>
      </c>
      <c r="JZ137" s="52">
        <v>0</v>
      </c>
      <c r="KA137" s="52">
        <v>0</v>
      </c>
      <c r="KB137" s="52">
        <v>0</v>
      </c>
      <c r="KC137" s="52">
        <v>0</v>
      </c>
      <c r="KD137" s="52">
        <v>0</v>
      </c>
      <c r="KE137" s="52">
        <v>0</v>
      </c>
      <c r="KF137" s="52">
        <v>0</v>
      </c>
      <c r="KG137" s="52">
        <v>0</v>
      </c>
      <c r="KH137" s="52">
        <v>0</v>
      </c>
      <c r="KI137" s="52">
        <v>0</v>
      </c>
      <c r="KJ137" s="52">
        <v>0</v>
      </c>
      <c r="KK137" s="52">
        <v>0</v>
      </c>
      <c r="KL137" s="52">
        <v>0</v>
      </c>
      <c r="KM137" s="52">
        <v>0</v>
      </c>
      <c r="KN137" s="52">
        <v>0</v>
      </c>
      <c r="KO137" s="52">
        <v>0</v>
      </c>
      <c r="KP137" s="52">
        <v>0</v>
      </c>
      <c r="KQ137" s="52">
        <v>0</v>
      </c>
      <c r="KR137" s="52">
        <v>0</v>
      </c>
      <c r="KS137" s="52">
        <v>0</v>
      </c>
      <c r="KT137" s="52">
        <v>0</v>
      </c>
      <c r="KU137" s="52">
        <v>0</v>
      </c>
      <c r="KV137" s="52">
        <v>0</v>
      </c>
      <c r="KW137" s="52">
        <v>0</v>
      </c>
      <c r="KX137" s="52">
        <v>0</v>
      </c>
      <c r="KY137" s="52">
        <v>0</v>
      </c>
      <c r="KZ137" s="52">
        <v>0</v>
      </c>
    </row>
    <row r="138" spans="1:312" x14ac:dyDescent="0.2">
      <c r="A138" s="89">
        <v>1.039096</v>
      </c>
      <c r="B138" s="41" t="s">
        <v>821</v>
      </c>
      <c r="C138" s="51" t="s">
        <v>45</v>
      </c>
      <c r="D138" s="52">
        <v>5.6246999162757438E-6</v>
      </c>
      <c r="E138" s="52">
        <v>1.5945159972940931E-5</v>
      </c>
      <c r="F138" s="52">
        <v>3.5984101534884623E-6</v>
      </c>
      <c r="G138" s="52">
        <v>8.7298737745719488E-6</v>
      </c>
      <c r="H138" s="52">
        <v>1.0900571261919029E-5</v>
      </c>
      <c r="I138" s="52">
        <v>2.5332833524409227E-5</v>
      </c>
      <c r="J138" s="52">
        <v>2.0092561085696003E-4</v>
      </c>
      <c r="K138" s="52">
        <v>1.1231159089587938E-4</v>
      </c>
      <c r="L138" s="52">
        <v>1.3299596360284737E-4</v>
      </c>
      <c r="M138" s="52">
        <v>4.5568265210725425E-6</v>
      </c>
      <c r="N138" s="52">
        <v>7.4384605658453423E-6</v>
      </c>
      <c r="O138" s="52">
        <v>1.1427178575689159E-5</v>
      </c>
      <c r="P138" s="52">
        <v>1.4392719112758331E-5</v>
      </c>
      <c r="Q138" s="52">
        <v>2.7249143043731502E-5</v>
      </c>
      <c r="R138" s="52">
        <v>3.0267907483098903E-5</v>
      </c>
      <c r="S138" s="52">
        <v>2.7743375391860743E-5</v>
      </c>
      <c r="T138" s="52">
        <v>7.5071976455383662E-6</v>
      </c>
      <c r="U138" s="52">
        <v>2.1893366230409285E-5</v>
      </c>
      <c r="V138" s="52">
        <v>8.5247255541263909E-6</v>
      </c>
      <c r="W138" s="52">
        <v>5.0969805028772715E-6</v>
      </c>
      <c r="X138" s="52">
        <v>5.1913888408394474E-5</v>
      </c>
      <c r="Y138" s="52">
        <v>9.6496643174353565E-7</v>
      </c>
      <c r="Z138" s="52">
        <v>8.1757055578033481E-6</v>
      </c>
      <c r="AA138" s="52">
        <v>1.3387240999433877E-6</v>
      </c>
      <c r="AB138" s="52">
        <v>3.9690279298173118E-6</v>
      </c>
      <c r="AC138" s="52">
        <v>1.00662076612257E-5</v>
      </c>
      <c r="AD138" s="52">
        <v>7.2284685577216396E-6</v>
      </c>
      <c r="AE138" s="52">
        <v>1.0009726693268689E-5</v>
      </c>
      <c r="AF138" s="52">
        <v>1.34719275382785E-6</v>
      </c>
      <c r="AG138" s="52">
        <v>1.1008103469033807E-5</v>
      </c>
      <c r="AH138" s="52">
        <v>1.0152905539707238E-5</v>
      </c>
      <c r="AI138" s="52">
        <v>7.3151570361440552E-6</v>
      </c>
      <c r="AJ138" s="52">
        <v>5.7881626377429256E-6</v>
      </c>
      <c r="AK138" s="52">
        <v>1.0456533273653528E-6</v>
      </c>
      <c r="AL138" s="52">
        <v>1.1878424477116178E-6</v>
      </c>
      <c r="AM138" s="52">
        <v>0</v>
      </c>
      <c r="AN138" s="52">
        <v>6.2496943716615451E-6</v>
      </c>
      <c r="AO138" s="52">
        <v>5.2564780471973799E-6</v>
      </c>
      <c r="AP138" s="52">
        <v>0</v>
      </c>
      <c r="AQ138" s="52">
        <v>8.1365659655942125E-6</v>
      </c>
      <c r="AR138" s="52">
        <v>2.5103655871554217E-5</v>
      </c>
      <c r="AS138" s="52">
        <v>7.218290699057155E-5</v>
      </c>
      <c r="AT138" s="52">
        <v>1.1565112165901288E-6</v>
      </c>
      <c r="AU138" s="52">
        <v>5.1849766148361448E-6</v>
      </c>
      <c r="AV138" s="52">
        <v>8.0454634545992793E-6</v>
      </c>
      <c r="AW138" s="52">
        <v>2.2254457409625841E-4</v>
      </c>
      <c r="AX138" s="52">
        <v>2.763825321659723E-4</v>
      </c>
      <c r="AY138" s="52">
        <v>4.7200275586473362E-5</v>
      </c>
      <c r="AZ138" s="52">
        <v>3.4904386857805965E-5</v>
      </c>
      <c r="BA138" s="52">
        <v>0</v>
      </c>
      <c r="BB138" s="52">
        <v>1.5204566866417385E-5</v>
      </c>
      <c r="BC138" s="52">
        <v>4.4418143298531597E-5</v>
      </c>
      <c r="BD138" s="52">
        <v>6.0525972872355314E-6</v>
      </c>
      <c r="BE138" s="52">
        <v>3.5719672300582379E-7</v>
      </c>
      <c r="BF138" s="52">
        <v>5.5684069900576644E-6</v>
      </c>
      <c r="BG138" s="52">
        <v>6.6433090725899791E-6</v>
      </c>
      <c r="BH138" s="52">
        <v>4.2802100653894959E-6</v>
      </c>
      <c r="BI138" s="52">
        <v>6.9790592701069935E-6</v>
      </c>
      <c r="BJ138" s="52">
        <v>1.0997982968081446E-5</v>
      </c>
      <c r="BK138" s="52">
        <v>6.5014738844835983E-6</v>
      </c>
      <c r="BL138" s="52">
        <v>1.6078531582248648E-6</v>
      </c>
      <c r="BM138" s="52">
        <v>4.0258404172243077E-5</v>
      </c>
      <c r="BN138" s="52">
        <v>0</v>
      </c>
      <c r="BO138" s="52">
        <v>1.8927955820201531E-5</v>
      </c>
      <c r="BP138" s="52">
        <v>1.465374104203788E-4</v>
      </c>
      <c r="BQ138" s="52">
        <v>4.7240639200645242E-5</v>
      </c>
      <c r="BR138" s="52">
        <v>1.1792395430431716E-6</v>
      </c>
      <c r="BS138" s="52">
        <v>6.0316926936216958E-6</v>
      </c>
      <c r="BT138" s="52">
        <v>2.0772824718182012E-5</v>
      </c>
      <c r="BU138" s="52">
        <v>1.646997299625492E-4</v>
      </c>
      <c r="BV138" s="52">
        <v>5.0717703733246545E-5</v>
      </c>
      <c r="BW138" s="52">
        <v>8.3185886587575308E-6</v>
      </c>
      <c r="BX138" s="52">
        <v>1.2773461327134875E-5</v>
      </c>
      <c r="BY138" s="52">
        <v>4.469275828963708E-5</v>
      </c>
      <c r="BZ138" s="52">
        <v>1.511136897245208E-4</v>
      </c>
      <c r="CA138" s="52">
        <v>0.23865629374970415</v>
      </c>
      <c r="CB138" s="52">
        <v>1.0624762287627327E-5</v>
      </c>
      <c r="CC138" s="52">
        <v>7.1063797854592622E-6</v>
      </c>
      <c r="CD138" s="52">
        <v>5.08221842166708E-6</v>
      </c>
      <c r="CE138" s="52">
        <v>2.0878981580140428E-6</v>
      </c>
      <c r="CF138" s="52">
        <v>1.4602564412261151E-6</v>
      </c>
      <c r="CG138" s="52">
        <v>1.0488794096362574E-4</v>
      </c>
      <c r="CH138" s="52">
        <v>0</v>
      </c>
      <c r="CI138" s="52">
        <v>2.1709158675594919E-5</v>
      </c>
      <c r="CJ138" s="52">
        <v>0</v>
      </c>
      <c r="CK138" s="52">
        <v>0</v>
      </c>
      <c r="CL138" s="52">
        <v>0</v>
      </c>
      <c r="CM138" s="52">
        <v>1.0630202057947747E-5</v>
      </c>
      <c r="CN138" s="52">
        <v>0</v>
      </c>
      <c r="CO138" s="52">
        <v>2.6081648266942451E-6</v>
      </c>
      <c r="CP138" s="52">
        <v>6.5281455095250834E-6</v>
      </c>
      <c r="CQ138" s="52">
        <v>9.8878146245574528E-7</v>
      </c>
      <c r="CR138" s="52">
        <v>2.0738884161837762E-6</v>
      </c>
      <c r="CS138" s="52">
        <v>4.5196609064815589E-6</v>
      </c>
      <c r="CT138" s="52">
        <v>1.4001958504283462E-6</v>
      </c>
      <c r="CU138" s="52">
        <v>1.2864102575155066E-5</v>
      </c>
      <c r="CV138" s="52">
        <v>8.093993987285591E-6</v>
      </c>
      <c r="CW138" s="52">
        <v>0</v>
      </c>
      <c r="CX138" s="52">
        <v>1.5380515404903259E-6</v>
      </c>
      <c r="CY138" s="52">
        <v>1.5643969636167754E-5</v>
      </c>
      <c r="CZ138" s="52">
        <v>1.3130804354551214E-6</v>
      </c>
      <c r="DA138" s="52">
        <v>1.8404240037089908E-5</v>
      </c>
      <c r="DB138" s="52">
        <v>7.0208457563324462E-6</v>
      </c>
      <c r="DC138" s="52">
        <v>0</v>
      </c>
      <c r="DD138" s="52">
        <v>0</v>
      </c>
      <c r="DE138" s="52">
        <v>0</v>
      </c>
      <c r="DF138" s="52">
        <v>2.2069664492499496E-6</v>
      </c>
      <c r="DG138" s="52">
        <v>9.9062553591448891E-6</v>
      </c>
      <c r="DH138" s="52">
        <v>5.1598705377503633E-6</v>
      </c>
      <c r="DI138" s="52">
        <v>5.1269851974096977E-5</v>
      </c>
      <c r="DJ138" s="52">
        <v>2.4172878357074378E-6</v>
      </c>
      <c r="DK138" s="52">
        <v>1.2892909708895929E-6</v>
      </c>
      <c r="DL138" s="52">
        <v>1.318321374101515E-6</v>
      </c>
      <c r="DM138" s="52">
        <v>0</v>
      </c>
      <c r="DN138" s="52">
        <v>2.5688155323845489E-5</v>
      </c>
      <c r="DO138" s="52">
        <v>1.581424496690266E-5</v>
      </c>
      <c r="DP138" s="52">
        <v>7.9113473271096444E-7</v>
      </c>
      <c r="DQ138" s="52">
        <v>2.9048462152009274E-6</v>
      </c>
      <c r="DR138" s="52">
        <v>0</v>
      </c>
      <c r="DS138" s="52">
        <v>1.2012961387632228E-5</v>
      </c>
      <c r="DT138" s="52">
        <v>2.9630232017616881E-6</v>
      </c>
      <c r="DU138" s="52">
        <v>1.660066727750794E-6</v>
      </c>
      <c r="DV138" s="52">
        <v>0</v>
      </c>
      <c r="DW138" s="52">
        <v>0</v>
      </c>
      <c r="DX138" s="52">
        <v>0</v>
      </c>
      <c r="DY138" s="52">
        <v>5.2719785398624156E-5</v>
      </c>
      <c r="DZ138" s="52">
        <v>3.6592690295444826E-6</v>
      </c>
      <c r="EA138" s="52">
        <v>2.3762387759354686E-5</v>
      </c>
      <c r="EB138" s="52">
        <v>2.6124560806332805E-5</v>
      </c>
      <c r="EC138" s="52">
        <v>2.5354729524241969E-6</v>
      </c>
      <c r="ED138" s="52">
        <v>2.3651602038747965E-6</v>
      </c>
      <c r="EE138" s="52">
        <v>6.0866214527927735E-6</v>
      </c>
      <c r="EF138" s="52">
        <v>7.3115420858973961E-6</v>
      </c>
      <c r="EG138" s="52">
        <v>5.3026621611624113E-6</v>
      </c>
      <c r="EH138" s="52">
        <v>7.3088215464150125E-6</v>
      </c>
      <c r="EI138" s="52">
        <v>7.645178577304437E-6</v>
      </c>
      <c r="EJ138" s="52">
        <v>2.2311822386690417E-6</v>
      </c>
      <c r="EK138" s="52">
        <v>0</v>
      </c>
      <c r="EL138" s="52">
        <v>5.6533387229736614E-5</v>
      </c>
      <c r="EM138" s="52">
        <v>4.1003562237885386E-5</v>
      </c>
      <c r="EN138" s="52">
        <v>8.4934141319260205E-5</v>
      </c>
      <c r="EO138" s="52">
        <v>6.5361986345222663E-4</v>
      </c>
      <c r="EP138" s="52">
        <v>5.8467774331943347E-5</v>
      </c>
      <c r="EQ138" s="52">
        <v>1.8065882492886802E-4</v>
      </c>
      <c r="ER138" s="52">
        <v>5.2196225203073827E-5</v>
      </c>
      <c r="ES138" s="52">
        <v>7.7148090799971478E-5</v>
      </c>
      <c r="ET138" s="52">
        <v>5.1068938726973846E-4</v>
      </c>
      <c r="EU138" s="52">
        <v>3.1101627313466674E-4</v>
      </c>
      <c r="EV138" s="52">
        <v>7.9347670591614842E-5</v>
      </c>
      <c r="EW138" s="52">
        <v>1.4366118801571178E-4</v>
      </c>
      <c r="EX138" s="52">
        <v>0</v>
      </c>
      <c r="EY138" s="52">
        <v>9.0815949385069065E-6</v>
      </c>
      <c r="EZ138" s="52">
        <v>2.4671638136622817E-6</v>
      </c>
      <c r="FA138" s="52">
        <v>1.2371773070594515E-6</v>
      </c>
      <c r="FB138" s="52">
        <v>2.602642608012646E-6</v>
      </c>
      <c r="FC138" s="52">
        <v>1.5597480304004458E-5</v>
      </c>
      <c r="FD138" s="52">
        <v>8.8208347723199809E-6</v>
      </c>
      <c r="FE138" s="52">
        <v>1.0467155597227822E-5</v>
      </c>
      <c r="FF138" s="52">
        <v>1.1174396304303407E-5</v>
      </c>
      <c r="FG138" s="52">
        <v>1.8207548638918551E-5</v>
      </c>
      <c r="FH138" s="52">
        <v>1.4137147347994634E-5</v>
      </c>
      <c r="FI138" s="52">
        <v>0</v>
      </c>
      <c r="FJ138" s="52">
        <v>2.5188425154787732E-5</v>
      </c>
      <c r="FK138" s="52">
        <v>6.5022959988490087E-6</v>
      </c>
      <c r="FL138" s="52">
        <v>2.861547920242269E-6</v>
      </c>
      <c r="FM138" s="52">
        <v>0</v>
      </c>
      <c r="FN138" s="52">
        <v>2.7507026457354232E-6</v>
      </c>
      <c r="FO138" s="52">
        <v>0</v>
      </c>
      <c r="FP138" s="52">
        <v>0</v>
      </c>
      <c r="FQ138" s="52">
        <v>0</v>
      </c>
      <c r="FR138" s="52">
        <v>1.0365412259934872E-6</v>
      </c>
      <c r="FS138" s="52">
        <v>1.4034267595605457E-5</v>
      </c>
      <c r="FT138" s="52">
        <v>6.1559024364751835E-6</v>
      </c>
      <c r="FU138" s="52">
        <v>2.9139728907253864E-5</v>
      </c>
      <c r="FV138" s="52">
        <v>1.6718945919794351E-5</v>
      </c>
      <c r="FW138" s="52">
        <v>6.877073002176188E-5</v>
      </c>
      <c r="FX138" s="52">
        <v>1.9973028945326713E-5</v>
      </c>
      <c r="FY138" s="52">
        <v>1.784741154243748E-6</v>
      </c>
      <c r="FZ138" s="52">
        <v>5.1030256300629668E-6</v>
      </c>
      <c r="GA138" s="52">
        <v>6.4092845197380241E-6</v>
      </c>
      <c r="GB138" s="52">
        <v>4.1860715689516591E-5</v>
      </c>
      <c r="GC138" s="52">
        <v>3.7840014941374123E-6</v>
      </c>
      <c r="GD138" s="52">
        <v>1.0121908527926263E-5</v>
      </c>
      <c r="GE138" s="52">
        <v>1.832092889786252E-5</v>
      </c>
      <c r="GF138" s="52">
        <v>8.7109134340848381E-6</v>
      </c>
      <c r="GG138" s="52">
        <v>8.0836099819855886E-6</v>
      </c>
      <c r="GH138" s="52">
        <v>1.5121115727132446E-5</v>
      </c>
      <c r="GI138" s="52">
        <v>7.4340063877095314E-6</v>
      </c>
      <c r="GJ138" s="52">
        <v>1.1032685336328814E-5</v>
      </c>
      <c r="GK138" s="52">
        <v>2.2417797276209011E-6</v>
      </c>
      <c r="GL138" s="52">
        <v>1.8081475126921912E-5</v>
      </c>
      <c r="GM138" s="52">
        <v>2.3353489257873191E-6</v>
      </c>
      <c r="GN138" s="52">
        <v>7.922773353607808E-6</v>
      </c>
      <c r="GO138" s="52">
        <v>4.1900346016822984E-4</v>
      </c>
      <c r="GP138" s="52">
        <v>1.9325232693788157E-5</v>
      </c>
      <c r="GQ138" s="52">
        <v>2.9335977044979955E-6</v>
      </c>
      <c r="GR138" s="52">
        <v>1.9574520010436596E-5</v>
      </c>
      <c r="GS138" s="52">
        <v>2.7150426733041704E-5</v>
      </c>
      <c r="GT138" s="52">
        <v>2.9712900425183199E-5</v>
      </c>
      <c r="GU138" s="52">
        <v>2.8226197610698426E-4</v>
      </c>
      <c r="GV138" s="52">
        <v>1.483170462006392E-6</v>
      </c>
      <c r="GW138" s="52">
        <v>0</v>
      </c>
      <c r="GX138" s="52">
        <v>0</v>
      </c>
      <c r="GY138" s="52">
        <v>5.6598054888384525E-6</v>
      </c>
      <c r="GZ138" s="52">
        <v>2.4467759848000029E-6</v>
      </c>
      <c r="HA138" s="52">
        <v>0</v>
      </c>
      <c r="HB138" s="52">
        <v>1.0632380416465845E-5</v>
      </c>
      <c r="HC138" s="52">
        <v>4.8851023917461309E-6</v>
      </c>
      <c r="HD138" s="52">
        <v>0</v>
      </c>
      <c r="HE138" s="52">
        <v>3.6088992152890171E-6</v>
      </c>
      <c r="HF138" s="52">
        <v>7.1600723289178795E-6</v>
      </c>
      <c r="HG138" s="52">
        <v>2.0020236006201417E-5</v>
      </c>
      <c r="HH138" s="52">
        <v>0</v>
      </c>
      <c r="HI138" s="52">
        <v>9.442927264054574E-7</v>
      </c>
      <c r="HJ138" s="52">
        <v>2.8434771835836441E-6</v>
      </c>
      <c r="HK138" s="52">
        <v>2.8494888438009466E-5</v>
      </c>
      <c r="HL138" s="52">
        <v>4.309850988297941E-6</v>
      </c>
      <c r="HM138" s="52">
        <v>8.6758153642978814E-6</v>
      </c>
      <c r="HN138" s="52">
        <v>9.4741342377804723E-6</v>
      </c>
      <c r="HO138" s="52">
        <v>0</v>
      </c>
      <c r="HP138" s="52">
        <v>0</v>
      </c>
      <c r="HQ138" s="52">
        <v>7.8408059481021227E-7</v>
      </c>
      <c r="HR138" s="52">
        <v>4.8886734636563534E-6</v>
      </c>
      <c r="HS138" s="52">
        <v>1.0800885920836078E-6</v>
      </c>
      <c r="HT138" s="52">
        <v>1.0587658286617731E-6</v>
      </c>
      <c r="HU138" s="52">
        <v>9.4596980734077002E-7</v>
      </c>
      <c r="HV138" s="52">
        <v>0</v>
      </c>
      <c r="HW138" s="52">
        <v>2.9031958348401588E-6</v>
      </c>
      <c r="HX138" s="52">
        <v>1.6207218471447566E-5</v>
      </c>
      <c r="HY138" s="52">
        <v>3.2266854111275569E-6</v>
      </c>
      <c r="HZ138" s="52">
        <v>7.5778600106019968E-6</v>
      </c>
      <c r="IA138" s="52">
        <v>1.3477739379920436E-5</v>
      </c>
      <c r="IB138" s="52">
        <v>1.0655178457368022E-5</v>
      </c>
      <c r="IC138" s="52">
        <v>1.0780707200206843E-5</v>
      </c>
      <c r="ID138" s="52">
        <v>1.0028237663339907E-5</v>
      </c>
      <c r="IE138" s="52">
        <v>0</v>
      </c>
      <c r="IF138" s="52">
        <v>4.8007702242788528E-6</v>
      </c>
      <c r="IG138" s="52">
        <v>1.0103863753620696E-6</v>
      </c>
      <c r="IH138" s="52">
        <v>3.6377708226416037E-6</v>
      </c>
      <c r="II138" s="52">
        <v>2.7951312421661368E-6</v>
      </c>
      <c r="IJ138" s="52">
        <v>2.3772797473306764E-4</v>
      </c>
      <c r="IK138" s="52">
        <v>1.1777878142572883E-3</v>
      </c>
      <c r="IL138" s="52">
        <v>1.3761858109049155E-2</v>
      </c>
      <c r="IM138" s="52">
        <v>2.6502435559053825E-2</v>
      </c>
      <c r="IN138" s="52">
        <v>3.0021549259079132E-3</v>
      </c>
      <c r="IO138" s="52">
        <v>9.8423632276974224E-4</v>
      </c>
      <c r="IP138" s="52">
        <v>8.293199062898467E-3</v>
      </c>
      <c r="IQ138" s="52">
        <v>0.71365220562957266</v>
      </c>
      <c r="IR138" s="52">
        <v>7.8182934817099437E-4</v>
      </c>
      <c r="IS138" s="52">
        <v>1.5402022149681584E-4</v>
      </c>
      <c r="IT138" s="52">
        <v>2.0563967323656542E-5</v>
      </c>
      <c r="IU138" s="52">
        <v>4.3774040418870058E-5</v>
      </c>
      <c r="IV138" s="52">
        <v>5.8902139745948713E-5</v>
      </c>
      <c r="IW138" s="52">
        <v>2.1625478892473952E-5</v>
      </c>
      <c r="IX138" s="52">
        <v>9.2993515679092874E-5</v>
      </c>
      <c r="IY138" s="52">
        <v>2.7056699668687445E-5</v>
      </c>
      <c r="IZ138" s="52">
        <v>1.4431918171016651E-5</v>
      </c>
      <c r="JA138" s="52">
        <v>8.0485402768808769E-5</v>
      </c>
      <c r="JB138" s="52">
        <v>8.6610448495304994E-5</v>
      </c>
      <c r="JC138" s="52">
        <v>5.3225351741681212E-5</v>
      </c>
      <c r="JD138" s="52">
        <v>6.5952335557673973E-6</v>
      </c>
      <c r="JE138" s="52">
        <v>8.9444813272488246E-6</v>
      </c>
      <c r="JF138" s="52">
        <v>5.1294804764350849E-6</v>
      </c>
      <c r="JG138" s="52">
        <v>4.6199233314574986E-5</v>
      </c>
      <c r="JH138" s="52">
        <v>1.5597587417833319E-5</v>
      </c>
      <c r="JI138" s="52">
        <v>2.4342145259968464E-5</v>
      </c>
      <c r="JJ138" s="52">
        <v>1.273470128076144E-5</v>
      </c>
      <c r="JK138" s="52">
        <v>5.3529259227997218E-6</v>
      </c>
      <c r="JL138" s="52">
        <v>6.9088588266951409E-6</v>
      </c>
      <c r="JM138" s="52">
        <v>3.8828893427060335E-6</v>
      </c>
      <c r="JN138" s="52">
        <v>5.9401971954268876E-5</v>
      </c>
      <c r="JO138" s="52">
        <v>1.8318259917105681E-4</v>
      </c>
      <c r="JP138" s="52">
        <v>2.2047888527870145E-4</v>
      </c>
      <c r="JQ138" s="52">
        <v>6.6585027551950061E-5</v>
      </c>
      <c r="JR138" s="52">
        <v>3.6649236753430047E-5</v>
      </c>
      <c r="JS138" s="52">
        <v>2.681434095851955E-6</v>
      </c>
      <c r="JT138" s="52">
        <v>0</v>
      </c>
      <c r="JU138" s="52">
        <v>1.6781720571762236E-5</v>
      </c>
      <c r="JV138" s="52">
        <v>4.3178786318374596E-6</v>
      </c>
      <c r="JW138" s="52">
        <v>3.0627255447468377E-6</v>
      </c>
      <c r="JX138" s="52">
        <v>2.1681522789228257E-5</v>
      </c>
      <c r="JY138" s="52">
        <v>6.5044306004844223E-6</v>
      </c>
      <c r="JZ138" s="52">
        <v>5.3028513189770799E-6</v>
      </c>
      <c r="KA138" s="52">
        <v>1.1796714198105013E-5</v>
      </c>
      <c r="KB138" s="52">
        <v>6.3145582348546304E-6</v>
      </c>
      <c r="KC138" s="52">
        <v>1.0238516375088907E-6</v>
      </c>
      <c r="KD138" s="52">
        <v>1.7831309768064812E-5</v>
      </c>
      <c r="KE138" s="52">
        <v>2.6101839916498541E-5</v>
      </c>
      <c r="KF138" s="52">
        <v>3.8045596680626219E-5</v>
      </c>
      <c r="KG138" s="52">
        <v>8.469497680709352E-6</v>
      </c>
      <c r="KH138" s="52">
        <v>1.1126717310970592E-5</v>
      </c>
      <c r="KI138" s="52">
        <v>0</v>
      </c>
      <c r="KJ138" s="52">
        <v>1.3930377927967528E-6</v>
      </c>
      <c r="KK138" s="52">
        <v>9.4948327464243509E-6</v>
      </c>
      <c r="KL138" s="52">
        <v>1.2633315681338101E-5</v>
      </c>
      <c r="KM138" s="52">
        <v>1.938729566396223E-6</v>
      </c>
      <c r="KN138" s="52">
        <v>3.5637307974774298E-6</v>
      </c>
      <c r="KO138" s="52">
        <v>5.9378568099584015E-6</v>
      </c>
      <c r="KP138" s="52">
        <v>7.7108104063292703E-6</v>
      </c>
      <c r="KQ138" s="52">
        <v>8.3267979135915746E-6</v>
      </c>
      <c r="KR138" s="52">
        <v>2.2673628510694151E-5</v>
      </c>
      <c r="KS138" s="52">
        <v>6.8730822782417464E-6</v>
      </c>
      <c r="KT138" s="52">
        <v>1.485292116034686E-6</v>
      </c>
      <c r="KU138" s="52">
        <v>8.8057004561645143E-5</v>
      </c>
      <c r="KV138" s="52">
        <v>9.9400055871048887E-6</v>
      </c>
      <c r="KW138" s="52">
        <v>7.8226809790589734E-5</v>
      </c>
      <c r="KX138" s="52">
        <v>9.2332068527134802E-6</v>
      </c>
      <c r="KY138" s="52">
        <v>2.6907954454497072E-6</v>
      </c>
      <c r="KZ138" s="52">
        <v>1.9154566904581363E-5</v>
      </c>
    </row>
    <row r="139" spans="1:312" x14ac:dyDescent="0.2">
      <c r="A139" s="89">
        <v>1.041839</v>
      </c>
      <c r="B139" s="41" t="s">
        <v>820</v>
      </c>
      <c r="C139" s="51" t="s">
        <v>17</v>
      </c>
      <c r="D139" s="52">
        <v>7.0076048602300634E-6</v>
      </c>
      <c r="E139" s="52">
        <v>3.8242172713184911E-5</v>
      </c>
      <c r="F139" s="52">
        <v>3.2286160887789035E-4</v>
      </c>
      <c r="G139" s="52">
        <v>3.7666658174202044E-5</v>
      </c>
      <c r="H139" s="52">
        <v>1.1532275526423771E-4</v>
      </c>
      <c r="I139" s="52">
        <v>6.3777275027538879E-4</v>
      </c>
      <c r="J139" s="52">
        <v>2.1642604588367202E-3</v>
      </c>
      <c r="K139" s="52">
        <v>1.0456628924736893E-3</v>
      </c>
      <c r="L139" s="52">
        <v>3.8159541594879476E-4</v>
      </c>
      <c r="M139" s="52">
        <v>3.1492861138125884E-5</v>
      </c>
      <c r="N139" s="52">
        <v>9.2198483544924371E-5</v>
      </c>
      <c r="O139" s="52">
        <v>0</v>
      </c>
      <c r="P139" s="52">
        <v>1.4458289587076137E-5</v>
      </c>
      <c r="Q139" s="52">
        <v>6.7085077406357481E-6</v>
      </c>
      <c r="R139" s="52">
        <v>3.7677990604478917E-5</v>
      </c>
      <c r="S139" s="52">
        <v>2.4736702123357456E-5</v>
      </c>
      <c r="T139" s="52">
        <v>6.9253898280091436E-4</v>
      </c>
      <c r="U139" s="52">
        <v>1.1090750548574502E-5</v>
      </c>
      <c r="V139" s="52">
        <v>2.1531860988289485E-5</v>
      </c>
      <c r="W139" s="52">
        <v>3.8564371795010374E-4</v>
      </c>
      <c r="X139" s="52">
        <v>3.5988331384173127E-4</v>
      </c>
      <c r="Y139" s="52">
        <v>0</v>
      </c>
      <c r="Z139" s="52">
        <v>0</v>
      </c>
      <c r="AA139" s="52">
        <v>0</v>
      </c>
      <c r="AB139" s="52">
        <v>5.2899260546873637E-5</v>
      </c>
      <c r="AC139" s="52">
        <v>0</v>
      </c>
      <c r="AD139" s="52">
        <v>1.3117996756816492E-6</v>
      </c>
      <c r="AE139" s="52">
        <v>0</v>
      </c>
      <c r="AF139" s="52">
        <v>3.3178204522462476E-6</v>
      </c>
      <c r="AG139" s="52">
        <v>0</v>
      </c>
      <c r="AH139" s="52">
        <v>3.8105961697331391E-5</v>
      </c>
      <c r="AI139" s="52">
        <v>0</v>
      </c>
      <c r="AJ139" s="52">
        <v>0</v>
      </c>
      <c r="AK139" s="52">
        <v>0</v>
      </c>
      <c r="AL139" s="52">
        <v>2.3377750300707371E-6</v>
      </c>
      <c r="AM139" s="52">
        <v>0</v>
      </c>
      <c r="AN139" s="52">
        <v>0</v>
      </c>
      <c r="AO139" s="52">
        <v>2.8326824676471325E-4</v>
      </c>
      <c r="AP139" s="52">
        <v>0</v>
      </c>
      <c r="AQ139" s="52">
        <v>1.4192833139457347E-4</v>
      </c>
      <c r="AR139" s="52">
        <v>0</v>
      </c>
      <c r="AS139" s="52">
        <v>0</v>
      </c>
      <c r="AT139" s="52">
        <v>1.9279288046773743E-5</v>
      </c>
      <c r="AU139" s="52">
        <v>0</v>
      </c>
      <c r="AV139" s="52">
        <v>4.3708945886598684E-5</v>
      </c>
      <c r="AW139" s="52">
        <v>1.8573363897852396E-2</v>
      </c>
      <c r="AX139" s="52">
        <v>4.5909354223245685E-3</v>
      </c>
      <c r="AY139" s="52">
        <v>8.0167343252746223E-4</v>
      </c>
      <c r="AZ139" s="52">
        <v>1.5127936387798981E-5</v>
      </c>
      <c r="BA139" s="52">
        <v>0</v>
      </c>
      <c r="BB139" s="52">
        <v>0</v>
      </c>
      <c r="BC139" s="52">
        <v>6.8025521569049845E-5</v>
      </c>
      <c r="BD139" s="52">
        <v>0</v>
      </c>
      <c r="BE139" s="52">
        <v>1.3793873452246174E-5</v>
      </c>
      <c r="BF139" s="52">
        <v>0</v>
      </c>
      <c r="BG139" s="52">
        <v>0</v>
      </c>
      <c r="BH139" s="52">
        <v>1.6841184170628133E-5</v>
      </c>
      <c r="BI139" s="52">
        <v>5.0736653106492118E-6</v>
      </c>
      <c r="BJ139" s="52">
        <v>5.8434844178818E-6</v>
      </c>
      <c r="BK139" s="52">
        <v>1.7581118126824975E-6</v>
      </c>
      <c r="BL139" s="52">
        <v>0</v>
      </c>
      <c r="BM139" s="52">
        <v>0</v>
      </c>
      <c r="BN139" s="52">
        <v>0</v>
      </c>
      <c r="BO139" s="52">
        <v>0</v>
      </c>
      <c r="BP139" s="52">
        <v>4.7424264127677587E-5</v>
      </c>
      <c r="BQ139" s="52">
        <v>1.4583046210038635E-3</v>
      </c>
      <c r="BR139" s="52">
        <v>8.7037914357803462E-5</v>
      </c>
      <c r="BS139" s="52">
        <v>2.8997958460490691E-4</v>
      </c>
      <c r="BT139" s="52">
        <v>2.6531930473383476E-4</v>
      </c>
      <c r="BU139" s="52">
        <v>1.0847989003609198E-3</v>
      </c>
      <c r="BV139" s="52">
        <v>1.349765767999988E-4</v>
      </c>
      <c r="BW139" s="52">
        <v>1.1167205015613848E-4</v>
      </c>
      <c r="BX139" s="52">
        <v>2.0734999077737321E-4</v>
      </c>
      <c r="BY139" s="52">
        <v>5.3328439821883201E-4</v>
      </c>
      <c r="BZ139" s="52">
        <v>2.9245529098384629E-4</v>
      </c>
      <c r="CA139" s="52">
        <v>2.0365616902643095E-2</v>
      </c>
      <c r="CB139" s="52">
        <v>1.602319522517549E-4</v>
      </c>
      <c r="CC139" s="52">
        <v>6.9294762886722968E-5</v>
      </c>
      <c r="CD139" s="52">
        <v>0</v>
      </c>
      <c r="CE139" s="52">
        <v>0</v>
      </c>
      <c r="CF139" s="52">
        <v>0</v>
      </c>
      <c r="CG139" s="52">
        <v>0</v>
      </c>
      <c r="CH139" s="52">
        <v>0</v>
      </c>
      <c r="CI139" s="52">
        <v>8.6312206108303901E-7</v>
      </c>
      <c r="CJ139" s="52">
        <v>0</v>
      </c>
      <c r="CK139" s="52">
        <v>0</v>
      </c>
      <c r="CL139" s="52">
        <v>0</v>
      </c>
      <c r="CM139" s="52">
        <v>0</v>
      </c>
      <c r="CN139" s="52">
        <v>0</v>
      </c>
      <c r="CO139" s="52">
        <v>0</v>
      </c>
      <c r="CP139" s="52">
        <v>0</v>
      </c>
      <c r="CQ139" s="52">
        <v>0</v>
      </c>
      <c r="CR139" s="52">
        <v>0</v>
      </c>
      <c r="CS139" s="52">
        <v>0</v>
      </c>
      <c r="CT139" s="52">
        <v>0</v>
      </c>
      <c r="CU139" s="52">
        <v>1.0738956313585781E-5</v>
      </c>
      <c r="CV139" s="52">
        <v>3.4667152785506281E-6</v>
      </c>
      <c r="CW139" s="52">
        <v>0</v>
      </c>
      <c r="CX139" s="52">
        <v>0</v>
      </c>
      <c r="CY139" s="52">
        <v>0</v>
      </c>
      <c r="CZ139" s="52">
        <v>0</v>
      </c>
      <c r="DA139" s="52">
        <v>0</v>
      </c>
      <c r="DB139" s="52">
        <v>2.7261794692141945E-6</v>
      </c>
      <c r="DC139" s="52">
        <v>2.3614237581355647E-4</v>
      </c>
      <c r="DD139" s="52">
        <v>0</v>
      </c>
      <c r="DE139" s="52">
        <v>0</v>
      </c>
      <c r="DF139" s="52">
        <v>0</v>
      </c>
      <c r="DG139" s="52">
        <v>0</v>
      </c>
      <c r="DH139" s="52">
        <v>0</v>
      </c>
      <c r="DI139" s="52">
        <v>0</v>
      </c>
      <c r="DJ139" s="52">
        <v>0</v>
      </c>
      <c r="DK139" s="52">
        <v>8.0237789145788501E-6</v>
      </c>
      <c r="DL139" s="52">
        <v>0</v>
      </c>
      <c r="DM139" s="52">
        <v>0</v>
      </c>
      <c r="DN139" s="52">
        <v>0</v>
      </c>
      <c r="DO139" s="52">
        <v>0</v>
      </c>
      <c r="DP139" s="52">
        <v>0</v>
      </c>
      <c r="DQ139" s="52">
        <v>0</v>
      </c>
      <c r="DR139" s="52">
        <v>0</v>
      </c>
      <c r="DS139" s="52">
        <v>0</v>
      </c>
      <c r="DT139" s="52">
        <v>0</v>
      </c>
      <c r="DU139" s="52">
        <v>4.812427482043525E-6</v>
      </c>
      <c r="DV139" s="52">
        <v>0</v>
      </c>
      <c r="DW139" s="52">
        <v>0</v>
      </c>
      <c r="DX139" s="52">
        <v>0</v>
      </c>
      <c r="DY139" s="52">
        <v>0</v>
      </c>
      <c r="DZ139" s="52">
        <v>0</v>
      </c>
      <c r="EA139" s="52">
        <v>0</v>
      </c>
      <c r="EB139" s="52">
        <v>0</v>
      </c>
      <c r="EC139" s="52">
        <v>0</v>
      </c>
      <c r="ED139" s="52">
        <v>0</v>
      </c>
      <c r="EE139" s="52">
        <v>0</v>
      </c>
      <c r="EF139" s="52">
        <v>0</v>
      </c>
      <c r="EG139" s="52">
        <v>0</v>
      </c>
      <c r="EH139" s="52">
        <v>0</v>
      </c>
      <c r="EI139" s="52">
        <v>0</v>
      </c>
      <c r="EJ139" s="52">
        <v>0</v>
      </c>
      <c r="EK139" s="52">
        <v>0</v>
      </c>
      <c r="EL139" s="52">
        <v>1.7779372231265546E-3</v>
      </c>
      <c r="EM139" s="52">
        <v>1.8021077447444977E-3</v>
      </c>
      <c r="EN139" s="52">
        <v>8.6801288558179478E-4</v>
      </c>
      <c r="EO139" s="52">
        <v>1.4615852734910588E-3</v>
      </c>
      <c r="EP139" s="52">
        <v>1.056490810395801E-3</v>
      </c>
      <c r="EQ139" s="52">
        <v>1.1612145170672354E-3</v>
      </c>
      <c r="ER139" s="52">
        <v>5.9086461052545406E-4</v>
      </c>
      <c r="ES139" s="52">
        <v>2.409437507564931E-3</v>
      </c>
      <c r="ET139" s="52">
        <v>4.058444525967814E-3</v>
      </c>
      <c r="EU139" s="52">
        <v>1.1374864688017052E-3</v>
      </c>
      <c r="EV139" s="52">
        <v>2.0650491566694754E-3</v>
      </c>
      <c r="EW139" s="52">
        <v>7.8200792737564224E-4</v>
      </c>
      <c r="EX139" s="52">
        <v>2.6933641744150165E-5</v>
      </c>
      <c r="EY139" s="52">
        <v>1.2238570625424964E-5</v>
      </c>
      <c r="EZ139" s="52">
        <v>2.5247309693144018E-5</v>
      </c>
      <c r="FA139" s="52">
        <v>1.9215732641561695E-6</v>
      </c>
      <c r="FB139" s="52">
        <v>7.9795914854174951E-5</v>
      </c>
      <c r="FC139" s="52">
        <v>2.5276904295131503E-5</v>
      </c>
      <c r="FD139" s="52">
        <v>2.5008004966205051E-5</v>
      </c>
      <c r="FE139" s="52">
        <v>0</v>
      </c>
      <c r="FF139" s="52">
        <v>5.4087630666566854E-5</v>
      </c>
      <c r="FG139" s="52">
        <v>3.3036685133013132E-6</v>
      </c>
      <c r="FH139" s="52">
        <v>1.5887747296193118E-4</v>
      </c>
      <c r="FI139" s="52">
        <v>2.1653148939542537E-6</v>
      </c>
      <c r="FJ139" s="52">
        <v>0</v>
      </c>
      <c r="FK139" s="52">
        <v>0</v>
      </c>
      <c r="FL139" s="52">
        <v>4.5257105405250065E-6</v>
      </c>
      <c r="FM139" s="52">
        <v>0</v>
      </c>
      <c r="FN139" s="52">
        <v>0</v>
      </c>
      <c r="FO139" s="52">
        <v>0</v>
      </c>
      <c r="FP139" s="52">
        <v>1.86927733368188E-6</v>
      </c>
      <c r="FQ139" s="52">
        <v>0</v>
      </c>
      <c r="FR139" s="52">
        <v>1.6099470105856289E-6</v>
      </c>
      <c r="FS139" s="52">
        <v>8.235925334740238E-4</v>
      </c>
      <c r="FT139" s="52">
        <v>2.840277287236991E-5</v>
      </c>
      <c r="FU139" s="52">
        <v>2.0407893186256685E-4</v>
      </c>
      <c r="FV139" s="52">
        <v>9.6373759984388335E-5</v>
      </c>
      <c r="FW139" s="52">
        <v>1.6396910736421638E-5</v>
      </c>
      <c r="FX139" s="52">
        <v>2.2325203373091761E-5</v>
      </c>
      <c r="FY139" s="52">
        <v>0</v>
      </c>
      <c r="FZ139" s="52">
        <v>9.0276617799939774E-6</v>
      </c>
      <c r="GA139" s="52">
        <v>2.2365448339178024E-4</v>
      </c>
      <c r="GB139" s="52">
        <v>2.9483534986877314E-5</v>
      </c>
      <c r="GC139" s="52">
        <v>1.0063833761003756E-6</v>
      </c>
      <c r="GD139" s="52">
        <v>4.2029911370474856E-5</v>
      </c>
      <c r="GE139" s="52">
        <v>1.4196102620286617E-5</v>
      </c>
      <c r="GF139" s="52">
        <v>9.7567525849856019E-5</v>
      </c>
      <c r="GG139" s="52">
        <v>7.0946576969554372E-7</v>
      </c>
      <c r="GH139" s="52">
        <v>3.7019462140869151E-6</v>
      </c>
      <c r="GI139" s="52">
        <v>0</v>
      </c>
      <c r="GJ139" s="52">
        <v>0</v>
      </c>
      <c r="GK139" s="52">
        <v>0</v>
      </c>
      <c r="GL139" s="52">
        <v>0</v>
      </c>
      <c r="GM139" s="52">
        <v>1.7266675568321137E-6</v>
      </c>
      <c r="GN139" s="52">
        <v>5.281848902405205E-6</v>
      </c>
      <c r="GO139" s="52">
        <v>4.301987693329426E-5</v>
      </c>
      <c r="GP139" s="52">
        <v>2.598340168175683E-4</v>
      </c>
      <c r="GQ139" s="52">
        <v>5.2247655993485252E-4</v>
      </c>
      <c r="GR139" s="52">
        <v>1.613177715769193E-3</v>
      </c>
      <c r="GS139" s="52">
        <v>1.4074734204682875E-5</v>
      </c>
      <c r="GT139" s="52">
        <v>2.8039746809007835E-4</v>
      </c>
      <c r="GU139" s="52">
        <v>1.3361064426367383E-3</v>
      </c>
      <c r="GV139" s="52">
        <v>5.9027028706020345E-5</v>
      </c>
      <c r="GW139" s="52">
        <v>0</v>
      </c>
      <c r="GX139" s="52">
        <v>5.0586551557595544E-6</v>
      </c>
      <c r="GY139" s="52">
        <v>0</v>
      </c>
      <c r="GZ139" s="52">
        <v>0</v>
      </c>
      <c r="HA139" s="52">
        <v>0</v>
      </c>
      <c r="HB139" s="52">
        <v>0</v>
      </c>
      <c r="HC139" s="52">
        <v>2.7716893002814926E-6</v>
      </c>
      <c r="HD139" s="52">
        <v>0</v>
      </c>
      <c r="HE139" s="52">
        <v>0</v>
      </c>
      <c r="HF139" s="52">
        <v>0</v>
      </c>
      <c r="HG139" s="52">
        <v>0</v>
      </c>
      <c r="HH139" s="52">
        <v>0</v>
      </c>
      <c r="HI139" s="52">
        <v>0</v>
      </c>
      <c r="HJ139" s="52">
        <v>0</v>
      </c>
      <c r="HK139" s="52">
        <v>1.2010824421954546E-5</v>
      </c>
      <c r="HL139" s="52">
        <v>1.5181271802751612E-6</v>
      </c>
      <c r="HM139" s="52">
        <v>7.1927470810036849E-5</v>
      </c>
      <c r="HN139" s="52">
        <v>5.1372515709772306E-6</v>
      </c>
      <c r="HO139" s="52">
        <v>9.9152348692761638E-6</v>
      </c>
      <c r="HP139" s="52">
        <v>0</v>
      </c>
      <c r="HQ139" s="52">
        <v>0</v>
      </c>
      <c r="HR139" s="52">
        <v>1.9554693854625414E-5</v>
      </c>
      <c r="HS139" s="52">
        <v>0</v>
      </c>
      <c r="HT139" s="52">
        <v>0</v>
      </c>
      <c r="HU139" s="52">
        <v>0</v>
      </c>
      <c r="HV139" s="52">
        <v>0</v>
      </c>
      <c r="HW139" s="52">
        <v>2.3534417299448945E-5</v>
      </c>
      <c r="HX139" s="52">
        <v>2.4538929300473201E-4</v>
      </c>
      <c r="HY139" s="52">
        <v>5.9251212287248794E-5</v>
      </c>
      <c r="HZ139" s="52">
        <v>4.0006090700599635E-5</v>
      </c>
      <c r="IA139" s="52">
        <v>5.3116023829713245E-6</v>
      </c>
      <c r="IB139" s="52">
        <v>4.7064029004789661E-5</v>
      </c>
      <c r="IC139" s="52">
        <v>0</v>
      </c>
      <c r="ID139" s="52">
        <v>0</v>
      </c>
      <c r="IE139" s="52">
        <v>9.4148793650162601E-7</v>
      </c>
      <c r="IF139" s="52">
        <v>0</v>
      </c>
      <c r="IG139" s="52">
        <v>0</v>
      </c>
      <c r="IH139" s="52">
        <v>0</v>
      </c>
      <c r="II139" s="52">
        <v>1.4372128727449994E-6</v>
      </c>
      <c r="IJ139" s="52">
        <v>1.3785638918736826E-2</v>
      </c>
      <c r="IK139" s="52">
        <v>1.757406821351019E-2</v>
      </c>
      <c r="IL139" s="52">
        <v>1.3726575926040473E-2</v>
      </c>
      <c r="IM139" s="52">
        <v>1.2138468443320605E-2</v>
      </c>
      <c r="IN139" s="52">
        <v>1.3631153115445273E-2</v>
      </c>
      <c r="IO139" s="52">
        <v>1.3331714339365393E-2</v>
      </c>
      <c r="IP139" s="52">
        <v>1.9984202119133532E-2</v>
      </c>
      <c r="IQ139" s="52">
        <v>1.9879259217875544E-2</v>
      </c>
      <c r="IR139" s="52">
        <v>1.6778871728527465E-2</v>
      </c>
      <c r="IS139" s="52">
        <v>1.206416606469091E-2</v>
      </c>
      <c r="IT139" s="52">
        <v>3.9237934499807665E-4</v>
      </c>
      <c r="IU139" s="52">
        <v>2.1712537519794455E-4</v>
      </c>
      <c r="IV139" s="52">
        <v>8.0444842005961646E-4</v>
      </c>
      <c r="IW139" s="52">
        <v>4.9588076562302459E-4</v>
      </c>
      <c r="IX139" s="52">
        <v>5.8630374757798784E-4</v>
      </c>
      <c r="IY139" s="52">
        <v>1.009318333717234E-4</v>
      </c>
      <c r="IZ139" s="52">
        <v>8.4234832983081498E-5</v>
      </c>
      <c r="JA139" s="52">
        <v>1.6906740783728181E-4</v>
      </c>
      <c r="JB139" s="52">
        <v>1.0929859128225777E-4</v>
      </c>
      <c r="JC139" s="52">
        <v>9.9232860604391114E-6</v>
      </c>
      <c r="JD139" s="52">
        <v>0</v>
      </c>
      <c r="JE139" s="52">
        <v>1.3042985447152511E-5</v>
      </c>
      <c r="JF139" s="52">
        <v>3.9863958630029877E-5</v>
      </c>
      <c r="JG139" s="52">
        <v>7.5171653081340308E-6</v>
      </c>
      <c r="JH139" s="52">
        <v>5.4628246575788416E-6</v>
      </c>
      <c r="JI139" s="52">
        <v>8.622960912132928E-5</v>
      </c>
      <c r="JJ139" s="52">
        <v>6.476008501138071E-7</v>
      </c>
      <c r="JK139" s="52">
        <v>6.3627321098705248E-5</v>
      </c>
      <c r="JL139" s="52">
        <v>6.0159972066441444E-5</v>
      </c>
      <c r="JM139" s="52">
        <v>6.1047075397358292E-5</v>
      </c>
      <c r="JN139" s="52">
        <v>1.7730190374525492E-4</v>
      </c>
      <c r="JO139" s="52">
        <v>4.4022158664948623E-4</v>
      </c>
      <c r="JP139" s="52">
        <v>3.8996967754957731E-4</v>
      </c>
      <c r="JQ139" s="52">
        <v>2.8109621147495823E-5</v>
      </c>
      <c r="JR139" s="52">
        <v>2.796859350519089E-4</v>
      </c>
      <c r="JS139" s="52">
        <v>3.8829881084235906E-6</v>
      </c>
      <c r="JT139" s="52">
        <v>0</v>
      </c>
      <c r="JU139" s="52">
        <v>0</v>
      </c>
      <c r="JV139" s="52">
        <v>3.669096460244349E-5</v>
      </c>
      <c r="JW139" s="52">
        <v>0</v>
      </c>
      <c r="JX139" s="52">
        <v>1.6016468604741759E-5</v>
      </c>
      <c r="JY139" s="52">
        <v>0</v>
      </c>
      <c r="JZ139" s="52">
        <v>1.2805821802210609E-5</v>
      </c>
      <c r="KA139" s="52">
        <v>5.5318377954441503E-6</v>
      </c>
      <c r="KB139" s="52">
        <v>0</v>
      </c>
      <c r="KC139" s="52">
        <v>0</v>
      </c>
      <c r="KD139" s="52">
        <v>0</v>
      </c>
      <c r="KE139" s="52">
        <v>4.9088702666616861E-6</v>
      </c>
      <c r="KF139" s="52">
        <v>0</v>
      </c>
      <c r="KG139" s="52">
        <v>0</v>
      </c>
      <c r="KH139" s="52">
        <v>3.5899034461420272E-6</v>
      </c>
      <c r="KI139" s="52">
        <v>0</v>
      </c>
      <c r="KJ139" s="52">
        <v>0</v>
      </c>
      <c r="KK139" s="52">
        <v>0</v>
      </c>
      <c r="KL139" s="52">
        <v>2.0872102314418848E-4</v>
      </c>
      <c r="KM139" s="52">
        <v>0</v>
      </c>
      <c r="KN139" s="52">
        <v>0</v>
      </c>
      <c r="KO139" s="52">
        <v>0</v>
      </c>
      <c r="KP139" s="52">
        <v>0</v>
      </c>
      <c r="KQ139" s="52">
        <v>0</v>
      </c>
      <c r="KR139" s="52">
        <v>4.5700252071874509E-6</v>
      </c>
      <c r="KS139" s="52">
        <v>2.4640731146462433E-5</v>
      </c>
      <c r="KT139" s="52">
        <v>2.5202563032716213E-6</v>
      </c>
      <c r="KU139" s="52">
        <v>0</v>
      </c>
      <c r="KV139" s="52">
        <v>0</v>
      </c>
      <c r="KW139" s="52">
        <v>0</v>
      </c>
      <c r="KX139" s="52">
        <v>0</v>
      </c>
      <c r="KY139" s="52">
        <v>0</v>
      </c>
      <c r="KZ139" s="52">
        <v>0</v>
      </c>
    </row>
    <row r="140" spans="1:312" x14ac:dyDescent="0.2">
      <c r="A140" s="89">
        <v>1.0243249999999999</v>
      </c>
      <c r="B140" s="41" t="s">
        <v>819</v>
      </c>
      <c r="C140" s="51" t="s">
        <v>138</v>
      </c>
      <c r="D140" s="52">
        <v>0</v>
      </c>
      <c r="E140" s="52">
        <v>0</v>
      </c>
      <c r="F140" s="52">
        <v>0</v>
      </c>
      <c r="G140" s="52">
        <v>0</v>
      </c>
      <c r="H140" s="52">
        <v>0</v>
      </c>
      <c r="I140" s="52">
        <v>1.3555688106046552E-2</v>
      </c>
      <c r="J140" s="52">
        <v>1.570856984462812E-2</v>
      </c>
      <c r="K140" s="52">
        <v>1.0923611180036853E-4</v>
      </c>
      <c r="L140" s="52">
        <v>7.2837576533851077E-5</v>
      </c>
      <c r="M140" s="52">
        <v>0</v>
      </c>
      <c r="N140" s="52">
        <v>2.1226603336729635E-6</v>
      </c>
      <c r="O140" s="52">
        <v>0</v>
      </c>
      <c r="P140" s="52">
        <v>0</v>
      </c>
      <c r="Q140" s="52">
        <v>2.149687563297643E-6</v>
      </c>
      <c r="R140" s="52">
        <v>0</v>
      </c>
      <c r="S140" s="52">
        <v>1.211464874296895E-6</v>
      </c>
      <c r="T140" s="52">
        <v>0</v>
      </c>
      <c r="U140" s="52">
        <v>5.2157294521697789E-6</v>
      </c>
      <c r="V140" s="52">
        <v>0</v>
      </c>
      <c r="W140" s="52">
        <v>4.8867613397471446E-5</v>
      </c>
      <c r="X140" s="52">
        <v>4.5685526168442625E-5</v>
      </c>
      <c r="Y140" s="52">
        <v>0</v>
      </c>
      <c r="Z140" s="52">
        <v>0</v>
      </c>
      <c r="AA140" s="52">
        <v>0</v>
      </c>
      <c r="AB140" s="52">
        <v>0</v>
      </c>
      <c r="AC140" s="52">
        <v>0</v>
      </c>
      <c r="AD140" s="52">
        <v>0</v>
      </c>
      <c r="AE140" s="52">
        <v>0</v>
      </c>
      <c r="AF140" s="52">
        <v>0</v>
      </c>
      <c r="AG140" s="52">
        <v>0</v>
      </c>
      <c r="AH140" s="52">
        <v>0</v>
      </c>
      <c r="AI140" s="52">
        <v>0</v>
      </c>
      <c r="AJ140" s="52">
        <v>0</v>
      </c>
      <c r="AK140" s="52">
        <v>0</v>
      </c>
      <c r="AL140" s="52">
        <v>0</v>
      </c>
      <c r="AM140" s="52">
        <v>0</v>
      </c>
      <c r="AN140" s="52">
        <v>0</v>
      </c>
      <c r="AO140" s="52">
        <v>0</v>
      </c>
      <c r="AP140" s="52">
        <v>0</v>
      </c>
      <c r="AQ140" s="52">
        <v>0</v>
      </c>
      <c r="AR140" s="52">
        <v>2.0846494230003146E-4</v>
      </c>
      <c r="AS140" s="52">
        <v>0</v>
      </c>
      <c r="AT140" s="52">
        <v>0</v>
      </c>
      <c r="AU140" s="52">
        <v>0</v>
      </c>
      <c r="AV140" s="52">
        <v>1.7640251642251576E-6</v>
      </c>
      <c r="AW140" s="52">
        <v>9.454379015108944E-4</v>
      </c>
      <c r="AX140" s="52">
        <v>1.2758179288027187E-2</v>
      </c>
      <c r="AY140" s="52">
        <v>2.8471934726760135E-4</v>
      </c>
      <c r="AZ140" s="52">
        <v>0</v>
      </c>
      <c r="BA140" s="52">
        <v>0</v>
      </c>
      <c r="BB140" s="52">
        <v>0</v>
      </c>
      <c r="BC140" s="52">
        <v>3.7948593862873107E-6</v>
      </c>
      <c r="BD140" s="52">
        <v>9.2344767898120876E-7</v>
      </c>
      <c r="BE140" s="52">
        <v>0</v>
      </c>
      <c r="BF140" s="52">
        <v>3.1567253323472109E-6</v>
      </c>
      <c r="BG140" s="52">
        <v>0</v>
      </c>
      <c r="BH140" s="52">
        <v>0</v>
      </c>
      <c r="BI140" s="52">
        <v>3.6778534566278125E-6</v>
      </c>
      <c r="BJ140" s="52">
        <v>0</v>
      </c>
      <c r="BK140" s="52">
        <v>0</v>
      </c>
      <c r="BL140" s="52">
        <v>0</v>
      </c>
      <c r="BM140" s="52">
        <v>0</v>
      </c>
      <c r="BN140" s="52">
        <v>0</v>
      </c>
      <c r="BO140" s="52">
        <v>1.5692492384129446E-5</v>
      </c>
      <c r="BP140" s="52">
        <v>2.0681258040641354E-6</v>
      </c>
      <c r="BQ140" s="52">
        <v>6.789769966595361E-5</v>
      </c>
      <c r="BR140" s="52">
        <v>9.2081045169541272E-5</v>
      </c>
      <c r="BS140" s="52">
        <v>2.7316784539502512E-6</v>
      </c>
      <c r="BT140" s="52">
        <v>0</v>
      </c>
      <c r="BU140" s="52">
        <v>3.2438162344469344E-4</v>
      </c>
      <c r="BV140" s="52">
        <v>1.4765411989553995E-6</v>
      </c>
      <c r="BW140" s="52">
        <v>2.0867937185199304E-6</v>
      </c>
      <c r="BX140" s="52">
        <v>3.6830733303217179E-6</v>
      </c>
      <c r="BY140" s="52">
        <v>0</v>
      </c>
      <c r="BZ140" s="52">
        <v>4.1131846891036342E-6</v>
      </c>
      <c r="CA140" s="52">
        <v>4.8543186920490966E-5</v>
      </c>
      <c r="CB140" s="52">
        <v>0</v>
      </c>
      <c r="CC140" s="52">
        <v>0</v>
      </c>
      <c r="CD140" s="52">
        <v>0</v>
      </c>
      <c r="CE140" s="52">
        <v>0</v>
      </c>
      <c r="CF140" s="52">
        <v>0</v>
      </c>
      <c r="CG140" s="52">
        <v>0</v>
      </c>
      <c r="CH140" s="52">
        <v>5.5838953177422715E-4</v>
      </c>
      <c r="CI140" s="52">
        <v>0</v>
      </c>
      <c r="CJ140" s="52">
        <v>0</v>
      </c>
      <c r="CK140" s="52">
        <v>0</v>
      </c>
      <c r="CL140" s="52">
        <v>0</v>
      </c>
      <c r="CM140" s="52">
        <v>0</v>
      </c>
      <c r="CN140" s="52">
        <v>0</v>
      </c>
      <c r="CO140" s="52">
        <v>0</v>
      </c>
      <c r="CP140" s="52">
        <v>0</v>
      </c>
      <c r="CQ140" s="52">
        <v>0</v>
      </c>
      <c r="CR140" s="52">
        <v>0</v>
      </c>
      <c r="CS140" s="52">
        <v>6.8891918671612118E-6</v>
      </c>
      <c r="CT140" s="52">
        <v>0</v>
      </c>
      <c r="CU140" s="52">
        <v>0</v>
      </c>
      <c r="CV140" s="52">
        <v>0</v>
      </c>
      <c r="CW140" s="52">
        <v>0</v>
      </c>
      <c r="CX140" s="52">
        <v>0</v>
      </c>
      <c r="CY140" s="52">
        <v>0</v>
      </c>
      <c r="CZ140" s="52">
        <v>0</v>
      </c>
      <c r="DA140" s="52">
        <v>2.5889756627098951E-6</v>
      </c>
      <c r="DB140" s="52">
        <v>0</v>
      </c>
      <c r="DC140" s="52">
        <v>0</v>
      </c>
      <c r="DD140" s="52">
        <v>0</v>
      </c>
      <c r="DE140" s="52">
        <v>0</v>
      </c>
      <c r="DF140" s="52">
        <v>0</v>
      </c>
      <c r="DG140" s="52">
        <v>0</v>
      </c>
      <c r="DH140" s="52">
        <v>0</v>
      </c>
      <c r="DI140" s="52">
        <v>0</v>
      </c>
      <c r="DJ140" s="52">
        <v>0</v>
      </c>
      <c r="DK140" s="52">
        <v>0</v>
      </c>
      <c r="DL140" s="52">
        <v>0</v>
      </c>
      <c r="DM140" s="52">
        <v>0</v>
      </c>
      <c r="DN140" s="52">
        <v>0</v>
      </c>
      <c r="DO140" s="52">
        <v>0</v>
      </c>
      <c r="DP140" s="52">
        <v>0</v>
      </c>
      <c r="DQ140" s="52">
        <v>0</v>
      </c>
      <c r="DR140" s="52">
        <v>0</v>
      </c>
      <c r="DS140" s="52">
        <v>0</v>
      </c>
      <c r="DT140" s="52">
        <v>0</v>
      </c>
      <c r="DU140" s="52">
        <v>2.7726646410305814E-6</v>
      </c>
      <c r="DV140" s="52">
        <v>7.2802189126658816E-6</v>
      </c>
      <c r="DW140" s="52">
        <v>0</v>
      </c>
      <c r="DX140" s="52">
        <v>0</v>
      </c>
      <c r="DY140" s="52">
        <v>0</v>
      </c>
      <c r="DZ140" s="52">
        <v>0</v>
      </c>
      <c r="EA140" s="52">
        <v>0</v>
      </c>
      <c r="EB140" s="52">
        <v>3.8180270443267607E-6</v>
      </c>
      <c r="EC140" s="52">
        <v>0</v>
      </c>
      <c r="ED140" s="52">
        <v>0</v>
      </c>
      <c r="EE140" s="52">
        <v>0</v>
      </c>
      <c r="EF140" s="52">
        <v>0</v>
      </c>
      <c r="EG140" s="52">
        <v>0</v>
      </c>
      <c r="EH140" s="52">
        <v>0</v>
      </c>
      <c r="EI140" s="52">
        <v>0</v>
      </c>
      <c r="EJ140" s="52">
        <v>0</v>
      </c>
      <c r="EK140" s="52">
        <v>0</v>
      </c>
      <c r="EL140" s="52">
        <v>2.4398925867154845E-5</v>
      </c>
      <c r="EM140" s="52">
        <v>6.8240966073374997E-4</v>
      </c>
      <c r="EN140" s="52">
        <v>1.8834672288835119E-4</v>
      </c>
      <c r="EO140" s="52">
        <v>8.0473326234039078E-5</v>
      </c>
      <c r="EP140" s="52">
        <v>2.8524372823402958E-4</v>
      </c>
      <c r="EQ140" s="52">
        <v>6.1059263416021834E-4</v>
      </c>
      <c r="ER140" s="52">
        <v>3.8802646668498485E-4</v>
      </c>
      <c r="ES140" s="52">
        <v>4.5554621174001916E-5</v>
      </c>
      <c r="ET140" s="52">
        <v>1.372236831750968E-4</v>
      </c>
      <c r="EU140" s="52">
        <v>6.802711693786993E-4</v>
      </c>
      <c r="EV140" s="52">
        <v>1.5257065502583083E-2</v>
      </c>
      <c r="EW140" s="52">
        <v>5.017415043853012E-4</v>
      </c>
      <c r="EX140" s="52">
        <v>2.3196220670664162E-5</v>
      </c>
      <c r="EY140" s="52">
        <v>1.108750174225913E-5</v>
      </c>
      <c r="EZ140" s="52">
        <v>0</v>
      </c>
      <c r="FA140" s="52">
        <v>1.1937444867052367E-5</v>
      </c>
      <c r="FB140" s="52">
        <v>1.2736336166870395E-5</v>
      </c>
      <c r="FC140" s="52">
        <v>0</v>
      </c>
      <c r="FD140" s="52">
        <v>0</v>
      </c>
      <c r="FE140" s="52">
        <v>0</v>
      </c>
      <c r="FF140" s="52">
        <v>0</v>
      </c>
      <c r="FG140" s="52">
        <v>6.9362090053023045E-6</v>
      </c>
      <c r="FH140" s="52">
        <v>0</v>
      </c>
      <c r="FI140" s="52">
        <v>0</v>
      </c>
      <c r="FJ140" s="52">
        <v>6.7875785762255609E-6</v>
      </c>
      <c r="FK140" s="52">
        <v>0</v>
      </c>
      <c r="FL140" s="52">
        <v>0</v>
      </c>
      <c r="FM140" s="52">
        <v>4.1212944609367732E-6</v>
      </c>
      <c r="FN140" s="52">
        <v>0</v>
      </c>
      <c r="FO140" s="52">
        <v>2.8627422256865853E-6</v>
      </c>
      <c r="FP140" s="52">
        <v>0</v>
      </c>
      <c r="FQ140" s="52">
        <v>3.150296342562943E-6</v>
      </c>
      <c r="FR140" s="52">
        <v>0</v>
      </c>
      <c r="FS140" s="52">
        <v>0</v>
      </c>
      <c r="FT140" s="52">
        <v>1.4629494759105293E-5</v>
      </c>
      <c r="FU140" s="52">
        <v>0</v>
      </c>
      <c r="FV140" s="52">
        <v>0</v>
      </c>
      <c r="FW140" s="52">
        <v>0</v>
      </c>
      <c r="FX140" s="52">
        <v>0</v>
      </c>
      <c r="FY140" s="52">
        <v>0</v>
      </c>
      <c r="FZ140" s="52">
        <v>3.2954960037588632E-6</v>
      </c>
      <c r="GA140" s="52">
        <v>0</v>
      </c>
      <c r="GB140" s="52">
        <v>1.051954348820969E-5</v>
      </c>
      <c r="GC140" s="52">
        <v>0</v>
      </c>
      <c r="GD140" s="52">
        <v>0</v>
      </c>
      <c r="GE140" s="52">
        <v>6.4070905631382076E-6</v>
      </c>
      <c r="GF140" s="52">
        <v>0</v>
      </c>
      <c r="GG140" s="52">
        <v>0</v>
      </c>
      <c r="GH140" s="52">
        <v>0</v>
      </c>
      <c r="GI140" s="52">
        <v>0</v>
      </c>
      <c r="GJ140" s="52">
        <v>0</v>
      </c>
      <c r="GK140" s="52">
        <v>0</v>
      </c>
      <c r="GL140" s="52">
        <v>0</v>
      </c>
      <c r="GM140" s="52">
        <v>0</v>
      </c>
      <c r="GN140" s="52">
        <v>0</v>
      </c>
      <c r="GO140" s="52">
        <v>2.1870216592329184E-5</v>
      </c>
      <c r="GP140" s="52">
        <v>0</v>
      </c>
      <c r="GQ140" s="52">
        <v>5.1494002259805241E-6</v>
      </c>
      <c r="GR140" s="52">
        <v>2.6547530842437243E-5</v>
      </c>
      <c r="GS140" s="52">
        <v>4.6132218583198562E-6</v>
      </c>
      <c r="GT140" s="52">
        <v>1.1207244480760848E-5</v>
      </c>
      <c r="GU140" s="52">
        <v>1.9408624407215153E-5</v>
      </c>
      <c r="GV140" s="52">
        <v>0</v>
      </c>
      <c r="GW140" s="52">
        <v>0</v>
      </c>
      <c r="GX140" s="52">
        <v>0</v>
      </c>
      <c r="GY140" s="52">
        <v>2.0972883283513046E-6</v>
      </c>
      <c r="GZ140" s="52">
        <v>0</v>
      </c>
      <c r="HA140" s="52">
        <v>0</v>
      </c>
      <c r="HB140" s="52">
        <v>0</v>
      </c>
      <c r="HC140" s="52">
        <v>0</v>
      </c>
      <c r="HD140" s="52">
        <v>0</v>
      </c>
      <c r="HE140" s="52">
        <v>0</v>
      </c>
      <c r="HF140" s="52">
        <v>0</v>
      </c>
      <c r="HG140" s="52">
        <v>0</v>
      </c>
      <c r="HH140" s="52">
        <v>0</v>
      </c>
      <c r="HI140" s="52">
        <v>0</v>
      </c>
      <c r="HJ140" s="52">
        <v>0</v>
      </c>
      <c r="HK140" s="52">
        <v>0</v>
      </c>
      <c r="HL140" s="52">
        <v>1.5181271802751612E-6</v>
      </c>
      <c r="HM140" s="52">
        <v>4.2105193576345204E-6</v>
      </c>
      <c r="HN140" s="52">
        <v>2.922277161751541E-6</v>
      </c>
      <c r="HO140" s="52">
        <v>1.9043874905499104E-6</v>
      </c>
      <c r="HP140" s="52">
        <v>0</v>
      </c>
      <c r="HQ140" s="52">
        <v>0</v>
      </c>
      <c r="HR140" s="52">
        <v>0</v>
      </c>
      <c r="HS140" s="52">
        <v>0</v>
      </c>
      <c r="HT140" s="52">
        <v>0</v>
      </c>
      <c r="HU140" s="52">
        <v>0</v>
      </c>
      <c r="HV140" s="52">
        <v>0</v>
      </c>
      <c r="HW140" s="52">
        <v>0</v>
      </c>
      <c r="HX140" s="52">
        <v>0</v>
      </c>
      <c r="HY140" s="52">
        <v>0</v>
      </c>
      <c r="HZ140" s="52">
        <v>0</v>
      </c>
      <c r="IA140" s="52">
        <v>0</v>
      </c>
      <c r="IB140" s="52">
        <v>6.0678993944564789E-6</v>
      </c>
      <c r="IC140" s="52">
        <v>0</v>
      </c>
      <c r="ID140" s="52">
        <v>0</v>
      </c>
      <c r="IE140" s="52">
        <v>0</v>
      </c>
      <c r="IF140" s="52">
        <v>0</v>
      </c>
      <c r="IG140" s="52">
        <v>9.8888879290755744E-7</v>
      </c>
      <c r="IH140" s="52">
        <v>0</v>
      </c>
      <c r="II140" s="52">
        <v>0</v>
      </c>
      <c r="IJ140" s="52">
        <v>1.9291334240506836E-5</v>
      </c>
      <c r="IK140" s="52">
        <v>9.8650191137704838E-6</v>
      </c>
      <c r="IL140" s="52">
        <v>4.102104343793992E-6</v>
      </c>
      <c r="IM140" s="52">
        <v>6.3883383573844297E-6</v>
      </c>
      <c r="IN140" s="52">
        <v>3.268277955629639E-5</v>
      </c>
      <c r="IO140" s="52">
        <v>2.2918152238495413E-5</v>
      </c>
      <c r="IP140" s="52">
        <v>2.5562998061987914E-5</v>
      </c>
      <c r="IQ140" s="52">
        <v>1.4335807585218301E-5</v>
      </c>
      <c r="IR140" s="52">
        <v>5.031460878270897E-6</v>
      </c>
      <c r="IS140" s="52">
        <v>7.2730955605752607E-4</v>
      </c>
      <c r="IT140" s="52">
        <v>2.0018234456366624E-2</v>
      </c>
      <c r="IU140" s="52">
        <v>2.9220337380933149E-2</v>
      </c>
      <c r="IV140" s="52">
        <v>1.1425421670246466E-2</v>
      </c>
      <c r="IW140" s="52">
        <v>2.5201496353057549E-2</v>
      </c>
      <c r="IX140" s="52">
        <v>1.8628741956335005E-2</v>
      </c>
      <c r="IY140" s="52">
        <v>1.7159500473984472E-4</v>
      </c>
      <c r="IZ140" s="52">
        <v>0</v>
      </c>
      <c r="JA140" s="52">
        <v>2.1115600778902647E-5</v>
      </c>
      <c r="JB140" s="52">
        <v>0</v>
      </c>
      <c r="JC140" s="52">
        <v>0</v>
      </c>
      <c r="JD140" s="52">
        <v>0</v>
      </c>
      <c r="JE140" s="52">
        <v>0</v>
      </c>
      <c r="JF140" s="52">
        <v>0</v>
      </c>
      <c r="JG140" s="52">
        <v>1.1865012072938095E-6</v>
      </c>
      <c r="JH140" s="52">
        <v>9.8249309140037361E-6</v>
      </c>
      <c r="JI140" s="52">
        <v>0</v>
      </c>
      <c r="JJ140" s="52">
        <v>0</v>
      </c>
      <c r="JK140" s="52">
        <v>0</v>
      </c>
      <c r="JL140" s="52">
        <v>5.3453720828702728E-6</v>
      </c>
      <c r="JM140" s="52">
        <v>0</v>
      </c>
      <c r="JN140" s="52">
        <v>4.216797736822704E-7</v>
      </c>
      <c r="JO140" s="52">
        <v>7.9205075419269908E-5</v>
      </c>
      <c r="JP140" s="52">
        <v>0</v>
      </c>
      <c r="JQ140" s="52">
        <v>6.1064913977481943E-6</v>
      </c>
      <c r="JR140" s="52">
        <v>1.4658842195283315E-5</v>
      </c>
      <c r="JS140" s="52">
        <v>0</v>
      </c>
      <c r="JT140" s="52">
        <v>0</v>
      </c>
      <c r="JU140" s="52">
        <v>0</v>
      </c>
      <c r="JV140" s="52">
        <v>0</v>
      </c>
      <c r="JW140" s="52">
        <v>1.7381416985843111E-6</v>
      </c>
      <c r="JX140" s="52">
        <v>0</v>
      </c>
      <c r="JY140" s="52">
        <v>0</v>
      </c>
      <c r="JZ140" s="52">
        <v>0</v>
      </c>
      <c r="KA140" s="52">
        <v>0</v>
      </c>
      <c r="KB140" s="52">
        <v>0</v>
      </c>
      <c r="KC140" s="52">
        <v>0</v>
      </c>
      <c r="KD140" s="52">
        <v>1.1038988481413807E-5</v>
      </c>
      <c r="KE140" s="52">
        <v>0</v>
      </c>
      <c r="KF140" s="52">
        <v>0</v>
      </c>
      <c r="KG140" s="52">
        <v>0</v>
      </c>
      <c r="KH140" s="52">
        <v>0</v>
      </c>
      <c r="KI140" s="52">
        <v>0</v>
      </c>
      <c r="KJ140" s="52">
        <v>0</v>
      </c>
      <c r="KK140" s="52">
        <v>0</v>
      </c>
      <c r="KL140" s="52">
        <v>0</v>
      </c>
      <c r="KM140" s="52">
        <v>0</v>
      </c>
      <c r="KN140" s="52">
        <v>0</v>
      </c>
      <c r="KO140" s="52">
        <v>3.2920582871955416E-6</v>
      </c>
      <c r="KP140" s="52">
        <v>7.7263668496507144E-7</v>
      </c>
      <c r="KQ140" s="52">
        <v>0</v>
      </c>
      <c r="KR140" s="52">
        <v>0</v>
      </c>
      <c r="KS140" s="52">
        <v>0</v>
      </c>
      <c r="KT140" s="52">
        <v>0</v>
      </c>
      <c r="KU140" s="52">
        <v>0</v>
      </c>
      <c r="KV140" s="52">
        <v>0</v>
      </c>
      <c r="KW140" s="52">
        <v>0</v>
      </c>
      <c r="KX140" s="52">
        <v>0</v>
      </c>
      <c r="KY140" s="52">
        <v>0</v>
      </c>
      <c r="KZ140" s="52">
        <v>0</v>
      </c>
    </row>
    <row r="141" spans="1:312" x14ac:dyDescent="0.2">
      <c r="A141" s="89">
        <v>1.02014</v>
      </c>
      <c r="B141" s="41" t="s">
        <v>818</v>
      </c>
      <c r="C141" s="51" t="s">
        <v>135</v>
      </c>
      <c r="D141" s="52">
        <v>4.2949836240119739E-6</v>
      </c>
      <c r="E141" s="52">
        <v>1.7998372353018258E-6</v>
      </c>
      <c r="F141" s="52">
        <v>1.0527263746907736E-5</v>
      </c>
      <c r="G141" s="52">
        <v>3.7985464753382218E-6</v>
      </c>
      <c r="H141" s="52">
        <v>0</v>
      </c>
      <c r="I141" s="52">
        <v>4.799016428010015E-5</v>
      </c>
      <c r="J141" s="52">
        <v>7.3888150703999708E-6</v>
      </c>
      <c r="K141" s="52">
        <v>7.5971880847082457E-5</v>
      </c>
      <c r="L141" s="52">
        <v>1.1686086679573109E-4</v>
      </c>
      <c r="M141" s="52">
        <v>2.6907518806533485E-5</v>
      </c>
      <c r="N141" s="52">
        <v>4.1584013864412157E-6</v>
      </c>
      <c r="O141" s="52">
        <v>3.3767357016912341E-5</v>
      </c>
      <c r="P141" s="52">
        <v>7.6307639487346282E-6</v>
      </c>
      <c r="Q141" s="52">
        <v>2.1511701064447449E-5</v>
      </c>
      <c r="R141" s="52">
        <v>7.0834037360699976E-5</v>
      </c>
      <c r="S141" s="52">
        <v>1.1549160173220091E-4</v>
      </c>
      <c r="T141" s="52">
        <v>1.8612259694603366E-4</v>
      </c>
      <c r="U141" s="52">
        <v>9.6564249492278121E-5</v>
      </c>
      <c r="V141" s="52">
        <v>4.2298876320950944E-4</v>
      </c>
      <c r="W141" s="52">
        <v>2.1800227738411086E-3</v>
      </c>
      <c r="X141" s="52">
        <v>2.77732781139633E-4</v>
      </c>
      <c r="Y141" s="52">
        <v>2.8589696940486669E-5</v>
      </c>
      <c r="Z141" s="52">
        <v>6.1261068471976985E-5</v>
      </c>
      <c r="AA141" s="52">
        <v>7.2369430998535362E-5</v>
      </c>
      <c r="AB141" s="52">
        <v>2.2730425910123966E-5</v>
      </c>
      <c r="AC141" s="52">
        <v>2.333978541058704E-5</v>
      </c>
      <c r="AD141" s="52">
        <v>5.5936947549928536E-5</v>
      </c>
      <c r="AE141" s="52">
        <v>2.2050624204587521E-5</v>
      </c>
      <c r="AF141" s="52">
        <v>1.5378061966566841E-5</v>
      </c>
      <c r="AG141" s="52">
        <v>5.4254633981303672E-5</v>
      </c>
      <c r="AH141" s="52">
        <v>1.1509180468407751E-5</v>
      </c>
      <c r="AI141" s="52">
        <v>4.476426474718413E-5</v>
      </c>
      <c r="AJ141" s="52">
        <v>5.7343192643685727E-6</v>
      </c>
      <c r="AK141" s="52">
        <v>0</v>
      </c>
      <c r="AL141" s="52">
        <v>5.4362746915482764E-5</v>
      </c>
      <c r="AM141" s="52">
        <v>2.3529424967769014E-5</v>
      </c>
      <c r="AN141" s="52">
        <v>5.5914818793269785E-5</v>
      </c>
      <c r="AO141" s="52">
        <v>2.0175928504561858E-5</v>
      </c>
      <c r="AP141" s="52">
        <v>9.4204818498304993E-6</v>
      </c>
      <c r="AQ141" s="52">
        <v>5.8415820560374283E-5</v>
      </c>
      <c r="AR141" s="52">
        <v>1.2015760284353294E-4</v>
      </c>
      <c r="AS141" s="52">
        <v>6.4452406039166278E-5</v>
      </c>
      <c r="AT141" s="52">
        <v>3.6786899336217927E-6</v>
      </c>
      <c r="AU141" s="52">
        <v>6.7432275655714754E-5</v>
      </c>
      <c r="AV141" s="52">
        <v>1.8870427085724385E-5</v>
      </c>
      <c r="AW141" s="52">
        <v>7.9924285766094127E-5</v>
      </c>
      <c r="AX141" s="52">
        <v>2.737886233140473E-5</v>
      </c>
      <c r="AY141" s="52">
        <v>1.1024771141815562E-2</v>
      </c>
      <c r="AZ141" s="52">
        <v>7.1664825038874767E-5</v>
      </c>
      <c r="BA141" s="52">
        <v>0</v>
      </c>
      <c r="BB141" s="52">
        <v>2.7852114252864321E-5</v>
      </c>
      <c r="BC141" s="52">
        <v>8.4584215236524403E-6</v>
      </c>
      <c r="BD141" s="52">
        <v>3.3439847201368449E-5</v>
      </c>
      <c r="BE141" s="52">
        <v>4.2483610246862872E-6</v>
      </c>
      <c r="BF141" s="52">
        <v>7.8247240900239598E-6</v>
      </c>
      <c r="BG141" s="52">
        <v>6.4125931663744159E-5</v>
      </c>
      <c r="BH141" s="52">
        <v>2.1374556592017283E-5</v>
      </c>
      <c r="BI141" s="52">
        <v>1.8640365711904818E-5</v>
      </c>
      <c r="BJ141" s="52">
        <v>7.7601178316157932E-5</v>
      </c>
      <c r="BK141" s="52">
        <v>4.311503733920702E-5</v>
      </c>
      <c r="BL141" s="52">
        <v>0</v>
      </c>
      <c r="BM141" s="52">
        <v>7.4954171702419783E-6</v>
      </c>
      <c r="BN141" s="52">
        <v>1.3838770320171918E-5</v>
      </c>
      <c r="BO141" s="52">
        <v>2.7110611054548978E-6</v>
      </c>
      <c r="BP141" s="52">
        <v>1.6887316910427147E-5</v>
      </c>
      <c r="BQ141" s="52">
        <v>5.3738847335949813E-6</v>
      </c>
      <c r="BR141" s="52">
        <v>2.3584790860863433E-6</v>
      </c>
      <c r="BS141" s="52">
        <v>0</v>
      </c>
      <c r="BT141" s="52">
        <v>1.1790733173372387E-5</v>
      </c>
      <c r="BU141" s="52">
        <v>1.1325973770056917E-6</v>
      </c>
      <c r="BV141" s="52">
        <v>6.3501181227558392E-5</v>
      </c>
      <c r="BW141" s="52">
        <v>5.1941153240420735E-5</v>
      </c>
      <c r="BX141" s="52">
        <v>9.6416760430715039E-6</v>
      </c>
      <c r="BY141" s="52">
        <v>4.2712453621720933E-6</v>
      </c>
      <c r="BZ141" s="52">
        <v>6.203835250826374E-5</v>
      </c>
      <c r="CA141" s="52">
        <v>5.0825781916752302E-5</v>
      </c>
      <c r="CB141" s="52">
        <v>1.0185722523675783E-5</v>
      </c>
      <c r="CC141" s="52">
        <v>1.0441842297528013E-4</v>
      </c>
      <c r="CD141" s="52">
        <v>3.839782647681665E-5</v>
      </c>
      <c r="CE141" s="52">
        <v>4.9021183348265874E-5</v>
      </c>
      <c r="CF141" s="52">
        <v>2.8288584888008039E-5</v>
      </c>
      <c r="CG141" s="52">
        <v>5.8794995572361997E-4</v>
      </c>
      <c r="CH141" s="52">
        <v>1.5011041130835653E-4</v>
      </c>
      <c r="CI141" s="52">
        <v>1.9993840149138752E-5</v>
      </c>
      <c r="CJ141" s="52">
        <v>2.7855060332083493E-5</v>
      </c>
      <c r="CK141" s="52">
        <v>8.3051117946479191E-5</v>
      </c>
      <c r="CL141" s="52">
        <v>2.5718205160935158E-6</v>
      </c>
      <c r="CM141" s="52">
        <v>2.7225756866499153E-5</v>
      </c>
      <c r="CN141" s="52">
        <v>7.7060454686206632E-6</v>
      </c>
      <c r="CO141" s="52">
        <v>0</v>
      </c>
      <c r="CP141" s="52">
        <v>6.2797921477496724E-6</v>
      </c>
      <c r="CQ141" s="52">
        <v>1.889904993842719E-5</v>
      </c>
      <c r="CR141" s="52">
        <v>4.3463406168957858E-6</v>
      </c>
      <c r="CS141" s="52">
        <v>4.1247390797016174E-6</v>
      </c>
      <c r="CT141" s="52">
        <v>0</v>
      </c>
      <c r="CU141" s="52">
        <v>8.1609100290591042E-6</v>
      </c>
      <c r="CV141" s="52">
        <v>3.2458338515155448E-5</v>
      </c>
      <c r="CW141" s="52">
        <v>5.3563743277083133E-6</v>
      </c>
      <c r="CX141" s="52">
        <v>0</v>
      </c>
      <c r="CY141" s="52">
        <v>0</v>
      </c>
      <c r="CZ141" s="52">
        <v>0</v>
      </c>
      <c r="DA141" s="52">
        <v>1.9839433067505173E-6</v>
      </c>
      <c r="DB141" s="52">
        <v>1.6133007269870303E-5</v>
      </c>
      <c r="DC141" s="52">
        <v>5.0059848519190278E-5</v>
      </c>
      <c r="DD141" s="52">
        <v>7.9511215107214421E-5</v>
      </c>
      <c r="DE141" s="52">
        <v>1.3095988091456597E-4</v>
      </c>
      <c r="DF141" s="52">
        <v>9.2903896166830321E-5</v>
      </c>
      <c r="DG141" s="52">
        <v>5.2361635469765847E-5</v>
      </c>
      <c r="DH141" s="52">
        <v>2.5226643653888036E-4</v>
      </c>
      <c r="DI141" s="52">
        <v>1.5150499754437475E-5</v>
      </c>
      <c r="DJ141" s="52">
        <v>5.1174497798487251E-6</v>
      </c>
      <c r="DK141" s="52">
        <v>1.5924115076625717E-5</v>
      </c>
      <c r="DL141" s="52">
        <v>2.9115267793986647E-5</v>
      </c>
      <c r="DM141" s="52">
        <v>5.6811543078372686E-6</v>
      </c>
      <c r="DN141" s="52">
        <v>1.3114982525759825E-5</v>
      </c>
      <c r="DO141" s="52">
        <v>5.9664488301836896E-5</v>
      </c>
      <c r="DP141" s="52">
        <v>2.039276018466667E-5</v>
      </c>
      <c r="DQ141" s="52">
        <v>1.2963648800816904E-5</v>
      </c>
      <c r="DR141" s="52">
        <v>1.6178217491935289E-5</v>
      </c>
      <c r="DS141" s="52">
        <v>2.7557572893677494E-6</v>
      </c>
      <c r="DT141" s="52">
        <v>6.8181055163941818E-5</v>
      </c>
      <c r="DU141" s="52">
        <v>2.8786263470572279E-6</v>
      </c>
      <c r="DV141" s="52">
        <v>7.5411909132435206E-6</v>
      </c>
      <c r="DW141" s="52">
        <v>1.4494572575638343E-4</v>
      </c>
      <c r="DX141" s="52">
        <v>1.6763098524957147E-6</v>
      </c>
      <c r="DY141" s="52">
        <v>8.2107765919064867E-6</v>
      </c>
      <c r="DZ141" s="52">
        <v>0</v>
      </c>
      <c r="EA141" s="52">
        <v>0</v>
      </c>
      <c r="EB141" s="52">
        <v>1.2159837647234622E-5</v>
      </c>
      <c r="EC141" s="52">
        <v>8.4156123527271205E-6</v>
      </c>
      <c r="ED141" s="52">
        <v>0</v>
      </c>
      <c r="EE141" s="52">
        <v>5.9124691937715209E-6</v>
      </c>
      <c r="EF141" s="52">
        <v>3.4737603144274227E-5</v>
      </c>
      <c r="EG141" s="52">
        <v>1.2435684865264132E-5</v>
      </c>
      <c r="EH141" s="52">
        <v>2.6711867238064196E-6</v>
      </c>
      <c r="EI141" s="52">
        <v>1.7991653585256443E-5</v>
      </c>
      <c r="EJ141" s="52">
        <v>1.6733866790017813E-6</v>
      </c>
      <c r="EK141" s="52">
        <v>2.4954908167084522E-6</v>
      </c>
      <c r="EL141" s="52">
        <v>5.3508967336787739E-6</v>
      </c>
      <c r="EM141" s="52">
        <v>6.3364834769695791E-6</v>
      </c>
      <c r="EN141" s="52">
        <v>1.5249539009594446E-5</v>
      </c>
      <c r="EO141" s="52">
        <v>5.4801927065923743E-6</v>
      </c>
      <c r="EP141" s="52">
        <v>1.174169371763745E-5</v>
      </c>
      <c r="EQ141" s="52">
        <v>8.4475708312840679E-5</v>
      </c>
      <c r="ER141" s="52">
        <v>4.2485785227306941E-5</v>
      </c>
      <c r="ES141" s="52">
        <v>0</v>
      </c>
      <c r="ET141" s="52">
        <v>0</v>
      </c>
      <c r="EU141" s="52">
        <v>7.2011182923660809E-5</v>
      </c>
      <c r="EV141" s="52">
        <v>5.5194694877505648E-5</v>
      </c>
      <c r="EW141" s="52">
        <v>1.0110225860095797E-4</v>
      </c>
      <c r="EX141" s="52">
        <v>9.3768414544100328E-5</v>
      </c>
      <c r="EY141" s="52">
        <v>2.9338714533867977E-4</v>
      </c>
      <c r="EZ141" s="52">
        <v>1.0485446208064698E-4</v>
      </c>
      <c r="FA141" s="52">
        <v>2.1232068422854332E-4</v>
      </c>
      <c r="FB141" s="52">
        <v>1.805237213217282E-5</v>
      </c>
      <c r="FC141" s="52">
        <v>2.1419255874264556E-4</v>
      </c>
      <c r="FD141" s="52">
        <v>1.1584383538754272E-4</v>
      </c>
      <c r="FE141" s="52">
        <v>1.6263018613874634E-6</v>
      </c>
      <c r="FF141" s="52">
        <v>1.2242584621542814E-4</v>
      </c>
      <c r="FG141" s="52">
        <v>1.0628544402521419E-5</v>
      </c>
      <c r="FH141" s="52">
        <v>6.0519022264181283E-5</v>
      </c>
      <c r="FI141" s="52">
        <v>3.2508788038762853E-5</v>
      </c>
      <c r="FJ141" s="52">
        <v>1.4588644912462885E-5</v>
      </c>
      <c r="FK141" s="52">
        <v>7.3150829987051355E-6</v>
      </c>
      <c r="FL141" s="52">
        <v>3.8438097595311044E-5</v>
      </c>
      <c r="FM141" s="52">
        <v>7.0022630411139132E-5</v>
      </c>
      <c r="FN141" s="52">
        <v>7.8201794225866578E-6</v>
      </c>
      <c r="FO141" s="52">
        <v>1.6112497883617521E-4</v>
      </c>
      <c r="FP141" s="52">
        <v>5.0683761262246948E-5</v>
      </c>
      <c r="FQ141" s="52">
        <v>9.4308234458890646E-7</v>
      </c>
      <c r="FR141" s="52">
        <v>4.4549218649081787E-5</v>
      </c>
      <c r="FS141" s="52">
        <v>5.5340799880543503E-5</v>
      </c>
      <c r="FT141" s="52">
        <v>1.387661460500401E-6</v>
      </c>
      <c r="FU141" s="52">
        <v>6.9488338541807802E-6</v>
      </c>
      <c r="FV141" s="52">
        <v>2.4016354692163608E-5</v>
      </c>
      <c r="FW141" s="52">
        <v>0</v>
      </c>
      <c r="FX141" s="52">
        <v>7.3940091794527461E-6</v>
      </c>
      <c r="FY141" s="52">
        <v>1.0304032174554064E-4</v>
      </c>
      <c r="FZ141" s="52">
        <v>4.6436534598420346E-6</v>
      </c>
      <c r="GA141" s="52">
        <v>4.1364885907529094E-6</v>
      </c>
      <c r="GB141" s="52">
        <v>1.452893021821209E-5</v>
      </c>
      <c r="GC141" s="52">
        <v>3.1533345784478435E-6</v>
      </c>
      <c r="GD141" s="52">
        <v>1.6108229147151277E-6</v>
      </c>
      <c r="GE141" s="52">
        <v>1.3605645254664075E-4</v>
      </c>
      <c r="GF141" s="52">
        <v>5.2291957545038164E-6</v>
      </c>
      <c r="GG141" s="52">
        <v>4.3019424398811608E-5</v>
      </c>
      <c r="GH141" s="52">
        <v>3.2853322044138107E-5</v>
      </c>
      <c r="GI141" s="52">
        <v>8.2274943035607969E-5</v>
      </c>
      <c r="GJ141" s="52">
        <v>1.6951435980286369E-5</v>
      </c>
      <c r="GK141" s="52">
        <v>3.3292813827221046E-5</v>
      </c>
      <c r="GL141" s="52">
        <v>6.3096814244987917E-6</v>
      </c>
      <c r="GM141" s="52">
        <v>2.5813058871202389E-5</v>
      </c>
      <c r="GN141" s="52">
        <v>1.0490338792277005E-5</v>
      </c>
      <c r="GO141" s="52">
        <v>8.629755288096546E-3</v>
      </c>
      <c r="GP141" s="52">
        <v>1.2332386246995835E-4</v>
      </c>
      <c r="GQ141" s="52">
        <v>2.8382869875880285E-3</v>
      </c>
      <c r="GR141" s="52">
        <v>3.226961780306386E-4</v>
      </c>
      <c r="GS141" s="52">
        <v>0.12099824211388693</v>
      </c>
      <c r="GT141" s="52">
        <v>1.6279323125768042E-3</v>
      </c>
      <c r="GU141" s="52">
        <v>5.987381289153939E-4</v>
      </c>
      <c r="GV141" s="52">
        <v>7.7896428232759115E-4</v>
      </c>
      <c r="GW141" s="52">
        <v>3.3096562850238784E-5</v>
      </c>
      <c r="GX141" s="52">
        <v>2.1354993912568858E-5</v>
      </c>
      <c r="GY141" s="52">
        <v>2.9591876413723886E-6</v>
      </c>
      <c r="GZ141" s="52">
        <v>2.6810417705787267E-6</v>
      </c>
      <c r="HA141" s="52">
        <v>0</v>
      </c>
      <c r="HB141" s="52">
        <v>6.0894542385213474E-5</v>
      </c>
      <c r="HC141" s="52">
        <v>1.628367463915377E-6</v>
      </c>
      <c r="HD141" s="52">
        <v>5.2630787876867618E-5</v>
      </c>
      <c r="HE141" s="52">
        <v>1.8044496076445085E-6</v>
      </c>
      <c r="HF141" s="52">
        <v>3.0087537977899599E-5</v>
      </c>
      <c r="HG141" s="52">
        <v>2.4908536244107518E-6</v>
      </c>
      <c r="HH141" s="52">
        <v>2.2495182516069292E-6</v>
      </c>
      <c r="HI141" s="52">
        <v>7.1324237845518597E-7</v>
      </c>
      <c r="HJ141" s="52">
        <v>0</v>
      </c>
      <c r="HK141" s="52">
        <v>9.4255032707185821E-4</v>
      </c>
      <c r="HL141" s="52">
        <v>3.7232833254224976E-4</v>
      </c>
      <c r="HM141" s="52">
        <v>4.1323431542746188E-4</v>
      </c>
      <c r="HN141" s="52">
        <v>3.9037527970328065E-4</v>
      </c>
      <c r="HO141" s="52">
        <v>3.6564239818558277E-4</v>
      </c>
      <c r="HP141" s="52">
        <v>0</v>
      </c>
      <c r="HQ141" s="52">
        <v>8.4413783185950513E-6</v>
      </c>
      <c r="HR141" s="52">
        <v>3.9005373380236863E-6</v>
      </c>
      <c r="HS141" s="52">
        <v>0</v>
      </c>
      <c r="HT141" s="52">
        <v>8.3349650341458733E-7</v>
      </c>
      <c r="HU141" s="52">
        <v>0</v>
      </c>
      <c r="HV141" s="52">
        <v>1.048925995490265E-5</v>
      </c>
      <c r="HW141" s="52">
        <v>5.1784226893388727E-2</v>
      </c>
      <c r="HX141" s="52">
        <v>2.7491044131679838E-3</v>
      </c>
      <c r="HY141" s="52">
        <v>1.576767883164242E-3</v>
      </c>
      <c r="HZ141" s="52">
        <v>2.4309399152357787E-3</v>
      </c>
      <c r="IA141" s="52">
        <v>2.2763287545743368E-3</v>
      </c>
      <c r="IB141" s="52">
        <v>6.9285945690430617E-2</v>
      </c>
      <c r="IC141" s="52">
        <v>4.9209970611905894E-5</v>
      </c>
      <c r="ID141" s="52">
        <v>0</v>
      </c>
      <c r="IE141" s="52">
        <v>1.639857469147136E-5</v>
      </c>
      <c r="IF141" s="52">
        <v>0</v>
      </c>
      <c r="IG141" s="52">
        <v>2.4544864767439214E-5</v>
      </c>
      <c r="IH141" s="52">
        <v>7.7500334917147204E-6</v>
      </c>
      <c r="II141" s="52">
        <v>1.3717949075028132E-5</v>
      </c>
      <c r="IJ141" s="52">
        <v>5.5759676525660616E-6</v>
      </c>
      <c r="IK141" s="52">
        <v>9.9207087377998324E-6</v>
      </c>
      <c r="IL141" s="52">
        <v>3.4697879924043564E-5</v>
      </c>
      <c r="IM141" s="52">
        <v>1.9057594941514779E-5</v>
      </c>
      <c r="IN141" s="52">
        <v>2.8009269250094475E-5</v>
      </c>
      <c r="IO141" s="52">
        <v>4.377555932903111E-5</v>
      </c>
      <c r="IP141" s="52">
        <v>7.2446099879531865E-6</v>
      </c>
      <c r="IQ141" s="52">
        <v>1.0059904580221258E-5</v>
      </c>
      <c r="IR141" s="52">
        <v>2.7991739225744287E-5</v>
      </c>
      <c r="IS141" s="52">
        <v>3.5311759657353191E-5</v>
      </c>
      <c r="IT141" s="52">
        <v>8.6658752380750976E-6</v>
      </c>
      <c r="IU141" s="52">
        <v>5.1081934380479301E-5</v>
      </c>
      <c r="IV141" s="52">
        <v>3.3915767490800144E-5</v>
      </c>
      <c r="IW141" s="52">
        <v>6.68278416586749E-5</v>
      </c>
      <c r="IX141" s="52">
        <v>2.1864162621295281E-5</v>
      </c>
      <c r="IY141" s="52">
        <v>1.2171885514937695E-5</v>
      </c>
      <c r="IZ141" s="52">
        <v>1.5891227735547462E-5</v>
      </c>
      <c r="JA141" s="52">
        <v>1.9510012325479336E-5</v>
      </c>
      <c r="JB141" s="52">
        <v>1.5285768756345098E-5</v>
      </c>
      <c r="JC141" s="52">
        <v>1.0986495281200444E-5</v>
      </c>
      <c r="JD141" s="52">
        <v>5.2279885605338418E-5</v>
      </c>
      <c r="JE141" s="52">
        <v>6.4895781423147104E-5</v>
      </c>
      <c r="JF141" s="52">
        <v>2.7708132680065608E-6</v>
      </c>
      <c r="JG141" s="52">
        <v>3.236797965495104E-3</v>
      </c>
      <c r="JH141" s="52">
        <v>3.7440324905028597E-4</v>
      </c>
      <c r="JI141" s="52">
        <v>0.80724538862663764</v>
      </c>
      <c r="JJ141" s="52">
        <v>0.1819987570414339</v>
      </c>
      <c r="JK141" s="52">
        <v>9.3423070329821131E-4</v>
      </c>
      <c r="JL141" s="52">
        <v>1.5403955896570976E-2</v>
      </c>
      <c r="JM141" s="52">
        <v>2.6673102701704785E-2</v>
      </c>
      <c r="JN141" s="52">
        <v>4.7953077277032436E-5</v>
      </c>
      <c r="JO141" s="52">
        <v>6.1505928022248635E-5</v>
      </c>
      <c r="JP141" s="52">
        <v>3.723263005411487E-5</v>
      </c>
      <c r="JQ141" s="52">
        <v>3.5981689727427983E-5</v>
      </c>
      <c r="JR141" s="52">
        <v>3.6269871543956302E-5</v>
      </c>
      <c r="JS141" s="52">
        <v>1.5952835760131884E-6</v>
      </c>
      <c r="JT141" s="52">
        <v>0</v>
      </c>
      <c r="JU141" s="52">
        <v>3.5746172000172148E-5</v>
      </c>
      <c r="JV141" s="52">
        <v>6.980790530167391E-6</v>
      </c>
      <c r="JW141" s="52">
        <v>1.0374907862929112E-5</v>
      </c>
      <c r="JX141" s="52">
        <v>7.0823329732935152E-5</v>
      </c>
      <c r="JY141" s="52">
        <v>9.7368153196275954E-6</v>
      </c>
      <c r="JZ141" s="52">
        <v>3.745843910426363E-5</v>
      </c>
      <c r="KA141" s="52">
        <v>2.1658687154211819E-5</v>
      </c>
      <c r="KB141" s="52">
        <v>3.8308319958118092E-5</v>
      </c>
      <c r="KC141" s="52">
        <v>2.8210380224979007E-5</v>
      </c>
      <c r="KD141" s="52">
        <v>4.9827952789378477E-5</v>
      </c>
      <c r="KE141" s="52">
        <v>6.8835432917777184E-6</v>
      </c>
      <c r="KF141" s="52">
        <v>9.7529522999357927E-5</v>
      </c>
      <c r="KG141" s="52">
        <v>3.2516821452723406E-6</v>
      </c>
      <c r="KH141" s="52">
        <v>4.2444162291402973E-6</v>
      </c>
      <c r="KI141" s="52">
        <v>3.7403563970491803E-6</v>
      </c>
      <c r="KJ141" s="52">
        <v>1.2401178546401168E-5</v>
      </c>
      <c r="KK141" s="52">
        <v>5.1657051544532935E-5</v>
      </c>
      <c r="KL141" s="52">
        <v>3.3589487247114915E-5</v>
      </c>
      <c r="KM141" s="52">
        <v>2.1635396969677001E-5</v>
      </c>
      <c r="KN141" s="52">
        <v>1.9524695326605069E-6</v>
      </c>
      <c r="KO141" s="52">
        <v>1.0500340275098532E-5</v>
      </c>
      <c r="KP141" s="52">
        <v>5.8455928520880872E-5</v>
      </c>
      <c r="KQ141" s="52">
        <v>4.3774420379602098E-5</v>
      </c>
      <c r="KR141" s="52">
        <v>2.8044196064519957E-5</v>
      </c>
      <c r="KS141" s="52">
        <v>7.5006775571946717E-6</v>
      </c>
      <c r="KT141" s="52">
        <v>9.0144590659339181E-6</v>
      </c>
      <c r="KU141" s="52">
        <v>3.7679546099217594E-5</v>
      </c>
      <c r="KV141" s="52">
        <v>6.6617000878284034E-5</v>
      </c>
      <c r="KW141" s="52">
        <v>2.5500426966398911E-6</v>
      </c>
      <c r="KX141" s="52">
        <v>9.3136227477094016E-6</v>
      </c>
      <c r="KY141" s="52">
        <v>5.3415152140522907E-6</v>
      </c>
      <c r="KZ141" s="52">
        <v>5.6910912021582552E-5</v>
      </c>
    </row>
    <row r="142" spans="1:312" x14ac:dyDescent="0.2">
      <c r="A142" s="89">
        <v>1.125802</v>
      </c>
      <c r="B142" s="41" t="s">
        <v>817</v>
      </c>
      <c r="C142" s="51" t="s">
        <v>81</v>
      </c>
      <c r="D142" s="52">
        <v>1.3217379945101865E-5</v>
      </c>
      <c r="E142" s="52">
        <v>3.0466176890764402E-5</v>
      </c>
      <c r="F142" s="52">
        <v>1.2058502110094315E-5</v>
      </c>
      <c r="G142" s="52">
        <v>6.0166262921875054E-6</v>
      </c>
      <c r="H142" s="52">
        <v>1.8510404029673823E-5</v>
      </c>
      <c r="I142" s="52">
        <v>4.5927982744078067E-5</v>
      </c>
      <c r="J142" s="52">
        <v>2.9240158507492313E-5</v>
      </c>
      <c r="K142" s="52">
        <v>2.0990616526109334E-5</v>
      </c>
      <c r="L142" s="52">
        <v>1.0339111029179688E-4</v>
      </c>
      <c r="M142" s="52">
        <v>3.0198243340524544E-5</v>
      </c>
      <c r="N142" s="52">
        <v>4.3619754917180407E-5</v>
      </c>
      <c r="O142" s="52">
        <v>8.3332411645832503E-7</v>
      </c>
      <c r="P142" s="52">
        <v>3.9916026240964163E-5</v>
      </c>
      <c r="Q142" s="52">
        <v>1.9250822765117169E-5</v>
      </c>
      <c r="R142" s="52">
        <v>6.4841603151924847E-5</v>
      </c>
      <c r="S142" s="52">
        <v>1.6572175664012045E-4</v>
      </c>
      <c r="T142" s="52">
        <v>1.1955611569543548E-4</v>
      </c>
      <c r="U142" s="52">
        <v>1.7683666990923942E-4</v>
      </c>
      <c r="V142" s="52">
        <v>1.2759092516561912E-5</v>
      </c>
      <c r="W142" s="52">
        <v>4.7049050795790198E-5</v>
      </c>
      <c r="X142" s="52">
        <v>3.7363651594433657E-5</v>
      </c>
      <c r="Y142" s="52">
        <v>8.2679145119813152E-5</v>
      </c>
      <c r="Z142" s="52">
        <v>2.180288990012534E-4</v>
      </c>
      <c r="AA142" s="52">
        <v>9.0776887372756939E-5</v>
      </c>
      <c r="AB142" s="52">
        <v>3.4883814624298605E-5</v>
      </c>
      <c r="AC142" s="52">
        <v>7.909163162391622E-5</v>
      </c>
      <c r="AD142" s="52">
        <v>3.7664030412398909E-4</v>
      </c>
      <c r="AE142" s="52">
        <v>3.7286597250918327E-4</v>
      </c>
      <c r="AF142" s="52">
        <v>5.8989844412291812E-5</v>
      </c>
      <c r="AG142" s="52">
        <v>3.5227078375891927E-4</v>
      </c>
      <c r="AH142" s="52">
        <v>5.4220346867145974E-5</v>
      </c>
      <c r="AI142" s="52">
        <v>8.2351720581839218E-5</v>
      </c>
      <c r="AJ142" s="52">
        <v>1.1488022143151913E-4</v>
      </c>
      <c r="AK142" s="52">
        <v>1.4619706267732936E-3</v>
      </c>
      <c r="AL142" s="52">
        <v>1.9464188534151116E-4</v>
      </c>
      <c r="AM142" s="52">
        <v>4.5735914198667915E-4</v>
      </c>
      <c r="AN142" s="52">
        <v>1.0481269350159106E-2</v>
      </c>
      <c r="AO142" s="52">
        <v>3.9353685379948464E-3</v>
      </c>
      <c r="AP142" s="52">
        <v>7.4083108066803861E-4</v>
      </c>
      <c r="AQ142" s="52">
        <v>3.9083962412964128E-4</v>
      </c>
      <c r="AR142" s="52">
        <v>2.2362519697871226E-4</v>
      </c>
      <c r="AS142" s="52">
        <v>2.2672405741331936E-4</v>
      </c>
      <c r="AT142" s="52">
        <v>1.8233506627516713E-4</v>
      </c>
      <c r="AU142" s="52">
        <v>1.525247287530966E-4</v>
      </c>
      <c r="AV142" s="52">
        <v>6.2431403756244976E-5</v>
      </c>
      <c r="AW142" s="52">
        <v>2.6129311201667385E-5</v>
      </c>
      <c r="AX142" s="52">
        <v>2.1936285722454968E-5</v>
      </c>
      <c r="AY142" s="52">
        <v>1.9352894832688288E-5</v>
      </c>
      <c r="AZ142" s="52">
        <v>4.697990149108231E-5</v>
      </c>
      <c r="BA142" s="52">
        <v>0</v>
      </c>
      <c r="BB142" s="52">
        <v>1.8408776794076904E-4</v>
      </c>
      <c r="BC142" s="52">
        <v>1.9232621696888642E-4</v>
      </c>
      <c r="BD142" s="52">
        <v>2.868308790713807E-4</v>
      </c>
      <c r="BE142" s="52">
        <v>5.7531472194767792E-5</v>
      </c>
      <c r="BF142" s="52">
        <v>1.2823578735442245E-4</v>
      </c>
      <c r="BG142" s="52">
        <v>1.8024475637713031E-4</v>
      </c>
      <c r="BH142" s="52">
        <v>8.2620270817568425E-3</v>
      </c>
      <c r="BI142" s="52">
        <v>1.6162245777423968E-4</v>
      </c>
      <c r="BJ142" s="52">
        <v>2.0337241670759118E-4</v>
      </c>
      <c r="BK142" s="52">
        <v>1.428082367040018E-4</v>
      </c>
      <c r="BL142" s="52">
        <v>2.8171639910599493E-5</v>
      </c>
      <c r="BM142" s="52">
        <v>1.1125273284132748E-5</v>
      </c>
      <c r="BN142" s="52">
        <v>1.4316972572205893E-4</v>
      </c>
      <c r="BO142" s="52">
        <v>3.1434456686241643E-5</v>
      </c>
      <c r="BP142" s="52">
        <v>0</v>
      </c>
      <c r="BQ142" s="52">
        <v>1.1721547871043521E-4</v>
      </c>
      <c r="BR142" s="52">
        <v>5.8961977152158586E-6</v>
      </c>
      <c r="BS142" s="52">
        <v>4.6621867841580465E-5</v>
      </c>
      <c r="BT142" s="52">
        <v>0</v>
      </c>
      <c r="BU142" s="52">
        <v>6.3439789787977029E-5</v>
      </c>
      <c r="BV142" s="52">
        <v>7.6106284617298445E-5</v>
      </c>
      <c r="BW142" s="52">
        <v>4.6166737745338189E-6</v>
      </c>
      <c r="BX142" s="52">
        <v>3.5352812157928843E-5</v>
      </c>
      <c r="BY142" s="52">
        <v>8.2202058470166558E-5</v>
      </c>
      <c r="BZ142" s="52">
        <v>3.1110871454207426E-5</v>
      </c>
      <c r="CA142" s="52">
        <v>1.5202082675100464E-5</v>
      </c>
      <c r="CB142" s="52">
        <v>3.3015790249155986E-6</v>
      </c>
      <c r="CC142" s="52">
        <v>5.6820798369693416E-5</v>
      </c>
      <c r="CD142" s="52">
        <v>1.116838326925364E-4</v>
      </c>
      <c r="CE142" s="52">
        <v>1.4529772128349852E-4</v>
      </c>
      <c r="CF142" s="52">
        <v>2.9904187759151827E-5</v>
      </c>
      <c r="CG142" s="52">
        <v>3.8688934910310741E-5</v>
      </c>
      <c r="CH142" s="52">
        <v>1.2136022661822999E-5</v>
      </c>
      <c r="CI142" s="52">
        <v>8.4979283431694646E-5</v>
      </c>
      <c r="CJ142" s="52">
        <v>3.6965622862410035E-5</v>
      </c>
      <c r="CK142" s="52">
        <v>2.0624859462819122E-4</v>
      </c>
      <c r="CL142" s="52">
        <v>7.9726435998898987E-5</v>
      </c>
      <c r="CM142" s="52">
        <v>7.5217161104175487E-5</v>
      </c>
      <c r="CN142" s="52">
        <v>1.5665787907401679E-5</v>
      </c>
      <c r="CO142" s="52">
        <v>2.502728376253414E-5</v>
      </c>
      <c r="CP142" s="52">
        <v>4.5351097812774116E-5</v>
      </c>
      <c r="CQ142" s="52">
        <v>1.0917970630477659E-4</v>
      </c>
      <c r="CR142" s="52">
        <v>3.980100747654821E-5</v>
      </c>
      <c r="CS142" s="52">
        <v>1.6551612562377128E-4</v>
      </c>
      <c r="CT142" s="52">
        <v>2.3171751754535484E-4</v>
      </c>
      <c r="CU142" s="52">
        <v>9.2156445056002553E-5</v>
      </c>
      <c r="CV142" s="52">
        <v>5.8469934363286943E-5</v>
      </c>
      <c r="CW142" s="52">
        <v>1.0776478888210891E-4</v>
      </c>
      <c r="CX142" s="52">
        <v>9.0057826370837802E-5</v>
      </c>
      <c r="CY142" s="52">
        <v>4.8383411245879658E-6</v>
      </c>
      <c r="CZ142" s="52">
        <v>7.2414989121269673E-5</v>
      </c>
      <c r="DA142" s="52">
        <v>8.4732670874124931E-5</v>
      </c>
      <c r="DB142" s="52">
        <v>2.1393039848484265E-4</v>
      </c>
      <c r="DC142" s="52">
        <v>8.6823918029347804E-5</v>
      </c>
      <c r="DD142" s="52">
        <v>1.7850619106945679E-5</v>
      </c>
      <c r="DE142" s="52">
        <v>9.1005382479269001E-5</v>
      </c>
      <c r="DF142" s="52">
        <v>2.4853024838867384E-4</v>
      </c>
      <c r="DG142" s="52">
        <v>5.0118425669594737E-5</v>
      </c>
      <c r="DH142" s="52">
        <v>2.4079395842835026E-5</v>
      </c>
      <c r="DI142" s="52">
        <v>3.8181187148646857E-4</v>
      </c>
      <c r="DJ142" s="52">
        <v>7.285294083573587E-5</v>
      </c>
      <c r="DK142" s="52">
        <v>2.3916347510001949E-4</v>
      </c>
      <c r="DL142" s="52">
        <v>1.7173239601992607E-4</v>
      </c>
      <c r="DM142" s="52">
        <v>1.1103754534172345E-4</v>
      </c>
      <c r="DN142" s="52">
        <v>4.8209910856842285E-4</v>
      </c>
      <c r="DO142" s="52">
        <v>2.4103676519008964E-5</v>
      </c>
      <c r="DP142" s="52">
        <v>3.4988354370489588E-4</v>
      </c>
      <c r="DQ142" s="52">
        <v>2.9895193921121031E-4</v>
      </c>
      <c r="DR142" s="52">
        <v>9.2757851051476694E-5</v>
      </c>
      <c r="DS142" s="52">
        <v>2.9219053744839992E-4</v>
      </c>
      <c r="DT142" s="52">
        <v>7.3854929380081223E-5</v>
      </c>
      <c r="DU142" s="52">
        <v>1.2746133617945298E-3</v>
      </c>
      <c r="DV142" s="52">
        <v>3.6551378439524116E-3</v>
      </c>
      <c r="DW142" s="52">
        <v>6.619868870269049E-5</v>
      </c>
      <c r="DX142" s="52">
        <v>1.2842102781468448E-2</v>
      </c>
      <c r="DY142" s="52">
        <v>4.0208541776134022E-3</v>
      </c>
      <c r="DZ142" s="52">
        <v>4.3469837926845545E-5</v>
      </c>
      <c r="EA142" s="52">
        <v>1.1970207849356058E-4</v>
      </c>
      <c r="EB142" s="52">
        <v>5.9966164153774546E-5</v>
      </c>
      <c r="EC142" s="52">
        <v>7.0790944294013878E-5</v>
      </c>
      <c r="ED142" s="52">
        <v>1.4861509302326051E-4</v>
      </c>
      <c r="EE142" s="52">
        <v>1.2505002959021033E-4</v>
      </c>
      <c r="EF142" s="52">
        <v>3.1190727408987832E-5</v>
      </c>
      <c r="EG142" s="52">
        <v>5.4170596950961181E-5</v>
      </c>
      <c r="EH142" s="52">
        <v>1.6208988375097679E-5</v>
      </c>
      <c r="EI142" s="52">
        <v>2.5718380734052128E-5</v>
      </c>
      <c r="EJ142" s="52">
        <v>6.5416364359275307E-5</v>
      </c>
      <c r="EK142" s="52">
        <v>5.0301001381112528E-5</v>
      </c>
      <c r="EL142" s="52">
        <v>1.3990850100939446E-4</v>
      </c>
      <c r="EM142" s="52">
        <v>7.7932824819551074E-6</v>
      </c>
      <c r="EN142" s="52">
        <v>6.5981894909177352E-6</v>
      </c>
      <c r="EO142" s="52">
        <v>2.7983962757067441E-5</v>
      </c>
      <c r="EP142" s="52">
        <v>2.2918279181484862E-5</v>
      </c>
      <c r="EQ142" s="52">
        <v>3.0611860375508959E-6</v>
      </c>
      <c r="ER142" s="52">
        <v>1.3511085299615429E-5</v>
      </c>
      <c r="ES142" s="52">
        <v>3.8373069130100441E-5</v>
      </c>
      <c r="ET142" s="52">
        <v>2.1187625194578019E-6</v>
      </c>
      <c r="EU142" s="52">
        <v>6.0894667099893092E-6</v>
      </c>
      <c r="EV142" s="52">
        <v>1.9370807590263004E-5</v>
      </c>
      <c r="EW142" s="52">
        <v>4.5671485149923731E-5</v>
      </c>
      <c r="EX142" s="52">
        <v>1.9050255593193853E-5</v>
      </c>
      <c r="EY142" s="52">
        <v>9.674903237844589E-5</v>
      </c>
      <c r="EZ142" s="52">
        <v>3.7846292901579404E-5</v>
      </c>
      <c r="FA142" s="52">
        <v>4.6499440700436616E-5</v>
      </c>
      <c r="FB142" s="52">
        <v>7.7802401367186545E-6</v>
      </c>
      <c r="FC142" s="52">
        <v>9.8347569225496408E-5</v>
      </c>
      <c r="FD142" s="52">
        <v>3.9954158778558935E-4</v>
      </c>
      <c r="FE142" s="52">
        <v>8.1937932080117297E-5</v>
      </c>
      <c r="FF142" s="52">
        <v>6.3921745333215367E-5</v>
      </c>
      <c r="FG142" s="52">
        <v>6.444395909883241E-5</v>
      </c>
      <c r="FH142" s="52">
        <v>1.7952673180107653E-4</v>
      </c>
      <c r="FI142" s="52">
        <v>4.509813228461903E-4</v>
      </c>
      <c r="FJ142" s="52">
        <v>2.374722696394532E-5</v>
      </c>
      <c r="FK142" s="52">
        <v>1.4924152784592274E-5</v>
      </c>
      <c r="FL142" s="52">
        <v>2.8158849215149987E-5</v>
      </c>
      <c r="FM142" s="52">
        <v>4.245983306092504E-5</v>
      </c>
      <c r="FN142" s="52">
        <v>1.3380690721321242E-4</v>
      </c>
      <c r="FO142" s="52">
        <v>9.9703659172320044E-5</v>
      </c>
      <c r="FP142" s="52">
        <v>7.201108654586571E-6</v>
      </c>
      <c r="FQ142" s="52">
        <v>6.2042778924870188E-5</v>
      </c>
      <c r="FR142" s="52">
        <v>4.2398946956861256E-5</v>
      </c>
      <c r="FS142" s="52">
        <v>9.3561783970703043E-6</v>
      </c>
      <c r="FT142" s="52">
        <v>8.5665951651955603E-5</v>
      </c>
      <c r="FU142" s="52">
        <v>1.3007007020884943E-5</v>
      </c>
      <c r="FV142" s="52">
        <v>5.4473614779657824E-5</v>
      </c>
      <c r="FW142" s="52">
        <v>0</v>
      </c>
      <c r="FX142" s="52">
        <v>1.696633641592269E-5</v>
      </c>
      <c r="FY142" s="52">
        <v>0</v>
      </c>
      <c r="FZ142" s="52">
        <v>8.807962046410052E-6</v>
      </c>
      <c r="GA142" s="52">
        <v>3.5557892308972125E-5</v>
      </c>
      <c r="GB142" s="52">
        <v>6.387836485088571E-6</v>
      </c>
      <c r="GC142" s="52">
        <v>3.0043898387849881E-5</v>
      </c>
      <c r="GD142" s="52">
        <v>4.0601876871613927E-5</v>
      </c>
      <c r="GE142" s="52">
        <v>4.9204780468545054E-6</v>
      </c>
      <c r="GF142" s="52">
        <v>2.2257840055815863E-4</v>
      </c>
      <c r="GG142" s="52">
        <v>1.560717198516606E-4</v>
      </c>
      <c r="GH142" s="52">
        <v>2.8439998704899068E-4</v>
      </c>
      <c r="GI142" s="52">
        <v>7.9949838910090302E-4</v>
      </c>
      <c r="GJ142" s="52">
        <v>1.224661606330481E-4</v>
      </c>
      <c r="GK142" s="52">
        <v>8.3263832862061414E-5</v>
      </c>
      <c r="GL142" s="52">
        <v>8.0205154425842846E-6</v>
      </c>
      <c r="GM142" s="52">
        <v>7.9116155895422527E-5</v>
      </c>
      <c r="GN142" s="52">
        <v>7.5229667353007471E-5</v>
      </c>
      <c r="GO142" s="52">
        <v>5.0172064909797271E-6</v>
      </c>
      <c r="GP142" s="52">
        <v>2.0013712037653939E-5</v>
      </c>
      <c r="GQ142" s="52">
        <v>3.2207157777041823E-5</v>
      </c>
      <c r="GR142" s="52">
        <v>2.1525381264001996E-5</v>
      </c>
      <c r="GS142" s="52">
        <v>6.1264761621636309E-6</v>
      </c>
      <c r="GT142" s="52">
        <v>8.91387012755496E-6</v>
      </c>
      <c r="GU142" s="52">
        <v>7.2333990347218692E-6</v>
      </c>
      <c r="GV142" s="52">
        <v>1.2512278472032647E-5</v>
      </c>
      <c r="GW142" s="52">
        <v>5.3827743205574658E-6</v>
      </c>
      <c r="GX142" s="52">
        <v>1.3639696032391953E-5</v>
      </c>
      <c r="GY142" s="52">
        <v>7.1982957625810873E-5</v>
      </c>
      <c r="GZ142" s="52">
        <v>2.5436058429218752E-4</v>
      </c>
      <c r="HA142" s="52">
        <v>4.0674235289570265E-4</v>
      </c>
      <c r="HB142" s="52">
        <v>2.5756596351732129E-4</v>
      </c>
      <c r="HC142" s="52">
        <v>2.0429082448887277E-4</v>
      </c>
      <c r="HD142" s="52">
        <v>1.653583342408526E-4</v>
      </c>
      <c r="HE142" s="52">
        <v>2.1811188651040887E-3</v>
      </c>
      <c r="HF142" s="52">
        <v>5.4390956249749109E-3</v>
      </c>
      <c r="HG142" s="52">
        <v>9.9039453673601991E-4</v>
      </c>
      <c r="HH142" s="52">
        <v>6.2438190971164827E-5</v>
      </c>
      <c r="HI142" s="52">
        <v>2.4151793327914902E-4</v>
      </c>
      <c r="HJ142" s="52">
        <v>2.7692140294804756E-4</v>
      </c>
      <c r="HK142" s="52">
        <v>1.4265055398509064E-5</v>
      </c>
      <c r="HL142" s="52">
        <v>1.0535191304728299E-5</v>
      </c>
      <c r="HM142" s="52">
        <v>1.9765304245711095E-5</v>
      </c>
      <c r="HN142" s="52">
        <v>6.1284060860299037E-5</v>
      </c>
      <c r="HO142" s="52">
        <v>1.2153925163873694E-4</v>
      </c>
      <c r="HP142" s="52">
        <v>2.2266583347856121E-5</v>
      </c>
      <c r="HQ142" s="52">
        <v>3.2631932925074802E-4</v>
      </c>
      <c r="HR142" s="52">
        <v>2.9244928781388922E-4</v>
      </c>
      <c r="HS142" s="52">
        <v>7.235444536543063E-5</v>
      </c>
      <c r="HT142" s="52">
        <v>1.2289568038860221E-4</v>
      </c>
      <c r="HU142" s="52">
        <v>1.0999414887483635E-4</v>
      </c>
      <c r="HV142" s="52">
        <v>5.381727579821199E-5</v>
      </c>
      <c r="HW142" s="52">
        <v>1.322035082024819E-4</v>
      </c>
      <c r="HX142" s="52">
        <v>1.0824821225991522E-5</v>
      </c>
      <c r="HY142" s="52">
        <v>3.2266854111275569E-6</v>
      </c>
      <c r="HZ142" s="52">
        <v>6.7824978441999683E-5</v>
      </c>
      <c r="IA142" s="52">
        <v>1.1309738407279079E-5</v>
      </c>
      <c r="IB142" s="52">
        <v>4.4101334161017023E-5</v>
      </c>
      <c r="IC142" s="52">
        <v>1.5914865710898937E-3</v>
      </c>
      <c r="ID142" s="52">
        <v>1.9223159596499205E-4</v>
      </c>
      <c r="IE142" s="52">
        <v>9.901116172728493E-5</v>
      </c>
      <c r="IF142" s="52">
        <v>3.4306928271456491E-4</v>
      </c>
      <c r="IG142" s="52">
        <v>1.1068567766266928E-4</v>
      </c>
      <c r="IH142" s="52">
        <v>9.5702942417208317E-5</v>
      </c>
      <c r="II142" s="52">
        <v>8.6837392952544414E-5</v>
      </c>
      <c r="IJ142" s="52">
        <v>5.9821806806489288E-5</v>
      </c>
      <c r="IK142" s="52">
        <v>1.898220613343256E-5</v>
      </c>
      <c r="IL142" s="52">
        <v>7.1901992047437201E-5</v>
      </c>
      <c r="IM142" s="52">
        <v>1.7003974796954995E-5</v>
      </c>
      <c r="IN142" s="52">
        <v>1.9521284341592521E-4</v>
      </c>
      <c r="IO142" s="52">
        <v>4.4319907103963863E-5</v>
      </c>
      <c r="IP142" s="52">
        <v>3.7310181572223064E-5</v>
      </c>
      <c r="IQ142" s="52">
        <v>4.7437092673694714E-5</v>
      </c>
      <c r="IR142" s="52">
        <v>5.9875740640339645E-5</v>
      </c>
      <c r="IS142" s="52">
        <v>5.9243125259499176E-6</v>
      </c>
      <c r="IT142" s="52">
        <v>1.8745385179387596E-5</v>
      </c>
      <c r="IU142" s="52">
        <v>8.3869692740007033E-5</v>
      </c>
      <c r="IV142" s="52">
        <v>6.5576203858251086E-6</v>
      </c>
      <c r="IW142" s="52">
        <v>6.6232196402438215E-6</v>
      </c>
      <c r="IX142" s="52">
        <v>3.263666459183342E-5</v>
      </c>
      <c r="IY142" s="52">
        <v>3.6992006891092793E-5</v>
      </c>
      <c r="IZ142" s="52">
        <v>2.2787009946449775E-5</v>
      </c>
      <c r="JA142" s="52">
        <v>1.5210837979799807E-5</v>
      </c>
      <c r="JB142" s="52">
        <v>4.4424933532426729E-5</v>
      </c>
      <c r="JC142" s="52">
        <v>3.4092577360562942E-5</v>
      </c>
      <c r="JD142" s="52">
        <v>4.3250333651096282E-5</v>
      </c>
      <c r="JE142" s="52">
        <v>4.8543757813613333E-5</v>
      </c>
      <c r="JF142" s="52">
        <v>3.8900629285955908E-5</v>
      </c>
      <c r="JG142" s="52">
        <v>1.0678888732270812E-4</v>
      </c>
      <c r="JH142" s="52">
        <v>7.9680189712570302E-4</v>
      </c>
      <c r="JI142" s="52">
        <v>6.8500842844983434E-5</v>
      </c>
      <c r="JJ142" s="52">
        <v>1.0780163681458226E-4</v>
      </c>
      <c r="JK142" s="52">
        <v>4.0636335504734334E-5</v>
      </c>
      <c r="JL142" s="52">
        <v>4.3191897805073429E-5</v>
      </c>
      <c r="JM142" s="52">
        <v>6.3985059487783465E-5</v>
      </c>
      <c r="JN142" s="52">
        <v>6.3471470592065576E-5</v>
      </c>
      <c r="JO142" s="52">
        <v>1.0625846461525574E-5</v>
      </c>
      <c r="JP142" s="52">
        <v>4.0943995198154569E-5</v>
      </c>
      <c r="JQ142" s="52">
        <v>6.3337396530706565E-5</v>
      </c>
      <c r="JR142" s="52">
        <v>5.920654786056564E-6</v>
      </c>
      <c r="JS142" s="52">
        <v>8.003571643061911E-6</v>
      </c>
      <c r="JT142" s="52">
        <v>1.5280962440532265E-4</v>
      </c>
      <c r="JU142" s="52">
        <v>3.6926112013983142E-4</v>
      </c>
      <c r="JV142" s="52">
        <v>1.2529506654978375E-3</v>
      </c>
      <c r="JW142" s="52">
        <v>2.7687997899241665E-4</v>
      </c>
      <c r="JX142" s="52">
        <v>5.1388579616186468E-3</v>
      </c>
      <c r="JY142" s="52">
        <v>8.1449154219023306E-5</v>
      </c>
      <c r="JZ142" s="52">
        <v>7.3679008964462091E-4</v>
      </c>
      <c r="KA142" s="52">
        <v>3.6878251023719457E-4</v>
      </c>
      <c r="KB142" s="52">
        <v>7.6161227436990123E-2</v>
      </c>
      <c r="KC142" s="52">
        <v>4.3561619564394223E-4</v>
      </c>
      <c r="KD142" s="52">
        <v>2.7189814615086985E-4</v>
      </c>
      <c r="KE142" s="52">
        <v>3.5599043736942164E-4</v>
      </c>
      <c r="KF142" s="52">
        <v>6.0161762767515781E-3</v>
      </c>
      <c r="KG142" s="52">
        <v>3.3736832428158921E-4</v>
      </c>
      <c r="KH142" s="52">
        <v>2.2940368927038685E-2</v>
      </c>
      <c r="KI142" s="52">
        <v>2.8244535818961012E-4</v>
      </c>
      <c r="KJ142" s="52">
        <v>0.67179626191579866</v>
      </c>
      <c r="KK142" s="52">
        <v>1.2108944076531921E-2</v>
      </c>
      <c r="KL142" s="52">
        <v>5.0771713692840457E-4</v>
      </c>
      <c r="KM142" s="52">
        <v>1.560749487688134E-3</v>
      </c>
      <c r="KN142" s="52">
        <v>2.2652437781837918E-4</v>
      </c>
      <c r="KO142" s="52">
        <v>4.9008584494918052E-4</v>
      </c>
      <c r="KP142" s="52">
        <v>2.8965060368308027E-4</v>
      </c>
      <c r="KQ142" s="52">
        <v>2.9469207788446503E-4</v>
      </c>
      <c r="KR142" s="52">
        <v>5.9083807271737118E-4</v>
      </c>
      <c r="KS142" s="52">
        <v>4.3262031457220058E-4</v>
      </c>
      <c r="KT142" s="52">
        <v>1.4987861529186606E-3</v>
      </c>
      <c r="KU142" s="52">
        <v>3.2864279984967708E-4</v>
      </c>
      <c r="KV142" s="52">
        <v>1.4936083117094096E-4</v>
      </c>
      <c r="KW142" s="52">
        <v>9.0970223159931478E-4</v>
      </c>
      <c r="KX142" s="52">
        <v>3.3066284968731862E-4</v>
      </c>
      <c r="KY142" s="52">
        <v>3.8498985218023618E-4</v>
      </c>
      <c r="KZ142" s="52">
        <v>1.5525991733843581E-3</v>
      </c>
    </row>
    <row r="143" spans="1:312" x14ac:dyDescent="0.2">
      <c r="A143" s="89">
        <v>1.0271250000000001</v>
      </c>
      <c r="B143" s="41" t="s">
        <v>816</v>
      </c>
      <c r="C143" s="51" t="s">
        <v>55</v>
      </c>
      <c r="D143" s="52">
        <v>1.3750356829367028E-2</v>
      </c>
      <c r="E143" s="52">
        <v>9.9002318767005947E-3</v>
      </c>
      <c r="F143" s="52">
        <v>8.3253046996863544E-3</v>
      </c>
      <c r="G143" s="52">
        <v>1.1730521996527965E-2</v>
      </c>
      <c r="H143" s="52">
        <v>2.1732095778648004E-2</v>
      </c>
      <c r="I143" s="52">
        <v>8.7100503756381068E-5</v>
      </c>
      <c r="J143" s="52">
        <v>6.0570277761616467E-5</v>
      </c>
      <c r="K143" s="52">
        <v>2.4042510659231297E-4</v>
      </c>
      <c r="L143" s="52">
        <v>6.5812823700888177E-5</v>
      </c>
      <c r="M143" s="52">
        <v>4.840159614397804E-4</v>
      </c>
      <c r="N143" s="52">
        <v>3.9523569437070982E-4</v>
      </c>
      <c r="O143" s="52">
        <v>9.5381923763812886E-4</v>
      </c>
      <c r="P143" s="52">
        <v>2.8563318243765096E-4</v>
      </c>
      <c r="Q143" s="52">
        <v>8.6993408057214308E-4</v>
      </c>
      <c r="R143" s="52">
        <v>1.1447791405981481E-4</v>
      </c>
      <c r="S143" s="52">
        <v>8.2445993089136642E-5</v>
      </c>
      <c r="T143" s="52">
        <v>2.569617917502095E-4</v>
      </c>
      <c r="U143" s="52">
        <v>9.0752715739392329E-5</v>
      </c>
      <c r="V143" s="52">
        <v>1.7518381003266301E-5</v>
      </c>
      <c r="W143" s="52">
        <v>2.446717481986749E-5</v>
      </c>
      <c r="X143" s="52">
        <v>3.0046141193149915E-5</v>
      </c>
      <c r="Y143" s="52">
        <v>1.1057078123733643E-4</v>
      </c>
      <c r="Z143" s="52">
        <v>6.1801829755402462E-5</v>
      </c>
      <c r="AA143" s="52">
        <v>1.9131649145307975E-4</v>
      </c>
      <c r="AB143" s="52">
        <v>5.8029440264669417E-5</v>
      </c>
      <c r="AC143" s="52">
        <v>4.6475145035336867E-5</v>
      </c>
      <c r="AD143" s="52">
        <v>1.4547406058593738E-5</v>
      </c>
      <c r="AE143" s="52">
        <v>2.8765178095911557E-5</v>
      </c>
      <c r="AF143" s="52">
        <v>5.254768331818949E-5</v>
      </c>
      <c r="AG143" s="52">
        <v>1.299231555342088E-4</v>
      </c>
      <c r="AH143" s="52">
        <v>6.2902038924872997E-5</v>
      </c>
      <c r="AI143" s="52">
        <v>4.0639761311911418E-6</v>
      </c>
      <c r="AJ143" s="52">
        <v>6.2146021548678001E-5</v>
      </c>
      <c r="AK143" s="52">
        <v>1.3843860953851151E-5</v>
      </c>
      <c r="AL143" s="52">
        <v>1.2958855639662382E-4</v>
      </c>
      <c r="AM143" s="52">
        <v>3.2849892416602337E-5</v>
      </c>
      <c r="AN143" s="52">
        <v>4.7349191578208833E-5</v>
      </c>
      <c r="AO143" s="52">
        <v>1.0623677653261258E-4</v>
      </c>
      <c r="AP143" s="52">
        <v>1.5005579750028406E-4</v>
      </c>
      <c r="AQ143" s="52">
        <v>5.5839599146465824E-5</v>
      </c>
      <c r="AR143" s="52">
        <v>5.5116906940904585E-5</v>
      </c>
      <c r="AS143" s="52">
        <v>3.8686939059705256E-5</v>
      </c>
      <c r="AT143" s="52">
        <v>1.0586383790584855E-4</v>
      </c>
      <c r="AU143" s="52">
        <v>4.7482986197923208E-5</v>
      </c>
      <c r="AV143" s="52">
        <v>6.6032916448442294E-2</v>
      </c>
      <c r="AW143" s="52">
        <v>9.6688265980859347E-5</v>
      </c>
      <c r="AX143" s="52">
        <v>2.1572675285176196E-4</v>
      </c>
      <c r="AY143" s="52">
        <v>2.2572245208848411E-5</v>
      </c>
      <c r="AZ143" s="52">
        <v>4.2200010282077093E-5</v>
      </c>
      <c r="BA143" s="52">
        <v>5.0891223144225223E-4</v>
      </c>
      <c r="BB143" s="52">
        <v>1.429179908515345E-4</v>
      </c>
      <c r="BC143" s="52">
        <v>1.7785545798382696E-5</v>
      </c>
      <c r="BD143" s="52">
        <v>8.1353733023290184E-5</v>
      </c>
      <c r="BE143" s="52">
        <v>0.25674621775884904</v>
      </c>
      <c r="BF143" s="52">
        <v>5.9522280679392546E-5</v>
      </c>
      <c r="BG143" s="52">
        <v>7.914291910554083E-5</v>
      </c>
      <c r="BH143" s="52">
        <v>5.8901460246477598E-5</v>
      </c>
      <c r="BI143" s="52">
        <v>4.2723659129702605E-5</v>
      </c>
      <c r="BJ143" s="52">
        <v>8.7589631189346806E-5</v>
      </c>
      <c r="BK143" s="52">
        <v>1.7103242097203222E-4</v>
      </c>
      <c r="BL143" s="52">
        <v>4.926188399667671E-5</v>
      </c>
      <c r="BM143" s="52">
        <v>2.8685291497435494E-5</v>
      </c>
      <c r="BN143" s="52">
        <v>4.0471875464653726E-5</v>
      </c>
      <c r="BO143" s="52">
        <v>5.4973195262435809E-5</v>
      </c>
      <c r="BP143" s="52">
        <v>5.4706505920138482E-2</v>
      </c>
      <c r="BQ143" s="52">
        <v>8.0503461195290766E-4</v>
      </c>
      <c r="BR143" s="52">
        <v>5.7381658168363991E-2</v>
      </c>
      <c r="BS143" s="52">
        <v>4.2912926837376401E-2</v>
      </c>
      <c r="BT143" s="52">
        <v>5.5334272290965041E-2</v>
      </c>
      <c r="BU143" s="52">
        <v>1.4952865978093625E-3</v>
      </c>
      <c r="BV143" s="52">
        <v>2.1731911740330141E-5</v>
      </c>
      <c r="BW143" s="52">
        <v>9.8479511784947406E-5</v>
      </c>
      <c r="BX143" s="52">
        <v>3.6680595282108521E-4</v>
      </c>
      <c r="BY143" s="52">
        <v>2.0319479072951419E-4</v>
      </c>
      <c r="BZ143" s="52">
        <v>2.5923542992790104E-5</v>
      </c>
      <c r="CA143" s="52">
        <v>5.9758337002121643E-5</v>
      </c>
      <c r="CB143" s="52">
        <v>7.495286850180732E-5</v>
      </c>
      <c r="CC143" s="52">
        <v>1.1642366882560918E-5</v>
      </c>
      <c r="CD143" s="52">
        <v>1.4319775265967695E-5</v>
      </c>
      <c r="CE143" s="52">
        <v>6.7678996675199875E-5</v>
      </c>
      <c r="CF143" s="52">
        <v>1.2561312323142943E-4</v>
      </c>
      <c r="CG143" s="52">
        <v>6.4940721624530501E-5</v>
      </c>
      <c r="CH143" s="52">
        <v>1.6004711108605002E-5</v>
      </c>
      <c r="CI143" s="52">
        <v>1.6923747754653512E-5</v>
      </c>
      <c r="CJ143" s="52">
        <v>7.6179810094007048E-6</v>
      </c>
      <c r="CK143" s="52">
        <v>1.6982441484854287E-5</v>
      </c>
      <c r="CL143" s="52">
        <v>1.2859102580467579E-6</v>
      </c>
      <c r="CM143" s="52">
        <v>2.7126805517555487E-5</v>
      </c>
      <c r="CN143" s="52">
        <v>8.0548788025911457E-6</v>
      </c>
      <c r="CO143" s="52">
        <v>5.8378497823028639E-5</v>
      </c>
      <c r="CP143" s="52">
        <v>7.345050674507774E-5</v>
      </c>
      <c r="CQ143" s="52">
        <v>2.596077286532744E-5</v>
      </c>
      <c r="CR143" s="52">
        <v>2.9409502752903974E-5</v>
      </c>
      <c r="CS143" s="52">
        <v>1.2810825258711565E-4</v>
      </c>
      <c r="CT143" s="52">
        <v>1.49850747396906E-5</v>
      </c>
      <c r="CU143" s="52">
        <v>2.8288832203184603E-5</v>
      </c>
      <c r="CV143" s="52">
        <v>7.4882547517893808E-5</v>
      </c>
      <c r="CW143" s="52">
        <v>3.98162216314635E-5</v>
      </c>
      <c r="CX143" s="52">
        <v>1.5380515404903259E-6</v>
      </c>
      <c r="CY143" s="52">
        <v>1.0106757015805972E-5</v>
      </c>
      <c r="CZ143" s="52">
        <v>1.3130804354551214E-6</v>
      </c>
      <c r="DA143" s="52">
        <v>1.2609296413790611E-4</v>
      </c>
      <c r="DB143" s="52">
        <v>3.0734872646072361E-5</v>
      </c>
      <c r="DC143" s="52">
        <v>1.8946849955572248E-4</v>
      </c>
      <c r="DD143" s="52">
        <v>4.8272631670059488E-5</v>
      </c>
      <c r="DE143" s="52">
        <v>1.0589444134167055E-5</v>
      </c>
      <c r="DF143" s="52">
        <v>1.0997266859879536E-4</v>
      </c>
      <c r="DG143" s="52">
        <v>2.4073103828681883E-5</v>
      </c>
      <c r="DH143" s="52">
        <v>2.4683210480231345E-5</v>
      </c>
      <c r="DI143" s="52">
        <v>2.4026992670137394E-5</v>
      </c>
      <c r="DJ143" s="52">
        <v>3.2749107008227895E-5</v>
      </c>
      <c r="DK143" s="52">
        <v>1.2617220894907836E-4</v>
      </c>
      <c r="DL143" s="52">
        <v>1.2692349399594372E-5</v>
      </c>
      <c r="DM143" s="52">
        <v>1.1731671589249095E-5</v>
      </c>
      <c r="DN143" s="52">
        <v>1.7009638332923498E-4</v>
      </c>
      <c r="DO143" s="52">
        <v>6.8087424608076688E-6</v>
      </c>
      <c r="DP143" s="52">
        <v>1.6134098751137435E-4</v>
      </c>
      <c r="DQ143" s="52">
        <v>1.3071807968404173E-5</v>
      </c>
      <c r="DR143" s="52">
        <v>1.198721055789926E-4</v>
      </c>
      <c r="DS143" s="52">
        <v>4.7356217496902099E-5</v>
      </c>
      <c r="DT143" s="52">
        <v>1.9428290961764005E-4</v>
      </c>
      <c r="DU143" s="52">
        <v>1.2195309349450115E-4</v>
      </c>
      <c r="DV143" s="52">
        <v>3.6653067529404367E-5</v>
      </c>
      <c r="DW143" s="52">
        <v>2.6720600606252319E-5</v>
      </c>
      <c r="DX143" s="52">
        <v>1.2714988562015369E-5</v>
      </c>
      <c r="DY143" s="52">
        <v>6.4230401282786202E-5</v>
      </c>
      <c r="DZ143" s="52">
        <v>1.2680719835456484E-4</v>
      </c>
      <c r="EA143" s="52">
        <v>3.8373705221251167E-5</v>
      </c>
      <c r="EB143" s="52">
        <v>1.7875308434802561E-5</v>
      </c>
      <c r="EC143" s="52">
        <v>8.159367745833186E-6</v>
      </c>
      <c r="ED143" s="52">
        <v>6.0261262641278061E-5</v>
      </c>
      <c r="EE143" s="52">
        <v>4.7421660131487043E-5</v>
      </c>
      <c r="EF143" s="52">
        <v>2.3792069076960593E-4</v>
      </c>
      <c r="EG143" s="52">
        <v>6.8059803423853589E-5</v>
      </c>
      <c r="EH143" s="52">
        <v>1.0710890424862934E-4</v>
      </c>
      <c r="EI143" s="52">
        <v>6.6767892908458751E-6</v>
      </c>
      <c r="EJ143" s="52">
        <v>3.5829463715648073E-5</v>
      </c>
      <c r="EK143" s="52">
        <v>4.3880170955419431E-5</v>
      </c>
      <c r="EL143" s="52">
        <v>1.2403029657141287E-4</v>
      </c>
      <c r="EM143" s="52">
        <v>1.134763517623281E-4</v>
      </c>
      <c r="EN143" s="52">
        <v>1.871534332995682E-4</v>
      </c>
      <c r="EO143" s="52">
        <v>1.8617108556437922E-5</v>
      </c>
      <c r="EP143" s="52">
        <v>5.6067110750101959E-4</v>
      </c>
      <c r="EQ143" s="52">
        <v>6.0263029388169499E-5</v>
      </c>
      <c r="ER143" s="52">
        <v>2.5529059936290358E-4</v>
      </c>
      <c r="ES143" s="52">
        <v>3.7161852143591679E-4</v>
      </c>
      <c r="ET143" s="52">
        <v>7.0550283892584253E-5</v>
      </c>
      <c r="EU143" s="52">
        <v>1.4910124020969568E-4</v>
      </c>
      <c r="EV143" s="52">
        <v>1.0199940871747864E-4</v>
      </c>
      <c r="EW143" s="52">
        <v>9.0462526247269518E-5</v>
      </c>
      <c r="EX143" s="52">
        <v>2.7502577097846822E-4</v>
      </c>
      <c r="EY143" s="52">
        <v>1.3358323663975255E-4</v>
      </c>
      <c r="EZ143" s="52">
        <v>8.6630345377061588E-5</v>
      </c>
      <c r="FA143" s="52">
        <v>9.2564553197331087E-5</v>
      </c>
      <c r="FB143" s="52">
        <v>1.1160906758403165E-4</v>
      </c>
      <c r="FC143" s="52">
        <v>2.231145742251831E-5</v>
      </c>
      <c r="FD143" s="52">
        <v>1.2215448579646314E-4</v>
      </c>
      <c r="FE143" s="52">
        <v>1.4515609167064699E-5</v>
      </c>
      <c r="FF143" s="52">
        <v>3.9926667026308365E-4</v>
      </c>
      <c r="FG143" s="52">
        <v>5.8165494050929456E-5</v>
      </c>
      <c r="FH143" s="52">
        <v>9.3545804792049598E-5</v>
      </c>
      <c r="FI143" s="52">
        <v>1.0451640749878519E-4</v>
      </c>
      <c r="FJ143" s="52">
        <v>1.1897788419367436E-4</v>
      </c>
      <c r="FK143" s="52">
        <v>1.228691837016548E-4</v>
      </c>
      <c r="FL143" s="52">
        <v>6.6536062812157996E-5</v>
      </c>
      <c r="FM143" s="52">
        <v>2.0199592915228326E-5</v>
      </c>
      <c r="FN143" s="52">
        <v>1.8800256925811528E-5</v>
      </c>
      <c r="FO143" s="52">
        <v>9.7688799198190324E-5</v>
      </c>
      <c r="FP143" s="52">
        <v>0</v>
      </c>
      <c r="FQ143" s="52">
        <v>2.0786939465465483E-4</v>
      </c>
      <c r="FR143" s="52">
        <v>1.9142931577922273E-5</v>
      </c>
      <c r="FS143" s="52">
        <v>6.695639582669355E-4</v>
      </c>
      <c r="FT143" s="52">
        <v>8.4621662591149241E-3</v>
      </c>
      <c r="FU143" s="52">
        <v>1.3709116521314624E-3</v>
      </c>
      <c r="FV143" s="52">
        <v>1.0537218446355634E-2</v>
      </c>
      <c r="FW143" s="52">
        <v>2.3408529351981516E-3</v>
      </c>
      <c r="FX143" s="52">
        <v>1.5457058580924576E-3</v>
      </c>
      <c r="FY143" s="52">
        <v>3.8869383946465969E-4</v>
      </c>
      <c r="FZ143" s="52">
        <v>1.4819745665388342E-5</v>
      </c>
      <c r="GA143" s="52">
        <v>1.0438951701828633E-4</v>
      </c>
      <c r="GB143" s="52">
        <v>2.0536214742486876E-5</v>
      </c>
      <c r="GC143" s="52">
        <v>1.621082342222485E-4</v>
      </c>
      <c r="GD143" s="52">
        <v>5.8286656105507676E-5</v>
      </c>
      <c r="GE143" s="52">
        <v>2.2627917554194317E-4</v>
      </c>
      <c r="GF143" s="52">
        <v>9.5025739559059222E-5</v>
      </c>
      <c r="GG143" s="52">
        <v>1.7204544915116937E-4</v>
      </c>
      <c r="GH143" s="52">
        <v>1.9313946972115525E-4</v>
      </c>
      <c r="GI143" s="52">
        <v>1.5255530129672007E-4</v>
      </c>
      <c r="GJ143" s="52">
        <v>9.2956242408217233E-5</v>
      </c>
      <c r="GK143" s="52">
        <v>6.4009965839728714E-5</v>
      </c>
      <c r="GL143" s="52">
        <v>1.0233612658639831E-5</v>
      </c>
      <c r="GM143" s="52">
        <v>1.0248206722204991E-5</v>
      </c>
      <c r="GN143" s="52">
        <v>5.0791946302816721E-5</v>
      </c>
      <c r="GO143" s="52">
        <v>4.0030902853561656E-5</v>
      </c>
      <c r="GP143" s="52">
        <v>4.6720973251780769E-5</v>
      </c>
      <c r="GQ143" s="52">
        <v>9.1581302806908159E-5</v>
      </c>
      <c r="GR143" s="52">
        <v>9.1466393503312828E-5</v>
      </c>
      <c r="GS143" s="52">
        <v>9.4571048095557051E-5</v>
      </c>
      <c r="GT143" s="52">
        <v>3.500641229704836E-5</v>
      </c>
      <c r="GU143" s="52">
        <v>7.7654424347964535E-5</v>
      </c>
      <c r="GV143" s="52">
        <v>1.934432964276422E-5</v>
      </c>
      <c r="GW143" s="52">
        <v>6.2660159273362455E-6</v>
      </c>
      <c r="GX143" s="52">
        <v>1.4064079854183863E-5</v>
      </c>
      <c r="GY143" s="52">
        <v>4.6398913017635026E-5</v>
      </c>
      <c r="GZ143" s="52">
        <v>9.7441552118072457E-5</v>
      </c>
      <c r="HA143" s="52">
        <v>2.1573629448957453E-5</v>
      </c>
      <c r="HB143" s="52">
        <v>4.232239737203612E-5</v>
      </c>
      <c r="HC143" s="52">
        <v>1.0179028955283782E-4</v>
      </c>
      <c r="HD143" s="52">
        <v>2.9285792459645198E-5</v>
      </c>
      <c r="HE143" s="52">
        <v>5.4133488229335258E-6</v>
      </c>
      <c r="HF143" s="52">
        <v>5.7280578631343034E-6</v>
      </c>
      <c r="HG143" s="52">
        <v>7.3168825217065828E-6</v>
      </c>
      <c r="HH143" s="52">
        <v>1.3398693086133773E-5</v>
      </c>
      <c r="HI143" s="52">
        <v>7.683930919441855E-5</v>
      </c>
      <c r="HJ143" s="52">
        <v>7.5957140510409898E-5</v>
      </c>
      <c r="HK143" s="52">
        <v>1.0284928830529993E-5</v>
      </c>
      <c r="HL143" s="52">
        <v>3.3521063242317318E-6</v>
      </c>
      <c r="HM143" s="52">
        <v>8.5149037964901934E-6</v>
      </c>
      <c r="HN143" s="52">
        <v>1.076496176114015E-4</v>
      </c>
      <c r="HO143" s="52">
        <v>8.6297733131549749E-5</v>
      </c>
      <c r="HP143" s="52">
        <v>4.3971824258371329E-6</v>
      </c>
      <c r="HQ143" s="52">
        <v>2.724263002819312E-5</v>
      </c>
      <c r="HR143" s="52">
        <v>6.0965398593310217E-5</v>
      </c>
      <c r="HS143" s="52">
        <v>4.030798703222656E-5</v>
      </c>
      <c r="HT143" s="52">
        <v>2.1479430162319165E-5</v>
      </c>
      <c r="HU143" s="52">
        <v>3.0009382611597617E-5</v>
      </c>
      <c r="HV143" s="52">
        <v>1.2817332447975988E-5</v>
      </c>
      <c r="HW143" s="52">
        <v>2.4515018020259316E-4</v>
      </c>
      <c r="HX143" s="52">
        <v>8.9359799621586213E-5</v>
      </c>
      <c r="HY143" s="52">
        <v>4.9687522687309986E-5</v>
      </c>
      <c r="HZ143" s="52">
        <v>1.6708868188666222E-5</v>
      </c>
      <c r="IA143" s="52">
        <v>9.1296929847897151E-6</v>
      </c>
      <c r="IB143" s="52">
        <v>4.5277898531619694E-5</v>
      </c>
      <c r="IC143" s="52">
        <v>4.8875512270637844E-5</v>
      </c>
      <c r="ID143" s="52">
        <v>4.7047370314179771E-5</v>
      </c>
      <c r="IE143" s="52">
        <v>2.7315067727363633E-5</v>
      </c>
      <c r="IF143" s="52">
        <v>7.7733833662471828E-6</v>
      </c>
      <c r="IG143" s="52">
        <v>1.8208452338971766E-5</v>
      </c>
      <c r="IH143" s="52">
        <v>2.941849447875384E-5</v>
      </c>
      <c r="II143" s="52">
        <v>5.1462132657186461E-5</v>
      </c>
      <c r="IJ143" s="52">
        <v>1.2334242292459029E-4</v>
      </c>
      <c r="IK143" s="52">
        <v>1.1453764530722068E-4</v>
      </c>
      <c r="IL143" s="52">
        <v>2.7888825441082843E-4</v>
      </c>
      <c r="IM143" s="52">
        <v>1.2298973074988183E-4</v>
      </c>
      <c r="IN143" s="52">
        <v>4.1994828322871502E-4</v>
      </c>
      <c r="IO143" s="52">
        <v>2.3633580742692749E-4</v>
      </c>
      <c r="IP143" s="52">
        <v>1.2084326356576105E-4</v>
      </c>
      <c r="IQ143" s="52">
        <v>8.8469202007954021E-5</v>
      </c>
      <c r="IR143" s="52">
        <v>1.3238438103299559E-4</v>
      </c>
      <c r="IS143" s="52">
        <v>7.6488310951246228E-5</v>
      </c>
      <c r="IT143" s="52">
        <v>5.9475735066415162E-5</v>
      </c>
      <c r="IU143" s="52">
        <v>8.7902477033202775E-5</v>
      </c>
      <c r="IV143" s="52">
        <v>1.2439867158082062E-4</v>
      </c>
      <c r="IW143" s="52">
        <v>2.6612007612222626E-4</v>
      </c>
      <c r="IX143" s="52">
        <v>6.2490552376364043E-5</v>
      </c>
      <c r="IY143" s="52">
        <v>1.5622476689988613E-4</v>
      </c>
      <c r="IZ143" s="52">
        <v>3.4522908148845174E-4</v>
      </c>
      <c r="JA143" s="52">
        <v>1.9805778619530999E-4</v>
      </c>
      <c r="JB143" s="52">
        <v>2.6179818566155659E-4</v>
      </c>
      <c r="JC143" s="52">
        <v>0.94512799174658135</v>
      </c>
      <c r="JD143" s="52">
        <v>0.32839135786463297</v>
      </c>
      <c r="JE143" s="52">
        <v>9.3662543549125843E-2</v>
      </c>
      <c r="JF143" s="52">
        <v>5.0525407520961463E-2</v>
      </c>
      <c r="JG143" s="52">
        <v>6.6265210738564027E-5</v>
      </c>
      <c r="JH143" s="52">
        <v>3.9095886915060516E-5</v>
      </c>
      <c r="JI143" s="52">
        <v>6.5666002059173827E-5</v>
      </c>
      <c r="JJ143" s="52">
        <v>1.1748087905084701E-5</v>
      </c>
      <c r="JK143" s="52">
        <v>6.9959299197851606E-5</v>
      </c>
      <c r="JL143" s="52">
        <v>3.8358463859561738E-5</v>
      </c>
      <c r="JM143" s="52">
        <v>9.893106357213777E-6</v>
      </c>
      <c r="JN143" s="52">
        <v>2.9142693509649623E-4</v>
      </c>
      <c r="JO143" s="52">
        <v>1.9801268854817479E-4</v>
      </c>
      <c r="JP143" s="52">
        <v>4.5214176024688756E-4</v>
      </c>
      <c r="JQ143" s="52">
        <v>5.0425056155503243E-4</v>
      </c>
      <c r="JR143" s="52">
        <v>2.864590959266705E-4</v>
      </c>
      <c r="JS143" s="52">
        <v>0.26384739237628096</v>
      </c>
      <c r="JT143" s="52">
        <v>8.7513313267587259E-5</v>
      </c>
      <c r="JU143" s="52">
        <v>3.3634617149719502E-5</v>
      </c>
      <c r="JV143" s="52">
        <v>8.7479956990590729E-5</v>
      </c>
      <c r="JW143" s="52">
        <v>2.8085972412296833E-5</v>
      </c>
      <c r="JX143" s="52">
        <v>1.1743921287538714E-4</v>
      </c>
      <c r="JY143" s="52">
        <v>1.0508224924380169E-4</v>
      </c>
      <c r="JZ143" s="52">
        <v>1.4352352452836297E-4</v>
      </c>
      <c r="KA143" s="52">
        <v>6.7367449705850636E-5</v>
      </c>
      <c r="KB143" s="52">
        <v>8.8023715666060953E-5</v>
      </c>
      <c r="KC143" s="52">
        <v>1.675467852551118E-4</v>
      </c>
      <c r="KD143" s="52">
        <v>4.1457795210750682E-5</v>
      </c>
      <c r="KE143" s="52">
        <v>6.7848096405219167E-5</v>
      </c>
      <c r="KF143" s="52">
        <v>2.7213680967932594E-4</v>
      </c>
      <c r="KG143" s="52">
        <v>5.5373122113387707E-5</v>
      </c>
      <c r="KH143" s="52">
        <v>1.0992509134254785E-4</v>
      </c>
      <c r="KI143" s="52">
        <v>1.5633268533435262E-5</v>
      </c>
      <c r="KJ143" s="52">
        <v>4.1021297108935957E-5</v>
      </c>
      <c r="KK143" s="52">
        <v>4.493647343975919E-5</v>
      </c>
      <c r="KL143" s="52">
        <v>4.2691894371418412E-5</v>
      </c>
      <c r="KM143" s="52">
        <v>1.4723001074169617E-4</v>
      </c>
      <c r="KN143" s="52">
        <v>3.5277143692050515E-5</v>
      </c>
      <c r="KO143" s="52">
        <v>1.2748992840060452E-4</v>
      </c>
      <c r="KP143" s="52">
        <v>3.3622659498748477E-5</v>
      </c>
      <c r="KQ143" s="52">
        <v>5.364998530324519E-5</v>
      </c>
      <c r="KR143" s="52">
        <v>5.7254536492253262E-5</v>
      </c>
      <c r="KS143" s="52">
        <v>6.2460963150936293E-5</v>
      </c>
      <c r="KT143" s="52">
        <v>4.4495559561209312E-5</v>
      </c>
      <c r="KU143" s="52">
        <v>1.0364833684359212E-4</v>
      </c>
      <c r="KV143" s="52">
        <v>4.9312857606614953E-5</v>
      </c>
      <c r="KW143" s="52">
        <v>1.4760497142383904E-4</v>
      </c>
      <c r="KX143" s="52">
        <v>7.5203482893003624E-5</v>
      </c>
      <c r="KY143" s="52">
        <v>1.4746704060402885E-4</v>
      </c>
      <c r="KZ143" s="52">
        <v>3.2545214890418109E-4</v>
      </c>
    </row>
    <row r="144" spans="1:312" x14ac:dyDescent="0.2">
      <c r="A144" s="89">
        <v>1.1020829999999999</v>
      </c>
      <c r="B144" s="41" t="s">
        <v>815</v>
      </c>
      <c r="C144" s="51" t="s">
        <v>106</v>
      </c>
      <c r="D144" s="52">
        <v>2.4998666294558858E-6</v>
      </c>
      <c r="E144" s="52">
        <v>6.6227020599940966E-6</v>
      </c>
      <c r="F144" s="52">
        <v>1.2450881940660877E-5</v>
      </c>
      <c r="G144" s="52">
        <v>2.7851485406676318E-5</v>
      </c>
      <c r="H144" s="52">
        <v>6.3508314777999946E-5</v>
      </c>
      <c r="I144" s="52">
        <v>0</v>
      </c>
      <c r="J144" s="52">
        <v>1.3247135809420312E-6</v>
      </c>
      <c r="K144" s="52">
        <v>0</v>
      </c>
      <c r="L144" s="52">
        <v>4.4851503350439415E-5</v>
      </c>
      <c r="M144" s="52">
        <v>0</v>
      </c>
      <c r="N144" s="52">
        <v>8.6278823045413998E-5</v>
      </c>
      <c r="O144" s="52">
        <v>2.8634435065536064E-6</v>
      </c>
      <c r="P144" s="52">
        <v>2.1064514874595052E-6</v>
      </c>
      <c r="Q144" s="52">
        <v>5.2926790351535074E-6</v>
      </c>
      <c r="R144" s="52">
        <v>2.3918780761896677E-5</v>
      </c>
      <c r="S144" s="52">
        <v>4.3314018108423234E-5</v>
      </c>
      <c r="T144" s="52">
        <v>1.8528402699626608E-5</v>
      </c>
      <c r="U144" s="52">
        <v>3.2354126985603729E-5</v>
      </c>
      <c r="V144" s="52">
        <v>2.5182235257591749E-5</v>
      </c>
      <c r="W144" s="52">
        <v>2.0604814798865566E-6</v>
      </c>
      <c r="X144" s="52">
        <v>5.6479180102600015E-6</v>
      </c>
      <c r="Y144" s="52">
        <v>1.4946714091687107E-5</v>
      </c>
      <c r="Z144" s="52">
        <v>6.1990907127229542E-5</v>
      </c>
      <c r="AA144" s="52">
        <v>2.3427671749009284E-6</v>
      </c>
      <c r="AB144" s="52">
        <v>0</v>
      </c>
      <c r="AC144" s="52">
        <v>1.3795920878000573E-4</v>
      </c>
      <c r="AD144" s="52">
        <v>1.2656605146749153E-5</v>
      </c>
      <c r="AE144" s="52">
        <v>2.4549402692980144E-6</v>
      </c>
      <c r="AF144" s="52">
        <v>9.4991420982670096E-5</v>
      </c>
      <c r="AG144" s="52">
        <v>1.1915701235924683E-4</v>
      </c>
      <c r="AH144" s="52">
        <v>4.7134768185963115E-4</v>
      </c>
      <c r="AI144" s="52">
        <v>3.7007258391244611E-4</v>
      </c>
      <c r="AJ144" s="52">
        <v>3.2112187880464008E-5</v>
      </c>
      <c r="AK144" s="52">
        <v>2.0839428989041892E-5</v>
      </c>
      <c r="AL144" s="52">
        <v>3.3107949074515304E-6</v>
      </c>
      <c r="AM144" s="52">
        <v>2.121832946770116E-5</v>
      </c>
      <c r="AN144" s="52">
        <v>6.2496943716615451E-6</v>
      </c>
      <c r="AO144" s="52">
        <v>9.0702206303767557E-6</v>
      </c>
      <c r="AP144" s="52">
        <v>5.0900769470990991E-5</v>
      </c>
      <c r="AQ144" s="52">
        <v>1.3256806025737274E-5</v>
      </c>
      <c r="AR144" s="52">
        <v>1.7352248380173531E-4</v>
      </c>
      <c r="AS144" s="52">
        <v>2.6936233270542444E-5</v>
      </c>
      <c r="AT144" s="52">
        <v>2.4502043487651506E-5</v>
      </c>
      <c r="AU144" s="52">
        <v>8.7344792229713142E-5</v>
      </c>
      <c r="AV144" s="52">
        <v>6.4090980062062059E-6</v>
      </c>
      <c r="AW144" s="52">
        <v>5.3715703322699637E-6</v>
      </c>
      <c r="AX144" s="52">
        <v>2.3553618771497483E-5</v>
      </c>
      <c r="AY144" s="52">
        <v>2.0281907369808783E-6</v>
      </c>
      <c r="AZ144" s="52">
        <v>1.5930175438667108E-5</v>
      </c>
      <c r="BA144" s="52">
        <v>0</v>
      </c>
      <c r="BB144" s="52">
        <v>3.6510711250557353E-5</v>
      </c>
      <c r="BC144" s="52">
        <v>5.3211853603301788E-5</v>
      </c>
      <c r="BD144" s="52">
        <v>1.4974406737914309E-4</v>
      </c>
      <c r="BE144" s="52">
        <v>1.6605847654632448E-6</v>
      </c>
      <c r="BF144" s="52">
        <v>5.0288682531643153E-5</v>
      </c>
      <c r="BG144" s="52">
        <v>1.9856294481743692E-5</v>
      </c>
      <c r="BH144" s="52">
        <v>6.3817519950191805E-5</v>
      </c>
      <c r="BI144" s="52">
        <v>3.5951386800932113E-5</v>
      </c>
      <c r="BJ144" s="52">
        <v>9.0054505764102747E-5</v>
      </c>
      <c r="BK144" s="52">
        <v>1.2231266476689107E-4</v>
      </c>
      <c r="BL144" s="52">
        <v>2.4400026917103932E-4</v>
      </c>
      <c r="BM144" s="52">
        <v>4.2878264607690861E-4</v>
      </c>
      <c r="BN144" s="52">
        <v>2.3181245830657793E-4</v>
      </c>
      <c r="BO144" s="52">
        <v>6.2873860564281563E-4</v>
      </c>
      <c r="BP144" s="52">
        <v>1.0939672356670288E-5</v>
      </c>
      <c r="BQ144" s="52">
        <v>0</v>
      </c>
      <c r="BR144" s="52">
        <v>3.0986400758687594E-6</v>
      </c>
      <c r="BS144" s="52">
        <v>2.9700128157043002E-6</v>
      </c>
      <c r="BT144" s="52">
        <v>2.2221638865193099E-4</v>
      </c>
      <c r="BU144" s="52">
        <v>2.021471267820285E-6</v>
      </c>
      <c r="BV144" s="52">
        <v>9.3150921276380916E-7</v>
      </c>
      <c r="BW144" s="52">
        <v>1.879543657434047E-5</v>
      </c>
      <c r="BX144" s="52">
        <v>2.2051521850333851E-6</v>
      </c>
      <c r="BY144" s="52">
        <v>2.8733832436430443E-6</v>
      </c>
      <c r="BZ144" s="52">
        <v>8.1503933552875204E-5</v>
      </c>
      <c r="CA144" s="52">
        <v>1.4304261976571006E-6</v>
      </c>
      <c r="CB144" s="52">
        <v>3.6176876549607094E-6</v>
      </c>
      <c r="CC144" s="52">
        <v>2.1319139356377787E-6</v>
      </c>
      <c r="CD144" s="52">
        <v>3.6137905580296655E-6</v>
      </c>
      <c r="CE144" s="52">
        <v>1.4915144820281168E-5</v>
      </c>
      <c r="CF144" s="52">
        <v>0</v>
      </c>
      <c r="CG144" s="52">
        <v>1.25139697717431E-4</v>
      </c>
      <c r="CH144" s="52">
        <v>5.4585604112129646E-6</v>
      </c>
      <c r="CI144" s="52">
        <v>3.3465099659460106E-5</v>
      </c>
      <c r="CJ144" s="52">
        <v>8.7810315451870722E-6</v>
      </c>
      <c r="CK144" s="52">
        <v>0</v>
      </c>
      <c r="CL144" s="52">
        <v>1.7469227654528829E-5</v>
      </c>
      <c r="CM144" s="52">
        <v>2.0864598720120847E-5</v>
      </c>
      <c r="CN144" s="52">
        <v>6.7641954669003598E-5</v>
      </c>
      <c r="CO144" s="52">
        <v>5.9252510504314475E-5</v>
      </c>
      <c r="CP144" s="52">
        <v>1.6675154290634723E-6</v>
      </c>
      <c r="CQ144" s="52">
        <v>6.6498709035667345E-4</v>
      </c>
      <c r="CR144" s="52">
        <v>2.8148622721149686E-3</v>
      </c>
      <c r="CS144" s="52">
        <v>6.896541801159616E-3</v>
      </c>
      <c r="CT144" s="52">
        <v>9.1809650256543748E-4</v>
      </c>
      <c r="CU144" s="52">
        <v>2.3395334551288274E-3</v>
      </c>
      <c r="CV144" s="52">
        <v>3.1380886401584314E-4</v>
      </c>
      <c r="CW144" s="52">
        <v>0.52779556843896402</v>
      </c>
      <c r="CX144" s="52">
        <v>0.78380960297274049</v>
      </c>
      <c r="CY144" s="52">
        <v>4.4934749210965013E-4</v>
      </c>
      <c r="CZ144" s="52">
        <v>2.2489994692369633E-4</v>
      </c>
      <c r="DA144" s="52">
        <v>7.0139431153583807E-4</v>
      </c>
      <c r="DB144" s="52">
        <v>0.20346524922542811</v>
      </c>
      <c r="DC144" s="52">
        <v>4.4367912390186132E-6</v>
      </c>
      <c r="DD144" s="52">
        <v>1.2742303639106969E-5</v>
      </c>
      <c r="DE144" s="52">
        <v>1.5996819862252362E-5</v>
      </c>
      <c r="DF144" s="52">
        <v>1.4473239017448206E-4</v>
      </c>
      <c r="DG144" s="52">
        <v>3.1013504619815306E-6</v>
      </c>
      <c r="DH144" s="52">
        <v>1.6449374515736088E-4</v>
      </c>
      <c r="DI144" s="52">
        <v>1.8050913530446039E-6</v>
      </c>
      <c r="DJ144" s="52">
        <v>8.7755263184591825E-5</v>
      </c>
      <c r="DK144" s="52">
        <v>0</v>
      </c>
      <c r="DL144" s="52">
        <v>6.0797054858830499E-5</v>
      </c>
      <c r="DM144" s="52">
        <v>1.02366309819235E-5</v>
      </c>
      <c r="DN144" s="52">
        <v>0</v>
      </c>
      <c r="DO144" s="52">
        <v>5.3717458344981714E-5</v>
      </c>
      <c r="DP144" s="52">
        <v>5.6557717061890226E-5</v>
      </c>
      <c r="DQ144" s="52">
        <v>8.076399556837897E-5</v>
      </c>
      <c r="DR144" s="52">
        <v>2.5731851848424994E-6</v>
      </c>
      <c r="DS144" s="52">
        <v>0</v>
      </c>
      <c r="DT144" s="52">
        <v>0.36683626557038257</v>
      </c>
      <c r="DU144" s="52">
        <v>2.5007845636505446E-4</v>
      </c>
      <c r="DV144" s="52">
        <v>5.4561146189732062E-4</v>
      </c>
      <c r="DW144" s="52">
        <v>2.6669176982617821E-3</v>
      </c>
      <c r="DX144" s="52">
        <v>8.0837367674075266E-5</v>
      </c>
      <c r="DY144" s="52">
        <v>2.6555941974910788E-4</v>
      </c>
      <c r="DZ144" s="52">
        <v>2.1014455878228411E-4</v>
      </c>
      <c r="EA144" s="52">
        <v>1.4841451139602433E-4</v>
      </c>
      <c r="EB144" s="52">
        <v>1.0273963682915647E-4</v>
      </c>
      <c r="EC144" s="52">
        <v>4.5314835745453728E-6</v>
      </c>
      <c r="ED144" s="52">
        <v>2.2406118739899005E-5</v>
      </c>
      <c r="EE144" s="52">
        <v>1.5255737890261716E-5</v>
      </c>
      <c r="EF144" s="52">
        <v>1.2158938924122139E-4</v>
      </c>
      <c r="EG144" s="52">
        <v>2.3501291030004576E-4</v>
      </c>
      <c r="EH144" s="52">
        <v>3.9044793175638519E-5</v>
      </c>
      <c r="EI144" s="52">
        <v>9.6747186502928553E-5</v>
      </c>
      <c r="EJ144" s="52">
        <v>1.3458301375801562E-5</v>
      </c>
      <c r="EK144" s="52">
        <v>8.1730696532089254E-5</v>
      </c>
      <c r="EL144" s="52">
        <v>1.3668051439288173E-6</v>
      </c>
      <c r="EM144" s="52">
        <v>0</v>
      </c>
      <c r="EN144" s="52">
        <v>0</v>
      </c>
      <c r="EO144" s="52">
        <v>0</v>
      </c>
      <c r="EP144" s="52">
        <v>0</v>
      </c>
      <c r="EQ144" s="52">
        <v>1.1174957327506276E-4</v>
      </c>
      <c r="ER144" s="52">
        <v>0</v>
      </c>
      <c r="ES144" s="52">
        <v>0</v>
      </c>
      <c r="ET144" s="52">
        <v>0</v>
      </c>
      <c r="EU144" s="52">
        <v>1.4847933722654784E-5</v>
      </c>
      <c r="EV144" s="52">
        <v>4.3584317078091761E-6</v>
      </c>
      <c r="EW144" s="52">
        <v>0</v>
      </c>
      <c r="EX144" s="52">
        <v>2.5329728247026618E-5</v>
      </c>
      <c r="EY144" s="52">
        <v>2.6246063284538599E-5</v>
      </c>
      <c r="EZ144" s="52">
        <v>5.4228260624296954E-5</v>
      </c>
      <c r="FA144" s="52">
        <v>5.185615521078978E-6</v>
      </c>
      <c r="FB144" s="52">
        <v>1.6058858645184411E-5</v>
      </c>
      <c r="FC144" s="52">
        <v>2.3287102281040397E-5</v>
      </c>
      <c r="FD144" s="52">
        <v>3.6151346766343321E-5</v>
      </c>
      <c r="FE144" s="52">
        <v>2.0726698190874267E-5</v>
      </c>
      <c r="FF144" s="52">
        <v>1.0114281972833004E-4</v>
      </c>
      <c r="FG144" s="52">
        <v>4.3859562977493455E-5</v>
      </c>
      <c r="FH144" s="52">
        <v>1.3701001312790544E-5</v>
      </c>
      <c r="FI144" s="52">
        <v>1.188307375024425E-4</v>
      </c>
      <c r="FJ144" s="52">
        <v>9.9610040119321144E-5</v>
      </c>
      <c r="FK144" s="52">
        <v>1.6255739997122522E-6</v>
      </c>
      <c r="FL144" s="52">
        <v>2.5256711962705699E-5</v>
      </c>
      <c r="FM144" s="52">
        <v>8.1402128174298951E-5</v>
      </c>
      <c r="FN144" s="52">
        <v>1.243726791307314E-4</v>
      </c>
      <c r="FO144" s="52">
        <v>1.3836891324600414E-4</v>
      </c>
      <c r="FP144" s="52">
        <v>9.5609144697916828E-5</v>
      </c>
      <c r="FQ144" s="52">
        <v>4.6592280939051933E-5</v>
      </c>
      <c r="FR144" s="52">
        <v>4.6942085096322071E-5</v>
      </c>
      <c r="FS144" s="52">
        <v>0</v>
      </c>
      <c r="FT144" s="52">
        <v>1.2695626127982392E-6</v>
      </c>
      <c r="FU144" s="52">
        <v>1.0679525790403594E-5</v>
      </c>
      <c r="FV144" s="52">
        <v>5.070499992068779E-6</v>
      </c>
      <c r="FW144" s="52">
        <v>2.3271308875508688E-6</v>
      </c>
      <c r="FX144" s="52">
        <v>0</v>
      </c>
      <c r="FY144" s="52">
        <v>0</v>
      </c>
      <c r="FZ144" s="52">
        <v>0</v>
      </c>
      <c r="GA144" s="52">
        <v>6.0456371711004052E-6</v>
      </c>
      <c r="GB144" s="52">
        <v>6.3062896363427597E-6</v>
      </c>
      <c r="GC144" s="52">
        <v>6.5347827221451057E-5</v>
      </c>
      <c r="GD144" s="52">
        <v>6.7974442145780212E-6</v>
      </c>
      <c r="GE144" s="52">
        <v>2.9418177258853533E-6</v>
      </c>
      <c r="GF144" s="52">
        <v>4.3554567170424191E-6</v>
      </c>
      <c r="GG144" s="52">
        <v>1.4877282200888371E-5</v>
      </c>
      <c r="GH144" s="52">
        <v>2.495042119212184E-5</v>
      </c>
      <c r="GI144" s="52">
        <v>2.7442555495055396E-5</v>
      </c>
      <c r="GJ144" s="52">
        <v>2.0941981740235088E-5</v>
      </c>
      <c r="GK144" s="52">
        <v>3.2752242829071323E-6</v>
      </c>
      <c r="GL144" s="52">
        <v>1.6794425682123649E-6</v>
      </c>
      <c r="GM144" s="52">
        <v>3.7328316606334539E-5</v>
      </c>
      <c r="GN144" s="52">
        <v>0</v>
      </c>
      <c r="GO144" s="52">
        <v>0</v>
      </c>
      <c r="GP144" s="52">
        <v>7.1228925450780791E-5</v>
      </c>
      <c r="GQ144" s="52">
        <v>7.2044790434400242E-5</v>
      </c>
      <c r="GR144" s="52">
        <v>1.7655294344766853E-4</v>
      </c>
      <c r="GS144" s="52">
        <v>1.3810281996244156E-6</v>
      </c>
      <c r="GT144" s="52">
        <v>1.64430614003441E-6</v>
      </c>
      <c r="GU144" s="52">
        <v>0</v>
      </c>
      <c r="GV144" s="52">
        <v>3.3718460396889996E-5</v>
      </c>
      <c r="GW144" s="52">
        <v>1.2162070275984021E-4</v>
      </c>
      <c r="GX144" s="52">
        <v>1.3851887943287908E-5</v>
      </c>
      <c r="GY144" s="52">
        <v>1.2797768299508064E-4</v>
      </c>
      <c r="GZ144" s="52">
        <v>1.1856451713578737E-5</v>
      </c>
      <c r="HA144" s="52">
        <v>1.4110658796556472E-5</v>
      </c>
      <c r="HB144" s="52">
        <v>1.6197119777291473E-5</v>
      </c>
      <c r="HC144" s="52">
        <v>1.1294633898647083E-5</v>
      </c>
      <c r="HD144" s="52">
        <v>9.3355382095215053E-6</v>
      </c>
      <c r="HE144" s="52">
        <v>0</v>
      </c>
      <c r="HF144" s="52">
        <v>0</v>
      </c>
      <c r="HG144" s="52">
        <v>2.5126485936243456E-5</v>
      </c>
      <c r="HH144" s="52">
        <v>9.1667868752982369E-6</v>
      </c>
      <c r="HI144" s="52">
        <v>2.3326039475675234E-5</v>
      </c>
      <c r="HJ144" s="52">
        <v>2.3216688706387732E-5</v>
      </c>
      <c r="HK144" s="52">
        <v>3.5222359008664356E-6</v>
      </c>
      <c r="HL144" s="52">
        <v>1.8859418863686733E-5</v>
      </c>
      <c r="HM144" s="52">
        <v>1.9845760029614938E-6</v>
      </c>
      <c r="HN144" s="52">
        <v>7.1567870617418308E-6</v>
      </c>
      <c r="HO144" s="52">
        <v>5.4833939809420792E-5</v>
      </c>
      <c r="HP144" s="52">
        <v>4.3737931576145953E-6</v>
      </c>
      <c r="HQ144" s="52">
        <v>3.4783149791048775E-6</v>
      </c>
      <c r="HR144" s="52">
        <v>2.4443367318281767E-6</v>
      </c>
      <c r="HS144" s="52">
        <v>4.9982823144294619E-6</v>
      </c>
      <c r="HT144" s="52">
        <v>3.3790398787077869E-6</v>
      </c>
      <c r="HU144" s="52">
        <v>1.89193961468154E-6</v>
      </c>
      <c r="HV144" s="52">
        <v>4.3353883315454597E-5</v>
      </c>
      <c r="HW144" s="52">
        <v>0</v>
      </c>
      <c r="HX144" s="52">
        <v>2.929304671876449E-5</v>
      </c>
      <c r="HY144" s="52">
        <v>1.6133427055637784E-6</v>
      </c>
      <c r="HZ144" s="52">
        <v>2.5727147870704962E-5</v>
      </c>
      <c r="IA144" s="52">
        <v>1.6500896291770329E-6</v>
      </c>
      <c r="IB144" s="52">
        <v>4.5079601165787789E-6</v>
      </c>
      <c r="IC144" s="52">
        <v>2.2921544988237092E-4</v>
      </c>
      <c r="ID144" s="52">
        <v>1.0580786446364641E-2</v>
      </c>
      <c r="IE144" s="52">
        <v>0.38925072802109939</v>
      </c>
      <c r="IF144" s="52">
        <v>2.5529693447166606E-3</v>
      </c>
      <c r="IG144" s="52">
        <v>1.5821145807398194E-4</v>
      </c>
      <c r="IH144" s="52">
        <v>2.4555984556844806E-4</v>
      </c>
      <c r="II144" s="52">
        <v>1.0628436989272157E-4</v>
      </c>
      <c r="IJ144" s="52">
        <v>2.6996766462650162E-6</v>
      </c>
      <c r="IK144" s="52">
        <v>1.6388660785779997E-6</v>
      </c>
      <c r="IL144" s="52">
        <v>1.4955131745355903E-5</v>
      </c>
      <c r="IM144" s="52">
        <v>5.9397013411882933E-7</v>
      </c>
      <c r="IN144" s="52">
        <v>0</v>
      </c>
      <c r="IO144" s="52">
        <v>1.8274532444171088E-6</v>
      </c>
      <c r="IP144" s="52">
        <v>2.0202162724608218E-6</v>
      </c>
      <c r="IQ144" s="52">
        <v>1.029646906182552E-5</v>
      </c>
      <c r="IR144" s="52">
        <v>2.5496351620348478E-6</v>
      </c>
      <c r="IS144" s="52">
        <v>1.2816831519637129E-6</v>
      </c>
      <c r="IT144" s="52">
        <v>3.8079784818457441E-5</v>
      </c>
      <c r="IU144" s="52">
        <v>2.2876885445037619E-6</v>
      </c>
      <c r="IV144" s="52">
        <v>1.728270045609982E-6</v>
      </c>
      <c r="IW144" s="52">
        <v>8.3568140427237476E-7</v>
      </c>
      <c r="IX144" s="52">
        <v>4.6511102049893357E-6</v>
      </c>
      <c r="IY144" s="52">
        <v>1.4653443985556749E-6</v>
      </c>
      <c r="IZ144" s="52">
        <v>4.9790771112200524E-6</v>
      </c>
      <c r="JA144" s="52">
        <v>2.8625952031428804E-5</v>
      </c>
      <c r="JB144" s="52">
        <v>9.0191380336826399E-6</v>
      </c>
      <c r="JC144" s="52">
        <v>1.2598779686392513E-5</v>
      </c>
      <c r="JD144" s="52">
        <v>4.7893231649189704E-6</v>
      </c>
      <c r="JE144" s="52">
        <v>5.3146176374488788E-5</v>
      </c>
      <c r="JF144" s="52">
        <v>2.8601943411680626E-6</v>
      </c>
      <c r="JG144" s="52">
        <v>1.0756603301793134E-5</v>
      </c>
      <c r="JH144" s="52">
        <v>4.2084133537452525E-5</v>
      </c>
      <c r="JI144" s="52">
        <v>3.3971232557222593E-6</v>
      </c>
      <c r="JJ144" s="52">
        <v>4.0855355644763666E-7</v>
      </c>
      <c r="JK144" s="52">
        <v>7.5737489096863655E-6</v>
      </c>
      <c r="JL144" s="52">
        <v>6.5029979610414878E-7</v>
      </c>
      <c r="JM144" s="52">
        <v>2.4020214391314452E-5</v>
      </c>
      <c r="JN144" s="52">
        <v>6.3367494757458996E-6</v>
      </c>
      <c r="JO144" s="52">
        <v>7.4706773925460284E-7</v>
      </c>
      <c r="JP144" s="52">
        <v>4.233335836479611E-6</v>
      </c>
      <c r="JQ144" s="52">
        <v>6.6542069469658481E-6</v>
      </c>
      <c r="JR144" s="52">
        <v>1.3051868218074298E-5</v>
      </c>
      <c r="JS144" s="52">
        <v>3.1158943037874618E-6</v>
      </c>
      <c r="JT144" s="52">
        <v>1.0878202872116496E-3</v>
      </c>
      <c r="JU144" s="52">
        <v>6.3655074873757882E-4</v>
      </c>
      <c r="JV144" s="52">
        <v>3.3589662580024861E-4</v>
      </c>
      <c r="JW144" s="52">
        <v>1.4276736296647686E-4</v>
      </c>
      <c r="JX144" s="52">
        <v>9.3759692481307723E-5</v>
      </c>
      <c r="JY144" s="52">
        <v>6.5470663498473538E-5</v>
      </c>
      <c r="JZ144" s="52">
        <v>1.0359901778943825E-4</v>
      </c>
      <c r="KA144" s="52">
        <v>7.57513284211762E-5</v>
      </c>
      <c r="KB144" s="52">
        <v>7.8725579753896369E-5</v>
      </c>
      <c r="KC144" s="52">
        <v>3.2370648865454629E-3</v>
      </c>
      <c r="KD144" s="52">
        <v>1.5228759720666666E-4</v>
      </c>
      <c r="KE144" s="52">
        <v>5.5095463322946939E-4</v>
      </c>
      <c r="KF144" s="52">
        <v>3.2173937295814199E-4</v>
      </c>
      <c r="KG144" s="52">
        <v>1.095123694902554E-3</v>
      </c>
      <c r="KH144" s="52">
        <v>1.0796816423378535E-4</v>
      </c>
      <c r="KI144" s="52">
        <v>2.2775734244719296E-3</v>
      </c>
      <c r="KJ144" s="52">
        <v>1.4786624841961021E-4</v>
      </c>
      <c r="KK144" s="52">
        <v>2.5785514072395917E-5</v>
      </c>
      <c r="KL144" s="52">
        <v>7.1513890800615175E-4</v>
      </c>
      <c r="KM144" s="52">
        <v>1.2112934833452148E-4</v>
      </c>
      <c r="KN144" s="52">
        <v>2.7628391687890181E-5</v>
      </c>
      <c r="KO144" s="52">
        <v>1.6370256955975548E-4</v>
      </c>
      <c r="KP144" s="52">
        <v>6.5269650695673519E-5</v>
      </c>
      <c r="KQ144" s="52">
        <v>2.1908962535447842E-5</v>
      </c>
      <c r="KR144" s="52">
        <v>6.5145866915533221E-4</v>
      </c>
      <c r="KS144" s="52">
        <v>6.1688777231502278E-3</v>
      </c>
      <c r="KT144" s="52">
        <v>4.1706686598654827E-5</v>
      </c>
      <c r="KU144" s="52">
        <v>2.5468604000449479E-4</v>
      </c>
      <c r="KV144" s="52">
        <v>2.8460969892489515E-5</v>
      </c>
      <c r="KW144" s="52">
        <v>6.9952771254225493E-4</v>
      </c>
      <c r="KX144" s="52">
        <v>3.7197761232185939E-3</v>
      </c>
      <c r="KY144" s="52">
        <v>5.0541153600914929E-5</v>
      </c>
      <c r="KZ144" s="52">
        <v>1.1679635367241526E-4</v>
      </c>
    </row>
    <row r="145" spans="1:312" x14ac:dyDescent="0.2">
      <c r="A145" s="89">
        <v>1.0165500000000001</v>
      </c>
      <c r="B145" s="41" t="s">
        <v>814</v>
      </c>
      <c r="C145" s="51" t="s">
        <v>21</v>
      </c>
      <c r="D145" s="52">
        <v>0</v>
      </c>
      <c r="E145" s="52">
        <v>1.6076216082307571E-5</v>
      </c>
      <c r="F145" s="52">
        <v>6.8522916752599442E-6</v>
      </c>
      <c r="G145" s="52">
        <v>3.8256789501620659E-6</v>
      </c>
      <c r="H145" s="52">
        <v>1.2428414134209566E-5</v>
      </c>
      <c r="I145" s="52">
        <v>3.3332675690012141E-6</v>
      </c>
      <c r="J145" s="52">
        <v>2.5413922679043242E-5</v>
      </c>
      <c r="K145" s="52">
        <v>3.7169900724885743E-6</v>
      </c>
      <c r="L145" s="52">
        <v>1.4576550358645409E-5</v>
      </c>
      <c r="M145" s="52">
        <v>1.0396864515538479E-5</v>
      </c>
      <c r="N145" s="52">
        <v>1.7214592318127934E-5</v>
      </c>
      <c r="O145" s="52">
        <v>7.7428221629223523E-5</v>
      </c>
      <c r="P145" s="52">
        <v>7.6684669714673664E-5</v>
      </c>
      <c r="Q145" s="52">
        <v>8.9656796820982728E-5</v>
      </c>
      <c r="R145" s="52">
        <v>2.6670408714905667E-5</v>
      </c>
      <c r="S145" s="52">
        <v>9.4162352010418939E-5</v>
      </c>
      <c r="T145" s="52">
        <v>5.828460469908404E-4</v>
      </c>
      <c r="U145" s="52">
        <v>7.4036009826679639E-5</v>
      </c>
      <c r="V145" s="52">
        <v>4.6424059606338543E-5</v>
      </c>
      <c r="W145" s="52">
        <v>3.1357691833577187E-5</v>
      </c>
      <c r="X145" s="52">
        <v>5.8174859874733507E-6</v>
      </c>
      <c r="Y145" s="52">
        <v>6.9395458282832995E-6</v>
      </c>
      <c r="Z145" s="52">
        <v>1.2698436291907327E-5</v>
      </c>
      <c r="AA145" s="52">
        <v>8.2032455485892683E-6</v>
      </c>
      <c r="AB145" s="52">
        <v>2.2906357999211612E-5</v>
      </c>
      <c r="AC145" s="52">
        <v>2.9536001470963366E-5</v>
      </c>
      <c r="AD145" s="52">
        <v>1.9260837996732629E-5</v>
      </c>
      <c r="AE145" s="52">
        <v>3.9768571088658015E-5</v>
      </c>
      <c r="AF145" s="52">
        <v>1.8749483492210069E-3</v>
      </c>
      <c r="AG145" s="52">
        <v>9.1913935322735115E-5</v>
      </c>
      <c r="AH145" s="52">
        <v>3.7791796318366863E-5</v>
      </c>
      <c r="AI145" s="52">
        <v>9.2952645553839945E-5</v>
      </c>
      <c r="AJ145" s="52">
        <v>7.4293086581931988E-5</v>
      </c>
      <c r="AK145" s="52">
        <v>1.5213519537583232E-5</v>
      </c>
      <c r="AL145" s="52">
        <v>2.304919813431905E-5</v>
      </c>
      <c r="AM145" s="52">
        <v>7.8843546072273707E-5</v>
      </c>
      <c r="AN145" s="52">
        <v>3.6456550501359017E-6</v>
      </c>
      <c r="AO145" s="52">
        <v>7.1007189620545021E-5</v>
      </c>
      <c r="AP145" s="52">
        <v>5.0969331929868939E-5</v>
      </c>
      <c r="AQ145" s="52">
        <v>9.6522428974436886E-5</v>
      </c>
      <c r="AR145" s="52">
        <v>4.5408852521826973E-5</v>
      </c>
      <c r="AS145" s="52">
        <v>4.4265296093681444E-5</v>
      </c>
      <c r="AT145" s="52">
        <v>7.7941474011685807E-6</v>
      </c>
      <c r="AU145" s="52">
        <v>3.9990511125066012E-6</v>
      </c>
      <c r="AV145" s="52">
        <v>1.1970999716435856E-5</v>
      </c>
      <c r="AW145" s="52">
        <v>1.675643057269597E-5</v>
      </c>
      <c r="AX145" s="52">
        <v>4.2147158860370538E-5</v>
      </c>
      <c r="AY145" s="52">
        <v>1.2169144421885268E-5</v>
      </c>
      <c r="AZ145" s="52">
        <v>1.1276070840425182E-5</v>
      </c>
      <c r="BA145" s="52">
        <v>0</v>
      </c>
      <c r="BB145" s="52">
        <v>6.49271332507255E-5</v>
      </c>
      <c r="BC145" s="52">
        <v>1.261676442946968E-4</v>
      </c>
      <c r="BD145" s="52">
        <v>2.7457512237533658E-4</v>
      </c>
      <c r="BE145" s="52">
        <v>2.9829726336124648E-6</v>
      </c>
      <c r="BF145" s="52">
        <v>1.9674802630692014E-5</v>
      </c>
      <c r="BG145" s="52">
        <v>1.4501558289612977E-5</v>
      </c>
      <c r="BH145" s="52">
        <v>2.43124174209435E-5</v>
      </c>
      <c r="BI145" s="52">
        <v>2.334956903844844E-4</v>
      </c>
      <c r="BJ145" s="52">
        <v>6.8069593077154012E-5</v>
      </c>
      <c r="BK145" s="52">
        <v>3.4253681826961678E-4</v>
      </c>
      <c r="BL145" s="52">
        <v>1.5154118645194344E-2</v>
      </c>
      <c r="BM145" s="52">
        <v>0.27001010400265979</v>
      </c>
      <c r="BN145" s="52">
        <v>8.3069177163386688E-4</v>
      </c>
      <c r="BO145" s="52">
        <v>6.3759407896172855E-4</v>
      </c>
      <c r="BP145" s="52">
        <v>0</v>
      </c>
      <c r="BQ145" s="52">
        <v>1.0195135930756436E-5</v>
      </c>
      <c r="BR145" s="52">
        <v>0</v>
      </c>
      <c r="BS145" s="52">
        <v>0</v>
      </c>
      <c r="BT145" s="52">
        <v>1.1317991513119249E-4</v>
      </c>
      <c r="BU145" s="52">
        <v>4.9748264534300635E-6</v>
      </c>
      <c r="BV145" s="52">
        <v>3.0908268453301285E-5</v>
      </c>
      <c r="BW145" s="52">
        <v>5.1255084072688159E-5</v>
      </c>
      <c r="BX145" s="52">
        <v>7.3778761935425496E-6</v>
      </c>
      <c r="BY145" s="52">
        <v>6.0904075914244798E-5</v>
      </c>
      <c r="BZ145" s="52">
        <v>4.2978850206844029E-5</v>
      </c>
      <c r="CA145" s="52">
        <v>2.5519412058201678E-5</v>
      </c>
      <c r="CB145" s="52">
        <v>1.5173214242165306E-5</v>
      </c>
      <c r="CC145" s="52">
        <v>4.9608578885301785E-5</v>
      </c>
      <c r="CD145" s="52">
        <v>4.3417558606414049E-5</v>
      </c>
      <c r="CE145" s="52">
        <v>8.9402022191558753E-6</v>
      </c>
      <c r="CF145" s="52">
        <v>2.3892280921337927E-5</v>
      </c>
      <c r="CG145" s="52">
        <v>1.8675589943012033E-6</v>
      </c>
      <c r="CH145" s="52">
        <v>8.7177979382964324E-6</v>
      </c>
      <c r="CI145" s="52">
        <v>4.3046847097052828E-6</v>
      </c>
      <c r="CJ145" s="52">
        <v>5.4663375181959259E-6</v>
      </c>
      <c r="CK145" s="52">
        <v>6.2479432468739842E-6</v>
      </c>
      <c r="CL145" s="52">
        <v>2.6019162880903548E-5</v>
      </c>
      <c r="CM145" s="52">
        <v>6.9520390586418919E-5</v>
      </c>
      <c r="CN145" s="52">
        <v>5.1215075851120869E-6</v>
      </c>
      <c r="CO145" s="52">
        <v>9.3505483680421337E-6</v>
      </c>
      <c r="CP145" s="52">
        <v>7.5357505772996066E-5</v>
      </c>
      <c r="CQ145" s="52">
        <v>1.290114366297755E-4</v>
      </c>
      <c r="CR145" s="52">
        <v>9.390963876049194E-5</v>
      </c>
      <c r="CS145" s="52">
        <v>3.1089123808176547E-5</v>
      </c>
      <c r="CT145" s="52">
        <v>2.7274027682279808E-5</v>
      </c>
      <c r="CU145" s="52">
        <v>7.462398839805594E-5</v>
      </c>
      <c r="CV145" s="52">
        <v>4.5441673921217626E-5</v>
      </c>
      <c r="CW145" s="52">
        <v>4.8996409926827607E-5</v>
      </c>
      <c r="CX145" s="52">
        <v>1.9796686796162184E-4</v>
      </c>
      <c r="CY145" s="52">
        <v>2.719954102205868E-4</v>
      </c>
      <c r="CZ145" s="52">
        <v>3.9286249113553015E-4</v>
      </c>
      <c r="DA145" s="52">
        <v>1.8124236690959868E-4</v>
      </c>
      <c r="DB145" s="52">
        <v>1.6973268065176048E-4</v>
      </c>
      <c r="DC145" s="52">
        <v>4.7140906914572764E-6</v>
      </c>
      <c r="DD145" s="52">
        <v>2.1933473477151341E-5</v>
      </c>
      <c r="DE145" s="52">
        <v>5.2947220670835276E-6</v>
      </c>
      <c r="DF145" s="52">
        <v>2.1259660848891801E-5</v>
      </c>
      <c r="DG145" s="52">
        <v>2.3696726345431695E-5</v>
      </c>
      <c r="DH145" s="52">
        <v>2.5799352688751816E-6</v>
      </c>
      <c r="DI145" s="52">
        <v>1.5422139715332537E-5</v>
      </c>
      <c r="DJ145" s="52">
        <v>1.6933872763971786E-5</v>
      </c>
      <c r="DK145" s="52">
        <v>4.5125183981135752E-5</v>
      </c>
      <c r="DL145" s="52">
        <v>3.2859861484253717E-5</v>
      </c>
      <c r="DM145" s="52">
        <v>3.2890893361163131E-6</v>
      </c>
      <c r="DN145" s="52">
        <v>3.4261497485277796E-6</v>
      </c>
      <c r="DO145" s="52">
        <v>4.9154023112782634E-5</v>
      </c>
      <c r="DP145" s="52">
        <v>1.1336792393209246E-5</v>
      </c>
      <c r="DQ145" s="52">
        <v>1.6254777757400933E-5</v>
      </c>
      <c r="DR145" s="52">
        <v>3.1138278167641948E-5</v>
      </c>
      <c r="DS145" s="52">
        <v>8.1027290784953674E-5</v>
      </c>
      <c r="DT145" s="52">
        <v>3.0312672999724757E-4</v>
      </c>
      <c r="DU145" s="52">
        <v>3.9258812082872501E-5</v>
      </c>
      <c r="DV145" s="52">
        <v>1.3705529547577426E-5</v>
      </c>
      <c r="DW145" s="52">
        <v>2.1366638643157933E-4</v>
      </c>
      <c r="DX145" s="52">
        <v>3.8911788278145213E-5</v>
      </c>
      <c r="DY145" s="52">
        <v>1.6654483016207482E-5</v>
      </c>
      <c r="DZ145" s="52">
        <v>9.95976142477185E-5</v>
      </c>
      <c r="EA145" s="52">
        <v>1.8308653812209964E-4</v>
      </c>
      <c r="EB145" s="52">
        <v>6.6641926591885277E-6</v>
      </c>
      <c r="EC145" s="52">
        <v>6.8916312696210878E-6</v>
      </c>
      <c r="ED145" s="52">
        <v>1.2341607234048806E-5</v>
      </c>
      <c r="EE145" s="52">
        <v>1.5099000857142588E-5</v>
      </c>
      <c r="EF145" s="52">
        <v>1.2409398131745433E-4</v>
      </c>
      <c r="EG145" s="52">
        <v>7.1195641706977551E-6</v>
      </c>
      <c r="EH145" s="52">
        <v>2.499548768361837E-5</v>
      </c>
      <c r="EI145" s="52">
        <v>8.7460842924362755E-6</v>
      </c>
      <c r="EJ145" s="52">
        <v>7.1801343318870766E-6</v>
      </c>
      <c r="EK145" s="52">
        <v>2.910956314841535E-5</v>
      </c>
      <c r="EL145" s="52">
        <v>2.2828553999662159E-6</v>
      </c>
      <c r="EM145" s="52">
        <v>2.2266521377014594E-6</v>
      </c>
      <c r="EN145" s="52">
        <v>5.2645128916896826E-6</v>
      </c>
      <c r="EO145" s="52">
        <v>7.5498399521671539E-5</v>
      </c>
      <c r="EP145" s="52">
        <v>4.6694685711317558E-5</v>
      </c>
      <c r="EQ145" s="52">
        <v>1.0535039182422497E-5</v>
      </c>
      <c r="ER145" s="52">
        <v>3.1323999921828662E-6</v>
      </c>
      <c r="ES145" s="52">
        <v>0</v>
      </c>
      <c r="ET145" s="52">
        <v>4.2375250389156037E-6</v>
      </c>
      <c r="EU145" s="52">
        <v>8.4682456205298134E-5</v>
      </c>
      <c r="EV145" s="52">
        <v>2.4068228430901785E-5</v>
      </c>
      <c r="EW145" s="52">
        <v>0</v>
      </c>
      <c r="EX145" s="52">
        <v>2.354121338513979E-4</v>
      </c>
      <c r="EY145" s="52">
        <v>1.4805623509720533E-4</v>
      </c>
      <c r="EZ145" s="52">
        <v>1.575530811404733E-4</v>
      </c>
      <c r="FA145" s="52">
        <v>1.8411567391973051E-4</v>
      </c>
      <c r="FB145" s="52">
        <v>2.9141290903545851E-4</v>
      </c>
      <c r="FC145" s="52">
        <v>1.8642519257181293E-4</v>
      </c>
      <c r="FD145" s="52">
        <v>3.6744876340119109E-4</v>
      </c>
      <c r="FE145" s="52">
        <v>2.2422550408461492E-3</v>
      </c>
      <c r="FF145" s="52">
        <v>5.5737145959174647E-4</v>
      </c>
      <c r="FG145" s="52">
        <v>4.2799698282502214E-4</v>
      </c>
      <c r="FH145" s="52">
        <v>1.985066040916821E-4</v>
      </c>
      <c r="FI145" s="52">
        <v>0.14092013316028573</v>
      </c>
      <c r="FJ145" s="52">
        <v>5.0361973425024835E-4</v>
      </c>
      <c r="FK145" s="52">
        <v>1.7035669650175954E-4</v>
      </c>
      <c r="FL145" s="52">
        <v>0.1333825223949979</v>
      </c>
      <c r="FM145" s="52">
        <v>1.8889835035429342E-3</v>
      </c>
      <c r="FN145" s="52">
        <v>4.6719888780026071E-4</v>
      </c>
      <c r="FO145" s="52">
        <v>0.79868839610256881</v>
      </c>
      <c r="FP145" s="52">
        <v>7.9433232854240254E-2</v>
      </c>
      <c r="FQ145" s="52">
        <v>1.6911172012932074E-3</v>
      </c>
      <c r="FR145" s="52">
        <v>2.1488492047933706E-3</v>
      </c>
      <c r="FS145" s="52">
        <v>1.6074710756668661E-5</v>
      </c>
      <c r="FT145" s="52">
        <v>2.106588195887311E-5</v>
      </c>
      <c r="FU145" s="52">
        <v>1.1688661154233232E-4</v>
      </c>
      <c r="FV145" s="52">
        <v>2.0727381724335209E-5</v>
      </c>
      <c r="FW145" s="52">
        <v>1.637016210553025E-5</v>
      </c>
      <c r="FX145" s="52">
        <v>6.4020051816561811E-6</v>
      </c>
      <c r="FY145" s="52">
        <v>1.8663835687463875E-5</v>
      </c>
      <c r="FZ145" s="52">
        <v>4.6116971349570999E-5</v>
      </c>
      <c r="GA145" s="52">
        <v>1.0163943394421434E-4</v>
      </c>
      <c r="GB145" s="52">
        <v>4.6440930360739677E-5</v>
      </c>
      <c r="GC145" s="52">
        <v>5.3499340273495969E-5</v>
      </c>
      <c r="GD145" s="52">
        <v>3.0971212211295823E-5</v>
      </c>
      <c r="GE145" s="52">
        <v>3.7929557369689094E-5</v>
      </c>
      <c r="GF145" s="52">
        <v>1.0897908721791245E-4</v>
      </c>
      <c r="GG145" s="52">
        <v>2.2917894257437866E-5</v>
      </c>
      <c r="GH145" s="52">
        <v>1.1790524619160833E-5</v>
      </c>
      <c r="GI145" s="52">
        <v>2.78907048163003E-5</v>
      </c>
      <c r="GJ145" s="52">
        <v>5.0921375936824628E-5</v>
      </c>
      <c r="GK145" s="52">
        <v>6.1370707436997724E-6</v>
      </c>
      <c r="GL145" s="52">
        <v>3.3353415490198837E-5</v>
      </c>
      <c r="GM145" s="52">
        <v>0</v>
      </c>
      <c r="GN145" s="52">
        <v>1.9522667210452575E-5</v>
      </c>
      <c r="GO145" s="52">
        <v>1.8814524341173976E-6</v>
      </c>
      <c r="GP145" s="52">
        <v>6.4066827831954799E-6</v>
      </c>
      <c r="GQ145" s="52">
        <v>3.0350252847067027E-5</v>
      </c>
      <c r="GR145" s="52">
        <v>6.0239431951309929E-6</v>
      </c>
      <c r="GS145" s="52">
        <v>4.8335986986854545E-6</v>
      </c>
      <c r="GT145" s="52">
        <v>3.8395990743610518E-5</v>
      </c>
      <c r="GU145" s="52">
        <v>1.4646138541378992E-5</v>
      </c>
      <c r="GV145" s="52">
        <v>1.9044539868528885E-5</v>
      </c>
      <c r="GW145" s="52">
        <v>8.5907744961219004E-5</v>
      </c>
      <c r="GX145" s="52">
        <v>2.2060319824387009E-4</v>
      </c>
      <c r="GY145" s="52">
        <v>2.7266184767421999E-4</v>
      </c>
      <c r="GZ145" s="52">
        <v>3.4371996680089399E-5</v>
      </c>
      <c r="HA145" s="52">
        <v>3.9300797833372105E-6</v>
      </c>
      <c r="HB145" s="52">
        <v>1.1281369870457915E-5</v>
      </c>
      <c r="HC145" s="52">
        <v>1.8986071706928224E-5</v>
      </c>
      <c r="HD145" s="52">
        <v>8.4056743246205504E-5</v>
      </c>
      <c r="HE145" s="52">
        <v>9.2334070348617936E-6</v>
      </c>
      <c r="HF145" s="52">
        <v>5.0120506302425154E-6</v>
      </c>
      <c r="HG145" s="52">
        <v>2.9034012559537825E-5</v>
      </c>
      <c r="HH145" s="52">
        <v>6.8329116892560477E-6</v>
      </c>
      <c r="HI145" s="52">
        <v>8.7397305529015733E-5</v>
      </c>
      <c r="HJ145" s="52">
        <v>9.2276884558743685E-5</v>
      </c>
      <c r="HK145" s="52">
        <v>2.5282609296419276E-4</v>
      </c>
      <c r="HL145" s="52">
        <v>8.2630949208265482E-6</v>
      </c>
      <c r="HM145" s="52">
        <v>9.8544925984892019E-5</v>
      </c>
      <c r="HN145" s="52">
        <v>3.0395405128281951E-5</v>
      </c>
      <c r="HO145" s="52">
        <v>4.8168583592496103E-5</v>
      </c>
      <c r="HP145" s="52">
        <v>1.2372922889722571E-5</v>
      </c>
      <c r="HQ145" s="52">
        <v>1.5364643145110753E-5</v>
      </c>
      <c r="HR145" s="52">
        <v>4.2983921465021018E-5</v>
      </c>
      <c r="HS145" s="52">
        <v>1.9487555874189352E-5</v>
      </c>
      <c r="HT145" s="52">
        <v>1.2299705158496343E-5</v>
      </c>
      <c r="HU145" s="52">
        <v>1.1595174595936545E-4</v>
      </c>
      <c r="HV145" s="52">
        <v>7.9025127403767189E-6</v>
      </c>
      <c r="HW145" s="52">
        <v>3.5872999597519617E-5</v>
      </c>
      <c r="HX145" s="52">
        <v>0</v>
      </c>
      <c r="HY145" s="52">
        <v>1.8484788232895632E-5</v>
      </c>
      <c r="HZ145" s="52">
        <v>4.0457004684701572E-6</v>
      </c>
      <c r="IA145" s="52">
        <v>0</v>
      </c>
      <c r="IB145" s="52">
        <v>4.613718711689131E-6</v>
      </c>
      <c r="IC145" s="52">
        <v>1.3232286841701656E-4</v>
      </c>
      <c r="ID145" s="52">
        <v>9.1131313422880848E-5</v>
      </c>
      <c r="IE145" s="52">
        <v>2.6611931167191532E-4</v>
      </c>
      <c r="IF145" s="52">
        <v>1.5069662323208448E-4</v>
      </c>
      <c r="IG145" s="52">
        <v>1.9713820550348976E-4</v>
      </c>
      <c r="IH145" s="52">
        <v>1.9297239559698328E-3</v>
      </c>
      <c r="II145" s="52">
        <v>1.6037313297251097E-5</v>
      </c>
      <c r="IJ145" s="52">
        <v>1.3261215376419557E-5</v>
      </c>
      <c r="IK145" s="52">
        <v>8.384470680647349E-5</v>
      </c>
      <c r="IL145" s="52">
        <v>2.5964455903332424E-5</v>
      </c>
      <c r="IM145" s="52">
        <v>6.7421929053701149E-6</v>
      </c>
      <c r="IN145" s="52">
        <v>4.2792822259508699E-6</v>
      </c>
      <c r="IO145" s="52">
        <v>1.0614781611188739E-5</v>
      </c>
      <c r="IP145" s="52">
        <v>2.6333233024255111E-5</v>
      </c>
      <c r="IQ145" s="52">
        <v>8.3448120885903556E-6</v>
      </c>
      <c r="IR145" s="52">
        <v>9.0389991249799265E-6</v>
      </c>
      <c r="IS145" s="52">
        <v>0</v>
      </c>
      <c r="IT145" s="52">
        <v>3.9832102836012134E-6</v>
      </c>
      <c r="IU145" s="52">
        <v>8.6523998038437686E-5</v>
      </c>
      <c r="IV145" s="52">
        <v>2.7964880206093432E-5</v>
      </c>
      <c r="IW145" s="52">
        <v>2.4288102090129019E-5</v>
      </c>
      <c r="IX145" s="52">
        <v>2.165975762385165E-6</v>
      </c>
      <c r="IY145" s="52">
        <v>8.2703493454086536E-6</v>
      </c>
      <c r="IZ145" s="52">
        <v>6.4240113875032459E-5</v>
      </c>
      <c r="JA145" s="52">
        <v>1.4656276178452939E-5</v>
      </c>
      <c r="JB145" s="52">
        <v>1.1613977450188075E-5</v>
      </c>
      <c r="JC145" s="52">
        <v>6.3692721393965325E-6</v>
      </c>
      <c r="JD145" s="52">
        <v>1.7204957102001907E-6</v>
      </c>
      <c r="JE145" s="52">
        <v>7.8442681311271372E-6</v>
      </c>
      <c r="JF145" s="52">
        <v>4.6676782651006582E-7</v>
      </c>
      <c r="JG145" s="52">
        <v>1.8855544663681878E-5</v>
      </c>
      <c r="JH145" s="52">
        <v>2.609517957698669E-5</v>
      </c>
      <c r="JI145" s="52">
        <v>9.0433763910951168E-6</v>
      </c>
      <c r="JJ145" s="52">
        <v>2.5295549984311122E-5</v>
      </c>
      <c r="JK145" s="52">
        <v>1.5019243604324566E-5</v>
      </c>
      <c r="JL145" s="52">
        <v>8.0664847048663556E-6</v>
      </c>
      <c r="JM145" s="52">
        <v>3.0773963407616967E-6</v>
      </c>
      <c r="JN145" s="52">
        <v>1.0651746611919269E-5</v>
      </c>
      <c r="JO145" s="52">
        <v>6.3985557114242629E-5</v>
      </c>
      <c r="JP145" s="52">
        <v>5.5190724685926383E-6</v>
      </c>
      <c r="JQ145" s="52">
        <v>1.4068771950492674E-5</v>
      </c>
      <c r="JR145" s="52">
        <v>6.8370988314144912E-6</v>
      </c>
      <c r="JS145" s="52">
        <v>1.6039048957644088E-4</v>
      </c>
      <c r="JT145" s="52">
        <v>0</v>
      </c>
      <c r="JU145" s="52">
        <v>3.1831491659445335E-5</v>
      </c>
      <c r="JV145" s="52">
        <v>2.0590251008904828E-5</v>
      </c>
      <c r="JW145" s="52">
        <v>2.0318277097244189E-5</v>
      </c>
      <c r="JX145" s="52">
        <v>1.7425625452065638E-5</v>
      </c>
      <c r="JY145" s="52">
        <v>7.8657999929333727E-5</v>
      </c>
      <c r="JZ145" s="52">
        <v>8.4474905053978354E-5</v>
      </c>
      <c r="KA145" s="52">
        <v>5.7465419995251108E-5</v>
      </c>
      <c r="KB145" s="52">
        <v>1.6262541887693576E-5</v>
      </c>
      <c r="KC145" s="52">
        <v>5.3975497762503271E-5</v>
      </c>
      <c r="KD145" s="52">
        <v>1.6124431102766502E-5</v>
      </c>
      <c r="KE145" s="52">
        <v>3.7685661253974986E-5</v>
      </c>
      <c r="KF145" s="52">
        <v>3.874245984271219E-5</v>
      </c>
      <c r="KG145" s="52">
        <v>2.1999268157259189E-5</v>
      </c>
      <c r="KH145" s="52">
        <v>4.7581095951904548E-5</v>
      </c>
      <c r="KI145" s="52">
        <v>1.8811602466679125E-5</v>
      </c>
      <c r="KJ145" s="52">
        <v>1.9204021000698093E-5</v>
      </c>
      <c r="KK145" s="52">
        <v>2.4946785924920153E-5</v>
      </c>
      <c r="KL145" s="52">
        <v>6.4580470361347224E-5</v>
      </c>
      <c r="KM145" s="52">
        <v>9.0584045272470342E-5</v>
      </c>
      <c r="KN145" s="52">
        <v>1.1785902251763787E-4</v>
      </c>
      <c r="KO145" s="52">
        <v>1.2207128883728434E-5</v>
      </c>
      <c r="KP145" s="52">
        <v>9.0694064564020802E-6</v>
      </c>
      <c r="KQ145" s="52">
        <v>9.3178347812593689E-5</v>
      </c>
      <c r="KR145" s="52">
        <v>1.2579861111702064E-4</v>
      </c>
      <c r="KS145" s="52">
        <v>8.5779479000963927E-5</v>
      </c>
      <c r="KT145" s="52">
        <v>2.3282743967841591E-5</v>
      </c>
      <c r="KU145" s="52">
        <v>6.254283955225031E-5</v>
      </c>
      <c r="KV145" s="52">
        <v>2.5995722083922962E-6</v>
      </c>
      <c r="KW145" s="52">
        <v>1.3982734119908737E-5</v>
      </c>
      <c r="KX145" s="52">
        <v>2.4716921907382643E-5</v>
      </c>
      <c r="KY145" s="52">
        <v>7.8708629327750156E-5</v>
      </c>
      <c r="KZ145" s="52">
        <v>1.1254075818513997E-4</v>
      </c>
    </row>
    <row r="146" spans="1:312" x14ac:dyDescent="0.2">
      <c r="A146" s="89">
        <v>1.030149</v>
      </c>
      <c r="B146" s="41" t="s">
        <v>813</v>
      </c>
      <c r="C146" s="51" t="s">
        <v>96</v>
      </c>
      <c r="D146" s="52">
        <v>4.9731389330664967E-6</v>
      </c>
      <c r="E146" s="52">
        <v>5.5043565933987879E-6</v>
      </c>
      <c r="F146" s="52">
        <v>7.1049460051857304E-5</v>
      </c>
      <c r="G146" s="52">
        <v>4.9041948244098829E-5</v>
      </c>
      <c r="H146" s="52">
        <v>3.3001406041475615E-4</v>
      </c>
      <c r="I146" s="52">
        <v>3.818591327047791E-4</v>
      </c>
      <c r="J146" s="52">
        <v>5.2364770337917285E-4</v>
      </c>
      <c r="K146" s="52">
        <v>1.6753813882569693E-4</v>
      </c>
      <c r="L146" s="52">
        <v>1.4330345195046388E-4</v>
      </c>
      <c r="M146" s="52">
        <v>1.2623379000928616E-4</v>
      </c>
      <c r="N146" s="52">
        <v>3.9036363994105096E-4</v>
      </c>
      <c r="O146" s="52">
        <v>9.0300419683452121E-5</v>
      </c>
      <c r="P146" s="52">
        <v>3.6752250855130047E-5</v>
      </c>
      <c r="Q146" s="52">
        <v>1.3075289285864527E-4</v>
      </c>
      <c r="R146" s="52">
        <v>5.0395556398627639E-5</v>
      </c>
      <c r="S146" s="52">
        <v>6.4269871122373974E-5</v>
      </c>
      <c r="T146" s="52">
        <v>2.7033897904412098E-5</v>
      </c>
      <c r="U146" s="52">
        <v>5.2963095420207164E-5</v>
      </c>
      <c r="V146" s="52">
        <v>9.3146414617534933E-3</v>
      </c>
      <c r="W146" s="52">
        <v>5.3675734417741303E-2</v>
      </c>
      <c r="X146" s="52">
        <v>1.9783365464575852E-3</v>
      </c>
      <c r="Y146" s="52">
        <v>7.216717037401124E-6</v>
      </c>
      <c r="Z146" s="52">
        <v>8.5084817322190253E-7</v>
      </c>
      <c r="AA146" s="52">
        <v>1.735285510187256E-4</v>
      </c>
      <c r="AB146" s="52">
        <v>3.242780266063506E-5</v>
      </c>
      <c r="AC146" s="52">
        <v>1.0590665539373594E-4</v>
      </c>
      <c r="AD146" s="52">
        <v>1.3991926747649921E-4</v>
      </c>
      <c r="AE146" s="52">
        <v>1.2508505181661311E-5</v>
      </c>
      <c r="AF146" s="52">
        <v>2.6824184230871226E-4</v>
      </c>
      <c r="AG146" s="52">
        <v>0</v>
      </c>
      <c r="AH146" s="52">
        <v>2.5669610232467355E-6</v>
      </c>
      <c r="AI146" s="52">
        <v>0</v>
      </c>
      <c r="AJ146" s="52">
        <v>1.1344798769976134E-5</v>
      </c>
      <c r="AK146" s="52">
        <v>1.8509536645532049E-4</v>
      </c>
      <c r="AL146" s="52">
        <v>2.3324676489213872E-4</v>
      </c>
      <c r="AM146" s="52">
        <v>6.923775819133324E-6</v>
      </c>
      <c r="AN146" s="52">
        <v>0</v>
      </c>
      <c r="AO146" s="52">
        <v>1.7849657368780888E-5</v>
      </c>
      <c r="AP146" s="52">
        <v>1.0448918732999767E-4</v>
      </c>
      <c r="AQ146" s="52">
        <v>1.678730278838099E-4</v>
      </c>
      <c r="AR146" s="52">
        <v>8.0397072892805666E-5</v>
      </c>
      <c r="AS146" s="52">
        <v>6.7129673072448051E-5</v>
      </c>
      <c r="AT146" s="52">
        <v>1.3195300848860779E-5</v>
      </c>
      <c r="AU146" s="52">
        <v>9.0920955178598353E-6</v>
      </c>
      <c r="AV146" s="52">
        <v>2.9109316566893103E-5</v>
      </c>
      <c r="AW146" s="52">
        <v>8.6187053596428476E-3</v>
      </c>
      <c r="AX146" s="52">
        <v>1.3264207673223553E-2</v>
      </c>
      <c r="AY146" s="52">
        <v>0.12390088438201138</v>
      </c>
      <c r="AZ146" s="52">
        <v>1.721767128127986E-4</v>
      </c>
      <c r="BA146" s="52">
        <v>6.1838267859978108E-5</v>
      </c>
      <c r="BB146" s="52">
        <v>3.4073254474546906E-4</v>
      </c>
      <c r="BC146" s="52">
        <v>5.8927003281445333E-5</v>
      </c>
      <c r="BD146" s="52">
        <v>3.3625540484641842E-6</v>
      </c>
      <c r="BE146" s="52">
        <v>7.3529325427262664E-6</v>
      </c>
      <c r="BF146" s="52">
        <v>5.3134678748502048E-5</v>
      </c>
      <c r="BG146" s="52">
        <v>1.4799361799763561E-4</v>
      </c>
      <c r="BH146" s="52">
        <v>2.8963539775355743E-5</v>
      </c>
      <c r="BI146" s="52">
        <v>1.2950032201198533E-5</v>
      </c>
      <c r="BJ146" s="52">
        <v>3.4909845434697389E-5</v>
      </c>
      <c r="BK146" s="52">
        <v>2.914453810285751E-6</v>
      </c>
      <c r="BL146" s="52">
        <v>2.8792544906807604E-4</v>
      </c>
      <c r="BM146" s="52">
        <v>9.9903539861857308E-5</v>
      </c>
      <c r="BN146" s="52">
        <v>2.2612028485412986E-5</v>
      </c>
      <c r="BO146" s="52">
        <v>8.9890474974663301E-5</v>
      </c>
      <c r="BP146" s="52">
        <v>5.5136233936349847E-4</v>
      </c>
      <c r="BQ146" s="52">
        <v>9.2042068309445954E-6</v>
      </c>
      <c r="BR146" s="52">
        <v>1.3097085988692248E-5</v>
      </c>
      <c r="BS146" s="52">
        <v>4.963221416465853E-4</v>
      </c>
      <c r="BT146" s="52">
        <v>3.8478390311309839E-4</v>
      </c>
      <c r="BU146" s="52">
        <v>2.3097818153086961E-4</v>
      </c>
      <c r="BV146" s="52">
        <v>1.9204945258896404E-4</v>
      </c>
      <c r="BW146" s="52">
        <v>1.7757756958144944E-4</v>
      </c>
      <c r="BX146" s="52">
        <v>8.819435786843629E-5</v>
      </c>
      <c r="BY146" s="52">
        <v>2.4612080661934376E-4</v>
      </c>
      <c r="BZ146" s="52">
        <v>1.4440684080470849E-4</v>
      </c>
      <c r="CA146" s="52">
        <v>4.8404435579318229E-4</v>
      </c>
      <c r="CB146" s="52">
        <v>0</v>
      </c>
      <c r="CC146" s="52">
        <v>4.8217542842190608E-5</v>
      </c>
      <c r="CD146" s="52">
        <v>2.39853632109456E-4</v>
      </c>
      <c r="CE146" s="52">
        <v>4.9754168871823999E-6</v>
      </c>
      <c r="CF146" s="52">
        <v>1.5674454778693087E-5</v>
      </c>
      <c r="CG146" s="52">
        <v>1.195635109330281E-4</v>
      </c>
      <c r="CH146" s="52">
        <v>1.9608420894648513E-6</v>
      </c>
      <c r="CI146" s="52">
        <v>5.7031609605740043E-6</v>
      </c>
      <c r="CJ146" s="52">
        <v>8.1064622344309789E-5</v>
      </c>
      <c r="CK146" s="52">
        <v>5.3536232853134585E-4</v>
      </c>
      <c r="CL146" s="52">
        <v>6.4432311865959892E-6</v>
      </c>
      <c r="CM146" s="52">
        <v>2.643414607494985E-6</v>
      </c>
      <c r="CN146" s="52">
        <v>0</v>
      </c>
      <c r="CO146" s="52">
        <v>2.0379756012839606E-4</v>
      </c>
      <c r="CP146" s="52">
        <v>1.106059436192633E-5</v>
      </c>
      <c r="CQ146" s="52">
        <v>1.3270709500363493E-4</v>
      </c>
      <c r="CR146" s="52">
        <v>1.6105729189512302E-4</v>
      </c>
      <c r="CS146" s="52">
        <v>0</v>
      </c>
      <c r="CT146" s="52">
        <v>0</v>
      </c>
      <c r="CU146" s="52">
        <v>0</v>
      </c>
      <c r="CV146" s="52">
        <v>9.8236078735603109E-6</v>
      </c>
      <c r="CW146" s="52">
        <v>1.3975129619884864E-5</v>
      </c>
      <c r="CX146" s="52">
        <v>1.2108065318753628E-6</v>
      </c>
      <c r="CY146" s="52">
        <v>3.978191591327883E-6</v>
      </c>
      <c r="CZ146" s="52">
        <v>0</v>
      </c>
      <c r="DA146" s="52">
        <v>1.0647162412894444E-4</v>
      </c>
      <c r="DB146" s="52">
        <v>1.8130960716486184E-4</v>
      </c>
      <c r="DC146" s="52">
        <v>2.803497464154886E-4</v>
      </c>
      <c r="DD146" s="52">
        <v>3.5249275730119754E-4</v>
      </c>
      <c r="DE146" s="52">
        <v>7.9056584169013839E-4</v>
      </c>
      <c r="DF146" s="52">
        <v>1.8104168393794E-4</v>
      </c>
      <c r="DG146" s="52">
        <v>6.4914577291126044E-4</v>
      </c>
      <c r="DH146" s="52">
        <v>4.5661194776439826E-4</v>
      </c>
      <c r="DI146" s="52">
        <v>2.20028368325E-5</v>
      </c>
      <c r="DJ146" s="52">
        <v>1.4924180802689484E-4</v>
      </c>
      <c r="DK146" s="52">
        <v>1.1876564379715941E-4</v>
      </c>
      <c r="DL146" s="52">
        <v>1.3066808768621079E-4</v>
      </c>
      <c r="DM146" s="52">
        <v>5.0514783814577821E-4</v>
      </c>
      <c r="DN146" s="52">
        <v>1.2358042465038572E-4</v>
      </c>
      <c r="DO146" s="52">
        <v>2.011673908874993E-4</v>
      </c>
      <c r="DP146" s="52">
        <v>5.6692378292989963E-5</v>
      </c>
      <c r="DQ146" s="52">
        <v>4.5287788599754883E-5</v>
      </c>
      <c r="DR146" s="52">
        <v>1.3494166349660745E-4</v>
      </c>
      <c r="DS146" s="52">
        <v>1.4715208826720992E-4</v>
      </c>
      <c r="DT146" s="52">
        <v>0</v>
      </c>
      <c r="DU146" s="52">
        <v>1.9192314004076334E-4</v>
      </c>
      <c r="DV146" s="52">
        <v>6.8923605256004919E-5</v>
      </c>
      <c r="DW146" s="52">
        <v>9.1037037056292432E-7</v>
      </c>
      <c r="DX146" s="52">
        <v>0</v>
      </c>
      <c r="DY146" s="52">
        <v>3.6298232214811183E-6</v>
      </c>
      <c r="DZ146" s="52">
        <v>4.7698642992116795E-6</v>
      </c>
      <c r="EA146" s="52">
        <v>0</v>
      </c>
      <c r="EB146" s="52">
        <v>9.9268703152495768E-5</v>
      </c>
      <c r="EC146" s="52">
        <v>3.8841287781817483E-5</v>
      </c>
      <c r="ED146" s="52">
        <v>0</v>
      </c>
      <c r="EE146" s="52">
        <v>0</v>
      </c>
      <c r="EF146" s="52">
        <v>2.251177138830239E-4</v>
      </c>
      <c r="EG146" s="52">
        <v>1.0443821921477237E-4</v>
      </c>
      <c r="EH146" s="52">
        <v>0</v>
      </c>
      <c r="EI146" s="52">
        <v>6.1161428618435501E-6</v>
      </c>
      <c r="EJ146" s="52">
        <v>0</v>
      </c>
      <c r="EK146" s="52">
        <v>1.9963926533667619E-6</v>
      </c>
      <c r="EL146" s="52">
        <v>9.1023406393557409E-6</v>
      </c>
      <c r="EM146" s="52">
        <v>9.4348462387924606E-5</v>
      </c>
      <c r="EN146" s="52">
        <v>4.5604720343077153E-4</v>
      </c>
      <c r="EO146" s="52">
        <v>4.1301608366385719E-4</v>
      </c>
      <c r="EP146" s="52">
        <v>3.3749520712460587E-4</v>
      </c>
      <c r="EQ146" s="52">
        <v>5.8015988573371498E-5</v>
      </c>
      <c r="ER146" s="52">
        <v>2.2249437144474898E-4</v>
      </c>
      <c r="ES146" s="52">
        <v>3.6926039986926259E-4</v>
      </c>
      <c r="ET146" s="52">
        <v>1.6195009257770541E-4</v>
      </c>
      <c r="EU146" s="52">
        <v>1.2695890274720263E-4</v>
      </c>
      <c r="EV146" s="52">
        <v>7.9819834026627494E-5</v>
      </c>
      <c r="EW146" s="52">
        <v>1.1371368960760267E-4</v>
      </c>
      <c r="EX146" s="52">
        <v>1.9594980931839587E-5</v>
      </c>
      <c r="EY146" s="52">
        <v>1.3584305569714432E-5</v>
      </c>
      <c r="EZ146" s="52">
        <v>1.684250496793451E-4</v>
      </c>
      <c r="FA146" s="52">
        <v>2.5433206682571105E-4</v>
      </c>
      <c r="FB146" s="52">
        <v>7.3211782809649351E-4</v>
      </c>
      <c r="FC146" s="52">
        <v>2.1023862957916131E-4</v>
      </c>
      <c r="FD146" s="52">
        <v>1.4896888511763797E-5</v>
      </c>
      <c r="FE146" s="52">
        <v>1.7214578213622617E-5</v>
      </c>
      <c r="FF146" s="52">
        <v>6.0853630740993338E-5</v>
      </c>
      <c r="FG146" s="52">
        <v>6.6970293844298119E-6</v>
      </c>
      <c r="FH146" s="52">
        <v>8.0569708268805158E-4</v>
      </c>
      <c r="FI146" s="52">
        <v>1.2605329792053153E-4</v>
      </c>
      <c r="FJ146" s="52">
        <v>5.8156531124271252E-4</v>
      </c>
      <c r="FK146" s="52">
        <v>5.1758967884455012E-5</v>
      </c>
      <c r="FL146" s="52">
        <v>1.9764975315772663E-4</v>
      </c>
      <c r="FM146" s="52">
        <v>5.8800634347123394E-6</v>
      </c>
      <c r="FN146" s="52">
        <v>1.8867319510976153E-4</v>
      </c>
      <c r="FO146" s="52">
        <v>1.5866338520262305E-4</v>
      </c>
      <c r="FP146" s="52">
        <v>4.0208280902351847E-5</v>
      </c>
      <c r="FQ146" s="52">
        <v>7.7934719710283249E-5</v>
      </c>
      <c r="FR146" s="52">
        <v>2.8901856950307761E-4</v>
      </c>
      <c r="FS146" s="52">
        <v>2.632669346835208E-5</v>
      </c>
      <c r="FT146" s="52">
        <v>1.1505780237383112E-4</v>
      </c>
      <c r="FU146" s="52">
        <v>5.6565356114081032E-5</v>
      </c>
      <c r="FV146" s="52">
        <v>2.4232193543177345E-4</v>
      </c>
      <c r="FW146" s="52">
        <v>5.001993976689799E-6</v>
      </c>
      <c r="FX146" s="52">
        <v>1.6987812791132719E-4</v>
      </c>
      <c r="FY146" s="52">
        <v>9.0945852434335674E-6</v>
      </c>
      <c r="FZ146" s="52">
        <v>7.9830894103176831E-5</v>
      </c>
      <c r="GA146" s="52">
        <v>1.2512877987027549E-4</v>
      </c>
      <c r="GB146" s="52">
        <v>1.6006287294657043E-4</v>
      </c>
      <c r="GC146" s="52">
        <v>4.5018883024223472E-5</v>
      </c>
      <c r="GD146" s="52">
        <v>1.3546906469994314E-4</v>
      </c>
      <c r="GE146" s="52">
        <v>2.3524072704855477E-4</v>
      </c>
      <c r="GF146" s="52">
        <v>9.669378681239462E-5</v>
      </c>
      <c r="GG146" s="52">
        <v>9.9604694272710737E-5</v>
      </c>
      <c r="GH146" s="52">
        <v>6.5358498676293124E-5</v>
      </c>
      <c r="GI146" s="52">
        <v>8.4752945164844486E-6</v>
      </c>
      <c r="GJ146" s="52">
        <v>0</v>
      </c>
      <c r="GK146" s="52">
        <v>5.9494608090478101E-5</v>
      </c>
      <c r="GL146" s="52">
        <v>3.7041910850291411E-5</v>
      </c>
      <c r="GM146" s="52">
        <v>1.9310105878385039E-4</v>
      </c>
      <c r="GN146" s="52">
        <v>7.4468567597973389E-5</v>
      </c>
      <c r="GO146" s="52">
        <v>2.225638136852321E-3</v>
      </c>
      <c r="GP146" s="52">
        <v>4.2518380590266718E-4</v>
      </c>
      <c r="GQ146" s="52">
        <v>1.0748826823225527E-3</v>
      </c>
      <c r="GR146" s="52">
        <v>3.7625391018848704E-3</v>
      </c>
      <c r="GS146" s="52">
        <v>2.5231972878712382E-3</v>
      </c>
      <c r="GT146" s="52">
        <v>4.4410256806857434E-3</v>
      </c>
      <c r="GU146" s="52">
        <v>3.0788175885889031E-3</v>
      </c>
      <c r="GV146" s="52">
        <v>6.1431658263571133E-4</v>
      </c>
      <c r="GW146" s="52">
        <v>8.8240835997993144E-5</v>
      </c>
      <c r="GX146" s="52">
        <v>9.1081255832979493E-5</v>
      </c>
      <c r="GY146" s="52">
        <v>5.8752803170937233E-6</v>
      </c>
      <c r="GZ146" s="52">
        <v>1.3053810174225547E-5</v>
      </c>
      <c r="HA146" s="52">
        <v>1.5469462976965614E-6</v>
      </c>
      <c r="HB146" s="52">
        <v>1.7357015822724112E-5</v>
      </c>
      <c r="HC146" s="52">
        <v>6.340239274393915E-6</v>
      </c>
      <c r="HD146" s="52">
        <v>1.8471819872278522E-4</v>
      </c>
      <c r="HE146" s="52">
        <v>1.9964123318620093E-6</v>
      </c>
      <c r="HF146" s="52">
        <v>0</v>
      </c>
      <c r="HG146" s="52">
        <v>7.5192643786899561E-6</v>
      </c>
      <c r="HH146" s="52">
        <v>1.8417930685031734E-5</v>
      </c>
      <c r="HI146" s="52">
        <v>9.8748909580485601E-6</v>
      </c>
      <c r="HJ146" s="52">
        <v>1.4718019400772575E-4</v>
      </c>
      <c r="HK146" s="52">
        <v>7.7293705726563496E-4</v>
      </c>
      <c r="HL146" s="52">
        <v>2.2454017985841613E-4</v>
      </c>
      <c r="HM146" s="52">
        <v>2.115316651805241E-4</v>
      </c>
      <c r="HN146" s="52">
        <v>2.6140420674929072E-4</v>
      </c>
      <c r="HO146" s="52">
        <v>2.353988537231911E-4</v>
      </c>
      <c r="HP146" s="52">
        <v>0</v>
      </c>
      <c r="HQ146" s="52">
        <v>1.5105229246189505E-4</v>
      </c>
      <c r="HR146" s="52">
        <v>2.5417201473675011E-4</v>
      </c>
      <c r="HS146" s="52">
        <v>2.1486868799961135E-6</v>
      </c>
      <c r="HT146" s="52">
        <v>2.9397646944757744E-6</v>
      </c>
      <c r="HU146" s="52">
        <v>0</v>
      </c>
      <c r="HV146" s="52">
        <v>1.817965942368824E-4</v>
      </c>
      <c r="HW146" s="52">
        <v>4.9348152179868145E-4</v>
      </c>
      <c r="HX146" s="52">
        <v>4.4972230010629959E-3</v>
      </c>
      <c r="HY146" s="52">
        <v>3.7292245006904017E-4</v>
      </c>
      <c r="HZ146" s="52">
        <v>6.2077077683544719E-4</v>
      </c>
      <c r="IA146" s="52">
        <v>7.4210673293513649E-4</v>
      </c>
      <c r="IB146" s="52">
        <v>7.7350514481272991E-4</v>
      </c>
      <c r="IC146" s="52">
        <v>5.4628195740448323E-6</v>
      </c>
      <c r="ID146" s="52">
        <v>4.8481669081631464E-6</v>
      </c>
      <c r="IE146" s="52">
        <v>1.0594718677847413E-5</v>
      </c>
      <c r="IF146" s="52">
        <v>2.7793932877403884E-6</v>
      </c>
      <c r="IG146" s="52">
        <v>1.7073379985373525E-4</v>
      </c>
      <c r="IH146" s="52">
        <v>2.3723904652233021E-4</v>
      </c>
      <c r="II146" s="52">
        <v>7.0928933223194586E-5</v>
      </c>
      <c r="IJ146" s="52">
        <v>1.4356224408642939E-4</v>
      </c>
      <c r="IK146" s="52">
        <v>2.1049882317036549E-4</v>
      </c>
      <c r="IL146" s="52">
        <v>1.2584118176691336E-4</v>
      </c>
      <c r="IM146" s="52">
        <v>1.9401339359558016E-4</v>
      </c>
      <c r="IN146" s="52">
        <v>7.469986269014981E-5</v>
      </c>
      <c r="IO146" s="52">
        <v>1.5915506933824748E-4</v>
      </c>
      <c r="IP146" s="52">
        <v>1.6319738380517388E-4</v>
      </c>
      <c r="IQ146" s="52">
        <v>4.8590935932719503E-4</v>
      </c>
      <c r="IR146" s="52">
        <v>2.7172601120494796E-4</v>
      </c>
      <c r="IS146" s="52">
        <v>1.7052338010058391E-4</v>
      </c>
      <c r="IT146" s="52">
        <v>1.6740527212244139E-4</v>
      </c>
      <c r="IU146" s="52">
        <v>3.1852641225844902E-4</v>
      </c>
      <c r="IV146" s="52">
        <v>2.1146793589990221E-4</v>
      </c>
      <c r="IW146" s="52">
        <v>2.4060956772265624E-4</v>
      </c>
      <c r="IX146" s="52">
        <v>8.946053667064608E-4</v>
      </c>
      <c r="IY146" s="52">
        <v>1.5218713063142004E-4</v>
      </c>
      <c r="IZ146" s="52">
        <v>6.7777306013537005E-5</v>
      </c>
      <c r="JA146" s="52">
        <v>9.2590694661066116E-5</v>
      </c>
      <c r="JB146" s="52">
        <v>6.3363787234562691E-5</v>
      </c>
      <c r="JC146" s="52">
        <v>2.4383929781310392E-5</v>
      </c>
      <c r="JD146" s="52">
        <v>1.3727359389895138E-6</v>
      </c>
      <c r="JE146" s="52">
        <v>2.452383612729255E-6</v>
      </c>
      <c r="JF146" s="52">
        <v>2.1550769862273251E-6</v>
      </c>
      <c r="JG146" s="52">
        <v>1.1568134860030291E-4</v>
      </c>
      <c r="JH146" s="52">
        <v>6.3951739107044242E-5</v>
      </c>
      <c r="JI146" s="52">
        <v>7.8174834645043092E-4</v>
      </c>
      <c r="JJ146" s="52">
        <v>1.1386039913041211E-4</v>
      </c>
      <c r="JK146" s="52">
        <v>1.4602754916510262E-4</v>
      </c>
      <c r="JL146" s="52">
        <v>6.5754994702241633E-4</v>
      </c>
      <c r="JM146" s="52">
        <v>8.6129920941237768E-4</v>
      </c>
      <c r="JN146" s="52">
        <v>9.2327652913021499E-5</v>
      </c>
      <c r="JO146" s="52">
        <v>1.8077449784133188E-4</v>
      </c>
      <c r="JP146" s="52">
        <v>1.4636288497203078E-4</v>
      </c>
      <c r="JQ146" s="52">
        <v>4.536803070813836E-5</v>
      </c>
      <c r="JR146" s="52">
        <v>6.6094797057302437E-5</v>
      </c>
      <c r="JS146" s="52">
        <v>5.7477727821717735E-5</v>
      </c>
      <c r="JT146" s="52">
        <v>0</v>
      </c>
      <c r="JU146" s="52">
        <v>0</v>
      </c>
      <c r="JV146" s="52">
        <v>3.6356450049926008E-6</v>
      </c>
      <c r="JW146" s="52">
        <v>2.6311869161328019E-6</v>
      </c>
      <c r="JX146" s="52">
        <v>2.9523257291194873E-6</v>
      </c>
      <c r="JY146" s="52">
        <v>0</v>
      </c>
      <c r="JZ146" s="52">
        <v>0</v>
      </c>
      <c r="KA146" s="52">
        <v>0</v>
      </c>
      <c r="KB146" s="52">
        <v>0</v>
      </c>
      <c r="KC146" s="52">
        <v>1.6795523670624568E-5</v>
      </c>
      <c r="KD146" s="52">
        <v>1.5309117925871434E-6</v>
      </c>
      <c r="KE146" s="52">
        <v>4.7239184974078609E-5</v>
      </c>
      <c r="KF146" s="52">
        <v>5.6218848357048005E-6</v>
      </c>
      <c r="KG146" s="52">
        <v>2.722338540228006E-5</v>
      </c>
      <c r="KH146" s="52">
        <v>0</v>
      </c>
      <c r="KI146" s="52">
        <v>1.2080252957654521E-6</v>
      </c>
      <c r="KJ146" s="52">
        <v>4.6766268758176701E-6</v>
      </c>
      <c r="KK146" s="52">
        <v>1.0053984844741527E-6</v>
      </c>
      <c r="KL146" s="52">
        <v>3.1334902778878531E-5</v>
      </c>
      <c r="KM146" s="52">
        <v>1.9723479620688386E-4</v>
      </c>
      <c r="KN146" s="52">
        <v>3.5447747825972308E-6</v>
      </c>
      <c r="KO146" s="52">
        <v>9.2669231349462418E-5</v>
      </c>
      <c r="KP146" s="52">
        <v>4.1069010368613191E-5</v>
      </c>
      <c r="KQ146" s="52">
        <v>0</v>
      </c>
      <c r="KR146" s="52">
        <v>0</v>
      </c>
      <c r="KS146" s="52">
        <v>0</v>
      </c>
      <c r="KT146" s="52">
        <v>4.5980851677243997E-6</v>
      </c>
      <c r="KU146" s="52">
        <v>4.1738617805257682E-5</v>
      </c>
      <c r="KV146" s="52">
        <v>4.6539453821977577E-6</v>
      </c>
      <c r="KW146" s="52">
        <v>0</v>
      </c>
      <c r="KX146" s="52">
        <v>0</v>
      </c>
      <c r="KY146" s="52">
        <v>4.2365715524101775E-7</v>
      </c>
      <c r="KZ146" s="52">
        <v>1.5416662414727189E-5</v>
      </c>
    </row>
    <row r="147" spans="1:312" x14ac:dyDescent="0.2">
      <c r="A147" s="89">
        <v>1.0189680000000001</v>
      </c>
      <c r="B147" s="41" t="s">
        <v>812</v>
      </c>
      <c r="C147" s="51" t="s">
        <v>122</v>
      </c>
      <c r="D147" s="52">
        <v>2.0016219347446517E-4</v>
      </c>
      <c r="E147" s="52">
        <v>4.9058670272911417E-5</v>
      </c>
      <c r="F147" s="52">
        <v>1.5025276438768314E-5</v>
      </c>
      <c r="G147" s="52">
        <v>2.045788601717871E-5</v>
      </c>
      <c r="H147" s="52">
        <v>1.2163979790928512E-5</v>
      </c>
      <c r="I147" s="52">
        <v>2.6666140552009716E-6</v>
      </c>
      <c r="J147" s="52">
        <v>4.5786216972365356E-6</v>
      </c>
      <c r="K147" s="52">
        <v>5.7462402364284021E-5</v>
      </c>
      <c r="L147" s="52">
        <v>5.3291747643849278E-5</v>
      </c>
      <c r="M147" s="52">
        <v>1.2831544417723546E-4</v>
      </c>
      <c r="N147" s="52">
        <v>3.4069155825350566E-4</v>
      </c>
      <c r="O147" s="52">
        <v>3.184805200400567E-4</v>
      </c>
      <c r="P147" s="52">
        <v>5.0631881006351547E-4</v>
      </c>
      <c r="Q147" s="52">
        <v>2.9194239652729093E-4</v>
      </c>
      <c r="R147" s="52">
        <v>2.7164682624983207E-4</v>
      </c>
      <c r="S147" s="52">
        <v>6.5676332055204955E-6</v>
      </c>
      <c r="T147" s="52">
        <v>3.4133790145777636E-4</v>
      </c>
      <c r="U147" s="52">
        <v>1.4625530490035632E-4</v>
      </c>
      <c r="V147" s="52">
        <v>1.677649191563297E-5</v>
      </c>
      <c r="W147" s="52">
        <v>1.9078223257087265E-5</v>
      </c>
      <c r="X147" s="52">
        <v>4.0846316972584744E-5</v>
      </c>
      <c r="Y147" s="52">
        <v>3.5477914767081487E-5</v>
      </c>
      <c r="Z147" s="52">
        <v>1.424508919345292E-5</v>
      </c>
      <c r="AA147" s="52">
        <v>4.3508533248160102E-6</v>
      </c>
      <c r="AB147" s="52">
        <v>4.7501664053664636E-6</v>
      </c>
      <c r="AC147" s="52">
        <v>6.548674311819801E-6</v>
      </c>
      <c r="AD147" s="52">
        <v>1.4845953570990251E-5</v>
      </c>
      <c r="AE147" s="52">
        <v>2.7471950632620636E-6</v>
      </c>
      <c r="AF147" s="52">
        <v>2.5087882080592036E-5</v>
      </c>
      <c r="AG147" s="52">
        <v>1.2729015944651389E-5</v>
      </c>
      <c r="AH147" s="52">
        <v>5.2565231699918223E-6</v>
      </c>
      <c r="AI147" s="52">
        <v>1.6255904524764567E-6</v>
      </c>
      <c r="AJ147" s="52">
        <v>3.1121469810375916E-6</v>
      </c>
      <c r="AK147" s="52">
        <v>4.153158286155345E-6</v>
      </c>
      <c r="AL147" s="52">
        <v>2.3756848954232356E-6</v>
      </c>
      <c r="AM147" s="52">
        <v>3.8689450593728516E-5</v>
      </c>
      <c r="AN147" s="52">
        <v>2.3912837684478042E-5</v>
      </c>
      <c r="AO147" s="52">
        <v>2.62823902359869E-6</v>
      </c>
      <c r="AP147" s="52">
        <v>0</v>
      </c>
      <c r="AQ147" s="52">
        <v>3.3759234778092084E-6</v>
      </c>
      <c r="AR147" s="52">
        <v>1.8435497280672627E-6</v>
      </c>
      <c r="AS147" s="52">
        <v>1.6769505404607438E-5</v>
      </c>
      <c r="AT147" s="52">
        <v>5.8348451539134958E-5</v>
      </c>
      <c r="AU147" s="52">
        <v>0</v>
      </c>
      <c r="AV147" s="52">
        <v>2.0390738246997381E-5</v>
      </c>
      <c r="AW147" s="52">
        <v>5.5338876367587959E-6</v>
      </c>
      <c r="AX147" s="52">
        <v>1.9427296505563231E-5</v>
      </c>
      <c r="AY147" s="52">
        <v>3.1595624406028646E-6</v>
      </c>
      <c r="AZ147" s="52">
        <v>1.3892432344301724E-5</v>
      </c>
      <c r="BA147" s="52">
        <v>0</v>
      </c>
      <c r="BB147" s="52">
        <v>2.1486017478593064E-5</v>
      </c>
      <c r="BC147" s="52">
        <v>1.1559842748991668E-5</v>
      </c>
      <c r="BD147" s="52">
        <v>5.4955174374153458E-6</v>
      </c>
      <c r="BE147" s="52">
        <v>8.8767185632085579E-6</v>
      </c>
      <c r="BF147" s="52">
        <v>1.4011058298382252E-5</v>
      </c>
      <c r="BG147" s="52">
        <v>1.9226325517963609E-6</v>
      </c>
      <c r="BH147" s="52">
        <v>9.3846696619406547E-6</v>
      </c>
      <c r="BI147" s="52">
        <v>3.2768344953930934E-5</v>
      </c>
      <c r="BJ147" s="52">
        <v>7.0648684560456192E-5</v>
      </c>
      <c r="BK147" s="52">
        <v>1.2259585056222248E-5</v>
      </c>
      <c r="BL147" s="52">
        <v>7.8511127619703509E-6</v>
      </c>
      <c r="BM147" s="52">
        <v>7.6132696414721979E-6</v>
      </c>
      <c r="BN147" s="52">
        <v>1.4025276658718711E-6</v>
      </c>
      <c r="BO147" s="52">
        <v>2.3251801451894195E-6</v>
      </c>
      <c r="BP147" s="52">
        <v>2.9296071734811959E-4</v>
      </c>
      <c r="BQ147" s="52">
        <v>3.7197953900629089E-5</v>
      </c>
      <c r="BR147" s="52">
        <v>4.7169581721726865E-6</v>
      </c>
      <c r="BS147" s="52">
        <v>0</v>
      </c>
      <c r="BT147" s="52">
        <v>5.2279665957405861E-6</v>
      </c>
      <c r="BU147" s="52">
        <v>1.1870767445072313E-5</v>
      </c>
      <c r="BV147" s="52">
        <v>1.1611163240376118E-4</v>
      </c>
      <c r="BW147" s="52">
        <v>2.4880727161051843E-3</v>
      </c>
      <c r="BX147" s="52">
        <v>1.5938793075289711E-3</v>
      </c>
      <c r="BY147" s="52">
        <v>8.0596458509022773E-4</v>
      </c>
      <c r="BZ147" s="52">
        <v>5.9719773877781751E-5</v>
      </c>
      <c r="CA147" s="52">
        <v>2.8148961493894731E-4</v>
      </c>
      <c r="CB147" s="52">
        <v>6.6203157238064235E-3</v>
      </c>
      <c r="CC147" s="52">
        <v>1.2023389798717457E-4</v>
      </c>
      <c r="CD147" s="52">
        <v>5.3738211179922402E-6</v>
      </c>
      <c r="CE147" s="52">
        <v>0</v>
      </c>
      <c r="CF147" s="52">
        <v>0</v>
      </c>
      <c r="CG147" s="52">
        <v>5.2185691046430785E-6</v>
      </c>
      <c r="CH147" s="52">
        <v>4.9815988218836762E-6</v>
      </c>
      <c r="CI147" s="52">
        <v>2.0540119934634345E-6</v>
      </c>
      <c r="CJ147" s="52">
        <v>5.8152526789318359E-6</v>
      </c>
      <c r="CK147" s="52">
        <v>0</v>
      </c>
      <c r="CL147" s="52">
        <v>7.2366651756035627E-6</v>
      </c>
      <c r="CM147" s="52">
        <v>0</v>
      </c>
      <c r="CN147" s="52">
        <v>1.4904696996920626E-6</v>
      </c>
      <c r="CO147" s="52">
        <v>0</v>
      </c>
      <c r="CP147" s="52">
        <v>1.6462279980541514E-5</v>
      </c>
      <c r="CQ147" s="52">
        <v>9.340829134688318E-6</v>
      </c>
      <c r="CR147" s="52">
        <v>5.6259738949666268E-6</v>
      </c>
      <c r="CS147" s="52">
        <v>1.0436906277734358E-4</v>
      </c>
      <c r="CT147" s="52">
        <v>5.2283908883015909E-6</v>
      </c>
      <c r="CU147" s="52">
        <v>2.1512751090475976E-6</v>
      </c>
      <c r="CV147" s="52">
        <v>9.6738577535365253E-6</v>
      </c>
      <c r="CW147" s="52">
        <v>1.426343305395415E-6</v>
      </c>
      <c r="CX147" s="52">
        <v>3.0597408305499033E-6</v>
      </c>
      <c r="CY147" s="52">
        <v>0</v>
      </c>
      <c r="CZ147" s="52">
        <v>1.3130804354551214E-6</v>
      </c>
      <c r="DA147" s="52">
        <v>8.7307576016928799E-6</v>
      </c>
      <c r="DB147" s="52">
        <v>1.7552114390831115E-6</v>
      </c>
      <c r="DC147" s="52">
        <v>9.44277609093764E-6</v>
      </c>
      <c r="DD147" s="52">
        <v>0</v>
      </c>
      <c r="DE147" s="52">
        <v>0</v>
      </c>
      <c r="DF147" s="52">
        <v>5.9987226359932138E-6</v>
      </c>
      <c r="DG147" s="52">
        <v>2.5352787271732513E-5</v>
      </c>
      <c r="DH147" s="52">
        <v>7.9593747656787523E-6</v>
      </c>
      <c r="DI147" s="52">
        <v>2.1643571077767821E-6</v>
      </c>
      <c r="DJ147" s="52">
        <v>2.4172878357074378E-6</v>
      </c>
      <c r="DK147" s="52">
        <v>3.5249763778577169E-6</v>
      </c>
      <c r="DL147" s="52">
        <v>1.9774820611522726E-6</v>
      </c>
      <c r="DM147" s="52">
        <v>0</v>
      </c>
      <c r="DN147" s="52">
        <v>2.9958890824335932E-6</v>
      </c>
      <c r="DO147" s="52">
        <v>3.9201850531922943E-6</v>
      </c>
      <c r="DP147" s="52">
        <v>0</v>
      </c>
      <c r="DQ147" s="52">
        <v>8.359158523530329E-6</v>
      </c>
      <c r="DR147" s="52">
        <v>1.2865925924212497E-6</v>
      </c>
      <c r="DS147" s="52">
        <v>3.7724444446684724E-6</v>
      </c>
      <c r="DT147" s="52">
        <v>0</v>
      </c>
      <c r="DU147" s="52">
        <v>3.4790760145415576E-6</v>
      </c>
      <c r="DV147" s="52">
        <v>5.3544255290929531E-6</v>
      </c>
      <c r="DW147" s="52">
        <v>2.3128328333220238E-6</v>
      </c>
      <c r="DX147" s="52">
        <v>0</v>
      </c>
      <c r="DY147" s="52">
        <v>0</v>
      </c>
      <c r="DZ147" s="52">
        <v>2.0076145259368563E-6</v>
      </c>
      <c r="EA147" s="52">
        <v>0</v>
      </c>
      <c r="EB147" s="52">
        <v>1.0875592186870166E-6</v>
      </c>
      <c r="EC147" s="52">
        <v>0</v>
      </c>
      <c r="ED147" s="52">
        <v>1.1825801019373983E-6</v>
      </c>
      <c r="EE147" s="52">
        <v>1.7937682679189004E-6</v>
      </c>
      <c r="EF147" s="52">
        <v>1.4623084171794794E-6</v>
      </c>
      <c r="EG147" s="52">
        <v>4.3471062894808603E-6</v>
      </c>
      <c r="EH147" s="52">
        <v>0</v>
      </c>
      <c r="EI147" s="52">
        <v>7.4107264342671008E-6</v>
      </c>
      <c r="EJ147" s="52">
        <v>0</v>
      </c>
      <c r="EK147" s="52">
        <v>1.0762984446765806E-4</v>
      </c>
      <c r="EL147" s="52">
        <v>4.641321297256154E-5</v>
      </c>
      <c r="EM147" s="52">
        <v>4.378687741001221E-5</v>
      </c>
      <c r="EN147" s="52">
        <v>3.6149655189602484E-6</v>
      </c>
      <c r="EO147" s="52">
        <v>1.6555234633851217E-4</v>
      </c>
      <c r="EP147" s="52">
        <v>8.8742925780361482E-5</v>
      </c>
      <c r="EQ147" s="52">
        <v>2.2340144912339516E-5</v>
      </c>
      <c r="ER147" s="52">
        <v>0</v>
      </c>
      <c r="ES147" s="52">
        <v>0</v>
      </c>
      <c r="ET147" s="52">
        <v>7.7763092469461877E-6</v>
      </c>
      <c r="EU147" s="52">
        <v>0</v>
      </c>
      <c r="EV147" s="52">
        <v>8.1720594521422049E-6</v>
      </c>
      <c r="EW147" s="52">
        <v>6.0353819773195442E-5</v>
      </c>
      <c r="EX147" s="52">
        <v>9.3723020765879844E-5</v>
      </c>
      <c r="EY147" s="52">
        <v>1.9686663398850943E-5</v>
      </c>
      <c r="EZ147" s="52">
        <v>9.3521956296558232E-5</v>
      </c>
      <c r="FA147" s="52">
        <v>6.4227928281384293E-6</v>
      </c>
      <c r="FB147" s="52">
        <v>2.0488888616269765E-6</v>
      </c>
      <c r="FC147" s="52">
        <v>9.3636231553422645E-5</v>
      </c>
      <c r="FD147" s="52">
        <v>3.4978363418960347E-5</v>
      </c>
      <c r="FE147" s="52">
        <v>3.2526037227749269E-6</v>
      </c>
      <c r="FF147" s="52">
        <v>3.6260270088603037E-4</v>
      </c>
      <c r="FG147" s="52">
        <v>1.467815435841882E-4</v>
      </c>
      <c r="FH147" s="52">
        <v>2.609657242365988E-4</v>
      </c>
      <c r="FI147" s="52">
        <v>1.2560279616407124E-4</v>
      </c>
      <c r="FJ147" s="52">
        <v>4.3375416517934581E-5</v>
      </c>
      <c r="FK147" s="52">
        <v>3.1743655679487343E-4</v>
      </c>
      <c r="FL147" s="52">
        <v>7.3162271294137442E-6</v>
      </c>
      <c r="FM147" s="52">
        <v>0</v>
      </c>
      <c r="FN147" s="52">
        <v>1.068454746690619E-6</v>
      </c>
      <c r="FO147" s="52">
        <v>6.4393466051032962E-5</v>
      </c>
      <c r="FP147" s="52">
        <v>2.9143162725791994E-5</v>
      </c>
      <c r="FQ147" s="52">
        <v>3.2305586697619988E-6</v>
      </c>
      <c r="FR147" s="52">
        <v>8.7234868498239104E-5</v>
      </c>
      <c r="FS147" s="52">
        <v>4.6173735727669303E-4</v>
      </c>
      <c r="FT147" s="52">
        <v>8.1042381764415974E-4</v>
      </c>
      <c r="FU147" s="52">
        <v>1.9173571912763147E-4</v>
      </c>
      <c r="FV147" s="52">
        <v>7.5098216098748398E-5</v>
      </c>
      <c r="FW147" s="52">
        <v>6.2859282594764852E-5</v>
      </c>
      <c r="FX147" s="52">
        <v>1.2721172916073679E-4</v>
      </c>
      <c r="FY147" s="52">
        <v>5.6057960190475169E-4</v>
      </c>
      <c r="FZ147" s="52">
        <v>1.4077759746966272E-4</v>
      </c>
      <c r="GA147" s="52">
        <v>7.6052751934885714E-3</v>
      </c>
      <c r="GB147" s="52">
        <v>2.3458310155878456E-5</v>
      </c>
      <c r="GC147" s="52">
        <v>1.1959860041576863E-4</v>
      </c>
      <c r="GD147" s="52">
        <v>2.1647860575132593E-4</v>
      </c>
      <c r="GE147" s="52">
        <v>7.7471356482390093E-5</v>
      </c>
      <c r="GF147" s="52">
        <v>4.0642103712219532E-5</v>
      </c>
      <c r="GG147" s="52">
        <v>1.8182747718788065E-4</v>
      </c>
      <c r="GH147" s="52">
        <v>5.9997059331753449E-6</v>
      </c>
      <c r="GI147" s="52">
        <v>2.2012040190558362E-5</v>
      </c>
      <c r="GJ147" s="52">
        <v>9.2721504422337899E-6</v>
      </c>
      <c r="GK147" s="52">
        <v>1.734596938180428E-5</v>
      </c>
      <c r="GL147" s="52">
        <v>0</v>
      </c>
      <c r="GM147" s="52">
        <v>2.3353489257873191E-6</v>
      </c>
      <c r="GN147" s="52">
        <v>4.8875442100381498E-6</v>
      </c>
      <c r="GO147" s="52">
        <v>8.9669222391978105E-6</v>
      </c>
      <c r="GP147" s="52">
        <v>3.8038483748584502E-5</v>
      </c>
      <c r="GQ147" s="52">
        <v>1.4948864898452552E-5</v>
      </c>
      <c r="GR147" s="52">
        <v>3.5458221433046763E-5</v>
      </c>
      <c r="GS147" s="52">
        <v>2.766463936056143E-5</v>
      </c>
      <c r="GT147" s="52">
        <v>2.9712900425183197E-6</v>
      </c>
      <c r="GU147" s="52">
        <v>4.1049041354069008E-6</v>
      </c>
      <c r="GV147" s="52">
        <v>3.7079261550159799E-6</v>
      </c>
      <c r="GW147" s="52">
        <v>0</v>
      </c>
      <c r="GX147" s="52">
        <v>0</v>
      </c>
      <c r="GY147" s="52">
        <v>0</v>
      </c>
      <c r="GZ147" s="52">
        <v>1.2233879924000014E-6</v>
      </c>
      <c r="HA147" s="52">
        <v>4.3711685249777164E-5</v>
      </c>
      <c r="HB147" s="52">
        <v>3.0405846333841284E-5</v>
      </c>
      <c r="HC147" s="52">
        <v>2.9033445420448638E-5</v>
      </c>
      <c r="HD147" s="52">
        <v>8.4561034506535384E-5</v>
      </c>
      <c r="HE147" s="52">
        <v>0</v>
      </c>
      <c r="HF147" s="52">
        <v>1.4045929121834647E-5</v>
      </c>
      <c r="HG147" s="52">
        <v>6.4917872586205215E-6</v>
      </c>
      <c r="HH147" s="52">
        <v>5.3341701541229314E-5</v>
      </c>
      <c r="HI147" s="52">
        <v>0</v>
      </c>
      <c r="HJ147" s="52">
        <v>4.3922647559185653E-5</v>
      </c>
      <c r="HK147" s="52">
        <v>6.6218034936288988E-6</v>
      </c>
      <c r="HL147" s="52">
        <v>2.0988872425280751E-6</v>
      </c>
      <c r="HM147" s="52">
        <v>7.804211038672901E-6</v>
      </c>
      <c r="HN147" s="52">
        <v>3.8157122175736678E-5</v>
      </c>
      <c r="HO147" s="52">
        <v>6.1126698473846575E-5</v>
      </c>
      <c r="HP147" s="52">
        <v>1.5881313123103261E-5</v>
      </c>
      <c r="HQ147" s="52">
        <v>1.1129773804843258E-4</v>
      </c>
      <c r="HR147" s="52">
        <v>2.0698851473779028E-5</v>
      </c>
      <c r="HS147" s="52">
        <v>3.7803100722926276E-6</v>
      </c>
      <c r="HT147" s="52">
        <v>0</v>
      </c>
      <c r="HU147" s="52">
        <v>0</v>
      </c>
      <c r="HV147" s="52">
        <v>4.4880064172024899E-6</v>
      </c>
      <c r="HW147" s="52">
        <v>0</v>
      </c>
      <c r="HX147" s="52">
        <v>1.8808376991556435E-6</v>
      </c>
      <c r="HY147" s="52">
        <v>0</v>
      </c>
      <c r="HZ147" s="52">
        <v>4.9350030482267552E-6</v>
      </c>
      <c r="IA147" s="52">
        <v>3.0026813471082795E-5</v>
      </c>
      <c r="IB147" s="52">
        <v>2.9533087684565958E-5</v>
      </c>
      <c r="IC147" s="52">
        <v>1.5819879541978809E-5</v>
      </c>
      <c r="ID147" s="52">
        <v>2.4418640173144454E-6</v>
      </c>
      <c r="IE147" s="52">
        <v>4.9100383523882272E-6</v>
      </c>
      <c r="IF147" s="52">
        <v>2.0956922650876725E-6</v>
      </c>
      <c r="IG147" s="52">
        <v>1.0103863753620696E-6</v>
      </c>
      <c r="IH147" s="52">
        <v>1.0507587555758734E-5</v>
      </c>
      <c r="II147" s="52">
        <v>9.7720563533744469E-5</v>
      </c>
      <c r="IJ147" s="52">
        <v>2.6492154005404366E-5</v>
      </c>
      <c r="IK147" s="52">
        <v>8.5682464399442029E-6</v>
      </c>
      <c r="IL147" s="52">
        <v>5.535921430271183E-5</v>
      </c>
      <c r="IM147" s="52">
        <v>6.898268036356659E-5</v>
      </c>
      <c r="IN147" s="52">
        <v>3.3897256384166553E-5</v>
      </c>
      <c r="IO147" s="52">
        <v>3.0766758421964638E-5</v>
      </c>
      <c r="IP147" s="52">
        <v>1.3450503112506037E-5</v>
      </c>
      <c r="IQ147" s="52">
        <v>1.3218040409638161E-5</v>
      </c>
      <c r="IR147" s="52">
        <v>2.8351129288477924E-5</v>
      </c>
      <c r="IS147" s="52">
        <v>2.2502864256304075E-5</v>
      </c>
      <c r="IT147" s="52">
        <v>4.2850801941883664E-6</v>
      </c>
      <c r="IU147" s="52">
        <v>8.5920302450304755E-5</v>
      </c>
      <c r="IV147" s="52">
        <v>2.6794314324137734E-5</v>
      </c>
      <c r="IW147" s="52">
        <v>1.1766216367600937E-5</v>
      </c>
      <c r="IX147" s="52">
        <v>2.9298049633587411E-6</v>
      </c>
      <c r="IY147" s="52">
        <v>1.8778243294052109E-2</v>
      </c>
      <c r="IZ147" s="52">
        <v>2.341933967113086E-2</v>
      </c>
      <c r="JA147" s="52">
        <v>0.79722176262546163</v>
      </c>
      <c r="JB147" s="52">
        <v>1.8264564236377481E-2</v>
      </c>
      <c r="JC147" s="52">
        <v>2.1154369378340521E-5</v>
      </c>
      <c r="JD147" s="52">
        <v>3.4043851286939942E-6</v>
      </c>
      <c r="JE147" s="52">
        <v>2.7631308513285099E-6</v>
      </c>
      <c r="JF147" s="52">
        <v>2.7911722902266806E-5</v>
      </c>
      <c r="JG147" s="52">
        <v>1.993750277096997E-5</v>
      </c>
      <c r="JH147" s="52">
        <v>2.1512929640331004E-5</v>
      </c>
      <c r="JI147" s="52">
        <v>3.1331628740132653E-5</v>
      </c>
      <c r="JJ147" s="52">
        <v>5.3329278059707465E-6</v>
      </c>
      <c r="JK147" s="52">
        <v>1.5863021334904598E-6</v>
      </c>
      <c r="JL147" s="52">
        <v>5.6359315662359563E-6</v>
      </c>
      <c r="JM147" s="52">
        <v>3.12386709087387E-6</v>
      </c>
      <c r="JN147" s="52">
        <v>2.6248410624670149E-4</v>
      </c>
      <c r="JO147" s="52">
        <v>2.5694361712873731E-4</v>
      </c>
      <c r="JP147" s="52">
        <v>3.4702223601720486E-4</v>
      </c>
      <c r="JQ147" s="52">
        <v>4.9125144585360008E-4</v>
      </c>
      <c r="JR147" s="52">
        <v>6.7632291788281992E-4</v>
      </c>
      <c r="JS147" s="52">
        <v>1.0732524824156813E-5</v>
      </c>
      <c r="JT147" s="52">
        <v>0</v>
      </c>
      <c r="JU147" s="52">
        <v>2.1305351187713225E-5</v>
      </c>
      <c r="JV147" s="52">
        <v>4.243053008248023E-6</v>
      </c>
      <c r="JW147" s="52">
        <v>4.920739084612825E-6</v>
      </c>
      <c r="JX147" s="52">
        <v>2.8105978502387856E-5</v>
      </c>
      <c r="JY147" s="52">
        <v>6.0979036879541462E-7</v>
      </c>
      <c r="JZ147" s="52">
        <v>2.2726505652758918E-6</v>
      </c>
      <c r="KA147" s="52">
        <v>1.1051658564540486E-5</v>
      </c>
      <c r="KB147" s="52">
        <v>8.8689911777569889E-6</v>
      </c>
      <c r="KC147" s="52">
        <v>5.6311840062988986E-6</v>
      </c>
      <c r="KD147" s="52">
        <v>4.4959535977702888E-5</v>
      </c>
      <c r="KE147" s="52">
        <v>1.4462393986765307E-6</v>
      </c>
      <c r="KF147" s="52">
        <v>9.1140305693041608E-6</v>
      </c>
      <c r="KG147" s="52">
        <v>1.8501819338216263E-5</v>
      </c>
      <c r="KH147" s="52">
        <v>1.8643697455102242E-6</v>
      </c>
      <c r="KI147" s="52">
        <v>6.0724266204252672E-7</v>
      </c>
      <c r="KJ147" s="52">
        <v>8.8609772383913743E-6</v>
      </c>
      <c r="KK147" s="52">
        <v>1.0107749469579717E-6</v>
      </c>
      <c r="KL147" s="52">
        <v>5.3880747461242358E-6</v>
      </c>
      <c r="KM147" s="52">
        <v>9.7658345711554431E-6</v>
      </c>
      <c r="KN147" s="52">
        <v>4.9949099209324611E-6</v>
      </c>
      <c r="KO147" s="52">
        <v>2.8855222302532733E-5</v>
      </c>
      <c r="KP147" s="52">
        <v>8.5041890157229328E-6</v>
      </c>
      <c r="KQ147" s="52">
        <v>2.6102814776149136E-6</v>
      </c>
      <c r="KR147" s="52">
        <v>3.7997395791622006E-5</v>
      </c>
      <c r="KS147" s="52">
        <v>1.0504604474901392E-5</v>
      </c>
      <c r="KT147" s="52">
        <v>0</v>
      </c>
      <c r="KU147" s="52">
        <v>1.0396193859347568E-5</v>
      </c>
      <c r="KV147" s="52">
        <v>7.1507989318997809E-6</v>
      </c>
      <c r="KW147" s="52">
        <v>5.9415994831709464E-6</v>
      </c>
      <c r="KX147" s="52">
        <v>1.7742670650463671E-5</v>
      </c>
      <c r="KY147" s="52">
        <v>1.2583762529996715E-5</v>
      </c>
      <c r="KZ147" s="52">
        <v>3.4571229319308551E-6</v>
      </c>
    </row>
    <row r="148" spans="1:312" x14ac:dyDescent="0.2">
      <c r="A148" s="89">
        <v>1.153983</v>
      </c>
      <c r="B148" s="41" t="s">
        <v>811</v>
      </c>
      <c r="C148" s="51" t="s">
        <v>130</v>
      </c>
      <c r="D148" s="52">
        <v>2.0251579131177204E-5</v>
      </c>
      <c r="E148" s="52">
        <v>0</v>
      </c>
      <c r="F148" s="52">
        <v>0</v>
      </c>
      <c r="G148" s="52">
        <v>1.5872497771948998E-6</v>
      </c>
      <c r="H148" s="52">
        <v>2.685477663987599E-5</v>
      </c>
      <c r="I148" s="52">
        <v>2.0799589630567579E-6</v>
      </c>
      <c r="J148" s="52">
        <v>7.2087569137670732E-6</v>
      </c>
      <c r="K148" s="52">
        <v>0</v>
      </c>
      <c r="L148" s="52">
        <v>0</v>
      </c>
      <c r="M148" s="52">
        <v>1.2889146354973649E-6</v>
      </c>
      <c r="N148" s="52">
        <v>5.2654785432275457E-6</v>
      </c>
      <c r="O148" s="52">
        <v>0</v>
      </c>
      <c r="P148" s="52">
        <v>2.6506864242972919E-5</v>
      </c>
      <c r="Q148" s="52">
        <v>3.4706335073653668E-5</v>
      </c>
      <c r="R148" s="52">
        <v>0</v>
      </c>
      <c r="S148" s="52">
        <v>2.6208300037443445E-5</v>
      </c>
      <c r="T148" s="52">
        <v>1.8767994113845916E-4</v>
      </c>
      <c r="U148" s="52">
        <v>2.4387100247414396E-5</v>
      </c>
      <c r="V148" s="52">
        <v>2.6253075167100237E-5</v>
      </c>
      <c r="W148" s="52">
        <v>6.5902039235238045E-7</v>
      </c>
      <c r="X148" s="52">
        <v>6.7044569452047134E-6</v>
      </c>
      <c r="Y148" s="52">
        <v>3.7908808927048177E-4</v>
      </c>
      <c r="Z148" s="52">
        <v>1.9641357385398053E-5</v>
      </c>
      <c r="AA148" s="52">
        <v>9.8381979600094908E-5</v>
      </c>
      <c r="AB148" s="52">
        <v>3.9282116851489775E-5</v>
      </c>
      <c r="AC148" s="52">
        <v>4.1004992972934104E-5</v>
      </c>
      <c r="AD148" s="52">
        <v>7.1569980926327773E-5</v>
      </c>
      <c r="AE148" s="52">
        <v>3.9176755130880811E-5</v>
      </c>
      <c r="AF148" s="52">
        <v>9.1723761962747234E-6</v>
      </c>
      <c r="AG148" s="52">
        <v>2.129170278583261E-4</v>
      </c>
      <c r="AH148" s="52">
        <v>1.6033161925496924E-4</v>
      </c>
      <c r="AI148" s="52">
        <v>7.0142498672813919E-5</v>
      </c>
      <c r="AJ148" s="52">
        <v>5.4112051807490814E-4</v>
      </c>
      <c r="AK148" s="52">
        <v>2.699007968069812E-3</v>
      </c>
      <c r="AL148" s="52">
        <v>9.0263389404298777E-5</v>
      </c>
      <c r="AM148" s="52">
        <v>1.6168157819404741E-4</v>
      </c>
      <c r="AN148" s="52">
        <v>2.9905452429503863E-4</v>
      </c>
      <c r="AO148" s="52">
        <v>6.8221256255530417E-4</v>
      </c>
      <c r="AP148" s="52">
        <v>2.9675203451554852E-4</v>
      </c>
      <c r="AQ148" s="52">
        <v>1.0582366170423555E-4</v>
      </c>
      <c r="AR148" s="52">
        <v>1.6398244082950638E-3</v>
      </c>
      <c r="AS148" s="52">
        <v>4.1755896285959127E-4</v>
      </c>
      <c r="AT148" s="52">
        <v>1.6437223248557575E-5</v>
      </c>
      <c r="AU148" s="52">
        <v>1.3348556816918585E-4</v>
      </c>
      <c r="AV148" s="52">
        <v>1.2620903724308282E-6</v>
      </c>
      <c r="AW148" s="52">
        <v>3.0651546801146944E-6</v>
      </c>
      <c r="AX148" s="52">
        <v>5.0835981517637151E-6</v>
      </c>
      <c r="AY148" s="52">
        <v>4.0858155345437917E-5</v>
      </c>
      <c r="AZ148" s="52">
        <v>7.2112066321588714E-5</v>
      </c>
      <c r="BA148" s="52">
        <v>1.2367653571995622E-4</v>
      </c>
      <c r="BB148" s="52">
        <v>1.9721497691242422E-4</v>
      </c>
      <c r="BC148" s="52">
        <v>6.7133958219259455E-5</v>
      </c>
      <c r="BD148" s="52">
        <v>4.0737091360274304E-4</v>
      </c>
      <c r="BE148" s="52">
        <v>4.9057549936225372E-6</v>
      </c>
      <c r="BF148" s="52">
        <v>1.1264283537719058E-4</v>
      </c>
      <c r="BG148" s="52">
        <v>2.8116251180865422E-4</v>
      </c>
      <c r="BH148" s="52">
        <v>2.6922050311567838E-4</v>
      </c>
      <c r="BI148" s="52">
        <v>1.4990206934920286E-4</v>
      </c>
      <c r="BJ148" s="52">
        <v>8.7818065006439283E-5</v>
      </c>
      <c r="BK148" s="52">
        <v>7.1653439845973933E-5</v>
      </c>
      <c r="BL148" s="52">
        <v>3.5920123747576768E-6</v>
      </c>
      <c r="BM148" s="52">
        <v>8.2261024918693401E-6</v>
      </c>
      <c r="BN148" s="52">
        <v>2.0269508873265285E-5</v>
      </c>
      <c r="BO148" s="52">
        <v>9.7113375000145333E-5</v>
      </c>
      <c r="BP148" s="52">
        <v>0</v>
      </c>
      <c r="BQ148" s="52">
        <v>0</v>
      </c>
      <c r="BR148" s="52">
        <v>1.9695809389125313E-6</v>
      </c>
      <c r="BS148" s="52">
        <v>0</v>
      </c>
      <c r="BT148" s="52">
        <v>6.4515332458075326E-6</v>
      </c>
      <c r="BU148" s="52">
        <v>6.5188864218289623E-5</v>
      </c>
      <c r="BV148" s="52">
        <v>8.2973687643312483E-5</v>
      </c>
      <c r="BW148" s="52">
        <v>0</v>
      </c>
      <c r="BX148" s="52">
        <v>7.8001393779106444E-6</v>
      </c>
      <c r="BY148" s="52">
        <v>8.5852031779659068E-5</v>
      </c>
      <c r="BZ148" s="52">
        <v>8.1215748638352019E-6</v>
      </c>
      <c r="CA148" s="52">
        <v>3.1499810948406367E-6</v>
      </c>
      <c r="CB148" s="52">
        <v>0</v>
      </c>
      <c r="CC148" s="52">
        <v>1.8227108151853489E-4</v>
      </c>
      <c r="CD148" s="52">
        <v>9.1740291140297769E-5</v>
      </c>
      <c r="CE148" s="52">
        <v>3.4301501334266877E-4</v>
      </c>
      <c r="CF148" s="52">
        <v>2.5911784510267661E-5</v>
      </c>
      <c r="CG148" s="52">
        <v>1.9498110606459585E-4</v>
      </c>
      <c r="CH148" s="52">
        <v>1.0220226944683691E-4</v>
      </c>
      <c r="CI148" s="52">
        <v>7.3070384107890693E-5</v>
      </c>
      <c r="CJ148" s="52">
        <v>1.2867215760916509E-4</v>
      </c>
      <c r="CK148" s="52">
        <v>2.4792370543446769E-5</v>
      </c>
      <c r="CL148" s="52">
        <v>8.5406328968484237E-4</v>
      </c>
      <c r="CM148" s="52">
        <v>4.6799747278254797E-4</v>
      </c>
      <c r="CN148" s="52">
        <v>1.2749382674802092E-3</v>
      </c>
      <c r="CO148" s="52">
        <v>7.8589000586476378E-4</v>
      </c>
      <c r="CP148" s="52">
        <v>1.4466760718676089E-3</v>
      </c>
      <c r="CQ148" s="52">
        <v>2.4244079943276615E-4</v>
      </c>
      <c r="CR148" s="52">
        <v>6.8206659985448336E-5</v>
      </c>
      <c r="CS148" s="52">
        <v>2.2394261588571491E-4</v>
      </c>
      <c r="CT148" s="52">
        <v>1.3097789481719625E-4</v>
      </c>
      <c r="CU148" s="52">
        <v>2.3776380243680309E-4</v>
      </c>
      <c r="CV148" s="52">
        <v>1.8959862696211446E-4</v>
      </c>
      <c r="CW148" s="52">
        <v>2.0155444814433295E-4</v>
      </c>
      <c r="CX148" s="52">
        <v>5.4856080794126242E-4</v>
      </c>
      <c r="CY148" s="52">
        <v>2.7234484596847371E-4</v>
      </c>
      <c r="CZ148" s="52">
        <v>8.5587700298229039E-5</v>
      </c>
      <c r="DA148" s="52">
        <v>2.4865422777939816E-4</v>
      </c>
      <c r="DB148" s="52">
        <v>1.1786058088821914E-4</v>
      </c>
      <c r="DC148" s="52">
        <v>9.8018059083055948E-5</v>
      </c>
      <c r="DD148" s="52">
        <v>9.3487870067546366E-5</v>
      </c>
      <c r="DE148" s="52">
        <v>1.8608507236476894E-4</v>
      </c>
      <c r="DF148" s="52">
        <v>0</v>
      </c>
      <c r="DG148" s="52">
        <v>4.8793576928554082E-5</v>
      </c>
      <c r="DH148" s="52">
        <v>0</v>
      </c>
      <c r="DI148" s="52">
        <v>1.5839238493997213E-4</v>
      </c>
      <c r="DJ148" s="52">
        <v>2.2856485119735403E-3</v>
      </c>
      <c r="DK148" s="52">
        <v>5.198311467735699E-6</v>
      </c>
      <c r="DL148" s="52">
        <v>5.2926395761535071E-4</v>
      </c>
      <c r="DM148" s="52">
        <v>2.2478375248966034E-4</v>
      </c>
      <c r="DN148" s="52">
        <v>5.6494819016189232E-4</v>
      </c>
      <c r="DO148" s="52">
        <v>4.4067491980296904E-4</v>
      </c>
      <c r="DP148" s="52">
        <v>1.220283243571944E-4</v>
      </c>
      <c r="DQ148" s="52">
        <v>1.1787958649143295E-3</v>
      </c>
      <c r="DR148" s="52">
        <v>4.6878506691944472E-5</v>
      </c>
      <c r="DS148" s="52">
        <v>2.8544829631324775E-4</v>
      </c>
      <c r="DT148" s="52">
        <v>2.5422108640646825E-4</v>
      </c>
      <c r="DU148" s="52">
        <v>5.5639008370707667E-4</v>
      </c>
      <c r="DV148" s="52">
        <v>6.4343096694142218E-4</v>
      </c>
      <c r="DW148" s="52">
        <v>1.1576466468915025E-4</v>
      </c>
      <c r="DX148" s="52">
        <v>5.2473848308177029E-4</v>
      </c>
      <c r="DY148" s="52">
        <v>2.8440732535369703E-4</v>
      </c>
      <c r="DZ148" s="52">
        <v>8.0610706656677382E-4</v>
      </c>
      <c r="EA148" s="52">
        <v>1.0086911068921867E-3</v>
      </c>
      <c r="EB148" s="52">
        <v>5.478521715241235E-4</v>
      </c>
      <c r="EC148" s="52">
        <v>5.6717720752233827E-4</v>
      </c>
      <c r="ED148" s="52">
        <v>5.9162972823202165E-4</v>
      </c>
      <c r="EE148" s="52">
        <v>4.643334606154144E-4</v>
      </c>
      <c r="EF148" s="52">
        <v>1.2040243038770229E-3</v>
      </c>
      <c r="EG148" s="52">
        <v>5.8582304200781071E-4</v>
      </c>
      <c r="EH148" s="52">
        <v>8.0695982588591131E-4</v>
      </c>
      <c r="EI148" s="52">
        <v>7.7373284630895462E-4</v>
      </c>
      <c r="EJ148" s="52">
        <v>7.9485867252584617E-4</v>
      </c>
      <c r="EK148" s="52">
        <v>9.1758522873392303E-4</v>
      </c>
      <c r="EL148" s="52">
        <v>0</v>
      </c>
      <c r="EM148" s="52">
        <v>0</v>
      </c>
      <c r="EN148" s="52">
        <v>0</v>
      </c>
      <c r="EO148" s="52">
        <v>0</v>
      </c>
      <c r="EP148" s="52">
        <v>0</v>
      </c>
      <c r="EQ148" s="52">
        <v>0</v>
      </c>
      <c r="ER148" s="52">
        <v>0</v>
      </c>
      <c r="ES148" s="52">
        <v>0</v>
      </c>
      <c r="ET148" s="52">
        <v>0</v>
      </c>
      <c r="EU148" s="52">
        <v>1.0339137094832913E-5</v>
      </c>
      <c r="EV148" s="52">
        <v>0</v>
      </c>
      <c r="EW148" s="52">
        <v>0</v>
      </c>
      <c r="EX148" s="52">
        <v>4.5999028596750847E-5</v>
      </c>
      <c r="EY148" s="52">
        <v>5.994868308429116E-5</v>
      </c>
      <c r="EZ148" s="52">
        <v>1.2598983208435386E-4</v>
      </c>
      <c r="FA148" s="52">
        <v>3.0929432676486286E-6</v>
      </c>
      <c r="FB148" s="52">
        <v>7.8965284234596445E-5</v>
      </c>
      <c r="FC148" s="52">
        <v>9.1438463135278135E-6</v>
      </c>
      <c r="FD148" s="52">
        <v>6.2074278743507092E-5</v>
      </c>
      <c r="FE148" s="52">
        <v>0</v>
      </c>
      <c r="FF148" s="52">
        <v>6.7660000744264855E-6</v>
      </c>
      <c r="FG148" s="52">
        <v>7.8032351309650927E-6</v>
      </c>
      <c r="FH148" s="52">
        <v>1.9641611102639351E-5</v>
      </c>
      <c r="FI148" s="52">
        <v>1.581115842028341E-5</v>
      </c>
      <c r="FJ148" s="52">
        <v>1.0547711146397639E-4</v>
      </c>
      <c r="FK148" s="52">
        <v>1.1569244742632945E-5</v>
      </c>
      <c r="FL148" s="52">
        <v>1.1943411000443796E-5</v>
      </c>
      <c r="FM148" s="52">
        <v>6.05725284624943E-5</v>
      </c>
      <c r="FN148" s="52">
        <v>9.7218015408987905E-5</v>
      </c>
      <c r="FO148" s="52">
        <v>2.9447953468049903E-5</v>
      </c>
      <c r="FP148" s="52">
        <v>6.2627063421073455E-5</v>
      </c>
      <c r="FQ148" s="52">
        <v>3.7984146346953193E-5</v>
      </c>
      <c r="FR148" s="52">
        <v>3.2288259189697124E-4</v>
      </c>
      <c r="FS148" s="52">
        <v>0</v>
      </c>
      <c r="FT148" s="52">
        <v>0</v>
      </c>
      <c r="FU148" s="52">
        <v>7.2009076336552943E-6</v>
      </c>
      <c r="FV148" s="52">
        <v>4.1694584394241241E-5</v>
      </c>
      <c r="FW148" s="52">
        <v>6.6336604610645458E-6</v>
      </c>
      <c r="FX148" s="52">
        <v>8.6928185373925786E-7</v>
      </c>
      <c r="FY148" s="52">
        <v>0</v>
      </c>
      <c r="FZ148" s="52">
        <v>1.4240537276848905E-5</v>
      </c>
      <c r="GA148" s="52">
        <v>3.0569105244849793E-5</v>
      </c>
      <c r="GB148" s="52">
        <v>2.879962874872911E-5</v>
      </c>
      <c r="GC148" s="52">
        <v>3.1935899134918589E-6</v>
      </c>
      <c r="GD148" s="52">
        <v>1.0533182463598212E-5</v>
      </c>
      <c r="GE148" s="52">
        <v>4.0107130632977899E-5</v>
      </c>
      <c r="GF148" s="52">
        <v>2.4507056153765731E-4</v>
      </c>
      <c r="GG148" s="52">
        <v>9.6100363349669103E-6</v>
      </c>
      <c r="GH148" s="52">
        <v>1.8046697672497057E-4</v>
      </c>
      <c r="GI148" s="52">
        <v>1.595675200879638E-4</v>
      </c>
      <c r="GJ148" s="52">
        <v>8.4438606920595602E-5</v>
      </c>
      <c r="GK148" s="52">
        <v>4.3818049144136195E-5</v>
      </c>
      <c r="GL148" s="52">
        <v>2.997569548385023E-4</v>
      </c>
      <c r="GM148" s="52">
        <v>4.0893450338786461E-5</v>
      </c>
      <c r="GN148" s="52">
        <v>1.4749746457497871E-4</v>
      </c>
      <c r="GO148" s="52">
        <v>5.2573919081010973E-6</v>
      </c>
      <c r="GP148" s="52">
        <v>2.1323735233620777E-6</v>
      </c>
      <c r="GQ148" s="52">
        <v>0</v>
      </c>
      <c r="GR148" s="52">
        <v>5.6403616918961752E-5</v>
      </c>
      <c r="GS148" s="52">
        <v>0</v>
      </c>
      <c r="GT148" s="52">
        <v>0</v>
      </c>
      <c r="GU148" s="52">
        <v>2.7000704385807527E-5</v>
      </c>
      <c r="GV148" s="52">
        <v>0</v>
      </c>
      <c r="GW148" s="52">
        <v>1.5130095373480258E-4</v>
      </c>
      <c r="GX148" s="52">
        <v>2.4911330339185055E-5</v>
      </c>
      <c r="GY148" s="52">
        <v>4.6733617250858218E-4</v>
      </c>
      <c r="GZ148" s="52">
        <v>1.0923410133119711E-2</v>
      </c>
      <c r="HA148" s="52">
        <v>3.166367029440207E-2</v>
      </c>
      <c r="HB148" s="52">
        <v>3.5449184805672433E-3</v>
      </c>
      <c r="HC148" s="52">
        <v>2.640898479118647E-2</v>
      </c>
      <c r="HD148" s="52">
        <v>1.965766692083766E-2</v>
      </c>
      <c r="HE148" s="52">
        <v>4.4054293431571153E-3</v>
      </c>
      <c r="HF148" s="52">
        <v>1.6740706130903337E-3</v>
      </c>
      <c r="HG148" s="52">
        <v>8.0923163906559546E-4</v>
      </c>
      <c r="HH148" s="52">
        <v>8.7738663341878683E-3</v>
      </c>
      <c r="HI148" s="52">
        <v>2.5458835100602285E-3</v>
      </c>
      <c r="HJ148" s="52">
        <v>3.007037621154248E-3</v>
      </c>
      <c r="HK148" s="52">
        <v>2.1327138379746268E-5</v>
      </c>
      <c r="HL148" s="52">
        <v>1.8136015979126087E-5</v>
      </c>
      <c r="HM148" s="52">
        <v>6.5222822151383153E-5</v>
      </c>
      <c r="HN148" s="52">
        <v>1.7561582816003686E-5</v>
      </c>
      <c r="HO148" s="52">
        <v>2.9963053180119512E-5</v>
      </c>
      <c r="HP148" s="52">
        <v>1.6177421258800591E-3</v>
      </c>
      <c r="HQ148" s="52">
        <v>1.7895638622592272E-3</v>
      </c>
      <c r="HR148" s="52">
        <v>8.9166283547221462E-4</v>
      </c>
      <c r="HS148" s="52">
        <v>3.5201236246421891E-3</v>
      </c>
      <c r="HT148" s="52">
        <v>4.0646921239626457E-3</v>
      </c>
      <c r="HU148" s="52">
        <v>3.0964912752097684E-3</v>
      </c>
      <c r="HV148" s="52">
        <v>6.0482029996438054E-4</v>
      </c>
      <c r="HW148" s="52">
        <v>1.0331053263340777E-4</v>
      </c>
      <c r="HX148" s="52">
        <v>9.8203738589956361E-5</v>
      </c>
      <c r="HY148" s="52">
        <v>4.4160965759740446E-5</v>
      </c>
      <c r="HZ148" s="52">
        <v>2.4638466157644623E-4</v>
      </c>
      <c r="IA148" s="52">
        <v>6.5136384778024771E-5</v>
      </c>
      <c r="IB148" s="52">
        <v>7.9266067035209262E-5</v>
      </c>
      <c r="IC148" s="52">
        <v>3.7060213934775164E-4</v>
      </c>
      <c r="ID148" s="52">
        <v>3.607676279949764E-4</v>
      </c>
      <c r="IE148" s="52">
        <v>3.6595278564753711E-4</v>
      </c>
      <c r="IF148" s="52">
        <v>1.8195365041988147E-4</v>
      </c>
      <c r="IG148" s="52">
        <v>1.2887800681480016E-4</v>
      </c>
      <c r="IH148" s="52">
        <v>4.9429672349995934E-5</v>
      </c>
      <c r="II148" s="52">
        <v>1.6387200293167638E-4</v>
      </c>
      <c r="IJ148" s="52">
        <v>0</v>
      </c>
      <c r="IK148" s="52">
        <v>7.899970951592009E-6</v>
      </c>
      <c r="IL148" s="52">
        <v>3.6907970900713322E-6</v>
      </c>
      <c r="IM148" s="52">
        <v>1.4596500104409528E-6</v>
      </c>
      <c r="IN148" s="52">
        <v>0</v>
      </c>
      <c r="IO148" s="52">
        <v>0</v>
      </c>
      <c r="IP148" s="52">
        <v>8.8026852830536897E-7</v>
      </c>
      <c r="IQ148" s="52">
        <v>4.1209532695462507E-5</v>
      </c>
      <c r="IR148" s="52">
        <v>2.2051631773769482E-5</v>
      </c>
      <c r="IS148" s="52">
        <v>0</v>
      </c>
      <c r="IT148" s="52">
        <v>0</v>
      </c>
      <c r="IU148" s="52">
        <v>0</v>
      </c>
      <c r="IV148" s="52">
        <v>4.9641799182414375E-7</v>
      </c>
      <c r="IW148" s="52">
        <v>9.3569646595390892E-6</v>
      </c>
      <c r="IX148" s="52">
        <v>0</v>
      </c>
      <c r="IY148" s="52">
        <v>1.5497264598966517E-5</v>
      </c>
      <c r="IZ148" s="52">
        <v>8.0153122350349043E-6</v>
      </c>
      <c r="JA148" s="52">
        <v>3.0363579008982321E-5</v>
      </c>
      <c r="JB148" s="52">
        <v>7.410391042193174E-6</v>
      </c>
      <c r="JC148" s="52">
        <v>4.0431899944445071E-7</v>
      </c>
      <c r="JD148" s="52">
        <v>0</v>
      </c>
      <c r="JE148" s="52">
        <v>0</v>
      </c>
      <c r="JF148" s="52">
        <v>0</v>
      </c>
      <c r="JG148" s="52">
        <v>5.3128047689652742E-6</v>
      </c>
      <c r="JH148" s="52">
        <v>3.3755364302054334E-6</v>
      </c>
      <c r="JI148" s="52">
        <v>1.9890742373159986E-5</v>
      </c>
      <c r="JJ148" s="52">
        <v>1.7732962875599549E-6</v>
      </c>
      <c r="JK148" s="52">
        <v>1.3972959218405327E-6</v>
      </c>
      <c r="JL148" s="52">
        <v>2.4549970316754498E-5</v>
      </c>
      <c r="JM148" s="52">
        <v>4.3475968438277665E-6</v>
      </c>
      <c r="JN148" s="52">
        <v>5.978610489878766E-7</v>
      </c>
      <c r="JO148" s="52">
        <v>0</v>
      </c>
      <c r="JP148" s="52">
        <v>6.4478732595518998E-7</v>
      </c>
      <c r="JQ148" s="52">
        <v>3.4881962820763517E-6</v>
      </c>
      <c r="JR148" s="52">
        <v>1.9027935899896691E-5</v>
      </c>
      <c r="JS148" s="52">
        <v>0</v>
      </c>
      <c r="JT148" s="52">
        <v>5.2887302631062026E-4</v>
      </c>
      <c r="JU148" s="52">
        <v>1.807158797291889E-4</v>
      </c>
      <c r="JV148" s="52">
        <v>4.8754615727968575E-4</v>
      </c>
      <c r="JW148" s="52">
        <v>6.2034277222474061E-4</v>
      </c>
      <c r="JX148" s="52">
        <v>5.9822566091103269E-4</v>
      </c>
      <c r="JY148" s="52">
        <v>1.1446806327797632E-3</v>
      </c>
      <c r="JZ148" s="52">
        <v>8.6899065656939308E-4</v>
      </c>
      <c r="KA148" s="52">
        <v>1.2585872318366021E-2</v>
      </c>
      <c r="KB148" s="52">
        <v>1.2354055130417534E-3</v>
      </c>
      <c r="KC148" s="52">
        <v>2.0940488996731038E-4</v>
      </c>
      <c r="KD148" s="52">
        <v>9.352111383980334E-4</v>
      </c>
      <c r="KE148" s="52">
        <v>5.4512100411653857E-4</v>
      </c>
      <c r="KF148" s="52">
        <v>6.0882976990658914E-3</v>
      </c>
      <c r="KG148" s="52">
        <v>4.5983574833434628E-4</v>
      </c>
      <c r="KH148" s="52">
        <v>5.6973023825918111E-4</v>
      </c>
      <c r="KI148" s="52">
        <v>2.9511993375266801E-4</v>
      </c>
      <c r="KJ148" s="52">
        <v>7.1826809171222949E-4</v>
      </c>
      <c r="KK148" s="52">
        <v>2.9564898375396484E-3</v>
      </c>
      <c r="KL148" s="52">
        <v>1.9424582659218945E-4</v>
      </c>
      <c r="KM148" s="52">
        <v>1.381377815709503E-2</v>
      </c>
      <c r="KN148" s="52">
        <v>1.1944414438573574E-2</v>
      </c>
      <c r="KO148" s="52">
        <v>1.7234035605223263E-3</v>
      </c>
      <c r="KP148" s="52">
        <v>6.1342167305119524E-4</v>
      </c>
      <c r="KQ148" s="52">
        <v>8.6779677817133676E-3</v>
      </c>
      <c r="KR148" s="52">
        <v>1.2166982972294092E-4</v>
      </c>
      <c r="KS148" s="52">
        <v>2.3852885810844826E-4</v>
      </c>
      <c r="KT148" s="52">
        <v>9.0572718211296196E-3</v>
      </c>
      <c r="KU148" s="52">
        <v>1.0580212999373583E-3</v>
      </c>
      <c r="KV148" s="52">
        <v>3.3995885801662046E-2</v>
      </c>
      <c r="KW148" s="52">
        <v>2.1352357513198023E-4</v>
      </c>
      <c r="KX148" s="52">
        <v>4.051133473817241E-4</v>
      </c>
      <c r="KY148" s="52">
        <v>8.0182727224121196E-3</v>
      </c>
      <c r="KZ148" s="52">
        <v>6.5248457151404933E-3</v>
      </c>
    </row>
    <row r="149" spans="1:312" x14ac:dyDescent="0.2">
      <c r="A149" s="89">
        <v>1.0439560000000001</v>
      </c>
      <c r="B149" s="41" t="s">
        <v>810</v>
      </c>
      <c r="C149" s="51" t="s">
        <v>108</v>
      </c>
      <c r="D149" s="52">
        <v>0</v>
      </c>
      <c r="E149" s="52">
        <v>0</v>
      </c>
      <c r="F149" s="52">
        <v>0</v>
      </c>
      <c r="G149" s="52">
        <v>1.0242509246001277E-6</v>
      </c>
      <c r="H149" s="52">
        <v>0</v>
      </c>
      <c r="I149" s="52">
        <v>4.9305693880665961E-5</v>
      </c>
      <c r="J149" s="52">
        <v>2.2325507300639721E-4</v>
      </c>
      <c r="K149" s="52">
        <v>5.383031815639544E-5</v>
      </c>
      <c r="L149" s="52">
        <v>1.0020625450579119E-4</v>
      </c>
      <c r="M149" s="52">
        <v>2.8755343328219975E-5</v>
      </c>
      <c r="N149" s="52">
        <v>6.1561724375510925E-5</v>
      </c>
      <c r="O149" s="52">
        <v>9.6479429355488848E-5</v>
      </c>
      <c r="P149" s="52">
        <v>1.3877171258434585E-4</v>
      </c>
      <c r="Q149" s="52">
        <v>1.4962566712125146E-4</v>
      </c>
      <c r="R149" s="52">
        <v>1.6189254017601605E-4</v>
      </c>
      <c r="S149" s="52">
        <v>9.5663904638177596E-5</v>
      </c>
      <c r="T149" s="52">
        <v>1.0621886030389391E-4</v>
      </c>
      <c r="U149" s="52">
        <v>2.3641158146559744E-4</v>
      </c>
      <c r="V149" s="52">
        <v>2.852371840609495E-3</v>
      </c>
      <c r="W149" s="52">
        <v>1.5604567644946254E-3</v>
      </c>
      <c r="X149" s="52">
        <v>7.4126739066494569E-4</v>
      </c>
      <c r="Y149" s="52">
        <v>1.9200778871628822E-4</v>
      </c>
      <c r="Z149" s="52">
        <v>1.0983504529435626E-4</v>
      </c>
      <c r="AA149" s="52">
        <v>3.1830301738015654E-6</v>
      </c>
      <c r="AB149" s="52">
        <v>8.7121570516202689E-5</v>
      </c>
      <c r="AC149" s="52">
        <v>5.7464793315344478E-5</v>
      </c>
      <c r="AD149" s="52">
        <v>1.0101762192180203E-4</v>
      </c>
      <c r="AE149" s="52">
        <v>2.3584961872898781E-5</v>
      </c>
      <c r="AF149" s="52">
        <v>2.1089621798879175E-4</v>
      </c>
      <c r="AG149" s="52">
        <v>1.4971938537872973E-6</v>
      </c>
      <c r="AH149" s="52">
        <v>1.9999308270668595E-6</v>
      </c>
      <c r="AI149" s="52">
        <v>0</v>
      </c>
      <c r="AJ149" s="52">
        <v>0</v>
      </c>
      <c r="AK149" s="52">
        <v>0</v>
      </c>
      <c r="AL149" s="52">
        <v>1.0298846754095409E-5</v>
      </c>
      <c r="AM149" s="52">
        <v>0</v>
      </c>
      <c r="AN149" s="52">
        <v>7.21263486970656E-5</v>
      </c>
      <c r="AO149" s="52">
        <v>8.2761569253745975E-7</v>
      </c>
      <c r="AP149" s="52">
        <v>3.2992255212070131E-5</v>
      </c>
      <c r="AQ149" s="52">
        <v>8.299189942347185E-5</v>
      </c>
      <c r="AR149" s="52">
        <v>7.9024216712330042E-5</v>
      </c>
      <c r="AS149" s="52">
        <v>2.2468382497959661E-6</v>
      </c>
      <c r="AT149" s="52">
        <v>1.3656675004415352E-6</v>
      </c>
      <c r="AU149" s="52">
        <v>1.3838555493462498E-4</v>
      </c>
      <c r="AV149" s="52">
        <v>3.8617064039205342E-5</v>
      </c>
      <c r="AW149" s="52">
        <v>9.8553027571963609E-5</v>
      </c>
      <c r="AX149" s="52">
        <v>8.52783046917719E-5</v>
      </c>
      <c r="AY149" s="52">
        <v>1.9641716092242316E-3</v>
      </c>
      <c r="AZ149" s="52">
        <v>5.1343299255560178E-5</v>
      </c>
      <c r="BA149" s="52">
        <v>1.5626697418670143E-4</v>
      </c>
      <c r="BB149" s="52">
        <v>5.9460401948719714E-5</v>
      </c>
      <c r="BC149" s="52">
        <v>4.1690111852164414E-5</v>
      </c>
      <c r="BD149" s="52">
        <v>4.1384508483038304E-5</v>
      </c>
      <c r="BE149" s="52">
        <v>4.616957643107191E-6</v>
      </c>
      <c r="BF149" s="52">
        <v>3.7206280567049847E-5</v>
      </c>
      <c r="BG149" s="52">
        <v>6.9951099224931429E-7</v>
      </c>
      <c r="BH149" s="52">
        <v>3.0965288636748352E-5</v>
      </c>
      <c r="BI149" s="52">
        <v>2.9550123478534881E-4</v>
      </c>
      <c r="BJ149" s="52">
        <v>5.6514931634483805E-4</v>
      </c>
      <c r="BK149" s="52">
        <v>2.2532149781869109E-4</v>
      </c>
      <c r="BL149" s="52">
        <v>2.1244187473566832E-4</v>
      </c>
      <c r="BM149" s="52">
        <v>1.1317372812238005E-4</v>
      </c>
      <c r="BN149" s="52">
        <v>1.4997347695224587E-4</v>
      </c>
      <c r="BO149" s="52">
        <v>2.2416715476345316E-4</v>
      </c>
      <c r="BP149" s="52">
        <v>2.1109146138033933E-6</v>
      </c>
      <c r="BQ149" s="52">
        <v>1.0176079601913899E-5</v>
      </c>
      <c r="BR149" s="52">
        <v>1.8566750252169085E-6</v>
      </c>
      <c r="BS149" s="52">
        <v>1.2932389137023539E-4</v>
      </c>
      <c r="BT149" s="52">
        <v>4.1156332774979084E-6</v>
      </c>
      <c r="BU149" s="52">
        <v>2.0049840908132404E-4</v>
      </c>
      <c r="BV149" s="52">
        <v>2.1333741100235996E-4</v>
      </c>
      <c r="BW149" s="52">
        <v>1.2209172564107705E-4</v>
      </c>
      <c r="BX149" s="52">
        <v>2.7725976628602608E-4</v>
      </c>
      <c r="BY149" s="52">
        <v>5.4229284298268593E-4</v>
      </c>
      <c r="BZ149" s="52">
        <v>1.909618038144993E-4</v>
      </c>
      <c r="CA149" s="52">
        <v>1.9144885098642536E-4</v>
      </c>
      <c r="CB149" s="52">
        <v>1.476754150027408E-4</v>
      </c>
      <c r="CC149" s="52">
        <v>6.2137912684829958E-4</v>
      </c>
      <c r="CD149" s="52">
        <v>2.5843288961817335E-4</v>
      </c>
      <c r="CE149" s="52">
        <v>1.2760611614670933E-4</v>
      </c>
      <c r="CF149" s="52">
        <v>8.1199578917967065E-5</v>
      </c>
      <c r="CG149" s="52">
        <v>1.0422568600110758E-4</v>
      </c>
      <c r="CH149" s="52">
        <v>5.0213456209944498E-5</v>
      </c>
      <c r="CI149" s="52">
        <v>1.4314715499126553E-4</v>
      </c>
      <c r="CJ149" s="52">
        <v>2.9250720975027133E-5</v>
      </c>
      <c r="CK149" s="52">
        <v>0</v>
      </c>
      <c r="CL149" s="52">
        <v>1.0123123308027669E-6</v>
      </c>
      <c r="CM149" s="52">
        <v>0</v>
      </c>
      <c r="CN149" s="52">
        <v>0</v>
      </c>
      <c r="CO149" s="52">
        <v>0</v>
      </c>
      <c r="CP149" s="52">
        <v>0</v>
      </c>
      <c r="CQ149" s="52">
        <v>1.3113626487888254E-6</v>
      </c>
      <c r="CR149" s="52">
        <v>1.8488494603851111E-5</v>
      </c>
      <c r="CS149" s="52">
        <v>4.2695437495209294E-5</v>
      </c>
      <c r="CT149" s="52">
        <v>1.1022818396989109E-6</v>
      </c>
      <c r="CU149" s="52">
        <v>1.6286981594813796E-6</v>
      </c>
      <c r="CV149" s="52">
        <v>1.8187152076888717E-5</v>
      </c>
      <c r="CW149" s="52">
        <v>0</v>
      </c>
      <c r="CX149" s="52">
        <v>0</v>
      </c>
      <c r="CY149" s="52">
        <v>0</v>
      </c>
      <c r="CZ149" s="52">
        <v>0</v>
      </c>
      <c r="DA149" s="52">
        <v>2.7507866416292634E-6</v>
      </c>
      <c r="DB149" s="52">
        <v>6.5988481124677837E-5</v>
      </c>
      <c r="DC149" s="52">
        <v>9.1367250636934948E-4</v>
      </c>
      <c r="DD149" s="52">
        <v>8.2849660680619803E-4</v>
      </c>
      <c r="DE149" s="52">
        <v>2.6336548381198808E-4</v>
      </c>
      <c r="DF149" s="52">
        <v>1.3182750603799021E-3</v>
      </c>
      <c r="DG149" s="52">
        <v>4.1541535581289502E-4</v>
      </c>
      <c r="DH149" s="52">
        <v>2.5076604865201675E-4</v>
      </c>
      <c r="DI149" s="52">
        <v>1.2968617487893269E-6</v>
      </c>
      <c r="DJ149" s="52">
        <v>0</v>
      </c>
      <c r="DK149" s="52">
        <v>2.2754614050062072E-5</v>
      </c>
      <c r="DL149" s="52">
        <v>1.0560595688281284E-4</v>
      </c>
      <c r="DM149" s="52">
        <v>0</v>
      </c>
      <c r="DN149" s="52">
        <v>6.9957197190869546E-6</v>
      </c>
      <c r="DO149" s="52">
        <v>0</v>
      </c>
      <c r="DP149" s="52">
        <v>0</v>
      </c>
      <c r="DQ149" s="52">
        <v>0</v>
      </c>
      <c r="DR149" s="52">
        <v>9.6932433399226487E-5</v>
      </c>
      <c r="DS149" s="52">
        <v>0</v>
      </c>
      <c r="DT149" s="52">
        <v>2.6635687292432193E-5</v>
      </c>
      <c r="DU149" s="52">
        <v>6.7100250341373843E-5</v>
      </c>
      <c r="DV149" s="52">
        <v>2.1300714667837011E-5</v>
      </c>
      <c r="DW149" s="52">
        <v>0</v>
      </c>
      <c r="DX149" s="52">
        <v>0</v>
      </c>
      <c r="DY149" s="52">
        <v>0</v>
      </c>
      <c r="DZ149" s="52">
        <v>0</v>
      </c>
      <c r="EA149" s="52">
        <v>4.7796159572607889E-5</v>
      </c>
      <c r="EB149" s="52">
        <v>1.581588778665055E-5</v>
      </c>
      <c r="EC149" s="52">
        <v>0</v>
      </c>
      <c r="ED149" s="52">
        <v>2.8369341807115247E-5</v>
      </c>
      <c r="EE149" s="52">
        <v>0</v>
      </c>
      <c r="EF149" s="52">
        <v>0</v>
      </c>
      <c r="EG149" s="52">
        <v>0</v>
      </c>
      <c r="EH149" s="52">
        <v>0</v>
      </c>
      <c r="EI149" s="52">
        <v>7.9102114346509904E-6</v>
      </c>
      <c r="EJ149" s="52">
        <v>0</v>
      </c>
      <c r="EK149" s="52">
        <v>9.9819632668338093E-7</v>
      </c>
      <c r="EL149" s="52">
        <v>1.6616860834913323E-4</v>
      </c>
      <c r="EM149" s="52">
        <v>3.1954826954885841E-5</v>
      </c>
      <c r="EN149" s="52">
        <v>3.099218739337716E-4</v>
      </c>
      <c r="EO149" s="52">
        <v>1.3249629033172626E-4</v>
      </c>
      <c r="EP149" s="52">
        <v>8.1867442025916013E-5</v>
      </c>
      <c r="EQ149" s="52">
        <v>1.5468759232305058E-5</v>
      </c>
      <c r="ER149" s="52">
        <v>3.236813325255628E-5</v>
      </c>
      <c r="ES149" s="52">
        <v>1.1576233145393428E-4</v>
      </c>
      <c r="ET149" s="52">
        <v>5.8874550008763603E-5</v>
      </c>
      <c r="EU149" s="52">
        <v>5.6748647212240799E-6</v>
      </c>
      <c r="EV149" s="52">
        <v>5.2381823587059324E-4</v>
      </c>
      <c r="EW149" s="52">
        <v>3.7747488676722199E-5</v>
      </c>
      <c r="EX149" s="52">
        <v>6.1786848480498374E-4</v>
      </c>
      <c r="EY149" s="52">
        <v>1.9534316046667232E-4</v>
      </c>
      <c r="EZ149" s="52">
        <v>2.7132222846782002E-4</v>
      </c>
      <c r="FA149" s="52">
        <v>5.1889927518980364E-4</v>
      </c>
      <c r="FB149" s="52">
        <v>7.1148330224492435E-4</v>
      </c>
      <c r="FC149" s="52">
        <v>9.3165097786215259E-4</v>
      </c>
      <c r="FD149" s="52">
        <v>7.8449126272973449E-5</v>
      </c>
      <c r="FE149" s="52">
        <v>1.0849509545490194E-4</v>
      </c>
      <c r="FF149" s="52">
        <v>1.1053286517768327E-4</v>
      </c>
      <c r="FG149" s="52">
        <v>3.3784121448239676E-4</v>
      </c>
      <c r="FH149" s="52">
        <v>7.0360281560600179E-4</v>
      </c>
      <c r="FI149" s="52">
        <v>2.9384398502248839E-4</v>
      </c>
      <c r="FJ149" s="52">
        <v>5.3523311392034004E-4</v>
      </c>
      <c r="FK149" s="52">
        <v>2.3140218819308136E-4</v>
      </c>
      <c r="FL149" s="52">
        <v>1.9493026790019145E-5</v>
      </c>
      <c r="FM149" s="52">
        <v>3.7078525006835619E-5</v>
      </c>
      <c r="FN149" s="52">
        <v>5.9424270379771868E-5</v>
      </c>
      <c r="FO149" s="52">
        <v>1.3678255290438165E-4</v>
      </c>
      <c r="FP149" s="52">
        <v>3.9493188231077571E-5</v>
      </c>
      <c r="FQ149" s="52">
        <v>7.9560031836064137E-6</v>
      </c>
      <c r="FR149" s="52">
        <v>2.5781206238008221E-5</v>
      </c>
      <c r="FS149" s="52">
        <v>1.6935678236824599E-4</v>
      </c>
      <c r="FT149" s="52">
        <v>0</v>
      </c>
      <c r="FU149" s="52">
        <v>1.6199941560895459E-5</v>
      </c>
      <c r="FV149" s="52">
        <v>0</v>
      </c>
      <c r="FW149" s="52">
        <v>8.9607913486154145E-6</v>
      </c>
      <c r="FX149" s="52">
        <v>7.8133098383152112E-6</v>
      </c>
      <c r="FY149" s="52">
        <v>1.0936286221748923E-5</v>
      </c>
      <c r="FZ149" s="52">
        <v>1.0475682751342567E-5</v>
      </c>
      <c r="GA149" s="52">
        <v>1.117988317467778E-4</v>
      </c>
      <c r="GB149" s="52">
        <v>1.5829602455707785E-4</v>
      </c>
      <c r="GC149" s="52">
        <v>1.1306381769362353E-4</v>
      </c>
      <c r="GD149" s="52">
        <v>2.2093293096017296E-4</v>
      </c>
      <c r="GE149" s="52">
        <v>2.4096481338238066E-4</v>
      </c>
      <c r="GF149" s="52">
        <v>5.6026874206899289E-4</v>
      </c>
      <c r="GG149" s="52">
        <v>1.7175521315447573E-4</v>
      </c>
      <c r="GH149" s="52">
        <v>9.5879246460144483E-5</v>
      </c>
      <c r="GI149" s="52">
        <v>1.5698407105961085E-5</v>
      </c>
      <c r="GJ149" s="52">
        <v>7.5116155481387663E-6</v>
      </c>
      <c r="GK149" s="52">
        <v>0</v>
      </c>
      <c r="GL149" s="52">
        <v>0</v>
      </c>
      <c r="GM149" s="52">
        <v>1.1275511808176328E-4</v>
      </c>
      <c r="GN149" s="52">
        <v>8.1428503912080242E-6</v>
      </c>
      <c r="GO149" s="52">
        <v>3.0946988966410881E-3</v>
      </c>
      <c r="GP149" s="52">
        <v>1.8338801482987413E-3</v>
      </c>
      <c r="GQ149" s="52">
        <v>6.3297048626628338E-3</v>
      </c>
      <c r="GR149" s="52">
        <v>9.8484801403943734E-4</v>
      </c>
      <c r="GS149" s="52">
        <v>4.1634903189479528E-3</v>
      </c>
      <c r="GT149" s="52">
        <v>1.8397299054541696E-3</v>
      </c>
      <c r="GU149" s="52">
        <v>1.5920067642395778E-3</v>
      </c>
      <c r="GV149" s="52">
        <v>1.0249708401389657E-2</v>
      </c>
      <c r="GW149" s="52">
        <v>3.4129788880810189E-5</v>
      </c>
      <c r="GX149" s="52">
        <v>1.3452967150803513E-5</v>
      </c>
      <c r="GY149" s="52">
        <v>8.5859536565450334E-5</v>
      </c>
      <c r="GZ149" s="52">
        <v>0</v>
      </c>
      <c r="HA149" s="52">
        <v>1.9315924041508414E-5</v>
      </c>
      <c r="HB149" s="52">
        <v>0</v>
      </c>
      <c r="HC149" s="52">
        <v>1.2819063013801904E-6</v>
      </c>
      <c r="HD149" s="52">
        <v>0</v>
      </c>
      <c r="HE149" s="52">
        <v>0</v>
      </c>
      <c r="HF149" s="52">
        <v>0</v>
      </c>
      <c r="HG149" s="52">
        <v>0</v>
      </c>
      <c r="HH149" s="52">
        <v>0</v>
      </c>
      <c r="HI149" s="52">
        <v>1.8785397855087292E-6</v>
      </c>
      <c r="HJ149" s="52">
        <v>1.9904340285085511E-5</v>
      </c>
      <c r="HK149" s="52">
        <v>4.741339334713289E-3</v>
      </c>
      <c r="HL149" s="52">
        <v>2.1150954407637124E-3</v>
      </c>
      <c r="HM149" s="52">
        <v>1.8009406376409765E-3</v>
      </c>
      <c r="HN149" s="52">
        <v>4.4005562011071074E-3</v>
      </c>
      <c r="HO149" s="52">
        <v>1.7739400524268455E-3</v>
      </c>
      <c r="HP149" s="52">
        <v>0</v>
      </c>
      <c r="HQ149" s="52">
        <v>4.3541496860737321E-6</v>
      </c>
      <c r="HR149" s="52">
        <v>0</v>
      </c>
      <c r="HS149" s="52">
        <v>4.6535731892963953E-6</v>
      </c>
      <c r="HT149" s="52">
        <v>0</v>
      </c>
      <c r="HU149" s="52">
        <v>1.4893992711322761E-6</v>
      </c>
      <c r="HV149" s="52">
        <v>3.1118568990746943E-5</v>
      </c>
      <c r="HW149" s="52">
        <v>4.6639124707692367E-2</v>
      </c>
      <c r="HX149" s="52">
        <v>1.0627279443607727E-2</v>
      </c>
      <c r="HY149" s="52">
        <v>2.0520218806055087E-2</v>
      </c>
      <c r="HZ149" s="52">
        <v>1.0254660149399934E-2</v>
      </c>
      <c r="IA149" s="52">
        <v>1.4788281875875817E-2</v>
      </c>
      <c r="IB149" s="52">
        <v>1.8955118818351224E-2</v>
      </c>
      <c r="IC149" s="52">
        <v>2.0134392144336667E-5</v>
      </c>
      <c r="ID149" s="52">
        <v>0</v>
      </c>
      <c r="IE149" s="52">
        <v>9.8558294112258823E-6</v>
      </c>
      <c r="IF149" s="52">
        <v>2.8893799739932165E-5</v>
      </c>
      <c r="IG149" s="52">
        <v>2.9457062358295234E-5</v>
      </c>
      <c r="IH149" s="52">
        <v>1.4411486414007578E-4</v>
      </c>
      <c r="II149" s="52">
        <v>1.5338530486709562E-4</v>
      </c>
      <c r="IJ149" s="52">
        <v>1.9634470711433978E-5</v>
      </c>
      <c r="IK149" s="52">
        <v>3.4491289085971862E-5</v>
      </c>
      <c r="IL149" s="52">
        <v>1.0034344991462179E-4</v>
      </c>
      <c r="IM149" s="52">
        <v>6.6178509447404308E-5</v>
      </c>
      <c r="IN149" s="52">
        <v>1.3049585308051961E-4</v>
      </c>
      <c r="IO149" s="52">
        <v>9.5244196905836374E-5</v>
      </c>
      <c r="IP149" s="52">
        <v>1.6819968577097479E-4</v>
      </c>
      <c r="IQ149" s="52">
        <v>7.4914057212029786E-5</v>
      </c>
      <c r="IR149" s="52">
        <v>1.13838497607024E-4</v>
      </c>
      <c r="IS149" s="52">
        <v>5.343245795172957E-5</v>
      </c>
      <c r="IT149" s="52">
        <v>8.7100513225512669E-6</v>
      </c>
      <c r="IU149" s="52">
        <v>3.9336120171468185E-5</v>
      </c>
      <c r="IV149" s="52">
        <v>9.3675300780652528E-5</v>
      </c>
      <c r="IW149" s="52">
        <v>5.7030810727737066E-6</v>
      </c>
      <c r="IX149" s="52">
        <v>1.2478028580787119E-4</v>
      </c>
      <c r="IY149" s="52">
        <v>1.3569179864024841E-5</v>
      </c>
      <c r="IZ149" s="52">
        <v>7.0874527208705375E-5</v>
      </c>
      <c r="JA149" s="52">
        <v>5.9015938745237167E-5</v>
      </c>
      <c r="JB149" s="52">
        <v>8.689906091238284E-5</v>
      </c>
      <c r="JC149" s="52">
        <v>0</v>
      </c>
      <c r="JD149" s="52">
        <v>0</v>
      </c>
      <c r="JE149" s="52">
        <v>0</v>
      </c>
      <c r="JF149" s="52">
        <v>0</v>
      </c>
      <c r="JG149" s="52">
        <v>3.3361726700205166E-2</v>
      </c>
      <c r="JH149" s="52">
        <v>2.339630489180886E-3</v>
      </c>
      <c r="JI149" s="52">
        <v>1.6765029507588698E-2</v>
      </c>
      <c r="JJ149" s="52">
        <v>1.3484755019299332E-2</v>
      </c>
      <c r="JK149" s="52">
        <v>2.2300546780342576E-2</v>
      </c>
      <c r="JL149" s="52">
        <v>8.529180619685689E-3</v>
      </c>
      <c r="JM149" s="52">
        <v>2.5342475043047853E-3</v>
      </c>
      <c r="JN149" s="52">
        <v>8.9722480612600898E-5</v>
      </c>
      <c r="JO149" s="52">
        <v>4.2749759249473493E-5</v>
      </c>
      <c r="JP149" s="52">
        <v>2.0291610668601725E-5</v>
      </c>
      <c r="JQ149" s="52">
        <v>2.0424420225532038E-5</v>
      </c>
      <c r="JR149" s="52">
        <v>4.3997839238067569E-5</v>
      </c>
      <c r="JS149" s="52">
        <v>2.1247819544345871E-6</v>
      </c>
      <c r="JT149" s="52">
        <v>0</v>
      </c>
      <c r="JU149" s="52">
        <v>5.8522493982582723E-7</v>
      </c>
      <c r="JV149" s="52">
        <v>0</v>
      </c>
      <c r="JW149" s="52">
        <v>0</v>
      </c>
      <c r="JX149" s="52">
        <v>3.005118348759863E-7</v>
      </c>
      <c r="JY149" s="52">
        <v>3.6686575033220065E-7</v>
      </c>
      <c r="JZ149" s="52">
        <v>3.014082664585757E-6</v>
      </c>
      <c r="KA149" s="52">
        <v>7.490613090137988E-7</v>
      </c>
      <c r="KB149" s="52">
        <v>3.0244486043963927E-7</v>
      </c>
      <c r="KC149" s="52">
        <v>1.2084716934213979E-5</v>
      </c>
      <c r="KD149" s="52">
        <v>0</v>
      </c>
      <c r="KE149" s="52">
        <v>0</v>
      </c>
      <c r="KF149" s="52">
        <v>2.4977454910721886E-6</v>
      </c>
      <c r="KG149" s="52">
        <v>3.9574736186647866E-6</v>
      </c>
      <c r="KH149" s="52">
        <v>1.1305220797242849E-6</v>
      </c>
      <c r="KI149" s="52">
        <v>4.6227962655067249E-5</v>
      </c>
      <c r="KJ149" s="52">
        <v>0</v>
      </c>
      <c r="KK149" s="52">
        <v>7.9571644760521183E-7</v>
      </c>
      <c r="KL149" s="52">
        <v>0</v>
      </c>
      <c r="KM149" s="52">
        <v>0</v>
      </c>
      <c r="KN149" s="52">
        <v>5.4707058944254584E-5</v>
      </c>
      <c r="KO149" s="52">
        <v>5.3192149841766885E-6</v>
      </c>
      <c r="KP149" s="52">
        <v>3.8372560192896161E-7</v>
      </c>
      <c r="KQ149" s="52">
        <v>5.0552451283142159E-6</v>
      </c>
      <c r="KR149" s="52">
        <v>7.6272144837197452E-7</v>
      </c>
      <c r="KS149" s="52">
        <v>0</v>
      </c>
      <c r="KT149" s="52">
        <v>1.1692725168783698E-6</v>
      </c>
      <c r="KU149" s="52">
        <v>0</v>
      </c>
      <c r="KV149" s="52">
        <v>0</v>
      </c>
      <c r="KW149" s="52">
        <v>8.2451380524689814E-7</v>
      </c>
      <c r="KX149" s="52">
        <v>1.9080498721759451E-6</v>
      </c>
      <c r="KY149" s="52">
        <v>4.2365715524101775E-7</v>
      </c>
      <c r="KZ149" s="52">
        <v>8.5111909745505831E-7</v>
      </c>
    </row>
    <row r="150" spans="1:312" x14ac:dyDescent="0.2">
      <c r="A150" s="89">
        <v>1.017409</v>
      </c>
      <c r="B150" s="41" t="s">
        <v>809</v>
      </c>
      <c r="C150" s="51" t="s">
        <v>43</v>
      </c>
      <c r="D150" s="52">
        <v>2.1528106771750422E-5</v>
      </c>
      <c r="E150" s="52">
        <v>6.2033225100208557E-6</v>
      </c>
      <c r="F150" s="52">
        <v>1.7992050767442312E-6</v>
      </c>
      <c r="G150" s="52">
        <v>6.3761315836034436E-7</v>
      </c>
      <c r="H150" s="52">
        <v>1.5807297409467486E-5</v>
      </c>
      <c r="I150" s="52">
        <v>1.1208667745361417E-4</v>
      </c>
      <c r="J150" s="52">
        <v>3.7310622313716821E-5</v>
      </c>
      <c r="K150" s="52">
        <v>1.4849092320043188E-5</v>
      </c>
      <c r="L150" s="52">
        <v>6.7678787789412505E-5</v>
      </c>
      <c r="M150" s="52">
        <v>1.3641963752697775E-5</v>
      </c>
      <c r="N150" s="52">
        <v>6.3954291949887996E-6</v>
      </c>
      <c r="O150" s="52">
        <v>2.3164637407506419E-5</v>
      </c>
      <c r="P150" s="52">
        <v>5.1358074009421244E-5</v>
      </c>
      <c r="Q150" s="52">
        <v>1.3676460532014316E-5</v>
      </c>
      <c r="R150" s="52">
        <v>3.3171756513589818E-4</v>
      </c>
      <c r="S150" s="52">
        <v>7.298246097176945E-5</v>
      </c>
      <c r="T150" s="52">
        <v>1.6001312258148441E-4</v>
      </c>
      <c r="U150" s="52">
        <v>1.2475678111021661E-4</v>
      </c>
      <c r="V150" s="52">
        <v>4.4732453101392613E-3</v>
      </c>
      <c r="W150" s="52">
        <v>3.2190506330930742E-2</v>
      </c>
      <c r="X150" s="52">
        <v>1.1978717569615489E-3</v>
      </c>
      <c r="Y150" s="52">
        <v>1.0219405136177551E-4</v>
      </c>
      <c r="Z150" s="52">
        <v>6.0470725057739748E-5</v>
      </c>
      <c r="AA150" s="52">
        <v>1.0309599744138493E-4</v>
      </c>
      <c r="AB150" s="52">
        <v>1.3969007873559157E-5</v>
      </c>
      <c r="AC150" s="52">
        <v>5.7697415761297169E-5</v>
      </c>
      <c r="AD150" s="52">
        <v>3.0714206199580683E-5</v>
      </c>
      <c r="AE150" s="52">
        <v>2.4680917350263966E-5</v>
      </c>
      <c r="AF150" s="52">
        <v>3.4546895033000342E-5</v>
      </c>
      <c r="AG150" s="52">
        <v>4.0389815802744676E-5</v>
      </c>
      <c r="AH150" s="52">
        <v>2.0144897104822888E-5</v>
      </c>
      <c r="AI150" s="52">
        <v>7.4707986752109494E-6</v>
      </c>
      <c r="AJ150" s="52">
        <v>2.7831639697202959E-5</v>
      </c>
      <c r="AK150" s="52">
        <v>9.9557978774504024E-6</v>
      </c>
      <c r="AL150" s="52">
        <v>2.0761969591384977E-5</v>
      </c>
      <c r="AM150" s="52">
        <v>3.9764157554665421E-5</v>
      </c>
      <c r="AN150" s="52">
        <v>3.1003581351900423E-4</v>
      </c>
      <c r="AO150" s="52">
        <v>6.1400137189603436E-6</v>
      </c>
      <c r="AP150" s="52">
        <v>1.1600768042149347E-5</v>
      </c>
      <c r="AQ150" s="52">
        <v>1.1096000314821554E-4</v>
      </c>
      <c r="AR150" s="52">
        <v>4.4519764709709427E-5</v>
      </c>
      <c r="AS150" s="52">
        <v>3.9728576715740928E-5</v>
      </c>
      <c r="AT150" s="52">
        <v>5.9535721032762053E-5</v>
      </c>
      <c r="AU150" s="52">
        <v>1.1022671917000953E-5</v>
      </c>
      <c r="AV150" s="52">
        <v>6.7485567960324291E-6</v>
      </c>
      <c r="AW150" s="52">
        <v>2.2254079927522377E-4</v>
      </c>
      <c r="AX150" s="52">
        <v>1.5598636860337603E-4</v>
      </c>
      <c r="AY150" s="52">
        <v>3.8474762229766098E-2</v>
      </c>
      <c r="AZ150" s="52">
        <v>4.0598327438357793E-5</v>
      </c>
      <c r="BA150" s="52">
        <v>0</v>
      </c>
      <c r="BB150" s="52">
        <v>3.3445814798013466E-5</v>
      </c>
      <c r="BC150" s="52">
        <v>1.6131962491506501E-5</v>
      </c>
      <c r="BD150" s="52">
        <v>1.3806546548246225E-5</v>
      </c>
      <c r="BE150" s="52">
        <v>7.0223355756889618E-6</v>
      </c>
      <c r="BF150" s="52">
        <v>1.9296984274359628E-5</v>
      </c>
      <c r="BG150" s="52">
        <v>1.6227836878672686E-5</v>
      </c>
      <c r="BH150" s="52">
        <v>4.4524193424357724E-5</v>
      </c>
      <c r="BI150" s="52">
        <v>6.8401427570162921E-5</v>
      </c>
      <c r="BJ150" s="52">
        <v>2.0770982223171665E-4</v>
      </c>
      <c r="BK150" s="52">
        <v>1.3792328173453498E-4</v>
      </c>
      <c r="BL150" s="52">
        <v>4.0196328955621622E-6</v>
      </c>
      <c r="BM150" s="52">
        <v>8.9450025663736814E-6</v>
      </c>
      <c r="BN150" s="52">
        <v>7.4527932883297832E-6</v>
      </c>
      <c r="BO150" s="52">
        <v>5.5883478553318473E-5</v>
      </c>
      <c r="BP150" s="52">
        <v>1.2194810775688522E-5</v>
      </c>
      <c r="BQ150" s="52">
        <v>2.477322749529601E-5</v>
      </c>
      <c r="BR150" s="52">
        <v>1.3122176191735718E-5</v>
      </c>
      <c r="BS150" s="52">
        <v>1.392972677390202E-4</v>
      </c>
      <c r="BT150" s="52">
        <v>7.84194989361088E-6</v>
      </c>
      <c r="BU150" s="52">
        <v>4.0730495545230004E-5</v>
      </c>
      <c r="BV150" s="52">
        <v>5.4006228544477076E-5</v>
      </c>
      <c r="BW150" s="52">
        <v>2.8600508429851925E-5</v>
      </c>
      <c r="BX150" s="52">
        <v>5.4788648171760329E-5</v>
      </c>
      <c r="BY150" s="52">
        <v>4.4013241982018794E-5</v>
      </c>
      <c r="BZ150" s="52">
        <v>5.0237953118082812E-4</v>
      </c>
      <c r="CA150" s="52">
        <v>6.4445265394444902E-5</v>
      </c>
      <c r="CB150" s="52">
        <v>9.4534041974046106E-5</v>
      </c>
      <c r="CC150" s="52">
        <v>4.7775783058803882E-4</v>
      </c>
      <c r="CD150" s="52">
        <v>8.3981576541646179E-5</v>
      </c>
      <c r="CE150" s="52">
        <v>1.7452829549569513E-4</v>
      </c>
      <c r="CF150" s="52">
        <v>7.282640634540456E-5</v>
      </c>
      <c r="CG150" s="52">
        <v>9.8517048224201073E-5</v>
      </c>
      <c r="CH150" s="52">
        <v>4.384336920579112E-4</v>
      </c>
      <c r="CI150" s="52">
        <v>1.9185346066605274E-5</v>
      </c>
      <c r="CJ150" s="52">
        <v>1.4712589277697545E-5</v>
      </c>
      <c r="CK150" s="52">
        <v>5.3173985079778588E-6</v>
      </c>
      <c r="CL150" s="52">
        <v>2.5718205160935158E-6</v>
      </c>
      <c r="CM150" s="52">
        <v>3.9863257717304057E-6</v>
      </c>
      <c r="CN150" s="52">
        <v>6.9766666794096543E-6</v>
      </c>
      <c r="CO150" s="52">
        <v>4.2438171302434554E-5</v>
      </c>
      <c r="CP150" s="52">
        <v>3.0742598282627634E-5</v>
      </c>
      <c r="CQ150" s="52">
        <v>1.2475476749707595E-5</v>
      </c>
      <c r="CR150" s="52">
        <v>1.0369442080918881E-6</v>
      </c>
      <c r="CS150" s="52">
        <v>6.4503898374057209E-5</v>
      </c>
      <c r="CT150" s="52">
        <v>0</v>
      </c>
      <c r="CU150" s="52">
        <v>4.9122233259224493E-6</v>
      </c>
      <c r="CV150" s="52">
        <v>1.4271186438266732E-5</v>
      </c>
      <c r="CW150" s="52">
        <v>2.8921386596634689E-5</v>
      </c>
      <c r="CX150" s="52">
        <v>1.0295127971026734E-4</v>
      </c>
      <c r="CY150" s="52">
        <v>5.0533785079029861E-6</v>
      </c>
      <c r="CZ150" s="52">
        <v>1.0839898062906109E-5</v>
      </c>
      <c r="DA150" s="52">
        <v>2.170377695505442E-5</v>
      </c>
      <c r="DB150" s="52">
        <v>1.5826778891136654E-4</v>
      </c>
      <c r="DC150" s="52">
        <v>5.0818773336390829E-5</v>
      </c>
      <c r="DD150" s="52">
        <v>2.8978771018296923E-5</v>
      </c>
      <c r="DE150" s="52">
        <v>6.3874625788007668E-5</v>
      </c>
      <c r="DF150" s="52">
        <v>1.8932954730586801E-4</v>
      </c>
      <c r="DG150" s="52">
        <v>1.7064955090563422E-4</v>
      </c>
      <c r="DH150" s="52">
        <v>6.1589093014424541E-5</v>
      </c>
      <c r="DI150" s="52">
        <v>8.2368246206889688E-7</v>
      </c>
      <c r="DJ150" s="52">
        <v>3.9988112601330485E-5</v>
      </c>
      <c r="DK150" s="52">
        <v>1.1576187015221452E-5</v>
      </c>
      <c r="DL150" s="52">
        <v>1.318321374101515E-6</v>
      </c>
      <c r="DM150" s="52">
        <v>0</v>
      </c>
      <c r="DN150" s="52">
        <v>4.7806740677131804E-6</v>
      </c>
      <c r="DO150" s="52">
        <v>2.5875648710235203E-5</v>
      </c>
      <c r="DP150" s="52">
        <v>6.6909799202682636E-5</v>
      </c>
      <c r="DQ150" s="52">
        <v>1.3010002729782877E-5</v>
      </c>
      <c r="DR150" s="52">
        <v>9.5673215117282294E-6</v>
      </c>
      <c r="DS150" s="52">
        <v>1.2574814815561574E-5</v>
      </c>
      <c r="DT150" s="52">
        <v>1.472055143853945E-5</v>
      </c>
      <c r="DU150" s="52">
        <v>9.7043262436070355E-6</v>
      </c>
      <c r="DV150" s="52">
        <v>2.7906005992802097E-5</v>
      </c>
      <c r="DW150" s="52">
        <v>5.2899899911088844E-6</v>
      </c>
      <c r="DX150" s="52">
        <v>8.7025447661479657E-6</v>
      </c>
      <c r="DY150" s="52">
        <v>2.4418810762691157E-5</v>
      </c>
      <c r="DZ150" s="52">
        <v>2.7935742552397957E-5</v>
      </c>
      <c r="EA150" s="52">
        <v>7.1428282986091289E-6</v>
      </c>
      <c r="EB150" s="52">
        <v>1.476303790473014E-5</v>
      </c>
      <c r="EC150" s="52">
        <v>8.2402870953786398E-6</v>
      </c>
      <c r="ED150" s="52">
        <v>9.102092593103274E-5</v>
      </c>
      <c r="EE150" s="52">
        <v>2.4938603491843352E-5</v>
      </c>
      <c r="EF150" s="52">
        <v>1.6738764434948082E-5</v>
      </c>
      <c r="EG150" s="52">
        <v>9.9633522789556681E-5</v>
      </c>
      <c r="EH150" s="52">
        <v>3.2054240685677038E-6</v>
      </c>
      <c r="EI150" s="52">
        <v>4.7909785751107803E-6</v>
      </c>
      <c r="EJ150" s="52">
        <v>2.2311822386690417E-6</v>
      </c>
      <c r="EK150" s="52">
        <v>5.7059060295550019E-6</v>
      </c>
      <c r="EL150" s="52">
        <v>1.0825387549521324E-4</v>
      </c>
      <c r="EM150" s="52">
        <v>8.9066085508058378E-6</v>
      </c>
      <c r="EN150" s="52">
        <v>4.9486421181883014E-6</v>
      </c>
      <c r="EO150" s="52">
        <v>1.1757151019462363E-5</v>
      </c>
      <c r="EP150" s="52">
        <v>6.8629257932501241E-5</v>
      </c>
      <c r="EQ150" s="52">
        <v>9.1835581126526865E-6</v>
      </c>
      <c r="ER150" s="52">
        <v>4.1796657229026713E-5</v>
      </c>
      <c r="ES150" s="52">
        <v>2.5189025825624591E-6</v>
      </c>
      <c r="ET150" s="52">
        <v>2.1187625194578019E-6</v>
      </c>
      <c r="EU150" s="52">
        <v>1.3137700518998211E-5</v>
      </c>
      <c r="EV150" s="52">
        <v>4.1296140431491941E-5</v>
      </c>
      <c r="EW150" s="52">
        <v>4.5634283288547203E-6</v>
      </c>
      <c r="EX150" s="52">
        <v>4.8722655289979518E-5</v>
      </c>
      <c r="EY150" s="52">
        <v>4.9038919919579694E-5</v>
      </c>
      <c r="EZ150" s="52">
        <v>2.3541923826346858E-4</v>
      </c>
      <c r="FA150" s="52">
        <v>1.3951148356202325E-5</v>
      </c>
      <c r="FB150" s="52">
        <v>6.2269608781068521E-5</v>
      </c>
      <c r="FC150" s="52">
        <v>3.9571385215715009E-4</v>
      </c>
      <c r="FD150" s="52">
        <v>6.8736824156642401E-5</v>
      </c>
      <c r="FE150" s="52">
        <v>9.6557347748972688E-5</v>
      </c>
      <c r="FF150" s="52">
        <v>1.0044845695219559E-4</v>
      </c>
      <c r="FG150" s="52">
        <v>2.3394756666590746E-5</v>
      </c>
      <c r="FH150" s="52">
        <v>1.1114204138476631E-5</v>
      </c>
      <c r="FI150" s="52">
        <v>1.5709432217211733E-5</v>
      </c>
      <c r="FJ150" s="52">
        <v>8.7736426637348484E-5</v>
      </c>
      <c r="FK150" s="52">
        <v>0</v>
      </c>
      <c r="FL150" s="52">
        <v>3.8153972269896917E-6</v>
      </c>
      <c r="FM150" s="52">
        <v>0</v>
      </c>
      <c r="FN150" s="52">
        <v>7.3609712123068595E-5</v>
      </c>
      <c r="FO150" s="52">
        <v>1.4925389795330266E-4</v>
      </c>
      <c r="FP150" s="52">
        <v>0</v>
      </c>
      <c r="FQ150" s="52">
        <v>8.5780362193990957E-6</v>
      </c>
      <c r="FR150" s="52">
        <v>2.7280882905403054E-5</v>
      </c>
      <c r="FS150" s="52">
        <v>9.555246022539886E-6</v>
      </c>
      <c r="FT150" s="52">
        <v>7.632138032752206E-6</v>
      </c>
      <c r="FU150" s="52">
        <v>3.3105689704319559E-6</v>
      </c>
      <c r="FV150" s="52">
        <v>1.3327192546721316E-4</v>
      </c>
      <c r="FW150" s="52">
        <v>7.0081412935439955E-6</v>
      </c>
      <c r="FX150" s="52">
        <v>1.2589246611212075E-5</v>
      </c>
      <c r="FY150" s="52">
        <v>2.5461041360009214E-5</v>
      </c>
      <c r="FZ150" s="52">
        <v>7.489763644906507E-6</v>
      </c>
      <c r="GA150" s="52">
        <v>1.2978710240632338E-4</v>
      </c>
      <c r="GB150" s="52">
        <v>1.8742184070079021E-5</v>
      </c>
      <c r="GC150" s="52">
        <v>8.4133650241991408E-6</v>
      </c>
      <c r="GD150" s="52">
        <v>4.7833443573845671E-5</v>
      </c>
      <c r="GE150" s="52">
        <v>4.7644884236669907E-5</v>
      </c>
      <c r="GF150" s="52">
        <v>5.4251251144194023E-5</v>
      </c>
      <c r="GG150" s="52">
        <v>1.7418459594161501E-4</v>
      </c>
      <c r="GH150" s="52">
        <v>8.7987950455194322E-5</v>
      </c>
      <c r="GI150" s="52">
        <v>9.0947950487935762E-6</v>
      </c>
      <c r="GJ150" s="52">
        <v>2.5519372464882149E-5</v>
      </c>
      <c r="GK150" s="52">
        <v>4.1051597565369979E-5</v>
      </c>
      <c r="GL150" s="52">
        <v>1.8002996502239088E-5</v>
      </c>
      <c r="GM150" s="52">
        <v>1.4173580448528358E-4</v>
      </c>
      <c r="GN150" s="52">
        <v>8.7664019977419729E-6</v>
      </c>
      <c r="GO150" s="52">
        <v>0.51675672523851557</v>
      </c>
      <c r="GP150" s="52">
        <v>2.1622593598358492E-3</v>
      </c>
      <c r="GQ150" s="52">
        <v>7.4967230480905547E-2</v>
      </c>
      <c r="GR150" s="52">
        <v>7.9152306822403865E-4</v>
      </c>
      <c r="GS150" s="52">
        <v>0.65050261157927292</v>
      </c>
      <c r="GT150" s="52">
        <v>8.0655802344923838E-2</v>
      </c>
      <c r="GU150" s="52">
        <v>8.2038302550826265E-4</v>
      </c>
      <c r="GV150" s="52">
        <v>7.1098641455381714E-3</v>
      </c>
      <c r="GW150" s="52">
        <v>4.6995119455021839E-6</v>
      </c>
      <c r="GX150" s="52">
        <v>1.5939856346504098E-5</v>
      </c>
      <c r="GY150" s="52">
        <v>3.9503718513466355E-6</v>
      </c>
      <c r="GZ150" s="52">
        <v>9.1754099430000115E-6</v>
      </c>
      <c r="HA150" s="52">
        <v>1.4737799187514538E-5</v>
      </c>
      <c r="HB150" s="52">
        <v>1.0742846706507048E-5</v>
      </c>
      <c r="HC150" s="52">
        <v>8.2630987264642007E-6</v>
      </c>
      <c r="HD150" s="52">
        <v>1.7564095603684732E-5</v>
      </c>
      <c r="HE150" s="52">
        <v>1.5452999299508824E-5</v>
      </c>
      <c r="HF150" s="52">
        <v>8.1502950978107774E-6</v>
      </c>
      <c r="HG150" s="52">
        <v>5.8535060173652661E-6</v>
      </c>
      <c r="HH150" s="52">
        <v>3.6695266479338033E-5</v>
      </c>
      <c r="HI150" s="52">
        <v>5.8134276677748748E-5</v>
      </c>
      <c r="HJ150" s="52">
        <v>1.0980661889796413E-5</v>
      </c>
      <c r="HK150" s="52">
        <v>9.7940823632108984E-4</v>
      </c>
      <c r="HL150" s="52">
        <v>2.9396077351730198E-4</v>
      </c>
      <c r="HM150" s="52">
        <v>1.5033163222433316E-4</v>
      </c>
      <c r="HN150" s="52">
        <v>7.7367846254281934E-4</v>
      </c>
      <c r="HO150" s="52">
        <v>4.1139944761884993E-4</v>
      </c>
      <c r="HP150" s="52">
        <v>5.4988169591186698E-5</v>
      </c>
      <c r="HQ150" s="52">
        <v>1.4672316662459185E-5</v>
      </c>
      <c r="HR150" s="52">
        <v>3.6665050977422648E-6</v>
      </c>
      <c r="HS150" s="52">
        <v>2.3704497504983864E-5</v>
      </c>
      <c r="HT150" s="52">
        <v>5.2938291433088659E-6</v>
      </c>
      <c r="HU150" s="52">
        <v>4.7701030710587766E-6</v>
      </c>
      <c r="HV150" s="52">
        <v>3.6343798364089327E-6</v>
      </c>
      <c r="HW150" s="52">
        <v>6.3301092039723065E-3</v>
      </c>
      <c r="HX150" s="52">
        <v>1.1157980210405587E-2</v>
      </c>
      <c r="HY150" s="52">
        <v>2.7654333060899133E-3</v>
      </c>
      <c r="HZ150" s="52">
        <v>5.774819571782548E-3</v>
      </c>
      <c r="IA150" s="52">
        <v>5.6526161688509715E-3</v>
      </c>
      <c r="IB150" s="52">
        <v>1.1487526494715957E-2</v>
      </c>
      <c r="IC150" s="52">
        <v>6.0938309779038885E-5</v>
      </c>
      <c r="ID150" s="52">
        <v>7.4577253441812202E-5</v>
      </c>
      <c r="IE150" s="52">
        <v>1.0296779457435505E-5</v>
      </c>
      <c r="IF150" s="52">
        <v>2.8343866308668024E-5</v>
      </c>
      <c r="IG150" s="52">
        <v>3.6223426435852924E-6</v>
      </c>
      <c r="IH150" s="52">
        <v>1.6565954464543712E-5</v>
      </c>
      <c r="II150" s="52">
        <v>6.6210910275424795E-6</v>
      </c>
      <c r="IJ150" s="52">
        <v>1.0854213955357103E-5</v>
      </c>
      <c r="IK150" s="52">
        <v>4.9213716320793722E-5</v>
      </c>
      <c r="IL150" s="52">
        <v>8.2042086875879833E-5</v>
      </c>
      <c r="IM150" s="52">
        <v>1.0415297895929742E-4</v>
      </c>
      <c r="IN150" s="52">
        <v>4.5991156523480897E-5</v>
      </c>
      <c r="IO150" s="52">
        <v>4.3908868988198315E-5</v>
      </c>
      <c r="IP150" s="52">
        <v>9.3308464000369114E-6</v>
      </c>
      <c r="IQ150" s="52">
        <v>4.1333729048304744E-5</v>
      </c>
      <c r="IR150" s="52">
        <v>6.4418973508859184E-5</v>
      </c>
      <c r="IS150" s="52">
        <v>5.4076870781076039E-5</v>
      </c>
      <c r="IT150" s="52">
        <v>1.680163746243617E-5</v>
      </c>
      <c r="IU150" s="52">
        <v>5.6832929193745697E-5</v>
      </c>
      <c r="IV150" s="52">
        <v>5.6199419568239482E-6</v>
      </c>
      <c r="IW150" s="52">
        <v>2.7781961578203947E-5</v>
      </c>
      <c r="IX150" s="52">
        <v>1.5029146390987129E-5</v>
      </c>
      <c r="IY150" s="52">
        <v>4.8451635221593212E-6</v>
      </c>
      <c r="IZ150" s="52">
        <v>4.7917627492056493E-6</v>
      </c>
      <c r="JA150" s="52">
        <v>3.4604656404044559E-5</v>
      </c>
      <c r="JB150" s="52">
        <v>4.928591489043228E-5</v>
      </c>
      <c r="JC150" s="52">
        <v>5.8401633253087328E-6</v>
      </c>
      <c r="JD150" s="52">
        <v>7.9557673975214482E-6</v>
      </c>
      <c r="JE150" s="52">
        <v>1.1539640698253412E-5</v>
      </c>
      <c r="JF150" s="52">
        <v>3.5802085416357173E-6</v>
      </c>
      <c r="JG150" s="52">
        <v>4.9424867210589359E-3</v>
      </c>
      <c r="JH150" s="52">
        <v>3.4527591641690572E-4</v>
      </c>
      <c r="JI150" s="52">
        <v>6.0005998618378409E-2</v>
      </c>
      <c r="JJ150" s="52">
        <v>3.1701365811641957E-2</v>
      </c>
      <c r="JK150" s="52">
        <v>7.9261759671284799E-4</v>
      </c>
      <c r="JL150" s="52">
        <v>0.2121210089713573</v>
      </c>
      <c r="JM150" s="52">
        <v>0.90311099455884403</v>
      </c>
      <c r="JN150" s="52">
        <v>1.4998514142000207E-5</v>
      </c>
      <c r="JO150" s="52">
        <v>2.4820133507363028E-5</v>
      </c>
      <c r="JP150" s="52">
        <v>2.2321923141401102E-5</v>
      </c>
      <c r="JQ150" s="52">
        <v>4.7088501903916167E-5</v>
      </c>
      <c r="JR150" s="52">
        <v>6.4875713350454215E-6</v>
      </c>
      <c r="JS150" s="52">
        <v>1.187977131073651E-5</v>
      </c>
      <c r="JT150" s="52">
        <v>0</v>
      </c>
      <c r="JU150" s="52">
        <v>7.2884230343713832E-5</v>
      </c>
      <c r="JV150" s="52">
        <v>1.7055840671121463E-5</v>
      </c>
      <c r="JW150" s="52">
        <v>2.5766452283496391E-5</v>
      </c>
      <c r="JX150" s="52">
        <v>3.894064844088963E-5</v>
      </c>
      <c r="JY150" s="52">
        <v>2.2502751902133227E-5</v>
      </c>
      <c r="JZ150" s="52">
        <v>1.7931374140917939E-5</v>
      </c>
      <c r="KA150" s="52">
        <v>5.961646771150999E-5</v>
      </c>
      <c r="KB150" s="52">
        <v>7.3044520888881521E-5</v>
      </c>
      <c r="KC150" s="52">
        <v>4.4308813419001775E-5</v>
      </c>
      <c r="KD150" s="52">
        <v>3.8560207373440153E-5</v>
      </c>
      <c r="KE150" s="52">
        <v>3.7212852219792276E-5</v>
      </c>
      <c r="KF150" s="52">
        <v>1.1563230536725417E-4</v>
      </c>
      <c r="KG150" s="52">
        <v>2.0959486075922101E-5</v>
      </c>
      <c r="KH150" s="52">
        <v>1.7526397855842568E-5</v>
      </c>
      <c r="KI150" s="52">
        <v>1.7002794537190748E-5</v>
      </c>
      <c r="KJ150" s="52">
        <v>8.1361786274023872E-5</v>
      </c>
      <c r="KK150" s="52">
        <v>4.6549412184904892E-5</v>
      </c>
      <c r="KL150" s="52">
        <v>1.6615141132019983E-5</v>
      </c>
      <c r="KM150" s="52">
        <v>1.2142840768252941E-4</v>
      </c>
      <c r="KN150" s="52">
        <v>1.0634324347791692E-5</v>
      </c>
      <c r="KO150" s="52">
        <v>1.1812744719792592E-4</v>
      </c>
      <c r="KP150" s="52">
        <v>1.1854009810940626E-5</v>
      </c>
      <c r="KQ150" s="52">
        <v>2.8164937143464914E-5</v>
      </c>
      <c r="KR150" s="52">
        <v>5.3428322284304594E-5</v>
      </c>
      <c r="KS150" s="52">
        <v>8.0125028332339509E-5</v>
      </c>
      <c r="KT150" s="52">
        <v>1.9759125437248667E-5</v>
      </c>
      <c r="KU150" s="52">
        <v>7.6424154745209551E-5</v>
      </c>
      <c r="KV150" s="52">
        <v>5.7237997196333721E-5</v>
      </c>
      <c r="KW150" s="52">
        <v>7.5081757131400525E-5</v>
      </c>
      <c r="KX150" s="52">
        <v>1.5439851839216843E-5</v>
      </c>
      <c r="KY150" s="52">
        <v>7.6040734269070239E-5</v>
      </c>
      <c r="KZ150" s="52">
        <v>6.0069704548219886E-5</v>
      </c>
    </row>
    <row r="151" spans="1:312" x14ac:dyDescent="0.2">
      <c r="A151" s="89">
        <v>1.0189280000000001</v>
      </c>
      <c r="B151" s="41" t="s">
        <v>7304</v>
      </c>
      <c r="C151" s="51" t="s">
        <v>116</v>
      </c>
      <c r="D151" s="52">
        <v>2.7112915199258253E-5</v>
      </c>
      <c r="E151" s="52">
        <v>8.728336883818078E-6</v>
      </c>
      <c r="F151" s="52">
        <v>3.7611042295770364E-6</v>
      </c>
      <c r="G151" s="52">
        <v>3.8324620688680277E-5</v>
      </c>
      <c r="H151" s="52">
        <v>2.9322830510499166E-5</v>
      </c>
      <c r="I151" s="52">
        <v>4.5785763327800677E-5</v>
      </c>
      <c r="J151" s="52">
        <v>6.5817686897775201E-5</v>
      </c>
      <c r="K151" s="52">
        <v>4.0537833354018789E-5</v>
      </c>
      <c r="L151" s="52">
        <v>2.4101000877078488E-5</v>
      </c>
      <c r="M151" s="52">
        <v>1.2427190224552027E-5</v>
      </c>
      <c r="N151" s="52">
        <v>5.8862651968469873E-5</v>
      </c>
      <c r="O151" s="52">
        <v>5.835928360260802E-5</v>
      </c>
      <c r="P151" s="52">
        <v>6.3046011056570094E-5</v>
      </c>
      <c r="Q151" s="52">
        <v>2.4387834769824983E-5</v>
      </c>
      <c r="R151" s="52">
        <v>1.4482225565271952E-4</v>
      </c>
      <c r="S151" s="52">
        <v>4.5201745909125586E-5</v>
      </c>
      <c r="T151" s="52">
        <v>1.2738276855993292E-4</v>
      </c>
      <c r="U151" s="52">
        <v>1.4208955843715329E-4</v>
      </c>
      <c r="V151" s="52">
        <v>9.9409638266037916E-4</v>
      </c>
      <c r="W151" s="52">
        <v>0.84563615084938715</v>
      </c>
      <c r="X151" s="52">
        <v>8.6152213049273064E-4</v>
      </c>
      <c r="Y151" s="52">
        <v>4.6605825533145239E-5</v>
      </c>
      <c r="Z151" s="52">
        <v>4.7874390546619048E-5</v>
      </c>
      <c r="AA151" s="52">
        <v>1.5680162064230531E-5</v>
      </c>
      <c r="AB151" s="52">
        <v>1.6636138344127883E-4</v>
      </c>
      <c r="AC151" s="52">
        <v>4.1216467923800191E-5</v>
      </c>
      <c r="AD151" s="52">
        <v>3.1456051533414443E-5</v>
      </c>
      <c r="AE151" s="52">
        <v>6.0138730227952249E-5</v>
      </c>
      <c r="AF151" s="52">
        <v>3.0634303311776904E-5</v>
      </c>
      <c r="AG151" s="52">
        <v>1.0405784102567652E-5</v>
      </c>
      <c r="AH151" s="52">
        <v>1.0053292126864826E-5</v>
      </c>
      <c r="AI151" s="52">
        <v>2.0112358470533181E-5</v>
      </c>
      <c r="AJ151" s="52">
        <v>2.6114036086561105E-5</v>
      </c>
      <c r="AK151" s="52">
        <v>1.8100111821577727E-5</v>
      </c>
      <c r="AL151" s="52">
        <v>4.8802633330449653E-5</v>
      </c>
      <c r="AM151" s="52">
        <v>8.9200677757762971E-5</v>
      </c>
      <c r="AN151" s="52">
        <v>3.8273837517232233E-5</v>
      </c>
      <c r="AO151" s="52">
        <v>1.8196361239979014E-5</v>
      </c>
      <c r="AP151" s="52">
        <v>1.8690126290129503E-5</v>
      </c>
      <c r="AQ151" s="52">
        <v>8.6657647810345752E-5</v>
      </c>
      <c r="AR151" s="52">
        <v>2.7215239425333386E-5</v>
      </c>
      <c r="AS151" s="52">
        <v>4.4678507725827827E-5</v>
      </c>
      <c r="AT151" s="52">
        <v>2.0909476729733234E-5</v>
      </c>
      <c r="AU151" s="52">
        <v>4.3998755458520903E-5</v>
      </c>
      <c r="AV151" s="52">
        <v>2.3628652857647508E-5</v>
      </c>
      <c r="AW151" s="52">
        <v>4.5319300948606835E-4</v>
      </c>
      <c r="AX151" s="52">
        <v>6.2937894146160485E-4</v>
      </c>
      <c r="AY151" s="52">
        <v>0.70096136614377536</v>
      </c>
      <c r="AZ151" s="52">
        <v>6.6387377902850288E-5</v>
      </c>
      <c r="BA151" s="52">
        <v>1.5710262645507952E-4</v>
      </c>
      <c r="BB151" s="52">
        <v>9.8573982683715955E-5</v>
      </c>
      <c r="BC151" s="52">
        <v>5.8721257893032161E-5</v>
      </c>
      <c r="BD151" s="52">
        <v>7.9752755797230375E-5</v>
      </c>
      <c r="BE151" s="52">
        <v>1.9854817847930099E-5</v>
      </c>
      <c r="BF151" s="52">
        <v>4.3547979333152295E-5</v>
      </c>
      <c r="BG151" s="52">
        <v>1.4571100318082207E-5</v>
      </c>
      <c r="BH151" s="52">
        <v>4.4167999876962862E-5</v>
      </c>
      <c r="BI151" s="52">
        <v>6.3428201631020016E-5</v>
      </c>
      <c r="BJ151" s="52">
        <v>1.1619912457197742E-4</v>
      </c>
      <c r="BK151" s="52">
        <v>3.1811204342228276E-5</v>
      </c>
      <c r="BL151" s="52">
        <v>4.823559474674594E-6</v>
      </c>
      <c r="BM151" s="52">
        <v>1.561545243800412E-5</v>
      </c>
      <c r="BN151" s="52">
        <v>2.0578363369898773E-4</v>
      </c>
      <c r="BO151" s="52">
        <v>8.6763849758153284E-5</v>
      </c>
      <c r="BP151" s="52">
        <v>2.9495752846928496E-5</v>
      </c>
      <c r="BQ151" s="52">
        <v>4.5525569604817058E-5</v>
      </c>
      <c r="BR151" s="52">
        <v>2.5366195276949925E-5</v>
      </c>
      <c r="BS151" s="52">
        <v>4.4238524224039976E-5</v>
      </c>
      <c r="BT151" s="52">
        <v>2.6139832978702931E-6</v>
      </c>
      <c r="BU151" s="52">
        <v>1.0655017349248482E-4</v>
      </c>
      <c r="BV151" s="52">
        <v>5.9091376975644616E-5</v>
      </c>
      <c r="BW151" s="52">
        <v>2.2854679150091568E-5</v>
      </c>
      <c r="BX151" s="52">
        <v>3.9997707185977892E-5</v>
      </c>
      <c r="BY151" s="52">
        <v>2.2651190745664459E-4</v>
      </c>
      <c r="BZ151" s="52">
        <v>4.1970203006012878E-5</v>
      </c>
      <c r="CA151" s="52">
        <v>9.8151584839237232E-6</v>
      </c>
      <c r="CB151" s="52">
        <v>1.4751736068771825E-5</v>
      </c>
      <c r="CC151" s="52">
        <v>6.6013732219819438E-5</v>
      </c>
      <c r="CD151" s="52">
        <v>2.1141195483574125E-5</v>
      </c>
      <c r="CE151" s="52">
        <v>2.1178839294323296E-5</v>
      </c>
      <c r="CF151" s="52">
        <v>8.4648269662139386E-5</v>
      </c>
      <c r="CG151" s="52">
        <v>1.0732503922569255E-4</v>
      </c>
      <c r="CH151" s="52">
        <v>1.772707240340521E-4</v>
      </c>
      <c r="CI151" s="52">
        <v>5.4464094613910753E-5</v>
      </c>
      <c r="CJ151" s="52">
        <v>1.4925815209258378E-5</v>
      </c>
      <c r="CK151" s="52">
        <v>1.3858469861417296E-5</v>
      </c>
      <c r="CL151" s="52">
        <v>1.2571824756861389E-5</v>
      </c>
      <c r="CM151" s="52">
        <v>1.5238507737324031E-5</v>
      </c>
      <c r="CN151" s="52">
        <v>5.1627333427631444E-5</v>
      </c>
      <c r="CO151" s="52">
        <v>1.6523001641451309E-5</v>
      </c>
      <c r="CP151" s="52">
        <v>8.2240441799343161E-5</v>
      </c>
      <c r="CQ151" s="52">
        <v>2.4446043816459066E-5</v>
      </c>
      <c r="CR151" s="52">
        <v>9.5277522609464225E-5</v>
      </c>
      <c r="CS151" s="52">
        <v>3.9206961358653136E-5</v>
      </c>
      <c r="CT151" s="52">
        <v>6.0551022680757741E-5</v>
      </c>
      <c r="CU151" s="52">
        <v>5.8458941424807591E-5</v>
      </c>
      <c r="CV151" s="52">
        <v>2.1219592007370366E-5</v>
      </c>
      <c r="CW151" s="52">
        <v>6.4185448742793671E-6</v>
      </c>
      <c r="CX151" s="52">
        <v>4.0087513555332956E-6</v>
      </c>
      <c r="CY151" s="52">
        <v>2.526689253951493E-6</v>
      </c>
      <c r="CZ151" s="52">
        <v>1.0881804885314251E-5</v>
      </c>
      <c r="DA151" s="52">
        <v>5.5015732832585269E-6</v>
      </c>
      <c r="DB151" s="52">
        <v>4.5784877113104147E-5</v>
      </c>
      <c r="DC151" s="52">
        <v>9.4588302697630372E-5</v>
      </c>
      <c r="DD151" s="52">
        <v>2.093839641204075E-4</v>
      </c>
      <c r="DE151" s="52">
        <v>5.8561128110757175E-5</v>
      </c>
      <c r="DF151" s="52">
        <v>1.5391243146870259E-4</v>
      </c>
      <c r="DG151" s="52">
        <v>9.05714775693247E-5</v>
      </c>
      <c r="DH151" s="52">
        <v>2.2033745040989317E-4</v>
      </c>
      <c r="DI151" s="52">
        <v>1.759525940249303E-5</v>
      </c>
      <c r="DJ151" s="52">
        <v>6.5176766165962773E-5</v>
      </c>
      <c r="DK151" s="52">
        <v>2.8172379300076848E-5</v>
      </c>
      <c r="DL151" s="52">
        <v>5.6603670913550153E-5</v>
      </c>
      <c r="DM151" s="52">
        <v>4.5449234462698149E-5</v>
      </c>
      <c r="DN151" s="52">
        <v>5.687408582556114E-5</v>
      </c>
      <c r="DO151" s="52">
        <v>2.224674675697051E-5</v>
      </c>
      <c r="DP151" s="52">
        <v>5.2610459725279139E-5</v>
      </c>
      <c r="DQ151" s="52">
        <v>1.3116616766404614E-4</v>
      </c>
      <c r="DR151" s="52">
        <v>4.5496104012853553E-5</v>
      </c>
      <c r="DS151" s="52">
        <v>5.7991300239850452E-5</v>
      </c>
      <c r="DT151" s="52">
        <v>0</v>
      </c>
      <c r="DU151" s="52">
        <v>8.7162333349085575E-5</v>
      </c>
      <c r="DV151" s="52">
        <v>7.2901178506188264E-5</v>
      </c>
      <c r="DW151" s="52">
        <v>7.2214514529788727E-5</v>
      </c>
      <c r="DX151" s="52">
        <v>2.3967664273981283E-5</v>
      </c>
      <c r="DY151" s="52">
        <v>3.7559935473614781E-5</v>
      </c>
      <c r="DZ151" s="52">
        <v>3.5823816647213692E-5</v>
      </c>
      <c r="EA151" s="52">
        <v>1.6196200336663859E-5</v>
      </c>
      <c r="EB151" s="52">
        <v>7.7922461041032517E-5</v>
      </c>
      <c r="EC151" s="52">
        <v>2.0572395966105689E-4</v>
      </c>
      <c r="ED151" s="52">
        <v>7.9132221714747179E-6</v>
      </c>
      <c r="EE151" s="52">
        <v>5.6225056825011355E-5</v>
      </c>
      <c r="EF151" s="52">
        <v>7.3115420858973961E-6</v>
      </c>
      <c r="EG151" s="52">
        <v>9.6363099172393061E-6</v>
      </c>
      <c r="EH151" s="52">
        <v>1.2628461489995456E-5</v>
      </c>
      <c r="EI151" s="52">
        <v>5.0081016467062269E-5</v>
      </c>
      <c r="EJ151" s="52">
        <v>2.9515692699839933E-5</v>
      </c>
      <c r="EK151" s="52">
        <v>7.9599412483224736E-5</v>
      </c>
      <c r="EL151" s="52">
        <v>5.6809656354573283E-5</v>
      </c>
      <c r="EM151" s="52">
        <v>4.8938971452034204E-5</v>
      </c>
      <c r="EN151" s="52">
        <v>4.4695714450445404E-5</v>
      </c>
      <c r="EO151" s="52">
        <v>2.6779097693915927E-5</v>
      </c>
      <c r="EP151" s="52">
        <v>3.5434380506167922E-5</v>
      </c>
      <c r="EQ151" s="52">
        <v>3.7906601571374921E-5</v>
      </c>
      <c r="ER151" s="52">
        <v>1.5463614628076083E-5</v>
      </c>
      <c r="ES151" s="52">
        <v>2.5349806841532833E-5</v>
      </c>
      <c r="ET151" s="52">
        <v>1.8541426047936042E-4</v>
      </c>
      <c r="EU151" s="52">
        <v>2.5567986394665752E-4</v>
      </c>
      <c r="EV151" s="52">
        <v>6.9843868117642051E-5</v>
      </c>
      <c r="EW151" s="52">
        <v>1.9452853313789127E-4</v>
      </c>
      <c r="EX151" s="52">
        <v>5.1113394276258015E-5</v>
      </c>
      <c r="EY151" s="52">
        <v>2.0255426847003475E-4</v>
      </c>
      <c r="EZ151" s="52">
        <v>2.3291671176847714E-4</v>
      </c>
      <c r="FA151" s="52">
        <v>8.4549223622871448E-5</v>
      </c>
      <c r="FB151" s="52">
        <v>4.374654596446788E-5</v>
      </c>
      <c r="FC151" s="52">
        <v>1.231751633884138E-4</v>
      </c>
      <c r="FD151" s="52">
        <v>7.3381838212278986E-5</v>
      </c>
      <c r="FE151" s="52">
        <v>1.6885857624618768E-5</v>
      </c>
      <c r="FF151" s="52">
        <v>7.1737363557612557E-5</v>
      </c>
      <c r="FG151" s="52">
        <v>4.9181309541906425E-5</v>
      </c>
      <c r="FH151" s="52">
        <v>5.9180505121658387E-5</v>
      </c>
      <c r="FI151" s="52">
        <v>7.7137526557779723E-5</v>
      </c>
      <c r="FJ151" s="52">
        <v>2.9307462564743794E-5</v>
      </c>
      <c r="FK151" s="52">
        <v>9.4438932047112863E-5</v>
      </c>
      <c r="FL151" s="52">
        <v>1.4267150269009327E-5</v>
      </c>
      <c r="FM151" s="52">
        <v>4.5294863645518487E-5</v>
      </c>
      <c r="FN151" s="52">
        <v>6.7335382121225807E-5</v>
      </c>
      <c r="FO151" s="52">
        <v>2.9256496185440292E-5</v>
      </c>
      <c r="FP151" s="52">
        <v>3.4750994726837637E-6</v>
      </c>
      <c r="FQ151" s="52">
        <v>1.32533167787441E-5</v>
      </c>
      <c r="FR151" s="52">
        <v>4.1031594701295378E-5</v>
      </c>
      <c r="FS151" s="52">
        <v>2.1051401393408185E-5</v>
      </c>
      <c r="FT151" s="52">
        <v>1.5972869151717383E-4</v>
      </c>
      <c r="FU151" s="52">
        <v>1.1953338622681473E-4</v>
      </c>
      <c r="FV151" s="52">
        <v>8.5855898514353778E-5</v>
      </c>
      <c r="FW151" s="52">
        <v>6.8235757403934099E-5</v>
      </c>
      <c r="FX151" s="52">
        <v>2.755112134086542E-5</v>
      </c>
      <c r="FY151" s="52">
        <v>9.265464715648394E-6</v>
      </c>
      <c r="FZ151" s="52">
        <v>8.7090971662972868E-5</v>
      </c>
      <c r="GA151" s="52">
        <v>2.5887145631140459E-5</v>
      </c>
      <c r="GB151" s="52">
        <v>1.6401789511074228E-4</v>
      </c>
      <c r="GC151" s="52">
        <v>1.137884137244158E-5</v>
      </c>
      <c r="GD151" s="52">
        <v>2.3545432817218994E-5</v>
      </c>
      <c r="GE151" s="52">
        <v>1.5122618167407093E-4</v>
      </c>
      <c r="GF151" s="52">
        <v>1.0882022557473765E-4</v>
      </c>
      <c r="GG151" s="52">
        <v>1.4603170426233275E-4</v>
      </c>
      <c r="GH151" s="52">
        <v>2.3352433751119432E-4</v>
      </c>
      <c r="GI151" s="52">
        <v>1.4559580595503455E-4</v>
      </c>
      <c r="GJ151" s="52">
        <v>9.8187546093528159E-5</v>
      </c>
      <c r="GK151" s="52">
        <v>1.6598709472597311E-4</v>
      </c>
      <c r="GL151" s="52">
        <v>8.083298342330541E-5</v>
      </c>
      <c r="GM151" s="52">
        <v>9.8805134870810294E-5</v>
      </c>
      <c r="GN151" s="52">
        <v>1.1938262302155099E-4</v>
      </c>
      <c r="GO151" s="52">
        <v>1.5084578249621949E-3</v>
      </c>
      <c r="GP151" s="52">
        <v>1.3250358705483548E-4</v>
      </c>
      <c r="GQ151" s="52">
        <v>5.1228730126951698E-4</v>
      </c>
      <c r="GR151" s="52">
        <v>1.6682895461824156E-3</v>
      </c>
      <c r="GS151" s="52">
        <v>1.0969539458471213E-2</v>
      </c>
      <c r="GT151" s="52">
        <v>4.3639452244371123E-3</v>
      </c>
      <c r="GU151" s="52">
        <v>5.1125983204919833E-4</v>
      </c>
      <c r="GV151" s="52">
        <v>2.1849941019004803E-4</v>
      </c>
      <c r="GW151" s="52">
        <v>8.000835762537583E-5</v>
      </c>
      <c r="GX151" s="52">
        <v>2.1923668233770015E-5</v>
      </c>
      <c r="GY151" s="52">
        <v>2.5575425615045639E-4</v>
      </c>
      <c r="GZ151" s="52">
        <v>7.340327954400009E-6</v>
      </c>
      <c r="HA151" s="52">
        <v>1.3817993280776042E-4</v>
      </c>
      <c r="HB151" s="52">
        <v>2.8555535975651123E-5</v>
      </c>
      <c r="HC151" s="52">
        <v>2.7491693247167057E-5</v>
      </c>
      <c r="HD151" s="52">
        <v>9.2371399148229914E-6</v>
      </c>
      <c r="HE151" s="52">
        <v>3.9544321188805183E-6</v>
      </c>
      <c r="HF151" s="52">
        <v>1.6026374659620445E-5</v>
      </c>
      <c r="HG151" s="52">
        <v>3.6210784564871302E-5</v>
      </c>
      <c r="HH151" s="52">
        <v>1.9908236526721325E-5</v>
      </c>
      <c r="HI151" s="52">
        <v>5.7993637335518147E-5</v>
      </c>
      <c r="HJ151" s="52">
        <v>2.5440045865891967E-5</v>
      </c>
      <c r="HK151" s="52">
        <v>3.6890137707724615E-4</v>
      </c>
      <c r="HL151" s="52">
        <v>8.0144888590902137E-5</v>
      </c>
      <c r="HM151" s="52">
        <v>1.1828341163596849E-4</v>
      </c>
      <c r="HN151" s="52">
        <v>2.9983122076480696E-4</v>
      </c>
      <c r="HO151" s="52">
        <v>1.9820119806538469E-4</v>
      </c>
      <c r="HP151" s="52">
        <v>3.4662895505801228E-5</v>
      </c>
      <c r="HQ151" s="52">
        <v>1.0159682600838707E-5</v>
      </c>
      <c r="HR151" s="52">
        <v>5.8300031412327364E-5</v>
      </c>
      <c r="HS151" s="52">
        <v>5.9404872564598437E-6</v>
      </c>
      <c r="HT151" s="52">
        <v>7.286336325120224E-5</v>
      </c>
      <c r="HU151" s="52">
        <v>1.6997266006367666E-5</v>
      </c>
      <c r="HV151" s="52">
        <v>5.3933679422865655E-6</v>
      </c>
      <c r="HW151" s="52">
        <v>3.8299021223335518E-4</v>
      </c>
      <c r="HX151" s="52">
        <v>2.2720119227566311E-3</v>
      </c>
      <c r="HY151" s="52">
        <v>1.263041379813175E-4</v>
      </c>
      <c r="HZ151" s="52">
        <v>6.0046712216241279E-5</v>
      </c>
      <c r="IA151" s="52">
        <v>2.9003035234002157E-4</v>
      </c>
      <c r="IB151" s="52">
        <v>1.7262711083375075E-3</v>
      </c>
      <c r="IC151" s="52">
        <v>6.8352136343814018E-5</v>
      </c>
      <c r="ID151" s="52">
        <v>5.9624155374231361E-5</v>
      </c>
      <c r="IE151" s="52">
        <v>1.6601173361351457E-5</v>
      </c>
      <c r="IF151" s="52">
        <v>1.3718609650183841E-5</v>
      </c>
      <c r="IG151" s="52">
        <v>2.4947944438461315E-5</v>
      </c>
      <c r="IH151" s="52">
        <v>2.1434653410536634E-5</v>
      </c>
      <c r="II151" s="52">
        <v>1.3061787060023174E-4</v>
      </c>
      <c r="IJ151" s="52">
        <v>1.0516628221459665E-4</v>
      </c>
      <c r="IK151" s="52">
        <v>5.5435042890929619E-5</v>
      </c>
      <c r="IL151" s="52">
        <v>8.5274961890139937E-5</v>
      </c>
      <c r="IM151" s="52">
        <v>9.9647968245254661E-5</v>
      </c>
      <c r="IN151" s="52">
        <v>8.8860280992070445E-5</v>
      </c>
      <c r="IO151" s="52">
        <v>1.4751674727311119E-4</v>
      </c>
      <c r="IP151" s="52">
        <v>6.8951433822159549E-5</v>
      </c>
      <c r="IQ151" s="52">
        <v>1.2401892948103456E-4</v>
      </c>
      <c r="IR151" s="52">
        <v>7.0189557346336999E-5</v>
      </c>
      <c r="IS151" s="52">
        <v>1.1719663124844663E-4</v>
      </c>
      <c r="IT151" s="52">
        <v>5.023557073014987E-5</v>
      </c>
      <c r="IU151" s="52">
        <v>1.4197356001403261E-4</v>
      </c>
      <c r="IV151" s="52">
        <v>8.0186827222556751E-5</v>
      </c>
      <c r="IW151" s="52">
        <v>6.4574168935451005E-5</v>
      </c>
      <c r="IX151" s="52">
        <v>1.5233909993689435E-4</v>
      </c>
      <c r="IY151" s="52">
        <v>5.0624700134621599E-5</v>
      </c>
      <c r="IZ151" s="52">
        <v>7.8062171332513859E-6</v>
      </c>
      <c r="JA151" s="52">
        <v>3.173149811897126E-5</v>
      </c>
      <c r="JB151" s="52">
        <v>4.8003193036752972E-5</v>
      </c>
      <c r="JC151" s="52">
        <v>1.1206125354972739E-5</v>
      </c>
      <c r="JD151" s="52">
        <v>4.5879885605338416E-6</v>
      </c>
      <c r="JE151" s="52">
        <v>1.2151056886632488E-4</v>
      </c>
      <c r="JF151" s="52">
        <v>5.5763858422425942E-6</v>
      </c>
      <c r="JG151" s="52">
        <v>3.7338598483377112E-4</v>
      </c>
      <c r="JH151" s="52">
        <v>1.3359052328671721E-4</v>
      </c>
      <c r="JI151" s="52">
        <v>1.4888146476262137E-3</v>
      </c>
      <c r="JJ151" s="52">
        <v>6.4345881246173685E-4</v>
      </c>
      <c r="JK151" s="52">
        <v>2.0234465001493627E-4</v>
      </c>
      <c r="JL151" s="52">
        <v>9.7304293922289707E-4</v>
      </c>
      <c r="JM151" s="52">
        <v>2.1400630841382842E-3</v>
      </c>
      <c r="JN151" s="52">
        <v>1.2884338838332933E-5</v>
      </c>
      <c r="JO151" s="52">
        <v>2.060794306262963E-5</v>
      </c>
      <c r="JP151" s="52">
        <v>1.1089190600490063E-4</v>
      </c>
      <c r="JQ151" s="52">
        <v>2.6977675679112669E-5</v>
      </c>
      <c r="JR151" s="52">
        <v>5.4841716686395789E-5</v>
      </c>
      <c r="JS151" s="52">
        <v>3.0873828526416942E-5</v>
      </c>
      <c r="JT151" s="52">
        <v>4.3458623678393181E-4</v>
      </c>
      <c r="JU151" s="52">
        <v>2.2301815274443686E-6</v>
      </c>
      <c r="JV151" s="52">
        <v>7.1123955975393996E-5</v>
      </c>
      <c r="JW151" s="52">
        <v>2.9242735680665013E-5</v>
      </c>
      <c r="JX151" s="52">
        <v>2.0223634293005566E-5</v>
      </c>
      <c r="JY151" s="52">
        <v>4.3780965421400867E-5</v>
      </c>
      <c r="JZ151" s="52">
        <v>4.019045520932933E-5</v>
      </c>
      <c r="KA151" s="52">
        <v>6.0145216870813843E-5</v>
      </c>
      <c r="KB151" s="52">
        <v>3.4131311209884152E-5</v>
      </c>
      <c r="KC151" s="52">
        <v>2.2971309611768621E-5</v>
      </c>
      <c r="KD151" s="52">
        <v>3.3627269375103802E-5</v>
      </c>
      <c r="KE151" s="52">
        <v>1.3774039657587536E-5</v>
      </c>
      <c r="KF151" s="52">
        <v>6.7619216491847714E-5</v>
      </c>
      <c r="KG151" s="52">
        <v>4.7829975741505936E-5</v>
      </c>
      <c r="KH151" s="52">
        <v>1.7090056000510389E-5</v>
      </c>
      <c r="KI151" s="52">
        <v>3.9470773032764235E-6</v>
      </c>
      <c r="KJ151" s="52">
        <v>7.212374617442436E-5</v>
      </c>
      <c r="KK151" s="52">
        <v>1.1795958689498884E-5</v>
      </c>
      <c r="KL151" s="52">
        <v>5.8221777894999186E-5</v>
      </c>
      <c r="KM151" s="52">
        <v>4.0166764154857922E-5</v>
      </c>
      <c r="KN151" s="52">
        <v>2.8813142617902622E-5</v>
      </c>
      <c r="KO151" s="52">
        <v>2.7932783151590357E-5</v>
      </c>
      <c r="KP151" s="52">
        <v>9.4852820411953602E-5</v>
      </c>
      <c r="KQ151" s="52">
        <v>2.2222196312761628E-5</v>
      </c>
      <c r="KR151" s="52">
        <v>2.9311196156443649E-5</v>
      </c>
      <c r="KS151" s="52">
        <v>1.3910679823781833E-5</v>
      </c>
      <c r="KT151" s="52">
        <v>1.5706174078068914E-5</v>
      </c>
      <c r="KU151" s="52">
        <v>4.079781255560699E-5</v>
      </c>
      <c r="KV151" s="52">
        <v>3.7958495103697845E-5</v>
      </c>
      <c r="KW151" s="52">
        <v>3.5938601737978198E-5</v>
      </c>
      <c r="KX151" s="52">
        <v>1.5586062557391243E-5</v>
      </c>
      <c r="KY151" s="52">
        <v>9.7584273122745238E-5</v>
      </c>
      <c r="KZ151" s="52">
        <v>3.1307143708449976E-5</v>
      </c>
    </row>
    <row r="152" spans="1:312" x14ac:dyDescent="0.2">
      <c r="A152" s="89">
        <v>1.026184</v>
      </c>
      <c r="B152" s="41" t="s">
        <v>808</v>
      </c>
      <c r="C152" s="51" t="s">
        <v>140</v>
      </c>
      <c r="D152" s="52">
        <v>0</v>
      </c>
      <c r="E152" s="52">
        <v>0</v>
      </c>
      <c r="F152" s="52">
        <v>0</v>
      </c>
      <c r="G152" s="52">
        <v>0</v>
      </c>
      <c r="H152" s="52">
        <v>0</v>
      </c>
      <c r="I152" s="52">
        <v>3.4122074337644636E-3</v>
      </c>
      <c r="J152" s="52">
        <v>3.2738124523000339E-3</v>
      </c>
      <c r="K152" s="52">
        <v>2.0113255925242741E-5</v>
      </c>
      <c r="L152" s="52">
        <v>1.7723760095171123E-5</v>
      </c>
      <c r="M152" s="52">
        <v>0</v>
      </c>
      <c r="N152" s="52">
        <v>4.4374580251352903E-7</v>
      </c>
      <c r="O152" s="52">
        <v>0</v>
      </c>
      <c r="P152" s="52">
        <v>0</v>
      </c>
      <c r="Q152" s="52">
        <v>2.5351487815441169E-6</v>
      </c>
      <c r="R152" s="52">
        <v>0</v>
      </c>
      <c r="S152" s="52">
        <v>0</v>
      </c>
      <c r="T152" s="52">
        <v>0</v>
      </c>
      <c r="U152" s="52">
        <v>0</v>
      </c>
      <c r="V152" s="52">
        <v>0</v>
      </c>
      <c r="W152" s="52">
        <v>8.0917693744532779E-7</v>
      </c>
      <c r="X152" s="52">
        <v>3.9457163928490772E-6</v>
      </c>
      <c r="Y152" s="52">
        <v>0</v>
      </c>
      <c r="Z152" s="52">
        <v>2.1101034695903181E-6</v>
      </c>
      <c r="AA152" s="52">
        <v>0</v>
      </c>
      <c r="AB152" s="52">
        <v>4.0816244668334055E-6</v>
      </c>
      <c r="AC152" s="52">
        <v>0</v>
      </c>
      <c r="AD152" s="52">
        <v>0</v>
      </c>
      <c r="AE152" s="52">
        <v>7.8908794370293327E-6</v>
      </c>
      <c r="AF152" s="52">
        <v>0</v>
      </c>
      <c r="AG152" s="52">
        <v>0</v>
      </c>
      <c r="AH152" s="52">
        <v>0</v>
      </c>
      <c r="AI152" s="52">
        <v>0</v>
      </c>
      <c r="AJ152" s="52">
        <v>0</v>
      </c>
      <c r="AK152" s="52">
        <v>0</v>
      </c>
      <c r="AL152" s="52">
        <v>0</v>
      </c>
      <c r="AM152" s="52">
        <v>0</v>
      </c>
      <c r="AN152" s="52">
        <v>0</v>
      </c>
      <c r="AO152" s="52">
        <v>0</v>
      </c>
      <c r="AP152" s="52">
        <v>0</v>
      </c>
      <c r="AQ152" s="52">
        <v>0</v>
      </c>
      <c r="AR152" s="52">
        <v>0</v>
      </c>
      <c r="AS152" s="52">
        <v>6.1981744821957677E-6</v>
      </c>
      <c r="AT152" s="52">
        <v>0</v>
      </c>
      <c r="AU152" s="52">
        <v>0</v>
      </c>
      <c r="AV152" s="52">
        <v>2.814316462661847E-7</v>
      </c>
      <c r="AW152" s="52">
        <v>9.9983684744086107E-5</v>
      </c>
      <c r="AX152" s="52">
        <v>3.0469208281747426E-3</v>
      </c>
      <c r="AY152" s="52">
        <v>1.843308043949968E-5</v>
      </c>
      <c r="AZ152" s="52">
        <v>0</v>
      </c>
      <c r="BA152" s="52">
        <v>0</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2.5530656477757257E-5</v>
      </c>
      <c r="BQ152" s="52">
        <v>3.1633505878608752E-5</v>
      </c>
      <c r="BR152" s="52">
        <v>7.0001666491286151E-6</v>
      </c>
      <c r="BS152" s="52">
        <v>2.6400113917371556E-5</v>
      </c>
      <c r="BT152" s="52">
        <v>0</v>
      </c>
      <c r="BU152" s="52">
        <v>4.1447329328144993E-5</v>
      </c>
      <c r="BV152" s="52">
        <v>0</v>
      </c>
      <c r="BW152" s="52">
        <v>0</v>
      </c>
      <c r="BX152" s="52">
        <v>0</v>
      </c>
      <c r="BY152" s="52">
        <v>0</v>
      </c>
      <c r="BZ152" s="52">
        <v>0</v>
      </c>
      <c r="CA152" s="52">
        <v>0</v>
      </c>
      <c r="CB152" s="52">
        <v>0</v>
      </c>
      <c r="CC152" s="52">
        <v>0</v>
      </c>
      <c r="CD152" s="52">
        <v>0</v>
      </c>
      <c r="CE152" s="52">
        <v>4.3068452429672646E-5</v>
      </c>
      <c r="CF152" s="52">
        <v>0</v>
      </c>
      <c r="CG152" s="52">
        <v>0</v>
      </c>
      <c r="CH152" s="52">
        <v>0</v>
      </c>
      <c r="CI152" s="52">
        <v>0</v>
      </c>
      <c r="CJ152" s="52">
        <v>0</v>
      </c>
      <c r="CK152" s="52">
        <v>0</v>
      </c>
      <c r="CL152" s="52">
        <v>0</v>
      </c>
      <c r="CM152" s="52">
        <v>0</v>
      </c>
      <c r="CN152" s="52">
        <v>0</v>
      </c>
      <c r="CO152" s="52">
        <v>0</v>
      </c>
      <c r="CP152" s="52">
        <v>0</v>
      </c>
      <c r="CQ152" s="52">
        <v>0</v>
      </c>
      <c r="CR152" s="52">
        <v>0</v>
      </c>
      <c r="CS152" s="52">
        <v>0</v>
      </c>
      <c r="CT152" s="52">
        <v>0</v>
      </c>
      <c r="CU152" s="52">
        <v>0</v>
      </c>
      <c r="CV152" s="52">
        <v>0</v>
      </c>
      <c r="CW152" s="52">
        <v>0</v>
      </c>
      <c r="CX152" s="52">
        <v>0</v>
      </c>
      <c r="CY152" s="52">
        <v>0</v>
      </c>
      <c r="CZ152" s="52">
        <v>0</v>
      </c>
      <c r="DA152" s="52">
        <v>0</v>
      </c>
      <c r="DB152" s="52">
        <v>0</v>
      </c>
      <c r="DC152" s="52">
        <v>0</v>
      </c>
      <c r="DD152" s="52">
        <v>0</v>
      </c>
      <c r="DE152" s="52">
        <v>0</v>
      </c>
      <c r="DF152" s="52">
        <v>0</v>
      </c>
      <c r="DG152" s="52">
        <v>0</v>
      </c>
      <c r="DH152" s="52">
        <v>0</v>
      </c>
      <c r="DI152" s="52">
        <v>0</v>
      </c>
      <c r="DJ152" s="52">
        <v>0</v>
      </c>
      <c r="DK152" s="52">
        <v>0</v>
      </c>
      <c r="DL152" s="52">
        <v>1.0097780737798837E-5</v>
      </c>
      <c r="DM152" s="52">
        <v>0</v>
      </c>
      <c r="DN152" s="52">
        <v>0</v>
      </c>
      <c r="DO152" s="52">
        <v>0</v>
      </c>
      <c r="DP152" s="52">
        <v>0</v>
      </c>
      <c r="DQ152" s="52">
        <v>0</v>
      </c>
      <c r="DR152" s="52">
        <v>0</v>
      </c>
      <c r="DS152" s="52">
        <v>0</v>
      </c>
      <c r="DT152" s="52">
        <v>6.9189743913477715E-6</v>
      </c>
      <c r="DU152" s="52">
        <v>0</v>
      </c>
      <c r="DV152" s="52">
        <v>0</v>
      </c>
      <c r="DW152" s="52">
        <v>0</v>
      </c>
      <c r="DX152" s="52">
        <v>0</v>
      </c>
      <c r="DY152" s="52">
        <v>0</v>
      </c>
      <c r="DZ152" s="52">
        <v>0</v>
      </c>
      <c r="EA152" s="52">
        <v>0</v>
      </c>
      <c r="EB152" s="52">
        <v>0</v>
      </c>
      <c r="EC152" s="52">
        <v>0</v>
      </c>
      <c r="ED152" s="52">
        <v>0</v>
      </c>
      <c r="EE152" s="52">
        <v>0</v>
      </c>
      <c r="EF152" s="52">
        <v>0</v>
      </c>
      <c r="EG152" s="52">
        <v>0</v>
      </c>
      <c r="EH152" s="52">
        <v>0</v>
      </c>
      <c r="EI152" s="52">
        <v>0</v>
      </c>
      <c r="EJ152" s="52">
        <v>0</v>
      </c>
      <c r="EK152" s="52">
        <v>0</v>
      </c>
      <c r="EL152" s="52">
        <v>1.7387506288405103E-4</v>
      </c>
      <c r="EM152" s="52">
        <v>1.5380481202229335E-4</v>
      </c>
      <c r="EN152" s="52">
        <v>5.2030935746199691E-5</v>
      </c>
      <c r="EO152" s="52">
        <v>1.0766052338482891E-5</v>
      </c>
      <c r="EP152" s="52">
        <v>2.2897098086935397E-4</v>
      </c>
      <c r="EQ152" s="52">
        <v>3.2191302107649577E-5</v>
      </c>
      <c r="ER152" s="52">
        <v>2.4735518604937365E-4</v>
      </c>
      <c r="ES152" s="52">
        <v>1.0630304835133271E-4</v>
      </c>
      <c r="ET152" s="52">
        <v>4.6161974892016792E-5</v>
      </c>
      <c r="EU152" s="52">
        <v>3.2666749821055413E-4</v>
      </c>
      <c r="EV152" s="52">
        <v>3.2460806367327019E-3</v>
      </c>
      <c r="EW152" s="52">
        <v>7.8272716336225524E-5</v>
      </c>
      <c r="EX152" s="52">
        <v>0</v>
      </c>
      <c r="EY152" s="52">
        <v>0</v>
      </c>
      <c r="EZ152" s="52">
        <v>0</v>
      </c>
      <c r="FA152" s="52">
        <v>3.224557874782613E-6</v>
      </c>
      <c r="FB152" s="52">
        <v>0</v>
      </c>
      <c r="FC152" s="52">
        <v>9.1145769677721514E-7</v>
      </c>
      <c r="FD152" s="52">
        <v>0</v>
      </c>
      <c r="FE152" s="52">
        <v>0</v>
      </c>
      <c r="FF152" s="52">
        <v>7.8317661959351913E-7</v>
      </c>
      <c r="FG152" s="52">
        <v>0</v>
      </c>
      <c r="FH152" s="52">
        <v>0</v>
      </c>
      <c r="FI152" s="52">
        <v>0</v>
      </c>
      <c r="FJ152" s="52">
        <v>2.2780229468154281E-6</v>
      </c>
      <c r="FK152" s="52">
        <v>0</v>
      </c>
      <c r="FL152" s="52">
        <v>0</v>
      </c>
      <c r="FM152" s="52">
        <v>0</v>
      </c>
      <c r="FN152" s="52">
        <v>0</v>
      </c>
      <c r="FO152" s="52">
        <v>0</v>
      </c>
      <c r="FP152" s="52">
        <v>0</v>
      </c>
      <c r="FQ152" s="52">
        <v>0</v>
      </c>
      <c r="FR152" s="52">
        <v>0</v>
      </c>
      <c r="FS152" s="52">
        <v>0</v>
      </c>
      <c r="FT152" s="52">
        <v>0</v>
      </c>
      <c r="FU152" s="52">
        <v>0</v>
      </c>
      <c r="FV152" s="52">
        <v>0</v>
      </c>
      <c r="FW152" s="52">
        <v>0</v>
      </c>
      <c r="FX152" s="52">
        <v>0</v>
      </c>
      <c r="FY152" s="52">
        <v>0</v>
      </c>
      <c r="FZ152" s="52">
        <v>0</v>
      </c>
      <c r="GA152" s="52">
        <v>0</v>
      </c>
      <c r="GB152" s="52">
        <v>0</v>
      </c>
      <c r="GC152" s="52">
        <v>0</v>
      </c>
      <c r="GD152" s="52">
        <v>0</v>
      </c>
      <c r="GE152" s="52">
        <v>0</v>
      </c>
      <c r="GF152" s="52">
        <v>0</v>
      </c>
      <c r="GG152" s="52">
        <v>0</v>
      </c>
      <c r="GH152" s="52">
        <v>0</v>
      </c>
      <c r="GI152" s="52">
        <v>0</v>
      </c>
      <c r="GJ152" s="52">
        <v>0</v>
      </c>
      <c r="GK152" s="52">
        <v>0</v>
      </c>
      <c r="GL152" s="52">
        <v>0</v>
      </c>
      <c r="GM152" s="52">
        <v>0</v>
      </c>
      <c r="GN152" s="52">
        <v>0</v>
      </c>
      <c r="GO152" s="52">
        <v>0</v>
      </c>
      <c r="GP152" s="52">
        <v>0</v>
      </c>
      <c r="GQ152" s="52">
        <v>0</v>
      </c>
      <c r="GR152" s="52">
        <v>9.3614977181226075E-5</v>
      </c>
      <c r="GS152" s="52">
        <v>3.5994883926381045E-6</v>
      </c>
      <c r="GT152" s="52">
        <v>0</v>
      </c>
      <c r="GU152" s="52">
        <v>0</v>
      </c>
      <c r="GV152" s="52">
        <v>0</v>
      </c>
      <c r="GW152" s="52">
        <v>0</v>
      </c>
      <c r="GX152" s="52">
        <v>0</v>
      </c>
      <c r="GY152" s="52">
        <v>0</v>
      </c>
      <c r="GZ152" s="52">
        <v>0</v>
      </c>
      <c r="HA152" s="52">
        <v>0</v>
      </c>
      <c r="HB152" s="52">
        <v>0</v>
      </c>
      <c r="HC152" s="52">
        <v>0</v>
      </c>
      <c r="HD152" s="52">
        <v>0</v>
      </c>
      <c r="HE152" s="52">
        <v>0</v>
      </c>
      <c r="HF152" s="52">
        <v>0</v>
      </c>
      <c r="HG152" s="52">
        <v>0</v>
      </c>
      <c r="HH152" s="52">
        <v>0</v>
      </c>
      <c r="HI152" s="52">
        <v>0</v>
      </c>
      <c r="HJ152" s="52">
        <v>0</v>
      </c>
      <c r="HK152" s="52">
        <v>0</v>
      </c>
      <c r="HL152" s="52">
        <v>0</v>
      </c>
      <c r="HM152" s="52">
        <v>0</v>
      </c>
      <c r="HN152" s="52">
        <v>0</v>
      </c>
      <c r="HO152" s="52">
        <v>0</v>
      </c>
      <c r="HP152" s="52">
        <v>0</v>
      </c>
      <c r="HQ152" s="52">
        <v>0</v>
      </c>
      <c r="HR152" s="52">
        <v>0</v>
      </c>
      <c r="HS152" s="52">
        <v>0</v>
      </c>
      <c r="HT152" s="52">
        <v>0</v>
      </c>
      <c r="HU152" s="52">
        <v>0</v>
      </c>
      <c r="HV152" s="52">
        <v>0</v>
      </c>
      <c r="HW152" s="52">
        <v>0</v>
      </c>
      <c r="HX152" s="52">
        <v>0</v>
      </c>
      <c r="HY152" s="52">
        <v>0</v>
      </c>
      <c r="HZ152" s="52">
        <v>1.8250743506525899E-4</v>
      </c>
      <c r="IA152" s="52">
        <v>0</v>
      </c>
      <c r="IB152" s="52">
        <v>0</v>
      </c>
      <c r="IC152" s="52">
        <v>0</v>
      </c>
      <c r="ID152" s="52">
        <v>0</v>
      </c>
      <c r="IE152" s="52">
        <v>0</v>
      </c>
      <c r="IF152" s="52">
        <v>0</v>
      </c>
      <c r="IG152" s="52">
        <v>0</v>
      </c>
      <c r="IH152" s="52">
        <v>0</v>
      </c>
      <c r="II152" s="52">
        <v>0</v>
      </c>
      <c r="IJ152" s="52">
        <v>5.4498145382546129E-6</v>
      </c>
      <c r="IK152" s="52">
        <v>0</v>
      </c>
      <c r="IL152" s="52">
        <v>9.1145687424941361E-5</v>
      </c>
      <c r="IM152" s="52">
        <v>7.6729567431967492E-5</v>
      </c>
      <c r="IN152" s="52">
        <v>8.1795968134668637E-5</v>
      </c>
      <c r="IO152" s="52">
        <v>1.6629269067282494E-4</v>
      </c>
      <c r="IP152" s="52">
        <v>2.5835881305762578E-6</v>
      </c>
      <c r="IQ152" s="52">
        <v>1.4489574498261071E-6</v>
      </c>
      <c r="IR152" s="52">
        <v>2.4411400487567691E-6</v>
      </c>
      <c r="IS152" s="52">
        <v>1.0894088945236319E-3</v>
      </c>
      <c r="IT152" s="52">
        <v>5.1828971173946137E-3</v>
      </c>
      <c r="IU152" s="52">
        <v>3.4347654966450682E-3</v>
      </c>
      <c r="IV152" s="52">
        <v>4.1920275334373222E-3</v>
      </c>
      <c r="IW152" s="52">
        <v>4.209619899616001E-3</v>
      </c>
      <c r="IX152" s="52">
        <v>3.7710202109197612E-3</v>
      </c>
      <c r="IY152" s="52">
        <v>0</v>
      </c>
      <c r="IZ152" s="52">
        <v>0</v>
      </c>
      <c r="JA152" s="52">
        <v>0</v>
      </c>
      <c r="JB152" s="52">
        <v>2.5921670793102699E-7</v>
      </c>
      <c r="JC152" s="52">
        <v>0</v>
      </c>
      <c r="JD152" s="52">
        <v>0</v>
      </c>
      <c r="JE152" s="52">
        <v>0</v>
      </c>
      <c r="JF152" s="52">
        <v>0</v>
      </c>
      <c r="JG152" s="52">
        <v>1.3603198554960873E-6</v>
      </c>
      <c r="JH152" s="52">
        <v>0</v>
      </c>
      <c r="JI152" s="52">
        <v>0</v>
      </c>
      <c r="JJ152" s="52">
        <v>0</v>
      </c>
      <c r="JK152" s="52">
        <v>1.3095430378602095E-6</v>
      </c>
      <c r="JL152" s="52">
        <v>0</v>
      </c>
      <c r="JM152" s="52">
        <v>0</v>
      </c>
      <c r="JN152" s="52">
        <v>0</v>
      </c>
      <c r="JO152" s="52">
        <v>3.0756937775694817E-6</v>
      </c>
      <c r="JP152" s="52">
        <v>1.3816871270468357E-6</v>
      </c>
      <c r="JQ152" s="52">
        <v>1.2457843864558398E-6</v>
      </c>
      <c r="JR152" s="52">
        <v>0</v>
      </c>
      <c r="JS152" s="52">
        <v>0</v>
      </c>
      <c r="JT152" s="52">
        <v>0</v>
      </c>
      <c r="JU152" s="52">
        <v>0</v>
      </c>
      <c r="JV152" s="52">
        <v>0</v>
      </c>
      <c r="JW152" s="52">
        <v>0</v>
      </c>
      <c r="JX152" s="52">
        <v>1.1330108368972998E-6</v>
      </c>
      <c r="JY152" s="52">
        <v>0</v>
      </c>
      <c r="JZ152" s="52">
        <v>0</v>
      </c>
      <c r="KA152" s="52">
        <v>0</v>
      </c>
      <c r="KB152" s="52">
        <v>0</v>
      </c>
      <c r="KC152" s="52">
        <v>0</v>
      </c>
      <c r="KD152" s="52">
        <v>0</v>
      </c>
      <c r="KE152" s="52">
        <v>0</v>
      </c>
      <c r="KF152" s="52">
        <v>0</v>
      </c>
      <c r="KG152" s="52">
        <v>0</v>
      </c>
      <c r="KH152" s="52">
        <v>0</v>
      </c>
      <c r="KI152" s="52">
        <v>0</v>
      </c>
      <c r="KJ152" s="52">
        <v>0</v>
      </c>
      <c r="KK152" s="52">
        <v>0</v>
      </c>
      <c r="KL152" s="52">
        <v>0</v>
      </c>
      <c r="KM152" s="52">
        <v>0</v>
      </c>
      <c r="KN152" s="52">
        <v>0</v>
      </c>
      <c r="KO152" s="52">
        <v>0</v>
      </c>
      <c r="KP152" s="52">
        <v>0</v>
      </c>
      <c r="KQ152" s="52">
        <v>0</v>
      </c>
      <c r="KR152" s="52">
        <v>0</v>
      </c>
      <c r="KS152" s="52">
        <v>0</v>
      </c>
      <c r="KT152" s="52">
        <v>0</v>
      </c>
      <c r="KU152" s="52">
        <v>0</v>
      </c>
      <c r="KV152" s="52">
        <v>0</v>
      </c>
      <c r="KW152" s="52">
        <v>0</v>
      </c>
      <c r="KX152" s="52">
        <v>5.1904804951912674E-7</v>
      </c>
      <c r="KY152" s="52">
        <v>0</v>
      </c>
      <c r="KZ152" s="52">
        <v>0</v>
      </c>
    </row>
    <row r="153" spans="1:312" x14ac:dyDescent="0.2">
      <c r="A153" s="89">
        <v>1.005207</v>
      </c>
      <c r="B153" s="41" t="s">
        <v>807</v>
      </c>
      <c r="C153" s="51" t="s">
        <v>12</v>
      </c>
      <c r="D153" s="52">
        <v>5.5449169387399175E-6</v>
      </c>
      <c r="E153" s="52">
        <v>9.3923545046090423E-6</v>
      </c>
      <c r="F153" s="52">
        <v>4.538207698894226E-5</v>
      </c>
      <c r="G153" s="52">
        <v>8.1668749219771775E-6</v>
      </c>
      <c r="H153" s="52">
        <v>5.5237396152042522E-6</v>
      </c>
      <c r="I153" s="52">
        <v>1.1160668692367799E-4</v>
      </c>
      <c r="J153" s="52">
        <v>5.0512743583978909E-5</v>
      </c>
      <c r="K153" s="52">
        <v>2.6603837574664414E-6</v>
      </c>
      <c r="L153" s="52">
        <v>5.5061111969407996E-5</v>
      </c>
      <c r="M153" s="52">
        <v>8.9539645032339063E-6</v>
      </c>
      <c r="N153" s="52">
        <v>7.6324278032326989E-5</v>
      </c>
      <c r="O153" s="52">
        <v>3.6116621813310814E-5</v>
      </c>
      <c r="P153" s="52">
        <v>4.9292604068410366E-5</v>
      </c>
      <c r="Q153" s="52">
        <v>1.0659485227662106E-5</v>
      </c>
      <c r="R153" s="52">
        <v>2.7485705886167591E-5</v>
      </c>
      <c r="S153" s="52">
        <v>1.5944039424393724E-5</v>
      </c>
      <c r="T153" s="52">
        <v>2.7912399756549565E-5</v>
      </c>
      <c r="U153" s="52">
        <v>5.2836120733169326E-5</v>
      </c>
      <c r="V153" s="52">
        <v>5.0539444356606454E-5</v>
      </c>
      <c r="W153" s="52">
        <v>9.3021979685080933E-5</v>
      </c>
      <c r="X153" s="52">
        <v>6.3151027821417552E-5</v>
      </c>
      <c r="Y153" s="52">
        <v>4.2611480441747258E-4</v>
      </c>
      <c r="Z153" s="52">
        <v>3.6178442480138952E-4</v>
      </c>
      <c r="AA153" s="52">
        <v>4.5158439492611605E-4</v>
      </c>
      <c r="AB153" s="52">
        <v>7.4954107234901041E-4</v>
      </c>
      <c r="AC153" s="52">
        <v>3.0223647519529587E-3</v>
      </c>
      <c r="AD153" s="52">
        <v>0.9144361562906389</v>
      </c>
      <c r="AE153" s="52">
        <v>2.0620767625118412E-4</v>
      </c>
      <c r="AF153" s="52">
        <v>3.8394993484093724E-5</v>
      </c>
      <c r="AG153" s="52">
        <v>3.5641072553776328E-5</v>
      </c>
      <c r="AH153" s="52">
        <v>5.1821962388709473E-5</v>
      </c>
      <c r="AI153" s="52">
        <v>4.4876672597621331E-5</v>
      </c>
      <c r="AJ153" s="52">
        <v>1.087259238548306E-4</v>
      </c>
      <c r="AK153" s="52">
        <v>1.0899831374409826E-4</v>
      </c>
      <c r="AL153" s="52">
        <v>2.1247215867896958E-4</v>
      </c>
      <c r="AM153" s="52">
        <v>2.283419418153461E-4</v>
      </c>
      <c r="AN153" s="52">
        <v>1.2437335040342055E-4</v>
      </c>
      <c r="AO153" s="52">
        <v>5.4152907881978112E-5</v>
      </c>
      <c r="AP153" s="52">
        <v>3.4093368301650026E-4</v>
      </c>
      <c r="AQ153" s="52">
        <v>4.2958492076923538E-5</v>
      </c>
      <c r="AR153" s="52">
        <v>5.419513207687095E-5</v>
      </c>
      <c r="AS153" s="52">
        <v>5.1780582653343815E-5</v>
      </c>
      <c r="AT153" s="52">
        <v>2.6062718464507439E-4</v>
      </c>
      <c r="AU153" s="52">
        <v>7.3306743841672725E-5</v>
      </c>
      <c r="AV153" s="52">
        <v>1.9688609809920921E-5</v>
      </c>
      <c r="AW153" s="52">
        <v>1.2819669715686595E-4</v>
      </c>
      <c r="AX153" s="52">
        <v>1.1105944268985998E-4</v>
      </c>
      <c r="AY153" s="52">
        <v>5.3583787475202293E-5</v>
      </c>
      <c r="AZ153" s="52">
        <v>8.3829787928693905E-4</v>
      </c>
      <c r="BA153" s="52">
        <v>1.3119740613535896E-4</v>
      </c>
      <c r="BB153" s="52">
        <v>2.0311199287174919E-4</v>
      </c>
      <c r="BC153" s="52">
        <v>5.0483822156934605E-5</v>
      </c>
      <c r="BD153" s="52">
        <v>6.1017809136160521E-5</v>
      </c>
      <c r="BE153" s="52">
        <v>1.6119452116922387E-5</v>
      </c>
      <c r="BF153" s="52">
        <v>1.6629304197638914E-4</v>
      </c>
      <c r="BG153" s="52">
        <v>2.5762458052559832E-4</v>
      </c>
      <c r="BH153" s="52">
        <v>1.2765270239033707E-4</v>
      </c>
      <c r="BI153" s="52">
        <v>1.0966354613949074E-4</v>
      </c>
      <c r="BJ153" s="52">
        <v>3.7929593120003769E-4</v>
      </c>
      <c r="BK153" s="52">
        <v>3.6519168189612954E-5</v>
      </c>
      <c r="BL153" s="52">
        <v>1.0656303378447774E-4</v>
      </c>
      <c r="BM153" s="52">
        <v>2.2156264591281319E-6</v>
      </c>
      <c r="BN153" s="52">
        <v>8.0235026842829642E-5</v>
      </c>
      <c r="BO153" s="52">
        <v>2.549782652831121E-5</v>
      </c>
      <c r="BP153" s="52">
        <v>1.8598869299997465E-5</v>
      </c>
      <c r="BQ153" s="52">
        <v>2.5783212923950387E-5</v>
      </c>
      <c r="BR153" s="52">
        <v>0</v>
      </c>
      <c r="BS153" s="52">
        <v>0</v>
      </c>
      <c r="BT153" s="52">
        <v>2.5564200486512348E-4</v>
      </c>
      <c r="BU153" s="52">
        <v>2.2293530648656335E-5</v>
      </c>
      <c r="BV153" s="52">
        <v>2.7826360313199745E-5</v>
      </c>
      <c r="BW153" s="52">
        <v>1.8183691566445588E-4</v>
      </c>
      <c r="BX153" s="52">
        <v>6.0676873687115432E-5</v>
      </c>
      <c r="BY153" s="52">
        <v>1.5531801316989428E-5</v>
      </c>
      <c r="BZ153" s="52">
        <v>2.3513269162232558E-5</v>
      </c>
      <c r="CA153" s="52">
        <v>1.4216001636715569E-4</v>
      </c>
      <c r="CB153" s="52">
        <v>3.3823623414826826E-5</v>
      </c>
      <c r="CC153" s="52">
        <v>2.6535524518044689E-5</v>
      </c>
      <c r="CD153" s="52">
        <v>4.2519838877013022E-3</v>
      </c>
      <c r="CE153" s="52">
        <v>5.8735129528426208E-3</v>
      </c>
      <c r="CF153" s="52">
        <v>3.2540105981994881E-3</v>
      </c>
      <c r="CG153" s="52">
        <v>3.266016308452295E-3</v>
      </c>
      <c r="CH153" s="52">
        <v>0.51004255875265858</v>
      </c>
      <c r="CI153" s="52">
        <v>0.73697779886174963</v>
      </c>
      <c r="CJ153" s="52">
        <v>2.7602484524061888E-3</v>
      </c>
      <c r="CK153" s="52">
        <v>4.8635585453219487E-3</v>
      </c>
      <c r="CL153" s="52">
        <v>1.4705888589364518E-5</v>
      </c>
      <c r="CM153" s="52">
        <v>3.334660459401428E-5</v>
      </c>
      <c r="CN153" s="52">
        <v>3.0158227327811735E-5</v>
      </c>
      <c r="CO153" s="52">
        <v>5.2052310796578763E-5</v>
      </c>
      <c r="CP153" s="52">
        <v>5.1684108538047089E-5</v>
      </c>
      <c r="CQ153" s="52">
        <v>7.4635468829195023E-5</v>
      </c>
      <c r="CR153" s="52">
        <v>1.1228782015071625E-4</v>
      </c>
      <c r="CS153" s="52">
        <v>1.3273761400103609E-5</v>
      </c>
      <c r="CT153" s="52">
        <v>6.4200469312193329E-6</v>
      </c>
      <c r="CU153" s="52">
        <v>5.400832773766863E-5</v>
      </c>
      <c r="CV153" s="52">
        <v>3.1035712374929489E-5</v>
      </c>
      <c r="CW153" s="52">
        <v>1.1636837030933443E-4</v>
      </c>
      <c r="CX153" s="52">
        <v>3.1284622823590459E-5</v>
      </c>
      <c r="CY153" s="52">
        <v>1.8439455619263025E-5</v>
      </c>
      <c r="CZ153" s="52">
        <v>1.6469381206399876E-5</v>
      </c>
      <c r="DA153" s="52">
        <v>9.8965001759076336E-5</v>
      </c>
      <c r="DB153" s="52">
        <v>2.3004473329259504E-5</v>
      </c>
      <c r="DC153" s="52">
        <v>1.5960772694048538E-4</v>
      </c>
      <c r="DD153" s="52">
        <v>2.6251804099406074E-4</v>
      </c>
      <c r="DE153" s="52">
        <v>2.7500636211550506E-4</v>
      </c>
      <c r="DF153" s="52">
        <v>1.2640752513576306E-4</v>
      </c>
      <c r="DG153" s="52">
        <v>1.5344157237143574E-4</v>
      </c>
      <c r="DH153" s="52">
        <v>2.3040102769983183E-4</v>
      </c>
      <c r="DI153" s="52">
        <v>7.8004481673801275E-5</v>
      </c>
      <c r="DJ153" s="52">
        <v>2.5189939356034261E-4</v>
      </c>
      <c r="DK153" s="52">
        <v>1.2042526302564495E-4</v>
      </c>
      <c r="DL153" s="52">
        <v>2.0348430656211573E-4</v>
      </c>
      <c r="DM153" s="52">
        <v>2.7719811731119302E-5</v>
      </c>
      <c r="DN153" s="52">
        <v>1.2761212644749051E-4</v>
      </c>
      <c r="DO153" s="52">
        <v>3.8228479506331541E-4</v>
      </c>
      <c r="DP153" s="52">
        <v>5.325851689994663E-5</v>
      </c>
      <c r="DQ153" s="52">
        <v>2.9434744893392377E-5</v>
      </c>
      <c r="DR153" s="52">
        <v>1.1457517650168384E-4</v>
      </c>
      <c r="DS153" s="52">
        <v>2.539309944989253E-4</v>
      </c>
      <c r="DT153" s="52">
        <v>8.1483138048446419E-6</v>
      </c>
      <c r="DU153" s="52">
        <v>8.7012220932214485E-5</v>
      </c>
      <c r="DV153" s="52">
        <v>1.2340268025107256E-4</v>
      </c>
      <c r="DW153" s="52">
        <v>4.7819049059163339E-5</v>
      </c>
      <c r="DX153" s="52">
        <v>2.7641279482642106E-5</v>
      </c>
      <c r="DY153" s="52">
        <v>3.1290240818329213E-5</v>
      </c>
      <c r="DZ153" s="52">
        <v>1.9976476453116377E-5</v>
      </c>
      <c r="EA153" s="52">
        <v>6.1137399662259282E-5</v>
      </c>
      <c r="EB153" s="52">
        <v>9.1748346853064279E-6</v>
      </c>
      <c r="EC153" s="52">
        <v>1.9636428823029948E-5</v>
      </c>
      <c r="ED153" s="52">
        <v>9.4606408154991862E-6</v>
      </c>
      <c r="EE153" s="52">
        <v>5.6669145085515551E-5</v>
      </c>
      <c r="EF153" s="52">
        <v>1.0632848969597596E-4</v>
      </c>
      <c r="EG153" s="52">
        <v>2.2586110758534921E-4</v>
      </c>
      <c r="EH153" s="52">
        <v>7.3065481960117722E-5</v>
      </c>
      <c r="EI153" s="52">
        <v>4.0172865030875713E-5</v>
      </c>
      <c r="EJ153" s="52">
        <v>1.5926843427094969E-4</v>
      </c>
      <c r="EK153" s="52">
        <v>3.602949173745014E-5</v>
      </c>
      <c r="EL153" s="52">
        <v>1.4367448539532598E-4</v>
      </c>
      <c r="EM153" s="52">
        <v>4.4023755297001729E-5</v>
      </c>
      <c r="EN153" s="52">
        <v>8.9672202921780919E-6</v>
      </c>
      <c r="EO153" s="52">
        <v>1.7237343726054738E-5</v>
      </c>
      <c r="EP153" s="52">
        <v>7.8696556824094144E-6</v>
      </c>
      <c r="EQ153" s="52">
        <v>8.3205641765346151E-6</v>
      </c>
      <c r="ER153" s="52">
        <v>1.9629706617679293E-6</v>
      </c>
      <c r="ES153" s="52">
        <v>5.0378051651249182E-6</v>
      </c>
      <c r="ET153" s="52">
        <v>3.2795738997990447E-5</v>
      </c>
      <c r="EU153" s="52">
        <v>2.9177614959353031E-5</v>
      </c>
      <c r="EV153" s="52">
        <v>1.9576622420909549E-5</v>
      </c>
      <c r="EW153" s="52">
        <v>1.8538927585972301E-5</v>
      </c>
      <c r="EX153" s="52">
        <v>7.9060830400665513E-5</v>
      </c>
      <c r="EY153" s="52">
        <v>1.272946764912804E-5</v>
      </c>
      <c r="EZ153" s="52">
        <v>4.699124677088759E-5</v>
      </c>
      <c r="FA153" s="52">
        <v>2.3464252159846705E-4</v>
      </c>
      <c r="FB153" s="52">
        <v>4.8121200560914666E-5</v>
      </c>
      <c r="FC153" s="52">
        <v>3.1746970199014834E-5</v>
      </c>
      <c r="FD153" s="52">
        <v>8.2671866323552157E-5</v>
      </c>
      <c r="FE153" s="52">
        <v>2.2577914139474889E-5</v>
      </c>
      <c r="FF153" s="52">
        <v>6.8556213164624446E-5</v>
      </c>
      <c r="FG153" s="52">
        <v>1.0011162006144296E-4</v>
      </c>
      <c r="FH153" s="52">
        <v>1.9092849153241876E-4</v>
      </c>
      <c r="FI153" s="52">
        <v>6.8301879205268406E-6</v>
      </c>
      <c r="FJ153" s="52">
        <v>3.7629219860253215E-5</v>
      </c>
      <c r="FK153" s="52">
        <v>1.6463260082192173E-5</v>
      </c>
      <c r="FL153" s="52">
        <v>1.3709046951231579E-5</v>
      </c>
      <c r="FM153" s="52">
        <v>1.0553926356812928E-4</v>
      </c>
      <c r="FN153" s="52">
        <v>4.7398471209573198E-6</v>
      </c>
      <c r="FO153" s="52">
        <v>1.2745584813725625E-5</v>
      </c>
      <c r="FP153" s="52">
        <v>1.1679846964146511E-5</v>
      </c>
      <c r="FQ153" s="52">
        <v>2.30553534879288E-5</v>
      </c>
      <c r="FR153" s="52">
        <v>4.2553325437328369E-5</v>
      </c>
      <c r="FS153" s="52">
        <v>0</v>
      </c>
      <c r="FT153" s="52">
        <v>8.3259687630024071E-6</v>
      </c>
      <c r="FU153" s="52">
        <v>2.0705340246036612E-4</v>
      </c>
      <c r="FV153" s="52">
        <v>1.4348144572151383E-4</v>
      </c>
      <c r="FW153" s="52">
        <v>1.0057485215162376E-5</v>
      </c>
      <c r="FX153" s="52">
        <v>2.8839703853467142E-6</v>
      </c>
      <c r="FY153" s="52">
        <v>2.5499014576056952E-5</v>
      </c>
      <c r="FZ153" s="52">
        <v>2.5295428416730911E-5</v>
      </c>
      <c r="GA153" s="52">
        <v>4.4558164187753179E-5</v>
      </c>
      <c r="GB153" s="52">
        <v>4.7202034282367248E-5</v>
      </c>
      <c r="GC153" s="52">
        <v>4.1829318644236011E-4</v>
      </c>
      <c r="GD153" s="52">
        <v>1.2453603257666388E-4</v>
      </c>
      <c r="GE153" s="52">
        <v>1.1243815792173913E-5</v>
      </c>
      <c r="GF153" s="52">
        <v>1.559624181868594E-4</v>
      </c>
      <c r="GG153" s="52">
        <v>7.3999429675517016E-5</v>
      </c>
      <c r="GH153" s="52">
        <v>1.1426132421285193E-4</v>
      </c>
      <c r="GI153" s="52">
        <v>1.8722096938125209E-4</v>
      </c>
      <c r="GJ153" s="52">
        <v>5.3469959783514573E-5</v>
      </c>
      <c r="GK153" s="52">
        <v>3.009867519403637E-4</v>
      </c>
      <c r="GL153" s="52">
        <v>3.4262197964025898E-4</v>
      </c>
      <c r="GM153" s="52">
        <v>4.0678548549339012E-4</v>
      </c>
      <c r="GN153" s="52">
        <v>5.5365880734274567E-4</v>
      </c>
      <c r="GO153" s="52">
        <v>9.4953301568648238E-5</v>
      </c>
      <c r="GP153" s="52">
        <v>1.0960371223441751E-4</v>
      </c>
      <c r="GQ153" s="52">
        <v>8.9646376661388212E-5</v>
      </c>
      <c r="GR153" s="52">
        <v>1.9865831048975754E-4</v>
      </c>
      <c r="GS153" s="52">
        <v>2.5346274999915337E-4</v>
      </c>
      <c r="GT153" s="52">
        <v>1.7074821127831006E-4</v>
      </c>
      <c r="GU153" s="52">
        <v>4.4177536253383977E-5</v>
      </c>
      <c r="GV153" s="52">
        <v>7.2722687865824047E-5</v>
      </c>
      <c r="GW153" s="52">
        <v>1.5665039818340614E-6</v>
      </c>
      <c r="GX153" s="52">
        <v>7.5285689985884649E-6</v>
      </c>
      <c r="GY153" s="52">
        <v>1.0802471389864254E-5</v>
      </c>
      <c r="GZ153" s="52">
        <v>1.1584443106757886E-4</v>
      </c>
      <c r="HA153" s="52">
        <v>8.3911384310189158E-5</v>
      </c>
      <c r="HB153" s="52">
        <v>1.1484351678408627E-4</v>
      </c>
      <c r="HC153" s="52">
        <v>1.9259776025331023E-4</v>
      </c>
      <c r="HD153" s="52">
        <v>8.1830481828651624E-5</v>
      </c>
      <c r="HE153" s="52">
        <v>2.1004561283878949E-4</v>
      </c>
      <c r="HF153" s="52">
        <v>6.5354702746931283E-5</v>
      </c>
      <c r="HG153" s="52">
        <v>5.7300530846054088E-4</v>
      </c>
      <c r="HH153" s="52">
        <v>3.8579238015058839E-5</v>
      </c>
      <c r="HI153" s="52">
        <v>1.3859002610095415E-4</v>
      </c>
      <c r="HJ153" s="52">
        <v>4.020192741470918E-5</v>
      </c>
      <c r="HK153" s="52">
        <v>7.5675238330115364E-5</v>
      </c>
      <c r="HL153" s="52">
        <v>3.104519139797595E-4</v>
      </c>
      <c r="HM153" s="52">
        <v>2.5732441551912882E-5</v>
      </c>
      <c r="HN153" s="52">
        <v>3.549915288466585E-4</v>
      </c>
      <c r="HO153" s="52">
        <v>8.3855149176279202E-5</v>
      </c>
      <c r="HP153" s="52">
        <v>1.3338899667313388E-4</v>
      </c>
      <c r="HQ153" s="52">
        <v>6.8582028197123037E-5</v>
      </c>
      <c r="HR153" s="52">
        <v>1.4516499793011485E-4</v>
      </c>
      <c r="HS153" s="52">
        <v>1.1237517479337963E-5</v>
      </c>
      <c r="HT153" s="52">
        <v>3.7687558113854177E-5</v>
      </c>
      <c r="HU153" s="52">
        <v>3.1066051013414437E-5</v>
      </c>
      <c r="HV153" s="52">
        <v>4.0223919185878221E-5</v>
      </c>
      <c r="HW153" s="52">
        <v>1.7250851420744367E-4</v>
      </c>
      <c r="HX153" s="52">
        <v>3.3717737414939834E-4</v>
      </c>
      <c r="HY153" s="52">
        <v>3.8862679661787907E-4</v>
      </c>
      <c r="HZ153" s="52">
        <v>2.9782956327652069E-4</v>
      </c>
      <c r="IA153" s="52">
        <v>1.8601448345262843E-4</v>
      </c>
      <c r="IB153" s="52">
        <v>1.1080856802687192E-4</v>
      </c>
      <c r="IC153" s="52">
        <v>9.9746625977508398E-5</v>
      </c>
      <c r="ID153" s="52">
        <v>9.8883638992413122E-5</v>
      </c>
      <c r="IE153" s="52">
        <v>2.2351400315301262E-4</v>
      </c>
      <c r="IF153" s="52">
        <v>3.1792097553351285E-5</v>
      </c>
      <c r="IG153" s="52">
        <v>8.050844629214789E-6</v>
      </c>
      <c r="IH153" s="52">
        <v>1.3203251378963856E-5</v>
      </c>
      <c r="II153" s="52">
        <v>8.2516833702685481E-4</v>
      </c>
      <c r="IJ153" s="52">
        <v>4.9805249530160208E-5</v>
      </c>
      <c r="IK153" s="52">
        <v>1.0047999307009775E-5</v>
      </c>
      <c r="IL153" s="52">
        <v>2.082311523179918E-5</v>
      </c>
      <c r="IM153" s="52">
        <v>3.9277854826411096E-5</v>
      </c>
      <c r="IN153" s="52">
        <v>1.1330242196763529E-4</v>
      </c>
      <c r="IO153" s="52">
        <v>4.8102568682833322E-5</v>
      </c>
      <c r="IP153" s="52">
        <v>2.7011039791050245E-5</v>
      </c>
      <c r="IQ153" s="52">
        <v>2.7204915384490175E-5</v>
      </c>
      <c r="IR153" s="52">
        <v>9.2017417948970436E-6</v>
      </c>
      <c r="IS153" s="52">
        <v>2.4752753876005082E-5</v>
      </c>
      <c r="IT153" s="52">
        <v>1.132380298739125E-5</v>
      </c>
      <c r="IU153" s="52">
        <v>3.2951513842948419E-5</v>
      </c>
      <c r="IV153" s="52">
        <v>1.2667851717290187E-5</v>
      </c>
      <c r="IW153" s="52">
        <v>1.433993728820575E-5</v>
      </c>
      <c r="IX153" s="52">
        <v>1.4580889817645828E-5</v>
      </c>
      <c r="IY153" s="52">
        <v>2.8962101053806282E-5</v>
      </c>
      <c r="IZ153" s="52">
        <v>9.256378787079168E-5</v>
      </c>
      <c r="JA153" s="52">
        <v>1.4494661024917565E-4</v>
      </c>
      <c r="JB153" s="52">
        <v>3.1279706869408977E-5</v>
      </c>
      <c r="JC153" s="52">
        <v>6.2175277247902201E-5</v>
      </c>
      <c r="JD153" s="52">
        <v>1.3699904671115348E-4</v>
      </c>
      <c r="JE153" s="52">
        <v>3.4635719242792633E-5</v>
      </c>
      <c r="JF153" s="52">
        <v>1.6163077396704938E-5</v>
      </c>
      <c r="JG153" s="52">
        <v>1.07117669074449E-4</v>
      </c>
      <c r="JH153" s="52">
        <v>1.3335407266721006E-4</v>
      </c>
      <c r="JI153" s="52">
        <v>1.7932125102964257E-4</v>
      </c>
      <c r="JJ153" s="52">
        <v>1.0865351444291988E-4</v>
      </c>
      <c r="JK153" s="52">
        <v>1.4463025324326211E-4</v>
      </c>
      <c r="JL153" s="52">
        <v>7.2685991394336064E-5</v>
      </c>
      <c r="JM153" s="52">
        <v>1.2700456005656957E-4</v>
      </c>
      <c r="JN153" s="52">
        <v>6.0641017316664037E-5</v>
      </c>
      <c r="JO153" s="52">
        <v>1.7556091872483165E-5</v>
      </c>
      <c r="JP153" s="52">
        <v>5.8618076364962009E-5</v>
      </c>
      <c r="JQ153" s="52">
        <v>4.6858676163656212E-5</v>
      </c>
      <c r="JR153" s="52">
        <v>3.5656067160088667E-5</v>
      </c>
      <c r="JS153" s="52">
        <v>1.9163768234405238E-5</v>
      </c>
      <c r="JT153" s="52">
        <v>4.7522709433853887E-4</v>
      </c>
      <c r="JU153" s="52">
        <v>8.0824309257026411E-6</v>
      </c>
      <c r="JV153" s="52">
        <v>1.9916820396599901E-5</v>
      </c>
      <c r="JW153" s="52">
        <v>4.4712196798065381E-5</v>
      </c>
      <c r="JX153" s="52">
        <v>4.9819989057548649E-5</v>
      </c>
      <c r="JY153" s="52">
        <v>9.9024006718045614E-5</v>
      </c>
      <c r="JZ153" s="52">
        <v>2.8827202382949873E-5</v>
      </c>
      <c r="KA153" s="52">
        <v>4.3393482141959803E-5</v>
      </c>
      <c r="KB153" s="52">
        <v>2.2135694110014678E-5</v>
      </c>
      <c r="KC153" s="52">
        <v>3.0023904668013371E-5</v>
      </c>
      <c r="KD153" s="52">
        <v>3.423728786716918E-5</v>
      </c>
      <c r="KE153" s="52">
        <v>2.7770577684202229E-5</v>
      </c>
      <c r="KF153" s="52">
        <v>2.7036724704301777E-5</v>
      </c>
      <c r="KG153" s="52">
        <v>7.0383794342144911E-5</v>
      </c>
      <c r="KH153" s="52">
        <v>3.7432842195315206E-5</v>
      </c>
      <c r="KI153" s="52">
        <v>1.1609962895987542E-4</v>
      </c>
      <c r="KJ153" s="52">
        <v>5.550679536034881E-5</v>
      </c>
      <c r="KK153" s="52">
        <v>2.8640415651303805E-5</v>
      </c>
      <c r="KL153" s="52">
        <v>2.0054337778482262E-5</v>
      </c>
      <c r="KM153" s="52">
        <v>6.4473070473985037E-5</v>
      </c>
      <c r="KN153" s="52">
        <v>1.90233087330238E-4</v>
      </c>
      <c r="KO153" s="52">
        <v>2.3751427239833606E-5</v>
      </c>
      <c r="KP153" s="52">
        <v>4.7737539072405686E-5</v>
      </c>
      <c r="KQ153" s="52">
        <v>1.3089691516412919E-4</v>
      </c>
      <c r="KR153" s="52">
        <v>7.6272144837197456E-6</v>
      </c>
      <c r="KS153" s="52">
        <v>2.417155797675976E-5</v>
      </c>
      <c r="KT153" s="52">
        <v>1.0213753444732139E-4</v>
      </c>
      <c r="KU153" s="52">
        <v>8.3068961634251854E-5</v>
      </c>
      <c r="KV153" s="52">
        <v>8.1108233188896412E-5</v>
      </c>
      <c r="KW153" s="52">
        <v>2.0000834883978881E-5</v>
      </c>
      <c r="KX153" s="52">
        <v>2.5798881221873219E-5</v>
      </c>
      <c r="KY153" s="52">
        <v>7.951586796138507E-5</v>
      </c>
      <c r="KZ153" s="52">
        <v>4.3161390107025068E-5</v>
      </c>
    </row>
    <row r="154" spans="1:312" x14ac:dyDescent="0.2">
      <c r="A154" s="89">
        <v>1.0094510000000001</v>
      </c>
      <c r="B154" s="41" t="s">
        <v>806</v>
      </c>
      <c r="C154" s="51" t="s">
        <v>66</v>
      </c>
      <c r="D154" s="52">
        <v>2.4636983463063113E-4</v>
      </c>
      <c r="E154" s="52">
        <v>1.1063756752731563E-4</v>
      </c>
      <c r="F154" s="52">
        <v>3.8520215073912399E-5</v>
      </c>
      <c r="G154" s="52">
        <v>3.1813505042828204E-4</v>
      </c>
      <c r="H154" s="52">
        <v>6.3640531949640472E-5</v>
      </c>
      <c r="I154" s="52">
        <v>4.6407973274014237E-5</v>
      </c>
      <c r="J154" s="52">
        <v>6.9791827640601286E-5</v>
      </c>
      <c r="K154" s="52">
        <v>1.8154760648469575E-4</v>
      </c>
      <c r="L154" s="52">
        <v>1.6587602321865548E-4</v>
      </c>
      <c r="M154" s="52">
        <v>4.0826085921273836E-4</v>
      </c>
      <c r="N154" s="52">
        <v>3.7618664775559296E-4</v>
      </c>
      <c r="O154" s="52">
        <v>3.0082823301142035E-3</v>
      </c>
      <c r="P154" s="52">
        <v>9.453073982047212E-3</v>
      </c>
      <c r="Q154" s="52">
        <v>2.6747302188437534E-4</v>
      </c>
      <c r="R154" s="52">
        <v>5.013262306089567E-4</v>
      </c>
      <c r="S154" s="52">
        <v>4.8047858593261444E-4</v>
      </c>
      <c r="T154" s="52">
        <v>1.0992693675796143E-2</v>
      </c>
      <c r="U154" s="52">
        <v>1.3403008435951679E-3</v>
      </c>
      <c r="V154" s="52">
        <v>3.7794349747358378E-5</v>
      </c>
      <c r="W154" s="52">
        <v>1.0631083392580678E-4</v>
      </c>
      <c r="X154" s="52">
        <v>5.8827044402477149E-5</v>
      </c>
      <c r="Y154" s="52">
        <v>1.1219274609069258E-4</v>
      </c>
      <c r="Z154" s="52">
        <v>4.3321407433022732E-5</v>
      </c>
      <c r="AA154" s="52">
        <v>8.4617332338442959E-5</v>
      </c>
      <c r="AB154" s="52">
        <v>5.8451677278479773E-5</v>
      </c>
      <c r="AC154" s="52">
        <v>8.2940475729678987E-5</v>
      </c>
      <c r="AD154" s="52">
        <v>1.700816131228621E-6</v>
      </c>
      <c r="AE154" s="52">
        <v>1.4951755259200763E-4</v>
      </c>
      <c r="AF154" s="52">
        <v>9.3326061429533974E-4</v>
      </c>
      <c r="AG154" s="52">
        <v>1.2403189849267794E-4</v>
      </c>
      <c r="AH154" s="52">
        <v>6.8894168835854919E-5</v>
      </c>
      <c r="AI154" s="52">
        <v>8.1089293953852181E-5</v>
      </c>
      <c r="AJ154" s="52">
        <v>6.9291037195454613E-5</v>
      </c>
      <c r="AK154" s="52">
        <v>2.9793756074086041E-5</v>
      </c>
      <c r="AL154" s="52">
        <v>2.8470308879726328E-5</v>
      </c>
      <c r="AM154" s="52">
        <v>2.7733146000814249E-5</v>
      </c>
      <c r="AN154" s="52">
        <v>4.7681622129892958E-5</v>
      </c>
      <c r="AO154" s="52">
        <v>1.9042989725453146E-4</v>
      </c>
      <c r="AP154" s="52">
        <v>1.3301117022322537E-5</v>
      </c>
      <c r="AQ154" s="52">
        <v>9.8089630334564535E-5</v>
      </c>
      <c r="AR154" s="52">
        <v>5.5587600488496223E-5</v>
      </c>
      <c r="AS154" s="52">
        <v>6.0432201201408736E-6</v>
      </c>
      <c r="AT154" s="52">
        <v>3.5654994741257377E-5</v>
      </c>
      <c r="AU154" s="52">
        <v>5.2153142439655055E-5</v>
      </c>
      <c r="AV154" s="52">
        <v>1.4394213231503047E-4</v>
      </c>
      <c r="AW154" s="52">
        <v>1.6844006420699249E-4</v>
      </c>
      <c r="AX154" s="52">
        <v>1.3255569030350624E-4</v>
      </c>
      <c r="AY154" s="52">
        <v>2.0134737066898605E-5</v>
      </c>
      <c r="AZ154" s="52">
        <v>4.600156118514557E-5</v>
      </c>
      <c r="BA154" s="52">
        <v>0</v>
      </c>
      <c r="BB154" s="52">
        <v>6.9423960612052837E-5</v>
      </c>
      <c r="BC154" s="52">
        <v>1.9720314469423559E-4</v>
      </c>
      <c r="BD154" s="52">
        <v>2.2877412499282295E-4</v>
      </c>
      <c r="BE154" s="52">
        <v>1.964201980018195E-5</v>
      </c>
      <c r="BF154" s="52">
        <v>3.6556574234665183E-5</v>
      </c>
      <c r="BG154" s="52">
        <v>1.37529588066795E-4</v>
      </c>
      <c r="BH154" s="52">
        <v>9.7567594502936351E-5</v>
      </c>
      <c r="BI154" s="52">
        <v>6.2397959548289941E-4</v>
      </c>
      <c r="BJ154" s="52">
        <v>1.3274215422915856E-4</v>
      </c>
      <c r="BK154" s="52">
        <v>2.1418285653565568E-4</v>
      </c>
      <c r="BL154" s="52">
        <v>5.8618220991878849E-5</v>
      </c>
      <c r="BM154" s="52">
        <v>1.423151086834765E-3</v>
      </c>
      <c r="BN154" s="52">
        <v>5.0670788081746466E-4</v>
      </c>
      <c r="BO154" s="52">
        <v>1.2533215701750799E-4</v>
      </c>
      <c r="BP154" s="52">
        <v>1.8941179777911528E-5</v>
      </c>
      <c r="BQ154" s="52">
        <v>1.4690523904710534E-4</v>
      </c>
      <c r="BR154" s="52">
        <v>2.2094432800081213E-4</v>
      </c>
      <c r="BS154" s="52">
        <v>9.7185419358324039E-5</v>
      </c>
      <c r="BT154" s="52">
        <v>2.107593554740314E-4</v>
      </c>
      <c r="BU154" s="52">
        <v>1.7804717500042639E-4</v>
      </c>
      <c r="BV154" s="52">
        <v>1.1211109762511492E-3</v>
      </c>
      <c r="BW154" s="52">
        <v>2.1130644504010238E-3</v>
      </c>
      <c r="BX154" s="52">
        <v>5.5364568237106814E-4</v>
      </c>
      <c r="BY154" s="52">
        <v>2.1404763689976056E-4</v>
      </c>
      <c r="BZ154" s="52">
        <v>8.2978916342662048E-4</v>
      </c>
      <c r="CA154" s="52">
        <v>2.6493319256606511E-4</v>
      </c>
      <c r="CB154" s="52">
        <v>4.671383088444411E-4</v>
      </c>
      <c r="CC154" s="52">
        <v>2.6977027262162586E-4</v>
      </c>
      <c r="CD154" s="52">
        <v>1.600690515184898E-5</v>
      </c>
      <c r="CE154" s="52">
        <v>1.5431566439151663E-4</v>
      </c>
      <c r="CF154" s="52">
        <v>4.6277701472474438E-5</v>
      </c>
      <c r="CG154" s="52">
        <v>9.2583243760038373E-6</v>
      </c>
      <c r="CH154" s="52">
        <v>2.2099220305590349E-5</v>
      </c>
      <c r="CI154" s="52">
        <v>6.382733013730524E-5</v>
      </c>
      <c r="CJ154" s="52">
        <v>3.0336234808427743E-5</v>
      </c>
      <c r="CK154" s="52">
        <v>1.5719559339209545E-5</v>
      </c>
      <c r="CL154" s="52">
        <v>6.7209330827486404E-5</v>
      </c>
      <c r="CM154" s="52">
        <v>7.5881548732797225E-5</v>
      </c>
      <c r="CN154" s="52">
        <v>2.9566796266125415E-4</v>
      </c>
      <c r="CO154" s="52">
        <v>2.2183274244064352E-5</v>
      </c>
      <c r="CP154" s="52">
        <v>6.9805034184731524E-6</v>
      </c>
      <c r="CQ154" s="52">
        <v>8.9677569800596248E-5</v>
      </c>
      <c r="CR154" s="52">
        <v>1.031538860624175E-4</v>
      </c>
      <c r="CS154" s="52">
        <v>6.1432284165768765E-6</v>
      </c>
      <c r="CT154" s="52">
        <v>1.9781490312434509E-5</v>
      </c>
      <c r="CU154" s="52">
        <v>6.4999862910211417E-5</v>
      </c>
      <c r="CV154" s="52">
        <v>5.4696231338687552E-5</v>
      </c>
      <c r="CW154" s="52">
        <v>1.4096520539492985E-5</v>
      </c>
      <c r="CX154" s="52">
        <v>1.2823095662577324E-4</v>
      </c>
      <c r="CY154" s="52">
        <v>1.75336106420485E-4</v>
      </c>
      <c r="CZ154" s="52">
        <v>6.7302356787476327E-5</v>
      </c>
      <c r="DA154" s="52">
        <v>1.2225874746351237E-4</v>
      </c>
      <c r="DB154" s="52">
        <v>3.050146686959854E-4</v>
      </c>
      <c r="DC154" s="52">
        <v>4.7841452899680966E-5</v>
      </c>
      <c r="DD154" s="52">
        <v>4.6259689515446461E-5</v>
      </c>
      <c r="DE154" s="52">
        <v>9.5774387461677578E-5</v>
      </c>
      <c r="DF154" s="52">
        <v>6.8580308492118119E-5</v>
      </c>
      <c r="DG154" s="52">
        <v>7.4176474398946615E-5</v>
      </c>
      <c r="DH154" s="52">
        <v>5.619135610436654E-5</v>
      </c>
      <c r="DI154" s="52">
        <v>8.6311406929559945E-6</v>
      </c>
      <c r="DJ154" s="52">
        <v>1.1739275500004738E-5</v>
      </c>
      <c r="DK154" s="52">
        <v>1.533433303675069E-5</v>
      </c>
      <c r="DL154" s="52">
        <v>1.2080872677138775E-4</v>
      </c>
      <c r="DM154" s="52">
        <v>1.2371900743445E-4</v>
      </c>
      <c r="DN154" s="52">
        <v>1.0023479961971968E-5</v>
      </c>
      <c r="DO154" s="52">
        <v>7.1594958603038208E-5</v>
      </c>
      <c r="DP154" s="52">
        <v>1.3974469257375377E-4</v>
      </c>
      <c r="DQ154" s="52">
        <v>3.1906954438244227E-5</v>
      </c>
      <c r="DR154" s="52">
        <v>0</v>
      </c>
      <c r="DS154" s="52">
        <v>3.2694518520460092E-5</v>
      </c>
      <c r="DT154" s="52">
        <v>3.6500348047659008E-4</v>
      </c>
      <c r="DU154" s="52">
        <v>9.1065256187733716E-5</v>
      </c>
      <c r="DV154" s="52">
        <v>2.8994889167626044E-5</v>
      </c>
      <c r="DW154" s="52">
        <v>1.6706526530060152E-4</v>
      </c>
      <c r="DX154" s="52">
        <v>4.465404117711989E-5</v>
      </c>
      <c r="DY154" s="52">
        <v>6.69673268134217E-6</v>
      </c>
      <c r="DZ154" s="52">
        <v>7.8296966511537386E-5</v>
      </c>
      <c r="EA154" s="52">
        <v>2.651205099345452E-4</v>
      </c>
      <c r="EB154" s="52">
        <v>1.4220415273278852E-4</v>
      </c>
      <c r="EC154" s="52">
        <v>2.2212361450226873E-5</v>
      </c>
      <c r="ED154" s="52">
        <v>4.4636108528445634E-5</v>
      </c>
      <c r="EE154" s="52">
        <v>1.2277734260998299E-4</v>
      </c>
      <c r="EF154" s="52">
        <v>8.3227127999044833E-6</v>
      </c>
      <c r="EG154" s="52">
        <v>7.1451353841652895E-5</v>
      </c>
      <c r="EH154" s="52">
        <v>1.6504523927518815E-4</v>
      </c>
      <c r="EI154" s="52">
        <v>2.2904955017604094E-5</v>
      </c>
      <c r="EJ154" s="52">
        <v>9.1976927391941892E-6</v>
      </c>
      <c r="EK154" s="52">
        <v>1.0413615732426622E-5</v>
      </c>
      <c r="EL154" s="52">
        <v>2.1288717140704056E-4</v>
      </c>
      <c r="EM154" s="52">
        <v>6.1540875039876506E-5</v>
      </c>
      <c r="EN154" s="52">
        <v>1.5547861406790196E-5</v>
      </c>
      <c r="EO154" s="52">
        <v>7.7888696340504379E-5</v>
      </c>
      <c r="EP154" s="52">
        <v>1.6171514529291579E-4</v>
      </c>
      <c r="EQ154" s="52">
        <v>1.6670437581088336E-4</v>
      </c>
      <c r="ER154" s="52">
        <v>1.1589879971076604E-5</v>
      </c>
      <c r="ES154" s="52">
        <v>2.939880875882206E-4</v>
      </c>
      <c r="ET154" s="52">
        <v>1.0269236211329517E-4</v>
      </c>
      <c r="EU154" s="52">
        <v>1.0920875510319125E-4</v>
      </c>
      <c r="EV154" s="52">
        <v>1.6537826980187042E-5</v>
      </c>
      <c r="EW154" s="52">
        <v>2.3970399346946126E-5</v>
      </c>
      <c r="EX154" s="52">
        <v>5.3475383869663537E-4</v>
      </c>
      <c r="EY154" s="52">
        <v>6.4625746796331156E-4</v>
      </c>
      <c r="EZ154" s="52">
        <v>3.7370952673480471E-4</v>
      </c>
      <c r="FA154" s="52">
        <v>7.4725509346390876E-4</v>
      </c>
      <c r="FB154" s="52">
        <v>9.0669423418203957E-2</v>
      </c>
      <c r="FC154" s="52">
        <v>6.0887941631187765E-4</v>
      </c>
      <c r="FD154" s="52">
        <v>5.2338516960228395E-4</v>
      </c>
      <c r="FE154" s="52">
        <v>0.82935112249852749</v>
      </c>
      <c r="FF154" s="52">
        <v>0.60228640054285465</v>
      </c>
      <c r="FG154" s="52">
        <v>0.81747120260435258</v>
      </c>
      <c r="FH154" s="52">
        <v>0.81078297258085541</v>
      </c>
      <c r="FI154" s="52">
        <v>0.43682381105072532</v>
      </c>
      <c r="FJ154" s="52">
        <v>0.3658155989642865</v>
      </c>
      <c r="FK154" s="52">
        <v>0.63922530315265969</v>
      </c>
      <c r="FL154" s="52">
        <v>2.4255170190620905E-4</v>
      </c>
      <c r="FM154" s="52">
        <v>2.6924915468680562E-4</v>
      </c>
      <c r="FN154" s="52">
        <v>2.141342443926018E-4</v>
      </c>
      <c r="FO154" s="52">
        <v>6.6005354030336744E-4</v>
      </c>
      <c r="FP154" s="52">
        <v>2.1191834040640482E-4</v>
      </c>
      <c r="FQ154" s="52">
        <v>2.6465499114798684E-4</v>
      </c>
      <c r="FR154" s="52">
        <v>1.918703971519859E-4</v>
      </c>
      <c r="FS154" s="52">
        <v>2.4982986996432408E-5</v>
      </c>
      <c r="FT154" s="52">
        <v>9.0877063306813504E-5</v>
      </c>
      <c r="FU154" s="52">
        <v>1.9260117243716064E-4</v>
      </c>
      <c r="FV154" s="52">
        <v>2.8768235427974008E-4</v>
      </c>
      <c r="FW154" s="52">
        <v>2.1241087790852242E-4</v>
      </c>
      <c r="FX154" s="52">
        <v>4.5822403221930808E-4</v>
      </c>
      <c r="FY154" s="52">
        <v>1.1851440728499441E-4</v>
      </c>
      <c r="FZ154" s="52">
        <v>7.6556369437623699E-4</v>
      </c>
      <c r="GA154" s="52">
        <v>6.0759335408337774E-3</v>
      </c>
      <c r="GB154" s="52">
        <v>1.0313637695126515E-3</v>
      </c>
      <c r="GC154" s="52">
        <v>1.2947725963556992E-3</v>
      </c>
      <c r="GD154" s="52">
        <v>1.3689024463320956E-3</v>
      </c>
      <c r="GE154" s="52">
        <v>4.1989223955001972E-2</v>
      </c>
      <c r="GF154" s="52">
        <v>1.8966491578639309E-3</v>
      </c>
      <c r="GG154" s="52">
        <v>7.20645230308928E-5</v>
      </c>
      <c r="GH154" s="52">
        <v>2.6725962793235629E-5</v>
      </c>
      <c r="GI154" s="52">
        <v>2.6612161164513374E-5</v>
      </c>
      <c r="GJ154" s="52">
        <v>7.4059834544930656E-5</v>
      </c>
      <c r="GK154" s="52">
        <v>4.8015423953298737E-5</v>
      </c>
      <c r="GL154" s="52">
        <v>2.9507962880740619E-6</v>
      </c>
      <c r="GM154" s="52">
        <v>7.8482630388958941E-5</v>
      </c>
      <c r="GN154" s="52">
        <v>2.2604662724512277E-4</v>
      </c>
      <c r="GO154" s="52">
        <v>5.2400451835312207E-5</v>
      </c>
      <c r="GP154" s="52">
        <v>4.3063426737493794E-4</v>
      </c>
      <c r="GQ154" s="52">
        <v>2.0307361982094103E-4</v>
      </c>
      <c r="GR154" s="52">
        <v>4.8652897884526246E-5</v>
      </c>
      <c r="GS154" s="52">
        <v>3.8110501593890791E-5</v>
      </c>
      <c r="GT154" s="52">
        <v>7.73256597958287E-5</v>
      </c>
      <c r="GU154" s="52">
        <v>9.6564880777581761E-5</v>
      </c>
      <c r="GV154" s="52">
        <v>5.025581104826127E-4</v>
      </c>
      <c r="GW154" s="52">
        <v>3.5346329207128128E-5</v>
      </c>
      <c r="GX154" s="52">
        <v>8.2534165662090457E-5</v>
      </c>
      <c r="GY154" s="52">
        <v>7.3361996526644614E-5</v>
      </c>
      <c r="GZ154" s="52">
        <v>1.0746292184305119E-4</v>
      </c>
      <c r="HA154" s="52">
        <v>2.3455050621831649E-5</v>
      </c>
      <c r="HB154" s="52">
        <v>7.5752258395755357E-5</v>
      </c>
      <c r="HC154" s="52">
        <v>4.5057274187701019E-5</v>
      </c>
      <c r="HD154" s="52">
        <v>3.23115400216245E-5</v>
      </c>
      <c r="HE154" s="52">
        <v>2.0693581670646599E-5</v>
      </c>
      <c r="HF154" s="52">
        <v>2.7299680028554979E-5</v>
      </c>
      <c r="HG154" s="52">
        <v>4.89764093899764E-5</v>
      </c>
      <c r="HH154" s="52">
        <v>1.1770604251533258E-4</v>
      </c>
      <c r="HI154" s="52">
        <v>5.6054823546196301E-6</v>
      </c>
      <c r="HJ154" s="52">
        <v>2.0645459338253587E-5</v>
      </c>
      <c r="HK154" s="52">
        <v>3.9440236499951913E-4</v>
      </c>
      <c r="HL154" s="52">
        <v>3.8274125857071429E-4</v>
      </c>
      <c r="HM154" s="52">
        <v>1.8932586882306306E-4</v>
      </c>
      <c r="HN154" s="52">
        <v>2.0576926129403365E-5</v>
      </c>
      <c r="HO154" s="52">
        <v>7.50887567605413E-5</v>
      </c>
      <c r="HP154" s="52">
        <v>4.3971824258371329E-6</v>
      </c>
      <c r="HQ154" s="52">
        <v>4.7003129273995172E-5</v>
      </c>
      <c r="HR154" s="52">
        <v>5.0173911958111351E-5</v>
      </c>
      <c r="HS154" s="52">
        <v>1.4362880213877764E-5</v>
      </c>
      <c r="HT154" s="52">
        <v>2.6784522771890389E-5</v>
      </c>
      <c r="HU154" s="52">
        <v>7.3725263921047671E-5</v>
      </c>
      <c r="HV154" s="52">
        <v>1.5770104393357336E-4</v>
      </c>
      <c r="HW154" s="52">
        <v>5.3523812572106331E-5</v>
      </c>
      <c r="HX154" s="52">
        <v>8.3437161760415254E-6</v>
      </c>
      <c r="HY154" s="52">
        <v>1.4461729401149358E-4</v>
      </c>
      <c r="HZ154" s="52">
        <v>9.9451584271371661E-6</v>
      </c>
      <c r="IA154" s="52">
        <v>4.1685840923954092E-5</v>
      </c>
      <c r="IB154" s="52">
        <v>8.9537870585302247E-5</v>
      </c>
      <c r="IC154" s="52">
        <v>8.3436207535003118E-5</v>
      </c>
      <c r="ID154" s="52">
        <v>1.3068713976161048E-4</v>
      </c>
      <c r="IE154" s="52">
        <v>4.9374487606661223E-5</v>
      </c>
      <c r="IF154" s="52">
        <v>2.4617695735210723E-4</v>
      </c>
      <c r="IG154" s="52">
        <v>7.138272254020749E-5</v>
      </c>
      <c r="IH154" s="52">
        <v>7.9363918835740545E-5</v>
      </c>
      <c r="II154" s="52">
        <v>9.8820774767363061E-6</v>
      </c>
      <c r="IJ154" s="52">
        <v>9.2631708776611039E-5</v>
      </c>
      <c r="IK154" s="52">
        <v>1.1779151048264983E-4</v>
      </c>
      <c r="IL154" s="52">
        <v>8.759199275277759E-5</v>
      </c>
      <c r="IM154" s="52">
        <v>9.1957950657780023E-5</v>
      </c>
      <c r="IN154" s="52">
        <v>1.5221654859886758E-4</v>
      </c>
      <c r="IO154" s="52">
        <v>4.706941882428748E-5</v>
      </c>
      <c r="IP154" s="52">
        <v>5.3300259388890088E-5</v>
      </c>
      <c r="IQ154" s="52">
        <v>1.2672167868336325E-4</v>
      </c>
      <c r="IR154" s="52">
        <v>1.6172552823013597E-5</v>
      </c>
      <c r="IS154" s="52">
        <v>5.6517068524517537E-5</v>
      </c>
      <c r="IT154" s="52">
        <v>5.1008652208482822E-5</v>
      </c>
      <c r="IU154" s="52">
        <v>2.2102102038405468E-5</v>
      </c>
      <c r="IV154" s="52">
        <v>1.4763838793881016E-5</v>
      </c>
      <c r="IW154" s="52">
        <v>2.9537781549946439E-5</v>
      </c>
      <c r="IX154" s="52">
        <v>2.1960986041137002E-5</v>
      </c>
      <c r="IY154" s="52">
        <v>7.8117373786904096E-4</v>
      </c>
      <c r="IZ154" s="52">
        <v>7.4761518027901923E-4</v>
      </c>
      <c r="JA154" s="52">
        <v>8.4562224239853026E-4</v>
      </c>
      <c r="JB154" s="52">
        <v>7.7814717851138176E-4</v>
      </c>
      <c r="JC154" s="52">
        <v>1.0571693937325953E-4</v>
      </c>
      <c r="JD154" s="52">
        <v>2.1786844613918018E-5</v>
      </c>
      <c r="JE154" s="52">
        <v>2.4817786217859412E-5</v>
      </c>
      <c r="JF154" s="52">
        <v>9.8140418331329151E-5</v>
      </c>
      <c r="JG154" s="52">
        <v>1.395650385076333E-4</v>
      </c>
      <c r="JH154" s="52">
        <v>1.9875712936984988E-4</v>
      </c>
      <c r="JI154" s="52">
        <v>6.6446949934052514E-5</v>
      </c>
      <c r="JJ154" s="52">
        <v>1.0329016243593708E-4</v>
      </c>
      <c r="JK154" s="52">
        <v>1.166438334753836E-5</v>
      </c>
      <c r="JL154" s="52">
        <v>9.5571009750852276E-5</v>
      </c>
      <c r="JM154" s="52">
        <v>8.3156825617394507E-5</v>
      </c>
      <c r="JN154" s="52">
        <v>1.6801917228898903E-4</v>
      </c>
      <c r="JO154" s="52">
        <v>1.8607549977838316E-4</v>
      </c>
      <c r="JP154" s="52">
        <v>2.5208497830989785E-4</v>
      </c>
      <c r="JQ154" s="52">
        <v>2.8490229756599226E-4</v>
      </c>
      <c r="JR154" s="52">
        <v>3.1036336665396004E-4</v>
      </c>
      <c r="JS154" s="52">
        <v>5.9921566491354955E-5</v>
      </c>
      <c r="JT154" s="52">
        <v>0</v>
      </c>
      <c r="JU154" s="52">
        <v>4.1954301429405591E-5</v>
      </c>
      <c r="JV154" s="52">
        <v>9.6155327819695357E-5</v>
      </c>
      <c r="JW154" s="52">
        <v>6.6067365322396076E-5</v>
      </c>
      <c r="JX154" s="52">
        <v>1.3761817649023545E-4</v>
      </c>
      <c r="JY154" s="52">
        <v>6.3284341932304613E-5</v>
      </c>
      <c r="JZ154" s="52">
        <v>3.5854689237278165E-5</v>
      </c>
      <c r="KA154" s="52">
        <v>6.0774107916349493E-5</v>
      </c>
      <c r="KB154" s="52">
        <v>6.3055666308956142E-5</v>
      </c>
      <c r="KC154" s="52">
        <v>9.620937780974501E-5</v>
      </c>
      <c r="KD154" s="52">
        <v>3.1609515901349102E-5</v>
      </c>
      <c r="KE154" s="52">
        <v>2.3460367091704244E-4</v>
      </c>
      <c r="KF154" s="52">
        <v>5.3149518474601931E-5</v>
      </c>
      <c r="KG154" s="52">
        <v>3.5314780507957745E-5</v>
      </c>
      <c r="KH154" s="52">
        <v>7.651849444870686E-5</v>
      </c>
      <c r="KI154" s="52">
        <v>7.3347161540753702E-5</v>
      </c>
      <c r="KJ154" s="52">
        <v>1.180939933367172E-4</v>
      </c>
      <c r="KK154" s="52">
        <v>8.9636382530230345E-5</v>
      </c>
      <c r="KL154" s="52">
        <v>3.7089825167292077E-5</v>
      </c>
      <c r="KM154" s="52">
        <v>1.9435763903122137E-4</v>
      </c>
      <c r="KN154" s="52">
        <v>9.5851089241726721E-5</v>
      </c>
      <c r="KO154" s="52">
        <v>6.7553477940270932E-5</v>
      </c>
      <c r="KP154" s="52">
        <v>5.0750303595658752E-5</v>
      </c>
      <c r="KQ154" s="52">
        <v>1.0101789318369715E-5</v>
      </c>
      <c r="KR154" s="52">
        <v>1.1499444117892505E-4</v>
      </c>
      <c r="KS154" s="52">
        <v>5.6623717740869285E-5</v>
      </c>
      <c r="KT154" s="52">
        <v>4.8469506020599987E-5</v>
      </c>
      <c r="KU154" s="52">
        <v>4.905796430725708E-5</v>
      </c>
      <c r="KV154" s="52">
        <v>1.0927684997588285E-5</v>
      </c>
      <c r="KW154" s="52">
        <v>3.853964528855089E-5</v>
      </c>
      <c r="KX154" s="52">
        <v>1.5436196571262483E-4</v>
      </c>
      <c r="KY154" s="52">
        <v>2.8768610879542084E-5</v>
      </c>
      <c r="KZ154" s="52">
        <v>7.3828000886462479E-5</v>
      </c>
    </row>
    <row r="155" spans="1:312" x14ac:dyDescent="0.2">
      <c r="A155" s="89">
        <v>1.1902250000000001</v>
      </c>
      <c r="B155" s="41" t="s">
        <v>805</v>
      </c>
      <c r="C155" s="51" t="s">
        <v>54</v>
      </c>
      <c r="D155" s="52">
        <v>2.4529276443389751E-4</v>
      </c>
      <c r="E155" s="52">
        <v>9.5592326172025616E-5</v>
      </c>
      <c r="F155" s="52">
        <v>1.3188747426921409E-4</v>
      </c>
      <c r="G155" s="52">
        <v>8.056988398940607E-5</v>
      </c>
      <c r="H155" s="52">
        <v>7.0736186827682104E-5</v>
      </c>
      <c r="I155" s="52">
        <v>7.7634023860417611E-5</v>
      </c>
      <c r="J155" s="52">
        <v>2.7185566327341931E-4</v>
      </c>
      <c r="K155" s="52">
        <v>7.1990739195838349E-5</v>
      </c>
      <c r="L155" s="52">
        <v>5.4353366239184507E-5</v>
      </c>
      <c r="M155" s="52">
        <v>2.7482397546613728E-4</v>
      </c>
      <c r="N155" s="52">
        <v>1.3678807464904155E-4</v>
      </c>
      <c r="O155" s="52">
        <v>4.6873595035763278E-4</v>
      </c>
      <c r="P155" s="52">
        <v>2.3198833813639625E-4</v>
      </c>
      <c r="Q155" s="52">
        <v>3.7991650687631311E-4</v>
      </c>
      <c r="R155" s="52">
        <v>3.0498738494712436E-4</v>
      </c>
      <c r="S155" s="52">
        <v>4.0511468373534355E-4</v>
      </c>
      <c r="T155" s="52">
        <v>4.3585671436729398E-4</v>
      </c>
      <c r="U155" s="52">
        <v>3.1480443465947201E-4</v>
      </c>
      <c r="V155" s="52">
        <v>3.6995069239738321E-4</v>
      </c>
      <c r="W155" s="52">
        <v>1.9134114859982974E-4</v>
      </c>
      <c r="X155" s="52">
        <v>1.8568997873917177E-4</v>
      </c>
      <c r="Y155" s="52">
        <v>9.4777155117789296E-4</v>
      </c>
      <c r="Z155" s="52">
        <v>3.9223344476042399E-4</v>
      </c>
      <c r="AA155" s="52">
        <v>5.3065456729724041E-4</v>
      </c>
      <c r="AB155" s="52">
        <v>3.5853552299349714E-4</v>
      </c>
      <c r="AC155" s="52">
        <v>4.8809123576395568E-4</v>
      </c>
      <c r="AD155" s="52">
        <v>1.4728343944894656E-4</v>
      </c>
      <c r="AE155" s="52">
        <v>3.2246663329008296E-4</v>
      </c>
      <c r="AF155" s="52">
        <v>1.2166297114090019E-3</v>
      </c>
      <c r="AG155" s="52">
        <v>6.8840629214644809E-3</v>
      </c>
      <c r="AH155" s="52">
        <v>4.2914760889447671E-3</v>
      </c>
      <c r="AI155" s="52">
        <v>5.5340719394820449E-3</v>
      </c>
      <c r="AJ155" s="52">
        <v>2.724442386718227E-3</v>
      </c>
      <c r="AK155" s="52">
        <v>1.8529860611613234E-3</v>
      </c>
      <c r="AL155" s="52">
        <v>1.3818525019639206E-3</v>
      </c>
      <c r="AM155" s="52">
        <v>1.4245858961488219E-3</v>
      </c>
      <c r="AN155" s="52">
        <v>1.6828077766985975E-3</v>
      </c>
      <c r="AO155" s="52">
        <v>3.0792672080399153E-3</v>
      </c>
      <c r="AP155" s="52">
        <v>1.5396385765632727E-3</v>
      </c>
      <c r="AQ155" s="52">
        <v>2.2508392822038741E-3</v>
      </c>
      <c r="AR155" s="52">
        <v>2.255373895158033E-3</v>
      </c>
      <c r="AS155" s="52">
        <v>8.1252041458617719E-4</v>
      </c>
      <c r="AT155" s="52">
        <v>7.1579431989358619E-4</v>
      </c>
      <c r="AU155" s="52">
        <v>8.4013168958052477E-4</v>
      </c>
      <c r="AV155" s="52">
        <v>1.712584101459184E-4</v>
      </c>
      <c r="AW155" s="52">
        <v>1.8169346085955738E-4</v>
      </c>
      <c r="AX155" s="52">
        <v>1.8395522939909138E-4</v>
      </c>
      <c r="AY155" s="52">
        <v>2.3947367726665379E-4</v>
      </c>
      <c r="AZ155" s="52">
        <v>3.5461202254784816E-4</v>
      </c>
      <c r="BA155" s="52">
        <v>1.1782696984130963E-4</v>
      </c>
      <c r="BB155" s="52">
        <v>1.0467097520099168E-3</v>
      </c>
      <c r="BC155" s="52">
        <v>2.0849932853807557E-3</v>
      </c>
      <c r="BD155" s="52">
        <v>5.8431954885517709E-3</v>
      </c>
      <c r="BE155" s="52">
        <v>1.0212406309342037E-4</v>
      </c>
      <c r="BF155" s="52">
        <v>5.2146348300488642E-4</v>
      </c>
      <c r="BG155" s="52">
        <v>1.0010125020314398E-3</v>
      </c>
      <c r="BH155" s="52">
        <v>2.8630749027149221E-3</v>
      </c>
      <c r="BI155" s="52">
        <v>7.9580477323772407E-4</v>
      </c>
      <c r="BJ155" s="52">
        <v>9.6538341753124428E-4</v>
      </c>
      <c r="BK155" s="52">
        <v>2.6728963268680592E-3</v>
      </c>
      <c r="BL155" s="52">
        <v>1.4448784253358593E-3</v>
      </c>
      <c r="BM155" s="52">
        <v>8.1829684873990804E-4</v>
      </c>
      <c r="BN155" s="52">
        <v>1.1271622473878464E-3</v>
      </c>
      <c r="BO155" s="52">
        <v>1.758390275244608E-3</v>
      </c>
      <c r="BP155" s="52">
        <v>9.4449166031122095E-5</v>
      </c>
      <c r="BQ155" s="52">
        <v>1.8376017902856879E-4</v>
      </c>
      <c r="BR155" s="52">
        <v>7.7265280272371216E-5</v>
      </c>
      <c r="BS155" s="52">
        <v>2.6400113917371556E-5</v>
      </c>
      <c r="BT155" s="52">
        <v>1.1334676512892889E-4</v>
      </c>
      <c r="BU155" s="52">
        <v>5.5249246984390306E-4</v>
      </c>
      <c r="BV155" s="52">
        <v>1.4685143642496689E-4</v>
      </c>
      <c r="BW155" s="52">
        <v>7.0336382800250535E-5</v>
      </c>
      <c r="BX155" s="52">
        <v>1.8380178052911246E-4</v>
      </c>
      <c r="BY155" s="52">
        <v>2.6093426212542238E-4</v>
      </c>
      <c r="BZ155" s="52">
        <v>1.6023081247489062E-4</v>
      </c>
      <c r="CA155" s="52">
        <v>1.4664911985980296E-4</v>
      </c>
      <c r="CB155" s="52">
        <v>1.027879895363351E-4</v>
      </c>
      <c r="CC155" s="52">
        <v>3.6472360252095388E-4</v>
      </c>
      <c r="CD155" s="52">
        <v>3.1320212461724545E-4</v>
      </c>
      <c r="CE155" s="52">
        <v>2.9411599424832924E-4</v>
      </c>
      <c r="CF155" s="52">
        <v>3.9770239523223165E-4</v>
      </c>
      <c r="CG155" s="52">
        <v>2.2034547112904126E-4</v>
      </c>
      <c r="CH155" s="52">
        <v>1.1127248900391553E-3</v>
      </c>
      <c r="CI155" s="52">
        <v>7.2229113238227486E-5</v>
      </c>
      <c r="CJ155" s="52">
        <v>8.1411599087486059E-4</v>
      </c>
      <c r="CK155" s="52">
        <v>4.7487692050309768E-4</v>
      </c>
      <c r="CL155" s="52">
        <v>1.4469499980225709E-3</v>
      </c>
      <c r="CM155" s="52">
        <v>1.8533587657147996E-3</v>
      </c>
      <c r="CN155" s="52">
        <v>1.9566378823617078E-3</v>
      </c>
      <c r="CO155" s="52">
        <v>2.1145835064595225E-3</v>
      </c>
      <c r="CP155" s="52">
        <v>1.5977636134562642E-3</v>
      </c>
      <c r="CQ155" s="52">
        <v>4.4003930764799143E-3</v>
      </c>
      <c r="CR155" s="52">
        <v>5.2897281885107882E-3</v>
      </c>
      <c r="CS155" s="52">
        <v>1.1696904366075763E-2</v>
      </c>
      <c r="CT155" s="52">
        <v>2.9033805743658584E-3</v>
      </c>
      <c r="CU155" s="52">
        <v>5.4633155577033304E-3</v>
      </c>
      <c r="CV155" s="52">
        <v>2.6282418940194508E-3</v>
      </c>
      <c r="CW155" s="52">
        <v>2.5176476726724177E-2</v>
      </c>
      <c r="CX155" s="52">
        <v>1.6508512587348603E-2</v>
      </c>
      <c r="CY155" s="52">
        <v>4.4842551932868695E-3</v>
      </c>
      <c r="CZ155" s="52">
        <v>4.8387572804153333E-3</v>
      </c>
      <c r="DA155" s="52">
        <v>2.0680357689689178E-3</v>
      </c>
      <c r="DB155" s="52">
        <v>6.7550992754704161E-3</v>
      </c>
      <c r="DC155" s="52">
        <v>5.8167208826015405E-4</v>
      </c>
      <c r="DD155" s="52">
        <v>1.2425360199857052E-3</v>
      </c>
      <c r="DE155" s="52">
        <v>5.435539143335749E-4</v>
      </c>
      <c r="DF155" s="52">
        <v>3.0152092153715399E-4</v>
      </c>
      <c r="DG155" s="52">
        <v>8.4927320830504921E-4</v>
      </c>
      <c r="DH155" s="52">
        <v>1.7715555512942913E-4</v>
      </c>
      <c r="DI155" s="52">
        <v>1.301146650107962E-3</v>
      </c>
      <c r="DJ155" s="52">
        <v>7.880486923546445E-4</v>
      </c>
      <c r="DK155" s="52">
        <v>4.3597237022017658E-4</v>
      </c>
      <c r="DL155" s="52">
        <v>2.9311613530554959E-4</v>
      </c>
      <c r="DM155" s="52">
        <v>3.8309975844892739E-4</v>
      </c>
      <c r="DN155" s="52">
        <v>1.4743917536431963E-3</v>
      </c>
      <c r="DO155" s="52">
        <v>4.5928062781084455E-4</v>
      </c>
      <c r="DP155" s="52">
        <v>7.4597272233088967E-4</v>
      </c>
      <c r="DQ155" s="52">
        <v>1.5022535812388839E-3</v>
      </c>
      <c r="DR155" s="52">
        <v>7.839181291312197E-4</v>
      </c>
      <c r="DS155" s="52">
        <v>1.4733000851938755E-3</v>
      </c>
      <c r="DT155" s="52">
        <v>3.3502745734702293E-2</v>
      </c>
      <c r="DU155" s="52">
        <v>1.1333893660306493E-2</v>
      </c>
      <c r="DV155" s="52">
        <v>2.7632786756218039E-2</v>
      </c>
      <c r="DW155" s="52">
        <v>1.0360629932121324E-2</v>
      </c>
      <c r="DX155" s="52">
        <v>1.271573755152393E-2</v>
      </c>
      <c r="DY155" s="52">
        <v>1.2627320322300063E-2</v>
      </c>
      <c r="DZ155" s="52">
        <v>3.8828404003690251E-3</v>
      </c>
      <c r="EA155" s="52">
        <v>4.2492663837701396E-3</v>
      </c>
      <c r="EB155" s="52">
        <v>2.1579720250113296E-3</v>
      </c>
      <c r="EC155" s="52">
        <v>3.3127977107160768E-3</v>
      </c>
      <c r="ED155" s="52">
        <v>3.311526220769891E-3</v>
      </c>
      <c r="EE155" s="52">
        <v>2.1429261320306094E-3</v>
      </c>
      <c r="EF155" s="52">
        <v>3.3884330626377476E-3</v>
      </c>
      <c r="EG155" s="52">
        <v>3.3661272481992181E-3</v>
      </c>
      <c r="EH155" s="52">
        <v>3.7901070587768723E-3</v>
      </c>
      <c r="EI155" s="52">
        <v>2.9159322708125308E-3</v>
      </c>
      <c r="EJ155" s="52">
        <v>1.8822158421486987E-3</v>
      </c>
      <c r="EK155" s="52">
        <v>2.2831043144972384E-3</v>
      </c>
      <c r="EL155" s="52">
        <v>3.2381649526909316E-5</v>
      </c>
      <c r="EM155" s="52">
        <v>8.3381016220309973E-5</v>
      </c>
      <c r="EN155" s="52">
        <v>2.4430849492701251E-4</v>
      </c>
      <c r="EO155" s="52">
        <v>7.2797169783315717E-5</v>
      </c>
      <c r="EP155" s="52">
        <v>3.2699884455883904E-4</v>
      </c>
      <c r="EQ155" s="52">
        <v>3.3298539610593519E-5</v>
      </c>
      <c r="ER155" s="52">
        <v>1.9325863818437557E-4</v>
      </c>
      <c r="ES155" s="52">
        <v>2.9942784529311611E-4</v>
      </c>
      <c r="ET155" s="52">
        <v>1.0005517897737429E-4</v>
      </c>
      <c r="EU155" s="52">
        <v>1.4695049239297605E-4</v>
      </c>
      <c r="EV155" s="52">
        <v>3.1477562334177381E-4</v>
      </c>
      <c r="EW155" s="52">
        <v>1.0332196966309111E-4</v>
      </c>
      <c r="EX155" s="52">
        <v>9.0257962361716711E-5</v>
      </c>
      <c r="EY155" s="52">
        <v>3.0462699443312261E-4</v>
      </c>
      <c r="EZ155" s="52">
        <v>9.8752343581522259E-4</v>
      </c>
      <c r="FA155" s="52">
        <v>2.5023885254384418E-4</v>
      </c>
      <c r="FB155" s="52">
        <v>1.951151325389906E-4</v>
      </c>
      <c r="FC155" s="52">
        <v>2.4655572569441117E-4</v>
      </c>
      <c r="FD155" s="52">
        <v>2.6809707387785302E-4</v>
      </c>
      <c r="FE155" s="52">
        <v>3.5648882823285835E-4</v>
      </c>
      <c r="FF155" s="52">
        <v>5.0015112244680552E-4</v>
      </c>
      <c r="FG155" s="52">
        <v>3.744207477495837E-4</v>
      </c>
      <c r="FH155" s="52">
        <v>2.8251735418306296E-4</v>
      </c>
      <c r="FI155" s="52">
        <v>4.5121383988178272E-4</v>
      </c>
      <c r="FJ155" s="52">
        <v>7.0828847345555932E-4</v>
      </c>
      <c r="FK155" s="52">
        <v>1.0220364189680224E-4</v>
      </c>
      <c r="FL155" s="52">
        <v>8.5751052676593319E-4</v>
      </c>
      <c r="FM155" s="52">
        <v>1.4446055845495065E-3</v>
      </c>
      <c r="FN155" s="52">
        <v>2.6029376275760825E-4</v>
      </c>
      <c r="FO155" s="52">
        <v>8.4002338595640309E-4</v>
      </c>
      <c r="FP155" s="52">
        <v>1.231038306341397E-3</v>
      </c>
      <c r="FQ155" s="52">
        <v>1.0354542504041199E-3</v>
      </c>
      <c r="FR155" s="52">
        <v>8.7746522890644405E-4</v>
      </c>
      <c r="FS155" s="52">
        <v>2.6087812317788584E-4</v>
      </c>
      <c r="FT155" s="52">
        <v>9.7342975218506851E-5</v>
      </c>
      <c r="FU155" s="52">
        <v>1.6491506899154313E-4</v>
      </c>
      <c r="FV155" s="52">
        <v>4.7039165466962385E-5</v>
      </c>
      <c r="FW155" s="52">
        <v>1.8702642719259396E-4</v>
      </c>
      <c r="FX155" s="52">
        <v>1.217096863688342E-4</v>
      </c>
      <c r="FY155" s="52">
        <v>3.0498188468741833E-4</v>
      </c>
      <c r="FZ155" s="52">
        <v>1.6117971363838803E-4</v>
      </c>
      <c r="GA155" s="52">
        <v>4.9538996466124059E-4</v>
      </c>
      <c r="GB155" s="52">
        <v>4.7957701747411771E-4</v>
      </c>
      <c r="GC155" s="52">
        <v>4.3851478307947032E-5</v>
      </c>
      <c r="GD155" s="52">
        <v>6.0662905511612256E-5</v>
      </c>
      <c r="GE155" s="52">
        <v>9.345767558355356E-5</v>
      </c>
      <c r="GF155" s="52">
        <v>3.4210854857693066E-4</v>
      </c>
      <c r="GG155" s="52">
        <v>4.4350210191058704E-4</v>
      </c>
      <c r="GH155" s="52">
        <v>2.0052827584814315E-3</v>
      </c>
      <c r="GI155" s="52">
        <v>1.0830451008250297E-3</v>
      </c>
      <c r="GJ155" s="52">
        <v>1.137959454546049E-3</v>
      </c>
      <c r="GK155" s="52">
        <v>8.333060927947991E-4</v>
      </c>
      <c r="GL155" s="52">
        <v>6.468051289108724E-4</v>
      </c>
      <c r="GM155" s="52">
        <v>1.8107649622979655E-4</v>
      </c>
      <c r="GN155" s="52">
        <v>2.3224546380419555E-4</v>
      </c>
      <c r="GO155" s="52">
        <v>1.3131470499396674E-4</v>
      </c>
      <c r="GP155" s="52">
        <v>1.0687685592205354E-4</v>
      </c>
      <c r="GQ155" s="52">
        <v>4.9829029520071541E-4</v>
      </c>
      <c r="GR155" s="52">
        <v>4.3708519126334488E-4</v>
      </c>
      <c r="GS155" s="52">
        <v>1.1703479402349037E-4</v>
      </c>
      <c r="GT155" s="52">
        <v>3.1634142336170771E-4</v>
      </c>
      <c r="GU155" s="52">
        <v>1.1930126727515106E-4</v>
      </c>
      <c r="GV155" s="52">
        <v>1.8171993841412359E-4</v>
      </c>
      <c r="GW155" s="52">
        <v>1.7851979366596824E-3</v>
      </c>
      <c r="GX155" s="52">
        <v>1.1738201880471127E-3</v>
      </c>
      <c r="GY155" s="52">
        <v>1.0582399765272871E-3</v>
      </c>
      <c r="GZ155" s="52">
        <v>2.9459833595285863E-3</v>
      </c>
      <c r="HA155" s="52">
        <v>2.5973855478716224E-3</v>
      </c>
      <c r="HB155" s="52">
        <v>3.2844803935088507E-3</v>
      </c>
      <c r="HC155" s="52">
        <v>2.7685711498186762E-3</v>
      </c>
      <c r="HD155" s="52">
        <v>1.7847482692416451E-3</v>
      </c>
      <c r="HE155" s="52">
        <v>2.5786544706861113E-3</v>
      </c>
      <c r="HF155" s="52">
        <v>3.6294101951355839E-3</v>
      </c>
      <c r="HG155" s="52">
        <v>1.2852026310201849E-3</v>
      </c>
      <c r="HH155" s="52">
        <v>2.4970777351962718E-3</v>
      </c>
      <c r="HI155" s="52">
        <v>1.9470311451750314E-3</v>
      </c>
      <c r="HJ155" s="52">
        <v>2.4057934456126681E-3</v>
      </c>
      <c r="HK155" s="52">
        <v>2.0941453548601393E-4</v>
      </c>
      <c r="HL155" s="52">
        <v>2.7465875435354041E-4</v>
      </c>
      <c r="HM155" s="52">
        <v>3.3269807573971369E-4</v>
      </c>
      <c r="HN155" s="52">
        <v>8.589726598668215E-4</v>
      </c>
      <c r="HO155" s="52">
        <v>5.966321808708703E-4</v>
      </c>
      <c r="HP155" s="52">
        <v>1.0847007030884196E-3</v>
      </c>
      <c r="HQ155" s="52">
        <v>1.0718381731055601E-3</v>
      </c>
      <c r="HR155" s="52">
        <v>8.307624458345382E-4</v>
      </c>
      <c r="HS155" s="52">
        <v>1.360141775645882E-3</v>
      </c>
      <c r="HT155" s="52">
        <v>1.9257486172743548E-3</v>
      </c>
      <c r="HU155" s="52">
        <v>1.3719581259017785E-3</v>
      </c>
      <c r="HV155" s="52">
        <v>1.9277733616254499E-3</v>
      </c>
      <c r="HW155" s="52">
        <v>2.9362428512580202E-4</v>
      </c>
      <c r="HX155" s="52">
        <v>6.7874230245486961E-4</v>
      </c>
      <c r="HY155" s="52">
        <v>6.9905796167673079E-5</v>
      </c>
      <c r="HZ155" s="52">
        <v>2.0777114356341475E-4</v>
      </c>
      <c r="IA155" s="52">
        <v>2.4936828965314812E-4</v>
      </c>
      <c r="IB155" s="52">
        <v>2.7179958943360613E-5</v>
      </c>
      <c r="IC155" s="52">
        <v>1.5613384962079915E-2</v>
      </c>
      <c r="ID155" s="52">
        <v>1.7630625669983774E-2</v>
      </c>
      <c r="IE155" s="52">
        <v>1.609648815711132E-2</v>
      </c>
      <c r="IF155" s="52">
        <v>1.1959833358606859E-2</v>
      </c>
      <c r="IG155" s="52">
        <v>7.5886466064427783E-4</v>
      </c>
      <c r="IH155" s="52">
        <v>7.4996530840542664E-4</v>
      </c>
      <c r="II155" s="52">
        <v>3.1200404695356615E-4</v>
      </c>
      <c r="IJ155" s="52">
        <v>8.3765667902802382E-5</v>
      </c>
      <c r="IK155" s="52">
        <v>1.1645495950594543E-4</v>
      </c>
      <c r="IL155" s="52">
        <v>2.4377632518470403E-4</v>
      </c>
      <c r="IM155" s="52">
        <v>5.0019867890262258E-5</v>
      </c>
      <c r="IN155" s="52">
        <v>8.9604227530608712E-5</v>
      </c>
      <c r="IO155" s="52">
        <v>1.3383734323474237E-4</v>
      </c>
      <c r="IP155" s="52">
        <v>9.677232065925074E-5</v>
      </c>
      <c r="IQ155" s="52">
        <v>4.7448920897774924E-5</v>
      </c>
      <c r="IR155" s="52">
        <v>2.9253673012059943E-4</v>
      </c>
      <c r="IS155" s="52">
        <v>4.3053443339957542E-5</v>
      </c>
      <c r="IT155" s="52">
        <v>8.2896422519530607E-5</v>
      </c>
      <c r="IU155" s="52">
        <v>1.561005255986819E-4</v>
      </c>
      <c r="IV155" s="52">
        <v>2.1609504187307788E-5</v>
      </c>
      <c r="IW155" s="52">
        <v>1.0836298549655294E-4</v>
      </c>
      <c r="IX155" s="52">
        <v>1.1196731991548345E-4</v>
      </c>
      <c r="IY155" s="52">
        <v>5.4988976640536641E-5</v>
      </c>
      <c r="IZ155" s="52">
        <v>1.8081498926729827E-4</v>
      </c>
      <c r="JA155" s="52">
        <v>2.0929690536927316E-4</v>
      </c>
      <c r="JB155" s="52">
        <v>2.4573209444422325E-4</v>
      </c>
      <c r="JC155" s="52">
        <v>1.7845941812516053E-4</v>
      </c>
      <c r="JD155" s="52">
        <v>6.4073212583412768E-5</v>
      </c>
      <c r="JE155" s="52">
        <v>3.7986750275254866E-5</v>
      </c>
      <c r="JF155" s="52">
        <v>3.4083982565586083E-5</v>
      </c>
      <c r="JG155" s="52">
        <v>2.5639006343089032E-4</v>
      </c>
      <c r="JH155" s="52">
        <v>2.8881627825833809E-4</v>
      </c>
      <c r="JI155" s="52">
        <v>9.2046421272575654E-5</v>
      </c>
      <c r="JJ155" s="52">
        <v>1.1555980807265706E-4</v>
      </c>
      <c r="JK155" s="52">
        <v>2.6678226774387213E-4</v>
      </c>
      <c r="JL155" s="52">
        <v>1.9295916928656296E-4</v>
      </c>
      <c r="JM155" s="52">
        <v>2.1247975976289359E-4</v>
      </c>
      <c r="JN155" s="52">
        <v>1.3247965437693194E-4</v>
      </c>
      <c r="JO155" s="52">
        <v>7.5716110126368099E-5</v>
      </c>
      <c r="JP155" s="52">
        <v>1.4006853250437298E-4</v>
      </c>
      <c r="JQ155" s="52">
        <v>1.582103212716625E-4</v>
      </c>
      <c r="JR155" s="52">
        <v>1.05953719234707E-4</v>
      </c>
      <c r="JS155" s="52">
        <v>1.2709318770263368E-4</v>
      </c>
      <c r="JT155" s="52">
        <v>0.40561662070185678</v>
      </c>
      <c r="JU155" s="52">
        <v>1.0880067116759477E-2</v>
      </c>
      <c r="JV155" s="52">
        <v>9.0092035881459809E-2</v>
      </c>
      <c r="JW155" s="52">
        <v>3.2940242560918968E-3</v>
      </c>
      <c r="JX155" s="52">
        <v>3.1518586838268817E-2</v>
      </c>
      <c r="JY155" s="52">
        <v>4.3959093616122973E-3</v>
      </c>
      <c r="JZ155" s="52">
        <v>0.43226423015316023</v>
      </c>
      <c r="KA155" s="52">
        <v>3.4095428175601457E-3</v>
      </c>
      <c r="KB155" s="52">
        <v>9.886799874990547E-3</v>
      </c>
      <c r="KC155" s="52">
        <v>7.0284114627260183E-2</v>
      </c>
      <c r="KD155" s="52">
        <v>6.6370187903585518E-3</v>
      </c>
      <c r="KE155" s="52">
        <v>7.5477767118307365E-2</v>
      </c>
      <c r="KF155" s="52">
        <v>2.2374310823864985E-2</v>
      </c>
      <c r="KG155" s="52">
        <v>0.13203218406597986</v>
      </c>
      <c r="KH155" s="52">
        <v>1.5928553649057518E-2</v>
      </c>
      <c r="KI155" s="52">
        <v>9.6035427002025605E-3</v>
      </c>
      <c r="KJ155" s="52">
        <v>8.0493284817041121E-3</v>
      </c>
      <c r="KK155" s="52">
        <v>4.1173326053459761E-3</v>
      </c>
      <c r="KL155" s="52">
        <v>0.41562000576103653</v>
      </c>
      <c r="KM155" s="52">
        <v>1.7918749266982337E-2</v>
      </c>
      <c r="KN155" s="52">
        <v>3.318297794816052E-3</v>
      </c>
      <c r="KO155" s="52">
        <v>1.070830887672806E-2</v>
      </c>
      <c r="KP155" s="52">
        <v>5.7625940414870744E-3</v>
      </c>
      <c r="KQ155" s="52">
        <v>4.1634250596105631E-3</v>
      </c>
      <c r="KR155" s="52">
        <v>1.63365857225693E-2</v>
      </c>
      <c r="KS155" s="52">
        <v>1.45586810890378E-2</v>
      </c>
      <c r="KT155" s="52">
        <v>6.4789706179829622E-3</v>
      </c>
      <c r="KU155" s="52">
        <v>7.9489759775675101E-3</v>
      </c>
      <c r="KV155" s="52">
        <v>2.6836671841184941E-3</v>
      </c>
      <c r="KW155" s="52">
        <v>2.077526585066377E-2</v>
      </c>
      <c r="KX155" s="52">
        <v>2.8139115355900877E-2</v>
      </c>
      <c r="KY155" s="52">
        <v>7.0892154813553378E-3</v>
      </c>
      <c r="KZ155" s="52">
        <v>9.9896646940855538E-2</v>
      </c>
    </row>
    <row r="156" spans="1:312" x14ac:dyDescent="0.2">
      <c r="A156" s="89">
        <v>1.0640879999999999</v>
      </c>
      <c r="B156" s="41" t="s">
        <v>804</v>
      </c>
      <c r="C156" s="51" t="s">
        <v>30</v>
      </c>
      <c r="D156" s="52">
        <v>6.3999245146655208E-5</v>
      </c>
      <c r="E156" s="52">
        <v>1.1703310566440755E-4</v>
      </c>
      <c r="F156" s="52">
        <v>7.0666650461060655E-5</v>
      </c>
      <c r="G156" s="52">
        <v>6.7824403940905145E-5</v>
      </c>
      <c r="H156" s="52">
        <v>1.7787616824705606E-4</v>
      </c>
      <c r="I156" s="52">
        <v>1.2079761670060401E-5</v>
      </c>
      <c r="J156" s="52">
        <v>1.1877407689320058E-5</v>
      </c>
      <c r="K156" s="52">
        <v>6.5566195441105562E-6</v>
      </c>
      <c r="L156" s="52">
        <v>1.6632024660251915E-5</v>
      </c>
      <c r="M156" s="52">
        <v>5.076384588744268E-5</v>
      </c>
      <c r="N156" s="52">
        <v>5.7604609744849046E-5</v>
      </c>
      <c r="O156" s="52">
        <v>4.16307452222159E-5</v>
      </c>
      <c r="P156" s="52">
        <v>2.3097199578447027E-4</v>
      </c>
      <c r="Q156" s="52">
        <v>5.5298859386897989E-6</v>
      </c>
      <c r="R156" s="52">
        <v>1.1690851875163942E-4</v>
      </c>
      <c r="S156" s="52">
        <v>4.70853248575187E-5</v>
      </c>
      <c r="T156" s="52">
        <v>1.6747439853929738E-4</v>
      </c>
      <c r="U156" s="52">
        <v>9.6100303520409088E-5</v>
      </c>
      <c r="V156" s="52">
        <v>1.9820336861026702E-4</v>
      </c>
      <c r="W156" s="52">
        <v>1.2647352111967646E-4</v>
      </c>
      <c r="X156" s="52">
        <v>1.1583449397254953E-4</v>
      </c>
      <c r="Y156" s="52">
        <v>3.648291704014204E-4</v>
      </c>
      <c r="Z156" s="52">
        <v>2.0513382224264588E-4</v>
      </c>
      <c r="AA156" s="52">
        <v>1.7383474855222329E-4</v>
      </c>
      <c r="AB156" s="52">
        <v>1.5946484554904306E-4</v>
      </c>
      <c r="AC156" s="52">
        <v>3.4282909201404114E-4</v>
      </c>
      <c r="AD156" s="52">
        <v>9.8231178472767911E-5</v>
      </c>
      <c r="AE156" s="52">
        <v>4.7441720704184128E-4</v>
      </c>
      <c r="AF156" s="52">
        <v>3.8839280456100779E-5</v>
      </c>
      <c r="AG156" s="52">
        <v>7.4314737072085963E-5</v>
      </c>
      <c r="AH156" s="52">
        <v>2.5416745415252007E-5</v>
      </c>
      <c r="AI156" s="52">
        <v>1.5209646839925997E-4</v>
      </c>
      <c r="AJ156" s="52">
        <v>1.2022686840759236E-4</v>
      </c>
      <c r="AK156" s="52">
        <v>2.130084192913142E-3</v>
      </c>
      <c r="AL156" s="52">
        <v>3.2897170223155411E-3</v>
      </c>
      <c r="AM156" s="52">
        <v>1.2604220301954423E-3</v>
      </c>
      <c r="AN156" s="52">
        <v>4.2410381682021688E-4</v>
      </c>
      <c r="AO156" s="52">
        <v>3.8927015938457871E-4</v>
      </c>
      <c r="AP156" s="52">
        <v>1.5030810734895492E-3</v>
      </c>
      <c r="AQ156" s="52">
        <v>1.6618774970887811E-4</v>
      </c>
      <c r="AR156" s="52">
        <v>7.9816550850775976E-4</v>
      </c>
      <c r="AS156" s="52">
        <v>1.8133844128198105E-2</v>
      </c>
      <c r="AT156" s="52">
        <v>0.93145088576763457</v>
      </c>
      <c r="AU156" s="52">
        <v>4.1400806377859548E-2</v>
      </c>
      <c r="AV156" s="52">
        <v>5.65329446133671E-5</v>
      </c>
      <c r="AW156" s="52">
        <v>1.9448531014421881E-4</v>
      </c>
      <c r="AX156" s="52">
        <v>3.4126113333138194E-5</v>
      </c>
      <c r="AY156" s="52">
        <v>3.5537029080841829E-5</v>
      </c>
      <c r="AZ156" s="52">
        <v>3.282527394478954E-4</v>
      </c>
      <c r="BA156" s="52">
        <v>2.8997133712719463E-4</v>
      </c>
      <c r="BB156" s="52">
        <v>1.6511189712988601E-2</v>
      </c>
      <c r="BC156" s="52">
        <v>2.4216994236186896E-5</v>
      </c>
      <c r="BD156" s="52">
        <v>1.7198209273547861E-4</v>
      </c>
      <c r="BE156" s="52">
        <v>3.4488483595753793E-5</v>
      </c>
      <c r="BF156" s="52">
        <v>1.3134177203461548E-2</v>
      </c>
      <c r="BG156" s="52">
        <v>1.3215574827037304E-2</v>
      </c>
      <c r="BH156" s="52">
        <v>2.0638913885455499E-4</v>
      </c>
      <c r="BI156" s="52">
        <v>6.419996003707947E-5</v>
      </c>
      <c r="BJ156" s="52">
        <v>8.571794765575036E-5</v>
      </c>
      <c r="BK156" s="52">
        <v>7.5516212088375738E-5</v>
      </c>
      <c r="BL156" s="52">
        <v>1.1044582811338246E-4</v>
      </c>
      <c r="BM156" s="52">
        <v>0</v>
      </c>
      <c r="BN156" s="52">
        <v>8.7911627737415575E-5</v>
      </c>
      <c r="BO156" s="52">
        <v>9.8716265142786546E-5</v>
      </c>
      <c r="BP156" s="52">
        <v>1.1367560454062869E-5</v>
      </c>
      <c r="BQ156" s="52">
        <v>2.9022788827181405E-5</v>
      </c>
      <c r="BR156" s="52">
        <v>2.9982792636948727E-5</v>
      </c>
      <c r="BS156" s="52">
        <v>5.8465252279512429E-5</v>
      </c>
      <c r="BT156" s="52">
        <v>1.6393012277601468E-4</v>
      </c>
      <c r="BU156" s="52">
        <v>1.0366850168516654E-4</v>
      </c>
      <c r="BV156" s="52">
        <v>4.5009732386949158E-5</v>
      </c>
      <c r="BW156" s="52">
        <v>1.3478400524412976E-5</v>
      </c>
      <c r="BX156" s="52">
        <v>1.0052209694540484E-5</v>
      </c>
      <c r="BY156" s="52">
        <v>7.2805318673387951E-6</v>
      </c>
      <c r="BZ156" s="52">
        <v>3.0273825270660541E-4</v>
      </c>
      <c r="CA156" s="52">
        <v>5.2804030913512118E-6</v>
      </c>
      <c r="CB156" s="52">
        <v>1.4821982431004072E-4</v>
      </c>
      <c r="CC156" s="52">
        <v>7.8790095876655772E-5</v>
      </c>
      <c r="CD156" s="52">
        <v>1.6054811309102398E-4</v>
      </c>
      <c r="CE156" s="52">
        <v>1.7064125105258388E-4</v>
      </c>
      <c r="CF156" s="52">
        <v>1.7412781329471835E-4</v>
      </c>
      <c r="CG156" s="52">
        <v>2.4311379674041552E-4</v>
      </c>
      <c r="CH156" s="52">
        <v>1.9081113359778909E-4</v>
      </c>
      <c r="CI156" s="52">
        <v>2.0246221410037717E-4</v>
      </c>
      <c r="CJ156" s="52">
        <v>8.1723684314588736E-5</v>
      </c>
      <c r="CK156" s="52">
        <v>1.4031285312926577E-4</v>
      </c>
      <c r="CL156" s="52">
        <v>4.5636134264297705E-4</v>
      </c>
      <c r="CM156" s="52">
        <v>2.9162376124396546E-4</v>
      </c>
      <c r="CN156" s="52">
        <v>3.6285009157184213E-4</v>
      </c>
      <c r="CO156" s="52">
        <v>2.3362497702942068E-4</v>
      </c>
      <c r="CP156" s="52">
        <v>1.8949361503463842E-4</v>
      </c>
      <c r="CQ156" s="52">
        <v>9.8211945969451872E-5</v>
      </c>
      <c r="CR156" s="52">
        <v>1.8874590851544897E-4</v>
      </c>
      <c r="CS156" s="52">
        <v>4.0984109579162875E-5</v>
      </c>
      <c r="CT156" s="52">
        <v>8.3892585421408997E-5</v>
      </c>
      <c r="CU156" s="52">
        <v>1.1442693272334954E-4</v>
      </c>
      <c r="CV156" s="52">
        <v>2.421459440784607E-5</v>
      </c>
      <c r="CW156" s="52">
        <v>1.5950766836507024E-4</v>
      </c>
      <c r="CX156" s="52">
        <v>1.1684283032597252E-4</v>
      </c>
      <c r="CY156" s="52">
        <v>8.5799915942693256E-5</v>
      </c>
      <c r="CZ156" s="52">
        <v>1.4988673481312183E-5</v>
      </c>
      <c r="DA156" s="52">
        <v>7.7922539239605432E-5</v>
      </c>
      <c r="DB156" s="52">
        <v>2.851284965404161E-5</v>
      </c>
      <c r="DC156" s="52">
        <v>2.5997553401525841E-4</v>
      </c>
      <c r="DD156" s="52">
        <v>2.3731828402074484E-4</v>
      </c>
      <c r="DE156" s="52">
        <v>3.8846737435446163E-5</v>
      </c>
      <c r="DF156" s="52">
        <v>5.8332001522994679E-5</v>
      </c>
      <c r="DG156" s="52">
        <v>1.4085550933154952E-4</v>
      </c>
      <c r="DH156" s="52">
        <v>2.1885535993628402E-4</v>
      </c>
      <c r="DI156" s="52">
        <v>1.8858218731646777E-2</v>
      </c>
      <c r="DJ156" s="52">
        <v>1.7082073080963083E-2</v>
      </c>
      <c r="DK156" s="52">
        <v>0.50049362013565257</v>
      </c>
      <c r="DL156" s="52">
        <v>9.6190098912811217E-2</v>
      </c>
      <c r="DM156" s="52">
        <v>2.5111053814901273E-2</v>
      </c>
      <c r="DN156" s="52">
        <v>5.3708164102119213E-3</v>
      </c>
      <c r="DO156" s="52">
        <v>1.7652253464241652E-2</v>
      </c>
      <c r="DP156" s="52">
        <v>0.61277004069050001</v>
      </c>
      <c r="DQ156" s="52">
        <v>2.3289604530373435E-3</v>
      </c>
      <c r="DR156" s="52">
        <v>0.33863010272716432</v>
      </c>
      <c r="DS156" s="52">
        <v>0.10044740670730475</v>
      </c>
      <c r="DT156" s="52">
        <v>2.9567188970770888E-4</v>
      </c>
      <c r="DU156" s="52">
        <v>7.695468900185196E-5</v>
      </c>
      <c r="DV156" s="52">
        <v>4.1143585746240305E-5</v>
      </c>
      <c r="DW156" s="52">
        <v>4.4116056065387117E-5</v>
      </c>
      <c r="DX156" s="52">
        <v>6.2772454050903363E-5</v>
      </c>
      <c r="DY156" s="52">
        <v>7.5605141431384784E-5</v>
      </c>
      <c r="DZ156" s="52">
        <v>1.0409694892995997E-4</v>
      </c>
      <c r="EA156" s="52">
        <v>2.3424785996304921E-4</v>
      </c>
      <c r="EB156" s="52">
        <v>5.3961448893151546E-5</v>
      </c>
      <c r="EC156" s="52">
        <v>1.2663878203863409E-4</v>
      </c>
      <c r="ED156" s="52">
        <v>8.1270930409740354E-5</v>
      </c>
      <c r="EE156" s="52">
        <v>2.0687546849134579E-4</v>
      </c>
      <c r="EF156" s="52">
        <v>5.3918733765362504E-5</v>
      </c>
      <c r="EG156" s="52">
        <v>9.9445103321901159E-5</v>
      </c>
      <c r="EH156" s="52">
        <v>5.6720092560825675E-5</v>
      </c>
      <c r="EI156" s="52">
        <v>4.3618292176380917E-5</v>
      </c>
      <c r="EJ156" s="52">
        <v>1.9254628000088582E-4</v>
      </c>
      <c r="EK156" s="52">
        <v>2.4221098975576739E-4</v>
      </c>
      <c r="EL156" s="52">
        <v>9.480393125974349E-6</v>
      </c>
      <c r="EM156" s="52">
        <v>1.3367019162818442E-4</v>
      </c>
      <c r="EN156" s="52">
        <v>1.1022135157567631E-4</v>
      </c>
      <c r="EO156" s="52">
        <v>3.5737852437671544E-5</v>
      </c>
      <c r="EP156" s="52">
        <v>2.4174075301018279E-5</v>
      </c>
      <c r="EQ156" s="52">
        <v>1.8321524092831213E-4</v>
      </c>
      <c r="ER156" s="52">
        <v>8.6067910451877885E-5</v>
      </c>
      <c r="ES156" s="52">
        <v>0</v>
      </c>
      <c r="ET156" s="52">
        <v>1.722734248533615E-4</v>
      </c>
      <c r="EU156" s="52">
        <v>5.2771059382524377E-5</v>
      </c>
      <c r="EV156" s="52">
        <v>4.5521397837118058E-6</v>
      </c>
      <c r="EW156" s="52">
        <v>7.9872396375416441E-5</v>
      </c>
      <c r="EX156" s="52">
        <v>2.5692878472790439E-5</v>
      </c>
      <c r="EY156" s="52">
        <v>1.1563164030743836E-4</v>
      </c>
      <c r="EZ156" s="52">
        <v>2.5609160385814484E-5</v>
      </c>
      <c r="FA156" s="52">
        <v>6.9479351106030267E-5</v>
      </c>
      <c r="FB156" s="52">
        <v>1.301321304006323E-5</v>
      </c>
      <c r="FC156" s="52">
        <v>3.9064306637930505E-5</v>
      </c>
      <c r="FD156" s="52">
        <v>1.1441279570373549E-4</v>
      </c>
      <c r="FE156" s="52">
        <v>1.5922187266328538E-4</v>
      </c>
      <c r="FF156" s="52">
        <v>9.1890032037049909E-5</v>
      </c>
      <c r="FG156" s="52">
        <v>1.4619854325831152E-5</v>
      </c>
      <c r="FH156" s="52">
        <v>7.6235319049983825E-5</v>
      </c>
      <c r="FI156" s="52">
        <v>3.736258115675427E-5</v>
      </c>
      <c r="FJ156" s="52">
        <v>2.7652409158486052E-5</v>
      </c>
      <c r="FK156" s="52">
        <v>1.3708430952892578E-4</v>
      </c>
      <c r="FL156" s="52">
        <v>8.5146271626783255E-5</v>
      </c>
      <c r="FM156" s="52">
        <v>1.2634261299674325E-4</v>
      </c>
      <c r="FN156" s="52">
        <v>1.4843564401098716E-4</v>
      </c>
      <c r="FO156" s="52">
        <v>9.6056853789279812E-5</v>
      </c>
      <c r="FP156" s="52">
        <v>2.9757891513378654E-5</v>
      </c>
      <c r="FQ156" s="52">
        <v>6.47115013042388E-5</v>
      </c>
      <c r="FR156" s="52">
        <v>8.9793140460265583E-5</v>
      </c>
      <c r="FS156" s="52">
        <v>0</v>
      </c>
      <c r="FT156" s="52">
        <v>3.0410453283306663E-6</v>
      </c>
      <c r="FU156" s="52">
        <v>2.3585703299498729E-5</v>
      </c>
      <c r="FV156" s="52">
        <v>1.0620641875279198E-4</v>
      </c>
      <c r="FW156" s="52">
        <v>5.5102179636261956E-6</v>
      </c>
      <c r="FX156" s="52">
        <v>1.1842686901530125E-5</v>
      </c>
      <c r="FY156" s="52">
        <v>7.4636356141831637E-5</v>
      </c>
      <c r="FZ156" s="52">
        <v>4.5807394452248199E-5</v>
      </c>
      <c r="GA156" s="52">
        <v>1.228559839412904E-4</v>
      </c>
      <c r="GB156" s="52">
        <v>1.0954460014854017E-5</v>
      </c>
      <c r="GC156" s="52">
        <v>7.3036596214857931E-5</v>
      </c>
      <c r="GD156" s="52">
        <v>2.5213377111888562E-5</v>
      </c>
      <c r="GE156" s="52">
        <v>8.2496525551518094E-6</v>
      </c>
      <c r="GF156" s="52">
        <v>1.959823137966443E-4</v>
      </c>
      <c r="GG156" s="52">
        <v>3.6298848653150184E-4</v>
      </c>
      <c r="GH156" s="52">
        <v>4.8790258520017604E-4</v>
      </c>
      <c r="GI156" s="52">
        <v>7.0662603270409217E-4</v>
      </c>
      <c r="GJ156" s="52">
        <v>2.5507635565588183E-4</v>
      </c>
      <c r="GK156" s="52">
        <v>2.0371577056742276E-4</v>
      </c>
      <c r="GL156" s="52">
        <v>9.1854521473760768E-4</v>
      </c>
      <c r="GM156" s="52">
        <v>1.3619556182091578E-4</v>
      </c>
      <c r="GN156" s="52">
        <v>7.6286954121145185E-4</v>
      </c>
      <c r="GO156" s="52">
        <v>2.6113492294806719E-5</v>
      </c>
      <c r="GP156" s="52">
        <v>6.7270169223552541E-5</v>
      </c>
      <c r="GQ156" s="52">
        <v>4.4269237700323474E-5</v>
      </c>
      <c r="GR156" s="52">
        <v>4.5370705640352032E-5</v>
      </c>
      <c r="GS156" s="52">
        <v>3.45550885693258E-5</v>
      </c>
      <c r="GT156" s="52">
        <v>8.7292462802528495E-5</v>
      </c>
      <c r="GU156" s="52">
        <v>1.2075591776973699E-5</v>
      </c>
      <c r="GV156" s="52">
        <v>1.5178829621810097E-5</v>
      </c>
      <c r="GW156" s="52">
        <v>1.0382255113644897E-5</v>
      </c>
      <c r="GX156" s="52">
        <v>2.9137344436588886E-4</v>
      </c>
      <c r="GY156" s="52">
        <v>5.4371481663080059E-5</v>
      </c>
      <c r="GZ156" s="52">
        <v>3.952844692039664E-4</v>
      </c>
      <c r="HA156" s="52">
        <v>3.8115502494461359E-4</v>
      </c>
      <c r="HB156" s="52">
        <v>1.0443483060495386E-3</v>
      </c>
      <c r="HC156" s="52">
        <v>1.5890441219676334E-4</v>
      </c>
      <c r="HD156" s="52">
        <v>1.4546957892491548E-4</v>
      </c>
      <c r="HE156" s="52">
        <v>4.0189315942175987E-4</v>
      </c>
      <c r="HF156" s="52">
        <v>5.5947586442448743E-4</v>
      </c>
      <c r="HG156" s="52">
        <v>1.6389816848622746E-3</v>
      </c>
      <c r="HH156" s="52">
        <v>1.1264462644921699E-4</v>
      </c>
      <c r="HI156" s="52">
        <v>1.7907205619530216E-3</v>
      </c>
      <c r="HJ156" s="52">
        <v>5.1329300627275603E-4</v>
      </c>
      <c r="HK156" s="52">
        <v>2.280647745811017E-5</v>
      </c>
      <c r="HL156" s="52">
        <v>7.6731649628538525E-5</v>
      </c>
      <c r="HM156" s="52">
        <v>1.1536018482079549E-4</v>
      </c>
      <c r="HN156" s="52">
        <v>5.8436236619866002E-5</v>
      </c>
      <c r="HO156" s="52">
        <v>3.4775771566563581E-5</v>
      </c>
      <c r="HP156" s="52">
        <v>1.6094857141975033E-3</v>
      </c>
      <c r="HQ156" s="52">
        <v>6.5442536130371253E-3</v>
      </c>
      <c r="HR156" s="52">
        <v>1.170165101944444E-2</v>
      </c>
      <c r="HS156" s="52">
        <v>3.3841243844730235E-4</v>
      </c>
      <c r="HT156" s="52">
        <v>1.535897523001575E-3</v>
      </c>
      <c r="HU156" s="52">
        <v>5.9681637685472723E-4</v>
      </c>
      <c r="HV156" s="52">
        <v>2.0321744792037165E-3</v>
      </c>
      <c r="HW156" s="52">
        <v>2.427565878919537E-5</v>
      </c>
      <c r="HX156" s="52">
        <v>1.8108065082296354E-5</v>
      </c>
      <c r="HY156" s="52">
        <v>3.1065428692238712E-5</v>
      </c>
      <c r="HZ156" s="52">
        <v>1.1007311367466173E-4</v>
      </c>
      <c r="IA156" s="52">
        <v>8.5985327464925819E-5</v>
      </c>
      <c r="IB156" s="52">
        <v>4.0320464385821918E-5</v>
      </c>
      <c r="IC156" s="52">
        <v>4.6559945687925375E-4</v>
      </c>
      <c r="ID156" s="52">
        <v>4.0058423592778816E-4</v>
      </c>
      <c r="IE156" s="52">
        <v>4.9577086276541321E-5</v>
      </c>
      <c r="IF156" s="52">
        <v>8.2965632792336084E-5</v>
      </c>
      <c r="IG156" s="52">
        <v>2.629691773748195E-5</v>
      </c>
      <c r="IH156" s="52">
        <v>1.0823915453379744E-5</v>
      </c>
      <c r="II156" s="52">
        <v>1.5235447632388542E-4</v>
      </c>
      <c r="IJ156" s="52">
        <v>2.0815263861389145E-5</v>
      </c>
      <c r="IK156" s="52">
        <v>2.0263067486107599E-5</v>
      </c>
      <c r="IL156" s="52">
        <v>7.0607745222389898E-5</v>
      </c>
      <c r="IM156" s="52">
        <v>3.2093343736058869E-5</v>
      </c>
      <c r="IN156" s="52">
        <v>1.0202877057594006E-4</v>
      </c>
      <c r="IO156" s="52">
        <v>2.3040352759398684E-5</v>
      </c>
      <c r="IP156" s="52">
        <v>2.7217902895202008E-5</v>
      </c>
      <c r="IQ156" s="52">
        <v>4.5290270003136035E-5</v>
      </c>
      <c r="IR156" s="52">
        <v>1.7081199396717505E-5</v>
      </c>
      <c r="IS156" s="52">
        <v>3.2748393353425765E-5</v>
      </c>
      <c r="IT156" s="52">
        <v>2.8243243341763871E-5</v>
      </c>
      <c r="IU156" s="52">
        <v>4.313123904365159E-5</v>
      </c>
      <c r="IV156" s="52">
        <v>6.9804949714530825E-5</v>
      </c>
      <c r="IW156" s="52">
        <v>9.0186914953628791E-5</v>
      </c>
      <c r="IX156" s="52">
        <v>1.282731010273466E-5</v>
      </c>
      <c r="IY156" s="52">
        <v>2.1481132282232572E-5</v>
      </c>
      <c r="IZ156" s="52">
        <v>4.2969043416513204E-5</v>
      </c>
      <c r="JA156" s="52">
        <v>6.0663779526382143E-5</v>
      </c>
      <c r="JB156" s="52">
        <v>5.3746045669163042E-5</v>
      </c>
      <c r="JC156" s="52">
        <v>1.8453917789458447E-5</v>
      </c>
      <c r="JD156" s="52">
        <v>9.5359389895138232E-6</v>
      </c>
      <c r="JE156" s="52">
        <v>2.4045117408369374E-5</v>
      </c>
      <c r="JF156" s="52">
        <v>4.2451044136537792E-5</v>
      </c>
      <c r="JG156" s="52">
        <v>5.4109241363200381E-5</v>
      </c>
      <c r="JH156" s="52">
        <v>1.22134898445078E-4</v>
      </c>
      <c r="JI156" s="52">
        <v>1.8578749943363805E-5</v>
      </c>
      <c r="JJ156" s="52">
        <v>5.4933068084485956E-5</v>
      </c>
      <c r="JK156" s="52">
        <v>1.9011324803244812E-4</v>
      </c>
      <c r="JL156" s="52">
        <v>8.0484976892294336E-5</v>
      </c>
      <c r="JM156" s="52">
        <v>2.6741334981216153E-5</v>
      </c>
      <c r="JN156" s="52">
        <v>3.3223167374432582E-5</v>
      </c>
      <c r="JO156" s="52">
        <v>1.7969363387815498E-5</v>
      </c>
      <c r="JP156" s="52">
        <v>8.8339701675658382E-5</v>
      </c>
      <c r="JQ156" s="52">
        <v>6.2407354049093836E-5</v>
      </c>
      <c r="JR156" s="52">
        <v>7.9709319293922064E-5</v>
      </c>
      <c r="JS156" s="52">
        <v>1.1371995942711887E-4</v>
      </c>
      <c r="JT156" s="52">
        <v>0</v>
      </c>
      <c r="JU156" s="52">
        <v>3.2661878398387384E-5</v>
      </c>
      <c r="JV156" s="52">
        <v>6.4499687534093914E-5</v>
      </c>
      <c r="JW156" s="52">
        <v>1.9377283143183027E-4</v>
      </c>
      <c r="JX156" s="52">
        <v>1.3181911027127725E-4</v>
      </c>
      <c r="JY156" s="52">
        <v>1.7414224792120108E-4</v>
      </c>
      <c r="JZ156" s="52">
        <v>9.852987876263493E-5</v>
      </c>
      <c r="KA156" s="52">
        <v>1.4220548412459291E-4</v>
      </c>
      <c r="KB156" s="52">
        <v>1.3048860890886975E-4</v>
      </c>
      <c r="KC156" s="52">
        <v>1.2131008098675818E-4</v>
      </c>
      <c r="KD156" s="52">
        <v>4.5780714717021662E-5</v>
      </c>
      <c r="KE156" s="52">
        <v>7.8458487378201789E-5</v>
      </c>
      <c r="KF156" s="52">
        <v>3.6287778929072279E-4</v>
      </c>
      <c r="KG156" s="52">
        <v>9.132437528931542E-5</v>
      </c>
      <c r="KH156" s="52">
        <v>4.3739965376934902E-5</v>
      </c>
      <c r="KI156" s="52">
        <v>3.3882848536309073E-5</v>
      </c>
      <c r="KJ156" s="52">
        <v>1.5172066877862679E-4</v>
      </c>
      <c r="KK156" s="52">
        <v>1.0792710790018258E-4</v>
      </c>
      <c r="KL156" s="52">
        <v>1.8993536679529007E-4</v>
      </c>
      <c r="KM156" s="52">
        <v>2.8330201408530343E-4</v>
      </c>
      <c r="KN156" s="52">
        <v>9.6694631903895576E-5</v>
      </c>
      <c r="KO156" s="52">
        <v>2.2933383896991895E-4</v>
      </c>
      <c r="KP156" s="52">
        <v>1.8559355430593872E-4</v>
      </c>
      <c r="KQ156" s="52">
        <v>1.8993278124951983E-4</v>
      </c>
      <c r="KR156" s="52">
        <v>4.8303590569210256E-5</v>
      </c>
      <c r="KS156" s="52">
        <v>5.4558137162567906E-5</v>
      </c>
      <c r="KT156" s="52">
        <v>2.618854418208392E-4</v>
      </c>
      <c r="KU156" s="52">
        <v>1.0217500032055424E-4</v>
      </c>
      <c r="KV156" s="52">
        <v>1.6141842141412224E-4</v>
      </c>
      <c r="KW156" s="52">
        <v>9.1657034659559816E-5</v>
      </c>
      <c r="KX156" s="52">
        <v>1.3431647625091432E-4</v>
      </c>
      <c r="KY156" s="52">
        <v>3.1046054343797174E-4</v>
      </c>
      <c r="KZ156" s="52">
        <v>2.5911750584479715E-4</v>
      </c>
    </row>
    <row r="157" spans="1:312" x14ac:dyDescent="0.2">
      <c r="A157" s="89">
        <v>1.044009</v>
      </c>
      <c r="B157" s="41" t="s">
        <v>803</v>
      </c>
      <c r="C157" s="51" t="s">
        <v>50</v>
      </c>
      <c r="D157" s="52">
        <v>1.267219626527372E-4</v>
      </c>
      <c r="E157" s="52">
        <v>3.3157195669759361E-5</v>
      </c>
      <c r="F157" s="52">
        <v>9.8056676682560596E-5</v>
      </c>
      <c r="G157" s="52">
        <v>1.2980175955727181E-4</v>
      </c>
      <c r="H157" s="52">
        <v>1.0293841352057498E-4</v>
      </c>
      <c r="I157" s="52">
        <v>1.2822858120109737E-4</v>
      </c>
      <c r="J157" s="52">
        <v>5.0330756232810664E-4</v>
      </c>
      <c r="K157" s="52">
        <v>2.6161383680248896E-4</v>
      </c>
      <c r="L157" s="52">
        <v>2.1804591858800158E-4</v>
      </c>
      <c r="M157" s="52">
        <v>9.3554671153534393E-5</v>
      </c>
      <c r="N157" s="52">
        <v>9.3996340249953415E-5</v>
      </c>
      <c r="O157" s="52">
        <v>6.486630383112302E-5</v>
      </c>
      <c r="P157" s="52">
        <v>2.2572635783904582E-4</v>
      </c>
      <c r="Q157" s="52">
        <v>1.2419263943271968E-4</v>
      </c>
      <c r="R157" s="52">
        <v>1.0308005960557312E-3</v>
      </c>
      <c r="S157" s="52">
        <v>1.3441576177031882E-3</v>
      </c>
      <c r="T157" s="52">
        <v>4.461192132763544E-4</v>
      </c>
      <c r="U157" s="52">
        <v>7.6410924838468176E-4</v>
      </c>
      <c r="V157" s="52">
        <v>1.64826338473936E-2</v>
      </c>
      <c r="W157" s="52">
        <v>8.9926752768898308E-3</v>
      </c>
      <c r="X157" s="52">
        <v>2.7295748602749401E-3</v>
      </c>
      <c r="Y157" s="52">
        <v>3.9467127058310614E-4</v>
      </c>
      <c r="Z157" s="52">
        <v>4.0409615906885558E-4</v>
      </c>
      <c r="AA157" s="52">
        <v>2.4739336532038922E-4</v>
      </c>
      <c r="AB157" s="52">
        <v>1.2591811480181056E-4</v>
      </c>
      <c r="AC157" s="52">
        <v>2.7830103533976936E-4</v>
      </c>
      <c r="AD157" s="52">
        <v>2.5829787958887428E-4</v>
      </c>
      <c r="AE157" s="52">
        <v>9.2294794570831691E-4</v>
      </c>
      <c r="AF157" s="52">
        <v>1.8751776586259136E-4</v>
      </c>
      <c r="AG157" s="52">
        <v>3.1369939880541048E-4</v>
      </c>
      <c r="AH157" s="52">
        <v>1.177966919712599E-4</v>
      </c>
      <c r="AI157" s="52">
        <v>8.6977735965216373E-5</v>
      </c>
      <c r="AJ157" s="52">
        <v>7.9871260063514934E-5</v>
      </c>
      <c r="AK157" s="52">
        <v>1.4376996875690952E-4</v>
      </c>
      <c r="AL157" s="52">
        <v>1.8959987324962884E-4</v>
      </c>
      <c r="AM157" s="52">
        <v>4.8196327391538502E-4</v>
      </c>
      <c r="AN157" s="52">
        <v>4.136544164789459E-4</v>
      </c>
      <c r="AO157" s="52">
        <v>3.5031630185609257E-4</v>
      </c>
      <c r="AP157" s="52">
        <v>4.8470915928356398E-4</v>
      </c>
      <c r="AQ157" s="52">
        <v>3.5119264999517927E-4</v>
      </c>
      <c r="AR157" s="52">
        <v>1.5137373742339527E-4</v>
      </c>
      <c r="AS157" s="52">
        <v>1.0062564100331436E-4</v>
      </c>
      <c r="AT157" s="52">
        <v>2.2336660784248711E-4</v>
      </c>
      <c r="AU157" s="52">
        <v>2.0068801330119334E-5</v>
      </c>
      <c r="AV157" s="52">
        <v>3.6240852510421786E-5</v>
      </c>
      <c r="AW157" s="52">
        <v>9.6905318190350224E-4</v>
      </c>
      <c r="AX157" s="52">
        <v>9.1362719342236685E-4</v>
      </c>
      <c r="AY157" s="52">
        <v>8.0509882132769658E-3</v>
      </c>
      <c r="AZ157" s="52">
        <v>1.7042408603616335E-4</v>
      </c>
      <c r="BA157" s="52">
        <v>6.676861624340879E-4</v>
      </c>
      <c r="BB157" s="52">
        <v>2.2225966012245202E-4</v>
      </c>
      <c r="BC157" s="52">
        <v>1.1622328385472704E-4</v>
      </c>
      <c r="BD157" s="52">
        <v>1.4256225418010987E-4</v>
      </c>
      <c r="BE157" s="52">
        <v>6.0050849081500357E-5</v>
      </c>
      <c r="BF157" s="52">
        <v>5.0624128735863497E-5</v>
      </c>
      <c r="BG157" s="52">
        <v>1.8531723374782711E-4</v>
      </c>
      <c r="BH157" s="52">
        <v>2.0489371470516169E-4</v>
      </c>
      <c r="BI157" s="52">
        <v>7.8346771661263017E-4</v>
      </c>
      <c r="BJ157" s="52">
        <v>1.3761958466572348E-3</v>
      </c>
      <c r="BK157" s="52">
        <v>1.7949259660755807E-4</v>
      </c>
      <c r="BL157" s="52">
        <v>1.3492282672423122E-4</v>
      </c>
      <c r="BM157" s="52">
        <v>3.0055915737842951E-4</v>
      </c>
      <c r="BN157" s="52">
        <v>6.50086493638696E-5</v>
      </c>
      <c r="BO157" s="52">
        <v>1.2982420717034201E-4</v>
      </c>
      <c r="BP157" s="52">
        <v>7.0687113689254174E-5</v>
      </c>
      <c r="BQ157" s="52">
        <v>1.2819192412373559E-4</v>
      </c>
      <c r="BR157" s="52">
        <v>1.2247782615670729E-4</v>
      </c>
      <c r="BS157" s="52">
        <v>3.1258468214665631E-5</v>
      </c>
      <c r="BT157" s="52">
        <v>1.4791252299332011E-4</v>
      </c>
      <c r="BU157" s="52">
        <v>6.2837649410328445E-5</v>
      </c>
      <c r="BV157" s="52">
        <v>5.6062981066914617E-4</v>
      </c>
      <c r="BW157" s="52">
        <v>8.2185369051298636E-5</v>
      </c>
      <c r="BX157" s="52">
        <v>1.5234317329368939E-4</v>
      </c>
      <c r="BY157" s="52">
        <v>5.6060095378508723E-4</v>
      </c>
      <c r="BZ157" s="52">
        <v>1.2144767263721824E-3</v>
      </c>
      <c r="CA157" s="52">
        <v>5.813008590478856E-5</v>
      </c>
      <c r="CB157" s="52">
        <v>1.584406700148326E-4</v>
      </c>
      <c r="CC157" s="52">
        <v>3.8786772068606554E-3</v>
      </c>
      <c r="CD157" s="52">
        <v>3.3105237538514986E-4</v>
      </c>
      <c r="CE157" s="52">
        <v>1.3239273373236916E-4</v>
      </c>
      <c r="CF157" s="52">
        <v>2.017018046051051E-4</v>
      </c>
      <c r="CG157" s="52">
        <v>3.2874336339401322E-4</v>
      </c>
      <c r="CH157" s="52">
        <v>2.6092448722919443E-4</v>
      </c>
      <c r="CI157" s="52">
        <v>6.4155098008602602E-5</v>
      </c>
      <c r="CJ157" s="52">
        <v>3.5492425517080635E-5</v>
      </c>
      <c r="CK157" s="52">
        <v>2.4599614847532568E-4</v>
      </c>
      <c r="CL157" s="52">
        <v>2.9507536453264433E-5</v>
      </c>
      <c r="CM157" s="52">
        <v>7.0622991331791154E-5</v>
      </c>
      <c r="CN157" s="52">
        <v>6.9481257702666153E-5</v>
      </c>
      <c r="CO157" s="52">
        <v>3.2602060333678066E-6</v>
      </c>
      <c r="CP157" s="52">
        <v>5.1905852611060853E-5</v>
      </c>
      <c r="CQ157" s="52">
        <v>6.6823394012346073E-5</v>
      </c>
      <c r="CR157" s="52">
        <v>3.169298627497866E-5</v>
      </c>
      <c r="CS157" s="52">
        <v>1.1974907392027354E-4</v>
      </c>
      <c r="CT157" s="52">
        <v>9.5481440438784036E-6</v>
      </c>
      <c r="CU157" s="52">
        <v>9.0475489201564542E-5</v>
      </c>
      <c r="CV157" s="52">
        <v>4.5666299101253306E-5</v>
      </c>
      <c r="CW157" s="52">
        <v>1.5765645684104641E-4</v>
      </c>
      <c r="CX157" s="52">
        <v>1.6977471046944278E-4</v>
      </c>
      <c r="CY157" s="52">
        <v>1.2633446269757465E-5</v>
      </c>
      <c r="CZ157" s="52">
        <v>1.5365834882985465E-5</v>
      </c>
      <c r="DA157" s="52">
        <v>7.7711481441014945E-5</v>
      </c>
      <c r="DB157" s="52">
        <v>4.6513103135702459E-5</v>
      </c>
      <c r="DC157" s="52">
        <v>2.3059492729398086E-3</v>
      </c>
      <c r="DD157" s="52">
        <v>2.3546106003280946E-3</v>
      </c>
      <c r="DE157" s="52">
        <v>2.5992203690736711E-3</v>
      </c>
      <c r="DF157" s="52">
        <v>2.6644424201396864E-3</v>
      </c>
      <c r="DG157" s="52">
        <v>3.2159348229822173E-3</v>
      </c>
      <c r="DH157" s="52">
        <v>3.2096407460265246E-3</v>
      </c>
      <c r="DI157" s="52">
        <v>1.7434027941832736E-4</v>
      </c>
      <c r="DJ157" s="52">
        <v>4.8474335854345959E-5</v>
      </c>
      <c r="DK157" s="52">
        <v>1.5896683353840832E-4</v>
      </c>
      <c r="DL157" s="52">
        <v>1.6184498571416469E-4</v>
      </c>
      <c r="DM157" s="52">
        <v>2.5292569333343627E-5</v>
      </c>
      <c r="DN157" s="52">
        <v>7.8865186537041765E-5</v>
      </c>
      <c r="DO157" s="52">
        <v>3.5609358966149195E-5</v>
      </c>
      <c r="DP157" s="52">
        <v>1.6663485715898282E-4</v>
      </c>
      <c r="DQ157" s="52">
        <v>1.4494873587659522E-4</v>
      </c>
      <c r="DR157" s="52">
        <v>3.6955319144014618E-6</v>
      </c>
      <c r="DS157" s="52">
        <v>1.7496383294971258E-4</v>
      </c>
      <c r="DT157" s="52">
        <v>8.1640745665561399E-5</v>
      </c>
      <c r="DU157" s="52">
        <v>6.1669712907508223E-5</v>
      </c>
      <c r="DV157" s="52">
        <v>7.8156614655751767E-5</v>
      </c>
      <c r="DW157" s="52">
        <v>2.2392650655386957E-4</v>
      </c>
      <c r="DX157" s="52">
        <v>4.1711582393483795E-5</v>
      </c>
      <c r="DY157" s="52">
        <v>4.5681422296436702E-4</v>
      </c>
      <c r="DZ157" s="52">
        <v>1.6018201004815343E-5</v>
      </c>
      <c r="EA157" s="52">
        <v>5.5937681189563588E-5</v>
      </c>
      <c r="EB157" s="52">
        <v>1.2546268263236178E-4</v>
      </c>
      <c r="EC157" s="52">
        <v>6.3157552320226141E-5</v>
      </c>
      <c r="ED157" s="52">
        <v>2.9790954057316589E-5</v>
      </c>
      <c r="EE157" s="52">
        <v>2.482540452347954E-5</v>
      </c>
      <c r="EF157" s="52">
        <v>8.7069576712271759E-5</v>
      </c>
      <c r="EG157" s="52">
        <v>3.6391874324322744E-5</v>
      </c>
      <c r="EH157" s="52">
        <v>3.3304583407458762E-5</v>
      </c>
      <c r="EI157" s="52">
        <v>6.0651750046615202E-5</v>
      </c>
      <c r="EJ157" s="52">
        <v>6.4217697305522269E-5</v>
      </c>
      <c r="EK157" s="52">
        <v>3.7729123320721843E-5</v>
      </c>
      <c r="EL157" s="52">
        <v>3.8561353635098119E-4</v>
      </c>
      <c r="EM157" s="52">
        <v>1.0775575079153127E-4</v>
      </c>
      <c r="EN157" s="52">
        <v>1.6965770212285284E-4</v>
      </c>
      <c r="EO157" s="52">
        <v>5.9213287861655903E-5</v>
      </c>
      <c r="EP157" s="52">
        <v>9.3389371422635117E-5</v>
      </c>
      <c r="EQ157" s="52">
        <v>1.3578314025072829E-4</v>
      </c>
      <c r="ER157" s="52">
        <v>1.5336230361727313E-4</v>
      </c>
      <c r="ES157" s="52">
        <v>3.169529760271145E-4</v>
      </c>
      <c r="ET157" s="52">
        <v>2.361744008391367E-4</v>
      </c>
      <c r="EU157" s="52">
        <v>3.0509523848261329E-4</v>
      </c>
      <c r="EV157" s="52">
        <v>2.4455644582707046E-4</v>
      </c>
      <c r="EW157" s="52">
        <v>4.725876456865581E-5</v>
      </c>
      <c r="EX157" s="52">
        <v>1.1977148383473071E-3</v>
      </c>
      <c r="EY157" s="52">
        <v>8.8334380292832135E-4</v>
      </c>
      <c r="EZ157" s="52">
        <v>1.2868726452062462E-3</v>
      </c>
      <c r="FA157" s="52">
        <v>2.7652360573457214E-3</v>
      </c>
      <c r="FB157" s="52">
        <v>1.162910555097225E-3</v>
      </c>
      <c r="FC157" s="52">
        <v>3.6218633009133245E-3</v>
      </c>
      <c r="FD157" s="52">
        <v>1.5853573729889352E-3</v>
      </c>
      <c r="FE157" s="52">
        <v>1.0546740581934018E-4</v>
      </c>
      <c r="FF157" s="52">
        <v>2.7873013671760277E-4</v>
      </c>
      <c r="FG157" s="52">
        <v>2.4170595561795897E-4</v>
      </c>
      <c r="FH157" s="52">
        <v>4.4398162431930803E-4</v>
      </c>
      <c r="FI157" s="52">
        <v>9.9241177253782541E-5</v>
      </c>
      <c r="FJ157" s="52">
        <v>5.7880378954800158E-5</v>
      </c>
      <c r="FK157" s="52">
        <v>1.3739558965653026E-4</v>
      </c>
      <c r="FL157" s="52">
        <v>1.105146042530445E-4</v>
      </c>
      <c r="FM157" s="52">
        <v>8.7675945856871494E-6</v>
      </c>
      <c r="FN157" s="52">
        <v>6.1129251358533492E-5</v>
      </c>
      <c r="FO157" s="52">
        <v>2.2047673644515507E-4</v>
      </c>
      <c r="FP157" s="52">
        <v>1.8717864307740704E-5</v>
      </c>
      <c r="FQ157" s="52">
        <v>2.7248056804989479E-4</v>
      </c>
      <c r="FR157" s="52">
        <v>5.6976686326684549E-5</v>
      </c>
      <c r="FS157" s="52">
        <v>3.7882569126861256E-4</v>
      </c>
      <c r="FT157" s="52">
        <v>2.2328063393689963E-4</v>
      </c>
      <c r="FU157" s="52">
        <v>1.2130630514245214E-4</v>
      </c>
      <c r="FV157" s="52">
        <v>2.3975242530065752E-4</v>
      </c>
      <c r="FW157" s="52">
        <v>4.520518620644791E-5</v>
      </c>
      <c r="FX157" s="52">
        <v>1.2999343109270243E-4</v>
      </c>
      <c r="FY157" s="52">
        <v>5.8478752713518557E-4</v>
      </c>
      <c r="FZ157" s="52">
        <v>2.5607002584359019E-4</v>
      </c>
      <c r="GA157" s="52">
        <v>3.1567999055638754E-4</v>
      </c>
      <c r="GB157" s="52">
        <v>2.4711413398272427E-4</v>
      </c>
      <c r="GC157" s="52">
        <v>5.2934423738378294E-4</v>
      </c>
      <c r="GD157" s="52">
        <v>6.087768190024094E-4</v>
      </c>
      <c r="GE157" s="52">
        <v>3.8915746799505466E-4</v>
      </c>
      <c r="GF157" s="52">
        <v>4.1552910466421717E-4</v>
      </c>
      <c r="GG157" s="52">
        <v>4.5509004281561424E-4</v>
      </c>
      <c r="GH157" s="52">
        <v>5.3839527478479106E-4</v>
      </c>
      <c r="GI157" s="52">
        <v>4.5381709207240983E-4</v>
      </c>
      <c r="GJ157" s="52">
        <v>1.4718071714634395E-4</v>
      </c>
      <c r="GK157" s="52">
        <v>3.6035416685480657E-4</v>
      </c>
      <c r="GL157" s="52">
        <v>3.754731319324878E-4</v>
      </c>
      <c r="GM157" s="52">
        <v>1.9209487121476119E-4</v>
      </c>
      <c r="GN157" s="52">
        <v>4.1951268304884679E-4</v>
      </c>
      <c r="GO157" s="52">
        <v>1.8703838894783879E-2</v>
      </c>
      <c r="GP157" s="52">
        <v>6.2593673280344209E-3</v>
      </c>
      <c r="GQ157" s="52">
        <v>0.13095521512133448</v>
      </c>
      <c r="GR157" s="52">
        <v>3.8397167548553123E-3</v>
      </c>
      <c r="GS157" s="52">
        <v>1.4272731336155664E-2</v>
      </c>
      <c r="GT157" s="52">
        <v>8.6368189666972319E-3</v>
      </c>
      <c r="GU157" s="52">
        <v>1.8978406541761586E-3</v>
      </c>
      <c r="GV157" s="52">
        <v>0.54843304622474542</v>
      </c>
      <c r="GW157" s="52">
        <v>1.6731595720865933E-5</v>
      </c>
      <c r="GX157" s="52">
        <v>2.9307946732949231E-5</v>
      </c>
      <c r="GY157" s="52">
        <v>2.1129461658711876E-4</v>
      </c>
      <c r="GZ157" s="52">
        <v>5.0328099644795802E-5</v>
      </c>
      <c r="HA157" s="52">
        <v>9.7353093356390355E-5</v>
      </c>
      <c r="HB157" s="52">
        <v>5.189153974685538E-5</v>
      </c>
      <c r="HC157" s="52">
        <v>4.218164653865897E-5</v>
      </c>
      <c r="HD157" s="52">
        <v>1.5248045742218461E-4</v>
      </c>
      <c r="HE157" s="52">
        <v>4.2711706138393951E-5</v>
      </c>
      <c r="HF157" s="52">
        <v>6.8843333732723183E-5</v>
      </c>
      <c r="HG157" s="52">
        <v>4.6516691435870785E-5</v>
      </c>
      <c r="HH157" s="52">
        <v>1.6309007324150237E-5</v>
      </c>
      <c r="HI157" s="52">
        <v>5.2900484013309987E-5</v>
      </c>
      <c r="HJ157" s="52">
        <v>9.1233267932853949E-5</v>
      </c>
      <c r="HK157" s="52">
        <v>0.11492640120690878</v>
      </c>
      <c r="HL157" s="52">
        <v>4.98311492081742E-3</v>
      </c>
      <c r="HM157" s="52">
        <v>4.491698913081139E-3</v>
      </c>
      <c r="HN157" s="52">
        <v>1.8156787388869354E-2</v>
      </c>
      <c r="HO157" s="52">
        <v>9.8046251458440616E-3</v>
      </c>
      <c r="HP157" s="52">
        <v>1.9282112722660279E-4</v>
      </c>
      <c r="HQ157" s="52">
        <v>3.3590346332986434E-5</v>
      </c>
      <c r="HR157" s="52">
        <v>1.5820579443024072E-4</v>
      </c>
      <c r="HS157" s="52">
        <v>1.4698397095673949E-4</v>
      </c>
      <c r="HT157" s="52">
        <v>5.8524970699218865E-5</v>
      </c>
      <c r="HU157" s="52">
        <v>2.7996680893851299E-5</v>
      </c>
      <c r="HV157" s="52">
        <v>7.5429548775576141E-5</v>
      </c>
      <c r="HW157" s="52">
        <v>0.15979484827303028</v>
      </c>
      <c r="HX157" s="52">
        <v>2.2942478263212232E-2</v>
      </c>
      <c r="HY157" s="52">
        <v>3.6655369392272583E-2</v>
      </c>
      <c r="HZ157" s="52">
        <v>1.979780433520275E-2</v>
      </c>
      <c r="IA157" s="52">
        <v>2.2867688837025897E-2</v>
      </c>
      <c r="IB157" s="52">
        <v>2.3513480308601745E-2</v>
      </c>
      <c r="IC157" s="52">
        <v>5.0659290090734119E-5</v>
      </c>
      <c r="ID157" s="52">
        <v>2.5911022113823522E-4</v>
      </c>
      <c r="IE157" s="52">
        <v>2.7553419103693158E-5</v>
      </c>
      <c r="IF157" s="52">
        <v>1.0007302142436382E-4</v>
      </c>
      <c r="IG157" s="52">
        <v>4.2038522489798449E-5</v>
      </c>
      <c r="IH157" s="52">
        <v>1.3128983089957184E-4</v>
      </c>
      <c r="II157" s="52">
        <v>2.6972025305611668E-4</v>
      </c>
      <c r="IJ157" s="52">
        <v>1.0263312767922275E-4</v>
      </c>
      <c r="IK157" s="52">
        <v>1.314911579938698E-4</v>
      </c>
      <c r="IL157" s="52">
        <v>3.2573889265819747E-4</v>
      </c>
      <c r="IM157" s="52">
        <v>1.9809535855984359E-4</v>
      </c>
      <c r="IN157" s="52">
        <v>3.9254307313384395E-4</v>
      </c>
      <c r="IO157" s="52">
        <v>2.2432127439448311E-4</v>
      </c>
      <c r="IP157" s="52">
        <v>1.4961924175606355E-4</v>
      </c>
      <c r="IQ157" s="52">
        <v>2.3755213831496018E-4</v>
      </c>
      <c r="IR157" s="52">
        <v>1.3475771163595356E-4</v>
      </c>
      <c r="IS157" s="52">
        <v>1.4588173188481097E-4</v>
      </c>
      <c r="IT157" s="52">
        <v>1.8182140102316444E-4</v>
      </c>
      <c r="IU157" s="52">
        <v>3.8590568340682476E-4</v>
      </c>
      <c r="IV157" s="52">
        <v>1.7500879227815122E-4</v>
      </c>
      <c r="IW157" s="52">
        <v>2.7080967123662705E-4</v>
      </c>
      <c r="IX157" s="52">
        <v>2.6669114482255352E-4</v>
      </c>
      <c r="IY157" s="52">
        <v>4.6360230367927062E-5</v>
      </c>
      <c r="IZ157" s="52">
        <v>2.1254517096294732E-4</v>
      </c>
      <c r="JA157" s="52">
        <v>1.9485189082942857E-4</v>
      </c>
      <c r="JB157" s="52">
        <v>2.13137597674793E-4</v>
      </c>
      <c r="JC157" s="52">
        <v>8.3973562069802408E-5</v>
      </c>
      <c r="JD157" s="52">
        <v>3.5593517635843663E-5</v>
      </c>
      <c r="JE157" s="52">
        <v>2.2692946991761804E-5</v>
      </c>
      <c r="JF157" s="52">
        <v>1.3219957282103705E-4</v>
      </c>
      <c r="JG157" s="52">
        <v>0.63563337459948999</v>
      </c>
      <c r="JH157" s="52">
        <v>5.5554888400167271E-3</v>
      </c>
      <c r="JI157" s="52">
        <v>3.3571340388412217E-2</v>
      </c>
      <c r="JJ157" s="52">
        <v>6.4749845094582939E-2</v>
      </c>
      <c r="JK157" s="52">
        <v>0.77871359776080751</v>
      </c>
      <c r="JL157" s="52">
        <v>4.2815254309691547E-2</v>
      </c>
      <c r="JM157" s="52">
        <v>1.1091540531856613E-2</v>
      </c>
      <c r="JN157" s="52">
        <v>1.6536201207126514E-4</v>
      </c>
      <c r="JO157" s="52">
        <v>2.0365543423828933E-4</v>
      </c>
      <c r="JP157" s="52">
        <v>2.988320594416491E-4</v>
      </c>
      <c r="JQ157" s="52">
        <v>2.0038227065730726E-4</v>
      </c>
      <c r="JR157" s="52">
        <v>1.109707175667362E-4</v>
      </c>
      <c r="JS157" s="52">
        <v>8.9722821379431124E-5</v>
      </c>
      <c r="JT157" s="52">
        <v>1.874627289468843E-3</v>
      </c>
      <c r="JU157" s="52">
        <v>1.7143136514330347E-4</v>
      </c>
      <c r="JV157" s="52">
        <v>1.2378358895327713E-4</v>
      </c>
      <c r="JW157" s="52">
        <v>6.1038741580629743E-5</v>
      </c>
      <c r="JX157" s="52">
        <v>2.5557313264980167E-4</v>
      </c>
      <c r="JY157" s="52">
        <v>6.6962914726176139E-5</v>
      </c>
      <c r="JZ157" s="52">
        <v>2.2026980585149173E-4</v>
      </c>
      <c r="KA157" s="52">
        <v>2.4494705372296149E-4</v>
      </c>
      <c r="KB157" s="52">
        <v>2.4975406123980374E-4</v>
      </c>
      <c r="KC157" s="52">
        <v>1.2425637745427047E-4</v>
      </c>
      <c r="KD157" s="52">
        <v>2.0968799108504898E-4</v>
      </c>
      <c r="KE157" s="52">
        <v>1.423711438812531E-4</v>
      </c>
      <c r="KF157" s="52">
        <v>2.6104963847130649E-4</v>
      </c>
      <c r="KG157" s="52">
        <v>2.4807309947827704E-4</v>
      </c>
      <c r="KH157" s="52">
        <v>1.3221819340588289E-4</v>
      </c>
      <c r="KI157" s="52">
        <v>6.0801786544087886E-5</v>
      </c>
      <c r="KJ157" s="52">
        <v>1.7207158931549965E-4</v>
      </c>
      <c r="KK157" s="52">
        <v>1.3038996815757835E-4</v>
      </c>
      <c r="KL157" s="52">
        <v>2.6187571798006658E-4</v>
      </c>
      <c r="KM157" s="52">
        <v>5.5697225468648945E-5</v>
      </c>
      <c r="KN157" s="52">
        <v>1.4170568923692833E-4</v>
      </c>
      <c r="KO157" s="52">
        <v>1.4415459258259941E-4</v>
      </c>
      <c r="KP157" s="52">
        <v>1.7078900574503083E-4</v>
      </c>
      <c r="KQ157" s="52">
        <v>1.5187487730589438E-4</v>
      </c>
      <c r="KR157" s="52">
        <v>3.6396311098345298E-4</v>
      </c>
      <c r="KS157" s="52">
        <v>3.0219017339485764E-4</v>
      </c>
      <c r="KT157" s="52">
        <v>5.594099939365319E-4</v>
      </c>
      <c r="KU157" s="52">
        <v>4.1854591282573111E-4</v>
      </c>
      <c r="KV157" s="52">
        <v>6.7897033394270521E-5</v>
      </c>
      <c r="KW157" s="52">
        <v>3.7509428039108375E-4</v>
      </c>
      <c r="KX157" s="52">
        <v>2.8280808162883689E-4</v>
      </c>
      <c r="KY157" s="52">
        <v>1.6252977000185475E-4</v>
      </c>
      <c r="KZ157" s="52">
        <v>3.0156816763332882E-4</v>
      </c>
    </row>
    <row r="158" spans="1:312" x14ac:dyDescent="0.2">
      <c r="A158" s="89">
        <v>1.054162</v>
      </c>
      <c r="B158" s="41" t="s">
        <v>802</v>
      </c>
      <c r="C158" s="51" t="s">
        <v>133</v>
      </c>
      <c r="D158" s="52">
        <v>5.2390821915192505E-6</v>
      </c>
      <c r="E158" s="52">
        <v>2.1266038013226426E-5</v>
      </c>
      <c r="F158" s="52">
        <v>9.453482844723147E-5</v>
      </c>
      <c r="G158" s="52">
        <v>1.4454825962403127E-5</v>
      </c>
      <c r="H158" s="52">
        <v>1.164980190121535E-5</v>
      </c>
      <c r="I158" s="52">
        <v>1.6213013455621907E-5</v>
      </c>
      <c r="J158" s="52">
        <v>1.7960801124131522E-5</v>
      </c>
      <c r="K158" s="52">
        <v>1.8298157219794007E-4</v>
      </c>
      <c r="L158" s="52">
        <v>2.4914155545845896E-5</v>
      </c>
      <c r="M158" s="52">
        <v>2.2419130230708592E-5</v>
      </c>
      <c r="N158" s="52">
        <v>1.9712377969389657E-5</v>
      </c>
      <c r="O158" s="52">
        <v>4.1648475522566078E-5</v>
      </c>
      <c r="P158" s="52">
        <v>5.805445869912714E-5</v>
      </c>
      <c r="Q158" s="52">
        <v>5.3527220326111309E-5</v>
      </c>
      <c r="R158" s="52">
        <v>6.0505241322275488E-5</v>
      </c>
      <c r="S158" s="52">
        <v>6.5946007455305289E-5</v>
      </c>
      <c r="T158" s="52">
        <v>3.963241310211079E-4</v>
      </c>
      <c r="U158" s="52">
        <v>9.6530063999614093E-5</v>
      </c>
      <c r="V158" s="52">
        <v>6.5965838111819899E-4</v>
      </c>
      <c r="W158" s="52">
        <v>1.5861536379985013E-4</v>
      </c>
      <c r="X158" s="52">
        <v>1.8465300534005938E-4</v>
      </c>
      <c r="Y158" s="52">
        <v>6.9961072330239432E-2</v>
      </c>
      <c r="Z158" s="52">
        <v>0.51461752875211209</v>
      </c>
      <c r="AA158" s="52">
        <v>0.72624242889213841</v>
      </c>
      <c r="AB158" s="52">
        <v>0.19230972689463641</v>
      </c>
      <c r="AC158" s="52">
        <v>1.8757123225318954E-3</v>
      </c>
      <c r="AD158" s="52">
        <v>1.6376054806493958E-3</v>
      </c>
      <c r="AE158" s="52">
        <v>5.4156639914000613E-3</v>
      </c>
      <c r="AF158" s="52">
        <v>7.4210256162985188E-5</v>
      </c>
      <c r="AG158" s="52">
        <v>1.4983411287710423E-4</v>
      </c>
      <c r="AH158" s="52">
        <v>4.866498345862692E-5</v>
      </c>
      <c r="AI158" s="52">
        <v>1.2978783346633838E-5</v>
      </c>
      <c r="AJ158" s="52">
        <v>6.0342268540637175E-5</v>
      </c>
      <c r="AK158" s="52">
        <v>2.004708886210871E-4</v>
      </c>
      <c r="AL158" s="52">
        <v>6.7207872959087643E-4</v>
      </c>
      <c r="AM158" s="52">
        <v>2.4527095412036991E-4</v>
      </c>
      <c r="AN158" s="52">
        <v>6.6131517748361891E-5</v>
      </c>
      <c r="AO158" s="52">
        <v>2.077315388269024E-4</v>
      </c>
      <c r="AP158" s="52">
        <v>2.8358804241098188E-4</v>
      </c>
      <c r="AQ158" s="52">
        <v>1.1258087578779962E-4</v>
      </c>
      <c r="AR158" s="52">
        <v>2.0043046493905747E-4</v>
      </c>
      <c r="AS158" s="52">
        <v>9.533997554210851E-5</v>
      </c>
      <c r="AT158" s="52">
        <v>2.2185330061226812E-4</v>
      </c>
      <c r="AU158" s="52">
        <v>1.7068134012597139E-4</v>
      </c>
      <c r="AV158" s="52">
        <v>1.9468106664392776E-5</v>
      </c>
      <c r="AW158" s="52">
        <v>3.4437692298874825E-5</v>
      </c>
      <c r="AX158" s="52">
        <v>5.6537177015097287E-5</v>
      </c>
      <c r="AY158" s="52">
        <v>8.5101227657809905E-5</v>
      </c>
      <c r="AZ158" s="52">
        <v>2.0474342539101914E-3</v>
      </c>
      <c r="BA158" s="52">
        <v>8.0088913401355436E-3</v>
      </c>
      <c r="BB158" s="52">
        <v>1.0001906901685842E-2</v>
      </c>
      <c r="BC158" s="52">
        <v>5.0179014174100284E-5</v>
      </c>
      <c r="BD158" s="52">
        <v>3.4167564122304723E-5</v>
      </c>
      <c r="BE158" s="52">
        <v>4.4098595430665802E-5</v>
      </c>
      <c r="BF158" s="52">
        <v>2.8524932801827417E-4</v>
      </c>
      <c r="BG158" s="52">
        <v>1.1086144736111238E-3</v>
      </c>
      <c r="BH158" s="52">
        <v>1.0450600930632221E-4</v>
      </c>
      <c r="BI158" s="52">
        <v>1.1619579791135279E-4</v>
      </c>
      <c r="BJ158" s="52">
        <v>1.0617014311833666E-4</v>
      </c>
      <c r="BK158" s="52">
        <v>1.9485542600428701E-4</v>
      </c>
      <c r="BL158" s="52">
        <v>8.8431923702367562E-6</v>
      </c>
      <c r="BM158" s="52">
        <v>3.7453515356963846E-5</v>
      </c>
      <c r="BN158" s="52">
        <v>8.4017375388558568E-5</v>
      </c>
      <c r="BO158" s="52">
        <v>4.4821557692374767E-5</v>
      </c>
      <c r="BP158" s="52">
        <v>3.6270647722311005E-5</v>
      </c>
      <c r="BQ158" s="52">
        <v>0</v>
      </c>
      <c r="BR158" s="52">
        <v>3.0409326088687746E-5</v>
      </c>
      <c r="BS158" s="52">
        <v>5.3258563145808595E-5</v>
      </c>
      <c r="BT158" s="52">
        <v>1.2750120660356696E-4</v>
      </c>
      <c r="BU158" s="52">
        <v>1.1826323750531583E-4</v>
      </c>
      <c r="BV158" s="52">
        <v>8.6491621372367293E-5</v>
      </c>
      <c r="BW158" s="52">
        <v>1.5965401257443578E-4</v>
      </c>
      <c r="BX158" s="52">
        <v>1.3062007836453073E-4</v>
      </c>
      <c r="BY158" s="52">
        <v>3.1432482915257357E-5</v>
      </c>
      <c r="BZ158" s="52">
        <v>7.3447855260522549E-5</v>
      </c>
      <c r="CA158" s="52">
        <v>8.0484299568174531E-5</v>
      </c>
      <c r="CB158" s="52">
        <v>3.6176876549607094E-6</v>
      </c>
      <c r="CC158" s="52">
        <v>2.7019363141735534E-5</v>
      </c>
      <c r="CD158" s="52">
        <v>1.9023535045332763E-3</v>
      </c>
      <c r="CE158" s="52">
        <v>2.3677431462355209E-3</v>
      </c>
      <c r="CF158" s="52">
        <v>3.2066144024316067E-3</v>
      </c>
      <c r="CG158" s="52">
        <v>3.0984790480344518E-3</v>
      </c>
      <c r="CH158" s="52">
        <v>1.8723392167781943E-3</v>
      </c>
      <c r="CI158" s="52">
        <v>2.156483155626698E-3</v>
      </c>
      <c r="CJ158" s="52">
        <v>2.2485449850113801E-3</v>
      </c>
      <c r="CK158" s="52">
        <v>1.693358788606224E-3</v>
      </c>
      <c r="CL158" s="52">
        <v>9.6306470389884835E-6</v>
      </c>
      <c r="CM158" s="52">
        <v>3.2668081058400592E-5</v>
      </c>
      <c r="CN158" s="52">
        <v>7.250976528395534E-5</v>
      </c>
      <c r="CO158" s="52">
        <v>4.7377036612557696E-5</v>
      </c>
      <c r="CP158" s="52">
        <v>1.9250046466470501E-4</v>
      </c>
      <c r="CQ158" s="52">
        <v>5.6255353842694954E-5</v>
      </c>
      <c r="CR158" s="52">
        <v>2.9343314824727896E-5</v>
      </c>
      <c r="CS158" s="52">
        <v>2.964107710998343E-5</v>
      </c>
      <c r="CT158" s="52">
        <v>1.592350387348832E-5</v>
      </c>
      <c r="CU158" s="52">
        <v>1.1130018064177833E-4</v>
      </c>
      <c r="CV158" s="52">
        <v>7.5092197685927109E-5</v>
      </c>
      <c r="CW158" s="52">
        <v>8.1650567301412002E-5</v>
      </c>
      <c r="CX158" s="52">
        <v>3.8925793774749839E-5</v>
      </c>
      <c r="CY158" s="52">
        <v>7.2924552616706391E-5</v>
      </c>
      <c r="CZ158" s="52">
        <v>1.9458734538180683E-5</v>
      </c>
      <c r="DA158" s="52">
        <v>1.6708742388413046E-5</v>
      </c>
      <c r="DB158" s="52">
        <v>4.8417694271728812E-5</v>
      </c>
      <c r="DC158" s="52">
        <v>5.1023974931195442E-3</v>
      </c>
      <c r="DD158" s="52">
        <v>5.8286449188649486E-3</v>
      </c>
      <c r="DE158" s="52">
        <v>8.838975222690941E-3</v>
      </c>
      <c r="DF158" s="52">
        <v>6.0115770416417705E-3</v>
      </c>
      <c r="DG158" s="52">
        <v>1.8548349082648387E-2</v>
      </c>
      <c r="DH158" s="52">
        <v>4.412219934760939E-3</v>
      </c>
      <c r="DI158" s="52">
        <v>1.0429221982493629E-4</v>
      </c>
      <c r="DJ158" s="52">
        <v>1.9490026071092203E-4</v>
      </c>
      <c r="DK158" s="52">
        <v>5.1708797449508141E-5</v>
      </c>
      <c r="DL158" s="52">
        <v>1.170220589947132E-4</v>
      </c>
      <c r="DM158" s="52">
        <v>5.1869114717684538E-5</v>
      </c>
      <c r="DN158" s="52">
        <v>8.112803892909267E-5</v>
      </c>
      <c r="DO158" s="52">
        <v>4.6532475213434231E-5</v>
      </c>
      <c r="DP158" s="52">
        <v>7.2329913754447112E-5</v>
      </c>
      <c r="DQ158" s="52">
        <v>1.355079856771922E-4</v>
      </c>
      <c r="DR158" s="52">
        <v>1.2319808430195391E-4</v>
      </c>
      <c r="DS158" s="52">
        <v>2.2258759969800962E-4</v>
      </c>
      <c r="DT158" s="52">
        <v>1.2170460193619018E-4</v>
      </c>
      <c r="DU158" s="52">
        <v>7.1091474601710865E-5</v>
      </c>
      <c r="DV158" s="52">
        <v>9.8044480906668449E-5</v>
      </c>
      <c r="DW158" s="52">
        <v>4.2381431440395596E-5</v>
      </c>
      <c r="DX158" s="52">
        <v>5.1537611422474639E-5</v>
      </c>
      <c r="DY158" s="52">
        <v>1.0916644811556048E-4</v>
      </c>
      <c r="DZ158" s="52">
        <v>7.4153591851625156E-5</v>
      </c>
      <c r="EA158" s="52">
        <v>5.0303748230630248E-5</v>
      </c>
      <c r="EB158" s="52">
        <v>5.7409243011967834E-5</v>
      </c>
      <c r="EC158" s="52">
        <v>1.2920122810757342E-5</v>
      </c>
      <c r="ED158" s="52">
        <v>8.0415446931743088E-5</v>
      </c>
      <c r="EE158" s="52">
        <v>3.6519728716756643E-5</v>
      </c>
      <c r="EF158" s="52">
        <v>6.9677440431349869E-5</v>
      </c>
      <c r="EG158" s="52">
        <v>2.8747427350870333E-5</v>
      </c>
      <c r="EH158" s="52">
        <v>1.2492060465801086E-5</v>
      </c>
      <c r="EI158" s="52">
        <v>6.251717361947749E-5</v>
      </c>
      <c r="EJ158" s="52">
        <v>5.8521061802537478E-5</v>
      </c>
      <c r="EK158" s="52">
        <v>1.1898769996856895E-4</v>
      </c>
      <c r="EL158" s="52">
        <v>4.9568497187801465E-5</v>
      </c>
      <c r="EM158" s="52">
        <v>2.8910946107070545E-5</v>
      </c>
      <c r="EN158" s="52">
        <v>1.277697278813086E-4</v>
      </c>
      <c r="EO158" s="52">
        <v>1.222355039874682E-5</v>
      </c>
      <c r="EP158" s="52">
        <v>8.2924403759856638E-5</v>
      </c>
      <c r="EQ158" s="52">
        <v>5.6501678459051105E-6</v>
      </c>
      <c r="ER158" s="52">
        <v>6.672011983349505E-6</v>
      </c>
      <c r="ES158" s="52">
        <v>4.5018684454307779E-6</v>
      </c>
      <c r="ET158" s="52">
        <v>3.1781437791867028E-6</v>
      </c>
      <c r="EU158" s="52">
        <v>6.4004182015632312E-6</v>
      </c>
      <c r="EV158" s="52">
        <v>5.8717760507984733E-5</v>
      </c>
      <c r="EW158" s="52">
        <v>3.0629532533345542E-6</v>
      </c>
      <c r="EX158" s="52">
        <v>1.1241012613330988E-4</v>
      </c>
      <c r="EY158" s="52">
        <v>9.5073211504425047E-5</v>
      </c>
      <c r="EZ158" s="52">
        <v>3.5510711157979107E-5</v>
      </c>
      <c r="FA158" s="52">
        <v>9.1801188475953985E-5</v>
      </c>
      <c r="FB158" s="52">
        <v>1.9345387129983359E-4</v>
      </c>
      <c r="FC158" s="52">
        <v>1.0403455175609227E-4</v>
      </c>
      <c r="FD158" s="52">
        <v>1.7242855206529751E-5</v>
      </c>
      <c r="FE158" s="52">
        <v>7.5986359310784455E-5</v>
      </c>
      <c r="FF158" s="52">
        <v>1.0181296054715749E-5</v>
      </c>
      <c r="FG158" s="52">
        <v>9.8706439788817072E-5</v>
      </c>
      <c r="FH158" s="52">
        <v>9.7907265144090487E-6</v>
      </c>
      <c r="FI158" s="52">
        <v>5.638538113115775E-6</v>
      </c>
      <c r="FJ158" s="52">
        <v>7.1957630960835096E-5</v>
      </c>
      <c r="FK158" s="52">
        <v>2.8940405197004832E-4</v>
      </c>
      <c r="FL158" s="52">
        <v>1.3039322969898282E-5</v>
      </c>
      <c r="FM158" s="52">
        <v>2.1420231083594949E-5</v>
      </c>
      <c r="FN158" s="52">
        <v>1.6447383175120485E-5</v>
      </c>
      <c r="FO158" s="52">
        <v>1.050279950315588E-5</v>
      </c>
      <c r="FP158" s="52">
        <v>1.5870039108104551E-4</v>
      </c>
      <c r="FQ158" s="52">
        <v>1.1428352114055568E-4</v>
      </c>
      <c r="FR158" s="52">
        <v>1.951785074477098E-5</v>
      </c>
      <c r="FS158" s="52">
        <v>0</v>
      </c>
      <c r="FT158" s="52">
        <v>1.9397735735080075E-5</v>
      </c>
      <c r="FU158" s="52">
        <v>4.3734800738828249E-5</v>
      </c>
      <c r="FV158" s="52">
        <v>2.2954290504635688E-5</v>
      </c>
      <c r="FW158" s="52">
        <v>1.5086227822743564E-5</v>
      </c>
      <c r="FX158" s="52">
        <v>1.7007243797275128E-5</v>
      </c>
      <c r="FY158" s="52">
        <v>8.1585454678567934E-5</v>
      </c>
      <c r="FZ158" s="52">
        <v>3.5611329543648807E-5</v>
      </c>
      <c r="GA158" s="52">
        <v>7.0877141045400802E-5</v>
      </c>
      <c r="GB158" s="52">
        <v>9.395556089663253E-5</v>
      </c>
      <c r="GC158" s="52">
        <v>2.2034428558592357E-4</v>
      </c>
      <c r="GD158" s="52">
        <v>1.5567860892782301E-4</v>
      </c>
      <c r="GE158" s="52">
        <v>4.7079552716393007E-5</v>
      </c>
      <c r="GF158" s="52">
        <v>9.6746740693452886E-5</v>
      </c>
      <c r="GG158" s="52">
        <v>1.932004284657274E-4</v>
      </c>
      <c r="GH158" s="52">
        <v>5.279741221194303E-4</v>
      </c>
      <c r="GI158" s="52">
        <v>2.1639021784933932E-4</v>
      </c>
      <c r="GJ158" s="52">
        <v>7.7964868610023324E-4</v>
      </c>
      <c r="GK158" s="52">
        <v>6.7205694387613825E-4</v>
      </c>
      <c r="GL158" s="52">
        <v>3.3599932546052515E-2</v>
      </c>
      <c r="GM158" s="52">
        <v>0.19848828640530411</v>
      </c>
      <c r="GN158" s="52">
        <v>9.6733761491987341E-3</v>
      </c>
      <c r="GO158" s="52">
        <v>4.4674487584574806E-5</v>
      </c>
      <c r="GP158" s="52">
        <v>1.860137316141816E-4</v>
      </c>
      <c r="GQ158" s="52">
        <v>1.2027750588441781E-4</v>
      </c>
      <c r="GR158" s="52">
        <v>9.0200969987486623E-5</v>
      </c>
      <c r="GS158" s="52">
        <v>8.2773541241318692E-5</v>
      </c>
      <c r="GT158" s="52">
        <v>1.2891937087392593E-4</v>
      </c>
      <c r="GU158" s="52">
        <v>1.458635838406724E-5</v>
      </c>
      <c r="GV158" s="52">
        <v>4.8269309333722919E-4</v>
      </c>
      <c r="GW158" s="52">
        <v>3.1563388740358638E-5</v>
      </c>
      <c r="GX158" s="52">
        <v>3.0742364050605882E-5</v>
      </c>
      <c r="GY158" s="52">
        <v>2.1113660171306491E-4</v>
      </c>
      <c r="GZ158" s="52">
        <v>3.6821375618064723E-4</v>
      </c>
      <c r="HA158" s="52">
        <v>7.0281533146700535E-5</v>
      </c>
      <c r="HB158" s="52">
        <v>1.4976467272336176E-4</v>
      </c>
      <c r="HC158" s="52">
        <v>1.054627778757108E-4</v>
      </c>
      <c r="HD158" s="52">
        <v>1.035027062359993E-4</v>
      </c>
      <c r="HE158" s="52">
        <v>3.788960250605033E-4</v>
      </c>
      <c r="HF158" s="52">
        <v>8.1792400710553395E-5</v>
      </c>
      <c r="HG158" s="52">
        <v>1.0361951077548727E-4</v>
      </c>
      <c r="HH158" s="52">
        <v>1.5771934841579083E-4</v>
      </c>
      <c r="HI158" s="52">
        <v>1.7355899397986265E-4</v>
      </c>
      <c r="HJ158" s="52">
        <v>1.6176057701290997E-4</v>
      </c>
      <c r="HK158" s="52">
        <v>1.5520732497167948E-4</v>
      </c>
      <c r="HL158" s="52">
        <v>1.0341604617310663E-4</v>
      </c>
      <c r="HM158" s="52">
        <v>3.5789414539893425E-5</v>
      </c>
      <c r="HN158" s="52">
        <v>9.7142449090326693E-5</v>
      </c>
      <c r="HO158" s="52">
        <v>1.7721153594128024E-4</v>
      </c>
      <c r="HP158" s="52">
        <v>4.9444913022445208E-5</v>
      </c>
      <c r="HQ158" s="52">
        <v>6.979151422103241E-5</v>
      </c>
      <c r="HR158" s="52">
        <v>1.5806277472784651E-4</v>
      </c>
      <c r="HS158" s="52">
        <v>2.7300962710538854E-5</v>
      </c>
      <c r="HT158" s="52">
        <v>1.1697109713460121E-4</v>
      </c>
      <c r="HU158" s="52">
        <v>2.9596778759459621E-5</v>
      </c>
      <c r="HV158" s="52">
        <v>1.0507367185404331E-4</v>
      </c>
      <c r="HW158" s="52">
        <v>4.4321608327525206E-4</v>
      </c>
      <c r="HX158" s="52">
        <v>4.7048954955261488E-4</v>
      </c>
      <c r="HY158" s="52">
        <v>4.5764010533141052E-4</v>
      </c>
      <c r="HZ158" s="52">
        <v>4.5399522965996689E-4</v>
      </c>
      <c r="IA158" s="52">
        <v>6.2130090095962091E-4</v>
      </c>
      <c r="IB158" s="52">
        <v>2.7125757663366558E-4</v>
      </c>
      <c r="IC158" s="52">
        <v>2.2732018594851864E-4</v>
      </c>
      <c r="ID158" s="52">
        <v>1.1895196802791485E-4</v>
      </c>
      <c r="IE158" s="52">
        <v>1.8446013014141984E-4</v>
      </c>
      <c r="IF158" s="52">
        <v>2.4747004406886343E-5</v>
      </c>
      <c r="IG158" s="52">
        <v>1.6725119149610429E-5</v>
      </c>
      <c r="IH158" s="52">
        <v>4.247733529576028E-5</v>
      </c>
      <c r="II158" s="52">
        <v>1.0006659053271008E-2</v>
      </c>
      <c r="IJ158" s="52">
        <v>3.067034515139957E-5</v>
      </c>
      <c r="IK158" s="52">
        <v>2.5028508170904792E-5</v>
      </c>
      <c r="IL158" s="52">
        <v>9.6797049091090705E-5</v>
      </c>
      <c r="IM158" s="52">
        <v>1.280195203962498E-5</v>
      </c>
      <c r="IN158" s="52">
        <v>1.4878294919022943E-4</v>
      </c>
      <c r="IO158" s="52">
        <v>1.2868270308027708E-4</v>
      </c>
      <c r="IP158" s="52">
        <v>4.2965906866585061E-5</v>
      </c>
      <c r="IQ158" s="52">
        <v>4.3273557797459694E-5</v>
      </c>
      <c r="IR158" s="52">
        <v>3.0385412662441898E-5</v>
      </c>
      <c r="IS158" s="52">
        <v>1.0051094191715433E-5</v>
      </c>
      <c r="IT158" s="52">
        <v>1.9157695301165171E-5</v>
      </c>
      <c r="IU158" s="52">
        <v>7.0321981626562214E-5</v>
      </c>
      <c r="IV158" s="52">
        <v>8.9048807669195161E-6</v>
      </c>
      <c r="IW158" s="52">
        <v>1.8118284062841488E-5</v>
      </c>
      <c r="IX158" s="52">
        <v>4.2717058413132591E-5</v>
      </c>
      <c r="IY158" s="52">
        <v>1.9385190758601855E-5</v>
      </c>
      <c r="IZ158" s="52">
        <v>1.4206269707008604E-4</v>
      </c>
      <c r="JA158" s="52">
        <v>1.97424001279485E-5</v>
      </c>
      <c r="JB158" s="52">
        <v>6.4868313075440711E-5</v>
      </c>
      <c r="JC158" s="52">
        <v>6.6672702167648503E-5</v>
      </c>
      <c r="JD158" s="52">
        <v>6.0864061010486179E-5</v>
      </c>
      <c r="JE158" s="52">
        <v>6.7608520830378439E-5</v>
      </c>
      <c r="JF158" s="52">
        <v>1.4984736915525803E-4</v>
      </c>
      <c r="JG158" s="52">
        <v>3.1158252245680056E-4</v>
      </c>
      <c r="JH158" s="52">
        <v>1.4726796860475974E-4</v>
      </c>
      <c r="JI158" s="52">
        <v>1.0741157071081368E-4</v>
      </c>
      <c r="JJ158" s="52">
        <v>1.5734527500550365E-4</v>
      </c>
      <c r="JK158" s="52">
        <v>2.18092917578482E-4</v>
      </c>
      <c r="JL158" s="52">
        <v>1.6125590121266283E-4</v>
      </c>
      <c r="JM158" s="52">
        <v>1.0047492515919775E-4</v>
      </c>
      <c r="JN158" s="52">
        <v>1.6171130498952273E-5</v>
      </c>
      <c r="JO158" s="52">
        <v>9.03395637458199E-5</v>
      </c>
      <c r="JP158" s="52">
        <v>3.8529880745619953E-5</v>
      </c>
      <c r="JQ158" s="52">
        <v>5.8253307491497989E-5</v>
      </c>
      <c r="JR158" s="52">
        <v>9.048925878559741E-5</v>
      </c>
      <c r="JS158" s="52">
        <v>3.8755208235996992E-5</v>
      </c>
      <c r="JT158" s="52">
        <v>0</v>
      </c>
      <c r="JU158" s="52">
        <v>6.9459873601219468E-5</v>
      </c>
      <c r="JV158" s="52">
        <v>1.6250364840717532E-4</v>
      </c>
      <c r="JW158" s="52">
        <v>2.7264850299517349E-5</v>
      </c>
      <c r="JX158" s="52">
        <v>1.8012841821296282E-4</v>
      </c>
      <c r="JY158" s="52">
        <v>4.8059413293518287E-5</v>
      </c>
      <c r="JZ158" s="52">
        <v>3.8473878718535838E-4</v>
      </c>
      <c r="KA158" s="52">
        <v>1.2229727714171279E-4</v>
      </c>
      <c r="KB158" s="52">
        <v>1.3515198168943229E-4</v>
      </c>
      <c r="KC158" s="52">
        <v>7.013383716935901E-5</v>
      </c>
      <c r="KD158" s="52">
        <v>8.6112321942420888E-5</v>
      </c>
      <c r="KE158" s="52">
        <v>1.9244022998639589E-4</v>
      </c>
      <c r="KF158" s="52">
        <v>1.6670689420193719E-4</v>
      </c>
      <c r="KG158" s="52">
        <v>1.3364665685452673E-4</v>
      </c>
      <c r="KH158" s="52">
        <v>3.4523896493100676E-5</v>
      </c>
      <c r="KI158" s="52">
        <v>6.3224297163938398E-5</v>
      </c>
      <c r="KJ158" s="52">
        <v>7.1872370933618936E-5</v>
      </c>
      <c r="KK158" s="52">
        <v>1.040022902869947E-4</v>
      </c>
      <c r="KL158" s="52">
        <v>2.4027756304028345E-4</v>
      </c>
      <c r="KM158" s="52">
        <v>9.5152434623074211E-5</v>
      </c>
      <c r="KN158" s="52">
        <v>1.1473128006240503E-4</v>
      </c>
      <c r="KO158" s="52">
        <v>1.4650764095566198E-4</v>
      </c>
      <c r="KP158" s="52">
        <v>1.7841684845364573E-4</v>
      </c>
      <c r="KQ158" s="52">
        <v>2.1727983019666539E-4</v>
      </c>
      <c r="KR158" s="52">
        <v>3.6212879741753362E-4</v>
      </c>
      <c r="KS158" s="52">
        <v>9.4840005018468774E-5</v>
      </c>
      <c r="KT158" s="52">
        <v>1.499433993096931E-4</v>
      </c>
      <c r="KU158" s="52">
        <v>1.6030966433198843E-4</v>
      </c>
      <c r="KV158" s="52">
        <v>1.1984897038569711E-4</v>
      </c>
      <c r="KW158" s="52">
        <v>1.4207137877213048E-4</v>
      </c>
      <c r="KX158" s="52">
        <v>5.3980997149989188E-5</v>
      </c>
      <c r="KY158" s="52">
        <v>1.8816102789393632E-4</v>
      </c>
      <c r="KZ158" s="52">
        <v>1.7048705220156475E-4</v>
      </c>
    </row>
    <row r="159" spans="1:312" x14ac:dyDescent="0.2">
      <c r="A159" s="89">
        <v>1.048627</v>
      </c>
      <c r="B159" s="41" t="s">
        <v>801</v>
      </c>
      <c r="C159" s="51" t="s">
        <v>42</v>
      </c>
      <c r="D159" s="52">
        <v>2.5242004376043131E-4</v>
      </c>
      <c r="E159" s="52">
        <v>4.4524128888825749E-5</v>
      </c>
      <c r="F159" s="52">
        <v>2.4260557816737372E-5</v>
      </c>
      <c r="G159" s="52">
        <v>2.9940685968112341E-5</v>
      </c>
      <c r="H159" s="52">
        <v>1.6189258127540122E-5</v>
      </c>
      <c r="I159" s="52">
        <v>8.8984911022056419E-5</v>
      </c>
      <c r="J159" s="52">
        <v>1.5158967593954613E-4</v>
      </c>
      <c r="K159" s="52">
        <v>3.2745361780730562E-5</v>
      </c>
      <c r="L159" s="52">
        <v>2.9100396248018856E-5</v>
      </c>
      <c r="M159" s="52">
        <v>4.0931594420197294E-5</v>
      </c>
      <c r="N159" s="52">
        <v>7.2490680274529706E-5</v>
      </c>
      <c r="O159" s="52">
        <v>5.5442649195003882E-5</v>
      </c>
      <c r="P159" s="52">
        <v>1.0366814934284413E-4</v>
      </c>
      <c r="Q159" s="52">
        <v>1.5520744207008982E-4</v>
      </c>
      <c r="R159" s="52">
        <v>4.1801294900848252E-4</v>
      </c>
      <c r="S159" s="52">
        <v>2.1156358748351495E-3</v>
      </c>
      <c r="T159" s="52">
        <v>1.1006030931187685E-3</v>
      </c>
      <c r="U159" s="52">
        <v>3.3178974087168781E-4</v>
      </c>
      <c r="V159" s="52">
        <v>1.4077866859889901E-3</v>
      </c>
      <c r="W159" s="52">
        <v>5.057969832462124E-4</v>
      </c>
      <c r="X159" s="52">
        <v>2.9326768615358111E-4</v>
      </c>
      <c r="Y159" s="52">
        <v>1.0469885784417363E-4</v>
      </c>
      <c r="Z159" s="52">
        <v>1.3520166549867859E-4</v>
      </c>
      <c r="AA159" s="52">
        <v>5.8540695881035052E-5</v>
      </c>
      <c r="AB159" s="52">
        <v>3.5650878532720746E-5</v>
      </c>
      <c r="AC159" s="52">
        <v>8.3391622291526633E-5</v>
      </c>
      <c r="AD159" s="52">
        <v>8.8333876092107751E-5</v>
      </c>
      <c r="AE159" s="52">
        <v>9.1468444140898334E-5</v>
      </c>
      <c r="AF159" s="52">
        <v>1.6885642317289237E-4</v>
      </c>
      <c r="AG159" s="52">
        <v>2.2950662412327962E-4</v>
      </c>
      <c r="AH159" s="52">
        <v>7.4051078593004337E-5</v>
      </c>
      <c r="AI159" s="52">
        <v>9.114547318911877E-5</v>
      </c>
      <c r="AJ159" s="52">
        <v>3.2106803543126569E-5</v>
      </c>
      <c r="AK159" s="52">
        <v>3.7481517156969337E-5</v>
      </c>
      <c r="AL159" s="52">
        <v>6.5925255847994784E-5</v>
      </c>
      <c r="AM159" s="52">
        <v>1.1138909669462842E-4</v>
      </c>
      <c r="AN159" s="52">
        <v>2.866548647172208E-4</v>
      </c>
      <c r="AO159" s="52">
        <v>2.1995564628559758E-4</v>
      </c>
      <c r="AP159" s="52">
        <v>1.0490056208326538E-4</v>
      </c>
      <c r="AQ159" s="52">
        <v>7.3002133950910526E-4</v>
      </c>
      <c r="AR159" s="52">
        <v>1.0240853365309812E-4</v>
      </c>
      <c r="AS159" s="52">
        <v>1.2804395451136092E-4</v>
      </c>
      <c r="AT159" s="52">
        <v>1.7321216130600136E-4</v>
      </c>
      <c r="AU159" s="52">
        <v>1.8050889331969452E-4</v>
      </c>
      <c r="AV159" s="52">
        <v>7.2792150238889773E-5</v>
      </c>
      <c r="AW159" s="52">
        <v>1.2902715778448322E-4</v>
      </c>
      <c r="AX159" s="52">
        <v>1.468189852028629E-4</v>
      </c>
      <c r="AY159" s="52">
        <v>7.782954759009002E-4</v>
      </c>
      <c r="AZ159" s="52">
        <v>7.6805304532068109E-5</v>
      </c>
      <c r="BA159" s="52">
        <v>0</v>
      </c>
      <c r="BB159" s="52">
        <v>9.6436667090802719E-5</v>
      </c>
      <c r="BC159" s="52">
        <v>4.1834766100618014E-4</v>
      </c>
      <c r="BD159" s="52">
        <v>2.5441917041086053E-4</v>
      </c>
      <c r="BE159" s="52">
        <v>2.6246359210651329E-5</v>
      </c>
      <c r="BF159" s="52">
        <v>6.7145737046884295E-5</v>
      </c>
      <c r="BG159" s="52">
        <v>5.3187379656289965E-5</v>
      </c>
      <c r="BH159" s="52">
        <v>9.6325332709542707E-5</v>
      </c>
      <c r="BI159" s="52">
        <v>8.2158712417376521E-3</v>
      </c>
      <c r="BJ159" s="52">
        <v>2.7513476955041107E-2</v>
      </c>
      <c r="BK159" s="52">
        <v>4.2900288111080703E-4</v>
      </c>
      <c r="BL159" s="52">
        <v>1.8746883632068635E-5</v>
      </c>
      <c r="BM159" s="52">
        <v>2.1941796664136566E-4</v>
      </c>
      <c r="BN159" s="52">
        <v>2.1604901717513851E-4</v>
      </c>
      <c r="BO159" s="52">
        <v>5.3251572516635983E-5</v>
      </c>
      <c r="BP159" s="52">
        <v>5.1489201052907097E-6</v>
      </c>
      <c r="BQ159" s="52">
        <v>4.478237277995817E-6</v>
      </c>
      <c r="BR159" s="52">
        <v>1.5430474871735118E-5</v>
      </c>
      <c r="BS159" s="52">
        <v>5.6173575724185033E-5</v>
      </c>
      <c r="BT159" s="52">
        <v>3.6428916172447705E-5</v>
      </c>
      <c r="BU159" s="52">
        <v>2.4114288457260424E-5</v>
      </c>
      <c r="BV159" s="52">
        <v>2.0787519953347259E-4</v>
      </c>
      <c r="BW159" s="52">
        <v>2.5200178117277324E-4</v>
      </c>
      <c r="BX159" s="52">
        <v>1.6714584381237096E-5</v>
      </c>
      <c r="BY159" s="52">
        <v>6.7655982923759859E-4</v>
      </c>
      <c r="BZ159" s="52">
        <v>2.8454330514875523E-4</v>
      </c>
      <c r="CA159" s="52">
        <v>2.0939004765703942E-5</v>
      </c>
      <c r="CB159" s="52">
        <v>6.956146020048237E-5</v>
      </c>
      <c r="CC159" s="52">
        <v>2.8838266751750716E-3</v>
      </c>
      <c r="CD159" s="52">
        <v>3.7179343781457943E-5</v>
      </c>
      <c r="CE159" s="52">
        <v>9.2578292793643938E-5</v>
      </c>
      <c r="CF159" s="52">
        <v>1.9728996599544322E-5</v>
      </c>
      <c r="CG159" s="52">
        <v>9.728525399391729E-5</v>
      </c>
      <c r="CH159" s="52">
        <v>3.4105403423651486E-4</v>
      </c>
      <c r="CI159" s="52">
        <v>1.6881137931384855E-4</v>
      </c>
      <c r="CJ159" s="52">
        <v>1.4134940844923649E-4</v>
      </c>
      <c r="CK159" s="52">
        <v>9.3719148703109771E-6</v>
      </c>
      <c r="CL159" s="52">
        <v>1.2859102580467579E-6</v>
      </c>
      <c r="CM159" s="52">
        <v>1.4174073940830063E-4</v>
      </c>
      <c r="CN159" s="52">
        <v>8.1975833483063441E-6</v>
      </c>
      <c r="CO159" s="52">
        <v>4.4616266397067513E-5</v>
      </c>
      <c r="CP159" s="52">
        <v>2.605936346057703E-5</v>
      </c>
      <c r="CQ159" s="52">
        <v>2.7517577721108827E-5</v>
      </c>
      <c r="CR159" s="52">
        <v>1.0230447431749117E-4</v>
      </c>
      <c r="CS159" s="52">
        <v>2.0395277001918863E-4</v>
      </c>
      <c r="CT159" s="52">
        <v>1.6072460878853037E-5</v>
      </c>
      <c r="CU159" s="52">
        <v>4.1274869399905121E-5</v>
      </c>
      <c r="CV159" s="52">
        <v>1.3363700710922595E-4</v>
      </c>
      <c r="CW159" s="52">
        <v>7.8888923880327257E-5</v>
      </c>
      <c r="CX159" s="52">
        <v>2.428157963923025E-5</v>
      </c>
      <c r="CY159" s="52">
        <v>1.2633446269757465E-5</v>
      </c>
      <c r="CZ159" s="52">
        <v>7.6373605348528412E-4</v>
      </c>
      <c r="DA159" s="52">
        <v>3.4842891760646712E-4</v>
      </c>
      <c r="DB159" s="52">
        <v>2.5338531093997685E-5</v>
      </c>
      <c r="DC159" s="52">
        <v>1.4180218315231857E-4</v>
      </c>
      <c r="DD159" s="52">
        <v>2.536079234568491E-3</v>
      </c>
      <c r="DE159" s="52">
        <v>1.0309687542679309E-4</v>
      </c>
      <c r="DF159" s="52">
        <v>2.0378048187515889E-4</v>
      </c>
      <c r="DG159" s="52">
        <v>2.7717943376476679E-4</v>
      </c>
      <c r="DH159" s="52">
        <v>1.2568493164470654E-4</v>
      </c>
      <c r="DI159" s="52">
        <v>4.1473288223107328E-5</v>
      </c>
      <c r="DJ159" s="52">
        <v>4.8590057080523448E-5</v>
      </c>
      <c r="DK159" s="52">
        <v>4.3040373049484493E-5</v>
      </c>
      <c r="DL159" s="52">
        <v>1.2540882688527391E-4</v>
      </c>
      <c r="DM159" s="52">
        <v>4.105029733455542E-4</v>
      </c>
      <c r="DN159" s="52">
        <v>5.1567537610399506E-5</v>
      </c>
      <c r="DO159" s="52">
        <v>1.3189056028805159E-4</v>
      </c>
      <c r="DP159" s="52">
        <v>2.309271786821643E-4</v>
      </c>
      <c r="DQ159" s="52">
        <v>7.0597033815175732E-5</v>
      </c>
      <c r="DR159" s="52">
        <v>4.1853952003882336E-4</v>
      </c>
      <c r="DS159" s="52">
        <v>4.2580463359502652E-5</v>
      </c>
      <c r="DT159" s="52">
        <v>1.0589655793955735E-4</v>
      </c>
      <c r="DU159" s="52">
        <v>2.0110233772958663E-4</v>
      </c>
      <c r="DV159" s="52">
        <v>1.4285967273000105E-4</v>
      </c>
      <c r="DW159" s="52">
        <v>2.0376303307613131E-4</v>
      </c>
      <c r="DX159" s="52">
        <v>1.390267192559212E-4</v>
      </c>
      <c r="DY159" s="52">
        <v>3.5763308854717187E-4</v>
      </c>
      <c r="DZ159" s="52">
        <v>6.3360883974602908E-6</v>
      </c>
      <c r="EA159" s="52">
        <v>8.2055682536757445E-5</v>
      </c>
      <c r="EB159" s="52">
        <v>4.0008295512975568E-5</v>
      </c>
      <c r="EC159" s="52">
        <v>4.5544107235832515E-5</v>
      </c>
      <c r="ED159" s="52">
        <v>6.3934809340913381E-5</v>
      </c>
      <c r="EE159" s="52">
        <v>2.2256658702916066E-5</v>
      </c>
      <c r="EF159" s="52">
        <v>7.0999740595820675E-5</v>
      </c>
      <c r="EG159" s="52">
        <v>1.3202821269290167E-5</v>
      </c>
      <c r="EH159" s="52">
        <v>1.2166971358137837E-4</v>
      </c>
      <c r="EI159" s="52">
        <v>4.3638679319253727E-5</v>
      </c>
      <c r="EJ159" s="52">
        <v>8.1651775542781953E-5</v>
      </c>
      <c r="EK159" s="52">
        <v>4.3490334822430924E-4</v>
      </c>
      <c r="EL159" s="52">
        <v>2.8819231864541655E-5</v>
      </c>
      <c r="EM159" s="52">
        <v>1.4836846451588394E-4</v>
      </c>
      <c r="EN159" s="52">
        <v>3.0920239050524068E-4</v>
      </c>
      <c r="EO159" s="52">
        <v>3.11710251821779E-5</v>
      </c>
      <c r="EP159" s="52">
        <v>1.1805739319733655E-4</v>
      </c>
      <c r="EQ159" s="52">
        <v>1.0909545984888831E-5</v>
      </c>
      <c r="ER159" s="52">
        <v>2.3085787942387721E-5</v>
      </c>
      <c r="ES159" s="52">
        <v>9.0224946760508501E-5</v>
      </c>
      <c r="ET159" s="52">
        <v>1.4995879831864635E-4</v>
      </c>
      <c r="EU159" s="52">
        <v>7.9862708085902347E-5</v>
      </c>
      <c r="EV159" s="52">
        <v>1.8334469384183934E-4</v>
      </c>
      <c r="EW159" s="52">
        <v>1.6691235137604493E-5</v>
      </c>
      <c r="EX159" s="52">
        <v>1.3765754638166714E-2</v>
      </c>
      <c r="EY159" s="52">
        <v>1.4070001624088789E-3</v>
      </c>
      <c r="EZ159" s="52">
        <v>6.2344822982649366E-2</v>
      </c>
      <c r="FA159" s="52">
        <v>9.7761579178390151E-2</v>
      </c>
      <c r="FB159" s="52">
        <v>7.5000407410475063E-4</v>
      </c>
      <c r="FC159" s="52">
        <v>4.9913860020180138E-3</v>
      </c>
      <c r="FD159" s="52">
        <v>4.8997853348981598E-3</v>
      </c>
      <c r="FE159" s="52">
        <v>7.1574582984680173E-5</v>
      </c>
      <c r="FF159" s="52">
        <v>7.4438499348661758E-4</v>
      </c>
      <c r="FG159" s="52">
        <v>1.6800873493662198E-4</v>
      </c>
      <c r="FH159" s="52">
        <v>4.2734791690773139E-4</v>
      </c>
      <c r="FI159" s="52">
        <v>2.5822470034008815E-4</v>
      </c>
      <c r="FJ159" s="52">
        <v>1.9437579470684294E-4</v>
      </c>
      <c r="FK159" s="52">
        <v>1.8590340954156076E-5</v>
      </c>
      <c r="FL159" s="52">
        <v>7.6510891200803934E-6</v>
      </c>
      <c r="FM159" s="52">
        <v>9.8451687106645665E-5</v>
      </c>
      <c r="FN159" s="52">
        <v>5.1035763964264668E-5</v>
      </c>
      <c r="FO159" s="52">
        <v>5.8266833007525365E-5</v>
      </c>
      <c r="FP159" s="52">
        <v>8.8232399246876924E-5</v>
      </c>
      <c r="FQ159" s="52">
        <v>1.6116675301570418E-4</v>
      </c>
      <c r="FR159" s="52">
        <v>1.5461004818781576E-4</v>
      </c>
      <c r="FS159" s="52">
        <v>1.388496687650327E-5</v>
      </c>
      <c r="FT159" s="52">
        <v>2.1612089129495609E-5</v>
      </c>
      <c r="FU159" s="52">
        <v>6.8345604074856675E-5</v>
      </c>
      <c r="FV159" s="52">
        <v>7.0610138403065894E-5</v>
      </c>
      <c r="FW159" s="52">
        <v>0</v>
      </c>
      <c r="FX159" s="52">
        <v>1.3382849809449326E-4</v>
      </c>
      <c r="FY159" s="52">
        <v>1.0708446925462487E-5</v>
      </c>
      <c r="FZ159" s="52">
        <v>2.0243333179453308E-4</v>
      </c>
      <c r="GA159" s="52">
        <v>5.2660681674585113E-5</v>
      </c>
      <c r="GB159" s="52">
        <v>1.4017903299405005E-4</v>
      </c>
      <c r="GC159" s="52">
        <v>2.0056549763429753E-4</v>
      </c>
      <c r="GD159" s="52">
        <v>2.0267808035433392E-4</v>
      </c>
      <c r="GE159" s="52">
        <v>2.6087631298164445E-4</v>
      </c>
      <c r="GF159" s="52">
        <v>8.5480802498306686E-5</v>
      </c>
      <c r="GG159" s="52">
        <v>1.8966384909860868E-3</v>
      </c>
      <c r="GH159" s="52">
        <v>3.9482010688296243E-4</v>
      </c>
      <c r="GI159" s="52">
        <v>1.1475258796347373E-4</v>
      </c>
      <c r="GJ159" s="52">
        <v>1.5423962372171544E-4</v>
      </c>
      <c r="GK159" s="52">
        <v>3.9412395509215973E-4</v>
      </c>
      <c r="GL159" s="52">
        <v>1.6701820904997921E-4</v>
      </c>
      <c r="GM159" s="52">
        <v>4.0023905525993306E-5</v>
      </c>
      <c r="GN159" s="52">
        <v>3.3946883049833454E-5</v>
      </c>
      <c r="GO159" s="52">
        <v>6.1129777322439848E-4</v>
      </c>
      <c r="GP159" s="52">
        <v>3.3009801934349493E-4</v>
      </c>
      <c r="GQ159" s="52">
        <v>1.6324013789224961E-3</v>
      </c>
      <c r="GR159" s="52">
        <v>5.4995833257605092E-4</v>
      </c>
      <c r="GS159" s="52">
        <v>3.0788113778009845E-4</v>
      </c>
      <c r="GT159" s="52">
        <v>4.6623290939010761E-4</v>
      </c>
      <c r="GU159" s="52">
        <v>2.2511354058728756E-4</v>
      </c>
      <c r="GV159" s="52">
        <v>1.240240772875268E-2</v>
      </c>
      <c r="GW159" s="52">
        <v>3.0746806877487697E-5</v>
      </c>
      <c r="GX159" s="52">
        <v>5.3319583369935436E-5</v>
      </c>
      <c r="GY159" s="52">
        <v>3.4835097234602153E-5</v>
      </c>
      <c r="GZ159" s="52">
        <v>1.3643379068435335E-4</v>
      </c>
      <c r="HA159" s="52">
        <v>4.2352881069368021E-5</v>
      </c>
      <c r="HB159" s="52">
        <v>3.9740247842322988E-5</v>
      </c>
      <c r="HC159" s="52">
        <v>3.4247685916603192E-5</v>
      </c>
      <c r="HD159" s="52">
        <v>1.1677417623346137E-4</v>
      </c>
      <c r="HE159" s="52">
        <v>1.2544764027613684E-4</v>
      </c>
      <c r="HF159" s="52">
        <v>2.4450885293432331E-5</v>
      </c>
      <c r="HG159" s="52">
        <v>2.711916883577206E-5</v>
      </c>
      <c r="HH159" s="52">
        <v>3.7707549692561153E-5</v>
      </c>
      <c r="HI159" s="52">
        <v>1.7117817082924462E-5</v>
      </c>
      <c r="HJ159" s="52">
        <v>1.0118543807539671E-4</v>
      </c>
      <c r="HK159" s="52">
        <v>0.19946507708273173</v>
      </c>
      <c r="HL159" s="52">
        <v>0.26344523448099888</v>
      </c>
      <c r="HM159" s="52">
        <v>0.8621247796411956</v>
      </c>
      <c r="HN159" s="52">
        <v>0.14133540314812276</v>
      </c>
      <c r="HO159" s="52">
        <v>0.16175698599439386</v>
      </c>
      <c r="HP159" s="52">
        <v>3.6931654523387409E-5</v>
      </c>
      <c r="HQ159" s="52">
        <v>1.2370122575569625E-5</v>
      </c>
      <c r="HR159" s="52">
        <v>4.8236645080226253E-5</v>
      </c>
      <c r="HS159" s="52">
        <v>2.7323943318881059E-5</v>
      </c>
      <c r="HT159" s="52">
        <v>1.2761507275253076E-4</v>
      </c>
      <c r="HU159" s="52">
        <v>4.9140112438776382E-5</v>
      </c>
      <c r="HV159" s="52">
        <v>9.5321634855280543E-6</v>
      </c>
      <c r="HW159" s="52">
        <v>1.3251428450682981E-2</v>
      </c>
      <c r="HX159" s="52">
        <v>1.1658115563790117E-2</v>
      </c>
      <c r="HY159" s="52">
        <v>1.6194090800953416E-2</v>
      </c>
      <c r="HZ159" s="52">
        <v>1.4835629335547896E-2</v>
      </c>
      <c r="IA159" s="52">
        <v>1.5276270108582247E-2</v>
      </c>
      <c r="IB159" s="52">
        <v>1.3389564157783067E-2</v>
      </c>
      <c r="IC159" s="52">
        <v>1.4980389105396003E-4</v>
      </c>
      <c r="ID159" s="52">
        <v>1.6169644203973955E-4</v>
      </c>
      <c r="IE159" s="52">
        <v>3.2666056125961479E-5</v>
      </c>
      <c r="IF159" s="52">
        <v>4.4767553918043046E-5</v>
      </c>
      <c r="IG159" s="52">
        <v>2.6571011913776979E-5</v>
      </c>
      <c r="IH159" s="52">
        <v>7.0927247505385443E-5</v>
      </c>
      <c r="II159" s="52">
        <v>9.177347578445482E-5</v>
      </c>
      <c r="IJ159" s="52">
        <v>5.4180239534481273E-5</v>
      </c>
      <c r="IK159" s="52">
        <v>1.1917579542280795E-5</v>
      </c>
      <c r="IL159" s="52">
        <v>1.0169931056627676E-4</v>
      </c>
      <c r="IM159" s="52">
        <v>6.017422965120863E-5</v>
      </c>
      <c r="IN159" s="52">
        <v>6.3000190631086505E-5</v>
      </c>
      <c r="IO159" s="52">
        <v>5.6778139118669781E-5</v>
      </c>
      <c r="IP159" s="52">
        <v>2.8305034527659138E-5</v>
      </c>
      <c r="IQ159" s="52">
        <v>1.2300170221013623E-4</v>
      </c>
      <c r="IR159" s="52">
        <v>5.2376015934992463E-5</v>
      </c>
      <c r="IS159" s="52">
        <v>8.9098803387595077E-5</v>
      </c>
      <c r="IT159" s="52">
        <v>1.6314227997049109E-4</v>
      </c>
      <c r="IU159" s="52">
        <v>8.2246949222658928E-5</v>
      </c>
      <c r="IV159" s="52">
        <v>6.4552724788687727E-5</v>
      </c>
      <c r="IW159" s="52">
        <v>6.805913819582091E-5</v>
      </c>
      <c r="IX159" s="52">
        <v>9.2376714634175246E-6</v>
      </c>
      <c r="IY159" s="52">
        <v>9.7334254089820446E-5</v>
      </c>
      <c r="IZ159" s="52">
        <v>2.7966469863545698E-5</v>
      </c>
      <c r="JA159" s="52">
        <v>7.5372871114487167E-5</v>
      </c>
      <c r="JB159" s="52">
        <v>1.0289567136264189E-4</v>
      </c>
      <c r="JC159" s="52">
        <v>4.4764602308862149E-5</v>
      </c>
      <c r="JD159" s="52">
        <v>6.1876835081029556E-5</v>
      </c>
      <c r="JE159" s="52">
        <v>7.9786453153862753E-6</v>
      </c>
      <c r="JF159" s="52">
        <v>5.3549194054090951E-5</v>
      </c>
      <c r="JG159" s="52">
        <v>2.6442491735336471E-3</v>
      </c>
      <c r="JH159" s="52">
        <v>0.85273169204783394</v>
      </c>
      <c r="JI159" s="52">
        <v>8.1408575795861979E-4</v>
      </c>
      <c r="JJ159" s="52">
        <v>9.1733399292073922E-4</v>
      </c>
      <c r="JK159" s="52">
        <v>2.4489023581678544E-2</v>
      </c>
      <c r="JL159" s="52">
        <v>7.7709543483074736E-4</v>
      </c>
      <c r="JM159" s="52">
        <v>4.2561527344403674E-4</v>
      </c>
      <c r="JN159" s="52">
        <v>6.038396594777553E-5</v>
      </c>
      <c r="JO159" s="52">
        <v>1.9007310693630938E-4</v>
      </c>
      <c r="JP159" s="52">
        <v>4.8558626476101571E-5</v>
      </c>
      <c r="JQ159" s="52">
        <v>7.1666968687044059E-5</v>
      </c>
      <c r="JR159" s="52">
        <v>1.0925291779799553E-4</v>
      </c>
      <c r="JS159" s="52">
        <v>2.0833724658657342E-5</v>
      </c>
      <c r="JT159" s="52">
        <v>5.0936541468440887E-5</v>
      </c>
      <c r="JU159" s="52">
        <v>1.9223057584251868E-4</v>
      </c>
      <c r="JV159" s="52">
        <v>5.9156257708354183E-5</v>
      </c>
      <c r="JW159" s="52">
        <v>4.9998544998587321E-5</v>
      </c>
      <c r="JX159" s="52">
        <v>1.9560477770907611E-4</v>
      </c>
      <c r="JY159" s="52">
        <v>1.0491368930445987E-4</v>
      </c>
      <c r="JZ159" s="52">
        <v>8.9906701085878889E-5</v>
      </c>
      <c r="KA159" s="52">
        <v>2.0861958307351688E-4</v>
      </c>
      <c r="KB159" s="52">
        <v>1.2100655382481621E-4</v>
      </c>
      <c r="KC159" s="52">
        <v>1.2451778638299614E-4</v>
      </c>
      <c r="KD159" s="52">
        <v>7.3125966736336845E-5</v>
      </c>
      <c r="KE159" s="52">
        <v>1.6948117953240595E-4</v>
      </c>
      <c r="KF159" s="52">
        <v>3.0663545116416628E-4</v>
      </c>
      <c r="KG159" s="52">
        <v>1.2673998315061494E-4</v>
      </c>
      <c r="KH159" s="52">
        <v>6.790404842601246E-5</v>
      </c>
      <c r="KI159" s="52">
        <v>5.1337845055871911E-5</v>
      </c>
      <c r="KJ159" s="52">
        <v>1.0317382539807829E-4</v>
      </c>
      <c r="KK159" s="52">
        <v>8.6910516050934115E-5</v>
      </c>
      <c r="KL159" s="52">
        <v>8.2273226442592057E-5</v>
      </c>
      <c r="KM159" s="52">
        <v>1.9220234924730218E-4</v>
      </c>
      <c r="KN159" s="52">
        <v>2.7998033978054062E-5</v>
      </c>
      <c r="KO159" s="52">
        <v>1.2080086365933975E-4</v>
      </c>
      <c r="KP159" s="52">
        <v>9.6667738799455439E-5</v>
      </c>
      <c r="KQ159" s="52">
        <v>3.2089060298146001E-4</v>
      </c>
      <c r="KR159" s="52">
        <v>1.6525211149189822E-4</v>
      </c>
      <c r="KS159" s="52">
        <v>6.9462001748187864E-5</v>
      </c>
      <c r="KT159" s="52">
        <v>7.132562352958056E-5</v>
      </c>
      <c r="KU159" s="52">
        <v>1.1228717750076198E-4</v>
      </c>
      <c r="KV159" s="52">
        <v>7.9409424602864978E-5</v>
      </c>
      <c r="KW159" s="52">
        <v>1.6955233889958638E-4</v>
      </c>
      <c r="KX159" s="52">
        <v>1.2226871307334359E-4</v>
      </c>
      <c r="KY159" s="52">
        <v>8.1010118198113527E-5</v>
      </c>
      <c r="KZ159" s="52">
        <v>1.5782555882396014E-4</v>
      </c>
    </row>
    <row r="160" spans="1:312" x14ac:dyDescent="0.2">
      <c r="A160" s="89">
        <v>1.037307</v>
      </c>
      <c r="B160" s="41" t="s">
        <v>800</v>
      </c>
      <c r="C160" s="51" t="s">
        <v>167</v>
      </c>
      <c r="D160" s="52">
        <v>2.7285778317252543E-5</v>
      </c>
      <c r="E160" s="52">
        <v>1.3227929972072642E-5</v>
      </c>
      <c r="F160" s="52">
        <v>8.0677121260392922E-6</v>
      </c>
      <c r="G160" s="52">
        <v>9.280663013495991E-5</v>
      </c>
      <c r="H160" s="52">
        <v>8.0358658763742716E-6</v>
      </c>
      <c r="I160" s="52">
        <v>4.5332438938416517E-6</v>
      </c>
      <c r="J160" s="52">
        <v>5.6274604596231631E-5</v>
      </c>
      <c r="K160" s="52">
        <v>7.0943566865771767E-6</v>
      </c>
      <c r="L160" s="52">
        <v>2.5576726016693417E-5</v>
      </c>
      <c r="M160" s="52">
        <v>5.1488147474646948E-5</v>
      </c>
      <c r="N160" s="52">
        <v>3.011524348398517E-5</v>
      </c>
      <c r="O160" s="52">
        <v>5.7029511076344736E-5</v>
      </c>
      <c r="P160" s="52">
        <v>1.4302559710571349E-5</v>
      </c>
      <c r="Q160" s="52">
        <v>1.0008648786084405E-4</v>
      </c>
      <c r="R160" s="52">
        <v>2.1406646352945875E-5</v>
      </c>
      <c r="S160" s="52">
        <v>5.3694446586131558E-5</v>
      </c>
      <c r="T160" s="52">
        <v>3.4501163647580581E-5</v>
      </c>
      <c r="U160" s="52">
        <v>6.4200355223056104E-5</v>
      </c>
      <c r="V160" s="52">
        <v>1.3855128659235306E-4</v>
      </c>
      <c r="W160" s="52">
        <v>1.2040886510397796E-4</v>
      </c>
      <c r="X160" s="52">
        <v>1.8497257575865377E-4</v>
      </c>
      <c r="Y160" s="52">
        <v>6.8029106877885498E-4</v>
      </c>
      <c r="Z160" s="52">
        <v>2.9805400585335075E-4</v>
      </c>
      <c r="AA160" s="52">
        <v>2.9971753918413399E-4</v>
      </c>
      <c r="AB160" s="52">
        <v>3.3864112235946608E-4</v>
      </c>
      <c r="AC160" s="52">
        <v>2.5860566824910787E-4</v>
      </c>
      <c r="AD160" s="52">
        <v>4.2194715085373878E-4</v>
      </c>
      <c r="AE160" s="52">
        <v>3.9053277480431003E-4</v>
      </c>
      <c r="AF160" s="52">
        <v>7.0648794468025389E-5</v>
      </c>
      <c r="AG160" s="52">
        <v>2.1720783629753263E-4</v>
      </c>
      <c r="AH160" s="52">
        <v>1.8391701038796463E-4</v>
      </c>
      <c r="AI160" s="52">
        <v>1.2383886415089261E-4</v>
      </c>
      <c r="AJ160" s="52">
        <v>8.3419538368884787E-5</v>
      </c>
      <c r="AK160" s="52">
        <v>4.5792251982775938E-4</v>
      </c>
      <c r="AL160" s="52">
        <v>7.5155044399149735E-4</v>
      </c>
      <c r="AM160" s="52">
        <v>3.7224805708911853E-4</v>
      </c>
      <c r="AN160" s="52">
        <v>4.9709448495166119E-4</v>
      </c>
      <c r="AO160" s="52">
        <v>5.8151186396601651E-4</v>
      </c>
      <c r="AP160" s="52">
        <v>4.7002308059190681E-4</v>
      </c>
      <c r="AQ160" s="52">
        <v>1.2977178659769292E-4</v>
      </c>
      <c r="AR160" s="52">
        <v>4.1739404073727138E-4</v>
      </c>
      <c r="AS160" s="52">
        <v>6.5264194724820525E-4</v>
      </c>
      <c r="AT160" s="52">
        <v>1.8990959957829172E-3</v>
      </c>
      <c r="AU160" s="52">
        <v>7.9734643928717824E-4</v>
      </c>
      <c r="AV160" s="52">
        <v>3.2912995827253597E-5</v>
      </c>
      <c r="AW160" s="52">
        <v>1.1191966885556722E-4</v>
      </c>
      <c r="AX160" s="52">
        <v>4.2583336985768644E-5</v>
      </c>
      <c r="AY160" s="52">
        <v>1.1392821074034085E-4</v>
      </c>
      <c r="AZ160" s="52">
        <v>2.7981650852997584E-4</v>
      </c>
      <c r="BA160" s="52">
        <v>1.1782696984130963E-4</v>
      </c>
      <c r="BB160" s="52">
        <v>4.9934040712610222E-3</v>
      </c>
      <c r="BC160" s="52">
        <v>1.52891684189696E-4</v>
      </c>
      <c r="BD160" s="52">
        <v>1.9134940030715515E-4</v>
      </c>
      <c r="BE160" s="52">
        <v>6.6951585772761802E-5</v>
      </c>
      <c r="BF160" s="52">
        <v>0.9511773480282687</v>
      </c>
      <c r="BG160" s="52">
        <v>0.29616125469474658</v>
      </c>
      <c r="BH160" s="52">
        <v>6.070715546938676E-4</v>
      </c>
      <c r="BI160" s="52">
        <v>9.0509905698197101E-5</v>
      </c>
      <c r="BJ160" s="52">
        <v>2.1755373544934844E-4</v>
      </c>
      <c r="BK160" s="52">
        <v>9.7014733717285201E-5</v>
      </c>
      <c r="BL160" s="52">
        <v>3.872531436405419E-5</v>
      </c>
      <c r="BM160" s="52">
        <v>1.3428110571971243E-4</v>
      </c>
      <c r="BN160" s="52">
        <v>1.8374604473629885E-4</v>
      </c>
      <c r="BO160" s="52">
        <v>6.9260685175855056E-5</v>
      </c>
      <c r="BP160" s="52">
        <v>1.1082301722467814E-5</v>
      </c>
      <c r="BQ160" s="52">
        <v>0</v>
      </c>
      <c r="BR160" s="52">
        <v>2.6959423170210381E-5</v>
      </c>
      <c r="BS160" s="52">
        <v>0</v>
      </c>
      <c r="BT160" s="52">
        <v>1.0956483184690378E-5</v>
      </c>
      <c r="BU160" s="52">
        <v>1.2644947930620507E-5</v>
      </c>
      <c r="BV160" s="52">
        <v>1.336517526866542E-4</v>
      </c>
      <c r="BW160" s="52">
        <v>1.8123660514268988E-5</v>
      </c>
      <c r="BX160" s="52">
        <v>2.2344760172811696E-5</v>
      </c>
      <c r="BY160" s="52">
        <v>5.6244535519147966E-5</v>
      </c>
      <c r="BZ160" s="52">
        <v>1.2549143096055038E-5</v>
      </c>
      <c r="CA160" s="52">
        <v>1.5619036694417533E-4</v>
      </c>
      <c r="CB160" s="52">
        <v>4.3236635953947893E-5</v>
      </c>
      <c r="CC160" s="52">
        <v>1.9554640375605241E-4</v>
      </c>
      <c r="CD160" s="52">
        <v>3.5105840322945819E-4</v>
      </c>
      <c r="CE160" s="52">
        <v>4.0314203795696678E-4</v>
      </c>
      <c r="CF160" s="52">
        <v>1.8191066943359371E-4</v>
      </c>
      <c r="CG160" s="52">
        <v>3.2319366680811111E-4</v>
      </c>
      <c r="CH160" s="52">
        <v>1.2170469887719002E-4</v>
      </c>
      <c r="CI160" s="52">
        <v>2.1487369082683706E-4</v>
      </c>
      <c r="CJ160" s="52">
        <v>3.6804734204959588E-4</v>
      </c>
      <c r="CK160" s="52">
        <v>5.5865918074442386E-4</v>
      </c>
      <c r="CL160" s="52">
        <v>8.1368023562362928E-5</v>
      </c>
      <c r="CM160" s="52">
        <v>6.2197990764587886E-5</v>
      </c>
      <c r="CN160" s="52">
        <v>1.3590229570277306E-4</v>
      </c>
      <c r="CO160" s="52">
        <v>2.4747044775836144E-4</v>
      </c>
      <c r="CP160" s="52">
        <v>1.9519687259255232E-4</v>
      </c>
      <c r="CQ160" s="52">
        <v>1.1701281902508203E-4</v>
      </c>
      <c r="CR160" s="52">
        <v>7.5862397011148023E-5</v>
      </c>
      <c r="CS160" s="52">
        <v>1.1435180895428101E-4</v>
      </c>
      <c r="CT160" s="52">
        <v>2.8987033243974063E-5</v>
      </c>
      <c r="CU160" s="52">
        <v>9.6589639511489303E-5</v>
      </c>
      <c r="CV160" s="52">
        <v>5.7316858439103796E-5</v>
      </c>
      <c r="CW160" s="52">
        <v>2.2785075610444203E-4</v>
      </c>
      <c r="CX160" s="52">
        <v>2.3602546246354202E-4</v>
      </c>
      <c r="CY160" s="52">
        <v>9.1794083002599459E-5</v>
      </c>
      <c r="CZ160" s="52">
        <v>3.9727667642918782E-5</v>
      </c>
      <c r="DA160" s="52">
        <v>2.4644515615415114E-5</v>
      </c>
      <c r="DB160" s="52">
        <v>3.174505284665104E-4</v>
      </c>
      <c r="DC160" s="52">
        <v>2.2900556359026664E-4</v>
      </c>
      <c r="DD160" s="52">
        <v>2.2651296245494476E-4</v>
      </c>
      <c r="DE160" s="52">
        <v>1.1838022210270086E-4</v>
      </c>
      <c r="DF160" s="52">
        <v>2.2353752726924224E-4</v>
      </c>
      <c r="DG160" s="52">
        <v>2.6826681496140242E-4</v>
      </c>
      <c r="DH160" s="52">
        <v>2.0515059740871302E-4</v>
      </c>
      <c r="DI160" s="52">
        <v>5.2470325349665472E-4</v>
      </c>
      <c r="DJ160" s="52">
        <v>3.8243165089714231E-3</v>
      </c>
      <c r="DK160" s="52">
        <v>2.0506858685068598E-3</v>
      </c>
      <c r="DL160" s="52">
        <v>1.2626994318708062E-3</v>
      </c>
      <c r="DM160" s="52">
        <v>7.7801913205224069E-4</v>
      </c>
      <c r="DN160" s="52">
        <v>6.9797841388612441E-4</v>
      </c>
      <c r="DO160" s="52">
        <v>5.2290171155336472E-4</v>
      </c>
      <c r="DP160" s="52">
        <v>0.23636049845090348</v>
      </c>
      <c r="DQ160" s="52">
        <v>3.6871460230499854E-4</v>
      </c>
      <c r="DR160" s="52">
        <v>1.8036522558669682E-3</v>
      </c>
      <c r="DS160" s="52">
        <v>1.56113650442683E-3</v>
      </c>
      <c r="DT160" s="52">
        <v>4.5028496209750758E-4</v>
      </c>
      <c r="DU160" s="52">
        <v>4.3508759508757911E-4</v>
      </c>
      <c r="DV160" s="52">
        <v>1.7699301059865581E-4</v>
      </c>
      <c r="DW160" s="52">
        <v>1.4274361364380555E-4</v>
      </c>
      <c r="DX160" s="52">
        <v>3.6443689516598327E-4</v>
      </c>
      <c r="DY160" s="52">
        <v>3.091367092262475E-4</v>
      </c>
      <c r="DZ160" s="52">
        <v>1.5087009586402077E-4</v>
      </c>
      <c r="EA160" s="52">
        <v>1.1379676148072871E-4</v>
      </c>
      <c r="EB160" s="52">
        <v>7.8257984629776387E-5</v>
      </c>
      <c r="EC160" s="52">
        <v>1.9409854644302681E-4</v>
      </c>
      <c r="ED160" s="52">
        <v>6.200997151541954E-5</v>
      </c>
      <c r="EE160" s="52">
        <v>1.7567609128768842E-4</v>
      </c>
      <c r="EF160" s="52">
        <v>2.2535106097087168E-4</v>
      </c>
      <c r="EG160" s="52">
        <v>1.8801571165339819E-5</v>
      </c>
      <c r="EH160" s="52">
        <v>3.5646134322795458E-5</v>
      </c>
      <c r="EI160" s="52">
        <v>2.3900866946940951E-4</v>
      </c>
      <c r="EJ160" s="52">
        <v>1.2802001493895189E-4</v>
      </c>
      <c r="EK160" s="52">
        <v>5.7989810924484521E-5</v>
      </c>
      <c r="EL160" s="52">
        <v>1.5660097234163151E-5</v>
      </c>
      <c r="EM160" s="52">
        <v>2.0418873858496364E-5</v>
      </c>
      <c r="EN160" s="52">
        <v>5.2118677627727854E-5</v>
      </c>
      <c r="EO160" s="52">
        <v>0</v>
      </c>
      <c r="EP160" s="52">
        <v>6.047704812319681E-5</v>
      </c>
      <c r="EQ160" s="52">
        <v>8.3205641765346151E-6</v>
      </c>
      <c r="ER160" s="52">
        <v>4.3540359891341837E-6</v>
      </c>
      <c r="ES160" s="52">
        <v>3.7783538738436884E-6</v>
      </c>
      <c r="ET160" s="52">
        <v>1.8410693892480134E-4</v>
      </c>
      <c r="EU160" s="52">
        <v>7.3112469456318452E-5</v>
      </c>
      <c r="EV160" s="52">
        <v>3.8027316650635061E-5</v>
      </c>
      <c r="EW160" s="52">
        <v>2.6264514131832331E-5</v>
      </c>
      <c r="EX160" s="52">
        <v>2.729679196991399E-5</v>
      </c>
      <c r="EY160" s="52">
        <v>8.7980595886094396E-5</v>
      </c>
      <c r="EZ160" s="52">
        <v>6.3784408462548857E-5</v>
      </c>
      <c r="FA160" s="52">
        <v>5.5659817356961922E-5</v>
      </c>
      <c r="FB160" s="52">
        <v>7.5559698694324578E-5</v>
      </c>
      <c r="FC160" s="52">
        <v>1.986977778974329E-4</v>
      </c>
      <c r="FD160" s="52">
        <v>5.2831169966129248E-5</v>
      </c>
      <c r="FE160" s="52">
        <v>1.8377211033678334E-4</v>
      </c>
      <c r="FF160" s="52">
        <v>9.8413812538406236E-5</v>
      </c>
      <c r="FG160" s="52">
        <v>4.4980717450333267E-5</v>
      </c>
      <c r="FH160" s="52">
        <v>3.6200120921939446E-5</v>
      </c>
      <c r="FI160" s="52">
        <v>6.5976708849344382E-5</v>
      </c>
      <c r="FJ160" s="52">
        <v>3.8484640721914516E-5</v>
      </c>
      <c r="FK160" s="52">
        <v>1.4526405954875446E-5</v>
      </c>
      <c r="FL160" s="52">
        <v>4.9326185958502369E-5</v>
      </c>
      <c r="FM160" s="52">
        <v>2.42552616681884E-5</v>
      </c>
      <c r="FN160" s="52">
        <v>6.4107284801437138E-6</v>
      </c>
      <c r="FO160" s="52">
        <v>1.7696123121202745E-5</v>
      </c>
      <c r="FP160" s="52">
        <v>8.508348239617792E-5</v>
      </c>
      <c r="FQ160" s="52">
        <v>8.1235507916344418E-5</v>
      </c>
      <c r="FR160" s="52">
        <v>8.2129351608505236E-5</v>
      </c>
      <c r="FS160" s="52">
        <v>3.8235914162069762E-4</v>
      </c>
      <c r="FT160" s="52">
        <v>2.5752929977052654E-4</v>
      </c>
      <c r="FU160" s="52">
        <v>3.2836811006213407E-5</v>
      </c>
      <c r="FV160" s="52">
        <v>0</v>
      </c>
      <c r="FW160" s="52">
        <v>3.9427481933907827E-5</v>
      </c>
      <c r="FX160" s="52">
        <v>6.9614136216507395E-5</v>
      </c>
      <c r="FY160" s="52">
        <v>5.2194185457617696E-5</v>
      </c>
      <c r="FZ160" s="52">
        <v>3.7129254975683189E-5</v>
      </c>
      <c r="GA160" s="52">
        <v>6.0751835181772124E-5</v>
      </c>
      <c r="GB160" s="52">
        <v>5.4962576054676982E-5</v>
      </c>
      <c r="GC160" s="52">
        <v>1.0962869576986758E-4</v>
      </c>
      <c r="GD160" s="52">
        <v>4.7639230882000583E-6</v>
      </c>
      <c r="GE160" s="52">
        <v>6.2982118999737677E-5</v>
      </c>
      <c r="GF160" s="52">
        <v>8.6460449297884619E-5</v>
      </c>
      <c r="GG160" s="52">
        <v>2.2426642959330498E-4</v>
      </c>
      <c r="GH160" s="52">
        <v>4.1845918035661461E-4</v>
      </c>
      <c r="GI160" s="52">
        <v>3.0769405162179306E-4</v>
      </c>
      <c r="GJ160" s="52">
        <v>3.9801502205740635E-4</v>
      </c>
      <c r="GK160" s="52">
        <v>4.4884881908131678E-4</v>
      </c>
      <c r="GL160" s="52">
        <v>4.0940728924533952E-4</v>
      </c>
      <c r="GM160" s="52">
        <v>1.0048211415262566E-4</v>
      </c>
      <c r="GN160" s="52">
        <v>1.8425399780484159E-3</v>
      </c>
      <c r="GO160" s="52">
        <v>6.5690711582694681E-5</v>
      </c>
      <c r="GP160" s="52">
        <v>2.1830532528410867E-5</v>
      </c>
      <c r="GQ160" s="52">
        <v>2.0238703312414362E-5</v>
      </c>
      <c r="GR160" s="52">
        <v>2.3225794113393457E-5</v>
      </c>
      <c r="GS160" s="52">
        <v>7.2768432688720538E-5</v>
      </c>
      <c r="GT160" s="52">
        <v>1.3861212285728667E-5</v>
      </c>
      <c r="GU160" s="52">
        <v>1.996657254212483E-5</v>
      </c>
      <c r="GV160" s="52">
        <v>6.2545613950992955E-5</v>
      </c>
      <c r="GW160" s="52">
        <v>1.5865019050064109E-5</v>
      </c>
      <c r="GX160" s="52">
        <v>3.1913663398751553E-6</v>
      </c>
      <c r="GY160" s="52">
        <v>1.6649021729857276E-4</v>
      </c>
      <c r="GZ160" s="52">
        <v>2.9758262176836207E-4</v>
      </c>
      <c r="HA160" s="52">
        <v>2.0553481079665665E-4</v>
      </c>
      <c r="HB160" s="52">
        <v>4.8873048371479494E-4</v>
      </c>
      <c r="HC160" s="52">
        <v>4.4651914627534848E-4</v>
      </c>
      <c r="HD160" s="52">
        <v>2.0486524956230594E-4</v>
      </c>
      <c r="HE160" s="52">
        <v>1.2172356342631732E-4</v>
      </c>
      <c r="HF160" s="52">
        <v>5.4271824833553072E-4</v>
      </c>
      <c r="HG160" s="52">
        <v>5.2525875804761721E-4</v>
      </c>
      <c r="HH160" s="52">
        <v>2.7075764055903902E-4</v>
      </c>
      <c r="HI160" s="52">
        <v>3.9818011485673527E-4</v>
      </c>
      <c r="HJ160" s="52">
        <v>3.3073572113523163E-4</v>
      </c>
      <c r="HK160" s="52">
        <v>5.8979840160008464E-5</v>
      </c>
      <c r="HL160" s="52">
        <v>1.326883910652579E-4</v>
      </c>
      <c r="HM160" s="52">
        <v>1.5204802228094849E-4</v>
      </c>
      <c r="HN160" s="52">
        <v>2.8969631685032472E-4</v>
      </c>
      <c r="HO160" s="52">
        <v>1.761558428758667E-4</v>
      </c>
      <c r="HP160" s="52">
        <v>1.5958497708237637E-4</v>
      </c>
      <c r="HQ160" s="52">
        <v>4.1661371689777512E-4</v>
      </c>
      <c r="HR160" s="52">
        <v>3.3430205345088339E-4</v>
      </c>
      <c r="HS160" s="52">
        <v>1.1217983962247089E-4</v>
      </c>
      <c r="HT160" s="52">
        <v>2.1500830748217648E-4</v>
      </c>
      <c r="HU160" s="52">
        <v>1.1704866839553718E-4</v>
      </c>
      <c r="HV160" s="52">
        <v>3.4305441559042896E-4</v>
      </c>
      <c r="HW160" s="52">
        <v>3.7340040045976082E-5</v>
      </c>
      <c r="HX160" s="52">
        <v>7.2532304887651139E-5</v>
      </c>
      <c r="HY160" s="52">
        <v>1.1837473021567425E-4</v>
      </c>
      <c r="HZ160" s="52">
        <v>8.975693361318001E-5</v>
      </c>
      <c r="IA160" s="52">
        <v>2.4446619856500904E-4</v>
      </c>
      <c r="IB160" s="52">
        <v>1.0489930652508097E-4</v>
      </c>
      <c r="IC160" s="52">
        <v>4.3196409635906343E-4</v>
      </c>
      <c r="ID160" s="52">
        <v>2.3881667163511714E-4</v>
      </c>
      <c r="IE160" s="52">
        <v>4.3551563482930916E-4</v>
      </c>
      <c r="IF160" s="52">
        <v>4.0531580190738174E-5</v>
      </c>
      <c r="IG160" s="52">
        <v>4.6665877113132187E-5</v>
      </c>
      <c r="IH160" s="52">
        <v>7.4646507145131584E-5</v>
      </c>
      <c r="II160" s="52">
        <v>4.8096080991088516E-4</v>
      </c>
      <c r="IJ160" s="52">
        <v>2.7193565320976025E-5</v>
      </c>
      <c r="IK160" s="52">
        <v>1.3241401462064188E-4</v>
      </c>
      <c r="IL160" s="52">
        <v>3.3518799130038604E-5</v>
      </c>
      <c r="IM160" s="52">
        <v>2.6147323563656549E-5</v>
      </c>
      <c r="IN160" s="52">
        <v>1.1890427581765419E-5</v>
      </c>
      <c r="IO160" s="52">
        <v>8.6695715011739319E-5</v>
      </c>
      <c r="IP160" s="52">
        <v>5.6460423405506366E-5</v>
      </c>
      <c r="IQ160" s="52">
        <v>1.3171318924521319E-4</v>
      </c>
      <c r="IR160" s="52">
        <v>8.0157545878760473E-5</v>
      </c>
      <c r="IS160" s="52">
        <v>1.7685640273381637E-5</v>
      </c>
      <c r="IT160" s="52">
        <v>2.4318934504130884E-5</v>
      </c>
      <c r="IU160" s="52">
        <v>3.8492315050630071E-5</v>
      </c>
      <c r="IV160" s="52">
        <v>7.5774222850786581E-5</v>
      </c>
      <c r="IW160" s="52">
        <v>7.0837334353641304E-5</v>
      </c>
      <c r="IX160" s="52">
        <v>2.997581357247946E-5</v>
      </c>
      <c r="IY160" s="52">
        <v>6.8168002887608584E-5</v>
      </c>
      <c r="IZ160" s="52">
        <v>5.8320108805786576E-5</v>
      </c>
      <c r="JA160" s="52">
        <v>6.130284598317234E-5</v>
      </c>
      <c r="JB160" s="52">
        <v>6.2500622320524324E-5</v>
      </c>
      <c r="JC160" s="52">
        <v>1.0492327615212783E-5</v>
      </c>
      <c r="JD160" s="52">
        <v>2.3446329837940898E-5</v>
      </c>
      <c r="JE160" s="52">
        <v>1.5646543392173294E-5</v>
      </c>
      <c r="JF160" s="52">
        <v>2.9312026381797005E-5</v>
      </c>
      <c r="JG160" s="52">
        <v>5.4827187953601097E-5</v>
      </c>
      <c r="JH160" s="52">
        <v>1.4084303452987598E-4</v>
      </c>
      <c r="JI160" s="52">
        <v>1.1877826702967288E-4</v>
      </c>
      <c r="JJ160" s="52">
        <v>8.1206538815613229E-5</v>
      </c>
      <c r="JK160" s="52">
        <v>9.9741277976404406E-5</v>
      </c>
      <c r="JL160" s="52">
        <v>5.4108632680098393E-5</v>
      </c>
      <c r="JM160" s="52">
        <v>9.5017193729356953E-5</v>
      </c>
      <c r="JN160" s="52">
        <v>1.8184218185640922E-5</v>
      </c>
      <c r="JO160" s="52">
        <v>1.9201230404671495E-5</v>
      </c>
      <c r="JP160" s="52">
        <v>1.9608443144673012E-5</v>
      </c>
      <c r="JQ160" s="52">
        <v>4.5402397173971625E-5</v>
      </c>
      <c r="JR160" s="52">
        <v>1.4565066525525759E-5</v>
      </c>
      <c r="JS160" s="52">
        <v>7.2500547199237674E-6</v>
      </c>
      <c r="JT160" s="52">
        <v>4.0776327079789112E-4</v>
      </c>
      <c r="JU160" s="52">
        <v>3.2132012574491026E-5</v>
      </c>
      <c r="JV160" s="52">
        <v>3.2492806968349128E-4</v>
      </c>
      <c r="JW160" s="52">
        <v>3.1194848615937116E-4</v>
      </c>
      <c r="JX160" s="52">
        <v>1.2827794378463049E-4</v>
      </c>
      <c r="JY160" s="52">
        <v>1.7087020203985983E-4</v>
      </c>
      <c r="JZ160" s="52">
        <v>1.5166315953165605E-4</v>
      </c>
      <c r="KA160" s="52">
        <v>2.2519907375805225E-4</v>
      </c>
      <c r="KB160" s="52">
        <v>1.9099801646034082E-4</v>
      </c>
      <c r="KC160" s="52">
        <v>1.675467852551118E-4</v>
      </c>
      <c r="KD160" s="52">
        <v>1.0432489326802655E-4</v>
      </c>
      <c r="KE160" s="52">
        <v>2.3315743151836588E-4</v>
      </c>
      <c r="KF160" s="52">
        <v>2.4633721283580601E-4</v>
      </c>
      <c r="KG160" s="52">
        <v>2.3582887775683487E-4</v>
      </c>
      <c r="KH160" s="52">
        <v>6.2172103144603359E-5</v>
      </c>
      <c r="KI160" s="52">
        <v>9.7656248107413576E-5</v>
      </c>
      <c r="KJ160" s="52">
        <v>2.1682685614723293E-4</v>
      </c>
      <c r="KK160" s="52">
        <v>1.2943833429794239E-4</v>
      </c>
      <c r="KL160" s="52">
        <v>1.7724090984023709E-4</v>
      </c>
      <c r="KM160" s="52">
        <v>2.7346399277497366E-4</v>
      </c>
      <c r="KN160" s="52">
        <v>2.5218134395872866E-4</v>
      </c>
      <c r="KO160" s="52">
        <v>2.0591935058162717E-4</v>
      </c>
      <c r="KP160" s="52">
        <v>9.3328288966452043E-5</v>
      </c>
      <c r="KQ160" s="52">
        <v>1.1634894639555541E-4</v>
      </c>
      <c r="KR160" s="52">
        <v>1.3702511441909078E-4</v>
      </c>
      <c r="KS160" s="52">
        <v>1.4830746689042918E-4</v>
      </c>
      <c r="KT160" s="52">
        <v>3.4709222624336092E-4</v>
      </c>
      <c r="KU160" s="52">
        <v>1.507477694676141E-4</v>
      </c>
      <c r="KV160" s="52">
        <v>2.7812262055684024E-4</v>
      </c>
      <c r="KW160" s="52">
        <v>8.9455497798127389E-5</v>
      </c>
      <c r="KX160" s="52">
        <v>5.7292669916639387E-5</v>
      </c>
      <c r="KY160" s="52">
        <v>2.0995074590538651E-4</v>
      </c>
      <c r="KZ160" s="52">
        <v>4.8104022968843978E-4</v>
      </c>
    </row>
    <row r="161" spans="1:312" x14ac:dyDescent="0.2">
      <c r="A161" s="89">
        <v>1.0374369999999999</v>
      </c>
      <c r="B161" s="41" t="s">
        <v>799</v>
      </c>
      <c r="C161" s="51" t="s">
        <v>37</v>
      </c>
      <c r="D161" s="52">
        <v>3.2790803767224547E-5</v>
      </c>
      <c r="E161" s="52">
        <v>1.6775181998929637E-5</v>
      </c>
      <c r="F161" s="52">
        <v>3.7706744693469525E-6</v>
      </c>
      <c r="G161" s="52">
        <v>3.5387530288999112E-5</v>
      </c>
      <c r="H161" s="52">
        <v>1.0436342081492288E-4</v>
      </c>
      <c r="I161" s="52">
        <v>2.0294710702782861E-4</v>
      </c>
      <c r="J161" s="52">
        <v>1.0932745431842463E-4</v>
      </c>
      <c r="K161" s="52">
        <v>1.645003956700083E-4</v>
      </c>
      <c r="L161" s="52">
        <v>6.326042154614604E-5</v>
      </c>
      <c r="M161" s="52">
        <v>7.8675121224274991E-5</v>
      </c>
      <c r="N161" s="52">
        <v>1.7018795201142583E-4</v>
      </c>
      <c r="O161" s="52">
        <v>4.7342561480025463E-4</v>
      </c>
      <c r="P161" s="52">
        <v>5.3214538063544117E-4</v>
      </c>
      <c r="Q161" s="52">
        <v>1.5452547222242298E-4</v>
      </c>
      <c r="R161" s="52">
        <v>0.89405631990982859</v>
      </c>
      <c r="S161" s="52">
        <v>7.2039011956649202E-4</v>
      </c>
      <c r="T161" s="52">
        <v>1.6706309994488759E-3</v>
      </c>
      <c r="U161" s="52">
        <v>6.1144660543072365E-3</v>
      </c>
      <c r="V161" s="52">
        <v>1.3309210273995683E-4</v>
      </c>
      <c r="W161" s="52">
        <v>4.3114115111326677E-4</v>
      </c>
      <c r="X161" s="52">
        <v>3.4954481948948619E-3</v>
      </c>
      <c r="Y161" s="52">
        <v>2.0984940210320592E-4</v>
      </c>
      <c r="Z161" s="52">
        <v>1.4093070986503938E-4</v>
      </c>
      <c r="AA161" s="52">
        <v>4.5659036855515965E-5</v>
      </c>
      <c r="AB161" s="52">
        <v>5.1125865088870157E-5</v>
      </c>
      <c r="AC161" s="52">
        <v>1.0171945136658744E-4</v>
      </c>
      <c r="AD161" s="52">
        <v>4.3343670663384699E-5</v>
      </c>
      <c r="AE161" s="52">
        <v>3.051140048984675E-5</v>
      </c>
      <c r="AF161" s="52">
        <v>2.3256273208898428E-4</v>
      </c>
      <c r="AG161" s="52">
        <v>2.904326621350608E-5</v>
      </c>
      <c r="AH161" s="52">
        <v>7.8050940247138055E-5</v>
      </c>
      <c r="AI161" s="52">
        <v>7.6471925328200978E-5</v>
      </c>
      <c r="AJ161" s="52">
        <v>6.1559128778897551E-5</v>
      </c>
      <c r="AK161" s="52">
        <v>6.2297374292330179E-6</v>
      </c>
      <c r="AL161" s="52">
        <v>1.7176959991217042E-4</v>
      </c>
      <c r="AM161" s="52">
        <v>5.0263949456208265E-5</v>
      </c>
      <c r="AN161" s="52">
        <v>6.9056906603182186E-5</v>
      </c>
      <c r="AO161" s="52">
        <v>2.2669959578019338E-5</v>
      </c>
      <c r="AP161" s="52">
        <v>3.3170517605152806E-5</v>
      </c>
      <c r="AQ161" s="52">
        <v>5.1395617207473734E-5</v>
      </c>
      <c r="AR161" s="52">
        <v>1.2685191107594739E-4</v>
      </c>
      <c r="AS161" s="52">
        <v>4.4118950307296268E-5</v>
      </c>
      <c r="AT161" s="52">
        <v>5.3371762314552968E-5</v>
      </c>
      <c r="AU161" s="52">
        <v>1.5597218660870575E-4</v>
      </c>
      <c r="AV161" s="52">
        <v>6.0992330595956028E-5</v>
      </c>
      <c r="AW161" s="52">
        <v>2.1402857784214664E-4</v>
      </c>
      <c r="AX161" s="52">
        <v>9.171706581933001E-5</v>
      </c>
      <c r="AY161" s="52">
        <v>2.3932650696374363E-4</v>
      </c>
      <c r="AZ161" s="52">
        <v>1.5776715773535888E-4</v>
      </c>
      <c r="BA161" s="52">
        <v>2.1392698070478913E-4</v>
      </c>
      <c r="BB161" s="52">
        <v>4.4774292825137715E-5</v>
      </c>
      <c r="BC161" s="52">
        <v>5.841644991019784E-5</v>
      </c>
      <c r="BD161" s="52">
        <v>1.2793765343798355E-4</v>
      </c>
      <c r="BE161" s="52">
        <v>1.3389937158038524E-4</v>
      </c>
      <c r="BF161" s="52">
        <v>1.6100358498773577E-4</v>
      </c>
      <c r="BG161" s="52">
        <v>6.1323796987189889E-5</v>
      </c>
      <c r="BH161" s="52">
        <v>1.01150136215164E-4</v>
      </c>
      <c r="BI161" s="52">
        <v>2.948006332428528E-4</v>
      </c>
      <c r="BJ161" s="52">
        <v>3.8590208981369601E-4</v>
      </c>
      <c r="BK161" s="52">
        <v>1.7962239009708497E-4</v>
      </c>
      <c r="BL161" s="52">
        <v>1.4123450561130541E-4</v>
      </c>
      <c r="BM161" s="52">
        <v>2.6436666346362902E-4</v>
      </c>
      <c r="BN161" s="52">
        <v>6.2830255329643069E-5</v>
      </c>
      <c r="BO161" s="52">
        <v>1.5405555259829473E-4</v>
      </c>
      <c r="BP161" s="52">
        <v>5.9476445537568581E-5</v>
      </c>
      <c r="BQ161" s="52">
        <v>3.2586322320735521E-5</v>
      </c>
      <c r="BR161" s="52">
        <v>1.2670552536953227E-5</v>
      </c>
      <c r="BS161" s="52">
        <v>3.041513124230515E-5</v>
      </c>
      <c r="BT161" s="52">
        <v>7.4693182319995823E-5</v>
      </c>
      <c r="BU161" s="52">
        <v>6.3052699545202939E-5</v>
      </c>
      <c r="BV161" s="52">
        <v>0.62805115437582915</v>
      </c>
      <c r="BW161" s="52">
        <v>2.3940955332334819E-2</v>
      </c>
      <c r="BX161" s="52">
        <v>1.0059223955214155E-2</v>
      </c>
      <c r="BY161" s="52">
        <v>0.36398696785882978</v>
      </c>
      <c r="BZ161" s="52">
        <v>0.53211030027458861</v>
      </c>
      <c r="CA161" s="52">
        <v>3.3562972479027108E-3</v>
      </c>
      <c r="CB161" s="52">
        <v>1.2025492312128884E-2</v>
      </c>
      <c r="CC161" s="52">
        <v>0.8967711960383743</v>
      </c>
      <c r="CD161" s="52">
        <v>4.0095370744709543E-4</v>
      </c>
      <c r="CE161" s="52">
        <v>7.8596038639709478E-5</v>
      </c>
      <c r="CF161" s="52">
        <v>5.9590890516418917E-5</v>
      </c>
      <c r="CG161" s="52">
        <v>3.7284954389772254E-5</v>
      </c>
      <c r="CH161" s="52">
        <v>2.7266304189990972E-5</v>
      </c>
      <c r="CI161" s="52">
        <v>1.2182039216551753E-5</v>
      </c>
      <c r="CJ161" s="52">
        <v>2.0973677995347487E-5</v>
      </c>
      <c r="CK161" s="52">
        <v>1.6925944125707022E-4</v>
      </c>
      <c r="CL161" s="52">
        <v>1.3333794984235904E-4</v>
      </c>
      <c r="CM161" s="52">
        <v>1.7585068297988028E-5</v>
      </c>
      <c r="CN161" s="52">
        <v>1.7790500032494618E-5</v>
      </c>
      <c r="CO161" s="52">
        <v>5.5659347259028252E-5</v>
      </c>
      <c r="CP161" s="52">
        <v>4.7666105935037768E-5</v>
      </c>
      <c r="CQ161" s="52">
        <v>1.5610124364726872E-5</v>
      </c>
      <c r="CR161" s="52">
        <v>5.0744078268326432E-5</v>
      </c>
      <c r="CS161" s="52">
        <v>1.1057811149838378E-5</v>
      </c>
      <c r="CT161" s="52">
        <v>9.0118988245654208E-6</v>
      </c>
      <c r="CU161" s="52">
        <v>3.5657167192068276E-5</v>
      </c>
      <c r="CV161" s="52">
        <v>7.7256086920270793E-5</v>
      </c>
      <c r="CW161" s="52">
        <v>2.0545413143674383E-5</v>
      </c>
      <c r="CX161" s="52">
        <v>8.4592834726967928E-6</v>
      </c>
      <c r="CY161" s="52">
        <v>1.5845567183025587E-4</v>
      </c>
      <c r="CZ161" s="52">
        <v>0</v>
      </c>
      <c r="DA161" s="52">
        <v>2.4194258978422091E-5</v>
      </c>
      <c r="DB161" s="52">
        <v>3.8950755977950749E-5</v>
      </c>
      <c r="DC161" s="52">
        <v>2.4764300573574947E-4</v>
      </c>
      <c r="DD161" s="52">
        <v>1.8727958046031734E-4</v>
      </c>
      <c r="DE161" s="52">
        <v>1.4012237867604385E-4</v>
      </c>
      <c r="DF161" s="52">
        <v>9.7634787012828883E-5</v>
      </c>
      <c r="DG161" s="52">
        <v>2.3204424597340453E-4</v>
      </c>
      <c r="DH161" s="52">
        <v>3.6247175657033576E-5</v>
      </c>
      <c r="DI161" s="52">
        <v>1.5658729358692753E-5</v>
      </c>
      <c r="DJ161" s="52">
        <v>2.8840301146232888E-5</v>
      </c>
      <c r="DK161" s="52">
        <v>9.9165677867359114E-6</v>
      </c>
      <c r="DL161" s="52">
        <v>2.2704579495031303E-4</v>
      </c>
      <c r="DM161" s="52">
        <v>8.5832919573516618E-6</v>
      </c>
      <c r="DN161" s="52">
        <v>1.5266285856230758E-5</v>
      </c>
      <c r="DO161" s="52">
        <v>2.2477345877746527E-5</v>
      </c>
      <c r="DP161" s="52">
        <v>2.158787861067685E-5</v>
      </c>
      <c r="DQ161" s="52">
        <v>2.3485990676092605E-4</v>
      </c>
      <c r="DR161" s="52">
        <v>9.0992208025707106E-5</v>
      </c>
      <c r="DS161" s="52">
        <v>2.8908696613221875E-5</v>
      </c>
      <c r="DT161" s="52">
        <v>1.6848254269591725E-5</v>
      </c>
      <c r="DU161" s="52">
        <v>7.7166612413905259E-5</v>
      </c>
      <c r="DV161" s="52">
        <v>8.4320953290085673E-6</v>
      </c>
      <c r="DW161" s="52">
        <v>2.795083083674276E-5</v>
      </c>
      <c r="DX161" s="52">
        <v>2.5162480870972911E-5</v>
      </c>
      <c r="DY161" s="52">
        <v>1.3684627653177477E-5</v>
      </c>
      <c r="DZ161" s="52">
        <v>6.1623799065636266E-5</v>
      </c>
      <c r="EA161" s="52">
        <v>7.4294098595259687E-5</v>
      </c>
      <c r="EB161" s="52">
        <v>8.700473749496133E-6</v>
      </c>
      <c r="EC161" s="52">
        <v>2.9549049142347951E-5</v>
      </c>
      <c r="ED161" s="52">
        <v>3.4911274285917877E-5</v>
      </c>
      <c r="EE161" s="52">
        <v>1.2726176327978024E-4</v>
      </c>
      <c r="EF161" s="52">
        <v>2.5357050212793099E-5</v>
      </c>
      <c r="EG161" s="52">
        <v>1.2933650601210856E-5</v>
      </c>
      <c r="EH161" s="52">
        <v>1.8152702969867455E-5</v>
      </c>
      <c r="EI161" s="52">
        <v>8.5401741494208771E-5</v>
      </c>
      <c r="EJ161" s="52">
        <v>7.0400920424387007E-5</v>
      </c>
      <c r="EK161" s="52">
        <v>2.5049332143932949E-5</v>
      </c>
      <c r="EL161" s="52">
        <v>9.4774850299234368E-5</v>
      </c>
      <c r="EM161" s="52">
        <v>2.6873796278960698E-5</v>
      </c>
      <c r="EN161" s="52">
        <v>4.5187068987003108E-5</v>
      </c>
      <c r="EO161" s="52">
        <v>5.7308823729577699E-5</v>
      </c>
      <c r="EP161" s="52">
        <v>5.7368952727351604E-5</v>
      </c>
      <c r="EQ161" s="52">
        <v>2.1314321931670866E-5</v>
      </c>
      <c r="ER161" s="52">
        <v>5.6111725193302407E-5</v>
      </c>
      <c r="ES161" s="52">
        <v>3.7060024166849797E-5</v>
      </c>
      <c r="ET161" s="52">
        <v>1.4042436698108624E-5</v>
      </c>
      <c r="EU161" s="52">
        <v>1.6014001816056992E-5</v>
      </c>
      <c r="EV161" s="52">
        <v>2.2889030518844525E-4</v>
      </c>
      <c r="EW161" s="52">
        <v>2.4230812376581858E-5</v>
      </c>
      <c r="EX161" s="52">
        <v>8.9784353942283057E-4</v>
      </c>
      <c r="EY161" s="52">
        <v>6.8678017089582166E-3</v>
      </c>
      <c r="EZ161" s="52">
        <v>9.0646888065703775E-4</v>
      </c>
      <c r="FA161" s="52">
        <v>2.4907274712463708E-3</v>
      </c>
      <c r="FB161" s="52">
        <v>3.6670126839405412E-3</v>
      </c>
      <c r="FC161" s="52">
        <v>0.33249469699855022</v>
      </c>
      <c r="FD161" s="52">
        <v>6.688116450108253E-4</v>
      </c>
      <c r="FE161" s="52">
        <v>3.5786945470667447E-3</v>
      </c>
      <c r="FF161" s="52">
        <v>3.1445833114402836E-3</v>
      </c>
      <c r="FG161" s="52">
        <v>5.2648218146453219E-3</v>
      </c>
      <c r="FH161" s="52">
        <v>4.1732407785726499E-3</v>
      </c>
      <c r="FI161" s="52">
        <v>1.790526497208749E-3</v>
      </c>
      <c r="FJ161" s="52">
        <v>3.4412372517764506E-3</v>
      </c>
      <c r="FK161" s="52">
        <v>3.4310506198394681E-3</v>
      </c>
      <c r="FL161" s="52">
        <v>8.0671297751510771E-5</v>
      </c>
      <c r="FM161" s="52">
        <v>1.6420864649929927E-4</v>
      </c>
      <c r="FN161" s="52">
        <v>2.2528481999370286E-5</v>
      </c>
      <c r="FO161" s="52">
        <v>5.2997199229032226E-5</v>
      </c>
      <c r="FP161" s="52">
        <v>4.1361211016213359E-4</v>
      </c>
      <c r="FQ161" s="52">
        <v>2.1625680784695617E-4</v>
      </c>
      <c r="FR161" s="52">
        <v>1.1173693875523409E-4</v>
      </c>
      <c r="FS161" s="52">
        <v>1.2625864145408171E-4</v>
      </c>
      <c r="FT161" s="52">
        <v>1.8286130331083476E-4</v>
      </c>
      <c r="FU161" s="52">
        <v>2.0843140578816012E-4</v>
      </c>
      <c r="FV161" s="52">
        <v>1.0329430727086059E-4</v>
      </c>
      <c r="FW161" s="52">
        <v>1.2365892061089271E-4</v>
      </c>
      <c r="FX161" s="52">
        <v>1.0712620491669089E-4</v>
      </c>
      <c r="FY161" s="52">
        <v>2.0670720155586898E-4</v>
      </c>
      <c r="FZ161" s="52">
        <v>8.7459867488363322E-3</v>
      </c>
      <c r="GA161" s="52">
        <v>1.1151473225565467E-3</v>
      </c>
      <c r="GB161" s="52">
        <v>2.7504039598138571E-2</v>
      </c>
      <c r="GC161" s="52">
        <v>4.7065061704510752E-3</v>
      </c>
      <c r="GD161" s="52">
        <v>4.9444494974080619E-3</v>
      </c>
      <c r="GE161" s="52">
        <v>4.8709801315235945E-3</v>
      </c>
      <c r="GF161" s="52">
        <v>6.8081348644884127E-3</v>
      </c>
      <c r="GG161" s="52">
        <v>3.2899862647426986E-4</v>
      </c>
      <c r="GH161" s="52">
        <v>5.3057360786223749E-5</v>
      </c>
      <c r="GI161" s="52">
        <v>1.3457660499736581E-4</v>
      </c>
      <c r="GJ161" s="52">
        <v>1.524958558266118E-4</v>
      </c>
      <c r="GK161" s="52">
        <v>1.9953429490526461E-4</v>
      </c>
      <c r="GL161" s="52">
        <v>2.9146961207199642E-5</v>
      </c>
      <c r="GM161" s="52">
        <v>1.8024421762326597E-5</v>
      </c>
      <c r="GN161" s="52">
        <v>2.8637524517728222E-5</v>
      </c>
      <c r="GO161" s="52">
        <v>8.4254896001056762E-2</v>
      </c>
      <c r="GP161" s="52">
        <v>0.90403040208429508</v>
      </c>
      <c r="GQ161" s="52">
        <v>0.59431773060092308</v>
      </c>
      <c r="GR161" s="52">
        <v>3.327984757653178E-3</v>
      </c>
      <c r="GS161" s="52">
        <v>7.0040755076568742E-3</v>
      </c>
      <c r="GT161" s="52">
        <v>1.2788461190474989E-2</v>
      </c>
      <c r="GU161" s="52">
        <v>2.1738854939227208E-2</v>
      </c>
      <c r="GV161" s="52">
        <v>0.34060631057048751</v>
      </c>
      <c r="GW161" s="52">
        <v>4.4428719314570292E-5</v>
      </c>
      <c r="GX161" s="52">
        <v>6.1747846070722749E-5</v>
      </c>
      <c r="GY161" s="52">
        <v>1.2368255141852557E-5</v>
      </c>
      <c r="GZ161" s="52">
        <v>1.2102430788646398E-4</v>
      </c>
      <c r="HA161" s="52">
        <v>1.0094869826454994E-4</v>
      </c>
      <c r="HB161" s="52">
        <v>6.8116276096657157E-5</v>
      </c>
      <c r="HC161" s="52">
        <v>8.7065690145092395E-5</v>
      </c>
      <c r="HD161" s="52">
        <v>4.4808123448335764E-5</v>
      </c>
      <c r="HE161" s="52">
        <v>3.1533716707208875E-4</v>
      </c>
      <c r="HF161" s="52">
        <v>1.9332195288078274E-5</v>
      </c>
      <c r="HG161" s="52">
        <v>2.3071531696104587E-5</v>
      </c>
      <c r="HH161" s="52">
        <v>2.0386259155187797E-6</v>
      </c>
      <c r="HI161" s="52">
        <v>3.9449335495683312E-5</v>
      </c>
      <c r="HJ161" s="52">
        <v>1.8059105091483358E-5</v>
      </c>
      <c r="HK161" s="52">
        <v>2.9296778274380222E-2</v>
      </c>
      <c r="HL161" s="52">
        <v>5.6697465235417386E-4</v>
      </c>
      <c r="HM161" s="52">
        <v>9.4102425783668077E-4</v>
      </c>
      <c r="HN161" s="52">
        <v>2.101061439608369E-4</v>
      </c>
      <c r="HO161" s="52">
        <v>2.57816806465208E-4</v>
      </c>
      <c r="HP161" s="52">
        <v>1.0281922310627679E-4</v>
      </c>
      <c r="HQ161" s="52">
        <v>2.6250017360295084E-5</v>
      </c>
      <c r="HR161" s="52">
        <v>1.6330249655192499E-5</v>
      </c>
      <c r="HS161" s="52">
        <v>1.4966121182860629E-4</v>
      </c>
      <c r="HT161" s="52">
        <v>5.5618996403530168E-5</v>
      </c>
      <c r="HU161" s="52">
        <v>1.6795995834593035E-5</v>
      </c>
      <c r="HV161" s="52">
        <v>2.6423622796382382E-5</v>
      </c>
      <c r="HW161" s="52">
        <v>2.3840179413969344E-4</v>
      </c>
      <c r="HX161" s="52">
        <v>1.4962664164133938E-4</v>
      </c>
      <c r="HY161" s="52">
        <v>1.5261535465822465E-4</v>
      </c>
      <c r="HZ161" s="52">
        <v>1.3661441179443963E-4</v>
      </c>
      <c r="IA161" s="52">
        <v>2.6411069626710931E-4</v>
      </c>
      <c r="IB161" s="52">
        <v>1.0152825130593847E-4</v>
      </c>
      <c r="IC161" s="52">
        <v>1.2638065855382084E-4</v>
      </c>
      <c r="ID161" s="52">
        <v>1.2366974413903693E-4</v>
      </c>
      <c r="IE161" s="52">
        <v>1.4775401818667292E-4</v>
      </c>
      <c r="IF161" s="52">
        <v>2.1298773162203082E-4</v>
      </c>
      <c r="IG161" s="52">
        <v>3.3041784232585126E-5</v>
      </c>
      <c r="IH161" s="52">
        <v>1.1454508240593798E-4</v>
      </c>
      <c r="II161" s="52">
        <v>1.2031949698104516E-4</v>
      </c>
      <c r="IJ161" s="52">
        <v>1.0477773062251739E-4</v>
      </c>
      <c r="IK161" s="52">
        <v>1.6029860493819474E-4</v>
      </c>
      <c r="IL161" s="52">
        <v>1.3293450440316358E-4</v>
      </c>
      <c r="IM161" s="52">
        <v>7.2470675193711206E-5</v>
      </c>
      <c r="IN161" s="52">
        <v>4.7409105908899983E-5</v>
      </c>
      <c r="IO161" s="52">
        <v>1.0859738109908479E-4</v>
      </c>
      <c r="IP161" s="52">
        <v>9.8669299337748802E-5</v>
      </c>
      <c r="IQ161" s="52">
        <v>6.5339109819097262E-5</v>
      </c>
      <c r="IR161" s="52">
        <v>8.2937733156511232E-5</v>
      </c>
      <c r="IS161" s="52">
        <v>6.235011568670533E-5</v>
      </c>
      <c r="IT161" s="52">
        <v>5.0287109495372067E-5</v>
      </c>
      <c r="IU161" s="52">
        <v>9.9101396809822683E-5</v>
      </c>
      <c r="IV161" s="52">
        <v>2.9870880150010823E-5</v>
      </c>
      <c r="IW161" s="52">
        <v>5.439041309934456E-5</v>
      </c>
      <c r="IX161" s="52">
        <v>7.4173911703931706E-5</v>
      </c>
      <c r="IY161" s="52">
        <v>1.2452705385744496E-4</v>
      </c>
      <c r="IZ161" s="52">
        <v>4.1454846387764218E-4</v>
      </c>
      <c r="JA161" s="52">
        <v>2.7917169233897851E-4</v>
      </c>
      <c r="JB161" s="52">
        <v>4.7823344743518347E-4</v>
      </c>
      <c r="JC161" s="52">
        <v>7.7948709818821511E-5</v>
      </c>
      <c r="JD161" s="52">
        <v>3.8107149666348901E-5</v>
      </c>
      <c r="JE161" s="52">
        <v>1.8818684798090554E-4</v>
      </c>
      <c r="JF161" s="52">
        <v>1.9202033884196003E-5</v>
      </c>
      <c r="JG161" s="52">
        <v>1.299911577468687E-3</v>
      </c>
      <c r="JH161" s="52">
        <v>4.300343723915702E-4</v>
      </c>
      <c r="JI161" s="52">
        <v>2.9042280044925802E-4</v>
      </c>
      <c r="JJ161" s="52">
        <v>3.4114221963377661E-4</v>
      </c>
      <c r="JK161" s="52">
        <v>8.0142008850491429E-4</v>
      </c>
      <c r="JL161" s="52">
        <v>3.1152819274857368E-3</v>
      </c>
      <c r="JM161" s="52">
        <v>2.7114650007117278E-4</v>
      </c>
      <c r="JN161" s="52">
        <v>1.315843069122641E-4</v>
      </c>
      <c r="JO161" s="52">
        <v>3.2640502182113336E-5</v>
      </c>
      <c r="JP161" s="52">
        <v>1.6405231821802762E-4</v>
      </c>
      <c r="JQ161" s="52">
        <v>1.9693918036163706E-4</v>
      </c>
      <c r="JR161" s="52">
        <v>9.1017812560594533E-5</v>
      </c>
      <c r="JS161" s="52">
        <v>9.0469549861820265E-5</v>
      </c>
      <c r="JT161" s="52">
        <v>9.8892753382877243E-5</v>
      </c>
      <c r="JU161" s="52">
        <v>8.6724009326081376E-5</v>
      </c>
      <c r="JV161" s="52">
        <v>2.5885264254674922E-5</v>
      </c>
      <c r="JW161" s="52">
        <v>7.6190542318633659E-5</v>
      </c>
      <c r="JX161" s="52">
        <v>1.8312947559098112E-4</v>
      </c>
      <c r="JY161" s="52">
        <v>3.2130499025716114E-5</v>
      </c>
      <c r="JZ161" s="52">
        <v>9.1349270061710037E-5</v>
      </c>
      <c r="KA161" s="52">
        <v>1.7711895134044461E-4</v>
      </c>
      <c r="KB161" s="52">
        <v>5.9479460188892836E-5</v>
      </c>
      <c r="KC161" s="52">
        <v>5.0887604791931246E-5</v>
      </c>
      <c r="KD161" s="52">
        <v>5.7922428934092108E-5</v>
      </c>
      <c r="KE161" s="52">
        <v>1.0679921713303613E-4</v>
      </c>
      <c r="KF161" s="52">
        <v>1.8686894636341333E-4</v>
      </c>
      <c r="KG161" s="52">
        <v>3.6764173712245803E-5</v>
      </c>
      <c r="KH161" s="52">
        <v>1.1151178899830125E-4</v>
      </c>
      <c r="KI161" s="52">
        <v>4.0820918951560916E-5</v>
      </c>
      <c r="KJ161" s="52">
        <v>1.059599009836718E-4</v>
      </c>
      <c r="KK161" s="52">
        <v>4.8458056366660636E-5</v>
      </c>
      <c r="KL161" s="52">
        <v>9.500589669371684E-5</v>
      </c>
      <c r="KM161" s="52">
        <v>2.7204088277410832E-5</v>
      </c>
      <c r="KN161" s="52">
        <v>4.81008877585052E-5</v>
      </c>
      <c r="KO161" s="52">
        <v>6.9729771505967303E-5</v>
      </c>
      <c r="KP161" s="52">
        <v>4.670562833208321E-5</v>
      </c>
      <c r="KQ161" s="52">
        <v>1.0426334315419836E-4</v>
      </c>
      <c r="KR161" s="52">
        <v>8.4283871786625385E-5</v>
      </c>
      <c r="KS161" s="52">
        <v>9.5467600297421702E-5</v>
      </c>
      <c r="KT161" s="52">
        <v>5.7594571946238618E-5</v>
      </c>
      <c r="KU161" s="52">
        <v>7.4453789033676978E-5</v>
      </c>
      <c r="KV161" s="52">
        <v>1.2958353865542144E-5</v>
      </c>
      <c r="KW161" s="52">
        <v>9.1096025266299046E-5</v>
      </c>
      <c r="KX161" s="52">
        <v>1.5841931314196446E-5</v>
      </c>
      <c r="KY161" s="52">
        <v>4.6705338816975982E-5</v>
      </c>
      <c r="KZ161" s="52">
        <v>9.9756422875943896E-5</v>
      </c>
    </row>
    <row r="162" spans="1:312" x14ac:dyDescent="0.2">
      <c r="A162" s="89">
        <v>1.0307679999999999</v>
      </c>
      <c r="B162" s="41" t="s">
        <v>798</v>
      </c>
      <c r="C162" s="51" t="s">
        <v>67</v>
      </c>
      <c r="D162" s="52">
        <v>1.2894258886081769E-4</v>
      </c>
      <c r="E162" s="52">
        <v>1.8084869385200238E-4</v>
      </c>
      <c r="F162" s="52">
        <v>8.6821215192679066E-5</v>
      </c>
      <c r="G162" s="52">
        <v>1.1661537679288341E-4</v>
      </c>
      <c r="H162" s="52">
        <v>8.4707134631031164E-5</v>
      </c>
      <c r="I162" s="52">
        <v>6.9687513975918723E-5</v>
      </c>
      <c r="J162" s="52">
        <v>5.2390492931721982E-5</v>
      </c>
      <c r="K162" s="52">
        <v>1.4904752831280959E-4</v>
      </c>
      <c r="L162" s="52">
        <v>6.2707325787186285E-5</v>
      </c>
      <c r="M162" s="52">
        <v>1.2540683150421043E-4</v>
      </c>
      <c r="N162" s="52">
        <v>1.1669142196407318E-4</v>
      </c>
      <c r="O162" s="52">
        <v>5.7447059649591407E-4</v>
      </c>
      <c r="P162" s="52">
        <v>5.6556952010347811E-4</v>
      </c>
      <c r="Q162" s="52">
        <v>1.2993008141200374E-4</v>
      </c>
      <c r="R162" s="52">
        <v>1.7362896104832472E-2</v>
      </c>
      <c r="S162" s="52">
        <v>0.96061749453965573</v>
      </c>
      <c r="T162" s="52">
        <v>0.3958415623666674</v>
      </c>
      <c r="U162" s="52">
        <v>7.1966784420477966E-3</v>
      </c>
      <c r="V162" s="52">
        <v>1.8175582751650923E-4</v>
      </c>
      <c r="W162" s="52">
        <v>3.2488737667459532E-4</v>
      </c>
      <c r="X162" s="52">
        <v>2.5960205126835951E-4</v>
      </c>
      <c r="Y162" s="52">
        <v>1.9404037758315225E-4</v>
      </c>
      <c r="Z162" s="52">
        <v>1.3487520450848191E-4</v>
      </c>
      <c r="AA162" s="52">
        <v>6.1239506699537947E-5</v>
      </c>
      <c r="AB162" s="52">
        <v>1.0635446649526424E-4</v>
      </c>
      <c r="AC162" s="52">
        <v>8.2771295768986123E-5</v>
      </c>
      <c r="AD162" s="52">
        <v>3.255977263985004E-5</v>
      </c>
      <c r="AE162" s="52">
        <v>1.3386730837523279E-4</v>
      </c>
      <c r="AF162" s="52">
        <v>1.5378878451366687E-2</v>
      </c>
      <c r="AG162" s="52">
        <v>5.4698371263141668E-4</v>
      </c>
      <c r="AH162" s="52">
        <v>9.3414393535525236E-5</v>
      </c>
      <c r="AI162" s="52">
        <v>1.2414150067130048E-4</v>
      </c>
      <c r="AJ162" s="52">
        <v>1.1231189252156249E-4</v>
      </c>
      <c r="AK162" s="52">
        <v>4.2650873747183973E-5</v>
      </c>
      <c r="AL162" s="52">
        <v>5.2265067699311179E-5</v>
      </c>
      <c r="AM162" s="52">
        <v>7.7416943911737989E-5</v>
      </c>
      <c r="AN162" s="52">
        <v>1.5023644732444546E-4</v>
      </c>
      <c r="AO162" s="52">
        <v>2.0112179728244781E-4</v>
      </c>
      <c r="AP162" s="52">
        <v>9.8963053144434797E-5</v>
      </c>
      <c r="AQ162" s="52">
        <v>7.6979964726439718E-4</v>
      </c>
      <c r="AR162" s="52">
        <v>1.6570374098340748E-4</v>
      </c>
      <c r="AS162" s="52">
        <v>1.4192958706661337E-4</v>
      </c>
      <c r="AT162" s="52">
        <v>2.3165903933165463E-4</v>
      </c>
      <c r="AU162" s="52">
        <v>2.7359025542114126E-5</v>
      </c>
      <c r="AV162" s="52">
        <v>5.8442037636492353E-5</v>
      </c>
      <c r="AW162" s="52">
        <v>9.4834828852858954E-5</v>
      </c>
      <c r="AX162" s="52">
        <v>1.0192286195696346E-4</v>
      </c>
      <c r="AY162" s="52">
        <v>1.5624514572265625E-4</v>
      </c>
      <c r="AZ162" s="52">
        <v>8.3063887232046282E-5</v>
      </c>
      <c r="BA162" s="52">
        <v>1.5626697418670143E-4</v>
      </c>
      <c r="BB162" s="52">
        <v>1.8347055634215549E-5</v>
      </c>
      <c r="BC162" s="52">
        <v>3.4807768585552973E-4</v>
      </c>
      <c r="BD162" s="52">
        <v>3.137587639525943E-4</v>
      </c>
      <c r="BE162" s="52">
        <v>1.0822300714048789E-5</v>
      </c>
      <c r="BF162" s="52">
        <v>6.1227759801902278E-5</v>
      </c>
      <c r="BG162" s="52">
        <v>1.0630930799166771E-4</v>
      </c>
      <c r="BH162" s="52">
        <v>1.3278954321846957E-4</v>
      </c>
      <c r="BI162" s="52">
        <v>5.3701283114987161E-2</v>
      </c>
      <c r="BJ162" s="52">
        <v>2.8795989035243098E-2</v>
      </c>
      <c r="BK162" s="52">
        <v>1.4232446097031063E-4</v>
      </c>
      <c r="BL162" s="52">
        <v>7.847691797803915E-5</v>
      </c>
      <c r="BM162" s="52">
        <v>4.3109243666054975E-3</v>
      </c>
      <c r="BN162" s="52">
        <v>2.3186924575653864E-3</v>
      </c>
      <c r="BO162" s="52">
        <v>1.5802320042051157E-4</v>
      </c>
      <c r="BP162" s="52">
        <v>2.7306392081936464E-4</v>
      </c>
      <c r="BQ162" s="52">
        <v>5.5873156166313773E-5</v>
      </c>
      <c r="BR162" s="52">
        <v>4.5425812610205579E-5</v>
      </c>
      <c r="BS162" s="52">
        <v>1.0814879999901028E-4</v>
      </c>
      <c r="BT162" s="52">
        <v>1.4210058140550211E-5</v>
      </c>
      <c r="BU162" s="52">
        <v>8.470107978923578E-5</v>
      </c>
      <c r="BV162" s="52">
        <v>1.1981522087375606E-2</v>
      </c>
      <c r="BW162" s="52">
        <v>2.4313600947342604E-3</v>
      </c>
      <c r="BX162" s="52">
        <v>3.3319861245387352E-4</v>
      </c>
      <c r="BY162" s="52">
        <v>9.6319413587770721E-3</v>
      </c>
      <c r="BZ162" s="52">
        <v>1.0444815016302742E-2</v>
      </c>
      <c r="CA162" s="52">
        <v>4.7906571176033685E-4</v>
      </c>
      <c r="CB162" s="52">
        <v>6.7160790771195341E-4</v>
      </c>
      <c r="CC162" s="52">
        <v>2.1480301465942108E-2</v>
      </c>
      <c r="CD162" s="52">
        <v>6.4069278135442371E-5</v>
      </c>
      <c r="CE162" s="52">
        <v>4.8365938713569978E-5</v>
      </c>
      <c r="CF162" s="52">
        <v>1.2598595466323186E-5</v>
      </c>
      <c r="CG162" s="52">
        <v>1.0724556863019037E-4</v>
      </c>
      <c r="CH162" s="52">
        <v>1.3752392492327808E-5</v>
      </c>
      <c r="CI162" s="52">
        <v>1.7939828155675319E-5</v>
      </c>
      <c r="CJ162" s="52">
        <v>4.2994101472902708E-5</v>
      </c>
      <c r="CK162" s="52">
        <v>2.2466008696206456E-5</v>
      </c>
      <c r="CL162" s="52">
        <v>1.1573192322420821E-5</v>
      </c>
      <c r="CM162" s="52">
        <v>3.2201596127666184E-5</v>
      </c>
      <c r="CN162" s="52">
        <v>6.4058484965488641E-6</v>
      </c>
      <c r="CO162" s="52">
        <v>1.5232792445267454E-5</v>
      </c>
      <c r="CP162" s="52">
        <v>2.1659961051984041E-5</v>
      </c>
      <c r="CQ162" s="52">
        <v>3.2812116757662637E-5</v>
      </c>
      <c r="CR162" s="52">
        <v>2.3651153001585191E-5</v>
      </c>
      <c r="CS162" s="52">
        <v>1.2655050538148366E-4</v>
      </c>
      <c r="CT162" s="52">
        <v>1.9558054804387433E-5</v>
      </c>
      <c r="CU162" s="52">
        <v>1.18163357912748E-4</v>
      </c>
      <c r="CV162" s="52">
        <v>6.4902974894328727E-5</v>
      </c>
      <c r="CW162" s="52">
        <v>3.9482396602541165E-5</v>
      </c>
      <c r="CX162" s="52">
        <v>5.4077515831879943E-4</v>
      </c>
      <c r="CY162" s="52">
        <v>1.5106376177880203E-5</v>
      </c>
      <c r="CZ162" s="52">
        <v>6.3754245823586963E-5</v>
      </c>
      <c r="DA162" s="52">
        <v>1.0271479531403388E-5</v>
      </c>
      <c r="DB162" s="52">
        <v>2.341782562316358E-4</v>
      </c>
      <c r="DC162" s="52">
        <v>3.6005144692956969E-5</v>
      </c>
      <c r="DD162" s="52">
        <v>4.9410133887619115E-4</v>
      </c>
      <c r="DE162" s="52">
        <v>4.2489205807836965E-5</v>
      </c>
      <c r="DF162" s="52">
        <v>1.9924915714425209E-4</v>
      </c>
      <c r="DG162" s="52">
        <v>3.0346563719495977E-4</v>
      </c>
      <c r="DH162" s="52">
        <v>5.0262994209929953E-5</v>
      </c>
      <c r="DI162" s="52">
        <v>1.2767078162067902E-4</v>
      </c>
      <c r="DJ162" s="52">
        <v>8.0876279184041407E-5</v>
      </c>
      <c r="DK162" s="52">
        <v>5.4424538005211751E-5</v>
      </c>
      <c r="DL162" s="52">
        <v>2.032178373482016E-5</v>
      </c>
      <c r="DM162" s="52">
        <v>1.332872673213338E-4</v>
      </c>
      <c r="DN162" s="52">
        <v>1.4158763030543871E-4</v>
      </c>
      <c r="DO162" s="52">
        <v>1.1996008998685026E-4</v>
      </c>
      <c r="DP162" s="52">
        <v>4.1719732660087775E-5</v>
      </c>
      <c r="DQ162" s="52">
        <v>8.3529779996681982E-5</v>
      </c>
      <c r="DR162" s="52">
        <v>6.6793317563996794E-6</v>
      </c>
      <c r="DS162" s="52">
        <v>8.8398272660883919E-5</v>
      </c>
      <c r="DT162" s="52">
        <v>2.1481918212772238E-5</v>
      </c>
      <c r="DU162" s="52">
        <v>5.4172922206122985E-5</v>
      </c>
      <c r="DV162" s="52">
        <v>1.0689053182280017E-4</v>
      </c>
      <c r="DW162" s="52">
        <v>3.740884084875325E-4</v>
      </c>
      <c r="DX162" s="52">
        <v>2.4714870474189482E-4</v>
      </c>
      <c r="DY162" s="52">
        <v>3.4230979952309904E-4</v>
      </c>
      <c r="DZ162" s="52">
        <v>4.7584735784971441E-5</v>
      </c>
      <c r="EA162" s="52">
        <v>5.7750526669605721E-5</v>
      </c>
      <c r="EB162" s="52">
        <v>2.203816117012664E-4</v>
      </c>
      <c r="EC162" s="52">
        <v>6.0284915411362551E-5</v>
      </c>
      <c r="ED162" s="52">
        <v>7.4691256012790781E-5</v>
      </c>
      <c r="EE162" s="52">
        <v>7.6731485324763838E-5</v>
      </c>
      <c r="EF162" s="52">
        <v>8.9543055843458323E-5</v>
      </c>
      <c r="EG162" s="52">
        <v>2.9716441755955849E-5</v>
      </c>
      <c r="EH162" s="52">
        <v>1.1791868541603318E-4</v>
      </c>
      <c r="EI162" s="52">
        <v>2.293349701762603E-4</v>
      </c>
      <c r="EJ162" s="52">
        <v>5.8400008298099045E-4</v>
      </c>
      <c r="EK162" s="52">
        <v>5.0651719009406694E-5</v>
      </c>
      <c r="EL162" s="52">
        <v>1.0469145783284557E-4</v>
      </c>
      <c r="EM162" s="52">
        <v>7.8015732079997417E-5</v>
      </c>
      <c r="EN162" s="52">
        <v>1.8074827594801242E-5</v>
      </c>
      <c r="EO162" s="52">
        <v>5.3966294844705757E-5</v>
      </c>
      <c r="EP162" s="52">
        <v>1.0295435186641464E-4</v>
      </c>
      <c r="EQ162" s="52">
        <v>3.9583740730245889E-5</v>
      </c>
      <c r="ER162" s="52">
        <v>5.3928724314750241E-4</v>
      </c>
      <c r="ES162" s="52">
        <v>2.0579970036254983E-5</v>
      </c>
      <c r="ET162" s="52">
        <v>3.7664384787382842E-5</v>
      </c>
      <c r="EU162" s="52">
        <v>1.1400259059828921E-4</v>
      </c>
      <c r="EV162" s="52">
        <v>6.8328344558798838E-5</v>
      </c>
      <c r="EW162" s="52">
        <v>1.9134157367996828E-5</v>
      </c>
      <c r="EX162" s="52">
        <v>0.93958256317933964</v>
      </c>
      <c r="EY162" s="52">
        <v>0.92508974608587247</v>
      </c>
      <c r="EZ162" s="52">
        <v>0.70597045106519474</v>
      </c>
      <c r="FA162" s="52">
        <v>0.63022389901864007</v>
      </c>
      <c r="FB162" s="52">
        <v>0.67247296389671718</v>
      </c>
      <c r="FC162" s="52">
        <v>0.53674890202333314</v>
      </c>
      <c r="FD162" s="52">
        <v>0.94972580798735085</v>
      </c>
      <c r="FE162" s="52">
        <v>2.029983236066572E-2</v>
      </c>
      <c r="FF162" s="52">
        <v>1.6965173790651537E-2</v>
      </c>
      <c r="FG162" s="52">
        <v>2.3916176013430462E-2</v>
      </c>
      <c r="FH162" s="52">
        <v>2.5540691067016029E-2</v>
      </c>
      <c r="FI162" s="52">
        <v>1.8129801587048921E-2</v>
      </c>
      <c r="FJ162" s="52">
        <v>2.1239634162602675E-2</v>
      </c>
      <c r="FK162" s="52">
        <v>2.2745633385153941E-2</v>
      </c>
      <c r="FL162" s="52">
        <v>6.1675490280966346E-5</v>
      </c>
      <c r="FM162" s="52">
        <v>7.928205030268686E-4</v>
      </c>
      <c r="FN162" s="52">
        <v>2.1498673488198262E-4</v>
      </c>
      <c r="FO162" s="52">
        <v>1.2084149134182084E-3</v>
      </c>
      <c r="FP162" s="52">
        <v>1.5121575445504142E-4</v>
      </c>
      <c r="FQ162" s="52">
        <v>1.2138673709767212E-4</v>
      </c>
      <c r="FR162" s="52">
        <v>1.0732612502760223E-4</v>
      </c>
      <c r="FS162" s="52">
        <v>2.0752799955203814E-5</v>
      </c>
      <c r="FT162" s="52">
        <v>1.1377347740507012E-4</v>
      </c>
      <c r="FU162" s="52">
        <v>4.7759578751104659E-5</v>
      </c>
      <c r="FV162" s="52">
        <v>8.0477057306551088E-5</v>
      </c>
      <c r="FW162" s="52">
        <v>4.645702213216493E-4</v>
      </c>
      <c r="FX162" s="52">
        <v>4.1613033680765177E-4</v>
      </c>
      <c r="FY162" s="52">
        <v>3.6391631599350978E-4</v>
      </c>
      <c r="FZ162" s="52">
        <v>7.6145661757026761E-3</v>
      </c>
      <c r="GA162" s="52">
        <v>1.2859896424250749E-3</v>
      </c>
      <c r="GB162" s="52">
        <v>8.8676317124161338E-3</v>
      </c>
      <c r="GC162" s="52">
        <v>4.8546114521938128E-3</v>
      </c>
      <c r="GD162" s="52">
        <v>6.5523938373017662E-3</v>
      </c>
      <c r="GE162" s="52">
        <v>1.0546364201787855E-2</v>
      </c>
      <c r="GF162" s="52">
        <v>1.5538767132417025E-2</v>
      </c>
      <c r="GG162" s="52">
        <v>2.8031422539925296E-4</v>
      </c>
      <c r="GH162" s="52">
        <v>3.1070817534784657E-4</v>
      </c>
      <c r="GI162" s="52">
        <v>1.7397420267974842E-4</v>
      </c>
      <c r="GJ162" s="52">
        <v>7.768150632706898E-5</v>
      </c>
      <c r="GK162" s="52">
        <v>1.2692289053615357E-4</v>
      </c>
      <c r="GL162" s="52">
        <v>2.1958319186253256E-5</v>
      </c>
      <c r="GM162" s="52">
        <v>3.3527163567553056E-5</v>
      </c>
      <c r="GN162" s="52">
        <v>7.2396175493904676E-5</v>
      </c>
      <c r="GO162" s="52">
        <v>1.5620538664294001E-3</v>
      </c>
      <c r="GP162" s="52">
        <v>1.5145529771148629E-2</v>
      </c>
      <c r="GQ162" s="52">
        <v>1.0222901569521149E-2</v>
      </c>
      <c r="GR162" s="52">
        <v>3.2605745924455199E-4</v>
      </c>
      <c r="GS162" s="52">
        <v>4.9683224070956242E-4</v>
      </c>
      <c r="GT162" s="52">
        <v>6.8549969078988916E-4</v>
      </c>
      <c r="GU162" s="52">
        <v>8.1470311349488218E-4</v>
      </c>
      <c r="GV162" s="52">
        <v>4.5783392567808681E-3</v>
      </c>
      <c r="GW162" s="52">
        <v>3.3396531697824031E-5</v>
      </c>
      <c r="GX162" s="52">
        <v>2.2102944935447792E-4</v>
      </c>
      <c r="GY162" s="52">
        <v>3.9489353524916007E-5</v>
      </c>
      <c r="GZ162" s="52">
        <v>1.9468788274799599E-4</v>
      </c>
      <c r="HA162" s="52">
        <v>2.6151754302951329E-5</v>
      </c>
      <c r="HB162" s="52">
        <v>4.425555744775718E-5</v>
      </c>
      <c r="HC162" s="52">
        <v>2.9431875757364102E-5</v>
      </c>
      <c r="HD162" s="52">
        <v>3.1389056008825935E-5</v>
      </c>
      <c r="HE162" s="52">
        <v>6.3194128812401302E-5</v>
      </c>
      <c r="HF162" s="52">
        <v>1.7068393696424665E-4</v>
      </c>
      <c r="HG162" s="52">
        <v>1.5219115645149692E-4</v>
      </c>
      <c r="HH162" s="52">
        <v>3.0607507710926781E-5</v>
      </c>
      <c r="HI162" s="52">
        <v>9.4027445948458309E-5</v>
      </c>
      <c r="HJ162" s="52">
        <v>1.7842819326987369E-4</v>
      </c>
      <c r="HK162" s="52">
        <v>8.9782911422983964E-3</v>
      </c>
      <c r="HL162" s="52">
        <v>1.0588675230952586E-2</v>
      </c>
      <c r="HM162" s="52">
        <v>6.2287724085295119E-3</v>
      </c>
      <c r="HN162" s="52">
        <v>2.464457958742674E-3</v>
      </c>
      <c r="HO162" s="52">
        <v>2.5642300182076574E-3</v>
      </c>
      <c r="HP162" s="52">
        <v>1.0759063382367453E-5</v>
      </c>
      <c r="HQ162" s="52">
        <v>4.3775052782595677E-5</v>
      </c>
      <c r="HR162" s="52">
        <v>2.3663259850677031E-5</v>
      </c>
      <c r="HS162" s="52">
        <v>4.7845626568469607E-5</v>
      </c>
      <c r="HT162" s="52">
        <v>5.9313413337584015E-5</v>
      </c>
      <c r="HU162" s="52">
        <v>1.2493845912910277E-4</v>
      </c>
      <c r="HV162" s="52">
        <v>4.0443792699112926E-5</v>
      </c>
      <c r="HW162" s="52">
        <v>4.6522863914106542E-4</v>
      </c>
      <c r="HX162" s="52">
        <v>2.7916313540805946E-4</v>
      </c>
      <c r="HY162" s="52">
        <v>5.8269750699217315E-4</v>
      </c>
      <c r="HZ162" s="52">
        <v>2.9706463780404557E-4</v>
      </c>
      <c r="IA162" s="52">
        <v>4.153502032295734E-4</v>
      </c>
      <c r="IB162" s="52">
        <v>2.0444458417270034E-4</v>
      </c>
      <c r="IC162" s="52">
        <v>2.218391941379316E-4</v>
      </c>
      <c r="ID162" s="52">
        <v>1.7240034110592859E-4</v>
      </c>
      <c r="IE162" s="52">
        <v>1.9526936505796384E-4</v>
      </c>
      <c r="IF162" s="52">
        <v>4.9865585456518732E-5</v>
      </c>
      <c r="IG162" s="52">
        <v>7.6257299361768121E-5</v>
      </c>
      <c r="IH162" s="52">
        <v>4.7614225285388403E-5</v>
      </c>
      <c r="II162" s="52">
        <v>2.6048244341888677E-5</v>
      </c>
      <c r="IJ162" s="52">
        <v>1.5641472337247985E-4</v>
      </c>
      <c r="IK162" s="52">
        <v>1.5391132328845136E-4</v>
      </c>
      <c r="IL162" s="52">
        <v>1.9078388250184673E-4</v>
      </c>
      <c r="IM162" s="52">
        <v>1.0345923448030904E-4</v>
      </c>
      <c r="IN162" s="52">
        <v>2.2269899743759621E-4</v>
      </c>
      <c r="IO162" s="52">
        <v>1.0905107830578385E-4</v>
      </c>
      <c r="IP162" s="52">
        <v>7.3586047623687312E-5</v>
      </c>
      <c r="IQ162" s="52">
        <v>1.1350363827372509E-4</v>
      </c>
      <c r="IR162" s="52">
        <v>2.9625946869495349E-5</v>
      </c>
      <c r="IS162" s="52">
        <v>3.5153037285592982E-5</v>
      </c>
      <c r="IT162" s="52">
        <v>4.195991757161426E-5</v>
      </c>
      <c r="IU162" s="52">
        <v>8.6333186238577215E-5</v>
      </c>
      <c r="IV162" s="52">
        <v>2.7278475081595851E-5</v>
      </c>
      <c r="IW162" s="52">
        <v>8.7186463103182757E-5</v>
      </c>
      <c r="IX162" s="52">
        <v>4.5050180086585263E-5</v>
      </c>
      <c r="IY162" s="52">
        <v>2.0361482134977028E-4</v>
      </c>
      <c r="IZ162" s="52">
        <v>1.9199722106476273E-4</v>
      </c>
      <c r="JA162" s="52">
        <v>1.8163219379351228E-4</v>
      </c>
      <c r="JB162" s="52">
        <v>4.3019016934050305E-4</v>
      </c>
      <c r="JC162" s="52">
        <v>2.0370689342380288E-4</v>
      </c>
      <c r="JD162" s="52">
        <v>1.2012964728312679E-5</v>
      </c>
      <c r="JE162" s="52">
        <v>9.2451502770286436E-5</v>
      </c>
      <c r="JF162" s="52">
        <v>4.5360894629462247E-5</v>
      </c>
      <c r="JG162" s="52">
        <v>5.8964979920274395E-4</v>
      </c>
      <c r="JH162" s="52">
        <v>3.7887474225537666E-3</v>
      </c>
      <c r="JI162" s="52">
        <v>2.7002088864459616E-4</v>
      </c>
      <c r="JJ162" s="52">
        <v>3.189172104050353E-4</v>
      </c>
      <c r="JK162" s="52">
        <v>6.5378713407850076E-4</v>
      </c>
      <c r="JL162" s="52">
        <v>5.0537020165903918E-4</v>
      </c>
      <c r="JM162" s="52">
        <v>3.6636186573267478E-4</v>
      </c>
      <c r="JN162" s="52">
        <v>8.7455229774651707E-5</v>
      </c>
      <c r="JO162" s="52">
        <v>8.9163329432950943E-5</v>
      </c>
      <c r="JP162" s="52">
        <v>1.0893466942904284E-4</v>
      </c>
      <c r="JQ162" s="52">
        <v>2.0931755177395605E-4</v>
      </c>
      <c r="JR162" s="52">
        <v>6.2143431336154529E-5</v>
      </c>
      <c r="JS162" s="52">
        <v>4.9596348112137685E-5</v>
      </c>
      <c r="JT162" s="52">
        <v>3.8202406101330662E-5</v>
      </c>
      <c r="JU162" s="52">
        <v>1.5497389082198528E-4</v>
      </c>
      <c r="JV162" s="52">
        <v>2.3908987490459815E-4</v>
      </c>
      <c r="JW162" s="52">
        <v>1.5619300919002464E-4</v>
      </c>
      <c r="JX162" s="52">
        <v>3.4333071037507282E-4</v>
      </c>
      <c r="JY162" s="52">
        <v>1.0136897293300685E-4</v>
      </c>
      <c r="JZ162" s="52">
        <v>8.3411111172359856E-5</v>
      </c>
      <c r="KA162" s="52">
        <v>1.6435686935906512E-4</v>
      </c>
      <c r="KB162" s="52">
        <v>1.6810212310651841E-4</v>
      </c>
      <c r="KC162" s="52">
        <v>2.8699432762469956E-4</v>
      </c>
      <c r="KD162" s="52">
        <v>2.8531268741388435E-4</v>
      </c>
      <c r="KE162" s="52">
        <v>2.5100597255876329E-4</v>
      </c>
      <c r="KF162" s="52">
        <v>1.2581120548761104E-4</v>
      </c>
      <c r="KG162" s="52">
        <v>1.3820279288365834E-4</v>
      </c>
      <c r="KH162" s="52">
        <v>4.5195760476088629E-4</v>
      </c>
      <c r="KI162" s="52">
        <v>1.0547288237413121E-4</v>
      </c>
      <c r="KJ162" s="52">
        <v>1.1644434331893158E-4</v>
      </c>
      <c r="KK162" s="52">
        <v>2.1340254890774368E-4</v>
      </c>
      <c r="KL162" s="52">
        <v>2.2184346901524566E-4</v>
      </c>
      <c r="KM162" s="52">
        <v>4.3363605461149564E-5</v>
      </c>
      <c r="KN162" s="52">
        <v>1.549748996530677E-4</v>
      </c>
      <c r="KO162" s="52">
        <v>1.0060607455897798E-3</v>
      </c>
      <c r="KP162" s="52">
        <v>2.1017273475382086E-4</v>
      </c>
      <c r="KQ162" s="52">
        <v>2.1663596076552038E-4</v>
      </c>
      <c r="KR162" s="52">
        <v>4.4982285353117749E-4</v>
      </c>
      <c r="KS162" s="52">
        <v>1.6856112424226921E-4</v>
      </c>
      <c r="KT162" s="52">
        <v>5.2925382368704047E-5</v>
      </c>
      <c r="KU162" s="52">
        <v>1.2907374664075573E-4</v>
      </c>
      <c r="KV162" s="52">
        <v>2.5072834442767277E-4</v>
      </c>
      <c r="KW162" s="52">
        <v>2.7645862888505275E-4</v>
      </c>
      <c r="KX162" s="52">
        <v>7.4538224125310091E-5</v>
      </c>
      <c r="KY162" s="52">
        <v>2.4027085798858152E-4</v>
      </c>
      <c r="KZ162" s="52">
        <v>1.503760731153071E-4</v>
      </c>
    </row>
    <row r="163" spans="1:312" x14ac:dyDescent="0.2">
      <c r="A163" s="89">
        <v>1.0217849999999999</v>
      </c>
      <c r="B163" s="41" t="s">
        <v>797</v>
      </c>
      <c r="C163" s="51" t="s">
        <v>62</v>
      </c>
      <c r="D163" s="52">
        <v>2.4949466791745101E-4</v>
      </c>
      <c r="E163" s="52">
        <v>8.0782985813595537E-5</v>
      </c>
      <c r="F163" s="52">
        <v>4.9688684885404516E-5</v>
      </c>
      <c r="G163" s="52">
        <v>5.9637179662810086E-5</v>
      </c>
      <c r="H163" s="52">
        <v>4.2681172085247112E-4</v>
      </c>
      <c r="I163" s="52">
        <v>2.2531111023744741E-4</v>
      </c>
      <c r="J163" s="52">
        <v>2.6204892438537756E-4</v>
      </c>
      <c r="K163" s="52">
        <v>9.5541739238885239E-4</v>
      </c>
      <c r="L163" s="52">
        <v>3.9910007603599241E-3</v>
      </c>
      <c r="M163" s="52">
        <v>3.0825591171961316E-5</v>
      </c>
      <c r="N163" s="52">
        <v>7.9672957696655885E-5</v>
      </c>
      <c r="O163" s="52">
        <v>4.48842553364734E-5</v>
      </c>
      <c r="P163" s="52">
        <v>4.6169810229024875E-5</v>
      </c>
      <c r="Q163" s="52">
        <v>3.2433596429146577E-4</v>
      </c>
      <c r="R163" s="52">
        <v>8.8821531201666159E-5</v>
      </c>
      <c r="S163" s="52">
        <v>2.0030658948991126E-5</v>
      </c>
      <c r="T163" s="52">
        <v>8.7011615263979261E-5</v>
      </c>
      <c r="U163" s="52">
        <v>5.0594529142770511E-5</v>
      </c>
      <c r="V163" s="52">
        <v>3.7381411481600204E-5</v>
      </c>
      <c r="W163" s="52">
        <v>7.174146043329711E-5</v>
      </c>
      <c r="X163" s="52">
        <v>6.6092380041541399E-5</v>
      </c>
      <c r="Y163" s="52">
        <v>5.8226485115418452E-5</v>
      </c>
      <c r="Z163" s="52">
        <v>6.95426573580035E-5</v>
      </c>
      <c r="AA163" s="52">
        <v>6.8766269325283482E-5</v>
      </c>
      <c r="AB163" s="52">
        <v>3.6840179454953237E-5</v>
      </c>
      <c r="AC163" s="52">
        <v>1.0200846713277108E-4</v>
      </c>
      <c r="AD163" s="52">
        <v>1.4963563197085848E-5</v>
      </c>
      <c r="AE163" s="52">
        <v>1.0809043554760364E-4</v>
      </c>
      <c r="AF163" s="52">
        <v>2.5166707188528772E-5</v>
      </c>
      <c r="AG163" s="52">
        <v>1.5585730654176577E-5</v>
      </c>
      <c r="AH163" s="52">
        <v>4.7737812462170631E-6</v>
      </c>
      <c r="AI163" s="52">
        <v>6.0354368927051425E-6</v>
      </c>
      <c r="AJ163" s="52">
        <v>2.5091011992448403E-5</v>
      </c>
      <c r="AK163" s="52">
        <v>2.4315121739157712E-5</v>
      </c>
      <c r="AL163" s="52">
        <v>2.730394868904779E-4</v>
      </c>
      <c r="AM163" s="52">
        <v>4.7600958756541604E-5</v>
      </c>
      <c r="AN163" s="52">
        <v>1.4338837795975248E-5</v>
      </c>
      <c r="AO163" s="52">
        <v>1.1463595741228327E-4</v>
      </c>
      <c r="AP163" s="52">
        <v>5.073621956968391E-5</v>
      </c>
      <c r="AQ163" s="52">
        <v>3.110250644499899E-5</v>
      </c>
      <c r="AR163" s="52">
        <v>4.5801097144820011E-5</v>
      </c>
      <c r="AS163" s="52">
        <v>3.9694142413062066E-5</v>
      </c>
      <c r="AT163" s="52">
        <v>2.9306486360826454E-5</v>
      </c>
      <c r="AU163" s="52">
        <v>1.8643852083134222E-5</v>
      </c>
      <c r="AV163" s="52">
        <v>2.0277295181337507E-4</v>
      </c>
      <c r="AW163" s="52">
        <v>3.1306100768550751E-4</v>
      </c>
      <c r="AX163" s="52">
        <v>1.615634656341853E-4</v>
      </c>
      <c r="AY163" s="52">
        <v>4.7080699715358845E-5</v>
      </c>
      <c r="AZ163" s="52">
        <v>4.8374735241546405E-5</v>
      </c>
      <c r="BA163" s="52">
        <v>3.5348090952392892E-4</v>
      </c>
      <c r="BB163" s="52">
        <v>6.9364002913901808E-5</v>
      </c>
      <c r="BC163" s="52">
        <v>9.8986392425446119E-6</v>
      </c>
      <c r="BD163" s="52">
        <v>3.0990703357113938E-5</v>
      </c>
      <c r="BE163" s="52">
        <v>1.9667859563122795E-4</v>
      </c>
      <c r="BF163" s="52">
        <v>4.953657683165439E-5</v>
      </c>
      <c r="BG163" s="52">
        <v>4.0334376512153443E-5</v>
      </c>
      <c r="BH163" s="52">
        <v>4.9955409085047967E-5</v>
      </c>
      <c r="BI163" s="52">
        <v>2.6376412892261511E-5</v>
      </c>
      <c r="BJ163" s="52">
        <v>6.5626825000826374E-5</v>
      </c>
      <c r="BK163" s="52">
        <v>9.0088481139804493E-5</v>
      </c>
      <c r="BL163" s="52">
        <v>1.1335364765485296E-4</v>
      </c>
      <c r="BM163" s="52">
        <v>4.3628984849427362E-5</v>
      </c>
      <c r="BN163" s="52">
        <v>3.7457933033737576E-5</v>
      </c>
      <c r="BO163" s="52">
        <v>2.0115281851787616E-5</v>
      </c>
      <c r="BP163" s="52">
        <v>2.6900896794974094E-3</v>
      </c>
      <c r="BQ163" s="52">
        <v>0.89526568110713212</v>
      </c>
      <c r="BR163" s="52">
        <v>1.8747525165097299E-3</v>
      </c>
      <c r="BS163" s="52">
        <v>0.1014876479225837</v>
      </c>
      <c r="BT163" s="52">
        <v>6.2485602235611996E-2</v>
      </c>
      <c r="BU163" s="52">
        <v>0.85123452590804949</v>
      </c>
      <c r="BV163" s="52">
        <v>3.1470146882702432E-4</v>
      </c>
      <c r="BW163" s="52">
        <v>2.3769438040401676E-5</v>
      </c>
      <c r="BX163" s="52">
        <v>1.1084408589662495E-4</v>
      </c>
      <c r="BY163" s="52">
        <v>9.3423784921691408E-5</v>
      </c>
      <c r="BZ163" s="52">
        <v>3.3521145284764972E-5</v>
      </c>
      <c r="CA163" s="52">
        <v>3.1119378449029475E-4</v>
      </c>
      <c r="CB163" s="52">
        <v>1.5173214242165306E-5</v>
      </c>
      <c r="CC163" s="52">
        <v>9.9428837168468308E-5</v>
      </c>
      <c r="CD163" s="52">
        <v>8.9980260580335192E-6</v>
      </c>
      <c r="CE163" s="52">
        <v>2.2711445389035731E-5</v>
      </c>
      <c r="CF163" s="52">
        <v>8.7258089684756268E-5</v>
      </c>
      <c r="CG163" s="52">
        <v>1.2370922699839177E-5</v>
      </c>
      <c r="CH163" s="52">
        <v>1.6190196171121948E-5</v>
      </c>
      <c r="CI163" s="52">
        <v>3.6688150393884112E-5</v>
      </c>
      <c r="CJ163" s="52">
        <v>1.840527472881926E-4</v>
      </c>
      <c r="CK163" s="52">
        <v>3.1239716234369921E-6</v>
      </c>
      <c r="CL163" s="52">
        <v>1.7209309623647034E-5</v>
      </c>
      <c r="CM163" s="52">
        <v>2.6603776958853272E-5</v>
      </c>
      <c r="CN163" s="52">
        <v>3.0253363691621866E-5</v>
      </c>
      <c r="CO163" s="52">
        <v>2.279369579924811E-5</v>
      </c>
      <c r="CP163" s="52">
        <v>4.9280402786577938E-5</v>
      </c>
      <c r="CQ163" s="52">
        <v>3.845728751849154E-5</v>
      </c>
      <c r="CR163" s="52">
        <v>3.239899084219016E-5</v>
      </c>
      <c r="CS163" s="52">
        <v>1.4436586778955659E-5</v>
      </c>
      <c r="CT163" s="52">
        <v>2.1017833456961665E-5</v>
      </c>
      <c r="CU163" s="52">
        <v>4.3748400294518549E-5</v>
      </c>
      <c r="CV163" s="52">
        <v>1.8404289750923205E-5</v>
      </c>
      <c r="CW163" s="52">
        <v>3.4899889387334619E-5</v>
      </c>
      <c r="CX163" s="52">
        <v>2.3872523378461546E-5</v>
      </c>
      <c r="CY163" s="52">
        <v>2.526689253951493E-6</v>
      </c>
      <c r="CZ163" s="52">
        <v>8.562960712063717E-6</v>
      </c>
      <c r="DA163" s="52">
        <v>7.8928581412886722E-5</v>
      </c>
      <c r="DB163" s="52">
        <v>4.9594059385156853E-5</v>
      </c>
      <c r="DC163" s="52">
        <v>6.3253464572061416E-5</v>
      </c>
      <c r="DD163" s="52">
        <v>1.3746875714380828E-4</v>
      </c>
      <c r="DE163" s="52">
        <v>1.8711773092395192E-4</v>
      </c>
      <c r="DF163" s="52">
        <v>2.3548801580826589E-5</v>
      </c>
      <c r="DG163" s="52">
        <v>4.225966381933086E-5</v>
      </c>
      <c r="DH163" s="52">
        <v>6.2705235222945021E-5</v>
      </c>
      <c r="DI163" s="52">
        <v>1.848027992024791E-5</v>
      </c>
      <c r="DJ163" s="52">
        <v>2.4172878357074379E-5</v>
      </c>
      <c r="DK163" s="52">
        <v>2.1739640307021329E-5</v>
      </c>
      <c r="DL163" s="52">
        <v>5.2915176005159744E-5</v>
      </c>
      <c r="DM163" s="52">
        <v>6.6133560982873465E-6</v>
      </c>
      <c r="DN163" s="52">
        <v>6.7885571761527167E-5</v>
      </c>
      <c r="DO163" s="52">
        <v>5.9518846751873094E-5</v>
      </c>
      <c r="DP163" s="52">
        <v>2.551830329340047E-5</v>
      </c>
      <c r="DQ163" s="52">
        <v>1.0993606819763084E-4</v>
      </c>
      <c r="DR163" s="52">
        <v>2.6895260043699528E-5</v>
      </c>
      <c r="DS163" s="52">
        <v>4.6179000790764419E-5</v>
      </c>
      <c r="DT163" s="52">
        <v>1.481511600880844E-6</v>
      </c>
      <c r="DU163" s="52">
        <v>6.4998676505178689E-5</v>
      </c>
      <c r="DV163" s="52">
        <v>1.3444557546999785E-5</v>
      </c>
      <c r="DW163" s="52">
        <v>7.0996586601603198E-5</v>
      </c>
      <c r="DX163" s="52">
        <v>1.373147432363511E-5</v>
      </c>
      <c r="DY163" s="52">
        <v>1.4034022401769243E-5</v>
      </c>
      <c r="DZ163" s="52">
        <v>1.3942242154591273E-4</v>
      </c>
      <c r="EA163" s="52">
        <v>8.8351792587203193E-5</v>
      </c>
      <c r="EB163" s="52">
        <v>8.7259272631249783E-5</v>
      </c>
      <c r="EC163" s="52">
        <v>1.8719342861514816E-5</v>
      </c>
      <c r="ED163" s="52">
        <v>4.7303204077495931E-6</v>
      </c>
      <c r="EE163" s="52">
        <v>1.0636349219722994E-4</v>
      </c>
      <c r="EF163" s="52">
        <v>2.2728006356374672E-5</v>
      </c>
      <c r="EG163" s="52">
        <v>1.0108704439718496E-4</v>
      </c>
      <c r="EH163" s="52">
        <v>5.8857041939870816E-5</v>
      </c>
      <c r="EI163" s="52">
        <v>4.1742675032082228E-5</v>
      </c>
      <c r="EJ163" s="52">
        <v>1.1381403015338358E-5</v>
      </c>
      <c r="EK163" s="52">
        <v>1.6567361195034166E-4</v>
      </c>
      <c r="EL163" s="52">
        <v>6.0475311426748336E-4</v>
      </c>
      <c r="EM163" s="52">
        <v>1.6703088884235304E-3</v>
      </c>
      <c r="EN163" s="52">
        <v>4.1109703752389452E-3</v>
      </c>
      <c r="EO163" s="52">
        <v>1.0511087344474055E-3</v>
      </c>
      <c r="EP163" s="52">
        <v>0.85446052832847408</v>
      </c>
      <c r="EQ163" s="52">
        <v>8.0351248614374498E-4</v>
      </c>
      <c r="ER163" s="52">
        <v>3.878850910320043E-3</v>
      </c>
      <c r="ES163" s="52">
        <v>4.5060755486803763E-3</v>
      </c>
      <c r="ET163" s="52">
        <v>1.5027210469120446E-3</v>
      </c>
      <c r="EU163" s="52">
        <v>2.6430358531297428E-3</v>
      </c>
      <c r="EV163" s="52">
        <v>8.7289701703622668E-4</v>
      </c>
      <c r="EW163" s="52">
        <v>9.8345241054963561E-2</v>
      </c>
      <c r="EX163" s="52">
        <v>3.5407147011972693E-5</v>
      </c>
      <c r="EY163" s="52">
        <v>8.3850289893558166E-5</v>
      </c>
      <c r="EZ163" s="52">
        <v>6.738646763049579E-5</v>
      </c>
      <c r="FA163" s="52">
        <v>5.9937292088816403E-5</v>
      </c>
      <c r="FB163" s="52">
        <v>7.9685164104897823E-5</v>
      </c>
      <c r="FC163" s="52">
        <v>9.4059866820938814E-5</v>
      </c>
      <c r="FD163" s="52">
        <v>0</v>
      </c>
      <c r="FE163" s="52">
        <v>1.0069230673696847E-5</v>
      </c>
      <c r="FF163" s="52">
        <v>3.4879618522103119E-5</v>
      </c>
      <c r="FG163" s="52">
        <v>4.4846178913592489E-5</v>
      </c>
      <c r="FH163" s="52">
        <v>3.8922273762351179E-5</v>
      </c>
      <c r="FI163" s="52">
        <v>4.6169163879816535E-5</v>
      </c>
      <c r="FJ163" s="52">
        <v>5.0869647110315132E-5</v>
      </c>
      <c r="FK163" s="52">
        <v>8.1520806751527201E-5</v>
      </c>
      <c r="FL163" s="52">
        <v>2.4475367317816854E-5</v>
      </c>
      <c r="FM163" s="52">
        <v>5.4456212479065838E-5</v>
      </c>
      <c r="FN163" s="52">
        <v>5.5468714509044895E-6</v>
      </c>
      <c r="FO163" s="52">
        <v>1.9446589705062058E-5</v>
      </c>
      <c r="FP163" s="52">
        <v>3.5378268999885248E-6</v>
      </c>
      <c r="FQ163" s="52">
        <v>1.9814762027266917E-5</v>
      </c>
      <c r="FR163" s="52">
        <v>1.8933417925859758E-5</v>
      </c>
      <c r="FS163" s="52">
        <v>0.2215752563102055</v>
      </c>
      <c r="FT163" s="52">
        <v>2.3388000551816866E-4</v>
      </c>
      <c r="FU163" s="52">
        <v>2.5536754352631472E-4</v>
      </c>
      <c r="FV163" s="52">
        <v>3.1037284174424791E-3</v>
      </c>
      <c r="FW163" s="52">
        <v>2.5288155644719441E-4</v>
      </c>
      <c r="FX163" s="52">
        <v>1.6963268362321258E-4</v>
      </c>
      <c r="FY163" s="52">
        <v>2.4883848476083578E-4</v>
      </c>
      <c r="FZ163" s="52">
        <v>4.1443358835149341E-5</v>
      </c>
      <c r="GA163" s="52">
        <v>3.1796415046501757E-5</v>
      </c>
      <c r="GB163" s="52">
        <v>9.5002078788870443E-6</v>
      </c>
      <c r="GC163" s="52">
        <v>1.1922288395535784E-4</v>
      </c>
      <c r="GD163" s="52">
        <v>2.8766326945054551E-5</v>
      </c>
      <c r="GE163" s="52">
        <v>1.407361412422662E-4</v>
      </c>
      <c r="GF163" s="52">
        <v>4.8691093633076043E-5</v>
      </c>
      <c r="GG163" s="52">
        <v>4.5266066002847491E-5</v>
      </c>
      <c r="GH163" s="52">
        <v>4.160337673197991E-5</v>
      </c>
      <c r="GI163" s="52">
        <v>8.6031488816631395E-5</v>
      </c>
      <c r="GJ163" s="52">
        <v>5.0552501959014244E-5</v>
      </c>
      <c r="GK163" s="52">
        <v>4.3547763645061338E-5</v>
      </c>
      <c r="GL163" s="52">
        <v>2.9696311579979386E-5</v>
      </c>
      <c r="GM163" s="52">
        <v>1.1276754015051747E-4</v>
      </c>
      <c r="GN163" s="52">
        <v>1.459844349414772E-5</v>
      </c>
      <c r="GO163" s="52">
        <v>1.403750326731562E-5</v>
      </c>
      <c r="GP163" s="52">
        <v>1.6423101015131697E-4</v>
      </c>
      <c r="GQ163" s="52">
        <v>6.2822682756962393E-5</v>
      </c>
      <c r="GR163" s="52">
        <v>7.335501943305028E-5</v>
      </c>
      <c r="GS163" s="52">
        <v>1.9350555763035296E-4</v>
      </c>
      <c r="GT163" s="52">
        <v>1.040528464404231E-4</v>
      </c>
      <c r="GU163" s="52">
        <v>1.2964323449008396E-4</v>
      </c>
      <c r="GV163" s="52">
        <v>7.8939381078914665E-5</v>
      </c>
      <c r="GW163" s="52">
        <v>1.4698473531677044E-5</v>
      </c>
      <c r="GX163" s="52">
        <v>8.9748690632552905E-5</v>
      </c>
      <c r="GY163" s="52">
        <v>4.181360867236286E-4</v>
      </c>
      <c r="GZ163" s="52">
        <v>3.3890450342655361E-5</v>
      </c>
      <c r="HA163" s="52">
        <v>1.4821417906308947E-4</v>
      </c>
      <c r="HB163" s="52">
        <v>1.6832300945028396E-4</v>
      </c>
      <c r="HC163" s="52">
        <v>6.0682672618037933E-5</v>
      </c>
      <c r="HD163" s="52">
        <v>1.5161947234357259E-4</v>
      </c>
      <c r="HE163" s="52">
        <v>1.1613744815158805E-5</v>
      </c>
      <c r="HF163" s="52">
        <v>2.6888356724553312E-5</v>
      </c>
      <c r="HG163" s="52">
        <v>5.5717282011037998E-5</v>
      </c>
      <c r="HH163" s="52">
        <v>3.1071470850320709E-5</v>
      </c>
      <c r="HI163" s="52">
        <v>2.3667592163949551E-5</v>
      </c>
      <c r="HJ163" s="52">
        <v>4.5525884694610473E-5</v>
      </c>
      <c r="HK163" s="52">
        <v>9.8904384096329517E-5</v>
      </c>
      <c r="HL163" s="52">
        <v>4.7795534246112626E-5</v>
      </c>
      <c r="HM163" s="52">
        <v>3.5708958755989582E-5</v>
      </c>
      <c r="HN163" s="52">
        <v>6.9920599733246268E-5</v>
      </c>
      <c r="HO163" s="52">
        <v>4.6326295694029344E-5</v>
      </c>
      <c r="HP163" s="52">
        <v>8.2236667070443401E-5</v>
      </c>
      <c r="HQ163" s="52">
        <v>6.8098233787559283E-5</v>
      </c>
      <c r="HR163" s="52">
        <v>2.9267031826304392E-5</v>
      </c>
      <c r="HS163" s="52">
        <v>1.8625783061356685E-5</v>
      </c>
      <c r="HT163" s="52">
        <v>1.6579822338192873E-5</v>
      </c>
      <c r="HU163" s="52">
        <v>8.6022871416477684E-5</v>
      </c>
      <c r="HV163" s="52">
        <v>2.7277249377175939E-5</v>
      </c>
      <c r="HW163" s="52">
        <v>4.683719663335213E-5</v>
      </c>
      <c r="HX163" s="52">
        <v>1.790597507419559E-4</v>
      </c>
      <c r="HY163" s="52">
        <v>1.5728375057219644E-4</v>
      </c>
      <c r="HZ163" s="52">
        <v>1.5288489138745121E-4</v>
      </c>
      <c r="IA163" s="52">
        <v>3.2905436984756598E-5</v>
      </c>
      <c r="IB163" s="52">
        <v>8.2769320498239689E-5</v>
      </c>
      <c r="IC163" s="52">
        <v>1.340063087347324E-4</v>
      </c>
      <c r="ID163" s="52">
        <v>3.1696817389800128E-5</v>
      </c>
      <c r="IE163" s="52">
        <v>3.5216415852687405E-5</v>
      </c>
      <c r="IF163" s="52">
        <v>3.5730809966459326E-5</v>
      </c>
      <c r="IG163" s="52">
        <v>2.1916785312375108E-5</v>
      </c>
      <c r="IH163" s="52">
        <v>3.7629266430046985E-5</v>
      </c>
      <c r="II163" s="52">
        <v>5.3216523543226906E-5</v>
      </c>
      <c r="IJ163" s="52">
        <v>7.184066631316969E-4</v>
      </c>
      <c r="IK163" s="52">
        <v>5.661725405246695E-4</v>
      </c>
      <c r="IL163" s="52">
        <v>2.3616165689411853E-4</v>
      </c>
      <c r="IM163" s="52">
        <v>1.8799786627982351E-4</v>
      </c>
      <c r="IN163" s="52">
        <v>2.7035144380828987E-4</v>
      </c>
      <c r="IO163" s="52">
        <v>4.2623541691061173E-4</v>
      </c>
      <c r="IP163" s="52">
        <v>2.0505855366873568E-4</v>
      </c>
      <c r="IQ163" s="52">
        <v>2.6036286845365115E-4</v>
      </c>
      <c r="IR163" s="52">
        <v>4.3688269739250316E-4</v>
      </c>
      <c r="IS163" s="52">
        <v>5.8884809505250493E-4</v>
      </c>
      <c r="IT163" s="52">
        <v>1.1348836101927746E-4</v>
      </c>
      <c r="IU163" s="52">
        <v>2.3749188908214321E-4</v>
      </c>
      <c r="IV163" s="52">
        <v>4.434054531910716E-4</v>
      </c>
      <c r="IW163" s="52">
        <v>4.5326825954071308E-4</v>
      </c>
      <c r="IX163" s="52">
        <v>1.3990984167128678E-4</v>
      </c>
      <c r="IY163" s="52">
        <v>2.9597234848845891E-5</v>
      </c>
      <c r="IZ163" s="52">
        <v>7.8815784928525291E-5</v>
      </c>
      <c r="JA163" s="52">
        <v>4.0757651628512193E-5</v>
      </c>
      <c r="JB163" s="52">
        <v>1.0266050568946735E-4</v>
      </c>
      <c r="JC163" s="52">
        <v>2.1112939159878929E-4</v>
      </c>
      <c r="JD163" s="52">
        <v>7.9057387988560536E-5</v>
      </c>
      <c r="JE163" s="52">
        <v>2.8784432725708823E-4</v>
      </c>
      <c r="JF163" s="52">
        <v>7.7994917563761746E-5</v>
      </c>
      <c r="JG163" s="52">
        <v>4.0754175226325369E-5</v>
      </c>
      <c r="JH163" s="52">
        <v>6.5537588951669747E-5</v>
      </c>
      <c r="JI163" s="52">
        <v>5.9078706734572163E-5</v>
      </c>
      <c r="JJ163" s="52">
        <v>2.4582754417742903E-5</v>
      </c>
      <c r="JK163" s="52">
        <v>1.0747703221036213E-4</v>
      </c>
      <c r="JL163" s="52">
        <v>5.2249974397616325E-5</v>
      </c>
      <c r="JM163" s="52">
        <v>2.3694919140529238E-5</v>
      </c>
      <c r="JN163" s="52">
        <v>2.8794374463717557E-4</v>
      </c>
      <c r="JO163" s="52">
        <v>2.0670728542843581E-4</v>
      </c>
      <c r="JP163" s="52">
        <v>1.4176493725480269E-4</v>
      </c>
      <c r="JQ163" s="52">
        <v>2.0786986440072977E-4</v>
      </c>
      <c r="JR163" s="52">
        <v>1.0960670782480812E-4</v>
      </c>
      <c r="JS163" s="52">
        <v>1.3910193938760105E-4</v>
      </c>
      <c r="JT163" s="52">
        <v>0</v>
      </c>
      <c r="JU163" s="52">
        <v>6.7617205885281398E-5</v>
      </c>
      <c r="JV163" s="52">
        <v>7.370323923559456E-5</v>
      </c>
      <c r="JW163" s="52">
        <v>2.8667350842512965E-5</v>
      </c>
      <c r="JX163" s="52">
        <v>4.0410719849337027E-5</v>
      </c>
      <c r="JY163" s="52">
        <v>1.8739899138590789E-5</v>
      </c>
      <c r="JZ163" s="52">
        <v>1.2638193675410116E-4</v>
      </c>
      <c r="KA163" s="52">
        <v>1.3727449764653949E-5</v>
      </c>
      <c r="KB163" s="52">
        <v>6.9370224543810772E-5</v>
      </c>
      <c r="KC163" s="52">
        <v>1.1986688585941852E-5</v>
      </c>
      <c r="KD163" s="52">
        <v>2.6007903786710321E-5</v>
      </c>
      <c r="KE163" s="52">
        <v>2.8862210307241727E-5</v>
      </c>
      <c r="KF163" s="52">
        <v>3.6972897206403991E-5</v>
      </c>
      <c r="KG163" s="52">
        <v>4.3122598682361679E-5</v>
      </c>
      <c r="KH163" s="52">
        <v>1.3229091704843824E-5</v>
      </c>
      <c r="KI163" s="52">
        <v>7.8385983630042762E-5</v>
      </c>
      <c r="KJ163" s="52">
        <v>1.8318970673695644E-5</v>
      </c>
      <c r="KK163" s="52">
        <v>2.2215542983140103E-5</v>
      </c>
      <c r="KL163" s="52">
        <v>5.3108838880591931E-5</v>
      </c>
      <c r="KM163" s="52">
        <v>8.4499734399205598E-5</v>
      </c>
      <c r="KN163" s="52">
        <v>1.3098606282217575E-4</v>
      </c>
      <c r="KO163" s="52">
        <v>8.4919637764000429E-5</v>
      </c>
      <c r="KP163" s="52">
        <v>3.2533708466247367E-5</v>
      </c>
      <c r="KQ163" s="52">
        <v>1.8759222885792513E-5</v>
      </c>
      <c r="KR163" s="52">
        <v>1.3123851698433479E-5</v>
      </c>
      <c r="KS163" s="52">
        <v>4.8818382281270278E-5</v>
      </c>
      <c r="KT163" s="52">
        <v>5.2443452479990663E-5</v>
      </c>
      <c r="KU163" s="52">
        <v>3.9720915980535127E-5</v>
      </c>
      <c r="KV163" s="52">
        <v>1.8631584399358768E-5</v>
      </c>
      <c r="KW163" s="52">
        <v>5.3023887805465473E-5</v>
      </c>
      <c r="KX163" s="52">
        <v>3.9133298719378673E-5</v>
      </c>
      <c r="KY163" s="52">
        <v>4.9745365160664909E-5</v>
      </c>
      <c r="KZ163" s="52">
        <v>3.3404230969189759E-5</v>
      </c>
    </row>
    <row r="164" spans="1:312" x14ac:dyDescent="0.2">
      <c r="A164" s="89">
        <v>1.022464</v>
      </c>
      <c r="B164" s="41" t="s">
        <v>796</v>
      </c>
      <c r="C164" s="51" t="s">
        <v>36</v>
      </c>
      <c r="D164" s="52">
        <v>4.6141155341552792E-6</v>
      </c>
      <c r="E164" s="52">
        <v>4.4235805448219147E-5</v>
      </c>
      <c r="F164" s="52">
        <v>1.044113158897849E-5</v>
      </c>
      <c r="G164" s="52">
        <v>2.4073288287455981E-5</v>
      </c>
      <c r="H164" s="52">
        <v>1.0800673843346186E-4</v>
      </c>
      <c r="I164" s="52">
        <v>1.1676214076373321E-4</v>
      </c>
      <c r="J164" s="52">
        <v>4.3774710136837842E-4</v>
      </c>
      <c r="K164" s="52">
        <v>2.1077409187700438E-4</v>
      </c>
      <c r="L164" s="52">
        <v>1.5044114293186669E-4</v>
      </c>
      <c r="M164" s="52">
        <v>4.1125501931732292E-5</v>
      </c>
      <c r="N164" s="52">
        <v>5.2439774579511165E-5</v>
      </c>
      <c r="O164" s="52">
        <v>3.5371949198603375E-5</v>
      </c>
      <c r="P164" s="52">
        <v>1.1569090562447828E-4</v>
      </c>
      <c r="Q164" s="52">
        <v>5.1555437940465884E-5</v>
      </c>
      <c r="R164" s="52">
        <v>3.9551594460112018E-4</v>
      </c>
      <c r="S164" s="52">
        <v>9.1216666870861418E-5</v>
      </c>
      <c r="T164" s="52">
        <v>6.0017649261937045E-5</v>
      </c>
      <c r="U164" s="52">
        <v>2.8968786483502521E-4</v>
      </c>
      <c r="V164" s="52">
        <v>1.3081674290609272E-3</v>
      </c>
      <c r="W164" s="52">
        <v>1.4384046028452108E-2</v>
      </c>
      <c r="X164" s="52">
        <v>0.90701167631930013</v>
      </c>
      <c r="Y164" s="52">
        <v>5.9561013159319088E-5</v>
      </c>
      <c r="Z164" s="52">
        <v>3.4975532240575007E-5</v>
      </c>
      <c r="AA164" s="52">
        <v>3.4287002878869207E-5</v>
      </c>
      <c r="AB164" s="52">
        <v>2.4757163576413659E-5</v>
      </c>
      <c r="AC164" s="52">
        <v>3.0727310360842318E-5</v>
      </c>
      <c r="AD164" s="52">
        <v>1.1951852079607082E-4</v>
      </c>
      <c r="AE164" s="52">
        <v>8.2620430253636747E-5</v>
      </c>
      <c r="AF164" s="52">
        <v>2.1899048168605902E-5</v>
      </c>
      <c r="AG164" s="52">
        <v>4.8822286933270832E-5</v>
      </c>
      <c r="AH164" s="52">
        <v>1.4336668879088484E-5</v>
      </c>
      <c r="AI164" s="52">
        <v>2.1080795335838304E-5</v>
      </c>
      <c r="AJ164" s="52">
        <v>3.6985013170842935E-5</v>
      </c>
      <c r="AK164" s="52">
        <v>1.7142823564130574E-5</v>
      </c>
      <c r="AL164" s="52">
        <v>1.069058202940456E-5</v>
      </c>
      <c r="AM164" s="52">
        <v>2.0058026377132114E-5</v>
      </c>
      <c r="AN164" s="52">
        <v>2.8777404757455734E-5</v>
      </c>
      <c r="AO164" s="52">
        <v>3.3988163373261351E-5</v>
      </c>
      <c r="AP164" s="52">
        <v>1.8155339110881484E-5</v>
      </c>
      <c r="AQ164" s="52">
        <v>6.6584589293642351E-5</v>
      </c>
      <c r="AR164" s="52">
        <v>1.529754029672835E-5</v>
      </c>
      <c r="AS164" s="52">
        <v>1.2026180210593733E-5</v>
      </c>
      <c r="AT164" s="52">
        <v>3.6583894707773918E-5</v>
      </c>
      <c r="AU164" s="52">
        <v>1.239062319410666E-4</v>
      </c>
      <c r="AV164" s="52">
        <v>4.3830802888074763E-5</v>
      </c>
      <c r="AW164" s="52">
        <v>4.070337421555148E-2</v>
      </c>
      <c r="AX164" s="52">
        <v>1.2825289693000771E-2</v>
      </c>
      <c r="AY164" s="52">
        <v>1.5602558924635248E-2</v>
      </c>
      <c r="AZ164" s="52">
        <v>6.3323775116259809E-5</v>
      </c>
      <c r="BA164" s="52">
        <v>2.3565393968261926E-4</v>
      </c>
      <c r="BB164" s="52">
        <v>7.112041077738495E-5</v>
      </c>
      <c r="BC164" s="52">
        <v>2.5870577543063092E-5</v>
      </c>
      <c r="BD164" s="52">
        <v>2.1941919850575242E-5</v>
      </c>
      <c r="BE164" s="52">
        <v>3.1513110892418052E-5</v>
      </c>
      <c r="BF164" s="52">
        <v>1.0377646254774556E-5</v>
      </c>
      <c r="BG164" s="52">
        <v>6.4649542231041884E-5</v>
      </c>
      <c r="BH164" s="52">
        <v>6.6037106187677146E-5</v>
      </c>
      <c r="BI164" s="52">
        <v>1.074549508272983E-4</v>
      </c>
      <c r="BJ164" s="52">
        <v>1.884927168363197E-4</v>
      </c>
      <c r="BK164" s="52">
        <v>5.0831850261987914E-5</v>
      </c>
      <c r="BL164" s="52">
        <v>3.2088643881168579E-5</v>
      </c>
      <c r="BM164" s="52">
        <v>3.3234396886921976E-6</v>
      </c>
      <c r="BN164" s="52">
        <v>1.6499842758557539E-4</v>
      </c>
      <c r="BO164" s="52">
        <v>1.9017005272570488E-5</v>
      </c>
      <c r="BP164" s="52">
        <v>2.4004522263723722E-5</v>
      </c>
      <c r="BQ164" s="52">
        <v>5.501562136839968E-5</v>
      </c>
      <c r="BR164" s="52">
        <v>1.5816863998604583E-4</v>
      </c>
      <c r="BS164" s="52">
        <v>2.849012293583014E-4</v>
      </c>
      <c r="BT164" s="52">
        <v>4.0210849454472809E-5</v>
      </c>
      <c r="BU164" s="52">
        <v>2.1483508473962393E-4</v>
      </c>
      <c r="BV164" s="52">
        <v>4.9756465503054102E-4</v>
      </c>
      <c r="BW164" s="52">
        <v>1.5326499344992613E-4</v>
      </c>
      <c r="BX164" s="52">
        <v>1.7617758414468855E-5</v>
      </c>
      <c r="BY164" s="52">
        <v>4.543207203232578E-3</v>
      </c>
      <c r="BZ164" s="52">
        <v>1.8352139329408254E-4</v>
      </c>
      <c r="CA164" s="52">
        <v>1.2548337732447041E-3</v>
      </c>
      <c r="CB164" s="52">
        <v>1.4418065848168651E-4</v>
      </c>
      <c r="CC164" s="52">
        <v>9.3727101387411523E-4</v>
      </c>
      <c r="CD164" s="52">
        <v>1.026858066345029E-5</v>
      </c>
      <c r="CE164" s="52">
        <v>5.4951702584327044E-5</v>
      </c>
      <c r="CF164" s="52">
        <v>9.0411622212085006E-6</v>
      </c>
      <c r="CG164" s="52">
        <v>5.6040014928286464E-5</v>
      </c>
      <c r="CH164" s="52">
        <v>8.9854263856423117E-5</v>
      </c>
      <c r="CI164" s="52">
        <v>8.6639973979601264E-6</v>
      </c>
      <c r="CJ164" s="52">
        <v>3.8593893612510948E-5</v>
      </c>
      <c r="CK164" s="52">
        <v>6.8461505790214936E-6</v>
      </c>
      <c r="CL164" s="52">
        <v>9.5622475571774866E-6</v>
      </c>
      <c r="CM164" s="52">
        <v>5.0041110751509347E-5</v>
      </c>
      <c r="CN164" s="52">
        <v>5.9618787987682504E-6</v>
      </c>
      <c r="CO164" s="52">
        <v>7.8244944800827362E-6</v>
      </c>
      <c r="CP164" s="52">
        <v>2.5012731435952085E-6</v>
      </c>
      <c r="CQ164" s="52">
        <v>6.1851436162125342E-6</v>
      </c>
      <c r="CR164" s="52">
        <v>7.7770815606891601E-6</v>
      </c>
      <c r="CS164" s="52">
        <v>1.7863630631346047E-4</v>
      </c>
      <c r="CT164" s="52">
        <v>6.5690039365840504E-6</v>
      </c>
      <c r="CU164" s="52">
        <v>2.2723387690304382E-5</v>
      </c>
      <c r="CV164" s="52">
        <v>3.0331886810817696E-5</v>
      </c>
      <c r="CW164" s="52">
        <v>6.2516323598182014E-6</v>
      </c>
      <c r="CX164" s="52">
        <v>2.3905247879323044E-5</v>
      </c>
      <c r="CY164" s="52">
        <v>7.5800677618544791E-6</v>
      </c>
      <c r="CZ164" s="52">
        <v>1.0616395010062684E-5</v>
      </c>
      <c r="DA164" s="52">
        <v>1.0018210173094811E-4</v>
      </c>
      <c r="DB164" s="52">
        <v>1.7440079618123684E-5</v>
      </c>
      <c r="DC164" s="52">
        <v>9.6149936456100738E-5</v>
      </c>
      <c r="DD164" s="52">
        <v>1.7607546846765994E-4</v>
      </c>
      <c r="DE164" s="52">
        <v>5.236517675565943E-5</v>
      </c>
      <c r="DF164" s="52">
        <v>9.9313490216247731E-6</v>
      </c>
      <c r="DG164" s="52">
        <v>7.2776350161255917E-5</v>
      </c>
      <c r="DH164" s="52">
        <v>1.928913305282423E-4</v>
      </c>
      <c r="DI164" s="52">
        <v>2.2029124570651136E-5</v>
      </c>
      <c r="DJ164" s="52">
        <v>3.759654059366249E-5</v>
      </c>
      <c r="DK164" s="52">
        <v>1.1521323569651682E-5</v>
      </c>
      <c r="DL164" s="52">
        <v>1.046242281999713E-5</v>
      </c>
      <c r="DM164" s="52">
        <v>9.2850816071433256E-5</v>
      </c>
      <c r="DN164" s="52">
        <v>1.2270396773797163E-5</v>
      </c>
      <c r="DO164" s="52">
        <v>3.8728515494540587E-5</v>
      </c>
      <c r="DP164" s="52">
        <v>2.6688172738579452E-5</v>
      </c>
      <c r="DQ164" s="52">
        <v>3.8334699254859049E-5</v>
      </c>
      <c r="DR164" s="52">
        <v>1.0936037035580623E-5</v>
      </c>
      <c r="DS164" s="52">
        <v>8.471947045420367E-5</v>
      </c>
      <c r="DT164" s="52">
        <v>5.1143671753812116E-5</v>
      </c>
      <c r="DU164" s="52">
        <v>2.329391504152444E-5</v>
      </c>
      <c r="DV164" s="52">
        <v>5.2131406874009209E-5</v>
      </c>
      <c r="DW164" s="52">
        <v>2.5957857863348249E-5</v>
      </c>
      <c r="DX164" s="52">
        <v>1.3820639741321053E-5</v>
      </c>
      <c r="DY164" s="52">
        <v>9.4724798507100837E-6</v>
      </c>
      <c r="DZ164" s="52">
        <v>1.1020522291312954E-5</v>
      </c>
      <c r="EA164" s="52">
        <v>4.9402753171687147E-5</v>
      </c>
      <c r="EB164" s="52">
        <v>1.0531969752880758E-4</v>
      </c>
      <c r="EC164" s="52">
        <v>2.6923216249598E-4</v>
      </c>
      <c r="ED164" s="52">
        <v>1.8053217513618795E-5</v>
      </c>
      <c r="EE164" s="52">
        <v>1.1049960834898468E-5</v>
      </c>
      <c r="EF164" s="52">
        <v>3.3586424177558468E-5</v>
      </c>
      <c r="EG164" s="52">
        <v>3.1815972966974471E-5</v>
      </c>
      <c r="EH164" s="52">
        <v>2.9746790026388939E-5</v>
      </c>
      <c r="EI164" s="52">
        <v>1.1916285009158517E-5</v>
      </c>
      <c r="EJ164" s="52">
        <v>5.7915794280345345E-6</v>
      </c>
      <c r="EK164" s="52">
        <v>2.4051135817249568E-5</v>
      </c>
      <c r="EL164" s="52">
        <v>8.5207214291732646E-5</v>
      </c>
      <c r="EM164" s="52">
        <v>1.9960515147171646E-4</v>
      </c>
      <c r="EN164" s="52">
        <v>1.4010623642416809E-4</v>
      </c>
      <c r="EO164" s="52">
        <v>1.3589711913900877E-4</v>
      </c>
      <c r="EP164" s="52">
        <v>5.5767812674946499E-5</v>
      </c>
      <c r="EQ164" s="52">
        <v>3.491054715164426E-5</v>
      </c>
      <c r="ER164" s="52">
        <v>7.6263498476345512E-5</v>
      </c>
      <c r="ES164" s="52">
        <v>2.5162228989639883E-5</v>
      </c>
      <c r="ET164" s="52">
        <v>5.6350067006856438E-5</v>
      </c>
      <c r="EU164" s="52">
        <v>5.0192753264890604E-5</v>
      </c>
      <c r="EV164" s="52">
        <v>3.4193107423237379E-4</v>
      </c>
      <c r="EW164" s="52">
        <v>3.6271814842119721E-5</v>
      </c>
      <c r="EX164" s="52">
        <v>6.7742648364359722E-5</v>
      </c>
      <c r="EY164" s="52">
        <v>2.0912213209751037E-4</v>
      </c>
      <c r="EZ164" s="52">
        <v>3.4737666496364924E-5</v>
      </c>
      <c r="FA164" s="52">
        <v>5.7976234442520039E-5</v>
      </c>
      <c r="FB164" s="52">
        <v>2.4642041714162288E-5</v>
      </c>
      <c r="FC164" s="52">
        <v>2.9187186188629245E-4</v>
      </c>
      <c r="FD164" s="52">
        <v>1.1255948201487039E-4</v>
      </c>
      <c r="FE164" s="52">
        <v>2.0835695017754492E-4</v>
      </c>
      <c r="FF164" s="52">
        <v>3.8052694929322225E-5</v>
      </c>
      <c r="FG164" s="52">
        <v>4.7880770353412248E-5</v>
      </c>
      <c r="FH164" s="52">
        <v>1.0748743840012516E-4</v>
      </c>
      <c r="FI164" s="52">
        <v>3.4150939602634203E-6</v>
      </c>
      <c r="FJ164" s="52">
        <v>1.3965675371905195E-5</v>
      </c>
      <c r="FK164" s="52">
        <v>6.5188630189737362E-5</v>
      </c>
      <c r="FL164" s="52">
        <v>1.2917554973292228E-5</v>
      </c>
      <c r="FM164" s="52">
        <v>1.5815795622384751E-5</v>
      </c>
      <c r="FN164" s="52">
        <v>3.3474459883019922E-5</v>
      </c>
      <c r="FO164" s="52">
        <v>2.2491672199900653E-5</v>
      </c>
      <c r="FP164" s="52">
        <v>5.6141047437761161E-5</v>
      </c>
      <c r="FQ164" s="52">
        <v>3.7853720065254721E-5</v>
      </c>
      <c r="FR164" s="52">
        <v>2.1105743686718448E-5</v>
      </c>
      <c r="FS164" s="52">
        <v>1.3038929468257553E-5</v>
      </c>
      <c r="FT164" s="52">
        <v>6.9073063549801876E-5</v>
      </c>
      <c r="FU164" s="52">
        <v>8.2386113591587125E-5</v>
      </c>
      <c r="FV164" s="52">
        <v>4.1283462773262694E-5</v>
      </c>
      <c r="FW164" s="52">
        <v>3.3810269446716075E-5</v>
      </c>
      <c r="FX164" s="52">
        <v>5.6472639957037433E-5</v>
      </c>
      <c r="FY164" s="52">
        <v>1.5815844483883427E-5</v>
      </c>
      <c r="FZ164" s="52">
        <v>5.734163046540422E-5</v>
      </c>
      <c r="GA164" s="52">
        <v>2.6807627982379432E-5</v>
      </c>
      <c r="GB164" s="52">
        <v>4.8180596467316988E-5</v>
      </c>
      <c r="GC164" s="52">
        <v>6.5508848561627117E-5</v>
      </c>
      <c r="GD164" s="52">
        <v>2.5484132452872595E-4</v>
      </c>
      <c r="GE164" s="52">
        <v>8.1983539542377943E-5</v>
      </c>
      <c r="GF164" s="52">
        <v>1.3131238655423634E-4</v>
      </c>
      <c r="GG164" s="52">
        <v>8.0889847226651008E-5</v>
      </c>
      <c r="GH164" s="52">
        <v>5.9602494531505938E-5</v>
      </c>
      <c r="GI164" s="52">
        <v>3.5575147589411393E-5</v>
      </c>
      <c r="GJ164" s="52">
        <v>2.6508625405373638E-5</v>
      </c>
      <c r="GK164" s="52">
        <v>4.5487459579598573E-5</v>
      </c>
      <c r="GL164" s="52">
        <v>1.4094760993034614E-5</v>
      </c>
      <c r="GM164" s="52">
        <v>1.1092907397489766E-5</v>
      </c>
      <c r="GN164" s="52">
        <v>1.1165241707584337E-4</v>
      </c>
      <c r="GO164" s="52">
        <v>0.21816200226382015</v>
      </c>
      <c r="GP164" s="52">
        <v>2.6414906110524709E-2</v>
      </c>
      <c r="GQ164" s="52">
        <v>1.3226936671370882E-2</v>
      </c>
      <c r="GR164" s="52">
        <v>0.88876086105605523</v>
      </c>
      <c r="GS164" s="52">
        <v>6.8949199202659212E-2</v>
      </c>
      <c r="GT164" s="52">
        <v>0.83006730297778553</v>
      </c>
      <c r="GU164" s="52">
        <v>0.83691140208275949</v>
      </c>
      <c r="GV164" s="52">
        <v>2.5044279955528147E-3</v>
      </c>
      <c r="GW164" s="52">
        <v>1.5181756675008828E-5</v>
      </c>
      <c r="GX164" s="52">
        <v>1.1263146630357264E-5</v>
      </c>
      <c r="GY164" s="52">
        <v>9.6245423287354391E-6</v>
      </c>
      <c r="GZ164" s="52">
        <v>2.8684543992017057E-5</v>
      </c>
      <c r="HA164" s="52">
        <v>1.4131563476255075E-5</v>
      </c>
      <c r="HB164" s="52">
        <v>2.285271375227399E-5</v>
      </c>
      <c r="HC164" s="52">
        <v>1.1710387293689306E-5</v>
      </c>
      <c r="HD164" s="52">
        <v>1.3947958273514345E-5</v>
      </c>
      <c r="HE164" s="52">
        <v>2.322748963031761E-5</v>
      </c>
      <c r="HF164" s="52">
        <v>5.7280578631343034E-6</v>
      </c>
      <c r="HG164" s="52">
        <v>6.3796988455220381E-5</v>
      </c>
      <c r="HH164" s="52">
        <v>3.0607507710926781E-5</v>
      </c>
      <c r="HI164" s="52">
        <v>1.1190873374634889E-5</v>
      </c>
      <c r="HJ164" s="52">
        <v>1.8028855334211191E-5</v>
      </c>
      <c r="HK164" s="52">
        <v>2.9766415598222247E-4</v>
      </c>
      <c r="HL164" s="52">
        <v>1.699079789145543E-4</v>
      </c>
      <c r="HM164" s="52">
        <v>2.3180652272429287E-4</v>
      </c>
      <c r="HN164" s="52">
        <v>1.3476909420166898E-4</v>
      </c>
      <c r="HO164" s="52">
        <v>1.8657822441382193E-4</v>
      </c>
      <c r="HP164" s="52">
        <v>1.9530038965819179E-5</v>
      </c>
      <c r="HQ164" s="52">
        <v>9.3589194401814689E-6</v>
      </c>
      <c r="HR164" s="52">
        <v>8.5551785613986183E-6</v>
      </c>
      <c r="HS164" s="52">
        <v>4.8385670864511409E-5</v>
      </c>
      <c r="HT164" s="52">
        <v>6.184769324661485E-5</v>
      </c>
      <c r="HU164" s="52">
        <v>2.2481878187226386E-5</v>
      </c>
      <c r="HV164" s="52">
        <v>5.1967751539825949E-5</v>
      </c>
      <c r="HW164" s="52">
        <v>2.7064579894366288E-4</v>
      </c>
      <c r="HX164" s="52">
        <v>2.9743247231860256E-4</v>
      </c>
      <c r="HY164" s="52">
        <v>9.7315458941985353E-5</v>
      </c>
      <c r="HZ164" s="52">
        <v>6.7965262792609176E-4</v>
      </c>
      <c r="IA164" s="52">
        <v>3.1073476162874652E-4</v>
      </c>
      <c r="IB164" s="52">
        <v>4.7406290258215542E-4</v>
      </c>
      <c r="IC164" s="52">
        <v>2.9934021543490562E-5</v>
      </c>
      <c r="ID164" s="52">
        <v>3.5750785806894986E-5</v>
      </c>
      <c r="IE164" s="52">
        <v>6.2257379497272078E-5</v>
      </c>
      <c r="IF164" s="52">
        <v>2.0169180168255118E-5</v>
      </c>
      <c r="IG164" s="52">
        <v>1.3188766835843185E-5</v>
      </c>
      <c r="IH164" s="52">
        <v>1.6387160435453575E-5</v>
      </c>
      <c r="II164" s="52">
        <v>1.4244266340840265E-4</v>
      </c>
      <c r="IJ164" s="52">
        <v>5.1934714099737473E-5</v>
      </c>
      <c r="IK164" s="52">
        <v>7.4624096199328338E-5</v>
      </c>
      <c r="IL164" s="52">
        <v>2.7985680073189451E-4</v>
      </c>
      <c r="IM164" s="52">
        <v>8.4261614239091365E-5</v>
      </c>
      <c r="IN164" s="52">
        <v>5.9121495002810089E-5</v>
      </c>
      <c r="IO164" s="52">
        <v>1.3791439697760606E-4</v>
      </c>
      <c r="IP164" s="52">
        <v>2.1578022434349509E-4</v>
      </c>
      <c r="IQ164" s="52">
        <v>1.8343209903594506E-4</v>
      </c>
      <c r="IR164" s="52">
        <v>2.3952330539509824E-4</v>
      </c>
      <c r="IS164" s="52">
        <v>3.9634166646313168E-4</v>
      </c>
      <c r="IT164" s="52">
        <v>4.6922364394437214E-5</v>
      </c>
      <c r="IU164" s="52">
        <v>1.6131625995121507E-4</v>
      </c>
      <c r="IV164" s="52">
        <v>1.2427609923716033E-4</v>
      </c>
      <c r="IW164" s="52">
        <v>4.7589388905000232E-5</v>
      </c>
      <c r="IX164" s="52">
        <v>2.3013133870083703E-4</v>
      </c>
      <c r="IY164" s="52">
        <v>1.5823904836415461E-5</v>
      </c>
      <c r="IZ164" s="52">
        <v>5.8045671484695705E-5</v>
      </c>
      <c r="JA164" s="52">
        <v>2.2599713790126172E-5</v>
      </c>
      <c r="JB164" s="52">
        <v>6.5800958756553383E-5</v>
      </c>
      <c r="JC164" s="52">
        <v>2.0480504379266435E-5</v>
      </c>
      <c r="JD164" s="52">
        <v>3.6026692087702574E-5</v>
      </c>
      <c r="JE164" s="52">
        <v>2.6287536670693726E-5</v>
      </c>
      <c r="JF164" s="52">
        <v>2.6878874945733895E-5</v>
      </c>
      <c r="JG164" s="52">
        <v>3.7868281843998856E-4</v>
      </c>
      <c r="JH164" s="52">
        <v>3.128690136909613E-4</v>
      </c>
      <c r="JI164" s="52">
        <v>5.9168906214120652E-4</v>
      </c>
      <c r="JJ164" s="52">
        <v>4.7237049122764358E-4</v>
      </c>
      <c r="JK164" s="52">
        <v>3.0310521148988135E-4</v>
      </c>
      <c r="JL164" s="52">
        <v>1.8195296053888253E-3</v>
      </c>
      <c r="JM164" s="52">
        <v>2.7462251217956336E-3</v>
      </c>
      <c r="JN164" s="52">
        <v>9.3494492834717639E-5</v>
      </c>
      <c r="JO164" s="52">
        <v>1.2859896903062476E-4</v>
      </c>
      <c r="JP164" s="52">
        <v>1.0061368898759111E-4</v>
      </c>
      <c r="JQ164" s="52">
        <v>6.7933911335905695E-5</v>
      </c>
      <c r="JR164" s="52">
        <v>3.4931436984689375E-5</v>
      </c>
      <c r="JS164" s="52">
        <v>1.0291276175472315E-5</v>
      </c>
      <c r="JT164" s="52">
        <v>0</v>
      </c>
      <c r="JU164" s="52">
        <v>1.0113319635800918E-4</v>
      </c>
      <c r="JV164" s="52">
        <v>1.6351599507926771E-5</v>
      </c>
      <c r="JW164" s="52">
        <v>2.9452511402907945E-5</v>
      </c>
      <c r="JX164" s="52">
        <v>4.5141750763263027E-5</v>
      </c>
      <c r="JY164" s="52">
        <v>4.7152164208237304E-5</v>
      </c>
      <c r="JZ164" s="52">
        <v>1.4868937208985887E-5</v>
      </c>
      <c r="KA164" s="52">
        <v>7.9989333046505612E-5</v>
      </c>
      <c r="KB164" s="52">
        <v>5.0332546706948069E-5</v>
      </c>
      <c r="KC164" s="52">
        <v>1.6795523670624568E-5</v>
      </c>
      <c r="KD164" s="52">
        <v>1.3062607517592215E-5</v>
      </c>
      <c r="KE164" s="52">
        <v>8.183072828376967E-5</v>
      </c>
      <c r="KF164" s="52">
        <v>3.3277173470397497E-5</v>
      </c>
      <c r="KG164" s="52">
        <v>5.4547598157901897E-5</v>
      </c>
      <c r="KH164" s="52">
        <v>8.4359425364221486E-6</v>
      </c>
      <c r="KI164" s="52">
        <v>5.9626061389920445E-6</v>
      </c>
      <c r="KJ164" s="52">
        <v>3.0856310808866421E-5</v>
      </c>
      <c r="KK164" s="52">
        <v>2.0618733625445859E-5</v>
      </c>
      <c r="KL164" s="52">
        <v>5.8045996733068895E-5</v>
      </c>
      <c r="KM164" s="52">
        <v>1.3261735225455017E-5</v>
      </c>
      <c r="KN164" s="52">
        <v>1.7534313764184161E-5</v>
      </c>
      <c r="KO164" s="52">
        <v>6.040595541740007E-5</v>
      </c>
      <c r="KP164" s="52">
        <v>7.9861594531188359E-5</v>
      </c>
      <c r="KQ164" s="52">
        <v>4.8377216718463062E-5</v>
      </c>
      <c r="KR164" s="52">
        <v>6.8859248776987183E-5</v>
      </c>
      <c r="KS164" s="52">
        <v>1.0690445795368035E-4</v>
      </c>
      <c r="KT164" s="52">
        <v>3.1507154035884723E-5</v>
      </c>
      <c r="KU164" s="52">
        <v>7.2371000053318219E-5</v>
      </c>
      <c r="KV164" s="52">
        <v>4.2367495992095718E-5</v>
      </c>
      <c r="KW164" s="52">
        <v>5.1476861902837268E-5</v>
      </c>
      <c r="KX164" s="52">
        <v>4.2854361496917199E-5</v>
      </c>
      <c r="KY164" s="52">
        <v>4.1129094638533398E-5</v>
      </c>
      <c r="KZ164" s="52">
        <v>6.3754962495963437E-5</v>
      </c>
    </row>
    <row r="165" spans="1:312" x14ac:dyDescent="0.2">
      <c r="A165" s="89">
        <v>1.0034449999999999</v>
      </c>
      <c r="B165" s="41" t="s">
        <v>795</v>
      </c>
      <c r="C165" s="51" t="s">
        <v>126</v>
      </c>
      <c r="D165" s="52">
        <v>0</v>
      </c>
      <c r="E165" s="52">
        <v>3.4424071393636863E-6</v>
      </c>
      <c r="F165" s="52">
        <v>1.6652217199654054E-5</v>
      </c>
      <c r="G165" s="52">
        <v>1.912839475081033E-6</v>
      </c>
      <c r="H165" s="52">
        <v>0</v>
      </c>
      <c r="I165" s="52">
        <v>7.1020821003519202E-6</v>
      </c>
      <c r="J165" s="52">
        <v>1.7645699350023951E-5</v>
      </c>
      <c r="K165" s="52">
        <v>4.3132179216796344E-5</v>
      </c>
      <c r="L165" s="52">
        <v>2.9348860174586677E-5</v>
      </c>
      <c r="M165" s="52">
        <v>1.741745706552634E-5</v>
      </c>
      <c r="N165" s="52">
        <v>7.8698546810724126E-5</v>
      </c>
      <c r="O165" s="52">
        <v>1.3324320713158113E-5</v>
      </c>
      <c r="P165" s="52">
        <v>1.477794564937544E-5</v>
      </c>
      <c r="Q165" s="52">
        <v>9.0642688013805437E-5</v>
      </c>
      <c r="R165" s="52">
        <v>4.3674450343037156E-5</v>
      </c>
      <c r="S165" s="52">
        <v>3.3609852557120363E-5</v>
      </c>
      <c r="T165" s="52">
        <v>8.305835692936065E-5</v>
      </c>
      <c r="U165" s="52">
        <v>7.2512313582225534E-5</v>
      </c>
      <c r="V165" s="52">
        <v>1.0511728497325473E-4</v>
      </c>
      <c r="W165" s="52">
        <v>1.7801892623797212E-5</v>
      </c>
      <c r="X165" s="52">
        <v>1.8678564874578112E-5</v>
      </c>
      <c r="Y165" s="52">
        <v>3.4658719860133246E-4</v>
      </c>
      <c r="Z165" s="52">
        <v>3.4159474303769287E-4</v>
      </c>
      <c r="AA165" s="52">
        <v>2.1051436471609771E-4</v>
      </c>
      <c r="AB165" s="52">
        <v>1.3141423326490866E-4</v>
      </c>
      <c r="AC165" s="52">
        <v>0.97220390868728734</v>
      </c>
      <c r="AD165" s="52">
        <v>1.1180242463476821E-2</v>
      </c>
      <c r="AE165" s="52">
        <v>1.5297346553063253E-4</v>
      </c>
      <c r="AF165" s="52">
        <v>8.0329950906437219E-6</v>
      </c>
      <c r="AG165" s="52">
        <v>6.809650666018777E-5</v>
      </c>
      <c r="AH165" s="52">
        <v>6.3675958516956336E-6</v>
      </c>
      <c r="AI165" s="52">
        <v>2.2386455752455034E-5</v>
      </c>
      <c r="AJ165" s="52">
        <v>4.968666494985276E-5</v>
      </c>
      <c r="AK165" s="52">
        <v>1.9742229370890924E-4</v>
      </c>
      <c r="AL165" s="52">
        <v>9.1817693883751217E-5</v>
      </c>
      <c r="AM165" s="52">
        <v>4.5527630283229701E-5</v>
      </c>
      <c r="AN165" s="52">
        <v>1.6422069253195765E-5</v>
      </c>
      <c r="AO165" s="52">
        <v>1.812702046573939E-4</v>
      </c>
      <c r="AP165" s="52">
        <v>7.8065215678435268E-5</v>
      </c>
      <c r="AQ165" s="52">
        <v>3.3490878380809955E-5</v>
      </c>
      <c r="AR165" s="52">
        <v>8.6025783232755715E-5</v>
      </c>
      <c r="AS165" s="52">
        <v>1.257712905345558E-4</v>
      </c>
      <c r="AT165" s="52">
        <v>4.7878334035749851E-5</v>
      </c>
      <c r="AU165" s="52">
        <v>9.3035395996705295E-5</v>
      </c>
      <c r="AV165" s="52">
        <v>2.1049346326403815E-5</v>
      </c>
      <c r="AW165" s="52">
        <v>2.2463959977047471E-5</v>
      </c>
      <c r="AX165" s="52">
        <v>4.6420160495907694E-5</v>
      </c>
      <c r="AY165" s="52">
        <v>7.037959829482625E-5</v>
      </c>
      <c r="AZ165" s="52">
        <v>0.14896238568876197</v>
      </c>
      <c r="BA165" s="52">
        <v>8.4141826902989127E-3</v>
      </c>
      <c r="BB165" s="52">
        <v>2.8932763588951143E-4</v>
      </c>
      <c r="BC165" s="52">
        <v>2.4011248847773728E-5</v>
      </c>
      <c r="BD165" s="52">
        <v>4.8621527793314947E-5</v>
      </c>
      <c r="BE165" s="52">
        <v>2.422857772218226E-5</v>
      </c>
      <c r="BF165" s="52">
        <v>9.0997727673288565E-5</v>
      </c>
      <c r="BG165" s="52">
        <v>2.8354739431439308E-4</v>
      </c>
      <c r="BH165" s="52">
        <v>5.3090501051787871E-5</v>
      </c>
      <c r="BI165" s="52">
        <v>4.3868372554958245E-5</v>
      </c>
      <c r="BJ165" s="52">
        <v>8.502034025368117E-5</v>
      </c>
      <c r="BK165" s="52">
        <v>3.0737458201596688E-5</v>
      </c>
      <c r="BL165" s="52">
        <v>3.1507079972874475E-5</v>
      </c>
      <c r="BM165" s="52">
        <v>7.3186384633966486E-6</v>
      </c>
      <c r="BN165" s="52">
        <v>2.226885682248689E-5</v>
      </c>
      <c r="BO165" s="52">
        <v>4.4178422758598971E-5</v>
      </c>
      <c r="BP165" s="52">
        <v>5.3300593998535683E-5</v>
      </c>
      <c r="BQ165" s="52">
        <v>1.7188808615966925E-5</v>
      </c>
      <c r="BR165" s="52">
        <v>3.4913017534990925E-5</v>
      </c>
      <c r="BS165" s="52">
        <v>3.9178502389877099E-5</v>
      </c>
      <c r="BT165" s="52">
        <v>3.92097494680544E-6</v>
      </c>
      <c r="BU165" s="52">
        <v>7.0966544508584473E-5</v>
      </c>
      <c r="BV165" s="52">
        <v>4.0837760274464439E-5</v>
      </c>
      <c r="BW165" s="52">
        <v>5.960225894676788E-6</v>
      </c>
      <c r="BX165" s="52">
        <v>1.8802441237279343E-5</v>
      </c>
      <c r="BY165" s="52">
        <v>2.5879863944433637E-5</v>
      </c>
      <c r="BZ165" s="52">
        <v>2.6932190193621251E-5</v>
      </c>
      <c r="CA165" s="52">
        <v>1.8610757869517383E-5</v>
      </c>
      <c r="CB165" s="52">
        <v>1.5664938777791033E-5</v>
      </c>
      <c r="CC165" s="52">
        <v>9.2897015748641921E-5</v>
      </c>
      <c r="CD165" s="52">
        <v>4.7700681496330079E-3</v>
      </c>
      <c r="CE165" s="52">
        <v>5.402758553258051E-3</v>
      </c>
      <c r="CF165" s="52">
        <v>5.7238324181745695E-3</v>
      </c>
      <c r="CG165" s="52">
        <v>6.2244151868149061E-3</v>
      </c>
      <c r="CH165" s="52">
        <v>0.42215986862146015</v>
      </c>
      <c r="CI165" s="52">
        <v>1.4484204265374416E-2</v>
      </c>
      <c r="CJ165" s="52">
        <v>1.5964710100349552E-2</v>
      </c>
      <c r="CK165" s="52">
        <v>0.5758509947955297</v>
      </c>
      <c r="CL165" s="52">
        <v>3.8577307741402733E-6</v>
      </c>
      <c r="CM165" s="52">
        <v>3.4802603014185314E-5</v>
      </c>
      <c r="CN165" s="52">
        <v>1.2480305325825771E-4</v>
      </c>
      <c r="CO165" s="52">
        <v>1.0205138545299397E-4</v>
      </c>
      <c r="CP165" s="52">
        <v>2.8321153005317379E-5</v>
      </c>
      <c r="CQ165" s="52">
        <v>3.5119273503392711E-5</v>
      </c>
      <c r="CR165" s="52">
        <v>1.1538762145362924E-5</v>
      </c>
      <c r="CS165" s="52">
        <v>1.3727921500900542E-4</v>
      </c>
      <c r="CT165" s="52">
        <v>2.2998961628312413E-5</v>
      </c>
      <c r="CU165" s="52">
        <v>5.2545112278883225E-5</v>
      </c>
      <c r="CV165" s="52">
        <v>3.0960837314917598E-5</v>
      </c>
      <c r="CW165" s="52">
        <v>9.800799371860622E-5</v>
      </c>
      <c r="CX165" s="52">
        <v>7.6902577024516286E-6</v>
      </c>
      <c r="CY165" s="52">
        <v>1.7848102815146719E-5</v>
      </c>
      <c r="CZ165" s="52">
        <v>1.5026389621479512E-4</v>
      </c>
      <c r="DA165" s="52">
        <v>8.0413021262973093E-6</v>
      </c>
      <c r="DB165" s="52">
        <v>8.7760571954155573E-6</v>
      </c>
      <c r="DC165" s="52">
        <v>8.1993069673705823E-5</v>
      </c>
      <c r="DD165" s="52">
        <v>2.3712838381747948E-4</v>
      </c>
      <c r="DE165" s="52">
        <v>4.6094122959893829E-5</v>
      </c>
      <c r="DF165" s="52">
        <v>9.275128678470134E-5</v>
      </c>
      <c r="DG165" s="52">
        <v>3.9671692244502583E-4</v>
      </c>
      <c r="DH165" s="52">
        <v>1.0678370375287631E-4</v>
      </c>
      <c r="DI165" s="52">
        <v>6.7130120658615101E-5</v>
      </c>
      <c r="DJ165" s="52">
        <v>7.5038786219088337E-5</v>
      </c>
      <c r="DK165" s="52">
        <v>7.9812597442622786E-5</v>
      </c>
      <c r="DL165" s="52">
        <v>1.9175966114989376E-4</v>
      </c>
      <c r="DM165" s="52">
        <v>4.0858580362557194E-5</v>
      </c>
      <c r="DN165" s="52">
        <v>7.0578684819672257E-5</v>
      </c>
      <c r="DO165" s="52">
        <v>4.3850243334934236E-5</v>
      </c>
      <c r="DP165" s="52">
        <v>1.2886238183550613E-4</v>
      </c>
      <c r="DQ165" s="52">
        <v>3.5228986014138904E-5</v>
      </c>
      <c r="DR165" s="52">
        <v>7.5019297862349675E-5</v>
      </c>
      <c r="DS165" s="52">
        <v>9.1247672188239887E-5</v>
      </c>
      <c r="DT165" s="52">
        <v>1.690184085941082E-4</v>
      </c>
      <c r="DU165" s="52">
        <v>7.2000979245106242E-5</v>
      </c>
      <c r="DV165" s="52">
        <v>1.8969964731643605E-5</v>
      </c>
      <c r="DW165" s="52">
        <v>2.7089669675399452E-5</v>
      </c>
      <c r="DX165" s="52">
        <v>8.7025447661479657E-6</v>
      </c>
      <c r="DY165" s="52">
        <v>1.7217396777827551E-5</v>
      </c>
      <c r="DZ165" s="52">
        <v>1.2360355815360175E-4</v>
      </c>
      <c r="EA165" s="52">
        <v>2.6573926557743384E-5</v>
      </c>
      <c r="EB165" s="52">
        <v>3.0821891048746942E-5</v>
      </c>
      <c r="EC165" s="52">
        <v>1.9016047143181474E-5</v>
      </c>
      <c r="ED165" s="52">
        <v>6.5746421411966416E-5</v>
      </c>
      <c r="EE165" s="52">
        <v>1.7084336609984865E-5</v>
      </c>
      <c r="EF165" s="52">
        <v>5.0651874535493454E-5</v>
      </c>
      <c r="EG165" s="52">
        <v>3.9272000472771364E-5</v>
      </c>
      <c r="EH165" s="52">
        <v>8.919490307110203E-5</v>
      </c>
      <c r="EI165" s="52">
        <v>2.4546120018865446E-5</v>
      </c>
      <c r="EJ165" s="52">
        <v>4.4564304820224748E-5</v>
      </c>
      <c r="EK165" s="52">
        <v>3.6649992156739809E-5</v>
      </c>
      <c r="EL165" s="52">
        <v>2.7336102878576345E-6</v>
      </c>
      <c r="EM165" s="52">
        <v>8.338101622030998E-6</v>
      </c>
      <c r="EN165" s="52">
        <v>4.9486421181883014E-6</v>
      </c>
      <c r="EO165" s="52">
        <v>6.276958312869989E-6</v>
      </c>
      <c r="EP165" s="52">
        <v>7.566171620188838E-6</v>
      </c>
      <c r="EQ165" s="52">
        <v>3.4552323253632985E-5</v>
      </c>
      <c r="ER165" s="52">
        <v>7.298491981786078E-6</v>
      </c>
      <c r="ES165" s="52">
        <v>2.5189025825624591E-6</v>
      </c>
      <c r="ET165" s="52">
        <v>3.9174566583166595E-5</v>
      </c>
      <c r="EU165" s="52">
        <v>3.6536800259935854E-6</v>
      </c>
      <c r="EV165" s="52">
        <v>5.6901747296397575E-6</v>
      </c>
      <c r="EW165" s="52">
        <v>2.384639314235768E-5</v>
      </c>
      <c r="EX165" s="52">
        <v>6.2265132459088729E-5</v>
      </c>
      <c r="EY165" s="52">
        <v>2.6059860965202949E-5</v>
      </c>
      <c r="EZ165" s="52">
        <v>8.6367181236937616E-5</v>
      </c>
      <c r="FA165" s="52">
        <v>2.8402432219513791E-5</v>
      </c>
      <c r="FB165" s="52">
        <v>8.0211230163964204E-5</v>
      </c>
      <c r="FC165" s="52">
        <v>2.5418116050970225E-5</v>
      </c>
      <c r="FD165" s="52">
        <v>3.9623377474596932E-5</v>
      </c>
      <c r="FE165" s="52">
        <v>4.0657546534686581E-6</v>
      </c>
      <c r="FF165" s="52">
        <v>1.5267907089189119E-5</v>
      </c>
      <c r="FG165" s="52">
        <v>1.6981753081947021E-5</v>
      </c>
      <c r="FH165" s="52">
        <v>3.765895421210485E-5</v>
      </c>
      <c r="FI165" s="52">
        <v>1.1030026875914622E-5</v>
      </c>
      <c r="FJ165" s="52">
        <v>6.5727935555258212E-5</v>
      </c>
      <c r="FK165" s="52">
        <v>3.2511479994245044E-6</v>
      </c>
      <c r="FL165" s="52">
        <v>7.8540357810904824E-6</v>
      </c>
      <c r="FM165" s="52">
        <v>4.2604209618473777E-5</v>
      </c>
      <c r="FN165" s="52">
        <v>7.0813543317899532E-6</v>
      </c>
      <c r="FO165" s="52">
        <v>1.7924048457642758E-5</v>
      </c>
      <c r="FP165" s="52">
        <v>7.1509267127427623E-5</v>
      </c>
      <c r="FQ165" s="52">
        <v>4.376303390528521E-5</v>
      </c>
      <c r="FR165" s="52">
        <v>1.8271795866714981E-5</v>
      </c>
      <c r="FS165" s="52">
        <v>1.5527274786627313E-5</v>
      </c>
      <c r="FT165" s="52">
        <v>1.182464712617895E-5</v>
      </c>
      <c r="FU165" s="52">
        <v>2.9122923988622231E-5</v>
      </c>
      <c r="FV165" s="52">
        <v>1.6187913826030392E-4</v>
      </c>
      <c r="FW165" s="52">
        <v>0</v>
      </c>
      <c r="FX165" s="52">
        <v>0</v>
      </c>
      <c r="FY165" s="52">
        <v>0</v>
      </c>
      <c r="FZ165" s="52">
        <v>2.5954527617482683E-5</v>
      </c>
      <c r="GA165" s="52">
        <v>8.5457126929840314E-5</v>
      </c>
      <c r="GB165" s="52">
        <v>5.1102691880708565E-6</v>
      </c>
      <c r="GC165" s="52">
        <v>4.4146684098269815E-6</v>
      </c>
      <c r="GD165" s="52">
        <v>8.7966925129833222E-6</v>
      </c>
      <c r="GE165" s="52">
        <v>8.8568604843381102E-6</v>
      </c>
      <c r="GF165" s="52">
        <v>3.1719374753901629E-5</v>
      </c>
      <c r="GG165" s="52">
        <v>4.6727995467674676E-5</v>
      </c>
      <c r="GH165" s="52">
        <v>1.1178949178777195E-4</v>
      </c>
      <c r="GI165" s="52">
        <v>1.3954579011822839E-4</v>
      </c>
      <c r="GJ165" s="52">
        <v>1.2897175624170399E-4</v>
      </c>
      <c r="GK165" s="52">
        <v>1.327896757807785E-4</v>
      </c>
      <c r="GL165" s="52">
        <v>3.5657547910886454E-4</v>
      </c>
      <c r="GM165" s="52">
        <v>7.9548443888068261E-4</v>
      </c>
      <c r="GN165" s="52">
        <v>4.7079063280969734E-4</v>
      </c>
      <c r="GO165" s="52">
        <v>3.7629048682347953E-6</v>
      </c>
      <c r="GP165" s="52">
        <v>1.1184920673886198E-4</v>
      </c>
      <c r="GQ165" s="52">
        <v>8.6073004989419902E-5</v>
      </c>
      <c r="GR165" s="52">
        <v>1.1822482826505444E-4</v>
      </c>
      <c r="GS165" s="52">
        <v>3.849248811719116E-5</v>
      </c>
      <c r="GT165" s="52">
        <v>4.146824695262218E-5</v>
      </c>
      <c r="GU165" s="52">
        <v>4.8441854141622217E-5</v>
      </c>
      <c r="GV165" s="52">
        <v>3.3955136534444208E-5</v>
      </c>
      <c r="GW165" s="52">
        <v>1.178044324211168E-4</v>
      </c>
      <c r="GX165" s="52">
        <v>1.3673646738135306E-5</v>
      </c>
      <c r="GY165" s="52">
        <v>3.3757723093325796E-6</v>
      </c>
      <c r="GZ165" s="52">
        <v>5.5429887868421343E-5</v>
      </c>
      <c r="HA165" s="52">
        <v>2.895298138256402E-5</v>
      </c>
      <c r="HB165" s="52">
        <v>8.2062645214359101E-5</v>
      </c>
      <c r="HC165" s="52">
        <v>2.0136322766545046E-4</v>
      </c>
      <c r="HD165" s="52">
        <v>1.0720494207403089E-4</v>
      </c>
      <c r="HE165" s="52">
        <v>3.0541269423004392E-5</v>
      </c>
      <c r="HF165" s="52">
        <v>4.955988787326733E-4</v>
      </c>
      <c r="HG165" s="52">
        <v>3.8452552826840977E-5</v>
      </c>
      <c r="HH165" s="52">
        <v>2.7444122669604536E-5</v>
      </c>
      <c r="HI165" s="52">
        <v>1.8191698917528117E-4</v>
      </c>
      <c r="HJ165" s="52">
        <v>1.9102721717373101E-5</v>
      </c>
      <c r="HK165" s="52">
        <v>3.3672575212283125E-5</v>
      </c>
      <c r="HL165" s="52">
        <v>1.8808474998576828E-5</v>
      </c>
      <c r="HM165" s="52">
        <v>5.2913087214094968E-5</v>
      </c>
      <c r="HN165" s="52">
        <v>2.4307948148977228E-4</v>
      </c>
      <c r="HO165" s="52">
        <v>1.0332337129434649E-4</v>
      </c>
      <c r="HP165" s="52">
        <v>5.5876961783643143E-5</v>
      </c>
      <c r="HQ165" s="52">
        <v>3.4324379230255568E-5</v>
      </c>
      <c r="HR165" s="52">
        <v>1.6149524758530734E-4</v>
      </c>
      <c r="HS165" s="52">
        <v>3.5585472017903549E-5</v>
      </c>
      <c r="HT165" s="52">
        <v>8.1074430156462157E-5</v>
      </c>
      <c r="HU165" s="52">
        <v>1.0111813429957507E-4</v>
      </c>
      <c r="HV165" s="52">
        <v>1.8572845000296183E-5</v>
      </c>
      <c r="HW165" s="52">
        <v>7.8339959947575135E-5</v>
      </c>
      <c r="HX165" s="52">
        <v>1.8960444720424337E-4</v>
      </c>
      <c r="HY165" s="52">
        <v>5.4215180195051733E-4</v>
      </c>
      <c r="HZ165" s="52">
        <v>1.2183445342665392E-4</v>
      </c>
      <c r="IA165" s="52">
        <v>1.3299481522169925E-4</v>
      </c>
      <c r="IB165" s="52">
        <v>8.6259354136881321E-5</v>
      </c>
      <c r="IC165" s="52">
        <v>3.2275229932366914E-5</v>
      </c>
      <c r="ID165" s="52">
        <v>3.5027709568758183E-5</v>
      </c>
      <c r="IE165" s="52">
        <v>1.4888618722423816E-4</v>
      </c>
      <c r="IF165" s="52">
        <v>3.4140461935506267E-5</v>
      </c>
      <c r="IG165" s="52">
        <v>9.9050111159164598E-6</v>
      </c>
      <c r="IH165" s="52">
        <v>4.9017070744403311E-5</v>
      </c>
      <c r="II165" s="52">
        <v>1.9301867999094496E-3</v>
      </c>
      <c r="IJ165" s="52">
        <v>9.1637622235836821E-6</v>
      </c>
      <c r="IK165" s="52">
        <v>1.7764990065362493E-5</v>
      </c>
      <c r="IL165" s="52">
        <v>1.6871823547703497E-5</v>
      </c>
      <c r="IM165" s="52">
        <v>1.7958118310273541E-5</v>
      </c>
      <c r="IN165" s="52">
        <v>2.9757861541530566E-6</v>
      </c>
      <c r="IO165" s="52">
        <v>3.283861270818829E-5</v>
      </c>
      <c r="IP165" s="52">
        <v>1.4273554186471558E-5</v>
      </c>
      <c r="IQ165" s="52">
        <v>8.5577201220341924E-6</v>
      </c>
      <c r="IR165" s="52">
        <v>1.4233202673167941E-5</v>
      </c>
      <c r="IS165" s="52">
        <v>3.8930629733486028E-5</v>
      </c>
      <c r="IT165" s="52">
        <v>1.8811649306101849E-5</v>
      </c>
      <c r="IU165" s="52">
        <v>2.2933100013973075E-5</v>
      </c>
      <c r="IV165" s="52">
        <v>3.7078133957235426E-6</v>
      </c>
      <c r="IW165" s="52">
        <v>1.817162542907164E-5</v>
      </c>
      <c r="IX165" s="52">
        <v>1.2009690112960128E-5</v>
      </c>
      <c r="IY165" s="52">
        <v>2.5586818600167204E-6</v>
      </c>
      <c r="IZ165" s="52">
        <v>6.6396407112175005E-5</v>
      </c>
      <c r="JA165" s="52">
        <v>2.0418437371495158E-5</v>
      </c>
      <c r="JB165" s="52">
        <v>6.9045176111483971E-5</v>
      </c>
      <c r="JC165" s="52">
        <v>1.9057900492332259E-5</v>
      </c>
      <c r="JD165" s="52">
        <v>1.0579218303145853E-5</v>
      </c>
      <c r="JE165" s="52">
        <v>9.9775059312409421E-6</v>
      </c>
      <c r="JF165" s="52">
        <v>2.1064139575060629E-5</v>
      </c>
      <c r="JG165" s="52">
        <v>5.8710397318873723E-5</v>
      </c>
      <c r="JH165" s="52">
        <v>7.4559403106313007E-5</v>
      </c>
      <c r="JI165" s="52">
        <v>7.4478998827179739E-5</v>
      </c>
      <c r="JJ165" s="52">
        <v>5.1382129194935752E-5</v>
      </c>
      <c r="JK165" s="52">
        <v>3.9698054668329337E-5</v>
      </c>
      <c r="JL165" s="52">
        <v>2.2977259462346591E-5</v>
      </c>
      <c r="JM165" s="52">
        <v>5.00128539540567E-5</v>
      </c>
      <c r="JN165" s="52">
        <v>1.3704592644673788E-5</v>
      </c>
      <c r="JO165" s="52">
        <v>2.541619819293851E-5</v>
      </c>
      <c r="JP165" s="52">
        <v>1.1203179788471426E-5</v>
      </c>
      <c r="JQ165" s="52">
        <v>2.4024307521566499E-5</v>
      </c>
      <c r="JR165" s="52">
        <v>1.008216325807026E-4</v>
      </c>
      <c r="JS165" s="52">
        <v>9.5038170485892084E-6</v>
      </c>
      <c r="JT165" s="52">
        <v>4.2537430907155419E-5</v>
      </c>
      <c r="JU165" s="52">
        <v>5.2037568973701939E-6</v>
      </c>
      <c r="JV165" s="52">
        <v>1.2927226851892577E-5</v>
      </c>
      <c r="JW165" s="52">
        <v>1.3389684671163279E-5</v>
      </c>
      <c r="JX165" s="52">
        <v>2.2875448187249067E-5</v>
      </c>
      <c r="JY165" s="52">
        <v>3.2294101319783177E-5</v>
      </c>
      <c r="JZ165" s="52">
        <v>7.7197587818360867E-5</v>
      </c>
      <c r="KA165" s="52">
        <v>7.1293011646136851E-5</v>
      </c>
      <c r="KB165" s="52">
        <v>2.4947613893561592E-5</v>
      </c>
      <c r="KC165" s="52">
        <v>3.9336597753865514E-5</v>
      </c>
      <c r="KD165" s="52">
        <v>9.8365481845541736E-5</v>
      </c>
      <c r="KE165" s="52">
        <v>9.2274245479981927E-5</v>
      </c>
      <c r="KF165" s="52">
        <v>7.4791426115114557E-5</v>
      </c>
      <c r="KG165" s="52">
        <v>2.8597158091561785E-5</v>
      </c>
      <c r="KH165" s="52">
        <v>5.5455083068580711E-5</v>
      </c>
      <c r="KI165" s="52">
        <v>1.4296042671277783E-5</v>
      </c>
      <c r="KJ165" s="52">
        <v>7.1181089021403999E-5</v>
      </c>
      <c r="KK165" s="52">
        <v>2.9661943523229415E-5</v>
      </c>
      <c r="KL165" s="52">
        <v>3.5140947067630122E-5</v>
      </c>
      <c r="KM165" s="52">
        <v>2.1264150882494746E-5</v>
      </c>
      <c r="KN165" s="52">
        <v>4.319127990453364E-5</v>
      </c>
      <c r="KO165" s="52">
        <v>6.9398356242155677E-5</v>
      </c>
      <c r="KP165" s="52">
        <v>3.8097729694217313E-5</v>
      </c>
      <c r="KQ165" s="52">
        <v>3.482985584964166E-5</v>
      </c>
      <c r="KR165" s="52">
        <v>7.8617040529712951E-5</v>
      </c>
      <c r="KS165" s="52">
        <v>3.6175079331490472E-5</v>
      </c>
      <c r="KT165" s="52">
        <v>6.0241236089172769E-5</v>
      </c>
      <c r="KU165" s="52">
        <v>5.2726513079479893E-5</v>
      </c>
      <c r="KV165" s="52">
        <v>4.9376069088885894E-5</v>
      </c>
      <c r="KW165" s="52">
        <v>9.2711052307504316E-5</v>
      </c>
      <c r="KX165" s="52">
        <v>2.5155554061905848E-5</v>
      </c>
      <c r="KY165" s="52">
        <v>6.2884462069828895E-5</v>
      </c>
      <c r="KZ165" s="52">
        <v>1.9898638033078155E-4</v>
      </c>
    </row>
    <row r="166" spans="1:312" x14ac:dyDescent="0.2">
      <c r="A166" s="89">
        <v>1.0408660000000001</v>
      </c>
      <c r="B166" s="41" t="s">
        <v>7305</v>
      </c>
      <c r="C166" s="51" t="s">
        <v>117</v>
      </c>
      <c r="D166" s="52">
        <v>0</v>
      </c>
      <c r="E166" s="52">
        <v>0</v>
      </c>
      <c r="F166" s="52">
        <v>0</v>
      </c>
      <c r="G166" s="52">
        <v>0</v>
      </c>
      <c r="H166" s="52">
        <v>0</v>
      </c>
      <c r="I166" s="52">
        <v>0</v>
      </c>
      <c r="J166" s="52">
        <v>0</v>
      </c>
      <c r="K166" s="52">
        <v>0</v>
      </c>
      <c r="L166" s="52">
        <v>0</v>
      </c>
      <c r="M166" s="52">
        <v>0</v>
      </c>
      <c r="N166" s="52">
        <v>0</v>
      </c>
      <c r="O166" s="52">
        <v>0</v>
      </c>
      <c r="P166" s="52">
        <v>0</v>
      </c>
      <c r="Q166" s="52">
        <v>0</v>
      </c>
      <c r="R166" s="52">
        <v>0</v>
      </c>
      <c r="S166" s="52">
        <v>0</v>
      </c>
      <c r="T166" s="52">
        <v>0</v>
      </c>
      <c r="U166" s="52">
        <v>0</v>
      </c>
      <c r="V166" s="52">
        <v>0</v>
      </c>
      <c r="W166" s="52">
        <v>0</v>
      </c>
      <c r="X166" s="52">
        <v>0</v>
      </c>
      <c r="Y166" s="52">
        <v>0</v>
      </c>
      <c r="Z166" s="52">
        <v>0</v>
      </c>
      <c r="AA166" s="52">
        <v>0</v>
      </c>
      <c r="AB166" s="52">
        <v>0</v>
      </c>
      <c r="AC166" s="52">
        <v>0</v>
      </c>
      <c r="AD166" s="52">
        <v>2.1983953185561434E-6</v>
      </c>
      <c r="AE166" s="52">
        <v>0</v>
      </c>
      <c r="AF166" s="52">
        <v>0</v>
      </c>
      <c r="AG166" s="52">
        <v>0</v>
      </c>
      <c r="AH166" s="52">
        <v>0</v>
      </c>
      <c r="AI166" s="52">
        <v>0</v>
      </c>
      <c r="AJ166" s="52">
        <v>0</v>
      </c>
      <c r="AK166" s="52">
        <v>0</v>
      </c>
      <c r="AL166" s="52">
        <v>0</v>
      </c>
      <c r="AM166" s="52">
        <v>0</v>
      </c>
      <c r="AN166" s="52">
        <v>0</v>
      </c>
      <c r="AO166" s="52">
        <v>0</v>
      </c>
      <c r="AP166" s="52">
        <v>0</v>
      </c>
      <c r="AQ166" s="52">
        <v>0</v>
      </c>
      <c r="AR166" s="52">
        <v>1.6388634089687308E-3</v>
      </c>
      <c r="AS166" s="52">
        <v>0</v>
      </c>
      <c r="AT166" s="52">
        <v>0</v>
      </c>
      <c r="AU166" s="52">
        <v>0</v>
      </c>
      <c r="AV166" s="52">
        <v>0</v>
      </c>
      <c r="AW166" s="52">
        <v>0</v>
      </c>
      <c r="AX166" s="52">
        <v>0</v>
      </c>
      <c r="AY166" s="52">
        <v>0</v>
      </c>
      <c r="AZ166" s="52">
        <v>0</v>
      </c>
      <c r="BA166" s="52">
        <v>0</v>
      </c>
      <c r="BB166" s="52">
        <v>0</v>
      </c>
      <c r="BC166" s="52">
        <v>0</v>
      </c>
      <c r="BD166" s="52">
        <v>0</v>
      </c>
      <c r="BE166" s="52">
        <v>0</v>
      </c>
      <c r="BF166" s="52">
        <v>5.225898760485316E-7</v>
      </c>
      <c r="BG166" s="52">
        <v>0</v>
      </c>
      <c r="BH166" s="52">
        <v>0</v>
      </c>
      <c r="BI166" s="52">
        <v>0</v>
      </c>
      <c r="BJ166" s="52">
        <v>0</v>
      </c>
      <c r="BK166" s="52">
        <v>0</v>
      </c>
      <c r="BL166" s="52">
        <v>0</v>
      </c>
      <c r="BM166" s="52">
        <v>0</v>
      </c>
      <c r="BN166" s="52">
        <v>0</v>
      </c>
      <c r="BO166" s="52">
        <v>0</v>
      </c>
      <c r="BP166" s="52">
        <v>0</v>
      </c>
      <c r="BQ166" s="52">
        <v>0</v>
      </c>
      <c r="BR166" s="52">
        <v>0</v>
      </c>
      <c r="BS166" s="52">
        <v>0</v>
      </c>
      <c r="BT166" s="52">
        <v>0</v>
      </c>
      <c r="BU166" s="52">
        <v>0</v>
      </c>
      <c r="BV166" s="52">
        <v>0</v>
      </c>
      <c r="BW166" s="52">
        <v>0</v>
      </c>
      <c r="BX166" s="52">
        <v>0</v>
      </c>
      <c r="BY166" s="52">
        <v>0</v>
      </c>
      <c r="BZ166" s="52">
        <v>0</v>
      </c>
      <c r="CA166" s="52">
        <v>0</v>
      </c>
      <c r="CB166" s="52">
        <v>0</v>
      </c>
      <c r="CC166" s="52">
        <v>0</v>
      </c>
      <c r="CD166" s="52">
        <v>0</v>
      </c>
      <c r="CE166" s="52">
        <v>0</v>
      </c>
      <c r="CF166" s="52">
        <v>0</v>
      </c>
      <c r="CG166" s="52">
        <v>0</v>
      </c>
      <c r="CH166" s="52">
        <v>0</v>
      </c>
      <c r="CI166" s="52">
        <v>0</v>
      </c>
      <c r="CJ166" s="52">
        <v>0</v>
      </c>
      <c r="CK166" s="52">
        <v>0</v>
      </c>
      <c r="CL166" s="52">
        <v>1.6347476152828464E-5</v>
      </c>
      <c r="CM166" s="52">
        <v>1.2156880013078542E-5</v>
      </c>
      <c r="CN166" s="52">
        <v>7.842249029475502E-4</v>
      </c>
      <c r="CO166" s="52">
        <v>1.251364188126707E-5</v>
      </c>
      <c r="CP166" s="52">
        <v>1.0889407937559707E-4</v>
      </c>
      <c r="CQ166" s="52">
        <v>0</v>
      </c>
      <c r="CR166" s="52">
        <v>8.9353703037705245E-7</v>
      </c>
      <c r="CS166" s="52">
        <v>0</v>
      </c>
      <c r="CT166" s="52">
        <v>0</v>
      </c>
      <c r="CU166" s="52">
        <v>0</v>
      </c>
      <c r="CV166" s="52">
        <v>0</v>
      </c>
      <c r="CW166" s="52">
        <v>0</v>
      </c>
      <c r="CX166" s="52">
        <v>0</v>
      </c>
      <c r="CY166" s="52">
        <v>0</v>
      </c>
      <c r="CZ166" s="52">
        <v>0</v>
      </c>
      <c r="DA166" s="52">
        <v>0</v>
      </c>
      <c r="DB166" s="52">
        <v>0</v>
      </c>
      <c r="DC166" s="52">
        <v>0</v>
      </c>
      <c r="DD166" s="52">
        <v>0</v>
      </c>
      <c r="DE166" s="52">
        <v>0</v>
      </c>
      <c r="DF166" s="52">
        <v>0</v>
      </c>
      <c r="DG166" s="52">
        <v>0</v>
      </c>
      <c r="DH166" s="52">
        <v>0</v>
      </c>
      <c r="DI166" s="52">
        <v>1.2968617487893269E-6</v>
      </c>
      <c r="DJ166" s="52">
        <v>0</v>
      </c>
      <c r="DK166" s="52">
        <v>0</v>
      </c>
      <c r="DL166" s="52">
        <v>0</v>
      </c>
      <c r="DM166" s="52">
        <v>0</v>
      </c>
      <c r="DN166" s="52">
        <v>0</v>
      </c>
      <c r="DO166" s="52">
        <v>0</v>
      </c>
      <c r="DP166" s="52">
        <v>0</v>
      </c>
      <c r="DQ166" s="52">
        <v>0</v>
      </c>
      <c r="DR166" s="52">
        <v>0</v>
      </c>
      <c r="DS166" s="52">
        <v>0</v>
      </c>
      <c r="DT166" s="52">
        <v>0</v>
      </c>
      <c r="DU166" s="52">
        <v>0</v>
      </c>
      <c r="DV166" s="52">
        <v>0</v>
      </c>
      <c r="DW166" s="52">
        <v>0</v>
      </c>
      <c r="DX166" s="52">
        <v>0</v>
      </c>
      <c r="DY166" s="52">
        <v>0</v>
      </c>
      <c r="DZ166" s="52">
        <v>0</v>
      </c>
      <c r="EA166" s="52">
        <v>0</v>
      </c>
      <c r="EB166" s="52">
        <v>0</v>
      </c>
      <c r="EC166" s="52">
        <v>0</v>
      </c>
      <c r="ED166" s="52">
        <v>0</v>
      </c>
      <c r="EE166" s="52">
        <v>7.0531664903607247E-7</v>
      </c>
      <c r="EF166" s="52">
        <v>0</v>
      </c>
      <c r="EG166" s="52">
        <v>0</v>
      </c>
      <c r="EH166" s="52">
        <v>0</v>
      </c>
      <c r="EI166" s="52">
        <v>0</v>
      </c>
      <c r="EJ166" s="52">
        <v>0</v>
      </c>
      <c r="EK166" s="52">
        <v>0</v>
      </c>
      <c r="EL166" s="52">
        <v>0</v>
      </c>
      <c r="EM166" s="52">
        <v>0</v>
      </c>
      <c r="EN166" s="52">
        <v>0</v>
      </c>
      <c r="EO166" s="52">
        <v>0</v>
      </c>
      <c r="EP166" s="52">
        <v>0</v>
      </c>
      <c r="EQ166" s="52">
        <v>0</v>
      </c>
      <c r="ER166" s="52">
        <v>0</v>
      </c>
      <c r="ES166" s="52">
        <v>0</v>
      </c>
      <c r="ET166" s="52">
        <v>0</v>
      </c>
      <c r="EU166" s="52">
        <v>0</v>
      </c>
      <c r="EV166" s="52">
        <v>0</v>
      </c>
      <c r="EW166" s="52">
        <v>0</v>
      </c>
      <c r="EX166" s="52">
        <v>0</v>
      </c>
      <c r="EY166" s="52">
        <v>0</v>
      </c>
      <c r="EZ166" s="52">
        <v>0</v>
      </c>
      <c r="FA166" s="52">
        <v>0</v>
      </c>
      <c r="FB166" s="52">
        <v>0</v>
      </c>
      <c r="FC166" s="52">
        <v>0</v>
      </c>
      <c r="FD166" s="52">
        <v>0</v>
      </c>
      <c r="FE166" s="52">
        <v>0</v>
      </c>
      <c r="FF166" s="52">
        <v>0</v>
      </c>
      <c r="FG166" s="52">
        <v>0</v>
      </c>
      <c r="FH166" s="52">
        <v>0</v>
      </c>
      <c r="FI166" s="52">
        <v>0</v>
      </c>
      <c r="FJ166" s="52">
        <v>0</v>
      </c>
      <c r="FK166" s="52">
        <v>0</v>
      </c>
      <c r="FL166" s="52">
        <v>0</v>
      </c>
      <c r="FM166" s="52">
        <v>0</v>
      </c>
      <c r="FN166" s="52">
        <v>0</v>
      </c>
      <c r="FO166" s="52">
        <v>0</v>
      </c>
      <c r="FP166" s="52">
        <v>0</v>
      </c>
      <c r="FQ166" s="52">
        <v>0</v>
      </c>
      <c r="FR166" s="52">
        <v>0</v>
      </c>
      <c r="FS166" s="52">
        <v>0</v>
      </c>
      <c r="FT166" s="52">
        <v>0</v>
      </c>
      <c r="FU166" s="52">
        <v>0</v>
      </c>
      <c r="FV166" s="52">
        <v>0</v>
      </c>
      <c r="FW166" s="52">
        <v>0</v>
      </c>
      <c r="FX166" s="52">
        <v>0</v>
      </c>
      <c r="FY166" s="52">
        <v>0</v>
      </c>
      <c r="FZ166" s="52">
        <v>0</v>
      </c>
      <c r="GA166" s="52">
        <v>0</v>
      </c>
      <c r="GB166" s="52">
        <v>0</v>
      </c>
      <c r="GC166" s="52">
        <v>0</v>
      </c>
      <c r="GD166" s="52">
        <v>0</v>
      </c>
      <c r="GE166" s="52">
        <v>0</v>
      </c>
      <c r="GF166" s="52">
        <v>0</v>
      </c>
      <c r="GG166" s="52">
        <v>0</v>
      </c>
      <c r="GH166" s="52">
        <v>0</v>
      </c>
      <c r="GI166" s="52">
        <v>0</v>
      </c>
      <c r="GJ166" s="52">
        <v>0</v>
      </c>
      <c r="GK166" s="52">
        <v>0</v>
      </c>
      <c r="GL166" s="52">
        <v>0</v>
      </c>
      <c r="GM166" s="52">
        <v>0</v>
      </c>
      <c r="GN166" s="52">
        <v>0</v>
      </c>
      <c r="GO166" s="52">
        <v>0</v>
      </c>
      <c r="GP166" s="52">
        <v>0</v>
      </c>
      <c r="GQ166" s="52">
        <v>0</v>
      </c>
      <c r="GR166" s="52">
        <v>0</v>
      </c>
      <c r="GS166" s="52">
        <v>0</v>
      </c>
      <c r="GT166" s="52">
        <v>0</v>
      </c>
      <c r="GU166" s="52">
        <v>0</v>
      </c>
      <c r="GV166" s="52">
        <v>0</v>
      </c>
      <c r="GW166" s="52">
        <v>0</v>
      </c>
      <c r="GX166" s="52">
        <v>0</v>
      </c>
      <c r="GY166" s="52">
        <v>0</v>
      </c>
      <c r="GZ166" s="52">
        <v>0</v>
      </c>
      <c r="HA166" s="52">
        <v>0</v>
      </c>
      <c r="HB166" s="52">
        <v>0</v>
      </c>
      <c r="HC166" s="52">
        <v>1.4031677082675056E-6</v>
      </c>
      <c r="HD166" s="52">
        <v>0</v>
      </c>
      <c r="HE166" s="52">
        <v>0</v>
      </c>
      <c r="HF166" s="52">
        <v>0</v>
      </c>
      <c r="HG166" s="52">
        <v>0</v>
      </c>
      <c r="HH166" s="52">
        <v>0</v>
      </c>
      <c r="HI166" s="52">
        <v>0</v>
      </c>
      <c r="HJ166" s="52">
        <v>0</v>
      </c>
      <c r="HK166" s="52">
        <v>0</v>
      </c>
      <c r="HL166" s="52">
        <v>0</v>
      </c>
      <c r="HM166" s="52">
        <v>0</v>
      </c>
      <c r="HN166" s="52">
        <v>0</v>
      </c>
      <c r="HO166" s="52">
        <v>0</v>
      </c>
      <c r="HP166" s="52">
        <v>2.9493867228620344E-5</v>
      </c>
      <c r="HQ166" s="52">
        <v>7.5238371970086321E-6</v>
      </c>
      <c r="HR166" s="52">
        <v>2.2493098649269924E-6</v>
      </c>
      <c r="HS166" s="52">
        <v>5.1016950519693815E-6</v>
      </c>
      <c r="HT166" s="52">
        <v>6.2816351345177754E-5</v>
      </c>
      <c r="HU166" s="52">
        <v>6.1976117643703526E-4</v>
      </c>
      <c r="HV166" s="52">
        <v>1.4990200108177769E-5</v>
      </c>
      <c r="HW166" s="52">
        <v>0</v>
      </c>
      <c r="HX166" s="52">
        <v>0</v>
      </c>
      <c r="HY166" s="52">
        <v>0</v>
      </c>
      <c r="HZ166" s="52">
        <v>0</v>
      </c>
      <c r="IA166" s="52">
        <v>0</v>
      </c>
      <c r="IB166" s="52">
        <v>0</v>
      </c>
      <c r="IC166" s="52">
        <v>0</v>
      </c>
      <c r="ID166" s="52">
        <v>0</v>
      </c>
      <c r="IE166" s="52">
        <v>0</v>
      </c>
      <c r="IF166" s="52">
        <v>0</v>
      </c>
      <c r="IG166" s="52">
        <v>0</v>
      </c>
      <c r="IH166" s="52">
        <v>0</v>
      </c>
      <c r="II166" s="52">
        <v>0</v>
      </c>
      <c r="IJ166" s="52">
        <v>0</v>
      </c>
      <c r="IK166" s="52">
        <v>0</v>
      </c>
      <c r="IL166" s="52">
        <v>0</v>
      </c>
      <c r="IM166" s="52">
        <v>0</v>
      </c>
      <c r="IN166" s="52">
        <v>0</v>
      </c>
      <c r="IO166" s="52">
        <v>0</v>
      </c>
      <c r="IP166" s="52">
        <v>0</v>
      </c>
      <c r="IQ166" s="52">
        <v>0</v>
      </c>
      <c r="IR166" s="52">
        <v>0</v>
      </c>
      <c r="IS166" s="52">
        <v>0</v>
      </c>
      <c r="IT166" s="52">
        <v>0</v>
      </c>
      <c r="IU166" s="52">
        <v>0</v>
      </c>
      <c r="IV166" s="52">
        <v>0</v>
      </c>
      <c r="IW166" s="52">
        <v>0</v>
      </c>
      <c r="IX166" s="52">
        <v>0</v>
      </c>
      <c r="IY166" s="52">
        <v>0</v>
      </c>
      <c r="IZ166" s="52">
        <v>0</v>
      </c>
      <c r="JA166" s="52">
        <v>0</v>
      </c>
      <c r="JB166" s="52">
        <v>4.2757395122643631E-7</v>
      </c>
      <c r="JC166" s="52">
        <v>0</v>
      </c>
      <c r="JD166" s="52">
        <v>0</v>
      </c>
      <c r="JE166" s="52">
        <v>0</v>
      </c>
      <c r="JF166" s="52">
        <v>0</v>
      </c>
      <c r="JG166" s="52">
        <v>1.0202398916220655E-7</v>
      </c>
      <c r="JH166" s="52">
        <v>0</v>
      </c>
      <c r="JI166" s="52">
        <v>0</v>
      </c>
      <c r="JJ166" s="52">
        <v>0</v>
      </c>
      <c r="JK166" s="52">
        <v>0</v>
      </c>
      <c r="JL166" s="52">
        <v>0</v>
      </c>
      <c r="JM166" s="52">
        <v>0</v>
      </c>
      <c r="JN166" s="52">
        <v>0</v>
      </c>
      <c r="JO166" s="52">
        <v>0</v>
      </c>
      <c r="JP166" s="52">
        <v>0</v>
      </c>
      <c r="JQ166" s="52">
        <v>1.7398023328090177E-7</v>
      </c>
      <c r="JR166" s="52">
        <v>0</v>
      </c>
      <c r="JS166" s="52">
        <v>0</v>
      </c>
      <c r="JT166" s="52">
        <v>0</v>
      </c>
      <c r="JU166" s="52">
        <v>1.1704498796516545E-6</v>
      </c>
      <c r="JV166" s="52">
        <v>7.614607577042614E-7</v>
      </c>
      <c r="JW166" s="52">
        <v>0</v>
      </c>
      <c r="JX166" s="52">
        <v>0</v>
      </c>
      <c r="JY166" s="52">
        <v>0</v>
      </c>
      <c r="JZ166" s="52">
        <v>6.5278260917499017E-7</v>
      </c>
      <c r="KA166" s="52">
        <v>0</v>
      </c>
      <c r="KB166" s="52">
        <v>3.3105450940014566E-7</v>
      </c>
      <c r="KC166" s="52">
        <v>0</v>
      </c>
      <c r="KD166" s="52">
        <v>0</v>
      </c>
      <c r="KE166" s="52">
        <v>0</v>
      </c>
      <c r="KF166" s="52">
        <v>1.7930524058167122E-6</v>
      </c>
      <c r="KG166" s="52">
        <v>0</v>
      </c>
      <c r="KH166" s="52">
        <v>0</v>
      </c>
      <c r="KI166" s="52">
        <v>0</v>
      </c>
      <c r="KJ166" s="52">
        <v>0</v>
      </c>
      <c r="KK166" s="52">
        <v>0</v>
      </c>
      <c r="KL166" s="52">
        <v>0</v>
      </c>
      <c r="KM166" s="52">
        <v>0</v>
      </c>
      <c r="KN166" s="52">
        <v>0</v>
      </c>
      <c r="KO166" s="52">
        <v>0</v>
      </c>
      <c r="KP166" s="52">
        <v>0</v>
      </c>
      <c r="KQ166" s="52">
        <v>1.9925148612460508E-6</v>
      </c>
      <c r="KR166" s="52">
        <v>5.1058212659611521E-7</v>
      </c>
      <c r="KS166" s="52">
        <v>0</v>
      </c>
      <c r="KT166" s="52">
        <v>0</v>
      </c>
      <c r="KU166" s="52">
        <v>0</v>
      </c>
      <c r="KV166" s="52">
        <v>0</v>
      </c>
      <c r="KW166" s="52">
        <v>1.9465325917684504E-6</v>
      </c>
      <c r="KX166" s="52">
        <v>0</v>
      </c>
      <c r="KY166" s="52">
        <v>0</v>
      </c>
      <c r="KZ166" s="52">
        <v>0</v>
      </c>
    </row>
    <row r="167" spans="1:312" x14ac:dyDescent="0.2">
      <c r="A167" s="89">
        <v>1.0220400000000001</v>
      </c>
      <c r="B167" s="41" t="s">
        <v>794</v>
      </c>
      <c r="C167" s="51" t="s">
        <v>83</v>
      </c>
      <c r="D167" s="52">
        <v>2.3004091856163204E-6</v>
      </c>
      <c r="E167" s="52">
        <v>2.7696524446149455E-5</v>
      </c>
      <c r="F167" s="52">
        <v>0</v>
      </c>
      <c r="G167" s="52">
        <v>2.0688512053181387E-5</v>
      </c>
      <c r="H167" s="52">
        <v>7.8125657642702694E-5</v>
      </c>
      <c r="I167" s="52">
        <v>1.3208628286762145E-5</v>
      </c>
      <c r="J167" s="52">
        <v>3.3246452492574282E-6</v>
      </c>
      <c r="K167" s="52">
        <v>1.0674553977210208E-4</v>
      </c>
      <c r="L167" s="52">
        <v>6.354653152219383E-6</v>
      </c>
      <c r="M167" s="52">
        <v>4.0834640664429794E-6</v>
      </c>
      <c r="N167" s="52">
        <v>2.7617457832723451E-5</v>
      </c>
      <c r="O167" s="52">
        <v>3.6240733915762051E-5</v>
      </c>
      <c r="P167" s="52">
        <v>3.289178917966924E-5</v>
      </c>
      <c r="Q167" s="52">
        <v>7.4868428928642051E-6</v>
      </c>
      <c r="R167" s="52">
        <v>5.1649075799442846E-5</v>
      </c>
      <c r="S167" s="52">
        <v>1.2097638448501082E-4</v>
      </c>
      <c r="T167" s="52">
        <v>5.6303982341537751E-6</v>
      </c>
      <c r="U167" s="52">
        <v>1.5918718841097951E-4</v>
      </c>
      <c r="V167" s="52">
        <v>1.3960812859454771E-4</v>
      </c>
      <c r="W167" s="52">
        <v>1.2416444713735824E-3</v>
      </c>
      <c r="X167" s="52">
        <v>4.9761027282312683E-4</v>
      </c>
      <c r="Y167" s="52">
        <v>1.0614630749178894E-5</v>
      </c>
      <c r="Z167" s="52">
        <v>3.9649524872140657E-5</v>
      </c>
      <c r="AA167" s="52">
        <v>1.3408603618049994E-5</v>
      </c>
      <c r="AB167" s="52">
        <v>6.3687416249728139E-6</v>
      </c>
      <c r="AC167" s="52">
        <v>9.0560623125886963E-5</v>
      </c>
      <c r="AD167" s="52">
        <v>3.1483192216359579E-5</v>
      </c>
      <c r="AE167" s="52">
        <v>2.7070100290920069E-5</v>
      </c>
      <c r="AF167" s="52">
        <v>1.8681550581006408E-5</v>
      </c>
      <c r="AG167" s="52">
        <v>1.29355254417255E-5</v>
      </c>
      <c r="AH167" s="52">
        <v>3.3332180451114325E-6</v>
      </c>
      <c r="AI167" s="52">
        <v>5.9887444009850741E-5</v>
      </c>
      <c r="AJ167" s="52">
        <v>3.7044240881554722E-6</v>
      </c>
      <c r="AK167" s="52">
        <v>0</v>
      </c>
      <c r="AL167" s="52">
        <v>1.1878424477116178E-6</v>
      </c>
      <c r="AM167" s="52">
        <v>1.5207579031310694E-5</v>
      </c>
      <c r="AN167" s="52">
        <v>6.1876406686805084E-5</v>
      </c>
      <c r="AO167" s="52">
        <v>5.1893740721267744E-6</v>
      </c>
      <c r="AP167" s="52">
        <v>4.0904362966585702E-5</v>
      </c>
      <c r="AQ167" s="52">
        <v>3.6780927811488883E-5</v>
      </c>
      <c r="AR167" s="52">
        <v>3.9420584610799979E-6</v>
      </c>
      <c r="AS167" s="52">
        <v>1.4402147095435445E-5</v>
      </c>
      <c r="AT167" s="52">
        <v>5.0252873023004054E-5</v>
      </c>
      <c r="AU167" s="52">
        <v>2.9694103662980048E-6</v>
      </c>
      <c r="AV167" s="52">
        <v>5.6054220678996788E-6</v>
      </c>
      <c r="AW167" s="52">
        <v>4.8668767599407338E-5</v>
      </c>
      <c r="AX167" s="52">
        <v>1.7755923688772275E-5</v>
      </c>
      <c r="AY167" s="52">
        <v>7.0395235139510462E-4</v>
      </c>
      <c r="AZ167" s="52">
        <v>1.6287968464838261E-5</v>
      </c>
      <c r="BA167" s="52">
        <v>0</v>
      </c>
      <c r="BB167" s="52">
        <v>1.9126505710178953E-5</v>
      </c>
      <c r="BC167" s="52">
        <v>4.3145569970198298E-5</v>
      </c>
      <c r="BD167" s="52">
        <v>8.1102796154001819E-6</v>
      </c>
      <c r="BE167" s="52">
        <v>1.1392295484802764E-5</v>
      </c>
      <c r="BF167" s="52">
        <v>6.5821607293382946E-5</v>
      </c>
      <c r="BG167" s="52">
        <v>1.9226325517963609E-6</v>
      </c>
      <c r="BH167" s="52">
        <v>8.6225332204486747E-5</v>
      </c>
      <c r="BI167" s="52">
        <v>3.8296203010729965E-5</v>
      </c>
      <c r="BJ167" s="52">
        <v>1.6856205051582114E-5</v>
      </c>
      <c r="BK167" s="52">
        <v>5.8407070287103103E-6</v>
      </c>
      <c r="BL167" s="52">
        <v>0</v>
      </c>
      <c r="BM167" s="52">
        <v>3.8773463034742309E-6</v>
      </c>
      <c r="BN167" s="52">
        <v>1.9195232363235768E-5</v>
      </c>
      <c r="BO167" s="52">
        <v>4.4772085774392015E-5</v>
      </c>
      <c r="BP167" s="52">
        <v>5.6195970124225467E-6</v>
      </c>
      <c r="BQ167" s="52">
        <v>0</v>
      </c>
      <c r="BR167" s="52">
        <v>0</v>
      </c>
      <c r="BS167" s="52">
        <v>5.9216922189659809E-6</v>
      </c>
      <c r="BT167" s="52">
        <v>3.92097494680544E-6</v>
      </c>
      <c r="BU167" s="52">
        <v>4.7167662915806658E-6</v>
      </c>
      <c r="BV167" s="52">
        <v>1.9551783795563781E-5</v>
      </c>
      <c r="BW167" s="52">
        <v>1.7637694853791741E-5</v>
      </c>
      <c r="BX167" s="52">
        <v>4.2261507035506843E-5</v>
      </c>
      <c r="BY167" s="52">
        <v>3.4597087433593956E-5</v>
      </c>
      <c r="BZ167" s="52">
        <v>5.0851538099045572E-5</v>
      </c>
      <c r="CA167" s="52">
        <v>2.8608523953142012E-6</v>
      </c>
      <c r="CB167" s="52">
        <v>2.6166769931511926E-6</v>
      </c>
      <c r="CC167" s="52">
        <v>3.6584247933823893E-4</v>
      </c>
      <c r="CD167" s="52">
        <v>3.3503066931358602E-5</v>
      </c>
      <c r="CE167" s="52">
        <v>0</v>
      </c>
      <c r="CF167" s="52">
        <v>2.9205128824522302E-6</v>
      </c>
      <c r="CG167" s="52">
        <v>2.4331247322917095E-5</v>
      </c>
      <c r="CH167" s="52">
        <v>4.2449581450306644E-5</v>
      </c>
      <c r="CI167" s="52">
        <v>1.7153185264561662E-6</v>
      </c>
      <c r="CJ167" s="52">
        <v>3.993140172866527E-6</v>
      </c>
      <c r="CK167" s="52">
        <v>0</v>
      </c>
      <c r="CL167" s="52">
        <v>0</v>
      </c>
      <c r="CM167" s="52">
        <v>2.911996840342069E-6</v>
      </c>
      <c r="CN167" s="52">
        <v>0</v>
      </c>
      <c r="CO167" s="52">
        <v>2.6081648266942451E-6</v>
      </c>
      <c r="CP167" s="52">
        <v>6.8474569746648972E-6</v>
      </c>
      <c r="CQ167" s="52">
        <v>1.0350648500600568E-5</v>
      </c>
      <c r="CR167" s="52">
        <v>4.666248936413496E-6</v>
      </c>
      <c r="CS167" s="52">
        <v>4.1247390797016174E-6</v>
      </c>
      <c r="CT167" s="52">
        <v>0</v>
      </c>
      <c r="CU167" s="52">
        <v>4.450613687138957E-6</v>
      </c>
      <c r="CV167" s="52">
        <v>5.9001547289371377E-6</v>
      </c>
      <c r="CW167" s="52">
        <v>5.360926487193618E-5</v>
      </c>
      <c r="CX167" s="52">
        <v>0</v>
      </c>
      <c r="CY167" s="52">
        <v>8.6821343513439598E-6</v>
      </c>
      <c r="CZ167" s="52">
        <v>0</v>
      </c>
      <c r="DA167" s="52">
        <v>4.7769415080978774E-6</v>
      </c>
      <c r="DB167" s="52">
        <v>0</v>
      </c>
      <c r="DC167" s="52">
        <v>1.556963451902979E-4</v>
      </c>
      <c r="DD167" s="52">
        <v>0</v>
      </c>
      <c r="DE167" s="52">
        <v>1.0213931930827798E-5</v>
      </c>
      <c r="DF167" s="52">
        <v>1.3277016245221771E-4</v>
      </c>
      <c r="DG167" s="52">
        <v>1.8020953898018897E-5</v>
      </c>
      <c r="DH167" s="52">
        <v>1.745573224472995E-5</v>
      </c>
      <c r="DI167" s="52">
        <v>2.8303131409388692E-6</v>
      </c>
      <c r="DJ167" s="52">
        <v>0</v>
      </c>
      <c r="DK167" s="52">
        <v>1.3949031036114E-5</v>
      </c>
      <c r="DL167" s="52">
        <v>0</v>
      </c>
      <c r="DM167" s="52">
        <v>0</v>
      </c>
      <c r="DN167" s="52">
        <v>1.0389998307163313E-5</v>
      </c>
      <c r="DO167" s="52">
        <v>0</v>
      </c>
      <c r="DP167" s="52">
        <v>1.3920604764935481E-5</v>
      </c>
      <c r="DQ167" s="52">
        <v>2.6421739510604181E-5</v>
      </c>
      <c r="DR167" s="52">
        <v>4.6673199363366614E-6</v>
      </c>
      <c r="DS167" s="52">
        <v>0</v>
      </c>
      <c r="DT167" s="52">
        <v>1.2261872611545708E-5</v>
      </c>
      <c r="DU167" s="52">
        <v>1.6724289267872362E-5</v>
      </c>
      <c r="DV167" s="52">
        <v>1.9563901008820303E-5</v>
      </c>
      <c r="DW167" s="52">
        <v>0</v>
      </c>
      <c r="DX167" s="52">
        <v>0</v>
      </c>
      <c r="DY167" s="52">
        <v>2.9290926423609663E-5</v>
      </c>
      <c r="DZ167" s="52">
        <v>1.2988269294748937E-4</v>
      </c>
      <c r="EA167" s="52">
        <v>1.8410694216475807E-5</v>
      </c>
      <c r="EB167" s="52">
        <v>5.2006156255299359E-5</v>
      </c>
      <c r="EC167" s="52">
        <v>1.1854684708408877E-5</v>
      </c>
      <c r="ED167" s="52">
        <v>5.2561911339302661E-5</v>
      </c>
      <c r="EE167" s="52">
        <v>5.3856586102322322E-5</v>
      </c>
      <c r="EF167" s="52">
        <v>0</v>
      </c>
      <c r="EG167" s="52">
        <v>1.1959252782763753E-4</v>
      </c>
      <c r="EH167" s="52">
        <v>0</v>
      </c>
      <c r="EI167" s="52">
        <v>2.5208702162231831E-5</v>
      </c>
      <c r="EJ167" s="52">
        <v>0</v>
      </c>
      <c r="EK167" s="52">
        <v>0</v>
      </c>
      <c r="EL167" s="52">
        <v>2.0502077158932259E-6</v>
      </c>
      <c r="EM167" s="52">
        <v>1.9755615774925716E-5</v>
      </c>
      <c r="EN167" s="52">
        <v>0</v>
      </c>
      <c r="EO167" s="52">
        <v>1.6030535332156202E-4</v>
      </c>
      <c r="EP167" s="52">
        <v>2.0626451263336376E-5</v>
      </c>
      <c r="EQ167" s="52">
        <v>5.6501678459051105E-6</v>
      </c>
      <c r="ER167" s="52">
        <v>2.8128951929802138E-5</v>
      </c>
      <c r="ES167" s="52">
        <v>2.1705437147612677E-6</v>
      </c>
      <c r="ET167" s="52">
        <v>0</v>
      </c>
      <c r="EU167" s="52">
        <v>2.4357866839957238E-6</v>
      </c>
      <c r="EV167" s="52">
        <v>1.1380349459279515E-6</v>
      </c>
      <c r="EW167" s="52">
        <v>1.9927797077362868E-5</v>
      </c>
      <c r="EX167" s="52">
        <v>9.0621112587480529E-5</v>
      </c>
      <c r="EY167" s="52">
        <v>7.3126729048182358E-6</v>
      </c>
      <c r="EZ167" s="52">
        <v>2.2237369840476031E-5</v>
      </c>
      <c r="FA167" s="52">
        <v>3.6299308647552841E-5</v>
      </c>
      <c r="FB167" s="52">
        <v>8.943123004128561E-6</v>
      </c>
      <c r="FC167" s="52">
        <v>1.5796460505413567E-4</v>
      </c>
      <c r="FD167" s="52">
        <v>2.1573509725067696E-4</v>
      </c>
      <c r="FE167" s="52">
        <v>3.651047678814855E-4</v>
      </c>
      <c r="FF167" s="52">
        <v>5.409570465233586E-6</v>
      </c>
      <c r="FG167" s="52">
        <v>1.7769550958195797E-4</v>
      </c>
      <c r="FH167" s="52">
        <v>7.5137434202745938E-5</v>
      </c>
      <c r="FI167" s="52">
        <v>0</v>
      </c>
      <c r="FJ167" s="52">
        <v>1.0534693872415836E-5</v>
      </c>
      <c r="FK167" s="52">
        <v>0</v>
      </c>
      <c r="FL167" s="52">
        <v>6.4496448869006594E-5</v>
      </c>
      <c r="FM167" s="52">
        <v>0</v>
      </c>
      <c r="FN167" s="52">
        <v>0</v>
      </c>
      <c r="FO167" s="52">
        <v>8.624694730890157E-6</v>
      </c>
      <c r="FP167" s="52">
        <v>2.346005781198064E-6</v>
      </c>
      <c r="FQ167" s="52">
        <v>3.9067687764140443E-5</v>
      </c>
      <c r="FR167" s="52">
        <v>2.2715690697304079E-6</v>
      </c>
      <c r="FS167" s="52">
        <v>0</v>
      </c>
      <c r="FT167" s="52">
        <v>4.8568151117514039E-6</v>
      </c>
      <c r="FU167" s="52">
        <v>3.7979116107493502E-6</v>
      </c>
      <c r="FV167" s="52">
        <v>0</v>
      </c>
      <c r="FW167" s="52">
        <v>0</v>
      </c>
      <c r="FX167" s="52">
        <v>0</v>
      </c>
      <c r="FY167" s="52">
        <v>0</v>
      </c>
      <c r="FZ167" s="52">
        <v>7.6595316208577217E-6</v>
      </c>
      <c r="GA167" s="52">
        <v>9.4184663297143168E-5</v>
      </c>
      <c r="GB167" s="52">
        <v>5.2597717441048449E-5</v>
      </c>
      <c r="GC167" s="52">
        <v>7.6753505483921974E-6</v>
      </c>
      <c r="GD167" s="52">
        <v>7.2589849646098736E-5</v>
      </c>
      <c r="GE167" s="52">
        <v>7.172381935957493E-5</v>
      </c>
      <c r="GF167" s="52">
        <v>0</v>
      </c>
      <c r="GG167" s="52">
        <v>7.5138874699573492E-6</v>
      </c>
      <c r="GH167" s="52">
        <v>3.0277045995463201E-5</v>
      </c>
      <c r="GI167" s="52">
        <v>1.8585015969273829E-5</v>
      </c>
      <c r="GJ167" s="52">
        <v>6.3043916207593217E-6</v>
      </c>
      <c r="GK167" s="52">
        <v>2.2894771686341118E-5</v>
      </c>
      <c r="GL167" s="52">
        <v>4.4732816069207854E-6</v>
      </c>
      <c r="GM167" s="52">
        <v>1.2571133579238122E-5</v>
      </c>
      <c r="GN167" s="52">
        <v>8.3537575522415667E-6</v>
      </c>
      <c r="GO167" s="52">
        <v>0.10694362446403272</v>
      </c>
      <c r="GP167" s="52">
        <v>1.0427019662847283E-3</v>
      </c>
      <c r="GQ167" s="52">
        <v>0.11878492273689789</v>
      </c>
      <c r="GR167" s="52">
        <v>2.3497332909497829E-4</v>
      </c>
      <c r="GS167" s="52">
        <v>8.6521255096786709E-2</v>
      </c>
      <c r="GT167" s="52">
        <v>5.3867469147527271E-3</v>
      </c>
      <c r="GU167" s="52">
        <v>3.8777395376222474E-4</v>
      </c>
      <c r="GV167" s="52">
        <v>4.5290345682373907E-3</v>
      </c>
      <c r="GW167" s="52">
        <v>0</v>
      </c>
      <c r="GX167" s="52">
        <v>1.9037858245585034E-5</v>
      </c>
      <c r="GY167" s="52">
        <v>0</v>
      </c>
      <c r="GZ167" s="52">
        <v>1.8350819886000023E-6</v>
      </c>
      <c r="HA167" s="52">
        <v>0</v>
      </c>
      <c r="HB167" s="52">
        <v>2.5959578159682842E-6</v>
      </c>
      <c r="HC167" s="52">
        <v>5.3874710774221516E-5</v>
      </c>
      <c r="HD167" s="52">
        <v>1.1217405595630584E-5</v>
      </c>
      <c r="HE167" s="52">
        <v>3.9870657819974941E-5</v>
      </c>
      <c r="HF167" s="52">
        <v>0</v>
      </c>
      <c r="HG167" s="52">
        <v>0</v>
      </c>
      <c r="HH167" s="52">
        <v>4.4006200797060557E-6</v>
      </c>
      <c r="HI167" s="52">
        <v>5.6657563584327444E-6</v>
      </c>
      <c r="HJ167" s="52">
        <v>2.8434771835836441E-6</v>
      </c>
      <c r="HK167" s="52">
        <v>1.3194471796440712E-3</v>
      </c>
      <c r="HL167" s="52">
        <v>1.2547473976569538E-4</v>
      </c>
      <c r="HM167" s="52">
        <v>6.9634480968777288E-5</v>
      </c>
      <c r="HN167" s="52">
        <v>9.0348620020012609E-5</v>
      </c>
      <c r="HO167" s="52">
        <v>8.4300196252875105E-5</v>
      </c>
      <c r="HP167" s="52">
        <v>6.595773638755699E-6</v>
      </c>
      <c r="HQ167" s="52">
        <v>7.2577502717485715E-5</v>
      </c>
      <c r="HR167" s="52">
        <v>0</v>
      </c>
      <c r="HS167" s="52">
        <v>1.5351046372592553E-5</v>
      </c>
      <c r="HT167" s="52">
        <v>5.8457389901644709E-6</v>
      </c>
      <c r="HU167" s="52">
        <v>3.0190525766194788E-6</v>
      </c>
      <c r="HV167" s="52">
        <v>0</v>
      </c>
      <c r="HW167" s="52">
        <v>8.5587139762950053E-4</v>
      </c>
      <c r="HX167" s="52">
        <v>1.3157860329412246E-4</v>
      </c>
      <c r="HY167" s="52">
        <v>1.610424958117546E-4</v>
      </c>
      <c r="HZ167" s="52">
        <v>1.5188286031166912E-4</v>
      </c>
      <c r="IA167" s="52">
        <v>3.6429643010283606E-4</v>
      </c>
      <c r="IB167" s="52">
        <v>2.7067590436055861E-4</v>
      </c>
      <c r="IC167" s="52">
        <v>9.0047334080734919E-5</v>
      </c>
      <c r="ID167" s="52">
        <v>1.8290272712214511E-5</v>
      </c>
      <c r="IE167" s="52">
        <v>1.3824379827112483E-6</v>
      </c>
      <c r="IF167" s="52">
        <v>0</v>
      </c>
      <c r="IG167" s="52">
        <v>1.1237861228096211E-5</v>
      </c>
      <c r="IH167" s="52">
        <v>0</v>
      </c>
      <c r="II167" s="52">
        <v>4.0836669211788944E-6</v>
      </c>
      <c r="IJ167" s="52">
        <v>7.543956235824672E-6</v>
      </c>
      <c r="IK167" s="52">
        <v>2.3580577946141704E-5</v>
      </c>
      <c r="IL167" s="52">
        <v>4.231529026298722E-5</v>
      </c>
      <c r="IM167" s="52">
        <v>2.6103091745158336E-5</v>
      </c>
      <c r="IN167" s="52">
        <v>2.3749062576413817E-5</v>
      </c>
      <c r="IO167" s="52">
        <v>1.774073835058907E-4</v>
      </c>
      <c r="IP167" s="52">
        <v>6.7151284681775069E-5</v>
      </c>
      <c r="IQ167" s="52">
        <v>6.3736385456228392E-5</v>
      </c>
      <c r="IR167" s="52">
        <v>1.2293852523322286E-5</v>
      </c>
      <c r="IS167" s="52">
        <v>2.4026599025202112E-5</v>
      </c>
      <c r="IT167" s="52">
        <v>1.3841839802532867E-6</v>
      </c>
      <c r="IU167" s="52">
        <v>5.1399668900549266E-6</v>
      </c>
      <c r="IV167" s="52">
        <v>8.64135022804991E-7</v>
      </c>
      <c r="IW167" s="52">
        <v>1.6713628085447495E-6</v>
      </c>
      <c r="IX167" s="52">
        <v>2.1207914997923616E-5</v>
      </c>
      <c r="IY167" s="52">
        <v>1.5982688285175366E-5</v>
      </c>
      <c r="IZ167" s="52">
        <v>1.6196158092315096E-5</v>
      </c>
      <c r="JA167" s="52">
        <v>1.6399184696971665E-5</v>
      </c>
      <c r="JB167" s="52">
        <v>1.8342922507614116E-5</v>
      </c>
      <c r="JC167" s="52">
        <v>4.7969204748903351E-6</v>
      </c>
      <c r="JD167" s="52">
        <v>1.8986463298379408E-5</v>
      </c>
      <c r="JE167" s="52">
        <v>1.1841989362836472E-6</v>
      </c>
      <c r="JF167" s="52">
        <v>2.2851761038290667E-5</v>
      </c>
      <c r="JG167" s="52">
        <v>6.635438726242433E-3</v>
      </c>
      <c r="JH167" s="52">
        <v>2.2585518571233238E-4</v>
      </c>
      <c r="JI167" s="52">
        <v>4.179160552886395E-3</v>
      </c>
      <c r="JJ167" s="52">
        <v>7.527408908975658E-2</v>
      </c>
      <c r="JK167" s="52">
        <v>7.5657161456912437E-4</v>
      </c>
      <c r="JL167" s="52">
        <v>0.65427185271729804</v>
      </c>
      <c r="JM167" s="52">
        <v>1.6157606152918651E-2</v>
      </c>
      <c r="JN167" s="52">
        <v>2.3920218394770985E-5</v>
      </c>
      <c r="JO167" s="52">
        <v>1.9304548283504576E-5</v>
      </c>
      <c r="JP167" s="52">
        <v>7.8276413767000596E-5</v>
      </c>
      <c r="JQ167" s="52">
        <v>8.5486583760245561E-6</v>
      </c>
      <c r="JR167" s="52">
        <v>6.5685594134724006E-6</v>
      </c>
      <c r="JS167" s="52">
        <v>2.5714613557182801E-5</v>
      </c>
      <c r="JT167" s="52">
        <v>0</v>
      </c>
      <c r="JU167" s="52">
        <v>2.7980078879780769E-5</v>
      </c>
      <c r="JV167" s="52">
        <v>2.6893209419497326E-6</v>
      </c>
      <c r="JW167" s="52">
        <v>2.3854496415053649E-6</v>
      </c>
      <c r="JX167" s="52">
        <v>6.1332841109892173E-5</v>
      </c>
      <c r="JY167" s="52">
        <v>1.2686614258109479E-5</v>
      </c>
      <c r="JZ167" s="52">
        <v>3.388022332063776E-5</v>
      </c>
      <c r="KA167" s="52">
        <v>1.151591634911107E-4</v>
      </c>
      <c r="KB167" s="52">
        <v>8.8489644234846337E-5</v>
      </c>
      <c r="KC167" s="52">
        <v>5.8207054796250118E-5</v>
      </c>
      <c r="KD167" s="52">
        <v>5.506003447132381E-5</v>
      </c>
      <c r="KE167" s="52">
        <v>3.9987128758599657E-5</v>
      </c>
      <c r="KF167" s="52">
        <v>5.9546565704087756E-5</v>
      </c>
      <c r="KG167" s="52">
        <v>1.6699530397231981E-5</v>
      </c>
      <c r="KH167" s="52">
        <v>1.4048885493649739E-5</v>
      </c>
      <c r="KI167" s="52">
        <v>5.8657057141980242E-6</v>
      </c>
      <c r="KJ167" s="52">
        <v>3.1128633986405635E-5</v>
      </c>
      <c r="KK167" s="52">
        <v>1.050775827837585E-4</v>
      </c>
      <c r="KL167" s="52">
        <v>1.0371088553887358E-5</v>
      </c>
      <c r="KM167" s="52">
        <v>2.908094349594335E-6</v>
      </c>
      <c r="KN167" s="52">
        <v>2.0245023892052633E-5</v>
      </c>
      <c r="KO167" s="52">
        <v>2.0343373610303991E-5</v>
      </c>
      <c r="KP167" s="52">
        <v>3.3550062763248401E-6</v>
      </c>
      <c r="KQ167" s="52">
        <v>0</v>
      </c>
      <c r="KR167" s="52">
        <v>2.6039688456401875E-5</v>
      </c>
      <c r="KS167" s="52">
        <v>2.9009525466940562E-5</v>
      </c>
      <c r="KT167" s="52">
        <v>4.3555401253719276E-5</v>
      </c>
      <c r="KU167" s="52">
        <v>4.1774119890150159E-5</v>
      </c>
      <c r="KV167" s="52">
        <v>2.552163596689093E-6</v>
      </c>
      <c r="KW167" s="52">
        <v>2.0935850539413505E-5</v>
      </c>
      <c r="KX167" s="52">
        <v>9.2770700681658007E-6</v>
      </c>
      <c r="KY167" s="52">
        <v>1.0797532361953506E-5</v>
      </c>
      <c r="KZ167" s="52">
        <v>2.1585082265355085E-5</v>
      </c>
    </row>
    <row r="168" spans="1:312" x14ac:dyDescent="0.2">
      <c r="A168" s="89">
        <v>1.033156</v>
      </c>
      <c r="B168" s="41" t="s">
        <v>7306</v>
      </c>
      <c r="C168" s="51" t="s">
        <v>69</v>
      </c>
      <c r="D168" s="52">
        <v>1.1222805506706211E-5</v>
      </c>
      <c r="E168" s="52">
        <v>4.4375598631543561E-5</v>
      </c>
      <c r="F168" s="52">
        <v>7.4226779655469448E-5</v>
      </c>
      <c r="G168" s="52">
        <v>1.9304755837165321E-5</v>
      </c>
      <c r="H168" s="52">
        <v>6.7871481442137351E-6</v>
      </c>
      <c r="I168" s="52">
        <v>0.37701148612511576</v>
      </c>
      <c r="J168" s="52">
        <v>0.74010028205404788</v>
      </c>
      <c r="K168" s="52">
        <v>2.9895354925657471E-4</v>
      </c>
      <c r="L168" s="52">
        <v>3.1365935505723609E-4</v>
      </c>
      <c r="M168" s="52">
        <v>1.1104056616430839E-5</v>
      </c>
      <c r="N168" s="52">
        <v>5.0051781704129086E-5</v>
      </c>
      <c r="O168" s="52">
        <v>1.024811360240238E-5</v>
      </c>
      <c r="P168" s="52">
        <v>1.6638507858143173E-5</v>
      </c>
      <c r="Q168" s="52">
        <v>2.8346224972586851E-5</v>
      </c>
      <c r="R168" s="52">
        <v>2.2063979697275801E-5</v>
      </c>
      <c r="S168" s="52">
        <v>1.6902424307827228E-5</v>
      </c>
      <c r="T168" s="52">
        <v>7.5071976455383662E-6</v>
      </c>
      <c r="U168" s="52">
        <v>1.0424621805806751E-4</v>
      </c>
      <c r="V168" s="52">
        <v>4.8922686061858344E-6</v>
      </c>
      <c r="W168" s="52">
        <v>7.2016747432634173E-5</v>
      </c>
      <c r="X168" s="52">
        <v>1.0345603163597506E-4</v>
      </c>
      <c r="Y168" s="52">
        <v>2.8948992952306074E-6</v>
      </c>
      <c r="Z168" s="52">
        <v>2.5990575531351716E-5</v>
      </c>
      <c r="AA168" s="52">
        <v>7.014771866245911E-5</v>
      </c>
      <c r="AB168" s="52">
        <v>3.2498175496270117E-5</v>
      </c>
      <c r="AC168" s="52">
        <v>1.0023912671052483E-5</v>
      </c>
      <c r="AD168" s="52">
        <v>3.9589209522640669E-5</v>
      </c>
      <c r="AE168" s="52">
        <v>2.0603962974465479E-6</v>
      </c>
      <c r="AF168" s="52">
        <v>1.0591228139135969E-5</v>
      </c>
      <c r="AG168" s="52">
        <v>6.889386277389058E-6</v>
      </c>
      <c r="AH168" s="52">
        <v>3.1952917811757872E-6</v>
      </c>
      <c r="AI168" s="52">
        <v>0</v>
      </c>
      <c r="AJ168" s="52">
        <v>5.2712662533491386E-6</v>
      </c>
      <c r="AK168" s="52">
        <v>4.153158286155345E-6</v>
      </c>
      <c r="AL168" s="52">
        <v>1.0437849593721237E-5</v>
      </c>
      <c r="AM168" s="52">
        <v>9.6248092430809386E-6</v>
      </c>
      <c r="AN168" s="52">
        <v>4.2318409229389081E-5</v>
      </c>
      <c r="AO168" s="52">
        <v>1.0512956094394759E-6</v>
      </c>
      <c r="AP168" s="52">
        <v>3.6612353040825954E-6</v>
      </c>
      <c r="AQ168" s="52">
        <v>6.6230358849229941E-6</v>
      </c>
      <c r="AR168" s="52">
        <v>5.9686556798773431E-6</v>
      </c>
      <c r="AS168" s="52">
        <v>9.2111759665964885E-6</v>
      </c>
      <c r="AT168" s="52">
        <v>0</v>
      </c>
      <c r="AU168" s="52">
        <v>6.1042987096652491E-6</v>
      </c>
      <c r="AV168" s="52">
        <v>2.1969076551830419E-5</v>
      </c>
      <c r="AW168" s="52">
        <v>1.4349831170281781E-3</v>
      </c>
      <c r="AX168" s="52">
        <v>2.1014869082510004E-2</v>
      </c>
      <c r="AY168" s="52">
        <v>1.5647422549727985E-4</v>
      </c>
      <c r="AZ168" s="52">
        <v>2.9098635956575644E-5</v>
      </c>
      <c r="BA168" s="52">
        <v>0</v>
      </c>
      <c r="BB168" s="52">
        <v>5.8264774909119736E-6</v>
      </c>
      <c r="BC168" s="52">
        <v>6.5838524292213584E-6</v>
      </c>
      <c r="BD168" s="52">
        <v>9.7463880031603672E-6</v>
      </c>
      <c r="BE168" s="52">
        <v>1.5914253999450959E-5</v>
      </c>
      <c r="BF168" s="52">
        <v>6.9101918069390288E-6</v>
      </c>
      <c r="BG168" s="52">
        <v>4.3279685953203186E-6</v>
      </c>
      <c r="BH168" s="52">
        <v>1.8513233219556081E-5</v>
      </c>
      <c r="BI168" s="52">
        <v>6.4879402844327976E-6</v>
      </c>
      <c r="BJ168" s="52">
        <v>6.9156495916545637E-6</v>
      </c>
      <c r="BK168" s="52">
        <v>6.0294975589312503E-6</v>
      </c>
      <c r="BL168" s="52">
        <v>5.131446249653824E-6</v>
      </c>
      <c r="BM168" s="52">
        <v>1.107813229564066E-6</v>
      </c>
      <c r="BN168" s="52">
        <v>3.6406037284333674E-6</v>
      </c>
      <c r="BO168" s="52">
        <v>5.6991649516132155E-6</v>
      </c>
      <c r="BP168" s="52">
        <v>6.3541382462798093E-5</v>
      </c>
      <c r="BQ168" s="52">
        <v>6.7459404102575288E-5</v>
      </c>
      <c r="BR168" s="52">
        <v>1.0865312427975435E-4</v>
      </c>
      <c r="BS168" s="52">
        <v>1.7396575066801298E-4</v>
      </c>
      <c r="BT168" s="52">
        <v>1.5517049789485357E-5</v>
      </c>
      <c r="BU168" s="52">
        <v>1.913372733356704E-4</v>
      </c>
      <c r="BV168" s="52">
        <v>5.3205031524775435E-5</v>
      </c>
      <c r="BW168" s="52">
        <v>3.3374406388657795E-5</v>
      </c>
      <c r="BX168" s="52">
        <v>3.3077282775500777E-6</v>
      </c>
      <c r="BY168" s="52">
        <v>1.2173049282190466E-5</v>
      </c>
      <c r="BZ168" s="52">
        <v>1.4796985429335878E-4</v>
      </c>
      <c r="CA168" s="52">
        <v>1.3762526097458317E-4</v>
      </c>
      <c r="CB168" s="52">
        <v>1.2591660430130236E-5</v>
      </c>
      <c r="CC168" s="52">
        <v>7.5781224435578342E-5</v>
      </c>
      <c r="CD168" s="52">
        <v>7.7691289806632009E-6</v>
      </c>
      <c r="CE168" s="52">
        <v>7.7074538386263063E-6</v>
      </c>
      <c r="CF168" s="52">
        <v>0</v>
      </c>
      <c r="CG168" s="52">
        <v>5.1126083106401738E-6</v>
      </c>
      <c r="CH168" s="52">
        <v>2.4907994109418381E-6</v>
      </c>
      <c r="CI168" s="52">
        <v>1.0270059967317173E-6</v>
      </c>
      <c r="CJ168" s="52">
        <v>1.8221125060653085E-6</v>
      </c>
      <c r="CK168" s="52">
        <v>0</v>
      </c>
      <c r="CL168" s="52">
        <v>1.2859102580467579E-6</v>
      </c>
      <c r="CM168" s="52">
        <v>0</v>
      </c>
      <c r="CN168" s="52">
        <v>7.8963181962409271E-6</v>
      </c>
      <c r="CO168" s="52">
        <v>0</v>
      </c>
      <c r="CP168" s="52">
        <v>4.5324488524012469E-6</v>
      </c>
      <c r="CQ168" s="52">
        <v>2.3071567457300723E-6</v>
      </c>
      <c r="CR168" s="52">
        <v>2.0738884161837762E-6</v>
      </c>
      <c r="CS168" s="52">
        <v>0</v>
      </c>
      <c r="CT168" s="52">
        <v>3.5004896260708658E-6</v>
      </c>
      <c r="CU168" s="52">
        <v>1.7941808601773485E-6</v>
      </c>
      <c r="CV168" s="52">
        <v>1.2242072311944443E-5</v>
      </c>
      <c r="CW168" s="52">
        <v>1.426343305395415E-6</v>
      </c>
      <c r="CX168" s="52">
        <v>0</v>
      </c>
      <c r="CY168" s="52">
        <v>3.652947549063914E-5</v>
      </c>
      <c r="CZ168" s="52">
        <v>1.3130804354551214E-6</v>
      </c>
      <c r="DA168" s="52">
        <v>2.5742016168085613E-5</v>
      </c>
      <c r="DB168" s="52">
        <v>1.0867372952620968E-5</v>
      </c>
      <c r="DC168" s="52">
        <v>0</v>
      </c>
      <c r="DD168" s="52">
        <v>2.6775928660418521E-6</v>
      </c>
      <c r="DE168" s="52">
        <v>1.80996882009522E-5</v>
      </c>
      <c r="DF168" s="52">
        <v>1.0835266131157997E-5</v>
      </c>
      <c r="DG168" s="52">
        <v>4.9531276795724445E-6</v>
      </c>
      <c r="DH168" s="52">
        <v>3.6137391177506975E-5</v>
      </c>
      <c r="DI168" s="52">
        <v>2.825931851247013E-5</v>
      </c>
      <c r="DJ168" s="52">
        <v>0</v>
      </c>
      <c r="DK168" s="52">
        <v>0</v>
      </c>
      <c r="DL168" s="52">
        <v>3.9549641223045451E-6</v>
      </c>
      <c r="DM168" s="52">
        <v>1.7342471044976924E-5</v>
      </c>
      <c r="DN168" s="52">
        <v>9.5613481354263609E-6</v>
      </c>
      <c r="DO168" s="52">
        <v>2.2368114715273678E-5</v>
      </c>
      <c r="DP168" s="52">
        <v>7.238041171610951E-5</v>
      </c>
      <c r="DQ168" s="52">
        <v>1.4524231076004637E-6</v>
      </c>
      <c r="DR168" s="52">
        <v>4.0240236401260361E-6</v>
      </c>
      <c r="DS168" s="52">
        <v>0</v>
      </c>
      <c r="DT168" s="52">
        <v>1.481511600880844E-6</v>
      </c>
      <c r="DU168" s="52">
        <v>8.2032020748962102E-6</v>
      </c>
      <c r="DV168" s="52">
        <v>0</v>
      </c>
      <c r="DW168" s="52">
        <v>3.4692492499830359E-6</v>
      </c>
      <c r="DX168" s="52">
        <v>1.6709599274345583E-5</v>
      </c>
      <c r="DY168" s="52">
        <v>0</v>
      </c>
      <c r="DZ168" s="52">
        <v>0</v>
      </c>
      <c r="EA168" s="52">
        <v>8.5540253788814489E-6</v>
      </c>
      <c r="EB168" s="52">
        <v>1.6313388280305249E-6</v>
      </c>
      <c r="EC168" s="52">
        <v>3.5860758406893295E-5</v>
      </c>
      <c r="ED168" s="52">
        <v>2.9564502548434959E-6</v>
      </c>
      <c r="EE168" s="52">
        <v>3.2740624695995463E-6</v>
      </c>
      <c r="EF168" s="52">
        <v>1.4623084171794794E-6</v>
      </c>
      <c r="EG168" s="52">
        <v>6.3255106998637904E-6</v>
      </c>
      <c r="EH168" s="52">
        <v>8.4113964919861729E-7</v>
      </c>
      <c r="EI168" s="52">
        <v>0</v>
      </c>
      <c r="EJ168" s="52">
        <v>3.3467733580035626E-6</v>
      </c>
      <c r="EK168" s="52">
        <v>0</v>
      </c>
      <c r="EL168" s="52">
        <v>3.8852163240189358E-5</v>
      </c>
      <c r="EM168" s="52">
        <v>4.1470211675254733E-4</v>
      </c>
      <c r="EN168" s="52">
        <v>1.427209444937073E-4</v>
      </c>
      <c r="EO168" s="52">
        <v>2.6143628539640853E-4</v>
      </c>
      <c r="EP168" s="52">
        <v>1.4598629889575973E-4</v>
      </c>
      <c r="EQ168" s="52">
        <v>3.8590483558487355E-5</v>
      </c>
      <c r="ER168" s="52">
        <v>1.0511290240434971E-4</v>
      </c>
      <c r="ES168" s="52">
        <v>7.1172396375381819E-5</v>
      </c>
      <c r="ET168" s="52">
        <v>6.4734956977476667E-5</v>
      </c>
      <c r="EU168" s="52">
        <v>2.1603354877098243E-4</v>
      </c>
      <c r="EV168" s="52">
        <v>7.9454210033361281E-4</v>
      </c>
      <c r="EW168" s="52">
        <v>1.1181639467739949E-4</v>
      </c>
      <c r="EX168" s="52">
        <v>1.1560282186815015E-5</v>
      </c>
      <c r="EY168" s="52">
        <v>2.0304516549373781E-5</v>
      </c>
      <c r="EZ168" s="52">
        <v>1.5460893232283633E-6</v>
      </c>
      <c r="FA168" s="52">
        <v>5.185615521078978E-6</v>
      </c>
      <c r="FB168" s="52">
        <v>3.9039639120189691E-6</v>
      </c>
      <c r="FC168" s="52">
        <v>4.9552488867042961E-6</v>
      </c>
      <c r="FD168" s="52">
        <v>9.7826811171740216E-6</v>
      </c>
      <c r="FE168" s="52">
        <v>1.3546748483684934E-5</v>
      </c>
      <c r="FF168" s="52">
        <v>5.6033461236897143E-6</v>
      </c>
      <c r="FG168" s="52">
        <v>1.3992007821040857E-5</v>
      </c>
      <c r="FH168" s="52">
        <v>1.220757713017792E-4</v>
      </c>
      <c r="FI168" s="52">
        <v>1.7395180725256655E-5</v>
      </c>
      <c r="FJ168" s="52">
        <v>3.6634328205929743E-6</v>
      </c>
      <c r="FK168" s="52">
        <v>3.6488948291413324E-5</v>
      </c>
      <c r="FL168" s="52">
        <v>1.9076986134948459E-6</v>
      </c>
      <c r="FM168" s="52">
        <v>3.2419099740489905E-6</v>
      </c>
      <c r="FN168" s="52">
        <v>0</v>
      </c>
      <c r="FO168" s="52">
        <v>1.2818520921386428E-5</v>
      </c>
      <c r="FP168" s="52">
        <v>1.058838972904367E-4</v>
      </c>
      <c r="FQ168" s="52">
        <v>4.183673805250787E-6</v>
      </c>
      <c r="FR168" s="52">
        <v>0</v>
      </c>
      <c r="FS168" s="52">
        <v>9.3561783970703043E-6</v>
      </c>
      <c r="FT168" s="52">
        <v>9.6250560877261859E-6</v>
      </c>
      <c r="FU168" s="52">
        <v>5.7472821720189283E-5</v>
      </c>
      <c r="FV168" s="52">
        <v>3.5219418863829082E-5</v>
      </c>
      <c r="FW168" s="52">
        <v>5.9408709209775628E-5</v>
      </c>
      <c r="FX168" s="52">
        <v>1.6741345818484296E-5</v>
      </c>
      <c r="FY168" s="52">
        <v>7.5699606191168329E-5</v>
      </c>
      <c r="FZ168" s="52">
        <v>0</v>
      </c>
      <c r="GA168" s="52">
        <v>5.4547102295642758E-6</v>
      </c>
      <c r="GB168" s="52">
        <v>5.6810971292915375E-6</v>
      </c>
      <c r="GC168" s="52">
        <v>4.3341577397389508E-6</v>
      </c>
      <c r="GD168" s="52">
        <v>2.1477638862868372E-6</v>
      </c>
      <c r="GE168" s="52">
        <v>1.1557888858994413E-5</v>
      </c>
      <c r="GF168" s="52">
        <v>8.7241519043494048E-6</v>
      </c>
      <c r="GG168" s="52">
        <v>5.0415067573819701E-6</v>
      </c>
      <c r="GH168" s="52">
        <v>4.0512521107766206E-5</v>
      </c>
      <c r="GI168" s="52">
        <v>4.9560042584730209E-6</v>
      </c>
      <c r="GJ168" s="52">
        <v>1.5760979051898304E-6</v>
      </c>
      <c r="GK168" s="52">
        <v>1.4945198184139341E-6</v>
      </c>
      <c r="GL168" s="52">
        <v>2.9507962880740619E-6</v>
      </c>
      <c r="GM168" s="52">
        <v>3.8384192450440514E-6</v>
      </c>
      <c r="GN168" s="52">
        <v>4.0439155659039857E-6</v>
      </c>
      <c r="GO168" s="52">
        <v>3.1357540568623294E-6</v>
      </c>
      <c r="GP168" s="52">
        <v>3.3945856537826798E-5</v>
      </c>
      <c r="GQ168" s="52">
        <v>4.4003965567469933E-6</v>
      </c>
      <c r="GR168" s="52">
        <v>2.0574995477636691E-4</v>
      </c>
      <c r="GS168" s="52">
        <v>1.0453208128008209E-4</v>
      </c>
      <c r="GT168" s="52">
        <v>9.9466097734011327E-5</v>
      </c>
      <c r="GU168" s="52">
        <v>4.0624602237155575E-4</v>
      </c>
      <c r="GV168" s="52">
        <v>5.0443574117387608E-5</v>
      </c>
      <c r="GW168" s="52">
        <v>1.096552787283843E-5</v>
      </c>
      <c r="GX168" s="52">
        <v>1.1967623774531833E-6</v>
      </c>
      <c r="GY168" s="52">
        <v>0</v>
      </c>
      <c r="GZ168" s="52">
        <v>4.5161237591787283E-6</v>
      </c>
      <c r="HA168" s="52">
        <v>0</v>
      </c>
      <c r="HB168" s="52">
        <v>1.7260357818938058E-5</v>
      </c>
      <c r="HC168" s="52">
        <v>6.5134698556615082E-6</v>
      </c>
      <c r="HD168" s="52">
        <v>1.959356043184158E-5</v>
      </c>
      <c r="HE168" s="52">
        <v>1.2400791984450558E-5</v>
      </c>
      <c r="HF168" s="52">
        <v>1.4320144657835759E-6</v>
      </c>
      <c r="HG168" s="52">
        <v>1.5925895361076243E-5</v>
      </c>
      <c r="HH168" s="52">
        <v>2.6361542011018702E-5</v>
      </c>
      <c r="HI168" s="52">
        <v>1.0457539661575332E-5</v>
      </c>
      <c r="HJ168" s="52">
        <v>7.0179436871426115E-6</v>
      </c>
      <c r="HK168" s="52">
        <v>2.715643879568022E-5</v>
      </c>
      <c r="HL168" s="52">
        <v>9.5774466406620915E-7</v>
      </c>
      <c r="HM168" s="52">
        <v>0</v>
      </c>
      <c r="HN168" s="52">
        <v>1.4983650415350258E-5</v>
      </c>
      <c r="HO168" s="52">
        <v>6.3962579845643731E-6</v>
      </c>
      <c r="HP168" s="52">
        <v>7.5547336358797547E-6</v>
      </c>
      <c r="HQ168" s="52">
        <v>1.5681611896204245E-6</v>
      </c>
      <c r="HR168" s="52">
        <v>6.6634179524571301E-5</v>
      </c>
      <c r="HS168" s="52">
        <v>2.1601771841672156E-6</v>
      </c>
      <c r="HT168" s="52">
        <v>0</v>
      </c>
      <c r="HU168" s="52">
        <v>1.3505228526077802E-5</v>
      </c>
      <c r="HV168" s="52">
        <v>7.9930488928851252E-6</v>
      </c>
      <c r="HW168" s="52">
        <v>2.3379991989085108E-5</v>
      </c>
      <c r="HX168" s="52">
        <v>6.0026735079435429E-6</v>
      </c>
      <c r="HY168" s="52">
        <v>3.2266854111275569E-6</v>
      </c>
      <c r="HZ168" s="52">
        <v>8.8128633115034134E-5</v>
      </c>
      <c r="IA168" s="52">
        <v>1.1321782857127088E-6</v>
      </c>
      <c r="IB168" s="52">
        <v>1.5742166882175981E-4</v>
      </c>
      <c r="IC168" s="52">
        <v>1.0947936370840868E-5</v>
      </c>
      <c r="ID168" s="52">
        <v>0</v>
      </c>
      <c r="IE168" s="52">
        <v>3.3607544062463105E-6</v>
      </c>
      <c r="IF168" s="52">
        <v>3.0617915362273795E-6</v>
      </c>
      <c r="IG168" s="52">
        <v>5.0519318768103482E-7</v>
      </c>
      <c r="IH168" s="52">
        <v>0</v>
      </c>
      <c r="II168" s="52">
        <v>3.7268416562215156E-6</v>
      </c>
      <c r="IJ168" s="52">
        <v>4.4029455344524811E-4</v>
      </c>
      <c r="IK168" s="52">
        <v>4.2526188040926407E-4</v>
      </c>
      <c r="IL168" s="52">
        <v>4.1816511666639542E-4</v>
      </c>
      <c r="IM168" s="52">
        <v>3.1326869509797019E-4</v>
      </c>
      <c r="IN168" s="52">
        <v>2.6335707464254554E-4</v>
      </c>
      <c r="IO168" s="52">
        <v>5.4783215614923868E-3</v>
      </c>
      <c r="IP168" s="52">
        <v>5.098295248812621E-4</v>
      </c>
      <c r="IQ168" s="52">
        <v>4.1474484914859279E-4</v>
      </c>
      <c r="IR168" s="52">
        <v>1.5380741924421019E-3</v>
      </c>
      <c r="IS168" s="52">
        <v>1.5934742046020384E-2</v>
      </c>
      <c r="IT168" s="52">
        <v>1.7010369461586069E-3</v>
      </c>
      <c r="IU168" s="52">
        <v>1.2554864061576959E-3</v>
      </c>
      <c r="IV168" s="52">
        <v>5.2862301711447734E-2</v>
      </c>
      <c r="IW168" s="52">
        <v>7.5446028395926396E-4</v>
      </c>
      <c r="IX168" s="52">
        <v>4.5375399195675837E-4</v>
      </c>
      <c r="IY168" s="52">
        <v>4.7775671396872481E-5</v>
      </c>
      <c r="IZ168" s="52">
        <v>1.290726638717849E-5</v>
      </c>
      <c r="JA168" s="52">
        <v>9.6071230157138362E-6</v>
      </c>
      <c r="JB168" s="52">
        <v>4.450777598547685E-5</v>
      </c>
      <c r="JC168" s="52">
        <v>5.2486596038992581E-5</v>
      </c>
      <c r="JD168" s="52">
        <v>1.1469971401334604E-6</v>
      </c>
      <c r="JE168" s="52">
        <v>8.5917412185685883E-6</v>
      </c>
      <c r="JF168" s="52">
        <v>1.8809750285320525E-5</v>
      </c>
      <c r="JG168" s="52">
        <v>3.1750873071616081E-5</v>
      </c>
      <c r="JH168" s="52">
        <v>1.997192387871548E-5</v>
      </c>
      <c r="JI168" s="52">
        <v>3.7641687569152391E-6</v>
      </c>
      <c r="JJ168" s="52">
        <v>2.7412205111864303E-5</v>
      </c>
      <c r="JK168" s="52">
        <v>1.2690417067923679E-6</v>
      </c>
      <c r="JL168" s="52">
        <v>1.4712456379944926E-5</v>
      </c>
      <c r="JM168" s="52">
        <v>5.9998901811494825E-6</v>
      </c>
      <c r="JN168" s="52">
        <v>4.7800001742750519E-5</v>
      </c>
      <c r="JO168" s="52">
        <v>5.6181083497774331E-5</v>
      </c>
      <c r="JP168" s="52">
        <v>7.559363792865133E-5</v>
      </c>
      <c r="JQ168" s="52">
        <v>4.5773984585793799E-5</v>
      </c>
      <c r="JR168" s="52">
        <v>3.6061007552223563E-6</v>
      </c>
      <c r="JS168" s="52">
        <v>1.9380998338372994E-5</v>
      </c>
      <c r="JT168" s="52">
        <v>0</v>
      </c>
      <c r="JU168" s="52">
        <v>1.0518232026599328E-5</v>
      </c>
      <c r="JV168" s="52">
        <v>4.0669927174493501E-6</v>
      </c>
      <c r="JW168" s="52">
        <v>4.0157066829361669E-6</v>
      </c>
      <c r="JX168" s="52">
        <v>9.9778051120310593E-6</v>
      </c>
      <c r="JY168" s="52">
        <v>1.8640746233095601E-6</v>
      </c>
      <c r="JZ168" s="52">
        <v>7.0677820771168681E-6</v>
      </c>
      <c r="KA168" s="52">
        <v>4.9229751271548599E-6</v>
      </c>
      <c r="KB168" s="52">
        <v>1.6838821959612348E-6</v>
      </c>
      <c r="KC168" s="52">
        <v>1.0238516375088907E-6</v>
      </c>
      <c r="KD168" s="52">
        <v>8.4118030718360998E-5</v>
      </c>
      <c r="KE168" s="52">
        <v>0</v>
      </c>
      <c r="KF168" s="52">
        <v>4.5570152846520804E-6</v>
      </c>
      <c r="KG168" s="52">
        <v>3.6675949778071747E-6</v>
      </c>
      <c r="KH168" s="52">
        <v>3.6692383289296962E-6</v>
      </c>
      <c r="KI168" s="52">
        <v>1.2881296469285088E-5</v>
      </c>
      <c r="KJ168" s="52">
        <v>3.552770070050064E-5</v>
      </c>
      <c r="KK168" s="52">
        <v>6.4571314430666168E-6</v>
      </c>
      <c r="KL168" s="52">
        <v>1.1632127324256861E-5</v>
      </c>
      <c r="KM168" s="52">
        <v>3.877459132792446E-6</v>
      </c>
      <c r="KN168" s="52">
        <v>4.9285638688517648E-6</v>
      </c>
      <c r="KO168" s="52">
        <v>1.7018173796727286E-5</v>
      </c>
      <c r="KP168" s="52">
        <v>5.1232553338623526E-6</v>
      </c>
      <c r="KQ168" s="52">
        <v>2.9095937537147568E-5</v>
      </c>
      <c r="KR168" s="52">
        <v>5.7279750424430846E-5</v>
      </c>
      <c r="KS168" s="52">
        <v>4.9781101252867969E-6</v>
      </c>
      <c r="KT168" s="52">
        <v>1.485292116034686E-6</v>
      </c>
      <c r="KU168" s="52">
        <v>1.0621040396999934E-5</v>
      </c>
      <c r="KV168" s="52">
        <v>1.4854698333670263E-6</v>
      </c>
      <c r="KW168" s="52">
        <v>4.7940802696829956E-6</v>
      </c>
      <c r="KX168" s="52">
        <v>8.0269684277746645E-6</v>
      </c>
      <c r="KY168" s="52">
        <v>1.1862400346748497E-5</v>
      </c>
      <c r="KZ168" s="52">
        <v>2.1409593791653012E-5</v>
      </c>
    </row>
    <row r="169" spans="1:312" x14ac:dyDescent="0.2">
      <c r="A169" s="89">
        <v>1.107313</v>
      </c>
      <c r="B169" s="41" t="s">
        <v>7307</v>
      </c>
      <c r="C169" s="51" t="s">
        <v>111</v>
      </c>
      <c r="D169" s="52">
        <v>1.0956862248253457E-5</v>
      </c>
      <c r="E169" s="52">
        <v>6.9617005295558E-5</v>
      </c>
      <c r="F169" s="52">
        <v>8.9386039451016589E-6</v>
      </c>
      <c r="G169" s="52">
        <v>2.2316460542612054E-6</v>
      </c>
      <c r="H169" s="52">
        <v>2.7618698076021261E-6</v>
      </c>
      <c r="I169" s="52">
        <v>2.5066172118889134E-6</v>
      </c>
      <c r="J169" s="52">
        <v>6.3470500213096351E-6</v>
      </c>
      <c r="K169" s="52">
        <v>5.7641648078439562E-6</v>
      </c>
      <c r="L169" s="52">
        <v>4.573242090827077E-5</v>
      </c>
      <c r="M169" s="52">
        <v>1.3351102485395272E-5</v>
      </c>
      <c r="N169" s="52">
        <v>4.8624475617693817E-5</v>
      </c>
      <c r="O169" s="52">
        <v>2.205649363562035E-5</v>
      </c>
      <c r="P169" s="52">
        <v>2.7072409583963992E-5</v>
      </c>
      <c r="Q169" s="52">
        <v>6.9093923370680451E-5</v>
      </c>
      <c r="R169" s="52">
        <v>3.9068021325407287E-5</v>
      </c>
      <c r="S169" s="52">
        <v>1.1382376310388806E-4</v>
      </c>
      <c r="T169" s="52">
        <v>5.762173511974395E-5</v>
      </c>
      <c r="U169" s="52">
        <v>2.4038750077167887E-4</v>
      </c>
      <c r="V169" s="52">
        <v>6.7931844194048227E-5</v>
      </c>
      <c r="W169" s="52">
        <v>2.5042774909390455E-5</v>
      </c>
      <c r="X169" s="52">
        <v>1.3965227292574758E-4</v>
      </c>
      <c r="Y169" s="52">
        <v>4.2487266677661127E-4</v>
      </c>
      <c r="Z169" s="52">
        <v>1.427761050140718E-4</v>
      </c>
      <c r="AA169" s="52">
        <v>1.9361653339074847E-5</v>
      </c>
      <c r="AB169" s="52">
        <v>6.8134979461863851E-5</v>
      </c>
      <c r="AC169" s="52">
        <v>6.9272144738700948E-5</v>
      </c>
      <c r="AD169" s="52">
        <v>5.8506265535401554E-5</v>
      </c>
      <c r="AE169" s="52">
        <v>3.4741788632476365E-5</v>
      </c>
      <c r="AF169" s="52">
        <v>1.0317490037028396E-4</v>
      </c>
      <c r="AG169" s="52">
        <v>4.8813567643394371E-3</v>
      </c>
      <c r="AH169" s="52">
        <v>6.1806291383606477E-5</v>
      </c>
      <c r="AI169" s="52">
        <v>1.8852525869863927E-4</v>
      </c>
      <c r="AJ169" s="52">
        <v>1.058722250659899E-4</v>
      </c>
      <c r="AK169" s="52">
        <v>1.2378473544374352E-4</v>
      </c>
      <c r="AL169" s="52">
        <v>9.3852189991001971E-5</v>
      </c>
      <c r="AM169" s="52">
        <v>9.3613633774353446E-5</v>
      </c>
      <c r="AN169" s="52">
        <v>4.6775194825634245E-4</v>
      </c>
      <c r="AO169" s="52">
        <v>4.290628166014474E-4</v>
      </c>
      <c r="AP169" s="52">
        <v>8.4331824419880009E-5</v>
      </c>
      <c r="AQ169" s="52">
        <v>7.4268169660624331E-4</v>
      </c>
      <c r="AR169" s="52">
        <v>1.6973732318985253E-4</v>
      </c>
      <c r="AS169" s="52">
        <v>2.3812181160002381E-4</v>
      </c>
      <c r="AT169" s="52">
        <v>8.9808017292549423E-5</v>
      </c>
      <c r="AU169" s="52">
        <v>4.2325589245931934E-5</v>
      </c>
      <c r="AV169" s="52">
        <v>4.9262143525294328E-5</v>
      </c>
      <c r="AW169" s="52">
        <v>1.7152786781331493E-5</v>
      </c>
      <c r="AX169" s="52">
        <v>5.4360146371517386E-5</v>
      </c>
      <c r="AY169" s="52">
        <v>4.52594672168454E-5</v>
      </c>
      <c r="AZ169" s="52">
        <v>1.0667822695934225E-4</v>
      </c>
      <c r="BA169" s="52">
        <v>0</v>
      </c>
      <c r="BB169" s="52">
        <v>4.2319554124366081E-5</v>
      </c>
      <c r="BC169" s="52">
        <v>3.3979993926370236E-4</v>
      </c>
      <c r="BD169" s="52">
        <v>4.6093138085739173E-3</v>
      </c>
      <c r="BE169" s="52">
        <v>5.4506699944633371E-5</v>
      </c>
      <c r="BF169" s="52">
        <v>1.4700665074005752E-4</v>
      </c>
      <c r="BG169" s="52">
        <v>1.0106093019601934E-4</v>
      </c>
      <c r="BH169" s="52">
        <v>4.8392455349065919E-3</v>
      </c>
      <c r="BI169" s="52">
        <v>2.2255444561341192E-4</v>
      </c>
      <c r="BJ169" s="52">
        <v>3.2813780942053656E-4</v>
      </c>
      <c r="BK169" s="52">
        <v>1.8733920301986586E-4</v>
      </c>
      <c r="BL169" s="52">
        <v>2.7194954641082046E-4</v>
      </c>
      <c r="BM169" s="52">
        <v>3.3518421342586805E-4</v>
      </c>
      <c r="BN169" s="52">
        <v>3.1911234525356004E-4</v>
      </c>
      <c r="BO169" s="52">
        <v>2.6378426668404223E-4</v>
      </c>
      <c r="BP169" s="52">
        <v>8.6290766307503579E-6</v>
      </c>
      <c r="BQ169" s="52">
        <v>1.1389967749183405E-4</v>
      </c>
      <c r="BR169" s="52">
        <v>5.8209271060854431E-6</v>
      </c>
      <c r="BS169" s="52">
        <v>5.1700223088185969E-6</v>
      </c>
      <c r="BT169" s="52">
        <v>7.4025782329050226E-5</v>
      </c>
      <c r="BU169" s="52">
        <v>2.7884834155393294E-5</v>
      </c>
      <c r="BV169" s="52">
        <v>8.4618693274363463E-5</v>
      </c>
      <c r="BW169" s="52">
        <v>8.761674996251489E-6</v>
      </c>
      <c r="BX169" s="52">
        <v>4.3411001259619994E-5</v>
      </c>
      <c r="BY169" s="52">
        <v>5.5137894675312468E-6</v>
      </c>
      <c r="BZ169" s="52">
        <v>3.4700083571450727E-5</v>
      </c>
      <c r="CA169" s="52">
        <v>2.1395523764956208E-5</v>
      </c>
      <c r="CB169" s="52">
        <v>4.1269737811444989E-6</v>
      </c>
      <c r="CC169" s="52">
        <v>1.8098588517435608E-4</v>
      </c>
      <c r="CD169" s="52">
        <v>2.6192170759206365E-5</v>
      </c>
      <c r="CE169" s="52">
        <v>1.1819946859438009E-4</v>
      </c>
      <c r="CF169" s="52">
        <v>2.1499945900605783E-5</v>
      </c>
      <c r="CG169" s="52">
        <v>1.6071603430390638E-4</v>
      </c>
      <c r="CH169" s="52">
        <v>2.4484028252236791E-5</v>
      </c>
      <c r="CI169" s="52">
        <v>8.2160479738537381E-6</v>
      </c>
      <c r="CJ169" s="52">
        <v>1.6088865745044744E-5</v>
      </c>
      <c r="CK169" s="52">
        <v>6.8095934642791456E-5</v>
      </c>
      <c r="CL169" s="52">
        <v>2.6952131812805558E-4</v>
      </c>
      <c r="CM169" s="52">
        <v>2.12886759298794E-4</v>
      </c>
      <c r="CN169" s="52">
        <v>6.1362954657534908E-5</v>
      </c>
      <c r="CO169" s="52">
        <v>2.780192719518759E-4</v>
      </c>
      <c r="CP169" s="52">
        <v>3.5585488837248145E-5</v>
      </c>
      <c r="CQ169" s="52">
        <v>8.2657922680609005E-5</v>
      </c>
      <c r="CR169" s="52">
        <v>5.4836698493880589E-5</v>
      </c>
      <c r="CS169" s="52">
        <v>7.3170238461728153E-5</v>
      </c>
      <c r="CT169" s="52">
        <v>5.9195513931938813E-5</v>
      </c>
      <c r="CU169" s="52">
        <v>1.7883454175738592E-4</v>
      </c>
      <c r="CV169" s="52">
        <v>1.5275260993026212E-4</v>
      </c>
      <c r="CW169" s="52">
        <v>5.0695882801341289E-4</v>
      </c>
      <c r="CX169" s="52">
        <v>8.1020955457935596E-4</v>
      </c>
      <c r="CY169" s="52">
        <v>3.4621018713718332E-5</v>
      </c>
      <c r="CZ169" s="52">
        <v>3.6975786304784112E-5</v>
      </c>
      <c r="DA169" s="52">
        <v>1.7437595319545504E-4</v>
      </c>
      <c r="DB169" s="52">
        <v>1.4400202785328677E-4</v>
      </c>
      <c r="DC169" s="52">
        <v>6.6551868585279202E-5</v>
      </c>
      <c r="DD169" s="52">
        <v>4.0125912949974705E-5</v>
      </c>
      <c r="DE169" s="52">
        <v>5.2947220670835276E-6</v>
      </c>
      <c r="DF169" s="52">
        <v>1.6986598149280198E-5</v>
      </c>
      <c r="DG169" s="52">
        <v>4.4126496136251783E-5</v>
      </c>
      <c r="DH169" s="52">
        <v>3.4399136918335754E-6</v>
      </c>
      <c r="DI169" s="52">
        <v>2.6849419489630925E-4</v>
      </c>
      <c r="DJ169" s="52">
        <v>2.2181187475419687E-4</v>
      </c>
      <c r="DK169" s="52">
        <v>2.8789593062736763E-5</v>
      </c>
      <c r="DL169" s="52">
        <v>8.9603779352495519E-5</v>
      </c>
      <c r="DM169" s="52">
        <v>5.8183462694506761E-5</v>
      </c>
      <c r="DN169" s="52">
        <v>1.7567383640823369E-4</v>
      </c>
      <c r="DO169" s="52">
        <v>2.8400102242941079E-5</v>
      </c>
      <c r="DP169" s="52">
        <v>4.0533030561021331E-5</v>
      </c>
      <c r="DQ169" s="52">
        <v>7.6932070773858604E-5</v>
      </c>
      <c r="DR169" s="52">
        <v>2.6977382975130673E-5</v>
      </c>
      <c r="DS169" s="52">
        <v>6.1937651697925632E-5</v>
      </c>
      <c r="DT169" s="52">
        <v>3.1498938251464104E-3</v>
      </c>
      <c r="DU169" s="52">
        <v>0.64834994384989864</v>
      </c>
      <c r="DV169" s="52">
        <v>0.46582308138207978</v>
      </c>
      <c r="DW169" s="52">
        <v>6.3818193206691487E-3</v>
      </c>
      <c r="DX169" s="52">
        <v>0.79654035172720661</v>
      </c>
      <c r="DY169" s="52">
        <v>0.82278236296281471</v>
      </c>
      <c r="DZ169" s="52">
        <v>3.6436067885619965E-5</v>
      </c>
      <c r="EA169" s="52">
        <v>1.9456065592092921E-4</v>
      </c>
      <c r="EB169" s="52">
        <v>3.4663057650918107E-5</v>
      </c>
      <c r="EC169" s="52">
        <v>2.109027980319659E-4</v>
      </c>
      <c r="ED169" s="52">
        <v>1.3989670993131776E-5</v>
      </c>
      <c r="EE169" s="52">
        <v>4.5697552767176649E-5</v>
      </c>
      <c r="EF169" s="52">
        <v>9.5018934171619784E-5</v>
      </c>
      <c r="EG169" s="52">
        <v>1.1572992874069943E-4</v>
      </c>
      <c r="EH169" s="52">
        <v>5.196765354285349E-4</v>
      </c>
      <c r="EI169" s="52">
        <v>3.3598011454393897E-5</v>
      </c>
      <c r="EJ169" s="52">
        <v>2.6370675182567079E-5</v>
      </c>
      <c r="EK169" s="52">
        <v>5.5305472154079214E-5</v>
      </c>
      <c r="EL169" s="52">
        <v>1.2244538422366563E-4</v>
      </c>
      <c r="EM169" s="52">
        <v>7.7577507989066803E-6</v>
      </c>
      <c r="EN169" s="52">
        <v>4.8258034840488755E-6</v>
      </c>
      <c r="EO169" s="52">
        <v>8.200855752418376E-6</v>
      </c>
      <c r="EP169" s="52">
        <v>9.8402090933106013E-5</v>
      </c>
      <c r="EQ169" s="52">
        <v>4.0951504704470756E-5</v>
      </c>
      <c r="ER169" s="52">
        <v>8.2277706461336616E-6</v>
      </c>
      <c r="ES169" s="52">
        <v>0</v>
      </c>
      <c r="ET169" s="52">
        <v>1.5935798949539E-5</v>
      </c>
      <c r="EU169" s="52">
        <v>1.5923307631014599E-5</v>
      </c>
      <c r="EV169" s="52">
        <v>4.6659432783046015E-5</v>
      </c>
      <c r="EW169" s="52">
        <v>1.7931297183488926E-5</v>
      </c>
      <c r="EX169" s="52">
        <v>2.1501519617099656E-5</v>
      </c>
      <c r="EY169" s="52">
        <v>8.3765652475678326E-5</v>
      </c>
      <c r="EZ169" s="52">
        <v>3.3240920449409807E-4</v>
      </c>
      <c r="FA169" s="52">
        <v>2.6941510080326567E-5</v>
      </c>
      <c r="FB169" s="52">
        <v>6.5066065200316151E-6</v>
      </c>
      <c r="FC169" s="52">
        <v>5.199160101334819E-5</v>
      </c>
      <c r="FD169" s="52">
        <v>1.8017024215802514E-5</v>
      </c>
      <c r="FE169" s="52">
        <v>5.5605682792545824E-5</v>
      </c>
      <c r="FF169" s="52">
        <v>5.83829910956777E-5</v>
      </c>
      <c r="FG169" s="52">
        <v>1.0163639014450511E-4</v>
      </c>
      <c r="FH169" s="52">
        <v>9.6117562447908196E-5</v>
      </c>
      <c r="FI169" s="52">
        <v>3.76096305070712E-5</v>
      </c>
      <c r="FJ169" s="52">
        <v>8.6899601881375478E-5</v>
      </c>
      <c r="FK169" s="52">
        <v>5.7898103734432137E-5</v>
      </c>
      <c r="FL169" s="52">
        <v>1.0635419770233766E-4</v>
      </c>
      <c r="FM169" s="52">
        <v>2.6000905500368624E-5</v>
      </c>
      <c r="FN169" s="52">
        <v>8.2100517397301493E-5</v>
      </c>
      <c r="FO169" s="52">
        <v>3.3165871556059426E-4</v>
      </c>
      <c r="FP169" s="52">
        <v>5.1536854273591702E-5</v>
      </c>
      <c r="FQ169" s="52">
        <v>5.8591498855310788E-5</v>
      </c>
      <c r="FR169" s="52">
        <v>1.8038022739150491E-4</v>
      </c>
      <c r="FS169" s="52">
        <v>3.832051790289433E-5</v>
      </c>
      <c r="FT169" s="52">
        <v>1.7183382340664542E-5</v>
      </c>
      <c r="FU169" s="52">
        <v>3.3987947932480359E-5</v>
      </c>
      <c r="FV169" s="52">
        <v>1.6102263488326527E-5</v>
      </c>
      <c r="FW169" s="52">
        <v>2.6828876784063465E-5</v>
      </c>
      <c r="FX169" s="52">
        <v>9.6132346178223799E-7</v>
      </c>
      <c r="FY169" s="52">
        <v>4.6080497673931667E-5</v>
      </c>
      <c r="FZ169" s="52">
        <v>3.7548681739797955E-6</v>
      </c>
      <c r="GA169" s="52">
        <v>3.0239549835146952E-5</v>
      </c>
      <c r="GB169" s="52">
        <v>7.419404121723087E-5</v>
      </c>
      <c r="GC169" s="52">
        <v>5.9175342514702087E-6</v>
      </c>
      <c r="GD169" s="52">
        <v>4.6039832243276345E-6</v>
      </c>
      <c r="GE169" s="52">
        <v>2.4235971656315277E-5</v>
      </c>
      <c r="GF169" s="52">
        <v>5.9718739363460037E-5</v>
      </c>
      <c r="GG169" s="52">
        <v>2.2740527815013982E-4</v>
      </c>
      <c r="GH169" s="52">
        <v>4.3397486088399457E-4</v>
      </c>
      <c r="GI169" s="52">
        <v>4.1900643450159272E-4</v>
      </c>
      <c r="GJ169" s="52">
        <v>1.1844208087511662E-4</v>
      </c>
      <c r="GK169" s="52">
        <v>1.1108734011976764E-4</v>
      </c>
      <c r="GL169" s="52">
        <v>4.8452702879173555E-5</v>
      </c>
      <c r="GM169" s="52">
        <v>1.9639290700371018E-5</v>
      </c>
      <c r="GN169" s="52">
        <v>1.2419680821905573E-4</v>
      </c>
      <c r="GO169" s="52">
        <v>1.0637545251619784E-4</v>
      </c>
      <c r="GP169" s="52">
        <v>7.0626506024898224E-5</v>
      </c>
      <c r="GQ169" s="52">
        <v>1.9043418290262519E-4</v>
      </c>
      <c r="GR169" s="52">
        <v>7.6241766828528807E-5</v>
      </c>
      <c r="GS169" s="52">
        <v>5.333119536847477E-5</v>
      </c>
      <c r="GT169" s="52">
        <v>3.9722974646094433E-5</v>
      </c>
      <c r="GU169" s="52">
        <v>6.5558905851886912E-6</v>
      </c>
      <c r="GV169" s="52">
        <v>8.7743733395931336E-5</v>
      </c>
      <c r="GW169" s="52">
        <v>1.8981362077755276E-4</v>
      </c>
      <c r="GX169" s="52">
        <v>6.3963129620476513E-5</v>
      </c>
      <c r="GY169" s="52">
        <v>1.1994765439543421E-4</v>
      </c>
      <c r="GZ169" s="52">
        <v>5.0067804327263891E-5</v>
      </c>
      <c r="HA169" s="52">
        <v>2.5742022580858728E-4</v>
      </c>
      <c r="HB169" s="52">
        <v>1.4701682375858682E-4</v>
      </c>
      <c r="HC169" s="52">
        <v>1.9256311413705672E-4</v>
      </c>
      <c r="HD169" s="52">
        <v>6.244601777304438E-5</v>
      </c>
      <c r="HE169" s="52">
        <v>1.9234664966593591E-4</v>
      </c>
      <c r="HF169" s="52">
        <v>3.0495814442612365E-4</v>
      </c>
      <c r="HG169" s="52">
        <v>3.658752617556343E-4</v>
      </c>
      <c r="HH169" s="52">
        <v>4.1770742034526165E-5</v>
      </c>
      <c r="HI169" s="52">
        <v>6.4151631391757985E-5</v>
      </c>
      <c r="HJ169" s="52">
        <v>5.6657795370767718E-5</v>
      </c>
      <c r="HK169" s="52">
        <v>0</v>
      </c>
      <c r="HL169" s="52">
        <v>5.6466180087818414E-5</v>
      </c>
      <c r="HM169" s="52">
        <v>1.1371084125076667E-4</v>
      </c>
      <c r="HN169" s="52">
        <v>2.7240462587410065E-5</v>
      </c>
      <c r="HO169" s="52">
        <v>4.6460844810209499E-5</v>
      </c>
      <c r="HP169" s="52">
        <v>2.647665162791295E-5</v>
      </c>
      <c r="HQ169" s="52">
        <v>1.082698523471974E-4</v>
      </c>
      <c r="HR169" s="52">
        <v>5.3560878546628579E-4</v>
      </c>
      <c r="HS169" s="52">
        <v>7.854771931365472E-5</v>
      </c>
      <c r="HT169" s="52">
        <v>3.466894915554189E-5</v>
      </c>
      <c r="HU169" s="52">
        <v>4.5929853198971001E-5</v>
      </c>
      <c r="HV169" s="52">
        <v>2.1470001880565225E-5</v>
      </c>
      <c r="HW169" s="52">
        <v>1.3620312374090531E-5</v>
      </c>
      <c r="HX169" s="52">
        <v>4.2799062111637463E-5</v>
      </c>
      <c r="HY169" s="52">
        <v>4.0333567639094459E-6</v>
      </c>
      <c r="HZ169" s="52">
        <v>1.6420784254378871E-5</v>
      </c>
      <c r="IA169" s="52">
        <v>1.0852049313054794E-4</v>
      </c>
      <c r="IB169" s="52">
        <v>2.8316863840796903E-5</v>
      </c>
      <c r="IC169" s="52">
        <v>0.55163542325966985</v>
      </c>
      <c r="ID169" s="52">
        <v>1.6300484256579366E-2</v>
      </c>
      <c r="IE169" s="52">
        <v>4.3491605002458338E-3</v>
      </c>
      <c r="IF169" s="52">
        <v>4.1386503730368269E-3</v>
      </c>
      <c r="IG169" s="52">
        <v>4.2704947545888327E-5</v>
      </c>
      <c r="IH169" s="52">
        <v>1.0161002207060934E-4</v>
      </c>
      <c r="II169" s="52">
        <v>7.6717431965836525E-6</v>
      </c>
      <c r="IJ169" s="52">
        <v>1.2519435064268235E-5</v>
      </c>
      <c r="IK169" s="52">
        <v>1.6514360222874815E-4</v>
      </c>
      <c r="IL169" s="52">
        <v>1.5071668800577324E-4</v>
      </c>
      <c r="IM169" s="52">
        <v>5.3457312070694632E-6</v>
      </c>
      <c r="IN169" s="52">
        <v>1.0421610056959103E-5</v>
      </c>
      <c r="IO169" s="52">
        <v>1.803568597149651E-5</v>
      </c>
      <c r="IP169" s="52">
        <v>3.5034687426553686E-5</v>
      </c>
      <c r="IQ169" s="52">
        <v>2.8476449473113083E-5</v>
      </c>
      <c r="IR169" s="52">
        <v>1.8864587821225924E-5</v>
      </c>
      <c r="IS169" s="52">
        <v>6.2536614473523576E-5</v>
      </c>
      <c r="IT169" s="52">
        <v>5.5293732402671189E-6</v>
      </c>
      <c r="IU169" s="52">
        <v>3.5935774219913258E-5</v>
      </c>
      <c r="IV169" s="52">
        <v>7.1337104010284357E-6</v>
      </c>
      <c r="IW169" s="52">
        <v>4.2615306504038598E-5</v>
      </c>
      <c r="IX169" s="52">
        <v>4.1060302118063141E-6</v>
      </c>
      <c r="IY169" s="52">
        <v>5.8618312612191565E-5</v>
      </c>
      <c r="IZ169" s="52">
        <v>4.5120980505701921E-5</v>
      </c>
      <c r="JA169" s="52">
        <v>3.3500814342316034E-5</v>
      </c>
      <c r="JB169" s="52">
        <v>3.1945118831005122E-5</v>
      </c>
      <c r="JC169" s="52">
        <v>3.6753096208759145E-5</v>
      </c>
      <c r="JD169" s="52">
        <v>4.7283126787416584E-6</v>
      </c>
      <c r="JE169" s="52">
        <v>9.4735914902691774E-6</v>
      </c>
      <c r="JF169" s="52">
        <v>4.3548445090354007E-6</v>
      </c>
      <c r="JG169" s="52">
        <v>6.3521899029980253E-5</v>
      </c>
      <c r="JH169" s="52">
        <v>1.2213897517989708E-4</v>
      </c>
      <c r="JI169" s="52">
        <v>4.1058334521746613E-5</v>
      </c>
      <c r="JJ169" s="52">
        <v>7.7612136781760087E-5</v>
      </c>
      <c r="JK169" s="52">
        <v>2.2417486746050288E-5</v>
      </c>
      <c r="JL169" s="52">
        <v>2.5347855882187246E-5</v>
      </c>
      <c r="JM169" s="52">
        <v>5.0307168704767134E-5</v>
      </c>
      <c r="JN169" s="52">
        <v>2.6467626342632371E-5</v>
      </c>
      <c r="JO169" s="52">
        <v>9.1897279457457153E-5</v>
      </c>
      <c r="JP169" s="52">
        <v>1.7129082355583411E-5</v>
      </c>
      <c r="JQ169" s="52">
        <v>6.61404114002322E-5</v>
      </c>
      <c r="JR169" s="52">
        <v>1.9096136386993094E-5</v>
      </c>
      <c r="JS169" s="52">
        <v>3.9692013059357929E-5</v>
      </c>
      <c r="JT169" s="52">
        <v>1.2292504715016824E-3</v>
      </c>
      <c r="JU169" s="52">
        <v>1.2541212291564821E-4</v>
      </c>
      <c r="JV169" s="52">
        <v>4.9888796121293627E-3</v>
      </c>
      <c r="JW169" s="52">
        <v>3.0674005465568233E-4</v>
      </c>
      <c r="JX169" s="52">
        <v>4.0619616184283253E-3</v>
      </c>
      <c r="JY169" s="52">
        <v>1.0797751408426122E-4</v>
      </c>
      <c r="JZ169" s="52">
        <v>1.0218787908738219E-3</v>
      </c>
      <c r="KA169" s="52">
        <v>1.3053695154086457E-4</v>
      </c>
      <c r="KB169" s="52">
        <v>1.0425151726573105E-3</v>
      </c>
      <c r="KC169" s="52">
        <v>1.0014358218706641E-3</v>
      </c>
      <c r="KD169" s="52">
        <v>1.0962149613663264E-4</v>
      </c>
      <c r="KE169" s="52">
        <v>3.6424373624552282E-4</v>
      </c>
      <c r="KF169" s="52">
        <v>8.0858050586847259E-4</v>
      </c>
      <c r="KG169" s="52">
        <v>7.4126379664000031E-4</v>
      </c>
      <c r="KH169" s="52">
        <v>2.0032507468222247E-2</v>
      </c>
      <c r="KI169" s="52">
        <v>2.0059033935194146E-4</v>
      </c>
      <c r="KJ169" s="52">
        <v>2.4395260127302126E-2</v>
      </c>
      <c r="KK169" s="52">
        <v>2.5558089709330371E-4</v>
      </c>
      <c r="KL169" s="52">
        <v>9.67874005565843E-4</v>
      </c>
      <c r="KM169" s="52">
        <v>7.766777515592104E-4</v>
      </c>
      <c r="KN169" s="52">
        <v>1.0650436960439861E-4</v>
      </c>
      <c r="KO169" s="52">
        <v>3.6351283211178825E-4</v>
      </c>
      <c r="KP169" s="52">
        <v>2.1437297445061086E-4</v>
      </c>
      <c r="KQ169" s="52">
        <v>1.5606872954659567E-4</v>
      </c>
      <c r="KR169" s="52">
        <v>2.5284531187683178E-4</v>
      </c>
      <c r="KS169" s="52">
        <v>3.3136421412909651E-4</v>
      </c>
      <c r="KT169" s="52">
        <v>5.1649453237110417E-4</v>
      </c>
      <c r="KU169" s="52">
        <v>3.4490275473043241E-4</v>
      </c>
      <c r="KV169" s="52">
        <v>2.8088022147090987E-4</v>
      </c>
      <c r="KW169" s="52">
        <v>1.5767764007556661E-4</v>
      </c>
      <c r="KX169" s="52">
        <v>4.5638213570957815E-4</v>
      </c>
      <c r="KY169" s="52">
        <v>2.6338307333598676E-4</v>
      </c>
      <c r="KZ169" s="52">
        <v>6.8132522472461672E-4</v>
      </c>
    </row>
    <row r="170" spans="1:312" x14ac:dyDescent="0.2">
      <c r="A170" s="89">
        <v>1.028629</v>
      </c>
      <c r="B170" s="41" t="s">
        <v>793</v>
      </c>
      <c r="C170" s="51" t="s">
        <v>28</v>
      </c>
      <c r="D170" s="52">
        <v>2.9360135733184021E-5</v>
      </c>
      <c r="E170" s="52">
        <v>4.0889506122390998E-6</v>
      </c>
      <c r="F170" s="52">
        <v>1.3494038075581734E-6</v>
      </c>
      <c r="G170" s="52">
        <v>1.2928624253561877E-5</v>
      </c>
      <c r="H170" s="52">
        <v>6.4786414103858381E-6</v>
      </c>
      <c r="I170" s="52">
        <v>0</v>
      </c>
      <c r="J170" s="52">
        <v>3.3227160547220753E-5</v>
      </c>
      <c r="K170" s="52">
        <v>2.2122694720775904E-5</v>
      </c>
      <c r="L170" s="52">
        <v>2.6111299919309028E-5</v>
      </c>
      <c r="M170" s="52">
        <v>7.9576220836702357E-5</v>
      </c>
      <c r="N170" s="52">
        <v>5.6223050648363621E-6</v>
      </c>
      <c r="O170" s="52">
        <v>3.76768882441264E-5</v>
      </c>
      <c r="P170" s="52">
        <v>4.9587671202840491E-6</v>
      </c>
      <c r="Q170" s="52">
        <v>1.1252502486502834E-4</v>
      </c>
      <c r="R170" s="52">
        <v>1.1235814141453381E-5</v>
      </c>
      <c r="S170" s="52">
        <v>1.3956739168269708E-5</v>
      </c>
      <c r="T170" s="52">
        <v>1.0262498909060427E-4</v>
      </c>
      <c r="U170" s="52">
        <v>9.3458253301660163E-5</v>
      </c>
      <c r="V170" s="52">
        <v>4.3155548248557734E-5</v>
      </c>
      <c r="W170" s="52">
        <v>1.2402930624677458E-4</v>
      </c>
      <c r="X170" s="52">
        <v>2.7756973500769709E-5</v>
      </c>
      <c r="Y170" s="52">
        <v>7.7998031365823236E-5</v>
      </c>
      <c r="Z170" s="52">
        <v>3.0059520573070681E-5</v>
      </c>
      <c r="AA170" s="52">
        <v>2.1362618616117888E-5</v>
      </c>
      <c r="AB170" s="52">
        <v>0</v>
      </c>
      <c r="AC170" s="52">
        <v>6.0615770083249157E-5</v>
      </c>
      <c r="AD170" s="52">
        <v>3.401632262457242E-6</v>
      </c>
      <c r="AE170" s="52">
        <v>1.8046733527280047E-6</v>
      </c>
      <c r="AF170" s="52">
        <v>2.0356225828716879E-4</v>
      </c>
      <c r="AG170" s="52">
        <v>3.7154500348583621E-5</v>
      </c>
      <c r="AH170" s="52">
        <v>2.8067994710903859E-4</v>
      </c>
      <c r="AI170" s="52">
        <v>1.4016394273746471E-4</v>
      </c>
      <c r="AJ170" s="52">
        <v>6.0482261311410493E-5</v>
      </c>
      <c r="AK170" s="52">
        <v>9.8674328075322034E-6</v>
      </c>
      <c r="AL170" s="52">
        <v>5.9366849142012558E-5</v>
      </c>
      <c r="AM170" s="52">
        <v>3.9830732322157088E-5</v>
      </c>
      <c r="AN170" s="52">
        <v>3.2622518138602113E-5</v>
      </c>
      <c r="AO170" s="52">
        <v>1.3072972743338333E-4</v>
      </c>
      <c r="AP170" s="52">
        <v>3.8991470363890863E-4</v>
      </c>
      <c r="AQ170" s="52">
        <v>3.0072017879435602E-5</v>
      </c>
      <c r="AR170" s="52">
        <v>5.1835126928529523E-5</v>
      </c>
      <c r="AS170" s="52">
        <v>2.0557278699282632E-5</v>
      </c>
      <c r="AT170" s="52">
        <v>2.6550544738313808E-5</v>
      </c>
      <c r="AU170" s="52">
        <v>4.0928219661791698E-5</v>
      </c>
      <c r="AV170" s="52">
        <v>2.7377206331625968E-5</v>
      </c>
      <c r="AW170" s="52">
        <v>5.0733594705346668E-6</v>
      </c>
      <c r="AX170" s="52">
        <v>1.0093856618725978E-5</v>
      </c>
      <c r="AY170" s="52">
        <v>4.1575610572125031E-6</v>
      </c>
      <c r="AZ170" s="52">
        <v>6.0984144156062519E-5</v>
      </c>
      <c r="BA170" s="52">
        <v>0</v>
      </c>
      <c r="BB170" s="52">
        <v>2.4656721633756422E-5</v>
      </c>
      <c r="BC170" s="52">
        <v>2.3115875398197906E-4</v>
      </c>
      <c r="BD170" s="52">
        <v>1.2626139515113722E-4</v>
      </c>
      <c r="BE170" s="52">
        <v>6.3649416067527109E-6</v>
      </c>
      <c r="BF170" s="52">
        <v>1.9010972247603338E-5</v>
      </c>
      <c r="BG170" s="52">
        <v>1.3928859231631083E-5</v>
      </c>
      <c r="BH170" s="52">
        <v>1.3950423314911157E-5</v>
      </c>
      <c r="BI170" s="52">
        <v>3.5763062979357796E-5</v>
      </c>
      <c r="BJ170" s="52">
        <v>4.7786880769184704E-5</v>
      </c>
      <c r="BK170" s="52">
        <v>1.6375690591364277E-3</v>
      </c>
      <c r="BL170" s="52">
        <v>3.5948312492308197E-2</v>
      </c>
      <c r="BM170" s="52">
        <v>9.0205460004322518E-4</v>
      </c>
      <c r="BN170" s="52">
        <v>2.8758531378561043E-4</v>
      </c>
      <c r="BO170" s="52">
        <v>1.9868021205709813E-3</v>
      </c>
      <c r="BP170" s="52">
        <v>0</v>
      </c>
      <c r="BQ170" s="52">
        <v>3.925603741562291E-6</v>
      </c>
      <c r="BR170" s="52">
        <v>6.0141216695201753E-5</v>
      </c>
      <c r="BS170" s="52">
        <v>1.0211710730538859E-5</v>
      </c>
      <c r="BT170" s="52">
        <v>1.1317991513119249E-4</v>
      </c>
      <c r="BU170" s="52">
        <v>1.8236251437357466E-5</v>
      </c>
      <c r="BV170" s="52">
        <v>2.0413925300994114E-6</v>
      </c>
      <c r="BW170" s="52">
        <v>5.6314844184715934E-6</v>
      </c>
      <c r="BX170" s="52">
        <v>4.8794856860313203E-6</v>
      </c>
      <c r="BY170" s="52">
        <v>3.0364671574714333E-5</v>
      </c>
      <c r="BZ170" s="52">
        <v>1.0951026751881013E-5</v>
      </c>
      <c r="CA170" s="52">
        <v>4.9151878919493988E-6</v>
      </c>
      <c r="CB170" s="52">
        <v>2.4761842686866991E-6</v>
      </c>
      <c r="CC170" s="52">
        <v>1.8355627786271369E-5</v>
      </c>
      <c r="CD170" s="52">
        <v>2.6869105589961203E-5</v>
      </c>
      <c r="CE170" s="52">
        <v>2.716488773671462E-5</v>
      </c>
      <c r="CF170" s="52">
        <v>1.0408210804484013E-5</v>
      </c>
      <c r="CG170" s="52">
        <v>0</v>
      </c>
      <c r="CH170" s="52">
        <v>3.654055731583824E-5</v>
      </c>
      <c r="CI170" s="52">
        <v>7.364944068051603E-5</v>
      </c>
      <c r="CJ170" s="52">
        <v>1.6437780905780654E-5</v>
      </c>
      <c r="CK170" s="52">
        <v>7.8099290585924815E-6</v>
      </c>
      <c r="CL170" s="52">
        <v>2.1258558946858103E-5</v>
      </c>
      <c r="CM170" s="52">
        <v>1.9436872113933714E-5</v>
      </c>
      <c r="CN170" s="52">
        <v>1.1376723505628243E-4</v>
      </c>
      <c r="CO170" s="52">
        <v>1.1183200355309739E-4</v>
      </c>
      <c r="CP170" s="52">
        <v>3.1833579121855328E-5</v>
      </c>
      <c r="CQ170" s="52">
        <v>1.6791753275533915E-4</v>
      </c>
      <c r="CR170" s="52">
        <v>7.0682278237961084E-3</v>
      </c>
      <c r="CS170" s="52">
        <v>5.1526328344038549E-4</v>
      </c>
      <c r="CT170" s="52">
        <v>2.9071938737031952E-4</v>
      </c>
      <c r="CU170" s="52">
        <v>4.1122451122948308E-4</v>
      </c>
      <c r="CV170" s="52">
        <v>1.2917070977951654E-3</v>
      </c>
      <c r="CW170" s="52">
        <v>1.4475867163268359E-4</v>
      </c>
      <c r="CX170" s="52">
        <v>4.0049880379342239E-4</v>
      </c>
      <c r="CY170" s="52">
        <v>3.7618102243671433E-4</v>
      </c>
      <c r="CZ170" s="52">
        <v>4.1438862891251253E-4</v>
      </c>
      <c r="DA170" s="52">
        <v>8.973614775270993E-4</v>
      </c>
      <c r="DB170" s="52">
        <v>8.1199068765923604E-4</v>
      </c>
      <c r="DC170" s="52">
        <v>1.1675766418470036E-5</v>
      </c>
      <c r="DD170" s="52">
        <v>1.7713890960594606E-4</v>
      </c>
      <c r="DE170" s="52">
        <v>1.1096385608675054E-5</v>
      </c>
      <c r="DF170" s="52">
        <v>4.4139328984998993E-6</v>
      </c>
      <c r="DG170" s="52">
        <v>1.4151793370206984E-6</v>
      </c>
      <c r="DH170" s="52">
        <v>0</v>
      </c>
      <c r="DI170" s="52">
        <v>6.9837757688182001E-5</v>
      </c>
      <c r="DJ170" s="52">
        <v>2.3709993452364443E-5</v>
      </c>
      <c r="DK170" s="52">
        <v>3.8678729126687789E-6</v>
      </c>
      <c r="DL170" s="52">
        <v>7.1666193847433419E-6</v>
      </c>
      <c r="DM170" s="52">
        <v>2.3357810900334033E-5</v>
      </c>
      <c r="DN170" s="52">
        <v>1.2732528600342771E-5</v>
      </c>
      <c r="DO170" s="52">
        <v>8.7020826103370745E-6</v>
      </c>
      <c r="DP170" s="52">
        <v>2.4289519559615356E-5</v>
      </c>
      <c r="DQ170" s="52">
        <v>4.3572693228013907E-6</v>
      </c>
      <c r="DR170" s="52">
        <v>5.4639123712187538E-5</v>
      </c>
      <c r="DS170" s="52">
        <v>4.9964822698002637E-5</v>
      </c>
      <c r="DT170" s="52">
        <v>1.5554295733077712E-4</v>
      </c>
      <c r="DU170" s="52">
        <v>5.6124383625447056E-5</v>
      </c>
      <c r="DV170" s="52">
        <v>1.8834979214103448E-5</v>
      </c>
      <c r="DW170" s="52">
        <v>2.7019546552261496E-4</v>
      </c>
      <c r="DX170" s="52">
        <v>7.5630107281216238E-5</v>
      </c>
      <c r="DY170" s="52">
        <v>7.2984680816946545E-6</v>
      </c>
      <c r="DZ170" s="52">
        <v>6.7689357846126343E-5</v>
      </c>
      <c r="EA170" s="52">
        <v>1.9050075047460729E-4</v>
      </c>
      <c r="EB170" s="52">
        <v>2.7183195577714313E-4</v>
      </c>
      <c r="EC170" s="52">
        <v>2.4963619334772277E-5</v>
      </c>
      <c r="ED170" s="52">
        <v>1.0673414451954135E-4</v>
      </c>
      <c r="EE170" s="52">
        <v>4.9398288271378262E-5</v>
      </c>
      <c r="EF170" s="52">
        <v>6.9552988651164381E-5</v>
      </c>
      <c r="EG170" s="52">
        <v>1.3403353417009253E-4</v>
      </c>
      <c r="EH170" s="52">
        <v>4.2182016732109036E-5</v>
      </c>
      <c r="EI170" s="52">
        <v>1.0365842793681176E-4</v>
      </c>
      <c r="EJ170" s="52">
        <v>8.5212172732147457E-5</v>
      </c>
      <c r="EK170" s="52">
        <v>5.2324372313578841E-5</v>
      </c>
      <c r="EL170" s="52">
        <v>1.9789593626458726E-5</v>
      </c>
      <c r="EM170" s="52">
        <v>2.4398422359920246E-6</v>
      </c>
      <c r="EN170" s="52">
        <v>3.5307333126932139E-5</v>
      </c>
      <c r="EO170" s="52">
        <v>0</v>
      </c>
      <c r="EP170" s="52">
        <v>6.8116474517025102E-5</v>
      </c>
      <c r="EQ170" s="52">
        <v>4.5917790563263432E-6</v>
      </c>
      <c r="ER170" s="52">
        <v>1.248783463550236E-5</v>
      </c>
      <c r="ES170" s="52">
        <v>2.1464265623750314E-5</v>
      </c>
      <c r="ET170" s="52">
        <v>4.2375250389156037E-6</v>
      </c>
      <c r="EU170" s="52">
        <v>3.6536800259935854E-6</v>
      </c>
      <c r="EV170" s="52">
        <v>2.2760698918559029E-6</v>
      </c>
      <c r="EW170" s="52">
        <v>5.9150959588687537E-6</v>
      </c>
      <c r="EX170" s="52">
        <v>2.1335075763624572E-6</v>
      </c>
      <c r="EY170" s="52">
        <v>3.7629795989377169E-5</v>
      </c>
      <c r="EZ170" s="52">
        <v>5.8554021177584821E-5</v>
      </c>
      <c r="FA170" s="52">
        <v>7.8968764280390518E-6</v>
      </c>
      <c r="FB170" s="52">
        <v>1.2813861691364389E-4</v>
      </c>
      <c r="FC170" s="52">
        <v>2.0218955949635408E-5</v>
      </c>
      <c r="FD170" s="52">
        <v>0</v>
      </c>
      <c r="FE170" s="52">
        <v>8.2612674341756779E-5</v>
      </c>
      <c r="FF170" s="52">
        <v>1.9720710240795573E-4</v>
      </c>
      <c r="FG170" s="52">
        <v>9.1531051162642267E-5</v>
      </c>
      <c r="FH170" s="52">
        <v>1.5462128923907748E-4</v>
      </c>
      <c r="FI170" s="52">
        <v>2.2026629427962836E-4</v>
      </c>
      <c r="FJ170" s="52">
        <v>6.6053367404803263E-5</v>
      </c>
      <c r="FK170" s="52">
        <v>2.4210676591459078E-5</v>
      </c>
      <c r="FL170" s="52">
        <v>0.16830781166858541</v>
      </c>
      <c r="FM170" s="52">
        <v>8.8071012618891223E-4</v>
      </c>
      <c r="FN170" s="52">
        <v>4.9378522452908364E-4</v>
      </c>
      <c r="FO170" s="52">
        <v>1.2937652480386223E-2</v>
      </c>
      <c r="FP170" s="52">
        <v>4.1962139769792967E-4</v>
      </c>
      <c r="FQ170" s="52">
        <v>1.3063697030736331E-3</v>
      </c>
      <c r="FR170" s="52">
        <v>1.3230301938237678E-2</v>
      </c>
      <c r="FS170" s="52">
        <v>9.3561783970703043E-6</v>
      </c>
      <c r="FT170" s="52">
        <v>2.1092454199606096E-4</v>
      </c>
      <c r="FU170" s="52">
        <v>5.5876354450184025E-5</v>
      </c>
      <c r="FV170" s="52">
        <v>1.4492037139493874E-5</v>
      </c>
      <c r="FW170" s="52">
        <v>0</v>
      </c>
      <c r="FX170" s="52">
        <v>1.2814237208650471E-5</v>
      </c>
      <c r="FY170" s="52">
        <v>9.5863383912517906E-5</v>
      </c>
      <c r="FZ170" s="52">
        <v>4.0374819221809344E-5</v>
      </c>
      <c r="GA170" s="52">
        <v>2.5541680649934719E-4</v>
      </c>
      <c r="GB170" s="52">
        <v>8.7703635826120321E-5</v>
      </c>
      <c r="GC170" s="52">
        <v>1.7739184309395956E-5</v>
      </c>
      <c r="GD170" s="52">
        <v>3.2216458294302554E-6</v>
      </c>
      <c r="GE170" s="52">
        <v>9.8200178892543115E-6</v>
      </c>
      <c r="GF170" s="52">
        <v>5.6925422137636483E-6</v>
      </c>
      <c r="GG170" s="52">
        <v>2.1681703901150178E-5</v>
      </c>
      <c r="GH170" s="52">
        <v>5.773411415386333E-5</v>
      </c>
      <c r="GI170" s="52">
        <v>2.0522602740538545E-5</v>
      </c>
      <c r="GJ170" s="52">
        <v>1.3899842163854995E-5</v>
      </c>
      <c r="GK170" s="52">
        <v>3.2593251359027286E-5</v>
      </c>
      <c r="GL170" s="52">
        <v>8.2088641418230548E-6</v>
      </c>
      <c r="GM170" s="52">
        <v>6.4222095459151279E-6</v>
      </c>
      <c r="GN170" s="52">
        <v>1.77235374280708E-4</v>
      </c>
      <c r="GO170" s="52">
        <v>6.1914463080175357E-6</v>
      </c>
      <c r="GP170" s="52">
        <v>8.9884803226921654E-7</v>
      </c>
      <c r="GQ170" s="52">
        <v>2.9335977044979955E-6</v>
      </c>
      <c r="GR170" s="52">
        <v>1.2337879279305491E-5</v>
      </c>
      <c r="GS170" s="52">
        <v>3.0265086076875491E-6</v>
      </c>
      <c r="GT170" s="52">
        <v>1.4611246665393485E-5</v>
      </c>
      <c r="GU170" s="52">
        <v>5.6193347873045928E-6</v>
      </c>
      <c r="GV170" s="52">
        <v>2.224755693009588E-6</v>
      </c>
      <c r="GW170" s="52">
        <v>0.4251609682789288</v>
      </c>
      <c r="GX170" s="52">
        <v>3.1361540046600279E-3</v>
      </c>
      <c r="GY170" s="52">
        <v>0.4100579819549014</v>
      </c>
      <c r="GZ170" s="52">
        <v>8.2227290808332016E-5</v>
      </c>
      <c r="HA170" s="52">
        <v>8.2782531606464644E-6</v>
      </c>
      <c r="HB170" s="52">
        <v>2.3515511492521211E-5</v>
      </c>
      <c r="HC170" s="52">
        <v>2.4425511958730655E-6</v>
      </c>
      <c r="HD170" s="52">
        <v>1.6334116919953306E-5</v>
      </c>
      <c r="HE170" s="52">
        <v>1.9637786687450343E-5</v>
      </c>
      <c r="HF170" s="52">
        <v>1.4396315640058289E-5</v>
      </c>
      <c r="HG170" s="52">
        <v>1.27189213196474E-5</v>
      </c>
      <c r="HH170" s="52">
        <v>1.0825806585858348E-5</v>
      </c>
      <c r="HI170" s="52">
        <v>6.211236092941429E-5</v>
      </c>
      <c r="HJ170" s="52">
        <v>7.290191502592109E-6</v>
      </c>
      <c r="HK170" s="52">
        <v>1.4071332423961411E-5</v>
      </c>
      <c r="HL170" s="52">
        <v>1.1890298116651766E-5</v>
      </c>
      <c r="HM170" s="52">
        <v>2.5987218200941724E-5</v>
      </c>
      <c r="HN170" s="52">
        <v>1.9618344767427543E-5</v>
      </c>
      <c r="HO170" s="52">
        <v>6.6860560809524023E-6</v>
      </c>
      <c r="HP170" s="52">
        <v>8.8271098271858189E-5</v>
      </c>
      <c r="HQ170" s="52">
        <v>1.1377509907671591E-5</v>
      </c>
      <c r="HR170" s="52">
        <v>1.9255652658710264E-5</v>
      </c>
      <c r="HS170" s="52">
        <v>4.5685449384302394E-5</v>
      </c>
      <c r="HT170" s="52">
        <v>1.931684463994618E-5</v>
      </c>
      <c r="HU170" s="52">
        <v>5.4987010928829436E-5</v>
      </c>
      <c r="HV170" s="52">
        <v>9.7093556697230808E-5</v>
      </c>
      <c r="HW170" s="52">
        <v>0</v>
      </c>
      <c r="HX170" s="52">
        <v>1.6767467998855629E-5</v>
      </c>
      <c r="HY170" s="52">
        <v>0</v>
      </c>
      <c r="HZ170" s="52">
        <v>2.3547730280878931E-6</v>
      </c>
      <c r="IA170" s="52">
        <v>5.0225355866191437E-6</v>
      </c>
      <c r="IB170" s="52">
        <v>3.8932382824998541E-5</v>
      </c>
      <c r="IC170" s="52">
        <v>6.1908238968716225E-5</v>
      </c>
      <c r="ID170" s="52">
        <v>7.6788325748363963E-5</v>
      </c>
      <c r="IE170" s="52">
        <v>2.8032505370115501E-4</v>
      </c>
      <c r="IF170" s="52">
        <v>3.4274229526894843E-5</v>
      </c>
      <c r="IG170" s="52">
        <v>2.041069746942523E-3</v>
      </c>
      <c r="IH170" s="52">
        <v>0.70469323538892625</v>
      </c>
      <c r="II170" s="52">
        <v>1.1423364385093874E-4</v>
      </c>
      <c r="IJ170" s="52">
        <v>3.9248756924578125E-5</v>
      </c>
      <c r="IK170" s="52">
        <v>0</v>
      </c>
      <c r="IL170" s="52">
        <v>7.2115871819372984E-6</v>
      </c>
      <c r="IM170" s="52">
        <v>5.9397013411882933E-7</v>
      </c>
      <c r="IN170" s="52">
        <v>1.0110042703212309E-5</v>
      </c>
      <c r="IO170" s="52">
        <v>5.9711618168644133E-6</v>
      </c>
      <c r="IP170" s="52">
        <v>0</v>
      </c>
      <c r="IQ170" s="52">
        <v>1.4607856739063202E-6</v>
      </c>
      <c r="IR170" s="52">
        <v>1.9122263715261359E-6</v>
      </c>
      <c r="IS170" s="52">
        <v>0</v>
      </c>
      <c r="IT170" s="52">
        <v>8.2682904777895789E-6</v>
      </c>
      <c r="IU170" s="52">
        <v>4.110995867366803E-6</v>
      </c>
      <c r="IV170" s="52">
        <v>7.4585271117281845E-6</v>
      </c>
      <c r="IW170" s="52">
        <v>1.3024183587862011E-5</v>
      </c>
      <c r="IX170" s="52">
        <v>1.1798113010343033E-6</v>
      </c>
      <c r="IY170" s="52">
        <v>6.3967046500418011E-7</v>
      </c>
      <c r="IZ170" s="52">
        <v>8.7994188667231023E-6</v>
      </c>
      <c r="JA170" s="52">
        <v>6.9399448282836618E-6</v>
      </c>
      <c r="JB170" s="52">
        <v>4.010910896223489E-5</v>
      </c>
      <c r="JC170" s="52">
        <v>3.9139077464739978E-5</v>
      </c>
      <c r="JD170" s="52">
        <v>6.3572926596758822E-6</v>
      </c>
      <c r="JE170" s="52">
        <v>1.7746186896222313E-5</v>
      </c>
      <c r="JF170" s="52">
        <v>1.0229167261816336E-6</v>
      </c>
      <c r="JG170" s="52">
        <v>1.4381301512304636E-5</v>
      </c>
      <c r="JH170" s="52">
        <v>3.2328507115373294E-5</v>
      </c>
      <c r="JI170" s="52">
        <v>2.9129355732974774E-6</v>
      </c>
      <c r="JJ170" s="52">
        <v>2.2383519316014136E-6</v>
      </c>
      <c r="JK170" s="52">
        <v>2.010216065333868E-5</v>
      </c>
      <c r="JL170" s="52">
        <v>5.5575266262801371E-6</v>
      </c>
      <c r="JM170" s="52">
        <v>2.4268058391912709E-6</v>
      </c>
      <c r="JN170" s="52">
        <v>1.3808568479280375E-5</v>
      </c>
      <c r="JO170" s="52">
        <v>5.0069433588340405E-6</v>
      </c>
      <c r="JP170" s="52">
        <v>5.9182265275172793E-6</v>
      </c>
      <c r="JQ170" s="52">
        <v>1.0795366079874226E-5</v>
      </c>
      <c r="JR170" s="52">
        <v>5.9377049078306649E-6</v>
      </c>
      <c r="JS170" s="52">
        <v>2.5524537216211016E-6</v>
      </c>
      <c r="JT170" s="52">
        <v>5.405234054762743E-4</v>
      </c>
      <c r="JU170" s="52">
        <v>1.6357037068131871E-4</v>
      </c>
      <c r="JV170" s="52">
        <v>1.021589837359301E-5</v>
      </c>
      <c r="JW170" s="52">
        <v>4.3405593728095106E-5</v>
      </c>
      <c r="JX170" s="52">
        <v>1.1236706041916948E-5</v>
      </c>
      <c r="JY170" s="52">
        <v>5.5872662246539206E-5</v>
      </c>
      <c r="JZ170" s="52">
        <v>8.0598504621716988E-5</v>
      </c>
      <c r="KA170" s="52">
        <v>1.5866480454565012E-5</v>
      </c>
      <c r="KB170" s="52">
        <v>3.0587801831490003E-5</v>
      </c>
      <c r="KC170" s="52">
        <v>6.6610262650910855E-5</v>
      </c>
      <c r="KD170" s="52">
        <v>1.8065932265013031E-5</v>
      </c>
      <c r="KE170" s="52">
        <v>3.7296289108177458E-5</v>
      </c>
      <c r="KF170" s="52">
        <v>8.4625809616013212E-5</v>
      </c>
      <c r="KG170" s="52">
        <v>1.7219421437900524E-4</v>
      </c>
      <c r="KH170" s="52">
        <v>1.2792749849511645E-5</v>
      </c>
      <c r="KI170" s="52">
        <v>1.988396716773295E-4</v>
      </c>
      <c r="KJ170" s="52">
        <v>6.6237375952230565E-5</v>
      </c>
      <c r="KK170" s="52">
        <v>2.0118722614450691E-5</v>
      </c>
      <c r="KL170" s="52">
        <v>4.2355617365986543E-5</v>
      </c>
      <c r="KM170" s="52">
        <v>3.5144629586586852E-5</v>
      </c>
      <c r="KN170" s="52">
        <v>2.2102713350312146E-5</v>
      </c>
      <c r="KO170" s="52">
        <v>6.5603651471512494E-5</v>
      </c>
      <c r="KP170" s="52">
        <v>8.4917438610657777E-5</v>
      </c>
      <c r="KQ170" s="52">
        <v>1.8150157207682365E-5</v>
      </c>
      <c r="KR170" s="52">
        <v>2.7949643818854009E-5</v>
      </c>
      <c r="KS170" s="52">
        <v>1.7372202910899862E-4</v>
      </c>
      <c r="KT170" s="52">
        <v>1.5650870648216558E-5</v>
      </c>
      <c r="KU170" s="52">
        <v>3.3170781317872775E-5</v>
      </c>
      <c r="KV170" s="52">
        <v>1.856837291708783E-6</v>
      </c>
      <c r="KW170" s="52">
        <v>7.1826202622023597E-5</v>
      </c>
      <c r="KX170" s="52">
        <v>9.9657225507672348E-5</v>
      </c>
      <c r="KY170" s="52">
        <v>1.2046175950576019E-4</v>
      </c>
      <c r="KZ170" s="52">
        <v>1.3438029873736305E-4</v>
      </c>
    </row>
    <row r="171" spans="1:312" x14ac:dyDescent="0.2">
      <c r="A171" s="89">
        <v>1.1630659999999999</v>
      </c>
      <c r="B171" s="41" t="s">
        <v>792</v>
      </c>
      <c r="C171" s="51" t="s">
        <v>95</v>
      </c>
      <c r="D171" s="52">
        <v>7.8586232872788753E-6</v>
      </c>
      <c r="E171" s="52">
        <v>9.077819842129111E-6</v>
      </c>
      <c r="F171" s="52">
        <v>2.6988076151163468E-6</v>
      </c>
      <c r="G171" s="52">
        <v>3.1819609849663568E-5</v>
      </c>
      <c r="H171" s="52">
        <v>4.1428047114031887E-6</v>
      </c>
      <c r="I171" s="52">
        <v>3.4185992187676452E-5</v>
      </c>
      <c r="J171" s="52">
        <v>1.0199008443563406E-5</v>
      </c>
      <c r="K171" s="52">
        <v>9.3490790909547647E-6</v>
      </c>
      <c r="L171" s="52">
        <v>5.7523163605398209E-6</v>
      </c>
      <c r="M171" s="52">
        <v>9.3759984989277348E-6</v>
      </c>
      <c r="N171" s="52">
        <v>1.3838464459829126E-5</v>
      </c>
      <c r="O171" s="52">
        <v>9.2818122333177267E-6</v>
      </c>
      <c r="P171" s="52">
        <v>4.6087847136127618E-5</v>
      </c>
      <c r="Q171" s="52">
        <v>2.0755604059425517E-5</v>
      </c>
      <c r="R171" s="52">
        <v>1.0481154697304063E-4</v>
      </c>
      <c r="S171" s="52">
        <v>9.5714022774073181E-5</v>
      </c>
      <c r="T171" s="52">
        <v>7.9863804739769865E-6</v>
      </c>
      <c r="U171" s="52">
        <v>1.3404620037748698E-4</v>
      </c>
      <c r="V171" s="52">
        <v>5.4136906536262417E-5</v>
      </c>
      <c r="W171" s="52">
        <v>5.2938524175546915E-5</v>
      </c>
      <c r="X171" s="52">
        <v>1.7132887543825663E-5</v>
      </c>
      <c r="Y171" s="52">
        <v>6.9333864680806809E-5</v>
      </c>
      <c r="Z171" s="52">
        <v>8.9225611765203519E-5</v>
      </c>
      <c r="AA171" s="52">
        <v>2.4559890535663532E-5</v>
      </c>
      <c r="AB171" s="52">
        <v>5.5876031494236621E-6</v>
      </c>
      <c r="AC171" s="52">
        <v>1.6001604615533852E-5</v>
      </c>
      <c r="AD171" s="52">
        <v>6.8032645249144841E-6</v>
      </c>
      <c r="AE171" s="52">
        <v>1.2574262510303222E-5</v>
      </c>
      <c r="AF171" s="52">
        <v>4.2830697285260952E-5</v>
      </c>
      <c r="AG171" s="52">
        <v>2.7489282248023398E-4</v>
      </c>
      <c r="AH171" s="52">
        <v>2.7025885161167869E-4</v>
      </c>
      <c r="AI171" s="52">
        <v>1.9402459661233622E-4</v>
      </c>
      <c r="AJ171" s="52">
        <v>6.4525898651824392E-5</v>
      </c>
      <c r="AK171" s="52">
        <v>2.6141333184133823E-5</v>
      </c>
      <c r="AL171" s="52">
        <v>2.9677106260114192E-4</v>
      </c>
      <c r="AM171" s="52">
        <v>1.6099680915699025E-4</v>
      </c>
      <c r="AN171" s="52">
        <v>2.6572282097951037E-4</v>
      </c>
      <c r="AO171" s="52">
        <v>2.7480196190997195E-4</v>
      </c>
      <c r="AP171" s="52">
        <v>8.7046897791446878E-5</v>
      </c>
      <c r="AQ171" s="52">
        <v>1.9442957695884957E-4</v>
      </c>
      <c r="AR171" s="52">
        <v>2.1468201957447106E-4</v>
      </c>
      <c r="AS171" s="52">
        <v>4.4833462087882724E-5</v>
      </c>
      <c r="AT171" s="52">
        <v>5.7733285998395523E-5</v>
      </c>
      <c r="AU171" s="52">
        <v>4.5092748751367536E-5</v>
      </c>
      <c r="AV171" s="52">
        <v>2.1803699192684308E-5</v>
      </c>
      <c r="AW171" s="52">
        <v>2.717116180722361E-5</v>
      </c>
      <c r="AX171" s="52">
        <v>3.9101631949405034E-6</v>
      </c>
      <c r="AY171" s="52">
        <v>1.7839800155893031E-5</v>
      </c>
      <c r="AZ171" s="52">
        <v>1.9276099284970764E-5</v>
      </c>
      <c r="BA171" s="52">
        <v>0</v>
      </c>
      <c r="BB171" s="52">
        <v>4.2351296435151926E-5</v>
      </c>
      <c r="BC171" s="52">
        <v>6.3849652204219632E-5</v>
      </c>
      <c r="BD171" s="52">
        <v>2.0118110684587355E-4</v>
      </c>
      <c r="BE171" s="52">
        <v>4.0203631163846979E-6</v>
      </c>
      <c r="BF171" s="52">
        <v>6.0698107900501739E-5</v>
      </c>
      <c r="BG171" s="52">
        <v>2.9494001486067579E-5</v>
      </c>
      <c r="BH171" s="52">
        <v>2.2402513507308901E-4</v>
      </c>
      <c r="BI171" s="52">
        <v>4.4935540877212704E-5</v>
      </c>
      <c r="BJ171" s="52">
        <v>4.840954714158195E-5</v>
      </c>
      <c r="BK171" s="52">
        <v>1.8274923325386927E-4</v>
      </c>
      <c r="BL171" s="52">
        <v>3.1199193197895247E-5</v>
      </c>
      <c r="BM171" s="52">
        <v>4.2521171619863294E-5</v>
      </c>
      <c r="BN171" s="52">
        <v>4.6969756299623938E-5</v>
      </c>
      <c r="BO171" s="52">
        <v>2.81297325649937E-5</v>
      </c>
      <c r="BP171" s="52">
        <v>1.3606841497084035E-5</v>
      </c>
      <c r="BQ171" s="52">
        <v>6.5572827547164287E-5</v>
      </c>
      <c r="BR171" s="52">
        <v>6.5359978928243877E-6</v>
      </c>
      <c r="BS171" s="52">
        <v>0</v>
      </c>
      <c r="BT171" s="52">
        <v>7.84194989361088E-6</v>
      </c>
      <c r="BU171" s="52">
        <v>2.4286328565160022E-5</v>
      </c>
      <c r="BV171" s="52">
        <v>3.1701042251398141E-5</v>
      </c>
      <c r="BW171" s="52">
        <v>0</v>
      </c>
      <c r="BX171" s="52">
        <v>2.7564402312917316E-6</v>
      </c>
      <c r="BY171" s="52">
        <v>1.8812894345203447E-5</v>
      </c>
      <c r="BZ171" s="52">
        <v>3.5892121172432989E-6</v>
      </c>
      <c r="CA171" s="52">
        <v>6.3456140896064998E-6</v>
      </c>
      <c r="CB171" s="52">
        <v>9.1601256350849801E-5</v>
      </c>
      <c r="CC171" s="52">
        <v>7.1063797854592622E-6</v>
      </c>
      <c r="CD171" s="52">
        <v>2.4150951884930244E-5</v>
      </c>
      <c r="CE171" s="52">
        <v>5.3185873823027933E-5</v>
      </c>
      <c r="CF171" s="52">
        <v>2.2758251982938924E-5</v>
      </c>
      <c r="CG171" s="52">
        <v>5.2490328329189141E-5</v>
      </c>
      <c r="CH171" s="52">
        <v>4.9815988218836762E-6</v>
      </c>
      <c r="CI171" s="52">
        <v>2.4036310561806149E-5</v>
      </c>
      <c r="CJ171" s="52">
        <v>2.793259703446925E-5</v>
      </c>
      <c r="CK171" s="52">
        <v>3.1239716234369926E-5</v>
      </c>
      <c r="CL171" s="52">
        <v>7.4678554241247358E-5</v>
      </c>
      <c r="CM171" s="52">
        <v>2.6886495098692309E-5</v>
      </c>
      <c r="CN171" s="52">
        <v>2.0676303068068613E-5</v>
      </c>
      <c r="CO171" s="52">
        <v>5.1344776721252137E-5</v>
      </c>
      <c r="CP171" s="52">
        <v>2.1845339097023542E-4</v>
      </c>
      <c r="CQ171" s="52">
        <v>3.1484625049557163E-4</v>
      </c>
      <c r="CR171" s="52">
        <v>9.4714925219967563E-5</v>
      </c>
      <c r="CS171" s="52">
        <v>1.5748604847924579E-4</v>
      </c>
      <c r="CT171" s="52">
        <v>2.9493487062214103E-6</v>
      </c>
      <c r="CU171" s="52">
        <v>1.6057918698587269E-4</v>
      </c>
      <c r="CV171" s="52">
        <v>5.948823517944868E-5</v>
      </c>
      <c r="CW171" s="52">
        <v>1.007028721339065E-3</v>
      </c>
      <c r="CX171" s="52">
        <v>3.1397522351562618E-4</v>
      </c>
      <c r="CY171" s="52">
        <v>9.4508929966951588E-5</v>
      </c>
      <c r="CZ171" s="52">
        <v>9.8243560665487969E-5</v>
      </c>
      <c r="DA171" s="52">
        <v>1.0612689639124665E-4</v>
      </c>
      <c r="DB171" s="52">
        <v>4.2367816545527451E-5</v>
      </c>
      <c r="DC171" s="52">
        <v>4.8279294140373594E-5</v>
      </c>
      <c r="DD171" s="52">
        <v>5.400761780867395E-5</v>
      </c>
      <c r="DE171" s="52">
        <v>1.9507858963474416E-5</v>
      </c>
      <c r="DF171" s="52">
        <v>1.135179019374841E-5</v>
      </c>
      <c r="DG171" s="52">
        <v>1.6395003170378092E-5</v>
      </c>
      <c r="DH171" s="52">
        <v>6.8798273836671508E-6</v>
      </c>
      <c r="DI171" s="52">
        <v>1.0138304346954401E-5</v>
      </c>
      <c r="DJ171" s="52">
        <v>9.5868606931035402E-5</v>
      </c>
      <c r="DK171" s="52">
        <v>1.5018868224724514E-5</v>
      </c>
      <c r="DL171" s="52">
        <v>1.2608201226779382E-5</v>
      </c>
      <c r="DM171" s="52">
        <v>0</v>
      </c>
      <c r="DN171" s="52">
        <v>4.4747109273795372E-5</v>
      </c>
      <c r="DO171" s="52">
        <v>1.5328773133689993E-5</v>
      </c>
      <c r="DP171" s="52">
        <v>6.2196656114191785E-5</v>
      </c>
      <c r="DQ171" s="52">
        <v>8.6032892160844488E-5</v>
      </c>
      <c r="DR171" s="52">
        <v>5.3379905430243339E-5</v>
      </c>
      <c r="DS171" s="52">
        <v>5.4673689522553356E-5</v>
      </c>
      <c r="DT171" s="52">
        <v>3.2400028280795599E-3</v>
      </c>
      <c r="DU171" s="52">
        <v>6.1453374424370487E-4</v>
      </c>
      <c r="DV171" s="52">
        <v>2.7458753978019039E-3</v>
      </c>
      <c r="DW171" s="52">
        <v>2.0415670674988823E-4</v>
      </c>
      <c r="DX171" s="52">
        <v>3.2680908890251562E-4</v>
      </c>
      <c r="DY171" s="52">
        <v>3.2796520401147042E-4</v>
      </c>
      <c r="DZ171" s="52">
        <v>3.8405238729145261E-4</v>
      </c>
      <c r="EA171" s="52">
        <v>2.9532012745237283E-4</v>
      </c>
      <c r="EB171" s="52">
        <v>6.855094011404866E-5</v>
      </c>
      <c r="EC171" s="52">
        <v>6.1943762077044332E-5</v>
      </c>
      <c r="ED171" s="52">
        <v>2.0106377860812233E-4</v>
      </c>
      <c r="EE171" s="52">
        <v>9.7725540149775822E-5</v>
      </c>
      <c r="EF171" s="52">
        <v>6.3672642037400088E-5</v>
      </c>
      <c r="EG171" s="52">
        <v>3.1311277964325761E-4</v>
      </c>
      <c r="EH171" s="52">
        <v>4.1761446907509726E-5</v>
      </c>
      <c r="EI171" s="52">
        <v>1.0979495794152813E-4</v>
      </c>
      <c r="EJ171" s="52">
        <v>6.806292627003699E-5</v>
      </c>
      <c r="EK171" s="52">
        <v>7.6928562852369211E-5</v>
      </c>
      <c r="EL171" s="52">
        <v>6.8340257196440863E-6</v>
      </c>
      <c r="EM171" s="52">
        <v>4.9389039437314289E-6</v>
      </c>
      <c r="EN171" s="52">
        <v>2.8498563120346814E-5</v>
      </c>
      <c r="EO171" s="52">
        <v>1.5877012203141737E-5</v>
      </c>
      <c r="EP171" s="52">
        <v>4.4266813213552954E-6</v>
      </c>
      <c r="EQ171" s="52">
        <v>5.2593781389837196E-6</v>
      </c>
      <c r="ER171" s="52">
        <v>4.155650656295936E-6</v>
      </c>
      <c r="ES171" s="52">
        <v>0</v>
      </c>
      <c r="ET171" s="52">
        <v>2.1886366025463038E-5</v>
      </c>
      <c r="EU171" s="52">
        <v>1.3928035560081931E-5</v>
      </c>
      <c r="EV171" s="52">
        <v>2.2760698918559029E-6</v>
      </c>
      <c r="EW171" s="52">
        <v>2.3313166462627374E-6</v>
      </c>
      <c r="EX171" s="52">
        <v>1.9685768488280545E-5</v>
      </c>
      <c r="EY171" s="52">
        <v>7.3075946597454447E-5</v>
      </c>
      <c r="EZ171" s="52">
        <v>2.2993966743332466E-5</v>
      </c>
      <c r="FA171" s="52">
        <v>3.7115319211783547E-6</v>
      </c>
      <c r="FB171" s="52">
        <v>1.2210270107804009E-5</v>
      </c>
      <c r="FC171" s="52">
        <v>1.6054492895627962E-4</v>
      </c>
      <c r="FD171" s="52">
        <v>1.0087656787493595E-5</v>
      </c>
      <c r="FE171" s="52">
        <v>5.8650673511739372E-6</v>
      </c>
      <c r="FF171" s="52">
        <v>7.169699362876753E-6</v>
      </c>
      <c r="FG171" s="52">
        <v>1.6069880777370642E-5</v>
      </c>
      <c r="FH171" s="52">
        <v>2.1205721021991949E-6</v>
      </c>
      <c r="FI171" s="52">
        <v>1.2134482794978535E-5</v>
      </c>
      <c r="FJ171" s="52">
        <v>2.9158693719237478E-5</v>
      </c>
      <c r="FK171" s="52">
        <v>7.3323763391276056E-6</v>
      </c>
      <c r="FL171" s="52">
        <v>1.2755197644484155E-5</v>
      </c>
      <c r="FM171" s="52">
        <v>5.1844309301593168E-5</v>
      </c>
      <c r="FN171" s="52">
        <v>1.586541633436985E-4</v>
      </c>
      <c r="FO171" s="52">
        <v>1.437753022263613E-5</v>
      </c>
      <c r="FP171" s="52">
        <v>1.1403846284005563E-5</v>
      </c>
      <c r="FQ171" s="52">
        <v>6.2795238242361343E-5</v>
      </c>
      <c r="FR171" s="52">
        <v>1.3408873732000854E-5</v>
      </c>
      <c r="FS171" s="52">
        <v>1.6074710756668661E-5</v>
      </c>
      <c r="FT171" s="52">
        <v>7.9126227960448398E-6</v>
      </c>
      <c r="FU171" s="52">
        <v>8.5898341585598684E-5</v>
      </c>
      <c r="FV171" s="52">
        <v>3.467125670252435E-5</v>
      </c>
      <c r="FW171" s="52">
        <v>5.5102179636261956E-6</v>
      </c>
      <c r="FX171" s="52">
        <v>1.922646923564476E-6</v>
      </c>
      <c r="FY171" s="52">
        <v>4.5947591417764577E-6</v>
      </c>
      <c r="FZ171" s="52">
        <v>1.9113876821801406E-5</v>
      </c>
      <c r="GA171" s="52">
        <v>4.8069633898035183E-6</v>
      </c>
      <c r="GB171" s="52">
        <v>3.8327018910531428E-6</v>
      </c>
      <c r="GC171" s="52">
        <v>3.4324382347530148E-5</v>
      </c>
      <c r="GD171" s="52">
        <v>1.3343554357356519E-5</v>
      </c>
      <c r="GE171" s="52">
        <v>1.4593928504925917E-5</v>
      </c>
      <c r="GF171" s="52">
        <v>4.9286824794981542E-5</v>
      </c>
      <c r="GG171" s="52">
        <v>9.4197705149121961E-5</v>
      </c>
      <c r="GH171" s="52">
        <v>1.9424193019243507E-4</v>
      </c>
      <c r="GI171" s="52">
        <v>6.8250505453120485E-5</v>
      </c>
      <c r="GJ171" s="52">
        <v>2.1495292706950668E-5</v>
      </c>
      <c r="GK171" s="52">
        <v>7.073530502259142E-5</v>
      </c>
      <c r="GL171" s="52">
        <v>2.8942916783024308E-5</v>
      </c>
      <c r="GM171" s="52">
        <v>2.8881309853486792E-5</v>
      </c>
      <c r="GN171" s="52">
        <v>4.5665985302045009E-6</v>
      </c>
      <c r="GO171" s="52">
        <v>4.8437392452809598E-6</v>
      </c>
      <c r="GP171" s="52">
        <v>1.3559218188912225E-5</v>
      </c>
      <c r="GQ171" s="52">
        <v>1.9005968106800842E-5</v>
      </c>
      <c r="GR171" s="52">
        <v>7.3262748968354612E-5</v>
      </c>
      <c r="GS171" s="52">
        <v>4.8042151199700416E-6</v>
      </c>
      <c r="GT171" s="52">
        <v>2.212601420011215E-5</v>
      </c>
      <c r="GU171" s="52">
        <v>0</v>
      </c>
      <c r="GV171" s="52">
        <v>7.3685170825211173E-6</v>
      </c>
      <c r="GW171" s="52">
        <v>1.1915429223525041E-5</v>
      </c>
      <c r="GX171" s="52">
        <v>1.8197578278437057E-5</v>
      </c>
      <c r="GY171" s="52">
        <v>4.2233066338033122E-6</v>
      </c>
      <c r="GZ171" s="52">
        <v>1.700639457094768E-4</v>
      </c>
      <c r="HA171" s="52">
        <v>1.6311921568819282E-4</v>
      </c>
      <c r="HB171" s="52">
        <v>6.7729644081512938E-5</v>
      </c>
      <c r="HC171" s="52">
        <v>2.7096727521876943E-4</v>
      </c>
      <c r="HD171" s="52">
        <v>1.0260482179687536E-4</v>
      </c>
      <c r="HE171" s="52">
        <v>5.3845544143009003E-5</v>
      </c>
      <c r="HF171" s="52">
        <v>6.1378577474915184E-5</v>
      </c>
      <c r="HG171" s="52">
        <v>1.257725401975904E-4</v>
      </c>
      <c r="HH171" s="52">
        <v>7.0199028939208733E-5</v>
      </c>
      <c r="HI171" s="52">
        <v>5.0097742836000175E-5</v>
      </c>
      <c r="HJ171" s="52">
        <v>2.1332128828331764E-4</v>
      </c>
      <c r="HK171" s="52">
        <v>4.6141290301350307E-6</v>
      </c>
      <c r="HL171" s="52">
        <v>1.1798599159453939E-5</v>
      </c>
      <c r="HM171" s="52">
        <v>9.5916703710699773E-5</v>
      </c>
      <c r="HN171" s="52">
        <v>7.8519912145534233E-5</v>
      </c>
      <c r="HO171" s="52">
        <v>5.9967506088294458E-5</v>
      </c>
      <c r="HP171" s="52">
        <v>0</v>
      </c>
      <c r="HQ171" s="52">
        <v>8.2995765088953316E-6</v>
      </c>
      <c r="HR171" s="52">
        <v>1.3173414769618663E-4</v>
      </c>
      <c r="HS171" s="52">
        <v>8.2845093073646945E-5</v>
      </c>
      <c r="HT171" s="52">
        <v>1.3270615950311713E-4</v>
      </c>
      <c r="HU171" s="52">
        <v>9.4757996871496701E-5</v>
      </c>
      <c r="HV171" s="52">
        <v>1.1536892576785652E-5</v>
      </c>
      <c r="HW171" s="52">
        <v>9.8677773322492625E-6</v>
      </c>
      <c r="HX171" s="52">
        <v>9.2841350256193472E-6</v>
      </c>
      <c r="HY171" s="52">
        <v>0</v>
      </c>
      <c r="HZ171" s="52">
        <v>6.475625827241706E-6</v>
      </c>
      <c r="IA171" s="52">
        <v>2.177636532519763E-5</v>
      </c>
      <c r="IB171" s="52">
        <v>1.4700444720339008E-5</v>
      </c>
      <c r="IC171" s="52">
        <v>9.5531336016393389E-4</v>
      </c>
      <c r="ID171" s="52">
        <v>1.2898850328743009E-3</v>
      </c>
      <c r="IE171" s="52">
        <v>3.6948038601721406E-4</v>
      </c>
      <c r="IF171" s="52">
        <v>4.9528193864905321E-4</v>
      </c>
      <c r="IG171" s="52">
        <v>9.8862007312687609E-5</v>
      </c>
      <c r="IH171" s="52">
        <v>5.9545288380441678E-5</v>
      </c>
      <c r="II171" s="52">
        <v>3.6525030593553949E-5</v>
      </c>
      <c r="IJ171" s="52">
        <v>3.8734052218187414E-5</v>
      </c>
      <c r="IK171" s="52">
        <v>1.0499880827705068E-4</v>
      </c>
      <c r="IL171" s="52">
        <v>5.4862903549886486E-5</v>
      </c>
      <c r="IM171" s="52">
        <v>6.1987734209635266E-6</v>
      </c>
      <c r="IN171" s="52">
        <v>6.8226891953124575E-6</v>
      </c>
      <c r="IO171" s="52">
        <v>1.8641134006880902E-5</v>
      </c>
      <c r="IP171" s="52">
        <v>6.3247293758740755E-6</v>
      </c>
      <c r="IQ171" s="52">
        <v>1.660682660861922E-5</v>
      </c>
      <c r="IR171" s="52">
        <v>2.6554178974809745E-5</v>
      </c>
      <c r="IS171" s="52">
        <v>2.6736783523007732E-5</v>
      </c>
      <c r="IT171" s="52">
        <v>3.6813403730140604E-6</v>
      </c>
      <c r="IU171" s="52">
        <v>3.8401882917994772E-5</v>
      </c>
      <c r="IV171" s="52">
        <v>1.2624951397009088E-6</v>
      </c>
      <c r="IW171" s="52">
        <v>6.1209217749098935E-6</v>
      </c>
      <c r="IX171" s="52">
        <v>4.1444009744843297E-5</v>
      </c>
      <c r="IY171" s="52">
        <v>1.3287906326221585E-5</v>
      </c>
      <c r="IZ171" s="52">
        <v>2.7814004685161884E-5</v>
      </c>
      <c r="JA171" s="52">
        <v>1.8358636395063935E-5</v>
      </c>
      <c r="JB171" s="52">
        <v>6.0084829496094956E-5</v>
      </c>
      <c r="JC171" s="52">
        <v>1.9606975676762993E-5</v>
      </c>
      <c r="JD171" s="52">
        <v>2.9089799809342232E-5</v>
      </c>
      <c r="JE171" s="52">
        <v>5.8706032373210593E-6</v>
      </c>
      <c r="JF171" s="52">
        <v>6.4602653435063359E-6</v>
      </c>
      <c r="JG171" s="52">
        <v>5.3944239602950393E-5</v>
      </c>
      <c r="JH171" s="52">
        <v>1.1476008515734655E-4</v>
      </c>
      <c r="JI171" s="52">
        <v>4.3967365355669698E-6</v>
      </c>
      <c r="JJ171" s="52">
        <v>3.9177678274670182E-5</v>
      </c>
      <c r="JK171" s="52">
        <v>1.3763702341221479E-5</v>
      </c>
      <c r="JL171" s="52">
        <v>6.3692483575874435E-6</v>
      </c>
      <c r="JM171" s="52">
        <v>1.7865421709791059E-5</v>
      </c>
      <c r="JN171" s="52">
        <v>4.4221500101707139E-5</v>
      </c>
      <c r="JO171" s="52">
        <v>1.0896062452319792E-5</v>
      </c>
      <c r="JP171" s="52">
        <v>1.9942350867042661E-5</v>
      </c>
      <c r="JQ171" s="52">
        <v>3.4046428120192271E-5</v>
      </c>
      <c r="JR171" s="52">
        <v>8.2266837560037213E-6</v>
      </c>
      <c r="JS171" s="52">
        <v>7.222900956927798E-6</v>
      </c>
      <c r="JT171" s="52">
        <v>1.2959285717962744E-2</v>
      </c>
      <c r="JU171" s="52">
        <v>8.5058490781117599E-4</v>
      </c>
      <c r="JV171" s="52">
        <v>5.1666630930242277E-2</v>
      </c>
      <c r="JW171" s="52">
        <v>1.2867642802381578E-4</v>
      </c>
      <c r="JX171" s="52">
        <v>4.4994053257392218E-3</v>
      </c>
      <c r="JY171" s="52">
        <v>3.3274723555130599E-4</v>
      </c>
      <c r="JZ171" s="52">
        <v>4.5710562251493315E-2</v>
      </c>
      <c r="KA171" s="52">
        <v>2.723578908223274E-4</v>
      </c>
      <c r="KB171" s="52">
        <v>5.7872415335854101E-4</v>
      </c>
      <c r="KC171" s="52">
        <v>2.7796460970419296E-2</v>
      </c>
      <c r="KD171" s="52">
        <v>4.2673139744942468E-4</v>
      </c>
      <c r="KE171" s="52">
        <v>2.9471216155565187E-2</v>
      </c>
      <c r="KF171" s="52">
        <v>4.0591261301495783E-3</v>
      </c>
      <c r="KG171" s="52">
        <v>0.27194766188204955</v>
      </c>
      <c r="KH171" s="52">
        <v>1.6369430815189061E-3</v>
      </c>
      <c r="KI171" s="52">
        <v>5.8744913527126823E-4</v>
      </c>
      <c r="KJ171" s="52">
        <v>3.4177082479589806E-4</v>
      </c>
      <c r="KK171" s="52">
        <v>2.7562972569546477E-4</v>
      </c>
      <c r="KL171" s="52">
        <v>0.33247848151978254</v>
      </c>
      <c r="KM171" s="52">
        <v>1.6259753627277942E-3</v>
      </c>
      <c r="KN171" s="52">
        <v>3.3337943369806148E-4</v>
      </c>
      <c r="KO171" s="52">
        <v>1.0052156366670601E-3</v>
      </c>
      <c r="KP171" s="52">
        <v>4.846091368685285E-4</v>
      </c>
      <c r="KQ171" s="52">
        <v>2.712430492772244E-4</v>
      </c>
      <c r="KR171" s="52">
        <v>1.5414222262614941E-3</v>
      </c>
      <c r="KS171" s="52">
        <v>1.4046740042995608E-3</v>
      </c>
      <c r="KT171" s="52">
        <v>3.1218786151654583E-4</v>
      </c>
      <c r="KU171" s="52">
        <v>7.6681544860680026E-4</v>
      </c>
      <c r="KV171" s="52">
        <v>1.2633604875375204E-4</v>
      </c>
      <c r="KW171" s="52">
        <v>1.7948390518876653E-3</v>
      </c>
      <c r="KX171" s="52">
        <v>5.4037434487204505E-3</v>
      </c>
      <c r="KY171" s="52">
        <v>6.5651973810957383E-4</v>
      </c>
      <c r="KZ171" s="52">
        <v>3.8132592404618438E-3</v>
      </c>
    </row>
    <row r="172" spans="1:312" x14ac:dyDescent="0.2">
      <c r="A172" s="89">
        <v>1.0211859999999999</v>
      </c>
      <c r="B172" s="41" t="s">
        <v>7308</v>
      </c>
      <c r="C172" s="51" t="s">
        <v>791</v>
      </c>
      <c r="D172" s="52">
        <v>6.2496665736397151E-6</v>
      </c>
      <c r="E172" s="52">
        <v>2.4638548560927907E-6</v>
      </c>
      <c r="F172" s="52">
        <v>3.5984101534884623E-6</v>
      </c>
      <c r="G172" s="52">
        <v>6.3761315836034436E-7</v>
      </c>
      <c r="H172" s="52">
        <v>0</v>
      </c>
      <c r="I172" s="52">
        <v>3.6763719107704061E-5</v>
      </c>
      <c r="J172" s="52">
        <v>1.8738909586723686E-5</v>
      </c>
      <c r="K172" s="52">
        <v>8.8679458582214709E-7</v>
      </c>
      <c r="L172" s="52">
        <v>1.2031677413799258E-5</v>
      </c>
      <c r="M172" s="52">
        <v>3.2165834266394417E-6</v>
      </c>
      <c r="N172" s="52">
        <v>1.7200868221142981E-6</v>
      </c>
      <c r="O172" s="52">
        <v>3.3332964658333001E-6</v>
      </c>
      <c r="P172" s="52">
        <v>3.0818122929368637E-6</v>
      </c>
      <c r="Q172" s="52">
        <v>6.2711575122407101E-6</v>
      </c>
      <c r="R172" s="52">
        <v>9.5797417623275989E-7</v>
      </c>
      <c r="S172" s="52">
        <v>1.9499605853408927E-6</v>
      </c>
      <c r="T172" s="52">
        <v>7.5071976455383662E-6</v>
      </c>
      <c r="U172" s="52">
        <v>9.6403089312576244E-6</v>
      </c>
      <c r="V172" s="52">
        <v>1.9737049312509378E-6</v>
      </c>
      <c r="W172" s="52">
        <v>5.4890559261755231E-6</v>
      </c>
      <c r="X172" s="52">
        <v>5.5174811047112715E-6</v>
      </c>
      <c r="Y172" s="52">
        <v>2.8948992952306074E-6</v>
      </c>
      <c r="Z172" s="52">
        <v>2.8437236722794255E-6</v>
      </c>
      <c r="AA172" s="52">
        <v>1.3387240999433877E-6</v>
      </c>
      <c r="AB172" s="52">
        <v>2.646018619878208E-6</v>
      </c>
      <c r="AC172" s="52">
        <v>3.3131075635686828E-6</v>
      </c>
      <c r="AD172" s="52">
        <v>1.700816131228621E-6</v>
      </c>
      <c r="AE172" s="52">
        <v>2.7471950632620636E-6</v>
      </c>
      <c r="AF172" s="52">
        <v>0</v>
      </c>
      <c r="AG172" s="52">
        <v>3.7745346965212324E-6</v>
      </c>
      <c r="AH172" s="52">
        <v>1.4405632011056308E-6</v>
      </c>
      <c r="AI172" s="52">
        <v>8.1279522623822835E-7</v>
      </c>
      <c r="AJ172" s="52">
        <v>2.5306385485945812E-6</v>
      </c>
      <c r="AK172" s="52">
        <v>2.7687721907702301E-6</v>
      </c>
      <c r="AL172" s="52">
        <v>2.3756848954232356E-6</v>
      </c>
      <c r="AM172" s="52">
        <v>5.3640241236142786E-6</v>
      </c>
      <c r="AN172" s="52">
        <v>1.0416157286102576E-6</v>
      </c>
      <c r="AO172" s="52">
        <v>0</v>
      </c>
      <c r="AP172" s="52">
        <v>1.288974226905483E-6</v>
      </c>
      <c r="AQ172" s="52">
        <v>2.5225501344520318E-6</v>
      </c>
      <c r="AR172" s="52">
        <v>3.0725828801121046E-6</v>
      </c>
      <c r="AS172" s="52">
        <v>7.2828550165800275E-6</v>
      </c>
      <c r="AT172" s="52">
        <v>5.782556082950644E-7</v>
      </c>
      <c r="AU172" s="52">
        <v>2.5924883074180724E-6</v>
      </c>
      <c r="AV172" s="52">
        <v>4.636368770447043E-6</v>
      </c>
      <c r="AW172" s="52">
        <v>1.1354661672149016E-5</v>
      </c>
      <c r="AX172" s="52">
        <v>2.4444425742996367E-3</v>
      </c>
      <c r="AY172" s="52">
        <v>6.9170042367783239E-6</v>
      </c>
      <c r="AZ172" s="52">
        <v>3.4158052967277077E-6</v>
      </c>
      <c r="BA172" s="52">
        <v>0</v>
      </c>
      <c r="BB172" s="52">
        <v>3.6468388169509569E-6</v>
      </c>
      <c r="BC172" s="52">
        <v>2.1488962789819714E-6</v>
      </c>
      <c r="BD172" s="52">
        <v>1.8870452570485571E-6</v>
      </c>
      <c r="BE172" s="52">
        <v>4.2863606760698855E-6</v>
      </c>
      <c r="BF172" s="52">
        <v>2.9872367238990385E-6</v>
      </c>
      <c r="BG172" s="52">
        <v>1.5381060414370886E-6</v>
      </c>
      <c r="BH172" s="52">
        <v>3.8739727964598191E-6</v>
      </c>
      <c r="BI172" s="52">
        <v>6.9421330305826182E-7</v>
      </c>
      <c r="BJ172" s="52">
        <v>4.5023568465646659E-6</v>
      </c>
      <c r="BK172" s="52">
        <v>5.5457218252400932E-6</v>
      </c>
      <c r="BL172" s="52">
        <v>3.2157063164497296E-6</v>
      </c>
      <c r="BM172" s="52">
        <v>1.107813229564066E-6</v>
      </c>
      <c r="BN172" s="52">
        <v>2.8050553317437423E-6</v>
      </c>
      <c r="BO172" s="52">
        <v>9.300720580757678E-7</v>
      </c>
      <c r="BP172" s="52">
        <v>2.6814320769934995E-6</v>
      </c>
      <c r="BQ172" s="52">
        <v>1.2539064378388289E-5</v>
      </c>
      <c r="BR172" s="52">
        <v>8.254676801302201E-6</v>
      </c>
      <c r="BS172" s="52">
        <v>3.4466815392123978E-6</v>
      </c>
      <c r="BT172" s="52">
        <v>1.568389978722176E-5</v>
      </c>
      <c r="BU172" s="52">
        <v>4.04294253564057E-6</v>
      </c>
      <c r="BV172" s="52">
        <v>1.8630184255276183E-6</v>
      </c>
      <c r="BW172" s="52">
        <v>0</v>
      </c>
      <c r="BX172" s="52">
        <v>4.4103043700667702E-6</v>
      </c>
      <c r="BY172" s="52">
        <v>3.6499733094925156E-6</v>
      </c>
      <c r="BZ172" s="52">
        <v>4.9253421754871544E-6</v>
      </c>
      <c r="CA172" s="52">
        <v>7.1521309882855033E-6</v>
      </c>
      <c r="CB172" s="52">
        <v>0</v>
      </c>
      <c r="CC172" s="52">
        <v>4.2638278712755573E-6</v>
      </c>
      <c r="CD172" s="52">
        <v>9.7895190909160979E-7</v>
      </c>
      <c r="CE172" s="52">
        <v>1.0439490790070214E-6</v>
      </c>
      <c r="CF172" s="52">
        <v>0</v>
      </c>
      <c r="CG172" s="52">
        <v>1.2450393295341356E-6</v>
      </c>
      <c r="CH172" s="52">
        <v>2.4907994109418381E-6</v>
      </c>
      <c r="CI172" s="52">
        <v>0</v>
      </c>
      <c r="CJ172" s="52">
        <v>0</v>
      </c>
      <c r="CK172" s="52">
        <v>3.1239716234369921E-6</v>
      </c>
      <c r="CL172" s="52">
        <v>1.2859102580467579E-6</v>
      </c>
      <c r="CM172" s="52">
        <v>2.6575505144869368E-6</v>
      </c>
      <c r="CN172" s="52">
        <v>0</v>
      </c>
      <c r="CO172" s="52">
        <v>0</v>
      </c>
      <c r="CP172" s="52">
        <v>8.3375771453173614E-7</v>
      </c>
      <c r="CQ172" s="52">
        <v>6.5918764163716352E-7</v>
      </c>
      <c r="CR172" s="52">
        <v>1.0369442080918881E-6</v>
      </c>
      <c r="CS172" s="52">
        <v>2.0623695398508087E-6</v>
      </c>
      <c r="CT172" s="52">
        <v>0</v>
      </c>
      <c r="CU172" s="52">
        <v>2.4561116629612247E-6</v>
      </c>
      <c r="CV172" s="52">
        <v>6.3344300770061152E-6</v>
      </c>
      <c r="CW172" s="52">
        <v>0</v>
      </c>
      <c r="CX172" s="52">
        <v>1.5380515404903259E-6</v>
      </c>
      <c r="CY172" s="52">
        <v>0</v>
      </c>
      <c r="CZ172" s="52">
        <v>3.9392413063653643E-6</v>
      </c>
      <c r="DA172" s="52">
        <v>2.6452577423340233E-6</v>
      </c>
      <c r="DB172" s="52">
        <v>1.7552114390831115E-6</v>
      </c>
      <c r="DC172" s="52">
        <v>2.7438051083404583E-6</v>
      </c>
      <c r="DD172" s="52">
        <v>1.785061910694568E-6</v>
      </c>
      <c r="DE172" s="52">
        <v>0</v>
      </c>
      <c r="DF172" s="52">
        <v>2.2069664492499496E-6</v>
      </c>
      <c r="DG172" s="52">
        <v>0</v>
      </c>
      <c r="DH172" s="52">
        <v>3.4399136918335754E-6</v>
      </c>
      <c r="DI172" s="52">
        <v>1.6473649241377938E-6</v>
      </c>
      <c r="DJ172" s="52">
        <v>1.2086439178537189E-6</v>
      </c>
      <c r="DK172" s="52">
        <v>2.5785819417791858E-6</v>
      </c>
      <c r="DL172" s="52">
        <v>2.6366427482030299E-6</v>
      </c>
      <c r="DM172" s="52">
        <v>0</v>
      </c>
      <c r="DN172" s="52">
        <v>1.4979445412167966E-6</v>
      </c>
      <c r="DO172" s="52">
        <v>3.4225764241493096E-6</v>
      </c>
      <c r="DP172" s="52">
        <v>0</v>
      </c>
      <c r="DQ172" s="52">
        <v>2.9048462152009274E-6</v>
      </c>
      <c r="DR172" s="52">
        <v>0</v>
      </c>
      <c r="DS172" s="52">
        <v>5.0299259262246299E-6</v>
      </c>
      <c r="DT172" s="52">
        <v>1.481511600880844E-6</v>
      </c>
      <c r="DU172" s="52">
        <v>7.4703002748785733E-6</v>
      </c>
      <c r="DV172" s="52">
        <v>8.4590924325165983E-7</v>
      </c>
      <c r="DW172" s="52">
        <v>0</v>
      </c>
      <c r="DX172" s="52">
        <v>0</v>
      </c>
      <c r="DY172" s="52">
        <v>0</v>
      </c>
      <c r="DZ172" s="52">
        <v>0</v>
      </c>
      <c r="EA172" s="52">
        <v>2.0408080853168937E-6</v>
      </c>
      <c r="EB172" s="52">
        <v>2.1751184373740332E-6</v>
      </c>
      <c r="EC172" s="52">
        <v>3.8032094286362951E-6</v>
      </c>
      <c r="ED172" s="52">
        <v>0</v>
      </c>
      <c r="EE172" s="52">
        <v>8.1851561739988657E-7</v>
      </c>
      <c r="EF172" s="52">
        <v>1.4623084171794794E-6</v>
      </c>
      <c r="EG172" s="52">
        <v>0</v>
      </c>
      <c r="EH172" s="52">
        <v>0</v>
      </c>
      <c r="EI172" s="52">
        <v>4.7909785751107803E-6</v>
      </c>
      <c r="EJ172" s="52">
        <v>2.2311822386690417E-6</v>
      </c>
      <c r="EK172" s="52">
        <v>2.5359582353577784E-6</v>
      </c>
      <c r="EL172" s="52">
        <v>2.7336102878576345E-6</v>
      </c>
      <c r="EM172" s="52">
        <v>4.4533042754029189E-6</v>
      </c>
      <c r="EN172" s="52">
        <v>4.9486421181883014E-6</v>
      </c>
      <c r="EO172" s="52">
        <v>1.8267309021974581E-6</v>
      </c>
      <c r="EP172" s="52">
        <v>8.8533626427105908E-6</v>
      </c>
      <c r="EQ172" s="52">
        <v>7.6529650938772396E-6</v>
      </c>
      <c r="ER172" s="52">
        <v>4.9074266544198236E-6</v>
      </c>
      <c r="ES172" s="52">
        <v>5.0378051651249182E-6</v>
      </c>
      <c r="ET172" s="52">
        <v>4.2375250389156037E-6</v>
      </c>
      <c r="EU172" s="52">
        <v>7.3073600519871709E-6</v>
      </c>
      <c r="EV172" s="52">
        <v>4.552139783711806E-5</v>
      </c>
      <c r="EW172" s="52">
        <v>8.1596082619195813E-6</v>
      </c>
      <c r="EX172" s="52">
        <v>1.422338384241638E-6</v>
      </c>
      <c r="EY172" s="52">
        <v>3.1823669122820099E-6</v>
      </c>
      <c r="EZ172" s="52">
        <v>1.5460893232283633E-6</v>
      </c>
      <c r="FA172" s="52">
        <v>0</v>
      </c>
      <c r="FB172" s="52">
        <v>0</v>
      </c>
      <c r="FC172" s="52">
        <v>1.206718640803637E-6</v>
      </c>
      <c r="FD172" s="52">
        <v>0</v>
      </c>
      <c r="FE172" s="52">
        <v>1.6263018613874634E-6</v>
      </c>
      <c r="FF172" s="52">
        <v>2.2768639868595091E-6</v>
      </c>
      <c r="FG172" s="52">
        <v>2.8103605452517959E-6</v>
      </c>
      <c r="FH172" s="52">
        <v>8.4822884087967797E-6</v>
      </c>
      <c r="FI172" s="52">
        <v>0</v>
      </c>
      <c r="FJ172" s="52">
        <v>1.7480339346991856E-6</v>
      </c>
      <c r="FK172" s="52">
        <v>1.6255739997122522E-6</v>
      </c>
      <c r="FL172" s="52">
        <v>0</v>
      </c>
      <c r="FM172" s="52">
        <v>1.233763309961964E-6</v>
      </c>
      <c r="FN172" s="52">
        <v>0</v>
      </c>
      <c r="FO172" s="52">
        <v>5.1419955900867323E-6</v>
      </c>
      <c r="FP172" s="52">
        <v>0</v>
      </c>
      <c r="FQ172" s="52">
        <v>3.7723293783556259E-6</v>
      </c>
      <c r="FR172" s="52">
        <v>2.0730824519869743E-6</v>
      </c>
      <c r="FS172" s="52">
        <v>0</v>
      </c>
      <c r="FT172" s="52">
        <v>2.7753229210008021E-6</v>
      </c>
      <c r="FU172" s="52">
        <v>4.7389870541208705E-6</v>
      </c>
      <c r="FV172" s="52">
        <v>2.2543168883657138E-5</v>
      </c>
      <c r="FW172" s="52">
        <v>2.5143713037905941E-6</v>
      </c>
      <c r="FX172" s="52">
        <v>2.8839703853467142E-6</v>
      </c>
      <c r="FY172" s="52">
        <v>3.5694823084874959E-6</v>
      </c>
      <c r="FZ172" s="52">
        <v>9.3871704349494888E-7</v>
      </c>
      <c r="GA172" s="52">
        <v>3.204642259869012E-6</v>
      </c>
      <c r="GB172" s="52">
        <v>3.8327018910531428E-6</v>
      </c>
      <c r="GC172" s="52">
        <v>0</v>
      </c>
      <c r="GD172" s="52">
        <v>0</v>
      </c>
      <c r="GE172" s="52">
        <v>2.9522868281127034E-6</v>
      </c>
      <c r="GF172" s="52">
        <v>2.488832409738525E-6</v>
      </c>
      <c r="GG172" s="52">
        <v>3.0313537432445959E-6</v>
      </c>
      <c r="GH172" s="52">
        <v>1.0908556242136992E-6</v>
      </c>
      <c r="GI172" s="52">
        <v>2.4780021292365105E-6</v>
      </c>
      <c r="GJ172" s="52">
        <v>7.8804895259491523E-6</v>
      </c>
      <c r="GK172" s="52">
        <v>1.0461638728897539E-5</v>
      </c>
      <c r="GL172" s="52">
        <v>2.9507962880740619E-6</v>
      </c>
      <c r="GM172" s="52">
        <v>2.3353489257873191E-6</v>
      </c>
      <c r="GN172" s="52">
        <v>1.7239367945350324E-6</v>
      </c>
      <c r="GO172" s="52">
        <v>6.2715081137246588E-6</v>
      </c>
      <c r="GP172" s="52">
        <v>1.7976960645384331E-6</v>
      </c>
      <c r="GQ172" s="52">
        <v>1.4667988522489978E-6</v>
      </c>
      <c r="GR172" s="52">
        <v>1.2390605259131583E-5</v>
      </c>
      <c r="GS172" s="52">
        <v>2.7620563992488313E-6</v>
      </c>
      <c r="GT172" s="52">
        <v>1.8981639300748102E-5</v>
      </c>
      <c r="GU172" s="52">
        <v>1.8731115957681976E-6</v>
      </c>
      <c r="GV172" s="52">
        <v>0</v>
      </c>
      <c r="GW172" s="52">
        <v>0</v>
      </c>
      <c r="GX172" s="52">
        <v>2.3935247549063666E-6</v>
      </c>
      <c r="GY172" s="52">
        <v>9.4521624661312231E-6</v>
      </c>
      <c r="GZ172" s="52">
        <v>2.4467759848000029E-6</v>
      </c>
      <c r="HA172" s="52">
        <v>0</v>
      </c>
      <c r="HB172" s="52">
        <v>3.8939367239524263E-6</v>
      </c>
      <c r="HC172" s="52">
        <v>3.2567349278307541E-6</v>
      </c>
      <c r="HD172" s="52">
        <v>0</v>
      </c>
      <c r="HE172" s="52">
        <v>1.8044496076445085E-6</v>
      </c>
      <c r="HF172" s="52">
        <v>0</v>
      </c>
      <c r="HG172" s="52">
        <v>1.4633765043413165E-6</v>
      </c>
      <c r="HH172" s="52">
        <v>1.321591972819071E-6</v>
      </c>
      <c r="HI172" s="52">
        <v>9.442927264054574E-7</v>
      </c>
      <c r="HJ172" s="52">
        <v>0</v>
      </c>
      <c r="HK172" s="52">
        <v>0</v>
      </c>
      <c r="HL172" s="52">
        <v>0</v>
      </c>
      <c r="HM172" s="52">
        <v>0</v>
      </c>
      <c r="HN172" s="52">
        <v>1.749643650984999E-6</v>
      </c>
      <c r="HO172" s="52">
        <v>2.9186808279080148E-6</v>
      </c>
      <c r="HP172" s="52">
        <v>2.1985912129185665E-6</v>
      </c>
      <c r="HQ172" s="52">
        <v>2.3522417844306367E-6</v>
      </c>
      <c r="HR172" s="52">
        <v>1.2221683659140884E-6</v>
      </c>
      <c r="HS172" s="52">
        <v>0</v>
      </c>
      <c r="HT172" s="52">
        <v>6.3525949719706392E-6</v>
      </c>
      <c r="HU172" s="52">
        <v>0</v>
      </c>
      <c r="HV172" s="52">
        <v>3.6473135724815623E-6</v>
      </c>
      <c r="HW172" s="52">
        <v>1.4515979174200794E-6</v>
      </c>
      <c r="HX172" s="52">
        <v>0</v>
      </c>
      <c r="HY172" s="52">
        <v>1.6133427055637784E-6</v>
      </c>
      <c r="HZ172" s="52">
        <v>1.1773865140439465E-6</v>
      </c>
      <c r="IA172" s="52">
        <v>0</v>
      </c>
      <c r="IB172" s="52">
        <v>2.4853269850932855E-6</v>
      </c>
      <c r="IC172" s="52">
        <v>2.0959389386131194E-6</v>
      </c>
      <c r="ID172" s="52">
        <v>3.342745887779969E-6</v>
      </c>
      <c r="IE172" s="52">
        <v>2.2405029374975403E-6</v>
      </c>
      <c r="IF172" s="52">
        <v>4.1913845301753449E-6</v>
      </c>
      <c r="IG172" s="52">
        <v>2.5259659384051739E-6</v>
      </c>
      <c r="IH172" s="52">
        <v>1.2928183641902108E-6</v>
      </c>
      <c r="II172" s="52">
        <v>1.8634208281107578E-6</v>
      </c>
      <c r="IJ172" s="52">
        <v>6.1663642275436451E-6</v>
      </c>
      <c r="IK172" s="52">
        <v>2.243496282325223E-6</v>
      </c>
      <c r="IL172" s="52">
        <v>1.13411120093128E-5</v>
      </c>
      <c r="IM172" s="52">
        <v>5.9397013411882926E-6</v>
      </c>
      <c r="IN172" s="52">
        <v>7.770108291399648E-6</v>
      </c>
      <c r="IO172" s="52">
        <v>1.0442589968097764E-5</v>
      </c>
      <c r="IP172" s="52">
        <v>7.8607979577669446E-6</v>
      </c>
      <c r="IQ172" s="52">
        <v>5.5592653177001656E-6</v>
      </c>
      <c r="IR172" s="52">
        <v>8.9237230671219674E-6</v>
      </c>
      <c r="IS172" s="52">
        <v>1.1562924782731454E-5</v>
      </c>
      <c r="IT172" s="52">
        <v>5.6751543190384754E-5</v>
      </c>
      <c r="IU172" s="52">
        <v>1.3095550450268329E-4</v>
      </c>
      <c r="IV172" s="52">
        <v>2.4771870653743075E-5</v>
      </c>
      <c r="IW172" s="52">
        <v>6.1840423916155736E-5</v>
      </c>
      <c r="IX172" s="52">
        <v>1.613375099717252E-2</v>
      </c>
      <c r="IY172" s="52">
        <v>2.1322348833472667E-6</v>
      </c>
      <c r="IZ172" s="52">
        <v>8.1895581531878374E-7</v>
      </c>
      <c r="JA172" s="52">
        <v>1.489394552188731E-6</v>
      </c>
      <c r="JB172" s="52">
        <v>5.5263933196016892E-6</v>
      </c>
      <c r="JC172" s="52">
        <v>9.8534037642388354E-6</v>
      </c>
      <c r="JD172" s="52">
        <v>2.2939942802669208E-6</v>
      </c>
      <c r="JE172" s="52">
        <v>7.105193617701883E-6</v>
      </c>
      <c r="JF172" s="52">
        <v>2.8006069590603946E-6</v>
      </c>
      <c r="JG172" s="52">
        <v>2.2495659832555668E-6</v>
      </c>
      <c r="JH172" s="52">
        <v>1.1496392189830098E-6</v>
      </c>
      <c r="JI172" s="52">
        <v>3.6704550119297971E-7</v>
      </c>
      <c r="JJ172" s="52">
        <v>2.0427677822381835E-6</v>
      </c>
      <c r="JK172" s="52">
        <v>2.5380834135847358E-6</v>
      </c>
      <c r="JL172" s="52">
        <v>8.6706639480553171E-7</v>
      </c>
      <c r="JM172" s="52">
        <v>1.9414446713530168E-6</v>
      </c>
      <c r="JN172" s="52">
        <v>2.1719396562264887E-6</v>
      </c>
      <c r="JO172" s="52">
        <v>7.4706773925460284E-7</v>
      </c>
      <c r="JP172" s="52">
        <v>3.6077386095111822E-6</v>
      </c>
      <c r="JQ172" s="52">
        <v>5.4513806428015887E-6</v>
      </c>
      <c r="JR172" s="52">
        <v>4.006778616913729E-6</v>
      </c>
      <c r="JS172" s="52">
        <v>3.1905671520263769E-6</v>
      </c>
      <c r="JT172" s="52">
        <v>0</v>
      </c>
      <c r="JU172" s="52">
        <v>2.9735753699258249E-6</v>
      </c>
      <c r="JV172" s="52">
        <v>4.1374168337688192E-7</v>
      </c>
      <c r="JW172" s="52">
        <v>1.1267953080477602E-6</v>
      </c>
      <c r="JX172" s="52">
        <v>3.8173124970733393E-6</v>
      </c>
      <c r="JY172" s="52">
        <v>2.3300932791369502E-6</v>
      </c>
      <c r="JZ172" s="52">
        <v>6.8179516958276744E-6</v>
      </c>
      <c r="KA172" s="52">
        <v>2.6357344456207468E-6</v>
      </c>
      <c r="KB172" s="52">
        <v>1.5367468584500589E-6</v>
      </c>
      <c r="KC172" s="52">
        <v>1.5357774562633359E-6</v>
      </c>
      <c r="KD172" s="52">
        <v>2.756814339141599E-6</v>
      </c>
      <c r="KE172" s="52">
        <v>1.960766877051835E-6</v>
      </c>
      <c r="KF172" s="52">
        <v>5.1520894455344828E-6</v>
      </c>
      <c r="KG172" s="52">
        <v>1.1847214017658915E-6</v>
      </c>
      <c r="KH172" s="52">
        <v>0</v>
      </c>
      <c r="KI172" s="52">
        <v>1.82172798612758E-6</v>
      </c>
      <c r="KJ172" s="52">
        <v>9.845530264879305E-7</v>
      </c>
      <c r="KK172" s="52">
        <v>1.0107749469579717E-6</v>
      </c>
      <c r="KL172" s="52">
        <v>8.6209195937987776E-6</v>
      </c>
      <c r="KM172" s="52">
        <v>2.908094349594335E-6</v>
      </c>
      <c r="KN172" s="52">
        <v>4.4546634968467869E-6</v>
      </c>
      <c r="KO172" s="52">
        <v>3.634520726467561E-6</v>
      </c>
      <c r="KP172" s="52">
        <v>4.386917016647318E-6</v>
      </c>
      <c r="KQ172" s="52">
        <v>1.6357763926386791E-6</v>
      </c>
      <c r="KR172" s="52">
        <v>2.9626370308663475E-6</v>
      </c>
      <c r="KS172" s="52">
        <v>2.291027426080582E-6</v>
      </c>
      <c r="KT172" s="52">
        <v>5.1985224061214006E-6</v>
      </c>
      <c r="KU172" s="52">
        <v>2.7809966499108465E-6</v>
      </c>
      <c r="KV172" s="52">
        <v>7.4273491668351316E-7</v>
      </c>
      <c r="KW172" s="52">
        <v>3.1960535131219969E-6</v>
      </c>
      <c r="KX172" s="52">
        <v>2.0615711262590671E-6</v>
      </c>
      <c r="KY172" s="52">
        <v>6.4579090690792969E-6</v>
      </c>
      <c r="KZ172" s="52">
        <v>2.4743874791992416E-6</v>
      </c>
    </row>
    <row r="173" spans="1:312" x14ac:dyDescent="0.2">
      <c r="A173" s="89">
        <v>1.0243040000000001</v>
      </c>
      <c r="B173" s="41" t="s">
        <v>790</v>
      </c>
      <c r="C173" s="51" t="s">
        <v>84</v>
      </c>
      <c r="D173" s="52">
        <v>2.4998666294558858E-6</v>
      </c>
      <c r="E173" s="52">
        <v>6.4890248284401269E-5</v>
      </c>
      <c r="F173" s="52">
        <v>1.7992050767442312E-6</v>
      </c>
      <c r="G173" s="52">
        <v>7.2898176732964057E-5</v>
      </c>
      <c r="H173" s="52">
        <v>4.7451273822100355E-6</v>
      </c>
      <c r="I173" s="52">
        <v>3.2567452565404101E-3</v>
      </c>
      <c r="J173" s="52">
        <v>2.8255497616648411E-3</v>
      </c>
      <c r="K173" s="52">
        <v>1.0891535631187967E-4</v>
      </c>
      <c r="L173" s="52">
        <v>1.73427820744338E-4</v>
      </c>
      <c r="M173" s="52">
        <v>1.5044941630274552E-5</v>
      </c>
      <c r="N173" s="52">
        <v>5.4027195130770901E-6</v>
      </c>
      <c r="O173" s="52">
        <v>1.8829578971888111E-5</v>
      </c>
      <c r="P173" s="52">
        <v>5.846427416361343E-5</v>
      </c>
      <c r="Q173" s="52">
        <v>1.1030121014437562E-5</v>
      </c>
      <c r="R173" s="52">
        <v>9.910956238152756E-6</v>
      </c>
      <c r="S173" s="52">
        <v>1.0641806173190191E-5</v>
      </c>
      <c r="T173" s="52">
        <v>2.4837643274068425E-5</v>
      </c>
      <c r="U173" s="52">
        <v>2.6088414544467189E-5</v>
      </c>
      <c r="V173" s="52">
        <v>7.0136514595977464E-5</v>
      </c>
      <c r="W173" s="52">
        <v>4.6757079735887245E-5</v>
      </c>
      <c r="X173" s="52">
        <v>3.0828762626442293E-5</v>
      </c>
      <c r="Y173" s="52">
        <v>3.0837863414442356E-5</v>
      </c>
      <c r="Z173" s="52">
        <v>3.1912478816976156E-5</v>
      </c>
      <c r="AA173" s="52">
        <v>2.3427671749009284E-6</v>
      </c>
      <c r="AB173" s="52">
        <v>1.271637139925511E-5</v>
      </c>
      <c r="AC173" s="52">
        <v>2.7583382757966503E-5</v>
      </c>
      <c r="AD173" s="52">
        <v>8.5040806561431051E-7</v>
      </c>
      <c r="AE173" s="52">
        <v>2.8787097205458858E-6</v>
      </c>
      <c r="AF173" s="52">
        <v>1.34719275382785E-6</v>
      </c>
      <c r="AG173" s="52">
        <v>6.7517132793396514E-6</v>
      </c>
      <c r="AH173" s="52">
        <v>1.4405632011056308E-6</v>
      </c>
      <c r="AI173" s="52">
        <v>1.2191928393573425E-6</v>
      </c>
      <c r="AJ173" s="52">
        <v>2.4924097534987909E-5</v>
      </c>
      <c r="AK173" s="52">
        <v>0</v>
      </c>
      <c r="AL173" s="52">
        <v>1.6023236422322673E-5</v>
      </c>
      <c r="AM173" s="52">
        <v>3.3002063313726144E-6</v>
      </c>
      <c r="AN173" s="52">
        <v>0</v>
      </c>
      <c r="AO173" s="52">
        <v>1.5590490208070525E-5</v>
      </c>
      <c r="AP173" s="52">
        <v>5.1558969076219322E-6</v>
      </c>
      <c r="AQ173" s="52">
        <v>3.516542229985045E-5</v>
      </c>
      <c r="AR173" s="52">
        <v>9.9107141409573411E-6</v>
      </c>
      <c r="AS173" s="52">
        <v>7.4911825477871633E-5</v>
      </c>
      <c r="AT173" s="52">
        <v>1.6381858349891026E-5</v>
      </c>
      <c r="AU173" s="52">
        <v>2.1411011588569824E-5</v>
      </c>
      <c r="AV173" s="52">
        <v>2.5842388384462958E-5</v>
      </c>
      <c r="AW173" s="52">
        <v>2.1560116828517099E-3</v>
      </c>
      <c r="AX173" s="52">
        <v>6.7240282684598904E-2</v>
      </c>
      <c r="AY173" s="52">
        <v>1.3199796449453103E-4</v>
      </c>
      <c r="AZ173" s="52">
        <v>8.0117685282168216E-5</v>
      </c>
      <c r="BA173" s="52">
        <v>1.72144367285885E-4</v>
      </c>
      <c r="BB173" s="52">
        <v>8.4984746743955758E-5</v>
      </c>
      <c r="BC173" s="52">
        <v>1.7221651030139202E-5</v>
      </c>
      <c r="BD173" s="52">
        <v>1.4750069176770504E-5</v>
      </c>
      <c r="BE173" s="52">
        <v>2.6056360953733339E-5</v>
      </c>
      <c r="BF173" s="52">
        <v>2.2722066570083112E-5</v>
      </c>
      <c r="BG173" s="52">
        <v>1.191214040602341E-5</v>
      </c>
      <c r="BH173" s="52">
        <v>1.805400848076601E-5</v>
      </c>
      <c r="BI173" s="52">
        <v>2.9282507942829874E-6</v>
      </c>
      <c r="BJ173" s="52">
        <v>2.5908816157972772E-5</v>
      </c>
      <c r="BK173" s="52">
        <v>3.6117988312893458E-5</v>
      </c>
      <c r="BL173" s="52">
        <v>0</v>
      </c>
      <c r="BM173" s="52">
        <v>0</v>
      </c>
      <c r="BN173" s="52">
        <v>3.160163400336833E-5</v>
      </c>
      <c r="BO173" s="52">
        <v>0</v>
      </c>
      <c r="BP173" s="52">
        <v>8.0015074212412402E-6</v>
      </c>
      <c r="BQ173" s="52">
        <v>1.7455597219762422E-5</v>
      </c>
      <c r="BR173" s="52">
        <v>3.10240360632528E-5</v>
      </c>
      <c r="BS173" s="52">
        <v>3.4303648021384667E-4</v>
      </c>
      <c r="BT173" s="52">
        <v>1.3347999818912135E-5</v>
      </c>
      <c r="BU173" s="52">
        <v>2.6924276886287202E-4</v>
      </c>
      <c r="BV173" s="52">
        <v>4.2135927368848044E-5</v>
      </c>
      <c r="BW173" s="52">
        <v>0</v>
      </c>
      <c r="BX173" s="52">
        <v>2.7892829234092498E-5</v>
      </c>
      <c r="BY173" s="52">
        <v>1.533765380052706E-6</v>
      </c>
      <c r="BZ173" s="52">
        <v>0</v>
      </c>
      <c r="CA173" s="52">
        <v>6.0123552201523453E-5</v>
      </c>
      <c r="CB173" s="52">
        <v>4.2955650505018908E-5</v>
      </c>
      <c r="CC173" s="52">
        <v>2.2679935485508281E-6</v>
      </c>
      <c r="CD173" s="52">
        <v>0</v>
      </c>
      <c r="CE173" s="52">
        <v>2.0878981580140428E-6</v>
      </c>
      <c r="CF173" s="52">
        <v>0</v>
      </c>
      <c r="CG173" s="52">
        <v>0</v>
      </c>
      <c r="CH173" s="52">
        <v>0</v>
      </c>
      <c r="CI173" s="52">
        <v>0</v>
      </c>
      <c r="CJ173" s="52">
        <v>0</v>
      </c>
      <c r="CK173" s="52">
        <v>1.1635132610269053E-4</v>
      </c>
      <c r="CL173" s="52">
        <v>0</v>
      </c>
      <c r="CM173" s="52">
        <v>0</v>
      </c>
      <c r="CN173" s="52">
        <v>0</v>
      </c>
      <c r="CO173" s="52">
        <v>0</v>
      </c>
      <c r="CP173" s="52">
        <v>9.5083858508300123E-6</v>
      </c>
      <c r="CQ173" s="52">
        <v>3.5834562220913892E-6</v>
      </c>
      <c r="CR173" s="52">
        <v>8.1190525229322295E-6</v>
      </c>
      <c r="CS173" s="52">
        <v>3.0935543097762126E-6</v>
      </c>
      <c r="CT173" s="52">
        <v>1.970701180975215E-5</v>
      </c>
      <c r="CU173" s="52">
        <v>7.1854330565354979E-6</v>
      </c>
      <c r="CV173" s="52">
        <v>5.3910043208562683E-6</v>
      </c>
      <c r="CW173" s="52">
        <v>2.8526866107908299E-6</v>
      </c>
      <c r="CX173" s="52">
        <v>1.9798323021205259E-5</v>
      </c>
      <c r="CY173" s="52">
        <v>5.0533785079029861E-6</v>
      </c>
      <c r="CZ173" s="52">
        <v>0</v>
      </c>
      <c r="DA173" s="52">
        <v>0</v>
      </c>
      <c r="DB173" s="52">
        <v>5.2656343172493351E-6</v>
      </c>
      <c r="DC173" s="52">
        <v>2.0578538312553437E-6</v>
      </c>
      <c r="DD173" s="52">
        <v>3.5701238213891361E-6</v>
      </c>
      <c r="DE173" s="52">
        <v>3.5298147113890187E-6</v>
      </c>
      <c r="DF173" s="52">
        <v>0</v>
      </c>
      <c r="DG173" s="52">
        <v>2.3007202796117355E-4</v>
      </c>
      <c r="DH173" s="52">
        <v>0</v>
      </c>
      <c r="DI173" s="52">
        <v>2.4447596480555556E-6</v>
      </c>
      <c r="DJ173" s="52">
        <v>2.4172878357074378E-6</v>
      </c>
      <c r="DK173" s="52">
        <v>0</v>
      </c>
      <c r="DL173" s="52">
        <v>0</v>
      </c>
      <c r="DM173" s="52">
        <v>3.3066780491436732E-6</v>
      </c>
      <c r="DN173" s="52">
        <v>2.9958890824335932E-6</v>
      </c>
      <c r="DO173" s="52">
        <v>9.1280841439811904E-5</v>
      </c>
      <c r="DP173" s="52">
        <v>0</v>
      </c>
      <c r="DQ173" s="52">
        <v>2.5494660931284733E-6</v>
      </c>
      <c r="DR173" s="52">
        <v>0</v>
      </c>
      <c r="DS173" s="52">
        <v>8.0799873921267997E-6</v>
      </c>
      <c r="DT173" s="52">
        <v>2.364114256724751E-6</v>
      </c>
      <c r="DU173" s="52">
        <v>4.547523216976909E-6</v>
      </c>
      <c r="DV173" s="52">
        <v>5.2284390460554724E-6</v>
      </c>
      <c r="DW173" s="52">
        <v>3.8604624632789955E-5</v>
      </c>
      <c r="DX173" s="52">
        <v>0</v>
      </c>
      <c r="DY173" s="52">
        <v>0</v>
      </c>
      <c r="DZ173" s="52">
        <v>2.0076145259368563E-6</v>
      </c>
      <c r="EA173" s="52">
        <v>4.92833441879718E-6</v>
      </c>
      <c r="EB173" s="52">
        <v>5.3683774199018695E-6</v>
      </c>
      <c r="EC173" s="52">
        <v>0</v>
      </c>
      <c r="ED173" s="52">
        <v>0</v>
      </c>
      <c r="EE173" s="52">
        <v>0</v>
      </c>
      <c r="EF173" s="52">
        <v>2.9246168343589588E-6</v>
      </c>
      <c r="EG173" s="52">
        <v>0</v>
      </c>
      <c r="EH173" s="52">
        <v>0</v>
      </c>
      <c r="EI173" s="52">
        <v>9.5819571502215606E-7</v>
      </c>
      <c r="EJ173" s="52">
        <v>3.5603971893654923E-6</v>
      </c>
      <c r="EK173" s="52">
        <v>1.0699585490881861E-4</v>
      </c>
      <c r="EL173" s="52">
        <v>1.3319079913178687E-5</v>
      </c>
      <c r="EM173" s="52">
        <v>2.0057635080837348E-4</v>
      </c>
      <c r="EN173" s="52">
        <v>4.1238684318235847E-5</v>
      </c>
      <c r="EO173" s="52">
        <v>2.2771949693563631E-4</v>
      </c>
      <c r="EP173" s="52">
        <v>1.7843816361803579E-4</v>
      </c>
      <c r="EQ173" s="52">
        <v>7.5552676671468916E-6</v>
      </c>
      <c r="ER173" s="52">
        <v>4.5868777218864437E-5</v>
      </c>
      <c r="ES173" s="52">
        <v>2.3626770287716171E-4</v>
      </c>
      <c r="ET173" s="52">
        <v>1.1450333615793229E-5</v>
      </c>
      <c r="EU173" s="52">
        <v>3.8392144159660256E-4</v>
      </c>
      <c r="EV173" s="52">
        <v>1.1630838214931104E-3</v>
      </c>
      <c r="EW173" s="52">
        <v>7.439132213260725E-5</v>
      </c>
      <c r="EX173" s="52">
        <v>4.8873967884047773E-6</v>
      </c>
      <c r="EY173" s="52">
        <v>9.2085510653266668E-6</v>
      </c>
      <c r="EZ173" s="52">
        <v>1.0723938710052051E-5</v>
      </c>
      <c r="FA173" s="52">
        <v>5.4883291174871415E-6</v>
      </c>
      <c r="FB173" s="52">
        <v>7.7525524493993708E-6</v>
      </c>
      <c r="FC173" s="52">
        <v>0</v>
      </c>
      <c r="FD173" s="52">
        <v>1.5694517187984221E-5</v>
      </c>
      <c r="FE173" s="52">
        <v>0</v>
      </c>
      <c r="FF173" s="52">
        <v>2.2397236523220845E-5</v>
      </c>
      <c r="FG173" s="52">
        <v>0</v>
      </c>
      <c r="FH173" s="52">
        <v>5.6548589391978534E-6</v>
      </c>
      <c r="FI173" s="52">
        <v>7.6875944892738277E-6</v>
      </c>
      <c r="FJ173" s="52">
        <v>8.7401696734959278E-7</v>
      </c>
      <c r="FK173" s="52">
        <v>0</v>
      </c>
      <c r="FL173" s="52">
        <v>9.5384930674742294E-7</v>
      </c>
      <c r="FM173" s="52">
        <v>2.4675266199239281E-6</v>
      </c>
      <c r="FN173" s="52">
        <v>0</v>
      </c>
      <c r="FO173" s="52">
        <v>1.6182698887241047E-5</v>
      </c>
      <c r="FP173" s="52">
        <v>0</v>
      </c>
      <c r="FQ173" s="52">
        <v>5.8862384209607597E-5</v>
      </c>
      <c r="FR173" s="52">
        <v>4.510057036503577E-6</v>
      </c>
      <c r="FS173" s="52">
        <v>1.0251982711683418E-5</v>
      </c>
      <c r="FT173" s="52">
        <v>2.5789835866959581E-5</v>
      </c>
      <c r="FU173" s="52">
        <v>2.8593569051725749E-5</v>
      </c>
      <c r="FV173" s="52">
        <v>4.4606695876172636E-5</v>
      </c>
      <c r="FW173" s="52">
        <v>0</v>
      </c>
      <c r="FX173" s="52">
        <v>9.7819775659011772E-5</v>
      </c>
      <c r="FY173" s="52">
        <v>1.9556206264585751E-5</v>
      </c>
      <c r="FZ173" s="52">
        <v>2.8391197389958934E-5</v>
      </c>
      <c r="GA173" s="52">
        <v>9.6139267796070366E-6</v>
      </c>
      <c r="GB173" s="52">
        <v>2.4477645765201098E-5</v>
      </c>
      <c r="GC173" s="52">
        <v>9.9564862008863823E-5</v>
      </c>
      <c r="GD173" s="52">
        <v>5.1294999199084564E-6</v>
      </c>
      <c r="GE173" s="52">
        <v>0</v>
      </c>
      <c r="GF173" s="52">
        <v>2.8158226252733207E-5</v>
      </c>
      <c r="GG173" s="52">
        <v>8.7823262703221101E-6</v>
      </c>
      <c r="GH173" s="52">
        <v>1.856775530576509E-5</v>
      </c>
      <c r="GI173" s="52">
        <v>0</v>
      </c>
      <c r="GJ173" s="52">
        <v>5.7259301555566713E-5</v>
      </c>
      <c r="GK173" s="52">
        <v>1.1972057694315877E-5</v>
      </c>
      <c r="GL173" s="52">
        <v>0</v>
      </c>
      <c r="GM173" s="52">
        <v>0</v>
      </c>
      <c r="GN173" s="52">
        <v>8.2712286631414842E-6</v>
      </c>
      <c r="GO173" s="52">
        <v>6.6184426051221933E-6</v>
      </c>
      <c r="GP173" s="52">
        <v>1.1025231714961773E-5</v>
      </c>
      <c r="GQ173" s="52">
        <v>7.302785775026925E-6</v>
      </c>
      <c r="GR173" s="52">
        <v>3.0118397826159316E-4</v>
      </c>
      <c r="GS173" s="52">
        <v>4.1430845988732465E-6</v>
      </c>
      <c r="GT173" s="52">
        <v>1.5404552259269735E-5</v>
      </c>
      <c r="GU173" s="52">
        <v>2.4669278250649241E-5</v>
      </c>
      <c r="GV173" s="52">
        <v>0</v>
      </c>
      <c r="GW173" s="52">
        <v>0</v>
      </c>
      <c r="GX173" s="52">
        <v>1.4098030559927215E-5</v>
      </c>
      <c r="GY173" s="52">
        <v>6.2918649850539139E-6</v>
      </c>
      <c r="GZ173" s="52">
        <v>1.028166504251065E-5</v>
      </c>
      <c r="HA173" s="52">
        <v>0</v>
      </c>
      <c r="HB173" s="52">
        <v>5.6061642195910813E-6</v>
      </c>
      <c r="HC173" s="52">
        <v>1.8327795498111369E-5</v>
      </c>
      <c r="HD173" s="52">
        <v>0</v>
      </c>
      <c r="HE173" s="52">
        <v>1.8889132063002088E-4</v>
      </c>
      <c r="HF173" s="52">
        <v>4.920645451575479E-6</v>
      </c>
      <c r="HG173" s="52">
        <v>0</v>
      </c>
      <c r="HH173" s="52">
        <v>2.601005478420512E-6</v>
      </c>
      <c r="HI173" s="52">
        <v>1.8273068822675819E-5</v>
      </c>
      <c r="HJ173" s="52">
        <v>0</v>
      </c>
      <c r="HK173" s="52">
        <v>1.4881446681160691E-5</v>
      </c>
      <c r="HL173" s="52">
        <v>0</v>
      </c>
      <c r="HM173" s="52">
        <v>2.0497451879236079E-4</v>
      </c>
      <c r="HN173" s="52">
        <v>5.3587490118997999E-5</v>
      </c>
      <c r="HO173" s="52">
        <v>3.8915744372106864E-6</v>
      </c>
      <c r="HP173" s="52">
        <v>5.4964780322964164E-6</v>
      </c>
      <c r="HQ173" s="52">
        <v>5.8972870269236179E-6</v>
      </c>
      <c r="HR173" s="52">
        <v>6.1303445162605596E-5</v>
      </c>
      <c r="HS173" s="52">
        <v>0</v>
      </c>
      <c r="HT173" s="52">
        <v>1.0587658286617731E-6</v>
      </c>
      <c r="HU173" s="52">
        <v>1.2025892763534256E-5</v>
      </c>
      <c r="HV173" s="52">
        <v>0</v>
      </c>
      <c r="HW173" s="52">
        <v>0</v>
      </c>
      <c r="HX173" s="52">
        <v>0</v>
      </c>
      <c r="HY173" s="52">
        <v>0</v>
      </c>
      <c r="HZ173" s="52">
        <v>9.6194983275079889E-6</v>
      </c>
      <c r="IA173" s="52">
        <v>6.6967141154921916E-6</v>
      </c>
      <c r="IB173" s="52">
        <v>0</v>
      </c>
      <c r="IC173" s="52">
        <v>3.9956623170156491E-5</v>
      </c>
      <c r="ID173" s="52">
        <v>7.7286181518884388E-6</v>
      </c>
      <c r="IE173" s="52">
        <v>5.0411316093694661E-6</v>
      </c>
      <c r="IF173" s="52">
        <v>3.8465614057070185E-5</v>
      </c>
      <c r="IG173" s="52">
        <v>1.4403380244523121E-6</v>
      </c>
      <c r="IH173" s="52">
        <v>3.5690038883761671E-6</v>
      </c>
      <c r="II173" s="52">
        <v>6.4724138338102384E-6</v>
      </c>
      <c r="IJ173" s="52">
        <v>9.1355039259779179E-5</v>
      </c>
      <c r="IK173" s="52">
        <v>3.9595322684867497E-5</v>
      </c>
      <c r="IL173" s="52">
        <v>1.1383887963699957E-4</v>
      </c>
      <c r="IM173" s="52">
        <v>4.5356570454308049E-5</v>
      </c>
      <c r="IN173" s="52">
        <v>3.8634351864602508E-5</v>
      </c>
      <c r="IO173" s="52">
        <v>1.3711453902260284E-4</v>
      </c>
      <c r="IP173" s="52">
        <v>7.2824615346703177E-5</v>
      </c>
      <c r="IQ173" s="52">
        <v>1.4661083747424161E-5</v>
      </c>
      <c r="IR173" s="52">
        <v>3.3667389839103778E-4</v>
      </c>
      <c r="IS173" s="52">
        <v>1.3411643607808525E-4</v>
      </c>
      <c r="IT173" s="52">
        <v>1.597907876948991E-3</v>
      </c>
      <c r="IU173" s="52">
        <v>3.1129760975122027E-3</v>
      </c>
      <c r="IV173" s="52">
        <v>1.2045000352980462E-3</v>
      </c>
      <c r="IW173" s="52">
        <v>1.8356808872167314E-3</v>
      </c>
      <c r="IX173" s="52">
        <v>0.8295681966931483</v>
      </c>
      <c r="IY173" s="52">
        <v>8.7875297213694816E-6</v>
      </c>
      <c r="IZ173" s="52">
        <v>3.3294038811071615E-5</v>
      </c>
      <c r="JA173" s="52">
        <v>6.1952475521892959E-6</v>
      </c>
      <c r="JB173" s="52">
        <v>5.4138879236852327E-5</v>
      </c>
      <c r="JC173" s="52">
        <v>7.1120211161537457E-5</v>
      </c>
      <c r="JD173" s="52">
        <v>2.8247855100095327E-6</v>
      </c>
      <c r="JE173" s="52">
        <v>4.3588599144057647E-5</v>
      </c>
      <c r="JF173" s="52">
        <v>2.2757414349953527E-5</v>
      </c>
      <c r="JG173" s="52">
        <v>3.2016639265606521E-5</v>
      </c>
      <c r="JH173" s="52">
        <v>6.667092123137639E-5</v>
      </c>
      <c r="JI173" s="52">
        <v>2.458033436180646E-5</v>
      </c>
      <c r="JJ173" s="52">
        <v>3.6787205338008477E-5</v>
      </c>
      <c r="JK173" s="52">
        <v>3.5188906476109651E-5</v>
      </c>
      <c r="JL173" s="52">
        <v>8.9935078184616318E-6</v>
      </c>
      <c r="JM173" s="52">
        <v>2.7934084234095268E-6</v>
      </c>
      <c r="JN173" s="52">
        <v>5.2941029120520665E-6</v>
      </c>
      <c r="JO173" s="52">
        <v>1.8231631849468711E-5</v>
      </c>
      <c r="JP173" s="52">
        <v>5.0197460929571015E-5</v>
      </c>
      <c r="JQ173" s="52">
        <v>2.2082602201987051E-5</v>
      </c>
      <c r="JR173" s="52">
        <v>3.073284449781701E-6</v>
      </c>
      <c r="JS173" s="52">
        <v>1.8023310188574533E-5</v>
      </c>
      <c r="JT173" s="52">
        <v>0</v>
      </c>
      <c r="JU173" s="52">
        <v>2.4247292777107923E-5</v>
      </c>
      <c r="JV173" s="52">
        <v>3.6682161587903552E-5</v>
      </c>
      <c r="JW173" s="52">
        <v>3.3444243717587777E-6</v>
      </c>
      <c r="JX173" s="52">
        <v>9.4336350326610294E-6</v>
      </c>
      <c r="JY173" s="52">
        <v>2.7291837237550874E-5</v>
      </c>
      <c r="JZ173" s="52">
        <v>6.3207086466166021E-5</v>
      </c>
      <c r="KA173" s="52">
        <v>2.1951101462008651E-6</v>
      </c>
      <c r="KB173" s="52">
        <v>1.4848407810502829E-5</v>
      </c>
      <c r="KC173" s="52">
        <v>9.3072470665036922E-6</v>
      </c>
      <c r="KD173" s="52">
        <v>8.3877542658989078E-6</v>
      </c>
      <c r="KE173" s="52">
        <v>3.0218059743500973E-5</v>
      </c>
      <c r="KF173" s="52">
        <v>7.7907735536577661E-6</v>
      </c>
      <c r="KG173" s="52">
        <v>2.2736568178570938E-5</v>
      </c>
      <c r="KH173" s="52">
        <v>7.1355115827276058E-5</v>
      </c>
      <c r="KI173" s="52">
        <v>2.4225106198505055E-6</v>
      </c>
      <c r="KJ173" s="52">
        <v>1.9235442905798772E-5</v>
      </c>
      <c r="KK173" s="52">
        <v>2.3430623504483196E-5</v>
      </c>
      <c r="KL173" s="52">
        <v>2.6046182602540986E-5</v>
      </c>
      <c r="KM173" s="52">
        <v>2.423411957995279E-6</v>
      </c>
      <c r="KN173" s="52">
        <v>6.3786990071869951E-6</v>
      </c>
      <c r="KO173" s="52">
        <v>2.2420242596856885E-5</v>
      </c>
      <c r="KP173" s="52">
        <v>5.8388517266487948E-6</v>
      </c>
      <c r="KQ173" s="52">
        <v>6.899844039162088E-6</v>
      </c>
      <c r="KR173" s="52">
        <v>0</v>
      </c>
      <c r="KS173" s="52">
        <v>8.5974460058502694E-6</v>
      </c>
      <c r="KT173" s="52">
        <v>3.8151466108146269E-5</v>
      </c>
      <c r="KU173" s="52">
        <v>1.0164838606131581E-4</v>
      </c>
      <c r="KV173" s="52">
        <v>4.8198755231589684E-5</v>
      </c>
      <c r="KW173" s="52">
        <v>8.1856370562140509E-6</v>
      </c>
      <c r="KX173" s="52">
        <v>5.0296487051994255E-6</v>
      </c>
      <c r="KY173" s="52">
        <v>8.4639829501124405E-5</v>
      </c>
      <c r="KZ173" s="52">
        <v>1.2634292664180809E-4</v>
      </c>
    </row>
    <row r="174" spans="1:312" x14ac:dyDescent="0.2">
      <c r="A174" s="89">
        <v>1.030356</v>
      </c>
      <c r="B174" s="41" t="s">
        <v>789</v>
      </c>
      <c r="C174" s="51" t="s">
        <v>113</v>
      </c>
      <c r="D174" s="52">
        <v>0</v>
      </c>
      <c r="E174" s="52">
        <v>1.5980108268772036E-5</v>
      </c>
      <c r="F174" s="52">
        <v>1.7992050767442312E-6</v>
      </c>
      <c r="G174" s="52">
        <v>2.0512150966826398E-5</v>
      </c>
      <c r="H174" s="52">
        <v>2.2873570693811225E-5</v>
      </c>
      <c r="I174" s="52">
        <v>1.0354462376345373E-4</v>
      </c>
      <c r="J174" s="52">
        <v>6.4081411815957974E-5</v>
      </c>
      <c r="K174" s="52">
        <v>2.594345862777558E-5</v>
      </c>
      <c r="L174" s="52">
        <v>9.3181501672828294E-5</v>
      </c>
      <c r="M174" s="52">
        <v>9.6799770390693695E-5</v>
      </c>
      <c r="N174" s="52">
        <v>1.1583595325201101E-4</v>
      </c>
      <c r="O174" s="52">
        <v>1.2402345094948903E-4</v>
      </c>
      <c r="P174" s="52">
        <v>7.1807865687286868E-5</v>
      </c>
      <c r="Q174" s="52">
        <v>3.1318723982526003E-5</v>
      </c>
      <c r="R174" s="52">
        <v>2.0879760556017857E-4</v>
      </c>
      <c r="S174" s="52">
        <v>5.8847321154202598E-5</v>
      </c>
      <c r="T174" s="52">
        <v>2.439839234799969E-5</v>
      </c>
      <c r="U174" s="52">
        <v>1.2250605710963468E-4</v>
      </c>
      <c r="V174" s="52">
        <v>4.412807588574405E-2</v>
      </c>
      <c r="W174" s="52">
        <v>3.8918073879007093E-4</v>
      </c>
      <c r="X174" s="52">
        <v>1.5630906576432038E-4</v>
      </c>
      <c r="Y174" s="52">
        <v>2.1039347892110388E-4</v>
      </c>
      <c r="Z174" s="52">
        <v>1.714629238676778E-4</v>
      </c>
      <c r="AA174" s="52">
        <v>1.4646923410497627E-4</v>
      </c>
      <c r="AB174" s="52">
        <v>2.0121704893132338E-4</v>
      </c>
      <c r="AC174" s="52">
        <v>7.1605418363256774E-5</v>
      </c>
      <c r="AD174" s="52">
        <v>3.0460893158759401E-5</v>
      </c>
      <c r="AE174" s="52">
        <v>1.7574742035028105E-4</v>
      </c>
      <c r="AF174" s="52">
        <v>4.8943226109809657E-5</v>
      </c>
      <c r="AG174" s="52">
        <v>1.025090197976207E-5</v>
      </c>
      <c r="AH174" s="52">
        <v>1.8643033341968083E-5</v>
      </c>
      <c r="AI174" s="52">
        <v>1.5114532504940672E-5</v>
      </c>
      <c r="AJ174" s="52">
        <v>6.1973722753880071E-5</v>
      </c>
      <c r="AK174" s="52">
        <v>9.2636048297578439E-6</v>
      </c>
      <c r="AL174" s="52">
        <v>2.3023924890750717E-5</v>
      </c>
      <c r="AM174" s="52">
        <v>9.0912600350405822E-5</v>
      </c>
      <c r="AN174" s="52">
        <v>2.1297717344562928E-5</v>
      </c>
      <c r="AO174" s="52">
        <v>2.3989671087741232E-5</v>
      </c>
      <c r="AP174" s="52">
        <v>9.5000143021289221E-5</v>
      </c>
      <c r="AQ174" s="52">
        <v>1.9831537759149484E-5</v>
      </c>
      <c r="AR174" s="52">
        <v>7.2421432225280622E-5</v>
      </c>
      <c r="AS174" s="52">
        <v>3.999544256150214E-5</v>
      </c>
      <c r="AT174" s="52">
        <v>4.0244129675173522E-5</v>
      </c>
      <c r="AU174" s="52">
        <v>5.9020478488028456E-5</v>
      </c>
      <c r="AV174" s="52">
        <v>2.0051279457171158E-5</v>
      </c>
      <c r="AW174" s="52">
        <v>1.0558551915946813E-4</v>
      </c>
      <c r="AX174" s="52">
        <v>1.4425271383215784E-4</v>
      </c>
      <c r="AY174" s="52">
        <v>1.7239481084623941E-2</v>
      </c>
      <c r="AZ174" s="52">
        <v>1.4732966430002232E-4</v>
      </c>
      <c r="BA174" s="52">
        <v>1.5710262645507952E-4</v>
      </c>
      <c r="BB174" s="52">
        <v>1.51019333948765E-4</v>
      </c>
      <c r="BC174" s="52">
        <v>2.5238100978681876E-5</v>
      </c>
      <c r="BD174" s="52">
        <v>7.701754392198712E-5</v>
      </c>
      <c r="BE174" s="52">
        <v>6.60053944533102E-5</v>
      </c>
      <c r="BF174" s="52">
        <v>1.0151308342242725E-4</v>
      </c>
      <c r="BG174" s="52">
        <v>4.9898450780451082E-5</v>
      </c>
      <c r="BH174" s="52">
        <v>1.1185066137863775E-4</v>
      </c>
      <c r="BI174" s="52">
        <v>4.8096426980499258E-5</v>
      </c>
      <c r="BJ174" s="52">
        <v>8.7792274091606266E-5</v>
      </c>
      <c r="BK174" s="52">
        <v>9.8678450264857225E-5</v>
      </c>
      <c r="BL174" s="52">
        <v>9.63001412851701E-6</v>
      </c>
      <c r="BM174" s="52">
        <v>1.1820602864391045E-5</v>
      </c>
      <c r="BN174" s="52">
        <v>1.0651750007084348E-4</v>
      </c>
      <c r="BO174" s="52">
        <v>1.7354748828349965E-5</v>
      </c>
      <c r="BP174" s="52">
        <v>2.5573445287496516E-5</v>
      </c>
      <c r="BQ174" s="52">
        <v>1.7036357985226641E-5</v>
      </c>
      <c r="BR174" s="52">
        <v>1.9357091648038447E-5</v>
      </c>
      <c r="BS174" s="52">
        <v>4.3083519240154971E-6</v>
      </c>
      <c r="BT174" s="52">
        <v>7.84194989361088E-6</v>
      </c>
      <c r="BU174" s="52">
        <v>3.4006594661487349E-5</v>
      </c>
      <c r="BV174" s="52">
        <v>1.0139339045519396E-4</v>
      </c>
      <c r="BW174" s="52">
        <v>1.1591710313148381E-5</v>
      </c>
      <c r="BX174" s="52">
        <v>2.2215735310921445E-5</v>
      </c>
      <c r="BY174" s="52">
        <v>7.6047582198309486E-5</v>
      </c>
      <c r="BZ174" s="52">
        <v>1.4840213166514356E-4</v>
      </c>
      <c r="CA174" s="52">
        <v>3.038894805022585E-5</v>
      </c>
      <c r="CB174" s="52">
        <v>2.1354894118603022E-5</v>
      </c>
      <c r="CC174" s="52">
        <v>1.3260202280527175E-4</v>
      </c>
      <c r="CD174" s="52">
        <v>1.1288148662387189E-4</v>
      </c>
      <c r="CE174" s="52">
        <v>2.3071274646055173E-4</v>
      </c>
      <c r="CF174" s="52">
        <v>1.2057989890209688E-4</v>
      </c>
      <c r="CG174" s="52">
        <v>2.5902116094010164E-4</v>
      </c>
      <c r="CH174" s="52">
        <v>1.2660680410085215E-4</v>
      </c>
      <c r="CI174" s="52">
        <v>2.3293370053532141E-5</v>
      </c>
      <c r="CJ174" s="52">
        <v>1.9715644999138566E-4</v>
      </c>
      <c r="CK174" s="52">
        <v>6.2479432468739842E-6</v>
      </c>
      <c r="CL174" s="52">
        <v>1.4145012838514336E-5</v>
      </c>
      <c r="CM174" s="52">
        <v>1.1139094709658012E-5</v>
      </c>
      <c r="CN174" s="52">
        <v>7.4523484984603126E-6</v>
      </c>
      <c r="CO174" s="52">
        <v>2.2044542072431678E-5</v>
      </c>
      <c r="CP174" s="52">
        <v>2.9039603801881958E-5</v>
      </c>
      <c r="CQ174" s="52">
        <v>9.5827650244381278E-5</v>
      </c>
      <c r="CR174" s="52">
        <v>4.5471106656965559E-5</v>
      </c>
      <c r="CS174" s="52">
        <v>4.1203510594040618E-5</v>
      </c>
      <c r="CT174" s="52">
        <v>1.9191620571190228E-4</v>
      </c>
      <c r="CU174" s="52">
        <v>9.3192889339308886E-6</v>
      </c>
      <c r="CV174" s="52">
        <v>2.341343126571882E-5</v>
      </c>
      <c r="CW174" s="52">
        <v>7.5960367944781358E-5</v>
      </c>
      <c r="CX174" s="52">
        <v>1.3662479109674703E-5</v>
      </c>
      <c r="CY174" s="52">
        <v>1.6746036225657235E-5</v>
      </c>
      <c r="CZ174" s="52">
        <v>1.2116659252274174E-4</v>
      </c>
      <c r="DA174" s="52">
        <v>1.6722812908319079E-5</v>
      </c>
      <c r="DB174" s="52">
        <v>6.38038030568829E-5</v>
      </c>
      <c r="DC174" s="52">
        <v>1.7118716828600305E-3</v>
      </c>
      <c r="DD174" s="52">
        <v>3.9260537723694372E-3</v>
      </c>
      <c r="DE174" s="52">
        <v>2.8958750097116842E-3</v>
      </c>
      <c r="DF174" s="52">
        <v>1.1393346902420457E-3</v>
      </c>
      <c r="DG174" s="52">
        <v>7.7377188516506194E-4</v>
      </c>
      <c r="DH174" s="52">
        <v>9.0222897990420714E-3</v>
      </c>
      <c r="DI174" s="52">
        <v>1.6839925059617086E-4</v>
      </c>
      <c r="DJ174" s="52">
        <v>2.1112694820380919E-5</v>
      </c>
      <c r="DK174" s="52">
        <v>4.9980598914060387E-5</v>
      </c>
      <c r="DL174" s="52">
        <v>2.8217687283960085E-5</v>
      </c>
      <c r="DM174" s="52">
        <v>2.6207182410766347E-5</v>
      </c>
      <c r="DN174" s="52">
        <v>7.6745754367022256E-5</v>
      </c>
      <c r="DO174" s="52">
        <v>2.037768019910174E-5</v>
      </c>
      <c r="DP174" s="52">
        <v>5.5951741521941404E-5</v>
      </c>
      <c r="DQ174" s="52">
        <v>1.480235464980047E-5</v>
      </c>
      <c r="DR174" s="52">
        <v>2.3665091407407879E-5</v>
      </c>
      <c r="DS174" s="52">
        <v>1.5571366431184759E-4</v>
      </c>
      <c r="DT174" s="52">
        <v>0</v>
      </c>
      <c r="DU174" s="52">
        <v>3.1037949723638513E-5</v>
      </c>
      <c r="DV174" s="52">
        <v>1.2859620304325766E-5</v>
      </c>
      <c r="DW174" s="52">
        <v>4.3365615624787953E-5</v>
      </c>
      <c r="DX174" s="52">
        <v>1.5530832452537426E-4</v>
      </c>
      <c r="DY174" s="52">
        <v>0</v>
      </c>
      <c r="DZ174" s="52">
        <v>6.2691679132623957E-5</v>
      </c>
      <c r="EA174" s="52">
        <v>1.652511780998887E-4</v>
      </c>
      <c r="EB174" s="52">
        <v>7.8373682418998416E-5</v>
      </c>
      <c r="EC174" s="52">
        <v>1.0519515440908902E-5</v>
      </c>
      <c r="ED174" s="52">
        <v>4.912739678793128E-5</v>
      </c>
      <c r="EE174" s="52">
        <v>1.1424388191794162E-5</v>
      </c>
      <c r="EF174" s="52">
        <v>1.6038723171404715E-5</v>
      </c>
      <c r="EG174" s="52">
        <v>1.2902695974381735E-4</v>
      </c>
      <c r="EH174" s="52">
        <v>1.5004112661380739E-4</v>
      </c>
      <c r="EI174" s="52">
        <v>2.5718380734052128E-5</v>
      </c>
      <c r="EJ174" s="52">
        <v>1.9071860944367821E-5</v>
      </c>
      <c r="EK174" s="52">
        <v>9.3614628475441396E-6</v>
      </c>
      <c r="EL174" s="52">
        <v>3.3239537861928469E-5</v>
      </c>
      <c r="EM174" s="52">
        <v>1.9222640529199301E-5</v>
      </c>
      <c r="EN174" s="52">
        <v>2.7884369949649683E-5</v>
      </c>
      <c r="EO174" s="52">
        <v>0</v>
      </c>
      <c r="EP174" s="52">
        <v>3.1803036727183788E-5</v>
      </c>
      <c r="EQ174" s="52">
        <v>3.3542783177419388E-6</v>
      </c>
      <c r="ER174" s="52">
        <v>9.4285239764704262E-6</v>
      </c>
      <c r="ES174" s="52">
        <v>3.3683622832776709E-5</v>
      </c>
      <c r="ET174" s="52">
        <v>2.5963856874079174E-4</v>
      </c>
      <c r="EU174" s="52">
        <v>1.3177865086659842E-4</v>
      </c>
      <c r="EV174" s="52">
        <v>2.5993202435184169E-5</v>
      </c>
      <c r="EW174" s="52">
        <v>4.7407572014161944E-5</v>
      </c>
      <c r="EX174" s="52">
        <v>1.0193929462378633E-4</v>
      </c>
      <c r="EY174" s="52">
        <v>9.4937791635817299E-5</v>
      </c>
      <c r="EZ174" s="52">
        <v>3.3349475657210948E-4</v>
      </c>
      <c r="FA174" s="52">
        <v>1.8622150763387426E-4</v>
      </c>
      <c r="FB174" s="52">
        <v>4.0388029492638796E-4</v>
      </c>
      <c r="FC174" s="52">
        <v>6.2941930807023749E-5</v>
      </c>
      <c r="FD174" s="52">
        <v>3.4893908617948774E-4</v>
      </c>
      <c r="FE174" s="52">
        <v>2.5798614664032811E-4</v>
      </c>
      <c r="FF174" s="52">
        <v>2.0742069440574749E-5</v>
      </c>
      <c r="FG174" s="52">
        <v>4.4382768398152035E-5</v>
      </c>
      <c r="FH174" s="52">
        <v>1.4994399899947499E-5</v>
      </c>
      <c r="FI174" s="52">
        <v>5.725732001462926E-6</v>
      </c>
      <c r="FJ174" s="52">
        <v>8.9940065161410755E-5</v>
      </c>
      <c r="FK174" s="52">
        <v>1.775334327770849E-4</v>
      </c>
      <c r="FL174" s="52">
        <v>3.7890141610583799E-5</v>
      </c>
      <c r="FM174" s="52">
        <v>1.2031817300448217E-4</v>
      </c>
      <c r="FN174" s="52">
        <v>2.7541126076929464E-5</v>
      </c>
      <c r="FO174" s="52">
        <v>8.2518088804742936E-5</v>
      </c>
      <c r="FP174" s="52">
        <v>6.9376534599065746E-6</v>
      </c>
      <c r="FQ174" s="52">
        <v>3.1824012734425655E-5</v>
      </c>
      <c r="FR174" s="52">
        <v>3.8572566048140614E-5</v>
      </c>
      <c r="FS174" s="52">
        <v>7.1465277543579557E-5</v>
      </c>
      <c r="FT174" s="52">
        <v>2.5583162883480797E-5</v>
      </c>
      <c r="FU174" s="52">
        <v>5.1557490361854008E-5</v>
      </c>
      <c r="FV174" s="52">
        <v>1.1679280049298965E-4</v>
      </c>
      <c r="FW174" s="52">
        <v>1.257185651895297E-5</v>
      </c>
      <c r="FX174" s="52">
        <v>7.9667125183868461E-6</v>
      </c>
      <c r="FY174" s="52">
        <v>1.3220375167020444E-4</v>
      </c>
      <c r="FZ174" s="52">
        <v>2.6603640466707913E-5</v>
      </c>
      <c r="GA174" s="52">
        <v>1.2750385161606495E-5</v>
      </c>
      <c r="GB174" s="52">
        <v>1.1764492045729079E-4</v>
      </c>
      <c r="GC174" s="52">
        <v>6.306669156895687E-6</v>
      </c>
      <c r="GD174" s="52">
        <v>9.8591501801358528E-6</v>
      </c>
      <c r="GE174" s="52">
        <v>5.7527716739288315E-5</v>
      </c>
      <c r="GF174" s="52">
        <v>3.8854910226503041E-5</v>
      </c>
      <c r="GG174" s="52">
        <v>2.8130317768428309E-4</v>
      </c>
      <c r="GH174" s="52">
        <v>8.6514134877799215E-5</v>
      </c>
      <c r="GI174" s="52">
        <v>3.1734244289094801E-4</v>
      </c>
      <c r="GJ174" s="52">
        <v>1.1104783431991752E-4</v>
      </c>
      <c r="GK174" s="52">
        <v>4.8455830325320716E-4</v>
      </c>
      <c r="GL174" s="52">
        <v>4.412068279668185E-5</v>
      </c>
      <c r="GM174" s="52">
        <v>1.3938803349074205E-4</v>
      </c>
      <c r="GN174" s="52">
        <v>3.9320430717905416E-5</v>
      </c>
      <c r="GO174" s="52">
        <v>6.0562752927153423E-4</v>
      </c>
      <c r="GP174" s="52">
        <v>1.2035957640609179E-4</v>
      </c>
      <c r="GQ174" s="52">
        <v>4.9657023948280674E-4</v>
      </c>
      <c r="GR174" s="52">
        <v>1.2974545485705552E-4</v>
      </c>
      <c r="GS174" s="52">
        <v>1.0805054445441247E-3</v>
      </c>
      <c r="GT174" s="52">
        <v>2.840322500838386E-4</v>
      </c>
      <c r="GU174" s="52">
        <v>2.588680078789857E-4</v>
      </c>
      <c r="GV174" s="52">
        <v>5.7764755972397879E-4</v>
      </c>
      <c r="GW174" s="52">
        <v>1.3215294229727774E-5</v>
      </c>
      <c r="GX174" s="52">
        <v>8.2839722013780622E-6</v>
      </c>
      <c r="GY174" s="52">
        <v>1.9392734542974393E-4</v>
      </c>
      <c r="GZ174" s="52">
        <v>1.5261114466896188E-4</v>
      </c>
      <c r="HA174" s="52">
        <v>1.3149043530420773E-5</v>
      </c>
      <c r="HB174" s="52">
        <v>3.5998202267177213E-5</v>
      </c>
      <c r="HC174" s="52">
        <v>5.1692005450249843E-5</v>
      </c>
      <c r="HD174" s="52">
        <v>1.9802656808075922E-5</v>
      </c>
      <c r="HE174" s="52">
        <v>3.4687664266102412E-5</v>
      </c>
      <c r="HF174" s="52">
        <v>1.3162345728053293E-5</v>
      </c>
      <c r="HG174" s="52">
        <v>9.9276084767921025E-5</v>
      </c>
      <c r="HH174" s="52">
        <v>1.616700648451755E-4</v>
      </c>
      <c r="HI174" s="52">
        <v>1.799179013821462E-5</v>
      </c>
      <c r="HJ174" s="52">
        <v>2.7769277175848782E-5</v>
      </c>
      <c r="HK174" s="52">
        <v>7.8376793266079928E-4</v>
      </c>
      <c r="HL174" s="52">
        <v>3.3597479039982177E-4</v>
      </c>
      <c r="HM174" s="52">
        <v>4.4717324693756689E-4</v>
      </c>
      <c r="HN174" s="52">
        <v>8.3423704669249851E-2</v>
      </c>
      <c r="HO174" s="52">
        <v>1.4373173111183191E-3</v>
      </c>
      <c r="HP174" s="52">
        <v>6.0180587136590123E-5</v>
      </c>
      <c r="HQ174" s="52">
        <v>6.614637358345727E-6</v>
      </c>
      <c r="HR174" s="52">
        <v>8.7424043536237558E-5</v>
      </c>
      <c r="HS174" s="52">
        <v>5.6107155267492097E-5</v>
      </c>
      <c r="HT174" s="52">
        <v>2.4126344733973598E-5</v>
      </c>
      <c r="HU174" s="52">
        <v>8.4422773550869355E-5</v>
      </c>
      <c r="HV174" s="52">
        <v>6.0788559541359374E-6</v>
      </c>
      <c r="HW174" s="52">
        <v>0.59395444858587176</v>
      </c>
      <c r="HX174" s="52">
        <v>0.75051806558926415</v>
      </c>
      <c r="HY174" s="52">
        <v>0.8194751928541556</v>
      </c>
      <c r="HZ174" s="52">
        <v>0.85231097153801882</v>
      </c>
      <c r="IA174" s="52">
        <v>0.76152991844817064</v>
      </c>
      <c r="IB174" s="52">
        <v>0.77741791446037656</v>
      </c>
      <c r="IC174" s="52">
        <v>1.5195557304945115E-5</v>
      </c>
      <c r="ID174" s="52">
        <v>6.6985308552640438E-5</v>
      </c>
      <c r="IE174" s="52">
        <v>1.8531819509620615E-5</v>
      </c>
      <c r="IF174" s="52">
        <v>1.3971281767251149E-6</v>
      </c>
      <c r="IG174" s="52">
        <v>3.212227888704951E-5</v>
      </c>
      <c r="IH174" s="52">
        <v>2.7554910560160503E-5</v>
      </c>
      <c r="II174" s="52">
        <v>1.2221265324790237E-4</v>
      </c>
      <c r="IJ174" s="52">
        <v>5.1198837753335928E-5</v>
      </c>
      <c r="IK174" s="52">
        <v>1.2951815417111571E-5</v>
      </c>
      <c r="IL174" s="52">
        <v>3.1326312103828179E-5</v>
      </c>
      <c r="IM174" s="52">
        <v>2.8415783969493352E-5</v>
      </c>
      <c r="IN174" s="52">
        <v>1.0758611480399512E-5</v>
      </c>
      <c r="IO174" s="52">
        <v>8.7062316574449124E-5</v>
      </c>
      <c r="IP174" s="52">
        <v>9.3805815718861639E-5</v>
      </c>
      <c r="IQ174" s="52">
        <v>1.0902074134732432E-4</v>
      </c>
      <c r="IR174" s="52">
        <v>4.4571148723550677E-5</v>
      </c>
      <c r="IS174" s="52">
        <v>8.5768808028065827E-5</v>
      </c>
      <c r="IT174" s="52">
        <v>1.3444255042247348E-5</v>
      </c>
      <c r="IU174" s="52">
        <v>2.064052324608362E-5</v>
      </c>
      <c r="IV174" s="52">
        <v>5.6567136599220327E-5</v>
      </c>
      <c r="IW174" s="52">
        <v>1.0281548340861717E-4</v>
      </c>
      <c r="IX174" s="52">
        <v>1.0336079370733048E-4</v>
      </c>
      <c r="IY174" s="52">
        <v>5.8867829460242838E-5</v>
      </c>
      <c r="IZ174" s="52">
        <v>1.3207840595992299E-5</v>
      </c>
      <c r="JA174" s="52">
        <v>2.3191246378229496E-5</v>
      </c>
      <c r="JB174" s="52">
        <v>3.4366256329824814E-5</v>
      </c>
      <c r="JC174" s="52">
        <v>1.2444040316234761E-5</v>
      </c>
      <c r="JD174" s="52">
        <v>9.0051477597712113E-6</v>
      </c>
      <c r="JE174" s="52">
        <v>3.5525968088509415E-6</v>
      </c>
      <c r="JF174" s="52">
        <v>6.7730990995715929E-6</v>
      </c>
      <c r="JG174" s="52">
        <v>5.5996318758029014E-3</v>
      </c>
      <c r="JH174" s="52">
        <v>4.5924825410515976E-4</v>
      </c>
      <c r="JI174" s="52">
        <v>4.5209986576214348E-3</v>
      </c>
      <c r="JJ174" s="52">
        <v>1.4030281544975933E-3</v>
      </c>
      <c r="JK174" s="52">
        <v>7.442034395916201E-3</v>
      </c>
      <c r="JL174" s="52">
        <v>3.9208871510654306E-4</v>
      </c>
      <c r="JM174" s="52">
        <v>5.1920271709494253E-4</v>
      </c>
      <c r="JN174" s="52">
        <v>6.8109948102570555E-5</v>
      </c>
      <c r="JO174" s="52">
        <v>2.984297192447908E-5</v>
      </c>
      <c r="JP174" s="52">
        <v>5.8391633196918222E-5</v>
      </c>
      <c r="JQ174" s="52">
        <v>1.106449846543098E-4</v>
      </c>
      <c r="JR174" s="52">
        <v>1.242101371243256E-5</v>
      </c>
      <c r="JS174" s="52">
        <v>4.6168185533896578E-5</v>
      </c>
      <c r="JT174" s="52">
        <v>1.4270359782674368E-3</v>
      </c>
      <c r="JU174" s="52">
        <v>1.4274743464670516E-5</v>
      </c>
      <c r="JV174" s="52">
        <v>4.5511585171457014E-6</v>
      </c>
      <c r="JW174" s="52">
        <v>2.7264850299517349E-5</v>
      </c>
      <c r="JX174" s="52">
        <v>1.2573577610040931E-4</v>
      </c>
      <c r="JY174" s="52">
        <v>6.8351055403108787E-5</v>
      </c>
      <c r="JZ174" s="52">
        <v>1.0745124108802647E-4</v>
      </c>
      <c r="KA174" s="52">
        <v>2.6761917676583903E-5</v>
      </c>
      <c r="KB174" s="52">
        <v>3.3068667105636773E-5</v>
      </c>
      <c r="KC174" s="52">
        <v>1.7879281520966426E-5</v>
      </c>
      <c r="KD174" s="52">
        <v>1.0133345643193673E-4</v>
      </c>
      <c r="KE174" s="52">
        <v>2.8792679566920739E-5</v>
      </c>
      <c r="KF174" s="52">
        <v>7.5629227894251624E-5</v>
      </c>
      <c r="KG174" s="52">
        <v>1.9251722778695736E-5</v>
      </c>
      <c r="KH174" s="52">
        <v>1.4557950991537281E-5</v>
      </c>
      <c r="KI174" s="52">
        <v>1.2261133750603359E-5</v>
      </c>
      <c r="KJ174" s="52">
        <v>8.9568140489484446E-5</v>
      </c>
      <c r="KK174" s="52">
        <v>1.926924154200729E-5</v>
      </c>
      <c r="KL174" s="52">
        <v>5.3169980154306817E-5</v>
      </c>
      <c r="KM174" s="52">
        <v>1.1244631485098094E-4</v>
      </c>
      <c r="KN174" s="52">
        <v>3.250008751210135E-5</v>
      </c>
      <c r="KO174" s="52">
        <v>3.5339914297780323E-5</v>
      </c>
      <c r="KP174" s="52">
        <v>8.5461914126908338E-5</v>
      </c>
      <c r="KQ174" s="52">
        <v>2.882620845112736E-5</v>
      </c>
      <c r="KR174" s="52">
        <v>1.8368349591371355E-5</v>
      </c>
      <c r="KS174" s="52">
        <v>3.1196969206203674E-5</v>
      </c>
      <c r="KT174" s="52">
        <v>3.3711390740000024E-5</v>
      </c>
      <c r="KU174" s="52">
        <v>8.9187154264055711E-5</v>
      </c>
      <c r="KV174" s="52">
        <v>5.1801809721033111E-5</v>
      </c>
      <c r="KW174" s="52">
        <v>2.3834399071260849E-5</v>
      </c>
      <c r="KX174" s="52">
        <v>3.1311025297048167E-5</v>
      </c>
      <c r="KY174" s="52">
        <v>4.3648137183209717E-5</v>
      </c>
      <c r="KZ174" s="52">
        <v>3.7440465864337457E-5</v>
      </c>
    </row>
    <row r="175" spans="1:312" x14ac:dyDescent="0.2">
      <c r="A175" s="89">
        <v>1.0322629999999999</v>
      </c>
      <c r="B175" s="41" t="s">
        <v>788</v>
      </c>
      <c r="C175" s="51" t="s">
        <v>53</v>
      </c>
      <c r="D175" s="52">
        <v>0</v>
      </c>
      <c r="E175" s="52">
        <v>9.1914018035801986E-6</v>
      </c>
      <c r="F175" s="52">
        <v>4.3066078964622558E-6</v>
      </c>
      <c r="G175" s="52">
        <v>1.8519270691015025E-4</v>
      </c>
      <c r="H175" s="52">
        <v>8.829168906217434E-6</v>
      </c>
      <c r="I175" s="52">
        <v>1.3595536208744769E-3</v>
      </c>
      <c r="J175" s="52">
        <v>9.5873894693721609E-3</v>
      </c>
      <c r="K175" s="52">
        <v>8.1246138816184459E-3</v>
      </c>
      <c r="L175" s="52">
        <v>9.4762108706294423E-3</v>
      </c>
      <c r="M175" s="52">
        <v>1.0348957953865125E-4</v>
      </c>
      <c r="N175" s="52">
        <v>1.0146224900976865E-4</v>
      </c>
      <c r="O175" s="52">
        <v>1.4552144012407877E-4</v>
      </c>
      <c r="P175" s="52">
        <v>7.3758587298241581E-5</v>
      </c>
      <c r="Q175" s="52">
        <v>1.7703047719542866E-4</v>
      </c>
      <c r="R175" s="52">
        <v>3.3488331309583502E-5</v>
      </c>
      <c r="S175" s="52">
        <v>2.9506637623286017E-5</v>
      </c>
      <c r="T175" s="52">
        <v>1.3417119196281336E-5</v>
      </c>
      <c r="U175" s="52">
        <v>5.7231398361402284E-5</v>
      </c>
      <c r="V175" s="52">
        <v>4.4205391297095469E-5</v>
      </c>
      <c r="W175" s="52">
        <v>6.8354596138422849E-5</v>
      </c>
      <c r="X175" s="52">
        <v>1.2564334926981401E-4</v>
      </c>
      <c r="Y175" s="52">
        <v>4.9377537624323478E-6</v>
      </c>
      <c r="Z175" s="52">
        <v>7.139561560190898E-6</v>
      </c>
      <c r="AA175" s="52">
        <v>1.4305833599926946E-5</v>
      </c>
      <c r="AB175" s="52">
        <v>4.7923901067474985E-6</v>
      </c>
      <c r="AC175" s="52">
        <v>3.8608276863118457E-5</v>
      </c>
      <c r="AD175" s="52">
        <v>1.954129172049905E-5</v>
      </c>
      <c r="AE175" s="52">
        <v>1.3735975316310318E-6</v>
      </c>
      <c r="AF175" s="52">
        <v>2.1497756710018881E-6</v>
      </c>
      <c r="AG175" s="52">
        <v>6.9238045269014093E-6</v>
      </c>
      <c r="AH175" s="52">
        <v>3.0021950116658834E-5</v>
      </c>
      <c r="AI175" s="52">
        <v>1.6255904524764567E-6</v>
      </c>
      <c r="AJ175" s="52">
        <v>2.8547756563081853E-5</v>
      </c>
      <c r="AK175" s="52">
        <v>0</v>
      </c>
      <c r="AL175" s="52">
        <v>1.2396525970266989E-5</v>
      </c>
      <c r="AM175" s="52">
        <v>2.6820120618071393E-6</v>
      </c>
      <c r="AN175" s="52">
        <v>5.7665619698806177E-5</v>
      </c>
      <c r="AO175" s="52">
        <v>1.5131946378421392E-5</v>
      </c>
      <c r="AP175" s="52">
        <v>6.4448711345274157E-6</v>
      </c>
      <c r="AQ175" s="52">
        <v>1.3852557227703604E-5</v>
      </c>
      <c r="AR175" s="52">
        <v>9.1392997157377064E-5</v>
      </c>
      <c r="AS175" s="52">
        <v>4.0219265528914762E-5</v>
      </c>
      <c r="AT175" s="52">
        <v>3.1804058456228542E-6</v>
      </c>
      <c r="AU175" s="52">
        <v>2.5924883074180724E-6</v>
      </c>
      <c r="AV175" s="52">
        <v>6.6217674873537459E-5</v>
      </c>
      <c r="AW175" s="52">
        <v>3.9813603675334609E-3</v>
      </c>
      <c r="AX175" s="52">
        <v>1.3240013297205896E-3</v>
      </c>
      <c r="AY175" s="52">
        <v>7.07153305483401E-5</v>
      </c>
      <c r="AZ175" s="52">
        <v>2.8916944185473108E-5</v>
      </c>
      <c r="BA175" s="52">
        <v>0</v>
      </c>
      <c r="BB175" s="52">
        <v>5.9463928872140364E-6</v>
      </c>
      <c r="BC175" s="52">
        <v>6.995343206047693E-6</v>
      </c>
      <c r="BD175" s="52">
        <v>1.156317093680818E-5</v>
      </c>
      <c r="BE175" s="52">
        <v>2.8119742023862725E-7</v>
      </c>
      <c r="BF175" s="52">
        <v>7.1856107956673092E-6</v>
      </c>
      <c r="BG175" s="52">
        <v>9.375901720675019E-6</v>
      </c>
      <c r="BH175" s="52">
        <v>5.2722532511090693E-6</v>
      </c>
      <c r="BI175" s="52">
        <v>4.0028043644423183E-5</v>
      </c>
      <c r="BJ175" s="52">
        <v>5.7362679005045235E-5</v>
      </c>
      <c r="BK175" s="52">
        <v>3.2755156993332973E-5</v>
      </c>
      <c r="BL175" s="52">
        <v>2.7572971181473213E-5</v>
      </c>
      <c r="BM175" s="52">
        <v>8.332169715976538E-5</v>
      </c>
      <c r="BN175" s="52">
        <v>3.0870529156264908E-5</v>
      </c>
      <c r="BO175" s="52">
        <v>2.4350078031111326E-5</v>
      </c>
      <c r="BP175" s="52">
        <v>6.1659387981099724E-3</v>
      </c>
      <c r="BQ175" s="52">
        <v>1.3981557582224925E-2</v>
      </c>
      <c r="BR175" s="52">
        <v>1.0639626051599407E-3</v>
      </c>
      <c r="BS175" s="52">
        <v>1.0084421847949755E-2</v>
      </c>
      <c r="BT175" s="52">
        <v>9.2386234163293422E-3</v>
      </c>
      <c r="BU175" s="52">
        <v>2.3281356274864516E-2</v>
      </c>
      <c r="BV175" s="52">
        <v>2.0193930572022235E-4</v>
      </c>
      <c r="BW175" s="52">
        <v>2.9701077719756272E-5</v>
      </c>
      <c r="BX175" s="52">
        <v>7.7274162739361394E-5</v>
      </c>
      <c r="BY175" s="52">
        <v>2.4151951047918562E-5</v>
      </c>
      <c r="BZ175" s="52">
        <v>7.9774824065736099E-5</v>
      </c>
      <c r="CA175" s="52">
        <v>6.0719309495547661E-3</v>
      </c>
      <c r="CB175" s="52">
        <v>9.7993675313984263E-6</v>
      </c>
      <c r="CC175" s="52">
        <v>6.0525187832326435E-5</v>
      </c>
      <c r="CD175" s="52">
        <v>3.4992323559019241E-6</v>
      </c>
      <c r="CE175" s="52">
        <v>1.8557860755539709E-5</v>
      </c>
      <c r="CF175" s="52">
        <v>5.1512876160699979E-5</v>
      </c>
      <c r="CG175" s="52">
        <v>0</v>
      </c>
      <c r="CH175" s="52">
        <v>3.8819373798189283E-5</v>
      </c>
      <c r="CI175" s="52">
        <v>0</v>
      </c>
      <c r="CJ175" s="52">
        <v>1.5177809492012091E-5</v>
      </c>
      <c r="CK175" s="52">
        <v>0</v>
      </c>
      <c r="CL175" s="52">
        <v>2.5718205160935158E-6</v>
      </c>
      <c r="CM175" s="52">
        <v>1.3287752572434684E-6</v>
      </c>
      <c r="CN175" s="52">
        <v>0</v>
      </c>
      <c r="CO175" s="52">
        <v>9.225689413572729E-6</v>
      </c>
      <c r="CP175" s="52">
        <v>8.3375771453173614E-7</v>
      </c>
      <c r="CQ175" s="52">
        <v>1.2426388308309084E-5</v>
      </c>
      <c r="CR175" s="52">
        <v>1.8532619889301829E-6</v>
      </c>
      <c r="CS175" s="52">
        <v>0</v>
      </c>
      <c r="CT175" s="52">
        <v>0</v>
      </c>
      <c r="CU175" s="52">
        <v>2.4561116629612247E-6</v>
      </c>
      <c r="CV175" s="52">
        <v>8.6256069133700289E-6</v>
      </c>
      <c r="CW175" s="52">
        <v>4.9011583791778622E-6</v>
      </c>
      <c r="CX175" s="52">
        <v>0</v>
      </c>
      <c r="CY175" s="52">
        <v>5.0264988349886084E-6</v>
      </c>
      <c r="CZ175" s="52">
        <v>1.3130804354551214E-6</v>
      </c>
      <c r="DA175" s="52">
        <v>1.3226288711670117E-6</v>
      </c>
      <c r="DB175" s="52">
        <v>3.5104228781662231E-6</v>
      </c>
      <c r="DC175" s="52">
        <v>7.0025409094774029E-5</v>
      </c>
      <c r="DD175" s="52">
        <v>1.3919684899352322E-5</v>
      </c>
      <c r="DE175" s="52">
        <v>3.5298147113890187E-6</v>
      </c>
      <c r="DF175" s="52">
        <v>5.9987226359932141E-5</v>
      </c>
      <c r="DG175" s="52">
        <v>3.0774128540468192E-4</v>
      </c>
      <c r="DH175" s="52">
        <v>8.376555787879845E-5</v>
      </c>
      <c r="DI175" s="52">
        <v>0</v>
      </c>
      <c r="DJ175" s="52">
        <v>1.2086439178537189E-6</v>
      </c>
      <c r="DK175" s="52">
        <v>7.118532062677646E-6</v>
      </c>
      <c r="DL175" s="52">
        <v>1.318321374101515E-6</v>
      </c>
      <c r="DM175" s="52">
        <v>1.766962110728582E-4</v>
      </c>
      <c r="DN175" s="52">
        <v>4.7982032059614623E-5</v>
      </c>
      <c r="DO175" s="52">
        <v>0</v>
      </c>
      <c r="DP175" s="52">
        <v>0</v>
      </c>
      <c r="DQ175" s="52">
        <v>3.2509555514801866E-5</v>
      </c>
      <c r="DR175" s="52">
        <v>2.2994420800720208E-6</v>
      </c>
      <c r="DS175" s="52">
        <v>4.4734234833231815E-5</v>
      </c>
      <c r="DT175" s="52">
        <v>6.5722376336948076E-6</v>
      </c>
      <c r="DU175" s="52">
        <v>5.2539345904878852E-6</v>
      </c>
      <c r="DV175" s="52">
        <v>8.4536930118149918E-5</v>
      </c>
      <c r="DW175" s="52">
        <v>1.1564164166610119E-6</v>
      </c>
      <c r="DX175" s="52">
        <v>5.7600859825118708E-6</v>
      </c>
      <c r="DY175" s="52">
        <v>1.8090883649306963E-5</v>
      </c>
      <c r="DZ175" s="52">
        <v>4.1818183423237921E-5</v>
      </c>
      <c r="EA175" s="52">
        <v>0</v>
      </c>
      <c r="EB175" s="52">
        <v>8.4123862543332962E-5</v>
      </c>
      <c r="EC175" s="52">
        <v>0</v>
      </c>
      <c r="ED175" s="52">
        <v>1.7738701529060974E-6</v>
      </c>
      <c r="EE175" s="52">
        <v>1.2277734260998299E-6</v>
      </c>
      <c r="EF175" s="52">
        <v>2.9246168343589588E-6</v>
      </c>
      <c r="EG175" s="52">
        <v>4.7643208250037912E-6</v>
      </c>
      <c r="EH175" s="52">
        <v>0</v>
      </c>
      <c r="EI175" s="52">
        <v>1.0417830008006846E-5</v>
      </c>
      <c r="EJ175" s="52">
        <v>1.3482037357063998E-5</v>
      </c>
      <c r="EK175" s="52">
        <v>9.294017149795262E-6</v>
      </c>
      <c r="EL175" s="52">
        <v>6.3876911377500544E-3</v>
      </c>
      <c r="EM175" s="52">
        <v>4.8971425143819095E-2</v>
      </c>
      <c r="EN175" s="52">
        <v>1.4895553162757232E-2</v>
      </c>
      <c r="EO175" s="52">
        <v>8.1898565003902506E-3</v>
      </c>
      <c r="EP175" s="52">
        <v>1.5819132801016995E-2</v>
      </c>
      <c r="EQ175" s="52">
        <v>6.9902183167474706E-3</v>
      </c>
      <c r="ER175" s="52">
        <v>6.4413316065918512E-3</v>
      </c>
      <c r="ES175" s="52">
        <v>1.2843241144422346E-2</v>
      </c>
      <c r="ET175" s="52">
        <v>7.4433254309892718E-3</v>
      </c>
      <c r="EU175" s="52">
        <v>1.6517134285735747E-2</v>
      </c>
      <c r="EV175" s="52">
        <v>0.13538978745282457</v>
      </c>
      <c r="EW175" s="52">
        <v>1.2494294745790458E-2</v>
      </c>
      <c r="EX175" s="52">
        <v>2.844676768483276E-6</v>
      </c>
      <c r="EY175" s="52">
        <v>1.2261422728252521E-4</v>
      </c>
      <c r="EZ175" s="52">
        <v>7.021548213682854E-5</v>
      </c>
      <c r="FA175" s="52">
        <v>9.7526423886282287E-6</v>
      </c>
      <c r="FB175" s="52">
        <v>6.4512311453930478E-6</v>
      </c>
      <c r="FC175" s="52">
        <v>4.4032392956983774E-6</v>
      </c>
      <c r="FD175" s="52">
        <v>6.1229730733391356E-6</v>
      </c>
      <c r="FE175" s="52">
        <v>9.7232090010612171E-6</v>
      </c>
      <c r="FF175" s="52">
        <v>3.3276932346955557E-4</v>
      </c>
      <c r="FG175" s="52">
        <v>1.783383048130528E-5</v>
      </c>
      <c r="FH175" s="52">
        <v>2.7355380118369616E-4</v>
      </c>
      <c r="FI175" s="52">
        <v>6.844720235251366E-6</v>
      </c>
      <c r="FJ175" s="52">
        <v>8.0539733735980566E-5</v>
      </c>
      <c r="FK175" s="52">
        <v>1.1814810176632029E-4</v>
      </c>
      <c r="FL175" s="52">
        <v>0</v>
      </c>
      <c r="FM175" s="52">
        <v>4.2394207352948335E-6</v>
      </c>
      <c r="FN175" s="52">
        <v>2.341507210832633E-6</v>
      </c>
      <c r="FO175" s="52">
        <v>8.7067478520085639E-6</v>
      </c>
      <c r="FP175" s="52">
        <v>8.5183846279865535E-6</v>
      </c>
      <c r="FQ175" s="52">
        <v>1.0253512299679388E-5</v>
      </c>
      <c r="FR175" s="52">
        <v>1.5548118389902305E-6</v>
      </c>
      <c r="FS175" s="52">
        <v>4.8326652097122821E-3</v>
      </c>
      <c r="FT175" s="52">
        <v>2.8674400222084885E-4</v>
      </c>
      <c r="FU175" s="52">
        <v>1.7725828172647853E-4</v>
      </c>
      <c r="FV175" s="52">
        <v>9.0035634994302367E-5</v>
      </c>
      <c r="FW175" s="52">
        <v>4.4753134344383433E-4</v>
      </c>
      <c r="FX175" s="52">
        <v>2.4901345713761397E-4</v>
      </c>
      <c r="FY175" s="52">
        <v>3.2732912233151293E-4</v>
      </c>
      <c r="FZ175" s="52">
        <v>1.9972703053084018E-6</v>
      </c>
      <c r="GA175" s="52">
        <v>0</v>
      </c>
      <c r="GB175" s="52">
        <v>0</v>
      </c>
      <c r="GC175" s="52">
        <v>0</v>
      </c>
      <c r="GD175" s="52">
        <v>4.5445769891750201E-5</v>
      </c>
      <c r="GE175" s="52">
        <v>9.8409560937090121E-7</v>
      </c>
      <c r="GF175" s="52">
        <v>1.8653004602774373E-4</v>
      </c>
      <c r="GG175" s="52">
        <v>2.0209024954963971E-6</v>
      </c>
      <c r="GH175" s="52">
        <v>3.9270802471693169E-5</v>
      </c>
      <c r="GI175" s="52">
        <v>9.7538381682713716E-7</v>
      </c>
      <c r="GJ175" s="52">
        <v>4.1414487508711504E-6</v>
      </c>
      <c r="GK175" s="52">
        <v>0</v>
      </c>
      <c r="GL175" s="52">
        <v>4.4261944321110928E-6</v>
      </c>
      <c r="GM175" s="52">
        <v>0</v>
      </c>
      <c r="GN175" s="52">
        <v>9.3257644683091916E-6</v>
      </c>
      <c r="GO175" s="52">
        <v>2.1034905086118197E-4</v>
      </c>
      <c r="GP175" s="52">
        <v>5.6895168000019561E-6</v>
      </c>
      <c r="GQ175" s="52">
        <v>1.5869515241885432E-5</v>
      </c>
      <c r="GR175" s="52">
        <v>3.1195325964107238E-4</v>
      </c>
      <c r="GS175" s="52">
        <v>9.0295737392464447E-5</v>
      </c>
      <c r="GT175" s="52">
        <v>4.2391366189132727E-4</v>
      </c>
      <c r="GU175" s="52">
        <v>8.2662008858778871E-4</v>
      </c>
      <c r="GV175" s="52">
        <v>0</v>
      </c>
      <c r="GW175" s="52">
        <v>2.7997092441289609E-6</v>
      </c>
      <c r="GX175" s="52">
        <v>1.5956831699375777E-6</v>
      </c>
      <c r="GY175" s="52">
        <v>1.4537368412955619E-5</v>
      </c>
      <c r="GZ175" s="52">
        <v>1.2233879924000014E-6</v>
      </c>
      <c r="HA175" s="52">
        <v>0</v>
      </c>
      <c r="HB175" s="52">
        <v>6.4760862536655601E-6</v>
      </c>
      <c r="HC175" s="52">
        <v>0</v>
      </c>
      <c r="HD175" s="52">
        <v>1.1561799627075383E-6</v>
      </c>
      <c r="HE175" s="52">
        <v>0</v>
      </c>
      <c r="HF175" s="52">
        <v>0</v>
      </c>
      <c r="HG175" s="52">
        <v>6.7408726210615969E-6</v>
      </c>
      <c r="HH175" s="52">
        <v>0</v>
      </c>
      <c r="HI175" s="52">
        <v>2.8328781792163722E-6</v>
      </c>
      <c r="HJ175" s="52">
        <v>0</v>
      </c>
      <c r="HK175" s="52">
        <v>2.4831763101108373E-6</v>
      </c>
      <c r="HL175" s="52">
        <v>2.8732339921986275E-6</v>
      </c>
      <c r="HM175" s="52">
        <v>4.760300547644124E-6</v>
      </c>
      <c r="HN175" s="52">
        <v>6.9520415281159272E-5</v>
      </c>
      <c r="HO175" s="52">
        <v>2.7116821876308507E-6</v>
      </c>
      <c r="HP175" s="52">
        <v>0</v>
      </c>
      <c r="HQ175" s="52">
        <v>1.6298866832544199E-5</v>
      </c>
      <c r="HR175" s="52">
        <v>2.4443367318281767E-6</v>
      </c>
      <c r="HS175" s="52">
        <v>4.8603986643762354E-6</v>
      </c>
      <c r="HT175" s="52">
        <v>0</v>
      </c>
      <c r="HU175" s="52">
        <v>0</v>
      </c>
      <c r="HV175" s="52">
        <v>0</v>
      </c>
      <c r="HW175" s="52">
        <v>4.987937524751975E-6</v>
      </c>
      <c r="HX175" s="52">
        <v>0</v>
      </c>
      <c r="HY175" s="52">
        <v>2.065936824135234E-4</v>
      </c>
      <c r="HZ175" s="52">
        <v>1.1373052710126632E-5</v>
      </c>
      <c r="IA175" s="52">
        <v>2.8304457142817719E-6</v>
      </c>
      <c r="IB175" s="52">
        <v>3.5336590591246557E-5</v>
      </c>
      <c r="IC175" s="52">
        <v>4.1918778772262388E-6</v>
      </c>
      <c r="ID175" s="52">
        <v>1.3619911436380085E-5</v>
      </c>
      <c r="IE175" s="52">
        <v>0</v>
      </c>
      <c r="IF175" s="52">
        <v>1.0998668625282821E-6</v>
      </c>
      <c r="IG175" s="52">
        <v>6.0644680104178687E-5</v>
      </c>
      <c r="IH175" s="52">
        <v>6.4640918209510542E-7</v>
      </c>
      <c r="II175" s="52">
        <v>9.981195605891134E-6</v>
      </c>
      <c r="IJ175" s="52">
        <v>2.8948774928151472E-2</v>
      </c>
      <c r="IK175" s="52">
        <v>1.2745801995373741E-2</v>
      </c>
      <c r="IL175" s="52">
        <v>2.0425057555743106E-3</v>
      </c>
      <c r="IM175" s="52">
        <v>3.4400791330486242E-3</v>
      </c>
      <c r="IN175" s="52">
        <v>6.7451089242295051E-3</v>
      </c>
      <c r="IO175" s="52">
        <v>1.2742107046414309E-2</v>
      </c>
      <c r="IP175" s="52">
        <v>3.7142182323595982E-3</v>
      </c>
      <c r="IQ175" s="52">
        <v>6.6743297440779769E-3</v>
      </c>
      <c r="IR175" s="52">
        <v>3.8121656714735297E-3</v>
      </c>
      <c r="IS175" s="52">
        <v>0.73283620821186757</v>
      </c>
      <c r="IT175" s="52">
        <v>1.1566697825202718E-3</v>
      </c>
      <c r="IU175" s="52">
        <v>1.5001597797446944E-3</v>
      </c>
      <c r="IV175" s="52">
        <v>2.7904230184726885E-2</v>
      </c>
      <c r="IW175" s="52">
        <v>1.4328788231445431E-2</v>
      </c>
      <c r="IX175" s="52">
        <v>8.3306207012088151E-4</v>
      </c>
      <c r="IY175" s="52">
        <v>1.705697173278522E-4</v>
      </c>
      <c r="IZ175" s="52">
        <v>4.4606955047150772E-5</v>
      </c>
      <c r="JA175" s="52">
        <v>1.0092496630416476E-4</v>
      </c>
      <c r="JB175" s="52">
        <v>6.4224279811405898E-5</v>
      </c>
      <c r="JC175" s="52">
        <v>7.590215685867059E-5</v>
      </c>
      <c r="JD175" s="52">
        <v>6.8002287893231651E-5</v>
      </c>
      <c r="JE175" s="52">
        <v>1.6352023609533767E-5</v>
      </c>
      <c r="JF175" s="52">
        <v>1.1942304497411789E-5</v>
      </c>
      <c r="JG175" s="52">
        <v>5.2495750867931415E-5</v>
      </c>
      <c r="JH175" s="52">
        <v>4.1256556369177515E-6</v>
      </c>
      <c r="JI175" s="52">
        <v>6.763008596449371E-6</v>
      </c>
      <c r="JJ175" s="52">
        <v>6.9714883461915869E-6</v>
      </c>
      <c r="JK175" s="52">
        <v>5.8591925611477414E-6</v>
      </c>
      <c r="JL175" s="52">
        <v>8.1402775895306565E-6</v>
      </c>
      <c r="JM175" s="52">
        <v>1.2464487863420697E-5</v>
      </c>
      <c r="JN175" s="52">
        <v>3.1129498415923825E-4</v>
      </c>
      <c r="JO175" s="52">
        <v>9.097616083001451E-4</v>
      </c>
      <c r="JP175" s="52">
        <v>4.0682242247975137E-4</v>
      </c>
      <c r="JQ175" s="52">
        <v>1.5478656211302352E-4</v>
      </c>
      <c r="JR175" s="52">
        <v>1.0017799048373029E-4</v>
      </c>
      <c r="JS175" s="52">
        <v>5.7749265451677423E-5</v>
      </c>
      <c r="JT175" s="52">
        <v>2.5468270734220443E-5</v>
      </c>
      <c r="JU175" s="52">
        <v>1.7224593499197995E-5</v>
      </c>
      <c r="JV175" s="52">
        <v>4.1136486945109988E-5</v>
      </c>
      <c r="JW175" s="52">
        <v>3.6297193540091683E-5</v>
      </c>
      <c r="JX175" s="52">
        <v>4.844738094689887E-6</v>
      </c>
      <c r="JY175" s="52">
        <v>3.5843775336510957E-6</v>
      </c>
      <c r="JZ175" s="52">
        <v>4.69036393259067E-6</v>
      </c>
      <c r="KA175" s="52">
        <v>1.0230495097439798E-5</v>
      </c>
      <c r="KB175" s="52">
        <v>2.6733673407238924E-5</v>
      </c>
      <c r="KC175" s="52">
        <v>2.6576574420443544E-6</v>
      </c>
      <c r="KD175" s="52">
        <v>1.1027257356566395E-6</v>
      </c>
      <c r="KE175" s="52">
        <v>6.4809603053192041E-5</v>
      </c>
      <c r="KF175" s="52">
        <v>8.2488240590738264E-5</v>
      </c>
      <c r="KG175" s="52">
        <v>4.6569633824733711E-6</v>
      </c>
      <c r="KH175" s="52">
        <v>8.7466708273405189E-6</v>
      </c>
      <c r="KI175" s="52">
        <v>1.1253369332745548E-5</v>
      </c>
      <c r="KJ175" s="52">
        <v>2.6289660600901125E-5</v>
      </c>
      <c r="KK175" s="52">
        <v>3.537712314352901E-6</v>
      </c>
      <c r="KL175" s="52">
        <v>1.1739124553257909E-5</v>
      </c>
      <c r="KM175" s="52">
        <v>5.3624434815214684E-6</v>
      </c>
      <c r="KN175" s="52">
        <v>8.9093269936935745E-7</v>
      </c>
      <c r="KO175" s="52">
        <v>6.1643239068963494E-6</v>
      </c>
      <c r="KP175" s="52">
        <v>4.7882732543405831E-5</v>
      </c>
      <c r="KQ175" s="52">
        <v>2.8626086871176882E-6</v>
      </c>
      <c r="KR175" s="52">
        <v>1.0760045556784797E-5</v>
      </c>
      <c r="KS175" s="52">
        <v>6.7634054333761868E-6</v>
      </c>
      <c r="KT175" s="52">
        <v>6.3756954129786785E-6</v>
      </c>
      <c r="KU175" s="52">
        <v>1.9466976549375923E-6</v>
      </c>
      <c r="KV175" s="52">
        <v>1.4854698333670263E-6</v>
      </c>
      <c r="KW175" s="52">
        <v>5.3380893782995058E-6</v>
      </c>
      <c r="KX175" s="52">
        <v>2.7487615016787561E-6</v>
      </c>
      <c r="KY175" s="52">
        <v>3.137925497129754E-5</v>
      </c>
      <c r="KZ175" s="52">
        <v>4.1239791319987362E-6</v>
      </c>
    </row>
    <row r="176" spans="1:312" x14ac:dyDescent="0.2">
      <c r="A176" s="89">
        <v>1.007727</v>
      </c>
      <c r="B176" s="41" t="s">
        <v>787</v>
      </c>
      <c r="C176" s="51" t="s">
        <v>127</v>
      </c>
      <c r="D176" s="52">
        <v>1.1940852304528646E-5</v>
      </c>
      <c r="E176" s="52">
        <v>4.9976063038477884E-6</v>
      </c>
      <c r="F176" s="52">
        <v>1.3494038075581734E-6</v>
      </c>
      <c r="G176" s="52">
        <v>4.8621394884329243E-5</v>
      </c>
      <c r="H176" s="52">
        <v>1.5028685176473271E-5</v>
      </c>
      <c r="I176" s="52">
        <v>4.2932486288735642E-6</v>
      </c>
      <c r="J176" s="52">
        <v>8.9836158862913481E-6</v>
      </c>
      <c r="K176" s="52">
        <v>2.8490634565775367E-6</v>
      </c>
      <c r="L176" s="52">
        <v>6.4329569351377256E-5</v>
      </c>
      <c r="M176" s="52">
        <v>7.6707530298405126E-6</v>
      </c>
      <c r="N176" s="52">
        <v>7.2508979070509639E-6</v>
      </c>
      <c r="O176" s="52">
        <v>3.2100708783995689E-5</v>
      </c>
      <c r="P176" s="52">
        <v>5.7292201935182656E-6</v>
      </c>
      <c r="Q176" s="52">
        <v>8.8656080196689001E-6</v>
      </c>
      <c r="R176" s="52">
        <v>3.4762233139680254E-5</v>
      </c>
      <c r="S176" s="52">
        <v>3.7663281263243878E-5</v>
      </c>
      <c r="T176" s="52">
        <v>2.2082342010546365E-5</v>
      </c>
      <c r="U176" s="52">
        <v>2.6293527500451394E-5</v>
      </c>
      <c r="V176" s="52">
        <v>0.85097324648921813</v>
      </c>
      <c r="W176" s="52">
        <v>8.7649712182866592E-4</v>
      </c>
      <c r="X176" s="52">
        <v>9.4371101164506034E-6</v>
      </c>
      <c r="Y176" s="52">
        <v>2.336655948866634E-4</v>
      </c>
      <c r="Z176" s="52">
        <v>1.7890500922279203E-4</v>
      </c>
      <c r="AA176" s="52">
        <v>7.2782441625113644E-5</v>
      </c>
      <c r="AB176" s="52">
        <v>1.2817004554213244E-4</v>
      </c>
      <c r="AC176" s="52">
        <v>6.9370833049105129E-5</v>
      </c>
      <c r="AD176" s="52">
        <v>4.4818314436737176E-5</v>
      </c>
      <c r="AE176" s="52">
        <v>2.8005315631605027E-5</v>
      </c>
      <c r="AF176" s="52">
        <v>1.34719275382785E-6</v>
      </c>
      <c r="AG176" s="52">
        <v>3.9810441935953424E-6</v>
      </c>
      <c r="AH176" s="52">
        <v>9.6854887563697724E-6</v>
      </c>
      <c r="AI176" s="52">
        <v>5.0583532696740802E-6</v>
      </c>
      <c r="AJ176" s="52">
        <v>1.8371358995329172E-5</v>
      </c>
      <c r="AK176" s="52">
        <v>2.0839428989041892E-5</v>
      </c>
      <c r="AL176" s="52">
        <v>5.471657232543941E-5</v>
      </c>
      <c r="AM176" s="52">
        <v>2.1522671261948778E-5</v>
      </c>
      <c r="AN176" s="52">
        <v>2.0577451149247324E-5</v>
      </c>
      <c r="AO176" s="52">
        <v>8.0960945922684742E-5</v>
      </c>
      <c r="AP176" s="52">
        <v>1.2053280270743826E-5</v>
      </c>
      <c r="AQ176" s="52">
        <v>3.8272989380377527E-5</v>
      </c>
      <c r="AR176" s="52">
        <v>5.2469255735701599E-5</v>
      </c>
      <c r="AS176" s="52">
        <v>4.3542175737425274E-5</v>
      </c>
      <c r="AT176" s="52">
        <v>1.088227841568052E-5</v>
      </c>
      <c r="AU176" s="52">
        <v>1.9370116538049216E-5</v>
      </c>
      <c r="AV176" s="52">
        <v>7.7727358798671004E-6</v>
      </c>
      <c r="AW176" s="52">
        <v>1.0604227250465763E-4</v>
      </c>
      <c r="AX176" s="52">
        <v>4.812241317998347E-5</v>
      </c>
      <c r="AY176" s="52">
        <v>2.8371082505451926E-2</v>
      </c>
      <c r="AZ176" s="52">
        <v>7.2467064089742894E-5</v>
      </c>
      <c r="BA176" s="52">
        <v>1.2526427502987457E-3</v>
      </c>
      <c r="BB176" s="52">
        <v>9.1417855063219349E-5</v>
      </c>
      <c r="BC176" s="52">
        <v>4.79234351011263E-5</v>
      </c>
      <c r="BD176" s="52">
        <v>1.5437636198620642E-5</v>
      </c>
      <c r="BE176" s="52">
        <v>1.7764837021832194E-5</v>
      </c>
      <c r="BF176" s="52">
        <v>4.7234356566900045E-5</v>
      </c>
      <c r="BG176" s="52">
        <v>2.2098002222987108E-5</v>
      </c>
      <c r="BH176" s="52">
        <v>9.6201695279868451E-5</v>
      </c>
      <c r="BI176" s="52">
        <v>1.2990651064675346E-5</v>
      </c>
      <c r="BJ176" s="52">
        <v>2.5816705747854839E-5</v>
      </c>
      <c r="BK176" s="52">
        <v>3.8820052776680647E-5</v>
      </c>
      <c r="BL176" s="52">
        <v>4.0196328955621622E-6</v>
      </c>
      <c r="BM176" s="52">
        <v>6.8590138255987908E-6</v>
      </c>
      <c r="BN176" s="52">
        <v>7.298366040013039E-5</v>
      </c>
      <c r="BO176" s="52">
        <v>1.2387768262881504E-5</v>
      </c>
      <c r="BP176" s="52">
        <v>9.2851717134189796E-6</v>
      </c>
      <c r="BQ176" s="52">
        <v>3.7731531108220079E-6</v>
      </c>
      <c r="BR176" s="52">
        <v>7.1670164993677016E-5</v>
      </c>
      <c r="BS176" s="52">
        <v>3.7766829631795421E-6</v>
      </c>
      <c r="BT176" s="52">
        <v>2.6798890469761721E-4</v>
      </c>
      <c r="BU176" s="52">
        <v>8.9890956377540335E-5</v>
      </c>
      <c r="BV176" s="52">
        <v>2.6478644856435085E-5</v>
      </c>
      <c r="BW176" s="52">
        <v>1.4593262921978418E-5</v>
      </c>
      <c r="BX176" s="52">
        <v>0</v>
      </c>
      <c r="BY176" s="52">
        <v>8.616266780599886E-5</v>
      </c>
      <c r="BZ176" s="52">
        <v>1.3859074525705877E-5</v>
      </c>
      <c r="CA176" s="52">
        <v>4.2912785929713022E-6</v>
      </c>
      <c r="CB176" s="52">
        <v>1.4948425883022117E-4</v>
      </c>
      <c r="CC176" s="52">
        <v>1.1188768172850752E-5</v>
      </c>
      <c r="CD176" s="52">
        <v>7.737885834628362E-5</v>
      </c>
      <c r="CE176" s="52">
        <v>3.1329578211476675E-5</v>
      </c>
      <c r="CF176" s="52">
        <v>3.4782065658566725E-5</v>
      </c>
      <c r="CG176" s="52">
        <v>6.3311574416735834E-5</v>
      </c>
      <c r="CH176" s="52">
        <v>3.5613132003253515E-5</v>
      </c>
      <c r="CI176" s="52">
        <v>1.5952462296042345E-4</v>
      </c>
      <c r="CJ176" s="52">
        <v>1.0795047389657131E-4</v>
      </c>
      <c r="CK176" s="52">
        <v>1.4436736949159887E-4</v>
      </c>
      <c r="CL176" s="52">
        <v>2.8180586506131077E-6</v>
      </c>
      <c r="CM176" s="52">
        <v>4.4386747954728626E-6</v>
      </c>
      <c r="CN176" s="52">
        <v>9.513636381013165E-6</v>
      </c>
      <c r="CO176" s="52">
        <v>1.6536874858614574E-5</v>
      </c>
      <c r="CP176" s="52">
        <v>1.0767892185548167E-4</v>
      </c>
      <c r="CQ176" s="52">
        <v>7.7559737409649247E-6</v>
      </c>
      <c r="CR176" s="52">
        <v>6.7787469773666507E-5</v>
      </c>
      <c r="CS176" s="52">
        <v>0</v>
      </c>
      <c r="CT176" s="52">
        <v>4.8113112732803812E-6</v>
      </c>
      <c r="CU176" s="52">
        <v>8.6486485153209082E-6</v>
      </c>
      <c r="CV176" s="52">
        <v>6.663880341058442E-5</v>
      </c>
      <c r="CW176" s="52">
        <v>6.4185448742793671E-6</v>
      </c>
      <c r="CX176" s="52">
        <v>1.5985918670840941E-5</v>
      </c>
      <c r="CY176" s="52">
        <v>1.1370101642781719E-5</v>
      </c>
      <c r="CZ176" s="52">
        <v>0</v>
      </c>
      <c r="DA176" s="52">
        <v>2.3483697723167472E-5</v>
      </c>
      <c r="DB176" s="52">
        <v>4.7409381317361916E-5</v>
      </c>
      <c r="DC176" s="52">
        <v>4.6981824597121111E-4</v>
      </c>
      <c r="DD176" s="52">
        <v>6.0720589994105113E-4</v>
      </c>
      <c r="DE176" s="52">
        <v>1.8259825380066229E-2</v>
      </c>
      <c r="DF176" s="52">
        <v>1.0581699773159067E-3</v>
      </c>
      <c r="DG176" s="52">
        <v>1.0670602752129367E-3</v>
      </c>
      <c r="DH176" s="52">
        <v>1.1641729183133576E-3</v>
      </c>
      <c r="DI176" s="52">
        <v>7.9310106001974313E-5</v>
      </c>
      <c r="DJ176" s="52">
        <v>1.2857914019720414E-5</v>
      </c>
      <c r="DK176" s="52">
        <v>9.4461137409751345E-5</v>
      </c>
      <c r="DL176" s="52">
        <v>8.6364074699118393E-5</v>
      </c>
      <c r="DM176" s="52">
        <v>1.3209123483547333E-5</v>
      </c>
      <c r="DN176" s="52">
        <v>1.0676838751226104E-5</v>
      </c>
      <c r="DO176" s="52">
        <v>1.2415942134413984E-5</v>
      </c>
      <c r="DP176" s="52">
        <v>1.1976433240933004E-5</v>
      </c>
      <c r="DQ176" s="52">
        <v>2.6143615936808346E-5</v>
      </c>
      <c r="DR176" s="52">
        <v>1.3427099288991978E-5</v>
      </c>
      <c r="DS176" s="52">
        <v>9.3040252172585904E-5</v>
      </c>
      <c r="DT176" s="52">
        <v>5.0907260328139637E-6</v>
      </c>
      <c r="DU176" s="52">
        <v>2.2764106511391206E-5</v>
      </c>
      <c r="DV176" s="52">
        <v>2.5377277297549795E-6</v>
      </c>
      <c r="DW176" s="52">
        <v>2.0889309313727642E-5</v>
      </c>
      <c r="DX176" s="52">
        <v>5.7600859825118708E-6</v>
      </c>
      <c r="DY176" s="52">
        <v>1.7120342680996503E-5</v>
      </c>
      <c r="DZ176" s="52">
        <v>1.5192373753011529E-5</v>
      </c>
      <c r="EA176" s="52">
        <v>1.7325158000881717E-5</v>
      </c>
      <c r="EB176" s="52">
        <v>0</v>
      </c>
      <c r="EC176" s="52">
        <v>9.6401918425149775E-5</v>
      </c>
      <c r="ED176" s="52">
        <v>3.8496756509877012E-5</v>
      </c>
      <c r="EE176" s="52">
        <v>6.861599005437347E-6</v>
      </c>
      <c r="EF176" s="52">
        <v>2.1934626257692191E-6</v>
      </c>
      <c r="EG176" s="52">
        <v>2.6647896139851711E-6</v>
      </c>
      <c r="EH176" s="52">
        <v>7.1496870181882468E-6</v>
      </c>
      <c r="EI176" s="52">
        <v>9.40866643580266E-6</v>
      </c>
      <c r="EJ176" s="52">
        <v>6.5392628378012872E-6</v>
      </c>
      <c r="EK176" s="52">
        <v>1.9936948254568068E-5</v>
      </c>
      <c r="EL176" s="52">
        <v>0</v>
      </c>
      <c r="EM176" s="52">
        <v>5.322646120654446E-5</v>
      </c>
      <c r="EN176" s="52">
        <v>1.6495473727294338E-6</v>
      </c>
      <c r="EO176" s="52">
        <v>9.1336545109872904E-6</v>
      </c>
      <c r="EP176" s="52">
        <v>2.0867145519580281E-5</v>
      </c>
      <c r="EQ176" s="52">
        <v>6.1109740419832515E-5</v>
      </c>
      <c r="ER176" s="52">
        <v>5.0953706539507959E-6</v>
      </c>
      <c r="ES176" s="52">
        <v>0</v>
      </c>
      <c r="ET176" s="52">
        <v>3.6266903125612802E-5</v>
      </c>
      <c r="EU176" s="52">
        <v>4.4958403156729584E-6</v>
      </c>
      <c r="EV176" s="52">
        <v>3.2409782449458789E-5</v>
      </c>
      <c r="EW176" s="52">
        <v>4.2447323830624204E-5</v>
      </c>
      <c r="EX176" s="52">
        <v>7.3583314495394533E-5</v>
      </c>
      <c r="EY176" s="52">
        <v>8.3655623832434533E-5</v>
      </c>
      <c r="EZ176" s="52">
        <v>5.3619693550260255E-5</v>
      </c>
      <c r="FA176" s="52">
        <v>2.8955213569476526E-5</v>
      </c>
      <c r="FB176" s="52">
        <v>2.8269128752988421E-5</v>
      </c>
      <c r="FC176" s="52">
        <v>8.0105577857603134E-6</v>
      </c>
      <c r="FD176" s="52">
        <v>7.4367144224080686E-6</v>
      </c>
      <c r="FE176" s="52">
        <v>2.4394527920811948E-6</v>
      </c>
      <c r="FF176" s="52">
        <v>6.5076325298183142E-6</v>
      </c>
      <c r="FG176" s="52">
        <v>3.512950681564745E-6</v>
      </c>
      <c r="FH176" s="52">
        <v>7.6851939306651668E-6</v>
      </c>
      <c r="FI176" s="52">
        <v>7.6788751004391119E-5</v>
      </c>
      <c r="FJ176" s="52">
        <v>2.1227454643182133E-5</v>
      </c>
      <c r="FK176" s="52">
        <v>3.5624281270289783E-6</v>
      </c>
      <c r="FL176" s="52">
        <v>7.6297797206743333E-5</v>
      </c>
      <c r="FM176" s="52">
        <v>6.0913782143973141E-5</v>
      </c>
      <c r="FN176" s="52">
        <v>2.5677013540150085E-5</v>
      </c>
      <c r="FO176" s="52">
        <v>8.3055992598741377E-6</v>
      </c>
      <c r="FP176" s="52">
        <v>7.8534738985560858E-6</v>
      </c>
      <c r="FQ176" s="52">
        <v>7.0731175844167982E-6</v>
      </c>
      <c r="FR176" s="52">
        <v>2.1260122167185564E-5</v>
      </c>
      <c r="FS176" s="52">
        <v>9.3561783970703043E-6</v>
      </c>
      <c r="FT176" s="52">
        <v>1.3997665923898725E-4</v>
      </c>
      <c r="FU176" s="52">
        <v>3.9676412889288566E-5</v>
      </c>
      <c r="FV176" s="52">
        <v>4.5326158712885099E-5</v>
      </c>
      <c r="FW176" s="52">
        <v>3.7715569556858911E-6</v>
      </c>
      <c r="FX176" s="52">
        <v>6.2383756562464384E-6</v>
      </c>
      <c r="FY176" s="52">
        <v>3.9112412529171496E-6</v>
      </c>
      <c r="FZ176" s="52">
        <v>2.3467926087373722E-6</v>
      </c>
      <c r="GA176" s="52">
        <v>0</v>
      </c>
      <c r="GB176" s="52">
        <v>2.6720184105710916E-5</v>
      </c>
      <c r="GC176" s="52">
        <v>6.306669156895687E-6</v>
      </c>
      <c r="GD176" s="52">
        <v>4.9307175176670154E-5</v>
      </c>
      <c r="GE176" s="52">
        <v>1.9681912187418024E-6</v>
      </c>
      <c r="GF176" s="52">
        <v>2.1049167720660932E-5</v>
      </c>
      <c r="GG176" s="52">
        <v>1.56716688733202E-4</v>
      </c>
      <c r="GH176" s="52">
        <v>8.7314869325360339E-5</v>
      </c>
      <c r="GI176" s="52">
        <v>5.7758538991033979E-5</v>
      </c>
      <c r="GJ176" s="52">
        <v>1.1844208087511662E-4</v>
      </c>
      <c r="GK176" s="52">
        <v>6.5886065186248325E-5</v>
      </c>
      <c r="GL176" s="52">
        <v>1.4673933243193832E-4</v>
      </c>
      <c r="GM176" s="52">
        <v>6.3464349265145818E-5</v>
      </c>
      <c r="GN176" s="52">
        <v>4.7151505305846471E-5</v>
      </c>
      <c r="GO176" s="52">
        <v>1.4742047157538304E-4</v>
      </c>
      <c r="GP176" s="52">
        <v>1.4139644524643517E-4</v>
      </c>
      <c r="GQ176" s="52">
        <v>7.8598572540193636E-5</v>
      </c>
      <c r="GR176" s="52">
        <v>5.1711004714439573E-5</v>
      </c>
      <c r="GS176" s="52">
        <v>2.1951002479349356E-4</v>
      </c>
      <c r="GT176" s="52">
        <v>8.27201378341872E-5</v>
      </c>
      <c r="GU176" s="52">
        <v>1.3789289619910561E-5</v>
      </c>
      <c r="GV176" s="52">
        <v>5.7133619605586649E-5</v>
      </c>
      <c r="GW176" s="52">
        <v>3.8046048835395344E-5</v>
      </c>
      <c r="GX176" s="52">
        <v>3.938281866228915E-6</v>
      </c>
      <c r="GY176" s="52">
        <v>3.0468140715295322E-5</v>
      </c>
      <c r="GZ176" s="52">
        <v>2.4532833677383009E-5</v>
      </c>
      <c r="HA176" s="52">
        <v>0</v>
      </c>
      <c r="HB176" s="52">
        <v>2.6719033903716114E-5</v>
      </c>
      <c r="HC176" s="52">
        <v>0</v>
      </c>
      <c r="HD176" s="52">
        <v>6.2212321823135408E-5</v>
      </c>
      <c r="HE176" s="52">
        <v>0</v>
      </c>
      <c r="HF176" s="52">
        <v>7.3124142933629406E-6</v>
      </c>
      <c r="HG176" s="52">
        <v>1.2438700286901191E-5</v>
      </c>
      <c r="HH176" s="52">
        <v>2.1989040909457732E-5</v>
      </c>
      <c r="HI176" s="52">
        <v>7.7351638226830026E-5</v>
      </c>
      <c r="HJ176" s="52">
        <v>1.7499484581948278E-5</v>
      </c>
      <c r="HK176" s="52">
        <v>6.1251682316067321E-5</v>
      </c>
      <c r="HL176" s="52">
        <v>3.1452742318855185E-5</v>
      </c>
      <c r="HM176" s="52">
        <v>3.5863165675138617E-4</v>
      </c>
      <c r="HN176" s="52">
        <v>2.4327492040823336E-4</v>
      </c>
      <c r="HO176" s="52">
        <v>3.893644423613458E-5</v>
      </c>
      <c r="HP176" s="52">
        <v>4.3971824258371329E-6</v>
      </c>
      <c r="HQ176" s="52">
        <v>7.6447857993995697E-5</v>
      </c>
      <c r="HR176" s="52">
        <v>6.7219260125274854E-6</v>
      </c>
      <c r="HS176" s="52">
        <v>3.7113682472660144E-6</v>
      </c>
      <c r="HT176" s="52">
        <v>3.3891769983439101E-5</v>
      </c>
      <c r="HU176" s="52">
        <v>5.7361998955770096E-5</v>
      </c>
      <c r="HV176" s="52">
        <v>5.0958920126160835E-6</v>
      </c>
      <c r="HW176" s="52">
        <v>8.9653158184829914E-4</v>
      </c>
      <c r="HX176" s="52">
        <v>7.4056101565663141E-2</v>
      </c>
      <c r="HY176" s="52">
        <v>1.5639641208413635E-3</v>
      </c>
      <c r="HZ176" s="52">
        <v>4.0932330650887251E-3</v>
      </c>
      <c r="IA176" s="52">
        <v>2.4542614121789521E-3</v>
      </c>
      <c r="IB176" s="52">
        <v>1.7119408187000547E-3</v>
      </c>
      <c r="IC176" s="52">
        <v>1.0479694693065596E-5</v>
      </c>
      <c r="ID176" s="52">
        <v>4.3028963023550663E-6</v>
      </c>
      <c r="IE176" s="52">
        <v>7.4949590286819319E-5</v>
      </c>
      <c r="IF176" s="52">
        <v>6.191953174720031E-5</v>
      </c>
      <c r="IG176" s="52">
        <v>8.3088156186689346E-6</v>
      </c>
      <c r="IH176" s="52">
        <v>7.5162259152122362E-6</v>
      </c>
      <c r="II176" s="52">
        <v>4.8934620363738355E-5</v>
      </c>
      <c r="IJ176" s="52">
        <v>7.9829690736285167E-6</v>
      </c>
      <c r="IK176" s="52">
        <v>1.2315362571061861E-5</v>
      </c>
      <c r="IL176" s="52">
        <v>4.1495417803900053E-5</v>
      </c>
      <c r="IM176" s="52">
        <v>8.9095520117824394E-7</v>
      </c>
      <c r="IN176" s="52">
        <v>1.7670319919639627E-5</v>
      </c>
      <c r="IO176" s="52">
        <v>1.030928030893056E-5</v>
      </c>
      <c r="IP176" s="52">
        <v>1.1729578139669042E-5</v>
      </c>
      <c r="IQ176" s="52">
        <v>4.9678541136895096E-6</v>
      </c>
      <c r="IR176" s="52">
        <v>1.9122263715261359E-6</v>
      </c>
      <c r="IS176" s="52">
        <v>9.793170337605089E-6</v>
      </c>
      <c r="IT176" s="52">
        <v>2.5548502188717578E-6</v>
      </c>
      <c r="IU176" s="52">
        <v>3.1089100732999843E-5</v>
      </c>
      <c r="IV176" s="52">
        <v>2.048183862563319E-5</v>
      </c>
      <c r="IW176" s="52">
        <v>9.1124833976508942E-6</v>
      </c>
      <c r="IX176" s="52">
        <v>4.4987029700532935E-5</v>
      </c>
      <c r="IY176" s="52">
        <v>6.6689048479159197E-6</v>
      </c>
      <c r="IZ176" s="52">
        <v>3.0331858202471762E-5</v>
      </c>
      <c r="JA176" s="52">
        <v>4.1882619854101552E-6</v>
      </c>
      <c r="JB176" s="52">
        <v>2.6784835707141069E-5</v>
      </c>
      <c r="JC176" s="52">
        <v>8.0564304333746107E-6</v>
      </c>
      <c r="JD176" s="52">
        <v>3.0084270734032413E-5</v>
      </c>
      <c r="JE176" s="52">
        <v>4.2832727482600001E-6</v>
      </c>
      <c r="JF176" s="52">
        <v>6.9915861672997086E-6</v>
      </c>
      <c r="JG176" s="52">
        <v>1.7467136722280638E-4</v>
      </c>
      <c r="JH176" s="52">
        <v>1.5884589549097162E-4</v>
      </c>
      <c r="JI176" s="52">
        <v>1.8758758428523339E-4</v>
      </c>
      <c r="JJ176" s="52">
        <v>5.458101661563214E-5</v>
      </c>
      <c r="JK176" s="52">
        <v>2.3091833908329848E-4</v>
      </c>
      <c r="JL176" s="52">
        <v>8.3016995247338148E-5</v>
      </c>
      <c r="JM176" s="52">
        <v>5.4267509297660124E-5</v>
      </c>
      <c r="JN176" s="52">
        <v>4.0926043788203921E-6</v>
      </c>
      <c r="JO176" s="52">
        <v>1.1245753734524075E-5</v>
      </c>
      <c r="JP176" s="52">
        <v>4.3415679947649458E-5</v>
      </c>
      <c r="JQ176" s="52">
        <v>2.8423215148224359E-5</v>
      </c>
      <c r="JR176" s="52">
        <v>5.9334423773871395E-6</v>
      </c>
      <c r="JS176" s="52">
        <v>4.2699292311161513E-6</v>
      </c>
      <c r="JT176" s="52">
        <v>7.5862934101933227E-5</v>
      </c>
      <c r="JU176" s="52">
        <v>2.6928255677120836E-5</v>
      </c>
      <c r="JV176" s="52">
        <v>1.149233548188339E-5</v>
      </c>
      <c r="JW176" s="52">
        <v>1.138782492175928E-5</v>
      </c>
      <c r="JX176" s="52">
        <v>3.1196377236720632E-5</v>
      </c>
      <c r="JY176" s="52">
        <v>8.0115547640113014E-6</v>
      </c>
      <c r="JZ176" s="52">
        <v>9.8626587297327524E-5</v>
      </c>
      <c r="KA176" s="52">
        <v>3.7088548984806218E-5</v>
      </c>
      <c r="KB176" s="52">
        <v>1.5694436001192089E-5</v>
      </c>
      <c r="KC176" s="52">
        <v>2.7965309354298689E-5</v>
      </c>
      <c r="KD176" s="52">
        <v>9.1796051930991544E-6</v>
      </c>
      <c r="KE176" s="52">
        <v>6.0672524004093308E-5</v>
      </c>
      <c r="KF176" s="52">
        <v>1.2822282182381868E-4</v>
      </c>
      <c r="KG176" s="52">
        <v>7.9779643331681841E-5</v>
      </c>
      <c r="KH176" s="52">
        <v>2.4514478781389754E-5</v>
      </c>
      <c r="KI176" s="52">
        <v>1.0859307605249866E-5</v>
      </c>
      <c r="KJ176" s="52">
        <v>1.8669848613986557E-5</v>
      </c>
      <c r="KK176" s="52">
        <v>2.6667253919742231E-5</v>
      </c>
      <c r="KL176" s="52">
        <v>2.4456509485953976E-5</v>
      </c>
      <c r="KM176" s="52">
        <v>9.5430869188460897E-5</v>
      </c>
      <c r="KN176" s="52">
        <v>2.9457647123829392E-5</v>
      </c>
      <c r="KO176" s="52">
        <v>2.3552578081546625E-5</v>
      </c>
      <c r="KP176" s="52">
        <v>7.9441570561509355E-6</v>
      </c>
      <c r="KQ176" s="52">
        <v>1.7558493406089651E-5</v>
      </c>
      <c r="KR176" s="52">
        <v>4.2422440888788336E-6</v>
      </c>
      <c r="KS176" s="52">
        <v>3.2110942913416667E-5</v>
      </c>
      <c r="KT176" s="52">
        <v>6.8102223618186135E-5</v>
      </c>
      <c r="KU176" s="52">
        <v>6.6110799083944443E-5</v>
      </c>
      <c r="KV176" s="52">
        <v>7.3641376845641945E-6</v>
      </c>
      <c r="KW176" s="52">
        <v>2.3919400494482178E-5</v>
      </c>
      <c r="KX176" s="52">
        <v>1.070993510627494E-5</v>
      </c>
      <c r="KY176" s="52">
        <v>7.9658995378696231E-5</v>
      </c>
      <c r="KZ176" s="52">
        <v>1.2656228723393568E-4</v>
      </c>
    </row>
    <row r="177" spans="1:312" x14ac:dyDescent="0.2">
      <c r="A177" s="89">
        <v>1.0267299999999999</v>
      </c>
      <c r="B177" s="41" t="s">
        <v>7309</v>
      </c>
      <c r="C177" s="51" t="s">
        <v>18</v>
      </c>
      <c r="D177" s="52">
        <v>4.5093338903248937E-4</v>
      </c>
      <c r="E177" s="52">
        <v>5.3433323203569785E-4</v>
      </c>
      <c r="F177" s="52">
        <v>1.5200794636148576E-3</v>
      </c>
      <c r="G177" s="52">
        <v>9.474321052551181E-4</v>
      </c>
      <c r="H177" s="52">
        <v>8.6395107188975224E-4</v>
      </c>
      <c r="I177" s="52">
        <v>6.1749892804937166E-5</v>
      </c>
      <c r="J177" s="52">
        <v>5.573443012633294E-5</v>
      </c>
      <c r="K177" s="52">
        <v>2.3250999321460254E-4</v>
      </c>
      <c r="L177" s="52">
        <v>1.4348415298796774E-4</v>
      </c>
      <c r="M177" s="52">
        <v>2.3857980997919344E-3</v>
      </c>
      <c r="N177" s="52">
        <v>0.27734944337372852</v>
      </c>
      <c r="O177" s="52">
        <v>8.7159496976418243E-4</v>
      </c>
      <c r="P177" s="52">
        <v>1.3758242810640664E-3</v>
      </c>
      <c r="Q177" s="52">
        <v>0.9380676347302781</v>
      </c>
      <c r="R177" s="52">
        <v>1.1017722148140816E-4</v>
      </c>
      <c r="S177" s="52">
        <v>8.2570458658413716E-5</v>
      </c>
      <c r="T177" s="52">
        <v>3.3127506206056536E-4</v>
      </c>
      <c r="U177" s="52">
        <v>1.5913835199288804E-4</v>
      </c>
      <c r="V177" s="52">
        <v>4.0355966785790451E-5</v>
      </c>
      <c r="W177" s="52">
        <v>5.4765428807511107E-5</v>
      </c>
      <c r="X177" s="52">
        <v>7.8281708865070204E-5</v>
      </c>
      <c r="Y177" s="52">
        <v>6.8060930238932361E-5</v>
      </c>
      <c r="Z177" s="52">
        <v>6.8332562178310125E-5</v>
      </c>
      <c r="AA177" s="52">
        <v>9.0043437466936894E-5</v>
      </c>
      <c r="AB177" s="52">
        <v>4.3856351167768592E-5</v>
      </c>
      <c r="AC177" s="52">
        <v>5.5815288698589001E-5</v>
      </c>
      <c r="AD177" s="52">
        <v>6.4540544043537138E-5</v>
      </c>
      <c r="AE177" s="52">
        <v>9.3974528999140057E-5</v>
      </c>
      <c r="AF177" s="52">
        <v>1.4002922129015966E-4</v>
      </c>
      <c r="AG177" s="52">
        <v>3.1217352307702959E-5</v>
      </c>
      <c r="AH177" s="52">
        <v>7.4211992567595916E-5</v>
      </c>
      <c r="AI177" s="52">
        <v>1.6255904524764567E-6</v>
      </c>
      <c r="AJ177" s="52">
        <v>9.2578296179862191E-5</v>
      </c>
      <c r="AK177" s="52">
        <v>3.3888004313629252E-5</v>
      </c>
      <c r="AL177" s="52">
        <v>9.8932111948236753E-5</v>
      </c>
      <c r="AM177" s="52">
        <v>6.5433485763238006E-5</v>
      </c>
      <c r="AN177" s="52">
        <v>8.7495721203261636E-5</v>
      </c>
      <c r="AO177" s="52">
        <v>9.8463899420267508E-5</v>
      </c>
      <c r="AP177" s="52">
        <v>4.0849512999483342E-5</v>
      </c>
      <c r="AQ177" s="52">
        <v>5.9875679361589078E-5</v>
      </c>
      <c r="AR177" s="52">
        <v>8.2587105371183445E-5</v>
      </c>
      <c r="AS177" s="52">
        <v>3.7206264044514039E-5</v>
      </c>
      <c r="AT177" s="52">
        <v>6.0353891201945496E-5</v>
      </c>
      <c r="AU177" s="52">
        <v>1.3433134449642863E-4</v>
      </c>
      <c r="AV177" s="52">
        <v>8.4297191992538519E-4</v>
      </c>
      <c r="AW177" s="52">
        <v>2.3930100466895436E-4</v>
      </c>
      <c r="AX177" s="52">
        <v>1.4809212353118198E-4</v>
      </c>
      <c r="AY177" s="52">
        <v>1.129716037714247E-4</v>
      </c>
      <c r="AZ177" s="52">
        <v>7.2316120156826942E-5</v>
      </c>
      <c r="BA177" s="52">
        <v>0</v>
      </c>
      <c r="BB177" s="52">
        <v>3.4338126423437639E-5</v>
      </c>
      <c r="BC177" s="52">
        <v>3.863441182425033E-5</v>
      </c>
      <c r="BD177" s="52">
        <v>1.2793263470059778E-4</v>
      </c>
      <c r="BE177" s="52">
        <v>3.2080065691061335E-4</v>
      </c>
      <c r="BF177" s="52">
        <v>3.8904697664207573E-5</v>
      </c>
      <c r="BG177" s="52">
        <v>6.0067949767186731E-5</v>
      </c>
      <c r="BH177" s="52">
        <v>6.0820784154754039E-5</v>
      </c>
      <c r="BI177" s="52">
        <v>1.7302897316331931E-4</v>
      </c>
      <c r="BJ177" s="52">
        <v>1.0122197188680119E-4</v>
      </c>
      <c r="BK177" s="52">
        <v>3.4008254137674461E-4</v>
      </c>
      <c r="BL177" s="52">
        <v>2.0601046210276885E-4</v>
      </c>
      <c r="BM177" s="52">
        <v>5.0346575709549893E-5</v>
      </c>
      <c r="BN177" s="52">
        <v>1.5826927889080715E-4</v>
      </c>
      <c r="BO177" s="52">
        <v>2.324685426009592E-4</v>
      </c>
      <c r="BP177" s="52">
        <v>8.2596665733347633E-5</v>
      </c>
      <c r="BQ177" s="52">
        <v>1.4286529733248784E-4</v>
      </c>
      <c r="BR177" s="52">
        <v>2.8245296076188307E-4</v>
      </c>
      <c r="BS177" s="52">
        <v>7.5295324901836802E-5</v>
      </c>
      <c r="BT177" s="52">
        <v>3.4354414533925109E-4</v>
      </c>
      <c r="BU177" s="52">
        <v>4.969665250193076E-4</v>
      </c>
      <c r="BV177" s="52">
        <v>5.4633015328597401E-4</v>
      </c>
      <c r="BW177" s="52">
        <v>6.5405260657172613E-4</v>
      </c>
      <c r="BX177" s="52">
        <v>5.6379172832880158E-4</v>
      </c>
      <c r="BY177" s="52">
        <v>5.6011558499393125E-4</v>
      </c>
      <c r="BZ177" s="52">
        <v>1.6249699384818657E-4</v>
      </c>
      <c r="CA177" s="52">
        <v>2.8077440184011876E-4</v>
      </c>
      <c r="CB177" s="52">
        <v>1.1344085036885533E-3</v>
      </c>
      <c r="CC177" s="52">
        <v>1.3939088349393391E-4</v>
      </c>
      <c r="CD177" s="52">
        <v>3.0066320867526352E-5</v>
      </c>
      <c r="CE177" s="52">
        <v>7.2487825943391791E-5</v>
      </c>
      <c r="CF177" s="52">
        <v>1.9231888023807774E-5</v>
      </c>
      <c r="CG177" s="52">
        <v>3.7351179886024065E-6</v>
      </c>
      <c r="CH177" s="52">
        <v>2.1961431402006334E-4</v>
      </c>
      <c r="CI177" s="52">
        <v>2.1613013433347694E-4</v>
      </c>
      <c r="CJ177" s="52">
        <v>1.8513826112159321E-4</v>
      </c>
      <c r="CK177" s="52">
        <v>1.3094093825895479E-5</v>
      </c>
      <c r="CL177" s="52">
        <v>1.0110811401301689E-4</v>
      </c>
      <c r="CM177" s="52">
        <v>2.8735471733239604E-4</v>
      </c>
      <c r="CN177" s="52">
        <v>1.9946924278857601E-5</v>
      </c>
      <c r="CO177" s="52">
        <v>6.255433618917208E-5</v>
      </c>
      <c r="CP177" s="52">
        <v>2.2617895447403482E-5</v>
      </c>
      <c r="CQ177" s="52">
        <v>1.6136071951139504E-5</v>
      </c>
      <c r="CR177" s="52">
        <v>1.333135186679837E-4</v>
      </c>
      <c r="CS177" s="52">
        <v>8.0037490227401594E-5</v>
      </c>
      <c r="CT177" s="52">
        <v>2.4443844580350172E-5</v>
      </c>
      <c r="CU177" s="52">
        <v>1.2782232186389693E-4</v>
      </c>
      <c r="CV177" s="52">
        <v>1.4823764381154499E-4</v>
      </c>
      <c r="CW177" s="52">
        <v>1.6466678244841536E-4</v>
      </c>
      <c r="CX177" s="52">
        <v>5.3831803917161402E-6</v>
      </c>
      <c r="CY177" s="52">
        <v>1.1496436105479293E-4</v>
      </c>
      <c r="CZ177" s="52">
        <v>2.6820366341210992E-5</v>
      </c>
      <c r="DA177" s="52">
        <v>5.9180606724770752E-5</v>
      </c>
      <c r="DB177" s="52">
        <v>2.7530678146639784E-4</v>
      </c>
      <c r="DC177" s="52">
        <v>1.4759628223748433E-4</v>
      </c>
      <c r="DD177" s="52">
        <v>2.9491501567113447E-5</v>
      </c>
      <c r="DE177" s="52">
        <v>2.1272766319168924E-5</v>
      </c>
      <c r="DF177" s="52">
        <v>3.3574064068376893E-5</v>
      </c>
      <c r="DG177" s="52">
        <v>4.1567129250150517E-5</v>
      </c>
      <c r="DH177" s="52">
        <v>8.5174458699389854E-5</v>
      </c>
      <c r="DI177" s="52">
        <v>2.547281826844982E-5</v>
      </c>
      <c r="DJ177" s="52">
        <v>6.8056938906380148E-5</v>
      </c>
      <c r="DK177" s="52">
        <v>1.1225060963574924E-4</v>
      </c>
      <c r="DL177" s="52">
        <v>1.600778740850499E-4</v>
      </c>
      <c r="DM177" s="52">
        <v>3.0973723641180896E-5</v>
      </c>
      <c r="DN177" s="52">
        <v>1.21142280875852E-4</v>
      </c>
      <c r="DO177" s="52">
        <v>2.3557520706644715E-5</v>
      </c>
      <c r="DP177" s="52">
        <v>7.8945146732221775E-5</v>
      </c>
      <c r="DQ177" s="52">
        <v>4.8517112317717616E-6</v>
      </c>
      <c r="DR177" s="52">
        <v>4.5523478323330601E-5</v>
      </c>
      <c r="DS177" s="52">
        <v>1.5563339953642911E-4</v>
      </c>
      <c r="DT177" s="52">
        <v>1.1930896615604244E-5</v>
      </c>
      <c r="DU177" s="52">
        <v>4.9854982685537144E-5</v>
      </c>
      <c r="DV177" s="52">
        <v>5.3238288117838507E-5</v>
      </c>
      <c r="DW177" s="52">
        <v>6.6297107121129721E-5</v>
      </c>
      <c r="DX177" s="52">
        <v>2.252318450746902E-5</v>
      </c>
      <c r="DY177" s="52">
        <v>8.6572254373292975E-5</v>
      </c>
      <c r="DZ177" s="52">
        <v>8.5601266169733182E-5</v>
      </c>
      <c r="EA177" s="52">
        <v>6.6554225378073816E-5</v>
      </c>
      <c r="EB177" s="52">
        <v>1.7829029319113751E-5</v>
      </c>
      <c r="EC177" s="52">
        <v>4.2631010652196199E-5</v>
      </c>
      <c r="ED177" s="52">
        <v>2.9790954057316589E-5</v>
      </c>
      <c r="EE177" s="52">
        <v>8.1851561739988655E-6</v>
      </c>
      <c r="EF177" s="52">
        <v>4.3931478405477122E-5</v>
      </c>
      <c r="EG177" s="52">
        <v>9.1598778347389267E-5</v>
      </c>
      <c r="EH177" s="52">
        <v>8.6171347034793479E-5</v>
      </c>
      <c r="EI177" s="52">
        <v>2.4515539304556228E-5</v>
      </c>
      <c r="EJ177" s="52">
        <v>2.4993988269345756E-5</v>
      </c>
      <c r="EK177" s="52">
        <v>2.9352367660311307E-5</v>
      </c>
      <c r="EL177" s="52">
        <v>2.4208445575820084E-4</v>
      </c>
      <c r="EM177" s="52">
        <v>1.604610806466988E-4</v>
      </c>
      <c r="EN177" s="52">
        <v>6.4121767020780337E-5</v>
      </c>
      <c r="EO177" s="52">
        <v>4.3031172731232246E-4</v>
      </c>
      <c r="EP177" s="52">
        <v>5.605141329860779E-4</v>
      </c>
      <c r="EQ177" s="52">
        <v>6.1448424832497711E-4</v>
      </c>
      <c r="ER177" s="52">
        <v>4.3133147892358064E-5</v>
      </c>
      <c r="ES177" s="52">
        <v>2.994010484571314E-4</v>
      </c>
      <c r="ET177" s="52">
        <v>4.0186613786609735E-4</v>
      </c>
      <c r="EU177" s="52">
        <v>6.5066599611843213E-5</v>
      </c>
      <c r="EV177" s="52">
        <v>1.8408320588121811E-4</v>
      </c>
      <c r="EW177" s="52">
        <v>1.7798610544579293E-4</v>
      </c>
      <c r="EX177" s="52">
        <v>2.0581539045164639E-4</v>
      </c>
      <c r="EY177" s="52">
        <v>1.2918209091000084E-4</v>
      </c>
      <c r="EZ177" s="52">
        <v>3.5388997743171768E-4</v>
      </c>
      <c r="FA177" s="52">
        <v>1.4486819807237641E-4</v>
      </c>
      <c r="FB177" s="52">
        <v>2.5699711369758912E-4</v>
      </c>
      <c r="FC177" s="52">
        <v>2.1823634993257265E-4</v>
      </c>
      <c r="FD177" s="52">
        <v>3.253855805640376E-5</v>
      </c>
      <c r="FE177" s="52">
        <v>3.2759601856778315E-4</v>
      </c>
      <c r="FF177" s="52">
        <v>3.3270069459051906E-4</v>
      </c>
      <c r="FG177" s="52">
        <v>5.8947312436656422E-4</v>
      </c>
      <c r="FH177" s="52">
        <v>4.0671369758704136E-4</v>
      </c>
      <c r="FI177" s="52">
        <v>2.4298030219406123E-5</v>
      </c>
      <c r="FJ177" s="52">
        <v>1.1532374942592553E-4</v>
      </c>
      <c r="FK177" s="52">
        <v>4.9446848269970667E-4</v>
      </c>
      <c r="FL177" s="52">
        <v>1.682224873112636E-4</v>
      </c>
      <c r="FM177" s="52">
        <v>7.726770857176683E-5</v>
      </c>
      <c r="FN177" s="52">
        <v>1.8322862251758273E-5</v>
      </c>
      <c r="FO177" s="52">
        <v>1.2373610664655522E-4</v>
      </c>
      <c r="FP177" s="52">
        <v>3.0312401970752743E-4</v>
      </c>
      <c r="FQ177" s="52">
        <v>1.0115059785261016E-4</v>
      </c>
      <c r="FR177" s="52">
        <v>1.0024676899475309E-4</v>
      </c>
      <c r="FS177" s="52">
        <v>1.2133669441434633E-3</v>
      </c>
      <c r="FT177" s="52">
        <v>0.14899380150816657</v>
      </c>
      <c r="FU177" s="52">
        <v>5.0798605443827353E-2</v>
      </c>
      <c r="FV177" s="52">
        <v>2.5661183777428622E-3</v>
      </c>
      <c r="FW177" s="52">
        <v>0.87766826620804539</v>
      </c>
      <c r="FX177" s="52">
        <v>0.81555728984671427</v>
      </c>
      <c r="FY177" s="52">
        <v>0.83622901889626977</v>
      </c>
      <c r="FZ177" s="52">
        <v>2.1335840036457003E-4</v>
      </c>
      <c r="GA177" s="52">
        <v>4.7227563006346194E-4</v>
      </c>
      <c r="GB177" s="52">
        <v>1.078592986077934E-4</v>
      </c>
      <c r="GC177" s="52">
        <v>7.2762859936558626E-4</v>
      </c>
      <c r="GD177" s="52">
        <v>2.3000494852453665E-4</v>
      </c>
      <c r="GE177" s="52">
        <v>4.6664976268189943E-4</v>
      </c>
      <c r="GF177" s="52">
        <v>1.4289604803573213E-4</v>
      </c>
      <c r="GG177" s="52">
        <v>1.2489822391049276E-4</v>
      </c>
      <c r="GH177" s="52">
        <v>9.6714795448903912E-5</v>
      </c>
      <c r="GI177" s="52">
        <v>2.7490006599657801E-4</v>
      </c>
      <c r="GJ177" s="52">
        <v>1.3185568006822158E-4</v>
      </c>
      <c r="GK177" s="52">
        <v>1.0784391413086931E-4</v>
      </c>
      <c r="GL177" s="52">
        <v>1.7715764735899966E-4</v>
      </c>
      <c r="GM177" s="52">
        <v>3.5576804911994051E-5</v>
      </c>
      <c r="GN177" s="52">
        <v>1.1400907535347903E-4</v>
      </c>
      <c r="GO177" s="52">
        <v>3.6014468933920968E-5</v>
      </c>
      <c r="GP177" s="52">
        <v>7.0320515205402325E-5</v>
      </c>
      <c r="GQ177" s="52">
        <v>1.2981169842403629E-4</v>
      </c>
      <c r="GR177" s="52">
        <v>2.4282950008906599E-4</v>
      </c>
      <c r="GS177" s="52">
        <v>2.7019669807758115E-4</v>
      </c>
      <c r="GT177" s="52">
        <v>1.782052838607468E-4</v>
      </c>
      <c r="GU177" s="52">
        <v>8.3871560708386633E-5</v>
      </c>
      <c r="GV177" s="52">
        <v>9.6690091395480537E-5</v>
      </c>
      <c r="GW177" s="52">
        <v>7.2609126051606445E-5</v>
      </c>
      <c r="GX177" s="52">
        <v>3.2686041954412829E-5</v>
      </c>
      <c r="GY177" s="52">
        <v>7.3591836343450231E-5</v>
      </c>
      <c r="GZ177" s="52">
        <v>1.5185628824811932E-4</v>
      </c>
      <c r="HA177" s="52">
        <v>4.2018406194190388E-5</v>
      </c>
      <c r="HB177" s="52">
        <v>1.1579628853569165E-4</v>
      </c>
      <c r="HC177" s="52">
        <v>1.9038040881308504E-5</v>
      </c>
      <c r="HD177" s="52">
        <v>1.7551795816847417E-5</v>
      </c>
      <c r="HE177" s="52">
        <v>1.5370455328095299E-4</v>
      </c>
      <c r="HF177" s="52">
        <v>1.8920871984076608E-5</v>
      </c>
      <c r="HG177" s="52">
        <v>1.2765624825105102E-5</v>
      </c>
      <c r="HH177" s="52">
        <v>1.6337126302295323E-5</v>
      </c>
      <c r="HI177" s="52">
        <v>7.2218302235413121E-5</v>
      </c>
      <c r="HJ177" s="52">
        <v>2.944813870445402E-5</v>
      </c>
      <c r="HK177" s="52">
        <v>3.0447968245039906E-4</v>
      </c>
      <c r="HL177" s="52">
        <v>5.4805410085235519E-5</v>
      </c>
      <c r="HM177" s="52">
        <v>2.3538680510801395E-4</v>
      </c>
      <c r="HN177" s="52">
        <v>6.9846146811927749E-5</v>
      </c>
      <c r="HO177" s="52">
        <v>2.6878773439989767E-5</v>
      </c>
      <c r="HP177" s="52">
        <v>3.5621855502925286E-5</v>
      </c>
      <c r="HQ177" s="52">
        <v>7.4929744501916348E-5</v>
      </c>
      <c r="HR177" s="52">
        <v>1.4616613584687426E-4</v>
      </c>
      <c r="HS177" s="52">
        <v>2.447434788444771E-5</v>
      </c>
      <c r="HT177" s="52">
        <v>1.7931438289675988E-5</v>
      </c>
      <c r="HU177" s="52">
        <v>6.3571183755017487E-5</v>
      </c>
      <c r="HV177" s="52">
        <v>2.1107857270531594E-5</v>
      </c>
      <c r="HW177" s="52">
        <v>9.9712422901930336E-5</v>
      </c>
      <c r="HX177" s="52">
        <v>1.8164090035037163E-4</v>
      </c>
      <c r="HY177" s="52">
        <v>1.2515420222309652E-4</v>
      </c>
      <c r="HZ177" s="52">
        <v>5.5111709168014522E-5</v>
      </c>
      <c r="IA177" s="52">
        <v>1.9198853057724019E-4</v>
      </c>
      <c r="IB177" s="52">
        <v>1.690551142838986E-4</v>
      </c>
      <c r="IC177" s="52">
        <v>1.3737318937016412E-4</v>
      </c>
      <c r="ID177" s="52">
        <v>1.4096430531021061E-4</v>
      </c>
      <c r="IE177" s="52">
        <v>2.8505632852129611E-4</v>
      </c>
      <c r="IF177" s="52">
        <v>1.1786411107904428E-5</v>
      </c>
      <c r="IG177" s="52">
        <v>9.3014664885060312E-5</v>
      </c>
      <c r="IH177" s="52">
        <v>1.2047279213961864E-4</v>
      </c>
      <c r="II177" s="52">
        <v>1.3389868067525653E-4</v>
      </c>
      <c r="IJ177" s="52">
        <v>1.1748387229596656E-4</v>
      </c>
      <c r="IK177" s="52">
        <v>2.2069002436773646E-4</v>
      </c>
      <c r="IL177" s="52">
        <v>1.421231084513278E-4</v>
      </c>
      <c r="IM177" s="52">
        <v>2.470726192997909E-4</v>
      </c>
      <c r="IN177" s="52">
        <v>2.1640578198813063E-4</v>
      </c>
      <c r="IO177" s="52">
        <v>2.6539731312537828E-4</v>
      </c>
      <c r="IP177" s="52">
        <v>1.774973460474946E-4</v>
      </c>
      <c r="IQ177" s="52">
        <v>3.4136254695495063E-4</v>
      </c>
      <c r="IR177" s="52">
        <v>1.5254412926897856E-4</v>
      </c>
      <c r="IS177" s="52">
        <v>1.2633110374324683E-4</v>
      </c>
      <c r="IT177" s="52">
        <v>6.4894668095491858E-5</v>
      </c>
      <c r="IU177" s="52">
        <v>1.0738138731502754E-4</v>
      </c>
      <c r="IV177" s="52">
        <v>7.0810042932545141E-5</v>
      </c>
      <c r="IW177" s="52">
        <v>1.4772891377440479E-4</v>
      </c>
      <c r="IX177" s="52">
        <v>7.3392152240024479E-5</v>
      </c>
      <c r="IY177" s="52">
        <v>5.6205711525033957E-4</v>
      </c>
      <c r="IZ177" s="52">
        <v>1.1544619745743018E-3</v>
      </c>
      <c r="JA177" s="52">
        <v>8.2718438288898822E-4</v>
      </c>
      <c r="JB177" s="52">
        <v>6.8288370217813173E-4</v>
      </c>
      <c r="JC177" s="52">
        <v>4.5979555944229797E-4</v>
      </c>
      <c r="JD177" s="52">
        <v>2.8689571020019066E-4</v>
      </c>
      <c r="JE177" s="52">
        <v>2.3401786638728753E-4</v>
      </c>
      <c r="JF177" s="52">
        <v>3.4448458719477982E-4</v>
      </c>
      <c r="JG177" s="52">
        <v>4.0477073033539129E-5</v>
      </c>
      <c r="JH177" s="52">
        <v>1.3105887096406314E-4</v>
      </c>
      <c r="JI177" s="52">
        <v>3.3584663359157646E-5</v>
      </c>
      <c r="JJ177" s="52">
        <v>4.8683067933723176E-5</v>
      </c>
      <c r="JK177" s="52">
        <v>4.503072992559514E-5</v>
      </c>
      <c r="JL177" s="52">
        <v>6.7792600730034636E-5</v>
      </c>
      <c r="JM177" s="52">
        <v>1.5035869369627619E-5</v>
      </c>
      <c r="JN177" s="52">
        <v>1.309439890641452E-3</v>
      </c>
      <c r="JO177" s="52">
        <v>8.2247389574447165E-4</v>
      </c>
      <c r="JP177" s="52">
        <v>1.5545745668383683E-3</v>
      </c>
      <c r="JQ177" s="52">
        <v>5.6209705600722909E-3</v>
      </c>
      <c r="JR177" s="52">
        <v>3.0484637350090536E-3</v>
      </c>
      <c r="JS177" s="52">
        <v>5.385337930583075E-4</v>
      </c>
      <c r="JT177" s="52">
        <v>0</v>
      </c>
      <c r="JU177" s="52">
        <v>5.2385540559544318E-5</v>
      </c>
      <c r="JV177" s="52">
        <v>1.0741438341627051E-4</v>
      </c>
      <c r="JW177" s="52">
        <v>6.9519674351308351E-5</v>
      </c>
      <c r="JX177" s="52">
        <v>1.2893176007402283E-4</v>
      </c>
      <c r="JY177" s="52">
        <v>2.5918569496442502E-5</v>
      </c>
      <c r="JZ177" s="52">
        <v>6.6156696774290048E-5</v>
      </c>
      <c r="KA177" s="52">
        <v>8.9526846291221403E-6</v>
      </c>
      <c r="KB177" s="52">
        <v>2.9026532416788079E-5</v>
      </c>
      <c r="KC177" s="52">
        <v>4.499501185690667E-5</v>
      </c>
      <c r="KD177" s="52">
        <v>5.8954767920664278E-5</v>
      </c>
      <c r="KE177" s="52">
        <v>1.8376974666836878E-5</v>
      </c>
      <c r="KF177" s="52">
        <v>1.0152278381580563E-4</v>
      </c>
      <c r="KG177" s="52">
        <v>5.4925700732933565E-5</v>
      </c>
      <c r="KH177" s="52">
        <v>7.969188976021362E-5</v>
      </c>
      <c r="KI177" s="52">
        <v>1.3378718649894393E-4</v>
      </c>
      <c r="KJ177" s="52">
        <v>1.7837168128818571E-5</v>
      </c>
      <c r="KK177" s="52">
        <v>3.2006081166174501E-5</v>
      </c>
      <c r="KL177" s="52">
        <v>1.7795931980638699E-4</v>
      </c>
      <c r="KM177" s="52">
        <v>1.8986143641979184E-4</v>
      </c>
      <c r="KN177" s="52">
        <v>3.8651314340725954E-5</v>
      </c>
      <c r="KO177" s="52">
        <v>1.5561603712275167E-4</v>
      </c>
      <c r="KP177" s="52">
        <v>1.5413842590997816E-4</v>
      </c>
      <c r="KQ177" s="52">
        <v>1.0892704606087034E-4</v>
      </c>
      <c r="KR177" s="52">
        <v>1.2323309351795125E-5</v>
      </c>
      <c r="KS177" s="52">
        <v>2.37876890197303E-5</v>
      </c>
      <c r="KT177" s="52">
        <v>5.909566504223112E-5</v>
      </c>
      <c r="KU177" s="52">
        <v>1.0793225508728457E-4</v>
      </c>
      <c r="KV177" s="52">
        <v>2.599572208392296E-5</v>
      </c>
      <c r="KW177" s="52">
        <v>8.8333479011605835E-5</v>
      </c>
      <c r="KX177" s="52">
        <v>1.4452929491539629E-4</v>
      </c>
      <c r="KY177" s="52">
        <v>6.4607716174255208E-5</v>
      </c>
      <c r="KZ177" s="52">
        <v>7.4257947647032559E-5</v>
      </c>
    </row>
    <row r="178" spans="1:312" x14ac:dyDescent="0.2">
      <c r="A178" s="63"/>
      <c r="B178" s="56"/>
      <c r="C178" s="58" t="s">
        <v>13259</v>
      </c>
      <c r="D178" s="57">
        <f t="shared" ref="D178:BO178" si="5">SUM(D4:D177)</f>
        <v>1.0000000000000004</v>
      </c>
      <c r="E178" s="57">
        <f t="shared" si="5"/>
        <v>0.99999999999999989</v>
      </c>
      <c r="F178" s="57">
        <f t="shared" si="5"/>
        <v>1.0000000000000002</v>
      </c>
      <c r="G178" s="57">
        <f t="shared" si="5"/>
        <v>0.99999999999999989</v>
      </c>
      <c r="H178" s="57">
        <f t="shared" si="5"/>
        <v>1.0000000000000002</v>
      </c>
      <c r="I178" s="57">
        <f t="shared" si="5"/>
        <v>1.0000000000000004</v>
      </c>
      <c r="J178" s="57">
        <f t="shared" si="5"/>
        <v>0.99999999999999978</v>
      </c>
      <c r="K178" s="57">
        <f t="shared" si="5"/>
        <v>0.99999999999999978</v>
      </c>
      <c r="L178" s="57">
        <f t="shared" si="5"/>
        <v>0.99999999999999978</v>
      </c>
      <c r="M178" s="57">
        <f t="shared" si="5"/>
        <v>0.99999999999999989</v>
      </c>
      <c r="N178" s="57">
        <f t="shared" si="5"/>
        <v>1</v>
      </c>
      <c r="O178" s="57">
        <f t="shared" si="5"/>
        <v>1.0000000000000004</v>
      </c>
      <c r="P178" s="57">
        <f t="shared" si="5"/>
        <v>0.99999999999999967</v>
      </c>
      <c r="Q178" s="57">
        <f t="shared" si="5"/>
        <v>0.99999999999999989</v>
      </c>
      <c r="R178" s="57">
        <f t="shared" si="5"/>
        <v>0.99999999999999989</v>
      </c>
      <c r="S178" s="57">
        <f t="shared" si="5"/>
        <v>0.99999999999999989</v>
      </c>
      <c r="T178" s="57">
        <f t="shared" si="5"/>
        <v>0.99999999999999989</v>
      </c>
      <c r="U178" s="57">
        <f t="shared" si="5"/>
        <v>0.99999999999999989</v>
      </c>
      <c r="V178" s="57">
        <f t="shared" si="5"/>
        <v>1.0000000000000002</v>
      </c>
      <c r="W178" s="57">
        <f t="shared" si="5"/>
        <v>1.0000000000000002</v>
      </c>
      <c r="X178" s="57">
        <f t="shared" si="5"/>
        <v>1</v>
      </c>
      <c r="Y178" s="57">
        <f t="shared" si="5"/>
        <v>1.0000000000000002</v>
      </c>
      <c r="Z178" s="57">
        <f t="shared" si="5"/>
        <v>1</v>
      </c>
      <c r="AA178" s="57">
        <f t="shared" si="5"/>
        <v>1</v>
      </c>
      <c r="AB178" s="57">
        <f t="shared" si="5"/>
        <v>0.99999999999999956</v>
      </c>
      <c r="AC178" s="57">
        <f t="shared" si="5"/>
        <v>0.99999999999999989</v>
      </c>
      <c r="AD178" s="57">
        <f t="shared" si="5"/>
        <v>1</v>
      </c>
      <c r="AE178" s="57">
        <f t="shared" si="5"/>
        <v>1.0000000000000002</v>
      </c>
      <c r="AF178" s="57">
        <f t="shared" si="5"/>
        <v>1.0000000000000004</v>
      </c>
      <c r="AG178" s="57">
        <f t="shared" si="5"/>
        <v>0.99999999999999944</v>
      </c>
      <c r="AH178" s="57">
        <f t="shared" si="5"/>
        <v>1.0000000000000002</v>
      </c>
      <c r="AI178" s="57">
        <f t="shared" si="5"/>
        <v>1.0000000000000002</v>
      </c>
      <c r="AJ178" s="57">
        <f t="shared" si="5"/>
        <v>0.99999999999999978</v>
      </c>
      <c r="AK178" s="57">
        <f t="shared" si="5"/>
        <v>0.99999999999999967</v>
      </c>
      <c r="AL178" s="57">
        <f t="shared" si="5"/>
        <v>0.99999999999999989</v>
      </c>
      <c r="AM178" s="57">
        <f t="shared" si="5"/>
        <v>1</v>
      </c>
      <c r="AN178" s="57">
        <f t="shared" si="5"/>
        <v>1.0000000000000002</v>
      </c>
      <c r="AO178" s="57">
        <f t="shared" si="5"/>
        <v>0.99999999999999989</v>
      </c>
      <c r="AP178" s="57">
        <f t="shared" si="5"/>
        <v>0.99999999999999956</v>
      </c>
      <c r="AQ178" s="57">
        <f t="shared" si="5"/>
        <v>0.99999999999999944</v>
      </c>
      <c r="AR178" s="57">
        <f t="shared" si="5"/>
        <v>0.99999999999999956</v>
      </c>
      <c r="AS178" s="57">
        <f t="shared" si="5"/>
        <v>1.0000000000000004</v>
      </c>
      <c r="AT178" s="57">
        <f t="shared" si="5"/>
        <v>0.99999999999999967</v>
      </c>
      <c r="AU178" s="57">
        <f t="shared" si="5"/>
        <v>1</v>
      </c>
      <c r="AV178" s="57">
        <f t="shared" si="5"/>
        <v>1.0000000000000002</v>
      </c>
      <c r="AW178" s="57">
        <f t="shared" si="5"/>
        <v>1.0000000000000004</v>
      </c>
      <c r="AX178" s="57">
        <f t="shared" si="5"/>
        <v>0.99999999999999978</v>
      </c>
      <c r="AY178" s="57">
        <f t="shared" si="5"/>
        <v>1</v>
      </c>
      <c r="AZ178" s="57">
        <f t="shared" si="5"/>
        <v>1.0000000000000002</v>
      </c>
      <c r="BA178" s="57">
        <f t="shared" si="5"/>
        <v>0.99999999999999978</v>
      </c>
      <c r="BB178" s="57">
        <f t="shared" si="5"/>
        <v>0.99999999999999967</v>
      </c>
      <c r="BC178" s="57">
        <f t="shared" si="5"/>
        <v>1.0000000000000004</v>
      </c>
      <c r="BD178" s="57">
        <f t="shared" si="5"/>
        <v>0.99999999999999922</v>
      </c>
      <c r="BE178" s="57">
        <f t="shared" si="5"/>
        <v>1</v>
      </c>
      <c r="BF178" s="57">
        <f t="shared" si="5"/>
        <v>1</v>
      </c>
      <c r="BG178" s="57">
        <f t="shared" si="5"/>
        <v>1.0000000000000002</v>
      </c>
      <c r="BH178" s="57">
        <f t="shared" si="5"/>
        <v>0.99999999999999944</v>
      </c>
      <c r="BI178" s="57">
        <f t="shared" si="5"/>
        <v>0.99999999999999978</v>
      </c>
      <c r="BJ178" s="57">
        <f t="shared" si="5"/>
        <v>0.99999999999999989</v>
      </c>
      <c r="BK178" s="57">
        <f t="shared" si="5"/>
        <v>1.0000000000000004</v>
      </c>
      <c r="BL178" s="57">
        <f t="shared" si="5"/>
        <v>0.99999999999999978</v>
      </c>
      <c r="BM178" s="57">
        <f t="shared" si="5"/>
        <v>1</v>
      </c>
      <c r="BN178" s="57">
        <f t="shared" si="5"/>
        <v>0.99999999999999989</v>
      </c>
      <c r="BO178" s="57">
        <f t="shared" si="5"/>
        <v>1.0000000000000004</v>
      </c>
      <c r="BP178" s="57">
        <f t="shared" ref="BP178:EA178" si="6">SUM(BP4:BP177)</f>
        <v>0.99999999999999978</v>
      </c>
      <c r="BQ178" s="57">
        <f t="shared" si="6"/>
        <v>1</v>
      </c>
      <c r="BR178" s="57">
        <f t="shared" si="6"/>
        <v>1.0000000000000007</v>
      </c>
      <c r="BS178" s="57">
        <f t="shared" si="6"/>
        <v>0.99999999999999989</v>
      </c>
      <c r="BT178" s="57">
        <f t="shared" si="6"/>
        <v>0.99999999999999933</v>
      </c>
      <c r="BU178" s="57">
        <f t="shared" si="6"/>
        <v>0.99999999999999989</v>
      </c>
      <c r="BV178" s="57">
        <f t="shared" si="6"/>
        <v>0.99999999999999978</v>
      </c>
      <c r="BW178" s="57">
        <f t="shared" si="6"/>
        <v>0.99999999999999989</v>
      </c>
      <c r="BX178" s="57">
        <f t="shared" si="6"/>
        <v>1.0000000000000004</v>
      </c>
      <c r="BY178" s="57">
        <f t="shared" si="6"/>
        <v>0.99999999999999989</v>
      </c>
      <c r="BZ178" s="57">
        <f t="shared" si="6"/>
        <v>0.99999999999999978</v>
      </c>
      <c r="CA178" s="57">
        <f t="shared" si="6"/>
        <v>0.99999999999999989</v>
      </c>
      <c r="CB178" s="57">
        <f t="shared" si="6"/>
        <v>0.99999999999999989</v>
      </c>
      <c r="CC178" s="57">
        <f t="shared" si="6"/>
        <v>0.99999999999999989</v>
      </c>
      <c r="CD178" s="57">
        <f t="shared" si="6"/>
        <v>1</v>
      </c>
      <c r="CE178" s="57">
        <f t="shared" si="6"/>
        <v>0.99999999999999989</v>
      </c>
      <c r="CF178" s="57">
        <f t="shared" si="6"/>
        <v>1.0000000000000002</v>
      </c>
      <c r="CG178" s="57">
        <f t="shared" si="6"/>
        <v>1.0000000000000002</v>
      </c>
      <c r="CH178" s="57">
        <f t="shared" si="6"/>
        <v>1</v>
      </c>
      <c r="CI178" s="57">
        <f t="shared" si="6"/>
        <v>1.0000000000000002</v>
      </c>
      <c r="CJ178" s="57">
        <f t="shared" si="6"/>
        <v>0.99999999999999989</v>
      </c>
      <c r="CK178" s="57">
        <f t="shared" si="6"/>
        <v>0.99999999999999989</v>
      </c>
      <c r="CL178" s="57">
        <f t="shared" si="6"/>
        <v>0.99999999999999989</v>
      </c>
      <c r="CM178" s="57">
        <f t="shared" si="6"/>
        <v>0.99999999999999989</v>
      </c>
      <c r="CN178" s="57">
        <f t="shared" si="6"/>
        <v>1</v>
      </c>
      <c r="CO178" s="57">
        <f t="shared" si="6"/>
        <v>1</v>
      </c>
      <c r="CP178" s="57">
        <f t="shared" si="6"/>
        <v>1.0000000000000009</v>
      </c>
      <c r="CQ178" s="57">
        <f t="shared" si="6"/>
        <v>1.0000000000000002</v>
      </c>
      <c r="CR178" s="57">
        <f t="shared" si="6"/>
        <v>0.99999999999999956</v>
      </c>
      <c r="CS178" s="57">
        <f t="shared" si="6"/>
        <v>1</v>
      </c>
      <c r="CT178" s="57">
        <f t="shared" si="6"/>
        <v>1</v>
      </c>
      <c r="CU178" s="57">
        <f t="shared" si="6"/>
        <v>1</v>
      </c>
      <c r="CV178" s="57">
        <f t="shared" si="6"/>
        <v>1.0000000000000004</v>
      </c>
      <c r="CW178" s="57">
        <f t="shared" si="6"/>
        <v>1</v>
      </c>
      <c r="CX178" s="57">
        <f t="shared" si="6"/>
        <v>0.99999999999999989</v>
      </c>
      <c r="CY178" s="57">
        <f t="shared" si="6"/>
        <v>1.0000000000000002</v>
      </c>
      <c r="CZ178" s="57">
        <f t="shared" si="6"/>
        <v>1</v>
      </c>
      <c r="DA178" s="57">
        <f t="shared" si="6"/>
        <v>1.0000000000000004</v>
      </c>
      <c r="DB178" s="57">
        <f t="shared" si="6"/>
        <v>1.0000000000000002</v>
      </c>
      <c r="DC178" s="57">
        <f t="shared" si="6"/>
        <v>0.99999999999999989</v>
      </c>
      <c r="DD178" s="57">
        <f t="shared" si="6"/>
        <v>0.99999999999999989</v>
      </c>
      <c r="DE178" s="57">
        <f t="shared" si="6"/>
        <v>1</v>
      </c>
      <c r="DF178" s="57">
        <f t="shared" si="6"/>
        <v>0.99999999999999911</v>
      </c>
      <c r="DG178" s="57">
        <f t="shared" si="6"/>
        <v>1</v>
      </c>
      <c r="DH178" s="57">
        <f t="shared" si="6"/>
        <v>0.99999999999999989</v>
      </c>
      <c r="DI178" s="57">
        <f t="shared" si="6"/>
        <v>0.99999999999999944</v>
      </c>
      <c r="DJ178" s="57">
        <f t="shared" si="6"/>
        <v>0.99999999999999956</v>
      </c>
      <c r="DK178" s="57">
        <f t="shared" si="6"/>
        <v>0.99999999999999967</v>
      </c>
      <c r="DL178" s="57">
        <f t="shared" si="6"/>
        <v>0.99999999999999989</v>
      </c>
      <c r="DM178" s="57">
        <f t="shared" si="6"/>
        <v>1.0000000000000004</v>
      </c>
      <c r="DN178" s="57">
        <f t="shared" si="6"/>
        <v>1.0000000000000004</v>
      </c>
      <c r="DO178" s="57">
        <f t="shared" si="6"/>
        <v>1.0000000000000004</v>
      </c>
      <c r="DP178" s="57">
        <f t="shared" si="6"/>
        <v>0.99999999999999989</v>
      </c>
      <c r="DQ178" s="57">
        <f t="shared" si="6"/>
        <v>1.0000000000000002</v>
      </c>
      <c r="DR178" s="57">
        <f t="shared" si="6"/>
        <v>1</v>
      </c>
      <c r="DS178" s="57">
        <f t="shared" si="6"/>
        <v>1.0000000000000002</v>
      </c>
      <c r="DT178" s="57">
        <f t="shared" si="6"/>
        <v>0.99999999999999989</v>
      </c>
      <c r="DU178" s="57">
        <f t="shared" si="6"/>
        <v>1</v>
      </c>
      <c r="DV178" s="57">
        <f t="shared" si="6"/>
        <v>0.99999999999999989</v>
      </c>
      <c r="DW178" s="57">
        <f t="shared" si="6"/>
        <v>1</v>
      </c>
      <c r="DX178" s="57">
        <f t="shared" si="6"/>
        <v>1</v>
      </c>
      <c r="DY178" s="57">
        <f t="shared" si="6"/>
        <v>1</v>
      </c>
      <c r="DZ178" s="57">
        <f t="shared" si="6"/>
        <v>1</v>
      </c>
      <c r="EA178" s="57">
        <f t="shared" si="6"/>
        <v>0.99999999999999967</v>
      </c>
      <c r="EB178" s="57">
        <f t="shared" ref="EB178:GM178" si="7">SUM(EB4:EB177)</f>
        <v>0.99999999999999889</v>
      </c>
      <c r="EC178" s="57">
        <f t="shared" si="7"/>
        <v>0.99999999999999978</v>
      </c>
      <c r="ED178" s="57">
        <f t="shared" si="7"/>
        <v>1.0000000000000002</v>
      </c>
      <c r="EE178" s="57">
        <f t="shared" si="7"/>
        <v>1</v>
      </c>
      <c r="EF178" s="57">
        <f t="shared" si="7"/>
        <v>0.99999999999999944</v>
      </c>
      <c r="EG178" s="57">
        <f t="shared" si="7"/>
        <v>1</v>
      </c>
      <c r="EH178" s="57">
        <f t="shared" si="7"/>
        <v>0.99999999999999989</v>
      </c>
      <c r="EI178" s="57">
        <f t="shared" si="7"/>
        <v>1.0000000000000002</v>
      </c>
      <c r="EJ178" s="57">
        <f t="shared" si="7"/>
        <v>1</v>
      </c>
      <c r="EK178" s="57">
        <f t="shared" si="7"/>
        <v>1</v>
      </c>
      <c r="EL178" s="57">
        <f t="shared" si="7"/>
        <v>1</v>
      </c>
      <c r="EM178" s="57">
        <f t="shared" si="7"/>
        <v>1.0000000000000002</v>
      </c>
      <c r="EN178" s="57">
        <f t="shared" si="7"/>
        <v>0.99999999999999978</v>
      </c>
      <c r="EO178" s="57">
        <f t="shared" si="7"/>
        <v>1.0000000000000004</v>
      </c>
      <c r="EP178" s="57">
        <f t="shared" si="7"/>
        <v>1.0000000000000002</v>
      </c>
      <c r="EQ178" s="57">
        <f t="shared" si="7"/>
        <v>1.0000000000000002</v>
      </c>
      <c r="ER178" s="57">
        <f t="shared" si="7"/>
        <v>0.99999999999999978</v>
      </c>
      <c r="ES178" s="57">
        <f t="shared" si="7"/>
        <v>0.99999999999999933</v>
      </c>
      <c r="ET178" s="57">
        <f t="shared" si="7"/>
        <v>0.99999999999999956</v>
      </c>
      <c r="EU178" s="57">
        <f t="shared" si="7"/>
        <v>1.0000000000000004</v>
      </c>
      <c r="EV178" s="57">
        <f t="shared" si="7"/>
        <v>0.99999999999999944</v>
      </c>
      <c r="EW178" s="57">
        <f t="shared" si="7"/>
        <v>0.99999999999999956</v>
      </c>
      <c r="EX178" s="57">
        <f t="shared" si="7"/>
        <v>1.0000000000000002</v>
      </c>
      <c r="EY178" s="57">
        <f t="shared" si="7"/>
        <v>1</v>
      </c>
      <c r="EZ178" s="57">
        <f t="shared" si="7"/>
        <v>0.99999999999999978</v>
      </c>
      <c r="FA178" s="57">
        <f t="shared" si="7"/>
        <v>1.0000000000000002</v>
      </c>
      <c r="FB178" s="57">
        <f t="shared" si="7"/>
        <v>1.0000000000000002</v>
      </c>
      <c r="FC178" s="57">
        <f t="shared" si="7"/>
        <v>0.99999999999999978</v>
      </c>
      <c r="FD178" s="57">
        <f t="shared" si="7"/>
        <v>1</v>
      </c>
      <c r="FE178" s="57">
        <f t="shared" si="7"/>
        <v>0.99999999999999967</v>
      </c>
      <c r="FF178" s="57">
        <f t="shared" si="7"/>
        <v>1</v>
      </c>
      <c r="FG178" s="57">
        <f t="shared" si="7"/>
        <v>0.99999999999999978</v>
      </c>
      <c r="FH178" s="57">
        <f t="shared" si="7"/>
        <v>1</v>
      </c>
      <c r="FI178" s="57">
        <f t="shared" si="7"/>
        <v>1</v>
      </c>
      <c r="FJ178" s="57">
        <f t="shared" si="7"/>
        <v>1.0000000000000002</v>
      </c>
      <c r="FK178" s="57">
        <f t="shared" si="7"/>
        <v>1</v>
      </c>
      <c r="FL178" s="57">
        <f t="shared" si="7"/>
        <v>1.0000000000000004</v>
      </c>
      <c r="FM178" s="57">
        <f t="shared" si="7"/>
        <v>0.99999999999999967</v>
      </c>
      <c r="FN178" s="57">
        <f t="shared" si="7"/>
        <v>0.99999999999999956</v>
      </c>
      <c r="FO178" s="57">
        <f t="shared" si="7"/>
        <v>1.0000000000000002</v>
      </c>
      <c r="FP178" s="57">
        <f t="shared" si="7"/>
        <v>0.99999999999999978</v>
      </c>
      <c r="FQ178" s="57">
        <f t="shared" si="7"/>
        <v>1.0000000000000002</v>
      </c>
      <c r="FR178" s="57">
        <f t="shared" si="7"/>
        <v>0.99999999999999967</v>
      </c>
      <c r="FS178" s="57">
        <f t="shared" si="7"/>
        <v>0.99999999999999956</v>
      </c>
      <c r="FT178" s="57">
        <f t="shared" si="7"/>
        <v>1</v>
      </c>
      <c r="FU178" s="57">
        <f t="shared" si="7"/>
        <v>0.99999999999999956</v>
      </c>
      <c r="FV178" s="57">
        <f t="shared" si="7"/>
        <v>0.99999999999999978</v>
      </c>
      <c r="FW178" s="57">
        <f t="shared" si="7"/>
        <v>1</v>
      </c>
      <c r="FX178" s="57">
        <f t="shared" si="7"/>
        <v>1</v>
      </c>
      <c r="FY178" s="57">
        <f t="shared" si="7"/>
        <v>1</v>
      </c>
      <c r="FZ178" s="57">
        <f t="shared" si="7"/>
        <v>0.99999999999999956</v>
      </c>
      <c r="GA178" s="57">
        <f t="shared" si="7"/>
        <v>1.0000000000000002</v>
      </c>
      <c r="GB178" s="57">
        <f t="shared" si="7"/>
        <v>1.0000000000000002</v>
      </c>
      <c r="GC178" s="57">
        <f t="shared" si="7"/>
        <v>1.0000000000000002</v>
      </c>
      <c r="GD178" s="57">
        <f t="shared" si="7"/>
        <v>1.0000000000000002</v>
      </c>
      <c r="GE178" s="57">
        <f t="shared" si="7"/>
        <v>1.0000000000000002</v>
      </c>
      <c r="GF178" s="57">
        <f t="shared" si="7"/>
        <v>0.99999999999999967</v>
      </c>
      <c r="GG178" s="57">
        <f t="shared" si="7"/>
        <v>0.99999999999999989</v>
      </c>
      <c r="GH178" s="57">
        <f t="shared" si="7"/>
        <v>1</v>
      </c>
      <c r="GI178" s="57">
        <f t="shared" si="7"/>
        <v>1.0000000000000002</v>
      </c>
      <c r="GJ178" s="57">
        <f t="shared" si="7"/>
        <v>0.99999999999999956</v>
      </c>
      <c r="GK178" s="57">
        <f t="shared" si="7"/>
        <v>1</v>
      </c>
      <c r="GL178" s="57">
        <f t="shared" si="7"/>
        <v>1</v>
      </c>
      <c r="GM178" s="57">
        <f t="shared" si="7"/>
        <v>1.0000000000000002</v>
      </c>
      <c r="GN178" s="57">
        <f t="shared" ref="GN178:IY178" si="8">SUM(GN4:GN177)</f>
        <v>1</v>
      </c>
      <c r="GO178" s="57">
        <f t="shared" si="8"/>
        <v>0.99999999999999989</v>
      </c>
      <c r="GP178" s="57">
        <f t="shared" si="8"/>
        <v>0.99999999999999989</v>
      </c>
      <c r="GQ178" s="57">
        <f t="shared" si="8"/>
        <v>0.99999999999999989</v>
      </c>
      <c r="GR178" s="57">
        <f t="shared" si="8"/>
        <v>1.0000000000000002</v>
      </c>
      <c r="GS178" s="57">
        <f t="shared" si="8"/>
        <v>1.0000000000000002</v>
      </c>
      <c r="GT178" s="57">
        <f t="shared" si="8"/>
        <v>0.99999999999999978</v>
      </c>
      <c r="GU178" s="57">
        <f t="shared" si="8"/>
        <v>1</v>
      </c>
      <c r="GV178" s="57">
        <f t="shared" si="8"/>
        <v>1.0000000000000002</v>
      </c>
      <c r="GW178" s="57">
        <f t="shared" si="8"/>
        <v>0.99999999999999989</v>
      </c>
      <c r="GX178" s="57">
        <f t="shared" si="8"/>
        <v>1.0000000000000009</v>
      </c>
      <c r="GY178" s="57">
        <f t="shared" si="8"/>
        <v>1</v>
      </c>
      <c r="GZ178" s="57">
        <f t="shared" si="8"/>
        <v>1.0000000000000002</v>
      </c>
      <c r="HA178" s="57">
        <f t="shared" si="8"/>
        <v>1.0000000000000007</v>
      </c>
      <c r="HB178" s="57">
        <f t="shared" si="8"/>
        <v>0.99999999999999989</v>
      </c>
      <c r="HC178" s="57">
        <f t="shared" si="8"/>
        <v>0.99999999999999978</v>
      </c>
      <c r="HD178" s="57">
        <f t="shared" si="8"/>
        <v>1</v>
      </c>
      <c r="HE178" s="57">
        <f t="shared" si="8"/>
        <v>0.99999999999999956</v>
      </c>
      <c r="HF178" s="57">
        <f t="shared" si="8"/>
        <v>1.0000000000000004</v>
      </c>
      <c r="HG178" s="57">
        <f t="shared" si="8"/>
        <v>1</v>
      </c>
      <c r="HH178" s="57">
        <f t="shared" si="8"/>
        <v>1</v>
      </c>
      <c r="HI178" s="57">
        <f t="shared" si="8"/>
        <v>1</v>
      </c>
      <c r="HJ178" s="57">
        <f t="shared" si="8"/>
        <v>0.99999999999999967</v>
      </c>
      <c r="HK178" s="57">
        <f t="shared" si="8"/>
        <v>0.99999999999999989</v>
      </c>
      <c r="HL178" s="57">
        <f t="shared" si="8"/>
        <v>0.99999999999999989</v>
      </c>
      <c r="HM178" s="57">
        <f t="shared" si="8"/>
        <v>1</v>
      </c>
      <c r="HN178" s="57">
        <f t="shared" si="8"/>
        <v>0.99999999999999989</v>
      </c>
      <c r="HO178" s="57">
        <f t="shared" si="8"/>
        <v>0.99999999999999978</v>
      </c>
      <c r="HP178" s="57">
        <f t="shared" si="8"/>
        <v>0.99999999999999967</v>
      </c>
      <c r="HQ178" s="57">
        <f t="shared" si="8"/>
        <v>1.0000000000000002</v>
      </c>
      <c r="HR178" s="57">
        <f t="shared" si="8"/>
        <v>1.0000000000000004</v>
      </c>
      <c r="HS178" s="57">
        <f t="shared" si="8"/>
        <v>1.0000000000000002</v>
      </c>
      <c r="HT178" s="57">
        <f t="shared" si="8"/>
        <v>0.99999999999999978</v>
      </c>
      <c r="HU178" s="57">
        <f t="shared" si="8"/>
        <v>0.99999999999999978</v>
      </c>
      <c r="HV178" s="57">
        <f t="shared" si="8"/>
        <v>0.99999999999999967</v>
      </c>
      <c r="HW178" s="57">
        <f t="shared" si="8"/>
        <v>1.0000000000000002</v>
      </c>
      <c r="HX178" s="57">
        <f t="shared" si="8"/>
        <v>1</v>
      </c>
      <c r="HY178" s="57">
        <f t="shared" si="8"/>
        <v>1</v>
      </c>
      <c r="HZ178" s="57">
        <f t="shared" si="8"/>
        <v>1</v>
      </c>
      <c r="IA178" s="57">
        <f t="shared" si="8"/>
        <v>0.99999999999999978</v>
      </c>
      <c r="IB178" s="57">
        <f t="shared" si="8"/>
        <v>1.0000000000000002</v>
      </c>
      <c r="IC178" s="57">
        <f t="shared" si="8"/>
        <v>0.99999999999999989</v>
      </c>
      <c r="ID178" s="57">
        <f t="shared" si="8"/>
        <v>0.99999999999999944</v>
      </c>
      <c r="IE178" s="57">
        <f t="shared" si="8"/>
        <v>0.99999999999999967</v>
      </c>
      <c r="IF178" s="57">
        <f t="shared" si="8"/>
        <v>0.99999999999999944</v>
      </c>
      <c r="IG178" s="57">
        <f t="shared" si="8"/>
        <v>1</v>
      </c>
      <c r="IH178" s="57">
        <f t="shared" si="8"/>
        <v>0.99999999999999978</v>
      </c>
      <c r="II178" s="57">
        <f t="shared" si="8"/>
        <v>0.99999999999999978</v>
      </c>
      <c r="IJ178" s="57">
        <f t="shared" si="8"/>
        <v>1.0000000000000002</v>
      </c>
      <c r="IK178" s="57">
        <f t="shared" si="8"/>
        <v>1</v>
      </c>
      <c r="IL178" s="57">
        <f t="shared" si="8"/>
        <v>0.99999999999999944</v>
      </c>
      <c r="IM178" s="57">
        <f t="shared" si="8"/>
        <v>1.0000000000000002</v>
      </c>
      <c r="IN178" s="57">
        <f t="shared" si="8"/>
        <v>0.99999999999999944</v>
      </c>
      <c r="IO178" s="57">
        <f t="shared" si="8"/>
        <v>1.0000000000000002</v>
      </c>
      <c r="IP178" s="57">
        <f t="shared" si="8"/>
        <v>1.0000000000000002</v>
      </c>
      <c r="IQ178" s="57">
        <f t="shared" si="8"/>
        <v>1</v>
      </c>
      <c r="IR178" s="57">
        <f t="shared" si="8"/>
        <v>1</v>
      </c>
      <c r="IS178" s="57">
        <f t="shared" si="8"/>
        <v>1</v>
      </c>
      <c r="IT178" s="57">
        <f t="shared" si="8"/>
        <v>1.0000000000000002</v>
      </c>
      <c r="IU178" s="57">
        <f t="shared" si="8"/>
        <v>1</v>
      </c>
      <c r="IV178" s="57">
        <f t="shared" si="8"/>
        <v>0.99999999999999944</v>
      </c>
      <c r="IW178" s="57">
        <f t="shared" si="8"/>
        <v>1.0000000000000002</v>
      </c>
      <c r="IX178" s="57">
        <f t="shared" si="8"/>
        <v>1</v>
      </c>
      <c r="IY178" s="57">
        <f t="shared" si="8"/>
        <v>1.0000000000000007</v>
      </c>
      <c r="IZ178" s="57">
        <f t="shared" ref="IZ178:KZ178" si="9">SUM(IZ4:IZ177)</f>
        <v>0.99999999999999989</v>
      </c>
      <c r="JA178" s="57">
        <f t="shared" si="9"/>
        <v>1.0000000000000002</v>
      </c>
      <c r="JB178" s="57">
        <f t="shared" si="9"/>
        <v>1.0000000000000002</v>
      </c>
      <c r="JC178" s="57">
        <f t="shared" si="9"/>
        <v>0.99999999999999967</v>
      </c>
      <c r="JD178" s="57">
        <f t="shared" si="9"/>
        <v>1.0000000000000002</v>
      </c>
      <c r="JE178" s="57">
        <f t="shared" si="9"/>
        <v>0.99999999999999989</v>
      </c>
      <c r="JF178" s="57">
        <f t="shared" si="9"/>
        <v>1</v>
      </c>
      <c r="JG178" s="57">
        <f t="shared" si="9"/>
        <v>0.99999999999999956</v>
      </c>
      <c r="JH178" s="57">
        <f t="shared" si="9"/>
        <v>0.99999999999999989</v>
      </c>
      <c r="JI178" s="57">
        <f t="shared" si="9"/>
        <v>0.99999999999999989</v>
      </c>
      <c r="JJ178" s="57">
        <f t="shared" si="9"/>
        <v>1</v>
      </c>
      <c r="JK178" s="57">
        <f t="shared" si="9"/>
        <v>1.0000000000000002</v>
      </c>
      <c r="JL178" s="57">
        <f t="shared" si="9"/>
        <v>1</v>
      </c>
      <c r="JM178" s="57">
        <f t="shared" si="9"/>
        <v>1.0000000000000002</v>
      </c>
      <c r="JN178" s="57">
        <f t="shared" si="9"/>
        <v>1.0000000000000002</v>
      </c>
      <c r="JO178" s="57">
        <f t="shared" si="9"/>
        <v>0.99999999999999978</v>
      </c>
      <c r="JP178" s="57">
        <f t="shared" si="9"/>
        <v>0.99999999999999989</v>
      </c>
      <c r="JQ178" s="57">
        <f t="shared" si="9"/>
        <v>0.99999999999999967</v>
      </c>
      <c r="JR178" s="57">
        <f t="shared" si="9"/>
        <v>0.99999999999999989</v>
      </c>
      <c r="JS178" s="57">
        <f t="shared" si="9"/>
        <v>0.99999999999999978</v>
      </c>
      <c r="JT178" s="57">
        <f t="shared" si="9"/>
        <v>1.0000000000000007</v>
      </c>
      <c r="JU178" s="57">
        <f t="shared" si="9"/>
        <v>0.99999999999999967</v>
      </c>
      <c r="JV178" s="57">
        <f t="shared" si="9"/>
        <v>1.0000000000000002</v>
      </c>
      <c r="JW178" s="57">
        <f t="shared" si="9"/>
        <v>0.99999999999999956</v>
      </c>
      <c r="JX178" s="57">
        <f t="shared" si="9"/>
        <v>1.0000000000000002</v>
      </c>
      <c r="JY178" s="57">
        <f t="shared" si="9"/>
        <v>1.0000000000000002</v>
      </c>
      <c r="JZ178" s="57">
        <f t="shared" si="9"/>
        <v>1.0000000000000002</v>
      </c>
      <c r="KA178" s="57">
        <f t="shared" si="9"/>
        <v>1.0000000000000004</v>
      </c>
      <c r="KB178" s="57">
        <f t="shared" si="9"/>
        <v>1.0000000000000004</v>
      </c>
      <c r="KC178" s="57">
        <f t="shared" si="9"/>
        <v>0.99999999999999989</v>
      </c>
      <c r="KD178" s="57">
        <f t="shared" si="9"/>
        <v>1.0000000000000002</v>
      </c>
      <c r="KE178" s="57">
        <f t="shared" si="9"/>
        <v>0.99999999999999978</v>
      </c>
      <c r="KF178" s="57">
        <f t="shared" si="9"/>
        <v>0.999999999999999</v>
      </c>
      <c r="KG178" s="57">
        <f t="shared" si="9"/>
        <v>0.99999999999999967</v>
      </c>
      <c r="KH178" s="57">
        <f t="shared" si="9"/>
        <v>1</v>
      </c>
      <c r="KI178" s="57">
        <f t="shared" si="9"/>
        <v>0.99999999999999967</v>
      </c>
      <c r="KJ178" s="57">
        <f t="shared" si="9"/>
        <v>1.0000000000000002</v>
      </c>
      <c r="KK178" s="57">
        <f t="shared" si="9"/>
        <v>1</v>
      </c>
      <c r="KL178" s="57">
        <f t="shared" si="9"/>
        <v>0.99999999999999956</v>
      </c>
      <c r="KM178" s="57">
        <f t="shared" si="9"/>
        <v>0.99999999999999989</v>
      </c>
      <c r="KN178" s="57">
        <f t="shared" si="9"/>
        <v>0.99999999999999989</v>
      </c>
      <c r="KO178" s="57">
        <f t="shared" si="9"/>
        <v>0.99999999999999978</v>
      </c>
      <c r="KP178" s="57">
        <f t="shared" si="9"/>
        <v>1.0000000000000004</v>
      </c>
      <c r="KQ178" s="57">
        <f t="shared" si="9"/>
        <v>1</v>
      </c>
      <c r="KR178" s="57">
        <f t="shared" si="9"/>
        <v>0.99999999999999956</v>
      </c>
      <c r="KS178" s="57">
        <f t="shared" si="9"/>
        <v>1.0000000000000011</v>
      </c>
      <c r="KT178" s="57">
        <f t="shared" si="9"/>
        <v>1.0000000000000002</v>
      </c>
      <c r="KU178" s="57">
        <f t="shared" si="9"/>
        <v>0.99999999999999967</v>
      </c>
      <c r="KV178" s="57">
        <f t="shared" si="9"/>
        <v>0.99999999999999911</v>
      </c>
      <c r="KW178" s="57">
        <f t="shared" si="9"/>
        <v>1.0000000000000002</v>
      </c>
      <c r="KX178" s="57">
        <f t="shared" si="9"/>
        <v>1</v>
      </c>
      <c r="KY178" s="57">
        <f t="shared" si="9"/>
        <v>0.99999999999999989</v>
      </c>
      <c r="KZ178" s="57">
        <f t="shared" si="9"/>
        <v>1.0000000000000002</v>
      </c>
    </row>
  </sheetData>
  <sortState xmlns:xlrd2="http://schemas.microsoft.com/office/spreadsheetml/2017/richdata2" ref="A4:KZ177">
    <sortCondition ref="B4:B177"/>
  </sortState>
  <conditionalFormatting sqref="D4:KZ178">
    <cfRule type="cellIs" dxfId="16" priority="1" operator="equal">
      <formula>0</formula>
    </cfRule>
    <cfRule type="cellIs" dxfId="15" priority="2" operator="lessThan">
      <formula>0.01</formula>
    </cfRule>
    <cfRule type="cellIs" dxfId="14" priority="3" operator="lessThan">
      <formula>0.05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207A0-2642-4690-811E-7CAE73875C8C}">
  <sheetPr>
    <tabColor rgb="FF009639"/>
    <pageSetUpPr fitToPage="1"/>
  </sheetPr>
  <dimension ref="A1:KZ153"/>
  <sheetViews>
    <sheetView workbookViewId="0">
      <pane xSplit="3" ySplit="3" topLeftCell="JO4" activePane="bottomRight" state="frozen"/>
      <selection activeCell="D4" sqref="D4:LA152"/>
      <selection pane="topRight" activeCell="D4" sqref="D4:LA152"/>
      <selection pane="bottomLeft" activeCell="D4" sqref="D4:LA152"/>
      <selection pane="bottomRight" activeCell="JO2" sqref="JO2"/>
    </sheetView>
  </sheetViews>
  <sheetFormatPr defaultRowHeight="12.75" x14ac:dyDescent="0.2"/>
  <cols>
    <col min="1" max="1" width="8.7109375" style="50" customWidth="1"/>
    <col min="2" max="2" width="67.28515625" style="41" customWidth="1"/>
    <col min="3" max="3" width="7.5703125" style="50" customWidth="1"/>
    <col min="4" max="312" width="6.28515625" style="41" customWidth="1"/>
    <col min="313" max="16384" width="9.140625" style="41"/>
  </cols>
  <sheetData>
    <row r="1" spans="1:312" s="55" customFormat="1" ht="28.5" customHeight="1" x14ac:dyDescent="0.25">
      <c r="A1" s="69" t="s">
        <v>13261</v>
      </c>
      <c r="C1" s="61" t="s">
        <v>13258</v>
      </c>
      <c r="D1" s="71">
        <f t="shared" ref="D1:BO1" si="0">SUMPRODUCT(D4:D152,$A$4:$A$152)</f>
        <v>1.016145743613218</v>
      </c>
      <c r="E1" s="71">
        <f t="shared" si="0"/>
        <v>1.0146969242210622</v>
      </c>
      <c r="F1" s="71">
        <f t="shared" si="0"/>
        <v>1.014029870781624</v>
      </c>
      <c r="G1" s="71">
        <f t="shared" si="0"/>
        <v>1.0150132637802323</v>
      </c>
      <c r="H1" s="71">
        <f t="shared" si="0"/>
        <v>1.0184391076760873</v>
      </c>
      <c r="I1" s="71">
        <f t="shared" si="0"/>
        <v>1.0284665549881569</v>
      </c>
      <c r="J1" s="71">
        <f t="shared" si="0"/>
        <v>1.0289415931063193</v>
      </c>
      <c r="K1" s="71">
        <f t="shared" si="0"/>
        <v>1.0245193561394992</v>
      </c>
      <c r="L1" s="71">
        <f t="shared" si="0"/>
        <v>1.0177198940737466</v>
      </c>
      <c r="M1" s="71">
        <f t="shared" si="0"/>
        <v>1.0202636076585521</v>
      </c>
      <c r="N1" s="71">
        <f t="shared" si="0"/>
        <v>1.0212655871270655</v>
      </c>
      <c r="O1" s="71">
        <f t="shared" si="0"/>
        <v>1.0211236245028321</v>
      </c>
      <c r="P1" s="71">
        <f t="shared" si="0"/>
        <v>1.0229170525453071</v>
      </c>
      <c r="Q1" s="71">
        <f t="shared" si="0"/>
        <v>1.0285781050404996</v>
      </c>
      <c r="R1" s="71">
        <f t="shared" si="0"/>
        <v>1.0379485092007399</v>
      </c>
      <c r="S1" s="71">
        <f t="shared" si="0"/>
        <v>1.0440269503365607</v>
      </c>
      <c r="T1" s="71">
        <f t="shared" si="0"/>
        <v>1.0650130642382645</v>
      </c>
      <c r="U1" s="71">
        <f t="shared" si="0"/>
        <v>1.0389204963059619</v>
      </c>
      <c r="V1" s="71">
        <f t="shared" si="0"/>
        <v>1.0462728292850938</v>
      </c>
      <c r="W1" s="71">
        <f t="shared" si="0"/>
        <v>1.0307279059607035</v>
      </c>
      <c r="X1" s="71">
        <f t="shared" si="0"/>
        <v>1.0238268770904553</v>
      </c>
      <c r="Y1" s="71">
        <f t="shared" si="0"/>
        <v>1.0547536005418745</v>
      </c>
      <c r="Z1" s="71">
        <f t="shared" si="0"/>
        <v>1.0561317502927678</v>
      </c>
      <c r="AA1" s="71">
        <f t="shared" si="0"/>
        <v>1.0562918671590507</v>
      </c>
      <c r="AB1" s="71">
        <f t="shared" si="0"/>
        <v>1.0559532369380182</v>
      </c>
      <c r="AC1" s="71">
        <f t="shared" si="0"/>
        <v>1.010713871527277</v>
      </c>
      <c r="AD1" s="71">
        <f t="shared" si="0"/>
        <v>1.0161237914740751</v>
      </c>
      <c r="AE1" s="71">
        <f t="shared" si="0"/>
        <v>1.0754436641197409</v>
      </c>
      <c r="AF1" s="71">
        <f t="shared" si="0"/>
        <v>1.0871453716510664</v>
      </c>
      <c r="AG1" s="71">
        <f t="shared" si="0"/>
        <v>1.1446808578852485</v>
      </c>
      <c r="AH1" s="71">
        <f t="shared" si="0"/>
        <v>1.1523075793589468</v>
      </c>
      <c r="AI1" s="71">
        <f t="shared" si="0"/>
        <v>1.1523201766745816</v>
      </c>
      <c r="AJ1" s="71">
        <f t="shared" si="0"/>
        <v>1.1199721766542456</v>
      </c>
      <c r="AK1" s="71">
        <f t="shared" si="0"/>
        <v>1.1191681937479994</v>
      </c>
      <c r="AL1" s="71">
        <f t="shared" si="0"/>
        <v>1.0987212939036921</v>
      </c>
      <c r="AM1" s="71">
        <f t="shared" si="0"/>
        <v>1.103491074377428</v>
      </c>
      <c r="AN1" s="71">
        <f t="shared" si="0"/>
        <v>1.1223062602628109</v>
      </c>
      <c r="AO1" s="71">
        <f t="shared" si="0"/>
        <v>1.1223014406552987</v>
      </c>
      <c r="AP1" s="71">
        <f t="shared" si="0"/>
        <v>1.1081697217217061</v>
      </c>
      <c r="AQ1" s="71">
        <f t="shared" si="0"/>
        <v>1.0892017430901846</v>
      </c>
      <c r="AR1" s="71">
        <f t="shared" si="0"/>
        <v>1.0548581563401191</v>
      </c>
      <c r="AS1" s="71">
        <f t="shared" si="0"/>
        <v>1.0574966707399458</v>
      </c>
      <c r="AT1" s="71">
        <f t="shared" si="0"/>
        <v>1.0655806378293005</v>
      </c>
      <c r="AU1" s="71">
        <f t="shared" si="0"/>
        <v>1.0607797167450939</v>
      </c>
      <c r="AV1" s="71">
        <f t="shared" si="0"/>
        <v>1.0214317659786529</v>
      </c>
      <c r="AW1" s="71">
        <f t="shared" si="0"/>
        <v>1.0337524877594775</v>
      </c>
      <c r="AX1" s="71">
        <f t="shared" si="0"/>
        <v>1.0279716920277215</v>
      </c>
      <c r="AY1" s="71">
        <f t="shared" si="0"/>
        <v>1.0291051294422482</v>
      </c>
      <c r="AZ1" s="71">
        <f t="shared" si="0"/>
        <v>1.0199073589722962</v>
      </c>
      <c r="BA1" s="71">
        <f t="shared" si="0"/>
        <v>1.0132958453003962</v>
      </c>
      <c r="BB1" s="71">
        <f t="shared" si="0"/>
        <v>1.0618655315870054</v>
      </c>
      <c r="BC1" s="71">
        <f t="shared" si="0"/>
        <v>1.1115709808612049</v>
      </c>
      <c r="BD1" s="71">
        <f t="shared" si="0"/>
        <v>1.1212550441433586</v>
      </c>
      <c r="BE1" s="71">
        <f t="shared" si="0"/>
        <v>1.0275396064536348</v>
      </c>
      <c r="BF1" s="71">
        <f t="shared" si="0"/>
        <v>1.0545396255436292</v>
      </c>
      <c r="BG1" s="71">
        <f t="shared" si="0"/>
        <v>1.0519076034929709</v>
      </c>
      <c r="BH1" s="71">
        <f t="shared" si="0"/>
        <v>1.1064448377378018</v>
      </c>
      <c r="BI1" s="71">
        <f t="shared" si="0"/>
        <v>1.052471830963585</v>
      </c>
      <c r="BJ1" s="71">
        <f t="shared" si="0"/>
        <v>1.0588253745760927</v>
      </c>
      <c r="BK1" s="71">
        <f t="shared" si="0"/>
        <v>1.0887810183838693</v>
      </c>
      <c r="BL1" s="71">
        <f t="shared" si="0"/>
        <v>1.0892128999179176</v>
      </c>
      <c r="BM1" s="71">
        <f t="shared" si="0"/>
        <v>1.0828852199525292</v>
      </c>
      <c r="BN1" s="71">
        <f t="shared" si="0"/>
        <v>1.0854245220535286</v>
      </c>
      <c r="BO1" s="71">
        <f t="shared" si="0"/>
        <v>1.0878394297990066</v>
      </c>
      <c r="BP1" s="71">
        <f t="shared" ref="BP1:EA1" si="1">SUMPRODUCT(BP4:BP152,$A$4:$A$152)</f>
        <v>1.0270219387842845</v>
      </c>
      <c r="BQ1" s="71">
        <f t="shared" si="1"/>
        <v>1.0208699442577205</v>
      </c>
      <c r="BR1" s="71">
        <f t="shared" si="1"/>
        <v>1.0277629501169496</v>
      </c>
      <c r="BS1" s="71">
        <f t="shared" si="1"/>
        <v>1.0260690645039503</v>
      </c>
      <c r="BT1" s="71">
        <f t="shared" si="1"/>
        <v>1.028386718531749</v>
      </c>
      <c r="BU1" s="71">
        <f t="shared" si="1"/>
        <v>1.0210991111674455</v>
      </c>
      <c r="BV1" s="71">
        <f t="shared" si="1"/>
        <v>1.0381844684413819</v>
      </c>
      <c r="BW1" s="71">
        <f t="shared" si="1"/>
        <v>1.0355675001614151</v>
      </c>
      <c r="BX1" s="71">
        <f t="shared" si="1"/>
        <v>1.0321992707097378</v>
      </c>
      <c r="BY1" s="71">
        <f t="shared" si="1"/>
        <v>1.0381333031096209</v>
      </c>
      <c r="BZ1" s="71">
        <f t="shared" si="1"/>
        <v>1.037437099288979</v>
      </c>
      <c r="CA1" s="71">
        <f t="shared" si="1"/>
        <v>1.0401480404713643</v>
      </c>
      <c r="CB1" s="71">
        <f t="shared" si="1"/>
        <v>1.0293424775532005</v>
      </c>
      <c r="CC1" s="71">
        <f t="shared" si="1"/>
        <v>1.0373642024913394</v>
      </c>
      <c r="CD1" s="71">
        <f t="shared" si="1"/>
        <v>1.0205199021176332</v>
      </c>
      <c r="CE1" s="71">
        <f t="shared" si="1"/>
        <v>1.0207608902844227</v>
      </c>
      <c r="CF1" s="71">
        <f t="shared" si="1"/>
        <v>1.0256186776263165</v>
      </c>
      <c r="CG1" s="71">
        <f t="shared" si="1"/>
        <v>1.0235179703348494</v>
      </c>
      <c r="CH1" s="71">
        <f t="shared" si="1"/>
        <v>1.0136039671879278</v>
      </c>
      <c r="CI1" s="71">
        <f t="shared" si="1"/>
        <v>1.0170516094291222</v>
      </c>
      <c r="CJ1" s="71">
        <f t="shared" si="1"/>
        <v>1.0216892177540733</v>
      </c>
      <c r="CK1" s="71">
        <f t="shared" si="1"/>
        <v>1.013677755532594</v>
      </c>
      <c r="CL1" s="71">
        <f t="shared" si="1"/>
        <v>1.0658629713826482</v>
      </c>
      <c r="CM1" s="71">
        <f t="shared" si="1"/>
        <v>1.0736472402649824</v>
      </c>
      <c r="CN1" s="71">
        <f t="shared" si="1"/>
        <v>1.0568937478591804</v>
      </c>
      <c r="CO1" s="71">
        <f t="shared" si="1"/>
        <v>1.0660681895280604</v>
      </c>
      <c r="CP1" s="71">
        <f t="shared" si="1"/>
        <v>1.0780439690617605</v>
      </c>
      <c r="CQ1" s="71">
        <f t="shared" si="1"/>
        <v>1.152925673828703</v>
      </c>
      <c r="CR1" s="71">
        <f t="shared" si="1"/>
        <v>1.1410757727268552</v>
      </c>
      <c r="CS1" s="71">
        <f t="shared" si="1"/>
        <v>1.1524514464351594</v>
      </c>
      <c r="CT1" s="71">
        <f t="shared" si="1"/>
        <v>1.1518031582831143</v>
      </c>
      <c r="CU1" s="71">
        <f t="shared" si="1"/>
        <v>1.1460681917194875</v>
      </c>
      <c r="CV1" s="71">
        <f t="shared" si="1"/>
        <v>1.136042143175787</v>
      </c>
      <c r="CW1" s="71">
        <f t="shared" si="1"/>
        <v>1.1602626798381379</v>
      </c>
      <c r="CX1" s="71">
        <f t="shared" si="1"/>
        <v>1.1566545807582116</v>
      </c>
      <c r="CY1" s="71">
        <f t="shared" si="1"/>
        <v>1.1547883703729671</v>
      </c>
      <c r="CZ1" s="71">
        <f t="shared" si="1"/>
        <v>1.1500710891846762</v>
      </c>
      <c r="DA1" s="71">
        <f t="shared" si="1"/>
        <v>1.1405761484500947</v>
      </c>
      <c r="DB1" s="71">
        <f t="shared" si="1"/>
        <v>1.1141486858549303</v>
      </c>
      <c r="DC1" s="71">
        <f t="shared" si="1"/>
        <v>1.0510274054334074</v>
      </c>
      <c r="DD1" s="71">
        <f t="shared" si="1"/>
        <v>1.0609486530615715</v>
      </c>
      <c r="DE1" s="71">
        <f t="shared" si="1"/>
        <v>1.0496312988665257</v>
      </c>
      <c r="DF1" s="71">
        <f t="shared" si="1"/>
        <v>1.0510183612278112</v>
      </c>
      <c r="DG1" s="71">
        <f t="shared" si="1"/>
        <v>1.051121623163302</v>
      </c>
      <c r="DH1" s="71">
        <f t="shared" si="1"/>
        <v>1.0538205024601892</v>
      </c>
      <c r="DI1" s="71">
        <f t="shared" si="1"/>
        <v>1.0838827617014031</v>
      </c>
      <c r="DJ1" s="71">
        <f t="shared" si="1"/>
        <v>1.0887622322310642</v>
      </c>
      <c r="DK1" s="71">
        <f t="shared" si="1"/>
        <v>1.0663606055353123</v>
      </c>
      <c r="DL1" s="71">
        <f t="shared" si="1"/>
        <v>1.0572456328970852</v>
      </c>
      <c r="DM1" s="71">
        <f t="shared" si="1"/>
        <v>1.0554302967791815</v>
      </c>
      <c r="DN1" s="71">
        <f t="shared" si="1"/>
        <v>1.1145831398490174</v>
      </c>
      <c r="DO1" s="71">
        <f t="shared" si="1"/>
        <v>1.0565134624346191</v>
      </c>
      <c r="DP1" s="71">
        <f t="shared" si="1"/>
        <v>1.0621734190548346</v>
      </c>
      <c r="DQ1" s="71">
        <f t="shared" si="1"/>
        <v>1.1197327659442056</v>
      </c>
      <c r="DR1" s="71">
        <f t="shared" si="1"/>
        <v>1.0692901846648148</v>
      </c>
      <c r="DS1" s="71">
        <f t="shared" si="1"/>
        <v>1.0696595292976436</v>
      </c>
      <c r="DT1" s="71">
        <f t="shared" si="1"/>
        <v>1.1585746190665771</v>
      </c>
      <c r="DU1" s="71">
        <f t="shared" si="1"/>
        <v>1.1468598910617973</v>
      </c>
      <c r="DV1" s="71">
        <f t="shared" si="1"/>
        <v>1.1653286315962892</v>
      </c>
      <c r="DW1" s="71">
        <f t="shared" si="1"/>
        <v>1.1186245219477202</v>
      </c>
      <c r="DX1" s="71">
        <f t="shared" si="1"/>
        <v>1.1523687559193383</v>
      </c>
      <c r="DY1" s="71">
        <f t="shared" si="1"/>
        <v>1.1550828658054799</v>
      </c>
      <c r="DZ1" s="71">
        <f t="shared" si="1"/>
        <v>1.1028626722477939</v>
      </c>
      <c r="EA1" s="71">
        <f t="shared" si="1"/>
        <v>1.1062617447186098</v>
      </c>
      <c r="EB1" s="71">
        <f t="shared" ref="EB1:GM1" si="2">SUMPRODUCT(EB4:EB152,$A$4:$A$152)</f>
        <v>1.1432081263098235</v>
      </c>
      <c r="EC1" s="71">
        <f t="shared" si="2"/>
        <v>1.0940233094211003</v>
      </c>
      <c r="ED1" s="71">
        <f t="shared" si="2"/>
        <v>1.1415403622686204</v>
      </c>
      <c r="EE1" s="71">
        <f t="shared" si="2"/>
        <v>1.1102732902482089</v>
      </c>
      <c r="EF1" s="71">
        <f t="shared" si="2"/>
        <v>1.1276933060806305</v>
      </c>
      <c r="EG1" s="71">
        <f t="shared" si="2"/>
        <v>1.0997785539306146</v>
      </c>
      <c r="EH1" s="71">
        <f t="shared" si="2"/>
        <v>1.1163778327002816</v>
      </c>
      <c r="EI1" s="71">
        <f t="shared" si="2"/>
        <v>1.0966305828296103</v>
      </c>
      <c r="EJ1" s="71">
        <f t="shared" si="2"/>
        <v>1.1112859980056446</v>
      </c>
      <c r="EK1" s="71">
        <f t="shared" si="2"/>
        <v>1.1117174083961001</v>
      </c>
      <c r="EL1" s="71">
        <f t="shared" si="2"/>
        <v>1.0244106506754225</v>
      </c>
      <c r="EM1" s="71">
        <f t="shared" si="2"/>
        <v>1.021800988648798</v>
      </c>
      <c r="EN1" s="71">
        <f t="shared" si="2"/>
        <v>1.0165123329873493</v>
      </c>
      <c r="EO1" s="71">
        <f t="shared" si="2"/>
        <v>1.0252655777567128</v>
      </c>
      <c r="EP1" s="71">
        <f t="shared" si="2"/>
        <v>1.0216373368917766</v>
      </c>
      <c r="EQ1" s="71">
        <f t="shared" si="2"/>
        <v>1.024767620363592</v>
      </c>
      <c r="ER1" s="71">
        <f t="shared" si="2"/>
        <v>1.0220190117993768</v>
      </c>
      <c r="ES1" s="71">
        <f t="shared" si="2"/>
        <v>1.0216100089775553</v>
      </c>
      <c r="ET1" s="71">
        <f t="shared" si="2"/>
        <v>1.0268006369779115</v>
      </c>
      <c r="EU1" s="71">
        <f t="shared" si="2"/>
        <v>1.0207767029070189</v>
      </c>
      <c r="EV1" s="71">
        <f t="shared" si="2"/>
        <v>1.0287461450655533</v>
      </c>
      <c r="EW1" s="71">
        <f t="shared" si="2"/>
        <v>1.018008982211168</v>
      </c>
      <c r="EX1" s="71">
        <f t="shared" si="2"/>
        <v>1.0441851672607139</v>
      </c>
      <c r="EY1" s="71">
        <f t="shared" si="2"/>
        <v>1.0484527726712793</v>
      </c>
      <c r="EZ1" s="71">
        <f t="shared" si="2"/>
        <v>1.0517149467634241</v>
      </c>
      <c r="FA1" s="71">
        <f t="shared" si="2"/>
        <v>1.04615795090562</v>
      </c>
      <c r="FB1" s="71">
        <f t="shared" si="2"/>
        <v>1.0453871216257995</v>
      </c>
      <c r="FC1" s="71">
        <f t="shared" si="2"/>
        <v>1.0393819590310649</v>
      </c>
      <c r="FD1" s="71">
        <f t="shared" si="2"/>
        <v>1.0459501896178374</v>
      </c>
      <c r="FE1" s="71">
        <f t="shared" si="2"/>
        <v>1.019490165817418</v>
      </c>
      <c r="FF1" s="71">
        <f t="shared" si="2"/>
        <v>1.0178940231102067</v>
      </c>
      <c r="FG1" s="71">
        <f t="shared" si="2"/>
        <v>1.0235963055835187</v>
      </c>
      <c r="FH1" s="71">
        <f t="shared" si="2"/>
        <v>1.0243945466530251</v>
      </c>
      <c r="FI1" s="71">
        <f t="shared" si="2"/>
        <v>1.0542055481705745</v>
      </c>
      <c r="FJ1" s="71">
        <f t="shared" si="2"/>
        <v>1.060897998608084</v>
      </c>
      <c r="FK1" s="71">
        <f t="shared" si="2"/>
        <v>1.022052913467896</v>
      </c>
      <c r="FL1" s="71">
        <f t="shared" si="2"/>
        <v>1.0885021571381692</v>
      </c>
      <c r="FM1" s="71">
        <f t="shared" si="2"/>
        <v>1.098975852307599</v>
      </c>
      <c r="FN1" s="71">
        <f t="shared" si="2"/>
        <v>1.0796905152573193</v>
      </c>
      <c r="FO1" s="71">
        <f t="shared" si="2"/>
        <v>1.0852666134944866</v>
      </c>
      <c r="FP1" s="71">
        <f t="shared" si="2"/>
        <v>1.0864821784807506</v>
      </c>
      <c r="FQ1" s="71">
        <f t="shared" si="2"/>
        <v>1.0940935224108765</v>
      </c>
      <c r="FR1" s="71">
        <f t="shared" si="2"/>
        <v>1.0938049457231216</v>
      </c>
      <c r="FS1" s="71">
        <f t="shared" si="2"/>
        <v>1.0294511259109373</v>
      </c>
      <c r="FT1" s="71">
        <f t="shared" si="2"/>
        <v>1.0174955318760623</v>
      </c>
      <c r="FU1" s="71">
        <f t="shared" si="2"/>
        <v>1.0332793741601956</v>
      </c>
      <c r="FV1" s="71">
        <f t="shared" si="2"/>
        <v>1.0164189570061206</v>
      </c>
      <c r="FW1" s="71">
        <f t="shared" si="2"/>
        <v>1.024735964359115</v>
      </c>
      <c r="FX1" s="71">
        <f t="shared" si="2"/>
        <v>1.0205703752565296</v>
      </c>
      <c r="FY1" s="71">
        <f t="shared" si="2"/>
        <v>1.0290289001795063</v>
      </c>
      <c r="FZ1" s="71">
        <f t="shared" si="2"/>
        <v>1.0337127957473446</v>
      </c>
      <c r="GA1" s="71">
        <f t="shared" si="2"/>
        <v>1.0322569013581699</v>
      </c>
      <c r="GB1" s="71">
        <f t="shared" si="2"/>
        <v>1.0391649153363405</v>
      </c>
      <c r="GC1" s="71">
        <f t="shared" si="2"/>
        <v>1.0352148701584156</v>
      </c>
      <c r="GD1" s="71">
        <f t="shared" si="2"/>
        <v>1.0310356029061476</v>
      </c>
      <c r="GE1" s="71">
        <f t="shared" si="2"/>
        <v>1.035837494211878</v>
      </c>
      <c r="GF1" s="71">
        <f t="shared" si="2"/>
        <v>1.0390598126539157</v>
      </c>
      <c r="GG1" s="71">
        <f t="shared" si="2"/>
        <v>1.0807660078984376</v>
      </c>
      <c r="GH1" s="71">
        <f t="shared" si="2"/>
        <v>1.0819933124120042</v>
      </c>
      <c r="GI1" s="71">
        <f t="shared" si="2"/>
        <v>1.0876741946519677</v>
      </c>
      <c r="GJ1" s="71">
        <f t="shared" si="2"/>
        <v>1.0799903432543079</v>
      </c>
      <c r="GK1" s="71">
        <f t="shared" si="2"/>
        <v>1.0816196329719305</v>
      </c>
      <c r="GL1" s="71">
        <f t="shared" si="2"/>
        <v>1.0509740152442613</v>
      </c>
      <c r="GM1" s="71">
        <f t="shared" si="2"/>
        <v>1.0476898424672012</v>
      </c>
      <c r="GN1" s="71">
        <f t="shared" ref="GN1:IY1" si="3">SUMPRODUCT(GN4:GN152,$A$4:$A$152)</f>
        <v>1.0464332885391725</v>
      </c>
      <c r="GO1" s="71">
        <f t="shared" si="3"/>
        <v>1.0282194739426938</v>
      </c>
      <c r="GP1" s="71">
        <f t="shared" si="3"/>
        <v>1.0351500242984908</v>
      </c>
      <c r="GQ1" s="71">
        <f t="shared" si="3"/>
        <v>1.0397750276630315</v>
      </c>
      <c r="GR1" s="71">
        <f t="shared" si="3"/>
        <v>1.0244326259677807</v>
      </c>
      <c r="GS1" s="71">
        <f t="shared" si="3"/>
        <v>1.0336451897296943</v>
      </c>
      <c r="GT1" s="71">
        <f t="shared" si="3"/>
        <v>1.0239227450802673</v>
      </c>
      <c r="GU1" s="71">
        <f t="shared" si="3"/>
        <v>1.0241194494756345</v>
      </c>
      <c r="GV1" s="71">
        <f t="shared" si="3"/>
        <v>1.0429355374907676</v>
      </c>
      <c r="GW1" s="71">
        <f t="shared" si="3"/>
        <v>1.0940472308712836</v>
      </c>
      <c r="GX1" s="71">
        <f t="shared" si="3"/>
        <v>1.0978408936199295</v>
      </c>
      <c r="GY1" s="71">
        <f t="shared" si="3"/>
        <v>1.0905262996334404</v>
      </c>
      <c r="GZ1" s="71">
        <f t="shared" si="3"/>
        <v>1.1454252906877673</v>
      </c>
      <c r="HA1" s="71">
        <f t="shared" si="3"/>
        <v>1.155014199067772</v>
      </c>
      <c r="HB1" s="71">
        <f t="shared" si="3"/>
        <v>1.1319840455204258</v>
      </c>
      <c r="HC1" s="71">
        <f t="shared" si="3"/>
        <v>1.1443426423919947</v>
      </c>
      <c r="HD1" s="71">
        <f t="shared" si="3"/>
        <v>1.1400671101621767</v>
      </c>
      <c r="HE1" s="71">
        <f t="shared" si="3"/>
        <v>1.1393754615761367</v>
      </c>
      <c r="HF1" s="71">
        <f t="shared" si="3"/>
        <v>1.138143142188073</v>
      </c>
      <c r="HG1" s="71">
        <f t="shared" si="3"/>
        <v>1.1250816024924295</v>
      </c>
      <c r="HH1" s="71">
        <f t="shared" si="3"/>
        <v>1.1333508146191367</v>
      </c>
      <c r="HI1" s="71">
        <f t="shared" si="3"/>
        <v>1.1288642179425339</v>
      </c>
      <c r="HJ1" s="71">
        <f t="shared" si="3"/>
        <v>1.1385837219646211</v>
      </c>
      <c r="HK1" s="71">
        <f t="shared" si="3"/>
        <v>1.0449551666689647</v>
      </c>
      <c r="HL1" s="71">
        <f t="shared" si="3"/>
        <v>1.0499083022112317</v>
      </c>
      <c r="HM1" s="71">
        <f t="shared" si="3"/>
        <v>1.051612612925056</v>
      </c>
      <c r="HN1" s="71">
        <f t="shared" si="3"/>
        <v>1.0521317566500323</v>
      </c>
      <c r="HO1" s="71">
        <f t="shared" si="3"/>
        <v>1.0523114839694059</v>
      </c>
      <c r="HP1" s="71">
        <f t="shared" si="3"/>
        <v>1.0567429073184544</v>
      </c>
      <c r="HQ1" s="71">
        <f t="shared" si="3"/>
        <v>1.0568806664481973</v>
      </c>
      <c r="HR1" s="71">
        <f t="shared" si="3"/>
        <v>1.0635370812492879</v>
      </c>
      <c r="HS1" s="71">
        <f t="shared" si="3"/>
        <v>1.1187832370876254</v>
      </c>
      <c r="HT1" s="71">
        <f t="shared" si="3"/>
        <v>1.0895307703313442</v>
      </c>
      <c r="HU1" s="71">
        <f t="shared" si="3"/>
        <v>1.072647082542475</v>
      </c>
      <c r="HV1" s="71">
        <f t="shared" si="3"/>
        <v>1.0573161188325049</v>
      </c>
      <c r="HW1" s="71">
        <f t="shared" si="3"/>
        <v>1.0434336498877794</v>
      </c>
      <c r="HX1" s="71">
        <f t="shared" si="3"/>
        <v>1.044306271896672</v>
      </c>
      <c r="HY1" s="71">
        <f t="shared" si="3"/>
        <v>1.0426544075028026</v>
      </c>
      <c r="HZ1" s="71">
        <f t="shared" si="3"/>
        <v>1.0439576477511894</v>
      </c>
      <c r="IA1" s="71">
        <f t="shared" si="3"/>
        <v>1.0451505396434144</v>
      </c>
      <c r="IB1" s="71">
        <f t="shared" si="3"/>
        <v>1.0435230750724944</v>
      </c>
      <c r="IC1" s="71">
        <f t="shared" si="3"/>
        <v>1.1475571735677421</v>
      </c>
      <c r="ID1" s="71">
        <f t="shared" si="3"/>
        <v>1.1331753411211929</v>
      </c>
      <c r="IE1" s="71">
        <f t="shared" si="3"/>
        <v>1.1351544896893346</v>
      </c>
      <c r="IF1" s="71">
        <f t="shared" si="3"/>
        <v>1.1263463520984636</v>
      </c>
      <c r="IG1" s="71">
        <f t="shared" si="3"/>
        <v>1.0900904547160859</v>
      </c>
      <c r="IH1" s="71">
        <f t="shared" si="3"/>
        <v>1.0887992073735635</v>
      </c>
      <c r="II1" s="71">
        <f t="shared" si="3"/>
        <v>1.0442420954934524</v>
      </c>
      <c r="IJ1" s="71">
        <f t="shared" si="3"/>
        <v>1.0396011335936708</v>
      </c>
      <c r="IK1" s="71">
        <f t="shared" si="3"/>
        <v>1.0400201066053196</v>
      </c>
      <c r="IL1" s="71">
        <f t="shared" si="3"/>
        <v>1.0408156867106391</v>
      </c>
      <c r="IM1" s="71">
        <f t="shared" si="3"/>
        <v>1.0398681170988537</v>
      </c>
      <c r="IN1" s="71">
        <f t="shared" si="3"/>
        <v>1.0396684515079919</v>
      </c>
      <c r="IO1" s="71">
        <f t="shared" si="3"/>
        <v>1.039904901313955</v>
      </c>
      <c r="IP1" s="71">
        <f t="shared" si="3"/>
        <v>1.0401459073148653</v>
      </c>
      <c r="IQ1" s="71">
        <f t="shared" si="3"/>
        <v>1.0403943265013762</v>
      </c>
      <c r="IR1" s="71">
        <f t="shared" si="3"/>
        <v>1.0405275269403069</v>
      </c>
      <c r="IS1" s="71">
        <f t="shared" si="3"/>
        <v>1.0369651481277133</v>
      </c>
      <c r="IT1" s="71">
        <f t="shared" si="3"/>
        <v>1.0264693638088425</v>
      </c>
      <c r="IU1" s="71">
        <f t="shared" si="3"/>
        <v>1.0268305868112857</v>
      </c>
      <c r="IV1" s="71">
        <f t="shared" si="3"/>
        <v>1.0277130450553327</v>
      </c>
      <c r="IW1" s="71">
        <f t="shared" si="3"/>
        <v>1.0268650569822784</v>
      </c>
      <c r="IX1" s="71">
        <f t="shared" si="3"/>
        <v>1.0262611852569625</v>
      </c>
      <c r="IY1" s="71">
        <f t="shared" si="3"/>
        <v>1.0230766700705056</v>
      </c>
      <c r="IZ1" s="71">
        <f t="shared" ref="IZ1:KZ1" si="4">SUMPRODUCT(IZ4:IZ152,$A$4:$A$152)</f>
        <v>1.0240666526913424</v>
      </c>
      <c r="JA1" s="71">
        <f t="shared" si="4"/>
        <v>1.0229041058762622</v>
      </c>
      <c r="JB1" s="71">
        <f t="shared" si="4"/>
        <v>1.0233191424187906</v>
      </c>
      <c r="JC1" s="71">
        <f t="shared" si="4"/>
        <v>1.0273944508432633</v>
      </c>
      <c r="JD1" s="71">
        <f t="shared" si="4"/>
        <v>1.027684617919836</v>
      </c>
      <c r="JE1" s="71">
        <f t="shared" si="4"/>
        <v>1.0258302271530313</v>
      </c>
      <c r="JF1" s="71">
        <f t="shared" si="4"/>
        <v>1.0243740689929766</v>
      </c>
      <c r="JG1" s="71">
        <f t="shared" si="4"/>
        <v>1.0438106161155594</v>
      </c>
      <c r="JH1" s="71">
        <f t="shared" si="4"/>
        <v>1.0515962821575702</v>
      </c>
      <c r="JI1" s="71">
        <f t="shared" si="4"/>
        <v>1.0374780049360619</v>
      </c>
      <c r="JJ1" s="71">
        <f t="shared" si="4"/>
        <v>1.0412848731401723</v>
      </c>
      <c r="JK1" s="71">
        <f t="shared" si="4"/>
        <v>1.0448764084421525</v>
      </c>
      <c r="JL1" s="71">
        <f t="shared" si="4"/>
        <v>1.0394497042393644</v>
      </c>
      <c r="JM1" s="71">
        <f t="shared" si="4"/>
        <v>1.0358049870471575</v>
      </c>
      <c r="JN1" s="71">
        <f t="shared" si="4"/>
        <v>1.0301360732917555</v>
      </c>
      <c r="JO1" s="71">
        <f t="shared" si="4"/>
        <v>1.0303152077168525</v>
      </c>
      <c r="JP1" s="71">
        <f t="shared" si="4"/>
        <v>1.0317104312443999</v>
      </c>
      <c r="JQ1" s="71">
        <f t="shared" si="4"/>
        <v>1.0340042096410118</v>
      </c>
      <c r="JR1" s="71">
        <f t="shared" si="4"/>
        <v>1.032606568956516</v>
      </c>
      <c r="JS1" s="71">
        <f t="shared" si="4"/>
        <v>1.0275325385016656</v>
      </c>
      <c r="JT1" s="71">
        <f t="shared" si="4"/>
        <v>1.1741382332288435</v>
      </c>
      <c r="JU1" s="71">
        <f t="shared" si="4"/>
        <v>1.1592521311792792</v>
      </c>
      <c r="JV1" s="71">
        <f t="shared" si="4"/>
        <v>1.1692062683092697</v>
      </c>
      <c r="JW1" s="71">
        <f t="shared" si="4"/>
        <v>1.1558584481731047</v>
      </c>
      <c r="JX1" s="71">
        <f t="shared" si="4"/>
        <v>1.1634274287823887</v>
      </c>
      <c r="JY1" s="71">
        <f t="shared" si="4"/>
        <v>1.1574715490536005</v>
      </c>
      <c r="JZ1" s="71">
        <f t="shared" si="4"/>
        <v>1.1750193010359069</v>
      </c>
      <c r="KA1" s="71">
        <f t="shared" si="4"/>
        <v>1.1560632809038753</v>
      </c>
      <c r="KB1" s="71">
        <f t="shared" si="4"/>
        <v>1.163342653362879</v>
      </c>
      <c r="KC1" s="71">
        <f t="shared" si="4"/>
        <v>1.1699367603965858</v>
      </c>
      <c r="KD1" s="71">
        <f t="shared" si="4"/>
        <v>1.157995135348852</v>
      </c>
      <c r="KE1" s="71">
        <f t="shared" si="4"/>
        <v>1.1669580507207831</v>
      </c>
      <c r="KF1" s="71">
        <f t="shared" si="4"/>
        <v>1.1645630790242132</v>
      </c>
      <c r="KG1" s="71">
        <f t="shared" si="4"/>
        <v>1.1726955468693856</v>
      </c>
      <c r="KH1" s="71">
        <f t="shared" si="4"/>
        <v>1.1608880674208497</v>
      </c>
      <c r="KI1" s="71">
        <f t="shared" si="4"/>
        <v>1.1555904210590884</v>
      </c>
      <c r="KJ1" s="71">
        <f t="shared" si="4"/>
        <v>1.1582566004119419</v>
      </c>
      <c r="KK1" s="71">
        <f t="shared" si="4"/>
        <v>1.1632131766134461</v>
      </c>
      <c r="KL1" s="71">
        <f t="shared" si="4"/>
        <v>1.1772865983776581</v>
      </c>
      <c r="KM1" s="71">
        <f t="shared" si="4"/>
        <v>1.1642598526145667</v>
      </c>
      <c r="KN1" s="71">
        <f t="shared" si="4"/>
        <v>1.1547869985166752</v>
      </c>
      <c r="KO1" s="71">
        <f t="shared" si="4"/>
        <v>1.1585384590263692</v>
      </c>
      <c r="KP1" s="71">
        <f t="shared" si="4"/>
        <v>1.1575471231554963</v>
      </c>
      <c r="KQ1" s="71">
        <f t="shared" si="4"/>
        <v>1.15561223423265</v>
      </c>
      <c r="KR1" s="71">
        <f t="shared" si="4"/>
        <v>1.1632125591000437</v>
      </c>
      <c r="KS1" s="71">
        <f t="shared" si="4"/>
        <v>1.1616079123827558</v>
      </c>
      <c r="KT1" s="71">
        <f t="shared" si="4"/>
        <v>1.1599165642759584</v>
      </c>
      <c r="KU1" s="71">
        <f t="shared" si="4"/>
        <v>1.1590836406216338</v>
      </c>
      <c r="KV1" s="71">
        <f t="shared" si="4"/>
        <v>1.1549797601222296</v>
      </c>
      <c r="KW1" s="71">
        <f t="shared" si="4"/>
        <v>1.16365529816321</v>
      </c>
      <c r="KX1" s="71">
        <f t="shared" si="4"/>
        <v>1.1641387869273032</v>
      </c>
      <c r="KY1" s="71">
        <f t="shared" si="4"/>
        <v>1.1568148937866805</v>
      </c>
      <c r="KZ1" s="71">
        <f t="shared" si="4"/>
        <v>1.1668976834957552</v>
      </c>
    </row>
    <row r="2" spans="1:312" ht="90.75" customHeight="1" thickBot="1" x14ac:dyDescent="0.25">
      <c r="B2" s="59" t="s">
        <v>13344</v>
      </c>
      <c r="C2" s="53" t="s">
        <v>7294</v>
      </c>
      <c r="D2" s="72" t="s">
        <v>786</v>
      </c>
      <c r="E2" s="72" t="s">
        <v>785</v>
      </c>
      <c r="F2" s="72" t="s">
        <v>784</v>
      </c>
      <c r="G2" s="72" t="s">
        <v>783</v>
      </c>
      <c r="H2" s="72" t="s">
        <v>782</v>
      </c>
      <c r="I2" s="72" t="s">
        <v>781</v>
      </c>
      <c r="J2" s="72" t="s">
        <v>780</v>
      </c>
      <c r="K2" s="72" t="s">
        <v>779</v>
      </c>
      <c r="L2" s="72" t="s">
        <v>778</v>
      </c>
      <c r="M2" s="72" t="s">
        <v>777</v>
      </c>
      <c r="N2" s="72" t="s">
        <v>776</v>
      </c>
      <c r="O2" s="72" t="s">
        <v>775</v>
      </c>
      <c r="P2" s="72" t="s">
        <v>774</v>
      </c>
      <c r="Q2" s="72" t="s">
        <v>773</v>
      </c>
      <c r="R2" s="72" t="s">
        <v>772</v>
      </c>
      <c r="S2" s="72" t="s">
        <v>771</v>
      </c>
      <c r="T2" s="72" t="s">
        <v>770</v>
      </c>
      <c r="U2" s="72" t="s">
        <v>769</v>
      </c>
      <c r="V2" s="72" t="s">
        <v>768</v>
      </c>
      <c r="W2" s="72" t="s">
        <v>767</v>
      </c>
      <c r="X2" s="72" t="s">
        <v>766</v>
      </c>
      <c r="Y2" s="72" t="s">
        <v>765</v>
      </c>
      <c r="Z2" s="72" t="s">
        <v>764</v>
      </c>
      <c r="AA2" s="72" t="s">
        <v>763</v>
      </c>
      <c r="AB2" s="72" t="s">
        <v>762</v>
      </c>
      <c r="AC2" s="72" t="s">
        <v>761</v>
      </c>
      <c r="AD2" s="72" t="s">
        <v>760</v>
      </c>
      <c r="AE2" s="72" t="s">
        <v>759</v>
      </c>
      <c r="AF2" s="72" t="s">
        <v>758</v>
      </c>
      <c r="AG2" s="72" t="s">
        <v>757</v>
      </c>
      <c r="AH2" s="72" t="s">
        <v>756</v>
      </c>
      <c r="AI2" s="72" t="s">
        <v>755</v>
      </c>
      <c r="AJ2" s="72" t="s">
        <v>754</v>
      </c>
      <c r="AK2" s="72" t="s">
        <v>753</v>
      </c>
      <c r="AL2" s="72" t="s">
        <v>752</v>
      </c>
      <c r="AM2" s="72" t="s">
        <v>751</v>
      </c>
      <c r="AN2" s="72" t="s">
        <v>750</v>
      </c>
      <c r="AO2" s="72" t="s">
        <v>749</v>
      </c>
      <c r="AP2" s="72" t="s">
        <v>748</v>
      </c>
      <c r="AQ2" s="72" t="s">
        <v>747</v>
      </c>
      <c r="AR2" s="72" t="s">
        <v>746</v>
      </c>
      <c r="AS2" s="72" t="s">
        <v>745</v>
      </c>
      <c r="AT2" s="72" t="s">
        <v>744</v>
      </c>
      <c r="AU2" s="72" t="s">
        <v>743</v>
      </c>
      <c r="AV2" s="72" t="s">
        <v>742</v>
      </c>
      <c r="AW2" s="72" t="s">
        <v>741</v>
      </c>
      <c r="AX2" s="72" t="s">
        <v>740</v>
      </c>
      <c r="AY2" s="72" t="s">
        <v>739</v>
      </c>
      <c r="AZ2" s="72" t="s">
        <v>738</v>
      </c>
      <c r="BA2" s="72" t="s">
        <v>737</v>
      </c>
      <c r="BB2" s="72" t="s">
        <v>736</v>
      </c>
      <c r="BC2" s="72" t="s">
        <v>735</v>
      </c>
      <c r="BD2" s="72" t="s">
        <v>734</v>
      </c>
      <c r="BE2" s="72" t="s">
        <v>733</v>
      </c>
      <c r="BF2" s="72" t="s">
        <v>732</v>
      </c>
      <c r="BG2" s="72" t="s">
        <v>731</v>
      </c>
      <c r="BH2" s="72" t="s">
        <v>730</v>
      </c>
      <c r="BI2" s="72" t="s">
        <v>729</v>
      </c>
      <c r="BJ2" s="72" t="s">
        <v>728</v>
      </c>
      <c r="BK2" s="72" t="s">
        <v>727</v>
      </c>
      <c r="BL2" s="72" t="s">
        <v>726</v>
      </c>
      <c r="BM2" s="72" t="s">
        <v>725</v>
      </c>
      <c r="BN2" s="72" t="s">
        <v>724</v>
      </c>
      <c r="BO2" s="72" t="s">
        <v>723</v>
      </c>
      <c r="BP2" s="72" t="s">
        <v>722</v>
      </c>
      <c r="BQ2" s="72" t="s">
        <v>721</v>
      </c>
      <c r="BR2" s="72" t="s">
        <v>720</v>
      </c>
      <c r="BS2" s="72" t="s">
        <v>719</v>
      </c>
      <c r="BT2" s="72" t="s">
        <v>718</v>
      </c>
      <c r="BU2" s="72" t="s">
        <v>717</v>
      </c>
      <c r="BV2" s="72" t="s">
        <v>716</v>
      </c>
      <c r="BW2" s="72" t="s">
        <v>715</v>
      </c>
      <c r="BX2" s="72" t="s">
        <v>714</v>
      </c>
      <c r="BY2" s="72" t="s">
        <v>713</v>
      </c>
      <c r="BZ2" s="72" t="s">
        <v>712</v>
      </c>
      <c r="CA2" s="72" t="s">
        <v>711</v>
      </c>
      <c r="CB2" s="72" t="s">
        <v>710</v>
      </c>
      <c r="CC2" s="72" t="s">
        <v>709</v>
      </c>
      <c r="CD2" s="72" t="s">
        <v>708</v>
      </c>
      <c r="CE2" s="72" t="s">
        <v>707</v>
      </c>
      <c r="CF2" s="72" t="s">
        <v>706</v>
      </c>
      <c r="CG2" s="72" t="s">
        <v>705</v>
      </c>
      <c r="CH2" s="72" t="s">
        <v>704</v>
      </c>
      <c r="CI2" s="72" t="s">
        <v>703</v>
      </c>
      <c r="CJ2" s="72" t="s">
        <v>702</v>
      </c>
      <c r="CK2" s="72" t="s">
        <v>701</v>
      </c>
      <c r="CL2" s="72" t="s">
        <v>700</v>
      </c>
      <c r="CM2" s="72" t="s">
        <v>699</v>
      </c>
      <c r="CN2" s="72" t="s">
        <v>698</v>
      </c>
      <c r="CO2" s="72" t="s">
        <v>697</v>
      </c>
      <c r="CP2" s="72" t="s">
        <v>696</v>
      </c>
      <c r="CQ2" s="72" t="s">
        <v>695</v>
      </c>
      <c r="CR2" s="72" t="s">
        <v>694</v>
      </c>
      <c r="CS2" s="72" t="s">
        <v>693</v>
      </c>
      <c r="CT2" s="72" t="s">
        <v>692</v>
      </c>
      <c r="CU2" s="72" t="s">
        <v>691</v>
      </c>
      <c r="CV2" s="72" t="s">
        <v>690</v>
      </c>
      <c r="CW2" s="72" t="s">
        <v>689</v>
      </c>
      <c r="CX2" s="72" t="s">
        <v>688</v>
      </c>
      <c r="CY2" s="72" t="s">
        <v>687</v>
      </c>
      <c r="CZ2" s="72" t="s">
        <v>686</v>
      </c>
      <c r="DA2" s="72" t="s">
        <v>685</v>
      </c>
      <c r="DB2" s="72" t="s">
        <v>684</v>
      </c>
      <c r="DC2" s="72" t="s">
        <v>683</v>
      </c>
      <c r="DD2" s="72" t="s">
        <v>682</v>
      </c>
      <c r="DE2" s="72" t="s">
        <v>681</v>
      </c>
      <c r="DF2" s="72" t="s">
        <v>680</v>
      </c>
      <c r="DG2" s="72" t="s">
        <v>679</v>
      </c>
      <c r="DH2" s="72" t="s">
        <v>678</v>
      </c>
      <c r="DI2" s="72" t="s">
        <v>677</v>
      </c>
      <c r="DJ2" s="72" t="s">
        <v>676</v>
      </c>
      <c r="DK2" s="72" t="s">
        <v>675</v>
      </c>
      <c r="DL2" s="72" t="s">
        <v>674</v>
      </c>
      <c r="DM2" s="72" t="s">
        <v>673</v>
      </c>
      <c r="DN2" s="72" t="s">
        <v>672</v>
      </c>
      <c r="DO2" s="72" t="s">
        <v>671</v>
      </c>
      <c r="DP2" s="72" t="s">
        <v>670</v>
      </c>
      <c r="DQ2" s="72" t="s">
        <v>669</v>
      </c>
      <c r="DR2" s="72" t="s">
        <v>668</v>
      </c>
      <c r="DS2" s="72" t="s">
        <v>667</v>
      </c>
      <c r="DT2" s="72" t="s">
        <v>666</v>
      </c>
      <c r="DU2" s="72" t="s">
        <v>665</v>
      </c>
      <c r="DV2" s="72" t="s">
        <v>664</v>
      </c>
      <c r="DW2" s="72" t="s">
        <v>663</v>
      </c>
      <c r="DX2" s="72" t="s">
        <v>662</v>
      </c>
      <c r="DY2" s="72" t="s">
        <v>661</v>
      </c>
      <c r="DZ2" s="72" t="s">
        <v>660</v>
      </c>
      <c r="EA2" s="72" t="s">
        <v>659</v>
      </c>
      <c r="EB2" s="72" t="s">
        <v>658</v>
      </c>
      <c r="EC2" s="72" t="s">
        <v>657</v>
      </c>
      <c r="ED2" s="72" t="s">
        <v>656</v>
      </c>
      <c r="EE2" s="72" t="s">
        <v>655</v>
      </c>
      <c r="EF2" s="72" t="s">
        <v>654</v>
      </c>
      <c r="EG2" s="72" t="s">
        <v>653</v>
      </c>
      <c r="EH2" s="72" t="s">
        <v>652</v>
      </c>
      <c r="EI2" s="72" t="s">
        <v>651</v>
      </c>
      <c r="EJ2" s="72" t="s">
        <v>650</v>
      </c>
      <c r="EK2" s="72" t="s">
        <v>649</v>
      </c>
      <c r="EL2" s="72" t="s">
        <v>648</v>
      </c>
      <c r="EM2" s="72" t="s">
        <v>647</v>
      </c>
      <c r="EN2" s="72" t="s">
        <v>646</v>
      </c>
      <c r="EO2" s="72" t="s">
        <v>645</v>
      </c>
      <c r="EP2" s="72" t="s">
        <v>644</v>
      </c>
      <c r="EQ2" s="72" t="s">
        <v>643</v>
      </c>
      <c r="ER2" s="72" t="s">
        <v>642</v>
      </c>
      <c r="ES2" s="72" t="s">
        <v>641</v>
      </c>
      <c r="ET2" s="72" t="s">
        <v>640</v>
      </c>
      <c r="EU2" s="72" t="s">
        <v>639</v>
      </c>
      <c r="EV2" s="72" t="s">
        <v>638</v>
      </c>
      <c r="EW2" s="72" t="s">
        <v>637</v>
      </c>
      <c r="EX2" s="72" t="s">
        <v>636</v>
      </c>
      <c r="EY2" s="72" t="s">
        <v>635</v>
      </c>
      <c r="EZ2" s="72" t="s">
        <v>634</v>
      </c>
      <c r="FA2" s="72" t="s">
        <v>633</v>
      </c>
      <c r="FB2" s="72" t="s">
        <v>632</v>
      </c>
      <c r="FC2" s="72" t="s">
        <v>631</v>
      </c>
      <c r="FD2" s="72" t="s">
        <v>630</v>
      </c>
      <c r="FE2" s="72" t="s">
        <v>629</v>
      </c>
      <c r="FF2" s="72" t="s">
        <v>628</v>
      </c>
      <c r="FG2" s="72" t="s">
        <v>627</v>
      </c>
      <c r="FH2" s="72" t="s">
        <v>626</v>
      </c>
      <c r="FI2" s="72" t="s">
        <v>625</v>
      </c>
      <c r="FJ2" s="72" t="s">
        <v>624</v>
      </c>
      <c r="FK2" s="72" t="s">
        <v>623</v>
      </c>
      <c r="FL2" s="72" t="s">
        <v>622</v>
      </c>
      <c r="FM2" s="72" t="s">
        <v>621</v>
      </c>
      <c r="FN2" s="72" t="s">
        <v>620</v>
      </c>
      <c r="FO2" s="72" t="s">
        <v>619</v>
      </c>
      <c r="FP2" s="72" t="s">
        <v>618</v>
      </c>
      <c r="FQ2" s="72" t="s">
        <v>617</v>
      </c>
      <c r="FR2" s="72" t="s">
        <v>616</v>
      </c>
      <c r="FS2" s="72" t="s">
        <v>615</v>
      </c>
      <c r="FT2" s="72" t="s">
        <v>614</v>
      </c>
      <c r="FU2" s="72" t="s">
        <v>613</v>
      </c>
      <c r="FV2" s="72" t="s">
        <v>612</v>
      </c>
      <c r="FW2" s="72" t="s">
        <v>611</v>
      </c>
      <c r="FX2" s="72" t="s">
        <v>610</v>
      </c>
      <c r="FY2" s="72" t="s">
        <v>609</v>
      </c>
      <c r="FZ2" s="72" t="s">
        <v>608</v>
      </c>
      <c r="GA2" s="72" t="s">
        <v>607</v>
      </c>
      <c r="GB2" s="72" t="s">
        <v>606</v>
      </c>
      <c r="GC2" s="72" t="s">
        <v>605</v>
      </c>
      <c r="GD2" s="72" t="s">
        <v>604</v>
      </c>
      <c r="GE2" s="72" t="s">
        <v>603</v>
      </c>
      <c r="GF2" s="72" t="s">
        <v>602</v>
      </c>
      <c r="GG2" s="72" t="s">
        <v>601</v>
      </c>
      <c r="GH2" s="72" t="s">
        <v>600</v>
      </c>
      <c r="GI2" s="72" t="s">
        <v>599</v>
      </c>
      <c r="GJ2" s="72" t="s">
        <v>598</v>
      </c>
      <c r="GK2" s="72" t="s">
        <v>597</v>
      </c>
      <c r="GL2" s="72" t="s">
        <v>596</v>
      </c>
      <c r="GM2" s="72" t="s">
        <v>595</v>
      </c>
      <c r="GN2" s="72" t="s">
        <v>594</v>
      </c>
      <c r="GO2" s="72" t="s">
        <v>593</v>
      </c>
      <c r="GP2" s="72" t="s">
        <v>592</v>
      </c>
      <c r="GQ2" s="72" t="s">
        <v>591</v>
      </c>
      <c r="GR2" s="72" t="s">
        <v>590</v>
      </c>
      <c r="GS2" s="72" t="s">
        <v>589</v>
      </c>
      <c r="GT2" s="72" t="s">
        <v>588</v>
      </c>
      <c r="GU2" s="72" t="s">
        <v>587</v>
      </c>
      <c r="GV2" s="72" t="s">
        <v>586</v>
      </c>
      <c r="GW2" s="72" t="s">
        <v>585</v>
      </c>
      <c r="GX2" s="72" t="s">
        <v>584</v>
      </c>
      <c r="GY2" s="72" t="s">
        <v>583</v>
      </c>
      <c r="GZ2" s="72" t="s">
        <v>582</v>
      </c>
      <c r="HA2" s="72" t="s">
        <v>581</v>
      </c>
      <c r="HB2" s="72" t="s">
        <v>580</v>
      </c>
      <c r="HC2" s="72" t="s">
        <v>579</v>
      </c>
      <c r="HD2" s="72" t="s">
        <v>578</v>
      </c>
      <c r="HE2" s="72" t="s">
        <v>577</v>
      </c>
      <c r="HF2" s="72" t="s">
        <v>576</v>
      </c>
      <c r="HG2" s="72" t="s">
        <v>575</v>
      </c>
      <c r="HH2" s="72" t="s">
        <v>574</v>
      </c>
      <c r="HI2" s="72" t="s">
        <v>573</v>
      </c>
      <c r="HJ2" s="72" t="s">
        <v>572</v>
      </c>
      <c r="HK2" s="72" t="s">
        <v>571</v>
      </c>
      <c r="HL2" s="72" t="s">
        <v>570</v>
      </c>
      <c r="HM2" s="72" t="s">
        <v>569</v>
      </c>
      <c r="HN2" s="72" t="s">
        <v>568</v>
      </c>
      <c r="HO2" s="72" t="s">
        <v>567</v>
      </c>
      <c r="HP2" s="72" t="s">
        <v>566</v>
      </c>
      <c r="HQ2" s="72" t="s">
        <v>565</v>
      </c>
      <c r="HR2" s="72" t="s">
        <v>564</v>
      </c>
      <c r="HS2" s="72" t="s">
        <v>563</v>
      </c>
      <c r="HT2" s="72" t="s">
        <v>562</v>
      </c>
      <c r="HU2" s="72" t="s">
        <v>561</v>
      </c>
      <c r="HV2" s="72" t="s">
        <v>560</v>
      </c>
      <c r="HW2" s="72" t="s">
        <v>559</v>
      </c>
      <c r="HX2" s="72" t="s">
        <v>558</v>
      </c>
      <c r="HY2" s="72" t="s">
        <v>557</v>
      </c>
      <c r="HZ2" s="72" t="s">
        <v>556</v>
      </c>
      <c r="IA2" s="72" t="s">
        <v>555</v>
      </c>
      <c r="IB2" s="72" t="s">
        <v>554</v>
      </c>
      <c r="IC2" s="72" t="s">
        <v>553</v>
      </c>
      <c r="ID2" s="72" t="s">
        <v>552</v>
      </c>
      <c r="IE2" s="72" t="s">
        <v>551</v>
      </c>
      <c r="IF2" s="72" t="s">
        <v>550</v>
      </c>
      <c r="IG2" s="72" t="s">
        <v>549</v>
      </c>
      <c r="IH2" s="72" t="s">
        <v>548</v>
      </c>
      <c r="II2" s="72" t="s">
        <v>547</v>
      </c>
      <c r="IJ2" s="72" t="s">
        <v>546</v>
      </c>
      <c r="IK2" s="72" t="s">
        <v>545</v>
      </c>
      <c r="IL2" s="72" t="s">
        <v>544</v>
      </c>
      <c r="IM2" s="72" t="s">
        <v>543</v>
      </c>
      <c r="IN2" s="72" t="s">
        <v>542</v>
      </c>
      <c r="IO2" s="72" t="s">
        <v>541</v>
      </c>
      <c r="IP2" s="72" t="s">
        <v>540</v>
      </c>
      <c r="IQ2" s="72" t="s">
        <v>539</v>
      </c>
      <c r="IR2" s="72" t="s">
        <v>538</v>
      </c>
      <c r="IS2" s="72" t="s">
        <v>537</v>
      </c>
      <c r="IT2" s="72" t="s">
        <v>536</v>
      </c>
      <c r="IU2" s="72" t="s">
        <v>535</v>
      </c>
      <c r="IV2" s="72" t="s">
        <v>534</v>
      </c>
      <c r="IW2" s="72" t="s">
        <v>533</v>
      </c>
      <c r="IX2" s="72" t="s">
        <v>532</v>
      </c>
      <c r="IY2" s="72" t="s">
        <v>531</v>
      </c>
      <c r="IZ2" s="72" t="s">
        <v>530</v>
      </c>
      <c r="JA2" s="72" t="s">
        <v>529</v>
      </c>
      <c r="JB2" s="72" t="s">
        <v>528</v>
      </c>
      <c r="JC2" s="72" t="s">
        <v>527</v>
      </c>
      <c r="JD2" s="72" t="s">
        <v>526</v>
      </c>
      <c r="JE2" s="72" t="s">
        <v>525</v>
      </c>
      <c r="JF2" s="72" t="s">
        <v>524</v>
      </c>
      <c r="JG2" s="72" t="s">
        <v>523</v>
      </c>
      <c r="JH2" s="72" t="s">
        <v>522</v>
      </c>
      <c r="JI2" s="72" t="s">
        <v>521</v>
      </c>
      <c r="JJ2" s="72" t="s">
        <v>520</v>
      </c>
      <c r="JK2" s="72" t="s">
        <v>519</v>
      </c>
      <c r="JL2" s="72" t="s">
        <v>518</v>
      </c>
      <c r="JM2" s="72" t="s">
        <v>517</v>
      </c>
      <c r="JN2" s="72" t="s">
        <v>516</v>
      </c>
      <c r="JO2" s="72" t="s">
        <v>515</v>
      </c>
      <c r="JP2" s="72" t="s">
        <v>514</v>
      </c>
      <c r="JQ2" s="72" t="s">
        <v>513</v>
      </c>
      <c r="JR2" s="72" t="s">
        <v>512</v>
      </c>
      <c r="JS2" s="72" t="s">
        <v>511</v>
      </c>
      <c r="JT2" s="72" t="s">
        <v>510</v>
      </c>
      <c r="JU2" s="72" t="s">
        <v>509</v>
      </c>
      <c r="JV2" s="72" t="s">
        <v>508</v>
      </c>
      <c r="JW2" s="72" t="s">
        <v>507</v>
      </c>
      <c r="JX2" s="72" t="s">
        <v>506</v>
      </c>
      <c r="JY2" s="72" t="s">
        <v>505</v>
      </c>
      <c r="JZ2" s="72" t="s">
        <v>504</v>
      </c>
      <c r="KA2" s="72" t="s">
        <v>503</v>
      </c>
      <c r="KB2" s="72" t="s">
        <v>502</v>
      </c>
      <c r="KC2" s="72" t="s">
        <v>501</v>
      </c>
      <c r="KD2" s="72" t="s">
        <v>500</v>
      </c>
      <c r="KE2" s="72" t="s">
        <v>499</v>
      </c>
      <c r="KF2" s="72" t="s">
        <v>498</v>
      </c>
      <c r="KG2" s="72" t="s">
        <v>497</v>
      </c>
      <c r="KH2" s="72" t="s">
        <v>496</v>
      </c>
      <c r="KI2" s="72" t="s">
        <v>495</v>
      </c>
      <c r="KJ2" s="72" t="s">
        <v>494</v>
      </c>
      <c r="KK2" s="72" t="s">
        <v>493</v>
      </c>
      <c r="KL2" s="72" t="s">
        <v>492</v>
      </c>
      <c r="KM2" s="72" t="s">
        <v>491</v>
      </c>
      <c r="KN2" s="72" t="s">
        <v>490</v>
      </c>
      <c r="KO2" s="72" t="s">
        <v>489</v>
      </c>
      <c r="KP2" s="72" t="s">
        <v>488</v>
      </c>
      <c r="KQ2" s="72" t="s">
        <v>487</v>
      </c>
      <c r="KR2" s="72" t="s">
        <v>486</v>
      </c>
      <c r="KS2" s="72" t="s">
        <v>485</v>
      </c>
      <c r="KT2" s="72" t="s">
        <v>484</v>
      </c>
      <c r="KU2" s="72" t="s">
        <v>483</v>
      </c>
      <c r="KV2" s="72" t="s">
        <v>482</v>
      </c>
      <c r="KW2" s="72" t="s">
        <v>481</v>
      </c>
      <c r="KX2" s="72" t="s">
        <v>480</v>
      </c>
      <c r="KY2" s="72" t="s">
        <v>479</v>
      </c>
      <c r="KZ2" s="72" t="s">
        <v>478</v>
      </c>
    </row>
    <row r="3" spans="1:312" s="55" customFormat="1" ht="39.75" customHeight="1" thickBot="1" x14ac:dyDescent="0.3">
      <c r="A3" s="62" t="s">
        <v>13257</v>
      </c>
      <c r="B3" s="54" t="s">
        <v>13266</v>
      </c>
      <c r="C3" s="94"/>
      <c r="D3" s="61" t="s">
        <v>477</v>
      </c>
      <c r="E3" s="61" t="s">
        <v>476</v>
      </c>
      <c r="F3" s="61" t="s">
        <v>475</v>
      </c>
      <c r="G3" s="61" t="s">
        <v>474</v>
      </c>
      <c r="H3" s="61" t="s">
        <v>473</v>
      </c>
      <c r="I3" s="61" t="s">
        <v>472</v>
      </c>
      <c r="J3" s="61" t="s">
        <v>471</v>
      </c>
      <c r="K3" s="61" t="s">
        <v>470</v>
      </c>
      <c r="L3" s="61" t="s">
        <v>469</v>
      </c>
      <c r="M3" s="61" t="s">
        <v>468</v>
      </c>
      <c r="N3" s="61" t="s">
        <v>467</v>
      </c>
      <c r="O3" s="61" t="s">
        <v>466</v>
      </c>
      <c r="P3" s="61" t="s">
        <v>465</v>
      </c>
      <c r="Q3" s="61" t="s">
        <v>464</v>
      </c>
      <c r="R3" s="61" t="s">
        <v>463</v>
      </c>
      <c r="S3" s="61" t="s">
        <v>462</v>
      </c>
      <c r="T3" s="61" t="s">
        <v>461</v>
      </c>
      <c r="U3" s="61" t="s">
        <v>460</v>
      </c>
      <c r="V3" s="61" t="s">
        <v>459</v>
      </c>
      <c r="W3" s="61" t="s">
        <v>458</v>
      </c>
      <c r="X3" s="61" t="s">
        <v>457</v>
      </c>
      <c r="Y3" s="61" t="s">
        <v>456</v>
      </c>
      <c r="Z3" s="61" t="s">
        <v>455</v>
      </c>
      <c r="AA3" s="61" t="s">
        <v>454</v>
      </c>
      <c r="AB3" s="61" t="s">
        <v>453</v>
      </c>
      <c r="AC3" s="61" t="s">
        <v>452</v>
      </c>
      <c r="AD3" s="61" t="s">
        <v>451</v>
      </c>
      <c r="AE3" s="61" t="s">
        <v>450</v>
      </c>
      <c r="AF3" s="61" t="s">
        <v>449</v>
      </c>
      <c r="AG3" s="61" t="s">
        <v>448</v>
      </c>
      <c r="AH3" s="61" t="s">
        <v>447</v>
      </c>
      <c r="AI3" s="61" t="s">
        <v>446</v>
      </c>
      <c r="AJ3" s="61" t="s">
        <v>445</v>
      </c>
      <c r="AK3" s="61" t="s">
        <v>444</v>
      </c>
      <c r="AL3" s="61" t="s">
        <v>443</v>
      </c>
      <c r="AM3" s="61" t="s">
        <v>442</v>
      </c>
      <c r="AN3" s="61" t="s">
        <v>441</v>
      </c>
      <c r="AO3" s="61" t="s">
        <v>440</v>
      </c>
      <c r="AP3" s="61" t="s">
        <v>439</v>
      </c>
      <c r="AQ3" s="61" t="s">
        <v>438</v>
      </c>
      <c r="AR3" s="61" t="s">
        <v>437</v>
      </c>
      <c r="AS3" s="61" t="s">
        <v>436</v>
      </c>
      <c r="AT3" s="61" t="s">
        <v>435</v>
      </c>
      <c r="AU3" s="61" t="s">
        <v>434</v>
      </c>
      <c r="AV3" s="61" t="s">
        <v>433</v>
      </c>
      <c r="AW3" s="61" t="s">
        <v>432</v>
      </c>
      <c r="AX3" s="61" t="s">
        <v>431</v>
      </c>
      <c r="AY3" s="61" t="s">
        <v>430</v>
      </c>
      <c r="AZ3" s="61" t="s">
        <v>429</v>
      </c>
      <c r="BA3" s="61" t="s">
        <v>428</v>
      </c>
      <c r="BB3" s="61" t="s">
        <v>427</v>
      </c>
      <c r="BC3" s="61" t="s">
        <v>426</v>
      </c>
      <c r="BD3" s="61" t="s">
        <v>425</v>
      </c>
      <c r="BE3" s="61" t="s">
        <v>424</v>
      </c>
      <c r="BF3" s="61" t="s">
        <v>423</v>
      </c>
      <c r="BG3" s="61" t="s">
        <v>422</v>
      </c>
      <c r="BH3" s="61" t="s">
        <v>421</v>
      </c>
      <c r="BI3" s="61" t="s">
        <v>420</v>
      </c>
      <c r="BJ3" s="61" t="s">
        <v>419</v>
      </c>
      <c r="BK3" s="61" t="s">
        <v>418</v>
      </c>
      <c r="BL3" s="61" t="s">
        <v>417</v>
      </c>
      <c r="BM3" s="61" t="s">
        <v>416</v>
      </c>
      <c r="BN3" s="61" t="s">
        <v>415</v>
      </c>
      <c r="BO3" s="61" t="s">
        <v>414</v>
      </c>
      <c r="BP3" s="61" t="s">
        <v>413</v>
      </c>
      <c r="BQ3" s="61" t="s">
        <v>412</v>
      </c>
      <c r="BR3" s="61" t="s">
        <v>411</v>
      </c>
      <c r="BS3" s="61" t="s">
        <v>410</v>
      </c>
      <c r="BT3" s="61" t="s">
        <v>409</v>
      </c>
      <c r="BU3" s="61" t="s">
        <v>408</v>
      </c>
      <c r="BV3" s="61" t="s">
        <v>407</v>
      </c>
      <c r="BW3" s="61" t="s">
        <v>406</v>
      </c>
      <c r="BX3" s="61" t="s">
        <v>405</v>
      </c>
      <c r="BY3" s="61" t="s">
        <v>404</v>
      </c>
      <c r="BZ3" s="61" t="s">
        <v>403</v>
      </c>
      <c r="CA3" s="61" t="s">
        <v>402</v>
      </c>
      <c r="CB3" s="61" t="s">
        <v>401</v>
      </c>
      <c r="CC3" s="61" t="s">
        <v>400</v>
      </c>
      <c r="CD3" s="61" t="s">
        <v>399</v>
      </c>
      <c r="CE3" s="61" t="s">
        <v>398</v>
      </c>
      <c r="CF3" s="61" t="s">
        <v>397</v>
      </c>
      <c r="CG3" s="61" t="s">
        <v>396</v>
      </c>
      <c r="CH3" s="61" t="s">
        <v>395</v>
      </c>
      <c r="CI3" s="61" t="s">
        <v>394</v>
      </c>
      <c r="CJ3" s="61" t="s">
        <v>393</v>
      </c>
      <c r="CK3" s="61" t="s">
        <v>392</v>
      </c>
      <c r="CL3" s="61" t="s">
        <v>391</v>
      </c>
      <c r="CM3" s="61" t="s">
        <v>390</v>
      </c>
      <c r="CN3" s="61" t="s">
        <v>389</v>
      </c>
      <c r="CO3" s="61" t="s">
        <v>388</v>
      </c>
      <c r="CP3" s="61" t="s">
        <v>387</v>
      </c>
      <c r="CQ3" s="61" t="s">
        <v>386</v>
      </c>
      <c r="CR3" s="61" t="s">
        <v>385</v>
      </c>
      <c r="CS3" s="61" t="s">
        <v>384</v>
      </c>
      <c r="CT3" s="61" t="s">
        <v>383</v>
      </c>
      <c r="CU3" s="61" t="s">
        <v>382</v>
      </c>
      <c r="CV3" s="61" t="s">
        <v>381</v>
      </c>
      <c r="CW3" s="61" t="s">
        <v>380</v>
      </c>
      <c r="CX3" s="61" t="s">
        <v>379</v>
      </c>
      <c r="CY3" s="61" t="s">
        <v>378</v>
      </c>
      <c r="CZ3" s="61" t="s">
        <v>377</v>
      </c>
      <c r="DA3" s="61" t="s">
        <v>376</v>
      </c>
      <c r="DB3" s="61" t="s">
        <v>375</v>
      </c>
      <c r="DC3" s="61" t="s">
        <v>374</v>
      </c>
      <c r="DD3" s="61" t="s">
        <v>373</v>
      </c>
      <c r="DE3" s="61" t="s">
        <v>372</v>
      </c>
      <c r="DF3" s="61" t="s">
        <v>371</v>
      </c>
      <c r="DG3" s="61" t="s">
        <v>370</v>
      </c>
      <c r="DH3" s="61" t="s">
        <v>369</v>
      </c>
      <c r="DI3" s="61" t="s">
        <v>368</v>
      </c>
      <c r="DJ3" s="61" t="s">
        <v>367</v>
      </c>
      <c r="DK3" s="61" t="s">
        <v>366</v>
      </c>
      <c r="DL3" s="61" t="s">
        <v>365</v>
      </c>
      <c r="DM3" s="61" t="s">
        <v>364</v>
      </c>
      <c r="DN3" s="61" t="s">
        <v>363</v>
      </c>
      <c r="DO3" s="61" t="s">
        <v>362</v>
      </c>
      <c r="DP3" s="61" t="s">
        <v>361</v>
      </c>
      <c r="DQ3" s="61" t="s">
        <v>360</v>
      </c>
      <c r="DR3" s="61" t="s">
        <v>359</v>
      </c>
      <c r="DS3" s="61" t="s">
        <v>358</v>
      </c>
      <c r="DT3" s="61" t="s">
        <v>357</v>
      </c>
      <c r="DU3" s="61" t="s">
        <v>356</v>
      </c>
      <c r="DV3" s="61" t="s">
        <v>355</v>
      </c>
      <c r="DW3" s="61" t="s">
        <v>354</v>
      </c>
      <c r="DX3" s="61" t="s">
        <v>353</v>
      </c>
      <c r="DY3" s="61" t="s">
        <v>352</v>
      </c>
      <c r="DZ3" s="61" t="s">
        <v>351</v>
      </c>
      <c r="EA3" s="61" t="s">
        <v>350</v>
      </c>
      <c r="EB3" s="61" t="s">
        <v>349</v>
      </c>
      <c r="EC3" s="61" t="s">
        <v>348</v>
      </c>
      <c r="ED3" s="61" t="s">
        <v>347</v>
      </c>
      <c r="EE3" s="61" t="s">
        <v>346</v>
      </c>
      <c r="EF3" s="61" t="s">
        <v>345</v>
      </c>
      <c r="EG3" s="61" t="s">
        <v>344</v>
      </c>
      <c r="EH3" s="61" t="s">
        <v>343</v>
      </c>
      <c r="EI3" s="61" t="s">
        <v>342</v>
      </c>
      <c r="EJ3" s="61" t="s">
        <v>341</v>
      </c>
      <c r="EK3" s="61" t="s">
        <v>340</v>
      </c>
      <c r="EL3" s="61" t="s">
        <v>339</v>
      </c>
      <c r="EM3" s="61" t="s">
        <v>338</v>
      </c>
      <c r="EN3" s="61" t="s">
        <v>337</v>
      </c>
      <c r="EO3" s="61" t="s">
        <v>336</v>
      </c>
      <c r="EP3" s="61" t="s">
        <v>335</v>
      </c>
      <c r="EQ3" s="61" t="s">
        <v>334</v>
      </c>
      <c r="ER3" s="61" t="s">
        <v>333</v>
      </c>
      <c r="ES3" s="61" t="s">
        <v>332</v>
      </c>
      <c r="ET3" s="61" t="s">
        <v>331</v>
      </c>
      <c r="EU3" s="61" t="s">
        <v>330</v>
      </c>
      <c r="EV3" s="61" t="s">
        <v>329</v>
      </c>
      <c r="EW3" s="61" t="s">
        <v>328</v>
      </c>
      <c r="EX3" s="61" t="s">
        <v>327</v>
      </c>
      <c r="EY3" s="61" t="s">
        <v>326</v>
      </c>
      <c r="EZ3" s="61" t="s">
        <v>325</v>
      </c>
      <c r="FA3" s="61" t="s">
        <v>324</v>
      </c>
      <c r="FB3" s="61" t="s">
        <v>323</v>
      </c>
      <c r="FC3" s="61" t="s">
        <v>322</v>
      </c>
      <c r="FD3" s="61" t="s">
        <v>321</v>
      </c>
      <c r="FE3" s="61" t="s">
        <v>320</v>
      </c>
      <c r="FF3" s="61" t="s">
        <v>319</v>
      </c>
      <c r="FG3" s="61" t="s">
        <v>318</v>
      </c>
      <c r="FH3" s="61" t="s">
        <v>317</v>
      </c>
      <c r="FI3" s="61" t="s">
        <v>316</v>
      </c>
      <c r="FJ3" s="61" t="s">
        <v>315</v>
      </c>
      <c r="FK3" s="61" t="s">
        <v>314</v>
      </c>
      <c r="FL3" s="61" t="s">
        <v>313</v>
      </c>
      <c r="FM3" s="61" t="s">
        <v>312</v>
      </c>
      <c r="FN3" s="61" t="s">
        <v>311</v>
      </c>
      <c r="FO3" s="61" t="s">
        <v>310</v>
      </c>
      <c r="FP3" s="61" t="s">
        <v>309</v>
      </c>
      <c r="FQ3" s="61" t="s">
        <v>308</v>
      </c>
      <c r="FR3" s="61" t="s">
        <v>307</v>
      </c>
      <c r="FS3" s="61" t="s">
        <v>306</v>
      </c>
      <c r="FT3" s="61" t="s">
        <v>305</v>
      </c>
      <c r="FU3" s="61" t="s">
        <v>304</v>
      </c>
      <c r="FV3" s="61" t="s">
        <v>303</v>
      </c>
      <c r="FW3" s="61" t="s">
        <v>302</v>
      </c>
      <c r="FX3" s="61" t="s">
        <v>301</v>
      </c>
      <c r="FY3" s="61" t="s">
        <v>300</v>
      </c>
      <c r="FZ3" s="61" t="s">
        <v>299</v>
      </c>
      <c r="GA3" s="61" t="s">
        <v>298</v>
      </c>
      <c r="GB3" s="61" t="s">
        <v>297</v>
      </c>
      <c r="GC3" s="61" t="s">
        <v>296</v>
      </c>
      <c r="GD3" s="61" t="s">
        <v>295</v>
      </c>
      <c r="GE3" s="61" t="s">
        <v>294</v>
      </c>
      <c r="GF3" s="61" t="s">
        <v>293</v>
      </c>
      <c r="GG3" s="61" t="s">
        <v>292</v>
      </c>
      <c r="GH3" s="61" t="s">
        <v>291</v>
      </c>
      <c r="GI3" s="61" t="s">
        <v>290</v>
      </c>
      <c r="GJ3" s="61" t="s">
        <v>289</v>
      </c>
      <c r="GK3" s="61" t="s">
        <v>288</v>
      </c>
      <c r="GL3" s="61" t="s">
        <v>287</v>
      </c>
      <c r="GM3" s="61" t="s">
        <v>286</v>
      </c>
      <c r="GN3" s="61" t="s">
        <v>285</v>
      </c>
      <c r="GO3" s="61" t="s">
        <v>284</v>
      </c>
      <c r="GP3" s="61" t="s">
        <v>283</v>
      </c>
      <c r="GQ3" s="61" t="s">
        <v>282</v>
      </c>
      <c r="GR3" s="61" t="s">
        <v>281</v>
      </c>
      <c r="GS3" s="61" t="s">
        <v>280</v>
      </c>
      <c r="GT3" s="61" t="s">
        <v>279</v>
      </c>
      <c r="GU3" s="61" t="s">
        <v>278</v>
      </c>
      <c r="GV3" s="61" t="s">
        <v>277</v>
      </c>
      <c r="GW3" s="61" t="s">
        <v>276</v>
      </c>
      <c r="GX3" s="61" t="s">
        <v>275</v>
      </c>
      <c r="GY3" s="61" t="s">
        <v>274</v>
      </c>
      <c r="GZ3" s="61" t="s">
        <v>273</v>
      </c>
      <c r="HA3" s="61" t="s">
        <v>272</v>
      </c>
      <c r="HB3" s="61" t="s">
        <v>271</v>
      </c>
      <c r="HC3" s="61" t="s">
        <v>270</v>
      </c>
      <c r="HD3" s="61" t="s">
        <v>269</v>
      </c>
      <c r="HE3" s="61" t="s">
        <v>268</v>
      </c>
      <c r="HF3" s="61" t="s">
        <v>267</v>
      </c>
      <c r="HG3" s="61" t="s">
        <v>266</v>
      </c>
      <c r="HH3" s="61" t="s">
        <v>265</v>
      </c>
      <c r="HI3" s="61" t="s">
        <v>264</v>
      </c>
      <c r="HJ3" s="61" t="s">
        <v>263</v>
      </c>
      <c r="HK3" s="61" t="s">
        <v>262</v>
      </c>
      <c r="HL3" s="61" t="s">
        <v>261</v>
      </c>
      <c r="HM3" s="61" t="s">
        <v>260</v>
      </c>
      <c r="HN3" s="61" t="s">
        <v>259</v>
      </c>
      <c r="HO3" s="61" t="s">
        <v>258</v>
      </c>
      <c r="HP3" s="61" t="s">
        <v>257</v>
      </c>
      <c r="HQ3" s="61" t="s">
        <v>256</v>
      </c>
      <c r="HR3" s="61" t="s">
        <v>255</v>
      </c>
      <c r="HS3" s="61" t="s">
        <v>254</v>
      </c>
      <c r="HT3" s="61" t="s">
        <v>253</v>
      </c>
      <c r="HU3" s="61" t="s">
        <v>252</v>
      </c>
      <c r="HV3" s="61" t="s">
        <v>251</v>
      </c>
      <c r="HW3" s="61" t="s">
        <v>250</v>
      </c>
      <c r="HX3" s="61" t="s">
        <v>249</v>
      </c>
      <c r="HY3" s="61" t="s">
        <v>248</v>
      </c>
      <c r="HZ3" s="61" t="s">
        <v>247</v>
      </c>
      <c r="IA3" s="61" t="s">
        <v>246</v>
      </c>
      <c r="IB3" s="61" t="s">
        <v>245</v>
      </c>
      <c r="IC3" s="61" t="s">
        <v>244</v>
      </c>
      <c r="ID3" s="61" t="s">
        <v>243</v>
      </c>
      <c r="IE3" s="61" t="s">
        <v>242</v>
      </c>
      <c r="IF3" s="61" t="s">
        <v>241</v>
      </c>
      <c r="IG3" s="61" t="s">
        <v>240</v>
      </c>
      <c r="IH3" s="61" t="s">
        <v>239</v>
      </c>
      <c r="II3" s="61" t="s">
        <v>238</v>
      </c>
      <c r="IJ3" s="61" t="s">
        <v>237</v>
      </c>
      <c r="IK3" s="61" t="s">
        <v>236</v>
      </c>
      <c r="IL3" s="61" t="s">
        <v>235</v>
      </c>
      <c r="IM3" s="61" t="s">
        <v>234</v>
      </c>
      <c r="IN3" s="61" t="s">
        <v>233</v>
      </c>
      <c r="IO3" s="61" t="s">
        <v>232</v>
      </c>
      <c r="IP3" s="61" t="s">
        <v>231</v>
      </c>
      <c r="IQ3" s="61" t="s">
        <v>230</v>
      </c>
      <c r="IR3" s="61" t="s">
        <v>229</v>
      </c>
      <c r="IS3" s="61" t="s">
        <v>228</v>
      </c>
      <c r="IT3" s="61" t="s">
        <v>227</v>
      </c>
      <c r="IU3" s="61" t="s">
        <v>226</v>
      </c>
      <c r="IV3" s="61" t="s">
        <v>225</v>
      </c>
      <c r="IW3" s="61" t="s">
        <v>224</v>
      </c>
      <c r="IX3" s="61" t="s">
        <v>223</v>
      </c>
      <c r="IY3" s="61" t="s">
        <v>222</v>
      </c>
      <c r="IZ3" s="61" t="s">
        <v>221</v>
      </c>
      <c r="JA3" s="61" t="s">
        <v>220</v>
      </c>
      <c r="JB3" s="61" t="s">
        <v>219</v>
      </c>
      <c r="JC3" s="61" t="s">
        <v>218</v>
      </c>
      <c r="JD3" s="61" t="s">
        <v>217</v>
      </c>
      <c r="JE3" s="61" t="s">
        <v>216</v>
      </c>
      <c r="JF3" s="61" t="s">
        <v>215</v>
      </c>
      <c r="JG3" s="61" t="s">
        <v>214</v>
      </c>
      <c r="JH3" s="61" t="s">
        <v>213</v>
      </c>
      <c r="JI3" s="61" t="s">
        <v>212</v>
      </c>
      <c r="JJ3" s="61" t="s">
        <v>211</v>
      </c>
      <c r="JK3" s="61" t="s">
        <v>210</v>
      </c>
      <c r="JL3" s="61" t="s">
        <v>209</v>
      </c>
      <c r="JM3" s="61" t="s">
        <v>208</v>
      </c>
      <c r="JN3" s="61" t="s">
        <v>207</v>
      </c>
      <c r="JO3" s="61" t="s">
        <v>206</v>
      </c>
      <c r="JP3" s="61" t="s">
        <v>205</v>
      </c>
      <c r="JQ3" s="61" t="s">
        <v>204</v>
      </c>
      <c r="JR3" s="61" t="s">
        <v>203</v>
      </c>
      <c r="JS3" s="61" t="s">
        <v>202</v>
      </c>
      <c r="JT3" s="61" t="s">
        <v>201</v>
      </c>
      <c r="JU3" s="61" t="s">
        <v>200</v>
      </c>
      <c r="JV3" s="61" t="s">
        <v>199</v>
      </c>
      <c r="JW3" s="61" t="s">
        <v>198</v>
      </c>
      <c r="JX3" s="61" t="s">
        <v>197</v>
      </c>
      <c r="JY3" s="61" t="s">
        <v>196</v>
      </c>
      <c r="JZ3" s="61" t="s">
        <v>195</v>
      </c>
      <c r="KA3" s="61" t="s">
        <v>194</v>
      </c>
      <c r="KB3" s="61" t="s">
        <v>193</v>
      </c>
      <c r="KC3" s="61" t="s">
        <v>192</v>
      </c>
      <c r="KD3" s="61" t="s">
        <v>191</v>
      </c>
      <c r="KE3" s="61" t="s">
        <v>190</v>
      </c>
      <c r="KF3" s="61" t="s">
        <v>189</v>
      </c>
      <c r="KG3" s="61" t="s">
        <v>188</v>
      </c>
      <c r="KH3" s="61" t="s">
        <v>187</v>
      </c>
      <c r="KI3" s="61" t="s">
        <v>186</v>
      </c>
      <c r="KJ3" s="61" t="s">
        <v>185</v>
      </c>
      <c r="KK3" s="61" t="s">
        <v>184</v>
      </c>
      <c r="KL3" s="61" t="s">
        <v>183</v>
      </c>
      <c r="KM3" s="61" t="s">
        <v>182</v>
      </c>
      <c r="KN3" s="61" t="s">
        <v>181</v>
      </c>
      <c r="KO3" s="61" t="s">
        <v>180</v>
      </c>
      <c r="KP3" s="61" t="s">
        <v>179</v>
      </c>
      <c r="KQ3" s="61" t="s">
        <v>178</v>
      </c>
      <c r="KR3" s="61" t="s">
        <v>177</v>
      </c>
      <c r="KS3" s="61" t="s">
        <v>176</v>
      </c>
      <c r="KT3" s="61" t="s">
        <v>175</v>
      </c>
      <c r="KU3" s="61" t="s">
        <v>174</v>
      </c>
      <c r="KV3" s="61" t="s">
        <v>173</v>
      </c>
      <c r="KW3" s="61" t="s">
        <v>172</v>
      </c>
      <c r="KX3" s="61" t="s">
        <v>171</v>
      </c>
      <c r="KY3" s="61" t="s">
        <v>170</v>
      </c>
      <c r="KZ3" s="61" t="s">
        <v>169</v>
      </c>
    </row>
    <row r="4" spans="1:312" x14ac:dyDescent="0.2">
      <c r="A4" s="89">
        <v>1.012626</v>
      </c>
      <c r="B4" s="41" t="s">
        <v>933</v>
      </c>
      <c r="C4" s="51" t="s">
        <v>20</v>
      </c>
      <c r="D4" s="52">
        <v>0</v>
      </c>
      <c r="E4" s="52">
        <v>0</v>
      </c>
      <c r="F4" s="52">
        <v>0</v>
      </c>
      <c r="G4" s="52">
        <v>0</v>
      </c>
      <c r="H4" s="52">
        <v>0</v>
      </c>
      <c r="I4" s="52">
        <v>0</v>
      </c>
      <c r="J4" s="52">
        <v>0</v>
      </c>
      <c r="K4" s="52">
        <v>0</v>
      </c>
      <c r="L4" s="52">
        <v>0</v>
      </c>
      <c r="M4" s="52">
        <v>0</v>
      </c>
      <c r="N4" s="52">
        <v>0</v>
      </c>
      <c r="O4" s="52">
        <v>0</v>
      </c>
      <c r="P4" s="52">
        <v>0</v>
      </c>
      <c r="Q4" s="52">
        <v>0</v>
      </c>
      <c r="R4" s="52">
        <v>0</v>
      </c>
      <c r="S4" s="52">
        <v>0</v>
      </c>
      <c r="T4" s="52">
        <v>0</v>
      </c>
      <c r="U4" s="52">
        <v>0</v>
      </c>
      <c r="V4" s="52">
        <v>0</v>
      </c>
      <c r="W4" s="52">
        <v>0</v>
      </c>
      <c r="X4" s="52">
        <v>0</v>
      </c>
      <c r="Y4" s="52">
        <v>0</v>
      </c>
      <c r="Z4" s="52">
        <v>0</v>
      </c>
      <c r="AA4" s="52">
        <v>0</v>
      </c>
      <c r="AB4" s="52">
        <v>0</v>
      </c>
      <c r="AC4" s="52">
        <v>0</v>
      </c>
      <c r="AD4" s="52">
        <v>0</v>
      </c>
      <c r="AE4" s="52">
        <v>0</v>
      </c>
      <c r="AF4" s="52">
        <v>0</v>
      </c>
      <c r="AG4" s="52">
        <v>0</v>
      </c>
      <c r="AH4" s="52">
        <v>0</v>
      </c>
      <c r="AI4" s="52">
        <v>0</v>
      </c>
      <c r="AJ4" s="52">
        <v>0</v>
      </c>
      <c r="AK4" s="52">
        <v>0</v>
      </c>
      <c r="AL4" s="52">
        <v>0</v>
      </c>
      <c r="AM4" s="52">
        <v>0</v>
      </c>
      <c r="AN4" s="52">
        <v>0</v>
      </c>
      <c r="AO4" s="52">
        <v>0</v>
      </c>
      <c r="AP4" s="52">
        <v>0</v>
      </c>
      <c r="AQ4" s="52">
        <v>0</v>
      </c>
      <c r="AR4" s="52">
        <v>0</v>
      </c>
      <c r="AS4" s="52">
        <v>0</v>
      </c>
      <c r="AT4" s="52">
        <v>0</v>
      </c>
      <c r="AU4" s="52">
        <v>0</v>
      </c>
      <c r="AV4" s="52">
        <v>0</v>
      </c>
      <c r="AW4" s="52">
        <v>0</v>
      </c>
      <c r="AX4" s="52">
        <v>0</v>
      </c>
      <c r="AY4" s="52">
        <v>0</v>
      </c>
      <c r="AZ4" s="52">
        <v>0</v>
      </c>
      <c r="BA4" s="52">
        <v>0</v>
      </c>
      <c r="BB4" s="52">
        <v>0</v>
      </c>
      <c r="BC4" s="52">
        <v>0</v>
      </c>
      <c r="BD4" s="52">
        <v>0</v>
      </c>
      <c r="BE4" s="52">
        <v>1.7073923031702064E-5</v>
      </c>
      <c r="BF4" s="52">
        <v>0</v>
      </c>
      <c r="BG4" s="52">
        <v>0</v>
      </c>
      <c r="BH4" s="52">
        <v>0</v>
      </c>
      <c r="BI4" s="52">
        <v>0</v>
      </c>
      <c r="BJ4" s="52">
        <v>0</v>
      </c>
      <c r="BK4" s="52">
        <v>0</v>
      </c>
      <c r="BL4" s="52">
        <v>0</v>
      </c>
      <c r="BM4" s="52">
        <v>0</v>
      </c>
      <c r="BN4" s="52">
        <v>0</v>
      </c>
      <c r="BO4" s="52">
        <v>0</v>
      </c>
      <c r="BP4" s="52">
        <v>0</v>
      </c>
      <c r="BQ4" s="52">
        <v>0</v>
      </c>
      <c r="BR4" s="52">
        <v>0</v>
      </c>
      <c r="BS4" s="52">
        <v>0</v>
      </c>
      <c r="BT4" s="52">
        <v>0</v>
      </c>
      <c r="BU4" s="52">
        <v>0</v>
      </c>
      <c r="BV4" s="52">
        <v>0</v>
      </c>
      <c r="BW4" s="52">
        <v>0</v>
      </c>
      <c r="BX4" s="52">
        <v>0</v>
      </c>
      <c r="BY4" s="52">
        <v>0</v>
      </c>
      <c r="BZ4" s="52">
        <v>0</v>
      </c>
      <c r="CA4" s="52">
        <v>0</v>
      </c>
      <c r="CB4" s="52">
        <v>0</v>
      </c>
      <c r="CC4" s="52">
        <v>0</v>
      </c>
      <c r="CD4" s="52">
        <v>0</v>
      </c>
      <c r="CE4" s="52">
        <v>0</v>
      </c>
      <c r="CF4" s="52">
        <v>0</v>
      </c>
      <c r="CG4" s="52">
        <v>0</v>
      </c>
      <c r="CH4" s="52">
        <v>0</v>
      </c>
      <c r="CI4" s="52">
        <v>0</v>
      </c>
      <c r="CJ4" s="52">
        <v>0</v>
      </c>
      <c r="CK4" s="52">
        <v>0</v>
      </c>
      <c r="CL4" s="52">
        <v>0</v>
      </c>
      <c r="CM4" s="52">
        <v>0</v>
      </c>
      <c r="CN4" s="52">
        <v>0</v>
      </c>
      <c r="CO4" s="52">
        <v>0</v>
      </c>
      <c r="CP4" s="52">
        <v>0</v>
      </c>
      <c r="CQ4" s="52">
        <v>0</v>
      </c>
      <c r="CR4" s="52">
        <v>0</v>
      </c>
      <c r="CS4" s="52">
        <v>0</v>
      </c>
      <c r="CT4" s="52">
        <v>0</v>
      </c>
      <c r="CU4" s="52">
        <v>0</v>
      </c>
      <c r="CV4" s="52">
        <v>0</v>
      </c>
      <c r="CW4" s="52">
        <v>0</v>
      </c>
      <c r="CX4" s="52">
        <v>0</v>
      </c>
      <c r="CY4" s="52">
        <v>0</v>
      </c>
      <c r="CZ4" s="52">
        <v>0</v>
      </c>
      <c r="DA4" s="52">
        <v>0</v>
      </c>
      <c r="DB4" s="52">
        <v>0</v>
      </c>
      <c r="DC4" s="52">
        <v>0</v>
      </c>
      <c r="DD4" s="52">
        <v>0</v>
      </c>
      <c r="DE4" s="52">
        <v>0</v>
      </c>
      <c r="DF4" s="52">
        <v>0</v>
      </c>
      <c r="DG4" s="52">
        <v>0</v>
      </c>
      <c r="DH4" s="52">
        <v>0</v>
      </c>
      <c r="DI4" s="52">
        <v>0</v>
      </c>
      <c r="DJ4" s="52">
        <v>0</v>
      </c>
      <c r="DK4" s="52">
        <v>0</v>
      </c>
      <c r="DL4" s="52">
        <v>0</v>
      </c>
      <c r="DM4" s="52">
        <v>0</v>
      </c>
      <c r="DN4" s="52">
        <v>0</v>
      </c>
      <c r="DO4" s="52">
        <v>0</v>
      </c>
      <c r="DP4" s="52">
        <v>0</v>
      </c>
      <c r="DQ4" s="52">
        <v>0</v>
      </c>
      <c r="DR4" s="52">
        <v>0</v>
      </c>
      <c r="DS4" s="52">
        <v>0</v>
      </c>
      <c r="DT4" s="52">
        <v>0</v>
      </c>
      <c r="DU4" s="52">
        <v>0</v>
      </c>
      <c r="DV4" s="52">
        <v>0</v>
      </c>
      <c r="DW4" s="52">
        <v>0</v>
      </c>
      <c r="DX4" s="52">
        <v>0</v>
      </c>
      <c r="DY4" s="52">
        <v>0</v>
      </c>
      <c r="DZ4" s="52">
        <v>0</v>
      </c>
      <c r="EA4" s="52">
        <v>0</v>
      </c>
      <c r="EB4" s="52">
        <v>0</v>
      </c>
      <c r="EC4" s="52">
        <v>0</v>
      </c>
      <c r="ED4" s="52">
        <v>0</v>
      </c>
      <c r="EE4" s="52">
        <v>0</v>
      </c>
      <c r="EF4" s="52">
        <v>0</v>
      </c>
      <c r="EG4" s="52">
        <v>0</v>
      </c>
      <c r="EH4" s="52">
        <v>0</v>
      </c>
      <c r="EI4" s="52">
        <v>0</v>
      </c>
      <c r="EJ4" s="52">
        <v>0</v>
      </c>
      <c r="EK4" s="52">
        <v>0</v>
      </c>
      <c r="EL4" s="52">
        <v>0</v>
      </c>
      <c r="EM4" s="52">
        <v>0</v>
      </c>
      <c r="EN4" s="52">
        <v>0</v>
      </c>
      <c r="EO4" s="52">
        <v>0</v>
      </c>
      <c r="EP4" s="52">
        <v>0</v>
      </c>
      <c r="EQ4" s="52">
        <v>0</v>
      </c>
      <c r="ER4" s="52">
        <v>0</v>
      </c>
      <c r="ES4" s="52">
        <v>0</v>
      </c>
      <c r="ET4" s="52">
        <v>0</v>
      </c>
      <c r="EU4" s="52">
        <v>0</v>
      </c>
      <c r="EV4" s="52">
        <v>0</v>
      </c>
      <c r="EW4" s="52">
        <v>0</v>
      </c>
      <c r="EX4" s="52">
        <v>0</v>
      </c>
      <c r="EY4" s="52">
        <v>0</v>
      </c>
      <c r="EZ4" s="52">
        <v>0</v>
      </c>
      <c r="FA4" s="52">
        <v>0</v>
      </c>
      <c r="FB4" s="52">
        <v>0</v>
      </c>
      <c r="FC4" s="52">
        <v>0</v>
      </c>
      <c r="FD4" s="52">
        <v>0</v>
      </c>
      <c r="FE4" s="52">
        <v>0</v>
      </c>
      <c r="FF4" s="52">
        <v>0</v>
      </c>
      <c r="FG4" s="52">
        <v>0</v>
      </c>
      <c r="FH4" s="52">
        <v>0</v>
      </c>
      <c r="FI4" s="52">
        <v>0</v>
      </c>
      <c r="FJ4" s="52">
        <v>0</v>
      </c>
      <c r="FK4" s="52">
        <v>0</v>
      </c>
      <c r="FL4" s="52">
        <v>0</v>
      </c>
      <c r="FM4" s="52">
        <v>0</v>
      </c>
      <c r="FN4" s="52">
        <v>0</v>
      </c>
      <c r="FO4" s="52">
        <v>0</v>
      </c>
      <c r="FP4" s="52">
        <v>0</v>
      </c>
      <c r="FQ4" s="52">
        <v>0</v>
      </c>
      <c r="FR4" s="52">
        <v>0</v>
      </c>
      <c r="FS4" s="52">
        <v>5.0540023060028756E-2</v>
      </c>
      <c r="FT4" s="52">
        <v>0</v>
      </c>
      <c r="FU4" s="52">
        <v>0</v>
      </c>
      <c r="FV4" s="52">
        <v>0</v>
      </c>
      <c r="FW4" s="52">
        <v>0</v>
      </c>
      <c r="FX4" s="52">
        <v>0</v>
      </c>
      <c r="FY4" s="52">
        <v>0</v>
      </c>
      <c r="FZ4" s="52">
        <v>0</v>
      </c>
      <c r="GA4" s="52">
        <v>0</v>
      </c>
      <c r="GB4" s="52">
        <v>0</v>
      </c>
      <c r="GC4" s="52">
        <v>0</v>
      </c>
      <c r="GD4" s="52">
        <v>0</v>
      </c>
      <c r="GE4" s="52">
        <v>0</v>
      </c>
      <c r="GF4" s="52">
        <v>0</v>
      </c>
      <c r="GG4" s="52">
        <v>0</v>
      </c>
      <c r="GH4" s="52">
        <v>0</v>
      </c>
      <c r="GI4" s="52">
        <v>0</v>
      </c>
      <c r="GJ4" s="52">
        <v>0</v>
      </c>
      <c r="GK4" s="52">
        <v>0</v>
      </c>
      <c r="GL4" s="52">
        <v>0</v>
      </c>
      <c r="GM4" s="52">
        <v>0</v>
      </c>
      <c r="GN4" s="52">
        <v>0</v>
      </c>
      <c r="GO4" s="52">
        <v>0</v>
      </c>
      <c r="GP4" s="52">
        <v>0</v>
      </c>
      <c r="GQ4" s="52">
        <v>0</v>
      </c>
      <c r="GR4" s="52">
        <v>0</v>
      </c>
      <c r="GS4" s="52">
        <v>0</v>
      </c>
      <c r="GT4" s="52">
        <v>0</v>
      </c>
      <c r="GU4" s="52">
        <v>0</v>
      </c>
      <c r="GV4" s="52">
        <v>0</v>
      </c>
      <c r="GW4" s="52">
        <v>0</v>
      </c>
      <c r="GX4" s="52">
        <v>0</v>
      </c>
      <c r="GY4" s="52">
        <v>0</v>
      </c>
      <c r="GZ4" s="52">
        <v>0</v>
      </c>
      <c r="HA4" s="52">
        <v>0</v>
      </c>
      <c r="HB4" s="52">
        <v>0</v>
      </c>
      <c r="HC4" s="52">
        <v>0</v>
      </c>
      <c r="HD4" s="52">
        <v>0</v>
      </c>
      <c r="HE4" s="52">
        <v>0</v>
      </c>
      <c r="HF4" s="52">
        <v>0</v>
      </c>
      <c r="HG4" s="52">
        <v>8.2496696547019522E-4</v>
      </c>
      <c r="HH4" s="52">
        <v>0</v>
      </c>
      <c r="HI4" s="52">
        <v>0</v>
      </c>
      <c r="HJ4" s="52">
        <v>0</v>
      </c>
      <c r="HK4" s="52">
        <v>0</v>
      </c>
      <c r="HL4" s="52">
        <v>0</v>
      </c>
      <c r="HM4" s="52">
        <v>0</v>
      </c>
      <c r="HN4" s="52">
        <v>0</v>
      </c>
      <c r="HO4" s="52">
        <v>0</v>
      </c>
      <c r="HP4" s="52">
        <v>0</v>
      </c>
      <c r="HQ4" s="52">
        <v>0</v>
      </c>
      <c r="HR4" s="52">
        <v>0</v>
      </c>
      <c r="HS4" s="52">
        <v>0</v>
      </c>
      <c r="HT4" s="52">
        <v>0</v>
      </c>
      <c r="HU4" s="52">
        <v>0</v>
      </c>
      <c r="HV4" s="52">
        <v>0</v>
      </c>
      <c r="HW4" s="52">
        <v>0</v>
      </c>
      <c r="HX4" s="52">
        <v>0</v>
      </c>
      <c r="HY4" s="52">
        <v>0</v>
      </c>
      <c r="HZ4" s="52">
        <v>0</v>
      </c>
      <c r="IA4" s="52">
        <v>0</v>
      </c>
      <c r="IB4" s="52">
        <v>0</v>
      </c>
      <c r="IC4" s="52">
        <v>0</v>
      </c>
      <c r="ID4" s="52">
        <v>0</v>
      </c>
      <c r="IE4" s="52">
        <v>0</v>
      </c>
      <c r="IF4" s="52">
        <v>0</v>
      </c>
      <c r="IG4" s="52">
        <v>0</v>
      </c>
      <c r="IH4" s="52">
        <v>0</v>
      </c>
      <c r="II4" s="52">
        <v>0</v>
      </c>
      <c r="IJ4" s="52">
        <v>0</v>
      </c>
      <c r="IK4" s="52">
        <v>0</v>
      </c>
      <c r="IL4" s="52">
        <v>0</v>
      </c>
      <c r="IM4" s="52">
        <v>0</v>
      </c>
      <c r="IN4" s="52">
        <v>0</v>
      </c>
      <c r="IO4" s="52">
        <v>0</v>
      </c>
      <c r="IP4" s="52">
        <v>0</v>
      </c>
      <c r="IQ4" s="52">
        <v>0</v>
      </c>
      <c r="IR4" s="52">
        <v>0</v>
      </c>
      <c r="IS4" s="52">
        <v>0</v>
      </c>
      <c r="IT4" s="52">
        <v>0</v>
      </c>
      <c r="IU4" s="52">
        <v>0</v>
      </c>
      <c r="IV4" s="52">
        <v>0</v>
      </c>
      <c r="IW4" s="52">
        <v>0</v>
      </c>
      <c r="IX4" s="52">
        <v>0</v>
      </c>
      <c r="IY4" s="52">
        <v>0</v>
      </c>
      <c r="IZ4" s="52">
        <v>0</v>
      </c>
      <c r="JA4" s="52">
        <v>0</v>
      </c>
      <c r="JB4" s="52">
        <v>0</v>
      </c>
      <c r="JC4" s="52">
        <v>0</v>
      </c>
      <c r="JD4" s="52">
        <v>0</v>
      </c>
      <c r="JE4" s="52">
        <v>0</v>
      </c>
      <c r="JF4" s="52">
        <v>0</v>
      </c>
      <c r="JG4" s="52">
        <v>0</v>
      </c>
      <c r="JH4" s="52">
        <v>0</v>
      </c>
      <c r="JI4" s="52">
        <v>0</v>
      </c>
      <c r="JJ4" s="52">
        <v>0</v>
      </c>
      <c r="JK4" s="52">
        <v>0</v>
      </c>
      <c r="JL4" s="52">
        <v>0</v>
      </c>
      <c r="JM4" s="52">
        <v>0</v>
      </c>
      <c r="JN4" s="52">
        <v>1.5806899343490527E-2</v>
      </c>
      <c r="JO4" s="52">
        <v>0</v>
      </c>
      <c r="JP4" s="52">
        <v>0</v>
      </c>
      <c r="JQ4" s="52">
        <v>1.0917075964277746E-5</v>
      </c>
      <c r="JR4" s="52">
        <v>0</v>
      </c>
      <c r="JS4" s="52">
        <v>0</v>
      </c>
      <c r="JT4" s="52">
        <v>0</v>
      </c>
      <c r="JU4" s="52">
        <v>0</v>
      </c>
      <c r="JV4" s="52">
        <v>0</v>
      </c>
      <c r="JW4" s="52">
        <v>0</v>
      </c>
      <c r="JX4" s="52">
        <v>0</v>
      </c>
      <c r="JY4" s="52">
        <v>0</v>
      </c>
      <c r="JZ4" s="52">
        <v>0</v>
      </c>
      <c r="KA4" s="52">
        <v>0</v>
      </c>
      <c r="KB4" s="52">
        <v>0</v>
      </c>
      <c r="KC4" s="52">
        <v>0</v>
      </c>
      <c r="KD4" s="52">
        <v>0</v>
      </c>
      <c r="KE4" s="52">
        <v>0</v>
      </c>
      <c r="KF4" s="52">
        <v>0</v>
      </c>
      <c r="KG4" s="52">
        <v>0</v>
      </c>
      <c r="KH4" s="52">
        <v>0</v>
      </c>
      <c r="KI4" s="52">
        <v>0</v>
      </c>
      <c r="KJ4" s="52">
        <v>0</v>
      </c>
      <c r="KK4" s="52">
        <v>0</v>
      </c>
      <c r="KL4" s="52">
        <v>0</v>
      </c>
      <c r="KM4" s="52">
        <v>0</v>
      </c>
      <c r="KN4" s="52">
        <v>0</v>
      </c>
      <c r="KO4" s="52">
        <v>0</v>
      </c>
      <c r="KP4" s="52">
        <v>0</v>
      </c>
      <c r="KQ4" s="52">
        <v>0</v>
      </c>
      <c r="KR4" s="52">
        <v>0</v>
      </c>
      <c r="KS4" s="52">
        <v>0</v>
      </c>
      <c r="KT4" s="52">
        <v>0</v>
      </c>
      <c r="KU4" s="52">
        <v>0</v>
      </c>
      <c r="KV4" s="52">
        <v>0</v>
      </c>
      <c r="KW4" s="52">
        <v>0</v>
      </c>
      <c r="KX4" s="52">
        <v>0</v>
      </c>
      <c r="KY4" s="52">
        <v>0</v>
      </c>
      <c r="KZ4" s="52">
        <v>0</v>
      </c>
    </row>
    <row r="5" spans="1:312" x14ac:dyDescent="0.2">
      <c r="A5" s="89">
        <v>1.0260130000000001</v>
      </c>
      <c r="B5" s="41" t="s">
        <v>932</v>
      </c>
      <c r="C5" s="51" t="s">
        <v>86</v>
      </c>
      <c r="D5" s="52">
        <v>3.1005404161264663E-3</v>
      </c>
      <c r="E5" s="52">
        <v>3.1174508858084182E-4</v>
      </c>
      <c r="F5" s="52">
        <v>1.4394927280683108E-3</v>
      </c>
      <c r="G5" s="52">
        <v>2.8334484752155576E-3</v>
      </c>
      <c r="H5" s="52">
        <v>7.7065866232544208E-3</v>
      </c>
      <c r="I5" s="52">
        <v>0.27879959708813506</v>
      </c>
      <c r="J5" s="52">
        <v>0.2496880008395741</v>
      </c>
      <c r="K5" s="52">
        <v>9.3482987855090655E-2</v>
      </c>
      <c r="L5" s="52">
        <v>3.8850513054991181E-2</v>
      </c>
      <c r="M5" s="52">
        <v>7.5638073867796728E-4</v>
      </c>
      <c r="N5" s="52">
        <v>1.3276817650233435E-4</v>
      </c>
      <c r="O5" s="52">
        <v>1.1405637762101554E-3</v>
      </c>
      <c r="P5" s="52">
        <v>3.7623718409233761E-3</v>
      </c>
      <c r="Q5" s="52">
        <v>0</v>
      </c>
      <c r="R5" s="52">
        <v>2.8869559886695387E-3</v>
      </c>
      <c r="S5" s="52">
        <v>5.1205960401202464E-3</v>
      </c>
      <c r="T5" s="52">
        <v>0</v>
      </c>
      <c r="U5" s="52">
        <v>1.5229601334342311E-4</v>
      </c>
      <c r="V5" s="52">
        <v>4.9629658380003449E-4</v>
      </c>
      <c r="W5" s="52">
        <v>1.9590666900950949E-2</v>
      </c>
      <c r="X5" s="52">
        <v>2.4712086885721869E-2</v>
      </c>
      <c r="Y5" s="52">
        <v>0</v>
      </c>
      <c r="Z5" s="52">
        <v>7.9303316252329577E-4</v>
      </c>
      <c r="AA5" s="52">
        <v>0</v>
      </c>
      <c r="AB5" s="52">
        <v>3.751168324377075E-6</v>
      </c>
      <c r="AC5" s="52">
        <v>4.5621919089801989E-4</v>
      </c>
      <c r="AD5" s="52">
        <v>0</v>
      </c>
      <c r="AE5" s="52">
        <v>0</v>
      </c>
      <c r="AF5" s="52">
        <v>3.8402749869052659E-4</v>
      </c>
      <c r="AG5" s="52">
        <v>9.1350019019529867E-4</v>
      </c>
      <c r="AH5" s="52">
        <v>0</v>
      </c>
      <c r="AI5" s="52">
        <v>4.6971207732258547E-5</v>
      </c>
      <c r="AJ5" s="52">
        <v>7.9245246943930488E-6</v>
      </c>
      <c r="AK5" s="52">
        <v>2.551292441889348E-5</v>
      </c>
      <c r="AL5" s="52">
        <v>1.0703282478035082E-5</v>
      </c>
      <c r="AM5" s="52">
        <v>1.8136790880308416E-3</v>
      </c>
      <c r="AN5" s="52">
        <v>0</v>
      </c>
      <c r="AO5" s="52">
        <v>0</v>
      </c>
      <c r="AP5" s="52">
        <v>0</v>
      </c>
      <c r="AQ5" s="52">
        <v>2.5621798797645563E-4</v>
      </c>
      <c r="AR5" s="52">
        <v>1.051502212392817E-3</v>
      </c>
      <c r="AS5" s="52">
        <v>0</v>
      </c>
      <c r="AT5" s="52">
        <v>3.4148712915213893E-4</v>
      </c>
      <c r="AU5" s="52">
        <v>0</v>
      </c>
      <c r="AV5" s="52">
        <v>1.358926067473287E-3</v>
      </c>
      <c r="AW5" s="52">
        <v>9.11208910630322E-2</v>
      </c>
      <c r="AX5" s="52">
        <v>0.17263679576423777</v>
      </c>
      <c r="AY5" s="52">
        <v>4.2213298975750706E-2</v>
      </c>
      <c r="AZ5" s="52">
        <v>3.4720281129582144E-6</v>
      </c>
      <c r="BA5" s="52">
        <v>0</v>
      </c>
      <c r="BB5" s="52">
        <v>1.2972864628399311E-4</v>
      </c>
      <c r="BC5" s="52">
        <v>2.9450739700005489E-3</v>
      </c>
      <c r="BD5" s="52">
        <v>1.652650970162336E-3</v>
      </c>
      <c r="BE5" s="52">
        <v>3.7297411912315853E-4</v>
      </c>
      <c r="BF5" s="52">
        <v>1.7082940266634826E-5</v>
      </c>
      <c r="BG5" s="52">
        <v>0</v>
      </c>
      <c r="BH5" s="52">
        <v>2.3772688425530251E-4</v>
      </c>
      <c r="BI5" s="52">
        <v>0</v>
      </c>
      <c r="BJ5" s="52">
        <v>1.2472238414407313E-3</v>
      </c>
      <c r="BK5" s="52">
        <v>0</v>
      </c>
      <c r="BL5" s="52">
        <v>0</v>
      </c>
      <c r="BM5" s="52">
        <v>1.4197165664907467E-4</v>
      </c>
      <c r="BN5" s="52">
        <v>0</v>
      </c>
      <c r="BO5" s="52">
        <v>0</v>
      </c>
      <c r="BP5" s="52">
        <v>1.9928287854965756E-3</v>
      </c>
      <c r="BQ5" s="52">
        <v>4.8244749571608077E-2</v>
      </c>
      <c r="BR5" s="52">
        <v>2.0332290564916322E-3</v>
      </c>
      <c r="BS5" s="52">
        <v>9.6719635272463564E-3</v>
      </c>
      <c r="BT5" s="52">
        <v>3.3503639492181887E-2</v>
      </c>
      <c r="BU5" s="52">
        <v>3.0318307050275512E-2</v>
      </c>
      <c r="BV5" s="52">
        <v>5.6267111339155238E-4</v>
      </c>
      <c r="BW5" s="52">
        <v>1.3487090156779206E-2</v>
      </c>
      <c r="BX5" s="52">
        <v>5.5798214915089199E-4</v>
      </c>
      <c r="BY5" s="52">
        <v>0</v>
      </c>
      <c r="BZ5" s="52">
        <v>0</v>
      </c>
      <c r="CA5" s="52">
        <v>1.0466781130932707E-2</v>
      </c>
      <c r="CB5" s="52">
        <v>2.0230725076824302E-2</v>
      </c>
      <c r="CC5" s="52">
        <v>2.9512454782653106E-4</v>
      </c>
      <c r="CD5" s="52">
        <v>1.1498293259575581E-4</v>
      </c>
      <c r="CE5" s="52">
        <v>3.9921087664374735E-5</v>
      </c>
      <c r="CF5" s="52">
        <v>0</v>
      </c>
      <c r="CG5" s="52">
        <v>3.4737033966043059E-4</v>
      </c>
      <c r="CH5" s="52">
        <v>0</v>
      </c>
      <c r="CI5" s="52">
        <v>9.9211114678832232E-6</v>
      </c>
      <c r="CJ5" s="52">
        <v>0</v>
      </c>
      <c r="CK5" s="52">
        <v>0</v>
      </c>
      <c r="CL5" s="52">
        <v>8.0085751796365629E-5</v>
      </c>
      <c r="CM5" s="52">
        <v>0</v>
      </c>
      <c r="CN5" s="52">
        <v>3.6651778184185295E-5</v>
      </c>
      <c r="CO5" s="52">
        <v>0</v>
      </c>
      <c r="CP5" s="52">
        <v>3.7354811425707294E-5</v>
      </c>
      <c r="CQ5" s="52">
        <v>0</v>
      </c>
      <c r="CR5" s="52">
        <v>6.1882018196747048E-5</v>
      </c>
      <c r="CS5" s="52">
        <v>0</v>
      </c>
      <c r="CT5" s="52">
        <v>1.799942935008168E-4</v>
      </c>
      <c r="CU5" s="52">
        <v>0</v>
      </c>
      <c r="CV5" s="52">
        <v>1.5271444492748545E-4</v>
      </c>
      <c r="CW5" s="52">
        <v>0</v>
      </c>
      <c r="CX5" s="52">
        <v>1.4869173835441295E-3</v>
      </c>
      <c r="CY5" s="52">
        <v>1.3010869686069343E-4</v>
      </c>
      <c r="CZ5" s="52">
        <v>0</v>
      </c>
      <c r="DA5" s="52">
        <v>0</v>
      </c>
      <c r="DB5" s="52">
        <v>2.9533019862700992E-4</v>
      </c>
      <c r="DC5" s="52">
        <v>1.5249350604728184E-4</v>
      </c>
      <c r="DD5" s="52">
        <v>0</v>
      </c>
      <c r="DE5" s="52">
        <v>2.2306632035936442E-5</v>
      </c>
      <c r="DF5" s="52">
        <v>0</v>
      </c>
      <c r="DG5" s="52">
        <v>0</v>
      </c>
      <c r="DH5" s="52">
        <v>0</v>
      </c>
      <c r="DI5" s="52">
        <v>4.5121054783241432E-4</v>
      </c>
      <c r="DJ5" s="52">
        <v>0</v>
      </c>
      <c r="DK5" s="52">
        <v>1.1387682166260557E-5</v>
      </c>
      <c r="DL5" s="52">
        <v>0</v>
      </c>
      <c r="DM5" s="52">
        <v>0</v>
      </c>
      <c r="DN5" s="52">
        <v>0</v>
      </c>
      <c r="DO5" s="52">
        <v>2.040238492302186E-4</v>
      </c>
      <c r="DP5" s="52">
        <v>1.8984998562129526E-4</v>
      </c>
      <c r="DQ5" s="52">
        <v>0</v>
      </c>
      <c r="DR5" s="52">
        <v>0</v>
      </c>
      <c r="DS5" s="52">
        <v>1.8315513649368668E-5</v>
      </c>
      <c r="DT5" s="52">
        <v>0</v>
      </c>
      <c r="DU5" s="52">
        <v>1.1600182045757423E-3</v>
      </c>
      <c r="DV5" s="52">
        <v>1.7407319624520635E-5</v>
      </c>
      <c r="DW5" s="52">
        <v>0</v>
      </c>
      <c r="DX5" s="52">
        <v>0</v>
      </c>
      <c r="DY5" s="52">
        <v>0</v>
      </c>
      <c r="DZ5" s="52">
        <v>9.5074052461407687E-5</v>
      </c>
      <c r="EA5" s="52">
        <v>0</v>
      </c>
      <c r="EB5" s="52">
        <v>0</v>
      </c>
      <c r="EC5" s="52">
        <v>2.8530952150023996E-5</v>
      </c>
      <c r="ED5" s="52">
        <v>0</v>
      </c>
      <c r="EE5" s="52">
        <v>0</v>
      </c>
      <c r="EF5" s="52">
        <v>0</v>
      </c>
      <c r="EG5" s="52">
        <v>0</v>
      </c>
      <c r="EH5" s="52">
        <v>0</v>
      </c>
      <c r="EI5" s="52">
        <v>4.383147488194603E-5</v>
      </c>
      <c r="EJ5" s="52">
        <v>0</v>
      </c>
      <c r="EK5" s="52">
        <v>0</v>
      </c>
      <c r="EL5" s="52">
        <v>5.7551255717185661E-2</v>
      </c>
      <c r="EM5" s="52">
        <v>4.630443242255209E-2</v>
      </c>
      <c r="EN5" s="52">
        <v>2.3364292088568141E-2</v>
      </c>
      <c r="EO5" s="52">
        <v>7.6474012880641082E-2</v>
      </c>
      <c r="EP5" s="52">
        <v>4.96100369153996E-2</v>
      </c>
      <c r="EQ5" s="52">
        <v>8.5272474854583669E-2</v>
      </c>
      <c r="ER5" s="52">
        <v>6.915901583033722E-2</v>
      </c>
      <c r="ES5" s="52">
        <v>3.848994610288349E-2</v>
      </c>
      <c r="ET5" s="52">
        <v>3.6450065187989183E-2</v>
      </c>
      <c r="EU5" s="52">
        <v>3.6582853582079286E-2</v>
      </c>
      <c r="EV5" s="52">
        <v>0.25295987039550766</v>
      </c>
      <c r="EW5" s="52">
        <v>4.0881081796387893E-2</v>
      </c>
      <c r="EX5" s="52">
        <v>0</v>
      </c>
      <c r="EY5" s="52">
        <v>7.4751852171723546E-4</v>
      </c>
      <c r="EZ5" s="52">
        <v>0</v>
      </c>
      <c r="FA5" s="52">
        <v>9.0502845609946971E-4</v>
      </c>
      <c r="FB5" s="52">
        <v>0</v>
      </c>
      <c r="FC5" s="52">
        <v>6.4831437992950302E-5</v>
      </c>
      <c r="FD5" s="52">
        <v>4.1631450490902245E-4</v>
      </c>
      <c r="FE5" s="52">
        <v>0</v>
      </c>
      <c r="FF5" s="52">
        <v>3.5049611147346566E-5</v>
      </c>
      <c r="FG5" s="52">
        <v>5.6003339665431154E-3</v>
      </c>
      <c r="FH5" s="52">
        <v>0</v>
      </c>
      <c r="FI5" s="52">
        <v>4.6973412418344591E-5</v>
      </c>
      <c r="FJ5" s="52">
        <v>0</v>
      </c>
      <c r="FK5" s="52">
        <v>0</v>
      </c>
      <c r="FL5" s="52">
        <v>2.3806588774348881E-3</v>
      </c>
      <c r="FM5" s="52">
        <v>1.9328929228028511E-3</v>
      </c>
      <c r="FN5" s="52">
        <v>0</v>
      </c>
      <c r="FO5" s="52">
        <v>2.0424943905347724E-4</v>
      </c>
      <c r="FP5" s="52">
        <v>0</v>
      </c>
      <c r="FQ5" s="52">
        <v>0</v>
      </c>
      <c r="FR5" s="52">
        <v>8.2103742346092661E-5</v>
      </c>
      <c r="FS5" s="52">
        <v>9.5624903566516595E-3</v>
      </c>
      <c r="FT5" s="52">
        <v>6.2884666484055963E-5</v>
      </c>
      <c r="FU5" s="52">
        <v>1.6181955984769093E-3</v>
      </c>
      <c r="FV5" s="52">
        <v>1.5715894914102032E-4</v>
      </c>
      <c r="FW5" s="52">
        <v>2.559587556936332E-3</v>
      </c>
      <c r="FX5" s="52">
        <v>0</v>
      </c>
      <c r="FY5" s="52">
        <v>0</v>
      </c>
      <c r="FZ5" s="52">
        <v>1.2573214855459095E-4</v>
      </c>
      <c r="GA5" s="52">
        <v>1.0242140507544097E-2</v>
      </c>
      <c r="GB5" s="52">
        <v>0</v>
      </c>
      <c r="GC5" s="52">
        <v>0</v>
      </c>
      <c r="GD5" s="52">
        <v>0</v>
      </c>
      <c r="GE5" s="52">
        <v>1.6296527203309583E-4</v>
      </c>
      <c r="GF5" s="52">
        <v>0</v>
      </c>
      <c r="GG5" s="52">
        <v>4.7158247005510602E-6</v>
      </c>
      <c r="GH5" s="52">
        <v>1.609003617790652E-5</v>
      </c>
      <c r="GI5" s="52">
        <v>6.0297365776978714E-6</v>
      </c>
      <c r="GJ5" s="52">
        <v>0</v>
      </c>
      <c r="GK5" s="52">
        <v>1.1292447427658115E-5</v>
      </c>
      <c r="GL5" s="52">
        <v>0</v>
      </c>
      <c r="GM5" s="52">
        <v>0</v>
      </c>
      <c r="GN5" s="52">
        <v>0</v>
      </c>
      <c r="GO5" s="52">
        <v>1.7403515337463146E-2</v>
      </c>
      <c r="GP5" s="52">
        <v>3.955736924952471E-3</v>
      </c>
      <c r="GQ5" s="52">
        <v>1.2763805170836457E-4</v>
      </c>
      <c r="GR5" s="52">
        <v>1.0212070656293927E-2</v>
      </c>
      <c r="GS5" s="52">
        <v>3.5254336877345256E-4</v>
      </c>
      <c r="GT5" s="52">
        <v>4.7774214016432391E-3</v>
      </c>
      <c r="GU5" s="52">
        <v>1.1631048711722882E-2</v>
      </c>
      <c r="GV5" s="52">
        <v>5.2092472049643506E-4</v>
      </c>
      <c r="GW5" s="52">
        <v>0</v>
      </c>
      <c r="GX5" s="52">
        <v>0</v>
      </c>
      <c r="GY5" s="52">
        <v>0</v>
      </c>
      <c r="GZ5" s="52">
        <v>0</v>
      </c>
      <c r="HA5" s="52">
        <v>0</v>
      </c>
      <c r="HB5" s="52">
        <v>0</v>
      </c>
      <c r="HC5" s="52">
        <v>5.9520982082265465E-5</v>
      </c>
      <c r="HD5" s="52">
        <v>1.4729549652525689E-5</v>
      </c>
      <c r="HE5" s="52">
        <v>2.8921751405065471E-5</v>
      </c>
      <c r="HF5" s="52">
        <v>0</v>
      </c>
      <c r="HG5" s="52">
        <v>2.2802250594054158E-3</v>
      </c>
      <c r="HH5" s="52">
        <v>0</v>
      </c>
      <c r="HI5" s="52">
        <v>0</v>
      </c>
      <c r="HJ5" s="52">
        <v>0</v>
      </c>
      <c r="HK5" s="52">
        <v>3.7178414975344158E-4</v>
      </c>
      <c r="HL5" s="52">
        <v>9.9448632319122857E-5</v>
      </c>
      <c r="HM5" s="52">
        <v>0</v>
      </c>
      <c r="HN5" s="52">
        <v>3.0232377894172374E-4</v>
      </c>
      <c r="HO5" s="52">
        <v>0</v>
      </c>
      <c r="HP5" s="52">
        <v>0</v>
      </c>
      <c r="HQ5" s="52">
        <v>1.4019671524517122E-5</v>
      </c>
      <c r="HR5" s="52">
        <v>0</v>
      </c>
      <c r="HS5" s="52">
        <v>0</v>
      </c>
      <c r="HT5" s="52">
        <v>4.2418984788291925E-3</v>
      </c>
      <c r="HU5" s="52">
        <v>0</v>
      </c>
      <c r="HV5" s="52">
        <v>0</v>
      </c>
      <c r="HW5" s="52">
        <v>0</v>
      </c>
      <c r="HX5" s="52">
        <v>0</v>
      </c>
      <c r="HY5" s="52">
        <v>0</v>
      </c>
      <c r="HZ5" s="52">
        <v>0</v>
      </c>
      <c r="IA5" s="52">
        <v>1.4778290143953703E-3</v>
      </c>
      <c r="IB5" s="52">
        <v>8.8877231874785238E-5</v>
      </c>
      <c r="IC5" s="52">
        <v>2.8925327478210544E-4</v>
      </c>
      <c r="ID5" s="52">
        <v>0</v>
      </c>
      <c r="IE5" s="52">
        <v>5.548621410117264E-5</v>
      </c>
      <c r="IF5" s="52">
        <v>0</v>
      </c>
      <c r="IG5" s="52">
        <v>5.3368367335290198E-3</v>
      </c>
      <c r="IH5" s="52">
        <v>0</v>
      </c>
      <c r="II5" s="52">
        <v>0</v>
      </c>
      <c r="IJ5" s="52">
        <v>3.839129729953987E-2</v>
      </c>
      <c r="IK5" s="52">
        <v>2.856830331171329E-2</v>
      </c>
      <c r="IL5" s="52">
        <v>1.4555614962294112E-2</v>
      </c>
      <c r="IM5" s="52">
        <v>2.0512768778526456E-2</v>
      </c>
      <c r="IN5" s="52">
        <v>4.1121081634692316E-2</v>
      </c>
      <c r="IO5" s="52">
        <v>2.472657197602662E-2</v>
      </c>
      <c r="IP5" s="52">
        <v>1.6933725345325938E-2</v>
      </c>
      <c r="IQ5" s="52">
        <v>2.5974330175833112E-2</v>
      </c>
      <c r="IR5" s="52">
        <v>1.0616953400332443E-2</v>
      </c>
      <c r="IS5" s="52">
        <v>7.8058449674725972E-2</v>
      </c>
      <c r="IT5" s="52">
        <v>0.42927818634727494</v>
      </c>
      <c r="IU5" s="52">
        <v>0.49192290806076805</v>
      </c>
      <c r="IV5" s="52">
        <v>0.34072732396200034</v>
      </c>
      <c r="IW5" s="52">
        <v>0.37280067457984117</v>
      </c>
      <c r="IX5" s="52">
        <v>0.21907579030837809</v>
      </c>
      <c r="IY5" s="52">
        <v>1.8085919200130855E-3</v>
      </c>
      <c r="IZ5" s="52">
        <v>1.3609322615658474E-3</v>
      </c>
      <c r="JA5" s="52">
        <v>8.6901832923343646E-4</v>
      </c>
      <c r="JB5" s="52">
        <v>6.1634584819439582E-4</v>
      </c>
      <c r="JC5" s="52">
        <v>2.304395875811131E-3</v>
      </c>
      <c r="JD5" s="52">
        <v>1.4301705035341138E-3</v>
      </c>
      <c r="JE5" s="52">
        <v>3.8857766508175581E-4</v>
      </c>
      <c r="JF5" s="52">
        <v>2.2249961172717586E-3</v>
      </c>
      <c r="JG5" s="52">
        <v>9.7708595184568182E-5</v>
      </c>
      <c r="JH5" s="52">
        <v>9.7569251249178499E-5</v>
      </c>
      <c r="JI5" s="52">
        <v>6.1991988042463313E-5</v>
      </c>
      <c r="JJ5" s="52">
        <v>1.2601911468835273E-4</v>
      </c>
      <c r="JK5" s="52">
        <v>3.5996232762764181E-5</v>
      </c>
      <c r="JL5" s="52">
        <v>2.8275292175618232E-3</v>
      </c>
      <c r="JM5" s="52">
        <v>3.7918743560655722E-3</v>
      </c>
      <c r="JN5" s="52">
        <v>1.3738667050126252E-3</v>
      </c>
      <c r="JO5" s="52">
        <v>1.3756696850360688E-3</v>
      </c>
      <c r="JP5" s="52">
        <v>1.600590848317134E-3</v>
      </c>
      <c r="JQ5" s="52">
        <v>9.1504910602507904E-4</v>
      </c>
      <c r="JR5" s="52">
        <v>5.1277096018684893E-4</v>
      </c>
      <c r="JS5" s="52">
        <v>3.3739923981542094E-4</v>
      </c>
      <c r="JT5" s="52">
        <v>0</v>
      </c>
      <c r="JU5" s="52">
        <v>0</v>
      </c>
      <c r="JV5" s="52">
        <v>0</v>
      </c>
      <c r="JW5" s="52">
        <v>7.8417408791787938E-6</v>
      </c>
      <c r="JX5" s="52">
        <v>1.1715154487921757E-4</v>
      </c>
      <c r="JY5" s="52">
        <v>3.5813954307651002E-6</v>
      </c>
      <c r="JZ5" s="52">
        <v>5.0133444282879028E-6</v>
      </c>
      <c r="KA5" s="52">
        <v>0</v>
      </c>
      <c r="KB5" s="52">
        <v>7.759934368274787E-5</v>
      </c>
      <c r="KC5" s="52">
        <v>4.4578487591013207E-6</v>
      </c>
      <c r="KD5" s="52">
        <v>0</v>
      </c>
      <c r="KE5" s="52">
        <v>0</v>
      </c>
      <c r="KF5" s="52">
        <v>7.9527202293791435E-6</v>
      </c>
      <c r="KG5" s="52">
        <v>0</v>
      </c>
      <c r="KH5" s="52">
        <v>0</v>
      </c>
      <c r="KI5" s="52">
        <v>0</v>
      </c>
      <c r="KJ5" s="52">
        <v>1.2400793608077076E-5</v>
      </c>
      <c r="KK5" s="52">
        <v>1.1226562234309398E-4</v>
      </c>
      <c r="KL5" s="52">
        <v>0</v>
      </c>
      <c r="KM5" s="52">
        <v>0</v>
      </c>
      <c r="KN5" s="52">
        <v>8.5158453084663978E-6</v>
      </c>
      <c r="KO5" s="52">
        <v>0</v>
      </c>
      <c r="KP5" s="52">
        <v>7.4579185916506725E-6</v>
      </c>
      <c r="KQ5" s="52">
        <v>2.2135744172092038E-4</v>
      </c>
      <c r="KR5" s="52">
        <v>2.1749588234033956E-5</v>
      </c>
      <c r="KS5" s="52">
        <v>0</v>
      </c>
      <c r="KT5" s="52">
        <v>3.074315833139792E-5</v>
      </c>
      <c r="KU5" s="52">
        <v>0</v>
      </c>
      <c r="KV5" s="52">
        <v>0</v>
      </c>
      <c r="KW5" s="52">
        <v>8.088237369607959E-5</v>
      </c>
      <c r="KX5" s="52">
        <v>3.9115121444768217E-6</v>
      </c>
      <c r="KY5" s="52">
        <v>0</v>
      </c>
      <c r="KZ5" s="52">
        <v>8.7182915073515896E-6</v>
      </c>
    </row>
    <row r="6" spans="1:312" x14ac:dyDescent="0.2">
      <c r="A6" s="89">
        <v>1.114663</v>
      </c>
      <c r="B6" s="41" t="s">
        <v>931</v>
      </c>
      <c r="C6" s="51" t="s">
        <v>59</v>
      </c>
      <c r="D6" s="52">
        <v>0</v>
      </c>
      <c r="E6" s="52">
        <v>0</v>
      </c>
      <c r="F6" s="52">
        <v>0</v>
      </c>
      <c r="G6" s="52">
        <v>0</v>
      </c>
      <c r="H6" s="52">
        <v>0</v>
      </c>
      <c r="I6" s="52">
        <v>0</v>
      </c>
      <c r="J6" s="52">
        <v>0</v>
      </c>
      <c r="K6" s="52">
        <v>0</v>
      </c>
      <c r="L6" s="52">
        <v>0</v>
      </c>
      <c r="M6" s="52">
        <v>0</v>
      </c>
      <c r="N6" s="52">
        <v>0</v>
      </c>
      <c r="O6" s="52">
        <v>0</v>
      </c>
      <c r="P6" s="52">
        <v>0</v>
      </c>
      <c r="Q6" s="52">
        <v>0</v>
      </c>
      <c r="R6" s="52">
        <v>2.7909274792217135E-5</v>
      </c>
      <c r="S6" s="52">
        <v>0</v>
      </c>
      <c r="T6" s="52">
        <v>0</v>
      </c>
      <c r="U6" s="52">
        <v>0</v>
      </c>
      <c r="V6" s="52">
        <v>0</v>
      </c>
      <c r="W6" s="52">
        <v>0</v>
      </c>
      <c r="X6" s="52">
        <v>0</v>
      </c>
      <c r="Y6" s="52">
        <v>0</v>
      </c>
      <c r="Z6" s="52">
        <v>7.4895428084795063E-5</v>
      </c>
      <c r="AA6" s="52">
        <v>0</v>
      </c>
      <c r="AB6" s="52">
        <v>0</v>
      </c>
      <c r="AC6" s="52">
        <v>0</v>
      </c>
      <c r="AD6" s="52">
        <v>0</v>
      </c>
      <c r="AE6" s="52">
        <v>4.2570783940026484E-4</v>
      </c>
      <c r="AF6" s="52">
        <v>1.9408780466210463E-5</v>
      </c>
      <c r="AG6" s="52">
        <v>0</v>
      </c>
      <c r="AH6" s="52">
        <v>0</v>
      </c>
      <c r="AI6" s="52">
        <v>0</v>
      </c>
      <c r="AJ6" s="52">
        <v>1.7585876365255076E-4</v>
      </c>
      <c r="AK6" s="52">
        <v>1.9020814958641689E-3</v>
      </c>
      <c r="AL6" s="52">
        <v>1.2304560959000962E-5</v>
      </c>
      <c r="AM6" s="52">
        <v>1.3359003869224967E-5</v>
      </c>
      <c r="AN6" s="52">
        <v>2.1926388233000529E-3</v>
      </c>
      <c r="AO6" s="52">
        <v>5.8170858823373773E-3</v>
      </c>
      <c r="AP6" s="52">
        <v>7.2313597983194016E-4</v>
      </c>
      <c r="AQ6" s="52">
        <v>0</v>
      </c>
      <c r="AR6" s="52">
        <v>0</v>
      </c>
      <c r="AS6" s="52">
        <v>0</v>
      </c>
      <c r="AT6" s="52">
        <v>2.3824441766153084E-6</v>
      </c>
      <c r="AU6" s="52">
        <v>8.8272037464965823E-4</v>
      </c>
      <c r="AV6" s="52">
        <v>0</v>
      </c>
      <c r="AW6" s="52">
        <v>0</v>
      </c>
      <c r="AX6" s="52">
        <v>0</v>
      </c>
      <c r="AY6" s="52">
        <v>1.3241679005654394E-5</v>
      </c>
      <c r="AZ6" s="52">
        <v>7.556754725388292E-5</v>
      </c>
      <c r="BA6" s="52">
        <v>0</v>
      </c>
      <c r="BB6" s="52">
        <v>1.5044235020565177E-5</v>
      </c>
      <c r="BC6" s="52">
        <v>0</v>
      </c>
      <c r="BD6" s="52">
        <v>0</v>
      </c>
      <c r="BE6" s="52">
        <v>0</v>
      </c>
      <c r="BF6" s="52">
        <v>0</v>
      </c>
      <c r="BG6" s="52">
        <v>0</v>
      </c>
      <c r="BH6" s="52">
        <v>8.4840225845942807E-4</v>
      </c>
      <c r="BI6" s="52">
        <v>0</v>
      </c>
      <c r="BJ6" s="52">
        <v>0</v>
      </c>
      <c r="BK6" s="52">
        <v>0</v>
      </c>
      <c r="BL6" s="52">
        <v>0</v>
      </c>
      <c r="BM6" s="52">
        <v>0</v>
      </c>
      <c r="BN6" s="52">
        <v>1.8953843376320529E-3</v>
      </c>
      <c r="BO6" s="52">
        <v>0</v>
      </c>
      <c r="BP6" s="52">
        <v>0</v>
      </c>
      <c r="BQ6" s="52">
        <v>0</v>
      </c>
      <c r="BR6" s="52">
        <v>0</v>
      </c>
      <c r="BS6" s="52">
        <v>0</v>
      </c>
      <c r="BT6" s="52">
        <v>0</v>
      </c>
      <c r="BU6" s="52">
        <v>0</v>
      </c>
      <c r="BV6" s="52">
        <v>0</v>
      </c>
      <c r="BW6" s="52">
        <v>0</v>
      </c>
      <c r="BX6" s="52">
        <v>0</v>
      </c>
      <c r="BY6" s="52">
        <v>0</v>
      </c>
      <c r="BZ6" s="52">
        <v>0</v>
      </c>
      <c r="CA6" s="52">
        <v>0</v>
      </c>
      <c r="CB6" s="52">
        <v>0</v>
      </c>
      <c r="CC6" s="52">
        <v>2.3028387361952655E-3</v>
      </c>
      <c r="CD6" s="52">
        <v>0</v>
      </c>
      <c r="CE6" s="52">
        <v>0</v>
      </c>
      <c r="CF6" s="52">
        <v>0</v>
      </c>
      <c r="CG6" s="52">
        <v>2.8944014131134752E-5</v>
      </c>
      <c r="CH6" s="52">
        <v>0</v>
      </c>
      <c r="CI6" s="52">
        <v>0</v>
      </c>
      <c r="CJ6" s="52">
        <v>0</v>
      </c>
      <c r="CK6" s="52">
        <v>3.2027677866295393E-5</v>
      </c>
      <c r="CL6" s="52">
        <v>0</v>
      </c>
      <c r="CM6" s="52">
        <v>1.7181210975913369E-5</v>
      </c>
      <c r="CN6" s="52">
        <v>0</v>
      </c>
      <c r="CO6" s="52">
        <v>0</v>
      </c>
      <c r="CP6" s="52">
        <v>0</v>
      </c>
      <c r="CQ6" s="52">
        <v>0</v>
      </c>
      <c r="CR6" s="52">
        <v>0</v>
      </c>
      <c r="CS6" s="52">
        <v>0</v>
      </c>
      <c r="CT6" s="52">
        <v>8.9770453685545908E-5</v>
      </c>
      <c r="CU6" s="52">
        <v>0</v>
      </c>
      <c r="CV6" s="52">
        <v>0</v>
      </c>
      <c r="CW6" s="52">
        <v>0</v>
      </c>
      <c r="CX6" s="52">
        <v>0</v>
      </c>
      <c r="CY6" s="52">
        <v>0</v>
      </c>
      <c r="CZ6" s="52">
        <v>0</v>
      </c>
      <c r="DA6" s="52">
        <v>0</v>
      </c>
      <c r="DB6" s="52">
        <v>0</v>
      </c>
      <c r="DC6" s="52">
        <v>0</v>
      </c>
      <c r="DD6" s="52">
        <v>0</v>
      </c>
      <c r="DE6" s="52">
        <v>0</v>
      </c>
      <c r="DF6" s="52">
        <v>0</v>
      </c>
      <c r="DG6" s="52">
        <v>0</v>
      </c>
      <c r="DH6" s="52">
        <v>3.4906662636026881E-4</v>
      </c>
      <c r="DI6" s="52">
        <v>9.7885889233909258E-4</v>
      </c>
      <c r="DJ6" s="52">
        <v>1.4125366841484807E-3</v>
      </c>
      <c r="DK6" s="52">
        <v>0</v>
      </c>
      <c r="DL6" s="52">
        <v>1.7900370508378008E-5</v>
      </c>
      <c r="DM6" s="52">
        <v>2.3323842979422195E-5</v>
      </c>
      <c r="DN6" s="52">
        <v>2.7852515270943897E-3</v>
      </c>
      <c r="DO6" s="52">
        <v>0</v>
      </c>
      <c r="DP6" s="52">
        <v>0</v>
      </c>
      <c r="DQ6" s="52">
        <v>5.5644177017390908E-3</v>
      </c>
      <c r="DR6" s="52">
        <v>1.98338289511902E-5</v>
      </c>
      <c r="DS6" s="52">
        <v>0</v>
      </c>
      <c r="DT6" s="52">
        <v>0</v>
      </c>
      <c r="DU6" s="52">
        <v>0</v>
      </c>
      <c r="DV6" s="52">
        <v>0</v>
      </c>
      <c r="DW6" s="52">
        <v>0</v>
      </c>
      <c r="DX6" s="52">
        <v>0</v>
      </c>
      <c r="DY6" s="52">
        <v>2.1586652483047116E-3</v>
      </c>
      <c r="DZ6" s="52">
        <v>0</v>
      </c>
      <c r="EA6" s="52">
        <v>1.6082838821557298E-3</v>
      </c>
      <c r="EB6" s="52">
        <v>4.1452159207589861E-4</v>
      </c>
      <c r="EC6" s="52">
        <v>2.177543542617939E-3</v>
      </c>
      <c r="ED6" s="52">
        <v>4.1075822307005836E-4</v>
      </c>
      <c r="EE6" s="52">
        <v>2.7075659510342426E-4</v>
      </c>
      <c r="EF6" s="52">
        <v>6.5805206932476718E-4</v>
      </c>
      <c r="EG6" s="52">
        <v>7.2529816725103906E-4</v>
      </c>
      <c r="EH6" s="52">
        <v>0</v>
      </c>
      <c r="EI6" s="52">
        <v>5.4100788117303225E-4</v>
      </c>
      <c r="EJ6" s="52">
        <v>0</v>
      </c>
      <c r="EK6" s="52">
        <v>0</v>
      </c>
      <c r="EL6" s="52">
        <v>7.4567923219983723E-4</v>
      </c>
      <c r="EM6" s="52">
        <v>0</v>
      </c>
      <c r="EN6" s="52">
        <v>0</v>
      </c>
      <c r="EO6" s="52">
        <v>0</v>
      </c>
      <c r="EP6" s="52">
        <v>0</v>
      </c>
      <c r="EQ6" s="52">
        <v>0</v>
      </c>
      <c r="ER6" s="52">
        <v>0</v>
      </c>
      <c r="ES6" s="52">
        <v>0</v>
      </c>
      <c r="ET6" s="52">
        <v>0</v>
      </c>
      <c r="EU6" s="52">
        <v>0</v>
      </c>
      <c r="EV6" s="52">
        <v>0</v>
      </c>
      <c r="EW6" s="52">
        <v>0</v>
      </c>
      <c r="EX6" s="52">
        <v>0</v>
      </c>
      <c r="EY6" s="52">
        <v>1.233020242007811E-4</v>
      </c>
      <c r="EZ6" s="52">
        <v>0</v>
      </c>
      <c r="FA6" s="52">
        <v>0</v>
      </c>
      <c r="FB6" s="52">
        <v>0</v>
      </c>
      <c r="FC6" s="52">
        <v>0</v>
      </c>
      <c r="FD6" s="52">
        <v>0</v>
      </c>
      <c r="FE6" s="52">
        <v>2.8427683465757319E-3</v>
      </c>
      <c r="FF6" s="52">
        <v>0</v>
      </c>
      <c r="FG6" s="52">
        <v>0</v>
      </c>
      <c r="FH6" s="52">
        <v>0</v>
      </c>
      <c r="FI6" s="52">
        <v>0</v>
      </c>
      <c r="FJ6" s="52">
        <v>0</v>
      </c>
      <c r="FK6" s="52">
        <v>0</v>
      </c>
      <c r="FL6" s="52">
        <v>0</v>
      </c>
      <c r="FM6" s="52">
        <v>0</v>
      </c>
      <c r="FN6" s="52">
        <v>0</v>
      </c>
      <c r="FO6" s="52">
        <v>0</v>
      </c>
      <c r="FP6" s="52">
        <v>0</v>
      </c>
      <c r="FQ6" s="52">
        <v>0</v>
      </c>
      <c r="FR6" s="52">
        <v>0</v>
      </c>
      <c r="FS6" s="52">
        <v>0</v>
      </c>
      <c r="FT6" s="52">
        <v>0</v>
      </c>
      <c r="FU6" s="52">
        <v>0</v>
      </c>
      <c r="FV6" s="52">
        <v>0</v>
      </c>
      <c r="FW6" s="52">
        <v>0</v>
      </c>
      <c r="FX6" s="52">
        <v>0</v>
      </c>
      <c r="FY6" s="52">
        <v>0</v>
      </c>
      <c r="FZ6" s="52">
        <v>0</v>
      </c>
      <c r="GA6" s="52">
        <v>0</v>
      </c>
      <c r="GB6" s="52">
        <v>0</v>
      </c>
      <c r="GC6" s="52">
        <v>8.2639970264602736E-3</v>
      </c>
      <c r="GD6" s="52">
        <v>0</v>
      </c>
      <c r="GE6" s="52">
        <v>0</v>
      </c>
      <c r="GF6" s="52">
        <v>0</v>
      </c>
      <c r="GG6" s="52">
        <v>0</v>
      </c>
      <c r="GH6" s="52">
        <v>5.4506962947956939E-6</v>
      </c>
      <c r="GI6" s="52">
        <v>0</v>
      </c>
      <c r="GJ6" s="52">
        <v>0</v>
      </c>
      <c r="GK6" s="52">
        <v>7.3400908279777743E-6</v>
      </c>
      <c r="GL6" s="52">
        <v>0</v>
      </c>
      <c r="GM6" s="52">
        <v>0</v>
      </c>
      <c r="GN6" s="52">
        <v>0</v>
      </c>
      <c r="GO6" s="52">
        <v>0</v>
      </c>
      <c r="GP6" s="52">
        <v>0</v>
      </c>
      <c r="GQ6" s="52">
        <v>2.5981251236274533E-4</v>
      </c>
      <c r="GR6" s="52">
        <v>0</v>
      </c>
      <c r="GS6" s="52">
        <v>0</v>
      </c>
      <c r="GT6" s="52">
        <v>0</v>
      </c>
      <c r="GU6" s="52">
        <v>0</v>
      </c>
      <c r="GV6" s="52">
        <v>0</v>
      </c>
      <c r="GW6" s="52">
        <v>0</v>
      </c>
      <c r="GX6" s="52">
        <v>0</v>
      </c>
      <c r="GY6" s="52">
        <v>0</v>
      </c>
      <c r="GZ6" s="52">
        <v>0.10034510954270925</v>
      </c>
      <c r="HA6" s="52">
        <v>2.3748963174782824E-3</v>
      </c>
      <c r="HB6" s="52">
        <v>1.3940889727732759E-2</v>
      </c>
      <c r="HC6" s="52">
        <v>5.5979284855306741E-3</v>
      </c>
      <c r="HD6" s="52">
        <v>3.3581670103580001E-3</v>
      </c>
      <c r="HE6" s="52">
        <v>0.19267778121324536</v>
      </c>
      <c r="HF6" s="52">
        <v>0.21475633408799083</v>
      </c>
      <c r="HG6" s="52">
        <v>1.9908793595535816E-2</v>
      </c>
      <c r="HH6" s="52">
        <v>6.5054316182916608E-3</v>
      </c>
      <c r="HI6" s="52">
        <v>2.554795159918701E-3</v>
      </c>
      <c r="HJ6" s="52">
        <v>0.16571902812482261</v>
      </c>
      <c r="HK6" s="52">
        <v>5.8970602528676357E-3</v>
      </c>
      <c r="HL6" s="52">
        <v>0</v>
      </c>
      <c r="HM6" s="52">
        <v>0</v>
      </c>
      <c r="HN6" s="52">
        <v>0</v>
      </c>
      <c r="HO6" s="52">
        <v>0</v>
      </c>
      <c r="HP6" s="52">
        <v>1.6827596052092126E-3</v>
      </c>
      <c r="HQ6" s="52">
        <v>5.5965193519060495E-4</v>
      </c>
      <c r="HR6" s="52">
        <v>4.2489932017558224E-4</v>
      </c>
      <c r="HS6" s="52">
        <v>1.9416716806376266E-3</v>
      </c>
      <c r="HT6" s="52">
        <v>8.0884437012911667E-4</v>
      </c>
      <c r="HU6" s="52">
        <v>1.0834840524557405E-3</v>
      </c>
      <c r="HV6" s="52">
        <v>7.3989630096059713E-4</v>
      </c>
      <c r="HW6" s="52">
        <v>0</v>
      </c>
      <c r="HX6" s="52">
        <v>0</v>
      </c>
      <c r="HY6" s="52">
        <v>0</v>
      </c>
      <c r="HZ6" s="52">
        <v>0</v>
      </c>
      <c r="IA6" s="52">
        <v>0</v>
      </c>
      <c r="IB6" s="52">
        <v>0</v>
      </c>
      <c r="IC6" s="52">
        <v>0</v>
      </c>
      <c r="ID6" s="52">
        <v>0</v>
      </c>
      <c r="IE6" s="52">
        <v>0</v>
      </c>
      <c r="IF6" s="52">
        <v>0</v>
      </c>
      <c r="IG6" s="52">
        <v>0</v>
      </c>
      <c r="IH6" s="52">
        <v>0</v>
      </c>
      <c r="II6" s="52">
        <v>0</v>
      </c>
      <c r="IJ6" s="52">
        <v>0</v>
      </c>
      <c r="IK6" s="52">
        <v>0</v>
      </c>
      <c r="IL6" s="52">
        <v>0</v>
      </c>
      <c r="IM6" s="52">
        <v>0</v>
      </c>
      <c r="IN6" s="52">
        <v>0</v>
      </c>
      <c r="IO6" s="52">
        <v>0</v>
      </c>
      <c r="IP6" s="52">
        <v>0</v>
      </c>
      <c r="IQ6" s="52">
        <v>0</v>
      </c>
      <c r="IR6" s="52">
        <v>0</v>
      </c>
      <c r="IS6" s="52">
        <v>0</v>
      </c>
      <c r="IT6" s="52">
        <v>0</v>
      </c>
      <c r="IU6" s="52">
        <v>2.1115464462652045E-4</v>
      </c>
      <c r="IV6" s="52">
        <v>0</v>
      </c>
      <c r="IW6" s="52">
        <v>0</v>
      </c>
      <c r="IX6" s="52">
        <v>9.6335790425611995E-6</v>
      </c>
      <c r="IY6" s="52">
        <v>0</v>
      </c>
      <c r="IZ6" s="52">
        <v>0</v>
      </c>
      <c r="JA6" s="52">
        <v>0</v>
      </c>
      <c r="JB6" s="52">
        <v>3.6632567706733224E-6</v>
      </c>
      <c r="JC6" s="52">
        <v>0</v>
      </c>
      <c r="JD6" s="52">
        <v>0</v>
      </c>
      <c r="JE6" s="52">
        <v>0</v>
      </c>
      <c r="JF6" s="52">
        <v>0</v>
      </c>
      <c r="JG6" s="52">
        <v>0</v>
      </c>
      <c r="JH6" s="52">
        <v>1.9003684230232153E-5</v>
      </c>
      <c r="JI6" s="52">
        <v>0</v>
      </c>
      <c r="JJ6" s="52">
        <v>0</v>
      </c>
      <c r="JK6" s="52">
        <v>0</v>
      </c>
      <c r="JL6" s="52">
        <v>5.4129401955283114E-4</v>
      </c>
      <c r="JM6" s="52">
        <v>1.6639324121773885E-3</v>
      </c>
      <c r="JN6" s="52">
        <v>1.7662753258949036E-4</v>
      </c>
      <c r="JO6" s="52">
        <v>0</v>
      </c>
      <c r="JP6" s="52">
        <v>0</v>
      </c>
      <c r="JQ6" s="52">
        <v>0</v>
      </c>
      <c r="JR6" s="52">
        <v>0</v>
      </c>
      <c r="JS6" s="52">
        <v>0</v>
      </c>
      <c r="JT6" s="52">
        <v>0</v>
      </c>
      <c r="JU6" s="52">
        <v>0</v>
      </c>
      <c r="JV6" s="52">
        <v>8.3742530672324035E-6</v>
      </c>
      <c r="JW6" s="52">
        <v>6.4498318731245584E-5</v>
      </c>
      <c r="JX6" s="52">
        <v>7.5869011904713978E-5</v>
      </c>
      <c r="JY6" s="52">
        <v>2.5019031580086529E-4</v>
      </c>
      <c r="JZ6" s="52">
        <v>1.0732734863559684E-4</v>
      </c>
      <c r="KA6" s="52">
        <v>7.4672487024180241E-5</v>
      </c>
      <c r="KB6" s="52">
        <v>2.7600362298322673E-4</v>
      </c>
      <c r="KC6" s="52">
        <v>0</v>
      </c>
      <c r="KD6" s="52">
        <v>0</v>
      </c>
      <c r="KE6" s="52">
        <v>0</v>
      </c>
      <c r="KF6" s="52">
        <v>1.7266333760042418E-5</v>
      </c>
      <c r="KG6" s="52">
        <v>0</v>
      </c>
      <c r="KH6" s="52">
        <v>5.9266612918907019E-4</v>
      </c>
      <c r="KI6" s="52">
        <v>0</v>
      </c>
      <c r="KJ6" s="52">
        <v>2.2367357359753836E-4</v>
      </c>
      <c r="KK6" s="52">
        <v>1.5337641935227688E-2</v>
      </c>
      <c r="KL6" s="52">
        <v>0</v>
      </c>
      <c r="KM6" s="52">
        <v>7.7202096403891706E-6</v>
      </c>
      <c r="KN6" s="52">
        <v>1.3746100083482536E-3</v>
      </c>
      <c r="KO6" s="52">
        <v>3.6209600309817288E-4</v>
      </c>
      <c r="KP6" s="52">
        <v>8.0043008628036903E-5</v>
      </c>
      <c r="KQ6" s="52">
        <v>5.6962309304412861E-4</v>
      </c>
      <c r="KR6" s="52">
        <v>0</v>
      </c>
      <c r="KS6" s="52">
        <v>0</v>
      </c>
      <c r="KT6" s="52">
        <v>5.0173933821046641E-3</v>
      </c>
      <c r="KU6" s="52">
        <v>1.5850752964238624E-4</v>
      </c>
      <c r="KV6" s="52">
        <v>4.1382740999539036E-4</v>
      </c>
      <c r="KW6" s="52">
        <v>0</v>
      </c>
      <c r="KX6" s="52">
        <v>3.185362481270918E-4</v>
      </c>
      <c r="KY6" s="52">
        <v>4.8967538629783461E-4</v>
      </c>
      <c r="KZ6" s="52">
        <v>0</v>
      </c>
    </row>
    <row r="7" spans="1:312" x14ac:dyDescent="0.2">
      <c r="A7" s="89">
        <v>1.048648</v>
      </c>
      <c r="B7" s="41" t="s">
        <v>13533</v>
      </c>
      <c r="C7" s="51" t="s">
        <v>13524</v>
      </c>
      <c r="D7" s="52">
        <v>0</v>
      </c>
      <c r="E7" s="52">
        <v>0</v>
      </c>
      <c r="F7" s="52">
        <v>0</v>
      </c>
      <c r="G7" s="52">
        <v>0</v>
      </c>
      <c r="H7" s="52">
        <v>0</v>
      </c>
      <c r="I7" s="52">
        <v>0</v>
      </c>
      <c r="J7" s="52">
        <v>0</v>
      </c>
      <c r="K7" s="52">
        <v>0</v>
      </c>
      <c r="L7" s="52">
        <v>0</v>
      </c>
      <c r="M7" s="52">
        <v>0</v>
      </c>
      <c r="N7" s="52">
        <v>0</v>
      </c>
      <c r="O7" s="52">
        <v>0</v>
      </c>
      <c r="P7" s="52">
        <v>0</v>
      </c>
      <c r="Q7" s="52">
        <v>0</v>
      </c>
      <c r="R7" s="52">
        <v>0</v>
      </c>
      <c r="S7" s="52">
        <v>0</v>
      </c>
      <c r="T7" s="52">
        <v>0</v>
      </c>
      <c r="U7" s="52">
        <v>0</v>
      </c>
      <c r="V7" s="52">
        <v>0</v>
      </c>
      <c r="W7" s="52">
        <v>0</v>
      </c>
      <c r="X7" s="52">
        <v>0</v>
      </c>
      <c r="Y7" s="52">
        <v>0</v>
      </c>
      <c r="Z7" s="52">
        <v>0</v>
      </c>
      <c r="AA7" s="52">
        <v>0</v>
      </c>
      <c r="AB7" s="52">
        <v>0</v>
      </c>
      <c r="AC7" s="52">
        <v>0</v>
      </c>
      <c r="AD7" s="52">
        <v>0</v>
      </c>
      <c r="AE7" s="52">
        <v>0</v>
      </c>
      <c r="AF7" s="52">
        <v>0</v>
      </c>
      <c r="AG7" s="52">
        <v>0</v>
      </c>
      <c r="AH7" s="52">
        <v>0</v>
      </c>
      <c r="AI7" s="52">
        <v>0</v>
      </c>
      <c r="AJ7" s="52">
        <v>0</v>
      </c>
      <c r="AK7" s="52">
        <v>0</v>
      </c>
      <c r="AL7" s="52">
        <v>0</v>
      </c>
      <c r="AM7" s="52">
        <v>0</v>
      </c>
      <c r="AN7" s="52">
        <v>0</v>
      </c>
      <c r="AO7" s="52">
        <v>0</v>
      </c>
      <c r="AP7" s="52">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2">
        <v>0</v>
      </c>
      <c r="EN7" s="52">
        <v>0</v>
      </c>
      <c r="EO7" s="52">
        <v>0</v>
      </c>
      <c r="EP7" s="52">
        <v>0</v>
      </c>
      <c r="EQ7" s="52">
        <v>0</v>
      </c>
      <c r="ER7" s="52">
        <v>0</v>
      </c>
      <c r="ES7" s="52">
        <v>0</v>
      </c>
      <c r="ET7" s="52">
        <v>0</v>
      </c>
      <c r="EU7" s="52">
        <v>0</v>
      </c>
      <c r="EV7" s="52">
        <v>0</v>
      </c>
      <c r="EW7" s="52">
        <v>0</v>
      </c>
      <c r="EX7" s="52">
        <v>0</v>
      </c>
      <c r="EY7" s="52">
        <v>0</v>
      </c>
      <c r="EZ7" s="52">
        <v>0</v>
      </c>
      <c r="FA7" s="52">
        <v>0</v>
      </c>
      <c r="FB7" s="52">
        <v>0</v>
      </c>
      <c r="FC7" s="52">
        <v>0</v>
      </c>
      <c r="FD7" s="52">
        <v>0</v>
      </c>
      <c r="FE7" s="52">
        <v>0</v>
      </c>
      <c r="FF7" s="52">
        <v>0</v>
      </c>
      <c r="FG7" s="52">
        <v>0</v>
      </c>
      <c r="FH7" s="52">
        <v>0</v>
      </c>
      <c r="FI7" s="52">
        <v>0</v>
      </c>
      <c r="FJ7" s="52">
        <v>0</v>
      </c>
      <c r="FK7" s="52">
        <v>0</v>
      </c>
      <c r="FL7" s="52">
        <v>0</v>
      </c>
      <c r="FM7" s="52">
        <v>0</v>
      </c>
      <c r="FN7" s="52">
        <v>0</v>
      </c>
      <c r="FO7" s="52">
        <v>0</v>
      </c>
      <c r="FP7" s="52">
        <v>0</v>
      </c>
      <c r="FQ7" s="52">
        <v>0</v>
      </c>
      <c r="FR7" s="52">
        <v>0</v>
      </c>
      <c r="FS7" s="52">
        <v>0</v>
      </c>
      <c r="FT7" s="52">
        <v>0</v>
      </c>
      <c r="FU7" s="52">
        <v>0</v>
      </c>
      <c r="FV7" s="52">
        <v>0</v>
      </c>
      <c r="FW7" s="52">
        <v>0</v>
      </c>
      <c r="FX7" s="52">
        <v>0</v>
      </c>
      <c r="FY7" s="52">
        <v>0</v>
      </c>
      <c r="FZ7" s="52">
        <v>0</v>
      </c>
      <c r="GA7" s="52">
        <v>0</v>
      </c>
      <c r="GB7" s="52">
        <v>0</v>
      </c>
      <c r="GC7" s="52">
        <v>0</v>
      </c>
      <c r="GD7" s="52">
        <v>0</v>
      </c>
      <c r="GE7" s="52">
        <v>0</v>
      </c>
      <c r="GF7" s="52">
        <v>0</v>
      </c>
      <c r="GG7" s="52">
        <v>0</v>
      </c>
      <c r="GH7" s="52">
        <v>0</v>
      </c>
      <c r="GI7" s="52">
        <v>0</v>
      </c>
      <c r="GJ7" s="52">
        <v>0</v>
      </c>
      <c r="GK7" s="52">
        <v>0</v>
      </c>
      <c r="GL7" s="52">
        <v>0</v>
      </c>
      <c r="GM7" s="52">
        <v>0</v>
      </c>
      <c r="GN7" s="52">
        <v>0</v>
      </c>
      <c r="GO7" s="52">
        <v>0</v>
      </c>
      <c r="GP7" s="52">
        <v>0</v>
      </c>
      <c r="GQ7" s="52">
        <v>0</v>
      </c>
      <c r="GR7" s="52">
        <v>0</v>
      </c>
      <c r="GS7" s="52">
        <v>0</v>
      </c>
      <c r="GT7" s="52">
        <v>0</v>
      </c>
      <c r="GU7" s="52">
        <v>0</v>
      </c>
      <c r="GV7" s="52">
        <v>0</v>
      </c>
      <c r="GW7" s="52">
        <v>0</v>
      </c>
      <c r="GX7" s="52">
        <v>0</v>
      </c>
      <c r="GY7" s="52">
        <v>0</v>
      </c>
      <c r="GZ7" s="52">
        <v>0</v>
      </c>
      <c r="HA7" s="52">
        <v>0</v>
      </c>
      <c r="HB7" s="52">
        <v>0</v>
      </c>
      <c r="HC7" s="52">
        <v>0</v>
      </c>
      <c r="HD7" s="52">
        <v>0</v>
      </c>
      <c r="HE7" s="52">
        <v>0</v>
      </c>
      <c r="HF7" s="52">
        <v>0</v>
      </c>
      <c r="HG7" s="52">
        <v>0</v>
      </c>
      <c r="HH7" s="52">
        <v>0</v>
      </c>
      <c r="HI7" s="52">
        <v>0</v>
      </c>
      <c r="HJ7" s="52">
        <v>0</v>
      </c>
      <c r="HK7" s="52">
        <v>0</v>
      </c>
      <c r="HL7" s="52">
        <v>0</v>
      </c>
      <c r="HM7" s="52">
        <v>0</v>
      </c>
      <c r="HN7" s="52">
        <v>0</v>
      </c>
      <c r="HO7" s="52">
        <v>0</v>
      </c>
      <c r="HP7" s="52">
        <v>0</v>
      </c>
      <c r="HQ7" s="52">
        <v>0</v>
      </c>
      <c r="HR7" s="52">
        <v>0</v>
      </c>
      <c r="HS7" s="52">
        <v>0</v>
      </c>
      <c r="HT7" s="52">
        <v>0</v>
      </c>
      <c r="HU7" s="52">
        <v>0</v>
      </c>
      <c r="HV7" s="52">
        <v>0</v>
      </c>
      <c r="HW7" s="52">
        <v>0</v>
      </c>
      <c r="HX7" s="52">
        <v>0</v>
      </c>
      <c r="HY7" s="52">
        <v>0</v>
      </c>
      <c r="HZ7" s="52">
        <v>0</v>
      </c>
      <c r="IA7" s="52">
        <v>0</v>
      </c>
      <c r="IB7" s="52">
        <v>0</v>
      </c>
      <c r="IC7" s="52">
        <v>0</v>
      </c>
      <c r="ID7" s="52">
        <v>0</v>
      </c>
      <c r="IE7" s="52">
        <v>0</v>
      </c>
      <c r="IF7" s="52">
        <v>0</v>
      </c>
      <c r="IG7" s="52">
        <v>0</v>
      </c>
      <c r="IH7" s="52">
        <v>0</v>
      </c>
      <c r="II7" s="52">
        <v>0</v>
      </c>
      <c r="IJ7" s="52">
        <v>0</v>
      </c>
      <c r="IK7" s="52">
        <v>0</v>
      </c>
      <c r="IL7" s="52">
        <v>0</v>
      </c>
      <c r="IM7" s="52">
        <v>0</v>
      </c>
      <c r="IN7" s="52">
        <v>0</v>
      </c>
      <c r="IO7" s="52">
        <v>0</v>
      </c>
      <c r="IP7" s="52">
        <v>0</v>
      </c>
      <c r="IQ7" s="52">
        <v>0</v>
      </c>
      <c r="IR7" s="52">
        <v>0</v>
      </c>
      <c r="IS7" s="52">
        <v>0</v>
      </c>
      <c r="IT7" s="52">
        <v>0</v>
      </c>
      <c r="IU7" s="52">
        <v>0</v>
      </c>
      <c r="IV7" s="52">
        <v>0</v>
      </c>
      <c r="IW7" s="52">
        <v>0</v>
      </c>
      <c r="IX7" s="52">
        <v>0</v>
      </c>
      <c r="IY7" s="52">
        <v>0</v>
      </c>
      <c r="IZ7" s="52">
        <v>0</v>
      </c>
      <c r="JA7" s="52">
        <v>0</v>
      </c>
      <c r="JB7" s="52">
        <v>0</v>
      </c>
      <c r="JC7" s="52">
        <v>0</v>
      </c>
      <c r="JD7" s="52">
        <v>0</v>
      </c>
      <c r="JE7" s="52">
        <v>0</v>
      </c>
      <c r="JF7" s="52">
        <v>0</v>
      </c>
      <c r="JG7" s="52">
        <v>0</v>
      </c>
      <c r="JH7" s="52">
        <v>0</v>
      </c>
      <c r="JI7" s="52">
        <v>0</v>
      </c>
      <c r="JJ7" s="52">
        <v>0</v>
      </c>
      <c r="JK7" s="52">
        <v>0</v>
      </c>
      <c r="JL7" s="52">
        <v>0</v>
      </c>
      <c r="JM7" s="52">
        <v>0</v>
      </c>
      <c r="JN7" s="52">
        <v>0</v>
      </c>
      <c r="JO7" s="52">
        <v>0</v>
      </c>
      <c r="JP7" s="52">
        <v>0</v>
      </c>
      <c r="JQ7" s="52">
        <v>0</v>
      </c>
      <c r="JR7" s="52">
        <v>0</v>
      </c>
      <c r="JS7" s="52">
        <v>0</v>
      </c>
      <c r="JT7" s="52">
        <v>0</v>
      </c>
      <c r="JU7" s="52">
        <v>0</v>
      </c>
      <c r="JV7" s="52">
        <v>0</v>
      </c>
      <c r="JW7" s="52">
        <v>0</v>
      </c>
      <c r="JX7" s="52">
        <v>0</v>
      </c>
      <c r="JY7" s="52">
        <v>0</v>
      </c>
      <c r="JZ7" s="52">
        <v>0</v>
      </c>
      <c r="KA7" s="52">
        <v>0</v>
      </c>
      <c r="KB7" s="52">
        <v>0</v>
      </c>
      <c r="KC7" s="52">
        <v>0</v>
      </c>
      <c r="KD7" s="52">
        <v>0</v>
      </c>
      <c r="KE7" s="52">
        <v>0</v>
      </c>
      <c r="KF7" s="52">
        <v>0</v>
      </c>
      <c r="KG7" s="52">
        <v>0</v>
      </c>
      <c r="KH7" s="52">
        <v>0</v>
      </c>
      <c r="KI7" s="52">
        <v>0</v>
      </c>
      <c r="KJ7" s="52">
        <v>0</v>
      </c>
      <c r="KK7" s="52">
        <v>0</v>
      </c>
      <c r="KL7" s="52">
        <v>0</v>
      </c>
      <c r="KM7" s="52">
        <v>0</v>
      </c>
      <c r="KN7" s="52">
        <v>0</v>
      </c>
      <c r="KO7" s="52">
        <v>0</v>
      </c>
      <c r="KP7" s="52">
        <v>0</v>
      </c>
      <c r="KQ7" s="52">
        <v>0</v>
      </c>
      <c r="KR7" s="52">
        <v>0</v>
      </c>
      <c r="KS7" s="52">
        <v>0</v>
      </c>
      <c r="KT7" s="52">
        <v>0</v>
      </c>
      <c r="KU7" s="52">
        <v>0</v>
      </c>
      <c r="KV7" s="52">
        <v>0</v>
      </c>
      <c r="KW7" s="52">
        <v>0</v>
      </c>
      <c r="KX7" s="52">
        <v>0</v>
      </c>
      <c r="KY7" s="52">
        <v>0</v>
      </c>
      <c r="KZ7" s="52">
        <v>0</v>
      </c>
    </row>
    <row r="8" spans="1:312" x14ac:dyDescent="0.2">
      <c r="A8" s="89">
        <v>1.1457280000000001</v>
      </c>
      <c r="B8" s="41" t="s">
        <v>930</v>
      </c>
      <c r="C8" s="51" t="s">
        <v>25</v>
      </c>
      <c r="D8" s="52">
        <v>0</v>
      </c>
      <c r="E8" s="52">
        <v>2.3326140001241467E-4</v>
      </c>
      <c r="F8" s="52">
        <v>0</v>
      </c>
      <c r="G8" s="52">
        <v>0</v>
      </c>
      <c r="H8" s="52">
        <v>0</v>
      </c>
      <c r="I8" s="52">
        <v>0</v>
      </c>
      <c r="J8" s="52">
        <v>0</v>
      </c>
      <c r="K8" s="52">
        <v>0</v>
      </c>
      <c r="L8" s="52">
        <v>0</v>
      </c>
      <c r="M8" s="52">
        <v>0</v>
      </c>
      <c r="N8" s="52">
        <v>0</v>
      </c>
      <c r="O8" s="52">
        <v>0</v>
      </c>
      <c r="P8" s="52">
        <v>1.0010363827007626E-3</v>
      </c>
      <c r="Q8" s="52">
        <v>0</v>
      </c>
      <c r="R8" s="52">
        <v>0</v>
      </c>
      <c r="S8" s="52">
        <v>0</v>
      </c>
      <c r="T8" s="52">
        <v>0</v>
      </c>
      <c r="U8" s="52">
        <v>5.4239943122605795E-4</v>
      </c>
      <c r="V8" s="52">
        <v>0</v>
      </c>
      <c r="W8" s="52">
        <v>0</v>
      </c>
      <c r="X8" s="52">
        <v>0</v>
      </c>
      <c r="Y8" s="52">
        <v>0</v>
      </c>
      <c r="Z8" s="52">
        <v>6.5540501764555143E-5</v>
      </c>
      <c r="AA8" s="52">
        <v>0</v>
      </c>
      <c r="AB8" s="52">
        <v>0</v>
      </c>
      <c r="AC8" s="52">
        <v>4.5824881064904889E-4</v>
      </c>
      <c r="AD8" s="52">
        <v>0</v>
      </c>
      <c r="AE8" s="52">
        <v>0</v>
      </c>
      <c r="AF8" s="52">
        <v>5.0999667820787064E-5</v>
      </c>
      <c r="AG8" s="52">
        <v>0</v>
      </c>
      <c r="AH8" s="52">
        <v>0.33125027147633768</v>
      </c>
      <c r="AI8" s="52">
        <v>0.33844295675996144</v>
      </c>
      <c r="AJ8" s="52">
        <v>6.3461678707859761E-3</v>
      </c>
      <c r="AK8" s="52">
        <v>2.8007521473185286E-5</v>
      </c>
      <c r="AL8" s="52">
        <v>0</v>
      </c>
      <c r="AM8" s="52">
        <v>0</v>
      </c>
      <c r="AN8" s="52">
        <v>0</v>
      </c>
      <c r="AO8" s="52">
        <v>0</v>
      </c>
      <c r="AP8" s="52">
        <v>0</v>
      </c>
      <c r="AQ8" s="52">
        <v>0</v>
      </c>
      <c r="AR8" s="52">
        <v>1.7570212652783608E-3</v>
      </c>
      <c r="AS8" s="52">
        <v>0</v>
      </c>
      <c r="AT8" s="52">
        <v>0</v>
      </c>
      <c r="AU8" s="52">
        <v>0</v>
      </c>
      <c r="AV8" s="52">
        <v>7.0942621353457929E-5</v>
      </c>
      <c r="AW8" s="52">
        <v>2.9045498300331709E-5</v>
      </c>
      <c r="AX8" s="52">
        <v>0</v>
      </c>
      <c r="AY8" s="52">
        <v>0</v>
      </c>
      <c r="AZ8" s="52">
        <v>0</v>
      </c>
      <c r="BA8" s="52">
        <v>0</v>
      </c>
      <c r="BB8" s="52">
        <v>4.0068123655521211E-4</v>
      </c>
      <c r="BC8" s="52">
        <v>0</v>
      </c>
      <c r="BD8" s="52">
        <v>0</v>
      </c>
      <c r="BE8" s="52">
        <v>6.8015805838184544E-5</v>
      </c>
      <c r="BF8" s="52">
        <v>0</v>
      </c>
      <c r="BG8" s="52">
        <v>0</v>
      </c>
      <c r="BH8" s="52">
        <v>0</v>
      </c>
      <c r="BI8" s="52">
        <v>3.5546050148735255E-4</v>
      </c>
      <c r="BJ8" s="52">
        <v>0</v>
      </c>
      <c r="BK8" s="52">
        <v>0</v>
      </c>
      <c r="BL8" s="52">
        <v>0</v>
      </c>
      <c r="BM8" s="52">
        <v>4.6734409646700184E-3</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2.2307304318088153E-5</v>
      </c>
      <c r="CI8" s="52">
        <v>0</v>
      </c>
      <c r="CJ8" s="52">
        <v>0</v>
      </c>
      <c r="CK8" s="52">
        <v>0</v>
      </c>
      <c r="CL8" s="52">
        <v>0</v>
      </c>
      <c r="CM8" s="52">
        <v>0</v>
      </c>
      <c r="CN8" s="52">
        <v>0</v>
      </c>
      <c r="CO8" s="52">
        <v>0</v>
      </c>
      <c r="CP8" s="52">
        <v>3.4474598397022413E-4</v>
      </c>
      <c r="CQ8" s="52">
        <v>0.34113764784939443</v>
      </c>
      <c r="CR8" s="52">
        <v>0.33772029927728781</v>
      </c>
      <c r="CS8" s="52">
        <v>0.38713868618092634</v>
      </c>
      <c r="CT8" s="52">
        <v>0.29102899645501007</v>
      </c>
      <c r="CU8" s="52">
        <v>0.32855540845854259</v>
      </c>
      <c r="CV8" s="52">
        <v>0.31537388211190809</v>
      </c>
      <c r="CW8" s="52">
        <v>0.12913394966829059</v>
      </c>
      <c r="CX8" s="52">
        <v>0.20365378524750458</v>
      </c>
      <c r="CY8" s="52">
        <v>0.31926883947739831</v>
      </c>
      <c r="CZ8" s="52">
        <v>0.36482666981286033</v>
      </c>
      <c r="DA8" s="52">
        <v>0.34701501322515188</v>
      </c>
      <c r="DB8" s="52">
        <v>7.770042767524131E-2</v>
      </c>
      <c r="DC8" s="52">
        <v>0</v>
      </c>
      <c r="DD8" s="52">
        <v>9.2553492615830282E-4</v>
      </c>
      <c r="DE8" s="52">
        <v>0</v>
      </c>
      <c r="DF8" s="52">
        <v>0</v>
      </c>
      <c r="DG8" s="52">
        <v>0</v>
      </c>
      <c r="DH8" s="52">
        <v>0</v>
      </c>
      <c r="DI8" s="52">
        <v>0</v>
      </c>
      <c r="DJ8" s="52">
        <v>0</v>
      </c>
      <c r="DK8" s="52">
        <v>0</v>
      </c>
      <c r="DL8" s="52">
        <v>0</v>
      </c>
      <c r="DM8" s="52">
        <v>0</v>
      </c>
      <c r="DN8" s="52">
        <v>0</v>
      </c>
      <c r="DO8" s="52">
        <v>0</v>
      </c>
      <c r="DP8" s="52">
        <v>0</v>
      </c>
      <c r="DQ8" s="52">
        <v>0</v>
      </c>
      <c r="DR8" s="52">
        <v>0</v>
      </c>
      <c r="DS8" s="52">
        <v>0</v>
      </c>
      <c r="DT8" s="52">
        <v>6.1084840730236109E-2</v>
      </c>
      <c r="DU8" s="52">
        <v>2.1749791806480908E-5</v>
      </c>
      <c r="DV8" s="52">
        <v>2.3811899486372565E-5</v>
      </c>
      <c r="DW8" s="52">
        <v>0</v>
      </c>
      <c r="DX8" s="52">
        <v>0</v>
      </c>
      <c r="DY8" s="52">
        <v>0</v>
      </c>
      <c r="DZ8" s="52">
        <v>2.8540394333539212E-5</v>
      </c>
      <c r="EA8" s="52">
        <v>4.4507775675430294E-3</v>
      </c>
      <c r="EB8" s="52">
        <v>6.8408379649608185E-3</v>
      </c>
      <c r="EC8" s="52">
        <v>3.7873163503778918E-3</v>
      </c>
      <c r="ED8" s="52">
        <v>1.1974029234425032E-2</v>
      </c>
      <c r="EE8" s="52">
        <v>1.3979089437867736E-4</v>
      </c>
      <c r="EF8" s="52">
        <v>1.4235784549696442E-3</v>
      </c>
      <c r="EG8" s="52">
        <v>3.5670075414410097E-3</v>
      </c>
      <c r="EH8" s="52">
        <v>1.2448446995323023E-3</v>
      </c>
      <c r="EI8" s="52">
        <v>1.0232060416310311E-3</v>
      </c>
      <c r="EJ8" s="52">
        <v>1.4998763729671791E-3</v>
      </c>
      <c r="EK8" s="52">
        <v>4.9797054904175452E-3</v>
      </c>
      <c r="EL8" s="52">
        <v>0</v>
      </c>
      <c r="EM8" s="52">
        <v>0</v>
      </c>
      <c r="EN8" s="52">
        <v>0</v>
      </c>
      <c r="EO8" s="52">
        <v>0</v>
      </c>
      <c r="EP8" s="52">
        <v>0</v>
      </c>
      <c r="EQ8" s="52">
        <v>0</v>
      </c>
      <c r="ER8" s="52">
        <v>0</v>
      </c>
      <c r="ES8" s="52">
        <v>0</v>
      </c>
      <c r="ET8" s="52">
        <v>0</v>
      </c>
      <c r="EU8" s="52">
        <v>0</v>
      </c>
      <c r="EV8" s="52">
        <v>0</v>
      </c>
      <c r="EW8" s="52">
        <v>0</v>
      </c>
      <c r="EX8" s="52">
        <v>0</v>
      </c>
      <c r="EY8" s="52">
        <v>0</v>
      </c>
      <c r="EZ8" s="52">
        <v>0</v>
      </c>
      <c r="FA8" s="52">
        <v>0</v>
      </c>
      <c r="FB8" s="52">
        <v>0</v>
      </c>
      <c r="FC8" s="52">
        <v>0</v>
      </c>
      <c r="FD8" s="52">
        <v>0</v>
      </c>
      <c r="FE8" s="52">
        <v>0</v>
      </c>
      <c r="FF8" s="52">
        <v>0</v>
      </c>
      <c r="FG8" s="52">
        <v>0</v>
      </c>
      <c r="FH8" s="52">
        <v>0</v>
      </c>
      <c r="FI8" s="52">
        <v>5.1677251648896928E-3</v>
      </c>
      <c r="FJ8" s="52">
        <v>3.322974223367867E-3</v>
      </c>
      <c r="FK8" s="52">
        <v>0</v>
      </c>
      <c r="FL8" s="52">
        <v>1.5276599294901093E-2</v>
      </c>
      <c r="FM8" s="52">
        <v>6.3361097294178928E-3</v>
      </c>
      <c r="FN8" s="52">
        <v>7.0651615996432538E-3</v>
      </c>
      <c r="FO8" s="52">
        <v>5.7189842934973626E-4</v>
      </c>
      <c r="FP8" s="52">
        <v>1.3397454309026211E-4</v>
      </c>
      <c r="FQ8" s="52">
        <v>0</v>
      </c>
      <c r="FR8" s="52">
        <v>0</v>
      </c>
      <c r="FS8" s="52">
        <v>0</v>
      </c>
      <c r="FT8" s="52">
        <v>0</v>
      </c>
      <c r="FU8" s="52">
        <v>0</v>
      </c>
      <c r="FV8" s="52">
        <v>0</v>
      </c>
      <c r="FW8" s="52">
        <v>0</v>
      </c>
      <c r="FX8" s="52">
        <v>0</v>
      </c>
      <c r="FY8" s="52">
        <v>0</v>
      </c>
      <c r="FZ8" s="52">
        <v>0</v>
      </c>
      <c r="GA8" s="52">
        <v>0</v>
      </c>
      <c r="GB8" s="52">
        <v>0</v>
      </c>
      <c r="GC8" s="52">
        <v>0</v>
      </c>
      <c r="GD8" s="52">
        <v>0</v>
      </c>
      <c r="GE8" s="52">
        <v>0</v>
      </c>
      <c r="GF8" s="52">
        <v>0</v>
      </c>
      <c r="GG8" s="52">
        <v>0</v>
      </c>
      <c r="GH8" s="52">
        <v>0</v>
      </c>
      <c r="GI8" s="52">
        <v>1.2824862887473483E-3</v>
      </c>
      <c r="GJ8" s="52">
        <v>0</v>
      </c>
      <c r="GK8" s="52">
        <v>3.6679280800962016E-4</v>
      </c>
      <c r="GL8" s="52">
        <v>9.685694302394849E-5</v>
      </c>
      <c r="GM8" s="52">
        <v>0</v>
      </c>
      <c r="GN8" s="52">
        <v>0</v>
      </c>
      <c r="GO8" s="52">
        <v>0</v>
      </c>
      <c r="GP8" s="52">
        <v>0</v>
      </c>
      <c r="GQ8" s="52">
        <v>0</v>
      </c>
      <c r="GR8" s="52">
        <v>0</v>
      </c>
      <c r="GS8" s="52">
        <v>0</v>
      </c>
      <c r="GT8" s="52">
        <v>0</v>
      </c>
      <c r="GU8" s="52">
        <v>0</v>
      </c>
      <c r="GV8" s="52">
        <v>0</v>
      </c>
      <c r="GW8" s="52">
        <v>1.1396097071557912E-2</v>
      </c>
      <c r="GX8" s="52">
        <v>1.658734491299579E-2</v>
      </c>
      <c r="GY8" s="52">
        <v>0</v>
      </c>
      <c r="GZ8" s="52">
        <v>0</v>
      </c>
      <c r="HA8" s="52">
        <v>0</v>
      </c>
      <c r="HB8" s="52">
        <v>2.1207439868814325E-3</v>
      </c>
      <c r="HC8" s="52">
        <v>0</v>
      </c>
      <c r="HD8" s="52">
        <v>7.4485031100689203E-4</v>
      </c>
      <c r="HE8" s="52">
        <v>0</v>
      </c>
      <c r="HF8" s="52">
        <v>1.5458084951625687E-4</v>
      </c>
      <c r="HG8" s="52">
        <v>0</v>
      </c>
      <c r="HH8" s="52">
        <v>0</v>
      </c>
      <c r="HI8" s="52">
        <v>0</v>
      </c>
      <c r="HJ8" s="52">
        <v>1.4027661040652249E-3</v>
      </c>
      <c r="HK8" s="52">
        <v>0</v>
      </c>
      <c r="HL8" s="52">
        <v>0</v>
      </c>
      <c r="HM8" s="52">
        <v>0</v>
      </c>
      <c r="HN8" s="52">
        <v>0</v>
      </c>
      <c r="HO8" s="52">
        <v>0</v>
      </c>
      <c r="HP8" s="52">
        <v>0</v>
      </c>
      <c r="HQ8" s="52">
        <v>0</v>
      </c>
      <c r="HR8" s="52">
        <v>0</v>
      </c>
      <c r="HS8" s="52">
        <v>0</v>
      </c>
      <c r="HT8" s="52">
        <v>0</v>
      </c>
      <c r="HU8" s="52">
        <v>1.3464051857043358E-5</v>
      </c>
      <c r="HV8" s="52">
        <v>2.1800594815372478E-5</v>
      </c>
      <c r="HW8" s="52">
        <v>0</v>
      </c>
      <c r="HX8" s="52">
        <v>0</v>
      </c>
      <c r="HY8" s="52">
        <v>0</v>
      </c>
      <c r="HZ8" s="52">
        <v>0</v>
      </c>
      <c r="IA8" s="52">
        <v>0</v>
      </c>
      <c r="IB8" s="52">
        <v>0</v>
      </c>
      <c r="IC8" s="52">
        <v>0</v>
      </c>
      <c r="ID8" s="52">
        <v>2.412233601883599E-4</v>
      </c>
      <c r="IE8" s="52">
        <v>7.1159923632359581E-2</v>
      </c>
      <c r="IF8" s="52">
        <v>2.6558718477976899E-3</v>
      </c>
      <c r="IG8" s="52">
        <v>0</v>
      </c>
      <c r="IH8" s="52">
        <v>2.2676781263128421E-3</v>
      </c>
      <c r="II8" s="52">
        <v>0</v>
      </c>
      <c r="IJ8" s="52">
        <v>0</v>
      </c>
      <c r="IK8" s="52">
        <v>0</v>
      </c>
      <c r="IL8" s="52">
        <v>0</v>
      </c>
      <c r="IM8" s="52">
        <v>2.3513827927572034E-5</v>
      </c>
      <c r="IN8" s="52">
        <v>0</v>
      </c>
      <c r="IO8" s="52">
        <v>0</v>
      </c>
      <c r="IP8" s="52">
        <v>0</v>
      </c>
      <c r="IQ8" s="52">
        <v>0</v>
      </c>
      <c r="IR8" s="52">
        <v>0</v>
      </c>
      <c r="IS8" s="52">
        <v>0</v>
      </c>
      <c r="IT8" s="52">
        <v>0</v>
      </c>
      <c r="IU8" s="52">
        <v>1.0836492087044031E-5</v>
      </c>
      <c r="IV8" s="52">
        <v>0</v>
      </c>
      <c r="IW8" s="52">
        <v>0</v>
      </c>
      <c r="IX8" s="52">
        <v>0</v>
      </c>
      <c r="IY8" s="52">
        <v>0</v>
      </c>
      <c r="IZ8" s="52">
        <v>3.6205920181248401E-4</v>
      </c>
      <c r="JA8" s="52">
        <v>0</v>
      </c>
      <c r="JB8" s="52">
        <v>0</v>
      </c>
      <c r="JC8" s="52">
        <v>0</v>
      </c>
      <c r="JD8" s="52">
        <v>0</v>
      </c>
      <c r="JE8" s="52">
        <v>0</v>
      </c>
      <c r="JF8" s="52">
        <v>0</v>
      </c>
      <c r="JG8" s="52">
        <v>0</v>
      </c>
      <c r="JH8" s="52">
        <v>0</v>
      </c>
      <c r="JI8" s="52">
        <v>0</v>
      </c>
      <c r="JJ8" s="52">
        <v>1.0796933410035561E-4</v>
      </c>
      <c r="JK8" s="52">
        <v>0</v>
      </c>
      <c r="JL8" s="52">
        <v>0</v>
      </c>
      <c r="JM8" s="52">
        <v>0</v>
      </c>
      <c r="JN8" s="52">
        <v>2.8594706585674991E-5</v>
      </c>
      <c r="JO8" s="52">
        <v>0</v>
      </c>
      <c r="JP8" s="52">
        <v>0</v>
      </c>
      <c r="JQ8" s="52">
        <v>9.8503321513349217E-5</v>
      </c>
      <c r="JR8" s="52">
        <v>0</v>
      </c>
      <c r="JS8" s="52">
        <v>0</v>
      </c>
      <c r="JT8" s="52">
        <v>1.320547590717276E-2</v>
      </c>
      <c r="JU8" s="52">
        <v>0.3039244903561576</v>
      </c>
      <c r="JV8" s="52">
        <v>1.5061163464704457E-3</v>
      </c>
      <c r="JW8" s="52">
        <v>5.2501337381950937E-4</v>
      </c>
      <c r="JX8" s="52">
        <v>6.7730797976965119E-4</v>
      </c>
      <c r="JY8" s="52">
        <v>3.359632441195933E-4</v>
      </c>
      <c r="JZ8" s="52">
        <v>1.1426247509472845E-4</v>
      </c>
      <c r="KA8" s="52">
        <v>2.6393366953140633E-4</v>
      </c>
      <c r="KB8" s="52">
        <v>2.4699358928817976E-4</v>
      </c>
      <c r="KC8" s="52">
        <v>2.3132450499858304E-3</v>
      </c>
      <c r="KD8" s="52">
        <v>1.2185461734773707E-3</v>
      </c>
      <c r="KE8" s="52">
        <v>1.2690647955123185E-2</v>
      </c>
      <c r="KF8" s="52">
        <v>3.5897299025155929E-3</v>
      </c>
      <c r="KG8" s="52">
        <v>4.3405489662649739E-3</v>
      </c>
      <c r="KH8" s="52">
        <v>0</v>
      </c>
      <c r="KI8" s="52">
        <v>0.37143179626531991</v>
      </c>
      <c r="KJ8" s="52">
        <v>1.7310512751462606E-4</v>
      </c>
      <c r="KK8" s="52">
        <v>3.4056879774159692E-4</v>
      </c>
      <c r="KL8" s="52">
        <v>1.2500036043151081E-3</v>
      </c>
      <c r="KM8" s="52">
        <v>2.2592453218523806E-4</v>
      </c>
      <c r="KN8" s="52">
        <v>3.801792689898468E-4</v>
      </c>
      <c r="KO8" s="52">
        <v>8.8889539754087479E-4</v>
      </c>
      <c r="KP8" s="52">
        <v>9.0049381754481574E-4</v>
      </c>
      <c r="KQ8" s="52">
        <v>1.4178801097111163E-3</v>
      </c>
      <c r="KR8" s="52">
        <v>1.309957478771768E-2</v>
      </c>
      <c r="KS8" s="52">
        <v>0.18947426341356646</v>
      </c>
      <c r="KT8" s="52">
        <v>5.4716713917637026E-5</v>
      </c>
      <c r="KU8" s="52">
        <v>5.4964946726911601E-4</v>
      </c>
      <c r="KV8" s="52">
        <v>6.0945625922248473E-5</v>
      </c>
      <c r="KW8" s="52">
        <v>3.1389037315968636E-3</v>
      </c>
      <c r="KX8" s="52">
        <v>1.0423178292257583E-2</v>
      </c>
      <c r="KY8" s="52">
        <v>5.4983731973943546E-5</v>
      </c>
      <c r="KZ8" s="52">
        <v>7.8362195296422844E-4</v>
      </c>
    </row>
    <row r="9" spans="1:312" x14ac:dyDescent="0.2">
      <c r="A9" s="89">
        <v>1.0223819999999999</v>
      </c>
      <c r="B9" s="41" t="s">
        <v>929</v>
      </c>
      <c r="C9" s="51" t="s">
        <v>89</v>
      </c>
      <c r="D9" s="52">
        <v>0</v>
      </c>
      <c r="E9" s="52">
        <v>0</v>
      </c>
      <c r="F9" s="52">
        <v>0</v>
      </c>
      <c r="G9" s="52">
        <v>0</v>
      </c>
      <c r="H9" s="52">
        <v>0</v>
      </c>
      <c r="I9" s="52">
        <v>0</v>
      </c>
      <c r="J9" s="52">
        <v>0</v>
      </c>
      <c r="K9" s="52">
        <v>0</v>
      </c>
      <c r="L9" s="52">
        <v>0</v>
      </c>
      <c r="M9" s="52">
        <v>0</v>
      </c>
      <c r="N9" s="52">
        <v>0</v>
      </c>
      <c r="O9" s="52">
        <v>0</v>
      </c>
      <c r="P9" s="52">
        <v>0</v>
      </c>
      <c r="Q9" s="52">
        <v>0</v>
      </c>
      <c r="R9" s="52">
        <v>0</v>
      </c>
      <c r="S9" s="52">
        <v>0</v>
      </c>
      <c r="T9" s="52">
        <v>0</v>
      </c>
      <c r="U9" s="52">
        <v>0</v>
      </c>
      <c r="V9" s="52">
        <v>0</v>
      </c>
      <c r="W9" s="52">
        <v>0</v>
      </c>
      <c r="X9" s="52">
        <v>0</v>
      </c>
      <c r="Y9" s="52">
        <v>0</v>
      </c>
      <c r="Z9" s="52">
        <v>0</v>
      </c>
      <c r="AA9" s="52">
        <v>0</v>
      </c>
      <c r="AB9" s="52">
        <v>0</v>
      </c>
      <c r="AC9" s="52">
        <v>0</v>
      </c>
      <c r="AD9" s="52">
        <v>0</v>
      </c>
      <c r="AE9" s="52">
        <v>0</v>
      </c>
      <c r="AF9" s="52">
        <v>0</v>
      </c>
      <c r="AG9" s="52">
        <v>0</v>
      </c>
      <c r="AH9" s="52">
        <v>0</v>
      </c>
      <c r="AI9" s="52">
        <v>0</v>
      </c>
      <c r="AJ9" s="52">
        <v>0</v>
      </c>
      <c r="AK9" s="52">
        <v>0</v>
      </c>
      <c r="AL9" s="52">
        <v>0</v>
      </c>
      <c r="AM9" s="52">
        <v>0</v>
      </c>
      <c r="AN9" s="52">
        <v>0</v>
      </c>
      <c r="AO9" s="52">
        <v>0</v>
      </c>
      <c r="AP9" s="52">
        <v>0</v>
      </c>
      <c r="AQ9" s="52">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2">
        <v>0</v>
      </c>
      <c r="EN9" s="52">
        <v>0</v>
      </c>
      <c r="EO9" s="52">
        <v>0</v>
      </c>
      <c r="EP9" s="52">
        <v>0</v>
      </c>
      <c r="EQ9" s="52">
        <v>0</v>
      </c>
      <c r="ER9" s="52">
        <v>0</v>
      </c>
      <c r="ES9" s="52">
        <v>0</v>
      </c>
      <c r="ET9" s="52">
        <v>0</v>
      </c>
      <c r="EU9" s="52">
        <v>0</v>
      </c>
      <c r="EV9" s="52">
        <v>0</v>
      </c>
      <c r="EW9" s="52">
        <v>0</v>
      </c>
      <c r="EX9" s="52">
        <v>0</v>
      </c>
      <c r="EY9" s="52">
        <v>0</v>
      </c>
      <c r="EZ9" s="52">
        <v>0</v>
      </c>
      <c r="FA9" s="52">
        <v>0</v>
      </c>
      <c r="FB9" s="52">
        <v>0</v>
      </c>
      <c r="FC9" s="52">
        <v>0</v>
      </c>
      <c r="FD9" s="52">
        <v>0</v>
      </c>
      <c r="FE9" s="52">
        <v>0</v>
      </c>
      <c r="FF9" s="52">
        <v>0</v>
      </c>
      <c r="FG9" s="52">
        <v>0</v>
      </c>
      <c r="FH9" s="52">
        <v>0</v>
      </c>
      <c r="FI9" s="52">
        <v>0</v>
      </c>
      <c r="FJ9" s="52">
        <v>0</v>
      </c>
      <c r="FK9" s="52">
        <v>0</v>
      </c>
      <c r="FL9" s="52">
        <v>0</v>
      </c>
      <c r="FM9" s="52">
        <v>0</v>
      </c>
      <c r="FN9" s="52">
        <v>0</v>
      </c>
      <c r="FO9" s="52">
        <v>0</v>
      </c>
      <c r="FP9" s="52">
        <v>0</v>
      </c>
      <c r="FQ9" s="52">
        <v>0</v>
      </c>
      <c r="FR9" s="52">
        <v>0</v>
      </c>
      <c r="FS9" s="52">
        <v>0</v>
      </c>
      <c r="FT9" s="52">
        <v>0</v>
      </c>
      <c r="FU9" s="52">
        <v>0</v>
      </c>
      <c r="FV9" s="52">
        <v>0</v>
      </c>
      <c r="FW9" s="52">
        <v>0</v>
      </c>
      <c r="FX9" s="52">
        <v>0</v>
      </c>
      <c r="FY9" s="52">
        <v>0</v>
      </c>
      <c r="FZ9" s="52">
        <v>0</v>
      </c>
      <c r="GA9" s="52">
        <v>1.4040105042787696E-3</v>
      </c>
      <c r="GB9" s="52">
        <v>0</v>
      </c>
      <c r="GC9" s="52">
        <v>0</v>
      </c>
      <c r="GD9" s="52">
        <v>0</v>
      </c>
      <c r="GE9" s="52">
        <v>0</v>
      </c>
      <c r="GF9" s="52">
        <v>0</v>
      </c>
      <c r="GG9" s="52">
        <v>0</v>
      </c>
      <c r="GH9" s="52">
        <v>0</v>
      </c>
      <c r="GI9" s="52">
        <v>0</v>
      </c>
      <c r="GJ9" s="52">
        <v>0</v>
      </c>
      <c r="GK9" s="52">
        <v>0</v>
      </c>
      <c r="GL9" s="52">
        <v>0</v>
      </c>
      <c r="GM9" s="52">
        <v>0</v>
      </c>
      <c r="GN9" s="52">
        <v>0</v>
      </c>
      <c r="GO9" s="52">
        <v>0</v>
      </c>
      <c r="GP9" s="52">
        <v>0</v>
      </c>
      <c r="GQ9" s="52">
        <v>0</v>
      </c>
      <c r="GR9" s="52">
        <v>0</v>
      </c>
      <c r="GS9" s="52">
        <v>0</v>
      </c>
      <c r="GT9" s="52">
        <v>0</v>
      </c>
      <c r="GU9" s="52">
        <v>0</v>
      </c>
      <c r="GV9" s="52">
        <v>0</v>
      </c>
      <c r="GW9" s="52">
        <v>0</v>
      </c>
      <c r="GX9" s="52">
        <v>0</v>
      </c>
      <c r="GY9" s="52">
        <v>0</v>
      </c>
      <c r="GZ9" s="52">
        <v>0</v>
      </c>
      <c r="HA9" s="52">
        <v>0</v>
      </c>
      <c r="HB9" s="52">
        <v>0</v>
      </c>
      <c r="HC9" s="52">
        <v>0</v>
      </c>
      <c r="HD9" s="52">
        <v>0</v>
      </c>
      <c r="HE9" s="52">
        <v>0</v>
      </c>
      <c r="HF9" s="52">
        <v>0</v>
      </c>
      <c r="HG9" s="52">
        <v>0</v>
      </c>
      <c r="HH9" s="52">
        <v>0</v>
      </c>
      <c r="HI9" s="52">
        <v>0</v>
      </c>
      <c r="HJ9" s="52">
        <v>0</v>
      </c>
      <c r="HK9" s="52">
        <v>0</v>
      </c>
      <c r="HL9" s="52">
        <v>0</v>
      </c>
      <c r="HM9" s="52">
        <v>0</v>
      </c>
      <c r="HN9" s="52">
        <v>0</v>
      </c>
      <c r="HO9" s="52">
        <v>0</v>
      </c>
      <c r="HP9" s="52">
        <v>0</v>
      </c>
      <c r="HQ9" s="52">
        <v>0</v>
      </c>
      <c r="HR9" s="52">
        <v>0</v>
      </c>
      <c r="HS9" s="52">
        <v>0</v>
      </c>
      <c r="HT9" s="52">
        <v>0</v>
      </c>
      <c r="HU9" s="52">
        <v>0</v>
      </c>
      <c r="HV9" s="52">
        <v>0</v>
      </c>
      <c r="HW9" s="52">
        <v>0</v>
      </c>
      <c r="HX9" s="52">
        <v>0</v>
      </c>
      <c r="HY9" s="52">
        <v>0</v>
      </c>
      <c r="HZ9" s="52">
        <v>0</v>
      </c>
      <c r="IA9" s="52">
        <v>0</v>
      </c>
      <c r="IB9" s="52">
        <v>0</v>
      </c>
      <c r="IC9" s="52">
        <v>0</v>
      </c>
      <c r="ID9" s="52">
        <v>0</v>
      </c>
      <c r="IE9" s="52">
        <v>0</v>
      </c>
      <c r="IF9" s="52">
        <v>0</v>
      </c>
      <c r="IG9" s="52">
        <v>0</v>
      </c>
      <c r="IH9" s="52">
        <v>0</v>
      </c>
      <c r="II9" s="52">
        <v>0</v>
      </c>
      <c r="IJ9" s="52">
        <v>0</v>
      </c>
      <c r="IK9" s="52">
        <v>0</v>
      </c>
      <c r="IL9" s="52">
        <v>0</v>
      </c>
      <c r="IM9" s="52">
        <v>0</v>
      </c>
      <c r="IN9" s="52">
        <v>0</v>
      </c>
      <c r="IO9" s="52">
        <v>0</v>
      </c>
      <c r="IP9" s="52">
        <v>0</v>
      </c>
      <c r="IQ9" s="52">
        <v>0</v>
      </c>
      <c r="IR9" s="52">
        <v>0</v>
      </c>
      <c r="IS9" s="52">
        <v>0</v>
      </c>
      <c r="IT9" s="52">
        <v>0</v>
      </c>
      <c r="IU9" s="52">
        <v>0</v>
      </c>
      <c r="IV9" s="52">
        <v>0</v>
      </c>
      <c r="IW9" s="52">
        <v>0</v>
      </c>
      <c r="IX9" s="52">
        <v>0</v>
      </c>
      <c r="IY9" s="52">
        <v>1.9607785449360884E-2</v>
      </c>
      <c r="IZ9" s="52">
        <v>1.3021070965101809E-4</v>
      </c>
      <c r="JA9" s="52">
        <v>5.2728298670860492E-4</v>
      </c>
      <c r="JB9" s="52">
        <v>1.6712970076062614E-4</v>
      </c>
      <c r="JC9" s="52">
        <v>0</v>
      </c>
      <c r="JD9" s="52">
        <v>0</v>
      </c>
      <c r="JE9" s="52">
        <v>0</v>
      </c>
      <c r="JF9" s="52">
        <v>0</v>
      </c>
      <c r="JG9" s="52">
        <v>0</v>
      </c>
      <c r="JH9" s="52">
        <v>0</v>
      </c>
      <c r="JI9" s="52">
        <v>0</v>
      </c>
      <c r="JJ9" s="52">
        <v>0</v>
      </c>
      <c r="JK9" s="52">
        <v>0</v>
      </c>
      <c r="JL9" s="52">
        <v>0</v>
      </c>
      <c r="JM9" s="52">
        <v>0</v>
      </c>
      <c r="JN9" s="52">
        <v>0</v>
      </c>
      <c r="JO9" s="52">
        <v>0</v>
      </c>
      <c r="JP9" s="52">
        <v>5.4667130691581401E-5</v>
      </c>
      <c r="JQ9" s="52">
        <v>0</v>
      </c>
      <c r="JR9" s="52">
        <v>0</v>
      </c>
      <c r="JS9" s="52">
        <v>0</v>
      </c>
      <c r="JT9" s="52">
        <v>0</v>
      </c>
      <c r="JU9" s="52">
        <v>0</v>
      </c>
      <c r="JV9" s="52">
        <v>0</v>
      </c>
      <c r="JW9" s="52">
        <v>0</v>
      </c>
      <c r="JX9" s="52">
        <v>0</v>
      </c>
      <c r="JY9" s="52">
        <v>0</v>
      </c>
      <c r="JZ9" s="52">
        <v>0</v>
      </c>
      <c r="KA9" s="52">
        <v>0</v>
      </c>
      <c r="KB9" s="52">
        <v>0</v>
      </c>
      <c r="KC9" s="52">
        <v>0</v>
      </c>
      <c r="KD9" s="52">
        <v>0</v>
      </c>
      <c r="KE9" s="52">
        <v>0</v>
      </c>
      <c r="KF9" s="52">
        <v>0</v>
      </c>
      <c r="KG9" s="52">
        <v>0</v>
      </c>
      <c r="KH9" s="52">
        <v>0</v>
      </c>
      <c r="KI9" s="52">
        <v>0</v>
      </c>
      <c r="KJ9" s="52">
        <v>0</v>
      </c>
      <c r="KK9" s="52">
        <v>0</v>
      </c>
      <c r="KL9" s="52">
        <v>0</v>
      </c>
      <c r="KM9" s="52">
        <v>0</v>
      </c>
      <c r="KN9" s="52">
        <v>0</v>
      </c>
      <c r="KO9" s="52">
        <v>0</v>
      </c>
      <c r="KP9" s="52">
        <v>0</v>
      </c>
      <c r="KQ9" s="52">
        <v>0</v>
      </c>
      <c r="KR9" s="52">
        <v>0</v>
      </c>
      <c r="KS9" s="52">
        <v>0</v>
      </c>
      <c r="KT9" s="52">
        <v>0</v>
      </c>
      <c r="KU9" s="52">
        <v>0</v>
      </c>
      <c r="KV9" s="52">
        <v>0</v>
      </c>
      <c r="KW9" s="52">
        <v>0</v>
      </c>
      <c r="KX9" s="52">
        <v>0</v>
      </c>
      <c r="KY9" s="52">
        <v>0</v>
      </c>
      <c r="KZ9" s="52">
        <v>0</v>
      </c>
    </row>
    <row r="10" spans="1:312" x14ac:dyDescent="0.2">
      <c r="A10" s="89">
        <v>1.1586590000000001</v>
      </c>
      <c r="B10" s="41" t="s">
        <v>928</v>
      </c>
      <c r="C10" s="51" t="s">
        <v>79</v>
      </c>
      <c r="D10" s="52">
        <v>0</v>
      </c>
      <c r="E10" s="52">
        <v>3.8527414182147368E-4</v>
      </c>
      <c r="F10" s="52">
        <v>1.1689158523790506E-4</v>
      </c>
      <c r="G10" s="52">
        <v>4.3434019635799211E-4</v>
      </c>
      <c r="H10" s="52">
        <v>7.4067572925102312E-3</v>
      </c>
      <c r="I10" s="52">
        <v>5.17413857262452E-5</v>
      </c>
      <c r="J10" s="52">
        <v>8.0342723381789138E-4</v>
      </c>
      <c r="K10" s="52">
        <v>1.4639317289801513E-3</v>
      </c>
      <c r="L10" s="52">
        <v>6.6958082412931736E-5</v>
      </c>
      <c r="M10" s="52">
        <v>1.675847068438416E-5</v>
      </c>
      <c r="N10" s="52">
        <v>1.0108309005092458E-3</v>
      </c>
      <c r="O10" s="52">
        <v>1.1198682452312821E-4</v>
      </c>
      <c r="P10" s="52">
        <v>7.4887518835928068E-5</v>
      </c>
      <c r="Q10" s="52">
        <v>2.2254896393771712E-4</v>
      </c>
      <c r="R10" s="52">
        <v>3.9536400422524693E-3</v>
      </c>
      <c r="S10" s="52">
        <v>9.871873537749435E-3</v>
      </c>
      <c r="T10" s="52">
        <v>2.8818903337148468E-3</v>
      </c>
      <c r="U10" s="52">
        <v>4.2896800674553561E-3</v>
      </c>
      <c r="V10" s="52">
        <v>4.9042513604315302E-3</v>
      </c>
      <c r="W10" s="52">
        <v>7.7500455626383302E-5</v>
      </c>
      <c r="X10" s="52">
        <v>1.6745625831106036E-4</v>
      </c>
      <c r="Y10" s="52">
        <v>4.7085130892690523E-3</v>
      </c>
      <c r="Z10" s="52">
        <v>7.3263096140705126E-4</v>
      </c>
      <c r="AA10" s="52">
        <v>1.7253684823457331E-3</v>
      </c>
      <c r="AB10" s="52">
        <v>3.6455233923132741E-4</v>
      </c>
      <c r="AC10" s="52">
        <v>1.3390928924084126E-3</v>
      </c>
      <c r="AD10" s="52">
        <v>2.3677108239729423E-3</v>
      </c>
      <c r="AE10" s="52">
        <v>2.9378736330251121E-3</v>
      </c>
      <c r="AF10" s="52">
        <v>1.8227341157301798E-2</v>
      </c>
      <c r="AG10" s="52">
        <v>6.0867867086337589E-2</v>
      </c>
      <c r="AH10" s="52">
        <v>0.33659394168177365</v>
      </c>
      <c r="AI10" s="52">
        <v>0.35529396042427575</v>
      </c>
      <c r="AJ10" s="52">
        <v>9.698242664056984E-3</v>
      </c>
      <c r="AK10" s="52">
        <v>1.5383690185668729E-2</v>
      </c>
      <c r="AL10" s="52">
        <v>4.4219772993744813E-2</v>
      </c>
      <c r="AM10" s="52">
        <v>7.7797381583694786E-2</v>
      </c>
      <c r="AN10" s="52">
        <v>1.0472153632490764E-2</v>
      </c>
      <c r="AO10" s="52">
        <v>4.6680716358687008E-3</v>
      </c>
      <c r="AP10" s="52">
        <v>8.6796702394846839E-2</v>
      </c>
      <c r="AQ10" s="52">
        <v>1.2508819524096477E-2</v>
      </c>
      <c r="AR10" s="52">
        <v>3.8802454311303923E-3</v>
      </c>
      <c r="AS10" s="52">
        <v>3.5439397846101081E-3</v>
      </c>
      <c r="AT10" s="52">
        <v>7.5591050570778212E-4</v>
      </c>
      <c r="AU10" s="52">
        <v>4.1044217144476649E-4</v>
      </c>
      <c r="AV10" s="52">
        <v>5.2990380355680494E-4</v>
      </c>
      <c r="AW10" s="52">
        <v>8.6922575871304123E-4</v>
      </c>
      <c r="AX10" s="52">
        <v>5.0775253349548931E-4</v>
      </c>
      <c r="AY10" s="52">
        <v>6.0882029963997542E-4</v>
      </c>
      <c r="AZ10" s="52">
        <v>5.254991048043208E-3</v>
      </c>
      <c r="BA10" s="52">
        <v>0</v>
      </c>
      <c r="BB10" s="52">
        <v>2.6237801358420269E-3</v>
      </c>
      <c r="BC10" s="52">
        <v>7.8762543728328999E-2</v>
      </c>
      <c r="BD10" s="52">
        <v>7.7091106182164873E-2</v>
      </c>
      <c r="BE10" s="52">
        <v>5.4057873759768105E-5</v>
      </c>
      <c r="BF10" s="52">
        <v>1.127654165274831E-3</v>
      </c>
      <c r="BG10" s="52">
        <v>2.7902768225340582E-3</v>
      </c>
      <c r="BH10" s="52">
        <v>4.4742871102700062E-3</v>
      </c>
      <c r="BI10" s="52">
        <v>3.8046738853456884E-3</v>
      </c>
      <c r="BJ10" s="52">
        <v>1.2077541304445086E-2</v>
      </c>
      <c r="BK10" s="52">
        <v>1.200564432767511E-2</v>
      </c>
      <c r="BL10" s="52">
        <v>4.5233028281278238E-2</v>
      </c>
      <c r="BM10" s="52">
        <v>4.5170780545216293E-3</v>
      </c>
      <c r="BN10" s="52">
        <v>1.7943229016354367E-2</v>
      </c>
      <c r="BO10" s="52">
        <v>7.6430001811020548E-3</v>
      </c>
      <c r="BP10" s="52">
        <v>2.3974296105964114E-5</v>
      </c>
      <c r="BQ10" s="52">
        <v>2.0553287282684864E-4</v>
      </c>
      <c r="BR10" s="52">
        <v>1.7286735751405709E-4</v>
      </c>
      <c r="BS10" s="52">
        <v>1.2536362362368261E-4</v>
      </c>
      <c r="BT10" s="52">
        <v>6.0322603108033868E-5</v>
      </c>
      <c r="BU10" s="52">
        <v>2.8067763925508334E-4</v>
      </c>
      <c r="BV10" s="52">
        <v>8.5380607445396748E-3</v>
      </c>
      <c r="BW10" s="52">
        <v>6.4503453141017799E-3</v>
      </c>
      <c r="BX10" s="52">
        <v>1.0225286082317054E-3</v>
      </c>
      <c r="BY10" s="52">
        <v>3.4205599639935717E-3</v>
      </c>
      <c r="BZ10" s="52">
        <v>7.4520023355217728E-5</v>
      </c>
      <c r="CA10" s="52">
        <v>9.3137505212899469E-5</v>
      </c>
      <c r="CB10" s="52">
        <v>3.0506300560626795E-4</v>
      </c>
      <c r="CC10" s="52">
        <v>5.8846355387710207E-4</v>
      </c>
      <c r="CD10" s="52">
        <v>6.1121540976760806E-3</v>
      </c>
      <c r="CE10" s="52">
        <v>4.9830494919877464E-3</v>
      </c>
      <c r="CF10" s="52">
        <v>1.3043699591025663E-3</v>
      </c>
      <c r="CG10" s="52">
        <v>2.2673648081718068E-3</v>
      </c>
      <c r="CH10" s="52">
        <v>3.0605697919294747E-3</v>
      </c>
      <c r="CI10" s="52">
        <v>7.3217615442195772E-4</v>
      </c>
      <c r="CJ10" s="52">
        <v>1.220858704836629E-2</v>
      </c>
      <c r="CK10" s="52">
        <v>1.740494009299689E-4</v>
      </c>
      <c r="CL10" s="52">
        <v>1.4881856531433586E-3</v>
      </c>
      <c r="CM10" s="52">
        <v>1.4071306857044941E-2</v>
      </c>
      <c r="CN10" s="52">
        <v>2.1989914338870166E-3</v>
      </c>
      <c r="CO10" s="52">
        <v>1.6377328401786753E-2</v>
      </c>
      <c r="CP10" s="52">
        <v>6.7851573122080927E-3</v>
      </c>
      <c r="CQ10" s="52">
        <v>0.35482078396202826</v>
      </c>
      <c r="CR10" s="52">
        <v>0.16715803944861687</v>
      </c>
      <c r="CS10" s="52">
        <v>0.38301069222751505</v>
      </c>
      <c r="CT10" s="52">
        <v>0.31579471960035566</v>
      </c>
      <c r="CU10" s="52">
        <v>0.16156218405206335</v>
      </c>
      <c r="CV10" s="52">
        <v>0.15261695364109268</v>
      </c>
      <c r="CW10" s="52">
        <v>0.50903021385659064</v>
      </c>
      <c r="CX10" s="52">
        <v>0.19586293524084022</v>
      </c>
      <c r="CY10" s="52">
        <v>0.18290526839852719</v>
      </c>
      <c r="CZ10" s="52">
        <v>0.32066300280206766</v>
      </c>
      <c r="DA10" s="52">
        <v>0.17970151227106362</v>
      </c>
      <c r="DB10" s="52">
        <v>6.6947005041057508E-2</v>
      </c>
      <c r="DC10" s="52">
        <v>2.5618086099621577E-3</v>
      </c>
      <c r="DD10" s="52">
        <v>2.1851055647602391E-3</v>
      </c>
      <c r="DE10" s="52">
        <v>7.8421753251339051E-4</v>
      </c>
      <c r="DF10" s="52">
        <v>3.5646391388062618E-4</v>
      </c>
      <c r="DG10" s="52">
        <v>3.9199806120974778E-4</v>
      </c>
      <c r="DH10" s="52">
        <v>1.8843397297854695E-3</v>
      </c>
      <c r="DI10" s="52">
        <v>9.9813254561383694E-3</v>
      </c>
      <c r="DJ10" s="52">
        <v>5.9194674974057558E-3</v>
      </c>
      <c r="DK10" s="52">
        <v>1.0731466981429793E-3</v>
      </c>
      <c r="DL10" s="52">
        <v>1.9427326356289646E-3</v>
      </c>
      <c r="DM10" s="52">
        <v>9.1339938617393784E-4</v>
      </c>
      <c r="DN10" s="52">
        <v>2.1527658034141768E-3</v>
      </c>
      <c r="DO10" s="52">
        <v>6.966186705484864E-4</v>
      </c>
      <c r="DP10" s="52">
        <v>2.2046604419024268E-3</v>
      </c>
      <c r="DQ10" s="52">
        <v>3.3469706902323577E-3</v>
      </c>
      <c r="DR10" s="52">
        <v>3.4231620878137588E-4</v>
      </c>
      <c r="DS10" s="52">
        <v>2.3747865614594439E-3</v>
      </c>
      <c r="DT10" s="52">
        <v>0.19156786661274305</v>
      </c>
      <c r="DU10" s="52">
        <v>4.475727457940213E-2</v>
      </c>
      <c r="DV10" s="52">
        <v>0.11895932159182364</v>
      </c>
      <c r="DW10" s="52">
        <v>0.11420611027275848</v>
      </c>
      <c r="DX10" s="52">
        <v>4.1110069897569761E-2</v>
      </c>
      <c r="DY10" s="52">
        <v>1.9540704844452427E-2</v>
      </c>
      <c r="DZ10" s="52">
        <v>1.085907105033914E-2</v>
      </c>
      <c r="EA10" s="52">
        <v>1.807752057617109E-2</v>
      </c>
      <c r="EB10" s="52">
        <v>9.1297036986671062E-3</v>
      </c>
      <c r="EC10" s="52">
        <v>2.0393282171706526E-2</v>
      </c>
      <c r="ED10" s="52">
        <v>1.4236920389985825E-2</v>
      </c>
      <c r="EE10" s="52">
        <v>7.7367240129327438E-3</v>
      </c>
      <c r="EF10" s="52">
        <v>5.7191719977052339E-3</v>
      </c>
      <c r="EG10" s="52">
        <v>1.1737986721101601E-2</v>
      </c>
      <c r="EH10" s="52">
        <v>5.0438354582131124E-3</v>
      </c>
      <c r="EI10" s="52">
        <v>1.7926010097046887E-2</v>
      </c>
      <c r="EJ10" s="52">
        <v>1.2357432702112318E-2</v>
      </c>
      <c r="EK10" s="52">
        <v>8.4980038821240566E-3</v>
      </c>
      <c r="EL10" s="52">
        <v>1.0090050880399296E-4</v>
      </c>
      <c r="EM10" s="52">
        <v>2.0561190385094092E-4</v>
      </c>
      <c r="EN10" s="52">
        <v>7.0608671449314821E-5</v>
      </c>
      <c r="EO10" s="52">
        <v>2.0930644098452818E-3</v>
      </c>
      <c r="EP10" s="52">
        <v>1.0772860294830308E-4</v>
      </c>
      <c r="EQ10" s="52">
        <v>1.1868076410657426E-3</v>
      </c>
      <c r="ER10" s="52">
        <v>8.6234644370589272E-4</v>
      </c>
      <c r="ES10" s="52">
        <v>0</v>
      </c>
      <c r="ET10" s="52">
        <v>0</v>
      </c>
      <c r="EU10" s="52">
        <v>0</v>
      </c>
      <c r="EV10" s="52">
        <v>5.0912126845765252E-5</v>
      </c>
      <c r="EW10" s="52">
        <v>4.5998084062009336E-5</v>
      </c>
      <c r="EX10" s="52">
        <v>1.9875726578181405E-2</v>
      </c>
      <c r="EY10" s="52">
        <v>3.6219969608979451E-3</v>
      </c>
      <c r="EZ10" s="52">
        <v>3.2138863078485819E-2</v>
      </c>
      <c r="FA10" s="52">
        <v>1.4595015861654738E-3</v>
      </c>
      <c r="FB10" s="52">
        <v>9.7370501910750515E-2</v>
      </c>
      <c r="FC10" s="52">
        <v>1.1140473343897011E-2</v>
      </c>
      <c r="FD10" s="52">
        <v>2.2257708446811984E-3</v>
      </c>
      <c r="FE10" s="52">
        <v>1.1601003179040671E-3</v>
      </c>
      <c r="FF10" s="52">
        <v>3.9626805585099463E-3</v>
      </c>
      <c r="FG10" s="52">
        <v>1.3882155247329001E-3</v>
      </c>
      <c r="FH10" s="52">
        <v>5.3295074892173028E-3</v>
      </c>
      <c r="FI10" s="52">
        <v>2.4788891404880543E-2</v>
      </c>
      <c r="FJ10" s="52">
        <v>1.8375035484340677E-2</v>
      </c>
      <c r="FK10" s="52">
        <v>1.0315464017585834E-2</v>
      </c>
      <c r="FL10" s="52">
        <v>2.4655914022271859E-2</v>
      </c>
      <c r="FM10" s="52">
        <v>4.7069477252551999E-2</v>
      </c>
      <c r="FN10" s="52">
        <v>1.3098062841189827E-2</v>
      </c>
      <c r="FO10" s="52">
        <v>1.2690452001630022E-2</v>
      </c>
      <c r="FP10" s="52">
        <v>1.7966067589462707E-2</v>
      </c>
      <c r="FQ10" s="52">
        <v>5.7292235218499674E-2</v>
      </c>
      <c r="FR10" s="52">
        <v>4.4173437894746946E-2</v>
      </c>
      <c r="FS10" s="52">
        <v>5.7285016388002063E-4</v>
      </c>
      <c r="FT10" s="52">
        <v>2.1541806165818481E-5</v>
      </c>
      <c r="FU10" s="52">
        <v>3.4221744610704583E-3</v>
      </c>
      <c r="FV10" s="52">
        <v>6.9765663046803653E-5</v>
      </c>
      <c r="FW10" s="52">
        <v>2.7977651048594602E-4</v>
      </c>
      <c r="FX10" s="52">
        <v>1.4500865672375756E-4</v>
      </c>
      <c r="FY10" s="52">
        <v>3.279899922143077E-5</v>
      </c>
      <c r="FZ10" s="52">
        <v>4.429913394015164E-3</v>
      </c>
      <c r="GA10" s="52">
        <v>8.787205592192841E-3</v>
      </c>
      <c r="GB10" s="52">
        <v>2.5795336062394017E-3</v>
      </c>
      <c r="GC10" s="52">
        <v>5.7983936450663903E-4</v>
      </c>
      <c r="GD10" s="52">
        <v>6.7831358318792931E-4</v>
      </c>
      <c r="GE10" s="52">
        <v>7.8802138266210429E-3</v>
      </c>
      <c r="GF10" s="52">
        <v>9.2990925298617345E-3</v>
      </c>
      <c r="GG10" s="52">
        <v>1.893190951715043E-3</v>
      </c>
      <c r="GH10" s="52">
        <v>2.1753681743042447E-3</v>
      </c>
      <c r="GI10" s="52">
        <v>1.3644211935804737E-2</v>
      </c>
      <c r="GJ10" s="52">
        <v>9.5820455010905921E-5</v>
      </c>
      <c r="GK10" s="52">
        <v>3.3360973951005752E-3</v>
      </c>
      <c r="GL10" s="52">
        <v>3.8589323620714651E-3</v>
      </c>
      <c r="GM10" s="52">
        <v>5.0545624828290808E-3</v>
      </c>
      <c r="GN10" s="52">
        <v>6.2574095878724038E-3</v>
      </c>
      <c r="GO10" s="52">
        <v>5.0273796143449154E-4</v>
      </c>
      <c r="GP10" s="52">
        <v>1.0252419951128349E-3</v>
      </c>
      <c r="GQ10" s="52">
        <v>3.105378123954718E-4</v>
      </c>
      <c r="GR10" s="52">
        <v>4.448828811169713E-5</v>
      </c>
      <c r="GS10" s="52">
        <v>2.0440823452610882E-4</v>
      </c>
      <c r="GT10" s="52">
        <v>4.3531909842798325E-4</v>
      </c>
      <c r="GU10" s="52">
        <v>1.1139293021837911E-4</v>
      </c>
      <c r="GV10" s="52">
        <v>2.3011813920841692E-3</v>
      </c>
      <c r="GW10" s="52">
        <v>9.4346740029936552E-2</v>
      </c>
      <c r="GX10" s="52">
        <v>0.15141552590800092</v>
      </c>
      <c r="GY10" s="52">
        <v>3.9123326300817676E-2</v>
      </c>
      <c r="GZ10" s="52">
        <v>9.6914618955761516E-3</v>
      </c>
      <c r="HA10" s="52">
        <v>6.0848042934644976E-3</v>
      </c>
      <c r="HB10" s="52">
        <v>3.2623874401876994E-2</v>
      </c>
      <c r="HC10" s="52">
        <v>2.5991731207183358E-2</v>
      </c>
      <c r="HD10" s="52">
        <v>2.5889625857765663E-2</v>
      </c>
      <c r="HE10" s="52">
        <v>7.4875645941991772E-3</v>
      </c>
      <c r="HF10" s="52">
        <v>3.7386430452519648E-3</v>
      </c>
      <c r="HG10" s="52">
        <v>5.5673163899173338E-3</v>
      </c>
      <c r="HH10" s="52">
        <v>3.5748896911914303E-2</v>
      </c>
      <c r="HI10" s="52">
        <v>2.8515434253062799E-2</v>
      </c>
      <c r="HJ10" s="52">
        <v>1.0023657516512966E-2</v>
      </c>
      <c r="HK10" s="52">
        <v>2.8344476723185123E-4</v>
      </c>
      <c r="HL10" s="52">
        <v>1.8326202511855473E-3</v>
      </c>
      <c r="HM10" s="52">
        <v>2.2236897056105245E-3</v>
      </c>
      <c r="HN10" s="52">
        <v>5.3367279622038612E-3</v>
      </c>
      <c r="HO10" s="52">
        <v>2.0259574919134307E-3</v>
      </c>
      <c r="HP10" s="52">
        <v>8.4256792511680934E-3</v>
      </c>
      <c r="HQ10" s="52">
        <v>3.8372121356033853E-3</v>
      </c>
      <c r="HR10" s="52">
        <v>7.6023332719091698E-3</v>
      </c>
      <c r="HS10" s="52">
        <v>2.963208239852121E-2</v>
      </c>
      <c r="HT10" s="52">
        <v>2.5911233875993003E-2</v>
      </c>
      <c r="HU10" s="52">
        <v>1.2418411262503195E-2</v>
      </c>
      <c r="HV10" s="52">
        <v>1.4283361372355175E-3</v>
      </c>
      <c r="HW10" s="52">
        <v>5.3834985902216474E-4</v>
      </c>
      <c r="HX10" s="52">
        <v>6.4800498768068614E-4</v>
      </c>
      <c r="HY10" s="52">
        <v>4.8079205132582642E-4</v>
      </c>
      <c r="HZ10" s="52">
        <v>9.8671241518119091E-4</v>
      </c>
      <c r="IA10" s="52">
        <v>1.0443187365923967E-3</v>
      </c>
      <c r="IB10" s="52">
        <v>1.3806501287418928E-4</v>
      </c>
      <c r="IC10" s="52">
        <v>6.7506712074759639E-2</v>
      </c>
      <c r="ID10" s="52">
        <v>0.1241599604931817</v>
      </c>
      <c r="IE10" s="52">
        <v>0.13556109821945389</v>
      </c>
      <c r="IF10" s="52">
        <v>9.8059024131933903E-2</v>
      </c>
      <c r="IG10" s="52">
        <v>7.771508178601591E-2</v>
      </c>
      <c r="IH10" s="52">
        <v>1.2946395963335052E-2</v>
      </c>
      <c r="II10" s="52">
        <v>1.0845021794569261E-2</v>
      </c>
      <c r="IJ10" s="52">
        <v>5.0566129797481713E-5</v>
      </c>
      <c r="IK10" s="52">
        <v>7.8389826702673072E-5</v>
      </c>
      <c r="IL10" s="52">
        <v>8.6242610198131533E-4</v>
      </c>
      <c r="IM10" s="52">
        <v>4.0225400540106816E-4</v>
      </c>
      <c r="IN10" s="52">
        <v>2.0838539466440655E-5</v>
      </c>
      <c r="IO10" s="52">
        <v>2.5273841672649383E-4</v>
      </c>
      <c r="IP10" s="52">
        <v>2.9394795039190105E-5</v>
      </c>
      <c r="IQ10" s="52">
        <v>4.5541698296701691E-4</v>
      </c>
      <c r="IR10" s="52">
        <v>2.5391461032745456E-5</v>
      </c>
      <c r="IS10" s="52">
        <v>2.2345887079603973E-5</v>
      </c>
      <c r="IT10" s="52">
        <v>1.6556063252860459E-3</v>
      </c>
      <c r="IU10" s="52">
        <v>1.6408682456416689E-3</v>
      </c>
      <c r="IV10" s="52">
        <v>0</v>
      </c>
      <c r="IW10" s="52">
        <v>2.927503031050049E-4</v>
      </c>
      <c r="IX10" s="52">
        <v>1.0139902034100463E-4</v>
      </c>
      <c r="IY10" s="52">
        <v>4.9109202450143374E-5</v>
      </c>
      <c r="IZ10" s="52">
        <v>2.2926862017913349E-3</v>
      </c>
      <c r="JA10" s="52">
        <v>5.5034352027964466E-5</v>
      </c>
      <c r="JB10" s="52">
        <v>1.1605497325396176E-3</v>
      </c>
      <c r="JC10" s="52">
        <v>1.7983490730245785E-4</v>
      </c>
      <c r="JD10" s="52">
        <v>1.2375965890474229E-3</v>
      </c>
      <c r="JE10" s="52">
        <v>4.5085566625441608E-5</v>
      </c>
      <c r="JF10" s="52">
        <v>4.4197973688648776E-6</v>
      </c>
      <c r="JG10" s="52">
        <v>6.5526909185681934E-4</v>
      </c>
      <c r="JH10" s="52">
        <v>1.4711587359479809E-2</v>
      </c>
      <c r="JI10" s="52">
        <v>2.6578885820609103E-4</v>
      </c>
      <c r="JJ10" s="52">
        <v>8.8585883596927891E-5</v>
      </c>
      <c r="JK10" s="52">
        <v>7.3506754637503002E-4</v>
      </c>
      <c r="JL10" s="52">
        <v>2.8244188054790133E-4</v>
      </c>
      <c r="JM10" s="52">
        <v>2.1164644919722418E-3</v>
      </c>
      <c r="JN10" s="52">
        <v>4.8015228394551377E-4</v>
      </c>
      <c r="JO10" s="52">
        <v>3.0065112873333267E-4</v>
      </c>
      <c r="JP10" s="52">
        <v>2.9605812093760935E-4</v>
      </c>
      <c r="JQ10" s="52">
        <v>2.3276273589347687E-4</v>
      </c>
      <c r="JR10" s="52">
        <v>1.0996598060788617E-3</v>
      </c>
      <c r="JS10" s="52">
        <v>1.9533829333956572E-4</v>
      </c>
      <c r="JT10" s="52">
        <v>0.3883396852184991</v>
      </c>
      <c r="JU10" s="52">
        <v>0.35020340122034688</v>
      </c>
      <c r="JV10" s="52">
        <v>8.955994403758423E-2</v>
      </c>
      <c r="JW10" s="52">
        <v>1.3406025049278694E-2</v>
      </c>
      <c r="JX10" s="52">
        <v>2.1152758467348452E-2</v>
      </c>
      <c r="JY10" s="52">
        <v>1.138125207431066E-2</v>
      </c>
      <c r="JZ10" s="52">
        <v>0.10427246428376868</v>
      </c>
      <c r="KA10" s="52">
        <v>7.2182126155158517E-3</v>
      </c>
      <c r="KB10" s="52">
        <v>5.6049160747483192E-3</v>
      </c>
      <c r="KC10" s="52">
        <v>0.14173521748191004</v>
      </c>
      <c r="KD10" s="52">
        <v>2.6002164852530704E-2</v>
      </c>
      <c r="KE10" s="52">
        <v>0.49473769956634905</v>
      </c>
      <c r="KF10" s="52">
        <v>1.6811698008486645E-2</v>
      </c>
      <c r="KG10" s="52">
        <v>0.15901048500005099</v>
      </c>
      <c r="KH10" s="52">
        <v>1.389631052491087E-2</v>
      </c>
      <c r="KI10" s="52">
        <v>0.31597163127367223</v>
      </c>
      <c r="KJ10" s="52">
        <v>6.7862872249333352E-3</v>
      </c>
      <c r="KK10" s="52">
        <v>5.639114774504116E-3</v>
      </c>
      <c r="KL10" s="52">
        <v>0.13800977702652983</v>
      </c>
      <c r="KM10" s="52">
        <v>5.6954260277524453E-3</v>
      </c>
      <c r="KN10" s="52">
        <v>6.0183785169703082E-3</v>
      </c>
      <c r="KO10" s="52">
        <v>9.616817796758128E-3</v>
      </c>
      <c r="KP10" s="52">
        <v>1.5024410918143794E-2</v>
      </c>
      <c r="KQ10" s="52">
        <v>5.6323509051405566E-3</v>
      </c>
      <c r="KR10" s="52">
        <v>0.70318268349359747</v>
      </c>
      <c r="KS10" s="52">
        <v>0.49186006948334721</v>
      </c>
      <c r="KT10" s="52">
        <v>6.22535111609705E-3</v>
      </c>
      <c r="KU10" s="52">
        <v>1.3469611160620756E-2</v>
      </c>
      <c r="KV10" s="52">
        <v>5.2616104062115686E-3</v>
      </c>
      <c r="KW10" s="52">
        <v>0.74531171511347549</v>
      </c>
      <c r="KX10" s="52">
        <v>0.66883735531648503</v>
      </c>
      <c r="KY10" s="52">
        <v>8.4373565837433384E-3</v>
      </c>
      <c r="KZ10" s="52">
        <v>2.1468379300780185E-2</v>
      </c>
    </row>
    <row r="11" spans="1:312" x14ac:dyDescent="0.2">
      <c r="A11" s="89">
        <v>1.066522</v>
      </c>
      <c r="B11" s="41" t="s">
        <v>927</v>
      </c>
      <c r="C11" s="51" t="s">
        <v>119</v>
      </c>
      <c r="D11" s="52">
        <v>0</v>
      </c>
      <c r="E11" s="52">
        <v>1.7327067546346939E-5</v>
      </c>
      <c r="F11" s="52">
        <v>7.2842492858424077E-6</v>
      </c>
      <c r="G11" s="52">
        <v>7.7027732746181362E-4</v>
      </c>
      <c r="H11" s="52">
        <v>5.5317878470139878E-4</v>
      </c>
      <c r="I11" s="52">
        <v>0</v>
      </c>
      <c r="J11" s="52">
        <v>0</v>
      </c>
      <c r="K11" s="52">
        <v>0</v>
      </c>
      <c r="L11" s="52">
        <v>0</v>
      </c>
      <c r="M11" s="52">
        <v>0</v>
      </c>
      <c r="N11" s="52">
        <v>0</v>
      </c>
      <c r="O11" s="52">
        <v>0</v>
      </c>
      <c r="P11" s="52">
        <v>0</v>
      </c>
      <c r="Q11" s="52">
        <v>0</v>
      </c>
      <c r="R11" s="52">
        <v>0</v>
      </c>
      <c r="S11" s="52">
        <v>0</v>
      </c>
      <c r="T11" s="52">
        <v>0</v>
      </c>
      <c r="U11" s="52">
        <v>0</v>
      </c>
      <c r="V11" s="52">
        <v>0</v>
      </c>
      <c r="W11" s="52">
        <v>0</v>
      </c>
      <c r="X11" s="52">
        <v>0</v>
      </c>
      <c r="Y11" s="52">
        <v>0</v>
      </c>
      <c r="Z11" s="52">
        <v>0</v>
      </c>
      <c r="AA11" s="52">
        <v>0</v>
      </c>
      <c r="AB11" s="52">
        <v>0</v>
      </c>
      <c r="AC11" s="52">
        <v>0</v>
      </c>
      <c r="AD11" s="52">
        <v>0</v>
      </c>
      <c r="AE11" s="52">
        <v>0</v>
      </c>
      <c r="AF11" s="52">
        <v>0</v>
      </c>
      <c r="AG11" s="52">
        <v>4.1281799930878053E-4</v>
      </c>
      <c r="AH11" s="52">
        <v>0</v>
      </c>
      <c r="AI11" s="52">
        <v>0</v>
      </c>
      <c r="AJ11" s="52">
        <v>1.0543431785909039E-4</v>
      </c>
      <c r="AK11" s="52">
        <v>0</v>
      </c>
      <c r="AL11" s="52">
        <v>0</v>
      </c>
      <c r="AM11" s="52">
        <v>0</v>
      </c>
      <c r="AN11" s="52">
        <v>0</v>
      </c>
      <c r="AO11" s="52">
        <v>0</v>
      </c>
      <c r="AP11" s="52">
        <v>0</v>
      </c>
      <c r="AQ11" s="52">
        <v>0</v>
      </c>
      <c r="AR11" s="52">
        <v>0</v>
      </c>
      <c r="AS11" s="52">
        <v>0</v>
      </c>
      <c r="AT11" s="52">
        <v>0</v>
      </c>
      <c r="AU11" s="52">
        <v>0</v>
      </c>
      <c r="AV11" s="52">
        <v>1.2626192384705324E-4</v>
      </c>
      <c r="AW11" s="52">
        <v>0</v>
      </c>
      <c r="AX11" s="52">
        <v>0</v>
      </c>
      <c r="AY11" s="52">
        <v>0</v>
      </c>
      <c r="AZ11" s="52">
        <v>0</v>
      </c>
      <c r="BA11" s="52">
        <v>0</v>
      </c>
      <c r="BB11" s="52">
        <v>1.3564847310524728E-5</v>
      </c>
      <c r="BC11" s="52">
        <v>2.5610738251577357E-2</v>
      </c>
      <c r="BD11" s="52">
        <v>9.3008233417643717E-3</v>
      </c>
      <c r="BE11" s="52">
        <v>3.474371451820178E-4</v>
      </c>
      <c r="BF11" s="52">
        <v>4.0660672519626019E-6</v>
      </c>
      <c r="BG11" s="52">
        <v>0</v>
      </c>
      <c r="BH11" s="52">
        <v>1.3675950027759686E-3</v>
      </c>
      <c r="BI11" s="52">
        <v>2.9866124031988458E-4</v>
      </c>
      <c r="BJ11" s="52">
        <v>0</v>
      </c>
      <c r="BK11" s="52">
        <v>0</v>
      </c>
      <c r="BL11" s="52">
        <v>0</v>
      </c>
      <c r="BM11" s="52">
        <v>0</v>
      </c>
      <c r="BN11" s="52">
        <v>0</v>
      </c>
      <c r="BO11" s="52">
        <v>0</v>
      </c>
      <c r="BP11" s="52">
        <v>1.2793975325778927E-5</v>
      </c>
      <c r="BQ11" s="52">
        <v>1.1183106757377591E-4</v>
      </c>
      <c r="BR11" s="52">
        <v>0</v>
      </c>
      <c r="BS11" s="52">
        <v>0</v>
      </c>
      <c r="BT11" s="52">
        <v>6.8306477048803052E-4</v>
      </c>
      <c r="BU11" s="52">
        <v>1.0922207017916086E-3</v>
      </c>
      <c r="BV11" s="52">
        <v>0</v>
      </c>
      <c r="BW11" s="52">
        <v>0</v>
      </c>
      <c r="BX11" s="52">
        <v>0</v>
      </c>
      <c r="BY11" s="52">
        <v>0</v>
      </c>
      <c r="BZ11" s="52">
        <v>0</v>
      </c>
      <c r="CA11" s="52">
        <v>0</v>
      </c>
      <c r="CB11" s="52">
        <v>0</v>
      </c>
      <c r="CC11" s="52">
        <v>1.0815281614386271E-4</v>
      </c>
      <c r="CD11" s="52">
        <v>0</v>
      </c>
      <c r="CE11" s="52">
        <v>0</v>
      </c>
      <c r="CF11" s="52">
        <v>0</v>
      </c>
      <c r="CG11" s="52">
        <v>1.4280324852778404E-5</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2.1209558034660289E-5</v>
      </c>
      <c r="DL11" s="52">
        <v>0</v>
      </c>
      <c r="DM11" s="52">
        <v>0</v>
      </c>
      <c r="DN11" s="52">
        <v>0</v>
      </c>
      <c r="DO11" s="52">
        <v>0</v>
      </c>
      <c r="DP11" s="52">
        <v>0</v>
      </c>
      <c r="DQ11" s="52">
        <v>0</v>
      </c>
      <c r="DR11" s="52">
        <v>0</v>
      </c>
      <c r="DS11" s="52">
        <v>0</v>
      </c>
      <c r="DT11" s="52">
        <v>0</v>
      </c>
      <c r="DU11" s="52">
        <v>2.1189850357845974E-3</v>
      </c>
      <c r="DV11" s="52">
        <v>0</v>
      </c>
      <c r="DW11" s="52">
        <v>0</v>
      </c>
      <c r="DX11" s="52">
        <v>0</v>
      </c>
      <c r="DY11" s="52">
        <v>0</v>
      </c>
      <c r="DZ11" s="52">
        <v>0</v>
      </c>
      <c r="EA11" s="52">
        <v>0</v>
      </c>
      <c r="EB11" s="52">
        <v>0</v>
      </c>
      <c r="EC11" s="52">
        <v>0</v>
      </c>
      <c r="ED11" s="52">
        <v>0</v>
      </c>
      <c r="EE11" s="52">
        <v>0</v>
      </c>
      <c r="EF11" s="52">
        <v>5.1702076428302541E-4</v>
      </c>
      <c r="EG11" s="52">
        <v>0</v>
      </c>
      <c r="EH11" s="52">
        <v>0</v>
      </c>
      <c r="EI11" s="52">
        <v>0</v>
      </c>
      <c r="EJ11" s="52">
        <v>0</v>
      </c>
      <c r="EK11" s="52">
        <v>0</v>
      </c>
      <c r="EL11" s="52">
        <v>0</v>
      </c>
      <c r="EM11" s="52">
        <v>0</v>
      </c>
      <c r="EN11" s="52">
        <v>0</v>
      </c>
      <c r="EO11" s="52">
        <v>0</v>
      </c>
      <c r="EP11" s="52">
        <v>0</v>
      </c>
      <c r="EQ11" s="52">
        <v>0</v>
      </c>
      <c r="ER11" s="52">
        <v>0</v>
      </c>
      <c r="ES11" s="52">
        <v>0</v>
      </c>
      <c r="ET11" s="52">
        <v>0</v>
      </c>
      <c r="EU11" s="52">
        <v>0</v>
      </c>
      <c r="EV11" s="52">
        <v>0</v>
      </c>
      <c r="EW11" s="52">
        <v>0</v>
      </c>
      <c r="EX11" s="52">
        <v>0</v>
      </c>
      <c r="EY11" s="52">
        <v>0</v>
      </c>
      <c r="EZ11" s="52">
        <v>0</v>
      </c>
      <c r="FA11" s="52">
        <v>0</v>
      </c>
      <c r="FB11" s="52">
        <v>0</v>
      </c>
      <c r="FC11" s="52">
        <v>0</v>
      </c>
      <c r="FD11" s="52">
        <v>0</v>
      </c>
      <c r="FE11" s="52">
        <v>0</v>
      </c>
      <c r="FF11" s="52">
        <v>0</v>
      </c>
      <c r="FG11" s="52">
        <v>0</v>
      </c>
      <c r="FH11" s="52">
        <v>0</v>
      </c>
      <c r="FI11" s="52">
        <v>0</v>
      </c>
      <c r="FJ11" s="52">
        <v>0</v>
      </c>
      <c r="FK11" s="52">
        <v>0</v>
      </c>
      <c r="FL11" s="52">
        <v>0</v>
      </c>
      <c r="FM11" s="52">
        <v>0</v>
      </c>
      <c r="FN11" s="52">
        <v>0</v>
      </c>
      <c r="FO11" s="52">
        <v>0</v>
      </c>
      <c r="FP11" s="52">
        <v>0</v>
      </c>
      <c r="FQ11" s="52">
        <v>0</v>
      </c>
      <c r="FR11" s="52">
        <v>0</v>
      </c>
      <c r="FS11" s="52">
        <v>0</v>
      </c>
      <c r="FT11" s="52">
        <v>0</v>
      </c>
      <c r="FU11" s="52">
        <v>0</v>
      </c>
      <c r="FV11" s="52">
        <v>0</v>
      </c>
      <c r="FW11" s="52">
        <v>0</v>
      </c>
      <c r="FX11" s="52">
        <v>0</v>
      </c>
      <c r="FY11" s="52">
        <v>0</v>
      </c>
      <c r="FZ11" s="52">
        <v>0</v>
      </c>
      <c r="GA11" s="52">
        <v>0</v>
      </c>
      <c r="GB11" s="52">
        <v>0</v>
      </c>
      <c r="GC11" s="52">
        <v>0</v>
      </c>
      <c r="GD11" s="52">
        <v>0</v>
      </c>
      <c r="GE11" s="52">
        <v>0</v>
      </c>
      <c r="GF11" s="52">
        <v>0</v>
      </c>
      <c r="GG11" s="52">
        <v>2.6163758194403477E-5</v>
      </c>
      <c r="GH11" s="52">
        <v>7.8091706531207537E-6</v>
      </c>
      <c r="GI11" s="52">
        <v>0</v>
      </c>
      <c r="GJ11" s="52">
        <v>0</v>
      </c>
      <c r="GK11" s="52">
        <v>0</v>
      </c>
      <c r="GL11" s="52">
        <v>0</v>
      </c>
      <c r="GM11" s="52">
        <v>0</v>
      </c>
      <c r="GN11" s="52">
        <v>0</v>
      </c>
      <c r="GO11" s="52">
        <v>0</v>
      </c>
      <c r="GP11" s="52">
        <v>0</v>
      </c>
      <c r="GQ11" s="52">
        <v>0</v>
      </c>
      <c r="GR11" s="52">
        <v>0</v>
      </c>
      <c r="GS11" s="52">
        <v>0</v>
      </c>
      <c r="GT11" s="52">
        <v>0</v>
      </c>
      <c r="GU11" s="52">
        <v>0</v>
      </c>
      <c r="GV11" s="52">
        <v>0</v>
      </c>
      <c r="GW11" s="52">
        <v>0</v>
      </c>
      <c r="GX11" s="52">
        <v>0</v>
      </c>
      <c r="GY11" s="52">
        <v>0</v>
      </c>
      <c r="GZ11" s="52">
        <v>0</v>
      </c>
      <c r="HA11" s="52">
        <v>0</v>
      </c>
      <c r="HB11" s="52">
        <v>0</v>
      </c>
      <c r="HC11" s="52">
        <v>0</v>
      </c>
      <c r="HD11" s="52">
        <v>0</v>
      </c>
      <c r="HE11" s="52">
        <v>0</v>
      </c>
      <c r="HF11" s="52">
        <v>0</v>
      </c>
      <c r="HG11" s="52">
        <v>0</v>
      </c>
      <c r="HH11" s="52">
        <v>0</v>
      </c>
      <c r="HI11" s="52">
        <v>0</v>
      </c>
      <c r="HJ11" s="52">
        <v>0</v>
      </c>
      <c r="HK11" s="52">
        <v>0</v>
      </c>
      <c r="HL11" s="52">
        <v>0</v>
      </c>
      <c r="HM11" s="52">
        <v>0</v>
      </c>
      <c r="HN11" s="52">
        <v>0</v>
      </c>
      <c r="HO11" s="52">
        <v>0</v>
      </c>
      <c r="HP11" s="52">
        <v>0</v>
      </c>
      <c r="HQ11" s="52">
        <v>0</v>
      </c>
      <c r="HR11" s="52">
        <v>0</v>
      </c>
      <c r="HS11" s="52">
        <v>0</v>
      </c>
      <c r="HT11" s="52">
        <v>0</v>
      </c>
      <c r="HU11" s="52">
        <v>0</v>
      </c>
      <c r="HV11" s="52">
        <v>0</v>
      </c>
      <c r="HW11" s="52">
        <v>0</v>
      </c>
      <c r="HX11" s="52">
        <v>0</v>
      </c>
      <c r="HY11" s="52">
        <v>0</v>
      </c>
      <c r="HZ11" s="52">
        <v>0</v>
      </c>
      <c r="IA11" s="52">
        <v>0</v>
      </c>
      <c r="IB11" s="52">
        <v>0</v>
      </c>
      <c r="IC11" s="52">
        <v>7.6484006996510571E-5</v>
      </c>
      <c r="ID11" s="52">
        <v>0</v>
      </c>
      <c r="IE11" s="52">
        <v>0</v>
      </c>
      <c r="IF11" s="52">
        <v>0</v>
      </c>
      <c r="IG11" s="52">
        <v>0</v>
      </c>
      <c r="IH11" s="52">
        <v>0</v>
      </c>
      <c r="II11" s="52">
        <v>0</v>
      </c>
      <c r="IJ11" s="52">
        <v>0</v>
      </c>
      <c r="IK11" s="52">
        <v>0</v>
      </c>
      <c r="IL11" s="52">
        <v>0</v>
      </c>
      <c r="IM11" s="52">
        <v>0</v>
      </c>
      <c r="IN11" s="52">
        <v>0</v>
      </c>
      <c r="IO11" s="52">
        <v>0</v>
      </c>
      <c r="IP11" s="52">
        <v>0</v>
      </c>
      <c r="IQ11" s="52">
        <v>0</v>
      </c>
      <c r="IR11" s="52">
        <v>0</v>
      </c>
      <c r="IS11" s="52">
        <v>0</v>
      </c>
      <c r="IT11" s="52">
        <v>0</v>
      </c>
      <c r="IU11" s="52">
        <v>0</v>
      </c>
      <c r="IV11" s="52">
        <v>0</v>
      </c>
      <c r="IW11" s="52">
        <v>0</v>
      </c>
      <c r="IX11" s="52">
        <v>0</v>
      </c>
      <c r="IY11" s="52">
        <v>0</v>
      </c>
      <c r="IZ11" s="52">
        <v>0</v>
      </c>
      <c r="JA11" s="52">
        <v>0</v>
      </c>
      <c r="JB11" s="52">
        <v>0</v>
      </c>
      <c r="JC11" s="52">
        <v>8.7772971569147304E-5</v>
      </c>
      <c r="JD11" s="52">
        <v>4.3895254084182867E-4</v>
      </c>
      <c r="JE11" s="52">
        <v>0</v>
      </c>
      <c r="JF11" s="52">
        <v>2.0356566727752658E-5</v>
      </c>
      <c r="JG11" s="52">
        <v>0</v>
      </c>
      <c r="JH11" s="52">
        <v>0</v>
      </c>
      <c r="JI11" s="52">
        <v>0</v>
      </c>
      <c r="JJ11" s="52">
        <v>0</v>
      </c>
      <c r="JK11" s="52">
        <v>0</v>
      </c>
      <c r="JL11" s="52">
        <v>0</v>
      </c>
      <c r="JM11" s="52">
        <v>0</v>
      </c>
      <c r="JN11" s="52">
        <v>4.2592581566672256E-5</v>
      </c>
      <c r="JO11" s="52">
        <v>0</v>
      </c>
      <c r="JP11" s="52">
        <v>0</v>
      </c>
      <c r="JQ11" s="52">
        <v>0</v>
      </c>
      <c r="JR11" s="52">
        <v>0</v>
      </c>
      <c r="JS11" s="52">
        <v>0</v>
      </c>
      <c r="JT11" s="52">
        <v>0</v>
      </c>
      <c r="JU11" s="52">
        <v>0</v>
      </c>
      <c r="JV11" s="52">
        <v>1.2395003712095643E-5</v>
      </c>
      <c r="JW11" s="52">
        <v>2.1907863581205758E-5</v>
      </c>
      <c r="JX11" s="52">
        <v>2.3888227929695838E-5</v>
      </c>
      <c r="JY11" s="52">
        <v>0</v>
      </c>
      <c r="JZ11" s="52">
        <v>0</v>
      </c>
      <c r="KA11" s="52">
        <v>0</v>
      </c>
      <c r="KB11" s="52">
        <v>0</v>
      </c>
      <c r="KC11" s="52">
        <v>0</v>
      </c>
      <c r="KD11" s="52">
        <v>0</v>
      </c>
      <c r="KE11" s="52">
        <v>0</v>
      </c>
      <c r="KF11" s="52">
        <v>0</v>
      </c>
      <c r="KG11" s="52">
        <v>0</v>
      </c>
      <c r="KH11" s="52">
        <v>0</v>
      </c>
      <c r="KI11" s="52">
        <v>0</v>
      </c>
      <c r="KJ11" s="52">
        <v>0</v>
      </c>
      <c r="KK11" s="52">
        <v>0</v>
      </c>
      <c r="KL11" s="52">
        <v>0</v>
      </c>
      <c r="KM11" s="52">
        <v>0</v>
      </c>
      <c r="KN11" s="52">
        <v>0</v>
      </c>
      <c r="KO11" s="52">
        <v>0</v>
      </c>
      <c r="KP11" s="52">
        <v>0</v>
      </c>
      <c r="KQ11" s="52">
        <v>0</v>
      </c>
      <c r="KR11" s="52">
        <v>0</v>
      </c>
      <c r="KS11" s="52">
        <v>0</v>
      </c>
      <c r="KT11" s="52">
        <v>0</v>
      </c>
      <c r="KU11" s="52">
        <v>0</v>
      </c>
      <c r="KV11" s="52">
        <v>0</v>
      </c>
      <c r="KW11" s="52">
        <v>0</v>
      </c>
      <c r="KX11" s="52">
        <v>0</v>
      </c>
      <c r="KY11" s="52">
        <v>0</v>
      </c>
      <c r="KZ11" s="52">
        <v>1.5385220307091041E-5</v>
      </c>
    </row>
    <row r="12" spans="1:312" x14ac:dyDescent="0.2">
      <c r="A12" s="89">
        <v>1.1097360000000001</v>
      </c>
      <c r="B12" s="41" t="s">
        <v>926</v>
      </c>
      <c r="C12" s="51" t="s">
        <v>154</v>
      </c>
      <c r="D12" s="52">
        <v>0</v>
      </c>
      <c r="E12" s="52">
        <v>0</v>
      </c>
      <c r="F12" s="52">
        <v>0</v>
      </c>
      <c r="G12" s="52">
        <v>0</v>
      </c>
      <c r="H12" s="52">
        <v>0</v>
      </c>
      <c r="I12" s="52">
        <v>0</v>
      </c>
      <c r="J12" s="52">
        <v>0</v>
      </c>
      <c r="K12" s="52">
        <v>0</v>
      </c>
      <c r="L12" s="52">
        <v>0</v>
      </c>
      <c r="M12" s="52">
        <v>0</v>
      </c>
      <c r="N12" s="52">
        <v>0</v>
      </c>
      <c r="O12" s="52">
        <v>0</v>
      </c>
      <c r="P12" s="52">
        <v>0</v>
      </c>
      <c r="Q12" s="52">
        <v>0</v>
      </c>
      <c r="R12" s="52">
        <v>0</v>
      </c>
      <c r="S12" s="52">
        <v>0</v>
      </c>
      <c r="T12" s="52">
        <v>0</v>
      </c>
      <c r="U12" s="52">
        <v>0</v>
      </c>
      <c r="V12" s="52">
        <v>0</v>
      </c>
      <c r="W12" s="52">
        <v>0</v>
      </c>
      <c r="X12" s="52">
        <v>0</v>
      </c>
      <c r="Y12" s="52">
        <v>0</v>
      </c>
      <c r="Z12" s="52">
        <v>0</v>
      </c>
      <c r="AA12" s="52">
        <v>0</v>
      </c>
      <c r="AB12" s="52">
        <v>0</v>
      </c>
      <c r="AC12" s="52">
        <v>0</v>
      </c>
      <c r="AD12" s="52">
        <v>0</v>
      </c>
      <c r="AE12" s="52">
        <v>0</v>
      </c>
      <c r="AF12" s="52">
        <v>0</v>
      </c>
      <c r="AG12" s="52">
        <v>0</v>
      </c>
      <c r="AH12" s="52">
        <v>0</v>
      </c>
      <c r="AI12" s="52">
        <v>0</v>
      </c>
      <c r="AJ12" s="52">
        <v>0</v>
      </c>
      <c r="AK12" s="52">
        <v>0</v>
      </c>
      <c r="AL12" s="52">
        <v>0</v>
      </c>
      <c r="AM12" s="52">
        <v>0</v>
      </c>
      <c r="AN12" s="52">
        <v>0</v>
      </c>
      <c r="AO12" s="52">
        <v>0</v>
      </c>
      <c r="AP12" s="52">
        <v>0</v>
      </c>
      <c r="AQ12" s="52">
        <v>0</v>
      </c>
      <c r="AR12" s="52">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2">
        <v>0</v>
      </c>
      <c r="EN12" s="52">
        <v>0</v>
      </c>
      <c r="EO12" s="52">
        <v>0</v>
      </c>
      <c r="EP12" s="52">
        <v>0</v>
      </c>
      <c r="EQ12" s="52">
        <v>0</v>
      </c>
      <c r="ER12" s="52">
        <v>0</v>
      </c>
      <c r="ES12" s="52">
        <v>0</v>
      </c>
      <c r="ET12" s="52">
        <v>0</v>
      </c>
      <c r="EU12" s="52">
        <v>0</v>
      </c>
      <c r="EV12" s="52">
        <v>0</v>
      </c>
      <c r="EW12" s="52">
        <v>0</v>
      </c>
      <c r="EX12" s="52">
        <v>0</v>
      </c>
      <c r="EY12" s="52">
        <v>0</v>
      </c>
      <c r="EZ12" s="52">
        <v>0</v>
      </c>
      <c r="FA12" s="52">
        <v>0</v>
      </c>
      <c r="FB12" s="52">
        <v>0</v>
      </c>
      <c r="FC12" s="52">
        <v>0</v>
      </c>
      <c r="FD12" s="52">
        <v>0</v>
      </c>
      <c r="FE12" s="52">
        <v>0</v>
      </c>
      <c r="FF12" s="52">
        <v>0</v>
      </c>
      <c r="FG12" s="52">
        <v>0</v>
      </c>
      <c r="FH12" s="52">
        <v>0</v>
      </c>
      <c r="FI12" s="52">
        <v>0</v>
      </c>
      <c r="FJ12" s="52">
        <v>0</v>
      </c>
      <c r="FK12" s="52">
        <v>0</v>
      </c>
      <c r="FL12" s="52">
        <v>0</v>
      </c>
      <c r="FM12" s="52">
        <v>0</v>
      </c>
      <c r="FN12" s="52">
        <v>0</v>
      </c>
      <c r="FO12" s="52">
        <v>0</v>
      </c>
      <c r="FP12" s="52">
        <v>0</v>
      </c>
      <c r="FQ12" s="52">
        <v>0</v>
      </c>
      <c r="FR12" s="52">
        <v>0</v>
      </c>
      <c r="FS12" s="52">
        <v>0</v>
      </c>
      <c r="FT12" s="52">
        <v>0</v>
      </c>
      <c r="FU12" s="52">
        <v>0</v>
      </c>
      <c r="FV12" s="52">
        <v>0</v>
      </c>
      <c r="FW12" s="52">
        <v>0</v>
      </c>
      <c r="FX12" s="52">
        <v>0</v>
      </c>
      <c r="FY12" s="52">
        <v>0</v>
      </c>
      <c r="FZ12" s="52">
        <v>0</v>
      </c>
      <c r="GA12" s="52">
        <v>0</v>
      </c>
      <c r="GB12" s="52">
        <v>0</v>
      </c>
      <c r="GC12" s="52">
        <v>0</v>
      </c>
      <c r="GD12" s="52">
        <v>0</v>
      </c>
      <c r="GE12" s="52">
        <v>0</v>
      </c>
      <c r="GF12" s="52">
        <v>0</v>
      </c>
      <c r="GG12" s="52">
        <v>0</v>
      </c>
      <c r="GH12" s="52">
        <v>0</v>
      </c>
      <c r="GI12" s="52">
        <v>0</v>
      </c>
      <c r="GJ12" s="52">
        <v>0</v>
      </c>
      <c r="GK12" s="52">
        <v>0</v>
      </c>
      <c r="GL12" s="52">
        <v>0</v>
      </c>
      <c r="GM12" s="52">
        <v>0</v>
      </c>
      <c r="GN12" s="52">
        <v>0</v>
      </c>
      <c r="GO12" s="52">
        <v>0</v>
      </c>
      <c r="GP12" s="52">
        <v>0</v>
      </c>
      <c r="GQ12" s="52">
        <v>0</v>
      </c>
      <c r="GR12" s="52">
        <v>0</v>
      </c>
      <c r="GS12" s="52">
        <v>0</v>
      </c>
      <c r="GT12" s="52">
        <v>0</v>
      </c>
      <c r="GU12" s="52">
        <v>0</v>
      </c>
      <c r="GV12" s="52">
        <v>0</v>
      </c>
      <c r="GW12" s="52">
        <v>0</v>
      </c>
      <c r="GX12" s="52">
        <v>0</v>
      </c>
      <c r="GY12" s="52">
        <v>0</v>
      </c>
      <c r="GZ12" s="52">
        <v>0</v>
      </c>
      <c r="HA12" s="52">
        <v>0</v>
      </c>
      <c r="HB12" s="52">
        <v>0</v>
      </c>
      <c r="HC12" s="52">
        <v>0</v>
      </c>
      <c r="HD12" s="52">
        <v>0</v>
      </c>
      <c r="HE12" s="52">
        <v>0</v>
      </c>
      <c r="HF12" s="52">
        <v>0</v>
      </c>
      <c r="HG12" s="52">
        <v>0</v>
      </c>
      <c r="HH12" s="52">
        <v>0</v>
      </c>
      <c r="HI12" s="52">
        <v>0</v>
      </c>
      <c r="HJ12" s="52">
        <v>0</v>
      </c>
      <c r="HK12" s="52">
        <v>0</v>
      </c>
      <c r="HL12" s="52">
        <v>0</v>
      </c>
      <c r="HM12" s="52">
        <v>0</v>
      </c>
      <c r="HN12" s="52">
        <v>0</v>
      </c>
      <c r="HO12" s="52">
        <v>0</v>
      </c>
      <c r="HP12" s="52">
        <v>0</v>
      </c>
      <c r="HQ12" s="52">
        <v>0</v>
      </c>
      <c r="HR12" s="52">
        <v>0</v>
      </c>
      <c r="HS12" s="52">
        <v>0</v>
      </c>
      <c r="HT12" s="52">
        <v>0</v>
      </c>
      <c r="HU12" s="52">
        <v>0</v>
      </c>
      <c r="HV12" s="52">
        <v>0</v>
      </c>
      <c r="HW12" s="52">
        <v>0</v>
      </c>
      <c r="HX12" s="52">
        <v>0</v>
      </c>
      <c r="HY12" s="52">
        <v>0</v>
      </c>
      <c r="HZ12" s="52">
        <v>0</v>
      </c>
      <c r="IA12" s="52">
        <v>0</v>
      </c>
      <c r="IB12" s="52">
        <v>0</v>
      </c>
      <c r="IC12" s="52">
        <v>0</v>
      </c>
      <c r="ID12" s="52">
        <v>0</v>
      </c>
      <c r="IE12" s="52">
        <v>0</v>
      </c>
      <c r="IF12" s="52">
        <v>0</v>
      </c>
      <c r="IG12" s="52">
        <v>0</v>
      </c>
      <c r="IH12" s="52">
        <v>0</v>
      </c>
      <c r="II12" s="52">
        <v>0</v>
      </c>
      <c r="IJ12" s="52">
        <v>0</v>
      </c>
      <c r="IK12" s="52">
        <v>0</v>
      </c>
      <c r="IL12" s="52">
        <v>0</v>
      </c>
      <c r="IM12" s="52">
        <v>0</v>
      </c>
      <c r="IN12" s="52">
        <v>0</v>
      </c>
      <c r="IO12" s="52">
        <v>0</v>
      </c>
      <c r="IP12" s="52">
        <v>0</v>
      </c>
      <c r="IQ12" s="52">
        <v>0</v>
      </c>
      <c r="IR12" s="52">
        <v>0</v>
      </c>
      <c r="IS12" s="52">
        <v>0</v>
      </c>
      <c r="IT12" s="52">
        <v>0</v>
      </c>
      <c r="IU12" s="52">
        <v>0</v>
      </c>
      <c r="IV12" s="52">
        <v>0</v>
      </c>
      <c r="IW12" s="52">
        <v>0</v>
      </c>
      <c r="IX12" s="52">
        <v>0</v>
      </c>
      <c r="IY12" s="52">
        <v>0</v>
      </c>
      <c r="IZ12" s="52">
        <v>0</v>
      </c>
      <c r="JA12" s="52">
        <v>0</v>
      </c>
      <c r="JB12" s="52">
        <v>0</v>
      </c>
      <c r="JC12" s="52">
        <v>0</v>
      </c>
      <c r="JD12" s="52">
        <v>0</v>
      </c>
      <c r="JE12" s="52">
        <v>0</v>
      </c>
      <c r="JF12" s="52">
        <v>0</v>
      </c>
      <c r="JG12" s="52">
        <v>0</v>
      </c>
      <c r="JH12" s="52">
        <v>0</v>
      </c>
      <c r="JI12" s="52">
        <v>0</v>
      </c>
      <c r="JJ12" s="52">
        <v>0</v>
      </c>
      <c r="JK12" s="52">
        <v>0</v>
      </c>
      <c r="JL12" s="52">
        <v>0</v>
      </c>
      <c r="JM12" s="52">
        <v>0</v>
      </c>
      <c r="JN12" s="52">
        <v>0</v>
      </c>
      <c r="JO12" s="52">
        <v>0</v>
      </c>
      <c r="JP12" s="52">
        <v>0</v>
      </c>
      <c r="JQ12" s="52">
        <v>0</v>
      </c>
      <c r="JR12" s="52">
        <v>0</v>
      </c>
      <c r="JS12" s="52">
        <v>0</v>
      </c>
      <c r="JT12" s="52">
        <v>0</v>
      </c>
      <c r="JU12" s="52">
        <v>0</v>
      </c>
      <c r="JV12" s="52">
        <v>0</v>
      </c>
      <c r="JW12" s="52">
        <v>0</v>
      </c>
      <c r="JX12" s="52">
        <v>0</v>
      </c>
      <c r="JY12" s="52">
        <v>0</v>
      </c>
      <c r="JZ12" s="52">
        <v>0</v>
      </c>
      <c r="KA12" s="52">
        <v>0</v>
      </c>
      <c r="KB12" s="52">
        <v>0</v>
      </c>
      <c r="KC12" s="52">
        <v>0</v>
      </c>
      <c r="KD12" s="52">
        <v>0</v>
      </c>
      <c r="KE12" s="52">
        <v>0</v>
      </c>
      <c r="KF12" s="52">
        <v>0</v>
      </c>
      <c r="KG12" s="52">
        <v>0</v>
      </c>
      <c r="KH12" s="52">
        <v>0</v>
      </c>
      <c r="KI12" s="52">
        <v>0</v>
      </c>
      <c r="KJ12" s="52">
        <v>0</v>
      </c>
      <c r="KK12" s="52">
        <v>0</v>
      </c>
      <c r="KL12" s="52">
        <v>0</v>
      </c>
      <c r="KM12" s="52">
        <v>0</v>
      </c>
      <c r="KN12" s="52">
        <v>0</v>
      </c>
      <c r="KO12" s="52">
        <v>0</v>
      </c>
      <c r="KP12" s="52">
        <v>0</v>
      </c>
      <c r="KQ12" s="52">
        <v>0</v>
      </c>
      <c r="KR12" s="52">
        <v>0</v>
      </c>
      <c r="KS12" s="52">
        <v>0</v>
      </c>
      <c r="KT12" s="52">
        <v>0</v>
      </c>
      <c r="KU12" s="52">
        <v>0</v>
      </c>
      <c r="KV12" s="52">
        <v>0</v>
      </c>
      <c r="KW12" s="52">
        <v>0</v>
      </c>
      <c r="KX12" s="52">
        <v>0</v>
      </c>
      <c r="KY12" s="52">
        <v>0</v>
      </c>
      <c r="KZ12" s="52">
        <v>0</v>
      </c>
    </row>
    <row r="13" spans="1:312" x14ac:dyDescent="0.2">
      <c r="A13" s="89">
        <v>1.0452840000000001</v>
      </c>
      <c r="B13" s="41" t="s">
        <v>925</v>
      </c>
      <c r="C13" s="51" t="s">
        <v>153</v>
      </c>
      <c r="D13" s="52">
        <v>0</v>
      </c>
      <c r="E13" s="52">
        <v>0</v>
      </c>
      <c r="F13" s="52">
        <v>0</v>
      </c>
      <c r="G13" s="52">
        <v>0</v>
      </c>
      <c r="H13" s="52">
        <v>0</v>
      </c>
      <c r="I13" s="52">
        <v>0</v>
      </c>
      <c r="J13" s="52">
        <v>0</v>
      </c>
      <c r="K13" s="52">
        <v>0</v>
      </c>
      <c r="L13" s="52">
        <v>0</v>
      </c>
      <c r="M13" s="52">
        <v>0</v>
      </c>
      <c r="N13" s="52">
        <v>0</v>
      </c>
      <c r="O13" s="52">
        <v>0</v>
      </c>
      <c r="P13" s="52">
        <v>0</v>
      </c>
      <c r="Q13" s="52">
        <v>0</v>
      </c>
      <c r="R13" s="52">
        <v>0</v>
      </c>
      <c r="S13" s="52">
        <v>0</v>
      </c>
      <c r="T13" s="52">
        <v>0</v>
      </c>
      <c r="U13" s="52">
        <v>0</v>
      </c>
      <c r="V13" s="52">
        <v>0</v>
      </c>
      <c r="W13" s="52">
        <v>0</v>
      </c>
      <c r="X13" s="52">
        <v>0</v>
      </c>
      <c r="Y13" s="52">
        <v>0</v>
      </c>
      <c r="Z13" s="52">
        <v>0</v>
      </c>
      <c r="AA13" s="52">
        <v>0</v>
      </c>
      <c r="AB13" s="52">
        <v>0</v>
      </c>
      <c r="AC13" s="52">
        <v>0</v>
      </c>
      <c r="AD13" s="52">
        <v>0</v>
      </c>
      <c r="AE13" s="52">
        <v>0</v>
      </c>
      <c r="AF13" s="52">
        <v>0</v>
      </c>
      <c r="AG13" s="52">
        <v>0</v>
      </c>
      <c r="AH13" s="52">
        <v>0</v>
      </c>
      <c r="AI13" s="52">
        <v>0</v>
      </c>
      <c r="AJ13" s="52">
        <v>0</v>
      </c>
      <c r="AK13" s="52">
        <v>0</v>
      </c>
      <c r="AL13" s="52">
        <v>0</v>
      </c>
      <c r="AM13" s="52">
        <v>0</v>
      </c>
      <c r="AN13" s="52">
        <v>0</v>
      </c>
      <c r="AO13" s="52">
        <v>0</v>
      </c>
      <c r="AP13" s="52">
        <v>0</v>
      </c>
      <c r="AQ13" s="52">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2">
        <v>0</v>
      </c>
      <c r="EN13" s="52">
        <v>0</v>
      </c>
      <c r="EO13" s="52">
        <v>0</v>
      </c>
      <c r="EP13" s="52">
        <v>0</v>
      </c>
      <c r="EQ13" s="52">
        <v>0</v>
      </c>
      <c r="ER13" s="52">
        <v>0</v>
      </c>
      <c r="ES13" s="52">
        <v>0</v>
      </c>
      <c r="ET13" s="52">
        <v>0</v>
      </c>
      <c r="EU13" s="52">
        <v>0</v>
      </c>
      <c r="EV13" s="52">
        <v>0</v>
      </c>
      <c r="EW13" s="52">
        <v>0</v>
      </c>
      <c r="EX13" s="52">
        <v>0</v>
      </c>
      <c r="EY13" s="52">
        <v>0</v>
      </c>
      <c r="EZ13" s="52">
        <v>0</v>
      </c>
      <c r="FA13" s="52">
        <v>0</v>
      </c>
      <c r="FB13" s="52">
        <v>0</v>
      </c>
      <c r="FC13" s="52">
        <v>0</v>
      </c>
      <c r="FD13" s="52">
        <v>0</v>
      </c>
      <c r="FE13" s="52">
        <v>0</v>
      </c>
      <c r="FF13" s="52">
        <v>0</v>
      </c>
      <c r="FG13" s="52">
        <v>0</v>
      </c>
      <c r="FH13" s="52">
        <v>0</v>
      </c>
      <c r="FI13" s="52">
        <v>0</v>
      </c>
      <c r="FJ13" s="52">
        <v>0</v>
      </c>
      <c r="FK13" s="52">
        <v>0</v>
      </c>
      <c r="FL13" s="52">
        <v>0</v>
      </c>
      <c r="FM13" s="52">
        <v>0</v>
      </c>
      <c r="FN13" s="52">
        <v>0</v>
      </c>
      <c r="FO13" s="52">
        <v>0</v>
      </c>
      <c r="FP13" s="52">
        <v>0</v>
      </c>
      <c r="FQ13" s="52">
        <v>0</v>
      </c>
      <c r="FR13" s="52">
        <v>0</v>
      </c>
      <c r="FS13" s="52">
        <v>0</v>
      </c>
      <c r="FT13" s="52">
        <v>0</v>
      </c>
      <c r="FU13" s="52">
        <v>0</v>
      </c>
      <c r="FV13" s="52">
        <v>0</v>
      </c>
      <c r="FW13" s="52">
        <v>0</v>
      </c>
      <c r="FX13" s="52">
        <v>0</v>
      </c>
      <c r="FY13" s="52">
        <v>0</v>
      </c>
      <c r="FZ13" s="52">
        <v>0</v>
      </c>
      <c r="GA13" s="52">
        <v>0</v>
      </c>
      <c r="GB13" s="52">
        <v>0</v>
      </c>
      <c r="GC13" s="52">
        <v>0</v>
      </c>
      <c r="GD13" s="52">
        <v>0</v>
      </c>
      <c r="GE13" s="52">
        <v>0</v>
      </c>
      <c r="GF13" s="52">
        <v>0</v>
      </c>
      <c r="GG13" s="52">
        <v>0</v>
      </c>
      <c r="GH13" s="52">
        <v>0</v>
      </c>
      <c r="GI13" s="52">
        <v>0</v>
      </c>
      <c r="GJ13" s="52">
        <v>0</v>
      </c>
      <c r="GK13" s="52">
        <v>0</v>
      </c>
      <c r="GL13" s="52">
        <v>0</v>
      </c>
      <c r="GM13" s="52">
        <v>0</v>
      </c>
      <c r="GN13" s="52">
        <v>0</v>
      </c>
      <c r="GO13" s="52">
        <v>0</v>
      </c>
      <c r="GP13" s="52">
        <v>0</v>
      </c>
      <c r="GQ13" s="52">
        <v>0</v>
      </c>
      <c r="GR13" s="52">
        <v>0</v>
      </c>
      <c r="GS13" s="52">
        <v>0</v>
      </c>
      <c r="GT13" s="52">
        <v>0</v>
      </c>
      <c r="GU13" s="52">
        <v>0</v>
      </c>
      <c r="GV13" s="52">
        <v>0</v>
      </c>
      <c r="GW13" s="52">
        <v>0</v>
      </c>
      <c r="GX13" s="52">
        <v>0</v>
      </c>
      <c r="GY13" s="52">
        <v>0</v>
      </c>
      <c r="GZ13" s="52">
        <v>0</v>
      </c>
      <c r="HA13" s="52">
        <v>0</v>
      </c>
      <c r="HB13" s="52">
        <v>0</v>
      </c>
      <c r="HC13" s="52">
        <v>0</v>
      </c>
      <c r="HD13" s="52">
        <v>0</v>
      </c>
      <c r="HE13" s="52">
        <v>0</v>
      </c>
      <c r="HF13" s="52">
        <v>0</v>
      </c>
      <c r="HG13" s="52">
        <v>0</v>
      </c>
      <c r="HH13" s="52">
        <v>0</v>
      </c>
      <c r="HI13" s="52">
        <v>0</v>
      </c>
      <c r="HJ13" s="52">
        <v>0</v>
      </c>
      <c r="HK13" s="52">
        <v>0</v>
      </c>
      <c r="HL13" s="52">
        <v>0</v>
      </c>
      <c r="HM13" s="52">
        <v>0</v>
      </c>
      <c r="HN13" s="52">
        <v>0</v>
      </c>
      <c r="HO13" s="52">
        <v>0</v>
      </c>
      <c r="HP13" s="52">
        <v>0</v>
      </c>
      <c r="HQ13" s="52">
        <v>0</v>
      </c>
      <c r="HR13" s="52">
        <v>0</v>
      </c>
      <c r="HS13" s="52">
        <v>0</v>
      </c>
      <c r="HT13" s="52">
        <v>0</v>
      </c>
      <c r="HU13" s="52">
        <v>0</v>
      </c>
      <c r="HV13" s="52">
        <v>0</v>
      </c>
      <c r="HW13" s="52">
        <v>0</v>
      </c>
      <c r="HX13" s="52">
        <v>0</v>
      </c>
      <c r="HY13" s="52">
        <v>0</v>
      </c>
      <c r="HZ13" s="52">
        <v>0</v>
      </c>
      <c r="IA13" s="52">
        <v>0</v>
      </c>
      <c r="IB13" s="52">
        <v>0</v>
      </c>
      <c r="IC13" s="52">
        <v>0</v>
      </c>
      <c r="ID13" s="52">
        <v>0</v>
      </c>
      <c r="IE13" s="52">
        <v>0</v>
      </c>
      <c r="IF13" s="52">
        <v>0</v>
      </c>
      <c r="IG13" s="52">
        <v>0</v>
      </c>
      <c r="IH13" s="52">
        <v>0</v>
      </c>
      <c r="II13" s="52">
        <v>0</v>
      </c>
      <c r="IJ13" s="52">
        <v>0</v>
      </c>
      <c r="IK13" s="52">
        <v>0</v>
      </c>
      <c r="IL13" s="52">
        <v>0</v>
      </c>
      <c r="IM13" s="52">
        <v>0</v>
      </c>
      <c r="IN13" s="52">
        <v>0</v>
      </c>
      <c r="IO13" s="52">
        <v>0</v>
      </c>
      <c r="IP13" s="52">
        <v>0</v>
      </c>
      <c r="IQ13" s="52">
        <v>0</v>
      </c>
      <c r="IR13" s="52">
        <v>0</v>
      </c>
      <c r="IS13" s="52">
        <v>0</v>
      </c>
      <c r="IT13" s="52">
        <v>0</v>
      </c>
      <c r="IU13" s="52">
        <v>0</v>
      </c>
      <c r="IV13" s="52">
        <v>0</v>
      </c>
      <c r="IW13" s="52">
        <v>0</v>
      </c>
      <c r="IX13" s="52">
        <v>0</v>
      </c>
      <c r="IY13" s="52">
        <v>0</v>
      </c>
      <c r="IZ13" s="52">
        <v>0</v>
      </c>
      <c r="JA13" s="52">
        <v>0</v>
      </c>
      <c r="JB13" s="52">
        <v>0</v>
      </c>
      <c r="JC13" s="52">
        <v>0</v>
      </c>
      <c r="JD13" s="52">
        <v>0</v>
      </c>
      <c r="JE13" s="52">
        <v>0</v>
      </c>
      <c r="JF13" s="52">
        <v>0</v>
      </c>
      <c r="JG13" s="52">
        <v>1.6412724518749474E-5</v>
      </c>
      <c r="JH13" s="52">
        <v>0</v>
      </c>
      <c r="JI13" s="52">
        <v>0</v>
      </c>
      <c r="JJ13" s="52">
        <v>2.2130198694309686E-5</v>
      </c>
      <c r="JK13" s="52">
        <v>0</v>
      </c>
      <c r="JL13" s="52">
        <v>0</v>
      </c>
      <c r="JM13" s="52">
        <v>0</v>
      </c>
      <c r="JN13" s="52">
        <v>0</v>
      </c>
      <c r="JO13" s="52">
        <v>0</v>
      </c>
      <c r="JP13" s="52">
        <v>0</v>
      </c>
      <c r="JQ13" s="52">
        <v>0</v>
      </c>
      <c r="JR13" s="52">
        <v>0</v>
      </c>
      <c r="JS13" s="52">
        <v>0</v>
      </c>
      <c r="JT13" s="52">
        <v>0</v>
      </c>
      <c r="JU13" s="52">
        <v>0</v>
      </c>
      <c r="JV13" s="52">
        <v>0</v>
      </c>
      <c r="JW13" s="52">
        <v>0</v>
      </c>
      <c r="JX13" s="52">
        <v>0</v>
      </c>
      <c r="JY13" s="52">
        <v>0</v>
      </c>
      <c r="JZ13" s="52">
        <v>0</v>
      </c>
      <c r="KA13" s="52">
        <v>0</v>
      </c>
      <c r="KB13" s="52">
        <v>0</v>
      </c>
      <c r="KC13" s="52">
        <v>0</v>
      </c>
      <c r="KD13" s="52">
        <v>0</v>
      </c>
      <c r="KE13" s="52">
        <v>0</v>
      </c>
      <c r="KF13" s="52">
        <v>0</v>
      </c>
      <c r="KG13" s="52">
        <v>0</v>
      </c>
      <c r="KH13" s="52">
        <v>0</v>
      </c>
      <c r="KI13" s="52">
        <v>0</v>
      </c>
      <c r="KJ13" s="52">
        <v>0</v>
      </c>
      <c r="KK13" s="52">
        <v>0</v>
      </c>
      <c r="KL13" s="52">
        <v>0</v>
      </c>
      <c r="KM13" s="52">
        <v>0</v>
      </c>
      <c r="KN13" s="52">
        <v>0</v>
      </c>
      <c r="KO13" s="52">
        <v>0</v>
      </c>
      <c r="KP13" s="52">
        <v>0</v>
      </c>
      <c r="KQ13" s="52">
        <v>0</v>
      </c>
      <c r="KR13" s="52">
        <v>0</v>
      </c>
      <c r="KS13" s="52">
        <v>0</v>
      </c>
      <c r="KT13" s="52">
        <v>0</v>
      </c>
      <c r="KU13" s="52">
        <v>0</v>
      </c>
      <c r="KV13" s="52">
        <v>0</v>
      </c>
      <c r="KW13" s="52">
        <v>0</v>
      </c>
      <c r="KX13" s="52">
        <v>0</v>
      </c>
      <c r="KY13" s="52">
        <v>0</v>
      </c>
      <c r="KZ13" s="52">
        <v>0</v>
      </c>
    </row>
    <row r="14" spans="1:312" x14ac:dyDescent="0.2">
      <c r="A14" s="89">
        <v>1.044611</v>
      </c>
      <c r="B14" s="41" t="s">
        <v>924</v>
      </c>
      <c r="C14" s="51" t="s">
        <v>48</v>
      </c>
      <c r="D14" s="52">
        <v>0</v>
      </c>
      <c r="E14" s="52">
        <v>1.0135768270575496E-5</v>
      </c>
      <c r="F14" s="52">
        <v>6.2534592925628217E-6</v>
      </c>
      <c r="G14" s="52">
        <v>5.34273975960561E-4</v>
      </c>
      <c r="H14" s="52">
        <v>1.1251513054945749E-5</v>
      </c>
      <c r="I14" s="52">
        <v>2.4371886979364865E-5</v>
      </c>
      <c r="J14" s="52">
        <v>0</v>
      </c>
      <c r="K14" s="52">
        <v>0</v>
      </c>
      <c r="L14" s="52">
        <v>0</v>
      </c>
      <c r="M14" s="52">
        <v>3.5263572063815133E-4</v>
      </c>
      <c r="N14" s="52">
        <v>8.9280311223270692E-5</v>
      </c>
      <c r="O14" s="52">
        <v>6.713348245605302E-4</v>
      </c>
      <c r="P14" s="52">
        <v>1.3478276319089618E-4</v>
      </c>
      <c r="Q14" s="52">
        <v>1.4155112675490349E-3</v>
      </c>
      <c r="R14" s="52">
        <v>7.2026252160664877E-4</v>
      </c>
      <c r="S14" s="52">
        <v>2.1744265490226135E-3</v>
      </c>
      <c r="T14" s="52">
        <v>0</v>
      </c>
      <c r="U14" s="52">
        <v>5.5794738763421895E-3</v>
      </c>
      <c r="V14" s="52">
        <v>5.2382229086289081E-3</v>
      </c>
      <c r="W14" s="52">
        <v>5.3875532624558342E-4</v>
      </c>
      <c r="X14" s="52">
        <v>2.3071386900297851E-5</v>
      </c>
      <c r="Y14" s="52">
        <v>1.0566885579758269E-3</v>
      </c>
      <c r="Z14" s="52">
        <v>1.3739862241401513E-3</v>
      </c>
      <c r="AA14" s="52">
        <v>9.9910681299205393E-4</v>
      </c>
      <c r="AB14" s="52">
        <v>2.5724521493926259E-4</v>
      </c>
      <c r="AC14" s="52">
        <v>2.6540942014835931E-5</v>
      </c>
      <c r="AD14" s="52">
        <v>3.7258273997395161E-5</v>
      </c>
      <c r="AE14" s="52">
        <v>1.4437401734640975E-4</v>
      </c>
      <c r="AF14" s="52">
        <v>0</v>
      </c>
      <c r="AG14" s="52">
        <v>0</v>
      </c>
      <c r="AH14" s="52">
        <v>0</v>
      </c>
      <c r="AI14" s="52">
        <v>0</v>
      </c>
      <c r="AJ14" s="52">
        <v>1.5425278014754382E-5</v>
      </c>
      <c r="AK14" s="52">
        <v>0</v>
      </c>
      <c r="AL14" s="52">
        <v>0</v>
      </c>
      <c r="AM14" s="52">
        <v>1.4101170750848576E-5</v>
      </c>
      <c r="AN14" s="52">
        <v>5.062727358729342E-4</v>
      </c>
      <c r="AO14" s="52">
        <v>2.6643088163542424E-5</v>
      </c>
      <c r="AP14" s="52">
        <v>5.4905092592586034E-5</v>
      </c>
      <c r="AQ14" s="52">
        <v>1.0461671322379471E-3</v>
      </c>
      <c r="AR14" s="52">
        <v>5.2492675247554172E-6</v>
      </c>
      <c r="AS14" s="52">
        <v>0</v>
      </c>
      <c r="AT14" s="52">
        <v>1.3118421955515895E-4</v>
      </c>
      <c r="AU14" s="52">
        <v>1.2377444485117678E-5</v>
      </c>
      <c r="AV14" s="52">
        <v>1.5759965963593225E-5</v>
      </c>
      <c r="AW14" s="52">
        <v>0</v>
      </c>
      <c r="AX14" s="52">
        <v>0</v>
      </c>
      <c r="AY14" s="52">
        <v>5.395762831382404E-3</v>
      </c>
      <c r="AZ14" s="52">
        <v>7.9554961693762446E-4</v>
      </c>
      <c r="BA14" s="52">
        <v>0</v>
      </c>
      <c r="BB14" s="52">
        <v>1.3621177842560884E-4</v>
      </c>
      <c r="BC14" s="52">
        <v>6.4371572338704612E-5</v>
      </c>
      <c r="BD14" s="52">
        <v>0</v>
      </c>
      <c r="BE14" s="52">
        <v>2.5615611388660864E-4</v>
      </c>
      <c r="BF14" s="52">
        <v>1.2747939506161542E-4</v>
      </c>
      <c r="BG14" s="52">
        <v>4.3072255257148534E-4</v>
      </c>
      <c r="BH14" s="52">
        <v>2.5569351928671766E-4</v>
      </c>
      <c r="BI14" s="52">
        <v>6.3840180756042579E-4</v>
      </c>
      <c r="BJ14" s="52">
        <v>2.6450497836650818E-4</v>
      </c>
      <c r="BK14" s="52">
        <v>0</v>
      </c>
      <c r="BL14" s="52">
        <v>0</v>
      </c>
      <c r="BM14" s="52">
        <v>0</v>
      </c>
      <c r="BN14" s="52">
        <v>0</v>
      </c>
      <c r="BO14" s="52">
        <v>0</v>
      </c>
      <c r="BP14" s="52">
        <v>0</v>
      </c>
      <c r="BQ14" s="52">
        <v>0</v>
      </c>
      <c r="BR14" s="52">
        <v>0</v>
      </c>
      <c r="BS14" s="52">
        <v>0</v>
      </c>
      <c r="BT14" s="52">
        <v>0</v>
      </c>
      <c r="BU14" s="52">
        <v>0</v>
      </c>
      <c r="BV14" s="52">
        <v>2.0240354279528771E-3</v>
      </c>
      <c r="BW14" s="52">
        <v>0</v>
      </c>
      <c r="BX14" s="52">
        <v>0</v>
      </c>
      <c r="BY14" s="52">
        <v>0</v>
      </c>
      <c r="BZ14" s="52">
        <v>5.717484550529637E-4</v>
      </c>
      <c r="CA14" s="52">
        <v>0</v>
      </c>
      <c r="CB14" s="52">
        <v>0</v>
      </c>
      <c r="CC14" s="52">
        <v>0</v>
      </c>
      <c r="CD14" s="52">
        <v>2.3182349344720001E-5</v>
      </c>
      <c r="CE14" s="52">
        <v>8.6290944582286823E-4</v>
      </c>
      <c r="CF14" s="52">
        <v>1.1492635694365751E-3</v>
      </c>
      <c r="CG14" s="52">
        <v>1.4951212597539806E-5</v>
      </c>
      <c r="CH14" s="52">
        <v>1.3099872786943906E-3</v>
      </c>
      <c r="CI14" s="52">
        <v>2.7781732781026805E-4</v>
      </c>
      <c r="CJ14" s="52">
        <v>5.4769226727095326E-3</v>
      </c>
      <c r="CK14" s="52">
        <v>2.4378918421598065E-3</v>
      </c>
      <c r="CL14" s="52">
        <v>0</v>
      </c>
      <c r="CM14" s="52">
        <v>0</v>
      </c>
      <c r="CN14" s="52">
        <v>0</v>
      </c>
      <c r="CO14" s="52">
        <v>2.0493085382592024E-5</v>
      </c>
      <c r="CP14" s="52">
        <v>2.3947097446813664E-4</v>
      </c>
      <c r="CQ14" s="52">
        <v>0</v>
      </c>
      <c r="CR14" s="52">
        <v>0</v>
      </c>
      <c r="CS14" s="52">
        <v>0</v>
      </c>
      <c r="CT14" s="52">
        <v>0</v>
      </c>
      <c r="CU14" s="52">
        <v>0</v>
      </c>
      <c r="CV14" s="52">
        <v>2.5843982987728311E-4</v>
      </c>
      <c r="CW14" s="52">
        <v>0</v>
      </c>
      <c r="CX14" s="52">
        <v>0</v>
      </c>
      <c r="CY14" s="52">
        <v>0</v>
      </c>
      <c r="CZ14" s="52">
        <v>0</v>
      </c>
      <c r="DA14" s="52">
        <v>0</v>
      </c>
      <c r="DB14" s="52">
        <v>0</v>
      </c>
      <c r="DC14" s="52">
        <v>3.784897963608222E-3</v>
      </c>
      <c r="DD14" s="52">
        <v>3.6268449397907822E-3</v>
      </c>
      <c r="DE14" s="52">
        <v>3.7194775338971549E-3</v>
      </c>
      <c r="DF14" s="52">
        <v>1.1782937080083208E-3</v>
      </c>
      <c r="DG14" s="52">
        <v>2.528286563450821E-3</v>
      </c>
      <c r="DH14" s="52">
        <v>7.4631967651937715E-4</v>
      </c>
      <c r="DI14" s="52">
        <v>0</v>
      </c>
      <c r="DJ14" s="52">
        <v>0</v>
      </c>
      <c r="DK14" s="52">
        <v>1.9501405709721205E-5</v>
      </c>
      <c r="DL14" s="52">
        <v>1.219214124626191E-3</v>
      </c>
      <c r="DM14" s="52">
        <v>4.3231567542666387E-5</v>
      </c>
      <c r="DN14" s="52">
        <v>0</v>
      </c>
      <c r="DO14" s="52">
        <v>0</v>
      </c>
      <c r="DP14" s="52">
        <v>0</v>
      </c>
      <c r="DQ14" s="52">
        <v>4.1402249059064862E-4</v>
      </c>
      <c r="DR14" s="52">
        <v>3.0730675687219594E-5</v>
      </c>
      <c r="DS14" s="52">
        <v>0</v>
      </c>
      <c r="DT14" s="52">
        <v>0</v>
      </c>
      <c r="DU14" s="52">
        <v>0</v>
      </c>
      <c r="DV14" s="52">
        <v>0</v>
      </c>
      <c r="DW14" s="52">
        <v>0</v>
      </c>
      <c r="DX14" s="52">
        <v>0</v>
      </c>
      <c r="DY14" s="52">
        <v>0</v>
      </c>
      <c r="DZ14" s="52">
        <v>0</v>
      </c>
      <c r="EA14" s="52">
        <v>0</v>
      </c>
      <c r="EB14" s="52">
        <v>1.5676127198980499E-5</v>
      </c>
      <c r="EC14" s="52">
        <v>0</v>
      </c>
      <c r="ED14" s="52">
        <v>0</v>
      </c>
      <c r="EE14" s="52">
        <v>0</v>
      </c>
      <c r="EF14" s="52">
        <v>0</v>
      </c>
      <c r="EG14" s="52">
        <v>0</v>
      </c>
      <c r="EH14" s="52">
        <v>1.427033351390497E-5</v>
      </c>
      <c r="EI14" s="52">
        <v>9.9938910413054682E-6</v>
      </c>
      <c r="EJ14" s="52">
        <v>3.4855632134880025E-4</v>
      </c>
      <c r="EK14" s="52">
        <v>0</v>
      </c>
      <c r="EL14" s="52">
        <v>0</v>
      </c>
      <c r="EM14" s="52">
        <v>0</v>
      </c>
      <c r="EN14" s="52">
        <v>0</v>
      </c>
      <c r="EO14" s="52">
        <v>0</v>
      </c>
      <c r="EP14" s="52">
        <v>0</v>
      </c>
      <c r="EQ14" s="52">
        <v>0</v>
      </c>
      <c r="ER14" s="52">
        <v>1.4767207170488748E-4</v>
      </c>
      <c r="ES14" s="52">
        <v>0</v>
      </c>
      <c r="ET14" s="52">
        <v>0</v>
      </c>
      <c r="EU14" s="52">
        <v>0</v>
      </c>
      <c r="EV14" s="52">
        <v>0</v>
      </c>
      <c r="EW14" s="52">
        <v>0</v>
      </c>
      <c r="EX14" s="52">
        <v>0</v>
      </c>
      <c r="EY14" s="52">
        <v>0</v>
      </c>
      <c r="EZ14" s="52">
        <v>0</v>
      </c>
      <c r="FA14" s="52">
        <v>8.5414752717642931E-3</v>
      </c>
      <c r="FB14" s="52">
        <v>0</v>
      </c>
      <c r="FC14" s="52">
        <v>2.4881232829617201E-3</v>
      </c>
      <c r="FD14" s="52">
        <v>1.3384534590618643E-2</v>
      </c>
      <c r="FE14" s="52">
        <v>0</v>
      </c>
      <c r="FF14" s="52">
        <v>0</v>
      </c>
      <c r="FG14" s="52">
        <v>8.1327604851383817E-4</v>
      </c>
      <c r="FH14" s="52">
        <v>3.8147804629013178E-3</v>
      </c>
      <c r="FI14" s="52">
        <v>0</v>
      </c>
      <c r="FJ14" s="52">
        <v>0</v>
      </c>
      <c r="FK14" s="52">
        <v>0</v>
      </c>
      <c r="FL14" s="52">
        <v>0</v>
      </c>
      <c r="FM14" s="52">
        <v>0</v>
      </c>
      <c r="FN14" s="52">
        <v>0</v>
      </c>
      <c r="FO14" s="52">
        <v>0</v>
      </c>
      <c r="FP14" s="52">
        <v>0</v>
      </c>
      <c r="FQ14" s="52">
        <v>0</v>
      </c>
      <c r="FR14" s="52">
        <v>0</v>
      </c>
      <c r="FS14" s="52">
        <v>0</v>
      </c>
      <c r="FT14" s="52">
        <v>1.5775565121432726E-5</v>
      </c>
      <c r="FU14" s="52">
        <v>1.1325929700305454E-3</v>
      </c>
      <c r="FV14" s="52">
        <v>5.8593225904077094E-5</v>
      </c>
      <c r="FW14" s="52">
        <v>4.7103908333434022E-5</v>
      </c>
      <c r="FX14" s="52">
        <v>0</v>
      </c>
      <c r="FY14" s="52">
        <v>0</v>
      </c>
      <c r="FZ14" s="52">
        <v>8.6171637413199678E-3</v>
      </c>
      <c r="GA14" s="52">
        <v>3.7581033046860299E-3</v>
      </c>
      <c r="GB14" s="52">
        <v>0</v>
      </c>
      <c r="GC14" s="52">
        <v>1.2346036756421512E-2</v>
      </c>
      <c r="GD14" s="52">
        <v>0</v>
      </c>
      <c r="GE14" s="52">
        <v>1.3262001448210555E-4</v>
      </c>
      <c r="GF14" s="52">
        <v>9.4248685966952012E-4</v>
      </c>
      <c r="GG14" s="52">
        <v>1.3574165851470996E-3</v>
      </c>
      <c r="GH14" s="52">
        <v>4.8060413957993814E-4</v>
      </c>
      <c r="GI14" s="52">
        <v>2.0726650642763066E-4</v>
      </c>
      <c r="GJ14" s="52">
        <v>1.4088149506713392E-4</v>
      </c>
      <c r="GK14" s="52">
        <v>2.8952988270958334E-4</v>
      </c>
      <c r="GL14" s="52">
        <v>9.1760087857428892E-4</v>
      </c>
      <c r="GM14" s="52">
        <v>4.6486561695419304E-5</v>
      </c>
      <c r="GN14" s="52">
        <v>9.4220452358983531E-4</v>
      </c>
      <c r="GO14" s="52">
        <v>0</v>
      </c>
      <c r="GP14" s="52">
        <v>4.5924761062903479E-3</v>
      </c>
      <c r="GQ14" s="52">
        <v>4.0566795759668433E-3</v>
      </c>
      <c r="GR14" s="52">
        <v>3.4424945477109473E-4</v>
      </c>
      <c r="GS14" s="52">
        <v>7.6957266867716566E-5</v>
      </c>
      <c r="GT14" s="52">
        <v>5.3150055146936254E-4</v>
      </c>
      <c r="GU14" s="52">
        <v>3.2305867025467951E-5</v>
      </c>
      <c r="GV14" s="52">
        <v>8.4379862662817978E-4</v>
      </c>
      <c r="GW14" s="52">
        <v>8.9217892383520255E-4</v>
      </c>
      <c r="GX14" s="52">
        <v>0</v>
      </c>
      <c r="GY14" s="52">
        <v>0</v>
      </c>
      <c r="GZ14" s="52">
        <v>0</v>
      </c>
      <c r="HA14" s="52">
        <v>0</v>
      </c>
      <c r="HB14" s="52">
        <v>5.6448519220885829E-5</v>
      </c>
      <c r="HC14" s="52">
        <v>0</v>
      </c>
      <c r="HD14" s="52">
        <v>0</v>
      </c>
      <c r="HE14" s="52">
        <v>2.4745883555136232E-5</v>
      </c>
      <c r="HF14" s="52">
        <v>0</v>
      </c>
      <c r="HG14" s="52">
        <v>1.0367474552880117E-3</v>
      </c>
      <c r="HH14" s="52">
        <v>4.0127000859507693E-5</v>
      </c>
      <c r="HI14" s="52">
        <v>1.2162943591406885E-4</v>
      </c>
      <c r="HJ14" s="52">
        <v>0</v>
      </c>
      <c r="HK14" s="52">
        <v>0</v>
      </c>
      <c r="HL14" s="52">
        <v>6.9818683445398823E-3</v>
      </c>
      <c r="HM14" s="52">
        <v>6.9362143204336132E-3</v>
      </c>
      <c r="HN14" s="52">
        <v>6.2749352517191955E-3</v>
      </c>
      <c r="HO14" s="52">
        <v>5.2548880035355825E-3</v>
      </c>
      <c r="HP14" s="52">
        <v>0</v>
      </c>
      <c r="HQ14" s="52">
        <v>0</v>
      </c>
      <c r="HR14" s="52">
        <v>2.2607068955283451E-5</v>
      </c>
      <c r="HS14" s="52">
        <v>0</v>
      </c>
      <c r="HT14" s="52">
        <v>3.6573056713861353E-5</v>
      </c>
      <c r="HU14" s="52">
        <v>0</v>
      </c>
      <c r="HV14" s="52">
        <v>3.7732072329618067E-3</v>
      </c>
      <c r="HW14" s="52">
        <v>2.442722042522218E-3</v>
      </c>
      <c r="HX14" s="52">
        <v>8.3105171380800996E-4</v>
      </c>
      <c r="HY14" s="52">
        <v>4.2720748556393752E-3</v>
      </c>
      <c r="HZ14" s="52">
        <v>1.0405523093424936E-2</v>
      </c>
      <c r="IA14" s="52">
        <v>0</v>
      </c>
      <c r="IB14" s="52">
        <v>4.3556628140161926E-4</v>
      </c>
      <c r="IC14" s="52">
        <v>2.4677128539263418E-4</v>
      </c>
      <c r="ID14" s="52">
        <v>0</v>
      </c>
      <c r="IE14" s="52">
        <v>0</v>
      </c>
      <c r="IF14" s="52">
        <v>0</v>
      </c>
      <c r="IG14" s="52">
        <v>0</v>
      </c>
      <c r="IH14" s="52">
        <v>0</v>
      </c>
      <c r="II14" s="52">
        <v>2.7644192853317419E-3</v>
      </c>
      <c r="IJ14" s="52">
        <v>8.2882520941371079E-5</v>
      </c>
      <c r="IK14" s="52">
        <v>1.1547072869249436E-4</v>
      </c>
      <c r="IL14" s="52">
        <v>0</v>
      </c>
      <c r="IM14" s="52">
        <v>0</v>
      </c>
      <c r="IN14" s="52">
        <v>0</v>
      </c>
      <c r="IO14" s="52">
        <v>5.6583827436938035E-5</v>
      </c>
      <c r="IP14" s="52">
        <v>2.6810827805656581E-4</v>
      </c>
      <c r="IQ14" s="52">
        <v>0</v>
      </c>
      <c r="IR14" s="52">
        <v>0</v>
      </c>
      <c r="IS14" s="52">
        <v>3.553755565969219E-5</v>
      </c>
      <c r="IT14" s="52">
        <v>0</v>
      </c>
      <c r="IU14" s="52">
        <v>4.4541543766230285E-5</v>
      </c>
      <c r="IV14" s="52">
        <v>0</v>
      </c>
      <c r="IW14" s="52">
        <v>0</v>
      </c>
      <c r="IX14" s="52">
        <v>0</v>
      </c>
      <c r="IY14" s="52">
        <v>3.2947190728661716E-4</v>
      </c>
      <c r="IZ14" s="52">
        <v>8.99266141845352E-4</v>
      </c>
      <c r="JA14" s="52">
        <v>1.3271549537970757E-3</v>
      </c>
      <c r="JB14" s="52">
        <v>3.3299240879230327E-3</v>
      </c>
      <c r="JC14" s="52">
        <v>4.6913625484183317E-5</v>
      </c>
      <c r="JD14" s="52">
        <v>9.6472920271908517E-5</v>
      </c>
      <c r="JE14" s="52">
        <v>3.5513104343540715E-5</v>
      </c>
      <c r="JF14" s="52">
        <v>5.0997661948440893E-6</v>
      </c>
      <c r="JG14" s="52">
        <v>1.3938441638230504E-2</v>
      </c>
      <c r="JH14" s="52">
        <v>7.7278418151486596E-3</v>
      </c>
      <c r="JI14" s="52">
        <v>9.9966664464956351E-3</v>
      </c>
      <c r="JJ14" s="52">
        <v>6.73149484468625E-3</v>
      </c>
      <c r="JK14" s="52">
        <v>1.6244075023911209E-3</v>
      </c>
      <c r="JL14" s="52">
        <v>1.1116622191634949E-2</v>
      </c>
      <c r="JM14" s="52">
        <v>3.5494377788811205E-3</v>
      </c>
      <c r="JN14" s="52">
        <v>4.1445808469572427E-4</v>
      </c>
      <c r="JO14" s="52">
        <v>4.0259320546825539E-4</v>
      </c>
      <c r="JP14" s="52">
        <v>1.4076196073631818E-3</v>
      </c>
      <c r="JQ14" s="52">
        <v>2.9044488090641997E-4</v>
      </c>
      <c r="JR14" s="52">
        <v>7.5510253650654273E-5</v>
      </c>
      <c r="JS14" s="52">
        <v>7.1295996522467492E-5</v>
      </c>
      <c r="JT14" s="52">
        <v>0</v>
      </c>
      <c r="JU14" s="52">
        <v>1.9061680223285145E-5</v>
      </c>
      <c r="JV14" s="52">
        <v>1.0044140133331087E-4</v>
      </c>
      <c r="JW14" s="52">
        <v>0</v>
      </c>
      <c r="JX14" s="52">
        <v>4.9922629383275388E-4</v>
      </c>
      <c r="JY14" s="52">
        <v>2.1894025307048597E-4</v>
      </c>
      <c r="JZ14" s="52">
        <v>1.8556142399643428E-4</v>
      </c>
      <c r="KA14" s="52">
        <v>1.5907012808049367E-4</v>
      </c>
      <c r="KB14" s="52">
        <v>2.2978898328527911E-3</v>
      </c>
      <c r="KC14" s="52">
        <v>0</v>
      </c>
      <c r="KD14" s="52">
        <v>2.5025690456933566E-5</v>
      </c>
      <c r="KE14" s="52">
        <v>6.1074937483335956E-6</v>
      </c>
      <c r="KF14" s="52">
        <v>0</v>
      </c>
      <c r="KG14" s="52">
        <v>3.0877109229521203E-5</v>
      </c>
      <c r="KH14" s="52">
        <v>1.7274434239565297E-4</v>
      </c>
      <c r="KI14" s="52">
        <v>1.6378511223773791E-4</v>
      </c>
      <c r="KJ14" s="52">
        <v>3.5525900695771372E-4</v>
      </c>
      <c r="KK14" s="52">
        <v>4.8349536181548948E-6</v>
      </c>
      <c r="KL14" s="52">
        <v>5.9181456734657929E-6</v>
      </c>
      <c r="KM14" s="52">
        <v>2.2631847438949076E-5</v>
      </c>
      <c r="KN14" s="52">
        <v>0</v>
      </c>
      <c r="KO14" s="52">
        <v>1.106004728466153E-5</v>
      </c>
      <c r="KP14" s="52">
        <v>1.3440206232012175E-5</v>
      </c>
      <c r="KQ14" s="52">
        <v>2.4022863192709975E-4</v>
      </c>
      <c r="KR14" s="52">
        <v>1.772419815915536E-5</v>
      </c>
      <c r="KS14" s="52">
        <v>8.2358101619476248E-5</v>
      </c>
      <c r="KT14" s="52">
        <v>0</v>
      </c>
      <c r="KU14" s="52">
        <v>9.2870310521172533E-5</v>
      </c>
      <c r="KV14" s="52">
        <v>0</v>
      </c>
      <c r="KW14" s="52">
        <v>2.0674333750795901E-4</v>
      </c>
      <c r="KX14" s="52">
        <v>0</v>
      </c>
      <c r="KY14" s="52">
        <v>6.9596017325081219E-5</v>
      </c>
      <c r="KZ14" s="52">
        <v>0</v>
      </c>
    </row>
    <row r="15" spans="1:312" x14ac:dyDescent="0.2">
      <c r="A15" s="89">
        <v>1.0100530000000001</v>
      </c>
      <c r="B15" s="41" t="s">
        <v>923</v>
      </c>
      <c r="C15" s="51" t="s">
        <v>74</v>
      </c>
      <c r="D15" s="52">
        <v>2.3554308094549203E-5</v>
      </c>
      <c r="E15" s="52">
        <v>0</v>
      </c>
      <c r="F15" s="52">
        <v>3.9602676664470156E-4</v>
      </c>
      <c r="G15" s="52">
        <v>0</v>
      </c>
      <c r="H15" s="52">
        <v>0</v>
      </c>
      <c r="I15" s="52">
        <v>3.3067841419075457E-3</v>
      </c>
      <c r="J15" s="52">
        <v>5.1593645810611656E-4</v>
      </c>
      <c r="K15" s="52">
        <v>0.23334159509924526</v>
      </c>
      <c r="L15" s="52">
        <v>0.51639664111651162</v>
      </c>
      <c r="M15" s="52">
        <v>5.7111483571567361E-6</v>
      </c>
      <c r="N15" s="52">
        <v>5.1688601234525139E-6</v>
      </c>
      <c r="O15" s="52">
        <v>1.6461314963310604E-5</v>
      </c>
      <c r="P15" s="52">
        <v>0</v>
      </c>
      <c r="Q15" s="52">
        <v>1.4014507527993585E-5</v>
      </c>
      <c r="R15" s="52">
        <v>0</v>
      </c>
      <c r="S15" s="52">
        <v>1.4753569243229924E-3</v>
      </c>
      <c r="T15" s="52">
        <v>0</v>
      </c>
      <c r="U15" s="52">
        <v>9.3859468964242978E-5</v>
      </c>
      <c r="V15" s="52">
        <v>0</v>
      </c>
      <c r="W15" s="52">
        <v>0</v>
      </c>
      <c r="X15" s="52">
        <v>7.7913416523632886E-4</v>
      </c>
      <c r="Y15" s="52">
        <v>0</v>
      </c>
      <c r="Z15" s="52">
        <v>0</v>
      </c>
      <c r="AA15" s="52">
        <v>0</v>
      </c>
      <c r="AB15" s="52">
        <v>7.0068993228930273E-6</v>
      </c>
      <c r="AC15" s="52">
        <v>0</v>
      </c>
      <c r="AD15" s="52">
        <v>1.7037270788647212E-5</v>
      </c>
      <c r="AE15" s="52">
        <v>0</v>
      </c>
      <c r="AF15" s="52">
        <v>4.0882324811805015E-5</v>
      </c>
      <c r="AG15" s="52">
        <v>0</v>
      </c>
      <c r="AH15" s="52">
        <v>0</v>
      </c>
      <c r="AI15" s="52">
        <v>0</v>
      </c>
      <c r="AJ15" s="52">
        <v>8.3906732058279324E-6</v>
      </c>
      <c r="AK15" s="52">
        <v>0</v>
      </c>
      <c r="AL15" s="52">
        <v>0</v>
      </c>
      <c r="AM15" s="52">
        <v>1.2085216103322716E-3</v>
      </c>
      <c r="AN15" s="52">
        <v>0</v>
      </c>
      <c r="AO15" s="52">
        <v>0</v>
      </c>
      <c r="AP15" s="52">
        <v>0</v>
      </c>
      <c r="AQ15" s="52">
        <v>0</v>
      </c>
      <c r="AR15" s="52">
        <v>4.5493651881213616E-6</v>
      </c>
      <c r="AS15" s="52">
        <v>0</v>
      </c>
      <c r="AT15" s="52">
        <v>0</v>
      </c>
      <c r="AU15" s="52">
        <v>0</v>
      </c>
      <c r="AV15" s="52">
        <v>1.3251034041030673E-4</v>
      </c>
      <c r="AW15" s="52">
        <v>5.7030727231504137E-5</v>
      </c>
      <c r="AX15" s="52">
        <v>3.0794841543834524E-4</v>
      </c>
      <c r="AY15" s="52">
        <v>0</v>
      </c>
      <c r="AZ15" s="52">
        <v>9.6746727972152582E-5</v>
      </c>
      <c r="BA15" s="52">
        <v>0</v>
      </c>
      <c r="BB15" s="52">
        <v>0</v>
      </c>
      <c r="BC15" s="52">
        <v>0</v>
      </c>
      <c r="BD15" s="52">
        <v>0</v>
      </c>
      <c r="BE15" s="52">
        <v>0</v>
      </c>
      <c r="BF15" s="52">
        <v>1.5913522951545205E-4</v>
      </c>
      <c r="BG15" s="52">
        <v>0</v>
      </c>
      <c r="BH15" s="52">
        <v>1.3317127427626419E-5</v>
      </c>
      <c r="BI15" s="52">
        <v>3.3050822490511229E-5</v>
      </c>
      <c r="BJ15" s="52">
        <v>2.3663039578431905E-5</v>
      </c>
      <c r="BK15" s="52">
        <v>0</v>
      </c>
      <c r="BL15" s="52">
        <v>0</v>
      </c>
      <c r="BM15" s="52">
        <v>0</v>
      </c>
      <c r="BN15" s="52">
        <v>0</v>
      </c>
      <c r="BO15" s="52">
        <v>0</v>
      </c>
      <c r="BP15" s="52">
        <v>2.3036405505753345E-3</v>
      </c>
      <c r="BQ15" s="52">
        <v>0.27733471048913505</v>
      </c>
      <c r="BR15" s="52">
        <v>1.6190444236387821E-3</v>
      </c>
      <c r="BS15" s="52">
        <v>3.9844965571271554E-2</v>
      </c>
      <c r="BT15" s="52">
        <v>1.1259213870114521E-2</v>
      </c>
      <c r="BU15" s="52">
        <v>0.24338176302994433</v>
      </c>
      <c r="BV15" s="52">
        <v>0</v>
      </c>
      <c r="BW15" s="52">
        <v>0</v>
      </c>
      <c r="BX15" s="52">
        <v>0</v>
      </c>
      <c r="BY15" s="52">
        <v>0</v>
      </c>
      <c r="BZ15" s="52">
        <v>0</v>
      </c>
      <c r="CA15" s="52">
        <v>1.0950763404654913E-3</v>
      </c>
      <c r="CB15" s="52">
        <v>0</v>
      </c>
      <c r="CC15" s="52">
        <v>1.0101064904002272E-4</v>
      </c>
      <c r="CD15" s="52">
        <v>0</v>
      </c>
      <c r="CE15" s="52">
        <v>0</v>
      </c>
      <c r="CF15" s="52">
        <v>0</v>
      </c>
      <c r="CG15" s="52">
        <v>1.8976539066108215E-5</v>
      </c>
      <c r="CH15" s="52">
        <v>0</v>
      </c>
      <c r="CI15" s="52">
        <v>0</v>
      </c>
      <c r="CJ15" s="52">
        <v>0</v>
      </c>
      <c r="CK15" s="52">
        <v>0</v>
      </c>
      <c r="CL15" s="52">
        <v>0</v>
      </c>
      <c r="CM15" s="52">
        <v>0</v>
      </c>
      <c r="CN15" s="52">
        <v>0</v>
      </c>
      <c r="CO15" s="52">
        <v>0</v>
      </c>
      <c r="CP15" s="52">
        <v>0</v>
      </c>
      <c r="CQ15" s="52">
        <v>0</v>
      </c>
      <c r="CR15" s="52">
        <v>6.5491249175134393E-3</v>
      </c>
      <c r="CS15" s="52">
        <v>0</v>
      </c>
      <c r="CT15" s="52">
        <v>0</v>
      </c>
      <c r="CU15" s="52">
        <v>0</v>
      </c>
      <c r="CV15" s="52">
        <v>0</v>
      </c>
      <c r="CW15" s="52">
        <v>0</v>
      </c>
      <c r="CX15" s="52">
        <v>0</v>
      </c>
      <c r="CY15" s="52">
        <v>0</v>
      </c>
      <c r="CZ15" s="52">
        <v>0</v>
      </c>
      <c r="DA15" s="52">
        <v>6.954240115136125E-3</v>
      </c>
      <c r="DB15" s="52">
        <v>0</v>
      </c>
      <c r="DC15" s="52">
        <v>2.0115732310034515E-5</v>
      </c>
      <c r="DD15" s="52">
        <v>1.035318297041896E-3</v>
      </c>
      <c r="DE15" s="52">
        <v>0</v>
      </c>
      <c r="DF15" s="52">
        <v>1.7172588751995477E-5</v>
      </c>
      <c r="DG15" s="52">
        <v>0</v>
      </c>
      <c r="DH15" s="52">
        <v>0</v>
      </c>
      <c r="DI15" s="52">
        <v>0</v>
      </c>
      <c r="DJ15" s="52">
        <v>0</v>
      </c>
      <c r="DK15" s="52">
        <v>0</v>
      </c>
      <c r="DL15" s="52">
        <v>0</v>
      </c>
      <c r="DM15" s="52">
        <v>0</v>
      </c>
      <c r="DN15" s="52">
        <v>5.3684605307964203E-4</v>
      </c>
      <c r="DO15" s="52">
        <v>0</v>
      </c>
      <c r="DP15" s="52">
        <v>0</v>
      </c>
      <c r="DQ15" s="52">
        <v>0</v>
      </c>
      <c r="DR15" s="52">
        <v>0</v>
      </c>
      <c r="DS15" s="52">
        <v>3.4595262853806172E-4</v>
      </c>
      <c r="DT15" s="52">
        <v>0</v>
      </c>
      <c r="DU15" s="52">
        <v>2.4063599445468239E-5</v>
      </c>
      <c r="DV15" s="52">
        <v>0</v>
      </c>
      <c r="DW15" s="52">
        <v>0</v>
      </c>
      <c r="DX15" s="52">
        <v>0</v>
      </c>
      <c r="DY15" s="52">
        <v>0</v>
      </c>
      <c r="DZ15" s="52">
        <v>0</v>
      </c>
      <c r="EA15" s="52">
        <v>0</v>
      </c>
      <c r="EB15" s="52">
        <v>0</v>
      </c>
      <c r="EC15" s="52">
        <v>0</v>
      </c>
      <c r="ED15" s="52">
        <v>0</v>
      </c>
      <c r="EE15" s="52">
        <v>0</v>
      </c>
      <c r="EF15" s="52">
        <v>1.1223553317831896E-4</v>
      </c>
      <c r="EG15" s="52">
        <v>0</v>
      </c>
      <c r="EH15" s="52">
        <v>0</v>
      </c>
      <c r="EI15" s="52">
        <v>0</v>
      </c>
      <c r="EJ15" s="52">
        <v>0</v>
      </c>
      <c r="EK15" s="52">
        <v>0</v>
      </c>
      <c r="EL15" s="52">
        <v>0.22413816894001853</v>
      </c>
      <c r="EM15" s="52">
        <v>0.18622260688392392</v>
      </c>
      <c r="EN15" s="52">
        <v>0.51958404027507465</v>
      </c>
      <c r="EO15" s="52">
        <v>0.23417084598073895</v>
      </c>
      <c r="EP15" s="52">
        <v>0.23475575708655144</v>
      </c>
      <c r="EQ15" s="52">
        <v>0.24344917306944241</v>
      </c>
      <c r="ER15" s="52">
        <v>0.15290224237235042</v>
      </c>
      <c r="ES15" s="52">
        <v>0.22761790063861709</v>
      </c>
      <c r="ET15" s="52">
        <v>0.22610019350479788</v>
      </c>
      <c r="EU15" s="52">
        <v>0.2046775853811055</v>
      </c>
      <c r="EV15" s="52">
        <v>1.6213446571137071E-2</v>
      </c>
      <c r="EW15" s="52">
        <v>0.48289348191346143</v>
      </c>
      <c r="EX15" s="52">
        <v>2.3150342528893369E-4</v>
      </c>
      <c r="EY15" s="52">
        <v>0</v>
      </c>
      <c r="EZ15" s="52">
        <v>1.9638410056072023E-4</v>
      </c>
      <c r="FA15" s="52">
        <v>0</v>
      </c>
      <c r="FB15" s="52">
        <v>0</v>
      </c>
      <c r="FC15" s="52">
        <v>0</v>
      </c>
      <c r="FD15" s="52">
        <v>0</v>
      </c>
      <c r="FE15" s="52">
        <v>0</v>
      </c>
      <c r="FF15" s="52">
        <v>9.5244032391869247E-4</v>
      </c>
      <c r="FG15" s="52">
        <v>0</v>
      </c>
      <c r="FH15" s="52">
        <v>0</v>
      </c>
      <c r="FI15" s="52">
        <v>0</v>
      </c>
      <c r="FJ15" s="52">
        <v>2.6578355446520801E-5</v>
      </c>
      <c r="FK15" s="52">
        <v>1.6773112223716804E-4</v>
      </c>
      <c r="FL15" s="52">
        <v>0</v>
      </c>
      <c r="FM15" s="52">
        <v>1.8049248165813217E-3</v>
      </c>
      <c r="FN15" s="52">
        <v>0</v>
      </c>
      <c r="FO15" s="52">
        <v>1.023832631204772E-4</v>
      </c>
      <c r="FP15" s="52">
        <v>0</v>
      </c>
      <c r="FQ15" s="52">
        <v>0</v>
      </c>
      <c r="FR15" s="52">
        <v>0</v>
      </c>
      <c r="FS15" s="52">
        <v>9.8934542356310648E-2</v>
      </c>
      <c r="FT15" s="52">
        <v>0</v>
      </c>
      <c r="FU15" s="52">
        <v>0</v>
      </c>
      <c r="FV15" s="52">
        <v>5.5694599156491924E-3</v>
      </c>
      <c r="FW15" s="52">
        <v>0</v>
      </c>
      <c r="FX15" s="52">
        <v>4.8403586460404088E-5</v>
      </c>
      <c r="FY15" s="52">
        <v>2.0275744973248114E-5</v>
      </c>
      <c r="FZ15" s="52">
        <v>0</v>
      </c>
      <c r="GA15" s="52">
        <v>2.9346986480413377E-4</v>
      </c>
      <c r="GB15" s="52">
        <v>0</v>
      </c>
      <c r="GC15" s="52">
        <v>0</v>
      </c>
      <c r="GD15" s="52">
        <v>0</v>
      </c>
      <c r="GE15" s="52">
        <v>0</v>
      </c>
      <c r="GF15" s="52">
        <v>0</v>
      </c>
      <c r="GG15" s="52">
        <v>0</v>
      </c>
      <c r="GH15" s="52">
        <v>0</v>
      </c>
      <c r="GI15" s="52">
        <v>0</v>
      </c>
      <c r="GJ15" s="52">
        <v>0</v>
      </c>
      <c r="GK15" s="52">
        <v>0</v>
      </c>
      <c r="GL15" s="52">
        <v>0</v>
      </c>
      <c r="GM15" s="52">
        <v>0</v>
      </c>
      <c r="GN15" s="52">
        <v>0</v>
      </c>
      <c r="GO15" s="52">
        <v>0</v>
      </c>
      <c r="GP15" s="52">
        <v>0</v>
      </c>
      <c r="GQ15" s="52">
        <v>0</v>
      </c>
      <c r="GR15" s="52">
        <v>1.278677390018646E-4</v>
      </c>
      <c r="GS15" s="52">
        <v>0</v>
      </c>
      <c r="GT15" s="52">
        <v>1.6238139566497932E-5</v>
      </c>
      <c r="GU15" s="52">
        <v>0</v>
      </c>
      <c r="GV15" s="52">
        <v>0</v>
      </c>
      <c r="GW15" s="52">
        <v>0</v>
      </c>
      <c r="GX15" s="52">
        <v>1.1004543877395718E-4</v>
      </c>
      <c r="GY15" s="52">
        <v>0</v>
      </c>
      <c r="GZ15" s="52">
        <v>0</v>
      </c>
      <c r="HA15" s="52">
        <v>0</v>
      </c>
      <c r="HB15" s="52">
        <v>0</v>
      </c>
      <c r="HC15" s="52">
        <v>0</v>
      </c>
      <c r="HD15" s="52">
        <v>0</v>
      </c>
      <c r="HE15" s="52">
        <v>0</v>
      </c>
      <c r="HF15" s="52">
        <v>0</v>
      </c>
      <c r="HG15" s="52">
        <v>0</v>
      </c>
      <c r="HH15" s="52">
        <v>0</v>
      </c>
      <c r="HI15" s="52">
        <v>0</v>
      </c>
      <c r="HJ15" s="52">
        <v>0</v>
      </c>
      <c r="HK15" s="52">
        <v>0</v>
      </c>
      <c r="HL15" s="52">
        <v>0</v>
      </c>
      <c r="HM15" s="52">
        <v>0</v>
      </c>
      <c r="HN15" s="52">
        <v>0</v>
      </c>
      <c r="HO15" s="52">
        <v>0</v>
      </c>
      <c r="HP15" s="52">
        <v>0</v>
      </c>
      <c r="HQ15" s="52">
        <v>0</v>
      </c>
      <c r="HR15" s="52">
        <v>0</v>
      </c>
      <c r="HS15" s="52">
        <v>0</v>
      </c>
      <c r="HT15" s="52">
        <v>0</v>
      </c>
      <c r="HU15" s="52">
        <v>0</v>
      </c>
      <c r="HV15" s="52">
        <v>0</v>
      </c>
      <c r="HW15" s="52">
        <v>0</v>
      </c>
      <c r="HX15" s="52">
        <v>0</v>
      </c>
      <c r="HY15" s="52">
        <v>0</v>
      </c>
      <c r="HZ15" s="52">
        <v>1.0171173465367375E-4</v>
      </c>
      <c r="IA15" s="52">
        <v>1.1682209595779352E-4</v>
      </c>
      <c r="IB15" s="52">
        <v>3.5279511889227728E-5</v>
      </c>
      <c r="IC15" s="52">
        <v>0</v>
      </c>
      <c r="ID15" s="52">
        <v>0</v>
      </c>
      <c r="IE15" s="52">
        <v>0</v>
      </c>
      <c r="IF15" s="52">
        <v>0</v>
      </c>
      <c r="IG15" s="52">
        <v>3.8284046838141453E-5</v>
      </c>
      <c r="IH15" s="52">
        <v>0</v>
      </c>
      <c r="II15" s="52">
        <v>8.3385135346442135E-6</v>
      </c>
      <c r="IJ15" s="52">
        <v>3.0194012155514431E-3</v>
      </c>
      <c r="IK15" s="52">
        <v>9.2046282962619287E-4</v>
      </c>
      <c r="IL15" s="52">
        <v>3.4772281708965507E-4</v>
      </c>
      <c r="IM15" s="52">
        <v>1.0022497784796568E-3</v>
      </c>
      <c r="IN15" s="52">
        <v>6.5649754394074143E-4</v>
      </c>
      <c r="IO15" s="52">
        <v>3.0508930769757058E-4</v>
      </c>
      <c r="IP15" s="52">
        <v>1.1389988828920021E-3</v>
      </c>
      <c r="IQ15" s="52">
        <v>7.6212149929756606E-5</v>
      </c>
      <c r="IR15" s="52">
        <v>1.743132277174314E-3</v>
      </c>
      <c r="IS15" s="52">
        <v>1.1605605884629385E-2</v>
      </c>
      <c r="IT15" s="52">
        <v>2.018492072665556E-4</v>
      </c>
      <c r="IU15" s="52">
        <v>6.2288843336250109E-4</v>
      </c>
      <c r="IV15" s="52">
        <v>6.9860613861346711E-4</v>
      </c>
      <c r="IW15" s="52">
        <v>6.5563432372348963E-4</v>
      </c>
      <c r="IX15" s="52">
        <v>7.874250030464289E-4</v>
      </c>
      <c r="IY15" s="52">
        <v>1.1620835164539047E-5</v>
      </c>
      <c r="IZ15" s="52">
        <v>0</v>
      </c>
      <c r="JA15" s="52">
        <v>1.8304104191673701E-4</v>
      </c>
      <c r="JB15" s="52">
        <v>1.6104443492041229E-4</v>
      </c>
      <c r="JC15" s="52">
        <v>5.575568935095016E-6</v>
      </c>
      <c r="JD15" s="52">
        <v>9.4770660368017771E-5</v>
      </c>
      <c r="JE15" s="52">
        <v>2.4625341900767943E-5</v>
      </c>
      <c r="JF15" s="52">
        <v>3.7185795170738151E-5</v>
      </c>
      <c r="JG15" s="52">
        <v>4.2863653142940536E-5</v>
      </c>
      <c r="JH15" s="52">
        <v>0</v>
      </c>
      <c r="JI15" s="52">
        <v>0</v>
      </c>
      <c r="JJ15" s="52">
        <v>0</v>
      </c>
      <c r="JK15" s="52">
        <v>3.1167995859172849E-4</v>
      </c>
      <c r="JL15" s="52">
        <v>0</v>
      </c>
      <c r="JM15" s="52">
        <v>0</v>
      </c>
      <c r="JN15" s="52">
        <v>2.5518561876074252E-4</v>
      </c>
      <c r="JO15" s="52">
        <v>3.8646900207060752E-5</v>
      </c>
      <c r="JP15" s="52">
        <v>1.6954135638602008E-4</v>
      </c>
      <c r="JQ15" s="52">
        <v>1.6426159066101662E-4</v>
      </c>
      <c r="JR15" s="52">
        <v>6.3631413621598502E-4</v>
      </c>
      <c r="JS15" s="52">
        <v>1.8486709313346295E-4</v>
      </c>
      <c r="JT15" s="52">
        <v>0</v>
      </c>
      <c r="JU15" s="52">
        <v>0</v>
      </c>
      <c r="JV15" s="52">
        <v>5.4904043288477347E-6</v>
      </c>
      <c r="JW15" s="52">
        <v>0</v>
      </c>
      <c r="JX15" s="52">
        <v>3.1881596506170984E-5</v>
      </c>
      <c r="JY15" s="52">
        <v>0</v>
      </c>
      <c r="JZ15" s="52">
        <v>0</v>
      </c>
      <c r="KA15" s="52">
        <v>5.7552169835685817E-6</v>
      </c>
      <c r="KB15" s="52">
        <v>0</v>
      </c>
      <c r="KC15" s="52">
        <v>1.0145448900023697E-5</v>
      </c>
      <c r="KD15" s="52">
        <v>0</v>
      </c>
      <c r="KE15" s="52">
        <v>2.048478675579012E-4</v>
      </c>
      <c r="KF15" s="52">
        <v>8.4205273016955622E-6</v>
      </c>
      <c r="KG15" s="52">
        <v>3.8345664881904436E-6</v>
      </c>
      <c r="KH15" s="52">
        <v>0</v>
      </c>
      <c r="KI15" s="52">
        <v>0</v>
      </c>
      <c r="KJ15" s="52">
        <v>0</v>
      </c>
      <c r="KK15" s="52">
        <v>6.9356576039739176E-6</v>
      </c>
      <c r="KL15" s="52">
        <v>0</v>
      </c>
      <c r="KM15" s="52">
        <v>0</v>
      </c>
      <c r="KN15" s="52">
        <v>0</v>
      </c>
      <c r="KO15" s="52">
        <v>0</v>
      </c>
      <c r="KP15" s="52">
        <v>0</v>
      </c>
      <c r="KQ15" s="52">
        <v>0</v>
      </c>
      <c r="KR15" s="52">
        <v>0</v>
      </c>
      <c r="KS15" s="52">
        <v>0</v>
      </c>
      <c r="KT15" s="52">
        <v>0</v>
      </c>
      <c r="KU15" s="52">
        <v>0</v>
      </c>
      <c r="KV15" s="52">
        <v>0</v>
      </c>
      <c r="KW15" s="52">
        <v>0</v>
      </c>
      <c r="KX15" s="52">
        <v>0</v>
      </c>
      <c r="KY15" s="52">
        <v>0</v>
      </c>
      <c r="KZ15" s="52">
        <v>1.1329116771585221E-5</v>
      </c>
    </row>
    <row r="16" spans="1:312" x14ac:dyDescent="0.2">
      <c r="A16" s="89">
        <v>1.0374220000000001</v>
      </c>
      <c r="B16" s="41" t="s">
        <v>922</v>
      </c>
      <c r="C16" s="51" t="s">
        <v>98</v>
      </c>
      <c r="D16" s="52">
        <v>0</v>
      </c>
      <c r="E16" s="52">
        <v>0</v>
      </c>
      <c r="F16" s="52">
        <v>0</v>
      </c>
      <c r="G16" s="52">
        <v>0</v>
      </c>
      <c r="H16" s="52">
        <v>0</v>
      </c>
      <c r="I16" s="52">
        <v>0</v>
      </c>
      <c r="J16" s="52">
        <v>3.197160294328869E-4</v>
      </c>
      <c r="K16" s="52">
        <v>3.9801784801987217E-4</v>
      </c>
      <c r="L16" s="52">
        <v>0</v>
      </c>
      <c r="M16" s="52">
        <v>0</v>
      </c>
      <c r="N16" s="52">
        <v>0</v>
      </c>
      <c r="O16" s="52">
        <v>0</v>
      </c>
      <c r="P16" s="52">
        <v>0</v>
      </c>
      <c r="Q16" s="52">
        <v>0</v>
      </c>
      <c r="R16" s="52">
        <v>0</v>
      </c>
      <c r="S16" s="52">
        <v>0</v>
      </c>
      <c r="T16" s="52">
        <v>0</v>
      </c>
      <c r="U16" s="52">
        <v>0</v>
      </c>
      <c r="V16" s="52">
        <v>0</v>
      </c>
      <c r="W16" s="52">
        <v>0</v>
      </c>
      <c r="X16" s="52">
        <v>0</v>
      </c>
      <c r="Y16" s="52">
        <v>0</v>
      </c>
      <c r="Z16" s="52">
        <v>0</v>
      </c>
      <c r="AA16" s="52">
        <v>0</v>
      </c>
      <c r="AB16" s="52">
        <v>0</v>
      </c>
      <c r="AC16" s="52">
        <v>0</v>
      </c>
      <c r="AD16" s="52">
        <v>0</v>
      </c>
      <c r="AE16" s="52">
        <v>0</v>
      </c>
      <c r="AF16" s="52">
        <v>0</v>
      </c>
      <c r="AG16" s="52">
        <v>0</v>
      </c>
      <c r="AH16" s="52">
        <v>0</v>
      </c>
      <c r="AI16" s="52">
        <v>0</v>
      </c>
      <c r="AJ16" s="52">
        <v>0</v>
      </c>
      <c r="AK16" s="52">
        <v>0</v>
      </c>
      <c r="AL16" s="52">
        <v>0</v>
      </c>
      <c r="AM16" s="52">
        <v>0</v>
      </c>
      <c r="AN16" s="52">
        <v>0</v>
      </c>
      <c r="AO16" s="52">
        <v>0</v>
      </c>
      <c r="AP16" s="52">
        <v>0</v>
      </c>
      <c r="AQ16" s="52">
        <v>0</v>
      </c>
      <c r="AR16" s="52">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2.6115843287033896E-4</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3.9720162980676331E-5</v>
      </c>
      <c r="EM16" s="52">
        <v>1.5828386855310178E-3</v>
      </c>
      <c r="EN16" s="52">
        <v>0</v>
      </c>
      <c r="EO16" s="52">
        <v>3.3865483948193865E-5</v>
      </c>
      <c r="EP16" s="52">
        <v>0</v>
      </c>
      <c r="EQ16" s="52">
        <v>2.3243506696874597E-5</v>
      </c>
      <c r="ER16" s="52">
        <v>1.7719187228320245E-4</v>
      </c>
      <c r="ES16" s="52">
        <v>2.5890823116274146E-5</v>
      </c>
      <c r="ET16" s="52">
        <v>1.4920603259411849E-4</v>
      </c>
      <c r="EU16" s="52">
        <v>4.6346647621735277E-4</v>
      </c>
      <c r="EV16" s="52">
        <v>1.9927622674904429E-3</v>
      </c>
      <c r="EW16" s="52">
        <v>8.7981008262904962E-4</v>
      </c>
      <c r="EX16" s="52">
        <v>0</v>
      </c>
      <c r="EY16" s="52">
        <v>0</v>
      </c>
      <c r="EZ16" s="52">
        <v>0</v>
      </c>
      <c r="FA16" s="52">
        <v>0</v>
      </c>
      <c r="FB16" s="52">
        <v>0</v>
      </c>
      <c r="FC16" s="52">
        <v>0</v>
      </c>
      <c r="FD16" s="52">
        <v>0</v>
      </c>
      <c r="FE16" s="52">
        <v>0</v>
      </c>
      <c r="FF16" s="52">
        <v>0</v>
      </c>
      <c r="FG16" s="52">
        <v>0</v>
      </c>
      <c r="FH16" s="52">
        <v>8.2898253930313408E-4</v>
      </c>
      <c r="FI16" s="52">
        <v>0</v>
      </c>
      <c r="FJ16" s="52">
        <v>0</v>
      </c>
      <c r="FK16" s="52">
        <v>0</v>
      </c>
      <c r="FL16" s="52">
        <v>0</v>
      </c>
      <c r="FM16" s="52">
        <v>0</v>
      </c>
      <c r="FN16" s="52">
        <v>0</v>
      </c>
      <c r="FO16" s="52">
        <v>0</v>
      </c>
      <c r="FP16" s="52">
        <v>0</v>
      </c>
      <c r="FQ16" s="52">
        <v>0</v>
      </c>
      <c r="FR16" s="52">
        <v>0</v>
      </c>
      <c r="FS16" s="52">
        <v>0</v>
      </c>
      <c r="FT16" s="52">
        <v>0</v>
      </c>
      <c r="FU16" s="52">
        <v>0</v>
      </c>
      <c r="FV16" s="52">
        <v>0</v>
      </c>
      <c r="FW16" s="52">
        <v>0</v>
      </c>
      <c r="FX16" s="52">
        <v>0</v>
      </c>
      <c r="FY16" s="52">
        <v>0</v>
      </c>
      <c r="FZ16" s="52">
        <v>0</v>
      </c>
      <c r="GA16" s="52">
        <v>0</v>
      </c>
      <c r="GB16" s="52">
        <v>0</v>
      </c>
      <c r="GC16" s="52">
        <v>0</v>
      </c>
      <c r="GD16" s="52">
        <v>0</v>
      </c>
      <c r="GE16" s="52">
        <v>0</v>
      </c>
      <c r="GF16" s="52">
        <v>0</v>
      </c>
      <c r="GG16" s="52">
        <v>0</v>
      </c>
      <c r="GH16" s="52">
        <v>0</v>
      </c>
      <c r="GI16" s="52">
        <v>0</v>
      </c>
      <c r="GJ16" s="52">
        <v>0</v>
      </c>
      <c r="GK16" s="52">
        <v>0</v>
      </c>
      <c r="GL16" s="52">
        <v>0</v>
      </c>
      <c r="GM16" s="52">
        <v>0</v>
      </c>
      <c r="GN16" s="52">
        <v>0</v>
      </c>
      <c r="GO16" s="52">
        <v>0</v>
      </c>
      <c r="GP16" s="52">
        <v>0</v>
      </c>
      <c r="GQ16" s="52">
        <v>0</v>
      </c>
      <c r="GR16" s="52">
        <v>0</v>
      </c>
      <c r="GS16" s="52">
        <v>0</v>
      </c>
      <c r="GT16" s="52">
        <v>0</v>
      </c>
      <c r="GU16" s="52">
        <v>0</v>
      </c>
      <c r="GV16" s="52">
        <v>0</v>
      </c>
      <c r="GW16" s="52">
        <v>0</v>
      </c>
      <c r="GX16" s="52">
        <v>0</v>
      </c>
      <c r="GY16" s="52">
        <v>0</v>
      </c>
      <c r="GZ16" s="52">
        <v>0</v>
      </c>
      <c r="HA16" s="52">
        <v>0</v>
      </c>
      <c r="HB16" s="52">
        <v>0</v>
      </c>
      <c r="HC16" s="52">
        <v>0</v>
      </c>
      <c r="HD16" s="52">
        <v>0</v>
      </c>
      <c r="HE16" s="52">
        <v>0</v>
      </c>
      <c r="HF16" s="52">
        <v>0</v>
      </c>
      <c r="HG16" s="52">
        <v>0</v>
      </c>
      <c r="HH16" s="52">
        <v>0</v>
      </c>
      <c r="HI16" s="52">
        <v>0</v>
      </c>
      <c r="HJ16" s="52">
        <v>0</v>
      </c>
      <c r="HK16" s="52">
        <v>0</v>
      </c>
      <c r="HL16" s="52">
        <v>0</v>
      </c>
      <c r="HM16" s="52">
        <v>0</v>
      </c>
      <c r="HN16" s="52">
        <v>0</v>
      </c>
      <c r="HO16" s="52">
        <v>0</v>
      </c>
      <c r="HP16" s="52">
        <v>0</v>
      </c>
      <c r="HQ16" s="52">
        <v>0</v>
      </c>
      <c r="HR16" s="52">
        <v>0</v>
      </c>
      <c r="HS16" s="52">
        <v>0</v>
      </c>
      <c r="HT16" s="52">
        <v>0</v>
      </c>
      <c r="HU16" s="52">
        <v>0</v>
      </c>
      <c r="HV16" s="52">
        <v>0</v>
      </c>
      <c r="HW16" s="52">
        <v>0</v>
      </c>
      <c r="HX16" s="52">
        <v>0</v>
      </c>
      <c r="HY16" s="52">
        <v>0</v>
      </c>
      <c r="HZ16" s="52">
        <v>0</v>
      </c>
      <c r="IA16" s="52">
        <v>0</v>
      </c>
      <c r="IB16" s="52">
        <v>0</v>
      </c>
      <c r="IC16" s="52">
        <v>0</v>
      </c>
      <c r="ID16" s="52">
        <v>0</v>
      </c>
      <c r="IE16" s="52">
        <v>0</v>
      </c>
      <c r="IF16" s="52">
        <v>0</v>
      </c>
      <c r="IG16" s="52">
        <v>0</v>
      </c>
      <c r="IH16" s="52">
        <v>0</v>
      </c>
      <c r="II16" s="52">
        <v>0</v>
      </c>
      <c r="IJ16" s="52">
        <v>7.5545927511087449E-2</v>
      </c>
      <c r="IK16" s="52">
        <v>4.7899617955409653E-3</v>
      </c>
      <c r="IL16" s="52">
        <v>3.5255562835066339E-4</v>
      </c>
      <c r="IM16" s="52">
        <v>2.5282792408760137E-4</v>
      </c>
      <c r="IN16" s="52">
        <v>6.6634178793868498E-4</v>
      </c>
      <c r="IO16" s="52">
        <v>1.7531586275993567E-2</v>
      </c>
      <c r="IP16" s="52">
        <v>6.67669385845911E-6</v>
      </c>
      <c r="IQ16" s="52">
        <v>2.4724760236420357E-4</v>
      </c>
      <c r="IR16" s="52">
        <v>4.5522973937403896E-4</v>
      </c>
      <c r="IS16" s="52">
        <v>1.4921632792126702E-2</v>
      </c>
      <c r="IT16" s="52">
        <v>0</v>
      </c>
      <c r="IU16" s="52">
        <v>0</v>
      </c>
      <c r="IV16" s="52">
        <v>5.4925687292061061E-4</v>
      </c>
      <c r="IW16" s="52">
        <v>4.9163671978844992E-4</v>
      </c>
      <c r="IX16" s="52">
        <v>0</v>
      </c>
      <c r="IY16" s="52">
        <v>8.1010629752796228E-6</v>
      </c>
      <c r="IZ16" s="52">
        <v>0</v>
      </c>
      <c r="JA16" s="52">
        <v>0</v>
      </c>
      <c r="JB16" s="52">
        <v>0</v>
      </c>
      <c r="JC16" s="52">
        <v>0</v>
      </c>
      <c r="JD16" s="52">
        <v>0</v>
      </c>
      <c r="JE16" s="52">
        <v>0</v>
      </c>
      <c r="JF16" s="52">
        <v>0</v>
      </c>
      <c r="JG16" s="52">
        <v>0</v>
      </c>
      <c r="JH16" s="52">
        <v>0</v>
      </c>
      <c r="JI16" s="52">
        <v>0</v>
      </c>
      <c r="JJ16" s="52">
        <v>0</v>
      </c>
      <c r="JK16" s="52">
        <v>0</v>
      </c>
      <c r="JL16" s="52">
        <v>0</v>
      </c>
      <c r="JM16" s="52">
        <v>0</v>
      </c>
      <c r="JN16" s="52">
        <v>0</v>
      </c>
      <c r="JO16" s="52">
        <v>0</v>
      </c>
      <c r="JP16" s="52">
        <v>4.9173287532750019E-6</v>
      </c>
      <c r="JQ16" s="52">
        <v>0</v>
      </c>
      <c r="JR16" s="52">
        <v>0</v>
      </c>
      <c r="JS16" s="52">
        <v>0</v>
      </c>
      <c r="JT16" s="52">
        <v>0</v>
      </c>
      <c r="JU16" s="52">
        <v>0</v>
      </c>
      <c r="JV16" s="52">
        <v>0</v>
      </c>
      <c r="JW16" s="52">
        <v>0</v>
      </c>
      <c r="JX16" s="52">
        <v>0</v>
      </c>
      <c r="JY16" s="52">
        <v>0</v>
      </c>
      <c r="JZ16" s="52">
        <v>0</v>
      </c>
      <c r="KA16" s="52">
        <v>3.4734769168507352E-5</v>
      </c>
      <c r="KB16" s="52">
        <v>0</v>
      </c>
      <c r="KC16" s="52">
        <v>0</v>
      </c>
      <c r="KD16" s="52">
        <v>0</v>
      </c>
      <c r="KE16" s="52">
        <v>0</v>
      </c>
      <c r="KF16" s="52">
        <v>0</v>
      </c>
      <c r="KG16" s="52">
        <v>0</v>
      </c>
      <c r="KH16" s="52">
        <v>0</v>
      </c>
      <c r="KI16" s="52">
        <v>0</v>
      </c>
      <c r="KJ16" s="52">
        <v>0</v>
      </c>
      <c r="KK16" s="52">
        <v>0</v>
      </c>
      <c r="KL16" s="52">
        <v>0</v>
      </c>
      <c r="KM16" s="52">
        <v>0</v>
      </c>
      <c r="KN16" s="52">
        <v>0</v>
      </c>
      <c r="KO16" s="52">
        <v>0</v>
      </c>
      <c r="KP16" s="52">
        <v>0</v>
      </c>
      <c r="KQ16" s="52">
        <v>0</v>
      </c>
      <c r="KR16" s="52">
        <v>0</v>
      </c>
      <c r="KS16" s="52">
        <v>0</v>
      </c>
      <c r="KT16" s="52">
        <v>0</v>
      </c>
      <c r="KU16" s="52">
        <v>0</v>
      </c>
      <c r="KV16" s="52">
        <v>0</v>
      </c>
      <c r="KW16" s="52">
        <v>0</v>
      </c>
      <c r="KX16" s="52">
        <v>0</v>
      </c>
      <c r="KY16" s="52">
        <v>0</v>
      </c>
      <c r="KZ16" s="52">
        <v>0</v>
      </c>
    </row>
    <row r="17" spans="1:312" x14ac:dyDescent="0.2">
      <c r="A17" s="89">
        <v>1.014114</v>
      </c>
      <c r="B17" s="41" t="s">
        <v>13542</v>
      </c>
      <c r="C17" s="51" t="s">
        <v>13515</v>
      </c>
      <c r="D17" s="52">
        <v>0</v>
      </c>
      <c r="E17" s="52">
        <v>0</v>
      </c>
      <c r="F17" s="52">
        <v>0</v>
      </c>
      <c r="G17" s="52">
        <v>0</v>
      </c>
      <c r="H17" s="52">
        <v>0</v>
      </c>
      <c r="I17" s="52">
        <v>0</v>
      </c>
      <c r="J17" s="52">
        <v>0</v>
      </c>
      <c r="K17" s="52">
        <v>0</v>
      </c>
      <c r="L17" s="52">
        <v>0</v>
      </c>
      <c r="M17" s="52">
        <v>0</v>
      </c>
      <c r="N17" s="52">
        <v>0</v>
      </c>
      <c r="O17" s="52">
        <v>0</v>
      </c>
      <c r="P17" s="52">
        <v>0</v>
      </c>
      <c r="Q17" s="52">
        <v>0</v>
      </c>
      <c r="R17" s="52">
        <v>0</v>
      </c>
      <c r="S17" s="52">
        <v>0</v>
      </c>
      <c r="T17" s="52">
        <v>0</v>
      </c>
      <c r="U17" s="52">
        <v>0</v>
      </c>
      <c r="V17" s="52">
        <v>0</v>
      </c>
      <c r="W17" s="52">
        <v>0</v>
      </c>
      <c r="X17" s="52">
        <v>0</v>
      </c>
      <c r="Y17" s="52">
        <v>0</v>
      </c>
      <c r="Z17" s="52">
        <v>0</v>
      </c>
      <c r="AA17" s="52">
        <v>0</v>
      </c>
      <c r="AB17" s="52">
        <v>0</v>
      </c>
      <c r="AC17" s="52">
        <v>0</v>
      </c>
      <c r="AD17" s="52">
        <v>0</v>
      </c>
      <c r="AE17" s="52">
        <v>0</v>
      </c>
      <c r="AF17" s="52">
        <v>0</v>
      </c>
      <c r="AG17" s="52">
        <v>0</v>
      </c>
      <c r="AH17" s="52">
        <v>0</v>
      </c>
      <c r="AI17" s="52">
        <v>0</v>
      </c>
      <c r="AJ17" s="52">
        <v>0</v>
      </c>
      <c r="AK17" s="52">
        <v>0</v>
      </c>
      <c r="AL17" s="52">
        <v>0</v>
      </c>
      <c r="AM17" s="52">
        <v>0</v>
      </c>
      <c r="AN17" s="52">
        <v>0</v>
      </c>
      <c r="AO17" s="52">
        <v>0</v>
      </c>
      <c r="AP17" s="52">
        <v>0</v>
      </c>
      <c r="AQ17" s="52">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2">
        <v>0</v>
      </c>
      <c r="EN17" s="52">
        <v>0</v>
      </c>
      <c r="EO17" s="52">
        <v>0</v>
      </c>
      <c r="EP17" s="52">
        <v>0</v>
      </c>
      <c r="EQ17" s="52">
        <v>0</v>
      </c>
      <c r="ER17" s="52">
        <v>0</v>
      </c>
      <c r="ES17" s="52">
        <v>0</v>
      </c>
      <c r="ET17" s="52">
        <v>0</v>
      </c>
      <c r="EU17" s="52">
        <v>0</v>
      </c>
      <c r="EV17" s="52">
        <v>0</v>
      </c>
      <c r="EW17" s="52">
        <v>0</v>
      </c>
      <c r="EX17" s="52">
        <v>0</v>
      </c>
      <c r="EY17" s="52">
        <v>0</v>
      </c>
      <c r="EZ17" s="52">
        <v>0</v>
      </c>
      <c r="FA17" s="52">
        <v>0</v>
      </c>
      <c r="FB17" s="52">
        <v>0</v>
      </c>
      <c r="FC17" s="52">
        <v>0</v>
      </c>
      <c r="FD17" s="52">
        <v>0</v>
      </c>
      <c r="FE17" s="52">
        <v>0</v>
      </c>
      <c r="FF17" s="52">
        <v>0</v>
      </c>
      <c r="FG17" s="52">
        <v>0</v>
      </c>
      <c r="FH17" s="52">
        <v>0</v>
      </c>
      <c r="FI17" s="52">
        <v>0</v>
      </c>
      <c r="FJ17" s="52">
        <v>0</v>
      </c>
      <c r="FK17" s="52">
        <v>0</v>
      </c>
      <c r="FL17" s="52">
        <v>0</v>
      </c>
      <c r="FM17" s="52">
        <v>0</v>
      </c>
      <c r="FN17" s="52">
        <v>0</v>
      </c>
      <c r="FO17" s="52">
        <v>0</v>
      </c>
      <c r="FP17" s="52">
        <v>0</v>
      </c>
      <c r="FQ17" s="52">
        <v>0</v>
      </c>
      <c r="FR17" s="52">
        <v>0</v>
      </c>
      <c r="FS17" s="52">
        <v>0</v>
      </c>
      <c r="FT17" s="52">
        <v>0</v>
      </c>
      <c r="FU17" s="52">
        <v>0</v>
      </c>
      <c r="FV17" s="52">
        <v>0</v>
      </c>
      <c r="FW17" s="52">
        <v>0</v>
      </c>
      <c r="FX17" s="52">
        <v>0</v>
      </c>
      <c r="FY17" s="52">
        <v>0</v>
      </c>
      <c r="FZ17" s="52">
        <v>0</v>
      </c>
      <c r="GA17" s="52">
        <v>0</v>
      </c>
      <c r="GB17" s="52">
        <v>0</v>
      </c>
      <c r="GC17" s="52">
        <v>0</v>
      </c>
      <c r="GD17" s="52">
        <v>0</v>
      </c>
      <c r="GE17" s="52">
        <v>0</v>
      </c>
      <c r="GF17" s="52">
        <v>0</v>
      </c>
      <c r="GG17" s="52">
        <v>0</v>
      </c>
      <c r="GH17" s="52">
        <v>0</v>
      </c>
      <c r="GI17" s="52">
        <v>0</v>
      </c>
      <c r="GJ17" s="52">
        <v>0</v>
      </c>
      <c r="GK17" s="52">
        <v>0</v>
      </c>
      <c r="GL17" s="52">
        <v>0</v>
      </c>
      <c r="GM17" s="52">
        <v>0</v>
      </c>
      <c r="GN17" s="52">
        <v>0</v>
      </c>
      <c r="GO17" s="52">
        <v>0</v>
      </c>
      <c r="GP17" s="52">
        <v>0</v>
      </c>
      <c r="GQ17" s="52">
        <v>0</v>
      </c>
      <c r="GR17" s="52">
        <v>0</v>
      </c>
      <c r="GS17" s="52">
        <v>0</v>
      </c>
      <c r="GT17" s="52">
        <v>0</v>
      </c>
      <c r="GU17" s="52">
        <v>0</v>
      </c>
      <c r="GV17" s="52">
        <v>0</v>
      </c>
      <c r="GW17" s="52">
        <v>0</v>
      </c>
      <c r="GX17" s="52">
        <v>0</v>
      </c>
      <c r="GY17" s="52">
        <v>0</v>
      </c>
      <c r="GZ17" s="52">
        <v>0</v>
      </c>
      <c r="HA17" s="52">
        <v>0</v>
      </c>
      <c r="HB17" s="52">
        <v>0</v>
      </c>
      <c r="HC17" s="52">
        <v>0</v>
      </c>
      <c r="HD17" s="52">
        <v>0</v>
      </c>
      <c r="HE17" s="52">
        <v>0</v>
      </c>
      <c r="HF17" s="52">
        <v>0</v>
      </c>
      <c r="HG17" s="52">
        <v>0</v>
      </c>
      <c r="HH17" s="52">
        <v>0</v>
      </c>
      <c r="HI17" s="52">
        <v>0</v>
      </c>
      <c r="HJ17" s="52">
        <v>0</v>
      </c>
      <c r="HK17" s="52">
        <v>0</v>
      </c>
      <c r="HL17" s="52">
        <v>0</v>
      </c>
      <c r="HM17" s="52">
        <v>0</v>
      </c>
      <c r="HN17" s="52">
        <v>0</v>
      </c>
      <c r="HO17" s="52">
        <v>0</v>
      </c>
      <c r="HP17" s="52">
        <v>0</v>
      </c>
      <c r="HQ17" s="52">
        <v>0</v>
      </c>
      <c r="HR17" s="52">
        <v>0</v>
      </c>
      <c r="HS17" s="52">
        <v>0</v>
      </c>
      <c r="HT17" s="52">
        <v>0</v>
      </c>
      <c r="HU17" s="52">
        <v>0</v>
      </c>
      <c r="HV17" s="52">
        <v>0</v>
      </c>
      <c r="HW17" s="52">
        <v>0</v>
      </c>
      <c r="HX17" s="52">
        <v>0</v>
      </c>
      <c r="HY17" s="52">
        <v>0</v>
      </c>
      <c r="HZ17" s="52">
        <v>0</v>
      </c>
      <c r="IA17" s="52">
        <v>0</v>
      </c>
      <c r="IB17" s="52">
        <v>0</v>
      </c>
      <c r="IC17" s="52">
        <v>0</v>
      </c>
      <c r="ID17" s="52">
        <v>0</v>
      </c>
      <c r="IE17" s="52">
        <v>0</v>
      </c>
      <c r="IF17" s="52">
        <v>0</v>
      </c>
      <c r="IG17" s="52">
        <v>0</v>
      </c>
      <c r="IH17" s="52">
        <v>0</v>
      </c>
      <c r="II17" s="52">
        <v>0</v>
      </c>
      <c r="IJ17" s="52">
        <v>0</v>
      </c>
      <c r="IK17" s="52">
        <v>0</v>
      </c>
      <c r="IL17" s="52">
        <v>0</v>
      </c>
      <c r="IM17" s="52">
        <v>0</v>
      </c>
      <c r="IN17" s="52">
        <v>0</v>
      </c>
      <c r="IO17" s="52">
        <v>0</v>
      </c>
      <c r="IP17" s="52">
        <v>0</v>
      </c>
      <c r="IQ17" s="52">
        <v>0</v>
      </c>
      <c r="IR17" s="52">
        <v>0</v>
      </c>
      <c r="IS17" s="52">
        <v>0</v>
      </c>
      <c r="IT17" s="52">
        <v>0</v>
      </c>
      <c r="IU17" s="52">
        <v>0</v>
      </c>
      <c r="IV17" s="52">
        <v>0</v>
      </c>
      <c r="IW17" s="52">
        <v>0</v>
      </c>
      <c r="IX17" s="52">
        <v>0</v>
      </c>
      <c r="IY17" s="52">
        <v>0</v>
      </c>
      <c r="IZ17" s="52">
        <v>0</v>
      </c>
      <c r="JA17" s="52">
        <v>0</v>
      </c>
      <c r="JB17" s="52">
        <v>0</v>
      </c>
      <c r="JC17" s="52">
        <v>0</v>
      </c>
      <c r="JD17" s="52">
        <v>0</v>
      </c>
      <c r="JE17" s="52">
        <v>0</v>
      </c>
      <c r="JF17" s="52">
        <v>0</v>
      </c>
      <c r="JG17" s="52">
        <v>0</v>
      </c>
      <c r="JH17" s="52">
        <v>0</v>
      </c>
      <c r="JI17" s="52">
        <v>0</v>
      </c>
      <c r="JJ17" s="52">
        <v>0</v>
      </c>
      <c r="JK17" s="52">
        <v>0</v>
      </c>
      <c r="JL17" s="52">
        <v>0</v>
      </c>
      <c r="JM17" s="52">
        <v>0</v>
      </c>
      <c r="JN17" s="52">
        <v>0</v>
      </c>
      <c r="JO17" s="52">
        <v>0</v>
      </c>
      <c r="JP17" s="52">
        <v>0</v>
      </c>
      <c r="JQ17" s="52">
        <v>0</v>
      </c>
      <c r="JR17" s="52">
        <v>0</v>
      </c>
      <c r="JS17" s="52">
        <v>0</v>
      </c>
      <c r="JT17" s="52">
        <v>0</v>
      </c>
      <c r="JU17" s="52">
        <v>0</v>
      </c>
      <c r="JV17" s="52">
        <v>0</v>
      </c>
      <c r="JW17" s="52">
        <v>0</v>
      </c>
      <c r="JX17" s="52">
        <v>0</v>
      </c>
      <c r="JY17" s="52">
        <v>0</v>
      </c>
      <c r="JZ17" s="52">
        <v>0</v>
      </c>
      <c r="KA17" s="52">
        <v>0</v>
      </c>
      <c r="KB17" s="52">
        <v>0</v>
      </c>
      <c r="KC17" s="52">
        <v>0</v>
      </c>
      <c r="KD17" s="52">
        <v>0</v>
      </c>
      <c r="KE17" s="52">
        <v>0</v>
      </c>
      <c r="KF17" s="52">
        <v>0</v>
      </c>
      <c r="KG17" s="52">
        <v>0</v>
      </c>
      <c r="KH17" s="52">
        <v>0</v>
      </c>
      <c r="KI17" s="52">
        <v>0</v>
      </c>
      <c r="KJ17" s="52">
        <v>0</v>
      </c>
      <c r="KK17" s="52">
        <v>0</v>
      </c>
      <c r="KL17" s="52">
        <v>0</v>
      </c>
      <c r="KM17" s="52">
        <v>0</v>
      </c>
      <c r="KN17" s="52">
        <v>0</v>
      </c>
      <c r="KO17" s="52">
        <v>0</v>
      </c>
      <c r="KP17" s="52">
        <v>0</v>
      </c>
      <c r="KQ17" s="52">
        <v>0</v>
      </c>
      <c r="KR17" s="52">
        <v>0</v>
      </c>
      <c r="KS17" s="52">
        <v>0</v>
      </c>
      <c r="KT17" s="52">
        <v>0</v>
      </c>
      <c r="KU17" s="52">
        <v>0</v>
      </c>
      <c r="KV17" s="52">
        <v>0</v>
      </c>
      <c r="KW17" s="52">
        <v>0</v>
      </c>
      <c r="KX17" s="52">
        <v>0</v>
      </c>
      <c r="KY17" s="52">
        <v>0</v>
      </c>
      <c r="KZ17" s="52">
        <v>0</v>
      </c>
    </row>
    <row r="18" spans="1:312" x14ac:dyDescent="0.2">
      <c r="A18" s="89">
        <v>1.0148779999999999</v>
      </c>
      <c r="B18" s="41" t="s">
        <v>921</v>
      </c>
      <c r="C18" s="51" t="s">
        <v>13</v>
      </c>
      <c r="D18" s="52">
        <v>0</v>
      </c>
      <c r="E18" s="52">
        <v>1.1438129556738828E-5</v>
      </c>
      <c r="F18" s="52">
        <v>0</v>
      </c>
      <c r="G18" s="52">
        <v>2.0063291637933683E-5</v>
      </c>
      <c r="H18" s="52">
        <v>0</v>
      </c>
      <c r="I18" s="52">
        <v>4.0923917173906783E-5</v>
      </c>
      <c r="J18" s="52">
        <v>0</v>
      </c>
      <c r="K18" s="52">
        <v>0</v>
      </c>
      <c r="L18" s="52">
        <v>2.5322129608171888E-5</v>
      </c>
      <c r="M18" s="52">
        <v>2.8607372874467065E-3</v>
      </c>
      <c r="N18" s="52">
        <v>4.1228645277306703E-3</v>
      </c>
      <c r="O18" s="52">
        <v>0</v>
      </c>
      <c r="P18" s="52">
        <v>3.4134380996822086E-3</v>
      </c>
      <c r="Q18" s="52">
        <v>1.556686196791255E-2</v>
      </c>
      <c r="R18" s="52">
        <v>0</v>
      </c>
      <c r="S18" s="52">
        <v>0</v>
      </c>
      <c r="T18" s="52">
        <v>0</v>
      </c>
      <c r="U18" s="52">
        <v>2.995380552810793E-3</v>
      </c>
      <c r="V18" s="52">
        <v>0</v>
      </c>
      <c r="W18" s="52">
        <v>0</v>
      </c>
      <c r="X18" s="52">
        <v>0</v>
      </c>
      <c r="Y18" s="52">
        <v>0</v>
      </c>
      <c r="Z18" s="52">
        <v>5.5382657616430352E-5</v>
      </c>
      <c r="AA18" s="52">
        <v>0</v>
      </c>
      <c r="AB18" s="52">
        <v>0</v>
      </c>
      <c r="AC18" s="52">
        <v>0</v>
      </c>
      <c r="AD18" s="52">
        <v>0</v>
      </c>
      <c r="AE18" s="52">
        <v>0</v>
      </c>
      <c r="AF18" s="52">
        <v>0</v>
      </c>
      <c r="AG18" s="52">
        <v>0</v>
      </c>
      <c r="AH18" s="52">
        <v>0</v>
      </c>
      <c r="AI18" s="52">
        <v>0</v>
      </c>
      <c r="AJ18" s="52">
        <v>0</v>
      </c>
      <c r="AK18" s="52">
        <v>0</v>
      </c>
      <c r="AL18" s="52">
        <v>0</v>
      </c>
      <c r="AM18" s="52">
        <v>0</v>
      </c>
      <c r="AN18" s="52">
        <v>0</v>
      </c>
      <c r="AO18" s="52">
        <v>0</v>
      </c>
      <c r="AP18" s="52">
        <v>0</v>
      </c>
      <c r="AQ18" s="52">
        <v>0</v>
      </c>
      <c r="AR18" s="52">
        <v>0</v>
      </c>
      <c r="AS18" s="52">
        <v>0</v>
      </c>
      <c r="AT18" s="52">
        <v>0</v>
      </c>
      <c r="AU18" s="52">
        <v>0</v>
      </c>
      <c r="AV18" s="52">
        <v>2.3457752807082401E-5</v>
      </c>
      <c r="AW18" s="52">
        <v>0</v>
      </c>
      <c r="AX18" s="52">
        <v>0</v>
      </c>
      <c r="AY18" s="52">
        <v>1.6050520006853811E-5</v>
      </c>
      <c r="AZ18" s="52">
        <v>0</v>
      </c>
      <c r="BA18" s="52">
        <v>0</v>
      </c>
      <c r="BB18" s="52">
        <v>0</v>
      </c>
      <c r="BC18" s="52">
        <v>0</v>
      </c>
      <c r="BD18" s="52">
        <v>0</v>
      </c>
      <c r="BE18" s="52">
        <v>1.2805442273776547E-5</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8.4915671571588673E-5</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1.8699940411615223E-5</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1.6549565916034023E-4</v>
      </c>
      <c r="EM18" s="52">
        <v>0</v>
      </c>
      <c r="EN18" s="52">
        <v>0</v>
      </c>
      <c r="EO18" s="52">
        <v>0</v>
      </c>
      <c r="EP18" s="52">
        <v>0</v>
      </c>
      <c r="EQ18" s="52">
        <v>2.7905791928954947E-2</v>
      </c>
      <c r="ER18" s="52">
        <v>0</v>
      </c>
      <c r="ES18" s="52">
        <v>4.1286955477183316E-3</v>
      </c>
      <c r="ET18" s="52">
        <v>4.8049400326919516E-5</v>
      </c>
      <c r="EU18" s="52">
        <v>0</v>
      </c>
      <c r="EV18" s="52">
        <v>2.3035169783242491E-5</v>
      </c>
      <c r="EW18" s="52">
        <v>0</v>
      </c>
      <c r="EX18" s="52">
        <v>0</v>
      </c>
      <c r="EY18" s="52">
        <v>0</v>
      </c>
      <c r="EZ18" s="52">
        <v>0</v>
      </c>
      <c r="FA18" s="52">
        <v>0</v>
      </c>
      <c r="FB18" s="52">
        <v>0</v>
      </c>
      <c r="FC18" s="52">
        <v>0</v>
      </c>
      <c r="FD18" s="52">
        <v>0</v>
      </c>
      <c r="FE18" s="52">
        <v>0</v>
      </c>
      <c r="FF18" s="52">
        <v>0</v>
      </c>
      <c r="FG18" s="52">
        <v>0</v>
      </c>
      <c r="FH18" s="52">
        <v>0</v>
      </c>
      <c r="FI18" s="52">
        <v>0</v>
      </c>
      <c r="FJ18" s="52">
        <v>0</v>
      </c>
      <c r="FK18" s="52">
        <v>0</v>
      </c>
      <c r="FL18" s="52">
        <v>0</v>
      </c>
      <c r="FM18" s="52">
        <v>0</v>
      </c>
      <c r="FN18" s="52">
        <v>0</v>
      </c>
      <c r="FO18" s="52">
        <v>0</v>
      </c>
      <c r="FP18" s="52">
        <v>0</v>
      </c>
      <c r="FQ18" s="52">
        <v>0</v>
      </c>
      <c r="FR18" s="52">
        <v>0</v>
      </c>
      <c r="FS18" s="52">
        <v>6.727728990465548E-2</v>
      </c>
      <c r="FT18" s="52">
        <v>0</v>
      </c>
      <c r="FU18" s="52">
        <v>4.5145816955988807E-3</v>
      </c>
      <c r="FV18" s="52">
        <v>4.0469050094765109E-5</v>
      </c>
      <c r="FW18" s="52">
        <v>7.0593747456194856E-3</v>
      </c>
      <c r="FX18" s="52">
        <v>0</v>
      </c>
      <c r="FY18" s="52">
        <v>8.3692609967884503E-3</v>
      </c>
      <c r="FZ18" s="52">
        <v>0</v>
      </c>
      <c r="GA18" s="52">
        <v>3.7792162445999964E-4</v>
      </c>
      <c r="GB18" s="52">
        <v>0</v>
      </c>
      <c r="GC18" s="52">
        <v>0</v>
      </c>
      <c r="GD18" s="52">
        <v>0</v>
      </c>
      <c r="GE18" s="52">
        <v>6.1252464315887743E-5</v>
      </c>
      <c r="GF18" s="52">
        <v>0</v>
      </c>
      <c r="GG18" s="52">
        <v>0</v>
      </c>
      <c r="GH18" s="52">
        <v>0</v>
      </c>
      <c r="GI18" s="52">
        <v>0</v>
      </c>
      <c r="GJ18" s="52">
        <v>0</v>
      </c>
      <c r="GK18" s="52">
        <v>0</v>
      </c>
      <c r="GL18" s="52">
        <v>0</v>
      </c>
      <c r="GM18" s="52">
        <v>0</v>
      </c>
      <c r="GN18" s="52">
        <v>0</v>
      </c>
      <c r="GO18" s="52">
        <v>0</v>
      </c>
      <c r="GP18" s="52">
        <v>0</v>
      </c>
      <c r="GQ18" s="52">
        <v>0</v>
      </c>
      <c r="GR18" s="52">
        <v>1.955384934702912E-5</v>
      </c>
      <c r="GS18" s="52">
        <v>0</v>
      </c>
      <c r="GT18" s="52">
        <v>0</v>
      </c>
      <c r="GU18" s="52">
        <v>0</v>
      </c>
      <c r="GV18" s="52">
        <v>0</v>
      </c>
      <c r="GW18" s="52">
        <v>0</v>
      </c>
      <c r="GX18" s="52">
        <v>0</v>
      </c>
      <c r="GY18" s="52">
        <v>0</v>
      </c>
      <c r="GZ18" s="52">
        <v>0</v>
      </c>
      <c r="HA18" s="52">
        <v>0</v>
      </c>
      <c r="HB18" s="52">
        <v>0</v>
      </c>
      <c r="HC18" s="52">
        <v>0</v>
      </c>
      <c r="HD18" s="52">
        <v>0</v>
      </c>
      <c r="HE18" s="52">
        <v>0</v>
      </c>
      <c r="HF18" s="52">
        <v>0</v>
      </c>
      <c r="HG18" s="52">
        <v>0</v>
      </c>
      <c r="HH18" s="52">
        <v>0</v>
      </c>
      <c r="HI18" s="52">
        <v>0</v>
      </c>
      <c r="HJ18" s="52">
        <v>1.7661547343691183E-5</v>
      </c>
      <c r="HK18" s="52">
        <v>0</v>
      </c>
      <c r="HL18" s="52">
        <v>0</v>
      </c>
      <c r="HM18" s="52">
        <v>0</v>
      </c>
      <c r="HN18" s="52">
        <v>0</v>
      </c>
      <c r="HO18" s="52">
        <v>0</v>
      </c>
      <c r="HP18" s="52">
        <v>0</v>
      </c>
      <c r="HQ18" s="52">
        <v>0</v>
      </c>
      <c r="HR18" s="52">
        <v>0</v>
      </c>
      <c r="HS18" s="52">
        <v>0</v>
      </c>
      <c r="HT18" s="52">
        <v>0</v>
      </c>
      <c r="HU18" s="52">
        <v>0</v>
      </c>
      <c r="HV18" s="52">
        <v>0</v>
      </c>
      <c r="HW18" s="52">
        <v>0</v>
      </c>
      <c r="HX18" s="52">
        <v>0</v>
      </c>
      <c r="HY18" s="52">
        <v>0</v>
      </c>
      <c r="HZ18" s="52">
        <v>4.3435616222209436E-5</v>
      </c>
      <c r="IA18" s="52">
        <v>0</v>
      </c>
      <c r="IB18" s="52">
        <v>0</v>
      </c>
      <c r="IC18" s="52">
        <v>0</v>
      </c>
      <c r="ID18" s="52">
        <v>0</v>
      </c>
      <c r="IE18" s="52">
        <v>0</v>
      </c>
      <c r="IF18" s="52">
        <v>0</v>
      </c>
      <c r="IG18" s="52">
        <v>0</v>
      </c>
      <c r="IH18" s="52">
        <v>0</v>
      </c>
      <c r="II18" s="52">
        <v>0</v>
      </c>
      <c r="IJ18" s="52">
        <v>0</v>
      </c>
      <c r="IK18" s="52">
        <v>0</v>
      </c>
      <c r="IL18" s="52">
        <v>1.729517458302908E-6</v>
      </c>
      <c r="IM18" s="52">
        <v>2.1969230051161747E-5</v>
      </c>
      <c r="IN18" s="52">
        <v>3.5562638614438195E-3</v>
      </c>
      <c r="IO18" s="52">
        <v>3.5806953299937351E-5</v>
      </c>
      <c r="IP18" s="52">
        <v>0</v>
      </c>
      <c r="IQ18" s="52">
        <v>0</v>
      </c>
      <c r="IR18" s="52">
        <v>2.3736373747622143E-5</v>
      </c>
      <c r="IS18" s="52">
        <v>6.1561120040411668E-6</v>
      </c>
      <c r="IT18" s="52">
        <v>0</v>
      </c>
      <c r="IU18" s="52">
        <v>4.5533616985466709E-6</v>
      </c>
      <c r="IV18" s="52">
        <v>0</v>
      </c>
      <c r="IW18" s="52">
        <v>1.514419416452933E-4</v>
      </c>
      <c r="IX18" s="52">
        <v>0</v>
      </c>
      <c r="IY18" s="52">
        <v>2.6761442518337515E-5</v>
      </c>
      <c r="IZ18" s="52">
        <v>3.4551856906237708E-5</v>
      </c>
      <c r="JA18" s="52">
        <v>1.5701891397809069E-3</v>
      </c>
      <c r="JB18" s="52">
        <v>1.2271569413683939E-3</v>
      </c>
      <c r="JC18" s="52">
        <v>0</v>
      </c>
      <c r="JD18" s="52">
        <v>0</v>
      </c>
      <c r="JE18" s="52">
        <v>0</v>
      </c>
      <c r="JF18" s="52">
        <v>0</v>
      </c>
      <c r="JG18" s="52">
        <v>2.9135942934228143E-5</v>
      </c>
      <c r="JH18" s="52">
        <v>0</v>
      </c>
      <c r="JI18" s="52">
        <v>0</v>
      </c>
      <c r="JJ18" s="52">
        <v>2.616570551503675E-5</v>
      </c>
      <c r="JK18" s="52">
        <v>0</v>
      </c>
      <c r="JL18" s="52">
        <v>0</v>
      </c>
      <c r="JM18" s="52">
        <v>0</v>
      </c>
      <c r="JN18" s="52">
        <v>0.20628435990194244</v>
      </c>
      <c r="JO18" s="52">
        <v>6.8858613441896352E-2</v>
      </c>
      <c r="JP18" s="52">
        <v>4.0061315928897882E-2</v>
      </c>
      <c r="JQ18" s="52">
        <v>4.6163314169336981E-3</v>
      </c>
      <c r="JR18" s="52">
        <v>1.1461248753017284E-2</v>
      </c>
      <c r="JS18" s="52">
        <v>0</v>
      </c>
      <c r="JT18" s="52">
        <v>0</v>
      </c>
      <c r="JU18" s="52">
        <v>0</v>
      </c>
      <c r="JV18" s="52">
        <v>0</v>
      </c>
      <c r="JW18" s="52">
        <v>0</v>
      </c>
      <c r="JX18" s="52">
        <v>0</v>
      </c>
      <c r="JY18" s="52">
        <v>2.119290746155248E-4</v>
      </c>
      <c r="JZ18" s="52">
        <v>0</v>
      </c>
      <c r="KA18" s="52">
        <v>0</v>
      </c>
      <c r="KB18" s="52">
        <v>0</v>
      </c>
      <c r="KC18" s="52">
        <v>0</v>
      </c>
      <c r="KD18" s="52">
        <v>0</v>
      </c>
      <c r="KE18" s="52">
        <v>0</v>
      </c>
      <c r="KF18" s="52">
        <v>0</v>
      </c>
      <c r="KG18" s="52">
        <v>0</v>
      </c>
      <c r="KH18" s="52">
        <v>0</v>
      </c>
      <c r="KI18" s="52">
        <v>0</v>
      </c>
      <c r="KJ18" s="52">
        <v>0</v>
      </c>
      <c r="KK18" s="52">
        <v>0</v>
      </c>
      <c r="KL18" s="52">
        <v>0</v>
      </c>
      <c r="KM18" s="52">
        <v>0</v>
      </c>
      <c r="KN18" s="52">
        <v>0</v>
      </c>
      <c r="KO18" s="52">
        <v>8.7998196379323342E-6</v>
      </c>
      <c r="KP18" s="52">
        <v>0</v>
      </c>
      <c r="KQ18" s="52">
        <v>0</v>
      </c>
      <c r="KR18" s="52">
        <v>0</v>
      </c>
      <c r="KS18" s="52">
        <v>0</v>
      </c>
      <c r="KT18" s="52">
        <v>0</v>
      </c>
      <c r="KU18" s="52">
        <v>0</v>
      </c>
      <c r="KV18" s="52">
        <v>0</v>
      </c>
      <c r="KW18" s="52">
        <v>0</v>
      </c>
      <c r="KX18" s="52">
        <v>0</v>
      </c>
      <c r="KY18" s="52">
        <v>0</v>
      </c>
      <c r="KZ18" s="52">
        <v>0</v>
      </c>
    </row>
    <row r="19" spans="1:312" x14ac:dyDescent="0.2">
      <c r="A19" s="89">
        <v>1.0952770000000001</v>
      </c>
      <c r="B19" s="41" t="s">
        <v>919</v>
      </c>
      <c r="C19" s="51" t="s">
        <v>77</v>
      </c>
      <c r="D19" s="52">
        <v>0</v>
      </c>
      <c r="E19" s="52">
        <v>0</v>
      </c>
      <c r="F19" s="52">
        <v>0</v>
      </c>
      <c r="G19" s="52">
        <v>0</v>
      </c>
      <c r="H19" s="52">
        <v>0</v>
      </c>
      <c r="I19" s="52">
        <v>4.2281965635537697E-3</v>
      </c>
      <c r="J19" s="52">
        <v>0</v>
      </c>
      <c r="K19" s="52">
        <v>0</v>
      </c>
      <c r="L19" s="52">
        <v>0</v>
      </c>
      <c r="M19" s="52">
        <v>2.1131248921479922E-4</v>
      </c>
      <c r="N19" s="52">
        <v>3.8113817071922573E-6</v>
      </c>
      <c r="O19" s="52">
        <v>0</v>
      </c>
      <c r="P19" s="52">
        <v>1.3367495965782032E-3</v>
      </c>
      <c r="Q19" s="52">
        <v>0</v>
      </c>
      <c r="R19" s="52">
        <v>2.2870620484092028E-4</v>
      </c>
      <c r="S19" s="52">
        <v>4.0996293663847468E-3</v>
      </c>
      <c r="T19" s="52">
        <v>4.673097924192729E-2</v>
      </c>
      <c r="U19" s="52">
        <v>1.8812506063073508E-3</v>
      </c>
      <c r="V19" s="52">
        <v>3.4338583217111103E-4</v>
      </c>
      <c r="W19" s="52">
        <v>0</v>
      </c>
      <c r="X19" s="52">
        <v>8.4090040015712467E-5</v>
      </c>
      <c r="Y19" s="52">
        <v>1.9418655976908186E-3</v>
      </c>
      <c r="Z19" s="52">
        <v>4.4963398361552353E-5</v>
      </c>
      <c r="AA19" s="52">
        <v>7.9135466472865686E-4</v>
      </c>
      <c r="AB19" s="52">
        <v>0</v>
      </c>
      <c r="AC19" s="52">
        <v>3.4693025025254467E-5</v>
      </c>
      <c r="AD19" s="52">
        <v>4.2025267945329785E-4</v>
      </c>
      <c r="AE19" s="52">
        <v>4.6227107981159618E-4</v>
      </c>
      <c r="AF19" s="52">
        <v>1.2638419705710026E-3</v>
      </c>
      <c r="AG19" s="52">
        <v>4.4900142165569916E-3</v>
      </c>
      <c r="AH19" s="52">
        <v>0</v>
      </c>
      <c r="AI19" s="52">
        <v>2.778083195287591E-3</v>
      </c>
      <c r="AJ19" s="52">
        <v>1.1576925412897583E-2</v>
      </c>
      <c r="AK19" s="52">
        <v>2.65154689577808E-3</v>
      </c>
      <c r="AL19" s="52">
        <v>1.1932438167253005E-2</v>
      </c>
      <c r="AM19" s="52">
        <v>7.6313646951530175E-3</v>
      </c>
      <c r="AN19" s="52">
        <v>3.2713777892457233E-3</v>
      </c>
      <c r="AO19" s="52">
        <v>6.8703561060090212E-3</v>
      </c>
      <c r="AP19" s="52">
        <v>1.2168666701845618E-2</v>
      </c>
      <c r="AQ19" s="52">
        <v>6.5100981864496865E-2</v>
      </c>
      <c r="AR19" s="52">
        <v>2.4941457204914969E-3</v>
      </c>
      <c r="AS19" s="52">
        <v>0</v>
      </c>
      <c r="AT19" s="52">
        <v>2.4757143316147162E-4</v>
      </c>
      <c r="AU19" s="52">
        <v>4.6148002895130112E-5</v>
      </c>
      <c r="AV19" s="52">
        <v>5.561537121834487E-5</v>
      </c>
      <c r="AW19" s="52">
        <v>0</v>
      </c>
      <c r="AX19" s="52">
        <v>0</v>
      </c>
      <c r="AY19" s="52">
        <v>0</v>
      </c>
      <c r="AZ19" s="52">
        <v>1.0381745599295936E-4</v>
      </c>
      <c r="BA19" s="52">
        <v>0</v>
      </c>
      <c r="BB19" s="52">
        <v>9.2976103604403633E-4</v>
      </c>
      <c r="BC19" s="52">
        <v>3.8231632002953271E-2</v>
      </c>
      <c r="BD19" s="52">
        <v>1.3708978966036112E-2</v>
      </c>
      <c r="BE19" s="52">
        <v>0</v>
      </c>
      <c r="BF19" s="52">
        <v>7.2157684749258471E-4</v>
      </c>
      <c r="BG19" s="52">
        <v>6.0455751082647479E-4</v>
      </c>
      <c r="BH19" s="52">
        <v>0.18585686333625648</v>
      </c>
      <c r="BI19" s="52">
        <v>1.0013961455386617E-2</v>
      </c>
      <c r="BJ19" s="52">
        <v>3.4267547108295535E-2</v>
      </c>
      <c r="BK19" s="52">
        <v>9.4562706108936728E-4</v>
      </c>
      <c r="BL19" s="52">
        <v>8.0137842905416139E-4</v>
      </c>
      <c r="BM19" s="52">
        <v>7.8425861976779982E-4</v>
      </c>
      <c r="BN19" s="52">
        <v>3.4562727980019407E-2</v>
      </c>
      <c r="BO19" s="52">
        <v>8.2511381029863953E-3</v>
      </c>
      <c r="BP19" s="52">
        <v>3.4048110912027885E-4</v>
      </c>
      <c r="BQ19" s="52">
        <v>0</v>
      </c>
      <c r="BR19" s="52">
        <v>0</v>
      </c>
      <c r="BS19" s="52">
        <v>0</v>
      </c>
      <c r="BT19" s="52">
        <v>0</v>
      </c>
      <c r="BU19" s="52">
        <v>0</v>
      </c>
      <c r="BV19" s="52">
        <v>5.6421691315361701E-5</v>
      </c>
      <c r="BW19" s="52">
        <v>0</v>
      </c>
      <c r="BX19" s="52">
        <v>0</v>
      </c>
      <c r="BY19" s="52">
        <v>0</v>
      </c>
      <c r="BZ19" s="52">
        <v>0</v>
      </c>
      <c r="CA19" s="52">
        <v>4.0833355068204758E-4</v>
      </c>
      <c r="CB19" s="52">
        <v>0</v>
      </c>
      <c r="CC19" s="52">
        <v>0</v>
      </c>
      <c r="CD19" s="52">
        <v>7.9048010880356718E-6</v>
      </c>
      <c r="CE19" s="52">
        <v>6.2011071504441433E-5</v>
      </c>
      <c r="CF19" s="52">
        <v>0</v>
      </c>
      <c r="CG19" s="52">
        <v>1.0686283362985182E-4</v>
      </c>
      <c r="CH19" s="52">
        <v>5.3768242894372612E-3</v>
      </c>
      <c r="CI19" s="52">
        <v>2.2855994532613991E-4</v>
      </c>
      <c r="CJ19" s="52">
        <v>2.1412503654597518E-5</v>
      </c>
      <c r="CK19" s="52">
        <v>0</v>
      </c>
      <c r="CL19" s="52">
        <v>9.6438456981601175E-4</v>
      </c>
      <c r="CM19" s="52">
        <v>1.9127992082667366E-2</v>
      </c>
      <c r="CN19" s="52">
        <v>0</v>
      </c>
      <c r="CO19" s="52">
        <v>8.2788222492162552E-3</v>
      </c>
      <c r="CP19" s="52">
        <v>5.0292414761356746E-3</v>
      </c>
      <c r="CQ19" s="52">
        <v>1.9667276403765162E-4</v>
      </c>
      <c r="CR19" s="52">
        <v>2.2382801447639256E-2</v>
      </c>
      <c r="CS19" s="52">
        <v>5.9518935884799208E-3</v>
      </c>
      <c r="CT19" s="52">
        <v>9.8928853505990486E-4</v>
      </c>
      <c r="CU19" s="52">
        <v>7.5751016568210608E-2</v>
      </c>
      <c r="CV19" s="52">
        <v>2.373351341107419E-2</v>
      </c>
      <c r="CW19" s="52">
        <v>4.5740161726560955E-5</v>
      </c>
      <c r="CX19" s="52">
        <v>0</v>
      </c>
      <c r="CY19" s="52">
        <v>3.9117095225000686E-4</v>
      </c>
      <c r="CZ19" s="52">
        <v>0</v>
      </c>
      <c r="DA19" s="52">
        <v>1.6296798569684277E-2</v>
      </c>
      <c r="DB19" s="52">
        <v>6.8237858594526911E-3</v>
      </c>
      <c r="DC19" s="52">
        <v>1.0419542958167373E-3</v>
      </c>
      <c r="DD19" s="52">
        <v>1.8704503634347646E-3</v>
      </c>
      <c r="DE19" s="52">
        <v>0</v>
      </c>
      <c r="DF19" s="52">
        <v>1.3746744026218603E-4</v>
      </c>
      <c r="DG19" s="52">
        <v>1.3695910659350524E-4</v>
      </c>
      <c r="DH19" s="52">
        <v>1.2651731318433095E-2</v>
      </c>
      <c r="DI19" s="52">
        <v>4.9505531267666494E-4</v>
      </c>
      <c r="DJ19" s="52">
        <v>7.2253066380654368E-4</v>
      </c>
      <c r="DK19" s="52">
        <v>4.3315896039913593E-4</v>
      </c>
      <c r="DL19" s="52">
        <v>0</v>
      </c>
      <c r="DM19" s="52">
        <v>0</v>
      </c>
      <c r="DN19" s="52">
        <v>3.9559869159549023E-4</v>
      </c>
      <c r="DO19" s="52">
        <v>0</v>
      </c>
      <c r="DP19" s="52">
        <v>4.5376475717733071E-4</v>
      </c>
      <c r="DQ19" s="52">
        <v>4.7813407135549602E-4</v>
      </c>
      <c r="DR19" s="52">
        <v>0</v>
      </c>
      <c r="DS19" s="52">
        <v>0</v>
      </c>
      <c r="DT19" s="52">
        <v>3.4920868417050611E-4</v>
      </c>
      <c r="DU19" s="52">
        <v>4.1613367625659342E-2</v>
      </c>
      <c r="DV19" s="52">
        <v>6.2603947049620339E-3</v>
      </c>
      <c r="DW19" s="52">
        <v>2.0735321591996148E-2</v>
      </c>
      <c r="DX19" s="52">
        <v>3.7633400487809117E-2</v>
      </c>
      <c r="DY19" s="52">
        <v>9.6992595442942885E-3</v>
      </c>
      <c r="DZ19" s="52">
        <v>0</v>
      </c>
      <c r="EA19" s="52">
        <v>6.293672683552274E-5</v>
      </c>
      <c r="EB19" s="52">
        <v>7.5031543391177449E-3</v>
      </c>
      <c r="EC19" s="52">
        <v>6.2919366221318015E-3</v>
      </c>
      <c r="ED19" s="52">
        <v>6.8973610469047334E-4</v>
      </c>
      <c r="EE19" s="52">
        <v>8.4983239445514842E-3</v>
      </c>
      <c r="EF19" s="52">
        <v>3.7394450531817837E-3</v>
      </c>
      <c r="EG19" s="52">
        <v>3.1136716171879975E-3</v>
      </c>
      <c r="EH19" s="52">
        <v>4.0322393599655877E-3</v>
      </c>
      <c r="EI19" s="52">
        <v>3.6644529458304863E-3</v>
      </c>
      <c r="EJ19" s="52">
        <v>3.7994031395812895E-3</v>
      </c>
      <c r="EK19" s="52">
        <v>0</v>
      </c>
      <c r="EL19" s="52">
        <v>0</v>
      </c>
      <c r="EM19" s="52">
        <v>0</v>
      </c>
      <c r="EN19" s="52">
        <v>0</v>
      </c>
      <c r="EO19" s="52">
        <v>0</v>
      </c>
      <c r="EP19" s="52">
        <v>2.8460054292862458E-5</v>
      </c>
      <c r="EQ19" s="52">
        <v>0</v>
      </c>
      <c r="ER19" s="52">
        <v>0</v>
      </c>
      <c r="ES19" s="52">
        <v>0</v>
      </c>
      <c r="ET19" s="52">
        <v>0</v>
      </c>
      <c r="EU19" s="52">
        <v>0</v>
      </c>
      <c r="EV19" s="52">
        <v>0</v>
      </c>
      <c r="EW19" s="52">
        <v>0</v>
      </c>
      <c r="EX19" s="52">
        <v>2.4852573597194355E-3</v>
      </c>
      <c r="EY19" s="52">
        <v>6.8586750961684498E-4</v>
      </c>
      <c r="EZ19" s="52">
        <v>1.3541576388664208E-2</v>
      </c>
      <c r="FA19" s="52">
        <v>0</v>
      </c>
      <c r="FB19" s="52">
        <v>0</v>
      </c>
      <c r="FC19" s="52">
        <v>0</v>
      </c>
      <c r="FD19" s="52">
        <v>0</v>
      </c>
      <c r="FE19" s="52">
        <v>1.4179003885494154E-3</v>
      </c>
      <c r="FF19" s="52">
        <v>5.3494469013637695E-4</v>
      </c>
      <c r="FG19" s="52">
        <v>0</v>
      </c>
      <c r="FH19" s="52">
        <v>0</v>
      </c>
      <c r="FI19" s="52">
        <v>2.7455176668315442E-2</v>
      </c>
      <c r="FJ19" s="52">
        <v>8.7785241306537459E-3</v>
      </c>
      <c r="FK19" s="52">
        <v>0</v>
      </c>
      <c r="FL19" s="52">
        <v>1.3424858597514053E-2</v>
      </c>
      <c r="FM19" s="52">
        <v>3.3657351573516026E-3</v>
      </c>
      <c r="FN19" s="52">
        <v>0</v>
      </c>
      <c r="FO19" s="52">
        <v>7.9760698668351556E-4</v>
      </c>
      <c r="FP19" s="52">
        <v>0</v>
      </c>
      <c r="FQ19" s="52">
        <v>0</v>
      </c>
      <c r="FR19" s="52">
        <v>0</v>
      </c>
      <c r="FS19" s="52">
        <v>0</v>
      </c>
      <c r="FT19" s="52">
        <v>2.1541806165818481E-5</v>
      </c>
      <c r="FU19" s="52">
        <v>8.6022096813264231E-6</v>
      </c>
      <c r="FV19" s="52">
        <v>0</v>
      </c>
      <c r="FW19" s="52">
        <v>0</v>
      </c>
      <c r="FX19" s="52">
        <v>0</v>
      </c>
      <c r="FY19" s="52">
        <v>5.5683755496383608E-4</v>
      </c>
      <c r="FZ19" s="52">
        <v>5.6761005245874697E-3</v>
      </c>
      <c r="GA19" s="52">
        <v>6.1649784548782063E-4</v>
      </c>
      <c r="GB19" s="52">
        <v>0</v>
      </c>
      <c r="GC19" s="52">
        <v>5.3839077115027095E-3</v>
      </c>
      <c r="GD19" s="52">
        <v>0</v>
      </c>
      <c r="GE19" s="52">
        <v>0</v>
      </c>
      <c r="GF19" s="52">
        <v>1.7201328934155328E-3</v>
      </c>
      <c r="GG19" s="52">
        <v>1.1382869936091493E-2</v>
      </c>
      <c r="GH19" s="52">
        <v>2.9555698357276285E-3</v>
      </c>
      <c r="GI19" s="52">
        <v>8.6413417726611073E-3</v>
      </c>
      <c r="GJ19" s="52">
        <v>1.1652319441121523E-2</v>
      </c>
      <c r="GK19" s="52">
        <v>6.2668848555717162E-3</v>
      </c>
      <c r="GL19" s="52">
        <v>9.3748060426472444E-5</v>
      </c>
      <c r="GM19" s="52">
        <v>7.4188404965961003E-4</v>
      </c>
      <c r="GN19" s="52">
        <v>1.8455357553793939E-4</v>
      </c>
      <c r="GO19" s="52">
        <v>0</v>
      </c>
      <c r="GP19" s="52">
        <v>0</v>
      </c>
      <c r="GQ19" s="52">
        <v>0</v>
      </c>
      <c r="GR19" s="52">
        <v>0</v>
      </c>
      <c r="GS19" s="52">
        <v>0</v>
      </c>
      <c r="GT19" s="52">
        <v>0</v>
      </c>
      <c r="GU19" s="52">
        <v>2.2393621771956421E-4</v>
      </c>
      <c r="GV19" s="52">
        <v>0</v>
      </c>
      <c r="GW19" s="52">
        <v>0</v>
      </c>
      <c r="GX19" s="52">
        <v>0</v>
      </c>
      <c r="GY19" s="52">
        <v>0</v>
      </c>
      <c r="GZ19" s="52">
        <v>4.6424338823097903E-4</v>
      </c>
      <c r="HA19" s="52">
        <v>0</v>
      </c>
      <c r="HB19" s="52">
        <v>1.171978780014582E-5</v>
      </c>
      <c r="HC19" s="52">
        <v>0</v>
      </c>
      <c r="HD19" s="52">
        <v>0</v>
      </c>
      <c r="HE19" s="52">
        <v>1.6720484194661111E-3</v>
      </c>
      <c r="HF19" s="52">
        <v>1.4772585071338162E-3</v>
      </c>
      <c r="HG19" s="52">
        <v>1.8169796745389846E-3</v>
      </c>
      <c r="HH19" s="52">
        <v>5.0676178190730908E-4</v>
      </c>
      <c r="HI19" s="52">
        <v>1.0571322658261994E-4</v>
      </c>
      <c r="HJ19" s="52">
        <v>0</v>
      </c>
      <c r="HK19" s="52">
        <v>2.4198487298092079E-3</v>
      </c>
      <c r="HL19" s="52">
        <v>0</v>
      </c>
      <c r="HM19" s="52">
        <v>0</v>
      </c>
      <c r="HN19" s="52">
        <v>3.4759726537430475E-3</v>
      </c>
      <c r="HO19" s="52">
        <v>5.2545275834823451E-3</v>
      </c>
      <c r="HP19" s="52">
        <v>1.9928485923038524E-3</v>
      </c>
      <c r="HQ19" s="52">
        <v>3.0172062213582201E-3</v>
      </c>
      <c r="HR19" s="52">
        <v>3.374835174185855E-5</v>
      </c>
      <c r="HS19" s="52">
        <v>8.5576897584576742E-5</v>
      </c>
      <c r="HT19" s="52">
        <v>1.4740651571752018E-2</v>
      </c>
      <c r="HU19" s="52">
        <v>1.8944394572724324E-5</v>
      </c>
      <c r="HV19" s="52">
        <v>1.3623871313810791E-2</v>
      </c>
      <c r="HW19" s="52">
        <v>0</v>
      </c>
      <c r="HX19" s="52">
        <v>0</v>
      </c>
      <c r="HY19" s="52">
        <v>1.0174126424069914E-3</v>
      </c>
      <c r="HZ19" s="52">
        <v>0</v>
      </c>
      <c r="IA19" s="52">
        <v>0</v>
      </c>
      <c r="IB19" s="52">
        <v>0</v>
      </c>
      <c r="IC19" s="52">
        <v>1.4486019593590782E-2</v>
      </c>
      <c r="ID19" s="52">
        <v>8.1303402375476029E-3</v>
      </c>
      <c r="IE19" s="52">
        <v>2.9681501732897388E-2</v>
      </c>
      <c r="IF19" s="52">
        <v>1.2360943278212601E-2</v>
      </c>
      <c r="IG19" s="52">
        <v>1.0440330268041849E-2</v>
      </c>
      <c r="IH19" s="52">
        <v>1.3907988081472653E-2</v>
      </c>
      <c r="II19" s="52">
        <v>0</v>
      </c>
      <c r="IJ19" s="52">
        <v>0</v>
      </c>
      <c r="IK19" s="52">
        <v>1.3952474986000555E-4</v>
      </c>
      <c r="IL19" s="52">
        <v>0</v>
      </c>
      <c r="IM19" s="52">
        <v>0</v>
      </c>
      <c r="IN19" s="52">
        <v>1.6653138473605546E-3</v>
      </c>
      <c r="IO19" s="52">
        <v>0</v>
      </c>
      <c r="IP19" s="52">
        <v>0</v>
      </c>
      <c r="IQ19" s="52">
        <v>0</v>
      </c>
      <c r="IR19" s="52">
        <v>0</v>
      </c>
      <c r="IS19" s="52">
        <v>0</v>
      </c>
      <c r="IT19" s="52">
        <v>0</v>
      </c>
      <c r="IU19" s="52">
        <v>0</v>
      </c>
      <c r="IV19" s="52">
        <v>0</v>
      </c>
      <c r="IW19" s="52">
        <v>0</v>
      </c>
      <c r="IX19" s="52">
        <v>0</v>
      </c>
      <c r="IY19" s="52">
        <v>0</v>
      </c>
      <c r="IZ19" s="52">
        <v>0</v>
      </c>
      <c r="JA19" s="52">
        <v>6.9357793553886666E-4</v>
      </c>
      <c r="JB19" s="52">
        <v>0</v>
      </c>
      <c r="JC19" s="52">
        <v>6.8765350199505201E-5</v>
      </c>
      <c r="JD19" s="52">
        <v>8.7772776294366868E-6</v>
      </c>
      <c r="JE19" s="52">
        <v>0</v>
      </c>
      <c r="JF19" s="52">
        <v>0</v>
      </c>
      <c r="JG19" s="52">
        <v>1.8381425143843024E-4</v>
      </c>
      <c r="JH19" s="52">
        <v>2.5898577985174098E-3</v>
      </c>
      <c r="JI19" s="52">
        <v>0</v>
      </c>
      <c r="JJ19" s="52">
        <v>0</v>
      </c>
      <c r="JK19" s="52">
        <v>6.1474019606324042E-4</v>
      </c>
      <c r="JL19" s="52">
        <v>0</v>
      </c>
      <c r="JM19" s="52">
        <v>0</v>
      </c>
      <c r="JN19" s="52">
        <v>1.3232762616196151E-4</v>
      </c>
      <c r="JO19" s="52">
        <v>0</v>
      </c>
      <c r="JP19" s="52">
        <v>4.3849007434376397E-5</v>
      </c>
      <c r="JQ19" s="52">
        <v>1.037488561437402E-4</v>
      </c>
      <c r="JR19" s="52">
        <v>1.7613633171868267E-3</v>
      </c>
      <c r="JS19" s="52">
        <v>0</v>
      </c>
      <c r="JT19" s="52">
        <v>0</v>
      </c>
      <c r="JU19" s="52">
        <v>1.2249637659279559E-4</v>
      </c>
      <c r="JV19" s="52">
        <v>8.0720035359978562E-5</v>
      </c>
      <c r="JW19" s="52">
        <v>3.8947966511661278E-3</v>
      </c>
      <c r="JX19" s="52">
        <v>6.2552703000904491E-4</v>
      </c>
      <c r="JY19" s="52">
        <v>5.9426989731542999E-3</v>
      </c>
      <c r="JZ19" s="52">
        <v>1.7195771389027505E-3</v>
      </c>
      <c r="KA19" s="52">
        <v>2.9392009402094514E-3</v>
      </c>
      <c r="KB19" s="52">
        <v>3.5718771895566674E-3</v>
      </c>
      <c r="KC19" s="52">
        <v>3.4325435445080169E-4</v>
      </c>
      <c r="KD19" s="52">
        <v>5.4707453771121791E-3</v>
      </c>
      <c r="KE19" s="52">
        <v>1.3478606892874141E-5</v>
      </c>
      <c r="KF19" s="52">
        <v>1.0672380436164148E-3</v>
      </c>
      <c r="KG19" s="52">
        <v>0</v>
      </c>
      <c r="KH19" s="52">
        <v>1.5229013035055416E-2</v>
      </c>
      <c r="KI19" s="52">
        <v>1.1319390935732432E-4</v>
      </c>
      <c r="KJ19" s="52">
        <v>1.0803732142385001E-2</v>
      </c>
      <c r="KK19" s="52">
        <v>1.8263453763695166E-3</v>
      </c>
      <c r="KL19" s="52">
        <v>3.6002052846916905E-5</v>
      </c>
      <c r="KM19" s="52">
        <v>1.4238218717510262E-3</v>
      </c>
      <c r="KN19" s="52">
        <v>7.5861988622921494E-5</v>
      </c>
      <c r="KO19" s="52">
        <v>7.7189486408978103E-3</v>
      </c>
      <c r="KP19" s="52">
        <v>1.1592796044833339E-2</v>
      </c>
      <c r="KQ19" s="52">
        <v>4.7720142243658296E-4</v>
      </c>
      <c r="KR19" s="52">
        <v>8.2192848505660606E-5</v>
      </c>
      <c r="KS19" s="52">
        <v>1.3775741128550561E-4</v>
      </c>
      <c r="KT19" s="52">
        <v>3.4120324813663241E-3</v>
      </c>
      <c r="KU19" s="52">
        <v>1.5674941521753036E-3</v>
      </c>
      <c r="KV19" s="52">
        <v>0</v>
      </c>
      <c r="KW19" s="52">
        <v>9.2348752817869779E-4</v>
      </c>
      <c r="KX19" s="52">
        <v>0</v>
      </c>
      <c r="KY19" s="52">
        <v>2.1070328957453798E-3</v>
      </c>
      <c r="KZ19" s="52">
        <v>0</v>
      </c>
    </row>
    <row r="20" spans="1:312" x14ac:dyDescent="0.2">
      <c r="A20" s="89">
        <v>1.0182880000000001</v>
      </c>
      <c r="B20" s="41" t="s">
        <v>918</v>
      </c>
      <c r="C20" s="51" t="s">
        <v>132</v>
      </c>
      <c r="D20" s="52">
        <v>0</v>
      </c>
      <c r="E20" s="52">
        <v>0</v>
      </c>
      <c r="F20" s="52">
        <v>0</v>
      </c>
      <c r="G20" s="52">
        <v>0</v>
      </c>
      <c r="H20" s="52">
        <v>0</v>
      </c>
      <c r="I20" s="52">
        <v>0</v>
      </c>
      <c r="J20" s="52">
        <v>0</v>
      </c>
      <c r="K20" s="52">
        <v>0</v>
      </c>
      <c r="L20" s="52">
        <v>0</v>
      </c>
      <c r="M20" s="52">
        <v>0</v>
      </c>
      <c r="N20" s="52">
        <v>1.5336895568325009E-4</v>
      </c>
      <c r="O20" s="52">
        <v>0</v>
      </c>
      <c r="P20" s="52">
        <v>0</v>
      </c>
      <c r="Q20" s="52">
        <v>0</v>
      </c>
      <c r="R20" s="52">
        <v>1.7888159346689505E-5</v>
      </c>
      <c r="S20" s="52">
        <v>0</v>
      </c>
      <c r="T20" s="52">
        <v>0</v>
      </c>
      <c r="U20" s="52">
        <v>0</v>
      </c>
      <c r="V20" s="52">
        <v>0</v>
      </c>
      <c r="W20" s="52">
        <v>0</v>
      </c>
      <c r="X20" s="52">
        <v>0</v>
      </c>
      <c r="Y20" s="52">
        <v>0</v>
      </c>
      <c r="Z20" s="52">
        <v>0</v>
      </c>
      <c r="AA20" s="52">
        <v>0</v>
      </c>
      <c r="AB20" s="52">
        <v>0</v>
      </c>
      <c r="AC20" s="52">
        <v>0</v>
      </c>
      <c r="AD20" s="52">
        <v>0</v>
      </c>
      <c r="AE20" s="52">
        <v>0</v>
      </c>
      <c r="AF20" s="52">
        <v>1.6703939784217304E-4</v>
      </c>
      <c r="AG20" s="52">
        <v>0</v>
      </c>
      <c r="AH20" s="52">
        <v>0</v>
      </c>
      <c r="AI20" s="52">
        <v>0</v>
      </c>
      <c r="AJ20" s="52">
        <v>0</v>
      </c>
      <c r="AK20" s="52">
        <v>0</v>
      </c>
      <c r="AL20" s="52">
        <v>0</v>
      </c>
      <c r="AM20" s="52">
        <v>0</v>
      </c>
      <c r="AN20" s="52">
        <v>0</v>
      </c>
      <c r="AO20" s="52">
        <v>0</v>
      </c>
      <c r="AP20" s="52">
        <v>0</v>
      </c>
      <c r="AQ20" s="52">
        <v>0</v>
      </c>
      <c r="AR20" s="52">
        <v>0</v>
      </c>
      <c r="AS20" s="52">
        <v>0</v>
      </c>
      <c r="AT20" s="52">
        <v>0</v>
      </c>
      <c r="AU20" s="52">
        <v>0</v>
      </c>
      <c r="AV20" s="52">
        <v>6.7868061519519955E-6</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5.5090089370274808E-5</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2">
        <v>0</v>
      </c>
      <c r="EN20" s="52">
        <v>0</v>
      </c>
      <c r="EO20" s="52">
        <v>0</v>
      </c>
      <c r="EP20" s="52">
        <v>0</v>
      </c>
      <c r="EQ20" s="52">
        <v>0</v>
      </c>
      <c r="ER20" s="52">
        <v>0</v>
      </c>
      <c r="ES20" s="52">
        <v>0</v>
      </c>
      <c r="ET20" s="52">
        <v>0</v>
      </c>
      <c r="EU20" s="52">
        <v>0</v>
      </c>
      <c r="EV20" s="52">
        <v>0</v>
      </c>
      <c r="EW20" s="52">
        <v>0</v>
      </c>
      <c r="EX20" s="52">
        <v>0</v>
      </c>
      <c r="EY20" s="52">
        <v>0</v>
      </c>
      <c r="EZ20" s="52">
        <v>0</v>
      </c>
      <c r="FA20" s="52">
        <v>0</v>
      </c>
      <c r="FB20" s="52">
        <v>0</v>
      </c>
      <c r="FC20" s="52">
        <v>0</v>
      </c>
      <c r="FD20" s="52">
        <v>0</v>
      </c>
      <c r="FE20" s="52">
        <v>0</v>
      </c>
      <c r="FF20" s="52">
        <v>0</v>
      </c>
      <c r="FG20" s="52">
        <v>0</v>
      </c>
      <c r="FH20" s="52">
        <v>0</v>
      </c>
      <c r="FI20" s="52">
        <v>0</v>
      </c>
      <c r="FJ20" s="52">
        <v>4.9502187019144993E-4</v>
      </c>
      <c r="FK20" s="52">
        <v>0</v>
      </c>
      <c r="FL20" s="52">
        <v>0</v>
      </c>
      <c r="FM20" s="52">
        <v>0</v>
      </c>
      <c r="FN20" s="52">
        <v>0</v>
      </c>
      <c r="FO20" s="52">
        <v>0</v>
      </c>
      <c r="FP20" s="52">
        <v>0</v>
      </c>
      <c r="FQ20" s="52">
        <v>0</v>
      </c>
      <c r="FR20" s="52">
        <v>0</v>
      </c>
      <c r="FS20" s="52">
        <v>1.334090007624607E-4</v>
      </c>
      <c r="FT20" s="52">
        <v>0</v>
      </c>
      <c r="FU20" s="52">
        <v>0</v>
      </c>
      <c r="FV20" s="52">
        <v>0</v>
      </c>
      <c r="FW20" s="52">
        <v>0</v>
      </c>
      <c r="FX20" s="52">
        <v>0</v>
      </c>
      <c r="FY20" s="52">
        <v>4.9198498832146161E-5</v>
      </c>
      <c r="FZ20" s="52">
        <v>0</v>
      </c>
      <c r="GA20" s="52">
        <v>0</v>
      </c>
      <c r="GB20" s="52">
        <v>0</v>
      </c>
      <c r="GC20" s="52">
        <v>0</v>
      </c>
      <c r="GD20" s="52">
        <v>0</v>
      </c>
      <c r="GE20" s="52">
        <v>0</v>
      </c>
      <c r="GF20" s="52">
        <v>0</v>
      </c>
      <c r="GG20" s="52">
        <v>0</v>
      </c>
      <c r="GH20" s="52">
        <v>0</v>
      </c>
      <c r="GI20" s="52">
        <v>0</v>
      </c>
      <c r="GJ20" s="52">
        <v>0</v>
      </c>
      <c r="GK20" s="52">
        <v>0</v>
      </c>
      <c r="GL20" s="52">
        <v>0</v>
      </c>
      <c r="GM20" s="52">
        <v>0</v>
      </c>
      <c r="GN20" s="52">
        <v>0</v>
      </c>
      <c r="GO20" s="52">
        <v>0</v>
      </c>
      <c r="GP20" s="52">
        <v>0</v>
      </c>
      <c r="GQ20" s="52">
        <v>0</v>
      </c>
      <c r="GR20" s="52">
        <v>0</v>
      </c>
      <c r="GS20" s="52">
        <v>0</v>
      </c>
      <c r="GT20" s="52">
        <v>0</v>
      </c>
      <c r="GU20" s="52">
        <v>0</v>
      </c>
      <c r="GV20" s="52">
        <v>0</v>
      </c>
      <c r="GW20" s="52">
        <v>0</v>
      </c>
      <c r="GX20" s="52">
        <v>0</v>
      </c>
      <c r="GY20" s="52">
        <v>0</v>
      </c>
      <c r="GZ20" s="52">
        <v>0</v>
      </c>
      <c r="HA20" s="52">
        <v>0</v>
      </c>
      <c r="HB20" s="52">
        <v>0</v>
      </c>
      <c r="HC20" s="52">
        <v>0</v>
      </c>
      <c r="HD20" s="52">
        <v>0</v>
      </c>
      <c r="HE20" s="52">
        <v>0</v>
      </c>
      <c r="HF20" s="52">
        <v>0</v>
      </c>
      <c r="HG20" s="52">
        <v>0</v>
      </c>
      <c r="HH20" s="52">
        <v>0</v>
      </c>
      <c r="HI20" s="52">
        <v>0</v>
      </c>
      <c r="HJ20" s="52">
        <v>0</v>
      </c>
      <c r="HK20" s="52">
        <v>0</v>
      </c>
      <c r="HL20" s="52">
        <v>0</v>
      </c>
      <c r="HM20" s="52">
        <v>0</v>
      </c>
      <c r="HN20" s="52">
        <v>0</v>
      </c>
      <c r="HO20" s="52">
        <v>0</v>
      </c>
      <c r="HP20" s="52">
        <v>0</v>
      </c>
      <c r="HQ20" s="52">
        <v>0</v>
      </c>
      <c r="HR20" s="52">
        <v>0</v>
      </c>
      <c r="HS20" s="52">
        <v>0</v>
      </c>
      <c r="HT20" s="52">
        <v>0</v>
      </c>
      <c r="HU20" s="52">
        <v>0</v>
      </c>
      <c r="HV20" s="52">
        <v>0</v>
      </c>
      <c r="HW20" s="52">
        <v>3.3726215968410243E-4</v>
      </c>
      <c r="HX20" s="52">
        <v>0</v>
      </c>
      <c r="HY20" s="52">
        <v>0</v>
      </c>
      <c r="HZ20" s="52">
        <v>0</v>
      </c>
      <c r="IA20" s="52">
        <v>0</v>
      </c>
      <c r="IB20" s="52">
        <v>0</v>
      </c>
      <c r="IC20" s="52">
        <v>0</v>
      </c>
      <c r="ID20" s="52">
        <v>0</v>
      </c>
      <c r="IE20" s="52">
        <v>0</v>
      </c>
      <c r="IF20" s="52">
        <v>0</v>
      </c>
      <c r="IG20" s="52">
        <v>0</v>
      </c>
      <c r="IH20" s="52">
        <v>0</v>
      </c>
      <c r="II20" s="52">
        <v>0</v>
      </c>
      <c r="IJ20" s="52">
        <v>0</v>
      </c>
      <c r="IK20" s="52">
        <v>0</v>
      </c>
      <c r="IL20" s="52">
        <v>0</v>
      </c>
      <c r="IM20" s="52">
        <v>0</v>
      </c>
      <c r="IN20" s="52">
        <v>0</v>
      </c>
      <c r="IO20" s="52">
        <v>7.6757890912323604E-6</v>
      </c>
      <c r="IP20" s="52">
        <v>2.0875507096415982E-4</v>
      </c>
      <c r="IQ20" s="52">
        <v>9.9294138039450969E-6</v>
      </c>
      <c r="IR20" s="52">
        <v>0</v>
      </c>
      <c r="IS20" s="52">
        <v>0</v>
      </c>
      <c r="IT20" s="52">
        <v>0</v>
      </c>
      <c r="IU20" s="52">
        <v>0</v>
      </c>
      <c r="IV20" s="52">
        <v>0</v>
      </c>
      <c r="IW20" s="52">
        <v>0</v>
      </c>
      <c r="IX20" s="52">
        <v>0</v>
      </c>
      <c r="IY20" s="52">
        <v>1.3492739405826935E-4</v>
      </c>
      <c r="IZ20" s="52">
        <v>0</v>
      </c>
      <c r="JA20" s="52">
        <v>0</v>
      </c>
      <c r="JB20" s="52">
        <v>0</v>
      </c>
      <c r="JC20" s="52">
        <v>0</v>
      </c>
      <c r="JD20" s="52">
        <v>0</v>
      </c>
      <c r="JE20" s="52">
        <v>0</v>
      </c>
      <c r="JF20" s="52">
        <v>0</v>
      </c>
      <c r="JG20" s="52">
        <v>0</v>
      </c>
      <c r="JH20" s="52">
        <v>0</v>
      </c>
      <c r="JI20" s="52">
        <v>0</v>
      </c>
      <c r="JJ20" s="52">
        <v>0</v>
      </c>
      <c r="JK20" s="52">
        <v>0</v>
      </c>
      <c r="JL20" s="52">
        <v>0</v>
      </c>
      <c r="JM20" s="52">
        <v>0</v>
      </c>
      <c r="JN20" s="52">
        <v>2.2927479999283102E-3</v>
      </c>
      <c r="JO20" s="52">
        <v>0.14043860722801227</v>
      </c>
      <c r="JP20" s="52">
        <v>8.4021625573537123E-2</v>
      </c>
      <c r="JQ20" s="52">
        <v>3.7082658900873018E-4</v>
      </c>
      <c r="JR20" s="52">
        <v>8.0898681867420021E-3</v>
      </c>
      <c r="JS20" s="52">
        <v>0</v>
      </c>
      <c r="JT20" s="52">
        <v>0</v>
      </c>
      <c r="JU20" s="52">
        <v>0</v>
      </c>
      <c r="JV20" s="52">
        <v>0</v>
      </c>
      <c r="JW20" s="52">
        <v>0</v>
      </c>
      <c r="JX20" s="52">
        <v>0</v>
      </c>
      <c r="JY20" s="52">
        <v>0</v>
      </c>
      <c r="JZ20" s="52">
        <v>0</v>
      </c>
      <c r="KA20" s="52">
        <v>0</v>
      </c>
      <c r="KB20" s="52">
        <v>0</v>
      </c>
      <c r="KC20" s="52">
        <v>0</v>
      </c>
      <c r="KD20" s="52">
        <v>0</v>
      </c>
      <c r="KE20" s="52">
        <v>2.8515677707736857E-5</v>
      </c>
      <c r="KF20" s="52">
        <v>0</v>
      </c>
      <c r="KG20" s="52">
        <v>0</v>
      </c>
      <c r="KH20" s="52">
        <v>0</v>
      </c>
      <c r="KI20" s="52">
        <v>0</v>
      </c>
      <c r="KJ20" s="52">
        <v>0</v>
      </c>
      <c r="KK20" s="52">
        <v>0</v>
      </c>
      <c r="KL20" s="52">
        <v>0</v>
      </c>
      <c r="KM20" s="52">
        <v>0</v>
      </c>
      <c r="KN20" s="52">
        <v>0</v>
      </c>
      <c r="KO20" s="52">
        <v>0</v>
      </c>
      <c r="KP20" s="52">
        <v>0</v>
      </c>
      <c r="KQ20" s="52">
        <v>0</v>
      </c>
      <c r="KR20" s="52">
        <v>0</v>
      </c>
      <c r="KS20" s="52">
        <v>5.5035528196466617E-5</v>
      </c>
      <c r="KT20" s="52">
        <v>0</v>
      </c>
      <c r="KU20" s="52">
        <v>1.0419859199038136E-5</v>
      </c>
      <c r="KV20" s="52">
        <v>0</v>
      </c>
      <c r="KW20" s="52">
        <v>0</v>
      </c>
      <c r="KX20" s="52">
        <v>0</v>
      </c>
      <c r="KY20" s="52">
        <v>0</v>
      </c>
      <c r="KZ20" s="52">
        <v>0</v>
      </c>
    </row>
    <row r="21" spans="1:312" x14ac:dyDescent="0.2">
      <c r="A21" s="89">
        <v>1.0817540000000001</v>
      </c>
      <c r="B21" s="41" t="s">
        <v>917</v>
      </c>
      <c r="C21" s="51" t="s">
        <v>29</v>
      </c>
      <c r="D21" s="52">
        <v>1.6059755519010821E-5</v>
      </c>
      <c r="E21" s="52">
        <v>0</v>
      </c>
      <c r="F21" s="52">
        <v>0</v>
      </c>
      <c r="G21" s="52">
        <v>4.7889491757029718E-5</v>
      </c>
      <c r="H21" s="52">
        <v>0</v>
      </c>
      <c r="I21" s="52">
        <v>0</v>
      </c>
      <c r="J21" s="52">
        <v>6.9629625284839248E-6</v>
      </c>
      <c r="K21" s="52">
        <v>0</v>
      </c>
      <c r="L21" s="52">
        <v>2.3070053005275907E-5</v>
      </c>
      <c r="M21" s="52">
        <v>2.1546605165636776E-5</v>
      </c>
      <c r="N21" s="52">
        <v>5.3970209188008717E-4</v>
      </c>
      <c r="O21" s="52">
        <v>7.5353830831367656E-4</v>
      </c>
      <c r="P21" s="52">
        <v>1.8623211340969398E-4</v>
      </c>
      <c r="Q21" s="52">
        <v>1.5769859986045306E-4</v>
      </c>
      <c r="R21" s="52">
        <v>1.1923254274487126E-3</v>
      </c>
      <c r="S21" s="52">
        <v>5.0964757551623315E-5</v>
      </c>
      <c r="T21" s="52">
        <v>2.926164396133147E-2</v>
      </c>
      <c r="U21" s="52">
        <v>4.3030956540529861E-3</v>
      </c>
      <c r="V21" s="52">
        <v>3.4310459889332957E-5</v>
      </c>
      <c r="W21" s="52">
        <v>2.8510530308151372E-5</v>
      </c>
      <c r="X21" s="52">
        <v>2.8925320889925665E-6</v>
      </c>
      <c r="Y21" s="52">
        <v>4.3214262847504858E-4</v>
      </c>
      <c r="Z21" s="52">
        <v>1.4084672501710524E-4</v>
      </c>
      <c r="AA21" s="52">
        <v>6.8245572012609718E-5</v>
      </c>
      <c r="AB21" s="52">
        <v>1.1076563071037967E-5</v>
      </c>
      <c r="AC21" s="52">
        <v>1.008120189074659E-5</v>
      </c>
      <c r="AD21" s="52">
        <v>0</v>
      </c>
      <c r="AE21" s="52">
        <v>1.3523036343598936E-3</v>
      </c>
      <c r="AF21" s="52">
        <v>3.4588629246207557E-2</v>
      </c>
      <c r="AG21" s="52">
        <v>4.5586379485942517E-3</v>
      </c>
      <c r="AH21" s="52">
        <v>6.4737613508670444E-3</v>
      </c>
      <c r="AI21" s="52">
        <v>4.7796393890771997E-3</v>
      </c>
      <c r="AJ21" s="52">
        <v>4.8003931330427074E-4</v>
      </c>
      <c r="AK21" s="52">
        <v>2.8683784056448761E-4</v>
      </c>
      <c r="AL21" s="52">
        <v>9.5823875413589675E-5</v>
      </c>
      <c r="AM21" s="52">
        <v>3.9221495602312411E-4</v>
      </c>
      <c r="AN21" s="52">
        <v>1.3194154360773858E-3</v>
      </c>
      <c r="AO21" s="52">
        <v>1.0248378776384615E-3</v>
      </c>
      <c r="AP21" s="52">
        <v>2.9746842058707483E-4</v>
      </c>
      <c r="AQ21" s="52">
        <v>2.600987643464467E-3</v>
      </c>
      <c r="AR21" s="52">
        <v>1.1939078413160651E-3</v>
      </c>
      <c r="AS21" s="52">
        <v>1.556620668628457E-3</v>
      </c>
      <c r="AT21" s="52">
        <v>2.0215292290089043E-4</v>
      </c>
      <c r="AU21" s="52">
        <v>1.0732390428271575E-4</v>
      </c>
      <c r="AV21" s="52">
        <v>5.3109992120479316E-4</v>
      </c>
      <c r="AW21" s="52">
        <v>1.176482926536689E-5</v>
      </c>
      <c r="AX21" s="52">
        <v>1.6091761106817997E-5</v>
      </c>
      <c r="AY21" s="52">
        <v>9.1956104205933296E-5</v>
      </c>
      <c r="AZ21" s="52">
        <v>5.3428617841465905E-4</v>
      </c>
      <c r="BA21" s="52">
        <v>0</v>
      </c>
      <c r="BB21" s="52">
        <v>9.3998019114877734E-5</v>
      </c>
      <c r="BC21" s="52">
        <v>2.8063383245096777E-2</v>
      </c>
      <c r="BD21" s="52">
        <v>1.4526922603870361E-2</v>
      </c>
      <c r="BE21" s="52">
        <v>6.1752598132780142E-4</v>
      </c>
      <c r="BF21" s="52">
        <v>2.3441287043193794E-5</v>
      </c>
      <c r="BG21" s="52">
        <v>1.3750166162949311E-3</v>
      </c>
      <c r="BH21" s="52">
        <v>2.12811882232647E-3</v>
      </c>
      <c r="BI21" s="52">
        <v>6.2186676561192793E-3</v>
      </c>
      <c r="BJ21" s="52">
        <v>5.4413040000303263E-4</v>
      </c>
      <c r="BK21" s="52">
        <v>0.11050731373422294</v>
      </c>
      <c r="BL21" s="52">
        <v>4.9171943458033551E-2</v>
      </c>
      <c r="BM21" s="52">
        <v>1.3998405345598762E-2</v>
      </c>
      <c r="BN21" s="52">
        <v>3.0563323385449939E-2</v>
      </c>
      <c r="BO21" s="52">
        <v>5.7430266133978294E-2</v>
      </c>
      <c r="BP21" s="52">
        <v>3.6191966236888134E-5</v>
      </c>
      <c r="BQ21" s="52">
        <v>0</v>
      </c>
      <c r="BR21" s="52">
        <v>1.1741593678203156E-3</v>
      </c>
      <c r="BS21" s="52">
        <v>0</v>
      </c>
      <c r="BT21" s="52">
        <v>6.9637122705597918E-5</v>
      </c>
      <c r="BU21" s="52">
        <v>0</v>
      </c>
      <c r="BV21" s="52">
        <v>6.9588040788747824E-3</v>
      </c>
      <c r="BW21" s="52">
        <v>0</v>
      </c>
      <c r="BX21" s="52">
        <v>0</v>
      </c>
      <c r="BY21" s="52">
        <v>0</v>
      </c>
      <c r="BZ21" s="52">
        <v>5.4807549935779317E-3</v>
      </c>
      <c r="CA21" s="52">
        <v>2.8927806825550465E-5</v>
      </c>
      <c r="CB21" s="52">
        <v>0</v>
      </c>
      <c r="CC21" s="52">
        <v>0</v>
      </c>
      <c r="CD21" s="52">
        <v>0</v>
      </c>
      <c r="CE21" s="52">
        <v>7.9369176659740295E-5</v>
      </c>
      <c r="CF21" s="52">
        <v>0</v>
      </c>
      <c r="CG21" s="52">
        <v>3.4311116089225964E-5</v>
      </c>
      <c r="CH21" s="52">
        <v>8.5562263137872364E-5</v>
      </c>
      <c r="CI21" s="52">
        <v>1.1325042335979905E-5</v>
      </c>
      <c r="CJ21" s="52">
        <v>2.170784853259197E-5</v>
      </c>
      <c r="CK21" s="52">
        <v>2.0824541729019203E-3</v>
      </c>
      <c r="CL21" s="52">
        <v>5.5030991457837833E-5</v>
      </c>
      <c r="CM21" s="52">
        <v>3.6207384204273811E-5</v>
      </c>
      <c r="CN21" s="52">
        <v>2.5962920991170215E-3</v>
      </c>
      <c r="CO21" s="52">
        <v>1.9946573219973389E-3</v>
      </c>
      <c r="CP21" s="52">
        <v>3.0403265403278684E-4</v>
      </c>
      <c r="CQ21" s="52">
        <v>7.0334131051805592E-3</v>
      </c>
      <c r="CR21" s="52">
        <v>1.7946539935815138E-2</v>
      </c>
      <c r="CS21" s="52">
        <v>2.8186577775534778E-3</v>
      </c>
      <c r="CT21" s="52">
        <v>4.0804751675248139E-4</v>
      </c>
      <c r="CU21" s="52">
        <v>2.2963406366862957E-3</v>
      </c>
      <c r="CV21" s="52">
        <v>4.8980136960775203E-2</v>
      </c>
      <c r="CW21" s="52">
        <v>3.2638872546310281E-3</v>
      </c>
      <c r="CX21" s="52">
        <v>9.214249291324552E-3</v>
      </c>
      <c r="CY21" s="52">
        <v>1.3264328186447316E-4</v>
      </c>
      <c r="CZ21" s="52">
        <v>2.4249402557202489E-2</v>
      </c>
      <c r="DA21" s="52">
        <v>5.260595596668468E-3</v>
      </c>
      <c r="DB21" s="52">
        <v>4.5052140112258485E-2</v>
      </c>
      <c r="DC21" s="52">
        <v>1.6051948004977036E-5</v>
      </c>
      <c r="DD21" s="52">
        <v>3.237012327544119E-4</v>
      </c>
      <c r="DE21" s="52">
        <v>1.8974578875568435E-3</v>
      </c>
      <c r="DF21" s="52">
        <v>4.1717248432877901E-5</v>
      </c>
      <c r="DG21" s="52">
        <v>5.9360866043138043E-5</v>
      </c>
      <c r="DH21" s="52">
        <v>4.4358535967527234E-5</v>
      </c>
      <c r="DI21" s="52">
        <v>1.3043320217357305E-4</v>
      </c>
      <c r="DJ21" s="52">
        <v>7.8173042702471259E-4</v>
      </c>
      <c r="DK21" s="52">
        <v>9.7270022413520728E-5</v>
      </c>
      <c r="DL21" s="52">
        <v>0</v>
      </c>
      <c r="DM21" s="52">
        <v>0</v>
      </c>
      <c r="DN21" s="52">
        <v>2.1474618314209083E-5</v>
      </c>
      <c r="DO21" s="52">
        <v>0</v>
      </c>
      <c r="DP21" s="52">
        <v>3.8408579622132919E-5</v>
      </c>
      <c r="DQ21" s="52">
        <v>7.0572015441587829E-5</v>
      </c>
      <c r="DR21" s="52">
        <v>3.1671410657236523E-5</v>
      </c>
      <c r="DS21" s="52">
        <v>2.0283598843328103E-4</v>
      </c>
      <c r="DT21" s="52">
        <v>3.6223885895298766E-3</v>
      </c>
      <c r="DU21" s="52">
        <v>2.1101925667564456E-4</v>
      </c>
      <c r="DV21" s="52">
        <v>7.8234406312468205E-4</v>
      </c>
      <c r="DW21" s="52">
        <v>5.4234725966059022E-3</v>
      </c>
      <c r="DX21" s="52">
        <v>2.2824968253914437E-3</v>
      </c>
      <c r="DY21" s="52">
        <v>6.2665976472226371E-3</v>
      </c>
      <c r="DZ21" s="52">
        <v>4.1342079140277519E-3</v>
      </c>
      <c r="EA21" s="52">
        <v>5.4110012185071927E-3</v>
      </c>
      <c r="EB21" s="52">
        <v>2.6738994107975312E-4</v>
      </c>
      <c r="EC21" s="52">
        <v>1.2247878199044496E-3</v>
      </c>
      <c r="ED21" s="52">
        <v>1.2578476416920465E-4</v>
      </c>
      <c r="EE21" s="52">
        <v>5.404774777119937E-4</v>
      </c>
      <c r="EF21" s="52">
        <v>1.5915678939701148E-3</v>
      </c>
      <c r="EG21" s="52">
        <v>2.0933402388139747E-5</v>
      </c>
      <c r="EH21" s="52">
        <v>2.7535104496183476E-3</v>
      </c>
      <c r="EI21" s="52">
        <v>8.6482568932241802E-5</v>
      </c>
      <c r="EJ21" s="52">
        <v>4.2583835887267691E-4</v>
      </c>
      <c r="EK21" s="52">
        <v>1.0271081234747253E-4</v>
      </c>
      <c r="EL21" s="52">
        <v>3.2566768699796233E-5</v>
      </c>
      <c r="EM21" s="52">
        <v>0</v>
      </c>
      <c r="EN21" s="52">
        <v>0</v>
      </c>
      <c r="EO21" s="52">
        <v>0</v>
      </c>
      <c r="EP21" s="52">
        <v>7.6623223096168151E-6</v>
      </c>
      <c r="EQ21" s="52">
        <v>0</v>
      </c>
      <c r="ER21" s="52">
        <v>1.7609584008351251E-5</v>
      </c>
      <c r="ES21" s="52">
        <v>0</v>
      </c>
      <c r="ET21" s="52">
        <v>0</v>
      </c>
      <c r="EU21" s="52">
        <v>7.0191807302498263E-6</v>
      </c>
      <c r="EV21" s="52">
        <v>3.5066277568120736E-5</v>
      </c>
      <c r="EW21" s="52">
        <v>7.2221290863715592E-6</v>
      </c>
      <c r="EX21" s="52">
        <v>0</v>
      </c>
      <c r="EY21" s="52">
        <v>1.9420068811623026E-4</v>
      </c>
      <c r="EZ21" s="52">
        <v>4.354172734654352E-3</v>
      </c>
      <c r="FA21" s="52">
        <v>3.7003062192421355E-4</v>
      </c>
      <c r="FB21" s="52">
        <v>1.0455939081093546E-2</v>
      </c>
      <c r="FC21" s="52">
        <v>0</v>
      </c>
      <c r="FD21" s="52">
        <v>0</v>
      </c>
      <c r="FE21" s="52">
        <v>2.5721943985560648E-3</v>
      </c>
      <c r="FF21" s="52">
        <v>7.3604183409427791E-5</v>
      </c>
      <c r="FG21" s="52">
        <v>2.5907565443978879E-3</v>
      </c>
      <c r="FH21" s="52">
        <v>2.4499079725362836E-2</v>
      </c>
      <c r="FI21" s="52">
        <v>5.8508516727876075E-3</v>
      </c>
      <c r="FJ21" s="52">
        <v>2.7878742376519442E-2</v>
      </c>
      <c r="FK21" s="52">
        <v>1.8380535478489664E-3</v>
      </c>
      <c r="FL21" s="52">
        <v>9.0338989424470946E-3</v>
      </c>
      <c r="FM21" s="52">
        <v>1.8444540530029752E-2</v>
      </c>
      <c r="FN21" s="52">
        <v>4.1749897375230875E-2</v>
      </c>
      <c r="FO21" s="52">
        <v>2.4269406995726332E-2</v>
      </c>
      <c r="FP21" s="52">
        <v>1.4045934490147646E-2</v>
      </c>
      <c r="FQ21" s="52">
        <v>2.6190890543308188E-2</v>
      </c>
      <c r="FR21" s="52">
        <v>1.3461501285193588E-2</v>
      </c>
      <c r="FS21" s="52">
        <v>0</v>
      </c>
      <c r="FT21" s="52">
        <v>0</v>
      </c>
      <c r="FU21" s="52">
        <v>3.0715412917176548E-4</v>
      </c>
      <c r="FV21" s="52">
        <v>1.9688317009293701E-4</v>
      </c>
      <c r="FW21" s="52">
        <v>1.9022732211579124E-4</v>
      </c>
      <c r="FX21" s="52">
        <v>4.8100432474222019E-5</v>
      </c>
      <c r="FY21" s="52">
        <v>3.4409131910482826E-4</v>
      </c>
      <c r="FZ21" s="52">
        <v>5.6478612184949947E-5</v>
      </c>
      <c r="GA21" s="52">
        <v>3.5469739055463649E-4</v>
      </c>
      <c r="GB21" s="52">
        <v>2.1262106412704842E-2</v>
      </c>
      <c r="GC21" s="52">
        <v>3.7252290731104604E-3</v>
      </c>
      <c r="GD21" s="52">
        <v>4.942936723940426E-3</v>
      </c>
      <c r="GE21" s="52">
        <v>8.7102128155620184E-5</v>
      </c>
      <c r="GF21" s="52">
        <v>4.4915979246867186E-3</v>
      </c>
      <c r="GG21" s="52">
        <v>1.4103208831723584E-3</v>
      </c>
      <c r="GH21" s="52">
        <v>1.8422860817321261E-3</v>
      </c>
      <c r="GI21" s="52">
        <v>4.169619727785415E-5</v>
      </c>
      <c r="GJ21" s="52">
        <v>3.0874672766971204E-5</v>
      </c>
      <c r="GK21" s="52">
        <v>5.617992595259912E-5</v>
      </c>
      <c r="GL21" s="52">
        <v>2.6679670621369383E-4</v>
      </c>
      <c r="GM21" s="52">
        <v>5.605942356098401E-4</v>
      </c>
      <c r="GN21" s="52">
        <v>0</v>
      </c>
      <c r="GO21" s="52">
        <v>0</v>
      </c>
      <c r="GP21" s="52">
        <v>7.5118493668120483E-5</v>
      </c>
      <c r="GQ21" s="52">
        <v>2.2970725299372881E-4</v>
      </c>
      <c r="GR21" s="52">
        <v>1.102364661174796E-5</v>
      </c>
      <c r="GS21" s="52">
        <v>0</v>
      </c>
      <c r="GT21" s="52">
        <v>0</v>
      </c>
      <c r="GU21" s="52">
        <v>0</v>
      </c>
      <c r="GV21" s="52">
        <v>0</v>
      </c>
      <c r="GW21" s="52">
        <v>1.266394842797173E-2</v>
      </c>
      <c r="GX21" s="52">
        <v>1.633384201973467E-2</v>
      </c>
      <c r="GY21" s="52">
        <v>9.9673015861623526E-3</v>
      </c>
      <c r="GZ21" s="52">
        <v>2.5147847617514485E-4</v>
      </c>
      <c r="HA21" s="52">
        <v>4.6317063204604796E-5</v>
      </c>
      <c r="HB21" s="52">
        <v>1.3622264179373163E-4</v>
      </c>
      <c r="HC21" s="52">
        <v>4.3767333388472295E-4</v>
      </c>
      <c r="HD21" s="52">
        <v>1.8780175806970255E-4</v>
      </c>
      <c r="HE21" s="52">
        <v>5.9953862692067395E-4</v>
      </c>
      <c r="HF21" s="52">
        <v>8.1446484651709369E-5</v>
      </c>
      <c r="HG21" s="52">
        <v>8.0397323834701892E-4</v>
      </c>
      <c r="HH21" s="52">
        <v>2.0103373996923713E-3</v>
      </c>
      <c r="HI21" s="52">
        <v>3.6904852703198779E-4</v>
      </c>
      <c r="HJ21" s="52">
        <v>0</v>
      </c>
      <c r="HK21" s="52">
        <v>0</v>
      </c>
      <c r="HL21" s="52">
        <v>0</v>
      </c>
      <c r="HM21" s="52">
        <v>1.9837520519682072E-3</v>
      </c>
      <c r="HN21" s="52">
        <v>9.5352119020527108E-5</v>
      </c>
      <c r="HO21" s="52">
        <v>5.5550980682463908E-5</v>
      </c>
      <c r="HP21" s="52">
        <v>7.3457973641836993E-5</v>
      </c>
      <c r="HQ21" s="52">
        <v>3.0218467326328355E-4</v>
      </c>
      <c r="HR21" s="52">
        <v>2.7411557863354382E-4</v>
      </c>
      <c r="HS21" s="52">
        <v>2.3314431860375651E-4</v>
      </c>
      <c r="HT21" s="52">
        <v>1.2069629063942127E-4</v>
      </c>
      <c r="HU21" s="52">
        <v>3.0092155900491907E-4</v>
      </c>
      <c r="HV21" s="52">
        <v>4.5366419980167829E-5</v>
      </c>
      <c r="HW21" s="52">
        <v>1.7200984464762966E-5</v>
      </c>
      <c r="HX21" s="52">
        <v>4.1112098916297308E-5</v>
      </c>
      <c r="HY21" s="52">
        <v>6.4577788522966284E-5</v>
      </c>
      <c r="HZ21" s="52">
        <v>2.4793194525024554E-3</v>
      </c>
      <c r="IA21" s="52">
        <v>0</v>
      </c>
      <c r="IB21" s="52">
        <v>0</v>
      </c>
      <c r="IC21" s="52">
        <v>1.6364497604354075E-3</v>
      </c>
      <c r="ID21" s="52">
        <v>2.2594331852517028E-3</v>
      </c>
      <c r="IE21" s="52">
        <v>3.3467148793944403E-3</v>
      </c>
      <c r="IF21" s="52">
        <v>6.4216037171899538E-3</v>
      </c>
      <c r="IG21" s="52">
        <v>1.6019439277773856E-2</v>
      </c>
      <c r="IH21" s="52">
        <v>3.7232545892767095E-2</v>
      </c>
      <c r="II21" s="52">
        <v>3.5839572596018879E-5</v>
      </c>
      <c r="IJ21" s="52">
        <v>3.8139903253575019E-5</v>
      </c>
      <c r="IK21" s="52">
        <v>1.3385120044923629E-3</v>
      </c>
      <c r="IL21" s="52">
        <v>8.9173285464792133E-6</v>
      </c>
      <c r="IM21" s="52">
        <v>0</v>
      </c>
      <c r="IN21" s="52">
        <v>0</v>
      </c>
      <c r="IO21" s="52">
        <v>1.8003945093571192E-4</v>
      </c>
      <c r="IP21" s="52">
        <v>0</v>
      </c>
      <c r="IQ21" s="52">
        <v>0</v>
      </c>
      <c r="IR21" s="52">
        <v>3.3909105353745921E-6</v>
      </c>
      <c r="IS21" s="52">
        <v>6.7157585498630906E-6</v>
      </c>
      <c r="IT21" s="52">
        <v>2.2755009332603563E-5</v>
      </c>
      <c r="IU21" s="52">
        <v>0</v>
      </c>
      <c r="IV21" s="52">
        <v>0</v>
      </c>
      <c r="IW21" s="52">
        <v>1.3073117048224247E-5</v>
      </c>
      <c r="IX21" s="52">
        <v>2.7571930522631531E-4</v>
      </c>
      <c r="IY21" s="52">
        <v>1.3204620910906126E-4</v>
      </c>
      <c r="IZ21" s="52">
        <v>1.0065554413289496E-4</v>
      </c>
      <c r="JA21" s="52">
        <v>1.6220105635360526E-5</v>
      </c>
      <c r="JB21" s="52">
        <v>6.3331950584530176E-4</v>
      </c>
      <c r="JC21" s="52">
        <v>1.9035780808708237E-5</v>
      </c>
      <c r="JD21" s="52">
        <v>1.5080958836032128E-4</v>
      </c>
      <c r="JE21" s="52">
        <v>1.9875646875397271E-5</v>
      </c>
      <c r="JF21" s="52">
        <v>1.6338630935041495E-4</v>
      </c>
      <c r="JG21" s="52">
        <v>1.2818244888463245E-5</v>
      </c>
      <c r="JH21" s="52">
        <v>7.1359471992046234E-4</v>
      </c>
      <c r="JI21" s="52">
        <v>3.9073255621116156E-5</v>
      </c>
      <c r="JJ21" s="52">
        <v>5.4674608538882758E-6</v>
      </c>
      <c r="JK21" s="52">
        <v>2.9979865247174699E-5</v>
      </c>
      <c r="JL21" s="52">
        <v>0</v>
      </c>
      <c r="JM21" s="52">
        <v>6.260428317786466E-5</v>
      </c>
      <c r="JN21" s="52">
        <v>4.9188641132181176E-4</v>
      </c>
      <c r="JO21" s="52">
        <v>4.6235705348216422E-4</v>
      </c>
      <c r="JP21" s="52">
        <v>4.9599365591068278E-4</v>
      </c>
      <c r="JQ21" s="52">
        <v>7.5050344111509735E-5</v>
      </c>
      <c r="JR21" s="52">
        <v>4.3230344786285714E-4</v>
      </c>
      <c r="JS21" s="52">
        <v>3.7462740108201796E-4</v>
      </c>
      <c r="JT21" s="52">
        <v>0</v>
      </c>
      <c r="JU21" s="52">
        <v>2.7749241634312854E-4</v>
      </c>
      <c r="JV21" s="52">
        <v>1.7876404332430363E-3</v>
      </c>
      <c r="JW21" s="52">
        <v>6.3933223279139765E-5</v>
      </c>
      <c r="JX21" s="52">
        <v>4.2365220966517189E-4</v>
      </c>
      <c r="JY21" s="52">
        <v>6.6472788342334874E-4</v>
      </c>
      <c r="JZ21" s="52">
        <v>1.4371587361091988E-5</v>
      </c>
      <c r="KA21" s="52">
        <v>3.1264547727930149E-4</v>
      </c>
      <c r="KB21" s="52">
        <v>4.2093872658717166E-4</v>
      </c>
      <c r="KC21" s="52">
        <v>2.8135426525871718E-3</v>
      </c>
      <c r="KD21" s="52">
        <v>1.9006826366749724E-3</v>
      </c>
      <c r="KE21" s="52">
        <v>7.3693230170625865E-4</v>
      </c>
      <c r="KF21" s="52">
        <v>9.9038201970555028E-4</v>
      </c>
      <c r="KG21" s="52">
        <v>2.0477403579398871E-3</v>
      </c>
      <c r="KH21" s="52">
        <v>3.1420021566579279E-5</v>
      </c>
      <c r="KI21" s="52">
        <v>2.7589012744374556E-3</v>
      </c>
      <c r="KJ21" s="52">
        <v>1.4268567460157822E-4</v>
      </c>
      <c r="KK21" s="52">
        <v>1.0470175421383702E-5</v>
      </c>
      <c r="KL21" s="52">
        <v>1.6521490005092007E-5</v>
      </c>
      <c r="KM21" s="52">
        <v>1.0711367850854201E-4</v>
      </c>
      <c r="KN21" s="52">
        <v>1.9340251121604955E-3</v>
      </c>
      <c r="KO21" s="52">
        <v>5.0544717454589425E-4</v>
      </c>
      <c r="KP21" s="52">
        <v>1.4403912888956812E-4</v>
      </c>
      <c r="KQ21" s="52">
        <v>1.778661999572989E-4</v>
      </c>
      <c r="KR21" s="52">
        <v>2.8088660187485558E-3</v>
      </c>
      <c r="KS21" s="52">
        <v>9.982901577835063E-4</v>
      </c>
      <c r="KT21" s="52">
        <v>1.4183793829901774E-4</v>
      </c>
      <c r="KU21" s="52">
        <v>1.0190401269342954E-4</v>
      </c>
      <c r="KV21" s="52">
        <v>3.4901254962301203E-4</v>
      </c>
      <c r="KW21" s="52">
        <v>9.2815535109540487E-4</v>
      </c>
      <c r="KX21" s="52">
        <v>1.8800032457426891E-3</v>
      </c>
      <c r="KY21" s="52">
        <v>8.7070901028787339E-5</v>
      </c>
      <c r="KZ21" s="52">
        <v>1.9354327415042219E-4</v>
      </c>
    </row>
    <row r="22" spans="1:312" x14ac:dyDescent="0.2">
      <c r="A22" s="89">
        <v>1.1631069999999999</v>
      </c>
      <c r="B22" s="41" t="s">
        <v>915</v>
      </c>
      <c r="C22" s="51" t="s">
        <v>49</v>
      </c>
      <c r="D22" s="52">
        <v>0</v>
      </c>
      <c r="E22" s="52">
        <v>1.044663624714231E-4</v>
      </c>
      <c r="F22" s="52">
        <v>2.8800272412231635E-4</v>
      </c>
      <c r="G22" s="52">
        <v>0</v>
      </c>
      <c r="H22" s="52">
        <v>0</v>
      </c>
      <c r="I22" s="52">
        <v>1.6552030194541915E-5</v>
      </c>
      <c r="J22" s="52">
        <v>1.2268076835900249E-5</v>
      </c>
      <c r="K22" s="52">
        <v>0</v>
      </c>
      <c r="L22" s="52">
        <v>0</v>
      </c>
      <c r="M22" s="52">
        <v>8.8897773923015449E-5</v>
      </c>
      <c r="N22" s="52">
        <v>1.5349948245404433E-5</v>
      </c>
      <c r="O22" s="52">
        <v>3.4585389013824302E-5</v>
      </c>
      <c r="P22" s="52">
        <v>1.212675600873707E-4</v>
      </c>
      <c r="Q22" s="52">
        <v>1.2669681048034605E-5</v>
      </c>
      <c r="R22" s="52">
        <v>0</v>
      </c>
      <c r="S22" s="52">
        <v>5.6425267289297236E-4</v>
      </c>
      <c r="T22" s="52">
        <v>4.4479734729304814E-4</v>
      </c>
      <c r="U22" s="52">
        <v>3.1113511466752659E-4</v>
      </c>
      <c r="V22" s="52">
        <v>7.4484633620408483E-4</v>
      </c>
      <c r="W22" s="52">
        <v>1.1378292972608575E-2</v>
      </c>
      <c r="X22" s="52">
        <v>1.7620341308779717E-4</v>
      </c>
      <c r="Y22" s="52">
        <v>4.2948391850336108E-4</v>
      </c>
      <c r="Z22" s="52">
        <v>2.7114628410209964E-4</v>
      </c>
      <c r="AA22" s="52">
        <v>1.5354590663694888E-5</v>
      </c>
      <c r="AB22" s="52">
        <v>2.5734430240443478E-4</v>
      </c>
      <c r="AC22" s="52">
        <v>1.39674429899881E-4</v>
      </c>
      <c r="AD22" s="52">
        <v>1.7897739010296061E-5</v>
      </c>
      <c r="AE22" s="52">
        <v>4.6799525822710357E-4</v>
      </c>
      <c r="AF22" s="52">
        <v>1.0606692048396079E-3</v>
      </c>
      <c r="AG22" s="52">
        <v>1.4436798297869861E-3</v>
      </c>
      <c r="AH22" s="52">
        <v>3.1604974420961929E-3</v>
      </c>
      <c r="AI22" s="52">
        <v>6.2745495676567835E-4</v>
      </c>
      <c r="AJ22" s="52">
        <v>1.2099215155964189E-3</v>
      </c>
      <c r="AK22" s="52">
        <v>3.7383192363880575E-3</v>
      </c>
      <c r="AL22" s="52">
        <v>9.5634166052502615E-4</v>
      </c>
      <c r="AM22" s="52">
        <v>1.7627765604089386E-3</v>
      </c>
      <c r="AN22" s="52">
        <v>6.6188425714889003E-3</v>
      </c>
      <c r="AO22" s="52">
        <v>5.4441107382046331E-3</v>
      </c>
      <c r="AP22" s="52">
        <v>2.8983462819528636E-4</v>
      </c>
      <c r="AQ22" s="52">
        <v>1.2015209112946528E-3</v>
      </c>
      <c r="AR22" s="52">
        <v>2.2146847785696074E-3</v>
      </c>
      <c r="AS22" s="52">
        <v>1.2856204926475333E-3</v>
      </c>
      <c r="AT22" s="52">
        <v>1.0040963053250108E-4</v>
      </c>
      <c r="AU22" s="52">
        <v>6.7082692950205686E-5</v>
      </c>
      <c r="AV22" s="52">
        <v>3.370628558687568E-6</v>
      </c>
      <c r="AW22" s="52">
        <v>6.7073874165353922E-6</v>
      </c>
      <c r="AX22" s="52">
        <v>5.5938026704653041E-5</v>
      </c>
      <c r="AY22" s="52">
        <v>3.3010569480762671E-4</v>
      </c>
      <c r="AZ22" s="52">
        <v>1.2427208930611831E-4</v>
      </c>
      <c r="BA22" s="52">
        <v>0</v>
      </c>
      <c r="BB22" s="52">
        <v>7.1103879787106847E-4</v>
      </c>
      <c r="BC22" s="52">
        <v>7.2874260869936983E-3</v>
      </c>
      <c r="BD22" s="52">
        <v>7.5300028088351977E-4</v>
      </c>
      <c r="BE22" s="52">
        <v>2.7157850728277779E-5</v>
      </c>
      <c r="BF22" s="52">
        <v>6.0333342868215548E-4</v>
      </c>
      <c r="BG22" s="52">
        <v>4.5245192235335898E-4</v>
      </c>
      <c r="BH22" s="52">
        <v>2.7951102646566659E-3</v>
      </c>
      <c r="BI22" s="52">
        <v>2.0169756903977548E-4</v>
      </c>
      <c r="BJ22" s="52">
        <v>4.3071512444782116E-4</v>
      </c>
      <c r="BK22" s="52">
        <v>3.0270226055971282E-4</v>
      </c>
      <c r="BL22" s="52">
        <v>0</v>
      </c>
      <c r="BM22" s="52">
        <v>0</v>
      </c>
      <c r="BN22" s="52">
        <v>2.3311565949510365E-4</v>
      </c>
      <c r="BO22" s="52">
        <v>2.9043694243916203E-5</v>
      </c>
      <c r="BP22" s="52">
        <v>9.1517264942959171E-5</v>
      </c>
      <c r="BQ22" s="52">
        <v>0</v>
      </c>
      <c r="BR22" s="52">
        <v>0</v>
      </c>
      <c r="BS22" s="52">
        <v>0</v>
      </c>
      <c r="BT22" s="52">
        <v>0</v>
      </c>
      <c r="BU22" s="52">
        <v>0</v>
      </c>
      <c r="BV22" s="52">
        <v>0</v>
      </c>
      <c r="BW22" s="52">
        <v>0</v>
      </c>
      <c r="BX22" s="52">
        <v>0</v>
      </c>
      <c r="BY22" s="52">
        <v>0</v>
      </c>
      <c r="BZ22" s="52">
        <v>0</v>
      </c>
      <c r="CA22" s="52">
        <v>6.3540847362480792E-5</v>
      </c>
      <c r="CB22" s="52">
        <v>3.0725770348832745E-4</v>
      </c>
      <c r="CC22" s="52">
        <v>0</v>
      </c>
      <c r="CD22" s="52">
        <v>6.1110193026737311E-5</v>
      </c>
      <c r="CE22" s="52">
        <v>6.9720003811953035E-5</v>
      </c>
      <c r="CF22" s="52">
        <v>5.4838721179561699E-5</v>
      </c>
      <c r="CG22" s="52">
        <v>5.0128253083039952E-4</v>
      </c>
      <c r="CH22" s="52">
        <v>1.6470735654040429E-4</v>
      </c>
      <c r="CI22" s="52">
        <v>0</v>
      </c>
      <c r="CJ22" s="52">
        <v>0</v>
      </c>
      <c r="CK22" s="52">
        <v>5.7908629677443184E-5</v>
      </c>
      <c r="CL22" s="52">
        <v>3.2980453476151638E-4</v>
      </c>
      <c r="CM22" s="52">
        <v>1.7907664862814405E-4</v>
      </c>
      <c r="CN22" s="52">
        <v>1.3065194825304636E-3</v>
      </c>
      <c r="CO22" s="52">
        <v>5.0764190291920552E-4</v>
      </c>
      <c r="CP22" s="52">
        <v>1.5419956892001293E-4</v>
      </c>
      <c r="CQ22" s="52">
        <v>2.2005449329933315E-3</v>
      </c>
      <c r="CR22" s="52">
        <v>1.0304865347275376E-3</v>
      </c>
      <c r="CS22" s="52">
        <v>4.358417538040582E-4</v>
      </c>
      <c r="CT22" s="52">
        <v>2.254235836992597E-3</v>
      </c>
      <c r="CU22" s="52">
        <v>3.804654840527442E-4</v>
      </c>
      <c r="CV22" s="52">
        <v>1.2007907436485696E-3</v>
      </c>
      <c r="CW22" s="52">
        <v>4.6311913748142962E-4</v>
      </c>
      <c r="CX22" s="52">
        <v>4.1743907959422788E-4</v>
      </c>
      <c r="CY22" s="52">
        <v>8.786561346436439E-5</v>
      </c>
      <c r="CZ22" s="52">
        <v>1.3448296806387837E-3</v>
      </c>
      <c r="DA22" s="52">
        <v>1.5202274498420699E-3</v>
      </c>
      <c r="DB22" s="52">
        <v>7.3161344659872913E-4</v>
      </c>
      <c r="DC22" s="52">
        <v>1.6681834572260945E-4</v>
      </c>
      <c r="DD22" s="52">
        <v>1.1534227944034322E-3</v>
      </c>
      <c r="DE22" s="52">
        <v>2.2585464936385647E-5</v>
      </c>
      <c r="DF22" s="52">
        <v>0</v>
      </c>
      <c r="DG22" s="52">
        <v>1.2113550224164465E-4</v>
      </c>
      <c r="DH22" s="52">
        <v>5.0655755923680284E-4</v>
      </c>
      <c r="DI22" s="52">
        <v>1.0423732500084799E-3</v>
      </c>
      <c r="DJ22" s="52">
        <v>5.1632555931077637E-3</v>
      </c>
      <c r="DK22" s="52">
        <v>4.028392566314672E-5</v>
      </c>
      <c r="DL22" s="52">
        <v>7.5760153969801867E-5</v>
      </c>
      <c r="DM22" s="52">
        <v>7.1620689552973201E-5</v>
      </c>
      <c r="DN22" s="52">
        <v>1.8940354622791276E-3</v>
      </c>
      <c r="DO22" s="52">
        <v>1.3432816469604881E-4</v>
      </c>
      <c r="DP22" s="52">
        <v>3.676331550296069E-4</v>
      </c>
      <c r="DQ22" s="52">
        <v>3.6476396667574074E-3</v>
      </c>
      <c r="DR22" s="52">
        <v>2.7013988609844388E-4</v>
      </c>
      <c r="DS22" s="52">
        <v>5.8650878069671638E-4</v>
      </c>
      <c r="DT22" s="52">
        <v>9.050872709779373E-4</v>
      </c>
      <c r="DU22" s="52">
        <v>5.3728927184924806E-3</v>
      </c>
      <c r="DV22" s="52">
        <v>5.2521873853092673E-3</v>
      </c>
      <c r="DW22" s="52">
        <v>1.3652532886554518E-3</v>
      </c>
      <c r="DX22" s="52">
        <v>2.0366292428278371E-3</v>
      </c>
      <c r="DY22" s="52">
        <v>4.7461141307594702E-3</v>
      </c>
      <c r="DZ22" s="52">
        <v>5.3330153654666127E-3</v>
      </c>
      <c r="EA22" s="52">
        <v>1.5827907329563986E-3</v>
      </c>
      <c r="EB22" s="52">
        <v>2.2640806568813266E-3</v>
      </c>
      <c r="EC22" s="52">
        <v>3.5960498257195397E-3</v>
      </c>
      <c r="ED22" s="52">
        <v>3.7811781092046983E-3</v>
      </c>
      <c r="EE22" s="52">
        <v>6.6381814187991205E-4</v>
      </c>
      <c r="EF22" s="52">
        <v>2.7853682745744004E-4</v>
      </c>
      <c r="EG22" s="52">
        <v>5.0770871707572741E-4</v>
      </c>
      <c r="EH22" s="52">
        <v>6.5164955905874582E-4</v>
      </c>
      <c r="EI22" s="52">
        <v>1.7107652853384321E-3</v>
      </c>
      <c r="EJ22" s="52">
        <v>1.9426849226971096E-3</v>
      </c>
      <c r="EK22" s="52">
        <v>9.8131736086772546E-4</v>
      </c>
      <c r="EL22" s="52">
        <v>0</v>
      </c>
      <c r="EM22" s="52">
        <v>0</v>
      </c>
      <c r="EN22" s="52">
        <v>0</v>
      </c>
      <c r="EO22" s="52">
        <v>0</v>
      </c>
      <c r="EP22" s="52">
        <v>0</v>
      </c>
      <c r="EQ22" s="52">
        <v>0</v>
      </c>
      <c r="ER22" s="52">
        <v>0</v>
      </c>
      <c r="ES22" s="52">
        <v>1.4262375591952397E-3</v>
      </c>
      <c r="ET22" s="52">
        <v>0</v>
      </c>
      <c r="EU22" s="52">
        <v>0</v>
      </c>
      <c r="EV22" s="52">
        <v>0</v>
      </c>
      <c r="EW22" s="52">
        <v>0</v>
      </c>
      <c r="EX22" s="52">
        <v>2.7576143306475926E-4</v>
      </c>
      <c r="EY22" s="52">
        <v>1.1405437238572253E-4</v>
      </c>
      <c r="EZ22" s="52">
        <v>0</v>
      </c>
      <c r="FA22" s="52">
        <v>0</v>
      </c>
      <c r="FB22" s="52">
        <v>1.7920528418485972E-4</v>
      </c>
      <c r="FC22" s="52">
        <v>1.3055710271683786E-4</v>
      </c>
      <c r="FD22" s="52">
        <v>0</v>
      </c>
      <c r="FE22" s="52">
        <v>8.5943808235998094E-4</v>
      </c>
      <c r="FF22" s="52">
        <v>7.6013844175807876E-5</v>
      </c>
      <c r="FG22" s="52">
        <v>2.2753270489462591E-3</v>
      </c>
      <c r="FH22" s="52">
        <v>7.326523260616897E-5</v>
      </c>
      <c r="FI22" s="52">
        <v>0</v>
      </c>
      <c r="FJ22" s="52">
        <v>1.2977393168983906E-3</v>
      </c>
      <c r="FK22" s="52">
        <v>1.0214395264442926E-4</v>
      </c>
      <c r="FL22" s="52">
        <v>3.179003859804552E-4</v>
      </c>
      <c r="FM22" s="52">
        <v>0</v>
      </c>
      <c r="FN22" s="52">
        <v>9.5406762830323148E-5</v>
      </c>
      <c r="FO22" s="52">
        <v>0</v>
      </c>
      <c r="FP22" s="52">
        <v>0</v>
      </c>
      <c r="FQ22" s="52">
        <v>0</v>
      </c>
      <c r="FR22" s="52">
        <v>1.8400897549330178E-3</v>
      </c>
      <c r="FS22" s="52">
        <v>0</v>
      </c>
      <c r="FT22" s="52">
        <v>5.2875342407008994E-5</v>
      </c>
      <c r="FU22" s="52">
        <v>0</v>
      </c>
      <c r="FV22" s="52">
        <v>1.1892438647480054E-4</v>
      </c>
      <c r="FW22" s="52">
        <v>2.6916519047676582E-5</v>
      </c>
      <c r="FX22" s="52">
        <v>4.5169943941128659E-5</v>
      </c>
      <c r="FY22" s="52">
        <v>0</v>
      </c>
      <c r="FZ22" s="52">
        <v>0</v>
      </c>
      <c r="GA22" s="52">
        <v>0</v>
      </c>
      <c r="GB22" s="52">
        <v>9.3753034296671916E-5</v>
      </c>
      <c r="GC22" s="52">
        <v>0</v>
      </c>
      <c r="GD22" s="52">
        <v>0</v>
      </c>
      <c r="GE22" s="52">
        <v>0</v>
      </c>
      <c r="GF22" s="52">
        <v>0</v>
      </c>
      <c r="GG22" s="52">
        <v>2.597426366148422E-4</v>
      </c>
      <c r="GH22" s="52">
        <v>1.6587936320219587E-4</v>
      </c>
      <c r="GI22" s="52">
        <v>3.5443929289854826E-4</v>
      </c>
      <c r="GJ22" s="52">
        <v>1.0809767782883094E-4</v>
      </c>
      <c r="GK22" s="52">
        <v>1.3055628995673725E-3</v>
      </c>
      <c r="GL22" s="52">
        <v>2.1146822762866386E-4</v>
      </c>
      <c r="GM22" s="52">
        <v>2.1947187120142201E-5</v>
      </c>
      <c r="GN22" s="52">
        <v>4.3390786514720475E-5</v>
      </c>
      <c r="GO22" s="52">
        <v>0</v>
      </c>
      <c r="GP22" s="52">
        <v>0</v>
      </c>
      <c r="GQ22" s="52">
        <v>0</v>
      </c>
      <c r="GR22" s="52">
        <v>0</v>
      </c>
      <c r="GS22" s="52">
        <v>0</v>
      </c>
      <c r="GT22" s="52">
        <v>5.8883758630027862E-5</v>
      </c>
      <c r="GU22" s="52">
        <v>0</v>
      </c>
      <c r="GV22" s="52">
        <v>0</v>
      </c>
      <c r="GW22" s="52">
        <v>3.710764373147857E-4</v>
      </c>
      <c r="GX22" s="52">
        <v>1.0808617280172056E-4</v>
      </c>
      <c r="GY22" s="52">
        <v>6.0240102764107641E-5</v>
      </c>
      <c r="GZ22" s="52">
        <v>1.1155510072504106E-2</v>
      </c>
      <c r="HA22" s="52">
        <v>8.289814654354773E-3</v>
      </c>
      <c r="HB22" s="52">
        <v>4.4387578074766773E-3</v>
      </c>
      <c r="HC22" s="52">
        <v>1.4437053925101166E-3</v>
      </c>
      <c r="HD22" s="52">
        <v>2.2008736589338826E-3</v>
      </c>
      <c r="HE22" s="52">
        <v>6.1190244365368126E-3</v>
      </c>
      <c r="HF22" s="52">
        <v>2.5367457050542715E-2</v>
      </c>
      <c r="HG22" s="52">
        <v>4.8662919105820299E-3</v>
      </c>
      <c r="HH22" s="52">
        <v>1.3522366340434295E-3</v>
      </c>
      <c r="HI22" s="52">
        <v>1.9721341385668888E-3</v>
      </c>
      <c r="HJ22" s="52">
        <v>6.4319754305031136E-3</v>
      </c>
      <c r="HK22" s="52">
        <v>1.604199829839923E-4</v>
      </c>
      <c r="HL22" s="52">
        <v>0</v>
      </c>
      <c r="HM22" s="52">
        <v>1.8202820381316553E-3</v>
      </c>
      <c r="HN22" s="52">
        <v>3.7289936309864934E-4</v>
      </c>
      <c r="HO22" s="52">
        <v>1.3857985716678944E-3</v>
      </c>
      <c r="HP22" s="52">
        <v>1.9418193852042978E-4</v>
      </c>
      <c r="HQ22" s="52">
        <v>3.7212213846504017E-4</v>
      </c>
      <c r="HR22" s="52">
        <v>1.6743303656914933E-3</v>
      </c>
      <c r="HS22" s="52">
        <v>1.3248918228456943E-3</v>
      </c>
      <c r="HT22" s="52">
        <v>5.7529789888309535E-4</v>
      </c>
      <c r="HU22" s="52">
        <v>1.6817399140361291E-3</v>
      </c>
      <c r="HV22" s="52">
        <v>7.3432699920816791E-4</v>
      </c>
      <c r="HW22" s="52">
        <v>0</v>
      </c>
      <c r="HX22" s="52">
        <v>0</v>
      </c>
      <c r="HY22" s="52">
        <v>1.3001883625767183E-3</v>
      </c>
      <c r="HZ22" s="52">
        <v>0</v>
      </c>
      <c r="IA22" s="52">
        <v>0</v>
      </c>
      <c r="IB22" s="52">
        <v>1.4216964839207059E-3</v>
      </c>
      <c r="IC22" s="52">
        <v>1.3171675298862156E-3</v>
      </c>
      <c r="ID22" s="52">
        <v>8.8154086518401676E-4</v>
      </c>
      <c r="IE22" s="52">
        <v>5.3369729645767088E-4</v>
      </c>
      <c r="IF22" s="52">
        <v>6.7950525964650379E-4</v>
      </c>
      <c r="IG22" s="52">
        <v>3.824537608375949E-4</v>
      </c>
      <c r="IH22" s="52">
        <v>1.9873729239874854E-4</v>
      </c>
      <c r="II22" s="52">
        <v>8.7394036084251852E-6</v>
      </c>
      <c r="IJ22" s="52">
        <v>6.1105866503039544E-6</v>
      </c>
      <c r="IK22" s="52">
        <v>2.3945463827325277E-4</v>
      </c>
      <c r="IL22" s="52">
        <v>3.0766370198617783E-5</v>
      </c>
      <c r="IM22" s="52">
        <v>0</v>
      </c>
      <c r="IN22" s="52">
        <v>0</v>
      </c>
      <c r="IO22" s="52">
        <v>1.6842529885526087E-4</v>
      </c>
      <c r="IP22" s="52">
        <v>0</v>
      </c>
      <c r="IQ22" s="52">
        <v>8.4218064724560512E-6</v>
      </c>
      <c r="IR22" s="52">
        <v>0</v>
      </c>
      <c r="IS22" s="52">
        <v>0</v>
      </c>
      <c r="IT22" s="52">
        <v>0</v>
      </c>
      <c r="IU22" s="52">
        <v>1.0660971440563741E-4</v>
      </c>
      <c r="IV22" s="52">
        <v>0</v>
      </c>
      <c r="IW22" s="52">
        <v>0</v>
      </c>
      <c r="IX22" s="52">
        <v>1.877875803133674E-4</v>
      </c>
      <c r="IY22" s="52">
        <v>0</v>
      </c>
      <c r="IZ22" s="52">
        <v>1.4987559473156968E-5</v>
      </c>
      <c r="JA22" s="52">
        <v>8.395070648333563E-6</v>
      </c>
      <c r="JB22" s="52">
        <v>3.5478727015989045E-5</v>
      </c>
      <c r="JC22" s="52">
        <v>0</v>
      </c>
      <c r="JD22" s="52">
        <v>1.2894264134492465E-4</v>
      </c>
      <c r="JE22" s="52">
        <v>3.0624572078966896E-4</v>
      </c>
      <c r="JF22" s="52">
        <v>4.8447778851018854E-5</v>
      </c>
      <c r="JG22" s="52">
        <v>8.4591326775137159E-5</v>
      </c>
      <c r="JH22" s="52">
        <v>5.67304613799145E-4</v>
      </c>
      <c r="JI22" s="52">
        <v>5.9286304353832048E-5</v>
      </c>
      <c r="JJ22" s="52">
        <v>3.0201212335763812E-4</v>
      </c>
      <c r="JK22" s="52">
        <v>1.6319243927540307E-4</v>
      </c>
      <c r="JL22" s="52">
        <v>7.189156008896502E-4</v>
      </c>
      <c r="JM22" s="52">
        <v>1.323633415760567E-4</v>
      </c>
      <c r="JN22" s="52">
        <v>6.7656229917393854E-6</v>
      </c>
      <c r="JO22" s="52">
        <v>6.3690603420709065E-5</v>
      </c>
      <c r="JP22" s="52">
        <v>1.4212775727569333E-4</v>
      </c>
      <c r="JQ22" s="52">
        <v>7.8216924160860602E-5</v>
      </c>
      <c r="JR22" s="52">
        <v>0</v>
      </c>
      <c r="JS22" s="52">
        <v>2.1616190701921392E-4</v>
      </c>
      <c r="JT22" s="52">
        <v>4.1962693405836357E-4</v>
      </c>
      <c r="JU22" s="52">
        <v>9.7528535076958297E-4</v>
      </c>
      <c r="JV22" s="52">
        <v>1.0258016892909316E-2</v>
      </c>
      <c r="JW22" s="52">
        <v>1.8201298117668219E-3</v>
      </c>
      <c r="JX22" s="52">
        <v>2.9170518991790313E-2</v>
      </c>
      <c r="JY22" s="52">
        <v>4.0066151071590792E-3</v>
      </c>
      <c r="JZ22" s="52">
        <v>5.2995495772396213E-3</v>
      </c>
      <c r="KA22" s="52">
        <v>7.5586557908257886E-3</v>
      </c>
      <c r="KB22" s="52">
        <v>0.10439557386082884</v>
      </c>
      <c r="KC22" s="52">
        <v>3.6513218492152007E-3</v>
      </c>
      <c r="KD22" s="52">
        <v>4.6379067948474533E-3</v>
      </c>
      <c r="KE22" s="52">
        <v>5.5934971834290092E-3</v>
      </c>
      <c r="KF22" s="52">
        <v>0.13631380437511009</v>
      </c>
      <c r="KG22" s="52">
        <v>2.8492458698012473E-3</v>
      </c>
      <c r="KH22" s="52">
        <v>3.2553504805563613E-2</v>
      </c>
      <c r="KI22" s="52">
        <v>1.3573418796881194E-3</v>
      </c>
      <c r="KJ22" s="52">
        <v>5.3826418939977964E-2</v>
      </c>
      <c r="KK22" s="52">
        <v>0.23594736411138023</v>
      </c>
      <c r="KL22" s="52">
        <v>5.2319658623734633E-3</v>
      </c>
      <c r="KM22" s="52">
        <v>0.15170209352335456</v>
      </c>
      <c r="KN22" s="52">
        <v>1.9106821866547028E-2</v>
      </c>
      <c r="KO22" s="52">
        <v>1.1788548791570973E-2</v>
      </c>
      <c r="KP22" s="52">
        <v>6.2397238232083548E-3</v>
      </c>
      <c r="KQ22" s="52">
        <v>1.4669992788675857E-2</v>
      </c>
      <c r="KR22" s="52">
        <v>2.2638132244143672E-3</v>
      </c>
      <c r="KS22" s="52">
        <v>6.880568709649352E-4</v>
      </c>
      <c r="KT22" s="52">
        <v>0.12397592459090505</v>
      </c>
      <c r="KU22" s="52">
        <v>4.681365506722478E-3</v>
      </c>
      <c r="KV22" s="52">
        <v>4.2525828765299653E-3</v>
      </c>
      <c r="KW22" s="52">
        <v>1.0031013570606119E-3</v>
      </c>
      <c r="KX22" s="52">
        <v>1.9598210360131712E-3</v>
      </c>
      <c r="KY22" s="52">
        <v>6.7745072031429904E-2</v>
      </c>
      <c r="KZ22" s="52">
        <v>5.9591192914698429E-2</v>
      </c>
    </row>
    <row r="23" spans="1:312" x14ac:dyDescent="0.2">
      <c r="A23" s="89">
        <v>1.0204040000000001</v>
      </c>
      <c r="B23" s="41" t="s">
        <v>914</v>
      </c>
      <c r="C23" s="51" t="s">
        <v>26</v>
      </c>
      <c r="D23" s="52">
        <v>0</v>
      </c>
      <c r="E23" s="52">
        <v>0</v>
      </c>
      <c r="F23" s="52">
        <v>0</v>
      </c>
      <c r="G23" s="52">
        <v>0</v>
      </c>
      <c r="H23" s="52">
        <v>0</v>
      </c>
      <c r="I23" s="52">
        <v>0</v>
      </c>
      <c r="J23" s="52">
        <v>0</v>
      </c>
      <c r="K23" s="52">
        <v>0</v>
      </c>
      <c r="L23" s="52">
        <v>0</v>
      </c>
      <c r="M23" s="52">
        <v>0</v>
      </c>
      <c r="N23" s="52">
        <v>0</v>
      </c>
      <c r="O23" s="52">
        <v>0</v>
      </c>
      <c r="P23" s="52">
        <v>0</v>
      </c>
      <c r="Q23" s="52">
        <v>0</v>
      </c>
      <c r="R23" s="52">
        <v>0</v>
      </c>
      <c r="S23" s="52">
        <v>0</v>
      </c>
      <c r="T23" s="52">
        <v>0</v>
      </c>
      <c r="U23" s="52">
        <v>0</v>
      </c>
      <c r="V23" s="52">
        <v>0</v>
      </c>
      <c r="W23" s="52">
        <v>0</v>
      </c>
      <c r="X23" s="52">
        <v>0</v>
      </c>
      <c r="Y23" s="52">
        <v>0</v>
      </c>
      <c r="Z23" s="52">
        <v>0</v>
      </c>
      <c r="AA23" s="52">
        <v>0</v>
      </c>
      <c r="AB23" s="52">
        <v>0</v>
      </c>
      <c r="AC23" s="52">
        <v>0</v>
      </c>
      <c r="AD23" s="52">
        <v>0</v>
      </c>
      <c r="AE23" s="52">
        <v>0</v>
      </c>
      <c r="AF23" s="52">
        <v>0</v>
      </c>
      <c r="AG23" s="52">
        <v>0</v>
      </c>
      <c r="AH23" s="52">
        <v>0</v>
      </c>
      <c r="AI23" s="52">
        <v>0</v>
      </c>
      <c r="AJ23" s="52">
        <v>0</v>
      </c>
      <c r="AK23" s="52">
        <v>0</v>
      </c>
      <c r="AL23" s="52">
        <v>0</v>
      </c>
      <c r="AM23" s="52">
        <v>0</v>
      </c>
      <c r="AN23" s="52">
        <v>0</v>
      </c>
      <c r="AO23" s="52">
        <v>0</v>
      </c>
      <c r="AP23" s="52">
        <v>0</v>
      </c>
      <c r="AQ23" s="52">
        <v>0</v>
      </c>
      <c r="AR23" s="52">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3.3600756347679354E-3</v>
      </c>
      <c r="BX23" s="52">
        <v>7.3261476988750376E-3</v>
      </c>
      <c r="BY23" s="52">
        <v>7.3918531979686873E-4</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2">
        <v>0</v>
      </c>
      <c r="EN23" s="52">
        <v>0</v>
      </c>
      <c r="EO23" s="52">
        <v>0</v>
      </c>
      <c r="EP23" s="52">
        <v>0</v>
      </c>
      <c r="EQ23" s="52">
        <v>0</v>
      </c>
      <c r="ER23" s="52">
        <v>0</v>
      </c>
      <c r="ES23" s="52">
        <v>0</v>
      </c>
      <c r="ET23" s="52">
        <v>0</v>
      </c>
      <c r="EU23" s="52">
        <v>0</v>
      </c>
      <c r="EV23" s="52">
        <v>0</v>
      </c>
      <c r="EW23" s="52">
        <v>0</v>
      </c>
      <c r="EX23" s="52">
        <v>0</v>
      </c>
      <c r="EY23" s="52">
        <v>0</v>
      </c>
      <c r="EZ23" s="52">
        <v>0</v>
      </c>
      <c r="FA23" s="52">
        <v>0</v>
      </c>
      <c r="FB23" s="52">
        <v>0</v>
      </c>
      <c r="FC23" s="52">
        <v>0</v>
      </c>
      <c r="FD23" s="52">
        <v>0</v>
      </c>
      <c r="FE23" s="52">
        <v>0</v>
      </c>
      <c r="FF23" s="52">
        <v>0</v>
      </c>
      <c r="FG23" s="52">
        <v>0</v>
      </c>
      <c r="FH23" s="52">
        <v>1.5408311573408499E-3</v>
      </c>
      <c r="FI23" s="52">
        <v>0</v>
      </c>
      <c r="FJ23" s="52">
        <v>0</v>
      </c>
      <c r="FK23" s="52">
        <v>0</v>
      </c>
      <c r="FL23" s="52">
        <v>0</v>
      </c>
      <c r="FM23" s="52">
        <v>0</v>
      </c>
      <c r="FN23" s="52">
        <v>0</v>
      </c>
      <c r="FO23" s="52">
        <v>0</v>
      </c>
      <c r="FP23" s="52">
        <v>0</v>
      </c>
      <c r="FQ23" s="52">
        <v>0</v>
      </c>
      <c r="FR23" s="52">
        <v>0</v>
      </c>
      <c r="FS23" s="52">
        <v>0</v>
      </c>
      <c r="FT23" s="52">
        <v>0</v>
      </c>
      <c r="FU23" s="52">
        <v>0</v>
      </c>
      <c r="FV23" s="52">
        <v>0</v>
      </c>
      <c r="FW23" s="52">
        <v>0</v>
      </c>
      <c r="FX23" s="52">
        <v>0</v>
      </c>
      <c r="FY23" s="52">
        <v>0</v>
      </c>
      <c r="FZ23" s="52">
        <v>0</v>
      </c>
      <c r="GA23" s="52">
        <v>0</v>
      </c>
      <c r="GB23" s="52">
        <v>0</v>
      </c>
      <c r="GC23" s="52">
        <v>0</v>
      </c>
      <c r="GD23" s="52">
        <v>0</v>
      </c>
      <c r="GE23" s="52">
        <v>0</v>
      </c>
      <c r="GF23" s="52">
        <v>0</v>
      </c>
      <c r="GG23" s="52">
        <v>0</v>
      </c>
      <c r="GH23" s="52">
        <v>0</v>
      </c>
      <c r="GI23" s="52">
        <v>0</v>
      </c>
      <c r="GJ23" s="52">
        <v>0</v>
      </c>
      <c r="GK23" s="52">
        <v>0</v>
      </c>
      <c r="GL23" s="52">
        <v>0</v>
      </c>
      <c r="GM23" s="52">
        <v>0</v>
      </c>
      <c r="GN23" s="52">
        <v>0</v>
      </c>
      <c r="GO23" s="52">
        <v>0</v>
      </c>
      <c r="GP23" s="52">
        <v>0</v>
      </c>
      <c r="GQ23" s="52">
        <v>0</v>
      </c>
      <c r="GR23" s="52">
        <v>0</v>
      </c>
      <c r="GS23" s="52">
        <v>0</v>
      </c>
      <c r="GT23" s="52">
        <v>0</v>
      </c>
      <c r="GU23" s="52">
        <v>0</v>
      </c>
      <c r="GV23" s="52">
        <v>0</v>
      </c>
      <c r="GW23" s="52">
        <v>0</v>
      </c>
      <c r="GX23" s="52">
        <v>0</v>
      </c>
      <c r="GY23" s="52">
        <v>0</v>
      </c>
      <c r="GZ23" s="52">
        <v>0</v>
      </c>
      <c r="HA23" s="52">
        <v>0</v>
      </c>
      <c r="HB23" s="52">
        <v>0</v>
      </c>
      <c r="HC23" s="52">
        <v>0</v>
      </c>
      <c r="HD23" s="52">
        <v>0</v>
      </c>
      <c r="HE23" s="52">
        <v>0</v>
      </c>
      <c r="HF23" s="52">
        <v>0</v>
      </c>
      <c r="HG23" s="52">
        <v>0</v>
      </c>
      <c r="HH23" s="52">
        <v>0</v>
      </c>
      <c r="HI23" s="52">
        <v>0</v>
      </c>
      <c r="HJ23" s="52">
        <v>0</v>
      </c>
      <c r="HK23" s="52">
        <v>0</v>
      </c>
      <c r="HL23" s="52">
        <v>0</v>
      </c>
      <c r="HM23" s="52">
        <v>0</v>
      </c>
      <c r="HN23" s="52">
        <v>0</v>
      </c>
      <c r="HO23" s="52">
        <v>0</v>
      </c>
      <c r="HP23" s="52">
        <v>0</v>
      </c>
      <c r="HQ23" s="52">
        <v>0</v>
      </c>
      <c r="HR23" s="52">
        <v>0</v>
      </c>
      <c r="HS23" s="52">
        <v>0</v>
      </c>
      <c r="HT23" s="52">
        <v>0</v>
      </c>
      <c r="HU23" s="52">
        <v>0</v>
      </c>
      <c r="HV23" s="52">
        <v>0</v>
      </c>
      <c r="HW23" s="52">
        <v>0</v>
      </c>
      <c r="HX23" s="52">
        <v>0</v>
      </c>
      <c r="HY23" s="52">
        <v>0</v>
      </c>
      <c r="HZ23" s="52">
        <v>0</v>
      </c>
      <c r="IA23" s="52">
        <v>0</v>
      </c>
      <c r="IB23" s="52">
        <v>0</v>
      </c>
      <c r="IC23" s="52">
        <v>0</v>
      </c>
      <c r="ID23" s="52">
        <v>0</v>
      </c>
      <c r="IE23" s="52">
        <v>0</v>
      </c>
      <c r="IF23" s="52">
        <v>0</v>
      </c>
      <c r="IG23" s="52">
        <v>0</v>
      </c>
      <c r="IH23" s="52">
        <v>0</v>
      </c>
      <c r="II23" s="52">
        <v>0</v>
      </c>
      <c r="IJ23" s="52">
        <v>0</v>
      </c>
      <c r="IK23" s="52">
        <v>0</v>
      </c>
      <c r="IL23" s="52">
        <v>0</v>
      </c>
      <c r="IM23" s="52">
        <v>0</v>
      </c>
      <c r="IN23" s="52">
        <v>0</v>
      </c>
      <c r="IO23" s="52">
        <v>0</v>
      </c>
      <c r="IP23" s="52">
        <v>0</v>
      </c>
      <c r="IQ23" s="52">
        <v>0</v>
      </c>
      <c r="IR23" s="52">
        <v>0</v>
      </c>
      <c r="IS23" s="52">
        <v>0</v>
      </c>
      <c r="IT23" s="52">
        <v>0</v>
      </c>
      <c r="IU23" s="52">
        <v>0</v>
      </c>
      <c r="IV23" s="52">
        <v>0</v>
      </c>
      <c r="IW23" s="52">
        <v>0</v>
      </c>
      <c r="IX23" s="52">
        <v>0</v>
      </c>
      <c r="IY23" s="52">
        <v>0</v>
      </c>
      <c r="IZ23" s="52">
        <v>0</v>
      </c>
      <c r="JA23" s="52">
        <v>0</v>
      </c>
      <c r="JB23" s="52">
        <v>0</v>
      </c>
      <c r="JC23" s="52">
        <v>0</v>
      </c>
      <c r="JD23" s="52">
        <v>0</v>
      </c>
      <c r="JE23" s="52">
        <v>0</v>
      </c>
      <c r="JF23" s="52">
        <v>0</v>
      </c>
      <c r="JG23" s="52">
        <v>0</v>
      </c>
      <c r="JH23" s="52">
        <v>0</v>
      </c>
      <c r="JI23" s="52">
        <v>0</v>
      </c>
      <c r="JJ23" s="52">
        <v>0</v>
      </c>
      <c r="JK23" s="52">
        <v>0</v>
      </c>
      <c r="JL23" s="52">
        <v>0</v>
      </c>
      <c r="JM23" s="52">
        <v>0</v>
      </c>
      <c r="JN23" s="52">
        <v>0</v>
      </c>
      <c r="JO23" s="52">
        <v>0</v>
      </c>
      <c r="JP23" s="52">
        <v>0</v>
      </c>
      <c r="JQ23" s="52">
        <v>0</v>
      </c>
      <c r="JR23" s="52">
        <v>0</v>
      </c>
      <c r="JS23" s="52">
        <v>0</v>
      </c>
      <c r="JT23" s="52">
        <v>0</v>
      </c>
      <c r="JU23" s="52">
        <v>0</v>
      </c>
      <c r="JV23" s="52">
        <v>0</v>
      </c>
      <c r="JW23" s="52">
        <v>0</v>
      </c>
      <c r="JX23" s="52">
        <v>0</v>
      </c>
      <c r="JY23" s="52">
        <v>0</v>
      </c>
      <c r="JZ23" s="52">
        <v>0</v>
      </c>
      <c r="KA23" s="52">
        <v>0</v>
      </c>
      <c r="KB23" s="52">
        <v>0</v>
      </c>
      <c r="KC23" s="52">
        <v>0</v>
      </c>
      <c r="KD23" s="52">
        <v>0</v>
      </c>
      <c r="KE23" s="52">
        <v>0</v>
      </c>
      <c r="KF23" s="52">
        <v>0</v>
      </c>
      <c r="KG23" s="52">
        <v>0</v>
      </c>
      <c r="KH23" s="52">
        <v>0</v>
      </c>
      <c r="KI23" s="52">
        <v>0</v>
      </c>
      <c r="KJ23" s="52">
        <v>0</v>
      </c>
      <c r="KK23" s="52">
        <v>0</v>
      </c>
      <c r="KL23" s="52">
        <v>0</v>
      </c>
      <c r="KM23" s="52">
        <v>0</v>
      </c>
      <c r="KN23" s="52">
        <v>0</v>
      </c>
      <c r="KO23" s="52">
        <v>0</v>
      </c>
      <c r="KP23" s="52">
        <v>0</v>
      </c>
      <c r="KQ23" s="52">
        <v>0</v>
      </c>
      <c r="KR23" s="52">
        <v>0</v>
      </c>
      <c r="KS23" s="52">
        <v>0</v>
      </c>
      <c r="KT23" s="52">
        <v>0</v>
      </c>
      <c r="KU23" s="52">
        <v>0</v>
      </c>
      <c r="KV23" s="52">
        <v>0</v>
      </c>
      <c r="KW23" s="52">
        <v>0</v>
      </c>
      <c r="KX23" s="52">
        <v>0</v>
      </c>
      <c r="KY23" s="52">
        <v>0</v>
      </c>
      <c r="KZ23" s="52">
        <v>0</v>
      </c>
    </row>
    <row r="24" spans="1:312" x14ac:dyDescent="0.2">
      <c r="A24" s="89">
        <v>1.0162340000000001</v>
      </c>
      <c r="B24" s="41" t="s">
        <v>913</v>
      </c>
      <c r="C24" s="51" t="s">
        <v>141</v>
      </c>
      <c r="D24" s="52">
        <v>0</v>
      </c>
      <c r="E24" s="52">
        <v>0</v>
      </c>
      <c r="F24" s="52">
        <v>0</v>
      </c>
      <c r="G24" s="52">
        <v>0</v>
      </c>
      <c r="H24" s="52">
        <v>0</v>
      </c>
      <c r="I24" s="52">
        <v>0</v>
      </c>
      <c r="J24" s="52">
        <v>0</v>
      </c>
      <c r="K24" s="52">
        <v>0</v>
      </c>
      <c r="L24" s="52">
        <v>0</v>
      </c>
      <c r="M24" s="52">
        <v>0</v>
      </c>
      <c r="N24" s="52">
        <v>0</v>
      </c>
      <c r="O24" s="52">
        <v>0</v>
      </c>
      <c r="P24" s="52">
        <v>0</v>
      </c>
      <c r="Q24" s="52">
        <v>0</v>
      </c>
      <c r="R24" s="52">
        <v>0</v>
      </c>
      <c r="S24" s="52">
        <v>0</v>
      </c>
      <c r="T24" s="52">
        <v>0</v>
      </c>
      <c r="U24" s="52">
        <v>0</v>
      </c>
      <c r="V24" s="52">
        <v>0</v>
      </c>
      <c r="W24" s="52">
        <v>0</v>
      </c>
      <c r="X24" s="52">
        <v>0</v>
      </c>
      <c r="Y24" s="52">
        <v>0</v>
      </c>
      <c r="Z24" s="52">
        <v>0</v>
      </c>
      <c r="AA24" s="52">
        <v>0</v>
      </c>
      <c r="AB24" s="52">
        <v>0</v>
      </c>
      <c r="AC24" s="52">
        <v>0</v>
      </c>
      <c r="AD24" s="52">
        <v>0</v>
      </c>
      <c r="AE24" s="52">
        <v>0</v>
      </c>
      <c r="AF24" s="52">
        <v>0</v>
      </c>
      <c r="AG24" s="52">
        <v>0</v>
      </c>
      <c r="AH24" s="52">
        <v>0</v>
      </c>
      <c r="AI24" s="52">
        <v>0</v>
      </c>
      <c r="AJ24" s="52">
        <v>0</v>
      </c>
      <c r="AK24" s="52">
        <v>0</v>
      </c>
      <c r="AL24" s="52">
        <v>0</v>
      </c>
      <c r="AM24" s="52">
        <v>0</v>
      </c>
      <c r="AN24" s="52">
        <v>0</v>
      </c>
      <c r="AO24" s="52">
        <v>0</v>
      </c>
      <c r="AP24" s="52">
        <v>0</v>
      </c>
      <c r="AQ24" s="52">
        <v>0</v>
      </c>
      <c r="AR24" s="52">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2">
        <v>0</v>
      </c>
      <c r="EN24" s="52">
        <v>0</v>
      </c>
      <c r="EO24" s="52">
        <v>0</v>
      </c>
      <c r="EP24" s="52">
        <v>0</v>
      </c>
      <c r="EQ24" s="52">
        <v>0</v>
      </c>
      <c r="ER24" s="52">
        <v>0</v>
      </c>
      <c r="ES24" s="52">
        <v>0</v>
      </c>
      <c r="ET24" s="52">
        <v>0</v>
      </c>
      <c r="EU24" s="52">
        <v>0</v>
      </c>
      <c r="EV24" s="52">
        <v>0</v>
      </c>
      <c r="EW24" s="52">
        <v>0</v>
      </c>
      <c r="EX24" s="52">
        <v>0</v>
      </c>
      <c r="EY24" s="52">
        <v>0</v>
      </c>
      <c r="EZ24" s="52">
        <v>0</v>
      </c>
      <c r="FA24" s="52">
        <v>0</v>
      </c>
      <c r="FB24" s="52">
        <v>0</v>
      </c>
      <c r="FC24" s="52">
        <v>0</v>
      </c>
      <c r="FD24" s="52">
        <v>0</v>
      </c>
      <c r="FE24" s="52">
        <v>0</v>
      </c>
      <c r="FF24" s="52">
        <v>0</v>
      </c>
      <c r="FG24" s="52">
        <v>0</v>
      </c>
      <c r="FH24" s="52">
        <v>0</v>
      </c>
      <c r="FI24" s="52">
        <v>0</v>
      </c>
      <c r="FJ24" s="52">
        <v>0</v>
      </c>
      <c r="FK24" s="52">
        <v>0</v>
      </c>
      <c r="FL24" s="52">
        <v>0</v>
      </c>
      <c r="FM24" s="52">
        <v>0</v>
      </c>
      <c r="FN24" s="52">
        <v>0</v>
      </c>
      <c r="FO24" s="52">
        <v>0</v>
      </c>
      <c r="FP24" s="52">
        <v>0</v>
      </c>
      <c r="FQ24" s="52">
        <v>0</v>
      </c>
      <c r="FR24" s="52">
        <v>0</v>
      </c>
      <c r="FS24" s="52">
        <v>0</v>
      </c>
      <c r="FT24" s="52">
        <v>0</v>
      </c>
      <c r="FU24" s="52">
        <v>0</v>
      </c>
      <c r="FV24" s="52">
        <v>0</v>
      </c>
      <c r="FW24" s="52">
        <v>0</v>
      </c>
      <c r="FX24" s="52">
        <v>0</v>
      </c>
      <c r="FY24" s="52">
        <v>0</v>
      </c>
      <c r="FZ24" s="52">
        <v>0</v>
      </c>
      <c r="GA24" s="52">
        <v>0</v>
      </c>
      <c r="GB24" s="52">
        <v>0</v>
      </c>
      <c r="GC24" s="52">
        <v>0</v>
      </c>
      <c r="GD24" s="52">
        <v>0</v>
      </c>
      <c r="GE24" s="52">
        <v>0</v>
      </c>
      <c r="GF24" s="52">
        <v>0</v>
      </c>
      <c r="GG24" s="52">
        <v>0</v>
      </c>
      <c r="GH24" s="52">
        <v>0</v>
      </c>
      <c r="GI24" s="52">
        <v>0</v>
      </c>
      <c r="GJ24" s="52">
        <v>0</v>
      </c>
      <c r="GK24" s="52">
        <v>0</v>
      </c>
      <c r="GL24" s="52">
        <v>0</v>
      </c>
      <c r="GM24" s="52">
        <v>0</v>
      </c>
      <c r="GN24" s="52">
        <v>0</v>
      </c>
      <c r="GO24" s="52">
        <v>0</v>
      </c>
      <c r="GP24" s="52">
        <v>0</v>
      </c>
      <c r="GQ24" s="52">
        <v>0</v>
      </c>
      <c r="GR24" s="52">
        <v>0</v>
      </c>
      <c r="GS24" s="52">
        <v>0</v>
      </c>
      <c r="GT24" s="52">
        <v>0</v>
      </c>
      <c r="GU24" s="52">
        <v>0</v>
      </c>
      <c r="GV24" s="52">
        <v>0</v>
      </c>
      <c r="GW24" s="52">
        <v>0</v>
      </c>
      <c r="GX24" s="52">
        <v>0</v>
      </c>
      <c r="GY24" s="52">
        <v>0</v>
      </c>
      <c r="GZ24" s="52">
        <v>0</v>
      </c>
      <c r="HA24" s="52">
        <v>0</v>
      </c>
      <c r="HB24" s="52">
        <v>0</v>
      </c>
      <c r="HC24" s="52">
        <v>0</v>
      </c>
      <c r="HD24" s="52">
        <v>0</v>
      </c>
      <c r="HE24" s="52">
        <v>0</v>
      </c>
      <c r="HF24" s="52">
        <v>0</v>
      </c>
      <c r="HG24" s="52">
        <v>0</v>
      </c>
      <c r="HH24" s="52">
        <v>0</v>
      </c>
      <c r="HI24" s="52">
        <v>0</v>
      </c>
      <c r="HJ24" s="52">
        <v>0</v>
      </c>
      <c r="HK24" s="52">
        <v>0</v>
      </c>
      <c r="HL24" s="52">
        <v>0</v>
      </c>
      <c r="HM24" s="52">
        <v>0</v>
      </c>
      <c r="HN24" s="52">
        <v>0</v>
      </c>
      <c r="HO24" s="52">
        <v>0</v>
      </c>
      <c r="HP24" s="52">
        <v>0</v>
      </c>
      <c r="HQ24" s="52">
        <v>0</v>
      </c>
      <c r="HR24" s="52">
        <v>0</v>
      </c>
      <c r="HS24" s="52">
        <v>0</v>
      </c>
      <c r="HT24" s="52">
        <v>0</v>
      </c>
      <c r="HU24" s="52">
        <v>0</v>
      </c>
      <c r="HV24" s="52">
        <v>0</v>
      </c>
      <c r="HW24" s="52">
        <v>0</v>
      </c>
      <c r="HX24" s="52">
        <v>0</v>
      </c>
      <c r="HY24" s="52">
        <v>0</v>
      </c>
      <c r="HZ24" s="52">
        <v>0</v>
      </c>
      <c r="IA24" s="52">
        <v>0</v>
      </c>
      <c r="IB24" s="52">
        <v>0</v>
      </c>
      <c r="IC24" s="52">
        <v>0</v>
      </c>
      <c r="ID24" s="52">
        <v>0</v>
      </c>
      <c r="IE24" s="52">
        <v>0</v>
      </c>
      <c r="IF24" s="52">
        <v>0</v>
      </c>
      <c r="IG24" s="52">
        <v>0</v>
      </c>
      <c r="IH24" s="52">
        <v>0</v>
      </c>
      <c r="II24" s="52">
        <v>0</v>
      </c>
      <c r="IJ24" s="52">
        <v>0</v>
      </c>
      <c r="IK24" s="52">
        <v>0</v>
      </c>
      <c r="IL24" s="52">
        <v>0</v>
      </c>
      <c r="IM24" s="52">
        <v>0</v>
      </c>
      <c r="IN24" s="52">
        <v>0</v>
      </c>
      <c r="IO24" s="52">
        <v>0</v>
      </c>
      <c r="IP24" s="52">
        <v>0</v>
      </c>
      <c r="IQ24" s="52">
        <v>0</v>
      </c>
      <c r="IR24" s="52">
        <v>0</v>
      </c>
      <c r="IS24" s="52">
        <v>0</v>
      </c>
      <c r="IT24" s="52">
        <v>0</v>
      </c>
      <c r="IU24" s="52">
        <v>0</v>
      </c>
      <c r="IV24" s="52">
        <v>0</v>
      </c>
      <c r="IW24" s="52">
        <v>0</v>
      </c>
      <c r="IX24" s="52">
        <v>0</v>
      </c>
      <c r="IY24" s="52">
        <v>0</v>
      </c>
      <c r="IZ24" s="52">
        <v>0</v>
      </c>
      <c r="JA24" s="52">
        <v>0</v>
      </c>
      <c r="JB24" s="52">
        <v>0</v>
      </c>
      <c r="JC24" s="52">
        <v>0</v>
      </c>
      <c r="JD24" s="52">
        <v>0</v>
      </c>
      <c r="JE24" s="52">
        <v>0</v>
      </c>
      <c r="JF24" s="52">
        <v>0</v>
      </c>
      <c r="JG24" s="52">
        <v>0</v>
      </c>
      <c r="JH24" s="52">
        <v>0</v>
      </c>
      <c r="JI24" s="52">
        <v>0</v>
      </c>
      <c r="JJ24" s="52">
        <v>0</v>
      </c>
      <c r="JK24" s="52">
        <v>0</v>
      </c>
      <c r="JL24" s="52">
        <v>0</v>
      </c>
      <c r="JM24" s="52">
        <v>0</v>
      </c>
      <c r="JN24" s="52">
        <v>0</v>
      </c>
      <c r="JO24" s="52">
        <v>0</v>
      </c>
      <c r="JP24" s="52">
        <v>0</v>
      </c>
      <c r="JQ24" s="52">
        <v>0</v>
      </c>
      <c r="JR24" s="52">
        <v>0</v>
      </c>
      <c r="JS24" s="52">
        <v>0</v>
      </c>
      <c r="JT24" s="52">
        <v>0</v>
      </c>
      <c r="JU24" s="52">
        <v>0</v>
      </c>
      <c r="JV24" s="52">
        <v>0</v>
      </c>
      <c r="JW24" s="52">
        <v>0</v>
      </c>
      <c r="JX24" s="52">
        <v>0</v>
      </c>
      <c r="JY24" s="52">
        <v>0</v>
      </c>
      <c r="JZ24" s="52">
        <v>0</v>
      </c>
      <c r="KA24" s="52">
        <v>0</v>
      </c>
      <c r="KB24" s="52">
        <v>0</v>
      </c>
      <c r="KC24" s="52">
        <v>0</v>
      </c>
      <c r="KD24" s="52">
        <v>0</v>
      </c>
      <c r="KE24" s="52">
        <v>0</v>
      </c>
      <c r="KF24" s="52">
        <v>0</v>
      </c>
      <c r="KG24" s="52">
        <v>0</v>
      </c>
      <c r="KH24" s="52">
        <v>0</v>
      </c>
      <c r="KI24" s="52">
        <v>0</v>
      </c>
      <c r="KJ24" s="52">
        <v>0</v>
      </c>
      <c r="KK24" s="52">
        <v>0</v>
      </c>
      <c r="KL24" s="52">
        <v>0</v>
      </c>
      <c r="KM24" s="52">
        <v>0</v>
      </c>
      <c r="KN24" s="52">
        <v>0</v>
      </c>
      <c r="KO24" s="52">
        <v>0</v>
      </c>
      <c r="KP24" s="52">
        <v>0</v>
      </c>
      <c r="KQ24" s="52">
        <v>0</v>
      </c>
      <c r="KR24" s="52">
        <v>0</v>
      </c>
      <c r="KS24" s="52">
        <v>0</v>
      </c>
      <c r="KT24" s="52">
        <v>0</v>
      </c>
      <c r="KU24" s="52">
        <v>0</v>
      </c>
      <c r="KV24" s="52">
        <v>0</v>
      </c>
      <c r="KW24" s="52">
        <v>0</v>
      </c>
      <c r="KX24" s="52">
        <v>0</v>
      </c>
      <c r="KY24" s="52">
        <v>0</v>
      </c>
      <c r="KZ24" s="52">
        <v>0</v>
      </c>
    </row>
    <row r="25" spans="1:312" x14ac:dyDescent="0.2">
      <c r="A25" s="89">
        <v>1.0306949999999999</v>
      </c>
      <c r="B25" s="41" t="s">
        <v>912</v>
      </c>
      <c r="C25" s="51" t="s">
        <v>39</v>
      </c>
      <c r="D25" s="52">
        <v>0</v>
      </c>
      <c r="E25" s="52">
        <v>0</v>
      </c>
      <c r="F25" s="52">
        <v>0</v>
      </c>
      <c r="G25" s="52">
        <v>4.350618188365227E-5</v>
      </c>
      <c r="H25" s="52">
        <v>0</v>
      </c>
      <c r="I25" s="52">
        <v>1.0666472331061343E-2</v>
      </c>
      <c r="J25" s="52">
        <v>9.3038127175151773E-3</v>
      </c>
      <c r="K25" s="52">
        <v>0</v>
      </c>
      <c r="L25" s="52">
        <v>0</v>
      </c>
      <c r="M25" s="52">
        <v>0</v>
      </c>
      <c r="N25" s="52">
        <v>0</v>
      </c>
      <c r="O25" s="52">
        <v>0</v>
      </c>
      <c r="P25" s="52">
        <v>4.8300234042107453E-5</v>
      </c>
      <c r="Q25" s="52">
        <v>0</v>
      </c>
      <c r="R25" s="52">
        <v>0</v>
      </c>
      <c r="S25" s="52">
        <v>0</v>
      </c>
      <c r="T25" s="52">
        <v>3.5435109004404393E-4</v>
      </c>
      <c r="U25" s="52">
        <v>0</v>
      </c>
      <c r="V25" s="52">
        <v>0</v>
      </c>
      <c r="W25" s="52">
        <v>0</v>
      </c>
      <c r="X25" s="52">
        <v>0</v>
      </c>
      <c r="Y25" s="52">
        <v>6.2592931338042074E-5</v>
      </c>
      <c r="Z25" s="52">
        <v>0</v>
      </c>
      <c r="AA25" s="52">
        <v>0</v>
      </c>
      <c r="AB25" s="52">
        <v>0</v>
      </c>
      <c r="AC25" s="52">
        <v>0</v>
      </c>
      <c r="AD25" s="52">
        <v>0</v>
      </c>
      <c r="AE25" s="52">
        <v>0</v>
      </c>
      <c r="AF25" s="52">
        <v>0</v>
      </c>
      <c r="AG25" s="52">
        <v>0</v>
      </c>
      <c r="AH25" s="52">
        <v>0</v>
      </c>
      <c r="AI25" s="52">
        <v>0</v>
      </c>
      <c r="AJ25" s="52">
        <v>0</v>
      </c>
      <c r="AK25" s="52">
        <v>0</v>
      </c>
      <c r="AL25" s="52">
        <v>0</v>
      </c>
      <c r="AM25" s="52">
        <v>0</v>
      </c>
      <c r="AN25" s="52">
        <v>0</v>
      </c>
      <c r="AO25" s="52">
        <v>0</v>
      </c>
      <c r="AP25" s="52">
        <v>0</v>
      </c>
      <c r="AQ25" s="52">
        <v>0</v>
      </c>
      <c r="AR25" s="52">
        <v>0</v>
      </c>
      <c r="AS25" s="52">
        <v>0</v>
      </c>
      <c r="AT25" s="52">
        <v>0</v>
      </c>
      <c r="AU25" s="52">
        <v>0</v>
      </c>
      <c r="AV25" s="52">
        <v>0</v>
      </c>
      <c r="AW25" s="52">
        <v>7.9335839203946369E-4</v>
      </c>
      <c r="AX25" s="52">
        <v>7.8504650800565706E-2</v>
      </c>
      <c r="AY25" s="52">
        <v>6.9567233848372905E-4</v>
      </c>
      <c r="AZ25" s="52">
        <v>1.3544725056045782E-6</v>
      </c>
      <c r="BA25" s="52">
        <v>0</v>
      </c>
      <c r="BB25" s="52">
        <v>2.1917697919522339E-5</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1.1290444555928706E-5</v>
      </c>
      <c r="BS25" s="52">
        <v>0</v>
      </c>
      <c r="BT25" s="52">
        <v>0</v>
      </c>
      <c r="BU25" s="52">
        <v>1.6669687204489724E-5</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2">
        <v>0</v>
      </c>
      <c r="EN25" s="52">
        <v>0</v>
      </c>
      <c r="EO25" s="52">
        <v>0</v>
      </c>
      <c r="EP25" s="52">
        <v>2.2439658192449246E-5</v>
      </c>
      <c r="EQ25" s="52">
        <v>0</v>
      </c>
      <c r="ER25" s="52">
        <v>0</v>
      </c>
      <c r="ES25" s="52">
        <v>2.9216249938547888E-5</v>
      </c>
      <c r="ET25" s="52">
        <v>0</v>
      </c>
      <c r="EU25" s="52">
        <v>0</v>
      </c>
      <c r="EV25" s="52">
        <v>1.1328315025249381E-3</v>
      </c>
      <c r="EW25" s="52">
        <v>0</v>
      </c>
      <c r="EX25" s="52">
        <v>0</v>
      </c>
      <c r="EY25" s="52">
        <v>0</v>
      </c>
      <c r="EZ25" s="52">
        <v>0</v>
      </c>
      <c r="FA25" s="52">
        <v>0</v>
      </c>
      <c r="FB25" s="52">
        <v>0</v>
      </c>
      <c r="FC25" s="52">
        <v>0</v>
      </c>
      <c r="FD25" s="52">
        <v>0</v>
      </c>
      <c r="FE25" s="52">
        <v>0</v>
      </c>
      <c r="FF25" s="52">
        <v>0</v>
      </c>
      <c r="FG25" s="52">
        <v>0</v>
      </c>
      <c r="FH25" s="52">
        <v>0</v>
      </c>
      <c r="FI25" s="52">
        <v>0</v>
      </c>
      <c r="FJ25" s="52">
        <v>0</v>
      </c>
      <c r="FK25" s="52">
        <v>0</v>
      </c>
      <c r="FL25" s="52">
        <v>4.8556586370382839E-5</v>
      </c>
      <c r="FM25" s="52">
        <v>0</v>
      </c>
      <c r="FN25" s="52">
        <v>0</v>
      </c>
      <c r="FO25" s="52">
        <v>0</v>
      </c>
      <c r="FP25" s="52">
        <v>0</v>
      </c>
      <c r="FQ25" s="52">
        <v>0</v>
      </c>
      <c r="FR25" s="52">
        <v>0</v>
      </c>
      <c r="FS25" s="52">
        <v>0</v>
      </c>
      <c r="FT25" s="52">
        <v>2.4805716190942493E-5</v>
      </c>
      <c r="FU25" s="52">
        <v>0</v>
      </c>
      <c r="FV25" s="52">
        <v>0</v>
      </c>
      <c r="FW25" s="52">
        <v>0</v>
      </c>
      <c r="FX25" s="52">
        <v>0</v>
      </c>
      <c r="FY25" s="52">
        <v>0</v>
      </c>
      <c r="FZ25" s="52">
        <v>0</v>
      </c>
      <c r="GA25" s="52">
        <v>0</v>
      </c>
      <c r="GB25" s="52">
        <v>0</v>
      </c>
      <c r="GC25" s="52">
        <v>0</v>
      </c>
      <c r="GD25" s="52">
        <v>0</v>
      </c>
      <c r="GE25" s="52">
        <v>0</v>
      </c>
      <c r="GF25" s="52">
        <v>0</v>
      </c>
      <c r="GG25" s="52">
        <v>0</v>
      </c>
      <c r="GH25" s="52">
        <v>0</v>
      </c>
      <c r="GI25" s="52">
        <v>0</v>
      </c>
      <c r="GJ25" s="52">
        <v>0</v>
      </c>
      <c r="GK25" s="52">
        <v>0</v>
      </c>
      <c r="GL25" s="52">
        <v>0</v>
      </c>
      <c r="GM25" s="52">
        <v>0</v>
      </c>
      <c r="GN25" s="52">
        <v>0</v>
      </c>
      <c r="GO25" s="52">
        <v>0</v>
      </c>
      <c r="GP25" s="52">
        <v>0</v>
      </c>
      <c r="GQ25" s="52">
        <v>0</v>
      </c>
      <c r="GR25" s="52">
        <v>5.6626110434561042E-5</v>
      </c>
      <c r="GS25" s="52">
        <v>0</v>
      </c>
      <c r="GT25" s="52">
        <v>0</v>
      </c>
      <c r="GU25" s="52">
        <v>0</v>
      </c>
      <c r="GV25" s="52">
        <v>0</v>
      </c>
      <c r="GW25" s="52">
        <v>0</v>
      </c>
      <c r="GX25" s="52">
        <v>0</v>
      </c>
      <c r="GY25" s="52">
        <v>0</v>
      </c>
      <c r="GZ25" s="52">
        <v>0</v>
      </c>
      <c r="HA25" s="52">
        <v>0</v>
      </c>
      <c r="HB25" s="52">
        <v>0</v>
      </c>
      <c r="HC25" s="52">
        <v>0</v>
      </c>
      <c r="HD25" s="52">
        <v>0</v>
      </c>
      <c r="HE25" s="52">
        <v>0</v>
      </c>
      <c r="HF25" s="52">
        <v>0</v>
      </c>
      <c r="HG25" s="52">
        <v>0</v>
      </c>
      <c r="HH25" s="52">
        <v>0</v>
      </c>
      <c r="HI25" s="52">
        <v>0</v>
      </c>
      <c r="HJ25" s="52">
        <v>0</v>
      </c>
      <c r="HK25" s="52">
        <v>0</v>
      </c>
      <c r="HL25" s="52">
        <v>0</v>
      </c>
      <c r="HM25" s="52">
        <v>0</v>
      </c>
      <c r="HN25" s="52">
        <v>0</v>
      </c>
      <c r="HO25" s="52">
        <v>0</v>
      </c>
      <c r="HP25" s="52">
        <v>0</v>
      </c>
      <c r="HQ25" s="52">
        <v>0</v>
      </c>
      <c r="HR25" s="52">
        <v>0</v>
      </c>
      <c r="HS25" s="52">
        <v>0</v>
      </c>
      <c r="HT25" s="52">
        <v>0</v>
      </c>
      <c r="HU25" s="52">
        <v>0</v>
      </c>
      <c r="HV25" s="52">
        <v>0</v>
      </c>
      <c r="HW25" s="52">
        <v>0</v>
      </c>
      <c r="HX25" s="52">
        <v>0</v>
      </c>
      <c r="HY25" s="52">
        <v>0</v>
      </c>
      <c r="HZ25" s="52">
        <v>0</v>
      </c>
      <c r="IA25" s="52">
        <v>0</v>
      </c>
      <c r="IB25" s="52">
        <v>0</v>
      </c>
      <c r="IC25" s="52">
        <v>0</v>
      </c>
      <c r="ID25" s="52">
        <v>0</v>
      </c>
      <c r="IE25" s="52">
        <v>0</v>
      </c>
      <c r="IF25" s="52">
        <v>0</v>
      </c>
      <c r="IG25" s="52">
        <v>0</v>
      </c>
      <c r="IH25" s="52">
        <v>0</v>
      </c>
      <c r="II25" s="52">
        <v>0</v>
      </c>
      <c r="IJ25" s="52">
        <v>0</v>
      </c>
      <c r="IK25" s="52">
        <v>0</v>
      </c>
      <c r="IL25" s="52">
        <v>0</v>
      </c>
      <c r="IM25" s="52">
        <v>0</v>
      </c>
      <c r="IN25" s="52">
        <v>0</v>
      </c>
      <c r="IO25" s="52">
        <v>5.9477318612690542E-6</v>
      </c>
      <c r="IP25" s="52">
        <v>0</v>
      </c>
      <c r="IQ25" s="52">
        <v>0</v>
      </c>
      <c r="IR25" s="52">
        <v>0</v>
      </c>
      <c r="IS25" s="52">
        <v>3.7176520543884965E-5</v>
      </c>
      <c r="IT25" s="52">
        <v>1.518448382103446E-3</v>
      </c>
      <c r="IU25" s="52">
        <v>1.8018593438818707E-3</v>
      </c>
      <c r="IV25" s="52">
        <v>2.3831019866440342E-3</v>
      </c>
      <c r="IW25" s="52">
        <v>1.4825680521969456E-3</v>
      </c>
      <c r="IX25" s="52">
        <v>1.5959158205962432E-2</v>
      </c>
      <c r="IY25" s="52">
        <v>0</v>
      </c>
      <c r="IZ25" s="52">
        <v>2.7862778349426041E-5</v>
      </c>
      <c r="JA25" s="52">
        <v>0</v>
      </c>
      <c r="JB25" s="52">
        <v>4.634445774991366E-6</v>
      </c>
      <c r="JC25" s="52">
        <v>0</v>
      </c>
      <c r="JD25" s="52">
        <v>0</v>
      </c>
      <c r="JE25" s="52">
        <v>0</v>
      </c>
      <c r="JF25" s="52">
        <v>1.1559470041646604E-5</v>
      </c>
      <c r="JG25" s="52">
        <v>0</v>
      </c>
      <c r="JH25" s="52">
        <v>0</v>
      </c>
      <c r="JI25" s="52">
        <v>0</v>
      </c>
      <c r="JJ25" s="52">
        <v>0</v>
      </c>
      <c r="JK25" s="52">
        <v>1.3868236985087616E-5</v>
      </c>
      <c r="JL25" s="52">
        <v>0</v>
      </c>
      <c r="JM25" s="52">
        <v>0</v>
      </c>
      <c r="JN25" s="52">
        <v>0</v>
      </c>
      <c r="JO25" s="52">
        <v>0</v>
      </c>
      <c r="JP25" s="52">
        <v>0</v>
      </c>
      <c r="JQ25" s="52">
        <v>2.1896953899586814E-5</v>
      </c>
      <c r="JR25" s="52">
        <v>0</v>
      </c>
      <c r="JS25" s="52">
        <v>0</v>
      </c>
      <c r="JT25" s="52">
        <v>0</v>
      </c>
      <c r="JU25" s="52">
        <v>0</v>
      </c>
      <c r="JV25" s="52">
        <v>0</v>
      </c>
      <c r="JW25" s="52">
        <v>0</v>
      </c>
      <c r="JX25" s="52">
        <v>0</v>
      </c>
      <c r="JY25" s="52">
        <v>0</v>
      </c>
      <c r="JZ25" s="52">
        <v>0</v>
      </c>
      <c r="KA25" s="52">
        <v>0</v>
      </c>
      <c r="KB25" s="52">
        <v>0</v>
      </c>
      <c r="KC25" s="52">
        <v>0</v>
      </c>
      <c r="KD25" s="52">
        <v>0</v>
      </c>
      <c r="KE25" s="52">
        <v>0</v>
      </c>
      <c r="KF25" s="52">
        <v>0</v>
      </c>
      <c r="KG25" s="52">
        <v>0</v>
      </c>
      <c r="KH25" s="52">
        <v>0</v>
      </c>
      <c r="KI25" s="52">
        <v>0</v>
      </c>
      <c r="KJ25" s="52">
        <v>0</v>
      </c>
      <c r="KK25" s="52">
        <v>0</v>
      </c>
      <c r="KL25" s="52">
        <v>0</v>
      </c>
      <c r="KM25" s="52">
        <v>0</v>
      </c>
      <c r="KN25" s="52">
        <v>0</v>
      </c>
      <c r="KO25" s="52">
        <v>0</v>
      </c>
      <c r="KP25" s="52">
        <v>0</v>
      </c>
      <c r="KQ25" s="52">
        <v>0</v>
      </c>
      <c r="KR25" s="52">
        <v>0</v>
      </c>
      <c r="KS25" s="52">
        <v>0</v>
      </c>
      <c r="KT25" s="52">
        <v>0</v>
      </c>
      <c r="KU25" s="52">
        <v>0</v>
      </c>
      <c r="KV25" s="52">
        <v>0</v>
      </c>
      <c r="KW25" s="52">
        <v>0</v>
      </c>
      <c r="KX25" s="52">
        <v>0</v>
      </c>
      <c r="KY25" s="52">
        <v>0</v>
      </c>
      <c r="KZ25" s="52">
        <v>0</v>
      </c>
    </row>
    <row r="26" spans="1:312" x14ac:dyDescent="0.2">
      <c r="A26" s="89">
        <v>1.0219069999999999</v>
      </c>
      <c r="B26" s="41" t="s">
        <v>911</v>
      </c>
      <c r="C26" s="51" t="s">
        <v>76</v>
      </c>
      <c r="D26" s="52">
        <v>8.7148322804488207E-4</v>
      </c>
      <c r="E26" s="52">
        <v>2.3555751958432439E-5</v>
      </c>
      <c r="F26" s="52">
        <v>1.5773567665094826E-3</v>
      </c>
      <c r="G26" s="52">
        <v>7.038005900456627E-4</v>
      </c>
      <c r="H26" s="52">
        <v>3.093792070033255E-2</v>
      </c>
      <c r="I26" s="52">
        <v>0</v>
      </c>
      <c r="J26" s="52">
        <v>0</v>
      </c>
      <c r="K26" s="52">
        <v>0</v>
      </c>
      <c r="L26" s="52">
        <v>0</v>
      </c>
      <c r="M26" s="52">
        <v>0</v>
      </c>
      <c r="N26" s="52">
        <v>4.9521856839340496E-5</v>
      </c>
      <c r="O26" s="52">
        <v>0</v>
      </c>
      <c r="P26" s="52">
        <v>0</v>
      </c>
      <c r="Q26" s="52">
        <v>0</v>
      </c>
      <c r="R26" s="52">
        <v>0</v>
      </c>
      <c r="S26" s="52">
        <v>0</v>
      </c>
      <c r="T26" s="52">
        <v>0</v>
      </c>
      <c r="U26" s="52">
        <v>0</v>
      </c>
      <c r="V26" s="52">
        <v>0</v>
      </c>
      <c r="W26" s="52">
        <v>0</v>
      </c>
      <c r="X26" s="52">
        <v>0</v>
      </c>
      <c r="Y26" s="52">
        <v>0</v>
      </c>
      <c r="Z26" s="52">
        <v>0</v>
      </c>
      <c r="AA26" s="52">
        <v>0</v>
      </c>
      <c r="AB26" s="52">
        <v>0</v>
      </c>
      <c r="AC26" s="52">
        <v>0</v>
      </c>
      <c r="AD26" s="52">
        <v>0</v>
      </c>
      <c r="AE26" s="52">
        <v>0</v>
      </c>
      <c r="AF26" s="52">
        <v>0</v>
      </c>
      <c r="AG26" s="52">
        <v>0</v>
      </c>
      <c r="AH26" s="52">
        <v>0</v>
      </c>
      <c r="AI26" s="52">
        <v>0</v>
      </c>
      <c r="AJ26" s="52">
        <v>0</v>
      </c>
      <c r="AK26" s="52">
        <v>0</v>
      </c>
      <c r="AL26" s="52">
        <v>0</v>
      </c>
      <c r="AM26" s="52">
        <v>0</v>
      </c>
      <c r="AN26" s="52">
        <v>0</v>
      </c>
      <c r="AO26" s="52">
        <v>0</v>
      </c>
      <c r="AP26" s="52">
        <v>0</v>
      </c>
      <c r="AQ26" s="52">
        <v>0</v>
      </c>
      <c r="AR26" s="52">
        <v>0</v>
      </c>
      <c r="AS26" s="52">
        <v>0</v>
      </c>
      <c r="AT26" s="52">
        <v>0</v>
      </c>
      <c r="AU26" s="52">
        <v>0</v>
      </c>
      <c r="AV26" s="52">
        <v>2.7693898882660467E-2</v>
      </c>
      <c r="AW26" s="52">
        <v>0</v>
      </c>
      <c r="AX26" s="52">
        <v>0</v>
      </c>
      <c r="AY26" s="52">
        <v>0</v>
      </c>
      <c r="AZ26" s="52">
        <v>0</v>
      </c>
      <c r="BA26" s="52">
        <v>0</v>
      </c>
      <c r="BB26" s="52">
        <v>0</v>
      </c>
      <c r="BC26" s="52">
        <v>0</v>
      </c>
      <c r="BD26" s="52">
        <v>0</v>
      </c>
      <c r="BE26" s="52">
        <v>1.7446340815950598E-5</v>
      </c>
      <c r="BF26" s="52">
        <v>0</v>
      </c>
      <c r="BG26" s="52">
        <v>0</v>
      </c>
      <c r="BH26" s="52">
        <v>5.3735777339545198E-6</v>
      </c>
      <c r="BI26" s="52">
        <v>0</v>
      </c>
      <c r="BJ26" s="52">
        <v>0</v>
      </c>
      <c r="BK26" s="52">
        <v>0</v>
      </c>
      <c r="BL26" s="52">
        <v>0</v>
      </c>
      <c r="BM26" s="52">
        <v>0</v>
      </c>
      <c r="BN26" s="52">
        <v>0</v>
      </c>
      <c r="BO26" s="52">
        <v>0</v>
      </c>
      <c r="BP26" s="52">
        <v>0</v>
      </c>
      <c r="BQ26" s="52">
        <v>0</v>
      </c>
      <c r="BR26" s="52">
        <v>3.5149497202419554E-5</v>
      </c>
      <c r="BS26" s="52">
        <v>0</v>
      </c>
      <c r="BT26" s="52">
        <v>3.8965740316476287E-4</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2">
        <v>0</v>
      </c>
      <c r="EN26" s="52">
        <v>0</v>
      </c>
      <c r="EO26" s="52">
        <v>0</v>
      </c>
      <c r="EP26" s="52">
        <v>0</v>
      </c>
      <c r="EQ26" s="52">
        <v>0</v>
      </c>
      <c r="ER26" s="52">
        <v>0</v>
      </c>
      <c r="ES26" s="52">
        <v>0</v>
      </c>
      <c r="ET26" s="52">
        <v>0</v>
      </c>
      <c r="EU26" s="52">
        <v>0</v>
      </c>
      <c r="EV26" s="52">
        <v>0</v>
      </c>
      <c r="EW26" s="52">
        <v>0</v>
      </c>
      <c r="EX26" s="52">
        <v>0</v>
      </c>
      <c r="EY26" s="52">
        <v>0</v>
      </c>
      <c r="EZ26" s="52">
        <v>0</v>
      </c>
      <c r="FA26" s="52">
        <v>0</v>
      </c>
      <c r="FB26" s="52">
        <v>0</v>
      </c>
      <c r="FC26" s="52">
        <v>0</v>
      </c>
      <c r="FD26" s="52">
        <v>0</v>
      </c>
      <c r="FE26" s="52">
        <v>0</v>
      </c>
      <c r="FF26" s="52">
        <v>0</v>
      </c>
      <c r="FG26" s="52">
        <v>0</v>
      </c>
      <c r="FH26" s="52">
        <v>0</v>
      </c>
      <c r="FI26" s="52">
        <v>0</v>
      </c>
      <c r="FJ26" s="52">
        <v>0</v>
      </c>
      <c r="FK26" s="52">
        <v>0</v>
      </c>
      <c r="FL26" s="52">
        <v>0</v>
      </c>
      <c r="FM26" s="52">
        <v>0</v>
      </c>
      <c r="FN26" s="52">
        <v>0</v>
      </c>
      <c r="FO26" s="52">
        <v>0</v>
      </c>
      <c r="FP26" s="52">
        <v>0</v>
      </c>
      <c r="FQ26" s="52">
        <v>0</v>
      </c>
      <c r="FR26" s="52">
        <v>0</v>
      </c>
      <c r="FS26" s="52">
        <v>0</v>
      </c>
      <c r="FT26" s="52">
        <v>1.5882186182253444E-3</v>
      </c>
      <c r="FU26" s="52">
        <v>0</v>
      </c>
      <c r="FV26" s="52">
        <v>6.2358113772433086E-3</v>
      </c>
      <c r="FW26" s="52">
        <v>0</v>
      </c>
      <c r="FX26" s="52">
        <v>0</v>
      </c>
      <c r="FY26" s="52">
        <v>0</v>
      </c>
      <c r="FZ26" s="52">
        <v>0</v>
      </c>
      <c r="GA26" s="52">
        <v>0</v>
      </c>
      <c r="GB26" s="52">
        <v>0</v>
      </c>
      <c r="GC26" s="52">
        <v>0</v>
      </c>
      <c r="GD26" s="52">
        <v>0</v>
      </c>
      <c r="GE26" s="52">
        <v>0</v>
      </c>
      <c r="GF26" s="52">
        <v>0</v>
      </c>
      <c r="GG26" s="52">
        <v>0</v>
      </c>
      <c r="GH26" s="52">
        <v>0</v>
      </c>
      <c r="GI26" s="52">
        <v>0</v>
      </c>
      <c r="GJ26" s="52">
        <v>0</v>
      </c>
      <c r="GK26" s="52">
        <v>0</v>
      </c>
      <c r="GL26" s="52">
        <v>0</v>
      </c>
      <c r="GM26" s="52">
        <v>0</v>
      </c>
      <c r="GN26" s="52">
        <v>0</v>
      </c>
      <c r="GO26" s="52">
        <v>0</v>
      </c>
      <c r="GP26" s="52">
        <v>0</v>
      </c>
      <c r="GQ26" s="52">
        <v>0</v>
      </c>
      <c r="GR26" s="52">
        <v>0</v>
      </c>
      <c r="GS26" s="52">
        <v>0</v>
      </c>
      <c r="GT26" s="52">
        <v>0</v>
      </c>
      <c r="GU26" s="52">
        <v>0</v>
      </c>
      <c r="GV26" s="52">
        <v>0</v>
      </c>
      <c r="GW26" s="52">
        <v>0</v>
      </c>
      <c r="GX26" s="52">
        <v>0</v>
      </c>
      <c r="GY26" s="52">
        <v>0</v>
      </c>
      <c r="GZ26" s="52">
        <v>0</v>
      </c>
      <c r="HA26" s="52">
        <v>0</v>
      </c>
      <c r="HB26" s="52">
        <v>0</v>
      </c>
      <c r="HC26" s="52">
        <v>0</v>
      </c>
      <c r="HD26" s="52">
        <v>0</v>
      </c>
      <c r="HE26" s="52">
        <v>0</v>
      </c>
      <c r="HF26" s="52">
        <v>0</v>
      </c>
      <c r="HG26" s="52">
        <v>0</v>
      </c>
      <c r="HH26" s="52">
        <v>0</v>
      </c>
      <c r="HI26" s="52">
        <v>0</v>
      </c>
      <c r="HJ26" s="52">
        <v>0</v>
      </c>
      <c r="HK26" s="52">
        <v>0</v>
      </c>
      <c r="HL26" s="52">
        <v>0</v>
      </c>
      <c r="HM26" s="52">
        <v>0</v>
      </c>
      <c r="HN26" s="52">
        <v>0</v>
      </c>
      <c r="HO26" s="52">
        <v>0</v>
      </c>
      <c r="HP26" s="52">
        <v>0</v>
      </c>
      <c r="HQ26" s="52">
        <v>0</v>
      </c>
      <c r="HR26" s="52">
        <v>0</v>
      </c>
      <c r="HS26" s="52">
        <v>0</v>
      </c>
      <c r="HT26" s="52">
        <v>0</v>
      </c>
      <c r="HU26" s="52">
        <v>0</v>
      </c>
      <c r="HV26" s="52">
        <v>0</v>
      </c>
      <c r="HW26" s="52">
        <v>0</v>
      </c>
      <c r="HX26" s="52">
        <v>0</v>
      </c>
      <c r="HY26" s="52">
        <v>0</v>
      </c>
      <c r="HZ26" s="52">
        <v>0</v>
      </c>
      <c r="IA26" s="52">
        <v>0</v>
      </c>
      <c r="IB26" s="52">
        <v>0</v>
      </c>
      <c r="IC26" s="52">
        <v>0</v>
      </c>
      <c r="ID26" s="52">
        <v>0</v>
      </c>
      <c r="IE26" s="52">
        <v>0</v>
      </c>
      <c r="IF26" s="52">
        <v>0</v>
      </c>
      <c r="IG26" s="52">
        <v>0</v>
      </c>
      <c r="IH26" s="52">
        <v>0</v>
      </c>
      <c r="II26" s="52">
        <v>0</v>
      </c>
      <c r="IJ26" s="52">
        <v>0</v>
      </c>
      <c r="IK26" s="52">
        <v>0</v>
      </c>
      <c r="IL26" s="52">
        <v>0</v>
      </c>
      <c r="IM26" s="52">
        <v>0</v>
      </c>
      <c r="IN26" s="52">
        <v>0</v>
      </c>
      <c r="IO26" s="52">
        <v>0</v>
      </c>
      <c r="IP26" s="52">
        <v>0</v>
      </c>
      <c r="IQ26" s="52">
        <v>0</v>
      </c>
      <c r="IR26" s="52">
        <v>0</v>
      </c>
      <c r="IS26" s="52">
        <v>0</v>
      </c>
      <c r="IT26" s="52">
        <v>0</v>
      </c>
      <c r="IU26" s="52">
        <v>0</v>
      </c>
      <c r="IV26" s="52">
        <v>0</v>
      </c>
      <c r="IW26" s="52">
        <v>0</v>
      </c>
      <c r="IX26" s="52">
        <v>0</v>
      </c>
      <c r="IY26" s="52">
        <v>0</v>
      </c>
      <c r="IZ26" s="52">
        <v>0</v>
      </c>
      <c r="JA26" s="52">
        <v>0</v>
      </c>
      <c r="JB26" s="52">
        <v>0</v>
      </c>
      <c r="JC26" s="52">
        <v>7.9944647508761363E-5</v>
      </c>
      <c r="JD26" s="52">
        <v>1.3937252963105529E-4</v>
      </c>
      <c r="JE26" s="52">
        <v>1.5744142925636384E-3</v>
      </c>
      <c r="JF26" s="52">
        <v>5.5340537843866873E-3</v>
      </c>
      <c r="JG26" s="52">
        <v>0</v>
      </c>
      <c r="JH26" s="52">
        <v>0</v>
      </c>
      <c r="JI26" s="52">
        <v>0</v>
      </c>
      <c r="JJ26" s="52">
        <v>0</v>
      </c>
      <c r="JK26" s="52">
        <v>0</v>
      </c>
      <c r="JL26" s="52">
        <v>0</v>
      </c>
      <c r="JM26" s="52">
        <v>0</v>
      </c>
      <c r="JN26" s="52">
        <v>0</v>
      </c>
      <c r="JO26" s="52">
        <v>0</v>
      </c>
      <c r="JP26" s="52">
        <v>0</v>
      </c>
      <c r="JQ26" s="52">
        <v>3.1400985515659867E-6</v>
      </c>
      <c r="JR26" s="52">
        <v>0</v>
      </c>
      <c r="JS26" s="52">
        <v>3.4771072676766514E-3</v>
      </c>
      <c r="JT26" s="52">
        <v>0</v>
      </c>
      <c r="JU26" s="52">
        <v>0</v>
      </c>
      <c r="JV26" s="52">
        <v>0</v>
      </c>
      <c r="JW26" s="52">
        <v>0</v>
      </c>
      <c r="JX26" s="52">
        <v>0</v>
      </c>
      <c r="JY26" s="52">
        <v>0</v>
      </c>
      <c r="JZ26" s="52">
        <v>0</v>
      </c>
      <c r="KA26" s="52">
        <v>0</v>
      </c>
      <c r="KB26" s="52">
        <v>0</v>
      </c>
      <c r="KC26" s="52">
        <v>0</v>
      </c>
      <c r="KD26" s="52">
        <v>0</v>
      </c>
      <c r="KE26" s="52">
        <v>0</v>
      </c>
      <c r="KF26" s="52">
        <v>0</v>
      </c>
      <c r="KG26" s="52">
        <v>0</v>
      </c>
      <c r="KH26" s="52">
        <v>0</v>
      </c>
      <c r="KI26" s="52">
        <v>0</v>
      </c>
      <c r="KJ26" s="52">
        <v>0</v>
      </c>
      <c r="KK26" s="52">
        <v>0</v>
      </c>
      <c r="KL26" s="52">
        <v>0</v>
      </c>
      <c r="KM26" s="52">
        <v>0</v>
      </c>
      <c r="KN26" s="52">
        <v>0</v>
      </c>
      <c r="KO26" s="52">
        <v>0</v>
      </c>
      <c r="KP26" s="52">
        <v>0</v>
      </c>
      <c r="KQ26" s="52">
        <v>0</v>
      </c>
      <c r="KR26" s="52">
        <v>0</v>
      </c>
      <c r="KS26" s="52">
        <v>0</v>
      </c>
      <c r="KT26" s="52">
        <v>0</v>
      </c>
      <c r="KU26" s="52">
        <v>0</v>
      </c>
      <c r="KV26" s="52">
        <v>0</v>
      </c>
      <c r="KW26" s="52">
        <v>0</v>
      </c>
      <c r="KX26" s="52">
        <v>0</v>
      </c>
      <c r="KY26" s="52">
        <v>0</v>
      </c>
      <c r="KZ26" s="52">
        <v>0</v>
      </c>
    </row>
    <row r="27" spans="1:312" x14ac:dyDescent="0.2">
      <c r="A27" s="89">
        <v>1.152234</v>
      </c>
      <c r="B27" s="41" t="s">
        <v>910</v>
      </c>
      <c r="C27" s="51" t="s">
        <v>94</v>
      </c>
      <c r="D27" s="52">
        <v>0</v>
      </c>
      <c r="E27" s="52">
        <v>0</v>
      </c>
      <c r="F27" s="52">
        <v>0</v>
      </c>
      <c r="G27" s="52">
        <v>0</v>
      </c>
      <c r="H27" s="52">
        <v>0</v>
      </c>
      <c r="I27" s="52">
        <v>0</v>
      </c>
      <c r="J27" s="52">
        <v>0</v>
      </c>
      <c r="K27" s="52">
        <v>0</v>
      </c>
      <c r="L27" s="52">
        <v>0</v>
      </c>
      <c r="M27" s="52">
        <v>0</v>
      </c>
      <c r="N27" s="52">
        <v>0</v>
      </c>
      <c r="O27" s="52">
        <v>0</v>
      </c>
      <c r="P27" s="52">
        <v>0</v>
      </c>
      <c r="Q27" s="52">
        <v>0</v>
      </c>
      <c r="R27" s="52">
        <v>0</v>
      </c>
      <c r="S27" s="52">
        <v>0</v>
      </c>
      <c r="T27" s="52">
        <v>0</v>
      </c>
      <c r="U27" s="52">
        <v>0</v>
      </c>
      <c r="V27" s="52">
        <v>0</v>
      </c>
      <c r="W27" s="52">
        <v>0</v>
      </c>
      <c r="X27" s="52">
        <v>0</v>
      </c>
      <c r="Y27" s="52">
        <v>0</v>
      </c>
      <c r="Z27" s="52">
        <v>0</v>
      </c>
      <c r="AA27" s="52">
        <v>0</v>
      </c>
      <c r="AB27" s="52">
        <v>6.54331153940869E-5</v>
      </c>
      <c r="AC27" s="52">
        <v>0</v>
      </c>
      <c r="AD27" s="52">
        <v>0</v>
      </c>
      <c r="AE27" s="52">
        <v>0</v>
      </c>
      <c r="AF27" s="52">
        <v>0</v>
      </c>
      <c r="AG27" s="52">
        <v>0</v>
      </c>
      <c r="AH27" s="52">
        <v>0</v>
      </c>
      <c r="AI27" s="52">
        <v>0</v>
      </c>
      <c r="AJ27" s="52">
        <v>0</v>
      </c>
      <c r="AK27" s="52">
        <v>0</v>
      </c>
      <c r="AL27" s="52">
        <v>0</v>
      </c>
      <c r="AM27" s="52">
        <v>0</v>
      </c>
      <c r="AN27" s="52">
        <v>0</v>
      </c>
      <c r="AO27" s="52">
        <v>0</v>
      </c>
      <c r="AP27" s="52">
        <v>0</v>
      </c>
      <c r="AQ27" s="52">
        <v>0</v>
      </c>
      <c r="AR27" s="52">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1.6218483254850581E-5</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1.6881536667529963E-3</v>
      </c>
      <c r="EF27" s="52">
        <v>0</v>
      </c>
      <c r="EG27" s="52">
        <v>0</v>
      </c>
      <c r="EH27" s="52">
        <v>0</v>
      </c>
      <c r="EI27" s="52">
        <v>0</v>
      </c>
      <c r="EJ27" s="52">
        <v>0</v>
      </c>
      <c r="EK27" s="52">
        <v>1.654785310042613E-5</v>
      </c>
      <c r="EL27" s="52">
        <v>0</v>
      </c>
      <c r="EM27" s="52">
        <v>0</v>
      </c>
      <c r="EN27" s="52">
        <v>0</v>
      </c>
      <c r="EO27" s="52">
        <v>0</v>
      </c>
      <c r="EP27" s="52">
        <v>0</v>
      </c>
      <c r="EQ27" s="52">
        <v>0</v>
      </c>
      <c r="ER27" s="52">
        <v>0</v>
      </c>
      <c r="ES27" s="52">
        <v>0</v>
      </c>
      <c r="ET27" s="52">
        <v>0</v>
      </c>
      <c r="EU27" s="52">
        <v>0</v>
      </c>
      <c r="EV27" s="52">
        <v>0</v>
      </c>
      <c r="EW27" s="52">
        <v>0</v>
      </c>
      <c r="EX27" s="52">
        <v>0</v>
      </c>
      <c r="EY27" s="52">
        <v>0</v>
      </c>
      <c r="EZ27" s="52">
        <v>0</v>
      </c>
      <c r="FA27" s="52">
        <v>0</v>
      </c>
      <c r="FB27" s="52">
        <v>0</v>
      </c>
      <c r="FC27" s="52">
        <v>0</v>
      </c>
      <c r="FD27" s="52">
        <v>0</v>
      </c>
      <c r="FE27" s="52">
        <v>0</v>
      </c>
      <c r="FF27" s="52">
        <v>0</v>
      </c>
      <c r="FG27" s="52">
        <v>0</v>
      </c>
      <c r="FH27" s="52">
        <v>0</v>
      </c>
      <c r="FI27" s="52">
        <v>0</v>
      </c>
      <c r="FJ27" s="52">
        <v>0</v>
      </c>
      <c r="FK27" s="52">
        <v>0</v>
      </c>
      <c r="FL27" s="52">
        <v>0</v>
      </c>
      <c r="FM27" s="52">
        <v>0</v>
      </c>
      <c r="FN27" s="52">
        <v>0</v>
      </c>
      <c r="FO27" s="52">
        <v>0</v>
      </c>
      <c r="FP27" s="52">
        <v>0</v>
      </c>
      <c r="FQ27" s="52">
        <v>0</v>
      </c>
      <c r="FR27" s="52">
        <v>0</v>
      </c>
      <c r="FS27" s="52">
        <v>0</v>
      </c>
      <c r="FT27" s="52">
        <v>0</v>
      </c>
      <c r="FU27" s="52">
        <v>0</v>
      </c>
      <c r="FV27" s="52">
        <v>0</v>
      </c>
      <c r="FW27" s="52">
        <v>0</v>
      </c>
      <c r="FX27" s="52">
        <v>0</v>
      </c>
      <c r="FY27" s="52">
        <v>0</v>
      </c>
      <c r="FZ27" s="52">
        <v>0</v>
      </c>
      <c r="GA27" s="52">
        <v>0</v>
      </c>
      <c r="GB27" s="52">
        <v>0</v>
      </c>
      <c r="GC27" s="52">
        <v>0</v>
      </c>
      <c r="GD27" s="52">
        <v>0</v>
      </c>
      <c r="GE27" s="52">
        <v>0</v>
      </c>
      <c r="GF27" s="52">
        <v>0</v>
      </c>
      <c r="GG27" s="52">
        <v>0</v>
      </c>
      <c r="GH27" s="52">
        <v>9.6907090856511902E-5</v>
      </c>
      <c r="GI27" s="52">
        <v>0</v>
      </c>
      <c r="GJ27" s="52">
        <v>0</v>
      </c>
      <c r="GK27" s="52">
        <v>0</v>
      </c>
      <c r="GL27" s="52">
        <v>0</v>
      </c>
      <c r="GM27" s="52">
        <v>0</v>
      </c>
      <c r="GN27" s="52">
        <v>0</v>
      </c>
      <c r="GO27" s="52">
        <v>0</v>
      </c>
      <c r="GP27" s="52">
        <v>0</v>
      </c>
      <c r="GQ27" s="52">
        <v>0</v>
      </c>
      <c r="GR27" s="52">
        <v>0</v>
      </c>
      <c r="GS27" s="52">
        <v>0</v>
      </c>
      <c r="GT27" s="52">
        <v>0</v>
      </c>
      <c r="GU27" s="52">
        <v>0</v>
      </c>
      <c r="GV27" s="52">
        <v>0</v>
      </c>
      <c r="GW27" s="52">
        <v>0</v>
      </c>
      <c r="GX27" s="52">
        <v>0</v>
      </c>
      <c r="GY27" s="52">
        <v>0</v>
      </c>
      <c r="GZ27" s="52">
        <v>0</v>
      </c>
      <c r="HA27" s="52">
        <v>0</v>
      </c>
      <c r="HB27" s="52">
        <v>0</v>
      </c>
      <c r="HC27" s="52">
        <v>0</v>
      </c>
      <c r="HD27" s="52">
        <v>1.5570054579572938E-3</v>
      </c>
      <c r="HE27" s="52">
        <v>0</v>
      </c>
      <c r="HF27" s="52">
        <v>0</v>
      </c>
      <c r="HG27" s="52">
        <v>0</v>
      </c>
      <c r="HH27" s="52">
        <v>3.2685554147482677E-3</v>
      </c>
      <c r="HI27" s="52">
        <v>0</v>
      </c>
      <c r="HJ27" s="52">
        <v>0</v>
      </c>
      <c r="HK27" s="52">
        <v>0</v>
      </c>
      <c r="HL27" s="52">
        <v>0</v>
      </c>
      <c r="HM27" s="52">
        <v>0</v>
      </c>
      <c r="HN27" s="52">
        <v>0</v>
      </c>
      <c r="HO27" s="52">
        <v>0</v>
      </c>
      <c r="HP27" s="52">
        <v>0</v>
      </c>
      <c r="HQ27" s="52">
        <v>0</v>
      </c>
      <c r="HR27" s="52">
        <v>0</v>
      </c>
      <c r="HS27" s="52">
        <v>7.3127652069001454E-4</v>
      </c>
      <c r="HT27" s="52">
        <v>0</v>
      </c>
      <c r="HU27" s="52">
        <v>0</v>
      </c>
      <c r="HV27" s="52">
        <v>0</v>
      </c>
      <c r="HW27" s="52">
        <v>0</v>
      </c>
      <c r="HX27" s="52">
        <v>0</v>
      </c>
      <c r="HY27" s="52">
        <v>0</v>
      </c>
      <c r="HZ27" s="52">
        <v>0</v>
      </c>
      <c r="IA27" s="52">
        <v>0</v>
      </c>
      <c r="IB27" s="52">
        <v>0</v>
      </c>
      <c r="IC27" s="52">
        <v>0</v>
      </c>
      <c r="ID27" s="52">
        <v>0</v>
      </c>
      <c r="IE27" s="52">
        <v>0</v>
      </c>
      <c r="IF27" s="52">
        <v>0</v>
      </c>
      <c r="IG27" s="52">
        <v>0</v>
      </c>
      <c r="IH27" s="52">
        <v>0</v>
      </c>
      <c r="II27" s="52">
        <v>0</v>
      </c>
      <c r="IJ27" s="52">
        <v>0</v>
      </c>
      <c r="IK27" s="52">
        <v>0</v>
      </c>
      <c r="IL27" s="52">
        <v>0</v>
      </c>
      <c r="IM27" s="52">
        <v>0</v>
      </c>
      <c r="IN27" s="52">
        <v>0</v>
      </c>
      <c r="IO27" s="52">
        <v>0</v>
      </c>
      <c r="IP27" s="52">
        <v>0</v>
      </c>
      <c r="IQ27" s="52">
        <v>0</v>
      </c>
      <c r="IR27" s="52">
        <v>0</v>
      </c>
      <c r="IS27" s="52">
        <v>0</v>
      </c>
      <c r="IT27" s="52">
        <v>0</v>
      </c>
      <c r="IU27" s="52">
        <v>0</v>
      </c>
      <c r="IV27" s="52">
        <v>0</v>
      </c>
      <c r="IW27" s="52">
        <v>0</v>
      </c>
      <c r="IX27" s="52">
        <v>0</v>
      </c>
      <c r="IY27" s="52">
        <v>0</v>
      </c>
      <c r="IZ27" s="52">
        <v>0</v>
      </c>
      <c r="JA27" s="52">
        <v>0</v>
      </c>
      <c r="JB27" s="52">
        <v>0</v>
      </c>
      <c r="JC27" s="52">
        <v>0</v>
      </c>
      <c r="JD27" s="52">
        <v>0</v>
      </c>
      <c r="JE27" s="52">
        <v>0</v>
      </c>
      <c r="JF27" s="52">
        <v>0</v>
      </c>
      <c r="JG27" s="52">
        <v>0</v>
      </c>
      <c r="JH27" s="52">
        <v>0</v>
      </c>
      <c r="JI27" s="52">
        <v>0</v>
      </c>
      <c r="JJ27" s="52">
        <v>0</v>
      </c>
      <c r="JK27" s="52">
        <v>0</v>
      </c>
      <c r="JL27" s="52">
        <v>0</v>
      </c>
      <c r="JM27" s="52">
        <v>0</v>
      </c>
      <c r="JN27" s="52">
        <v>0</v>
      </c>
      <c r="JO27" s="52">
        <v>0</v>
      </c>
      <c r="JP27" s="52">
        <v>0</v>
      </c>
      <c r="JQ27" s="52">
        <v>0</v>
      </c>
      <c r="JR27" s="52">
        <v>0</v>
      </c>
      <c r="JS27" s="52">
        <v>0</v>
      </c>
      <c r="JT27" s="52">
        <v>0</v>
      </c>
      <c r="JU27" s="52">
        <v>0</v>
      </c>
      <c r="JV27" s="52">
        <v>0</v>
      </c>
      <c r="JW27" s="52">
        <v>0</v>
      </c>
      <c r="JX27" s="52">
        <v>0</v>
      </c>
      <c r="JY27" s="52">
        <v>1.5492585393167594E-3</v>
      </c>
      <c r="JZ27" s="52">
        <v>0</v>
      </c>
      <c r="KA27" s="52">
        <v>5.6485530474713955E-2</v>
      </c>
      <c r="KB27" s="52">
        <v>0</v>
      </c>
      <c r="KC27" s="52">
        <v>0</v>
      </c>
      <c r="KD27" s="52">
        <v>0</v>
      </c>
      <c r="KE27" s="52">
        <v>0</v>
      </c>
      <c r="KF27" s="52">
        <v>0</v>
      </c>
      <c r="KG27" s="52">
        <v>4.9222560208983095E-5</v>
      </c>
      <c r="KH27" s="52">
        <v>0</v>
      </c>
      <c r="KI27" s="52">
        <v>1.3467172805589354E-4</v>
      </c>
      <c r="KJ27" s="52">
        <v>0</v>
      </c>
      <c r="KK27" s="52">
        <v>0</v>
      </c>
      <c r="KL27" s="52">
        <v>0</v>
      </c>
      <c r="KM27" s="52">
        <v>0</v>
      </c>
      <c r="KN27" s="52">
        <v>1.6969673973473891E-3</v>
      </c>
      <c r="KO27" s="52">
        <v>1.9209858601400033E-3</v>
      </c>
      <c r="KP27" s="52">
        <v>1.9203143325560422E-4</v>
      </c>
      <c r="KQ27" s="52">
        <v>2.4998199828896814E-3</v>
      </c>
      <c r="KR27" s="52">
        <v>1.1999875040658434E-4</v>
      </c>
      <c r="KS27" s="52">
        <v>6.9272084162877321E-5</v>
      </c>
      <c r="KT27" s="52">
        <v>0</v>
      </c>
      <c r="KU27" s="52">
        <v>3.011339308522021E-4</v>
      </c>
      <c r="KV27" s="52">
        <v>1.5194791723717779E-3</v>
      </c>
      <c r="KW27" s="52">
        <v>0</v>
      </c>
      <c r="KX27" s="52">
        <v>0</v>
      </c>
      <c r="KY27" s="52">
        <v>6.6152330816205166E-4</v>
      </c>
      <c r="KZ27" s="52">
        <v>0</v>
      </c>
    </row>
    <row r="28" spans="1:312" x14ac:dyDescent="0.2">
      <c r="A28" s="89">
        <v>1.024737</v>
      </c>
      <c r="B28" s="41" t="s">
        <v>909</v>
      </c>
      <c r="C28" s="51" t="s">
        <v>71</v>
      </c>
      <c r="D28" s="52">
        <v>0</v>
      </c>
      <c r="E28" s="52">
        <v>0</v>
      </c>
      <c r="F28" s="52">
        <v>0</v>
      </c>
      <c r="G28" s="52">
        <v>0</v>
      </c>
      <c r="H28" s="52">
        <v>0</v>
      </c>
      <c r="I28" s="52">
        <v>0</v>
      </c>
      <c r="J28" s="52">
        <v>0</v>
      </c>
      <c r="K28" s="52">
        <v>0</v>
      </c>
      <c r="L28" s="52">
        <v>0</v>
      </c>
      <c r="M28" s="52">
        <v>0</v>
      </c>
      <c r="N28" s="52">
        <v>0</v>
      </c>
      <c r="O28" s="52">
        <v>0</v>
      </c>
      <c r="P28" s="52">
        <v>0</v>
      </c>
      <c r="Q28" s="52">
        <v>0</v>
      </c>
      <c r="R28" s="52">
        <v>0</v>
      </c>
      <c r="S28" s="52">
        <v>0</v>
      </c>
      <c r="T28" s="52">
        <v>0</v>
      </c>
      <c r="U28" s="52">
        <v>0</v>
      </c>
      <c r="V28" s="52">
        <v>0</v>
      </c>
      <c r="W28" s="52">
        <v>0</v>
      </c>
      <c r="X28" s="52">
        <v>0</v>
      </c>
      <c r="Y28" s="52">
        <v>0</v>
      </c>
      <c r="Z28" s="52">
        <v>0</v>
      </c>
      <c r="AA28" s="52">
        <v>0</v>
      </c>
      <c r="AB28" s="52">
        <v>0</v>
      </c>
      <c r="AC28" s="52">
        <v>0</v>
      </c>
      <c r="AD28" s="52">
        <v>0</v>
      </c>
      <c r="AE28" s="52">
        <v>0</v>
      </c>
      <c r="AF28" s="52">
        <v>0</v>
      </c>
      <c r="AG28" s="52">
        <v>0</v>
      </c>
      <c r="AH28" s="52">
        <v>0</v>
      </c>
      <c r="AI28" s="52">
        <v>0</v>
      </c>
      <c r="AJ28" s="52">
        <v>0</v>
      </c>
      <c r="AK28" s="52">
        <v>0</v>
      </c>
      <c r="AL28" s="52">
        <v>0</v>
      </c>
      <c r="AM28" s="52">
        <v>0</v>
      </c>
      <c r="AN28" s="52">
        <v>0</v>
      </c>
      <c r="AO28" s="52">
        <v>0</v>
      </c>
      <c r="AP28" s="52">
        <v>0</v>
      </c>
      <c r="AQ28" s="52">
        <v>0</v>
      </c>
      <c r="AR28" s="52">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2">
        <v>0</v>
      </c>
      <c r="EN28" s="52">
        <v>0</v>
      </c>
      <c r="EO28" s="52">
        <v>0</v>
      </c>
      <c r="EP28" s="52">
        <v>0</v>
      </c>
      <c r="EQ28" s="52">
        <v>0</v>
      </c>
      <c r="ER28" s="52">
        <v>0</v>
      </c>
      <c r="ES28" s="52">
        <v>0</v>
      </c>
      <c r="ET28" s="52">
        <v>0</v>
      </c>
      <c r="EU28" s="52">
        <v>0</v>
      </c>
      <c r="EV28" s="52">
        <v>0</v>
      </c>
      <c r="EW28" s="52">
        <v>0</v>
      </c>
      <c r="EX28" s="52">
        <v>0</v>
      </c>
      <c r="EY28" s="52">
        <v>0</v>
      </c>
      <c r="EZ28" s="52">
        <v>0</v>
      </c>
      <c r="FA28" s="52">
        <v>0</v>
      </c>
      <c r="FB28" s="52">
        <v>0</v>
      </c>
      <c r="FC28" s="52">
        <v>0</v>
      </c>
      <c r="FD28" s="52">
        <v>0</v>
      </c>
      <c r="FE28" s="52">
        <v>0</v>
      </c>
      <c r="FF28" s="52">
        <v>0</v>
      </c>
      <c r="FG28" s="52">
        <v>0</v>
      </c>
      <c r="FH28" s="52">
        <v>0</v>
      </c>
      <c r="FI28" s="52">
        <v>0</v>
      </c>
      <c r="FJ28" s="52">
        <v>0</v>
      </c>
      <c r="FK28" s="52">
        <v>0</v>
      </c>
      <c r="FL28" s="52">
        <v>0</v>
      </c>
      <c r="FM28" s="52">
        <v>0</v>
      </c>
      <c r="FN28" s="52">
        <v>0</v>
      </c>
      <c r="FO28" s="52">
        <v>0</v>
      </c>
      <c r="FP28" s="52">
        <v>0</v>
      </c>
      <c r="FQ28" s="52">
        <v>0</v>
      </c>
      <c r="FR28" s="52">
        <v>0</v>
      </c>
      <c r="FS28" s="52">
        <v>0</v>
      </c>
      <c r="FT28" s="52">
        <v>0</v>
      </c>
      <c r="FU28" s="52">
        <v>0</v>
      </c>
      <c r="FV28" s="52">
        <v>0</v>
      </c>
      <c r="FW28" s="52">
        <v>0</v>
      </c>
      <c r="FX28" s="52">
        <v>0</v>
      </c>
      <c r="FY28" s="52">
        <v>0</v>
      </c>
      <c r="FZ28" s="52">
        <v>0</v>
      </c>
      <c r="GA28" s="52">
        <v>0</v>
      </c>
      <c r="GB28" s="52">
        <v>0</v>
      </c>
      <c r="GC28" s="52">
        <v>0</v>
      </c>
      <c r="GD28" s="52">
        <v>0</v>
      </c>
      <c r="GE28" s="52">
        <v>0</v>
      </c>
      <c r="GF28" s="52">
        <v>0</v>
      </c>
      <c r="GG28" s="52">
        <v>0</v>
      </c>
      <c r="GH28" s="52">
        <v>0</v>
      </c>
      <c r="GI28" s="52">
        <v>0</v>
      </c>
      <c r="GJ28" s="52">
        <v>0</v>
      </c>
      <c r="GK28" s="52">
        <v>0</v>
      </c>
      <c r="GL28" s="52">
        <v>0</v>
      </c>
      <c r="GM28" s="52">
        <v>0</v>
      </c>
      <c r="GN28" s="52">
        <v>0</v>
      </c>
      <c r="GO28" s="52">
        <v>0</v>
      </c>
      <c r="GP28" s="52">
        <v>0</v>
      </c>
      <c r="GQ28" s="52">
        <v>0</v>
      </c>
      <c r="GR28" s="52">
        <v>0</v>
      </c>
      <c r="GS28" s="52">
        <v>0</v>
      </c>
      <c r="GT28" s="52">
        <v>0</v>
      </c>
      <c r="GU28" s="52">
        <v>0</v>
      </c>
      <c r="GV28" s="52">
        <v>0</v>
      </c>
      <c r="GW28" s="52">
        <v>0</v>
      </c>
      <c r="GX28" s="52">
        <v>0</v>
      </c>
      <c r="GY28" s="52">
        <v>0</v>
      </c>
      <c r="GZ28" s="52">
        <v>0</v>
      </c>
      <c r="HA28" s="52">
        <v>0</v>
      </c>
      <c r="HB28" s="52">
        <v>0</v>
      </c>
      <c r="HC28" s="52">
        <v>0</v>
      </c>
      <c r="HD28" s="52">
        <v>0</v>
      </c>
      <c r="HE28" s="52">
        <v>0</v>
      </c>
      <c r="HF28" s="52">
        <v>0</v>
      </c>
      <c r="HG28" s="52">
        <v>0</v>
      </c>
      <c r="HH28" s="52">
        <v>0</v>
      </c>
      <c r="HI28" s="52">
        <v>0</v>
      </c>
      <c r="HJ28" s="52">
        <v>0</v>
      </c>
      <c r="HK28" s="52">
        <v>0</v>
      </c>
      <c r="HL28" s="52">
        <v>0</v>
      </c>
      <c r="HM28" s="52">
        <v>0</v>
      </c>
      <c r="HN28" s="52">
        <v>0</v>
      </c>
      <c r="HO28" s="52">
        <v>0</v>
      </c>
      <c r="HP28" s="52">
        <v>0</v>
      </c>
      <c r="HQ28" s="52">
        <v>0</v>
      </c>
      <c r="HR28" s="52">
        <v>0</v>
      </c>
      <c r="HS28" s="52">
        <v>0</v>
      </c>
      <c r="HT28" s="52">
        <v>0</v>
      </c>
      <c r="HU28" s="52">
        <v>0</v>
      </c>
      <c r="HV28" s="52">
        <v>0</v>
      </c>
      <c r="HW28" s="52">
        <v>0</v>
      </c>
      <c r="HX28" s="52">
        <v>0</v>
      </c>
      <c r="HY28" s="52">
        <v>0</v>
      </c>
      <c r="HZ28" s="52">
        <v>0</v>
      </c>
      <c r="IA28" s="52">
        <v>0</v>
      </c>
      <c r="IB28" s="52">
        <v>0</v>
      </c>
      <c r="IC28" s="52">
        <v>0</v>
      </c>
      <c r="ID28" s="52">
        <v>0</v>
      </c>
      <c r="IE28" s="52">
        <v>0</v>
      </c>
      <c r="IF28" s="52">
        <v>0</v>
      </c>
      <c r="IG28" s="52">
        <v>0</v>
      </c>
      <c r="IH28" s="52">
        <v>0</v>
      </c>
      <c r="II28" s="52">
        <v>0</v>
      </c>
      <c r="IJ28" s="52">
        <v>0</v>
      </c>
      <c r="IK28" s="52">
        <v>0</v>
      </c>
      <c r="IL28" s="52">
        <v>0</v>
      </c>
      <c r="IM28" s="52">
        <v>0</v>
      </c>
      <c r="IN28" s="52">
        <v>0</v>
      </c>
      <c r="IO28" s="52">
        <v>0</v>
      </c>
      <c r="IP28" s="52">
        <v>0</v>
      </c>
      <c r="IQ28" s="52">
        <v>0</v>
      </c>
      <c r="IR28" s="52">
        <v>0</v>
      </c>
      <c r="IS28" s="52">
        <v>0</v>
      </c>
      <c r="IT28" s="52">
        <v>0</v>
      </c>
      <c r="IU28" s="52">
        <v>0</v>
      </c>
      <c r="IV28" s="52">
        <v>0</v>
      </c>
      <c r="IW28" s="52">
        <v>0</v>
      </c>
      <c r="IX28" s="52">
        <v>0</v>
      </c>
      <c r="IY28" s="52">
        <v>0</v>
      </c>
      <c r="IZ28" s="52">
        <v>0</v>
      </c>
      <c r="JA28" s="52">
        <v>0</v>
      </c>
      <c r="JB28" s="52">
        <v>0</v>
      </c>
      <c r="JC28" s="52">
        <v>0</v>
      </c>
      <c r="JD28" s="52">
        <v>0</v>
      </c>
      <c r="JE28" s="52">
        <v>0</v>
      </c>
      <c r="JF28" s="52">
        <v>0</v>
      </c>
      <c r="JG28" s="52">
        <v>0</v>
      </c>
      <c r="JH28" s="52">
        <v>0</v>
      </c>
      <c r="JI28" s="52">
        <v>0</v>
      </c>
      <c r="JJ28" s="52">
        <v>0</v>
      </c>
      <c r="JK28" s="52">
        <v>0</v>
      </c>
      <c r="JL28" s="52">
        <v>0</v>
      </c>
      <c r="JM28" s="52">
        <v>0</v>
      </c>
      <c r="JN28" s="52">
        <v>0</v>
      </c>
      <c r="JO28" s="52">
        <v>0</v>
      </c>
      <c r="JP28" s="52">
        <v>0</v>
      </c>
      <c r="JQ28" s="52">
        <v>0</v>
      </c>
      <c r="JR28" s="52">
        <v>0</v>
      </c>
      <c r="JS28" s="52">
        <v>0</v>
      </c>
      <c r="JT28" s="52">
        <v>0</v>
      </c>
      <c r="JU28" s="52">
        <v>0</v>
      </c>
      <c r="JV28" s="52">
        <v>0</v>
      </c>
      <c r="JW28" s="52">
        <v>0</v>
      </c>
      <c r="JX28" s="52">
        <v>0</v>
      </c>
      <c r="JY28" s="52">
        <v>0</v>
      </c>
      <c r="JZ28" s="52">
        <v>0</v>
      </c>
      <c r="KA28" s="52">
        <v>0</v>
      </c>
      <c r="KB28" s="52">
        <v>0</v>
      </c>
      <c r="KC28" s="52">
        <v>0</v>
      </c>
      <c r="KD28" s="52">
        <v>0</v>
      </c>
      <c r="KE28" s="52">
        <v>0</v>
      </c>
      <c r="KF28" s="52">
        <v>0</v>
      </c>
      <c r="KG28" s="52">
        <v>0</v>
      </c>
      <c r="KH28" s="52">
        <v>0</v>
      </c>
      <c r="KI28" s="52">
        <v>0</v>
      </c>
      <c r="KJ28" s="52">
        <v>0</v>
      </c>
      <c r="KK28" s="52">
        <v>0</v>
      </c>
      <c r="KL28" s="52">
        <v>0</v>
      </c>
      <c r="KM28" s="52">
        <v>0</v>
      </c>
      <c r="KN28" s="52">
        <v>0</v>
      </c>
      <c r="KO28" s="52">
        <v>0</v>
      </c>
      <c r="KP28" s="52">
        <v>0</v>
      </c>
      <c r="KQ28" s="52">
        <v>0</v>
      </c>
      <c r="KR28" s="52">
        <v>0</v>
      </c>
      <c r="KS28" s="52">
        <v>0</v>
      </c>
      <c r="KT28" s="52">
        <v>0</v>
      </c>
      <c r="KU28" s="52">
        <v>0</v>
      </c>
      <c r="KV28" s="52">
        <v>0</v>
      </c>
      <c r="KW28" s="52">
        <v>0</v>
      </c>
      <c r="KX28" s="52">
        <v>0</v>
      </c>
      <c r="KY28" s="52">
        <v>0</v>
      </c>
      <c r="KZ28" s="52">
        <v>0</v>
      </c>
    </row>
    <row r="29" spans="1:312" x14ac:dyDescent="0.2">
      <c r="A29" s="89">
        <v>1.142673</v>
      </c>
      <c r="B29" s="41" t="s">
        <v>908</v>
      </c>
      <c r="C29" s="51" t="s">
        <v>128</v>
      </c>
      <c r="D29" s="52">
        <v>0</v>
      </c>
      <c r="E29" s="52">
        <v>0</v>
      </c>
      <c r="F29" s="52">
        <v>0</v>
      </c>
      <c r="G29" s="52">
        <v>0</v>
      </c>
      <c r="H29" s="52">
        <v>0</v>
      </c>
      <c r="I29" s="52">
        <v>0</v>
      </c>
      <c r="J29" s="52">
        <v>0</v>
      </c>
      <c r="K29" s="52">
        <v>0</v>
      </c>
      <c r="L29" s="52">
        <v>0</v>
      </c>
      <c r="M29" s="52">
        <v>0</v>
      </c>
      <c r="N29" s="52">
        <v>0</v>
      </c>
      <c r="O29" s="52">
        <v>0</v>
      </c>
      <c r="P29" s="52">
        <v>0</v>
      </c>
      <c r="Q29" s="52">
        <v>0</v>
      </c>
      <c r="R29" s="52">
        <v>0</v>
      </c>
      <c r="S29" s="52">
        <v>0</v>
      </c>
      <c r="T29" s="52">
        <v>0</v>
      </c>
      <c r="U29" s="52">
        <v>0</v>
      </c>
      <c r="V29" s="52">
        <v>0</v>
      </c>
      <c r="W29" s="52">
        <v>0</v>
      </c>
      <c r="X29" s="52">
        <v>0</v>
      </c>
      <c r="Y29" s="52">
        <v>0</v>
      </c>
      <c r="Z29" s="52">
        <v>0</v>
      </c>
      <c r="AA29" s="52">
        <v>0</v>
      </c>
      <c r="AB29" s="52">
        <v>0</v>
      </c>
      <c r="AC29" s="52">
        <v>0</v>
      </c>
      <c r="AD29" s="52">
        <v>0</v>
      </c>
      <c r="AE29" s="52">
        <v>0</v>
      </c>
      <c r="AF29" s="52">
        <v>0</v>
      </c>
      <c r="AG29" s="52">
        <v>0</v>
      </c>
      <c r="AH29" s="52">
        <v>8.3686711197268138E-4</v>
      </c>
      <c r="AI29" s="52">
        <v>3.6069868611509769E-3</v>
      </c>
      <c r="AJ29" s="52">
        <v>1.8395067803968633E-3</v>
      </c>
      <c r="AK29" s="52">
        <v>0</v>
      </c>
      <c r="AL29" s="52">
        <v>0</v>
      </c>
      <c r="AM29" s="52">
        <v>0</v>
      </c>
      <c r="AN29" s="52">
        <v>0</v>
      </c>
      <c r="AO29" s="52">
        <v>0</v>
      </c>
      <c r="AP29" s="52">
        <v>0</v>
      </c>
      <c r="AQ29" s="52">
        <v>0</v>
      </c>
      <c r="AR29" s="52">
        <v>0</v>
      </c>
      <c r="AS29" s="52">
        <v>0</v>
      </c>
      <c r="AT29" s="52">
        <v>0</v>
      </c>
      <c r="AU29" s="52">
        <v>0</v>
      </c>
      <c r="AV29" s="52">
        <v>0</v>
      </c>
      <c r="AW29" s="52">
        <v>0</v>
      </c>
      <c r="AX29" s="52">
        <v>0</v>
      </c>
      <c r="AY29" s="52">
        <v>4.7415911186913966E-5</v>
      </c>
      <c r="AZ29" s="52">
        <v>0</v>
      </c>
      <c r="BA29" s="52">
        <v>0</v>
      </c>
      <c r="BB29" s="52">
        <v>0</v>
      </c>
      <c r="BC29" s="52">
        <v>0</v>
      </c>
      <c r="BD29" s="52">
        <v>0</v>
      </c>
      <c r="BE29" s="52">
        <v>0</v>
      </c>
      <c r="BF29" s="52">
        <v>0</v>
      </c>
      <c r="BG29" s="52">
        <v>1.6753101449023139E-5</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1.9084185762538824E-5</v>
      </c>
      <c r="CP29" s="52">
        <v>2.2535809452437675E-5</v>
      </c>
      <c r="CQ29" s="52">
        <v>0</v>
      </c>
      <c r="CR29" s="52">
        <v>0</v>
      </c>
      <c r="CS29" s="52">
        <v>0</v>
      </c>
      <c r="CT29" s="52">
        <v>0</v>
      </c>
      <c r="CU29" s="52">
        <v>0</v>
      </c>
      <c r="CV29" s="52">
        <v>0</v>
      </c>
      <c r="CW29" s="52">
        <v>0</v>
      </c>
      <c r="CX29" s="52">
        <v>0</v>
      </c>
      <c r="CY29" s="52">
        <v>1.2588438852106053E-4</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7.2929110163577127E-4</v>
      </c>
      <c r="DZ29" s="52">
        <v>3.0176467894060566E-4</v>
      </c>
      <c r="EA29" s="52">
        <v>5.1907357149079435E-4</v>
      </c>
      <c r="EB29" s="52">
        <v>0.1322086340606117</v>
      </c>
      <c r="EC29" s="52">
        <v>0</v>
      </c>
      <c r="ED29" s="52">
        <v>0.12299670938736543</v>
      </c>
      <c r="EE29" s="52">
        <v>5.5110579200459903E-4</v>
      </c>
      <c r="EF29" s="52">
        <v>5.2107259367687467E-2</v>
      </c>
      <c r="EG29" s="52">
        <v>5.3129564934405388E-4</v>
      </c>
      <c r="EH29" s="52">
        <v>5.8865125744857996E-4</v>
      </c>
      <c r="EI29" s="52">
        <v>2.4992596808808004E-4</v>
      </c>
      <c r="EJ29" s="52">
        <v>1.5487782214926051E-3</v>
      </c>
      <c r="EK29" s="52">
        <v>3.6005845884030653E-4</v>
      </c>
      <c r="EL29" s="52">
        <v>0</v>
      </c>
      <c r="EM29" s="52">
        <v>0</v>
      </c>
      <c r="EN29" s="52">
        <v>0</v>
      </c>
      <c r="EO29" s="52">
        <v>0</v>
      </c>
      <c r="EP29" s="52">
        <v>0</v>
      </c>
      <c r="EQ29" s="52">
        <v>0</v>
      </c>
      <c r="ER29" s="52">
        <v>0</v>
      </c>
      <c r="ES29" s="52">
        <v>0</v>
      </c>
      <c r="ET29" s="52">
        <v>0</v>
      </c>
      <c r="EU29" s="52">
        <v>0</v>
      </c>
      <c r="EV29" s="52">
        <v>0</v>
      </c>
      <c r="EW29" s="52">
        <v>0</v>
      </c>
      <c r="EX29" s="52">
        <v>0</v>
      </c>
      <c r="EY29" s="52">
        <v>0</v>
      </c>
      <c r="EZ29" s="52">
        <v>0</v>
      </c>
      <c r="FA29" s="52">
        <v>0</v>
      </c>
      <c r="FB29" s="52">
        <v>0</v>
      </c>
      <c r="FC29" s="52">
        <v>0</v>
      </c>
      <c r="FD29" s="52">
        <v>0</v>
      </c>
      <c r="FE29" s="52">
        <v>0</v>
      </c>
      <c r="FF29" s="52">
        <v>0</v>
      </c>
      <c r="FG29" s="52">
        <v>0</v>
      </c>
      <c r="FH29" s="52">
        <v>0</v>
      </c>
      <c r="FI29" s="52">
        <v>0</v>
      </c>
      <c r="FJ29" s="52">
        <v>0</v>
      </c>
      <c r="FK29" s="52">
        <v>0</v>
      </c>
      <c r="FL29" s="52">
        <v>6.1837020249461909E-5</v>
      </c>
      <c r="FM29" s="52">
        <v>0</v>
      </c>
      <c r="FN29" s="52">
        <v>0</v>
      </c>
      <c r="FO29" s="52">
        <v>0</v>
      </c>
      <c r="FP29" s="52">
        <v>0</v>
      </c>
      <c r="FQ29" s="52">
        <v>0</v>
      </c>
      <c r="FR29" s="52">
        <v>0</v>
      </c>
      <c r="FS29" s="52">
        <v>0</v>
      </c>
      <c r="FT29" s="52">
        <v>0</v>
      </c>
      <c r="FU29" s="52">
        <v>0</v>
      </c>
      <c r="FV29" s="52">
        <v>0</v>
      </c>
      <c r="FW29" s="52">
        <v>0</v>
      </c>
      <c r="FX29" s="52">
        <v>0</v>
      </c>
      <c r="FY29" s="52">
        <v>0</v>
      </c>
      <c r="FZ29" s="52">
        <v>0</v>
      </c>
      <c r="GA29" s="52">
        <v>0</v>
      </c>
      <c r="GB29" s="52">
        <v>0</v>
      </c>
      <c r="GC29" s="52">
        <v>0</v>
      </c>
      <c r="GD29" s="52">
        <v>0</v>
      </c>
      <c r="GE29" s="52">
        <v>0</v>
      </c>
      <c r="GF29" s="52">
        <v>0</v>
      </c>
      <c r="GG29" s="52">
        <v>0</v>
      </c>
      <c r="GH29" s="52">
        <v>0</v>
      </c>
      <c r="GI29" s="52">
        <v>0</v>
      </c>
      <c r="GJ29" s="52">
        <v>0</v>
      </c>
      <c r="GK29" s="52">
        <v>0</v>
      </c>
      <c r="GL29" s="52">
        <v>0</v>
      </c>
      <c r="GM29" s="52">
        <v>0</v>
      </c>
      <c r="GN29" s="52">
        <v>0</v>
      </c>
      <c r="GO29" s="52">
        <v>0</v>
      </c>
      <c r="GP29" s="52">
        <v>0</v>
      </c>
      <c r="GQ29" s="52">
        <v>0</v>
      </c>
      <c r="GR29" s="52">
        <v>0</v>
      </c>
      <c r="GS29" s="52">
        <v>0</v>
      </c>
      <c r="GT29" s="52">
        <v>0</v>
      </c>
      <c r="GU29" s="52">
        <v>0</v>
      </c>
      <c r="GV29" s="52">
        <v>0</v>
      </c>
      <c r="GW29" s="52">
        <v>0</v>
      </c>
      <c r="GX29" s="52">
        <v>0</v>
      </c>
      <c r="GY29" s="52">
        <v>0</v>
      </c>
      <c r="GZ29" s="52">
        <v>0</v>
      </c>
      <c r="HA29" s="52">
        <v>0</v>
      </c>
      <c r="HB29" s="52">
        <v>0</v>
      </c>
      <c r="HC29" s="52">
        <v>0</v>
      </c>
      <c r="HD29" s="52">
        <v>0</v>
      </c>
      <c r="HE29" s="52">
        <v>0</v>
      </c>
      <c r="HF29" s="52">
        <v>0</v>
      </c>
      <c r="HG29" s="52">
        <v>0</v>
      </c>
      <c r="HH29" s="52">
        <v>0</v>
      </c>
      <c r="HI29" s="52">
        <v>0</v>
      </c>
      <c r="HJ29" s="52">
        <v>0</v>
      </c>
      <c r="HK29" s="52">
        <v>0</v>
      </c>
      <c r="HL29" s="52">
        <v>0</v>
      </c>
      <c r="HM29" s="52">
        <v>0</v>
      </c>
      <c r="HN29" s="52">
        <v>0</v>
      </c>
      <c r="HO29" s="52">
        <v>0</v>
      </c>
      <c r="HP29" s="52">
        <v>0</v>
      </c>
      <c r="HQ29" s="52">
        <v>0</v>
      </c>
      <c r="HR29" s="52">
        <v>0</v>
      </c>
      <c r="HS29" s="52">
        <v>0</v>
      </c>
      <c r="HT29" s="52">
        <v>0</v>
      </c>
      <c r="HU29" s="52">
        <v>0</v>
      </c>
      <c r="HV29" s="52">
        <v>0</v>
      </c>
      <c r="HW29" s="52">
        <v>0</v>
      </c>
      <c r="HX29" s="52">
        <v>0</v>
      </c>
      <c r="HY29" s="52">
        <v>0</v>
      </c>
      <c r="HZ29" s="52">
        <v>0</v>
      </c>
      <c r="IA29" s="52">
        <v>0</v>
      </c>
      <c r="IB29" s="52">
        <v>0</v>
      </c>
      <c r="IC29" s="52">
        <v>0</v>
      </c>
      <c r="ID29" s="52">
        <v>0</v>
      </c>
      <c r="IE29" s="52">
        <v>0</v>
      </c>
      <c r="IF29" s="52">
        <v>0</v>
      </c>
      <c r="IG29" s="52">
        <v>0</v>
      </c>
      <c r="IH29" s="52">
        <v>0</v>
      </c>
      <c r="II29" s="52">
        <v>0</v>
      </c>
      <c r="IJ29" s="52">
        <v>0</v>
      </c>
      <c r="IK29" s="52">
        <v>0</v>
      </c>
      <c r="IL29" s="52">
        <v>0</v>
      </c>
      <c r="IM29" s="52">
        <v>0</v>
      </c>
      <c r="IN29" s="52">
        <v>0</v>
      </c>
      <c r="IO29" s="52">
        <v>0</v>
      </c>
      <c r="IP29" s="52">
        <v>0</v>
      </c>
      <c r="IQ29" s="52">
        <v>0</v>
      </c>
      <c r="IR29" s="52">
        <v>0</v>
      </c>
      <c r="IS29" s="52">
        <v>0</v>
      </c>
      <c r="IT29" s="52">
        <v>0</v>
      </c>
      <c r="IU29" s="52">
        <v>0</v>
      </c>
      <c r="IV29" s="52">
        <v>0</v>
      </c>
      <c r="IW29" s="52">
        <v>0</v>
      </c>
      <c r="IX29" s="52">
        <v>0</v>
      </c>
      <c r="IY29" s="52">
        <v>0</v>
      </c>
      <c r="IZ29" s="52">
        <v>0</v>
      </c>
      <c r="JA29" s="52">
        <v>0</v>
      </c>
      <c r="JB29" s="52">
        <v>0</v>
      </c>
      <c r="JC29" s="52">
        <v>0</v>
      </c>
      <c r="JD29" s="52">
        <v>0</v>
      </c>
      <c r="JE29" s="52">
        <v>0</v>
      </c>
      <c r="JF29" s="52">
        <v>0</v>
      </c>
      <c r="JG29" s="52">
        <v>0</v>
      </c>
      <c r="JH29" s="52">
        <v>0</v>
      </c>
      <c r="JI29" s="52">
        <v>0</v>
      </c>
      <c r="JJ29" s="52">
        <v>0</v>
      </c>
      <c r="JK29" s="52">
        <v>0</v>
      </c>
      <c r="JL29" s="52">
        <v>0</v>
      </c>
      <c r="JM29" s="52">
        <v>0</v>
      </c>
      <c r="JN29" s="52">
        <v>0</v>
      </c>
      <c r="JO29" s="52">
        <v>0</v>
      </c>
      <c r="JP29" s="52">
        <v>0</v>
      </c>
      <c r="JQ29" s="52">
        <v>0</v>
      </c>
      <c r="JR29" s="52">
        <v>0</v>
      </c>
      <c r="JS29" s="52">
        <v>0</v>
      </c>
      <c r="JT29" s="52">
        <v>0</v>
      </c>
      <c r="JU29" s="52">
        <v>1.7025090178376259E-4</v>
      </c>
      <c r="JV29" s="52">
        <v>2.5677345497540416E-5</v>
      </c>
      <c r="JW29" s="52">
        <v>3.6358386460694843E-2</v>
      </c>
      <c r="JX29" s="52">
        <v>0</v>
      </c>
      <c r="JY29" s="52">
        <v>1.0124306433153707E-3</v>
      </c>
      <c r="JZ29" s="52">
        <v>0</v>
      </c>
      <c r="KA29" s="52">
        <v>0</v>
      </c>
      <c r="KB29" s="52">
        <v>0</v>
      </c>
      <c r="KC29" s="52">
        <v>0</v>
      </c>
      <c r="KD29" s="52">
        <v>1.7856693095865443E-3</v>
      </c>
      <c r="KE29" s="52">
        <v>0</v>
      </c>
      <c r="KF29" s="52">
        <v>0</v>
      </c>
      <c r="KG29" s="52">
        <v>0</v>
      </c>
      <c r="KH29" s="52">
        <v>0</v>
      </c>
      <c r="KI29" s="52">
        <v>0</v>
      </c>
      <c r="KJ29" s="52">
        <v>0</v>
      </c>
      <c r="KK29" s="52">
        <v>0</v>
      </c>
      <c r="KL29" s="52">
        <v>0</v>
      </c>
      <c r="KM29" s="52">
        <v>0</v>
      </c>
      <c r="KN29" s="52">
        <v>0</v>
      </c>
      <c r="KO29" s="52">
        <v>1.4435320570443797E-5</v>
      </c>
      <c r="KP29" s="52">
        <v>3.8198900679588314E-4</v>
      </c>
      <c r="KQ29" s="52">
        <v>2.2681036053495064E-5</v>
      </c>
      <c r="KR29" s="52">
        <v>0</v>
      </c>
      <c r="KS29" s="52">
        <v>1.2363324918198765E-5</v>
      </c>
      <c r="KT29" s="52">
        <v>0</v>
      </c>
      <c r="KU29" s="52">
        <v>1.0419859199038136E-5</v>
      </c>
      <c r="KV29" s="52">
        <v>0</v>
      </c>
      <c r="KW29" s="52">
        <v>5.42050981676683E-6</v>
      </c>
      <c r="KX29" s="52">
        <v>0</v>
      </c>
      <c r="KY29" s="52">
        <v>0</v>
      </c>
      <c r="KZ29" s="52">
        <v>0</v>
      </c>
    </row>
    <row r="30" spans="1:312" x14ac:dyDescent="0.2">
      <c r="A30" s="89">
        <v>1.0211749999999999</v>
      </c>
      <c r="B30" s="41" t="s">
        <v>906</v>
      </c>
      <c r="C30" s="51" t="s">
        <v>47</v>
      </c>
      <c r="D30" s="52">
        <v>0</v>
      </c>
      <c r="E30" s="52">
        <v>0</v>
      </c>
      <c r="F30" s="52">
        <v>0</v>
      </c>
      <c r="G30" s="52">
        <v>0</v>
      </c>
      <c r="H30" s="52">
        <v>0</v>
      </c>
      <c r="I30" s="52">
        <v>0</v>
      </c>
      <c r="J30" s="52">
        <v>0</v>
      </c>
      <c r="K30" s="52">
        <v>0</v>
      </c>
      <c r="L30" s="52">
        <v>0</v>
      </c>
      <c r="M30" s="52">
        <v>1.4159609740041626E-4</v>
      </c>
      <c r="N30" s="52">
        <v>2.3784588174129216E-4</v>
      </c>
      <c r="O30" s="52">
        <v>4.6889806259127181E-5</v>
      </c>
      <c r="P30" s="52">
        <v>9.9827869043909241E-4</v>
      </c>
      <c r="Q30" s="52">
        <v>1.521777332585162E-5</v>
      </c>
      <c r="R30" s="52">
        <v>0</v>
      </c>
      <c r="S30" s="52">
        <v>0</v>
      </c>
      <c r="T30" s="52">
        <v>0</v>
      </c>
      <c r="U30" s="52">
        <v>2.3966203154614948E-2</v>
      </c>
      <c r="V30" s="52">
        <v>0</v>
      </c>
      <c r="W30" s="52">
        <v>0</v>
      </c>
      <c r="X30" s="52">
        <v>0</v>
      </c>
      <c r="Y30" s="52">
        <v>0</v>
      </c>
      <c r="Z30" s="52">
        <v>0</v>
      </c>
      <c r="AA30" s="52">
        <v>0</v>
      </c>
      <c r="AB30" s="52">
        <v>0</v>
      </c>
      <c r="AC30" s="52">
        <v>0</v>
      </c>
      <c r="AD30" s="52">
        <v>0</v>
      </c>
      <c r="AE30" s="52">
        <v>0</v>
      </c>
      <c r="AF30" s="52">
        <v>0</v>
      </c>
      <c r="AG30" s="52">
        <v>0</v>
      </c>
      <c r="AH30" s="52">
        <v>0</v>
      </c>
      <c r="AI30" s="52">
        <v>0</v>
      </c>
      <c r="AJ30" s="52">
        <v>0</v>
      </c>
      <c r="AK30" s="52">
        <v>0</v>
      </c>
      <c r="AL30" s="52">
        <v>0</v>
      </c>
      <c r="AM30" s="52">
        <v>0</v>
      </c>
      <c r="AN30" s="52">
        <v>0</v>
      </c>
      <c r="AO30" s="52">
        <v>0</v>
      </c>
      <c r="AP30" s="52">
        <v>0</v>
      </c>
      <c r="AQ30" s="52">
        <v>0</v>
      </c>
      <c r="AR30" s="52">
        <v>0</v>
      </c>
      <c r="AS30" s="52">
        <v>0</v>
      </c>
      <c r="AT30" s="52">
        <v>0</v>
      </c>
      <c r="AU30" s="52">
        <v>0</v>
      </c>
      <c r="AV30" s="52">
        <v>0</v>
      </c>
      <c r="AW30" s="52">
        <v>0</v>
      </c>
      <c r="AX30" s="52">
        <v>0</v>
      </c>
      <c r="AY30" s="52">
        <v>0</v>
      </c>
      <c r="AZ30" s="52">
        <v>0</v>
      </c>
      <c r="BA30" s="52">
        <v>0</v>
      </c>
      <c r="BB30" s="52">
        <v>0</v>
      </c>
      <c r="BC30" s="52">
        <v>0</v>
      </c>
      <c r="BD30" s="52">
        <v>0</v>
      </c>
      <c r="BE30" s="52">
        <v>6.1592172010334623E-6</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2">
        <v>0</v>
      </c>
      <c r="EN30" s="52">
        <v>0</v>
      </c>
      <c r="EO30" s="52">
        <v>0</v>
      </c>
      <c r="EP30" s="52">
        <v>0</v>
      </c>
      <c r="EQ30" s="52">
        <v>0</v>
      </c>
      <c r="ER30" s="52">
        <v>0</v>
      </c>
      <c r="ES30" s="52">
        <v>0</v>
      </c>
      <c r="ET30" s="52">
        <v>0</v>
      </c>
      <c r="EU30" s="52">
        <v>0</v>
      </c>
      <c r="EV30" s="52">
        <v>0</v>
      </c>
      <c r="EW30" s="52">
        <v>0</v>
      </c>
      <c r="EX30" s="52">
        <v>0</v>
      </c>
      <c r="EY30" s="52">
        <v>0</v>
      </c>
      <c r="EZ30" s="52">
        <v>0</v>
      </c>
      <c r="FA30" s="52">
        <v>0</v>
      </c>
      <c r="FB30" s="52">
        <v>0</v>
      </c>
      <c r="FC30" s="52">
        <v>0</v>
      </c>
      <c r="FD30" s="52">
        <v>0</v>
      </c>
      <c r="FE30" s="52">
        <v>0</v>
      </c>
      <c r="FF30" s="52">
        <v>0</v>
      </c>
      <c r="FG30" s="52">
        <v>0</v>
      </c>
      <c r="FH30" s="52">
        <v>0</v>
      </c>
      <c r="FI30" s="52">
        <v>0</v>
      </c>
      <c r="FJ30" s="52">
        <v>0</v>
      </c>
      <c r="FK30" s="52">
        <v>0</v>
      </c>
      <c r="FL30" s="52">
        <v>0</v>
      </c>
      <c r="FM30" s="52">
        <v>0</v>
      </c>
      <c r="FN30" s="52">
        <v>0</v>
      </c>
      <c r="FO30" s="52">
        <v>0</v>
      </c>
      <c r="FP30" s="52">
        <v>0</v>
      </c>
      <c r="FQ30" s="52">
        <v>0</v>
      </c>
      <c r="FR30" s="52">
        <v>0</v>
      </c>
      <c r="FS30" s="52">
        <v>0</v>
      </c>
      <c r="FT30" s="52">
        <v>0</v>
      </c>
      <c r="FU30" s="52">
        <v>0</v>
      </c>
      <c r="FV30" s="52">
        <v>0</v>
      </c>
      <c r="FW30" s="52">
        <v>0</v>
      </c>
      <c r="FX30" s="52">
        <v>1.4652442665466792E-5</v>
      </c>
      <c r="FY30" s="52">
        <v>5.68019031971142E-5</v>
      </c>
      <c r="FZ30" s="52">
        <v>0</v>
      </c>
      <c r="GA30" s="52">
        <v>2.3741500933255284E-2</v>
      </c>
      <c r="GB30" s="52">
        <v>0</v>
      </c>
      <c r="GC30" s="52">
        <v>0</v>
      </c>
      <c r="GD30" s="52">
        <v>0</v>
      </c>
      <c r="GE30" s="52">
        <v>0</v>
      </c>
      <c r="GF30" s="52">
        <v>0</v>
      </c>
      <c r="GG30" s="52">
        <v>0</v>
      </c>
      <c r="GH30" s="52">
        <v>0</v>
      </c>
      <c r="GI30" s="52">
        <v>0</v>
      </c>
      <c r="GJ30" s="52">
        <v>0</v>
      </c>
      <c r="GK30" s="52">
        <v>0</v>
      </c>
      <c r="GL30" s="52">
        <v>0</v>
      </c>
      <c r="GM30" s="52">
        <v>0</v>
      </c>
      <c r="GN30" s="52">
        <v>0</v>
      </c>
      <c r="GO30" s="52">
        <v>0</v>
      </c>
      <c r="GP30" s="52">
        <v>0</v>
      </c>
      <c r="GQ30" s="52">
        <v>0</v>
      </c>
      <c r="GR30" s="52">
        <v>0</v>
      </c>
      <c r="GS30" s="52">
        <v>0</v>
      </c>
      <c r="GT30" s="52">
        <v>0</v>
      </c>
      <c r="GU30" s="52">
        <v>0</v>
      </c>
      <c r="GV30" s="52">
        <v>0</v>
      </c>
      <c r="GW30" s="52">
        <v>0</v>
      </c>
      <c r="GX30" s="52">
        <v>0</v>
      </c>
      <c r="GY30" s="52">
        <v>0</v>
      </c>
      <c r="GZ30" s="52">
        <v>0</v>
      </c>
      <c r="HA30" s="52">
        <v>0</v>
      </c>
      <c r="HB30" s="52">
        <v>0</v>
      </c>
      <c r="HC30" s="52">
        <v>0</v>
      </c>
      <c r="HD30" s="52">
        <v>0</v>
      </c>
      <c r="HE30" s="52">
        <v>0</v>
      </c>
      <c r="HF30" s="52">
        <v>0</v>
      </c>
      <c r="HG30" s="52">
        <v>0</v>
      </c>
      <c r="HH30" s="52">
        <v>0</v>
      </c>
      <c r="HI30" s="52">
        <v>0</v>
      </c>
      <c r="HJ30" s="52">
        <v>0</v>
      </c>
      <c r="HK30" s="52">
        <v>0</v>
      </c>
      <c r="HL30" s="52">
        <v>0</v>
      </c>
      <c r="HM30" s="52">
        <v>0</v>
      </c>
      <c r="HN30" s="52">
        <v>0</v>
      </c>
      <c r="HO30" s="52">
        <v>0</v>
      </c>
      <c r="HP30" s="52">
        <v>0</v>
      </c>
      <c r="HQ30" s="52">
        <v>0</v>
      </c>
      <c r="HR30" s="52">
        <v>0</v>
      </c>
      <c r="HS30" s="52">
        <v>0</v>
      </c>
      <c r="HT30" s="52">
        <v>0</v>
      </c>
      <c r="HU30" s="52">
        <v>0</v>
      </c>
      <c r="HV30" s="52">
        <v>0</v>
      </c>
      <c r="HW30" s="52">
        <v>0</v>
      </c>
      <c r="HX30" s="52">
        <v>0</v>
      </c>
      <c r="HY30" s="52">
        <v>0</v>
      </c>
      <c r="HZ30" s="52">
        <v>0</v>
      </c>
      <c r="IA30" s="52">
        <v>0</v>
      </c>
      <c r="IB30" s="52">
        <v>0</v>
      </c>
      <c r="IC30" s="52">
        <v>0</v>
      </c>
      <c r="ID30" s="52">
        <v>0</v>
      </c>
      <c r="IE30" s="52">
        <v>0</v>
      </c>
      <c r="IF30" s="52">
        <v>0</v>
      </c>
      <c r="IG30" s="52">
        <v>0</v>
      </c>
      <c r="IH30" s="52">
        <v>0</v>
      </c>
      <c r="II30" s="52">
        <v>0</v>
      </c>
      <c r="IJ30" s="52">
        <v>0</v>
      </c>
      <c r="IK30" s="52">
        <v>0</v>
      </c>
      <c r="IL30" s="52">
        <v>0</v>
      </c>
      <c r="IM30" s="52">
        <v>0</v>
      </c>
      <c r="IN30" s="52">
        <v>0</v>
      </c>
      <c r="IO30" s="52">
        <v>0</v>
      </c>
      <c r="IP30" s="52">
        <v>0</v>
      </c>
      <c r="IQ30" s="52">
        <v>0</v>
      </c>
      <c r="IR30" s="52">
        <v>0</v>
      </c>
      <c r="IS30" s="52">
        <v>0</v>
      </c>
      <c r="IT30" s="52">
        <v>0</v>
      </c>
      <c r="IU30" s="52">
        <v>0</v>
      </c>
      <c r="IV30" s="52">
        <v>0</v>
      </c>
      <c r="IW30" s="52">
        <v>0</v>
      </c>
      <c r="IX30" s="52">
        <v>0</v>
      </c>
      <c r="IY30" s="52">
        <v>2.9498629676424997E-3</v>
      </c>
      <c r="IZ30" s="52">
        <v>5.0970071974681418E-2</v>
      </c>
      <c r="JA30" s="52">
        <v>1.5341457849164907E-3</v>
      </c>
      <c r="JB30" s="52">
        <v>2.268825302113834E-4</v>
      </c>
      <c r="JC30" s="52">
        <v>0</v>
      </c>
      <c r="JD30" s="52">
        <v>0</v>
      </c>
      <c r="JE30" s="52">
        <v>0</v>
      </c>
      <c r="JF30" s="52">
        <v>0</v>
      </c>
      <c r="JG30" s="52">
        <v>0</v>
      </c>
      <c r="JH30" s="52">
        <v>0</v>
      </c>
      <c r="JI30" s="52">
        <v>0</v>
      </c>
      <c r="JJ30" s="52">
        <v>0</v>
      </c>
      <c r="JK30" s="52">
        <v>0</v>
      </c>
      <c r="JL30" s="52">
        <v>0</v>
      </c>
      <c r="JM30" s="52">
        <v>0</v>
      </c>
      <c r="JN30" s="52">
        <v>0</v>
      </c>
      <c r="JO30" s="52">
        <v>0</v>
      </c>
      <c r="JP30" s="52">
        <v>1.447258024880271E-4</v>
      </c>
      <c r="JQ30" s="52">
        <v>4.7520158080365259E-6</v>
      </c>
      <c r="JR30" s="52">
        <v>4.0726861661938665E-4</v>
      </c>
      <c r="JS30" s="52">
        <v>0</v>
      </c>
      <c r="JT30" s="52">
        <v>0</v>
      </c>
      <c r="JU30" s="52">
        <v>0</v>
      </c>
      <c r="JV30" s="52">
        <v>0</v>
      </c>
      <c r="JW30" s="52">
        <v>0</v>
      </c>
      <c r="JX30" s="52">
        <v>0</v>
      </c>
      <c r="JY30" s="52">
        <v>0</v>
      </c>
      <c r="JZ30" s="52">
        <v>0</v>
      </c>
      <c r="KA30" s="52">
        <v>0</v>
      </c>
      <c r="KB30" s="52">
        <v>0</v>
      </c>
      <c r="KC30" s="52">
        <v>3.8101264087823537E-4</v>
      </c>
      <c r="KD30" s="52">
        <v>1.2771731681469544E-5</v>
      </c>
      <c r="KE30" s="52">
        <v>0</v>
      </c>
      <c r="KF30" s="52">
        <v>0</v>
      </c>
      <c r="KG30" s="52">
        <v>0</v>
      </c>
      <c r="KH30" s="52">
        <v>0</v>
      </c>
      <c r="KI30" s="52">
        <v>0</v>
      </c>
      <c r="KJ30" s="52">
        <v>0</v>
      </c>
      <c r="KK30" s="52">
        <v>0</v>
      </c>
      <c r="KL30" s="52">
        <v>0</v>
      </c>
      <c r="KM30" s="52">
        <v>0</v>
      </c>
      <c r="KN30" s="52">
        <v>0</v>
      </c>
      <c r="KO30" s="52">
        <v>0</v>
      </c>
      <c r="KP30" s="52">
        <v>0</v>
      </c>
      <c r="KQ30" s="52">
        <v>0</v>
      </c>
      <c r="KR30" s="52">
        <v>0</v>
      </c>
      <c r="KS30" s="52">
        <v>0</v>
      </c>
      <c r="KT30" s="52">
        <v>0</v>
      </c>
      <c r="KU30" s="52">
        <v>0</v>
      </c>
      <c r="KV30" s="52">
        <v>0</v>
      </c>
      <c r="KW30" s="52">
        <v>0</v>
      </c>
      <c r="KX30" s="52">
        <v>0</v>
      </c>
      <c r="KY30" s="52">
        <v>0</v>
      </c>
      <c r="KZ30" s="52">
        <v>0</v>
      </c>
    </row>
    <row r="31" spans="1:312" x14ac:dyDescent="0.2">
      <c r="A31" s="89">
        <v>1.019895</v>
      </c>
      <c r="B31" s="41" t="s">
        <v>905</v>
      </c>
      <c r="C31" s="51" t="s">
        <v>82</v>
      </c>
      <c r="D31" s="52">
        <v>0</v>
      </c>
      <c r="E31" s="52">
        <v>0</v>
      </c>
      <c r="F31" s="52">
        <v>0</v>
      </c>
      <c r="G31" s="52">
        <v>0</v>
      </c>
      <c r="H31" s="52">
        <v>0</v>
      </c>
      <c r="I31" s="52">
        <v>0</v>
      </c>
      <c r="J31" s="52">
        <v>0</v>
      </c>
      <c r="K31" s="52">
        <v>0</v>
      </c>
      <c r="L31" s="52">
        <v>0</v>
      </c>
      <c r="M31" s="52">
        <v>0</v>
      </c>
      <c r="N31" s="52">
        <v>0</v>
      </c>
      <c r="O31" s="52">
        <v>0</v>
      </c>
      <c r="P31" s="52">
        <v>0</v>
      </c>
      <c r="Q31" s="52">
        <v>0</v>
      </c>
      <c r="R31" s="52">
        <v>0</v>
      </c>
      <c r="S31" s="52">
        <v>0</v>
      </c>
      <c r="T31" s="52">
        <v>0</v>
      </c>
      <c r="U31" s="52">
        <v>0</v>
      </c>
      <c r="V31" s="52">
        <v>0</v>
      </c>
      <c r="W31" s="52">
        <v>5.8627287675916901E-5</v>
      </c>
      <c r="X31" s="52">
        <v>0</v>
      </c>
      <c r="Y31" s="52">
        <v>2.8327013245992829E-5</v>
      </c>
      <c r="Z31" s="52">
        <v>1.9419407930238559E-6</v>
      </c>
      <c r="AA31" s="52">
        <v>5.0949323565896681E-6</v>
      </c>
      <c r="AB31" s="52">
        <v>1.2867745945928019E-4</v>
      </c>
      <c r="AC31" s="52">
        <v>0</v>
      </c>
      <c r="AD31" s="52">
        <v>9.9814313711266495E-6</v>
      </c>
      <c r="AE31" s="52">
        <v>0</v>
      </c>
      <c r="AF31" s="52">
        <v>0</v>
      </c>
      <c r="AG31" s="52">
        <v>0</v>
      </c>
      <c r="AH31" s="52">
        <v>0</v>
      </c>
      <c r="AI31" s="52">
        <v>0</v>
      </c>
      <c r="AJ31" s="52">
        <v>0</v>
      </c>
      <c r="AK31" s="52">
        <v>0</v>
      </c>
      <c r="AL31" s="52">
        <v>0</v>
      </c>
      <c r="AM31" s="52">
        <v>0</v>
      </c>
      <c r="AN31" s="52">
        <v>0</v>
      </c>
      <c r="AO31" s="52">
        <v>3.152890277827408E-4</v>
      </c>
      <c r="AP31" s="52">
        <v>0</v>
      </c>
      <c r="AQ31" s="52">
        <v>0</v>
      </c>
      <c r="AR31" s="52">
        <v>0</v>
      </c>
      <c r="AS31" s="52">
        <v>0</v>
      </c>
      <c r="AT31" s="52">
        <v>1.6586272215785995E-4</v>
      </c>
      <c r="AU31" s="52">
        <v>0</v>
      </c>
      <c r="AV31" s="52">
        <v>0</v>
      </c>
      <c r="AW31" s="52">
        <v>0</v>
      </c>
      <c r="AX31" s="52">
        <v>0</v>
      </c>
      <c r="AY31" s="52">
        <v>0</v>
      </c>
      <c r="AZ31" s="52">
        <v>1.0290118395853418E-4</v>
      </c>
      <c r="BA31" s="52">
        <v>0</v>
      </c>
      <c r="BB31" s="52">
        <v>2.7526352605827689E-4</v>
      </c>
      <c r="BC31" s="52">
        <v>0</v>
      </c>
      <c r="BD31" s="52">
        <v>0</v>
      </c>
      <c r="BE31" s="52">
        <v>0</v>
      </c>
      <c r="BF31" s="52">
        <v>4.5570459641987651E-3</v>
      </c>
      <c r="BG31" s="52">
        <v>0.13662723742832505</v>
      </c>
      <c r="BH31" s="52">
        <v>0</v>
      </c>
      <c r="BI31" s="52">
        <v>4.7934636592198408E-5</v>
      </c>
      <c r="BJ31" s="52">
        <v>3.7526234482967771E-5</v>
      </c>
      <c r="BK31" s="52">
        <v>0</v>
      </c>
      <c r="BL31" s="52">
        <v>0</v>
      </c>
      <c r="BM31" s="52">
        <v>1.4915470363168672E-3</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4.4510110741862401E-4</v>
      </c>
      <c r="CE31" s="52">
        <v>3.9257470531754864E-4</v>
      </c>
      <c r="CF31" s="52">
        <v>0</v>
      </c>
      <c r="CG31" s="52">
        <v>3.9294853621739233E-5</v>
      </c>
      <c r="CH31" s="52">
        <v>0</v>
      </c>
      <c r="CI31" s="52">
        <v>0</v>
      </c>
      <c r="CJ31" s="52">
        <v>7.4803473974043955E-4</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1.0060708561775129E-5</v>
      </c>
      <c r="DG31" s="52">
        <v>0</v>
      </c>
      <c r="DH31" s="52">
        <v>0</v>
      </c>
      <c r="DI31" s="52">
        <v>0</v>
      </c>
      <c r="DJ31" s="52">
        <v>0</v>
      </c>
      <c r="DK31" s="52">
        <v>1.6512139141077807E-5</v>
      </c>
      <c r="DL31" s="52">
        <v>0</v>
      </c>
      <c r="DM31" s="52">
        <v>5.3051494422936955E-4</v>
      </c>
      <c r="DN31" s="52">
        <v>0</v>
      </c>
      <c r="DO31" s="52">
        <v>9.9312091171074959E-6</v>
      </c>
      <c r="DP31" s="52">
        <v>5.3292737619418202E-4</v>
      </c>
      <c r="DQ31" s="52">
        <v>0</v>
      </c>
      <c r="DR31" s="52">
        <v>0</v>
      </c>
      <c r="DS31" s="52">
        <v>2.272299019600819E-5</v>
      </c>
      <c r="DT31" s="52">
        <v>0</v>
      </c>
      <c r="DU31" s="52">
        <v>0</v>
      </c>
      <c r="DV31" s="52">
        <v>0</v>
      </c>
      <c r="DW31" s="52">
        <v>0</v>
      </c>
      <c r="DX31" s="52">
        <v>0</v>
      </c>
      <c r="DY31" s="52">
        <v>0</v>
      </c>
      <c r="DZ31" s="52">
        <v>0</v>
      </c>
      <c r="EA31" s="52">
        <v>0</v>
      </c>
      <c r="EB31" s="52">
        <v>0</v>
      </c>
      <c r="EC31" s="52">
        <v>0</v>
      </c>
      <c r="ED31" s="52">
        <v>1.4193611521038656E-5</v>
      </c>
      <c r="EE31" s="52">
        <v>0</v>
      </c>
      <c r="EF31" s="52">
        <v>0</v>
      </c>
      <c r="EG31" s="52">
        <v>0</v>
      </c>
      <c r="EH31" s="52">
        <v>0</v>
      </c>
      <c r="EI31" s="52">
        <v>0</v>
      </c>
      <c r="EJ31" s="52">
        <v>0</v>
      </c>
      <c r="EK31" s="52">
        <v>0</v>
      </c>
      <c r="EL31" s="52">
        <v>0</v>
      </c>
      <c r="EM31" s="52">
        <v>0</v>
      </c>
      <c r="EN31" s="52">
        <v>0</v>
      </c>
      <c r="EO31" s="52">
        <v>0</v>
      </c>
      <c r="EP31" s="52">
        <v>0</v>
      </c>
      <c r="EQ31" s="52">
        <v>0</v>
      </c>
      <c r="ER31" s="52">
        <v>0</v>
      </c>
      <c r="ES31" s="52">
        <v>0</v>
      </c>
      <c r="ET31" s="52">
        <v>0</v>
      </c>
      <c r="EU31" s="52">
        <v>0</v>
      </c>
      <c r="EV31" s="52">
        <v>0</v>
      </c>
      <c r="EW31" s="52">
        <v>0</v>
      </c>
      <c r="EX31" s="52">
        <v>0</v>
      </c>
      <c r="EY31" s="52">
        <v>0</v>
      </c>
      <c r="EZ31" s="52">
        <v>0</v>
      </c>
      <c r="FA31" s="52">
        <v>0</v>
      </c>
      <c r="FB31" s="52">
        <v>0</v>
      </c>
      <c r="FC31" s="52">
        <v>0</v>
      </c>
      <c r="FD31" s="52">
        <v>0</v>
      </c>
      <c r="FE31" s="52">
        <v>0</v>
      </c>
      <c r="FF31" s="52">
        <v>0</v>
      </c>
      <c r="FG31" s="52">
        <v>0</v>
      </c>
      <c r="FH31" s="52">
        <v>0</v>
      </c>
      <c r="FI31" s="52">
        <v>0</v>
      </c>
      <c r="FJ31" s="52">
        <v>0</v>
      </c>
      <c r="FK31" s="52">
        <v>0</v>
      </c>
      <c r="FL31" s="52">
        <v>0</v>
      </c>
      <c r="FM31" s="52">
        <v>0</v>
      </c>
      <c r="FN31" s="52">
        <v>0</v>
      </c>
      <c r="FO31" s="52">
        <v>1.6381322099276352E-3</v>
      </c>
      <c r="FP31" s="52">
        <v>0</v>
      </c>
      <c r="FQ31" s="52">
        <v>0</v>
      </c>
      <c r="FR31" s="52">
        <v>0</v>
      </c>
      <c r="FS31" s="52">
        <v>0</v>
      </c>
      <c r="FT31" s="52">
        <v>0</v>
      </c>
      <c r="FU31" s="52">
        <v>0</v>
      </c>
      <c r="FV31" s="52">
        <v>0</v>
      </c>
      <c r="FW31" s="52">
        <v>0</v>
      </c>
      <c r="FX31" s="52">
        <v>0</v>
      </c>
      <c r="FY31" s="52">
        <v>0</v>
      </c>
      <c r="FZ31" s="52">
        <v>0</v>
      </c>
      <c r="GA31" s="52">
        <v>0</v>
      </c>
      <c r="GB31" s="52">
        <v>0</v>
      </c>
      <c r="GC31" s="52">
        <v>0</v>
      </c>
      <c r="GD31" s="52">
        <v>0</v>
      </c>
      <c r="GE31" s="52">
        <v>0</v>
      </c>
      <c r="GF31" s="52">
        <v>0</v>
      </c>
      <c r="GG31" s="52">
        <v>0</v>
      </c>
      <c r="GH31" s="52">
        <v>0</v>
      </c>
      <c r="GI31" s="52">
        <v>6.5985796510655949E-6</v>
      </c>
      <c r="GJ31" s="52">
        <v>1.6853939016323102E-5</v>
      </c>
      <c r="GK31" s="52">
        <v>0</v>
      </c>
      <c r="GL31" s="52">
        <v>1.6528981658525878E-3</v>
      </c>
      <c r="GM31" s="52">
        <v>0</v>
      </c>
      <c r="GN31" s="52">
        <v>9.574191317758109E-3</v>
      </c>
      <c r="GO31" s="52">
        <v>0</v>
      </c>
      <c r="GP31" s="52">
        <v>0</v>
      </c>
      <c r="GQ31" s="52">
        <v>0</v>
      </c>
      <c r="GR31" s="52">
        <v>7.6115655176354969E-6</v>
      </c>
      <c r="GS31" s="52">
        <v>0</v>
      </c>
      <c r="GT31" s="52">
        <v>0</v>
      </c>
      <c r="GU31" s="52">
        <v>0</v>
      </c>
      <c r="GV31" s="52">
        <v>0</v>
      </c>
      <c r="GW31" s="52">
        <v>0</v>
      </c>
      <c r="GX31" s="52">
        <v>0</v>
      </c>
      <c r="GY31" s="52">
        <v>0</v>
      </c>
      <c r="GZ31" s="52">
        <v>0</v>
      </c>
      <c r="HA31" s="52">
        <v>0</v>
      </c>
      <c r="HB31" s="52">
        <v>5.1921885584315752E-4</v>
      </c>
      <c r="HC31" s="52">
        <v>1.3564703185742227E-5</v>
      </c>
      <c r="HD31" s="52">
        <v>4.0157539456422102E-4</v>
      </c>
      <c r="HE31" s="52">
        <v>1.7940765577473769E-5</v>
      </c>
      <c r="HF31" s="52">
        <v>0</v>
      </c>
      <c r="HG31" s="52">
        <v>0</v>
      </c>
      <c r="HH31" s="52">
        <v>2.4498589998436278E-5</v>
      </c>
      <c r="HI31" s="52">
        <v>0</v>
      </c>
      <c r="HJ31" s="52">
        <v>0</v>
      </c>
      <c r="HK31" s="52">
        <v>0</v>
      </c>
      <c r="HL31" s="52">
        <v>3.5046336202300513E-4</v>
      </c>
      <c r="HM31" s="52">
        <v>0</v>
      </c>
      <c r="HN31" s="52">
        <v>0</v>
      </c>
      <c r="HO31" s="52">
        <v>0</v>
      </c>
      <c r="HP31" s="52">
        <v>5.9007224728688735E-5</v>
      </c>
      <c r="HQ31" s="52">
        <v>0</v>
      </c>
      <c r="HR31" s="52">
        <v>0</v>
      </c>
      <c r="HS31" s="52">
        <v>0</v>
      </c>
      <c r="HT31" s="52">
        <v>0</v>
      </c>
      <c r="HU31" s="52">
        <v>0</v>
      </c>
      <c r="HV31" s="52">
        <v>0</v>
      </c>
      <c r="HW31" s="52">
        <v>0</v>
      </c>
      <c r="HX31" s="52">
        <v>0</v>
      </c>
      <c r="HY31" s="52">
        <v>0</v>
      </c>
      <c r="HZ31" s="52">
        <v>0</v>
      </c>
      <c r="IA31" s="52">
        <v>0</v>
      </c>
      <c r="IB31" s="52">
        <v>0</v>
      </c>
      <c r="IC31" s="52">
        <v>0</v>
      </c>
      <c r="ID31" s="52">
        <v>0</v>
      </c>
      <c r="IE31" s="52">
        <v>0</v>
      </c>
      <c r="IF31" s="52">
        <v>0</v>
      </c>
      <c r="IG31" s="52">
        <v>0</v>
      </c>
      <c r="IH31" s="52">
        <v>0</v>
      </c>
      <c r="II31" s="52">
        <v>3.4476546345163575E-5</v>
      </c>
      <c r="IJ31" s="52">
        <v>0</v>
      </c>
      <c r="IK31" s="52">
        <v>0</v>
      </c>
      <c r="IL31" s="52">
        <v>0</v>
      </c>
      <c r="IM31" s="52">
        <v>0</v>
      </c>
      <c r="IN31" s="52">
        <v>1.1402219708052435E-5</v>
      </c>
      <c r="IO31" s="52">
        <v>0</v>
      </c>
      <c r="IP31" s="52">
        <v>0</v>
      </c>
      <c r="IQ31" s="52">
        <v>0</v>
      </c>
      <c r="IR31" s="52">
        <v>0</v>
      </c>
      <c r="IS31" s="52">
        <v>0</v>
      </c>
      <c r="IT31" s="52">
        <v>0</v>
      </c>
      <c r="IU31" s="52">
        <v>0</v>
      </c>
      <c r="IV31" s="52">
        <v>0</v>
      </c>
      <c r="IW31" s="52">
        <v>0</v>
      </c>
      <c r="IX31" s="52">
        <v>0</v>
      </c>
      <c r="IY31" s="52">
        <v>0</v>
      </c>
      <c r="IZ31" s="52">
        <v>0</v>
      </c>
      <c r="JA31" s="52">
        <v>0</v>
      </c>
      <c r="JB31" s="52">
        <v>0</v>
      </c>
      <c r="JC31" s="52">
        <v>0</v>
      </c>
      <c r="JD31" s="52">
        <v>0</v>
      </c>
      <c r="JE31" s="52">
        <v>0</v>
      </c>
      <c r="JF31" s="52">
        <v>0</v>
      </c>
      <c r="JG31" s="52">
        <v>0</v>
      </c>
      <c r="JH31" s="52">
        <v>0</v>
      </c>
      <c r="JI31" s="52">
        <v>4.1916929177867609E-4</v>
      </c>
      <c r="JJ31" s="52">
        <v>0</v>
      </c>
      <c r="JK31" s="52">
        <v>5.9143951848167777E-6</v>
      </c>
      <c r="JL31" s="52">
        <v>0</v>
      </c>
      <c r="JM31" s="52">
        <v>0</v>
      </c>
      <c r="JN31" s="52">
        <v>0</v>
      </c>
      <c r="JO31" s="52">
        <v>0</v>
      </c>
      <c r="JP31" s="52">
        <v>4.3415672077070548E-4</v>
      </c>
      <c r="JQ31" s="52">
        <v>0</v>
      </c>
      <c r="JR31" s="52">
        <v>0</v>
      </c>
      <c r="JS31" s="52">
        <v>0</v>
      </c>
      <c r="JT31" s="52">
        <v>0</v>
      </c>
      <c r="JU31" s="52">
        <v>0</v>
      </c>
      <c r="JV31" s="52">
        <v>0</v>
      </c>
      <c r="JW31" s="52">
        <v>0</v>
      </c>
      <c r="JX31" s="52">
        <v>0</v>
      </c>
      <c r="JY31" s="52">
        <v>0</v>
      </c>
      <c r="JZ31" s="52">
        <v>0</v>
      </c>
      <c r="KA31" s="52">
        <v>1.2940082186009997E-4</v>
      </c>
      <c r="KB31" s="52">
        <v>2.9399834955054455E-6</v>
      </c>
      <c r="KC31" s="52">
        <v>0</v>
      </c>
      <c r="KD31" s="52">
        <v>0</v>
      </c>
      <c r="KE31" s="52">
        <v>0</v>
      </c>
      <c r="KF31" s="52">
        <v>0</v>
      </c>
      <c r="KG31" s="52">
        <v>0</v>
      </c>
      <c r="KH31" s="52">
        <v>0</v>
      </c>
      <c r="KI31" s="52">
        <v>0</v>
      </c>
      <c r="KJ31" s="52">
        <v>0</v>
      </c>
      <c r="KK31" s="52">
        <v>1.8939680380082623E-5</v>
      </c>
      <c r="KL31" s="52">
        <v>0</v>
      </c>
      <c r="KM31" s="52">
        <v>0</v>
      </c>
      <c r="KN31" s="52">
        <v>0</v>
      </c>
      <c r="KO31" s="52">
        <v>0</v>
      </c>
      <c r="KP31" s="52">
        <v>0</v>
      </c>
      <c r="KQ31" s="52">
        <v>0</v>
      </c>
      <c r="KR31" s="52">
        <v>0</v>
      </c>
      <c r="KS31" s="52">
        <v>0</v>
      </c>
      <c r="KT31" s="52">
        <v>0</v>
      </c>
      <c r="KU31" s="52">
        <v>0</v>
      </c>
      <c r="KV31" s="52">
        <v>1.4414601421764761E-5</v>
      </c>
      <c r="KW31" s="52">
        <v>0</v>
      </c>
      <c r="KX31" s="52">
        <v>0</v>
      </c>
      <c r="KY31" s="52">
        <v>0</v>
      </c>
      <c r="KZ31" s="52">
        <v>0</v>
      </c>
    </row>
    <row r="32" spans="1:312" x14ac:dyDescent="0.2">
      <c r="A32" s="89">
        <v>1.09189</v>
      </c>
      <c r="B32" s="41" t="s">
        <v>903</v>
      </c>
      <c r="C32" s="51" t="s">
        <v>68</v>
      </c>
      <c r="D32" s="52">
        <v>0</v>
      </c>
      <c r="E32" s="52">
        <v>0</v>
      </c>
      <c r="F32" s="52">
        <v>0</v>
      </c>
      <c r="G32" s="52">
        <v>0</v>
      </c>
      <c r="H32" s="52">
        <v>8.7798894728757988E-4</v>
      </c>
      <c r="I32" s="52">
        <v>0</v>
      </c>
      <c r="J32" s="52">
        <v>0</v>
      </c>
      <c r="K32" s="52">
        <v>0</v>
      </c>
      <c r="L32" s="52">
        <v>0</v>
      </c>
      <c r="M32" s="52">
        <v>0</v>
      </c>
      <c r="N32" s="52">
        <v>3.0282210824267251E-6</v>
      </c>
      <c r="O32" s="52">
        <v>2.6105317669088535E-5</v>
      </c>
      <c r="P32" s="52">
        <v>0</v>
      </c>
      <c r="Q32" s="52">
        <v>0</v>
      </c>
      <c r="R32" s="52">
        <v>6.5221540152013468E-4</v>
      </c>
      <c r="S32" s="52">
        <v>3.6776533083233893E-3</v>
      </c>
      <c r="T32" s="52">
        <v>0</v>
      </c>
      <c r="U32" s="52">
        <v>1.0807376354296247E-4</v>
      </c>
      <c r="V32" s="52">
        <v>0</v>
      </c>
      <c r="W32" s="52">
        <v>0</v>
      </c>
      <c r="X32" s="52">
        <v>1.4940789112292141E-4</v>
      </c>
      <c r="Y32" s="52">
        <v>0</v>
      </c>
      <c r="Z32" s="52">
        <v>3.2191589870971706E-5</v>
      </c>
      <c r="AA32" s="52">
        <v>0</v>
      </c>
      <c r="AB32" s="52">
        <v>0</v>
      </c>
      <c r="AC32" s="52">
        <v>9.1788720918834689E-6</v>
      </c>
      <c r="AD32" s="52">
        <v>0</v>
      </c>
      <c r="AE32" s="52">
        <v>0</v>
      </c>
      <c r="AF32" s="52">
        <v>1.91572302827851E-3</v>
      </c>
      <c r="AG32" s="52">
        <v>0.28021940586123517</v>
      </c>
      <c r="AH32" s="52">
        <v>3.9722831979610774E-4</v>
      </c>
      <c r="AI32" s="52">
        <v>0</v>
      </c>
      <c r="AJ32" s="52">
        <v>2.3091302170988084E-4</v>
      </c>
      <c r="AK32" s="52">
        <v>1.7648480423688166E-3</v>
      </c>
      <c r="AL32" s="52">
        <v>1.7833185609072625E-4</v>
      </c>
      <c r="AM32" s="52">
        <v>0</v>
      </c>
      <c r="AN32" s="52">
        <v>8.3211965897233686E-3</v>
      </c>
      <c r="AO32" s="52">
        <v>5.7607804397573816E-3</v>
      </c>
      <c r="AP32" s="52">
        <v>2.6639837524698799E-4</v>
      </c>
      <c r="AQ32" s="52">
        <v>6.399656442016231E-3</v>
      </c>
      <c r="AR32" s="52">
        <v>0</v>
      </c>
      <c r="AS32" s="52">
        <v>2.9589032089934297E-5</v>
      </c>
      <c r="AT32" s="52">
        <v>1.0039645105407725E-4</v>
      </c>
      <c r="AU32" s="52">
        <v>0</v>
      </c>
      <c r="AV32" s="52">
        <v>0</v>
      </c>
      <c r="AW32" s="52">
        <v>0</v>
      </c>
      <c r="AX32" s="52">
        <v>4.9807831997293805E-6</v>
      </c>
      <c r="AY32" s="52">
        <v>0</v>
      </c>
      <c r="AZ32" s="52">
        <v>8.195226356621729E-5</v>
      </c>
      <c r="BA32" s="52">
        <v>0</v>
      </c>
      <c r="BB32" s="52">
        <v>2.6401380671491083E-6</v>
      </c>
      <c r="BC32" s="52">
        <v>5.7540823595712866E-2</v>
      </c>
      <c r="BD32" s="52">
        <v>0.21223662577908095</v>
      </c>
      <c r="BE32" s="52">
        <v>0</v>
      </c>
      <c r="BF32" s="52">
        <v>1.4790660742038459E-5</v>
      </c>
      <c r="BG32" s="52">
        <v>4.5890296652108417E-6</v>
      </c>
      <c r="BH32" s="52">
        <v>8.5757219098448328E-3</v>
      </c>
      <c r="BI32" s="52">
        <v>1.5089560943681087E-3</v>
      </c>
      <c r="BJ32" s="52">
        <v>2.6300631919320755E-3</v>
      </c>
      <c r="BK32" s="52">
        <v>5.0514036541352708E-4</v>
      </c>
      <c r="BL32" s="52">
        <v>5.4382959483545901E-4</v>
      </c>
      <c r="BM32" s="52">
        <v>1.0642482919947091E-3</v>
      </c>
      <c r="BN32" s="52">
        <v>5.5254260824683238E-3</v>
      </c>
      <c r="BO32" s="52">
        <v>8.3013739478222486E-3</v>
      </c>
      <c r="BP32" s="52">
        <v>1.3370280520633834E-5</v>
      </c>
      <c r="BQ32" s="52">
        <v>0</v>
      </c>
      <c r="BR32" s="52">
        <v>0</v>
      </c>
      <c r="BS32" s="52">
        <v>0</v>
      </c>
      <c r="BT32" s="52">
        <v>0</v>
      </c>
      <c r="BU32" s="52">
        <v>4.4737451129998059E-5</v>
      </c>
      <c r="BV32" s="52">
        <v>2.8790520568455117E-5</v>
      </c>
      <c r="BW32" s="52">
        <v>1.1731554588096651E-3</v>
      </c>
      <c r="BX32" s="52">
        <v>0</v>
      </c>
      <c r="BY32" s="52">
        <v>3.3724170406129943E-3</v>
      </c>
      <c r="BZ32" s="52">
        <v>9.6876030361783057E-4</v>
      </c>
      <c r="CA32" s="52">
        <v>3.3108125730976834E-5</v>
      </c>
      <c r="CB32" s="52">
        <v>0</v>
      </c>
      <c r="CC32" s="52">
        <v>1.7763589896836319E-3</v>
      </c>
      <c r="CD32" s="52">
        <v>3.2683312190916719E-5</v>
      </c>
      <c r="CE32" s="52">
        <v>1.2477704888462152E-4</v>
      </c>
      <c r="CF32" s="52">
        <v>0</v>
      </c>
      <c r="CG32" s="52">
        <v>0</v>
      </c>
      <c r="CH32" s="52">
        <v>0</v>
      </c>
      <c r="CI32" s="52">
        <v>0</v>
      </c>
      <c r="CJ32" s="52">
        <v>0</v>
      </c>
      <c r="CK32" s="52">
        <v>0</v>
      </c>
      <c r="CL32" s="52">
        <v>6.5768745888635459E-4</v>
      </c>
      <c r="CM32" s="52">
        <v>0</v>
      </c>
      <c r="CN32" s="52">
        <v>7.2381499055560898E-5</v>
      </c>
      <c r="CO32" s="52">
        <v>5.8917620474952069E-5</v>
      </c>
      <c r="CP32" s="52">
        <v>6.776449612016334E-4</v>
      </c>
      <c r="CQ32" s="52">
        <v>2.2415542102107892E-4</v>
      </c>
      <c r="CR32" s="52">
        <v>1.6670411975196857E-3</v>
      </c>
      <c r="CS32" s="52">
        <v>2.6797030634255416E-3</v>
      </c>
      <c r="CT32" s="52">
        <v>4.7152157491397851E-5</v>
      </c>
      <c r="CU32" s="52">
        <v>2.2034822210680815E-3</v>
      </c>
      <c r="CV32" s="52">
        <v>1.2988436961488855E-2</v>
      </c>
      <c r="CW32" s="52">
        <v>1.4817407773760696E-2</v>
      </c>
      <c r="CX32" s="52">
        <v>3.9114329114266363E-2</v>
      </c>
      <c r="CY32" s="52">
        <v>0</v>
      </c>
      <c r="CZ32" s="52">
        <v>2.5967599425492303E-4</v>
      </c>
      <c r="DA32" s="52">
        <v>5.0541939585698056E-4</v>
      </c>
      <c r="DB32" s="52">
        <v>1.0225610714225843E-2</v>
      </c>
      <c r="DC32" s="52">
        <v>3.154512566800867E-4</v>
      </c>
      <c r="DD32" s="52">
        <v>1.2542200332553874E-4</v>
      </c>
      <c r="DE32" s="52">
        <v>0</v>
      </c>
      <c r="DF32" s="52">
        <v>0</v>
      </c>
      <c r="DG32" s="52">
        <v>1.1791714203448655E-4</v>
      </c>
      <c r="DH32" s="52">
        <v>1.7707154003386214E-4</v>
      </c>
      <c r="DI32" s="52">
        <v>3.4550917134289621E-5</v>
      </c>
      <c r="DJ32" s="52">
        <v>0</v>
      </c>
      <c r="DK32" s="52">
        <v>0</v>
      </c>
      <c r="DL32" s="52">
        <v>2.6940961674225485E-5</v>
      </c>
      <c r="DM32" s="52">
        <v>0</v>
      </c>
      <c r="DN32" s="52">
        <v>2.8900179104784994E-4</v>
      </c>
      <c r="DO32" s="52">
        <v>1.8672385417596075E-4</v>
      </c>
      <c r="DP32" s="52">
        <v>0</v>
      </c>
      <c r="DQ32" s="52">
        <v>0</v>
      </c>
      <c r="DR32" s="52">
        <v>0</v>
      </c>
      <c r="DS32" s="52">
        <v>0</v>
      </c>
      <c r="DT32" s="52">
        <v>0.11869188248868082</v>
      </c>
      <c r="DU32" s="52">
        <v>0.2468194301857656</v>
      </c>
      <c r="DV32" s="52">
        <v>9.0695273487884809E-2</v>
      </c>
      <c r="DW32" s="52">
        <v>0.51166637068595333</v>
      </c>
      <c r="DX32" s="52">
        <v>0.18322937454238972</v>
      </c>
      <c r="DY32" s="52">
        <v>0.22579601564551008</v>
      </c>
      <c r="DZ32" s="52">
        <v>3.8738586194122333E-4</v>
      </c>
      <c r="EA32" s="52">
        <v>2.0699800232926562E-4</v>
      </c>
      <c r="EB32" s="52">
        <v>0</v>
      </c>
      <c r="EC32" s="52">
        <v>3.1728716585630712E-4</v>
      </c>
      <c r="ED32" s="52">
        <v>0</v>
      </c>
      <c r="EE32" s="52">
        <v>2.1752847384974097E-4</v>
      </c>
      <c r="EF32" s="52">
        <v>0</v>
      </c>
      <c r="EG32" s="52">
        <v>0</v>
      </c>
      <c r="EH32" s="52">
        <v>7.1438681798268171E-4</v>
      </c>
      <c r="EI32" s="52">
        <v>7.6614427795534815E-4</v>
      </c>
      <c r="EJ32" s="52">
        <v>2.7995895211397644E-4</v>
      </c>
      <c r="EK32" s="52">
        <v>0</v>
      </c>
      <c r="EL32" s="52">
        <v>0</v>
      </c>
      <c r="EM32" s="52">
        <v>0</v>
      </c>
      <c r="EN32" s="52">
        <v>0</v>
      </c>
      <c r="EO32" s="52">
        <v>0</v>
      </c>
      <c r="EP32" s="52">
        <v>0</v>
      </c>
      <c r="EQ32" s="52">
        <v>0</v>
      </c>
      <c r="ER32" s="52">
        <v>0</v>
      </c>
      <c r="ES32" s="52">
        <v>0</v>
      </c>
      <c r="ET32" s="52">
        <v>0</v>
      </c>
      <c r="EU32" s="52">
        <v>0</v>
      </c>
      <c r="EV32" s="52">
        <v>0</v>
      </c>
      <c r="EW32" s="52">
        <v>9.9734163573702483E-6</v>
      </c>
      <c r="EX32" s="52">
        <v>1.501367802241467E-3</v>
      </c>
      <c r="EY32" s="52">
        <v>1.1251309708321276E-4</v>
      </c>
      <c r="EZ32" s="52">
        <v>2.3863643734802669E-3</v>
      </c>
      <c r="FA32" s="52">
        <v>0</v>
      </c>
      <c r="FB32" s="52">
        <v>0</v>
      </c>
      <c r="FC32" s="52">
        <v>1.7652035668701228E-3</v>
      </c>
      <c r="FD32" s="52">
        <v>7.7448452589220377E-3</v>
      </c>
      <c r="FE32" s="52">
        <v>0</v>
      </c>
      <c r="FF32" s="52">
        <v>5.0821936163652526E-5</v>
      </c>
      <c r="FG32" s="52">
        <v>1.8893195252524413E-4</v>
      </c>
      <c r="FH32" s="52">
        <v>0</v>
      </c>
      <c r="FI32" s="52">
        <v>2.1628007424288752E-3</v>
      </c>
      <c r="FJ32" s="52">
        <v>3.73119220691542E-5</v>
      </c>
      <c r="FK32" s="52">
        <v>0</v>
      </c>
      <c r="FL32" s="52">
        <v>1.2118395914659649E-4</v>
      </c>
      <c r="FM32" s="52">
        <v>6.4273992653058687E-4</v>
      </c>
      <c r="FN32" s="52">
        <v>6.5764340795875149E-4</v>
      </c>
      <c r="FO32" s="52">
        <v>1.2409704684061176E-3</v>
      </c>
      <c r="FP32" s="52">
        <v>1.7140063002640823E-4</v>
      </c>
      <c r="FQ32" s="52">
        <v>8.7774517519337446E-5</v>
      </c>
      <c r="FR32" s="52">
        <v>2.6167823763781405E-4</v>
      </c>
      <c r="FS32" s="52">
        <v>0</v>
      </c>
      <c r="FT32" s="52">
        <v>0</v>
      </c>
      <c r="FU32" s="52">
        <v>0</v>
      </c>
      <c r="FV32" s="52">
        <v>0</v>
      </c>
      <c r="FW32" s="52">
        <v>0</v>
      </c>
      <c r="FX32" s="52">
        <v>2.0008163088016723E-5</v>
      </c>
      <c r="FY32" s="52">
        <v>0</v>
      </c>
      <c r="FZ32" s="52">
        <v>0</v>
      </c>
      <c r="GA32" s="52">
        <v>0</v>
      </c>
      <c r="GB32" s="52">
        <v>0</v>
      </c>
      <c r="GC32" s="52">
        <v>0</v>
      </c>
      <c r="GD32" s="52">
        <v>0</v>
      </c>
      <c r="GE32" s="52">
        <v>0</v>
      </c>
      <c r="GF32" s="52">
        <v>0</v>
      </c>
      <c r="GG32" s="52">
        <v>6.64296460221856E-5</v>
      </c>
      <c r="GH32" s="52">
        <v>0</v>
      </c>
      <c r="GI32" s="52">
        <v>4.1975783648414382E-4</v>
      </c>
      <c r="GJ32" s="52">
        <v>2.1430655214721187E-5</v>
      </c>
      <c r="GK32" s="52">
        <v>1.1490065257642131E-4</v>
      </c>
      <c r="GL32" s="52">
        <v>0</v>
      </c>
      <c r="GM32" s="52">
        <v>0</v>
      </c>
      <c r="GN32" s="52">
        <v>0</v>
      </c>
      <c r="GO32" s="52">
        <v>2.0024286201505443E-3</v>
      </c>
      <c r="GP32" s="52">
        <v>0</v>
      </c>
      <c r="GQ32" s="52">
        <v>0</v>
      </c>
      <c r="GR32" s="52">
        <v>0</v>
      </c>
      <c r="GS32" s="52">
        <v>0</v>
      </c>
      <c r="GT32" s="52">
        <v>4.9468918113694711E-4</v>
      </c>
      <c r="GU32" s="52">
        <v>0</v>
      </c>
      <c r="GV32" s="52">
        <v>0</v>
      </c>
      <c r="GW32" s="52">
        <v>6.2223496908956439E-4</v>
      </c>
      <c r="GX32" s="52">
        <v>0</v>
      </c>
      <c r="GY32" s="52">
        <v>1.4973968401363899E-4</v>
      </c>
      <c r="GZ32" s="52">
        <v>0</v>
      </c>
      <c r="HA32" s="52">
        <v>0</v>
      </c>
      <c r="HB32" s="52">
        <v>0</v>
      </c>
      <c r="HC32" s="52">
        <v>1.5424003018960344E-4</v>
      </c>
      <c r="HD32" s="52">
        <v>7.0793898017451604E-5</v>
      </c>
      <c r="HE32" s="52">
        <v>4.4310597740915812E-4</v>
      </c>
      <c r="HF32" s="52">
        <v>4.2470245325040758E-4</v>
      </c>
      <c r="HG32" s="52">
        <v>0</v>
      </c>
      <c r="HH32" s="52">
        <v>0</v>
      </c>
      <c r="HI32" s="52">
        <v>0</v>
      </c>
      <c r="HJ32" s="52">
        <v>1.6744064364798133E-5</v>
      </c>
      <c r="HK32" s="52">
        <v>0</v>
      </c>
      <c r="HL32" s="52">
        <v>4.185351531291427E-3</v>
      </c>
      <c r="HM32" s="52">
        <v>0</v>
      </c>
      <c r="HN32" s="52">
        <v>7.307826444617826E-5</v>
      </c>
      <c r="HO32" s="52">
        <v>9.9727236748994733E-4</v>
      </c>
      <c r="HP32" s="52">
        <v>0</v>
      </c>
      <c r="HQ32" s="52">
        <v>0</v>
      </c>
      <c r="HR32" s="52">
        <v>2.1417223220794847E-5</v>
      </c>
      <c r="HS32" s="52">
        <v>0</v>
      </c>
      <c r="HT32" s="52">
        <v>1.2116683423494717E-5</v>
      </c>
      <c r="HU32" s="52">
        <v>1.5696784074543011E-5</v>
      </c>
      <c r="HV32" s="52">
        <v>2.1112154979097559E-4</v>
      </c>
      <c r="HW32" s="52">
        <v>0</v>
      </c>
      <c r="HX32" s="52">
        <v>0</v>
      </c>
      <c r="HY32" s="52">
        <v>1.2565587753888149E-3</v>
      </c>
      <c r="HZ32" s="52">
        <v>1.4290317737106904E-3</v>
      </c>
      <c r="IA32" s="52">
        <v>4.3070772752115795E-5</v>
      </c>
      <c r="IB32" s="52">
        <v>1.0231058447876041E-3</v>
      </c>
      <c r="IC32" s="52">
        <v>0.27005747013418874</v>
      </c>
      <c r="ID32" s="52">
        <v>0.41130812185055959</v>
      </c>
      <c r="IE32" s="52">
        <v>0.30606576856083079</v>
      </c>
      <c r="IF32" s="52">
        <v>0.48050247975958049</v>
      </c>
      <c r="IG32" s="52">
        <v>3.1710018593208072E-4</v>
      </c>
      <c r="IH32" s="52">
        <v>2.9802361163358315E-4</v>
      </c>
      <c r="II32" s="52">
        <v>2.5175896633445027E-5</v>
      </c>
      <c r="IJ32" s="52">
        <v>0</v>
      </c>
      <c r="IK32" s="52">
        <v>0</v>
      </c>
      <c r="IL32" s="52">
        <v>0</v>
      </c>
      <c r="IM32" s="52">
        <v>0</v>
      </c>
      <c r="IN32" s="52">
        <v>0</v>
      </c>
      <c r="IO32" s="52">
        <v>0</v>
      </c>
      <c r="IP32" s="52">
        <v>0</v>
      </c>
      <c r="IQ32" s="52">
        <v>0</v>
      </c>
      <c r="IR32" s="52">
        <v>0</v>
      </c>
      <c r="IS32" s="52">
        <v>2.8402342023735566E-4</v>
      </c>
      <c r="IT32" s="52">
        <v>0</v>
      </c>
      <c r="IU32" s="52">
        <v>0</v>
      </c>
      <c r="IV32" s="52">
        <v>0</v>
      </c>
      <c r="IW32" s="52">
        <v>0</v>
      </c>
      <c r="IX32" s="52">
        <v>0</v>
      </c>
      <c r="IY32" s="52">
        <v>0</v>
      </c>
      <c r="IZ32" s="52">
        <v>0</v>
      </c>
      <c r="JA32" s="52">
        <v>0</v>
      </c>
      <c r="JB32" s="52">
        <v>1.9042119846067465E-4</v>
      </c>
      <c r="JC32" s="52">
        <v>0</v>
      </c>
      <c r="JD32" s="52">
        <v>0</v>
      </c>
      <c r="JE32" s="52">
        <v>0</v>
      </c>
      <c r="JF32" s="52">
        <v>1.982687101231485E-4</v>
      </c>
      <c r="JG32" s="52">
        <v>2.0451349620594059E-6</v>
      </c>
      <c r="JH32" s="52">
        <v>2.1675806299410635E-4</v>
      </c>
      <c r="JI32" s="52">
        <v>1.1083753651545943E-3</v>
      </c>
      <c r="JJ32" s="52">
        <v>0</v>
      </c>
      <c r="JK32" s="52">
        <v>7.3827967479437014E-5</v>
      </c>
      <c r="JL32" s="52">
        <v>4.6426869198231096E-4</v>
      </c>
      <c r="JM32" s="52">
        <v>5.8848026187192785E-4</v>
      </c>
      <c r="JN32" s="52">
        <v>0</v>
      </c>
      <c r="JO32" s="52">
        <v>0</v>
      </c>
      <c r="JP32" s="52">
        <v>0</v>
      </c>
      <c r="JQ32" s="52">
        <v>1.7914994926345986E-5</v>
      </c>
      <c r="JR32" s="52">
        <v>5.399544926909396E-6</v>
      </c>
      <c r="JS32" s="52">
        <v>0</v>
      </c>
      <c r="JT32" s="52">
        <v>0</v>
      </c>
      <c r="JU32" s="52">
        <v>1.4752737246495162E-4</v>
      </c>
      <c r="JV32" s="52">
        <v>1.7301597820240714E-3</v>
      </c>
      <c r="JW32" s="52">
        <v>4.0237932886286187E-4</v>
      </c>
      <c r="JX32" s="52">
        <v>6.1118106957311581E-3</v>
      </c>
      <c r="JY32" s="52">
        <v>4.3573644407642056E-6</v>
      </c>
      <c r="JZ32" s="52">
        <v>7.3153050782767649E-5</v>
      </c>
      <c r="KA32" s="52">
        <v>0</v>
      </c>
      <c r="KB32" s="52">
        <v>5.5887555430566031E-3</v>
      </c>
      <c r="KC32" s="52">
        <v>7.9809573441235501E-4</v>
      </c>
      <c r="KD32" s="52">
        <v>6.2995703564005181E-6</v>
      </c>
      <c r="KE32" s="52">
        <v>3.1758967491334697E-5</v>
      </c>
      <c r="KF32" s="52">
        <v>2.3347825700155878E-4</v>
      </c>
      <c r="KG32" s="52">
        <v>3.6944573280450235E-5</v>
      </c>
      <c r="KH32" s="52">
        <v>1.7104813354086347E-2</v>
      </c>
      <c r="KI32" s="52">
        <v>9.9440961001483723E-5</v>
      </c>
      <c r="KJ32" s="52">
        <v>4.3307741237626138E-2</v>
      </c>
      <c r="KK32" s="52">
        <v>5.0106791737940411E-4</v>
      </c>
      <c r="KL32" s="52">
        <v>1.8905187568015728E-5</v>
      </c>
      <c r="KM32" s="52">
        <v>9.2166612350673462E-5</v>
      </c>
      <c r="KN32" s="52">
        <v>1.3412456360834577E-5</v>
      </c>
      <c r="KO32" s="52">
        <v>8.8600923751784462E-6</v>
      </c>
      <c r="KP32" s="52">
        <v>2.376962289103637E-5</v>
      </c>
      <c r="KQ32" s="52">
        <v>0</v>
      </c>
      <c r="KR32" s="52">
        <v>0</v>
      </c>
      <c r="KS32" s="52">
        <v>1.9706390627189545E-5</v>
      </c>
      <c r="KT32" s="52">
        <v>3.1191071896491136E-4</v>
      </c>
      <c r="KU32" s="52">
        <v>4.7047243050202487E-6</v>
      </c>
      <c r="KV32" s="52">
        <v>0</v>
      </c>
      <c r="KW32" s="52">
        <v>2.1366776595442479E-4</v>
      </c>
      <c r="KX32" s="52">
        <v>1.1877457069478658E-4</v>
      </c>
      <c r="KY32" s="52">
        <v>8.8098515909568127E-6</v>
      </c>
      <c r="KZ32" s="52">
        <v>3.1278619103113271E-4</v>
      </c>
    </row>
    <row r="33" spans="1:312" x14ac:dyDescent="0.2">
      <c r="A33" s="89">
        <v>1.0391189999999999</v>
      </c>
      <c r="B33" s="41" t="s">
        <v>902</v>
      </c>
      <c r="C33" s="51" t="s">
        <v>125</v>
      </c>
      <c r="D33" s="52">
        <v>0</v>
      </c>
      <c r="E33" s="52">
        <v>0</v>
      </c>
      <c r="F33" s="52">
        <v>0</v>
      </c>
      <c r="G33" s="52">
        <v>0</v>
      </c>
      <c r="H33" s="52">
        <v>0</v>
      </c>
      <c r="I33" s="52">
        <v>0</v>
      </c>
      <c r="J33" s="52">
        <v>0</v>
      </c>
      <c r="K33" s="52">
        <v>0</v>
      </c>
      <c r="L33" s="52">
        <v>0</v>
      </c>
      <c r="M33" s="52">
        <v>0</v>
      </c>
      <c r="N33" s="52">
        <v>0</v>
      </c>
      <c r="O33" s="52">
        <v>0</v>
      </c>
      <c r="P33" s="52">
        <v>0</v>
      </c>
      <c r="Q33" s="52">
        <v>0</v>
      </c>
      <c r="R33" s="52">
        <v>0</v>
      </c>
      <c r="S33" s="52">
        <v>0</v>
      </c>
      <c r="T33" s="52">
        <v>0</v>
      </c>
      <c r="U33" s="52">
        <v>0</v>
      </c>
      <c r="V33" s="52">
        <v>0</v>
      </c>
      <c r="W33" s="52">
        <v>0</v>
      </c>
      <c r="X33" s="52">
        <v>0</v>
      </c>
      <c r="Y33" s="52">
        <v>0</v>
      </c>
      <c r="Z33" s="52">
        <v>0</v>
      </c>
      <c r="AA33" s="52">
        <v>0</v>
      </c>
      <c r="AB33" s="52">
        <v>0</v>
      </c>
      <c r="AC33" s="52">
        <v>0</v>
      </c>
      <c r="AD33" s="52">
        <v>0</v>
      </c>
      <c r="AE33" s="52">
        <v>0</v>
      </c>
      <c r="AF33" s="52">
        <v>0</v>
      </c>
      <c r="AG33" s="52">
        <v>0</v>
      </c>
      <c r="AH33" s="52">
        <v>0</v>
      </c>
      <c r="AI33" s="52">
        <v>0</v>
      </c>
      <c r="AJ33" s="52">
        <v>0</v>
      </c>
      <c r="AK33" s="52">
        <v>0</v>
      </c>
      <c r="AL33" s="52">
        <v>0</v>
      </c>
      <c r="AM33" s="52">
        <v>0</v>
      </c>
      <c r="AN33" s="52">
        <v>0</v>
      </c>
      <c r="AO33" s="52">
        <v>0</v>
      </c>
      <c r="AP33" s="52">
        <v>0</v>
      </c>
      <c r="AQ33" s="52">
        <v>0</v>
      </c>
      <c r="AR33" s="52">
        <v>0</v>
      </c>
      <c r="AS33" s="52">
        <v>7.6298761992912338E-6</v>
      </c>
      <c r="AT33" s="52">
        <v>0</v>
      </c>
      <c r="AU33" s="52">
        <v>0</v>
      </c>
      <c r="AV33" s="52">
        <v>0</v>
      </c>
      <c r="AW33" s="52">
        <v>5.0384854089938571E-4</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4.9151186413465926E-4</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2">
        <v>0</v>
      </c>
      <c r="EN33" s="52">
        <v>0</v>
      </c>
      <c r="EO33" s="52">
        <v>0</v>
      </c>
      <c r="EP33" s="52">
        <v>0</v>
      </c>
      <c r="EQ33" s="52">
        <v>0</v>
      </c>
      <c r="ER33" s="52">
        <v>0</v>
      </c>
      <c r="ES33" s="52">
        <v>0</v>
      </c>
      <c r="ET33" s="52">
        <v>0</v>
      </c>
      <c r="EU33" s="52">
        <v>0</v>
      </c>
      <c r="EV33" s="52">
        <v>0</v>
      </c>
      <c r="EW33" s="52">
        <v>0</v>
      </c>
      <c r="EX33" s="52">
        <v>0</v>
      </c>
      <c r="EY33" s="52">
        <v>0</v>
      </c>
      <c r="EZ33" s="52">
        <v>0</v>
      </c>
      <c r="FA33" s="52">
        <v>0</v>
      </c>
      <c r="FB33" s="52">
        <v>0</v>
      </c>
      <c r="FC33" s="52">
        <v>0</v>
      </c>
      <c r="FD33" s="52">
        <v>0</v>
      </c>
      <c r="FE33" s="52">
        <v>0</v>
      </c>
      <c r="FF33" s="52">
        <v>0</v>
      </c>
      <c r="FG33" s="52">
        <v>0</v>
      </c>
      <c r="FH33" s="52">
        <v>0</v>
      </c>
      <c r="FI33" s="52">
        <v>0</v>
      </c>
      <c r="FJ33" s="52">
        <v>0</v>
      </c>
      <c r="FK33" s="52">
        <v>0</v>
      </c>
      <c r="FL33" s="52">
        <v>0</v>
      </c>
      <c r="FM33" s="52">
        <v>0</v>
      </c>
      <c r="FN33" s="52">
        <v>0</v>
      </c>
      <c r="FO33" s="52">
        <v>0</v>
      </c>
      <c r="FP33" s="52">
        <v>0</v>
      </c>
      <c r="FQ33" s="52">
        <v>0</v>
      </c>
      <c r="FR33" s="52">
        <v>0</v>
      </c>
      <c r="FS33" s="52">
        <v>0</v>
      </c>
      <c r="FT33" s="52">
        <v>0</v>
      </c>
      <c r="FU33" s="52">
        <v>0</v>
      </c>
      <c r="FV33" s="52">
        <v>0</v>
      </c>
      <c r="FW33" s="52">
        <v>0</v>
      </c>
      <c r="FX33" s="52">
        <v>0</v>
      </c>
      <c r="FY33" s="52">
        <v>0</v>
      </c>
      <c r="FZ33" s="52">
        <v>0</v>
      </c>
      <c r="GA33" s="52">
        <v>0</v>
      </c>
      <c r="GB33" s="52">
        <v>0</v>
      </c>
      <c r="GC33" s="52">
        <v>0</v>
      </c>
      <c r="GD33" s="52">
        <v>0</v>
      </c>
      <c r="GE33" s="52">
        <v>0</v>
      </c>
      <c r="GF33" s="52">
        <v>0</v>
      </c>
      <c r="GG33" s="52">
        <v>0</v>
      </c>
      <c r="GH33" s="52">
        <v>0</v>
      </c>
      <c r="GI33" s="52">
        <v>0</v>
      </c>
      <c r="GJ33" s="52">
        <v>0</v>
      </c>
      <c r="GK33" s="52">
        <v>0</v>
      </c>
      <c r="GL33" s="52">
        <v>0</v>
      </c>
      <c r="GM33" s="52">
        <v>0</v>
      </c>
      <c r="GN33" s="52">
        <v>0</v>
      </c>
      <c r="GO33" s="52">
        <v>0</v>
      </c>
      <c r="GP33" s="52">
        <v>0</v>
      </c>
      <c r="GQ33" s="52">
        <v>0</v>
      </c>
      <c r="GR33" s="52">
        <v>0</v>
      </c>
      <c r="GS33" s="52">
        <v>0</v>
      </c>
      <c r="GT33" s="52">
        <v>0</v>
      </c>
      <c r="GU33" s="52">
        <v>0</v>
      </c>
      <c r="GV33" s="52">
        <v>0</v>
      </c>
      <c r="GW33" s="52">
        <v>0</v>
      </c>
      <c r="GX33" s="52">
        <v>0</v>
      </c>
      <c r="GY33" s="52">
        <v>0</v>
      </c>
      <c r="GZ33" s="52">
        <v>0</v>
      </c>
      <c r="HA33" s="52">
        <v>0</v>
      </c>
      <c r="HB33" s="52">
        <v>0</v>
      </c>
      <c r="HC33" s="52">
        <v>0</v>
      </c>
      <c r="HD33" s="52">
        <v>0</v>
      </c>
      <c r="HE33" s="52">
        <v>0</v>
      </c>
      <c r="HF33" s="52">
        <v>0</v>
      </c>
      <c r="HG33" s="52">
        <v>0</v>
      </c>
      <c r="HH33" s="52">
        <v>0</v>
      </c>
      <c r="HI33" s="52">
        <v>0</v>
      </c>
      <c r="HJ33" s="52">
        <v>0</v>
      </c>
      <c r="HK33" s="52">
        <v>0</v>
      </c>
      <c r="HL33" s="52">
        <v>0</v>
      </c>
      <c r="HM33" s="52">
        <v>0</v>
      </c>
      <c r="HN33" s="52">
        <v>0</v>
      </c>
      <c r="HO33" s="52">
        <v>0</v>
      </c>
      <c r="HP33" s="52">
        <v>0</v>
      </c>
      <c r="HQ33" s="52">
        <v>0</v>
      </c>
      <c r="HR33" s="52">
        <v>0</v>
      </c>
      <c r="HS33" s="52">
        <v>0</v>
      </c>
      <c r="HT33" s="52">
        <v>0</v>
      </c>
      <c r="HU33" s="52">
        <v>0</v>
      </c>
      <c r="HV33" s="52">
        <v>0</v>
      </c>
      <c r="HW33" s="52">
        <v>0</v>
      </c>
      <c r="HX33" s="52">
        <v>0</v>
      </c>
      <c r="HY33" s="52">
        <v>0</v>
      </c>
      <c r="HZ33" s="52">
        <v>0</v>
      </c>
      <c r="IA33" s="52">
        <v>0</v>
      </c>
      <c r="IB33" s="52">
        <v>0</v>
      </c>
      <c r="IC33" s="52">
        <v>0</v>
      </c>
      <c r="ID33" s="52">
        <v>0</v>
      </c>
      <c r="IE33" s="52">
        <v>0</v>
      </c>
      <c r="IF33" s="52">
        <v>0</v>
      </c>
      <c r="IG33" s="52">
        <v>0</v>
      </c>
      <c r="IH33" s="52">
        <v>0</v>
      </c>
      <c r="II33" s="52">
        <v>0</v>
      </c>
      <c r="IJ33" s="52">
        <v>0</v>
      </c>
      <c r="IK33" s="52">
        <v>3.6075318207046483E-4</v>
      </c>
      <c r="IL33" s="52">
        <v>0</v>
      </c>
      <c r="IM33" s="52">
        <v>0</v>
      </c>
      <c r="IN33" s="52">
        <v>7.2738298137575873E-6</v>
      </c>
      <c r="IO33" s="52">
        <v>0</v>
      </c>
      <c r="IP33" s="52">
        <v>0</v>
      </c>
      <c r="IQ33" s="52">
        <v>0</v>
      </c>
      <c r="IR33" s="52">
        <v>0</v>
      </c>
      <c r="IS33" s="52">
        <v>0</v>
      </c>
      <c r="IT33" s="52">
        <v>0</v>
      </c>
      <c r="IU33" s="52">
        <v>0</v>
      </c>
      <c r="IV33" s="52">
        <v>0</v>
      </c>
      <c r="IW33" s="52">
        <v>0</v>
      </c>
      <c r="IX33" s="52">
        <v>0</v>
      </c>
      <c r="IY33" s="52">
        <v>0</v>
      </c>
      <c r="IZ33" s="52">
        <v>0</v>
      </c>
      <c r="JA33" s="52">
        <v>0</v>
      </c>
      <c r="JB33" s="52">
        <v>0</v>
      </c>
      <c r="JC33" s="52">
        <v>0</v>
      </c>
      <c r="JD33" s="52">
        <v>0</v>
      </c>
      <c r="JE33" s="52">
        <v>0</v>
      </c>
      <c r="JF33" s="52">
        <v>0</v>
      </c>
      <c r="JG33" s="52">
        <v>0</v>
      </c>
      <c r="JH33" s="52">
        <v>0</v>
      </c>
      <c r="JI33" s="52">
        <v>0</v>
      </c>
      <c r="JJ33" s="52">
        <v>0</v>
      </c>
      <c r="JK33" s="52">
        <v>0</v>
      </c>
      <c r="JL33" s="52">
        <v>0</v>
      </c>
      <c r="JM33" s="52">
        <v>0</v>
      </c>
      <c r="JN33" s="52">
        <v>0</v>
      </c>
      <c r="JO33" s="52">
        <v>0</v>
      </c>
      <c r="JP33" s="52">
        <v>0</v>
      </c>
      <c r="JQ33" s="52">
        <v>0</v>
      </c>
      <c r="JR33" s="52">
        <v>0</v>
      </c>
      <c r="JS33" s="52">
        <v>0</v>
      </c>
      <c r="JT33" s="52">
        <v>0</v>
      </c>
      <c r="JU33" s="52">
        <v>0</v>
      </c>
      <c r="JV33" s="52">
        <v>0</v>
      </c>
      <c r="JW33" s="52">
        <v>0</v>
      </c>
      <c r="JX33" s="52">
        <v>0</v>
      </c>
      <c r="JY33" s="52">
        <v>0</v>
      </c>
      <c r="JZ33" s="52">
        <v>0</v>
      </c>
      <c r="KA33" s="52">
        <v>0</v>
      </c>
      <c r="KB33" s="52">
        <v>0</v>
      </c>
      <c r="KC33" s="52">
        <v>0</v>
      </c>
      <c r="KD33" s="52">
        <v>0</v>
      </c>
      <c r="KE33" s="52">
        <v>0</v>
      </c>
      <c r="KF33" s="52">
        <v>0</v>
      </c>
      <c r="KG33" s="52">
        <v>0</v>
      </c>
      <c r="KH33" s="52">
        <v>0</v>
      </c>
      <c r="KI33" s="52">
        <v>0</v>
      </c>
      <c r="KJ33" s="52">
        <v>0</v>
      </c>
      <c r="KK33" s="52">
        <v>0</v>
      </c>
      <c r="KL33" s="52">
        <v>0</v>
      </c>
      <c r="KM33" s="52">
        <v>0</v>
      </c>
      <c r="KN33" s="52">
        <v>0</v>
      </c>
      <c r="KO33" s="52">
        <v>0</v>
      </c>
      <c r="KP33" s="52">
        <v>0</v>
      </c>
      <c r="KQ33" s="52">
        <v>0</v>
      </c>
      <c r="KR33" s="52">
        <v>0</v>
      </c>
      <c r="KS33" s="52">
        <v>0</v>
      </c>
      <c r="KT33" s="52">
        <v>0</v>
      </c>
      <c r="KU33" s="52">
        <v>0</v>
      </c>
      <c r="KV33" s="52">
        <v>0</v>
      </c>
      <c r="KW33" s="52">
        <v>0</v>
      </c>
      <c r="KX33" s="52">
        <v>0</v>
      </c>
      <c r="KY33" s="52">
        <v>0</v>
      </c>
      <c r="KZ33" s="52">
        <v>0</v>
      </c>
    </row>
    <row r="34" spans="1:312" x14ac:dyDescent="0.2">
      <c r="A34" s="89">
        <v>1.035026</v>
      </c>
      <c r="B34" s="41" t="s">
        <v>901</v>
      </c>
      <c r="C34" s="51" t="s">
        <v>64</v>
      </c>
      <c r="D34" s="52">
        <v>0</v>
      </c>
      <c r="E34" s="52">
        <v>0</v>
      </c>
      <c r="F34" s="52">
        <v>7.3460966854391828E-5</v>
      </c>
      <c r="G34" s="52">
        <v>0</v>
      </c>
      <c r="H34" s="52">
        <v>0</v>
      </c>
      <c r="I34" s="52">
        <v>0</v>
      </c>
      <c r="J34" s="52">
        <v>0</v>
      </c>
      <c r="K34" s="52">
        <v>0</v>
      </c>
      <c r="L34" s="52">
        <v>0</v>
      </c>
      <c r="M34" s="52">
        <v>0</v>
      </c>
      <c r="N34" s="52">
        <v>2.7828307533335249E-5</v>
      </c>
      <c r="O34" s="52">
        <v>0</v>
      </c>
      <c r="P34" s="52">
        <v>0</v>
      </c>
      <c r="Q34" s="52">
        <v>0</v>
      </c>
      <c r="R34" s="52">
        <v>0</v>
      </c>
      <c r="S34" s="52">
        <v>0</v>
      </c>
      <c r="T34" s="52">
        <v>0</v>
      </c>
      <c r="U34" s="52">
        <v>0</v>
      </c>
      <c r="V34" s="52">
        <v>1.6311530111322227E-5</v>
      </c>
      <c r="W34" s="52">
        <v>1.9676281480273483E-5</v>
      </c>
      <c r="X34" s="52">
        <v>3.9944490752754488E-6</v>
      </c>
      <c r="Y34" s="52">
        <v>1.2332018697608947E-5</v>
      </c>
      <c r="Z34" s="52">
        <v>3.6971565097954178E-6</v>
      </c>
      <c r="AA34" s="52">
        <v>6.9095657986627005E-6</v>
      </c>
      <c r="AB34" s="52">
        <v>0</v>
      </c>
      <c r="AC34" s="52">
        <v>3.1901403316495874E-5</v>
      </c>
      <c r="AD34" s="52">
        <v>0</v>
      </c>
      <c r="AE34" s="52">
        <v>0</v>
      </c>
      <c r="AF34" s="52">
        <v>0</v>
      </c>
      <c r="AG34" s="52">
        <v>0</v>
      </c>
      <c r="AH34" s="52">
        <v>3.4273579423748587E-5</v>
      </c>
      <c r="AI34" s="52">
        <v>1.6597891650369726E-3</v>
      </c>
      <c r="AJ34" s="52">
        <v>5.6904723141688041E-2</v>
      </c>
      <c r="AK34" s="52">
        <v>0</v>
      </c>
      <c r="AL34" s="52">
        <v>0</v>
      </c>
      <c r="AM34" s="52">
        <v>0</v>
      </c>
      <c r="AN34" s="52">
        <v>0</v>
      </c>
      <c r="AO34" s="52">
        <v>6.1202493257466462E-5</v>
      </c>
      <c r="AP34" s="52">
        <v>0</v>
      </c>
      <c r="AQ34" s="52">
        <v>6.1833187941233512E-4</v>
      </c>
      <c r="AR34" s="52">
        <v>6.0804015495083585E-6</v>
      </c>
      <c r="AS34" s="52">
        <v>0</v>
      </c>
      <c r="AT34" s="52">
        <v>5.0183398613811813E-6</v>
      </c>
      <c r="AU34" s="52">
        <v>0</v>
      </c>
      <c r="AV34" s="52">
        <v>0</v>
      </c>
      <c r="AW34" s="52">
        <v>0</v>
      </c>
      <c r="AX34" s="52">
        <v>0</v>
      </c>
      <c r="AY34" s="52">
        <v>0</v>
      </c>
      <c r="AZ34" s="52">
        <v>4.023832580910502E-5</v>
      </c>
      <c r="BA34" s="52">
        <v>0</v>
      </c>
      <c r="BB34" s="52">
        <v>8.0391066154144157E-5</v>
      </c>
      <c r="BC34" s="52">
        <v>1.965026945076246E-5</v>
      </c>
      <c r="BD34" s="52">
        <v>0</v>
      </c>
      <c r="BE34" s="52">
        <v>0</v>
      </c>
      <c r="BF34" s="52">
        <v>0</v>
      </c>
      <c r="BG34" s="52">
        <v>0</v>
      </c>
      <c r="BH34" s="52">
        <v>0</v>
      </c>
      <c r="BI34" s="52">
        <v>1.2695017910262592E-5</v>
      </c>
      <c r="BJ34" s="52">
        <v>0</v>
      </c>
      <c r="BK34" s="52">
        <v>2.6020935647483199E-5</v>
      </c>
      <c r="BL34" s="52">
        <v>0</v>
      </c>
      <c r="BM34" s="52">
        <v>0</v>
      </c>
      <c r="BN34" s="52">
        <v>0</v>
      </c>
      <c r="BO34" s="52">
        <v>0</v>
      </c>
      <c r="BP34" s="52">
        <v>0</v>
      </c>
      <c r="BQ34" s="52">
        <v>0</v>
      </c>
      <c r="BR34" s="52">
        <v>0</v>
      </c>
      <c r="BS34" s="52">
        <v>0</v>
      </c>
      <c r="BT34" s="52">
        <v>0</v>
      </c>
      <c r="BU34" s="52">
        <v>0</v>
      </c>
      <c r="BV34" s="52">
        <v>0</v>
      </c>
      <c r="BW34" s="52">
        <v>0</v>
      </c>
      <c r="BX34" s="52">
        <v>0</v>
      </c>
      <c r="BY34" s="52">
        <v>0</v>
      </c>
      <c r="BZ34" s="52">
        <v>1.3329608574165963E-3</v>
      </c>
      <c r="CA34" s="52">
        <v>0</v>
      </c>
      <c r="CB34" s="52">
        <v>0</v>
      </c>
      <c r="CC34" s="52">
        <v>0</v>
      </c>
      <c r="CD34" s="52">
        <v>0</v>
      </c>
      <c r="CE34" s="52">
        <v>8.3436965213219238E-5</v>
      </c>
      <c r="CF34" s="52">
        <v>9.7164347549385328E-4</v>
      </c>
      <c r="CG34" s="52">
        <v>0</v>
      </c>
      <c r="CH34" s="52">
        <v>3.2849797454718854E-5</v>
      </c>
      <c r="CI34" s="52">
        <v>0</v>
      </c>
      <c r="CJ34" s="52">
        <v>0</v>
      </c>
      <c r="CK34" s="52">
        <v>0</v>
      </c>
      <c r="CL34" s="52">
        <v>2.7806309911419688E-4</v>
      </c>
      <c r="CM34" s="52">
        <v>8.331157671206315E-4</v>
      </c>
      <c r="CN34" s="52">
        <v>2.28209184920399E-5</v>
      </c>
      <c r="CO34" s="52">
        <v>3.202364795489107E-3</v>
      </c>
      <c r="CP34" s="52">
        <v>3.7674765287666568E-3</v>
      </c>
      <c r="CQ34" s="52">
        <v>1.4471336567835937E-4</v>
      </c>
      <c r="CR34" s="52">
        <v>0</v>
      </c>
      <c r="CS34" s="52">
        <v>0</v>
      </c>
      <c r="CT34" s="52">
        <v>4.7152157491397851E-5</v>
      </c>
      <c r="CU34" s="52">
        <v>2.7614004196116573E-3</v>
      </c>
      <c r="CV34" s="52">
        <v>1.5234183636594365E-3</v>
      </c>
      <c r="CW34" s="52">
        <v>0</v>
      </c>
      <c r="CX34" s="52">
        <v>0</v>
      </c>
      <c r="CY34" s="52">
        <v>0</v>
      </c>
      <c r="CZ34" s="52">
        <v>3.8081241249483025E-3</v>
      </c>
      <c r="DA34" s="52">
        <v>0</v>
      </c>
      <c r="DB34" s="52">
        <v>0</v>
      </c>
      <c r="DC34" s="52">
        <v>0</v>
      </c>
      <c r="DD34" s="52">
        <v>4.1073872434094563E-5</v>
      </c>
      <c r="DE34" s="52">
        <v>0</v>
      </c>
      <c r="DF34" s="52">
        <v>0</v>
      </c>
      <c r="DG34" s="52">
        <v>1.2426446355415946E-5</v>
      </c>
      <c r="DH34" s="52">
        <v>0</v>
      </c>
      <c r="DI34" s="52">
        <v>0</v>
      </c>
      <c r="DJ34" s="52">
        <v>0</v>
      </c>
      <c r="DK34" s="52">
        <v>0</v>
      </c>
      <c r="DL34" s="52">
        <v>0</v>
      </c>
      <c r="DM34" s="52">
        <v>0</v>
      </c>
      <c r="DN34" s="52">
        <v>1.4411280001222241E-4</v>
      </c>
      <c r="DO34" s="52">
        <v>0</v>
      </c>
      <c r="DP34" s="52">
        <v>0</v>
      </c>
      <c r="DQ34" s="52">
        <v>2.0609628530565178E-4</v>
      </c>
      <c r="DR34" s="52">
        <v>0</v>
      </c>
      <c r="DS34" s="52">
        <v>0</v>
      </c>
      <c r="DT34" s="52">
        <v>9.8912623303155987E-4</v>
      </c>
      <c r="DU34" s="52">
        <v>0</v>
      </c>
      <c r="DV34" s="52">
        <v>9.5904477931321223E-5</v>
      </c>
      <c r="DW34" s="52">
        <v>9.7685552994809094E-5</v>
      </c>
      <c r="DX34" s="52">
        <v>0</v>
      </c>
      <c r="DY34" s="52">
        <v>0</v>
      </c>
      <c r="DZ34" s="52">
        <v>0.40648622999142253</v>
      </c>
      <c r="EA34" s="52">
        <v>0.40082633396629974</v>
      </c>
      <c r="EB34" s="52">
        <v>1.4724933392247504E-2</v>
      </c>
      <c r="EC34" s="52">
        <v>0.47496275198029503</v>
      </c>
      <c r="ED34" s="52">
        <v>3.4325985498054296E-2</v>
      </c>
      <c r="EE34" s="52">
        <v>5.7178195999380753E-2</v>
      </c>
      <c r="EF34" s="52">
        <v>2.3673858980691079E-2</v>
      </c>
      <c r="EG34" s="52">
        <v>0.43806483522281653</v>
      </c>
      <c r="EH34" s="52">
        <v>0.1489918926067326</v>
      </c>
      <c r="EI34" s="52">
        <v>0.47842890228504681</v>
      </c>
      <c r="EJ34" s="52">
        <v>4.4550077833461987E-2</v>
      </c>
      <c r="EK34" s="52">
        <v>3.325723036558114E-2</v>
      </c>
      <c r="EL34" s="52">
        <v>0</v>
      </c>
      <c r="EM34" s="52">
        <v>0</v>
      </c>
      <c r="EN34" s="52">
        <v>0</v>
      </c>
      <c r="EO34" s="52">
        <v>0</v>
      </c>
      <c r="EP34" s="52">
        <v>1.0581302237089889E-5</v>
      </c>
      <c r="EQ34" s="52">
        <v>0</v>
      </c>
      <c r="ER34" s="52">
        <v>0</v>
      </c>
      <c r="ES34" s="52">
        <v>0</v>
      </c>
      <c r="ET34" s="52">
        <v>0</v>
      </c>
      <c r="EU34" s="52">
        <v>0</v>
      </c>
      <c r="EV34" s="52">
        <v>0</v>
      </c>
      <c r="EW34" s="52">
        <v>0</v>
      </c>
      <c r="EX34" s="52">
        <v>7.0640035987888355E-3</v>
      </c>
      <c r="EY34" s="52">
        <v>3.5953020726584759E-3</v>
      </c>
      <c r="EZ34" s="52">
        <v>0</v>
      </c>
      <c r="FA34" s="52">
        <v>0</v>
      </c>
      <c r="FB34" s="52">
        <v>0</v>
      </c>
      <c r="FC34" s="52">
        <v>0</v>
      </c>
      <c r="FD34" s="52">
        <v>0</v>
      </c>
      <c r="FE34" s="52">
        <v>2.4095306828099067E-3</v>
      </c>
      <c r="FF34" s="52">
        <v>0</v>
      </c>
      <c r="FG34" s="52">
        <v>0</v>
      </c>
      <c r="FH34" s="52">
        <v>6.6029160250004131E-5</v>
      </c>
      <c r="FI34" s="52">
        <v>0</v>
      </c>
      <c r="FJ34" s="52">
        <v>0</v>
      </c>
      <c r="FK34" s="52">
        <v>0</v>
      </c>
      <c r="FL34" s="52">
        <v>6.0591979573298246E-5</v>
      </c>
      <c r="FM34" s="52">
        <v>0</v>
      </c>
      <c r="FN34" s="52">
        <v>2.6683281796929949E-4</v>
      </c>
      <c r="FO34" s="52">
        <v>0</v>
      </c>
      <c r="FP34" s="52">
        <v>0</v>
      </c>
      <c r="FQ34" s="52">
        <v>1.5348156537422167E-3</v>
      </c>
      <c r="FR34" s="52">
        <v>5.0765578101735927E-4</v>
      </c>
      <c r="FS34" s="52">
        <v>0</v>
      </c>
      <c r="FT34" s="52">
        <v>0</v>
      </c>
      <c r="FU34" s="52">
        <v>0</v>
      </c>
      <c r="FV34" s="52">
        <v>0</v>
      </c>
      <c r="FW34" s="52">
        <v>0</v>
      </c>
      <c r="FX34" s="52">
        <v>0</v>
      </c>
      <c r="FY34" s="52">
        <v>0</v>
      </c>
      <c r="FZ34" s="52">
        <v>0</v>
      </c>
      <c r="GA34" s="52">
        <v>2.4491010300201093E-4</v>
      </c>
      <c r="GB34" s="52">
        <v>0</v>
      </c>
      <c r="GC34" s="52">
        <v>0</v>
      </c>
      <c r="GD34" s="52">
        <v>0</v>
      </c>
      <c r="GE34" s="52">
        <v>0</v>
      </c>
      <c r="GF34" s="52">
        <v>6.4300505379322399E-4</v>
      </c>
      <c r="GG34" s="52">
        <v>0</v>
      </c>
      <c r="GH34" s="52">
        <v>0</v>
      </c>
      <c r="GI34" s="52">
        <v>2.6166781374915291E-5</v>
      </c>
      <c r="GJ34" s="52">
        <v>0</v>
      </c>
      <c r="GK34" s="52">
        <v>0</v>
      </c>
      <c r="GL34" s="52">
        <v>0</v>
      </c>
      <c r="GM34" s="52">
        <v>0</v>
      </c>
      <c r="GN34" s="52">
        <v>2.6433981157038543E-4</v>
      </c>
      <c r="GO34" s="52">
        <v>0</v>
      </c>
      <c r="GP34" s="52">
        <v>0</v>
      </c>
      <c r="GQ34" s="52">
        <v>3.0125879409680231E-4</v>
      </c>
      <c r="GR34" s="52">
        <v>6.8241621882249282E-6</v>
      </c>
      <c r="GS34" s="52">
        <v>0</v>
      </c>
      <c r="GT34" s="52">
        <v>3.403325428284417E-4</v>
      </c>
      <c r="GU34" s="52">
        <v>0</v>
      </c>
      <c r="GV34" s="52">
        <v>0</v>
      </c>
      <c r="GW34" s="52">
        <v>0</v>
      </c>
      <c r="GX34" s="52">
        <v>0</v>
      </c>
      <c r="GY34" s="52">
        <v>1.1961963263158517E-4</v>
      </c>
      <c r="GZ34" s="52">
        <v>3.3574473459051034E-4</v>
      </c>
      <c r="HA34" s="52">
        <v>6.4814292918903842E-4</v>
      </c>
      <c r="HB34" s="52">
        <v>2.3117012633315149E-5</v>
      </c>
      <c r="HC34" s="52">
        <v>9.589870953611181E-4</v>
      </c>
      <c r="HD34" s="52">
        <v>5.6940296270824536E-4</v>
      </c>
      <c r="HE34" s="52">
        <v>0</v>
      </c>
      <c r="HF34" s="52">
        <v>0</v>
      </c>
      <c r="HG34" s="52">
        <v>2.1837918637676549E-4</v>
      </c>
      <c r="HH34" s="52">
        <v>1.2249294999218139E-5</v>
      </c>
      <c r="HI34" s="52">
        <v>0</v>
      </c>
      <c r="HJ34" s="52">
        <v>0</v>
      </c>
      <c r="HK34" s="52">
        <v>0</v>
      </c>
      <c r="HL34" s="52">
        <v>0</v>
      </c>
      <c r="HM34" s="52">
        <v>0</v>
      </c>
      <c r="HN34" s="52">
        <v>0</v>
      </c>
      <c r="HO34" s="52">
        <v>0</v>
      </c>
      <c r="HP34" s="52">
        <v>0</v>
      </c>
      <c r="HQ34" s="52">
        <v>0</v>
      </c>
      <c r="HR34" s="52">
        <v>4.4888012011522985E-4</v>
      </c>
      <c r="HS34" s="52">
        <v>3.8727512370922117E-4</v>
      </c>
      <c r="HT34" s="52">
        <v>6.0657752598599318E-5</v>
      </c>
      <c r="HU34" s="52">
        <v>0</v>
      </c>
      <c r="HV34" s="52">
        <v>1.2268350928488966E-5</v>
      </c>
      <c r="HW34" s="52">
        <v>0</v>
      </c>
      <c r="HX34" s="52">
        <v>0</v>
      </c>
      <c r="HY34" s="52">
        <v>0</v>
      </c>
      <c r="HZ34" s="52">
        <v>5.320862987220656E-5</v>
      </c>
      <c r="IA34" s="52">
        <v>0</v>
      </c>
      <c r="IB34" s="52">
        <v>0</v>
      </c>
      <c r="IC34" s="52">
        <v>1.6164381563229309E-3</v>
      </c>
      <c r="ID34" s="52">
        <v>0</v>
      </c>
      <c r="IE34" s="52">
        <v>1.1211647385391584E-4</v>
      </c>
      <c r="IF34" s="52">
        <v>0</v>
      </c>
      <c r="IG34" s="52">
        <v>5.645930139766315E-5</v>
      </c>
      <c r="IH34" s="52">
        <v>2.2360003568972701E-4</v>
      </c>
      <c r="II34" s="52">
        <v>0</v>
      </c>
      <c r="IJ34" s="52">
        <v>0</v>
      </c>
      <c r="IK34" s="52">
        <v>0</v>
      </c>
      <c r="IL34" s="52">
        <v>4.3158600794347797E-6</v>
      </c>
      <c r="IM34" s="52">
        <v>0</v>
      </c>
      <c r="IN34" s="52">
        <v>4.0113205522923428E-5</v>
      </c>
      <c r="IO34" s="52">
        <v>4.6617357831568261E-6</v>
      </c>
      <c r="IP34" s="52">
        <v>0</v>
      </c>
      <c r="IQ34" s="52">
        <v>0</v>
      </c>
      <c r="IR34" s="52">
        <v>0</v>
      </c>
      <c r="IS34" s="52">
        <v>0</v>
      </c>
      <c r="IT34" s="52">
        <v>0</v>
      </c>
      <c r="IU34" s="52">
        <v>0</v>
      </c>
      <c r="IV34" s="52">
        <v>0</v>
      </c>
      <c r="IW34" s="52">
        <v>0</v>
      </c>
      <c r="IX34" s="52">
        <v>0</v>
      </c>
      <c r="IY34" s="52">
        <v>1.2011920963345649E-5</v>
      </c>
      <c r="IZ34" s="52">
        <v>0</v>
      </c>
      <c r="JA34" s="52">
        <v>0</v>
      </c>
      <c r="JB34" s="52">
        <v>2.6615792469811262E-4</v>
      </c>
      <c r="JC34" s="52">
        <v>0</v>
      </c>
      <c r="JD34" s="52">
        <v>0</v>
      </c>
      <c r="JE34" s="52">
        <v>0</v>
      </c>
      <c r="JF34" s="52">
        <v>0</v>
      </c>
      <c r="JG34" s="52">
        <v>0</v>
      </c>
      <c r="JH34" s="52">
        <v>0</v>
      </c>
      <c r="JI34" s="52">
        <v>0</v>
      </c>
      <c r="JJ34" s="52">
        <v>0</v>
      </c>
      <c r="JK34" s="52">
        <v>0</v>
      </c>
      <c r="JL34" s="52">
        <v>1.7286600233383918E-5</v>
      </c>
      <c r="JM34" s="52">
        <v>0</v>
      </c>
      <c r="JN34" s="52">
        <v>0</v>
      </c>
      <c r="JO34" s="52">
        <v>0</v>
      </c>
      <c r="JP34" s="52">
        <v>2.7811326224936477E-4</v>
      </c>
      <c r="JQ34" s="52">
        <v>0</v>
      </c>
      <c r="JR34" s="52">
        <v>0</v>
      </c>
      <c r="JS34" s="52">
        <v>0</v>
      </c>
      <c r="JT34" s="52">
        <v>0</v>
      </c>
      <c r="JU34" s="52">
        <v>2.9294792764206645E-5</v>
      </c>
      <c r="JV34" s="52">
        <v>0</v>
      </c>
      <c r="JW34" s="52">
        <v>1.7947039471836947E-3</v>
      </c>
      <c r="JX34" s="52">
        <v>1.7111413299440318E-4</v>
      </c>
      <c r="JY34" s="52">
        <v>4.3640944796778512E-4</v>
      </c>
      <c r="JZ34" s="52">
        <v>1.6544036613350077E-5</v>
      </c>
      <c r="KA34" s="52">
        <v>4.8445004027227617E-4</v>
      </c>
      <c r="KB34" s="52">
        <v>0</v>
      </c>
      <c r="KC34" s="52">
        <v>3.3510725154623723E-6</v>
      </c>
      <c r="KD34" s="52">
        <v>1.1178863742982591E-3</v>
      </c>
      <c r="KE34" s="52">
        <v>9.7827307622015125E-5</v>
      </c>
      <c r="KF34" s="52">
        <v>1.8287003736005516E-5</v>
      </c>
      <c r="KG34" s="52">
        <v>1.3810965494681843E-4</v>
      </c>
      <c r="KH34" s="52">
        <v>0</v>
      </c>
      <c r="KI34" s="52">
        <v>6.1908629109238037E-4</v>
      </c>
      <c r="KJ34" s="52">
        <v>5.3697617944071456E-4</v>
      </c>
      <c r="KK34" s="52">
        <v>0</v>
      </c>
      <c r="KL34" s="52">
        <v>1.2000684282305636E-4</v>
      </c>
      <c r="KM34" s="52">
        <v>0</v>
      </c>
      <c r="KN34" s="52">
        <v>0</v>
      </c>
      <c r="KO34" s="52">
        <v>8.619001426194E-6</v>
      </c>
      <c r="KP34" s="52">
        <v>9.1177760849206555E-4</v>
      </c>
      <c r="KQ34" s="52">
        <v>0</v>
      </c>
      <c r="KR34" s="52">
        <v>3.7939145432859636E-4</v>
      </c>
      <c r="KS34" s="52">
        <v>5.5072992817430859E-6</v>
      </c>
      <c r="KT34" s="52">
        <v>7.0749983577223691E-6</v>
      </c>
      <c r="KU34" s="52">
        <v>3.1065136709394173E-4</v>
      </c>
      <c r="KV34" s="52">
        <v>7.4948028981438805E-5</v>
      </c>
      <c r="KW34" s="52">
        <v>1.6247596193523162E-4</v>
      </c>
      <c r="KX34" s="52">
        <v>0</v>
      </c>
      <c r="KY34" s="52">
        <v>4.5346599113726331E-5</v>
      </c>
      <c r="KZ34" s="52">
        <v>2.1119711512461337E-5</v>
      </c>
    </row>
    <row r="35" spans="1:312" x14ac:dyDescent="0.2">
      <c r="A35" s="89">
        <v>1.0216750000000001</v>
      </c>
      <c r="B35" s="41" t="s">
        <v>900</v>
      </c>
      <c r="C35" s="51" t="s">
        <v>115</v>
      </c>
      <c r="D35" s="52">
        <v>0</v>
      </c>
      <c r="E35" s="52">
        <v>0</v>
      </c>
      <c r="F35" s="52">
        <v>0</v>
      </c>
      <c r="G35" s="52">
        <v>0</v>
      </c>
      <c r="H35" s="52">
        <v>0</v>
      </c>
      <c r="I35" s="52">
        <v>0</v>
      </c>
      <c r="J35" s="52">
        <v>0</v>
      </c>
      <c r="K35" s="52">
        <v>2.192481670376506E-2</v>
      </c>
      <c r="L35" s="52">
        <v>8.8072728711219989E-4</v>
      </c>
      <c r="M35" s="52">
        <v>0</v>
      </c>
      <c r="N35" s="52">
        <v>0</v>
      </c>
      <c r="O35" s="52">
        <v>0</v>
      </c>
      <c r="P35" s="52">
        <v>0</v>
      </c>
      <c r="Q35" s="52">
        <v>0</v>
      </c>
      <c r="R35" s="52">
        <v>0</v>
      </c>
      <c r="S35" s="52">
        <v>0</v>
      </c>
      <c r="T35" s="52">
        <v>0</v>
      </c>
      <c r="U35" s="52">
        <v>0</v>
      </c>
      <c r="V35" s="52">
        <v>0</v>
      </c>
      <c r="W35" s="52">
        <v>0</v>
      </c>
      <c r="X35" s="52">
        <v>0</v>
      </c>
      <c r="Y35" s="52">
        <v>0</v>
      </c>
      <c r="Z35" s="52">
        <v>0</v>
      </c>
      <c r="AA35" s="52">
        <v>0</v>
      </c>
      <c r="AB35" s="52">
        <v>0</v>
      </c>
      <c r="AC35" s="52">
        <v>0</v>
      </c>
      <c r="AD35" s="52">
        <v>0</v>
      </c>
      <c r="AE35" s="52">
        <v>0</v>
      </c>
      <c r="AF35" s="52">
        <v>0</v>
      </c>
      <c r="AG35" s="52">
        <v>0</v>
      </c>
      <c r="AH35" s="52">
        <v>0</v>
      </c>
      <c r="AI35" s="52">
        <v>0</v>
      </c>
      <c r="AJ35" s="52">
        <v>0</v>
      </c>
      <c r="AK35" s="52">
        <v>0</v>
      </c>
      <c r="AL35" s="52">
        <v>0</v>
      </c>
      <c r="AM35" s="52">
        <v>0</v>
      </c>
      <c r="AN35" s="52">
        <v>0</v>
      </c>
      <c r="AO35" s="52">
        <v>0</v>
      </c>
      <c r="AP35" s="52">
        <v>0</v>
      </c>
      <c r="AQ35" s="52">
        <v>0</v>
      </c>
      <c r="AR35" s="52">
        <v>0</v>
      </c>
      <c r="AS35" s="52">
        <v>0</v>
      </c>
      <c r="AT35" s="52">
        <v>0</v>
      </c>
      <c r="AU35" s="52">
        <v>0</v>
      </c>
      <c r="AV35" s="52">
        <v>0</v>
      </c>
      <c r="AW35" s="52">
        <v>0</v>
      </c>
      <c r="AX35" s="52">
        <v>0</v>
      </c>
      <c r="AY35" s="52">
        <v>0</v>
      </c>
      <c r="AZ35" s="52">
        <v>0</v>
      </c>
      <c r="BA35" s="52">
        <v>0</v>
      </c>
      <c r="BB35" s="52">
        <v>0</v>
      </c>
      <c r="BC35" s="52">
        <v>0</v>
      </c>
      <c r="BD35" s="52">
        <v>0</v>
      </c>
      <c r="BE35" s="52">
        <v>9.7115099123271797E-6</v>
      </c>
      <c r="BF35" s="52">
        <v>0</v>
      </c>
      <c r="BG35" s="52">
        <v>0</v>
      </c>
      <c r="BH35" s="52">
        <v>0</v>
      </c>
      <c r="BI35" s="52">
        <v>0</v>
      </c>
      <c r="BJ35" s="52">
        <v>0</v>
      </c>
      <c r="BK35" s="52">
        <v>0</v>
      </c>
      <c r="BL35" s="52">
        <v>0</v>
      </c>
      <c r="BM35" s="52">
        <v>0</v>
      </c>
      <c r="BN35" s="52">
        <v>0</v>
      </c>
      <c r="BO35" s="52">
        <v>0</v>
      </c>
      <c r="BP35" s="52">
        <v>0</v>
      </c>
      <c r="BQ35" s="52">
        <v>0</v>
      </c>
      <c r="BR35" s="52">
        <v>0</v>
      </c>
      <c r="BS35" s="52">
        <v>0</v>
      </c>
      <c r="BT35" s="52">
        <v>3.4075617527755159E-3</v>
      </c>
      <c r="BU35" s="52">
        <v>0</v>
      </c>
      <c r="BV35" s="52">
        <v>0</v>
      </c>
      <c r="BW35" s="52">
        <v>0</v>
      </c>
      <c r="BX35" s="52">
        <v>0</v>
      </c>
      <c r="BY35" s="52">
        <v>0</v>
      </c>
      <c r="BZ35" s="52">
        <v>0</v>
      </c>
      <c r="CA35" s="52">
        <v>0</v>
      </c>
      <c r="CB35" s="52">
        <v>0</v>
      </c>
      <c r="CC35" s="52">
        <v>0</v>
      </c>
      <c r="CD35" s="52">
        <v>0</v>
      </c>
      <c r="CE35" s="52">
        <v>0</v>
      </c>
      <c r="CF35" s="52">
        <v>0</v>
      </c>
      <c r="CG35" s="52">
        <v>2.6068780939300174E-5</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7.3658049116899355E-3</v>
      </c>
      <c r="EM35" s="52">
        <v>0</v>
      </c>
      <c r="EN35" s="52">
        <v>0</v>
      </c>
      <c r="EO35" s="52">
        <v>2.6101515795939577E-2</v>
      </c>
      <c r="EP35" s="52">
        <v>0</v>
      </c>
      <c r="EQ35" s="52">
        <v>4.4426089133292983E-3</v>
      </c>
      <c r="ER35" s="52">
        <v>4.6252558826914285E-4</v>
      </c>
      <c r="ES35" s="52">
        <v>6.6506636201576434E-3</v>
      </c>
      <c r="ET35" s="52">
        <v>6.394371203937735E-3</v>
      </c>
      <c r="EU35" s="52">
        <v>0</v>
      </c>
      <c r="EV35" s="52">
        <v>0</v>
      </c>
      <c r="EW35" s="52">
        <v>0</v>
      </c>
      <c r="EX35" s="52">
        <v>0</v>
      </c>
      <c r="EY35" s="52">
        <v>0</v>
      </c>
      <c r="EZ35" s="52">
        <v>0</v>
      </c>
      <c r="FA35" s="52">
        <v>0</v>
      </c>
      <c r="FB35" s="52">
        <v>0</v>
      </c>
      <c r="FC35" s="52">
        <v>0</v>
      </c>
      <c r="FD35" s="52">
        <v>0</v>
      </c>
      <c r="FE35" s="52">
        <v>0</v>
      </c>
      <c r="FF35" s="52">
        <v>0</v>
      </c>
      <c r="FG35" s="52">
        <v>0</v>
      </c>
      <c r="FH35" s="52">
        <v>0</v>
      </c>
      <c r="FI35" s="52">
        <v>0</v>
      </c>
      <c r="FJ35" s="52">
        <v>0</v>
      </c>
      <c r="FK35" s="52">
        <v>0</v>
      </c>
      <c r="FL35" s="52">
        <v>0</v>
      </c>
      <c r="FM35" s="52">
        <v>0</v>
      </c>
      <c r="FN35" s="52">
        <v>0</v>
      </c>
      <c r="FO35" s="52">
        <v>0</v>
      </c>
      <c r="FP35" s="52">
        <v>0</v>
      </c>
      <c r="FQ35" s="52">
        <v>0</v>
      </c>
      <c r="FR35" s="52">
        <v>0</v>
      </c>
      <c r="FS35" s="52">
        <v>3.8526902341401529E-4</v>
      </c>
      <c r="FT35" s="52">
        <v>0</v>
      </c>
      <c r="FU35" s="52">
        <v>0</v>
      </c>
      <c r="FV35" s="52">
        <v>0</v>
      </c>
      <c r="FW35" s="52">
        <v>0</v>
      </c>
      <c r="FX35" s="52">
        <v>0</v>
      </c>
      <c r="FY35" s="52">
        <v>0</v>
      </c>
      <c r="FZ35" s="52">
        <v>0</v>
      </c>
      <c r="GA35" s="52">
        <v>0</v>
      </c>
      <c r="GB35" s="52">
        <v>0</v>
      </c>
      <c r="GC35" s="52">
        <v>0</v>
      </c>
      <c r="GD35" s="52">
        <v>0</v>
      </c>
      <c r="GE35" s="52">
        <v>0</v>
      </c>
      <c r="GF35" s="52">
        <v>0</v>
      </c>
      <c r="GG35" s="52">
        <v>0</v>
      </c>
      <c r="GH35" s="52">
        <v>0</v>
      </c>
      <c r="GI35" s="52">
        <v>0</v>
      </c>
      <c r="GJ35" s="52">
        <v>0</v>
      </c>
      <c r="GK35" s="52">
        <v>0</v>
      </c>
      <c r="GL35" s="52">
        <v>0</v>
      </c>
      <c r="GM35" s="52">
        <v>0</v>
      </c>
      <c r="GN35" s="52">
        <v>0</v>
      </c>
      <c r="GO35" s="52">
        <v>0</v>
      </c>
      <c r="GP35" s="52">
        <v>0</v>
      </c>
      <c r="GQ35" s="52">
        <v>0</v>
      </c>
      <c r="GR35" s="52">
        <v>0</v>
      </c>
      <c r="GS35" s="52">
        <v>0</v>
      </c>
      <c r="GT35" s="52">
        <v>0</v>
      </c>
      <c r="GU35" s="52">
        <v>0</v>
      </c>
      <c r="GV35" s="52">
        <v>0</v>
      </c>
      <c r="GW35" s="52">
        <v>0</v>
      </c>
      <c r="GX35" s="52">
        <v>0</v>
      </c>
      <c r="GY35" s="52">
        <v>0</v>
      </c>
      <c r="GZ35" s="52">
        <v>0</v>
      </c>
      <c r="HA35" s="52">
        <v>0</v>
      </c>
      <c r="HB35" s="52">
        <v>0</v>
      </c>
      <c r="HC35" s="52">
        <v>0</v>
      </c>
      <c r="HD35" s="52">
        <v>0</v>
      </c>
      <c r="HE35" s="52">
        <v>0</v>
      </c>
      <c r="HF35" s="52">
        <v>0</v>
      </c>
      <c r="HG35" s="52">
        <v>0</v>
      </c>
      <c r="HH35" s="52">
        <v>0</v>
      </c>
      <c r="HI35" s="52">
        <v>0</v>
      </c>
      <c r="HJ35" s="52">
        <v>0</v>
      </c>
      <c r="HK35" s="52">
        <v>0</v>
      </c>
      <c r="HL35" s="52">
        <v>0</v>
      </c>
      <c r="HM35" s="52">
        <v>0</v>
      </c>
      <c r="HN35" s="52">
        <v>0</v>
      </c>
      <c r="HO35" s="52">
        <v>0</v>
      </c>
      <c r="HP35" s="52">
        <v>0</v>
      </c>
      <c r="HQ35" s="52">
        <v>0</v>
      </c>
      <c r="HR35" s="52">
        <v>0</v>
      </c>
      <c r="HS35" s="52">
        <v>0</v>
      </c>
      <c r="HT35" s="52">
        <v>0</v>
      </c>
      <c r="HU35" s="52">
        <v>0</v>
      </c>
      <c r="HV35" s="52">
        <v>0</v>
      </c>
      <c r="HW35" s="52">
        <v>0</v>
      </c>
      <c r="HX35" s="52">
        <v>0</v>
      </c>
      <c r="HY35" s="52">
        <v>0</v>
      </c>
      <c r="HZ35" s="52">
        <v>0</v>
      </c>
      <c r="IA35" s="52">
        <v>0</v>
      </c>
      <c r="IB35" s="52">
        <v>0</v>
      </c>
      <c r="IC35" s="52">
        <v>0</v>
      </c>
      <c r="ID35" s="52">
        <v>0</v>
      </c>
      <c r="IE35" s="52">
        <v>0</v>
      </c>
      <c r="IF35" s="52">
        <v>0</v>
      </c>
      <c r="IG35" s="52">
        <v>0</v>
      </c>
      <c r="IH35" s="52">
        <v>0</v>
      </c>
      <c r="II35" s="52">
        <v>0</v>
      </c>
      <c r="IJ35" s="52">
        <v>0</v>
      </c>
      <c r="IK35" s="52">
        <v>0</v>
      </c>
      <c r="IL35" s="52">
        <v>0</v>
      </c>
      <c r="IM35" s="52">
        <v>0</v>
      </c>
      <c r="IN35" s="52">
        <v>0</v>
      </c>
      <c r="IO35" s="52">
        <v>0</v>
      </c>
      <c r="IP35" s="52">
        <v>0</v>
      </c>
      <c r="IQ35" s="52">
        <v>0</v>
      </c>
      <c r="IR35" s="52">
        <v>0</v>
      </c>
      <c r="IS35" s="52">
        <v>0</v>
      </c>
      <c r="IT35" s="52">
        <v>0</v>
      </c>
      <c r="IU35" s="52">
        <v>0</v>
      </c>
      <c r="IV35" s="52">
        <v>0</v>
      </c>
      <c r="IW35" s="52">
        <v>0</v>
      </c>
      <c r="IX35" s="52">
        <v>0</v>
      </c>
      <c r="IY35" s="52">
        <v>0</v>
      </c>
      <c r="IZ35" s="52">
        <v>0</v>
      </c>
      <c r="JA35" s="52">
        <v>0</v>
      </c>
      <c r="JB35" s="52">
        <v>5.3330203219569769E-6</v>
      </c>
      <c r="JC35" s="52">
        <v>0</v>
      </c>
      <c r="JD35" s="52">
        <v>0</v>
      </c>
      <c r="JE35" s="52">
        <v>0</v>
      </c>
      <c r="JF35" s="52">
        <v>0</v>
      </c>
      <c r="JG35" s="52">
        <v>0</v>
      </c>
      <c r="JH35" s="52">
        <v>0</v>
      </c>
      <c r="JI35" s="52">
        <v>0</v>
      </c>
      <c r="JJ35" s="52">
        <v>0</v>
      </c>
      <c r="JK35" s="52">
        <v>0</v>
      </c>
      <c r="JL35" s="52">
        <v>0</v>
      </c>
      <c r="JM35" s="52">
        <v>0</v>
      </c>
      <c r="JN35" s="52">
        <v>3.5831883550493037E-4</v>
      </c>
      <c r="JO35" s="52">
        <v>1.7071180422589086E-4</v>
      </c>
      <c r="JP35" s="52">
        <v>4.9512413653665537E-6</v>
      </c>
      <c r="JQ35" s="52">
        <v>2.7779405186187096E-5</v>
      </c>
      <c r="JR35" s="52">
        <v>0</v>
      </c>
      <c r="JS35" s="52">
        <v>0</v>
      </c>
      <c r="JT35" s="52">
        <v>0</v>
      </c>
      <c r="JU35" s="52">
        <v>0</v>
      </c>
      <c r="JV35" s="52">
        <v>0</v>
      </c>
      <c r="JW35" s="52">
        <v>0</v>
      </c>
      <c r="JX35" s="52">
        <v>0</v>
      </c>
      <c r="JY35" s="52">
        <v>0</v>
      </c>
      <c r="JZ35" s="52">
        <v>0</v>
      </c>
      <c r="KA35" s="52">
        <v>0</v>
      </c>
      <c r="KB35" s="52">
        <v>0</v>
      </c>
      <c r="KC35" s="52">
        <v>0</v>
      </c>
      <c r="KD35" s="52">
        <v>0</v>
      </c>
      <c r="KE35" s="52">
        <v>0</v>
      </c>
      <c r="KF35" s="52">
        <v>0</v>
      </c>
      <c r="KG35" s="52">
        <v>0</v>
      </c>
      <c r="KH35" s="52">
        <v>0</v>
      </c>
      <c r="KI35" s="52">
        <v>0</v>
      </c>
      <c r="KJ35" s="52">
        <v>0</v>
      </c>
      <c r="KK35" s="52">
        <v>0</v>
      </c>
      <c r="KL35" s="52">
        <v>0</v>
      </c>
      <c r="KM35" s="52">
        <v>0</v>
      </c>
      <c r="KN35" s="52">
        <v>0</v>
      </c>
      <c r="KO35" s="52">
        <v>0</v>
      </c>
      <c r="KP35" s="52">
        <v>0</v>
      </c>
      <c r="KQ35" s="52">
        <v>0</v>
      </c>
      <c r="KR35" s="52">
        <v>0</v>
      </c>
      <c r="KS35" s="52">
        <v>0</v>
      </c>
      <c r="KT35" s="52">
        <v>0</v>
      </c>
      <c r="KU35" s="52">
        <v>0</v>
      </c>
      <c r="KV35" s="52">
        <v>0</v>
      </c>
      <c r="KW35" s="52">
        <v>0</v>
      </c>
      <c r="KX35" s="52">
        <v>1.2411528919974532E-5</v>
      </c>
      <c r="KY35" s="52">
        <v>0</v>
      </c>
      <c r="KZ35" s="52">
        <v>0</v>
      </c>
    </row>
    <row r="36" spans="1:312" x14ac:dyDescent="0.2">
      <c r="A36" s="89">
        <v>1.1475420000000001</v>
      </c>
      <c r="B36" s="41" t="s">
        <v>13535</v>
      </c>
      <c r="C36" s="51" t="s">
        <v>13522</v>
      </c>
      <c r="D36" s="52">
        <v>0</v>
      </c>
      <c r="E36" s="52">
        <v>0</v>
      </c>
      <c r="F36" s="52">
        <v>0</v>
      </c>
      <c r="G36" s="52">
        <v>0</v>
      </c>
      <c r="H36" s="52">
        <v>0</v>
      </c>
      <c r="I36" s="52">
        <v>0</v>
      </c>
      <c r="J36" s="52">
        <v>0</v>
      </c>
      <c r="K36" s="52">
        <v>0</v>
      </c>
      <c r="L36" s="52">
        <v>0</v>
      </c>
      <c r="M36" s="52">
        <v>0</v>
      </c>
      <c r="N36" s="52">
        <v>0</v>
      </c>
      <c r="O36" s="52">
        <v>0</v>
      </c>
      <c r="P36" s="52">
        <v>0</v>
      </c>
      <c r="Q36" s="52">
        <v>0</v>
      </c>
      <c r="R36" s="52">
        <v>0</v>
      </c>
      <c r="S36" s="52">
        <v>0</v>
      </c>
      <c r="T36" s="52">
        <v>0</v>
      </c>
      <c r="U36" s="52">
        <v>0</v>
      </c>
      <c r="V36" s="52">
        <v>0</v>
      </c>
      <c r="W36" s="52">
        <v>0</v>
      </c>
      <c r="X36" s="52">
        <v>0</v>
      </c>
      <c r="Y36" s="52">
        <v>0</v>
      </c>
      <c r="Z36" s="52">
        <v>0</v>
      </c>
      <c r="AA36" s="52">
        <v>0</v>
      </c>
      <c r="AB36" s="52">
        <v>0</v>
      </c>
      <c r="AC36" s="52">
        <v>0</v>
      </c>
      <c r="AD36" s="52">
        <v>0</v>
      </c>
      <c r="AE36" s="52">
        <v>0</v>
      </c>
      <c r="AF36" s="52">
        <v>0</v>
      </c>
      <c r="AG36" s="52">
        <v>0</v>
      </c>
      <c r="AH36" s="52">
        <v>0</v>
      </c>
      <c r="AI36" s="52">
        <v>0</v>
      </c>
      <c r="AJ36" s="52">
        <v>0</v>
      </c>
      <c r="AK36" s="52">
        <v>0</v>
      </c>
      <c r="AL36" s="52">
        <v>0</v>
      </c>
      <c r="AM36" s="52">
        <v>0</v>
      </c>
      <c r="AN36" s="52">
        <v>0</v>
      </c>
      <c r="AO36" s="52">
        <v>0</v>
      </c>
      <c r="AP36" s="52">
        <v>0</v>
      </c>
      <c r="AQ36" s="52">
        <v>0</v>
      </c>
      <c r="AR36" s="52">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2">
        <v>0</v>
      </c>
      <c r="EN36" s="52">
        <v>0</v>
      </c>
      <c r="EO36" s="52">
        <v>0</v>
      </c>
      <c r="EP36" s="52">
        <v>0</v>
      </c>
      <c r="EQ36" s="52">
        <v>0</v>
      </c>
      <c r="ER36" s="52">
        <v>0</v>
      </c>
      <c r="ES36" s="52">
        <v>0</v>
      </c>
      <c r="ET36" s="52">
        <v>0</v>
      </c>
      <c r="EU36" s="52">
        <v>0</v>
      </c>
      <c r="EV36" s="52">
        <v>0</v>
      </c>
      <c r="EW36" s="52">
        <v>0</v>
      </c>
      <c r="EX36" s="52">
        <v>0</v>
      </c>
      <c r="EY36" s="52">
        <v>0</v>
      </c>
      <c r="EZ36" s="52">
        <v>0</v>
      </c>
      <c r="FA36" s="52">
        <v>0</v>
      </c>
      <c r="FB36" s="52">
        <v>0</v>
      </c>
      <c r="FC36" s="52">
        <v>0</v>
      </c>
      <c r="FD36" s="52">
        <v>0</v>
      </c>
      <c r="FE36" s="52">
        <v>0</v>
      </c>
      <c r="FF36" s="52">
        <v>0</v>
      </c>
      <c r="FG36" s="52">
        <v>0</v>
      </c>
      <c r="FH36" s="52">
        <v>0</v>
      </c>
      <c r="FI36" s="52">
        <v>0</v>
      </c>
      <c r="FJ36" s="52">
        <v>0</v>
      </c>
      <c r="FK36" s="52">
        <v>0</v>
      </c>
      <c r="FL36" s="52">
        <v>0</v>
      </c>
      <c r="FM36" s="52">
        <v>0</v>
      </c>
      <c r="FN36" s="52">
        <v>0</v>
      </c>
      <c r="FO36" s="52">
        <v>0</v>
      </c>
      <c r="FP36" s="52">
        <v>0</v>
      </c>
      <c r="FQ36" s="52">
        <v>0</v>
      </c>
      <c r="FR36" s="52">
        <v>0</v>
      </c>
      <c r="FS36" s="52">
        <v>0</v>
      </c>
      <c r="FT36" s="52">
        <v>0</v>
      </c>
      <c r="FU36" s="52">
        <v>0</v>
      </c>
      <c r="FV36" s="52">
        <v>0</v>
      </c>
      <c r="FW36" s="52">
        <v>0</v>
      </c>
      <c r="FX36" s="52">
        <v>0</v>
      </c>
      <c r="FY36" s="52">
        <v>0</v>
      </c>
      <c r="FZ36" s="52">
        <v>0</v>
      </c>
      <c r="GA36" s="52">
        <v>0</v>
      </c>
      <c r="GB36" s="52">
        <v>0</v>
      </c>
      <c r="GC36" s="52">
        <v>0</v>
      </c>
      <c r="GD36" s="52">
        <v>0</v>
      </c>
      <c r="GE36" s="52">
        <v>0</v>
      </c>
      <c r="GF36" s="52">
        <v>0</v>
      </c>
      <c r="GG36" s="52">
        <v>0</v>
      </c>
      <c r="GH36" s="52">
        <v>0</v>
      </c>
      <c r="GI36" s="52">
        <v>0</v>
      </c>
      <c r="GJ36" s="52">
        <v>0</v>
      </c>
      <c r="GK36" s="52">
        <v>0</v>
      </c>
      <c r="GL36" s="52">
        <v>0</v>
      </c>
      <c r="GM36" s="52">
        <v>0</v>
      </c>
      <c r="GN36" s="52">
        <v>0</v>
      </c>
      <c r="GO36" s="52">
        <v>0</v>
      </c>
      <c r="GP36" s="52">
        <v>0</v>
      </c>
      <c r="GQ36" s="52">
        <v>0</v>
      </c>
      <c r="GR36" s="52">
        <v>0</v>
      </c>
      <c r="GS36" s="52">
        <v>0</v>
      </c>
      <c r="GT36" s="52">
        <v>0</v>
      </c>
      <c r="GU36" s="52">
        <v>0</v>
      </c>
      <c r="GV36" s="52">
        <v>0</v>
      </c>
      <c r="GW36" s="52">
        <v>0</v>
      </c>
      <c r="GX36" s="52">
        <v>0</v>
      </c>
      <c r="GY36" s="52">
        <v>0</v>
      </c>
      <c r="GZ36" s="52">
        <v>0</v>
      </c>
      <c r="HA36" s="52">
        <v>0</v>
      </c>
      <c r="HB36" s="52">
        <v>0</v>
      </c>
      <c r="HC36" s="52">
        <v>0</v>
      </c>
      <c r="HD36" s="52">
        <v>0</v>
      </c>
      <c r="HE36" s="52">
        <v>0</v>
      </c>
      <c r="HF36" s="52">
        <v>0</v>
      </c>
      <c r="HG36" s="52">
        <v>0</v>
      </c>
      <c r="HH36" s="52">
        <v>0</v>
      </c>
      <c r="HI36" s="52">
        <v>0</v>
      </c>
      <c r="HJ36" s="52">
        <v>0</v>
      </c>
      <c r="HK36" s="52">
        <v>0</v>
      </c>
      <c r="HL36" s="52">
        <v>0</v>
      </c>
      <c r="HM36" s="52">
        <v>0</v>
      </c>
      <c r="HN36" s="52">
        <v>0</v>
      </c>
      <c r="HO36" s="52">
        <v>0</v>
      </c>
      <c r="HP36" s="52">
        <v>0</v>
      </c>
      <c r="HQ36" s="52">
        <v>0</v>
      </c>
      <c r="HR36" s="52">
        <v>0</v>
      </c>
      <c r="HS36" s="52">
        <v>0</v>
      </c>
      <c r="HT36" s="52">
        <v>0</v>
      </c>
      <c r="HU36" s="52">
        <v>0</v>
      </c>
      <c r="HV36" s="52">
        <v>0</v>
      </c>
      <c r="HW36" s="52">
        <v>0</v>
      </c>
      <c r="HX36" s="52">
        <v>0</v>
      </c>
      <c r="HY36" s="52">
        <v>0</v>
      </c>
      <c r="HZ36" s="52">
        <v>0</v>
      </c>
      <c r="IA36" s="52">
        <v>0</v>
      </c>
      <c r="IB36" s="52">
        <v>0</v>
      </c>
      <c r="IC36" s="52">
        <v>0</v>
      </c>
      <c r="ID36" s="52">
        <v>0</v>
      </c>
      <c r="IE36" s="52">
        <v>0</v>
      </c>
      <c r="IF36" s="52">
        <v>0</v>
      </c>
      <c r="IG36" s="52">
        <v>0</v>
      </c>
      <c r="IH36" s="52">
        <v>0</v>
      </c>
      <c r="II36" s="52">
        <v>0</v>
      </c>
      <c r="IJ36" s="52">
        <v>0</v>
      </c>
      <c r="IK36" s="52">
        <v>0</v>
      </c>
      <c r="IL36" s="52">
        <v>0</v>
      </c>
      <c r="IM36" s="52">
        <v>0</v>
      </c>
      <c r="IN36" s="52">
        <v>0</v>
      </c>
      <c r="IO36" s="52">
        <v>0</v>
      </c>
      <c r="IP36" s="52">
        <v>0</v>
      </c>
      <c r="IQ36" s="52">
        <v>0</v>
      </c>
      <c r="IR36" s="52">
        <v>0</v>
      </c>
      <c r="IS36" s="52">
        <v>0</v>
      </c>
      <c r="IT36" s="52">
        <v>0</v>
      </c>
      <c r="IU36" s="52">
        <v>0</v>
      </c>
      <c r="IV36" s="52">
        <v>0</v>
      </c>
      <c r="IW36" s="52">
        <v>0</v>
      </c>
      <c r="IX36" s="52">
        <v>0</v>
      </c>
      <c r="IY36" s="52">
        <v>0</v>
      </c>
      <c r="IZ36" s="52">
        <v>0</v>
      </c>
      <c r="JA36" s="52">
        <v>0</v>
      </c>
      <c r="JB36" s="52">
        <v>0</v>
      </c>
      <c r="JC36" s="52">
        <v>0</v>
      </c>
      <c r="JD36" s="52">
        <v>0</v>
      </c>
      <c r="JE36" s="52">
        <v>0</v>
      </c>
      <c r="JF36" s="52">
        <v>0</v>
      </c>
      <c r="JG36" s="52">
        <v>0</v>
      </c>
      <c r="JH36" s="52">
        <v>0</v>
      </c>
      <c r="JI36" s="52">
        <v>0</v>
      </c>
      <c r="JJ36" s="52">
        <v>0</v>
      </c>
      <c r="JK36" s="52">
        <v>0</v>
      </c>
      <c r="JL36" s="52">
        <v>0</v>
      </c>
      <c r="JM36" s="52">
        <v>0</v>
      </c>
      <c r="JN36" s="52">
        <v>0</v>
      </c>
      <c r="JO36" s="52">
        <v>0</v>
      </c>
      <c r="JP36" s="52">
        <v>0</v>
      </c>
      <c r="JQ36" s="52">
        <v>0</v>
      </c>
      <c r="JR36" s="52">
        <v>0</v>
      </c>
      <c r="JS36" s="52">
        <v>0</v>
      </c>
      <c r="JT36" s="52">
        <v>0</v>
      </c>
      <c r="JU36" s="52">
        <v>0</v>
      </c>
      <c r="JV36" s="52">
        <v>0</v>
      </c>
      <c r="JW36" s="52">
        <v>0</v>
      </c>
      <c r="JX36" s="52">
        <v>0</v>
      </c>
      <c r="JY36" s="52">
        <v>0</v>
      </c>
      <c r="JZ36" s="52">
        <v>0</v>
      </c>
      <c r="KA36" s="52">
        <v>0</v>
      </c>
      <c r="KB36" s="52">
        <v>0</v>
      </c>
      <c r="KC36" s="52">
        <v>0</v>
      </c>
      <c r="KD36" s="52">
        <v>0</v>
      </c>
      <c r="KE36" s="52">
        <v>0</v>
      </c>
      <c r="KF36" s="52">
        <v>0</v>
      </c>
      <c r="KG36" s="52">
        <v>0</v>
      </c>
      <c r="KH36" s="52">
        <v>0</v>
      </c>
      <c r="KI36" s="52">
        <v>0</v>
      </c>
      <c r="KJ36" s="52">
        <v>0</v>
      </c>
      <c r="KK36" s="52">
        <v>0</v>
      </c>
      <c r="KL36" s="52">
        <v>0</v>
      </c>
      <c r="KM36" s="52">
        <v>0</v>
      </c>
      <c r="KN36" s="52">
        <v>0</v>
      </c>
      <c r="KO36" s="52">
        <v>0</v>
      </c>
      <c r="KP36" s="52">
        <v>0</v>
      </c>
      <c r="KQ36" s="52">
        <v>0</v>
      </c>
      <c r="KR36" s="52">
        <v>0</v>
      </c>
      <c r="KS36" s="52">
        <v>0</v>
      </c>
      <c r="KT36" s="52">
        <v>0</v>
      </c>
      <c r="KU36" s="52">
        <v>0</v>
      </c>
      <c r="KV36" s="52">
        <v>0</v>
      </c>
      <c r="KW36" s="52">
        <v>0</v>
      </c>
      <c r="KX36" s="52">
        <v>0</v>
      </c>
      <c r="KY36" s="52">
        <v>0</v>
      </c>
      <c r="KZ36" s="52">
        <v>0</v>
      </c>
    </row>
    <row r="37" spans="1:312" x14ac:dyDescent="0.2">
      <c r="A37" s="89">
        <v>1.032097</v>
      </c>
      <c r="B37" s="41" t="s">
        <v>899</v>
      </c>
      <c r="C37" s="51" t="s">
        <v>92</v>
      </c>
      <c r="D37" s="52">
        <v>0</v>
      </c>
      <c r="E37" s="52">
        <v>0</v>
      </c>
      <c r="F37" s="52">
        <v>0</v>
      </c>
      <c r="G37" s="52">
        <v>0</v>
      </c>
      <c r="H37" s="52">
        <v>0</v>
      </c>
      <c r="I37" s="52">
        <v>0</v>
      </c>
      <c r="J37" s="52">
        <v>0</v>
      </c>
      <c r="K37" s="52">
        <v>0</v>
      </c>
      <c r="L37" s="52">
        <v>0</v>
      </c>
      <c r="M37" s="52">
        <v>0</v>
      </c>
      <c r="N37" s="52">
        <v>4.8817012277051512E-6</v>
      </c>
      <c r="O37" s="52">
        <v>0</v>
      </c>
      <c r="P37" s="52">
        <v>0</v>
      </c>
      <c r="Q37" s="52">
        <v>0</v>
      </c>
      <c r="R37" s="52">
        <v>0</v>
      </c>
      <c r="S37" s="52">
        <v>0</v>
      </c>
      <c r="T37" s="52">
        <v>0</v>
      </c>
      <c r="U37" s="52">
        <v>0</v>
      </c>
      <c r="V37" s="52">
        <v>0</v>
      </c>
      <c r="W37" s="52">
        <v>0</v>
      </c>
      <c r="X37" s="52">
        <v>0</v>
      </c>
      <c r="Y37" s="52">
        <v>0</v>
      </c>
      <c r="Z37" s="52">
        <v>0</v>
      </c>
      <c r="AA37" s="52">
        <v>0</v>
      </c>
      <c r="AB37" s="52">
        <v>0</v>
      </c>
      <c r="AC37" s="52">
        <v>0</v>
      </c>
      <c r="AD37" s="52">
        <v>0</v>
      </c>
      <c r="AE37" s="52">
        <v>0</v>
      </c>
      <c r="AF37" s="52">
        <v>0</v>
      </c>
      <c r="AG37" s="52">
        <v>0</v>
      </c>
      <c r="AH37" s="52">
        <v>2.0490175900097178E-4</v>
      </c>
      <c r="AI37" s="52">
        <v>0</v>
      </c>
      <c r="AJ37" s="52">
        <v>0</v>
      </c>
      <c r="AK37" s="52">
        <v>0</v>
      </c>
      <c r="AL37" s="52">
        <v>0</v>
      </c>
      <c r="AM37" s="52">
        <v>0</v>
      </c>
      <c r="AN37" s="52">
        <v>0</v>
      </c>
      <c r="AO37" s="52">
        <v>0</v>
      </c>
      <c r="AP37" s="52">
        <v>0</v>
      </c>
      <c r="AQ37" s="52">
        <v>0</v>
      </c>
      <c r="AR37" s="52">
        <v>0</v>
      </c>
      <c r="AS37" s="52">
        <v>0</v>
      </c>
      <c r="AT37" s="52">
        <v>0</v>
      </c>
      <c r="AU37" s="52">
        <v>0</v>
      </c>
      <c r="AV37" s="52">
        <v>0</v>
      </c>
      <c r="AW37" s="52">
        <v>0</v>
      </c>
      <c r="AX37" s="52">
        <v>0</v>
      </c>
      <c r="AY37" s="52">
        <v>0</v>
      </c>
      <c r="AZ37" s="52">
        <v>0</v>
      </c>
      <c r="BA37" s="52">
        <v>0</v>
      </c>
      <c r="BB37" s="52">
        <v>0</v>
      </c>
      <c r="BC37" s="52">
        <v>0</v>
      </c>
      <c r="BD37" s="52">
        <v>0</v>
      </c>
      <c r="BE37" s="52">
        <v>0</v>
      </c>
      <c r="BF37" s="52">
        <v>0</v>
      </c>
      <c r="BG37" s="52">
        <v>5.2270933789353627E-5</v>
      </c>
      <c r="BH37" s="52">
        <v>1.1370178973295071E-5</v>
      </c>
      <c r="BI37" s="52">
        <v>0</v>
      </c>
      <c r="BJ37" s="52">
        <v>0</v>
      </c>
      <c r="BK37" s="52">
        <v>0</v>
      </c>
      <c r="BL37" s="52">
        <v>0</v>
      </c>
      <c r="BM37" s="52">
        <v>0</v>
      </c>
      <c r="BN37" s="52">
        <v>0</v>
      </c>
      <c r="BO37" s="52">
        <v>4.1908686325113989E-5</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8.4288362817435766E-5</v>
      </c>
      <c r="CF37" s="52">
        <v>0</v>
      </c>
      <c r="CG37" s="52">
        <v>0</v>
      </c>
      <c r="CH37" s="52">
        <v>0</v>
      </c>
      <c r="CI37" s="52">
        <v>0</v>
      </c>
      <c r="CJ37" s="52">
        <v>0</v>
      </c>
      <c r="CK37" s="52">
        <v>0</v>
      </c>
      <c r="CL37" s="52">
        <v>0</v>
      </c>
      <c r="CM37" s="52">
        <v>0</v>
      </c>
      <c r="CN37" s="52">
        <v>0</v>
      </c>
      <c r="CO37" s="52">
        <v>0</v>
      </c>
      <c r="CP37" s="52">
        <v>0</v>
      </c>
      <c r="CQ37" s="52">
        <v>0</v>
      </c>
      <c r="CR37" s="52">
        <v>2.2036035748109923E-4</v>
      </c>
      <c r="CS37" s="52">
        <v>4.6961546904348706E-5</v>
      </c>
      <c r="CT37" s="52">
        <v>1.8067437269540425E-3</v>
      </c>
      <c r="CU37" s="52">
        <v>3.6214782091103567E-3</v>
      </c>
      <c r="CV37" s="52">
        <v>1.6421575156108672E-2</v>
      </c>
      <c r="CW37" s="52">
        <v>0</v>
      </c>
      <c r="CX37" s="52">
        <v>0</v>
      </c>
      <c r="CY37" s="52">
        <v>3.7004941055184237E-4</v>
      </c>
      <c r="CZ37" s="52">
        <v>0</v>
      </c>
      <c r="DA37" s="52">
        <v>1.0141465102732345E-3</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1.844777245753787E-5</v>
      </c>
      <c r="DR37" s="52">
        <v>0</v>
      </c>
      <c r="DS37" s="52">
        <v>0</v>
      </c>
      <c r="DT37" s="52">
        <v>0</v>
      </c>
      <c r="DU37" s="52">
        <v>0</v>
      </c>
      <c r="DV37" s="52">
        <v>0</v>
      </c>
      <c r="DW37" s="52">
        <v>0</v>
      </c>
      <c r="DX37" s="52">
        <v>0</v>
      </c>
      <c r="DY37" s="52">
        <v>0</v>
      </c>
      <c r="DZ37" s="52">
        <v>3.8428641147379114E-4</v>
      </c>
      <c r="EA37" s="52">
        <v>0</v>
      </c>
      <c r="EB37" s="52">
        <v>0</v>
      </c>
      <c r="EC37" s="52">
        <v>0</v>
      </c>
      <c r="ED37" s="52">
        <v>0</v>
      </c>
      <c r="EE37" s="52">
        <v>0</v>
      </c>
      <c r="EF37" s="52">
        <v>0</v>
      </c>
      <c r="EG37" s="52">
        <v>0</v>
      </c>
      <c r="EH37" s="52">
        <v>0</v>
      </c>
      <c r="EI37" s="52">
        <v>0</v>
      </c>
      <c r="EJ37" s="52">
        <v>0</v>
      </c>
      <c r="EK37" s="52">
        <v>0</v>
      </c>
      <c r="EL37" s="52">
        <v>0</v>
      </c>
      <c r="EM37" s="52">
        <v>0</v>
      </c>
      <c r="EN37" s="52">
        <v>0</v>
      </c>
      <c r="EO37" s="52">
        <v>0</v>
      </c>
      <c r="EP37" s="52">
        <v>0</v>
      </c>
      <c r="EQ37" s="52">
        <v>0</v>
      </c>
      <c r="ER37" s="52">
        <v>0</v>
      </c>
      <c r="ES37" s="52">
        <v>0</v>
      </c>
      <c r="ET37" s="52">
        <v>0</v>
      </c>
      <c r="EU37" s="52">
        <v>0</v>
      </c>
      <c r="EV37" s="52">
        <v>0</v>
      </c>
      <c r="EW37" s="52">
        <v>0</v>
      </c>
      <c r="EX37" s="52">
        <v>0</v>
      </c>
      <c r="EY37" s="52">
        <v>0</v>
      </c>
      <c r="EZ37" s="52">
        <v>0</v>
      </c>
      <c r="FA37" s="52">
        <v>0</v>
      </c>
      <c r="FB37" s="52">
        <v>0</v>
      </c>
      <c r="FC37" s="52">
        <v>0</v>
      </c>
      <c r="FD37" s="52">
        <v>0</v>
      </c>
      <c r="FE37" s="52">
        <v>0</v>
      </c>
      <c r="FF37" s="52">
        <v>0</v>
      </c>
      <c r="FG37" s="52">
        <v>9.4303103889755466E-4</v>
      </c>
      <c r="FH37" s="52">
        <v>0</v>
      </c>
      <c r="FI37" s="52">
        <v>0</v>
      </c>
      <c r="FJ37" s="52">
        <v>0</v>
      </c>
      <c r="FK37" s="52">
        <v>0</v>
      </c>
      <c r="FL37" s="52">
        <v>3.9322949702394396E-4</v>
      </c>
      <c r="FM37" s="52">
        <v>0</v>
      </c>
      <c r="FN37" s="52">
        <v>0</v>
      </c>
      <c r="FO37" s="52">
        <v>0</v>
      </c>
      <c r="FP37" s="52">
        <v>0</v>
      </c>
      <c r="FQ37" s="52">
        <v>0</v>
      </c>
      <c r="FR37" s="52">
        <v>2.5640954828940165E-4</v>
      </c>
      <c r="FS37" s="52">
        <v>0</v>
      </c>
      <c r="FT37" s="52">
        <v>0</v>
      </c>
      <c r="FU37" s="52">
        <v>0</v>
      </c>
      <c r="FV37" s="52">
        <v>0</v>
      </c>
      <c r="FW37" s="52">
        <v>0</v>
      </c>
      <c r="FX37" s="52">
        <v>0</v>
      </c>
      <c r="FY37" s="52">
        <v>0</v>
      </c>
      <c r="FZ37" s="52">
        <v>0</v>
      </c>
      <c r="GA37" s="52">
        <v>0</v>
      </c>
      <c r="GB37" s="52">
        <v>0</v>
      </c>
      <c r="GC37" s="52">
        <v>0</v>
      </c>
      <c r="GD37" s="52">
        <v>0</v>
      </c>
      <c r="GE37" s="52">
        <v>0</v>
      </c>
      <c r="GF37" s="52">
        <v>0</v>
      </c>
      <c r="GG37" s="52">
        <v>0</v>
      </c>
      <c r="GH37" s="52">
        <v>0</v>
      </c>
      <c r="GI37" s="52">
        <v>0</v>
      </c>
      <c r="GJ37" s="52">
        <v>0</v>
      </c>
      <c r="GK37" s="52">
        <v>0</v>
      </c>
      <c r="GL37" s="52">
        <v>0</v>
      </c>
      <c r="GM37" s="52">
        <v>0</v>
      </c>
      <c r="GN37" s="52">
        <v>0</v>
      </c>
      <c r="GO37" s="52">
        <v>0</v>
      </c>
      <c r="GP37" s="52">
        <v>0</v>
      </c>
      <c r="GQ37" s="52">
        <v>0</v>
      </c>
      <c r="GR37" s="52">
        <v>0</v>
      </c>
      <c r="GS37" s="52">
        <v>0</v>
      </c>
      <c r="GT37" s="52">
        <v>3.5846923255132557E-4</v>
      </c>
      <c r="GU37" s="52">
        <v>0</v>
      </c>
      <c r="GV37" s="52">
        <v>0</v>
      </c>
      <c r="GW37" s="52">
        <v>3.5156018418999145E-2</v>
      </c>
      <c r="GX37" s="52">
        <v>7.6034083599841401E-2</v>
      </c>
      <c r="GY37" s="52">
        <v>4.1704261869372067E-2</v>
      </c>
      <c r="GZ37" s="52">
        <v>0</v>
      </c>
      <c r="HA37" s="52">
        <v>0</v>
      </c>
      <c r="HB37" s="52">
        <v>0</v>
      </c>
      <c r="HC37" s="52">
        <v>0</v>
      </c>
      <c r="HD37" s="52">
        <v>0</v>
      </c>
      <c r="HE37" s="52">
        <v>0</v>
      </c>
      <c r="HF37" s="52">
        <v>0</v>
      </c>
      <c r="HG37" s="52">
        <v>0</v>
      </c>
      <c r="HH37" s="52">
        <v>1.8500659343646705E-4</v>
      </c>
      <c r="HI37" s="52">
        <v>0</v>
      </c>
      <c r="HJ37" s="52">
        <v>0</v>
      </c>
      <c r="HK37" s="52">
        <v>0</v>
      </c>
      <c r="HL37" s="52">
        <v>0</v>
      </c>
      <c r="HM37" s="52">
        <v>0</v>
      </c>
      <c r="HN37" s="52">
        <v>0</v>
      </c>
      <c r="HO37" s="52">
        <v>0</v>
      </c>
      <c r="HP37" s="52">
        <v>0</v>
      </c>
      <c r="HQ37" s="52">
        <v>0</v>
      </c>
      <c r="HR37" s="52">
        <v>0</v>
      </c>
      <c r="HS37" s="52">
        <v>0</v>
      </c>
      <c r="HT37" s="52">
        <v>0</v>
      </c>
      <c r="HU37" s="52">
        <v>0</v>
      </c>
      <c r="HV37" s="52">
        <v>0</v>
      </c>
      <c r="HW37" s="52">
        <v>0</v>
      </c>
      <c r="HX37" s="52">
        <v>0</v>
      </c>
      <c r="HY37" s="52">
        <v>0</v>
      </c>
      <c r="HZ37" s="52">
        <v>0</v>
      </c>
      <c r="IA37" s="52">
        <v>0</v>
      </c>
      <c r="IB37" s="52">
        <v>0</v>
      </c>
      <c r="IC37" s="52">
        <v>0</v>
      </c>
      <c r="ID37" s="52">
        <v>0</v>
      </c>
      <c r="IE37" s="52">
        <v>0</v>
      </c>
      <c r="IF37" s="52">
        <v>0</v>
      </c>
      <c r="IG37" s="52">
        <v>4.7991659120455658E-2</v>
      </c>
      <c r="IH37" s="52">
        <v>1.6106447342539836E-3</v>
      </c>
      <c r="II37" s="52">
        <v>0</v>
      </c>
      <c r="IJ37" s="52">
        <v>0</v>
      </c>
      <c r="IK37" s="52">
        <v>0</v>
      </c>
      <c r="IL37" s="52">
        <v>0</v>
      </c>
      <c r="IM37" s="52">
        <v>0</v>
      </c>
      <c r="IN37" s="52">
        <v>0</v>
      </c>
      <c r="IO37" s="52">
        <v>0</v>
      </c>
      <c r="IP37" s="52">
        <v>0</v>
      </c>
      <c r="IQ37" s="52">
        <v>0</v>
      </c>
      <c r="IR37" s="52">
        <v>0</v>
      </c>
      <c r="IS37" s="52">
        <v>0</v>
      </c>
      <c r="IT37" s="52">
        <v>0</v>
      </c>
      <c r="IU37" s="52">
        <v>0</v>
      </c>
      <c r="IV37" s="52">
        <v>0</v>
      </c>
      <c r="IW37" s="52">
        <v>0</v>
      </c>
      <c r="IX37" s="52">
        <v>0</v>
      </c>
      <c r="IY37" s="52">
        <v>0</v>
      </c>
      <c r="IZ37" s="52">
        <v>8.0218648858004581E-5</v>
      </c>
      <c r="JA37" s="52">
        <v>0</v>
      </c>
      <c r="JB37" s="52">
        <v>0</v>
      </c>
      <c r="JC37" s="52">
        <v>0</v>
      </c>
      <c r="JD37" s="52">
        <v>0</v>
      </c>
      <c r="JE37" s="52">
        <v>0</v>
      </c>
      <c r="JF37" s="52">
        <v>0</v>
      </c>
      <c r="JG37" s="52">
        <v>0</v>
      </c>
      <c r="JH37" s="52">
        <v>0</v>
      </c>
      <c r="JI37" s="52">
        <v>0</v>
      </c>
      <c r="JJ37" s="52">
        <v>0</v>
      </c>
      <c r="JK37" s="52">
        <v>0</v>
      </c>
      <c r="JL37" s="52">
        <v>0</v>
      </c>
      <c r="JM37" s="52">
        <v>0</v>
      </c>
      <c r="JN37" s="52">
        <v>0</v>
      </c>
      <c r="JO37" s="52">
        <v>0</v>
      </c>
      <c r="JP37" s="52">
        <v>0</v>
      </c>
      <c r="JQ37" s="52">
        <v>9.1031457009897946E-5</v>
      </c>
      <c r="JR37" s="52">
        <v>0</v>
      </c>
      <c r="JS37" s="52">
        <v>1.5671863034872587E-5</v>
      </c>
      <c r="JT37" s="52">
        <v>0</v>
      </c>
      <c r="JU37" s="52">
        <v>0</v>
      </c>
      <c r="JV37" s="52">
        <v>0</v>
      </c>
      <c r="JW37" s="52">
        <v>0</v>
      </c>
      <c r="JX37" s="52">
        <v>0</v>
      </c>
      <c r="JY37" s="52">
        <v>0</v>
      </c>
      <c r="JZ37" s="52">
        <v>7.1149801904964272E-5</v>
      </c>
      <c r="KA37" s="52">
        <v>0</v>
      </c>
      <c r="KB37" s="52">
        <v>0</v>
      </c>
      <c r="KC37" s="52">
        <v>5.8320959282863489E-5</v>
      </c>
      <c r="KD37" s="52">
        <v>0</v>
      </c>
      <c r="KE37" s="52">
        <v>7.2405391402658286E-5</v>
      </c>
      <c r="KF37" s="52">
        <v>0</v>
      </c>
      <c r="KG37" s="52">
        <v>0</v>
      </c>
      <c r="KH37" s="52">
        <v>0</v>
      </c>
      <c r="KI37" s="52">
        <v>1.0705067272794707E-3</v>
      </c>
      <c r="KJ37" s="52">
        <v>0</v>
      </c>
      <c r="KK37" s="52">
        <v>0</v>
      </c>
      <c r="KL37" s="52">
        <v>3.6002052846916905E-5</v>
      </c>
      <c r="KM37" s="52">
        <v>0</v>
      </c>
      <c r="KN37" s="52">
        <v>0</v>
      </c>
      <c r="KO37" s="52">
        <v>0</v>
      </c>
      <c r="KP37" s="52">
        <v>0</v>
      </c>
      <c r="KQ37" s="52">
        <v>0</v>
      </c>
      <c r="KR37" s="52">
        <v>0</v>
      </c>
      <c r="KS37" s="52">
        <v>3.0496201464890284E-4</v>
      </c>
      <c r="KT37" s="52">
        <v>0</v>
      </c>
      <c r="KU37" s="52">
        <v>9.7567772500084354E-6</v>
      </c>
      <c r="KV37" s="52">
        <v>0</v>
      </c>
      <c r="KW37" s="52">
        <v>1.1423087801777077E-5</v>
      </c>
      <c r="KX37" s="52">
        <v>1.1809757820824251E-5</v>
      </c>
      <c r="KY37" s="52">
        <v>4.4049257954784064E-6</v>
      </c>
      <c r="KZ37" s="52">
        <v>7.9399392254519383E-5</v>
      </c>
    </row>
    <row r="38" spans="1:312" x14ac:dyDescent="0.2">
      <c r="A38" s="89">
        <v>1.0277270000000001</v>
      </c>
      <c r="B38" s="41" t="s">
        <v>898</v>
      </c>
      <c r="C38" s="51" t="s">
        <v>114</v>
      </c>
      <c r="D38" s="52">
        <v>0</v>
      </c>
      <c r="E38" s="52">
        <v>0</v>
      </c>
      <c r="F38" s="52">
        <v>0</v>
      </c>
      <c r="G38" s="52">
        <v>0</v>
      </c>
      <c r="H38" s="52">
        <v>4.7977317167292903E-4</v>
      </c>
      <c r="I38" s="52">
        <v>0</v>
      </c>
      <c r="J38" s="52">
        <v>0</v>
      </c>
      <c r="K38" s="52">
        <v>0</v>
      </c>
      <c r="L38" s="52">
        <v>0</v>
      </c>
      <c r="M38" s="52">
        <v>0</v>
      </c>
      <c r="N38" s="52">
        <v>0</v>
      </c>
      <c r="O38" s="52">
        <v>0</v>
      </c>
      <c r="P38" s="52">
        <v>0</v>
      </c>
      <c r="Q38" s="52">
        <v>0</v>
      </c>
      <c r="R38" s="52">
        <v>1.3018084550732153E-5</v>
      </c>
      <c r="S38" s="52">
        <v>0</v>
      </c>
      <c r="T38" s="52">
        <v>0</v>
      </c>
      <c r="U38" s="52">
        <v>0</v>
      </c>
      <c r="V38" s="52">
        <v>4.4153624611682582E-5</v>
      </c>
      <c r="W38" s="52">
        <v>0</v>
      </c>
      <c r="X38" s="52">
        <v>0</v>
      </c>
      <c r="Y38" s="52">
        <v>6.3491581413432201E-6</v>
      </c>
      <c r="Z38" s="52">
        <v>0</v>
      </c>
      <c r="AA38" s="52">
        <v>1.2326072139265886E-4</v>
      </c>
      <c r="AB38" s="52">
        <v>0</v>
      </c>
      <c r="AC38" s="52">
        <v>0</v>
      </c>
      <c r="AD38" s="52">
        <v>0</v>
      </c>
      <c r="AE38" s="52">
        <v>8.1505556750259461E-5</v>
      </c>
      <c r="AF38" s="52">
        <v>0</v>
      </c>
      <c r="AG38" s="52">
        <v>0</v>
      </c>
      <c r="AH38" s="52">
        <v>0</v>
      </c>
      <c r="AI38" s="52">
        <v>0</v>
      </c>
      <c r="AJ38" s="52">
        <v>2.9028339121172394E-5</v>
      </c>
      <c r="AK38" s="52">
        <v>0</v>
      </c>
      <c r="AL38" s="52">
        <v>0</v>
      </c>
      <c r="AM38" s="52">
        <v>0</v>
      </c>
      <c r="AN38" s="52">
        <v>0</v>
      </c>
      <c r="AO38" s="52">
        <v>0</v>
      </c>
      <c r="AP38" s="52">
        <v>0</v>
      </c>
      <c r="AQ38" s="52">
        <v>4.7912894881625309E-5</v>
      </c>
      <c r="AR38" s="52">
        <v>2.0406380522995992E-2</v>
      </c>
      <c r="AS38" s="52">
        <v>0</v>
      </c>
      <c r="AT38" s="52">
        <v>0</v>
      </c>
      <c r="AU38" s="52">
        <v>0</v>
      </c>
      <c r="AV38" s="52">
        <v>7.5155907051817395E-6</v>
      </c>
      <c r="AW38" s="52">
        <v>0</v>
      </c>
      <c r="AX38" s="52">
        <v>0</v>
      </c>
      <c r="AY38" s="52">
        <v>2.2089795668099339E-4</v>
      </c>
      <c r="AZ38" s="52">
        <v>0</v>
      </c>
      <c r="BA38" s="52">
        <v>0</v>
      </c>
      <c r="BB38" s="52">
        <v>2.6401380671491083E-6</v>
      </c>
      <c r="BC38" s="52">
        <v>0</v>
      </c>
      <c r="BD38" s="52">
        <v>6.0979294396398581E-4</v>
      </c>
      <c r="BE38" s="52">
        <v>0</v>
      </c>
      <c r="BF38" s="52">
        <v>1.2731320479608218E-4</v>
      </c>
      <c r="BG38" s="52">
        <v>0</v>
      </c>
      <c r="BH38" s="52">
        <v>2.7062583515205734E-6</v>
      </c>
      <c r="BI38" s="52">
        <v>0</v>
      </c>
      <c r="BJ38" s="52">
        <v>0</v>
      </c>
      <c r="BK38" s="52">
        <v>0</v>
      </c>
      <c r="BL38" s="52">
        <v>0</v>
      </c>
      <c r="BM38" s="52">
        <v>0</v>
      </c>
      <c r="BN38" s="52">
        <v>3.4958695781745316E-5</v>
      </c>
      <c r="BO38" s="52">
        <v>0</v>
      </c>
      <c r="BP38" s="52">
        <v>1.3370280520633834E-5</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0.30393786372905768</v>
      </c>
      <c r="CM38" s="52">
        <v>0.2892018723853102</v>
      </c>
      <c r="CN38" s="52">
        <v>9.0948635222977081E-2</v>
      </c>
      <c r="CO38" s="52">
        <v>0.3236542791853021</v>
      </c>
      <c r="CP38" s="52">
        <v>0.18090362968780946</v>
      </c>
      <c r="CQ38" s="52">
        <v>0</v>
      </c>
      <c r="CR38" s="52">
        <v>0</v>
      </c>
      <c r="CS38" s="52">
        <v>7.0763974787374761E-5</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1.0487085752383076E-5</v>
      </c>
      <c r="DM38" s="52">
        <v>0</v>
      </c>
      <c r="DN38" s="52">
        <v>0</v>
      </c>
      <c r="DO38" s="52">
        <v>0</v>
      </c>
      <c r="DP38" s="52">
        <v>0</v>
      </c>
      <c r="DQ38" s="52">
        <v>0</v>
      </c>
      <c r="DR38" s="52">
        <v>0</v>
      </c>
      <c r="DS38" s="52">
        <v>0</v>
      </c>
      <c r="DT38" s="52">
        <v>0</v>
      </c>
      <c r="DU38" s="52">
        <v>0</v>
      </c>
      <c r="DV38" s="52">
        <v>0</v>
      </c>
      <c r="DW38" s="52">
        <v>0</v>
      </c>
      <c r="DX38" s="52">
        <v>0</v>
      </c>
      <c r="DY38" s="52">
        <v>0</v>
      </c>
      <c r="DZ38" s="52">
        <v>2.5521093291977518E-3</v>
      </c>
      <c r="EA38" s="52">
        <v>0</v>
      </c>
      <c r="EB38" s="52">
        <v>8.7674339977155227E-4</v>
      </c>
      <c r="EC38" s="52">
        <v>1.330806157333334E-5</v>
      </c>
      <c r="ED38" s="52">
        <v>0</v>
      </c>
      <c r="EE38" s="52">
        <v>1.1251317716956503E-2</v>
      </c>
      <c r="EF38" s="52">
        <v>7.3718840139761965E-3</v>
      </c>
      <c r="EG38" s="52">
        <v>7.8131713138831452E-4</v>
      </c>
      <c r="EH38" s="52">
        <v>6.6105231661674939E-4</v>
      </c>
      <c r="EI38" s="52">
        <v>1.9673013860837536E-5</v>
      </c>
      <c r="EJ38" s="52">
        <v>9.8871179792666061E-3</v>
      </c>
      <c r="EK38" s="52">
        <v>1.8773599827689606E-2</v>
      </c>
      <c r="EL38" s="52">
        <v>0</v>
      </c>
      <c r="EM38" s="52">
        <v>0</v>
      </c>
      <c r="EN38" s="52">
        <v>0</v>
      </c>
      <c r="EO38" s="52">
        <v>0</v>
      </c>
      <c r="EP38" s="52">
        <v>1.2679319059961158E-5</v>
      </c>
      <c r="EQ38" s="52">
        <v>0</v>
      </c>
      <c r="ER38" s="52">
        <v>0</v>
      </c>
      <c r="ES38" s="52">
        <v>0</v>
      </c>
      <c r="ET38" s="52">
        <v>0</v>
      </c>
      <c r="EU38" s="52">
        <v>0</v>
      </c>
      <c r="EV38" s="52">
        <v>0</v>
      </c>
      <c r="EW38" s="52">
        <v>0</v>
      </c>
      <c r="EX38" s="52">
        <v>0</v>
      </c>
      <c r="EY38" s="52">
        <v>0</v>
      </c>
      <c r="EZ38" s="52">
        <v>0</v>
      </c>
      <c r="FA38" s="52">
        <v>0</v>
      </c>
      <c r="FB38" s="52">
        <v>0</v>
      </c>
      <c r="FC38" s="52">
        <v>0</v>
      </c>
      <c r="FD38" s="52">
        <v>0</v>
      </c>
      <c r="FE38" s="52">
        <v>0</v>
      </c>
      <c r="FF38" s="52">
        <v>0</v>
      </c>
      <c r="FG38" s="52">
        <v>0</v>
      </c>
      <c r="FH38" s="52">
        <v>0</v>
      </c>
      <c r="FI38" s="52">
        <v>0</v>
      </c>
      <c r="FJ38" s="52">
        <v>0</v>
      </c>
      <c r="FK38" s="52">
        <v>0</v>
      </c>
      <c r="FL38" s="52">
        <v>0</v>
      </c>
      <c r="FM38" s="52">
        <v>0</v>
      </c>
      <c r="FN38" s="52">
        <v>0</v>
      </c>
      <c r="FO38" s="52">
        <v>0</v>
      </c>
      <c r="FP38" s="52">
        <v>0</v>
      </c>
      <c r="FQ38" s="52">
        <v>0</v>
      </c>
      <c r="FR38" s="52">
        <v>0</v>
      </c>
      <c r="FS38" s="52">
        <v>0</v>
      </c>
      <c r="FT38" s="52">
        <v>0</v>
      </c>
      <c r="FU38" s="52">
        <v>0</v>
      </c>
      <c r="FV38" s="52">
        <v>0</v>
      </c>
      <c r="FW38" s="52">
        <v>0</v>
      </c>
      <c r="FX38" s="52">
        <v>0</v>
      </c>
      <c r="FY38" s="52">
        <v>0</v>
      </c>
      <c r="FZ38" s="52">
        <v>0</v>
      </c>
      <c r="GA38" s="52">
        <v>0</v>
      </c>
      <c r="GB38" s="52">
        <v>0</v>
      </c>
      <c r="GC38" s="52">
        <v>0</v>
      </c>
      <c r="GD38" s="52">
        <v>0</v>
      </c>
      <c r="GE38" s="52">
        <v>0</v>
      </c>
      <c r="GF38" s="52">
        <v>0</v>
      </c>
      <c r="GG38" s="52">
        <v>0</v>
      </c>
      <c r="GH38" s="52">
        <v>0</v>
      </c>
      <c r="GI38" s="52">
        <v>0</v>
      </c>
      <c r="GJ38" s="52">
        <v>0</v>
      </c>
      <c r="GK38" s="52">
        <v>0</v>
      </c>
      <c r="GL38" s="52">
        <v>0</v>
      </c>
      <c r="GM38" s="52">
        <v>0</v>
      </c>
      <c r="GN38" s="52">
        <v>0</v>
      </c>
      <c r="GO38" s="52">
        <v>0</v>
      </c>
      <c r="GP38" s="52">
        <v>4.1027389469032409E-5</v>
      </c>
      <c r="GQ38" s="52">
        <v>0</v>
      </c>
      <c r="GR38" s="52">
        <v>0</v>
      </c>
      <c r="GS38" s="52">
        <v>0</v>
      </c>
      <c r="GT38" s="52">
        <v>0</v>
      </c>
      <c r="GU38" s="52">
        <v>0</v>
      </c>
      <c r="GV38" s="52">
        <v>0</v>
      </c>
      <c r="GW38" s="52">
        <v>0</v>
      </c>
      <c r="GX38" s="52">
        <v>0</v>
      </c>
      <c r="GY38" s="52">
        <v>0</v>
      </c>
      <c r="GZ38" s="52">
        <v>1.1026255740129722E-5</v>
      </c>
      <c r="HA38" s="52">
        <v>0</v>
      </c>
      <c r="HB38" s="52">
        <v>0</v>
      </c>
      <c r="HC38" s="52">
        <v>0</v>
      </c>
      <c r="HD38" s="52">
        <v>3.6271516019344515E-5</v>
      </c>
      <c r="HE38" s="52">
        <v>0</v>
      </c>
      <c r="HF38" s="52">
        <v>9.8806634179069569E-4</v>
      </c>
      <c r="HG38" s="52">
        <v>0</v>
      </c>
      <c r="HH38" s="52">
        <v>2.4498589998436278E-5</v>
      </c>
      <c r="HI38" s="52">
        <v>0</v>
      </c>
      <c r="HJ38" s="52">
        <v>0</v>
      </c>
      <c r="HK38" s="52">
        <v>0</v>
      </c>
      <c r="HL38" s="52">
        <v>0</v>
      </c>
      <c r="HM38" s="52">
        <v>4.1064931012080728E-5</v>
      </c>
      <c r="HN38" s="52">
        <v>0</v>
      </c>
      <c r="HO38" s="52">
        <v>0</v>
      </c>
      <c r="HP38" s="52">
        <v>4.1846960394325175E-5</v>
      </c>
      <c r="HQ38" s="52">
        <v>4.130462272485116E-4</v>
      </c>
      <c r="HR38" s="52">
        <v>0</v>
      </c>
      <c r="HS38" s="52">
        <v>0</v>
      </c>
      <c r="HT38" s="52">
        <v>6.4099485374720822E-4</v>
      </c>
      <c r="HU38" s="52">
        <v>1.7475527407817736E-2</v>
      </c>
      <c r="HV38" s="52">
        <v>4.9173227490215729E-4</v>
      </c>
      <c r="HW38" s="52">
        <v>0</v>
      </c>
      <c r="HX38" s="52">
        <v>0</v>
      </c>
      <c r="HY38" s="52">
        <v>0</v>
      </c>
      <c r="HZ38" s="52">
        <v>0</v>
      </c>
      <c r="IA38" s="52">
        <v>0</v>
      </c>
      <c r="IB38" s="52">
        <v>0</v>
      </c>
      <c r="IC38" s="52">
        <v>0</v>
      </c>
      <c r="ID38" s="52">
        <v>0</v>
      </c>
      <c r="IE38" s="52">
        <v>0</v>
      </c>
      <c r="IF38" s="52">
        <v>0</v>
      </c>
      <c r="IG38" s="52">
        <v>0</v>
      </c>
      <c r="IH38" s="52">
        <v>0</v>
      </c>
      <c r="II38" s="52">
        <v>0</v>
      </c>
      <c r="IJ38" s="52">
        <v>0</v>
      </c>
      <c r="IK38" s="52">
        <v>0</v>
      </c>
      <c r="IL38" s="52">
        <v>0</v>
      </c>
      <c r="IM38" s="52">
        <v>0</v>
      </c>
      <c r="IN38" s="52">
        <v>0</v>
      </c>
      <c r="IO38" s="52">
        <v>0</v>
      </c>
      <c r="IP38" s="52">
        <v>0</v>
      </c>
      <c r="IQ38" s="52">
        <v>0</v>
      </c>
      <c r="IR38" s="52">
        <v>0</v>
      </c>
      <c r="IS38" s="52">
        <v>0</v>
      </c>
      <c r="IT38" s="52">
        <v>0</v>
      </c>
      <c r="IU38" s="52">
        <v>0</v>
      </c>
      <c r="IV38" s="52">
        <v>0</v>
      </c>
      <c r="IW38" s="52">
        <v>0</v>
      </c>
      <c r="IX38" s="52">
        <v>0</v>
      </c>
      <c r="IY38" s="52">
        <v>0</v>
      </c>
      <c r="IZ38" s="52">
        <v>0</v>
      </c>
      <c r="JA38" s="52">
        <v>0</v>
      </c>
      <c r="JB38" s="52">
        <v>2.3683380982492642E-6</v>
      </c>
      <c r="JC38" s="52">
        <v>0</v>
      </c>
      <c r="JD38" s="52">
        <v>0</v>
      </c>
      <c r="JE38" s="52">
        <v>0</v>
      </c>
      <c r="JF38" s="52">
        <v>0</v>
      </c>
      <c r="JG38" s="52">
        <v>0</v>
      </c>
      <c r="JH38" s="52">
        <v>0</v>
      </c>
      <c r="JI38" s="52">
        <v>0</v>
      </c>
      <c r="JJ38" s="52">
        <v>0</v>
      </c>
      <c r="JK38" s="52">
        <v>0</v>
      </c>
      <c r="JL38" s="52">
        <v>0</v>
      </c>
      <c r="JM38" s="52">
        <v>0</v>
      </c>
      <c r="JN38" s="52">
        <v>0</v>
      </c>
      <c r="JO38" s="52">
        <v>0</v>
      </c>
      <c r="JP38" s="52">
        <v>0</v>
      </c>
      <c r="JQ38" s="52">
        <v>1.4549123288922404E-6</v>
      </c>
      <c r="JR38" s="52">
        <v>0</v>
      </c>
      <c r="JS38" s="52">
        <v>0</v>
      </c>
      <c r="JT38" s="52">
        <v>0</v>
      </c>
      <c r="JU38" s="52">
        <v>1.4647396382103322E-5</v>
      </c>
      <c r="JV38" s="52">
        <v>1.1507249699024633E-4</v>
      </c>
      <c r="JW38" s="52">
        <v>0</v>
      </c>
      <c r="JX38" s="52">
        <v>0</v>
      </c>
      <c r="JY38" s="52">
        <v>0</v>
      </c>
      <c r="JZ38" s="52">
        <v>8.4349854228905853E-4</v>
      </c>
      <c r="KA38" s="52">
        <v>4.0402785894749138E-6</v>
      </c>
      <c r="KB38" s="52">
        <v>0</v>
      </c>
      <c r="KC38" s="52">
        <v>8.5467721036563254E-6</v>
      </c>
      <c r="KD38" s="52">
        <v>1.8515429675530968E-4</v>
      </c>
      <c r="KE38" s="52">
        <v>0</v>
      </c>
      <c r="KF38" s="52">
        <v>0</v>
      </c>
      <c r="KG38" s="52">
        <v>5.1250455947929965E-6</v>
      </c>
      <c r="KH38" s="52">
        <v>1.8955656165218072E-4</v>
      </c>
      <c r="KI38" s="52">
        <v>0</v>
      </c>
      <c r="KJ38" s="52">
        <v>0</v>
      </c>
      <c r="KK38" s="52">
        <v>4.6348865718864166E-6</v>
      </c>
      <c r="KL38" s="52">
        <v>0</v>
      </c>
      <c r="KM38" s="52">
        <v>0</v>
      </c>
      <c r="KN38" s="52">
        <v>0</v>
      </c>
      <c r="KO38" s="52">
        <v>1.0487456280823467E-5</v>
      </c>
      <c r="KP38" s="52">
        <v>0</v>
      </c>
      <c r="KQ38" s="52">
        <v>5.4926934910342948E-6</v>
      </c>
      <c r="KR38" s="52">
        <v>0</v>
      </c>
      <c r="KS38" s="52">
        <v>3.9937285947878434E-5</v>
      </c>
      <c r="KT38" s="52">
        <v>1.6812232068698772E-4</v>
      </c>
      <c r="KU38" s="52">
        <v>1.2497642273988152E-4</v>
      </c>
      <c r="KV38" s="52">
        <v>0</v>
      </c>
      <c r="KW38" s="52">
        <v>0</v>
      </c>
      <c r="KX38" s="52">
        <v>0</v>
      </c>
      <c r="KY38" s="52">
        <v>1.1537737658067635E-4</v>
      </c>
      <c r="KZ38" s="52">
        <v>1.7268651003957293E-4</v>
      </c>
    </row>
    <row r="39" spans="1:312" x14ac:dyDescent="0.2">
      <c r="A39" s="89">
        <v>1.142015</v>
      </c>
      <c r="B39" s="41" t="s">
        <v>897</v>
      </c>
      <c r="C39" s="51" t="s">
        <v>63</v>
      </c>
      <c r="D39" s="52">
        <v>0</v>
      </c>
      <c r="E39" s="52">
        <v>0</v>
      </c>
      <c r="F39" s="52">
        <v>0</v>
      </c>
      <c r="G39" s="52">
        <v>0</v>
      </c>
      <c r="H39" s="52">
        <v>0</v>
      </c>
      <c r="I39" s="52">
        <v>0</v>
      </c>
      <c r="J39" s="52">
        <v>0</v>
      </c>
      <c r="K39" s="52">
        <v>0</v>
      </c>
      <c r="L39" s="52">
        <v>0</v>
      </c>
      <c r="M39" s="52">
        <v>0</v>
      </c>
      <c r="N39" s="52">
        <v>5.2732815400879181E-6</v>
      </c>
      <c r="O39" s="52">
        <v>0</v>
      </c>
      <c r="P39" s="52">
        <v>1.3219788828038585E-5</v>
      </c>
      <c r="Q39" s="52">
        <v>0</v>
      </c>
      <c r="R39" s="52">
        <v>0</v>
      </c>
      <c r="S39" s="52">
        <v>0</v>
      </c>
      <c r="T39" s="52">
        <v>0</v>
      </c>
      <c r="U39" s="52">
        <v>0</v>
      </c>
      <c r="V39" s="52">
        <v>0</v>
      </c>
      <c r="W39" s="52">
        <v>0</v>
      </c>
      <c r="X39" s="52">
        <v>0</v>
      </c>
      <c r="Y39" s="52">
        <v>0</v>
      </c>
      <c r="Z39" s="52">
        <v>0</v>
      </c>
      <c r="AA39" s="52">
        <v>0</v>
      </c>
      <c r="AB39" s="52">
        <v>0</v>
      </c>
      <c r="AC39" s="52">
        <v>0</v>
      </c>
      <c r="AD39" s="52">
        <v>0</v>
      </c>
      <c r="AE39" s="52">
        <v>0</v>
      </c>
      <c r="AF39" s="52">
        <v>0</v>
      </c>
      <c r="AG39" s="52">
        <v>0</v>
      </c>
      <c r="AH39" s="52">
        <v>3.624615953446793E-5</v>
      </c>
      <c r="AI39" s="52">
        <v>0</v>
      </c>
      <c r="AJ39" s="52">
        <v>0</v>
      </c>
      <c r="AK39" s="52">
        <v>2.5422211798737412E-4</v>
      </c>
      <c r="AL39" s="52">
        <v>0</v>
      </c>
      <c r="AM39" s="52">
        <v>0</v>
      </c>
      <c r="AN39" s="52">
        <v>0</v>
      </c>
      <c r="AO39" s="52">
        <v>2.4130295950801939E-4</v>
      </c>
      <c r="AP39" s="52">
        <v>0</v>
      </c>
      <c r="AQ39" s="52">
        <v>0</v>
      </c>
      <c r="AR39" s="52">
        <v>2.9378138116838246E-4</v>
      </c>
      <c r="AS39" s="52">
        <v>0</v>
      </c>
      <c r="AT39" s="52">
        <v>0</v>
      </c>
      <c r="AU39" s="52">
        <v>1.5250234069317831E-4</v>
      </c>
      <c r="AV39" s="52">
        <v>0</v>
      </c>
      <c r="AW39" s="52">
        <v>0</v>
      </c>
      <c r="AX39" s="52">
        <v>0</v>
      </c>
      <c r="AY39" s="52">
        <v>0</v>
      </c>
      <c r="AZ39" s="52">
        <v>0</v>
      </c>
      <c r="BA39" s="52">
        <v>0</v>
      </c>
      <c r="BB39" s="52">
        <v>3.3456922057837837E-6</v>
      </c>
      <c r="BC39" s="52">
        <v>0</v>
      </c>
      <c r="BD39" s="52">
        <v>0</v>
      </c>
      <c r="BE39" s="52">
        <v>0</v>
      </c>
      <c r="BF39" s="52">
        <v>0</v>
      </c>
      <c r="BG39" s="52">
        <v>1.848184550098613E-5</v>
      </c>
      <c r="BH39" s="52">
        <v>8.4358745493186667E-5</v>
      </c>
      <c r="BI39" s="52">
        <v>2.2106841533388307E-5</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1.2582083868954323E-4</v>
      </c>
      <c r="CQ39" s="52">
        <v>0</v>
      </c>
      <c r="CR39" s="52">
        <v>0</v>
      </c>
      <c r="CS39" s="52">
        <v>0</v>
      </c>
      <c r="CT39" s="52">
        <v>0</v>
      </c>
      <c r="CU39" s="52">
        <v>4.1489930382606374E-5</v>
      </c>
      <c r="CV39" s="52">
        <v>0</v>
      </c>
      <c r="CW39" s="52">
        <v>0</v>
      </c>
      <c r="CX39" s="52">
        <v>0</v>
      </c>
      <c r="CY39" s="52">
        <v>0</v>
      </c>
      <c r="CZ39" s="52">
        <v>0</v>
      </c>
      <c r="DA39" s="52">
        <v>0</v>
      </c>
      <c r="DB39" s="52">
        <v>0</v>
      </c>
      <c r="DC39" s="52">
        <v>3.637086953026442E-5</v>
      </c>
      <c r="DD39" s="52">
        <v>6.8089723052948425E-5</v>
      </c>
      <c r="DE39" s="52">
        <v>0</v>
      </c>
      <c r="DF39" s="52">
        <v>0</v>
      </c>
      <c r="DG39" s="52">
        <v>0</v>
      </c>
      <c r="DH39" s="52">
        <v>0</v>
      </c>
      <c r="DI39" s="52">
        <v>3.1104550399934972E-4</v>
      </c>
      <c r="DJ39" s="52">
        <v>3.473705114454537E-4</v>
      </c>
      <c r="DK39" s="52">
        <v>0</v>
      </c>
      <c r="DL39" s="52">
        <v>0</v>
      </c>
      <c r="DM39" s="52">
        <v>0</v>
      </c>
      <c r="DN39" s="52">
        <v>1.5470780748170266E-3</v>
      </c>
      <c r="DO39" s="52">
        <v>0</v>
      </c>
      <c r="DP39" s="52">
        <v>0</v>
      </c>
      <c r="DQ39" s="52">
        <v>2.0543885126706437E-3</v>
      </c>
      <c r="DR39" s="52">
        <v>0</v>
      </c>
      <c r="DS39" s="52">
        <v>0</v>
      </c>
      <c r="DT39" s="52">
        <v>0</v>
      </c>
      <c r="DU39" s="52">
        <v>0</v>
      </c>
      <c r="DV39" s="52">
        <v>0</v>
      </c>
      <c r="DW39" s="52">
        <v>0</v>
      </c>
      <c r="DX39" s="52">
        <v>0</v>
      </c>
      <c r="DY39" s="52">
        <v>0</v>
      </c>
      <c r="DZ39" s="52">
        <v>0</v>
      </c>
      <c r="EA39" s="52">
        <v>2.4570717783115744E-5</v>
      </c>
      <c r="EB39" s="52">
        <v>0</v>
      </c>
      <c r="EC39" s="52">
        <v>0</v>
      </c>
      <c r="ED39" s="52">
        <v>0</v>
      </c>
      <c r="EE39" s="52">
        <v>3.3155782303954218E-4</v>
      </c>
      <c r="EF39" s="52">
        <v>0</v>
      </c>
      <c r="EG39" s="52">
        <v>4.1463861350028914E-4</v>
      </c>
      <c r="EH39" s="52">
        <v>0</v>
      </c>
      <c r="EI39" s="52">
        <v>0</v>
      </c>
      <c r="EJ39" s="52">
        <v>3.8865654260650511E-4</v>
      </c>
      <c r="EK39" s="52">
        <v>0</v>
      </c>
      <c r="EL39" s="52">
        <v>0</v>
      </c>
      <c r="EM39" s="52">
        <v>0</v>
      </c>
      <c r="EN39" s="52">
        <v>0</v>
      </c>
      <c r="EO39" s="52">
        <v>0</v>
      </c>
      <c r="EP39" s="52">
        <v>0</v>
      </c>
      <c r="EQ39" s="52">
        <v>0</v>
      </c>
      <c r="ER39" s="52">
        <v>0</v>
      </c>
      <c r="ES39" s="52">
        <v>0</v>
      </c>
      <c r="ET39" s="52">
        <v>0</v>
      </c>
      <c r="EU39" s="52">
        <v>0</v>
      </c>
      <c r="EV39" s="52">
        <v>0</v>
      </c>
      <c r="EW39" s="52">
        <v>0</v>
      </c>
      <c r="EX39" s="52">
        <v>0</v>
      </c>
      <c r="EY39" s="52">
        <v>0</v>
      </c>
      <c r="EZ39" s="52">
        <v>0</v>
      </c>
      <c r="FA39" s="52">
        <v>0</v>
      </c>
      <c r="FB39" s="52">
        <v>0</v>
      </c>
      <c r="FC39" s="52">
        <v>0</v>
      </c>
      <c r="FD39" s="52">
        <v>0</v>
      </c>
      <c r="FE39" s="52">
        <v>0</v>
      </c>
      <c r="FF39" s="52">
        <v>0</v>
      </c>
      <c r="FG39" s="52">
        <v>0</v>
      </c>
      <c r="FH39" s="52">
        <v>0</v>
      </c>
      <c r="FI39" s="52">
        <v>0</v>
      </c>
      <c r="FJ39" s="52">
        <v>0</v>
      </c>
      <c r="FK39" s="52">
        <v>0</v>
      </c>
      <c r="FL39" s="52">
        <v>0</v>
      </c>
      <c r="FM39" s="52">
        <v>0</v>
      </c>
      <c r="FN39" s="52">
        <v>8.4631410793016061E-4</v>
      </c>
      <c r="FO39" s="52">
        <v>0</v>
      </c>
      <c r="FP39" s="52">
        <v>0</v>
      </c>
      <c r="FQ39" s="52">
        <v>0</v>
      </c>
      <c r="FR39" s="52">
        <v>0</v>
      </c>
      <c r="FS39" s="52">
        <v>0</v>
      </c>
      <c r="FT39" s="52">
        <v>0</v>
      </c>
      <c r="FU39" s="52">
        <v>0</v>
      </c>
      <c r="FV39" s="52">
        <v>0</v>
      </c>
      <c r="FW39" s="52">
        <v>0</v>
      </c>
      <c r="FX39" s="52">
        <v>0</v>
      </c>
      <c r="FY39" s="52">
        <v>0</v>
      </c>
      <c r="FZ39" s="52">
        <v>0</v>
      </c>
      <c r="GA39" s="52">
        <v>0</v>
      </c>
      <c r="GB39" s="52">
        <v>0</v>
      </c>
      <c r="GC39" s="52">
        <v>0</v>
      </c>
      <c r="GD39" s="52">
        <v>0</v>
      </c>
      <c r="GE39" s="52">
        <v>0</v>
      </c>
      <c r="GF39" s="52">
        <v>0</v>
      </c>
      <c r="GG39" s="52">
        <v>0</v>
      </c>
      <c r="GH39" s="52">
        <v>0</v>
      </c>
      <c r="GI39" s="52">
        <v>0</v>
      </c>
      <c r="GJ39" s="52">
        <v>1.0679004462928864E-5</v>
      </c>
      <c r="GK39" s="52">
        <v>0</v>
      </c>
      <c r="GL39" s="52">
        <v>0</v>
      </c>
      <c r="GM39" s="52">
        <v>0</v>
      </c>
      <c r="GN39" s="52">
        <v>0</v>
      </c>
      <c r="GO39" s="52">
        <v>0</v>
      </c>
      <c r="GP39" s="52">
        <v>0</v>
      </c>
      <c r="GQ39" s="52">
        <v>0</v>
      </c>
      <c r="GR39" s="52">
        <v>0</v>
      </c>
      <c r="GS39" s="52">
        <v>0</v>
      </c>
      <c r="GT39" s="52">
        <v>0</v>
      </c>
      <c r="GU39" s="52">
        <v>0</v>
      </c>
      <c r="GV39" s="52">
        <v>0</v>
      </c>
      <c r="GW39" s="52">
        <v>0</v>
      </c>
      <c r="GX39" s="52">
        <v>0</v>
      </c>
      <c r="GY39" s="52">
        <v>0</v>
      </c>
      <c r="GZ39" s="52">
        <v>1.197342346521761E-2</v>
      </c>
      <c r="HA39" s="52">
        <v>6.6820107352890012E-2</v>
      </c>
      <c r="HB39" s="52">
        <v>4.3748140001131476E-3</v>
      </c>
      <c r="HC39" s="52">
        <v>4.4043380945156974E-2</v>
      </c>
      <c r="HD39" s="52">
        <v>3.6642152915460455E-2</v>
      </c>
      <c r="HE39" s="52">
        <v>2.157222398919001E-3</v>
      </c>
      <c r="HF39" s="52">
        <v>6.6118641785747143E-3</v>
      </c>
      <c r="HG39" s="52">
        <v>2.1638009306884764E-3</v>
      </c>
      <c r="HH39" s="52">
        <v>8.3076408242628349E-3</v>
      </c>
      <c r="HI39" s="52">
        <v>2.7282178814699593E-3</v>
      </c>
      <c r="HJ39" s="52">
        <v>7.0192035300212672E-3</v>
      </c>
      <c r="HK39" s="52">
        <v>0</v>
      </c>
      <c r="HL39" s="52">
        <v>0</v>
      </c>
      <c r="HM39" s="52">
        <v>0</v>
      </c>
      <c r="HN39" s="52">
        <v>0</v>
      </c>
      <c r="HO39" s="52">
        <v>0</v>
      </c>
      <c r="HP39" s="52">
        <v>0</v>
      </c>
      <c r="HQ39" s="52">
        <v>0</v>
      </c>
      <c r="HR39" s="52">
        <v>4.3699788793945043E-4</v>
      </c>
      <c r="HS39" s="52">
        <v>1.3719353192338048E-2</v>
      </c>
      <c r="HT39" s="52">
        <v>1.9357702639952511E-3</v>
      </c>
      <c r="HU39" s="52">
        <v>4.1109336222811785E-4</v>
      </c>
      <c r="HV39" s="52">
        <v>3.1597623254669421E-5</v>
      </c>
      <c r="HW39" s="52">
        <v>0</v>
      </c>
      <c r="HX39" s="52">
        <v>0</v>
      </c>
      <c r="HY39" s="52">
        <v>0</v>
      </c>
      <c r="HZ39" s="52">
        <v>0</v>
      </c>
      <c r="IA39" s="52">
        <v>0</v>
      </c>
      <c r="IB39" s="52">
        <v>0</v>
      </c>
      <c r="IC39" s="52">
        <v>0</v>
      </c>
      <c r="ID39" s="52">
        <v>2.5334605509687283E-5</v>
      </c>
      <c r="IE39" s="52">
        <v>0</v>
      </c>
      <c r="IF39" s="52">
        <v>0</v>
      </c>
      <c r="IG39" s="52">
        <v>0</v>
      </c>
      <c r="IH39" s="52">
        <v>0</v>
      </c>
      <c r="II39" s="52">
        <v>0</v>
      </c>
      <c r="IJ39" s="52">
        <v>0</v>
      </c>
      <c r="IK39" s="52">
        <v>0</v>
      </c>
      <c r="IL39" s="52">
        <v>0</v>
      </c>
      <c r="IM39" s="52">
        <v>0</v>
      </c>
      <c r="IN39" s="52">
        <v>0</v>
      </c>
      <c r="IO39" s="52">
        <v>0</v>
      </c>
      <c r="IP39" s="52">
        <v>0</v>
      </c>
      <c r="IQ39" s="52">
        <v>0</v>
      </c>
      <c r="IR39" s="52">
        <v>0</v>
      </c>
      <c r="IS39" s="52">
        <v>0</v>
      </c>
      <c r="IT39" s="52">
        <v>0</v>
      </c>
      <c r="IU39" s="52">
        <v>0</v>
      </c>
      <c r="IV39" s="52">
        <v>0</v>
      </c>
      <c r="IW39" s="52">
        <v>0</v>
      </c>
      <c r="IX39" s="52">
        <v>0</v>
      </c>
      <c r="IY39" s="52">
        <v>0</v>
      </c>
      <c r="IZ39" s="52">
        <v>0</v>
      </c>
      <c r="JA39" s="52">
        <v>0</v>
      </c>
      <c r="JB39" s="52">
        <v>0</v>
      </c>
      <c r="JC39" s="52">
        <v>0</v>
      </c>
      <c r="JD39" s="52">
        <v>0</v>
      </c>
      <c r="JE39" s="52">
        <v>0</v>
      </c>
      <c r="JF39" s="52">
        <v>0</v>
      </c>
      <c r="JG39" s="52">
        <v>0</v>
      </c>
      <c r="JH39" s="52">
        <v>0</v>
      </c>
      <c r="JI39" s="52">
        <v>0</v>
      </c>
      <c r="JJ39" s="52">
        <v>0</v>
      </c>
      <c r="JK39" s="52">
        <v>0</v>
      </c>
      <c r="JL39" s="52">
        <v>0</v>
      </c>
      <c r="JM39" s="52">
        <v>0</v>
      </c>
      <c r="JN39" s="52">
        <v>0</v>
      </c>
      <c r="JO39" s="52">
        <v>0</v>
      </c>
      <c r="JP39" s="52">
        <v>0</v>
      </c>
      <c r="JQ39" s="52">
        <v>0</v>
      </c>
      <c r="JR39" s="52">
        <v>0</v>
      </c>
      <c r="JS39" s="52">
        <v>0</v>
      </c>
      <c r="JT39" s="52">
        <v>0</v>
      </c>
      <c r="JU39" s="52">
        <v>0</v>
      </c>
      <c r="JV39" s="52">
        <v>0</v>
      </c>
      <c r="JW39" s="52">
        <v>4.3227596596473109E-5</v>
      </c>
      <c r="JX39" s="52">
        <v>5.2347376395939243E-5</v>
      </c>
      <c r="JY39" s="52">
        <v>3.5167154292854822E-4</v>
      </c>
      <c r="JZ39" s="52">
        <v>9.9431331161043409E-6</v>
      </c>
      <c r="KA39" s="52">
        <v>1.5285212189124032E-2</v>
      </c>
      <c r="KB39" s="52">
        <v>1.098438661165569E-4</v>
      </c>
      <c r="KC39" s="52">
        <v>3.1825350885837964E-5</v>
      </c>
      <c r="KD39" s="52">
        <v>0</v>
      </c>
      <c r="KE39" s="52">
        <v>6.2338556879542906E-6</v>
      </c>
      <c r="KF39" s="52">
        <v>4.1549773604831133E-5</v>
      </c>
      <c r="KG39" s="52">
        <v>0</v>
      </c>
      <c r="KH39" s="52">
        <v>0</v>
      </c>
      <c r="KI39" s="52">
        <v>2.1790385706656514E-5</v>
      </c>
      <c r="KJ39" s="52">
        <v>1.5462717955750429E-4</v>
      </c>
      <c r="KK39" s="52">
        <v>1.6828706285888483E-4</v>
      </c>
      <c r="KL39" s="52">
        <v>0</v>
      </c>
      <c r="KM39" s="52">
        <v>3.1885523377771715E-5</v>
      </c>
      <c r="KN39" s="52">
        <v>4.3583223414586907E-3</v>
      </c>
      <c r="KO39" s="52">
        <v>4.8021700673467181E-4</v>
      </c>
      <c r="KP39" s="52">
        <v>1.7587925662662816E-5</v>
      </c>
      <c r="KQ39" s="52">
        <v>1.7047105051959714E-2</v>
      </c>
      <c r="KR39" s="52">
        <v>0</v>
      </c>
      <c r="KS39" s="52">
        <v>0</v>
      </c>
      <c r="KT39" s="52">
        <v>5.5174807336482367E-4</v>
      </c>
      <c r="KU39" s="52">
        <v>9.7567772500084354E-6</v>
      </c>
      <c r="KV39" s="52">
        <v>8.0172532649305461E-2</v>
      </c>
      <c r="KW39" s="52">
        <v>0</v>
      </c>
      <c r="KX39" s="52">
        <v>1.1130583914045766E-4</v>
      </c>
      <c r="KY39" s="52">
        <v>9.7689457390382059E-4</v>
      </c>
      <c r="KZ39" s="52">
        <v>4.3824566935350236E-6</v>
      </c>
    </row>
    <row r="40" spans="1:312" x14ac:dyDescent="0.2">
      <c r="A40" s="89">
        <v>1.1077250000000001</v>
      </c>
      <c r="B40" s="41" t="s">
        <v>896</v>
      </c>
      <c r="C40" s="51" t="s">
        <v>23</v>
      </c>
      <c r="D40" s="52">
        <v>0</v>
      </c>
      <c r="E40" s="52">
        <v>0</v>
      </c>
      <c r="F40" s="52">
        <v>0</v>
      </c>
      <c r="G40" s="52">
        <v>0</v>
      </c>
      <c r="H40" s="52">
        <v>1.2858872062795143E-5</v>
      </c>
      <c r="I40" s="52">
        <v>0</v>
      </c>
      <c r="J40" s="52">
        <v>0</v>
      </c>
      <c r="K40" s="52">
        <v>0</v>
      </c>
      <c r="L40" s="52">
        <v>0</v>
      </c>
      <c r="M40" s="52">
        <v>8.1197530663285343E-5</v>
      </c>
      <c r="N40" s="52">
        <v>2.8577009090611101E-5</v>
      </c>
      <c r="O40" s="52">
        <v>0</v>
      </c>
      <c r="P40" s="52">
        <v>0</v>
      </c>
      <c r="Q40" s="52">
        <v>0</v>
      </c>
      <c r="R40" s="52">
        <v>0</v>
      </c>
      <c r="S40" s="52">
        <v>0</v>
      </c>
      <c r="T40" s="52">
        <v>0</v>
      </c>
      <c r="U40" s="52">
        <v>3.2043081207456222E-3</v>
      </c>
      <c r="V40" s="52">
        <v>1.0682730426510487E-3</v>
      </c>
      <c r="W40" s="52">
        <v>0</v>
      </c>
      <c r="X40" s="52">
        <v>0</v>
      </c>
      <c r="Y40" s="52">
        <v>0</v>
      </c>
      <c r="Z40" s="52">
        <v>4.4067117995541347E-6</v>
      </c>
      <c r="AA40" s="52">
        <v>1.4682652838173422E-4</v>
      </c>
      <c r="AB40" s="52">
        <v>0</v>
      </c>
      <c r="AC40" s="52">
        <v>0</v>
      </c>
      <c r="AD40" s="52">
        <v>0</v>
      </c>
      <c r="AE40" s="52">
        <v>1.9890402783764253E-4</v>
      </c>
      <c r="AF40" s="52">
        <v>0</v>
      </c>
      <c r="AG40" s="52">
        <v>3.0303723776252894E-4</v>
      </c>
      <c r="AH40" s="52">
        <v>9.5677779117817182E-4</v>
      </c>
      <c r="AI40" s="52">
        <v>8.663399696089252E-4</v>
      </c>
      <c r="AJ40" s="52">
        <v>8.5940834653631563E-5</v>
      </c>
      <c r="AK40" s="52">
        <v>0.18446238614585339</v>
      </c>
      <c r="AL40" s="52">
        <v>2.6434882786436258E-3</v>
      </c>
      <c r="AM40" s="52">
        <v>1.4102189543567893E-3</v>
      </c>
      <c r="AN40" s="52">
        <v>0.22824463427696712</v>
      </c>
      <c r="AO40" s="52">
        <v>0.20798567561348463</v>
      </c>
      <c r="AP40" s="52">
        <v>1.1939049068574464E-2</v>
      </c>
      <c r="AQ40" s="52">
        <v>1.205219450548673E-3</v>
      </c>
      <c r="AR40" s="52">
        <v>1.335063707129461E-4</v>
      </c>
      <c r="AS40" s="52">
        <v>1.9614364668421854E-4</v>
      </c>
      <c r="AT40" s="52">
        <v>4.1542805833395211E-4</v>
      </c>
      <c r="AU40" s="52">
        <v>0</v>
      </c>
      <c r="AV40" s="52">
        <v>0</v>
      </c>
      <c r="AW40" s="52">
        <v>2.4774542461566366E-4</v>
      </c>
      <c r="AX40" s="52">
        <v>0</v>
      </c>
      <c r="AY40" s="52">
        <v>0</v>
      </c>
      <c r="AZ40" s="52">
        <v>0</v>
      </c>
      <c r="BA40" s="52">
        <v>0</v>
      </c>
      <c r="BB40" s="52">
        <v>3.0352802485198197E-4</v>
      </c>
      <c r="BC40" s="52">
        <v>2.3757853361470115E-4</v>
      </c>
      <c r="BD40" s="52">
        <v>1.9497010007489056E-3</v>
      </c>
      <c r="BE40" s="52">
        <v>0</v>
      </c>
      <c r="BF40" s="52">
        <v>7.340752287100269E-5</v>
      </c>
      <c r="BG40" s="52">
        <v>9.284927144543032E-5</v>
      </c>
      <c r="BH40" s="52">
        <v>3.7751736468237561E-2</v>
      </c>
      <c r="BI40" s="52">
        <v>0</v>
      </c>
      <c r="BJ40" s="52">
        <v>0</v>
      </c>
      <c r="BK40" s="52">
        <v>0</v>
      </c>
      <c r="BL40" s="52">
        <v>0</v>
      </c>
      <c r="BM40" s="52">
        <v>0</v>
      </c>
      <c r="BN40" s="52">
        <v>0</v>
      </c>
      <c r="BO40" s="52">
        <v>0</v>
      </c>
      <c r="BP40" s="52">
        <v>0</v>
      </c>
      <c r="BQ40" s="52">
        <v>0</v>
      </c>
      <c r="BR40" s="52">
        <v>0</v>
      </c>
      <c r="BS40" s="52">
        <v>7.5846209414887425E-4</v>
      </c>
      <c r="BT40" s="52">
        <v>0</v>
      </c>
      <c r="BU40" s="52">
        <v>0</v>
      </c>
      <c r="BV40" s="52">
        <v>2.0872122642284618E-3</v>
      </c>
      <c r="BW40" s="52">
        <v>0</v>
      </c>
      <c r="BX40" s="52">
        <v>0</v>
      </c>
      <c r="BY40" s="52">
        <v>0</v>
      </c>
      <c r="BZ40" s="52">
        <v>0</v>
      </c>
      <c r="CA40" s="52">
        <v>0</v>
      </c>
      <c r="CB40" s="52">
        <v>0</v>
      </c>
      <c r="CC40" s="52">
        <v>0</v>
      </c>
      <c r="CD40" s="52">
        <v>0</v>
      </c>
      <c r="CE40" s="52">
        <v>0</v>
      </c>
      <c r="CF40" s="52">
        <v>0</v>
      </c>
      <c r="CG40" s="52">
        <v>1.2651026044072143E-5</v>
      </c>
      <c r="CH40" s="52">
        <v>0</v>
      </c>
      <c r="CI40" s="52">
        <v>0</v>
      </c>
      <c r="CJ40" s="52">
        <v>0</v>
      </c>
      <c r="CK40" s="52">
        <v>0</v>
      </c>
      <c r="CL40" s="52">
        <v>1.1764362050507937E-3</v>
      </c>
      <c r="CM40" s="52">
        <v>0</v>
      </c>
      <c r="CN40" s="52">
        <v>0</v>
      </c>
      <c r="CO40" s="52">
        <v>5.9754763012830948E-4</v>
      </c>
      <c r="CP40" s="52">
        <v>1.1328000218092004E-4</v>
      </c>
      <c r="CQ40" s="52">
        <v>0</v>
      </c>
      <c r="CR40" s="52">
        <v>0</v>
      </c>
      <c r="CS40" s="52">
        <v>0</v>
      </c>
      <c r="CT40" s="52">
        <v>0</v>
      </c>
      <c r="CU40" s="52">
        <v>1.3999323448825009E-4</v>
      </c>
      <c r="CV40" s="52">
        <v>7.2686202152985867E-5</v>
      </c>
      <c r="CW40" s="52">
        <v>0</v>
      </c>
      <c r="CX40" s="52">
        <v>0</v>
      </c>
      <c r="CY40" s="52">
        <v>0</v>
      </c>
      <c r="CZ40" s="52">
        <v>0</v>
      </c>
      <c r="DA40" s="52">
        <v>0</v>
      </c>
      <c r="DB40" s="52">
        <v>0</v>
      </c>
      <c r="DC40" s="52">
        <v>0</v>
      </c>
      <c r="DD40" s="52">
        <v>0</v>
      </c>
      <c r="DE40" s="52">
        <v>0</v>
      </c>
      <c r="DF40" s="52">
        <v>0</v>
      </c>
      <c r="DG40" s="52">
        <v>0</v>
      </c>
      <c r="DH40" s="52">
        <v>0</v>
      </c>
      <c r="DI40" s="52">
        <v>2.2346461775028199E-2</v>
      </c>
      <c r="DJ40" s="52">
        <v>2.4970219412336826E-2</v>
      </c>
      <c r="DK40" s="52">
        <v>8.7941375528947149E-4</v>
      </c>
      <c r="DL40" s="52">
        <v>0</v>
      </c>
      <c r="DM40" s="52">
        <v>0</v>
      </c>
      <c r="DN40" s="52">
        <v>0.18316281257422729</v>
      </c>
      <c r="DO40" s="52">
        <v>1.1047442776321698E-3</v>
      </c>
      <c r="DP40" s="52">
        <v>3.4580512441623982E-4</v>
      </c>
      <c r="DQ40" s="52">
        <v>0.22123784550713865</v>
      </c>
      <c r="DR40" s="52">
        <v>3.4776345623067808E-3</v>
      </c>
      <c r="DS40" s="52">
        <v>2.1786646289655436E-3</v>
      </c>
      <c r="DT40" s="52">
        <v>0</v>
      </c>
      <c r="DU40" s="52">
        <v>0</v>
      </c>
      <c r="DV40" s="52">
        <v>0</v>
      </c>
      <c r="DW40" s="52">
        <v>1.4486767509130189E-3</v>
      </c>
      <c r="DX40" s="52">
        <v>1.5582053799413287E-4</v>
      </c>
      <c r="DY40" s="52">
        <v>0</v>
      </c>
      <c r="DZ40" s="52">
        <v>0</v>
      </c>
      <c r="EA40" s="52">
        <v>6.3119977719547653E-4</v>
      </c>
      <c r="EB40" s="52">
        <v>2.1834605741437124E-5</v>
      </c>
      <c r="EC40" s="52">
        <v>1.1820143696274538E-4</v>
      </c>
      <c r="ED40" s="52">
        <v>0</v>
      </c>
      <c r="EE40" s="52">
        <v>0</v>
      </c>
      <c r="EF40" s="52">
        <v>0</v>
      </c>
      <c r="EG40" s="52">
        <v>0</v>
      </c>
      <c r="EH40" s="52">
        <v>1.2704077396525157E-5</v>
      </c>
      <c r="EI40" s="52">
        <v>1.8571325084630634E-5</v>
      </c>
      <c r="EJ40" s="52">
        <v>0</v>
      </c>
      <c r="EK40" s="52">
        <v>0</v>
      </c>
      <c r="EL40" s="52">
        <v>0</v>
      </c>
      <c r="EM40" s="52">
        <v>0</v>
      </c>
      <c r="EN40" s="52">
        <v>0</v>
      </c>
      <c r="EO40" s="52">
        <v>0</v>
      </c>
      <c r="EP40" s="52">
        <v>5.8907112953229476E-4</v>
      </c>
      <c r="EQ40" s="52">
        <v>0</v>
      </c>
      <c r="ER40" s="52">
        <v>0</v>
      </c>
      <c r="ES40" s="52">
        <v>0</v>
      </c>
      <c r="ET40" s="52">
        <v>0</v>
      </c>
      <c r="EU40" s="52">
        <v>0</v>
      </c>
      <c r="EV40" s="52">
        <v>0</v>
      </c>
      <c r="EW40" s="52">
        <v>0</v>
      </c>
      <c r="EX40" s="52">
        <v>0</v>
      </c>
      <c r="EY40" s="52">
        <v>0</v>
      </c>
      <c r="EZ40" s="52">
        <v>5.574104816304196E-3</v>
      </c>
      <c r="FA40" s="52">
        <v>0</v>
      </c>
      <c r="FB40" s="52">
        <v>0</v>
      </c>
      <c r="FC40" s="52">
        <v>0</v>
      </c>
      <c r="FD40" s="52">
        <v>0</v>
      </c>
      <c r="FE40" s="52">
        <v>0</v>
      </c>
      <c r="FF40" s="52">
        <v>0</v>
      </c>
      <c r="FG40" s="52">
        <v>0</v>
      </c>
      <c r="FH40" s="52">
        <v>0</v>
      </c>
      <c r="FI40" s="52">
        <v>0</v>
      </c>
      <c r="FJ40" s="52">
        <v>0</v>
      </c>
      <c r="FK40" s="52">
        <v>0</v>
      </c>
      <c r="FL40" s="52">
        <v>0</v>
      </c>
      <c r="FM40" s="52">
        <v>0</v>
      </c>
      <c r="FN40" s="52">
        <v>2.1172393301145272E-3</v>
      </c>
      <c r="FO40" s="52">
        <v>0</v>
      </c>
      <c r="FP40" s="52">
        <v>2.234717075027854E-4</v>
      </c>
      <c r="FQ40" s="52">
        <v>0</v>
      </c>
      <c r="FR40" s="52">
        <v>0</v>
      </c>
      <c r="FS40" s="52">
        <v>0</v>
      </c>
      <c r="FT40" s="52">
        <v>9.214344391927598E-4</v>
      </c>
      <c r="FU40" s="52">
        <v>0</v>
      </c>
      <c r="FV40" s="52">
        <v>0</v>
      </c>
      <c r="FW40" s="52">
        <v>0</v>
      </c>
      <c r="FX40" s="52">
        <v>0</v>
      </c>
      <c r="FY40" s="52">
        <v>0</v>
      </c>
      <c r="FZ40" s="52">
        <v>0</v>
      </c>
      <c r="GA40" s="52">
        <v>0</v>
      </c>
      <c r="GB40" s="52">
        <v>0</v>
      </c>
      <c r="GC40" s="52">
        <v>0</v>
      </c>
      <c r="GD40" s="52">
        <v>0</v>
      </c>
      <c r="GE40" s="52">
        <v>3.9904013679552186E-3</v>
      </c>
      <c r="GF40" s="52">
        <v>0</v>
      </c>
      <c r="GG40" s="52">
        <v>0</v>
      </c>
      <c r="GH40" s="52">
        <v>8.5953287725624412E-6</v>
      </c>
      <c r="GI40" s="52">
        <v>1.0027565697326233E-4</v>
      </c>
      <c r="GJ40" s="52">
        <v>3.8452915682340934E-4</v>
      </c>
      <c r="GK40" s="52">
        <v>0</v>
      </c>
      <c r="GL40" s="52">
        <v>0</v>
      </c>
      <c r="GM40" s="52">
        <v>1.4680421620914016E-4</v>
      </c>
      <c r="GN40" s="52">
        <v>0</v>
      </c>
      <c r="GO40" s="52">
        <v>0</v>
      </c>
      <c r="GP40" s="52">
        <v>0</v>
      </c>
      <c r="GQ40" s="52">
        <v>0</v>
      </c>
      <c r="GR40" s="52">
        <v>0</v>
      </c>
      <c r="GS40" s="52">
        <v>0</v>
      </c>
      <c r="GT40" s="52">
        <v>0</v>
      </c>
      <c r="GU40" s="52">
        <v>0</v>
      </c>
      <c r="GV40" s="52">
        <v>8.5359685952295138E-4</v>
      </c>
      <c r="GW40" s="52">
        <v>0</v>
      </c>
      <c r="GX40" s="52">
        <v>0</v>
      </c>
      <c r="GY40" s="52">
        <v>0</v>
      </c>
      <c r="GZ40" s="52">
        <v>9.6054590018817155E-3</v>
      </c>
      <c r="HA40" s="52">
        <v>3.6284165807568995E-4</v>
      </c>
      <c r="HB40" s="52">
        <v>4.6900083386720276E-2</v>
      </c>
      <c r="HC40" s="52">
        <v>3.6766835642213233E-3</v>
      </c>
      <c r="HD40" s="52">
        <v>2.5609899742105105E-3</v>
      </c>
      <c r="HE40" s="52">
        <v>2.0319182149785796E-2</v>
      </c>
      <c r="HF40" s="52">
        <v>8.7456777383736767E-3</v>
      </c>
      <c r="HG40" s="52">
        <v>0.21036756989625166</v>
      </c>
      <c r="HH40" s="52">
        <v>1.3122585254765845E-3</v>
      </c>
      <c r="HI40" s="52">
        <v>7.6007345258781681E-2</v>
      </c>
      <c r="HJ40" s="52">
        <v>1.9479326551575166E-2</v>
      </c>
      <c r="HK40" s="52">
        <v>0</v>
      </c>
      <c r="HL40" s="52">
        <v>2.2069353306391017E-3</v>
      </c>
      <c r="HM40" s="52">
        <v>0</v>
      </c>
      <c r="HN40" s="52">
        <v>0</v>
      </c>
      <c r="HO40" s="52">
        <v>0</v>
      </c>
      <c r="HP40" s="52">
        <v>2.137807667338871E-3</v>
      </c>
      <c r="HQ40" s="52">
        <v>3.6236177667035257E-3</v>
      </c>
      <c r="HR40" s="52">
        <v>4.7157091094310356E-3</v>
      </c>
      <c r="HS40" s="52">
        <v>8.1278314958522242E-3</v>
      </c>
      <c r="HT40" s="52">
        <v>1.1784055932811016E-2</v>
      </c>
      <c r="HU40" s="52">
        <v>1.9217735122987918E-3</v>
      </c>
      <c r="HV40" s="52">
        <v>1.253490071125182E-3</v>
      </c>
      <c r="HW40" s="52">
        <v>0</v>
      </c>
      <c r="HX40" s="52">
        <v>0</v>
      </c>
      <c r="HY40" s="52">
        <v>0</v>
      </c>
      <c r="HZ40" s="52">
        <v>0</v>
      </c>
      <c r="IA40" s="52">
        <v>0</v>
      </c>
      <c r="IB40" s="52">
        <v>0</v>
      </c>
      <c r="IC40" s="52">
        <v>2.6692405126298991E-5</v>
      </c>
      <c r="ID40" s="52">
        <v>0</v>
      </c>
      <c r="IE40" s="52">
        <v>0</v>
      </c>
      <c r="IF40" s="52">
        <v>0</v>
      </c>
      <c r="IG40" s="52">
        <v>0</v>
      </c>
      <c r="IH40" s="52">
        <v>0</v>
      </c>
      <c r="II40" s="52">
        <v>0</v>
      </c>
      <c r="IJ40" s="52">
        <v>0</v>
      </c>
      <c r="IK40" s="52">
        <v>0</v>
      </c>
      <c r="IL40" s="52">
        <v>1.1200958011010141E-4</v>
      </c>
      <c r="IM40" s="52">
        <v>0</v>
      </c>
      <c r="IN40" s="52">
        <v>0</v>
      </c>
      <c r="IO40" s="52">
        <v>7.4308470257294226E-5</v>
      </c>
      <c r="IP40" s="52">
        <v>0</v>
      </c>
      <c r="IQ40" s="52">
        <v>0</v>
      </c>
      <c r="IR40" s="52">
        <v>0</v>
      </c>
      <c r="IS40" s="52">
        <v>0</v>
      </c>
      <c r="IT40" s="52">
        <v>0</v>
      </c>
      <c r="IU40" s="52">
        <v>0</v>
      </c>
      <c r="IV40" s="52">
        <v>0</v>
      </c>
      <c r="IW40" s="52">
        <v>0</v>
      </c>
      <c r="IX40" s="52">
        <v>6.6762943132168319E-6</v>
      </c>
      <c r="IY40" s="52">
        <v>0</v>
      </c>
      <c r="IZ40" s="52">
        <v>0</v>
      </c>
      <c r="JA40" s="52">
        <v>0</v>
      </c>
      <c r="JB40" s="52">
        <v>0</v>
      </c>
      <c r="JC40" s="52">
        <v>1.2691797100376488E-4</v>
      </c>
      <c r="JD40" s="52">
        <v>0</v>
      </c>
      <c r="JE40" s="52">
        <v>0</v>
      </c>
      <c r="JF40" s="52">
        <v>0</v>
      </c>
      <c r="JG40" s="52">
        <v>3.1709920876375638E-6</v>
      </c>
      <c r="JH40" s="52">
        <v>0</v>
      </c>
      <c r="JI40" s="52">
        <v>2.4430732129699918E-5</v>
      </c>
      <c r="JJ40" s="52">
        <v>3.036627758249548E-4</v>
      </c>
      <c r="JK40" s="52">
        <v>5.100146123596744E-4</v>
      </c>
      <c r="JL40" s="52">
        <v>0</v>
      </c>
      <c r="JM40" s="52">
        <v>0</v>
      </c>
      <c r="JN40" s="52">
        <v>0</v>
      </c>
      <c r="JO40" s="52">
        <v>0</v>
      </c>
      <c r="JP40" s="52">
        <v>1.4793088345679966E-4</v>
      </c>
      <c r="JQ40" s="52">
        <v>0</v>
      </c>
      <c r="JR40" s="52">
        <v>0</v>
      </c>
      <c r="JS40" s="52">
        <v>0</v>
      </c>
      <c r="JT40" s="52">
        <v>0</v>
      </c>
      <c r="JU40" s="52">
        <v>3.8461454458951712E-4</v>
      </c>
      <c r="JV40" s="52">
        <v>2.0157187613920695E-4</v>
      </c>
      <c r="JW40" s="52">
        <v>0</v>
      </c>
      <c r="JX40" s="52">
        <v>1.7730577791818088E-4</v>
      </c>
      <c r="JY40" s="52">
        <v>0</v>
      </c>
      <c r="JZ40" s="52">
        <v>0</v>
      </c>
      <c r="KA40" s="52">
        <v>6.2846707859796924E-4</v>
      </c>
      <c r="KB40" s="52">
        <v>8.1191192484325722E-4</v>
      </c>
      <c r="KC40" s="52">
        <v>3.2926593248258721E-5</v>
      </c>
      <c r="KD40" s="52">
        <v>2.0176402010254515E-4</v>
      </c>
      <c r="KE40" s="52">
        <v>0</v>
      </c>
      <c r="KF40" s="52">
        <v>1.984080366274667E-4</v>
      </c>
      <c r="KG40" s="52">
        <v>2.8324172848345178E-4</v>
      </c>
      <c r="KH40" s="52">
        <v>7.4911806718213037E-6</v>
      </c>
      <c r="KI40" s="52">
        <v>0</v>
      </c>
      <c r="KJ40" s="52">
        <v>3.6801180704361023E-3</v>
      </c>
      <c r="KK40" s="52">
        <v>2.2324357983189631E-3</v>
      </c>
      <c r="KL40" s="52">
        <v>0</v>
      </c>
      <c r="KM40" s="52">
        <v>7.3447747880140809E-5</v>
      </c>
      <c r="KN40" s="52">
        <v>6.8385573199730991E-4</v>
      </c>
      <c r="KO40" s="52">
        <v>1.8398253044375653E-4</v>
      </c>
      <c r="KP40" s="52">
        <v>5.5814304983479188E-4</v>
      </c>
      <c r="KQ40" s="52">
        <v>2.507201500030348E-4</v>
      </c>
      <c r="KR40" s="52">
        <v>0</v>
      </c>
      <c r="KS40" s="52">
        <v>3.8963205802808227E-6</v>
      </c>
      <c r="KT40" s="52">
        <v>7.5686805452851089E-4</v>
      </c>
      <c r="KU40" s="52">
        <v>1.136711912622342E-5</v>
      </c>
      <c r="KV40" s="52">
        <v>8.6864560230782387E-4</v>
      </c>
      <c r="KW40" s="52">
        <v>0</v>
      </c>
      <c r="KX40" s="52">
        <v>0</v>
      </c>
      <c r="KY40" s="52">
        <v>5.4452123806023477E-5</v>
      </c>
      <c r="KZ40" s="52">
        <v>1.3450412298775046E-4</v>
      </c>
    </row>
    <row r="41" spans="1:312" x14ac:dyDescent="0.2">
      <c r="A41" s="89">
        <v>1.025577</v>
      </c>
      <c r="B41" s="41" t="s">
        <v>895</v>
      </c>
      <c r="C41" s="51" t="s">
        <v>51</v>
      </c>
      <c r="D41" s="52">
        <v>7.8431087508769141E-4</v>
      </c>
      <c r="E41" s="52">
        <v>0</v>
      </c>
      <c r="F41" s="52">
        <v>0</v>
      </c>
      <c r="G41" s="52">
        <v>2.3164032359299148E-3</v>
      </c>
      <c r="H41" s="52">
        <v>2.5414818774110977E-3</v>
      </c>
      <c r="I41" s="52">
        <v>0</v>
      </c>
      <c r="J41" s="52">
        <v>0</v>
      </c>
      <c r="K41" s="52">
        <v>0</v>
      </c>
      <c r="L41" s="52">
        <v>0</v>
      </c>
      <c r="M41" s="52">
        <v>0</v>
      </c>
      <c r="N41" s="52">
        <v>0</v>
      </c>
      <c r="O41" s="52">
        <v>0</v>
      </c>
      <c r="P41" s="52">
        <v>0</v>
      </c>
      <c r="Q41" s="52">
        <v>0</v>
      </c>
      <c r="R41" s="52">
        <v>0</v>
      </c>
      <c r="S41" s="52">
        <v>0</v>
      </c>
      <c r="T41" s="52">
        <v>0</v>
      </c>
      <c r="U41" s="52">
        <v>0</v>
      </c>
      <c r="V41" s="52">
        <v>0</v>
      </c>
      <c r="W41" s="52">
        <v>0</v>
      </c>
      <c r="X41" s="52">
        <v>0</v>
      </c>
      <c r="Y41" s="52">
        <v>0</v>
      </c>
      <c r="Z41" s="52">
        <v>0</v>
      </c>
      <c r="AA41" s="52">
        <v>0</v>
      </c>
      <c r="AB41" s="52">
        <v>0</v>
      </c>
      <c r="AC41" s="52">
        <v>0</v>
      </c>
      <c r="AD41" s="52">
        <v>0</v>
      </c>
      <c r="AE41" s="52">
        <v>0</v>
      </c>
      <c r="AF41" s="52">
        <v>0</v>
      </c>
      <c r="AG41" s="52">
        <v>0</v>
      </c>
      <c r="AH41" s="52">
        <v>0</v>
      </c>
      <c r="AI41" s="52">
        <v>0</v>
      </c>
      <c r="AJ41" s="52">
        <v>0</v>
      </c>
      <c r="AK41" s="52">
        <v>0</v>
      </c>
      <c r="AL41" s="52">
        <v>0</v>
      </c>
      <c r="AM41" s="52">
        <v>0</v>
      </c>
      <c r="AN41" s="52">
        <v>0</v>
      </c>
      <c r="AO41" s="52">
        <v>0</v>
      </c>
      <c r="AP41" s="52">
        <v>0</v>
      </c>
      <c r="AQ41" s="52">
        <v>0</v>
      </c>
      <c r="AR41" s="52">
        <v>0</v>
      </c>
      <c r="AS41" s="52">
        <v>0</v>
      </c>
      <c r="AT41" s="52">
        <v>0</v>
      </c>
      <c r="AU41" s="52">
        <v>0</v>
      </c>
      <c r="AV41" s="52">
        <v>1.6257621506159958E-2</v>
      </c>
      <c r="AW41" s="52">
        <v>0</v>
      </c>
      <c r="AX41" s="52">
        <v>0</v>
      </c>
      <c r="AY41" s="52">
        <v>0</v>
      </c>
      <c r="AZ41" s="52">
        <v>0</v>
      </c>
      <c r="BA41" s="52">
        <v>0</v>
      </c>
      <c r="BB41" s="52">
        <v>0</v>
      </c>
      <c r="BC41" s="52">
        <v>0</v>
      </c>
      <c r="BD41" s="52">
        <v>0</v>
      </c>
      <c r="BE41" s="52">
        <v>1.7121909063202486E-2</v>
      </c>
      <c r="BF41" s="52">
        <v>0</v>
      </c>
      <c r="BG41" s="52">
        <v>0</v>
      </c>
      <c r="BH41" s="52">
        <v>0</v>
      </c>
      <c r="BI41" s="52">
        <v>0</v>
      </c>
      <c r="BJ41" s="52">
        <v>0</v>
      </c>
      <c r="BK41" s="52">
        <v>0</v>
      </c>
      <c r="BL41" s="52">
        <v>0</v>
      </c>
      <c r="BM41" s="52">
        <v>0</v>
      </c>
      <c r="BN41" s="52">
        <v>0</v>
      </c>
      <c r="BO41" s="52">
        <v>0</v>
      </c>
      <c r="BP41" s="52">
        <v>1.8073993617429184E-2</v>
      </c>
      <c r="BQ41" s="52">
        <v>0</v>
      </c>
      <c r="BR41" s="52">
        <v>2.2850901158548726E-2</v>
      </c>
      <c r="BS41" s="52">
        <v>1.5828505011037896E-2</v>
      </c>
      <c r="BT41" s="52">
        <v>2.5690553921462321E-2</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5.9354017494745528E-5</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2">
        <v>0</v>
      </c>
      <c r="EN41" s="52">
        <v>0</v>
      </c>
      <c r="EO41" s="52">
        <v>0</v>
      </c>
      <c r="EP41" s="52">
        <v>0</v>
      </c>
      <c r="EQ41" s="52">
        <v>0</v>
      </c>
      <c r="ER41" s="52">
        <v>0</v>
      </c>
      <c r="ES41" s="52">
        <v>0</v>
      </c>
      <c r="ET41" s="52">
        <v>0</v>
      </c>
      <c r="EU41" s="52">
        <v>0</v>
      </c>
      <c r="EV41" s="52">
        <v>0</v>
      </c>
      <c r="EW41" s="52">
        <v>0</v>
      </c>
      <c r="EX41" s="52">
        <v>0</v>
      </c>
      <c r="EY41" s="52">
        <v>0</v>
      </c>
      <c r="EZ41" s="52">
        <v>0</v>
      </c>
      <c r="FA41" s="52">
        <v>0</v>
      </c>
      <c r="FB41" s="52">
        <v>0</v>
      </c>
      <c r="FC41" s="52">
        <v>0</v>
      </c>
      <c r="FD41" s="52">
        <v>0</v>
      </c>
      <c r="FE41" s="52">
        <v>0</v>
      </c>
      <c r="FF41" s="52">
        <v>0</v>
      </c>
      <c r="FG41" s="52">
        <v>0</v>
      </c>
      <c r="FH41" s="52">
        <v>0</v>
      </c>
      <c r="FI41" s="52">
        <v>0</v>
      </c>
      <c r="FJ41" s="52">
        <v>0</v>
      </c>
      <c r="FK41" s="52">
        <v>0</v>
      </c>
      <c r="FL41" s="52">
        <v>0</v>
      </c>
      <c r="FM41" s="52">
        <v>0</v>
      </c>
      <c r="FN41" s="52">
        <v>0</v>
      </c>
      <c r="FO41" s="52">
        <v>0</v>
      </c>
      <c r="FP41" s="52">
        <v>0</v>
      </c>
      <c r="FQ41" s="52">
        <v>0</v>
      </c>
      <c r="FR41" s="52">
        <v>0</v>
      </c>
      <c r="FS41" s="52">
        <v>0</v>
      </c>
      <c r="FT41" s="52">
        <v>1.3642055935009995E-3</v>
      </c>
      <c r="FU41" s="52">
        <v>0</v>
      </c>
      <c r="FV41" s="52">
        <v>0</v>
      </c>
      <c r="FW41" s="52">
        <v>0</v>
      </c>
      <c r="FX41" s="52">
        <v>0</v>
      </c>
      <c r="FY41" s="52">
        <v>0</v>
      </c>
      <c r="FZ41" s="52">
        <v>0</v>
      </c>
      <c r="GA41" s="52">
        <v>0</v>
      </c>
      <c r="GB41" s="52">
        <v>0</v>
      </c>
      <c r="GC41" s="52">
        <v>0</v>
      </c>
      <c r="GD41" s="52">
        <v>0</v>
      </c>
      <c r="GE41" s="52">
        <v>0</v>
      </c>
      <c r="GF41" s="52">
        <v>0</v>
      </c>
      <c r="GG41" s="52">
        <v>0</v>
      </c>
      <c r="GH41" s="52">
        <v>0</v>
      </c>
      <c r="GI41" s="52">
        <v>0</v>
      </c>
      <c r="GJ41" s="52">
        <v>0</v>
      </c>
      <c r="GK41" s="52">
        <v>0</v>
      </c>
      <c r="GL41" s="52">
        <v>0</v>
      </c>
      <c r="GM41" s="52">
        <v>0</v>
      </c>
      <c r="GN41" s="52">
        <v>0</v>
      </c>
      <c r="GO41" s="52">
        <v>0</v>
      </c>
      <c r="GP41" s="52">
        <v>0</v>
      </c>
      <c r="GQ41" s="52">
        <v>0</v>
      </c>
      <c r="GR41" s="52">
        <v>0</v>
      </c>
      <c r="GS41" s="52">
        <v>0</v>
      </c>
      <c r="GT41" s="52">
        <v>0</v>
      </c>
      <c r="GU41" s="52">
        <v>0</v>
      </c>
      <c r="GV41" s="52">
        <v>0</v>
      </c>
      <c r="GW41" s="52">
        <v>0</v>
      </c>
      <c r="GX41" s="52">
        <v>0</v>
      </c>
      <c r="GY41" s="52">
        <v>0</v>
      </c>
      <c r="GZ41" s="52">
        <v>0</v>
      </c>
      <c r="HA41" s="52">
        <v>0</v>
      </c>
      <c r="HB41" s="52">
        <v>0</v>
      </c>
      <c r="HC41" s="52">
        <v>0</v>
      </c>
      <c r="HD41" s="52">
        <v>0</v>
      </c>
      <c r="HE41" s="52">
        <v>0</v>
      </c>
      <c r="HF41" s="52">
        <v>0</v>
      </c>
      <c r="HG41" s="52">
        <v>0</v>
      </c>
      <c r="HH41" s="52">
        <v>0</v>
      </c>
      <c r="HI41" s="52">
        <v>0</v>
      </c>
      <c r="HJ41" s="52">
        <v>0</v>
      </c>
      <c r="HK41" s="52">
        <v>0</v>
      </c>
      <c r="HL41" s="52">
        <v>0</v>
      </c>
      <c r="HM41" s="52">
        <v>0</v>
      </c>
      <c r="HN41" s="52">
        <v>0</v>
      </c>
      <c r="HO41" s="52">
        <v>0</v>
      </c>
      <c r="HP41" s="52">
        <v>0</v>
      </c>
      <c r="HQ41" s="52">
        <v>0</v>
      </c>
      <c r="HR41" s="52">
        <v>0</v>
      </c>
      <c r="HS41" s="52">
        <v>0</v>
      </c>
      <c r="HT41" s="52">
        <v>0</v>
      </c>
      <c r="HU41" s="52">
        <v>0</v>
      </c>
      <c r="HV41" s="52">
        <v>0</v>
      </c>
      <c r="HW41" s="52">
        <v>0</v>
      </c>
      <c r="HX41" s="52">
        <v>0</v>
      </c>
      <c r="HY41" s="52">
        <v>0</v>
      </c>
      <c r="HZ41" s="52">
        <v>0</v>
      </c>
      <c r="IA41" s="52">
        <v>0</v>
      </c>
      <c r="IB41" s="52">
        <v>0</v>
      </c>
      <c r="IC41" s="52">
        <v>0</v>
      </c>
      <c r="ID41" s="52">
        <v>0</v>
      </c>
      <c r="IE41" s="52">
        <v>0</v>
      </c>
      <c r="IF41" s="52">
        <v>0</v>
      </c>
      <c r="IG41" s="52">
        <v>0</v>
      </c>
      <c r="IH41" s="52">
        <v>0</v>
      </c>
      <c r="II41" s="52">
        <v>0</v>
      </c>
      <c r="IJ41" s="52">
        <v>0</v>
      </c>
      <c r="IK41" s="52">
        <v>0</v>
      </c>
      <c r="IL41" s="52">
        <v>0</v>
      </c>
      <c r="IM41" s="52">
        <v>0</v>
      </c>
      <c r="IN41" s="52">
        <v>0</v>
      </c>
      <c r="IO41" s="52">
        <v>0</v>
      </c>
      <c r="IP41" s="52">
        <v>0</v>
      </c>
      <c r="IQ41" s="52">
        <v>0</v>
      </c>
      <c r="IR41" s="52">
        <v>0</v>
      </c>
      <c r="IS41" s="52">
        <v>0</v>
      </c>
      <c r="IT41" s="52">
        <v>0</v>
      </c>
      <c r="IU41" s="52">
        <v>0</v>
      </c>
      <c r="IV41" s="52">
        <v>0</v>
      </c>
      <c r="IW41" s="52">
        <v>0</v>
      </c>
      <c r="IX41" s="52">
        <v>0</v>
      </c>
      <c r="IY41" s="52">
        <v>2.4690699083056383E-4</v>
      </c>
      <c r="IZ41" s="52">
        <v>0</v>
      </c>
      <c r="JA41" s="52">
        <v>0</v>
      </c>
      <c r="JB41" s="52">
        <v>0</v>
      </c>
      <c r="JC41" s="52">
        <v>1.1353157628371965E-2</v>
      </c>
      <c r="JD41" s="52">
        <v>1.0982099182468535E-2</v>
      </c>
      <c r="JE41" s="52">
        <v>1.8492746862757384E-2</v>
      </c>
      <c r="JF41" s="52">
        <v>2.4519701363641355E-2</v>
      </c>
      <c r="JG41" s="52">
        <v>0</v>
      </c>
      <c r="JH41" s="52">
        <v>0</v>
      </c>
      <c r="JI41" s="52">
        <v>0</v>
      </c>
      <c r="JJ41" s="52">
        <v>0</v>
      </c>
      <c r="JK41" s="52">
        <v>0</v>
      </c>
      <c r="JL41" s="52">
        <v>0</v>
      </c>
      <c r="JM41" s="52">
        <v>0</v>
      </c>
      <c r="JN41" s="52">
        <v>0</v>
      </c>
      <c r="JO41" s="52">
        <v>0</v>
      </c>
      <c r="JP41" s="52">
        <v>0</v>
      </c>
      <c r="JQ41" s="52">
        <v>0</v>
      </c>
      <c r="JR41" s="52">
        <v>0</v>
      </c>
      <c r="JS41" s="52">
        <v>3.6656960789081539E-2</v>
      </c>
      <c r="JT41" s="52">
        <v>0</v>
      </c>
      <c r="JU41" s="52">
        <v>0</v>
      </c>
      <c r="JV41" s="52">
        <v>0</v>
      </c>
      <c r="JW41" s="52">
        <v>0</v>
      </c>
      <c r="JX41" s="52">
        <v>0</v>
      </c>
      <c r="JY41" s="52">
        <v>0</v>
      </c>
      <c r="JZ41" s="52">
        <v>0</v>
      </c>
      <c r="KA41" s="52">
        <v>0</v>
      </c>
      <c r="KB41" s="52">
        <v>0</v>
      </c>
      <c r="KC41" s="52">
        <v>0</v>
      </c>
      <c r="KD41" s="52">
        <v>0</v>
      </c>
      <c r="KE41" s="52">
        <v>0</v>
      </c>
      <c r="KF41" s="52">
        <v>0</v>
      </c>
      <c r="KG41" s="52">
        <v>0</v>
      </c>
      <c r="KH41" s="52">
        <v>0</v>
      </c>
      <c r="KI41" s="52">
        <v>0</v>
      </c>
      <c r="KJ41" s="52">
        <v>0</v>
      </c>
      <c r="KK41" s="52">
        <v>0</v>
      </c>
      <c r="KL41" s="52">
        <v>0</v>
      </c>
      <c r="KM41" s="52">
        <v>0</v>
      </c>
      <c r="KN41" s="52">
        <v>0</v>
      </c>
      <c r="KO41" s="52">
        <v>0</v>
      </c>
      <c r="KP41" s="52">
        <v>0</v>
      </c>
      <c r="KQ41" s="52">
        <v>2.869458841005847E-5</v>
      </c>
      <c r="KR41" s="52">
        <v>0</v>
      </c>
      <c r="KS41" s="52">
        <v>0</v>
      </c>
      <c r="KT41" s="52">
        <v>0</v>
      </c>
      <c r="KU41" s="52">
        <v>0</v>
      </c>
      <c r="KV41" s="52">
        <v>0</v>
      </c>
      <c r="KW41" s="52">
        <v>0</v>
      </c>
      <c r="KX41" s="52">
        <v>0</v>
      </c>
      <c r="KY41" s="52">
        <v>0</v>
      </c>
      <c r="KZ41" s="52">
        <v>0</v>
      </c>
    </row>
    <row r="42" spans="1:312" x14ac:dyDescent="0.2">
      <c r="A42" s="89">
        <v>1.045412</v>
      </c>
      <c r="B42" s="41" t="s">
        <v>894</v>
      </c>
      <c r="C42" s="51" t="s">
        <v>134</v>
      </c>
      <c r="D42" s="52">
        <v>0</v>
      </c>
      <c r="E42" s="52">
        <v>0</v>
      </c>
      <c r="F42" s="52">
        <v>0</v>
      </c>
      <c r="G42" s="52">
        <v>0</v>
      </c>
      <c r="H42" s="52">
        <v>0</v>
      </c>
      <c r="I42" s="52">
        <v>0</v>
      </c>
      <c r="J42" s="52">
        <v>0</v>
      </c>
      <c r="K42" s="52">
        <v>0</v>
      </c>
      <c r="L42" s="52">
        <v>0</v>
      </c>
      <c r="M42" s="52">
        <v>0</v>
      </c>
      <c r="N42" s="52">
        <v>6.092310921467711E-5</v>
      </c>
      <c r="O42" s="52">
        <v>0</v>
      </c>
      <c r="P42" s="52">
        <v>0</v>
      </c>
      <c r="Q42" s="52">
        <v>0</v>
      </c>
      <c r="R42" s="52">
        <v>0</v>
      </c>
      <c r="S42" s="52">
        <v>0</v>
      </c>
      <c r="T42" s="52">
        <v>0</v>
      </c>
      <c r="U42" s="52">
        <v>0</v>
      </c>
      <c r="V42" s="52">
        <v>0</v>
      </c>
      <c r="W42" s="52">
        <v>0</v>
      </c>
      <c r="X42" s="52">
        <v>0</v>
      </c>
      <c r="Y42" s="52">
        <v>0</v>
      </c>
      <c r="Z42" s="52">
        <v>0</v>
      </c>
      <c r="AA42" s="52">
        <v>0</v>
      </c>
      <c r="AB42" s="52">
        <v>0</v>
      </c>
      <c r="AC42" s="52">
        <v>0</v>
      </c>
      <c r="AD42" s="52">
        <v>0</v>
      </c>
      <c r="AE42" s="52">
        <v>0</v>
      </c>
      <c r="AF42" s="52">
        <v>0</v>
      </c>
      <c r="AG42" s="52">
        <v>0</v>
      </c>
      <c r="AH42" s="52">
        <v>0</v>
      </c>
      <c r="AI42" s="52">
        <v>0</v>
      </c>
      <c r="AJ42" s="52">
        <v>0</v>
      </c>
      <c r="AK42" s="52">
        <v>0</v>
      </c>
      <c r="AL42" s="52">
        <v>0</v>
      </c>
      <c r="AM42" s="52">
        <v>0</v>
      </c>
      <c r="AN42" s="52">
        <v>0</v>
      </c>
      <c r="AO42" s="52">
        <v>0</v>
      </c>
      <c r="AP42" s="52">
        <v>0</v>
      </c>
      <c r="AQ42" s="52">
        <v>0</v>
      </c>
      <c r="AR42" s="52">
        <v>0</v>
      </c>
      <c r="AS42" s="52">
        <v>0</v>
      </c>
      <c r="AT42" s="52">
        <v>0</v>
      </c>
      <c r="AU42" s="52">
        <v>0</v>
      </c>
      <c r="AV42" s="52">
        <v>0</v>
      </c>
      <c r="AW42" s="52">
        <v>0</v>
      </c>
      <c r="AX42" s="52">
        <v>0</v>
      </c>
      <c r="AY42" s="52">
        <v>0</v>
      </c>
      <c r="AZ42" s="52">
        <v>0</v>
      </c>
      <c r="BA42" s="52">
        <v>0</v>
      </c>
      <c r="BB42" s="52">
        <v>3.7735766511493286E-5</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2">
        <v>0</v>
      </c>
      <c r="EN42" s="52">
        <v>0</v>
      </c>
      <c r="EO42" s="52">
        <v>0</v>
      </c>
      <c r="EP42" s="52">
        <v>0</v>
      </c>
      <c r="EQ42" s="52">
        <v>0</v>
      </c>
      <c r="ER42" s="52">
        <v>0</v>
      </c>
      <c r="ES42" s="52">
        <v>0</v>
      </c>
      <c r="ET42" s="52">
        <v>0</v>
      </c>
      <c r="EU42" s="52">
        <v>0</v>
      </c>
      <c r="EV42" s="52">
        <v>0</v>
      </c>
      <c r="EW42" s="52">
        <v>0</v>
      </c>
      <c r="EX42" s="52">
        <v>0</v>
      </c>
      <c r="EY42" s="52">
        <v>0</v>
      </c>
      <c r="EZ42" s="52">
        <v>0</v>
      </c>
      <c r="FA42" s="52">
        <v>0</v>
      </c>
      <c r="FB42" s="52">
        <v>0</v>
      </c>
      <c r="FC42" s="52">
        <v>0</v>
      </c>
      <c r="FD42" s="52">
        <v>0</v>
      </c>
      <c r="FE42" s="52">
        <v>0</v>
      </c>
      <c r="FF42" s="52">
        <v>0</v>
      </c>
      <c r="FG42" s="52">
        <v>0</v>
      </c>
      <c r="FH42" s="52">
        <v>0</v>
      </c>
      <c r="FI42" s="52">
        <v>0</v>
      </c>
      <c r="FJ42" s="52">
        <v>0</v>
      </c>
      <c r="FK42" s="52">
        <v>0</v>
      </c>
      <c r="FL42" s="52">
        <v>0</v>
      </c>
      <c r="FM42" s="52">
        <v>0</v>
      </c>
      <c r="FN42" s="52">
        <v>0</v>
      </c>
      <c r="FO42" s="52">
        <v>0</v>
      </c>
      <c r="FP42" s="52">
        <v>0</v>
      </c>
      <c r="FQ42" s="52">
        <v>0</v>
      </c>
      <c r="FR42" s="52">
        <v>0</v>
      </c>
      <c r="FS42" s="52">
        <v>0</v>
      </c>
      <c r="FT42" s="52">
        <v>0</v>
      </c>
      <c r="FU42" s="52">
        <v>0</v>
      </c>
      <c r="FV42" s="52">
        <v>0</v>
      </c>
      <c r="FW42" s="52">
        <v>0</v>
      </c>
      <c r="FX42" s="52">
        <v>0</v>
      </c>
      <c r="FY42" s="52">
        <v>0</v>
      </c>
      <c r="FZ42" s="52">
        <v>0</v>
      </c>
      <c r="GA42" s="52">
        <v>0</v>
      </c>
      <c r="GB42" s="52">
        <v>0</v>
      </c>
      <c r="GC42" s="52">
        <v>0</v>
      </c>
      <c r="GD42" s="52">
        <v>0</v>
      </c>
      <c r="GE42" s="52">
        <v>0</v>
      </c>
      <c r="GF42" s="52">
        <v>0</v>
      </c>
      <c r="GG42" s="52">
        <v>0</v>
      </c>
      <c r="GH42" s="52">
        <v>0</v>
      </c>
      <c r="GI42" s="52">
        <v>0</v>
      </c>
      <c r="GJ42" s="52">
        <v>0</v>
      </c>
      <c r="GK42" s="52">
        <v>0</v>
      </c>
      <c r="GL42" s="52">
        <v>0</v>
      </c>
      <c r="GM42" s="52">
        <v>0</v>
      </c>
      <c r="GN42" s="52">
        <v>0</v>
      </c>
      <c r="GO42" s="52">
        <v>0</v>
      </c>
      <c r="GP42" s="52">
        <v>0</v>
      </c>
      <c r="GQ42" s="52">
        <v>0</v>
      </c>
      <c r="GR42" s="52">
        <v>0</v>
      </c>
      <c r="GS42" s="52">
        <v>0</v>
      </c>
      <c r="GT42" s="52">
        <v>0</v>
      </c>
      <c r="GU42" s="52">
        <v>0</v>
      </c>
      <c r="GV42" s="52">
        <v>0</v>
      </c>
      <c r="GW42" s="52">
        <v>0</v>
      </c>
      <c r="GX42" s="52">
        <v>0</v>
      </c>
      <c r="GY42" s="52">
        <v>0</v>
      </c>
      <c r="GZ42" s="52">
        <v>0</v>
      </c>
      <c r="HA42" s="52">
        <v>0</v>
      </c>
      <c r="HB42" s="52">
        <v>0</v>
      </c>
      <c r="HC42" s="52">
        <v>0</v>
      </c>
      <c r="HD42" s="52">
        <v>0</v>
      </c>
      <c r="HE42" s="52">
        <v>0</v>
      </c>
      <c r="HF42" s="52">
        <v>0</v>
      </c>
      <c r="HG42" s="52">
        <v>0</v>
      </c>
      <c r="HH42" s="52">
        <v>0</v>
      </c>
      <c r="HI42" s="52">
        <v>0</v>
      </c>
      <c r="HJ42" s="52">
        <v>0</v>
      </c>
      <c r="HK42" s="52">
        <v>0</v>
      </c>
      <c r="HL42" s="52">
        <v>0</v>
      </c>
      <c r="HM42" s="52">
        <v>0</v>
      </c>
      <c r="HN42" s="52">
        <v>0</v>
      </c>
      <c r="HO42" s="52">
        <v>0</v>
      </c>
      <c r="HP42" s="52">
        <v>0</v>
      </c>
      <c r="HQ42" s="52">
        <v>0</v>
      </c>
      <c r="HR42" s="52">
        <v>0</v>
      </c>
      <c r="HS42" s="52">
        <v>0</v>
      </c>
      <c r="HT42" s="52">
        <v>0</v>
      </c>
      <c r="HU42" s="52">
        <v>0</v>
      </c>
      <c r="HV42" s="52">
        <v>0</v>
      </c>
      <c r="HW42" s="52">
        <v>3.0306496437915703E-5</v>
      </c>
      <c r="HX42" s="52">
        <v>0</v>
      </c>
      <c r="HY42" s="52">
        <v>0</v>
      </c>
      <c r="HZ42" s="52">
        <v>0</v>
      </c>
      <c r="IA42" s="52">
        <v>0</v>
      </c>
      <c r="IB42" s="52">
        <v>0</v>
      </c>
      <c r="IC42" s="52">
        <v>0</v>
      </c>
      <c r="ID42" s="52">
        <v>0</v>
      </c>
      <c r="IE42" s="52">
        <v>0</v>
      </c>
      <c r="IF42" s="52">
        <v>0</v>
      </c>
      <c r="IG42" s="52">
        <v>0</v>
      </c>
      <c r="IH42" s="52">
        <v>0</v>
      </c>
      <c r="II42" s="52">
        <v>0</v>
      </c>
      <c r="IJ42" s="52">
        <v>0</v>
      </c>
      <c r="IK42" s="52">
        <v>0</v>
      </c>
      <c r="IL42" s="52">
        <v>0</v>
      </c>
      <c r="IM42" s="52">
        <v>0</v>
      </c>
      <c r="IN42" s="52">
        <v>0</v>
      </c>
      <c r="IO42" s="52">
        <v>0</v>
      </c>
      <c r="IP42" s="52">
        <v>0</v>
      </c>
      <c r="IQ42" s="52">
        <v>0</v>
      </c>
      <c r="IR42" s="52">
        <v>0</v>
      </c>
      <c r="IS42" s="52">
        <v>0</v>
      </c>
      <c r="IT42" s="52">
        <v>0</v>
      </c>
      <c r="IU42" s="52">
        <v>0</v>
      </c>
      <c r="IV42" s="52">
        <v>0</v>
      </c>
      <c r="IW42" s="52">
        <v>0</v>
      </c>
      <c r="IX42" s="52">
        <v>0</v>
      </c>
      <c r="IY42" s="52">
        <v>0</v>
      </c>
      <c r="IZ42" s="52">
        <v>0</v>
      </c>
      <c r="JA42" s="52">
        <v>0</v>
      </c>
      <c r="JB42" s="52">
        <v>0</v>
      </c>
      <c r="JC42" s="52">
        <v>0</v>
      </c>
      <c r="JD42" s="52">
        <v>0</v>
      </c>
      <c r="JE42" s="52">
        <v>0</v>
      </c>
      <c r="JF42" s="52">
        <v>0</v>
      </c>
      <c r="JG42" s="52">
        <v>0</v>
      </c>
      <c r="JH42" s="52">
        <v>0</v>
      </c>
      <c r="JI42" s="52">
        <v>0</v>
      </c>
      <c r="JJ42" s="52">
        <v>0</v>
      </c>
      <c r="JK42" s="52">
        <v>0</v>
      </c>
      <c r="JL42" s="52">
        <v>0</v>
      </c>
      <c r="JM42" s="52">
        <v>0</v>
      </c>
      <c r="JN42" s="52">
        <v>7.4123369541850625E-6</v>
      </c>
      <c r="JO42" s="52">
        <v>0</v>
      </c>
      <c r="JP42" s="52">
        <v>0</v>
      </c>
      <c r="JQ42" s="52">
        <v>0</v>
      </c>
      <c r="JR42" s="52">
        <v>0</v>
      </c>
      <c r="JS42" s="52">
        <v>0</v>
      </c>
      <c r="JT42" s="52">
        <v>0</v>
      </c>
      <c r="JU42" s="52">
        <v>0</v>
      </c>
      <c r="JV42" s="52">
        <v>0</v>
      </c>
      <c r="JW42" s="52">
        <v>0</v>
      </c>
      <c r="JX42" s="52">
        <v>0</v>
      </c>
      <c r="JY42" s="52">
        <v>0</v>
      </c>
      <c r="JZ42" s="52">
        <v>0</v>
      </c>
      <c r="KA42" s="52">
        <v>0</v>
      </c>
      <c r="KB42" s="52">
        <v>0</v>
      </c>
      <c r="KC42" s="52">
        <v>0</v>
      </c>
      <c r="KD42" s="52">
        <v>0</v>
      </c>
      <c r="KE42" s="52">
        <v>0</v>
      </c>
      <c r="KF42" s="52">
        <v>0</v>
      </c>
      <c r="KG42" s="52">
        <v>0</v>
      </c>
      <c r="KH42" s="52">
        <v>0</v>
      </c>
      <c r="KI42" s="52">
        <v>0</v>
      </c>
      <c r="KJ42" s="52">
        <v>0</v>
      </c>
      <c r="KK42" s="52">
        <v>0</v>
      </c>
      <c r="KL42" s="52">
        <v>0</v>
      </c>
      <c r="KM42" s="52">
        <v>0</v>
      </c>
      <c r="KN42" s="52">
        <v>0</v>
      </c>
      <c r="KO42" s="52">
        <v>0</v>
      </c>
      <c r="KP42" s="52">
        <v>0</v>
      </c>
      <c r="KQ42" s="52">
        <v>0</v>
      </c>
      <c r="KR42" s="52">
        <v>0</v>
      </c>
      <c r="KS42" s="52">
        <v>0</v>
      </c>
      <c r="KT42" s="52">
        <v>0</v>
      </c>
      <c r="KU42" s="52">
        <v>0</v>
      </c>
      <c r="KV42" s="52">
        <v>0</v>
      </c>
      <c r="KW42" s="52">
        <v>0</v>
      </c>
      <c r="KX42" s="52">
        <v>0</v>
      </c>
      <c r="KY42" s="52">
        <v>0</v>
      </c>
      <c r="KZ42" s="52">
        <v>0</v>
      </c>
    </row>
    <row r="43" spans="1:312" x14ac:dyDescent="0.2">
      <c r="A43" s="89">
        <v>1.0408390000000001</v>
      </c>
      <c r="B43" s="41" t="s">
        <v>892</v>
      </c>
      <c r="C43" s="51" t="s">
        <v>56</v>
      </c>
      <c r="D43" s="52">
        <v>0</v>
      </c>
      <c r="E43" s="52">
        <v>0</v>
      </c>
      <c r="F43" s="52">
        <v>0</v>
      </c>
      <c r="G43" s="52">
        <v>0</v>
      </c>
      <c r="H43" s="52">
        <v>0</v>
      </c>
      <c r="I43" s="52">
        <v>0</v>
      </c>
      <c r="J43" s="52">
        <v>0</v>
      </c>
      <c r="K43" s="52">
        <v>0</v>
      </c>
      <c r="L43" s="52">
        <v>0</v>
      </c>
      <c r="M43" s="52">
        <v>0</v>
      </c>
      <c r="N43" s="52">
        <v>3.8113817071922573E-6</v>
      </c>
      <c r="O43" s="52">
        <v>0</v>
      </c>
      <c r="P43" s="52">
        <v>0</v>
      </c>
      <c r="Q43" s="52">
        <v>0</v>
      </c>
      <c r="R43" s="52">
        <v>0</v>
      </c>
      <c r="S43" s="52">
        <v>0</v>
      </c>
      <c r="T43" s="52">
        <v>0</v>
      </c>
      <c r="U43" s="52">
        <v>0</v>
      </c>
      <c r="V43" s="52">
        <v>9.1372059176307602E-3</v>
      </c>
      <c r="W43" s="52">
        <v>4.4171244139389451E-5</v>
      </c>
      <c r="X43" s="52">
        <v>0</v>
      </c>
      <c r="Y43" s="52">
        <v>3.9724973101654164E-4</v>
      </c>
      <c r="Z43" s="52">
        <v>3.8774582434246326E-4</v>
      </c>
      <c r="AA43" s="52">
        <v>7.4853629485512581E-5</v>
      </c>
      <c r="AB43" s="52">
        <v>8.1322073541496463E-4</v>
      </c>
      <c r="AC43" s="52">
        <v>6.1607344887895828E-6</v>
      </c>
      <c r="AD43" s="52">
        <v>3.98177539320541E-3</v>
      </c>
      <c r="AE43" s="52">
        <v>7.3813118164676155E-3</v>
      </c>
      <c r="AF43" s="52">
        <v>0</v>
      </c>
      <c r="AG43" s="52">
        <v>0</v>
      </c>
      <c r="AH43" s="52">
        <v>0</v>
      </c>
      <c r="AI43" s="52">
        <v>0</v>
      </c>
      <c r="AJ43" s="52">
        <v>0</v>
      </c>
      <c r="AK43" s="52">
        <v>0</v>
      </c>
      <c r="AL43" s="52">
        <v>1.2540538840406459E-4</v>
      </c>
      <c r="AM43" s="52">
        <v>6.6525140480079884E-5</v>
      </c>
      <c r="AN43" s="52">
        <v>0</v>
      </c>
      <c r="AO43" s="52">
        <v>0</v>
      </c>
      <c r="AP43" s="52">
        <v>0</v>
      </c>
      <c r="AQ43" s="52">
        <v>2.454485141304314E-5</v>
      </c>
      <c r="AR43" s="52">
        <v>6.3866088217857574E-6</v>
      </c>
      <c r="AS43" s="52">
        <v>1.2282239735444426E-5</v>
      </c>
      <c r="AT43" s="52">
        <v>1.9516653207872012E-4</v>
      </c>
      <c r="AU43" s="52">
        <v>0</v>
      </c>
      <c r="AV43" s="52">
        <v>6.6957080827982773E-6</v>
      </c>
      <c r="AW43" s="52">
        <v>0</v>
      </c>
      <c r="AX43" s="52">
        <v>0</v>
      </c>
      <c r="AY43" s="52">
        <v>4.7437599452073223E-3</v>
      </c>
      <c r="AZ43" s="52">
        <v>1.7121448170563964E-4</v>
      </c>
      <c r="BA43" s="52">
        <v>0</v>
      </c>
      <c r="BB43" s="52">
        <v>2.4754555860428255E-3</v>
      </c>
      <c r="BC43" s="52">
        <v>2.4732235688028613E-5</v>
      </c>
      <c r="BD43" s="52">
        <v>1.5821146813167659E-3</v>
      </c>
      <c r="BE43" s="52">
        <v>0</v>
      </c>
      <c r="BF43" s="52">
        <v>9.0053838466285826E-6</v>
      </c>
      <c r="BG43" s="52">
        <v>2.1216404274091219E-5</v>
      </c>
      <c r="BH43" s="52">
        <v>3.5800877567935695E-5</v>
      </c>
      <c r="BI43" s="52">
        <v>0</v>
      </c>
      <c r="BJ43" s="52">
        <v>0</v>
      </c>
      <c r="BK43" s="52">
        <v>0</v>
      </c>
      <c r="BL43" s="52">
        <v>0</v>
      </c>
      <c r="BM43" s="52">
        <v>0</v>
      </c>
      <c r="BN43" s="52">
        <v>0</v>
      </c>
      <c r="BO43" s="52">
        <v>3.4735478619234009E-4</v>
      </c>
      <c r="BP43" s="52">
        <v>0</v>
      </c>
      <c r="BQ43" s="52">
        <v>0</v>
      </c>
      <c r="BR43" s="52">
        <v>0</v>
      </c>
      <c r="BS43" s="52">
        <v>0</v>
      </c>
      <c r="BT43" s="52">
        <v>0</v>
      </c>
      <c r="BU43" s="52">
        <v>0</v>
      </c>
      <c r="BV43" s="52">
        <v>6.2218440423104338E-5</v>
      </c>
      <c r="BW43" s="52">
        <v>0</v>
      </c>
      <c r="BX43" s="52">
        <v>0</v>
      </c>
      <c r="BY43" s="52">
        <v>0</v>
      </c>
      <c r="BZ43" s="52">
        <v>0</v>
      </c>
      <c r="CA43" s="52">
        <v>0</v>
      </c>
      <c r="CB43" s="52">
        <v>0</v>
      </c>
      <c r="CC43" s="52">
        <v>0</v>
      </c>
      <c r="CD43" s="52">
        <v>0</v>
      </c>
      <c r="CE43" s="52">
        <v>1.3906160868869873E-5</v>
      </c>
      <c r="CF43" s="52">
        <v>0</v>
      </c>
      <c r="CG43" s="52">
        <v>2.8839384395283893E-3</v>
      </c>
      <c r="CH43" s="52">
        <v>1.5655770376627757E-3</v>
      </c>
      <c r="CI43" s="52">
        <v>4.0004888412406405E-3</v>
      </c>
      <c r="CJ43" s="52">
        <v>4.8450972821135691E-3</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0.53489733321368194</v>
      </c>
      <c r="DD43" s="52">
        <v>0.36134578401227657</v>
      </c>
      <c r="DE43" s="52">
        <v>0.48065454060396834</v>
      </c>
      <c r="DF43" s="52">
        <v>0.4899173629964213</v>
      </c>
      <c r="DG43" s="52">
        <v>0.45673223887553077</v>
      </c>
      <c r="DH43" s="52">
        <v>0.50801540554307434</v>
      </c>
      <c r="DI43" s="52">
        <v>0</v>
      </c>
      <c r="DJ43" s="52">
        <v>4.373932918763882E-5</v>
      </c>
      <c r="DK43" s="52">
        <v>0</v>
      </c>
      <c r="DL43" s="52">
        <v>0</v>
      </c>
      <c r="DM43" s="52">
        <v>2.532639515442309E-5</v>
      </c>
      <c r="DN43" s="52">
        <v>0</v>
      </c>
      <c r="DO43" s="52">
        <v>0</v>
      </c>
      <c r="DP43" s="52">
        <v>0</v>
      </c>
      <c r="DQ43" s="52">
        <v>0</v>
      </c>
      <c r="DR43" s="52">
        <v>0</v>
      </c>
      <c r="DS43" s="52">
        <v>1.4397756719022429E-5</v>
      </c>
      <c r="DT43" s="52">
        <v>0</v>
      </c>
      <c r="DU43" s="52">
        <v>0</v>
      </c>
      <c r="DV43" s="52">
        <v>0</v>
      </c>
      <c r="DW43" s="52">
        <v>0</v>
      </c>
      <c r="DX43" s="52">
        <v>1.2293379128180333E-4</v>
      </c>
      <c r="DY43" s="52">
        <v>0</v>
      </c>
      <c r="DZ43" s="52">
        <v>0</v>
      </c>
      <c r="EA43" s="52">
        <v>0</v>
      </c>
      <c r="EB43" s="52">
        <v>0</v>
      </c>
      <c r="EC43" s="52">
        <v>0</v>
      </c>
      <c r="ED43" s="52">
        <v>0</v>
      </c>
      <c r="EE43" s="52">
        <v>0</v>
      </c>
      <c r="EF43" s="52">
        <v>2.0590570536094302E-5</v>
      </c>
      <c r="EG43" s="52">
        <v>0</v>
      </c>
      <c r="EH43" s="52">
        <v>2.8018581655350002E-5</v>
      </c>
      <c r="EI43" s="52">
        <v>0</v>
      </c>
      <c r="EJ43" s="52">
        <v>0</v>
      </c>
      <c r="EK43" s="52">
        <v>0</v>
      </c>
      <c r="EL43" s="52">
        <v>0</v>
      </c>
      <c r="EM43" s="52">
        <v>0</v>
      </c>
      <c r="EN43" s="52">
        <v>0</v>
      </c>
      <c r="EO43" s="52">
        <v>0</v>
      </c>
      <c r="EP43" s="52">
        <v>0</v>
      </c>
      <c r="EQ43" s="52">
        <v>0</v>
      </c>
      <c r="ER43" s="52">
        <v>0</v>
      </c>
      <c r="ES43" s="52">
        <v>0</v>
      </c>
      <c r="ET43" s="52">
        <v>0</v>
      </c>
      <c r="EU43" s="52">
        <v>0</v>
      </c>
      <c r="EV43" s="52">
        <v>0</v>
      </c>
      <c r="EW43" s="52">
        <v>0</v>
      </c>
      <c r="EX43" s="52">
        <v>0</v>
      </c>
      <c r="EY43" s="52">
        <v>0</v>
      </c>
      <c r="EZ43" s="52">
        <v>0</v>
      </c>
      <c r="FA43" s="52">
        <v>0</v>
      </c>
      <c r="FB43" s="52">
        <v>0</v>
      </c>
      <c r="FC43" s="52">
        <v>0</v>
      </c>
      <c r="FD43" s="52">
        <v>0</v>
      </c>
      <c r="FE43" s="52">
        <v>0</v>
      </c>
      <c r="FF43" s="52">
        <v>0</v>
      </c>
      <c r="FG43" s="52">
        <v>0</v>
      </c>
      <c r="FH43" s="52">
        <v>8.9546395407539853E-5</v>
      </c>
      <c r="FI43" s="52">
        <v>0</v>
      </c>
      <c r="FJ43" s="52">
        <v>0</v>
      </c>
      <c r="FK43" s="52">
        <v>0</v>
      </c>
      <c r="FL43" s="52">
        <v>0</v>
      </c>
      <c r="FM43" s="52">
        <v>0</v>
      </c>
      <c r="FN43" s="52">
        <v>0</v>
      </c>
      <c r="FO43" s="52">
        <v>0</v>
      </c>
      <c r="FP43" s="52">
        <v>0</v>
      </c>
      <c r="FQ43" s="52">
        <v>0</v>
      </c>
      <c r="FR43" s="52">
        <v>0</v>
      </c>
      <c r="FS43" s="52">
        <v>0</v>
      </c>
      <c r="FT43" s="52">
        <v>0</v>
      </c>
      <c r="FU43" s="52">
        <v>0</v>
      </c>
      <c r="FV43" s="52">
        <v>4.5509060628039536E-4</v>
      </c>
      <c r="FW43" s="52">
        <v>0</v>
      </c>
      <c r="FX43" s="52">
        <v>0</v>
      </c>
      <c r="FY43" s="52">
        <v>0</v>
      </c>
      <c r="FZ43" s="52">
        <v>0</v>
      </c>
      <c r="GA43" s="52">
        <v>0</v>
      </c>
      <c r="GB43" s="52">
        <v>0</v>
      </c>
      <c r="GC43" s="52">
        <v>0</v>
      </c>
      <c r="GD43" s="52">
        <v>0</v>
      </c>
      <c r="GE43" s="52">
        <v>0</v>
      </c>
      <c r="GF43" s="52">
        <v>0</v>
      </c>
      <c r="GG43" s="52">
        <v>7.7371266216829553E-4</v>
      </c>
      <c r="GH43" s="52">
        <v>1.7662352416789894E-5</v>
      </c>
      <c r="GI43" s="52">
        <v>2.5437808976394555E-4</v>
      </c>
      <c r="GJ43" s="52">
        <v>8.970262044055837E-4</v>
      </c>
      <c r="GK43" s="52">
        <v>4.1796171041619598E-4</v>
      </c>
      <c r="GL43" s="52">
        <v>3.0262537419334991E-4</v>
      </c>
      <c r="GM43" s="52">
        <v>9.2381240588582808E-4</v>
      </c>
      <c r="GN43" s="52">
        <v>0</v>
      </c>
      <c r="GO43" s="52">
        <v>0</v>
      </c>
      <c r="GP43" s="52">
        <v>0</v>
      </c>
      <c r="GQ43" s="52">
        <v>0</v>
      </c>
      <c r="GR43" s="52">
        <v>0</v>
      </c>
      <c r="GS43" s="52">
        <v>0</v>
      </c>
      <c r="GT43" s="52">
        <v>0</v>
      </c>
      <c r="GU43" s="52">
        <v>0</v>
      </c>
      <c r="GV43" s="52">
        <v>0</v>
      </c>
      <c r="GW43" s="52">
        <v>0</v>
      </c>
      <c r="GX43" s="52">
        <v>0</v>
      </c>
      <c r="GY43" s="52">
        <v>0</v>
      </c>
      <c r="GZ43" s="52">
        <v>0</v>
      </c>
      <c r="HA43" s="52">
        <v>0</v>
      </c>
      <c r="HB43" s="52">
        <v>0</v>
      </c>
      <c r="HC43" s="52">
        <v>0</v>
      </c>
      <c r="HD43" s="52">
        <v>0</v>
      </c>
      <c r="HE43" s="52">
        <v>4.8563796476954854E-5</v>
      </c>
      <c r="HF43" s="52">
        <v>0</v>
      </c>
      <c r="HG43" s="52">
        <v>0</v>
      </c>
      <c r="HH43" s="52">
        <v>0</v>
      </c>
      <c r="HI43" s="52">
        <v>0</v>
      </c>
      <c r="HJ43" s="52">
        <v>0</v>
      </c>
      <c r="HK43" s="52">
        <v>0</v>
      </c>
      <c r="HL43" s="52">
        <v>0</v>
      </c>
      <c r="HM43" s="52">
        <v>0</v>
      </c>
      <c r="HN43" s="52">
        <v>0</v>
      </c>
      <c r="HO43" s="52">
        <v>0</v>
      </c>
      <c r="HP43" s="52">
        <v>0</v>
      </c>
      <c r="HQ43" s="52">
        <v>0</v>
      </c>
      <c r="HR43" s="52">
        <v>0</v>
      </c>
      <c r="HS43" s="52">
        <v>0</v>
      </c>
      <c r="HT43" s="52">
        <v>0</v>
      </c>
      <c r="HU43" s="52">
        <v>0</v>
      </c>
      <c r="HV43" s="52">
        <v>0</v>
      </c>
      <c r="HW43" s="52">
        <v>0</v>
      </c>
      <c r="HX43" s="52">
        <v>1.1533044962956653E-2</v>
      </c>
      <c r="HY43" s="52">
        <v>0</v>
      </c>
      <c r="HZ43" s="52">
        <v>0</v>
      </c>
      <c r="IA43" s="52">
        <v>0</v>
      </c>
      <c r="IB43" s="52">
        <v>0</v>
      </c>
      <c r="IC43" s="52">
        <v>0</v>
      </c>
      <c r="ID43" s="52">
        <v>0</v>
      </c>
      <c r="IE43" s="52">
        <v>0</v>
      </c>
      <c r="IF43" s="52">
        <v>0</v>
      </c>
      <c r="IG43" s="52">
        <v>0</v>
      </c>
      <c r="IH43" s="52">
        <v>0</v>
      </c>
      <c r="II43" s="52">
        <v>2.8437538273727017E-4</v>
      </c>
      <c r="IJ43" s="52">
        <v>0</v>
      </c>
      <c r="IK43" s="52">
        <v>0</v>
      </c>
      <c r="IL43" s="52">
        <v>0</v>
      </c>
      <c r="IM43" s="52">
        <v>0</v>
      </c>
      <c r="IN43" s="52">
        <v>0</v>
      </c>
      <c r="IO43" s="52">
        <v>0</v>
      </c>
      <c r="IP43" s="52">
        <v>0</v>
      </c>
      <c r="IQ43" s="52">
        <v>0</v>
      </c>
      <c r="IR43" s="52">
        <v>0</v>
      </c>
      <c r="IS43" s="52">
        <v>0</v>
      </c>
      <c r="IT43" s="52">
        <v>0</v>
      </c>
      <c r="IU43" s="52">
        <v>0</v>
      </c>
      <c r="IV43" s="52">
        <v>0</v>
      </c>
      <c r="IW43" s="52">
        <v>0</v>
      </c>
      <c r="IX43" s="52">
        <v>0</v>
      </c>
      <c r="IY43" s="52">
        <v>0</v>
      </c>
      <c r="IZ43" s="52">
        <v>0</v>
      </c>
      <c r="JA43" s="52">
        <v>0</v>
      </c>
      <c r="JB43" s="52">
        <v>5.9089183631139919E-5</v>
      </c>
      <c r="JC43" s="52">
        <v>0</v>
      </c>
      <c r="JD43" s="52">
        <v>0</v>
      </c>
      <c r="JE43" s="52">
        <v>0</v>
      </c>
      <c r="JF43" s="52">
        <v>0</v>
      </c>
      <c r="JG43" s="52">
        <v>0</v>
      </c>
      <c r="JH43" s="52">
        <v>0</v>
      </c>
      <c r="JI43" s="52">
        <v>2.4987784653829883E-5</v>
      </c>
      <c r="JJ43" s="52">
        <v>0</v>
      </c>
      <c r="JK43" s="52">
        <v>0</v>
      </c>
      <c r="JL43" s="52">
        <v>3.6925118865867693E-5</v>
      </c>
      <c r="JM43" s="52">
        <v>2.2209614746432938E-5</v>
      </c>
      <c r="JN43" s="52">
        <v>0</v>
      </c>
      <c r="JO43" s="52">
        <v>0</v>
      </c>
      <c r="JP43" s="52">
        <v>0</v>
      </c>
      <c r="JQ43" s="52">
        <v>1.1597430650450377E-5</v>
      </c>
      <c r="JR43" s="52">
        <v>0</v>
      </c>
      <c r="JS43" s="52">
        <v>0</v>
      </c>
      <c r="JT43" s="52">
        <v>0</v>
      </c>
      <c r="JU43" s="52">
        <v>0</v>
      </c>
      <c r="JV43" s="52">
        <v>0</v>
      </c>
      <c r="JW43" s="52">
        <v>0</v>
      </c>
      <c r="JX43" s="52">
        <v>4.5479510866151688E-6</v>
      </c>
      <c r="JY43" s="52">
        <v>0</v>
      </c>
      <c r="JZ43" s="52">
        <v>5.8071239627668208E-6</v>
      </c>
      <c r="KA43" s="52">
        <v>0</v>
      </c>
      <c r="KB43" s="52">
        <v>0</v>
      </c>
      <c r="KC43" s="52">
        <v>1.8722964788225549E-5</v>
      </c>
      <c r="KD43" s="52">
        <v>1.9028154295702935E-5</v>
      </c>
      <c r="KE43" s="52">
        <v>0</v>
      </c>
      <c r="KF43" s="52">
        <v>3.5425753749052547E-5</v>
      </c>
      <c r="KG43" s="52">
        <v>0</v>
      </c>
      <c r="KH43" s="52">
        <v>0</v>
      </c>
      <c r="KI43" s="52">
        <v>0</v>
      </c>
      <c r="KJ43" s="52">
        <v>0</v>
      </c>
      <c r="KK43" s="52">
        <v>0</v>
      </c>
      <c r="KL43" s="52">
        <v>2.8357781352023592E-5</v>
      </c>
      <c r="KM43" s="52">
        <v>2.5169998553597572E-5</v>
      </c>
      <c r="KN43" s="52">
        <v>0</v>
      </c>
      <c r="KO43" s="52">
        <v>4.4300461875892231E-6</v>
      </c>
      <c r="KP43" s="52">
        <v>1.079204690321215E-4</v>
      </c>
      <c r="KQ43" s="52">
        <v>0</v>
      </c>
      <c r="KR43" s="52">
        <v>0</v>
      </c>
      <c r="KS43" s="52">
        <v>0</v>
      </c>
      <c r="KT43" s="52">
        <v>2.0156110429194663E-5</v>
      </c>
      <c r="KU43" s="52">
        <v>0</v>
      </c>
      <c r="KV43" s="52">
        <v>0</v>
      </c>
      <c r="KW43" s="52">
        <v>0</v>
      </c>
      <c r="KX43" s="52">
        <v>0</v>
      </c>
      <c r="KY43" s="52">
        <v>2.0335068398304423E-5</v>
      </c>
      <c r="KZ43" s="52">
        <v>1.3333857599478902E-5</v>
      </c>
    </row>
    <row r="44" spans="1:312" x14ac:dyDescent="0.2">
      <c r="A44" s="89">
        <v>1.1938569999999999</v>
      </c>
      <c r="B44" s="41" t="s">
        <v>891</v>
      </c>
      <c r="C44" s="51" t="s">
        <v>102</v>
      </c>
      <c r="D44" s="52">
        <v>3.4039258524418596E-3</v>
      </c>
      <c r="E44" s="52">
        <v>7.6644584559153292E-4</v>
      </c>
      <c r="F44" s="52">
        <v>1.4596281797970344E-3</v>
      </c>
      <c r="G44" s="52">
        <v>6.794797257843987E-4</v>
      </c>
      <c r="H44" s="52">
        <v>4.3698032916395408E-4</v>
      </c>
      <c r="I44" s="52">
        <v>0</v>
      </c>
      <c r="J44" s="52">
        <v>0</v>
      </c>
      <c r="K44" s="52">
        <v>0</v>
      </c>
      <c r="L44" s="52">
        <v>0</v>
      </c>
      <c r="M44" s="52">
        <v>1.9972263663782554E-3</v>
      </c>
      <c r="N44" s="52">
        <v>3.521387769983244E-4</v>
      </c>
      <c r="O44" s="52">
        <v>8.0303282668290753E-4</v>
      </c>
      <c r="P44" s="52">
        <v>4.5980759316694543E-3</v>
      </c>
      <c r="Q44" s="52">
        <v>2.0163960182731488E-3</v>
      </c>
      <c r="R44" s="52">
        <v>2.2102647150883367E-5</v>
      </c>
      <c r="S44" s="52">
        <v>0</v>
      </c>
      <c r="T44" s="52">
        <v>0</v>
      </c>
      <c r="U44" s="52">
        <v>1.865682569387801E-3</v>
      </c>
      <c r="V44" s="52">
        <v>5.4875643327099129E-3</v>
      </c>
      <c r="W44" s="52">
        <v>0</v>
      </c>
      <c r="X44" s="52">
        <v>9.9861226881886225E-6</v>
      </c>
      <c r="Y44" s="52">
        <v>3.2038743305341576E-3</v>
      </c>
      <c r="Z44" s="52">
        <v>1.6982625145387736E-3</v>
      </c>
      <c r="AA44" s="52">
        <v>6.8521466089398739E-4</v>
      </c>
      <c r="AB44" s="52">
        <v>1.9691959832585839E-3</v>
      </c>
      <c r="AC44" s="52">
        <v>1.1120925403155914E-3</v>
      </c>
      <c r="AD44" s="52">
        <v>2.5592131895102233E-3</v>
      </c>
      <c r="AE44" s="52">
        <v>5.6577069522623022E-3</v>
      </c>
      <c r="AF44" s="52">
        <v>1.8643343589428468E-2</v>
      </c>
      <c r="AG44" s="52">
        <v>3.5165330123756215E-2</v>
      </c>
      <c r="AH44" s="52">
        <v>2.6752170913177949E-2</v>
      </c>
      <c r="AI44" s="52">
        <v>1.2342079188849541E-2</v>
      </c>
      <c r="AJ44" s="52">
        <v>2.5335759791153167E-2</v>
      </c>
      <c r="AK44" s="52">
        <v>2.3792600398312762E-2</v>
      </c>
      <c r="AL44" s="52">
        <v>1.1070646944360127E-2</v>
      </c>
      <c r="AM44" s="52">
        <v>7.2983213552074138E-3</v>
      </c>
      <c r="AN44" s="52">
        <v>7.157136035021229E-2</v>
      </c>
      <c r="AO44" s="52">
        <v>2.1274663373710357E-2</v>
      </c>
      <c r="AP44" s="52">
        <v>1.0128259269656787E-2</v>
      </c>
      <c r="AQ44" s="52">
        <v>1.9333273373287406E-5</v>
      </c>
      <c r="AR44" s="52">
        <v>5.8488843550848621E-3</v>
      </c>
      <c r="AS44" s="52">
        <v>3.9940776677627647E-3</v>
      </c>
      <c r="AT44" s="52">
        <v>4.5373360408919256E-3</v>
      </c>
      <c r="AU44" s="52">
        <v>3.3492386805806158E-3</v>
      </c>
      <c r="AV44" s="52">
        <v>1.9351154334960588E-3</v>
      </c>
      <c r="AW44" s="52">
        <v>0</v>
      </c>
      <c r="AX44" s="52">
        <v>0</v>
      </c>
      <c r="AY44" s="52">
        <v>0</v>
      </c>
      <c r="AZ44" s="52">
        <v>2.3909577903176746E-3</v>
      </c>
      <c r="BA44" s="52">
        <v>0</v>
      </c>
      <c r="BB44" s="52">
        <v>3.4720187155309027E-3</v>
      </c>
      <c r="BC44" s="52">
        <v>5.8138659327909873E-3</v>
      </c>
      <c r="BD44" s="52">
        <v>5.4272759515516644E-3</v>
      </c>
      <c r="BE44" s="52">
        <v>1.4840264292858064E-3</v>
      </c>
      <c r="BF44" s="52">
        <v>6.9120045977101837E-3</v>
      </c>
      <c r="BG44" s="52">
        <v>2.5649890979019441E-3</v>
      </c>
      <c r="BH44" s="52">
        <v>1.986811503562854E-2</v>
      </c>
      <c r="BI44" s="52">
        <v>2.1595878006481196E-3</v>
      </c>
      <c r="BJ44" s="52">
        <v>2.455713199256384E-3</v>
      </c>
      <c r="BK44" s="52">
        <v>3.065695922797975E-3</v>
      </c>
      <c r="BL44" s="52">
        <v>2.3290168771820294E-3</v>
      </c>
      <c r="BM44" s="52">
        <v>8.299052030448441E-4</v>
      </c>
      <c r="BN44" s="52">
        <v>2.584023917562826E-3</v>
      </c>
      <c r="BO44" s="52">
        <v>0</v>
      </c>
      <c r="BP44" s="52">
        <v>5.3620933722807137E-4</v>
      </c>
      <c r="BQ44" s="52">
        <v>0</v>
      </c>
      <c r="BR44" s="52">
        <v>1.6629972721859895E-3</v>
      </c>
      <c r="BS44" s="52">
        <v>2.6776696307971042E-5</v>
      </c>
      <c r="BT44" s="52">
        <v>2.5504041755234905E-5</v>
      </c>
      <c r="BU44" s="52">
        <v>5.7389316290328723E-4</v>
      </c>
      <c r="BV44" s="52">
        <v>0</v>
      </c>
      <c r="BW44" s="52">
        <v>0</v>
      </c>
      <c r="BX44" s="52">
        <v>0</v>
      </c>
      <c r="BY44" s="52">
        <v>0</v>
      </c>
      <c r="BZ44" s="52">
        <v>5.7496052502517131E-5</v>
      </c>
      <c r="CA44" s="52">
        <v>0</v>
      </c>
      <c r="CB44" s="52">
        <v>0</v>
      </c>
      <c r="CC44" s="52">
        <v>0</v>
      </c>
      <c r="CD44" s="52">
        <v>7.9033949455344348E-4</v>
      </c>
      <c r="CE44" s="52">
        <v>3.4747030903870368E-3</v>
      </c>
      <c r="CF44" s="52">
        <v>1.4072420079435927E-2</v>
      </c>
      <c r="CG44" s="52">
        <v>2.6750249542207526E-3</v>
      </c>
      <c r="CH44" s="52">
        <v>5.6153382653194167E-3</v>
      </c>
      <c r="CI44" s="52">
        <v>1.3515970051035987E-3</v>
      </c>
      <c r="CJ44" s="52">
        <v>2.5783652150647056E-3</v>
      </c>
      <c r="CK44" s="52">
        <v>3.4130375796192092E-3</v>
      </c>
      <c r="CL44" s="52">
        <v>1.4454373105350492E-2</v>
      </c>
      <c r="CM44" s="52">
        <v>6.3889912762862518E-3</v>
      </c>
      <c r="CN44" s="52">
        <v>1.2033214449948334E-2</v>
      </c>
      <c r="CO44" s="52">
        <v>6.3761020315165687E-3</v>
      </c>
      <c r="CP44" s="52">
        <v>1.2718725310697622E-2</v>
      </c>
      <c r="CQ44" s="52">
        <v>1.1004182534036325E-2</v>
      </c>
      <c r="CR44" s="52">
        <v>6.8673947023219282E-5</v>
      </c>
      <c r="CS44" s="52">
        <v>2.0746997062378331E-2</v>
      </c>
      <c r="CT44" s="52">
        <v>2.4479047095520491E-2</v>
      </c>
      <c r="CU44" s="52">
        <v>1.7998879354157928E-2</v>
      </c>
      <c r="CV44" s="52">
        <v>8.6636079333861951E-5</v>
      </c>
      <c r="CW44" s="52">
        <v>3.0597489128453867E-3</v>
      </c>
      <c r="CX44" s="52">
        <v>4.185211459574692E-3</v>
      </c>
      <c r="CY44" s="52">
        <v>3.4690020085065406E-3</v>
      </c>
      <c r="CZ44" s="52">
        <v>1.1054181462558019E-2</v>
      </c>
      <c r="DA44" s="52">
        <v>3.0216009038962813E-3</v>
      </c>
      <c r="DB44" s="52">
        <v>6.093495081524283E-3</v>
      </c>
      <c r="DC44" s="52">
        <v>4.7248522893140925E-3</v>
      </c>
      <c r="DD44" s="52">
        <v>6.8072877875503734E-3</v>
      </c>
      <c r="DE44" s="52">
        <v>1.6939098702289235E-4</v>
      </c>
      <c r="DF44" s="52">
        <v>6.5819583858027107E-4</v>
      </c>
      <c r="DG44" s="52">
        <v>4.1072704023862039E-3</v>
      </c>
      <c r="DH44" s="52">
        <v>1.9925344293883578E-2</v>
      </c>
      <c r="DI44" s="52">
        <v>8.4984175426928085E-3</v>
      </c>
      <c r="DJ44" s="52">
        <v>1.4579800858591681E-2</v>
      </c>
      <c r="DK44" s="52">
        <v>4.8100338177150363E-3</v>
      </c>
      <c r="DL44" s="52">
        <v>2.2452326241564546E-3</v>
      </c>
      <c r="DM44" s="52">
        <v>1.1217720078139869E-3</v>
      </c>
      <c r="DN44" s="52">
        <v>1.23898651237438E-2</v>
      </c>
      <c r="DO44" s="52">
        <v>2.0386075480463167E-3</v>
      </c>
      <c r="DP44" s="52">
        <v>8.2568191821516849E-4</v>
      </c>
      <c r="DQ44" s="52">
        <v>1.9171481047258153E-2</v>
      </c>
      <c r="DR44" s="52">
        <v>1.5689930605556055E-3</v>
      </c>
      <c r="DS44" s="52">
        <v>6.3317866835377289E-3</v>
      </c>
      <c r="DT44" s="52">
        <v>0</v>
      </c>
      <c r="DU44" s="52">
        <v>7.8589240014725545E-3</v>
      </c>
      <c r="DV44" s="52">
        <v>3.3832278514630984E-2</v>
      </c>
      <c r="DW44" s="52">
        <v>8.462274779168423E-3</v>
      </c>
      <c r="DX44" s="52">
        <v>6.4733215154548019E-3</v>
      </c>
      <c r="DY44" s="52">
        <v>2.6773555981641193E-2</v>
      </c>
      <c r="DZ44" s="52">
        <v>1.3359605887330723E-2</v>
      </c>
      <c r="EA44" s="52">
        <v>1.3854827902945269E-2</v>
      </c>
      <c r="EB44" s="52">
        <v>2.4107179500090184E-2</v>
      </c>
      <c r="EC44" s="52">
        <v>1.3030145206615064E-2</v>
      </c>
      <c r="ED44" s="52">
        <v>2.0827639472263317E-2</v>
      </c>
      <c r="EE44" s="52">
        <v>2.0191791364551761E-2</v>
      </c>
      <c r="EF44" s="52">
        <v>2.0190918844493116E-2</v>
      </c>
      <c r="EG44" s="52">
        <v>1.7838351671188749E-2</v>
      </c>
      <c r="EH44" s="52">
        <v>2.4285734762648427E-2</v>
      </c>
      <c r="EI44" s="52">
        <v>1.5068015369175377E-2</v>
      </c>
      <c r="EJ44" s="52">
        <v>1.5877504383782645E-2</v>
      </c>
      <c r="EK44" s="52">
        <v>1.4760882398586065E-2</v>
      </c>
      <c r="EL44" s="52">
        <v>0</v>
      </c>
      <c r="EM44" s="52">
        <v>0</v>
      </c>
      <c r="EN44" s="52">
        <v>0</v>
      </c>
      <c r="EO44" s="52">
        <v>0</v>
      </c>
      <c r="EP44" s="52">
        <v>0</v>
      </c>
      <c r="EQ44" s="52">
        <v>0</v>
      </c>
      <c r="ER44" s="52">
        <v>0</v>
      </c>
      <c r="ES44" s="52">
        <v>0</v>
      </c>
      <c r="ET44" s="52">
        <v>0</v>
      </c>
      <c r="EU44" s="52">
        <v>0</v>
      </c>
      <c r="EV44" s="52">
        <v>0</v>
      </c>
      <c r="EW44" s="52">
        <v>0</v>
      </c>
      <c r="EX44" s="52">
        <v>0</v>
      </c>
      <c r="EY44" s="52">
        <v>0</v>
      </c>
      <c r="EZ44" s="52">
        <v>0</v>
      </c>
      <c r="FA44" s="52">
        <v>0</v>
      </c>
      <c r="FB44" s="52">
        <v>0</v>
      </c>
      <c r="FC44" s="52">
        <v>3.3488791073599846E-4</v>
      </c>
      <c r="FD44" s="52">
        <v>0</v>
      </c>
      <c r="FE44" s="52">
        <v>0</v>
      </c>
      <c r="FF44" s="52">
        <v>0</v>
      </c>
      <c r="FG44" s="52">
        <v>0</v>
      </c>
      <c r="FH44" s="52">
        <v>0</v>
      </c>
      <c r="FI44" s="52">
        <v>0</v>
      </c>
      <c r="FJ44" s="52">
        <v>1.0428145539997467E-3</v>
      </c>
      <c r="FK44" s="52">
        <v>0</v>
      </c>
      <c r="FL44" s="52">
        <v>1.2533409473380869E-4</v>
      </c>
      <c r="FM44" s="52">
        <v>8.1015053095775617E-3</v>
      </c>
      <c r="FN44" s="52">
        <v>7.3978505937951109E-5</v>
      </c>
      <c r="FO44" s="52">
        <v>0</v>
      </c>
      <c r="FP44" s="52">
        <v>7.8649023271611362E-5</v>
      </c>
      <c r="FQ44" s="52">
        <v>6.668899268008322E-3</v>
      </c>
      <c r="FR44" s="52">
        <v>1.2644854436189671E-4</v>
      </c>
      <c r="FS44" s="52">
        <v>1.8555979196960444E-4</v>
      </c>
      <c r="FT44" s="52">
        <v>1.7200805832403543E-4</v>
      </c>
      <c r="FU44" s="52">
        <v>1.287410646875056E-3</v>
      </c>
      <c r="FV44" s="52">
        <v>8.197390925085144E-4</v>
      </c>
      <c r="FW44" s="52">
        <v>1.6955414142375985E-3</v>
      </c>
      <c r="FX44" s="52">
        <v>3.7631666395060905E-3</v>
      </c>
      <c r="FY44" s="52">
        <v>1.8083310778927583E-3</v>
      </c>
      <c r="FZ44" s="52">
        <v>9.4460478879328791E-3</v>
      </c>
      <c r="GA44" s="52">
        <v>0</v>
      </c>
      <c r="GB44" s="52">
        <v>0</v>
      </c>
      <c r="GC44" s="52">
        <v>0</v>
      </c>
      <c r="GD44" s="52">
        <v>0</v>
      </c>
      <c r="GE44" s="52">
        <v>0</v>
      </c>
      <c r="GF44" s="52">
        <v>0</v>
      </c>
      <c r="GG44" s="52">
        <v>1.1339499765965636E-2</v>
      </c>
      <c r="GH44" s="52">
        <v>1.1741752118525276E-2</v>
      </c>
      <c r="GI44" s="52">
        <v>1.6885923465451255E-2</v>
      </c>
      <c r="GJ44" s="52">
        <v>3.9127639884046998E-3</v>
      </c>
      <c r="GK44" s="52">
        <v>8.096855603898211E-3</v>
      </c>
      <c r="GL44" s="52">
        <v>6.8983825347483296E-3</v>
      </c>
      <c r="GM44" s="52">
        <v>3.8301124962091312E-3</v>
      </c>
      <c r="GN44" s="52">
        <v>3.0006077700365269E-3</v>
      </c>
      <c r="GO44" s="52">
        <v>0</v>
      </c>
      <c r="GP44" s="52">
        <v>1.337079671185013E-4</v>
      </c>
      <c r="GQ44" s="52">
        <v>2.0908721233001885E-4</v>
      </c>
      <c r="GR44" s="52">
        <v>1.9028913794088742E-5</v>
      </c>
      <c r="GS44" s="52">
        <v>0</v>
      </c>
      <c r="GT44" s="52">
        <v>2.174262284712306E-4</v>
      </c>
      <c r="GU44" s="52">
        <v>0</v>
      </c>
      <c r="GV44" s="52">
        <v>0</v>
      </c>
      <c r="GW44" s="52">
        <v>1.1837389817253914E-4</v>
      </c>
      <c r="GX44" s="52">
        <v>6.8353467098777989E-3</v>
      </c>
      <c r="GY44" s="52">
        <v>1.8963455264206593E-3</v>
      </c>
      <c r="GZ44" s="52">
        <v>1.9933762259054105E-2</v>
      </c>
      <c r="HA44" s="52">
        <v>2.5049568506243784E-2</v>
      </c>
      <c r="HB44" s="52">
        <v>2.5492527603613514E-2</v>
      </c>
      <c r="HC44" s="52">
        <v>1.0573876740753246E-2</v>
      </c>
      <c r="HD44" s="52">
        <v>2.0610659289744874E-2</v>
      </c>
      <c r="HE44" s="52">
        <v>5.575208590205593E-2</v>
      </c>
      <c r="HF44" s="52">
        <v>2.6211349861373686E-2</v>
      </c>
      <c r="HG44" s="52">
        <v>2.4179554440628703E-2</v>
      </c>
      <c r="HH44" s="52">
        <v>3.4144292065702068E-2</v>
      </c>
      <c r="HI44" s="52">
        <v>2.5033041803398565E-2</v>
      </c>
      <c r="HJ44" s="52">
        <v>1.0259247648979399E-2</v>
      </c>
      <c r="HK44" s="52">
        <v>0</v>
      </c>
      <c r="HL44" s="52">
        <v>0</v>
      </c>
      <c r="HM44" s="52">
        <v>0</v>
      </c>
      <c r="HN44" s="52">
        <v>0</v>
      </c>
      <c r="HO44" s="52">
        <v>0</v>
      </c>
      <c r="HP44" s="52">
        <v>1.4409138282710121E-2</v>
      </c>
      <c r="HQ44" s="52">
        <v>6.2356221008329042E-3</v>
      </c>
      <c r="HR44" s="52">
        <v>3.8476214584628418E-3</v>
      </c>
      <c r="HS44" s="52">
        <v>2.3194137992594299E-2</v>
      </c>
      <c r="HT44" s="52">
        <v>1.4957258473559106E-2</v>
      </c>
      <c r="HU44" s="52">
        <v>1.0613067969491807E-2</v>
      </c>
      <c r="HV44" s="52">
        <v>7.5894578427639411E-3</v>
      </c>
      <c r="HW44" s="52">
        <v>0</v>
      </c>
      <c r="HX44" s="52">
        <v>2.8024404827118364E-3</v>
      </c>
      <c r="HY44" s="52">
        <v>0</v>
      </c>
      <c r="HZ44" s="52">
        <v>0</v>
      </c>
      <c r="IA44" s="52">
        <v>0</v>
      </c>
      <c r="IB44" s="52">
        <v>3.7067233308999172E-3</v>
      </c>
      <c r="IC44" s="52">
        <v>3.1535854965872245E-2</v>
      </c>
      <c r="ID44" s="52">
        <v>1.053510099252712E-2</v>
      </c>
      <c r="IE44" s="52">
        <v>7.1847191896855823E-3</v>
      </c>
      <c r="IF44" s="52">
        <v>8.4146982396231512E-3</v>
      </c>
      <c r="IG44" s="52">
        <v>5.1276279523226106E-3</v>
      </c>
      <c r="IH44" s="52">
        <v>6.0337119468654382E-3</v>
      </c>
      <c r="II44" s="52">
        <v>1.885666640043557E-3</v>
      </c>
      <c r="IJ44" s="52">
        <v>0</v>
      </c>
      <c r="IK44" s="52">
        <v>8.2846391194516003E-6</v>
      </c>
      <c r="IL44" s="52">
        <v>0</v>
      </c>
      <c r="IM44" s="52">
        <v>0</v>
      </c>
      <c r="IN44" s="52">
        <v>6.5749523816519603E-4</v>
      </c>
      <c r="IO44" s="52">
        <v>0</v>
      </c>
      <c r="IP44" s="52">
        <v>0</v>
      </c>
      <c r="IQ44" s="52">
        <v>0</v>
      </c>
      <c r="IR44" s="52">
        <v>1.4831196794007443E-4</v>
      </c>
      <c r="IS44" s="52">
        <v>6.3040185911512469E-5</v>
      </c>
      <c r="IT44" s="52">
        <v>0</v>
      </c>
      <c r="IU44" s="52">
        <v>0</v>
      </c>
      <c r="IV44" s="52">
        <v>9.9456054772272432E-6</v>
      </c>
      <c r="IW44" s="52">
        <v>0</v>
      </c>
      <c r="IX44" s="52">
        <v>0</v>
      </c>
      <c r="IY44" s="52">
        <v>7.569990808260189E-4</v>
      </c>
      <c r="IZ44" s="52">
        <v>1.0168993720566146E-3</v>
      </c>
      <c r="JA44" s="52">
        <v>4.3926326203201524E-4</v>
      </c>
      <c r="JB44" s="52">
        <v>1.5106783623914264E-3</v>
      </c>
      <c r="JC44" s="52">
        <v>7.2543220544618063E-5</v>
      </c>
      <c r="JD44" s="52">
        <v>2.8053495895324068E-3</v>
      </c>
      <c r="JE44" s="52">
        <v>1.2654057107138268E-3</v>
      </c>
      <c r="JF44" s="52">
        <v>1.4585046580308219E-3</v>
      </c>
      <c r="JG44" s="52">
        <v>3.7596552653658904E-4</v>
      </c>
      <c r="JH44" s="52">
        <v>1.3307871933615893E-3</v>
      </c>
      <c r="JI44" s="52">
        <v>4.4284561563283999E-4</v>
      </c>
      <c r="JJ44" s="52">
        <v>1.476865318746726E-4</v>
      </c>
      <c r="JK44" s="52">
        <v>1.2109968874506206E-3</v>
      </c>
      <c r="JL44" s="52">
        <v>2.7129378733616803E-4</v>
      </c>
      <c r="JM44" s="52">
        <v>0</v>
      </c>
      <c r="JN44" s="52">
        <v>2.8258492433406454E-3</v>
      </c>
      <c r="JO44" s="52">
        <v>3.59089848761665E-4</v>
      </c>
      <c r="JP44" s="52">
        <v>3.0991491597605375E-3</v>
      </c>
      <c r="JQ44" s="52">
        <v>1.6900217651032545E-3</v>
      </c>
      <c r="JR44" s="52">
        <v>5.8224007592516105E-4</v>
      </c>
      <c r="JS44" s="52">
        <v>1.8616336583009258E-3</v>
      </c>
      <c r="JT44" s="52">
        <v>0.17117727428927115</v>
      </c>
      <c r="JU44" s="52">
        <v>9.5534272496231545E-2</v>
      </c>
      <c r="JV44" s="52">
        <v>0.10379576358072724</v>
      </c>
      <c r="JW44" s="52">
        <v>1.3929866572945572E-2</v>
      </c>
      <c r="JX44" s="52">
        <v>4.9657192582300579E-2</v>
      </c>
      <c r="JY44" s="52">
        <v>8.5078436054778807E-3</v>
      </c>
      <c r="JZ44" s="52">
        <v>7.8059489401130638E-2</v>
      </c>
      <c r="KA44" s="52">
        <v>2.3682127250975089E-2</v>
      </c>
      <c r="KB44" s="52">
        <v>4.056501154316975E-2</v>
      </c>
      <c r="KC44" s="52">
        <v>0.13341625958867664</v>
      </c>
      <c r="KD44" s="52">
        <v>1.8106164711527335E-2</v>
      </c>
      <c r="KE44" s="52">
        <v>0.11266036076726324</v>
      </c>
      <c r="KF44" s="52">
        <v>2.4396621513144111E-2</v>
      </c>
      <c r="KG44" s="52">
        <v>0.12179382710476468</v>
      </c>
      <c r="KH44" s="52">
        <v>6.0772037846040371E-2</v>
      </c>
      <c r="KI44" s="52">
        <v>7.8419010567626665E-2</v>
      </c>
      <c r="KJ44" s="52">
        <v>7.9085346276176374E-2</v>
      </c>
      <c r="KK44" s="52">
        <v>4.2830972806109133E-2</v>
      </c>
      <c r="KL44" s="52">
        <v>0.10651838233748098</v>
      </c>
      <c r="KM44" s="52">
        <v>2.5405027645343647E-2</v>
      </c>
      <c r="KN44" s="52">
        <v>2.8929448475479746E-2</v>
      </c>
      <c r="KO44" s="52">
        <v>1.3664472342436293E-2</v>
      </c>
      <c r="KP44" s="52">
        <v>1.6218091468293439E-2</v>
      </c>
      <c r="KQ44" s="52">
        <v>1.2885562987429223E-2</v>
      </c>
      <c r="KR44" s="52">
        <v>9.0125901598014702E-2</v>
      </c>
      <c r="KS44" s="52">
        <v>9.7291389389836155E-2</v>
      </c>
      <c r="KT44" s="52">
        <v>3.8653749115662744E-2</v>
      </c>
      <c r="KU44" s="52">
        <v>1.3265147631364285E-2</v>
      </c>
      <c r="KV44" s="52">
        <v>2.3528331407171522E-2</v>
      </c>
      <c r="KW44" s="52">
        <v>0.10004454527674382</v>
      </c>
      <c r="KX44" s="52">
        <v>8.8726050064071277E-2</v>
      </c>
      <c r="KY44" s="52">
        <v>1.5490999258083477E-2</v>
      </c>
      <c r="KZ44" s="52">
        <v>3.1494046687603534E-2</v>
      </c>
    </row>
    <row r="45" spans="1:312" x14ac:dyDescent="0.2">
      <c r="A45" s="89">
        <v>1.058943</v>
      </c>
      <c r="B45" s="41" t="s">
        <v>890</v>
      </c>
      <c r="C45" s="51" t="s">
        <v>99</v>
      </c>
      <c r="D45" s="52">
        <v>0</v>
      </c>
      <c r="E45" s="52">
        <v>0</v>
      </c>
      <c r="F45" s="52">
        <v>0</v>
      </c>
      <c r="G45" s="52">
        <v>0</v>
      </c>
      <c r="H45" s="52">
        <v>0</v>
      </c>
      <c r="I45" s="52">
        <v>0</v>
      </c>
      <c r="J45" s="52">
        <v>0</v>
      </c>
      <c r="K45" s="52">
        <v>0</v>
      </c>
      <c r="L45" s="52">
        <v>0</v>
      </c>
      <c r="M45" s="52">
        <v>0</v>
      </c>
      <c r="N45" s="52">
        <v>0</v>
      </c>
      <c r="O45" s="52">
        <v>0</v>
      </c>
      <c r="P45" s="52">
        <v>0</v>
      </c>
      <c r="Q45" s="52">
        <v>0</v>
      </c>
      <c r="R45" s="52">
        <v>0</v>
      </c>
      <c r="S45" s="52">
        <v>4.2167269640926433E-5</v>
      </c>
      <c r="T45" s="52">
        <v>0</v>
      </c>
      <c r="U45" s="52">
        <v>3.1361697562571575E-5</v>
      </c>
      <c r="V45" s="52">
        <v>0</v>
      </c>
      <c r="W45" s="52">
        <v>0</v>
      </c>
      <c r="X45" s="52">
        <v>0</v>
      </c>
      <c r="Y45" s="52">
        <v>1.9430926946008282E-3</v>
      </c>
      <c r="Z45" s="52">
        <v>2.0689138448754158E-5</v>
      </c>
      <c r="AA45" s="52">
        <v>1.1051117662224768E-4</v>
      </c>
      <c r="AB45" s="52">
        <v>5.5115420752746504E-4</v>
      </c>
      <c r="AC45" s="52">
        <v>0</v>
      </c>
      <c r="AD45" s="52">
        <v>1.9962862742253299E-5</v>
      </c>
      <c r="AE45" s="52">
        <v>0.26067534086482064</v>
      </c>
      <c r="AF45" s="52">
        <v>0</v>
      </c>
      <c r="AG45" s="52">
        <v>0</v>
      </c>
      <c r="AH45" s="52">
        <v>0</v>
      </c>
      <c r="AI45" s="52">
        <v>0</v>
      </c>
      <c r="AJ45" s="52">
        <v>9.8314958775357593E-6</v>
      </c>
      <c r="AK45" s="52">
        <v>0</v>
      </c>
      <c r="AL45" s="52">
        <v>3.3481142714631477E-2</v>
      </c>
      <c r="AM45" s="52">
        <v>1.2515632412834501E-4</v>
      </c>
      <c r="AN45" s="52">
        <v>7.9625744850321139E-6</v>
      </c>
      <c r="AO45" s="52">
        <v>0</v>
      </c>
      <c r="AP45" s="52">
        <v>9.8281060750928535E-6</v>
      </c>
      <c r="AQ45" s="52">
        <v>1.9501388793924686E-5</v>
      </c>
      <c r="AR45" s="52">
        <v>0</v>
      </c>
      <c r="AS45" s="52">
        <v>2.4564479470888852E-5</v>
      </c>
      <c r="AT45" s="52">
        <v>5.8800749890931013E-6</v>
      </c>
      <c r="AU45" s="52">
        <v>1.1384192767176136E-5</v>
      </c>
      <c r="AV45" s="52">
        <v>0</v>
      </c>
      <c r="AW45" s="52">
        <v>0</v>
      </c>
      <c r="AX45" s="52">
        <v>0</v>
      </c>
      <c r="AY45" s="52">
        <v>2.2470728009595333E-5</v>
      </c>
      <c r="AZ45" s="52">
        <v>1.0968308502532893E-4</v>
      </c>
      <c r="BA45" s="52">
        <v>0</v>
      </c>
      <c r="BB45" s="52">
        <v>7.1779393934097657E-2</v>
      </c>
      <c r="BC45" s="52">
        <v>1.9767713690505679E-3</v>
      </c>
      <c r="BD45" s="52">
        <v>0</v>
      </c>
      <c r="BE45" s="52">
        <v>0</v>
      </c>
      <c r="BF45" s="52">
        <v>7.4226194129787097E-6</v>
      </c>
      <c r="BG45" s="52">
        <v>0</v>
      </c>
      <c r="BH45" s="52">
        <v>8.7186688123102948E-5</v>
      </c>
      <c r="BI45" s="52">
        <v>0</v>
      </c>
      <c r="BJ45" s="52">
        <v>3.5614069668549028E-5</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1.0311370984400109E-5</v>
      </c>
      <c r="CF45" s="52">
        <v>0</v>
      </c>
      <c r="CG45" s="52">
        <v>0</v>
      </c>
      <c r="CH45" s="52">
        <v>1.7723611649987846E-5</v>
      </c>
      <c r="CI45" s="52">
        <v>3.0886479098127018E-5</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4.1044221481080521E-5</v>
      </c>
      <c r="DD45" s="52">
        <v>6.2665640704899966E-2</v>
      </c>
      <c r="DE45" s="52">
        <v>0</v>
      </c>
      <c r="DF45" s="52">
        <v>1.2263656815818992E-4</v>
      </c>
      <c r="DG45" s="52">
        <v>8.5545802284154801E-4</v>
      </c>
      <c r="DH45" s="52">
        <v>2.3823072041415853E-4</v>
      </c>
      <c r="DI45" s="52">
        <v>0</v>
      </c>
      <c r="DJ45" s="52">
        <v>3.4562387380339702E-4</v>
      </c>
      <c r="DK45" s="52">
        <v>0</v>
      </c>
      <c r="DL45" s="52">
        <v>6.2922514514298454E-5</v>
      </c>
      <c r="DM45" s="52">
        <v>1.7551780827949023E-5</v>
      </c>
      <c r="DN45" s="52">
        <v>5.0193686180199539E-5</v>
      </c>
      <c r="DO45" s="52">
        <v>0</v>
      </c>
      <c r="DP45" s="52">
        <v>0</v>
      </c>
      <c r="DQ45" s="52">
        <v>0</v>
      </c>
      <c r="DR45" s="52">
        <v>8.545009310987081E-6</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2">
        <v>0</v>
      </c>
      <c r="EN45" s="52">
        <v>0</v>
      </c>
      <c r="EO45" s="52">
        <v>0</v>
      </c>
      <c r="EP45" s="52">
        <v>0</v>
      </c>
      <c r="EQ45" s="52">
        <v>0</v>
      </c>
      <c r="ER45" s="52">
        <v>0</v>
      </c>
      <c r="ES45" s="52">
        <v>2.7553536527411019E-5</v>
      </c>
      <c r="ET45" s="52">
        <v>0</v>
      </c>
      <c r="EU45" s="52">
        <v>0</v>
      </c>
      <c r="EV45" s="52">
        <v>0</v>
      </c>
      <c r="EW45" s="52">
        <v>0</v>
      </c>
      <c r="EX45" s="52">
        <v>2.5363242917684646E-4</v>
      </c>
      <c r="EY45" s="52">
        <v>0</v>
      </c>
      <c r="EZ45" s="52">
        <v>0</v>
      </c>
      <c r="FA45" s="52">
        <v>0</v>
      </c>
      <c r="FB45" s="52">
        <v>0</v>
      </c>
      <c r="FC45" s="52">
        <v>0</v>
      </c>
      <c r="FD45" s="52">
        <v>0</v>
      </c>
      <c r="FE45" s="52">
        <v>0</v>
      </c>
      <c r="FF45" s="52">
        <v>0</v>
      </c>
      <c r="FG45" s="52">
        <v>0</v>
      </c>
      <c r="FH45" s="52">
        <v>0</v>
      </c>
      <c r="FI45" s="52">
        <v>0</v>
      </c>
      <c r="FJ45" s="52">
        <v>0</v>
      </c>
      <c r="FK45" s="52">
        <v>0</v>
      </c>
      <c r="FL45" s="52">
        <v>0</v>
      </c>
      <c r="FM45" s="52">
        <v>0</v>
      </c>
      <c r="FN45" s="52">
        <v>0</v>
      </c>
      <c r="FO45" s="52">
        <v>0</v>
      </c>
      <c r="FP45" s="52">
        <v>0</v>
      </c>
      <c r="FQ45" s="52">
        <v>0</v>
      </c>
      <c r="FR45" s="52">
        <v>0</v>
      </c>
      <c r="FS45" s="52">
        <v>0</v>
      </c>
      <c r="FT45" s="52">
        <v>0</v>
      </c>
      <c r="FU45" s="52">
        <v>0</v>
      </c>
      <c r="FV45" s="52">
        <v>0</v>
      </c>
      <c r="FW45" s="52">
        <v>0</v>
      </c>
      <c r="FX45" s="52">
        <v>0</v>
      </c>
      <c r="FY45" s="52">
        <v>0</v>
      </c>
      <c r="FZ45" s="52">
        <v>0</v>
      </c>
      <c r="GA45" s="52">
        <v>0</v>
      </c>
      <c r="GB45" s="52">
        <v>0</v>
      </c>
      <c r="GC45" s="52">
        <v>0</v>
      </c>
      <c r="GD45" s="52">
        <v>0</v>
      </c>
      <c r="GE45" s="52">
        <v>0</v>
      </c>
      <c r="GF45" s="52">
        <v>0</v>
      </c>
      <c r="GG45" s="52">
        <v>2.0268977318714651E-5</v>
      </c>
      <c r="GH45" s="52">
        <v>2.3741975207138935E-5</v>
      </c>
      <c r="GI45" s="52">
        <v>4.8124124006909425E-5</v>
      </c>
      <c r="GJ45" s="52">
        <v>2.2438481538901323E-2</v>
      </c>
      <c r="GK45" s="52">
        <v>1.5647810302692646E-3</v>
      </c>
      <c r="GL45" s="52">
        <v>3.9971347681834999E-4</v>
      </c>
      <c r="GM45" s="52">
        <v>1.1371062303191785E-4</v>
      </c>
      <c r="GN45" s="52">
        <v>4.0536129507173072E-5</v>
      </c>
      <c r="GO45" s="52">
        <v>0</v>
      </c>
      <c r="GP45" s="52">
        <v>5.1358027105119702E-5</v>
      </c>
      <c r="GQ45" s="52">
        <v>0</v>
      </c>
      <c r="GR45" s="52">
        <v>0</v>
      </c>
      <c r="GS45" s="52">
        <v>0</v>
      </c>
      <c r="GT45" s="52">
        <v>0</v>
      </c>
      <c r="GU45" s="52">
        <v>0</v>
      </c>
      <c r="GV45" s="52">
        <v>0</v>
      </c>
      <c r="GW45" s="52">
        <v>0</v>
      </c>
      <c r="GX45" s="52">
        <v>1.5151656851963244E-4</v>
      </c>
      <c r="GY45" s="52">
        <v>0</v>
      </c>
      <c r="GZ45" s="52">
        <v>0</v>
      </c>
      <c r="HA45" s="52">
        <v>0</v>
      </c>
      <c r="HB45" s="52">
        <v>0</v>
      </c>
      <c r="HC45" s="52">
        <v>0</v>
      </c>
      <c r="HD45" s="52">
        <v>5.2616344910640296E-4</v>
      </c>
      <c r="HE45" s="52">
        <v>0</v>
      </c>
      <c r="HF45" s="52">
        <v>1.397602399348859E-5</v>
      </c>
      <c r="HG45" s="52">
        <v>0</v>
      </c>
      <c r="HH45" s="52">
        <v>1.1661128204251371E-3</v>
      </c>
      <c r="HI45" s="52">
        <v>0</v>
      </c>
      <c r="HJ45" s="52">
        <v>0</v>
      </c>
      <c r="HK45" s="52">
        <v>0</v>
      </c>
      <c r="HL45" s="52">
        <v>0</v>
      </c>
      <c r="HM45" s="52">
        <v>0</v>
      </c>
      <c r="HN45" s="52">
        <v>0</v>
      </c>
      <c r="HO45" s="52">
        <v>0</v>
      </c>
      <c r="HP45" s="52">
        <v>0</v>
      </c>
      <c r="HQ45" s="52">
        <v>0</v>
      </c>
      <c r="HR45" s="52">
        <v>0</v>
      </c>
      <c r="HS45" s="52">
        <v>0</v>
      </c>
      <c r="HT45" s="52">
        <v>1.033263187647709E-5</v>
      </c>
      <c r="HU45" s="52">
        <v>2.8077284220578589E-4</v>
      </c>
      <c r="HV45" s="52">
        <v>0</v>
      </c>
      <c r="HW45" s="52">
        <v>0</v>
      </c>
      <c r="HX45" s="52">
        <v>0</v>
      </c>
      <c r="HY45" s="52">
        <v>0</v>
      </c>
      <c r="HZ45" s="52">
        <v>3.9454018068506901E-5</v>
      </c>
      <c r="IA45" s="52">
        <v>3.4220613967434469E-4</v>
      </c>
      <c r="IB45" s="52">
        <v>1.7868190784096614E-3</v>
      </c>
      <c r="IC45" s="52">
        <v>0</v>
      </c>
      <c r="ID45" s="52">
        <v>0</v>
      </c>
      <c r="IE45" s="52">
        <v>0</v>
      </c>
      <c r="IF45" s="52">
        <v>0</v>
      </c>
      <c r="IG45" s="52">
        <v>0</v>
      </c>
      <c r="IH45" s="52">
        <v>1.9099855773202012E-5</v>
      </c>
      <c r="II45" s="52">
        <v>1.8601299423437091E-5</v>
      </c>
      <c r="IJ45" s="52">
        <v>0</v>
      </c>
      <c r="IK45" s="52">
        <v>0</v>
      </c>
      <c r="IL45" s="52">
        <v>1.729517458302908E-6</v>
      </c>
      <c r="IM45" s="52">
        <v>0</v>
      </c>
      <c r="IN45" s="52">
        <v>0</v>
      </c>
      <c r="IO45" s="52">
        <v>0</v>
      </c>
      <c r="IP45" s="52">
        <v>0</v>
      </c>
      <c r="IQ45" s="52">
        <v>0</v>
      </c>
      <c r="IR45" s="52">
        <v>0</v>
      </c>
      <c r="IS45" s="52">
        <v>0</v>
      </c>
      <c r="IT45" s="52">
        <v>0</v>
      </c>
      <c r="IU45" s="52">
        <v>0</v>
      </c>
      <c r="IV45" s="52">
        <v>0</v>
      </c>
      <c r="IW45" s="52">
        <v>0</v>
      </c>
      <c r="IX45" s="52">
        <v>0</v>
      </c>
      <c r="IY45" s="52">
        <v>0</v>
      </c>
      <c r="IZ45" s="52">
        <v>0</v>
      </c>
      <c r="JA45" s="52">
        <v>0</v>
      </c>
      <c r="JB45" s="52">
        <v>1.7469134427143924E-5</v>
      </c>
      <c r="JC45" s="52">
        <v>0</v>
      </c>
      <c r="JD45" s="52">
        <v>0</v>
      </c>
      <c r="JE45" s="52">
        <v>0</v>
      </c>
      <c r="JF45" s="52">
        <v>0</v>
      </c>
      <c r="JG45" s="52">
        <v>0</v>
      </c>
      <c r="JH45" s="52">
        <v>4.3910244390287157E-4</v>
      </c>
      <c r="JI45" s="52">
        <v>0</v>
      </c>
      <c r="JJ45" s="52">
        <v>9.047345936791313E-6</v>
      </c>
      <c r="JK45" s="52">
        <v>0</v>
      </c>
      <c r="JL45" s="52">
        <v>0</v>
      </c>
      <c r="JM45" s="52">
        <v>0</v>
      </c>
      <c r="JN45" s="52">
        <v>0</v>
      </c>
      <c r="JO45" s="52">
        <v>0</v>
      </c>
      <c r="JP45" s="52">
        <v>0</v>
      </c>
      <c r="JQ45" s="52">
        <v>0</v>
      </c>
      <c r="JR45" s="52">
        <v>0</v>
      </c>
      <c r="JS45" s="52">
        <v>0</v>
      </c>
      <c r="JT45" s="52">
        <v>0</v>
      </c>
      <c r="JU45" s="52">
        <v>0</v>
      </c>
      <c r="JV45" s="52">
        <v>0</v>
      </c>
      <c r="JW45" s="52">
        <v>0</v>
      </c>
      <c r="JX45" s="52">
        <v>0</v>
      </c>
      <c r="JY45" s="52">
        <v>0</v>
      </c>
      <c r="JZ45" s="52">
        <v>0</v>
      </c>
      <c r="KA45" s="52">
        <v>0</v>
      </c>
      <c r="KB45" s="52">
        <v>6.8937544032541478E-6</v>
      </c>
      <c r="KC45" s="52">
        <v>0</v>
      </c>
      <c r="KD45" s="52">
        <v>0</v>
      </c>
      <c r="KE45" s="52">
        <v>0</v>
      </c>
      <c r="KF45" s="52">
        <v>0</v>
      </c>
      <c r="KG45" s="52">
        <v>0</v>
      </c>
      <c r="KH45" s="52">
        <v>0</v>
      </c>
      <c r="KI45" s="52">
        <v>0</v>
      </c>
      <c r="KJ45" s="52">
        <v>0</v>
      </c>
      <c r="KK45" s="52">
        <v>1.477445119931146E-4</v>
      </c>
      <c r="KL45" s="52">
        <v>4.4797074889428575E-6</v>
      </c>
      <c r="KM45" s="52">
        <v>3.1959552785282297E-4</v>
      </c>
      <c r="KN45" s="52">
        <v>0</v>
      </c>
      <c r="KO45" s="52">
        <v>0</v>
      </c>
      <c r="KP45" s="52">
        <v>0</v>
      </c>
      <c r="KQ45" s="52">
        <v>0</v>
      </c>
      <c r="KR45" s="52">
        <v>0</v>
      </c>
      <c r="KS45" s="52">
        <v>5.3801443581904595E-5</v>
      </c>
      <c r="KT45" s="52">
        <v>0</v>
      </c>
      <c r="KU45" s="52">
        <v>0</v>
      </c>
      <c r="KV45" s="52">
        <v>0</v>
      </c>
      <c r="KW45" s="52">
        <v>0</v>
      </c>
      <c r="KX45" s="52">
        <v>0</v>
      </c>
      <c r="KY45" s="52">
        <v>4.4954379693580994E-6</v>
      </c>
      <c r="KZ45" s="52">
        <v>1.0252151350088847E-4</v>
      </c>
    </row>
    <row r="46" spans="1:312" x14ac:dyDescent="0.2">
      <c r="A46" s="89">
        <v>1.161119</v>
      </c>
      <c r="B46" s="41" t="s">
        <v>889</v>
      </c>
      <c r="C46" s="51" t="s">
        <v>33</v>
      </c>
      <c r="D46" s="52">
        <v>2.4878869145296416E-3</v>
      </c>
      <c r="E46" s="52">
        <v>1.2464843245465503E-4</v>
      </c>
      <c r="F46" s="52">
        <v>1.1411601138266754E-4</v>
      </c>
      <c r="G46" s="52">
        <v>1.5784179676986488E-4</v>
      </c>
      <c r="H46" s="52">
        <v>9.4980451132828478E-4</v>
      </c>
      <c r="I46" s="52">
        <v>6.9978334396023632E-4</v>
      </c>
      <c r="J46" s="52">
        <v>0</v>
      </c>
      <c r="K46" s="52">
        <v>0</v>
      </c>
      <c r="L46" s="52">
        <v>0</v>
      </c>
      <c r="M46" s="52">
        <v>4.6558954370191788E-4</v>
      </c>
      <c r="N46" s="52">
        <v>6.1361026530691847E-4</v>
      </c>
      <c r="O46" s="52">
        <v>1.7392460052144336E-4</v>
      </c>
      <c r="P46" s="52">
        <v>1.4881494127652373E-4</v>
      </c>
      <c r="Q46" s="52">
        <v>1.5156208585205919E-3</v>
      </c>
      <c r="R46" s="52">
        <v>1.2176292122250926E-3</v>
      </c>
      <c r="S46" s="52">
        <v>8.96518623197389E-4</v>
      </c>
      <c r="T46" s="52">
        <v>2.3565586477754248E-3</v>
      </c>
      <c r="U46" s="52">
        <v>7.6444950054172711E-3</v>
      </c>
      <c r="V46" s="52">
        <v>1.0265014639021745E-4</v>
      </c>
      <c r="W46" s="52">
        <v>3.0005740307495203E-3</v>
      </c>
      <c r="X46" s="52">
        <v>7.5756792806948173E-6</v>
      </c>
      <c r="Y46" s="52">
        <v>2.5499836909968466E-3</v>
      </c>
      <c r="Z46" s="52">
        <v>1.9807613098268605E-3</v>
      </c>
      <c r="AA46" s="52">
        <v>2.8422237186821798E-3</v>
      </c>
      <c r="AB46" s="52">
        <v>2.1228877194167882E-3</v>
      </c>
      <c r="AC46" s="52">
        <v>3.213926678592239E-3</v>
      </c>
      <c r="AD46" s="52">
        <v>5.0728439354468203E-3</v>
      </c>
      <c r="AE46" s="52">
        <v>7.5986071034498795E-2</v>
      </c>
      <c r="AF46" s="52">
        <v>9.631442125246592E-4</v>
      </c>
      <c r="AG46" s="52">
        <v>2.201680579278608E-2</v>
      </c>
      <c r="AH46" s="52">
        <v>3.2732846413768479E-3</v>
      </c>
      <c r="AI46" s="52">
        <v>6.4817754841226295E-3</v>
      </c>
      <c r="AJ46" s="52">
        <v>0.29996860629620048</v>
      </c>
      <c r="AK46" s="52">
        <v>0.12992238142906928</v>
      </c>
      <c r="AL46" s="52">
        <v>6.9933692785798404E-2</v>
      </c>
      <c r="AM46" s="52">
        <v>3.7448856993441026E-2</v>
      </c>
      <c r="AN46" s="52">
        <v>0.17422043989792471</v>
      </c>
      <c r="AO46" s="52">
        <v>0.1988109145489334</v>
      </c>
      <c r="AP46" s="52">
        <v>5.7151378056823667E-2</v>
      </c>
      <c r="AQ46" s="52">
        <v>2.2166751194259579E-2</v>
      </c>
      <c r="AR46" s="52">
        <v>0.11213315035139136</v>
      </c>
      <c r="AS46" s="52">
        <v>3.9795008823312892E-3</v>
      </c>
      <c r="AT46" s="52">
        <v>1.9865303636999007E-3</v>
      </c>
      <c r="AU46" s="52">
        <v>5.6872600117614759E-3</v>
      </c>
      <c r="AV46" s="52">
        <v>2.5338609091864639E-4</v>
      </c>
      <c r="AW46" s="52">
        <v>2.9053389344351161E-6</v>
      </c>
      <c r="AX46" s="52">
        <v>2.4760239560193168E-5</v>
      </c>
      <c r="AY46" s="52">
        <v>1.3308556172349619E-5</v>
      </c>
      <c r="AZ46" s="52">
        <v>1.3016106295827813E-2</v>
      </c>
      <c r="BA46" s="52">
        <v>0</v>
      </c>
      <c r="BB46" s="52">
        <v>2.5994137553848457E-2</v>
      </c>
      <c r="BC46" s="52">
        <v>2.6248186216605105E-3</v>
      </c>
      <c r="BD46" s="52">
        <v>1.2495275678296992E-2</v>
      </c>
      <c r="BE46" s="52">
        <v>1.5744251169077653E-3</v>
      </c>
      <c r="BF46" s="52">
        <v>7.24977143987862E-3</v>
      </c>
      <c r="BG46" s="52">
        <v>9.2502268509807289E-3</v>
      </c>
      <c r="BH46" s="52">
        <v>0.13363582085014394</v>
      </c>
      <c r="BI46" s="52">
        <v>2.1909849876160093E-4</v>
      </c>
      <c r="BJ46" s="52">
        <v>7.6429717624550732E-3</v>
      </c>
      <c r="BK46" s="52">
        <v>9.4057327019342947E-4</v>
      </c>
      <c r="BL46" s="52">
        <v>1.2946675268520793E-4</v>
      </c>
      <c r="BM46" s="52">
        <v>0</v>
      </c>
      <c r="BN46" s="52">
        <v>1.4066669624887655E-3</v>
      </c>
      <c r="BO46" s="52">
        <v>2.6831831749325667E-3</v>
      </c>
      <c r="BP46" s="52">
        <v>4.7257025978102344E-5</v>
      </c>
      <c r="BQ46" s="52">
        <v>0</v>
      </c>
      <c r="BR46" s="52">
        <v>2.3432998134946371E-5</v>
      </c>
      <c r="BS46" s="52">
        <v>1.967235192844254E-4</v>
      </c>
      <c r="BT46" s="52">
        <v>1.0703137050139947E-3</v>
      </c>
      <c r="BU46" s="52">
        <v>0</v>
      </c>
      <c r="BV46" s="52">
        <v>0</v>
      </c>
      <c r="BW46" s="52">
        <v>0</v>
      </c>
      <c r="BX46" s="52">
        <v>3.1899734187305715E-3</v>
      </c>
      <c r="BY46" s="52">
        <v>0</v>
      </c>
      <c r="BZ46" s="52">
        <v>9.3430121695598672E-4</v>
      </c>
      <c r="CA46" s="52">
        <v>0</v>
      </c>
      <c r="CB46" s="52">
        <v>0</v>
      </c>
      <c r="CC46" s="52">
        <v>0</v>
      </c>
      <c r="CD46" s="52">
        <v>6.4066094583594647E-3</v>
      </c>
      <c r="CE46" s="52">
        <v>4.4441791363376724E-3</v>
      </c>
      <c r="CF46" s="52">
        <v>1.3409688397713018E-2</v>
      </c>
      <c r="CG46" s="52">
        <v>1.423761997259115E-2</v>
      </c>
      <c r="CH46" s="52">
        <v>7.5909571700948858E-3</v>
      </c>
      <c r="CI46" s="52">
        <v>1.1683420024863297E-2</v>
      </c>
      <c r="CJ46" s="52">
        <v>1.9005885916259754E-3</v>
      </c>
      <c r="CK46" s="52">
        <v>9.9739834158257667E-3</v>
      </c>
      <c r="CL46" s="52">
        <v>0.13974239784854592</v>
      </c>
      <c r="CM46" s="52">
        <v>0.16805336124361481</v>
      </c>
      <c r="CN46" s="52">
        <v>0.1136649151934444</v>
      </c>
      <c r="CO46" s="52">
        <v>0.10610108085514688</v>
      </c>
      <c r="CP46" s="52">
        <v>0.15779511975846697</v>
      </c>
      <c r="CQ46" s="52">
        <v>9.2840816809299925E-3</v>
      </c>
      <c r="CR46" s="52">
        <v>8.9595163120339636E-3</v>
      </c>
      <c r="CS46" s="52">
        <v>3.126481067878558E-4</v>
      </c>
      <c r="CT46" s="52">
        <v>1.8851468835951238E-2</v>
      </c>
      <c r="CU46" s="52">
        <v>6.8652851539692467E-3</v>
      </c>
      <c r="CV46" s="52">
        <v>2.3000557495828473E-2</v>
      </c>
      <c r="CW46" s="52">
        <v>6.838154178120862E-4</v>
      </c>
      <c r="CX46" s="52">
        <v>6.8440233997129143E-4</v>
      </c>
      <c r="CY46" s="52">
        <v>3.6991930185498166E-3</v>
      </c>
      <c r="CZ46" s="52">
        <v>1.6118044725584629E-2</v>
      </c>
      <c r="DA46" s="52">
        <v>1.549457758750369E-2</v>
      </c>
      <c r="DB46" s="52">
        <v>2.1681500705085058E-4</v>
      </c>
      <c r="DC46" s="52">
        <v>6.3016808594164187E-3</v>
      </c>
      <c r="DD46" s="52">
        <v>2.7062990222092066E-2</v>
      </c>
      <c r="DE46" s="52">
        <v>6.7851337411759893E-4</v>
      </c>
      <c r="DF46" s="52">
        <v>7.0201586183280618E-3</v>
      </c>
      <c r="DG46" s="52">
        <v>3.9078876236190814E-3</v>
      </c>
      <c r="DH46" s="52">
        <v>3.589988289068508E-3</v>
      </c>
      <c r="DI46" s="52">
        <v>9.4438996383316418E-2</v>
      </c>
      <c r="DJ46" s="52">
        <v>5.4632667832329243E-2</v>
      </c>
      <c r="DK46" s="52">
        <v>7.3853474636628308E-3</v>
      </c>
      <c r="DL46" s="52">
        <v>2.4419613122799951E-3</v>
      </c>
      <c r="DM46" s="52">
        <v>4.1288597184731112E-3</v>
      </c>
      <c r="DN46" s="52">
        <v>0.16192661685667756</v>
      </c>
      <c r="DO46" s="52">
        <v>9.4450096520051589E-3</v>
      </c>
      <c r="DP46" s="52">
        <v>1.7064616685884683E-3</v>
      </c>
      <c r="DQ46" s="52">
        <v>0.17199988157272944</v>
      </c>
      <c r="DR46" s="52">
        <v>2.8702938706155891E-2</v>
      </c>
      <c r="DS46" s="52">
        <v>4.5994460485629454E-2</v>
      </c>
      <c r="DT46" s="52">
        <v>1.5541032810131932E-3</v>
      </c>
      <c r="DU46" s="52">
        <v>1.8056964069887681E-2</v>
      </c>
      <c r="DV46" s="52">
        <v>1.1308957505663523E-2</v>
      </c>
      <c r="DW46" s="52">
        <v>7.6663621990326173E-4</v>
      </c>
      <c r="DX46" s="52">
        <v>2.4965601833220018E-2</v>
      </c>
      <c r="DY46" s="52">
        <v>9.5953849793259244E-3</v>
      </c>
      <c r="DZ46" s="52">
        <v>0.20557935987040407</v>
      </c>
      <c r="EA46" s="52">
        <v>0.22173472682741302</v>
      </c>
      <c r="EB46" s="52">
        <v>0.30713944780913605</v>
      </c>
      <c r="EC46" s="52">
        <v>0.1960872397549199</v>
      </c>
      <c r="ED46" s="52">
        <v>0.35040286461732489</v>
      </c>
      <c r="EE46" s="52">
        <v>0.27556496176436529</v>
      </c>
      <c r="EF46" s="52">
        <v>0.27776845929099858</v>
      </c>
      <c r="EG46" s="52">
        <v>0.24107969862548148</v>
      </c>
      <c r="EH46" s="52">
        <v>0.29359942624418628</v>
      </c>
      <c r="EI46" s="52">
        <v>0.19013381168534094</v>
      </c>
      <c r="EJ46" s="52">
        <v>0.23956807944006808</v>
      </c>
      <c r="EK46" s="52">
        <v>0.2087753723766522</v>
      </c>
      <c r="EL46" s="52">
        <v>0</v>
      </c>
      <c r="EM46" s="52">
        <v>0</v>
      </c>
      <c r="EN46" s="52">
        <v>0</v>
      </c>
      <c r="EO46" s="52">
        <v>0</v>
      </c>
      <c r="EP46" s="52">
        <v>2.0597052113231868E-4</v>
      </c>
      <c r="EQ46" s="52">
        <v>0</v>
      </c>
      <c r="ER46" s="52">
        <v>1.5198313169033446E-5</v>
      </c>
      <c r="ES46" s="52">
        <v>0</v>
      </c>
      <c r="ET46" s="52">
        <v>0</v>
      </c>
      <c r="EU46" s="52">
        <v>1.6863331019399127E-4</v>
      </c>
      <c r="EV46" s="52">
        <v>1.6726174237513654E-5</v>
      </c>
      <c r="EW46" s="52">
        <v>1.1772680852648893E-3</v>
      </c>
      <c r="EX46" s="52">
        <v>1.8026627013307411E-3</v>
      </c>
      <c r="EY46" s="52">
        <v>0</v>
      </c>
      <c r="EZ46" s="52">
        <v>1.1306963365617225E-4</v>
      </c>
      <c r="FA46" s="52">
        <v>1.855881137824229E-4</v>
      </c>
      <c r="FB46" s="52">
        <v>5.3244646935693895E-4</v>
      </c>
      <c r="FC46" s="52">
        <v>1.3653590263988428E-3</v>
      </c>
      <c r="FD46" s="52">
        <v>3.1417976506837558E-2</v>
      </c>
      <c r="FE46" s="52">
        <v>0</v>
      </c>
      <c r="FF46" s="52">
        <v>1.7433238464550842E-4</v>
      </c>
      <c r="FG46" s="52">
        <v>0</v>
      </c>
      <c r="FH46" s="52">
        <v>0</v>
      </c>
      <c r="FI46" s="52">
        <v>5.3752967599153224E-3</v>
      </c>
      <c r="FJ46" s="52">
        <v>3.7823044289279601E-5</v>
      </c>
      <c r="FK46" s="52">
        <v>1.1300776840779045E-3</v>
      </c>
      <c r="FL46" s="52">
        <v>9.5909633420474146E-4</v>
      </c>
      <c r="FM46" s="52">
        <v>3.7467985557950588E-3</v>
      </c>
      <c r="FN46" s="52">
        <v>1.7405050641169926E-3</v>
      </c>
      <c r="FO46" s="52">
        <v>1.024838365784415E-3</v>
      </c>
      <c r="FP46" s="52">
        <v>1.1043407681448328E-3</v>
      </c>
      <c r="FQ46" s="52">
        <v>1.0532942102320494E-3</v>
      </c>
      <c r="FR46" s="52">
        <v>2.4512902095998337E-2</v>
      </c>
      <c r="FS46" s="52">
        <v>1.9364518595520812E-4</v>
      </c>
      <c r="FT46" s="52">
        <v>3.8514138296463343E-5</v>
      </c>
      <c r="FU46" s="52">
        <v>8.1111024278775581E-4</v>
      </c>
      <c r="FV46" s="52">
        <v>3.2297132326365384E-3</v>
      </c>
      <c r="FW46" s="52">
        <v>1.3357322577409504E-3</v>
      </c>
      <c r="FX46" s="52">
        <v>6.1550364327833261E-4</v>
      </c>
      <c r="FY46" s="52">
        <v>2.1617522214124828E-5</v>
      </c>
      <c r="FZ46" s="52">
        <v>0</v>
      </c>
      <c r="GA46" s="52">
        <v>0</v>
      </c>
      <c r="GB46" s="52">
        <v>9.5145086561680761E-3</v>
      </c>
      <c r="GC46" s="52">
        <v>0</v>
      </c>
      <c r="GD46" s="52">
        <v>4.17928691577079E-4</v>
      </c>
      <c r="GE46" s="52">
        <v>4.5517886326485382E-5</v>
      </c>
      <c r="GF46" s="52">
        <v>0</v>
      </c>
      <c r="GG46" s="52">
        <v>5.1948722304182024E-3</v>
      </c>
      <c r="GH46" s="52">
        <v>4.3253984724188838E-3</v>
      </c>
      <c r="GI46" s="52">
        <v>1.2487952493880761E-2</v>
      </c>
      <c r="GJ46" s="52">
        <v>1.4221929827044122E-2</v>
      </c>
      <c r="GK46" s="52">
        <v>5.3681394323653693E-3</v>
      </c>
      <c r="GL46" s="52">
        <v>7.5619497136003196E-3</v>
      </c>
      <c r="GM46" s="52">
        <v>3.3822861914600249E-3</v>
      </c>
      <c r="GN46" s="52">
        <v>4.8012055148031101E-3</v>
      </c>
      <c r="GO46" s="52">
        <v>0</v>
      </c>
      <c r="GP46" s="52">
        <v>0</v>
      </c>
      <c r="GQ46" s="52">
        <v>9.6878724649495165E-4</v>
      </c>
      <c r="GR46" s="52">
        <v>0</v>
      </c>
      <c r="GS46" s="52">
        <v>5.6881458119616589E-5</v>
      </c>
      <c r="GT46" s="52">
        <v>0</v>
      </c>
      <c r="GU46" s="52">
        <v>0</v>
      </c>
      <c r="GV46" s="52">
        <v>0</v>
      </c>
      <c r="GW46" s="52">
        <v>8.3376397843266695E-5</v>
      </c>
      <c r="GX46" s="52">
        <v>8.0938387563812639E-3</v>
      </c>
      <c r="GY46" s="52">
        <v>1.7198549339152733E-3</v>
      </c>
      <c r="GZ46" s="52">
        <v>0.13305432799981082</v>
      </c>
      <c r="HA46" s="52">
        <v>0.10669723721085629</v>
      </c>
      <c r="HB46" s="52">
        <v>8.611008930629907E-2</v>
      </c>
      <c r="HC46" s="52">
        <v>7.7203264952491316E-2</v>
      </c>
      <c r="HD46" s="52">
        <v>0.10206928704299369</v>
      </c>
      <c r="HE46" s="52">
        <v>0.14705491081401839</v>
      </c>
      <c r="HF46" s="52">
        <v>0.11491375002216736</v>
      </c>
      <c r="HG46" s="52">
        <v>0.16617982184890989</v>
      </c>
      <c r="HH46" s="52">
        <v>9.8644443807011803E-2</v>
      </c>
      <c r="HI46" s="52">
        <v>8.9001697921598094E-2</v>
      </c>
      <c r="HJ46" s="52">
        <v>0.13256182174346837</v>
      </c>
      <c r="HK46" s="52">
        <v>0</v>
      </c>
      <c r="HL46" s="52">
        <v>1.0104406492317295E-4</v>
      </c>
      <c r="HM46" s="52">
        <v>4.3076007037376202E-3</v>
      </c>
      <c r="HN46" s="52">
        <v>1.4652492343093452E-3</v>
      </c>
      <c r="HO46" s="52">
        <v>2.1258169929021455E-3</v>
      </c>
      <c r="HP46" s="52">
        <v>8.8557603329203288E-2</v>
      </c>
      <c r="HQ46" s="52">
        <v>5.1921548396292656E-2</v>
      </c>
      <c r="HR46" s="52">
        <v>2.2618268648678809E-2</v>
      </c>
      <c r="HS46" s="52">
        <v>9.9661245110767613E-2</v>
      </c>
      <c r="HT46" s="52">
        <v>8.6273990577873702E-2</v>
      </c>
      <c r="HU46" s="52">
        <v>9.7431077444119399E-2</v>
      </c>
      <c r="HV46" s="52">
        <v>0.1029279823731582</v>
      </c>
      <c r="HW46" s="52">
        <v>0</v>
      </c>
      <c r="HX46" s="52">
        <v>6.1325547550143483E-4</v>
      </c>
      <c r="HY46" s="52">
        <v>0</v>
      </c>
      <c r="HZ46" s="52">
        <v>0</v>
      </c>
      <c r="IA46" s="52">
        <v>0</v>
      </c>
      <c r="IB46" s="52">
        <v>0</v>
      </c>
      <c r="IC46" s="52">
        <v>7.8473925798676156E-3</v>
      </c>
      <c r="ID46" s="52">
        <v>6.2824909852752181E-3</v>
      </c>
      <c r="IE46" s="52">
        <v>8.9371702255041361E-4</v>
      </c>
      <c r="IF46" s="52">
        <v>1.6944770720363034E-3</v>
      </c>
      <c r="IG46" s="52">
        <v>3.9076797302971657E-4</v>
      </c>
      <c r="IH46" s="52">
        <v>1.5121816846645456E-3</v>
      </c>
      <c r="II46" s="52">
        <v>4.6258384901527311E-3</v>
      </c>
      <c r="IJ46" s="52">
        <v>0</v>
      </c>
      <c r="IK46" s="52">
        <v>0</v>
      </c>
      <c r="IL46" s="52">
        <v>8.1113892780427027E-5</v>
      </c>
      <c r="IM46" s="52">
        <v>3.0123294159985374E-5</v>
      </c>
      <c r="IN46" s="52">
        <v>3.9809473980700306E-6</v>
      </c>
      <c r="IO46" s="52">
        <v>8.8412230370215678E-6</v>
      </c>
      <c r="IP46" s="52">
        <v>1.2610800623361805E-4</v>
      </c>
      <c r="IQ46" s="52">
        <v>0</v>
      </c>
      <c r="IR46" s="52">
        <v>0</v>
      </c>
      <c r="IS46" s="52">
        <v>8.4152851852644565E-5</v>
      </c>
      <c r="IT46" s="52">
        <v>2.7381546499813415E-5</v>
      </c>
      <c r="IU46" s="52">
        <v>2.4242199434161882E-5</v>
      </c>
      <c r="IV46" s="52">
        <v>1.9804727428565553E-5</v>
      </c>
      <c r="IW46" s="52">
        <v>8.7518775218237634E-6</v>
      </c>
      <c r="IX46" s="52">
        <v>8.5133954329610606E-6</v>
      </c>
      <c r="IY46" s="52">
        <v>6.6881258535911976E-4</v>
      </c>
      <c r="IZ46" s="52">
        <v>5.7085551986481742E-4</v>
      </c>
      <c r="JA46" s="52">
        <v>9.9375560549749701E-4</v>
      </c>
      <c r="JB46" s="52">
        <v>6.5079494448177188E-4</v>
      </c>
      <c r="JC46" s="52">
        <v>1.0650744637984788E-3</v>
      </c>
      <c r="JD46" s="52">
        <v>3.8069978838076727E-4</v>
      </c>
      <c r="JE46" s="52">
        <v>6.5745278541180837E-3</v>
      </c>
      <c r="JF46" s="52">
        <v>1.3216894054970933E-5</v>
      </c>
      <c r="JG46" s="52">
        <v>2.9849695035986875E-4</v>
      </c>
      <c r="JH46" s="52">
        <v>5.6653936476973971E-4</v>
      </c>
      <c r="JI46" s="52">
        <v>1.9019364752437396E-5</v>
      </c>
      <c r="JJ46" s="52">
        <v>6.7692372476711987E-6</v>
      </c>
      <c r="JK46" s="52">
        <v>1.5805711269768976E-5</v>
      </c>
      <c r="JL46" s="52">
        <v>2.2343224791448604E-5</v>
      </c>
      <c r="JM46" s="52">
        <v>0</v>
      </c>
      <c r="JN46" s="52">
        <v>1.0804078077459294E-3</v>
      </c>
      <c r="JO46" s="52">
        <v>2.5821632042650702E-4</v>
      </c>
      <c r="JP46" s="52">
        <v>7.6223987781085087E-4</v>
      </c>
      <c r="JQ46" s="52">
        <v>1.0065017549206938E-3</v>
      </c>
      <c r="JR46" s="52">
        <v>2.2403426547399174E-3</v>
      </c>
      <c r="JS46" s="52">
        <v>1.9604956633354647E-3</v>
      </c>
      <c r="JT46" s="52">
        <v>3.6317299494540024E-2</v>
      </c>
      <c r="JU46" s="52">
        <v>2.6473718266462134E-2</v>
      </c>
      <c r="JV46" s="52">
        <v>5.5868942196352182E-2</v>
      </c>
      <c r="JW46" s="52">
        <v>0.44915877092478235</v>
      </c>
      <c r="JX46" s="52">
        <v>9.0838908736244381E-2</v>
      </c>
      <c r="JY46" s="52">
        <v>0.27950735496764501</v>
      </c>
      <c r="JZ46" s="52">
        <v>3.6109966012181853E-2</v>
      </c>
      <c r="KA46" s="52">
        <v>0.10755008400553055</v>
      </c>
      <c r="KB46" s="52">
        <v>8.8742550483852448E-2</v>
      </c>
      <c r="KC46" s="52">
        <v>2.3837907218051003E-2</v>
      </c>
      <c r="KD46" s="52">
        <v>0.42495473477159906</v>
      </c>
      <c r="KE46" s="52">
        <v>2.2997548260781681E-2</v>
      </c>
      <c r="KF46" s="52">
        <v>6.5878935211751435E-2</v>
      </c>
      <c r="KG46" s="52">
        <v>2.0439851743521684E-2</v>
      </c>
      <c r="KH46" s="52">
        <v>0.15147218888806691</v>
      </c>
      <c r="KI46" s="52">
        <v>3.0616895790243012E-2</v>
      </c>
      <c r="KJ46" s="52">
        <v>0.30604101724997518</v>
      </c>
      <c r="KK46" s="52">
        <v>8.9297795054447487E-2</v>
      </c>
      <c r="KL46" s="52">
        <v>2.8369949306117637E-2</v>
      </c>
      <c r="KM46" s="52">
        <v>0.10141076705012728</v>
      </c>
      <c r="KN46" s="52">
        <v>0.11088961476314209</v>
      </c>
      <c r="KO46" s="52">
        <v>0.41925782840724662</v>
      </c>
      <c r="KP46" s="52">
        <v>0.39238009924520278</v>
      </c>
      <c r="KQ46" s="52">
        <v>7.5407897681931374E-2</v>
      </c>
      <c r="KR46" s="52">
        <v>3.5904858078240391E-2</v>
      </c>
      <c r="KS46" s="52">
        <v>3.2694452336522954E-2</v>
      </c>
      <c r="KT46" s="52">
        <v>0.10949395215575729</v>
      </c>
      <c r="KU46" s="52">
        <v>0.44846788172764773</v>
      </c>
      <c r="KV46" s="52">
        <v>8.0109709175992513E-2</v>
      </c>
      <c r="KW46" s="52">
        <v>1.6753533119493787E-2</v>
      </c>
      <c r="KX46" s="52">
        <v>2.0663301201116084E-2</v>
      </c>
      <c r="KY46" s="52">
        <v>7.9518550154903417E-2</v>
      </c>
      <c r="KZ46" s="52">
        <v>9.0631582138169922E-2</v>
      </c>
    </row>
    <row r="47" spans="1:312" x14ac:dyDescent="0.2">
      <c r="A47" s="89">
        <v>1.057213</v>
      </c>
      <c r="B47" s="41" t="s">
        <v>13255</v>
      </c>
      <c r="C47" s="51" t="s">
        <v>144</v>
      </c>
      <c r="D47" s="52">
        <v>0</v>
      </c>
      <c r="E47" s="52">
        <v>0</v>
      </c>
      <c r="F47" s="52">
        <v>0</v>
      </c>
      <c r="G47" s="52">
        <v>0</v>
      </c>
      <c r="H47" s="52">
        <v>0</v>
      </c>
      <c r="I47" s="52">
        <v>0</v>
      </c>
      <c r="J47" s="52">
        <v>0</v>
      </c>
      <c r="K47" s="52">
        <v>0</v>
      </c>
      <c r="L47" s="52">
        <v>0</v>
      </c>
      <c r="M47" s="52">
        <v>0</v>
      </c>
      <c r="N47" s="52">
        <v>0</v>
      </c>
      <c r="O47" s="52">
        <v>0</v>
      </c>
      <c r="P47" s="52">
        <v>0</v>
      </c>
      <c r="Q47" s="52">
        <v>0</v>
      </c>
      <c r="R47" s="52">
        <v>0</v>
      </c>
      <c r="S47" s="52">
        <v>0</v>
      </c>
      <c r="T47" s="52">
        <v>0</v>
      </c>
      <c r="U47" s="52">
        <v>0</v>
      </c>
      <c r="V47" s="52">
        <v>0</v>
      </c>
      <c r="W47" s="52">
        <v>0</v>
      </c>
      <c r="X47" s="52">
        <v>0</v>
      </c>
      <c r="Y47" s="52">
        <v>0</v>
      </c>
      <c r="Z47" s="52">
        <v>0</v>
      </c>
      <c r="AA47" s="52">
        <v>0</v>
      </c>
      <c r="AB47" s="52">
        <v>0</v>
      </c>
      <c r="AC47" s="52">
        <v>0</v>
      </c>
      <c r="AD47" s="52">
        <v>0</v>
      </c>
      <c r="AE47" s="52">
        <v>0</v>
      </c>
      <c r="AF47" s="52">
        <v>0</v>
      </c>
      <c r="AG47" s="52">
        <v>0</v>
      </c>
      <c r="AH47" s="52">
        <v>0</v>
      </c>
      <c r="AI47" s="52">
        <v>0</v>
      </c>
      <c r="AJ47" s="52">
        <v>0</v>
      </c>
      <c r="AK47" s="52">
        <v>0</v>
      </c>
      <c r="AL47" s="52">
        <v>0</v>
      </c>
      <c r="AM47" s="52">
        <v>0</v>
      </c>
      <c r="AN47" s="52">
        <v>0</v>
      </c>
      <c r="AO47" s="52">
        <v>0</v>
      </c>
      <c r="AP47" s="52">
        <v>0</v>
      </c>
      <c r="AQ47" s="52">
        <v>0</v>
      </c>
      <c r="AR47" s="52">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7.8140024033857675E-5</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2">
        <v>0</v>
      </c>
      <c r="EN47" s="52">
        <v>0</v>
      </c>
      <c r="EO47" s="52">
        <v>0</v>
      </c>
      <c r="EP47" s="52">
        <v>0</v>
      </c>
      <c r="EQ47" s="52">
        <v>0</v>
      </c>
      <c r="ER47" s="52">
        <v>0</v>
      </c>
      <c r="ES47" s="52">
        <v>0</v>
      </c>
      <c r="ET47" s="52">
        <v>0</v>
      </c>
      <c r="EU47" s="52">
        <v>0</v>
      </c>
      <c r="EV47" s="52">
        <v>0</v>
      </c>
      <c r="EW47" s="52">
        <v>0</v>
      </c>
      <c r="EX47" s="52">
        <v>0</v>
      </c>
      <c r="EY47" s="52">
        <v>0</v>
      </c>
      <c r="EZ47" s="52">
        <v>0</v>
      </c>
      <c r="FA47" s="52">
        <v>0</v>
      </c>
      <c r="FB47" s="52">
        <v>0</v>
      </c>
      <c r="FC47" s="52">
        <v>0</v>
      </c>
      <c r="FD47" s="52">
        <v>0</v>
      </c>
      <c r="FE47" s="52">
        <v>0</v>
      </c>
      <c r="FF47" s="52">
        <v>0</v>
      </c>
      <c r="FG47" s="52">
        <v>0</v>
      </c>
      <c r="FH47" s="52">
        <v>0</v>
      </c>
      <c r="FI47" s="52">
        <v>0</v>
      </c>
      <c r="FJ47" s="52">
        <v>0</v>
      </c>
      <c r="FK47" s="52">
        <v>0</v>
      </c>
      <c r="FL47" s="52">
        <v>0</v>
      </c>
      <c r="FM47" s="52">
        <v>0</v>
      </c>
      <c r="FN47" s="52">
        <v>0</v>
      </c>
      <c r="FO47" s="52">
        <v>0</v>
      </c>
      <c r="FP47" s="52">
        <v>0</v>
      </c>
      <c r="FQ47" s="52">
        <v>0</v>
      </c>
      <c r="FR47" s="52">
        <v>0</v>
      </c>
      <c r="FS47" s="52">
        <v>0</v>
      </c>
      <c r="FT47" s="52">
        <v>0</v>
      </c>
      <c r="FU47" s="52">
        <v>0</v>
      </c>
      <c r="FV47" s="52">
        <v>0</v>
      </c>
      <c r="FW47" s="52">
        <v>0</v>
      </c>
      <c r="FX47" s="52">
        <v>0</v>
      </c>
      <c r="FY47" s="52">
        <v>0</v>
      </c>
      <c r="FZ47" s="52">
        <v>0</v>
      </c>
      <c r="GA47" s="52">
        <v>0</v>
      </c>
      <c r="GB47" s="52">
        <v>0</v>
      </c>
      <c r="GC47" s="52">
        <v>0</v>
      </c>
      <c r="GD47" s="52">
        <v>0</v>
      </c>
      <c r="GE47" s="52">
        <v>0</v>
      </c>
      <c r="GF47" s="52">
        <v>0</v>
      </c>
      <c r="GG47" s="52">
        <v>0</v>
      </c>
      <c r="GH47" s="52">
        <v>0</v>
      </c>
      <c r="GI47" s="52">
        <v>0</v>
      </c>
      <c r="GJ47" s="52">
        <v>0</v>
      </c>
      <c r="GK47" s="52">
        <v>0</v>
      </c>
      <c r="GL47" s="52">
        <v>0</v>
      </c>
      <c r="GM47" s="52">
        <v>0</v>
      </c>
      <c r="GN47" s="52">
        <v>0</v>
      </c>
      <c r="GO47" s="52">
        <v>0</v>
      </c>
      <c r="GP47" s="52">
        <v>0</v>
      </c>
      <c r="GQ47" s="52">
        <v>0</v>
      </c>
      <c r="GR47" s="52">
        <v>0</v>
      </c>
      <c r="GS47" s="52">
        <v>0</v>
      </c>
      <c r="GT47" s="52">
        <v>0</v>
      </c>
      <c r="GU47" s="52">
        <v>0</v>
      </c>
      <c r="GV47" s="52">
        <v>0</v>
      </c>
      <c r="GW47" s="52">
        <v>0</v>
      </c>
      <c r="GX47" s="52">
        <v>0</v>
      </c>
      <c r="GY47" s="52">
        <v>0</v>
      </c>
      <c r="GZ47" s="52">
        <v>0</v>
      </c>
      <c r="HA47" s="52">
        <v>0</v>
      </c>
      <c r="HB47" s="52">
        <v>0</v>
      </c>
      <c r="HC47" s="52">
        <v>0</v>
      </c>
      <c r="HD47" s="52">
        <v>0</v>
      </c>
      <c r="HE47" s="52">
        <v>0</v>
      </c>
      <c r="HF47" s="52">
        <v>0</v>
      </c>
      <c r="HG47" s="52">
        <v>0</v>
      </c>
      <c r="HH47" s="52">
        <v>0</v>
      </c>
      <c r="HI47" s="52">
        <v>0</v>
      </c>
      <c r="HJ47" s="52">
        <v>0</v>
      </c>
      <c r="HK47" s="52">
        <v>0</v>
      </c>
      <c r="HL47" s="52">
        <v>0</v>
      </c>
      <c r="HM47" s="52">
        <v>0</v>
      </c>
      <c r="HN47" s="52">
        <v>0</v>
      </c>
      <c r="HO47" s="52">
        <v>0</v>
      </c>
      <c r="HP47" s="52">
        <v>0</v>
      </c>
      <c r="HQ47" s="52">
        <v>0</v>
      </c>
      <c r="HR47" s="52">
        <v>0</v>
      </c>
      <c r="HS47" s="52">
        <v>0</v>
      </c>
      <c r="HT47" s="52">
        <v>0</v>
      </c>
      <c r="HU47" s="52">
        <v>0</v>
      </c>
      <c r="HV47" s="52">
        <v>0</v>
      </c>
      <c r="HW47" s="52">
        <v>0</v>
      </c>
      <c r="HX47" s="52">
        <v>0</v>
      </c>
      <c r="HY47" s="52">
        <v>0</v>
      </c>
      <c r="HZ47" s="52">
        <v>0</v>
      </c>
      <c r="IA47" s="52">
        <v>0</v>
      </c>
      <c r="IB47" s="52">
        <v>0</v>
      </c>
      <c r="IC47" s="52">
        <v>0</v>
      </c>
      <c r="ID47" s="52">
        <v>0</v>
      </c>
      <c r="IE47" s="52">
        <v>0</v>
      </c>
      <c r="IF47" s="52">
        <v>0</v>
      </c>
      <c r="IG47" s="52">
        <v>0</v>
      </c>
      <c r="IH47" s="52">
        <v>0</v>
      </c>
      <c r="II47" s="52">
        <v>0</v>
      </c>
      <c r="IJ47" s="52">
        <v>0</v>
      </c>
      <c r="IK47" s="52">
        <v>0</v>
      </c>
      <c r="IL47" s="52">
        <v>0</v>
      </c>
      <c r="IM47" s="52">
        <v>0</v>
      </c>
      <c r="IN47" s="52">
        <v>0</v>
      </c>
      <c r="IO47" s="52">
        <v>0</v>
      </c>
      <c r="IP47" s="52">
        <v>0</v>
      </c>
      <c r="IQ47" s="52">
        <v>0</v>
      </c>
      <c r="IR47" s="52">
        <v>0</v>
      </c>
      <c r="IS47" s="52">
        <v>0</v>
      </c>
      <c r="IT47" s="52">
        <v>0</v>
      </c>
      <c r="IU47" s="52">
        <v>0</v>
      </c>
      <c r="IV47" s="52">
        <v>0</v>
      </c>
      <c r="IW47" s="52">
        <v>0</v>
      </c>
      <c r="IX47" s="52">
        <v>0</v>
      </c>
      <c r="IY47" s="52">
        <v>0</v>
      </c>
      <c r="IZ47" s="52">
        <v>0</v>
      </c>
      <c r="JA47" s="52">
        <v>0</v>
      </c>
      <c r="JB47" s="52">
        <v>0</v>
      </c>
      <c r="JC47" s="52">
        <v>0</v>
      </c>
      <c r="JD47" s="52">
        <v>0</v>
      </c>
      <c r="JE47" s="52">
        <v>0</v>
      </c>
      <c r="JF47" s="52">
        <v>0</v>
      </c>
      <c r="JG47" s="52">
        <v>0</v>
      </c>
      <c r="JH47" s="52">
        <v>0</v>
      </c>
      <c r="JI47" s="52">
        <v>0</v>
      </c>
      <c r="JJ47" s="52">
        <v>0</v>
      </c>
      <c r="JK47" s="52">
        <v>0</v>
      </c>
      <c r="JL47" s="52">
        <v>0</v>
      </c>
      <c r="JM47" s="52">
        <v>0</v>
      </c>
      <c r="JN47" s="52">
        <v>0</v>
      </c>
      <c r="JO47" s="52">
        <v>0</v>
      </c>
      <c r="JP47" s="52">
        <v>0</v>
      </c>
      <c r="JQ47" s="52">
        <v>0</v>
      </c>
      <c r="JR47" s="52">
        <v>0</v>
      </c>
      <c r="JS47" s="52">
        <v>0</v>
      </c>
      <c r="JT47" s="52">
        <v>0</v>
      </c>
      <c r="JU47" s="52">
        <v>0</v>
      </c>
      <c r="JV47" s="52">
        <v>0</v>
      </c>
      <c r="JW47" s="52">
        <v>0</v>
      </c>
      <c r="JX47" s="52">
        <v>0</v>
      </c>
      <c r="JY47" s="52">
        <v>0</v>
      </c>
      <c r="JZ47" s="52">
        <v>0</v>
      </c>
      <c r="KA47" s="52">
        <v>0</v>
      </c>
      <c r="KB47" s="52">
        <v>0</v>
      </c>
      <c r="KC47" s="52">
        <v>0</v>
      </c>
      <c r="KD47" s="52">
        <v>0</v>
      </c>
      <c r="KE47" s="52">
        <v>0</v>
      </c>
      <c r="KF47" s="52">
        <v>0</v>
      </c>
      <c r="KG47" s="52">
        <v>0</v>
      </c>
      <c r="KH47" s="52">
        <v>0</v>
      </c>
      <c r="KI47" s="52">
        <v>0</v>
      </c>
      <c r="KJ47" s="52">
        <v>0</v>
      </c>
      <c r="KK47" s="52">
        <v>0</v>
      </c>
      <c r="KL47" s="52">
        <v>0</v>
      </c>
      <c r="KM47" s="52">
        <v>0</v>
      </c>
      <c r="KN47" s="52">
        <v>0</v>
      </c>
      <c r="KO47" s="52">
        <v>0</v>
      </c>
      <c r="KP47" s="52">
        <v>0</v>
      </c>
      <c r="KQ47" s="52">
        <v>0</v>
      </c>
      <c r="KR47" s="52">
        <v>0</v>
      </c>
      <c r="KS47" s="52">
        <v>0</v>
      </c>
      <c r="KT47" s="52">
        <v>0</v>
      </c>
      <c r="KU47" s="52">
        <v>0</v>
      </c>
      <c r="KV47" s="52">
        <v>0</v>
      </c>
      <c r="KW47" s="52">
        <v>0</v>
      </c>
      <c r="KX47" s="52">
        <v>0</v>
      </c>
      <c r="KY47" s="52">
        <v>0</v>
      </c>
      <c r="KZ47" s="52">
        <v>0</v>
      </c>
    </row>
    <row r="48" spans="1:312" x14ac:dyDescent="0.2">
      <c r="A48" s="89">
        <v>1.071361</v>
      </c>
      <c r="B48" s="41" t="s">
        <v>888</v>
      </c>
      <c r="C48" s="51" t="s">
        <v>100</v>
      </c>
      <c r="D48" s="52">
        <v>0</v>
      </c>
      <c r="E48" s="52">
        <v>0</v>
      </c>
      <c r="F48" s="52">
        <v>0</v>
      </c>
      <c r="G48" s="52">
        <v>0</v>
      </c>
      <c r="H48" s="52">
        <v>1.3453594895699418E-3</v>
      </c>
      <c r="I48" s="52">
        <v>0</v>
      </c>
      <c r="J48" s="52">
        <v>0</v>
      </c>
      <c r="K48" s="52">
        <v>0</v>
      </c>
      <c r="L48" s="52">
        <v>0</v>
      </c>
      <c r="M48" s="52">
        <v>0</v>
      </c>
      <c r="N48" s="52">
        <v>0</v>
      </c>
      <c r="O48" s="52">
        <v>3.478741424291948E-3</v>
      </c>
      <c r="P48" s="52">
        <v>7.094373825817801E-4</v>
      </c>
      <c r="Q48" s="52">
        <v>0</v>
      </c>
      <c r="R48" s="52">
        <v>0</v>
      </c>
      <c r="S48" s="52">
        <v>5.634942687627399E-3</v>
      </c>
      <c r="T48" s="52">
        <v>0</v>
      </c>
      <c r="U48" s="52">
        <v>4.5124744694347587E-5</v>
      </c>
      <c r="V48" s="52">
        <v>2.5935332877002342E-3</v>
      </c>
      <c r="W48" s="52">
        <v>0</v>
      </c>
      <c r="X48" s="52">
        <v>0</v>
      </c>
      <c r="Y48" s="52">
        <v>6.5820226736166094E-3</v>
      </c>
      <c r="Z48" s="52">
        <v>2.4084547235325867E-3</v>
      </c>
      <c r="AA48" s="52">
        <v>2.3828928838175952E-3</v>
      </c>
      <c r="AB48" s="52">
        <v>1.8038873034603492E-3</v>
      </c>
      <c r="AC48" s="52">
        <v>1.7046876789763377E-3</v>
      </c>
      <c r="AD48" s="52">
        <v>1.4178795356329734E-3</v>
      </c>
      <c r="AE48" s="52">
        <v>1.4429860566306139E-3</v>
      </c>
      <c r="AF48" s="52">
        <v>2.1856558045220305E-2</v>
      </c>
      <c r="AG48" s="52">
        <v>2.0122457350361298E-3</v>
      </c>
      <c r="AH48" s="52">
        <v>1.2911523114713462E-2</v>
      </c>
      <c r="AI48" s="52">
        <v>7.1838317708160126E-5</v>
      </c>
      <c r="AJ48" s="52">
        <v>1.4000558655259761E-3</v>
      </c>
      <c r="AK48" s="52">
        <v>4.4372168861959698E-3</v>
      </c>
      <c r="AL48" s="52">
        <v>2.9331721132447565E-2</v>
      </c>
      <c r="AM48" s="52">
        <v>6.4531659995123907E-3</v>
      </c>
      <c r="AN48" s="52">
        <v>4.5908835699182277E-3</v>
      </c>
      <c r="AO48" s="52">
        <v>6.0139323381547469E-3</v>
      </c>
      <c r="AP48" s="52">
        <v>5.0542934961666048E-3</v>
      </c>
      <c r="AQ48" s="52">
        <v>2.8925939274850702E-3</v>
      </c>
      <c r="AR48" s="52">
        <v>8.9758100283713672E-4</v>
      </c>
      <c r="AS48" s="52">
        <v>5.1509114330025056E-3</v>
      </c>
      <c r="AT48" s="52">
        <v>2.0990146775322033E-3</v>
      </c>
      <c r="AU48" s="52">
        <v>4.6935727911436055E-3</v>
      </c>
      <c r="AV48" s="52">
        <v>1.7152172205434919E-3</v>
      </c>
      <c r="AW48" s="52">
        <v>0</v>
      </c>
      <c r="AX48" s="52">
        <v>0</v>
      </c>
      <c r="AY48" s="52">
        <v>0</v>
      </c>
      <c r="AZ48" s="52">
        <v>1.9434772747671323E-3</v>
      </c>
      <c r="BA48" s="52">
        <v>0</v>
      </c>
      <c r="BB48" s="52">
        <v>6.2931719317032495E-3</v>
      </c>
      <c r="BC48" s="52">
        <v>8.0183263291585365E-3</v>
      </c>
      <c r="BD48" s="52">
        <v>1.0004950678255086E-2</v>
      </c>
      <c r="BE48" s="52">
        <v>1.4161615958878518E-3</v>
      </c>
      <c r="BF48" s="52">
        <v>1.9006039987082357E-3</v>
      </c>
      <c r="BG48" s="52">
        <v>2.8026121971375649E-3</v>
      </c>
      <c r="BH48" s="52">
        <v>1.2754848714015526E-3</v>
      </c>
      <c r="BI48" s="52">
        <v>4.9829039695876388E-3</v>
      </c>
      <c r="BJ48" s="52">
        <v>1.5392568225168152E-2</v>
      </c>
      <c r="BK48" s="52">
        <v>8.1476562720055202E-3</v>
      </c>
      <c r="BL48" s="52">
        <v>5.7366925815488393E-3</v>
      </c>
      <c r="BM48" s="52">
        <v>1.029132770843786E-2</v>
      </c>
      <c r="BN48" s="52">
        <v>1.0383771024280787E-3</v>
      </c>
      <c r="BO48" s="52">
        <v>1.2968496790214692E-2</v>
      </c>
      <c r="BP48" s="52">
        <v>0</v>
      </c>
      <c r="BQ48" s="52">
        <v>0</v>
      </c>
      <c r="BR48" s="52">
        <v>1.2755006939362853E-3</v>
      </c>
      <c r="BS48" s="52">
        <v>0</v>
      </c>
      <c r="BT48" s="52">
        <v>0</v>
      </c>
      <c r="BU48" s="52">
        <v>0</v>
      </c>
      <c r="BV48" s="52">
        <v>1.6617347442195569E-5</v>
      </c>
      <c r="BW48" s="52">
        <v>0</v>
      </c>
      <c r="BX48" s="52">
        <v>0</v>
      </c>
      <c r="BY48" s="52">
        <v>0</v>
      </c>
      <c r="BZ48" s="52">
        <v>0</v>
      </c>
      <c r="CA48" s="52">
        <v>0</v>
      </c>
      <c r="CB48" s="52">
        <v>0</v>
      </c>
      <c r="CC48" s="52">
        <v>2.4722101275148995E-3</v>
      </c>
      <c r="CD48" s="52">
        <v>8.5744289494356168E-4</v>
      </c>
      <c r="CE48" s="52">
        <v>1.1615901313527426E-3</v>
      </c>
      <c r="CF48" s="52">
        <v>7.1001229630977287E-3</v>
      </c>
      <c r="CG48" s="52">
        <v>2.5986357587800915E-3</v>
      </c>
      <c r="CH48" s="52">
        <v>0</v>
      </c>
      <c r="CI48" s="52">
        <v>1.5242945411881716E-3</v>
      </c>
      <c r="CJ48" s="52">
        <v>3.2793618528113595E-3</v>
      </c>
      <c r="CK48" s="52">
        <v>0</v>
      </c>
      <c r="CL48" s="52">
        <v>3.609227708051852E-3</v>
      </c>
      <c r="CM48" s="52">
        <v>3.2886452149869078E-3</v>
      </c>
      <c r="CN48" s="52">
        <v>1.4682610134853348E-3</v>
      </c>
      <c r="CO48" s="52">
        <v>1.2534083347127847E-3</v>
      </c>
      <c r="CP48" s="52">
        <v>4.0050913720198929E-3</v>
      </c>
      <c r="CQ48" s="52">
        <v>8.0300888373451652E-5</v>
      </c>
      <c r="CR48" s="52">
        <v>1.8338207831475038E-4</v>
      </c>
      <c r="CS48" s="52">
        <v>0</v>
      </c>
      <c r="CT48" s="52">
        <v>5.6850086806215158E-3</v>
      </c>
      <c r="CU48" s="52">
        <v>1.5621382155687858E-2</v>
      </c>
      <c r="CV48" s="52">
        <v>8.3372542277599087E-3</v>
      </c>
      <c r="CW48" s="52">
        <v>0</v>
      </c>
      <c r="CX48" s="52">
        <v>2.8902480758877924E-3</v>
      </c>
      <c r="CY48" s="52">
        <v>1.6897233358531614E-4</v>
      </c>
      <c r="CZ48" s="52">
        <v>0</v>
      </c>
      <c r="DA48" s="52">
        <v>1.1544268543720209E-2</v>
      </c>
      <c r="DB48" s="52">
        <v>1.0873915775917755E-2</v>
      </c>
      <c r="DC48" s="52">
        <v>2.0115732310034515E-5</v>
      </c>
      <c r="DD48" s="52">
        <v>0</v>
      </c>
      <c r="DE48" s="52">
        <v>6.926209247158265E-4</v>
      </c>
      <c r="DF48" s="52">
        <v>1.0989589498814885E-3</v>
      </c>
      <c r="DG48" s="52">
        <v>3.5580760068025515E-5</v>
      </c>
      <c r="DH48" s="52">
        <v>0</v>
      </c>
      <c r="DI48" s="52">
        <v>0.18630513429228654</v>
      </c>
      <c r="DJ48" s="52">
        <v>5.2760725329472048E-2</v>
      </c>
      <c r="DK48" s="52">
        <v>5.5712026499819656E-2</v>
      </c>
      <c r="DL48" s="52">
        <v>4.2732867429722213E-3</v>
      </c>
      <c r="DM48" s="52">
        <v>1.3207561936688847E-3</v>
      </c>
      <c r="DN48" s="52">
        <v>5.5092012982726285E-2</v>
      </c>
      <c r="DO48" s="52">
        <v>6.1934461731924647E-3</v>
      </c>
      <c r="DP48" s="52">
        <v>2.4132972957902157E-3</v>
      </c>
      <c r="DQ48" s="52">
        <v>2.389574633379834E-3</v>
      </c>
      <c r="DR48" s="52">
        <v>9.7156515194559964E-2</v>
      </c>
      <c r="DS48" s="52">
        <v>0.11992947896486127</v>
      </c>
      <c r="DT48" s="52">
        <v>5.4432138830470839E-3</v>
      </c>
      <c r="DU48" s="52">
        <v>2.5639302447618608E-3</v>
      </c>
      <c r="DV48" s="52">
        <v>2.6914015219459309E-3</v>
      </c>
      <c r="DW48" s="52">
        <v>8.0217422408277329E-3</v>
      </c>
      <c r="DX48" s="52">
        <v>4.4166117816879721E-3</v>
      </c>
      <c r="DY48" s="52">
        <v>0</v>
      </c>
      <c r="DZ48" s="52">
        <v>4.9204003402923942E-3</v>
      </c>
      <c r="EA48" s="52">
        <v>1.9436947698822289E-3</v>
      </c>
      <c r="EB48" s="52">
        <v>1.404021135342975E-3</v>
      </c>
      <c r="EC48" s="52">
        <v>4.3616932452974601E-3</v>
      </c>
      <c r="ED48" s="52">
        <v>1.3558569764192186E-3</v>
      </c>
      <c r="EE48" s="52">
        <v>3.0674060819155286E-3</v>
      </c>
      <c r="EF48" s="52">
        <v>6.4000006227942427E-3</v>
      </c>
      <c r="EG48" s="52">
        <v>5.8937847005480779E-3</v>
      </c>
      <c r="EH48" s="52">
        <v>3.6999320203948368E-3</v>
      </c>
      <c r="EI48" s="52">
        <v>1.8319510507211914E-3</v>
      </c>
      <c r="EJ48" s="52">
        <v>1.5068215085100064E-3</v>
      </c>
      <c r="EK48" s="52">
        <v>4.9781876528572988E-4</v>
      </c>
      <c r="EL48" s="52">
        <v>0</v>
      </c>
      <c r="EM48" s="52">
        <v>0</v>
      </c>
      <c r="EN48" s="52">
        <v>0</v>
      </c>
      <c r="EO48" s="52">
        <v>0</v>
      </c>
      <c r="EP48" s="52">
        <v>0</v>
      </c>
      <c r="EQ48" s="52">
        <v>0</v>
      </c>
      <c r="ER48" s="52">
        <v>0</v>
      </c>
      <c r="ES48" s="52">
        <v>0</v>
      </c>
      <c r="ET48" s="52">
        <v>0</v>
      </c>
      <c r="EU48" s="52">
        <v>0</v>
      </c>
      <c r="EV48" s="52">
        <v>0</v>
      </c>
      <c r="EW48" s="52">
        <v>0</v>
      </c>
      <c r="EX48" s="52">
        <v>8.424511780128395E-2</v>
      </c>
      <c r="EY48" s="52">
        <v>1.2704732318587984E-2</v>
      </c>
      <c r="EZ48" s="52">
        <v>1.0990566759158287E-2</v>
      </c>
      <c r="FA48" s="52">
        <v>0</v>
      </c>
      <c r="FB48" s="52">
        <v>0</v>
      </c>
      <c r="FC48" s="52">
        <v>0</v>
      </c>
      <c r="FD48" s="52">
        <v>4.0468560812385423E-4</v>
      </c>
      <c r="FE48" s="52">
        <v>6.3178436231802575E-3</v>
      </c>
      <c r="FF48" s="52">
        <v>3.567612294660539E-3</v>
      </c>
      <c r="FG48" s="52">
        <v>8.9503797969286616E-3</v>
      </c>
      <c r="FH48" s="52">
        <v>1.8067568164299077E-3</v>
      </c>
      <c r="FI48" s="52">
        <v>8.3436523808084577E-3</v>
      </c>
      <c r="FJ48" s="52">
        <v>0</v>
      </c>
      <c r="FK48" s="52">
        <v>1.1300346760978436E-2</v>
      </c>
      <c r="FL48" s="52">
        <v>6.8419135290780468E-3</v>
      </c>
      <c r="FM48" s="52">
        <v>4.1907227961812334E-5</v>
      </c>
      <c r="FN48" s="52">
        <v>0</v>
      </c>
      <c r="FO48" s="52">
        <v>2.8871563112787095E-3</v>
      </c>
      <c r="FP48" s="52">
        <v>1.1913971008006508E-2</v>
      </c>
      <c r="FQ48" s="52">
        <v>5.4485379959157048E-3</v>
      </c>
      <c r="FR48" s="52">
        <v>0</v>
      </c>
      <c r="FS48" s="52">
        <v>0</v>
      </c>
      <c r="FT48" s="52">
        <v>0</v>
      </c>
      <c r="FU48" s="52">
        <v>0</v>
      </c>
      <c r="FV48" s="52">
        <v>2.1351768761655211E-5</v>
      </c>
      <c r="FW48" s="52">
        <v>0</v>
      </c>
      <c r="FX48" s="52">
        <v>0</v>
      </c>
      <c r="FY48" s="52">
        <v>0</v>
      </c>
      <c r="FZ48" s="52">
        <v>0</v>
      </c>
      <c r="GA48" s="52">
        <v>0</v>
      </c>
      <c r="GB48" s="52">
        <v>0</v>
      </c>
      <c r="GC48" s="52">
        <v>0</v>
      </c>
      <c r="GD48" s="52">
        <v>0</v>
      </c>
      <c r="GE48" s="52">
        <v>0</v>
      </c>
      <c r="GF48" s="52">
        <v>0</v>
      </c>
      <c r="GG48" s="52">
        <v>1.8367230319280888E-3</v>
      </c>
      <c r="GH48" s="52">
        <v>1.7053341926929067E-3</v>
      </c>
      <c r="GI48" s="52">
        <v>8.2652898560330262E-5</v>
      </c>
      <c r="GJ48" s="52">
        <v>2.7617213174333582E-3</v>
      </c>
      <c r="GK48" s="52">
        <v>4.0434725348622563E-3</v>
      </c>
      <c r="GL48" s="52">
        <v>8.7727455107917234E-3</v>
      </c>
      <c r="GM48" s="52">
        <v>8.7028373493729235E-4</v>
      </c>
      <c r="GN48" s="52">
        <v>7.0814762721976452E-3</v>
      </c>
      <c r="GO48" s="52">
        <v>0</v>
      </c>
      <c r="GP48" s="52">
        <v>2.1896524372375316E-3</v>
      </c>
      <c r="GQ48" s="52">
        <v>0</v>
      </c>
      <c r="GR48" s="52">
        <v>0</v>
      </c>
      <c r="GS48" s="52">
        <v>0</v>
      </c>
      <c r="GT48" s="52">
        <v>0</v>
      </c>
      <c r="GU48" s="52">
        <v>1.206437200342772E-3</v>
      </c>
      <c r="GV48" s="52">
        <v>0</v>
      </c>
      <c r="GW48" s="52">
        <v>5.7030485463039401E-3</v>
      </c>
      <c r="GX48" s="52">
        <v>1.792663055730772E-2</v>
      </c>
      <c r="GY48" s="52">
        <v>1.6914560283264796E-2</v>
      </c>
      <c r="GZ48" s="52">
        <v>2.9540859990668236E-3</v>
      </c>
      <c r="HA48" s="52">
        <v>0</v>
      </c>
      <c r="HB48" s="52">
        <v>3.1785354765863369E-3</v>
      </c>
      <c r="HC48" s="52">
        <v>1.4716533585566029E-3</v>
      </c>
      <c r="HD48" s="52">
        <v>1.0464424431266221E-3</v>
      </c>
      <c r="HE48" s="52">
        <v>6.4339297243354207E-5</v>
      </c>
      <c r="HF48" s="52">
        <v>3.797820663397497E-3</v>
      </c>
      <c r="HG48" s="52">
        <v>1.8712539537363412E-3</v>
      </c>
      <c r="HH48" s="52">
        <v>9.081373878730689E-6</v>
      </c>
      <c r="HI48" s="52">
        <v>3.0499559517522417E-3</v>
      </c>
      <c r="HJ48" s="52">
        <v>9.2895151612921163E-5</v>
      </c>
      <c r="HK48" s="52">
        <v>8.725546371764446E-5</v>
      </c>
      <c r="HL48" s="52">
        <v>1.0636217360333995E-4</v>
      </c>
      <c r="HM48" s="52">
        <v>0</v>
      </c>
      <c r="HN48" s="52">
        <v>5.4443307012402801E-3</v>
      </c>
      <c r="HO48" s="52">
        <v>6.6132119860076084E-5</v>
      </c>
      <c r="HP48" s="52">
        <v>2.6738401348359643E-3</v>
      </c>
      <c r="HQ48" s="52">
        <v>2.1800228714784924E-3</v>
      </c>
      <c r="HR48" s="52">
        <v>4.3615666700516703E-3</v>
      </c>
      <c r="HS48" s="52">
        <v>2.658949799323621E-3</v>
      </c>
      <c r="HT48" s="52">
        <v>2.5926900078640258E-3</v>
      </c>
      <c r="HU48" s="52">
        <v>1.4565533084343189E-3</v>
      </c>
      <c r="HV48" s="52">
        <v>6.0370877950262254E-5</v>
      </c>
      <c r="HW48" s="52">
        <v>0</v>
      </c>
      <c r="HX48" s="52">
        <v>1.00391830115606E-2</v>
      </c>
      <c r="HY48" s="52">
        <v>0</v>
      </c>
      <c r="HZ48" s="52">
        <v>3.1389471989916686E-3</v>
      </c>
      <c r="IA48" s="52">
        <v>5.9001058564542186E-5</v>
      </c>
      <c r="IB48" s="52">
        <v>4.1497525859704116E-3</v>
      </c>
      <c r="IC48" s="52">
        <v>0</v>
      </c>
      <c r="ID48" s="52">
        <v>6.5520115487196018E-3</v>
      </c>
      <c r="IE48" s="52">
        <v>7.6586229401639184E-3</v>
      </c>
      <c r="IF48" s="52">
        <v>0</v>
      </c>
      <c r="IG48" s="52">
        <v>1.1123642497971101E-3</v>
      </c>
      <c r="IH48" s="52">
        <v>2.6728272307447267E-3</v>
      </c>
      <c r="II48" s="52">
        <v>0</v>
      </c>
      <c r="IJ48" s="52">
        <v>0</v>
      </c>
      <c r="IK48" s="52">
        <v>0</v>
      </c>
      <c r="IL48" s="52">
        <v>0</v>
      </c>
      <c r="IM48" s="52">
        <v>0</v>
      </c>
      <c r="IN48" s="52">
        <v>0</v>
      </c>
      <c r="IO48" s="52">
        <v>0</v>
      </c>
      <c r="IP48" s="52">
        <v>0</v>
      </c>
      <c r="IQ48" s="52">
        <v>0</v>
      </c>
      <c r="IR48" s="52">
        <v>0</v>
      </c>
      <c r="IS48" s="52">
        <v>0</v>
      </c>
      <c r="IT48" s="52">
        <v>0</v>
      </c>
      <c r="IU48" s="52">
        <v>0</v>
      </c>
      <c r="IV48" s="52">
        <v>0</v>
      </c>
      <c r="IW48" s="52">
        <v>0</v>
      </c>
      <c r="IX48" s="52">
        <v>0</v>
      </c>
      <c r="IY48" s="52">
        <v>1.5822214031718548E-3</v>
      </c>
      <c r="IZ48" s="52">
        <v>0</v>
      </c>
      <c r="JA48" s="52">
        <v>0</v>
      </c>
      <c r="JB48" s="52">
        <v>0</v>
      </c>
      <c r="JC48" s="52">
        <v>1.549726569565753E-3</v>
      </c>
      <c r="JD48" s="52">
        <v>5.2153874399152843E-4</v>
      </c>
      <c r="JE48" s="52">
        <v>0</v>
      </c>
      <c r="JF48" s="52">
        <v>1.6463320218505432E-3</v>
      </c>
      <c r="JG48" s="52">
        <v>7.7467233411341134E-7</v>
      </c>
      <c r="JH48" s="52">
        <v>3.647687040165366E-5</v>
      </c>
      <c r="JI48" s="52">
        <v>0</v>
      </c>
      <c r="JJ48" s="52">
        <v>3.9705481786772925E-3</v>
      </c>
      <c r="JK48" s="52">
        <v>4.9415791492451902E-4</v>
      </c>
      <c r="JL48" s="52">
        <v>1.1609069217956875E-3</v>
      </c>
      <c r="JM48" s="52">
        <v>0</v>
      </c>
      <c r="JN48" s="52">
        <v>0</v>
      </c>
      <c r="JO48" s="52">
        <v>0</v>
      </c>
      <c r="JP48" s="52">
        <v>0</v>
      </c>
      <c r="JQ48" s="52">
        <v>3.4456301406333572E-4</v>
      </c>
      <c r="JR48" s="52">
        <v>0</v>
      </c>
      <c r="JS48" s="52">
        <v>1.3559156148674637E-3</v>
      </c>
      <c r="JT48" s="52">
        <v>0</v>
      </c>
      <c r="JU48" s="52">
        <v>9.0307218173632227E-4</v>
      </c>
      <c r="JV48" s="52">
        <v>1.9614608111382494E-3</v>
      </c>
      <c r="JW48" s="52">
        <v>1.4646411527086194E-3</v>
      </c>
      <c r="JX48" s="52">
        <v>5.4648915279165709E-4</v>
      </c>
      <c r="JY48" s="52">
        <v>3.8571628789340132E-4</v>
      </c>
      <c r="JZ48" s="52">
        <v>3.5928968402729969E-6</v>
      </c>
      <c r="KA48" s="52">
        <v>2.2829608703204222E-3</v>
      </c>
      <c r="KB48" s="52">
        <v>2.6992089850976718E-5</v>
      </c>
      <c r="KC48" s="52">
        <v>4.1058324260550443E-4</v>
      </c>
      <c r="KD48" s="52">
        <v>3.9635515954722714E-4</v>
      </c>
      <c r="KE48" s="52">
        <v>0</v>
      </c>
      <c r="KF48" s="52">
        <v>1.1072568122573014E-3</v>
      </c>
      <c r="KG48" s="52">
        <v>4.4890237493960236E-4</v>
      </c>
      <c r="KH48" s="52">
        <v>5.7485676070043353E-4</v>
      </c>
      <c r="KI48" s="52">
        <v>4.9001576382141107E-4</v>
      </c>
      <c r="KJ48" s="52">
        <v>3.1097669156057484E-4</v>
      </c>
      <c r="KK48" s="52">
        <v>1.8072223011970212E-4</v>
      </c>
      <c r="KL48" s="52">
        <v>9.521638816864965E-4</v>
      </c>
      <c r="KM48" s="52">
        <v>1.5020566783896904E-3</v>
      </c>
      <c r="KN48" s="52">
        <v>2.8243510619304518E-3</v>
      </c>
      <c r="KO48" s="52">
        <v>6.7008215633364884E-4</v>
      </c>
      <c r="KP48" s="52">
        <v>5.2392875154286039E-4</v>
      </c>
      <c r="KQ48" s="52">
        <v>3.2970366187992927E-4</v>
      </c>
      <c r="KR48" s="52">
        <v>5.2692044034418565E-4</v>
      </c>
      <c r="KS48" s="52">
        <v>7.4929241928477355E-6</v>
      </c>
      <c r="KT48" s="52">
        <v>4.3773371134109624E-6</v>
      </c>
      <c r="KU48" s="52">
        <v>4.7985030378115923E-4</v>
      </c>
      <c r="KV48" s="52">
        <v>6.10892782857325E-4</v>
      </c>
      <c r="KW48" s="52">
        <v>7.2758521030427248E-6</v>
      </c>
      <c r="KX48" s="52">
        <v>6.1252775754759158E-4</v>
      </c>
      <c r="KY48" s="52">
        <v>1.6517868318551494E-3</v>
      </c>
      <c r="KZ48" s="52">
        <v>7.514980791818196E-4</v>
      </c>
    </row>
    <row r="49" spans="1:312" x14ac:dyDescent="0.2">
      <c r="A49" s="89">
        <v>1.0333969999999999</v>
      </c>
      <c r="B49" s="41" t="s">
        <v>887</v>
      </c>
      <c r="C49" s="51" t="s">
        <v>19</v>
      </c>
      <c r="D49" s="52">
        <v>0</v>
      </c>
      <c r="E49" s="52">
        <v>0</v>
      </c>
      <c r="F49" s="52">
        <v>7.6965652831542418E-6</v>
      </c>
      <c r="G49" s="52">
        <v>0</v>
      </c>
      <c r="H49" s="52">
        <v>0</v>
      </c>
      <c r="I49" s="52">
        <v>0</v>
      </c>
      <c r="J49" s="52">
        <v>0</v>
      </c>
      <c r="K49" s="52">
        <v>0</v>
      </c>
      <c r="L49" s="52">
        <v>0</v>
      </c>
      <c r="M49" s="52">
        <v>0</v>
      </c>
      <c r="N49" s="52">
        <v>0</v>
      </c>
      <c r="O49" s="52">
        <v>0</v>
      </c>
      <c r="P49" s="52">
        <v>1.9593351821668359E-4</v>
      </c>
      <c r="Q49" s="52">
        <v>1.8755806531634651E-3</v>
      </c>
      <c r="R49" s="52">
        <v>0</v>
      </c>
      <c r="S49" s="52">
        <v>0</v>
      </c>
      <c r="T49" s="52">
        <v>0</v>
      </c>
      <c r="U49" s="52">
        <v>0</v>
      </c>
      <c r="V49" s="52">
        <v>0</v>
      </c>
      <c r="W49" s="52">
        <v>0</v>
      </c>
      <c r="X49" s="52">
        <v>0</v>
      </c>
      <c r="Y49" s="52">
        <v>0</v>
      </c>
      <c r="Z49" s="52">
        <v>0</v>
      </c>
      <c r="AA49" s="52">
        <v>0</v>
      </c>
      <c r="AB49" s="52">
        <v>0</v>
      </c>
      <c r="AC49" s="52">
        <v>0</v>
      </c>
      <c r="AD49" s="52">
        <v>0</v>
      </c>
      <c r="AE49" s="52">
        <v>0</v>
      </c>
      <c r="AF49" s="52">
        <v>0</v>
      </c>
      <c r="AG49" s="52">
        <v>0</v>
      </c>
      <c r="AH49" s="52">
        <v>0</v>
      </c>
      <c r="AI49" s="52">
        <v>0</v>
      </c>
      <c r="AJ49" s="52">
        <v>0</v>
      </c>
      <c r="AK49" s="52">
        <v>0</v>
      </c>
      <c r="AL49" s="52">
        <v>0</v>
      </c>
      <c r="AM49" s="52">
        <v>0</v>
      </c>
      <c r="AN49" s="52">
        <v>0</v>
      </c>
      <c r="AO49" s="52">
        <v>0</v>
      </c>
      <c r="AP49" s="52">
        <v>0</v>
      </c>
      <c r="AQ49" s="52">
        <v>0</v>
      </c>
      <c r="AR49" s="52">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1.7173894806676217E-5</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2">
        <v>0</v>
      </c>
      <c r="EN49" s="52">
        <v>0</v>
      </c>
      <c r="EO49" s="52">
        <v>0</v>
      </c>
      <c r="EP49" s="52">
        <v>0</v>
      </c>
      <c r="EQ49" s="52">
        <v>0</v>
      </c>
      <c r="ER49" s="52">
        <v>0</v>
      </c>
      <c r="ES49" s="52">
        <v>0</v>
      </c>
      <c r="ET49" s="52">
        <v>0</v>
      </c>
      <c r="EU49" s="52">
        <v>0</v>
      </c>
      <c r="EV49" s="52">
        <v>0</v>
      </c>
      <c r="EW49" s="52">
        <v>0</v>
      </c>
      <c r="EX49" s="52">
        <v>0</v>
      </c>
      <c r="EY49" s="52">
        <v>0</v>
      </c>
      <c r="EZ49" s="52">
        <v>0</v>
      </c>
      <c r="FA49" s="52">
        <v>0</v>
      </c>
      <c r="FB49" s="52">
        <v>0</v>
      </c>
      <c r="FC49" s="52">
        <v>0</v>
      </c>
      <c r="FD49" s="52">
        <v>0</v>
      </c>
      <c r="FE49" s="52">
        <v>0</v>
      </c>
      <c r="FF49" s="52">
        <v>0</v>
      </c>
      <c r="FG49" s="52">
        <v>0</v>
      </c>
      <c r="FH49" s="52">
        <v>0</v>
      </c>
      <c r="FI49" s="52">
        <v>0</v>
      </c>
      <c r="FJ49" s="52">
        <v>0</v>
      </c>
      <c r="FK49" s="52">
        <v>0</v>
      </c>
      <c r="FL49" s="52">
        <v>0</v>
      </c>
      <c r="FM49" s="52">
        <v>0</v>
      </c>
      <c r="FN49" s="52">
        <v>0</v>
      </c>
      <c r="FO49" s="52">
        <v>0</v>
      </c>
      <c r="FP49" s="52">
        <v>0</v>
      </c>
      <c r="FQ49" s="52">
        <v>0</v>
      </c>
      <c r="FR49" s="52">
        <v>0</v>
      </c>
      <c r="FS49" s="52">
        <v>9.2716102226255807E-3</v>
      </c>
      <c r="FT49" s="52">
        <v>5.365258818099186E-3</v>
      </c>
      <c r="FU49" s="52">
        <v>9.5037410646875056E-2</v>
      </c>
      <c r="FV49" s="52">
        <v>2.2642805942592502E-4</v>
      </c>
      <c r="FW49" s="52">
        <v>1.6279317770181317E-4</v>
      </c>
      <c r="FX49" s="52">
        <v>2.7991218057477938E-5</v>
      </c>
      <c r="FY49" s="52">
        <v>8.2072041233625633E-4</v>
      </c>
      <c r="FZ49" s="52">
        <v>0</v>
      </c>
      <c r="GA49" s="52">
        <v>0</v>
      </c>
      <c r="GB49" s="52">
        <v>0</v>
      </c>
      <c r="GC49" s="52">
        <v>0</v>
      </c>
      <c r="GD49" s="52">
        <v>0</v>
      </c>
      <c r="GE49" s="52">
        <v>8.3730432872176824E-5</v>
      </c>
      <c r="GF49" s="52">
        <v>0</v>
      </c>
      <c r="GG49" s="52">
        <v>0</v>
      </c>
      <c r="GH49" s="52">
        <v>0</v>
      </c>
      <c r="GI49" s="52">
        <v>0</v>
      </c>
      <c r="GJ49" s="52">
        <v>0</v>
      </c>
      <c r="GK49" s="52">
        <v>0</v>
      </c>
      <c r="GL49" s="52">
        <v>0</v>
      </c>
      <c r="GM49" s="52">
        <v>0</v>
      </c>
      <c r="GN49" s="52">
        <v>0</v>
      </c>
      <c r="GO49" s="52">
        <v>0</v>
      </c>
      <c r="GP49" s="52">
        <v>0</v>
      </c>
      <c r="GQ49" s="52">
        <v>0</v>
      </c>
      <c r="GR49" s="52">
        <v>0</v>
      </c>
      <c r="GS49" s="52">
        <v>0</v>
      </c>
      <c r="GT49" s="52">
        <v>0</v>
      </c>
      <c r="GU49" s="52">
        <v>0</v>
      </c>
      <c r="GV49" s="52">
        <v>0</v>
      </c>
      <c r="GW49" s="52">
        <v>0</v>
      </c>
      <c r="GX49" s="52">
        <v>0</v>
      </c>
      <c r="GY49" s="52">
        <v>0</v>
      </c>
      <c r="GZ49" s="52">
        <v>0</v>
      </c>
      <c r="HA49" s="52">
        <v>0</v>
      </c>
      <c r="HB49" s="52">
        <v>0</v>
      </c>
      <c r="HC49" s="52">
        <v>0</v>
      </c>
      <c r="HD49" s="52">
        <v>0</v>
      </c>
      <c r="HE49" s="52">
        <v>0</v>
      </c>
      <c r="HF49" s="52">
        <v>0</v>
      </c>
      <c r="HG49" s="52">
        <v>0</v>
      </c>
      <c r="HH49" s="52">
        <v>0</v>
      </c>
      <c r="HI49" s="52">
        <v>0</v>
      </c>
      <c r="HJ49" s="52">
        <v>0</v>
      </c>
      <c r="HK49" s="52">
        <v>0</v>
      </c>
      <c r="HL49" s="52">
        <v>0</v>
      </c>
      <c r="HM49" s="52">
        <v>0</v>
      </c>
      <c r="HN49" s="52">
        <v>0</v>
      </c>
      <c r="HO49" s="52">
        <v>0</v>
      </c>
      <c r="HP49" s="52">
        <v>0</v>
      </c>
      <c r="HQ49" s="52">
        <v>0</v>
      </c>
      <c r="HR49" s="52">
        <v>0</v>
      </c>
      <c r="HS49" s="52">
        <v>0</v>
      </c>
      <c r="HT49" s="52">
        <v>0</v>
      </c>
      <c r="HU49" s="52">
        <v>0</v>
      </c>
      <c r="HV49" s="52">
        <v>0</v>
      </c>
      <c r="HW49" s="52">
        <v>0</v>
      </c>
      <c r="HX49" s="52">
        <v>0</v>
      </c>
      <c r="HY49" s="52">
        <v>0</v>
      </c>
      <c r="HZ49" s="52">
        <v>0</v>
      </c>
      <c r="IA49" s="52">
        <v>0</v>
      </c>
      <c r="IB49" s="52">
        <v>0</v>
      </c>
      <c r="IC49" s="52">
        <v>0</v>
      </c>
      <c r="ID49" s="52">
        <v>0</v>
      </c>
      <c r="IE49" s="52">
        <v>0</v>
      </c>
      <c r="IF49" s="52">
        <v>0</v>
      </c>
      <c r="IG49" s="52">
        <v>0</v>
      </c>
      <c r="IH49" s="52">
        <v>0</v>
      </c>
      <c r="II49" s="52">
        <v>0</v>
      </c>
      <c r="IJ49" s="52">
        <v>0</v>
      </c>
      <c r="IK49" s="52">
        <v>0</v>
      </c>
      <c r="IL49" s="52">
        <v>0</v>
      </c>
      <c r="IM49" s="52">
        <v>0</v>
      </c>
      <c r="IN49" s="52">
        <v>0</v>
      </c>
      <c r="IO49" s="52">
        <v>0</v>
      </c>
      <c r="IP49" s="52">
        <v>0</v>
      </c>
      <c r="IQ49" s="52">
        <v>0</v>
      </c>
      <c r="IR49" s="52">
        <v>0</v>
      </c>
      <c r="IS49" s="52">
        <v>0</v>
      </c>
      <c r="IT49" s="52">
        <v>0</v>
      </c>
      <c r="IU49" s="52">
        <v>0</v>
      </c>
      <c r="IV49" s="52">
        <v>0</v>
      </c>
      <c r="IW49" s="52">
        <v>0</v>
      </c>
      <c r="IX49" s="52">
        <v>0</v>
      </c>
      <c r="IY49" s="52">
        <v>8.3245405745976822E-6</v>
      </c>
      <c r="IZ49" s="52">
        <v>0</v>
      </c>
      <c r="JA49" s="52">
        <v>0</v>
      </c>
      <c r="JB49" s="52">
        <v>0</v>
      </c>
      <c r="JC49" s="52">
        <v>0</v>
      </c>
      <c r="JD49" s="52">
        <v>0</v>
      </c>
      <c r="JE49" s="52">
        <v>0</v>
      </c>
      <c r="JF49" s="52">
        <v>0</v>
      </c>
      <c r="JG49" s="52">
        <v>0</v>
      </c>
      <c r="JH49" s="52">
        <v>0</v>
      </c>
      <c r="JI49" s="52">
        <v>0</v>
      </c>
      <c r="JJ49" s="52">
        <v>0</v>
      </c>
      <c r="JK49" s="52">
        <v>0</v>
      </c>
      <c r="JL49" s="52">
        <v>0</v>
      </c>
      <c r="JM49" s="52">
        <v>0</v>
      </c>
      <c r="JN49" s="52">
        <v>3.2320773953919697E-4</v>
      </c>
      <c r="JO49" s="52">
        <v>0</v>
      </c>
      <c r="JP49" s="52">
        <v>9.1869266156013662E-5</v>
      </c>
      <c r="JQ49" s="52">
        <v>2.0407137281894883E-3</v>
      </c>
      <c r="JR49" s="52">
        <v>4.2195855502347835E-4</v>
      </c>
      <c r="JS49" s="52">
        <v>0</v>
      </c>
      <c r="JT49" s="52">
        <v>0</v>
      </c>
      <c r="JU49" s="52">
        <v>0</v>
      </c>
      <c r="JV49" s="52">
        <v>4.1316679040318808E-6</v>
      </c>
      <c r="JW49" s="52">
        <v>0</v>
      </c>
      <c r="JX49" s="52">
        <v>0</v>
      </c>
      <c r="JY49" s="52">
        <v>0</v>
      </c>
      <c r="JZ49" s="52">
        <v>0</v>
      </c>
      <c r="KA49" s="52">
        <v>0</v>
      </c>
      <c r="KB49" s="52">
        <v>0</v>
      </c>
      <c r="KC49" s="52">
        <v>0</v>
      </c>
      <c r="KD49" s="52">
        <v>0</v>
      </c>
      <c r="KE49" s="52">
        <v>0</v>
      </c>
      <c r="KF49" s="52">
        <v>0</v>
      </c>
      <c r="KG49" s="52">
        <v>0</v>
      </c>
      <c r="KH49" s="52">
        <v>0</v>
      </c>
      <c r="KI49" s="52">
        <v>0</v>
      </c>
      <c r="KJ49" s="52">
        <v>0</v>
      </c>
      <c r="KK49" s="52">
        <v>0</v>
      </c>
      <c r="KL49" s="52">
        <v>0</v>
      </c>
      <c r="KM49" s="52">
        <v>0</v>
      </c>
      <c r="KN49" s="52">
        <v>0</v>
      </c>
      <c r="KO49" s="52">
        <v>0</v>
      </c>
      <c r="KP49" s="52">
        <v>0</v>
      </c>
      <c r="KQ49" s="52">
        <v>0</v>
      </c>
      <c r="KR49" s="52">
        <v>0</v>
      </c>
      <c r="KS49" s="52">
        <v>0</v>
      </c>
      <c r="KT49" s="52">
        <v>0</v>
      </c>
      <c r="KU49" s="52">
        <v>0</v>
      </c>
      <c r="KV49" s="52">
        <v>0</v>
      </c>
      <c r="KW49" s="52">
        <v>0</v>
      </c>
      <c r="KX49" s="52">
        <v>0</v>
      </c>
      <c r="KY49" s="52">
        <v>0</v>
      </c>
      <c r="KZ49" s="52">
        <v>0</v>
      </c>
    </row>
    <row r="50" spans="1:312" x14ac:dyDescent="0.2">
      <c r="A50" s="89">
        <v>1.0915619999999999</v>
      </c>
      <c r="B50" s="41" t="s">
        <v>13536</v>
      </c>
      <c r="C50" s="51" t="s">
        <v>13521</v>
      </c>
      <c r="D50" s="52">
        <v>0</v>
      </c>
      <c r="E50" s="52">
        <v>0</v>
      </c>
      <c r="F50" s="52">
        <v>0</v>
      </c>
      <c r="G50" s="52">
        <v>0</v>
      </c>
      <c r="H50" s="52">
        <v>0</v>
      </c>
      <c r="I50" s="52">
        <v>0</v>
      </c>
      <c r="J50" s="52">
        <v>0</v>
      </c>
      <c r="K50" s="52">
        <v>0</v>
      </c>
      <c r="L50" s="52">
        <v>0</v>
      </c>
      <c r="M50" s="52">
        <v>0</v>
      </c>
      <c r="N50" s="52">
        <v>0</v>
      </c>
      <c r="O50" s="52">
        <v>0</v>
      </c>
      <c r="P50" s="52">
        <v>0</v>
      </c>
      <c r="Q50" s="52">
        <v>0</v>
      </c>
      <c r="R50" s="52">
        <v>0</v>
      </c>
      <c r="S50" s="52">
        <v>0</v>
      </c>
      <c r="T50" s="52">
        <v>0</v>
      </c>
      <c r="U50" s="52">
        <v>0</v>
      </c>
      <c r="V50" s="52">
        <v>0</v>
      </c>
      <c r="W50" s="52">
        <v>0</v>
      </c>
      <c r="X50" s="52">
        <v>0</v>
      </c>
      <c r="Y50" s="52">
        <v>0</v>
      </c>
      <c r="Z50" s="52">
        <v>0</v>
      </c>
      <c r="AA50" s="52">
        <v>0</v>
      </c>
      <c r="AB50" s="52">
        <v>0</v>
      </c>
      <c r="AC50" s="52">
        <v>0</v>
      </c>
      <c r="AD50" s="52">
        <v>0</v>
      </c>
      <c r="AE50" s="52">
        <v>0</v>
      </c>
      <c r="AF50" s="52">
        <v>0</v>
      </c>
      <c r="AG50" s="52">
        <v>0</v>
      </c>
      <c r="AH50" s="52">
        <v>0</v>
      </c>
      <c r="AI50" s="52">
        <v>0</v>
      </c>
      <c r="AJ50" s="52">
        <v>0</v>
      </c>
      <c r="AK50" s="52">
        <v>0</v>
      </c>
      <c r="AL50" s="52">
        <v>0</v>
      </c>
      <c r="AM50" s="52">
        <v>0</v>
      </c>
      <c r="AN50" s="52">
        <v>0</v>
      </c>
      <c r="AO50" s="52">
        <v>0</v>
      </c>
      <c r="AP50" s="52">
        <v>0</v>
      </c>
      <c r="AQ50" s="52">
        <v>0</v>
      </c>
      <c r="AR50" s="52">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2">
        <v>0</v>
      </c>
      <c r="EN50" s="52">
        <v>0</v>
      </c>
      <c r="EO50" s="52">
        <v>0</v>
      </c>
      <c r="EP50" s="52">
        <v>0</v>
      </c>
      <c r="EQ50" s="52">
        <v>0</v>
      </c>
      <c r="ER50" s="52">
        <v>0</v>
      </c>
      <c r="ES50" s="52">
        <v>0</v>
      </c>
      <c r="ET50" s="52">
        <v>0</v>
      </c>
      <c r="EU50" s="52">
        <v>0</v>
      </c>
      <c r="EV50" s="52">
        <v>0</v>
      </c>
      <c r="EW50" s="52">
        <v>0</v>
      </c>
      <c r="EX50" s="52">
        <v>0</v>
      </c>
      <c r="EY50" s="52">
        <v>0</v>
      </c>
      <c r="EZ50" s="52">
        <v>0</v>
      </c>
      <c r="FA50" s="52">
        <v>0</v>
      </c>
      <c r="FB50" s="52">
        <v>0</v>
      </c>
      <c r="FC50" s="52">
        <v>0</v>
      </c>
      <c r="FD50" s="52">
        <v>0</v>
      </c>
      <c r="FE50" s="52">
        <v>0</v>
      </c>
      <c r="FF50" s="52">
        <v>0</v>
      </c>
      <c r="FG50" s="52">
        <v>0</v>
      </c>
      <c r="FH50" s="52">
        <v>0</v>
      </c>
      <c r="FI50" s="52">
        <v>0</v>
      </c>
      <c r="FJ50" s="52">
        <v>0</v>
      </c>
      <c r="FK50" s="52">
        <v>0</v>
      </c>
      <c r="FL50" s="52">
        <v>0</v>
      </c>
      <c r="FM50" s="52">
        <v>0</v>
      </c>
      <c r="FN50" s="52">
        <v>0</v>
      </c>
      <c r="FO50" s="52">
        <v>0</v>
      </c>
      <c r="FP50" s="52">
        <v>0</v>
      </c>
      <c r="FQ50" s="52">
        <v>0</v>
      </c>
      <c r="FR50" s="52">
        <v>0</v>
      </c>
      <c r="FS50" s="52">
        <v>0</v>
      </c>
      <c r="FT50" s="52">
        <v>0</v>
      </c>
      <c r="FU50" s="52">
        <v>0</v>
      </c>
      <c r="FV50" s="52">
        <v>0</v>
      </c>
      <c r="FW50" s="52">
        <v>0</v>
      </c>
      <c r="FX50" s="52">
        <v>0</v>
      </c>
      <c r="FY50" s="52">
        <v>0</v>
      </c>
      <c r="FZ50" s="52">
        <v>0</v>
      </c>
      <c r="GA50" s="52">
        <v>0</v>
      </c>
      <c r="GB50" s="52">
        <v>0</v>
      </c>
      <c r="GC50" s="52">
        <v>0</v>
      </c>
      <c r="GD50" s="52">
        <v>0</v>
      </c>
      <c r="GE50" s="52">
        <v>0</v>
      </c>
      <c r="GF50" s="52">
        <v>0</v>
      </c>
      <c r="GG50" s="52">
        <v>0</v>
      </c>
      <c r="GH50" s="52">
        <v>0</v>
      </c>
      <c r="GI50" s="52">
        <v>0</v>
      </c>
      <c r="GJ50" s="52">
        <v>0</v>
      </c>
      <c r="GK50" s="52">
        <v>0</v>
      </c>
      <c r="GL50" s="52">
        <v>0</v>
      </c>
      <c r="GM50" s="52">
        <v>0</v>
      </c>
      <c r="GN50" s="52">
        <v>0</v>
      </c>
      <c r="GO50" s="52">
        <v>0</v>
      </c>
      <c r="GP50" s="52">
        <v>0</v>
      </c>
      <c r="GQ50" s="52">
        <v>0</v>
      </c>
      <c r="GR50" s="52">
        <v>0</v>
      </c>
      <c r="GS50" s="52">
        <v>0</v>
      </c>
      <c r="GT50" s="52">
        <v>0</v>
      </c>
      <c r="GU50" s="52">
        <v>0</v>
      </c>
      <c r="GV50" s="52">
        <v>0</v>
      </c>
      <c r="GW50" s="52">
        <v>0</v>
      </c>
      <c r="GX50" s="52">
        <v>0</v>
      </c>
      <c r="GY50" s="52">
        <v>0</v>
      </c>
      <c r="GZ50" s="52">
        <v>0</v>
      </c>
      <c r="HA50" s="52">
        <v>0</v>
      </c>
      <c r="HB50" s="52">
        <v>0</v>
      </c>
      <c r="HC50" s="52">
        <v>0</v>
      </c>
      <c r="HD50" s="52">
        <v>0</v>
      </c>
      <c r="HE50" s="52">
        <v>0</v>
      </c>
      <c r="HF50" s="52">
        <v>0</v>
      </c>
      <c r="HG50" s="52">
        <v>0</v>
      </c>
      <c r="HH50" s="52">
        <v>0</v>
      </c>
      <c r="HI50" s="52">
        <v>0</v>
      </c>
      <c r="HJ50" s="52">
        <v>0</v>
      </c>
      <c r="HK50" s="52">
        <v>0</v>
      </c>
      <c r="HL50" s="52">
        <v>0</v>
      </c>
      <c r="HM50" s="52">
        <v>0</v>
      </c>
      <c r="HN50" s="52">
        <v>0</v>
      </c>
      <c r="HO50" s="52">
        <v>0</v>
      </c>
      <c r="HP50" s="52">
        <v>0</v>
      </c>
      <c r="HQ50" s="52">
        <v>0</v>
      </c>
      <c r="HR50" s="52">
        <v>0</v>
      </c>
      <c r="HS50" s="52">
        <v>0</v>
      </c>
      <c r="HT50" s="52">
        <v>0</v>
      </c>
      <c r="HU50" s="52">
        <v>0</v>
      </c>
      <c r="HV50" s="52">
        <v>0</v>
      </c>
      <c r="HW50" s="52">
        <v>0</v>
      </c>
      <c r="HX50" s="52">
        <v>0</v>
      </c>
      <c r="HY50" s="52">
        <v>0</v>
      </c>
      <c r="HZ50" s="52">
        <v>0</v>
      </c>
      <c r="IA50" s="52">
        <v>0</v>
      </c>
      <c r="IB50" s="52">
        <v>0</v>
      </c>
      <c r="IC50" s="52">
        <v>0</v>
      </c>
      <c r="ID50" s="52">
        <v>0</v>
      </c>
      <c r="IE50" s="52">
        <v>0</v>
      </c>
      <c r="IF50" s="52">
        <v>0</v>
      </c>
      <c r="IG50" s="52">
        <v>0</v>
      </c>
      <c r="IH50" s="52">
        <v>0</v>
      </c>
      <c r="II50" s="52">
        <v>0</v>
      </c>
      <c r="IJ50" s="52">
        <v>0</v>
      </c>
      <c r="IK50" s="52">
        <v>0</v>
      </c>
      <c r="IL50" s="52">
        <v>0</v>
      </c>
      <c r="IM50" s="52">
        <v>0</v>
      </c>
      <c r="IN50" s="52">
        <v>0</v>
      </c>
      <c r="IO50" s="52">
        <v>0</v>
      </c>
      <c r="IP50" s="52">
        <v>0</v>
      </c>
      <c r="IQ50" s="52">
        <v>0</v>
      </c>
      <c r="IR50" s="52">
        <v>0</v>
      </c>
      <c r="IS50" s="52">
        <v>0</v>
      </c>
      <c r="IT50" s="52">
        <v>0</v>
      </c>
      <c r="IU50" s="52">
        <v>0</v>
      </c>
      <c r="IV50" s="52">
        <v>0</v>
      </c>
      <c r="IW50" s="52">
        <v>0</v>
      </c>
      <c r="IX50" s="52">
        <v>0</v>
      </c>
      <c r="IY50" s="52">
        <v>0</v>
      </c>
      <c r="IZ50" s="52">
        <v>0</v>
      </c>
      <c r="JA50" s="52">
        <v>0</v>
      </c>
      <c r="JB50" s="52">
        <v>0</v>
      </c>
      <c r="JC50" s="52">
        <v>0</v>
      </c>
      <c r="JD50" s="52">
        <v>0</v>
      </c>
      <c r="JE50" s="52">
        <v>0</v>
      </c>
      <c r="JF50" s="52">
        <v>0</v>
      </c>
      <c r="JG50" s="52">
        <v>0</v>
      </c>
      <c r="JH50" s="52">
        <v>0</v>
      </c>
      <c r="JI50" s="52">
        <v>0</v>
      </c>
      <c r="JJ50" s="52">
        <v>0</v>
      </c>
      <c r="JK50" s="52">
        <v>0</v>
      </c>
      <c r="JL50" s="52">
        <v>0</v>
      </c>
      <c r="JM50" s="52">
        <v>0</v>
      </c>
      <c r="JN50" s="52">
        <v>0</v>
      </c>
      <c r="JO50" s="52">
        <v>0</v>
      </c>
      <c r="JP50" s="52">
        <v>0</v>
      </c>
      <c r="JQ50" s="52">
        <v>0</v>
      </c>
      <c r="JR50" s="52">
        <v>0</v>
      </c>
      <c r="JS50" s="52">
        <v>0</v>
      </c>
      <c r="JT50" s="52">
        <v>0</v>
      </c>
      <c r="JU50" s="52">
        <v>0</v>
      </c>
      <c r="JV50" s="52">
        <v>0</v>
      </c>
      <c r="JW50" s="52">
        <v>0</v>
      </c>
      <c r="JX50" s="52">
        <v>0</v>
      </c>
      <c r="JY50" s="52">
        <v>0</v>
      </c>
      <c r="JZ50" s="52">
        <v>0</v>
      </c>
      <c r="KA50" s="52">
        <v>0</v>
      </c>
      <c r="KB50" s="52">
        <v>0</v>
      </c>
      <c r="KC50" s="52">
        <v>0</v>
      </c>
      <c r="KD50" s="52">
        <v>0</v>
      </c>
      <c r="KE50" s="52">
        <v>0</v>
      </c>
      <c r="KF50" s="52">
        <v>0</v>
      </c>
      <c r="KG50" s="52">
        <v>0</v>
      </c>
      <c r="KH50" s="52">
        <v>0</v>
      </c>
      <c r="KI50" s="52">
        <v>0</v>
      </c>
      <c r="KJ50" s="52">
        <v>0</v>
      </c>
      <c r="KK50" s="52">
        <v>0</v>
      </c>
      <c r="KL50" s="52">
        <v>0</v>
      </c>
      <c r="KM50" s="52">
        <v>0</v>
      </c>
      <c r="KN50" s="52">
        <v>0</v>
      </c>
      <c r="KO50" s="52">
        <v>0</v>
      </c>
      <c r="KP50" s="52">
        <v>0</v>
      </c>
      <c r="KQ50" s="52">
        <v>0</v>
      </c>
      <c r="KR50" s="52">
        <v>0</v>
      </c>
      <c r="KS50" s="52">
        <v>0</v>
      </c>
      <c r="KT50" s="52">
        <v>0</v>
      </c>
      <c r="KU50" s="52">
        <v>0</v>
      </c>
      <c r="KV50" s="52">
        <v>0</v>
      </c>
      <c r="KW50" s="52">
        <v>0</v>
      </c>
      <c r="KX50" s="52">
        <v>0</v>
      </c>
      <c r="KY50" s="52">
        <v>0</v>
      </c>
      <c r="KZ50" s="52">
        <v>0</v>
      </c>
    </row>
    <row r="51" spans="1:312" x14ac:dyDescent="0.2">
      <c r="A51" s="89">
        <v>1.1591590000000001</v>
      </c>
      <c r="B51" s="41" t="s">
        <v>7299</v>
      </c>
      <c r="C51" s="51" t="s">
        <v>107</v>
      </c>
      <c r="D51" s="52">
        <v>0</v>
      </c>
      <c r="E51" s="52">
        <v>0</v>
      </c>
      <c r="F51" s="52">
        <v>0</v>
      </c>
      <c r="G51" s="52">
        <v>0</v>
      </c>
      <c r="H51" s="52">
        <v>0</v>
      </c>
      <c r="I51" s="52">
        <v>0</v>
      </c>
      <c r="J51" s="52">
        <v>0</v>
      </c>
      <c r="K51" s="52">
        <v>0</v>
      </c>
      <c r="L51" s="52">
        <v>0</v>
      </c>
      <c r="M51" s="52">
        <v>0</v>
      </c>
      <c r="N51" s="52">
        <v>0</v>
      </c>
      <c r="O51" s="52">
        <v>0</v>
      </c>
      <c r="P51" s="52">
        <v>0</v>
      </c>
      <c r="Q51" s="52">
        <v>0</v>
      </c>
      <c r="R51" s="52">
        <v>0</v>
      </c>
      <c r="S51" s="52">
        <v>0</v>
      </c>
      <c r="T51" s="52">
        <v>0</v>
      </c>
      <c r="U51" s="52">
        <v>0</v>
      </c>
      <c r="V51" s="52">
        <v>0</v>
      </c>
      <c r="W51" s="52">
        <v>0</v>
      </c>
      <c r="X51" s="52">
        <v>0</v>
      </c>
      <c r="Y51" s="52">
        <v>0</v>
      </c>
      <c r="Z51" s="52">
        <v>0</v>
      </c>
      <c r="AA51" s="52">
        <v>0</v>
      </c>
      <c r="AB51" s="52">
        <v>0</v>
      </c>
      <c r="AC51" s="52">
        <v>0</v>
      </c>
      <c r="AD51" s="52">
        <v>0</v>
      </c>
      <c r="AE51" s="52">
        <v>0</v>
      </c>
      <c r="AF51" s="52">
        <v>0</v>
      </c>
      <c r="AG51" s="52">
        <v>1.9576048951067758E-5</v>
      </c>
      <c r="AH51" s="52">
        <v>4.4876197518865062E-5</v>
      </c>
      <c r="AI51" s="52">
        <v>1.1964847642344404E-2</v>
      </c>
      <c r="AJ51" s="52">
        <v>3.8563195036885954E-6</v>
      </c>
      <c r="AK51" s="52">
        <v>0</v>
      </c>
      <c r="AL51" s="52">
        <v>0</v>
      </c>
      <c r="AM51" s="52">
        <v>0</v>
      </c>
      <c r="AN51" s="52">
        <v>0</v>
      </c>
      <c r="AO51" s="52">
        <v>0</v>
      </c>
      <c r="AP51" s="52">
        <v>0</v>
      </c>
      <c r="AQ51" s="52">
        <v>0</v>
      </c>
      <c r="AR51" s="52">
        <v>0</v>
      </c>
      <c r="AS51" s="52">
        <v>1.1469626904463001E-4</v>
      </c>
      <c r="AT51" s="52">
        <v>0</v>
      </c>
      <c r="AU51" s="52">
        <v>0</v>
      </c>
      <c r="AV51" s="52">
        <v>0</v>
      </c>
      <c r="AW51" s="52">
        <v>0</v>
      </c>
      <c r="AX51" s="52">
        <v>0</v>
      </c>
      <c r="AY51" s="52">
        <v>0</v>
      </c>
      <c r="AZ51" s="52">
        <v>1.1141013285536248E-5</v>
      </c>
      <c r="BA51" s="52">
        <v>0</v>
      </c>
      <c r="BB51" s="52">
        <v>0</v>
      </c>
      <c r="BC51" s="52">
        <v>2.4732235688028613E-5</v>
      </c>
      <c r="BD51" s="52">
        <v>0</v>
      </c>
      <c r="BE51" s="52">
        <v>0</v>
      </c>
      <c r="BF51" s="52">
        <v>7.9684002521683218E-6</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6.0944938943326872E-3</v>
      </c>
      <c r="CR51" s="52">
        <v>0</v>
      </c>
      <c r="CS51" s="52">
        <v>4.8151668298500013E-4</v>
      </c>
      <c r="CT51" s="52">
        <v>0</v>
      </c>
      <c r="CU51" s="52">
        <v>0</v>
      </c>
      <c r="CV51" s="52">
        <v>1.0293540951362241E-3</v>
      </c>
      <c r="CW51" s="52">
        <v>3.7268430343920054E-3</v>
      </c>
      <c r="CX51" s="52">
        <v>1.0953527292091323E-3</v>
      </c>
      <c r="CY51" s="52">
        <v>0</v>
      </c>
      <c r="CZ51" s="52">
        <v>1.3625248080156098E-4</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8.912897016537694E-6</v>
      </c>
      <c r="DT51" s="52">
        <v>1.1749818477768165E-3</v>
      </c>
      <c r="DU51" s="52">
        <v>0</v>
      </c>
      <c r="DV51" s="52">
        <v>0</v>
      </c>
      <c r="DW51" s="52">
        <v>0</v>
      </c>
      <c r="DX51" s="52">
        <v>0</v>
      </c>
      <c r="DY51" s="52">
        <v>0</v>
      </c>
      <c r="DZ51" s="52">
        <v>0</v>
      </c>
      <c r="EA51" s="52">
        <v>0</v>
      </c>
      <c r="EB51" s="52">
        <v>1.660885676731984E-3</v>
      </c>
      <c r="EC51" s="52">
        <v>0</v>
      </c>
      <c r="ED51" s="52">
        <v>0</v>
      </c>
      <c r="EE51" s="52">
        <v>0</v>
      </c>
      <c r="EF51" s="52">
        <v>0</v>
      </c>
      <c r="EG51" s="52">
        <v>0</v>
      </c>
      <c r="EH51" s="52">
        <v>1.3400191226471741E-5</v>
      </c>
      <c r="EI51" s="52">
        <v>0</v>
      </c>
      <c r="EJ51" s="52">
        <v>0</v>
      </c>
      <c r="EK51" s="52">
        <v>1.8259699972884006E-5</v>
      </c>
      <c r="EL51" s="52">
        <v>0</v>
      </c>
      <c r="EM51" s="52">
        <v>0</v>
      </c>
      <c r="EN51" s="52">
        <v>0</v>
      </c>
      <c r="EO51" s="52">
        <v>0</v>
      </c>
      <c r="EP51" s="52">
        <v>0</v>
      </c>
      <c r="EQ51" s="52">
        <v>0</v>
      </c>
      <c r="ER51" s="52">
        <v>0</v>
      </c>
      <c r="ES51" s="52">
        <v>0</v>
      </c>
      <c r="ET51" s="52">
        <v>0</v>
      </c>
      <c r="EU51" s="52">
        <v>0</v>
      </c>
      <c r="EV51" s="52">
        <v>0</v>
      </c>
      <c r="EW51" s="52">
        <v>0</v>
      </c>
      <c r="EX51" s="52">
        <v>0</v>
      </c>
      <c r="EY51" s="52">
        <v>0</v>
      </c>
      <c r="EZ51" s="52">
        <v>0</v>
      </c>
      <c r="FA51" s="52">
        <v>0</v>
      </c>
      <c r="FB51" s="52">
        <v>0</v>
      </c>
      <c r="FC51" s="52">
        <v>0</v>
      </c>
      <c r="FD51" s="52">
        <v>0</v>
      </c>
      <c r="FE51" s="52">
        <v>0</v>
      </c>
      <c r="FF51" s="52">
        <v>0</v>
      </c>
      <c r="FG51" s="52">
        <v>0</v>
      </c>
      <c r="FH51" s="52">
        <v>0</v>
      </c>
      <c r="FI51" s="52">
        <v>0</v>
      </c>
      <c r="FJ51" s="52">
        <v>0</v>
      </c>
      <c r="FK51" s="52">
        <v>0</v>
      </c>
      <c r="FL51" s="52">
        <v>0</v>
      </c>
      <c r="FM51" s="52">
        <v>0</v>
      </c>
      <c r="FN51" s="52">
        <v>0</v>
      </c>
      <c r="FO51" s="52">
        <v>0</v>
      </c>
      <c r="FP51" s="52">
        <v>0</v>
      </c>
      <c r="FQ51" s="52">
        <v>2.0813858362258732E-4</v>
      </c>
      <c r="FR51" s="52">
        <v>0</v>
      </c>
      <c r="FS51" s="52">
        <v>0</v>
      </c>
      <c r="FT51" s="52">
        <v>0</v>
      </c>
      <c r="FU51" s="52">
        <v>0</v>
      </c>
      <c r="FV51" s="52">
        <v>0</v>
      </c>
      <c r="FW51" s="52">
        <v>0</v>
      </c>
      <c r="FX51" s="52">
        <v>0</v>
      </c>
      <c r="FY51" s="52">
        <v>0</v>
      </c>
      <c r="FZ51" s="52">
        <v>0</v>
      </c>
      <c r="GA51" s="52">
        <v>0</v>
      </c>
      <c r="GB51" s="52">
        <v>0</v>
      </c>
      <c r="GC51" s="52">
        <v>0</v>
      </c>
      <c r="GD51" s="52">
        <v>0</v>
      </c>
      <c r="GE51" s="52">
        <v>0</v>
      </c>
      <c r="GF51" s="52">
        <v>0</v>
      </c>
      <c r="GG51" s="52">
        <v>0</v>
      </c>
      <c r="GH51" s="52">
        <v>0</v>
      </c>
      <c r="GI51" s="52">
        <v>0</v>
      </c>
      <c r="GJ51" s="52">
        <v>0</v>
      </c>
      <c r="GK51" s="52">
        <v>0</v>
      </c>
      <c r="GL51" s="52">
        <v>0</v>
      </c>
      <c r="GM51" s="52">
        <v>0</v>
      </c>
      <c r="GN51" s="52">
        <v>0</v>
      </c>
      <c r="GO51" s="52">
        <v>0</v>
      </c>
      <c r="GP51" s="52">
        <v>0</v>
      </c>
      <c r="GQ51" s="52">
        <v>0</v>
      </c>
      <c r="GR51" s="52">
        <v>0</v>
      </c>
      <c r="GS51" s="52">
        <v>0</v>
      </c>
      <c r="GT51" s="52">
        <v>0</v>
      </c>
      <c r="GU51" s="52">
        <v>0</v>
      </c>
      <c r="GV51" s="52">
        <v>0</v>
      </c>
      <c r="GW51" s="52">
        <v>0</v>
      </c>
      <c r="GX51" s="52">
        <v>3.3862646886823029E-4</v>
      </c>
      <c r="GY51" s="52">
        <v>0</v>
      </c>
      <c r="GZ51" s="52">
        <v>0</v>
      </c>
      <c r="HA51" s="52">
        <v>0</v>
      </c>
      <c r="HB51" s="52">
        <v>0</v>
      </c>
      <c r="HC51" s="52">
        <v>0</v>
      </c>
      <c r="HD51" s="52">
        <v>0</v>
      </c>
      <c r="HE51" s="52">
        <v>0</v>
      </c>
      <c r="HF51" s="52">
        <v>0</v>
      </c>
      <c r="HG51" s="52">
        <v>0</v>
      </c>
      <c r="HH51" s="52">
        <v>0</v>
      </c>
      <c r="HI51" s="52">
        <v>0</v>
      </c>
      <c r="HJ51" s="52">
        <v>0</v>
      </c>
      <c r="HK51" s="52">
        <v>0</v>
      </c>
      <c r="HL51" s="52">
        <v>0</v>
      </c>
      <c r="HM51" s="52">
        <v>0</v>
      </c>
      <c r="HN51" s="52">
        <v>0</v>
      </c>
      <c r="HO51" s="52">
        <v>0</v>
      </c>
      <c r="HP51" s="52">
        <v>0</v>
      </c>
      <c r="HQ51" s="52">
        <v>0</v>
      </c>
      <c r="HR51" s="52">
        <v>1.579249793048509E-5</v>
      </c>
      <c r="HS51" s="52">
        <v>0</v>
      </c>
      <c r="HT51" s="52">
        <v>0</v>
      </c>
      <c r="HU51" s="52">
        <v>0</v>
      </c>
      <c r="HV51" s="52">
        <v>0</v>
      </c>
      <c r="HW51" s="52">
        <v>0</v>
      </c>
      <c r="HX51" s="52">
        <v>0</v>
      </c>
      <c r="HY51" s="52">
        <v>0</v>
      </c>
      <c r="HZ51" s="52">
        <v>0</v>
      </c>
      <c r="IA51" s="52">
        <v>0</v>
      </c>
      <c r="IB51" s="52">
        <v>0</v>
      </c>
      <c r="IC51" s="52">
        <v>0</v>
      </c>
      <c r="ID51" s="52">
        <v>0</v>
      </c>
      <c r="IE51" s="52">
        <v>5.1920605153777701E-4</v>
      </c>
      <c r="IF51" s="52">
        <v>0</v>
      </c>
      <c r="IG51" s="52">
        <v>0</v>
      </c>
      <c r="IH51" s="52">
        <v>0</v>
      </c>
      <c r="II51" s="52">
        <v>0</v>
      </c>
      <c r="IJ51" s="52">
        <v>0</v>
      </c>
      <c r="IK51" s="52">
        <v>0</v>
      </c>
      <c r="IL51" s="52">
        <v>2.2245719968263093E-5</v>
      </c>
      <c r="IM51" s="52">
        <v>0</v>
      </c>
      <c r="IN51" s="52">
        <v>0</v>
      </c>
      <c r="IO51" s="52">
        <v>0</v>
      </c>
      <c r="IP51" s="52">
        <v>0</v>
      </c>
      <c r="IQ51" s="52">
        <v>0</v>
      </c>
      <c r="IR51" s="52">
        <v>0</v>
      </c>
      <c r="IS51" s="52">
        <v>0</v>
      </c>
      <c r="IT51" s="52">
        <v>0</v>
      </c>
      <c r="IU51" s="52">
        <v>0</v>
      </c>
      <c r="IV51" s="52">
        <v>0</v>
      </c>
      <c r="IW51" s="52">
        <v>0</v>
      </c>
      <c r="IX51" s="52">
        <v>0</v>
      </c>
      <c r="IY51" s="52">
        <v>0</v>
      </c>
      <c r="IZ51" s="52">
        <v>0</v>
      </c>
      <c r="JA51" s="52">
        <v>0</v>
      </c>
      <c r="JB51" s="52">
        <v>7.3282173817050983E-5</v>
      </c>
      <c r="JC51" s="52">
        <v>0</v>
      </c>
      <c r="JD51" s="52">
        <v>0</v>
      </c>
      <c r="JE51" s="52">
        <v>0</v>
      </c>
      <c r="JF51" s="52">
        <v>0</v>
      </c>
      <c r="JG51" s="52">
        <v>0</v>
      </c>
      <c r="JH51" s="52">
        <v>0</v>
      </c>
      <c r="JI51" s="52">
        <v>0</v>
      </c>
      <c r="JJ51" s="52">
        <v>0</v>
      </c>
      <c r="JK51" s="52">
        <v>0</v>
      </c>
      <c r="JL51" s="52">
        <v>0</v>
      </c>
      <c r="JM51" s="52">
        <v>0</v>
      </c>
      <c r="JN51" s="52">
        <v>0</v>
      </c>
      <c r="JO51" s="52">
        <v>0</v>
      </c>
      <c r="JP51" s="52">
        <v>0</v>
      </c>
      <c r="JQ51" s="52">
        <v>0</v>
      </c>
      <c r="JR51" s="52">
        <v>0</v>
      </c>
      <c r="JS51" s="52">
        <v>0</v>
      </c>
      <c r="JT51" s="52">
        <v>0</v>
      </c>
      <c r="JU51" s="52">
        <v>1.57727879500228E-2</v>
      </c>
      <c r="JV51" s="52">
        <v>8.3187944376480826E-6</v>
      </c>
      <c r="JW51" s="52">
        <v>7.9397626401685288E-6</v>
      </c>
      <c r="JX51" s="52">
        <v>9.879160415925173E-5</v>
      </c>
      <c r="JY51" s="52">
        <v>7.5507753665297534E-6</v>
      </c>
      <c r="JZ51" s="52">
        <v>1.9008930957258296E-5</v>
      </c>
      <c r="KA51" s="52">
        <v>0</v>
      </c>
      <c r="KB51" s="52">
        <v>7.7478702980690917E-5</v>
      </c>
      <c r="KC51" s="52">
        <v>9.8998060615049406E-4</v>
      </c>
      <c r="KD51" s="52">
        <v>1.0420179733361131E-4</v>
      </c>
      <c r="KE51" s="52">
        <v>8.2404077246910359E-2</v>
      </c>
      <c r="KF51" s="52">
        <v>1.468488927916908E-3</v>
      </c>
      <c r="KG51" s="52">
        <v>4.2866397546491262E-3</v>
      </c>
      <c r="KH51" s="52">
        <v>0</v>
      </c>
      <c r="KI51" s="52">
        <v>4.2733714821396483E-3</v>
      </c>
      <c r="KJ51" s="52">
        <v>0</v>
      </c>
      <c r="KK51" s="52">
        <v>0</v>
      </c>
      <c r="KL51" s="52">
        <v>6.271179502181565E-4</v>
      </c>
      <c r="KM51" s="52">
        <v>0</v>
      </c>
      <c r="KN51" s="52">
        <v>0</v>
      </c>
      <c r="KO51" s="52">
        <v>1.0849092704300139E-4</v>
      </c>
      <c r="KP51" s="52">
        <v>0</v>
      </c>
      <c r="KQ51" s="52">
        <v>0</v>
      </c>
      <c r="KR51" s="52">
        <v>1.2669244362334563E-2</v>
      </c>
      <c r="KS51" s="52">
        <v>9.6953568654724355E-3</v>
      </c>
      <c r="KT51" s="52">
        <v>0</v>
      </c>
      <c r="KU51" s="52">
        <v>1.7312753935856394E-4</v>
      </c>
      <c r="KV51" s="52">
        <v>2.2066187792907013E-5</v>
      </c>
      <c r="KW51" s="52">
        <v>6.3780119535272522E-4</v>
      </c>
      <c r="KX51" s="52">
        <v>9.8757031188489476E-3</v>
      </c>
      <c r="KY51" s="52">
        <v>4.4954379693580994E-6</v>
      </c>
      <c r="KZ51" s="52">
        <v>0</v>
      </c>
    </row>
    <row r="52" spans="1:312" x14ac:dyDescent="0.2">
      <c r="A52" s="89">
        <v>1.0179020000000001</v>
      </c>
      <c r="B52" s="41" t="s">
        <v>7300</v>
      </c>
      <c r="C52" s="51" t="s">
        <v>109</v>
      </c>
      <c r="D52" s="52">
        <v>6.4476944380028629E-5</v>
      </c>
      <c r="E52" s="52">
        <v>4.2015307579704013E-5</v>
      </c>
      <c r="F52" s="52">
        <v>1.2898618782571886E-4</v>
      </c>
      <c r="G52" s="52">
        <v>2.6248252299375819E-4</v>
      </c>
      <c r="H52" s="52">
        <v>0</v>
      </c>
      <c r="I52" s="52">
        <v>3.8327464059452736E-4</v>
      </c>
      <c r="J52" s="52">
        <v>6.9828567071367361E-4</v>
      </c>
      <c r="K52" s="52">
        <v>0</v>
      </c>
      <c r="L52" s="52">
        <v>1.8703221543562968E-4</v>
      </c>
      <c r="M52" s="52">
        <v>0.89107269084441143</v>
      </c>
      <c r="N52" s="52">
        <v>0.84366979417093602</v>
      </c>
      <c r="O52" s="52">
        <v>0.71908265690901085</v>
      </c>
      <c r="P52" s="52">
        <v>0.71767626664147433</v>
      </c>
      <c r="Q52" s="52">
        <v>0.31526511723427525</v>
      </c>
      <c r="R52" s="52">
        <v>6.9901026443936712E-4</v>
      </c>
      <c r="S52" s="52">
        <v>0</v>
      </c>
      <c r="T52" s="52">
        <v>0</v>
      </c>
      <c r="U52" s="52">
        <v>6.1743917416807641E-3</v>
      </c>
      <c r="V52" s="52">
        <v>0</v>
      </c>
      <c r="W52" s="52">
        <v>0</v>
      </c>
      <c r="X52" s="52">
        <v>2.5292438325774289E-4</v>
      </c>
      <c r="Y52" s="52">
        <v>0</v>
      </c>
      <c r="Z52" s="52">
        <v>7.4802065546668916E-5</v>
      </c>
      <c r="AA52" s="52">
        <v>0</v>
      </c>
      <c r="AB52" s="52">
        <v>5.870224543845936E-5</v>
      </c>
      <c r="AC52" s="52">
        <v>1.0594596431479055E-4</v>
      </c>
      <c r="AD52" s="52">
        <v>0</v>
      </c>
      <c r="AE52" s="52">
        <v>0</v>
      </c>
      <c r="AF52" s="52">
        <v>0</v>
      </c>
      <c r="AG52" s="52">
        <v>0</v>
      </c>
      <c r="AH52" s="52">
        <v>0</v>
      </c>
      <c r="AI52" s="52">
        <v>8.5527787341358472E-4</v>
      </c>
      <c r="AJ52" s="52">
        <v>1.4429415285779855E-4</v>
      </c>
      <c r="AK52" s="52">
        <v>0</v>
      </c>
      <c r="AL52" s="52">
        <v>0</v>
      </c>
      <c r="AM52" s="52">
        <v>0</v>
      </c>
      <c r="AN52" s="52">
        <v>0</v>
      </c>
      <c r="AO52" s="52">
        <v>0</v>
      </c>
      <c r="AP52" s="52">
        <v>0</v>
      </c>
      <c r="AQ52" s="52">
        <v>6.6237475731089018E-4</v>
      </c>
      <c r="AR52" s="52">
        <v>1.4894796601493495E-4</v>
      </c>
      <c r="AS52" s="52">
        <v>3.1305940329316267E-4</v>
      </c>
      <c r="AT52" s="52">
        <v>2.3905977116325122E-4</v>
      </c>
      <c r="AU52" s="52">
        <v>1.1231384810569746E-5</v>
      </c>
      <c r="AV52" s="52">
        <v>4.6448628009751995E-4</v>
      </c>
      <c r="AW52" s="52">
        <v>1.221318403919947E-4</v>
      </c>
      <c r="AX52" s="52">
        <v>0</v>
      </c>
      <c r="AY52" s="52">
        <v>0</v>
      </c>
      <c r="AZ52" s="52">
        <v>3.6901992948715337E-4</v>
      </c>
      <c r="BA52" s="52">
        <v>0</v>
      </c>
      <c r="BB52" s="52">
        <v>8.4211300417687076E-6</v>
      </c>
      <c r="BC52" s="52">
        <v>0</v>
      </c>
      <c r="BD52" s="52">
        <v>0</v>
      </c>
      <c r="BE52" s="52">
        <v>5.4529240084539297E-4</v>
      </c>
      <c r="BF52" s="52">
        <v>1.132495241318443E-5</v>
      </c>
      <c r="BG52" s="52">
        <v>0</v>
      </c>
      <c r="BH52" s="52">
        <v>0</v>
      </c>
      <c r="BI52" s="52">
        <v>0</v>
      </c>
      <c r="BJ52" s="52">
        <v>0</v>
      </c>
      <c r="BK52" s="52">
        <v>8.1285583375853489E-4</v>
      </c>
      <c r="BL52" s="52">
        <v>1.363901084437752E-3</v>
      </c>
      <c r="BM52" s="52">
        <v>2.2826885857677804E-3</v>
      </c>
      <c r="BN52" s="52">
        <v>3.9301586868655466E-3</v>
      </c>
      <c r="BO52" s="52">
        <v>1.6508708702013388E-3</v>
      </c>
      <c r="BP52" s="52">
        <v>0</v>
      </c>
      <c r="BQ52" s="52">
        <v>0</v>
      </c>
      <c r="BR52" s="52">
        <v>4.4203155572739746E-5</v>
      </c>
      <c r="BS52" s="52">
        <v>6.8506612632081754E-4</v>
      </c>
      <c r="BT52" s="52">
        <v>0</v>
      </c>
      <c r="BU52" s="52">
        <v>0</v>
      </c>
      <c r="BV52" s="52">
        <v>0</v>
      </c>
      <c r="BW52" s="52">
        <v>0</v>
      </c>
      <c r="BX52" s="52">
        <v>4.4809651364594045E-3</v>
      </c>
      <c r="BY52" s="52">
        <v>2.5732309040627394E-4</v>
      </c>
      <c r="BZ52" s="52">
        <v>2.1874196510734173E-3</v>
      </c>
      <c r="CA52" s="52">
        <v>1.2281776944142668E-3</v>
      </c>
      <c r="CB52" s="52">
        <v>1.6921120670678603E-3</v>
      </c>
      <c r="CC52" s="52">
        <v>0</v>
      </c>
      <c r="CD52" s="52">
        <v>0</v>
      </c>
      <c r="CE52" s="52">
        <v>3.2211209359525112E-4</v>
      </c>
      <c r="CF52" s="52">
        <v>0</v>
      </c>
      <c r="CG52" s="52">
        <v>0</v>
      </c>
      <c r="CH52" s="52">
        <v>0</v>
      </c>
      <c r="CI52" s="52">
        <v>1.3487470254413623E-4</v>
      </c>
      <c r="CJ52" s="52">
        <v>0</v>
      </c>
      <c r="CK52" s="52">
        <v>0</v>
      </c>
      <c r="CL52" s="52">
        <v>0</v>
      </c>
      <c r="CM52" s="52">
        <v>2.2831407874032531E-5</v>
      </c>
      <c r="CN52" s="52">
        <v>0</v>
      </c>
      <c r="CO52" s="52">
        <v>0</v>
      </c>
      <c r="CP52" s="52">
        <v>0</v>
      </c>
      <c r="CQ52" s="52">
        <v>0</v>
      </c>
      <c r="CR52" s="52">
        <v>0</v>
      </c>
      <c r="CS52" s="52">
        <v>9.0326997271775369E-3</v>
      </c>
      <c r="CT52" s="52">
        <v>0</v>
      </c>
      <c r="CU52" s="52">
        <v>0</v>
      </c>
      <c r="CV52" s="52">
        <v>1.2499824158127115E-3</v>
      </c>
      <c r="CW52" s="52">
        <v>0</v>
      </c>
      <c r="CX52" s="52">
        <v>0</v>
      </c>
      <c r="CY52" s="52">
        <v>0</v>
      </c>
      <c r="CZ52" s="52">
        <v>2.4647498685362633E-3</v>
      </c>
      <c r="DA52" s="52">
        <v>0</v>
      </c>
      <c r="DB52" s="52">
        <v>0</v>
      </c>
      <c r="DC52" s="52">
        <v>0</v>
      </c>
      <c r="DD52" s="52">
        <v>0</v>
      </c>
      <c r="DE52" s="52">
        <v>4.089084485087599E-4</v>
      </c>
      <c r="DF52" s="52">
        <v>0</v>
      </c>
      <c r="DG52" s="52">
        <v>0</v>
      </c>
      <c r="DH52" s="52">
        <v>0</v>
      </c>
      <c r="DI52" s="52">
        <v>0</v>
      </c>
      <c r="DJ52" s="52">
        <v>0</v>
      </c>
      <c r="DK52" s="52">
        <v>0</v>
      </c>
      <c r="DL52" s="52">
        <v>0</v>
      </c>
      <c r="DM52" s="52">
        <v>0</v>
      </c>
      <c r="DN52" s="52">
        <v>0</v>
      </c>
      <c r="DO52" s="52">
        <v>0</v>
      </c>
      <c r="DP52" s="52">
        <v>0</v>
      </c>
      <c r="DQ52" s="52">
        <v>1.0121351787245143E-3</v>
      </c>
      <c r="DR52" s="52">
        <v>0</v>
      </c>
      <c r="DS52" s="52">
        <v>3.3349905869572364E-4</v>
      </c>
      <c r="DT52" s="52">
        <v>0</v>
      </c>
      <c r="DU52" s="52">
        <v>0</v>
      </c>
      <c r="DV52" s="52">
        <v>0</v>
      </c>
      <c r="DW52" s="52">
        <v>6.6523861589464991E-4</v>
      </c>
      <c r="DX52" s="52">
        <v>0</v>
      </c>
      <c r="DY52" s="52">
        <v>0</v>
      </c>
      <c r="DZ52" s="52">
        <v>0</v>
      </c>
      <c r="EA52" s="52">
        <v>0</v>
      </c>
      <c r="EB52" s="52">
        <v>0</v>
      </c>
      <c r="EC52" s="52">
        <v>0</v>
      </c>
      <c r="ED52" s="52">
        <v>0</v>
      </c>
      <c r="EE52" s="52">
        <v>0</v>
      </c>
      <c r="EF52" s="52">
        <v>0</v>
      </c>
      <c r="EG52" s="52">
        <v>0</v>
      </c>
      <c r="EH52" s="52">
        <v>4.0026545221928572E-5</v>
      </c>
      <c r="EI52" s="52">
        <v>0</v>
      </c>
      <c r="EJ52" s="52">
        <v>0</v>
      </c>
      <c r="EK52" s="52">
        <v>0</v>
      </c>
      <c r="EL52" s="52">
        <v>8.2115695422401813E-4</v>
      </c>
      <c r="EM52" s="52">
        <v>2.7020784739963479E-4</v>
      </c>
      <c r="EN52" s="52">
        <v>0</v>
      </c>
      <c r="EO52" s="52">
        <v>0</v>
      </c>
      <c r="EP52" s="52">
        <v>5.9856146302149154E-4</v>
      </c>
      <c r="EQ52" s="52">
        <v>0</v>
      </c>
      <c r="ER52" s="52">
        <v>2.8789112445188356E-4</v>
      </c>
      <c r="ES52" s="52">
        <v>0</v>
      </c>
      <c r="ET52" s="52">
        <v>8.6109583217453131E-4</v>
      </c>
      <c r="EU52" s="52">
        <v>3.0129666161246658E-4</v>
      </c>
      <c r="EV52" s="52">
        <v>0</v>
      </c>
      <c r="EW52" s="52">
        <v>0</v>
      </c>
      <c r="EX52" s="52">
        <v>0</v>
      </c>
      <c r="EY52" s="52">
        <v>0</v>
      </c>
      <c r="EZ52" s="52">
        <v>0</v>
      </c>
      <c r="FA52" s="52">
        <v>0</v>
      </c>
      <c r="FB52" s="52">
        <v>0</v>
      </c>
      <c r="FC52" s="52">
        <v>1.7616266599463737E-3</v>
      </c>
      <c r="FD52" s="52">
        <v>0</v>
      </c>
      <c r="FE52" s="52">
        <v>2.9141859337139704E-3</v>
      </c>
      <c r="FF52" s="52">
        <v>0.17160336715655861</v>
      </c>
      <c r="FG52" s="52">
        <v>2.2839017364697754E-2</v>
      </c>
      <c r="FH52" s="52">
        <v>9.4892903144248916E-3</v>
      </c>
      <c r="FI52" s="52">
        <v>1.5422937077356476E-3</v>
      </c>
      <c r="FJ52" s="52">
        <v>4.5480064044534198E-3</v>
      </c>
      <c r="FK52" s="52">
        <v>0.14214266971638406</v>
      </c>
      <c r="FL52" s="52">
        <v>0</v>
      </c>
      <c r="FM52" s="52">
        <v>1.6592338512787326E-3</v>
      </c>
      <c r="FN52" s="52">
        <v>4.0276296556606157E-3</v>
      </c>
      <c r="FO52" s="52">
        <v>0</v>
      </c>
      <c r="FP52" s="52">
        <v>0</v>
      </c>
      <c r="FQ52" s="52">
        <v>4.6711686303607799E-3</v>
      </c>
      <c r="FR52" s="52">
        <v>0</v>
      </c>
      <c r="FS52" s="52">
        <v>1.6777192520127634E-4</v>
      </c>
      <c r="FT52" s="52">
        <v>5.5240250846542924E-2</v>
      </c>
      <c r="FU52" s="52">
        <v>1.0438682009902471E-2</v>
      </c>
      <c r="FV52" s="52">
        <v>1.2736578342708283E-4</v>
      </c>
      <c r="FW52" s="52">
        <v>0.43440411956495828</v>
      </c>
      <c r="FX52" s="52">
        <v>0.49318999634853045</v>
      </c>
      <c r="FY52" s="52">
        <v>0.23398059569163704</v>
      </c>
      <c r="FZ52" s="52">
        <v>2.2894008867827926E-3</v>
      </c>
      <c r="GA52" s="52">
        <v>7.1889560407055794E-3</v>
      </c>
      <c r="GB52" s="52">
        <v>9.7268773082797102E-4</v>
      </c>
      <c r="GC52" s="52">
        <v>0</v>
      </c>
      <c r="GD52" s="52">
        <v>2.8737156104950983E-3</v>
      </c>
      <c r="GE52" s="52">
        <v>1.0236393827136238E-2</v>
      </c>
      <c r="GF52" s="52">
        <v>2.1423015735478747E-3</v>
      </c>
      <c r="GG52" s="52">
        <v>1.0344977681087691E-4</v>
      </c>
      <c r="GH52" s="52">
        <v>7.6519390292324169E-6</v>
      </c>
      <c r="GI52" s="52">
        <v>0</v>
      </c>
      <c r="GJ52" s="52">
        <v>0</v>
      </c>
      <c r="GK52" s="52">
        <v>1.4779456384403948E-3</v>
      </c>
      <c r="GL52" s="52">
        <v>0</v>
      </c>
      <c r="GM52" s="52">
        <v>0</v>
      </c>
      <c r="GN52" s="52">
        <v>2.2409057509247085E-5</v>
      </c>
      <c r="GO52" s="52">
        <v>0</v>
      </c>
      <c r="GP52" s="52">
        <v>6.4376401493041596E-4</v>
      </c>
      <c r="GQ52" s="52">
        <v>0</v>
      </c>
      <c r="GR52" s="52">
        <v>2.2342569472024885E-4</v>
      </c>
      <c r="GS52" s="52">
        <v>0</v>
      </c>
      <c r="GT52" s="52">
        <v>0</v>
      </c>
      <c r="GU52" s="52">
        <v>0</v>
      </c>
      <c r="GV52" s="52">
        <v>0</v>
      </c>
      <c r="GW52" s="52">
        <v>0</v>
      </c>
      <c r="GX52" s="52">
        <v>0</v>
      </c>
      <c r="GY52" s="52">
        <v>0</v>
      </c>
      <c r="GZ52" s="52">
        <v>0</v>
      </c>
      <c r="HA52" s="52">
        <v>0</v>
      </c>
      <c r="HB52" s="52">
        <v>0</v>
      </c>
      <c r="HC52" s="52">
        <v>7.7178483643016121E-6</v>
      </c>
      <c r="HD52" s="52">
        <v>0</v>
      </c>
      <c r="HE52" s="52">
        <v>2.2580618744061809E-5</v>
      </c>
      <c r="HF52" s="52">
        <v>0</v>
      </c>
      <c r="HG52" s="52">
        <v>0</v>
      </c>
      <c r="HH52" s="52">
        <v>1.7106774050632227E-5</v>
      </c>
      <c r="HI52" s="52">
        <v>0</v>
      </c>
      <c r="HJ52" s="52">
        <v>0</v>
      </c>
      <c r="HK52" s="52">
        <v>0</v>
      </c>
      <c r="HL52" s="52">
        <v>4.5121652640137296E-3</v>
      </c>
      <c r="HM52" s="52">
        <v>0</v>
      </c>
      <c r="HN52" s="52">
        <v>0</v>
      </c>
      <c r="HO52" s="52">
        <v>1.3028027612434988E-3</v>
      </c>
      <c r="HP52" s="52">
        <v>0</v>
      </c>
      <c r="HQ52" s="52">
        <v>2.7704539940960659E-4</v>
      </c>
      <c r="HR52" s="52">
        <v>0</v>
      </c>
      <c r="HS52" s="52">
        <v>0</v>
      </c>
      <c r="HT52" s="52">
        <v>0</v>
      </c>
      <c r="HU52" s="52">
        <v>0</v>
      </c>
      <c r="HV52" s="52">
        <v>0</v>
      </c>
      <c r="HW52" s="52">
        <v>8.0680808084721532E-4</v>
      </c>
      <c r="HX52" s="52">
        <v>3.1083683359214788E-3</v>
      </c>
      <c r="HY52" s="52">
        <v>0</v>
      </c>
      <c r="HZ52" s="52">
        <v>0</v>
      </c>
      <c r="IA52" s="52">
        <v>0</v>
      </c>
      <c r="IB52" s="52">
        <v>0</v>
      </c>
      <c r="IC52" s="52">
        <v>0</v>
      </c>
      <c r="ID52" s="52">
        <v>0</v>
      </c>
      <c r="IE52" s="52">
        <v>0</v>
      </c>
      <c r="IF52" s="52">
        <v>0</v>
      </c>
      <c r="IG52" s="52">
        <v>1.3167391867057743E-3</v>
      </c>
      <c r="IH52" s="52">
        <v>6.8496034497000325E-5</v>
      </c>
      <c r="II52" s="52">
        <v>0</v>
      </c>
      <c r="IJ52" s="52">
        <v>1.6158195571944683E-4</v>
      </c>
      <c r="IK52" s="52">
        <v>1.9454618070160481E-4</v>
      </c>
      <c r="IL52" s="52">
        <v>3.8012842076182586E-4</v>
      </c>
      <c r="IM52" s="52">
        <v>4.3150684023325809E-4</v>
      </c>
      <c r="IN52" s="52">
        <v>7.1901365381505072E-4</v>
      </c>
      <c r="IO52" s="52">
        <v>2.9517628730419733E-4</v>
      </c>
      <c r="IP52" s="52">
        <v>1.4762430251982642E-4</v>
      </c>
      <c r="IQ52" s="52">
        <v>1.7701389530069662E-4</v>
      </c>
      <c r="IR52" s="52">
        <v>1.5904985130209395E-4</v>
      </c>
      <c r="IS52" s="52">
        <v>0</v>
      </c>
      <c r="IT52" s="52">
        <v>0</v>
      </c>
      <c r="IU52" s="52">
        <v>2.5580226391388447E-4</v>
      </c>
      <c r="IV52" s="52">
        <v>0</v>
      </c>
      <c r="IW52" s="52">
        <v>0</v>
      </c>
      <c r="IX52" s="52">
        <v>8.1078889662858096E-4</v>
      </c>
      <c r="IY52" s="52">
        <v>2.0419394075050262E-3</v>
      </c>
      <c r="IZ52" s="52">
        <v>1.3189246973475987E-2</v>
      </c>
      <c r="JA52" s="52">
        <v>1.5944166918149126E-3</v>
      </c>
      <c r="JB52" s="52">
        <v>5.6822752224729709E-4</v>
      </c>
      <c r="JC52" s="52">
        <v>1.3893360365328531E-4</v>
      </c>
      <c r="JD52" s="52">
        <v>2.3317946264723489E-4</v>
      </c>
      <c r="JE52" s="52">
        <v>4.1679816075557353E-4</v>
      </c>
      <c r="JF52" s="52">
        <v>6.8899456218305343E-4</v>
      </c>
      <c r="JG52" s="52">
        <v>6.1718041569170924E-5</v>
      </c>
      <c r="JH52" s="52">
        <v>9.3613041308657891E-4</v>
      </c>
      <c r="JI52" s="52">
        <v>0</v>
      </c>
      <c r="JJ52" s="52">
        <v>0</v>
      </c>
      <c r="JK52" s="52">
        <v>0</v>
      </c>
      <c r="JL52" s="52">
        <v>0</v>
      </c>
      <c r="JM52" s="52">
        <v>5.8728779933520656E-4</v>
      </c>
      <c r="JN52" s="52">
        <v>1.1630469077563532E-3</v>
      </c>
      <c r="JO52" s="52">
        <v>1.4269804834036947E-3</v>
      </c>
      <c r="JP52" s="52">
        <v>1.4426554051672055E-3</v>
      </c>
      <c r="JQ52" s="52">
        <v>1.6790532961926826E-3</v>
      </c>
      <c r="JR52" s="52">
        <v>4.6840111290830421E-3</v>
      </c>
      <c r="JS52" s="52">
        <v>2.4361262252615634E-4</v>
      </c>
      <c r="JT52" s="52">
        <v>0</v>
      </c>
      <c r="JU52" s="52">
        <v>1.6553564404431837E-5</v>
      </c>
      <c r="JV52" s="52">
        <v>9.1428542146415007E-5</v>
      </c>
      <c r="JW52" s="52">
        <v>2.5942292230901761E-4</v>
      </c>
      <c r="JX52" s="52">
        <v>1.8641339451087673E-4</v>
      </c>
      <c r="JY52" s="52">
        <v>0</v>
      </c>
      <c r="JZ52" s="52">
        <v>0</v>
      </c>
      <c r="KA52" s="52">
        <v>1.1510433967137163E-5</v>
      </c>
      <c r="KB52" s="52">
        <v>0</v>
      </c>
      <c r="KC52" s="52">
        <v>0</v>
      </c>
      <c r="KD52" s="52">
        <v>1.4691806207906688E-4</v>
      </c>
      <c r="KE52" s="52">
        <v>0</v>
      </c>
      <c r="KF52" s="52">
        <v>1.0717204859275194E-4</v>
      </c>
      <c r="KG52" s="52">
        <v>0</v>
      </c>
      <c r="KH52" s="52">
        <v>0</v>
      </c>
      <c r="KI52" s="52">
        <v>0</v>
      </c>
      <c r="KJ52" s="52">
        <v>0</v>
      </c>
      <c r="KK52" s="52">
        <v>0</v>
      </c>
      <c r="KL52" s="52">
        <v>0</v>
      </c>
      <c r="KM52" s="52">
        <v>3.8539127890378078E-4</v>
      </c>
      <c r="KN52" s="52">
        <v>0</v>
      </c>
      <c r="KO52" s="52">
        <v>8.2302422709565782E-5</v>
      </c>
      <c r="KP52" s="52">
        <v>0</v>
      </c>
      <c r="KQ52" s="52">
        <v>0</v>
      </c>
      <c r="KR52" s="52">
        <v>2.6835933832523962E-6</v>
      </c>
      <c r="KS52" s="52">
        <v>0</v>
      </c>
      <c r="KT52" s="52">
        <v>1.6886341404014196E-4</v>
      </c>
      <c r="KU52" s="52">
        <v>0</v>
      </c>
      <c r="KV52" s="52">
        <v>0</v>
      </c>
      <c r="KW52" s="52">
        <v>3.1598698270169913E-4</v>
      </c>
      <c r="KX52" s="52">
        <v>0</v>
      </c>
      <c r="KY52" s="52">
        <v>7.7508591565644008E-5</v>
      </c>
      <c r="KZ52" s="52">
        <v>3.0779112283809714E-4</v>
      </c>
    </row>
    <row r="53" spans="1:312" x14ac:dyDescent="0.2">
      <c r="A53" s="89">
        <v>1.015126</v>
      </c>
      <c r="B53" s="41" t="s">
        <v>886</v>
      </c>
      <c r="C53" s="51" t="s">
        <v>157</v>
      </c>
      <c r="D53" s="52">
        <v>0</v>
      </c>
      <c r="E53" s="52">
        <v>0</v>
      </c>
      <c r="F53" s="52">
        <v>0</v>
      </c>
      <c r="G53" s="52">
        <v>0</v>
      </c>
      <c r="H53" s="52">
        <v>0</v>
      </c>
      <c r="I53" s="52">
        <v>0</v>
      </c>
      <c r="J53" s="52">
        <v>0</v>
      </c>
      <c r="K53" s="52">
        <v>0</v>
      </c>
      <c r="L53" s="52">
        <v>0</v>
      </c>
      <c r="M53" s="52">
        <v>0</v>
      </c>
      <c r="N53" s="52">
        <v>0</v>
      </c>
      <c r="O53" s="52">
        <v>0</v>
      </c>
      <c r="P53" s="52">
        <v>0</v>
      </c>
      <c r="Q53" s="52">
        <v>0</v>
      </c>
      <c r="R53" s="52">
        <v>0</v>
      </c>
      <c r="S53" s="52">
        <v>0</v>
      </c>
      <c r="T53" s="52">
        <v>0</v>
      </c>
      <c r="U53" s="52">
        <v>0</v>
      </c>
      <c r="V53" s="52">
        <v>0</v>
      </c>
      <c r="W53" s="52">
        <v>0</v>
      </c>
      <c r="X53" s="52">
        <v>0</v>
      </c>
      <c r="Y53" s="52">
        <v>0</v>
      </c>
      <c r="Z53" s="52">
        <v>0</v>
      </c>
      <c r="AA53" s="52">
        <v>0</v>
      </c>
      <c r="AB53" s="52">
        <v>0</v>
      </c>
      <c r="AC53" s="52">
        <v>0</v>
      </c>
      <c r="AD53" s="52">
        <v>0</v>
      </c>
      <c r="AE53" s="52">
        <v>0</v>
      </c>
      <c r="AF53" s="52">
        <v>0</v>
      </c>
      <c r="AG53" s="52">
        <v>0</v>
      </c>
      <c r="AH53" s="52">
        <v>0</v>
      </c>
      <c r="AI53" s="52">
        <v>0</v>
      </c>
      <c r="AJ53" s="52">
        <v>0</v>
      </c>
      <c r="AK53" s="52">
        <v>0</v>
      </c>
      <c r="AL53" s="52">
        <v>0</v>
      </c>
      <c r="AM53" s="52">
        <v>0</v>
      </c>
      <c r="AN53" s="52">
        <v>0</v>
      </c>
      <c r="AO53" s="52">
        <v>0</v>
      </c>
      <c r="AP53" s="52">
        <v>0</v>
      </c>
      <c r="AQ53" s="52">
        <v>0</v>
      </c>
      <c r="AR53" s="52">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2">
        <v>0</v>
      </c>
      <c r="EN53" s="52">
        <v>0</v>
      </c>
      <c r="EO53" s="52">
        <v>0</v>
      </c>
      <c r="EP53" s="52">
        <v>0</v>
      </c>
      <c r="EQ53" s="52">
        <v>0</v>
      </c>
      <c r="ER53" s="52">
        <v>0</v>
      </c>
      <c r="ES53" s="52">
        <v>0</v>
      </c>
      <c r="ET53" s="52">
        <v>0</v>
      </c>
      <c r="EU53" s="52">
        <v>0</v>
      </c>
      <c r="EV53" s="52">
        <v>0</v>
      </c>
      <c r="EW53" s="52">
        <v>0</v>
      </c>
      <c r="EX53" s="52">
        <v>0</v>
      </c>
      <c r="EY53" s="52">
        <v>0</v>
      </c>
      <c r="EZ53" s="52">
        <v>0</v>
      </c>
      <c r="FA53" s="52">
        <v>0</v>
      </c>
      <c r="FB53" s="52">
        <v>0</v>
      </c>
      <c r="FC53" s="52">
        <v>0</v>
      </c>
      <c r="FD53" s="52">
        <v>0</v>
      </c>
      <c r="FE53" s="52">
        <v>0</v>
      </c>
      <c r="FF53" s="52">
        <v>0</v>
      </c>
      <c r="FG53" s="52">
        <v>0</v>
      </c>
      <c r="FH53" s="52">
        <v>0</v>
      </c>
      <c r="FI53" s="52">
        <v>0</v>
      </c>
      <c r="FJ53" s="52">
        <v>0</v>
      </c>
      <c r="FK53" s="52">
        <v>0</v>
      </c>
      <c r="FL53" s="52">
        <v>0</v>
      </c>
      <c r="FM53" s="52">
        <v>0</v>
      </c>
      <c r="FN53" s="52">
        <v>0</v>
      </c>
      <c r="FO53" s="52">
        <v>0</v>
      </c>
      <c r="FP53" s="52">
        <v>0</v>
      </c>
      <c r="FQ53" s="52">
        <v>0</v>
      </c>
      <c r="FR53" s="52">
        <v>0</v>
      </c>
      <c r="FS53" s="52">
        <v>0</v>
      </c>
      <c r="FT53" s="52">
        <v>0</v>
      </c>
      <c r="FU53" s="52">
        <v>0</v>
      </c>
      <c r="FV53" s="52">
        <v>0</v>
      </c>
      <c r="FW53" s="52">
        <v>0</v>
      </c>
      <c r="FX53" s="52">
        <v>0</v>
      </c>
      <c r="FY53" s="52">
        <v>0</v>
      </c>
      <c r="FZ53" s="52">
        <v>0</v>
      </c>
      <c r="GA53" s="52">
        <v>0</v>
      </c>
      <c r="GB53" s="52">
        <v>0</v>
      </c>
      <c r="GC53" s="52">
        <v>0</v>
      </c>
      <c r="GD53" s="52">
        <v>0</v>
      </c>
      <c r="GE53" s="52">
        <v>0</v>
      </c>
      <c r="GF53" s="52">
        <v>0</v>
      </c>
      <c r="GG53" s="52">
        <v>0</v>
      </c>
      <c r="GH53" s="52">
        <v>0</v>
      </c>
      <c r="GI53" s="52">
        <v>0</v>
      </c>
      <c r="GJ53" s="52">
        <v>0</v>
      </c>
      <c r="GK53" s="52">
        <v>0</v>
      </c>
      <c r="GL53" s="52">
        <v>0</v>
      </c>
      <c r="GM53" s="52">
        <v>0</v>
      </c>
      <c r="GN53" s="52">
        <v>0</v>
      </c>
      <c r="GO53" s="52">
        <v>0</v>
      </c>
      <c r="GP53" s="52">
        <v>0</v>
      </c>
      <c r="GQ53" s="52">
        <v>0</v>
      </c>
      <c r="GR53" s="52">
        <v>0</v>
      </c>
      <c r="GS53" s="52">
        <v>0</v>
      </c>
      <c r="GT53" s="52">
        <v>0</v>
      </c>
      <c r="GU53" s="52">
        <v>0</v>
      </c>
      <c r="GV53" s="52">
        <v>0</v>
      </c>
      <c r="GW53" s="52">
        <v>0</v>
      </c>
      <c r="GX53" s="52">
        <v>0</v>
      </c>
      <c r="GY53" s="52">
        <v>0</v>
      </c>
      <c r="GZ53" s="52">
        <v>0</v>
      </c>
      <c r="HA53" s="52">
        <v>0</v>
      </c>
      <c r="HB53" s="52">
        <v>0</v>
      </c>
      <c r="HC53" s="52">
        <v>0</v>
      </c>
      <c r="HD53" s="52">
        <v>0</v>
      </c>
      <c r="HE53" s="52">
        <v>0</v>
      </c>
      <c r="HF53" s="52">
        <v>0</v>
      </c>
      <c r="HG53" s="52">
        <v>0</v>
      </c>
      <c r="HH53" s="52">
        <v>0</v>
      </c>
      <c r="HI53" s="52">
        <v>0</v>
      </c>
      <c r="HJ53" s="52">
        <v>0</v>
      </c>
      <c r="HK53" s="52">
        <v>0</v>
      </c>
      <c r="HL53" s="52">
        <v>0</v>
      </c>
      <c r="HM53" s="52">
        <v>0</v>
      </c>
      <c r="HN53" s="52">
        <v>0</v>
      </c>
      <c r="HO53" s="52">
        <v>0</v>
      </c>
      <c r="HP53" s="52">
        <v>0</v>
      </c>
      <c r="HQ53" s="52">
        <v>0</v>
      </c>
      <c r="HR53" s="52">
        <v>0</v>
      </c>
      <c r="HS53" s="52">
        <v>0</v>
      </c>
      <c r="HT53" s="52">
        <v>0</v>
      </c>
      <c r="HU53" s="52">
        <v>0</v>
      </c>
      <c r="HV53" s="52">
        <v>0</v>
      </c>
      <c r="HW53" s="52">
        <v>0</v>
      </c>
      <c r="HX53" s="52">
        <v>0</v>
      </c>
      <c r="HY53" s="52">
        <v>0</v>
      </c>
      <c r="HZ53" s="52">
        <v>0</v>
      </c>
      <c r="IA53" s="52">
        <v>0</v>
      </c>
      <c r="IB53" s="52">
        <v>0</v>
      </c>
      <c r="IC53" s="52">
        <v>0</v>
      </c>
      <c r="ID53" s="52">
        <v>0</v>
      </c>
      <c r="IE53" s="52">
        <v>0</v>
      </c>
      <c r="IF53" s="52">
        <v>0</v>
      </c>
      <c r="IG53" s="52">
        <v>0</v>
      </c>
      <c r="IH53" s="52">
        <v>0</v>
      </c>
      <c r="II53" s="52">
        <v>0</v>
      </c>
      <c r="IJ53" s="52">
        <v>0</v>
      </c>
      <c r="IK53" s="52">
        <v>0</v>
      </c>
      <c r="IL53" s="52">
        <v>0</v>
      </c>
      <c r="IM53" s="52">
        <v>0</v>
      </c>
      <c r="IN53" s="52">
        <v>0</v>
      </c>
      <c r="IO53" s="52">
        <v>0</v>
      </c>
      <c r="IP53" s="52">
        <v>0</v>
      </c>
      <c r="IQ53" s="52">
        <v>0</v>
      </c>
      <c r="IR53" s="52">
        <v>0</v>
      </c>
      <c r="IS53" s="52">
        <v>0</v>
      </c>
      <c r="IT53" s="52">
        <v>0</v>
      </c>
      <c r="IU53" s="52">
        <v>0</v>
      </c>
      <c r="IV53" s="52">
        <v>0</v>
      </c>
      <c r="IW53" s="52">
        <v>0</v>
      </c>
      <c r="IX53" s="52">
        <v>0</v>
      </c>
      <c r="IY53" s="52">
        <v>0</v>
      </c>
      <c r="IZ53" s="52">
        <v>0</v>
      </c>
      <c r="JA53" s="52">
        <v>0</v>
      </c>
      <c r="JB53" s="52">
        <v>0</v>
      </c>
      <c r="JC53" s="52">
        <v>0</v>
      </c>
      <c r="JD53" s="52">
        <v>0</v>
      </c>
      <c r="JE53" s="52">
        <v>0</v>
      </c>
      <c r="JF53" s="52">
        <v>0</v>
      </c>
      <c r="JG53" s="52">
        <v>0</v>
      </c>
      <c r="JH53" s="52">
        <v>0</v>
      </c>
      <c r="JI53" s="52">
        <v>0</v>
      </c>
      <c r="JJ53" s="52">
        <v>0</v>
      </c>
      <c r="JK53" s="52">
        <v>0</v>
      </c>
      <c r="JL53" s="52">
        <v>0</v>
      </c>
      <c r="JM53" s="52">
        <v>0</v>
      </c>
      <c r="JN53" s="52">
        <v>0</v>
      </c>
      <c r="JO53" s="52">
        <v>0</v>
      </c>
      <c r="JP53" s="52">
        <v>0</v>
      </c>
      <c r="JQ53" s="52">
        <v>0</v>
      </c>
      <c r="JR53" s="52">
        <v>0</v>
      </c>
      <c r="JS53" s="52">
        <v>0</v>
      </c>
      <c r="JT53" s="52">
        <v>0</v>
      </c>
      <c r="JU53" s="52">
        <v>0</v>
      </c>
      <c r="JV53" s="52">
        <v>0</v>
      </c>
      <c r="JW53" s="52">
        <v>0</v>
      </c>
      <c r="JX53" s="52">
        <v>0</v>
      </c>
      <c r="JY53" s="52">
        <v>0</v>
      </c>
      <c r="JZ53" s="52">
        <v>0</v>
      </c>
      <c r="KA53" s="52">
        <v>0</v>
      </c>
      <c r="KB53" s="52">
        <v>0</v>
      </c>
      <c r="KC53" s="52">
        <v>0</v>
      </c>
      <c r="KD53" s="52">
        <v>0</v>
      </c>
      <c r="KE53" s="52">
        <v>0</v>
      </c>
      <c r="KF53" s="52">
        <v>0</v>
      </c>
      <c r="KG53" s="52">
        <v>0</v>
      </c>
      <c r="KH53" s="52">
        <v>0</v>
      </c>
      <c r="KI53" s="52">
        <v>0</v>
      </c>
      <c r="KJ53" s="52">
        <v>0</v>
      </c>
      <c r="KK53" s="52">
        <v>0</v>
      </c>
      <c r="KL53" s="52">
        <v>0</v>
      </c>
      <c r="KM53" s="52">
        <v>0</v>
      </c>
      <c r="KN53" s="52">
        <v>0</v>
      </c>
      <c r="KO53" s="52">
        <v>0</v>
      </c>
      <c r="KP53" s="52">
        <v>0</v>
      </c>
      <c r="KQ53" s="52">
        <v>0</v>
      </c>
      <c r="KR53" s="52">
        <v>0</v>
      </c>
      <c r="KS53" s="52">
        <v>0</v>
      </c>
      <c r="KT53" s="52">
        <v>0</v>
      </c>
      <c r="KU53" s="52">
        <v>0</v>
      </c>
      <c r="KV53" s="52">
        <v>0</v>
      </c>
      <c r="KW53" s="52">
        <v>0</v>
      </c>
      <c r="KX53" s="52">
        <v>0</v>
      </c>
      <c r="KY53" s="52">
        <v>0</v>
      </c>
      <c r="KZ53" s="52">
        <v>0</v>
      </c>
    </row>
    <row r="54" spans="1:312" x14ac:dyDescent="0.2">
      <c r="A54" s="89">
        <v>1.166091</v>
      </c>
      <c r="B54" s="41" t="s">
        <v>885</v>
      </c>
      <c r="C54" s="51" t="s">
        <v>78</v>
      </c>
      <c r="D54" s="52">
        <v>0</v>
      </c>
      <c r="E54" s="52">
        <v>6.1720600083392684E-6</v>
      </c>
      <c r="F54" s="52">
        <v>1.4362340573028898E-5</v>
      </c>
      <c r="G54" s="52">
        <v>1.9461939572491528E-5</v>
      </c>
      <c r="H54" s="52">
        <v>3.9551627798246813E-3</v>
      </c>
      <c r="I54" s="52">
        <v>0</v>
      </c>
      <c r="J54" s="52">
        <v>1.3750193145534685E-4</v>
      </c>
      <c r="K54" s="52">
        <v>0</v>
      </c>
      <c r="L54" s="52">
        <v>0</v>
      </c>
      <c r="M54" s="52">
        <v>7.6111551141951918E-4</v>
      </c>
      <c r="N54" s="52">
        <v>8.2532599280290859E-4</v>
      </c>
      <c r="O54" s="52">
        <v>1.4050314286866122E-5</v>
      </c>
      <c r="P54" s="52">
        <v>0</v>
      </c>
      <c r="Q54" s="52">
        <v>1.6951254658518745E-3</v>
      </c>
      <c r="R54" s="52">
        <v>3.6001091376269351E-4</v>
      </c>
      <c r="S54" s="52">
        <v>2.3680410562379262E-3</v>
      </c>
      <c r="T54" s="52">
        <v>0</v>
      </c>
      <c r="U54" s="52">
        <v>1.1374662082221239E-2</v>
      </c>
      <c r="V54" s="52">
        <v>0</v>
      </c>
      <c r="W54" s="52">
        <v>0</v>
      </c>
      <c r="X54" s="52">
        <v>0</v>
      </c>
      <c r="Y54" s="52">
        <v>3.1506390815028954E-3</v>
      </c>
      <c r="Z54" s="52">
        <v>9.114579403840256E-4</v>
      </c>
      <c r="AA54" s="52">
        <v>1.4746245271278996E-3</v>
      </c>
      <c r="AB54" s="52">
        <v>3.6250405977269589E-4</v>
      </c>
      <c r="AC54" s="52">
        <v>5.9626544290467378E-4</v>
      </c>
      <c r="AD54" s="52">
        <v>3.5613695504086583E-3</v>
      </c>
      <c r="AE54" s="52">
        <v>9.3259165856430376E-4</v>
      </c>
      <c r="AF54" s="52">
        <v>4.3205184176112119E-3</v>
      </c>
      <c r="AG54" s="52">
        <v>3.647664144320726E-2</v>
      </c>
      <c r="AH54" s="52">
        <v>4.1562583477124547E-3</v>
      </c>
      <c r="AI54" s="52">
        <v>3.6534557030251363E-3</v>
      </c>
      <c r="AJ54" s="52">
        <v>1.3546292269381352E-2</v>
      </c>
      <c r="AK54" s="52">
        <v>4.4271437032907396E-2</v>
      </c>
      <c r="AL54" s="52">
        <v>2.2805494089287125E-2</v>
      </c>
      <c r="AM54" s="52">
        <v>3.2754632575651074E-2</v>
      </c>
      <c r="AN54" s="52">
        <v>7.4128253268387428E-2</v>
      </c>
      <c r="AO54" s="52">
        <v>8.0094702746219132E-2</v>
      </c>
      <c r="AP54" s="52">
        <v>3.5995123811631127E-2</v>
      </c>
      <c r="AQ54" s="52">
        <v>5.1705074424940468E-2</v>
      </c>
      <c r="AR54" s="52">
        <v>2.7934099615894862E-3</v>
      </c>
      <c r="AS54" s="52">
        <v>4.2253026167701309E-3</v>
      </c>
      <c r="AT54" s="52">
        <v>3.4652067610400916E-4</v>
      </c>
      <c r="AU54" s="52">
        <v>1.1201274002720456E-3</v>
      </c>
      <c r="AV54" s="52">
        <v>1.1552943257488082E-4</v>
      </c>
      <c r="AW54" s="52">
        <v>0</v>
      </c>
      <c r="AX54" s="52">
        <v>0</v>
      </c>
      <c r="AY54" s="52">
        <v>0</v>
      </c>
      <c r="AZ54" s="52">
        <v>3.8123662286707015E-3</v>
      </c>
      <c r="BA54" s="52">
        <v>0</v>
      </c>
      <c r="BB54" s="52">
        <v>2.5055267586276539E-3</v>
      </c>
      <c r="BC54" s="52">
        <v>1.0646719267072592E-3</v>
      </c>
      <c r="BD54" s="52">
        <v>9.3911559187600611E-3</v>
      </c>
      <c r="BE54" s="52">
        <v>2.0030347288198125E-4</v>
      </c>
      <c r="BF54" s="52">
        <v>9.7265950209589097E-4</v>
      </c>
      <c r="BG54" s="52">
        <v>3.7358190394630214E-3</v>
      </c>
      <c r="BH54" s="52">
        <v>5.0436484913765199E-2</v>
      </c>
      <c r="BI54" s="52">
        <v>1.8859160464457295E-3</v>
      </c>
      <c r="BJ54" s="52">
        <v>3.353459043286865E-4</v>
      </c>
      <c r="BK54" s="52">
        <v>4.6176418186171337E-3</v>
      </c>
      <c r="BL54" s="52">
        <v>0</v>
      </c>
      <c r="BM54" s="52">
        <v>5.7830986214774973E-4</v>
      </c>
      <c r="BN54" s="52">
        <v>7.3672855417272179E-4</v>
      </c>
      <c r="BO54" s="52">
        <v>3.9175518757463522E-3</v>
      </c>
      <c r="BP54" s="52">
        <v>0</v>
      </c>
      <c r="BQ54" s="52">
        <v>0</v>
      </c>
      <c r="BR54" s="52">
        <v>9.1044760221846552E-4</v>
      </c>
      <c r="BS54" s="52">
        <v>5.3727267267292549E-5</v>
      </c>
      <c r="BT54" s="52">
        <v>6.3658154753349168E-3</v>
      </c>
      <c r="BU54" s="52">
        <v>0</v>
      </c>
      <c r="BV54" s="52">
        <v>2.840407062793894E-5</v>
      </c>
      <c r="BW54" s="52">
        <v>0</v>
      </c>
      <c r="BX54" s="52">
        <v>0</v>
      </c>
      <c r="BY54" s="52">
        <v>0</v>
      </c>
      <c r="BZ54" s="52">
        <v>0</v>
      </c>
      <c r="CA54" s="52">
        <v>0</v>
      </c>
      <c r="CB54" s="52">
        <v>3.2262058866274379E-4</v>
      </c>
      <c r="CC54" s="52">
        <v>0</v>
      </c>
      <c r="CD54" s="52">
        <v>3.9066393464883865E-3</v>
      </c>
      <c r="CE54" s="52">
        <v>1.0500570452003781E-5</v>
      </c>
      <c r="CF54" s="52">
        <v>5.2888390091585654E-5</v>
      </c>
      <c r="CG54" s="52">
        <v>2.8397221450932931E-3</v>
      </c>
      <c r="CH54" s="52">
        <v>4.4655250711166791E-3</v>
      </c>
      <c r="CI54" s="52">
        <v>1.4719588062872633E-3</v>
      </c>
      <c r="CJ54" s="52">
        <v>2.1343097608268824E-3</v>
      </c>
      <c r="CK54" s="52">
        <v>1.9140144682770175E-3</v>
      </c>
      <c r="CL54" s="52">
        <v>2.8223885522008197E-3</v>
      </c>
      <c r="CM54" s="52">
        <v>3.1802348871026953E-2</v>
      </c>
      <c r="CN54" s="52">
        <v>2.9558080082397256E-3</v>
      </c>
      <c r="CO54" s="52">
        <v>3.6871159220359571E-3</v>
      </c>
      <c r="CP54" s="52">
        <v>5.5899399272488076E-3</v>
      </c>
      <c r="CQ54" s="52">
        <v>1.7706990011119137E-3</v>
      </c>
      <c r="CR54" s="52">
        <v>9.6787212020566938E-3</v>
      </c>
      <c r="CS54" s="52">
        <v>4.7283201335200412E-5</v>
      </c>
      <c r="CT54" s="52">
        <v>0</v>
      </c>
      <c r="CU54" s="52">
        <v>2.4270198051702875E-3</v>
      </c>
      <c r="CV54" s="52">
        <v>7.1008545870969988E-3</v>
      </c>
      <c r="CW54" s="52">
        <v>1.715027363937403E-2</v>
      </c>
      <c r="CX54" s="52">
        <v>9.1645026652589182E-4</v>
      </c>
      <c r="CY54" s="52">
        <v>0</v>
      </c>
      <c r="CZ54" s="52">
        <v>1.4333053175229142E-4</v>
      </c>
      <c r="DA54" s="52">
        <v>7.720512812014528E-4</v>
      </c>
      <c r="DB54" s="52">
        <v>0</v>
      </c>
      <c r="DC54" s="52">
        <v>2.2449482360742921E-3</v>
      </c>
      <c r="DD54" s="52">
        <v>3.093635174268819E-3</v>
      </c>
      <c r="DE54" s="52">
        <v>9.0481276195767188E-5</v>
      </c>
      <c r="DF54" s="52">
        <v>3.6396261096899746E-4</v>
      </c>
      <c r="DG54" s="52">
        <v>5.9897259410997717E-4</v>
      </c>
      <c r="DH54" s="52">
        <v>2.126751272431554E-3</v>
      </c>
      <c r="DI54" s="52">
        <v>2.1018169215758584E-3</v>
      </c>
      <c r="DJ54" s="52">
        <v>2.3619423677936719E-3</v>
      </c>
      <c r="DK54" s="52">
        <v>1.2168514180496983E-3</v>
      </c>
      <c r="DL54" s="52">
        <v>2.2737086782106407E-4</v>
      </c>
      <c r="DM54" s="52">
        <v>1.1171814514457643E-3</v>
      </c>
      <c r="DN54" s="52">
        <v>5.1508696075535489E-3</v>
      </c>
      <c r="DO54" s="52">
        <v>5.0300966319660407E-3</v>
      </c>
      <c r="DP54" s="52">
        <v>6.2307955946914355E-4</v>
      </c>
      <c r="DQ54" s="52">
        <v>7.6174282029503231E-3</v>
      </c>
      <c r="DR54" s="52">
        <v>2.9805298215588192E-3</v>
      </c>
      <c r="DS54" s="52">
        <v>4.7323859232654584E-4</v>
      </c>
      <c r="DT54" s="52">
        <v>4.0183812664628758E-3</v>
      </c>
      <c r="DU54" s="52">
        <v>4.9540187998490338E-2</v>
      </c>
      <c r="DV54" s="52">
        <v>3.6634006314597158E-2</v>
      </c>
      <c r="DW54" s="52">
        <v>8.6158657741421615E-5</v>
      </c>
      <c r="DX54" s="52">
        <v>0.10622785248894064</v>
      </c>
      <c r="DY54" s="52">
        <v>8.1316602854475534E-2</v>
      </c>
      <c r="DZ54" s="52">
        <v>1.8211009369856909E-2</v>
      </c>
      <c r="EA54" s="52">
        <v>7.1413164627655359E-3</v>
      </c>
      <c r="EB54" s="52">
        <v>7.382769520293174E-3</v>
      </c>
      <c r="EC54" s="52">
        <v>7.1176396108145262E-4</v>
      </c>
      <c r="ED54" s="52">
        <v>2.9736423704128045E-3</v>
      </c>
      <c r="EE54" s="52">
        <v>4.2239096283552277E-3</v>
      </c>
      <c r="EF54" s="52">
        <v>1.2812301996014226E-2</v>
      </c>
      <c r="EG54" s="52">
        <v>1.2948528035231631E-3</v>
      </c>
      <c r="EH54" s="52">
        <v>3.612128572596812E-3</v>
      </c>
      <c r="EI54" s="52">
        <v>1.1040062572397087E-3</v>
      </c>
      <c r="EJ54" s="52">
        <v>4.4864768032765274E-3</v>
      </c>
      <c r="EK54" s="52">
        <v>1.4839845329887554E-2</v>
      </c>
      <c r="EL54" s="52">
        <v>0</v>
      </c>
      <c r="EM54" s="52">
        <v>0</v>
      </c>
      <c r="EN54" s="52">
        <v>0</v>
      </c>
      <c r="EO54" s="52">
        <v>0</v>
      </c>
      <c r="EP54" s="52">
        <v>0</v>
      </c>
      <c r="EQ54" s="52">
        <v>0</v>
      </c>
      <c r="ER54" s="52">
        <v>0</v>
      </c>
      <c r="ES54" s="52">
        <v>0</v>
      </c>
      <c r="ET54" s="52">
        <v>4.7851714978311343E-3</v>
      </c>
      <c r="EU54" s="52">
        <v>0</v>
      </c>
      <c r="EV54" s="52">
        <v>0</v>
      </c>
      <c r="EW54" s="52">
        <v>0</v>
      </c>
      <c r="EX54" s="52">
        <v>0</v>
      </c>
      <c r="EY54" s="52">
        <v>1.1948736782706944E-2</v>
      </c>
      <c r="EZ54" s="52">
        <v>0</v>
      </c>
      <c r="FA54" s="52">
        <v>0</v>
      </c>
      <c r="FB54" s="52">
        <v>0</v>
      </c>
      <c r="FC54" s="52">
        <v>0</v>
      </c>
      <c r="FD54" s="52">
        <v>1.4887336922165933E-2</v>
      </c>
      <c r="FE54" s="52">
        <v>0</v>
      </c>
      <c r="FF54" s="52">
        <v>0</v>
      </c>
      <c r="FG54" s="52">
        <v>1.0501467694528152E-2</v>
      </c>
      <c r="FH54" s="52">
        <v>1.3974664737843341E-4</v>
      </c>
      <c r="FI54" s="52">
        <v>5.7542430212472125E-5</v>
      </c>
      <c r="FJ54" s="52">
        <v>4.3348275488835179E-3</v>
      </c>
      <c r="FK54" s="52">
        <v>0</v>
      </c>
      <c r="FL54" s="52">
        <v>0</v>
      </c>
      <c r="FM54" s="52">
        <v>3.8301257183702902E-4</v>
      </c>
      <c r="FN54" s="52">
        <v>1.0409117617186813E-2</v>
      </c>
      <c r="FO54" s="52">
        <v>3.9766590152930806E-3</v>
      </c>
      <c r="FP54" s="52">
        <v>0</v>
      </c>
      <c r="FQ54" s="52">
        <v>3.893364737491404E-4</v>
      </c>
      <c r="FR54" s="52">
        <v>0</v>
      </c>
      <c r="FS54" s="52">
        <v>6.0236185192747406E-5</v>
      </c>
      <c r="FT54" s="52">
        <v>1.1739196390362696E-4</v>
      </c>
      <c r="FU54" s="52">
        <v>3.6849025178026907E-4</v>
      </c>
      <c r="FV54" s="52">
        <v>2.208989444221801E-3</v>
      </c>
      <c r="FW54" s="52">
        <v>0</v>
      </c>
      <c r="FX54" s="52">
        <v>0</v>
      </c>
      <c r="FY54" s="52">
        <v>3.8479189541142192E-4</v>
      </c>
      <c r="FZ54" s="52">
        <v>0</v>
      </c>
      <c r="GA54" s="52">
        <v>0</v>
      </c>
      <c r="GB54" s="52">
        <v>5.956022092289532E-3</v>
      </c>
      <c r="GC54" s="52">
        <v>0</v>
      </c>
      <c r="GD54" s="52">
        <v>0</v>
      </c>
      <c r="GE54" s="52">
        <v>1.0869783644607492E-2</v>
      </c>
      <c r="GF54" s="52">
        <v>9.2487028285326742E-5</v>
      </c>
      <c r="GG54" s="52">
        <v>9.9615720640392359E-4</v>
      </c>
      <c r="GH54" s="52">
        <v>4.0494585448110909E-3</v>
      </c>
      <c r="GI54" s="52">
        <v>2.2268160193811483E-2</v>
      </c>
      <c r="GJ54" s="52">
        <v>1.0980697235949933E-3</v>
      </c>
      <c r="GK54" s="52">
        <v>6.7009178360113632E-3</v>
      </c>
      <c r="GL54" s="52">
        <v>1.5069733167720895E-3</v>
      </c>
      <c r="GM54" s="52">
        <v>1.0307427305975981E-3</v>
      </c>
      <c r="GN54" s="52">
        <v>5.0172573757623273E-3</v>
      </c>
      <c r="GO54" s="52">
        <v>0</v>
      </c>
      <c r="GP54" s="52">
        <v>0</v>
      </c>
      <c r="GQ54" s="52">
        <v>0</v>
      </c>
      <c r="GR54" s="52">
        <v>0</v>
      </c>
      <c r="GS54" s="52">
        <v>5.0826168350701041E-3</v>
      </c>
      <c r="GT54" s="52">
        <v>2.5788543944969572E-4</v>
      </c>
      <c r="GU54" s="52">
        <v>0</v>
      </c>
      <c r="GV54" s="52">
        <v>0</v>
      </c>
      <c r="GW54" s="52">
        <v>0</v>
      </c>
      <c r="GX54" s="52">
        <v>1.48871559457113E-2</v>
      </c>
      <c r="GY54" s="52">
        <v>0</v>
      </c>
      <c r="GZ54" s="52">
        <v>1.2396281323390872E-2</v>
      </c>
      <c r="HA54" s="52">
        <v>3.7793495358904488E-3</v>
      </c>
      <c r="HB54" s="52">
        <v>3.0828508281463871E-2</v>
      </c>
      <c r="HC54" s="52">
        <v>1.62873648037168E-2</v>
      </c>
      <c r="HD54" s="52">
        <v>1.3948321956861326E-3</v>
      </c>
      <c r="HE54" s="52">
        <v>2.5953640427634542E-2</v>
      </c>
      <c r="HF54" s="52">
        <v>4.0712891634291926E-2</v>
      </c>
      <c r="HG54" s="52">
        <v>1.6293448286160552E-2</v>
      </c>
      <c r="HH54" s="52">
        <v>9.2028879410966397E-3</v>
      </c>
      <c r="HI54" s="52">
        <v>2.2249936152190064E-2</v>
      </c>
      <c r="HJ54" s="52">
        <v>1.584169118371373E-2</v>
      </c>
      <c r="HK54" s="52">
        <v>0</v>
      </c>
      <c r="HL54" s="52">
        <v>0</v>
      </c>
      <c r="HM54" s="52">
        <v>0</v>
      </c>
      <c r="HN54" s="52">
        <v>3.6789400252014396E-5</v>
      </c>
      <c r="HO54" s="52">
        <v>0</v>
      </c>
      <c r="HP54" s="52">
        <v>1.9267665217531014E-4</v>
      </c>
      <c r="HQ54" s="52">
        <v>6.8822600894024848E-3</v>
      </c>
      <c r="HR54" s="52">
        <v>1.2802907763178134E-2</v>
      </c>
      <c r="HS54" s="52">
        <v>3.2273903753152712E-3</v>
      </c>
      <c r="HT54" s="52">
        <v>3.842676060669379E-3</v>
      </c>
      <c r="HU54" s="52">
        <v>2.6691914474751281E-3</v>
      </c>
      <c r="HV54" s="52">
        <v>2.2594948472612773E-4</v>
      </c>
      <c r="HW54" s="52">
        <v>0</v>
      </c>
      <c r="HX54" s="52">
        <v>0</v>
      </c>
      <c r="HY54" s="52">
        <v>0</v>
      </c>
      <c r="HZ54" s="52">
        <v>0</v>
      </c>
      <c r="IA54" s="52">
        <v>0</v>
      </c>
      <c r="IB54" s="52">
        <v>0</v>
      </c>
      <c r="IC54" s="52">
        <v>2.7089706177139454E-2</v>
      </c>
      <c r="ID54" s="52">
        <v>1.0823663872725009E-2</v>
      </c>
      <c r="IE54" s="52">
        <v>4.3176626103968779E-3</v>
      </c>
      <c r="IF54" s="52">
        <v>1.0432305173839111E-2</v>
      </c>
      <c r="IG54" s="52">
        <v>8.5269013412224144E-5</v>
      </c>
      <c r="IH54" s="52">
        <v>0</v>
      </c>
      <c r="II54" s="52">
        <v>1.4396980810262102E-3</v>
      </c>
      <c r="IJ54" s="52">
        <v>0</v>
      </c>
      <c r="IK54" s="52">
        <v>0</v>
      </c>
      <c r="IL54" s="52">
        <v>0</v>
      </c>
      <c r="IM54" s="52">
        <v>0</v>
      </c>
      <c r="IN54" s="52">
        <v>0</v>
      </c>
      <c r="IO54" s="52">
        <v>0</v>
      </c>
      <c r="IP54" s="52">
        <v>0</v>
      </c>
      <c r="IQ54" s="52">
        <v>0</v>
      </c>
      <c r="IR54" s="52">
        <v>0</v>
      </c>
      <c r="IS54" s="52">
        <v>0</v>
      </c>
      <c r="IT54" s="52">
        <v>0</v>
      </c>
      <c r="IU54" s="52">
        <v>1.3295129339835267E-4</v>
      </c>
      <c r="IV54" s="52">
        <v>0</v>
      </c>
      <c r="IW54" s="52">
        <v>0</v>
      </c>
      <c r="IX54" s="52">
        <v>1.9603213168002442E-4</v>
      </c>
      <c r="IY54" s="52">
        <v>1.6250844067210583E-4</v>
      </c>
      <c r="IZ54" s="52">
        <v>3.6489778522411147E-4</v>
      </c>
      <c r="JA54" s="52">
        <v>3.9614680103925917E-4</v>
      </c>
      <c r="JB54" s="52">
        <v>1.1481602573731285E-3</v>
      </c>
      <c r="JC54" s="52">
        <v>2.7644346606738675E-4</v>
      </c>
      <c r="JD54" s="52">
        <v>8.7772776294366868E-6</v>
      </c>
      <c r="JE54" s="52">
        <v>1.0157040131177283E-5</v>
      </c>
      <c r="JF54" s="52">
        <v>8.220398125572436E-4</v>
      </c>
      <c r="JG54" s="52">
        <v>0</v>
      </c>
      <c r="JH54" s="52">
        <v>3.4134188039634171E-4</v>
      </c>
      <c r="JI54" s="52">
        <v>0</v>
      </c>
      <c r="JJ54" s="52">
        <v>1.4309777008658779E-3</v>
      </c>
      <c r="JK54" s="52">
        <v>0</v>
      </c>
      <c r="JL54" s="52">
        <v>0</v>
      </c>
      <c r="JM54" s="52">
        <v>3.1735154547579231E-4</v>
      </c>
      <c r="JN54" s="52">
        <v>4.9393748952732217E-4</v>
      </c>
      <c r="JO54" s="52">
        <v>2.0731118654118681E-5</v>
      </c>
      <c r="JP54" s="52">
        <v>4.2322939890256565E-5</v>
      </c>
      <c r="JQ54" s="52">
        <v>2.6399666816619345E-4</v>
      </c>
      <c r="JR54" s="52">
        <v>3.2778096288948398E-4</v>
      </c>
      <c r="JS54" s="52">
        <v>1.0431271892638123E-5</v>
      </c>
      <c r="JT54" s="52">
        <v>4.6216975686612393E-4</v>
      </c>
      <c r="JU54" s="52">
        <v>2.967920214492218E-2</v>
      </c>
      <c r="JV54" s="52">
        <v>5.2946728564486817E-2</v>
      </c>
      <c r="JW54" s="52">
        <v>8.1567058719174256E-3</v>
      </c>
      <c r="JX54" s="52">
        <v>0.44608447192353018</v>
      </c>
      <c r="JY54" s="52">
        <v>6.1822537383242702E-3</v>
      </c>
      <c r="JZ54" s="52">
        <v>7.1493690594907872E-2</v>
      </c>
      <c r="KA54" s="52">
        <v>1.654948221330135E-2</v>
      </c>
      <c r="KB54" s="52">
        <v>0.54797456362066366</v>
      </c>
      <c r="KC54" s="52">
        <v>1.3433621169495149E-2</v>
      </c>
      <c r="KD54" s="52">
        <v>1.4725629291514079E-2</v>
      </c>
      <c r="KE54" s="52">
        <v>1.7209588897612194E-2</v>
      </c>
      <c r="KF54" s="52">
        <v>0.59859645621759772</v>
      </c>
      <c r="KG54" s="52">
        <v>2.3678411193744371E-2</v>
      </c>
      <c r="KH54" s="52">
        <v>0.31167515837216958</v>
      </c>
      <c r="KI54" s="52">
        <v>1.0401803598440991E-2</v>
      </c>
      <c r="KJ54" s="52">
        <v>0.28658384330477538</v>
      </c>
      <c r="KK54" s="52">
        <v>0.45181019684802404</v>
      </c>
      <c r="KL54" s="52">
        <v>2.6593129224226481E-2</v>
      </c>
      <c r="KM54" s="52">
        <v>0.57006006674739906</v>
      </c>
      <c r="KN54" s="52">
        <v>2.0230217276910628E-2</v>
      </c>
      <c r="KO54" s="52">
        <v>1.6231100969411393E-2</v>
      </c>
      <c r="KP54" s="52">
        <v>1.3553605280065339E-2</v>
      </c>
      <c r="KQ54" s="52">
        <v>1.027934858460209E-2</v>
      </c>
      <c r="KR54" s="52">
        <v>1.6708984796807227E-2</v>
      </c>
      <c r="KS54" s="52">
        <v>1.5889320832865424E-2</v>
      </c>
      <c r="KT54" s="52">
        <v>0.25058597897683993</v>
      </c>
      <c r="KU54" s="52">
        <v>1.9202694735738948E-2</v>
      </c>
      <c r="KV54" s="52">
        <v>2.0900620160038713E-2</v>
      </c>
      <c r="KW54" s="52">
        <v>1.3253797326965517E-2</v>
      </c>
      <c r="KX54" s="52">
        <v>1.6183034504950795E-2</v>
      </c>
      <c r="KY54" s="52">
        <v>5.8744760198586737E-2</v>
      </c>
      <c r="KZ54" s="52">
        <v>0.54995896337485028</v>
      </c>
    </row>
    <row r="55" spans="1:312" x14ac:dyDescent="0.2">
      <c r="A55" s="89">
        <v>1.0175920000000001</v>
      </c>
      <c r="B55" s="41" t="s">
        <v>884</v>
      </c>
      <c r="C55" s="51" t="s">
        <v>9</v>
      </c>
      <c r="D55" s="52">
        <v>0</v>
      </c>
      <c r="E55" s="52">
        <v>0</v>
      </c>
      <c r="F55" s="52">
        <v>0</v>
      </c>
      <c r="G55" s="52">
        <v>0</v>
      </c>
      <c r="H55" s="52">
        <v>0</v>
      </c>
      <c r="I55" s="52">
        <v>0</v>
      </c>
      <c r="J55" s="52">
        <v>0</v>
      </c>
      <c r="K55" s="52">
        <v>0</v>
      </c>
      <c r="L55" s="52">
        <v>0</v>
      </c>
      <c r="M55" s="52">
        <v>0</v>
      </c>
      <c r="N55" s="52">
        <v>0</v>
      </c>
      <c r="O55" s="52">
        <v>0</v>
      </c>
      <c r="P55" s="52">
        <v>0</v>
      </c>
      <c r="Q55" s="52">
        <v>0</v>
      </c>
      <c r="R55" s="52">
        <v>0</v>
      </c>
      <c r="S55" s="52">
        <v>0</v>
      </c>
      <c r="T55" s="52">
        <v>0</v>
      </c>
      <c r="U55" s="52">
        <v>0</v>
      </c>
      <c r="V55" s="52">
        <v>0</v>
      </c>
      <c r="W55" s="52">
        <v>0</v>
      </c>
      <c r="X55" s="52">
        <v>0</v>
      </c>
      <c r="Y55" s="52">
        <v>0</v>
      </c>
      <c r="Z55" s="52">
        <v>0</v>
      </c>
      <c r="AA55" s="52">
        <v>0</v>
      </c>
      <c r="AB55" s="52">
        <v>0</v>
      </c>
      <c r="AC55" s="52">
        <v>0</v>
      </c>
      <c r="AD55" s="52">
        <v>0</v>
      </c>
      <c r="AE55" s="52">
        <v>0</v>
      </c>
      <c r="AF55" s="52">
        <v>0</v>
      </c>
      <c r="AG55" s="52">
        <v>0</v>
      </c>
      <c r="AH55" s="52">
        <v>0</v>
      </c>
      <c r="AI55" s="52">
        <v>0</v>
      </c>
      <c r="AJ55" s="52">
        <v>0</v>
      </c>
      <c r="AK55" s="52">
        <v>0</v>
      </c>
      <c r="AL55" s="52">
        <v>0</v>
      </c>
      <c r="AM55" s="52">
        <v>0</v>
      </c>
      <c r="AN55" s="52">
        <v>0</v>
      </c>
      <c r="AO55" s="52">
        <v>0</v>
      </c>
      <c r="AP55" s="52">
        <v>0</v>
      </c>
      <c r="AQ55" s="52">
        <v>0</v>
      </c>
      <c r="AR55" s="52">
        <v>0</v>
      </c>
      <c r="AS55" s="52">
        <v>0</v>
      </c>
      <c r="AT55" s="52">
        <v>0</v>
      </c>
      <c r="AU55" s="52">
        <v>2.764538899660619E-2</v>
      </c>
      <c r="AV55" s="52">
        <v>0</v>
      </c>
      <c r="AW55" s="52">
        <v>0</v>
      </c>
      <c r="AX55" s="52">
        <v>0</v>
      </c>
      <c r="AY55" s="52">
        <v>0</v>
      </c>
      <c r="AZ55" s="52">
        <v>0</v>
      </c>
      <c r="BA55" s="52">
        <v>0</v>
      </c>
      <c r="BB55" s="52">
        <v>0</v>
      </c>
      <c r="BC55" s="52">
        <v>0</v>
      </c>
      <c r="BD55" s="52">
        <v>0</v>
      </c>
      <c r="BE55" s="52">
        <v>0</v>
      </c>
      <c r="BF55" s="52">
        <v>5.1767312597134607E-5</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2">
        <v>0</v>
      </c>
      <c r="EN55" s="52">
        <v>0</v>
      </c>
      <c r="EO55" s="52">
        <v>0</v>
      </c>
      <c r="EP55" s="52">
        <v>0</v>
      </c>
      <c r="EQ55" s="52">
        <v>0</v>
      </c>
      <c r="ER55" s="52">
        <v>0</v>
      </c>
      <c r="ES55" s="52">
        <v>0</v>
      </c>
      <c r="ET55" s="52">
        <v>0</v>
      </c>
      <c r="EU55" s="52">
        <v>0</v>
      </c>
      <c r="EV55" s="52">
        <v>0</v>
      </c>
      <c r="EW55" s="52">
        <v>0</v>
      </c>
      <c r="EX55" s="52">
        <v>0</v>
      </c>
      <c r="EY55" s="52">
        <v>0</v>
      </c>
      <c r="EZ55" s="52">
        <v>0</v>
      </c>
      <c r="FA55" s="52">
        <v>0</v>
      </c>
      <c r="FB55" s="52">
        <v>0</v>
      </c>
      <c r="FC55" s="52">
        <v>0</v>
      </c>
      <c r="FD55" s="52">
        <v>0</v>
      </c>
      <c r="FE55" s="52">
        <v>0</v>
      </c>
      <c r="FF55" s="52">
        <v>0</v>
      </c>
      <c r="FG55" s="52">
        <v>0</v>
      </c>
      <c r="FH55" s="52">
        <v>0</v>
      </c>
      <c r="FI55" s="52">
        <v>0</v>
      </c>
      <c r="FJ55" s="52">
        <v>0</v>
      </c>
      <c r="FK55" s="52">
        <v>0</v>
      </c>
      <c r="FL55" s="52">
        <v>0</v>
      </c>
      <c r="FM55" s="52">
        <v>0</v>
      </c>
      <c r="FN55" s="52">
        <v>0</v>
      </c>
      <c r="FO55" s="52">
        <v>0</v>
      </c>
      <c r="FP55" s="52">
        <v>0</v>
      </c>
      <c r="FQ55" s="52">
        <v>0</v>
      </c>
      <c r="FR55" s="52">
        <v>0</v>
      </c>
      <c r="FS55" s="52">
        <v>0</v>
      </c>
      <c r="FT55" s="52">
        <v>0</v>
      </c>
      <c r="FU55" s="52">
        <v>0</v>
      </c>
      <c r="FV55" s="52">
        <v>0</v>
      </c>
      <c r="FW55" s="52">
        <v>0</v>
      </c>
      <c r="FX55" s="52">
        <v>0</v>
      </c>
      <c r="FY55" s="52">
        <v>0</v>
      </c>
      <c r="FZ55" s="52">
        <v>0</v>
      </c>
      <c r="GA55" s="52">
        <v>0</v>
      </c>
      <c r="GB55" s="52">
        <v>0</v>
      </c>
      <c r="GC55" s="52">
        <v>0</v>
      </c>
      <c r="GD55" s="52">
        <v>0</v>
      </c>
      <c r="GE55" s="52">
        <v>0</v>
      </c>
      <c r="GF55" s="52">
        <v>0</v>
      </c>
      <c r="GG55" s="52">
        <v>0</v>
      </c>
      <c r="GH55" s="52">
        <v>0</v>
      </c>
      <c r="GI55" s="52">
        <v>0</v>
      </c>
      <c r="GJ55" s="52">
        <v>0</v>
      </c>
      <c r="GK55" s="52">
        <v>0</v>
      </c>
      <c r="GL55" s="52">
        <v>0</v>
      </c>
      <c r="GM55" s="52">
        <v>0</v>
      </c>
      <c r="GN55" s="52">
        <v>0</v>
      </c>
      <c r="GO55" s="52">
        <v>0</v>
      </c>
      <c r="GP55" s="52">
        <v>0</v>
      </c>
      <c r="GQ55" s="52">
        <v>0</v>
      </c>
      <c r="GR55" s="52">
        <v>0</v>
      </c>
      <c r="GS55" s="52">
        <v>0</v>
      </c>
      <c r="GT55" s="52">
        <v>0</v>
      </c>
      <c r="GU55" s="52">
        <v>0</v>
      </c>
      <c r="GV55" s="52">
        <v>0</v>
      </c>
      <c r="GW55" s="52">
        <v>0</v>
      </c>
      <c r="GX55" s="52">
        <v>0</v>
      </c>
      <c r="GY55" s="52">
        <v>0</v>
      </c>
      <c r="GZ55" s="52">
        <v>2.9846933641385627E-5</v>
      </c>
      <c r="HA55" s="52">
        <v>0</v>
      </c>
      <c r="HB55" s="52">
        <v>0</v>
      </c>
      <c r="HC55" s="52">
        <v>0</v>
      </c>
      <c r="HD55" s="52">
        <v>0</v>
      </c>
      <c r="HE55" s="52">
        <v>0</v>
      </c>
      <c r="HF55" s="52">
        <v>0</v>
      </c>
      <c r="HG55" s="52">
        <v>0</v>
      </c>
      <c r="HH55" s="52">
        <v>0</v>
      </c>
      <c r="HI55" s="52">
        <v>0</v>
      </c>
      <c r="HJ55" s="52">
        <v>0</v>
      </c>
      <c r="HK55" s="52">
        <v>0</v>
      </c>
      <c r="HL55" s="52">
        <v>0</v>
      </c>
      <c r="HM55" s="52">
        <v>0</v>
      </c>
      <c r="HN55" s="52">
        <v>0</v>
      </c>
      <c r="HO55" s="52">
        <v>0</v>
      </c>
      <c r="HP55" s="52">
        <v>0</v>
      </c>
      <c r="HQ55" s="52">
        <v>0</v>
      </c>
      <c r="HR55" s="52">
        <v>0</v>
      </c>
      <c r="HS55" s="52">
        <v>0</v>
      </c>
      <c r="HT55" s="52">
        <v>0</v>
      </c>
      <c r="HU55" s="52">
        <v>0</v>
      </c>
      <c r="HV55" s="52">
        <v>0</v>
      </c>
      <c r="HW55" s="52">
        <v>0</v>
      </c>
      <c r="HX55" s="52">
        <v>0</v>
      </c>
      <c r="HY55" s="52">
        <v>0</v>
      </c>
      <c r="HZ55" s="52">
        <v>0</v>
      </c>
      <c r="IA55" s="52">
        <v>0</v>
      </c>
      <c r="IB55" s="52">
        <v>0</v>
      </c>
      <c r="IC55" s="52">
        <v>0</v>
      </c>
      <c r="ID55" s="52">
        <v>0</v>
      </c>
      <c r="IE55" s="52">
        <v>0</v>
      </c>
      <c r="IF55" s="52">
        <v>0</v>
      </c>
      <c r="IG55" s="52">
        <v>0</v>
      </c>
      <c r="IH55" s="52">
        <v>0</v>
      </c>
      <c r="II55" s="52">
        <v>0</v>
      </c>
      <c r="IJ55" s="52">
        <v>0</v>
      </c>
      <c r="IK55" s="52">
        <v>0</v>
      </c>
      <c r="IL55" s="52">
        <v>0</v>
      </c>
      <c r="IM55" s="52">
        <v>0</v>
      </c>
      <c r="IN55" s="52">
        <v>0</v>
      </c>
      <c r="IO55" s="52">
        <v>0</v>
      </c>
      <c r="IP55" s="52">
        <v>0</v>
      </c>
      <c r="IQ55" s="52">
        <v>0</v>
      </c>
      <c r="IR55" s="52">
        <v>0</v>
      </c>
      <c r="IS55" s="52">
        <v>0</v>
      </c>
      <c r="IT55" s="52">
        <v>0</v>
      </c>
      <c r="IU55" s="52">
        <v>0</v>
      </c>
      <c r="IV55" s="52">
        <v>0</v>
      </c>
      <c r="IW55" s="52">
        <v>0</v>
      </c>
      <c r="IX55" s="52">
        <v>0</v>
      </c>
      <c r="IY55" s="52">
        <v>0</v>
      </c>
      <c r="IZ55" s="52">
        <v>0</v>
      </c>
      <c r="JA55" s="52">
        <v>0</v>
      </c>
      <c r="JB55" s="52">
        <v>0</v>
      </c>
      <c r="JC55" s="52">
        <v>0</v>
      </c>
      <c r="JD55" s="52">
        <v>0</v>
      </c>
      <c r="JE55" s="52">
        <v>0</v>
      </c>
      <c r="JF55" s="52">
        <v>0</v>
      </c>
      <c r="JG55" s="52">
        <v>0</v>
      </c>
      <c r="JH55" s="52">
        <v>0</v>
      </c>
      <c r="JI55" s="52">
        <v>0</v>
      </c>
      <c r="JJ55" s="52">
        <v>0</v>
      </c>
      <c r="JK55" s="52">
        <v>0</v>
      </c>
      <c r="JL55" s="52">
        <v>0</v>
      </c>
      <c r="JM55" s="52">
        <v>0</v>
      </c>
      <c r="JN55" s="52">
        <v>0</v>
      </c>
      <c r="JO55" s="52">
        <v>0</v>
      </c>
      <c r="JP55" s="52">
        <v>0</v>
      </c>
      <c r="JQ55" s="52">
        <v>0</v>
      </c>
      <c r="JR55" s="52">
        <v>0</v>
      </c>
      <c r="JS55" s="52">
        <v>0</v>
      </c>
      <c r="JT55" s="52">
        <v>0</v>
      </c>
      <c r="JU55" s="52">
        <v>0</v>
      </c>
      <c r="JV55" s="52">
        <v>0</v>
      </c>
      <c r="JW55" s="52">
        <v>0</v>
      </c>
      <c r="JX55" s="52">
        <v>0</v>
      </c>
      <c r="JY55" s="52">
        <v>0</v>
      </c>
      <c r="JZ55" s="52">
        <v>0</v>
      </c>
      <c r="KA55" s="52">
        <v>0</v>
      </c>
      <c r="KB55" s="52">
        <v>0</v>
      </c>
      <c r="KC55" s="52">
        <v>0</v>
      </c>
      <c r="KD55" s="52">
        <v>0</v>
      </c>
      <c r="KE55" s="52">
        <v>0</v>
      </c>
      <c r="KF55" s="52">
        <v>0</v>
      </c>
      <c r="KG55" s="52">
        <v>0</v>
      </c>
      <c r="KH55" s="52">
        <v>0</v>
      </c>
      <c r="KI55" s="52">
        <v>0</v>
      </c>
      <c r="KJ55" s="52">
        <v>0</v>
      </c>
      <c r="KK55" s="52">
        <v>0</v>
      </c>
      <c r="KL55" s="52">
        <v>0</v>
      </c>
      <c r="KM55" s="52">
        <v>0</v>
      </c>
      <c r="KN55" s="52">
        <v>0</v>
      </c>
      <c r="KO55" s="52">
        <v>0</v>
      </c>
      <c r="KP55" s="52">
        <v>0</v>
      </c>
      <c r="KQ55" s="52">
        <v>0</v>
      </c>
      <c r="KR55" s="52">
        <v>0</v>
      </c>
      <c r="KS55" s="52">
        <v>0</v>
      </c>
      <c r="KT55" s="52">
        <v>0</v>
      </c>
      <c r="KU55" s="52">
        <v>0</v>
      </c>
      <c r="KV55" s="52">
        <v>0</v>
      </c>
      <c r="KW55" s="52">
        <v>0</v>
      </c>
      <c r="KX55" s="52">
        <v>0</v>
      </c>
      <c r="KY55" s="52">
        <v>0</v>
      </c>
      <c r="KZ55" s="52">
        <v>0</v>
      </c>
    </row>
    <row r="56" spans="1:312" x14ac:dyDescent="0.2">
      <c r="A56" s="89">
        <v>1.021177</v>
      </c>
      <c r="B56" s="41" t="s">
        <v>883</v>
      </c>
      <c r="C56" s="51" t="s">
        <v>91</v>
      </c>
      <c r="D56" s="52">
        <v>0</v>
      </c>
      <c r="E56" s="52">
        <v>0</v>
      </c>
      <c r="F56" s="52">
        <v>0</v>
      </c>
      <c r="G56" s="52">
        <v>0</v>
      </c>
      <c r="H56" s="52">
        <v>0</v>
      </c>
      <c r="I56" s="52">
        <v>0</v>
      </c>
      <c r="J56" s="52">
        <v>0</v>
      </c>
      <c r="K56" s="52">
        <v>0</v>
      </c>
      <c r="L56" s="52">
        <v>0</v>
      </c>
      <c r="M56" s="52">
        <v>0</v>
      </c>
      <c r="N56" s="52">
        <v>0</v>
      </c>
      <c r="O56" s="52">
        <v>0</v>
      </c>
      <c r="P56" s="52">
        <v>0</v>
      </c>
      <c r="Q56" s="52">
        <v>0</v>
      </c>
      <c r="R56" s="52">
        <v>0</v>
      </c>
      <c r="S56" s="52">
        <v>0</v>
      </c>
      <c r="T56" s="52">
        <v>0</v>
      </c>
      <c r="U56" s="52">
        <v>0</v>
      </c>
      <c r="V56" s="52">
        <v>0</v>
      </c>
      <c r="W56" s="52">
        <v>0</v>
      </c>
      <c r="X56" s="52">
        <v>0</v>
      </c>
      <c r="Y56" s="52">
        <v>0</v>
      </c>
      <c r="Z56" s="52">
        <v>0</v>
      </c>
      <c r="AA56" s="52">
        <v>0</v>
      </c>
      <c r="AB56" s="52">
        <v>0</v>
      </c>
      <c r="AC56" s="52">
        <v>0</v>
      </c>
      <c r="AD56" s="52">
        <v>0</v>
      </c>
      <c r="AE56" s="52">
        <v>0</v>
      </c>
      <c r="AF56" s="52">
        <v>0</v>
      </c>
      <c r="AG56" s="52">
        <v>0</v>
      </c>
      <c r="AH56" s="52">
        <v>0</v>
      </c>
      <c r="AI56" s="52">
        <v>0</v>
      </c>
      <c r="AJ56" s="52">
        <v>0</v>
      </c>
      <c r="AK56" s="52">
        <v>0</v>
      </c>
      <c r="AL56" s="52">
        <v>0</v>
      </c>
      <c r="AM56" s="52">
        <v>0</v>
      </c>
      <c r="AN56" s="52">
        <v>0</v>
      </c>
      <c r="AO56" s="52">
        <v>0</v>
      </c>
      <c r="AP56" s="52">
        <v>0</v>
      </c>
      <c r="AQ56" s="52">
        <v>0</v>
      </c>
      <c r="AR56" s="52">
        <v>0</v>
      </c>
      <c r="AS56" s="52">
        <v>0</v>
      </c>
      <c r="AT56" s="52">
        <v>0</v>
      </c>
      <c r="AU56" s="52">
        <v>0</v>
      </c>
      <c r="AV56" s="52">
        <v>4.2132856983594598E-5</v>
      </c>
      <c r="AW56" s="52">
        <v>0</v>
      </c>
      <c r="AX56" s="52">
        <v>0</v>
      </c>
      <c r="AY56" s="52">
        <v>0</v>
      </c>
      <c r="AZ56" s="52">
        <v>0</v>
      </c>
      <c r="BA56" s="52">
        <v>0</v>
      </c>
      <c r="BB56" s="52">
        <v>0</v>
      </c>
      <c r="BC56" s="52">
        <v>0</v>
      </c>
      <c r="BD56" s="52">
        <v>0</v>
      </c>
      <c r="BE56" s="52">
        <v>0</v>
      </c>
      <c r="BF56" s="52">
        <v>0</v>
      </c>
      <c r="BG56" s="52">
        <v>0</v>
      </c>
      <c r="BH56" s="52">
        <v>0</v>
      </c>
      <c r="BI56" s="52">
        <v>0</v>
      </c>
      <c r="BJ56" s="52">
        <v>0</v>
      </c>
      <c r="BK56" s="52">
        <v>2.3920162861264374E-4</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4.5791614800787988E-4</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2">
        <v>0</v>
      </c>
      <c r="EN56" s="52">
        <v>0</v>
      </c>
      <c r="EO56" s="52">
        <v>0</v>
      </c>
      <c r="EP56" s="52">
        <v>0</v>
      </c>
      <c r="EQ56" s="52">
        <v>0</v>
      </c>
      <c r="ER56" s="52">
        <v>0</v>
      </c>
      <c r="ES56" s="52">
        <v>0</v>
      </c>
      <c r="ET56" s="52">
        <v>0</v>
      </c>
      <c r="EU56" s="52">
        <v>0</v>
      </c>
      <c r="EV56" s="52">
        <v>0</v>
      </c>
      <c r="EW56" s="52">
        <v>0</v>
      </c>
      <c r="EX56" s="52">
        <v>0</v>
      </c>
      <c r="EY56" s="52">
        <v>0</v>
      </c>
      <c r="EZ56" s="52">
        <v>0</v>
      </c>
      <c r="FA56" s="52">
        <v>0</v>
      </c>
      <c r="FB56" s="52">
        <v>0</v>
      </c>
      <c r="FC56" s="52">
        <v>6.6262200762449899E-4</v>
      </c>
      <c r="FD56" s="52">
        <v>0</v>
      </c>
      <c r="FE56" s="52">
        <v>0</v>
      </c>
      <c r="FF56" s="52">
        <v>0</v>
      </c>
      <c r="FG56" s="52">
        <v>0</v>
      </c>
      <c r="FH56" s="52">
        <v>0</v>
      </c>
      <c r="FI56" s="52">
        <v>0</v>
      </c>
      <c r="FJ56" s="52">
        <v>0</v>
      </c>
      <c r="FK56" s="52">
        <v>0</v>
      </c>
      <c r="FL56" s="52">
        <v>0</v>
      </c>
      <c r="FM56" s="52">
        <v>1.3887860429205251E-3</v>
      </c>
      <c r="FN56" s="52">
        <v>0.12181581906065593</v>
      </c>
      <c r="FO56" s="52">
        <v>3.8316160592057378E-4</v>
      </c>
      <c r="FP56" s="52">
        <v>1.1260370504266564E-3</v>
      </c>
      <c r="FQ56" s="52">
        <v>2.3768644100533457E-3</v>
      </c>
      <c r="FR56" s="52">
        <v>0</v>
      </c>
      <c r="FS56" s="52">
        <v>0</v>
      </c>
      <c r="FT56" s="52">
        <v>0</v>
      </c>
      <c r="FU56" s="52">
        <v>0</v>
      </c>
      <c r="FV56" s="52">
        <v>0</v>
      </c>
      <c r="FW56" s="52">
        <v>0</v>
      </c>
      <c r="FX56" s="52">
        <v>0</v>
      </c>
      <c r="FY56" s="52">
        <v>0</v>
      </c>
      <c r="FZ56" s="52">
        <v>0</v>
      </c>
      <c r="GA56" s="52">
        <v>0</v>
      </c>
      <c r="GB56" s="52">
        <v>0</v>
      </c>
      <c r="GC56" s="52">
        <v>0</v>
      </c>
      <c r="GD56" s="52">
        <v>0</v>
      </c>
      <c r="GE56" s="52">
        <v>0</v>
      </c>
      <c r="GF56" s="52">
        <v>0</v>
      </c>
      <c r="GG56" s="52">
        <v>0</v>
      </c>
      <c r="GH56" s="52">
        <v>0</v>
      </c>
      <c r="GI56" s="52">
        <v>0</v>
      </c>
      <c r="GJ56" s="52">
        <v>0</v>
      </c>
      <c r="GK56" s="52">
        <v>0</v>
      </c>
      <c r="GL56" s="52">
        <v>0</v>
      </c>
      <c r="GM56" s="52">
        <v>0</v>
      </c>
      <c r="GN56" s="52">
        <v>0</v>
      </c>
      <c r="GO56" s="52">
        <v>0</v>
      </c>
      <c r="GP56" s="52">
        <v>0</v>
      </c>
      <c r="GQ56" s="52">
        <v>0</v>
      </c>
      <c r="GR56" s="52">
        <v>0</v>
      </c>
      <c r="GS56" s="52">
        <v>0</v>
      </c>
      <c r="GT56" s="52">
        <v>0</v>
      </c>
      <c r="GU56" s="52">
        <v>0</v>
      </c>
      <c r="GV56" s="52">
        <v>0</v>
      </c>
      <c r="GW56" s="52">
        <v>0</v>
      </c>
      <c r="GX56" s="52">
        <v>1.1340884535963006E-3</v>
      </c>
      <c r="GY56" s="52">
        <v>6.376845164029109E-4</v>
      </c>
      <c r="GZ56" s="52">
        <v>0</v>
      </c>
      <c r="HA56" s="52">
        <v>0</v>
      </c>
      <c r="HB56" s="52">
        <v>0</v>
      </c>
      <c r="HC56" s="52">
        <v>0</v>
      </c>
      <c r="HD56" s="52">
        <v>0</v>
      </c>
      <c r="HE56" s="52">
        <v>0</v>
      </c>
      <c r="HF56" s="52">
        <v>0</v>
      </c>
      <c r="HG56" s="52">
        <v>0</v>
      </c>
      <c r="HH56" s="52">
        <v>0</v>
      </c>
      <c r="HI56" s="52">
        <v>0</v>
      </c>
      <c r="HJ56" s="52">
        <v>0</v>
      </c>
      <c r="HK56" s="52">
        <v>0</v>
      </c>
      <c r="HL56" s="52">
        <v>0</v>
      </c>
      <c r="HM56" s="52">
        <v>0</v>
      </c>
      <c r="HN56" s="52">
        <v>0</v>
      </c>
      <c r="HO56" s="52">
        <v>0</v>
      </c>
      <c r="HP56" s="52">
        <v>0</v>
      </c>
      <c r="HQ56" s="52">
        <v>0</v>
      </c>
      <c r="HR56" s="52">
        <v>0</v>
      </c>
      <c r="HS56" s="52">
        <v>0</v>
      </c>
      <c r="HT56" s="52">
        <v>0</v>
      </c>
      <c r="HU56" s="52">
        <v>0</v>
      </c>
      <c r="HV56" s="52">
        <v>0</v>
      </c>
      <c r="HW56" s="52">
        <v>0</v>
      </c>
      <c r="HX56" s="52">
        <v>0</v>
      </c>
      <c r="HY56" s="52">
        <v>0</v>
      </c>
      <c r="HZ56" s="52">
        <v>0</v>
      </c>
      <c r="IA56" s="52">
        <v>0</v>
      </c>
      <c r="IB56" s="52">
        <v>0</v>
      </c>
      <c r="IC56" s="52">
        <v>0</v>
      </c>
      <c r="ID56" s="52">
        <v>0</v>
      </c>
      <c r="IE56" s="52">
        <v>0</v>
      </c>
      <c r="IF56" s="52">
        <v>0</v>
      </c>
      <c r="IG56" s="52">
        <v>4.670866403402358E-2</v>
      </c>
      <c r="IH56" s="52">
        <v>0</v>
      </c>
      <c r="II56" s="52">
        <v>0</v>
      </c>
      <c r="IJ56" s="52">
        <v>0</v>
      </c>
      <c r="IK56" s="52">
        <v>0</v>
      </c>
      <c r="IL56" s="52">
        <v>0</v>
      </c>
      <c r="IM56" s="52">
        <v>0</v>
      </c>
      <c r="IN56" s="52">
        <v>0</v>
      </c>
      <c r="IO56" s="52">
        <v>0</v>
      </c>
      <c r="IP56" s="52">
        <v>0</v>
      </c>
      <c r="IQ56" s="52">
        <v>0</v>
      </c>
      <c r="IR56" s="52">
        <v>0</v>
      </c>
      <c r="IS56" s="52">
        <v>0</v>
      </c>
      <c r="IT56" s="52">
        <v>0</v>
      </c>
      <c r="IU56" s="52">
        <v>0</v>
      </c>
      <c r="IV56" s="52">
        <v>0</v>
      </c>
      <c r="IW56" s="52">
        <v>0</v>
      </c>
      <c r="IX56" s="52">
        <v>0</v>
      </c>
      <c r="IY56" s="52">
        <v>0</v>
      </c>
      <c r="IZ56" s="52">
        <v>0</v>
      </c>
      <c r="JA56" s="52">
        <v>0</v>
      </c>
      <c r="JB56" s="52">
        <v>0</v>
      </c>
      <c r="JC56" s="52">
        <v>0</v>
      </c>
      <c r="JD56" s="52">
        <v>0</v>
      </c>
      <c r="JE56" s="52">
        <v>0</v>
      </c>
      <c r="JF56" s="52">
        <v>0</v>
      </c>
      <c r="JG56" s="52">
        <v>0</v>
      </c>
      <c r="JH56" s="52">
        <v>0</v>
      </c>
      <c r="JI56" s="52">
        <v>0</v>
      </c>
      <c r="JJ56" s="52">
        <v>0</v>
      </c>
      <c r="JK56" s="52">
        <v>0</v>
      </c>
      <c r="JL56" s="52">
        <v>0</v>
      </c>
      <c r="JM56" s="52">
        <v>0</v>
      </c>
      <c r="JN56" s="52">
        <v>0</v>
      </c>
      <c r="JO56" s="52">
        <v>0</v>
      </c>
      <c r="JP56" s="52">
        <v>0</v>
      </c>
      <c r="JQ56" s="52">
        <v>0</v>
      </c>
      <c r="JR56" s="52">
        <v>0</v>
      </c>
      <c r="JS56" s="52">
        <v>0</v>
      </c>
      <c r="JT56" s="52">
        <v>1.4329196227522922E-3</v>
      </c>
      <c r="JU56" s="52">
        <v>0</v>
      </c>
      <c r="JV56" s="52">
        <v>0</v>
      </c>
      <c r="JW56" s="52">
        <v>0</v>
      </c>
      <c r="JX56" s="52">
        <v>0</v>
      </c>
      <c r="JY56" s="52">
        <v>0</v>
      </c>
      <c r="JZ56" s="52">
        <v>0</v>
      </c>
      <c r="KA56" s="52">
        <v>0</v>
      </c>
      <c r="KB56" s="52">
        <v>0</v>
      </c>
      <c r="KC56" s="52">
        <v>0</v>
      </c>
      <c r="KD56" s="52">
        <v>0</v>
      </c>
      <c r="KE56" s="52">
        <v>6.2422798172623366E-5</v>
      </c>
      <c r="KF56" s="52">
        <v>0</v>
      </c>
      <c r="KG56" s="52">
        <v>0</v>
      </c>
      <c r="KH56" s="52">
        <v>0</v>
      </c>
      <c r="KI56" s="52">
        <v>0</v>
      </c>
      <c r="KJ56" s="52">
        <v>0</v>
      </c>
      <c r="KK56" s="52">
        <v>0</v>
      </c>
      <c r="KL56" s="52">
        <v>0</v>
      </c>
      <c r="KM56" s="52">
        <v>0</v>
      </c>
      <c r="KN56" s="52">
        <v>0</v>
      </c>
      <c r="KO56" s="52">
        <v>0</v>
      </c>
      <c r="KP56" s="52">
        <v>0</v>
      </c>
      <c r="KQ56" s="52">
        <v>0</v>
      </c>
      <c r="KR56" s="52">
        <v>0</v>
      </c>
      <c r="KS56" s="52">
        <v>0</v>
      </c>
      <c r="KT56" s="52">
        <v>0</v>
      </c>
      <c r="KU56" s="52">
        <v>0</v>
      </c>
      <c r="KV56" s="52">
        <v>0</v>
      </c>
      <c r="KW56" s="52">
        <v>0</v>
      </c>
      <c r="KX56" s="52">
        <v>0</v>
      </c>
      <c r="KY56" s="52">
        <v>0</v>
      </c>
      <c r="KZ56" s="52">
        <v>0</v>
      </c>
    </row>
    <row r="57" spans="1:312" x14ac:dyDescent="0.2">
      <c r="A57" s="89">
        <v>1.0360560000000001</v>
      </c>
      <c r="B57" s="41" t="s">
        <v>881</v>
      </c>
      <c r="C57" s="51" t="s">
        <v>46</v>
      </c>
      <c r="D57" s="52">
        <v>0</v>
      </c>
      <c r="E57" s="52">
        <v>0</v>
      </c>
      <c r="F57" s="52">
        <v>7.1468106200717961E-6</v>
      </c>
      <c r="G57" s="52">
        <v>0</v>
      </c>
      <c r="H57" s="52">
        <v>0</v>
      </c>
      <c r="I57" s="52">
        <v>0</v>
      </c>
      <c r="J57" s="52">
        <v>0</v>
      </c>
      <c r="K57" s="52">
        <v>0</v>
      </c>
      <c r="L57" s="52">
        <v>0</v>
      </c>
      <c r="M57" s="52">
        <v>0</v>
      </c>
      <c r="N57" s="52">
        <v>0</v>
      </c>
      <c r="O57" s="52">
        <v>9.6440027057779298E-6</v>
      </c>
      <c r="P57" s="52">
        <v>0</v>
      </c>
      <c r="Q57" s="52">
        <v>0</v>
      </c>
      <c r="R57" s="52">
        <v>0</v>
      </c>
      <c r="S57" s="52">
        <v>1.2589053519381191E-3</v>
      </c>
      <c r="T57" s="52">
        <v>9.4479107180958269E-2</v>
      </c>
      <c r="U57" s="52">
        <v>0</v>
      </c>
      <c r="V57" s="52">
        <v>0</v>
      </c>
      <c r="W57" s="52">
        <v>0</v>
      </c>
      <c r="X57" s="52">
        <v>0</v>
      </c>
      <c r="Y57" s="52">
        <v>0</v>
      </c>
      <c r="Z57" s="52">
        <v>0</v>
      </c>
      <c r="AA57" s="52">
        <v>0</v>
      </c>
      <c r="AB57" s="52">
        <v>0</v>
      </c>
      <c r="AC57" s="52">
        <v>3.6093191954524831E-6</v>
      </c>
      <c r="AD57" s="52">
        <v>0</v>
      </c>
      <c r="AE57" s="52">
        <v>0</v>
      </c>
      <c r="AF57" s="52">
        <v>6.0413607718979344E-3</v>
      </c>
      <c r="AG57" s="52">
        <v>0</v>
      </c>
      <c r="AH57" s="52">
        <v>0</v>
      </c>
      <c r="AI57" s="52">
        <v>0</v>
      </c>
      <c r="AJ57" s="52">
        <v>0</v>
      </c>
      <c r="AK57" s="52">
        <v>0</v>
      </c>
      <c r="AL57" s="52">
        <v>0</v>
      </c>
      <c r="AM57" s="52">
        <v>0</v>
      </c>
      <c r="AN57" s="52">
        <v>7.9625744850321139E-6</v>
      </c>
      <c r="AO57" s="52">
        <v>0</v>
      </c>
      <c r="AP57" s="52">
        <v>0</v>
      </c>
      <c r="AQ57" s="52">
        <v>2.4954313331547301E-3</v>
      </c>
      <c r="AR57" s="52">
        <v>0</v>
      </c>
      <c r="AS57" s="52">
        <v>0</v>
      </c>
      <c r="AT57" s="52">
        <v>0</v>
      </c>
      <c r="AU57" s="52">
        <v>0</v>
      </c>
      <c r="AV57" s="52">
        <v>0</v>
      </c>
      <c r="AW57" s="52">
        <v>0</v>
      </c>
      <c r="AX57" s="52">
        <v>0</v>
      </c>
      <c r="AY57" s="52">
        <v>0</v>
      </c>
      <c r="AZ57" s="52">
        <v>0</v>
      </c>
      <c r="BA57" s="52">
        <v>0</v>
      </c>
      <c r="BB57" s="52">
        <v>2.5263390125306123E-6</v>
      </c>
      <c r="BC57" s="52">
        <v>5.0128006767769613E-3</v>
      </c>
      <c r="BD57" s="52">
        <v>1.2947705978329249E-3</v>
      </c>
      <c r="BE57" s="52">
        <v>0</v>
      </c>
      <c r="BF57" s="52">
        <v>0</v>
      </c>
      <c r="BG57" s="52">
        <v>0</v>
      </c>
      <c r="BH57" s="52">
        <v>4.0496527850092035E-6</v>
      </c>
      <c r="BI57" s="52">
        <v>0.45312210107624407</v>
      </c>
      <c r="BJ57" s="52">
        <v>8.308084471735476E-2</v>
      </c>
      <c r="BK57" s="52">
        <v>0</v>
      </c>
      <c r="BL57" s="52">
        <v>3.6105300280928309E-4</v>
      </c>
      <c r="BM57" s="52">
        <v>1.511361966522091E-3</v>
      </c>
      <c r="BN57" s="52">
        <v>2.4165319603126731E-3</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1.0973569121012961E-5</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5.7635018878882737E-5</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4.7768769768292064E-5</v>
      </c>
      <c r="EB57" s="52">
        <v>0</v>
      </c>
      <c r="EC57" s="52">
        <v>0</v>
      </c>
      <c r="ED57" s="52">
        <v>0</v>
      </c>
      <c r="EE57" s="52">
        <v>0</v>
      </c>
      <c r="EF57" s="52">
        <v>0</v>
      </c>
      <c r="EG57" s="52">
        <v>0</v>
      </c>
      <c r="EH57" s="52">
        <v>0</v>
      </c>
      <c r="EI57" s="52">
        <v>4.892308694529711E-4</v>
      </c>
      <c r="EJ57" s="52">
        <v>0</v>
      </c>
      <c r="EK57" s="52">
        <v>0</v>
      </c>
      <c r="EL57" s="52">
        <v>0</v>
      </c>
      <c r="EM57" s="52">
        <v>0</v>
      </c>
      <c r="EN57" s="52">
        <v>0</v>
      </c>
      <c r="EO57" s="52">
        <v>0</v>
      </c>
      <c r="EP57" s="52">
        <v>0</v>
      </c>
      <c r="EQ57" s="52">
        <v>0</v>
      </c>
      <c r="ER57" s="52">
        <v>0</v>
      </c>
      <c r="ES57" s="52">
        <v>0</v>
      </c>
      <c r="ET57" s="52">
        <v>0</v>
      </c>
      <c r="EU57" s="52">
        <v>0</v>
      </c>
      <c r="EV57" s="52">
        <v>0</v>
      </c>
      <c r="EW57" s="52">
        <v>0</v>
      </c>
      <c r="EX57" s="52">
        <v>0</v>
      </c>
      <c r="EY57" s="52">
        <v>0</v>
      </c>
      <c r="EZ57" s="52">
        <v>0.19084958995297355</v>
      </c>
      <c r="FA57" s="52">
        <v>0</v>
      </c>
      <c r="FB57" s="52">
        <v>0</v>
      </c>
      <c r="FC57" s="52">
        <v>0</v>
      </c>
      <c r="FD57" s="52">
        <v>2.8537312710802823E-3</v>
      </c>
      <c r="FE57" s="52">
        <v>4.0708431110348681E-3</v>
      </c>
      <c r="FF57" s="52">
        <v>3.0449349684257332E-5</v>
      </c>
      <c r="FG57" s="52">
        <v>0</v>
      </c>
      <c r="FH57" s="52">
        <v>0</v>
      </c>
      <c r="FI57" s="52">
        <v>1.7705727487356976E-3</v>
      </c>
      <c r="FJ57" s="52">
        <v>1.0349941284707181E-2</v>
      </c>
      <c r="FK57" s="52">
        <v>0</v>
      </c>
      <c r="FL57" s="52">
        <v>5.7686884662249702E-5</v>
      </c>
      <c r="FM57" s="52">
        <v>0</v>
      </c>
      <c r="FN57" s="52">
        <v>0</v>
      </c>
      <c r="FO57" s="52">
        <v>0</v>
      </c>
      <c r="FP57" s="52">
        <v>0</v>
      </c>
      <c r="FQ57" s="52">
        <v>0</v>
      </c>
      <c r="FR57" s="52">
        <v>0</v>
      </c>
      <c r="FS57" s="52">
        <v>0</v>
      </c>
      <c r="FT57" s="52">
        <v>0</v>
      </c>
      <c r="FU57" s="52">
        <v>0</v>
      </c>
      <c r="FV57" s="52">
        <v>2.5820743618745838E-5</v>
      </c>
      <c r="FW57" s="52">
        <v>0</v>
      </c>
      <c r="FX57" s="52">
        <v>0</v>
      </c>
      <c r="FY57" s="52">
        <v>0</v>
      </c>
      <c r="FZ57" s="52">
        <v>0</v>
      </c>
      <c r="GA57" s="52">
        <v>0</v>
      </c>
      <c r="GB57" s="52">
        <v>0</v>
      </c>
      <c r="GC57" s="52">
        <v>0</v>
      </c>
      <c r="GD57" s="52">
        <v>0</v>
      </c>
      <c r="GE57" s="52">
        <v>0</v>
      </c>
      <c r="GF57" s="52">
        <v>0</v>
      </c>
      <c r="GG57" s="52">
        <v>3.0199415870836594E-5</v>
      </c>
      <c r="GH57" s="52">
        <v>0</v>
      </c>
      <c r="GI57" s="52">
        <v>0</v>
      </c>
      <c r="GJ57" s="52">
        <v>0</v>
      </c>
      <c r="GK57" s="52">
        <v>0</v>
      </c>
      <c r="GL57" s="52">
        <v>0</v>
      </c>
      <c r="GM57" s="52">
        <v>0</v>
      </c>
      <c r="GN57" s="52">
        <v>0</v>
      </c>
      <c r="GO57" s="52">
        <v>0</v>
      </c>
      <c r="GP57" s="52">
        <v>0</v>
      </c>
      <c r="GQ57" s="52">
        <v>0</v>
      </c>
      <c r="GR57" s="52">
        <v>0</v>
      </c>
      <c r="GS57" s="52">
        <v>0</v>
      </c>
      <c r="GT57" s="52">
        <v>0</v>
      </c>
      <c r="GU57" s="52">
        <v>0</v>
      </c>
      <c r="GV57" s="52">
        <v>0</v>
      </c>
      <c r="GW57" s="52">
        <v>0</v>
      </c>
      <c r="GX57" s="52">
        <v>0</v>
      </c>
      <c r="GY57" s="52">
        <v>0</v>
      </c>
      <c r="GZ57" s="52">
        <v>0</v>
      </c>
      <c r="HA57" s="52">
        <v>0</v>
      </c>
      <c r="HB57" s="52">
        <v>0</v>
      </c>
      <c r="HC57" s="52">
        <v>4.3313266643039218E-4</v>
      </c>
      <c r="HD57" s="52">
        <v>0</v>
      </c>
      <c r="HE57" s="52">
        <v>0</v>
      </c>
      <c r="HF57" s="52">
        <v>0</v>
      </c>
      <c r="HG57" s="52">
        <v>0</v>
      </c>
      <c r="HH57" s="52">
        <v>0</v>
      </c>
      <c r="HI57" s="52">
        <v>0</v>
      </c>
      <c r="HJ57" s="52">
        <v>1.1927278725609631E-5</v>
      </c>
      <c r="HK57" s="52">
        <v>0</v>
      </c>
      <c r="HL57" s="52">
        <v>3.1961833167803657E-4</v>
      </c>
      <c r="HM57" s="52">
        <v>4.5803192282705425E-5</v>
      </c>
      <c r="HN57" s="52">
        <v>0</v>
      </c>
      <c r="HO57" s="52">
        <v>0</v>
      </c>
      <c r="HP57" s="52">
        <v>0</v>
      </c>
      <c r="HQ57" s="52">
        <v>0</v>
      </c>
      <c r="HR57" s="52">
        <v>0</v>
      </c>
      <c r="HS57" s="52">
        <v>0</v>
      </c>
      <c r="HT57" s="52">
        <v>0</v>
      </c>
      <c r="HU57" s="52">
        <v>0</v>
      </c>
      <c r="HV57" s="52">
        <v>0</v>
      </c>
      <c r="HW57" s="52">
        <v>0</v>
      </c>
      <c r="HX57" s="52">
        <v>0</v>
      </c>
      <c r="HY57" s="52">
        <v>0</v>
      </c>
      <c r="HZ57" s="52">
        <v>0</v>
      </c>
      <c r="IA57" s="52">
        <v>0</v>
      </c>
      <c r="IB57" s="52">
        <v>0</v>
      </c>
      <c r="IC57" s="52">
        <v>0</v>
      </c>
      <c r="ID57" s="52">
        <v>0</v>
      </c>
      <c r="IE57" s="52">
        <v>0</v>
      </c>
      <c r="IF57" s="52">
        <v>0</v>
      </c>
      <c r="IG57" s="52">
        <v>0</v>
      </c>
      <c r="IH57" s="52">
        <v>6.7132206002436256E-4</v>
      </c>
      <c r="II57" s="52">
        <v>0</v>
      </c>
      <c r="IJ57" s="52">
        <v>0</v>
      </c>
      <c r="IK57" s="52">
        <v>0</v>
      </c>
      <c r="IL57" s="52">
        <v>0</v>
      </c>
      <c r="IM57" s="52">
        <v>0</v>
      </c>
      <c r="IN57" s="52">
        <v>0</v>
      </c>
      <c r="IO57" s="52">
        <v>0</v>
      </c>
      <c r="IP57" s="52">
        <v>0</v>
      </c>
      <c r="IQ57" s="52">
        <v>0</v>
      </c>
      <c r="IR57" s="52">
        <v>0</v>
      </c>
      <c r="IS57" s="52">
        <v>0</v>
      </c>
      <c r="IT57" s="52">
        <v>0</v>
      </c>
      <c r="IU57" s="52">
        <v>0</v>
      </c>
      <c r="IV57" s="52">
        <v>0</v>
      </c>
      <c r="IW57" s="52">
        <v>0</v>
      </c>
      <c r="IX57" s="52">
        <v>0</v>
      </c>
      <c r="IY57" s="52">
        <v>0</v>
      </c>
      <c r="IZ57" s="52">
        <v>0</v>
      </c>
      <c r="JA57" s="52">
        <v>0</v>
      </c>
      <c r="JB57" s="52">
        <v>0</v>
      </c>
      <c r="JC57" s="52">
        <v>0</v>
      </c>
      <c r="JD57" s="52">
        <v>0</v>
      </c>
      <c r="JE57" s="52">
        <v>0</v>
      </c>
      <c r="JF57" s="52">
        <v>0</v>
      </c>
      <c r="JG57" s="52">
        <v>1.0765228926524794E-4</v>
      </c>
      <c r="JH57" s="52">
        <v>0</v>
      </c>
      <c r="JI57" s="52">
        <v>0</v>
      </c>
      <c r="JJ57" s="52">
        <v>0</v>
      </c>
      <c r="JK57" s="52">
        <v>0</v>
      </c>
      <c r="JL57" s="52">
        <v>0</v>
      </c>
      <c r="JM57" s="52">
        <v>1.5502012977376011E-5</v>
      </c>
      <c r="JN57" s="52">
        <v>0</v>
      </c>
      <c r="JO57" s="52">
        <v>0</v>
      </c>
      <c r="JP57" s="52">
        <v>0</v>
      </c>
      <c r="JQ57" s="52">
        <v>0</v>
      </c>
      <c r="JR57" s="52">
        <v>0</v>
      </c>
      <c r="JS57" s="52">
        <v>0</v>
      </c>
      <c r="JT57" s="52">
        <v>0</v>
      </c>
      <c r="JU57" s="52">
        <v>0</v>
      </c>
      <c r="JV57" s="52">
        <v>6.4332010317811835E-6</v>
      </c>
      <c r="JW57" s="52">
        <v>0</v>
      </c>
      <c r="JX57" s="52">
        <v>3.1927535406035781E-6</v>
      </c>
      <c r="JY57" s="52">
        <v>0</v>
      </c>
      <c r="JZ57" s="52">
        <v>0</v>
      </c>
      <c r="KA57" s="52">
        <v>0</v>
      </c>
      <c r="KB57" s="52">
        <v>0</v>
      </c>
      <c r="KC57" s="52">
        <v>0</v>
      </c>
      <c r="KD57" s="52">
        <v>0</v>
      </c>
      <c r="KE57" s="52">
        <v>0</v>
      </c>
      <c r="KF57" s="52">
        <v>0</v>
      </c>
      <c r="KG57" s="52">
        <v>3.8345664881904436E-6</v>
      </c>
      <c r="KH57" s="52">
        <v>0</v>
      </c>
      <c r="KI57" s="52">
        <v>0</v>
      </c>
      <c r="KJ57" s="52">
        <v>3.24154448471874E-4</v>
      </c>
      <c r="KK57" s="52">
        <v>0</v>
      </c>
      <c r="KL57" s="52">
        <v>0</v>
      </c>
      <c r="KM57" s="52">
        <v>0</v>
      </c>
      <c r="KN57" s="52">
        <v>0</v>
      </c>
      <c r="KO57" s="52">
        <v>5.9670009873650764E-6</v>
      </c>
      <c r="KP57" s="52">
        <v>0</v>
      </c>
      <c r="KQ57" s="52">
        <v>0</v>
      </c>
      <c r="KR57" s="52">
        <v>0</v>
      </c>
      <c r="KS57" s="52">
        <v>0</v>
      </c>
      <c r="KT57" s="52">
        <v>0</v>
      </c>
      <c r="KU57" s="52">
        <v>0</v>
      </c>
      <c r="KV57" s="52">
        <v>2.7693806156198736E-5</v>
      </c>
      <c r="KW57" s="52">
        <v>0</v>
      </c>
      <c r="KX57" s="52">
        <v>0</v>
      </c>
      <c r="KY57" s="52">
        <v>0</v>
      </c>
      <c r="KZ57" s="52">
        <v>0</v>
      </c>
    </row>
    <row r="58" spans="1:312" x14ac:dyDescent="0.2">
      <c r="A58" s="89">
        <v>1.1567369999999999</v>
      </c>
      <c r="B58" s="41" t="s">
        <v>880</v>
      </c>
      <c r="C58" s="51" t="s">
        <v>40</v>
      </c>
      <c r="D58" s="52">
        <v>0</v>
      </c>
      <c r="E58" s="52">
        <v>1.2605894635197366E-4</v>
      </c>
      <c r="F58" s="52">
        <v>4.5226941745135112E-5</v>
      </c>
      <c r="G58" s="52">
        <v>0</v>
      </c>
      <c r="H58" s="52">
        <v>0</v>
      </c>
      <c r="I58" s="52">
        <v>0</v>
      </c>
      <c r="J58" s="52">
        <v>0</v>
      </c>
      <c r="K58" s="52">
        <v>0</v>
      </c>
      <c r="L58" s="52">
        <v>0</v>
      </c>
      <c r="M58" s="52">
        <v>3.4238997817377935E-4</v>
      </c>
      <c r="N58" s="52">
        <v>9.4766821296128102E-4</v>
      </c>
      <c r="O58" s="52">
        <v>1.2019993989641352E-3</v>
      </c>
      <c r="P58" s="52">
        <v>1.1197914443751172E-3</v>
      </c>
      <c r="Q58" s="52">
        <v>2.037950047729839E-4</v>
      </c>
      <c r="R58" s="52">
        <v>0</v>
      </c>
      <c r="S58" s="52">
        <v>3.8722871106897346E-3</v>
      </c>
      <c r="T58" s="52">
        <v>2.3169109733649026E-4</v>
      </c>
      <c r="U58" s="52">
        <v>5.7940172187542305E-4</v>
      </c>
      <c r="V58" s="52">
        <v>0</v>
      </c>
      <c r="W58" s="52">
        <v>0</v>
      </c>
      <c r="X58" s="52">
        <v>0</v>
      </c>
      <c r="Y58" s="52">
        <v>6.433021973446712E-4</v>
      </c>
      <c r="Z58" s="52">
        <v>3.445583681811465E-4</v>
      </c>
      <c r="AA58" s="52">
        <v>2.1112562162580474E-5</v>
      </c>
      <c r="AB58" s="52">
        <v>1.2315156385690774E-5</v>
      </c>
      <c r="AC58" s="52">
        <v>5.7516243809491738E-4</v>
      </c>
      <c r="AD58" s="52">
        <v>1.8844254054109795E-4</v>
      </c>
      <c r="AE58" s="52">
        <v>1.0206095346900481E-3</v>
      </c>
      <c r="AF58" s="52">
        <v>3.2416792906330243E-5</v>
      </c>
      <c r="AG58" s="52">
        <v>3.432692451782288E-3</v>
      </c>
      <c r="AH58" s="52">
        <v>0</v>
      </c>
      <c r="AI58" s="52">
        <v>9.398511656245551E-3</v>
      </c>
      <c r="AJ58" s="52">
        <v>0.18254227642072018</v>
      </c>
      <c r="AK58" s="52">
        <v>6.121700350553024E-3</v>
      </c>
      <c r="AL58" s="52">
        <v>3.9302175142556022E-3</v>
      </c>
      <c r="AM58" s="52">
        <v>2.6130272290948893E-3</v>
      </c>
      <c r="AN58" s="52">
        <v>3.2790486578770251E-3</v>
      </c>
      <c r="AO58" s="52">
        <v>8.5135179210914843E-3</v>
      </c>
      <c r="AP58" s="52">
        <v>5.5562781891049648E-3</v>
      </c>
      <c r="AQ58" s="52">
        <v>0</v>
      </c>
      <c r="AR58" s="52">
        <v>1.8415874462850271E-2</v>
      </c>
      <c r="AS58" s="52">
        <v>2.4509147360565536E-3</v>
      </c>
      <c r="AT58" s="52">
        <v>1.917649847329822E-3</v>
      </c>
      <c r="AU58" s="52">
        <v>1.3273044278389909E-3</v>
      </c>
      <c r="AV58" s="52">
        <v>3.4021029415801777E-5</v>
      </c>
      <c r="AW58" s="52">
        <v>0</v>
      </c>
      <c r="AX58" s="52">
        <v>0</v>
      </c>
      <c r="AY58" s="52">
        <v>0</v>
      </c>
      <c r="AZ58" s="52">
        <v>9.9877963171869665E-4</v>
      </c>
      <c r="BA58" s="52">
        <v>0</v>
      </c>
      <c r="BB58" s="52">
        <v>4.2736734246135864E-4</v>
      </c>
      <c r="BC58" s="52">
        <v>3.2389064818842949E-4</v>
      </c>
      <c r="BD58" s="52">
        <v>0</v>
      </c>
      <c r="BE58" s="52">
        <v>4.8414311952309542E-6</v>
      </c>
      <c r="BF58" s="52">
        <v>2.4515700287605679E-3</v>
      </c>
      <c r="BG58" s="52">
        <v>2.5565012789239064E-4</v>
      </c>
      <c r="BH58" s="52">
        <v>2.5124082870217729E-3</v>
      </c>
      <c r="BI58" s="52">
        <v>0</v>
      </c>
      <c r="BJ58" s="52">
        <v>0</v>
      </c>
      <c r="BK58" s="52">
        <v>0</v>
      </c>
      <c r="BL58" s="52">
        <v>0</v>
      </c>
      <c r="BM58" s="52">
        <v>1.1070194999472152E-4</v>
      </c>
      <c r="BN58" s="52">
        <v>0</v>
      </c>
      <c r="BO58" s="52">
        <v>0</v>
      </c>
      <c r="BP58" s="52">
        <v>0</v>
      </c>
      <c r="BQ58" s="52">
        <v>0</v>
      </c>
      <c r="BR58" s="52">
        <v>1.5056084750763434E-3</v>
      </c>
      <c r="BS58" s="52">
        <v>0</v>
      </c>
      <c r="BT58" s="52">
        <v>0</v>
      </c>
      <c r="BU58" s="52">
        <v>0</v>
      </c>
      <c r="BV58" s="52">
        <v>0</v>
      </c>
      <c r="BW58" s="52">
        <v>0</v>
      </c>
      <c r="BX58" s="52">
        <v>0</v>
      </c>
      <c r="BY58" s="52">
        <v>0</v>
      </c>
      <c r="BZ58" s="52">
        <v>0</v>
      </c>
      <c r="CA58" s="52">
        <v>0</v>
      </c>
      <c r="CB58" s="52">
        <v>0</v>
      </c>
      <c r="CC58" s="52">
        <v>0</v>
      </c>
      <c r="CD58" s="52">
        <v>1.1828485921947162E-3</v>
      </c>
      <c r="CE58" s="52">
        <v>2.6522047588496364E-3</v>
      </c>
      <c r="CF58" s="52">
        <v>2.1646472349658255E-3</v>
      </c>
      <c r="CG58" s="52">
        <v>4.4097547304273321E-4</v>
      </c>
      <c r="CH58" s="52">
        <v>9.4879840803831065E-4</v>
      </c>
      <c r="CI58" s="52">
        <v>1.3945713289760379E-5</v>
      </c>
      <c r="CJ58" s="52">
        <v>0</v>
      </c>
      <c r="CK58" s="52">
        <v>0</v>
      </c>
      <c r="CL58" s="52">
        <v>3.3337810417672926E-2</v>
      </c>
      <c r="CM58" s="52">
        <v>3.0433616346891373E-2</v>
      </c>
      <c r="CN58" s="52">
        <v>1.6735765526431461E-2</v>
      </c>
      <c r="CO58" s="52">
        <v>4.5131492864107219E-2</v>
      </c>
      <c r="CP58" s="52">
        <v>6.8323979686276001E-2</v>
      </c>
      <c r="CQ58" s="52">
        <v>1.8623579563167974E-4</v>
      </c>
      <c r="CR58" s="52">
        <v>0</v>
      </c>
      <c r="CS58" s="52">
        <v>0</v>
      </c>
      <c r="CT58" s="52">
        <v>0</v>
      </c>
      <c r="CU58" s="52">
        <v>2.9720337886315995E-3</v>
      </c>
      <c r="CV58" s="52">
        <v>1.4915796045042421E-3</v>
      </c>
      <c r="CW58" s="52">
        <v>4.40709071958942E-3</v>
      </c>
      <c r="CX58" s="52">
        <v>2.2864908874887389E-5</v>
      </c>
      <c r="CY58" s="52">
        <v>0</v>
      </c>
      <c r="CZ58" s="52">
        <v>0</v>
      </c>
      <c r="DA58" s="52">
        <v>0</v>
      </c>
      <c r="DB58" s="52">
        <v>0</v>
      </c>
      <c r="DC58" s="52">
        <v>1.0859376492964505E-3</v>
      </c>
      <c r="DD58" s="52">
        <v>0</v>
      </c>
      <c r="DE58" s="52">
        <v>0</v>
      </c>
      <c r="DF58" s="52">
        <v>3.1712593629236179E-3</v>
      </c>
      <c r="DG58" s="52">
        <v>5.4682890083139111E-4</v>
      </c>
      <c r="DH58" s="52">
        <v>0</v>
      </c>
      <c r="DI58" s="52">
        <v>3.9133895617634428E-3</v>
      </c>
      <c r="DJ58" s="52">
        <v>3.0206038259014338E-3</v>
      </c>
      <c r="DK58" s="52">
        <v>1.3532623275289271E-4</v>
      </c>
      <c r="DL58" s="52">
        <v>3.9142957164858171E-4</v>
      </c>
      <c r="DM58" s="52">
        <v>8.702714801556244E-4</v>
      </c>
      <c r="DN58" s="52">
        <v>3.7990669640564946E-3</v>
      </c>
      <c r="DO58" s="52">
        <v>5.6345827906241475E-4</v>
      </c>
      <c r="DP58" s="52">
        <v>6.3557068178342455E-4</v>
      </c>
      <c r="DQ58" s="52">
        <v>1.9254869931188356E-2</v>
      </c>
      <c r="DR58" s="52">
        <v>4.3769136940324856E-3</v>
      </c>
      <c r="DS58" s="52">
        <v>3.8540933802281132E-4</v>
      </c>
      <c r="DT58" s="52">
        <v>2.8779690389133208E-5</v>
      </c>
      <c r="DU58" s="52">
        <v>3.7483683751594752E-5</v>
      </c>
      <c r="DV58" s="52">
        <v>0</v>
      </c>
      <c r="DW58" s="52">
        <v>0</v>
      </c>
      <c r="DX58" s="52">
        <v>1.4759885131605048E-4</v>
      </c>
      <c r="DY58" s="52">
        <v>2.8947238800633652E-3</v>
      </c>
      <c r="DZ58" s="52">
        <v>0.17299632866001952</v>
      </c>
      <c r="EA58" s="52">
        <v>0.197646107117189</v>
      </c>
      <c r="EB58" s="52">
        <v>0.27089655860680723</v>
      </c>
      <c r="EC58" s="52">
        <v>0.15161498765306766</v>
      </c>
      <c r="ED58" s="52">
        <v>0.23009937466226857</v>
      </c>
      <c r="EE58" s="52">
        <v>0.16995235396519459</v>
      </c>
      <c r="EF58" s="52">
        <v>0.26143563513661888</v>
      </c>
      <c r="EG58" s="52">
        <v>0.15196183714554556</v>
      </c>
      <c r="EH58" s="52">
        <v>0.20552033912305967</v>
      </c>
      <c r="EI58" s="52">
        <v>0.1614907699034919</v>
      </c>
      <c r="EJ58" s="52">
        <v>0.1976363297734483</v>
      </c>
      <c r="EK58" s="52">
        <v>0.24347362859208085</v>
      </c>
      <c r="EL58" s="52">
        <v>0</v>
      </c>
      <c r="EM58" s="52">
        <v>0</v>
      </c>
      <c r="EN58" s="52">
        <v>0</v>
      </c>
      <c r="EO58" s="52">
        <v>0</v>
      </c>
      <c r="EP58" s="52">
        <v>1.2177619384926725E-4</v>
      </c>
      <c r="EQ58" s="52">
        <v>0</v>
      </c>
      <c r="ER58" s="52">
        <v>0</v>
      </c>
      <c r="ES58" s="52">
        <v>0</v>
      </c>
      <c r="ET58" s="52">
        <v>0</v>
      </c>
      <c r="EU58" s="52">
        <v>6.1835639766486563E-6</v>
      </c>
      <c r="EV58" s="52">
        <v>0</v>
      </c>
      <c r="EW58" s="52">
        <v>0</v>
      </c>
      <c r="EX58" s="52">
        <v>0</v>
      </c>
      <c r="EY58" s="52">
        <v>0</v>
      </c>
      <c r="EZ58" s="52">
        <v>0</v>
      </c>
      <c r="FA58" s="52">
        <v>0</v>
      </c>
      <c r="FB58" s="52">
        <v>0</v>
      </c>
      <c r="FC58" s="52">
        <v>0</v>
      </c>
      <c r="FD58" s="52">
        <v>0</v>
      </c>
      <c r="FE58" s="52">
        <v>0</v>
      </c>
      <c r="FF58" s="52">
        <v>0</v>
      </c>
      <c r="FG58" s="52">
        <v>0</v>
      </c>
      <c r="FH58" s="52">
        <v>0</v>
      </c>
      <c r="FI58" s="52">
        <v>0</v>
      </c>
      <c r="FJ58" s="52">
        <v>0</v>
      </c>
      <c r="FK58" s="52">
        <v>0</v>
      </c>
      <c r="FL58" s="52">
        <v>0</v>
      </c>
      <c r="FM58" s="52">
        <v>0</v>
      </c>
      <c r="FN58" s="52">
        <v>0</v>
      </c>
      <c r="FO58" s="52">
        <v>0</v>
      </c>
      <c r="FP58" s="52">
        <v>0</v>
      </c>
      <c r="FQ58" s="52">
        <v>0</v>
      </c>
      <c r="FR58" s="52">
        <v>0</v>
      </c>
      <c r="FS58" s="52">
        <v>1.380622662820854E-2</v>
      </c>
      <c r="FT58" s="52">
        <v>1.1858873091283911E-5</v>
      </c>
      <c r="FU58" s="52">
        <v>8.36545161670276E-6</v>
      </c>
      <c r="FV58" s="52">
        <v>0</v>
      </c>
      <c r="FW58" s="52">
        <v>0</v>
      </c>
      <c r="FX58" s="52">
        <v>0</v>
      </c>
      <c r="FY58" s="52">
        <v>6.6224161155270674E-4</v>
      </c>
      <c r="FZ58" s="52">
        <v>0</v>
      </c>
      <c r="GA58" s="52">
        <v>0</v>
      </c>
      <c r="GB58" s="52">
        <v>0</v>
      </c>
      <c r="GC58" s="52">
        <v>0</v>
      </c>
      <c r="GD58" s="52">
        <v>0</v>
      </c>
      <c r="GE58" s="52">
        <v>0</v>
      </c>
      <c r="GF58" s="52">
        <v>0</v>
      </c>
      <c r="GG58" s="52">
        <v>1.6233319642281534E-5</v>
      </c>
      <c r="GH58" s="52">
        <v>3.3050663857282764E-4</v>
      </c>
      <c r="GI58" s="52">
        <v>1.0895341494179429E-3</v>
      </c>
      <c r="GJ58" s="52">
        <v>3.1572658310371343E-4</v>
      </c>
      <c r="GK58" s="52">
        <v>2.5705209812967438E-4</v>
      </c>
      <c r="GL58" s="52">
        <v>3.756343517088108E-5</v>
      </c>
      <c r="GM58" s="52">
        <v>1.9432765288661342E-4</v>
      </c>
      <c r="GN58" s="52">
        <v>2.1726587521810211E-3</v>
      </c>
      <c r="GO58" s="52">
        <v>0</v>
      </c>
      <c r="GP58" s="52">
        <v>0</v>
      </c>
      <c r="GQ58" s="52">
        <v>0</v>
      </c>
      <c r="GR58" s="52">
        <v>0</v>
      </c>
      <c r="GS58" s="52">
        <v>0</v>
      </c>
      <c r="GT58" s="52">
        <v>0</v>
      </c>
      <c r="GU58" s="52">
        <v>0</v>
      </c>
      <c r="GV58" s="52">
        <v>0</v>
      </c>
      <c r="GW58" s="52">
        <v>0</v>
      </c>
      <c r="GX58" s="52">
        <v>0</v>
      </c>
      <c r="GY58" s="52">
        <v>0</v>
      </c>
      <c r="GZ58" s="52">
        <v>2.1990730228700354E-2</v>
      </c>
      <c r="HA58" s="52">
        <v>1.9256681573016843E-2</v>
      </c>
      <c r="HB58" s="52">
        <v>1.4721398564555442E-2</v>
      </c>
      <c r="HC58" s="52">
        <v>1.1661603393685736E-2</v>
      </c>
      <c r="HD58" s="52">
        <v>1.3383470424995712E-2</v>
      </c>
      <c r="HE58" s="52">
        <v>8.9320637880517546E-3</v>
      </c>
      <c r="HF58" s="52">
        <v>1.3569412057502167E-2</v>
      </c>
      <c r="HG58" s="52">
        <v>2.4655603634940324E-2</v>
      </c>
      <c r="HH58" s="52">
        <v>3.0300297507075444E-2</v>
      </c>
      <c r="HI58" s="52">
        <v>2.2371830416878364E-2</v>
      </c>
      <c r="HJ58" s="52">
        <v>2.5218719312093837E-2</v>
      </c>
      <c r="HK58" s="52">
        <v>0</v>
      </c>
      <c r="HL58" s="52">
        <v>0</v>
      </c>
      <c r="HM58" s="52">
        <v>0</v>
      </c>
      <c r="HN58" s="52">
        <v>5.8562718768512712E-4</v>
      </c>
      <c r="HO58" s="52">
        <v>0</v>
      </c>
      <c r="HP58" s="52">
        <v>7.4023524774561884E-3</v>
      </c>
      <c r="HQ58" s="52">
        <v>5.2186551565466099E-3</v>
      </c>
      <c r="HR58" s="52">
        <v>5.9927932514944032E-3</v>
      </c>
      <c r="HS58" s="52">
        <v>1.832006332884532E-2</v>
      </c>
      <c r="HT58" s="52">
        <v>1.098118962207403E-2</v>
      </c>
      <c r="HU58" s="52">
        <v>2.6583714918320206E-2</v>
      </c>
      <c r="HV58" s="52">
        <v>3.1404630620567018E-3</v>
      </c>
      <c r="HW58" s="52">
        <v>0</v>
      </c>
      <c r="HX58" s="52">
        <v>0</v>
      </c>
      <c r="HY58" s="52">
        <v>0</v>
      </c>
      <c r="HZ58" s="52">
        <v>0</v>
      </c>
      <c r="IA58" s="52">
        <v>0</v>
      </c>
      <c r="IB58" s="52">
        <v>0</v>
      </c>
      <c r="IC58" s="52">
        <v>1.6041108849939299E-4</v>
      </c>
      <c r="ID58" s="52">
        <v>1.9026805770540654E-4</v>
      </c>
      <c r="IE58" s="52">
        <v>3.2223952519237719E-5</v>
      </c>
      <c r="IF58" s="52">
        <v>0</v>
      </c>
      <c r="IG58" s="52">
        <v>0</v>
      </c>
      <c r="IH58" s="52">
        <v>0</v>
      </c>
      <c r="II58" s="52">
        <v>7.359315476029762E-4</v>
      </c>
      <c r="IJ58" s="52">
        <v>0</v>
      </c>
      <c r="IK58" s="52">
        <v>0</v>
      </c>
      <c r="IL58" s="52">
        <v>2.1182622081049377E-5</v>
      </c>
      <c r="IM58" s="52">
        <v>0</v>
      </c>
      <c r="IN58" s="52">
        <v>0</v>
      </c>
      <c r="IO58" s="52">
        <v>6.1299253556356043E-4</v>
      </c>
      <c r="IP58" s="52">
        <v>0</v>
      </c>
      <c r="IQ58" s="52">
        <v>0</v>
      </c>
      <c r="IR58" s="52">
        <v>0</v>
      </c>
      <c r="IS58" s="52">
        <v>0</v>
      </c>
      <c r="IT58" s="52">
        <v>1.9733597305037945E-5</v>
      </c>
      <c r="IU58" s="52">
        <v>1.6152987031157182E-5</v>
      </c>
      <c r="IV58" s="52">
        <v>0</v>
      </c>
      <c r="IW58" s="52">
        <v>0</v>
      </c>
      <c r="IX58" s="52">
        <v>5.8261466452813398E-4</v>
      </c>
      <c r="IY58" s="52">
        <v>7.8217159761320506E-5</v>
      </c>
      <c r="IZ58" s="52">
        <v>2.1390969111151416E-4</v>
      </c>
      <c r="JA58" s="52">
        <v>0</v>
      </c>
      <c r="JB58" s="52">
        <v>2.7007777982676894E-4</v>
      </c>
      <c r="JC58" s="52">
        <v>5.7158874199615736E-5</v>
      </c>
      <c r="JD58" s="52">
        <v>0</v>
      </c>
      <c r="JE58" s="52">
        <v>1.0718125258135879E-3</v>
      </c>
      <c r="JF58" s="52">
        <v>1.3684372622831641E-5</v>
      </c>
      <c r="JG58" s="52">
        <v>6.6570485780412784E-5</v>
      </c>
      <c r="JH58" s="52">
        <v>2.2045549122118304E-3</v>
      </c>
      <c r="JI58" s="52">
        <v>0</v>
      </c>
      <c r="JJ58" s="52">
        <v>0</v>
      </c>
      <c r="JK58" s="52">
        <v>1.3307389165837749E-5</v>
      </c>
      <c r="JL58" s="52">
        <v>8.2447322651885027E-4</v>
      </c>
      <c r="JM58" s="52">
        <v>1.1224053626888593E-4</v>
      </c>
      <c r="JN58" s="52">
        <v>3.6041866599376361E-5</v>
      </c>
      <c r="JO58" s="52">
        <v>0</v>
      </c>
      <c r="JP58" s="52">
        <v>7.548401458524742E-4</v>
      </c>
      <c r="JQ58" s="52">
        <v>3.2917182101283504E-4</v>
      </c>
      <c r="JR58" s="52">
        <v>4.5479612571169522E-4</v>
      </c>
      <c r="JS58" s="52">
        <v>8.4348562194059456E-6</v>
      </c>
      <c r="JT58" s="52">
        <v>1.2369093679595556E-2</v>
      </c>
      <c r="JU58" s="52">
        <v>1.3018059636788086E-2</v>
      </c>
      <c r="JV58" s="52">
        <v>9.3687521867684264E-3</v>
      </c>
      <c r="JW58" s="52">
        <v>0.2980515451958769</v>
      </c>
      <c r="JX58" s="52">
        <v>8.4721729620675021E-3</v>
      </c>
      <c r="JY58" s="52">
        <v>0.57087772207100895</v>
      </c>
      <c r="JZ58" s="52">
        <v>1.3204479942629159E-2</v>
      </c>
      <c r="KA58" s="52">
        <v>0.17716228923022001</v>
      </c>
      <c r="KB58" s="52">
        <v>3.6712552213229309E-3</v>
      </c>
      <c r="KC58" s="52">
        <v>8.0639369706768434E-3</v>
      </c>
      <c r="KD58" s="52">
        <v>0.28711038355234852</v>
      </c>
      <c r="KE58" s="52">
        <v>7.2926823946503081E-3</v>
      </c>
      <c r="KF58" s="52">
        <v>1.5465555514750963E-2</v>
      </c>
      <c r="KG58" s="52">
        <v>5.147729636528855E-3</v>
      </c>
      <c r="KH58" s="52">
        <v>3.1643336403082128E-3</v>
      </c>
      <c r="KI58" s="52">
        <v>6.757478131844275E-3</v>
      </c>
      <c r="KJ58" s="52">
        <v>5.2449738330988052E-3</v>
      </c>
      <c r="KK58" s="52">
        <v>7.1251871189154355E-3</v>
      </c>
      <c r="KL58" s="52">
        <v>5.1576199793152257E-3</v>
      </c>
      <c r="KM58" s="52">
        <v>2.8052820013985688E-3</v>
      </c>
      <c r="KN58" s="52">
        <v>1.2467787253882418E-2</v>
      </c>
      <c r="KO58" s="52">
        <v>0.29882479150090074</v>
      </c>
      <c r="KP58" s="52">
        <v>0.35002000662437854</v>
      </c>
      <c r="KQ58" s="52">
        <v>2.4517874200283177E-2</v>
      </c>
      <c r="KR58" s="52">
        <v>1.0064931816721256E-2</v>
      </c>
      <c r="KS58" s="52">
        <v>9.2641495682679181E-3</v>
      </c>
      <c r="KT58" s="52">
        <v>1.3173744668675073E-2</v>
      </c>
      <c r="KU58" s="52">
        <v>0.42159048453582715</v>
      </c>
      <c r="KV58" s="52">
        <v>2.7304096546445188E-2</v>
      </c>
      <c r="KW58" s="52">
        <v>6.8203608424581251E-3</v>
      </c>
      <c r="KX58" s="52">
        <v>9.0435311667531257E-3</v>
      </c>
      <c r="KY58" s="52">
        <v>2.3528110405516316E-2</v>
      </c>
      <c r="KZ58" s="52">
        <v>2.2262350378604318E-2</v>
      </c>
    </row>
    <row r="59" spans="1:312" x14ac:dyDescent="0.2">
      <c r="A59" s="89">
        <v>1.1424749999999999</v>
      </c>
      <c r="B59" s="41" t="s">
        <v>879</v>
      </c>
      <c r="C59" s="51" t="s">
        <v>15</v>
      </c>
      <c r="D59" s="52">
        <v>0</v>
      </c>
      <c r="E59" s="52">
        <v>0</v>
      </c>
      <c r="F59" s="52">
        <v>0</v>
      </c>
      <c r="G59" s="52">
        <v>0</v>
      </c>
      <c r="H59" s="52">
        <v>0</v>
      </c>
      <c r="I59" s="52">
        <v>0</v>
      </c>
      <c r="J59" s="52">
        <v>0</v>
      </c>
      <c r="K59" s="52">
        <v>0</v>
      </c>
      <c r="L59" s="52">
        <v>0</v>
      </c>
      <c r="M59" s="52">
        <v>0</v>
      </c>
      <c r="N59" s="52">
        <v>0</v>
      </c>
      <c r="O59" s="52">
        <v>0</v>
      </c>
      <c r="P59" s="52">
        <v>0</v>
      </c>
      <c r="Q59" s="52">
        <v>0</v>
      </c>
      <c r="R59" s="52">
        <v>0</v>
      </c>
      <c r="S59" s="52">
        <v>0</v>
      </c>
      <c r="T59" s="52">
        <v>0</v>
      </c>
      <c r="U59" s="52">
        <v>5.986384005386234E-4</v>
      </c>
      <c r="V59" s="52">
        <v>0</v>
      </c>
      <c r="W59" s="52">
        <v>0</v>
      </c>
      <c r="X59" s="52">
        <v>0</v>
      </c>
      <c r="Y59" s="52">
        <v>0</v>
      </c>
      <c r="Z59" s="52">
        <v>0</v>
      </c>
      <c r="AA59" s="52">
        <v>0</v>
      </c>
      <c r="AB59" s="52">
        <v>0</v>
      </c>
      <c r="AC59" s="52">
        <v>0</v>
      </c>
      <c r="AD59" s="52">
        <v>0</v>
      </c>
      <c r="AE59" s="52">
        <v>0</v>
      </c>
      <c r="AF59" s="52">
        <v>0</v>
      </c>
      <c r="AG59" s="52">
        <v>0</v>
      </c>
      <c r="AH59" s="52">
        <v>0</v>
      </c>
      <c r="AI59" s="52">
        <v>0</v>
      </c>
      <c r="AJ59" s="52">
        <v>0</v>
      </c>
      <c r="AK59" s="52">
        <v>4.9665159535445977E-5</v>
      </c>
      <c r="AL59" s="52">
        <v>0</v>
      </c>
      <c r="AM59" s="52">
        <v>0</v>
      </c>
      <c r="AN59" s="52">
        <v>0</v>
      </c>
      <c r="AO59" s="52">
        <v>0</v>
      </c>
      <c r="AP59" s="52">
        <v>0</v>
      </c>
      <c r="AQ59" s="52">
        <v>0</v>
      </c>
      <c r="AR59" s="52">
        <v>0</v>
      </c>
      <c r="AS59" s="52">
        <v>0</v>
      </c>
      <c r="AT59" s="52">
        <v>0</v>
      </c>
      <c r="AU59" s="52">
        <v>1.1384192767176136E-5</v>
      </c>
      <c r="AV59" s="52">
        <v>0</v>
      </c>
      <c r="AW59" s="52">
        <v>0</v>
      </c>
      <c r="AX59" s="52">
        <v>0</v>
      </c>
      <c r="AY59" s="52">
        <v>0</v>
      </c>
      <c r="AZ59" s="52">
        <v>0</v>
      </c>
      <c r="BA59" s="52">
        <v>0</v>
      </c>
      <c r="BB59" s="52">
        <v>0</v>
      </c>
      <c r="BC59" s="52">
        <v>0</v>
      </c>
      <c r="BD59" s="52">
        <v>0</v>
      </c>
      <c r="BE59" s="52">
        <v>0</v>
      </c>
      <c r="BF59" s="52">
        <v>0</v>
      </c>
      <c r="BG59" s="52">
        <v>0</v>
      </c>
      <c r="BH59" s="52">
        <v>9.3258830962471562E-6</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8.0833379007324224E-4</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1.4558030257019776E-4</v>
      </c>
      <c r="EJ59" s="52">
        <v>0</v>
      </c>
      <c r="EK59" s="52">
        <v>0</v>
      </c>
      <c r="EL59" s="52">
        <v>0</v>
      </c>
      <c r="EM59" s="52">
        <v>0</v>
      </c>
      <c r="EN59" s="52">
        <v>0</v>
      </c>
      <c r="EO59" s="52">
        <v>0</v>
      </c>
      <c r="EP59" s="52">
        <v>0</v>
      </c>
      <c r="EQ59" s="52">
        <v>0</v>
      </c>
      <c r="ER59" s="52">
        <v>0</v>
      </c>
      <c r="ES59" s="52">
        <v>0</v>
      </c>
      <c r="ET59" s="52">
        <v>0</v>
      </c>
      <c r="EU59" s="52">
        <v>0</v>
      </c>
      <c r="EV59" s="52">
        <v>0</v>
      </c>
      <c r="EW59" s="52">
        <v>0</v>
      </c>
      <c r="EX59" s="52">
        <v>0</v>
      </c>
      <c r="EY59" s="52">
        <v>0</v>
      </c>
      <c r="EZ59" s="52">
        <v>0</v>
      </c>
      <c r="FA59" s="52">
        <v>0</v>
      </c>
      <c r="FB59" s="52">
        <v>0</v>
      </c>
      <c r="FC59" s="52">
        <v>0</v>
      </c>
      <c r="FD59" s="52">
        <v>0</v>
      </c>
      <c r="FE59" s="52">
        <v>0</v>
      </c>
      <c r="FF59" s="52">
        <v>0</v>
      </c>
      <c r="FG59" s="52">
        <v>0</v>
      </c>
      <c r="FH59" s="52">
        <v>0</v>
      </c>
      <c r="FI59" s="52">
        <v>0</v>
      </c>
      <c r="FJ59" s="52">
        <v>0</v>
      </c>
      <c r="FK59" s="52">
        <v>0</v>
      </c>
      <c r="FL59" s="52">
        <v>0</v>
      </c>
      <c r="FM59" s="52">
        <v>0</v>
      </c>
      <c r="FN59" s="52">
        <v>0</v>
      </c>
      <c r="FO59" s="52">
        <v>0</v>
      </c>
      <c r="FP59" s="52">
        <v>0</v>
      </c>
      <c r="FQ59" s="52">
        <v>0</v>
      </c>
      <c r="FR59" s="52">
        <v>0</v>
      </c>
      <c r="FS59" s="52">
        <v>0</v>
      </c>
      <c r="FT59" s="52">
        <v>0</v>
      </c>
      <c r="FU59" s="52">
        <v>0</v>
      </c>
      <c r="FV59" s="52">
        <v>0</v>
      </c>
      <c r="FW59" s="52">
        <v>0</v>
      </c>
      <c r="FX59" s="52">
        <v>0</v>
      </c>
      <c r="FY59" s="52">
        <v>0</v>
      </c>
      <c r="FZ59" s="52">
        <v>0</v>
      </c>
      <c r="GA59" s="52">
        <v>0</v>
      </c>
      <c r="GB59" s="52">
        <v>0</v>
      </c>
      <c r="GC59" s="52">
        <v>0</v>
      </c>
      <c r="GD59" s="52">
        <v>0</v>
      </c>
      <c r="GE59" s="52">
        <v>0</v>
      </c>
      <c r="GF59" s="52">
        <v>0</v>
      </c>
      <c r="GG59" s="52">
        <v>0</v>
      </c>
      <c r="GH59" s="52">
        <v>0</v>
      </c>
      <c r="GI59" s="52">
        <v>0</v>
      </c>
      <c r="GJ59" s="52">
        <v>0</v>
      </c>
      <c r="GK59" s="52">
        <v>0</v>
      </c>
      <c r="GL59" s="52">
        <v>0</v>
      </c>
      <c r="GM59" s="52">
        <v>0</v>
      </c>
      <c r="GN59" s="52">
        <v>0</v>
      </c>
      <c r="GO59" s="52">
        <v>0</v>
      </c>
      <c r="GP59" s="52">
        <v>0</v>
      </c>
      <c r="GQ59" s="52">
        <v>0</v>
      </c>
      <c r="GR59" s="52">
        <v>0</v>
      </c>
      <c r="GS59" s="52">
        <v>0</v>
      </c>
      <c r="GT59" s="52">
        <v>0</v>
      </c>
      <c r="GU59" s="52">
        <v>0</v>
      </c>
      <c r="GV59" s="52">
        <v>0</v>
      </c>
      <c r="GW59" s="52">
        <v>0</v>
      </c>
      <c r="GX59" s="52">
        <v>0</v>
      </c>
      <c r="GY59" s="52">
        <v>0</v>
      </c>
      <c r="GZ59" s="52">
        <v>1.7264075713861019E-2</v>
      </c>
      <c r="HA59" s="52">
        <v>1.3089276050540174E-3</v>
      </c>
      <c r="HB59" s="52">
        <v>1.602062735983236E-5</v>
      </c>
      <c r="HC59" s="52">
        <v>5.8606533988192152E-4</v>
      </c>
      <c r="HD59" s="52">
        <v>3.0379696158334235E-5</v>
      </c>
      <c r="HE59" s="52">
        <v>9.2178416242882458E-5</v>
      </c>
      <c r="HF59" s="52">
        <v>1.2257756181564992E-3</v>
      </c>
      <c r="HG59" s="52">
        <v>2.348252684895322E-4</v>
      </c>
      <c r="HH59" s="52">
        <v>7.8670041158771667E-5</v>
      </c>
      <c r="HI59" s="52">
        <v>5.2667782350166933E-4</v>
      </c>
      <c r="HJ59" s="52">
        <v>5.5324108941878455E-4</v>
      </c>
      <c r="HK59" s="52">
        <v>0</v>
      </c>
      <c r="HL59" s="52">
        <v>0</v>
      </c>
      <c r="HM59" s="52">
        <v>0</v>
      </c>
      <c r="HN59" s="52">
        <v>0</v>
      </c>
      <c r="HO59" s="52">
        <v>0</v>
      </c>
      <c r="HP59" s="52">
        <v>0</v>
      </c>
      <c r="HQ59" s="52">
        <v>0</v>
      </c>
      <c r="HR59" s="52">
        <v>0</v>
      </c>
      <c r="HS59" s="52">
        <v>0</v>
      </c>
      <c r="HT59" s="52">
        <v>0</v>
      </c>
      <c r="HU59" s="52">
        <v>0</v>
      </c>
      <c r="HV59" s="52">
        <v>0</v>
      </c>
      <c r="HW59" s="52">
        <v>0</v>
      </c>
      <c r="HX59" s="52">
        <v>0</v>
      </c>
      <c r="HY59" s="52">
        <v>0</v>
      </c>
      <c r="HZ59" s="52">
        <v>0</v>
      </c>
      <c r="IA59" s="52">
        <v>0</v>
      </c>
      <c r="IB59" s="52">
        <v>0</v>
      </c>
      <c r="IC59" s="52">
        <v>0</v>
      </c>
      <c r="ID59" s="52">
        <v>0</v>
      </c>
      <c r="IE59" s="52">
        <v>0</v>
      </c>
      <c r="IF59" s="52">
        <v>0</v>
      </c>
      <c r="IG59" s="52">
        <v>0</v>
      </c>
      <c r="IH59" s="52">
        <v>0</v>
      </c>
      <c r="II59" s="52">
        <v>0</v>
      </c>
      <c r="IJ59" s="52">
        <v>0</v>
      </c>
      <c r="IK59" s="52">
        <v>0</v>
      </c>
      <c r="IL59" s="52">
        <v>0</v>
      </c>
      <c r="IM59" s="52">
        <v>0</v>
      </c>
      <c r="IN59" s="52">
        <v>0</v>
      </c>
      <c r="IO59" s="52">
        <v>0</v>
      </c>
      <c r="IP59" s="52">
        <v>0</v>
      </c>
      <c r="IQ59" s="52">
        <v>0</v>
      </c>
      <c r="IR59" s="52">
        <v>0</v>
      </c>
      <c r="IS59" s="52">
        <v>0</v>
      </c>
      <c r="IT59" s="52">
        <v>0</v>
      </c>
      <c r="IU59" s="52">
        <v>0</v>
      </c>
      <c r="IV59" s="52">
        <v>0</v>
      </c>
      <c r="IW59" s="52">
        <v>0</v>
      </c>
      <c r="IX59" s="52">
        <v>0</v>
      </c>
      <c r="IY59" s="52">
        <v>0</v>
      </c>
      <c r="IZ59" s="52">
        <v>0</v>
      </c>
      <c r="JA59" s="52">
        <v>0</v>
      </c>
      <c r="JB59" s="52">
        <v>0</v>
      </c>
      <c r="JC59" s="52">
        <v>0</v>
      </c>
      <c r="JD59" s="52">
        <v>0</v>
      </c>
      <c r="JE59" s="52">
        <v>0</v>
      </c>
      <c r="JF59" s="52">
        <v>0</v>
      </c>
      <c r="JG59" s="52">
        <v>0</v>
      </c>
      <c r="JH59" s="52">
        <v>0</v>
      </c>
      <c r="JI59" s="52">
        <v>0</v>
      </c>
      <c r="JJ59" s="52">
        <v>0</v>
      </c>
      <c r="JK59" s="52">
        <v>0</v>
      </c>
      <c r="JL59" s="52">
        <v>0</v>
      </c>
      <c r="JM59" s="52">
        <v>0</v>
      </c>
      <c r="JN59" s="52">
        <v>0</v>
      </c>
      <c r="JO59" s="52">
        <v>0</v>
      </c>
      <c r="JP59" s="52">
        <v>0</v>
      </c>
      <c r="JQ59" s="52">
        <v>0</v>
      </c>
      <c r="JR59" s="52">
        <v>0</v>
      </c>
      <c r="JS59" s="52">
        <v>0</v>
      </c>
      <c r="JT59" s="52">
        <v>0</v>
      </c>
      <c r="JU59" s="52">
        <v>0</v>
      </c>
      <c r="JV59" s="52">
        <v>6.5995769205341453E-6</v>
      </c>
      <c r="JW59" s="52">
        <v>0</v>
      </c>
      <c r="JX59" s="52">
        <v>0</v>
      </c>
      <c r="JY59" s="52">
        <v>0</v>
      </c>
      <c r="JZ59" s="52">
        <v>6.2249026651241455E-6</v>
      </c>
      <c r="KA59" s="52">
        <v>1.5294227533061525E-4</v>
      </c>
      <c r="KB59" s="52">
        <v>3.0793792646888929E-5</v>
      </c>
      <c r="KC59" s="52">
        <v>4.5808238972834266E-6</v>
      </c>
      <c r="KD59" s="52">
        <v>0</v>
      </c>
      <c r="KE59" s="52">
        <v>0</v>
      </c>
      <c r="KF59" s="52">
        <v>3.9061550315095761E-4</v>
      </c>
      <c r="KG59" s="52">
        <v>0</v>
      </c>
      <c r="KH59" s="52">
        <v>0</v>
      </c>
      <c r="KI59" s="52">
        <v>1.3623456309632998E-4</v>
      </c>
      <c r="KJ59" s="52">
        <v>1.2630437934152578E-5</v>
      </c>
      <c r="KK59" s="52">
        <v>1.2662213348275059E-3</v>
      </c>
      <c r="KL59" s="52">
        <v>0</v>
      </c>
      <c r="KM59" s="52">
        <v>1.74497889132084E-5</v>
      </c>
      <c r="KN59" s="52">
        <v>5.1870717750414332E-2</v>
      </c>
      <c r="KO59" s="52">
        <v>4.2853916181985547E-5</v>
      </c>
      <c r="KP59" s="52">
        <v>4.36579375610062E-5</v>
      </c>
      <c r="KQ59" s="52">
        <v>4.3693311328043775E-3</v>
      </c>
      <c r="KR59" s="52">
        <v>0</v>
      </c>
      <c r="KS59" s="52">
        <v>1.2060273599219038E-4</v>
      </c>
      <c r="KT59" s="52">
        <v>2.1506448687691054E-2</v>
      </c>
      <c r="KU59" s="52">
        <v>7.2939014393266947E-5</v>
      </c>
      <c r="KV59" s="52">
        <v>9.5829109458139296E-4</v>
      </c>
      <c r="KW59" s="52">
        <v>4.4124768871507748E-5</v>
      </c>
      <c r="KX59" s="52">
        <v>0</v>
      </c>
      <c r="KY59" s="52">
        <v>2.9172357246236634E-3</v>
      </c>
      <c r="KZ59" s="52">
        <v>0</v>
      </c>
    </row>
    <row r="60" spans="1:312" x14ac:dyDescent="0.2">
      <c r="A60" s="89">
        <v>1.0185489999999999</v>
      </c>
      <c r="B60" s="41" t="s">
        <v>7301</v>
      </c>
      <c r="C60" s="51" t="s">
        <v>139</v>
      </c>
      <c r="D60" s="52">
        <v>0</v>
      </c>
      <c r="E60" s="52">
        <v>0</v>
      </c>
      <c r="F60" s="52">
        <v>0</v>
      </c>
      <c r="G60" s="52">
        <v>0</v>
      </c>
      <c r="H60" s="52">
        <v>0</v>
      </c>
      <c r="I60" s="52">
        <v>0</v>
      </c>
      <c r="J60" s="52">
        <v>0</v>
      </c>
      <c r="K60" s="52">
        <v>0</v>
      </c>
      <c r="L60" s="52">
        <v>0</v>
      </c>
      <c r="M60" s="52">
        <v>0</v>
      </c>
      <c r="N60" s="52">
        <v>0</v>
      </c>
      <c r="O60" s="52">
        <v>0</v>
      </c>
      <c r="P60" s="52">
        <v>0</v>
      </c>
      <c r="Q60" s="52">
        <v>0</v>
      </c>
      <c r="R60" s="52">
        <v>0</v>
      </c>
      <c r="S60" s="52">
        <v>0</v>
      </c>
      <c r="T60" s="52">
        <v>0</v>
      </c>
      <c r="U60" s="52">
        <v>0</v>
      </c>
      <c r="V60" s="52">
        <v>0</v>
      </c>
      <c r="W60" s="52">
        <v>0</v>
      </c>
      <c r="X60" s="52">
        <v>0</v>
      </c>
      <c r="Y60" s="52">
        <v>0</v>
      </c>
      <c r="Z60" s="52">
        <v>0</v>
      </c>
      <c r="AA60" s="52">
        <v>0</v>
      </c>
      <c r="AB60" s="52">
        <v>0</v>
      </c>
      <c r="AC60" s="52">
        <v>0</v>
      </c>
      <c r="AD60" s="52">
        <v>0</v>
      </c>
      <c r="AE60" s="52">
        <v>0</v>
      </c>
      <c r="AF60" s="52">
        <v>0</v>
      </c>
      <c r="AG60" s="52">
        <v>0</v>
      </c>
      <c r="AH60" s="52">
        <v>0</v>
      </c>
      <c r="AI60" s="52">
        <v>0</v>
      </c>
      <c r="AJ60" s="52">
        <v>0</v>
      </c>
      <c r="AK60" s="52">
        <v>0</v>
      </c>
      <c r="AL60" s="52">
        <v>0</v>
      </c>
      <c r="AM60" s="52">
        <v>0</v>
      </c>
      <c r="AN60" s="52">
        <v>0</v>
      </c>
      <c r="AO60" s="52">
        <v>0</v>
      </c>
      <c r="AP60" s="52">
        <v>0</v>
      </c>
      <c r="AQ60" s="52">
        <v>0</v>
      </c>
      <c r="AR60" s="52">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2">
        <v>0</v>
      </c>
      <c r="EN60" s="52">
        <v>0</v>
      </c>
      <c r="EO60" s="52">
        <v>0</v>
      </c>
      <c r="EP60" s="52">
        <v>0</v>
      </c>
      <c r="EQ60" s="52">
        <v>0</v>
      </c>
      <c r="ER60" s="52">
        <v>0</v>
      </c>
      <c r="ES60" s="52">
        <v>0</v>
      </c>
      <c r="ET60" s="52">
        <v>0</v>
      </c>
      <c r="EU60" s="52">
        <v>0</v>
      </c>
      <c r="EV60" s="52">
        <v>0</v>
      </c>
      <c r="EW60" s="52">
        <v>0</v>
      </c>
      <c r="EX60" s="52">
        <v>0</v>
      </c>
      <c r="EY60" s="52">
        <v>0</v>
      </c>
      <c r="EZ60" s="52">
        <v>0</v>
      </c>
      <c r="FA60" s="52">
        <v>0</v>
      </c>
      <c r="FB60" s="52">
        <v>0</v>
      </c>
      <c r="FC60" s="52">
        <v>0</v>
      </c>
      <c r="FD60" s="52">
        <v>0</v>
      </c>
      <c r="FE60" s="52">
        <v>0</v>
      </c>
      <c r="FF60" s="52">
        <v>0</v>
      </c>
      <c r="FG60" s="52">
        <v>0</v>
      </c>
      <c r="FH60" s="52">
        <v>0</v>
      </c>
      <c r="FI60" s="52">
        <v>0</v>
      </c>
      <c r="FJ60" s="52">
        <v>0</v>
      </c>
      <c r="FK60" s="52">
        <v>0</v>
      </c>
      <c r="FL60" s="52">
        <v>0</v>
      </c>
      <c r="FM60" s="52">
        <v>0</v>
      </c>
      <c r="FN60" s="52">
        <v>0</v>
      </c>
      <c r="FO60" s="52">
        <v>0</v>
      </c>
      <c r="FP60" s="52">
        <v>0</v>
      </c>
      <c r="FQ60" s="52">
        <v>0</v>
      </c>
      <c r="FR60" s="52">
        <v>0</v>
      </c>
      <c r="FS60" s="52">
        <v>0</v>
      </c>
      <c r="FT60" s="52">
        <v>0</v>
      </c>
      <c r="FU60" s="52">
        <v>0</v>
      </c>
      <c r="FV60" s="52">
        <v>0</v>
      </c>
      <c r="FW60" s="52">
        <v>0</v>
      </c>
      <c r="FX60" s="52">
        <v>0</v>
      </c>
      <c r="FY60" s="52">
        <v>0</v>
      </c>
      <c r="FZ60" s="52">
        <v>0</v>
      </c>
      <c r="GA60" s="52">
        <v>0</v>
      </c>
      <c r="GB60" s="52">
        <v>0</v>
      </c>
      <c r="GC60" s="52">
        <v>0</v>
      </c>
      <c r="GD60" s="52">
        <v>0</v>
      </c>
      <c r="GE60" s="52">
        <v>0</v>
      </c>
      <c r="GF60" s="52">
        <v>0</v>
      </c>
      <c r="GG60" s="52">
        <v>0</v>
      </c>
      <c r="GH60" s="52">
        <v>0</v>
      </c>
      <c r="GI60" s="52">
        <v>0</v>
      </c>
      <c r="GJ60" s="52">
        <v>0</v>
      </c>
      <c r="GK60" s="52">
        <v>0</v>
      </c>
      <c r="GL60" s="52">
        <v>0</v>
      </c>
      <c r="GM60" s="52">
        <v>0</v>
      </c>
      <c r="GN60" s="52">
        <v>0</v>
      </c>
      <c r="GO60" s="52">
        <v>0</v>
      </c>
      <c r="GP60" s="52">
        <v>0</v>
      </c>
      <c r="GQ60" s="52">
        <v>0</v>
      </c>
      <c r="GR60" s="52">
        <v>0</v>
      </c>
      <c r="GS60" s="52">
        <v>0</v>
      </c>
      <c r="GT60" s="52">
        <v>0</v>
      </c>
      <c r="GU60" s="52">
        <v>0</v>
      </c>
      <c r="GV60" s="52">
        <v>0</v>
      </c>
      <c r="GW60" s="52">
        <v>0</v>
      </c>
      <c r="GX60" s="52">
        <v>0</v>
      </c>
      <c r="GY60" s="52">
        <v>0</v>
      </c>
      <c r="GZ60" s="52">
        <v>0</v>
      </c>
      <c r="HA60" s="52">
        <v>0</v>
      </c>
      <c r="HB60" s="52">
        <v>0</v>
      </c>
      <c r="HC60" s="52">
        <v>0</v>
      </c>
      <c r="HD60" s="52">
        <v>0</v>
      </c>
      <c r="HE60" s="52">
        <v>0</v>
      </c>
      <c r="HF60" s="52">
        <v>0</v>
      </c>
      <c r="HG60" s="52">
        <v>0</v>
      </c>
      <c r="HH60" s="52">
        <v>0</v>
      </c>
      <c r="HI60" s="52">
        <v>0</v>
      </c>
      <c r="HJ60" s="52">
        <v>0</v>
      </c>
      <c r="HK60" s="52">
        <v>0</v>
      </c>
      <c r="HL60" s="52">
        <v>0</v>
      </c>
      <c r="HM60" s="52">
        <v>0</v>
      </c>
      <c r="HN60" s="52">
        <v>0</v>
      </c>
      <c r="HO60" s="52">
        <v>0</v>
      </c>
      <c r="HP60" s="52">
        <v>0</v>
      </c>
      <c r="HQ60" s="52">
        <v>0</v>
      </c>
      <c r="HR60" s="52">
        <v>0</v>
      </c>
      <c r="HS60" s="52">
        <v>0</v>
      </c>
      <c r="HT60" s="52">
        <v>0</v>
      </c>
      <c r="HU60" s="52">
        <v>0</v>
      </c>
      <c r="HV60" s="52">
        <v>0</v>
      </c>
      <c r="HW60" s="52">
        <v>0</v>
      </c>
      <c r="HX60" s="52">
        <v>0</v>
      </c>
      <c r="HY60" s="52">
        <v>0</v>
      </c>
      <c r="HZ60" s="52">
        <v>0</v>
      </c>
      <c r="IA60" s="52">
        <v>0</v>
      </c>
      <c r="IB60" s="52">
        <v>0</v>
      </c>
      <c r="IC60" s="52">
        <v>0</v>
      </c>
      <c r="ID60" s="52">
        <v>0</v>
      </c>
      <c r="IE60" s="52">
        <v>0</v>
      </c>
      <c r="IF60" s="52">
        <v>0</v>
      </c>
      <c r="IG60" s="52">
        <v>0</v>
      </c>
      <c r="IH60" s="52">
        <v>0</v>
      </c>
      <c r="II60" s="52">
        <v>0</v>
      </c>
      <c r="IJ60" s="52">
        <v>0</v>
      </c>
      <c r="IK60" s="52">
        <v>0</v>
      </c>
      <c r="IL60" s="52">
        <v>0</v>
      </c>
      <c r="IM60" s="52">
        <v>0</v>
      </c>
      <c r="IN60" s="52">
        <v>0</v>
      </c>
      <c r="IO60" s="52">
        <v>0</v>
      </c>
      <c r="IP60" s="52">
        <v>0</v>
      </c>
      <c r="IQ60" s="52">
        <v>0</v>
      </c>
      <c r="IR60" s="52">
        <v>0</v>
      </c>
      <c r="IS60" s="52">
        <v>0</v>
      </c>
      <c r="IT60" s="52">
        <v>0</v>
      </c>
      <c r="IU60" s="52">
        <v>0</v>
      </c>
      <c r="IV60" s="52">
        <v>0</v>
      </c>
      <c r="IW60" s="52">
        <v>0</v>
      </c>
      <c r="IX60" s="52">
        <v>0</v>
      </c>
      <c r="IY60" s="52">
        <v>0</v>
      </c>
      <c r="IZ60" s="52">
        <v>0</v>
      </c>
      <c r="JA60" s="52">
        <v>0</v>
      </c>
      <c r="JB60" s="52">
        <v>0</v>
      </c>
      <c r="JC60" s="52">
        <v>0</v>
      </c>
      <c r="JD60" s="52">
        <v>0</v>
      </c>
      <c r="JE60" s="52">
        <v>0</v>
      </c>
      <c r="JF60" s="52">
        <v>0</v>
      </c>
      <c r="JG60" s="52">
        <v>0</v>
      </c>
      <c r="JH60" s="52">
        <v>0</v>
      </c>
      <c r="JI60" s="52">
        <v>0</v>
      </c>
      <c r="JJ60" s="52">
        <v>0</v>
      </c>
      <c r="JK60" s="52">
        <v>0</v>
      </c>
      <c r="JL60" s="52">
        <v>0</v>
      </c>
      <c r="JM60" s="52">
        <v>0</v>
      </c>
      <c r="JN60" s="52">
        <v>0</v>
      </c>
      <c r="JO60" s="52">
        <v>0</v>
      </c>
      <c r="JP60" s="52">
        <v>0</v>
      </c>
      <c r="JQ60" s="52">
        <v>0</v>
      </c>
      <c r="JR60" s="52">
        <v>0</v>
      </c>
      <c r="JS60" s="52">
        <v>0</v>
      </c>
      <c r="JT60" s="52">
        <v>0</v>
      </c>
      <c r="JU60" s="52">
        <v>0</v>
      </c>
      <c r="JV60" s="52">
        <v>0</v>
      </c>
      <c r="JW60" s="52">
        <v>0</v>
      </c>
      <c r="JX60" s="52">
        <v>0</v>
      </c>
      <c r="JY60" s="52">
        <v>0</v>
      </c>
      <c r="JZ60" s="52">
        <v>0</v>
      </c>
      <c r="KA60" s="52">
        <v>0</v>
      </c>
      <c r="KB60" s="52">
        <v>0</v>
      </c>
      <c r="KC60" s="52">
        <v>0</v>
      </c>
      <c r="KD60" s="52">
        <v>0</v>
      </c>
      <c r="KE60" s="52">
        <v>0</v>
      </c>
      <c r="KF60" s="52">
        <v>0</v>
      </c>
      <c r="KG60" s="52">
        <v>0</v>
      </c>
      <c r="KH60" s="52">
        <v>0</v>
      </c>
      <c r="KI60" s="52">
        <v>0</v>
      </c>
      <c r="KJ60" s="52">
        <v>0</v>
      </c>
      <c r="KK60" s="52">
        <v>0</v>
      </c>
      <c r="KL60" s="52">
        <v>0</v>
      </c>
      <c r="KM60" s="52">
        <v>0</v>
      </c>
      <c r="KN60" s="52">
        <v>0</v>
      </c>
      <c r="KO60" s="52">
        <v>0</v>
      </c>
      <c r="KP60" s="52">
        <v>0</v>
      </c>
      <c r="KQ60" s="52">
        <v>0</v>
      </c>
      <c r="KR60" s="52">
        <v>0</v>
      </c>
      <c r="KS60" s="52">
        <v>0</v>
      </c>
      <c r="KT60" s="52">
        <v>0</v>
      </c>
      <c r="KU60" s="52">
        <v>0</v>
      </c>
      <c r="KV60" s="52">
        <v>0</v>
      </c>
      <c r="KW60" s="52">
        <v>0</v>
      </c>
      <c r="KX60" s="52">
        <v>0</v>
      </c>
      <c r="KY60" s="52">
        <v>0</v>
      </c>
      <c r="KZ60" s="52">
        <v>0</v>
      </c>
    </row>
    <row r="61" spans="1:312" x14ac:dyDescent="0.2">
      <c r="A61" s="89">
        <v>1.0203409999999999</v>
      </c>
      <c r="B61" s="41" t="s">
        <v>878</v>
      </c>
      <c r="C61" s="51" t="s">
        <v>75</v>
      </c>
      <c r="D61" s="52">
        <v>0</v>
      </c>
      <c r="E61" s="52">
        <v>0</v>
      </c>
      <c r="F61" s="52">
        <v>0</v>
      </c>
      <c r="G61" s="52">
        <v>0</v>
      </c>
      <c r="H61" s="52">
        <v>0</v>
      </c>
      <c r="I61" s="52">
        <v>9.2534971953738267E-6</v>
      </c>
      <c r="J61" s="52">
        <v>1.7114348491171691E-3</v>
      </c>
      <c r="K61" s="52">
        <v>0.33890521784096278</v>
      </c>
      <c r="L61" s="52">
        <v>0.33229711553682656</v>
      </c>
      <c r="M61" s="52">
        <v>0</v>
      </c>
      <c r="N61" s="52">
        <v>1.5440533824335648E-5</v>
      </c>
      <c r="O61" s="52">
        <v>3.6913251735908632E-5</v>
      </c>
      <c r="P61" s="52">
        <v>0</v>
      </c>
      <c r="Q61" s="52">
        <v>0</v>
      </c>
      <c r="R61" s="52">
        <v>1.02842867950784E-3</v>
      </c>
      <c r="S61" s="52">
        <v>0</v>
      </c>
      <c r="T61" s="52">
        <v>0</v>
      </c>
      <c r="U61" s="52">
        <v>0</v>
      </c>
      <c r="V61" s="52">
        <v>0</v>
      </c>
      <c r="W61" s="52">
        <v>0</v>
      </c>
      <c r="X61" s="52">
        <v>4.9930613440943113E-6</v>
      </c>
      <c r="Y61" s="52">
        <v>4.7948964382619019E-5</v>
      </c>
      <c r="Z61" s="52">
        <v>0</v>
      </c>
      <c r="AA61" s="52">
        <v>0</v>
      </c>
      <c r="AB61" s="52">
        <v>8.7409299634069587E-6</v>
      </c>
      <c r="AC61" s="52">
        <v>0</v>
      </c>
      <c r="AD61" s="52">
        <v>0</v>
      </c>
      <c r="AE61" s="52">
        <v>0</v>
      </c>
      <c r="AF61" s="52">
        <v>0</v>
      </c>
      <c r="AG61" s="52">
        <v>0</v>
      </c>
      <c r="AH61" s="52">
        <v>1.8964138611941926E-4</v>
      </c>
      <c r="AI61" s="52">
        <v>0</v>
      </c>
      <c r="AJ61" s="52">
        <v>0</v>
      </c>
      <c r="AK61" s="52">
        <v>0</v>
      </c>
      <c r="AL61" s="52">
        <v>4.5400795937381192E-4</v>
      </c>
      <c r="AM61" s="52">
        <v>0</v>
      </c>
      <c r="AN61" s="52">
        <v>0</v>
      </c>
      <c r="AO61" s="52">
        <v>1.2342644676401441E-5</v>
      </c>
      <c r="AP61" s="52">
        <v>0</v>
      </c>
      <c r="AQ61" s="52">
        <v>0</v>
      </c>
      <c r="AR61" s="52">
        <v>0</v>
      </c>
      <c r="AS61" s="52">
        <v>0</v>
      </c>
      <c r="AT61" s="52">
        <v>0</v>
      </c>
      <c r="AU61" s="52">
        <v>0</v>
      </c>
      <c r="AV61" s="52">
        <v>3.8446209223012791E-4</v>
      </c>
      <c r="AW61" s="52">
        <v>1.1717361048751687E-3</v>
      </c>
      <c r="AX61" s="52">
        <v>1.0355781022073497E-3</v>
      </c>
      <c r="AY61" s="52">
        <v>0</v>
      </c>
      <c r="AZ61" s="52">
        <v>1.1141013285536248E-5</v>
      </c>
      <c r="BA61" s="52">
        <v>0</v>
      </c>
      <c r="BB61" s="52">
        <v>0</v>
      </c>
      <c r="BC61" s="52">
        <v>0</v>
      </c>
      <c r="BD61" s="52">
        <v>0</v>
      </c>
      <c r="BE61" s="52">
        <v>0</v>
      </c>
      <c r="BF61" s="52">
        <v>0</v>
      </c>
      <c r="BG61" s="52">
        <v>6.9450500680141023E-4</v>
      </c>
      <c r="BH61" s="52">
        <v>0</v>
      </c>
      <c r="BI61" s="52">
        <v>0</v>
      </c>
      <c r="BJ61" s="52">
        <v>3.3940925455932635E-5</v>
      </c>
      <c r="BK61" s="52">
        <v>0</v>
      </c>
      <c r="BL61" s="52">
        <v>0</v>
      </c>
      <c r="BM61" s="52">
        <v>0</v>
      </c>
      <c r="BN61" s="52">
        <v>0</v>
      </c>
      <c r="BO61" s="52">
        <v>0</v>
      </c>
      <c r="BP61" s="52">
        <v>9.8343726763158411E-3</v>
      </c>
      <c r="BQ61" s="52">
        <v>0.36922107993135334</v>
      </c>
      <c r="BR61" s="52">
        <v>2.8512590443384271E-3</v>
      </c>
      <c r="BS61" s="52">
        <v>5.7077995240988208E-2</v>
      </c>
      <c r="BT61" s="52">
        <v>2.8515452554040501E-2</v>
      </c>
      <c r="BU61" s="52">
        <v>0.38850419588422341</v>
      </c>
      <c r="BV61" s="52">
        <v>0</v>
      </c>
      <c r="BW61" s="52">
        <v>0</v>
      </c>
      <c r="BX61" s="52">
        <v>0</v>
      </c>
      <c r="BY61" s="52">
        <v>0</v>
      </c>
      <c r="BZ61" s="52">
        <v>0</v>
      </c>
      <c r="CA61" s="52">
        <v>2.4199665488205779E-3</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5.7644664437892312E-5</v>
      </c>
      <c r="DC61" s="52">
        <v>1.9018510547668996E-4</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1.0764784987801434E-4</v>
      </c>
      <c r="DW61" s="52">
        <v>0</v>
      </c>
      <c r="DX61" s="52">
        <v>0</v>
      </c>
      <c r="DY61" s="52">
        <v>0</v>
      </c>
      <c r="DZ61" s="52">
        <v>4.9582118181355544E-4</v>
      </c>
      <c r="EA61" s="52">
        <v>0</v>
      </c>
      <c r="EB61" s="52">
        <v>0</v>
      </c>
      <c r="EC61" s="52">
        <v>0</v>
      </c>
      <c r="ED61" s="52">
        <v>0</v>
      </c>
      <c r="EE61" s="52">
        <v>0</v>
      </c>
      <c r="EF61" s="52">
        <v>0</v>
      </c>
      <c r="EG61" s="52">
        <v>0</v>
      </c>
      <c r="EH61" s="52">
        <v>0</v>
      </c>
      <c r="EI61" s="52">
        <v>0</v>
      </c>
      <c r="EJ61" s="52">
        <v>0</v>
      </c>
      <c r="EK61" s="52">
        <v>0</v>
      </c>
      <c r="EL61" s="52">
        <v>0.39608556852589344</v>
      </c>
      <c r="EM61" s="52">
        <v>0.60776874637608014</v>
      </c>
      <c r="EN61" s="52">
        <v>0.38565220113201976</v>
      </c>
      <c r="EO61" s="52">
        <v>0.30971906995226112</v>
      </c>
      <c r="EP61" s="52">
        <v>0.37711928284589208</v>
      </c>
      <c r="EQ61" s="52">
        <v>0.29236359884157304</v>
      </c>
      <c r="ER61" s="52">
        <v>0.65085334060286204</v>
      </c>
      <c r="ES61" s="52">
        <v>0.55048994950431995</v>
      </c>
      <c r="ET61" s="52">
        <v>0.30814526783293361</v>
      </c>
      <c r="EU61" s="52">
        <v>0.63130898879793906</v>
      </c>
      <c r="EV61" s="52">
        <v>4.4465199050907588E-2</v>
      </c>
      <c r="EW61" s="52">
        <v>0.33734208498784507</v>
      </c>
      <c r="EX61" s="52">
        <v>0</v>
      </c>
      <c r="EY61" s="52">
        <v>9.2476518150585833E-5</v>
      </c>
      <c r="EZ61" s="52">
        <v>0</v>
      </c>
      <c r="FA61" s="52">
        <v>0</v>
      </c>
      <c r="FB61" s="52">
        <v>0</v>
      </c>
      <c r="FC61" s="52">
        <v>0</v>
      </c>
      <c r="FD61" s="52">
        <v>0</v>
      </c>
      <c r="FE61" s="52">
        <v>0</v>
      </c>
      <c r="FF61" s="52">
        <v>5.4107837208716262E-5</v>
      </c>
      <c r="FG61" s="52">
        <v>0</v>
      </c>
      <c r="FH61" s="52">
        <v>0</v>
      </c>
      <c r="FI61" s="52">
        <v>0</v>
      </c>
      <c r="FJ61" s="52">
        <v>3.7823044289279601E-5</v>
      </c>
      <c r="FK61" s="52">
        <v>0</v>
      </c>
      <c r="FL61" s="52">
        <v>0</v>
      </c>
      <c r="FM61" s="52">
        <v>1.3146277919886594E-2</v>
      </c>
      <c r="FN61" s="52">
        <v>0</v>
      </c>
      <c r="FO61" s="52">
        <v>0</v>
      </c>
      <c r="FP61" s="52">
        <v>0</v>
      </c>
      <c r="FQ61" s="52">
        <v>0</v>
      </c>
      <c r="FR61" s="52">
        <v>0</v>
      </c>
      <c r="FS61" s="52">
        <v>0.11104884773797072</v>
      </c>
      <c r="FT61" s="52">
        <v>0</v>
      </c>
      <c r="FU61" s="52">
        <v>0</v>
      </c>
      <c r="FV61" s="52">
        <v>7.016081973472285E-3</v>
      </c>
      <c r="FW61" s="52">
        <v>0</v>
      </c>
      <c r="FX61" s="52">
        <v>4.9919356391314451E-5</v>
      </c>
      <c r="FY61" s="52">
        <v>0</v>
      </c>
      <c r="FZ61" s="52">
        <v>0</v>
      </c>
      <c r="GA61" s="52">
        <v>0</v>
      </c>
      <c r="GB61" s="52">
        <v>0</v>
      </c>
      <c r="GC61" s="52">
        <v>0</v>
      </c>
      <c r="GD61" s="52">
        <v>0</v>
      </c>
      <c r="GE61" s="52">
        <v>0</v>
      </c>
      <c r="GF61" s="52">
        <v>0</v>
      </c>
      <c r="GG61" s="52">
        <v>0</v>
      </c>
      <c r="GH61" s="52">
        <v>0</v>
      </c>
      <c r="GI61" s="52">
        <v>0</v>
      </c>
      <c r="GJ61" s="52">
        <v>0</v>
      </c>
      <c r="GK61" s="52">
        <v>2.8214793924832681E-3</v>
      </c>
      <c r="GL61" s="52">
        <v>0</v>
      </c>
      <c r="GM61" s="52">
        <v>0</v>
      </c>
      <c r="GN61" s="52">
        <v>1.6485644218586232E-4</v>
      </c>
      <c r="GO61" s="52">
        <v>0</v>
      </c>
      <c r="GP61" s="52">
        <v>0</v>
      </c>
      <c r="GQ61" s="52">
        <v>0</v>
      </c>
      <c r="GR61" s="52">
        <v>0</v>
      </c>
      <c r="GS61" s="52">
        <v>0</v>
      </c>
      <c r="GT61" s="52">
        <v>2.7063565944163222E-5</v>
      </c>
      <c r="GU61" s="52">
        <v>0</v>
      </c>
      <c r="GV61" s="52">
        <v>0</v>
      </c>
      <c r="GW61" s="52">
        <v>0</v>
      </c>
      <c r="GX61" s="52">
        <v>0</v>
      </c>
      <c r="GY61" s="52">
        <v>0</v>
      </c>
      <c r="GZ61" s="52">
        <v>0</v>
      </c>
      <c r="HA61" s="52">
        <v>0</v>
      </c>
      <c r="HB61" s="52">
        <v>0</v>
      </c>
      <c r="HC61" s="52">
        <v>1.9870243767924857E-3</v>
      </c>
      <c r="HD61" s="52">
        <v>0</v>
      </c>
      <c r="HE61" s="52">
        <v>0</v>
      </c>
      <c r="HF61" s="52">
        <v>0</v>
      </c>
      <c r="HG61" s="52">
        <v>0</v>
      </c>
      <c r="HH61" s="52">
        <v>0</v>
      </c>
      <c r="HI61" s="52">
        <v>0</v>
      </c>
      <c r="HJ61" s="52">
        <v>0</v>
      </c>
      <c r="HK61" s="52">
        <v>0</v>
      </c>
      <c r="HL61" s="52">
        <v>0</v>
      </c>
      <c r="HM61" s="52">
        <v>0</v>
      </c>
      <c r="HN61" s="52">
        <v>0</v>
      </c>
      <c r="HO61" s="52">
        <v>0</v>
      </c>
      <c r="HP61" s="52">
        <v>0</v>
      </c>
      <c r="HQ61" s="52">
        <v>0</v>
      </c>
      <c r="HR61" s="52">
        <v>0</v>
      </c>
      <c r="HS61" s="52">
        <v>0</v>
      </c>
      <c r="HT61" s="52">
        <v>0</v>
      </c>
      <c r="HU61" s="52">
        <v>0</v>
      </c>
      <c r="HV61" s="52">
        <v>1.1362831889993768E-3</v>
      </c>
      <c r="HW61" s="52">
        <v>0</v>
      </c>
      <c r="HX61" s="52">
        <v>0</v>
      </c>
      <c r="HY61" s="52">
        <v>0</v>
      </c>
      <c r="HZ61" s="52">
        <v>0</v>
      </c>
      <c r="IA61" s="52">
        <v>0</v>
      </c>
      <c r="IB61" s="52">
        <v>0</v>
      </c>
      <c r="IC61" s="52">
        <v>3.5367436792346161E-4</v>
      </c>
      <c r="ID61" s="52">
        <v>0</v>
      </c>
      <c r="IE61" s="52">
        <v>0</v>
      </c>
      <c r="IF61" s="52">
        <v>0</v>
      </c>
      <c r="IG61" s="52">
        <v>0</v>
      </c>
      <c r="IH61" s="52">
        <v>0</v>
      </c>
      <c r="II61" s="52">
        <v>0</v>
      </c>
      <c r="IJ61" s="52">
        <v>6.2009396710051871E-3</v>
      </c>
      <c r="IK61" s="52">
        <v>2.208988749798317E-3</v>
      </c>
      <c r="IL61" s="52">
        <v>1.3075866005739008E-3</v>
      </c>
      <c r="IM61" s="52">
        <v>2.5973862326161455E-4</v>
      </c>
      <c r="IN61" s="52">
        <v>1.4446764727348534E-3</v>
      </c>
      <c r="IO61" s="52">
        <v>8.4897040465450782E-4</v>
      </c>
      <c r="IP61" s="52">
        <v>2.0764210078207863E-3</v>
      </c>
      <c r="IQ61" s="52">
        <v>8.9152879412201808E-4</v>
      </c>
      <c r="IR61" s="52">
        <v>1.654989594605508E-3</v>
      </c>
      <c r="IS61" s="52">
        <v>1.6880441673469703E-2</v>
      </c>
      <c r="IT61" s="52">
        <v>1.4823802760243814E-5</v>
      </c>
      <c r="IU61" s="52">
        <v>3.0975883690841696E-4</v>
      </c>
      <c r="IV61" s="52">
        <v>3.051291004367105E-3</v>
      </c>
      <c r="IW61" s="52">
        <v>3.4714590216563066E-3</v>
      </c>
      <c r="IX61" s="52">
        <v>3.4461776639182531E-5</v>
      </c>
      <c r="IY61" s="52">
        <v>1.4739833801061428E-3</v>
      </c>
      <c r="IZ61" s="52">
        <v>0</v>
      </c>
      <c r="JA61" s="52">
        <v>0</v>
      </c>
      <c r="JB61" s="52">
        <v>1.8571859907134518E-6</v>
      </c>
      <c r="JC61" s="52">
        <v>6.9553814493357015E-6</v>
      </c>
      <c r="JD61" s="52">
        <v>4.9271735599377812E-4</v>
      </c>
      <c r="JE61" s="52">
        <v>0</v>
      </c>
      <c r="JF61" s="52">
        <v>0</v>
      </c>
      <c r="JG61" s="52">
        <v>1.9747441021960793E-4</v>
      </c>
      <c r="JH61" s="52">
        <v>7.1458954365868918E-5</v>
      </c>
      <c r="JI61" s="52">
        <v>0</v>
      </c>
      <c r="JJ61" s="52">
        <v>8.1036752111741353E-4</v>
      </c>
      <c r="JK61" s="52">
        <v>0</v>
      </c>
      <c r="JL61" s="52">
        <v>0</v>
      </c>
      <c r="JM61" s="52">
        <v>6.6181670788028349E-5</v>
      </c>
      <c r="JN61" s="52">
        <v>5.4934495699599493E-4</v>
      </c>
      <c r="JO61" s="52">
        <v>3.6110294275887452E-3</v>
      </c>
      <c r="JP61" s="52">
        <v>9.1542009449330179E-5</v>
      </c>
      <c r="JQ61" s="52">
        <v>4.2286660494421951E-6</v>
      </c>
      <c r="JR61" s="52">
        <v>9.5665444679111531E-4</v>
      </c>
      <c r="JS61" s="52">
        <v>0</v>
      </c>
      <c r="JT61" s="52">
        <v>0</v>
      </c>
      <c r="JU61" s="52">
        <v>0</v>
      </c>
      <c r="JV61" s="52">
        <v>0</v>
      </c>
      <c r="JW61" s="52">
        <v>0</v>
      </c>
      <c r="JX61" s="52">
        <v>0</v>
      </c>
      <c r="JY61" s="52">
        <v>0</v>
      </c>
      <c r="JZ61" s="52">
        <v>0</v>
      </c>
      <c r="KA61" s="52">
        <v>1.2896656457861251E-4</v>
      </c>
      <c r="KB61" s="52">
        <v>0</v>
      </c>
      <c r="KC61" s="52">
        <v>0</v>
      </c>
      <c r="KD61" s="52">
        <v>0</v>
      </c>
      <c r="KE61" s="52">
        <v>0</v>
      </c>
      <c r="KF61" s="52">
        <v>0</v>
      </c>
      <c r="KG61" s="52">
        <v>0</v>
      </c>
      <c r="KH61" s="52">
        <v>0</v>
      </c>
      <c r="KI61" s="52">
        <v>1.7674364921630979E-3</v>
      </c>
      <c r="KJ61" s="52">
        <v>0</v>
      </c>
      <c r="KK61" s="52">
        <v>3.70018666952317E-4</v>
      </c>
      <c r="KL61" s="52">
        <v>0</v>
      </c>
      <c r="KM61" s="52">
        <v>0</v>
      </c>
      <c r="KN61" s="52">
        <v>0</v>
      </c>
      <c r="KO61" s="52">
        <v>0</v>
      </c>
      <c r="KP61" s="52">
        <v>0</v>
      </c>
      <c r="KQ61" s="52">
        <v>0</v>
      </c>
      <c r="KR61" s="52">
        <v>0</v>
      </c>
      <c r="KS61" s="52">
        <v>0</v>
      </c>
      <c r="KT61" s="52">
        <v>0</v>
      </c>
      <c r="KU61" s="52">
        <v>0</v>
      </c>
      <c r="KV61" s="52">
        <v>0</v>
      </c>
      <c r="KW61" s="52">
        <v>0</v>
      </c>
      <c r="KX61" s="52">
        <v>0</v>
      </c>
      <c r="KY61" s="52">
        <v>3.2886089842955227E-6</v>
      </c>
      <c r="KZ61" s="52">
        <v>0</v>
      </c>
    </row>
    <row r="62" spans="1:312" x14ac:dyDescent="0.2">
      <c r="A62" s="89">
        <v>1.0335810000000001</v>
      </c>
      <c r="B62" s="41" t="s">
        <v>875</v>
      </c>
      <c r="C62" s="51" t="s">
        <v>52</v>
      </c>
      <c r="D62" s="52">
        <v>9.1004805429786683E-3</v>
      </c>
      <c r="E62" s="52">
        <v>6.0101289359700194E-3</v>
      </c>
      <c r="F62" s="52">
        <v>5.793419780142129E-3</v>
      </c>
      <c r="G62" s="52">
        <v>5.2290098702544065E-3</v>
      </c>
      <c r="H62" s="52">
        <v>1.5159785463221446E-2</v>
      </c>
      <c r="I62" s="52">
        <v>2.5209914964805058E-3</v>
      </c>
      <c r="J62" s="52">
        <v>0</v>
      </c>
      <c r="K62" s="52">
        <v>2.1374844981469339E-5</v>
      </c>
      <c r="L62" s="52">
        <v>0</v>
      </c>
      <c r="M62" s="52">
        <v>6.8024168172251348E-2</v>
      </c>
      <c r="N62" s="52">
        <v>7.4602483695556498E-2</v>
      </c>
      <c r="O62" s="52">
        <v>7.7691684241427444E-2</v>
      </c>
      <c r="P62" s="52">
        <v>9.5747100435401772E-2</v>
      </c>
      <c r="Q62" s="52">
        <v>0.43214747820173427</v>
      </c>
      <c r="R62" s="52">
        <v>1.6764295932237809E-5</v>
      </c>
      <c r="S62" s="52">
        <v>0</v>
      </c>
      <c r="T62" s="52">
        <v>1.5165235462024818E-3</v>
      </c>
      <c r="U62" s="52">
        <v>1.0317772874362575E-3</v>
      </c>
      <c r="V62" s="52">
        <v>0</v>
      </c>
      <c r="W62" s="52">
        <v>0</v>
      </c>
      <c r="X62" s="52">
        <v>7.5687922995305488E-4</v>
      </c>
      <c r="Y62" s="52">
        <v>8.7771250542708777E-4</v>
      </c>
      <c r="Z62" s="52">
        <v>7.2258496557960167E-5</v>
      </c>
      <c r="AA62" s="52">
        <v>5.8975586867373552E-6</v>
      </c>
      <c r="AB62" s="52">
        <v>0</v>
      </c>
      <c r="AC62" s="52">
        <v>1.9456097352727909E-4</v>
      </c>
      <c r="AD62" s="52">
        <v>5.2402514698414908E-5</v>
      </c>
      <c r="AE62" s="52">
        <v>1.3412468088949503E-3</v>
      </c>
      <c r="AF62" s="52">
        <v>4.8264392519211784E-3</v>
      </c>
      <c r="AG62" s="52">
        <v>1.227805487782629E-3</v>
      </c>
      <c r="AH62" s="52">
        <v>0</v>
      </c>
      <c r="AI62" s="52">
        <v>0</v>
      </c>
      <c r="AJ62" s="52">
        <v>1.2806582808925408E-4</v>
      </c>
      <c r="AK62" s="52">
        <v>2.2451373488626263E-5</v>
      </c>
      <c r="AL62" s="52">
        <v>2.7980234509509034E-5</v>
      </c>
      <c r="AM62" s="52">
        <v>4.0318890541367688E-4</v>
      </c>
      <c r="AN62" s="52">
        <v>6.5400299279946459E-4</v>
      </c>
      <c r="AO62" s="52">
        <v>1.2342644676401441E-5</v>
      </c>
      <c r="AP62" s="52">
        <v>5.244806607381282E-5</v>
      </c>
      <c r="AQ62" s="52">
        <v>4.4332036422051202E-4</v>
      </c>
      <c r="AR62" s="52">
        <v>1.7445065740603836E-4</v>
      </c>
      <c r="AS62" s="52">
        <v>2.233134497353532E-5</v>
      </c>
      <c r="AT62" s="52">
        <v>6.8191888622433895E-5</v>
      </c>
      <c r="AU62" s="52">
        <v>4.0295458157105332E-4</v>
      </c>
      <c r="AV62" s="52">
        <v>7.4946442983960526E-3</v>
      </c>
      <c r="AW62" s="52">
        <v>1.4813641727428433E-5</v>
      </c>
      <c r="AX62" s="52">
        <v>4.3110019573750017E-4</v>
      </c>
      <c r="AY62" s="52">
        <v>0</v>
      </c>
      <c r="AZ62" s="52">
        <v>1.639293273332414E-4</v>
      </c>
      <c r="BA62" s="52">
        <v>0</v>
      </c>
      <c r="BB62" s="52">
        <v>3.4427332116191599E-4</v>
      </c>
      <c r="BC62" s="52">
        <v>0</v>
      </c>
      <c r="BD62" s="52">
        <v>0</v>
      </c>
      <c r="BE62" s="52">
        <v>2.0290329278629836E-3</v>
      </c>
      <c r="BF62" s="52">
        <v>6.73804650638318E-5</v>
      </c>
      <c r="BG62" s="52">
        <v>3.5832149440687391E-6</v>
      </c>
      <c r="BH62" s="52">
        <v>6.1827879200282581E-5</v>
      </c>
      <c r="BI62" s="52">
        <v>0</v>
      </c>
      <c r="BJ62" s="52">
        <v>5.061261243164602E-4</v>
      </c>
      <c r="BK62" s="52">
        <v>6.9033064824412424E-4</v>
      </c>
      <c r="BL62" s="52">
        <v>0</v>
      </c>
      <c r="BM62" s="52">
        <v>1.8955911827018223E-3</v>
      </c>
      <c r="BN62" s="52">
        <v>2.3571160225117384E-4</v>
      </c>
      <c r="BO62" s="52">
        <v>0</v>
      </c>
      <c r="BP62" s="52">
        <v>1.9246887644777111E-3</v>
      </c>
      <c r="BQ62" s="52">
        <v>0</v>
      </c>
      <c r="BR62" s="52">
        <v>2.9026699771102209E-3</v>
      </c>
      <c r="BS62" s="52">
        <v>8.2225322623633154E-4</v>
      </c>
      <c r="BT62" s="52">
        <v>1.0515130125291402E-2</v>
      </c>
      <c r="BU62" s="52">
        <v>0</v>
      </c>
      <c r="BV62" s="52">
        <v>0</v>
      </c>
      <c r="BW62" s="52">
        <v>1.7799292821889428E-3</v>
      </c>
      <c r="BX62" s="52">
        <v>1.4228676402911226E-2</v>
      </c>
      <c r="BY62" s="52">
        <v>0</v>
      </c>
      <c r="BZ62" s="52">
        <v>0</v>
      </c>
      <c r="CA62" s="52">
        <v>5.2337592695938122E-5</v>
      </c>
      <c r="CB62" s="52">
        <v>3.3600824574330662E-3</v>
      </c>
      <c r="CC62" s="52">
        <v>0</v>
      </c>
      <c r="CD62" s="52">
        <v>1.0352249117215948E-4</v>
      </c>
      <c r="CE62" s="52">
        <v>4.7016067699512431E-5</v>
      </c>
      <c r="CF62" s="52">
        <v>0</v>
      </c>
      <c r="CG62" s="52">
        <v>1.0159157277815509E-5</v>
      </c>
      <c r="CH62" s="52">
        <v>0</v>
      </c>
      <c r="CI62" s="52">
        <v>0</v>
      </c>
      <c r="CJ62" s="52">
        <v>1.5653278533705771E-5</v>
      </c>
      <c r="CK62" s="52">
        <v>0</v>
      </c>
      <c r="CL62" s="52">
        <v>0</v>
      </c>
      <c r="CM62" s="52">
        <v>4.7851978770734299E-4</v>
      </c>
      <c r="CN62" s="52">
        <v>3.578366122417497E-4</v>
      </c>
      <c r="CO62" s="52">
        <v>1.8699940411615223E-5</v>
      </c>
      <c r="CP62" s="52">
        <v>0</v>
      </c>
      <c r="CQ62" s="52">
        <v>1.1186300225285644E-4</v>
      </c>
      <c r="CR62" s="52">
        <v>0</v>
      </c>
      <c r="CS62" s="52">
        <v>0</v>
      </c>
      <c r="CT62" s="52">
        <v>0</v>
      </c>
      <c r="CU62" s="52">
        <v>7.4427854706757149E-4</v>
      </c>
      <c r="CV62" s="52">
        <v>1.455603605458825E-3</v>
      </c>
      <c r="CW62" s="52">
        <v>0</v>
      </c>
      <c r="CX62" s="52">
        <v>0</v>
      </c>
      <c r="CY62" s="52">
        <v>1.1507015917160029E-3</v>
      </c>
      <c r="CZ62" s="52">
        <v>6.9276423680274181E-4</v>
      </c>
      <c r="DA62" s="52">
        <v>4.505112677730416E-4</v>
      </c>
      <c r="DB62" s="52">
        <v>0</v>
      </c>
      <c r="DC62" s="52">
        <v>1.0769028408402316E-5</v>
      </c>
      <c r="DD62" s="52">
        <v>0</v>
      </c>
      <c r="DE62" s="52">
        <v>1.4778143723807893E-5</v>
      </c>
      <c r="DF62" s="52">
        <v>1.3850820321685241E-4</v>
      </c>
      <c r="DG62" s="52">
        <v>2.3015334190997125E-3</v>
      </c>
      <c r="DH62" s="52">
        <v>1.2812002214054188E-5</v>
      </c>
      <c r="DI62" s="52">
        <v>0</v>
      </c>
      <c r="DJ62" s="52">
        <v>5.0597499442903322E-4</v>
      </c>
      <c r="DK62" s="52">
        <v>0</v>
      </c>
      <c r="DL62" s="52">
        <v>0</v>
      </c>
      <c r="DM62" s="52">
        <v>6.3151071824587061E-4</v>
      </c>
      <c r="DN62" s="52">
        <v>0</v>
      </c>
      <c r="DO62" s="52">
        <v>1.1660609325431387E-4</v>
      </c>
      <c r="DP62" s="52">
        <v>3.3082106787742792E-5</v>
      </c>
      <c r="DQ62" s="52">
        <v>0</v>
      </c>
      <c r="DR62" s="52">
        <v>0</v>
      </c>
      <c r="DS62" s="52">
        <v>3.2924006513674426E-3</v>
      </c>
      <c r="DT62" s="52">
        <v>5.1440863923883768E-5</v>
      </c>
      <c r="DU62" s="52">
        <v>3.6488746466830204E-4</v>
      </c>
      <c r="DV62" s="52">
        <v>6.5195338593723509E-5</v>
      </c>
      <c r="DW62" s="52">
        <v>0</v>
      </c>
      <c r="DX62" s="52">
        <v>7.7518760107633938E-5</v>
      </c>
      <c r="DY62" s="52">
        <v>2.2107611854151412E-4</v>
      </c>
      <c r="DZ62" s="52">
        <v>1.4106589810717471E-4</v>
      </c>
      <c r="EA62" s="52">
        <v>3.3767578629309909E-5</v>
      </c>
      <c r="EB62" s="52">
        <v>0</v>
      </c>
      <c r="EC62" s="52">
        <v>0</v>
      </c>
      <c r="ED62" s="52">
        <v>3.8910072962847351E-5</v>
      </c>
      <c r="EE62" s="52">
        <v>0</v>
      </c>
      <c r="EF62" s="52">
        <v>0</v>
      </c>
      <c r="EG62" s="52">
        <v>0</v>
      </c>
      <c r="EH62" s="52">
        <v>9.3691352600170621E-4</v>
      </c>
      <c r="EI62" s="52">
        <v>0</v>
      </c>
      <c r="EJ62" s="52">
        <v>0</v>
      </c>
      <c r="EK62" s="52">
        <v>0</v>
      </c>
      <c r="EL62" s="52">
        <v>3.0496049302699361E-5</v>
      </c>
      <c r="EM62" s="52">
        <v>0</v>
      </c>
      <c r="EN62" s="52">
        <v>1.858122932876706E-5</v>
      </c>
      <c r="EO62" s="52">
        <v>5.2307855774676587E-3</v>
      </c>
      <c r="EP62" s="52">
        <v>2.8824926783796591E-5</v>
      </c>
      <c r="EQ62" s="52">
        <v>1.1078451875068986E-2</v>
      </c>
      <c r="ER62" s="52">
        <v>5.413668378335039E-4</v>
      </c>
      <c r="ES62" s="52">
        <v>3.4916981633874307E-5</v>
      </c>
      <c r="ET62" s="52">
        <v>1.1026072917124689E-4</v>
      </c>
      <c r="EU62" s="52">
        <v>0</v>
      </c>
      <c r="EV62" s="52">
        <v>1.5552407624354802E-5</v>
      </c>
      <c r="EW62" s="52">
        <v>4.7580074242833584E-4</v>
      </c>
      <c r="EX62" s="52">
        <v>4.636877430051878E-3</v>
      </c>
      <c r="EY62" s="52">
        <v>5.6909278632219268E-4</v>
      </c>
      <c r="EZ62" s="52">
        <v>1.5770238378360866E-3</v>
      </c>
      <c r="FA62" s="52">
        <v>0</v>
      </c>
      <c r="FB62" s="52">
        <v>0</v>
      </c>
      <c r="FC62" s="52">
        <v>0</v>
      </c>
      <c r="FD62" s="52">
        <v>0</v>
      </c>
      <c r="FE62" s="52">
        <v>2.597602801915165E-3</v>
      </c>
      <c r="FF62" s="52">
        <v>5.108480824725762E-3</v>
      </c>
      <c r="FG62" s="52">
        <v>4.6255753894111493E-4</v>
      </c>
      <c r="FH62" s="52">
        <v>5.2461524582195064E-5</v>
      </c>
      <c r="FI62" s="52">
        <v>0</v>
      </c>
      <c r="FJ62" s="52">
        <v>0</v>
      </c>
      <c r="FK62" s="52">
        <v>6.1374752985682525E-3</v>
      </c>
      <c r="FL62" s="52">
        <v>5.6524846697830278E-4</v>
      </c>
      <c r="FM62" s="52">
        <v>0</v>
      </c>
      <c r="FN62" s="52">
        <v>0</v>
      </c>
      <c r="FO62" s="52">
        <v>0</v>
      </c>
      <c r="FP62" s="52">
        <v>0</v>
      </c>
      <c r="FQ62" s="52">
        <v>0</v>
      </c>
      <c r="FR62" s="52">
        <v>6.8932018975061753E-5</v>
      </c>
      <c r="FS62" s="52">
        <v>0.52522432298995003</v>
      </c>
      <c r="FT62" s="52">
        <v>7.9999892595600766E-2</v>
      </c>
      <c r="FU62" s="52">
        <v>0.74915720994977852</v>
      </c>
      <c r="FV62" s="52">
        <v>2.3219944252220043E-2</v>
      </c>
      <c r="FW62" s="52">
        <v>0.26099979008220903</v>
      </c>
      <c r="FX62" s="52">
        <v>0.1102883205403766</v>
      </c>
      <c r="FY62" s="52">
        <v>0.56822184309196411</v>
      </c>
      <c r="FZ62" s="52">
        <v>2.9315089181712118E-4</v>
      </c>
      <c r="GA62" s="52">
        <v>4.1736059621928896E-2</v>
      </c>
      <c r="GB62" s="52">
        <v>0</v>
      </c>
      <c r="GC62" s="52">
        <v>0</v>
      </c>
      <c r="GD62" s="52">
        <v>1.5170884441192397E-4</v>
      </c>
      <c r="GE62" s="52">
        <v>0</v>
      </c>
      <c r="GF62" s="52">
        <v>0</v>
      </c>
      <c r="GG62" s="52">
        <v>5.6471139244201722E-4</v>
      </c>
      <c r="GH62" s="52">
        <v>3.2546946144885823E-5</v>
      </c>
      <c r="GI62" s="52">
        <v>2.7017941265595417E-4</v>
      </c>
      <c r="GJ62" s="52">
        <v>1.28958568199996E-3</v>
      </c>
      <c r="GK62" s="52">
        <v>0</v>
      </c>
      <c r="GL62" s="52">
        <v>0</v>
      </c>
      <c r="GM62" s="52">
        <v>0</v>
      </c>
      <c r="GN62" s="52">
        <v>1.7056575620095711E-5</v>
      </c>
      <c r="GO62" s="52">
        <v>0</v>
      </c>
      <c r="GP62" s="52">
        <v>0</v>
      </c>
      <c r="GQ62" s="52">
        <v>1.4743329074552613E-4</v>
      </c>
      <c r="GR62" s="52">
        <v>0</v>
      </c>
      <c r="GS62" s="52">
        <v>2.689550014404545E-3</v>
      </c>
      <c r="GT62" s="52">
        <v>3.3501414206638412E-4</v>
      </c>
      <c r="GU62" s="52">
        <v>5.0558202579322842E-4</v>
      </c>
      <c r="GV62" s="52">
        <v>0</v>
      </c>
      <c r="GW62" s="52">
        <v>0</v>
      </c>
      <c r="GX62" s="52">
        <v>0</v>
      </c>
      <c r="GY62" s="52">
        <v>0</v>
      </c>
      <c r="GZ62" s="52">
        <v>1.0075716452187505E-5</v>
      </c>
      <c r="HA62" s="52">
        <v>8.760287992692026E-5</v>
      </c>
      <c r="HB62" s="52">
        <v>2.2794449666338658E-5</v>
      </c>
      <c r="HC62" s="52">
        <v>0</v>
      </c>
      <c r="HD62" s="52">
        <v>0</v>
      </c>
      <c r="HE62" s="52">
        <v>0</v>
      </c>
      <c r="HF62" s="52">
        <v>2.2900317728158362E-4</v>
      </c>
      <c r="HG62" s="52">
        <v>0</v>
      </c>
      <c r="HH62" s="52">
        <v>0</v>
      </c>
      <c r="HI62" s="52">
        <v>0</v>
      </c>
      <c r="HJ62" s="52">
        <v>1.2156649470332891E-5</v>
      </c>
      <c r="HK62" s="52">
        <v>0</v>
      </c>
      <c r="HL62" s="52">
        <v>9.2322366687699073E-4</v>
      </c>
      <c r="HM62" s="52">
        <v>0</v>
      </c>
      <c r="HN62" s="52">
        <v>0</v>
      </c>
      <c r="HO62" s="52">
        <v>0</v>
      </c>
      <c r="HP62" s="52">
        <v>1.0836375764154663E-3</v>
      </c>
      <c r="HQ62" s="52">
        <v>1.2497535758998121E-4</v>
      </c>
      <c r="HR62" s="52">
        <v>0</v>
      </c>
      <c r="HS62" s="52">
        <v>1.7451341165011832E-5</v>
      </c>
      <c r="HT62" s="52">
        <v>0</v>
      </c>
      <c r="HU62" s="52">
        <v>0</v>
      </c>
      <c r="HV62" s="52">
        <v>0</v>
      </c>
      <c r="HW62" s="52">
        <v>3.0306496437915703E-5</v>
      </c>
      <c r="HX62" s="52">
        <v>0</v>
      </c>
      <c r="HY62" s="52">
        <v>0</v>
      </c>
      <c r="HZ62" s="52">
        <v>0</v>
      </c>
      <c r="IA62" s="52">
        <v>9.2425158241355332E-4</v>
      </c>
      <c r="IB62" s="52">
        <v>0</v>
      </c>
      <c r="IC62" s="52">
        <v>0</v>
      </c>
      <c r="ID62" s="52">
        <v>0</v>
      </c>
      <c r="IE62" s="52">
        <v>0</v>
      </c>
      <c r="IF62" s="52">
        <v>0</v>
      </c>
      <c r="IG62" s="52">
        <v>0</v>
      </c>
      <c r="IH62" s="52">
        <v>0</v>
      </c>
      <c r="II62" s="52">
        <v>2.3893048397345918E-5</v>
      </c>
      <c r="IJ62" s="52">
        <v>0</v>
      </c>
      <c r="IK62" s="52">
        <v>1.6620700136886003E-4</v>
      </c>
      <c r="IL62" s="52">
        <v>5.9244747471227271E-4</v>
      </c>
      <c r="IM62" s="52">
        <v>9.6046565327691301E-4</v>
      </c>
      <c r="IN62" s="52">
        <v>8.1464387391649168E-4</v>
      </c>
      <c r="IO62" s="52">
        <v>7.1454121587169244E-4</v>
      </c>
      <c r="IP62" s="52">
        <v>4.5089361122061524E-6</v>
      </c>
      <c r="IQ62" s="52">
        <v>1.0969142998075474E-5</v>
      </c>
      <c r="IR62" s="52">
        <v>4.2790061517822231E-6</v>
      </c>
      <c r="IS62" s="52">
        <v>6.475910030225123E-6</v>
      </c>
      <c r="IT62" s="52">
        <v>0</v>
      </c>
      <c r="IU62" s="52">
        <v>5.4106147110663508E-5</v>
      </c>
      <c r="IV62" s="52">
        <v>0</v>
      </c>
      <c r="IW62" s="52">
        <v>0</v>
      </c>
      <c r="IX62" s="52">
        <v>2.8945544472067606E-5</v>
      </c>
      <c r="IY62" s="52">
        <v>5.5137235255606841E-2</v>
      </c>
      <c r="IZ62" s="52">
        <v>7.6015609599520376E-2</v>
      </c>
      <c r="JA62" s="52">
        <v>3.9093735395556807E-2</v>
      </c>
      <c r="JB62" s="52">
        <v>3.0554651722673638E-2</v>
      </c>
      <c r="JC62" s="52">
        <v>1.879653258251453E-3</v>
      </c>
      <c r="JD62" s="52">
        <v>3.3811048681660057E-4</v>
      </c>
      <c r="JE62" s="52">
        <v>1.031588454727191E-3</v>
      </c>
      <c r="JF62" s="52">
        <v>3.3701103680775376E-3</v>
      </c>
      <c r="JG62" s="52">
        <v>9.2030246975516872E-5</v>
      </c>
      <c r="JH62" s="52">
        <v>2.2855437678238937E-4</v>
      </c>
      <c r="JI62" s="52">
        <v>0</v>
      </c>
      <c r="JJ62" s="52">
        <v>1.7163921752027836E-4</v>
      </c>
      <c r="JK62" s="52">
        <v>0</v>
      </c>
      <c r="JL62" s="52">
        <v>0</v>
      </c>
      <c r="JM62" s="52">
        <v>2.4683974510129495E-4</v>
      </c>
      <c r="JN62" s="52">
        <v>0.71689508157338833</v>
      </c>
      <c r="JO62" s="52">
        <v>0.71534975778048904</v>
      </c>
      <c r="JP62" s="52">
        <v>0.71584979394381498</v>
      </c>
      <c r="JQ62" s="52">
        <v>0.94852458456508693</v>
      </c>
      <c r="JR62" s="52">
        <v>0.70213185456134064</v>
      </c>
      <c r="JS62" s="52">
        <v>4.7304919646060941E-4</v>
      </c>
      <c r="JT62" s="52">
        <v>0</v>
      </c>
      <c r="JU62" s="52">
        <v>5.3172055359690141E-6</v>
      </c>
      <c r="JV62" s="52">
        <v>9.1430621845024437E-4</v>
      </c>
      <c r="JW62" s="52">
        <v>7.6653017093972721E-5</v>
      </c>
      <c r="JX62" s="52">
        <v>6.3912264742403232E-5</v>
      </c>
      <c r="JY62" s="52">
        <v>7.1627908615302003E-6</v>
      </c>
      <c r="JZ62" s="52">
        <v>4.7914370927437856E-4</v>
      </c>
      <c r="KA62" s="52">
        <v>1.0051282994535432E-4</v>
      </c>
      <c r="KB62" s="52">
        <v>1.0969179800472041E-4</v>
      </c>
      <c r="KC62" s="52">
        <v>4.9466749333751899E-5</v>
      </c>
      <c r="KD62" s="52">
        <v>6.9899342310745482E-6</v>
      </c>
      <c r="KE62" s="52">
        <v>1.7156202662948312E-4</v>
      </c>
      <c r="KF62" s="52">
        <v>5.9028746943199198E-5</v>
      </c>
      <c r="KG62" s="52">
        <v>3.1597823375142914E-4</v>
      </c>
      <c r="KH62" s="52">
        <v>2.2432431877630746E-4</v>
      </c>
      <c r="KI62" s="52">
        <v>0</v>
      </c>
      <c r="KJ62" s="52">
        <v>1.6189924988322849E-5</v>
      </c>
      <c r="KK62" s="52">
        <v>8.6742068915392833E-5</v>
      </c>
      <c r="KL62" s="52">
        <v>1.2050824127594721E-3</v>
      </c>
      <c r="KM62" s="52">
        <v>5.7593927236564092E-4</v>
      </c>
      <c r="KN62" s="52">
        <v>0</v>
      </c>
      <c r="KO62" s="52">
        <v>1.6300743706389785E-3</v>
      </c>
      <c r="KP62" s="52">
        <v>5.3641179175241467E-5</v>
      </c>
      <c r="KQ62" s="52">
        <v>2.8739382272493976E-4</v>
      </c>
      <c r="KR62" s="52">
        <v>1.9222017721900885E-5</v>
      </c>
      <c r="KS62" s="52">
        <v>2.006088087075317E-4</v>
      </c>
      <c r="KT62" s="52">
        <v>5.9586145161425407E-4</v>
      </c>
      <c r="KU62" s="52">
        <v>4.2350980933865098E-4</v>
      </c>
      <c r="KV62" s="52">
        <v>5.232697776394057E-6</v>
      </c>
      <c r="KW62" s="52">
        <v>5.2749927747059754E-6</v>
      </c>
      <c r="KX62" s="52">
        <v>0</v>
      </c>
      <c r="KY62" s="52">
        <v>6.1400924419115286E-4</v>
      </c>
      <c r="KZ62" s="52">
        <v>1.5759029876485661E-3</v>
      </c>
    </row>
    <row r="63" spans="1:312" x14ac:dyDescent="0.2">
      <c r="A63" s="89">
        <v>1.0317559999999999</v>
      </c>
      <c r="B63" s="41" t="s">
        <v>13532</v>
      </c>
      <c r="C63" s="51" t="s">
        <v>13525</v>
      </c>
      <c r="D63" s="52">
        <v>0</v>
      </c>
      <c r="E63" s="52">
        <v>0</v>
      </c>
      <c r="F63" s="52">
        <v>0</v>
      </c>
      <c r="G63" s="52">
        <v>0</v>
      </c>
      <c r="H63" s="52">
        <v>0</v>
      </c>
      <c r="I63" s="52">
        <v>0</v>
      </c>
      <c r="J63" s="52">
        <v>0</v>
      </c>
      <c r="K63" s="52">
        <v>0</v>
      </c>
      <c r="L63" s="52">
        <v>0</v>
      </c>
      <c r="M63" s="52">
        <v>0</v>
      </c>
      <c r="N63" s="52">
        <v>0</v>
      </c>
      <c r="O63" s="52">
        <v>0</v>
      </c>
      <c r="P63" s="52">
        <v>0</v>
      </c>
      <c r="Q63" s="52">
        <v>0</v>
      </c>
      <c r="R63" s="52">
        <v>0</v>
      </c>
      <c r="S63" s="52">
        <v>0</v>
      </c>
      <c r="T63" s="52">
        <v>0</v>
      </c>
      <c r="U63" s="52">
        <v>0</v>
      </c>
      <c r="V63" s="52">
        <v>0</v>
      </c>
      <c r="W63" s="52">
        <v>0</v>
      </c>
      <c r="X63" s="52">
        <v>0</v>
      </c>
      <c r="Y63" s="52">
        <v>0</v>
      </c>
      <c r="Z63" s="52">
        <v>0</v>
      </c>
      <c r="AA63" s="52">
        <v>0</v>
      </c>
      <c r="AB63" s="52">
        <v>0</v>
      </c>
      <c r="AC63" s="52">
        <v>0</v>
      </c>
      <c r="AD63" s="52">
        <v>0</v>
      </c>
      <c r="AE63" s="52">
        <v>0</v>
      </c>
      <c r="AF63" s="52">
        <v>0</v>
      </c>
      <c r="AG63" s="52">
        <v>0</v>
      </c>
      <c r="AH63" s="52">
        <v>0</v>
      </c>
      <c r="AI63" s="52">
        <v>0</v>
      </c>
      <c r="AJ63" s="52">
        <v>0</v>
      </c>
      <c r="AK63" s="52">
        <v>0</v>
      </c>
      <c r="AL63" s="52">
        <v>0</v>
      </c>
      <c r="AM63" s="52">
        <v>0</v>
      </c>
      <c r="AN63" s="52">
        <v>0</v>
      </c>
      <c r="AO63" s="52">
        <v>0</v>
      </c>
      <c r="AP63" s="52">
        <v>0</v>
      </c>
      <c r="AQ63" s="52">
        <v>0</v>
      </c>
      <c r="AR63" s="52">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2">
        <v>0</v>
      </c>
      <c r="EN63" s="52">
        <v>0</v>
      </c>
      <c r="EO63" s="52">
        <v>0</v>
      </c>
      <c r="EP63" s="52">
        <v>0</v>
      </c>
      <c r="EQ63" s="52">
        <v>0</v>
      </c>
      <c r="ER63" s="52">
        <v>0</v>
      </c>
      <c r="ES63" s="52">
        <v>0</v>
      </c>
      <c r="ET63" s="52">
        <v>0</v>
      </c>
      <c r="EU63" s="52">
        <v>0</v>
      </c>
      <c r="EV63" s="52">
        <v>0</v>
      </c>
      <c r="EW63" s="52">
        <v>0</v>
      </c>
      <c r="EX63" s="52">
        <v>0</v>
      </c>
      <c r="EY63" s="52">
        <v>0</v>
      </c>
      <c r="EZ63" s="52">
        <v>0</v>
      </c>
      <c r="FA63" s="52">
        <v>0</v>
      </c>
      <c r="FB63" s="52">
        <v>0</v>
      </c>
      <c r="FC63" s="52">
        <v>0</v>
      </c>
      <c r="FD63" s="52">
        <v>0</v>
      </c>
      <c r="FE63" s="52">
        <v>0</v>
      </c>
      <c r="FF63" s="52">
        <v>0</v>
      </c>
      <c r="FG63" s="52">
        <v>0</v>
      </c>
      <c r="FH63" s="52">
        <v>0</v>
      </c>
      <c r="FI63" s="52">
        <v>0</v>
      </c>
      <c r="FJ63" s="52">
        <v>0</v>
      </c>
      <c r="FK63" s="52">
        <v>0</v>
      </c>
      <c r="FL63" s="52">
        <v>0</v>
      </c>
      <c r="FM63" s="52">
        <v>0</v>
      </c>
      <c r="FN63" s="52">
        <v>0</v>
      </c>
      <c r="FO63" s="52">
        <v>0</v>
      </c>
      <c r="FP63" s="52">
        <v>0</v>
      </c>
      <c r="FQ63" s="52">
        <v>0</v>
      </c>
      <c r="FR63" s="52">
        <v>0</v>
      </c>
      <c r="FS63" s="52">
        <v>0</v>
      </c>
      <c r="FT63" s="52">
        <v>0</v>
      </c>
      <c r="FU63" s="52">
        <v>0</v>
      </c>
      <c r="FV63" s="52">
        <v>0</v>
      </c>
      <c r="FW63" s="52">
        <v>0</v>
      </c>
      <c r="FX63" s="52">
        <v>0</v>
      </c>
      <c r="FY63" s="52">
        <v>0</v>
      </c>
      <c r="FZ63" s="52">
        <v>0</v>
      </c>
      <c r="GA63" s="52">
        <v>0</v>
      </c>
      <c r="GB63" s="52">
        <v>0</v>
      </c>
      <c r="GC63" s="52">
        <v>0</v>
      </c>
      <c r="GD63" s="52">
        <v>0</v>
      </c>
      <c r="GE63" s="52">
        <v>0</v>
      </c>
      <c r="GF63" s="52">
        <v>0</v>
      </c>
      <c r="GG63" s="52">
        <v>0</v>
      </c>
      <c r="GH63" s="52">
        <v>0</v>
      </c>
      <c r="GI63" s="52">
        <v>0</v>
      </c>
      <c r="GJ63" s="52">
        <v>0</v>
      </c>
      <c r="GK63" s="52">
        <v>0</v>
      </c>
      <c r="GL63" s="52">
        <v>0</v>
      </c>
      <c r="GM63" s="52">
        <v>0</v>
      </c>
      <c r="GN63" s="52">
        <v>0</v>
      </c>
      <c r="GO63" s="52">
        <v>0</v>
      </c>
      <c r="GP63" s="52">
        <v>0</v>
      </c>
      <c r="GQ63" s="52">
        <v>0</v>
      </c>
      <c r="GR63" s="52">
        <v>0</v>
      </c>
      <c r="GS63" s="52">
        <v>0</v>
      </c>
      <c r="GT63" s="52">
        <v>0</v>
      </c>
      <c r="GU63" s="52">
        <v>0</v>
      </c>
      <c r="GV63" s="52">
        <v>0</v>
      </c>
      <c r="GW63" s="52">
        <v>0</v>
      </c>
      <c r="GX63" s="52">
        <v>0</v>
      </c>
      <c r="GY63" s="52">
        <v>0</v>
      </c>
      <c r="GZ63" s="52">
        <v>0</v>
      </c>
      <c r="HA63" s="52">
        <v>0</v>
      </c>
      <c r="HB63" s="52">
        <v>0</v>
      </c>
      <c r="HC63" s="52">
        <v>0</v>
      </c>
      <c r="HD63" s="52">
        <v>0</v>
      </c>
      <c r="HE63" s="52">
        <v>0</v>
      </c>
      <c r="HF63" s="52">
        <v>0</v>
      </c>
      <c r="HG63" s="52">
        <v>0</v>
      </c>
      <c r="HH63" s="52">
        <v>0</v>
      </c>
      <c r="HI63" s="52">
        <v>0</v>
      </c>
      <c r="HJ63" s="52">
        <v>0</v>
      </c>
      <c r="HK63" s="52">
        <v>0</v>
      </c>
      <c r="HL63" s="52">
        <v>0</v>
      </c>
      <c r="HM63" s="52">
        <v>0</v>
      </c>
      <c r="HN63" s="52">
        <v>0</v>
      </c>
      <c r="HO63" s="52">
        <v>0</v>
      </c>
      <c r="HP63" s="52">
        <v>0</v>
      </c>
      <c r="HQ63" s="52">
        <v>0</v>
      </c>
      <c r="HR63" s="52">
        <v>0</v>
      </c>
      <c r="HS63" s="52">
        <v>0</v>
      </c>
      <c r="HT63" s="52">
        <v>0</v>
      </c>
      <c r="HU63" s="52">
        <v>0</v>
      </c>
      <c r="HV63" s="52">
        <v>0</v>
      </c>
      <c r="HW63" s="52">
        <v>0</v>
      </c>
      <c r="HX63" s="52">
        <v>0</v>
      </c>
      <c r="HY63" s="52">
        <v>0</v>
      </c>
      <c r="HZ63" s="52">
        <v>0</v>
      </c>
      <c r="IA63" s="52">
        <v>0</v>
      </c>
      <c r="IB63" s="52">
        <v>0</v>
      </c>
      <c r="IC63" s="52">
        <v>0</v>
      </c>
      <c r="ID63" s="52">
        <v>0</v>
      </c>
      <c r="IE63" s="52">
        <v>0</v>
      </c>
      <c r="IF63" s="52">
        <v>0</v>
      </c>
      <c r="IG63" s="52">
        <v>0</v>
      </c>
      <c r="IH63" s="52">
        <v>0</v>
      </c>
      <c r="II63" s="52">
        <v>0</v>
      </c>
      <c r="IJ63" s="52">
        <v>0</v>
      </c>
      <c r="IK63" s="52">
        <v>0</v>
      </c>
      <c r="IL63" s="52">
        <v>0</v>
      </c>
      <c r="IM63" s="52">
        <v>0</v>
      </c>
      <c r="IN63" s="52">
        <v>0</v>
      </c>
      <c r="IO63" s="52">
        <v>0</v>
      </c>
      <c r="IP63" s="52">
        <v>0</v>
      </c>
      <c r="IQ63" s="52">
        <v>0</v>
      </c>
      <c r="IR63" s="52">
        <v>0</v>
      </c>
      <c r="IS63" s="52">
        <v>0</v>
      </c>
      <c r="IT63" s="52">
        <v>0</v>
      </c>
      <c r="IU63" s="52">
        <v>0</v>
      </c>
      <c r="IV63" s="52">
        <v>0</v>
      </c>
      <c r="IW63" s="52">
        <v>0</v>
      </c>
      <c r="IX63" s="52">
        <v>0</v>
      </c>
      <c r="IY63" s="52">
        <v>0</v>
      </c>
      <c r="IZ63" s="52">
        <v>0</v>
      </c>
      <c r="JA63" s="52">
        <v>0</v>
      </c>
      <c r="JB63" s="52">
        <v>0</v>
      </c>
      <c r="JC63" s="52">
        <v>0</v>
      </c>
      <c r="JD63" s="52">
        <v>0</v>
      </c>
      <c r="JE63" s="52">
        <v>0</v>
      </c>
      <c r="JF63" s="52">
        <v>0</v>
      </c>
      <c r="JG63" s="52">
        <v>0</v>
      </c>
      <c r="JH63" s="52">
        <v>0</v>
      </c>
      <c r="JI63" s="52">
        <v>0</v>
      </c>
      <c r="JJ63" s="52">
        <v>0</v>
      </c>
      <c r="JK63" s="52">
        <v>0</v>
      </c>
      <c r="JL63" s="52">
        <v>0</v>
      </c>
      <c r="JM63" s="52">
        <v>0</v>
      </c>
      <c r="JN63" s="52">
        <v>0</v>
      </c>
      <c r="JO63" s="52">
        <v>0</v>
      </c>
      <c r="JP63" s="52">
        <v>0</v>
      </c>
      <c r="JQ63" s="52">
        <v>0</v>
      </c>
      <c r="JR63" s="52">
        <v>0</v>
      </c>
      <c r="JS63" s="52">
        <v>0</v>
      </c>
      <c r="JT63" s="52">
        <v>0</v>
      </c>
      <c r="JU63" s="52">
        <v>0</v>
      </c>
      <c r="JV63" s="52">
        <v>0</v>
      </c>
      <c r="JW63" s="52">
        <v>0</v>
      </c>
      <c r="JX63" s="52">
        <v>0</v>
      </c>
      <c r="JY63" s="52">
        <v>0</v>
      </c>
      <c r="JZ63" s="52">
        <v>0</v>
      </c>
      <c r="KA63" s="52">
        <v>0</v>
      </c>
      <c r="KB63" s="52">
        <v>0</v>
      </c>
      <c r="KC63" s="52">
        <v>0</v>
      </c>
      <c r="KD63" s="52">
        <v>0</v>
      </c>
      <c r="KE63" s="52">
        <v>0</v>
      </c>
      <c r="KF63" s="52">
        <v>0</v>
      </c>
      <c r="KG63" s="52">
        <v>0</v>
      </c>
      <c r="KH63" s="52">
        <v>0</v>
      </c>
      <c r="KI63" s="52">
        <v>0</v>
      </c>
      <c r="KJ63" s="52">
        <v>0</v>
      </c>
      <c r="KK63" s="52">
        <v>0</v>
      </c>
      <c r="KL63" s="52">
        <v>0</v>
      </c>
      <c r="KM63" s="52">
        <v>0</v>
      </c>
      <c r="KN63" s="52">
        <v>0</v>
      </c>
      <c r="KO63" s="52">
        <v>0</v>
      </c>
      <c r="KP63" s="52">
        <v>0</v>
      </c>
      <c r="KQ63" s="52">
        <v>0</v>
      </c>
      <c r="KR63" s="52">
        <v>0</v>
      </c>
      <c r="KS63" s="52">
        <v>0</v>
      </c>
      <c r="KT63" s="52">
        <v>0</v>
      </c>
      <c r="KU63" s="52">
        <v>0</v>
      </c>
      <c r="KV63" s="52">
        <v>0</v>
      </c>
      <c r="KW63" s="52">
        <v>0</v>
      </c>
      <c r="KX63" s="52">
        <v>0</v>
      </c>
      <c r="KY63" s="52">
        <v>0</v>
      </c>
      <c r="KZ63" s="52">
        <v>0</v>
      </c>
    </row>
    <row r="64" spans="1:312" x14ac:dyDescent="0.2">
      <c r="A64" s="89">
        <v>1.152121</v>
      </c>
      <c r="B64" s="41" t="s">
        <v>874</v>
      </c>
      <c r="C64" s="51" t="s">
        <v>93</v>
      </c>
      <c r="D64" s="52">
        <v>0</v>
      </c>
      <c r="E64" s="52">
        <v>0</v>
      </c>
      <c r="F64" s="52">
        <v>0</v>
      </c>
      <c r="G64" s="52">
        <v>0</v>
      </c>
      <c r="H64" s="52">
        <v>0</v>
      </c>
      <c r="I64" s="52">
        <v>0</v>
      </c>
      <c r="J64" s="52">
        <v>0</v>
      </c>
      <c r="K64" s="52">
        <v>0</v>
      </c>
      <c r="L64" s="52">
        <v>0</v>
      </c>
      <c r="M64" s="52">
        <v>0</v>
      </c>
      <c r="N64" s="52">
        <v>0</v>
      </c>
      <c r="O64" s="52">
        <v>0</v>
      </c>
      <c r="P64" s="52">
        <v>0</v>
      </c>
      <c r="Q64" s="52">
        <v>0</v>
      </c>
      <c r="R64" s="52">
        <v>0</v>
      </c>
      <c r="S64" s="52">
        <v>0</v>
      </c>
      <c r="T64" s="52">
        <v>0</v>
      </c>
      <c r="U64" s="52">
        <v>0</v>
      </c>
      <c r="V64" s="52">
        <v>0</v>
      </c>
      <c r="W64" s="52">
        <v>0</v>
      </c>
      <c r="X64" s="52">
        <v>0</v>
      </c>
      <c r="Y64" s="52">
        <v>5.7386621662140638E-6</v>
      </c>
      <c r="Z64" s="52">
        <v>4.4067117995541347E-6</v>
      </c>
      <c r="AA64" s="52">
        <v>0</v>
      </c>
      <c r="AB64" s="52">
        <v>0</v>
      </c>
      <c r="AC64" s="52">
        <v>0</v>
      </c>
      <c r="AD64" s="52">
        <v>0</v>
      </c>
      <c r="AE64" s="52">
        <v>9.0900278244837646E-6</v>
      </c>
      <c r="AF64" s="52">
        <v>0</v>
      </c>
      <c r="AG64" s="52">
        <v>0</v>
      </c>
      <c r="AH64" s="52">
        <v>0</v>
      </c>
      <c r="AI64" s="52">
        <v>0</v>
      </c>
      <c r="AJ64" s="52">
        <v>1.0564315239221323E-3</v>
      </c>
      <c r="AK64" s="52">
        <v>0</v>
      </c>
      <c r="AL64" s="52">
        <v>8.0493656625896292E-4</v>
      </c>
      <c r="AM64" s="52">
        <v>0</v>
      </c>
      <c r="AN64" s="52">
        <v>0</v>
      </c>
      <c r="AO64" s="52">
        <v>0</v>
      </c>
      <c r="AP64" s="52">
        <v>0</v>
      </c>
      <c r="AQ64" s="52">
        <v>8.0947575036851172E-4</v>
      </c>
      <c r="AR64" s="52">
        <v>5.0578442356860027E-5</v>
      </c>
      <c r="AS64" s="52">
        <v>0</v>
      </c>
      <c r="AT64" s="52">
        <v>6.0321458939834406E-6</v>
      </c>
      <c r="AU64" s="52">
        <v>0</v>
      </c>
      <c r="AV64" s="52">
        <v>0</v>
      </c>
      <c r="AW64" s="52">
        <v>0</v>
      </c>
      <c r="AX64" s="52">
        <v>0</v>
      </c>
      <c r="AY64" s="52">
        <v>0</v>
      </c>
      <c r="AZ64" s="52">
        <v>0</v>
      </c>
      <c r="BA64" s="52">
        <v>0</v>
      </c>
      <c r="BB64" s="52">
        <v>0</v>
      </c>
      <c r="BC64" s="52">
        <v>0</v>
      </c>
      <c r="BD64" s="52">
        <v>0</v>
      </c>
      <c r="BE64" s="52">
        <v>0</v>
      </c>
      <c r="BF64" s="52">
        <v>0</v>
      </c>
      <c r="BG64" s="52">
        <v>0</v>
      </c>
      <c r="BH64" s="52">
        <v>1.6078289725559137E-5</v>
      </c>
      <c r="BI64" s="52">
        <v>0</v>
      </c>
      <c r="BJ64" s="52">
        <v>3.5446755247287389E-4</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6.0376819767104487E-4</v>
      </c>
      <c r="CD64" s="52">
        <v>0</v>
      </c>
      <c r="CE64" s="52">
        <v>8.9367233325788719E-4</v>
      </c>
      <c r="CF64" s="52">
        <v>0</v>
      </c>
      <c r="CG64" s="52">
        <v>0</v>
      </c>
      <c r="CH64" s="52">
        <v>0</v>
      </c>
      <c r="CI64" s="52">
        <v>0</v>
      </c>
      <c r="CJ64" s="52">
        <v>0</v>
      </c>
      <c r="CK64" s="52">
        <v>0</v>
      </c>
      <c r="CL64" s="52">
        <v>0</v>
      </c>
      <c r="CM64" s="52">
        <v>5.5233557432634256E-5</v>
      </c>
      <c r="CN64" s="52">
        <v>0</v>
      </c>
      <c r="CO64" s="52">
        <v>3.0227300939323236E-5</v>
      </c>
      <c r="CP64" s="52">
        <v>0</v>
      </c>
      <c r="CQ64" s="52">
        <v>0</v>
      </c>
      <c r="CR64" s="52">
        <v>0</v>
      </c>
      <c r="CS64" s="52">
        <v>0</v>
      </c>
      <c r="CT64" s="52">
        <v>0</v>
      </c>
      <c r="CU64" s="52">
        <v>0</v>
      </c>
      <c r="CV64" s="52">
        <v>0</v>
      </c>
      <c r="CW64" s="52">
        <v>8.4700978054363767E-4</v>
      </c>
      <c r="CX64" s="52">
        <v>0</v>
      </c>
      <c r="CY64" s="52">
        <v>0</v>
      </c>
      <c r="CZ64" s="52">
        <v>0</v>
      </c>
      <c r="DA64" s="52">
        <v>0</v>
      </c>
      <c r="DB64" s="52">
        <v>0</v>
      </c>
      <c r="DC64" s="52">
        <v>0</v>
      </c>
      <c r="DD64" s="52">
        <v>0</v>
      </c>
      <c r="DE64" s="52">
        <v>0</v>
      </c>
      <c r="DF64" s="52">
        <v>0</v>
      </c>
      <c r="DG64" s="52">
        <v>1.6002402141147151E-5</v>
      </c>
      <c r="DH64" s="52">
        <v>0</v>
      </c>
      <c r="DI64" s="52">
        <v>0</v>
      </c>
      <c r="DJ64" s="52">
        <v>2.5529286320033484E-4</v>
      </c>
      <c r="DK64" s="52">
        <v>0</v>
      </c>
      <c r="DL64" s="52">
        <v>0</v>
      </c>
      <c r="DM64" s="52">
        <v>0</v>
      </c>
      <c r="DN64" s="52">
        <v>0</v>
      </c>
      <c r="DO64" s="52">
        <v>0</v>
      </c>
      <c r="DP64" s="52">
        <v>0</v>
      </c>
      <c r="DQ64" s="52">
        <v>0</v>
      </c>
      <c r="DR64" s="52">
        <v>0</v>
      </c>
      <c r="DS64" s="52">
        <v>0</v>
      </c>
      <c r="DT64" s="52">
        <v>0</v>
      </c>
      <c r="DU64" s="52">
        <v>1.1997092608149308E-3</v>
      </c>
      <c r="DV64" s="52">
        <v>0</v>
      </c>
      <c r="DW64" s="52">
        <v>0</v>
      </c>
      <c r="DX64" s="52">
        <v>0</v>
      </c>
      <c r="DY64" s="52">
        <v>0</v>
      </c>
      <c r="DZ64" s="52">
        <v>1.6251664034512138E-4</v>
      </c>
      <c r="EA64" s="52">
        <v>5.515961422413732E-4</v>
      </c>
      <c r="EB64" s="52">
        <v>9.4272511493075813E-3</v>
      </c>
      <c r="EC64" s="52">
        <v>1.8467568322879627E-4</v>
      </c>
      <c r="ED64" s="52">
        <v>8.725155606398487E-4</v>
      </c>
      <c r="EE64" s="52">
        <v>1.6769267164083509E-3</v>
      </c>
      <c r="EF64" s="52">
        <v>1.5262633481705364E-3</v>
      </c>
      <c r="EG64" s="52">
        <v>1.4643553783252687E-5</v>
      </c>
      <c r="EH64" s="52">
        <v>7.1377771838147851E-4</v>
      </c>
      <c r="EI64" s="52">
        <v>1.6816098787966708E-4</v>
      </c>
      <c r="EJ64" s="52">
        <v>2.8951988449717924E-4</v>
      </c>
      <c r="EK64" s="52">
        <v>0</v>
      </c>
      <c r="EL64" s="52">
        <v>0</v>
      </c>
      <c r="EM64" s="52">
        <v>0</v>
      </c>
      <c r="EN64" s="52">
        <v>0</v>
      </c>
      <c r="EO64" s="52">
        <v>0</v>
      </c>
      <c r="EP64" s="52">
        <v>0</v>
      </c>
      <c r="EQ64" s="52">
        <v>0</v>
      </c>
      <c r="ER64" s="52">
        <v>0</v>
      </c>
      <c r="ES64" s="52">
        <v>0</v>
      </c>
      <c r="ET64" s="52">
        <v>0</v>
      </c>
      <c r="EU64" s="52">
        <v>0</v>
      </c>
      <c r="EV64" s="52">
        <v>0</v>
      </c>
      <c r="EW64" s="52">
        <v>0</v>
      </c>
      <c r="EX64" s="52">
        <v>0</v>
      </c>
      <c r="EY64" s="52">
        <v>0</v>
      </c>
      <c r="EZ64" s="52">
        <v>0</v>
      </c>
      <c r="FA64" s="52">
        <v>0</v>
      </c>
      <c r="FB64" s="52">
        <v>0</v>
      </c>
      <c r="FC64" s="52">
        <v>0</v>
      </c>
      <c r="FD64" s="52">
        <v>0</v>
      </c>
      <c r="FE64" s="52">
        <v>0</v>
      </c>
      <c r="FF64" s="52">
        <v>0</v>
      </c>
      <c r="FG64" s="52">
        <v>0</v>
      </c>
      <c r="FH64" s="52">
        <v>0</v>
      </c>
      <c r="FI64" s="52">
        <v>0</v>
      </c>
      <c r="FJ64" s="52">
        <v>0</v>
      </c>
      <c r="FK64" s="52">
        <v>0</v>
      </c>
      <c r="FL64" s="52">
        <v>0</v>
      </c>
      <c r="FM64" s="52">
        <v>0</v>
      </c>
      <c r="FN64" s="52">
        <v>0</v>
      </c>
      <c r="FO64" s="52">
        <v>0</v>
      </c>
      <c r="FP64" s="52">
        <v>0</v>
      </c>
      <c r="FQ64" s="52">
        <v>0</v>
      </c>
      <c r="FR64" s="52">
        <v>0</v>
      </c>
      <c r="FS64" s="52">
        <v>0</v>
      </c>
      <c r="FT64" s="52">
        <v>0</v>
      </c>
      <c r="FU64" s="52">
        <v>0</v>
      </c>
      <c r="FV64" s="52">
        <v>0</v>
      </c>
      <c r="FW64" s="52">
        <v>0</v>
      </c>
      <c r="FX64" s="52">
        <v>0</v>
      </c>
      <c r="FY64" s="52">
        <v>0</v>
      </c>
      <c r="FZ64" s="52">
        <v>0</v>
      </c>
      <c r="GA64" s="52">
        <v>2.7351813658543549E-2</v>
      </c>
      <c r="GB64" s="52">
        <v>0</v>
      </c>
      <c r="GC64" s="52">
        <v>0</v>
      </c>
      <c r="GD64" s="52">
        <v>0</v>
      </c>
      <c r="GE64" s="52">
        <v>0</v>
      </c>
      <c r="GF64" s="52">
        <v>0</v>
      </c>
      <c r="GG64" s="52">
        <v>0</v>
      </c>
      <c r="GH64" s="52">
        <v>0</v>
      </c>
      <c r="GI64" s="52">
        <v>0</v>
      </c>
      <c r="GJ64" s="52">
        <v>0</v>
      </c>
      <c r="GK64" s="52">
        <v>0</v>
      </c>
      <c r="GL64" s="52">
        <v>0</v>
      </c>
      <c r="GM64" s="52">
        <v>0</v>
      </c>
      <c r="GN64" s="52">
        <v>0</v>
      </c>
      <c r="GO64" s="52">
        <v>0</v>
      </c>
      <c r="GP64" s="52">
        <v>0</v>
      </c>
      <c r="GQ64" s="52">
        <v>0</v>
      </c>
      <c r="GR64" s="52">
        <v>5.3484371150212871E-4</v>
      </c>
      <c r="GS64" s="52">
        <v>0</v>
      </c>
      <c r="GT64" s="52">
        <v>0</v>
      </c>
      <c r="GU64" s="52">
        <v>0</v>
      </c>
      <c r="GV64" s="52">
        <v>0</v>
      </c>
      <c r="GW64" s="52">
        <v>0</v>
      </c>
      <c r="GX64" s="52">
        <v>0</v>
      </c>
      <c r="GY64" s="52">
        <v>0</v>
      </c>
      <c r="GZ64" s="52">
        <v>0</v>
      </c>
      <c r="HA64" s="52">
        <v>2.2551822467673389E-4</v>
      </c>
      <c r="HB64" s="52">
        <v>2.4394577024520038E-4</v>
      </c>
      <c r="HC64" s="52">
        <v>0</v>
      </c>
      <c r="HD64" s="52">
        <v>1.1065574176459925E-4</v>
      </c>
      <c r="HE64" s="52">
        <v>0</v>
      </c>
      <c r="HF64" s="52">
        <v>0</v>
      </c>
      <c r="HG64" s="52">
        <v>0</v>
      </c>
      <c r="HH64" s="52">
        <v>1.2163549934223611E-3</v>
      </c>
      <c r="HI64" s="52">
        <v>0</v>
      </c>
      <c r="HJ64" s="52">
        <v>0</v>
      </c>
      <c r="HK64" s="52">
        <v>0</v>
      </c>
      <c r="HL64" s="52">
        <v>0</v>
      </c>
      <c r="HM64" s="52">
        <v>0</v>
      </c>
      <c r="HN64" s="52">
        <v>0</v>
      </c>
      <c r="HO64" s="52">
        <v>0</v>
      </c>
      <c r="HP64" s="52">
        <v>0</v>
      </c>
      <c r="HQ64" s="52">
        <v>0</v>
      </c>
      <c r="HR64" s="52">
        <v>5.8735112166119206E-5</v>
      </c>
      <c r="HS64" s="52">
        <v>0</v>
      </c>
      <c r="HT64" s="52">
        <v>0</v>
      </c>
      <c r="HU64" s="52">
        <v>0</v>
      </c>
      <c r="HV64" s="52">
        <v>0</v>
      </c>
      <c r="HW64" s="52">
        <v>0</v>
      </c>
      <c r="HX64" s="52">
        <v>0</v>
      </c>
      <c r="HY64" s="52">
        <v>0</v>
      </c>
      <c r="HZ64" s="52">
        <v>0</v>
      </c>
      <c r="IA64" s="52">
        <v>0</v>
      </c>
      <c r="IB64" s="52">
        <v>0</v>
      </c>
      <c r="IC64" s="52">
        <v>0</v>
      </c>
      <c r="ID64" s="52">
        <v>2.0715779471186472E-4</v>
      </c>
      <c r="IE64" s="52">
        <v>0</v>
      </c>
      <c r="IF64" s="52">
        <v>0</v>
      </c>
      <c r="IG64" s="52">
        <v>0</v>
      </c>
      <c r="IH64" s="52">
        <v>0</v>
      </c>
      <c r="II64" s="52">
        <v>0</v>
      </c>
      <c r="IJ64" s="52">
        <v>0</v>
      </c>
      <c r="IK64" s="52">
        <v>0</v>
      </c>
      <c r="IL64" s="52">
        <v>0</v>
      </c>
      <c r="IM64" s="52">
        <v>0</v>
      </c>
      <c r="IN64" s="52">
        <v>0</v>
      </c>
      <c r="IO64" s="52">
        <v>0</v>
      </c>
      <c r="IP64" s="52">
        <v>0</v>
      </c>
      <c r="IQ64" s="52">
        <v>0</v>
      </c>
      <c r="IR64" s="52">
        <v>0</v>
      </c>
      <c r="IS64" s="52">
        <v>0</v>
      </c>
      <c r="IT64" s="52">
        <v>0</v>
      </c>
      <c r="IU64" s="52">
        <v>0</v>
      </c>
      <c r="IV64" s="52">
        <v>0</v>
      </c>
      <c r="IW64" s="52">
        <v>0</v>
      </c>
      <c r="IX64" s="52">
        <v>0</v>
      </c>
      <c r="IY64" s="52">
        <v>0</v>
      </c>
      <c r="IZ64" s="52">
        <v>0</v>
      </c>
      <c r="JA64" s="52">
        <v>0</v>
      </c>
      <c r="JB64" s="52">
        <v>0</v>
      </c>
      <c r="JC64" s="52">
        <v>0</v>
      </c>
      <c r="JD64" s="52">
        <v>0</v>
      </c>
      <c r="JE64" s="52">
        <v>0</v>
      </c>
      <c r="JF64" s="52">
        <v>0</v>
      </c>
      <c r="JG64" s="52">
        <v>0</v>
      </c>
      <c r="JH64" s="52">
        <v>0</v>
      </c>
      <c r="JI64" s="52">
        <v>0</v>
      </c>
      <c r="JJ64" s="52">
        <v>0</v>
      </c>
      <c r="JK64" s="52">
        <v>0</v>
      </c>
      <c r="JL64" s="52">
        <v>0</v>
      </c>
      <c r="JM64" s="52">
        <v>0</v>
      </c>
      <c r="JN64" s="52">
        <v>4.1260350804034165E-5</v>
      </c>
      <c r="JO64" s="52">
        <v>0</v>
      </c>
      <c r="JP64" s="52">
        <v>0</v>
      </c>
      <c r="JQ64" s="52">
        <v>0</v>
      </c>
      <c r="JR64" s="52">
        <v>0</v>
      </c>
      <c r="JS64" s="52">
        <v>0</v>
      </c>
      <c r="JT64" s="52">
        <v>0</v>
      </c>
      <c r="JU64" s="52">
        <v>4.4744786208343026E-4</v>
      </c>
      <c r="JV64" s="52">
        <v>8.6066801838202903E-5</v>
      </c>
      <c r="JW64" s="52">
        <v>7.7987197164109665E-2</v>
      </c>
      <c r="JX64" s="52">
        <v>4.8895986849096837E-5</v>
      </c>
      <c r="JY64" s="52">
        <v>1.7845983005143382E-2</v>
      </c>
      <c r="JZ64" s="52">
        <v>9.9431331161043409E-6</v>
      </c>
      <c r="KA64" s="52">
        <v>1.9545187757588466E-3</v>
      </c>
      <c r="KB64" s="52">
        <v>3.7763581106061324E-6</v>
      </c>
      <c r="KC64" s="52">
        <v>3.7289443713114362E-5</v>
      </c>
      <c r="KD64" s="52">
        <v>0.11618956992105275</v>
      </c>
      <c r="KE64" s="52">
        <v>2.2492425252483723E-5</v>
      </c>
      <c r="KF64" s="52">
        <v>4.8626631411086943E-4</v>
      </c>
      <c r="KG64" s="52">
        <v>7.3047016766763264E-5</v>
      </c>
      <c r="KH64" s="52">
        <v>0</v>
      </c>
      <c r="KI64" s="52">
        <v>1.5614195584140922E-4</v>
      </c>
      <c r="KJ64" s="52">
        <v>0</v>
      </c>
      <c r="KK64" s="52">
        <v>0</v>
      </c>
      <c r="KL64" s="52">
        <v>4.5775130658436478E-4</v>
      </c>
      <c r="KM64" s="52">
        <v>0</v>
      </c>
      <c r="KN64" s="52">
        <v>5.5140098372319931E-5</v>
      </c>
      <c r="KO64" s="52">
        <v>7.7534668375186578E-4</v>
      </c>
      <c r="KP64" s="52">
        <v>0.1050561050421687</v>
      </c>
      <c r="KQ64" s="52">
        <v>4.0540813044428815E-5</v>
      </c>
      <c r="KR64" s="52">
        <v>8.4562305440201348E-4</v>
      </c>
      <c r="KS64" s="52">
        <v>1.7840989684759137E-4</v>
      </c>
      <c r="KT64" s="52">
        <v>0</v>
      </c>
      <c r="KU64" s="52">
        <v>3.9133862036294436E-3</v>
      </c>
      <c r="KV64" s="52">
        <v>7.1579356375201724E-6</v>
      </c>
      <c r="KW64" s="52">
        <v>1.5879547214890747E-4</v>
      </c>
      <c r="KX64" s="52">
        <v>3.2837896666756858E-4</v>
      </c>
      <c r="KY64" s="52">
        <v>1.5643520718873656E-4</v>
      </c>
      <c r="KZ64" s="52">
        <v>0</v>
      </c>
    </row>
    <row r="65" spans="1:312" x14ac:dyDescent="0.2">
      <c r="A65" s="89">
        <v>1.0261119999999999</v>
      </c>
      <c r="B65" s="41" t="s">
        <v>872</v>
      </c>
      <c r="C65" s="51" t="s">
        <v>85</v>
      </c>
      <c r="D65" s="52">
        <v>0</v>
      </c>
      <c r="E65" s="52">
        <v>5.8899289166736688E-4</v>
      </c>
      <c r="F65" s="52">
        <v>9.0159764745521129E-5</v>
      </c>
      <c r="G65" s="52">
        <v>3.506992309430346E-4</v>
      </c>
      <c r="H65" s="52">
        <v>2.0772024101438307E-5</v>
      </c>
      <c r="I65" s="52">
        <v>4.5214789889590906E-3</v>
      </c>
      <c r="J65" s="52">
        <v>4.2971533650206593E-3</v>
      </c>
      <c r="K65" s="52">
        <v>4.0419730557375669E-5</v>
      </c>
      <c r="L65" s="52">
        <v>0</v>
      </c>
      <c r="M65" s="52">
        <v>9.3660842808700553E-4</v>
      </c>
      <c r="N65" s="52">
        <v>9.1995294161145366E-4</v>
      </c>
      <c r="O65" s="52">
        <v>5.2543187155617692E-5</v>
      </c>
      <c r="P65" s="52">
        <v>1.3920267772716225E-3</v>
      </c>
      <c r="Q65" s="52">
        <v>7.9486322999680785E-5</v>
      </c>
      <c r="R65" s="52">
        <v>0</v>
      </c>
      <c r="S65" s="52">
        <v>0</v>
      </c>
      <c r="T65" s="52">
        <v>0</v>
      </c>
      <c r="U65" s="52">
        <v>0</v>
      </c>
      <c r="V65" s="52">
        <v>0</v>
      </c>
      <c r="W65" s="52">
        <v>0</v>
      </c>
      <c r="X65" s="52">
        <v>0</v>
      </c>
      <c r="Y65" s="52">
        <v>3.3943576217181063E-5</v>
      </c>
      <c r="Z65" s="52">
        <v>2.5394610370311962E-6</v>
      </c>
      <c r="AA65" s="52">
        <v>0</v>
      </c>
      <c r="AB65" s="52">
        <v>0</v>
      </c>
      <c r="AC65" s="52">
        <v>1.3379372879694549E-5</v>
      </c>
      <c r="AD65" s="52">
        <v>0</v>
      </c>
      <c r="AE65" s="52">
        <v>1.322921008107121E-3</v>
      </c>
      <c r="AF65" s="52">
        <v>0</v>
      </c>
      <c r="AG65" s="52">
        <v>0</v>
      </c>
      <c r="AH65" s="52">
        <v>0</v>
      </c>
      <c r="AI65" s="52">
        <v>0</v>
      </c>
      <c r="AJ65" s="52">
        <v>0</v>
      </c>
      <c r="AK65" s="52">
        <v>0</v>
      </c>
      <c r="AL65" s="52">
        <v>0</v>
      </c>
      <c r="AM65" s="52">
        <v>0</v>
      </c>
      <c r="AN65" s="52">
        <v>0</v>
      </c>
      <c r="AO65" s="52">
        <v>0</v>
      </c>
      <c r="AP65" s="52">
        <v>0</v>
      </c>
      <c r="AQ65" s="52">
        <v>0</v>
      </c>
      <c r="AR65" s="52">
        <v>0</v>
      </c>
      <c r="AS65" s="52">
        <v>6.451277436799092E-6</v>
      </c>
      <c r="AT65" s="52">
        <v>0</v>
      </c>
      <c r="AU65" s="52">
        <v>9.1454645181185423E-4</v>
      </c>
      <c r="AV65" s="52">
        <v>2.8172305630960195E-4</v>
      </c>
      <c r="AW65" s="52">
        <v>9.5655952971452273E-4</v>
      </c>
      <c r="AX65" s="52">
        <v>4.8163641938560832E-3</v>
      </c>
      <c r="AY65" s="52">
        <v>0</v>
      </c>
      <c r="AZ65" s="52">
        <v>3.5468102569296223E-5</v>
      </c>
      <c r="BA65" s="52">
        <v>0</v>
      </c>
      <c r="BB65" s="52">
        <v>6.3955068695594774E-6</v>
      </c>
      <c r="BC65" s="52">
        <v>0</v>
      </c>
      <c r="BD65" s="52">
        <v>0</v>
      </c>
      <c r="BE65" s="52">
        <v>9.1720742108519239E-4</v>
      </c>
      <c r="BF65" s="52">
        <v>2.0957984224881065E-5</v>
      </c>
      <c r="BG65" s="52">
        <v>3.6460783641401208E-6</v>
      </c>
      <c r="BH65" s="52">
        <v>0</v>
      </c>
      <c r="BI65" s="52">
        <v>0</v>
      </c>
      <c r="BJ65" s="52">
        <v>0</v>
      </c>
      <c r="BK65" s="52">
        <v>0</v>
      </c>
      <c r="BL65" s="52">
        <v>0</v>
      </c>
      <c r="BM65" s="52">
        <v>0</v>
      </c>
      <c r="BN65" s="52">
        <v>0</v>
      </c>
      <c r="BO65" s="52">
        <v>0</v>
      </c>
      <c r="BP65" s="52">
        <v>8.5085468446300468E-4</v>
      </c>
      <c r="BQ65" s="52">
        <v>0</v>
      </c>
      <c r="BR65" s="52">
        <v>1.1077417300156467E-5</v>
      </c>
      <c r="BS65" s="52">
        <v>9.8586927315711572E-5</v>
      </c>
      <c r="BT65" s="52">
        <v>4.4381135478217182E-3</v>
      </c>
      <c r="BU65" s="52">
        <v>0</v>
      </c>
      <c r="BV65" s="52">
        <v>0</v>
      </c>
      <c r="BW65" s="52">
        <v>0</v>
      </c>
      <c r="BX65" s="52">
        <v>0</v>
      </c>
      <c r="BY65" s="52">
        <v>1.4951653011985949E-2</v>
      </c>
      <c r="BZ65" s="52">
        <v>0</v>
      </c>
      <c r="CA65" s="52">
        <v>0</v>
      </c>
      <c r="CB65" s="52">
        <v>0</v>
      </c>
      <c r="CC65" s="52">
        <v>0</v>
      </c>
      <c r="CD65" s="52">
        <v>0</v>
      </c>
      <c r="CE65" s="52">
        <v>0</v>
      </c>
      <c r="CF65" s="52">
        <v>0</v>
      </c>
      <c r="CG65" s="52">
        <v>0</v>
      </c>
      <c r="CH65" s="52">
        <v>0</v>
      </c>
      <c r="CI65" s="52">
        <v>1.0857065379947678E-5</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1.6438040576522354E-5</v>
      </c>
      <c r="DI65" s="52">
        <v>0</v>
      </c>
      <c r="DJ65" s="52">
        <v>0</v>
      </c>
      <c r="DK65" s="52">
        <v>0</v>
      </c>
      <c r="DL65" s="52">
        <v>0</v>
      </c>
      <c r="DM65" s="52">
        <v>0</v>
      </c>
      <c r="DN65" s="52">
        <v>0</v>
      </c>
      <c r="DO65" s="52">
        <v>1.1643486551091548E-5</v>
      </c>
      <c r="DP65" s="52">
        <v>0</v>
      </c>
      <c r="DQ65" s="52">
        <v>0</v>
      </c>
      <c r="DR65" s="52">
        <v>0</v>
      </c>
      <c r="DS65" s="52">
        <v>0</v>
      </c>
      <c r="DT65" s="52">
        <v>0</v>
      </c>
      <c r="DU65" s="52">
        <v>0</v>
      </c>
      <c r="DV65" s="52">
        <v>0</v>
      </c>
      <c r="DW65" s="52">
        <v>0</v>
      </c>
      <c r="DX65" s="52">
        <v>0</v>
      </c>
      <c r="DY65" s="52">
        <v>0</v>
      </c>
      <c r="DZ65" s="52">
        <v>0</v>
      </c>
      <c r="EA65" s="52">
        <v>1.0117802920018692E-3</v>
      </c>
      <c r="EB65" s="52">
        <v>0</v>
      </c>
      <c r="EC65" s="52">
        <v>1.1106008219472429E-5</v>
      </c>
      <c r="ED65" s="52">
        <v>0</v>
      </c>
      <c r="EE65" s="52">
        <v>0</v>
      </c>
      <c r="EF65" s="52">
        <v>0</v>
      </c>
      <c r="EG65" s="52">
        <v>0</v>
      </c>
      <c r="EH65" s="52">
        <v>0</v>
      </c>
      <c r="EI65" s="52">
        <v>0</v>
      </c>
      <c r="EJ65" s="52">
        <v>0</v>
      </c>
      <c r="EK65" s="52">
        <v>0</v>
      </c>
      <c r="EL65" s="52">
        <v>0</v>
      </c>
      <c r="EM65" s="52">
        <v>2.30824954445893E-4</v>
      </c>
      <c r="EN65" s="52">
        <v>2.6942782526712235E-5</v>
      </c>
      <c r="EO65" s="52">
        <v>0</v>
      </c>
      <c r="EP65" s="52">
        <v>2.8824926783796591E-5</v>
      </c>
      <c r="EQ65" s="52">
        <v>0</v>
      </c>
      <c r="ER65" s="52">
        <v>0</v>
      </c>
      <c r="ES65" s="52">
        <v>0</v>
      </c>
      <c r="ET65" s="52">
        <v>0</v>
      </c>
      <c r="EU65" s="52">
        <v>0</v>
      </c>
      <c r="EV65" s="52">
        <v>4.375662549070891E-3</v>
      </c>
      <c r="EW65" s="52">
        <v>0</v>
      </c>
      <c r="EX65" s="52">
        <v>0</v>
      </c>
      <c r="EY65" s="52">
        <v>0</v>
      </c>
      <c r="EZ65" s="52">
        <v>0</v>
      </c>
      <c r="FA65" s="52">
        <v>0</v>
      </c>
      <c r="FB65" s="52">
        <v>0</v>
      </c>
      <c r="FC65" s="52">
        <v>0</v>
      </c>
      <c r="FD65" s="52">
        <v>0</v>
      </c>
      <c r="FE65" s="52">
        <v>0</v>
      </c>
      <c r="FF65" s="52">
        <v>1.4457964598280459E-4</v>
      </c>
      <c r="FG65" s="52">
        <v>0</v>
      </c>
      <c r="FH65" s="52">
        <v>0</v>
      </c>
      <c r="FI65" s="52">
        <v>0</v>
      </c>
      <c r="FJ65" s="52">
        <v>0</v>
      </c>
      <c r="FK65" s="52">
        <v>0</v>
      </c>
      <c r="FL65" s="52">
        <v>0</v>
      </c>
      <c r="FM65" s="52">
        <v>0</v>
      </c>
      <c r="FN65" s="52">
        <v>0</v>
      </c>
      <c r="FO65" s="52">
        <v>0</v>
      </c>
      <c r="FP65" s="52">
        <v>0</v>
      </c>
      <c r="FQ65" s="52">
        <v>0</v>
      </c>
      <c r="FR65" s="52">
        <v>0</v>
      </c>
      <c r="FS65" s="52">
        <v>0</v>
      </c>
      <c r="FT65" s="52">
        <v>4.0733782068449092E-3</v>
      </c>
      <c r="FU65" s="52">
        <v>3.3833911225044559E-4</v>
      </c>
      <c r="FV65" s="52">
        <v>1.5177209650355948E-3</v>
      </c>
      <c r="FW65" s="52">
        <v>0</v>
      </c>
      <c r="FX65" s="52">
        <v>6.3662337098235029E-5</v>
      </c>
      <c r="FY65" s="52">
        <v>7.6630389090070076E-5</v>
      </c>
      <c r="FZ65" s="52">
        <v>0</v>
      </c>
      <c r="GA65" s="52">
        <v>0</v>
      </c>
      <c r="GB65" s="52">
        <v>0</v>
      </c>
      <c r="GC65" s="52">
        <v>0</v>
      </c>
      <c r="GD65" s="52">
        <v>0</v>
      </c>
      <c r="GE65" s="52">
        <v>0</v>
      </c>
      <c r="GF65" s="52">
        <v>0</v>
      </c>
      <c r="GG65" s="52">
        <v>1.5190396871967356E-5</v>
      </c>
      <c r="GH65" s="52">
        <v>0</v>
      </c>
      <c r="GI65" s="52">
        <v>0</v>
      </c>
      <c r="GJ65" s="52">
        <v>0</v>
      </c>
      <c r="GK65" s="52">
        <v>0</v>
      </c>
      <c r="GL65" s="52">
        <v>0</v>
      </c>
      <c r="GM65" s="52">
        <v>0</v>
      </c>
      <c r="GN65" s="52">
        <v>0</v>
      </c>
      <c r="GO65" s="52">
        <v>0</v>
      </c>
      <c r="GP65" s="52">
        <v>0</v>
      </c>
      <c r="GQ65" s="52">
        <v>0</v>
      </c>
      <c r="GR65" s="52">
        <v>0</v>
      </c>
      <c r="GS65" s="52">
        <v>8.284568408088654E-3</v>
      </c>
      <c r="GT65" s="52">
        <v>0</v>
      </c>
      <c r="GU65" s="52">
        <v>0</v>
      </c>
      <c r="GV65" s="52">
        <v>0</v>
      </c>
      <c r="GW65" s="52">
        <v>0</v>
      </c>
      <c r="GX65" s="52">
        <v>0</v>
      </c>
      <c r="GY65" s="52">
        <v>0</v>
      </c>
      <c r="GZ65" s="52">
        <v>0</v>
      </c>
      <c r="HA65" s="52">
        <v>0</v>
      </c>
      <c r="HB65" s="52">
        <v>0</v>
      </c>
      <c r="HC65" s="52">
        <v>0</v>
      </c>
      <c r="HD65" s="52">
        <v>0</v>
      </c>
      <c r="HE65" s="52">
        <v>0</v>
      </c>
      <c r="HF65" s="52">
        <v>0</v>
      </c>
      <c r="HG65" s="52">
        <v>0</v>
      </c>
      <c r="HH65" s="52">
        <v>0</v>
      </c>
      <c r="HI65" s="52">
        <v>6.3703357874775085E-4</v>
      </c>
      <c r="HJ65" s="52">
        <v>0</v>
      </c>
      <c r="HK65" s="52">
        <v>0</v>
      </c>
      <c r="HL65" s="52">
        <v>1.6921626192119208E-2</v>
      </c>
      <c r="HM65" s="52">
        <v>0</v>
      </c>
      <c r="HN65" s="52">
        <v>0</v>
      </c>
      <c r="HO65" s="52">
        <v>1.0521249929866888E-2</v>
      </c>
      <c r="HP65" s="52">
        <v>0</v>
      </c>
      <c r="HQ65" s="52">
        <v>0</v>
      </c>
      <c r="HR65" s="52">
        <v>0</v>
      </c>
      <c r="HS65" s="52">
        <v>0</v>
      </c>
      <c r="HT65" s="52">
        <v>0</v>
      </c>
      <c r="HU65" s="52">
        <v>0</v>
      </c>
      <c r="HV65" s="52">
        <v>6.8930215130061357E-4</v>
      </c>
      <c r="HW65" s="52">
        <v>0</v>
      </c>
      <c r="HX65" s="52">
        <v>0</v>
      </c>
      <c r="HY65" s="52">
        <v>0</v>
      </c>
      <c r="HZ65" s="52">
        <v>1.3852374516911792E-2</v>
      </c>
      <c r="IA65" s="52">
        <v>0</v>
      </c>
      <c r="IB65" s="52">
        <v>0</v>
      </c>
      <c r="IC65" s="52">
        <v>0</v>
      </c>
      <c r="ID65" s="52">
        <v>0</v>
      </c>
      <c r="IE65" s="52">
        <v>0</v>
      </c>
      <c r="IF65" s="52">
        <v>0</v>
      </c>
      <c r="IG65" s="52">
        <v>0</v>
      </c>
      <c r="IH65" s="52">
        <v>0</v>
      </c>
      <c r="II65" s="52">
        <v>0</v>
      </c>
      <c r="IJ65" s="52">
        <v>0</v>
      </c>
      <c r="IK65" s="52">
        <v>0</v>
      </c>
      <c r="IL65" s="52">
        <v>3.6811747736355473E-6</v>
      </c>
      <c r="IM65" s="52">
        <v>0</v>
      </c>
      <c r="IN65" s="52">
        <v>5.7011098540262173E-6</v>
      </c>
      <c r="IO65" s="52">
        <v>0</v>
      </c>
      <c r="IP65" s="52">
        <v>0</v>
      </c>
      <c r="IQ65" s="52">
        <v>2.0333411998551005E-3</v>
      </c>
      <c r="IR65" s="52">
        <v>0</v>
      </c>
      <c r="IS65" s="52">
        <v>7.3977278407003782E-4</v>
      </c>
      <c r="IT65" s="52">
        <v>1.2662629225532766E-2</v>
      </c>
      <c r="IU65" s="52">
        <v>4.6261017788698277E-3</v>
      </c>
      <c r="IV65" s="52">
        <v>1.2051170586435327E-2</v>
      </c>
      <c r="IW65" s="52">
        <v>9.9540091625889109E-3</v>
      </c>
      <c r="IX65" s="52">
        <v>9.3816416834401391E-3</v>
      </c>
      <c r="IY65" s="52">
        <v>1.0159515142598261E-3</v>
      </c>
      <c r="IZ65" s="52">
        <v>2.1041537682602424E-3</v>
      </c>
      <c r="JA65" s="52">
        <v>1.2689776324183615E-3</v>
      </c>
      <c r="JB65" s="52">
        <v>1.3976653575598316E-4</v>
      </c>
      <c r="JC65" s="52">
        <v>1.0109238624742984E-5</v>
      </c>
      <c r="JD65" s="52">
        <v>9.2843737620561424E-4</v>
      </c>
      <c r="JE65" s="52">
        <v>3.0252554042910517E-3</v>
      </c>
      <c r="JF65" s="52">
        <v>1.4875206277574196E-3</v>
      </c>
      <c r="JG65" s="52">
        <v>0</v>
      </c>
      <c r="JH65" s="52">
        <v>0</v>
      </c>
      <c r="JI65" s="52">
        <v>0</v>
      </c>
      <c r="JJ65" s="52">
        <v>2.367519898950701E-3</v>
      </c>
      <c r="JK65" s="52">
        <v>0</v>
      </c>
      <c r="JL65" s="52">
        <v>0</v>
      </c>
      <c r="JM65" s="52">
        <v>0</v>
      </c>
      <c r="JN65" s="52">
        <v>1.7744861058565699E-3</v>
      </c>
      <c r="JO65" s="52">
        <v>2.0097123934413944E-3</v>
      </c>
      <c r="JP65" s="52">
        <v>1.2706285934409958E-3</v>
      </c>
      <c r="JQ65" s="52">
        <v>4.3178542686023234E-4</v>
      </c>
      <c r="JR65" s="52">
        <v>1.4610533331637189E-5</v>
      </c>
      <c r="JS65" s="52">
        <v>1.2269381785061353E-3</v>
      </c>
      <c r="JT65" s="52">
        <v>0</v>
      </c>
      <c r="JU65" s="52">
        <v>0</v>
      </c>
      <c r="JV65" s="52">
        <v>4.8839087557136043E-4</v>
      </c>
      <c r="JW65" s="52">
        <v>0</v>
      </c>
      <c r="JX65" s="52">
        <v>0</v>
      </c>
      <c r="JY65" s="52">
        <v>0</v>
      </c>
      <c r="JZ65" s="52">
        <v>8.2720183066750385E-6</v>
      </c>
      <c r="KA65" s="52">
        <v>0</v>
      </c>
      <c r="KB65" s="52">
        <v>0</v>
      </c>
      <c r="KC65" s="52">
        <v>9.7150359163863279E-6</v>
      </c>
      <c r="KD65" s="52">
        <v>5.8152498948971698E-4</v>
      </c>
      <c r="KE65" s="52">
        <v>1.7917491228516461E-4</v>
      </c>
      <c r="KF65" s="52">
        <v>5.7837965304575582E-6</v>
      </c>
      <c r="KG65" s="52">
        <v>0</v>
      </c>
      <c r="KH65" s="52">
        <v>0</v>
      </c>
      <c r="KI65" s="52">
        <v>0</v>
      </c>
      <c r="KJ65" s="52">
        <v>0</v>
      </c>
      <c r="KK65" s="52">
        <v>0</v>
      </c>
      <c r="KL65" s="52">
        <v>1.7754437020397379E-5</v>
      </c>
      <c r="KM65" s="52">
        <v>2.3266385217611201E-5</v>
      </c>
      <c r="KN65" s="52">
        <v>1.207314098302104E-3</v>
      </c>
      <c r="KO65" s="52">
        <v>4.0985461327356082E-6</v>
      </c>
      <c r="KP65" s="52">
        <v>0</v>
      </c>
      <c r="KQ65" s="52">
        <v>1.098538698206859E-5</v>
      </c>
      <c r="KR65" s="52">
        <v>0</v>
      </c>
      <c r="KS65" s="52">
        <v>0</v>
      </c>
      <c r="KT65" s="52">
        <v>0</v>
      </c>
      <c r="KU65" s="52">
        <v>0</v>
      </c>
      <c r="KV65" s="52">
        <v>1.5599363182457755E-5</v>
      </c>
      <c r="KW65" s="52">
        <v>3.0256194419376985E-4</v>
      </c>
      <c r="KX65" s="52">
        <v>0</v>
      </c>
      <c r="KY65" s="52">
        <v>3.1377553611627002E-6</v>
      </c>
      <c r="KZ65" s="52">
        <v>3.0919630629281145E-4</v>
      </c>
    </row>
    <row r="66" spans="1:312" x14ac:dyDescent="0.2">
      <c r="A66" s="89">
        <v>1.025844</v>
      </c>
      <c r="B66" s="41" t="s">
        <v>871</v>
      </c>
      <c r="C66" s="51" t="s">
        <v>120</v>
      </c>
      <c r="D66" s="52">
        <v>4.5681082365186332E-5</v>
      </c>
      <c r="E66" s="52">
        <v>8.0406653319649193E-6</v>
      </c>
      <c r="F66" s="52">
        <v>4.879072634856707E-6</v>
      </c>
      <c r="G66" s="52">
        <v>1.5267235574184575E-3</v>
      </c>
      <c r="H66" s="52">
        <v>5.1806417252991969E-5</v>
      </c>
      <c r="I66" s="52">
        <v>2.4239848697553131E-2</v>
      </c>
      <c r="J66" s="52">
        <v>1.6446851548695577E-2</v>
      </c>
      <c r="K66" s="52">
        <v>2.2154216402630162E-3</v>
      </c>
      <c r="L66" s="52">
        <v>2.5355086826750852E-4</v>
      </c>
      <c r="M66" s="52">
        <v>8.2628779054609163E-5</v>
      </c>
      <c r="N66" s="52">
        <v>5.5040789762063195E-4</v>
      </c>
      <c r="O66" s="52">
        <v>4.7887461711449032E-5</v>
      </c>
      <c r="P66" s="52">
        <v>3.354429098153701E-4</v>
      </c>
      <c r="Q66" s="52">
        <v>0</v>
      </c>
      <c r="R66" s="52">
        <v>0</v>
      </c>
      <c r="S66" s="52">
        <v>7.9298735857109132E-4</v>
      </c>
      <c r="T66" s="52">
        <v>0</v>
      </c>
      <c r="U66" s="52">
        <v>1.4033795599942099E-4</v>
      </c>
      <c r="V66" s="52">
        <v>6.4121187334163242E-5</v>
      </c>
      <c r="W66" s="52">
        <v>1.0026872419641405E-3</v>
      </c>
      <c r="X66" s="52">
        <v>4.4520889736410587E-4</v>
      </c>
      <c r="Y66" s="52">
        <v>2.1672607117085031E-5</v>
      </c>
      <c r="Z66" s="52">
        <v>5.932255672535375E-5</v>
      </c>
      <c r="AA66" s="52">
        <v>1.0312003502549635E-4</v>
      </c>
      <c r="AB66" s="52">
        <v>1.2357622442193156E-4</v>
      </c>
      <c r="AC66" s="52">
        <v>1.9754799630972253E-4</v>
      </c>
      <c r="AD66" s="52">
        <v>1.1693763132207858E-4</v>
      </c>
      <c r="AE66" s="52">
        <v>1.4432323506806069E-4</v>
      </c>
      <c r="AF66" s="52">
        <v>0</v>
      </c>
      <c r="AG66" s="52">
        <v>0</v>
      </c>
      <c r="AH66" s="52">
        <v>0</v>
      </c>
      <c r="AI66" s="52">
        <v>0</v>
      </c>
      <c r="AJ66" s="52">
        <v>2.6612715157779416E-4</v>
      </c>
      <c r="AK66" s="52">
        <v>0</v>
      </c>
      <c r="AL66" s="52">
        <v>5.983724849925125E-6</v>
      </c>
      <c r="AM66" s="52">
        <v>0</v>
      </c>
      <c r="AN66" s="52">
        <v>0</v>
      </c>
      <c r="AO66" s="52">
        <v>0</v>
      </c>
      <c r="AP66" s="52">
        <v>0</v>
      </c>
      <c r="AQ66" s="52">
        <v>4.9863033761017778E-4</v>
      </c>
      <c r="AR66" s="52">
        <v>1.3035681019809286E-5</v>
      </c>
      <c r="AS66" s="52">
        <v>7.3274105379274605E-5</v>
      </c>
      <c r="AT66" s="52">
        <v>0</v>
      </c>
      <c r="AU66" s="52">
        <v>0</v>
      </c>
      <c r="AV66" s="52">
        <v>6.1923912507239851E-5</v>
      </c>
      <c r="AW66" s="52">
        <v>3.2624312733959839E-3</v>
      </c>
      <c r="AX66" s="52">
        <v>8.7470598867801317E-3</v>
      </c>
      <c r="AY66" s="52">
        <v>8.339582686894459E-4</v>
      </c>
      <c r="AZ66" s="52">
        <v>3.3707288312010271E-4</v>
      </c>
      <c r="BA66" s="52">
        <v>8.7673127414676915E-4</v>
      </c>
      <c r="BB66" s="52">
        <v>2.4284718255587056E-5</v>
      </c>
      <c r="BC66" s="52">
        <v>0</v>
      </c>
      <c r="BD66" s="52">
        <v>5.8482793009367259E-5</v>
      </c>
      <c r="BE66" s="52">
        <v>8.5169082505453408E-5</v>
      </c>
      <c r="BF66" s="52">
        <v>0</v>
      </c>
      <c r="BG66" s="52">
        <v>7.4515689320682531E-4</v>
      </c>
      <c r="BH66" s="52">
        <v>1.3553779012250394E-4</v>
      </c>
      <c r="BI66" s="52">
        <v>1.5540452959114553E-5</v>
      </c>
      <c r="BJ66" s="52">
        <v>7.1467159938900406E-5</v>
      </c>
      <c r="BK66" s="52">
        <v>0</v>
      </c>
      <c r="BL66" s="52">
        <v>0</v>
      </c>
      <c r="BM66" s="52">
        <v>0</v>
      </c>
      <c r="BN66" s="52">
        <v>0</v>
      </c>
      <c r="BO66" s="52">
        <v>0</v>
      </c>
      <c r="BP66" s="52">
        <v>1.2478160078998439E-3</v>
      </c>
      <c r="BQ66" s="52">
        <v>8.7101938970030198E-4</v>
      </c>
      <c r="BR66" s="52">
        <v>9.3945019795557726E-5</v>
      </c>
      <c r="BS66" s="52">
        <v>6.1464689252388081E-4</v>
      </c>
      <c r="BT66" s="52">
        <v>1.1153028346702291E-3</v>
      </c>
      <c r="BU66" s="52">
        <v>2.8349552877243718E-3</v>
      </c>
      <c r="BV66" s="52">
        <v>0</v>
      </c>
      <c r="BW66" s="52">
        <v>0</v>
      </c>
      <c r="BX66" s="52">
        <v>0</v>
      </c>
      <c r="BY66" s="52">
        <v>9.7114724023521657E-5</v>
      </c>
      <c r="BZ66" s="52">
        <v>0</v>
      </c>
      <c r="CA66" s="52">
        <v>5.5280537205358289E-4</v>
      </c>
      <c r="CB66" s="52">
        <v>0</v>
      </c>
      <c r="CC66" s="52">
        <v>4.0047151260817088E-5</v>
      </c>
      <c r="CD66" s="52">
        <v>2.7948032308372278E-4</v>
      </c>
      <c r="CE66" s="52">
        <v>9.1932021308624098E-4</v>
      </c>
      <c r="CF66" s="52">
        <v>7.7106913189923468E-4</v>
      </c>
      <c r="CG66" s="52">
        <v>8.4838547380398943E-4</v>
      </c>
      <c r="CH66" s="52">
        <v>4.7105081652510804E-4</v>
      </c>
      <c r="CI66" s="52">
        <v>2.2753039602286902E-4</v>
      </c>
      <c r="CJ66" s="52">
        <v>6.3661588451703382E-4</v>
      </c>
      <c r="CK66" s="52">
        <v>9.9156396626459985E-5</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8.0869307670643805E-5</v>
      </c>
      <c r="DD66" s="52">
        <v>6.9434403400493185E-5</v>
      </c>
      <c r="DE66" s="52">
        <v>7.1381222514996608E-5</v>
      </c>
      <c r="DF66" s="52">
        <v>2.1578485260083206E-4</v>
      </c>
      <c r="DG66" s="52">
        <v>6.0558811231357999E-4</v>
      </c>
      <c r="DH66" s="52">
        <v>7.2279031358532121E-5</v>
      </c>
      <c r="DI66" s="52">
        <v>0</v>
      </c>
      <c r="DJ66" s="52">
        <v>0</v>
      </c>
      <c r="DK66" s="52">
        <v>1.4006849064500485E-4</v>
      </c>
      <c r="DL66" s="52">
        <v>0</v>
      </c>
      <c r="DM66" s="52">
        <v>8.363600260297857E-6</v>
      </c>
      <c r="DN66" s="52">
        <v>4.2185982122069769E-4</v>
      </c>
      <c r="DO66" s="52">
        <v>0</v>
      </c>
      <c r="DP66" s="52">
        <v>8.2614680696663266E-6</v>
      </c>
      <c r="DQ66" s="52">
        <v>0</v>
      </c>
      <c r="DR66" s="52">
        <v>0</v>
      </c>
      <c r="DS66" s="52">
        <v>0</v>
      </c>
      <c r="DT66" s="52">
        <v>0</v>
      </c>
      <c r="DU66" s="52">
        <v>0</v>
      </c>
      <c r="DV66" s="52">
        <v>2.3319239496999338E-5</v>
      </c>
      <c r="DW66" s="52">
        <v>0</v>
      </c>
      <c r="DX66" s="52">
        <v>0</v>
      </c>
      <c r="DY66" s="52">
        <v>0</v>
      </c>
      <c r="DZ66" s="52">
        <v>0</v>
      </c>
      <c r="EA66" s="52">
        <v>0</v>
      </c>
      <c r="EB66" s="52">
        <v>0</v>
      </c>
      <c r="EC66" s="52">
        <v>0</v>
      </c>
      <c r="ED66" s="52">
        <v>0</v>
      </c>
      <c r="EE66" s="52">
        <v>0</v>
      </c>
      <c r="EF66" s="52">
        <v>2.3834290552054363E-5</v>
      </c>
      <c r="EG66" s="52">
        <v>0</v>
      </c>
      <c r="EH66" s="52">
        <v>0</v>
      </c>
      <c r="EI66" s="52">
        <v>0</v>
      </c>
      <c r="EJ66" s="52">
        <v>0</v>
      </c>
      <c r="EK66" s="52">
        <v>0</v>
      </c>
      <c r="EL66" s="52">
        <v>6.2159231356489683E-4</v>
      </c>
      <c r="EM66" s="52">
        <v>6.2873914095368775E-4</v>
      </c>
      <c r="EN66" s="52">
        <v>8.8376971994948324E-4</v>
      </c>
      <c r="EO66" s="52">
        <v>9.1530228684808099E-4</v>
      </c>
      <c r="EP66" s="52">
        <v>5.8853932787675831E-4</v>
      </c>
      <c r="EQ66" s="52">
        <v>1.6289824276726281E-4</v>
      </c>
      <c r="ER66" s="52">
        <v>3.596292816053075E-3</v>
      </c>
      <c r="ES66" s="52">
        <v>4.7715884387441489E-3</v>
      </c>
      <c r="ET66" s="52">
        <v>7.4350124716391253E-4</v>
      </c>
      <c r="EU66" s="52">
        <v>1.5241649585685338E-4</v>
      </c>
      <c r="EV66" s="52">
        <v>2.2791390195355529E-2</v>
      </c>
      <c r="EW66" s="52">
        <v>4.4150843994942646E-3</v>
      </c>
      <c r="EX66" s="52">
        <v>0</v>
      </c>
      <c r="EY66" s="52">
        <v>0</v>
      </c>
      <c r="EZ66" s="52">
        <v>0</v>
      </c>
      <c r="FA66" s="52">
        <v>2.4401400145466714E-4</v>
      </c>
      <c r="FB66" s="52">
        <v>3.9287312302065401E-4</v>
      </c>
      <c r="FC66" s="52">
        <v>0</v>
      </c>
      <c r="FD66" s="52">
        <v>0</v>
      </c>
      <c r="FE66" s="52">
        <v>0</v>
      </c>
      <c r="FF66" s="52">
        <v>1.555326494663504E-5</v>
      </c>
      <c r="FG66" s="52">
        <v>0</v>
      </c>
      <c r="FH66" s="52">
        <v>0</v>
      </c>
      <c r="FI66" s="52">
        <v>0</v>
      </c>
      <c r="FJ66" s="52">
        <v>1.81448388144517E-5</v>
      </c>
      <c r="FK66" s="52">
        <v>3.8169582303970931E-5</v>
      </c>
      <c r="FL66" s="52">
        <v>0</v>
      </c>
      <c r="FM66" s="52">
        <v>0</v>
      </c>
      <c r="FN66" s="52">
        <v>0</v>
      </c>
      <c r="FO66" s="52">
        <v>5.8947939372395967E-5</v>
      </c>
      <c r="FP66" s="52">
        <v>0</v>
      </c>
      <c r="FQ66" s="52">
        <v>0</v>
      </c>
      <c r="FR66" s="52">
        <v>0</v>
      </c>
      <c r="FS66" s="52">
        <v>9.2173491435881938E-5</v>
      </c>
      <c r="FT66" s="52">
        <v>0</v>
      </c>
      <c r="FU66" s="52">
        <v>6.1083580672905048E-5</v>
      </c>
      <c r="FV66" s="52">
        <v>1.7627623047413022E-5</v>
      </c>
      <c r="FW66" s="52">
        <v>0</v>
      </c>
      <c r="FX66" s="52">
        <v>1.1014594831281932E-5</v>
      </c>
      <c r="FY66" s="52">
        <v>0</v>
      </c>
      <c r="FZ66" s="52">
        <v>0</v>
      </c>
      <c r="GA66" s="52">
        <v>0</v>
      </c>
      <c r="GB66" s="52">
        <v>1.1169231682074663E-3</v>
      </c>
      <c r="GC66" s="52">
        <v>0</v>
      </c>
      <c r="GD66" s="52">
        <v>1.2807727441698966E-3</v>
      </c>
      <c r="GE66" s="52">
        <v>3.9898394187413115E-5</v>
      </c>
      <c r="GF66" s="52">
        <v>0</v>
      </c>
      <c r="GG66" s="52">
        <v>1.2877828989966356E-5</v>
      </c>
      <c r="GH66" s="52">
        <v>8.9412383451167822E-5</v>
      </c>
      <c r="GI66" s="52">
        <v>0</v>
      </c>
      <c r="GJ66" s="52">
        <v>4.20622012519443E-5</v>
      </c>
      <c r="GK66" s="52">
        <v>1.0022047092046576E-5</v>
      </c>
      <c r="GL66" s="52">
        <v>3.8141334173510022E-4</v>
      </c>
      <c r="GM66" s="52">
        <v>2.7036515157057066E-4</v>
      </c>
      <c r="GN66" s="52">
        <v>3.5283560613285861E-4</v>
      </c>
      <c r="GO66" s="52">
        <v>1.7243082821048969E-4</v>
      </c>
      <c r="GP66" s="52">
        <v>6.5083017107349974E-5</v>
      </c>
      <c r="GQ66" s="52">
        <v>2.9280457742468123E-5</v>
      </c>
      <c r="GR66" s="52">
        <v>1.7375366802326549E-4</v>
      </c>
      <c r="GS66" s="52">
        <v>5.5786414006083862E-4</v>
      </c>
      <c r="GT66" s="52">
        <v>3.6708036716992298E-4</v>
      </c>
      <c r="GU66" s="52">
        <v>5.2120771221800971E-4</v>
      </c>
      <c r="GV66" s="52">
        <v>3.1836926036880714E-5</v>
      </c>
      <c r="GW66" s="52">
        <v>0</v>
      </c>
      <c r="GX66" s="52">
        <v>0</v>
      </c>
      <c r="GY66" s="52">
        <v>0</v>
      </c>
      <c r="GZ66" s="52">
        <v>6.748828944389744E-6</v>
      </c>
      <c r="HA66" s="52">
        <v>0</v>
      </c>
      <c r="HB66" s="52">
        <v>0</v>
      </c>
      <c r="HC66" s="52">
        <v>0</v>
      </c>
      <c r="HD66" s="52">
        <v>0</v>
      </c>
      <c r="HE66" s="52">
        <v>0</v>
      </c>
      <c r="HF66" s="52">
        <v>0</v>
      </c>
      <c r="HG66" s="52">
        <v>0</v>
      </c>
      <c r="HH66" s="52">
        <v>0</v>
      </c>
      <c r="HI66" s="52">
        <v>0</v>
      </c>
      <c r="HJ66" s="52">
        <v>0</v>
      </c>
      <c r="HK66" s="52">
        <v>1.4470316032677683E-3</v>
      </c>
      <c r="HL66" s="52">
        <v>1.5901144953699321E-4</v>
      </c>
      <c r="HM66" s="52">
        <v>3.8221974249705906E-4</v>
      </c>
      <c r="HN66" s="52">
        <v>1.6367529091712528E-4</v>
      </c>
      <c r="HO66" s="52">
        <v>5.8262397596727032E-4</v>
      </c>
      <c r="HP66" s="52">
        <v>4.7115462602243809E-5</v>
      </c>
      <c r="HQ66" s="52">
        <v>9.4799683641972925E-6</v>
      </c>
      <c r="HR66" s="52">
        <v>3.3856519535902969E-5</v>
      </c>
      <c r="HS66" s="52">
        <v>0</v>
      </c>
      <c r="HT66" s="52">
        <v>5.1440152939008241E-5</v>
      </c>
      <c r="HU66" s="52">
        <v>0</v>
      </c>
      <c r="HV66" s="52">
        <v>0</v>
      </c>
      <c r="HW66" s="52">
        <v>2.9077854690432634E-5</v>
      </c>
      <c r="HX66" s="52">
        <v>5.7214337658513753E-4</v>
      </c>
      <c r="HY66" s="52">
        <v>2.5539473783598923E-4</v>
      </c>
      <c r="HZ66" s="52">
        <v>8.7052214178678076E-4</v>
      </c>
      <c r="IA66" s="52">
        <v>6.7261206763578093E-5</v>
      </c>
      <c r="IB66" s="52">
        <v>7.3815594106691862E-4</v>
      </c>
      <c r="IC66" s="52">
        <v>0</v>
      </c>
      <c r="ID66" s="52">
        <v>0</v>
      </c>
      <c r="IE66" s="52">
        <v>0</v>
      </c>
      <c r="IF66" s="52">
        <v>0</v>
      </c>
      <c r="IG66" s="52">
        <v>1.3728117805596178E-5</v>
      </c>
      <c r="IH66" s="52">
        <v>0</v>
      </c>
      <c r="II66" s="52">
        <v>1.7839760621481281E-3</v>
      </c>
      <c r="IJ66" s="52">
        <v>6.2049111422213981E-4</v>
      </c>
      <c r="IK66" s="52">
        <v>2.7476434155477756E-4</v>
      </c>
      <c r="IL66" s="52">
        <v>6.5363066217733932E-4</v>
      </c>
      <c r="IM66" s="52">
        <v>3.406009708641105E-4</v>
      </c>
      <c r="IN66" s="52">
        <v>4.0792423955532419E-4</v>
      </c>
      <c r="IO66" s="52">
        <v>1.6287944076840189E-4</v>
      </c>
      <c r="IP66" s="52">
        <v>2.686718950705916E-4</v>
      </c>
      <c r="IQ66" s="52">
        <v>1.2070736079256609E-3</v>
      </c>
      <c r="IR66" s="52">
        <v>3.7211206327479747E-4</v>
      </c>
      <c r="IS66" s="52">
        <v>4.2828950656686402E-4</v>
      </c>
      <c r="IT66" s="52">
        <v>2.1194378261830266E-2</v>
      </c>
      <c r="IU66" s="52">
        <v>3.8981755075231328E-2</v>
      </c>
      <c r="IV66" s="52">
        <v>1.0906468583922604E-2</v>
      </c>
      <c r="IW66" s="52">
        <v>2.920231533611042E-2</v>
      </c>
      <c r="IX66" s="52">
        <v>1.8270282943046712E-2</v>
      </c>
      <c r="IY66" s="52">
        <v>2.4917361238164728E-4</v>
      </c>
      <c r="IZ66" s="52">
        <v>5.9643344980194303E-4</v>
      </c>
      <c r="JA66" s="52">
        <v>2.1832106720923999E-4</v>
      </c>
      <c r="JB66" s="52">
        <v>1.4198442475058108E-5</v>
      </c>
      <c r="JC66" s="52">
        <v>6.0824388382854718E-5</v>
      </c>
      <c r="JD66" s="52">
        <v>0</v>
      </c>
      <c r="JE66" s="52">
        <v>0</v>
      </c>
      <c r="JF66" s="52">
        <v>1.3301890158218334E-5</v>
      </c>
      <c r="JG66" s="52">
        <v>5.1252321624943295E-5</v>
      </c>
      <c r="JH66" s="52">
        <v>7.5172962988582755E-4</v>
      </c>
      <c r="JI66" s="52">
        <v>6.2485377420978415E-4</v>
      </c>
      <c r="JJ66" s="52">
        <v>5.8905381818677261E-5</v>
      </c>
      <c r="JK66" s="52">
        <v>4.287936508992164E-5</v>
      </c>
      <c r="JL66" s="52">
        <v>1.6108289115434893E-3</v>
      </c>
      <c r="JM66" s="52">
        <v>8.1951987836166639E-4</v>
      </c>
      <c r="JN66" s="52">
        <v>6.5417604662774204E-6</v>
      </c>
      <c r="JO66" s="52">
        <v>2.0321615075765721E-4</v>
      </c>
      <c r="JP66" s="52">
        <v>3.5143979036595979E-4</v>
      </c>
      <c r="JQ66" s="52">
        <v>2.7946877108937279E-5</v>
      </c>
      <c r="JR66" s="52">
        <v>6.1530990645030747E-4</v>
      </c>
      <c r="JS66" s="52">
        <v>1.2093287940603911E-4</v>
      </c>
      <c r="JT66" s="52">
        <v>0</v>
      </c>
      <c r="JU66" s="52">
        <v>0</v>
      </c>
      <c r="JV66" s="52">
        <v>1.9826460076394597E-5</v>
      </c>
      <c r="JW66" s="52">
        <v>3.4797725151355901E-6</v>
      </c>
      <c r="JX66" s="52">
        <v>0</v>
      </c>
      <c r="JY66" s="52">
        <v>0</v>
      </c>
      <c r="JZ66" s="52">
        <v>2.1177202422492815E-4</v>
      </c>
      <c r="KA66" s="52">
        <v>0</v>
      </c>
      <c r="KB66" s="52">
        <v>0</v>
      </c>
      <c r="KC66" s="52">
        <v>3.3510725154623723E-6</v>
      </c>
      <c r="KD66" s="52">
        <v>1.406616394648335E-5</v>
      </c>
      <c r="KE66" s="52">
        <v>4.3679110462220269E-5</v>
      </c>
      <c r="KF66" s="52">
        <v>0</v>
      </c>
      <c r="KG66" s="52">
        <v>0</v>
      </c>
      <c r="KH66" s="52">
        <v>0</v>
      </c>
      <c r="KI66" s="52">
        <v>4.7295853566579058E-4</v>
      </c>
      <c r="KJ66" s="52">
        <v>0</v>
      </c>
      <c r="KK66" s="52">
        <v>1.4471516346753272E-5</v>
      </c>
      <c r="KL66" s="52">
        <v>0</v>
      </c>
      <c r="KM66" s="52">
        <v>3.7543485237508982E-6</v>
      </c>
      <c r="KN66" s="52">
        <v>7.5223300224786522E-6</v>
      </c>
      <c r="KO66" s="52">
        <v>1.4473446090388824E-3</v>
      </c>
      <c r="KP66" s="52">
        <v>1.7304764047685705E-4</v>
      </c>
      <c r="KQ66" s="52">
        <v>0</v>
      </c>
      <c r="KR66" s="52">
        <v>0</v>
      </c>
      <c r="KS66" s="52">
        <v>5.9606211954103741E-5</v>
      </c>
      <c r="KT66" s="52">
        <v>3.6138480820020737E-6</v>
      </c>
      <c r="KU66" s="52">
        <v>0</v>
      </c>
      <c r="KV66" s="52">
        <v>0</v>
      </c>
      <c r="KW66" s="52">
        <v>0</v>
      </c>
      <c r="KX66" s="52">
        <v>0</v>
      </c>
      <c r="KY66" s="52">
        <v>8.2064370984255244E-6</v>
      </c>
      <c r="KZ66" s="52">
        <v>4.9419192501565158E-6</v>
      </c>
    </row>
    <row r="67" spans="1:312" x14ac:dyDescent="0.2">
      <c r="A67" s="89">
        <v>1.025649</v>
      </c>
      <c r="B67" s="41" t="s">
        <v>870</v>
      </c>
      <c r="C67" s="51" t="s">
        <v>121</v>
      </c>
      <c r="D67" s="52">
        <v>0</v>
      </c>
      <c r="E67" s="52">
        <v>0</v>
      </c>
      <c r="F67" s="52">
        <v>0</v>
      </c>
      <c r="G67" s="52">
        <v>5.332013825492905E-4</v>
      </c>
      <c r="H67" s="52">
        <v>0</v>
      </c>
      <c r="I67" s="52">
        <v>2.6055736740840793E-3</v>
      </c>
      <c r="J67" s="52">
        <v>4.1200727940596546E-3</v>
      </c>
      <c r="K67" s="52">
        <v>0</v>
      </c>
      <c r="L67" s="52">
        <v>5.1581727298822449E-4</v>
      </c>
      <c r="M67" s="52">
        <v>6.2995697030456116E-5</v>
      </c>
      <c r="N67" s="52">
        <v>0</v>
      </c>
      <c r="O67" s="52">
        <v>0</v>
      </c>
      <c r="P67" s="52">
        <v>0</v>
      </c>
      <c r="Q67" s="52">
        <v>0</v>
      </c>
      <c r="R67" s="52">
        <v>0</v>
      </c>
      <c r="S67" s="52">
        <v>0</v>
      </c>
      <c r="T67" s="52">
        <v>0</v>
      </c>
      <c r="U67" s="52">
        <v>0</v>
      </c>
      <c r="V67" s="52">
        <v>0</v>
      </c>
      <c r="W67" s="52">
        <v>0</v>
      </c>
      <c r="X67" s="52">
        <v>6.5977279553687594E-5</v>
      </c>
      <c r="Y67" s="52">
        <v>0</v>
      </c>
      <c r="Z67" s="52">
        <v>8.0089372805828863E-5</v>
      </c>
      <c r="AA67" s="52">
        <v>0</v>
      </c>
      <c r="AB67" s="52">
        <v>0</v>
      </c>
      <c r="AC67" s="52">
        <v>0</v>
      </c>
      <c r="AD67" s="52">
        <v>0</v>
      </c>
      <c r="AE67" s="52">
        <v>0</v>
      </c>
      <c r="AF67" s="52">
        <v>0</v>
      </c>
      <c r="AG67" s="52">
        <v>0</v>
      </c>
      <c r="AH67" s="52">
        <v>0</v>
      </c>
      <c r="AI67" s="52">
        <v>0</v>
      </c>
      <c r="AJ67" s="52">
        <v>0</v>
      </c>
      <c r="AK67" s="52">
        <v>0</v>
      </c>
      <c r="AL67" s="52">
        <v>0</v>
      </c>
      <c r="AM67" s="52">
        <v>6.5162319676269407E-4</v>
      </c>
      <c r="AN67" s="52">
        <v>0</v>
      </c>
      <c r="AO67" s="52">
        <v>0</v>
      </c>
      <c r="AP67" s="52">
        <v>0</v>
      </c>
      <c r="AQ67" s="52">
        <v>0</v>
      </c>
      <c r="AR67" s="52">
        <v>0</v>
      </c>
      <c r="AS67" s="52">
        <v>0</v>
      </c>
      <c r="AT67" s="52">
        <v>0</v>
      </c>
      <c r="AU67" s="52">
        <v>0</v>
      </c>
      <c r="AV67" s="52">
        <v>0</v>
      </c>
      <c r="AW67" s="52">
        <v>1.456550784823672E-3</v>
      </c>
      <c r="AX67" s="52">
        <v>2.3778349990585751E-3</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1.5220986979219383E-3</v>
      </c>
      <c r="BT67" s="52">
        <v>0</v>
      </c>
      <c r="BU67" s="52">
        <v>0</v>
      </c>
      <c r="BV67" s="52">
        <v>2.7534558261777545E-4</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2">
        <v>2.0381131176357007E-4</v>
      </c>
      <c r="EN67" s="52">
        <v>0</v>
      </c>
      <c r="EO67" s="52">
        <v>0</v>
      </c>
      <c r="EP67" s="52">
        <v>0</v>
      </c>
      <c r="EQ67" s="52">
        <v>0</v>
      </c>
      <c r="ER67" s="52">
        <v>5.1215757971176769E-4</v>
      </c>
      <c r="ES67" s="52">
        <v>3.7743594432806992E-4</v>
      </c>
      <c r="ET67" s="52">
        <v>0</v>
      </c>
      <c r="EU67" s="52">
        <v>1.8249869898649549E-4</v>
      </c>
      <c r="EV67" s="52">
        <v>1.7861177208272937E-3</v>
      </c>
      <c r="EW67" s="52">
        <v>0</v>
      </c>
      <c r="EX67" s="52">
        <v>0</v>
      </c>
      <c r="EY67" s="52">
        <v>0</v>
      </c>
      <c r="EZ67" s="52">
        <v>0</v>
      </c>
      <c r="FA67" s="52">
        <v>0</v>
      </c>
      <c r="FB67" s="52">
        <v>0</v>
      </c>
      <c r="FC67" s="52">
        <v>0</v>
      </c>
      <c r="FD67" s="52">
        <v>0</v>
      </c>
      <c r="FE67" s="52">
        <v>0</v>
      </c>
      <c r="FF67" s="52">
        <v>0</v>
      </c>
      <c r="FG67" s="52">
        <v>0</v>
      </c>
      <c r="FH67" s="52">
        <v>0</v>
      </c>
      <c r="FI67" s="52">
        <v>0</v>
      </c>
      <c r="FJ67" s="52">
        <v>0</v>
      </c>
      <c r="FK67" s="52">
        <v>0</v>
      </c>
      <c r="FL67" s="52">
        <v>0</v>
      </c>
      <c r="FM67" s="52">
        <v>0</v>
      </c>
      <c r="FN67" s="52">
        <v>0</v>
      </c>
      <c r="FO67" s="52">
        <v>0</v>
      </c>
      <c r="FP67" s="52">
        <v>0</v>
      </c>
      <c r="FQ67" s="52">
        <v>0</v>
      </c>
      <c r="FR67" s="52">
        <v>0</v>
      </c>
      <c r="FS67" s="52">
        <v>0</v>
      </c>
      <c r="FT67" s="52">
        <v>0</v>
      </c>
      <c r="FU67" s="52">
        <v>0</v>
      </c>
      <c r="FV67" s="52">
        <v>0</v>
      </c>
      <c r="FW67" s="52">
        <v>0</v>
      </c>
      <c r="FX67" s="52">
        <v>0</v>
      </c>
      <c r="FY67" s="52">
        <v>0</v>
      </c>
      <c r="FZ67" s="52">
        <v>0</v>
      </c>
      <c r="GA67" s="52">
        <v>0</v>
      </c>
      <c r="GB67" s="52">
        <v>0</v>
      </c>
      <c r="GC67" s="52">
        <v>0</v>
      </c>
      <c r="GD67" s="52">
        <v>0</v>
      </c>
      <c r="GE67" s="52">
        <v>0</v>
      </c>
      <c r="GF67" s="52">
        <v>0</v>
      </c>
      <c r="GG67" s="52">
        <v>0</v>
      </c>
      <c r="GH67" s="52">
        <v>0</v>
      </c>
      <c r="GI67" s="52">
        <v>0</v>
      </c>
      <c r="GJ67" s="52">
        <v>0</v>
      </c>
      <c r="GK67" s="52">
        <v>1.170744487062455E-4</v>
      </c>
      <c r="GL67" s="52">
        <v>0</v>
      </c>
      <c r="GM67" s="52">
        <v>0</v>
      </c>
      <c r="GN67" s="52">
        <v>0</v>
      </c>
      <c r="GO67" s="52">
        <v>0</v>
      </c>
      <c r="GP67" s="52">
        <v>0</v>
      </c>
      <c r="GQ67" s="52">
        <v>0</v>
      </c>
      <c r="GR67" s="52">
        <v>0</v>
      </c>
      <c r="GS67" s="52">
        <v>0</v>
      </c>
      <c r="GT67" s="52">
        <v>0</v>
      </c>
      <c r="GU67" s="52">
        <v>0</v>
      </c>
      <c r="GV67" s="52">
        <v>0</v>
      </c>
      <c r="GW67" s="52">
        <v>0</v>
      </c>
      <c r="GX67" s="52">
        <v>0</v>
      </c>
      <c r="GY67" s="52">
        <v>0</v>
      </c>
      <c r="GZ67" s="52">
        <v>0</v>
      </c>
      <c r="HA67" s="52">
        <v>0</v>
      </c>
      <c r="HB67" s="52">
        <v>0</v>
      </c>
      <c r="HC67" s="52">
        <v>0</v>
      </c>
      <c r="HD67" s="52">
        <v>0</v>
      </c>
      <c r="HE67" s="52">
        <v>0</v>
      </c>
      <c r="HF67" s="52">
        <v>0</v>
      </c>
      <c r="HG67" s="52">
        <v>0</v>
      </c>
      <c r="HH67" s="52">
        <v>0</v>
      </c>
      <c r="HI67" s="52">
        <v>0</v>
      </c>
      <c r="HJ67" s="52">
        <v>0</v>
      </c>
      <c r="HK67" s="52">
        <v>0</v>
      </c>
      <c r="HL67" s="52">
        <v>0</v>
      </c>
      <c r="HM67" s="52">
        <v>0</v>
      </c>
      <c r="HN67" s="52">
        <v>0</v>
      </c>
      <c r="HO67" s="52">
        <v>0</v>
      </c>
      <c r="HP67" s="52">
        <v>0</v>
      </c>
      <c r="HQ67" s="52">
        <v>0</v>
      </c>
      <c r="HR67" s="52">
        <v>4.067109056070133E-5</v>
      </c>
      <c r="HS67" s="52">
        <v>0</v>
      </c>
      <c r="HT67" s="52">
        <v>2.8533154081745288E-4</v>
      </c>
      <c r="HU67" s="52">
        <v>0</v>
      </c>
      <c r="HV67" s="52">
        <v>0</v>
      </c>
      <c r="HW67" s="52">
        <v>0</v>
      </c>
      <c r="HX67" s="52">
        <v>0</v>
      </c>
      <c r="HY67" s="52">
        <v>0</v>
      </c>
      <c r="HZ67" s="52">
        <v>0</v>
      </c>
      <c r="IA67" s="52">
        <v>0</v>
      </c>
      <c r="IB67" s="52">
        <v>0</v>
      </c>
      <c r="IC67" s="52">
        <v>0</v>
      </c>
      <c r="ID67" s="52">
        <v>0</v>
      </c>
      <c r="IE67" s="52">
        <v>0</v>
      </c>
      <c r="IF67" s="52">
        <v>0</v>
      </c>
      <c r="IG67" s="52">
        <v>0</v>
      </c>
      <c r="IH67" s="52">
        <v>0</v>
      </c>
      <c r="II67" s="52">
        <v>0</v>
      </c>
      <c r="IJ67" s="52">
        <v>4.3140577708551279E-4</v>
      </c>
      <c r="IK67" s="52">
        <v>2.0587671024490444E-4</v>
      </c>
      <c r="IL67" s="52">
        <v>5.7264481715735734E-5</v>
      </c>
      <c r="IM67" s="52">
        <v>8.2527438655546136E-5</v>
      </c>
      <c r="IN67" s="52">
        <v>8.1525870912574903E-5</v>
      </c>
      <c r="IO67" s="52">
        <v>0</v>
      </c>
      <c r="IP67" s="52">
        <v>0</v>
      </c>
      <c r="IQ67" s="52">
        <v>0</v>
      </c>
      <c r="IR67" s="52">
        <v>3.3218247700145915E-4</v>
      </c>
      <c r="IS67" s="52">
        <v>3.0476751895331072E-4</v>
      </c>
      <c r="IT67" s="52">
        <v>1.033938431708932E-2</v>
      </c>
      <c r="IU67" s="52">
        <v>1.6674966101080678E-2</v>
      </c>
      <c r="IV67" s="52">
        <v>4.6950626248918326E-3</v>
      </c>
      <c r="IW67" s="52">
        <v>1.1727693651756006E-2</v>
      </c>
      <c r="IX67" s="52">
        <v>2.0153487683647973E-3</v>
      </c>
      <c r="IY67" s="52">
        <v>0</v>
      </c>
      <c r="IZ67" s="52">
        <v>0</v>
      </c>
      <c r="JA67" s="52">
        <v>0</v>
      </c>
      <c r="JB67" s="52">
        <v>4.922394795569874E-5</v>
      </c>
      <c r="JC67" s="52">
        <v>0</v>
      </c>
      <c r="JD67" s="52">
        <v>0</v>
      </c>
      <c r="JE67" s="52">
        <v>0</v>
      </c>
      <c r="JF67" s="52">
        <v>0</v>
      </c>
      <c r="JG67" s="52">
        <v>1.7133686237697689E-5</v>
      </c>
      <c r="JH67" s="52">
        <v>0</v>
      </c>
      <c r="JI67" s="52">
        <v>0</v>
      </c>
      <c r="JJ67" s="52">
        <v>1.1693076279515726E-4</v>
      </c>
      <c r="JK67" s="52">
        <v>0</v>
      </c>
      <c r="JL67" s="52">
        <v>0</v>
      </c>
      <c r="JM67" s="52">
        <v>0</v>
      </c>
      <c r="JN67" s="52">
        <v>0</v>
      </c>
      <c r="JO67" s="52">
        <v>0</v>
      </c>
      <c r="JP67" s="52">
        <v>0</v>
      </c>
      <c r="JQ67" s="52">
        <v>2.9621596336439139E-5</v>
      </c>
      <c r="JR67" s="52">
        <v>0</v>
      </c>
      <c r="JS67" s="52">
        <v>0</v>
      </c>
      <c r="JT67" s="52">
        <v>0</v>
      </c>
      <c r="JU67" s="52">
        <v>0</v>
      </c>
      <c r="JV67" s="52">
        <v>0</v>
      </c>
      <c r="JW67" s="52">
        <v>0</v>
      </c>
      <c r="JX67" s="52">
        <v>0</v>
      </c>
      <c r="JY67" s="52">
        <v>0</v>
      </c>
      <c r="JZ67" s="52">
        <v>0</v>
      </c>
      <c r="KA67" s="52">
        <v>0</v>
      </c>
      <c r="KB67" s="52">
        <v>0</v>
      </c>
      <c r="KC67" s="52">
        <v>0</v>
      </c>
      <c r="KD67" s="52">
        <v>0</v>
      </c>
      <c r="KE67" s="52">
        <v>0</v>
      </c>
      <c r="KF67" s="52">
        <v>0</v>
      </c>
      <c r="KG67" s="52">
        <v>0</v>
      </c>
      <c r="KH67" s="52">
        <v>0</v>
      </c>
      <c r="KI67" s="52">
        <v>0</v>
      </c>
      <c r="KJ67" s="52">
        <v>0</v>
      </c>
      <c r="KK67" s="52">
        <v>0</v>
      </c>
      <c r="KL67" s="52">
        <v>4.7262968920039317E-5</v>
      </c>
      <c r="KM67" s="52">
        <v>0</v>
      </c>
      <c r="KN67" s="52">
        <v>0</v>
      </c>
      <c r="KO67" s="52">
        <v>0</v>
      </c>
      <c r="KP67" s="52">
        <v>0</v>
      </c>
      <c r="KQ67" s="52">
        <v>0</v>
      </c>
      <c r="KR67" s="52">
        <v>0</v>
      </c>
      <c r="KS67" s="52">
        <v>0</v>
      </c>
      <c r="KT67" s="52">
        <v>0</v>
      </c>
      <c r="KU67" s="52">
        <v>6.8960522699088755E-5</v>
      </c>
      <c r="KV67" s="52">
        <v>0</v>
      </c>
      <c r="KW67" s="52">
        <v>2.5832912891853195E-4</v>
      </c>
      <c r="KX67" s="52">
        <v>0</v>
      </c>
      <c r="KY67" s="52">
        <v>0</v>
      </c>
      <c r="KZ67" s="52">
        <v>0</v>
      </c>
    </row>
    <row r="68" spans="1:312" x14ac:dyDescent="0.2">
      <c r="A68" s="89">
        <v>1.1401790000000001</v>
      </c>
      <c r="B68" s="41" t="s">
        <v>869</v>
      </c>
      <c r="C68" s="51" t="s">
        <v>10</v>
      </c>
      <c r="D68" s="52">
        <v>0</v>
      </c>
      <c r="E68" s="52">
        <v>0</v>
      </c>
      <c r="F68" s="52">
        <v>0</v>
      </c>
      <c r="G68" s="52">
        <v>0</v>
      </c>
      <c r="H68" s="52">
        <v>0</v>
      </c>
      <c r="I68" s="52">
        <v>4.0272262441838203E-5</v>
      </c>
      <c r="J68" s="52">
        <v>0</v>
      </c>
      <c r="K68" s="52">
        <v>0</v>
      </c>
      <c r="L68" s="52">
        <v>0</v>
      </c>
      <c r="M68" s="52">
        <v>1.3698650841578383E-4</v>
      </c>
      <c r="N68" s="52">
        <v>1.0597468520785594E-5</v>
      </c>
      <c r="O68" s="52">
        <v>0</v>
      </c>
      <c r="P68" s="52">
        <v>0</v>
      </c>
      <c r="Q68" s="52">
        <v>2.1871125384596048E-5</v>
      </c>
      <c r="R68" s="52">
        <v>0</v>
      </c>
      <c r="S68" s="52">
        <v>3.9161259030336929E-4</v>
      </c>
      <c r="T68" s="52">
        <v>0</v>
      </c>
      <c r="U68" s="52">
        <v>7.520580200249357E-4</v>
      </c>
      <c r="V68" s="52">
        <v>4.3450541417229035E-5</v>
      </c>
      <c r="W68" s="52">
        <v>1.5445345552994811E-4</v>
      </c>
      <c r="X68" s="52">
        <v>2.9930475790850586E-5</v>
      </c>
      <c r="Y68" s="52">
        <v>1.2942514672738102E-5</v>
      </c>
      <c r="Z68" s="52">
        <v>1.1054908759456055E-4</v>
      </c>
      <c r="AA68" s="52">
        <v>1.9548836690671001E-5</v>
      </c>
      <c r="AB68" s="52">
        <v>0</v>
      </c>
      <c r="AC68" s="52">
        <v>6.6896864398472745E-6</v>
      </c>
      <c r="AD68" s="52">
        <v>4.6631440382638244E-4</v>
      </c>
      <c r="AE68" s="52">
        <v>1.9477238167116208E-4</v>
      </c>
      <c r="AF68" s="52">
        <v>3.931310426347311E-4</v>
      </c>
      <c r="AG68" s="52">
        <v>2.0823129317817592E-3</v>
      </c>
      <c r="AH68" s="52">
        <v>1.9055123869548857E-3</v>
      </c>
      <c r="AI68" s="52">
        <v>1.0167658903288057E-3</v>
      </c>
      <c r="AJ68" s="52">
        <v>4.6439452171776792E-4</v>
      </c>
      <c r="AK68" s="52">
        <v>5.4361907495723951E-3</v>
      </c>
      <c r="AL68" s="52">
        <v>7.1551864754738472E-5</v>
      </c>
      <c r="AM68" s="52">
        <v>5.7729518356808957E-4</v>
      </c>
      <c r="AN68" s="52">
        <v>1.6437396699329584E-2</v>
      </c>
      <c r="AO68" s="52">
        <v>1.1464913247751327E-2</v>
      </c>
      <c r="AP68" s="52">
        <v>1.3579796567219645E-4</v>
      </c>
      <c r="AQ68" s="52">
        <v>4.6858811194229553E-3</v>
      </c>
      <c r="AR68" s="52">
        <v>3.3525890595419779E-4</v>
      </c>
      <c r="AS68" s="52">
        <v>5.7489132153217351E-4</v>
      </c>
      <c r="AT68" s="52">
        <v>1.077323515059872E-4</v>
      </c>
      <c r="AU68" s="52">
        <v>1.6426855335187041E-5</v>
      </c>
      <c r="AV68" s="52">
        <v>1.30541483390722E-4</v>
      </c>
      <c r="AW68" s="52">
        <v>2.2848159274508261E-5</v>
      </c>
      <c r="AX68" s="52">
        <v>0</v>
      </c>
      <c r="AY68" s="52">
        <v>1.1971012838445133E-5</v>
      </c>
      <c r="AZ68" s="52">
        <v>4.8778503881872408E-4</v>
      </c>
      <c r="BA68" s="52">
        <v>0</v>
      </c>
      <c r="BB68" s="52">
        <v>8.2520246466056223E-4</v>
      </c>
      <c r="BC68" s="52">
        <v>9.5405446160943246E-3</v>
      </c>
      <c r="BD68" s="52">
        <v>7.9549530603306318E-3</v>
      </c>
      <c r="BE68" s="52">
        <v>1.3779458017195793E-5</v>
      </c>
      <c r="BF68" s="52">
        <v>2.3550443211031715E-5</v>
      </c>
      <c r="BG68" s="52">
        <v>1.5923304304080906E-4</v>
      </c>
      <c r="BH68" s="52">
        <v>4.1095245650974192E-3</v>
      </c>
      <c r="BI68" s="52">
        <v>7.5749968032631603E-4</v>
      </c>
      <c r="BJ68" s="52">
        <v>8.8067140734073089E-4</v>
      </c>
      <c r="BK68" s="52">
        <v>0</v>
      </c>
      <c r="BL68" s="52">
        <v>0</v>
      </c>
      <c r="BM68" s="52">
        <v>3.2297653332875567E-3</v>
      </c>
      <c r="BN68" s="52">
        <v>1.9123444969717114E-4</v>
      </c>
      <c r="BO68" s="52">
        <v>3.7704173004031618E-3</v>
      </c>
      <c r="BP68" s="52">
        <v>0</v>
      </c>
      <c r="BQ68" s="52">
        <v>0</v>
      </c>
      <c r="BR68" s="52">
        <v>0</v>
      </c>
      <c r="BS68" s="52">
        <v>0</v>
      </c>
      <c r="BT68" s="52">
        <v>0</v>
      </c>
      <c r="BU68" s="52">
        <v>0</v>
      </c>
      <c r="BV68" s="52">
        <v>0</v>
      </c>
      <c r="BW68" s="52">
        <v>0</v>
      </c>
      <c r="BX68" s="52">
        <v>3.1320696107998183E-4</v>
      </c>
      <c r="BY68" s="52">
        <v>0</v>
      </c>
      <c r="BZ68" s="52">
        <v>0</v>
      </c>
      <c r="CA68" s="52">
        <v>0</v>
      </c>
      <c r="CB68" s="52">
        <v>0</v>
      </c>
      <c r="CC68" s="52">
        <v>0</v>
      </c>
      <c r="CD68" s="52">
        <v>8.0837080188146942E-4</v>
      </c>
      <c r="CE68" s="52">
        <v>8.8923749773725716E-6</v>
      </c>
      <c r="CF68" s="52">
        <v>0</v>
      </c>
      <c r="CG68" s="52">
        <v>0</v>
      </c>
      <c r="CH68" s="52">
        <v>1.0160518747622343E-4</v>
      </c>
      <c r="CI68" s="52">
        <v>0</v>
      </c>
      <c r="CJ68" s="52">
        <v>0</v>
      </c>
      <c r="CK68" s="52">
        <v>0</v>
      </c>
      <c r="CL68" s="52">
        <v>4.2391759679919795E-5</v>
      </c>
      <c r="CM68" s="52">
        <v>1.124170093458235E-4</v>
      </c>
      <c r="CN68" s="52">
        <v>1.9577581894231807E-3</v>
      </c>
      <c r="CO68" s="52">
        <v>2.5260289369717494E-3</v>
      </c>
      <c r="CP68" s="52">
        <v>3.4124064124539498E-4</v>
      </c>
      <c r="CQ68" s="52">
        <v>1.2060119892404022E-3</v>
      </c>
      <c r="CR68" s="52">
        <v>7.5096093058028028E-3</v>
      </c>
      <c r="CS68" s="52">
        <v>6.9766846051734488E-4</v>
      </c>
      <c r="CT68" s="52">
        <v>0</v>
      </c>
      <c r="CU68" s="52">
        <v>3.9119077217886011E-4</v>
      </c>
      <c r="CV68" s="52">
        <v>7.7903419508430407E-3</v>
      </c>
      <c r="CW68" s="52">
        <v>2.7871930905800372E-4</v>
      </c>
      <c r="CX68" s="52">
        <v>6.6938689251610194E-3</v>
      </c>
      <c r="CY68" s="52">
        <v>0</v>
      </c>
      <c r="CZ68" s="52">
        <v>7.91856950112968E-5</v>
      </c>
      <c r="DA68" s="52">
        <v>6.5859984233693327E-3</v>
      </c>
      <c r="DB68" s="52">
        <v>1.2200137884458031E-4</v>
      </c>
      <c r="DC68" s="52">
        <v>0</v>
      </c>
      <c r="DD68" s="52">
        <v>0</v>
      </c>
      <c r="DE68" s="52">
        <v>8.6159366238804501E-5</v>
      </c>
      <c r="DF68" s="52">
        <v>0</v>
      </c>
      <c r="DG68" s="52">
        <v>0</v>
      </c>
      <c r="DH68" s="52">
        <v>0</v>
      </c>
      <c r="DI68" s="52">
        <v>0</v>
      </c>
      <c r="DJ68" s="52">
        <v>2.4176527697616595E-3</v>
      </c>
      <c r="DK68" s="52">
        <v>0</v>
      </c>
      <c r="DL68" s="52">
        <v>0</v>
      </c>
      <c r="DM68" s="52">
        <v>0</v>
      </c>
      <c r="DN68" s="52">
        <v>2.5023104942876284E-3</v>
      </c>
      <c r="DO68" s="52">
        <v>0</v>
      </c>
      <c r="DP68" s="52">
        <v>0</v>
      </c>
      <c r="DQ68" s="52">
        <v>3.6576596548445785E-3</v>
      </c>
      <c r="DR68" s="52">
        <v>8.2921867877950326E-4</v>
      </c>
      <c r="DS68" s="52">
        <v>1.0017704470895333E-3</v>
      </c>
      <c r="DT68" s="52">
        <v>1.400233912712237E-3</v>
      </c>
      <c r="DU68" s="52">
        <v>1.5203495506221144E-2</v>
      </c>
      <c r="DV68" s="52">
        <v>1.5541654015363414E-2</v>
      </c>
      <c r="DW68" s="52">
        <v>1.1827766756611485E-3</v>
      </c>
      <c r="DX68" s="52">
        <v>1.6527226730103428E-2</v>
      </c>
      <c r="DY68" s="52">
        <v>2.2380991981444338E-2</v>
      </c>
      <c r="DZ68" s="52">
        <v>3.0730097008345875E-4</v>
      </c>
      <c r="EA68" s="52">
        <v>8.9497810025650649E-4</v>
      </c>
      <c r="EB68" s="52">
        <v>2.4074052484148626E-5</v>
      </c>
      <c r="EC68" s="52">
        <v>1.8829471004514159E-3</v>
      </c>
      <c r="ED68" s="52">
        <v>3.9704303414425467E-4</v>
      </c>
      <c r="EE68" s="52">
        <v>4.8734744622105431E-4</v>
      </c>
      <c r="EF68" s="52">
        <v>4.9798153810239033E-4</v>
      </c>
      <c r="EG68" s="52">
        <v>4.6505931754256173E-3</v>
      </c>
      <c r="EH68" s="52">
        <v>7.9253151236174033E-3</v>
      </c>
      <c r="EI68" s="52">
        <v>6.3630396031492931E-4</v>
      </c>
      <c r="EJ68" s="52">
        <v>9.308365966489607E-4</v>
      </c>
      <c r="EK68" s="52">
        <v>9.6342057243180247E-4</v>
      </c>
      <c r="EL68" s="52">
        <v>0</v>
      </c>
      <c r="EM68" s="52">
        <v>1.5349868993395407E-3</v>
      </c>
      <c r="EN68" s="52">
        <v>0</v>
      </c>
      <c r="EO68" s="52">
        <v>1.1110214285624702E-3</v>
      </c>
      <c r="EP68" s="52">
        <v>0</v>
      </c>
      <c r="EQ68" s="52">
        <v>0</v>
      </c>
      <c r="ER68" s="52">
        <v>0</v>
      </c>
      <c r="ES68" s="52">
        <v>7.9097652272654039E-5</v>
      </c>
      <c r="ET68" s="52">
        <v>0</v>
      </c>
      <c r="EU68" s="52">
        <v>0</v>
      </c>
      <c r="EV68" s="52">
        <v>0</v>
      </c>
      <c r="EW68" s="52">
        <v>0</v>
      </c>
      <c r="EX68" s="52">
        <v>0</v>
      </c>
      <c r="EY68" s="52">
        <v>3.1126054734184681E-3</v>
      </c>
      <c r="EZ68" s="52">
        <v>5.5561822875308019E-4</v>
      </c>
      <c r="FA68" s="52">
        <v>6.4175682382577458E-4</v>
      </c>
      <c r="FB68" s="52">
        <v>0</v>
      </c>
      <c r="FC68" s="52">
        <v>0</v>
      </c>
      <c r="FD68" s="52">
        <v>7.5355251167890096E-4</v>
      </c>
      <c r="FE68" s="52">
        <v>0</v>
      </c>
      <c r="FF68" s="52">
        <v>0</v>
      </c>
      <c r="FG68" s="52">
        <v>0</v>
      </c>
      <c r="FH68" s="52">
        <v>8.7479592240810276E-3</v>
      </c>
      <c r="FI68" s="52">
        <v>0</v>
      </c>
      <c r="FJ68" s="52">
        <v>2.4676980787654312E-3</v>
      </c>
      <c r="FK68" s="52">
        <v>0</v>
      </c>
      <c r="FL68" s="52">
        <v>2.4153789117575055E-4</v>
      </c>
      <c r="FM68" s="52">
        <v>4.7079359561657408E-4</v>
      </c>
      <c r="FN68" s="52">
        <v>1.5765074713673717E-4</v>
      </c>
      <c r="FO68" s="52">
        <v>1.841554309481149E-4</v>
      </c>
      <c r="FP68" s="52">
        <v>0</v>
      </c>
      <c r="FQ68" s="52">
        <v>0</v>
      </c>
      <c r="FR68" s="52">
        <v>0</v>
      </c>
      <c r="FS68" s="52">
        <v>0</v>
      </c>
      <c r="FT68" s="52">
        <v>0</v>
      </c>
      <c r="FU68" s="52">
        <v>1.4126564522545226E-5</v>
      </c>
      <c r="FV68" s="52">
        <v>0</v>
      </c>
      <c r="FW68" s="52">
        <v>0</v>
      </c>
      <c r="FX68" s="52">
        <v>0</v>
      </c>
      <c r="FY68" s="52">
        <v>0</v>
      </c>
      <c r="FZ68" s="52">
        <v>0</v>
      </c>
      <c r="GA68" s="52">
        <v>0</v>
      </c>
      <c r="GB68" s="52">
        <v>2.7855468843915017E-4</v>
      </c>
      <c r="GC68" s="52">
        <v>4.6372451077780638E-4</v>
      </c>
      <c r="GD68" s="52">
        <v>0</v>
      </c>
      <c r="GE68" s="52">
        <v>1.7589010395296204E-4</v>
      </c>
      <c r="GF68" s="52">
        <v>0</v>
      </c>
      <c r="GG68" s="52">
        <v>1.9684033677973221E-4</v>
      </c>
      <c r="GH68" s="52">
        <v>6.9181914510868426E-6</v>
      </c>
      <c r="GI68" s="52">
        <v>1.0569104303172307E-4</v>
      </c>
      <c r="GJ68" s="52">
        <v>1.4179727418454672E-3</v>
      </c>
      <c r="GK68" s="52">
        <v>4.0568117383861778E-4</v>
      </c>
      <c r="GL68" s="52">
        <v>0</v>
      </c>
      <c r="GM68" s="52">
        <v>1.2874531027170032E-5</v>
      </c>
      <c r="GN68" s="52">
        <v>4.4090177481569587E-4</v>
      </c>
      <c r="GO68" s="52">
        <v>0</v>
      </c>
      <c r="GP68" s="52">
        <v>0</v>
      </c>
      <c r="GQ68" s="52">
        <v>0</v>
      </c>
      <c r="GR68" s="52">
        <v>0</v>
      </c>
      <c r="GS68" s="52">
        <v>0</v>
      </c>
      <c r="GT68" s="52">
        <v>0</v>
      </c>
      <c r="GU68" s="52">
        <v>0</v>
      </c>
      <c r="GV68" s="52">
        <v>0</v>
      </c>
      <c r="GW68" s="52">
        <v>0</v>
      </c>
      <c r="GX68" s="52">
        <v>6.6046855924096681E-3</v>
      </c>
      <c r="GY68" s="52">
        <v>9.5467654287661168E-3</v>
      </c>
      <c r="GZ68" s="52">
        <v>1.189124649215714E-4</v>
      </c>
      <c r="HA68" s="52">
        <v>4.5725151853747228E-5</v>
      </c>
      <c r="HB68" s="52">
        <v>3.3223985598578517E-5</v>
      </c>
      <c r="HC68" s="52">
        <v>4.1248742205588537E-4</v>
      </c>
      <c r="HD68" s="52">
        <v>2.5708587724777025E-3</v>
      </c>
      <c r="HE68" s="52">
        <v>4.4882846298128338E-4</v>
      </c>
      <c r="HF68" s="52">
        <v>1.0156501938352238E-2</v>
      </c>
      <c r="HG68" s="52">
        <v>6.8130243015134212E-4</v>
      </c>
      <c r="HH68" s="52">
        <v>0</v>
      </c>
      <c r="HI68" s="52">
        <v>1.3603371369807413E-3</v>
      </c>
      <c r="HJ68" s="52">
        <v>1.5344902821986235E-4</v>
      </c>
      <c r="HK68" s="52">
        <v>0</v>
      </c>
      <c r="HL68" s="52">
        <v>0</v>
      </c>
      <c r="HM68" s="52">
        <v>0</v>
      </c>
      <c r="HN68" s="52">
        <v>0</v>
      </c>
      <c r="HO68" s="52">
        <v>5.0855600172398506E-4</v>
      </c>
      <c r="HP68" s="52">
        <v>1.001015419504541E-4</v>
      </c>
      <c r="HQ68" s="52">
        <v>0</v>
      </c>
      <c r="HR68" s="52">
        <v>1.9362035133950899E-5</v>
      </c>
      <c r="HS68" s="52">
        <v>5.9853807352709361E-4</v>
      </c>
      <c r="HT68" s="52">
        <v>1.1460643068367659E-3</v>
      </c>
      <c r="HU68" s="52">
        <v>2.6481557270586787E-4</v>
      </c>
      <c r="HV68" s="52">
        <v>0</v>
      </c>
      <c r="HW68" s="52">
        <v>0</v>
      </c>
      <c r="HX68" s="52">
        <v>0</v>
      </c>
      <c r="HY68" s="52">
        <v>0</v>
      </c>
      <c r="HZ68" s="52">
        <v>0</v>
      </c>
      <c r="IA68" s="52">
        <v>3.1270561039207358E-5</v>
      </c>
      <c r="IB68" s="52">
        <v>0</v>
      </c>
      <c r="IC68" s="52">
        <v>3.1666432158488169E-3</v>
      </c>
      <c r="ID68" s="52">
        <v>7.8354592169552571E-3</v>
      </c>
      <c r="IE68" s="52">
        <v>6.536504830248451E-3</v>
      </c>
      <c r="IF68" s="52">
        <v>2.1288732376606671E-3</v>
      </c>
      <c r="IG68" s="52">
        <v>2.9507719131155389E-3</v>
      </c>
      <c r="IH68" s="52">
        <v>1.4311719515575163E-3</v>
      </c>
      <c r="II68" s="52">
        <v>3.1017666788581348E-3</v>
      </c>
      <c r="IJ68" s="52">
        <v>2.38522033670019E-5</v>
      </c>
      <c r="IK68" s="52">
        <v>0</v>
      </c>
      <c r="IL68" s="52">
        <v>8.8327249952161761E-5</v>
      </c>
      <c r="IM68" s="52">
        <v>1.6048444647302552E-5</v>
      </c>
      <c r="IN68" s="52">
        <v>0</v>
      </c>
      <c r="IO68" s="52">
        <v>0</v>
      </c>
      <c r="IP68" s="52">
        <v>3.1996104334693659E-5</v>
      </c>
      <c r="IQ68" s="52">
        <v>0</v>
      </c>
      <c r="IR68" s="52">
        <v>0</v>
      </c>
      <c r="IS68" s="52">
        <v>0</v>
      </c>
      <c r="IT68" s="52">
        <v>0</v>
      </c>
      <c r="IU68" s="52">
        <v>0</v>
      </c>
      <c r="IV68" s="52">
        <v>0</v>
      </c>
      <c r="IW68" s="52">
        <v>0</v>
      </c>
      <c r="IX68" s="52">
        <v>0</v>
      </c>
      <c r="IY68" s="52">
        <v>0</v>
      </c>
      <c r="IZ68" s="52">
        <v>1.5540791534246655E-5</v>
      </c>
      <c r="JA68" s="52">
        <v>0</v>
      </c>
      <c r="JB68" s="52">
        <v>7.5820895951145513E-6</v>
      </c>
      <c r="JC68" s="52">
        <v>0</v>
      </c>
      <c r="JD68" s="52">
        <v>0</v>
      </c>
      <c r="JE68" s="52">
        <v>0</v>
      </c>
      <c r="JF68" s="52">
        <v>0</v>
      </c>
      <c r="JG68" s="52">
        <v>3.3509433063698814E-5</v>
      </c>
      <c r="JH68" s="52">
        <v>2.2986550345277049E-4</v>
      </c>
      <c r="JI68" s="52">
        <v>0</v>
      </c>
      <c r="JJ68" s="52">
        <v>0</v>
      </c>
      <c r="JK68" s="52">
        <v>0</v>
      </c>
      <c r="JL68" s="52">
        <v>0</v>
      </c>
      <c r="JM68" s="52">
        <v>0</v>
      </c>
      <c r="JN68" s="52">
        <v>0</v>
      </c>
      <c r="JO68" s="52">
        <v>0</v>
      </c>
      <c r="JP68" s="52">
        <v>0</v>
      </c>
      <c r="JQ68" s="52">
        <v>3.250881228465235E-5</v>
      </c>
      <c r="JR68" s="52">
        <v>3.1642921373138151E-5</v>
      </c>
      <c r="JS68" s="52">
        <v>5.3863294863804121E-4</v>
      </c>
      <c r="JT68" s="52">
        <v>0</v>
      </c>
      <c r="JU68" s="52">
        <v>2.7122463491181418E-4</v>
      </c>
      <c r="JV68" s="52">
        <v>1.7261644868901874E-2</v>
      </c>
      <c r="JW68" s="52">
        <v>5.4548423838460562E-4</v>
      </c>
      <c r="JX68" s="52">
        <v>0.11264215214881491</v>
      </c>
      <c r="JY68" s="52">
        <v>5.5207777619520554E-4</v>
      </c>
      <c r="JZ68" s="52">
        <v>1.5014749317797044E-3</v>
      </c>
      <c r="KA68" s="52">
        <v>2.7891583641024772E-4</v>
      </c>
      <c r="KB68" s="52">
        <v>7.1031295857936994E-2</v>
      </c>
      <c r="KC68" s="52">
        <v>2.0080345917208899E-3</v>
      </c>
      <c r="KD68" s="52">
        <v>1.1013003822092154E-3</v>
      </c>
      <c r="KE68" s="52">
        <v>2.0950927526921558E-3</v>
      </c>
      <c r="KF68" s="52">
        <v>6.7416302351879587E-3</v>
      </c>
      <c r="KG68" s="52">
        <v>7.4847419474631906E-4</v>
      </c>
      <c r="KH68" s="52">
        <v>0.17010359523603621</v>
      </c>
      <c r="KI68" s="52">
        <v>1.1913446860817183E-4</v>
      </c>
      <c r="KJ68" s="52">
        <v>4.1665789664553907E-2</v>
      </c>
      <c r="KK68" s="52">
        <v>1.1153719156543352E-2</v>
      </c>
      <c r="KL68" s="52">
        <v>7.4213423450559515E-4</v>
      </c>
      <c r="KM68" s="52">
        <v>1.7955933260173067E-3</v>
      </c>
      <c r="KN68" s="52">
        <v>7.9381871350420945E-4</v>
      </c>
      <c r="KO68" s="52">
        <v>8.1176166341384928E-4</v>
      </c>
      <c r="KP68" s="52">
        <v>5.2202957462663352E-4</v>
      </c>
      <c r="KQ68" s="52">
        <v>1.1867385709552613E-3</v>
      </c>
      <c r="KR68" s="52">
        <v>2.495061586706648E-4</v>
      </c>
      <c r="KS68" s="52">
        <v>7.0384146506958817E-4</v>
      </c>
      <c r="KT68" s="52">
        <v>3.7290183664193542E-3</v>
      </c>
      <c r="KU68" s="52">
        <v>2.3302594208758012E-5</v>
      </c>
      <c r="KV68" s="52">
        <v>2.780152074627507E-4</v>
      </c>
      <c r="KW68" s="52">
        <v>1.2397724570240164E-4</v>
      </c>
      <c r="KX68" s="52">
        <v>8.684587493745841E-4</v>
      </c>
      <c r="KY68" s="52">
        <v>9.693250408022619E-4</v>
      </c>
      <c r="KZ68" s="52">
        <v>2.37918678594646E-3</v>
      </c>
    </row>
    <row r="69" spans="1:312" x14ac:dyDescent="0.2">
      <c r="A69" s="89">
        <v>1.0549789999999999</v>
      </c>
      <c r="B69" s="41" t="s">
        <v>868</v>
      </c>
      <c r="C69" s="51" t="s">
        <v>110</v>
      </c>
      <c r="D69" s="52">
        <v>0</v>
      </c>
      <c r="E69" s="52">
        <v>0</v>
      </c>
      <c r="F69" s="52">
        <v>0</v>
      </c>
      <c r="G69" s="52">
        <v>0</v>
      </c>
      <c r="H69" s="52">
        <v>0</v>
      </c>
      <c r="I69" s="52">
        <v>0</v>
      </c>
      <c r="J69" s="52">
        <v>0</v>
      </c>
      <c r="K69" s="52">
        <v>0</v>
      </c>
      <c r="L69" s="52">
        <v>0</v>
      </c>
      <c r="M69" s="52">
        <v>0</v>
      </c>
      <c r="N69" s="52">
        <v>0</v>
      </c>
      <c r="O69" s="52">
        <v>0</v>
      </c>
      <c r="P69" s="52">
        <v>0</v>
      </c>
      <c r="Q69" s="52">
        <v>0</v>
      </c>
      <c r="R69" s="52">
        <v>8.4102445514801973E-5</v>
      </c>
      <c r="S69" s="52">
        <v>0</v>
      </c>
      <c r="T69" s="52">
        <v>0</v>
      </c>
      <c r="U69" s="52">
        <v>0</v>
      </c>
      <c r="V69" s="52">
        <v>4.3450541417229035E-5</v>
      </c>
      <c r="W69" s="52">
        <v>0</v>
      </c>
      <c r="X69" s="52">
        <v>0</v>
      </c>
      <c r="Y69" s="52">
        <v>0</v>
      </c>
      <c r="Z69" s="52">
        <v>4.9659534029297549E-5</v>
      </c>
      <c r="AA69" s="52">
        <v>0</v>
      </c>
      <c r="AB69" s="52">
        <v>0</v>
      </c>
      <c r="AC69" s="52">
        <v>4.5427638149660565E-6</v>
      </c>
      <c r="AD69" s="52">
        <v>0</v>
      </c>
      <c r="AE69" s="52">
        <v>0</v>
      </c>
      <c r="AF69" s="52">
        <v>0</v>
      </c>
      <c r="AG69" s="52">
        <v>3.8506733651001414E-5</v>
      </c>
      <c r="AH69" s="52">
        <v>0</v>
      </c>
      <c r="AI69" s="52">
        <v>3.2653780776436419E-4</v>
      </c>
      <c r="AJ69" s="52">
        <v>9.9921179838121377E-2</v>
      </c>
      <c r="AK69" s="52">
        <v>0</v>
      </c>
      <c r="AL69" s="52">
        <v>0</v>
      </c>
      <c r="AM69" s="52">
        <v>0</v>
      </c>
      <c r="AN69" s="52">
        <v>0</v>
      </c>
      <c r="AO69" s="52">
        <v>0</v>
      </c>
      <c r="AP69" s="52">
        <v>0</v>
      </c>
      <c r="AQ69" s="52">
        <v>2.7886985975312303E-4</v>
      </c>
      <c r="AR69" s="52">
        <v>9.7484584641193263E-5</v>
      </c>
      <c r="AS69" s="52">
        <v>0</v>
      </c>
      <c r="AT69" s="52">
        <v>0</v>
      </c>
      <c r="AU69" s="52">
        <v>0</v>
      </c>
      <c r="AV69" s="52">
        <v>5.850773491397542E-5</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9.2226226480747806E-5</v>
      </c>
      <c r="CF69" s="52">
        <v>0</v>
      </c>
      <c r="CG69" s="52">
        <v>0</v>
      </c>
      <c r="CH69" s="52">
        <v>0</v>
      </c>
      <c r="CI69" s="52">
        <v>0</v>
      </c>
      <c r="CJ69" s="52">
        <v>0</v>
      </c>
      <c r="CK69" s="52">
        <v>0</v>
      </c>
      <c r="CL69" s="52">
        <v>1.273969689281119E-3</v>
      </c>
      <c r="CM69" s="52">
        <v>3.6875260539659654E-3</v>
      </c>
      <c r="CN69" s="52">
        <v>1.7173317451080532E-5</v>
      </c>
      <c r="CO69" s="52">
        <v>8.3626902011445133E-3</v>
      </c>
      <c r="CP69" s="52">
        <v>7.9495765770663598E-2</v>
      </c>
      <c r="CQ69" s="52">
        <v>6.6344851624054968E-5</v>
      </c>
      <c r="CR69" s="52">
        <v>0</v>
      </c>
      <c r="CS69" s="52">
        <v>4.9870589576971513E-4</v>
      </c>
      <c r="CT69" s="52">
        <v>0</v>
      </c>
      <c r="CU69" s="52">
        <v>0</v>
      </c>
      <c r="CV69" s="52">
        <v>1.2114367025497645E-4</v>
      </c>
      <c r="CW69" s="52">
        <v>0</v>
      </c>
      <c r="CX69" s="52">
        <v>0</v>
      </c>
      <c r="CY69" s="52">
        <v>0</v>
      </c>
      <c r="CZ69" s="52">
        <v>6.5914349478677218E-5</v>
      </c>
      <c r="DA69" s="52">
        <v>3.5690283254560345E-4</v>
      </c>
      <c r="DB69" s="52">
        <v>0</v>
      </c>
      <c r="DC69" s="52">
        <v>0</v>
      </c>
      <c r="DD69" s="52">
        <v>0</v>
      </c>
      <c r="DE69" s="52">
        <v>0</v>
      </c>
      <c r="DF69" s="52">
        <v>0</v>
      </c>
      <c r="DG69" s="52">
        <v>1.6270598825076994E-5</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1.2097624683464085E-4</v>
      </c>
      <c r="DY69" s="52">
        <v>3.9117468504286737E-4</v>
      </c>
      <c r="DZ69" s="52">
        <v>2.9503137275579225E-2</v>
      </c>
      <c r="EA69" s="52">
        <v>2.3950985942329157E-2</v>
      </c>
      <c r="EB69" s="52">
        <v>5.5689346697891662E-2</v>
      </c>
      <c r="EC69" s="52">
        <v>2.5346523541011159E-2</v>
      </c>
      <c r="ED69" s="52">
        <v>5.2123972895820714E-2</v>
      </c>
      <c r="EE69" s="52">
        <v>0.32864348747488503</v>
      </c>
      <c r="EF69" s="52">
        <v>0.19291447130697015</v>
      </c>
      <c r="EG69" s="52">
        <v>2.7604726379757829E-2</v>
      </c>
      <c r="EH69" s="52">
        <v>8.8014384210775329E-2</v>
      </c>
      <c r="EI69" s="52">
        <v>1.8120948417552817E-2</v>
      </c>
      <c r="EJ69" s="52">
        <v>0.34111023936138601</v>
      </c>
      <c r="EK69" s="52">
        <v>0.34411477926888939</v>
      </c>
      <c r="EL69" s="52">
        <v>0</v>
      </c>
      <c r="EM69" s="52">
        <v>0</v>
      </c>
      <c r="EN69" s="52">
        <v>0</v>
      </c>
      <c r="EO69" s="52">
        <v>0</v>
      </c>
      <c r="EP69" s="52">
        <v>1.3317845919095894E-5</v>
      </c>
      <c r="EQ69" s="52">
        <v>0</v>
      </c>
      <c r="ER69" s="52">
        <v>1.2120654752304173E-4</v>
      </c>
      <c r="ES69" s="52">
        <v>0</v>
      </c>
      <c r="ET69" s="52">
        <v>0</v>
      </c>
      <c r="EU69" s="52">
        <v>0</v>
      </c>
      <c r="EV69" s="52">
        <v>0</v>
      </c>
      <c r="EW69" s="52">
        <v>0</v>
      </c>
      <c r="EX69" s="52">
        <v>0</v>
      </c>
      <c r="EY69" s="52">
        <v>0</v>
      </c>
      <c r="EZ69" s="52">
        <v>0</v>
      </c>
      <c r="FA69" s="52">
        <v>0</v>
      </c>
      <c r="FB69" s="52">
        <v>0</v>
      </c>
      <c r="FC69" s="52">
        <v>0</v>
      </c>
      <c r="FD69" s="52">
        <v>0</v>
      </c>
      <c r="FE69" s="52">
        <v>0</v>
      </c>
      <c r="FF69" s="52">
        <v>0</v>
      </c>
      <c r="FG69" s="52">
        <v>0</v>
      </c>
      <c r="FH69" s="52">
        <v>0</v>
      </c>
      <c r="FI69" s="52">
        <v>1.7145295532695776E-4</v>
      </c>
      <c r="FJ69" s="52">
        <v>0</v>
      </c>
      <c r="FK69" s="52">
        <v>0</v>
      </c>
      <c r="FL69" s="52">
        <v>0</v>
      </c>
      <c r="FM69" s="52">
        <v>0</v>
      </c>
      <c r="FN69" s="52">
        <v>0</v>
      </c>
      <c r="FO69" s="52">
        <v>0</v>
      </c>
      <c r="FP69" s="52">
        <v>0</v>
      </c>
      <c r="FQ69" s="52">
        <v>0</v>
      </c>
      <c r="FR69" s="52">
        <v>7.1566363649267937E-5</v>
      </c>
      <c r="FS69" s="52">
        <v>0</v>
      </c>
      <c r="FT69" s="52">
        <v>0</v>
      </c>
      <c r="FU69" s="52">
        <v>0</v>
      </c>
      <c r="FV69" s="52">
        <v>0</v>
      </c>
      <c r="FW69" s="52">
        <v>0</v>
      </c>
      <c r="FX69" s="52">
        <v>0</v>
      </c>
      <c r="FY69" s="52">
        <v>0</v>
      </c>
      <c r="FZ69" s="52">
        <v>0</v>
      </c>
      <c r="GA69" s="52">
        <v>0</v>
      </c>
      <c r="GB69" s="52">
        <v>0</v>
      </c>
      <c r="GC69" s="52">
        <v>0</v>
      </c>
      <c r="GD69" s="52">
        <v>0</v>
      </c>
      <c r="GE69" s="52">
        <v>0</v>
      </c>
      <c r="GF69" s="52">
        <v>0</v>
      </c>
      <c r="GG69" s="52">
        <v>0</v>
      </c>
      <c r="GH69" s="52">
        <v>0</v>
      </c>
      <c r="GI69" s="52">
        <v>8.3051088711687662E-6</v>
      </c>
      <c r="GJ69" s="52">
        <v>0</v>
      </c>
      <c r="GK69" s="52">
        <v>0</v>
      </c>
      <c r="GL69" s="52">
        <v>0</v>
      </c>
      <c r="GM69" s="52">
        <v>0</v>
      </c>
      <c r="GN69" s="52">
        <v>0</v>
      </c>
      <c r="GO69" s="52">
        <v>0</v>
      </c>
      <c r="GP69" s="52">
        <v>0</v>
      </c>
      <c r="GQ69" s="52">
        <v>0</v>
      </c>
      <c r="GR69" s="52">
        <v>0</v>
      </c>
      <c r="GS69" s="52">
        <v>0</v>
      </c>
      <c r="GT69" s="52">
        <v>0</v>
      </c>
      <c r="GU69" s="52">
        <v>0</v>
      </c>
      <c r="GV69" s="52">
        <v>0</v>
      </c>
      <c r="GW69" s="52">
        <v>0</v>
      </c>
      <c r="GX69" s="52">
        <v>0</v>
      </c>
      <c r="GY69" s="52">
        <v>0</v>
      </c>
      <c r="GZ69" s="52">
        <v>0</v>
      </c>
      <c r="HA69" s="52">
        <v>0</v>
      </c>
      <c r="HB69" s="52">
        <v>0</v>
      </c>
      <c r="HC69" s="52">
        <v>3.5116210057572334E-4</v>
      </c>
      <c r="HD69" s="52">
        <v>1.3152475183166832E-4</v>
      </c>
      <c r="HE69" s="52">
        <v>0</v>
      </c>
      <c r="HF69" s="52">
        <v>0</v>
      </c>
      <c r="HG69" s="52">
        <v>8.5731097025717033E-5</v>
      </c>
      <c r="HH69" s="52">
        <v>2.9919705575607498E-3</v>
      </c>
      <c r="HI69" s="52">
        <v>0</v>
      </c>
      <c r="HJ69" s="52">
        <v>0</v>
      </c>
      <c r="HK69" s="52">
        <v>0</v>
      </c>
      <c r="HL69" s="52">
        <v>0</v>
      </c>
      <c r="HM69" s="52">
        <v>0</v>
      </c>
      <c r="HN69" s="52">
        <v>0</v>
      </c>
      <c r="HO69" s="52">
        <v>8.2830480124745291E-4</v>
      </c>
      <c r="HP69" s="52">
        <v>1.7020122175632926E-4</v>
      </c>
      <c r="HQ69" s="52">
        <v>1.1074205297556667E-4</v>
      </c>
      <c r="HR69" s="52">
        <v>1.579249793048509E-5</v>
      </c>
      <c r="HS69" s="52">
        <v>5.0328174757013693E-4</v>
      </c>
      <c r="HT69" s="52">
        <v>6.8048186132119843E-4</v>
      </c>
      <c r="HU69" s="52">
        <v>2.4649079515277573E-3</v>
      </c>
      <c r="HV69" s="52">
        <v>1.2886181550786972E-5</v>
      </c>
      <c r="HW69" s="52">
        <v>0</v>
      </c>
      <c r="HX69" s="52">
        <v>0</v>
      </c>
      <c r="HY69" s="52">
        <v>0</v>
      </c>
      <c r="HZ69" s="52">
        <v>0</v>
      </c>
      <c r="IA69" s="52">
        <v>0</v>
      </c>
      <c r="IB69" s="52">
        <v>0</v>
      </c>
      <c r="IC69" s="52">
        <v>3.8242003498255285E-5</v>
      </c>
      <c r="ID69" s="52">
        <v>0</v>
      </c>
      <c r="IE69" s="52">
        <v>0</v>
      </c>
      <c r="IF69" s="52">
        <v>0</v>
      </c>
      <c r="IG69" s="52">
        <v>2.9776480874110019E-4</v>
      </c>
      <c r="IH69" s="52">
        <v>0</v>
      </c>
      <c r="II69" s="52">
        <v>0</v>
      </c>
      <c r="IJ69" s="52">
        <v>0</v>
      </c>
      <c r="IK69" s="52">
        <v>0</v>
      </c>
      <c r="IL69" s="52">
        <v>0</v>
      </c>
      <c r="IM69" s="52">
        <v>0</v>
      </c>
      <c r="IN69" s="52">
        <v>0</v>
      </c>
      <c r="IO69" s="52">
        <v>0</v>
      </c>
      <c r="IP69" s="52">
        <v>0</v>
      </c>
      <c r="IQ69" s="52">
        <v>0</v>
      </c>
      <c r="IR69" s="52">
        <v>0</v>
      </c>
      <c r="IS69" s="52">
        <v>0</v>
      </c>
      <c r="IT69" s="52">
        <v>0</v>
      </c>
      <c r="IU69" s="52">
        <v>0</v>
      </c>
      <c r="IV69" s="52">
        <v>0</v>
      </c>
      <c r="IW69" s="52">
        <v>7.9860882386641843E-6</v>
      </c>
      <c r="IX69" s="52">
        <v>0</v>
      </c>
      <c r="IY69" s="52">
        <v>0</v>
      </c>
      <c r="IZ69" s="52">
        <v>0</v>
      </c>
      <c r="JA69" s="52">
        <v>0</v>
      </c>
      <c r="JB69" s="52">
        <v>2.9017253224628844E-5</v>
      </c>
      <c r="JC69" s="52">
        <v>0</v>
      </c>
      <c r="JD69" s="52">
        <v>0</v>
      </c>
      <c r="JE69" s="52">
        <v>0</v>
      </c>
      <c r="JF69" s="52">
        <v>0</v>
      </c>
      <c r="JG69" s="52">
        <v>0</v>
      </c>
      <c r="JH69" s="52">
        <v>0</v>
      </c>
      <c r="JI69" s="52">
        <v>0</v>
      </c>
      <c r="JJ69" s="52">
        <v>3.0064525814416603E-4</v>
      </c>
      <c r="JK69" s="52">
        <v>0</v>
      </c>
      <c r="JL69" s="52">
        <v>0</v>
      </c>
      <c r="JM69" s="52">
        <v>0</v>
      </c>
      <c r="JN69" s="52">
        <v>0</v>
      </c>
      <c r="JO69" s="52">
        <v>0</v>
      </c>
      <c r="JP69" s="52">
        <v>0</v>
      </c>
      <c r="JQ69" s="52">
        <v>0</v>
      </c>
      <c r="JR69" s="52">
        <v>0</v>
      </c>
      <c r="JS69" s="52">
        <v>0</v>
      </c>
      <c r="JT69" s="52">
        <v>0</v>
      </c>
      <c r="JU69" s="52">
        <v>7.3236981910516611E-6</v>
      </c>
      <c r="JV69" s="52">
        <v>0</v>
      </c>
      <c r="JW69" s="52">
        <v>7.7851220397047085E-3</v>
      </c>
      <c r="JX69" s="52">
        <v>3.4224480399275768E-6</v>
      </c>
      <c r="JY69" s="52">
        <v>2.1856456468979874E-3</v>
      </c>
      <c r="JZ69" s="52">
        <v>3.8226751265695259E-5</v>
      </c>
      <c r="KA69" s="52">
        <v>1.5072331944917269E-4</v>
      </c>
      <c r="KB69" s="52">
        <v>0</v>
      </c>
      <c r="KC69" s="52">
        <v>6.1143238704142804E-5</v>
      </c>
      <c r="KD69" s="52">
        <v>3.1724032246442673E-4</v>
      </c>
      <c r="KE69" s="52">
        <v>0</v>
      </c>
      <c r="KF69" s="52">
        <v>6.2430980196409523E-5</v>
      </c>
      <c r="KG69" s="52">
        <v>7.5769558973378474E-5</v>
      </c>
      <c r="KH69" s="52">
        <v>0</v>
      </c>
      <c r="KI69" s="52">
        <v>0</v>
      </c>
      <c r="KJ69" s="52">
        <v>0</v>
      </c>
      <c r="KK69" s="52">
        <v>0</v>
      </c>
      <c r="KL69" s="52">
        <v>1.2822648959175886E-5</v>
      </c>
      <c r="KM69" s="52">
        <v>0</v>
      </c>
      <c r="KN69" s="52">
        <v>0</v>
      </c>
      <c r="KO69" s="52">
        <v>3.616364234766713E-4</v>
      </c>
      <c r="KP69" s="52">
        <v>3.5191804092366599E-4</v>
      </c>
      <c r="KQ69" s="52">
        <v>0</v>
      </c>
      <c r="KR69" s="52">
        <v>3.7788739385100602E-5</v>
      </c>
      <c r="KS69" s="52">
        <v>0</v>
      </c>
      <c r="KT69" s="52">
        <v>0</v>
      </c>
      <c r="KU69" s="52">
        <v>5.9348676217939669E-4</v>
      </c>
      <c r="KV69" s="52">
        <v>0</v>
      </c>
      <c r="KW69" s="52">
        <v>1.4333428642994168E-5</v>
      </c>
      <c r="KX69" s="52">
        <v>1.1809757820824251E-5</v>
      </c>
      <c r="KY69" s="52">
        <v>0</v>
      </c>
      <c r="KZ69" s="52">
        <v>6.946660078050197E-6</v>
      </c>
    </row>
    <row r="70" spans="1:312" x14ac:dyDescent="0.2">
      <c r="A70" s="89">
        <v>1.0412669999999999</v>
      </c>
      <c r="B70" s="41" t="s">
        <v>867</v>
      </c>
      <c r="C70" s="51" t="s">
        <v>8</v>
      </c>
      <c r="D70" s="52">
        <v>7.1179929450207761E-4</v>
      </c>
      <c r="E70" s="52">
        <v>8.7883905834339096E-4</v>
      </c>
      <c r="F70" s="52">
        <v>5.1436901699981538E-4</v>
      </c>
      <c r="G70" s="52">
        <v>1.1175324511209521E-3</v>
      </c>
      <c r="H70" s="52">
        <v>4.8239316685572359E-4</v>
      </c>
      <c r="I70" s="52">
        <v>3.2661986942014755E-2</v>
      </c>
      <c r="J70" s="52">
        <v>8.1764679695177478E-2</v>
      </c>
      <c r="K70" s="52">
        <v>0.19664706340800761</v>
      </c>
      <c r="L70" s="52">
        <v>8.033414034191394E-2</v>
      </c>
      <c r="M70" s="52">
        <v>1.0424175468676017E-3</v>
      </c>
      <c r="N70" s="52">
        <v>1.2289505324339439E-3</v>
      </c>
      <c r="O70" s="52">
        <v>5.7910407213200544E-4</v>
      </c>
      <c r="P70" s="52">
        <v>9.6201437251600976E-4</v>
      </c>
      <c r="Q70" s="52">
        <v>2.0990313586461652E-3</v>
      </c>
      <c r="R70" s="52">
        <v>9.6017336372379893E-3</v>
      </c>
      <c r="S70" s="52">
        <v>3.6874154862877422E-3</v>
      </c>
      <c r="T70" s="52">
        <v>3.3700523248944038E-4</v>
      </c>
      <c r="U70" s="52">
        <v>6.8407691527173067E-3</v>
      </c>
      <c r="V70" s="52">
        <v>5.4151130156878642E-3</v>
      </c>
      <c r="W70" s="52">
        <v>7.4894352222159323E-3</v>
      </c>
      <c r="X70" s="52">
        <v>1.1982066591678851E-2</v>
      </c>
      <c r="Y70" s="52">
        <v>6.8192400421926696E-5</v>
      </c>
      <c r="Z70" s="52">
        <v>2.0851589265093653E-4</v>
      </c>
      <c r="AA70" s="52">
        <v>2.2648021228949961E-5</v>
      </c>
      <c r="AB70" s="52">
        <v>1.3943021884948751E-4</v>
      </c>
      <c r="AC70" s="52">
        <v>3.1737117063461488E-5</v>
      </c>
      <c r="AD70" s="52">
        <v>0</v>
      </c>
      <c r="AE70" s="52">
        <v>6.7979493782870917E-4</v>
      </c>
      <c r="AF70" s="52">
        <v>8.6641828383103201E-4</v>
      </c>
      <c r="AG70" s="52">
        <v>0</v>
      </c>
      <c r="AH70" s="52">
        <v>0</v>
      </c>
      <c r="AI70" s="52">
        <v>1.5347276964925119E-4</v>
      </c>
      <c r="AJ70" s="52">
        <v>4.4072222899298234E-6</v>
      </c>
      <c r="AK70" s="52">
        <v>1.1792640620288542E-5</v>
      </c>
      <c r="AL70" s="52">
        <v>0</v>
      </c>
      <c r="AM70" s="52">
        <v>5.8635434240405333E-4</v>
      </c>
      <c r="AN70" s="52">
        <v>0</v>
      </c>
      <c r="AO70" s="52">
        <v>1.5123289302957322E-3</v>
      </c>
      <c r="AP70" s="52">
        <v>0</v>
      </c>
      <c r="AQ70" s="52">
        <v>4.3932762298037661E-3</v>
      </c>
      <c r="AR70" s="52">
        <v>1.7235095039613621E-4</v>
      </c>
      <c r="AS70" s="52">
        <v>8.4126890910357513E-4</v>
      </c>
      <c r="AT70" s="52">
        <v>2.6358956847658733E-6</v>
      </c>
      <c r="AU70" s="52">
        <v>2.9109915733517503E-5</v>
      </c>
      <c r="AV70" s="52">
        <v>1.2815842622521262E-3</v>
      </c>
      <c r="AW70" s="52">
        <v>0.31856688148387652</v>
      </c>
      <c r="AX70" s="52">
        <v>6.5333743087041693E-2</v>
      </c>
      <c r="AY70" s="52">
        <v>5.9761108460735547E-3</v>
      </c>
      <c r="AZ70" s="52">
        <v>3.1656731400990203E-4</v>
      </c>
      <c r="BA70" s="52">
        <v>0</v>
      </c>
      <c r="BB70" s="52">
        <v>8.5068662495182824E-5</v>
      </c>
      <c r="BC70" s="52">
        <v>1.965026945076246E-5</v>
      </c>
      <c r="BD70" s="52">
        <v>0</v>
      </c>
      <c r="BE70" s="52">
        <v>7.3898660395783737E-4</v>
      </c>
      <c r="BF70" s="52">
        <v>9.0136797153842643E-5</v>
      </c>
      <c r="BG70" s="52">
        <v>0</v>
      </c>
      <c r="BH70" s="52">
        <v>1.736678021263562E-5</v>
      </c>
      <c r="BI70" s="52">
        <v>3.585621351304108E-3</v>
      </c>
      <c r="BJ70" s="52">
        <v>3.2337037462688463E-3</v>
      </c>
      <c r="BK70" s="52">
        <v>1.2031698684707829E-4</v>
      </c>
      <c r="BL70" s="52">
        <v>0</v>
      </c>
      <c r="BM70" s="52">
        <v>0</v>
      </c>
      <c r="BN70" s="52">
        <v>5.8927900562793459E-4</v>
      </c>
      <c r="BO70" s="52">
        <v>1.7759731719848654E-4</v>
      </c>
      <c r="BP70" s="52">
        <v>5.0071089666267159E-3</v>
      </c>
      <c r="BQ70" s="52">
        <v>9.3591970441349981E-2</v>
      </c>
      <c r="BR70" s="52">
        <v>1.7389777035022743E-3</v>
      </c>
      <c r="BS70" s="52">
        <v>1.5239245556357695E-2</v>
      </c>
      <c r="BT70" s="52">
        <v>5.3636396989198646E-3</v>
      </c>
      <c r="BU70" s="52">
        <v>7.5014445851198236E-2</v>
      </c>
      <c r="BV70" s="52">
        <v>3.333505593394319E-3</v>
      </c>
      <c r="BW70" s="52">
        <v>0.11933101705915547</v>
      </c>
      <c r="BX70" s="52">
        <v>0.13776799033806533</v>
      </c>
      <c r="BY70" s="52">
        <v>6.8235928852788216E-2</v>
      </c>
      <c r="BZ70" s="52">
        <v>1.2960702337857912E-3</v>
      </c>
      <c r="CA70" s="52">
        <v>0.61859553531439937</v>
      </c>
      <c r="CB70" s="52">
        <v>3.1871819635865384E-2</v>
      </c>
      <c r="CC70" s="52">
        <v>2.3438041660837194E-3</v>
      </c>
      <c r="CD70" s="52">
        <v>1.6004455522891424E-3</v>
      </c>
      <c r="CE70" s="52">
        <v>0</v>
      </c>
      <c r="CF70" s="52">
        <v>0</v>
      </c>
      <c r="CG70" s="52">
        <v>6.009237370934268E-5</v>
      </c>
      <c r="CH70" s="52">
        <v>4.6723107263502443E-4</v>
      </c>
      <c r="CI70" s="52">
        <v>5.7453605768389539E-3</v>
      </c>
      <c r="CJ70" s="52">
        <v>0</v>
      </c>
      <c r="CK70" s="52">
        <v>5.4349998803410365E-5</v>
      </c>
      <c r="CL70" s="52">
        <v>0</v>
      </c>
      <c r="CM70" s="52">
        <v>0</v>
      </c>
      <c r="CN70" s="52">
        <v>1.6158939149825768E-4</v>
      </c>
      <c r="CO70" s="52">
        <v>0</v>
      </c>
      <c r="CP70" s="52">
        <v>0</v>
      </c>
      <c r="CQ70" s="52">
        <v>1.9020639544101194E-3</v>
      </c>
      <c r="CR70" s="52">
        <v>0</v>
      </c>
      <c r="CS70" s="52">
        <v>5.8541106415010031E-5</v>
      </c>
      <c r="CT70" s="52">
        <v>0</v>
      </c>
      <c r="CU70" s="52">
        <v>8.8483627040456458E-4</v>
      </c>
      <c r="CV70" s="52">
        <v>2.046329509784576E-3</v>
      </c>
      <c r="CW70" s="52">
        <v>0</v>
      </c>
      <c r="CX70" s="52">
        <v>6.4268933053737533E-5</v>
      </c>
      <c r="CY70" s="52">
        <v>3.6920454888391579E-4</v>
      </c>
      <c r="CZ70" s="52">
        <v>1.7429700466173709E-3</v>
      </c>
      <c r="DA70" s="52">
        <v>1.038623627611858E-4</v>
      </c>
      <c r="DB70" s="52">
        <v>0</v>
      </c>
      <c r="DC70" s="52">
        <v>1.1124883840535435E-3</v>
      </c>
      <c r="DD70" s="52">
        <v>2.6282388611102174E-5</v>
      </c>
      <c r="DE70" s="52">
        <v>2.4786990101882347E-4</v>
      </c>
      <c r="DF70" s="52">
        <v>0</v>
      </c>
      <c r="DG70" s="52">
        <v>5.3981823951346523E-4</v>
      </c>
      <c r="DH70" s="52">
        <v>0</v>
      </c>
      <c r="DI70" s="52">
        <v>2.970855374804448E-4</v>
      </c>
      <c r="DJ70" s="52">
        <v>4.3250074946166353E-5</v>
      </c>
      <c r="DK70" s="52">
        <v>1.7935599411860377E-5</v>
      </c>
      <c r="DL70" s="52">
        <v>3.751709724959216E-4</v>
      </c>
      <c r="DM70" s="52">
        <v>0</v>
      </c>
      <c r="DN70" s="52">
        <v>3.5966234086353755E-4</v>
      </c>
      <c r="DO70" s="52">
        <v>3.8207416206433319E-4</v>
      </c>
      <c r="DP70" s="52">
        <v>0</v>
      </c>
      <c r="DQ70" s="52">
        <v>5.3114727411300316E-5</v>
      </c>
      <c r="DR70" s="52">
        <v>0</v>
      </c>
      <c r="DS70" s="52">
        <v>0</v>
      </c>
      <c r="DT70" s="52">
        <v>0</v>
      </c>
      <c r="DU70" s="52">
        <v>1.1245105125478427E-4</v>
      </c>
      <c r="DV70" s="52">
        <v>0</v>
      </c>
      <c r="DW70" s="52">
        <v>1.7778770645055255E-5</v>
      </c>
      <c r="DX70" s="52">
        <v>0</v>
      </c>
      <c r="DY70" s="52">
        <v>0</v>
      </c>
      <c r="DZ70" s="52">
        <v>1.726966536105876E-5</v>
      </c>
      <c r="EA70" s="52">
        <v>0</v>
      </c>
      <c r="EB70" s="52">
        <v>3.3210995194411541E-4</v>
      </c>
      <c r="EC70" s="52">
        <v>0</v>
      </c>
      <c r="ED70" s="52">
        <v>0</v>
      </c>
      <c r="EE70" s="52">
        <v>8.3151268876621154E-5</v>
      </c>
      <c r="EF70" s="52">
        <v>1.0436316573088893E-5</v>
      </c>
      <c r="EG70" s="52">
        <v>0</v>
      </c>
      <c r="EH70" s="52">
        <v>4.9732634381331286E-4</v>
      </c>
      <c r="EI70" s="52">
        <v>0</v>
      </c>
      <c r="EJ70" s="52">
        <v>3.9914572085215474E-5</v>
      </c>
      <c r="EK70" s="52">
        <v>0</v>
      </c>
      <c r="EL70" s="52">
        <v>0.23377672392801915</v>
      </c>
      <c r="EM70" s="52">
        <v>0.10297110962772157</v>
      </c>
      <c r="EN70" s="52">
        <v>3.9204092133915396E-2</v>
      </c>
      <c r="EO70" s="52">
        <v>0.26783443559138675</v>
      </c>
      <c r="EP70" s="52">
        <v>0.10110323548738388</v>
      </c>
      <c r="EQ70" s="52">
        <v>0.24637272778306307</v>
      </c>
      <c r="ER70" s="52">
        <v>9.6514617531917271E-2</v>
      </c>
      <c r="ES70" s="52">
        <v>0.11070985560951606</v>
      </c>
      <c r="ET70" s="52">
        <v>0.2558143220043359</v>
      </c>
      <c r="EU70" s="52">
        <v>9.1835764440506201E-2</v>
      </c>
      <c r="EV70" s="52">
        <v>8.537056643884515E-2</v>
      </c>
      <c r="EW70" s="52">
        <v>7.3148549474664828E-2</v>
      </c>
      <c r="EX70" s="52">
        <v>3.6830765089371977E-2</v>
      </c>
      <c r="EY70" s="52">
        <v>7.3518831929715741E-4</v>
      </c>
      <c r="EZ70" s="52">
        <v>1.8877877912289422E-2</v>
      </c>
      <c r="FA70" s="52">
        <v>4.7313512958111516E-3</v>
      </c>
      <c r="FB70" s="52">
        <v>1.2379638881708714E-3</v>
      </c>
      <c r="FC70" s="52">
        <v>1.2496818564848007E-3</v>
      </c>
      <c r="FD70" s="52">
        <v>1.8775319015525507E-2</v>
      </c>
      <c r="FE70" s="52">
        <v>2.4096177774283675E-4</v>
      </c>
      <c r="FF70" s="52">
        <v>2.9940823638523266E-3</v>
      </c>
      <c r="FG70" s="52">
        <v>1.0726606175541638E-2</v>
      </c>
      <c r="FH70" s="52">
        <v>9.2536250054202709E-4</v>
      </c>
      <c r="FI70" s="52">
        <v>7.4374569662378944E-5</v>
      </c>
      <c r="FJ70" s="52">
        <v>7.2910920242002155E-3</v>
      </c>
      <c r="FK70" s="52">
        <v>2.7686387164147929E-4</v>
      </c>
      <c r="FL70" s="52">
        <v>0</v>
      </c>
      <c r="FM70" s="52">
        <v>0</v>
      </c>
      <c r="FN70" s="52">
        <v>1.0145820461604754E-3</v>
      </c>
      <c r="FO70" s="52">
        <v>7.2831730356157651E-4</v>
      </c>
      <c r="FP70" s="52">
        <v>1.5729804654322272E-4</v>
      </c>
      <c r="FQ70" s="52">
        <v>4.3448386172072039E-3</v>
      </c>
      <c r="FR70" s="52">
        <v>4.566197435290715E-5</v>
      </c>
      <c r="FS70" s="52">
        <v>1.9531186864443051E-2</v>
      </c>
      <c r="FT70" s="52">
        <v>8.0410448957961018E-4</v>
      </c>
      <c r="FU70" s="52">
        <v>5.2301119185045152E-4</v>
      </c>
      <c r="FV70" s="52">
        <v>2.137659639975016E-4</v>
      </c>
      <c r="FW70" s="52">
        <v>2.7434144413978056E-4</v>
      </c>
      <c r="FX70" s="52">
        <v>9.6729666551674293E-4</v>
      </c>
      <c r="FY70" s="52">
        <v>2.0142730122769204E-3</v>
      </c>
      <c r="FZ70" s="52">
        <v>2.0634864380429927E-3</v>
      </c>
      <c r="GA70" s="52">
        <v>7.4743480946986296E-2</v>
      </c>
      <c r="GB70" s="52">
        <v>6.58074183043947E-4</v>
      </c>
      <c r="GC70" s="52">
        <v>0</v>
      </c>
      <c r="GD70" s="52">
        <v>2.1545573384270356E-3</v>
      </c>
      <c r="GE70" s="52">
        <v>6.7713924962157206E-3</v>
      </c>
      <c r="GF70" s="52">
        <v>7.399151011863456E-3</v>
      </c>
      <c r="GG70" s="52">
        <v>2.0051097148655536E-4</v>
      </c>
      <c r="GH70" s="52">
        <v>1.2696506039524535E-4</v>
      </c>
      <c r="GI70" s="52">
        <v>0</v>
      </c>
      <c r="GJ70" s="52">
        <v>7.5015647574743448E-4</v>
      </c>
      <c r="GK70" s="52">
        <v>7.3400908279777743E-6</v>
      </c>
      <c r="GL70" s="52">
        <v>3.413884848863551E-5</v>
      </c>
      <c r="GM70" s="52">
        <v>1.7108437203890376E-5</v>
      </c>
      <c r="GN70" s="52">
        <v>1.1689820445906602E-4</v>
      </c>
      <c r="GO70" s="52">
        <v>8.0347037158703567E-3</v>
      </c>
      <c r="GP70" s="52">
        <v>1.4174476045776424E-3</v>
      </c>
      <c r="GQ70" s="52">
        <v>8.2402218901130963E-4</v>
      </c>
      <c r="GR70" s="52">
        <v>1.1395974869245836E-2</v>
      </c>
      <c r="GS70" s="52">
        <v>1.1098932158911499E-2</v>
      </c>
      <c r="GT70" s="52">
        <v>4.9199241980682007E-3</v>
      </c>
      <c r="GU70" s="52">
        <v>3.0789042340340609E-2</v>
      </c>
      <c r="GV70" s="52">
        <v>3.4542855296554806E-3</v>
      </c>
      <c r="GW70" s="52">
        <v>7.4627022760948578E-5</v>
      </c>
      <c r="GX70" s="52">
        <v>1.0292677240816412E-3</v>
      </c>
      <c r="GY70" s="52">
        <v>0</v>
      </c>
      <c r="GZ70" s="52">
        <v>0</v>
      </c>
      <c r="HA70" s="52">
        <v>0</v>
      </c>
      <c r="HB70" s="52">
        <v>0</v>
      </c>
      <c r="HC70" s="52">
        <v>1.3330828992884602E-5</v>
      </c>
      <c r="HD70" s="52">
        <v>0</v>
      </c>
      <c r="HE70" s="52">
        <v>2.6137839505112644E-5</v>
      </c>
      <c r="HF70" s="52">
        <v>8.5542905477387052E-6</v>
      </c>
      <c r="HG70" s="52">
        <v>6.6480568875396931E-4</v>
      </c>
      <c r="HH70" s="52">
        <v>1.2038100257852309E-5</v>
      </c>
      <c r="HI70" s="52">
        <v>1.682235709550438E-3</v>
      </c>
      <c r="HJ70" s="52">
        <v>0</v>
      </c>
      <c r="HK70" s="52">
        <v>8.6875008217459444E-4</v>
      </c>
      <c r="HL70" s="52">
        <v>2.8322938575834108E-2</v>
      </c>
      <c r="HM70" s="52">
        <v>0</v>
      </c>
      <c r="HN70" s="52">
        <v>2.7893122627807893E-3</v>
      </c>
      <c r="HO70" s="52">
        <v>1.0349676758101906E-4</v>
      </c>
      <c r="HP70" s="52">
        <v>0</v>
      </c>
      <c r="HQ70" s="52">
        <v>0</v>
      </c>
      <c r="HR70" s="52">
        <v>0</v>
      </c>
      <c r="HS70" s="52">
        <v>0</v>
      </c>
      <c r="HT70" s="52">
        <v>2.2065863154132818E-3</v>
      </c>
      <c r="HU70" s="52">
        <v>8.3340451238537026E-5</v>
      </c>
      <c r="HV70" s="52">
        <v>0</v>
      </c>
      <c r="HW70" s="52">
        <v>6.137976771307313E-3</v>
      </c>
      <c r="HX70" s="52">
        <v>1.1354770176882114E-4</v>
      </c>
      <c r="HY70" s="52">
        <v>2.0965658169508758E-3</v>
      </c>
      <c r="HZ70" s="52">
        <v>1.5863331339324847E-2</v>
      </c>
      <c r="IA70" s="52">
        <v>2.2689152076287521E-4</v>
      </c>
      <c r="IB70" s="52">
        <v>0</v>
      </c>
      <c r="IC70" s="52">
        <v>1.1677927242755808E-4</v>
      </c>
      <c r="ID70" s="52">
        <v>0</v>
      </c>
      <c r="IE70" s="52">
        <v>0</v>
      </c>
      <c r="IF70" s="52">
        <v>3.476937841526646E-5</v>
      </c>
      <c r="IG70" s="52">
        <v>0</v>
      </c>
      <c r="IH70" s="52">
        <v>5.7299567319606039E-4</v>
      </c>
      <c r="II70" s="52">
        <v>5.6926390476897993E-6</v>
      </c>
      <c r="IJ70" s="52">
        <v>0.534101673468103</v>
      </c>
      <c r="IK70" s="52">
        <v>0.57428991935304885</v>
      </c>
      <c r="IL70" s="52">
        <v>0.76366701598534714</v>
      </c>
      <c r="IM70" s="52">
        <v>0.5824555112405484</v>
      </c>
      <c r="IN70" s="52">
        <v>0.54202185256835345</v>
      </c>
      <c r="IO70" s="52">
        <v>0.53054344047451318</v>
      </c>
      <c r="IP70" s="52">
        <v>0.65541773975949991</v>
      </c>
      <c r="IQ70" s="52">
        <v>0.62676038239418141</v>
      </c>
      <c r="IR70" s="52">
        <v>0.74731890563847669</v>
      </c>
      <c r="IS70" s="52">
        <v>0.41822089396830336</v>
      </c>
      <c r="IT70" s="52">
        <v>8.7579933131128728E-3</v>
      </c>
      <c r="IU70" s="52">
        <v>2.6668075122343201E-2</v>
      </c>
      <c r="IV70" s="52">
        <v>7.4205213240432014E-2</v>
      </c>
      <c r="IW70" s="52">
        <v>3.2598192596495906E-2</v>
      </c>
      <c r="IX70" s="52">
        <v>1.6268361591573469E-2</v>
      </c>
      <c r="IY70" s="52">
        <v>2.7301626984469144E-3</v>
      </c>
      <c r="IZ70" s="52">
        <v>9.0777998091493232E-3</v>
      </c>
      <c r="JA70" s="52">
        <v>3.5051269981620685E-3</v>
      </c>
      <c r="JB70" s="52">
        <v>5.2606648669108885E-3</v>
      </c>
      <c r="JC70" s="52">
        <v>1.2653626980722343E-3</v>
      </c>
      <c r="JD70" s="52">
        <v>2.9013778830637942E-4</v>
      </c>
      <c r="JE70" s="52">
        <v>7.9606569286529117E-4</v>
      </c>
      <c r="JF70" s="52">
        <v>8.6411925837245093E-4</v>
      </c>
      <c r="JG70" s="52">
        <v>1.5459108039938092E-3</v>
      </c>
      <c r="JH70" s="52">
        <v>2.9512071147875536E-3</v>
      </c>
      <c r="JI70" s="52">
        <v>4.1246452801931583E-3</v>
      </c>
      <c r="JJ70" s="52">
        <v>2.6841867700613505E-3</v>
      </c>
      <c r="JK70" s="52">
        <v>3.2812911526867322E-4</v>
      </c>
      <c r="JL70" s="52">
        <v>1.9759877621877324E-3</v>
      </c>
      <c r="JM70" s="52">
        <v>1.3858006614187233E-2</v>
      </c>
      <c r="JN70" s="52">
        <v>7.4862847160124951E-3</v>
      </c>
      <c r="JO70" s="52">
        <v>1.7835977623562514E-2</v>
      </c>
      <c r="JP70" s="52">
        <v>1.1439939486497764E-2</v>
      </c>
      <c r="JQ70" s="52">
        <v>3.9061711246495064E-3</v>
      </c>
      <c r="JR70" s="52">
        <v>2.8741602954779314E-3</v>
      </c>
      <c r="JS70" s="52">
        <v>1.0662906021124885E-3</v>
      </c>
      <c r="JT70" s="52">
        <v>0</v>
      </c>
      <c r="JU70" s="52">
        <v>1.0609329913749496E-4</v>
      </c>
      <c r="JV70" s="52">
        <v>9.7218977661313929E-5</v>
      </c>
      <c r="JW70" s="52">
        <v>0</v>
      </c>
      <c r="JX70" s="52">
        <v>5.2920464171752615E-4</v>
      </c>
      <c r="JY70" s="52">
        <v>1.0296511863449663E-5</v>
      </c>
      <c r="JZ70" s="52">
        <v>1.0276278208938118E-3</v>
      </c>
      <c r="KA70" s="52">
        <v>1.30021048223713E-3</v>
      </c>
      <c r="KB70" s="52">
        <v>5.1842731206386695E-4</v>
      </c>
      <c r="KC70" s="52">
        <v>5.164955803648427E-6</v>
      </c>
      <c r="KD70" s="52">
        <v>5.6333480749464178E-3</v>
      </c>
      <c r="KE70" s="52">
        <v>1.4922755380152527E-4</v>
      </c>
      <c r="KF70" s="52">
        <v>8.1631738728396011E-4</v>
      </c>
      <c r="KG70" s="52">
        <v>4.2770164675970324E-6</v>
      </c>
      <c r="KH70" s="52">
        <v>0</v>
      </c>
      <c r="KI70" s="52">
        <v>9.0594689538597362E-4</v>
      </c>
      <c r="KJ70" s="52">
        <v>5.5420830692887674E-5</v>
      </c>
      <c r="KK70" s="52">
        <v>1.6716235261377886E-4</v>
      </c>
      <c r="KL70" s="52">
        <v>1.6763969584768728E-4</v>
      </c>
      <c r="KM70" s="52">
        <v>1.8310539409963569E-4</v>
      </c>
      <c r="KN70" s="52">
        <v>1.4051144758969558E-5</v>
      </c>
      <c r="KO70" s="52">
        <v>5.9670009873650764E-6</v>
      </c>
      <c r="KP70" s="52">
        <v>4.052341824704478E-4</v>
      </c>
      <c r="KQ70" s="52">
        <v>5.1833980265219159E-5</v>
      </c>
      <c r="KR70" s="52">
        <v>6.2253125576610822E-4</v>
      </c>
      <c r="KS70" s="52">
        <v>2.426220093030386E-4</v>
      </c>
      <c r="KT70" s="52">
        <v>1.0078055214597332E-5</v>
      </c>
      <c r="KU70" s="52">
        <v>4.5374634621440528E-4</v>
      </c>
      <c r="KV70" s="52">
        <v>0</v>
      </c>
      <c r="KW70" s="52">
        <v>3.3497368255719427E-4</v>
      </c>
      <c r="KX70" s="52">
        <v>1.0203040269301112E-3</v>
      </c>
      <c r="KY70" s="52">
        <v>1.5156897101371798E-4</v>
      </c>
      <c r="KZ70" s="52">
        <v>4.8486754907196007E-6</v>
      </c>
    </row>
    <row r="71" spans="1:312" x14ac:dyDescent="0.2">
      <c r="A71" s="89">
        <v>1.0538419999999999</v>
      </c>
      <c r="B71" s="41" t="s">
        <v>866</v>
      </c>
      <c r="C71" s="51" t="s">
        <v>104</v>
      </c>
      <c r="D71" s="52">
        <v>0</v>
      </c>
      <c r="E71" s="52">
        <v>0</v>
      </c>
      <c r="F71" s="52">
        <v>0</v>
      </c>
      <c r="G71" s="52">
        <v>0</v>
      </c>
      <c r="H71" s="52">
        <v>0</v>
      </c>
      <c r="I71" s="52">
        <v>0</v>
      </c>
      <c r="J71" s="52">
        <v>0</v>
      </c>
      <c r="K71" s="52">
        <v>0</v>
      </c>
      <c r="L71" s="52">
        <v>0</v>
      </c>
      <c r="M71" s="52">
        <v>0</v>
      </c>
      <c r="N71" s="52">
        <v>0</v>
      </c>
      <c r="O71" s="52">
        <v>0</v>
      </c>
      <c r="P71" s="52">
        <v>0</v>
      </c>
      <c r="Q71" s="52">
        <v>0</v>
      </c>
      <c r="R71" s="52">
        <v>0</v>
      </c>
      <c r="S71" s="52">
        <v>0</v>
      </c>
      <c r="T71" s="52">
        <v>0</v>
      </c>
      <c r="U71" s="52">
        <v>0</v>
      </c>
      <c r="V71" s="52">
        <v>0</v>
      </c>
      <c r="W71" s="52">
        <v>0</v>
      </c>
      <c r="X71" s="52">
        <v>0</v>
      </c>
      <c r="Y71" s="52">
        <v>0</v>
      </c>
      <c r="Z71" s="52">
        <v>0</v>
      </c>
      <c r="AA71" s="52">
        <v>0</v>
      </c>
      <c r="AB71" s="52">
        <v>0</v>
      </c>
      <c r="AC71" s="52">
        <v>0</v>
      </c>
      <c r="AD71" s="52">
        <v>0</v>
      </c>
      <c r="AE71" s="52">
        <v>0</v>
      </c>
      <c r="AF71" s="52">
        <v>0</v>
      </c>
      <c r="AG71" s="52">
        <v>0</v>
      </c>
      <c r="AH71" s="52">
        <v>0</v>
      </c>
      <c r="AI71" s="52">
        <v>0</v>
      </c>
      <c r="AJ71" s="52">
        <v>0.18488570245511934</v>
      </c>
      <c r="AK71" s="52">
        <v>0</v>
      </c>
      <c r="AL71" s="52">
        <v>0</v>
      </c>
      <c r="AM71" s="52">
        <v>0</v>
      </c>
      <c r="AN71" s="52">
        <v>0</v>
      </c>
      <c r="AO71" s="52">
        <v>1.8969623407379937E-4</v>
      </c>
      <c r="AP71" s="52">
        <v>0</v>
      </c>
      <c r="AQ71" s="52">
        <v>0</v>
      </c>
      <c r="AR71" s="52">
        <v>9.3812284568666431E-5</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2.4729182170955903E-4</v>
      </c>
      <c r="CN71" s="52">
        <v>3.7140468559974433E-4</v>
      </c>
      <c r="CO71" s="52">
        <v>2.2901022915046589E-4</v>
      </c>
      <c r="CP71" s="52">
        <v>5.1244928307546444E-3</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1.2537086265514217E-3</v>
      </c>
      <c r="EA71" s="52">
        <v>3.2979723367924595E-3</v>
      </c>
      <c r="EB71" s="52">
        <v>4.2817002341892473E-2</v>
      </c>
      <c r="EC71" s="52">
        <v>7.1865830290804061E-4</v>
      </c>
      <c r="ED71" s="52">
        <v>5.0689413567104533E-2</v>
      </c>
      <c r="EE71" s="52">
        <v>2.666671896197351E-2</v>
      </c>
      <c r="EF71" s="52">
        <v>3.473201783553527E-2</v>
      </c>
      <c r="EG71" s="52">
        <v>4.8080585524601203E-4</v>
      </c>
      <c r="EH71" s="52">
        <v>0.12552792109047839</v>
      </c>
      <c r="EI71" s="52">
        <v>2.2766264783821376E-3</v>
      </c>
      <c r="EJ71" s="52">
        <v>4.459457237063251E-2</v>
      </c>
      <c r="EK71" s="52">
        <v>2.559920121299096E-2</v>
      </c>
      <c r="EL71" s="52">
        <v>0</v>
      </c>
      <c r="EM71" s="52">
        <v>0</v>
      </c>
      <c r="EN71" s="52">
        <v>0</v>
      </c>
      <c r="EO71" s="52">
        <v>0</v>
      </c>
      <c r="EP71" s="52">
        <v>0</v>
      </c>
      <c r="EQ71" s="52">
        <v>0</v>
      </c>
      <c r="ER71" s="52">
        <v>0</v>
      </c>
      <c r="ES71" s="52">
        <v>0</v>
      </c>
      <c r="ET71" s="52">
        <v>0</v>
      </c>
      <c r="EU71" s="52">
        <v>0</v>
      </c>
      <c r="EV71" s="52">
        <v>0</v>
      </c>
      <c r="EW71" s="52">
        <v>0</v>
      </c>
      <c r="EX71" s="52">
        <v>0</v>
      </c>
      <c r="EY71" s="52">
        <v>0</v>
      </c>
      <c r="EZ71" s="52">
        <v>0</v>
      </c>
      <c r="FA71" s="52">
        <v>0</v>
      </c>
      <c r="FB71" s="52">
        <v>0</v>
      </c>
      <c r="FC71" s="52">
        <v>0</v>
      </c>
      <c r="FD71" s="52">
        <v>0</v>
      </c>
      <c r="FE71" s="52">
        <v>0</v>
      </c>
      <c r="FF71" s="52">
        <v>0</v>
      </c>
      <c r="FG71" s="52">
        <v>0</v>
      </c>
      <c r="FH71" s="52">
        <v>0</v>
      </c>
      <c r="FI71" s="52">
        <v>0</v>
      </c>
      <c r="FJ71" s="52">
        <v>0</v>
      </c>
      <c r="FK71" s="52">
        <v>0</v>
      </c>
      <c r="FL71" s="52">
        <v>0</v>
      </c>
      <c r="FM71" s="52">
        <v>0</v>
      </c>
      <c r="FN71" s="52">
        <v>0</v>
      </c>
      <c r="FO71" s="52">
        <v>0</v>
      </c>
      <c r="FP71" s="52">
        <v>0</v>
      </c>
      <c r="FQ71" s="52">
        <v>0</v>
      </c>
      <c r="FR71" s="52">
        <v>0</v>
      </c>
      <c r="FS71" s="52">
        <v>0</v>
      </c>
      <c r="FT71" s="52">
        <v>0</v>
      </c>
      <c r="FU71" s="52">
        <v>0</v>
      </c>
      <c r="FV71" s="52">
        <v>0</v>
      </c>
      <c r="FW71" s="52">
        <v>0</v>
      </c>
      <c r="FX71" s="52">
        <v>0</v>
      </c>
      <c r="FY71" s="52">
        <v>0</v>
      </c>
      <c r="FZ71" s="52">
        <v>0</v>
      </c>
      <c r="GA71" s="52">
        <v>0</v>
      </c>
      <c r="GB71" s="52">
        <v>0</v>
      </c>
      <c r="GC71" s="52">
        <v>0</v>
      </c>
      <c r="GD71" s="52">
        <v>0</v>
      </c>
      <c r="GE71" s="52">
        <v>0</v>
      </c>
      <c r="GF71" s="52">
        <v>0</v>
      </c>
      <c r="GG71" s="52">
        <v>0</v>
      </c>
      <c r="GH71" s="52">
        <v>0</v>
      </c>
      <c r="GI71" s="52">
        <v>0</v>
      </c>
      <c r="GJ71" s="52">
        <v>0</v>
      </c>
      <c r="GK71" s="52">
        <v>0</v>
      </c>
      <c r="GL71" s="52">
        <v>0</v>
      </c>
      <c r="GM71" s="52">
        <v>0</v>
      </c>
      <c r="GN71" s="52">
        <v>0</v>
      </c>
      <c r="GO71" s="52">
        <v>0</v>
      </c>
      <c r="GP71" s="52">
        <v>0</v>
      </c>
      <c r="GQ71" s="52">
        <v>0</v>
      </c>
      <c r="GR71" s="52">
        <v>0</v>
      </c>
      <c r="GS71" s="52">
        <v>0</v>
      </c>
      <c r="GT71" s="52">
        <v>0</v>
      </c>
      <c r="GU71" s="52">
        <v>0</v>
      </c>
      <c r="GV71" s="52">
        <v>0</v>
      </c>
      <c r="GW71" s="52">
        <v>0</v>
      </c>
      <c r="GX71" s="52">
        <v>0</v>
      </c>
      <c r="GY71" s="52">
        <v>0</v>
      </c>
      <c r="GZ71" s="52">
        <v>0</v>
      </c>
      <c r="HA71" s="52">
        <v>0</v>
      </c>
      <c r="HB71" s="52">
        <v>0</v>
      </c>
      <c r="HC71" s="52">
        <v>0</v>
      </c>
      <c r="HD71" s="52">
        <v>0</v>
      </c>
      <c r="HE71" s="52">
        <v>0</v>
      </c>
      <c r="HF71" s="52">
        <v>0</v>
      </c>
      <c r="HG71" s="52">
        <v>0</v>
      </c>
      <c r="HH71" s="52">
        <v>3.4847132325361945E-5</v>
      </c>
      <c r="HI71" s="52">
        <v>0</v>
      </c>
      <c r="HJ71" s="52">
        <v>0</v>
      </c>
      <c r="HK71" s="52">
        <v>0</v>
      </c>
      <c r="HL71" s="52">
        <v>0</v>
      </c>
      <c r="HM71" s="52">
        <v>0</v>
      </c>
      <c r="HN71" s="52">
        <v>0</v>
      </c>
      <c r="HO71" s="52">
        <v>0</v>
      </c>
      <c r="HP71" s="52">
        <v>0</v>
      </c>
      <c r="HQ71" s="52">
        <v>0</v>
      </c>
      <c r="HR71" s="52">
        <v>0</v>
      </c>
      <c r="HS71" s="52">
        <v>3.5494161476033531E-4</v>
      </c>
      <c r="HT71" s="52">
        <v>1.2042347942368982E-4</v>
      </c>
      <c r="HU71" s="52">
        <v>0</v>
      </c>
      <c r="HV71" s="52">
        <v>0</v>
      </c>
      <c r="HW71" s="52">
        <v>0</v>
      </c>
      <c r="HX71" s="52">
        <v>0</v>
      </c>
      <c r="HY71" s="52">
        <v>0</v>
      </c>
      <c r="HZ71" s="52">
        <v>0</v>
      </c>
      <c r="IA71" s="52">
        <v>0</v>
      </c>
      <c r="IB71" s="52">
        <v>0</v>
      </c>
      <c r="IC71" s="52">
        <v>0</v>
      </c>
      <c r="ID71" s="52">
        <v>0</v>
      </c>
      <c r="IE71" s="52">
        <v>0</v>
      </c>
      <c r="IF71" s="52">
        <v>0</v>
      </c>
      <c r="IG71" s="52">
        <v>0</v>
      </c>
      <c r="IH71" s="52">
        <v>0</v>
      </c>
      <c r="II71" s="52">
        <v>0</v>
      </c>
      <c r="IJ71" s="52">
        <v>0</v>
      </c>
      <c r="IK71" s="52">
        <v>0</v>
      </c>
      <c r="IL71" s="52">
        <v>0</v>
      </c>
      <c r="IM71" s="52">
        <v>0</v>
      </c>
      <c r="IN71" s="52">
        <v>0</v>
      </c>
      <c r="IO71" s="52">
        <v>0</v>
      </c>
      <c r="IP71" s="52">
        <v>0</v>
      </c>
      <c r="IQ71" s="52">
        <v>0</v>
      </c>
      <c r="IR71" s="52">
        <v>0</v>
      </c>
      <c r="IS71" s="52">
        <v>0</v>
      </c>
      <c r="IT71" s="52">
        <v>0</v>
      </c>
      <c r="IU71" s="52">
        <v>0</v>
      </c>
      <c r="IV71" s="52">
        <v>0</v>
      </c>
      <c r="IW71" s="52">
        <v>0</v>
      </c>
      <c r="IX71" s="52">
        <v>2.1462717959938675E-5</v>
      </c>
      <c r="IY71" s="52">
        <v>0</v>
      </c>
      <c r="IZ71" s="52">
        <v>0</v>
      </c>
      <c r="JA71" s="52">
        <v>0</v>
      </c>
      <c r="JB71" s="52">
        <v>0</v>
      </c>
      <c r="JC71" s="52">
        <v>0</v>
      </c>
      <c r="JD71" s="52">
        <v>0</v>
      </c>
      <c r="JE71" s="52">
        <v>0</v>
      </c>
      <c r="JF71" s="52">
        <v>0</v>
      </c>
      <c r="JG71" s="52">
        <v>0</v>
      </c>
      <c r="JH71" s="52">
        <v>0</v>
      </c>
      <c r="JI71" s="52">
        <v>0</v>
      </c>
      <c r="JJ71" s="52">
        <v>0</v>
      </c>
      <c r="JK71" s="52">
        <v>0</v>
      </c>
      <c r="JL71" s="52">
        <v>0</v>
      </c>
      <c r="JM71" s="52">
        <v>0</v>
      </c>
      <c r="JN71" s="52">
        <v>0</v>
      </c>
      <c r="JO71" s="52">
        <v>0</v>
      </c>
      <c r="JP71" s="52">
        <v>0</v>
      </c>
      <c r="JQ71" s="52">
        <v>1.7362651591125529E-5</v>
      </c>
      <c r="JR71" s="52">
        <v>0</v>
      </c>
      <c r="JS71" s="52">
        <v>0</v>
      </c>
      <c r="JT71" s="52">
        <v>0</v>
      </c>
      <c r="JU71" s="52">
        <v>2.1653466785855402E-4</v>
      </c>
      <c r="JV71" s="52">
        <v>0</v>
      </c>
      <c r="JW71" s="52">
        <v>1.1491351288602054E-2</v>
      </c>
      <c r="JX71" s="52">
        <v>0</v>
      </c>
      <c r="JY71" s="52">
        <v>4.5981386710783508E-4</v>
      </c>
      <c r="JZ71" s="52">
        <v>0</v>
      </c>
      <c r="KA71" s="52">
        <v>1.3922974419845205E-5</v>
      </c>
      <c r="KB71" s="52">
        <v>0</v>
      </c>
      <c r="KC71" s="52">
        <v>0</v>
      </c>
      <c r="KD71" s="52">
        <v>4.9889706323966913E-4</v>
      </c>
      <c r="KE71" s="52">
        <v>4.6108629354660834E-5</v>
      </c>
      <c r="KF71" s="52">
        <v>6.3366594341042366E-6</v>
      </c>
      <c r="KG71" s="52">
        <v>0</v>
      </c>
      <c r="KH71" s="52">
        <v>0</v>
      </c>
      <c r="KI71" s="52">
        <v>4.0365796472986662E-5</v>
      </c>
      <c r="KJ71" s="52">
        <v>3.0459257929567591E-5</v>
      </c>
      <c r="KK71" s="52">
        <v>0</v>
      </c>
      <c r="KL71" s="52">
        <v>1.344027321737619E-4</v>
      </c>
      <c r="KM71" s="52">
        <v>4.0055197278046558E-4</v>
      </c>
      <c r="KN71" s="52">
        <v>0</v>
      </c>
      <c r="KO71" s="52">
        <v>0</v>
      </c>
      <c r="KP71" s="52">
        <v>1.2764127964816122E-4</v>
      </c>
      <c r="KQ71" s="52">
        <v>1.5709103384358084E-4</v>
      </c>
      <c r="KR71" s="52">
        <v>1.0352429544509476E-4</v>
      </c>
      <c r="KS71" s="52">
        <v>0</v>
      </c>
      <c r="KT71" s="52">
        <v>0</v>
      </c>
      <c r="KU71" s="52">
        <v>2.1038642982785182E-4</v>
      </c>
      <c r="KV71" s="52">
        <v>0</v>
      </c>
      <c r="KW71" s="52">
        <v>0</v>
      </c>
      <c r="KX71" s="52">
        <v>5.0435940247532869E-5</v>
      </c>
      <c r="KY71" s="52">
        <v>0</v>
      </c>
      <c r="KZ71" s="52">
        <v>0</v>
      </c>
    </row>
    <row r="72" spans="1:312" x14ac:dyDescent="0.2">
      <c r="A72" s="89">
        <v>1.0275430000000001</v>
      </c>
      <c r="B72" s="41" t="s">
        <v>13253</v>
      </c>
      <c r="C72" s="51" t="s">
        <v>16</v>
      </c>
      <c r="D72" s="52">
        <v>0</v>
      </c>
      <c r="E72" s="52">
        <v>0</v>
      </c>
      <c r="F72" s="52">
        <v>0</v>
      </c>
      <c r="G72" s="52">
        <v>0</v>
      </c>
      <c r="H72" s="52">
        <v>0</v>
      </c>
      <c r="I72" s="52">
        <v>7.9530650475406431E-2</v>
      </c>
      <c r="J72" s="52">
        <v>3.4478890317701689E-2</v>
      </c>
      <c r="K72" s="52">
        <v>6.4450425353438289E-4</v>
      </c>
      <c r="L72" s="52">
        <v>6.2179285718981731E-4</v>
      </c>
      <c r="M72" s="52">
        <v>0</v>
      </c>
      <c r="N72" s="52">
        <v>0</v>
      </c>
      <c r="O72" s="52">
        <v>1.8164562234287092E-4</v>
      </c>
      <c r="P72" s="52">
        <v>0</v>
      </c>
      <c r="Q72" s="52">
        <v>3.9656809483758813E-5</v>
      </c>
      <c r="R72" s="52">
        <v>0</v>
      </c>
      <c r="S72" s="52">
        <v>5.6728628941390237E-5</v>
      </c>
      <c r="T72" s="52">
        <v>0</v>
      </c>
      <c r="U72" s="52">
        <v>5.7962734559889476E-4</v>
      </c>
      <c r="V72" s="52">
        <v>2.6295311472562557E-5</v>
      </c>
      <c r="W72" s="52">
        <v>0</v>
      </c>
      <c r="X72" s="52">
        <v>8.267820887703753E-5</v>
      </c>
      <c r="Y72" s="52">
        <v>5.2502653861107393E-6</v>
      </c>
      <c r="Z72" s="52">
        <v>2.0409050834375718E-5</v>
      </c>
      <c r="AA72" s="52">
        <v>0</v>
      </c>
      <c r="AB72" s="52">
        <v>5.8945115893272555E-4</v>
      </c>
      <c r="AC72" s="52">
        <v>7.2852116611686732E-4</v>
      </c>
      <c r="AD72" s="52">
        <v>0</v>
      </c>
      <c r="AE72" s="52">
        <v>0</v>
      </c>
      <c r="AF72" s="52">
        <v>0</v>
      </c>
      <c r="AG72" s="52">
        <v>0</v>
      </c>
      <c r="AH72" s="52">
        <v>0</v>
      </c>
      <c r="AI72" s="52">
        <v>2.5359930882696722E-4</v>
      </c>
      <c r="AJ72" s="52">
        <v>3.5751772847861102E-3</v>
      </c>
      <c r="AK72" s="52">
        <v>2.6581258285548982E-3</v>
      </c>
      <c r="AL72" s="52">
        <v>8.0798489481983323E-4</v>
      </c>
      <c r="AM72" s="52">
        <v>2.8269811218208388E-5</v>
      </c>
      <c r="AN72" s="52">
        <v>2.9094022156848109E-5</v>
      </c>
      <c r="AO72" s="52">
        <v>2.4489509471728932E-4</v>
      </c>
      <c r="AP72" s="52">
        <v>2.0718422514659348E-3</v>
      </c>
      <c r="AQ72" s="52">
        <v>3.96752392703985E-5</v>
      </c>
      <c r="AR72" s="52">
        <v>0.7526185375036657</v>
      </c>
      <c r="AS72" s="52">
        <v>1.8609051560088106E-2</v>
      </c>
      <c r="AT72" s="52">
        <v>2.4704729544261625E-4</v>
      </c>
      <c r="AU72" s="52">
        <v>6.1771088378567533E-3</v>
      </c>
      <c r="AV72" s="52">
        <v>1.8588105520470399E-5</v>
      </c>
      <c r="AW72" s="52">
        <v>6.9824620373771563E-4</v>
      </c>
      <c r="AX72" s="52">
        <v>1.0353270994693709E-2</v>
      </c>
      <c r="AY72" s="52">
        <v>1.0205743209508004E-3</v>
      </c>
      <c r="AZ72" s="52">
        <v>3.0540874981302554E-4</v>
      </c>
      <c r="BA72" s="52">
        <v>0</v>
      </c>
      <c r="BB72" s="52">
        <v>6.3441288723803185E-4</v>
      </c>
      <c r="BC72" s="52">
        <v>2.6087426684632921E-5</v>
      </c>
      <c r="BD72" s="52">
        <v>1.6434941572662687E-3</v>
      </c>
      <c r="BE72" s="52">
        <v>1.1888291861259867E-4</v>
      </c>
      <c r="BF72" s="52">
        <v>8.0840839588429501E-4</v>
      </c>
      <c r="BG72" s="52">
        <v>6.9476086092110068E-4</v>
      </c>
      <c r="BH72" s="52">
        <v>2.9113810528751067E-4</v>
      </c>
      <c r="BI72" s="52">
        <v>1.8885830946049802E-3</v>
      </c>
      <c r="BJ72" s="52">
        <v>3.7765255084770115E-5</v>
      </c>
      <c r="BK72" s="52">
        <v>0</v>
      </c>
      <c r="BL72" s="52">
        <v>0</v>
      </c>
      <c r="BM72" s="52">
        <v>0</v>
      </c>
      <c r="BN72" s="52">
        <v>2.8272066430659699E-3</v>
      </c>
      <c r="BO72" s="52">
        <v>1.2492901423867501E-3</v>
      </c>
      <c r="BP72" s="52">
        <v>0</v>
      </c>
      <c r="BQ72" s="52">
        <v>0</v>
      </c>
      <c r="BR72" s="52">
        <v>0</v>
      </c>
      <c r="BS72" s="52">
        <v>0</v>
      </c>
      <c r="BT72" s="52">
        <v>0</v>
      </c>
      <c r="BU72" s="52">
        <v>7.6566580373442538E-4</v>
      </c>
      <c r="BV72" s="52">
        <v>1.000905345936896E-4</v>
      </c>
      <c r="BW72" s="52">
        <v>0</v>
      </c>
      <c r="BX72" s="52">
        <v>0</v>
      </c>
      <c r="BY72" s="52">
        <v>2.9848426926421794E-3</v>
      </c>
      <c r="BZ72" s="52">
        <v>1.758589037363861E-3</v>
      </c>
      <c r="CA72" s="52">
        <v>0</v>
      </c>
      <c r="CB72" s="52">
        <v>3.8329520631016016E-2</v>
      </c>
      <c r="CC72" s="52">
        <v>9.6929410694971297E-5</v>
      </c>
      <c r="CD72" s="52">
        <v>3.8608340644913304E-4</v>
      </c>
      <c r="CE72" s="52">
        <v>0</v>
      </c>
      <c r="CF72" s="52">
        <v>0</v>
      </c>
      <c r="CG72" s="52">
        <v>0</v>
      </c>
      <c r="CH72" s="52">
        <v>3.1911668355314323E-3</v>
      </c>
      <c r="CI72" s="52">
        <v>7.1123137777777943E-4</v>
      </c>
      <c r="CJ72" s="52">
        <v>0</v>
      </c>
      <c r="CK72" s="52">
        <v>1.0417083103986987E-4</v>
      </c>
      <c r="CL72" s="52">
        <v>0.38448018708085308</v>
      </c>
      <c r="CM72" s="52">
        <v>0.33330410836252033</v>
      </c>
      <c r="CN72" s="52">
        <v>0.67077873800288468</v>
      </c>
      <c r="CO72" s="52">
        <v>0.35202238337782482</v>
      </c>
      <c r="CP72" s="52">
        <v>0.33640856215164211</v>
      </c>
      <c r="CQ72" s="52">
        <v>2.2850304853090251E-3</v>
      </c>
      <c r="CR72" s="52">
        <v>1.5658603244742119E-3</v>
      </c>
      <c r="CS72" s="52">
        <v>5.3356036989680577E-4</v>
      </c>
      <c r="CT72" s="52">
        <v>2.1300080374479528E-3</v>
      </c>
      <c r="CU72" s="52">
        <v>1.9644211936254447E-4</v>
      </c>
      <c r="CV72" s="52">
        <v>2.8022513280943858E-3</v>
      </c>
      <c r="CW72" s="52">
        <v>0</v>
      </c>
      <c r="CX72" s="52">
        <v>1.3435667643087882E-3</v>
      </c>
      <c r="CY72" s="52">
        <v>0</v>
      </c>
      <c r="CZ72" s="52">
        <v>3.2335633390227596E-3</v>
      </c>
      <c r="DA72" s="52">
        <v>0</v>
      </c>
      <c r="DB72" s="52">
        <v>0</v>
      </c>
      <c r="DC72" s="52">
        <v>0</v>
      </c>
      <c r="DD72" s="52">
        <v>1.810220908231555E-4</v>
      </c>
      <c r="DE72" s="52">
        <v>0</v>
      </c>
      <c r="DF72" s="52">
        <v>0</v>
      </c>
      <c r="DG72" s="52">
        <v>1.2515845250059225E-5</v>
      </c>
      <c r="DH72" s="52">
        <v>0</v>
      </c>
      <c r="DI72" s="52">
        <v>3.1918643297443056E-3</v>
      </c>
      <c r="DJ72" s="52">
        <v>8.7580804875812268E-3</v>
      </c>
      <c r="DK72" s="52">
        <v>2.2490672278364601E-4</v>
      </c>
      <c r="DL72" s="52">
        <v>2.2481246188644975E-2</v>
      </c>
      <c r="DM72" s="52">
        <v>2.2333278190114263E-2</v>
      </c>
      <c r="DN72" s="52">
        <v>1.2323313211745335E-3</v>
      </c>
      <c r="DO72" s="52">
        <v>3.503657547882965E-2</v>
      </c>
      <c r="DP72" s="52">
        <v>7.1900208831469437E-4</v>
      </c>
      <c r="DQ72" s="52">
        <v>2.0721937083560027E-3</v>
      </c>
      <c r="DR72" s="52">
        <v>5.2797574273487477E-4</v>
      </c>
      <c r="DS72" s="52">
        <v>5.4361296623458557E-3</v>
      </c>
      <c r="DT72" s="52">
        <v>4.2376394509983542E-5</v>
      </c>
      <c r="DU72" s="52">
        <v>0</v>
      </c>
      <c r="DV72" s="52">
        <v>0</v>
      </c>
      <c r="DW72" s="52">
        <v>3.7055744616391892E-3</v>
      </c>
      <c r="DX72" s="52">
        <v>0</v>
      </c>
      <c r="DY72" s="52">
        <v>0</v>
      </c>
      <c r="DZ72" s="52">
        <v>1.0263812953236121E-2</v>
      </c>
      <c r="EA72" s="52">
        <v>2.5830028839461333E-3</v>
      </c>
      <c r="EB72" s="52">
        <v>2.9475060560350511E-3</v>
      </c>
      <c r="EC72" s="52">
        <v>1.2727325531293621E-2</v>
      </c>
      <c r="ED72" s="52">
        <v>1.5539557441137149E-5</v>
      </c>
      <c r="EE72" s="52">
        <v>1.2114144119982198E-2</v>
      </c>
      <c r="EF72" s="52">
        <v>2.2035224709289385E-3</v>
      </c>
      <c r="EG72" s="52">
        <v>5.1284074214289297E-3</v>
      </c>
      <c r="EH72" s="52">
        <v>6.0699211658309766E-4</v>
      </c>
      <c r="EI72" s="52">
        <v>1.3560262209231363E-3</v>
      </c>
      <c r="EJ72" s="52">
        <v>2.1970577058586004E-3</v>
      </c>
      <c r="EK72" s="52">
        <v>8.0820376456605236E-3</v>
      </c>
      <c r="EL72" s="52">
        <v>6.2010516054334546E-4</v>
      </c>
      <c r="EM72" s="52">
        <v>2.9749622123252974E-3</v>
      </c>
      <c r="EN72" s="52">
        <v>1.0169739077000822E-3</v>
      </c>
      <c r="EO72" s="52">
        <v>3.1249667257023024E-3</v>
      </c>
      <c r="EP72" s="52">
        <v>5.9562880037560852E-4</v>
      </c>
      <c r="EQ72" s="52">
        <v>0</v>
      </c>
      <c r="ER72" s="52">
        <v>0</v>
      </c>
      <c r="ES72" s="52">
        <v>5.7031070001994704E-4</v>
      </c>
      <c r="ET72" s="52">
        <v>0</v>
      </c>
      <c r="EU72" s="52">
        <v>1.7778406570100234E-3</v>
      </c>
      <c r="EV72" s="52">
        <v>9.1414045706219582E-2</v>
      </c>
      <c r="EW72" s="52">
        <v>9.7326787211578637E-4</v>
      </c>
      <c r="EX72" s="52">
        <v>0</v>
      </c>
      <c r="EY72" s="52">
        <v>3.9456647744249955E-4</v>
      </c>
      <c r="EZ72" s="52">
        <v>0</v>
      </c>
      <c r="FA72" s="52">
        <v>0</v>
      </c>
      <c r="FB72" s="52">
        <v>0</v>
      </c>
      <c r="FC72" s="52">
        <v>0</v>
      </c>
      <c r="FD72" s="52">
        <v>0</v>
      </c>
      <c r="FE72" s="52">
        <v>0</v>
      </c>
      <c r="FF72" s="52">
        <v>1.1259687581085085E-4</v>
      </c>
      <c r="FG72" s="52">
        <v>2.0630500563101369E-4</v>
      </c>
      <c r="FH72" s="52">
        <v>0</v>
      </c>
      <c r="FI72" s="52">
        <v>0</v>
      </c>
      <c r="FJ72" s="52">
        <v>6.6701449726364707E-5</v>
      </c>
      <c r="FK72" s="52">
        <v>0</v>
      </c>
      <c r="FL72" s="52">
        <v>0</v>
      </c>
      <c r="FM72" s="52">
        <v>0</v>
      </c>
      <c r="FN72" s="52">
        <v>0</v>
      </c>
      <c r="FO72" s="52">
        <v>0</v>
      </c>
      <c r="FP72" s="52">
        <v>0</v>
      </c>
      <c r="FQ72" s="52">
        <v>0</v>
      </c>
      <c r="FR72" s="52">
        <v>0</v>
      </c>
      <c r="FS72" s="52">
        <v>1.201893815959987E-3</v>
      </c>
      <c r="FT72" s="52">
        <v>3.416225826296466E-5</v>
      </c>
      <c r="FU72" s="52">
        <v>2.1296387912898487E-4</v>
      </c>
      <c r="FV72" s="52">
        <v>0</v>
      </c>
      <c r="FW72" s="52">
        <v>2.0492425914118892E-3</v>
      </c>
      <c r="FX72" s="52">
        <v>0</v>
      </c>
      <c r="FY72" s="52">
        <v>0</v>
      </c>
      <c r="FZ72" s="52">
        <v>0</v>
      </c>
      <c r="GA72" s="52">
        <v>5.7427196565988767E-4</v>
      </c>
      <c r="GB72" s="52">
        <v>0</v>
      </c>
      <c r="GC72" s="52">
        <v>1.1211771012483822E-3</v>
      </c>
      <c r="GD72" s="52">
        <v>0</v>
      </c>
      <c r="GE72" s="52">
        <v>5.8442718246351602E-5</v>
      </c>
      <c r="GF72" s="52">
        <v>0</v>
      </c>
      <c r="GG72" s="52">
        <v>1.496367453059471E-5</v>
      </c>
      <c r="GH72" s="52">
        <v>2.1173858683629425E-5</v>
      </c>
      <c r="GI72" s="52">
        <v>7.26619663569289E-4</v>
      </c>
      <c r="GJ72" s="52">
        <v>3.5524035254232748E-5</v>
      </c>
      <c r="GK72" s="52">
        <v>0</v>
      </c>
      <c r="GL72" s="52">
        <v>1.8936401885144222E-3</v>
      </c>
      <c r="GM72" s="52">
        <v>4.0593655547412619E-4</v>
      </c>
      <c r="GN72" s="52">
        <v>3.0239381680949605E-4</v>
      </c>
      <c r="GO72" s="52">
        <v>5.6210181169932653E-4</v>
      </c>
      <c r="GP72" s="52">
        <v>0</v>
      </c>
      <c r="GQ72" s="52">
        <v>2.9383557945786672E-4</v>
      </c>
      <c r="GR72" s="52">
        <v>5.4770463254916809E-4</v>
      </c>
      <c r="GS72" s="52">
        <v>0</v>
      </c>
      <c r="GT72" s="52">
        <v>8.23962566790933E-4</v>
      </c>
      <c r="GU72" s="52">
        <v>5.1516833648327829E-4</v>
      </c>
      <c r="GV72" s="52">
        <v>1.0333037397934969E-5</v>
      </c>
      <c r="GW72" s="52">
        <v>0</v>
      </c>
      <c r="GX72" s="52">
        <v>0</v>
      </c>
      <c r="GY72" s="52">
        <v>0</v>
      </c>
      <c r="GZ72" s="52">
        <v>5.3623153066399492E-4</v>
      </c>
      <c r="HA72" s="52">
        <v>1.1003276865631699E-3</v>
      </c>
      <c r="HB72" s="52">
        <v>2.8789088869816547E-3</v>
      </c>
      <c r="HC72" s="52">
        <v>1.7328721220431408E-2</v>
      </c>
      <c r="HD72" s="52">
        <v>3.2710608725778592E-2</v>
      </c>
      <c r="HE72" s="52">
        <v>4.7367023683519575E-4</v>
      </c>
      <c r="HF72" s="52">
        <v>5.2968432134122079E-3</v>
      </c>
      <c r="HG72" s="52">
        <v>7.4619762320977103E-3</v>
      </c>
      <c r="HH72" s="52">
        <v>3.8891798847365842E-2</v>
      </c>
      <c r="HI72" s="52">
        <v>2.7743911795133336E-3</v>
      </c>
      <c r="HJ72" s="52">
        <v>4.499279185805329E-4</v>
      </c>
      <c r="HK72" s="52">
        <v>0</v>
      </c>
      <c r="HL72" s="52">
        <v>0</v>
      </c>
      <c r="HM72" s="52">
        <v>0</v>
      </c>
      <c r="HN72" s="52">
        <v>0</v>
      </c>
      <c r="HO72" s="52">
        <v>0</v>
      </c>
      <c r="HP72" s="52">
        <v>0.72983445067000596</v>
      </c>
      <c r="HQ72" s="52">
        <v>0.5432751756812717</v>
      </c>
      <c r="HR72" s="52">
        <v>0.35709111832360985</v>
      </c>
      <c r="HS72" s="52">
        <v>0.13765449276878525</v>
      </c>
      <c r="HT72" s="52">
        <v>0.36291660493414696</v>
      </c>
      <c r="HU72" s="52">
        <v>0.58862818358825508</v>
      </c>
      <c r="HV72" s="52">
        <v>0.70655329648916887</v>
      </c>
      <c r="HW72" s="52">
        <v>1.3005172897108286E-3</v>
      </c>
      <c r="HX72" s="52">
        <v>0</v>
      </c>
      <c r="HY72" s="52">
        <v>0</v>
      </c>
      <c r="HZ72" s="52">
        <v>0</v>
      </c>
      <c r="IA72" s="52">
        <v>4.2775767459293086E-5</v>
      </c>
      <c r="IB72" s="52">
        <v>0</v>
      </c>
      <c r="IC72" s="52">
        <v>4.1724335736270912E-4</v>
      </c>
      <c r="ID72" s="52">
        <v>5.6925996858991489E-4</v>
      </c>
      <c r="IE72" s="52">
        <v>0</v>
      </c>
      <c r="IF72" s="52">
        <v>1.9530947134501532E-5</v>
      </c>
      <c r="IG72" s="52">
        <v>0</v>
      </c>
      <c r="IH72" s="52">
        <v>8.0433444355251576E-4</v>
      </c>
      <c r="II72" s="52">
        <v>1.29074737411289E-3</v>
      </c>
      <c r="IJ72" s="52">
        <v>7.093751334883799E-4</v>
      </c>
      <c r="IK72" s="52">
        <v>1.3718219672967787E-4</v>
      </c>
      <c r="IL72" s="52">
        <v>3.3806005065151467E-4</v>
      </c>
      <c r="IM72" s="52">
        <v>7.4151085410507445E-5</v>
      </c>
      <c r="IN72" s="52">
        <v>0</v>
      </c>
      <c r="IO72" s="52">
        <v>0</v>
      </c>
      <c r="IP72" s="52">
        <v>7.4657576780951871E-5</v>
      </c>
      <c r="IQ72" s="52">
        <v>0</v>
      </c>
      <c r="IR72" s="52">
        <v>3.9212610535019479E-4</v>
      </c>
      <c r="IS72" s="52">
        <v>2.0069492374923146E-2</v>
      </c>
      <c r="IT72" s="52">
        <v>6.789068071274286E-2</v>
      </c>
      <c r="IU72" s="52">
        <v>1.8806978509103234E-2</v>
      </c>
      <c r="IV72" s="52">
        <v>0.13068788939412929</v>
      </c>
      <c r="IW72" s="52">
        <v>6.3812718279722597E-2</v>
      </c>
      <c r="IX72" s="52">
        <v>1.0555417565364213E-2</v>
      </c>
      <c r="IY72" s="52">
        <v>0</v>
      </c>
      <c r="IZ72" s="52">
        <v>5.4820267871614412E-6</v>
      </c>
      <c r="JA72" s="52">
        <v>0</v>
      </c>
      <c r="JB72" s="52">
        <v>7.4850558867006699E-5</v>
      </c>
      <c r="JC72" s="52">
        <v>0</v>
      </c>
      <c r="JD72" s="52">
        <v>0</v>
      </c>
      <c r="JE72" s="52">
        <v>0</v>
      </c>
      <c r="JF72" s="52">
        <v>0</v>
      </c>
      <c r="JG72" s="52">
        <v>5.3207801175534634E-5</v>
      </c>
      <c r="JH72" s="52">
        <v>4.7195241652965873E-3</v>
      </c>
      <c r="JI72" s="52">
        <v>0</v>
      </c>
      <c r="JJ72" s="52">
        <v>0</v>
      </c>
      <c r="JK72" s="52">
        <v>0</v>
      </c>
      <c r="JL72" s="52">
        <v>0</v>
      </c>
      <c r="JM72" s="52">
        <v>0</v>
      </c>
      <c r="JN72" s="52">
        <v>0</v>
      </c>
      <c r="JO72" s="52">
        <v>0</v>
      </c>
      <c r="JP72" s="52">
        <v>5.6254240937466017E-5</v>
      </c>
      <c r="JQ72" s="52">
        <v>5.4815967725025395E-5</v>
      </c>
      <c r="JR72" s="52">
        <v>0</v>
      </c>
      <c r="JS72" s="52">
        <v>9.3332432723604253E-6</v>
      </c>
      <c r="JT72" s="52">
        <v>0</v>
      </c>
      <c r="JU72" s="52">
        <v>0</v>
      </c>
      <c r="JV72" s="52">
        <v>9.4653461456743249E-5</v>
      </c>
      <c r="JW72" s="52">
        <v>1.5046340311924312E-5</v>
      </c>
      <c r="JX72" s="52">
        <v>3.8722495901737905E-4</v>
      </c>
      <c r="JY72" s="52">
        <v>7.7077807577183028E-4</v>
      </c>
      <c r="JZ72" s="52">
        <v>4.653018653078757E-4</v>
      </c>
      <c r="KA72" s="52">
        <v>1.4439964398809072E-3</v>
      </c>
      <c r="KB72" s="52">
        <v>1.137976370243056E-5</v>
      </c>
      <c r="KC72" s="52">
        <v>0</v>
      </c>
      <c r="KD72" s="52">
        <v>1.7481221443527105E-4</v>
      </c>
      <c r="KE72" s="52">
        <v>5.5302976805341841E-4</v>
      </c>
      <c r="KF72" s="52">
        <v>3.4977509517942085E-4</v>
      </c>
      <c r="KG72" s="52">
        <v>7.4479079866775919E-6</v>
      </c>
      <c r="KH72" s="52">
        <v>3.5957667224742257E-4</v>
      </c>
      <c r="KI72" s="52">
        <v>4.643852691582536E-6</v>
      </c>
      <c r="KJ72" s="52">
        <v>6.0090265323089532E-6</v>
      </c>
      <c r="KK72" s="52">
        <v>1.4638238885310336E-5</v>
      </c>
      <c r="KL72" s="52">
        <v>0</v>
      </c>
      <c r="KM72" s="52">
        <v>7.1367838797982809E-4</v>
      </c>
      <c r="KN72" s="52">
        <v>4.5808151221792172E-4</v>
      </c>
      <c r="KO72" s="52">
        <v>7.2766070222485949E-5</v>
      </c>
      <c r="KP72" s="52">
        <v>3.2788958438738998E-4</v>
      </c>
      <c r="KQ72" s="52">
        <v>1.564016061088441E-4</v>
      </c>
      <c r="KR72" s="52">
        <v>1.0703168958785719E-5</v>
      </c>
      <c r="KS72" s="52">
        <v>2.5033859728304286E-4</v>
      </c>
      <c r="KT72" s="52">
        <v>1.3362228732837048E-4</v>
      </c>
      <c r="KU72" s="52">
        <v>4.6184383982529414E-4</v>
      </c>
      <c r="KV72" s="52">
        <v>1.140117469296414E-3</v>
      </c>
      <c r="KW72" s="52">
        <v>8.9765461528684457E-5</v>
      </c>
      <c r="KX72" s="52">
        <v>1.7639415343842593E-5</v>
      </c>
      <c r="KY72" s="52">
        <v>1.1495046082721046E-5</v>
      </c>
      <c r="KZ72" s="52">
        <v>8.4562672189579134E-4</v>
      </c>
    </row>
    <row r="73" spans="1:312" x14ac:dyDescent="0.2">
      <c r="A73" s="89">
        <v>1.062298</v>
      </c>
      <c r="B73" s="41" t="s">
        <v>865</v>
      </c>
      <c r="C73" s="51" t="s">
        <v>118</v>
      </c>
      <c r="D73" s="52">
        <v>0</v>
      </c>
      <c r="E73" s="52">
        <v>0</v>
      </c>
      <c r="F73" s="52">
        <v>0</v>
      </c>
      <c r="G73" s="52">
        <v>1.0824337177958771E-5</v>
      </c>
      <c r="H73" s="52">
        <v>0</v>
      </c>
      <c r="I73" s="52">
        <v>0</v>
      </c>
      <c r="J73" s="52">
        <v>0</v>
      </c>
      <c r="K73" s="52">
        <v>0</v>
      </c>
      <c r="L73" s="52">
        <v>0</v>
      </c>
      <c r="M73" s="52">
        <v>0</v>
      </c>
      <c r="N73" s="52">
        <v>0</v>
      </c>
      <c r="O73" s="52">
        <v>0</v>
      </c>
      <c r="P73" s="52">
        <v>0</v>
      </c>
      <c r="Q73" s="52">
        <v>0</v>
      </c>
      <c r="R73" s="52">
        <v>0</v>
      </c>
      <c r="S73" s="52">
        <v>0</v>
      </c>
      <c r="T73" s="52">
        <v>0</v>
      </c>
      <c r="U73" s="52">
        <v>2.224649913431336E-4</v>
      </c>
      <c r="V73" s="52">
        <v>0</v>
      </c>
      <c r="W73" s="52">
        <v>0</v>
      </c>
      <c r="X73" s="52">
        <v>0</v>
      </c>
      <c r="Y73" s="52">
        <v>0</v>
      </c>
      <c r="Z73" s="52">
        <v>3.6971565097954178E-6</v>
      </c>
      <c r="AA73" s="52">
        <v>5.0949323565896681E-6</v>
      </c>
      <c r="AB73" s="52">
        <v>0</v>
      </c>
      <c r="AC73" s="52">
        <v>4.5663675179114893E-4</v>
      </c>
      <c r="AD73" s="52">
        <v>0</v>
      </c>
      <c r="AE73" s="52">
        <v>0</v>
      </c>
      <c r="AF73" s="52">
        <v>3.384354474698465E-3</v>
      </c>
      <c r="AG73" s="52">
        <v>3.4288202662754834E-3</v>
      </c>
      <c r="AH73" s="52">
        <v>1.1725509323143457E-2</v>
      </c>
      <c r="AI73" s="52">
        <v>1.4070614609738075E-2</v>
      </c>
      <c r="AJ73" s="52">
        <v>8.2198763912381912E-4</v>
      </c>
      <c r="AK73" s="52">
        <v>6.0019664953935286E-4</v>
      </c>
      <c r="AL73" s="52">
        <v>0</v>
      </c>
      <c r="AM73" s="52">
        <v>0</v>
      </c>
      <c r="AN73" s="52">
        <v>0</v>
      </c>
      <c r="AO73" s="52">
        <v>4.1397740974774972E-4</v>
      </c>
      <c r="AP73" s="52">
        <v>0</v>
      </c>
      <c r="AQ73" s="52">
        <v>0</v>
      </c>
      <c r="AR73" s="52">
        <v>1.3648095564364084E-5</v>
      </c>
      <c r="AS73" s="52">
        <v>6.3104659004381883E-4</v>
      </c>
      <c r="AT73" s="52">
        <v>2.4197116863737677E-4</v>
      </c>
      <c r="AU73" s="52">
        <v>7.9460137435323367E-6</v>
      </c>
      <c r="AV73" s="52">
        <v>0</v>
      </c>
      <c r="AW73" s="52">
        <v>4.4121696583316499E-4</v>
      </c>
      <c r="AX73" s="52">
        <v>0</v>
      </c>
      <c r="AY73" s="52">
        <v>0</v>
      </c>
      <c r="AZ73" s="52">
        <v>1.337264981660137E-4</v>
      </c>
      <c r="BA73" s="52">
        <v>0</v>
      </c>
      <c r="BB73" s="52">
        <v>3.3912118276311819E-6</v>
      </c>
      <c r="BC73" s="52">
        <v>2.2855296157731648E-3</v>
      </c>
      <c r="BD73" s="52">
        <v>5.7315882820213214E-4</v>
      </c>
      <c r="BE73" s="52">
        <v>0</v>
      </c>
      <c r="BF73" s="52">
        <v>2.8380603637859774E-6</v>
      </c>
      <c r="BG73" s="52">
        <v>1.2038344943669537E-5</v>
      </c>
      <c r="BH73" s="52">
        <v>0</v>
      </c>
      <c r="BI73" s="52">
        <v>8.0109940606139799E-5</v>
      </c>
      <c r="BJ73" s="52">
        <v>1.651273827551483E-3</v>
      </c>
      <c r="BK73" s="52">
        <v>5.8511296579799382E-4</v>
      </c>
      <c r="BL73" s="52">
        <v>4.1401667436232267E-4</v>
      </c>
      <c r="BM73" s="52">
        <v>9.7726818842742784E-4</v>
      </c>
      <c r="BN73" s="52">
        <v>2.3259647094388961E-4</v>
      </c>
      <c r="BO73" s="52">
        <v>2.3702773288994701E-4</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1.8531887458876209E-5</v>
      </c>
      <c r="CJ73" s="52">
        <v>0</v>
      </c>
      <c r="CK73" s="52">
        <v>0</v>
      </c>
      <c r="CL73" s="52">
        <v>3.4785850291438141E-4</v>
      </c>
      <c r="CM73" s="52">
        <v>0</v>
      </c>
      <c r="CN73" s="52">
        <v>0</v>
      </c>
      <c r="CO73" s="52">
        <v>0</v>
      </c>
      <c r="CP73" s="52">
        <v>4.2476586301261316E-5</v>
      </c>
      <c r="CQ73" s="52">
        <v>9.6656354314933433E-3</v>
      </c>
      <c r="CR73" s="52">
        <v>3.7665395965960281E-2</v>
      </c>
      <c r="CS73" s="52">
        <v>1.202022608092816E-3</v>
      </c>
      <c r="CT73" s="52">
        <v>3.7057515313071186E-2</v>
      </c>
      <c r="CU73" s="52">
        <v>1.3223433526227832E-2</v>
      </c>
      <c r="CV73" s="52">
        <v>1.7244617909780359E-2</v>
      </c>
      <c r="CW73" s="52">
        <v>2.4145904660010623E-3</v>
      </c>
      <c r="CX73" s="52">
        <v>1.0187861830037661E-2</v>
      </c>
      <c r="CY73" s="52">
        <v>1.5013191839055339E-3</v>
      </c>
      <c r="CZ73" s="52">
        <v>2.1177086066401056E-2</v>
      </c>
      <c r="DA73" s="52">
        <v>2.1553094132225691E-2</v>
      </c>
      <c r="DB73" s="52">
        <v>4.129884863153107E-4</v>
      </c>
      <c r="DC73" s="52">
        <v>0</v>
      </c>
      <c r="DD73" s="52">
        <v>0</v>
      </c>
      <c r="DE73" s="52">
        <v>0</v>
      </c>
      <c r="DF73" s="52">
        <v>0</v>
      </c>
      <c r="DG73" s="52">
        <v>0</v>
      </c>
      <c r="DH73" s="52">
        <v>2.3931853192289898E-5</v>
      </c>
      <c r="DI73" s="52">
        <v>1.012097572620605E-5</v>
      </c>
      <c r="DJ73" s="52">
        <v>0</v>
      </c>
      <c r="DK73" s="52">
        <v>1.0533606003791016E-5</v>
      </c>
      <c r="DL73" s="52">
        <v>0</v>
      </c>
      <c r="DM73" s="52">
        <v>0</v>
      </c>
      <c r="DN73" s="52">
        <v>0</v>
      </c>
      <c r="DO73" s="52">
        <v>0</v>
      </c>
      <c r="DP73" s="52">
        <v>0</v>
      </c>
      <c r="DQ73" s="52">
        <v>0</v>
      </c>
      <c r="DR73" s="52">
        <v>0</v>
      </c>
      <c r="DS73" s="52">
        <v>0</v>
      </c>
      <c r="DT73" s="52">
        <v>3.1292814534137044E-3</v>
      </c>
      <c r="DU73" s="52">
        <v>0</v>
      </c>
      <c r="DV73" s="52">
        <v>2.9078434772772345E-3</v>
      </c>
      <c r="DW73" s="52">
        <v>4.6185729455945737E-4</v>
      </c>
      <c r="DX73" s="52">
        <v>0</v>
      </c>
      <c r="DY73" s="52">
        <v>0</v>
      </c>
      <c r="DZ73" s="52">
        <v>0</v>
      </c>
      <c r="EA73" s="52">
        <v>7.9614616280486774E-6</v>
      </c>
      <c r="EB73" s="52">
        <v>3.2841486481864147E-4</v>
      </c>
      <c r="EC73" s="52">
        <v>5.6200231248537203E-5</v>
      </c>
      <c r="ED73" s="52">
        <v>1.6616314177215943E-4</v>
      </c>
      <c r="EE73" s="52">
        <v>2.1060449059722931E-5</v>
      </c>
      <c r="EF73" s="52">
        <v>1.5101618040739206E-3</v>
      </c>
      <c r="EG73" s="52">
        <v>4.4119061971251318E-4</v>
      </c>
      <c r="EH73" s="52">
        <v>5.3948821820860251E-5</v>
      </c>
      <c r="EI73" s="52">
        <v>0</v>
      </c>
      <c r="EJ73" s="52">
        <v>9.6537569694474637E-6</v>
      </c>
      <c r="EK73" s="52">
        <v>5.5618589624905365E-4</v>
      </c>
      <c r="EL73" s="52">
        <v>0</v>
      </c>
      <c r="EM73" s="52">
        <v>0</v>
      </c>
      <c r="EN73" s="52">
        <v>0</v>
      </c>
      <c r="EO73" s="52">
        <v>0</v>
      </c>
      <c r="EP73" s="52">
        <v>0</v>
      </c>
      <c r="EQ73" s="52">
        <v>0</v>
      </c>
      <c r="ER73" s="52">
        <v>0</v>
      </c>
      <c r="ES73" s="52">
        <v>0</v>
      </c>
      <c r="ET73" s="52">
        <v>0</v>
      </c>
      <c r="EU73" s="52">
        <v>0</v>
      </c>
      <c r="EV73" s="52">
        <v>0</v>
      </c>
      <c r="EW73" s="52">
        <v>0</v>
      </c>
      <c r="EX73" s="52">
        <v>0</v>
      </c>
      <c r="EY73" s="52">
        <v>0</v>
      </c>
      <c r="EZ73" s="52">
        <v>0</v>
      </c>
      <c r="FA73" s="52">
        <v>0</v>
      </c>
      <c r="FB73" s="52">
        <v>0</v>
      </c>
      <c r="FC73" s="52">
        <v>0</v>
      </c>
      <c r="FD73" s="52">
        <v>0</v>
      </c>
      <c r="FE73" s="52">
        <v>0</v>
      </c>
      <c r="FF73" s="52">
        <v>0</v>
      </c>
      <c r="FG73" s="52">
        <v>0</v>
      </c>
      <c r="FH73" s="52">
        <v>6.6933669294524741E-5</v>
      </c>
      <c r="FI73" s="52">
        <v>1.1586775063191667E-4</v>
      </c>
      <c r="FJ73" s="52">
        <v>0</v>
      </c>
      <c r="FK73" s="52">
        <v>0</v>
      </c>
      <c r="FL73" s="52">
        <v>3.7932239267119588E-4</v>
      </c>
      <c r="FM73" s="52">
        <v>4.3076731997955937E-4</v>
      </c>
      <c r="FN73" s="52">
        <v>8.7386472393463904E-3</v>
      </c>
      <c r="FO73" s="52">
        <v>5.0622835654013732E-4</v>
      </c>
      <c r="FP73" s="52">
        <v>8.3590351561296742E-3</v>
      </c>
      <c r="FQ73" s="52">
        <v>8.3603055300596662E-4</v>
      </c>
      <c r="FR73" s="52">
        <v>7.9469397671886482E-4</v>
      </c>
      <c r="FS73" s="52">
        <v>0</v>
      </c>
      <c r="FT73" s="52">
        <v>0</v>
      </c>
      <c r="FU73" s="52">
        <v>0</v>
      </c>
      <c r="FV73" s="52">
        <v>0</v>
      </c>
      <c r="FW73" s="52">
        <v>0</v>
      </c>
      <c r="FX73" s="52">
        <v>0</v>
      </c>
      <c r="FY73" s="52">
        <v>0</v>
      </c>
      <c r="FZ73" s="52">
        <v>0</v>
      </c>
      <c r="GA73" s="52">
        <v>3.1247151072670359E-4</v>
      </c>
      <c r="GB73" s="52">
        <v>0</v>
      </c>
      <c r="GC73" s="52">
        <v>0</v>
      </c>
      <c r="GD73" s="52">
        <v>0</v>
      </c>
      <c r="GE73" s="52">
        <v>0</v>
      </c>
      <c r="GF73" s="52">
        <v>0</v>
      </c>
      <c r="GG73" s="52">
        <v>0</v>
      </c>
      <c r="GH73" s="52">
        <v>9.8445392654094091E-4</v>
      </c>
      <c r="GI73" s="52">
        <v>7.4578967514178131E-4</v>
      </c>
      <c r="GJ73" s="52">
        <v>0</v>
      </c>
      <c r="GK73" s="52">
        <v>0</v>
      </c>
      <c r="GL73" s="52">
        <v>0</v>
      </c>
      <c r="GM73" s="52">
        <v>0</v>
      </c>
      <c r="GN73" s="52">
        <v>1.6842476344529656E-5</v>
      </c>
      <c r="GO73" s="52">
        <v>0</v>
      </c>
      <c r="GP73" s="52">
        <v>0</v>
      </c>
      <c r="GQ73" s="52">
        <v>0</v>
      </c>
      <c r="GR73" s="52">
        <v>0</v>
      </c>
      <c r="GS73" s="52">
        <v>0</v>
      </c>
      <c r="GT73" s="52">
        <v>0</v>
      </c>
      <c r="GU73" s="52">
        <v>0</v>
      </c>
      <c r="GV73" s="52">
        <v>0</v>
      </c>
      <c r="GW73" s="52">
        <v>7.6376897777412204E-4</v>
      </c>
      <c r="GX73" s="52">
        <v>6.824776469957582E-4</v>
      </c>
      <c r="GY73" s="52">
        <v>1.8902483674480349E-3</v>
      </c>
      <c r="GZ73" s="52">
        <v>9.885608594599061E-6</v>
      </c>
      <c r="HA73" s="52">
        <v>0</v>
      </c>
      <c r="HB73" s="52">
        <v>0</v>
      </c>
      <c r="HC73" s="52">
        <v>0</v>
      </c>
      <c r="HD73" s="52">
        <v>0</v>
      </c>
      <c r="HE73" s="52">
        <v>0</v>
      </c>
      <c r="HF73" s="52">
        <v>0</v>
      </c>
      <c r="HG73" s="52">
        <v>0</v>
      </c>
      <c r="HH73" s="52">
        <v>4.9264974928924421E-4</v>
      </c>
      <c r="HI73" s="52">
        <v>1.9268299604098635E-4</v>
      </c>
      <c r="HJ73" s="52">
        <v>0</v>
      </c>
      <c r="HK73" s="52">
        <v>0</v>
      </c>
      <c r="HL73" s="52">
        <v>0</v>
      </c>
      <c r="HM73" s="52">
        <v>0</v>
      </c>
      <c r="HN73" s="52">
        <v>0</v>
      </c>
      <c r="HO73" s="52">
        <v>0</v>
      </c>
      <c r="HP73" s="52">
        <v>0</v>
      </c>
      <c r="HQ73" s="52">
        <v>0</v>
      </c>
      <c r="HR73" s="52">
        <v>0</v>
      </c>
      <c r="HS73" s="52">
        <v>6.5316543750758196E-4</v>
      </c>
      <c r="HT73" s="52">
        <v>1.7245831621170394E-5</v>
      </c>
      <c r="HU73" s="52">
        <v>0</v>
      </c>
      <c r="HV73" s="52">
        <v>0</v>
      </c>
      <c r="HW73" s="52">
        <v>0</v>
      </c>
      <c r="HX73" s="52">
        <v>0</v>
      </c>
      <c r="HY73" s="52">
        <v>0</v>
      </c>
      <c r="HZ73" s="52">
        <v>0</v>
      </c>
      <c r="IA73" s="52">
        <v>0</v>
      </c>
      <c r="IB73" s="52">
        <v>0</v>
      </c>
      <c r="IC73" s="52">
        <v>3.2372240947885498E-3</v>
      </c>
      <c r="ID73" s="52">
        <v>2.5575887466922401E-4</v>
      </c>
      <c r="IE73" s="52">
        <v>6.8413929963920077E-4</v>
      </c>
      <c r="IF73" s="52">
        <v>4.9342469738702216E-4</v>
      </c>
      <c r="IG73" s="52">
        <v>3.6891899680390855E-4</v>
      </c>
      <c r="IH73" s="52">
        <v>5.3973557952203622E-4</v>
      </c>
      <c r="II73" s="52">
        <v>0</v>
      </c>
      <c r="IJ73" s="52">
        <v>0</v>
      </c>
      <c r="IK73" s="52">
        <v>0</v>
      </c>
      <c r="IL73" s="52">
        <v>0</v>
      </c>
      <c r="IM73" s="52">
        <v>0</v>
      </c>
      <c r="IN73" s="52">
        <v>0</v>
      </c>
      <c r="IO73" s="52">
        <v>0</v>
      </c>
      <c r="IP73" s="52">
        <v>0</v>
      </c>
      <c r="IQ73" s="52">
        <v>0</v>
      </c>
      <c r="IR73" s="52">
        <v>0</v>
      </c>
      <c r="IS73" s="52">
        <v>0</v>
      </c>
      <c r="IT73" s="52">
        <v>0</v>
      </c>
      <c r="IU73" s="52">
        <v>3.7647906781279733E-6</v>
      </c>
      <c r="IV73" s="52">
        <v>0</v>
      </c>
      <c r="IW73" s="52">
        <v>0</v>
      </c>
      <c r="IX73" s="52">
        <v>0</v>
      </c>
      <c r="IY73" s="52">
        <v>0</v>
      </c>
      <c r="IZ73" s="52">
        <v>0</v>
      </c>
      <c r="JA73" s="52">
        <v>0</v>
      </c>
      <c r="JB73" s="52">
        <v>8.3488177564182691E-6</v>
      </c>
      <c r="JC73" s="52">
        <v>0</v>
      </c>
      <c r="JD73" s="52">
        <v>1.3919521089106667E-5</v>
      </c>
      <c r="JE73" s="52">
        <v>4.6181650092834833E-5</v>
      </c>
      <c r="JF73" s="52">
        <v>0</v>
      </c>
      <c r="JG73" s="52">
        <v>0</v>
      </c>
      <c r="JH73" s="52">
        <v>0</v>
      </c>
      <c r="JI73" s="52">
        <v>0</v>
      </c>
      <c r="JJ73" s="52">
        <v>0</v>
      </c>
      <c r="JK73" s="52">
        <v>0</v>
      </c>
      <c r="JL73" s="52">
        <v>0</v>
      </c>
      <c r="JM73" s="52">
        <v>0</v>
      </c>
      <c r="JN73" s="52">
        <v>0</v>
      </c>
      <c r="JO73" s="52">
        <v>2.8230536842311998E-4</v>
      </c>
      <c r="JP73" s="52">
        <v>0</v>
      </c>
      <c r="JQ73" s="52">
        <v>0</v>
      </c>
      <c r="JR73" s="52">
        <v>0</v>
      </c>
      <c r="JS73" s="52">
        <v>0</v>
      </c>
      <c r="JT73" s="52">
        <v>0</v>
      </c>
      <c r="JU73" s="52">
        <v>7.2178647327129988E-3</v>
      </c>
      <c r="JV73" s="52">
        <v>3.2935022246036898E-4</v>
      </c>
      <c r="JW73" s="52">
        <v>0</v>
      </c>
      <c r="JX73" s="52">
        <v>9.8699266970523472E-5</v>
      </c>
      <c r="JY73" s="52">
        <v>3.1038760399964204E-6</v>
      </c>
      <c r="JZ73" s="52">
        <v>8.8515818115202387E-4</v>
      </c>
      <c r="KA73" s="52">
        <v>9.3456120054430858E-4</v>
      </c>
      <c r="KB73" s="52">
        <v>2.5044300095833745E-4</v>
      </c>
      <c r="KC73" s="52">
        <v>1.5150743007391841E-3</v>
      </c>
      <c r="KD73" s="52">
        <v>1.9192762932070524E-4</v>
      </c>
      <c r="KE73" s="52">
        <v>1.1522738882843136E-3</v>
      </c>
      <c r="KF73" s="52">
        <v>7.2346959124553682E-4</v>
      </c>
      <c r="KG73" s="52">
        <v>8.3029425718808266E-4</v>
      </c>
      <c r="KH73" s="52">
        <v>0</v>
      </c>
      <c r="KI73" s="52">
        <v>2.2183710206099015E-2</v>
      </c>
      <c r="KJ73" s="52">
        <v>2.1498536326101524E-4</v>
      </c>
      <c r="KK73" s="52">
        <v>0</v>
      </c>
      <c r="KL73" s="52">
        <v>1.2293920180779098E-3</v>
      </c>
      <c r="KM73" s="52">
        <v>0</v>
      </c>
      <c r="KN73" s="52">
        <v>1.4902729289816198E-4</v>
      </c>
      <c r="KO73" s="52">
        <v>2.4627892484290658E-4</v>
      </c>
      <c r="KP73" s="52">
        <v>2.1637934395187552E-4</v>
      </c>
      <c r="KQ73" s="52">
        <v>4.9244838195479887E-6</v>
      </c>
      <c r="KR73" s="52">
        <v>1.4339072899574297E-3</v>
      </c>
      <c r="KS73" s="52">
        <v>3.6719884242863159E-3</v>
      </c>
      <c r="KT73" s="52">
        <v>2.1651785441724678E-4</v>
      </c>
      <c r="KU73" s="52">
        <v>4.5932507567890846E-4</v>
      </c>
      <c r="KV73" s="52">
        <v>1.5401902889008923E-5</v>
      </c>
      <c r="KW73" s="52">
        <v>2.2293210843722907E-4</v>
      </c>
      <c r="KX73" s="52">
        <v>2.3370852540271496E-3</v>
      </c>
      <c r="KY73" s="52">
        <v>9.4736075327412309E-6</v>
      </c>
      <c r="KZ73" s="52">
        <v>2.2673898494755842E-4</v>
      </c>
    </row>
    <row r="74" spans="1:312" x14ac:dyDescent="0.2">
      <c r="A74" s="89">
        <v>1.0334049999999999</v>
      </c>
      <c r="B74" s="41" t="s">
        <v>864</v>
      </c>
      <c r="C74" s="51" t="s">
        <v>87</v>
      </c>
      <c r="D74" s="52">
        <v>0</v>
      </c>
      <c r="E74" s="52">
        <v>0</v>
      </c>
      <c r="F74" s="52">
        <v>0</v>
      </c>
      <c r="G74" s="52">
        <v>0</v>
      </c>
      <c r="H74" s="52">
        <v>0</v>
      </c>
      <c r="I74" s="52">
        <v>0</v>
      </c>
      <c r="J74" s="52">
        <v>2.3275442992089638E-4</v>
      </c>
      <c r="K74" s="52">
        <v>0</v>
      </c>
      <c r="L74" s="52">
        <v>0</v>
      </c>
      <c r="M74" s="52">
        <v>0</v>
      </c>
      <c r="N74" s="52">
        <v>0</v>
      </c>
      <c r="O74" s="52">
        <v>0</v>
      </c>
      <c r="P74" s="52">
        <v>0</v>
      </c>
      <c r="Q74" s="52">
        <v>0</v>
      </c>
      <c r="R74" s="52">
        <v>0</v>
      </c>
      <c r="S74" s="52">
        <v>0</v>
      </c>
      <c r="T74" s="52">
        <v>0</v>
      </c>
      <c r="U74" s="52">
        <v>0</v>
      </c>
      <c r="V74" s="52">
        <v>0</v>
      </c>
      <c r="W74" s="52">
        <v>1.0975884907363439E-4</v>
      </c>
      <c r="X74" s="52">
        <v>2.419396483007354E-4</v>
      </c>
      <c r="Y74" s="52">
        <v>0</v>
      </c>
      <c r="Z74" s="52">
        <v>0</v>
      </c>
      <c r="AA74" s="52">
        <v>0</v>
      </c>
      <c r="AB74" s="52">
        <v>0</v>
      </c>
      <c r="AC74" s="52">
        <v>0</v>
      </c>
      <c r="AD74" s="52">
        <v>0</v>
      </c>
      <c r="AE74" s="52">
        <v>0</v>
      </c>
      <c r="AF74" s="52">
        <v>0</v>
      </c>
      <c r="AG74" s="52">
        <v>0</v>
      </c>
      <c r="AH74" s="52">
        <v>0</v>
      </c>
      <c r="AI74" s="52">
        <v>0</v>
      </c>
      <c r="AJ74" s="52">
        <v>0</v>
      </c>
      <c r="AK74" s="52">
        <v>0</v>
      </c>
      <c r="AL74" s="52">
        <v>0</v>
      </c>
      <c r="AM74" s="52">
        <v>0</v>
      </c>
      <c r="AN74" s="52">
        <v>0</v>
      </c>
      <c r="AO74" s="52">
        <v>0</v>
      </c>
      <c r="AP74" s="52">
        <v>0</v>
      </c>
      <c r="AQ74" s="52">
        <v>0</v>
      </c>
      <c r="AR74" s="52">
        <v>0</v>
      </c>
      <c r="AS74" s="52">
        <v>0</v>
      </c>
      <c r="AT74" s="52">
        <v>0</v>
      </c>
      <c r="AU74" s="52">
        <v>0</v>
      </c>
      <c r="AV74" s="52">
        <v>0</v>
      </c>
      <c r="AW74" s="52">
        <v>3.7887398776776486E-2</v>
      </c>
      <c r="AX74" s="52">
        <v>1.9957213329040206E-2</v>
      </c>
      <c r="AY74" s="52">
        <v>1.1613781764825924E-3</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1.6959662871971128E-5</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2">
        <v>0</v>
      </c>
      <c r="EN74" s="52">
        <v>0</v>
      </c>
      <c r="EO74" s="52">
        <v>0</v>
      </c>
      <c r="EP74" s="52">
        <v>0</v>
      </c>
      <c r="EQ74" s="52">
        <v>0</v>
      </c>
      <c r="ER74" s="52">
        <v>0</v>
      </c>
      <c r="ES74" s="52">
        <v>0</v>
      </c>
      <c r="ET74" s="52">
        <v>0</v>
      </c>
      <c r="EU74" s="52">
        <v>0</v>
      </c>
      <c r="EV74" s="52">
        <v>0</v>
      </c>
      <c r="EW74" s="52">
        <v>0</v>
      </c>
      <c r="EX74" s="52">
        <v>0</v>
      </c>
      <c r="EY74" s="52">
        <v>0</v>
      </c>
      <c r="EZ74" s="52">
        <v>0</v>
      </c>
      <c r="FA74" s="52">
        <v>0</v>
      </c>
      <c r="FB74" s="52">
        <v>0</v>
      </c>
      <c r="FC74" s="52">
        <v>0</v>
      </c>
      <c r="FD74" s="52">
        <v>0</v>
      </c>
      <c r="FE74" s="52">
        <v>0</v>
      </c>
      <c r="FF74" s="52">
        <v>0</v>
      </c>
      <c r="FG74" s="52">
        <v>0</v>
      </c>
      <c r="FH74" s="52">
        <v>0</v>
      </c>
      <c r="FI74" s="52">
        <v>0</v>
      </c>
      <c r="FJ74" s="52">
        <v>0</v>
      </c>
      <c r="FK74" s="52">
        <v>0</v>
      </c>
      <c r="FL74" s="52">
        <v>0</v>
      </c>
      <c r="FM74" s="52">
        <v>0</v>
      </c>
      <c r="FN74" s="52">
        <v>0</v>
      </c>
      <c r="FO74" s="52">
        <v>0</v>
      </c>
      <c r="FP74" s="52">
        <v>0</v>
      </c>
      <c r="FQ74" s="52">
        <v>0</v>
      </c>
      <c r="FR74" s="52">
        <v>0</v>
      </c>
      <c r="FS74" s="52">
        <v>0</v>
      </c>
      <c r="FT74" s="52">
        <v>0</v>
      </c>
      <c r="FU74" s="52">
        <v>0</v>
      </c>
      <c r="FV74" s="52">
        <v>0</v>
      </c>
      <c r="FW74" s="52">
        <v>0</v>
      </c>
      <c r="FX74" s="52">
        <v>0</v>
      </c>
      <c r="FY74" s="52">
        <v>0</v>
      </c>
      <c r="FZ74" s="52">
        <v>0</v>
      </c>
      <c r="GA74" s="52">
        <v>0</v>
      </c>
      <c r="GB74" s="52">
        <v>0</v>
      </c>
      <c r="GC74" s="52">
        <v>0</v>
      </c>
      <c r="GD74" s="52">
        <v>0</v>
      </c>
      <c r="GE74" s="52">
        <v>0</v>
      </c>
      <c r="GF74" s="52">
        <v>9.6478441261123435E-4</v>
      </c>
      <c r="GG74" s="52">
        <v>0</v>
      </c>
      <c r="GH74" s="52">
        <v>0</v>
      </c>
      <c r="GI74" s="52">
        <v>0</v>
      </c>
      <c r="GJ74" s="52">
        <v>0</v>
      </c>
      <c r="GK74" s="52">
        <v>0</v>
      </c>
      <c r="GL74" s="52">
        <v>0</v>
      </c>
      <c r="GM74" s="52">
        <v>0</v>
      </c>
      <c r="GN74" s="52">
        <v>0</v>
      </c>
      <c r="GO74" s="52">
        <v>0</v>
      </c>
      <c r="GP74" s="52">
        <v>0</v>
      </c>
      <c r="GQ74" s="52">
        <v>0</v>
      </c>
      <c r="GR74" s="52">
        <v>5.8845275484616501E-4</v>
      </c>
      <c r="GS74" s="52">
        <v>0</v>
      </c>
      <c r="GT74" s="52">
        <v>0</v>
      </c>
      <c r="GU74" s="52">
        <v>7.969128835570501E-4</v>
      </c>
      <c r="GV74" s="52">
        <v>0</v>
      </c>
      <c r="GW74" s="52">
        <v>0</v>
      </c>
      <c r="GX74" s="52">
        <v>0</v>
      </c>
      <c r="GY74" s="52">
        <v>0</v>
      </c>
      <c r="GZ74" s="52">
        <v>0</v>
      </c>
      <c r="HA74" s="52">
        <v>0</v>
      </c>
      <c r="HB74" s="52">
        <v>0</v>
      </c>
      <c r="HC74" s="52">
        <v>0</v>
      </c>
      <c r="HD74" s="52">
        <v>0</v>
      </c>
      <c r="HE74" s="52">
        <v>0</v>
      </c>
      <c r="HF74" s="52">
        <v>0</v>
      </c>
      <c r="HG74" s="52">
        <v>0</v>
      </c>
      <c r="HH74" s="52">
        <v>0</v>
      </c>
      <c r="HI74" s="52">
        <v>0</v>
      </c>
      <c r="HJ74" s="52">
        <v>0</v>
      </c>
      <c r="HK74" s="52">
        <v>0</v>
      </c>
      <c r="HL74" s="52">
        <v>0</v>
      </c>
      <c r="HM74" s="52">
        <v>0</v>
      </c>
      <c r="HN74" s="52">
        <v>0</v>
      </c>
      <c r="HO74" s="52">
        <v>0</v>
      </c>
      <c r="HP74" s="52">
        <v>0</v>
      </c>
      <c r="HQ74" s="52">
        <v>0</v>
      </c>
      <c r="HR74" s="52">
        <v>0</v>
      </c>
      <c r="HS74" s="52">
        <v>0</v>
      </c>
      <c r="HT74" s="52">
        <v>0</v>
      </c>
      <c r="HU74" s="52">
        <v>0</v>
      </c>
      <c r="HV74" s="52">
        <v>0</v>
      </c>
      <c r="HW74" s="52">
        <v>8.6946880996885184E-4</v>
      </c>
      <c r="HX74" s="52">
        <v>0</v>
      </c>
      <c r="HY74" s="52">
        <v>0</v>
      </c>
      <c r="HZ74" s="52">
        <v>0</v>
      </c>
      <c r="IA74" s="52">
        <v>0</v>
      </c>
      <c r="IB74" s="52">
        <v>0</v>
      </c>
      <c r="IC74" s="52">
        <v>0</v>
      </c>
      <c r="ID74" s="52">
        <v>0</v>
      </c>
      <c r="IE74" s="52">
        <v>0</v>
      </c>
      <c r="IF74" s="52">
        <v>0</v>
      </c>
      <c r="IG74" s="52">
        <v>0</v>
      </c>
      <c r="IH74" s="52">
        <v>0</v>
      </c>
      <c r="II74" s="52">
        <v>0</v>
      </c>
      <c r="IJ74" s="52">
        <v>0</v>
      </c>
      <c r="IK74" s="52">
        <v>0</v>
      </c>
      <c r="IL74" s="52">
        <v>0</v>
      </c>
      <c r="IM74" s="52">
        <v>0</v>
      </c>
      <c r="IN74" s="52">
        <v>0</v>
      </c>
      <c r="IO74" s="52">
        <v>7.9077908211992945E-5</v>
      </c>
      <c r="IP74" s="52">
        <v>0</v>
      </c>
      <c r="IQ74" s="52">
        <v>0</v>
      </c>
      <c r="IR74" s="52">
        <v>0</v>
      </c>
      <c r="IS74" s="52">
        <v>0</v>
      </c>
      <c r="IT74" s="52">
        <v>1.5662244597893272E-4</v>
      </c>
      <c r="IU74" s="52">
        <v>0</v>
      </c>
      <c r="IV74" s="52">
        <v>0</v>
      </c>
      <c r="IW74" s="52">
        <v>1.8431454060960847E-3</v>
      </c>
      <c r="IX74" s="52">
        <v>1.7295634932226153E-5</v>
      </c>
      <c r="IY74" s="52">
        <v>0</v>
      </c>
      <c r="IZ74" s="52">
        <v>0</v>
      </c>
      <c r="JA74" s="52">
        <v>0</v>
      </c>
      <c r="JB74" s="52">
        <v>0</v>
      </c>
      <c r="JC74" s="52">
        <v>0</v>
      </c>
      <c r="JD74" s="52">
        <v>9.2786020370695137E-5</v>
      </c>
      <c r="JE74" s="52">
        <v>0</v>
      </c>
      <c r="JF74" s="52">
        <v>0</v>
      </c>
      <c r="JG74" s="52">
        <v>4.3856783075273924E-5</v>
      </c>
      <c r="JH74" s="52">
        <v>2.1156584832959124E-4</v>
      </c>
      <c r="JI74" s="52">
        <v>0</v>
      </c>
      <c r="JJ74" s="52">
        <v>6.182383431589919E-4</v>
      </c>
      <c r="JK74" s="52">
        <v>0</v>
      </c>
      <c r="JL74" s="52">
        <v>0</v>
      </c>
      <c r="JM74" s="52">
        <v>0</v>
      </c>
      <c r="JN74" s="52">
        <v>0</v>
      </c>
      <c r="JO74" s="52">
        <v>0</v>
      </c>
      <c r="JP74" s="52">
        <v>0</v>
      </c>
      <c r="JQ74" s="52">
        <v>0</v>
      </c>
      <c r="JR74" s="52">
        <v>0</v>
      </c>
      <c r="JS74" s="52">
        <v>0</v>
      </c>
      <c r="JT74" s="52">
        <v>0</v>
      </c>
      <c r="JU74" s="52">
        <v>0</v>
      </c>
      <c r="JV74" s="52">
        <v>0</v>
      </c>
      <c r="JW74" s="52">
        <v>0</v>
      </c>
      <c r="JX74" s="52">
        <v>0</v>
      </c>
      <c r="JY74" s="52">
        <v>0</v>
      </c>
      <c r="JZ74" s="52">
        <v>0</v>
      </c>
      <c r="KA74" s="52">
        <v>0</v>
      </c>
      <c r="KB74" s="52">
        <v>0</v>
      </c>
      <c r="KC74" s="52">
        <v>0</v>
      </c>
      <c r="KD74" s="52">
        <v>0</v>
      </c>
      <c r="KE74" s="52">
        <v>0</v>
      </c>
      <c r="KF74" s="52">
        <v>0</v>
      </c>
      <c r="KG74" s="52">
        <v>0</v>
      </c>
      <c r="KH74" s="52">
        <v>0</v>
      </c>
      <c r="KI74" s="52">
        <v>0</v>
      </c>
      <c r="KJ74" s="52">
        <v>0</v>
      </c>
      <c r="KK74" s="52">
        <v>0</v>
      </c>
      <c r="KL74" s="52">
        <v>0</v>
      </c>
      <c r="KM74" s="52">
        <v>0</v>
      </c>
      <c r="KN74" s="52">
        <v>0</v>
      </c>
      <c r="KO74" s="52">
        <v>0</v>
      </c>
      <c r="KP74" s="52">
        <v>0</v>
      </c>
      <c r="KQ74" s="52">
        <v>0</v>
      </c>
      <c r="KR74" s="52">
        <v>0</v>
      </c>
      <c r="KS74" s="52">
        <v>0</v>
      </c>
      <c r="KT74" s="52">
        <v>0</v>
      </c>
      <c r="KU74" s="52">
        <v>0</v>
      </c>
      <c r="KV74" s="52">
        <v>0</v>
      </c>
      <c r="KW74" s="52">
        <v>0</v>
      </c>
      <c r="KX74" s="52">
        <v>0</v>
      </c>
      <c r="KY74" s="52">
        <v>0</v>
      </c>
      <c r="KZ74" s="52">
        <v>0</v>
      </c>
    </row>
    <row r="75" spans="1:312" x14ac:dyDescent="0.2">
      <c r="A75" s="89">
        <v>1.0276069999999999</v>
      </c>
      <c r="B75" s="41" t="s">
        <v>13256</v>
      </c>
      <c r="C75" s="51" t="s">
        <v>72</v>
      </c>
      <c r="D75" s="52">
        <v>0</v>
      </c>
      <c r="E75" s="52">
        <v>0</v>
      </c>
      <c r="F75" s="52">
        <v>0</v>
      </c>
      <c r="G75" s="52">
        <v>0</v>
      </c>
      <c r="H75" s="52">
        <v>0</v>
      </c>
      <c r="I75" s="52">
        <v>0</v>
      </c>
      <c r="J75" s="52">
        <v>0</v>
      </c>
      <c r="K75" s="52">
        <v>0</v>
      </c>
      <c r="L75" s="52">
        <v>0</v>
      </c>
      <c r="M75" s="52">
        <v>5.4924517569347039E-3</v>
      </c>
      <c r="N75" s="52">
        <v>7.0824870047129325E-3</v>
      </c>
      <c r="O75" s="52">
        <v>2.9385109968596635E-3</v>
      </c>
      <c r="P75" s="52">
        <v>3.9479163776068747E-3</v>
      </c>
      <c r="Q75" s="52">
        <v>1.6040170108517059E-2</v>
      </c>
      <c r="R75" s="52">
        <v>0</v>
      </c>
      <c r="S75" s="52">
        <v>0</v>
      </c>
      <c r="T75" s="52">
        <v>0</v>
      </c>
      <c r="U75" s="52">
        <v>0</v>
      </c>
      <c r="V75" s="52">
        <v>0</v>
      </c>
      <c r="W75" s="52">
        <v>0</v>
      </c>
      <c r="X75" s="52">
        <v>0</v>
      </c>
      <c r="Y75" s="52">
        <v>0</v>
      </c>
      <c r="Z75" s="52">
        <v>0</v>
      </c>
      <c r="AA75" s="52">
        <v>0</v>
      </c>
      <c r="AB75" s="52">
        <v>0</v>
      </c>
      <c r="AC75" s="52">
        <v>2.3180541384587068E-5</v>
      </c>
      <c r="AD75" s="52">
        <v>0</v>
      </c>
      <c r="AE75" s="52">
        <v>0</v>
      </c>
      <c r="AF75" s="52">
        <v>0</v>
      </c>
      <c r="AG75" s="52">
        <v>0</v>
      </c>
      <c r="AH75" s="52">
        <v>0</v>
      </c>
      <c r="AI75" s="52">
        <v>0</v>
      </c>
      <c r="AJ75" s="52">
        <v>0</v>
      </c>
      <c r="AK75" s="52">
        <v>0</v>
      </c>
      <c r="AL75" s="52">
        <v>0</v>
      </c>
      <c r="AM75" s="52">
        <v>0</v>
      </c>
      <c r="AN75" s="52">
        <v>0</v>
      </c>
      <c r="AO75" s="52">
        <v>0</v>
      </c>
      <c r="AP75" s="52">
        <v>0</v>
      </c>
      <c r="AQ75" s="52">
        <v>0</v>
      </c>
      <c r="AR75" s="52">
        <v>0</v>
      </c>
      <c r="AS75" s="52">
        <v>0</v>
      </c>
      <c r="AT75" s="52">
        <v>0</v>
      </c>
      <c r="AU75" s="52">
        <v>0</v>
      </c>
      <c r="AV75" s="52">
        <v>0</v>
      </c>
      <c r="AW75" s="52">
        <v>0</v>
      </c>
      <c r="AX75" s="52">
        <v>0</v>
      </c>
      <c r="AY75" s="52">
        <v>0</v>
      </c>
      <c r="AZ75" s="52">
        <v>0</v>
      </c>
      <c r="BA75" s="52">
        <v>0</v>
      </c>
      <c r="BB75" s="52">
        <v>5.8469954262983268E-5</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2">
        <v>0</v>
      </c>
      <c r="EN75" s="52">
        <v>0</v>
      </c>
      <c r="EO75" s="52">
        <v>0</v>
      </c>
      <c r="EP75" s="52">
        <v>6.0778635177353383E-4</v>
      </c>
      <c r="EQ75" s="52">
        <v>0</v>
      </c>
      <c r="ER75" s="52">
        <v>0</v>
      </c>
      <c r="ES75" s="52">
        <v>0</v>
      </c>
      <c r="ET75" s="52">
        <v>0</v>
      </c>
      <c r="EU75" s="52">
        <v>0</v>
      </c>
      <c r="EV75" s="52">
        <v>0</v>
      </c>
      <c r="EW75" s="52">
        <v>0</v>
      </c>
      <c r="EX75" s="52">
        <v>0</v>
      </c>
      <c r="EY75" s="52">
        <v>0</v>
      </c>
      <c r="EZ75" s="52">
        <v>0</v>
      </c>
      <c r="FA75" s="52">
        <v>0</v>
      </c>
      <c r="FB75" s="52">
        <v>0</v>
      </c>
      <c r="FC75" s="52">
        <v>0</v>
      </c>
      <c r="FD75" s="52">
        <v>0</v>
      </c>
      <c r="FE75" s="52">
        <v>0</v>
      </c>
      <c r="FF75" s="52">
        <v>1.5755238330871623E-2</v>
      </c>
      <c r="FG75" s="52">
        <v>0</v>
      </c>
      <c r="FH75" s="52">
        <v>0</v>
      </c>
      <c r="FI75" s="52">
        <v>0</v>
      </c>
      <c r="FJ75" s="52">
        <v>0</v>
      </c>
      <c r="FK75" s="52">
        <v>2.157871639576182E-2</v>
      </c>
      <c r="FL75" s="52">
        <v>0</v>
      </c>
      <c r="FM75" s="52">
        <v>0</v>
      </c>
      <c r="FN75" s="52">
        <v>0</v>
      </c>
      <c r="FO75" s="52">
        <v>0</v>
      </c>
      <c r="FP75" s="52">
        <v>0</v>
      </c>
      <c r="FQ75" s="52">
        <v>0</v>
      </c>
      <c r="FR75" s="52">
        <v>0</v>
      </c>
      <c r="FS75" s="52">
        <v>5.7693328784275055E-3</v>
      </c>
      <c r="FT75" s="52">
        <v>1.9111281167109465E-3</v>
      </c>
      <c r="FU75" s="52">
        <v>1.3849478667580666E-2</v>
      </c>
      <c r="FV75" s="52">
        <v>3.1493858923441437E-3</v>
      </c>
      <c r="FW75" s="52">
        <v>8.326004016959189E-3</v>
      </c>
      <c r="FX75" s="52">
        <v>3.9561595196760339E-3</v>
      </c>
      <c r="FY75" s="52">
        <v>2.276742530955617E-2</v>
      </c>
      <c r="FZ75" s="52">
        <v>0</v>
      </c>
      <c r="GA75" s="52">
        <v>0</v>
      </c>
      <c r="GB75" s="52">
        <v>0</v>
      </c>
      <c r="GC75" s="52">
        <v>0</v>
      </c>
      <c r="GD75" s="52">
        <v>0</v>
      </c>
      <c r="GE75" s="52">
        <v>0</v>
      </c>
      <c r="GF75" s="52">
        <v>0</v>
      </c>
      <c r="GG75" s="52">
        <v>0</v>
      </c>
      <c r="GH75" s="52">
        <v>0</v>
      </c>
      <c r="GI75" s="52">
        <v>0</v>
      </c>
      <c r="GJ75" s="52">
        <v>0</v>
      </c>
      <c r="GK75" s="52">
        <v>0</v>
      </c>
      <c r="GL75" s="52">
        <v>0</v>
      </c>
      <c r="GM75" s="52">
        <v>0</v>
      </c>
      <c r="GN75" s="52">
        <v>0</v>
      </c>
      <c r="GO75" s="52">
        <v>0</v>
      </c>
      <c r="GP75" s="52">
        <v>0</v>
      </c>
      <c r="GQ75" s="52">
        <v>0</v>
      </c>
      <c r="GR75" s="52">
        <v>0</v>
      </c>
      <c r="GS75" s="52">
        <v>0</v>
      </c>
      <c r="GT75" s="52">
        <v>0</v>
      </c>
      <c r="GU75" s="52">
        <v>0</v>
      </c>
      <c r="GV75" s="52">
        <v>0</v>
      </c>
      <c r="GW75" s="52">
        <v>0</v>
      </c>
      <c r="GX75" s="52">
        <v>0</v>
      </c>
      <c r="GY75" s="52">
        <v>0</v>
      </c>
      <c r="GZ75" s="52">
        <v>0</v>
      </c>
      <c r="HA75" s="52">
        <v>0</v>
      </c>
      <c r="HB75" s="52">
        <v>0</v>
      </c>
      <c r="HC75" s="52">
        <v>0</v>
      </c>
      <c r="HD75" s="52">
        <v>0</v>
      </c>
      <c r="HE75" s="52">
        <v>0</v>
      </c>
      <c r="HF75" s="52">
        <v>0</v>
      </c>
      <c r="HG75" s="52">
        <v>0</v>
      </c>
      <c r="HH75" s="52">
        <v>0</v>
      </c>
      <c r="HI75" s="52">
        <v>0</v>
      </c>
      <c r="HJ75" s="52">
        <v>0</v>
      </c>
      <c r="HK75" s="52">
        <v>0</v>
      </c>
      <c r="HL75" s="52">
        <v>0</v>
      </c>
      <c r="HM75" s="52">
        <v>0</v>
      </c>
      <c r="HN75" s="52">
        <v>0</v>
      </c>
      <c r="HO75" s="52">
        <v>0</v>
      </c>
      <c r="HP75" s="52">
        <v>0</v>
      </c>
      <c r="HQ75" s="52">
        <v>0</v>
      </c>
      <c r="HR75" s="52">
        <v>0</v>
      </c>
      <c r="HS75" s="52">
        <v>0</v>
      </c>
      <c r="HT75" s="52">
        <v>0</v>
      </c>
      <c r="HU75" s="52">
        <v>0</v>
      </c>
      <c r="HV75" s="52">
        <v>0</v>
      </c>
      <c r="HW75" s="52">
        <v>0</v>
      </c>
      <c r="HX75" s="52">
        <v>1.3424079155669079E-2</v>
      </c>
      <c r="HY75" s="52">
        <v>0</v>
      </c>
      <c r="HZ75" s="52">
        <v>0</v>
      </c>
      <c r="IA75" s="52">
        <v>0</v>
      </c>
      <c r="IB75" s="52">
        <v>0</v>
      </c>
      <c r="IC75" s="52">
        <v>0</v>
      </c>
      <c r="ID75" s="52">
        <v>0</v>
      </c>
      <c r="IE75" s="52">
        <v>0</v>
      </c>
      <c r="IF75" s="52">
        <v>0</v>
      </c>
      <c r="IG75" s="52">
        <v>0</v>
      </c>
      <c r="IH75" s="52">
        <v>2.8923109182074705E-3</v>
      </c>
      <c r="II75" s="52">
        <v>0</v>
      </c>
      <c r="IJ75" s="52">
        <v>0</v>
      </c>
      <c r="IK75" s="52">
        <v>0</v>
      </c>
      <c r="IL75" s="52">
        <v>0</v>
      </c>
      <c r="IM75" s="52">
        <v>0</v>
      </c>
      <c r="IN75" s="52">
        <v>0</v>
      </c>
      <c r="IO75" s="52">
        <v>0</v>
      </c>
      <c r="IP75" s="52">
        <v>0</v>
      </c>
      <c r="IQ75" s="52">
        <v>0</v>
      </c>
      <c r="IR75" s="52">
        <v>0</v>
      </c>
      <c r="IS75" s="52">
        <v>0</v>
      </c>
      <c r="IT75" s="52">
        <v>0</v>
      </c>
      <c r="IU75" s="52">
        <v>0</v>
      </c>
      <c r="IV75" s="52">
        <v>0</v>
      </c>
      <c r="IW75" s="52">
        <v>0</v>
      </c>
      <c r="IX75" s="52">
        <v>0</v>
      </c>
      <c r="IY75" s="52">
        <v>8.2273278188943269E-3</v>
      </c>
      <c r="IZ75" s="52">
        <v>1.8024300550301994E-3</v>
      </c>
      <c r="JA75" s="52">
        <v>4.2405471058835518E-4</v>
      </c>
      <c r="JB75" s="52">
        <v>4.0212336299842364E-4</v>
      </c>
      <c r="JC75" s="52">
        <v>0</v>
      </c>
      <c r="JD75" s="52">
        <v>0</v>
      </c>
      <c r="JE75" s="52">
        <v>0</v>
      </c>
      <c r="JF75" s="52">
        <v>0</v>
      </c>
      <c r="JG75" s="52">
        <v>0</v>
      </c>
      <c r="JH75" s="52">
        <v>0</v>
      </c>
      <c r="JI75" s="52">
        <v>0</v>
      </c>
      <c r="JJ75" s="52">
        <v>0</v>
      </c>
      <c r="JK75" s="52">
        <v>0</v>
      </c>
      <c r="JL75" s="52">
        <v>0</v>
      </c>
      <c r="JM75" s="52">
        <v>0</v>
      </c>
      <c r="JN75" s="52">
        <v>1.5378907774186068E-2</v>
      </c>
      <c r="JO75" s="52">
        <v>1.77681286392735E-2</v>
      </c>
      <c r="JP75" s="52">
        <v>7.5259673499856544E-2</v>
      </c>
      <c r="JQ75" s="52">
        <v>1.3996080130404756E-2</v>
      </c>
      <c r="JR75" s="52">
        <v>0.18684705404951896</v>
      </c>
      <c r="JS75" s="52">
        <v>0</v>
      </c>
      <c r="JT75" s="52">
        <v>0</v>
      </c>
      <c r="JU75" s="52">
        <v>0</v>
      </c>
      <c r="JV75" s="52">
        <v>0</v>
      </c>
      <c r="JW75" s="52">
        <v>0</v>
      </c>
      <c r="JX75" s="52">
        <v>0</v>
      </c>
      <c r="JY75" s="52">
        <v>0</v>
      </c>
      <c r="JZ75" s="52">
        <v>0</v>
      </c>
      <c r="KA75" s="52">
        <v>0</v>
      </c>
      <c r="KB75" s="52">
        <v>0</v>
      </c>
      <c r="KC75" s="52">
        <v>0</v>
      </c>
      <c r="KD75" s="52">
        <v>0</v>
      </c>
      <c r="KE75" s="52">
        <v>0</v>
      </c>
      <c r="KF75" s="52">
        <v>0</v>
      </c>
      <c r="KG75" s="52">
        <v>0</v>
      </c>
      <c r="KH75" s="52">
        <v>0</v>
      </c>
      <c r="KI75" s="52">
        <v>0</v>
      </c>
      <c r="KJ75" s="52">
        <v>0</v>
      </c>
      <c r="KK75" s="52">
        <v>0</v>
      </c>
      <c r="KL75" s="52">
        <v>0</v>
      </c>
      <c r="KM75" s="52">
        <v>0</v>
      </c>
      <c r="KN75" s="52">
        <v>0</v>
      </c>
      <c r="KO75" s="52">
        <v>0</v>
      </c>
      <c r="KP75" s="52">
        <v>0</v>
      </c>
      <c r="KQ75" s="52">
        <v>0</v>
      </c>
      <c r="KR75" s="52">
        <v>0</v>
      </c>
      <c r="KS75" s="52">
        <v>0</v>
      </c>
      <c r="KT75" s="52">
        <v>0</v>
      </c>
      <c r="KU75" s="52">
        <v>0</v>
      </c>
      <c r="KV75" s="52">
        <v>0</v>
      </c>
      <c r="KW75" s="52">
        <v>0</v>
      </c>
      <c r="KX75" s="52">
        <v>0</v>
      </c>
      <c r="KY75" s="52">
        <v>0</v>
      </c>
      <c r="KZ75" s="52">
        <v>0</v>
      </c>
    </row>
    <row r="76" spans="1:312" x14ac:dyDescent="0.2">
      <c r="A76" s="89">
        <v>1.023582</v>
      </c>
      <c r="B76" s="41" t="s">
        <v>863</v>
      </c>
      <c r="C76" s="51" t="s">
        <v>142</v>
      </c>
      <c r="D76" s="52">
        <v>0</v>
      </c>
      <c r="E76" s="52">
        <v>0</v>
      </c>
      <c r="F76" s="52">
        <v>0</v>
      </c>
      <c r="G76" s="52">
        <v>0</v>
      </c>
      <c r="H76" s="52">
        <v>0</v>
      </c>
      <c r="I76" s="52">
        <v>0</v>
      </c>
      <c r="J76" s="52">
        <v>0</v>
      </c>
      <c r="K76" s="52">
        <v>0</v>
      </c>
      <c r="L76" s="52">
        <v>0</v>
      </c>
      <c r="M76" s="52">
        <v>0</v>
      </c>
      <c r="N76" s="52">
        <v>0</v>
      </c>
      <c r="O76" s="52">
        <v>0</v>
      </c>
      <c r="P76" s="52">
        <v>0</v>
      </c>
      <c r="Q76" s="52">
        <v>0</v>
      </c>
      <c r="R76" s="52">
        <v>0</v>
      </c>
      <c r="S76" s="52">
        <v>0</v>
      </c>
      <c r="T76" s="52">
        <v>0</v>
      </c>
      <c r="U76" s="52">
        <v>0</v>
      </c>
      <c r="V76" s="52">
        <v>0</v>
      </c>
      <c r="W76" s="52">
        <v>0</v>
      </c>
      <c r="X76" s="52">
        <v>0</v>
      </c>
      <c r="Y76" s="52">
        <v>0</v>
      </c>
      <c r="Z76" s="52">
        <v>0</v>
      </c>
      <c r="AA76" s="52">
        <v>0</v>
      </c>
      <c r="AB76" s="52">
        <v>0</v>
      </c>
      <c r="AC76" s="52">
        <v>0</v>
      </c>
      <c r="AD76" s="52">
        <v>0</v>
      </c>
      <c r="AE76" s="52">
        <v>0</v>
      </c>
      <c r="AF76" s="52">
        <v>0</v>
      </c>
      <c r="AG76" s="52">
        <v>0</v>
      </c>
      <c r="AH76" s="52">
        <v>0</v>
      </c>
      <c r="AI76" s="52">
        <v>0</v>
      </c>
      <c r="AJ76" s="52">
        <v>0</v>
      </c>
      <c r="AK76" s="52">
        <v>0</v>
      </c>
      <c r="AL76" s="52">
        <v>0</v>
      </c>
      <c r="AM76" s="52">
        <v>0</v>
      </c>
      <c r="AN76" s="52">
        <v>0</v>
      </c>
      <c r="AO76" s="52">
        <v>0</v>
      </c>
      <c r="AP76" s="52">
        <v>0</v>
      </c>
      <c r="AQ76" s="52">
        <v>0</v>
      </c>
      <c r="AR76" s="52">
        <v>0</v>
      </c>
      <c r="AS76" s="52">
        <v>0</v>
      </c>
      <c r="AT76" s="52">
        <v>0</v>
      </c>
      <c r="AU76" s="52">
        <v>0</v>
      </c>
      <c r="AV76" s="52">
        <v>0</v>
      </c>
      <c r="AW76" s="52">
        <v>0</v>
      </c>
      <c r="AX76" s="52">
        <v>0</v>
      </c>
      <c r="AY76" s="52">
        <v>2.1266939009081299E-5</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2">
        <v>0</v>
      </c>
      <c r="EN76" s="52">
        <v>0</v>
      </c>
      <c r="EO76" s="52">
        <v>0</v>
      </c>
      <c r="EP76" s="52">
        <v>0</v>
      </c>
      <c r="EQ76" s="52">
        <v>0</v>
      </c>
      <c r="ER76" s="52">
        <v>0</v>
      </c>
      <c r="ES76" s="52">
        <v>0</v>
      </c>
      <c r="ET76" s="52">
        <v>0</v>
      </c>
      <c r="EU76" s="52">
        <v>0</v>
      </c>
      <c r="EV76" s="52">
        <v>0</v>
      </c>
      <c r="EW76" s="52">
        <v>0</v>
      </c>
      <c r="EX76" s="52">
        <v>0</v>
      </c>
      <c r="EY76" s="52">
        <v>0</v>
      </c>
      <c r="EZ76" s="52">
        <v>0</v>
      </c>
      <c r="FA76" s="52">
        <v>0</v>
      </c>
      <c r="FB76" s="52">
        <v>0</v>
      </c>
      <c r="FC76" s="52">
        <v>0</v>
      </c>
      <c r="FD76" s="52">
        <v>0</v>
      </c>
      <c r="FE76" s="52">
        <v>0</v>
      </c>
      <c r="FF76" s="52">
        <v>0</v>
      </c>
      <c r="FG76" s="52">
        <v>0</v>
      </c>
      <c r="FH76" s="52">
        <v>0</v>
      </c>
      <c r="FI76" s="52">
        <v>0</v>
      </c>
      <c r="FJ76" s="52">
        <v>0</v>
      </c>
      <c r="FK76" s="52">
        <v>0</v>
      </c>
      <c r="FL76" s="52">
        <v>0</v>
      </c>
      <c r="FM76" s="52">
        <v>0</v>
      </c>
      <c r="FN76" s="52">
        <v>0</v>
      </c>
      <c r="FO76" s="52">
        <v>0</v>
      </c>
      <c r="FP76" s="52">
        <v>0</v>
      </c>
      <c r="FQ76" s="52">
        <v>0</v>
      </c>
      <c r="FR76" s="52">
        <v>0</v>
      </c>
      <c r="FS76" s="52">
        <v>0</v>
      </c>
      <c r="FT76" s="52">
        <v>0</v>
      </c>
      <c r="FU76" s="52">
        <v>0</v>
      </c>
      <c r="FV76" s="52">
        <v>0</v>
      </c>
      <c r="FW76" s="52">
        <v>0</v>
      </c>
      <c r="FX76" s="52">
        <v>0</v>
      </c>
      <c r="FY76" s="52">
        <v>0</v>
      </c>
      <c r="FZ76" s="52">
        <v>0</v>
      </c>
      <c r="GA76" s="52">
        <v>0</v>
      </c>
      <c r="GB76" s="52">
        <v>0</v>
      </c>
      <c r="GC76" s="52">
        <v>0</v>
      </c>
      <c r="GD76" s="52">
        <v>0</v>
      </c>
      <c r="GE76" s="52">
        <v>0</v>
      </c>
      <c r="GF76" s="52">
        <v>0</v>
      </c>
      <c r="GG76" s="52">
        <v>0</v>
      </c>
      <c r="GH76" s="52">
        <v>0</v>
      </c>
      <c r="GI76" s="52">
        <v>0</v>
      </c>
      <c r="GJ76" s="52">
        <v>0</v>
      </c>
      <c r="GK76" s="52">
        <v>0</v>
      </c>
      <c r="GL76" s="52">
        <v>0</v>
      </c>
      <c r="GM76" s="52">
        <v>0</v>
      </c>
      <c r="GN76" s="52">
        <v>0</v>
      </c>
      <c r="GO76" s="52">
        <v>0</v>
      </c>
      <c r="GP76" s="52">
        <v>0</v>
      </c>
      <c r="GQ76" s="52">
        <v>0</v>
      </c>
      <c r="GR76" s="52">
        <v>0</v>
      </c>
      <c r="GS76" s="52">
        <v>0</v>
      </c>
      <c r="GT76" s="52">
        <v>0</v>
      </c>
      <c r="GU76" s="52">
        <v>0</v>
      </c>
      <c r="GV76" s="52">
        <v>0</v>
      </c>
      <c r="GW76" s="52">
        <v>0</v>
      </c>
      <c r="GX76" s="52">
        <v>0</v>
      </c>
      <c r="GY76" s="52">
        <v>0</v>
      </c>
      <c r="GZ76" s="52">
        <v>0</v>
      </c>
      <c r="HA76" s="52">
        <v>0</v>
      </c>
      <c r="HB76" s="52">
        <v>0</v>
      </c>
      <c r="HC76" s="52">
        <v>0</v>
      </c>
      <c r="HD76" s="52">
        <v>0</v>
      </c>
      <c r="HE76" s="52">
        <v>0</v>
      </c>
      <c r="HF76" s="52">
        <v>0</v>
      </c>
      <c r="HG76" s="52">
        <v>0</v>
      </c>
      <c r="HH76" s="52">
        <v>0</v>
      </c>
      <c r="HI76" s="52">
        <v>0</v>
      </c>
      <c r="HJ76" s="52">
        <v>0</v>
      </c>
      <c r="HK76" s="52">
        <v>0</v>
      </c>
      <c r="HL76" s="52">
        <v>0</v>
      </c>
      <c r="HM76" s="52">
        <v>0</v>
      </c>
      <c r="HN76" s="52">
        <v>0</v>
      </c>
      <c r="HO76" s="52">
        <v>0</v>
      </c>
      <c r="HP76" s="52">
        <v>0</v>
      </c>
      <c r="HQ76" s="52">
        <v>0</v>
      </c>
      <c r="HR76" s="52">
        <v>0</v>
      </c>
      <c r="HS76" s="52">
        <v>0</v>
      </c>
      <c r="HT76" s="52">
        <v>0</v>
      </c>
      <c r="HU76" s="52">
        <v>0</v>
      </c>
      <c r="HV76" s="52">
        <v>0</v>
      </c>
      <c r="HW76" s="52">
        <v>0</v>
      </c>
      <c r="HX76" s="52">
        <v>0</v>
      </c>
      <c r="HY76" s="52">
        <v>0</v>
      </c>
      <c r="HZ76" s="52">
        <v>0</v>
      </c>
      <c r="IA76" s="52">
        <v>0</v>
      </c>
      <c r="IB76" s="52">
        <v>0</v>
      </c>
      <c r="IC76" s="52">
        <v>0</v>
      </c>
      <c r="ID76" s="52">
        <v>0</v>
      </c>
      <c r="IE76" s="52">
        <v>0</v>
      </c>
      <c r="IF76" s="52">
        <v>0</v>
      </c>
      <c r="IG76" s="52">
        <v>0</v>
      </c>
      <c r="IH76" s="52">
        <v>0</v>
      </c>
      <c r="II76" s="52">
        <v>0</v>
      </c>
      <c r="IJ76" s="52">
        <v>0</v>
      </c>
      <c r="IK76" s="52">
        <v>0</v>
      </c>
      <c r="IL76" s="52">
        <v>0</v>
      </c>
      <c r="IM76" s="52">
        <v>0</v>
      </c>
      <c r="IN76" s="52">
        <v>0</v>
      </c>
      <c r="IO76" s="52">
        <v>0</v>
      </c>
      <c r="IP76" s="52">
        <v>0</v>
      </c>
      <c r="IQ76" s="52">
        <v>0</v>
      </c>
      <c r="IR76" s="52">
        <v>0</v>
      </c>
      <c r="IS76" s="52">
        <v>0</v>
      </c>
      <c r="IT76" s="52">
        <v>0</v>
      </c>
      <c r="IU76" s="52">
        <v>0</v>
      </c>
      <c r="IV76" s="52">
        <v>0</v>
      </c>
      <c r="IW76" s="52">
        <v>0</v>
      </c>
      <c r="IX76" s="52">
        <v>0</v>
      </c>
      <c r="IY76" s="52">
        <v>0</v>
      </c>
      <c r="IZ76" s="52">
        <v>0</v>
      </c>
      <c r="JA76" s="52">
        <v>0</v>
      </c>
      <c r="JB76" s="52">
        <v>0</v>
      </c>
      <c r="JC76" s="52">
        <v>0</v>
      </c>
      <c r="JD76" s="52">
        <v>0</v>
      </c>
      <c r="JE76" s="52">
        <v>0</v>
      </c>
      <c r="JF76" s="52">
        <v>0</v>
      </c>
      <c r="JG76" s="52">
        <v>0</v>
      </c>
      <c r="JH76" s="52">
        <v>0</v>
      </c>
      <c r="JI76" s="52">
        <v>0</v>
      </c>
      <c r="JJ76" s="52">
        <v>0</v>
      </c>
      <c r="JK76" s="52">
        <v>0</v>
      </c>
      <c r="JL76" s="52">
        <v>0</v>
      </c>
      <c r="JM76" s="52">
        <v>0</v>
      </c>
      <c r="JN76" s="52">
        <v>0</v>
      </c>
      <c r="JO76" s="52">
        <v>0</v>
      </c>
      <c r="JP76" s="52">
        <v>0</v>
      </c>
      <c r="JQ76" s="52">
        <v>0</v>
      </c>
      <c r="JR76" s="52">
        <v>0</v>
      </c>
      <c r="JS76" s="52">
        <v>0</v>
      </c>
      <c r="JT76" s="52">
        <v>0</v>
      </c>
      <c r="JU76" s="52">
        <v>0</v>
      </c>
      <c r="JV76" s="52">
        <v>0</v>
      </c>
      <c r="JW76" s="52">
        <v>0</v>
      </c>
      <c r="JX76" s="52">
        <v>0</v>
      </c>
      <c r="JY76" s="52">
        <v>0</v>
      </c>
      <c r="JZ76" s="52">
        <v>0</v>
      </c>
      <c r="KA76" s="52">
        <v>0</v>
      </c>
      <c r="KB76" s="52">
        <v>0</v>
      </c>
      <c r="KC76" s="52">
        <v>0</v>
      </c>
      <c r="KD76" s="52">
        <v>0</v>
      </c>
      <c r="KE76" s="52">
        <v>0</v>
      </c>
      <c r="KF76" s="52">
        <v>0</v>
      </c>
      <c r="KG76" s="52">
        <v>0</v>
      </c>
      <c r="KH76" s="52">
        <v>0</v>
      </c>
      <c r="KI76" s="52">
        <v>0</v>
      </c>
      <c r="KJ76" s="52">
        <v>0</v>
      </c>
      <c r="KK76" s="52">
        <v>0</v>
      </c>
      <c r="KL76" s="52">
        <v>0</v>
      </c>
      <c r="KM76" s="52">
        <v>0</v>
      </c>
      <c r="KN76" s="52">
        <v>0</v>
      </c>
      <c r="KO76" s="52">
        <v>0</v>
      </c>
      <c r="KP76" s="52">
        <v>0</v>
      </c>
      <c r="KQ76" s="52">
        <v>0</v>
      </c>
      <c r="KR76" s="52">
        <v>0</v>
      </c>
      <c r="KS76" s="52">
        <v>0</v>
      </c>
      <c r="KT76" s="52">
        <v>0</v>
      </c>
      <c r="KU76" s="52">
        <v>0</v>
      </c>
      <c r="KV76" s="52">
        <v>0</v>
      </c>
      <c r="KW76" s="52">
        <v>0</v>
      </c>
      <c r="KX76" s="52">
        <v>0</v>
      </c>
      <c r="KY76" s="52">
        <v>0</v>
      </c>
      <c r="KZ76" s="52">
        <v>0</v>
      </c>
    </row>
    <row r="77" spans="1:312" x14ac:dyDescent="0.2">
      <c r="A77" s="89">
        <v>1.069</v>
      </c>
      <c r="B77" s="41" t="s">
        <v>862</v>
      </c>
      <c r="C77" s="51" t="s">
        <v>22</v>
      </c>
      <c r="D77" s="52">
        <v>0</v>
      </c>
      <c r="E77" s="52">
        <v>0</v>
      </c>
      <c r="F77" s="52">
        <v>0</v>
      </c>
      <c r="G77" s="52">
        <v>0</v>
      </c>
      <c r="H77" s="52">
        <v>0</v>
      </c>
      <c r="I77" s="52">
        <v>0</v>
      </c>
      <c r="J77" s="52">
        <v>0</v>
      </c>
      <c r="K77" s="52">
        <v>0</v>
      </c>
      <c r="L77" s="52">
        <v>0</v>
      </c>
      <c r="M77" s="52">
        <v>0</v>
      </c>
      <c r="N77" s="52">
        <v>0</v>
      </c>
      <c r="O77" s="52">
        <v>0</v>
      </c>
      <c r="P77" s="52">
        <v>0</v>
      </c>
      <c r="Q77" s="52">
        <v>0</v>
      </c>
      <c r="R77" s="52">
        <v>0</v>
      </c>
      <c r="S77" s="52">
        <v>0</v>
      </c>
      <c r="T77" s="52">
        <v>0</v>
      </c>
      <c r="U77" s="52">
        <v>6.7235869594577908E-5</v>
      </c>
      <c r="V77" s="52">
        <v>0</v>
      </c>
      <c r="W77" s="52">
        <v>0</v>
      </c>
      <c r="X77" s="52">
        <v>0</v>
      </c>
      <c r="Y77" s="52">
        <v>0</v>
      </c>
      <c r="Z77" s="52">
        <v>0</v>
      </c>
      <c r="AA77" s="52">
        <v>0</v>
      </c>
      <c r="AB77" s="52">
        <v>0</v>
      </c>
      <c r="AC77" s="52">
        <v>0</v>
      </c>
      <c r="AD77" s="52">
        <v>0</v>
      </c>
      <c r="AE77" s="52">
        <v>0</v>
      </c>
      <c r="AF77" s="52">
        <v>0</v>
      </c>
      <c r="AG77" s="52">
        <v>6.5660499053893867E-3</v>
      </c>
      <c r="AH77" s="52">
        <v>0</v>
      </c>
      <c r="AI77" s="52">
        <v>0</v>
      </c>
      <c r="AJ77" s="52">
        <v>0</v>
      </c>
      <c r="AK77" s="52">
        <v>0</v>
      </c>
      <c r="AL77" s="52">
        <v>0</v>
      </c>
      <c r="AM77" s="52">
        <v>0</v>
      </c>
      <c r="AN77" s="52">
        <v>0</v>
      </c>
      <c r="AO77" s="52">
        <v>3.9155976214790781E-5</v>
      </c>
      <c r="AP77" s="52">
        <v>0</v>
      </c>
      <c r="AQ77" s="52">
        <v>0.39042474177778191</v>
      </c>
      <c r="AR77" s="52">
        <v>0</v>
      </c>
      <c r="AS77" s="52">
        <v>0</v>
      </c>
      <c r="AT77" s="52">
        <v>0</v>
      </c>
      <c r="AU77" s="52">
        <v>0</v>
      </c>
      <c r="AV77" s="52">
        <v>0</v>
      </c>
      <c r="AW77" s="52">
        <v>0</v>
      </c>
      <c r="AX77" s="52">
        <v>0</v>
      </c>
      <c r="AY77" s="52">
        <v>0</v>
      </c>
      <c r="AZ77" s="52">
        <v>0</v>
      </c>
      <c r="BA77" s="52">
        <v>0</v>
      </c>
      <c r="BB77" s="52">
        <v>7.5107376048207389E-6</v>
      </c>
      <c r="BC77" s="52">
        <v>2.3214421771831787E-3</v>
      </c>
      <c r="BD77" s="52">
        <v>3.6927835293476818E-2</v>
      </c>
      <c r="BE77" s="52">
        <v>0</v>
      </c>
      <c r="BF77" s="52">
        <v>0</v>
      </c>
      <c r="BG77" s="52">
        <v>0</v>
      </c>
      <c r="BH77" s="52">
        <v>5.7478045902584571E-3</v>
      </c>
      <c r="BI77" s="52">
        <v>1.0915526606634404E-3</v>
      </c>
      <c r="BJ77" s="52">
        <v>6.9407889895102418E-3</v>
      </c>
      <c r="BK77" s="52">
        <v>0</v>
      </c>
      <c r="BL77" s="52">
        <v>0</v>
      </c>
      <c r="BM77" s="52">
        <v>0</v>
      </c>
      <c r="BN77" s="52">
        <v>0</v>
      </c>
      <c r="BO77" s="52">
        <v>0</v>
      </c>
      <c r="BP77" s="52">
        <v>1.6828111689763272E-5</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1.9084185762538824E-5</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1.1798105151196398E-3</v>
      </c>
      <c r="DV77" s="52">
        <v>0</v>
      </c>
      <c r="DW77" s="52">
        <v>2.911029479245311E-5</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2">
        <v>0</v>
      </c>
      <c r="EN77" s="52">
        <v>0</v>
      </c>
      <c r="EO77" s="52">
        <v>0</v>
      </c>
      <c r="EP77" s="52">
        <v>0</v>
      </c>
      <c r="EQ77" s="52">
        <v>0</v>
      </c>
      <c r="ER77" s="52">
        <v>0</v>
      </c>
      <c r="ES77" s="52">
        <v>0</v>
      </c>
      <c r="ET77" s="52">
        <v>0</v>
      </c>
      <c r="EU77" s="52">
        <v>0</v>
      </c>
      <c r="EV77" s="52">
        <v>0</v>
      </c>
      <c r="EW77" s="52">
        <v>0</v>
      </c>
      <c r="EX77" s="52">
        <v>0</v>
      </c>
      <c r="EY77" s="52">
        <v>0</v>
      </c>
      <c r="EZ77" s="52">
        <v>0</v>
      </c>
      <c r="FA77" s="52">
        <v>0</v>
      </c>
      <c r="FB77" s="52">
        <v>0</v>
      </c>
      <c r="FC77" s="52">
        <v>0</v>
      </c>
      <c r="FD77" s="52">
        <v>0</v>
      </c>
      <c r="FE77" s="52">
        <v>0</v>
      </c>
      <c r="FF77" s="52">
        <v>0</v>
      </c>
      <c r="FG77" s="52">
        <v>0</v>
      </c>
      <c r="FH77" s="52">
        <v>0</v>
      </c>
      <c r="FI77" s="52">
        <v>0</v>
      </c>
      <c r="FJ77" s="52">
        <v>0</v>
      </c>
      <c r="FK77" s="52">
        <v>0</v>
      </c>
      <c r="FL77" s="52">
        <v>0</v>
      </c>
      <c r="FM77" s="52">
        <v>0</v>
      </c>
      <c r="FN77" s="52">
        <v>0</v>
      </c>
      <c r="FO77" s="52">
        <v>8.118268843391374E-5</v>
      </c>
      <c r="FP77" s="52">
        <v>0</v>
      </c>
      <c r="FQ77" s="52">
        <v>0</v>
      </c>
      <c r="FR77" s="52">
        <v>0</v>
      </c>
      <c r="FS77" s="52">
        <v>0</v>
      </c>
      <c r="FT77" s="52">
        <v>0</v>
      </c>
      <c r="FU77" s="52">
        <v>0</v>
      </c>
      <c r="FV77" s="52">
        <v>0</v>
      </c>
      <c r="FW77" s="52">
        <v>0</v>
      </c>
      <c r="FX77" s="52">
        <v>0</v>
      </c>
      <c r="FY77" s="52">
        <v>0</v>
      </c>
      <c r="FZ77" s="52">
        <v>9.0164070166687954E-4</v>
      </c>
      <c r="GA77" s="52">
        <v>0</v>
      </c>
      <c r="GB77" s="52">
        <v>0</v>
      </c>
      <c r="GC77" s="52">
        <v>0</v>
      </c>
      <c r="GD77" s="52">
        <v>0</v>
      </c>
      <c r="GE77" s="52">
        <v>0</v>
      </c>
      <c r="GF77" s="52">
        <v>0</v>
      </c>
      <c r="GG77" s="52">
        <v>2.1720000303499595E-5</v>
      </c>
      <c r="GH77" s="52">
        <v>0</v>
      </c>
      <c r="GI77" s="52">
        <v>0</v>
      </c>
      <c r="GJ77" s="52">
        <v>0</v>
      </c>
      <c r="GK77" s="52">
        <v>2.060871655547606E-5</v>
      </c>
      <c r="GL77" s="52">
        <v>0</v>
      </c>
      <c r="GM77" s="52">
        <v>2.5230624563313083E-5</v>
      </c>
      <c r="GN77" s="52">
        <v>0</v>
      </c>
      <c r="GO77" s="52">
        <v>0</v>
      </c>
      <c r="GP77" s="52">
        <v>0</v>
      </c>
      <c r="GQ77" s="52">
        <v>0</v>
      </c>
      <c r="GR77" s="52">
        <v>0</v>
      </c>
      <c r="GS77" s="52">
        <v>0</v>
      </c>
      <c r="GT77" s="52">
        <v>0</v>
      </c>
      <c r="GU77" s="52">
        <v>0</v>
      </c>
      <c r="GV77" s="52">
        <v>0</v>
      </c>
      <c r="GW77" s="52">
        <v>0</v>
      </c>
      <c r="GX77" s="52">
        <v>0</v>
      </c>
      <c r="GY77" s="52">
        <v>0</v>
      </c>
      <c r="GZ77" s="52">
        <v>0</v>
      </c>
      <c r="HA77" s="52">
        <v>0</v>
      </c>
      <c r="HB77" s="52">
        <v>0</v>
      </c>
      <c r="HC77" s="52">
        <v>0</v>
      </c>
      <c r="HD77" s="52">
        <v>0</v>
      </c>
      <c r="HE77" s="52">
        <v>0</v>
      </c>
      <c r="HF77" s="52">
        <v>0</v>
      </c>
      <c r="HG77" s="52">
        <v>0</v>
      </c>
      <c r="HH77" s="52">
        <v>0</v>
      </c>
      <c r="HI77" s="52">
        <v>0</v>
      </c>
      <c r="HJ77" s="52">
        <v>0</v>
      </c>
      <c r="HK77" s="52">
        <v>0</v>
      </c>
      <c r="HL77" s="52">
        <v>0</v>
      </c>
      <c r="HM77" s="52">
        <v>0</v>
      </c>
      <c r="HN77" s="52">
        <v>0</v>
      </c>
      <c r="HO77" s="52">
        <v>0</v>
      </c>
      <c r="HP77" s="52">
        <v>0</v>
      </c>
      <c r="HQ77" s="52">
        <v>2.0962746946182746E-5</v>
      </c>
      <c r="HR77" s="52">
        <v>0</v>
      </c>
      <c r="HS77" s="52">
        <v>0</v>
      </c>
      <c r="HT77" s="52">
        <v>0</v>
      </c>
      <c r="HU77" s="52">
        <v>2.1244785342269422E-5</v>
      </c>
      <c r="HV77" s="52">
        <v>0</v>
      </c>
      <c r="HW77" s="52">
        <v>0</v>
      </c>
      <c r="HX77" s="52">
        <v>0</v>
      </c>
      <c r="HY77" s="52">
        <v>0</v>
      </c>
      <c r="HZ77" s="52">
        <v>0</v>
      </c>
      <c r="IA77" s="52">
        <v>0</v>
      </c>
      <c r="IB77" s="52">
        <v>0</v>
      </c>
      <c r="IC77" s="52">
        <v>4.8046329227338186E-4</v>
      </c>
      <c r="ID77" s="52">
        <v>0</v>
      </c>
      <c r="IE77" s="52">
        <v>5.5676888376434401E-5</v>
      </c>
      <c r="IF77" s="52">
        <v>1.9874348402800458E-4</v>
      </c>
      <c r="IG77" s="52">
        <v>0</v>
      </c>
      <c r="IH77" s="52">
        <v>0</v>
      </c>
      <c r="II77" s="52">
        <v>0</v>
      </c>
      <c r="IJ77" s="52">
        <v>0</v>
      </c>
      <c r="IK77" s="52">
        <v>0</v>
      </c>
      <c r="IL77" s="52">
        <v>0</v>
      </c>
      <c r="IM77" s="52">
        <v>0</v>
      </c>
      <c r="IN77" s="52">
        <v>0</v>
      </c>
      <c r="IO77" s="52">
        <v>0</v>
      </c>
      <c r="IP77" s="52">
        <v>0</v>
      </c>
      <c r="IQ77" s="52">
        <v>0</v>
      </c>
      <c r="IR77" s="52">
        <v>0</v>
      </c>
      <c r="IS77" s="52">
        <v>0</v>
      </c>
      <c r="IT77" s="52">
        <v>0</v>
      </c>
      <c r="IU77" s="52">
        <v>0</v>
      </c>
      <c r="IV77" s="52">
        <v>0</v>
      </c>
      <c r="IW77" s="52">
        <v>7.9860882386641843E-6</v>
      </c>
      <c r="IX77" s="52">
        <v>0</v>
      </c>
      <c r="IY77" s="52">
        <v>0</v>
      </c>
      <c r="IZ77" s="52">
        <v>0</v>
      </c>
      <c r="JA77" s="52">
        <v>0</v>
      </c>
      <c r="JB77" s="52">
        <v>0</v>
      </c>
      <c r="JC77" s="52">
        <v>0</v>
      </c>
      <c r="JD77" s="52">
        <v>0</v>
      </c>
      <c r="JE77" s="52">
        <v>0</v>
      </c>
      <c r="JF77" s="52">
        <v>0</v>
      </c>
      <c r="JG77" s="52">
        <v>0</v>
      </c>
      <c r="JH77" s="52">
        <v>9.144725901393593E-4</v>
      </c>
      <c r="JI77" s="52">
        <v>0</v>
      </c>
      <c r="JJ77" s="52">
        <v>3.8792936534731098E-5</v>
      </c>
      <c r="JK77" s="52">
        <v>0</v>
      </c>
      <c r="JL77" s="52">
        <v>0</v>
      </c>
      <c r="JM77" s="52">
        <v>0</v>
      </c>
      <c r="JN77" s="52">
        <v>0</v>
      </c>
      <c r="JO77" s="52">
        <v>0</v>
      </c>
      <c r="JP77" s="52">
        <v>0</v>
      </c>
      <c r="JQ77" s="52">
        <v>0</v>
      </c>
      <c r="JR77" s="52">
        <v>0</v>
      </c>
      <c r="JS77" s="52">
        <v>0</v>
      </c>
      <c r="JT77" s="52">
        <v>0</v>
      </c>
      <c r="JU77" s="52">
        <v>0</v>
      </c>
      <c r="JV77" s="52">
        <v>0</v>
      </c>
      <c r="JW77" s="52">
        <v>0</v>
      </c>
      <c r="JX77" s="52">
        <v>7.2124072787735513E-6</v>
      </c>
      <c r="JY77" s="52">
        <v>0</v>
      </c>
      <c r="JZ77" s="52">
        <v>6.0995690544169484E-6</v>
      </c>
      <c r="KA77" s="52">
        <v>9.5920283059476371E-6</v>
      </c>
      <c r="KB77" s="52">
        <v>3.7003240546878883E-6</v>
      </c>
      <c r="KC77" s="52">
        <v>0</v>
      </c>
      <c r="KD77" s="52">
        <v>0</v>
      </c>
      <c r="KE77" s="52">
        <v>0</v>
      </c>
      <c r="KF77" s="52">
        <v>0</v>
      </c>
      <c r="KG77" s="52">
        <v>0</v>
      </c>
      <c r="KH77" s="52">
        <v>0</v>
      </c>
      <c r="KI77" s="52">
        <v>0</v>
      </c>
      <c r="KJ77" s="52">
        <v>0</v>
      </c>
      <c r="KK77" s="52">
        <v>0</v>
      </c>
      <c r="KL77" s="52">
        <v>0</v>
      </c>
      <c r="KM77" s="52">
        <v>0</v>
      </c>
      <c r="KN77" s="52">
        <v>0</v>
      </c>
      <c r="KO77" s="52">
        <v>7.4677921447932621E-5</v>
      </c>
      <c r="KP77" s="52">
        <v>0</v>
      </c>
      <c r="KQ77" s="52">
        <v>0</v>
      </c>
      <c r="KR77" s="52">
        <v>0</v>
      </c>
      <c r="KS77" s="52">
        <v>0</v>
      </c>
      <c r="KT77" s="52">
        <v>0</v>
      </c>
      <c r="KU77" s="52">
        <v>4.7047243050202487E-6</v>
      </c>
      <c r="KV77" s="52">
        <v>0</v>
      </c>
      <c r="KW77" s="52">
        <v>0</v>
      </c>
      <c r="KX77" s="52">
        <v>0</v>
      </c>
      <c r="KY77" s="52">
        <v>0</v>
      </c>
      <c r="KZ77" s="52">
        <v>0</v>
      </c>
    </row>
    <row r="78" spans="1:312" x14ac:dyDescent="0.2">
      <c r="A78" s="89">
        <v>1.174037</v>
      </c>
      <c r="B78" s="41" t="s">
        <v>861</v>
      </c>
      <c r="C78" s="51" t="s">
        <v>103</v>
      </c>
      <c r="D78" s="52">
        <v>2.9466677348585036E-4</v>
      </c>
      <c r="E78" s="52">
        <v>0</v>
      </c>
      <c r="F78" s="52">
        <v>3.0786261132616967E-5</v>
      </c>
      <c r="G78" s="52">
        <v>3.7878346576657493E-4</v>
      </c>
      <c r="H78" s="52">
        <v>0</v>
      </c>
      <c r="I78" s="52">
        <v>2.1113613319021969E-5</v>
      </c>
      <c r="J78" s="52">
        <v>0</v>
      </c>
      <c r="K78" s="52">
        <v>1.1943574518081683E-4</v>
      </c>
      <c r="L78" s="52">
        <v>0</v>
      </c>
      <c r="M78" s="52">
        <v>2.5974648858552299E-4</v>
      </c>
      <c r="N78" s="52">
        <v>5.4090293817139434E-5</v>
      </c>
      <c r="O78" s="52">
        <v>4.7142379364473327E-4</v>
      </c>
      <c r="P78" s="52">
        <v>2.1122120697313046E-4</v>
      </c>
      <c r="Q78" s="52">
        <v>3.770468767758678E-4</v>
      </c>
      <c r="R78" s="52">
        <v>2.941712487327316E-4</v>
      </c>
      <c r="S78" s="52">
        <v>1.0114077480780485E-3</v>
      </c>
      <c r="T78" s="52">
        <v>7.4326999621476203E-3</v>
      </c>
      <c r="U78" s="52">
        <v>1.3616391711519383E-3</v>
      </c>
      <c r="V78" s="52">
        <v>1.3056254921002316E-3</v>
      </c>
      <c r="W78" s="52">
        <v>3.8509293754249526E-4</v>
      </c>
      <c r="X78" s="52">
        <v>0</v>
      </c>
      <c r="Y78" s="52">
        <v>5.3226335790025506E-4</v>
      </c>
      <c r="Z78" s="52">
        <v>1.6976278360045921E-4</v>
      </c>
      <c r="AA78" s="52">
        <v>2.7603366397687858E-5</v>
      </c>
      <c r="AB78" s="52">
        <v>1.5253382835090585E-4</v>
      </c>
      <c r="AC78" s="52">
        <v>3.0130161036148224E-4</v>
      </c>
      <c r="AD78" s="52">
        <v>1.800429079018284E-3</v>
      </c>
      <c r="AE78" s="52">
        <v>8.5052089505601889E-4</v>
      </c>
      <c r="AF78" s="52">
        <v>8.1818663846694728E-3</v>
      </c>
      <c r="AG78" s="52">
        <v>2.4680413364063517E-2</v>
      </c>
      <c r="AH78" s="52">
        <v>1.1906459028150018E-2</v>
      </c>
      <c r="AI78" s="52">
        <v>1.8107410628102831E-2</v>
      </c>
      <c r="AJ78" s="52">
        <v>1.4010792733942627E-3</v>
      </c>
      <c r="AK78" s="52">
        <v>3.9468958978206518E-3</v>
      </c>
      <c r="AL78" s="52">
        <v>2.6437697665450169E-3</v>
      </c>
      <c r="AM78" s="52">
        <v>3.6422446943127225E-3</v>
      </c>
      <c r="AN78" s="52">
        <v>5.6678278940761172E-3</v>
      </c>
      <c r="AO78" s="52">
        <v>5.6610952828326441E-3</v>
      </c>
      <c r="AP78" s="52">
        <v>3.084517071300709E-3</v>
      </c>
      <c r="AQ78" s="52">
        <v>1.5486415970564169E-2</v>
      </c>
      <c r="AR78" s="52">
        <v>5.9378533154840201E-4</v>
      </c>
      <c r="AS78" s="52">
        <v>7.0635284781568521E-4</v>
      </c>
      <c r="AT78" s="52">
        <v>9.1040136559794257E-4</v>
      </c>
      <c r="AU78" s="52">
        <v>1.0039207694718002E-3</v>
      </c>
      <c r="AV78" s="52">
        <v>3.6530325730640937E-5</v>
      </c>
      <c r="AW78" s="52">
        <v>1.4463422846492329E-4</v>
      </c>
      <c r="AX78" s="52">
        <v>1.3074555899289624E-5</v>
      </c>
      <c r="AY78" s="52">
        <v>6.2349582509957531E-4</v>
      </c>
      <c r="AZ78" s="52">
        <v>5.6586274793581049E-4</v>
      </c>
      <c r="BA78" s="52">
        <v>0</v>
      </c>
      <c r="BB78" s="52">
        <v>1.1704804038766504E-3</v>
      </c>
      <c r="BC78" s="52">
        <v>1.7837140782529355E-2</v>
      </c>
      <c r="BD78" s="52">
        <v>1.8617761026823203E-2</v>
      </c>
      <c r="BE78" s="52">
        <v>9.2531495624828287E-6</v>
      </c>
      <c r="BF78" s="52">
        <v>1.1439369908312139E-3</v>
      </c>
      <c r="BG78" s="52">
        <v>4.3988678194949128E-4</v>
      </c>
      <c r="BH78" s="52">
        <v>1.7232859363204439E-3</v>
      </c>
      <c r="BI78" s="52">
        <v>1.3637601102137675E-3</v>
      </c>
      <c r="BJ78" s="52">
        <v>4.8483440812850933E-3</v>
      </c>
      <c r="BK78" s="52">
        <v>7.9184810589634654E-4</v>
      </c>
      <c r="BL78" s="52">
        <v>1.0007710749008988E-3</v>
      </c>
      <c r="BM78" s="52">
        <v>1.646281765187736E-3</v>
      </c>
      <c r="BN78" s="52">
        <v>1.6134026516966837E-3</v>
      </c>
      <c r="BO78" s="52">
        <v>6.9821820658864323E-4</v>
      </c>
      <c r="BP78" s="52">
        <v>0</v>
      </c>
      <c r="BQ78" s="52">
        <v>0</v>
      </c>
      <c r="BR78" s="52">
        <v>1.9385480275273817E-5</v>
      </c>
      <c r="BS78" s="52">
        <v>3.1871223592539561E-4</v>
      </c>
      <c r="BT78" s="52">
        <v>2.4838718926837473E-5</v>
      </c>
      <c r="BU78" s="52">
        <v>4.3155967984956725E-4</v>
      </c>
      <c r="BV78" s="52">
        <v>1.2578945563801531E-4</v>
      </c>
      <c r="BW78" s="52">
        <v>9.0090419199729562E-5</v>
      </c>
      <c r="BX78" s="52">
        <v>5.2508225828114599E-4</v>
      </c>
      <c r="BY78" s="52">
        <v>0</v>
      </c>
      <c r="BZ78" s="52">
        <v>7.3684885162443744E-4</v>
      </c>
      <c r="CA78" s="52">
        <v>4.9394648186517958E-4</v>
      </c>
      <c r="CB78" s="52">
        <v>0</v>
      </c>
      <c r="CC78" s="52">
        <v>6.8003633924419336E-4</v>
      </c>
      <c r="CD78" s="52">
        <v>1.0594166433590948E-3</v>
      </c>
      <c r="CE78" s="52">
        <v>5.8605386487841542E-4</v>
      </c>
      <c r="CF78" s="52">
        <v>8.7725318710371863E-4</v>
      </c>
      <c r="CG78" s="52">
        <v>4.6557500982100585E-4</v>
      </c>
      <c r="CH78" s="52">
        <v>9.4958833107477991E-4</v>
      </c>
      <c r="CI78" s="52">
        <v>3.9001199515725841E-4</v>
      </c>
      <c r="CJ78" s="52">
        <v>4.3622438479780048E-4</v>
      </c>
      <c r="CK78" s="52">
        <v>1.8116666267803455E-5</v>
      </c>
      <c r="CL78" s="52">
        <v>1.4804678921462226E-3</v>
      </c>
      <c r="CM78" s="52">
        <v>2.2723327679081366E-3</v>
      </c>
      <c r="CN78" s="52">
        <v>7.7452814276014214E-5</v>
      </c>
      <c r="CO78" s="52">
        <v>1.1428737554304289E-3</v>
      </c>
      <c r="CP78" s="52">
        <v>8.5839444526988494E-4</v>
      </c>
      <c r="CQ78" s="52">
        <v>9.012087113014558E-3</v>
      </c>
      <c r="CR78" s="52">
        <v>1.6941613693237892E-2</v>
      </c>
      <c r="CS78" s="52">
        <v>1.4408954113116632E-2</v>
      </c>
      <c r="CT78" s="52">
        <v>8.0693663368451816E-3</v>
      </c>
      <c r="CU78" s="52">
        <v>1.4222604190501035E-2</v>
      </c>
      <c r="CV78" s="52">
        <v>2.0520474910206109E-2</v>
      </c>
      <c r="CW78" s="52">
        <v>2.0970178299953131E-2</v>
      </c>
      <c r="CX78" s="52">
        <v>1.7769012813646339E-2</v>
      </c>
      <c r="CY78" s="52">
        <v>7.2058251657458067E-3</v>
      </c>
      <c r="CZ78" s="52">
        <v>9.0143402639396367E-3</v>
      </c>
      <c r="DA78" s="52">
        <v>1.1303046552348074E-2</v>
      </c>
      <c r="DB78" s="52">
        <v>1.3094360612212553E-2</v>
      </c>
      <c r="DC78" s="52">
        <v>8.4335309304427327E-4</v>
      </c>
      <c r="DD78" s="52">
        <v>7.3590688111086088E-5</v>
      </c>
      <c r="DE78" s="52">
        <v>0</v>
      </c>
      <c r="DF78" s="52">
        <v>1.0091064147952898E-3</v>
      </c>
      <c r="DG78" s="52">
        <v>1.538554976810852E-4</v>
      </c>
      <c r="DH78" s="52">
        <v>3.265851885129662E-4</v>
      </c>
      <c r="DI78" s="52">
        <v>2.1522638780856434E-3</v>
      </c>
      <c r="DJ78" s="52">
        <v>4.2075864766632424E-4</v>
      </c>
      <c r="DK78" s="52">
        <v>8.2864960338268809E-4</v>
      </c>
      <c r="DL78" s="52">
        <v>1.6661809518656902E-4</v>
      </c>
      <c r="DM78" s="52">
        <v>4.5351916904432039E-5</v>
      </c>
      <c r="DN78" s="52">
        <v>4.0623147369477615E-3</v>
      </c>
      <c r="DO78" s="52">
        <v>8.8390843241637894E-4</v>
      </c>
      <c r="DP78" s="52">
        <v>1.4598883707318258E-4</v>
      </c>
      <c r="DQ78" s="52">
        <v>5.8426200152430347E-4</v>
      </c>
      <c r="DR78" s="52">
        <v>2.1252770864299062E-4</v>
      </c>
      <c r="DS78" s="52">
        <v>1.1821831537319777E-4</v>
      </c>
      <c r="DT78" s="52">
        <v>2.3321984685610652E-2</v>
      </c>
      <c r="DU78" s="52">
        <v>1.836403410927297E-2</v>
      </c>
      <c r="DV78" s="52">
        <v>3.0649368185486997E-2</v>
      </c>
      <c r="DW78" s="52">
        <v>8.2201103395832305E-3</v>
      </c>
      <c r="DX78" s="52">
        <v>2.1407541640435245E-2</v>
      </c>
      <c r="DY78" s="52">
        <v>2.6221458689464201E-2</v>
      </c>
      <c r="DZ78" s="52">
        <v>2.2952748659480857E-3</v>
      </c>
      <c r="EA78" s="52">
        <v>2.1113658971005297E-3</v>
      </c>
      <c r="EB78" s="52">
        <v>6.4278996617320172E-3</v>
      </c>
      <c r="EC78" s="52">
        <v>9.2275609671789015E-4</v>
      </c>
      <c r="ED78" s="52">
        <v>5.5888691310009807E-3</v>
      </c>
      <c r="EE78" s="52">
        <v>3.4121014419284559E-3</v>
      </c>
      <c r="EF78" s="52">
        <v>5.8588550434707769E-3</v>
      </c>
      <c r="EG78" s="52">
        <v>1.7464629505652093E-3</v>
      </c>
      <c r="EH78" s="52">
        <v>1.4407259104255463E-3</v>
      </c>
      <c r="EI78" s="52">
        <v>2.9567910296395268E-3</v>
      </c>
      <c r="EJ78" s="52">
        <v>2.0632120784606612E-3</v>
      </c>
      <c r="EK78" s="52">
        <v>2.2034390800528517E-3</v>
      </c>
      <c r="EL78" s="52">
        <v>1.7130496830528653E-5</v>
      </c>
      <c r="EM78" s="52">
        <v>0</v>
      </c>
      <c r="EN78" s="52">
        <v>0</v>
      </c>
      <c r="EO78" s="52">
        <v>0</v>
      </c>
      <c r="EP78" s="52">
        <v>2.8040450928288203E-4</v>
      </c>
      <c r="EQ78" s="52">
        <v>0</v>
      </c>
      <c r="ER78" s="52">
        <v>0</v>
      </c>
      <c r="ES78" s="52">
        <v>2.1615274344779332E-5</v>
      </c>
      <c r="ET78" s="52">
        <v>5.6647714069631429E-5</v>
      </c>
      <c r="EU78" s="52">
        <v>0</v>
      </c>
      <c r="EV78" s="52">
        <v>0</v>
      </c>
      <c r="EW78" s="52">
        <v>0</v>
      </c>
      <c r="EX78" s="52">
        <v>2.087274033719597E-2</v>
      </c>
      <c r="EY78" s="52">
        <v>1.9882451402375954E-3</v>
      </c>
      <c r="EZ78" s="52">
        <v>1.5386743870877016E-2</v>
      </c>
      <c r="FA78" s="52">
        <v>6.7121034484642949E-3</v>
      </c>
      <c r="FB78" s="52">
        <v>7.3577554179745286E-4</v>
      </c>
      <c r="FC78" s="52">
        <v>2.0808656028909705E-3</v>
      </c>
      <c r="FD78" s="52">
        <v>7.8146186396330477E-4</v>
      </c>
      <c r="FE78" s="52">
        <v>1.1978122876977955E-2</v>
      </c>
      <c r="FF78" s="52">
        <v>1.6022053495730799E-3</v>
      </c>
      <c r="FG78" s="52">
        <v>1.1151328462265845E-3</v>
      </c>
      <c r="FH78" s="52">
        <v>8.4164566592642254E-4</v>
      </c>
      <c r="FI78" s="52">
        <v>5.2414499356802846E-4</v>
      </c>
      <c r="FJ78" s="52">
        <v>2.1605136244700657E-3</v>
      </c>
      <c r="FK78" s="52">
        <v>3.6954606867252984E-3</v>
      </c>
      <c r="FL78" s="52">
        <v>9.9395747313732398E-4</v>
      </c>
      <c r="FM78" s="52">
        <v>0</v>
      </c>
      <c r="FN78" s="52">
        <v>1.8678297257850964E-3</v>
      </c>
      <c r="FO78" s="52">
        <v>5.1395105368510861E-3</v>
      </c>
      <c r="FP78" s="52">
        <v>3.6209739110721353E-3</v>
      </c>
      <c r="FQ78" s="52">
        <v>5.665223731813566E-3</v>
      </c>
      <c r="FR78" s="52">
        <v>6.979402045820658E-3</v>
      </c>
      <c r="FS78" s="52">
        <v>0</v>
      </c>
      <c r="FT78" s="52">
        <v>0</v>
      </c>
      <c r="FU78" s="52">
        <v>7.9392871003801664E-5</v>
      </c>
      <c r="FV78" s="52">
        <v>2.2593150666402608E-5</v>
      </c>
      <c r="FW78" s="52">
        <v>5.2538974679599486E-5</v>
      </c>
      <c r="FX78" s="52">
        <v>0</v>
      </c>
      <c r="FY78" s="52">
        <v>0</v>
      </c>
      <c r="FZ78" s="52">
        <v>6.1185163200362449E-5</v>
      </c>
      <c r="GA78" s="52">
        <v>9.0152253432636785E-4</v>
      </c>
      <c r="GB78" s="52">
        <v>1.881370986318791E-3</v>
      </c>
      <c r="GC78" s="52">
        <v>4.0588755515464734E-3</v>
      </c>
      <c r="GD78" s="52">
        <v>1.7278762135184995E-3</v>
      </c>
      <c r="GE78" s="52">
        <v>3.816410652345263E-3</v>
      </c>
      <c r="GF78" s="52">
        <v>0</v>
      </c>
      <c r="GG78" s="52">
        <v>1.7575515903207604E-4</v>
      </c>
      <c r="GH78" s="52">
        <v>3.5715163366235826E-4</v>
      </c>
      <c r="GI78" s="52">
        <v>2.4289599232801801E-4</v>
      </c>
      <c r="GJ78" s="52">
        <v>2.4118567902669269E-4</v>
      </c>
      <c r="GK78" s="52">
        <v>4.6471950054634287E-4</v>
      </c>
      <c r="GL78" s="52">
        <v>6.5174165296485981E-5</v>
      </c>
      <c r="GM78" s="52">
        <v>1.5181577862240098E-4</v>
      </c>
      <c r="GN78" s="52">
        <v>4.4464280282408675E-4</v>
      </c>
      <c r="GO78" s="52">
        <v>1.5857434735753971E-3</v>
      </c>
      <c r="GP78" s="52">
        <v>8.9876547433959483E-5</v>
      </c>
      <c r="GQ78" s="52">
        <v>0</v>
      </c>
      <c r="GR78" s="52">
        <v>7.3490977411653076E-6</v>
      </c>
      <c r="GS78" s="52">
        <v>3.4068039087684803E-5</v>
      </c>
      <c r="GT78" s="52">
        <v>7.4629833361177368E-6</v>
      </c>
      <c r="GU78" s="52">
        <v>2.9391628575692802E-4</v>
      </c>
      <c r="GV78" s="52">
        <v>1.5639191737415089E-5</v>
      </c>
      <c r="GW78" s="52">
        <v>4.0515525326041473E-3</v>
      </c>
      <c r="GX78" s="52">
        <v>3.2347481201626706E-3</v>
      </c>
      <c r="GY78" s="52">
        <v>8.5882120049901867E-3</v>
      </c>
      <c r="GZ78" s="52">
        <v>5.8978976189702796E-3</v>
      </c>
      <c r="HA78" s="52">
        <v>5.6201805190520954E-3</v>
      </c>
      <c r="HB78" s="52">
        <v>3.4706678532582655E-3</v>
      </c>
      <c r="HC78" s="52">
        <v>4.4550157086805341E-3</v>
      </c>
      <c r="HD78" s="52">
        <v>3.8894333278221499E-3</v>
      </c>
      <c r="HE78" s="52">
        <v>6.6906156812174041E-3</v>
      </c>
      <c r="HF78" s="52">
        <v>5.4485336765870531E-3</v>
      </c>
      <c r="HG78" s="52">
        <v>4.5393200013060233E-3</v>
      </c>
      <c r="HH78" s="52">
        <v>9.2203896493136261E-3</v>
      </c>
      <c r="HI78" s="52">
        <v>2.5399133878296377E-3</v>
      </c>
      <c r="HJ78" s="52">
        <v>2.3223787903230288E-3</v>
      </c>
      <c r="HK78" s="52">
        <v>0</v>
      </c>
      <c r="HL78" s="52">
        <v>1.2013607508497247E-3</v>
      </c>
      <c r="HM78" s="52">
        <v>3.431290870144053E-4</v>
      </c>
      <c r="HN78" s="52">
        <v>9.6002815895732802E-4</v>
      </c>
      <c r="HO78" s="52">
        <v>4.1530971272127782E-4</v>
      </c>
      <c r="HP78" s="52">
        <v>1.2145824355774212E-3</v>
      </c>
      <c r="HQ78" s="52">
        <v>1.2182487035705984E-3</v>
      </c>
      <c r="HR78" s="52">
        <v>6.0844384149985359E-4</v>
      </c>
      <c r="HS78" s="52">
        <v>1.6098302288643257E-3</v>
      </c>
      <c r="HT78" s="52">
        <v>2.0024789247574852E-3</v>
      </c>
      <c r="HU78" s="52">
        <v>1.0586932824007693E-3</v>
      </c>
      <c r="HV78" s="52">
        <v>1.138598288602645E-3</v>
      </c>
      <c r="HW78" s="52">
        <v>7.6422950108818966E-4</v>
      </c>
      <c r="HX78" s="52">
        <v>0</v>
      </c>
      <c r="HY78" s="52">
        <v>4.6662660094014349E-5</v>
      </c>
      <c r="HZ78" s="52">
        <v>2.3679650110474512E-3</v>
      </c>
      <c r="IA78" s="52">
        <v>3.5400635138725311E-5</v>
      </c>
      <c r="IB78" s="52">
        <v>0</v>
      </c>
      <c r="IC78" s="52">
        <v>3.814299777443346E-2</v>
      </c>
      <c r="ID78" s="52">
        <v>2.8870675318210408E-2</v>
      </c>
      <c r="IE78" s="52">
        <v>1.6797787772652107E-2</v>
      </c>
      <c r="IF78" s="52">
        <v>8.3084391559218283E-3</v>
      </c>
      <c r="IG78" s="52">
        <v>3.6138419366635532E-3</v>
      </c>
      <c r="IH78" s="52">
        <v>5.1964780017435823E-4</v>
      </c>
      <c r="II78" s="52">
        <v>1.0938862944820059E-3</v>
      </c>
      <c r="IJ78" s="52">
        <v>6.4386718395820191E-6</v>
      </c>
      <c r="IK78" s="52">
        <v>2.6396574297838888E-5</v>
      </c>
      <c r="IL78" s="52">
        <v>6.5689929150220541E-6</v>
      </c>
      <c r="IM78" s="52">
        <v>1.1633823951442628E-5</v>
      </c>
      <c r="IN78" s="52">
        <v>1.1009039718119592E-5</v>
      </c>
      <c r="IO78" s="52">
        <v>1.1871351296073505E-4</v>
      </c>
      <c r="IP78" s="52">
        <v>2.2457970251180643E-5</v>
      </c>
      <c r="IQ78" s="52">
        <v>1.3407307958311209E-4</v>
      </c>
      <c r="IR78" s="52">
        <v>1.0301909150328523E-4</v>
      </c>
      <c r="IS78" s="52">
        <v>1.2592047280993295E-5</v>
      </c>
      <c r="IT78" s="52">
        <v>1.0574942096479664E-5</v>
      </c>
      <c r="IU78" s="52">
        <v>2.1749297498644712E-5</v>
      </c>
      <c r="IV78" s="52">
        <v>2.1188463842788476E-5</v>
      </c>
      <c r="IW78" s="52">
        <v>0</v>
      </c>
      <c r="IX78" s="52">
        <v>0</v>
      </c>
      <c r="IY78" s="52">
        <v>6.2573727809056402E-5</v>
      </c>
      <c r="IZ78" s="52">
        <v>3.6158392517818424E-4</v>
      </c>
      <c r="JA78" s="52">
        <v>1.160799892115258E-5</v>
      </c>
      <c r="JB78" s="52">
        <v>1.9106116089930949E-4</v>
      </c>
      <c r="JC78" s="52">
        <v>1.7746866963773037E-4</v>
      </c>
      <c r="JD78" s="52">
        <v>1.0860772824302972E-5</v>
      </c>
      <c r="JE78" s="52">
        <v>0</v>
      </c>
      <c r="JF78" s="52">
        <v>1.1070742447974044E-4</v>
      </c>
      <c r="JG78" s="52">
        <v>1.5221299126811958E-4</v>
      </c>
      <c r="JH78" s="52">
        <v>2.3829995071337107E-3</v>
      </c>
      <c r="JI78" s="52">
        <v>4.9304400595015171E-4</v>
      </c>
      <c r="JJ78" s="52">
        <v>6.30682023707163E-4</v>
      </c>
      <c r="JK78" s="52">
        <v>1.1994495407139197E-4</v>
      </c>
      <c r="JL78" s="52">
        <v>6.3995699639506998E-4</v>
      </c>
      <c r="JM78" s="52">
        <v>8.2458784414273162E-4</v>
      </c>
      <c r="JN78" s="52">
        <v>4.2614544967781474E-4</v>
      </c>
      <c r="JO78" s="52">
        <v>7.1663126211768285E-6</v>
      </c>
      <c r="JP78" s="52">
        <v>1.4480685363092591E-5</v>
      </c>
      <c r="JQ78" s="52">
        <v>2.3226262286416413E-5</v>
      </c>
      <c r="JR78" s="52">
        <v>2.9181364127047102E-5</v>
      </c>
      <c r="JS78" s="52">
        <v>5.5899638850500944E-6</v>
      </c>
      <c r="JT78" s="52">
        <v>1.166253474334558E-2</v>
      </c>
      <c r="JU78" s="52">
        <v>1.8937556079525911E-2</v>
      </c>
      <c r="JV78" s="52">
        <v>1.1634145143962811E-2</v>
      </c>
      <c r="JW78" s="52">
        <v>6.5476409268929456E-3</v>
      </c>
      <c r="JX78" s="52">
        <v>1.6596352096518666E-2</v>
      </c>
      <c r="JY78" s="52">
        <v>6.6282953493030979E-3</v>
      </c>
      <c r="JZ78" s="52">
        <v>8.9210717786407379E-3</v>
      </c>
      <c r="KA78" s="52">
        <v>4.248699325321726E-2</v>
      </c>
      <c r="KB78" s="52">
        <v>2.2819007326124848E-2</v>
      </c>
      <c r="KC78" s="52">
        <v>1.5665288816940806E-2</v>
      </c>
      <c r="KD78" s="52">
        <v>1.0926106426754669E-2</v>
      </c>
      <c r="KE78" s="52">
        <v>3.5817246716394219E-2</v>
      </c>
      <c r="KF78" s="52">
        <v>4.8989539126623755E-3</v>
      </c>
      <c r="KG78" s="52">
        <v>1.6427276936074802E-2</v>
      </c>
      <c r="KH78" s="52">
        <v>3.5371769651357764E-2</v>
      </c>
      <c r="KI78" s="52">
        <v>1.0497020439590323E-2</v>
      </c>
      <c r="KJ78" s="52">
        <v>5.9813218580706609E-3</v>
      </c>
      <c r="KK78" s="52">
        <v>1.087411545603084E-2</v>
      </c>
      <c r="KL78" s="52">
        <v>1.8300427467990779E-2</v>
      </c>
      <c r="KM78" s="52">
        <v>3.787164173755892E-3</v>
      </c>
      <c r="KN78" s="52">
        <v>5.6654974997705264E-3</v>
      </c>
      <c r="KO78" s="52">
        <v>8.8939746944213475E-3</v>
      </c>
      <c r="KP78" s="52">
        <v>7.7974345526575176E-3</v>
      </c>
      <c r="KQ78" s="52">
        <v>1.994386305312406E-2</v>
      </c>
      <c r="KR78" s="52">
        <v>2.3628512694278708E-2</v>
      </c>
      <c r="KS78" s="52">
        <v>1.9183143621015974E-2</v>
      </c>
      <c r="KT78" s="52">
        <v>7.7237171729664352E-3</v>
      </c>
      <c r="KU78" s="52">
        <v>5.5521180913687901E-3</v>
      </c>
      <c r="KV78" s="52">
        <v>7.0181455973760054E-3</v>
      </c>
      <c r="KW78" s="52">
        <v>2.1592795847927029E-2</v>
      </c>
      <c r="KX78" s="52">
        <v>1.6612593759801744E-2</v>
      </c>
      <c r="KY78" s="52">
        <v>2.2983089540256268E-2</v>
      </c>
      <c r="KZ78" s="52">
        <v>3.7044258386323466E-3</v>
      </c>
    </row>
    <row r="79" spans="1:312" x14ac:dyDescent="0.2">
      <c r="A79" s="89">
        <v>1.017946</v>
      </c>
      <c r="B79" s="41" t="s">
        <v>860</v>
      </c>
      <c r="C79" s="51" t="s">
        <v>97</v>
      </c>
      <c r="D79" s="52">
        <v>0</v>
      </c>
      <c r="E79" s="52">
        <v>0</v>
      </c>
      <c r="F79" s="52">
        <v>0</v>
      </c>
      <c r="G79" s="52">
        <v>4.3916194655544651E-5</v>
      </c>
      <c r="H79" s="52">
        <v>0</v>
      </c>
      <c r="I79" s="52">
        <v>0</v>
      </c>
      <c r="J79" s="52">
        <v>0</v>
      </c>
      <c r="K79" s="52">
        <v>0</v>
      </c>
      <c r="L79" s="52">
        <v>0</v>
      </c>
      <c r="M79" s="52">
        <v>0</v>
      </c>
      <c r="N79" s="52">
        <v>1.1695198663165283E-5</v>
      </c>
      <c r="O79" s="52">
        <v>0</v>
      </c>
      <c r="P79" s="52">
        <v>6.6379587701905475E-5</v>
      </c>
      <c r="Q79" s="52">
        <v>5.6801931496414806E-5</v>
      </c>
      <c r="R79" s="52">
        <v>0</v>
      </c>
      <c r="S79" s="52">
        <v>0</v>
      </c>
      <c r="T79" s="52">
        <v>0</v>
      </c>
      <c r="U79" s="52">
        <v>0</v>
      </c>
      <c r="V79" s="52">
        <v>0</v>
      </c>
      <c r="W79" s="52">
        <v>0</v>
      </c>
      <c r="X79" s="52">
        <v>0</v>
      </c>
      <c r="Y79" s="52">
        <v>0</v>
      </c>
      <c r="Z79" s="52">
        <v>2.5954785599068845E-6</v>
      </c>
      <c r="AA79" s="52">
        <v>0</v>
      </c>
      <c r="AB79" s="52">
        <v>5.1667035411231409E-6</v>
      </c>
      <c r="AC79" s="52">
        <v>0</v>
      </c>
      <c r="AD79" s="52">
        <v>0</v>
      </c>
      <c r="AE79" s="52">
        <v>7.9728177008041972E-6</v>
      </c>
      <c r="AF79" s="52">
        <v>1.1705765861392231E-3</v>
      </c>
      <c r="AG79" s="52">
        <v>0</v>
      </c>
      <c r="AH79" s="52">
        <v>0</v>
      </c>
      <c r="AI79" s="52">
        <v>0</v>
      </c>
      <c r="AJ79" s="52">
        <v>0</v>
      </c>
      <c r="AK79" s="52">
        <v>8.3002047442800125E-5</v>
      </c>
      <c r="AL79" s="52">
        <v>0</v>
      </c>
      <c r="AM79" s="52">
        <v>7.3413798535877206E-4</v>
      </c>
      <c r="AN79" s="52">
        <v>0</v>
      </c>
      <c r="AO79" s="52">
        <v>2.3153098979180636E-5</v>
      </c>
      <c r="AP79" s="52">
        <v>0</v>
      </c>
      <c r="AQ79" s="52">
        <v>0</v>
      </c>
      <c r="AR79" s="52">
        <v>4.6850150097402491E-5</v>
      </c>
      <c r="AS79" s="52">
        <v>0</v>
      </c>
      <c r="AT79" s="52">
        <v>8.5666609754890879E-6</v>
      </c>
      <c r="AU79" s="52">
        <v>0</v>
      </c>
      <c r="AV79" s="52">
        <v>1.0955362698356978E-4</v>
      </c>
      <c r="AW79" s="52">
        <v>0</v>
      </c>
      <c r="AX79" s="52">
        <v>0</v>
      </c>
      <c r="AY79" s="52">
        <v>0</v>
      </c>
      <c r="AZ79" s="52">
        <v>7.966873738423322E-5</v>
      </c>
      <c r="BA79" s="52">
        <v>0</v>
      </c>
      <c r="BB79" s="52">
        <v>0</v>
      </c>
      <c r="BC79" s="52">
        <v>0</v>
      </c>
      <c r="BD79" s="52">
        <v>0</v>
      </c>
      <c r="BE79" s="52">
        <v>2.9618672856504633E-4</v>
      </c>
      <c r="BF79" s="52">
        <v>0</v>
      </c>
      <c r="BG79" s="52">
        <v>0</v>
      </c>
      <c r="BH79" s="52">
        <v>4.5655941254070104E-5</v>
      </c>
      <c r="BI79" s="52">
        <v>0</v>
      </c>
      <c r="BJ79" s="52">
        <v>0</v>
      </c>
      <c r="BK79" s="52">
        <v>5.202563805070926E-3</v>
      </c>
      <c r="BL79" s="52">
        <v>0</v>
      </c>
      <c r="BM79" s="52">
        <v>1.3229853463541252E-2</v>
      </c>
      <c r="BN79" s="52">
        <v>5.7810087612029633E-3</v>
      </c>
      <c r="BO79" s="52">
        <v>3.5199982803014226E-3</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1.0311370984400109E-5</v>
      </c>
      <c r="CF79" s="52">
        <v>0</v>
      </c>
      <c r="CG79" s="52">
        <v>0</v>
      </c>
      <c r="CH79" s="52">
        <v>1.4548823876257093E-3</v>
      </c>
      <c r="CI79" s="52">
        <v>0</v>
      </c>
      <c r="CJ79" s="52">
        <v>0</v>
      </c>
      <c r="CK79" s="52">
        <v>1.542181216046769E-4</v>
      </c>
      <c r="CL79" s="52">
        <v>0</v>
      </c>
      <c r="CM79" s="52">
        <v>0</v>
      </c>
      <c r="CN79" s="52">
        <v>2.1553089686926575E-5</v>
      </c>
      <c r="CO79" s="52">
        <v>1.055505328355257E-3</v>
      </c>
      <c r="CP79" s="52">
        <v>0</v>
      </c>
      <c r="CQ79" s="52">
        <v>0</v>
      </c>
      <c r="CR79" s="52">
        <v>0</v>
      </c>
      <c r="CS79" s="52">
        <v>0</v>
      </c>
      <c r="CT79" s="52">
        <v>0</v>
      </c>
      <c r="CU79" s="52">
        <v>0</v>
      </c>
      <c r="CV79" s="52">
        <v>4.6618286926301388E-3</v>
      </c>
      <c r="CW79" s="52">
        <v>0</v>
      </c>
      <c r="CX79" s="52">
        <v>0</v>
      </c>
      <c r="CY79" s="52">
        <v>0</v>
      </c>
      <c r="CZ79" s="52">
        <v>0</v>
      </c>
      <c r="DA79" s="52">
        <v>0</v>
      </c>
      <c r="DB79" s="52">
        <v>0</v>
      </c>
      <c r="DC79" s="52">
        <v>9.8044892035969219E-5</v>
      </c>
      <c r="DD79" s="52">
        <v>0</v>
      </c>
      <c r="DE79" s="52">
        <v>0</v>
      </c>
      <c r="DF79" s="52">
        <v>0</v>
      </c>
      <c r="DG79" s="52">
        <v>6.6155182036027331E-6</v>
      </c>
      <c r="DH79" s="52">
        <v>0</v>
      </c>
      <c r="DI79" s="52">
        <v>1.4703893134697338E-3</v>
      </c>
      <c r="DJ79" s="52">
        <v>0</v>
      </c>
      <c r="DK79" s="52">
        <v>0</v>
      </c>
      <c r="DL79" s="52">
        <v>1.0848709399016974E-5</v>
      </c>
      <c r="DM79" s="52">
        <v>0</v>
      </c>
      <c r="DN79" s="52">
        <v>0</v>
      </c>
      <c r="DO79" s="52">
        <v>0</v>
      </c>
      <c r="DP79" s="52">
        <v>0</v>
      </c>
      <c r="DQ79" s="52">
        <v>2.3152573486977062E-5</v>
      </c>
      <c r="DR79" s="52">
        <v>5.1804706907215443E-5</v>
      </c>
      <c r="DS79" s="52">
        <v>0</v>
      </c>
      <c r="DT79" s="52">
        <v>0</v>
      </c>
      <c r="DU79" s="52">
        <v>0</v>
      </c>
      <c r="DV79" s="52">
        <v>0</v>
      </c>
      <c r="DW79" s="52">
        <v>0</v>
      </c>
      <c r="DX79" s="52">
        <v>0</v>
      </c>
      <c r="DY79" s="52">
        <v>0</v>
      </c>
      <c r="DZ79" s="52">
        <v>0</v>
      </c>
      <c r="EA79" s="52">
        <v>7.2064954391819921E-5</v>
      </c>
      <c r="EB79" s="52">
        <v>1.070253992809253E-4</v>
      </c>
      <c r="EC79" s="52">
        <v>0</v>
      </c>
      <c r="ED79" s="52">
        <v>0</v>
      </c>
      <c r="EE79" s="52">
        <v>1.4054964754343178E-4</v>
      </c>
      <c r="EF79" s="52">
        <v>0</v>
      </c>
      <c r="EG79" s="52">
        <v>3.2461908649822119E-4</v>
      </c>
      <c r="EH79" s="52">
        <v>2.4413756186971616E-4</v>
      </c>
      <c r="EI79" s="52">
        <v>1.4715414367906477E-5</v>
      </c>
      <c r="EJ79" s="52">
        <v>4.0491198414967472E-4</v>
      </c>
      <c r="EK79" s="52">
        <v>8.2065026080631917E-4</v>
      </c>
      <c r="EL79" s="52">
        <v>0</v>
      </c>
      <c r="EM79" s="52">
        <v>0</v>
      </c>
      <c r="EN79" s="52">
        <v>0</v>
      </c>
      <c r="EO79" s="52">
        <v>0</v>
      </c>
      <c r="EP79" s="52">
        <v>0</v>
      </c>
      <c r="EQ79" s="52">
        <v>0</v>
      </c>
      <c r="ER79" s="52">
        <v>0</v>
      </c>
      <c r="ES79" s="52">
        <v>0</v>
      </c>
      <c r="ET79" s="52">
        <v>0</v>
      </c>
      <c r="EU79" s="52">
        <v>0</v>
      </c>
      <c r="EV79" s="52">
        <v>0</v>
      </c>
      <c r="EW79" s="52">
        <v>0</v>
      </c>
      <c r="EX79" s="52">
        <v>0</v>
      </c>
      <c r="EY79" s="52">
        <v>0</v>
      </c>
      <c r="EZ79" s="52">
        <v>0</v>
      </c>
      <c r="FA79" s="52">
        <v>0</v>
      </c>
      <c r="FB79" s="52">
        <v>0</v>
      </c>
      <c r="FC79" s="52">
        <v>0</v>
      </c>
      <c r="FD79" s="52">
        <v>0</v>
      </c>
      <c r="FE79" s="52">
        <v>0</v>
      </c>
      <c r="FF79" s="52">
        <v>0</v>
      </c>
      <c r="FG79" s="52">
        <v>0</v>
      </c>
      <c r="FH79" s="52">
        <v>0</v>
      </c>
      <c r="FI79" s="52">
        <v>0</v>
      </c>
      <c r="FJ79" s="52">
        <v>5.6332824368900839E-3</v>
      </c>
      <c r="FK79" s="52">
        <v>0</v>
      </c>
      <c r="FL79" s="52">
        <v>3.295595693923898E-2</v>
      </c>
      <c r="FM79" s="52">
        <v>3.0541758710695088E-2</v>
      </c>
      <c r="FN79" s="52">
        <v>2.3647254932895705E-2</v>
      </c>
      <c r="FO79" s="52">
        <v>2.2825076478229199E-2</v>
      </c>
      <c r="FP79" s="52">
        <v>4.8013292314125086E-2</v>
      </c>
      <c r="FQ79" s="52">
        <v>7.7264118694090736E-2</v>
      </c>
      <c r="FR79" s="52">
        <v>4.1039678547779207E-2</v>
      </c>
      <c r="FS79" s="52">
        <v>0</v>
      </c>
      <c r="FT79" s="52">
        <v>1.8386693141531933E-5</v>
      </c>
      <c r="FU79" s="52">
        <v>0</v>
      </c>
      <c r="FV79" s="52">
        <v>0</v>
      </c>
      <c r="FW79" s="52">
        <v>8.9559540877480817E-4</v>
      </c>
      <c r="FX79" s="52">
        <v>0</v>
      </c>
      <c r="FY79" s="52">
        <v>0</v>
      </c>
      <c r="FZ79" s="52">
        <v>0</v>
      </c>
      <c r="GA79" s="52">
        <v>0</v>
      </c>
      <c r="GB79" s="52">
        <v>0</v>
      </c>
      <c r="GC79" s="52">
        <v>0</v>
      </c>
      <c r="GD79" s="52">
        <v>0</v>
      </c>
      <c r="GE79" s="52">
        <v>0</v>
      </c>
      <c r="GF79" s="52">
        <v>0</v>
      </c>
      <c r="GG79" s="52">
        <v>3.1940190007895779E-5</v>
      </c>
      <c r="GH79" s="52">
        <v>0</v>
      </c>
      <c r="GI79" s="52">
        <v>3.8881504866523312E-4</v>
      </c>
      <c r="GJ79" s="52">
        <v>4.4757378568778723E-4</v>
      </c>
      <c r="GK79" s="52">
        <v>0</v>
      </c>
      <c r="GL79" s="52">
        <v>0</v>
      </c>
      <c r="GM79" s="52">
        <v>0</v>
      </c>
      <c r="GN79" s="52">
        <v>0</v>
      </c>
      <c r="GO79" s="52">
        <v>0</v>
      </c>
      <c r="GP79" s="52">
        <v>0</v>
      </c>
      <c r="GQ79" s="52">
        <v>0</v>
      </c>
      <c r="GR79" s="52">
        <v>0</v>
      </c>
      <c r="GS79" s="52">
        <v>0</v>
      </c>
      <c r="GT79" s="52">
        <v>0</v>
      </c>
      <c r="GU79" s="52">
        <v>0</v>
      </c>
      <c r="GV79" s="52">
        <v>0</v>
      </c>
      <c r="GW79" s="52">
        <v>0</v>
      </c>
      <c r="GX79" s="52">
        <v>1.2854025646321354E-2</v>
      </c>
      <c r="GY79" s="52">
        <v>1.4340027377061328E-2</v>
      </c>
      <c r="GZ79" s="52">
        <v>1.11022988831651E-4</v>
      </c>
      <c r="HA79" s="52">
        <v>2.0568919442300531E-5</v>
      </c>
      <c r="HB79" s="52">
        <v>9.0103663985322929E-5</v>
      </c>
      <c r="HC79" s="52">
        <v>2.8883462817916639E-5</v>
      </c>
      <c r="HD79" s="52">
        <v>0</v>
      </c>
      <c r="HE79" s="52">
        <v>0</v>
      </c>
      <c r="HF79" s="52">
        <v>0</v>
      </c>
      <c r="HG79" s="52">
        <v>2.1030097891611496E-4</v>
      </c>
      <c r="HH79" s="52">
        <v>0</v>
      </c>
      <c r="HI79" s="52">
        <v>2.2516223892216417E-4</v>
      </c>
      <c r="HJ79" s="52">
        <v>3.5896521549190523E-5</v>
      </c>
      <c r="HK79" s="52">
        <v>0</v>
      </c>
      <c r="HL79" s="52">
        <v>0</v>
      </c>
      <c r="HM79" s="52">
        <v>0</v>
      </c>
      <c r="HN79" s="52">
        <v>0</v>
      </c>
      <c r="HO79" s="52">
        <v>0</v>
      </c>
      <c r="HP79" s="52">
        <v>0</v>
      </c>
      <c r="HQ79" s="52">
        <v>0</v>
      </c>
      <c r="HR79" s="52">
        <v>0</v>
      </c>
      <c r="HS79" s="52">
        <v>0</v>
      </c>
      <c r="HT79" s="52">
        <v>0</v>
      </c>
      <c r="HU79" s="52">
        <v>5.3844028888805256E-5</v>
      </c>
      <c r="HV79" s="52">
        <v>0</v>
      </c>
      <c r="HW79" s="52">
        <v>0</v>
      </c>
      <c r="HX79" s="52">
        <v>0</v>
      </c>
      <c r="HY79" s="52">
        <v>0</v>
      </c>
      <c r="HZ79" s="52">
        <v>0</v>
      </c>
      <c r="IA79" s="52">
        <v>0</v>
      </c>
      <c r="IB79" s="52">
        <v>0</v>
      </c>
      <c r="IC79" s="52">
        <v>0</v>
      </c>
      <c r="ID79" s="52">
        <v>2.2749441682168174E-5</v>
      </c>
      <c r="IE79" s="52">
        <v>0</v>
      </c>
      <c r="IF79" s="52">
        <v>0</v>
      </c>
      <c r="IG79" s="52">
        <v>1.2875201447560802E-2</v>
      </c>
      <c r="IH79" s="52">
        <v>6.2155162291976694E-3</v>
      </c>
      <c r="II79" s="52">
        <v>2.4614650530151667E-5</v>
      </c>
      <c r="IJ79" s="52">
        <v>0</v>
      </c>
      <c r="IK79" s="52">
        <v>0</v>
      </c>
      <c r="IL79" s="52">
        <v>0</v>
      </c>
      <c r="IM79" s="52">
        <v>0</v>
      </c>
      <c r="IN79" s="52">
        <v>0</v>
      </c>
      <c r="IO79" s="52">
        <v>0</v>
      </c>
      <c r="IP79" s="52">
        <v>0</v>
      </c>
      <c r="IQ79" s="52">
        <v>0</v>
      </c>
      <c r="IR79" s="52">
        <v>0</v>
      </c>
      <c r="IS79" s="52">
        <v>0</v>
      </c>
      <c r="IT79" s="52">
        <v>0</v>
      </c>
      <c r="IU79" s="52">
        <v>0</v>
      </c>
      <c r="IV79" s="52">
        <v>0</v>
      </c>
      <c r="IW79" s="52">
        <v>0</v>
      </c>
      <c r="IX79" s="52">
        <v>0</v>
      </c>
      <c r="IY79" s="52">
        <v>0</v>
      </c>
      <c r="IZ79" s="52">
        <v>0</v>
      </c>
      <c r="JA79" s="52">
        <v>0</v>
      </c>
      <c r="JB79" s="52">
        <v>2.8844483812281738E-5</v>
      </c>
      <c r="JC79" s="52">
        <v>1.008412040509599E-4</v>
      </c>
      <c r="JD79" s="52">
        <v>0</v>
      </c>
      <c r="JE79" s="52">
        <v>0</v>
      </c>
      <c r="JF79" s="52">
        <v>0</v>
      </c>
      <c r="JG79" s="52">
        <v>0</v>
      </c>
      <c r="JH79" s="52">
        <v>0</v>
      </c>
      <c r="JI79" s="52">
        <v>0</v>
      </c>
      <c r="JJ79" s="52">
        <v>0</v>
      </c>
      <c r="JK79" s="52">
        <v>0</v>
      </c>
      <c r="JL79" s="52">
        <v>0</v>
      </c>
      <c r="JM79" s="52">
        <v>0</v>
      </c>
      <c r="JN79" s="52">
        <v>0</v>
      </c>
      <c r="JO79" s="52">
        <v>9.3418003811769364E-6</v>
      </c>
      <c r="JP79" s="52">
        <v>7.4132970032132094E-5</v>
      </c>
      <c r="JQ79" s="52">
        <v>3.2657024936286259E-6</v>
      </c>
      <c r="JR79" s="52">
        <v>0</v>
      </c>
      <c r="JS79" s="52">
        <v>2.1078755602687289E-4</v>
      </c>
      <c r="JT79" s="52">
        <v>1.053901746828609E-4</v>
      </c>
      <c r="JU79" s="52">
        <v>2.0808181592585459E-4</v>
      </c>
      <c r="JV79" s="52">
        <v>0</v>
      </c>
      <c r="JW79" s="52">
        <v>3.5031212986033454E-4</v>
      </c>
      <c r="JX79" s="52">
        <v>3.6731595859397215E-5</v>
      </c>
      <c r="JY79" s="52">
        <v>8.1596125897598197E-5</v>
      </c>
      <c r="JZ79" s="52">
        <v>2.3604496683188874E-5</v>
      </c>
      <c r="KA79" s="52">
        <v>1.0870965413407321E-5</v>
      </c>
      <c r="KB79" s="52">
        <v>4.7394561522372263E-6</v>
      </c>
      <c r="KC79" s="52">
        <v>2.9755679310233135E-5</v>
      </c>
      <c r="KD79" s="52">
        <v>0</v>
      </c>
      <c r="KE79" s="52">
        <v>1.7480068314196153E-5</v>
      </c>
      <c r="KF79" s="52">
        <v>2.9824827255955043E-4</v>
      </c>
      <c r="KG79" s="52">
        <v>2.8905625862948671E-5</v>
      </c>
      <c r="KH79" s="52">
        <v>3.3801668885047347E-6</v>
      </c>
      <c r="KI79" s="52">
        <v>1.1437273350211066E-4</v>
      </c>
      <c r="KJ79" s="52">
        <v>0</v>
      </c>
      <c r="KK79" s="52">
        <v>0</v>
      </c>
      <c r="KL79" s="52">
        <v>6.4524227134314548E-6</v>
      </c>
      <c r="KM79" s="52">
        <v>0</v>
      </c>
      <c r="KN79" s="52">
        <v>5.6333736023056641E-5</v>
      </c>
      <c r="KO79" s="52">
        <v>7.6980038647047868E-5</v>
      </c>
      <c r="KP79" s="52">
        <v>1.5220774325289374E-4</v>
      </c>
      <c r="KQ79" s="52">
        <v>7.4276273555078055E-4</v>
      </c>
      <c r="KR79" s="52">
        <v>6.4905514385639355E-6</v>
      </c>
      <c r="KS79" s="52">
        <v>2.0593590316243682E-4</v>
      </c>
      <c r="KT79" s="52">
        <v>2.1023026774725075E-4</v>
      </c>
      <c r="KU79" s="52">
        <v>5.1746599548968688E-5</v>
      </c>
      <c r="KV79" s="52">
        <v>0</v>
      </c>
      <c r="KW79" s="52">
        <v>0</v>
      </c>
      <c r="KX79" s="52">
        <v>5.6625156002293502E-5</v>
      </c>
      <c r="KY79" s="52">
        <v>1.2279484923011722E-5</v>
      </c>
      <c r="KZ79" s="52">
        <v>7.9197519515338457E-5</v>
      </c>
    </row>
    <row r="80" spans="1:312" x14ac:dyDescent="0.2">
      <c r="A80" s="89">
        <v>1.0571550000000001</v>
      </c>
      <c r="B80" s="41" t="s">
        <v>858</v>
      </c>
      <c r="C80" s="51" t="s">
        <v>131</v>
      </c>
      <c r="D80" s="52">
        <v>0</v>
      </c>
      <c r="E80" s="52">
        <v>2.3467684023285923E-3</v>
      </c>
      <c r="F80" s="52">
        <v>0</v>
      </c>
      <c r="G80" s="52">
        <v>0</v>
      </c>
      <c r="H80" s="52">
        <v>0</v>
      </c>
      <c r="I80" s="52">
        <v>0</v>
      </c>
      <c r="J80" s="52">
        <v>0</v>
      </c>
      <c r="K80" s="52">
        <v>0</v>
      </c>
      <c r="L80" s="52">
        <v>2.1741926532371459E-3</v>
      </c>
      <c r="M80" s="52">
        <v>2.5918777674876478E-4</v>
      </c>
      <c r="N80" s="52">
        <v>6.6668088399061314E-4</v>
      </c>
      <c r="O80" s="52">
        <v>1.973886253805098E-4</v>
      </c>
      <c r="P80" s="52">
        <v>3.5222539480578063E-4</v>
      </c>
      <c r="Q80" s="52">
        <v>3.5247123455973316E-4</v>
      </c>
      <c r="R80" s="52">
        <v>3.6364567535559936E-4</v>
      </c>
      <c r="S80" s="52">
        <v>3.3263028764858025E-3</v>
      </c>
      <c r="T80" s="52">
        <v>1.7970841192194168E-2</v>
      </c>
      <c r="U80" s="52">
        <v>9.9500062051036434E-5</v>
      </c>
      <c r="V80" s="52">
        <v>1.635505236722529E-2</v>
      </c>
      <c r="W80" s="52">
        <v>8.7557578655647443E-4</v>
      </c>
      <c r="X80" s="52">
        <v>0</v>
      </c>
      <c r="Y80" s="52">
        <v>0.18482060951531099</v>
      </c>
      <c r="Z80" s="52">
        <v>0.29534425543101916</v>
      </c>
      <c r="AA80" s="52">
        <v>0.24817001353761917</v>
      </c>
      <c r="AB80" s="52">
        <v>0.39446938691418754</v>
      </c>
      <c r="AC80" s="52">
        <v>7.389510095730023E-3</v>
      </c>
      <c r="AD80" s="52">
        <v>2.0232204784057378E-2</v>
      </c>
      <c r="AE80" s="52">
        <v>4.524642144241648E-2</v>
      </c>
      <c r="AF80" s="52">
        <v>0</v>
      </c>
      <c r="AG80" s="52">
        <v>0</v>
      </c>
      <c r="AH80" s="52">
        <v>0</v>
      </c>
      <c r="AI80" s="52">
        <v>8.371073003261431E-4</v>
      </c>
      <c r="AJ80" s="52">
        <v>0</v>
      </c>
      <c r="AK80" s="52">
        <v>0</v>
      </c>
      <c r="AL80" s="52">
        <v>5.0083229188077174E-3</v>
      </c>
      <c r="AM80" s="52">
        <v>5.7855956605551016E-4</v>
      </c>
      <c r="AN80" s="52">
        <v>0</v>
      </c>
      <c r="AO80" s="52">
        <v>3.4028986323082246E-3</v>
      </c>
      <c r="AP80" s="52">
        <v>0</v>
      </c>
      <c r="AQ80" s="52">
        <v>3.6144815437015584E-5</v>
      </c>
      <c r="AR80" s="52">
        <v>0</v>
      </c>
      <c r="AS80" s="52">
        <v>5.5740215652706651E-4</v>
      </c>
      <c r="AT80" s="52">
        <v>4.3958502847879873E-4</v>
      </c>
      <c r="AU80" s="52">
        <v>8.0988217001387286E-6</v>
      </c>
      <c r="AV80" s="52">
        <v>0</v>
      </c>
      <c r="AW80" s="52">
        <v>2.1215071846300474E-5</v>
      </c>
      <c r="AX80" s="52">
        <v>0</v>
      </c>
      <c r="AY80" s="52">
        <v>1.8939941306204305E-3</v>
      </c>
      <c r="AZ80" s="52">
        <v>1.1231120045898532E-2</v>
      </c>
      <c r="BA80" s="52">
        <v>0</v>
      </c>
      <c r="BB80" s="52">
        <v>9.9560716735769716E-2</v>
      </c>
      <c r="BC80" s="52">
        <v>0</v>
      </c>
      <c r="BD80" s="52">
        <v>2.9515963608013991E-5</v>
      </c>
      <c r="BE80" s="52">
        <v>0</v>
      </c>
      <c r="BF80" s="52">
        <v>4.922432864405648E-4</v>
      </c>
      <c r="BG80" s="52">
        <v>1.5932369837889399E-2</v>
      </c>
      <c r="BH80" s="52">
        <v>3.5271307588357562E-4</v>
      </c>
      <c r="BI80" s="52">
        <v>4.4213683066776611E-4</v>
      </c>
      <c r="BJ80" s="52">
        <v>2.5876848392325199E-4</v>
      </c>
      <c r="BK80" s="52">
        <v>0</v>
      </c>
      <c r="BL80" s="52">
        <v>0</v>
      </c>
      <c r="BM80" s="52">
        <v>0</v>
      </c>
      <c r="BN80" s="52">
        <v>7.7120059721912911E-3</v>
      </c>
      <c r="BO80" s="52">
        <v>0</v>
      </c>
      <c r="BP80" s="52">
        <v>0</v>
      </c>
      <c r="BQ80" s="52">
        <v>0</v>
      </c>
      <c r="BR80" s="52">
        <v>1.2780687375046199E-3</v>
      </c>
      <c r="BS80" s="52">
        <v>0</v>
      </c>
      <c r="BT80" s="52">
        <v>0</v>
      </c>
      <c r="BU80" s="52">
        <v>0</v>
      </c>
      <c r="BV80" s="52">
        <v>0</v>
      </c>
      <c r="BW80" s="52">
        <v>1.0696564172182748E-2</v>
      </c>
      <c r="BX80" s="52">
        <v>5.0768216399795481E-3</v>
      </c>
      <c r="BY80" s="52">
        <v>0</v>
      </c>
      <c r="BZ80" s="52">
        <v>0</v>
      </c>
      <c r="CA80" s="52">
        <v>0</v>
      </c>
      <c r="CB80" s="52">
        <v>0</v>
      </c>
      <c r="CC80" s="52">
        <v>0</v>
      </c>
      <c r="CD80" s="52">
        <v>1.8421438144647598E-2</v>
      </c>
      <c r="CE80" s="52">
        <v>1.6252252241104825E-2</v>
      </c>
      <c r="CF80" s="52">
        <v>2.0121164295895437E-2</v>
      </c>
      <c r="CG80" s="52">
        <v>1.423327357841616E-2</v>
      </c>
      <c r="CH80" s="52">
        <v>9.0140424816819824E-3</v>
      </c>
      <c r="CI80" s="52">
        <v>8.7826218090175812E-3</v>
      </c>
      <c r="CJ80" s="52">
        <v>1.7137633158601003E-2</v>
      </c>
      <c r="CK80" s="52">
        <v>7.5950936735574232E-3</v>
      </c>
      <c r="CL80" s="52">
        <v>0</v>
      </c>
      <c r="CM80" s="52">
        <v>1.2027539543984025E-4</v>
      </c>
      <c r="CN80" s="52">
        <v>0</v>
      </c>
      <c r="CO80" s="52">
        <v>9.7021951108209117E-4</v>
      </c>
      <c r="CP80" s="52">
        <v>1.0688160784505126E-3</v>
      </c>
      <c r="CQ80" s="52">
        <v>2.5398698634355852E-4</v>
      </c>
      <c r="CR80" s="52">
        <v>1.2779429149324686E-3</v>
      </c>
      <c r="CS80" s="52">
        <v>0</v>
      </c>
      <c r="CT80" s="52">
        <v>0</v>
      </c>
      <c r="CU80" s="52">
        <v>2.0220724397475619E-3</v>
      </c>
      <c r="CV80" s="52">
        <v>5.4331100599201562E-5</v>
      </c>
      <c r="CW80" s="52">
        <v>0</v>
      </c>
      <c r="CX80" s="52">
        <v>0</v>
      </c>
      <c r="CY80" s="52">
        <v>1.0518679840786157E-2</v>
      </c>
      <c r="CZ80" s="52">
        <v>0</v>
      </c>
      <c r="DA80" s="52">
        <v>0</v>
      </c>
      <c r="DB80" s="52">
        <v>0</v>
      </c>
      <c r="DC80" s="52">
        <v>0.13358751051161305</v>
      </c>
      <c r="DD80" s="52">
        <v>0.11222721739595461</v>
      </c>
      <c r="DE80" s="52">
        <v>0.11460241054304783</v>
      </c>
      <c r="DF80" s="52">
        <v>0.11376199458598406</v>
      </c>
      <c r="DG80" s="52">
        <v>0.14825793340117235</v>
      </c>
      <c r="DH80" s="52">
        <v>0.10423650041358531</v>
      </c>
      <c r="DI80" s="52">
        <v>4.9975022391655411E-4</v>
      </c>
      <c r="DJ80" s="52">
        <v>6.8855684927869538E-5</v>
      </c>
      <c r="DK80" s="52">
        <v>0</v>
      </c>
      <c r="DL80" s="52">
        <v>0</v>
      </c>
      <c r="DM80" s="52">
        <v>0</v>
      </c>
      <c r="DN80" s="52">
        <v>2.2537780095484173E-3</v>
      </c>
      <c r="DO80" s="52">
        <v>4.8450944727499503E-4</v>
      </c>
      <c r="DP80" s="52">
        <v>2.5328284190252012E-5</v>
      </c>
      <c r="DQ80" s="52">
        <v>8.1220094466189364E-4</v>
      </c>
      <c r="DR80" s="52">
        <v>0</v>
      </c>
      <c r="DS80" s="52">
        <v>9.2067287863136626E-6</v>
      </c>
      <c r="DT80" s="52">
        <v>0</v>
      </c>
      <c r="DU80" s="52">
        <v>0</v>
      </c>
      <c r="DV80" s="52">
        <v>0</v>
      </c>
      <c r="DW80" s="52">
        <v>6.1151156174750498E-5</v>
      </c>
      <c r="DX80" s="52">
        <v>0</v>
      </c>
      <c r="DY80" s="52">
        <v>0</v>
      </c>
      <c r="DZ80" s="52">
        <v>0</v>
      </c>
      <c r="EA80" s="52">
        <v>6.4515292503153072E-6</v>
      </c>
      <c r="EB80" s="52">
        <v>3.7922903113413674E-4</v>
      </c>
      <c r="EC80" s="52">
        <v>9.7812337734996699E-5</v>
      </c>
      <c r="ED80" s="52">
        <v>0</v>
      </c>
      <c r="EE80" s="52">
        <v>1.9136245263919726E-3</v>
      </c>
      <c r="EF80" s="52">
        <v>0</v>
      </c>
      <c r="EG80" s="52">
        <v>9.2382151384278689E-6</v>
      </c>
      <c r="EH80" s="52">
        <v>0</v>
      </c>
      <c r="EI80" s="52">
        <v>0</v>
      </c>
      <c r="EJ80" s="52">
        <v>0</v>
      </c>
      <c r="EK80" s="52">
        <v>0</v>
      </c>
      <c r="EL80" s="52">
        <v>0</v>
      </c>
      <c r="EM80" s="52">
        <v>0</v>
      </c>
      <c r="EN80" s="52">
        <v>0</v>
      </c>
      <c r="EO80" s="52">
        <v>0</v>
      </c>
      <c r="EP80" s="52">
        <v>0</v>
      </c>
      <c r="EQ80" s="52">
        <v>0</v>
      </c>
      <c r="ER80" s="52">
        <v>0</v>
      </c>
      <c r="ES80" s="52">
        <v>0</v>
      </c>
      <c r="ET80" s="52">
        <v>0</v>
      </c>
      <c r="EU80" s="52">
        <v>0</v>
      </c>
      <c r="EV80" s="52">
        <v>0</v>
      </c>
      <c r="EW80" s="52">
        <v>0</v>
      </c>
      <c r="EX80" s="52">
        <v>0</v>
      </c>
      <c r="EY80" s="52">
        <v>0</v>
      </c>
      <c r="EZ80" s="52">
        <v>5.5096650435090952E-3</v>
      </c>
      <c r="FA80" s="52">
        <v>0</v>
      </c>
      <c r="FB80" s="52">
        <v>0</v>
      </c>
      <c r="FC80" s="52">
        <v>5.035864662075026E-3</v>
      </c>
      <c r="FD80" s="52">
        <v>0</v>
      </c>
      <c r="FE80" s="52">
        <v>0</v>
      </c>
      <c r="FF80" s="52">
        <v>4.938823181967031E-3</v>
      </c>
      <c r="FG80" s="52">
        <v>0</v>
      </c>
      <c r="FH80" s="52">
        <v>0</v>
      </c>
      <c r="FI80" s="52">
        <v>0</v>
      </c>
      <c r="FJ80" s="52">
        <v>2.5240441923120552E-3</v>
      </c>
      <c r="FK80" s="52">
        <v>0</v>
      </c>
      <c r="FL80" s="52">
        <v>0</v>
      </c>
      <c r="FM80" s="52">
        <v>0</v>
      </c>
      <c r="FN80" s="52">
        <v>0</v>
      </c>
      <c r="FO80" s="52">
        <v>0</v>
      </c>
      <c r="FP80" s="52">
        <v>1.0909487379063768E-3</v>
      </c>
      <c r="FQ80" s="52">
        <v>0</v>
      </c>
      <c r="FR80" s="52">
        <v>0</v>
      </c>
      <c r="FS80" s="52">
        <v>0</v>
      </c>
      <c r="FT80" s="52">
        <v>0</v>
      </c>
      <c r="FU80" s="52">
        <v>1.51227793229977E-3</v>
      </c>
      <c r="FV80" s="52">
        <v>0</v>
      </c>
      <c r="FW80" s="52">
        <v>0</v>
      </c>
      <c r="FX80" s="52">
        <v>1.4291588370581398E-4</v>
      </c>
      <c r="FY80" s="52">
        <v>0</v>
      </c>
      <c r="FZ80" s="52">
        <v>0</v>
      </c>
      <c r="GA80" s="52">
        <v>0</v>
      </c>
      <c r="GB80" s="52">
        <v>0</v>
      </c>
      <c r="GC80" s="52">
        <v>0</v>
      </c>
      <c r="GD80" s="52">
        <v>9.4837428984670541E-3</v>
      </c>
      <c r="GE80" s="52">
        <v>0</v>
      </c>
      <c r="GF80" s="52">
        <v>3.9357697595956368E-3</v>
      </c>
      <c r="GG80" s="52">
        <v>0</v>
      </c>
      <c r="GH80" s="52">
        <v>2.1597225795165296E-3</v>
      </c>
      <c r="GI80" s="52">
        <v>4.4183634269076528E-4</v>
      </c>
      <c r="GJ80" s="52">
        <v>3.3904618712146234E-3</v>
      </c>
      <c r="GK80" s="52">
        <v>7.4812464208235006E-6</v>
      </c>
      <c r="GL80" s="52">
        <v>0.18392091121676413</v>
      </c>
      <c r="GM80" s="52">
        <v>0.16048427035205584</v>
      </c>
      <c r="GN80" s="52">
        <v>0.14973049893287671</v>
      </c>
      <c r="GO80" s="52">
        <v>0</v>
      </c>
      <c r="GP80" s="52">
        <v>0</v>
      </c>
      <c r="GQ80" s="52">
        <v>1.441361462433989E-4</v>
      </c>
      <c r="GR80" s="52">
        <v>0</v>
      </c>
      <c r="GS80" s="52">
        <v>1.6299336197338071E-3</v>
      </c>
      <c r="GT80" s="52">
        <v>5.151434962343221E-4</v>
      </c>
      <c r="GU80" s="52">
        <v>4.7638404069347463E-4</v>
      </c>
      <c r="GV80" s="52">
        <v>0</v>
      </c>
      <c r="GW80" s="52">
        <v>0</v>
      </c>
      <c r="GX80" s="52">
        <v>0</v>
      </c>
      <c r="GY80" s="52">
        <v>1.5016997046195406E-4</v>
      </c>
      <c r="GZ80" s="52">
        <v>5.16523049067801E-4</v>
      </c>
      <c r="HA80" s="52">
        <v>0</v>
      </c>
      <c r="HB80" s="52">
        <v>0</v>
      </c>
      <c r="HC80" s="52">
        <v>0</v>
      </c>
      <c r="HD80" s="52">
        <v>0</v>
      </c>
      <c r="HE80" s="52">
        <v>0</v>
      </c>
      <c r="HF80" s="52">
        <v>0</v>
      </c>
      <c r="HG80" s="52">
        <v>0</v>
      </c>
      <c r="HH80" s="52">
        <v>5.2585273055307327E-4</v>
      </c>
      <c r="HI80" s="52">
        <v>0</v>
      </c>
      <c r="HJ80" s="52">
        <v>3.9543516390290386E-4</v>
      </c>
      <c r="HK80" s="52">
        <v>4.5811828248773206E-3</v>
      </c>
      <c r="HL80" s="52">
        <v>5.4331393709190095E-4</v>
      </c>
      <c r="HM80" s="52">
        <v>0</v>
      </c>
      <c r="HN80" s="52">
        <v>7.4197713339560977E-4</v>
      </c>
      <c r="HO80" s="52">
        <v>1.8722003132387538E-3</v>
      </c>
      <c r="HP80" s="52">
        <v>0</v>
      </c>
      <c r="HQ80" s="52">
        <v>4.794727661384856E-4</v>
      </c>
      <c r="HR80" s="52">
        <v>1.2975808573568435E-3</v>
      </c>
      <c r="HS80" s="52">
        <v>0</v>
      </c>
      <c r="HT80" s="52">
        <v>0</v>
      </c>
      <c r="HU80" s="52">
        <v>7.6204233120095858E-4</v>
      </c>
      <c r="HV80" s="52">
        <v>0</v>
      </c>
      <c r="HW80" s="52">
        <v>2.2815262929886852E-4</v>
      </c>
      <c r="HX80" s="52">
        <v>1.2229723739175743E-2</v>
      </c>
      <c r="HY80" s="52">
        <v>6.5096868953422827E-3</v>
      </c>
      <c r="HZ80" s="52">
        <v>1.0926258217774265E-2</v>
      </c>
      <c r="IA80" s="52">
        <v>2.6392663272648473E-2</v>
      </c>
      <c r="IB80" s="52">
        <v>2.7177775519512097E-4</v>
      </c>
      <c r="IC80" s="52">
        <v>0</v>
      </c>
      <c r="ID80" s="52">
        <v>1.2047035780494223E-4</v>
      </c>
      <c r="IE80" s="52">
        <v>1.6692579427790924E-4</v>
      </c>
      <c r="IF80" s="52">
        <v>0</v>
      </c>
      <c r="IG80" s="52">
        <v>6.9261834697127093E-4</v>
      </c>
      <c r="IH80" s="52">
        <v>6.1336881660631153E-4</v>
      </c>
      <c r="II80" s="52">
        <v>0.12920214669097776</v>
      </c>
      <c r="IJ80" s="52">
        <v>0</v>
      </c>
      <c r="IK80" s="52">
        <v>2.0466658157904249E-4</v>
      </c>
      <c r="IL80" s="52">
        <v>3.2051607942861232E-6</v>
      </c>
      <c r="IM80" s="52">
        <v>7.0331243964165022E-4</v>
      </c>
      <c r="IN80" s="52">
        <v>0</v>
      </c>
      <c r="IO80" s="52">
        <v>5.9477318612690542E-6</v>
      </c>
      <c r="IP80" s="52">
        <v>8.9961946469497748E-5</v>
      </c>
      <c r="IQ80" s="52">
        <v>7.693996036564788E-6</v>
      </c>
      <c r="IR80" s="52">
        <v>0</v>
      </c>
      <c r="IS80" s="52">
        <v>0</v>
      </c>
      <c r="IT80" s="52">
        <v>1.3974030627490985E-5</v>
      </c>
      <c r="IU80" s="52">
        <v>5.0875549704432076E-6</v>
      </c>
      <c r="IV80" s="52">
        <v>0</v>
      </c>
      <c r="IW80" s="52">
        <v>0</v>
      </c>
      <c r="IX80" s="52">
        <v>3.6805783245943014E-4</v>
      </c>
      <c r="IY80" s="52">
        <v>0</v>
      </c>
      <c r="IZ80" s="52">
        <v>6.0216795158425629E-4</v>
      </c>
      <c r="JA80" s="52">
        <v>0</v>
      </c>
      <c r="JB80" s="52">
        <v>7.8519779078934596E-5</v>
      </c>
      <c r="JC80" s="52">
        <v>0</v>
      </c>
      <c r="JD80" s="52">
        <v>0</v>
      </c>
      <c r="JE80" s="52">
        <v>0</v>
      </c>
      <c r="JF80" s="52">
        <v>2.2676067887322622E-4</v>
      </c>
      <c r="JG80" s="52">
        <v>1.036668583303458E-3</v>
      </c>
      <c r="JH80" s="52">
        <v>1.5651574627674591E-3</v>
      </c>
      <c r="JI80" s="52">
        <v>2.4663365221669793E-3</v>
      </c>
      <c r="JJ80" s="52">
        <v>0</v>
      </c>
      <c r="JK80" s="52">
        <v>1.4664640888422425E-4</v>
      </c>
      <c r="JL80" s="52">
        <v>1.7165758666038168E-3</v>
      </c>
      <c r="JM80" s="52">
        <v>0</v>
      </c>
      <c r="JN80" s="52">
        <v>1.733427231325451E-4</v>
      </c>
      <c r="JO80" s="52">
        <v>1.0548082750123349E-3</v>
      </c>
      <c r="JP80" s="52">
        <v>0</v>
      </c>
      <c r="JQ80" s="52">
        <v>1.3723968191541895E-4</v>
      </c>
      <c r="JR80" s="52">
        <v>0</v>
      </c>
      <c r="JS80" s="52">
        <v>2.2409765932031183E-5</v>
      </c>
      <c r="JT80" s="52">
        <v>0</v>
      </c>
      <c r="JU80" s="52">
        <v>0</v>
      </c>
      <c r="JV80" s="52">
        <v>4.1039385892397204E-6</v>
      </c>
      <c r="JW80" s="52">
        <v>3.4141812537693091E-4</v>
      </c>
      <c r="JX80" s="52">
        <v>0</v>
      </c>
      <c r="JY80" s="52">
        <v>3.5554303138920536E-4</v>
      </c>
      <c r="JZ80" s="52">
        <v>2.2070818533474063E-3</v>
      </c>
      <c r="KA80" s="52">
        <v>0</v>
      </c>
      <c r="KB80" s="52">
        <v>2.4797975099343948E-4</v>
      </c>
      <c r="KC80" s="52">
        <v>0</v>
      </c>
      <c r="KD80" s="52">
        <v>1.7107255647390398E-3</v>
      </c>
      <c r="KE80" s="52">
        <v>2.1552460904291916E-4</v>
      </c>
      <c r="KF80" s="52">
        <v>2.6956191760595089E-4</v>
      </c>
      <c r="KG80" s="52">
        <v>1.4187195460503912E-4</v>
      </c>
      <c r="KH80" s="52">
        <v>0</v>
      </c>
      <c r="KI80" s="52">
        <v>4.0123735651437925E-4</v>
      </c>
      <c r="KJ80" s="52">
        <v>1.4869470113388716E-4</v>
      </c>
      <c r="KK80" s="52">
        <v>9.8366297748668541E-6</v>
      </c>
      <c r="KL80" s="52">
        <v>1.2111649513683119E-4</v>
      </c>
      <c r="KM80" s="52">
        <v>0</v>
      </c>
      <c r="KN80" s="52">
        <v>3.0940904620761246E-5</v>
      </c>
      <c r="KO80" s="52">
        <v>1.1928604551109763E-3</v>
      </c>
      <c r="KP80" s="52">
        <v>0</v>
      </c>
      <c r="KQ80" s="52">
        <v>4.4509757599760666E-6</v>
      </c>
      <c r="KR80" s="52">
        <v>0</v>
      </c>
      <c r="KS80" s="52">
        <v>2.2321421170493405E-4</v>
      </c>
      <c r="KT80" s="52">
        <v>0</v>
      </c>
      <c r="KU80" s="52">
        <v>1.8675860971076019E-5</v>
      </c>
      <c r="KV80" s="52">
        <v>0</v>
      </c>
      <c r="KW80" s="52">
        <v>2.401031194004099E-6</v>
      </c>
      <c r="KX80" s="52">
        <v>0</v>
      </c>
      <c r="KY80" s="52">
        <v>1.4964679414775956E-5</v>
      </c>
      <c r="KZ80" s="52">
        <v>0</v>
      </c>
    </row>
    <row r="81" spans="1:312" x14ac:dyDescent="0.2">
      <c r="A81" s="89">
        <v>1.0280450000000001</v>
      </c>
      <c r="B81" s="41" t="s">
        <v>857</v>
      </c>
      <c r="C81" s="51" t="s">
        <v>129</v>
      </c>
      <c r="D81" s="52">
        <v>0</v>
      </c>
      <c r="E81" s="52">
        <v>0</v>
      </c>
      <c r="F81" s="52">
        <v>0</v>
      </c>
      <c r="G81" s="52">
        <v>0</v>
      </c>
      <c r="H81" s="52">
        <v>0</v>
      </c>
      <c r="I81" s="52">
        <v>1.0012023303501653E-3</v>
      </c>
      <c r="J81" s="52">
        <v>0</v>
      </c>
      <c r="K81" s="52">
        <v>4.2039052344241965E-4</v>
      </c>
      <c r="L81" s="52">
        <v>0</v>
      </c>
      <c r="M81" s="52">
        <v>0</v>
      </c>
      <c r="N81" s="52">
        <v>0</v>
      </c>
      <c r="O81" s="52">
        <v>0</v>
      </c>
      <c r="P81" s="52">
        <v>0</v>
      </c>
      <c r="Q81" s="52">
        <v>2.3379029770335318E-4</v>
      </c>
      <c r="R81" s="52">
        <v>0</v>
      </c>
      <c r="S81" s="52">
        <v>0</v>
      </c>
      <c r="T81" s="52">
        <v>0</v>
      </c>
      <c r="U81" s="52">
        <v>0</v>
      </c>
      <c r="V81" s="52">
        <v>0</v>
      </c>
      <c r="W81" s="52">
        <v>0</v>
      </c>
      <c r="X81" s="52">
        <v>0</v>
      </c>
      <c r="Y81" s="52">
        <v>0</v>
      </c>
      <c r="Z81" s="52">
        <v>0</v>
      </c>
      <c r="AA81" s="52">
        <v>0</v>
      </c>
      <c r="AB81" s="52">
        <v>0</v>
      </c>
      <c r="AC81" s="52">
        <v>0</v>
      </c>
      <c r="AD81" s="52">
        <v>0</v>
      </c>
      <c r="AE81" s="52">
        <v>0</v>
      </c>
      <c r="AF81" s="52">
        <v>0</v>
      </c>
      <c r="AG81" s="52">
        <v>0</v>
      </c>
      <c r="AH81" s="52">
        <v>0</v>
      </c>
      <c r="AI81" s="52">
        <v>0</v>
      </c>
      <c r="AJ81" s="52">
        <v>0</v>
      </c>
      <c r="AK81" s="52">
        <v>0</v>
      </c>
      <c r="AL81" s="52">
        <v>0</v>
      </c>
      <c r="AM81" s="52">
        <v>0</v>
      </c>
      <c r="AN81" s="52">
        <v>0</v>
      </c>
      <c r="AO81" s="52">
        <v>0</v>
      </c>
      <c r="AP81" s="52">
        <v>0</v>
      </c>
      <c r="AQ81" s="52">
        <v>0</v>
      </c>
      <c r="AR81" s="52">
        <v>0</v>
      </c>
      <c r="AS81" s="52">
        <v>0</v>
      </c>
      <c r="AT81" s="52">
        <v>0</v>
      </c>
      <c r="AU81" s="52">
        <v>2.52365396494587E-4</v>
      </c>
      <c r="AV81" s="52">
        <v>0</v>
      </c>
      <c r="AW81" s="52">
        <v>0</v>
      </c>
      <c r="AX81" s="52">
        <v>2.1568850617112721E-4</v>
      </c>
      <c r="AY81" s="52">
        <v>2.2089795668099339E-4</v>
      </c>
      <c r="AZ81" s="52">
        <v>0</v>
      </c>
      <c r="BA81" s="52">
        <v>0</v>
      </c>
      <c r="BB81" s="52">
        <v>0</v>
      </c>
      <c r="BC81" s="52">
        <v>0</v>
      </c>
      <c r="BD81" s="52">
        <v>0</v>
      </c>
      <c r="BE81" s="52">
        <v>1.6541706505736856E-3</v>
      </c>
      <c r="BF81" s="52">
        <v>0</v>
      </c>
      <c r="BG81" s="52">
        <v>5.0769818181469113E-4</v>
      </c>
      <c r="BH81" s="52">
        <v>0</v>
      </c>
      <c r="BI81" s="52">
        <v>0</v>
      </c>
      <c r="BJ81" s="52">
        <v>0</v>
      </c>
      <c r="BK81" s="52">
        <v>0</v>
      </c>
      <c r="BL81" s="52">
        <v>0</v>
      </c>
      <c r="BM81" s="52">
        <v>0</v>
      </c>
      <c r="BN81" s="52">
        <v>0</v>
      </c>
      <c r="BO81" s="52">
        <v>0</v>
      </c>
      <c r="BP81" s="52">
        <v>0.14747461023494188</v>
      </c>
      <c r="BQ81" s="52">
        <v>0</v>
      </c>
      <c r="BR81" s="52">
        <v>0.13598478346312018</v>
      </c>
      <c r="BS81" s="52">
        <v>0.12253158286117703</v>
      </c>
      <c r="BT81" s="52">
        <v>0.12443690762801783</v>
      </c>
      <c r="BU81" s="52">
        <v>7.4716102617785165E-4</v>
      </c>
      <c r="BV81" s="52">
        <v>0</v>
      </c>
      <c r="BW81" s="52">
        <v>0</v>
      </c>
      <c r="BX81" s="52">
        <v>0</v>
      </c>
      <c r="BY81" s="52">
        <v>0</v>
      </c>
      <c r="BZ81" s="52">
        <v>0</v>
      </c>
      <c r="CA81" s="52">
        <v>0</v>
      </c>
      <c r="CB81" s="52">
        <v>1.0239055711045022E-2</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3.8025938019415251E-5</v>
      </c>
      <c r="EM81" s="52">
        <v>0</v>
      </c>
      <c r="EN81" s="52">
        <v>0</v>
      </c>
      <c r="EO81" s="52">
        <v>0</v>
      </c>
      <c r="EP81" s="52">
        <v>0</v>
      </c>
      <c r="EQ81" s="52">
        <v>1.0911799805970179E-3</v>
      </c>
      <c r="ER81" s="52">
        <v>0</v>
      </c>
      <c r="ES81" s="52">
        <v>0</v>
      </c>
      <c r="ET81" s="52">
        <v>0</v>
      </c>
      <c r="EU81" s="52">
        <v>0</v>
      </c>
      <c r="EV81" s="52">
        <v>0</v>
      </c>
      <c r="EW81" s="52">
        <v>0</v>
      </c>
      <c r="EX81" s="52">
        <v>0</v>
      </c>
      <c r="EY81" s="52">
        <v>0</v>
      </c>
      <c r="EZ81" s="52">
        <v>0</v>
      </c>
      <c r="FA81" s="52">
        <v>0</v>
      </c>
      <c r="FB81" s="52">
        <v>0</v>
      </c>
      <c r="FC81" s="52">
        <v>0</v>
      </c>
      <c r="FD81" s="52">
        <v>0</v>
      </c>
      <c r="FE81" s="52">
        <v>0</v>
      </c>
      <c r="FF81" s="52">
        <v>0</v>
      </c>
      <c r="FG81" s="52">
        <v>0</v>
      </c>
      <c r="FH81" s="52">
        <v>0</v>
      </c>
      <c r="FI81" s="52">
        <v>0</v>
      </c>
      <c r="FJ81" s="52">
        <v>0</v>
      </c>
      <c r="FK81" s="52">
        <v>0</v>
      </c>
      <c r="FL81" s="52">
        <v>0</v>
      </c>
      <c r="FM81" s="52">
        <v>0</v>
      </c>
      <c r="FN81" s="52">
        <v>0</v>
      </c>
      <c r="FO81" s="52">
        <v>0</v>
      </c>
      <c r="FP81" s="52">
        <v>0</v>
      </c>
      <c r="FQ81" s="52">
        <v>0</v>
      </c>
      <c r="FR81" s="52">
        <v>0</v>
      </c>
      <c r="FS81" s="52">
        <v>0</v>
      </c>
      <c r="FT81" s="52">
        <v>0</v>
      </c>
      <c r="FU81" s="52">
        <v>0</v>
      </c>
      <c r="FV81" s="52">
        <v>0</v>
      </c>
      <c r="FW81" s="52">
        <v>0</v>
      </c>
      <c r="FX81" s="52">
        <v>0</v>
      </c>
      <c r="FY81" s="52">
        <v>0</v>
      </c>
      <c r="FZ81" s="52">
        <v>0</v>
      </c>
      <c r="GA81" s="52">
        <v>0</v>
      </c>
      <c r="GB81" s="52">
        <v>0</v>
      </c>
      <c r="GC81" s="52">
        <v>0</v>
      </c>
      <c r="GD81" s="52">
        <v>0</v>
      </c>
      <c r="GE81" s="52">
        <v>0</v>
      </c>
      <c r="GF81" s="52">
        <v>2.4922234138298484E-3</v>
      </c>
      <c r="GG81" s="52">
        <v>0</v>
      </c>
      <c r="GH81" s="52">
        <v>0</v>
      </c>
      <c r="GI81" s="52">
        <v>0</v>
      </c>
      <c r="GJ81" s="52">
        <v>0</v>
      </c>
      <c r="GK81" s="52">
        <v>0</v>
      </c>
      <c r="GL81" s="52">
        <v>0</v>
      </c>
      <c r="GM81" s="52">
        <v>3.5857297035638632E-4</v>
      </c>
      <c r="GN81" s="52">
        <v>0</v>
      </c>
      <c r="GO81" s="52">
        <v>0</v>
      </c>
      <c r="GP81" s="52">
        <v>0</v>
      </c>
      <c r="GQ81" s="52">
        <v>0</v>
      </c>
      <c r="GR81" s="52">
        <v>0</v>
      </c>
      <c r="GS81" s="52">
        <v>0</v>
      </c>
      <c r="GT81" s="52">
        <v>0</v>
      </c>
      <c r="GU81" s="52">
        <v>0</v>
      </c>
      <c r="GV81" s="52">
        <v>0</v>
      </c>
      <c r="GW81" s="52">
        <v>0</v>
      </c>
      <c r="GX81" s="52">
        <v>0</v>
      </c>
      <c r="GY81" s="52">
        <v>0</v>
      </c>
      <c r="GZ81" s="52">
        <v>0</v>
      </c>
      <c r="HA81" s="52">
        <v>0</v>
      </c>
      <c r="HB81" s="52">
        <v>0</v>
      </c>
      <c r="HC81" s="52">
        <v>0</v>
      </c>
      <c r="HD81" s="52">
        <v>0</v>
      </c>
      <c r="HE81" s="52">
        <v>0</v>
      </c>
      <c r="HF81" s="52">
        <v>0</v>
      </c>
      <c r="HG81" s="52">
        <v>0</v>
      </c>
      <c r="HH81" s="52">
        <v>0</v>
      </c>
      <c r="HI81" s="52">
        <v>0</v>
      </c>
      <c r="HJ81" s="52">
        <v>0</v>
      </c>
      <c r="HK81" s="52">
        <v>0</v>
      </c>
      <c r="HL81" s="52">
        <v>0</v>
      </c>
      <c r="HM81" s="52">
        <v>0</v>
      </c>
      <c r="HN81" s="52">
        <v>0</v>
      </c>
      <c r="HO81" s="52">
        <v>0</v>
      </c>
      <c r="HP81" s="52">
        <v>0</v>
      </c>
      <c r="HQ81" s="52">
        <v>0</v>
      </c>
      <c r="HR81" s="52">
        <v>0</v>
      </c>
      <c r="HS81" s="52">
        <v>0</v>
      </c>
      <c r="HT81" s="52">
        <v>0</v>
      </c>
      <c r="HU81" s="52">
        <v>0</v>
      </c>
      <c r="HV81" s="52">
        <v>0</v>
      </c>
      <c r="HW81" s="52">
        <v>0</v>
      </c>
      <c r="HX81" s="52">
        <v>0</v>
      </c>
      <c r="HY81" s="52">
        <v>0</v>
      </c>
      <c r="HZ81" s="52">
        <v>0</v>
      </c>
      <c r="IA81" s="52">
        <v>0</v>
      </c>
      <c r="IB81" s="52">
        <v>0</v>
      </c>
      <c r="IC81" s="52">
        <v>0</v>
      </c>
      <c r="ID81" s="52">
        <v>0</v>
      </c>
      <c r="IE81" s="52">
        <v>0</v>
      </c>
      <c r="IF81" s="52">
        <v>0</v>
      </c>
      <c r="IG81" s="52">
        <v>0</v>
      </c>
      <c r="IH81" s="52">
        <v>0</v>
      </c>
      <c r="II81" s="52">
        <v>0</v>
      </c>
      <c r="IJ81" s="52">
        <v>0</v>
      </c>
      <c r="IK81" s="52">
        <v>0</v>
      </c>
      <c r="IL81" s="52">
        <v>0</v>
      </c>
      <c r="IM81" s="52">
        <v>0</v>
      </c>
      <c r="IN81" s="52">
        <v>2.2929077472913579E-4</v>
      </c>
      <c r="IO81" s="52">
        <v>0</v>
      </c>
      <c r="IP81" s="52">
        <v>0</v>
      </c>
      <c r="IQ81" s="52">
        <v>0</v>
      </c>
      <c r="IR81" s="52">
        <v>0</v>
      </c>
      <c r="IS81" s="52">
        <v>1.4119682477320783E-4</v>
      </c>
      <c r="IT81" s="52">
        <v>0</v>
      </c>
      <c r="IU81" s="52">
        <v>1.3464646671450438E-4</v>
      </c>
      <c r="IV81" s="52">
        <v>0</v>
      </c>
      <c r="IW81" s="52">
        <v>0</v>
      </c>
      <c r="IX81" s="52">
        <v>0</v>
      </c>
      <c r="IY81" s="52">
        <v>0</v>
      </c>
      <c r="IZ81" s="52">
        <v>0</v>
      </c>
      <c r="JA81" s="52">
        <v>0</v>
      </c>
      <c r="JB81" s="52">
        <v>0</v>
      </c>
      <c r="JC81" s="52">
        <v>0</v>
      </c>
      <c r="JD81" s="52">
        <v>3.9122365559909184E-4</v>
      </c>
      <c r="JE81" s="52">
        <v>0</v>
      </c>
      <c r="JF81" s="52">
        <v>0</v>
      </c>
      <c r="JG81" s="52">
        <v>0</v>
      </c>
      <c r="JH81" s="52">
        <v>0</v>
      </c>
      <c r="JI81" s="52">
        <v>3.3024063103724826E-4</v>
      </c>
      <c r="JJ81" s="52">
        <v>0</v>
      </c>
      <c r="JK81" s="52">
        <v>0</v>
      </c>
      <c r="JL81" s="52">
        <v>0</v>
      </c>
      <c r="JM81" s="52">
        <v>0</v>
      </c>
      <c r="JN81" s="52">
        <v>0</v>
      </c>
      <c r="JO81" s="52">
        <v>0</v>
      </c>
      <c r="JP81" s="52">
        <v>0</v>
      </c>
      <c r="JQ81" s="52">
        <v>0</v>
      </c>
      <c r="JR81" s="52">
        <v>0</v>
      </c>
      <c r="JS81" s="52">
        <v>1.9770354680842753E-4</v>
      </c>
      <c r="JT81" s="52">
        <v>0</v>
      </c>
      <c r="JU81" s="52">
        <v>0</v>
      </c>
      <c r="JV81" s="52">
        <v>0</v>
      </c>
      <c r="JW81" s="52">
        <v>0</v>
      </c>
      <c r="JX81" s="52">
        <v>0</v>
      </c>
      <c r="JY81" s="52">
        <v>0</v>
      </c>
      <c r="JZ81" s="52">
        <v>0</v>
      </c>
      <c r="KA81" s="52">
        <v>0</v>
      </c>
      <c r="KB81" s="52">
        <v>0</v>
      </c>
      <c r="KC81" s="52">
        <v>0</v>
      </c>
      <c r="KD81" s="52">
        <v>0</v>
      </c>
      <c r="KE81" s="52">
        <v>0</v>
      </c>
      <c r="KF81" s="52">
        <v>0</v>
      </c>
      <c r="KG81" s="52">
        <v>0</v>
      </c>
      <c r="KH81" s="52">
        <v>0</v>
      </c>
      <c r="KI81" s="52">
        <v>0</v>
      </c>
      <c r="KJ81" s="52">
        <v>0</v>
      </c>
      <c r="KK81" s="52">
        <v>0</v>
      </c>
      <c r="KL81" s="52">
        <v>0</v>
      </c>
      <c r="KM81" s="52">
        <v>0</v>
      </c>
      <c r="KN81" s="52">
        <v>0</v>
      </c>
      <c r="KO81" s="52">
        <v>0</v>
      </c>
      <c r="KP81" s="52">
        <v>0</v>
      </c>
      <c r="KQ81" s="52">
        <v>0</v>
      </c>
      <c r="KR81" s="52">
        <v>0</v>
      </c>
      <c r="KS81" s="52">
        <v>0</v>
      </c>
      <c r="KT81" s="52">
        <v>0</v>
      </c>
      <c r="KU81" s="52">
        <v>0</v>
      </c>
      <c r="KV81" s="52">
        <v>0</v>
      </c>
      <c r="KW81" s="52">
        <v>0</v>
      </c>
      <c r="KX81" s="52">
        <v>0</v>
      </c>
      <c r="KY81" s="52">
        <v>0</v>
      </c>
      <c r="KZ81" s="52">
        <v>0</v>
      </c>
    </row>
    <row r="82" spans="1:312" x14ac:dyDescent="0.2">
      <c r="A82" s="89">
        <v>1.008686</v>
      </c>
      <c r="B82" s="41" t="s">
        <v>855</v>
      </c>
      <c r="C82" s="51" t="s">
        <v>65</v>
      </c>
      <c r="D82" s="52">
        <v>7.8079569200745991E-2</v>
      </c>
      <c r="E82" s="52">
        <v>4.4936288771834131E-3</v>
      </c>
      <c r="F82" s="52">
        <v>1.790495274999889E-3</v>
      </c>
      <c r="G82" s="52">
        <v>7.8823663036052607E-2</v>
      </c>
      <c r="H82" s="52">
        <v>1.6761515005253348E-3</v>
      </c>
      <c r="I82" s="52">
        <v>0</v>
      </c>
      <c r="J82" s="52">
        <v>0</v>
      </c>
      <c r="K82" s="52">
        <v>0</v>
      </c>
      <c r="L82" s="52">
        <v>0</v>
      </c>
      <c r="M82" s="52">
        <v>0</v>
      </c>
      <c r="N82" s="52">
        <v>0</v>
      </c>
      <c r="O82" s="52">
        <v>0</v>
      </c>
      <c r="P82" s="52">
        <v>0</v>
      </c>
      <c r="Q82" s="52">
        <v>4.5087077249151077E-5</v>
      </c>
      <c r="R82" s="52">
        <v>0</v>
      </c>
      <c r="S82" s="52">
        <v>0</v>
      </c>
      <c r="T82" s="52">
        <v>0</v>
      </c>
      <c r="U82" s="52">
        <v>1.37743283179496E-3</v>
      </c>
      <c r="V82" s="52">
        <v>0</v>
      </c>
      <c r="W82" s="52">
        <v>0</v>
      </c>
      <c r="X82" s="52">
        <v>0</v>
      </c>
      <c r="Y82" s="52">
        <v>0</v>
      </c>
      <c r="Z82" s="52">
        <v>0</v>
      </c>
      <c r="AA82" s="52">
        <v>0</v>
      </c>
      <c r="AB82" s="52">
        <v>0</v>
      </c>
      <c r="AC82" s="52">
        <v>0</v>
      </c>
      <c r="AD82" s="52">
        <v>0</v>
      </c>
      <c r="AE82" s="52">
        <v>0</v>
      </c>
      <c r="AF82" s="52">
        <v>0</v>
      </c>
      <c r="AG82" s="52">
        <v>0</v>
      </c>
      <c r="AH82" s="52">
        <v>0</v>
      </c>
      <c r="AI82" s="52">
        <v>0</v>
      </c>
      <c r="AJ82" s="52">
        <v>0</v>
      </c>
      <c r="AK82" s="52">
        <v>0</v>
      </c>
      <c r="AL82" s="52">
        <v>0</v>
      </c>
      <c r="AM82" s="52">
        <v>0</v>
      </c>
      <c r="AN82" s="52">
        <v>0</v>
      </c>
      <c r="AO82" s="52">
        <v>0</v>
      </c>
      <c r="AP82" s="52">
        <v>0</v>
      </c>
      <c r="AQ82" s="52">
        <v>0</v>
      </c>
      <c r="AR82" s="52">
        <v>0</v>
      </c>
      <c r="AS82" s="52">
        <v>0</v>
      </c>
      <c r="AT82" s="52">
        <v>0</v>
      </c>
      <c r="AU82" s="52">
        <v>0</v>
      </c>
      <c r="AV82" s="52">
        <v>8.5212762661756071E-3</v>
      </c>
      <c r="AW82" s="52">
        <v>0</v>
      </c>
      <c r="AX82" s="52">
        <v>0</v>
      </c>
      <c r="AY82" s="52">
        <v>0</v>
      </c>
      <c r="AZ82" s="52">
        <v>0</v>
      </c>
      <c r="BA82" s="52">
        <v>0</v>
      </c>
      <c r="BB82" s="52">
        <v>0</v>
      </c>
      <c r="BC82" s="52">
        <v>0</v>
      </c>
      <c r="BD82" s="52">
        <v>0</v>
      </c>
      <c r="BE82" s="52">
        <v>7.5342982505665148E-5</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3.0828827798167318E-5</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2">
        <v>0</v>
      </c>
      <c r="EN82" s="52">
        <v>0</v>
      </c>
      <c r="EO82" s="52">
        <v>0</v>
      </c>
      <c r="EP82" s="52">
        <v>0</v>
      </c>
      <c r="EQ82" s="52">
        <v>0</v>
      </c>
      <c r="ER82" s="52">
        <v>0</v>
      </c>
      <c r="ES82" s="52">
        <v>0</v>
      </c>
      <c r="ET82" s="52">
        <v>0</v>
      </c>
      <c r="EU82" s="52">
        <v>0</v>
      </c>
      <c r="EV82" s="52">
        <v>0</v>
      </c>
      <c r="EW82" s="52">
        <v>0</v>
      </c>
      <c r="EX82" s="52">
        <v>0</v>
      </c>
      <c r="EY82" s="52">
        <v>0</v>
      </c>
      <c r="EZ82" s="52">
        <v>0</v>
      </c>
      <c r="FA82" s="52">
        <v>0</v>
      </c>
      <c r="FB82" s="52">
        <v>0</v>
      </c>
      <c r="FC82" s="52">
        <v>0</v>
      </c>
      <c r="FD82" s="52">
        <v>0</v>
      </c>
      <c r="FE82" s="52">
        <v>0</v>
      </c>
      <c r="FF82" s="52">
        <v>0</v>
      </c>
      <c r="FG82" s="52">
        <v>0</v>
      </c>
      <c r="FH82" s="52">
        <v>0</v>
      </c>
      <c r="FI82" s="52">
        <v>0</v>
      </c>
      <c r="FJ82" s="52">
        <v>0</v>
      </c>
      <c r="FK82" s="52">
        <v>0</v>
      </c>
      <c r="FL82" s="52">
        <v>0</v>
      </c>
      <c r="FM82" s="52">
        <v>0</v>
      </c>
      <c r="FN82" s="52">
        <v>0</v>
      </c>
      <c r="FO82" s="52">
        <v>0</v>
      </c>
      <c r="FP82" s="52">
        <v>0</v>
      </c>
      <c r="FQ82" s="52">
        <v>0</v>
      </c>
      <c r="FR82" s="52">
        <v>0</v>
      </c>
      <c r="FS82" s="52">
        <v>0</v>
      </c>
      <c r="FT82" s="52">
        <v>1.4330218724707142E-3</v>
      </c>
      <c r="FU82" s="52">
        <v>0</v>
      </c>
      <c r="FV82" s="52">
        <v>5.0910561571976406E-4</v>
      </c>
      <c r="FW82" s="52">
        <v>5.5561906818800085E-4</v>
      </c>
      <c r="FX82" s="52">
        <v>0</v>
      </c>
      <c r="FY82" s="52">
        <v>0</v>
      </c>
      <c r="FZ82" s="52">
        <v>0</v>
      </c>
      <c r="GA82" s="52">
        <v>0</v>
      </c>
      <c r="GB82" s="52">
        <v>0</v>
      </c>
      <c r="GC82" s="52">
        <v>0</v>
      </c>
      <c r="GD82" s="52">
        <v>0</v>
      </c>
      <c r="GE82" s="52">
        <v>0</v>
      </c>
      <c r="GF82" s="52">
        <v>0</v>
      </c>
      <c r="GG82" s="52">
        <v>0</v>
      </c>
      <c r="GH82" s="52">
        <v>0</v>
      </c>
      <c r="GI82" s="52">
        <v>0</v>
      </c>
      <c r="GJ82" s="52">
        <v>0</v>
      </c>
      <c r="GK82" s="52">
        <v>0</v>
      </c>
      <c r="GL82" s="52">
        <v>0</v>
      </c>
      <c r="GM82" s="52">
        <v>0</v>
      </c>
      <c r="GN82" s="52">
        <v>0</v>
      </c>
      <c r="GO82" s="52">
        <v>0</v>
      </c>
      <c r="GP82" s="52">
        <v>0</v>
      </c>
      <c r="GQ82" s="52">
        <v>0</v>
      </c>
      <c r="GR82" s="52">
        <v>0</v>
      </c>
      <c r="GS82" s="52">
        <v>0</v>
      </c>
      <c r="GT82" s="52">
        <v>0</v>
      </c>
      <c r="GU82" s="52">
        <v>0</v>
      </c>
      <c r="GV82" s="52">
        <v>0</v>
      </c>
      <c r="GW82" s="52">
        <v>0</v>
      </c>
      <c r="GX82" s="52">
        <v>0</v>
      </c>
      <c r="GY82" s="52">
        <v>0</v>
      </c>
      <c r="GZ82" s="52">
        <v>0</v>
      </c>
      <c r="HA82" s="52">
        <v>0</v>
      </c>
      <c r="HB82" s="52">
        <v>0</v>
      </c>
      <c r="HC82" s="52">
        <v>0</v>
      </c>
      <c r="HD82" s="52">
        <v>0</v>
      </c>
      <c r="HE82" s="52">
        <v>0</v>
      </c>
      <c r="HF82" s="52">
        <v>0</v>
      </c>
      <c r="HG82" s="52">
        <v>0</v>
      </c>
      <c r="HH82" s="52">
        <v>0</v>
      </c>
      <c r="HI82" s="52">
        <v>0</v>
      </c>
      <c r="HJ82" s="52">
        <v>0</v>
      </c>
      <c r="HK82" s="52">
        <v>0</v>
      </c>
      <c r="HL82" s="52">
        <v>0</v>
      </c>
      <c r="HM82" s="52">
        <v>0</v>
      </c>
      <c r="HN82" s="52">
        <v>0</v>
      </c>
      <c r="HO82" s="52">
        <v>0</v>
      </c>
      <c r="HP82" s="52">
        <v>0</v>
      </c>
      <c r="HQ82" s="52">
        <v>0</v>
      </c>
      <c r="HR82" s="52">
        <v>0</v>
      </c>
      <c r="HS82" s="52">
        <v>0</v>
      </c>
      <c r="HT82" s="52">
        <v>0</v>
      </c>
      <c r="HU82" s="52">
        <v>0</v>
      </c>
      <c r="HV82" s="52">
        <v>0</v>
      </c>
      <c r="HW82" s="52">
        <v>0</v>
      </c>
      <c r="HX82" s="52">
        <v>0</v>
      </c>
      <c r="HY82" s="52">
        <v>0</v>
      </c>
      <c r="HZ82" s="52">
        <v>0</v>
      </c>
      <c r="IA82" s="52">
        <v>0</v>
      </c>
      <c r="IB82" s="52">
        <v>0</v>
      </c>
      <c r="IC82" s="52">
        <v>0</v>
      </c>
      <c r="ID82" s="52">
        <v>0</v>
      </c>
      <c r="IE82" s="52">
        <v>0</v>
      </c>
      <c r="IF82" s="52">
        <v>0</v>
      </c>
      <c r="IG82" s="52">
        <v>0</v>
      </c>
      <c r="IH82" s="52">
        <v>0</v>
      </c>
      <c r="II82" s="52">
        <v>0</v>
      </c>
      <c r="IJ82" s="52">
        <v>0</v>
      </c>
      <c r="IK82" s="52">
        <v>0</v>
      </c>
      <c r="IL82" s="52">
        <v>6.0612446703826684E-6</v>
      </c>
      <c r="IM82" s="52">
        <v>0</v>
      </c>
      <c r="IN82" s="52">
        <v>0</v>
      </c>
      <c r="IO82" s="52">
        <v>0</v>
      </c>
      <c r="IP82" s="52">
        <v>0</v>
      </c>
      <c r="IQ82" s="52">
        <v>0</v>
      </c>
      <c r="IR82" s="52">
        <v>0</v>
      </c>
      <c r="IS82" s="52">
        <v>0</v>
      </c>
      <c r="IT82" s="52">
        <v>0</v>
      </c>
      <c r="IU82" s="52">
        <v>0</v>
      </c>
      <c r="IV82" s="52">
        <v>0</v>
      </c>
      <c r="IW82" s="52">
        <v>0</v>
      </c>
      <c r="IX82" s="52">
        <v>0</v>
      </c>
      <c r="IY82" s="52">
        <v>0</v>
      </c>
      <c r="IZ82" s="52">
        <v>9.6061203334663791E-6</v>
      </c>
      <c r="JA82" s="52">
        <v>0</v>
      </c>
      <c r="JB82" s="52">
        <v>0</v>
      </c>
      <c r="JC82" s="52">
        <v>0</v>
      </c>
      <c r="JD82" s="52">
        <v>0</v>
      </c>
      <c r="JE82" s="52">
        <v>0</v>
      </c>
      <c r="JF82" s="52">
        <v>0</v>
      </c>
      <c r="JG82" s="52">
        <v>0</v>
      </c>
      <c r="JH82" s="52">
        <v>0</v>
      </c>
      <c r="JI82" s="52">
        <v>0</v>
      </c>
      <c r="JJ82" s="52">
        <v>0</v>
      </c>
      <c r="JK82" s="52">
        <v>0</v>
      </c>
      <c r="JL82" s="52">
        <v>0</v>
      </c>
      <c r="JM82" s="52">
        <v>0</v>
      </c>
      <c r="JN82" s="52">
        <v>1.2419892912629815E-4</v>
      </c>
      <c r="JO82" s="52">
        <v>0</v>
      </c>
      <c r="JP82" s="52">
        <v>0</v>
      </c>
      <c r="JQ82" s="52">
        <v>1.4206643206898273E-5</v>
      </c>
      <c r="JR82" s="52">
        <v>0</v>
      </c>
      <c r="JS82" s="52">
        <v>5.1172126536287149E-5</v>
      </c>
      <c r="JT82" s="52">
        <v>0</v>
      </c>
      <c r="JU82" s="52">
        <v>0</v>
      </c>
      <c r="JV82" s="52">
        <v>0</v>
      </c>
      <c r="JW82" s="52">
        <v>0</v>
      </c>
      <c r="JX82" s="52">
        <v>0</v>
      </c>
      <c r="JY82" s="52">
        <v>0</v>
      </c>
      <c r="JZ82" s="52">
        <v>0</v>
      </c>
      <c r="KA82" s="52">
        <v>0</v>
      </c>
      <c r="KB82" s="52">
        <v>0</v>
      </c>
      <c r="KC82" s="52">
        <v>0</v>
      </c>
      <c r="KD82" s="52">
        <v>0</v>
      </c>
      <c r="KE82" s="52">
        <v>0</v>
      </c>
      <c r="KF82" s="52">
        <v>0</v>
      </c>
      <c r="KG82" s="52">
        <v>0</v>
      </c>
      <c r="KH82" s="52">
        <v>0</v>
      </c>
      <c r="KI82" s="52">
        <v>0</v>
      </c>
      <c r="KJ82" s="52">
        <v>0</v>
      </c>
      <c r="KK82" s="52">
        <v>0</v>
      </c>
      <c r="KL82" s="52">
        <v>1.1507505476183486E-5</v>
      </c>
      <c r="KM82" s="52">
        <v>0</v>
      </c>
      <c r="KN82" s="52">
        <v>0</v>
      </c>
      <c r="KO82" s="52">
        <v>0</v>
      </c>
      <c r="KP82" s="52">
        <v>0</v>
      </c>
      <c r="KQ82" s="52">
        <v>0</v>
      </c>
      <c r="KR82" s="52">
        <v>0</v>
      </c>
      <c r="KS82" s="52">
        <v>0</v>
      </c>
      <c r="KT82" s="52">
        <v>0</v>
      </c>
      <c r="KU82" s="52">
        <v>0</v>
      </c>
      <c r="KV82" s="52">
        <v>0</v>
      </c>
      <c r="KW82" s="52">
        <v>0</v>
      </c>
      <c r="KX82" s="52">
        <v>0</v>
      </c>
      <c r="KY82" s="52">
        <v>0</v>
      </c>
      <c r="KZ82" s="52">
        <v>0</v>
      </c>
    </row>
    <row r="83" spans="1:312" x14ac:dyDescent="0.2">
      <c r="A83" s="89">
        <v>1.0303880000000001</v>
      </c>
      <c r="B83" s="41" t="s">
        <v>854</v>
      </c>
      <c r="C83" s="51" t="s">
        <v>27</v>
      </c>
      <c r="D83" s="52">
        <v>0</v>
      </c>
      <c r="E83" s="52">
        <v>0</v>
      </c>
      <c r="F83" s="52">
        <v>0</v>
      </c>
      <c r="G83" s="52">
        <v>0</v>
      </c>
      <c r="H83" s="52">
        <v>0</v>
      </c>
      <c r="I83" s="52">
        <v>0</v>
      </c>
      <c r="J83" s="52">
        <v>0</v>
      </c>
      <c r="K83" s="52">
        <v>0</v>
      </c>
      <c r="L83" s="52">
        <v>0</v>
      </c>
      <c r="M83" s="52">
        <v>0</v>
      </c>
      <c r="N83" s="52">
        <v>0</v>
      </c>
      <c r="O83" s="52">
        <v>0</v>
      </c>
      <c r="P83" s="52">
        <v>0</v>
      </c>
      <c r="Q83" s="52">
        <v>0</v>
      </c>
      <c r="R83" s="52">
        <v>0</v>
      </c>
      <c r="S83" s="52">
        <v>0</v>
      </c>
      <c r="T83" s="52">
        <v>2.4883871651904119E-2</v>
      </c>
      <c r="U83" s="52">
        <v>0</v>
      </c>
      <c r="V83" s="52">
        <v>0</v>
      </c>
      <c r="W83" s="52">
        <v>0</v>
      </c>
      <c r="X83" s="52">
        <v>0</v>
      </c>
      <c r="Y83" s="52">
        <v>0</v>
      </c>
      <c r="Z83" s="52">
        <v>0</v>
      </c>
      <c r="AA83" s="52">
        <v>0</v>
      </c>
      <c r="AB83" s="52">
        <v>0</v>
      </c>
      <c r="AC83" s="52">
        <v>0</v>
      </c>
      <c r="AD83" s="52">
        <v>0</v>
      </c>
      <c r="AE83" s="52">
        <v>0</v>
      </c>
      <c r="AF83" s="52">
        <v>3.0861199799602265E-2</v>
      </c>
      <c r="AG83" s="52">
        <v>0</v>
      </c>
      <c r="AH83" s="52">
        <v>0</v>
      </c>
      <c r="AI83" s="52">
        <v>0</v>
      </c>
      <c r="AJ83" s="52">
        <v>0</v>
      </c>
      <c r="AK83" s="52">
        <v>1.6895225504067239E-5</v>
      </c>
      <c r="AL83" s="52">
        <v>0</v>
      </c>
      <c r="AM83" s="52">
        <v>0</v>
      </c>
      <c r="AN83" s="52">
        <v>0</v>
      </c>
      <c r="AO83" s="52">
        <v>0</v>
      </c>
      <c r="AP83" s="52">
        <v>0</v>
      </c>
      <c r="AQ83" s="52">
        <v>0</v>
      </c>
      <c r="AR83" s="52">
        <v>0</v>
      </c>
      <c r="AS83" s="52">
        <v>0</v>
      </c>
      <c r="AT83" s="52">
        <v>0</v>
      </c>
      <c r="AU83" s="52">
        <v>0</v>
      </c>
      <c r="AV83" s="52">
        <v>0</v>
      </c>
      <c r="AW83" s="52">
        <v>0</v>
      </c>
      <c r="AX83" s="52">
        <v>0</v>
      </c>
      <c r="AY83" s="52">
        <v>0</v>
      </c>
      <c r="AZ83" s="52">
        <v>0</v>
      </c>
      <c r="BA83" s="52">
        <v>0</v>
      </c>
      <c r="BB83" s="52">
        <v>0</v>
      </c>
      <c r="BC83" s="52">
        <v>0</v>
      </c>
      <c r="BD83" s="52">
        <v>6.4083961917306659E-4</v>
      </c>
      <c r="BE83" s="52">
        <v>0</v>
      </c>
      <c r="BF83" s="52">
        <v>0</v>
      </c>
      <c r="BG83" s="52">
        <v>0</v>
      </c>
      <c r="BH83" s="52">
        <v>2.1552719389448019E-5</v>
      </c>
      <c r="BI83" s="52">
        <v>6.882669623934607E-4</v>
      </c>
      <c r="BJ83" s="52">
        <v>0</v>
      </c>
      <c r="BK83" s="52">
        <v>0</v>
      </c>
      <c r="BL83" s="52">
        <v>1.1748934722288656E-3</v>
      </c>
      <c r="BM83" s="52">
        <v>3.9112652273946717E-2</v>
      </c>
      <c r="BN83" s="52">
        <v>2.9049464754677522E-2</v>
      </c>
      <c r="BO83" s="52">
        <v>1.5935047009665434E-3</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5.2210790835939415E-5</v>
      </c>
      <c r="DS83" s="52">
        <v>0</v>
      </c>
      <c r="DT83" s="52">
        <v>0</v>
      </c>
      <c r="DU83" s="52">
        <v>0</v>
      </c>
      <c r="DV83" s="52">
        <v>0</v>
      </c>
      <c r="DW83" s="52">
        <v>0</v>
      </c>
      <c r="DX83" s="52">
        <v>0</v>
      </c>
      <c r="DY83" s="52">
        <v>0</v>
      </c>
      <c r="DZ83" s="52">
        <v>0</v>
      </c>
      <c r="EA83" s="52">
        <v>0</v>
      </c>
      <c r="EB83" s="52">
        <v>0</v>
      </c>
      <c r="EC83" s="52">
        <v>4.2796428225035992E-5</v>
      </c>
      <c r="ED83" s="52">
        <v>0</v>
      </c>
      <c r="EE83" s="52">
        <v>0</v>
      </c>
      <c r="EF83" s="52">
        <v>0</v>
      </c>
      <c r="EG83" s="52">
        <v>0</v>
      </c>
      <c r="EH83" s="52">
        <v>0</v>
      </c>
      <c r="EI83" s="52">
        <v>0</v>
      </c>
      <c r="EJ83" s="52">
        <v>0</v>
      </c>
      <c r="EK83" s="52">
        <v>0</v>
      </c>
      <c r="EL83" s="52">
        <v>0</v>
      </c>
      <c r="EM83" s="52">
        <v>0</v>
      </c>
      <c r="EN83" s="52">
        <v>0</v>
      </c>
      <c r="EO83" s="52">
        <v>0</v>
      </c>
      <c r="EP83" s="52">
        <v>0</v>
      </c>
      <c r="EQ83" s="52">
        <v>0</v>
      </c>
      <c r="ER83" s="52">
        <v>0</v>
      </c>
      <c r="ES83" s="52">
        <v>0</v>
      </c>
      <c r="ET83" s="52">
        <v>0</v>
      </c>
      <c r="EU83" s="52">
        <v>0</v>
      </c>
      <c r="EV83" s="52">
        <v>0</v>
      </c>
      <c r="EW83" s="52">
        <v>0</v>
      </c>
      <c r="EX83" s="52">
        <v>0</v>
      </c>
      <c r="EY83" s="52">
        <v>0</v>
      </c>
      <c r="EZ83" s="52">
        <v>0</v>
      </c>
      <c r="FA83" s="52">
        <v>0</v>
      </c>
      <c r="FB83" s="52">
        <v>0</v>
      </c>
      <c r="FC83" s="52">
        <v>0</v>
      </c>
      <c r="FD83" s="52">
        <v>0</v>
      </c>
      <c r="FE83" s="52">
        <v>0</v>
      </c>
      <c r="FF83" s="52">
        <v>1.4216998521642452E-4</v>
      </c>
      <c r="FG83" s="52">
        <v>0</v>
      </c>
      <c r="FH83" s="52">
        <v>1.1057623069264391E-3</v>
      </c>
      <c r="FI83" s="52">
        <v>5.7839928491121642E-3</v>
      </c>
      <c r="FJ83" s="52">
        <v>1.916043866584087E-2</v>
      </c>
      <c r="FK83" s="52">
        <v>0</v>
      </c>
      <c r="FL83" s="52">
        <v>0</v>
      </c>
      <c r="FM83" s="52">
        <v>0</v>
      </c>
      <c r="FN83" s="52">
        <v>0</v>
      </c>
      <c r="FO83" s="52">
        <v>3.1800862029845191E-5</v>
      </c>
      <c r="FP83" s="52">
        <v>0</v>
      </c>
      <c r="FQ83" s="52">
        <v>0</v>
      </c>
      <c r="FR83" s="52">
        <v>0</v>
      </c>
      <c r="FS83" s="52">
        <v>0</v>
      </c>
      <c r="FT83" s="52">
        <v>0</v>
      </c>
      <c r="FU83" s="52">
        <v>0</v>
      </c>
      <c r="FV83" s="52">
        <v>0</v>
      </c>
      <c r="FW83" s="52">
        <v>0</v>
      </c>
      <c r="FX83" s="52">
        <v>3.3346938480027871E-5</v>
      </c>
      <c r="FY83" s="52">
        <v>0</v>
      </c>
      <c r="FZ83" s="52">
        <v>0</v>
      </c>
      <c r="GA83" s="52">
        <v>0</v>
      </c>
      <c r="GB83" s="52">
        <v>0</v>
      </c>
      <c r="GC83" s="52">
        <v>0</v>
      </c>
      <c r="GD83" s="52">
        <v>0</v>
      </c>
      <c r="GE83" s="52">
        <v>0</v>
      </c>
      <c r="GF83" s="52">
        <v>0</v>
      </c>
      <c r="GG83" s="52">
        <v>0</v>
      </c>
      <c r="GH83" s="52">
        <v>0</v>
      </c>
      <c r="GI83" s="52">
        <v>0</v>
      </c>
      <c r="GJ83" s="52">
        <v>0</v>
      </c>
      <c r="GK83" s="52">
        <v>0</v>
      </c>
      <c r="GL83" s="52">
        <v>0</v>
      </c>
      <c r="GM83" s="52">
        <v>0</v>
      </c>
      <c r="GN83" s="52">
        <v>0</v>
      </c>
      <c r="GO83" s="52">
        <v>0</v>
      </c>
      <c r="GP83" s="52">
        <v>0</v>
      </c>
      <c r="GQ83" s="52">
        <v>0</v>
      </c>
      <c r="GR83" s="52">
        <v>0</v>
      </c>
      <c r="GS83" s="52">
        <v>0</v>
      </c>
      <c r="GT83" s="52">
        <v>0</v>
      </c>
      <c r="GU83" s="52">
        <v>0</v>
      </c>
      <c r="GV83" s="52">
        <v>0</v>
      </c>
      <c r="GW83" s="52">
        <v>0</v>
      </c>
      <c r="GX83" s="52">
        <v>0</v>
      </c>
      <c r="GY83" s="52">
        <v>0</v>
      </c>
      <c r="GZ83" s="52">
        <v>0</v>
      </c>
      <c r="HA83" s="52">
        <v>0</v>
      </c>
      <c r="HB83" s="52">
        <v>0</v>
      </c>
      <c r="HC83" s="52">
        <v>0</v>
      </c>
      <c r="HD83" s="52">
        <v>0</v>
      </c>
      <c r="HE83" s="52">
        <v>0</v>
      </c>
      <c r="HF83" s="52">
        <v>0</v>
      </c>
      <c r="HG83" s="52">
        <v>0</v>
      </c>
      <c r="HH83" s="52">
        <v>0</v>
      </c>
      <c r="HI83" s="52">
        <v>0</v>
      </c>
      <c r="HJ83" s="52">
        <v>0</v>
      </c>
      <c r="HK83" s="52">
        <v>0</v>
      </c>
      <c r="HL83" s="52">
        <v>0</v>
      </c>
      <c r="HM83" s="52">
        <v>0</v>
      </c>
      <c r="HN83" s="52">
        <v>0</v>
      </c>
      <c r="HO83" s="52">
        <v>0</v>
      </c>
      <c r="HP83" s="52">
        <v>0</v>
      </c>
      <c r="HQ83" s="52">
        <v>0</v>
      </c>
      <c r="HR83" s="52">
        <v>0</v>
      </c>
      <c r="HS83" s="52">
        <v>0</v>
      </c>
      <c r="HT83" s="52">
        <v>0</v>
      </c>
      <c r="HU83" s="52">
        <v>0</v>
      </c>
      <c r="HV83" s="52">
        <v>0</v>
      </c>
      <c r="HW83" s="52">
        <v>0</v>
      </c>
      <c r="HX83" s="52">
        <v>0</v>
      </c>
      <c r="HY83" s="52">
        <v>0</v>
      </c>
      <c r="HZ83" s="52">
        <v>0</v>
      </c>
      <c r="IA83" s="52">
        <v>0</v>
      </c>
      <c r="IB83" s="52">
        <v>0</v>
      </c>
      <c r="IC83" s="52">
        <v>0</v>
      </c>
      <c r="ID83" s="52">
        <v>0</v>
      </c>
      <c r="IE83" s="52">
        <v>0</v>
      </c>
      <c r="IF83" s="52">
        <v>0</v>
      </c>
      <c r="IG83" s="52">
        <v>0</v>
      </c>
      <c r="IH83" s="52">
        <v>3.3462288698933611E-4</v>
      </c>
      <c r="II83" s="52">
        <v>0</v>
      </c>
      <c r="IJ83" s="52">
        <v>0</v>
      </c>
      <c r="IK83" s="52">
        <v>0</v>
      </c>
      <c r="IL83" s="52">
        <v>0</v>
      </c>
      <c r="IM83" s="52">
        <v>0</v>
      </c>
      <c r="IN83" s="52">
        <v>0</v>
      </c>
      <c r="IO83" s="52">
        <v>0</v>
      </c>
      <c r="IP83" s="52">
        <v>0</v>
      </c>
      <c r="IQ83" s="52">
        <v>0</v>
      </c>
      <c r="IR83" s="52">
        <v>0</v>
      </c>
      <c r="IS83" s="52">
        <v>0</v>
      </c>
      <c r="IT83" s="52">
        <v>0</v>
      </c>
      <c r="IU83" s="52">
        <v>0</v>
      </c>
      <c r="IV83" s="52">
        <v>0</v>
      </c>
      <c r="IW83" s="52">
        <v>0</v>
      </c>
      <c r="IX83" s="52">
        <v>0</v>
      </c>
      <c r="IY83" s="52">
        <v>0</v>
      </c>
      <c r="IZ83" s="52">
        <v>0</v>
      </c>
      <c r="JA83" s="52">
        <v>0</v>
      </c>
      <c r="JB83" s="52">
        <v>0</v>
      </c>
      <c r="JC83" s="52">
        <v>0</v>
      </c>
      <c r="JD83" s="52">
        <v>0</v>
      </c>
      <c r="JE83" s="52">
        <v>0</v>
      </c>
      <c r="JF83" s="52">
        <v>0</v>
      </c>
      <c r="JG83" s="52">
        <v>0</v>
      </c>
      <c r="JH83" s="52">
        <v>0</v>
      </c>
      <c r="JI83" s="52">
        <v>0</v>
      </c>
      <c r="JJ83" s="52">
        <v>0</v>
      </c>
      <c r="JK83" s="52">
        <v>0</v>
      </c>
      <c r="JL83" s="52">
        <v>0</v>
      </c>
      <c r="JM83" s="52">
        <v>0</v>
      </c>
      <c r="JN83" s="52">
        <v>0</v>
      </c>
      <c r="JO83" s="52">
        <v>0</v>
      </c>
      <c r="JP83" s="52">
        <v>0</v>
      </c>
      <c r="JQ83" s="52">
        <v>7.15032887876608E-5</v>
      </c>
      <c r="JR83" s="52">
        <v>0</v>
      </c>
      <c r="JS83" s="52">
        <v>7.4366483827898578E-6</v>
      </c>
      <c r="JT83" s="52">
        <v>0</v>
      </c>
      <c r="JU83" s="52">
        <v>0</v>
      </c>
      <c r="JV83" s="52">
        <v>0</v>
      </c>
      <c r="JW83" s="52">
        <v>0</v>
      </c>
      <c r="JX83" s="52">
        <v>6.302817061450517E-5</v>
      </c>
      <c r="JY83" s="52">
        <v>0</v>
      </c>
      <c r="JZ83" s="52">
        <v>2.7782283706762126E-5</v>
      </c>
      <c r="KA83" s="52">
        <v>0</v>
      </c>
      <c r="KB83" s="52">
        <v>0</v>
      </c>
      <c r="KC83" s="52">
        <v>0</v>
      </c>
      <c r="KD83" s="52">
        <v>0</v>
      </c>
      <c r="KE83" s="52">
        <v>0</v>
      </c>
      <c r="KF83" s="52">
        <v>0</v>
      </c>
      <c r="KG83" s="52">
        <v>0</v>
      </c>
      <c r="KH83" s="52">
        <v>0</v>
      </c>
      <c r="KI83" s="52">
        <v>0</v>
      </c>
      <c r="KJ83" s="52">
        <v>0</v>
      </c>
      <c r="KK83" s="52">
        <v>1.1003687544766311E-5</v>
      </c>
      <c r="KL83" s="52">
        <v>0</v>
      </c>
      <c r="KM83" s="52">
        <v>0</v>
      </c>
      <c r="KN83" s="52">
        <v>0</v>
      </c>
      <c r="KO83" s="52">
        <v>0</v>
      </c>
      <c r="KP83" s="52">
        <v>0</v>
      </c>
      <c r="KQ83" s="52">
        <v>0</v>
      </c>
      <c r="KR83" s="52">
        <v>0</v>
      </c>
      <c r="KS83" s="52">
        <v>0</v>
      </c>
      <c r="KT83" s="52">
        <v>0</v>
      </c>
      <c r="KU83" s="52">
        <v>0</v>
      </c>
      <c r="KV83" s="52">
        <v>0</v>
      </c>
      <c r="KW83" s="52">
        <v>0</v>
      </c>
      <c r="KX83" s="52">
        <v>0</v>
      </c>
      <c r="KY83" s="52">
        <v>0</v>
      </c>
      <c r="KZ83" s="52">
        <v>0</v>
      </c>
    </row>
    <row r="84" spans="1:312" x14ac:dyDescent="0.2">
      <c r="A84" s="89">
        <v>1.0459890000000001</v>
      </c>
      <c r="B84" s="41" t="s">
        <v>853</v>
      </c>
      <c r="C84" s="51" t="s">
        <v>101</v>
      </c>
      <c r="D84" s="52">
        <v>0</v>
      </c>
      <c r="E84" s="52">
        <v>0</v>
      </c>
      <c r="F84" s="52">
        <v>0</v>
      </c>
      <c r="G84" s="52">
        <v>0</v>
      </c>
      <c r="H84" s="52">
        <v>0</v>
      </c>
      <c r="I84" s="52">
        <v>0</v>
      </c>
      <c r="J84" s="52">
        <v>0</v>
      </c>
      <c r="K84" s="52">
        <v>0</v>
      </c>
      <c r="L84" s="52">
        <v>4.3602400179971465E-4</v>
      </c>
      <c r="M84" s="52">
        <v>0</v>
      </c>
      <c r="N84" s="52">
        <v>0</v>
      </c>
      <c r="O84" s="52">
        <v>0</v>
      </c>
      <c r="P84" s="52">
        <v>0</v>
      </c>
      <c r="Q84" s="52">
        <v>0</v>
      </c>
      <c r="R84" s="52">
        <v>2.9314104060281755E-5</v>
      </c>
      <c r="S84" s="52">
        <v>1.6624218534696175E-4</v>
      </c>
      <c r="T84" s="52">
        <v>2.1922363832013639E-2</v>
      </c>
      <c r="U84" s="52">
        <v>3.3392311073817213E-5</v>
      </c>
      <c r="V84" s="52">
        <v>0</v>
      </c>
      <c r="W84" s="52">
        <v>0</v>
      </c>
      <c r="X84" s="52">
        <v>0</v>
      </c>
      <c r="Y84" s="52">
        <v>0</v>
      </c>
      <c r="Z84" s="52">
        <v>1.0256061538233491E-4</v>
      </c>
      <c r="AA84" s="52">
        <v>0</v>
      </c>
      <c r="AB84" s="52">
        <v>0</v>
      </c>
      <c r="AC84" s="52">
        <v>0</v>
      </c>
      <c r="AD84" s="52">
        <v>0</v>
      </c>
      <c r="AE84" s="52">
        <v>0</v>
      </c>
      <c r="AF84" s="52">
        <v>0</v>
      </c>
      <c r="AG84" s="52">
        <v>0</v>
      </c>
      <c r="AH84" s="52">
        <v>5.6958250697021037E-5</v>
      </c>
      <c r="AI84" s="52">
        <v>0</v>
      </c>
      <c r="AJ84" s="52">
        <v>0</v>
      </c>
      <c r="AK84" s="52">
        <v>0</v>
      </c>
      <c r="AL84" s="52">
        <v>0</v>
      </c>
      <c r="AM84" s="52">
        <v>0</v>
      </c>
      <c r="AN84" s="52">
        <v>2.0863476415108184E-4</v>
      </c>
      <c r="AO84" s="52">
        <v>2.8345521912011588E-5</v>
      </c>
      <c r="AP84" s="52">
        <v>0</v>
      </c>
      <c r="AQ84" s="52">
        <v>7.2600975589588779E-2</v>
      </c>
      <c r="AR84" s="52">
        <v>0</v>
      </c>
      <c r="AS84" s="52">
        <v>0</v>
      </c>
      <c r="AT84" s="52">
        <v>0</v>
      </c>
      <c r="AU84" s="52">
        <v>1.130778878887294E-5</v>
      </c>
      <c r="AV84" s="52">
        <v>0</v>
      </c>
      <c r="AW84" s="52">
        <v>0</v>
      </c>
      <c r="AX84" s="52">
        <v>0</v>
      </c>
      <c r="AY84" s="52">
        <v>0</v>
      </c>
      <c r="AZ84" s="52">
        <v>0</v>
      </c>
      <c r="BA84" s="52">
        <v>0</v>
      </c>
      <c r="BB84" s="52">
        <v>2.1394222268277254E-6</v>
      </c>
      <c r="BC84" s="52">
        <v>2.9584886668781855E-3</v>
      </c>
      <c r="BD84" s="52">
        <v>6.0472031672995736E-3</v>
      </c>
      <c r="BE84" s="52">
        <v>0</v>
      </c>
      <c r="BF84" s="52">
        <v>2.8926384477049384E-6</v>
      </c>
      <c r="BG84" s="52">
        <v>0</v>
      </c>
      <c r="BH84" s="52">
        <v>1.5059099201737308E-3</v>
      </c>
      <c r="BI84" s="52">
        <v>0.25372430457239081</v>
      </c>
      <c r="BJ84" s="52">
        <v>0.61229056889384259</v>
      </c>
      <c r="BK84" s="52">
        <v>0</v>
      </c>
      <c r="BL84" s="52">
        <v>0</v>
      </c>
      <c r="BM84" s="52">
        <v>0</v>
      </c>
      <c r="BN84" s="52">
        <v>1.0106870463633298E-4</v>
      </c>
      <c r="BO84" s="52">
        <v>0</v>
      </c>
      <c r="BP84" s="52">
        <v>0</v>
      </c>
      <c r="BQ84" s="52">
        <v>0</v>
      </c>
      <c r="BR84" s="52">
        <v>0</v>
      </c>
      <c r="BS84" s="52">
        <v>0</v>
      </c>
      <c r="BT84" s="52">
        <v>0</v>
      </c>
      <c r="BU84" s="52">
        <v>0</v>
      </c>
      <c r="BV84" s="52">
        <v>0</v>
      </c>
      <c r="BW84" s="52">
        <v>0</v>
      </c>
      <c r="BX84" s="52">
        <v>0</v>
      </c>
      <c r="BY84" s="52">
        <v>9.2166203054170237E-5</v>
      </c>
      <c r="BZ84" s="52">
        <v>0</v>
      </c>
      <c r="CA84" s="52">
        <v>0</v>
      </c>
      <c r="CB84" s="52">
        <v>0</v>
      </c>
      <c r="CC84" s="52">
        <v>0</v>
      </c>
      <c r="CD84" s="52">
        <v>2.3790410966876589E-5</v>
      </c>
      <c r="CE84" s="52">
        <v>0</v>
      </c>
      <c r="CF84" s="52">
        <v>0</v>
      </c>
      <c r="CG84" s="52">
        <v>0</v>
      </c>
      <c r="CH84" s="52">
        <v>0</v>
      </c>
      <c r="CI84" s="52">
        <v>0</v>
      </c>
      <c r="CJ84" s="52">
        <v>4.8141215113095114E-5</v>
      </c>
      <c r="CK84" s="52">
        <v>0</v>
      </c>
      <c r="CL84" s="52">
        <v>0</v>
      </c>
      <c r="CM84" s="52">
        <v>0</v>
      </c>
      <c r="CN84" s="52">
        <v>0</v>
      </c>
      <c r="CO84" s="52">
        <v>0</v>
      </c>
      <c r="CP84" s="52">
        <v>0</v>
      </c>
      <c r="CQ84" s="52">
        <v>0</v>
      </c>
      <c r="CR84" s="52">
        <v>0</v>
      </c>
      <c r="CS84" s="52">
        <v>0</v>
      </c>
      <c r="CT84" s="52">
        <v>0</v>
      </c>
      <c r="CU84" s="52">
        <v>0</v>
      </c>
      <c r="CV84" s="52">
        <v>1.7694317897848076E-4</v>
      </c>
      <c r="CW84" s="52">
        <v>0</v>
      </c>
      <c r="CX84" s="52">
        <v>0</v>
      </c>
      <c r="CY84" s="52">
        <v>0</v>
      </c>
      <c r="CZ84" s="52">
        <v>0</v>
      </c>
      <c r="DA84" s="52">
        <v>0</v>
      </c>
      <c r="DB84" s="52">
        <v>0</v>
      </c>
      <c r="DC84" s="52">
        <v>1.0500920238876147E-4</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2.1518411042582174E-4</v>
      </c>
      <c r="DV84" s="52">
        <v>0</v>
      </c>
      <c r="DW84" s="52">
        <v>2.1100079446878764E-4</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2">
        <v>0</v>
      </c>
      <c r="EN84" s="52">
        <v>0</v>
      </c>
      <c r="EO84" s="52">
        <v>0</v>
      </c>
      <c r="EP84" s="52">
        <v>0</v>
      </c>
      <c r="EQ84" s="52">
        <v>0</v>
      </c>
      <c r="ER84" s="52">
        <v>0</v>
      </c>
      <c r="ES84" s="52">
        <v>0</v>
      </c>
      <c r="ET84" s="52">
        <v>0</v>
      </c>
      <c r="EU84" s="52">
        <v>0</v>
      </c>
      <c r="EV84" s="52">
        <v>0</v>
      </c>
      <c r="EW84" s="52">
        <v>0</v>
      </c>
      <c r="EX84" s="52">
        <v>5.345005554465087E-4</v>
      </c>
      <c r="EY84" s="52">
        <v>3.5449331957724568E-4</v>
      </c>
      <c r="EZ84" s="52">
        <v>4.1901741575861004E-2</v>
      </c>
      <c r="FA84" s="52">
        <v>0</v>
      </c>
      <c r="FB84" s="52">
        <v>1.6197400685939245E-4</v>
      </c>
      <c r="FC84" s="52">
        <v>1.4888875070105139E-4</v>
      </c>
      <c r="FD84" s="52">
        <v>0</v>
      </c>
      <c r="FE84" s="52">
        <v>0</v>
      </c>
      <c r="FF84" s="52">
        <v>1.2771202061814406E-4</v>
      </c>
      <c r="FG84" s="52">
        <v>0</v>
      </c>
      <c r="FH84" s="52">
        <v>0</v>
      </c>
      <c r="FI84" s="52">
        <v>1.0498557675500016E-3</v>
      </c>
      <c r="FJ84" s="52">
        <v>8.4335166320691009E-5</v>
      </c>
      <c r="FK84" s="52">
        <v>0</v>
      </c>
      <c r="FL84" s="52">
        <v>0</v>
      </c>
      <c r="FM84" s="52">
        <v>0</v>
      </c>
      <c r="FN84" s="52">
        <v>0</v>
      </c>
      <c r="FO84" s="52">
        <v>0</v>
      </c>
      <c r="FP84" s="52">
        <v>0</v>
      </c>
      <c r="FQ84" s="52">
        <v>0</v>
      </c>
      <c r="FR84" s="52">
        <v>0</v>
      </c>
      <c r="FS84" s="52">
        <v>0</v>
      </c>
      <c r="FT84" s="52">
        <v>0</v>
      </c>
      <c r="FU84" s="52">
        <v>3.6302903242294997E-5</v>
      </c>
      <c r="FV84" s="52">
        <v>0</v>
      </c>
      <c r="FW84" s="52">
        <v>0</v>
      </c>
      <c r="FX84" s="52">
        <v>0</v>
      </c>
      <c r="FY84" s="52">
        <v>0</v>
      </c>
      <c r="FZ84" s="52">
        <v>0</v>
      </c>
      <c r="GA84" s="52">
        <v>0</v>
      </c>
      <c r="GB84" s="52">
        <v>5.2645934643515764E-4</v>
      </c>
      <c r="GC84" s="52">
        <v>0</v>
      </c>
      <c r="GD84" s="52">
        <v>0</v>
      </c>
      <c r="GE84" s="52">
        <v>0</v>
      </c>
      <c r="GF84" s="52">
        <v>0</v>
      </c>
      <c r="GG84" s="52">
        <v>3.4960585039662187E-5</v>
      </c>
      <c r="GH84" s="52">
        <v>0</v>
      </c>
      <c r="GI84" s="52">
        <v>0</v>
      </c>
      <c r="GJ84" s="52">
        <v>0</v>
      </c>
      <c r="GK84" s="52">
        <v>0</v>
      </c>
      <c r="GL84" s="52">
        <v>0</v>
      </c>
      <c r="GM84" s="52">
        <v>0</v>
      </c>
      <c r="GN84" s="52">
        <v>0</v>
      </c>
      <c r="GO84" s="52">
        <v>0</v>
      </c>
      <c r="GP84" s="52">
        <v>0</v>
      </c>
      <c r="GQ84" s="52">
        <v>0</v>
      </c>
      <c r="GR84" s="52">
        <v>0</v>
      </c>
      <c r="GS84" s="52">
        <v>0</v>
      </c>
      <c r="GT84" s="52">
        <v>0</v>
      </c>
      <c r="GU84" s="52">
        <v>0</v>
      </c>
      <c r="GV84" s="52">
        <v>1.4801377894339281E-5</v>
      </c>
      <c r="GW84" s="52">
        <v>0</v>
      </c>
      <c r="GX84" s="52">
        <v>1.1396397071843045E-4</v>
      </c>
      <c r="GY84" s="52">
        <v>0</v>
      </c>
      <c r="GZ84" s="52">
        <v>0</v>
      </c>
      <c r="HA84" s="52">
        <v>0</v>
      </c>
      <c r="HB84" s="52">
        <v>0</v>
      </c>
      <c r="HC84" s="52">
        <v>0</v>
      </c>
      <c r="HD84" s="52">
        <v>0</v>
      </c>
      <c r="HE84" s="52">
        <v>0</v>
      </c>
      <c r="HF84" s="52">
        <v>0</v>
      </c>
      <c r="HG84" s="52">
        <v>0</v>
      </c>
      <c r="HH84" s="52">
        <v>0</v>
      </c>
      <c r="HI84" s="52">
        <v>0</v>
      </c>
      <c r="HJ84" s="52">
        <v>7.5577660386314872E-5</v>
      </c>
      <c r="HK84" s="52">
        <v>0</v>
      </c>
      <c r="HL84" s="52">
        <v>0</v>
      </c>
      <c r="HM84" s="52">
        <v>4.8567178023903166E-4</v>
      </c>
      <c r="HN84" s="52">
        <v>7.7332820937907806E-5</v>
      </c>
      <c r="HO84" s="52">
        <v>0</v>
      </c>
      <c r="HP84" s="52">
        <v>0</v>
      </c>
      <c r="HQ84" s="52">
        <v>0</v>
      </c>
      <c r="HR84" s="52">
        <v>0</v>
      </c>
      <c r="HS84" s="52">
        <v>0</v>
      </c>
      <c r="HT84" s="52">
        <v>0</v>
      </c>
      <c r="HU84" s="52">
        <v>0</v>
      </c>
      <c r="HV84" s="52">
        <v>0</v>
      </c>
      <c r="HW84" s="52">
        <v>0</v>
      </c>
      <c r="HX84" s="52">
        <v>0</v>
      </c>
      <c r="HY84" s="52">
        <v>5.9578217798607604E-5</v>
      </c>
      <c r="HZ84" s="52">
        <v>7.5469383186088895E-4</v>
      </c>
      <c r="IA84" s="52">
        <v>0</v>
      </c>
      <c r="IB84" s="52">
        <v>0</v>
      </c>
      <c r="IC84" s="52">
        <v>0</v>
      </c>
      <c r="ID84" s="52">
        <v>0</v>
      </c>
      <c r="IE84" s="52">
        <v>0</v>
      </c>
      <c r="IF84" s="52">
        <v>0</v>
      </c>
      <c r="IG84" s="52">
        <v>0</v>
      </c>
      <c r="IH84" s="52">
        <v>0</v>
      </c>
      <c r="II84" s="52">
        <v>0</v>
      </c>
      <c r="IJ84" s="52">
        <v>0</v>
      </c>
      <c r="IK84" s="52">
        <v>0</v>
      </c>
      <c r="IL84" s="52">
        <v>0</v>
      </c>
      <c r="IM84" s="52">
        <v>0</v>
      </c>
      <c r="IN84" s="52">
        <v>0</v>
      </c>
      <c r="IO84" s="52">
        <v>0</v>
      </c>
      <c r="IP84" s="52">
        <v>0</v>
      </c>
      <c r="IQ84" s="52">
        <v>0</v>
      </c>
      <c r="IR84" s="52">
        <v>0</v>
      </c>
      <c r="IS84" s="52">
        <v>0</v>
      </c>
      <c r="IT84" s="52">
        <v>0</v>
      </c>
      <c r="IU84" s="52">
        <v>0</v>
      </c>
      <c r="IV84" s="52">
        <v>0</v>
      </c>
      <c r="IW84" s="52">
        <v>0</v>
      </c>
      <c r="IX84" s="52">
        <v>0</v>
      </c>
      <c r="IY84" s="52">
        <v>0</v>
      </c>
      <c r="IZ84" s="52">
        <v>0</v>
      </c>
      <c r="JA84" s="52">
        <v>0</v>
      </c>
      <c r="JB84" s="52">
        <v>0</v>
      </c>
      <c r="JC84" s="52">
        <v>6.0542793992193359E-6</v>
      </c>
      <c r="JD84" s="52">
        <v>0</v>
      </c>
      <c r="JE84" s="52">
        <v>0</v>
      </c>
      <c r="JF84" s="52">
        <v>0</v>
      </c>
      <c r="JG84" s="52">
        <v>0</v>
      </c>
      <c r="JH84" s="52">
        <v>0</v>
      </c>
      <c r="JI84" s="52">
        <v>0</v>
      </c>
      <c r="JJ84" s="52">
        <v>0</v>
      </c>
      <c r="JK84" s="52">
        <v>0</v>
      </c>
      <c r="JL84" s="52">
        <v>0</v>
      </c>
      <c r="JM84" s="52">
        <v>4.3524882590324954E-5</v>
      </c>
      <c r="JN84" s="52">
        <v>3.631547635271876E-6</v>
      </c>
      <c r="JO84" s="52">
        <v>0</v>
      </c>
      <c r="JP84" s="52">
        <v>0</v>
      </c>
      <c r="JQ84" s="52">
        <v>1.1095014882199819E-6</v>
      </c>
      <c r="JR84" s="52">
        <v>0</v>
      </c>
      <c r="JS84" s="52">
        <v>0</v>
      </c>
      <c r="JT84" s="52">
        <v>0</v>
      </c>
      <c r="JU84" s="52">
        <v>0</v>
      </c>
      <c r="JV84" s="52">
        <v>0</v>
      </c>
      <c r="JW84" s="52">
        <v>0</v>
      </c>
      <c r="JX84" s="52">
        <v>0</v>
      </c>
      <c r="JY84" s="52">
        <v>0</v>
      </c>
      <c r="JZ84" s="52">
        <v>0</v>
      </c>
      <c r="KA84" s="52">
        <v>0</v>
      </c>
      <c r="KB84" s="52">
        <v>0</v>
      </c>
      <c r="KC84" s="52">
        <v>0</v>
      </c>
      <c r="KD84" s="52">
        <v>0</v>
      </c>
      <c r="KE84" s="52">
        <v>0</v>
      </c>
      <c r="KF84" s="52">
        <v>0</v>
      </c>
      <c r="KG84" s="52">
        <v>0</v>
      </c>
      <c r="KH84" s="52">
        <v>0</v>
      </c>
      <c r="KI84" s="52">
        <v>4.1973283943149844E-6</v>
      </c>
      <c r="KJ84" s="52">
        <v>0</v>
      </c>
      <c r="KK84" s="52">
        <v>0</v>
      </c>
      <c r="KL84" s="52">
        <v>0</v>
      </c>
      <c r="KM84" s="52">
        <v>0</v>
      </c>
      <c r="KN84" s="52">
        <v>0</v>
      </c>
      <c r="KO84" s="52">
        <v>0</v>
      </c>
      <c r="KP84" s="52">
        <v>0</v>
      </c>
      <c r="KQ84" s="52">
        <v>0</v>
      </c>
      <c r="KR84" s="52">
        <v>9.7982363062936331E-6</v>
      </c>
      <c r="KS84" s="52">
        <v>0</v>
      </c>
      <c r="KT84" s="52">
        <v>0</v>
      </c>
      <c r="KU84" s="52">
        <v>3.3469850760546738E-6</v>
      </c>
      <c r="KV84" s="52">
        <v>0</v>
      </c>
      <c r="KW84" s="52">
        <v>0</v>
      </c>
      <c r="KX84" s="52">
        <v>0</v>
      </c>
      <c r="KY84" s="52">
        <v>0</v>
      </c>
      <c r="KZ84" s="52">
        <v>0</v>
      </c>
    </row>
    <row r="85" spans="1:312" x14ac:dyDescent="0.2">
      <c r="A85" s="89">
        <v>1.0426010000000001</v>
      </c>
      <c r="B85" s="41" t="s">
        <v>13530</v>
      </c>
      <c r="C85" s="51" t="s">
        <v>13527</v>
      </c>
      <c r="D85" s="52">
        <v>0</v>
      </c>
      <c r="E85" s="52">
        <v>0</v>
      </c>
      <c r="F85" s="52">
        <v>0</v>
      </c>
      <c r="G85" s="52">
        <v>0</v>
      </c>
      <c r="H85" s="52">
        <v>0</v>
      </c>
      <c r="I85" s="52">
        <v>0</v>
      </c>
      <c r="J85" s="52">
        <v>0</v>
      </c>
      <c r="K85" s="52">
        <v>0</v>
      </c>
      <c r="L85" s="52">
        <v>0</v>
      </c>
      <c r="M85" s="52">
        <v>0</v>
      </c>
      <c r="N85" s="52">
        <v>0</v>
      </c>
      <c r="O85" s="52">
        <v>0</v>
      </c>
      <c r="P85" s="52">
        <v>0</v>
      </c>
      <c r="Q85" s="52">
        <v>0</v>
      </c>
      <c r="R85" s="52">
        <v>0</v>
      </c>
      <c r="S85" s="52">
        <v>0</v>
      </c>
      <c r="T85" s="52">
        <v>0</v>
      </c>
      <c r="U85" s="52">
        <v>0</v>
      </c>
      <c r="V85" s="52">
        <v>0</v>
      </c>
      <c r="W85" s="52">
        <v>0</v>
      </c>
      <c r="X85" s="52">
        <v>0</v>
      </c>
      <c r="Y85" s="52">
        <v>0</v>
      </c>
      <c r="Z85" s="52">
        <v>0</v>
      </c>
      <c r="AA85" s="52">
        <v>0</v>
      </c>
      <c r="AB85" s="52">
        <v>0</v>
      </c>
      <c r="AC85" s="52">
        <v>0</v>
      </c>
      <c r="AD85" s="52">
        <v>0</v>
      </c>
      <c r="AE85" s="52">
        <v>0</v>
      </c>
      <c r="AF85" s="52">
        <v>0</v>
      </c>
      <c r="AG85" s="52">
        <v>0</v>
      </c>
      <c r="AH85" s="52">
        <v>0</v>
      </c>
      <c r="AI85" s="52">
        <v>0</v>
      </c>
      <c r="AJ85" s="52">
        <v>0</v>
      </c>
      <c r="AK85" s="52">
        <v>0</v>
      </c>
      <c r="AL85" s="52">
        <v>0</v>
      </c>
      <c r="AM85" s="52">
        <v>0</v>
      </c>
      <c r="AN85" s="52">
        <v>0</v>
      </c>
      <c r="AO85" s="52">
        <v>0</v>
      </c>
      <c r="AP85" s="52">
        <v>0</v>
      </c>
      <c r="AQ85" s="52">
        <v>0</v>
      </c>
      <c r="AR85" s="52">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2">
        <v>0</v>
      </c>
      <c r="EN85" s="52">
        <v>0</v>
      </c>
      <c r="EO85" s="52">
        <v>0</v>
      </c>
      <c r="EP85" s="52">
        <v>0</v>
      </c>
      <c r="EQ85" s="52">
        <v>0</v>
      </c>
      <c r="ER85" s="52">
        <v>0</v>
      </c>
      <c r="ES85" s="52">
        <v>0</v>
      </c>
      <c r="ET85" s="52">
        <v>0</v>
      </c>
      <c r="EU85" s="52">
        <v>0</v>
      </c>
      <c r="EV85" s="52">
        <v>0</v>
      </c>
      <c r="EW85" s="52">
        <v>0</v>
      </c>
      <c r="EX85" s="52">
        <v>0</v>
      </c>
      <c r="EY85" s="52">
        <v>0</v>
      </c>
      <c r="EZ85" s="52">
        <v>0</v>
      </c>
      <c r="FA85" s="52">
        <v>0</v>
      </c>
      <c r="FB85" s="52">
        <v>0</v>
      </c>
      <c r="FC85" s="52">
        <v>0</v>
      </c>
      <c r="FD85" s="52">
        <v>0</v>
      </c>
      <c r="FE85" s="52">
        <v>0</v>
      </c>
      <c r="FF85" s="52">
        <v>0</v>
      </c>
      <c r="FG85" s="52">
        <v>0</v>
      </c>
      <c r="FH85" s="52">
        <v>0</v>
      </c>
      <c r="FI85" s="52">
        <v>0</v>
      </c>
      <c r="FJ85" s="52">
        <v>0</v>
      </c>
      <c r="FK85" s="52">
        <v>0</v>
      </c>
      <c r="FL85" s="52">
        <v>0</v>
      </c>
      <c r="FM85" s="52">
        <v>0</v>
      </c>
      <c r="FN85" s="52">
        <v>0</v>
      </c>
      <c r="FO85" s="52">
        <v>0</v>
      </c>
      <c r="FP85" s="52">
        <v>0</v>
      </c>
      <c r="FQ85" s="52">
        <v>0</v>
      </c>
      <c r="FR85" s="52">
        <v>0</v>
      </c>
      <c r="FS85" s="52">
        <v>0</v>
      </c>
      <c r="FT85" s="52">
        <v>0</v>
      </c>
      <c r="FU85" s="52">
        <v>0</v>
      </c>
      <c r="FV85" s="52">
        <v>0</v>
      </c>
      <c r="FW85" s="52">
        <v>0</v>
      </c>
      <c r="FX85" s="52">
        <v>0</v>
      </c>
      <c r="FY85" s="52">
        <v>0</v>
      </c>
      <c r="FZ85" s="52">
        <v>0</v>
      </c>
      <c r="GA85" s="52">
        <v>0</v>
      </c>
      <c r="GB85" s="52">
        <v>0</v>
      </c>
      <c r="GC85" s="52">
        <v>0</v>
      </c>
      <c r="GD85" s="52">
        <v>0</v>
      </c>
      <c r="GE85" s="52">
        <v>0</v>
      </c>
      <c r="GF85" s="52">
        <v>0</v>
      </c>
      <c r="GG85" s="52">
        <v>0</v>
      </c>
      <c r="GH85" s="52">
        <v>0</v>
      </c>
      <c r="GI85" s="52">
        <v>0</v>
      </c>
      <c r="GJ85" s="52">
        <v>0</v>
      </c>
      <c r="GK85" s="52">
        <v>0</v>
      </c>
      <c r="GL85" s="52">
        <v>0</v>
      </c>
      <c r="GM85" s="52">
        <v>0</v>
      </c>
      <c r="GN85" s="52">
        <v>0</v>
      </c>
      <c r="GO85" s="52">
        <v>0</v>
      </c>
      <c r="GP85" s="52">
        <v>0</v>
      </c>
      <c r="GQ85" s="52">
        <v>0</v>
      </c>
      <c r="GR85" s="52">
        <v>0</v>
      </c>
      <c r="GS85" s="52">
        <v>0</v>
      </c>
      <c r="GT85" s="52">
        <v>0</v>
      </c>
      <c r="GU85" s="52">
        <v>0</v>
      </c>
      <c r="GV85" s="52">
        <v>0</v>
      </c>
      <c r="GW85" s="52">
        <v>0</v>
      </c>
      <c r="GX85" s="52">
        <v>0</v>
      </c>
      <c r="GY85" s="52">
        <v>0</v>
      </c>
      <c r="GZ85" s="52">
        <v>0</v>
      </c>
      <c r="HA85" s="52">
        <v>0</v>
      </c>
      <c r="HB85" s="52">
        <v>0</v>
      </c>
      <c r="HC85" s="52">
        <v>0</v>
      </c>
      <c r="HD85" s="52">
        <v>0</v>
      </c>
      <c r="HE85" s="52">
        <v>0</v>
      </c>
      <c r="HF85" s="52">
        <v>0</v>
      </c>
      <c r="HG85" s="52">
        <v>0</v>
      </c>
      <c r="HH85" s="52">
        <v>0</v>
      </c>
      <c r="HI85" s="52">
        <v>0</v>
      </c>
      <c r="HJ85" s="52">
        <v>0</v>
      </c>
      <c r="HK85" s="52">
        <v>0</v>
      </c>
      <c r="HL85" s="52">
        <v>0</v>
      </c>
      <c r="HM85" s="52">
        <v>0</v>
      </c>
      <c r="HN85" s="52">
        <v>0</v>
      </c>
      <c r="HO85" s="52">
        <v>0</v>
      </c>
      <c r="HP85" s="52">
        <v>0</v>
      </c>
      <c r="HQ85" s="52">
        <v>0</v>
      </c>
      <c r="HR85" s="52">
        <v>0</v>
      </c>
      <c r="HS85" s="52">
        <v>0</v>
      </c>
      <c r="HT85" s="52">
        <v>0</v>
      </c>
      <c r="HU85" s="52">
        <v>0</v>
      </c>
      <c r="HV85" s="52">
        <v>0</v>
      </c>
      <c r="HW85" s="52">
        <v>0</v>
      </c>
      <c r="HX85" s="52">
        <v>0</v>
      </c>
      <c r="HY85" s="52">
        <v>0</v>
      </c>
      <c r="HZ85" s="52">
        <v>0</v>
      </c>
      <c r="IA85" s="52">
        <v>0</v>
      </c>
      <c r="IB85" s="52">
        <v>0</v>
      </c>
      <c r="IC85" s="52">
        <v>0</v>
      </c>
      <c r="ID85" s="52">
        <v>0</v>
      </c>
      <c r="IE85" s="52">
        <v>0</v>
      </c>
      <c r="IF85" s="52">
        <v>0</v>
      </c>
      <c r="IG85" s="52">
        <v>0</v>
      </c>
      <c r="IH85" s="52">
        <v>0</v>
      </c>
      <c r="II85" s="52">
        <v>0</v>
      </c>
      <c r="IJ85" s="52">
        <v>0</v>
      </c>
      <c r="IK85" s="52">
        <v>0</v>
      </c>
      <c r="IL85" s="52">
        <v>0</v>
      </c>
      <c r="IM85" s="52">
        <v>0</v>
      </c>
      <c r="IN85" s="52">
        <v>0</v>
      </c>
      <c r="IO85" s="52">
        <v>0</v>
      </c>
      <c r="IP85" s="52">
        <v>0</v>
      </c>
      <c r="IQ85" s="52">
        <v>0</v>
      </c>
      <c r="IR85" s="52">
        <v>0</v>
      </c>
      <c r="IS85" s="52">
        <v>0</v>
      </c>
      <c r="IT85" s="52">
        <v>0</v>
      </c>
      <c r="IU85" s="52">
        <v>0</v>
      </c>
      <c r="IV85" s="52">
        <v>0</v>
      </c>
      <c r="IW85" s="52">
        <v>0</v>
      </c>
      <c r="IX85" s="52">
        <v>0</v>
      </c>
      <c r="IY85" s="52">
        <v>0</v>
      </c>
      <c r="IZ85" s="52">
        <v>0</v>
      </c>
      <c r="JA85" s="52">
        <v>0</v>
      </c>
      <c r="JB85" s="52">
        <v>0</v>
      </c>
      <c r="JC85" s="52">
        <v>0</v>
      </c>
      <c r="JD85" s="52">
        <v>0</v>
      </c>
      <c r="JE85" s="52">
        <v>0</v>
      </c>
      <c r="JF85" s="52">
        <v>0</v>
      </c>
      <c r="JG85" s="52">
        <v>0</v>
      </c>
      <c r="JH85" s="52">
        <v>0</v>
      </c>
      <c r="JI85" s="52">
        <v>0</v>
      </c>
      <c r="JJ85" s="52">
        <v>0</v>
      </c>
      <c r="JK85" s="52">
        <v>0</v>
      </c>
      <c r="JL85" s="52">
        <v>0</v>
      </c>
      <c r="JM85" s="52">
        <v>0</v>
      </c>
      <c r="JN85" s="52">
        <v>0</v>
      </c>
      <c r="JO85" s="52">
        <v>0</v>
      </c>
      <c r="JP85" s="52">
        <v>0</v>
      </c>
      <c r="JQ85" s="52">
        <v>0</v>
      </c>
      <c r="JR85" s="52">
        <v>0</v>
      </c>
      <c r="JS85" s="52">
        <v>0</v>
      </c>
      <c r="JT85" s="52">
        <v>0</v>
      </c>
      <c r="JU85" s="52">
        <v>0</v>
      </c>
      <c r="JV85" s="52">
        <v>0</v>
      </c>
      <c r="JW85" s="52">
        <v>0</v>
      </c>
      <c r="JX85" s="52">
        <v>0</v>
      </c>
      <c r="JY85" s="52">
        <v>0</v>
      </c>
      <c r="JZ85" s="52">
        <v>0</v>
      </c>
      <c r="KA85" s="52">
        <v>0</v>
      </c>
      <c r="KB85" s="52">
        <v>0</v>
      </c>
      <c r="KC85" s="52">
        <v>0</v>
      </c>
      <c r="KD85" s="52">
        <v>0</v>
      </c>
      <c r="KE85" s="52">
        <v>0</v>
      </c>
      <c r="KF85" s="52">
        <v>0</v>
      </c>
      <c r="KG85" s="52">
        <v>0</v>
      </c>
      <c r="KH85" s="52">
        <v>0</v>
      </c>
      <c r="KI85" s="52">
        <v>0</v>
      </c>
      <c r="KJ85" s="52">
        <v>0</v>
      </c>
      <c r="KK85" s="52">
        <v>0</v>
      </c>
      <c r="KL85" s="52">
        <v>0</v>
      </c>
      <c r="KM85" s="52">
        <v>0</v>
      </c>
      <c r="KN85" s="52">
        <v>0</v>
      </c>
      <c r="KO85" s="52">
        <v>0</v>
      </c>
      <c r="KP85" s="52">
        <v>0</v>
      </c>
      <c r="KQ85" s="52">
        <v>0</v>
      </c>
      <c r="KR85" s="52">
        <v>0</v>
      </c>
      <c r="KS85" s="52">
        <v>0</v>
      </c>
      <c r="KT85" s="52">
        <v>0</v>
      </c>
      <c r="KU85" s="52">
        <v>0</v>
      </c>
      <c r="KV85" s="52">
        <v>0</v>
      </c>
      <c r="KW85" s="52">
        <v>0</v>
      </c>
      <c r="KX85" s="52">
        <v>0</v>
      </c>
      <c r="KY85" s="52">
        <v>0</v>
      </c>
      <c r="KZ85" s="52">
        <v>0</v>
      </c>
    </row>
    <row r="86" spans="1:312" x14ac:dyDescent="0.2">
      <c r="A86" s="89">
        <v>1.038529</v>
      </c>
      <c r="B86" s="41" t="s">
        <v>7303</v>
      </c>
      <c r="C86" s="51" t="s">
        <v>44</v>
      </c>
      <c r="D86" s="52">
        <v>2.5933531134402658E-5</v>
      </c>
      <c r="E86" s="52">
        <v>0</v>
      </c>
      <c r="F86" s="52">
        <v>1.498081456899665E-5</v>
      </c>
      <c r="G86" s="52">
        <v>1.1917704569671779E-5</v>
      </c>
      <c r="H86" s="52">
        <v>4.2004037258022934E-3</v>
      </c>
      <c r="I86" s="52">
        <v>5.6950192330615761E-3</v>
      </c>
      <c r="J86" s="52">
        <v>3.5775923623012032E-2</v>
      </c>
      <c r="K86" s="52">
        <v>3.7846320784706178E-2</v>
      </c>
      <c r="L86" s="52">
        <v>4.8512784061967755E-3</v>
      </c>
      <c r="M86" s="52">
        <v>9.3455154935292049E-6</v>
      </c>
      <c r="N86" s="52">
        <v>0</v>
      </c>
      <c r="O86" s="52">
        <v>1.2903035458082298E-3</v>
      </c>
      <c r="P86" s="52">
        <v>1.459644150787818E-3</v>
      </c>
      <c r="Q86" s="52">
        <v>0</v>
      </c>
      <c r="R86" s="52">
        <v>7.3051121939360284E-6</v>
      </c>
      <c r="S86" s="52">
        <v>0</v>
      </c>
      <c r="T86" s="52">
        <v>0</v>
      </c>
      <c r="U86" s="52">
        <v>2.6689932744365766E-4</v>
      </c>
      <c r="V86" s="52">
        <v>1.9863886074626539E-3</v>
      </c>
      <c r="W86" s="52">
        <v>2.8376678053183524E-5</v>
      </c>
      <c r="X86" s="52">
        <v>4.2341731817356395E-3</v>
      </c>
      <c r="Y86" s="52">
        <v>1.3308812257815596E-5</v>
      </c>
      <c r="Z86" s="52">
        <v>0</v>
      </c>
      <c r="AA86" s="52">
        <v>0</v>
      </c>
      <c r="AB86" s="52">
        <v>0</v>
      </c>
      <c r="AC86" s="52">
        <v>0</v>
      </c>
      <c r="AD86" s="52">
        <v>0</v>
      </c>
      <c r="AE86" s="52">
        <v>0</v>
      </c>
      <c r="AF86" s="52">
        <v>1.0488030068247875E-3</v>
      </c>
      <c r="AG86" s="52">
        <v>0</v>
      </c>
      <c r="AH86" s="52">
        <v>0</v>
      </c>
      <c r="AI86" s="52">
        <v>0</v>
      </c>
      <c r="AJ86" s="52">
        <v>1.8109191635046838E-4</v>
      </c>
      <c r="AK86" s="52">
        <v>0</v>
      </c>
      <c r="AL86" s="52">
        <v>0</v>
      </c>
      <c r="AM86" s="52">
        <v>1.8351762891056518E-5</v>
      </c>
      <c r="AN86" s="52">
        <v>8.6233609787870959E-4</v>
      </c>
      <c r="AO86" s="52">
        <v>0</v>
      </c>
      <c r="AP86" s="52">
        <v>0</v>
      </c>
      <c r="AQ86" s="52">
        <v>2.1859476553035581E-3</v>
      </c>
      <c r="AR86" s="52">
        <v>0</v>
      </c>
      <c r="AS86" s="52">
        <v>0</v>
      </c>
      <c r="AT86" s="52">
        <v>2.426737362179701E-4</v>
      </c>
      <c r="AU86" s="52">
        <v>1.1007880252839406E-3</v>
      </c>
      <c r="AV86" s="52">
        <v>9.6067332178949652E-4</v>
      </c>
      <c r="AW86" s="52">
        <v>0.13785969256798816</v>
      </c>
      <c r="AX86" s="52">
        <v>2.5312900559134679E-2</v>
      </c>
      <c r="AY86" s="52">
        <v>5.6258396791923166E-3</v>
      </c>
      <c r="AZ86" s="52">
        <v>1.1125692484560883E-3</v>
      </c>
      <c r="BA86" s="52">
        <v>0</v>
      </c>
      <c r="BB86" s="52">
        <v>1.4440872432977911E-5</v>
      </c>
      <c r="BC86" s="52">
        <v>0</v>
      </c>
      <c r="BD86" s="52">
        <v>0</v>
      </c>
      <c r="BE86" s="52">
        <v>0</v>
      </c>
      <c r="BF86" s="52">
        <v>3.5483013432485938E-4</v>
      </c>
      <c r="BG86" s="52">
        <v>0</v>
      </c>
      <c r="BH86" s="52">
        <v>2.4700565119895485E-4</v>
      </c>
      <c r="BI86" s="52">
        <v>1.0463879456514898E-3</v>
      </c>
      <c r="BJ86" s="52">
        <v>1.7504554262693652E-4</v>
      </c>
      <c r="BK86" s="52">
        <v>6.4403391307110581E-3</v>
      </c>
      <c r="BL86" s="52">
        <v>0</v>
      </c>
      <c r="BM86" s="52">
        <v>2.8034909414247656E-5</v>
      </c>
      <c r="BN86" s="52">
        <v>0</v>
      </c>
      <c r="BO86" s="52">
        <v>0</v>
      </c>
      <c r="BP86" s="52">
        <v>1.1731031108726199E-2</v>
      </c>
      <c r="BQ86" s="52">
        <v>1.9100770785550125E-2</v>
      </c>
      <c r="BR86" s="52">
        <v>4.7536595419700959E-3</v>
      </c>
      <c r="BS86" s="52">
        <v>7.8295755503112732E-4</v>
      </c>
      <c r="BT86" s="52">
        <v>2.4321009056633819E-3</v>
      </c>
      <c r="BU86" s="52">
        <v>9.5467911266736392E-3</v>
      </c>
      <c r="BV86" s="52">
        <v>1.8010518800253411E-3</v>
      </c>
      <c r="BW86" s="52">
        <v>1.42663623828108E-3</v>
      </c>
      <c r="BX86" s="52">
        <v>5.7205817006016763E-2</v>
      </c>
      <c r="BY86" s="52">
        <v>1.8256460884855181E-2</v>
      </c>
      <c r="BZ86" s="52">
        <v>6.9464867632957315E-4</v>
      </c>
      <c r="CA86" s="52">
        <v>0.24504693660394883</v>
      </c>
      <c r="CB86" s="52">
        <v>0</v>
      </c>
      <c r="CC86" s="52">
        <v>2.2406406638166817E-3</v>
      </c>
      <c r="CD86" s="52">
        <v>9.1704053468518446E-5</v>
      </c>
      <c r="CE86" s="52">
        <v>1.2300481747157792E-3</v>
      </c>
      <c r="CF86" s="52">
        <v>6.0804439801606072E-5</v>
      </c>
      <c r="CG86" s="52">
        <v>0</v>
      </c>
      <c r="CH86" s="52">
        <v>0</v>
      </c>
      <c r="CI86" s="52">
        <v>1.5148573178928257E-3</v>
      </c>
      <c r="CJ86" s="52">
        <v>0</v>
      </c>
      <c r="CK86" s="52">
        <v>0</v>
      </c>
      <c r="CL86" s="52">
        <v>0</v>
      </c>
      <c r="CM86" s="52">
        <v>0</v>
      </c>
      <c r="CN86" s="52">
        <v>0</v>
      </c>
      <c r="CO86" s="52">
        <v>0</v>
      </c>
      <c r="CP86" s="52">
        <v>3.5408536972996769E-4</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1.6717593298293394E-5</v>
      </c>
      <c r="DH86" s="52">
        <v>1.3174606050301005E-5</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7.2334447829672545E-5</v>
      </c>
      <c r="EA86" s="52">
        <v>0</v>
      </c>
      <c r="EB86" s="52">
        <v>0</v>
      </c>
      <c r="EC86" s="52">
        <v>0</v>
      </c>
      <c r="ED86" s="52">
        <v>0</v>
      </c>
      <c r="EE86" s="52">
        <v>0</v>
      </c>
      <c r="EF86" s="52">
        <v>0</v>
      </c>
      <c r="EG86" s="52">
        <v>0</v>
      </c>
      <c r="EH86" s="52">
        <v>0</v>
      </c>
      <c r="EI86" s="52">
        <v>0</v>
      </c>
      <c r="EJ86" s="52">
        <v>0</v>
      </c>
      <c r="EK86" s="52">
        <v>0</v>
      </c>
      <c r="EL86" s="52">
        <v>9.4335424728549857E-3</v>
      </c>
      <c r="EM86" s="52">
        <v>2.2235306154394858E-2</v>
      </c>
      <c r="EN86" s="52">
        <v>6.4881785597700522E-3</v>
      </c>
      <c r="EO86" s="52">
        <v>2.1552643267702131E-2</v>
      </c>
      <c r="EP86" s="52">
        <v>9.6239744242700466E-3</v>
      </c>
      <c r="EQ86" s="52">
        <v>2.2075228004564046E-2</v>
      </c>
      <c r="ER86" s="52">
        <v>3.9077164825204336E-3</v>
      </c>
      <c r="ES86" s="52">
        <v>2.1302560707632201E-2</v>
      </c>
      <c r="ET86" s="52">
        <v>9.970991793058738E-2</v>
      </c>
      <c r="EU86" s="52">
        <v>7.4953836770255688E-3</v>
      </c>
      <c r="EV86" s="52">
        <v>6.3784553858749107E-2</v>
      </c>
      <c r="EW86" s="52">
        <v>1.4207051641787606E-2</v>
      </c>
      <c r="EX86" s="52">
        <v>0</v>
      </c>
      <c r="EY86" s="52">
        <v>0</v>
      </c>
      <c r="EZ86" s="52">
        <v>1.4289889077300806E-2</v>
      </c>
      <c r="FA86" s="52">
        <v>1.2487101482891417E-4</v>
      </c>
      <c r="FB86" s="52">
        <v>0</v>
      </c>
      <c r="FC86" s="52">
        <v>9.4788033479348025E-5</v>
      </c>
      <c r="FD86" s="52">
        <v>0</v>
      </c>
      <c r="FE86" s="52">
        <v>0</v>
      </c>
      <c r="FF86" s="52">
        <v>2.3313446008720274E-3</v>
      </c>
      <c r="FG86" s="52">
        <v>0</v>
      </c>
      <c r="FH86" s="52">
        <v>0</v>
      </c>
      <c r="FI86" s="52">
        <v>0</v>
      </c>
      <c r="FJ86" s="52">
        <v>1.0094318839978066E-2</v>
      </c>
      <c r="FK86" s="52">
        <v>0</v>
      </c>
      <c r="FL86" s="52">
        <v>0</v>
      </c>
      <c r="FM86" s="52">
        <v>0</v>
      </c>
      <c r="FN86" s="52">
        <v>0</v>
      </c>
      <c r="FO86" s="52">
        <v>0</v>
      </c>
      <c r="FP86" s="52">
        <v>0</v>
      </c>
      <c r="FQ86" s="52">
        <v>0</v>
      </c>
      <c r="FR86" s="52">
        <v>0</v>
      </c>
      <c r="FS86" s="52">
        <v>9.4391840556742098E-3</v>
      </c>
      <c r="FT86" s="52">
        <v>2.3717746182567822E-5</v>
      </c>
      <c r="FU86" s="52">
        <v>1.1287464406739597E-3</v>
      </c>
      <c r="FV86" s="52">
        <v>8.1186376570479692E-5</v>
      </c>
      <c r="FW86" s="52">
        <v>3.9280803241105028E-3</v>
      </c>
      <c r="FX86" s="52">
        <v>0</v>
      </c>
      <c r="FY86" s="52">
        <v>1.5803154170325734E-5</v>
      </c>
      <c r="FZ86" s="52">
        <v>0</v>
      </c>
      <c r="GA86" s="52">
        <v>4.6026209012446883E-4</v>
      </c>
      <c r="GB86" s="52">
        <v>2.2490992339178144E-3</v>
      </c>
      <c r="GC86" s="52">
        <v>0</v>
      </c>
      <c r="GD86" s="52">
        <v>0</v>
      </c>
      <c r="GE86" s="52">
        <v>1.5898835744627437E-3</v>
      </c>
      <c r="GF86" s="52">
        <v>1.2000789625305982E-3</v>
      </c>
      <c r="GG86" s="52">
        <v>0</v>
      </c>
      <c r="GH86" s="52">
        <v>1.1111034754775837E-5</v>
      </c>
      <c r="GI86" s="52">
        <v>8.3317876113097125E-5</v>
      </c>
      <c r="GJ86" s="52">
        <v>0</v>
      </c>
      <c r="GK86" s="52">
        <v>0</v>
      </c>
      <c r="GL86" s="52">
        <v>0</v>
      </c>
      <c r="GM86" s="52">
        <v>0</v>
      </c>
      <c r="GN86" s="52">
        <v>0</v>
      </c>
      <c r="GO86" s="52">
        <v>0</v>
      </c>
      <c r="GP86" s="52">
        <v>4.6603277342841696E-3</v>
      </c>
      <c r="GQ86" s="52">
        <v>9.7379420476891385E-3</v>
      </c>
      <c r="GR86" s="52">
        <v>6.0669177186696661E-3</v>
      </c>
      <c r="GS86" s="52">
        <v>2.5830387236282617E-3</v>
      </c>
      <c r="GT86" s="52">
        <v>3.3123934869281461E-3</v>
      </c>
      <c r="GU86" s="52">
        <v>6.4203433906025306E-3</v>
      </c>
      <c r="GV86" s="52">
        <v>0</v>
      </c>
      <c r="GW86" s="52">
        <v>0</v>
      </c>
      <c r="GX86" s="52">
        <v>0</v>
      </c>
      <c r="GY86" s="52">
        <v>0</v>
      </c>
      <c r="GZ86" s="52">
        <v>0</v>
      </c>
      <c r="HA86" s="52">
        <v>0</v>
      </c>
      <c r="HB86" s="52">
        <v>0</v>
      </c>
      <c r="HC86" s="52">
        <v>8.174019977470409E-5</v>
      </c>
      <c r="HD86" s="52">
        <v>0</v>
      </c>
      <c r="HE86" s="52">
        <v>0</v>
      </c>
      <c r="HF86" s="52">
        <v>0</v>
      </c>
      <c r="HG86" s="52">
        <v>0</v>
      </c>
      <c r="HH86" s="52">
        <v>0</v>
      </c>
      <c r="HI86" s="52">
        <v>1.9268299604098635E-4</v>
      </c>
      <c r="HJ86" s="52">
        <v>0</v>
      </c>
      <c r="HK86" s="52">
        <v>0</v>
      </c>
      <c r="HL86" s="52">
        <v>0</v>
      </c>
      <c r="HM86" s="52">
        <v>0</v>
      </c>
      <c r="HN86" s="52">
        <v>0</v>
      </c>
      <c r="HO86" s="52">
        <v>1.0349676758101906E-4</v>
      </c>
      <c r="HP86" s="52">
        <v>0</v>
      </c>
      <c r="HQ86" s="52">
        <v>0</v>
      </c>
      <c r="HR86" s="52">
        <v>0</v>
      </c>
      <c r="HS86" s="52">
        <v>0</v>
      </c>
      <c r="HT86" s="52">
        <v>0</v>
      </c>
      <c r="HU86" s="52">
        <v>0</v>
      </c>
      <c r="HV86" s="52">
        <v>0</v>
      </c>
      <c r="HW86" s="52">
        <v>0</v>
      </c>
      <c r="HX86" s="52">
        <v>0</v>
      </c>
      <c r="HY86" s="52">
        <v>1.222562944355857E-2</v>
      </c>
      <c r="HZ86" s="52">
        <v>7.5413713204630761E-3</v>
      </c>
      <c r="IA86" s="52">
        <v>2.8563887477558986E-4</v>
      </c>
      <c r="IB86" s="52">
        <v>2.1158548029488473E-4</v>
      </c>
      <c r="IC86" s="52">
        <v>0</v>
      </c>
      <c r="ID86" s="52">
        <v>2.3695887393848434E-3</v>
      </c>
      <c r="IE86" s="52">
        <v>0</v>
      </c>
      <c r="IF86" s="52">
        <v>0</v>
      </c>
      <c r="IG86" s="52">
        <v>0</v>
      </c>
      <c r="IH86" s="52">
        <v>0</v>
      </c>
      <c r="II86" s="52">
        <v>0</v>
      </c>
      <c r="IJ86" s="52">
        <v>0.27356250137665061</v>
      </c>
      <c r="IK86" s="52">
        <v>0.32963291566243308</v>
      </c>
      <c r="IL86" s="52">
        <v>0.17688650245366272</v>
      </c>
      <c r="IM86" s="52">
        <v>0.34771583533859729</v>
      </c>
      <c r="IN86" s="52">
        <v>0.35920001922335604</v>
      </c>
      <c r="IO86" s="52">
        <v>0.36671654571242612</v>
      </c>
      <c r="IP86" s="52">
        <v>0.22754202801461321</v>
      </c>
      <c r="IQ86" s="52">
        <v>0.23937513577173714</v>
      </c>
      <c r="IR86" s="52">
        <v>0.19334802407915119</v>
      </c>
      <c r="IS86" s="52">
        <v>0.29106239145682727</v>
      </c>
      <c r="IT86" s="52">
        <v>1.7778413256262474E-3</v>
      </c>
      <c r="IU86" s="52">
        <v>1.9051005881415778E-3</v>
      </c>
      <c r="IV86" s="52">
        <v>2.0860373885129409E-2</v>
      </c>
      <c r="IW86" s="52">
        <v>3.8098405201754107E-3</v>
      </c>
      <c r="IX86" s="52">
        <v>1.2968903336473424E-3</v>
      </c>
      <c r="IY86" s="52">
        <v>6.4146172067258093E-4</v>
      </c>
      <c r="IZ86" s="52">
        <v>6.6973518908161448E-4</v>
      </c>
      <c r="JA86" s="52">
        <v>2.8140105802515708E-3</v>
      </c>
      <c r="JB86" s="52">
        <v>5.280438104654767E-4</v>
      </c>
      <c r="JC86" s="52">
        <v>5.7450183596754925E-4</v>
      </c>
      <c r="JD86" s="52">
        <v>5.7450961448517884E-4</v>
      </c>
      <c r="JE86" s="52">
        <v>0</v>
      </c>
      <c r="JF86" s="52">
        <v>2.2871762915439436E-3</v>
      </c>
      <c r="JG86" s="52">
        <v>1.3828634520400684E-4</v>
      </c>
      <c r="JH86" s="52">
        <v>1.8680876681328009E-4</v>
      </c>
      <c r="JI86" s="52">
        <v>1.2196147752767475E-3</v>
      </c>
      <c r="JJ86" s="52">
        <v>0</v>
      </c>
      <c r="JK86" s="52">
        <v>0</v>
      </c>
      <c r="JL86" s="52">
        <v>5.0329866021945301E-3</v>
      </c>
      <c r="JM86" s="52">
        <v>4.6200813240072523E-3</v>
      </c>
      <c r="JN86" s="52">
        <v>3.08078015629464E-3</v>
      </c>
      <c r="JO86" s="52">
        <v>1.5357382353208297E-3</v>
      </c>
      <c r="JP86" s="52">
        <v>1.9348054056234319E-3</v>
      </c>
      <c r="JQ86" s="52">
        <v>4.0839399539000361E-4</v>
      </c>
      <c r="JR86" s="52">
        <v>8.0973322635527302E-5</v>
      </c>
      <c r="JS86" s="52">
        <v>8.2149510329994222E-5</v>
      </c>
      <c r="JT86" s="52">
        <v>0</v>
      </c>
      <c r="JU86" s="52">
        <v>0</v>
      </c>
      <c r="JV86" s="52">
        <v>7.3954082550691452E-5</v>
      </c>
      <c r="JW86" s="52">
        <v>0</v>
      </c>
      <c r="JX86" s="52">
        <v>6.2476903816127573E-6</v>
      </c>
      <c r="JY86" s="52">
        <v>0</v>
      </c>
      <c r="JZ86" s="52">
        <v>1.6536554196790857E-3</v>
      </c>
      <c r="KA86" s="52">
        <v>6.8768448268107261E-5</v>
      </c>
      <c r="KB86" s="52">
        <v>9.1715319610822968E-5</v>
      </c>
      <c r="KC86" s="52">
        <v>0</v>
      </c>
      <c r="KD86" s="52">
        <v>0</v>
      </c>
      <c r="KE86" s="52">
        <v>0</v>
      </c>
      <c r="KF86" s="52">
        <v>0</v>
      </c>
      <c r="KG86" s="52">
        <v>0</v>
      </c>
      <c r="KH86" s="52">
        <v>0</v>
      </c>
      <c r="KI86" s="52">
        <v>0</v>
      </c>
      <c r="KJ86" s="52">
        <v>2.7910359006346906E-4</v>
      </c>
      <c r="KK86" s="52">
        <v>0</v>
      </c>
      <c r="KL86" s="52">
        <v>8.551638301690385E-5</v>
      </c>
      <c r="KM86" s="52">
        <v>0</v>
      </c>
      <c r="KN86" s="52">
        <v>0</v>
      </c>
      <c r="KO86" s="52">
        <v>4.4300461875892231E-6</v>
      </c>
      <c r="KP86" s="52">
        <v>2.7469264989232176E-3</v>
      </c>
      <c r="KQ86" s="52">
        <v>4.296185975302005E-5</v>
      </c>
      <c r="KR86" s="52">
        <v>0</v>
      </c>
      <c r="KS86" s="52">
        <v>0</v>
      </c>
      <c r="KT86" s="52">
        <v>0</v>
      </c>
      <c r="KU86" s="52">
        <v>6.6939701521093476E-6</v>
      </c>
      <c r="KV86" s="52">
        <v>0</v>
      </c>
      <c r="KW86" s="52">
        <v>1.4255868059575731E-4</v>
      </c>
      <c r="KX86" s="52">
        <v>0</v>
      </c>
      <c r="KY86" s="52">
        <v>1.1218974901170595E-3</v>
      </c>
      <c r="KZ86" s="52">
        <v>5.0817848893118893E-6</v>
      </c>
    </row>
    <row r="87" spans="1:312" x14ac:dyDescent="0.2">
      <c r="A87" s="89">
        <v>1.0195920000000001</v>
      </c>
      <c r="B87" s="41" t="s">
        <v>852</v>
      </c>
      <c r="C87" s="51" t="s">
        <v>38</v>
      </c>
      <c r="D87" s="52">
        <v>0</v>
      </c>
      <c r="E87" s="52">
        <v>0</v>
      </c>
      <c r="F87" s="52">
        <v>0</v>
      </c>
      <c r="G87" s="52">
        <v>0</v>
      </c>
      <c r="H87" s="52">
        <v>0</v>
      </c>
      <c r="I87" s="52">
        <v>0</v>
      </c>
      <c r="J87" s="52">
        <v>0</v>
      </c>
      <c r="K87" s="52">
        <v>0</v>
      </c>
      <c r="L87" s="52">
        <v>0</v>
      </c>
      <c r="M87" s="52">
        <v>0</v>
      </c>
      <c r="N87" s="52">
        <v>1.9660362513232704E-3</v>
      </c>
      <c r="O87" s="52">
        <v>9.5774442885521865E-2</v>
      </c>
      <c r="P87" s="52">
        <v>4.7204676169286218E-2</v>
      </c>
      <c r="Q87" s="52">
        <v>0</v>
      </c>
      <c r="R87" s="52">
        <v>0</v>
      </c>
      <c r="S87" s="52">
        <v>0</v>
      </c>
      <c r="T87" s="52">
        <v>0</v>
      </c>
      <c r="U87" s="52">
        <v>0</v>
      </c>
      <c r="V87" s="52">
        <v>0</v>
      </c>
      <c r="W87" s="52">
        <v>0</v>
      </c>
      <c r="X87" s="52">
        <v>0</v>
      </c>
      <c r="Y87" s="52">
        <v>0</v>
      </c>
      <c r="Z87" s="52">
        <v>0</v>
      </c>
      <c r="AA87" s="52">
        <v>0</v>
      </c>
      <c r="AB87" s="52">
        <v>0</v>
      </c>
      <c r="AC87" s="52">
        <v>0</v>
      </c>
      <c r="AD87" s="52">
        <v>0</v>
      </c>
      <c r="AE87" s="52">
        <v>0</v>
      </c>
      <c r="AF87" s="52">
        <v>0</v>
      </c>
      <c r="AG87" s="52">
        <v>0</v>
      </c>
      <c r="AH87" s="52">
        <v>0</v>
      </c>
      <c r="AI87" s="52">
        <v>0</v>
      </c>
      <c r="AJ87" s="52">
        <v>0</v>
      </c>
      <c r="AK87" s="52">
        <v>0</v>
      </c>
      <c r="AL87" s="52">
        <v>0</v>
      </c>
      <c r="AM87" s="52">
        <v>0</v>
      </c>
      <c r="AN87" s="52">
        <v>0</v>
      </c>
      <c r="AO87" s="52">
        <v>0</v>
      </c>
      <c r="AP87" s="52">
        <v>0</v>
      </c>
      <c r="AQ87" s="52">
        <v>0</v>
      </c>
      <c r="AR87" s="52">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4.9432922883617392E-4</v>
      </c>
      <c r="EE87" s="52">
        <v>0</v>
      </c>
      <c r="EF87" s="52">
        <v>0</v>
      </c>
      <c r="EG87" s="52">
        <v>0</v>
      </c>
      <c r="EH87" s="52">
        <v>0</v>
      </c>
      <c r="EI87" s="52">
        <v>0</v>
      </c>
      <c r="EJ87" s="52">
        <v>0</v>
      </c>
      <c r="EK87" s="52">
        <v>0</v>
      </c>
      <c r="EL87" s="52">
        <v>0</v>
      </c>
      <c r="EM87" s="52">
        <v>0</v>
      </c>
      <c r="EN87" s="52">
        <v>0</v>
      </c>
      <c r="EO87" s="52">
        <v>0</v>
      </c>
      <c r="EP87" s="52">
        <v>0</v>
      </c>
      <c r="EQ87" s="52">
        <v>0</v>
      </c>
      <c r="ER87" s="52">
        <v>0</v>
      </c>
      <c r="ES87" s="52">
        <v>0</v>
      </c>
      <c r="ET87" s="52">
        <v>0</v>
      </c>
      <c r="EU87" s="52">
        <v>0</v>
      </c>
      <c r="EV87" s="52">
        <v>0</v>
      </c>
      <c r="EW87" s="52">
        <v>0</v>
      </c>
      <c r="EX87" s="52">
        <v>0</v>
      </c>
      <c r="EY87" s="52">
        <v>0</v>
      </c>
      <c r="EZ87" s="52">
        <v>0</v>
      </c>
      <c r="FA87" s="52">
        <v>0</v>
      </c>
      <c r="FB87" s="52">
        <v>0</v>
      </c>
      <c r="FC87" s="52">
        <v>0</v>
      </c>
      <c r="FD87" s="52">
        <v>0</v>
      </c>
      <c r="FE87" s="52">
        <v>0</v>
      </c>
      <c r="FF87" s="52">
        <v>5.1341327588842266E-2</v>
      </c>
      <c r="FG87" s="52">
        <v>8.089327852373958E-5</v>
      </c>
      <c r="FH87" s="52">
        <v>3.5140176379625486E-4</v>
      </c>
      <c r="FI87" s="52">
        <v>0</v>
      </c>
      <c r="FJ87" s="52">
        <v>0</v>
      </c>
      <c r="FK87" s="52">
        <v>2.7609510399789226E-2</v>
      </c>
      <c r="FL87" s="52">
        <v>0</v>
      </c>
      <c r="FM87" s="52">
        <v>0</v>
      </c>
      <c r="FN87" s="52">
        <v>0</v>
      </c>
      <c r="FO87" s="52">
        <v>0</v>
      </c>
      <c r="FP87" s="52">
        <v>0</v>
      </c>
      <c r="FQ87" s="52">
        <v>0</v>
      </c>
      <c r="FR87" s="52">
        <v>0</v>
      </c>
      <c r="FS87" s="52">
        <v>0</v>
      </c>
      <c r="FT87" s="52">
        <v>0</v>
      </c>
      <c r="FU87" s="52">
        <v>0</v>
      </c>
      <c r="FV87" s="52">
        <v>0</v>
      </c>
      <c r="FW87" s="52">
        <v>0</v>
      </c>
      <c r="FX87" s="52">
        <v>0</v>
      </c>
      <c r="FY87" s="52">
        <v>0</v>
      </c>
      <c r="FZ87" s="52">
        <v>0</v>
      </c>
      <c r="GA87" s="52">
        <v>0</v>
      </c>
      <c r="GB87" s="52">
        <v>0</v>
      </c>
      <c r="GC87" s="52">
        <v>0</v>
      </c>
      <c r="GD87" s="52">
        <v>0</v>
      </c>
      <c r="GE87" s="52">
        <v>0</v>
      </c>
      <c r="GF87" s="52">
        <v>0</v>
      </c>
      <c r="GG87" s="52">
        <v>0</v>
      </c>
      <c r="GH87" s="52">
        <v>0</v>
      </c>
      <c r="GI87" s="52">
        <v>0</v>
      </c>
      <c r="GJ87" s="52">
        <v>0</v>
      </c>
      <c r="GK87" s="52">
        <v>0</v>
      </c>
      <c r="GL87" s="52">
        <v>0</v>
      </c>
      <c r="GM87" s="52">
        <v>0</v>
      </c>
      <c r="GN87" s="52">
        <v>0</v>
      </c>
      <c r="GO87" s="52">
        <v>0</v>
      </c>
      <c r="GP87" s="52">
        <v>0</v>
      </c>
      <c r="GQ87" s="52">
        <v>0</v>
      </c>
      <c r="GR87" s="52">
        <v>0</v>
      </c>
      <c r="GS87" s="52">
        <v>0</v>
      </c>
      <c r="GT87" s="52">
        <v>0</v>
      </c>
      <c r="GU87" s="52">
        <v>0</v>
      </c>
      <c r="GV87" s="52">
        <v>0</v>
      </c>
      <c r="GW87" s="52">
        <v>0</v>
      </c>
      <c r="GX87" s="52">
        <v>0</v>
      </c>
      <c r="GY87" s="52">
        <v>0</v>
      </c>
      <c r="GZ87" s="52">
        <v>0</v>
      </c>
      <c r="HA87" s="52">
        <v>0</v>
      </c>
      <c r="HB87" s="52">
        <v>0</v>
      </c>
      <c r="HC87" s="52">
        <v>0</v>
      </c>
      <c r="HD87" s="52">
        <v>0</v>
      </c>
      <c r="HE87" s="52">
        <v>0</v>
      </c>
      <c r="HF87" s="52">
        <v>0</v>
      </c>
      <c r="HG87" s="52">
        <v>0</v>
      </c>
      <c r="HH87" s="52">
        <v>0</v>
      </c>
      <c r="HI87" s="52">
        <v>0</v>
      </c>
      <c r="HJ87" s="52">
        <v>0</v>
      </c>
      <c r="HK87" s="52">
        <v>0</v>
      </c>
      <c r="HL87" s="52">
        <v>0</v>
      </c>
      <c r="HM87" s="52">
        <v>0</v>
      </c>
      <c r="HN87" s="52">
        <v>0</v>
      </c>
      <c r="HO87" s="52">
        <v>0</v>
      </c>
      <c r="HP87" s="52">
        <v>0</v>
      </c>
      <c r="HQ87" s="52">
        <v>0</v>
      </c>
      <c r="HR87" s="52">
        <v>0</v>
      </c>
      <c r="HS87" s="52">
        <v>0</v>
      </c>
      <c r="HT87" s="52">
        <v>0</v>
      </c>
      <c r="HU87" s="52">
        <v>0</v>
      </c>
      <c r="HV87" s="52">
        <v>0</v>
      </c>
      <c r="HW87" s="52">
        <v>0</v>
      </c>
      <c r="HX87" s="52">
        <v>0</v>
      </c>
      <c r="HY87" s="52">
        <v>0</v>
      </c>
      <c r="HZ87" s="52">
        <v>0</v>
      </c>
      <c r="IA87" s="52">
        <v>0</v>
      </c>
      <c r="IB87" s="52">
        <v>0</v>
      </c>
      <c r="IC87" s="52">
        <v>0</v>
      </c>
      <c r="ID87" s="52">
        <v>0</v>
      </c>
      <c r="IE87" s="52">
        <v>0</v>
      </c>
      <c r="IF87" s="52">
        <v>0</v>
      </c>
      <c r="IG87" s="52">
        <v>0</v>
      </c>
      <c r="IH87" s="52">
        <v>0</v>
      </c>
      <c r="II87" s="52">
        <v>0</v>
      </c>
      <c r="IJ87" s="52">
        <v>0</v>
      </c>
      <c r="IK87" s="52">
        <v>0</v>
      </c>
      <c r="IL87" s="52">
        <v>0</v>
      </c>
      <c r="IM87" s="52">
        <v>0</v>
      </c>
      <c r="IN87" s="52">
        <v>0</v>
      </c>
      <c r="IO87" s="52">
        <v>0</v>
      </c>
      <c r="IP87" s="52">
        <v>0</v>
      </c>
      <c r="IQ87" s="52">
        <v>0</v>
      </c>
      <c r="IR87" s="52">
        <v>0</v>
      </c>
      <c r="IS87" s="52">
        <v>0</v>
      </c>
      <c r="IT87" s="52">
        <v>0</v>
      </c>
      <c r="IU87" s="52">
        <v>8.3944657012312923E-6</v>
      </c>
      <c r="IV87" s="52">
        <v>0</v>
      </c>
      <c r="IW87" s="52">
        <v>0</v>
      </c>
      <c r="IX87" s="52">
        <v>0</v>
      </c>
      <c r="IY87" s="52">
        <v>0</v>
      </c>
      <c r="IZ87" s="52">
        <v>1.4182858293390152E-4</v>
      </c>
      <c r="JA87" s="52">
        <v>0</v>
      </c>
      <c r="JB87" s="52">
        <v>0</v>
      </c>
      <c r="JC87" s="52">
        <v>0</v>
      </c>
      <c r="JD87" s="52">
        <v>0</v>
      </c>
      <c r="JE87" s="52">
        <v>0</v>
      </c>
      <c r="JF87" s="52">
        <v>0</v>
      </c>
      <c r="JG87" s="52">
        <v>0</v>
      </c>
      <c r="JH87" s="52">
        <v>0</v>
      </c>
      <c r="JI87" s="52">
        <v>0</v>
      </c>
      <c r="JJ87" s="52">
        <v>0</v>
      </c>
      <c r="JK87" s="52">
        <v>0</v>
      </c>
      <c r="JL87" s="52">
        <v>0</v>
      </c>
      <c r="JM87" s="52">
        <v>0</v>
      </c>
      <c r="JN87" s="52">
        <v>0</v>
      </c>
      <c r="JO87" s="52">
        <v>0</v>
      </c>
      <c r="JP87" s="52">
        <v>0</v>
      </c>
      <c r="JQ87" s="52">
        <v>4.6787468418333201E-6</v>
      </c>
      <c r="JR87" s="52">
        <v>0</v>
      </c>
      <c r="JS87" s="52">
        <v>0</v>
      </c>
      <c r="JT87" s="52">
        <v>0</v>
      </c>
      <c r="JU87" s="52">
        <v>0</v>
      </c>
      <c r="JV87" s="52">
        <v>0</v>
      </c>
      <c r="JW87" s="52">
        <v>0</v>
      </c>
      <c r="JX87" s="52">
        <v>0</v>
      </c>
      <c r="JY87" s="52">
        <v>0</v>
      </c>
      <c r="JZ87" s="52">
        <v>0</v>
      </c>
      <c r="KA87" s="52">
        <v>0</v>
      </c>
      <c r="KB87" s="52">
        <v>0</v>
      </c>
      <c r="KC87" s="52">
        <v>0</v>
      </c>
      <c r="KD87" s="52">
        <v>0</v>
      </c>
      <c r="KE87" s="52">
        <v>0</v>
      </c>
      <c r="KF87" s="52">
        <v>0</v>
      </c>
      <c r="KG87" s="52">
        <v>0</v>
      </c>
      <c r="KH87" s="52">
        <v>0</v>
      </c>
      <c r="KI87" s="52">
        <v>0</v>
      </c>
      <c r="KJ87" s="52">
        <v>0</v>
      </c>
      <c r="KK87" s="52">
        <v>0</v>
      </c>
      <c r="KL87" s="52">
        <v>0</v>
      </c>
      <c r="KM87" s="52">
        <v>0</v>
      </c>
      <c r="KN87" s="52">
        <v>0</v>
      </c>
      <c r="KO87" s="52">
        <v>0</v>
      </c>
      <c r="KP87" s="52">
        <v>0</v>
      </c>
      <c r="KQ87" s="52">
        <v>0</v>
      </c>
      <c r="KR87" s="52">
        <v>0</v>
      </c>
      <c r="KS87" s="52">
        <v>0</v>
      </c>
      <c r="KT87" s="52">
        <v>0</v>
      </c>
      <c r="KU87" s="52">
        <v>0</v>
      </c>
      <c r="KV87" s="52">
        <v>0</v>
      </c>
      <c r="KW87" s="52">
        <v>0</v>
      </c>
      <c r="KX87" s="52">
        <v>0</v>
      </c>
      <c r="KY87" s="52">
        <v>0</v>
      </c>
      <c r="KZ87" s="52">
        <v>0</v>
      </c>
    </row>
    <row r="88" spans="1:312" x14ac:dyDescent="0.2">
      <c r="A88" s="89">
        <v>1.0254080000000001</v>
      </c>
      <c r="B88" s="41" t="s">
        <v>851</v>
      </c>
      <c r="C88" s="51" t="s">
        <v>57</v>
      </c>
      <c r="D88" s="52">
        <v>0</v>
      </c>
      <c r="E88" s="52">
        <v>0</v>
      </c>
      <c r="F88" s="52">
        <v>0</v>
      </c>
      <c r="G88" s="52">
        <v>1.4686367746826166E-3</v>
      </c>
      <c r="H88" s="52">
        <v>0</v>
      </c>
      <c r="I88" s="52">
        <v>0</v>
      </c>
      <c r="J88" s="52">
        <v>0</v>
      </c>
      <c r="K88" s="52">
        <v>0</v>
      </c>
      <c r="L88" s="52">
        <v>0</v>
      </c>
      <c r="M88" s="52">
        <v>5.030864055268503E-4</v>
      </c>
      <c r="N88" s="52">
        <v>2.2765852833434214E-4</v>
      </c>
      <c r="O88" s="52">
        <v>0</v>
      </c>
      <c r="P88" s="52">
        <v>0</v>
      </c>
      <c r="Q88" s="52">
        <v>0</v>
      </c>
      <c r="R88" s="52">
        <v>0</v>
      </c>
      <c r="S88" s="52">
        <v>0</v>
      </c>
      <c r="T88" s="52">
        <v>0</v>
      </c>
      <c r="U88" s="52">
        <v>0</v>
      </c>
      <c r="V88" s="52">
        <v>0</v>
      </c>
      <c r="W88" s="52">
        <v>0</v>
      </c>
      <c r="X88" s="52">
        <v>0</v>
      </c>
      <c r="Y88" s="52">
        <v>0</v>
      </c>
      <c r="Z88" s="52">
        <v>0</v>
      </c>
      <c r="AA88" s="52">
        <v>0</v>
      </c>
      <c r="AB88" s="52">
        <v>0</v>
      </c>
      <c r="AC88" s="52">
        <v>0</v>
      </c>
      <c r="AD88" s="52">
        <v>0</v>
      </c>
      <c r="AE88" s="52">
        <v>0</v>
      </c>
      <c r="AF88" s="52">
        <v>1.8006310248777613E-3</v>
      </c>
      <c r="AG88" s="52">
        <v>0</v>
      </c>
      <c r="AH88" s="52">
        <v>0</v>
      </c>
      <c r="AI88" s="52">
        <v>0</v>
      </c>
      <c r="AJ88" s="52">
        <v>0</v>
      </c>
      <c r="AK88" s="52">
        <v>0</v>
      </c>
      <c r="AL88" s="52">
        <v>0</v>
      </c>
      <c r="AM88" s="52">
        <v>0</v>
      </c>
      <c r="AN88" s="52">
        <v>0</v>
      </c>
      <c r="AO88" s="52">
        <v>0</v>
      </c>
      <c r="AP88" s="52">
        <v>0</v>
      </c>
      <c r="AQ88" s="52">
        <v>0</v>
      </c>
      <c r="AR88" s="52">
        <v>0</v>
      </c>
      <c r="AS88" s="52">
        <v>0</v>
      </c>
      <c r="AT88" s="52">
        <v>0</v>
      </c>
      <c r="AU88" s="52">
        <v>0</v>
      </c>
      <c r="AV88" s="52">
        <v>1.5075992550580195E-3</v>
      </c>
      <c r="AW88" s="52">
        <v>0</v>
      </c>
      <c r="AX88" s="52">
        <v>0</v>
      </c>
      <c r="AY88" s="52">
        <v>0</v>
      </c>
      <c r="AZ88" s="52">
        <v>0</v>
      </c>
      <c r="BA88" s="52">
        <v>0</v>
      </c>
      <c r="BB88" s="52">
        <v>0</v>
      </c>
      <c r="BC88" s="52">
        <v>0</v>
      </c>
      <c r="BD88" s="52">
        <v>0</v>
      </c>
      <c r="BE88" s="52">
        <v>7.7647472528796252E-2</v>
      </c>
      <c r="BF88" s="52">
        <v>0</v>
      </c>
      <c r="BG88" s="52">
        <v>0</v>
      </c>
      <c r="BH88" s="52">
        <v>0</v>
      </c>
      <c r="BI88" s="52">
        <v>0</v>
      </c>
      <c r="BJ88" s="52">
        <v>0</v>
      </c>
      <c r="BK88" s="52">
        <v>0</v>
      </c>
      <c r="BL88" s="52">
        <v>0</v>
      </c>
      <c r="BM88" s="52">
        <v>0</v>
      </c>
      <c r="BN88" s="52">
        <v>0</v>
      </c>
      <c r="BO88" s="52">
        <v>1.6998864900307025E-3</v>
      </c>
      <c r="BP88" s="52">
        <v>1.0555849149754699E-2</v>
      </c>
      <c r="BQ88" s="52">
        <v>0</v>
      </c>
      <c r="BR88" s="52">
        <v>1.1650514940134013E-2</v>
      </c>
      <c r="BS88" s="52">
        <v>7.6622611895562649E-3</v>
      </c>
      <c r="BT88" s="52">
        <v>1.2174777920728796E-2</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2.8540394333539212E-5</v>
      </c>
      <c r="EA88" s="52">
        <v>0</v>
      </c>
      <c r="EB88" s="52">
        <v>0</v>
      </c>
      <c r="EC88" s="52">
        <v>0</v>
      </c>
      <c r="ED88" s="52">
        <v>0</v>
      </c>
      <c r="EE88" s="52">
        <v>0</v>
      </c>
      <c r="EF88" s="52">
        <v>0</v>
      </c>
      <c r="EG88" s="52">
        <v>0</v>
      </c>
      <c r="EH88" s="52">
        <v>0</v>
      </c>
      <c r="EI88" s="52">
        <v>0</v>
      </c>
      <c r="EJ88" s="52">
        <v>0</v>
      </c>
      <c r="EK88" s="52">
        <v>0</v>
      </c>
      <c r="EL88" s="52">
        <v>0</v>
      </c>
      <c r="EM88" s="52">
        <v>0</v>
      </c>
      <c r="EN88" s="52">
        <v>0</v>
      </c>
      <c r="EO88" s="52">
        <v>0</v>
      </c>
      <c r="EP88" s="52">
        <v>7.9549135600968978E-4</v>
      </c>
      <c r="EQ88" s="52">
        <v>0</v>
      </c>
      <c r="ER88" s="52">
        <v>0</v>
      </c>
      <c r="ES88" s="52">
        <v>0</v>
      </c>
      <c r="ET88" s="52">
        <v>0</v>
      </c>
      <c r="EU88" s="52">
        <v>0</v>
      </c>
      <c r="EV88" s="52">
        <v>0</v>
      </c>
      <c r="EW88" s="52">
        <v>0</v>
      </c>
      <c r="EX88" s="52">
        <v>0</v>
      </c>
      <c r="EY88" s="52">
        <v>0</v>
      </c>
      <c r="EZ88" s="52">
        <v>0</v>
      </c>
      <c r="FA88" s="52">
        <v>0</v>
      </c>
      <c r="FB88" s="52">
        <v>0</v>
      </c>
      <c r="FC88" s="52">
        <v>0</v>
      </c>
      <c r="FD88" s="52">
        <v>0</v>
      </c>
      <c r="FE88" s="52">
        <v>0</v>
      </c>
      <c r="FF88" s="52">
        <v>1.9103702931833378E-3</v>
      </c>
      <c r="FG88" s="52">
        <v>0</v>
      </c>
      <c r="FH88" s="52">
        <v>4.7215372123975559E-4</v>
      </c>
      <c r="FI88" s="52">
        <v>0</v>
      </c>
      <c r="FJ88" s="52">
        <v>0</v>
      </c>
      <c r="FK88" s="52">
        <v>0</v>
      </c>
      <c r="FL88" s="52">
        <v>0</v>
      </c>
      <c r="FM88" s="52">
        <v>0</v>
      </c>
      <c r="FN88" s="52">
        <v>0</v>
      </c>
      <c r="FO88" s="52">
        <v>0</v>
      </c>
      <c r="FP88" s="52">
        <v>0</v>
      </c>
      <c r="FQ88" s="52">
        <v>0</v>
      </c>
      <c r="FR88" s="52">
        <v>0</v>
      </c>
      <c r="FS88" s="52">
        <v>0</v>
      </c>
      <c r="FT88" s="52">
        <v>1.0299779430182755E-3</v>
      </c>
      <c r="FU88" s="52">
        <v>0</v>
      </c>
      <c r="FV88" s="52">
        <v>0</v>
      </c>
      <c r="FW88" s="52">
        <v>0</v>
      </c>
      <c r="FX88" s="52">
        <v>8.8124438551238742E-4</v>
      </c>
      <c r="FY88" s="52">
        <v>0</v>
      </c>
      <c r="FZ88" s="52">
        <v>0</v>
      </c>
      <c r="GA88" s="52">
        <v>0</v>
      </c>
      <c r="GB88" s="52">
        <v>0</v>
      </c>
      <c r="GC88" s="52">
        <v>0</v>
      </c>
      <c r="GD88" s="52">
        <v>0</v>
      </c>
      <c r="GE88" s="52">
        <v>0</v>
      </c>
      <c r="GF88" s="52">
        <v>5.4867835155751436E-3</v>
      </c>
      <c r="GG88" s="52">
        <v>0</v>
      </c>
      <c r="GH88" s="52">
        <v>0</v>
      </c>
      <c r="GI88" s="52">
        <v>0</v>
      </c>
      <c r="GJ88" s="52">
        <v>0</v>
      </c>
      <c r="GK88" s="52">
        <v>0</v>
      </c>
      <c r="GL88" s="52">
        <v>0</v>
      </c>
      <c r="GM88" s="52">
        <v>0</v>
      </c>
      <c r="GN88" s="52">
        <v>0</v>
      </c>
      <c r="GO88" s="52">
        <v>0</v>
      </c>
      <c r="GP88" s="52">
        <v>0</v>
      </c>
      <c r="GQ88" s="52">
        <v>0</v>
      </c>
      <c r="GR88" s="52">
        <v>0</v>
      </c>
      <c r="GS88" s="52">
        <v>0</v>
      </c>
      <c r="GT88" s="52">
        <v>0</v>
      </c>
      <c r="GU88" s="52">
        <v>0</v>
      </c>
      <c r="GV88" s="52">
        <v>0</v>
      </c>
      <c r="GW88" s="52">
        <v>0</v>
      </c>
      <c r="GX88" s="52">
        <v>0</v>
      </c>
      <c r="GY88" s="52">
        <v>0</v>
      </c>
      <c r="GZ88" s="52">
        <v>0</v>
      </c>
      <c r="HA88" s="52">
        <v>0</v>
      </c>
      <c r="HB88" s="52">
        <v>0</v>
      </c>
      <c r="HC88" s="52">
        <v>0</v>
      </c>
      <c r="HD88" s="52">
        <v>0</v>
      </c>
      <c r="HE88" s="52">
        <v>0</v>
      </c>
      <c r="HF88" s="52">
        <v>0</v>
      </c>
      <c r="HG88" s="52">
        <v>0</v>
      </c>
      <c r="HH88" s="52">
        <v>0</v>
      </c>
      <c r="HI88" s="52">
        <v>0</v>
      </c>
      <c r="HJ88" s="52">
        <v>0</v>
      </c>
      <c r="HK88" s="52">
        <v>0</v>
      </c>
      <c r="HL88" s="52">
        <v>0</v>
      </c>
      <c r="HM88" s="52">
        <v>0</v>
      </c>
      <c r="HN88" s="52">
        <v>0</v>
      </c>
      <c r="HO88" s="52">
        <v>0</v>
      </c>
      <c r="HP88" s="52">
        <v>0</v>
      </c>
      <c r="HQ88" s="52">
        <v>0</v>
      </c>
      <c r="HR88" s="52">
        <v>0</v>
      </c>
      <c r="HS88" s="52">
        <v>0</v>
      </c>
      <c r="HT88" s="52">
        <v>0</v>
      </c>
      <c r="HU88" s="52">
        <v>0</v>
      </c>
      <c r="HV88" s="52">
        <v>4.0600298036726074E-5</v>
      </c>
      <c r="HW88" s="52">
        <v>0</v>
      </c>
      <c r="HX88" s="52">
        <v>0</v>
      </c>
      <c r="HY88" s="52">
        <v>0</v>
      </c>
      <c r="HZ88" s="52">
        <v>0</v>
      </c>
      <c r="IA88" s="52">
        <v>0</v>
      </c>
      <c r="IB88" s="52">
        <v>0</v>
      </c>
      <c r="IC88" s="52">
        <v>0</v>
      </c>
      <c r="ID88" s="52">
        <v>0</v>
      </c>
      <c r="IE88" s="52">
        <v>0</v>
      </c>
      <c r="IF88" s="52">
        <v>0</v>
      </c>
      <c r="IG88" s="52">
        <v>0</v>
      </c>
      <c r="IH88" s="52">
        <v>0</v>
      </c>
      <c r="II88" s="52">
        <v>0</v>
      </c>
      <c r="IJ88" s="52">
        <v>0</v>
      </c>
      <c r="IK88" s="52">
        <v>0</v>
      </c>
      <c r="IL88" s="52">
        <v>0</v>
      </c>
      <c r="IM88" s="52">
        <v>0</v>
      </c>
      <c r="IN88" s="52">
        <v>0</v>
      </c>
      <c r="IO88" s="52">
        <v>0</v>
      </c>
      <c r="IP88" s="52">
        <v>0</v>
      </c>
      <c r="IQ88" s="52">
        <v>0</v>
      </c>
      <c r="IR88" s="52">
        <v>0</v>
      </c>
      <c r="IS88" s="52">
        <v>0</v>
      </c>
      <c r="IT88" s="52">
        <v>0</v>
      </c>
      <c r="IU88" s="52">
        <v>0</v>
      </c>
      <c r="IV88" s="52">
        <v>0</v>
      </c>
      <c r="IW88" s="52">
        <v>0</v>
      </c>
      <c r="IX88" s="52">
        <v>0</v>
      </c>
      <c r="IY88" s="52">
        <v>0</v>
      </c>
      <c r="IZ88" s="52">
        <v>0</v>
      </c>
      <c r="JA88" s="52">
        <v>0</v>
      </c>
      <c r="JB88" s="52">
        <v>0</v>
      </c>
      <c r="JC88" s="52">
        <v>1.4247696218985541E-3</v>
      </c>
      <c r="JD88" s="52">
        <v>4.9163924032277331E-2</v>
      </c>
      <c r="JE88" s="52">
        <v>3.0126292534689934E-3</v>
      </c>
      <c r="JF88" s="52">
        <v>2.4256183694938275E-3</v>
      </c>
      <c r="JG88" s="52">
        <v>0</v>
      </c>
      <c r="JH88" s="52">
        <v>0</v>
      </c>
      <c r="JI88" s="52">
        <v>0</v>
      </c>
      <c r="JJ88" s="52">
        <v>5.6762397519231813E-4</v>
      </c>
      <c r="JK88" s="52">
        <v>0</v>
      </c>
      <c r="JL88" s="52">
        <v>0</v>
      </c>
      <c r="JM88" s="52">
        <v>0</v>
      </c>
      <c r="JN88" s="52">
        <v>0</v>
      </c>
      <c r="JO88" s="52">
        <v>0</v>
      </c>
      <c r="JP88" s="52">
        <v>0</v>
      </c>
      <c r="JQ88" s="52">
        <v>9.1280152815181984E-5</v>
      </c>
      <c r="JR88" s="52">
        <v>0</v>
      </c>
      <c r="JS88" s="52">
        <v>1.9946054233204733E-3</v>
      </c>
      <c r="JT88" s="52">
        <v>0</v>
      </c>
      <c r="JU88" s="52">
        <v>0</v>
      </c>
      <c r="JV88" s="52">
        <v>0</v>
      </c>
      <c r="JW88" s="52">
        <v>0</v>
      </c>
      <c r="JX88" s="52">
        <v>0</v>
      </c>
      <c r="JY88" s="52">
        <v>0</v>
      </c>
      <c r="JZ88" s="52">
        <v>0</v>
      </c>
      <c r="KA88" s="52">
        <v>0</v>
      </c>
      <c r="KB88" s="52">
        <v>0</v>
      </c>
      <c r="KC88" s="52">
        <v>0</v>
      </c>
      <c r="KD88" s="52">
        <v>0</v>
      </c>
      <c r="KE88" s="52">
        <v>0</v>
      </c>
      <c r="KF88" s="52">
        <v>0</v>
      </c>
      <c r="KG88" s="52">
        <v>0</v>
      </c>
      <c r="KH88" s="52">
        <v>0</v>
      </c>
      <c r="KI88" s="52">
        <v>0</v>
      </c>
      <c r="KJ88" s="52">
        <v>0</v>
      </c>
      <c r="KK88" s="52">
        <v>0</v>
      </c>
      <c r="KL88" s="52">
        <v>0</v>
      </c>
      <c r="KM88" s="52">
        <v>0</v>
      </c>
      <c r="KN88" s="52">
        <v>0</v>
      </c>
      <c r="KO88" s="52">
        <v>0</v>
      </c>
      <c r="KP88" s="52">
        <v>0</v>
      </c>
      <c r="KQ88" s="52">
        <v>0</v>
      </c>
      <c r="KR88" s="52">
        <v>0</v>
      </c>
      <c r="KS88" s="52">
        <v>0</v>
      </c>
      <c r="KT88" s="52">
        <v>0</v>
      </c>
      <c r="KU88" s="52">
        <v>0</v>
      </c>
      <c r="KV88" s="52">
        <v>0</v>
      </c>
      <c r="KW88" s="52">
        <v>0</v>
      </c>
      <c r="KX88" s="52">
        <v>0</v>
      </c>
      <c r="KY88" s="52">
        <v>0</v>
      </c>
      <c r="KZ88" s="52">
        <v>0</v>
      </c>
    </row>
    <row r="89" spans="1:312" x14ac:dyDescent="0.2">
      <c r="A89" s="89">
        <v>1.0304</v>
      </c>
      <c r="B89" s="41" t="s">
        <v>850</v>
      </c>
      <c r="C89" s="51" t="s">
        <v>70</v>
      </c>
      <c r="D89" s="52">
        <v>0</v>
      </c>
      <c r="E89" s="52">
        <v>0</v>
      </c>
      <c r="F89" s="52">
        <v>2.6690176576655433E-4</v>
      </c>
      <c r="G89" s="52">
        <v>0</v>
      </c>
      <c r="H89" s="52">
        <v>0</v>
      </c>
      <c r="I89" s="52">
        <v>7.4054043752273357E-4</v>
      </c>
      <c r="J89" s="52">
        <v>0</v>
      </c>
      <c r="K89" s="52">
        <v>0</v>
      </c>
      <c r="L89" s="52">
        <v>0</v>
      </c>
      <c r="M89" s="52">
        <v>9.0493636070270052E-4</v>
      </c>
      <c r="N89" s="52">
        <v>8.144870497561536E-6</v>
      </c>
      <c r="O89" s="52">
        <v>6.7450005275892996E-3</v>
      </c>
      <c r="P89" s="52">
        <v>1.8814186330572028E-2</v>
      </c>
      <c r="Q89" s="52">
        <v>6.6802485883436086E-4</v>
      </c>
      <c r="R89" s="52">
        <v>5.4765730259174285E-2</v>
      </c>
      <c r="S89" s="52">
        <v>0.10815715971950028</v>
      </c>
      <c r="T89" s="52">
        <v>9.1373380945399513E-2</v>
      </c>
      <c r="U89" s="52">
        <v>0.78660534180771224</v>
      </c>
      <c r="V89" s="52">
        <v>0</v>
      </c>
      <c r="W89" s="52">
        <v>0</v>
      </c>
      <c r="X89" s="52">
        <v>0</v>
      </c>
      <c r="Y89" s="52">
        <v>0</v>
      </c>
      <c r="Z89" s="52">
        <v>1.9452495613750463E-4</v>
      </c>
      <c r="AA89" s="52">
        <v>5.6951572643522862E-5</v>
      </c>
      <c r="AB89" s="52">
        <v>2.175189268488926E-4</v>
      </c>
      <c r="AC89" s="52">
        <v>0</v>
      </c>
      <c r="AD89" s="52">
        <v>0</v>
      </c>
      <c r="AE89" s="52">
        <v>1.1167023008960781E-4</v>
      </c>
      <c r="AF89" s="52">
        <v>8.5295395857356833E-4</v>
      </c>
      <c r="AG89" s="52">
        <v>5.2708963555725729E-3</v>
      </c>
      <c r="AH89" s="52">
        <v>0</v>
      </c>
      <c r="AI89" s="52">
        <v>0</v>
      </c>
      <c r="AJ89" s="52">
        <v>5.41376829524369E-4</v>
      </c>
      <c r="AK89" s="52">
        <v>0</v>
      </c>
      <c r="AL89" s="52">
        <v>9.7762265153706263E-6</v>
      </c>
      <c r="AM89" s="52">
        <v>4.8565174232804113E-4</v>
      </c>
      <c r="AN89" s="52">
        <v>1.041554508732732E-3</v>
      </c>
      <c r="AO89" s="52">
        <v>0</v>
      </c>
      <c r="AP89" s="52">
        <v>0</v>
      </c>
      <c r="AQ89" s="52">
        <v>4.7240433199076181E-4</v>
      </c>
      <c r="AR89" s="52">
        <v>5.8179381732705873E-6</v>
      </c>
      <c r="AS89" s="52">
        <v>0</v>
      </c>
      <c r="AT89" s="52">
        <v>3.0819703391108668E-5</v>
      </c>
      <c r="AU89" s="52">
        <v>9.6748753241792155E-4</v>
      </c>
      <c r="AV89" s="52">
        <v>5.6277380886884942E-4</v>
      </c>
      <c r="AW89" s="52">
        <v>5.5038023406300709E-4</v>
      </c>
      <c r="AX89" s="52">
        <v>1.8783299720517914E-4</v>
      </c>
      <c r="AY89" s="52">
        <v>4.2031964882114937E-4</v>
      </c>
      <c r="AZ89" s="52">
        <v>2.1203866456611254E-4</v>
      </c>
      <c r="BA89" s="52">
        <v>0</v>
      </c>
      <c r="BB89" s="52">
        <v>4.8355221170760256E-4</v>
      </c>
      <c r="BC89" s="52">
        <v>3.3879774915107687E-5</v>
      </c>
      <c r="BD89" s="52">
        <v>1.1836587824571936E-3</v>
      </c>
      <c r="BE89" s="52">
        <v>0</v>
      </c>
      <c r="BF89" s="52">
        <v>8.6693793307898899E-4</v>
      </c>
      <c r="BG89" s="52">
        <v>7.4207029928132059E-4</v>
      </c>
      <c r="BH89" s="52">
        <v>8.4137572148774631E-5</v>
      </c>
      <c r="BI89" s="52">
        <v>6.9160564266405019E-3</v>
      </c>
      <c r="BJ89" s="52">
        <v>1.2596194498502007E-3</v>
      </c>
      <c r="BK89" s="52">
        <v>3.461500613656022E-5</v>
      </c>
      <c r="BL89" s="52">
        <v>0</v>
      </c>
      <c r="BM89" s="52">
        <v>0</v>
      </c>
      <c r="BN89" s="52">
        <v>4.9587975427013544E-3</v>
      </c>
      <c r="BO89" s="52">
        <v>0</v>
      </c>
      <c r="BP89" s="52">
        <v>2.6740561041267668E-5</v>
      </c>
      <c r="BQ89" s="52">
        <v>0</v>
      </c>
      <c r="BR89" s="52">
        <v>2.1835293716654571E-5</v>
      </c>
      <c r="BS89" s="52">
        <v>2.0230107035044552E-3</v>
      </c>
      <c r="BT89" s="52">
        <v>7.6512125265704726E-5</v>
      </c>
      <c r="BU89" s="52">
        <v>0</v>
      </c>
      <c r="BV89" s="52">
        <v>0.10672311502302793</v>
      </c>
      <c r="BW89" s="52">
        <v>0.22340268721504383</v>
      </c>
      <c r="BX89" s="52">
        <v>0.11736896572244596</v>
      </c>
      <c r="BY89" s="52">
        <v>1.8827885158139823E-2</v>
      </c>
      <c r="BZ89" s="52">
        <v>0.20259570843489672</v>
      </c>
      <c r="CA89" s="52">
        <v>4.3943512333841978E-4</v>
      </c>
      <c r="CB89" s="52">
        <v>0.10638148352710247</v>
      </c>
      <c r="CC89" s="52">
        <v>3.7485018698690878E-2</v>
      </c>
      <c r="CD89" s="52">
        <v>0</v>
      </c>
      <c r="CE89" s="52">
        <v>1.2014166192833155E-5</v>
      </c>
      <c r="CF89" s="52">
        <v>0</v>
      </c>
      <c r="CG89" s="52">
        <v>1.8209810214952327E-5</v>
      </c>
      <c r="CH89" s="52">
        <v>1.7723611649987846E-5</v>
      </c>
      <c r="CI89" s="52">
        <v>0</v>
      </c>
      <c r="CJ89" s="52">
        <v>1.0171677598128808E-3</v>
      </c>
      <c r="CK89" s="52">
        <v>0</v>
      </c>
      <c r="CL89" s="52">
        <v>2.3393909357105037E-3</v>
      </c>
      <c r="CM89" s="52">
        <v>4.105041011694738E-4</v>
      </c>
      <c r="CN89" s="52">
        <v>0</v>
      </c>
      <c r="CO89" s="52">
        <v>0</v>
      </c>
      <c r="CP89" s="52">
        <v>0</v>
      </c>
      <c r="CQ89" s="52">
        <v>2.1032820922629205E-3</v>
      </c>
      <c r="CR89" s="52">
        <v>0</v>
      </c>
      <c r="CS89" s="52">
        <v>0</v>
      </c>
      <c r="CT89" s="52">
        <v>0</v>
      </c>
      <c r="CU89" s="52">
        <v>0</v>
      </c>
      <c r="CV89" s="52">
        <v>0</v>
      </c>
      <c r="CW89" s="52">
        <v>0</v>
      </c>
      <c r="CX89" s="52">
        <v>0</v>
      </c>
      <c r="CY89" s="52">
        <v>0</v>
      </c>
      <c r="CZ89" s="52">
        <v>0</v>
      </c>
      <c r="DA89" s="52">
        <v>0</v>
      </c>
      <c r="DB89" s="52">
        <v>0</v>
      </c>
      <c r="DC89" s="52">
        <v>2.3356600293317851E-4</v>
      </c>
      <c r="DD89" s="52">
        <v>2.2859565908260962E-5</v>
      </c>
      <c r="DE89" s="52">
        <v>0</v>
      </c>
      <c r="DF89" s="52">
        <v>3.701094437095034E-3</v>
      </c>
      <c r="DG89" s="52">
        <v>1.5551742313250378E-3</v>
      </c>
      <c r="DH89" s="52">
        <v>0</v>
      </c>
      <c r="DI89" s="52">
        <v>0</v>
      </c>
      <c r="DJ89" s="52">
        <v>0</v>
      </c>
      <c r="DK89" s="52">
        <v>0</v>
      </c>
      <c r="DL89" s="52">
        <v>0</v>
      </c>
      <c r="DM89" s="52">
        <v>1.8266409241176108E-3</v>
      </c>
      <c r="DN89" s="52">
        <v>0</v>
      </c>
      <c r="DO89" s="52">
        <v>0</v>
      </c>
      <c r="DP89" s="52">
        <v>0</v>
      </c>
      <c r="DQ89" s="52">
        <v>5.2985964435757775E-4</v>
      </c>
      <c r="DR89" s="52">
        <v>0</v>
      </c>
      <c r="DS89" s="52">
        <v>9.5140670231069996E-4</v>
      </c>
      <c r="DT89" s="52">
        <v>0</v>
      </c>
      <c r="DU89" s="52">
        <v>0</v>
      </c>
      <c r="DV89" s="52">
        <v>0</v>
      </c>
      <c r="DW89" s="52">
        <v>0</v>
      </c>
      <c r="DX89" s="52">
        <v>2.3445901352554374E-4</v>
      </c>
      <c r="DY89" s="52">
        <v>0</v>
      </c>
      <c r="DZ89" s="52">
        <v>0</v>
      </c>
      <c r="EA89" s="52">
        <v>0</v>
      </c>
      <c r="EB89" s="52">
        <v>9.8915242902195601E-5</v>
      </c>
      <c r="EC89" s="52">
        <v>3.0062815352709849E-5</v>
      </c>
      <c r="ED89" s="52">
        <v>0</v>
      </c>
      <c r="EE89" s="52">
        <v>0</v>
      </c>
      <c r="EF89" s="52">
        <v>1.5598062337616642E-4</v>
      </c>
      <c r="EG89" s="52">
        <v>0</v>
      </c>
      <c r="EH89" s="52">
        <v>0</v>
      </c>
      <c r="EI89" s="52">
        <v>0</v>
      </c>
      <c r="EJ89" s="52">
        <v>0</v>
      </c>
      <c r="EK89" s="52">
        <v>0</v>
      </c>
      <c r="EL89" s="52">
        <v>3.6608436468493488E-3</v>
      </c>
      <c r="EM89" s="52">
        <v>0</v>
      </c>
      <c r="EN89" s="52">
        <v>6.1318056784931302E-5</v>
      </c>
      <c r="EO89" s="52">
        <v>0</v>
      </c>
      <c r="EP89" s="52">
        <v>0</v>
      </c>
      <c r="EQ89" s="52">
        <v>0</v>
      </c>
      <c r="ER89" s="52">
        <v>0</v>
      </c>
      <c r="ES89" s="52">
        <v>0</v>
      </c>
      <c r="ET89" s="52">
        <v>0</v>
      </c>
      <c r="EU89" s="52">
        <v>3.7552616906836569E-4</v>
      </c>
      <c r="EV89" s="52">
        <v>0</v>
      </c>
      <c r="EW89" s="52">
        <v>0</v>
      </c>
      <c r="EX89" s="52">
        <v>9.8180330308065861E-2</v>
      </c>
      <c r="EY89" s="52">
        <v>0.2411193508801926</v>
      </c>
      <c r="EZ89" s="52">
        <v>6.1687806687743499E-2</v>
      </c>
      <c r="FA89" s="52">
        <v>6.915356801225267E-2</v>
      </c>
      <c r="FB89" s="52">
        <v>0.53129548895670697</v>
      </c>
      <c r="FC89" s="52">
        <v>0.12619927653122867</v>
      </c>
      <c r="FD89" s="52">
        <v>4.0417393666530681E-2</v>
      </c>
      <c r="FE89" s="52">
        <v>0.1177639374106718</v>
      </c>
      <c r="FF89" s="52">
        <v>4.5842315234309976E-2</v>
      </c>
      <c r="FG89" s="52">
        <v>0.14966595880704694</v>
      </c>
      <c r="FH89" s="52">
        <v>0.14238916602945512</v>
      </c>
      <c r="FI89" s="52">
        <v>6.1908659784620713E-2</v>
      </c>
      <c r="FJ89" s="52">
        <v>7.5918705837107484E-2</v>
      </c>
      <c r="FK89" s="52">
        <v>9.5701324975334526E-2</v>
      </c>
      <c r="FL89" s="52">
        <v>0</v>
      </c>
      <c r="FM89" s="52">
        <v>0</v>
      </c>
      <c r="FN89" s="52">
        <v>0</v>
      </c>
      <c r="FO89" s="52">
        <v>0</v>
      </c>
      <c r="FP89" s="52">
        <v>0</v>
      </c>
      <c r="FQ89" s="52">
        <v>0</v>
      </c>
      <c r="FR89" s="52">
        <v>1.2859992584583176E-2</v>
      </c>
      <c r="FS89" s="52">
        <v>0</v>
      </c>
      <c r="FT89" s="52">
        <v>0</v>
      </c>
      <c r="FU89" s="52">
        <v>4.8789839247966477E-4</v>
      </c>
      <c r="FV89" s="52">
        <v>0</v>
      </c>
      <c r="FW89" s="52">
        <v>1.9695645187771038E-4</v>
      </c>
      <c r="FX89" s="52">
        <v>5.4658663708627496E-4</v>
      </c>
      <c r="FY89" s="52">
        <v>9.7799161360301697E-5</v>
      </c>
      <c r="FZ89" s="52">
        <v>0.67376774274761342</v>
      </c>
      <c r="GA89" s="52">
        <v>4.2840266379429344E-2</v>
      </c>
      <c r="GB89" s="52">
        <v>0.74990293631167981</v>
      </c>
      <c r="GC89" s="52">
        <v>0.80554458568232268</v>
      </c>
      <c r="GD89" s="52">
        <v>0.63570786095934007</v>
      </c>
      <c r="GE89" s="52">
        <v>0.54306133657687417</v>
      </c>
      <c r="GF89" s="52">
        <v>0.74645667723879394</v>
      </c>
      <c r="GG89" s="52">
        <v>1.5099707935418297E-5</v>
      </c>
      <c r="GH89" s="52">
        <v>9.8007712223730268E-6</v>
      </c>
      <c r="GI89" s="52">
        <v>0</v>
      </c>
      <c r="GJ89" s="52">
        <v>2.6661812770974653E-3</v>
      </c>
      <c r="GK89" s="52">
        <v>0</v>
      </c>
      <c r="GL89" s="52">
        <v>1.915628175381115E-5</v>
      </c>
      <c r="GM89" s="52">
        <v>2.7045155781907515E-5</v>
      </c>
      <c r="GN89" s="52">
        <v>0</v>
      </c>
      <c r="GO89" s="52">
        <v>2.4251866594911746E-4</v>
      </c>
      <c r="GP89" s="52">
        <v>2.5514272349982544E-2</v>
      </c>
      <c r="GQ89" s="52">
        <v>3.7612170753006102E-3</v>
      </c>
      <c r="GR89" s="52">
        <v>0</v>
      </c>
      <c r="GS89" s="52">
        <v>1.0700132301708902E-3</v>
      </c>
      <c r="GT89" s="52">
        <v>1.2137599271927748E-5</v>
      </c>
      <c r="GU89" s="52">
        <v>1.5338097104079739E-5</v>
      </c>
      <c r="GV89" s="52">
        <v>2.5913582166334753E-3</v>
      </c>
      <c r="GW89" s="52">
        <v>3.1142628601827579E-3</v>
      </c>
      <c r="GX89" s="52">
        <v>0</v>
      </c>
      <c r="GY89" s="52">
        <v>5.4233303945629479E-3</v>
      </c>
      <c r="GZ89" s="52">
        <v>0</v>
      </c>
      <c r="HA89" s="52">
        <v>0</v>
      </c>
      <c r="HB89" s="52">
        <v>1.8049806472488067E-3</v>
      </c>
      <c r="HC89" s="52">
        <v>0</v>
      </c>
      <c r="HD89" s="52">
        <v>0</v>
      </c>
      <c r="HE89" s="52">
        <v>8.990813608847093E-4</v>
      </c>
      <c r="HF89" s="52">
        <v>3.5421991845565909E-5</v>
      </c>
      <c r="HG89" s="52">
        <v>0</v>
      </c>
      <c r="HH89" s="52">
        <v>0</v>
      </c>
      <c r="HI89" s="52">
        <v>2.5946398527693256E-4</v>
      </c>
      <c r="HJ89" s="52">
        <v>3.6928689900445199E-5</v>
      </c>
      <c r="HK89" s="52">
        <v>0</v>
      </c>
      <c r="HL89" s="52">
        <v>6.1875556320701392E-3</v>
      </c>
      <c r="HM89" s="52">
        <v>4.8571126574962018E-3</v>
      </c>
      <c r="HN89" s="52">
        <v>1.3364312744609311E-3</v>
      </c>
      <c r="HO89" s="52">
        <v>0</v>
      </c>
      <c r="HP89" s="52">
        <v>0</v>
      </c>
      <c r="HQ89" s="52">
        <v>0</v>
      </c>
      <c r="HR89" s="52">
        <v>0</v>
      </c>
      <c r="HS89" s="52">
        <v>0</v>
      </c>
      <c r="HT89" s="52">
        <v>1.5684786517529969E-5</v>
      </c>
      <c r="HU89" s="52">
        <v>0</v>
      </c>
      <c r="HV89" s="52">
        <v>0</v>
      </c>
      <c r="HW89" s="52">
        <v>0</v>
      </c>
      <c r="HX89" s="52">
        <v>0</v>
      </c>
      <c r="HY89" s="52">
        <v>0</v>
      </c>
      <c r="HZ89" s="52">
        <v>1.9462775702235012E-3</v>
      </c>
      <c r="IA89" s="52">
        <v>0</v>
      </c>
      <c r="IB89" s="52">
        <v>0</v>
      </c>
      <c r="IC89" s="52">
        <v>2.3766506872070062E-4</v>
      </c>
      <c r="ID89" s="52">
        <v>0</v>
      </c>
      <c r="IE89" s="52">
        <v>0</v>
      </c>
      <c r="IF89" s="52">
        <v>0</v>
      </c>
      <c r="IG89" s="52">
        <v>1.4855370295830343E-3</v>
      </c>
      <c r="IH89" s="52">
        <v>1.0867159319235628E-5</v>
      </c>
      <c r="II89" s="52">
        <v>0</v>
      </c>
      <c r="IJ89" s="52">
        <v>0</v>
      </c>
      <c r="IK89" s="52">
        <v>1.6619100344504313E-4</v>
      </c>
      <c r="IL89" s="52">
        <v>4.9505453852340117E-5</v>
      </c>
      <c r="IM89" s="52">
        <v>9.2447351042713742E-5</v>
      </c>
      <c r="IN89" s="52">
        <v>0</v>
      </c>
      <c r="IO89" s="52">
        <v>0</v>
      </c>
      <c r="IP89" s="52">
        <v>5.2112896219921103E-5</v>
      </c>
      <c r="IQ89" s="52">
        <v>0</v>
      </c>
      <c r="IR89" s="52">
        <v>0</v>
      </c>
      <c r="IS89" s="52">
        <v>1.1132968786528993E-4</v>
      </c>
      <c r="IT89" s="52">
        <v>0</v>
      </c>
      <c r="IU89" s="52">
        <v>4.2735461751722943E-6</v>
      </c>
      <c r="IV89" s="52">
        <v>0</v>
      </c>
      <c r="IW89" s="52">
        <v>0</v>
      </c>
      <c r="IX89" s="52">
        <v>0</v>
      </c>
      <c r="IY89" s="52">
        <v>8.1837770630332207E-3</v>
      </c>
      <c r="IZ89" s="52">
        <v>9.3727167562750145E-3</v>
      </c>
      <c r="JA89" s="52">
        <v>1.2738182197899061E-2</v>
      </c>
      <c r="JB89" s="52">
        <v>6.0787512066033033E-3</v>
      </c>
      <c r="JC89" s="52">
        <v>2.806172581257695E-4</v>
      </c>
      <c r="JD89" s="52">
        <v>1.4806114789049766E-5</v>
      </c>
      <c r="JE89" s="52">
        <v>0</v>
      </c>
      <c r="JF89" s="52">
        <v>2.4002835809988745E-3</v>
      </c>
      <c r="JG89" s="52">
        <v>6.3496410366255045E-4</v>
      </c>
      <c r="JH89" s="52">
        <v>1.0268621642580207E-3</v>
      </c>
      <c r="JI89" s="52">
        <v>1.7790443221061077E-3</v>
      </c>
      <c r="JJ89" s="52">
        <v>0</v>
      </c>
      <c r="JK89" s="52">
        <v>0</v>
      </c>
      <c r="JL89" s="52">
        <v>3.3938182499010879E-3</v>
      </c>
      <c r="JM89" s="52">
        <v>0</v>
      </c>
      <c r="JN89" s="52">
        <v>8.2600545908816431E-5</v>
      </c>
      <c r="JO89" s="52">
        <v>9.9106904304169642E-5</v>
      </c>
      <c r="JP89" s="52">
        <v>5.8161927105452075E-4</v>
      </c>
      <c r="JQ89" s="52">
        <v>7.9268438495828334E-4</v>
      </c>
      <c r="JR89" s="52">
        <v>8.3608102047177957E-4</v>
      </c>
      <c r="JS89" s="52">
        <v>5.7829074777896187E-4</v>
      </c>
      <c r="JT89" s="52">
        <v>0</v>
      </c>
      <c r="JU89" s="52">
        <v>2.5833592934189078E-5</v>
      </c>
      <c r="JV89" s="52">
        <v>1.6304837097790243E-5</v>
      </c>
      <c r="JW89" s="52">
        <v>1.7296135770160709E-4</v>
      </c>
      <c r="JX89" s="52">
        <v>4.5533948462491482E-4</v>
      </c>
      <c r="JY89" s="52">
        <v>3.9843024167261743E-5</v>
      </c>
      <c r="JZ89" s="52">
        <v>0</v>
      </c>
      <c r="KA89" s="52">
        <v>2.8206957905023349E-5</v>
      </c>
      <c r="KB89" s="52">
        <v>1.0335803442330412E-3</v>
      </c>
      <c r="KC89" s="52">
        <v>0</v>
      </c>
      <c r="KD89" s="52">
        <v>4.2580263062144783E-4</v>
      </c>
      <c r="KE89" s="52">
        <v>5.2847511594632499E-5</v>
      </c>
      <c r="KF89" s="52">
        <v>1.1137210554384011E-4</v>
      </c>
      <c r="KG89" s="52">
        <v>2.8818094508689402E-4</v>
      </c>
      <c r="KH89" s="52">
        <v>1.55624710663995E-4</v>
      </c>
      <c r="KI89" s="52">
        <v>1.2690220528343814E-4</v>
      </c>
      <c r="KJ89" s="52">
        <v>1.3395919021070916E-5</v>
      </c>
      <c r="KK89" s="52">
        <v>8.7129198649922343E-5</v>
      </c>
      <c r="KL89" s="52">
        <v>1.5107669662641334E-4</v>
      </c>
      <c r="KM89" s="52">
        <v>1.7856950654516598E-4</v>
      </c>
      <c r="KN89" s="52">
        <v>2.2773449640401968E-3</v>
      </c>
      <c r="KO89" s="52">
        <v>3.9145334659232284E-5</v>
      </c>
      <c r="KP89" s="52">
        <v>1.1605638022301314E-5</v>
      </c>
      <c r="KQ89" s="52">
        <v>1.0701282146325436E-5</v>
      </c>
      <c r="KR89" s="52">
        <v>8.6896001932681543E-5</v>
      </c>
      <c r="KS89" s="52">
        <v>3.0486760380407294E-4</v>
      </c>
      <c r="KT89" s="52">
        <v>0</v>
      </c>
      <c r="KU89" s="52">
        <v>1.0211512535586822E-3</v>
      </c>
      <c r="KV89" s="52">
        <v>0</v>
      </c>
      <c r="KW89" s="52">
        <v>1.2307314832007757E-3</v>
      </c>
      <c r="KX89" s="52">
        <v>5.5287719734432009E-6</v>
      </c>
      <c r="KY89" s="52">
        <v>7.593971388506267E-5</v>
      </c>
      <c r="KZ89" s="52">
        <v>3.0770440614182081E-6</v>
      </c>
    </row>
    <row r="90" spans="1:312" x14ac:dyDescent="0.2">
      <c r="A90" s="89">
        <v>1.0823579999999999</v>
      </c>
      <c r="B90" s="41" t="s">
        <v>848</v>
      </c>
      <c r="C90" s="51" t="s">
        <v>155</v>
      </c>
      <c r="D90" s="52">
        <v>0</v>
      </c>
      <c r="E90" s="52">
        <v>0</v>
      </c>
      <c r="F90" s="52">
        <v>0</v>
      </c>
      <c r="G90" s="52">
        <v>0</v>
      </c>
      <c r="H90" s="52">
        <v>0</v>
      </c>
      <c r="I90" s="52">
        <v>0</v>
      </c>
      <c r="J90" s="52">
        <v>0</v>
      </c>
      <c r="K90" s="52">
        <v>0</v>
      </c>
      <c r="L90" s="52">
        <v>0</v>
      </c>
      <c r="M90" s="52">
        <v>0</v>
      </c>
      <c r="N90" s="52">
        <v>0</v>
      </c>
      <c r="O90" s="52">
        <v>0</v>
      </c>
      <c r="P90" s="52">
        <v>0</v>
      </c>
      <c r="Q90" s="52">
        <v>0</v>
      </c>
      <c r="R90" s="52">
        <v>0</v>
      </c>
      <c r="S90" s="52">
        <v>0</v>
      </c>
      <c r="T90" s="52">
        <v>0</v>
      </c>
      <c r="U90" s="52">
        <v>0</v>
      </c>
      <c r="V90" s="52">
        <v>0</v>
      </c>
      <c r="W90" s="52">
        <v>0</v>
      </c>
      <c r="X90" s="52">
        <v>0</v>
      </c>
      <c r="Y90" s="52">
        <v>0</v>
      </c>
      <c r="Z90" s="52">
        <v>0</v>
      </c>
      <c r="AA90" s="52">
        <v>0</v>
      </c>
      <c r="AB90" s="52">
        <v>0</v>
      </c>
      <c r="AC90" s="52">
        <v>0</v>
      </c>
      <c r="AD90" s="52">
        <v>0</v>
      </c>
      <c r="AE90" s="52">
        <v>0</v>
      </c>
      <c r="AF90" s="52">
        <v>0</v>
      </c>
      <c r="AG90" s="52">
        <v>0</v>
      </c>
      <c r="AH90" s="52">
        <v>0</v>
      </c>
      <c r="AI90" s="52">
        <v>0</v>
      </c>
      <c r="AJ90" s="52">
        <v>0</v>
      </c>
      <c r="AK90" s="52">
        <v>0</v>
      </c>
      <c r="AL90" s="52">
        <v>0</v>
      </c>
      <c r="AM90" s="52">
        <v>0</v>
      </c>
      <c r="AN90" s="52">
        <v>0</v>
      </c>
      <c r="AO90" s="52">
        <v>0</v>
      </c>
      <c r="AP90" s="52">
        <v>0</v>
      </c>
      <c r="AQ90" s="52">
        <v>0</v>
      </c>
      <c r="AR90" s="52">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2">
        <v>0</v>
      </c>
      <c r="EN90" s="52">
        <v>0</v>
      </c>
      <c r="EO90" s="52">
        <v>0</v>
      </c>
      <c r="EP90" s="52">
        <v>0</v>
      </c>
      <c r="EQ90" s="52">
        <v>0</v>
      </c>
      <c r="ER90" s="52">
        <v>0</v>
      </c>
      <c r="ES90" s="52">
        <v>0</v>
      </c>
      <c r="ET90" s="52">
        <v>0</v>
      </c>
      <c r="EU90" s="52">
        <v>0</v>
      </c>
      <c r="EV90" s="52">
        <v>0</v>
      </c>
      <c r="EW90" s="52">
        <v>0</v>
      </c>
      <c r="EX90" s="52">
        <v>0</v>
      </c>
      <c r="EY90" s="52">
        <v>0</v>
      </c>
      <c r="EZ90" s="52">
        <v>0</v>
      </c>
      <c r="FA90" s="52">
        <v>0</v>
      </c>
      <c r="FB90" s="52">
        <v>0</v>
      </c>
      <c r="FC90" s="52">
        <v>0</v>
      </c>
      <c r="FD90" s="52">
        <v>0</v>
      </c>
      <c r="FE90" s="52">
        <v>0</v>
      </c>
      <c r="FF90" s="52">
        <v>0</v>
      </c>
      <c r="FG90" s="52">
        <v>0</v>
      </c>
      <c r="FH90" s="52">
        <v>0</v>
      </c>
      <c r="FI90" s="52">
        <v>0</v>
      </c>
      <c r="FJ90" s="52">
        <v>0</v>
      </c>
      <c r="FK90" s="52">
        <v>0</v>
      </c>
      <c r="FL90" s="52">
        <v>0</v>
      </c>
      <c r="FM90" s="52">
        <v>0</v>
      </c>
      <c r="FN90" s="52">
        <v>0</v>
      </c>
      <c r="FO90" s="52">
        <v>0</v>
      </c>
      <c r="FP90" s="52">
        <v>0</v>
      </c>
      <c r="FQ90" s="52">
        <v>0</v>
      </c>
      <c r="FR90" s="52">
        <v>0</v>
      </c>
      <c r="FS90" s="52">
        <v>0</v>
      </c>
      <c r="FT90" s="52">
        <v>0</v>
      </c>
      <c r="FU90" s="52">
        <v>0</v>
      </c>
      <c r="FV90" s="52">
        <v>0</v>
      </c>
      <c r="FW90" s="52">
        <v>0</v>
      </c>
      <c r="FX90" s="52">
        <v>0</v>
      </c>
      <c r="FY90" s="52">
        <v>0</v>
      </c>
      <c r="FZ90" s="52">
        <v>0</v>
      </c>
      <c r="GA90" s="52">
        <v>0</v>
      </c>
      <c r="GB90" s="52">
        <v>0</v>
      </c>
      <c r="GC90" s="52">
        <v>0</v>
      </c>
      <c r="GD90" s="52">
        <v>0</v>
      </c>
      <c r="GE90" s="52">
        <v>0</v>
      </c>
      <c r="GF90" s="52">
        <v>0</v>
      </c>
      <c r="GG90" s="52">
        <v>0</v>
      </c>
      <c r="GH90" s="52">
        <v>0</v>
      </c>
      <c r="GI90" s="52">
        <v>0</v>
      </c>
      <c r="GJ90" s="52">
        <v>0</v>
      </c>
      <c r="GK90" s="52">
        <v>0</v>
      </c>
      <c r="GL90" s="52">
        <v>0</v>
      </c>
      <c r="GM90" s="52">
        <v>0</v>
      </c>
      <c r="GN90" s="52">
        <v>0</v>
      </c>
      <c r="GO90" s="52">
        <v>0</v>
      </c>
      <c r="GP90" s="52">
        <v>0</v>
      </c>
      <c r="GQ90" s="52">
        <v>0</v>
      </c>
      <c r="GR90" s="52">
        <v>0</v>
      </c>
      <c r="GS90" s="52">
        <v>0</v>
      </c>
      <c r="GT90" s="52">
        <v>0</v>
      </c>
      <c r="GU90" s="52">
        <v>0</v>
      </c>
      <c r="GV90" s="52">
        <v>0</v>
      </c>
      <c r="GW90" s="52">
        <v>0</v>
      </c>
      <c r="GX90" s="52">
        <v>0</v>
      </c>
      <c r="GY90" s="52">
        <v>0</v>
      </c>
      <c r="GZ90" s="52">
        <v>0</v>
      </c>
      <c r="HA90" s="52">
        <v>0</v>
      </c>
      <c r="HB90" s="52">
        <v>0</v>
      </c>
      <c r="HC90" s="52">
        <v>0</v>
      </c>
      <c r="HD90" s="52">
        <v>0</v>
      </c>
      <c r="HE90" s="52">
        <v>0</v>
      </c>
      <c r="HF90" s="52">
        <v>0</v>
      </c>
      <c r="HG90" s="52">
        <v>0</v>
      </c>
      <c r="HH90" s="52">
        <v>0</v>
      </c>
      <c r="HI90" s="52">
        <v>0</v>
      </c>
      <c r="HJ90" s="52">
        <v>0</v>
      </c>
      <c r="HK90" s="52">
        <v>0</v>
      </c>
      <c r="HL90" s="52">
        <v>0</v>
      </c>
      <c r="HM90" s="52">
        <v>0</v>
      </c>
      <c r="HN90" s="52">
        <v>0</v>
      </c>
      <c r="HO90" s="52">
        <v>0</v>
      </c>
      <c r="HP90" s="52">
        <v>0</v>
      </c>
      <c r="HQ90" s="52">
        <v>0</v>
      </c>
      <c r="HR90" s="52">
        <v>0</v>
      </c>
      <c r="HS90" s="52">
        <v>0</v>
      </c>
      <c r="HT90" s="52">
        <v>0</v>
      </c>
      <c r="HU90" s="52">
        <v>0</v>
      </c>
      <c r="HV90" s="52">
        <v>0</v>
      </c>
      <c r="HW90" s="52">
        <v>0</v>
      </c>
      <c r="HX90" s="52">
        <v>0</v>
      </c>
      <c r="HY90" s="52">
        <v>0</v>
      </c>
      <c r="HZ90" s="52">
        <v>0</v>
      </c>
      <c r="IA90" s="52">
        <v>0</v>
      </c>
      <c r="IB90" s="52">
        <v>0</v>
      </c>
      <c r="IC90" s="52">
        <v>0</v>
      </c>
      <c r="ID90" s="52">
        <v>0</v>
      </c>
      <c r="IE90" s="52">
        <v>0</v>
      </c>
      <c r="IF90" s="52">
        <v>0</v>
      </c>
      <c r="IG90" s="52">
        <v>0</v>
      </c>
      <c r="IH90" s="52">
        <v>0</v>
      </c>
      <c r="II90" s="52">
        <v>0</v>
      </c>
      <c r="IJ90" s="52">
        <v>0</v>
      </c>
      <c r="IK90" s="52">
        <v>0</v>
      </c>
      <c r="IL90" s="52">
        <v>0</v>
      </c>
      <c r="IM90" s="52">
        <v>0</v>
      </c>
      <c r="IN90" s="52">
        <v>0</v>
      </c>
      <c r="IO90" s="52">
        <v>0</v>
      </c>
      <c r="IP90" s="52">
        <v>0</v>
      </c>
      <c r="IQ90" s="52">
        <v>0</v>
      </c>
      <c r="IR90" s="52">
        <v>0</v>
      </c>
      <c r="IS90" s="52">
        <v>0</v>
      </c>
      <c r="IT90" s="52">
        <v>0</v>
      </c>
      <c r="IU90" s="52">
        <v>0</v>
      </c>
      <c r="IV90" s="52">
        <v>0</v>
      </c>
      <c r="IW90" s="52">
        <v>0</v>
      </c>
      <c r="IX90" s="52">
        <v>0</v>
      </c>
      <c r="IY90" s="52">
        <v>0</v>
      </c>
      <c r="IZ90" s="52">
        <v>0</v>
      </c>
      <c r="JA90" s="52">
        <v>0</v>
      </c>
      <c r="JB90" s="52">
        <v>0</v>
      </c>
      <c r="JC90" s="52">
        <v>0</v>
      </c>
      <c r="JD90" s="52">
        <v>0</v>
      </c>
      <c r="JE90" s="52">
        <v>0</v>
      </c>
      <c r="JF90" s="52">
        <v>0</v>
      </c>
      <c r="JG90" s="52">
        <v>0</v>
      </c>
      <c r="JH90" s="52">
        <v>0</v>
      </c>
      <c r="JI90" s="52">
        <v>0</v>
      </c>
      <c r="JJ90" s="52">
        <v>0</v>
      </c>
      <c r="JK90" s="52">
        <v>0</v>
      </c>
      <c r="JL90" s="52">
        <v>0</v>
      </c>
      <c r="JM90" s="52">
        <v>0</v>
      </c>
      <c r="JN90" s="52">
        <v>0</v>
      </c>
      <c r="JO90" s="52">
        <v>0</v>
      </c>
      <c r="JP90" s="52">
        <v>0</v>
      </c>
      <c r="JQ90" s="52">
        <v>0</v>
      </c>
      <c r="JR90" s="52">
        <v>0</v>
      </c>
      <c r="JS90" s="52">
        <v>0</v>
      </c>
      <c r="JT90" s="52">
        <v>0</v>
      </c>
      <c r="JU90" s="52">
        <v>0</v>
      </c>
      <c r="JV90" s="52">
        <v>0</v>
      </c>
      <c r="JW90" s="52">
        <v>0</v>
      </c>
      <c r="JX90" s="52">
        <v>0</v>
      </c>
      <c r="JY90" s="52">
        <v>0</v>
      </c>
      <c r="JZ90" s="52">
        <v>0</v>
      </c>
      <c r="KA90" s="52">
        <v>0</v>
      </c>
      <c r="KB90" s="52">
        <v>0</v>
      </c>
      <c r="KC90" s="52">
        <v>0</v>
      </c>
      <c r="KD90" s="52">
        <v>0</v>
      </c>
      <c r="KE90" s="52">
        <v>0</v>
      </c>
      <c r="KF90" s="52">
        <v>0</v>
      </c>
      <c r="KG90" s="52">
        <v>0</v>
      </c>
      <c r="KH90" s="52">
        <v>0</v>
      </c>
      <c r="KI90" s="52">
        <v>0</v>
      </c>
      <c r="KJ90" s="52">
        <v>0</v>
      </c>
      <c r="KK90" s="52">
        <v>0</v>
      </c>
      <c r="KL90" s="52">
        <v>0</v>
      </c>
      <c r="KM90" s="52">
        <v>0</v>
      </c>
      <c r="KN90" s="52">
        <v>0</v>
      </c>
      <c r="KO90" s="52">
        <v>0</v>
      </c>
      <c r="KP90" s="52">
        <v>0</v>
      </c>
      <c r="KQ90" s="52">
        <v>0</v>
      </c>
      <c r="KR90" s="52">
        <v>0</v>
      </c>
      <c r="KS90" s="52">
        <v>0</v>
      </c>
      <c r="KT90" s="52">
        <v>0</v>
      </c>
      <c r="KU90" s="52">
        <v>0</v>
      </c>
      <c r="KV90" s="52">
        <v>0</v>
      </c>
      <c r="KW90" s="52">
        <v>0</v>
      </c>
      <c r="KX90" s="52">
        <v>0</v>
      </c>
      <c r="KY90" s="52">
        <v>0</v>
      </c>
      <c r="KZ90" s="52">
        <v>0</v>
      </c>
    </row>
    <row r="91" spans="1:312" x14ac:dyDescent="0.2">
      <c r="A91" s="89">
        <v>1.0787450000000001</v>
      </c>
      <c r="B91" s="41" t="s">
        <v>847</v>
      </c>
      <c r="C91" s="51" t="s">
        <v>58</v>
      </c>
      <c r="D91" s="52">
        <v>1.3536208809559855E-3</v>
      </c>
      <c r="E91" s="52">
        <v>2.6189873921184143E-3</v>
      </c>
      <c r="F91" s="52">
        <v>6.2534592925628217E-6</v>
      </c>
      <c r="G91" s="52">
        <v>1.7603215006579415E-5</v>
      </c>
      <c r="H91" s="52">
        <v>2.5717744125590286E-5</v>
      </c>
      <c r="I91" s="52">
        <v>0</v>
      </c>
      <c r="J91" s="52">
        <v>0</v>
      </c>
      <c r="K91" s="52">
        <v>0</v>
      </c>
      <c r="L91" s="52">
        <v>2.0993748234801076E-4</v>
      </c>
      <c r="M91" s="52">
        <v>6.7137548733474113E-4</v>
      </c>
      <c r="N91" s="52">
        <v>6.6550692621408954E-4</v>
      </c>
      <c r="O91" s="52">
        <v>8.8126231621763845E-6</v>
      </c>
      <c r="P91" s="52">
        <v>4.9430193645844827E-4</v>
      </c>
      <c r="Q91" s="52">
        <v>5.9455486482397022E-5</v>
      </c>
      <c r="R91" s="52">
        <v>5.1510406495702766E-5</v>
      </c>
      <c r="S91" s="52">
        <v>5.1168009858525623E-3</v>
      </c>
      <c r="T91" s="52">
        <v>5.6940131503654271E-3</v>
      </c>
      <c r="U91" s="52">
        <v>8.8320180929288338E-4</v>
      </c>
      <c r="V91" s="52">
        <v>1.3949170577958318E-4</v>
      </c>
      <c r="W91" s="52">
        <v>1.9945324512758854E-3</v>
      </c>
      <c r="X91" s="52">
        <v>1.3630055413618068E-3</v>
      </c>
      <c r="Y91" s="52">
        <v>7.4628218466939499E-3</v>
      </c>
      <c r="Z91" s="52">
        <v>1.5725029889577776E-3</v>
      </c>
      <c r="AA91" s="52">
        <v>2.9624491166750015E-3</v>
      </c>
      <c r="AB91" s="52">
        <v>5.3986135067530822E-3</v>
      </c>
      <c r="AC91" s="52">
        <v>2.3287909296205588E-3</v>
      </c>
      <c r="AD91" s="52">
        <v>2.6306656101677223E-3</v>
      </c>
      <c r="AE91" s="52">
        <v>0.39569015282648395</v>
      </c>
      <c r="AF91" s="52">
        <v>3.035202902694615E-5</v>
      </c>
      <c r="AG91" s="52">
        <v>2.1722960693173871E-3</v>
      </c>
      <c r="AH91" s="52">
        <v>0</v>
      </c>
      <c r="AI91" s="52">
        <v>3.6923890570278105E-5</v>
      </c>
      <c r="AJ91" s="52">
        <v>8.6914957911118256E-4</v>
      </c>
      <c r="AK91" s="52">
        <v>0.13122208236906385</v>
      </c>
      <c r="AL91" s="52">
        <v>0.37651956955932014</v>
      </c>
      <c r="AM91" s="52">
        <v>0.44034883414131309</v>
      </c>
      <c r="AN91" s="52">
        <v>0.28215464380662986</v>
      </c>
      <c r="AO91" s="52">
        <v>0.24367004977961398</v>
      </c>
      <c r="AP91" s="52">
        <v>0.35471136351716137</v>
      </c>
      <c r="AQ91" s="52">
        <v>9.4510177321740468E-2</v>
      </c>
      <c r="AR91" s="52">
        <v>2.9987315613086113E-3</v>
      </c>
      <c r="AS91" s="52">
        <v>7.2574067339565328E-3</v>
      </c>
      <c r="AT91" s="52">
        <v>3.0305957184087475E-3</v>
      </c>
      <c r="AU91" s="52">
        <v>1.6519518080073158E-3</v>
      </c>
      <c r="AV91" s="52">
        <v>4.545793650770531E-5</v>
      </c>
      <c r="AW91" s="52">
        <v>1.9620004902913686E-5</v>
      </c>
      <c r="AX91" s="52">
        <v>1.121155141400623E-4</v>
      </c>
      <c r="AY91" s="52">
        <v>1.9748827325099708E-4</v>
      </c>
      <c r="AZ91" s="52">
        <v>5.8444160852240499E-3</v>
      </c>
      <c r="BA91" s="52">
        <v>0</v>
      </c>
      <c r="BB91" s="52">
        <v>0.11161642858058241</v>
      </c>
      <c r="BC91" s="52">
        <v>3.6100594160793E-3</v>
      </c>
      <c r="BD91" s="52">
        <v>3.0153110299647266E-3</v>
      </c>
      <c r="BE91" s="52">
        <v>2.7395625159759536E-4</v>
      </c>
      <c r="BF91" s="52">
        <v>5.6015989931177471E-3</v>
      </c>
      <c r="BG91" s="52">
        <v>6.9278974695305253E-3</v>
      </c>
      <c r="BH91" s="52">
        <v>0.45100146268201824</v>
      </c>
      <c r="BI91" s="52">
        <v>1.0853344001234128E-2</v>
      </c>
      <c r="BJ91" s="52">
        <v>3.0239928067419146E-2</v>
      </c>
      <c r="BK91" s="52">
        <v>1.2652381553363392E-4</v>
      </c>
      <c r="BL91" s="52">
        <v>8.885407087122198E-3</v>
      </c>
      <c r="BM91" s="52">
        <v>5.7507506490764419E-5</v>
      </c>
      <c r="BN91" s="52">
        <v>8.7021798788961546E-3</v>
      </c>
      <c r="BO91" s="52">
        <v>2.0642464566649168E-4</v>
      </c>
      <c r="BP91" s="52">
        <v>3.4186931307364529E-3</v>
      </c>
      <c r="BQ91" s="52">
        <v>0</v>
      </c>
      <c r="BR91" s="52">
        <v>1.1077417300156467E-5</v>
      </c>
      <c r="BS91" s="52">
        <v>0</v>
      </c>
      <c r="BT91" s="52">
        <v>2.9190329418253723E-3</v>
      </c>
      <c r="BU91" s="52">
        <v>2.0943965974871702E-5</v>
      </c>
      <c r="BV91" s="52">
        <v>1.1361628251175576E-4</v>
      </c>
      <c r="BW91" s="52">
        <v>1.0494048829858609E-4</v>
      </c>
      <c r="BX91" s="52">
        <v>0</v>
      </c>
      <c r="BY91" s="52">
        <v>3.3835512127940349E-4</v>
      </c>
      <c r="BZ91" s="52">
        <v>0</v>
      </c>
      <c r="CA91" s="52">
        <v>0</v>
      </c>
      <c r="CB91" s="52">
        <v>0</v>
      </c>
      <c r="CC91" s="52">
        <v>0</v>
      </c>
      <c r="CD91" s="52">
        <v>7.2232134146049346E-3</v>
      </c>
      <c r="CE91" s="52">
        <v>4.7883604018315543E-3</v>
      </c>
      <c r="CF91" s="52">
        <v>4.2672877083769862E-3</v>
      </c>
      <c r="CG91" s="52">
        <v>8.803557667106365E-3</v>
      </c>
      <c r="CH91" s="52">
        <v>3.1764990189935114E-4</v>
      </c>
      <c r="CI91" s="52">
        <v>1.0487934516568579E-3</v>
      </c>
      <c r="CJ91" s="52">
        <v>2.0228170693839783E-3</v>
      </c>
      <c r="CK91" s="52">
        <v>5.0791367929377539E-5</v>
      </c>
      <c r="CL91" s="52">
        <v>7.941464214444078E-5</v>
      </c>
      <c r="CM91" s="52">
        <v>1.3340968171501096E-3</v>
      </c>
      <c r="CN91" s="52">
        <v>1.4625903610115552E-4</v>
      </c>
      <c r="CO91" s="52">
        <v>1.5254899060661135E-3</v>
      </c>
      <c r="CP91" s="52">
        <v>2.3834807654442018E-3</v>
      </c>
      <c r="CQ91" s="52">
        <v>3.6347531526644068E-3</v>
      </c>
      <c r="CR91" s="52">
        <v>3.99969142003365E-5</v>
      </c>
      <c r="CS91" s="52">
        <v>0</v>
      </c>
      <c r="CT91" s="52">
        <v>0</v>
      </c>
      <c r="CU91" s="52">
        <v>0</v>
      </c>
      <c r="CV91" s="52">
        <v>3.7884929607010816E-4</v>
      </c>
      <c r="CW91" s="52">
        <v>3.2998259531304689E-5</v>
      </c>
      <c r="CX91" s="52">
        <v>3.2752437037000855E-5</v>
      </c>
      <c r="CY91" s="52">
        <v>8.9555336800217563E-5</v>
      </c>
      <c r="CZ91" s="52">
        <v>0</v>
      </c>
      <c r="DA91" s="52">
        <v>0</v>
      </c>
      <c r="DB91" s="52">
        <v>4.1851605687784829E-5</v>
      </c>
      <c r="DC91" s="52">
        <v>6.603120187812668E-2</v>
      </c>
      <c r="DD91" s="52">
        <v>0.2156912617638245</v>
      </c>
      <c r="DE91" s="52">
        <v>7.488004284479427E-2</v>
      </c>
      <c r="DF91" s="52">
        <v>4.8469510330162523E-2</v>
      </c>
      <c r="DG91" s="52">
        <v>5.4598777345136094E-2</v>
      </c>
      <c r="DH91" s="52">
        <v>8.2322808314206686E-2</v>
      </c>
      <c r="DI91" s="52">
        <v>8.1856226803890583E-2</v>
      </c>
      <c r="DJ91" s="52">
        <v>1.4494163753181306E-2</v>
      </c>
      <c r="DK91" s="52">
        <v>8.6832635206733257E-3</v>
      </c>
      <c r="DL91" s="52">
        <v>3.3388729374890236E-3</v>
      </c>
      <c r="DM91" s="52">
        <v>8.7444409210520567E-3</v>
      </c>
      <c r="DN91" s="52">
        <v>2.7493127184241961E-2</v>
      </c>
      <c r="DO91" s="52">
        <v>3.8455542329391946E-3</v>
      </c>
      <c r="DP91" s="52">
        <v>3.5519334078017955E-3</v>
      </c>
      <c r="DQ91" s="52">
        <v>4.4900107670733467E-3</v>
      </c>
      <c r="DR91" s="52">
        <v>9.3421951800916996E-3</v>
      </c>
      <c r="DS91" s="52">
        <v>1.622905930639422E-2</v>
      </c>
      <c r="DT91" s="52">
        <v>0</v>
      </c>
      <c r="DU91" s="52">
        <v>2.9858738919999518E-3</v>
      </c>
      <c r="DV91" s="52">
        <v>7.242101843786414E-5</v>
      </c>
      <c r="DW91" s="52">
        <v>5.8975308167344117E-4</v>
      </c>
      <c r="DX91" s="52">
        <v>2.8423545372799114E-4</v>
      </c>
      <c r="DY91" s="52">
        <v>8.9470805621506892E-5</v>
      </c>
      <c r="DZ91" s="52">
        <v>2.9069727755450777E-3</v>
      </c>
      <c r="EA91" s="52">
        <v>0</v>
      </c>
      <c r="EB91" s="52">
        <v>1.7813903059572898E-3</v>
      </c>
      <c r="EC91" s="52">
        <v>1.2989242544274348E-3</v>
      </c>
      <c r="ED91" s="52">
        <v>1.4734510478710237E-3</v>
      </c>
      <c r="EE91" s="52">
        <v>2.3075775360122215E-3</v>
      </c>
      <c r="EF91" s="52">
        <v>1.2368445452160754E-4</v>
      </c>
      <c r="EG91" s="52">
        <v>5.1989529874769604E-5</v>
      </c>
      <c r="EH91" s="52">
        <v>8.3422107352341133E-4</v>
      </c>
      <c r="EI91" s="52">
        <v>9.5112411884492242E-4</v>
      </c>
      <c r="EJ91" s="52">
        <v>3.7417590715233391E-4</v>
      </c>
      <c r="EK91" s="52">
        <v>4.1495168188378906E-4</v>
      </c>
      <c r="EL91" s="52">
        <v>0</v>
      </c>
      <c r="EM91" s="52">
        <v>0</v>
      </c>
      <c r="EN91" s="52">
        <v>2.3458802027568414E-5</v>
      </c>
      <c r="EO91" s="52">
        <v>0</v>
      </c>
      <c r="EP91" s="52">
        <v>0</v>
      </c>
      <c r="EQ91" s="52">
        <v>0</v>
      </c>
      <c r="ER91" s="52">
        <v>0</v>
      </c>
      <c r="ES91" s="52">
        <v>1.1781512170341263E-4</v>
      </c>
      <c r="ET91" s="52">
        <v>0</v>
      </c>
      <c r="EU91" s="52">
        <v>0</v>
      </c>
      <c r="EV91" s="52">
        <v>0</v>
      </c>
      <c r="EW91" s="52">
        <v>0</v>
      </c>
      <c r="EX91" s="52">
        <v>1.8043649323990421E-4</v>
      </c>
      <c r="EY91" s="52">
        <v>1.1174245943195789E-3</v>
      </c>
      <c r="EZ91" s="52">
        <v>3.570620010194913E-4</v>
      </c>
      <c r="FA91" s="52">
        <v>1.2418365144453482E-3</v>
      </c>
      <c r="FB91" s="52">
        <v>0</v>
      </c>
      <c r="FC91" s="52">
        <v>0</v>
      </c>
      <c r="FD91" s="52">
        <v>0</v>
      </c>
      <c r="FE91" s="52">
        <v>1.2309372742525638E-4</v>
      </c>
      <c r="FF91" s="52">
        <v>1.328388805827152E-2</v>
      </c>
      <c r="FG91" s="52">
        <v>0</v>
      </c>
      <c r="FH91" s="52">
        <v>7.9614117266015774E-3</v>
      </c>
      <c r="FI91" s="52">
        <v>9.9035611182009858E-5</v>
      </c>
      <c r="FJ91" s="52">
        <v>2.9047075769726483E-3</v>
      </c>
      <c r="FK91" s="52">
        <v>0</v>
      </c>
      <c r="FL91" s="52">
        <v>2.0377165733211945E-4</v>
      </c>
      <c r="FM91" s="52">
        <v>3.2161360993949E-5</v>
      </c>
      <c r="FN91" s="52">
        <v>7.4998899123302154E-5</v>
      </c>
      <c r="FO91" s="52">
        <v>5.1004730396324981E-3</v>
      </c>
      <c r="FP91" s="52">
        <v>0</v>
      </c>
      <c r="FQ91" s="52">
        <v>0</v>
      </c>
      <c r="FR91" s="52">
        <v>6.4541444518051455E-5</v>
      </c>
      <c r="FS91" s="52">
        <v>5.7424449007283801E-3</v>
      </c>
      <c r="FT91" s="52">
        <v>1.9025026904845523E-3</v>
      </c>
      <c r="FU91" s="52">
        <v>6.8817677450611384E-5</v>
      </c>
      <c r="FV91" s="52">
        <v>1.4564662163277394E-3</v>
      </c>
      <c r="FW91" s="52">
        <v>2.5596574363607826E-4</v>
      </c>
      <c r="FX91" s="52">
        <v>5.5174025485137022E-5</v>
      </c>
      <c r="FY91" s="52">
        <v>3.934821393415001E-4</v>
      </c>
      <c r="FZ91" s="52">
        <v>0</v>
      </c>
      <c r="GA91" s="52">
        <v>2.2379716308804448E-4</v>
      </c>
      <c r="GB91" s="52">
        <v>2.4790916535342559E-3</v>
      </c>
      <c r="GC91" s="52">
        <v>0</v>
      </c>
      <c r="GD91" s="52">
        <v>0</v>
      </c>
      <c r="GE91" s="52">
        <v>0</v>
      </c>
      <c r="GF91" s="52">
        <v>6.669132651867099E-5</v>
      </c>
      <c r="GG91" s="52">
        <v>0.93075114464322239</v>
      </c>
      <c r="GH91" s="52">
        <v>0.9319293519613927</v>
      </c>
      <c r="GI91" s="52">
        <v>0.82191089454721866</v>
      </c>
      <c r="GJ91" s="52">
        <v>0.88404273470828887</v>
      </c>
      <c r="GK91" s="52">
        <v>0.91704533889411111</v>
      </c>
      <c r="GL91" s="52">
        <v>5.4782492449546201E-3</v>
      </c>
      <c r="GM91" s="52">
        <v>5.6954073857999566E-4</v>
      </c>
      <c r="GN91" s="52">
        <v>5.8773027296821923E-3</v>
      </c>
      <c r="GO91" s="52">
        <v>1.6008462965550617E-3</v>
      </c>
      <c r="GP91" s="52">
        <v>4.3388678071566647E-5</v>
      </c>
      <c r="GQ91" s="52">
        <v>1.1361642405704181E-4</v>
      </c>
      <c r="GR91" s="52">
        <v>0</v>
      </c>
      <c r="GS91" s="52">
        <v>2.8501564843893445E-4</v>
      </c>
      <c r="GT91" s="52">
        <v>4.4367845987249401E-5</v>
      </c>
      <c r="GU91" s="52">
        <v>0</v>
      </c>
      <c r="GV91" s="52">
        <v>2.0526439155357305E-5</v>
      </c>
      <c r="GW91" s="52">
        <v>5.4554926983865861E-5</v>
      </c>
      <c r="GX91" s="52">
        <v>1.6555797465399495E-4</v>
      </c>
      <c r="GY91" s="52">
        <v>2.8398905588793605E-5</v>
      </c>
      <c r="GZ91" s="52">
        <v>1.2876803647467149E-3</v>
      </c>
      <c r="HA91" s="52">
        <v>1.386552339383856E-4</v>
      </c>
      <c r="HB91" s="52">
        <v>3.5503871401267257E-3</v>
      </c>
      <c r="HC91" s="52">
        <v>8.4477931076295447E-4</v>
      </c>
      <c r="HD91" s="52">
        <v>1.2389392451480671E-3</v>
      </c>
      <c r="HE91" s="52">
        <v>1.7055096485475943E-2</v>
      </c>
      <c r="HF91" s="52">
        <v>3.012077751016677E-3</v>
      </c>
      <c r="HG91" s="52">
        <v>1.6741445226360546E-2</v>
      </c>
      <c r="HH91" s="52">
        <v>7.7751344033830301E-4</v>
      </c>
      <c r="HI91" s="52">
        <v>5.4745107280370917E-3</v>
      </c>
      <c r="HJ91" s="52">
        <v>8.5299654086782694E-4</v>
      </c>
      <c r="HK91" s="52">
        <v>0</v>
      </c>
      <c r="HL91" s="52">
        <v>9.6548614474740984E-3</v>
      </c>
      <c r="HM91" s="52">
        <v>1.1608740113030512E-4</v>
      </c>
      <c r="HN91" s="52">
        <v>7.5672517807214689E-3</v>
      </c>
      <c r="HO91" s="52">
        <v>5.205589814785889E-3</v>
      </c>
      <c r="HP91" s="52">
        <v>8.2188634443530745E-5</v>
      </c>
      <c r="HQ91" s="52">
        <v>7.7228742531852846E-3</v>
      </c>
      <c r="HR91" s="52">
        <v>5.7167793280753793E-3</v>
      </c>
      <c r="HS91" s="52">
        <v>1.1454416414221581E-3</v>
      </c>
      <c r="HT91" s="52">
        <v>7.048973500969458E-4</v>
      </c>
      <c r="HU91" s="52">
        <v>1.3770551863664423E-3</v>
      </c>
      <c r="HV91" s="52">
        <v>9.1401244432144635E-4</v>
      </c>
      <c r="HW91" s="52">
        <v>3.0511270062496214E-5</v>
      </c>
      <c r="HX91" s="52">
        <v>5.3054184791983671E-4</v>
      </c>
      <c r="HY91" s="52">
        <v>0</v>
      </c>
      <c r="HZ91" s="52">
        <v>2.6604314936103281E-4</v>
      </c>
      <c r="IA91" s="52">
        <v>6.2334618373438816E-4</v>
      </c>
      <c r="IB91" s="52">
        <v>1.9946493260447986E-4</v>
      </c>
      <c r="IC91" s="52">
        <v>1.3525862982268817E-4</v>
      </c>
      <c r="ID91" s="52">
        <v>0</v>
      </c>
      <c r="IE91" s="52">
        <v>6.753682829771598E-4</v>
      </c>
      <c r="IF91" s="52">
        <v>4.3354410122739662E-5</v>
      </c>
      <c r="IG91" s="52">
        <v>4.0990999644878727E-5</v>
      </c>
      <c r="IH91" s="52">
        <v>2.1651991673931592E-4</v>
      </c>
      <c r="II91" s="52">
        <v>2.1405573596343843E-3</v>
      </c>
      <c r="IJ91" s="52">
        <v>2.2356873095569796E-4</v>
      </c>
      <c r="IK91" s="52">
        <v>0</v>
      </c>
      <c r="IL91" s="52">
        <v>5.0933495790388394E-6</v>
      </c>
      <c r="IM91" s="52">
        <v>0</v>
      </c>
      <c r="IN91" s="52">
        <v>2.4303438127723832E-4</v>
      </c>
      <c r="IO91" s="52">
        <v>2.6523669111064701E-6</v>
      </c>
      <c r="IP91" s="52">
        <v>0</v>
      </c>
      <c r="IQ91" s="52">
        <v>3.4311063406302431E-6</v>
      </c>
      <c r="IR91" s="52">
        <v>0</v>
      </c>
      <c r="IS91" s="52">
        <v>0</v>
      </c>
      <c r="IT91" s="52">
        <v>0</v>
      </c>
      <c r="IU91" s="52">
        <v>0</v>
      </c>
      <c r="IV91" s="52">
        <v>0</v>
      </c>
      <c r="IW91" s="52">
        <v>0</v>
      </c>
      <c r="IX91" s="52">
        <v>3.5532224096516427E-5</v>
      </c>
      <c r="IY91" s="52">
        <v>4.8271161452700655E-5</v>
      </c>
      <c r="IZ91" s="52">
        <v>2.9711378134645357E-4</v>
      </c>
      <c r="JA91" s="52">
        <v>1.9656073316021689E-4</v>
      </c>
      <c r="JB91" s="52">
        <v>6.9175918553179957E-5</v>
      </c>
      <c r="JC91" s="52">
        <v>2.6529007544207143E-4</v>
      </c>
      <c r="JD91" s="52">
        <v>4.4901537933618289E-4</v>
      </c>
      <c r="JE91" s="52">
        <v>6.3669734887325015E-4</v>
      </c>
      <c r="JF91" s="52">
        <v>4.504793472112279E-6</v>
      </c>
      <c r="JG91" s="52">
        <v>2.6316631428349155E-4</v>
      </c>
      <c r="JH91" s="52">
        <v>2.0151557774340134E-4</v>
      </c>
      <c r="JI91" s="52">
        <v>1.1698103006729276E-5</v>
      </c>
      <c r="JJ91" s="52">
        <v>9.5680564943044828E-6</v>
      </c>
      <c r="JK91" s="52">
        <v>3.7474831558968372E-5</v>
      </c>
      <c r="JL91" s="52">
        <v>5.1859800700151757E-5</v>
      </c>
      <c r="JM91" s="52">
        <v>6.5734497336757895E-5</v>
      </c>
      <c r="JN91" s="52">
        <v>2.2644813763105068E-4</v>
      </c>
      <c r="JO91" s="52">
        <v>0</v>
      </c>
      <c r="JP91" s="52">
        <v>7.9790271981244757E-4</v>
      </c>
      <c r="JQ91" s="52">
        <v>4.1793256809014392E-4</v>
      </c>
      <c r="JR91" s="52">
        <v>3.0959338985391423E-3</v>
      </c>
      <c r="JS91" s="52">
        <v>6.6380821134969873E-5</v>
      </c>
      <c r="JT91" s="52">
        <v>8.1044077448783492E-3</v>
      </c>
      <c r="JU91" s="52">
        <v>2.1452727228177659E-3</v>
      </c>
      <c r="JV91" s="52">
        <v>8.8015590352481137E-4</v>
      </c>
      <c r="JW91" s="52">
        <v>1.8922904915546349E-3</v>
      </c>
      <c r="JX91" s="52">
        <v>1.4037636915596582E-3</v>
      </c>
      <c r="JY91" s="52">
        <v>1.7763213972242205E-4</v>
      </c>
      <c r="JZ91" s="52">
        <v>1.1721667185483756E-3</v>
      </c>
      <c r="KA91" s="52">
        <v>8.2452900917411238E-4</v>
      </c>
      <c r="KB91" s="52">
        <v>1.7352781171074197E-3</v>
      </c>
      <c r="KC91" s="52">
        <v>1.9294457924763882E-3</v>
      </c>
      <c r="KD91" s="52">
        <v>6.5239386156695775E-5</v>
      </c>
      <c r="KE91" s="52">
        <v>5.1488362572072301E-4</v>
      </c>
      <c r="KF91" s="52">
        <v>1.015344630363511E-3</v>
      </c>
      <c r="KG91" s="52">
        <v>7.9173068569132049E-4</v>
      </c>
      <c r="KH91" s="52">
        <v>3.8488078428649268E-3</v>
      </c>
      <c r="KI91" s="52">
        <v>6.0861261717567274E-5</v>
      </c>
      <c r="KJ91" s="52">
        <v>5.037810155583921E-3</v>
      </c>
      <c r="KK91" s="52">
        <v>3.4128690505966994E-3</v>
      </c>
      <c r="KL91" s="52">
        <v>3.136756940931938E-4</v>
      </c>
      <c r="KM91" s="52">
        <v>1.7778902507741153E-4</v>
      </c>
      <c r="KN91" s="52">
        <v>2.1515098661858672E-3</v>
      </c>
      <c r="KO91" s="52">
        <v>1.1904166969793327E-4</v>
      </c>
      <c r="KP91" s="52">
        <v>5.8905592298759592E-5</v>
      </c>
      <c r="KQ91" s="52">
        <v>4.4381152810780934E-4</v>
      </c>
      <c r="KR91" s="52">
        <v>4.6389500155553411E-4</v>
      </c>
      <c r="KS91" s="52">
        <v>1.4676990050466288E-4</v>
      </c>
      <c r="KT91" s="52">
        <v>4.9759125140355306E-4</v>
      </c>
      <c r="KU91" s="52">
        <v>6.3388297752752214E-4</v>
      </c>
      <c r="KV91" s="52">
        <v>0</v>
      </c>
      <c r="KW91" s="52">
        <v>1.2836753124063815E-3</v>
      </c>
      <c r="KX91" s="52">
        <v>1.0934726226619199E-3</v>
      </c>
      <c r="KY91" s="52">
        <v>1.5062218350421176E-3</v>
      </c>
      <c r="KZ91" s="52">
        <v>1.2970990185254203E-3</v>
      </c>
    </row>
    <row r="92" spans="1:312" x14ac:dyDescent="0.2">
      <c r="A92" s="89">
        <v>1.0438540000000001</v>
      </c>
      <c r="B92" s="41" t="s">
        <v>846</v>
      </c>
      <c r="C92" s="51" t="s">
        <v>124</v>
      </c>
      <c r="D92" s="52">
        <v>0</v>
      </c>
      <c r="E92" s="52">
        <v>0</v>
      </c>
      <c r="F92" s="52">
        <v>1.3881305242831758E-5</v>
      </c>
      <c r="G92" s="52">
        <v>0</v>
      </c>
      <c r="H92" s="52">
        <v>0</v>
      </c>
      <c r="I92" s="52">
        <v>0</v>
      </c>
      <c r="J92" s="52">
        <v>0</v>
      </c>
      <c r="K92" s="52">
        <v>0</v>
      </c>
      <c r="L92" s="52">
        <v>0</v>
      </c>
      <c r="M92" s="52">
        <v>9.5273492270823152E-5</v>
      </c>
      <c r="N92" s="52">
        <v>2.4663085552282876E-4</v>
      </c>
      <c r="O92" s="52">
        <v>1.2387555199663032E-5</v>
      </c>
      <c r="P92" s="52">
        <v>0</v>
      </c>
      <c r="Q92" s="52">
        <v>0</v>
      </c>
      <c r="R92" s="52">
        <v>0</v>
      </c>
      <c r="S92" s="52">
        <v>0</v>
      </c>
      <c r="T92" s="52">
        <v>0</v>
      </c>
      <c r="U92" s="52">
        <v>0</v>
      </c>
      <c r="V92" s="52">
        <v>0</v>
      </c>
      <c r="W92" s="52">
        <v>0</v>
      </c>
      <c r="X92" s="52">
        <v>0</v>
      </c>
      <c r="Y92" s="52">
        <v>4.0104945796574551E-4</v>
      </c>
      <c r="Z92" s="52">
        <v>9.7610346885810341E-5</v>
      </c>
      <c r="AA92" s="52">
        <v>6.3581964066482014E-5</v>
      </c>
      <c r="AB92" s="52">
        <v>2.7927802058791509E-5</v>
      </c>
      <c r="AC92" s="52">
        <v>2.000682967824092E-5</v>
      </c>
      <c r="AD92" s="52">
        <v>6.7906431116083869E-5</v>
      </c>
      <c r="AE92" s="52">
        <v>1.005489111311612E-5</v>
      </c>
      <c r="AF92" s="52">
        <v>0</v>
      </c>
      <c r="AG92" s="52">
        <v>0</v>
      </c>
      <c r="AH92" s="52">
        <v>0</v>
      </c>
      <c r="AI92" s="52">
        <v>0</v>
      </c>
      <c r="AJ92" s="52">
        <v>0</v>
      </c>
      <c r="AK92" s="52">
        <v>1.8811529604864126E-4</v>
      </c>
      <c r="AL92" s="52">
        <v>3.6265738181352259E-3</v>
      </c>
      <c r="AM92" s="52">
        <v>1.7110320107249755E-3</v>
      </c>
      <c r="AN92" s="52">
        <v>1.0313065222440633E-4</v>
      </c>
      <c r="AO92" s="52">
        <v>0</v>
      </c>
      <c r="AP92" s="52">
        <v>1.1034884099890311E-3</v>
      </c>
      <c r="AQ92" s="52">
        <v>0</v>
      </c>
      <c r="AR92" s="52">
        <v>3.4331040745925177E-4</v>
      </c>
      <c r="AS92" s="52">
        <v>0.46146682940725292</v>
      </c>
      <c r="AT92" s="52">
        <v>8.0699370786583013E-3</v>
      </c>
      <c r="AU92" s="52">
        <v>0.19623955434415183</v>
      </c>
      <c r="AV92" s="52">
        <v>0</v>
      </c>
      <c r="AW92" s="52">
        <v>0</v>
      </c>
      <c r="AX92" s="52">
        <v>0</v>
      </c>
      <c r="AY92" s="52">
        <v>0</v>
      </c>
      <c r="AZ92" s="52">
        <v>2.6593446095954675E-5</v>
      </c>
      <c r="BA92" s="52">
        <v>0</v>
      </c>
      <c r="BB92" s="52">
        <v>4.6913466808082144E-3</v>
      </c>
      <c r="BC92" s="52">
        <v>0</v>
      </c>
      <c r="BD92" s="52">
        <v>0</v>
      </c>
      <c r="BE92" s="52">
        <v>0</v>
      </c>
      <c r="BF92" s="52">
        <v>7.0165775709510108E-4</v>
      </c>
      <c r="BG92" s="52">
        <v>7.3731625313842235E-4</v>
      </c>
      <c r="BH92" s="52">
        <v>3.7868147436744715E-5</v>
      </c>
      <c r="BI92" s="52">
        <v>0</v>
      </c>
      <c r="BJ92" s="52">
        <v>0</v>
      </c>
      <c r="BK92" s="52">
        <v>0</v>
      </c>
      <c r="BL92" s="52">
        <v>0</v>
      </c>
      <c r="BM92" s="52">
        <v>0</v>
      </c>
      <c r="BN92" s="52">
        <v>0</v>
      </c>
      <c r="BO92" s="52">
        <v>0</v>
      </c>
      <c r="BP92" s="52">
        <v>6.8465057148762911E-5</v>
      </c>
      <c r="BQ92" s="52">
        <v>0</v>
      </c>
      <c r="BR92" s="52">
        <v>0</v>
      </c>
      <c r="BS92" s="52">
        <v>0</v>
      </c>
      <c r="BT92" s="52">
        <v>0</v>
      </c>
      <c r="BU92" s="52">
        <v>0</v>
      </c>
      <c r="BV92" s="52">
        <v>8.5212211883816817E-5</v>
      </c>
      <c r="BW92" s="52">
        <v>0</v>
      </c>
      <c r="BX92" s="52">
        <v>0</v>
      </c>
      <c r="BY92" s="52">
        <v>0</v>
      </c>
      <c r="BZ92" s="52">
        <v>0</v>
      </c>
      <c r="CA92" s="52">
        <v>0</v>
      </c>
      <c r="CB92" s="52">
        <v>0</v>
      </c>
      <c r="CC92" s="52">
        <v>0</v>
      </c>
      <c r="CD92" s="52">
        <v>3.0653906526969101E-4</v>
      </c>
      <c r="CE92" s="52">
        <v>4.2475280477024306E-5</v>
      </c>
      <c r="CF92" s="52">
        <v>0</v>
      </c>
      <c r="CG92" s="52">
        <v>4.7537188771665023E-5</v>
      </c>
      <c r="CH92" s="52">
        <v>3.957254670126597E-5</v>
      </c>
      <c r="CI92" s="52">
        <v>0</v>
      </c>
      <c r="CJ92" s="52">
        <v>0</v>
      </c>
      <c r="CK92" s="52">
        <v>0</v>
      </c>
      <c r="CL92" s="52">
        <v>2.279278525671508E-4</v>
      </c>
      <c r="CM92" s="52">
        <v>7.2655535982491968E-4</v>
      </c>
      <c r="CN92" s="52">
        <v>1.6640483581440631E-4</v>
      </c>
      <c r="CO92" s="52">
        <v>0</v>
      </c>
      <c r="CP92" s="52">
        <v>1.3521485671462604E-5</v>
      </c>
      <c r="CQ92" s="52">
        <v>4.2512235021239106E-5</v>
      </c>
      <c r="CR92" s="52">
        <v>0</v>
      </c>
      <c r="CS92" s="52">
        <v>0</v>
      </c>
      <c r="CT92" s="52">
        <v>6.7554533329021921E-5</v>
      </c>
      <c r="CU92" s="52">
        <v>4.2054419231349323E-5</v>
      </c>
      <c r="CV92" s="52">
        <v>3.8178611231871364E-5</v>
      </c>
      <c r="CW92" s="52">
        <v>0</v>
      </c>
      <c r="CX92" s="52">
        <v>0</v>
      </c>
      <c r="CY92" s="52">
        <v>0</v>
      </c>
      <c r="CZ92" s="52">
        <v>0</v>
      </c>
      <c r="DA92" s="52">
        <v>0</v>
      </c>
      <c r="DB92" s="52">
        <v>0</v>
      </c>
      <c r="DC92" s="52">
        <v>0</v>
      </c>
      <c r="DD92" s="52">
        <v>2.0659179885005895E-5</v>
      </c>
      <c r="DE92" s="52">
        <v>0</v>
      </c>
      <c r="DF92" s="52">
        <v>0</v>
      </c>
      <c r="DG92" s="52">
        <v>3.1577030571426211E-4</v>
      </c>
      <c r="DH92" s="52">
        <v>0</v>
      </c>
      <c r="DI92" s="52">
        <v>2.3210854176899717E-2</v>
      </c>
      <c r="DJ92" s="52">
        <v>0.18309269303125153</v>
      </c>
      <c r="DK92" s="52">
        <v>1.2288086978433123E-2</v>
      </c>
      <c r="DL92" s="52">
        <v>0.41285867745358179</v>
      </c>
      <c r="DM92" s="52">
        <v>0.48083309841040373</v>
      </c>
      <c r="DN92" s="52">
        <v>4.3546903716440129E-3</v>
      </c>
      <c r="DO92" s="52">
        <v>0.48279298674723975</v>
      </c>
      <c r="DP92" s="52">
        <v>4.2277801958052067E-3</v>
      </c>
      <c r="DQ92" s="52">
        <v>5.620999124645767E-4</v>
      </c>
      <c r="DR92" s="52">
        <v>1.2867294525310685E-2</v>
      </c>
      <c r="DS92" s="52">
        <v>9.5903440854941444E-2</v>
      </c>
      <c r="DT92" s="52">
        <v>0</v>
      </c>
      <c r="DU92" s="52">
        <v>0</v>
      </c>
      <c r="DV92" s="52">
        <v>0</v>
      </c>
      <c r="DW92" s="52">
        <v>0</v>
      </c>
      <c r="DX92" s="52">
        <v>1.9223086471135487E-4</v>
      </c>
      <c r="DY92" s="52">
        <v>0</v>
      </c>
      <c r="DZ92" s="52">
        <v>0</v>
      </c>
      <c r="EA92" s="52">
        <v>0</v>
      </c>
      <c r="EB92" s="52">
        <v>0</v>
      </c>
      <c r="EC92" s="52">
        <v>0</v>
      </c>
      <c r="ED92" s="52">
        <v>0</v>
      </c>
      <c r="EE92" s="52">
        <v>1.4280715458305275E-5</v>
      </c>
      <c r="EF92" s="52">
        <v>1.0118615352221361E-3</v>
      </c>
      <c r="EG92" s="52">
        <v>0</v>
      </c>
      <c r="EH92" s="52">
        <v>0</v>
      </c>
      <c r="EI92" s="52">
        <v>0</v>
      </c>
      <c r="EJ92" s="52">
        <v>0</v>
      </c>
      <c r="EK92" s="52">
        <v>0</v>
      </c>
      <c r="EL92" s="52">
        <v>0</v>
      </c>
      <c r="EM92" s="52">
        <v>0</v>
      </c>
      <c r="EN92" s="52">
        <v>0</v>
      </c>
      <c r="EO92" s="52">
        <v>0</v>
      </c>
      <c r="EP92" s="52">
        <v>3.0101980502066063E-5</v>
      </c>
      <c r="EQ92" s="52">
        <v>0</v>
      </c>
      <c r="ER92" s="52">
        <v>0</v>
      </c>
      <c r="ES92" s="52">
        <v>0</v>
      </c>
      <c r="ET92" s="52">
        <v>0</v>
      </c>
      <c r="EU92" s="52">
        <v>2.4567132555874392E-5</v>
      </c>
      <c r="EV92" s="52">
        <v>0</v>
      </c>
      <c r="EW92" s="52">
        <v>0</v>
      </c>
      <c r="EX92" s="52">
        <v>0</v>
      </c>
      <c r="EY92" s="52">
        <v>0</v>
      </c>
      <c r="EZ92" s="52">
        <v>0</v>
      </c>
      <c r="FA92" s="52">
        <v>0</v>
      </c>
      <c r="FB92" s="52">
        <v>0</v>
      </c>
      <c r="FC92" s="52">
        <v>0</v>
      </c>
      <c r="FD92" s="52">
        <v>0</v>
      </c>
      <c r="FE92" s="52">
        <v>0</v>
      </c>
      <c r="FF92" s="52">
        <v>0</v>
      </c>
      <c r="FG92" s="52">
        <v>0</v>
      </c>
      <c r="FH92" s="52">
        <v>0</v>
      </c>
      <c r="FI92" s="52">
        <v>0</v>
      </c>
      <c r="FJ92" s="52">
        <v>0</v>
      </c>
      <c r="FK92" s="52">
        <v>0</v>
      </c>
      <c r="FL92" s="52">
        <v>0</v>
      </c>
      <c r="FM92" s="52">
        <v>0</v>
      </c>
      <c r="FN92" s="52">
        <v>0</v>
      </c>
      <c r="FO92" s="52">
        <v>0</v>
      </c>
      <c r="FP92" s="52">
        <v>0</v>
      </c>
      <c r="FQ92" s="52">
        <v>8.6036408261528792E-5</v>
      </c>
      <c r="FR92" s="52">
        <v>0</v>
      </c>
      <c r="FS92" s="52">
        <v>0</v>
      </c>
      <c r="FT92" s="52">
        <v>0</v>
      </c>
      <c r="FU92" s="52">
        <v>0</v>
      </c>
      <c r="FV92" s="52">
        <v>0</v>
      </c>
      <c r="FW92" s="52">
        <v>0</v>
      </c>
      <c r="FX92" s="52">
        <v>0</v>
      </c>
      <c r="FY92" s="52">
        <v>0</v>
      </c>
      <c r="FZ92" s="52">
        <v>0</v>
      </c>
      <c r="GA92" s="52">
        <v>0</v>
      </c>
      <c r="GB92" s="52">
        <v>0</v>
      </c>
      <c r="GC92" s="52">
        <v>0</v>
      </c>
      <c r="GD92" s="52">
        <v>0</v>
      </c>
      <c r="GE92" s="52">
        <v>0</v>
      </c>
      <c r="GF92" s="52">
        <v>0</v>
      </c>
      <c r="GG92" s="52">
        <v>0</v>
      </c>
      <c r="GH92" s="52">
        <v>2.5839811943598434E-4</v>
      </c>
      <c r="GI92" s="52">
        <v>7.0359517133165698E-4</v>
      </c>
      <c r="GJ92" s="52">
        <v>1.2204576529061557E-5</v>
      </c>
      <c r="GK92" s="52">
        <v>0</v>
      </c>
      <c r="GL92" s="52">
        <v>0</v>
      </c>
      <c r="GM92" s="52">
        <v>0</v>
      </c>
      <c r="GN92" s="52">
        <v>5.9590965032551968E-5</v>
      </c>
      <c r="GO92" s="52">
        <v>0</v>
      </c>
      <c r="GP92" s="52">
        <v>0</v>
      </c>
      <c r="GQ92" s="52">
        <v>0</v>
      </c>
      <c r="GR92" s="52">
        <v>0</v>
      </c>
      <c r="GS92" s="52">
        <v>0</v>
      </c>
      <c r="GT92" s="52">
        <v>0</v>
      </c>
      <c r="GU92" s="52">
        <v>0</v>
      </c>
      <c r="GV92" s="52">
        <v>0</v>
      </c>
      <c r="GW92" s="52">
        <v>0</v>
      </c>
      <c r="GX92" s="52">
        <v>1.4596531493162867E-4</v>
      </c>
      <c r="GY92" s="52">
        <v>0</v>
      </c>
      <c r="GZ92" s="52">
        <v>8.1907970441980873E-4</v>
      </c>
      <c r="HA92" s="52">
        <v>1.6425539986297548E-5</v>
      </c>
      <c r="HB92" s="52">
        <v>1.8957025569208345E-3</v>
      </c>
      <c r="HC92" s="52">
        <v>8.1388219114453362E-5</v>
      </c>
      <c r="HD92" s="52">
        <v>6.4818211783107256E-4</v>
      </c>
      <c r="HE92" s="52">
        <v>1.3498879479326815E-3</v>
      </c>
      <c r="HF92" s="52">
        <v>1.8125312744410613E-3</v>
      </c>
      <c r="HG92" s="52">
        <v>1.5054900220122126E-4</v>
      </c>
      <c r="HH92" s="52">
        <v>1.5417216119705589E-5</v>
      </c>
      <c r="HI92" s="52">
        <v>2.6400644076419117E-3</v>
      </c>
      <c r="HJ92" s="52">
        <v>1.5958469564120962E-3</v>
      </c>
      <c r="HK92" s="52">
        <v>0</v>
      </c>
      <c r="HL92" s="52">
        <v>0</v>
      </c>
      <c r="HM92" s="52">
        <v>0</v>
      </c>
      <c r="HN92" s="52">
        <v>0</v>
      </c>
      <c r="HO92" s="52">
        <v>0</v>
      </c>
      <c r="HP92" s="52">
        <v>3.3862756038312795E-3</v>
      </c>
      <c r="HQ92" s="52">
        <v>8.110029551905383E-2</v>
      </c>
      <c r="HR92" s="52">
        <v>0.14164636557282875</v>
      </c>
      <c r="HS92" s="52">
        <v>4.5620232195021622E-4</v>
      </c>
      <c r="HT92" s="52">
        <v>1.2978312675416406E-2</v>
      </c>
      <c r="HU92" s="52">
        <v>4.3504448965220499E-5</v>
      </c>
      <c r="HV92" s="52">
        <v>1.1409363362004554E-3</v>
      </c>
      <c r="HW92" s="52">
        <v>0</v>
      </c>
      <c r="HX92" s="52">
        <v>0</v>
      </c>
      <c r="HY92" s="52">
        <v>0</v>
      </c>
      <c r="HZ92" s="52">
        <v>0</v>
      </c>
      <c r="IA92" s="52">
        <v>0</v>
      </c>
      <c r="IB92" s="52">
        <v>0</v>
      </c>
      <c r="IC92" s="52">
        <v>0</v>
      </c>
      <c r="ID92" s="52">
        <v>0</v>
      </c>
      <c r="IE92" s="52">
        <v>0</v>
      </c>
      <c r="IF92" s="52">
        <v>0</v>
      </c>
      <c r="IG92" s="52">
        <v>0</v>
      </c>
      <c r="IH92" s="52">
        <v>0</v>
      </c>
      <c r="II92" s="52">
        <v>1.442242129434424E-4</v>
      </c>
      <c r="IJ92" s="52">
        <v>0</v>
      </c>
      <c r="IK92" s="52">
        <v>0</v>
      </c>
      <c r="IL92" s="52">
        <v>0</v>
      </c>
      <c r="IM92" s="52">
        <v>0</v>
      </c>
      <c r="IN92" s="52">
        <v>0</v>
      </c>
      <c r="IO92" s="52">
        <v>0</v>
      </c>
      <c r="IP92" s="52">
        <v>0</v>
      </c>
      <c r="IQ92" s="52">
        <v>0</v>
      </c>
      <c r="IR92" s="52">
        <v>0</v>
      </c>
      <c r="IS92" s="52">
        <v>0</v>
      </c>
      <c r="IT92" s="52">
        <v>0</v>
      </c>
      <c r="IU92" s="52">
        <v>5.0366794207387752E-6</v>
      </c>
      <c r="IV92" s="52">
        <v>0</v>
      </c>
      <c r="IW92" s="52">
        <v>0</v>
      </c>
      <c r="IX92" s="52">
        <v>0</v>
      </c>
      <c r="IY92" s="52">
        <v>0</v>
      </c>
      <c r="IZ92" s="52">
        <v>0</v>
      </c>
      <c r="JA92" s="52">
        <v>0</v>
      </c>
      <c r="JB92" s="52">
        <v>0</v>
      </c>
      <c r="JC92" s="52">
        <v>0</v>
      </c>
      <c r="JD92" s="52">
        <v>3.7967311287623318E-4</v>
      </c>
      <c r="JE92" s="52">
        <v>0</v>
      </c>
      <c r="JF92" s="52">
        <v>0</v>
      </c>
      <c r="JG92" s="52">
        <v>4.1729016397575753E-6</v>
      </c>
      <c r="JH92" s="52">
        <v>0</v>
      </c>
      <c r="JI92" s="52">
        <v>0</v>
      </c>
      <c r="JJ92" s="52">
        <v>0</v>
      </c>
      <c r="JK92" s="52">
        <v>0</v>
      </c>
      <c r="JL92" s="52">
        <v>0</v>
      </c>
      <c r="JM92" s="52">
        <v>0</v>
      </c>
      <c r="JN92" s="52">
        <v>0</v>
      </c>
      <c r="JO92" s="52">
        <v>0</v>
      </c>
      <c r="JP92" s="52">
        <v>3.6632335756070001E-4</v>
      </c>
      <c r="JQ92" s="52">
        <v>0</v>
      </c>
      <c r="JR92" s="52">
        <v>0</v>
      </c>
      <c r="JS92" s="52">
        <v>0</v>
      </c>
      <c r="JT92" s="52">
        <v>0</v>
      </c>
      <c r="JU92" s="52">
        <v>0</v>
      </c>
      <c r="JV92" s="52">
        <v>4.1316679040318808E-6</v>
      </c>
      <c r="JW92" s="52">
        <v>0</v>
      </c>
      <c r="JX92" s="52">
        <v>0</v>
      </c>
      <c r="JY92" s="52">
        <v>5.0437985649941831E-6</v>
      </c>
      <c r="JZ92" s="52">
        <v>1.7337189479775463E-4</v>
      </c>
      <c r="KA92" s="52">
        <v>1.5135406797716987E-4</v>
      </c>
      <c r="KB92" s="52">
        <v>7.4513374799879388E-6</v>
      </c>
      <c r="KC92" s="52">
        <v>0</v>
      </c>
      <c r="KD92" s="52">
        <v>0</v>
      </c>
      <c r="KE92" s="52">
        <v>0</v>
      </c>
      <c r="KF92" s="52">
        <v>4.9154615484069531E-5</v>
      </c>
      <c r="KG92" s="52">
        <v>5.4937539109651539E-6</v>
      </c>
      <c r="KH92" s="52">
        <v>0</v>
      </c>
      <c r="KI92" s="52">
        <v>6.6532120292865178E-6</v>
      </c>
      <c r="KJ92" s="52">
        <v>1.4844553704009523E-4</v>
      </c>
      <c r="KK92" s="52">
        <v>8.3628025340223971E-5</v>
      </c>
      <c r="KL92" s="52">
        <v>0</v>
      </c>
      <c r="KM92" s="52">
        <v>4.8442200367513178E-5</v>
      </c>
      <c r="KN92" s="52">
        <v>1.6059464944216217E-4</v>
      </c>
      <c r="KO92" s="52">
        <v>1.2054547449222377E-5</v>
      </c>
      <c r="KP92" s="52">
        <v>2.859533492092798E-4</v>
      </c>
      <c r="KQ92" s="52">
        <v>0</v>
      </c>
      <c r="KR92" s="52">
        <v>0</v>
      </c>
      <c r="KS92" s="52">
        <v>1.9781319869118022E-5</v>
      </c>
      <c r="KT92" s="52">
        <v>5.0325735800198224E-4</v>
      </c>
      <c r="KU92" s="52">
        <v>0</v>
      </c>
      <c r="KV92" s="52">
        <v>0</v>
      </c>
      <c r="KW92" s="52">
        <v>0</v>
      </c>
      <c r="KX92" s="52">
        <v>0</v>
      </c>
      <c r="KY92" s="52">
        <v>4.4954379693580994E-6</v>
      </c>
      <c r="KZ92" s="52">
        <v>0</v>
      </c>
    </row>
    <row r="93" spans="1:312" x14ac:dyDescent="0.2">
      <c r="A93" s="89">
        <v>1.078093</v>
      </c>
      <c r="B93" s="41" t="s">
        <v>845</v>
      </c>
      <c r="C93" s="51" t="s">
        <v>105</v>
      </c>
      <c r="D93" s="52">
        <v>0</v>
      </c>
      <c r="E93" s="52">
        <v>0</v>
      </c>
      <c r="F93" s="52">
        <v>0</v>
      </c>
      <c r="G93" s="52">
        <v>0</v>
      </c>
      <c r="H93" s="52">
        <v>0</v>
      </c>
      <c r="I93" s="52">
        <v>0</v>
      </c>
      <c r="J93" s="52">
        <v>0</v>
      </c>
      <c r="K93" s="52">
        <v>0</v>
      </c>
      <c r="L93" s="52">
        <v>2.2174715233880675E-4</v>
      </c>
      <c r="M93" s="52">
        <v>0</v>
      </c>
      <c r="N93" s="52">
        <v>0</v>
      </c>
      <c r="O93" s="52">
        <v>0</v>
      </c>
      <c r="P93" s="52">
        <v>0</v>
      </c>
      <c r="Q93" s="52">
        <v>1.3377484458539332E-4</v>
      </c>
      <c r="R93" s="52">
        <v>0</v>
      </c>
      <c r="S93" s="52">
        <v>9.828917527813068E-5</v>
      </c>
      <c r="T93" s="52">
        <v>0</v>
      </c>
      <c r="U93" s="52">
        <v>0</v>
      </c>
      <c r="V93" s="52">
        <v>2.1654962389169164E-5</v>
      </c>
      <c r="W93" s="52">
        <v>0</v>
      </c>
      <c r="X93" s="52">
        <v>0</v>
      </c>
      <c r="Y93" s="52">
        <v>0</v>
      </c>
      <c r="Z93" s="52">
        <v>0</v>
      </c>
      <c r="AA93" s="52">
        <v>0</v>
      </c>
      <c r="AB93" s="52">
        <v>0</v>
      </c>
      <c r="AC93" s="52">
        <v>4.8923512709021495E-4</v>
      </c>
      <c r="AD93" s="52">
        <v>0</v>
      </c>
      <c r="AE93" s="52">
        <v>0</v>
      </c>
      <c r="AF93" s="52">
        <v>0</v>
      </c>
      <c r="AG93" s="52">
        <v>0</v>
      </c>
      <c r="AH93" s="52">
        <v>3.9944747242066701E-5</v>
      </c>
      <c r="AI93" s="52">
        <v>2.4892228268806534E-4</v>
      </c>
      <c r="AJ93" s="52">
        <v>1.2395805112764254E-2</v>
      </c>
      <c r="AK93" s="52">
        <v>0</v>
      </c>
      <c r="AL93" s="52">
        <v>0</v>
      </c>
      <c r="AM93" s="52">
        <v>0</v>
      </c>
      <c r="AN93" s="52">
        <v>0</v>
      </c>
      <c r="AO93" s="52">
        <v>0</v>
      </c>
      <c r="AP93" s="52">
        <v>0</v>
      </c>
      <c r="AQ93" s="52">
        <v>0</v>
      </c>
      <c r="AR93" s="52">
        <v>2.2553307318917094E-3</v>
      </c>
      <c r="AS93" s="52">
        <v>0</v>
      </c>
      <c r="AT93" s="52">
        <v>0</v>
      </c>
      <c r="AU93" s="52">
        <v>0</v>
      </c>
      <c r="AV93" s="52">
        <v>8.6087675350263564E-5</v>
      </c>
      <c r="AW93" s="52">
        <v>0</v>
      </c>
      <c r="AX93" s="52">
        <v>0</v>
      </c>
      <c r="AY93" s="52">
        <v>8.4535146280764436E-4</v>
      </c>
      <c r="AZ93" s="52">
        <v>3.3621021767357538E-4</v>
      </c>
      <c r="BA93" s="52">
        <v>0</v>
      </c>
      <c r="BB93" s="52">
        <v>6.295363701495201E-5</v>
      </c>
      <c r="BC93" s="52">
        <v>0</v>
      </c>
      <c r="BD93" s="52">
        <v>1.2492803201531503E-5</v>
      </c>
      <c r="BE93" s="52">
        <v>0</v>
      </c>
      <c r="BF93" s="52">
        <v>1.922513006045405E-4</v>
      </c>
      <c r="BG93" s="52">
        <v>0</v>
      </c>
      <c r="BH93" s="52">
        <v>2.5621841659000535E-5</v>
      </c>
      <c r="BI93" s="52">
        <v>0</v>
      </c>
      <c r="BJ93" s="52">
        <v>1.4281480957689964E-4</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1.2123228591747017E-4</v>
      </c>
      <c r="CE93" s="52">
        <v>0</v>
      </c>
      <c r="CF93" s="52">
        <v>0</v>
      </c>
      <c r="CG93" s="52">
        <v>2.0701678981208962E-4</v>
      </c>
      <c r="CH93" s="52">
        <v>0</v>
      </c>
      <c r="CI93" s="52">
        <v>0</v>
      </c>
      <c r="CJ93" s="52">
        <v>0</v>
      </c>
      <c r="CK93" s="52">
        <v>2.620446370878714E-5</v>
      </c>
      <c r="CL93" s="52">
        <v>4.7500772052932435E-3</v>
      </c>
      <c r="CM93" s="52">
        <v>5.7747756680128345E-3</v>
      </c>
      <c r="CN93" s="52">
        <v>3.8795676693631933E-3</v>
      </c>
      <c r="CO93" s="52">
        <v>5.3722994767637557E-3</v>
      </c>
      <c r="CP93" s="52">
        <v>2.0734407475147116E-2</v>
      </c>
      <c r="CQ93" s="52">
        <v>0</v>
      </c>
      <c r="CR93" s="52">
        <v>6.1127359438250132E-5</v>
      </c>
      <c r="CS93" s="52">
        <v>0</v>
      </c>
      <c r="CT93" s="52">
        <v>0</v>
      </c>
      <c r="CU93" s="52">
        <v>0</v>
      </c>
      <c r="CV93" s="52">
        <v>2.3531240191951488E-3</v>
      </c>
      <c r="CW93" s="52">
        <v>0</v>
      </c>
      <c r="CX93" s="52">
        <v>0</v>
      </c>
      <c r="CY93" s="52">
        <v>0</v>
      </c>
      <c r="CZ93" s="52">
        <v>0</v>
      </c>
      <c r="DA93" s="52">
        <v>5.3585040660229614E-5</v>
      </c>
      <c r="DB93" s="52">
        <v>0</v>
      </c>
      <c r="DC93" s="52">
        <v>3.0441401850755061E-4</v>
      </c>
      <c r="DD93" s="52">
        <v>1.1124173784233944E-5</v>
      </c>
      <c r="DE93" s="52">
        <v>0</v>
      </c>
      <c r="DF93" s="52">
        <v>0</v>
      </c>
      <c r="DG93" s="52">
        <v>3.0567359455325002E-4</v>
      </c>
      <c r="DH93" s="52">
        <v>6.3661146850399442E-4</v>
      </c>
      <c r="DI93" s="52">
        <v>0</v>
      </c>
      <c r="DJ93" s="52">
        <v>8.1845482889811923E-4</v>
      </c>
      <c r="DK93" s="52">
        <v>0</v>
      </c>
      <c r="DL93" s="52">
        <v>0</v>
      </c>
      <c r="DM93" s="52">
        <v>1.4135662411771025E-5</v>
      </c>
      <c r="DN93" s="52">
        <v>0</v>
      </c>
      <c r="DO93" s="52">
        <v>2.8911804472820702E-4</v>
      </c>
      <c r="DP93" s="52">
        <v>1.4454452954135408E-4</v>
      </c>
      <c r="DQ93" s="52">
        <v>1.0159683534579731E-3</v>
      </c>
      <c r="DR93" s="52">
        <v>0</v>
      </c>
      <c r="DS93" s="52">
        <v>0</v>
      </c>
      <c r="DT93" s="52">
        <v>3.6711101126295903E-5</v>
      </c>
      <c r="DU93" s="52">
        <v>0</v>
      </c>
      <c r="DV93" s="52">
        <v>1.1314757755938411E-4</v>
      </c>
      <c r="DW93" s="52">
        <v>0</v>
      </c>
      <c r="DX93" s="52">
        <v>0</v>
      </c>
      <c r="DY93" s="52">
        <v>0</v>
      </c>
      <c r="DZ93" s="52">
        <v>8.8291527730315251E-4</v>
      </c>
      <c r="EA93" s="52">
        <v>8.7027011589359683E-4</v>
      </c>
      <c r="EB93" s="52">
        <v>1.1484158348573926E-2</v>
      </c>
      <c r="EC93" s="52">
        <v>4.8349432334772211E-5</v>
      </c>
      <c r="ED93" s="52">
        <v>1.0388486586741005E-2</v>
      </c>
      <c r="EE93" s="52">
        <v>1.1894505994985208E-2</v>
      </c>
      <c r="EF93" s="52">
        <v>1.6108605534059101E-2</v>
      </c>
      <c r="EG93" s="52">
        <v>2.1447892348242618E-3</v>
      </c>
      <c r="EH93" s="52">
        <v>1.6324878677300817E-2</v>
      </c>
      <c r="EI93" s="52">
        <v>9.9238551119608864E-4</v>
      </c>
      <c r="EJ93" s="52">
        <v>6.1895369130747016E-3</v>
      </c>
      <c r="EK93" s="52">
        <v>1.4418054249132672E-2</v>
      </c>
      <c r="EL93" s="52">
        <v>0</v>
      </c>
      <c r="EM93" s="52">
        <v>1.2657313262919752E-4</v>
      </c>
      <c r="EN93" s="52">
        <v>0</v>
      </c>
      <c r="EO93" s="52">
        <v>0</v>
      </c>
      <c r="EP93" s="52">
        <v>2.1089629975992949E-4</v>
      </c>
      <c r="EQ93" s="52">
        <v>0</v>
      </c>
      <c r="ER93" s="52">
        <v>0</v>
      </c>
      <c r="ES93" s="52">
        <v>0</v>
      </c>
      <c r="ET93" s="52">
        <v>0</v>
      </c>
      <c r="EU93" s="52">
        <v>1.3328087219938658E-4</v>
      </c>
      <c r="EV93" s="52">
        <v>0</v>
      </c>
      <c r="EW93" s="52">
        <v>0</v>
      </c>
      <c r="EX93" s="52">
        <v>0</v>
      </c>
      <c r="EY93" s="52">
        <v>0</v>
      </c>
      <c r="EZ93" s="52">
        <v>2.0352534058111003E-3</v>
      </c>
      <c r="FA93" s="52">
        <v>0</v>
      </c>
      <c r="FB93" s="52">
        <v>0</v>
      </c>
      <c r="FC93" s="52">
        <v>1.218383920901997E-3</v>
      </c>
      <c r="FD93" s="52">
        <v>0</v>
      </c>
      <c r="FE93" s="52">
        <v>2.3805862379412787E-4</v>
      </c>
      <c r="FF93" s="52">
        <v>0</v>
      </c>
      <c r="FG93" s="52">
        <v>0</v>
      </c>
      <c r="FH93" s="52">
        <v>0</v>
      </c>
      <c r="FI93" s="52">
        <v>0</v>
      </c>
      <c r="FJ93" s="52">
        <v>0</v>
      </c>
      <c r="FK93" s="52">
        <v>0</v>
      </c>
      <c r="FL93" s="52">
        <v>0</v>
      </c>
      <c r="FM93" s="52">
        <v>0</v>
      </c>
      <c r="FN93" s="52">
        <v>1.6530369602687006E-4</v>
      </c>
      <c r="FO93" s="52">
        <v>0</v>
      </c>
      <c r="FP93" s="52">
        <v>0</v>
      </c>
      <c r="FQ93" s="52">
        <v>0</v>
      </c>
      <c r="FR93" s="52">
        <v>0</v>
      </c>
      <c r="FS93" s="52">
        <v>0</v>
      </c>
      <c r="FT93" s="52">
        <v>0</v>
      </c>
      <c r="FU93" s="52">
        <v>0</v>
      </c>
      <c r="FV93" s="52">
        <v>0</v>
      </c>
      <c r="FW93" s="52">
        <v>0</v>
      </c>
      <c r="FX93" s="52">
        <v>0</v>
      </c>
      <c r="FY93" s="52">
        <v>3.5631640063281612E-4</v>
      </c>
      <c r="FZ93" s="52">
        <v>0</v>
      </c>
      <c r="GA93" s="52">
        <v>0</v>
      </c>
      <c r="GB93" s="52">
        <v>0</v>
      </c>
      <c r="GC93" s="52">
        <v>0</v>
      </c>
      <c r="GD93" s="52">
        <v>0</v>
      </c>
      <c r="GE93" s="52">
        <v>0</v>
      </c>
      <c r="GF93" s="52">
        <v>0</v>
      </c>
      <c r="GG93" s="52">
        <v>0</v>
      </c>
      <c r="GH93" s="52">
        <v>0</v>
      </c>
      <c r="GI93" s="52">
        <v>0</v>
      </c>
      <c r="GJ93" s="52">
        <v>0</v>
      </c>
      <c r="GK93" s="52">
        <v>0</v>
      </c>
      <c r="GL93" s="52">
        <v>9.7386683776358359E-6</v>
      </c>
      <c r="GM93" s="52">
        <v>0</v>
      </c>
      <c r="GN93" s="52">
        <v>0</v>
      </c>
      <c r="GO93" s="52">
        <v>0</v>
      </c>
      <c r="GP93" s="52">
        <v>0</v>
      </c>
      <c r="GQ93" s="52">
        <v>0</v>
      </c>
      <c r="GR93" s="52">
        <v>9.9278436449849196E-5</v>
      </c>
      <c r="GS93" s="52">
        <v>0</v>
      </c>
      <c r="GT93" s="52">
        <v>0</v>
      </c>
      <c r="GU93" s="52">
        <v>0</v>
      </c>
      <c r="GV93" s="52">
        <v>0</v>
      </c>
      <c r="GW93" s="52">
        <v>0</v>
      </c>
      <c r="GX93" s="52">
        <v>0</v>
      </c>
      <c r="GY93" s="52">
        <v>0</v>
      </c>
      <c r="GZ93" s="52">
        <v>0</v>
      </c>
      <c r="HA93" s="52">
        <v>0</v>
      </c>
      <c r="HB93" s="52">
        <v>1.9568819996573755E-5</v>
      </c>
      <c r="HC93" s="52">
        <v>2.3739107603272113E-3</v>
      </c>
      <c r="HD93" s="52">
        <v>5.9573820071105212E-3</v>
      </c>
      <c r="HE93" s="52">
        <v>0</v>
      </c>
      <c r="HF93" s="52">
        <v>0</v>
      </c>
      <c r="HG93" s="52">
        <v>0</v>
      </c>
      <c r="HH93" s="52">
        <v>1.8362917077354206E-2</v>
      </c>
      <c r="HI93" s="52">
        <v>1.1877169268665548E-5</v>
      </c>
      <c r="HJ93" s="52">
        <v>9.1289556399858315E-5</v>
      </c>
      <c r="HK93" s="52">
        <v>0</v>
      </c>
      <c r="HL93" s="52">
        <v>0</v>
      </c>
      <c r="HM93" s="52">
        <v>0</v>
      </c>
      <c r="HN93" s="52">
        <v>1.6192341471464841E-4</v>
      </c>
      <c r="HO93" s="52">
        <v>0</v>
      </c>
      <c r="HP93" s="52">
        <v>3.3441110280181341E-3</v>
      </c>
      <c r="HQ93" s="52">
        <v>9.4639458824549868E-4</v>
      </c>
      <c r="HR93" s="52">
        <v>8.0520105886665078E-4</v>
      </c>
      <c r="HS93" s="52">
        <v>1.4436435333395985E-2</v>
      </c>
      <c r="HT93" s="52">
        <v>9.8835563679003022E-3</v>
      </c>
      <c r="HU93" s="52">
        <v>1.8556064930331895E-2</v>
      </c>
      <c r="HV93" s="52">
        <v>6.89410712967103E-4</v>
      </c>
      <c r="HW93" s="52">
        <v>0</v>
      </c>
      <c r="HX93" s="52">
        <v>0</v>
      </c>
      <c r="HY93" s="52">
        <v>0</v>
      </c>
      <c r="HZ93" s="52">
        <v>0</v>
      </c>
      <c r="IA93" s="52">
        <v>0</v>
      </c>
      <c r="IB93" s="52">
        <v>0</v>
      </c>
      <c r="IC93" s="52">
        <v>4.1578554139042657E-5</v>
      </c>
      <c r="ID93" s="52">
        <v>0</v>
      </c>
      <c r="IE93" s="52">
        <v>0</v>
      </c>
      <c r="IF93" s="52">
        <v>0</v>
      </c>
      <c r="IG93" s="52">
        <v>0</v>
      </c>
      <c r="IH93" s="52">
        <v>0</v>
      </c>
      <c r="II93" s="52">
        <v>0</v>
      </c>
      <c r="IJ93" s="52">
        <v>0</v>
      </c>
      <c r="IK93" s="52">
        <v>0</v>
      </c>
      <c r="IL93" s="52">
        <v>0</v>
      </c>
      <c r="IM93" s="52">
        <v>0</v>
      </c>
      <c r="IN93" s="52">
        <v>0</v>
      </c>
      <c r="IO93" s="52">
        <v>0</v>
      </c>
      <c r="IP93" s="52">
        <v>0</v>
      </c>
      <c r="IQ93" s="52">
        <v>0</v>
      </c>
      <c r="IR93" s="52">
        <v>0</v>
      </c>
      <c r="IS93" s="52">
        <v>6.3759731470426368E-5</v>
      </c>
      <c r="IT93" s="52">
        <v>0</v>
      </c>
      <c r="IU93" s="52">
        <v>0</v>
      </c>
      <c r="IV93" s="52">
        <v>0</v>
      </c>
      <c r="IW93" s="52">
        <v>0</v>
      </c>
      <c r="IX93" s="52">
        <v>0</v>
      </c>
      <c r="IY93" s="52">
        <v>0</v>
      </c>
      <c r="IZ93" s="52">
        <v>2.0042088758567288E-4</v>
      </c>
      <c r="JA93" s="52">
        <v>0</v>
      </c>
      <c r="JB93" s="52">
        <v>2.760221380693387E-6</v>
      </c>
      <c r="JC93" s="52">
        <v>5.3221339834997881E-5</v>
      </c>
      <c r="JD93" s="52">
        <v>0</v>
      </c>
      <c r="JE93" s="52">
        <v>0</v>
      </c>
      <c r="JF93" s="52">
        <v>6.8846843630395213E-6</v>
      </c>
      <c r="JG93" s="52">
        <v>0</v>
      </c>
      <c r="JH93" s="52">
        <v>2.0661723793943682E-5</v>
      </c>
      <c r="JI93" s="52">
        <v>0</v>
      </c>
      <c r="JJ93" s="52">
        <v>0</v>
      </c>
      <c r="JK93" s="52">
        <v>2.4431295799004997E-4</v>
      </c>
      <c r="JL93" s="52">
        <v>0</v>
      </c>
      <c r="JM93" s="52">
        <v>0</v>
      </c>
      <c r="JN93" s="52">
        <v>0</v>
      </c>
      <c r="JO93" s="52">
        <v>0</v>
      </c>
      <c r="JP93" s="52">
        <v>0</v>
      </c>
      <c r="JQ93" s="52">
        <v>1.4831732158563343E-5</v>
      </c>
      <c r="JR93" s="52">
        <v>0</v>
      </c>
      <c r="JS93" s="52">
        <v>0</v>
      </c>
      <c r="JT93" s="52">
        <v>0</v>
      </c>
      <c r="JU93" s="52">
        <v>8.1262952530847203E-6</v>
      </c>
      <c r="JV93" s="52">
        <v>7.0155166424165496E-6</v>
      </c>
      <c r="JW93" s="52">
        <v>2.683661337164381E-3</v>
      </c>
      <c r="JX93" s="52">
        <v>3.7210508890487746E-6</v>
      </c>
      <c r="JY93" s="52">
        <v>6.5791965070946437E-4</v>
      </c>
      <c r="JZ93" s="52">
        <v>0</v>
      </c>
      <c r="KA93" s="52">
        <v>1.8720034975906944E-4</v>
      </c>
      <c r="KB93" s="52">
        <v>7.5070957876613177E-5</v>
      </c>
      <c r="KC93" s="52">
        <v>0</v>
      </c>
      <c r="KD93" s="52">
        <v>0</v>
      </c>
      <c r="KE93" s="52">
        <v>3.4636692183609864E-4</v>
      </c>
      <c r="KF93" s="52">
        <v>0</v>
      </c>
      <c r="KG93" s="52">
        <v>0</v>
      </c>
      <c r="KH93" s="52">
        <v>0</v>
      </c>
      <c r="KI93" s="52">
        <v>0</v>
      </c>
      <c r="KJ93" s="52">
        <v>2.5655098628068096E-4</v>
      </c>
      <c r="KK93" s="52">
        <v>5.1350541875576121E-6</v>
      </c>
      <c r="KL93" s="52">
        <v>0</v>
      </c>
      <c r="KM93" s="52">
        <v>0</v>
      </c>
      <c r="KN93" s="52">
        <v>1.8720666603111967E-4</v>
      </c>
      <c r="KO93" s="52">
        <v>0</v>
      </c>
      <c r="KP93" s="52">
        <v>1.863366942411561E-4</v>
      </c>
      <c r="KQ93" s="52">
        <v>7.0600051682173564E-5</v>
      </c>
      <c r="KR93" s="52">
        <v>2.2061633976272607E-5</v>
      </c>
      <c r="KS93" s="52">
        <v>1.7008937917764359E-5</v>
      </c>
      <c r="KT93" s="52">
        <v>0</v>
      </c>
      <c r="KU93" s="52">
        <v>9.1915788267878831E-5</v>
      </c>
      <c r="KV93" s="52">
        <v>5.8991262667838663E-5</v>
      </c>
      <c r="KW93" s="52">
        <v>1.0695502591472805E-5</v>
      </c>
      <c r="KX93" s="52">
        <v>1.8278797136689766E-5</v>
      </c>
      <c r="KY93" s="52">
        <v>0</v>
      </c>
      <c r="KZ93" s="52">
        <v>0</v>
      </c>
    </row>
    <row r="94" spans="1:312" x14ac:dyDescent="0.2">
      <c r="A94" s="89">
        <v>1.112549</v>
      </c>
      <c r="B94" s="41" t="s">
        <v>844</v>
      </c>
      <c r="C94" s="51" t="s">
        <v>32</v>
      </c>
      <c r="D94" s="52">
        <v>0</v>
      </c>
      <c r="E94" s="52">
        <v>0</v>
      </c>
      <c r="F94" s="52">
        <v>0</v>
      </c>
      <c r="G94" s="52">
        <v>3.8546667394842067E-4</v>
      </c>
      <c r="H94" s="52">
        <v>0</v>
      </c>
      <c r="I94" s="52">
        <v>0</v>
      </c>
      <c r="J94" s="52">
        <v>0</v>
      </c>
      <c r="K94" s="52">
        <v>0</v>
      </c>
      <c r="L94" s="52">
        <v>0</v>
      </c>
      <c r="M94" s="52">
        <v>0</v>
      </c>
      <c r="N94" s="52">
        <v>8.622702900085147E-5</v>
      </c>
      <c r="O94" s="52">
        <v>0</v>
      </c>
      <c r="P94" s="52">
        <v>0</v>
      </c>
      <c r="Q94" s="52">
        <v>0</v>
      </c>
      <c r="R94" s="52">
        <v>2.8283895930367699E-5</v>
      </c>
      <c r="S94" s="52">
        <v>6.4040554841787712E-4</v>
      </c>
      <c r="T94" s="52">
        <v>0</v>
      </c>
      <c r="U94" s="52">
        <v>2.4552373588194523E-3</v>
      </c>
      <c r="V94" s="52">
        <v>7.8325858344985972E-4</v>
      </c>
      <c r="W94" s="52">
        <v>0</v>
      </c>
      <c r="X94" s="52">
        <v>0</v>
      </c>
      <c r="Y94" s="52">
        <v>4.5371694574013774E-4</v>
      </c>
      <c r="Z94" s="52">
        <v>2.2145594043522047E-5</v>
      </c>
      <c r="AA94" s="52">
        <v>0</v>
      </c>
      <c r="AB94" s="52">
        <v>2.2613175087518406E-5</v>
      </c>
      <c r="AC94" s="52">
        <v>0</v>
      </c>
      <c r="AD94" s="52">
        <v>5.6618808984494268E-5</v>
      </c>
      <c r="AE94" s="52">
        <v>3.3810840924811684E-4</v>
      </c>
      <c r="AF94" s="52">
        <v>0</v>
      </c>
      <c r="AG94" s="52">
        <v>7.4001767463377027E-5</v>
      </c>
      <c r="AH94" s="52">
        <v>0</v>
      </c>
      <c r="AI94" s="52">
        <v>1.6000352580453845E-4</v>
      </c>
      <c r="AJ94" s="52">
        <v>7.6109338776095799E-5</v>
      </c>
      <c r="AK94" s="52">
        <v>0.10621647281402417</v>
      </c>
      <c r="AL94" s="52">
        <v>0.21899666191167019</v>
      </c>
      <c r="AM94" s="52">
        <v>0.29578225184791085</v>
      </c>
      <c r="AN94" s="52">
        <v>4.155227461808314E-2</v>
      </c>
      <c r="AO94" s="52">
        <v>6.2896509322266314E-2</v>
      </c>
      <c r="AP94" s="52">
        <v>0.33589700330811317</v>
      </c>
      <c r="AQ94" s="52">
        <v>5.9916335915127219E-4</v>
      </c>
      <c r="AR94" s="52">
        <v>2.5371459702984516E-5</v>
      </c>
      <c r="AS94" s="52">
        <v>1.9477895338028028E-5</v>
      </c>
      <c r="AT94" s="52">
        <v>1.0036679722762363E-5</v>
      </c>
      <c r="AU94" s="52">
        <v>0</v>
      </c>
      <c r="AV94" s="52">
        <v>0</v>
      </c>
      <c r="AW94" s="52">
        <v>5.2367837583645309E-6</v>
      </c>
      <c r="AX94" s="52">
        <v>1.1110977907088618E-5</v>
      </c>
      <c r="AY94" s="52">
        <v>3.9056265350010939E-5</v>
      </c>
      <c r="AZ94" s="52">
        <v>1.3983497839551489E-5</v>
      </c>
      <c r="BA94" s="52">
        <v>0</v>
      </c>
      <c r="BB94" s="52">
        <v>3.6778602663097118E-4</v>
      </c>
      <c r="BC94" s="52">
        <v>9.4185774263999371E-5</v>
      </c>
      <c r="BD94" s="52">
        <v>5.2565871932597945E-4</v>
      </c>
      <c r="BE94" s="52">
        <v>0</v>
      </c>
      <c r="BF94" s="52">
        <v>1.2266506227912385E-4</v>
      </c>
      <c r="BG94" s="52">
        <v>4.8907740815534721E-5</v>
      </c>
      <c r="BH94" s="52">
        <v>6.346347555169417E-3</v>
      </c>
      <c r="BI94" s="52">
        <v>0</v>
      </c>
      <c r="BJ94" s="52">
        <v>4.5533424643346242E-5</v>
      </c>
      <c r="BK94" s="52">
        <v>1.3986849720972851E-3</v>
      </c>
      <c r="BL94" s="52">
        <v>0</v>
      </c>
      <c r="BM94" s="52">
        <v>0</v>
      </c>
      <c r="BN94" s="52">
        <v>1.0764509295171081E-4</v>
      </c>
      <c r="BO94" s="52">
        <v>3.8594976243593347E-5</v>
      </c>
      <c r="BP94" s="52">
        <v>0</v>
      </c>
      <c r="BQ94" s="52">
        <v>0</v>
      </c>
      <c r="BR94" s="52">
        <v>2.4711161669579811E-5</v>
      </c>
      <c r="BS94" s="52">
        <v>0</v>
      </c>
      <c r="BT94" s="52">
        <v>0</v>
      </c>
      <c r="BU94" s="52">
        <v>2.3223581319075424E-5</v>
      </c>
      <c r="BV94" s="52">
        <v>0</v>
      </c>
      <c r="BW94" s="52">
        <v>8.9100414593139125E-4</v>
      </c>
      <c r="BX94" s="52">
        <v>0</v>
      </c>
      <c r="BY94" s="52">
        <v>0</v>
      </c>
      <c r="BZ94" s="52">
        <v>0</v>
      </c>
      <c r="CA94" s="52">
        <v>0</v>
      </c>
      <c r="CB94" s="52">
        <v>0</v>
      </c>
      <c r="CC94" s="52">
        <v>0</v>
      </c>
      <c r="CD94" s="52">
        <v>0</v>
      </c>
      <c r="CE94" s="52">
        <v>1.3811561135068036E-5</v>
      </c>
      <c r="CF94" s="52">
        <v>2.1683092683968958E-5</v>
      </c>
      <c r="CG94" s="52">
        <v>5.042430626069251E-4</v>
      </c>
      <c r="CH94" s="52">
        <v>0</v>
      </c>
      <c r="CI94" s="52">
        <v>0</v>
      </c>
      <c r="CJ94" s="52">
        <v>0</v>
      </c>
      <c r="CK94" s="52">
        <v>0</v>
      </c>
      <c r="CL94" s="52">
        <v>0</v>
      </c>
      <c r="CM94" s="52">
        <v>0</v>
      </c>
      <c r="CN94" s="52">
        <v>0</v>
      </c>
      <c r="CO94" s="52">
        <v>0</v>
      </c>
      <c r="CP94" s="52">
        <v>0</v>
      </c>
      <c r="CQ94" s="52">
        <v>0</v>
      </c>
      <c r="CR94" s="52">
        <v>2.3066258152271983E-3</v>
      </c>
      <c r="CS94" s="52">
        <v>0</v>
      </c>
      <c r="CT94" s="52">
        <v>4.0804751675248139E-4</v>
      </c>
      <c r="CU94" s="52">
        <v>1.7978969832462764E-4</v>
      </c>
      <c r="CV94" s="52">
        <v>0</v>
      </c>
      <c r="CW94" s="52">
        <v>2.4013584906444498E-5</v>
      </c>
      <c r="CX94" s="52">
        <v>0</v>
      </c>
      <c r="CY94" s="52">
        <v>0</v>
      </c>
      <c r="CZ94" s="52">
        <v>3.499211438767361E-4</v>
      </c>
      <c r="DA94" s="52">
        <v>0</v>
      </c>
      <c r="DB94" s="52">
        <v>0</v>
      </c>
      <c r="DC94" s="52">
        <v>2.6617787198126477E-5</v>
      </c>
      <c r="DD94" s="52">
        <v>1.01132186502162E-3</v>
      </c>
      <c r="DE94" s="52">
        <v>0</v>
      </c>
      <c r="DF94" s="52">
        <v>0</v>
      </c>
      <c r="DG94" s="52">
        <v>4.3115745903034384E-4</v>
      </c>
      <c r="DH94" s="52">
        <v>7.6992881229740733E-5</v>
      </c>
      <c r="DI94" s="52">
        <v>4.5156809747487975E-3</v>
      </c>
      <c r="DJ94" s="52">
        <v>1.1370268571820203E-4</v>
      </c>
      <c r="DK94" s="52">
        <v>4.5479555651503104E-5</v>
      </c>
      <c r="DL94" s="52">
        <v>0</v>
      </c>
      <c r="DM94" s="52">
        <v>2.176892011412738E-4</v>
      </c>
      <c r="DN94" s="52">
        <v>3.8613575873364635E-3</v>
      </c>
      <c r="DO94" s="52">
        <v>0</v>
      </c>
      <c r="DP94" s="52">
        <v>1.6588774242326442E-4</v>
      </c>
      <c r="DQ94" s="52">
        <v>7.578258258169174E-4</v>
      </c>
      <c r="DR94" s="52">
        <v>9.1016108349137629E-5</v>
      </c>
      <c r="DS94" s="52">
        <v>2.6826840580545874E-4</v>
      </c>
      <c r="DT94" s="52">
        <v>0</v>
      </c>
      <c r="DU94" s="52">
        <v>1.5403017452738661E-3</v>
      </c>
      <c r="DV94" s="52">
        <v>0</v>
      </c>
      <c r="DW94" s="52">
        <v>3.4971427972141654E-5</v>
      </c>
      <c r="DX94" s="52">
        <v>1.6404222467221525E-4</v>
      </c>
      <c r="DY94" s="52">
        <v>0</v>
      </c>
      <c r="DZ94" s="52">
        <v>8.1803678026067802E-5</v>
      </c>
      <c r="EA94" s="52">
        <v>7.5359352306874546E-5</v>
      </c>
      <c r="EB94" s="52">
        <v>0</v>
      </c>
      <c r="EC94" s="52">
        <v>0</v>
      </c>
      <c r="ED94" s="52">
        <v>0</v>
      </c>
      <c r="EE94" s="52">
        <v>0</v>
      </c>
      <c r="EF94" s="52">
        <v>3.7415605227574097E-4</v>
      </c>
      <c r="EG94" s="52">
        <v>0</v>
      </c>
      <c r="EH94" s="52">
        <v>0</v>
      </c>
      <c r="EI94" s="52">
        <v>0</v>
      </c>
      <c r="EJ94" s="52">
        <v>1.076765200438371E-5</v>
      </c>
      <c r="EK94" s="52">
        <v>4.5192757432887919E-5</v>
      </c>
      <c r="EL94" s="52">
        <v>0</v>
      </c>
      <c r="EM94" s="52">
        <v>9.4433873246862091E-5</v>
      </c>
      <c r="EN94" s="52">
        <v>0</v>
      </c>
      <c r="EO94" s="52">
        <v>0</v>
      </c>
      <c r="EP94" s="52">
        <v>0</v>
      </c>
      <c r="EQ94" s="52">
        <v>0</v>
      </c>
      <c r="ER94" s="52">
        <v>1.5943615064822588E-4</v>
      </c>
      <c r="ES94" s="52">
        <v>5.5107073054822038E-5</v>
      </c>
      <c r="ET94" s="52">
        <v>0</v>
      </c>
      <c r="EU94" s="52">
        <v>0</v>
      </c>
      <c r="EV94" s="52">
        <v>0</v>
      </c>
      <c r="EW94" s="52">
        <v>0</v>
      </c>
      <c r="EX94" s="52">
        <v>0</v>
      </c>
      <c r="EY94" s="52">
        <v>4.6700641666045848E-4</v>
      </c>
      <c r="EZ94" s="52">
        <v>0</v>
      </c>
      <c r="FA94" s="52">
        <v>0</v>
      </c>
      <c r="FB94" s="52">
        <v>0</v>
      </c>
      <c r="FC94" s="52">
        <v>0</v>
      </c>
      <c r="FD94" s="52">
        <v>0</v>
      </c>
      <c r="FE94" s="52">
        <v>6.0385602133144633E-5</v>
      </c>
      <c r="FF94" s="52">
        <v>1.0733943413874886E-4</v>
      </c>
      <c r="FG94" s="52">
        <v>0</v>
      </c>
      <c r="FH94" s="52">
        <v>0</v>
      </c>
      <c r="FI94" s="52">
        <v>0</v>
      </c>
      <c r="FJ94" s="52">
        <v>0</v>
      </c>
      <c r="FK94" s="52">
        <v>2.7885299071929185E-3</v>
      </c>
      <c r="FL94" s="52">
        <v>4.8141572811661621E-5</v>
      </c>
      <c r="FM94" s="52">
        <v>0</v>
      </c>
      <c r="FN94" s="52">
        <v>0</v>
      </c>
      <c r="FO94" s="52">
        <v>0</v>
      </c>
      <c r="FP94" s="52">
        <v>0</v>
      </c>
      <c r="FQ94" s="52">
        <v>1.9162654567340503E-4</v>
      </c>
      <c r="FR94" s="52">
        <v>0</v>
      </c>
      <c r="FS94" s="52">
        <v>1.7707012828472056E-4</v>
      </c>
      <c r="FT94" s="52">
        <v>0</v>
      </c>
      <c r="FU94" s="52">
        <v>0</v>
      </c>
      <c r="FV94" s="52">
        <v>0</v>
      </c>
      <c r="FW94" s="52">
        <v>0</v>
      </c>
      <c r="FX94" s="52">
        <v>4.5270995269856017E-5</v>
      </c>
      <c r="FY94" s="52">
        <v>0</v>
      </c>
      <c r="FZ94" s="52">
        <v>0</v>
      </c>
      <c r="GA94" s="52">
        <v>0</v>
      </c>
      <c r="GB94" s="52">
        <v>0</v>
      </c>
      <c r="GC94" s="52">
        <v>0</v>
      </c>
      <c r="GD94" s="52">
        <v>0</v>
      </c>
      <c r="GE94" s="52">
        <v>0</v>
      </c>
      <c r="GF94" s="52">
        <v>0</v>
      </c>
      <c r="GG94" s="52">
        <v>6.3291808817588164E-4</v>
      </c>
      <c r="GH94" s="52">
        <v>8.4852666358406042E-5</v>
      </c>
      <c r="GI94" s="52">
        <v>6.239484832685991E-2</v>
      </c>
      <c r="GJ94" s="52">
        <v>1.1574478942604322E-3</v>
      </c>
      <c r="GK94" s="52">
        <v>9.1419419706534723E-4</v>
      </c>
      <c r="GL94" s="52">
        <v>3.5958160163578469E-5</v>
      </c>
      <c r="GM94" s="52">
        <v>5.8669842734553362E-5</v>
      </c>
      <c r="GN94" s="52">
        <v>0</v>
      </c>
      <c r="GO94" s="52">
        <v>0</v>
      </c>
      <c r="GP94" s="52">
        <v>0</v>
      </c>
      <c r="GQ94" s="52">
        <v>1.8619896719330081E-4</v>
      </c>
      <c r="GR94" s="52">
        <v>0</v>
      </c>
      <c r="GS94" s="52">
        <v>5.3298595451705677E-3</v>
      </c>
      <c r="GT94" s="52">
        <v>0</v>
      </c>
      <c r="GU94" s="52">
        <v>0</v>
      </c>
      <c r="GV94" s="52">
        <v>0</v>
      </c>
      <c r="GW94" s="52">
        <v>0</v>
      </c>
      <c r="GX94" s="52">
        <v>1.2931155416761735E-4</v>
      </c>
      <c r="GY94" s="52">
        <v>0</v>
      </c>
      <c r="GZ94" s="52">
        <v>4.4105022960518888E-5</v>
      </c>
      <c r="HA94" s="52">
        <v>0</v>
      </c>
      <c r="HB94" s="52">
        <v>3.2471338675633374E-4</v>
      </c>
      <c r="HC94" s="52">
        <v>0</v>
      </c>
      <c r="HD94" s="52">
        <v>0</v>
      </c>
      <c r="HE94" s="52">
        <v>5.0865163647582524E-3</v>
      </c>
      <c r="HF94" s="52">
        <v>4.510930420050088E-4</v>
      </c>
      <c r="HG94" s="52">
        <v>1.1476276397306211E-3</v>
      </c>
      <c r="HH94" s="52">
        <v>0</v>
      </c>
      <c r="HI94" s="52">
        <v>1.1002431802257072E-4</v>
      </c>
      <c r="HJ94" s="52">
        <v>9.1518927144581581E-5</v>
      </c>
      <c r="HK94" s="52">
        <v>0</v>
      </c>
      <c r="HL94" s="52">
        <v>0</v>
      </c>
      <c r="HM94" s="52">
        <v>1.5201921576587577E-4</v>
      </c>
      <c r="HN94" s="52">
        <v>2.1548077290465574E-4</v>
      </c>
      <c r="HO94" s="52">
        <v>3.4388702327239562E-5</v>
      </c>
      <c r="HP94" s="52">
        <v>0</v>
      </c>
      <c r="HQ94" s="52">
        <v>1.0074709534403546E-3</v>
      </c>
      <c r="HR94" s="52">
        <v>3.1206408581814716E-4</v>
      </c>
      <c r="HS94" s="52">
        <v>2.930332152841559E-5</v>
      </c>
      <c r="HT94" s="52">
        <v>0</v>
      </c>
      <c r="HU94" s="52">
        <v>0</v>
      </c>
      <c r="HV94" s="52">
        <v>0</v>
      </c>
      <c r="HW94" s="52">
        <v>0</v>
      </c>
      <c r="HX94" s="52">
        <v>0</v>
      </c>
      <c r="HY94" s="52">
        <v>0</v>
      </c>
      <c r="HZ94" s="52">
        <v>0</v>
      </c>
      <c r="IA94" s="52">
        <v>0</v>
      </c>
      <c r="IB94" s="52">
        <v>0</v>
      </c>
      <c r="IC94" s="52">
        <v>1.1318606404517168E-4</v>
      </c>
      <c r="ID94" s="52">
        <v>0</v>
      </c>
      <c r="IE94" s="52">
        <v>3.4702718097640623E-5</v>
      </c>
      <c r="IF94" s="52">
        <v>0</v>
      </c>
      <c r="IG94" s="52">
        <v>0</v>
      </c>
      <c r="IH94" s="52">
        <v>2.4039473645581843E-5</v>
      </c>
      <c r="II94" s="52">
        <v>8.2102287110343022E-5</v>
      </c>
      <c r="IJ94" s="52">
        <v>0</v>
      </c>
      <c r="IK94" s="52">
        <v>0</v>
      </c>
      <c r="IL94" s="52">
        <v>3.0322090484558321E-5</v>
      </c>
      <c r="IM94" s="52">
        <v>0</v>
      </c>
      <c r="IN94" s="52">
        <v>0</v>
      </c>
      <c r="IO94" s="52">
        <v>0</v>
      </c>
      <c r="IP94" s="52">
        <v>0</v>
      </c>
      <c r="IQ94" s="52">
        <v>1.029331902189073E-5</v>
      </c>
      <c r="IR94" s="52">
        <v>0</v>
      </c>
      <c r="IS94" s="52">
        <v>0</v>
      </c>
      <c r="IT94" s="52">
        <v>0</v>
      </c>
      <c r="IU94" s="52">
        <v>7.9874613035958353E-6</v>
      </c>
      <c r="IV94" s="52">
        <v>0</v>
      </c>
      <c r="IW94" s="52">
        <v>0</v>
      </c>
      <c r="IX94" s="52">
        <v>0</v>
      </c>
      <c r="IY94" s="52">
        <v>0</v>
      </c>
      <c r="IZ94" s="52">
        <v>0</v>
      </c>
      <c r="JA94" s="52">
        <v>0</v>
      </c>
      <c r="JB94" s="52">
        <v>0</v>
      </c>
      <c r="JC94" s="52">
        <v>5.575568935095016E-6</v>
      </c>
      <c r="JD94" s="52">
        <v>0</v>
      </c>
      <c r="JE94" s="52">
        <v>0</v>
      </c>
      <c r="JF94" s="52">
        <v>0</v>
      </c>
      <c r="JG94" s="52">
        <v>0</v>
      </c>
      <c r="JH94" s="52">
        <v>1.8876142725331266E-4</v>
      </c>
      <c r="JI94" s="52">
        <v>6.7880829011837229E-4</v>
      </c>
      <c r="JJ94" s="52">
        <v>0</v>
      </c>
      <c r="JK94" s="52">
        <v>0</v>
      </c>
      <c r="JL94" s="52">
        <v>1.3641126714779147E-5</v>
      </c>
      <c r="JM94" s="52">
        <v>0</v>
      </c>
      <c r="JN94" s="52">
        <v>7.6809719847394206E-5</v>
      </c>
      <c r="JO94" s="52">
        <v>0</v>
      </c>
      <c r="JP94" s="52">
        <v>1.2456102421226953E-4</v>
      </c>
      <c r="JQ94" s="52">
        <v>6.6674759244917785E-6</v>
      </c>
      <c r="JR94" s="52">
        <v>0</v>
      </c>
      <c r="JS94" s="52">
        <v>0</v>
      </c>
      <c r="JT94" s="52">
        <v>0</v>
      </c>
      <c r="JU94" s="52">
        <v>0</v>
      </c>
      <c r="JV94" s="52">
        <v>0</v>
      </c>
      <c r="JW94" s="52">
        <v>8.1014985458015924E-5</v>
      </c>
      <c r="JX94" s="52">
        <v>2.0672504939159859E-5</v>
      </c>
      <c r="JY94" s="52">
        <v>0</v>
      </c>
      <c r="JZ94" s="52">
        <v>5.3684563252916289E-5</v>
      </c>
      <c r="KA94" s="52">
        <v>0</v>
      </c>
      <c r="KB94" s="52">
        <v>1.8189880644174639E-4</v>
      </c>
      <c r="KC94" s="52">
        <v>1.2297513818210541E-5</v>
      </c>
      <c r="KD94" s="52">
        <v>1.4264643560452133E-4</v>
      </c>
      <c r="KE94" s="52">
        <v>3.7908581886208526E-5</v>
      </c>
      <c r="KF94" s="52">
        <v>2.8408647664306243E-5</v>
      </c>
      <c r="KG94" s="52">
        <v>6.094748466325772E-5</v>
      </c>
      <c r="KH94" s="52">
        <v>3.3462647281716506E-4</v>
      </c>
      <c r="KI94" s="52">
        <v>1.3788670299621993E-4</v>
      </c>
      <c r="KJ94" s="52">
        <v>5.7019270024536199E-4</v>
      </c>
      <c r="KK94" s="52">
        <v>3.8666291142154589E-4</v>
      </c>
      <c r="KL94" s="52">
        <v>4.4180601381775887E-5</v>
      </c>
      <c r="KM94" s="52">
        <v>1.8401595581201587E-5</v>
      </c>
      <c r="KN94" s="52">
        <v>5.5636856015313802E-5</v>
      </c>
      <c r="KO94" s="52">
        <v>0</v>
      </c>
      <c r="KP94" s="52">
        <v>7.4738713586916365E-5</v>
      </c>
      <c r="KQ94" s="52">
        <v>0</v>
      </c>
      <c r="KR94" s="52">
        <v>1.4558057240105114E-4</v>
      </c>
      <c r="KS94" s="52">
        <v>5.7470728559142137E-5</v>
      </c>
      <c r="KT94" s="52">
        <v>0</v>
      </c>
      <c r="KU94" s="52">
        <v>2.8417797815558551E-5</v>
      </c>
      <c r="KV94" s="52">
        <v>9.7298559596912133E-5</v>
      </c>
      <c r="KW94" s="52">
        <v>1.6972234683725702E-4</v>
      </c>
      <c r="KX94" s="52">
        <v>0</v>
      </c>
      <c r="KY94" s="52">
        <v>1.3305289560314913E-5</v>
      </c>
      <c r="KZ94" s="52">
        <v>8.4851821087593009E-5</v>
      </c>
    </row>
    <row r="95" spans="1:312" x14ac:dyDescent="0.2">
      <c r="A95" s="89">
        <v>1.018</v>
      </c>
      <c r="B95" s="41" t="s">
        <v>843</v>
      </c>
      <c r="C95" s="51" t="s">
        <v>24</v>
      </c>
      <c r="D95" s="52">
        <v>0</v>
      </c>
      <c r="E95" s="52">
        <v>0</v>
      </c>
      <c r="F95" s="52">
        <v>3.6374311124851374E-4</v>
      </c>
      <c r="G95" s="52">
        <v>0</v>
      </c>
      <c r="H95" s="52">
        <v>0</v>
      </c>
      <c r="I95" s="52">
        <v>0</v>
      </c>
      <c r="J95" s="52">
        <v>0</v>
      </c>
      <c r="K95" s="52">
        <v>0</v>
      </c>
      <c r="L95" s="52">
        <v>0</v>
      </c>
      <c r="M95" s="52">
        <v>0</v>
      </c>
      <c r="N95" s="52">
        <v>0</v>
      </c>
      <c r="O95" s="52">
        <v>0</v>
      </c>
      <c r="P95" s="52">
        <v>0</v>
      </c>
      <c r="Q95" s="52">
        <v>0</v>
      </c>
      <c r="R95" s="52">
        <v>0</v>
      </c>
      <c r="S95" s="52">
        <v>0</v>
      </c>
      <c r="T95" s="52">
        <v>0</v>
      </c>
      <c r="U95" s="52">
        <v>0</v>
      </c>
      <c r="V95" s="52">
        <v>0</v>
      </c>
      <c r="W95" s="52">
        <v>0</v>
      </c>
      <c r="X95" s="52">
        <v>1.2162925259684636E-4</v>
      </c>
      <c r="Y95" s="52">
        <v>0</v>
      </c>
      <c r="Z95" s="52">
        <v>8.2249595212991651E-5</v>
      </c>
      <c r="AA95" s="52">
        <v>0</v>
      </c>
      <c r="AB95" s="52">
        <v>6.0620295657150277E-5</v>
      </c>
      <c r="AC95" s="52">
        <v>5.3761876654613043E-3</v>
      </c>
      <c r="AD95" s="52">
        <v>7.072902502355859E-4</v>
      </c>
      <c r="AE95" s="52">
        <v>2.6879923228895382E-4</v>
      </c>
      <c r="AF95" s="52">
        <v>0</v>
      </c>
      <c r="AG95" s="52">
        <v>0</v>
      </c>
      <c r="AH95" s="52">
        <v>0</v>
      </c>
      <c r="AI95" s="52">
        <v>0</v>
      </c>
      <c r="AJ95" s="52">
        <v>3.4922998933953532E-4</v>
      </c>
      <c r="AK95" s="52">
        <v>0</v>
      </c>
      <c r="AL95" s="52">
        <v>0</v>
      </c>
      <c r="AM95" s="52">
        <v>0</v>
      </c>
      <c r="AN95" s="52">
        <v>0</v>
      </c>
      <c r="AO95" s="52">
        <v>0</v>
      </c>
      <c r="AP95" s="52">
        <v>0</v>
      </c>
      <c r="AQ95" s="52">
        <v>0</v>
      </c>
      <c r="AR95" s="52">
        <v>0</v>
      </c>
      <c r="AS95" s="52">
        <v>1.9974147448551035E-5</v>
      </c>
      <c r="AT95" s="52">
        <v>4.1312595828542046E-6</v>
      </c>
      <c r="AU95" s="52">
        <v>0</v>
      </c>
      <c r="AV95" s="52">
        <v>0</v>
      </c>
      <c r="AW95" s="52">
        <v>0</v>
      </c>
      <c r="AX95" s="52">
        <v>0</v>
      </c>
      <c r="AY95" s="52">
        <v>0</v>
      </c>
      <c r="AZ95" s="52">
        <v>0.30190794621784189</v>
      </c>
      <c r="BA95" s="52">
        <v>0.38857353660738958</v>
      </c>
      <c r="BB95" s="52">
        <v>7.5176565873415441E-5</v>
      </c>
      <c r="BC95" s="52">
        <v>0</v>
      </c>
      <c r="BD95" s="52">
        <v>0</v>
      </c>
      <c r="BE95" s="52">
        <v>0</v>
      </c>
      <c r="BF95" s="52">
        <v>0</v>
      </c>
      <c r="BG95" s="52">
        <v>7.9707673479508044E-5</v>
      </c>
      <c r="BH95" s="52">
        <v>2.4043158504805963E-4</v>
      </c>
      <c r="BI95" s="52">
        <v>5.6580381548325517E-5</v>
      </c>
      <c r="BJ95" s="52">
        <v>0</v>
      </c>
      <c r="BK95" s="52">
        <v>0</v>
      </c>
      <c r="BL95" s="52">
        <v>0</v>
      </c>
      <c r="BM95" s="52">
        <v>0</v>
      </c>
      <c r="BN95" s="52">
        <v>0</v>
      </c>
      <c r="BO95" s="52">
        <v>0</v>
      </c>
      <c r="BP95" s="52">
        <v>0</v>
      </c>
      <c r="BQ95" s="52">
        <v>0</v>
      </c>
      <c r="BR95" s="52">
        <v>0</v>
      </c>
      <c r="BS95" s="52">
        <v>2.0104082687745739E-4</v>
      </c>
      <c r="BT95" s="52">
        <v>0</v>
      </c>
      <c r="BU95" s="52">
        <v>0</v>
      </c>
      <c r="BV95" s="52">
        <v>0</v>
      </c>
      <c r="BW95" s="52">
        <v>0</v>
      </c>
      <c r="BX95" s="52">
        <v>0</v>
      </c>
      <c r="BY95" s="52">
        <v>0</v>
      </c>
      <c r="BZ95" s="52">
        <v>0</v>
      </c>
      <c r="CA95" s="52">
        <v>0</v>
      </c>
      <c r="CB95" s="52">
        <v>0</v>
      </c>
      <c r="CC95" s="52">
        <v>0</v>
      </c>
      <c r="CD95" s="52">
        <v>1.3461610225965054E-3</v>
      </c>
      <c r="CE95" s="52">
        <v>2.112412055794995E-4</v>
      </c>
      <c r="CF95" s="52">
        <v>3.5450135657917504E-5</v>
      </c>
      <c r="CG95" s="52">
        <v>3.1435882897391386E-4</v>
      </c>
      <c r="CH95" s="52">
        <v>2.4133141897548106E-3</v>
      </c>
      <c r="CI95" s="52">
        <v>1.193715619447006E-3</v>
      </c>
      <c r="CJ95" s="52">
        <v>1.1415611155265826E-3</v>
      </c>
      <c r="CK95" s="52">
        <v>9.8339529084920628E-3</v>
      </c>
      <c r="CL95" s="52">
        <v>0</v>
      </c>
      <c r="CM95" s="52">
        <v>0</v>
      </c>
      <c r="CN95" s="52">
        <v>0</v>
      </c>
      <c r="CO95" s="52">
        <v>0</v>
      </c>
      <c r="CP95" s="52">
        <v>2.8339463289757117E-4</v>
      </c>
      <c r="CQ95" s="52">
        <v>0</v>
      </c>
      <c r="CR95" s="52">
        <v>0</v>
      </c>
      <c r="CS95" s="52">
        <v>0</v>
      </c>
      <c r="CT95" s="52">
        <v>0</v>
      </c>
      <c r="CU95" s="52">
        <v>0</v>
      </c>
      <c r="CV95" s="52">
        <v>0</v>
      </c>
      <c r="CW95" s="52">
        <v>0</v>
      </c>
      <c r="CX95" s="52">
        <v>0</v>
      </c>
      <c r="CY95" s="52">
        <v>0</v>
      </c>
      <c r="CZ95" s="52">
        <v>0</v>
      </c>
      <c r="DA95" s="52">
        <v>0</v>
      </c>
      <c r="DB95" s="52">
        <v>0</v>
      </c>
      <c r="DC95" s="52">
        <v>0</v>
      </c>
      <c r="DD95" s="52">
        <v>0</v>
      </c>
      <c r="DE95" s="52">
        <v>9.6295918085284691E-4</v>
      </c>
      <c r="DF95" s="52">
        <v>1.266261594844111E-5</v>
      </c>
      <c r="DG95" s="52">
        <v>2.1874657934685656E-4</v>
      </c>
      <c r="DH95" s="52">
        <v>1.897626743025007E-5</v>
      </c>
      <c r="DI95" s="52">
        <v>0</v>
      </c>
      <c r="DJ95" s="52">
        <v>0</v>
      </c>
      <c r="DK95" s="52">
        <v>0</v>
      </c>
      <c r="DL95" s="52">
        <v>0</v>
      </c>
      <c r="DM95" s="52">
        <v>0</v>
      </c>
      <c r="DN95" s="52">
        <v>4.3078601798985688E-5</v>
      </c>
      <c r="DO95" s="52">
        <v>0</v>
      </c>
      <c r="DP95" s="52">
        <v>2.0709688725199606E-4</v>
      </c>
      <c r="DQ95" s="52">
        <v>0</v>
      </c>
      <c r="DR95" s="52">
        <v>3.5306018608477751E-4</v>
      </c>
      <c r="DS95" s="52">
        <v>0</v>
      </c>
      <c r="DT95" s="52">
        <v>0</v>
      </c>
      <c r="DU95" s="52">
        <v>0</v>
      </c>
      <c r="DV95" s="52">
        <v>0</v>
      </c>
      <c r="DW95" s="52">
        <v>0</v>
      </c>
      <c r="DX95" s="52">
        <v>0</v>
      </c>
      <c r="DY95" s="52">
        <v>0</v>
      </c>
      <c r="DZ95" s="52">
        <v>1.4270197166769606E-5</v>
      </c>
      <c r="EA95" s="52">
        <v>3.2875345860649283E-5</v>
      </c>
      <c r="EB95" s="52">
        <v>0</v>
      </c>
      <c r="EC95" s="52">
        <v>0</v>
      </c>
      <c r="ED95" s="52">
        <v>0</v>
      </c>
      <c r="EE95" s="52">
        <v>0</v>
      </c>
      <c r="EF95" s="52">
        <v>0</v>
      </c>
      <c r="EG95" s="52">
        <v>0</v>
      </c>
      <c r="EH95" s="52">
        <v>0</v>
      </c>
      <c r="EI95" s="52">
        <v>0</v>
      </c>
      <c r="EJ95" s="52">
        <v>0</v>
      </c>
      <c r="EK95" s="52">
        <v>0</v>
      </c>
      <c r="EL95" s="52">
        <v>0</v>
      </c>
      <c r="EM95" s="52">
        <v>0</v>
      </c>
      <c r="EN95" s="52">
        <v>0</v>
      </c>
      <c r="EO95" s="52">
        <v>0</v>
      </c>
      <c r="EP95" s="52">
        <v>0</v>
      </c>
      <c r="EQ95" s="52">
        <v>0</v>
      </c>
      <c r="ER95" s="52">
        <v>0</v>
      </c>
      <c r="ES95" s="52">
        <v>0</v>
      </c>
      <c r="ET95" s="52">
        <v>0</v>
      </c>
      <c r="EU95" s="52">
        <v>0</v>
      </c>
      <c r="EV95" s="52">
        <v>0</v>
      </c>
      <c r="EW95" s="52">
        <v>0</v>
      </c>
      <c r="EX95" s="52">
        <v>0</v>
      </c>
      <c r="EY95" s="52">
        <v>0</v>
      </c>
      <c r="EZ95" s="52">
        <v>0</v>
      </c>
      <c r="FA95" s="52">
        <v>0</v>
      </c>
      <c r="FB95" s="52">
        <v>0</v>
      </c>
      <c r="FC95" s="52">
        <v>0</v>
      </c>
      <c r="FD95" s="52">
        <v>0</v>
      </c>
      <c r="FE95" s="52">
        <v>0</v>
      </c>
      <c r="FF95" s="52">
        <v>0</v>
      </c>
      <c r="FG95" s="52">
        <v>0</v>
      </c>
      <c r="FH95" s="52">
        <v>0</v>
      </c>
      <c r="FI95" s="52">
        <v>0</v>
      </c>
      <c r="FJ95" s="52">
        <v>0</v>
      </c>
      <c r="FK95" s="52">
        <v>0</v>
      </c>
      <c r="FL95" s="52">
        <v>6.6609676174755948E-4</v>
      </c>
      <c r="FM95" s="52">
        <v>0</v>
      </c>
      <c r="FN95" s="52">
        <v>0</v>
      </c>
      <c r="FO95" s="52">
        <v>0</v>
      </c>
      <c r="FP95" s="52">
        <v>0</v>
      </c>
      <c r="FQ95" s="52">
        <v>0</v>
      </c>
      <c r="FR95" s="52">
        <v>0</v>
      </c>
      <c r="FS95" s="52">
        <v>0</v>
      </c>
      <c r="FT95" s="52">
        <v>0</v>
      </c>
      <c r="FU95" s="52">
        <v>0</v>
      </c>
      <c r="FV95" s="52">
        <v>0</v>
      </c>
      <c r="FW95" s="52">
        <v>0</v>
      </c>
      <c r="FX95" s="52">
        <v>0</v>
      </c>
      <c r="FY95" s="52">
        <v>0</v>
      </c>
      <c r="FZ95" s="52">
        <v>0</v>
      </c>
      <c r="GA95" s="52">
        <v>0</v>
      </c>
      <c r="GB95" s="52">
        <v>0</v>
      </c>
      <c r="GC95" s="52">
        <v>0</v>
      </c>
      <c r="GD95" s="52">
        <v>0</v>
      </c>
      <c r="GE95" s="52">
        <v>0</v>
      </c>
      <c r="GF95" s="52">
        <v>0</v>
      </c>
      <c r="GG95" s="52">
        <v>0</v>
      </c>
      <c r="GH95" s="52">
        <v>0</v>
      </c>
      <c r="GI95" s="52">
        <v>8.9308362518732626E-6</v>
      </c>
      <c r="GJ95" s="52">
        <v>0</v>
      </c>
      <c r="GK95" s="52">
        <v>0</v>
      </c>
      <c r="GL95" s="52">
        <v>0</v>
      </c>
      <c r="GM95" s="52">
        <v>0</v>
      </c>
      <c r="GN95" s="52">
        <v>5.8198106512144401E-4</v>
      </c>
      <c r="GO95" s="52">
        <v>0</v>
      </c>
      <c r="GP95" s="52">
        <v>0</v>
      </c>
      <c r="GQ95" s="52">
        <v>0</v>
      </c>
      <c r="GR95" s="52">
        <v>0</v>
      </c>
      <c r="GS95" s="52">
        <v>0</v>
      </c>
      <c r="GT95" s="52">
        <v>0</v>
      </c>
      <c r="GU95" s="52">
        <v>0</v>
      </c>
      <c r="GV95" s="52">
        <v>0</v>
      </c>
      <c r="GW95" s="52">
        <v>0</v>
      </c>
      <c r="GX95" s="52">
        <v>0</v>
      </c>
      <c r="GY95" s="52">
        <v>0</v>
      </c>
      <c r="GZ95" s="52">
        <v>0</v>
      </c>
      <c r="HA95" s="52">
        <v>0</v>
      </c>
      <c r="HB95" s="52">
        <v>2.897787422228899E-4</v>
      </c>
      <c r="HC95" s="52">
        <v>0</v>
      </c>
      <c r="HD95" s="52">
        <v>7.0804024582837714E-5</v>
      </c>
      <c r="HE95" s="52">
        <v>0</v>
      </c>
      <c r="HF95" s="52">
        <v>0</v>
      </c>
      <c r="HG95" s="52">
        <v>5.3493216945211684E-4</v>
      </c>
      <c r="HH95" s="52">
        <v>0</v>
      </c>
      <c r="HI95" s="52">
        <v>0</v>
      </c>
      <c r="HJ95" s="52">
        <v>0</v>
      </c>
      <c r="HK95" s="52">
        <v>0</v>
      </c>
      <c r="HL95" s="52">
        <v>0</v>
      </c>
      <c r="HM95" s="52">
        <v>0</v>
      </c>
      <c r="HN95" s="52">
        <v>7.8584161082534157E-5</v>
      </c>
      <c r="HO95" s="52">
        <v>0</v>
      </c>
      <c r="HP95" s="52">
        <v>0</v>
      </c>
      <c r="HQ95" s="52">
        <v>0</v>
      </c>
      <c r="HR95" s="52">
        <v>0</v>
      </c>
      <c r="HS95" s="52">
        <v>9.8745101027078517E-4</v>
      </c>
      <c r="HT95" s="52">
        <v>0</v>
      </c>
      <c r="HU95" s="52">
        <v>3.5638059753104911E-4</v>
      </c>
      <c r="HV95" s="52">
        <v>0</v>
      </c>
      <c r="HW95" s="52">
        <v>0</v>
      </c>
      <c r="HX95" s="52">
        <v>0</v>
      </c>
      <c r="HY95" s="52">
        <v>9.4950180673445263E-4</v>
      </c>
      <c r="HZ95" s="52">
        <v>0</v>
      </c>
      <c r="IA95" s="52">
        <v>0</v>
      </c>
      <c r="IB95" s="52">
        <v>0</v>
      </c>
      <c r="IC95" s="52">
        <v>0</v>
      </c>
      <c r="ID95" s="52">
        <v>0</v>
      </c>
      <c r="IE95" s="52">
        <v>0</v>
      </c>
      <c r="IF95" s="52">
        <v>0</v>
      </c>
      <c r="IG95" s="52">
        <v>0</v>
      </c>
      <c r="IH95" s="52">
        <v>0</v>
      </c>
      <c r="II95" s="52">
        <v>1.5899300326153342E-4</v>
      </c>
      <c r="IJ95" s="52">
        <v>0</v>
      </c>
      <c r="IK95" s="52">
        <v>0</v>
      </c>
      <c r="IL95" s="52">
        <v>0</v>
      </c>
      <c r="IM95" s="52">
        <v>0</v>
      </c>
      <c r="IN95" s="52">
        <v>0</v>
      </c>
      <c r="IO95" s="52">
        <v>0</v>
      </c>
      <c r="IP95" s="52">
        <v>0</v>
      </c>
      <c r="IQ95" s="52">
        <v>0</v>
      </c>
      <c r="IR95" s="52">
        <v>0</v>
      </c>
      <c r="IS95" s="52">
        <v>0</v>
      </c>
      <c r="IT95" s="52">
        <v>0</v>
      </c>
      <c r="IU95" s="52">
        <v>0</v>
      </c>
      <c r="IV95" s="52">
        <v>0</v>
      </c>
      <c r="IW95" s="52">
        <v>0</v>
      </c>
      <c r="IX95" s="52">
        <v>0</v>
      </c>
      <c r="IY95" s="52">
        <v>0</v>
      </c>
      <c r="IZ95" s="52">
        <v>7.3428982653722062E-6</v>
      </c>
      <c r="JA95" s="52">
        <v>2.8425657393833689E-4</v>
      </c>
      <c r="JB95" s="52">
        <v>3.615549240636647E-5</v>
      </c>
      <c r="JC95" s="52">
        <v>0</v>
      </c>
      <c r="JD95" s="52">
        <v>0</v>
      </c>
      <c r="JE95" s="52">
        <v>0</v>
      </c>
      <c r="JF95" s="52">
        <v>0</v>
      </c>
      <c r="JG95" s="52">
        <v>0</v>
      </c>
      <c r="JH95" s="52">
        <v>0</v>
      </c>
      <c r="JI95" s="52">
        <v>0</v>
      </c>
      <c r="JJ95" s="52">
        <v>0</v>
      </c>
      <c r="JK95" s="52">
        <v>0</v>
      </c>
      <c r="JL95" s="52">
        <v>0</v>
      </c>
      <c r="JM95" s="52">
        <v>0</v>
      </c>
      <c r="JN95" s="52">
        <v>0</v>
      </c>
      <c r="JO95" s="52">
        <v>0</v>
      </c>
      <c r="JP95" s="52">
        <v>0</v>
      </c>
      <c r="JQ95" s="52">
        <v>3.8614315238365529E-5</v>
      </c>
      <c r="JR95" s="52">
        <v>1.6475956996275706E-4</v>
      </c>
      <c r="JS95" s="52">
        <v>0</v>
      </c>
      <c r="JT95" s="52">
        <v>0</v>
      </c>
      <c r="JU95" s="52">
        <v>0</v>
      </c>
      <c r="JV95" s="52">
        <v>0</v>
      </c>
      <c r="JW95" s="52">
        <v>7.6947082376941921E-6</v>
      </c>
      <c r="JX95" s="52">
        <v>0</v>
      </c>
      <c r="JY95" s="52">
        <v>0</v>
      </c>
      <c r="JZ95" s="52">
        <v>0</v>
      </c>
      <c r="KA95" s="52">
        <v>3.3608141843845135E-5</v>
      </c>
      <c r="KB95" s="52">
        <v>3.7510134253000509E-6</v>
      </c>
      <c r="KC95" s="52">
        <v>0</v>
      </c>
      <c r="KD95" s="52">
        <v>0</v>
      </c>
      <c r="KE95" s="52">
        <v>0</v>
      </c>
      <c r="KF95" s="52">
        <v>0</v>
      </c>
      <c r="KG95" s="52">
        <v>9.6570607338546932E-5</v>
      </c>
      <c r="KH95" s="52">
        <v>1.9925261604978746E-4</v>
      </c>
      <c r="KI95" s="52">
        <v>0</v>
      </c>
      <c r="KJ95" s="52">
        <v>0</v>
      </c>
      <c r="KK95" s="52">
        <v>0</v>
      </c>
      <c r="KL95" s="52">
        <v>0</v>
      </c>
      <c r="KM95" s="52">
        <v>7.6673314921673269E-6</v>
      </c>
      <c r="KN95" s="52">
        <v>2.8333210856553695E-4</v>
      </c>
      <c r="KO95" s="52">
        <v>2.5660756246108655E-4</v>
      </c>
      <c r="KP95" s="52">
        <v>8.4709192987518874E-5</v>
      </c>
      <c r="KQ95" s="52">
        <v>0</v>
      </c>
      <c r="KR95" s="52">
        <v>1.3667603510052901E-5</v>
      </c>
      <c r="KS95" s="52">
        <v>0</v>
      </c>
      <c r="KT95" s="52">
        <v>0</v>
      </c>
      <c r="KU95" s="52">
        <v>3.2994168400445197E-4</v>
      </c>
      <c r="KV95" s="52">
        <v>0</v>
      </c>
      <c r="KW95" s="52">
        <v>0</v>
      </c>
      <c r="KX95" s="52">
        <v>1.9444728641293432E-5</v>
      </c>
      <c r="KY95" s="52">
        <v>0</v>
      </c>
      <c r="KZ95" s="52">
        <v>0</v>
      </c>
    </row>
    <row r="96" spans="1:312" x14ac:dyDescent="0.2">
      <c r="A96" s="89">
        <v>1.0140070000000001</v>
      </c>
      <c r="B96" s="41" t="s">
        <v>7302</v>
      </c>
      <c r="C96" s="51" t="s">
        <v>123</v>
      </c>
      <c r="D96" s="52">
        <v>0</v>
      </c>
      <c r="E96" s="52">
        <v>0</v>
      </c>
      <c r="F96" s="52">
        <v>0</v>
      </c>
      <c r="G96" s="52">
        <v>0</v>
      </c>
      <c r="H96" s="52">
        <v>0</v>
      </c>
      <c r="I96" s="52">
        <v>0</v>
      </c>
      <c r="J96" s="52">
        <v>0</v>
      </c>
      <c r="K96" s="52">
        <v>0</v>
      </c>
      <c r="L96" s="52">
        <v>0</v>
      </c>
      <c r="M96" s="52">
        <v>0</v>
      </c>
      <c r="N96" s="52">
        <v>0</v>
      </c>
      <c r="O96" s="52">
        <v>0</v>
      </c>
      <c r="P96" s="52">
        <v>0</v>
      </c>
      <c r="Q96" s="52">
        <v>2.6216896764412966E-4</v>
      </c>
      <c r="R96" s="52">
        <v>0</v>
      </c>
      <c r="S96" s="52">
        <v>0</v>
      </c>
      <c r="T96" s="52">
        <v>0</v>
      </c>
      <c r="U96" s="52">
        <v>0</v>
      </c>
      <c r="V96" s="52">
        <v>0</v>
      </c>
      <c r="W96" s="52">
        <v>0</v>
      </c>
      <c r="X96" s="52">
        <v>0</v>
      </c>
      <c r="Y96" s="52">
        <v>7.4513048401231383E-4</v>
      </c>
      <c r="Z96" s="52">
        <v>1.306957896968018E-4</v>
      </c>
      <c r="AA96" s="52">
        <v>4.3503987243461914E-4</v>
      </c>
      <c r="AB96" s="52">
        <v>8.0061964091549117E-4</v>
      </c>
      <c r="AC96" s="52">
        <v>7.5750935100550266E-3</v>
      </c>
      <c r="AD96" s="52">
        <v>0.14302628952073751</v>
      </c>
      <c r="AE96" s="52">
        <v>5.7104672003530695E-4</v>
      </c>
      <c r="AF96" s="52">
        <v>0</v>
      </c>
      <c r="AG96" s="52">
        <v>0</v>
      </c>
      <c r="AH96" s="52">
        <v>0</v>
      </c>
      <c r="AI96" s="52">
        <v>0</v>
      </c>
      <c r="AJ96" s="52">
        <v>0</v>
      </c>
      <c r="AK96" s="52">
        <v>0</v>
      </c>
      <c r="AL96" s="52">
        <v>1.4777187767056642E-4</v>
      </c>
      <c r="AM96" s="52">
        <v>0</v>
      </c>
      <c r="AN96" s="52">
        <v>0</v>
      </c>
      <c r="AO96" s="52">
        <v>0</v>
      </c>
      <c r="AP96" s="52">
        <v>0</v>
      </c>
      <c r="AQ96" s="52">
        <v>0</v>
      </c>
      <c r="AR96" s="52">
        <v>1.6054009846543651E-5</v>
      </c>
      <c r="AS96" s="52">
        <v>2.2879827618690874E-4</v>
      </c>
      <c r="AT96" s="52">
        <v>4.0552241304090354E-6</v>
      </c>
      <c r="AU96" s="52">
        <v>0</v>
      </c>
      <c r="AV96" s="52">
        <v>5.9896980468569622E-6</v>
      </c>
      <c r="AW96" s="52">
        <v>0</v>
      </c>
      <c r="AX96" s="52">
        <v>0</v>
      </c>
      <c r="AY96" s="52">
        <v>0</v>
      </c>
      <c r="AZ96" s="52">
        <v>3.0553414344372046E-2</v>
      </c>
      <c r="BA96" s="52">
        <v>0</v>
      </c>
      <c r="BB96" s="52">
        <v>1.3285903067843869E-4</v>
      </c>
      <c r="BC96" s="52">
        <v>0</v>
      </c>
      <c r="BD96" s="52">
        <v>0</v>
      </c>
      <c r="BE96" s="52">
        <v>0</v>
      </c>
      <c r="BF96" s="52">
        <v>3.7280215157853411E-4</v>
      </c>
      <c r="BG96" s="52">
        <v>4.135208891885428E-3</v>
      </c>
      <c r="BH96" s="52">
        <v>0</v>
      </c>
      <c r="BI96" s="52">
        <v>0</v>
      </c>
      <c r="BJ96" s="52">
        <v>0</v>
      </c>
      <c r="BK96" s="52">
        <v>0</v>
      </c>
      <c r="BL96" s="52">
        <v>0</v>
      </c>
      <c r="BM96" s="52">
        <v>0</v>
      </c>
      <c r="BN96" s="52">
        <v>0</v>
      </c>
      <c r="BO96" s="52">
        <v>0</v>
      </c>
      <c r="BP96" s="52">
        <v>0</v>
      </c>
      <c r="BQ96" s="52">
        <v>0</v>
      </c>
      <c r="BR96" s="52">
        <v>0</v>
      </c>
      <c r="BS96" s="52">
        <v>0</v>
      </c>
      <c r="BT96" s="52">
        <v>1.1044358951397377E-3</v>
      </c>
      <c r="BU96" s="52">
        <v>0</v>
      </c>
      <c r="BV96" s="52">
        <v>0</v>
      </c>
      <c r="BW96" s="52">
        <v>0</v>
      </c>
      <c r="BX96" s="52">
        <v>0</v>
      </c>
      <c r="BY96" s="52">
        <v>0</v>
      </c>
      <c r="BZ96" s="52">
        <v>0</v>
      </c>
      <c r="CA96" s="52">
        <v>0</v>
      </c>
      <c r="CB96" s="52">
        <v>0</v>
      </c>
      <c r="CC96" s="52">
        <v>0</v>
      </c>
      <c r="CD96" s="52">
        <v>0.56594404159842593</v>
      </c>
      <c r="CE96" s="52">
        <v>0.60890563767085215</v>
      </c>
      <c r="CF96" s="52">
        <v>0.52819335407105839</v>
      </c>
      <c r="CG96" s="52">
        <v>0.49670167480637029</v>
      </c>
      <c r="CH96" s="52">
        <v>7.1693743287926937E-2</v>
      </c>
      <c r="CI96" s="52">
        <v>0.27051577444696384</v>
      </c>
      <c r="CJ96" s="52">
        <v>0.48579409743574015</v>
      </c>
      <c r="CK96" s="52">
        <v>0.16530923527715752</v>
      </c>
      <c r="CL96" s="52">
        <v>1.2577713393158261E-3</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5.2058102513866675E-4</v>
      </c>
      <c r="DF96" s="52">
        <v>0</v>
      </c>
      <c r="DG96" s="52">
        <v>0</v>
      </c>
      <c r="DH96" s="52">
        <v>0</v>
      </c>
      <c r="DI96" s="52">
        <v>0</v>
      </c>
      <c r="DJ96" s="52">
        <v>0</v>
      </c>
      <c r="DK96" s="52">
        <v>1.1174163125643171E-5</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6.1026827268619683E-4</v>
      </c>
      <c r="EC96" s="52">
        <v>0</v>
      </c>
      <c r="ED96" s="52">
        <v>9.7128351943107636E-4</v>
      </c>
      <c r="EE96" s="52">
        <v>0</v>
      </c>
      <c r="EF96" s="52">
        <v>0</v>
      </c>
      <c r="EG96" s="52">
        <v>0</v>
      </c>
      <c r="EH96" s="52">
        <v>0</v>
      </c>
      <c r="EI96" s="52">
        <v>0</v>
      </c>
      <c r="EJ96" s="52">
        <v>0</v>
      </c>
      <c r="EK96" s="52">
        <v>0</v>
      </c>
      <c r="EL96" s="52">
        <v>0</v>
      </c>
      <c r="EM96" s="52">
        <v>0</v>
      </c>
      <c r="EN96" s="52">
        <v>0</v>
      </c>
      <c r="EO96" s="52">
        <v>0</v>
      </c>
      <c r="EP96" s="52">
        <v>0</v>
      </c>
      <c r="EQ96" s="52">
        <v>0</v>
      </c>
      <c r="ER96" s="52">
        <v>0</v>
      </c>
      <c r="ES96" s="52">
        <v>0</v>
      </c>
      <c r="ET96" s="52">
        <v>0</v>
      </c>
      <c r="EU96" s="52">
        <v>0</v>
      </c>
      <c r="EV96" s="52">
        <v>0</v>
      </c>
      <c r="EW96" s="52">
        <v>0</v>
      </c>
      <c r="EX96" s="52">
        <v>0</v>
      </c>
      <c r="EY96" s="52">
        <v>0</v>
      </c>
      <c r="EZ96" s="52">
        <v>0</v>
      </c>
      <c r="FA96" s="52">
        <v>0</v>
      </c>
      <c r="FB96" s="52">
        <v>0</v>
      </c>
      <c r="FC96" s="52">
        <v>0</v>
      </c>
      <c r="FD96" s="52">
        <v>0</v>
      </c>
      <c r="FE96" s="52">
        <v>0</v>
      </c>
      <c r="FF96" s="52">
        <v>0</v>
      </c>
      <c r="FG96" s="52">
        <v>0</v>
      </c>
      <c r="FH96" s="52">
        <v>0</v>
      </c>
      <c r="FI96" s="52">
        <v>0</v>
      </c>
      <c r="FJ96" s="52">
        <v>0</v>
      </c>
      <c r="FK96" s="52">
        <v>0</v>
      </c>
      <c r="FL96" s="52">
        <v>0</v>
      </c>
      <c r="FM96" s="52">
        <v>0</v>
      </c>
      <c r="FN96" s="52">
        <v>0</v>
      </c>
      <c r="FO96" s="52">
        <v>3.0434148884624316E-3</v>
      </c>
      <c r="FP96" s="52">
        <v>0</v>
      </c>
      <c r="FQ96" s="52">
        <v>0</v>
      </c>
      <c r="FR96" s="52">
        <v>0</v>
      </c>
      <c r="FS96" s="52">
        <v>0</v>
      </c>
      <c r="FT96" s="52">
        <v>0</v>
      </c>
      <c r="FU96" s="52">
        <v>0</v>
      </c>
      <c r="FV96" s="52">
        <v>0</v>
      </c>
      <c r="FW96" s="52">
        <v>0</v>
      </c>
      <c r="FX96" s="52">
        <v>0</v>
      </c>
      <c r="FY96" s="52">
        <v>0</v>
      </c>
      <c r="FZ96" s="52">
        <v>0</v>
      </c>
      <c r="GA96" s="52">
        <v>0</v>
      </c>
      <c r="GB96" s="52">
        <v>0</v>
      </c>
      <c r="GC96" s="52">
        <v>0</v>
      </c>
      <c r="GD96" s="52">
        <v>0</v>
      </c>
      <c r="GE96" s="52">
        <v>0</v>
      </c>
      <c r="GF96" s="52">
        <v>0</v>
      </c>
      <c r="GG96" s="52">
        <v>0</v>
      </c>
      <c r="GH96" s="52">
        <v>0</v>
      </c>
      <c r="GI96" s="52">
        <v>1.8942474343145199E-5</v>
      </c>
      <c r="GJ96" s="52">
        <v>6.1526321427131576E-4</v>
      </c>
      <c r="GK96" s="52">
        <v>0</v>
      </c>
      <c r="GL96" s="52">
        <v>1.8482347708962E-2</v>
      </c>
      <c r="GM96" s="52">
        <v>4.4495505103317644E-2</v>
      </c>
      <c r="GN96" s="52">
        <v>3.7737510844012334E-2</v>
      </c>
      <c r="GO96" s="52">
        <v>0</v>
      </c>
      <c r="GP96" s="52">
        <v>0</v>
      </c>
      <c r="GQ96" s="52">
        <v>0</v>
      </c>
      <c r="GR96" s="52">
        <v>0</v>
      </c>
      <c r="GS96" s="52">
        <v>0</v>
      </c>
      <c r="GT96" s="52">
        <v>0</v>
      </c>
      <c r="GU96" s="52">
        <v>0</v>
      </c>
      <c r="GV96" s="52">
        <v>0</v>
      </c>
      <c r="GW96" s="52">
        <v>0</v>
      </c>
      <c r="GX96" s="52">
        <v>0</v>
      </c>
      <c r="GY96" s="52">
        <v>0</v>
      </c>
      <c r="GZ96" s="52">
        <v>0</v>
      </c>
      <c r="HA96" s="52">
        <v>0</v>
      </c>
      <c r="HB96" s="52">
        <v>0</v>
      </c>
      <c r="HC96" s="52">
        <v>5.455536521951237E-4</v>
      </c>
      <c r="HD96" s="52">
        <v>0</v>
      </c>
      <c r="HE96" s="52">
        <v>0</v>
      </c>
      <c r="HF96" s="52">
        <v>0</v>
      </c>
      <c r="HG96" s="52">
        <v>0</v>
      </c>
      <c r="HH96" s="52">
        <v>0</v>
      </c>
      <c r="HI96" s="52">
        <v>0</v>
      </c>
      <c r="HJ96" s="52">
        <v>0</v>
      </c>
      <c r="HK96" s="52">
        <v>0</v>
      </c>
      <c r="HL96" s="52">
        <v>0</v>
      </c>
      <c r="HM96" s="52">
        <v>0</v>
      </c>
      <c r="HN96" s="52">
        <v>0</v>
      </c>
      <c r="HO96" s="52">
        <v>0</v>
      </c>
      <c r="HP96" s="52">
        <v>0</v>
      </c>
      <c r="HQ96" s="52">
        <v>0</v>
      </c>
      <c r="HR96" s="52">
        <v>5.1217450480032123E-4</v>
      </c>
      <c r="HS96" s="52">
        <v>0</v>
      </c>
      <c r="HT96" s="52">
        <v>2.0256418606762639E-4</v>
      </c>
      <c r="HU96" s="52">
        <v>2.6253615608745688E-4</v>
      </c>
      <c r="HV96" s="52">
        <v>0</v>
      </c>
      <c r="HW96" s="52">
        <v>0</v>
      </c>
      <c r="HX96" s="52">
        <v>0</v>
      </c>
      <c r="HY96" s="52">
        <v>0</v>
      </c>
      <c r="HZ96" s="52">
        <v>0</v>
      </c>
      <c r="IA96" s="52">
        <v>6.1417151912760185E-4</v>
      </c>
      <c r="IB96" s="52">
        <v>0</v>
      </c>
      <c r="IC96" s="52">
        <v>0</v>
      </c>
      <c r="ID96" s="52">
        <v>0</v>
      </c>
      <c r="IE96" s="52">
        <v>0</v>
      </c>
      <c r="IF96" s="52">
        <v>0</v>
      </c>
      <c r="IG96" s="52">
        <v>0</v>
      </c>
      <c r="IH96" s="52">
        <v>0</v>
      </c>
      <c r="II96" s="52">
        <v>5.6275101255912834E-2</v>
      </c>
      <c r="IJ96" s="52">
        <v>0</v>
      </c>
      <c r="IK96" s="52">
        <v>0</v>
      </c>
      <c r="IL96" s="52">
        <v>0</v>
      </c>
      <c r="IM96" s="52">
        <v>0</v>
      </c>
      <c r="IN96" s="52">
        <v>0</v>
      </c>
      <c r="IO96" s="52">
        <v>0</v>
      </c>
      <c r="IP96" s="52">
        <v>0</v>
      </c>
      <c r="IQ96" s="52">
        <v>0</v>
      </c>
      <c r="IR96" s="52">
        <v>0</v>
      </c>
      <c r="IS96" s="52">
        <v>0</v>
      </c>
      <c r="IT96" s="52">
        <v>0</v>
      </c>
      <c r="IU96" s="52">
        <v>0</v>
      </c>
      <c r="IV96" s="52">
        <v>0</v>
      </c>
      <c r="IW96" s="52">
        <v>0</v>
      </c>
      <c r="IX96" s="52">
        <v>0</v>
      </c>
      <c r="IY96" s="52">
        <v>0</v>
      </c>
      <c r="IZ96" s="52">
        <v>0</v>
      </c>
      <c r="JA96" s="52">
        <v>0</v>
      </c>
      <c r="JB96" s="52">
        <v>2.8100246343709597E-4</v>
      </c>
      <c r="JC96" s="52">
        <v>4.8490554071886955E-5</v>
      </c>
      <c r="JD96" s="52">
        <v>0</v>
      </c>
      <c r="JE96" s="52">
        <v>0</v>
      </c>
      <c r="JF96" s="52">
        <v>0</v>
      </c>
      <c r="JG96" s="52">
        <v>1.407001209074597E-5</v>
      </c>
      <c r="JH96" s="52">
        <v>0</v>
      </c>
      <c r="JI96" s="52">
        <v>0</v>
      </c>
      <c r="JJ96" s="52">
        <v>0</v>
      </c>
      <c r="JK96" s="52">
        <v>0</v>
      </c>
      <c r="JL96" s="52">
        <v>0</v>
      </c>
      <c r="JM96" s="52">
        <v>0</v>
      </c>
      <c r="JN96" s="52">
        <v>0</v>
      </c>
      <c r="JO96" s="52">
        <v>0</v>
      </c>
      <c r="JP96" s="52">
        <v>0</v>
      </c>
      <c r="JQ96" s="52">
        <v>2.7439855862811092E-5</v>
      </c>
      <c r="JR96" s="52">
        <v>0</v>
      </c>
      <c r="JS96" s="52">
        <v>0</v>
      </c>
      <c r="JT96" s="52">
        <v>0</v>
      </c>
      <c r="JU96" s="52">
        <v>0</v>
      </c>
      <c r="JV96" s="52">
        <v>0</v>
      </c>
      <c r="JW96" s="52">
        <v>0</v>
      </c>
      <c r="JX96" s="52">
        <v>3.6062036393867756E-6</v>
      </c>
      <c r="JY96" s="52">
        <v>7.4015505569145408E-6</v>
      </c>
      <c r="JZ96" s="52">
        <v>6.450503164397102E-5</v>
      </c>
      <c r="KA96" s="52">
        <v>0</v>
      </c>
      <c r="KB96" s="52">
        <v>2.8386047542811195E-6</v>
      </c>
      <c r="KC96" s="52">
        <v>0</v>
      </c>
      <c r="KD96" s="52">
        <v>0</v>
      </c>
      <c r="KE96" s="52">
        <v>0</v>
      </c>
      <c r="KF96" s="52">
        <v>0</v>
      </c>
      <c r="KG96" s="52">
        <v>0</v>
      </c>
      <c r="KH96" s="52">
        <v>0</v>
      </c>
      <c r="KI96" s="52">
        <v>0</v>
      </c>
      <c r="KJ96" s="52">
        <v>0</v>
      </c>
      <c r="KK96" s="52">
        <v>0</v>
      </c>
      <c r="KL96" s="52">
        <v>0</v>
      </c>
      <c r="KM96" s="52">
        <v>0</v>
      </c>
      <c r="KN96" s="52">
        <v>0</v>
      </c>
      <c r="KO96" s="52">
        <v>0</v>
      </c>
      <c r="KP96" s="52">
        <v>0</v>
      </c>
      <c r="KQ96" s="52">
        <v>1.9649874210145405E-4</v>
      </c>
      <c r="KR96" s="52">
        <v>0</v>
      </c>
      <c r="KS96" s="52">
        <v>5.8819454913854723E-6</v>
      </c>
      <c r="KT96" s="52">
        <v>0</v>
      </c>
      <c r="KU96" s="52">
        <v>1.3305844443862636E-4</v>
      </c>
      <c r="KV96" s="52">
        <v>0</v>
      </c>
      <c r="KW96" s="52">
        <v>0</v>
      </c>
      <c r="KX96" s="52">
        <v>0</v>
      </c>
      <c r="KY96" s="52">
        <v>0</v>
      </c>
      <c r="KZ96" s="52">
        <v>0</v>
      </c>
    </row>
    <row r="97" spans="1:312" x14ac:dyDescent="0.2">
      <c r="A97" s="89">
        <v>1.1557219999999999</v>
      </c>
      <c r="B97" s="41" t="s">
        <v>842</v>
      </c>
      <c r="C97" s="51" t="s">
        <v>14</v>
      </c>
      <c r="D97" s="52">
        <v>2.0104434686761693E-5</v>
      </c>
      <c r="E97" s="52">
        <v>2.7123089394445044E-5</v>
      </c>
      <c r="F97" s="52">
        <v>0</v>
      </c>
      <c r="G97" s="52">
        <v>2.3999414248100508E-5</v>
      </c>
      <c r="H97" s="52">
        <v>3.0539821149138466E-5</v>
      </c>
      <c r="I97" s="52">
        <v>0</v>
      </c>
      <c r="J97" s="52">
        <v>1.409170987907461E-5</v>
      </c>
      <c r="K97" s="52">
        <v>0</v>
      </c>
      <c r="L97" s="52">
        <v>0</v>
      </c>
      <c r="M97" s="52">
        <v>7.7163960025584331E-5</v>
      </c>
      <c r="N97" s="52">
        <v>3.5477176301878613E-5</v>
      </c>
      <c r="O97" s="52">
        <v>6.8671950301487682E-5</v>
      </c>
      <c r="P97" s="52">
        <v>4.6527748389186076E-5</v>
      </c>
      <c r="Q97" s="52">
        <v>1.7273765282515223E-3</v>
      </c>
      <c r="R97" s="52">
        <v>3.2252070336227562E-4</v>
      </c>
      <c r="S97" s="52">
        <v>1.1515414161992785E-2</v>
      </c>
      <c r="T97" s="52">
        <v>0</v>
      </c>
      <c r="U97" s="52">
        <v>4.5198140091592945E-3</v>
      </c>
      <c r="V97" s="52">
        <v>4.9268976701248785E-4</v>
      </c>
      <c r="W97" s="52">
        <v>1.3291528918307188E-4</v>
      </c>
      <c r="X97" s="52">
        <v>7.4035047515881165E-6</v>
      </c>
      <c r="Y97" s="52">
        <v>5.6770020727260194E-4</v>
      </c>
      <c r="Z97" s="52">
        <v>5.7231142508789939E-4</v>
      </c>
      <c r="AA97" s="52">
        <v>1.0463539353681519E-3</v>
      </c>
      <c r="AB97" s="52">
        <v>2.6328955031476827E-5</v>
      </c>
      <c r="AC97" s="52">
        <v>9.8282383988584129E-4</v>
      </c>
      <c r="AD97" s="52">
        <v>2.7443773461268391E-3</v>
      </c>
      <c r="AE97" s="52">
        <v>1.7309281765660333E-3</v>
      </c>
      <c r="AF97" s="52">
        <v>2.3922354306544088E-3</v>
      </c>
      <c r="AG97" s="52">
        <v>9.3801542688171265E-3</v>
      </c>
      <c r="AH97" s="52">
        <v>1.4493532363510375E-3</v>
      </c>
      <c r="AI97" s="52">
        <v>8.7235831258895141E-4</v>
      </c>
      <c r="AJ97" s="52">
        <v>1.017771709011967E-3</v>
      </c>
      <c r="AK97" s="52">
        <v>2.4542435452153816E-3</v>
      </c>
      <c r="AL97" s="52">
        <v>2.8832620328271606E-4</v>
      </c>
      <c r="AM97" s="52">
        <v>8.637830697266096E-4</v>
      </c>
      <c r="AN97" s="52">
        <v>3.707488759423094E-3</v>
      </c>
      <c r="AO97" s="52">
        <v>4.7456889953289066E-3</v>
      </c>
      <c r="AP97" s="52">
        <v>4.8497923439785119E-4</v>
      </c>
      <c r="AQ97" s="52">
        <v>1.2753235809544196E-3</v>
      </c>
      <c r="AR97" s="52">
        <v>1.514513416974908E-3</v>
      </c>
      <c r="AS97" s="52">
        <v>8.6720056313895489E-4</v>
      </c>
      <c r="AT97" s="52">
        <v>4.0755002510610804E-5</v>
      </c>
      <c r="AU97" s="52">
        <v>2.5312638011848682E-4</v>
      </c>
      <c r="AV97" s="52">
        <v>4.9716771240641632E-5</v>
      </c>
      <c r="AW97" s="52">
        <v>3.3967357665556238E-5</v>
      </c>
      <c r="AX97" s="52">
        <v>9.6550566640907985E-5</v>
      </c>
      <c r="AY97" s="52">
        <v>8.4465861536068179E-5</v>
      </c>
      <c r="AZ97" s="52">
        <v>5.5113352713507483E-4</v>
      </c>
      <c r="BA97" s="52">
        <v>0</v>
      </c>
      <c r="BB97" s="52">
        <v>1.6052863353422015E-3</v>
      </c>
      <c r="BC97" s="52">
        <v>7.0910368897320389E-4</v>
      </c>
      <c r="BD97" s="52">
        <v>2.4083653468622763E-3</v>
      </c>
      <c r="BE97" s="52">
        <v>1.7990643731390766E-5</v>
      </c>
      <c r="BF97" s="52">
        <v>2.8877305135085259E-3</v>
      </c>
      <c r="BG97" s="52">
        <v>5.5955138817767027E-4</v>
      </c>
      <c r="BH97" s="52">
        <v>1.4359675686749706E-2</v>
      </c>
      <c r="BI97" s="52">
        <v>2.9186502814551128E-3</v>
      </c>
      <c r="BJ97" s="52">
        <v>3.4971187906911358E-3</v>
      </c>
      <c r="BK97" s="52">
        <v>4.4092356092570158E-4</v>
      </c>
      <c r="BL97" s="52">
        <v>5.8848523947821784E-5</v>
      </c>
      <c r="BM97" s="52">
        <v>1.2220345129287439E-4</v>
      </c>
      <c r="BN97" s="52">
        <v>1.0626059014847337E-4</v>
      </c>
      <c r="BO97" s="52">
        <v>0</v>
      </c>
      <c r="BP97" s="52">
        <v>0</v>
      </c>
      <c r="BQ97" s="52">
        <v>0</v>
      </c>
      <c r="BR97" s="52">
        <v>0</v>
      </c>
      <c r="BS97" s="52">
        <v>0</v>
      </c>
      <c r="BT97" s="52">
        <v>0</v>
      </c>
      <c r="BU97" s="52">
        <v>4.8441826064329109E-5</v>
      </c>
      <c r="BV97" s="52">
        <v>4.0190793813682308E-5</v>
      </c>
      <c r="BW97" s="52">
        <v>0</v>
      </c>
      <c r="BX97" s="52">
        <v>1.2370358967024494E-4</v>
      </c>
      <c r="BY97" s="52">
        <v>2.0907501095509759E-4</v>
      </c>
      <c r="BZ97" s="52">
        <v>4.7859842585894147E-5</v>
      </c>
      <c r="CA97" s="52">
        <v>0</v>
      </c>
      <c r="CB97" s="52">
        <v>7.6594956083875904E-4</v>
      </c>
      <c r="CC97" s="52">
        <v>2.7038204035965679E-5</v>
      </c>
      <c r="CD97" s="52">
        <v>8.1966706666708358E-4</v>
      </c>
      <c r="CE97" s="52">
        <v>2.473783038918008E-4</v>
      </c>
      <c r="CF97" s="52">
        <v>8.9141603256316827E-5</v>
      </c>
      <c r="CG97" s="52">
        <v>1.1045802521292179E-3</v>
      </c>
      <c r="CH97" s="52">
        <v>9.6094060991610837E-4</v>
      </c>
      <c r="CI97" s="52">
        <v>1.2197351382023979E-3</v>
      </c>
      <c r="CJ97" s="52">
        <v>3.9878942151200412E-3</v>
      </c>
      <c r="CK97" s="52">
        <v>2.601231381718425E-3</v>
      </c>
      <c r="CL97" s="52">
        <v>1.0134874260151801E-3</v>
      </c>
      <c r="CM97" s="52">
        <v>2.5954917436411349E-3</v>
      </c>
      <c r="CN97" s="52">
        <v>7.3960522203747494E-4</v>
      </c>
      <c r="CO97" s="52">
        <v>7.3835433897426292E-4</v>
      </c>
      <c r="CP97" s="52">
        <v>6.7974215728734352E-4</v>
      </c>
      <c r="CQ97" s="52">
        <v>2.5163807800450623E-3</v>
      </c>
      <c r="CR97" s="52">
        <v>4.458523945199775E-3</v>
      </c>
      <c r="CS97" s="52">
        <v>6.3806589448052418E-3</v>
      </c>
      <c r="CT97" s="52">
        <v>4.6925464426535358E-4</v>
      </c>
      <c r="CU97" s="52">
        <v>1.5709724660516128E-3</v>
      </c>
      <c r="CV97" s="52">
        <v>1.1504977653912006E-3</v>
      </c>
      <c r="CW97" s="52">
        <v>5.2278440137248075E-3</v>
      </c>
      <c r="CX97" s="52">
        <v>5.469347999924077E-3</v>
      </c>
      <c r="CY97" s="52">
        <v>1.4362648354751873E-3</v>
      </c>
      <c r="CZ97" s="52">
        <v>3.0081716540604372E-4</v>
      </c>
      <c r="DA97" s="52">
        <v>3.9738930771111023E-3</v>
      </c>
      <c r="DB97" s="52">
        <v>6.3263045088243052E-3</v>
      </c>
      <c r="DC97" s="52">
        <v>5.1427190380502372E-4</v>
      </c>
      <c r="DD97" s="52">
        <v>9.9555487672831782E-4</v>
      </c>
      <c r="DE97" s="52">
        <v>5.3760795620459744E-4</v>
      </c>
      <c r="DF97" s="52">
        <v>1.3323500424654269E-3</v>
      </c>
      <c r="DG97" s="52">
        <v>3.011848760532109E-4</v>
      </c>
      <c r="DH97" s="52">
        <v>1.4576674217122029E-4</v>
      </c>
      <c r="DI97" s="52">
        <v>1.531321077333124E-3</v>
      </c>
      <c r="DJ97" s="52">
        <v>2.4284359332437128E-3</v>
      </c>
      <c r="DK97" s="52">
        <v>4.8611168247224752E-5</v>
      </c>
      <c r="DL97" s="52">
        <v>1.1469798012110695E-3</v>
      </c>
      <c r="DM97" s="52">
        <v>1.457754321876299E-3</v>
      </c>
      <c r="DN97" s="52">
        <v>1.0236665947008221E-3</v>
      </c>
      <c r="DO97" s="52">
        <v>1.1135068574005833E-3</v>
      </c>
      <c r="DP97" s="52">
        <v>9.9282554872305847E-5</v>
      </c>
      <c r="DQ97" s="52">
        <v>1.1189069237710345E-3</v>
      </c>
      <c r="DR97" s="52">
        <v>3.6814095159995718E-4</v>
      </c>
      <c r="DS97" s="52">
        <v>3.4224349216425639E-4</v>
      </c>
      <c r="DT97" s="52">
        <v>3.3074943607726309E-2</v>
      </c>
      <c r="DU97" s="52">
        <v>1.0095975699651758E-2</v>
      </c>
      <c r="DV97" s="52">
        <v>4.7500681599200803E-2</v>
      </c>
      <c r="DW97" s="52">
        <v>2.2649372317376437E-3</v>
      </c>
      <c r="DX97" s="52">
        <v>3.9585463810519533E-3</v>
      </c>
      <c r="DY97" s="52">
        <v>3.8049020627853162E-3</v>
      </c>
      <c r="DZ97" s="52">
        <v>4.8250626982017912E-4</v>
      </c>
      <c r="EA97" s="52">
        <v>4.7520317258865029E-4</v>
      </c>
      <c r="EB97" s="52">
        <v>7.230322542453203E-4</v>
      </c>
      <c r="EC97" s="52">
        <v>8.348654454637894E-4</v>
      </c>
      <c r="ED97" s="52">
        <v>5.3666534595927194E-4</v>
      </c>
      <c r="EE97" s="52">
        <v>5.9084657088099408E-4</v>
      </c>
      <c r="EF97" s="52">
        <v>2.3834290552054364E-4</v>
      </c>
      <c r="EG97" s="52">
        <v>3.3100986751743978E-3</v>
      </c>
      <c r="EH97" s="52">
        <v>2.3752813508283086E-3</v>
      </c>
      <c r="EI97" s="52">
        <v>2.668593967307128E-3</v>
      </c>
      <c r="EJ97" s="52">
        <v>1.1381194672085218E-3</v>
      </c>
      <c r="EK97" s="52">
        <v>1.0504211954151048E-3</v>
      </c>
      <c r="EL97" s="52">
        <v>0</v>
      </c>
      <c r="EM97" s="52">
        <v>0</v>
      </c>
      <c r="EN97" s="52">
        <v>1.9742556161815002E-5</v>
      </c>
      <c r="EO97" s="52">
        <v>0</v>
      </c>
      <c r="EP97" s="52">
        <v>0</v>
      </c>
      <c r="EQ97" s="52">
        <v>0</v>
      </c>
      <c r="ER97" s="52">
        <v>0</v>
      </c>
      <c r="ES97" s="52">
        <v>1.2327832291143378E-3</v>
      </c>
      <c r="ET97" s="52">
        <v>0</v>
      </c>
      <c r="EU97" s="52">
        <v>0</v>
      </c>
      <c r="EV97" s="52">
        <v>0</v>
      </c>
      <c r="EW97" s="52">
        <v>4.6658650940230675E-4</v>
      </c>
      <c r="EX97" s="52">
        <v>4.1781261571447632E-3</v>
      </c>
      <c r="EY97" s="52">
        <v>5.4220909185816613E-3</v>
      </c>
      <c r="EZ97" s="52">
        <v>2.2202412775059483E-2</v>
      </c>
      <c r="FA97" s="52">
        <v>4.6984380457557881E-3</v>
      </c>
      <c r="FB97" s="52">
        <v>1.4716062236823473E-2</v>
      </c>
      <c r="FC97" s="52">
        <v>1.2789722530566503E-3</v>
      </c>
      <c r="FD97" s="52">
        <v>0</v>
      </c>
      <c r="FE97" s="52">
        <v>2.5954196301457359E-4</v>
      </c>
      <c r="FF97" s="52">
        <v>9.2662409470797494E-5</v>
      </c>
      <c r="FG97" s="52">
        <v>5.1721533564350426E-3</v>
      </c>
      <c r="FH97" s="52">
        <v>9.4611646056855236E-4</v>
      </c>
      <c r="FI97" s="52">
        <v>2.9560446723884948E-3</v>
      </c>
      <c r="FJ97" s="52">
        <v>3.4951942998280197E-3</v>
      </c>
      <c r="FK97" s="52">
        <v>6.0533731935593336E-4</v>
      </c>
      <c r="FL97" s="52">
        <v>3.955079214613235E-4</v>
      </c>
      <c r="FM97" s="52">
        <v>7.2606708910581837E-5</v>
      </c>
      <c r="FN97" s="52">
        <v>1.5765074713673717E-4</v>
      </c>
      <c r="FO97" s="52">
        <v>1.2358383780704067E-4</v>
      </c>
      <c r="FP97" s="52">
        <v>1.5144005032713031E-3</v>
      </c>
      <c r="FQ97" s="52">
        <v>6.2615386012557066E-4</v>
      </c>
      <c r="FR97" s="52">
        <v>4.1876069810116313E-3</v>
      </c>
      <c r="FS97" s="52">
        <v>3.5540966342518089E-4</v>
      </c>
      <c r="FT97" s="52">
        <v>0</v>
      </c>
      <c r="FU97" s="52">
        <v>5.3665161314696947E-5</v>
      </c>
      <c r="FV97" s="52">
        <v>0</v>
      </c>
      <c r="FW97" s="52">
        <v>1.1646570741783136E-3</v>
      </c>
      <c r="FX97" s="52">
        <v>1.5056647980376221E-5</v>
      </c>
      <c r="FY97" s="52">
        <v>3.2053567420943707E-5</v>
      </c>
      <c r="FZ97" s="52">
        <v>3.42905859694339E-4</v>
      </c>
      <c r="GA97" s="52">
        <v>1.0767599356122895E-3</v>
      </c>
      <c r="GB97" s="52">
        <v>1.8942710432494195E-2</v>
      </c>
      <c r="GC97" s="52">
        <v>1.0795161205962696E-2</v>
      </c>
      <c r="GD97" s="52">
        <v>1.5681443052194063E-4</v>
      </c>
      <c r="GE97" s="52">
        <v>3.1201443373299305E-3</v>
      </c>
      <c r="GF97" s="52">
        <v>1.069577878129629E-4</v>
      </c>
      <c r="GG97" s="52">
        <v>3.7363841858212246E-5</v>
      </c>
      <c r="GH97" s="52">
        <v>3.4596198309563825E-4</v>
      </c>
      <c r="GI97" s="52">
        <v>1.9926572860071363E-4</v>
      </c>
      <c r="GJ97" s="52">
        <v>2.0606664683287374E-3</v>
      </c>
      <c r="GK97" s="52">
        <v>5.4175516534189804E-4</v>
      </c>
      <c r="GL97" s="52">
        <v>1.0818354943880806E-3</v>
      </c>
      <c r="GM97" s="52">
        <v>1.9514851224740615E-3</v>
      </c>
      <c r="GN97" s="52">
        <v>5.9219859621570804E-4</v>
      </c>
      <c r="GO97" s="52">
        <v>0</v>
      </c>
      <c r="GP97" s="52">
        <v>9.3713641413077615E-5</v>
      </c>
      <c r="GQ97" s="52">
        <v>1.7872007844457322E-3</v>
      </c>
      <c r="GR97" s="52">
        <v>3.2086685673480672E-5</v>
      </c>
      <c r="GS97" s="52">
        <v>4.532265914343782E-5</v>
      </c>
      <c r="GT97" s="52">
        <v>5.232289415871556E-5</v>
      </c>
      <c r="GU97" s="52">
        <v>1.8980895166298679E-5</v>
      </c>
      <c r="GV97" s="52">
        <v>5.3428086951146862E-4</v>
      </c>
      <c r="GW97" s="52">
        <v>1.7498750164636221E-4</v>
      </c>
      <c r="GX97" s="52">
        <v>6.2076076887030449E-4</v>
      </c>
      <c r="GY97" s="52">
        <v>2.0825864098448642E-4</v>
      </c>
      <c r="GZ97" s="52">
        <v>2.9111311286447146E-3</v>
      </c>
      <c r="HA97" s="52">
        <v>2.6006217111278168E-3</v>
      </c>
      <c r="HB97" s="52">
        <v>1.6399241018370465E-3</v>
      </c>
      <c r="HC97" s="52">
        <v>8.2800000679638405E-4</v>
      </c>
      <c r="HD97" s="52">
        <v>8.2683406377599678E-4</v>
      </c>
      <c r="HE97" s="52">
        <v>3.173545116234779E-3</v>
      </c>
      <c r="HF97" s="52">
        <v>5.4874388309640995E-3</v>
      </c>
      <c r="HG97" s="52">
        <v>2.5375599366882608E-3</v>
      </c>
      <c r="HH97" s="52">
        <v>3.3907315726284002E-4</v>
      </c>
      <c r="HI97" s="52">
        <v>3.3248048837892813E-4</v>
      </c>
      <c r="HJ97" s="52">
        <v>2.2287163935690081E-3</v>
      </c>
      <c r="HK97" s="52">
        <v>1.6128711802714901E-3</v>
      </c>
      <c r="HL97" s="52">
        <v>3.4035895553068785E-4</v>
      </c>
      <c r="HM97" s="52">
        <v>1.5798705583622756E-3</v>
      </c>
      <c r="HN97" s="52">
        <v>5.3081848935049346E-4</v>
      </c>
      <c r="HO97" s="52">
        <v>1.0349676758101906E-4</v>
      </c>
      <c r="HP97" s="52">
        <v>1.3035779748735827E-4</v>
      </c>
      <c r="HQ97" s="52">
        <v>4.3841515667382831E-4</v>
      </c>
      <c r="HR97" s="52">
        <v>2.8026275436908812E-4</v>
      </c>
      <c r="HS97" s="52">
        <v>2.0911232865665477E-3</v>
      </c>
      <c r="HT97" s="52">
        <v>1.9111652197426328E-4</v>
      </c>
      <c r="HU97" s="52">
        <v>4.1156697209243593E-4</v>
      </c>
      <c r="HV97" s="52">
        <v>8.948596950302081E-4</v>
      </c>
      <c r="HW97" s="52">
        <v>0</v>
      </c>
      <c r="HX97" s="52">
        <v>8.2713627581598159E-5</v>
      </c>
      <c r="HY97" s="52">
        <v>0</v>
      </c>
      <c r="HZ97" s="52">
        <v>6.1533789648130028E-5</v>
      </c>
      <c r="IA97" s="52">
        <v>1.9470349326298921E-5</v>
      </c>
      <c r="IB97" s="52">
        <v>3.619542229404422E-4</v>
      </c>
      <c r="IC97" s="52">
        <v>7.0814437484588025E-3</v>
      </c>
      <c r="ID97" s="52">
        <v>2.2856295120372298E-2</v>
      </c>
      <c r="IE97" s="52">
        <v>3.5936380658584217E-3</v>
      </c>
      <c r="IF97" s="52">
        <v>7.5561156573325369E-3</v>
      </c>
      <c r="IG97" s="52">
        <v>9.0354217613452029E-4</v>
      </c>
      <c r="IH97" s="52">
        <v>8.3973503830457122E-5</v>
      </c>
      <c r="II97" s="52">
        <v>3.9880544539731074E-4</v>
      </c>
      <c r="IJ97" s="52">
        <v>2.0915430816476622E-5</v>
      </c>
      <c r="IK97" s="52">
        <v>0</v>
      </c>
      <c r="IL97" s="52">
        <v>1.1667150235252322E-4</v>
      </c>
      <c r="IM97" s="52">
        <v>0</v>
      </c>
      <c r="IN97" s="52">
        <v>3.3420299144291622E-5</v>
      </c>
      <c r="IO97" s="52">
        <v>5.7749261382727236E-5</v>
      </c>
      <c r="IP97" s="52">
        <v>9.6618263405142088E-5</v>
      </c>
      <c r="IQ97" s="52">
        <v>0</v>
      </c>
      <c r="IR97" s="52">
        <v>2.0587671107631453E-5</v>
      </c>
      <c r="IS97" s="52">
        <v>1.2512097774447306E-5</v>
      </c>
      <c r="IT97" s="52">
        <v>0</v>
      </c>
      <c r="IU97" s="52">
        <v>3.4914719624508535E-4</v>
      </c>
      <c r="IV97" s="52">
        <v>1.625890286711932E-5</v>
      </c>
      <c r="IW97" s="52">
        <v>8.1501859421983806E-6</v>
      </c>
      <c r="IX97" s="52">
        <v>4.7009177287035607E-5</v>
      </c>
      <c r="IY97" s="52">
        <v>0</v>
      </c>
      <c r="IZ97" s="52">
        <v>5.703319611597316E-5</v>
      </c>
      <c r="JA97" s="52">
        <v>5.6174423350577665E-5</v>
      </c>
      <c r="JB97" s="52">
        <v>2.3770225725562976E-4</v>
      </c>
      <c r="JC97" s="52">
        <v>9.7994847950154829E-6</v>
      </c>
      <c r="JD97" s="52">
        <v>1.1703036839248917E-5</v>
      </c>
      <c r="JE97" s="52">
        <v>8.3587325223407867E-4</v>
      </c>
      <c r="JF97" s="52">
        <v>1.3131897951723532E-5</v>
      </c>
      <c r="JG97" s="52">
        <v>3.5621107214776334E-4</v>
      </c>
      <c r="JH97" s="52">
        <v>4.0155180157145729E-3</v>
      </c>
      <c r="JI97" s="52">
        <v>4.3037798435349115E-4</v>
      </c>
      <c r="JJ97" s="52">
        <v>1.7437359883541942E-4</v>
      </c>
      <c r="JK97" s="52">
        <v>2.8195349458652398E-5</v>
      </c>
      <c r="JL97" s="52">
        <v>8.0082821489349998E-5</v>
      </c>
      <c r="JM97" s="52">
        <v>4.2898839758546308E-4</v>
      </c>
      <c r="JN97" s="52">
        <v>1.4043443441735746E-4</v>
      </c>
      <c r="JO97" s="52">
        <v>3.8646900207060752E-5</v>
      </c>
      <c r="JP97" s="52">
        <v>1.5091112380740524E-4</v>
      </c>
      <c r="JQ97" s="52">
        <v>1.5529106178885461E-4</v>
      </c>
      <c r="JR97" s="52">
        <v>2.5687540939046906E-5</v>
      </c>
      <c r="JS97" s="52">
        <v>9.3046945282332055E-5</v>
      </c>
      <c r="JT97" s="52">
        <v>1.0313733883872267E-2</v>
      </c>
      <c r="JU97" s="52">
        <v>6.8584030784244335E-3</v>
      </c>
      <c r="JV97" s="52">
        <v>0.30107782487860701</v>
      </c>
      <c r="JW97" s="52">
        <v>5.7803432455646694E-4</v>
      </c>
      <c r="JX97" s="52">
        <v>7.3224510881573376E-2</v>
      </c>
      <c r="JY97" s="52">
        <v>1.5074705189809731E-3</v>
      </c>
      <c r="JZ97" s="52">
        <v>0.16568960956509754</v>
      </c>
      <c r="KA97" s="52">
        <v>1.483873408223976E-3</v>
      </c>
      <c r="KB97" s="52">
        <v>8.3417794053583846E-3</v>
      </c>
      <c r="KC97" s="52">
        <v>0.31760094559174618</v>
      </c>
      <c r="KD97" s="52">
        <v>2.6589088487520372E-3</v>
      </c>
      <c r="KE97" s="52">
        <v>2.7694512115872975E-2</v>
      </c>
      <c r="KF97" s="52">
        <v>1.0229448366999419E-2</v>
      </c>
      <c r="KG97" s="52">
        <v>0.22179199082673762</v>
      </c>
      <c r="KH97" s="52">
        <v>3.6684210344902268E-2</v>
      </c>
      <c r="KI97" s="52">
        <v>8.1322849163714198E-3</v>
      </c>
      <c r="KJ97" s="52">
        <v>1.3283184707697734E-2</v>
      </c>
      <c r="KK97" s="52">
        <v>6.1887149559673275E-3</v>
      </c>
      <c r="KL97" s="52">
        <v>8.0196799007834718E-2</v>
      </c>
      <c r="KM97" s="52">
        <v>5.3998255459997303E-3</v>
      </c>
      <c r="KN97" s="52">
        <v>3.1948286541526282E-3</v>
      </c>
      <c r="KO97" s="52">
        <v>3.3938698361321803E-3</v>
      </c>
      <c r="KP97" s="52">
        <v>1.3863070216158769E-3</v>
      </c>
      <c r="KQ97" s="52">
        <v>3.8675697943339189E-3</v>
      </c>
      <c r="KR97" s="52">
        <v>5.4425342675629637E-3</v>
      </c>
      <c r="KS97" s="52">
        <v>1.156415659831672E-2</v>
      </c>
      <c r="KT97" s="52">
        <v>3.6762948678663817E-3</v>
      </c>
      <c r="KU97" s="52">
        <v>2.8997552466326856E-3</v>
      </c>
      <c r="KV97" s="52">
        <v>5.3664771252056405E-4</v>
      </c>
      <c r="KW97" s="52">
        <v>5.0955291532805589E-3</v>
      </c>
      <c r="KX97" s="52">
        <v>2.568715224442706E-2</v>
      </c>
      <c r="KY97" s="52">
        <v>2.2633081980935957E-3</v>
      </c>
      <c r="KZ97" s="52">
        <v>1.9200510178381095E-2</v>
      </c>
    </row>
    <row r="98" spans="1:312" x14ac:dyDescent="0.2">
      <c r="A98" s="89">
        <v>1.1358349999999999</v>
      </c>
      <c r="B98" s="41" t="s">
        <v>841</v>
      </c>
      <c r="C98" s="51" t="s">
        <v>80</v>
      </c>
      <c r="D98" s="52">
        <v>0</v>
      </c>
      <c r="E98" s="52">
        <v>5.8889379896081096E-6</v>
      </c>
      <c r="F98" s="52">
        <v>0</v>
      </c>
      <c r="G98" s="52">
        <v>0</v>
      </c>
      <c r="H98" s="52">
        <v>0</v>
      </c>
      <c r="I98" s="52">
        <v>4.0688500385399687E-3</v>
      </c>
      <c r="J98" s="52">
        <v>8.6208107495515265E-6</v>
      </c>
      <c r="K98" s="52">
        <v>0</v>
      </c>
      <c r="L98" s="52">
        <v>0</v>
      </c>
      <c r="M98" s="52">
        <v>0</v>
      </c>
      <c r="N98" s="52">
        <v>7.7271848310199189E-6</v>
      </c>
      <c r="O98" s="52">
        <v>0</v>
      </c>
      <c r="P98" s="52">
        <v>6.5552856081241622E-3</v>
      </c>
      <c r="Q98" s="52">
        <v>2.2281913249950678E-3</v>
      </c>
      <c r="R98" s="52">
        <v>3.0531622759271096E-5</v>
      </c>
      <c r="S98" s="52">
        <v>8.2449025269434057E-3</v>
      </c>
      <c r="T98" s="52">
        <v>0</v>
      </c>
      <c r="U98" s="52">
        <v>3.5347701635657378E-3</v>
      </c>
      <c r="V98" s="52">
        <v>6.9886469528682293E-5</v>
      </c>
      <c r="W98" s="52">
        <v>2.8376678053183524E-5</v>
      </c>
      <c r="X98" s="52">
        <v>4.3603647150047549E-4</v>
      </c>
      <c r="Y98" s="52">
        <v>4.3711511819247556E-5</v>
      </c>
      <c r="Z98" s="52">
        <v>1.2587215814699154E-3</v>
      </c>
      <c r="AA98" s="52">
        <v>5.1647259505155536E-6</v>
      </c>
      <c r="AB98" s="52">
        <v>1.4473847591228525E-5</v>
      </c>
      <c r="AC98" s="52">
        <v>6.2601618981781031E-4</v>
      </c>
      <c r="AD98" s="52">
        <v>4.2765270615947797E-5</v>
      </c>
      <c r="AE98" s="52">
        <v>1.6715804513278243E-3</v>
      </c>
      <c r="AF98" s="52">
        <v>2.8258296510334296E-3</v>
      </c>
      <c r="AG98" s="52">
        <v>7.1046429436016925E-2</v>
      </c>
      <c r="AH98" s="52">
        <v>7.2034781577979642E-2</v>
      </c>
      <c r="AI98" s="52">
        <v>6.1507859613067206E-2</v>
      </c>
      <c r="AJ98" s="52">
        <v>1.8875352480898468E-2</v>
      </c>
      <c r="AK98" s="52">
        <v>1.1258344421477067E-2</v>
      </c>
      <c r="AL98" s="52">
        <v>6.5873343583285433E-3</v>
      </c>
      <c r="AM98" s="52">
        <v>5.094261138048224E-3</v>
      </c>
      <c r="AN98" s="52">
        <v>7.607292833463764E-3</v>
      </c>
      <c r="AO98" s="52">
        <v>7.5417329863565665E-3</v>
      </c>
      <c r="AP98" s="52">
        <v>3.3009782725740306E-3</v>
      </c>
      <c r="AQ98" s="52">
        <v>4.3381294964875389E-2</v>
      </c>
      <c r="AR98" s="52">
        <v>9.456026144704805E-4</v>
      </c>
      <c r="AS98" s="52">
        <v>1.0925399621155181E-3</v>
      </c>
      <c r="AT98" s="52">
        <v>1.106140951536591E-4</v>
      </c>
      <c r="AU98" s="52">
        <v>1.8554018495126309E-4</v>
      </c>
      <c r="AV98" s="52">
        <v>7.1284239112784378E-6</v>
      </c>
      <c r="AW98" s="52">
        <v>0</v>
      </c>
      <c r="AX98" s="52">
        <v>1.2499850145474695E-5</v>
      </c>
      <c r="AY98" s="52">
        <v>4.9489103354465914E-6</v>
      </c>
      <c r="AZ98" s="52">
        <v>1.5455351603282615E-4</v>
      </c>
      <c r="BA98" s="52">
        <v>0</v>
      </c>
      <c r="BB98" s="52">
        <v>1.1877148155024031E-3</v>
      </c>
      <c r="BC98" s="52">
        <v>6.2933325073895915E-2</v>
      </c>
      <c r="BD98" s="52">
        <v>7.4428576813420688E-2</v>
      </c>
      <c r="BE98" s="52">
        <v>0</v>
      </c>
      <c r="BF98" s="52">
        <v>1.5593646259504565E-3</v>
      </c>
      <c r="BG98" s="52">
        <v>2.0027851877143618E-3</v>
      </c>
      <c r="BH98" s="52">
        <v>1.1687280220305626E-2</v>
      </c>
      <c r="BI98" s="52">
        <v>9.6615149262548571E-3</v>
      </c>
      <c r="BJ98" s="52">
        <v>1.0138135312038932E-2</v>
      </c>
      <c r="BK98" s="52">
        <v>2.3016639583846076E-3</v>
      </c>
      <c r="BL98" s="52">
        <v>3.1313264975857177E-3</v>
      </c>
      <c r="BM98" s="52">
        <v>1.6724095819179836E-2</v>
      </c>
      <c r="BN98" s="52">
        <v>2.2893446102932656E-3</v>
      </c>
      <c r="BO98" s="52">
        <v>1.2404400024554984E-2</v>
      </c>
      <c r="BP98" s="52">
        <v>8.5293168838526176E-6</v>
      </c>
      <c r="BQ98" s="52">
        <v>0</v>
      </c>
      <c r="BR98" s="52">
        <v>0</v>
      </c>
      <c r="BS98" s="52">
        <v>3.2514559802536263E-5</v>
      </c>
      <c r="BT98" s="52">
        <v>0</v>
      </c>
      <c r="BU98" s="52">
        <v>0</v>
      </c>
      <c r="BV98" s="52">
        <v>0</v>
      </c>
      <c r="BW98" s="52">
        <v>2.5839120232010345E-4</v>
      </c>
      <c r="BX98" s="52">
        <v>0</v>
      </c>
      <c r="BY98" s="52">
        <v>1.1567167765858949E-4</v>
      </c>
      <c r="BZ98" s="52">
        <v>3.3405527710959677E-5</v>
      </c>
      <c r="CA98" s="52">
        <v>2.4747487920124095E-5</v>
      </c>
      <c r="CB98" s="52">
        <v>0</v>
      </c>
      <c r="CC98" s="52">
        <v>1.8875727345862831E-5</v>
      </c>
      <c r="CD98" s="52">
        <v>1.2989518783292958E-3</v>
      </c>
      <c r="CE98" s="52">
        <v>2.0055162485935964E-3</v>
      </c>
      <c r="CF98" s="52">
        <v>3.5816534034133329E-3</v>
      </c>
      <c r="CG98" s="52">
        <v>3.9199012515344747E-5</v>
      </c>
      <c r="CH98" s="52">
        <v>1.5278517191067542E-3</v>
      </c>
      <c r="CI98" s="52">
        <v>2.5110875978481438E-3</v>
      </c>
      <c r="CJ98" s="52">
        <v>5.9724685529769081E-3</v>
      </c>
      <c r="CK98" s="52">
        <v>0</v>
      </c>
      <c r="CL98" s="52">
        <v>6.2606398912639508E-3</v>
      </c>
      <c r="CM98" s="52">
        <v>3.1342518550936905E-3</v>
      </c>
      <c r="CN98" s="52">
        <v>1.0747799706736446E-3</v>
      </c>
      <c r="CO98" s="52">
        <v>6.1011219693994402E-3</v>
      </c>
      <c r="CP98" s="52">
        <v>1.3061641796682297E-2</v>
      </c>
      <c r="CQ98" s="52">
        <v>6.7859882473165656E-2</v>
      </c>
      <c r="CR98" s="52">
        <v>6.4328157776657569E-2</v>
      </c>
      <c r="CS98" s="52">
        <v>2.8915659007769098E-2</v>
      </c>
      <c r="CT98" s="52">
        <v>4.9421921803333525E-2</v>
      </c>
      <c r="CU98" s="52">
        <v>4.5696670630093417E-2</v>
      </c>
      <c r="CV98" s="52">
        <v>4.4699635502924939E-2</v>
      </c>
      <c r="CW98" s="52">
        <v>3.7537302449589215E-2</v>
      </c>
      <c r="CX98" s="52">
        <v>2.1151196314124779E-2</v>
      </c>
      <c r="CY98" s="52">
        <v>7.6968249726780194E-2</v>
      </c>
      <c r="CZ98" s="52">
        <v>6.2298730644461404E-2</v>
      </c>
      <c r="DA98" s="52">
        <v>2.6636263705374735E-2</v>
      </c>
      <c r="DB98" s="52">
        <v>5.502471443919011E-3</v>
      </c>
      <c r="DC98" s="52">
        <v>5.0797303813218468E-5</v>
      </c>
      <c r="DD98" s="52">
        <v>2.2859565908260962E-5</v>
      </c>
      <c r="DE98" s="52">
        <v>1.0234143361637414E-3</v>
      </c>
      <c r="DF98" s="52">
        <v>4.111013670932251E-5</v>
      </c>
      <c r="DG98" s="52">
        <v>2.6462072814410932E-5</v>
      </c>
      <c r="DH98" s="52">
        <v>6.2005255998205653E-5</v>
      </c>
      <c r="DI98" s="52">
        <v>8.3211870427562368E-4</v>
      </c>
      <c r="DJ98" s="52">
        <v>4.2032751682873869E-3</v>
      </c>
      <c r="DK98" s="52">
        <v>1.2607509328006327E-3</v>
      </c>
      <c r="DL98" s="52">
        <v>1.2434230196500973E-3</v>
      </c>
      <c r="DM98" s="52">
        <v>1.4453714816035874E-4</v>
      </c>
      <c r="DN98" s="52">
        <v>2.3438002563474343E-2</v>
      </c>
      <c r="DO98" s="52">
        <v>8.4758760348670919E-4</v>
      </c>
      <c r="DP98" s="52">
        <v>6.623668259364054E-5</v>
      </c>
      <c r="DQ98" s="52">
        <v>6.855098149200484E-3</v>
      </c>
      <c r="DR98" s="52">
        <v>1.6301541606854478E-3</v>
      </c>
      <c r="DS98" s="52">
        <v>1.1406000816732828E-3</v>
      </c>
      <c r="DT98" s="52">
        <v>6.2099120865891234E-2</v>
      </c>
      <c r="DU98" s="52">
        <v>0.10407686080257034</v>
      </c>
      <c r="DV98" s="52">
        <v>0.10971600366940386</v>
      </c>
      <c r="DW98" s="52">
        <v>4.1453966306385023E-2</v>
      </c>
      <c r="DX98" s="52">
        <v>9.8859549482420941E-2</v>
      </c>
      <c r="DY98" s="52">
        <v>8.4852993666366866E-2</v>
      </c>
      <c r="DZ98" s="52">
        <v>9.741281052687541E-3</v>
      </c>
      <c r="EA98" s="52">
        <v>9.5412050429336502E-3</v>
      </c>
      <c r="EB98" s="52">
        <v>8.2905258982811664E-3</v>
      </c>
      <c r="EC98" s="52">
        <v>1.8425735053643279E-2</v>
      </c>
      <c r="ED98" s="52">
        <v>1.0027333812349777E-2</v>
      </c>
      <c r="EE98" s="52">
        <v>9.0428750324103736E-3</v>
      </c>
      <c r="EF98" s="52">
        <v>5.7560883521129607E-3</v>
      </c>
      <c r="EG98" s="52">
        <v>2.1395474322431642E-2</v>
      </c>
      <c r="EH98" s="52">
        <v>9.8703859455466988E-3</v>
      </c>
      <c r="EI98" s="52">
        <v>2.627814878563774E-2</v>
      </c>
      <c r="EJ98" s="52">
        <v>5.3017588572470643E-3</v>
      </c>
      <c r="EK98" s="52">
        <v>2.774397073579969E-3</v>
      </c>
      <c r="EL98" s="52">
        <v>0</v>
      </c>
      <c r="EM98" s="52">
        <v>0</v>
      </c>
      <c r="EN98" s="52">
        <v>0</v>
      </c>
      <c r="EO98" s="52">
        <v>1.7283074566664455E-5</v>
      </c>
      <c r="EP98" s="52">
        <v>6.7501410822814806E-6</v>
      </c>
      <c r="EQ98" s="52">
        <v>2.4652566812016961E-3</v>
      </c>
      <c r="ER98" s="52">
        <v>0</v>
      </c>
      <c r="ES98" s="52">
        <v>0</v>
      </c>
      <c r="ET98" s="52">
        <v>0</v>
      </c>
      <c r="EU98" s="52">
        <v>0</v>
      </c>
      <c r="EV98" s="52">
        <v>0</v>
      </c>
      <c r="EW98" s="52">
        <v>0</v>
      </c>
      <c r="EX98" s="52">
        <v>2.519301981085455E-4</v>
      </c>
      <c r="EY98" s="52">
        <v>1.1516162456304555E-2</v>
      </c>
      <c r="EZ98" s="52">
        <v>2.588699507391312E-4</v>
      </c>
      <c r="FA98" s="52">
        <v>2.3828597325150594E-4</v>
      </c>
      <c r="FB98" s="52">
        <v>1.1114173874926397E-3</v>
      </c>
      <c r="FC98" s="52">
        <v>1.8286936647666672E-4</v>
      </c>
      <c r="FD98" s="52">
        <v>0</v>
      </c>
      <c r="FE98" s="52">
        <v>2.026401456198796E-4</v>
      </c>
      <c r="FF98" s="52">
        <v>4.5564494491550537E-5</v>
      </c>
      <c r="FG98" s="52">
        <v>1.2479074904032475E-2</v>
      </c>
      <c r="FH98" s="52">
        <v>2.6511431447612276E-3</v>
      </c>
      <c r="FI98" s="52">
        <v>1.9343612089363956E-3</v>
      </c>
      <c r="FJ98" s="52">
        <v>1.0492838279398739E-2</v>
      </c>
      <c r="FK98" s="52">
        <v>0</v>
      </c>
      <c r="FL98" s="52">
        <v>1.8340320688364064E-3</v>
      </c>
      <c r="FM98" s="52">
        <v>4.3003501553559413E-2</v>
      </c>
      <c r="FN98" s="52">
        <v>1.0809688267994147E-2</v>
      </c>
      <c r="FO98" s="52">
        <v>1.201402181189584E-2</v>
      </c>
      <c r="FP98" s="52">
        <v>8.4204844516223704E-3</v>
      </c>
      <c r="FQ98" s="52">
        <v>2.7730034089102351E-2</v>
      </c>
      <c r="FR98" s="52">
        <v>1.8118781187594982E-2</v>
      </c>
      <c r="FS98" s="52">
        <v>2.9915957746733613E-5</v>
      </c>
      <c r="FT98" s="52">
        <v>5.6146683267290212E-3</v>
      </c>
      <c r="FU98" s="52">
        <v>0</v>
      </c>
      <c r="FV98" s="52">
        <v>0</v>
      </c>
      <c r="FW98" s="52">
        <v>0</v>
      </c>
      <c r="FX98" s="52">
        <v>0</v>
      </c>
      <c r="FY98" s="52">
        <v>0</v>
      </c>
      <c r="FZ98" s="52">
        <v>4.975496787721781E-5</v>
      </c>
      <c r="GA98" s="52">
        <v>4.3914915021050235E-4</v>
      </c>
      <c r="GB98" s="52">
        <v>4.7507547186871244E-4</v>
      </c>
      <c r="GC98" s="52">
        <v>5.4382906176795041E-5</v>
      </c>
      <c r="GD98" s="52">
        <v>7.8339529776540375E-3</v>
      </c>
      <c r="GE98" s="52">
        <v>1.2475272548740439E-4</v>
      </c>
      <c r="GF98" s="52">
        <v>2.4888385144272971E-2</v>
      </c>
      <c r="GG98" s="52">
        <v>4.5921521977791084E-4</v>
      </c>
      <c r="GH98" s="52">
        <v>2.620527064805622E-5</v>
      </c>
      <c r="GI98" s="52">
        <v>9.3604265408805671E-5</v>
      </c>
      <c r="GJ98" s="52">
        <v>2.0525017519233729E-3</v>
      </c>
      <c r="GK98" s="52">
        <v>4.7167564816178028E-3</v>
      </c>
      <c r="GL98" s="52">
        <v>3.9061691844363521E-5</v>
      </c>
      <c r="GM98" s="52">
        <v>8.4646153222460248E-5</v>
      </c>
      <c r="GN98" s="52">
        <v>1.2378021157286128E-3</v>
      </c>
      <c r="GO98" s="52">
        <v>0</v>
      </c>
      <c r="GP98" s="52">
        <v>5.8294312375064029E-5</v>
      </c>
      <c r="GQ98" s="52">
        <v>2.0079445057629465E-3</v>
      </c>
      <c r="GR98" s="52">
        <v>1.2526143398151562E-4</v>
      </c>
      <c r="GS98" s="52">
        <v>2.250924011150603E-5</v>
      </c>
      <c r="GT98" s="52">
        <v>0</v>
      </c>
      <c r="GU98" s="52">
        <v>1.7926400990393197E-5</v>
      </c>
      <c r="GV98" s="52">
        <v>1.0333037397934969E-5</v>
      </c>
      <c r="GW98" s="52">
        <v>1.685798710713704E-2</v>
      </c>
      <c r="GX98" s="52">
        <v>8.287198715181297E-3</v>
      </c>
      <c r="GY98" s="52">
        <v>2.1374987058059351E-2</v>
      </c>
      <c r="GZ98" s="52">
        <v>1.5609556573336627E-2</v>
      </c>
      <c r="HA98" s="52">
        <v>1.7133821108733715E-3</v>
      </c>
      <c r="HB98" s="52">
        <v>2.3326030210286248E-2</v>
      </c>
      <c r="HC98" s="52">
        <v>9.9083842168639822E-4</v>
      </c>
      <c r="HD98" s="52">
        <v>1.1691828597842653E-2</v>
      </c>
      <c r="HE98" s="52">
        <v>2.9701958181204469E-3</v>
      </c>
      <c r="HF98" s="52">
        <v>3.2130083973458227E-3</v>
      </c>
      <c r="HG98" s="52">
        <v>2.0428791667677259E-2</v>
      </c>
      <c r="HH98" s="52">
        <v>2.2833551776982211E-3</v>
      </c>
      <c r="HI98" s="52">
        <v>2.0741440156208529E-2</v>
      </c>
      <c r="HJ98" s="52">
        <v>1.8929625799601182E-2</v>
      </c>
      <c r="HK98" s="52">
        <v>0</v>
      </c>
      <c r="HL98" s="52">
        <v>9.7746837541469412E-4</v>
      </c>
      <c r="HM98" s="52">
        <v>1.297162594505559E-2</v>
      </c>
      <c r="HN98" s="52">
        <v>4.6800121409025119E-5</v>
      </c>
      <c r="HO98" s="52">
        <v>8.6302416417399289E-5</v>
      </c>
      <c r="HP98" s="52">
        <v>1.2760282241852038E-2</v>
      </c>
      <c r="HQ98" s="52">
        <v>2.4514730867430047E-3</v>
      </c>
      <c r="HR98" s="52">
        <v>6.1885174664280751E-3</v>
      </c>
      <c r="HS98" s="52">
        <v>7.598688167193059E-3</v>
      </c>
      <c r="HT98" s="52">
        <v>6.016687081543742E-3</v>
      </c>
      <c r="HU98" s="52">
        <v>3.9583886210829587E-3</v>
      </c>
      <c r="HV98" s="52">
        <v>8.8184076815714454E-3</v>
      </c>
      <c r="HW98" s="52">
        <v>1.8875684598669764E-3</v>
      </c>
      <c r="HX98" s="52">
        <v>2.8484811392005994E-4</v>
      </c>
      <c r="HY98" s="52">
        <v>0</v>
      </c>
      <c r="HZ98" s="52">
        <v>1.5093876637217778E-4</v>
      </c>
      <c r="IA98" s="52">
        <v>1.1652709066497082E-4</v>
      </c>
      <c r="IB98" s="52">
        <v>0</v>
      </c>
      <c r="IC98" s="52">
        <v>0.10792319439058695</v>
      </c>
      <c r="ID98" s="52">
        <v>5.8685314590826647E-2</v>
      </c>
      <c r="IE98" s="52">
        <v>2.2040453240684345E-2</v>
      </c>
      <c r="IF98" s="52">
        <v>6.6099017931394763E-2</v>
      </c>
      <c r="IG98" s="52">
        <v>3.8959528240308357E-2</v>
      </c>
      <c r="IH98" s="52">
        <v>1.1450717541982127E-2</v>
      </c>
      <c r="II98" s="52">
        <v>4.4659154219200257E-5</v>
      </c>
      <c r="IJ98" s="52">
        <v>9.1043640024662943E-6</v>
      </c>
      <c r="IK98" s="52">
        <v>0</v>
      </c>
      <c r="IL98" s="52">
        <v>2.9830685386543265E-4</v>
      </c>
      <c r="IM98" s="52">
        <v>1.7398799213095001E-5</v>
      </c>
      <c r="IN98" s="52">
        <v>5.1113398691269535E-6</v>
      </c>
      <c r="IO98" s="52">
        <v>6.2728879321442428E-5</v>
      </c>
      <c r="IP98" s="52">
        <v>2.1677577462529579E-5</v>
      </c>
      <c r="IQ98" s="52">
        <v>1.7415464001683811E-5</v>
      </c>
      <c r="IR98" s="52">
        <v>2.9872307097347599E-6</v>
      </c>
      <c r="IS98" s="52">
        <v>7.4752788620499877E-6</v>
      </c>
      <c r="IT98" s="52">
        <v>6.9870153137454925E-6</v>
      </c>
      <c r="IU98" s="52">
        <v>1.8823953390639867E-6</v>
      </c>
      <c r="IV98" s="52">
        <v>0</v>
      </c>
      <c r="IW98" s="52">
        <v>0</v>
      </c>
      <c r="IX98" s="52">
        <v>2.3344626424066907E-5</v>
      </c>
      <c r="IY98" s="52">
        <v>1.597864835124119E-5</v>
      </c>
      <c r="IZ98" s="52">
        <v>3.7217429564215292E-6</v>
      </c>
      <c r="JA98" s="52">
        <v>5.3894280705351266E-6</v>
      </c>
      <c r="JB98" s="52">
        <v>1.0154169515746874E-3</v>
      </c>
      <c r="JC98" s="52">
        <v>5.1531773491029695E-6</v>
      </c>
      <c r="JD98" s="52">
        <v>3.2803966897894691E-6</v>
      </c>
      <c r="JE98" s="52">
        <v>0</v>
      </c>
      <c r="JF98" s="52">
        <v>0</v>
      </c>
      <c r="JG98" s="52">
        <v>3.9158736224703097E-4</v>
      </c>
      <c r="JH98" s="52">
        <v>4.0244918359993989E-3</v>
      </c>
      <c r="JI98" s="52">
        <v>0</v>
      </c>
      <c r="JJ98" s="52">
        <v>1.6988181938867144E-5</v>
      </c>
      <c r="JK98" s="52">
        <v>1.00743564186892E-4</v>
      </c>
      <c r="JL98" s="52">
        <v>0</v>
      </c>
      <c r="JM98" s="52">
        <v>0</v>
      </c>
      <c r="JN98" s="52">
        <v>6.4920132383969838E-6</v>
      </c>
      <c r="JO98" s="52">
        <v>1.3308866296471253E-5</v>
      </c>
      <c r="JP98" s="52">
        <v>0</v>
      </c>
      <c r="JQ98" s="52">
        <v>1.41311657047138E-4</v>
      </c>
      <c r="JR98" s="52">
        <v>1.6555957606773662E-5</v>
      </c>
      <c r="JS98" s="52">
        <v>0</v>
      </c>
      <c r="JT98" s="52">
        <v>2.5235628983694217E-4</v>
      </c>
      <c r="JU98" s="52">
        <v>3.0919780938315152E-2</v>
      </c>
      <c r="JV98" s="52">
        <v>2.2459691822274017E-2</v>
      </c>
      <c r="JW98" s="52">
        <v>2.8905519472149747E-3</v>
      </c>
      <c r="JX98" s="52">
        <v>1.5385058843417058E-2</v>
      </c>
      <c r="JY98" s="52">
        <v>4.7138460962058903E-3</v>
      </c>
      <c r="JZ98" s="52">
        <v>7.5682913892679456E-3</v>
      </c>
      <c r="KA98" s="52">
        <v>6.7918396906283679E-3</v>
      </c>
      <c r="KB98" s="52">
        <v>1.1049998679529219E-2</v>
      </c>
      <c r="KC98" s="52">
        <v>2.1657408910727229E-2</v>
      </c>
      <c r="KD98" s="52">
        <v>8.5803587129225783E-3</v>
      </c>
      <c r="KE98" s="52">
        <v>6.3351676366645788E-3</v>
      </c>
      <c r="KF98" s="52">
        <v>6.0876261666690003E-3</v>
      </c>
      <c r="KG98" s="52">
        <v>1.7023305359124895E-2</v>
      </c>
      <c r="KH98" s="52">
        <v>2.2195635656594475E-2</v>
      </c>
      <c r="KI98" s="52">
        <v>2.4173719859905206E-2</v>
      </c>
      <c r="KJ98" s="52">
        <v>2.8234071389491085E-2</v>
      </c>
      <c r="KK98" s="52">
        <v>1.2717287804771845E-2</v>
      </c>
      <c r="KL98" s="52">
        <v>8.8250007382064764E-3</v>
      </c>
      <c r="KM98" s="52">
        <v>6.6650076852704035E-3</v>
      </c>
      <c r="KN98" s="52">
        <v>1.0097662155206482E-2</v>
      </c>
      <c r="KO98" s="52">
        <v>6.9843439166148271E-3</v>
      </c>
      <c r="KP98" s="52">
        <v>8.4918042625427414E-3</v>
      </c>
      <c r="KQ98" s="52">
        <v>1.64876879516316E-3</v>
      </c>
      <c r="KR98" s="52">
        <v>5.7234575036079587E-3</v>
      </c>
      <c r="KS98" s="52">
        <v>1.2444343659618768E-2</v>
      </c>
      <c r="KT98" s="52">
        <v>1.0310996736065559E-2</v>
      </c>
      <c r="KU98" s="52">
        <v>6.322751301024488E-3</v>
      </c>
      <c r="KV98" s="52">
        <v>4.5890384324418325E-3</v>
      </c>
      <c r="KW98" s="52">
        <v>3.2653023808791579E-3</v>
      </c>
      <c r="KX98" s="52">
        <v>6.0919492353633514E-3</v>
      </c>
      <c r="KY98" s="52">
        <v>1.2793023843952938E-3</v>
      </c>
      <c r="KZ98" s="52">
        <v>6.1112552032826783E-3</v>
      </c>
    </row>
    <row r="99" spans="1:312" x14ac:dyDescent="0.2">
      <c r="A99" s="89">
        <v>1.08446</v>
      </c>
      <c r="B99" s="41" t="s">
        <v>840</v>
      </c>
      <c r="C99" s="51" t="s">
        <v>90</v>
      </c>
      <c r="D99" s="52">
        <v>0</v>
      </c>
      <c r="E99" s="52">
        <v>1.467704545102329E-4</v>
      </c>
      <c r="F99" s="52">
        <v>0</v>
      </c>
      <c r="G99" s="52">
        <v>6.6750079264079088E-5</v>
      </c>
      <c r="H99" s="52">
        <v>0</v>
      </c>
      <c r="I99" s="52">
        <v>1.6695394235597002E-4</v>
      </c>
      <c r="J99" s="52">
        <v>1.6848893834014349E-3</v>
      </c>
      <c r="K99" s="52">
        <v>1.0727943523874896E-4</v>
      </c>
      <c r="L99" s="52">
        <v>0</v>
      </c>
      <c r="M99" s="52">
        <v>4.4218133492531695E-5</v>
      </c>
      <c r="N99" s="52">
        <v>3.9836953183885858E-4</v>
      </c>
      <c r="O99" s="52">
        <v>1.1424692981240902E-3</v>
      </c>
      <c r="P99" s="52">
        <v>1.8589859069266924E-3</v>
      </c>
      <c r="Q99" s="52">
        <v>1.068783149862137E-5</v>
      </c>
      <c r="R99" s="52">
        <v>8.862056375146687E-4</v>
      </c>
      <c r="S99" s="52">
        <v>2.7978878323628362E-2</v>
      </c>
      <c r="T99" s="52">
        <v>0.3534844538309212</v>
      </c>
      <c r="U99" s="52">
        <v>2.2398862834773826E-3</v>
      </c>
      <c r="V99" s="52">
        <v>2.0801630316060896E-3</v>
      </c>
      <c r="W99" s="52">
        <v>3.3324192027432563E-3</v>
      </c>
      <c r="X99" s="52">
        <v>4.3288120108006615E-4</v>
      </c>
      <c r="Y99" s="52">
        <v>5.2367551101811306E-4</v>
      </c>
      <c r="Z99" s="52">
        <v>5.1918197896660544E-4</v>
      </c>
      <c r="AA99" s="52">
        <v>4.9518554890416014E-5</v>
      </c>
      <c r="AB99" s="52">
        <v>2.4538302982293053E-4</v>
      </c>
      <c r="AC99" s="52">
        <v>2.384639854650675E-4</v>
      </c>
      <c r="AD99" s="52">
        <v>1.4404238030401732E-4</v>
      </c>
      <c r="AE99" s="52">
        <v>6.5534530209476532E-4</v>
      </c>
      <c r="AF99" s="52">
        <v>0.76682242419467161</v>
      </c>
      <c r="AG99" s="52">
        <v>4.1398944298529743E-2</v>
      </c>
      <c r="AH99" s="52">
        <v>1.7991952504373899E-2</v>
      </c>
      <c r="AI99" s="52">
        <v>1.1891532369013432E-2</v>
      </c>
      <c r="AJ99" s="52">
        <v>1.455654669798937E-4</v>
      </c>
      <c r="AK99" s="52">
        <v>3.8893489455013949E-4</v>
      </c>
      <c r="AL99" s="52">
        <v>6.5298450897492775E-4</v>
      </c>
      <c r="AM99" s="52">
        <v>6.7867787838653498E-4</v>
      </c>
      <c r="AN99" s="52">
        <v>8.1080445958163548E-5</v>
      </c>
      <c r="AO99" s="52">
        <v>9.6187506788507785E-5</v>
      </c>
      <c r="AP99" s="52">
        <v>4.6485051714790138E-4</v>
      </c>
      <c r="AQ99" s="52">
        <v>3.0764804238477557E-2</v>
      </c>
      <c r="AR99" s="52">
        <v>2.2016302876745012E-4</v>
      </c>
      <c r="AS99" s="52">
        <v>1.9353832310397275E-5</v>
      </c>
      <c r="AT99" s="52">
        <v>7.5308046616777294E-4</v>
      </c>
      <c r="AU99" s="52">
        <v>3.5375041954379538E-5</v>
      </c>
      <c r="AV99" s="52">
        <v>3.3615187517721961E-5</v>
      </c>
      <c r="AW99" s="52">
        <v>5.141373862492958E-4</v>
      </c>
      <c r="AX99" s="52">
        <v>1.6761302888441618E-3</v>
      </c>
      <c r="AY99" s="52">
        <v>1.1615895083293493E-3</v>
      </c>
      <c r="AZ99" s="52">
        <v>6.6430600041392674E-4</v>
      </c>
      <c r="BA99" s="52">
        <v>0</v>
      </c>
      <c r="BB99" s="52">
        <v>4.3686000440141517E-4</v>
      </c>
      <c r="BC99" s="52">
        <v>0.48558860249407915</v>
      </c>
      <c r="BD99" s="52">
        <v>0.22914151503296837</v>
      </c>
      <c r="BE99" s="52">
        <v>9.3943818452786197E-4</v>
      </c>
      <c r="BF99" s="52">
        <v>4.4131838656871948E-4</v>
      </c>
      <c r="BG99" s="52">
        <v>4.0402320079876823E-4</v>
      </c>
      <c r="BH99" s="52">
        <v>6.4807177603038585E-4</v>
      </c>
      <c r="BI99" s="52">
        <v>0.11567517336469671</v>
      </c>
      <c r="BJ99" s="52">
        <v>1.8646448895538143E-2</v>
      </c>
      <c r="BK99" s="52">
        <v>0.78202682840108917</v>
      </c>
      <c r="BL99" s="52">
        <v>0.83326506904555375</v>
      </c>
      <c r="BM99" s="52">
        <v>0.83485407980607085</v>
      </c>
      <c r="BN99" s="52">
        <v>0.80059568925360691</v>
      </c>
      <c r="BO99" s="52">
        <v>0.83609957790019473</v>
      </c>
      <c r="BP99" s="52">
        <v>0</v>
      </c>
      <c r="BQ99" s="52">
        <v>0</v>
      </c>
      <c r="BR99" s="52">
        <v>3.5181877345296937E-4</v>
      </c>
      <c r="BS99" s="52">
        <v>0</v>
      </c>
      <c r="BT99" s="52">
        <v>4.3776024365789722E-3</v>
      </c>
      <c r="BU99" s="52">
        <v>1.429888724651785E-3</v>
      </c>
      <c r="BV99" s="52">
        <v>9.3744446895503209E-4</v>
      </c>
      <c r="BW99" s="52">
        <v>1.0296047908540522E-4</v>
      </c>
      <c r="BX99" s="52">
        <v>3.4610685194972783E-4</v>
      </c>
      <c r="BY99" s="52">
        <v>1.0479550898958835E-2</v>
      </c>
      <c r="BZ99" s="52">
        <v>6.6297124226366122E-4</v>
      </c>
      <c r="CA99" s="52">
        <v>0</v>
      </c>
      <c r="CB99" s="52">
        <v>4.0213580974848805E-2</v>
      </c>
      <c r="CC99" s="52">
        <v>3.1144950120673675E-4</v>
      </c>
      <c r="CD99" s="52">
        <v>9.2805405081649569E-5</v>
      </c>
      <c r="CE99" s="52">
        <v>0</v>
      </c>
      <c r="CF99" s="52">
        <v>0</v>
      </c>
      <c r="CG99" s="52">
        <v>1.3695694103772038E-4</v>
      </c>
      <c r="CH99" s="52">
        <v>2.2765673584898184E-4</v>
      </c>
      <c r="CI99" s="52">
        <v>0</v>
      </c>
      <c r="CJ99" s="52">
        <v>4.2496096485816525E-3</v>
      </c>
      <c r="CK99" s="52">
        <v>0</v>
      </c>
      <c r="CL99" s="52">
        <v>1.714685160667996E-4</v>
      </c>
      <c r="CM99" s="52">
        <v>7.7765158940644138E-4</v>
      </c>
      <c r="CN99" s="52">
        <v>5.1612158084522568E-4</v>
      </c>
      <c r="CO99" s="52">
        <v>2.3656910369383496E-3</v>
      </c>
      <c r="CP99" s="52">
        <v>1.3283835317236899E-3</v>
      </c>
      <c r="CQ99" s="52">
        <v>1.1746154154276711E-2</v>
      </c>
      <c r="CR99" s="52">
        <v>0.10227985618241642</v>
      </c>
      <c r="CS99" s="52">
        <v>1.5913852966388031E-2</v>
      </c>
      <c r="CT99" s="52">
        <v>2.5282216090466995E-2</v>
      </c>
      <c r="CU99" s="52">
        <v>5.5347186100424002E-2</v>
      </c>
      <c r="CV99" s="52">
        <v>0.10430918240533417</v>
      </c>
      <c r="CW99" s="52">
        <v>6.2085735234988408E-3</v>
      </c>
      <c r="CX99" s="52">
        <v>2.8652038940089244E-2</v>
      </c>
      <c r="CY99" s="52">
        <v>6.9620842642723252E-2</v>
      </c>
      <c r="CZ99" s="52">
        <v>2.0181363553779676E-2</v>
      </c>
      <c r="DA99" s="52">
        <v>0.1524995162296221</v>
      </c>
      <c r="DB99" s="52">
        <v>0.55500676562792062</v>
      </c>
      <c r="DC99" s="52">
        <v>0</v>
      </c>
      <c r="DD99" s="52">
        <v>4.2531261443497166E-4</v>
      </c>
      <c r="DE99" s="52">
        <v>7.0172203058648853E-4</v>
      </c>
      <c r="DF99" s="52">
        <v>4.590779373959591E-4</v>
      </c>
      <c r="DG99" s="52">
        <v>8.0432185510559179E-4</v>
      </c>
      <c r="DH99" s="52">
        <v>2.4246109850370473E-4</v>
      </c>
      <c r="DI99" s="52">
        <v>5.8258168525647633E-4</v>
      </c>
      <c r="DJ99" s="52">
        <v>1.0176488222627376E-5</v>
      </c>
      <c r="DK99" s="52">
        <v>7.4019934080693621E-6</v>
      </c>
      <c r="DL99" s="52">
        <v>0</v>
      </c>
      <c r="DM99" s="52">
        <v>0</v>
      </c>
      <c r="DN99" s="52">
        <v>2.5614303772369871E-5</v>
      </c>
      <c r="DO99" s="52">
        <v>0</v>
      </c>
      <c r="DP99" s="52">
        <v>5.9203383209155533E-4</v>
      </c>
      <c r="DQ99" s="52">
        <v>3.3155228096671588E-3</v>
      </c>
      <c r="DR99" s="52">
        <v>5.67119724837279E-4</v>
      </c>
      <c r="DS99" s="52">
        <v>4.0137419751397221E-4</v>
      </c>
      <c r="DT99" s="52">
        <v>2.289256451159654E-2</v>
      </c>
      <c r="DU99" s="52">
        <v>4.6041208752083838E-3</v>
      </c>
      <c r="DV99" s="52">
        <v>9.5871633932029677E-4</v>
      </c>
      <c r="DW99" s="52">
        <v>9.0880570279818343E-2</v>
      </c>
      <c r="DX99" s="52">
        <v>1.3911732018805174E-2</v>
      </c>
      <c r="DY99" s="52">
        <v>2.1586652483047116E-3</v>
      </c>
      <c r="DZ99" s="52">
        <v>4.6037292133559269E-4</v>
      </c>
      <c r="EA99" s="52">
        <v>0</v>
      </c>
      <c r="EB99" s="52">
        <v>2.3626163135606325E-4</v>
      </c>
      <c r="EC99" s="52">
        <v>2.1488306817125957E-3</v>
      </c>
      <c r="ED99" s="52">
        <v>8.1980342405999141E-5</v>
      </c>
      <c r="EE99" s="52">
        <v>1.5624790432303773E-3</v>
      </c>
      <c r="EF99" s="52">
        <v>4.2591454122606021E-5</v>
      </c>
      <c r="EG99" s="52">
        <v>1.8876327057688324E-4</v>
      </c>
      <c r="EH99" s="52">
        <v>0</v>
      </c>
      <c r="EI99" s="52">
        <v>0</v>
      </c>
      <c r="EJ99" s="52">
        <v>2.2463549871214289E-4</v>
      </c>
      <c r="EK99" s="52">
        <v>8.1392612629130464E-4</v>
      </c>
      <c r="EL99" s="52">
        <v>3.6076600428431842E-3</v>
      </c>
      <c r="EM99" s="52">
        <v>8.2530443845997117E-6</v>
      </c>
      <c r="EN99" s="52">
        <v>1.2603880119069306E-3</v>
      </c>
      <c r="EO99" s="52">
        <v>0</v>
      </c>
      <c r="EP99" s="52">
        <v>2.5678813730717022E-3</v>
      </c>
      <c r="EQ99" s="52">
        <v>1.3907364840296633E-4</v>
      </c>
      <c r="ER99" s="52">
        <v>0</v>
      </c>
      <c r="ES99" s="52">
        <v>0</v>
      </c>
      <c r="ET99" s="52">
        <v>0</v>
      </c>
      <c r="EU99" s="52">
        <v>0</v>
      </c>
      <c r="EV99" s="52">
        <v>0</v>
      </c>
      <c r="EW99" s="52">
        <v>0</v>
      </c>
      <c r="EX99" s="52">
        <v>3.3448840492114316E-3</v>
      </c>
      <c r="EY99" s="52">
        <v>1.2200735294667291E-2</v>
      </c>
      <c r="EZ99" s="52">
        <v>1.1703698922305548E-2</v>
      </c>
      <c r="FA99" s="52">
        <v>3.2087130915791538E-2</v>
      </c>
      <c r="FB99" s="52">
        <v>2.3895990769411516E-2</v>
      </c>
      <c r="FC99" s="52">
        <v>1.0347544617040337E-2</v>
      </c>
      <c r="FD99" s="52">
        <v>4.4154921093283749E-2</v>
      </c>
      <c r="FE99" s="52">
        <v>1.4707871440330448E-2</v>
      </c>
      <c r="FF99" s="52">
        <v>7.2051463729593378E-3</v>
      </c>
      <c r="FG99" s="52">
        <v>2.2926110651548613E-2</v>
      </c>
      <c r="FH99" s="52">
        <v>1.9928319648141641E-2</v>
      </c>
      <c r="FI99" s="52">
        <v>0.40225198681191693</v>
      </c>
      <c r="FJ99" s="52">
        <v>0.44063068157869484</v>
      </c>
      <c r="FK99" s="52">
        <v>1.1183703743056005E-2</v>
      </c>
      <c r="FL99" s="52">
        <v>0.83971985455949438</v>
      </c>
      <c r="FM99" s="52">
        <v>0.71309670459296781</v>
      </c>
      <c r="FN99" s="52">
        <v>0.71294094831067201</v>
      </c>
      <c r="FO99" s="52">
        <v>0.85244335382253389</v>
      </c>
      <c r="FP99" s="52">
        <v>0.83351655572516803</v>
      </c>
      <c r="FQ99" s="52">
        <v>0.65968349551848082</v>
      </c>
      <c r="FR99" s="52">
        <v>0.76046494409707655</v>
      </c>
      <c r="FS99" s="52">
        <v>5.2724854180121591E-3</v>
      </c>
      <c r="FT99" s="52">
        <v>5.5735071574021825E-4</v>
      </c>
      <c r="FU99" s="52">
        <v>8.3575596812153041E-5</v>
      </c>
      <c r="FV99" s="52">
        <v>4.7735727350584935E-3</v>
      </c>
      <c r="FW99" s="52">
        <v>1.5093955681350945E-3</v>
      </c>
      <c r="FX99" s="52">
        <v>8.3979717252157459E-4</v>
      </c>
      <c r="FY99" s="52">
        <v>1.5788245534315994E-4</v>
      </c>
      <c r="FZ99" s="52">
        <v>6.3182085559758891E-3</v>
      </c>
      <c r="GA99" s="52">
        <v>1.2963345107175406E-3</v>
      </c>
      <c r="GB99" s="52">
        <v>6.9494436672408056E-3</v>
      </c>
      <c r="GC99" s="52">
        <v>1.4756779543949208E-2</v>
      </c>
      <c r="GD99" s="52">
        <v>8.9056009147576521E-4</v>
      </c>
      <c r="GE99" s="52">
        <v>5.666695873040477E-3</v>
      </c>
      <c r="GF99" s="52">
        <v>2.768470213212423E-2</v>
      </c>
      <c r="GG99" s="52">
        <v>1.0791983449338003E-4</v>
      </c>
      <c r="GH99" s="52">
        <v>5.387803645240359E-5</v>
      </c>
      <c r="GI99" s="52">
        <v>2.0092390615958055E-4</v>
      </c>
      <c r="GJ99" s="52">
        <v>2.7373121643752349E-4</v>
      </c>
      <c r="GK99" s="52">
        <v>9.3051672404406282E-4</v>
      </c>
      <c r="GL99" s="52">
        <v>0</v>
      </c>
      <c r="GM99" s="52">
        <v>1.7333093450002068E-4</v>
      </c>
      <c r="GN99" s="52">
        <v>2.219495823368103E-5</v>
      </c>
      <c r="GO99" s="52">
        <v>0</v>
      </c>
      <c r="GP99" s="52">
        <v>6.1243709420166954E-4</v>
      </c>
      <c r="GQ99" s="52">
        <v>3.1610522337467348E-4</v>
      </c>
      <c r="GR99" s="52">
        <v>8.7270535676338031E-6</v>
      </c>
      <c r="GS99" s="52">
        <v>7.2664754778452361E-3</v>
      </c>
      <c r="GT99" s="52">
        <v>1.0013519399340392E-4</v>
      </c>
      <c r="GU99" s="52">
        <v>3.5824043048716242E-4</v>
      </c>
      <c r="GV99" s="52">
        <v>0</v>
      </c>
      <c r="GW99" s="52">
        <v>0.74820097279566589</v>
      </c>
      <c r="GX99" s="52">
        <v>0.61887495577936702</v>
      </c>
      <c r="GY99" s="52">
        <v>0.76087434326777814</v>
      </c>
      <c r="GZ99" s="52">
        <v>2.8440135495231146E-4</v>
      </c>
      <c r="HA99" s="52">
        <v>2.6289209928123166E-3</v>
      </c>
      <c r="HB99" s="52">
        <v>3.1547367808828115E-3</v>
      </c>
      <c r="HC99" s="52">
        <v>1.3213891896455789E-4</v>
      </c>
      <c r="HD99" s="52">
        <v>2.6387214901143017E-3</v>
      </c>
      <c r="HE99" s="52">
        <v>0</v>
      </c>
      <c r="HF99" s="52">
        <v>0</v>
      </c>
      <c r="HG99" s="52">
        <v>3.6564689578712822E-3</v>
      </c>
      <c r="HH99" s="52">
        <v>0</v>
      </c>
      <c r="HI99" s="52">
        <v>1.149196377887099E-4</v>
      </c>
      <c r="HJ99" s="52">
        <v>1.1548816996816247E-4</v>
      </c>
      <c r="HK99" s="52">
        <v>4.7871273976270402E-3</v>
      </c>
      <c r="HL99" s="52">
        <v>7.1747774188042597E-3</v>
      </c>
      <c r="HM99" s="52">
        <v>4.6363886533062684E-3</v>
      </c>
      <c r="HN99" s="52">
        <v>9.9236278829447268E-3</v>
      </c>
      <c r="HO99" s="52">
        <v>7.3476091770537533E-3</v>
      </c>
      <c r="HP99" s="52">
        <v>2.641958170046331E-3</v>
      </c>
      <c r="HQ99" s="52">
        <v>1.0154247804185974E-3</v>
      </c>
      <c r="HR99" s="52">
        <v>2.5051661100687308E-4</v>
      </c>
      <c r="HS99" s="52">
        <v>0</v>
      </c>
      <c r="HT99" s="52">
        <v>1.4911697513822332E-4</v>
      </c>
      <c r="HU99" s="52">
        <v>3.8903667426130309E-4</v>
      </c>
      <c r="HV99" s="52">
        <v>2.3212779094910779E-5</v>
      </c>
      <c r="HW99" s="52">
        <v>0</v>
      </c>
      <c r="HX99" s="52">
        <v>5.2868201487362328E-3</v>
      </c>
      <c r="HY99" s="52">
        <v>0</v>
      </c>
      <c r="HZ99" s="52">
        <v>2.7834990729065878E-4</v>
      </c>
      <c r="IA99" s="52">
        <v>2.8982175482252311E-3</v>
      </c>
      <c r="IB99" s="52">
        <v>8.5872367294835441E-4</v>
      </c>
      <c r="IC99" s="52">
        <v>1.1582111774662059E-2</v>
      </c>
      <c r="ID99" s="52">
        <v>3.826052116006573E-2</v>
      </c>
      <c r="IE99" s="52">
        <v>7.8425448673158357E-2</v>
      </c>
      <c r="IF99" s="52">
        <v>6.0433139531608185E-2</v>
      </c>
      <c r="IG99" s="52">
        <v>0.67883099717118789</v>
      </c>
      <c r="IH99" s="52">
        <v>0.85744399318418996</v>
      </c>
      <c r="II99" s="52">
        <v>3.9928651348584792E-4</v>
      </c>
      <c r="IJ99" s="52">
        <v>0</v>
      </c>
      <c r="IK99" s="52">
        <v>0</v>
      </c>
      <c r="IL99" s="52">
        <v>2.3959370293921019E-6</v>
      </c>
      <c r="IM99" s="52">
        <v>2.3823370743422917E-4</v>
      </c>
      <c r="IN99" s="52">
        <v>5.2047201167360037E-5</v>
      </c>
      <c r="IO99" s="52">
        <v>4.9068787855469698E-5</v>
      </c>
      <c r="IP99" s="52">
        <v>0</v>
      </c>
      <c r="IQ99" s="52">
        <v>5.5890642830478396E-4</v>
      </c>
      <c r="IR99" s="52">
        <v>0</v>
      </c>
      <c r="IS99" s="52">
        <v>1.5238375947665536E-4</v>
      </c>
      <c r="IT99" s="52">
        <v>1.894047664780197E-4</v>
      </c>
      <c r="IU99" s="52">
        <v>6.1661166241771669E-5</v>
      </c>
      <c r="IV99" s="52">
        <v>0</v>
      </c>
      <c r="IW99" s="52">
        <v>9.0123771562608469E-4</v>
      </c>
      <c r="IX99" s="52">
        <v>0</v>
      </c>
      <c r="IY99" s="52">
        <v>4.6639774977678825E-4</v>
      </c>
      <c r="IZ99" s="52">
        <v>2.2888055303519096E-3</v>
      </c>
      <c r="JA99" s="52">
        <v>0</v>
      </c>
      <c r="JB99" s="52">
        <v>9.3387490046792932E-5</v>
      </c>
      <c r="JC99" s="52">
        <v>5.8571633257563804E-6</v>
      </c>
      <c r="JD99" s="52">
        <v>1.1658707154251762E-5</v>
      </c>
      <c r="JE99" s="52">
        <v>7.7383492797962174E-5</v>
      </c>
      <c r="JF99" s="52">
        <v>3.4818653695298024E-4</v>
      </c>
      <c r="JG99" s="52">
        <v>9.7443347377367743E-4</v>
      </c>
      <c r="JH99" s="52">
        <v>6.0066360457199167E-3</v>
      </c>
      <c r="JI99" s="52">
        <v>6.5279791618810378E-4</v>
      </c>
      <c r="JJ99" s="52">
        <v>1.074902152986238E-3</v>
      </c>
      <c r="JK99" s="52">
        <v>8.1044039466567346E-4</v>
      </c>
      <c r="JL99" s="52">
        <v>3.400697611218455E-3</v>
      </c>
      <c r="JM99" s="52">
        <v>9.5292662465735426E-4</v>
      </c>
      <c r="JN99" s="52">
        <v>4.4142829555496364E-4</v>
      </c>
      <c r="JO99" s="52">
        <v>8.9399046114905633E-4</v>
      </c>
      <c r="JP99" s="52">
        <v>6.7060359129990615E-4</v>
      </c>
      <c r="JQ99" s="52">
        <v>1.3096325293054885E-4</v>
      </c>
      <c r="JR99" s="52">
        <v>4.1290637676365965E-6</v>
      </c>
      <c r="JS99" s="52">
        <v>1.6719981263319481E-5</v>
      </c>
      <c r="JT99" s="52">
        <v>0</v>
      </c>
      <c r="JU99" s="52">
        <v>7.5188296017584481E-4</v>
      </c>
      <c r="JV99" s="52">
        <v>3.2527789528999233E-4</v>
      </c>
      <c r="JW99" s="52">
        <v>3.7493323578573612E-5</v>
      </c>
      <c r="JX99" s="52">
        <v>8.623854710724596E-4</v>
      </c>
      <c r="JY99" s="52">
        <v>1.4504651494598656E-4</v>
      </c>
      <c r="JZ99" s="52">
        <v>2.8718108000042535E-4</v>
      </c>
      <c r="KA99" s="52">
        <v>1.7501091645488097E-4</v>
      </c>
      <c r="KB99" s="52">
        <v>2.261698889469972E-4</v>
      </c>
      <c r="KC99" s="52">
        <v>5.4955221982172899E-4</v>
      </c>
      <c r="KD99" s="52">
        <v>0</v>
      </c>
      <c r="KE99" s="52">
        <v>2.1060323270115848E-5</v>
      </c>
      <c r="KF99" s="52">
        <v>8.9512416668638417E-4</v>
      </c>
      <c r="KG99" s="52">
        <v>1.3537085270346001E-3</v>
      </c>
      <c r="KH99" s="52">
        <v>6.4118111640460752E-4</v>
      </c>
      <c r="KI99" s="52">
        <v>6.3509150800363857E-4</v>
      </c>
      <c r="KJ99" s="52">
        <v>1.2158599219581547E-3</v>
      </c>
      <c r="KK99" s="52">
        <v>1.6672253855706532E-5</v>
      </c>
      <c r="KL99" s="52">
        <v>7.4482329194597611E-4</v>
      </c>
      <c r="KM99" s="52">
        <v>2.1468528178068517E-5</v>
      </c>
      <c r="KN99" s="52">
        <v>0</v>
      </c>
      <c r="KO99" s="52">
        <v>1.6785957323042158E-5</v>
      </c>
      <c r="KP99" s="52">
        <v>7.1787451684338026E-5</v>
      </c>
      <c r="KQ99" s="52">
        <v>4.9244838195479887E-6</v>
      </c>
      <c r="KR99" s="52">
        <v>3.3825758458669739E-5</v>
      </c>
      <c r="KS99" s="52">
        <v>8.7676242029970889E-4</v>
      </c>
      <c r="KT99" s="52">
        <v>2.1799393321130398E-4</v>
      </c>
      <c r="KU99" s="52">
        <v>2.9650246131488422E-4</v>
      </c>
      <c r="KV99" s="52">
        <v>0</v>
      </c>
      <c r="KW99" s="52">
        <v>5.5576596289091853E-4</v>
      </c>
      <c r="KX99" s="52">
        <v>2.4270180642604742E-4</v>
      </c>
      <c r="KY99" s="52">
        <v>4.3325160563746519E-5</v>
      </c>
      <c r="KZ99" s="52">
        <v>2.9432392666262346E-4</v>
      </c>
    </row>
    <row r="100" spans="1:312" x14ac:dyDescent="0.2">
      <c r="A100" s="89">
        <v>1.100813</v>
      </c>
      <c r="B100" s="41" t="s">
        <v>839</v>
      </c>
      <c r="C100" s="51" t="s">
        <v>11</v>
      </c>
      <c r="D100" s="52">
        <v>0</v>
      </c>
      <c r="E100" s="52">
        <v>0</v>
      </c>
      <c r="F100" s="52">
        <v>0</v>
      </c>
      <c r="G100" s="52">
        <v>0</v>
      </c>
      <c r="H100" s="52">
        <v>0</v>
      </c>
      <c r="I100" s="52">
        <v>0</v>
      </c>
      <c r="J100" s="52">
        <v>0</v>
      </c>
      <c r="K100" s="52">
        <v>0</v>
      </c>
      <c r="L100" s="52">
        <v>1.0867368182925741E-3</v>
      </c>
      <c r="M100" s="52">
        <v>0</v>
      </c>
      <c r="N100" s="52">
        <v>0</v>
      </c>
      <c r="O100" s="52">
        <v>0</v>
      </c>
      <c r="P100" s="52">
        <v>0</v>
      </c>
      <c r="Q100" s="52">
        <v>1.7512471982707943E-5</v>
      </c>
      <c r="R100" s="52">
        <v>0</v>
      </c>
      <c r="S100" s="52">
        <v>0</v>
      </c>
      <c r="T100" s="52">
        <v>1.9919487219776585E-3</v>
      </c>
      <c r="U100" s="52">
        <v>0</v>
      </c>
      <c r="V100" s="52">
        <v>0</v>
      </c>
      <c r="W100" s="52">
        <v>0</v>
      </c>
      <c r="X100" s="52">
        <v>0</v>
      </c>
      <c r="Y100" s="52">
        <v>4.5909297329712511E-5</v>
      </c>
      <c r="Z100" s="52">
        <v>2.0353033311500029E-6</v>
      </c>
      <c r="AA100" s="52">
        <v>3.8037508689607793E-6</v>
      </c>
      <c r="AB100" s="52">
        <v>3.1778765615949185E-5</v>
      </c>
      <c r="AC100" s="52">
        <v>0</v>
      </c>
      <c r="AD100" s="52">
        <v>6.2272085200727203E-4</v>
      </c>
      <c r="AE100" s="52">
        <v>2.9656850555857647E-5</v>
      </c>
      <c r="AF100" s="52">
        <v>0</v>
      </c>
      <c r="AG100" s="52">
        <v>0</v>
      </c>
      <c r="AH100" s="52">
        <v>0</v>
      </c>
      <c r="AI100" s="52">
        <v>0</v>
      </c>
      <c r="AJ100" s="52">
        <v>6.9498505341201059E-5</v>
      </c>
      <c r="AK100" s="52">
        <v>0.10585636298843637</v>
      </c>
      <c r="AL100" s="52">
        <v>9.5007661632933987E-3</v>
      </c>
      <c r="AM100" s="52">
        <v>6.5996650190647363E-4</v>
      </c>
      <c r="AN100" s="52">
        <v>2.693196880715652E-3</v>
      </c>
      <c r="AO100" s="52">
        <v>2.0745003037103506E-2</v>
      </c>
      <c r="AP100" s="52">
        <v>8.4082291953119937E-3</v>
      </c>
      <c r="AQ100" s="52">
        <v>0</v>
      </c>
      <c r="AR100" s="52">
        <v>1.6598453813115192E-2</v>
      </c>
      <c r="AS100" s="52">
        <v>4.9457725964999189E-4</v>
      </c>
      <c r="AT100" s="52">
        <v>8.1152384943221164E-5</v>
      </c>
      <c r="AU100" s="52">
        <v>7.2785485890756205E-4</v>
      </c>
      <c r="AV100" s="52">
        <v>6.016594751774597E-5</v>
      </c>
      <c r="AW100" s="52">
        <v>0</v>
      </c>
      <c r="AX100" s="52">
        <v>0</v>
      </c>
      <c r="AY100" s="52">
        <v>0</v>
      </c>
      <c r="AZ100" s="52">
        <v>1.7550911340228336E-5</v>
      </c>
      <c r="BA100" s="52">
        <v>0</v>
      </c>
      <c r="BB100" s="52">
        <v>2.5292977879506933E-4</v>
      </c>
      <c r="BC100" s="52">
        <v>0</v>
      </c>
      <c r="BD100" s="52">
        <v>0</v>
      </c>
      <c r="BE100" s="52">
        <v>0</v>
      </c>
      <c r="BF100" s="52">
        <v>2.6530406593006995E-4</v>
      </c>
      <c r="BG100" s="52">
        <v>7.9909150740836807E-4</v>
      </c>
      <c r="BH100" s="52">
        <v>6.7091843736258241E-5</v>
      </c>
      <c r="BI100" s="52">
        <v>7.4014143213022336E-4</v>
      </c>
      <c r="BJ100" s="52">
        <v>0</v>
      </c>
      <c r="BK100" s="52">
        <v>0</v>
      </c>
      <c r="BL100" s="52">
        <v>0</v>
      </c>
      <c r="BM100" s="52">
        <v>0</v>
      </c>
      <c r="BN100" s="52">
        <v>3.4076075244681445E-4</v>
      </c>
      <c r="BO100" s="52">
        <v>0</v>
      </c>
      <c r="BP100" s="52">
        <v>0</v>
      </c>
      <c r="BQ100" s="52">
        <v>0</v>
      </c>
      <c r="BR100" s="52">
        <v>1.5870530555031859E-5</v>
      </c>
      <c r="BS100" s="52">
        <v>0</v>
      </c>
      <c r="BT100" s="52">
        <v>0</v>
      </c>
      <c r="BU100" s="52">
        <v>0</v>
      </c>
      <c r="BV100" s="52">
        <v>0</v>
      </c>
      <c r="BW100" s="52">
        <v>0</v>
      </c>
      <c r="BX100" s="52">
        <v>0</v>
      </c>
      <c r="BY100" s="52">
        <v>0</v>
      </c>
      <c r="BZ100" s="52">
        <v>0</v>
      </c>
      <c r="CA100" s="52">
        <v>0</v>
      </c>
      <c r="CB100" s="52">
        <v>0</v>
      </c>
      <c r="CC100" s="52">
        <v>0</v>
      </c>
      <c r="CD100" s="52">
        <v>0</v>
      </c>
      <c r="CE100" s="52">
        <v>8.3998887632002152E-5</v>
      </c>
      <c r="CF100" s="52">
        <v>1.030233715883816E-4</v>
      </c>
      <c r="CG100" s="52">
        <v>3.0803331595187776E-4</v>
      </c>
      <c r="CH100" s="52">
        <v>2.0152968764081008E-4</v>
      </c>
      <c r="CI100" s="52">
        <v>5.3480406535362957E-4</v>
      </c>
      <c r="CJ100" s="52">
        <v>2.1929357191087805E-4</v>
      </c>
      <c r="CK100" s="52">
        <v>0</v>
      </c>
      <c r="CL100" s="52">
        <v>2.3689905624634754E-2</v>
      </c>
      <c r="CM100" s="52">
        <v>2.2980547703911905E-2</v>
      </c>
      <c r="CN100" s="52">
        <v>2.4579329043005266E-2</v>
      </c>
      <c r="CO100" s="52">
        <v>2.9414800055799085E-2</v>
      </c>
      <c r="CP100" s="52">
        <v>2.1995835068277667E-2</v>
      </c>
      <c r="CQ100" s="52">
        <v>0</v>
      </c>
      <c r="CR100" s="52">
        <v>5.3856222300132347E-3</v>
      </c>
      <c r="CS100" s="52">
        <v>9.5853020393807633E-5</v>
      </c>
      <c r="CT100" s="52">
        <v>0</v>
      </c>
      <c r="CU100" s="52">
        <v>7.7955910011400553E-5</v>
      </c>
      <c r="CV100" s="52">
        <v>0</v>
      </c>
      <c r="CW100" s="52">
        <v>0</v>
      </c>
      <c r="CX100" s="52">
        <v>0</v>
      </c>
      <c r="CY100" s="52">
        <v>0</v>
      </c>
      <c r="CZ100" s="52">
        <v>0</v>
      </c>
      <c r="DA100" s="52">
        <v>0</v>
      </c>
      <c r="DB100" s="52">
        <v>0</v>
      </c>
      <c r="DC100" s="52">
        <v>0</v>
      </c>
      <c r="DD100" s="52">
        <v>0</v>
      </c>
      <c r="DE100" s="52">
        <v>9.8872752334786034E-5</v>
      </c>
      <c r="DF100" s="52">
        <v>2.7233297313770607E-5</v>
      </c>
      <c r="DG100" s="52">
        <v>1.4554140047926014E-4</v>
      </c>
      <c r="DH100" s="52">
        <v>1.9810256253617749E-4</v>
      </c>
      <c r="DI100" s="52">
        <v>7.0817461803878212E-2</v>
      </c>
      <c r="DJ100" s="52">
        <v>0.12763972490302533</v>
      </c>
      <c r="DK100" s="52">
        <v>7.430462613485013E-5</v>
      </c>
      <c r="DL100" s="52">
        <v>1.3199263102137318E-5</v>
      </c>
      <c r="DM100" s="52">
        <v>2.7835475232512448E-4</v>
      </c>
      <c r="DN100" s="52">
        <v>0.17904015545346832</v>
      </c>
      <c r="DO100" s="52">
        <v>3.812128865150392E-3</v>
      </c>
      <c r="DP100" s="52">
        <v>3.9495614894457433E-6</v>
      </c>
      <c r="DQ100" s="52">
        <v>0.18826386739391512</v>
      </c>
      <c r="DR100" s="52">
        <v>1.864791492961261E-3</v>
      </c>
      <c r="DS100" s="52">
        <v>5.4859018258282067E-3</v>
      </c>
      <c r="DT100" s="52">
        <v>0</v>
      </c>
      <c r="DU100" s="52">
        <v>0</v>
      </c>
      <c r="DV100" s="52">
        <v>0</v>
      </c>
      <c r="DW100" s="52">
        <v>0</v>
      </c>
      <c r="DX100" s="52">
        <v>0</v>
      </c>
      <c r="DY100" s="52">
        <v>0</v>
      </c>
      <c r="DZ100" s="52">
        <v>0</v>
      </c>
      <c r="EA100" s="52">
        <v>4.1591773677564643E-5</v>
      </c>
      <c r="EB100" s="52">
        <v>4.178807621899659E-4</v>
      </c>
      <c r="EC100" s="52">
        <v>4.1934755173525203E-5</v>
      </c>
      <c r="ED100" s="52">
        <v>0</v>
      </c>
      <c r="EE100" s="52">
        <v>4.2120898119445862E-5</v>
      </c>
      <c r="EF100" s="52">
        <v>1.2808463123890989E-3</v>
      </c>
      <c r="EG100" s="52">
        <v>0</v>
      </c>
      <c r="EH100" s="52">
        <v>1.1816532263343262E-4</v>
      </c>
      <c r="EI100" s="52">
        <v>5.7445200473645608E-5</v>
      </c>
      <c r="EJ100" s="52">
        <v>2.4802729444580406E-4</v>
      </c>
      <c r="EK100" s="52">
        <v>1.5281086414807303E-4</v>
      </c>
      <c r="EL100" s="52">
        <v>0</v>
      </c>
      <c r="EM100" s="52">
        <v>0</v>
      </c>
      <c r="EN100" s="52">
        <v>0</v>
      </c>
      <c r="EO100" s="52">
        <v>3.4799704195040587E-5</v>
      </c>
      <c r="EP100" s="52">
        <v>0</v>
      </c>
      <c r="EQ100" s="52">
        <v>0</v>
      </c>
      <c r="ER100" s="52">
        <v>0</v>
      </c>
      <c r="ES100" s="52">
        <v>0</v>
      </c>
      <c r="ET100" s="52">
        <v>0</v>
      </c>
      <c r="EU100" s="52">
        <v>0</v>
      </c>
      <c r="EV100" s="52">
        <v>0</v>
      </c>
      <c r="EW100" s="52">
        <v>0</v>
      </c>
      <c r="EX100" s="52">
        <v>0</v>
      </c>
      <c r="EY100" s="52">
        <v>0</v>
      </c>
      <c r="EZ100" s="52">
        <v>0</v>
      </c>
      <c r="FA100" s="52">
        <v>0</v>
      </c>
      <c r="FB100" s="52">
        <v>0</v>
      </c>
      <c r="FC100" s="52">
        <v>0</v>
      </c>
      <c r="FD100" s="52">
        <v>0</v>
      </c>
      <c r="FE100" s="52">
        <v>0</v>
      </c>
      <c r="FF100" s="52">
        <v>0</v>
      </c>
      <c r="FG100" s="52">
        <v>0</v>
      </c>
      <c r="FH100" s="52">
        <v>0</v>
      </c>
      <c r="FI100" s="52">
        <v>0</v>
      </c>
      <c r="FJ100" s="52">
        <v>0</v>
      </c>
      <c r="FK100" s="52">
        <v>0</v>
      </c>
      <c r="FL100" s="52">
        <v>0</v>
      </c>
      <c r="FM100" s="52">
        <v>0</v>
      </c>
      <c r="FN100" s="52">
        <v>0</v>
      </c>
      <c r="FO100" s="52">
        <v>0</v>
      </c>
      <c r="FP100" s="52">
        <v>0</v>
      </c>
      <c r="FQ100" s="52">
        <v>0</v>
      </c>
      <c r="FR100" s="52">
        <v>0</v>
      </c>
      <c r="FS100" s="52">
        <v>0</v>
      </c>
      <c r="FT100" s="52">
        <v>0</v>
      </c>
      <c r="FU100" s="52">
        <v>0</v>
      </c>
      <c r="FV100" s="52">
        <v>0</v>
      </c>
      <c r="FW100" s="52">
        <v>0</v>
      </c>
      <c r="FX100" s="52">
        <v>0</v>
      </c>
      <c r="FY100" s="52">
        <v>0</v>
      </c>
      <c r="FZ100" s="52">
        <v>0</v>
      </c>
      <c r="GA100" s="52">
        <v>0</v>
      </c>
      <c r="GB100" s="52">
        <v>0</v>
      </c>
      <c r="GC100" s="52">
        <v>0</v>
      </c>
      <c r="GD100" s="52">
        <v>0</v>
      </c>
      <c r="GE100" s="52">
        <v>0</v>
      </c>
      <c r="GF100" s="52">
        <v>0</v>
      </c>
      <c r="GG100" s="52">
        <v>3.4099040142446123E-5</v>
      </c>
      <c r="GH100" s="52">
        <v>1.3632243843825329E-4</v>
      </c>
      <c r="GI100" s="52">
        <v>1.193546536540158E-3</v>
      </c>
      <c r="GJ100" s="52">
        <v>0</v>
      </c>
      <c r="GK100" s="52">
        <v>6.2037883055696765E-5</v>
      </c>
      <c r="GL100" s="52">
        <v>6.2498706950981625E-5</v>
      </c>
      <c r="GM100" s="52">
        <v>0</v>
      </c>
      <c r="GN100" s="52">
        <v>3.7778816303583038E-4</v>
      </c>
      <c r="GO100" s="52">
        <v>0</v>
      </c>
      <c r="GP100" s="52">
        <v>5.2774800266640245E-4</v>
      </c>
      <c r="GQ100" s="52">
        <v>0</v>
      </c>
      <c r="GR100" s="52">
        <v>0</v>
      </c>
      <c r="GS100" s="52">
        <v>0</v>
      </c>
      <c r="GT100" s="52">
        <v>0</v>
      </c>
      <c r="GU100" s="52">
        <v>0</v>
      </c>
      <c r="GV100" s="52">
        <v>0</v>
      </c>
      <c r="GW100" s="52">
        <v>3.8986186028564518E-3</v>
      </c>
      <c r="GX100" s="52">
        <v>0</v>
      </c>
      <c r="GY100" s="52">
        <v>7.0566977523668954E-4</v>
      </c>
      <c r="GZ100" s="52">
        <v>9.3651711296895854E-2</v>
      </c>
      <c r="HA100" s="52">
        <v>1.7322285682846764E-3</v>
      </c>
      <c r="HB100" s="52">
        <v>0.34794879397625783</v>
      </c>
      <c r="HC100" s="52">
        <v>9.0964973233958121E-2</v>
      </c>
      <c r="HD100" s="52">
        <v>6.4327056791137496E-2</v>
      </c>
      <c r="HE100" s="52">
        <v>0.15365654957767788</v>
      </c>
      <c r="HF100" s="52">
        <v>0.16541622959111488</v>
      </c>
      <c r="HG100" s="52">
        <v>0.17368686795787883</v>
      </c>
      <c r="HH100" s="52">
        <v>0.11943119752415227</v>
      </c>
      <c r="HI100" s="52">
        <v>0.3488099702351718</v>
      </c>
      <c r="HJ100" s="52">
        <v>0.19865422770921287</v>
      </c>
      <c r="HK100" s="52">
        <v>0</v>
      </c>
      <c r="HL100" s="52">
        <v>0</v>
      </c>
      <c r="HM100" s="52">
        <v>0</v>
      </c>
      <c r="HN100" s="52">
        <v>0</v>
      </c>
      <c r="HO100" s="52">
        <v>0</v>
      </c>
      <c r="HP100" s="52">
        <v>3.9828148623140699E-2</v>
      </c>
      <c r="HQ100" s="52">
        <v>3.4469911352829181E-2</v>
      </c>
      <c r="HR100" s="52">
        <v>5.7086663108508719E-2</v>
      </c>
      <c r="HS100" s="52">
        <v>0.11106615477646177</v>
      </c>
      <c r="HT100" s="52">
        <v>0.12166396614536211</v>
      </c>
      <c r="HU100" s="52">
        <v>3.56490644165951E-2</v>
      </c>
      <c r="HV100" s="52">
        <v>5.3966915270794065E-2</v>
      </c>
      <c r="HW100" s="52">
        <v>0</v>
      </c>
      <c r="HX100" s="52">
        <v>0</v>
      </c>
      <c r="HY100" s="52">
        <v>0</v>
      </c>
      <c r="HZ100" s="52">
        <v>0</v>
      </c>
      <c r="IA100" s="52">
        <v>0</v>
      </c>
      <c r="IB100" s="52">
        <v>0</v>
      </c>
      <c r="IC100" s="52">
        <v>0</v>
      </c>
      <c r="ID100" s="52">
        <v>0</v>
      </c>
      <c r="IE100" s="52">
        <v>0</v>
      </c>
      <c r="IF100" s="52">
        <v>0</v>
      </c>
      <c r="IG100" s="52">
        <v>0</v>
      </c>
      <c r="IH100" s="52">
        <v>0</v>
      </c>
      <c r="II100" s="52">
        <v>6.0293867096658154E-5</v>
      </c>
      <c r="IJ100" s="52">
        <v>0</v>
      </c>
      <c r="IK100" s="52">
        <v>0</v>
      </c>
      <c r="IL100" s="52">
        <v>0</v>
      </c>
      <c r="IM100" s="52">
        <v>0</v>
      </c>
      <c r="IN100" s="52">
        <v>0</v>
      </c>
      <c r="IO100" s="52">
        <v>2.4735330814939886E-4</v>
      </c>
      <c r="IP100" s="52">
        <v>0</v>
      </c>
      <c r="IQ100" s="52">
        <v>0</v>
      </c>
      <c r="IR100" s="52">
        <v>0</v>
      </c>
      <c r="IS100" s="52">
        <v>0</v>
      </c>
      <c r="IT100" s="52">
        <v>0</v>
      </c>
      <c r="IU100" s="52">
        <v>0</v>
      </c>
      <c r="IV100" s="52">
        <v>0</v>
      </c>
      <c r="IW100" s="52">
        <v>0</v>
      </c>
      <c r="IX100" s="52">
        <v>0</v>
      </c>
      <c r="IY100" s="52">
        <v>0</v>
      </c>
      <c r="IZ100" s="52">
        <v>0</v>
      </c>
      <c r="JA100" s="52">
        <v>0</v>
      </c>
      <c r="JB100" s="52">
        <v>0</v>
      </c>
      <c r="JC100" s="52">
        <v>0</v>
      </c>
      <c r="JD100" s="52">
        <v>7.2700683395334183E-5</v>
      </c>
      <c r="JE100" s="52">
        <v>0</v>
      </c>
      <c r="JF100" s="52">
        <v>0</v>
      </c>
      <c r="JG100" s="52">
        <v>0</v>
      </c>
      <c r="JH100" s="52">
        <v>0</v>
      </c>
      <c r="JI100" s="52">
        <v>0</v>
      </c>
      <c r="JJ100" s="52">
        <v>0</v>
      </c>
      <c r="JK100" s="52">
        <v>0</v>
      </c>
      <c r="JL100" s="52">
        <v>3.5043584146587807E-5</v>
      </c>
      <c r="JM100" s="52">
        <v>0</v>
      </c>
      <c r="JN100" s="52">
        <v>0</v>
      </c>
      <c r="JO100" s="52">
        <v>9.0986576315298665E-5</v>
      </c>
      <c r="JP100" s="52">
        <v>0</v>
      </c>
      <c r="JQ100" s="52">
        <v>0</v>
      </c>
      <c r="JR100" s="52">
        <v>0</v>
      </c>
      <c r="JS100" s="52">
        <v>0</v>
      </c>
      <c r="JT100" s="52">
        <v>0</v>
      </c>
      <c r="JU100" s="52">
        <v>0</v>
      </c>
      <c r="JV100" s="52">
        <v>1.6263243125602E-4</v>
      </c>
      <c r="JW100" s="52">
        <v>1.6575479783364176E-4</v>
      </c>
      <c r="JX100" s="52">
        <v>0</v>
      </c>
      <c r="JY100" s="52">
        <v>1.3368095654645352E-4</v>
      </c>
      <c r="JZ100" s="52">
        <v>1.3118251254020011E-5</v>
      </c>
      <c r="KA100" s="52">
        <v>1.4693286959693906E-3</v>
      </c>
      <c r="KB100" s="52">
        <v>4.4601577201642092E-4</v>
      </c>
      <c r="KC100" s="52">
        <v>4.1073696152823204E-5</v>
      </c>
      <c r="KD100" s="52">
        <v>6.3944953891681975E-5</v>
      </c>
      <c r="KE100" s="52">
        <v>4.3973954988001886E-5</v>
      </c>
      <c r="KF100" s="52">
        <v>0</v>
      </c>
      <c r="KG100" s="52">
        <v>0</v>
      </c>
      <c r="KH100" s="52">
        <v>0</v>
      </c>
      <c r="KI100" s="52">
        <v>4.0097881894626132E-5</v>
      </c>
      <c r="KJ100" s="52">
        <v>1.2018053064617906E-5</v>
      </c>
      <c r="KK100" s="52">
        <v>5.101412913727568E-3</v>
      </c>
      <c r="KL100" s="52">
        <v>0</v>
      </c>
      <c r="KM100" s="52">
        <v>1.5440419280778341E-5</v>
      </c>
      <c r="KN100" s="52">
        <v>2.2125400908965431E-3</v>
      </c>
      <c r="KO100" s="52">
        <v>1.6978830082229717E-4</v>
      </c>
      <c r="KP100" s="52">
        <v>5.4239407939277621E-5</v>
      </c>
      <c r="KQ100" s="52">
        <v>4.2568374555515786E-4</v>
      </c>
      <c r="KR100" s="52">
        <v>3.7819943959324469E-5</v>
      </c>
      <c r="KS100" s="52">
        <v>2.4697689684392176E-4</v>
      </c>
      <c r="KT100" s="52">
        <v>2.5247905308417437E-3</v>
      </c>
      <c r="KU100" s="52">
        <v>5.9859628222663417E-4</v>
      </c>
      <c r="KV100" s="52">
        <v>4.3550218212160844E-3</v>
      </c>
      <c r="KW100" s="52">
        <v>1.265998265929434E-4</v>
      </c>
      <c r="KX100" s="52">
        <v>0</v>
      </c>
      <c r="KY100" s="52">
        <v>1.1945316994120359E-3</v>
      </c>
      <c r="KZ100" s="52">
        <v>9.1099152969866337E-5</v>
      </c>
    </row>
    <row r="101" spans="1:312" x14ac:dyDescent="0.2">
      <c r="A101" s="89">
        <v>1.044521</v>
      </c>
      <c r="B101" s="41" t="s">
        <v>838</v>
      </c>
      <c r="C101" s="51" t="s">
        <v>88</v>
      </c>
      <c r="D101" s="52">
        <v>0</v>
      </c>
      <c r="E101" s="52">
        <v>0</v>
      </c>
      <c r="F101" s="52">
        <v>0</v>
      </c>
      <c r="G101" s="52">
        <v>1.3065740330970437E-5</v>
      </c>
      <c r="H101" s="52">
        <v>0</v>
      </c>
      <c r="I101" s="52">
        <v>0</v>
      </c>
      <c r="J101" s="52">
        <v>0</v>
      </c>
      <c r="K101" s="52">
        <v>0</v>
      </c>
      <c r="L101" s="52">
        <v>0</v>
      </c>
      <c r="M101" s="52">
        <v>0</v>
      </c>
      <c r="N101" s="52">
        <v>1.0340774573341612E-4</v>
      </c>
      <c r="O101" s="52">
        <v>5.804691973425992E-4</v>
      </c>
      <c r="P101" s="52">
        <v>0</v>
      </c>
      <c r="Q101" s="52">
        <v>9.0103374157251678E-5</v>
      </c>
      <c r="R101" s="52">
        <v>0</v>
      </c>
      <c r="S101" s="52">
        <v>7.2746124171900418E-4</v>
      </c>
      <c r="T101" s="52">
        <v>0</v>
      </c>
      <c r="U101" s="52">
        <v>2.1786226738431014E-3</v>
      </c>
      <c r="V101" s="52">
        <v>1.8269054341319786E-3</v>
      </c>
      <c r="W101" s="52">
        <v>9.1153385633103683E-5</v>
      </c>
      <c r="X101" s="52">
        <v>3.3195249211771834E-5</v>
      </c>
      <c r="Y101" s="52">
        <v>0.33275223782687308</v>
      </c>
      <c r="Z101" s="52">
        <v>3.3129601424274342E-3</v>
      </c>
      <c r="AA101" s="52">
        <v>2.2380858330761063E-3</v>
      </c>
      <c r="AB101" s="52">
        <v>1.8446262300563988E-2</v>
      </c>
      <c r="AC101" s="52">
        <v>9.4713514059977229E-5</v>
      </c>
      <c r="AD101" s="52">
        <v>4.1345498050227199E-4</v>
      </c>
      <c r="AE101" s="52">
        <v>1.0023244612894546E-2</v>
      </c>
      <c r="AF101" s="52">
        <v>4.9513037827630523E-4</v>
      </c>
      <c r="AG101" s="52">
        <v>1.9425463959136469E-4</v>
      </c>
      <c r="AH101" s="52">
        <v>2.6136686467031299E-5</v>
      </c>
      <c r="AI101" s="52">
        <v>3.2930081998390882E-4</v>
      </c>
      <c r="AJ101" s="52">
        <v>7.1320722249537427E-5</v>
      </c>
      <c r="AK101" s="52">
        <v>0</v>
      </c>
      <c r="AL101" s="52">
        <v>1.0880265889089206E-4</v>
      </c>
      <c r="AM101" s="52">
        <v>8.1368478112552069E-5</v>
      </c>
      <c r="AN101" s="52">
        <v>2.4040849887500807E-4</v>
      </c>
      <c r="AO101" s="52">
        <v>3.9496462964484616E-5</v>
      </c>
      <c r="AP101" s="52">
        <v>2.5307373143364096E-4</v>
      </c>
      <c r="AQ101" s="52">
        <v>7.5029912230418854E-4</v>
      </c>
      <c r="AR101" s="52">
        <v>3.3612809716850522E-4</v>
      </c>
      <c r="AS101" s="52">
        <v>2.741792910639614E-5</v>
      </c>
      <c r="AT101" s="52">
        <v>3.0147017743326255E-4</v>
      </c>
      <c r="AU101" s="52">
        <v>3.089776882581228E-4</v>
      </c>
      <c r="AV101" s="52">
        <v>0</v>
      </c>
      <c r="AW101" s="52">
        <v>0</v>
      </c>
      <c r="AX101" s="52">
        <v>5.0765674920318679E-4</v>
      </c>
      <c r="AY101" s="52">
        <v>3.2636057347269412E-4</v>
      </c>
      <c r="AZ101" s="52">
        <v>2.7264577683942971E-4</v>
      </c>
      <c r="BA101" s="52">
        <v>0</v>
      </c>
      <c r="BB101" s="52">
        <v>0.14164794902281946</v>
      </c>
      <c r="BC101" s="52">
        <v>1.7956280705007075E-5</v>
      </c>
      <c r="BD101" s="52">
        <v>5.2922809166927414E-4</v>
      </c>
      <c r="BE101" s="52">
        <v>0</v>
      </c>
      <c r="BF101" s="52">
        <v>8.4241272528916462E-5</v>
      </c>
      <c r="BG101" s="52">
        <v>9.2101196746580875E-4</v>
      </c>
      <c r="BH101" s="52">
        <v>3.5423364262640838E-4</v>
      </c>
      <c r="BI101" s="52">
        <v>4.9171306440353303E-4</v>
      </c>
      <c r="BJ101" s="52">
        <v>7.331956960286856E-4</v>
      </c>
      <c r="BK101" s="52">
        <v>0</v>
      </c>
      <c r="BL101" s="52">
        <v>0</v>
      </c>
      <c r="BM101" s="52">
        <v>0</v>
      </c>
      <c r="BN101" s="52">
        <v>1.8344662142896054E-5</v>
      </c>
      <c r="BO101" s="52">
        <v>0</v>
      </c>
      <c r="BP101" s="52">
        <v>2.0574095456320167E-4</v>
      </c>
      <c r="BQ101" s="52">
        <v>0</v>
      </c>
      <c r="BR101" s="52">
        <v>1.1290444555928706E-4</v>
      </c>
      <c r="BS101" s="52">
        <v>0</v>
      </c>
      <c r="BT101" s="52">
        <v>8.4163337792275195E-4</v>
      </c>
      <c r="BU101" s="52">
        <v>1.5102451655349663E-5</v>
      </c>
      <c r="BV101" s="52">
        <v>0</v>
      </c>
      <c r="BW101" s="52">
        <v>1.5671772922326583E-3</v>
      </c>
      <c r="BX101" s="52">
        <v>0</v>
      </c>
      <c r="BY101" s="52">
        <v>6.5567902843906344E-4</v>
      </c>
      <c r="BZ101" s="52">
        <v>0</v>
      </c>
      <c r="CA101" s="52">
        <v>2.6469779309159759E-4</v>
      </c>
      <c r="CB101" s="52">
        <v>0</v>
      </c>
      <c r="CC101" s="52">
        <v>0</v>
      </c>
      <c r="CD101" s="52">
        <v>1.2170353367464152E-3</v>
      </c>
      <c r="CE101" s="52">
        <v>4.7366086714579223E-4</v>
      </c>
      <c r="CF101" s="52">
        <v>3.9580248550102067E-5</v>
      </c>
      <c r="CG101" s="52">
        <v>1.5281979423928456E-3</v>
      </c>
      <c r="CH101" s="52">
        <v>3.0252371609462014E-5</v>
      </c>
      <c r="CI101" s="52">
        <v>4.5889820308520231E-4</v>
      </c>
      <c r="CJ101" s="52">
        <v>1.4833696497271178E-3</v>
      </c>
      <c r="CK101" s="52">
        <v>1.3668377675262429E-4</v>
      </c>
      <c r="CL101" s="52">
        <v>3.1777042018641722E-4</v>
      </c>
      <c r="CM101" s="52">
        <v>2.3223462352677535E-4</v>
      </c>
      <c r="CN101" s="52">
        <v>0</v>
      </c>
      <c r="CO101" s="52">
        <v>2.1504931473357507E-4</v>
      </c>
      <c r="CP101" s="52">
        <v>7.2387751574496767E-5</v>
      </c>
      <c r="CQ101" s="52">
        <v>9.8980292083617198E-4</v>
      </c>
      <c r="CR101" s="52">
        <v>1.1878328858741444E-3</v>
      </c>
      <c r="CS101" s="52">
        <v>1.386330596970842E-4</v>
      </c>
      <c r="CT101" s="52">
        <v>0</v>
      </c>
      <c r="CU101" s="52">
        <v>7.7814787799214814E-4</v>
      </c>
      <c r="CV101" s="52">
        <v>8.8288038473702539E-4</v>
      </c>
      <c r="CW101" s="52">
        <v>0</v>
      </c>
      <c r="CX101" s="52">
        <v>0</v>
      </c>
      <c r="CY101" s="52">
        <v>0</v>
      </c>
      <c r="CZ101" s="52">
        <v>0</v>
      </c>
      <c r="DA101" s="52">
        <v>2.4821120068787843E-3</v>
      </c>
      <c r="DB101" s="52">
        <v>0</v>
      </c>
      <c r="DC101" s="52">
        <v>4.2249133527530068E-3</v>
      </c>
      <c r="DD101" s="52">
        <v>3.2076738472340514E-3</v>
      </c>
      <c r="DE101" s="52">
        <v>3.0516420657022581E-3</v>
      </c>
      <c r="DF101" s="52">
        <v>4.0884638069144793E-3</v>
      </c>
      <c r="DG101" s="52">
        <v>9.7963308750106427E-4</v>
      </c>
      <c r="DH101" s="52">
        <v>6.901559683231077E-4</v>
      </c>
      <c r="DI101" s="52">
        <v>8.2573201959322464E-4</v>
      </c>
      <c r="DJ101" s="52">
        <v>1.0372189919216365E-5</v>
      </c>
      <c r="DK101" s="52">
        <v>4.0632673429488449E-4</v>
      </c>
      <c r="DL101" s="52">
        <v>2.7854061381976083E-4</v>
      </c>
      <c r="DM101" s="52">
        <v>7.3976633288268368E-5</v>
      </c>
      <c r="DN101" s="52">
        <v>1.0976634722654462E-3</v>
      </c>
      <c r="DO101" s="52">
        <v>4.4433599411886127E-5</v>
      </c>
      <c r="DP101" s="52">
        <v>5.1083410897436788E-4</v>
      </c>
      <c r="DQ101" s="52">
        <v>0</v>
      </c>
      <c r="DR101" s="52">
        <v>6.9332167290247473E-4</v>
      </c>
      <c r="DS101" s="52">
        <v>5.4652709178330038E-5</v>
      </c>
      <c r="DT101" s="52">
        <v>2.4020843946835591E-4</v>
      </c>
      <c r="DU101" s="52">
        <v>1.6937071917387259E-4</v>
      </c>
      <c r="DV101" s="52">
        <v>1.9148051586972698E-4</v>
      </c>
      <c r="DW101" s="52">
        <v>8.6549399953400857E-5</v>
      </c>
      <c r="DX101" s="52">
        <v>0</v>
      </c>
      <c r="DY101" s="52">
        <v>0</v>
      </c>
      <c r="DZ101" s="52">
        <v>0</v>
      </c>
      <c r="EA101" s="52">
        <v>0</v>
      </c>
      <c r="EB101" s="52">
        <v>2.5977582215453399E-5</v>
      </c>
      <c r="EC101" s="52">
        <v>0</v>
      </c>
      <c r="ED101" s="52">
        <v>0</v>
      </c>
      <c r="EE101" s="52">
        <v>1.5954011410995592E-4</v>
      </c>
      <c r="EF101" s="52">
        <v>1.4949318334424631E-4</v>
      </c>
      <c r="EG101" s="52">
        <v>1.0417561751844194E-4</v>
      </c>
      <c r="EH101" s="52">
        <v>0</v>
      </c>
      <c r="EI101" s="52">
        <v>0</v>
      </c>
      <c r="EJ101" s="52">
        <v>2.8460018142621078E-4</v>
      </c>
      <c r="EK101" s="52">
        <v>3.583466119678486E-5</v>
      </c>
      <c r="EL101" s="52">
        <v>0</v>
      </c>
      <c r="EM101" s="52">
        <v>0</v>
      </c>
      <c r="EN101" s="52">
        <v>0</v>
      </c>
      <c r="EO101" s="52">
        <v>0</v>
      </c>
      <c r="EP101" s="52">
        <v>0</v>
      </c>
      <c r="EQ101" s="52">
        <v>5.9464637966170843E-4</v>
      </c>
      <c r="ER101" s="52">
        <v>0</v>
      </c>
      <c r="ES101" s="52">
        <v>2.5178231654358343E-4</v>
      </c>
      <c r="ET101" s="52">
        <v>0</v>
      </c>
      <c r="EU101" s="52">
        <v>2.7993161245639187E-5</v>
      </c>
      <c r="EV101" s="52">
        <v>0</v>
      </c>
      <c r="EW101" s="52">
        <v>2.699700634667464E-5</v>
      </c>
      <c r="EX101" s="52">
        <v>0</v>
      </c>
      <c r="EY101" s="52">
        <v>1.5258625494846663E-4</v>
      </c>
      <c r="EZ101" s="52">
        <v>3.4387054375960456E-3</v>
      </c>
      <c r="FA101" s="52">
        <v>1.4881417271812799E-3</v>
      </c>
      <c r="FB101" s="52">
        <v>0</v>
      </c>
      <c r="FC101" s="52">
        <v>0</v>
      </c>
      <c r="FD101" s="52">
        <v>2.4653261184556639E-4</v>
      </c>
      <c r="FE101" s="52">
        <v>0</v>
      </c>
      <c r="FF101" s="52">
        <v>0</v>
      </c>
      <c r="FG101" s="52">
        <v>0</v>
      </c>
      <c r="FH101" s="52">
        <v>1.3884213833391279E-3</v>
      </c>
      <c r="FI101" s="52">
        <v>0</v>
      </c>
      <c r="FJ101" s="52">
        <v>4.6512122031411405E-4</v>
      </c>
      <c r="FK101" s="52">
        <v>1.9842806800557285E-3</v>
      </c>
      <c r="FL101" s="52">
        <v>0</v>
      </c>
      <c r="FM101" s="52">
        <v>0</v>
      </c>
      <c r="FN101" s="52">
        <v>0</v>
      </c>
      <c r="FO101" s="52">
        <v>0</v>
      </c>
      <c r="FP101" s="52">
        <v>0</v>
      </c>
      <c r="FQ101" s="52">
        <v>0</v>
      </c>
      <c r="FR101" s="52">
        <v>0</v>
      </c>
      <c r="FS101" s="52">
        <v>0</v>
      </c>
      <c r="FT101" s="52">
        <v>0</v>
      </c>
      <c r="FU101" s="52">
        <v>9.2019967783730353E-5</v>
      </c>
      <c r="FV101" s="52">
        <v>0</v>
      </c>
      <c r="FW101" s="52">
        <v>0</v>
      </c>
      <c r="FX101" s="52">
        <v>0</v>
      </c>
      <c r="FY101" s="52">
        <v>0</v>
      </c>
      <c r="FZ101" s="52">
        <v>4.6944484556585781E-3</v>
      </c>
      <c r="GA101" s="52">
        <v>0</v>
      </c>
      <c r="GB101" s="52">
        <v>1.5054573776484817E-3</v>
      </c>
      <c r="GC101" s="52">
        <v>2.9109552887335833E-3</v>
      </c>
      <c r="GD101" s="52">
        <v>0</v>
      </c>
      <c r="GE101" s="52">
        <v>0</v>
      </c>
      <c r="GF101" s="52">
        <v>2.3845295047713495E-3</v>
      </c>
      <c r="GG101" s="52">
        <v>7.4455616906777308E-5</v>
      </c>
      <c r="GH101" s="52">
        <v>2.0351013185280462E-4</v>
      </c>
      <c r="GI101" s="52">
        <v>8.3221741633697984E-5</v>
      </c>
      <c r="GJ101" s="52">
        <v>3.0021805335714163E-3</v>
      </c>
      <c r="GK101" s="52">
        <v>4.1782055482335022E-5</v>
      </c>
      <c r="GL101" s="52">
        <v>0.22236920393680387</v>
      </c>
      <c r="GM101" s="52">
        <v>2.4220863862039828E-3</v>
      </c>
      <c r="GN101" s="52">
        <v>7.1607101320991301E-3</v>
      </c>
      <c r="GO101" s="52">
        <v>0</v>
      </c>
      <c r="GP101" s="52">
        <v>6.1983825816523772E-5</v>
      </c>
      <c r="GQ101" s="52">
        <v>2.1857243103532545E-5</v>
      </c>
      <c r="GR101" s="52">
        <v>0</v>
      </c>
      <c r="GS101" s="52">
        <v>0</v>
      </c>
      <c r="GT101" s="52">
        <v>8.6931454244887925E-6</v>
      </c>
      <c r="GU101" s="52">
        <v>3.2114140811666958E-5</v>
      </c>
      <c r="GV101" s="52">
        <v>0</v>
      </c>
      <c r="GW101" s="52">
        <v>1.0910985396773172E-4</v>
      </c>
      <c r="GX101" s="52">
        <v>0</v>
      </c>
      <c r="GY101" s="52">
        <v>4.561036352139579E-4</v>
      </c>
      <c r="GZ101" s="52">
        <v>0</v>
      </c>
      <c r="HA101" s="52">
        <v>0</v>
      </c>
      <c r="HB101" s="52">
        <v>5.9351585923674249E-4</v>
      </c>
      <c r="HC101" s="52">
        <v>0</v>
      </c>
      <c r="HD101" s="52">
        <v>1.5926325561793402E-5</v>
      </c>
      <c r="HE101" s="52">
        <v>6.5576591421111016E-5</v>
      </c>
      <c r="HF101" s="52">
        <v>0</v>
      </c>
      <c r="HG101" s="52">
        <v>0</v>
      </c>
      <c r="HH101" s="52">
        <v>0</v>
      </c>
      <c r="HI101" s="52">
        <v>8.5066212329631628E-6</v>
      </c>
      <c r="HJ101" s="52">
        <v>6.8696538044617006E-5</v>
      </c>
      <c r="HK101" s="52">
        <v>0</v>
      </c>
      <c r="HL101" s="52">
        <v>9.2003280166889058E-5</v>
      </c>
      <c r="HM101" s="52">
        <v>6.2505563261657491E-4</v>
      </c>
      <c r="HN101" s="52">
        <v>8.4991022623021007E-4</v>
      </c>
      <c r="HO101" s="52">
        <v>3.8224365279123978E-4</v>
      </c>
      <c r="HP101" s="52">
        <v>1.7551638784094661E-4</v>
      </c>
      <c r="HQ101" s="52">
        <v>5.5023872716700054E-4</v>
      </c>
      <c r="HR101" s="52">
        <v>4.308323236789186E-4</v>
      </c>
      <c r="HS101" s="52">
        <v>0</v>
      </c>
      <c r="HT101" s="52">
        <v>0</v>
      </c>
      <c r="HU101" s="52">
        <v>1.1373402598839139E-4</v>
      </c>
      <c r="HV101" s="52">
        <v>2.5675275432355686E-4</v>
      </c>
      <c r="HW101" s="52">
        <v>1.0566319028354393E-4</v>
      </c>
      <c r="HX101" s="52">
        <v>3.2238737566863142E-3</v>
      </c>
      <c r="HY101" s="52">
        <v>1.395713493883465E-4</v>
      </c>
      <c r="HZ101" s="52">
        <v>1.5035962482254832E-3</v>
      </c>
      <c r="IA101" s="52">
        <v>4.2144456132652483E-3</v>
      </c>
      <c r="IB101" s="52">
        <v>2.4356432246601452E-4</v>
      </c>
      <c r="IC101" s="52">
        <v>1.088228824379882E-4</v>
      </c>
      <c r="ID101" s="52">
        <v>1.8268491047801716E-4</v>
      </c>
      <c r="IE101" s="52">
        <v>2.2118215930364352E-5</v>
      </c>
      <c r="IF101" s="52">
        <v>0</v>
      </c>
      <c r="IG101" s="52">
        <v>2.0495499822439364E-4</v>
      </c>
      <c r="IH101" s="52">
        <v>2.2672846034223424E-4</v>
      </c>
      <c r="II101" s="52">
        <v>2.5750772999246943E-3</v>
      </c>
      <c r="IJ101" s="52">
        <v>0</v>
      </c>
      <c r="IK101" s="52">
        <v>0</v>
      </c>
      <c r="IL101" s="52">
        <v>8.2921635202669693E-5</v>
      </c>
      <c r="IM101" s="52">
        <v>0</v>
      </c>
      <c r="IN101" s="52">
        <v>0</v>
      </c>
      <c r="IO101" s="52">
        <v>2.9457347664258221E-5</v>
      </c>
      <c r="IP101" s="52">
        <v>0</v>
      </c>
      <c r="IQ101" s="52">
        <v>0</v>
      </c>
      <c r="IR101" s="52">
        <v>1.5664028642284981E-4</v>
      </c>
      <c r="IS101" s="52">
        <v>0</v>
      </c>
      <c r="IT101" s="52">
        <v>0</v>
      </c>
      <c r="IU101" s="52">
        <v>0</v>
      </c>
      <c r="IV101" s="52">
        <v>1.5662166538485685E-4</v>
      </c>
      <c r="IW101" s="52">
        <v>1.3275504215916423E-4</v>
      </c>
      <c r="IX101" s="52">
        <v>1.4638559410254623E-4</v>
      </c>
      <c r="IY101" s="52">
        <v>4.9220941249802404E-5</v>
      </c>
      <c r="IZ101" s="52">
        <v>9.2590929496919394E-5</v>
      </c>
      <c r="JA101" s="52">
        <v>0</v>
      </c>
      <c r="JB101" s="52">
        <v>4.8491296601564077E-5</v>
      </c>
      <c r="JC101" s="52">
        <v>0</v>
      </c>
      <c r="JD101" s="52">
        <v>0</v>
      </c>
      <c r="JE101" s="52">
        <v>4.1764141430315473E-4</v>
      </c>
      <c r="JF101" s="52">
        <v>1.3595126714421868E-4</v>
      </c>
      <c r="JG101" s="52">
        <v>2.4758527798264626E-5</v>
      </c>
      <c r="JH101" s="52">
        <v>3.5753072361341127E-4</v>
      </c>
      <c r="JI101" s="52">
        <v>3.1155151885268789E-4</v>
      </c>
      <c r="JJ101" s="52">
        <v>2.8131387869648964E-4</v>
      </c>
      <c r="JK101" s="52">
        <v>1.7641213223677629E-5</v>
      </c>
      <c r="JL101" s="52">
        <v>0</v>
      </c>
      <c r="JM101" s="52">
        <v>1.8960154333867583E-4</v>
      </c>
      <c r="JN101" s="52">
        <v>0</v>
      </c>
      <c r="JO101" s="52">
        <v>0</v>
      </c>
      <c r="JP101" s="52">
        <v>0</v>
      </c>
      <c r="JQ101" s="52">
        <v>0</v>
      </c>
      <c r="JR101" s="52">
        <v>2.8018079815587943E-4</v>
      </c>
      <c r="JS101" s="52">
        <v>0</v>
      </c>
      <c r="JT101" s="52">
        <v>0</v>
      </c>
      <c r="JU101" s="52">
        <v>8.532610015738956E-5</v>
      </c>
      <c r="JV101" s="52">
        <v>4.3146813816601385E-5</v>
      </c>
      <c r="JW101" s="52">
        <v>0</v>
      </c>
      <c r="JX101" s="52">
        <v>0</v>
      </c>
      <c r="JY101" s="52">
        <v>1.3251163093830871E-5</v>
      </c>
      <c r="JZ101" s="52">
        <v>2.9704065737605821E-5</v>
      </c>
      <c r="KA101" s="52">
        <v>5.1041217288618333E-5</v>
      </c>
      <c r="KB101" s="52">
        <v>5.0182476906041222E-6</v>
      </c>
      <c r="KC101" s="52">
        <v>6.6375830833791387E-5</v>
      </c>
      <c r="KD101" s="52">
        <v>1.4454493625987492E-5</v>
      </c>
      <c r="KE101" s="52">
        <v>4.4647885332645595E-6</v>
      </c>
      <c r="KF101" s="52">
        <v>1.3353765518850538E-5</v>
      </c>
      <c r="KG101" s="52">
        <v>1.2635633995219855E-4</v>
      </c>
      <c r="KH101" s="52">
        <v>1.5302106860122785E-5</v>
      </c>
      <c r="KI101" s="52">
        <v>4.733157551036046E-6</v>
      </c>
      <c r="KJ101" s="52">
        <v>8.2633683332834591E-5</v>
      </c>
      <c r="KK101" s="52">
        <v>0</v>
      </c>
      <c r="KL101" s="52">
        <v>0</v>
      </c>
      <c r="KM101" s="52">
        <v>0</v>
      </c>
      <c r="KN101" s="52">
        <v>0</v>
      </c>
      <c r="KO101" s="52">
        <v>2.4591276796413649E-5</v>
      </c>
      <c r="KP101" s="52">
        <v>8.4549665317109226E-6</v>
      </c>
      <c r="KQ101" s="52">
        <v>0</v>
      </c>
      <c r="KR101" s="52">
        <v>3.3076848677296977E-6</v>
      </c>
      <c r="KS101" s="52">
        <v>2.5138760667004151E-4</v>
      </c>
      <c r="KT101" s="52">
        <v>0</v>
      </c>
      <c r="KU101" s="52">
        <v>9.5357499336652036E-6</v>
      </c>
      <c r="KV101" s="52">
        <v>0</v>
      </c>
      <c r="KW101" s="52">
        <v>3.4924090094605079E-6</v>
      </c>
      <c r="KX101" s="52">
        <v>1.3972372708395572E-4</v>
      </c>
      <c r="KY101" s="52">
        <v>4.2887986763907595E-5</v>
      </c>
      <c r="KZ101" s="52">
        <v>9.2311321842546243E-6</v>
      </c>
    </row>
    <row r="102" spans="1:312" x14ac:dyDescent="0.2">
      <c r="A102" s="89">
        <v>1.0313650000000001</v>
      </c>
      <c r="B102" s="41" t="s">
        <v>837</v>
      </c>
      <c r="C102" s="51" t="s">
        <v>136</v>
      </c>
      <c r="D102" s="52">
        <v>0</v>
      </c>
      <c r="E102" s="52">
        <v>0</v>
      </c>
      <c r="F102" s="52">
        <v>0</v>
      </c>
      <c r="G102" s="52">
        <v>0</v>
      </c>
      <c r="H102" s="52">
        <v>0</v>
      </c>
      <c r="I102" s="52">
        <v>0</v>
      </c>
      <c r="J102" s="52">
        <v>0</v>
      </c>
      <c r="K102" s="52">
        <v>0</v>
      </c>
      <c r="L102" s="52">
        <v>0</v>
      </c>
      <c r="M102" s="52">
        <v>0</v>
      </c>
      <c r="N102" s="52">
        <v>0</v>
      </c>
      <c r="O102" s="52">
        <v>0</v>
      </c>
      <c r="P102" s="52">
        <v>0</v>
      </c>
      <c r="Q102" s="52">
        <v>0</v>
      </c>
      <c r="R102" s="52">
        <v>0</v>
      </c>
      <c r="S102" s="52">
        <v>0</v>
      </c>
      <c r="T102" s="52">
        <v>0</v>
      </c>
      <c r="U102" s="52">
        <v>0</v>
      </c>
      <c r="V102" s="52">
        <v>1.462413044463372E-5</v>
      </c>
      <c r="W102" s="52">
        <v>0</v>
      </c>
      <c r="X102" s="52">
        <v>0</v>
      </c>
      <c r="Y102" s="52">
        <v>5.7881123401995254E-4</v>
      </c>
      <c r="Z102" s="52">
        <v>1.4433848394302314E-5</v>
      </c>
      <c r="AA102" s="52">
        <v>0</v>
      </c>
      <c r="AB102" s="52">
        <v>2.6915588213676818E-4</v>
      </c>
      <c r="AC102" s="52">
        <v>6.471882695294107E-6</v>
      </c>
      <c r="AD102" s="52">
        <v>0</v>
      </c>
      <c r="AE102" s="52">
        <v>5.7028498586007088E-4</v>
      </c>
      <c r="AF102" s="52">
        <v>0</v>
      </c>
      <c r="AG102" s="52">
        <v>0</v>
      </c>
      <c r="AH102" s="52">
        <v>0</v>
      </c>
      <c r="AI102" s="52">
        <v>0</v>
      </c>
      <c r="AJ102" s="52">
        <v>0</v>
      </c>
      <c r="AK102" s="52">
        <v>0</v>
      </c>
      <c r="AL102" s="52">
        <v>2.751628513910287E-3</v>
      </c>
      <c r="AM102" s="52">
        <v>0</v>
      </c>
      <c r="AN102" s="52">
        <v>0</v>
      </c>
      <c r="AO102" s="52">
        <v>0</v>
      </c>
      <c r="AP102" s="52">
        <v>5.0019389861025447E-4</v>
      </c>
      <c r="AQ102" s="52">
        <v>0</v>
      </c>
      <c r="AR102" s="52">
        <v>3.412023891091021E-6</v>
      </c>
      <c r="AS102" s="52">
        <v>2.0507240075128995E-3</v>
      </c>
      <c r="AT102" s="52">
        <v>2.428989532281127E-3</v>
      </c>
      <c r="AU102" s="52">
        <v>1.707547162819636E-3</v>
      </c>
      <c r="AV102" s="52">
        <v>0</v>
      </c>
      <c r="AW102" s="52">
        <v>0</v>
      </c>
      <c r="AX102" s="52">
        <v>6.1972437119709795E-5</v>
      </c>
      <c r="AY102" s="52">
        <v>1.1101609671407218E-5</v>
      </c>
      <c r="AZ102" s="52">
        <v>5.952048193642653E-6</v>
      </c>
      <c r="BA102" s="52">
        <v>0</v>
      </c>
      <c r="BB102" s="52">
        <v>6.5634407262150751E-2</v>
      </c>
      <c r="BC102" s="52">
        <v>0</v>
      </c>
      <c r="BD102" s="52">
        <v>0</v>
      </c>
      <c r="BE102" s="52">
        <v>5.0936153302109425E-5</v>
      </c>
      <c r="BF102" s="52">
        <v>4.951080627764292E-3</v>
      </c>
      <c r="BG102" s="52">
        <v>1.7700510709528227E-2</v>
      </c>
      <c r="BH102" s="52">
        <v>2.8812890175649615E-4</v>
      </c>
      <c r="BI102" s="52">
        <v>0</v>
      </c>
      <c r="BJ102" s="52">
        <v>1.7568014232472174E-5</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2.8730911646898886E-5</v>
      </c>
      <c r="CE102" s="52">
        <v>3.7745293786932511E-5</v>
      </c>
      <c r="CF102" s="52">
        <v>0</v>
      </c>
      <c r="CG102" s="52">
        <v>2.7746000301203679E-4</v>
      </c>
      <c r="CH102" s="52">
        <v>0</v>
      </c>
      <c r="CI102" s="52">
        <v>0</v>
      </c>
      <c r="CJ102" s="52">
        <v>0</v>
      </c>
      <c r="CK102" s="52">
        <v>8.7958841069418064E-4</v>
      </c>
      <c r="CL102" s="52">
        <v>0</v>
      </c>
      <c r="CM102" s="52">
        <v>0</v>
      </c>
      <c r="CN102" s="52">
        <v>0</v>
      </c>
      <c r="CO102" s="52">
        <v>0</v>
      </c>
      <c r="CP102" s="52">
        <v>0</v>
      </c>
      <c r="CQ102" s="52">
        <v>0</v>
      </c>
      <c r="CR102" s="52">
        <v>0</v>
      </c>
      <c r="CS102" s="52">
        <v>0</v>
      </c>
      <c r="CT102" s="52">
        <v>0</v>
      </c>
      <c r="CU102" s="52">
        <v>2.0886087403488926E-5</v>
      </c>
      <c r="CV102" s="52">
        <v>0</v>
      </c>
      <c r="CW102" s="52">
        <v>0</v>
      </c>
      <c r="CX102" s="52">
        <v>0</v>
      </c>
      <c r="CY102" s="52">
        <v>0</v>
      </c>
      <c r="CZ102" s="52">
        <v>0</v>
      </c>
      <c r="DA102" s="52">
        <v>0</v>
      </c>
      <c r="DB102" s="52">
        <v>5.7644664437892312E-5</v>
      </c>
      <c r="DC102" s="52">
        <v>0</v>
      </c>
      <c r="DD102" s="52">
        <v>1.037530907431947E-4</v>
      </c>
      <c r="DE102" s="52">
        <v>6.2319153250397436E-5</v>
      </c>
      <c r="DF102" s="52">
        <v>3.6548125758034818E-4</v>
      </c>
      <c r="DG102" s="52">
        <v>0</v>
      </c>
      <c r="DH102" s="52">
        <v>0</v>
      </c>
      <c r="DI102" s="52">
        <v>3.9992459733484299E-3</v>
      </c>
      <c r="DJ102" s="52">
        <v>2.0690141113223091E-3</v>
      </c>
      <c r="DK102" s="52">
        <v>4.9012932791351778E-3</v>
      </c>
      <c r="DL102" s="52">
        <v>2.30932860740408E-3</v>
      </c>
      <c r="DM102" s="52">
        <v>1.9770596858131339E-3</v>
      </c>
      <c r="DN102" s="52">
        <v>7.8265928193352376E-5</v>
      </c>
      <c r="DO102" s="52">
        <v>7.264337013677336E-4</v>
      </c>
      <c r="DP102" s="52">
        <v>1.3187822786948706E-2</v>
      </c>
      <c r="DQ102" s="52">
        <v>6.0233462800502022E-4</v>
      </c>
      <c r="DR102" s="52">
        <v>8.6826168866179256E-3</v>
      </c>
      <c r="DS102" s="52">
        <v>2.8314422681390669E-3</v>
      </c>
      <c r="DT102" s="52">
        <v>0</v>
      </c>
      <c r="DU102" s="52">
        <v>1.8741841875797379E-4</v>
      </c>
      <c r="DV102" s="52">
        <v>2.5618319447407726E-5</v>
      </c>
      <c r="DW102" s="52">
        <v>0</v>
      </c>
      <c r="DX102" s="52">
        <v>0</v>
      </c>
      <c r="DY102" s="52">
        <v>0</v>
      </c>
      <c r="DZ102" s="52">
        <v>0</v>
      </c>
      <c r="EA102" s="52">
        <v>0</v>
      </c>
      <c r="EB102" s="52">
        <v>0</v>
      </c>
      <c r="EC102" s="52">
        <v>2.5562967194820158E-5</v>
      </c>
      <c r="ED102" s="52">
        <v>0</v>
      </c>
      <c r="EE102" s="52">
        <v>0</v>
      </c>
      <c r="EF102" s="52">
        <v>0</v>
      </c>
      <c r="EG102" s="52">
        <v>0</v>
      </c>
      <c r="EH102" s="52">
        <v>0</v>
      </c>
      <c r="EI102" s="52">
        <v>0</v>
      </c>
      <c r="EJ102" s="52">
        <v>0</v>
      </c>
      <c r="EK102" s="52">
        <v>0</v>
      </c>
      <c r="EL102" s="52">
        <v>0</v>
      </c>
      <c r="EM102" s="52">
        <v>0</v>
      </c>
      <c r="EN102" s="52">
        <v>0</v>
      </c>
      <c r="EO102" s="52">
        <v>0</v>
      </c>
      <c r="EP102" s="52">
        <v>0</v>
      </c>
      <c r="EQ102" s="52">
        <v>0</v>
      </c>
      <c r="ER102" s="52">
        <v>0</v>
      </c>
      <c r="ES102" s="52">
        <v>0</v>
      </c>
      <c r="ET102" s="52">
        <v>0</v>
      </c>
      <c r="EU102" s="52">
        <v>0</v>
      </c>
      <c r="EV102" s="52">
        <v>0</v>
      </c>
      <c r="EW102" s="52">
        <v>0</v>
      </c>
      <c r="EX102" s="52">
        <v>0</v>
      </c>
      <c r="EY102" s="52">
        <v>5.7027186192861267E-5</v>
      </c>
      <c r="EZ102" s="52">
        <v>0</v>
      </c>
      <c r="FA102" s="52">
        <v>0</v>
      </c>
      <c r="FB102" s="52">
        <v>0</v>
      </c>
      <c r="FC102" s="52">
        <v>0</v>
      </c>
      <c r="FD102" s="52">
        <v>0</v>
      </c>
      <c r="FE102" s="52">
        <v>0</v>
      </c>
      <c r="FF102" s="52">
        <v>0</v>
      </c>
      <c r="FG102" s="52">
        <v>0</v>
      </c>
      <c r="FH102" s="52">
        <v>0</v>
      </c>
      <c r="FI102" s="52">
        <v>0</v>
      </c>
      <c r="FJ102" s="52">
        <v>1.045244940156443E-4</v>
      </c>
      <c r="FK102" s="52">
        <v>0</v>
      </c>
      <c r="FL102" s="52">
        <v>0</v>
      </c>
      <c r="FM102" s="52">
        <v>0</v>
      </c>
      <c r="FN102" s="52">
        <v>0</v>
      </c>
      <c r="FO102" s="52">
        <v>0</v>
      </c>
      <c r="FP102" s="52">
        <v>7.9733837385702558E-5</v>
      </c>
      <c r="FQ102" s="52">
        <v>2.8678802753842931E-5</v>
      </c>
      <c r="FR102" s="52">
        <v>0</v>
      </c>
      <c r="FS102" s="52">
        <v>0</v>
      </c>
      <c r="FT102" s="52">
        <v>0</v>
      </c>
      <c r="FU102" s="52">
        <v>0</v>
      </c>
      <c r="FV102" s="52">
        <v>0</v>
      </c>
      <c r="FW102" s="52">
        <v>0</v>
      </c>
      <c r="FX102" s="52">
        <v>0</v>
      </c>
      <c r="FY102" s="52">
        <v>0</v>
      </c>
      <c r="FZ102" s="52">
        <v>0</v>
      </c>
      <c r="GA102" s="52">
        <v>0</v>
      </c>
      <c r="GB102" s="52">
        <v>0</v>
      </c>
      <c r="GC102" s="52">
        <v>0</v>
      </c>
      <c r="GD102" s="52">
        <v>0</v>
      </c>
      <c r="GE102" s="52">
        <v>0</v>
      </c>
      <c r="GF102" s="52">
        <v>0</v>
      </c>
      <c r="GG102" s="52">
        <v>0</v>
      </c>
      <c r="GH102" s="52">
        <v>3.4590957255434213E-6</v>
      </c>
      <c r="GI102" s="52">
        <v>0</v>
      </c>
      <c r="GJ102" s="52">
        <v>3.4149276883780602E-4</v>
      </c>
      <c r="GK102" s="52">
        <v>0</v>
      </c>
      <c r="GL102" s="52">
        <v>5.929885876975842E-4</v>
      </c>
      <c r="GM102" s="52">
        <v>0</v>
      </c>
      <c r="GN102" s="52">
        <v>5.3160850123051449E-4</v>
      </c>
      <c r="GO102" s="52">
        <v>0</v>
      </c>
      <c r="GP102" s="52">
        <v>0</v>
      </c>
      <c r="GQ102" s="52">
        <v>0</v>
      </c>
      <c r="GR102" s="52">
        <v>0</v>
      </c>
      <c r="GS102" s="52">
        <v>0</v>
      </c>
      <c r="GT102" s="52">
        <v>0</v>
      </c>
      <c r="GU102" s="52">
        <v>0</v>
      </c>
      <c r="GV102" s="52">
        <v>0</v>
      </c>
      <c r="GW102" s="52">
        <v>0</v>
      </c>
      <c r="GX102" s="52">
        <v>0</v>
      </c>
      <c r="GY102" s="52">
        <v>0</v>
      </c>
      <c r="GZ102" s="52">
        <v>0</v>
      </c>
      <c r="HA102" s="52">
        <v>0</v>
      </c>
      <c r="HB102" s="52">
        <v>6.0211753835611551E-5</v>
      </c>
      <c r="HC102" s="52">
        <v>0</v>
      </c>
      <c r="HD102" s="52">
        <v>1.3532773743257977E-5</v>
      </c>
      <c r="HE102" s="52">
        <v>0</v>
      </c>
      <c r="HF102" s="52">
        <v>0</v>
      </c>
      <c r="HG102" s="52">
        <v>6.351894915996308E-5</v>
      </c>
      <c r="HH102" s="52">
        <v>0</v>
      </c>
      <c r="HI102" s="52">
        <v>3.7637786398676632E-5</v>
      </c>
      <c r="HJ102" s="52">
        <v>0</v>
      </c>
      <c r="HK102" s="52">
        <v>0</v>
      </c>
      <c r="HL102" s="52">
        <v>0</v>
      </c>
      <c r="HM102" s="52">
        <v>0</v>
      </c>
      <c r="HN102" s="52">
        <v>0</v>
      </c>
      <c r="HO102" s="52">
        <v>0</v>
      </c>
      <c r="HP102" s="52">
        <v>2.7589369824982659E-3</v>
      </c>
      <c r="HQ102" s="52">
        <v>1.6158005233708949E-3</v>
      </c>
      <c r="HR102" s="52">
        <v>2.0614866974911564E-3</v>
      </c>
      <c r="HS102" s="52">
        <v>0</v>
      </c>
      <c r="HT102" s="52">
        <v>1.5387444593027033E-4</v>
      </c>
      <c r="HU102" s="52">
        <v>1.4208295929543244E-5</v>
      </c>
      <c r="HV102" s="52">
        <v>5.8252601530954807E-6</v>
      </c>
      <c r="HW102" s="52">
        <v>0</v>
      </c>
      <c r="HX102" s="52">
        <v>0</v>
      </c>
      <c r="HY102" s="52">
        <v>0</v>
      </c>
      <c r="HZ102" s="52">
        <v>0</v>
      </c>
      <c r="IA102" s="52">
        <v>0</v>
      </c>
      <c r="IB102" s="52">
        <v>0</v>
      </c>
      <c r="IC102" s="52">
        <v>0</v>
      </c>
      <c r="ID102" s="52">
        <v>0</v>
      </c>
      <c r="IE102" s="52">
        <v>0</v>
      </c>
      <c r="IF102" s="52">
        <v>0</v>
      </c>
      <c r="IG102" s="52">
        <v>6.9607357887529914E-5</v>
      </c>
      <c r="IH102" s="52">
        <v>0</v>
      </c>
      <c r="II102" s="52">
        <v>0</v>
      </c>
      <c r="IJ102" s="52">
        <v>0</v>
      </c>
      <c r="IK102" s="52">
        <v>0</v>
      </c>
      <c r="IL102" s="52">
        <v>0</v>
      </c>
      <c r="IM102" s="52">
        <v>0</v>
      </c>
      <c r="IN102" s="52">
        <v>0</v>
      </c>
      <c r="IO102" s="52">
        <v>0</v>
      </c>
      <c r="IP102" s="52">
        <v>0</v>
      </c>
      <c r="IQ102" s="52">
        <v>0</v>
      </c>
      <c r="IR102" s="52">
        <v>0</v>
      </c>
      <c r="IS102" s="52">
        <v>0</v>
      </c>
      <c r="IT102" s="52">
        <v>0</v>
      </c>
      <c r="IU102" s="52">
        <v>0</v>
      </c>
      <c r="IV102" s="52">
        <v>0</v>
      </c>
      <c r="IW102" s="52">
        <v>0</v>
      </c>
      <c r="IX102" s="52">
        <v>0</v>
      </c>
      <c r="IY102" s="52">
        <v>0</v>
      </c>
      <c r="IZ102" s="52">
        <v>0</v>
      </c>
      <c r="JA102" s="52">
        <v>0</v>
      </c>
      <c r="JB102" s="52">
        <v>0</v>
      </c>
      <c r="JC102" s="52">
        <v>0</v>
      </c>
      <c r="JD102" s="52">
        <v>0</v>
      </c>
      <c r="JE102" s="52">
        <v>0</v>
      </c>
      <c r="JF102" s="52">
        <v>0</v>
      </c>
      <c r="JG102" s="52">
        <v>0</v>
      </c>
      <c r="JH102" s="52">
        <v>0</v>
      </c>
      <c r="JI102" s="52">
        <v>0</v>
      </c>
      <c r="JJ102" s="52">
        <v>0</v>
      </c>
      <c r="JK102" s="52">
        <v>1.5091904954360053E-5</v>
      </c>
      <c r="JL102" s="52">
        <v>0</v>
      </c>
      <c r="JM102" s="52">
        <v>0</v>
      </c>
      <c r="JN102" s="52">
        <v>0</v>
      </c>
      <c r="JO102" s="52">
        <v>0</v>
      </c>
      <c r="JP102" s="52">
        <v>0</v>
      </c>
      <c r="JQ102" s="52">
        <v>0</v>
      </c>
      <c r="JR102" s="52">
        <v>0</v>
      </c>
      <c r="JS102" s="52">
        <v>0</v>
      </c>
      <c r="JT102" s="52">
        <v>0</v>
      </c>
      <c r="JU102" s="52">
        <v>0</v>
      </c>
      <c r="JV102" s="52">
        <v>0</v>
      </c>
      <c r="JW102" s="52">
        <v>2.0698863181158365E-4</v>
      </c>
      <c r="JX102" s="52">
        <v>0</v>
      </c>
      <c r="JY102" s="52">
        <v>0</v>
      </c>
      <c r="JZ102" s="52">
        <v>0</v>
      </c>
      <c r="KA102" s="52">
        <v>2.8659817908073847E-5</v>
      </c>
      <c r="KB102" s="52">
        <v>0</v>
      </c>
      <c r="KC102" s="52">
        <v>0</v>
      </c>
      <c r="KD102" s="52">
        <v>0</v>
      </c>
      <c r="KE102" s="52">
        <v>0</v>
      </c>
      <c r="KF102" s="52">
        <v>0</v>
      </c>
      <c r="KG102" s="52">
        <v>0</v>
      </c>
      <c r="KH102" s="52">
        <v>0</v>
      </c>
      <c r="KI102" s="52">
        <v>0</v>
      </c>
      <c r="KJ102" s="52">
        <v>0</v>
      </c>
      <c r="KK102" s="52">
        <v>0</v>
      </c>
      <c r="KL102" s="52">
        <v>0</v>
      </c>
      <c r="KM102" s="52">
        <v>0</v>
      </c>
      <c r="KN102" s="52">
        <v>4.8966110523681792E-5</v>
      </c>
      <c r="KO102" s="52">
        <v>4.8218189796889508E-6</v>
      </c>
      <c r="KP102" s="52">
        <v>0</v>
      </c>
      <c r="KQ102" s="52">
        <v>0</v>
      </c>
      <c r="KR102" s="52">
        <v>0</v>
      </c>
      <c r="KS102" s="52">
        <v>1.7983018062834567E-5</v>
      </c>
      <c r="KT102" s="52">
        <v>3.9141537676895699E-5</v>
      </c>
      <c r="KU102" s="52">
        <v>0</v>
      </c>
      <c r="KV102" s="52">
        <v>0</v>
      </c>
      <c r="KW102" s="52">
        <v>0</v>
      </c>
      <c r="KX102" s="52">
        <v>0</v>
      </c>
      <c r="KY102" s="52">
        <v>1.9777211699959247E-5</v>
      </c>
      <c r="KZ102" s="52">
        <v>0</v>
      </c>
    </row>
    <row r="103" spans="1:312" x14ac:dyDescent="0.2">
      <c r="A103" s="89">
        <v>1.035342</v>
      </c>
      <c r="B103" s="41" t="s">
        <v>836</v>
      </c>
      <c r="C103" s="51" t="s">
        <v>73</v>
      </c>
      <c r="D103" s="52">
        <v>0</v>
      </c>
      <c r="E103" s="52">
        <v>0</v>
      </c>
      <c r="F103" s="52">
        <v>0</v>
      </c>
      <c r="G103" s="52">
        <v>1.683785783238031E-5</v>
      </c>
      <c r="H103" s="52">
        <v>0</v>
      </c>
      <c r="I103" s="52">
        <v>0</v>
      </c>
      <c r="J103" s="52">
        <v>0</v>
      </c>
      <c r="K103" s="52">
        <v>5.7165047502574155E-4</v>
      </c>
      <c r="L103" s="52">
        <v>0</v>
      </c>
      <c r="M103" s="52">
        <v>0</v>
      </c>
      <c r="N103" s="52">
        <v>0</v>
      </c>
      <c r="O103" s="52">
        <v>0</v>
      </c>
      <c r="P103" s="52">
        <v>2.0885789276923528E-4</v>
      </c>
      <c r="Q103" s="52">
        <v>0</v>
      </c>
      <c r="R103" s="52">
        <v>3.1683582759084081E-4</v>
      </c>
      <c r="S103" s="52">
        <v>0</v>
      </c>
      <c r="T103" s="52">
        <v>0</v>
      </c>
      <c r="U103" s="52">
        <v>1.0633646087223009E-3</v>
      </c>
      <c r="V103" s="52">
        <v>6.5455217387319388E-3</v>
      </c>
      <c r="W103" s="52">
        <v>1.1489020912008176E-2</v>
      </c>
      <c r="X103" s="52">
        <v>1.8329831221341444E-3</v>
      </c>
      <c r="Y103" s="52">
        <v>1.6727589718538868E-5</v>
      </c>
      <c r="Z103" s="52">
        <v>1.8747197655730303E-5</v>
      </c>
      <c r="AA103" s="52">
        <v>4.0480284477013801E-6</v>
      </c>
      <c r="AB103" s="52">
        <v>0</v>
      </c>
      <c r="AC103" s="52">
        <v>1.1273366243968676E-4</v>
      </c>
      <c r="AD103" s="52">
        <v>7.8302608170045256E-6</v>
      </c>
      <c r="AE103" s="52">
        <v>0</v>
      </c>
      <c r="AF103" s="52">
        <v>6.720806427395219E-4</v>
      </c>
      <c r="AG103" s="52">
        <v>0</v>
      </c>
      <c r="AH103" s="52">
        <v>0</v>
      </c>
      <c r="AI103" s="52">
        <v>0</v>
      </c>
      <c r="AJ103" s="52">
        <v>6.5260791600883928E-6</v>
      </c>
      <c r="AK103" s="52">
        <v>0</v>
      </c>
      <c r="AL103" s="52">
        <v>0</v>
      </c>
      <c r="AM103" s="52">
        <v>0</v>
      </c>
      <c r="AN103" s="52">
        <v>0</v>
      </c>
      <c r="AO103" s="52">
        <v>2.3663829103721385E-5</v>
      </c>
      <c r="AP103" s="52">
        <v>1.4553157072733647E-5</v>
      </c>
      <c r="AQ103" s="52">
        <v>0</v>
      </c>
      <c r="AR103" s="52">
        <v>6.7365599901027857E-6</v>
      </c>
      <c r="AS103" s="52">
        <v>0</v>
      </c>
      <c r="AT103" s="52">
        <v>0</v>
      </c>
      <c r="AU103" s="52">
        <v>0</v>
      </c>
      <c r="AV103" s="52">
        <v>6.7275924070020788E-5</v>
      </c>
      <c r="AW103" s="52">
        <v>1.784451999853667E-4</v>
      </c>
      <c r="AX103" s="52">
        <v>0</v>
      </c>
      <c r="AY103" s="52">
        <v>5.6273083017729444E-3</v>
      </c>
      <c r="AZ103" s="52">
        <v>5.3034275571559538E-6</v>
      </c>
      <c r="BA103" s="52">
        <v>0</v>
      </c>
      <c r="BB103" s="52">
        <v>3.1795455860407795E-5</v>
      </c>
      <c r="BC103" s="52">
        <v>0</v>
      </c>
      <c r="BD103" s="52">
        <v>7.9350441996681479E-4</v>
      </c>
      <c r="BE103" s="52">
        <v>0</v>
      </c>
      <c r="BF103" s="52">
        <v>0</v>
      </c>
      <c r="BG103" s="52">
        <v>0</v>
      </c>
      <c r="BH103" s="52">
        <v>1.5186197943784512E-5</v>
      </c>
      <c r="BI103" s="52">
        <v>9.6854231470537878E-5</v>
      </c>
      <c r="BJ103" s="52">
        <v>1.2084881627126437E-3</v>
      </c>
      <c r="BK103" s="52">
        <v>0</v>
      </c>
      <c r="BL103" s="52">
        <v>0</v>
      </c>
      <c r="BM103" s="52">
        <v>0</v>
      </c>
      <c r="BN103" s="52">
        <v>0</v>
      </c>
      <c r="BO103" s="52">
        <v>0</v>
      </c>
      <c r="BP103" s="52">
        <v>0</v>
      </c>
      <c r="BQ103" s="52">
        <v>0</v>
      </c>
      <c r="BR103" s="52">
        <v>0</v>
      </c>
      <c r="BS103" s="52">
        <v>0</v>
      </c>
      <c r="BT103" s="52">
        <v>0</v>
      </c>
      <c r="BU103" s="52">
        <v>3.5291295047453879E-4</v>
      </c>
      <c r="BV103" s="52">
        <v>0</v>
      </c>
      <c r="BW103" s="52">
        <v>0</v>
      </c>
      <c r="BX103" s="52">
        <v>0</v>
      </c>
      <c r="BY103" s="52">
        <v>0</v>
      </c>
      <c r="BZ103" s="52">
        <v>9.4884546979014301E-4</v>
      </c>
      <c r="CA103" s="52">
        <v>0</v>
      </c>
      <c r="CB103" s="52">
        <v>0</v>
      </c>
      <c r="CC103" s="52">
        <v>1.2973236389332212E-3</v>
      </c>
      <c r="CD103" s="52">
        <v>0</v>
      </c>
      <c r="CE103" s="52">
        <v>4.3705077016448173E-5</v>
      </c>
      <c r="CF103" s="52">
        <v>0</v>
      </c>
      <c r="CG103" s="52">
        <v>3.8719806983372317E-5</v>
      </c>
      <c r="CH103" s="52">
        <v>3.5447223299975693E-5</v>
      </c>
      <c r="CI103" s="52">
        <v>0</v>
      </c>
      <c r="CJ103" s="52">
        <v>0</v>
      </c>
      <c r="CK103" s="52">
        <v>0</v>
      </c>
      <c r="CL103" s="52">
        <v>1.7225147732737859E-5</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5.0498305353468675E-3</v>
      </c>
      <c r="DC103" s="52">
        <v>5.7035212721481701E-4</v>
      </c>
      <c r="DD103" s="52">
        <v>1.4669240155033773E-5</v>
      </c>
      <c r="DE103" s="52">
        <v>2.9946653508244674E-4</v>
      </c>
      <c r="DF103" s="52">
        <v>0</v>
      </c>
      <c r="DG103" s="52">
        <v>1.1031823598980773E-3</v>
      </c>
      <c r="DH103" s="52">
        <v>5.6795847550793047E-4</v>
      </c>
      <c r="DI103" s="52">
        <v>0</v>
      </c>
      <c r="DJ103" s="52">
        <v>0</v>
      </c>
      <c r="DK103" s="52">
        <v>0</v>
      </c>
      <c r="DL103" s="52">
        <v>0</v>
      </c>
      <c r="DM103" s="52">
        <v>0</v>
      </c>
      <c r="DN103" s="52">
        <v>0</v>
      </c>
      <c r="DO103" s="52">
        <v>0</v>
      </c>
      <c r="DP103" s="52">
        <v>0</v>
      </c>
      <c r="DQ103" s="52">
        <v>5.3733780178331785E-5</v>
      </c>
      <c r="DR103" s="52">
        <v>0</v>
      </c>
      <c r="DS103" s="52">
        <v>0</v>
      </c>
      <c r="DT103" s="52">
        <v>0</v>
      </c>
      <c r="DU103" s="52">
        <v>1.7553956172017672E-3</v>
      </c>
      <c r="DV103" s="52">
        <v>4.8510586953616936E-4</v>
      </c>
      <c r="DW103" s="52">
        <v>0</v>
      </c>
      <c r="DX103" s="52">
        <v>0</v>
      </c>
      <c r="DY103" s="52">
        <v>0</v>
      </c>
      <c r="DZ103" s="52">
        <v>0</v>
      </c>
      <c r="EA103" s="52">
        <v>0</v>
      </c>
      <c r="EB103" s="52">
        <v>0</v>
      </c>
      <c r="EC103" s="52">
        <v>0</v>
      </c>
      <c r="ED103" s="52">
        <v>7.084569888518432E-5</v>
      </c>
      <c r="EE103" s="52">
        <v>0</v>
      </c>
      <c r="EF103" s="52">
        <v>0</v>
      </c>
      <c r="EG103" s="52">
        <v>0</v>
      </c>
      <c r="EH103" s="52">
        <v>0</v>
      </c>
      <c r="EI103" s="52">
        <v>0</v>
      </c>
      <c r="EJ103" s="52">
        <v>0</v>
      </c>
      <c r="EK103" s="52">
        <v>0</v>
      </c>
      <c r="EL103" s="52">
        <v>0</v>
      </c>
      <c r="EM103" s="52">
        <v>0</v>
      </c>
      <c r="EN103" s="52">
        <v>0</v>
      </c>
      <c r="EO103" s="52">
        <v>0</v>
      </c>
      <c r="EP103" s="52">
        <v>0</v>
      </c>
      <c r="EQ103" s="52">
        <v>0</v>
      </c>
      <c r="ER103" s="52">
        <v>0</v>
      </c>
      <c r="ES103" s="52">
        <v>0</v>
      </c>
      <c r="ET103" s="52">
        <v>0</v>
      </c>
      <c r="EU103" s="52">
        <v>9.3931679272307494E-4</v>
      </c>
      <c r="EV103" s="52">
        <v>0</v>
      </c>
      <c r="EW103" s="52">
        <v>2.5397820620406649E-4</v>
      </c>
      <c r="EX103" s="52">
        <v>0</v>
      </c>
      <c r="EY103" s="52">
        <v>0</v>
      </c>
      <c r="EZ103" s="52">
        <v>0</v>
      </c>
      <c r="FA103" s="52">
        <v>8.976965799994234E-3</v>
      </c>
      <c r="FB103" s="52">
        <v>0</v>
      </c>
      <c r="FC103" s="52">
        <v>0</v>
      </c>
      <c r="FD103" s="52">
        <v>0</v>
      </c>
      <c r="FE103" s="52">
        <v>0</v>
      </c>
      <c r="FF103" s="52">
        <v>0</v>
      </c>
      <c r="FG103" s="52">
        <v>0</v>
      </c>
      <c r="FH103" s="52">
        <v>3.5378785865570026E-3</v>
      </c>
      <c r="FI103" s="52">
        <v>0</v>
      </c>
      <c r="FJ103" s="52">
        <v>0</v>
      </c>
      <c r="FK103" s="52">
        <v>0</v>
      </c>
      <c r="FL103" s="52">
        <v>0</v>
      </c>
      <c r="FM103" s="52">
        <v>0</v>
      </c>
      <c r="FN103" s="52">
        <v>0</v>
      </c>
      <c r="FO103" s="52">
        <v>0</v>
      </c>
      <c r="FP103" s="52">
        <v>0</v>
      </c>
      <c r="FQ103" s="52">
        <v>0</v>
      </c>
      <c r="FR103" s="52">
        <v>0</v>
      </c>
      <c r="FS103" s="52">
        <v>0</v>
      </c>
      <c r="FT103" s="52">
        <v>0</v>
      </c>
      <c r="FU103" s="52">
        <v>0</v>
      </c>
      <c r="FV103" s="52">
        <v>0</v>
      </c>
      <c r="FW103" s="52">
        <v>0</v>
      </c>
      <c r="FX103" s="52">
        <v>0</v>
      </c>
      <c r="FY103" s="52">
        <v>0</v>
      </c>
      <c r="FZ103" s="52">
        <v>2.7902115330442211E-3</v>
      </c>
      <c r="GA103" s="52">
        <v>0</v>
      </c>
      <c r="GB103" s="52">
        <v>0</v>
      </c>
      <c r="GC103" s="52">
        <v>0</v>
      </c>
      <c r="GD103" s="52">
        <v>0</v>
      </c>
      <c r="GE103" s="52">
        <v>0</v>
      </c>
      <c r="GF103" s="52">
        <v>0</v>
      </c>
      <c r="GG103" s="52">
        <v>5.8286505031572512E-4</v>
      </c>
      <c r="GH103" s="52">
        <v>0</v>
      </c>
      <c r="GI103" s="52">
        <v>1.680362438728256E-4</v>
      </c>
      <c r="GJ103" s="52">
        <v>0</v>
      </c>
      <c r="GK103" s="52">
        <v>1.4962492841647001E-5</v>
      </c>
      <c r="GL103" s="52">
        <v>0</v>
      </c>
      <c r="GM103" s="52">
        <v>1.3306562269692516E-5</v>
      </c>
      <c r="GN103" s="52">
        <v>0</v>
      </c>
      <c r="GO103" s="52">
        <v>6.7783087962437127E-3</v>
      </c>
      <c r="GP103" s="52">
        <v>2.1399177960466543E-5</v>
      </c>
      <c r="GQ103" s="52">
        <v>9.1454540472743623E-3</v>
      </c>
      <c r="GR103" s="52">
        <v>6.4243253392446526E-4</v>
      </c>
      <c r="GS103" s="52">
        <v>2.0476023037282551E-2</v>
      </c>
      <c r="GT103" s="52">
        <v>3.1853603888184795E-3</v>
      </c>
      <c r="GU103" s="52">
        <v>3.2975499586100003E-3</v>
      </c>
      <c r="GV103" s="52">
        <v>9.324868073433747E-3</v>
      </c>
      <c r="GW103" s="52">
        <v>0</v>
      </c>
      <c r="GX103" s="52">
        <v>0</v>
      </c>
      <c r="GY103" s="52">
        <v>0</v>
      </c>
      <c r="GZ103" s="52">
        <v>0</v>
      </c>
      <c r="HA103" s="52">
        <v>0</v>
      </c>
      <c r="HB103" s="52">
        <v>0</v>
      </c>
      <c r="HC103" s="52">
        <v>0</v>
      </c>
      <c r="HD103" s="52">
        <v>0</v>
      </c>
      <c r="HE103" s="52">
        <v>0</v>
      </c>
      <c r="HF103" s="52">
        <v>1.8554376681010716E-5</v>
      </c>
      <c r="HG103" s="52">
        <v>1.8055488616022225E-5</v>
      </c>
      <c r="HH103" s="52">
        <v>0</v>
      </c>
      <c r="HI103" s="52">
        <v>0</v>
      </c>
      <c r="HJ103" s="52">
        <v>0</v>
      </c>
      <c r="HK103" s="52">
        <v>1.8965327312641306E-2</v>
      </c>
      <c r="HL103" s="52">
        <v>1.4315194537425963E-2</v>
      </c>
      <c r="HM103" s="52">
        <v>8.7294566809142365E-3</v>
      </c>
      <c r="HN103" s="52">
        <v>1.1496202058778384E-2</v>
      </c>
      <c r="HO103" s="52">
        <v>1.1136979645036113E-2</v>
      </c>
      <c r="HP103" s="52">
        <v>0</v>
      </c>
      <c r="HQ103" s="52">
        <v>0</v>
      </c>
      <c r="HR103" s="52">
        <v>0</v>
      </c>
      <c r="HS103" s="52">
        <v>0</v>
      </c>
      <c r="HT103" s="52">
        <v>0</v>
      </c>
      <c r="HU103" s="52">
        <v>0</v>
      </c>
      <c r="HV103" s="52">
        <v>0</v>
      </c>
      <c r="HW103" s="52">
        <v>3.2943980722512693E-2</v>
      </c>
      <c r="HX103" s="52">
        <v>9.3412561894815529E-3</v>
      </c>
      <c r="HY103" s="52">
        <v>2.8170122909488355E-2</v>
      </c>
      <c r="HZ103" s="52">
        <v>2.4110560380476306E-2</v>
      </c>
      <c r="IA103" s="52">
        <v>1.9540171179004199E-2</v>
      </c>
      <c r="IB103" s="52">
        <v>3.4974208420955569E-2</v>
      </c>
      <c r="IC103" s="52">
        <v>0</v>
      </c>
      <c r="ID103" s="52">
        <v>8.9360496304577257E-4</v>
      </c>
      <c r="IE103" s="52">
        <v>0</v>
      </c>
      <c r="IF103" s="52">
        <v>0</v>
      </c>
      <c r="IG103" s="52">
        <v>0</v>
      </c>
      <c r="IH103" s="52">
        <v>0</v>
      </c>
      <c r="II103" s="52">
        <v>0</v>
      </c>
      <c r="IJ103" s="52">
        <v>2.2454601471326004E-4</v>
      </c>
      <c r="IK103" s="52">
        <v>0</v>
      </c>
      <c r="IL103" s="52">
        <v>5.6883670532256195E-5</v>
      </c>
      <c r="IM103" s="52">
        <v>5.1854654060711375E-5</v>
      </c>
      <c r="IN103" s="52">
        <v>0</v>
      </c>
      <c r="IO103" s="52">
        <v>4.9004488051564089E-4</v>
      </c>
      <c r="IP103" s="52">
        <v>0</v>
      </c>
      <c r="IQ103" s="52">
        <v>0</v>
      </c>
      <c r="IR103" s="52">
        <v>0</v>
      </c>
      <c r="IS103" s="52">
        <v>0</v>
      </c>
      <c r="IT103" s="52">
        <v>0</v>
      </c>
      <c r="IU103" s="52">
        <v>0</v>
      </c>
      <c r="IV103" s="52">
        <v>0</v>
      </c>
      <c r="IW103" s="52">
        <v>3.0814649664292825E-4</v>
      </c>
      <c r="IX103" s="52">
        <v>0</v>
      </c>
      <c r="IY103" s="52">
        <v>0</v>
      </c>
      <c r="IZ103" s="52">
        <v>0</v>
      </c>
      <c r="JA103" s="52">
        <v>6.218570850617454E-6</v>
      </c>
      <c r="JB103" s="52">
        <v>1.8454294922401281E-4</v>
      </c>
      <c r="JC103" s="52">
        <v>4.3365536161850127E-6</v>
      </c>
      <c r="JD103" s="52">
        <v>0</v>
      </c>
      <c r="JE103" s="52">
        <v>0</v>
      </c>
      <c r="JF103" s="52">
        <v>0</v>
      </c>
      <c r="JG103" s="52">
        <v>7.4424547616872019E-2</v>
      </c>
      <c r="JH103" s="52">
        <v>7.8160571724284061E-3</v>
      </c>
      <c r="JI103" s="52">
        <v>5.3413300387719138E-2</v>
      </c>
      <c r="JJ103" s="52">
        <v>0.26099200427719987</v>
      </c>
      <c r="JK103" s="52">
        <v>2.6094616452680634E-2</v>
      </c>
      <c r="JL103" s="52">
        <v>0.1088640183683698</v>
      </c>
      <c r="JM103" s="52">
        <v>1.1379473231612154E-2</v>
      </c>
      <c r="JN103" s="52">
        <v>4.5380913689370734E-5</v>
      </c>
      <c r="JO103" s="52">
        <v>1.4844504715294859E-5</v>
      </c>
      <c r="JP103" s="52">
        <v>4.0431735251747003E-4</v>
      </c>
      <c r="JQ103" s="52">
        <v>5.4396973908294775E-5</v>
      </c>
      <c r="JR103" s="52">
        <v>4.4863865936820717E-5</v>
      </c>
      <c r="JS103" s="52">
        <v>0</v>
      </c>
      <c r="JT103" s="52">
        <v>0</v>
      </c>
      <c r="JU103" s="52">
        <v>0</v>
      </c>
      <c r="JV103" s="52">
        <v>0</v>
      </c>
      <c r="JW103" s="52">
        <v>1.040991101710985E-4</v>
      </c>
      <c r="JX103" s="52">
        <v>3.5372952895895758E-6</v>
      </c>
      <c r="JY103" s="52">
        <v>4.5961241361485452E-6</v>
      </c>
      <c r="JZ103" s="52">
        <v>1.2600205663096929E-4</v>
      </c>
      <c r="KA103" s="52">
        <v>0</v>
      </c>
      <c r="KB103" s="52">
        <v>2.6459851459549008E-5</v>
      </c>
      <c r="KC103" s="52">
        <v>1.5940652286855413E-4</v>
      </c>
      <c r="KD103" s="52">
        <v>4.9850010401173155E-4</v>
      </c>
      <c r="KE103" s="52">
        <v>1.4270475047830497E-4</v>
      </c>
      <c r="KF103" s="52">
        <v>0</v>
      </c>
      <c r="KG103" s="52">
        <v>0</v>
      </c>
      <c r="KH103" s="52">
        <v>0</v>
      </c>
      <c r="KI103" s="52">
        <v>2.4246447951346955E-4</v>
      </c>
      <c r="KJ103" s="52">
        <v>0</v>
      </c>
      <c r="KK103" s="52">
        <v>0</v>
      </c>
      <c r="KL103" s="52">
        <v>1.4569323897525163E-4</v>
      </c>
      <c r="KM103" s="52">
        <v>0</v>
      </c>
      <c r="KN103" s="52">
        <v>0</v>
      </c>
      <c r="KO103" s="52">
        <v>4.090409313207383E-4</v>
      </c>
      <c r="KP103" s="52">
        <v>2.30916302917954E-5</v>
      </c>
      <c r="KQ103" s="52">
        <v>0</v>
      </c>
      <c r="KR103" s="52">
        <v>1.9577281799439589E-4</v>
      </c>
      <c r="KS103" s="52">
        <v>1.2374714162971892E-4</v>
      </c>
      <c r="KT103" s="52">
        <v>0</v>
      </c>
      <c r="KU103" s="52">
        <v>1.6750713045726457E-4</v>
      </c>
      <c r="KV103" s="52">
        <v>1.4582442671196269E-4</v>
      </c>
      <c r="KW103" s="52">
        <v>4.3655112618256344E-6</v>
      </c>
      <c r="KX103" s="52">
        <v>1.2772591579464699E-4</v>
      </c>
      <c r="KY103" s="52">
        <v>0</v>
      </c>
      <c r="KZ103" s="52">
        <v>0</v>
      </c>
    </row>
    <row r="104" spans="1:312" x14ac:dyDescent="0.2">
      <c r="A104" s="89">
        <v>1.022197</v>
      </c>
      <c r="B104" s="41" t="s">
        <v>835</v>
      </c>
      <c r="C104" s="51" t="s">
        <v>137</v>
      </c>
      <c r="D104" s="52">
        <v>0</v>
      </c>
      <c r="E104" s="52">
        <v>0</v>
      </c>
      <c r="F104" s="52">
        <v>0</v>
      </c>
      <c r="G104" s="52">
        <v>0</v>
      </c>
      <c r="H104" s="52">
        <v>0</v>
      </c>
      <c r="I104" s="52">
        <v>0</v>
      </c>
      <c r="J104" s="52">
        <v>0</v>
      </c>
      <c r="K104" s="52">
        <v>0</v>
      </c>
      <c r="L104" s="52">
        <v>0</v>
      </c>
      <c r="M104" s="52">
        <v>8.200401403735656E-5</v>
      </c>
      <c r="N104" s="52">
        <v>1.9328404219213339E-4</v>
      </c>
      <c r="O104" s="52">
        <v>2.8676001414472568E-3</v>
      </c>
      <c r="P104" s="52">
        <v>1.3612689814436155E-3</v>
      </c>
      <c r="Q104" s="52">
        <v>1.8126845343026046E-4</v>
      </c>
      <c r="R104" s="52">
        <v>0</v>
      </c>
      <c r="S104" s="52">
        <v>0</v>
      </c>
      <c r="T104" s="52">
        <v>0</v>
      </c>
      <c r="U104" s="52">
        <v>0</v>
      </c>
      <c r="V104" s="52">
        <v>0</v>
      </c>
      <c r="W104" s="52">
        <v>0</v>
      </c>
      <c r="X104" s="52">
        <v>0</v>
      </c>
      <c r="Y104" s="52">
        <v>0</v>
      </c>
      <c r="Z104" s="52">
        <v>0</v>
      </c>
      <c r="AA104" s="52">
        <v>1.0992491043327023E-5</v>
      </c>
      <c r="AB104" s="52">
        <v>0</v>
      </c>
      <c r="AC104" s="52">
        <v>0</v>
      </c>
      <c r="AD104" s="52">
        <v>0</v>
      </c>
      <c r="AE104" s="52">
        <v>0</v>
      </c>
      <c r="AF104" s="52">
        <v>0</v>
      </c>
      <c r="AG104" s="52">
        <v>0</v>
      </c>
      <c r="AH104" s="52">
        <v>0</v>
      </c>
      <c r="AI104" s="52">
        <v>0</v>
      </c>
      <c r="AJ104" s="52">
        <v>0</v>
      </c>
      <c r="AK104" s="52">
        <v>0</v>
      </c>
      <c r="AL104" s="52">
        <v>0</v>
      </c>
      <c r="AM104" s="52">
        <v>0</v>
      </c>
      <c r="AN104" s="52">
        <v>0</v>
      </c>
      <c r="AO104" s="52">
        <v>0</v>
      </c>
      <c r="AP104" s="52">
        <v>0</v>
      </c>
      <c r="AQ104" s="52">
        <v>0</v>
      </c>
      <c r="AR104" s="52">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2.2776174679818399E-2</v>
      </c>
      <c r="BX104" s="52">
        <v>0</v>
      </c>
      <c r="BY104" s="52">
        <v>0</v>
      </c>
      <c r="BZ104" s="52">
        <v>0</v>
      </c>
      <c r="CA104" s="52">
        <v>0</v>
      </c>
      <c r="CB104" s="52">
        <v>5.7731593628511123E-2</v>
      </c>
      <c r="CC104" s="52">
        <v>0</v>
      </c>
      <c r="CD104" s="52">
        <v>0</v>
      </c>
      <c r="CE104" s="52">
        <v>0</v>
      </c>
      <c r="CF104" s="52">
        <v>0</v>
      </c>
      <c r="CG104" s="52">
        <v>0</v>
      </c>
      <c r="CH104" s="52">
        <v>0</v>
      </c>
      <c r="CI104" s="52">
        <v>0</v>
      </c>
      <c r="CJ104" s="52">
        <v>0</v>
      </c>
      <c r="CK104" s="52">
        <v>2.1351785244196929E-5</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2">
        <v>0</v>
      </c>
      <c r="EN104" s="52">
        <v>0</v>
      </c>
      <c r="EO104" s="52">
        <v>0</v>
      </c>
      <c r="EP104" s="52">
        <v>0</v>
      </c>
      <c r="EQ104" s="52">
        <v>0</v>
      </c>
      <c r="ER104" s="52">
        <v>0</v>
      </c>
      <c r="ES104" s="52">
        <v>0</v>
      </c>
      <c r="ET104" s="52">
        <v>0</v>
      </c>
      <c r="EU104" s="52">
        <v>0</v>
      </c>
      <c r="EV104" s="52">
        <v>0</v>
      </c>
      <c r="EW104" s="52">
        <v>0</v>
      </c>
      <c r="EX104" s="52">
        <v>0</v>
      </c>
      <c r="EY104" s="52">
        <v>0</v>
      </c>
      <c r="EZ104" s="52">
        <v>0</v>
      </c>
      <c r="FA104" s="52">
        <v>0</v>
      </c>
      <c r="FB104" s="52">
        <v>0</v>
      </c>
      <c r="FC104" s="52">
        <v>0</v>
      </c>
      <c r="FD104" s="52">
        <v>0</v>
      </c>
      <c r="FE104" s="52">
        <v>0</v>
      </c>
      <c r="FF104" s="52">
        <v>0</v>
      </c>
      <c r="FG104" s="52">
        <v>0</v>
      </c>
      <c r="FH104" s="52">
        <v>0</v>
      </c>
      <c r="FI104" s="52">
        <v>0</v>
      </c>
      <c r="FJ104" s="52">
        <v>0</v>
      </c>
      <c r="FK104" s="52">
        <v>1.6611832298488757E-4</v>
      </c>
      <c r="FL104" s="52">
        <v>0</v>
      </c>
      <c r="FM104" s="52">
        <v>0</v>
      </c>
      <c r="FN104" s="52">
        <v>0</v>
      </c>
      <c r="FO104" s="52">
        <v>0</v>
      </c>
      <c r="FP104" s="52">
        <v>0</v>
      </c>
      <c r="FQ104" s="52">
        <v>0</v>
      </c>
      <c r="FR104" s="52">
        <v>0</v>
      </c>
      <c r="FS104" s="52">
        <v>0</v>
      </c>
      <c r="FT104" s="52">
        <v>3.3400679257102393E-5</v>
      </c>
      <c r="FU104" s="52">
        <v>7.4342032291830181E-5</v>
      </c>
      <c r="FV104" s="52">
        <v>0</v>
      </c>
      <c r="FW104" s="52">
        <v>1.5321710842523592E-4</v>
      </c>
      <c r="FX104" s="52">
        <v>4.7595175830585234E-5</v>
      </c>
      <c r="FY104" s="52">
        <v>1.1151659735286462E-4</v>
      </c>
      <c r="FZ104" s="52">
        <v>0</v>
      </c>
      <c r="GA104" s="52">
        <v>3.7702981387803362E-2</v>
      </c>
      <c r="GB104" s="52">
        <v>0</v>
      </c>
      <c r="GC104" s="52">
        <v>0</v>
      </c>
      <c r="GD104" s="52">
        <v>0</v>
      </c>
      <c r="GE104" s="52">
        <v>0</v>
      </c>
      <c r="GF104" s="52">
        <v>0</v>
      </c>
      <c r="GG104" s="52">
        <v>0</v>
      </c>
      <c r="GH104" s="52">
        <v>0</v>
      </c>
      <c r="GI104" s="52">
        <v>0</v>
      </c>
      <c r="GJ104" s="52">
        <v>0</v>
      </c>
      <c r="GK104" s="52">
        <v>0</v>
      </c>
      <c r="GL104" s="52">
        <v>0</v>
      </c>
      <c r="GM104" s="52">
        <v>0</v>
      </c>
      <c r="GN104" s="52">
        <v>0</v>
      </c>
      <c r="GO104" s="52">
        <v>0</v>
      </c>
      <c r="GP104" s="52">
        <v>0</v>
      </c>
      <c r="GQ104" s="52">
        <v>0</v>
      </c>
      <c r="GR104" s="52">
        <v>0</v>
      </c>
      <c r="GS104" s="52">
        <v>0</v>
      </c>
      <c r="GT104" s="52">
        <v>0</v>
      </c>
      <c r="GU104" s="52">
        <v>0</v>
      </c>
      <c r="GV104" s="52">
        <v>0</v>
      </c>
      <c r="GW104" s="52">
        <v>0</v>
      </c>
      <c r="GX104" s="52">
        <v>0</v>
      </c>
      <c r="GY104" s="52">
        <v>0</v>
      </c>
      <c r="GZ104" s="52">
        <v>0</v>
      </c>
      <c r="HA104" s="52">
        <v>0</v>
      </c>
      <c r="HB104" s="52">
        <v>0</v>
      </c>
      <c r="HC104" s="52">
        <v>0</v>
      </c>
      <c r="HD104" s="52">
        <v>0</v>
      </c>
      <c r="HE104" s="52">
        <v>0</v>
      </c>
      <c r="HF104" s="52">
        <v>0</v>
      </c>
      <c r="HG104" s="52">
        <v>0</v>
      </c>
      <c r="HH104" s="52">
        <v>0</v>
      </c>
      <c r="HI104" s="52">
        <v>0</v>
      </c>
      <c r="HJ104" s="52">
        <v>0</v>
      </c>
      <c r="HK104" s="52">
        <v>0</v>
      </c>
      <c r="HL104" s="52">
        <v>0</v>
      </c>
      <c r="HM104" s="52">
        <v>0</v>
      </c>
      <c r="HN104" s="52">
        <v>0</v>
      </c>
      <c r="HO104" s="52">
        <v>0</v>
      </c>
      <c r="HP104" s="52">
        <v>0</v>
      </c>
      <c r="HQ104" s="52">
        <v>0</v>
      </c>
      <c r="HR104" s="52">
        <v>0</v>
      </c>
      <c r="HS104" s="52">
        <v>0</v>
      </c>
      <c r="HT104" s="52">
        <v>0</v>
      </c>
      <c r="HU104" s="52">
        <v>0</v>
      </c>
      <c r="HV104" s="52">
        <v>0</v>
      </c>
      <c r="HW104" s="52">
        <v>0</v>
      </c>
      <c r="HX104" s="52">
        <v>0</v>
      </c>
      <c r="HY104" s="52">
        <v>0</v>
      </c>
      <c r="HZ104" s="52">
        <v>0</v>
      </c>
      <c r="IA104" s="52">
        <v>0</v>
      </c>
      <c r="IB104" s="52">
        <v>0</v>
      </c>
      <c r="IC104" s="52">
        <v>0</v>
      </c>
      <c r="ID104" s="52">
        <v>0</v>
      </c>
      <c r="IE104" s="52">
        <v>0</v>
      </c>
      <c r="IF104" s="52">
        <v>0</v>
      </c>
      <c r="IG104" s="52">
        <v>0</v>
      </c>
      <c r="IH104" s="52">
        <v>0</v>
      </c>
      <c r="II104" s="52">
        <v>0</v>
      </c>
      <c r="IJ104" s="52">
        <v>0</v>
      </c>
      <c r="IK104" s="52">
        <v>0</v>
      </c>
      <c r="IL104" s="52">
        <v>0</v>
      </c>
      <c r="IM104" s="52">
        <v>0</v>
      </c>
      <c r="IN104" s="52">
        <v>0</v>
      </c>
      <c r="IO104" s="52">
        <v>0</v>
      </c>
      <c r="IP104" s="52">
        <v>0</v>
      </c>
      <c r="IQ104" s="52">
        <v>0</v>
      </c>
      <c r="IR104" s="52">
        <v>0</v>
      </c>
      <c r="IS104" s="52">
        <v>0</v>
      </c>
      <c r="IT104" s="52">
        <v>0</v>
      </c>
      <c r="IU104" s="52">
        <v>0</v>
      </c>
      <c r="IV104" s="52">
        <v>0</v>
      </c>
      <c r="IW104" s="52">
        <v>0</v>
      </c>
      <c r="IX104" s="52">
        <v>0</v>
      </c>
      <c r="IY104" s="52">
        <v>4.8534926476235772E-3</v>
      </c>
      <c r="IZ104" s="52">
        <v>4.8999879326508148E-3</v>
      </c>
      <c r="JA104" s="52">
        <v>5.0308756395732752E-3</v>
      </c>
      <c r="JB104" s="52">
        <v>1.2735017398863792E-2</v>
      </c>
      <c r="JC104" s="52">
        <v>0</v>
      </c>
      <c r="JD104" s="52">
        <v>0</v>
      </c>
      <c r="JE104" s="52">
        <v>0</v>
      </c>
      <c r="JF104" s="52">
        <v>0</v>
      </c>
      <c r="JG104" s="52">
        <v>0</v>
      </c>
      <c r="JH104" s="52">
        <v>0</v>
      </c>
      <c r="JI104" s="52">
        <v>0</v>
      </c>
      <c r="JJ104" s="52">
        <v>0</v>
      </c>
      <c r="JK104" s="52">
        <v>0</v>
      </c>
      <c r="JL104" s="52">
        <v>0</v>
      </c>
      <c r="JM104" s="52">
        <v>0</v>
      </c>
      <c r="JN104" s="52">
        <v>4.7210119258534387E-5</v>
      </c>
      <c r="JO104" s="52">
        <v>4.9908248611767197E-5</v>
      </c>
      <c r="JP104" s="52">
        <v>1.8495938634732317E-4</v>
      </c>
      <c r="JQ104" s="52">
        <v>1.3450088795874309E-5</v>
      </c>
      <c r="JR104" s="52">
        <v>2.7442393040292461E-4</v>
      </c>
      <c r="JS104" s="52">
        <v>0</v>
      </c>
      <c r="JT104" s="52">
        <v>0</v>
      </c>
      <c r="JU104" s="52">
        <v>7.0227242927892638E-6</v>
      </c>
      <c r="JV104" s="52">
        <v>5.8508854211458181E-6</v>
      </c>
      <c r="JW104" s="52">
        <v>0</v>
      </c>
      <c r="JX104" s="52">
        <v>0</v>
      </c>
      <c r="JY104" s="52">
        <v>0</v>
      </c>
      <c r="JZ104" s="52">
        <v>0</v>
      </c>
      <c r="KA104" s="52">
        <v>0</v>
      </c>
      <c r="KB104" s="52">
        <v>0</v>
      </c>
      <c r="KC104" s="52">
        <v>0</v>
      </c>
      <c r="KD104" s="52">
        <v>0</v>
      </c>
      <c r="KE104" s="52">
        <v>0</v>
      </c>
      <c r="KF104" s="52">
        <v>0</v>
      </c>
      <c r="KG104" s="52">
        <v>0</v>
      </c>
      <c r="KH104" s="52">
        <v>0</v>
      </c>
      <c r="KI104" s="52">
        <v>0</v>
      </c>
      <c r="KJ104" s="52">
        <v>0</v>
      </c>
      <c r="KK104" s="52">
        <v>0</v>
      </c>
      <c r="KL104" s="52">
        <v>0</v>
      </c>
      <c r="KM104" s="52">
        <v>0</v>
      </c>
      <c r="KN104" s="52">
        <v>0</v>
      </c>
      <c r="KO104" s="52">
        <v>6.3587737794648033E-6</v>
      </c>
      <c r="KP104" s="52">
        <v>0</v>
      </c>
      <c r="KQ104" s="52">
        <v>0</v>
      </c>
      <c r="KR104" s="52">
        <v>0</v>
      </c>
      <c r="KS104" s="52">
        <v>0</v>
      </c>
      <c r="KT104" s="52">
        <v>0</v>
      </c>
      <c r="KU104" s="52">
        <v>0</v>
      </c>
      <c r="KV104" s="52">
        <v>0</v>
      </c>
      <c r="KW104" s="52">
        <v>0</v>
      </c>
      <c r="KX104" s="52">
        <v>0</v>
      </c>
      <c r="KY104" s="52">
        <v>0</v>
      </c>
      <c r="KZ104" s="52">
        <v>0</v>
      </c>
    </row>
    <row r="105" spans="1:312" x14ac:dyDescent="0.2">
      <c r="A105" s="89">
        <v>1.0215209999999999</v>
      </c>
      <c r="B105" s="41" t="s">
        <v>834</v>
      </c>
      <c r="C105" s="51" t="s">
        <v>31</v>
      </c>
      <c r="D105" s="52">
        <v>8.0478789610249415E-3</v>
      </c>
      <c r="E105" s="52">
        <v>3.9493619033030818E-3</v>
      </c>
      <c r="F105" s="52">
        <v>2.4498627715810284E-3</v>
      </c>
      <c r="G105" s="52">
        <v>4.4659405673224606E-3</v>
      </c>
      <c r="H105" s="52">
        <v>5.3110269787259214E-3</v>
      </c>
      <c r="I105" s="52">
        <v>3.8630092517025383E-3</v>
      </c>
      <c r="J105" s="52">
        <v>4.3492819155597981E-3</v>
      </c>
      <c r="K105" s="52">
        <v>3.5835788683387577E-3</v>
      </c>
      <c r="L105" s="52">
        <v>2.0735583355932512E-3</v>
      </c>
      <c r="M105" s="52">
        <v>1.7435030048399448E-2</v>
      </c>
      <c r="N105" s="52">
        <v>1.9511797464821765E-2</v>
      </c>
      <c r="O105" s="52">
        <v>6.0128043141255555E-2</v>
      </c>
      <c r="P105" s="52">
        <v>6.7500641303772604E-2</v>
      </c>
      <c r="Q105" s="52">
        <v>1.4604296752454627E-2</v>
      </c>
      <c r="R105" s="52">
        <v>1.041688488347964E-2</v>
      </c>
      <c r="S105" s="52">
        <v>2.6274456049426468E-2</v>
      </c>
      <c r="T105" s="52">
        <v>1.6539275178314484E-2</v>
      </c>
      <c r="U105" s="52">
        <v>2.183383334408355E-2</v>
      </c>
      <c r="V105" s="52">
        <v>8.3188803567743358E-4</v>
      </c>
      <c r="W105" s="52">
        <v>6.0574837985699079E-3</v>
      </c>
      <c r="X105" s="52">
        <v>3.0610909529880264E-3</v>
      </c>
      <c r="Y105" s="52">
        <v>2.0701448434728826E-3</v>
      </c>
      <c r="Z105" s="52">
        <v>1.4312772120358801E-3</v>
      </c>
      <c r="AA105" s="52">
        <v>6.875262247248127E-4</v>
      </c>
      <c r="AB105" s="52">
        <v>1.2020360560289281E-3</v>
      </c>
      <c r="AC105" s="52">
        <v>1.0361235276600663E-5</v>
      </c>
      <c r="AD105" s="52">
        <v>9.1209631494777999E-6</v>
      </c>
      <c r="AE105" s="52">
        <v>1.7169473075137507E-3</v>
      </c>
      <c r="AF105" s="52">
        <v>2.8689894104041956E-3</v>
      </c>
      <c r="AG105" s="52">
        <v>0</v>
      </c>
      <c r="AH105" s="52">
        <v>0</v>
      </c>
      <c r="AI105" s="52">
        <v>0</v>
      </c>
      <c r="AJ105" s="52">
        <v>9.9622166332833241E-4</v>
      </c>
      <c r="AK105" s="52">
        <v>5.5674870620785327E-5</v>
      </c>
      <c r="AL105" s="52">
        <v>7.1060609372341089E-4</v>
      </c>
      <c r="AM105" s="52">
        <v>1.6335079570592337E-3</v>
      </c>
      <c r="AN105" s="52">
        <v>8.6286668096699113E-4</v>
      </c>
      <c r="AO105" s="52">
        <v>0</v>
      </c>
      <c r="AP105" s="52">
        <v>2.2700033302253931E-3</v>
      </c>
      <c r="AQ105" s="52">
        <v>0</v>
      </c>
      <c r="AR105" s="52">
        <v>1.4094283303968296E-4</v>
      </c>
      <c r="AS105" s="52">
        <v>1.885266110082871E-3</v>
      </c>
      <c r="AT105" s="52">
        <v>0</v>
      </c>
      <c r="AU105" s="52">
        <v>6.5437791701316184E-4</v>
      </c>
      <c r="AV105" s="52">
        <v>2.5790107064752568E-3</v>
      </c>
      <c r="AW105" s="52">
        <v>3.5889185568112204E-3</v>
      </c>
      <c r="AX105" s="52">
        <v>6.6330622419472993E-3</v>
      </c>
      <c r="AY105" s="52">
        <v>3.2384599200495369E-3</v>
      </c>
      <c r="AZ105" s="52">
        <v>2.1098351140716904E-4</v>
      </c>
      <c r="BA105" s="52">
        <v>0</v>
      </c>
      <c r="BB105" s="52">
        <v>1.0038139500521488E-3</v>
      </c>
      <c r="BC105" s="52">
        <v>0</v>
      </c>
      <c r="BD105" s="52">
        <v>0</v>
      </c>
      <c r="BE105" s="52">
        <v>2.2023667642353424E-3</v>
      </c>
      <c r="BF105" s="52">
        <v>1.1735966318657145E-3</v>
      </c>
      <c r="BG105" s="52">
        <v>1.5012916254607161E-4</v>
      </c>
      <c r="BH105" s="52">
        <v>5.5760895774317949E-4</v>
      </c>
      <c r="BI105" s="52">
        <v>1.5638948787728658E-3</v>
      </c>
      <c r="BJ105" s="52">
        <v>1.3222619691705586E-3</v>
      </c>
      <c r="BK105" s="52">
        <v>0</v>
      </c>
      <c r="BL105" s="52">
        <v>3.8424624460048344E-5</v>
      </c>
      <c r="BM105" s="52">
        <v>1.0642482919947091E-3</v>
      </c>
      <c r="BN105" s="52">
        <v>1.6660760608458521E-3</v>
      </c>
      <c r="BO105" s="52">
        <v>0</v>
      </c>
      <c r="BP105" s="52">
        <v>4.2684643614331304E-3</v>
      </c>
      <c r="BQ105" s="52">
        <v>2.0255885900794675E-3</v>
      </c>
      <c r="BR105" s="52">
        <v>1.1423267049902699E-3</v>
      </c>
      <c r="BS105" s="52">
        <v>3.430626853484223E-3</v>
      </c>
      <c r="BT105" s="52">
        <v>7.3185511123717554E-5</v>
      </c>
      <c r="BU105" s="52">
        <v>2.1821617882390133E-3</v>
      </c>
      <c r="BV105" s="52">
        <v>1.2123321083932959E-2</v>
      </c>
      <c r="BW105" s="52">
        <v>0.16333293010445704</v>
      </c>
      <c r="BX105" s="52">
        <v>0.40265715837009941</v>
      </c>
      <c r="BY105" s="52">
        <v>3.236032709872063E-2</v>
      </c>
      <c r="BZ105" s="52">
        <v>9.7601958175501987E-3</v>
      </c>
      <c r="CA105" s="52">
        <v>4.5027050994128496E-3</v>
      </c>
      <c r="CB105" s="52">
        <v>0.46112408738426647</v>
      </c>
      <c r="CC105" s="52">
        <v>1.6788939164558727E-2</v>
      </c>
      <c r="CD105" s="52">
        <v>8.5171191415473575E-5</v>
      </c>
      <c r="CE105" s="52">
        <v>1.258176459564417E-5</v>
      </c>
      <c r="CF105" s="52">
        <v>1.2734514750902404E-5</v>
      </c>
      <c r="CG105" s="52">
        <v>2.5311636198783734E-4</v>
      </c>
      <c r="CH105" s="52">
        <v>9.7938233341743182E-5</v>
      </c>
      <c r="CI105" s="52">
        <v>0</v>
      </c>
      <c r="CJ105" s="52">
        <v>3.7331592578498295E-4</v>
      </c>
      <c r="CK105" s="52">
        <v>0</v>
      </c>
      <c r="CL105" s="52">
        <v>0</v>
      </c>
      <c r="CM105" s="52">
        <v>0</v>
      </c>
      <c r="CN105" s="52">
        <v>0</v>
      </c>
      <c r="CO105" s="52">
        <v>0</v>
      </c>
      <c r="CP105" s="52">
        <v>1.8035476595117545E-4</v>
      </c>
      <c r="CQ105" s="52">
        <v>0</v>
      </c>
      <c r="CR105" s="52">
        <v>0</v>
      </c>
      <c r="CS105" s="52">
        <v>0</v>
      </c>
      <c r="CT105" s="52">
        <v>0</v>
      </c>
      <c r="CU105" s="52">
        <v>0</v>
      </c>
      <c r="CV105" s="52">
        <v>4.0748325449401169E-5</v>
      </c>
      <c r="CW105" s="52">
        <v>0</v>
      </c>
      <c r="CX105" s="52">
        <v>0</v>
      </c>
      <c r="CY105" s="52">
        <v>0</v>
      </c>
      <c r="CZ105" s="52">
        <v>0</v>
      </c>
      <c r="DA105" s="52">
        <v>0</v>
      </c>
      <c r="DB105" s="52">
        <v>0</v>
      </c>
      <c r="DC105" s="52">
        <v>2.6526250456655061E-3</v>
      </c>
      <c r="DD105" s="52">
        <v>3.6904874382033965E-4</v>
      </c>
      <c r="DE105" s="52">
        <v>1.1994011154467599E-3</v>
      </c>
      <c r="DF105" s="52">
        <v>2.5672152881771019E-5</v>
      </c>
      <c r="DG105" s="52">
        <v>1.02057688725874E-3</v>
      </c>
      <c r="DH105" s="52">
        <v>1.4834316329569934E-3</v>
      </c>
      <c r="DI105" s="52">
        <v>0</v>
      </c>
      <c r="DJ105" s="52">
        <v>0</v>
      </c>
      <c r="DK105" s="52">
        <v>0</v>
      </c>
      <c r="DL105" s="52">
        <v>7.2758768108652162E-4</v>
      </c>
      <c r="DM105" s="52">
        <v>0</v>
      </c>
      <c r="DN105" s="52">
        <v>0</v>
      </c>
      <c r="DO105" s="52">
        <v>1.9539927902298437E-3</v>
      </c>
      <c r="DP105" s="52">
        <v>4.8644248684376877E-4</v>
      </c>
      <c r="DQ105" s="52">
        <v>1.3953436987834042E-3</v>
      </c>
      <c r="DR105" s="52">
        <v>8.8350614206175499E-4</v>
      </c>
      <c r="DS105" s="52">
        <v>1.1774808659763296E-3</v>
      </c>
      <c r="DT105" s="52">
        <v>2.5607126094268128E-4</v>
      </c>
      <c r="DU105" s="52">
        <v>0</v>
      </c>
      <c r="DV105" s="52">
        <v>0</v>
      </c>
      <c r="DW105" s="52">
        <v>0</v>
      </c>
      <c r="DX105" s="52">
        <v>0</v>
      </c>
      <c r="DY105" s="52">
        <v>0</v>
      </c>
      <c r="DZ105" s="52">
        <v>3.9648606665674543E-4</v>
      </c>
      <c r="EA105" s="52">
        <v>0</v>
      </c>
      <c r="EB105" s="52">
        <v>0</v>
      </c>
      <c r="EC105" s="52">
        <v>1.7009138812472527E-4</v>
      </c>
      <c r="ED105" s="52">
        <v>0</v>
      </c>
      <c r="EE105" s="52">
        <v>0</v>
      </c>
      <c r="EF105" s="52">
        <v>0</v>
      </c>
      <c r="EG105" s="52">
        <v>0</v>
      </c>
      <c r="EH105" s="52">
        <v>0</v>
      </c>
      <c r="EI105" s="52">
        <v>2.1198050156918573E-3</v>
      </c>
      <c r="EJ105" s="52">
        <v>0</v>
      </c>
      <c r="EK105" s="52">
        <v>0</v>
      </c>
      <c r="EL105" s="52">
        <v>3.0831129350593219E-3</v>
      </c>
      <c r="EM105" s="52">
        <v>5.1326794014569695E-3</v>
      </c>
      <c r="EN105" s="52">
        <v>2.339841303224992E-3</v>
      </c>
      <c r="EO105" s="52">
        <v>4.8133362668160507E-3</v>
      </c>
      <c r="EP105" s="52">
        <v>5.0616936304837754E-3</v>
      </c>
      <c r="EQ105" s="52">
        <v>4.0670325842856328E-3</v>
      </c>
      <c r="ER105" s="52">
        <v>3.5642967133915938E-3</v>
      </c>
      <c r="ES105" s="52">
        <v>5.9311362680125265E-4</v>
      </c>
      <c r="ET105" s="52">
        <v>6.8981236458809667E-3</v>
      </c>
      <c r="EU105" s="52">
        <v>6.9458971409590035E-3</v>
      </c>
      <c r="EV105" s="52">
        <v>2.5456063422882626E-3</v>
      </c>
      <c r="EW105" s="52">
        <v>4.6822610466036758E-3</v>
      </c>
      <c r="EX105" s="52">
        <v>3.7697609238593568E-2</v>
      </c>
      <c r="EY105" s="52">
        <v>2.2005558131583156E-2</v>
      </c>
      <c r="EZ105" s="52">
        <v>2.394795004059894E-2</v>
      </c>
      <c r="FA105" s="52">
        <v>2.2886909488550891E-2</v>
      </c>
      <c r="FB105" s="52">
        <v>1.2882102928519339E-2</v>
      </c>
      <c r="FC105" s="52">
        <v>1.7887664412303193E-2</v>
      </c>
      <c r="FD105" s="52">
        <v>5.6586211756628584E-3</v>
      </c>
      <c r="FE105" s="52">
        <v>3.2747576541436126E-3</v>
      </c>
      <c r="FF105" s="52">
        <v>1.1420094317101613E-2</v>
      </c>
      <c r="FG105" s="52">
        <v>1.592633925378209E-2</v>
      </c>
      <c r="FH105" s="52">
        <v>1.0507681570195864E-2</v>
      </c>
      <c r="FI105" s="52">
        <v>1.0315404426029856E-2</v>
      </c>
      <c r="FJ105" s="52">
        <v>6.3269264018222639E-3</v>
      </c>
      <c r="FK105" s="52">
        <v>1.1267015576431307E-2</v>
      </c>
      <c r="FL105" s="52">
        <v>1.8302097939605841E-4</v>
      </c>
      <c r="FM105" s="52">
        <v>0</v>
      </c>
      <c r="FN105" s="52">
        <v>2.2448650077723094E-4</v>
      </c>
      <c r="FO105" s="52">
        <v>2.6979024006620698E-3</v>
      </c>
      <c r="FP105" s="52">
        <v>6.0207183332061115E-5</v>
      </c>
      <c r="FQ105" s="52">
        <v>1.0341750083961542E-4</v>
      </c>
      <c r="FR105" s="52">
        <v>0</v>
      </c>
      <c r="FS105" s="52">
        <v>4.227440159978898E-3</v>
      </c>
      <c r="FT105" s="52">
        <v>7.7989889764528723E-3</v>
      </c>
      <c r="FU105" s="52">
        <v>1.3314043990885862E-2</v>
      </c>
      <c r="FV105" s="52">
        <v>7.1655418720400618E-3</v>
      </c>
      <c r="FW105" s="52">
        <v>2.1112786974997053E-2</v>
      </c>
      <c r="FX105" s="52">
        <v>1.689460390472116E-2</v>
      </c>
      <c r="FY105" s="52">
        <v>2.1898441169865578E-2</v>
      </c>
      <c r="FZ105" s="52">
        <v>2.4535922807776115E-2</v>
      </c>
      <c r="GA105" s="52">
        <v>0.43190055011453982</v>
      </c>
      <c r="GB105" s="52">
        <v>1.0549019301342834E-2</v>
      </c>
      <c r="GC105" s="52">
        <v>3.0247919396360907E-2</v>
      </c>
      <c r="GD105" s="52">
        <v>2.8042067024544426E-2</v>
      </c>
      <c r="GE105" s="52">
        <v>1.7208570777481013E-2</v>
      </c>
      <c r="GF105" s="52">
        <v>1.8778012559209946E-2</v>
      </c>
      <c r="GG105" s="52">
        <v>2.7977536925384653E-5</v>
      </c>
      <c r="GH105" s="52">
        <v>6.5130527258137633E-4</v>
      </c>
      <c r="GI105" s="52">
        <v>1.6047290636932832E-4</v>
      </c>
      <c r="GJ105" s="52">
        <v>8.2678668709216846E-4</v>
      </c>
      <c r="GK105" s="52">
        <v>9.9166603264279579E-4</v>
      </c>
      <c r="GL105" s="52">
        <v>1.3134531339084069E-3</v>
      </c>
      <c r="GM105" s="52">
        <v>2.67614754274424E-3</v>
      </c>
      <c r="GN105" s="52">
        <v>1.7784513157020299E-4</v>
      </c>
      <c r="GO105" s="52">
        <v>4.3756213347317576E-3</v>
      </c>
      <c r="GP105" s="52">
        <v>6.4998896200884684E-3</v>
      </c>
      <c r="GQ105" s="52">
        <v>1.3176205984110655E-3</v>
      </c>
      <c r="GR105" s="52">
        <v>3.54862995482108E-3</v>
      </c>
      <c r="GS105" s="52">
        <v>1.1657961304237569E-2</v>
      </c>
      <c r="GT105" s="52">
        <v>3.7980836223346294E-3</v>
      </c>
      <c r="GU105" s="52">
        <v>4.2013923861281425E-3</v>
      </c>
      <c r="GV105" s="52">
        <v>3.3222111590766054E-3</v>
      </c>
      <c r="GW105" s="52">
        <v>4.5342349691307382E-3</v>
      </c>
      <c r="GX105" s="52">
        <v>1.8906916632083445E-4</v>
      </c>
      <c r="GY105" s="52">
        <v>0</v>
      </c>
      <c r="GZ105" s="52">
        <v>5.7213786710422583E-3</v>
      </c>
      <c r="HA105" s="52">
        <v>0</v>
      </c>
      <c r="HB105" s="52">
        <v>1.901224834915472E-3</v>
      </c>
      <c r="HC105" s="52">
        <v>0</v>
      </c>
      <c r="HD105" s="52">
        <v>0</v>
      </c>
      <c r="HE105" s="52">
        <v>0</v>
      </c>
      <c r="HF105" s="52">
        <v>0</v>
      </c>
      <c r="HG105" s="52">
        <v>0</v>
      </c>
      <c r="HH105" s="52">
        <v>3.0728613114249827E-3</v>
      </c>
      <c r="HI105" s="52">
        <v>2.4547211812043857E-3</v>
      </c>
      <c r="HJ105" s="52">
        <v>0</v>
      </c>
      <c r="HK105" s="52">
        <v>1.5401402285267205E-2</v>
      </c>
      <c r="HL105" s="52">
        <v>9.7098028282489035E-3</v>
      </c>
      <c r="HM105" s="52">
        <v>5.9927159420225884E-3</v>
      </c>
      <c r="HN105" s="52">
        <v>1.9676072434104568E-3</v>
      </c>
      <c r="HO105" s="52">
        <v>6.2389041875995773E-3</v>
      </c>
      <c r="HP105" s="52">
        <v>0</v>
      </c>
      <c r="HQ105" s="52">
        <v>0</v>
      </c>
      <c r="HR105" s="52">
        <v>0</v>
      </c>
      <c r="HS105" s="52">
        <v>1.0517456706752497E-3</v>
      </c>
      <c r="HT105" s="52">
        <v>0</v>
      </c>
      <c r="HU105" s="52">
        <v>8.3038423462206167E-4</v>
      </c>
      <c r="HV105" s="52">
        <v>7.7355836110891657E-4</v>
      </c>
      <c r="HW105" s="52">
        <v>5.2819308724297142E-3</v>
      </c>
      <c r="HX105" s="52">
        <v>5.0068663323062082E-3</v>
      </c>
      <c r="HY105" s="52">
        <v>1.0853234780795301E-2</v>
      </c>
      <c r="HZ105" s="52">
        <v>2.4334803988492835E-3</v>
      </c>
      <c r="IA105" s="52">
        <v>4.3153374234106154E-3</v>
      </c>
      <c r="IB105" s="52">
        <v>1.2381073316663785E-2</v>
      </c>
      <c r="IC105" s="52">
        <v>0</v>
      </c>
      <c r="ID105" s="52">
        <v>0</v>
      </c>
      <c r="IE105" s="52">
        <v>0</v>
      </c>
      <c r="IF105" s="52">
        <v>0</v>
      </c>
      <c r="IG105" s="52">
        <v>6.593363622124361E-5</v>
      </c>
      <c r="IH105" s="52">
        <v>8.7266582412043683E-5</v>
      </c>
      <c r="II105" s="52">
        <v>0</v>
      </c>
      <c r="IJ105" s="52">
        <v>2.7116240893832045E-3</v>
      </c>
      <c r="IK105" s="52">
        <v>4.6393407714506929E-3</v>
      </c>
      <c r="IL105" s="52">
        <v>2.1615794802257353E-3</v>
      </c>
      <c r="IM105" s="52">
        <v>3.4071523163506216E-3</v>
      </c>
      <c r="IN105" s="52">
        <v>2.1187978182493471E-3</v>
      </c>
      <c r="IO105" s="52">
        <v>1.8223368174399091E-3</v>
      </c>
      <c r="IP105" s="52">
        <v>4.0042821088784632E-3</v>
      </c>
      <c r="IQ105" s="52">
        <v>4.6298101285431542E-3</v>
      </c>
      <c r="IR105" s="52">
        <v>1.9716530043900693E-3</v>
      </c>
      <c r="IS105" s="52">
        <v>2.1031517191987914E-3</v>
      </c>
      <c r="IT105" s="52">
        <v>4.4506343357300169E-3</v>
      </c>
      <c r="IU105" s="52">
        <v>3.6118079001667461E-3</v>
      </c>
      <c r="IV105" s="52">
        <v>2.1138303397772893E-3</v>
      </c>
      <c r="IW105" s="52">
        <v>3.6015616979340132E-3</v>
      </c>
      <c r="IX105" s="52">
        <v>4.9763932819764283E-3</v>
      </c>
      <c r="IY105" s="52">
        <v>0.87595986471262832</v>
      </c>
      <c r="IZ105" s="52">
        <v>0.80497381956765734</v>
      </c>
      <c r="JA105" s="52">
        <v>0.89924136607093608</v>
      </c>
      <c r="JB105" s="52">
        <v>0.92262139815911359</v>
      </c>
      <c r="JC105" s="52">
        <v>1.1921138019846188E-3</v>
      </c>
      <c r="JD105" s="52">
        <v>2.1238352082136955E-3</v>
      </c>
      <c r="JE105" s="52">
        <v>8.9367338708128168E-5</v>
      </c>
      <c r="JF105" s="52">
        <v>2.0514723226870259E-3</v>
      </c>
      <c r="JG105" s="52">
        <v>3.4019064169900893E-3</v>
      </c>
      <c r="JH105" s="52">
        <v>3.2808776720704151E-3</v>
      </c>
      <c r="JI105" s="52">
        <v>3.5839963613201798E-3</v>
      </c>
      <c r="JJ105" s="52">
        <v>4.1066489006472973E-3</v>
      </c>
      <c r="JK105" s="52">
        <v>1.1750271674938575E-3</v>
      </c>
      <c r="JL105" s="52">
        <v>6.3126665791039599E-3</v>
      </c>
      <c r="JM105" s="52">
        <v>1.1463887654586651E-2</v>
      </c>
      <c r="JN105" s="52">
        <v>1.1396966036810617E-2</v>
      </c>
      <c r="JO105" s="52">
        <v>1.2333417255546356E-2</v>
      </c>
      <c r="JP105" s="52">
        <v>4.0371600729734024E-2</v>
      </c>
      <c r="JQ105" s="52">
        <v>8.2007806043839591E-3</v>
      </c>
      <c r="JR105" s="52">
        <v>5.7671578165917198E-2</v>
      </c>
      <c r="JS105" s="52">
        <v>8.3639585078102894E-4</v>
      </c>
      <c r="JT105" s="52">
        <v>0</v>
      </c>
      <c r="JU105" s="52">
        <v>0</v>
      </c>
      <c r="JV105" s="52">
        <v>3.4176352752022745E-4</v>
      </c>
      <c r="JW105" s="52">
        <v>0</v>
      </c>
      <c r="JX105" s="52">
        <v>3.3700753971367117E-4</v>
      </c>
      <c r="JY105" s="52">
        <v>2.0733593497556859E-5</v>
      </c>
      <c r="JZ105" s="52">
        <v>0</v>
      </c>
      <c r="KA105" s="52">
        <v>3.3060495161080412E-4</v>
      </c>
      <c r="KB105" s="52">
        <v>8.2809450641119025E-5</v>
      </c>
      <c r="KC105" s="52">
        <v>9.7046199221823026E-4</v>
      </c>
      <c r="KD105" s="52">
        <v>0</v>
      </c>
      <c r="KE105" s="52">
        <v>0</v>
      </c>
      <c r="KF105" s="52">
        <v>4.2049349030149404E-4</v>
      </c>
      <c r="KG105" s="52">
        <v>0</v>
      </c>
      <c r="KH105" s="52">
        <v>0</v>
      </c>
      <c r="KI105" s="52">
        <v>1.8153882899223631E-3</v>
      </c>
      <c r="KJ105" s="52">
        <v>7.2421514974420082E-4</v>
      </c>
      <c r="KK105" s="52">
        <v>6.0722482590976718E-4</v>
      </c>
      <c r="KL105" s="52">
        <v>1.3110336596080472E-5</v>
      </c>
      <c r="KM105" s="52">
        <v>6.5780416387973482E-5</v>
      </c>
      <c r="KN105" s="52">
        <v>1.5995581911327204E-3</v>
      </c>
      <c r="KO105" s="52">
        <v>0</v>
      </c>
      <c r="KP105" s="52">
        <v>0</v>
      </c>
      <c r="KQ105" s="52">
        <v>5.3364310962949644E-4</v>
      </c>
      <c r="KR105" s="52">
        <v>1.1021923684482501E-4</v>
      </c>
      <c r="KS105" s="52">
        <v>0</v>
      </c>
      <c r="KT105" s="52">
        <v>1.771963369260136E-3</v>
      </c>
      <c r="KU105" s="52">
        <v>1.1481263947449248E-4</v>
      </c>
      <c r="KV105" s="52">
        <v>5.5634388314135144E-4</v>
      </c>
      <c r="KW105" s="52">
        <v>2.8084789117744917E-5</v>
      </c>
      <c r="KX105" s="52">
        <v>3.5241219993988294E-5</v>
      </c>
      <c r="KY105" s="52">
        <v>6.9401657517036901E-4</v>
      </c>
      <c r="KZ105" s="52">
        <v>5.1095715296240897E-5</v>
      </c>
    </row>
    <row r="106" spans="1:312" x14ac:dyDescent="0.2">
      <c r="A106" s="89">
        <v>1.0195240000000001</v>
      </c>
      <c r="B106" s="41" t="s">
        <v>833</v>
      </c>
      <c r="C106" s="51" t="s">
        <v>41</v>
      </c>
      <c r="D106" s="52">
        <v>0</v>
      </c>
      <c r="E106" s="52">
        <v>0</v>
      </c>
      <c r="F106" s="52">
        <v>0</v>
      </c>
      <c r="G106" s="52">
        <v>0</v>
      </c>
      <c r="H106" s="52">
        <v>0</v>
      </c>
      <c r="I106" s="52">
        <v>0</v>
      </c>
      <c r="J106" s="52">
        <v>0</v>
      </c>
      <c r="K106" s="52">
        <v>0</v>
      </c>
      <c r="L106" s="52">
        <v>0</v>
      </c>
      <c r="M106" s="52">
        <v>0</v>
      </c>
      <c r="N106" s="52">
        <v>0</v>
      </c>
      <c r="O106" s="52">
        <v>0</v>
      </c>
      <c r="P106" s="52">
        <v>0</v>
      </c>
      <c r="Q106" s="52">
        <v>0</v>
      </c>
      <c r="R106" s="52">
        <v>1.2074039282592727E-3</v>
      </c>
      <c r="S106" s="52">
        <v>7.5142681223435088E-4</v>
      </c>
      <c r="T106" s="52">
        <v>6.6781551585223667E-4</v>
      </c>
      <c r="U106" s="52">
        <v>0</v>
      </c>
      <c r="V106" s="52">
        <v>0</v>
      </c>
      <c r="W106" s="52">
        <v>0</v>
      </c>
      <c r="X106" s="52">
        <v>0</v>
      </c>
      <c r="Y106" s="52">
        <v>0</v>
      </c>
      <c r="Z106" s="52">
        <v>0</v>
      </c>
      <c r="AA106" s="52">
        <v>0</v>
      </c>
      <c r="AB106" s="52">
        <v>0</v>
      </c>
      <c r="AC106" s="52">
        <v>0</v>
      </c>
      <c r="AD106" s="52">
        <v>0</v>
      </c>
      <c r="AE106" s="52">
        <v>0</v>
      </c>
      <c r="AF106" s="52">
        <v>0</v>
      </c>
      <c r="AG106" s="52">
        <v>0</v>
      </c>
      <c r="AH106" s="52">
        <v>0</v>
      </c>
      <c r="AI106" s="52">
        <v>0</v>
      </c>
      <c r="AJ106" s="52">
        <v>0</v>
      </c>
      <c r="AK106" s="52">
        <v>0</v>
      </c>
      <c r="AL106" s="52">
        <v>0</v>
      </c>
      <c r="AM106" s="52">
        <v>0</v>
      </c>
      <c r="AN106" s="52">
        <v>0</v>
      </c>
      <c r="AO106" s="52">
        <v>0</v>
      </c>
      <c r="AP106" s="52">
        <v>0</v>
      </c>
      <c r="AQ106" s="52">
        <v>0</v>
      </c>
      <c r="AR106" s="52">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2.6304488101114555E-2</v>
      </c>
      <c r="BW106" s="52">
        <v>6.3949773264689966E-2</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2">
        <v>0</v>
      </c>
      <c r="EN106" s="52">
        <v>0</v>
      </c>
      <c r="EO106" s="52">
        <v>0</v>
      </c>
      <c r="EP106" s="52">
        <v>0</v>
      </c>
      <c r="EQ106" s="52">
        <v>0</v>
      </c>
      <c r="ER106" s="52">
        <v>0</v>
      </c>
      <c r="ES106" s="52">
        <v>0</v>
      </c>
      <c r="ET106" s="52">
        <v>0</v>
      </c>
      <c r="EU106" s="52">
        <v>0</v>
      </c>
      <c r="EV106" s="52">
        <v>0</v>
      </c>
      <c r="EW106" s="52">
        <v>0</v>
      </c>
      <c r="EX106" s="52">
        <v>0</v>
      </c>
      <c r="EY106" s="52">
        <v>0</v>
      </c>
      <c r="EZ106" s="52">
        <v>0</v>
      </c>
      <c r="FA106" s="52">
        <v>0</v>
      </c>
      <c r="FB106" s="52">
        <v>0</v>
      </c>
      <c r="FC106" s="52">
        <v>0</v>
      </c>
      <c r="FD106" s="52">
        <v>0</v>
      </c>
      <c r="FE106" s="52">
        <v>0</v>
      </c>
      <c r="FF106" s="52">
        <v>1.9277286131040613E-5</v>
      </c>
      <c r="FG106" s="52">
        <v>4.6277470210493703E-3</v>
      </c>
      <c r="FH106" s="52">
        <v>4.1480784781714923E-3</v>
      </c>
      <c r="FI106" s="52">
        <v>0</v>
      </c>
      <c r="FJ106" s="52">
        <v>0</v>
      </c>
      <c r="FK106" s="52">
        <v>5.7308133431032415E-3</v>
      </c>
      <c r="FL106" s="52">
        <v>0</v>
      </c>
      <c r="FM106" s="52">
        <v>0</v>
      </c>
      <c r="FN106" s="52">
        <v>0</v>
      </c>
      <c r="FO106" s="52">
        <v>0</v>
      </c>
      <c r="FP106" s="52">
        <v>0</v>
      </c>
      <c r="FQ106" s="52">
        <v>0</v>
      </c>
      <c r="FR106" s="52">
        <v>0</v>
      </c>
      <c r="FS106" s="52">
        <v>0</v>
      </c>
      <c r="FT106" s="52">
        <v>0</v>
      </c>
      <c r="FU106" s="52">
        <v>0</v>
      </c>
      <c r="FV106" s="52">
        <v>0</v>
      </c>
      <c r="FW106" s="52">
        <v>0</v>
      </c>
      <c r="FX106" s="52">
        <v>0</v>
      </c>
      <c r="FY106" s="52">
        <v>0</v>
      </c>
      <c r="FZ106" s="52">
        <v>0.11206054571773214</v>
      </c>
      <c r="GA106" s="52">
        <v>0</v>
      </c>
      <c r="GB106" s="52">
        <v>1.3231798436601445E-2</v>
      </c>
      <c r="GC106" s="52">
        <v>1.3470792840819636E-3</v>
      </c>
      <c r="GD106" s="52">
        <v>0.21848188766705487</v>
      </c>
      <c r="GE106" s="52">
        <v>0.16986597466292375</v>
      </c>
      <c r="GF106" s="52">
        <v>6.6445952770158891E-3</v>
      </c>
      <c r="GG106" s="52">
        <v>0</v>
      </c>
      <c r="GH106" s="52">
        <v>0</v>
      </c>
      <c r="GI106" s="52">
        <v>0</v>
      </c>
      <c r="GJ106" s="52">
        <v>0</v>
      </c>
      <c r="GK106" s="52">
        <v>0</v>
      </c>
      <c r="GL106" s="52">
        <v>0</v>
      </c>
      <c r="GM106" s="52">
        <v>0</v>
      </c>
      <c r="GN106" s="52">
        <v>0</v>
      </c>
      <c r="GO106" s="52">
        <v>0</v>
      </c>
      <c r="GP106" s="52">
        <v>0</v>
      </c>
      <c r="GQ106" s="52">
        <v>0</v>
      </c>
      <c r="GR106" s="52">
        <v>0</v>
      </c>
      <c r="GS106" s="52">
        <v>0</v>
      </c>
      <c r="GT106" s="52">
        <v>0</v>
      </c>
      <c r="GU106" s="52">
        <v>0</v>
      </c>
      <c r="GV106" s="52">
        <v>0</v>
      </c>
      <c r="GW106" s="52">
        <v>0</v>
      </c>
      <c r="GX106" s="52">
        <v>0</v>
      </c>
      <c r="GY106" s="52">
        <v>0</v>
      </c>
      <c r="GZ106" s="52">
        <v>0</v>
      </c>
      <c r="HA106" s="52">
        <v>0</v>
      </c>
      <c r="HB106" s="52">
        <v>0</v>
      </c>
      <c r="HC106" s="52">
        <v>0</v>
      </c>
      <c r="HD106" s="52">
        <v>0</v>
      </c>
      <c r="HE106" s="52">
        <v>0</v>
      </c>
      <c r="HF106" s="52">
        <v>0</v>
      </c>
      <c r="HG106" s="52">
        <v>0</v>
      </c>
      <c r="HH106" s="52">
        <v>0</v>
      </c>
      <c r="HI106" s="52">
        <v>0</v>
      </c>
      <c r="HJ106" s="52">
        <v>0</v>
      </c>
      <c r="HK106" s="52">
        <v>0</v>
      </c>
      <c r="HL106" s="52">
        <v>0</v>
      </c>
      <c r="HM106" s="52">
        <v>0</v>
      </c>
      <c r="HN106" s="52">
        <v>0</v>
      </c>
      <c r="HO106" s="52">
        <v>0</v>
      </c>
      <c r="HP106" s="52">
        <v>0</v>
      </c>
      <c r="HQ106" s="52">
        <v>0</v>
      </c>
      <c r="HR106" s="52">
        <v>0</v>
      </c>
      <c r="HS106" s="52">
        <v>0</v>
      </c>
      <c r="HT106" s="52">
        <v>0</v>
      </c>
      <c r="HU106" s="52">
        <v>0</v>
      </c>
      <c r="HV106" s="52">
        <v>0</v>
      </c>
      <c r="HW106" s="52">
        <v>0</v>
      </c>
      <c r="HX106" s="52">
        <v>0</v>
      </c>
      <c r="HY106" s="52">
        <v>0</v>
      </c>
      <c r="HZ106" s="52">
        <v>0</v>
      </c>
      <c r="IA106" s="52">
        <v>0</v>
      </c>
      <c r="IB106" s="52">
        <v>0</v>
      </c>
      <c r="IC106" s="52">
        <v>0</v>
      </c>
      <c r="ID106" s="52">
        <v>0</v>
      </c>
      <c r="IE106" s="52">
        <v>0</v>
      </c>
      <c r="IF106" s="52">
        <v>0</v>
      </c>
      <c r="IG106" s="52">
        <v>0</v>
      </c>
      <c r="IH106" s="52">
        <v>1.7124008624250081E-5</v>
      </c>
      <c r="II106" s="52">
        <v>0</v>
      </c>
      <c r="IJ106" s="52">
        <v>0</v>
      </c>
      <c r="IK106" s="52">
        <v>0</v>
      </c>
      <c r="IL106" s="52">
        <v>0</v>
      </c>
      <c r="IM106" s="52">
        <v>0</v>
      </c>
      <c r="IN106" s="52">
        <v>0</v>
      </c>
      <c r="IO106" s="52">
        <v>0</v>
      </c>
      <c r="IP106" s="52">
        <v>0</v>
      </c>
      <c r="IQ106" s="52">
        <v>0</v>
      </c>
      <c r="IR106" s="52">
        <v>0</v>
      </c>
      <c r="IS106" s="52">
        <v>0</v>
      </c>
      <c r="IT106" s="52">
        <v>0</v>
      </c>
      <c r="IU106" s="52">
        <v>0</v>
      </c>
      <c r="IV106" s="52">
        <v>0</v>
      </c>
      <c r="IW106" s="52">
        <v>0</v>
      </c>
      <c r="IX106" s="52">
        <v>0</v>
      </c>
      <c r="IY106" s="52">
        <v>0</v>
      </c>
      <c r="IZ106" s="52">
        <v>0</v>
      </c>
      <c r="JA106" s="52">
        <v>0</v>
      </c>
      <c r="JB106" s="52">
        <v>0</v>
      </c>
      <c r="JC106" s="52">
        <v>0</v>
      </c>
      <c r="JD106" s="52">
        <v>0</v>
      </c>
      <c r="JE106" s="52">
        <v>0</v>
      </c>
      <c r="JF106" s="52">
        <v>0</v>
      </c>
      <c r="JG106" s="52">
        <v>0</v>
      </c>
      <c r="JH106" s="52">
        <v>0</v>
      </c>
      <c r="JI106" s="52">
        <v>0</v>
      </c>
      <c r="JJ106" s="52">
        <v>0</v>
      </c>
      <c r="JK106" s="52">
        <v>0</v>
      </c>
      <c r="JL106" s="52">
        <v>0</v>
      </c>
      <c r="JM106" s="52">
        <v>0</v>
      </c>
      <c r="JN106" s="52">
        <v>0</v>
      </c>
      <c r="JO106" s="52">
        <v>0</v>
      </c>
      <c r="JP106" s="52">
        <v>0</v>
      </c>
      <c r="JQ106" s="52">
        <v>0</v>
      </c>
      <c r="JR106" s="52">
        <v>0</v>
      </c>
      <c r="JS106" s="52">
        <v>0</v>
      </c>
      <c r="JT106" s="52">
        <v>0</v>
      </c>
      <c r="JU106" s="52">
        <v>0</v>
      </c>
      <c r="JV106" s="52">
        <v>0</v>
      </c>
      <c r="JW106" s="52">
        <v>0</v>
      </c>
      <c r="JX106" s="52">
        <v>0</v>
      </c>
      <c r="JY106" s="52">
        <v>0</v>
      </c>
      <c r="JZ106" s="52">
        <v>0</v>
      </c>
      <c r="KA106" s="52">
        <v>0</v>
      </c>
      <c r="KB106" s="52">
        <v>0</v>
      </c>
      <c r="KC106" s="52">
        <v>0</v>
      </c>
      <c r="KD106" s="52">
        <v>0</v>
      </c>
      <c r="KE106" s="52">
        <v>0</v>
      </c>
      <c r="KF106" s="52">
        <v>0</v>
      </c>
      <c r="KG106" s="52">
        <v>0</v>
      </c>
      <c r="KH106" s="52">
        <v>0</v>
      </c>
      <c r="KI106" s="52">
        <v>0</v>
      </c>
      <c r="KJ106" s="52">
        <v>0</v>
      </c>
      <c r="KK106" s="52">
        <v>0</v>
      </c>
      <c r="KL106" s="52">
        <v>0</v>
      </c>
      <c r="KM106" s="52">
        <v>0</v>
      </c>
      <c r="KN106" s="52">
        <v>0</v>
      </c>
      <c r="KO106" s="52">
        <v>0</v>
      </c>
      <c r="KP106" s="52">
        <v>0</v>
      </c>
      <c r="KQ106" s="52">
        <v>0</v>
      </c>
      <c r="KR106" s="52">
        <v>0</v>
      </c>
      <c r="KS106" s="52">
        <v>0</v>
      </c>
      <c r="KT106" s="52">
        <v>0</v>
      </c>
      <c r="KU106" s="52">
        <v>0</v>
      </c>
      <c r="KV106" s="52">
        <v>0</v>
      </c>
      <c r="KW106" s="52">
        <v>0</v>
      </c>
      <c r="KX106" s="52">
        <v>0</v>
      </c>
      <c r="KY106" s="52">
        <v>0</v>
      </c>
      <c r="KZ106" s="52">
        <v>0</v>
      </c>
    </row>
    <row r="107" spans="1:312" x14ac:dyDescent="0.2">
      <c r="A107" s="89">
        <v>1.027774</v>
      </c>
      <c r="B107" s="41" t="s">
        <v>831</v>
      </c>
      <c r="C107" s="51" t="s">
        <v>151</v>
      </c>
      <c r="D107" s="52">
        <v>0</v>
      </c>
      <c r="E107" s="52">
        <v>0</v>
      </c>
      <c r="F107" s="52">
        <v>7.7274889829526301E-4</v>
      </c>
      <c r="G107" s="52">
        <v>0</v>
      </c>
      <c r="H107" s="52">
        <v>0</v>
      </c>
      <c r="I107" s="52">
        <v>0</v>
      </c>
      <c r="J107" s="52">
        <v>0</v>
      </c>
      <c r="K107" s="52">
        <v>0</v>
      </c>
      <c r="L107" s="52">
        <v>0</v>
      </c>
      <c r="M107" s="52">
        <v>3.3324637196560419E-4</v>
      </c>
      <c r="N107" s="52">
        <v>2.2109407597755741E-4</v>
      </c>
      <c r="O107" s="52">
        <v>0</v>
      </c>
      <c r="P107" s="52">
        <v>1.9859372376744309E-4</v>
      </c>
      <c r="Q107" s="52">
        <v>1.0333929793369006E-5</v>
      </c>
      <c r="R107" s="52">
        <v>0</v>
      </c>
      <c r="S107" s="52">
        <v>1.4152913172085792E-3</v>
      </c>
      <c r="T107" s="52">
        <v>0</v>
      </c>
      <c r="U107" s="52">
        <v>3.3617934797288954E-5</v>
      </c>
      <c r="V107" s="52">
        <v>1.1052467816809716E-4</v>
      </c>
      <c r="W107" s="52">
        <v>0</v>
      </c>
      <c r="X107" s="52">
        <v>0</v>
      </c>
      <c r="Y107" s="52">
        <v>1.0059093342525088E-3</v>
      </c>
      <c r="Z107" s="52">
        <v>2.8618474829330691E-4</v>
      </c>
      <c r="AA107" s="52">
        <v>1.782334362676011E-3</v>
      </c>
      <c r="AB107" s="52">
        <v>1.3794390687190414E-4</v>
      </c>
      <c r="AC107" s="52">
        <v>4.3257161605546953E-4</v>
      </c>
      <c r="AD107" s="52">
        <v>1.0848507988717761E-3</v>
      </c>
      <c r="AE107" s="52">
        <v>8.974005553139641E-4</v>
      </c>
      <c r="AF107" s="52">
        <v>0</v>
      </c>
      <c r="AG107" s="52">
        <v>0</v>
      </c>
      <c r="AH107" s="52">
        <v>0</v>
      </c>
      <c r="AI107" s="52">
        <v>0</v>
      </c>
      <c r="AJ107" s="52">
        <v>0</v>
      </c>
      <c r="AK107" s="52">
        <v>9.6517887673728316E-4</v>
      </c>
      <c r="AL107" s="52">
        <v>0</v>
      </c>
      <c r="AM107" s="52">
        <v>0</v>
      </c>
      <c r="AN107" s="52">
        <v>0</v>
      </c>
      <c r="AO107" s="52">
        <v>1.2342644676401441E-5</v>
      </c>
      <c r="AP107" s="52">
        <v>0</v>
      </c>
      <c r="AQ107" s="52">
        <v>0</v>
      </c>
      <c r="AR107" s="52">
        <v>0</v>
      </c>
      <c r="AS107" s="52">
        <v>8.6223804203372482E-6</v>
      </c>
      <c r="AT107" s="52">
        <v>0</v>
      </c>
      <c r="AU107" s="52">
        <v>0</v>
      </c>
      <c r="AV107" s="52">
        <v>0</v>
      </c>
      <c r="AW107" s="52">
        <v>0</v>
      </c>
      <c r="AX107" s="52">
        <v>1.8583637363213376E-4</v>
      </c>
      <c r="AY107" s="52">
        <v>0</v>
      </c>
      <c r="AZ107" s="52">
        <v>4.643011563623968E-4</v>
      </c>
      <c r="BA107" s="52">
        <v>0</v>
      </c>
      <c r="BB107" s="52">
        <v>5.3484485959579724E-4</v>
      </c>
      <c r="BC107" s="52">
        <v>0</v>
      </c>
      <c r="BD107" s="52">
        <v>4.5303572049509849E-5</v>
      </c>
      <c r="BE107" s="52">
        <v>0</v>
      </c>
      <c r="BF107" s="52">
        <v>0</v>
      </c>
      <c r="BG107" s="52">
        <v>2.04757446299563E-2</v>
      </c>
      <c r="BH107" s="52">
        <v>9.3258830962471562E-6</v>
      </c>
      <c r="BI107" s="52">
        <v>1.26439423511357E-3</v>
      </c>
      <c r="BJ107" s="52">
        <v>0</v>
      </c>
      <c r="BK107" s="52">
        <v>0</v>
      </c>
      <c r="BL107" s="52">
        <v>0</v>
      </c>
      <c r="BM107" s="52">
        <v>0</v>
      </c>
      <c r="BN107" s="52">
        <v>0</v>
      </c>
      <c r="BO107" s="52">
        <v>0</v>
      </c>
      <c r="BP107" s="52">
        <v>6.3262058588573844E-4</v>
      </c>
      <c r="BQ107" s="52">
        <v>0</v>
      </c>
      <c r="BR107" s="52">
        <v>0</v>
      </c>
      <c r="BS107" s="52">
        <v>6.0611486338211357E-4</v>
      </c>
      <c r="BT107" s="52">
        <v>0</v>
      </c>
      <c r="BU107" s="52">
        <v>0</v>
      </c>
      <c r="BV107" s="52">
        <v>0</v>
      </c>
      <c r="BW107" s="52">
        <v>0</v>
      </c>
      <c r="BX107" s="52">
        <v>5.1064710216313629E-3</v>
      </c>
      <c r="BY107" s="52">
        <v>0</v>
      </c>
      <c r="BZ107" s="52">
        <v>2.7203984215618342E-3</v>
      </c>
      <c r="CA107" s="52">
        <v>0</v>
      </c>
      <c r="CB107" s="52">
        <v>0</v>
      </c>
      <c r="CC107" s="52">
        <v>0</v>
      </c>
      <c r="CD107" s="52">
        <v>8.2224243566002501E-3</v>
      </c>
      <c r="CE107" s="52">
        <v>2.3676213256509115E-3</v>
      </c>
      <c r="CF107" s="52">
        <v>2.4668006726155003E-2</v>
      </c>
      <c r="CG107" s="52">
        <v>1.0216881417785843E-2</v>
      </c>
      <c r="CH107" s="52">
        <v>3.0802414729634049E-4</v>
      </c>
      <c r="CI107" s="52">
        <v>9.2669452001240135E-4</v>
      </c>
      <c r="CJ107" s="52">
        <v>1.3572415858725154E-2</v>
      </c>
      <c r="CK107" s="52">
        <v>5.7277781477046454E-4</v>
      </c>
      <c r="CL107" s="52">
        <v>0</v>
      </c>
      <c r="CM107" s="52">
        <v>0</v>
      </c>
      <c r="CN107" s="52">
        <v>0</v>
      </c>
      <c r="CO107" s="52">
        <v>0</v>
      </c>
      <c r="CP107" s="52">
        <v>0</v>
      </c>
      <c r="CQ107" s="52">
        <v>0</v>
      </c>
      <c r="CR107" s="52">
        <v>1.6459560318072817E-3</v>
      </c>
      <c r="CS107" s="52">
        <v>0</v>
      </c>
      <c r="CT107" s="52">
        <v>0</v>
      </c>
      <c r="CU107" s="52">
        <v>1.1180181464875436E-3</v>
      </c>
      <c r="CV107" s="52">
        <v>0</v>
      </c>
      <c r="CW107" s="52">
        <v>0</v>
      </c>
      <c r="CX107" s="52">
        <v>0</v>
      </c>
      <c r="CY107" s="52">
        <v>1.581581042358559E-3</v>
      </c>
      <c r="CZ107" s="52">
        <v>0</v>
      </c>
      <c r="DA107" s="52">
        <v>1.1683358109137658E-3</v>
      </c>
      <c r="DB107" s="52">
        <v>0</v>
      </c>
      <c r="DC107" s="52">
        <v>0</v>
      </c>
      <c r="DD107" s="52">
        <v>1.3534501082841134E-3</v>
      </c>
      <c r="DE107" s="52">
        <v>0</v>
      </c>
      <c r="DF107" s="52">
        <v>2.2818727781060658E-4</v>
      </c>
      <c r="DG107" s="52">
        <v>0</v>
      </c>
      <c r="DH107" s="52">
        <v>4.1578573222968306E-5</v>
      </c>
      <c r="DI107" s="52">
        <v>0</v>
      </c>
      <c r="DJ107" s="52">
        <v>0</v>
      </c>
      <c r="DK107" s="52">
        <v>0</v>
      </c>
      <c r="DL107" s="52">
        <v>0</v>
      </c>
      <c r="DM107" s="52">
        <v>0</v>
      </c>
      <c r="DN107" s="52">
        <v>0</v>
      </c>
      <c r="DO107" s="52">
        <v>0</v>
      </c>
      <c r="DP107" s="52">
        <v>1.1957387995569683E-5</v>
      </c>
      <c r="DQ107" s="52">
        <v>0</v>
      </c>
      <c r="DR107" s="52">
        <v>0</v>
      </c>
      <c r="DS107" s="52">
        <v>6.4203221135281576E-5</v>
      </c>
      <c r="DT107" s="52">
        <v>0</v>
      </c>
      <c r="DU107" s="52">
        <v>0</v>
      </c>
      <c r="DV107" s="52">
        <v>0</v>
      </c>
      <c r="DW107" s="52">
        <v>0</v>
      </c>
      <c r="DX107" s="52">
        <v>8.3117337226518617E-4</v>
      </c>
      <c r="DY107" s="52">
        <v>0</v>
      </c>
      <c r="DZ107" s="52">
        <v>0</v>
      </c>
      <c r="EA107" s="52">
        <v>0</v>
      </c>
      <c r="EB107" s="52">
        <v>0</v>
      </c>
      <c r="EC107" s="52">
        <v>0</v>
      </c>
      <c r="ED107" s="52">
        <v>0</v>
      </c>
      <c r="EE107" s="52">
        <v>0</v>
      </c>
      <c r="EF107" s="52">
        <v>1.5812302993105552E-3</v>
      </c>
      <c r="EG107" s="52">
        <v>0</v>
      </c>
      <c r="EH107" s="52">
        <v>0</v>
      </c>
      <c r="EI107" s="52">
        <v>0</v>
      </c>
      <c r="EJ107" s="52">
        <v>0</v>
      </c>
      <c r="EK107" s="52">
        <v>0</v>
      </c>
      <c r="EL107" s="52">
        <v>0</v>
      </c>
      <c r="EM107" s="52">
        <v>0</v>
      </c>
      <c r="EN107" s="52">
        <v>0</v>
      </c>
      <c r="EO107" s="52">
        <v>0</v>
      </c>
      <c r="EP107" s="52">
        <v>0</v>
      </c>
      <c r="EQ107" s="52">
        <v>8.9100109004685958E-5</v>
      </c>
      <c r="ER107" s="52">
        <v>0</v>
      </c>
      <c r="ES107" s="52">
        <v>0</v>
      </c>
      <c r="ET107" s="52">
        <v>0</v>
      </c>
      <c r="EU107" s="52">
        <v>3.3100200158623456E-4</v>
      </c>
      <c r="EV107" s="52">
        <v>0</v>
      </c>
      <c r="EW107" s="52">
        <v>0</v>
      </c>
      <c r="EX107" s="52">
        <v>0</v>
      </c>
      <c r="EY107" s="52">
        <v>0</v>
      </c>
      <c r="EZ107" s="52">
        <v>0</v>
      </c>
      <c r="FA107" s="52">
        <v>4.5379386955032106E-3</v>
      </c>
      <c r="FB107" s="52">
        <v>0</v>
      </c>
      <c r="FC107" s="52">
        <v>0</v>
      </c>
      <c r="FD107" s="52">
        <v>0</v>
      </c>
      <c r="FE107" s="52">
        <v>0</v>
      </c>
      <c r="FF107" s="52">
        <v>0</v>
      </c>
      <c r="FG107" s="52">
        <v>0</v>
      </c>
      <c r="FH107" s="52">
        <v>0</v>
      </c>
      <c r="FI107" s="52">
        <v>0</v>
      </c>
      <c r="FJ107" s="52">
        <v>0</v>
      </c>
      <c r="FK107" s="52">
        <v>0</v>
      </c>
      <c r="FL107" s="52">
        <v>0</v>
      </c>
      <c r="FM107" s="52">
        <v>0</v>
      </c>
      <c r="FN107" s="52">
        <v>0</v>
      </c>
      <c r="FO107" s="52">
        <v>1.0241351272094461E-3</v>
      </c>
      <c r="FP107" s="52">
        <v>0</v>
      </c>
      <c r="FQ107" s="52">
        <v>0</v>
      </c>
      <c r="FR107" s="52">
        <v>0</v>
      </c>
      <c r="FS107" s="52">
        <v>0</v>
      </c>
      <c r="FT107" s="52">
        <v>0</v>
      </c>
      <c r="FU107" s="52">
        <v>0</v>
      </c>
      <c r="FV107" s="52">
        <v>1.0692891312922646E-3</v>
      </c>
      <c r="FW107" s="52">
        <v>0</v>
      </c>
      <c r="FX107" s="52">
        <v>0</v>
      </c>
      <c r="FY107" s="52">
        <v>0</v>
      </c>
      <c r="FZ107" s="52">
        <v>0</v>
      </c>
      <c r="GA107" s="52">
        <v>0</v>
      </c>
      <c r="GB107" s="52">
        <v>0</v>
      </c>
      <c r="GC107" s="52">
        <v>0</v>
      </c>
      <c r="GD107" s="52">
        <v>0</v>
      </c>
      <c r="GE107" s="52">
        <v>2.4512899049689927E-3</v>
      </c>
      <c r="GF107" s="52">
        <v>0</v>
      </c>
      <c r="GG107" s="52">
        <v>0</v>
      </c>
      <c r="GH107" s="52">
        <v>0</v>
      </c>
      <c r="GI107" s="52">
        <v>0</v>
      </c>
      <c r="GJ107" s="52">
        <v>0</v>
      </c>
      <c r="GK107" s="52">
        <v>6.5129331694611025E-4</v>
      </c>
      <c r="GL107" s="52">
        <v>0.15908853435408166</v>
      </c>
      <c r="GM107" s="52">
        <v>0.2853068648228998</v>
      </c>
      <c r="GN107" s="52">
        <v>0.36743531763108739</v>
      </c>
      <c r="GO107" s="52">
        <v>0</v>
      </c>
      <c r="GP107" s="52">
        <v>0</v>
      </c>
      <c r="GQ107" s="52">
        <v>3.0105259369016523E-5</v>
      </c>
      <c r="GR107" s="52">
        <v>0</v>
      </c>
      <c r="GS107" s="52">
        <v>0</v>
      </c>
      <c r="GT107" s="52">
        <v>0</v>
      </c>
      <c r="GU107" s="52">
        <v>0</v>
      </c>
      <c r="GV107" s="52">
        <v>6.2026151515712344E-4</v>
      </c>
      <c r="GW107" s="52">
        <v>0</v>
      </c>
      <c r="GX107" s="52">
        <v>0</v>
      </c>
      <c r="GY107" s="52">
        <v>0</v>
      </c>
      <c r="GZ107" s="52">
        <v>0</v>
      </c>
      <c r="HA107" s="52">
        <v>0</v>
      </c>
      <c r="HB107" s="52">
        <v>3.3654069554547174E-5</v>
      </c>
      <c r="HC107" s="52">
        <v>0</v>
      </c>
      <c r="HD107" s="52">
        <v>0</v>
      </c>
      <c r="HE107" s="52">
        <v>0</v>
      </c>
      <c r="HF107" s="52">
        <v>0</v>
      </c>
      <c r="HG107" s="52">
        <v>1.5483555705250713E-4</v>
      </c>
      <c r="HH107" s="52">
        <v>0</v>
      </c>
      <c r="HI107" s="52">
        <v>3.1788842291864802E-4</v>
      </c>
      <c r="HJ107" s="52">
        <v>1.7088120481883028E-5</v>
      </c>
      <c r="HK107" s="52">
        <v>8.5087626109752674E-5</v>
      </c>
      <c r="HL107" s="52">
        <v>0</v>
      </c>
      <c r="HM107" s="52">
        <v>0</v>
      </c>
      <c r="HN107" s="52">
        <v>4.9953498573483495E-4</v>
      </c>
      <c r="HO107" s="52">
        <v>0</v>
      </c>
      <c r="HP107" s="52">
        <v>0</v>
      </c>
      <c r="HQ107" s="52">
        <v>0</v>
      </c>
      <c r="HR107" s="52">
        <v>0</v>
      </c>
      <c r="HS107" s="52">
        <v>0</v>
      </c>
      <c r="HT107" s="52">
        <v>0</v>
      </c>
      <c r="HU107" s="52">
        <v>0</v>
      </c>
      <c r="HV107" s="52">
        <v>0</v>
      </c>
      <c r="HW107" s="52">
        <v>0</v>
      </c>
      <c r="HX107" s="52">
        <v>0</v>
      </c>
      <c r="HY107" s="52">
        <v>0</v>
      </c>
      <c r="HZ107" s="52">
        <v>0</v>
      </c>
      <c r="IA107" s="52">
        <v>0</v>
      </c>
      <c r="IB107" s="52">
        <v>0</v>
      </c>
      <c r="IC107" s="52">
        <v>3.6531379650497756E-4</v>
      </c>
      <c r="ID107" s="52">
        <v>7.9894660433733281E-4</v>
      </c>
      <c r="IE107" s="52">
        <v>0</v>
      </c>
      <c r="IF107" s="52">
        <v>0</v>
      </c>
      <c r="IG107" s="52">
        <v>0</v>
      </c>
      <c r="IH107" s="52">
        <v>0</v>
      </c>
      <c r="II107" s="52">
        <v>0.42722195137420688</v>
      </c>
      <c r="IJ107" s="52">
        <v>0</v>
      </c>
      <c r="IK107" s="52">
        <v>0</v>
      </c>
      <c r="IL107" s="52">
        <v>1.0401064120111368E-5</v>
      </c>
      <c r="IM107" s="52">
        <v>0</v>
      </c>
      <c r="IN107" s="52">
        <v>0</v>
      </c>
      <c r="IO107" s="52">
        <v>0</v>
      </c>
      <c r="IP107" s="52">
        <v>1.531369104685477E-4</v>
      </c>
      <c r="IQ107" s="52">
        <v>0</v>
      </c>
      <c r="IR107" s="52">
        <v>0</v>
      </c>
      <c r="IS107" s="52">
        <v>0</v>
      </c>
      <c r="IT107" s="52">
        <v>0</v>
      </c>
      <c r="IU107" s="52">
        <v>2.0141273999136727E-4</v>
      </c>
      <c r="IV107" s="52">
        <v>0</v>
      </c>
      <c r="IW107" s="52">
        <v>0</v>
      </c>
      <c r="IX107" s="52">
        <v>0</v>
      </c>
      <c r="IY107" s="52">
        <v>0</v>
      </c>
      <c r="IZ107" s="52">
        <v>0</v>
      </c>
      <c r="JA107" s="52">
        <v>0</v>
      </c>
      <c r="JB107" s="52">
        <v>0</v>
      </c>
      <c r="JC107" s="52">
        <v>0</v>
      </c>
      <c r="JD107" s="52">
        <v>1.6419626663576213E-4</v>
      </c>
      <c r="JE107" s="52">
        <v>0</v>
      </c>
      <c r="JF107" s="52">
        <v>0</v>
      </c>
      <c r="JG107" s="52">
        <v>4.8188337609057925E-5</v>
      </c>
      <c r="JH107" s="52">
        <v>0</v>
      </c>
      <c r="JI107" s="52">
        <v>0</v>
      </c>
      <c r="JJ107" s="52">
        <v>2.7826576927044691E-4</v>
      </c>
      <c r="JK107" s="52">
        <v>0</v>
      </c>
      <c r="JL107" s="52">
        <v>0</v>
      </c>
      <c r="JM107" s="52">
        <v>4.9234393216146207E-4</v>
      </c>
      <c r="JN107" s="52">
        <v>0</v>
      </c>
      <c r="JO107" s="52">
        <v>0</v>
      </c>
      <c r="JP107" s="52">
        <v>0</v>
      </c>
      <c r="JQ107" s="52">
        <v>0</v>
      </c>
      <c r="JR107" s="52">
        <v>0</v>
      </c>
      <c r="JS107" s="52">
        <v>0</v>
      </c>
      <c r="JT107" s="52">
        <v>0</v>
      </c>
      <c r="JU107" s="52">
        <v>0</v>
      </c>
      <c r="JV107" s="52">
        <v>0</v>
      </c>
      <c r="JW107" s="52">
        <v>0</v>
      </c>
      <c r="JX107" s="52">
        <v>1.3956832687679393E-3</v>
      </c>
      <c r="JY107" s="52">
        <v>0</v>
      </c>
      <c r="JZ107" s="52">
        <v>0</v>
      </c>
      <c r="KA107" s="52">
        <v>1.1240549170710729E-4</v>
      </c>
      <c r="KB107" s="52">
        <v>0</v>
      </c>
      <c r="KC107" s="52">
        <v>0</v>
      </c>
      <c r="KD107" s="52">
        <v>0</v>
      </c>
      <c r="KE107" s="52">
        <v>0</v>
      </c>
      <c r="KF107" s="52">
        <v>0</v>
      </c>
      <c r="KG107" s="52">
        <v>0</v>
      </c>
      <c r="KH107" s="52">
        <v>0</v>
      </c>
      <c r="KI107" s="52">
        <v>0</v>
      </c>
      <c r="KJ107" s="52">
        <v>0</v>
      </c>
      <c r="KK107" s="52">
        <v>0</v>
      </c>
      <c r="KL107" s="52">
        <v>7.693589375505531E-5</v>
      </c>
      <c r="KM107" s="52">
        <v>3.6523307123864955E-4</v>
      </c>
      <c r="KN107" s="52">
        <v>0</v>
      </c>
      <c r="KO107" s="52">
        <v>0</v>
      </c>
      <c r="KP107" s="52">
        <v>0</v>
      </c>
      <c r="KQ107" s="52">
        <v>0</v>
      </c>
      <c r="KR107" s="52">
        <v>0</v>
      </c>
      <c r="KS107" s="52">
        <v>0</v>
      </c>
      <c r="KT107" s="52">
        <v>0</v>
      </c>
      <c r="KU107" s="52">
        <v>3.6492241434885921E-5</v>
      </c>
      <c r="KV107" s="52">
        <v>0</v>
      </c>
      <c r="KW107" s="52">
        <v>0</v>
      </c>
      <c r="KX107" s="52">
        <v>0</v>
      </c>
      <c r="KY107" s="52">
        <v>3.0834480568348845E-5</v>
      </c>
      <c r="KZ107" s="52">
        <v>0</v>
      </c>
    </row>
    <row r="108" spans="1:312" x14ac:dyDescent="0.2">
      <c r="A108" s="89">
        <v>1.0114050000000001</v>
      </c>
      <c r="B108" s="41" t="s">
        <v>830</v>
      </c>
      <c r="C108" s="51" t="s">
        <v>61</v>
      </c>
      <c r="D108" s="52">
        <v>0.66499568875863091</v>
      </c>
      <c r="E108" s="52">
        <v>0.83311246786466708</v>
      </c>
      <c r="F108" s="52">
        <v>0.8590087453796702</v>
      </c>
      <c r="G108" s="52">
        <v>0.71378229904243162</v>
      </c>
      <c r="H108" s="52">
        <v>0.6709219481018569</v>
      </c>
      <c r="I108" s="52">
        <v>1.6802969398766884E-3</v>
      </c>
      <c r="J108" s="52">
        <v>1.4290029972519821E-3</v>
      </c>
      <c r="K108" s="52">
        <v>0</v>
      </c>
      <c r="L108" s="52">
        <v>0</v>
      </c>
      <c r="M108" s="52">
        <v>2.7113532604683494E-5</v>
      </c>
      <c r="N108" s="52">
        <v>2.1727371402853451E-3</v>
      </c>
      <c r="O108" s="52">
        <v>4.1568977180077288E-4</v>
      </c>
      <c r="P108" s="52">
        <v>6.9068079169542845E-4</v>
      </c>
      <c r="Q108" s="52">
        <v>4.3905356987108809E-3</v>
      </c>
      <c r="R108" s="52">
        <v>4.9180075705837175E-4</v>
      </c>
      <c r="S108" s="52">
        <v>5.6728628941390237E-5</v>
      </c>
      <c r="T108" s="52">
        <v>5.332996295061114E-3</v>
      </c>
      <c r="U108" s="52">
        <v>1.177755836522472E-4</v>
      </c>
      <c r="V108" s="52">
        <v>0</v>
      </c>
      <c r="W108" s="52">
        <v>1.2037373444934954E-3</v>
      </c>
      <c r="X108" s="52">
        <v>1.1535693450148925E-5</v>
      </c>
      <c r="Y108" s="52">
        <v>5.6741876862806732E-4</v>
      </c>
      <c r="Z108" s="52">
        <v>0</v>
      </c>
      <c r="AA108" s="52">
        <v>3.1846921598772607E-4</v>
      </c>
      <c r="AB108" s="52">
        <v>0</v>
      </c>
      <c r="AC108" s="52">
        <v>4.8097134187366128E-4</v>
      </c>
      <c r="AD108" s="52">
        <v>1.086473641937806E-3</v>
      </c>
      <c r="AE108" s="52">
        <v>0</v>
      </c>
      <c r="AF108" s="52">
        <v>9.2397770649662225E-4</v>
      </c>
      <c r="AG108" s="52">
        <v>0</v>
      </c>
      <c r="AH108" s="52">
        <v>0</v>
      </c>
      <c r="AI108" s="52">
        <v>0</v>
      </c>
      <c r="AJ108" s="52">
        <v>0</v>
      </c>
      <c r="AK108" s="52">
        <v>4.6356416715253473E-4</v>
      </c>
      <c r="AL108" s="52">
        <v>8.3278954126814251E-4</v>
      </c>
      <c r="AM108" s="52">
        <v>0</v>
      </c>
      <c r="AN108" s="52">
        <v>0</v>
      </c>
      <c r="AO108" s="52">
        <v>0</v>
      </c>
      <c r="AP108" s="52">
        <v>3.0429328424806718E-5</v>
      </c>
      <c r="AQ108" s="52">
        <v>1.5617922577203477E-4</v>
      </c>
      <c r="AR108" s="52">
        <v>2.3315496589121979E-5</v>
      </c>
      <c r="AS108" s="52">
        <v>0</v>
      </c>
      <c r="AT108" s="52">
        <v>0</v>
      </c>
      <c r="AU108" s="52">
        <v>0</v>
      </c>
      <c r="AV108" s="52">
        <v>0.36138495444381524</v>
      </c>
      <c r="AW108" s="52">
        <v>4.361932402633257E-4</v>
      </c>
      <c r="AX108" s="52">
        <v>1.9864043468996117E-3</v>
      </c>
      <c r="AY108" s="52">
        <v>9.5634348374170619E-6</v>
      </c>
      <c r="AZ108" s="52">
        <v>4.6166527655818014E-6</v>
      </c>
      <c r="BA108" s="52">
        <v>0</v>
      </c>
      <c r="BB108" s="52">
        <v>0</v>
      </c>
      <c r="BC108" s="52">
        <v>0</v>
      </c>
      <c r="BD108" s="52">
        <v>3.7202881516402489E-3</v>
      </c>
      <c r="BE108" s="52">
        <v>1.9094345660393218E-2</v>
      </c>
      <c r="BF108" s="52">
        <v>1.3989509048192028E-4</v>
      </c>
      <c r="BG108" s="52">
        <v>4.1441012369716252E-4</v>
      </c>
      <c r="BH108" s="52">
        <v>7.4957515491756888E-6</v>
      </c>
      <c r="BI108" s="52">
        <v>9.9152467471533693E-5</v>
      </c>
      <c r="BJ108" s="52">
        <v>4.6848874525365434E-4</v>
      </c>
      <c r="BK108" s="52">
        <v>0</v>
      </c>
      <c r="BL108" s="52">
        <v>0</v>
      </c>
      <c r="BM108" s="52">
        <v>0</v>
      </c>
      <c r="BN108" s="52">
        <v>0</v>
      </c>
      <c r="BO108" s="52">
        <v>3.1187859590782504E-5</v>
      </c>
      <c r="BP108" s="52">
        <v>4.3181864752517056E-2</v>
      </c>
      <c r="BQ108" s="52">
        <v>3.098572036023936E-3</v>
      </c>
      <c r="BR108" s="52">
        <v>2.1070608949061983E-2</v>
      </c>
      <c r="BS108" s="52">
        <v>1.9933311698921884E-2</v>
      </c>
      <c r="BT108" s="52">
        <v>3.4037700779764792E-2</v>
      </c>
      <c r="BU108" s="52">
        <v>3.8651362579234759E-3</v>
      </c>
      <c r="BV108" s="52">
        <v>3.5914029611977889E-3</v>
      </c>
      <c r="BW108" s="52">
        <v>1.9517089414968752E-2</v>
      </c>
      <c r="BX108" s="52">
        <v>2.1158235657285997E-2</v>
      </c>
      <c r="BY108" s="52">
        <v>2.9505556279757857E-4</v>
      </c>
      <c r="BZ108" s="52">
        <v>1.7120332951866833E-4</v>
      </c>
      <c r="CA108" s="52">
        <v>2.2239296576868277E-5</v>
      </c>
      <c r="CB108" s="52">
        <v>5.837896366278221E-4</v>
      </c>
      <c r="CC108" s="52">
        <v>1.2192699555841126E-4</v>
      </c>
      <c r="CD108" s="52">
        <v>1.0565070684970755E-5</v>
      </c>
      <c r="CE108" s="52">
        <v>0</v>
      </c>
      <c r="CF108" s="52">
        <v>0</v>
      </c>
      <c r="CG108" s="52">
        <v>0</v>
      </c>
      <c r="CH108" s="52">
        <v>5.1184568127120072E-5</v>
      </c>
      <c r="CI108" s="52">
        <v>0</v>
      </c>
      <c r="CJ108" s="52">
        <v>0</v>
      </c>
      <c r="CK108" s="52">
        <v>1.3789743163661831E-3</v>
      </c>
      <c r="CL108" s="52">
        <v>0</v>
      </c>
      <c r="CM108" s="52">
        <v>0</v>
      </c>
      <c r="CN108" s="52">
        <v>1.4986497173722602E-3</v>
      </c>
      <c r="CO108" s="52">
        <v>0</v>
      </c>
      <c r="CP108" s="52">
        <v>2.2877261110807941E-5</v>
      </c>
      <c r="CQ108" s="52">
        <v>0</v>
      </c>
      <c r="CR108" s="52">
        <v>1.2640534204823328E-4</v>
      </c>
      <c r="CS108" s="52">
        <v>0</v>
      </c>
      <c r="CT108" s="52">
        <v>0</v>
      </c>
      <c r="CU108" s="52">
        <v>3.7538508441405771E-5</v>
      </c>
      <c r="CV108" s="52">
        <v>0</v>
      </c>
      <c r="CW108" s="52">
        <v>5.6923304553264205E-4</v>
      </c>
      <c r="CX108" s="52">
        <v>5.0055611320699419E-5</v>
      </c>
      <c r="CY108" s="52">
        <v>0</v>
      </c>
      <c r="CZ108" s="52">
        <v>0</v>
      </c>
      <c r="DA108" s="52">
        <v>0</v>
      </c>
      <c r="DB108" s="52">
        <v>1.6503746393862321E-4</v>
      </c>
      <c r="DC108" s="52">
        <v>0</v>
      </c>
      <c r="DD108" s="52">
        <v>0</v>
      </c>
      <c r="DE108" s="52">
        <v>2.9989454358463622E-4</v>
      </c>
      <c r="DF108" s="52">
        <v>0</v>
      </c>
      <c r="DG108" s="52">
        <v>0</v>
      </c>
      <c r="DH108" s="52">
        <v>4.049076171422786E-5</v>
      </c>
      <c r="DI108" s="52">
        <v>2.9228679898957127E-5</v>
      </c>
      <c r="DJ108" s="52">
        <v>0</v>
      </c>
      <c r="DK108" s="52">
        <v>0</v>
      </c>
      <c r="DL108" s="52">
        <v>0</v>
      </c>
      <c r="DM108" s="52">
        <v>0</v>
      </c>
      <c r="DN108" s="52">
        <v>0</v>
      </c>
      <c r="DO108" s="52">
        <v>1.6026916782090717E-4</v>
      </c>
      <c r="DP108" s="52">
        <v>1.2138560540957102E-5</v>
      </c>
      <c r="DQ108" s="52">
        <v>1.7952530243912695E-5</v>
      </c>
      <c r="DR108" s="52">
        <v>0</v>
      </c>
      <c r="DS108" s="52">
        <v>3.2924006513674426E-3</v>
      </c>
      <c r="DT108" s="52">
        <v>0</v>
      </c>
      <c r="DU108" s="52">
        <v>0</v>
      </c>
      <c r="DV108" s="52">
        <v>0</v>
      </c>
      <c r="DW108" s="52">
        <v>0</v>
      </c>
      <c r="DX108" s="52">
        <v>0</v>
      </c>
      <c r="DY108" s="52">
        <v>0</v>
      </c>
      <c r="DZ108" s="52">
        <v>3.5993618331469833E-5</v>
      </c>
      <c r="EA108" s="52">
        <v>0</v>
      </c>
      <c r="EB108" s="52">
        <v>5.8979637028769966E-4</v>
      </c>
      <c r="EC108" s="52">
        <v>0</v>
      </c>
      <c r="ED108" s="52">
        <v>0</v>
      </c>
      <c r="EE108" s="52">
        <v>0</v>
      </c>
      <c r="EF108" s="52">
        <v>0</v>
      </c>
      <c r="EG108" s="52">
        <v>2.7386197383447164E-4</v>
      </c>
      <c r="EH108" s="52">
        <v>0</v>
      </c>
      <c r="EI108" s="52">
        <v>2.6361838573522298E-5</v>
      </c>
      <c r="EJ108" s="52">
        <v>0</v>
      </c>
      <c r="EK108" s="52">
        <v>0</v>
      </c>
      <c r="EL108" s="52">
        <v>0</v>
      </c>
      <c r="EM108" s="52">
        <v>3.7138699730698706E-5</v>
      </c>
      <c r="EN108" s="52">
        <v>1.7071504445804738E-5</v>
      </c>
      <c r="EO108" s="52">
        <v>2.0170492439099807E-3</v>
      </c>
      <c r="EP108" s="52">
        <v>4.6484755345008682E-4</v>
      </c>
      <c r="EQ108" s="52">
        <v>4.842397228515541E-5</v>
      </c>
      <c r="ER108" s="52">
        <v>0</v>
      </c>
      <c r="ES108" s="52">
        <v>3.0857324322291252E-3</v>
      </c>
      <c r="ET108" s="52">
        <v>0</v>
      </c>
      <c r="EU108" s="52">
        <v>0</v>
      </c>
      <c r="EV108" s="52">
        <v>0</v>
      </c>
      <c r="EW108" s="52">
        <v>8.7819886002097095E-4</v>
      </c>
      <c r="EX108" s="52">
        <v>0</v>
      </c>
      <c r="EY108" s="52">
        <v>1.024948076168993E-4</v>
      </c>
      <c r="EZ108" s="52">
        <v>0</v>
      </c>
      <c r="FA108" s="52">
        <v>0</v>
      </c>
      <c r="FB108" s="52">
        <v>6.8692659370748572E-3</v>
      </c>
      <c r="FC108" s="52">
        <v>1.3055710271683786E-4</v>
      </c>
      <c r="FD108" s="52">
        <v>0</v>
      </c>
      <c r="FE108" s="52">
        <v>1.9451131456349474E-4</v>
      </c>
      <c r="FF108" s="52">
        <v>0</v>
      </c>
      <c r="FG108" s="52">
        <v>0</v>
      </c>
      <c r="FH108" s="52">
        <v>8.3018689309591331E-3</v>
      </c>
      <c r="FI108" s="52">
        <v>8.8459938821123054E-4</v>
      </c>
      <c r="FJ108" s="52">
        <v>5.8726665286858151E-3</v>
      </c>
      <c r="FK108" s="52">
        <v>1.005311533921488E-4</v>
      </c>
      <c r="FL108" s="52">
        <v>0</v>
      </c>
      <c r="FM108" s="52">
        <v>1.6324327171171084E-4</v>
      </c>
      <c r="FN108" s="52">
        <v>0</v>
      </c>
      <c r="FO108" s="52">
        <v>2.51822235932157E-3</v>
      </c>
      <c r="FP108" s="52">
        <v>3.9812677987146721E-4</v>
      </c>
      <c r="FQ108" s="52">
        <v>2.6332355255801235E-4</v>
      </c>
      <c r="FR108" s="52">
        <v>0</v>
      </c>
      <c r="FS108" s="52">
        <v>1.8417921094656261E-3</v>
      </c>
      <c r="FT108" s="52">
        <v>0.70765004392396025</v>
      </c>
      <c r="FU108" s="52">
        <v>4.1357814982171545E-2</v>
      </c>
      <c r="FV108" s="52">
        <v>0.76890075950128389</v>
      </c>
      <c r="FW108" s="52">
        <v>8.5987915497493336E-2</v>
      </c>
      <c r="FX108" s="52">
        <v>0.2193218321642281</v>
      </c>
      <c r="FY108" s="52">
        <v>1.3575774133198371E-3</v>
      </c>
      <c r="FZ108" s="52">
        <v>8.4002119104423772E-3</v>
      </c>
      <c r="GA108" s="52">
        <v>0</v>
      </c>
      <c r="GB108" s="52">
        <v>8.7623028208043364E-4</v>
      </c>
      <c r="GC108" s="52">
        <v>0</v>
      </c>
      <c r="GD108" s="52">
        <v>3.8948328324984327E-4</v>
      </c>
      <c r="GE108" s="52">
        <v>7.657968532012875E-3</v>
      </c>
      <c r="GF108" s="52">
        <v>4.5740183376484722E-4</v>
      </c>
      <c r="GG108" s="52">
        <v>7.5387899174501636E-5</v>
      </c>
      <c r="GH108" s="52">
        <v>5.7127490012762561E-6</v>
      </c>
      <c r="GI108" s="52">
        <v>2.3606134280150485E-4</v>
      </c>
      <c r="GJ108" s="52">
        <v>2.4336506769259656E-5</v>
      </c>
      <c r="GK108" s="52">
        <v>9.3868469242408073E-6</v>
      </c>
      <c r="GL108" s="52">
        <v>1.3370378343156969E-3</v>
      </c>
      <c r="GM108" s="52">
        <v>2.0391874647061258E-5</v>
      </c>
      <c r="GN108" s="52">
        <v>0</v>
      </c>
      <c r="GO108" s="52">
        <v>3.1763573617721784E-5</v>
      </c>
      <c r="GP108" s="52">
        <v>0</v>
      </c>
      <c r="GQ108" s="52">
        <v>5.4849308165468461E-5</v>
      </c>
      <c r="GR108" s="52">
        <v>0</v>
      </c>
      <c r="GS108" s="52">
        <v>0</v>
      </c>
      <c r="GT108" s="52">
        <v>7.7959718112786036E-4</v>
      </c>
      <c r="GU108" s="52">
        <v>9.0240543954570344E-4</v>
      </c>
      <c r="GV108" s="52">
        <v>1.763115000358403E-3</v>
      </c>
      <c r="GW108" s="52">
        <v>1.2712327325485725E-4</v>
      </c>
      <c r="GX108" s="52">
        <v>0</v>
      </c>
      <c r="GY108" s="52">
        <v>4.6819468441161088E-3</v>
      </c>
      <c r="GZ108" s="52">
        <v>0</v>
      </c>
      <c r="HA108" s="52">
        <v>0</v>
      </c>
      <c r="HB108" s="52">
        <v>0</v>
      </c>
      <c r="HC108" s="52">
        <v>0</v>
      </c>
      <c r="HD108" s="52">
        <v>0</v>
      </c>
      <c r="HE108" s="52">
        <v>0</v>
      </c>
      <c r="HF108" s="52">
        <v>0</v>
      </c>
      <c r="HG108" s="52">
        <v>1.1689811776701023E-3</v>
      </c>
      <c r="HH108" s="52">
        <v>0</v>
      </c>
      <c r="HI108" s="52">
        <v>0</v>
      </c>
      <c r="HJ108" s="52">
        <v>0</v>
      </c>
      <c r="HK108" s="52">
        <v>0</v>
      </c>
      <c r="HL108" s="52">
        <v>0</v>
      </c>
      <c r="HM108" s="52">
        <v>1.3227646047160618E-4</v>
      </c>
      <c r="HN108" s="52">
        <v>0</v>
      </c>
      <c r="HO108" s="52">
        <v>1.1077130076562744E-4</v>
      </c>
      <c r="HP108" s="52">
        <v>0</v>
      </c>
      <c r="HQ108" s="52">
        <v>0</v>
      </c>
      <c r="HR108" s="52">
        <v>0</v>
      </c>
      <c r="HS108" s="52">
        <v>1.4651660764207795E-5</v>
      </c>
      <c r="HT108" s="52">
        <v>1.2743286928095982E-3</v>
      </c>
      <c r="HU108" s="52">
        <v>0</v>
      </c>
      <c r="HV108" s="52">
        <v>0</v>
      </c>
      <c r="HW108" s="52">
        <v>0</v>
      </c>
      <c r="HX108" s="52">
        <v>4.4524158411475487E-3</v>
      </c>
      <c r="HY108" s="52">
        <v>2.7914269877669299E-4</v>
      </c>
      <c r="HZ108" s="52">
        <v>0</v>
      </c>
      <c r="IA108" s="52">
        <v>1.3806247704102872E-4</v>
      </c>
      <c r="IB108" s="52">
        <v>4.9843776384898165E-3</v>
      </c>
      <c r="IC108" s="52">
        <v>4.7994997679018381E-5</v>
      </c>
      <c r="ID108" s="52">
        <v>0</v>
      </c>
      <c r="IE108" s="52">
        <v>0</v>
      </c>
      <c r="IF108" s="52">
        <v>0</v>
      </c>
      <c r="IG108" s="52">
        <v>6.477351358978478E-5</v>
      </c>
      <c r="IH108" s="52">
        <v>1.2744214110739963E-4</v>
      </c>
      <c r="II108" s="52">
        <v>2.1833403483082895E-3</v>
      </c>
      <c r="IJ108" s="52">
        <v>1.1470965504674952E-4</v>
      </c>
      <c r="IK108" s="52">
        <v>7.697121080821193E-4</v>
      </c>
      <c r="IL108" s="52">
        <v>2.3245254122101014E-4</v>
      </c>
      <c r="IM108" s="52">
        <v>5.5520347339697183E-5</v>
      </c>
      <c r="IN108" s="52">
        <v>3.9673335409186066E-5</v>
      </c>
      <c r="IO108" s="52">
        <v>2.0093688720503563E-5</v>
      </c>
      <c r="IP108" s="52">
        <v>5.3164692278403038E-4</v>
      </c>
      <c r="IQ108" s="52">
        <v>0</v>
      </c>
      <c r="IR108" s="52">
        <v>1.0737883362019542E-5</v>
      </c>
      <c r="IS108" s="52">
        <v>2.5743741107808515E-5</v>
      </c>
      <c r="IT108" s="52">
        <v>0</v>
      </c>
      <c r="IU108" s="52">
        <v>1.0056239219002009E-3</v>
      </c>
      <c r="IV108" s="52">
        <v>6.3162291814197117E-4</v>
      </c>
      <c r="IW108" s="52">
        <v>8.0407874731755831E-6</v>
      </c>
      <c r="IX108" s="52">
        <v>7.9185824169978236E-4</v>
      </c>
      <c r="IY108" s="52">
        <v>5.2226882568829778E-4</v>
      </c>
      <c r="IZ108" s="52">
        <v>6.7397143785484937E-4</v>
      </c>
      <c r="JA108" s="52">
        <v>2.6169818996348451E-5</v>
      </c>
      <c r="JB108" s="52">
        <v>7.2865704118234384E-4</v>
      </c>
      <c r="JC108" s="52">
        <v>1.6817426098963684E-2</v>
      </c>
      <c r="JD108" s="52">
        <v>1.8326035849300114E-2</v>
      </c>
      <c r="JE108" s="52">
        <v>5.6933104326324896E-2</v>
      </c>
      <c r="JF108" s="52">
        <v>0.10097519641590132</v>
      </c>
      <c r="JG108" s="52">
        <v>8.1334397703235284E-5</v>
      </c>
      <c r="JH108" s="52">
        <v>2.2053010300155007E-3</v>
      </c>
      <c r="JI108" s="52">
        <v>2.1561911630430595E-3</v>
      </c>
      <c r="JJ108" s="52">
        <v>0</v>
      </c>
      <c r="JK108" s="52">
        <v>0</v>
      </c>
      <c r="JL108" s="52">
        <v>0</v>
      </c>
      <c r="JM108" s="52">
        <v>1.3715391075951717E-3</v>
      </c>
      <c r="JN108" s="52">
        <v>1.4987173228241571E-4</v>
      </c>
      <c r="JO108" s="52">
        <v>1.8061628811769843E-3</v>
      </c>
      <c r="JP108" s="52">
        <v>8.521937596359337E-4</v>
      </c>
      <c r="JQ108" s="52">
        <v>1.2431787283286493E-3</v>
      </c>
      <c r="JR108" s="52">
        <v>3.028898548271562E-4</v>
      </c>
      <c r="JS108" s="52">
        <v>1.8607886753672306E-2</v>
      </c>
      <c r="JT108" s="52">
        <v>0</v>
      </c>
      <c r="JU108" s="52">
        <v>0</v>
      </c>
      <c r="JV108" s="52">
        <v>3.0224953123454698E-6</v>
      </c>
      <c r="JW108" s="52">
        <v>1.0936679960668685E-4</v>
      </c>
      <c r="JX108" s="52">
        <v>0</v>
      </c>
      <c r="JY108" s="52">
        <v>0</v>
      </c>
      <c r="JZ108" s="52">
        <v>1.3995586528970395E-5</v>
      </c>
      <c r="KA108" s="52">
        <v>5.6680167262417852E-6</v>
      </c>
      <c r="KB108" s="52">
        <v>0</v>
      </c>
      <c r="KC108" s="52">
        <v>4.4349630858856311E-4</v>
      </c>
      <c r="KD108" s="52">
        <v>0</v>
      </c>
      <c r="KE108" s="52">
        <v>0</v>
      </c>
      <c r="KF108" s="52">
        <v>8.8032785426817247E-6</v>
      </c>
      <c r="KG108" s="52">
        <v>3.469545255180007E-5</v>
      </c>
      <c r="KH108" s="52">
        <v>2.0189645469176927E-5</v>
      </c>
      <c r="KI108" s="52">
        <v>1.4958563958462977E-5</v>
      </c>
      <c r="KJ108" s="52">
        <v>2.5944297382705846E-4</v>
      </c>
      <c r="KK108" s="52">
        <v>1.5871985670632619E-5</v>
      </c>
      <c r="KL108" s="52">
        <v>1.1137847411878013E-3</v>
      </c>
      <c r="KM108" s="52">
        <v>0</v>
      </c>
      <c r="KN108" s="52">
        <v>0</v>
      </c>
      <c r="KO108" s="52">
        <v>1.0366910806331243E-5</v>
      </c>
      <c r="KP108" s="52">
        <v>0</v>
      </c>
      <c r="KQ108" s="52">
        <v>1.3906931709627349E-4</v>
      </c>
      <c r="KR108" s="52">
        <v>0</v>
      </c>
      <c r="KS108" s="52">
        <v>0</v>
      </c>
      <c r="KT108" s="52">
        <v>6.7696027451588141E-6</v>
      </c>
      <c r="KU108" s="52">
        <v>2.102917038351333E-5</v>
      </c>
      <c r="KV108" s="52">
        <v>1.3229839661071766E-5</v>
      </c>
      <c r="KW108" s="52">
        <v>7.3486106240731513E-6</v>
      </c>
      <c r="KX108" s="52">
        <v>0</v>
      </c>
      <c r="KY108" s="52">
        <v>0</v>
      </c>
      <c r="KZ108" s="52">
        <v>3.1842743847706606E-5</v>
      </c>
    </row>
    <row r="109" spans="1:312" x14ac:dyDescent="0.2">
      <c r="A109" s="89">
        <v>1.0184979999999999</v>
      </c>
      <c r="B109" s="41" t="s">
        <v>829</v>
      </c>
      <c r="C109" s="51" t="s">
        <v>168</v>
      </c>
      <c r="D109" s="52">
        <v>2.4365221062445496E-2</v>
      </c>
      <c r="E109" s="52">
        <v>2.4099068774817906E-3</v>
      </c>
      <c r="F109" s="52">
        <v>1.1423627021521683E-3</v>
      </c>
      <c r="G109" s="52">
        <v>4.9958252198889896E-3</v>
      </c>
      <c r="H109" s="52">
        <v>3.5066391401243563E-3</v>
      </c>
      <c r="I109" s="52">
        <v>0</v>
      </c>
      <c r="J109" s="52">
        <v>0</v>
      </c>
      <c r="K109" s="52">
        <v>0</v>
      </c>
      <c r="L109" s="52">
        <v>0</v>
      </c>
      <c r="M109" s="52">
        <v>0</v>
      </c>
      <c r="N109" s="52">
        <v>0</v>
      </c>
      <c r="O109" s="52">
        <v>0</v>
      </c>
      <c r="P109" s="52">
        <v>0</v>
      </c>
      <c r="Q109" s="52">
        <v>0</v>
      </c>
      <c r="R109" s="52">
        <v>0</v>
      </c>
      <c r="S109" s="52">
        <v>0</v>
      </c>
      <c r="T109" s="52">
        <v>0</v>
      </c>
      <c r="U109" s="52">
        <v>0</v>
      </c>
      <c r="V109" s="52">
        <v>0</v>
      </c>
      <c r="W109" s="52">
        <v>0</v>
      </c>
      <c r="X109" s="52">
        <v>0</v>
      </c>
      <c r="Y109" s="52">
        <v>0</v>
      </c>
      <c r="Z109" s="52">
        <v>0</v>
      </c>
      <c r="AA109" s="52">
        <v>0</v>
      </c>
      <c r="AB109" s="52">
        <v>0</v>
      </c>
      <c r="AC109" s="52">
        <v>0</v>
      </c>
      <c r="AD109" s="52">
        <v>0</v>
      </c>
      <c r="AE109" s="52">
        <v>0</v>
      </c>
      <c r="AF109" s="52">
        <v>0</v>
      </c>
      <c r="AG109" s="52">
        <v>0</v>
      </c>
      <c r="AH109" s="52">
        <v>0</v>
      </c>
      <c r="AI109" s="52">
        <v>0</v>
      </c>
      <c r="AJ109" s="52">
        <v>0</v>
      </c>
      <c r="AK109" s="52">
        <v>0</v>
      </c>
      <c r="AL109" s="52">
        <v>0</v>
      </c>
      <c r="AM109" s="52">
        <v>0</v>
      </c>
      <c r="AN109" s="52">
        <v>0</v>
      </c>
      <c r="AO109" s="52">
        <v>0</v>
      </c>
      <c r="AP109" s="52">
        <v>0</v>
      </c>
      <c r="AQ109" s="52">
        <v>0</v>
      </c>
      <c r="AR109" s="52">
        <v>0</v>
      </c>
      <c r="AS109" s="52">
        <v>1.2381490157549027E-4</v>
      </c>
      <c r="AT109" s="52">
        <v>0</v>
      </c>
      <c r="AU109" s="52">
        <v>0</v>
      </c>
      <c r="AV109" s="52">
        <v>9.3994099774377213E-2</v>
      </c>
      <c r="AW109" s="52">
        <v>0</v>
      </c>
      <c r="AX109" s="52">
        <v>0</v>
      </c>
      <c r="AY109" s="52">
        <v>0</v>
      </c>
      <c r="AZ109" s="52">
        <v>0</v>
      </c>
      <c r="BA109" s="52">
        <v>0</v>
      </c>
      <c r="BB109" s="52">
        <v>0</v>
      </c>
      <c r="BC109" s="52">
        <v>0</v>
      </c>
      <c r="BD109" s="52">
        <v>0</v>
      </c>
      <c r="BE109" s="52">
        <v>2.8201995605223211E-3</v>
      </c>
      <c r="BF109" s="52">
        <v>0</v>
      </c>
      <c r="BG109" s="52">
        <v>0</v>
      </c>
      <c r="BH109" s="52">
        <v>0</v>
      </c>
      <c r="BI109" s="52">
        <v>0</v>
      </c>
      <c r="BJ109" s="52">
        <v>0</v>
      </c>
      <c r="BK109" s="52">
        <v>0</v>
      </c>
      <c r="BL109" s="52">
        <v>0</v>
      </c>
      <c r="BM109" s="52">
        <v>0</v>
      </c>
      <c r="BN109" s="52">
        <v>0</v>
      </c>
      <c r="BO109" s="52">
        <v>0</v>
      </c>
      <c r="BP109" s="52">
        <v>2.4147856178446622E-3</v>
      </c>
      <c r="BQ109" s="52">
        <v>0</v>
      </c>
      <c r="BR109" s="52">
        <v>1.1632319217082226E-2</v>
      </c>
      <c r="BS109" s="52">
        <v>5.6419837955710385E-3</v>
      </c>
      <c r="BT109" s="52">
        <v>3.103935026808064E-3</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1.1025317938402249E-4</v>
      </c>
      <c r="EA109" s="52">
        <v>0</v>
      </c>
      <c r="EB109" s="52">
        <v>0</v>
      </c>
      <c r="EC109" s="52">
        <v>0</v>
      </c>
      <c r="ED109" s="52">
        <v>0</v>
      </c>
      <c r="EE109" s="52">
        <v>0</v>
      </c>
      <c r="EF109" s="52">
        <v>0</v>
      </c>
      <c r="EG109" s="52">
        <v>0</v>
      </c>
      <c r="EH109" s="52">
        <v>0</v>
      </c>
      <c r="EI109" s="52">
        <v>0</v>
      </c>
      <c r="EJ109" s="52">
        <v>0</v>
      </c>
      <c r="EK109" s="52">
        <v>0</v>
      </c>
      <c r="EL109" s="52">
        <v>0</v>
      </c>
      <c r="EM109" s="52">
        <v>0</v>
      </c>
      <c r="EN109" s="52">
        <v>0</v>
      </c>
      <c r="EO109" s="52">
        <v>0</v>
      </c>
      <c r="EP109" s="52">
        <v>0</v>
      </c>
      <c r="EQ109" s="52">
        <v>0</v>
      </c>
      <c r="ER109" s="52">
        <v>0</v>
      </c>
      <c r="ES109" s="52">
        <v>0</v>
      </c>
      <c r="ET109" s="52">
        <v>0</v>
      </c>
      <c r="EU109" s="52">
        <v>0</v>
      </c>
      <c r="EV109" s="52">
        <v>0</v>
      </c>
      <c r="EW109" s="52">
        <v>0</v>
      </c>
      <c r="EX109" s="52">
        <v>0</v>
      </c>
      <c r="EY109" s="52">
        <v>0</v>
      </c>
      <c r="EZ109" s="52">
        <v>0</v>
      </c>
      <c r="FA109" s="52">
        <v>0</v>
      </c>
      <c r="FB109" s="52">
        <v>0</v>
      </c>
      <c r="FC109" s="52">
        <v>0</v>
      </c>
      <c r="FD109" s="52">
        <v>0</v>
      </c>
      <c r="FE109" s="52">
        <v>0</v>
      </c>
      <c r="FF109" s="52">
        <v>0</v>
      </c>
      <c r="FG109" s="52">
        <v>0</v>
      </c>
      <c r="FH109" s="52">
        <v>0</v>
      </c>
      <c r="FI109" s="52">
        <v>0</v>
      </c>
      <c r="FJ109" s="52">
        <v>0</v>
      </c>
      <c r="FK109" s="52">
        <v>0</v>
      </c>
      <c r="FL109" s="52">
        <v>0</v>
      </c>
      <c r="FM109" s="52">
        <v>0</v>
      </c>
      <c r="FN109" s="52">
        <v>0</v>
      </c>
      <c r="FO109" s="52">
        <v>0</v>
      </c>
      <c r="FP109" s="52">
        <v>0</v>
      </c>
      <c r="FQ109" s="52">
        <v>0</v>
      </c>
      <c r="FR109" s="52">
        <v>0</v>
      </c>
      <c r="FS109" s="52">
        <v>0</v>
      </c>
      <c r="FT109" s="52">
        <v>4.526934407846167E-4</v>
      </c>
      <c r="FU109" s="52">
        <v>8.4522629070647693E-5</v>
      </c>
      <c r="FV109" s="52">
        <v>5.8965640475501307E-4</v>
      </c>
      <c r="FW109" s="52">
        <v>0</v>
      </c>
      <c r="FX109" s="52">
        <v>6.3904860287180686E-4</v>
      </c>
      <c r="FY109" s="52">
        <v>0</v>
      </c>
      <c r="FZ109" s="52">
        <v>0</v>
      </c>
      <c r="GA109" s="52">
        <v>0</v>
      </c>
      <c r="GB109" s="52">
        <v>0</v>
      </c>
      <c r="GC109" s="52">
        <v>0</v>
      </c>
      <c r="GD109" s="52">
        <v>0</v>
      </c>
      <c r="GE109" s="52">
        <v>0</v>
      </c>
      <c r="GF109" s="52">
        <v>0</v>
      </c>
      <c r="GG109" s="52">
        <v>0</v>
      </c>
      <c r="GH109" s="52">
        <v>0</v>
      </c>
      <c r="GI109" s="52">
        <v>0</v>
      </c>
      <c r="GJ109" s="52">
        <v>0</v>
      </c>
      <c r="GK109" s="52">
        <v>0</v>
      </c>
      <c r="GL109" s="52">
        <v>0</v>
      </c>
      <c r="GM109" s="52">
        <v>0</v>
      </c>
      <c r="GN109" s="52">
        <v>0</v>
      </c>
      <c r="GO109" s="52">
        <v>0</v>
      </c>
      <c r="GP109" s="52">
        <v>0</v>
      </c>
      <c r="GQ109" s="52">
        <v>0</v>
      </c>
      <c r="GR109" s="52">
        <v>0</v>
      </c>
      <c r="GS109" s="52">
        <v>0</v>
      </c>
      <c r="GT109" s="52">
        <v>0</v>
      </c>
      <c r="GU109" s="52">
        <v>0</v>
      </c>
      <c r="GV109" s="52">
        <v>0</v>
      </c>
      <c r="GW109" s="52">
        <v>0</v>
      </c>
      <c r="GX109" s="52">
        <v>0</v>
      </c>
      <c r="GY109" s="52">
        <v>0</v>
      </c>
      <c r="GZ109" s="52">
        <v>0</v>
      </c>
      <c r="HA109" s="52">
        <v>0</v>
      </c>
      <c r="HB109" s="52">
        <v>0</v>
      </c>
      <c r="HC109" s="52">
        <v>0</v>
      </c>
      <c r="HD109" s="52">
        <v>0</v>
      </c>
      <c r="HE109" s="52">
        <v>0</v>
      </c>
      <c r="HF109" s="52">
        <v>0</v>
      </c>
      <c r="HG109" s="52">
        <v>0</v>
      </c>
      <c r="HH109" s="52">
        <v>0</v>
      </c>
      <c r="HI109" s="52">
        <v>0</v>
      </c>
      <c r="HJ109" s="52">
        <v>0</v>
      </c>
      <c r="HK109" s="52">
        <v>0</v>
      </c>
      <c r="HL109" s="52">
        <v>0</v>
      </c>
      <c r="HM109" s="52">
        <v>0</v>
      </c>
      <c r="HN109" s="52">
        <v>0</v>
      </c>
      <c r="HO109" s="52">
        <v>0</v>
      </c>
      <c r="HP109" s="52">
        <v>0</v>
      </c>
      <c r="HQ109" s="52">
        <v>0</v>
      </c>
      <c r="HR109" s="52">
        <v>0</v>
      </c>
      <c r="HS109" s="52">
        <v>0</v>
      </c>
      <c r="HT109" s="52">
        <v>0</v>
      </c>
      <c r="HU109" s="52">
        <v>0</v>
      </c>
      <c r="HV109" s="52">
        <v>0</v>
      </c>
      <c r="HW109" s="52">
        <v>0</v>
      </c>
      <c r="HX109" s="52">
        <v>0</v>
      </c>
      <c r="HY109" s="52">
        <v>0</v>
      </c>
      <c r="HZ109" s="52">
        <v>0</v>
      </c>
      <c r="IA109" s="52">
        <v>0</v>
      </c>
      <c r="IB109" s="52">
        <v>0</v>
      </c>
      <c r="IC109" s="52">
        <v>0</v>
      </c>
      <c r="ID109" s="52">
        <v>0</v>
      </c>
      <c r="IE109" s="52">
        <v>0</v>
      </c>
      <c r="IF109" s="52">
        <v>0</v>
      </c>
      <c r="IG109" s="52">
        <v>0</v>
      </c>
      <c r="IH109" s="52">
        <v>0</v>
      </c>
      <c r="II109" s="52">
        <v>0</v>
      </c>
      <c r="IJ109" s="52">
        <v>0</v>
      </c>
      <c r="IK109" s="52">
        <v>0</v>
      </c>
      <c r="IL109" s="52">
        <v>0</v>
      </c>
      <c r="IM109" s="52">
        <v>0</v>
      </c>
      <c r="IN109" s="52">
        <v>0</v>
      </c>
      <c r="IO109" s="52">
        <v>0</v>
      </c>
      <c r="IP109" s="52">
        <v>0</v>
      </c>
      <c r="IQ109" s="52">
        <v>0</v>
      </c>
      <c r="IR109" s="52">
        <v>0</v>
      </c>
      <c r="IS109" s="52">
        <v>0</v>
      </c>
      <c r="IT109" s="52">
        <v>0</v>
      </c>
      <c r="IU109" s="52">
        <v>0</v>
      </c>
      <c r="IV109" s="52">
        <v>0</v>
      </c>
      <c r="IW109" s="52">
        <v>0</v>
      </c>
      <c r="IX109" s="52">
        <v>0</v>
      </c>
      <c r="IY109" s="52">
        <v>0</v>
      </c>
      <c r="IZ109" s="52">
        <v>0</v>
      </c>
      <c r="JA109" s="52">
        <v>0</v>
      </c>
      <c r="JB109" s="52">
        <v>0</v>
      </c>
      <c r="JC109" s="52">
        <v>1.3281681029933916E-3</v>
      </c>
      <c r="JD109" s="52">
        <v>3.2361689630678076E-3</v>
      </c>
      <c r="JE109" s="52">
        <v>0.22458644730585528</v>
      </c>
      <c r="JF109" s="52">
        <v>0.227804135234665</v>
      </c>
      <c r="JG109" s="52">
        <v>0</v>
      </c>
      <c r="JH109" s="52">
        <v>0</v>
      </c>
      <c r="JI109" s="52">
        <v>0</v>
      </c>
      <c r="JJ109" s="52">
        <v>0</v>
      </c>
      <c r="JK109" s="52">
        <v>0</v>
      </c>
      <c r="JL109" s="52">
        <v>0</v>
      </c>
      <c r="JM109" s="52">
        <v>0</v>
      </c>
      <c r="JN109" s="52">
        <v>0</v>
      </c>
      <c r="JO109" s="52">
        <v>0</v>
      </c>
      <c r="JP109" s="52">
        <v>0</v>
      </c>
      <c r="JQ109" s="52">
        <v>1.3083743964858277E-5</v>
      </c>
      <c r="JR109" s="52">
        <v>0</v>
      </c>
      <c r="JS109" s="52">
        <v>6.7710384062950671E-3</v>
      </c>
      <c r="JT109" s="52">
        <v>0</v>
      </c>
      <c r="JU109" s="52">
        <v>0</v>
      </c>
      <c r="JV109" s="52">
        <v>0</v>
      </c>
      <c r="JW109" s="52">
        <v>0</v>
      </c>
      <c r="JX109" s="52">
        <v>0</v>
      </c>
      <c r="JY109" s="52">
        <v>0</v>
      </c>
      <c r="JZ109" s="52">
        <v>0</v>
      </c>
      <c r="KA109" s="52">
        <v>0</v>
      </c>
      <c r="KB109" s="52">
        <v>0</v>
      </c>
      <c r="KC109" s="52">
        <v>0</v>
      </c>
      <c r="KD109" s="52">
        <v>0</v>
      </c>
      <c r="KE109" s="52">
        <v>0</v>
      </c>
      <c r="KF109" s="52">
        <v>0</v>
      </c>
      <c r="KG109" s="52">
        <v>0</v>
      </c>
      <c r="KH109" s="52">
        <v>0</v>
      </c>
      <c r="KI109" s="52">
        <v>0</v>
      </c>
      <c r="KJ109" s="52">
        <v>6.3649752377259805E-5</v>
      </c>
      <c r="KK109" s="52">
        <v>0</v>
      </c>
      <c r="KL109" s="52">
        <v>0</v>
      </c>
      <c r="KM109" s="52">
        <v>0</v>
      </c>
      <c r="KN109" s="52">
        <v>1.6393002218797816E-4</v>
      </c>
      <c r="KO109" s="52">
        <v>0</v>
      </c>
      <c r="KP109" s="52">
        <v>0</v>
      </c>
      <c r="KQ109" s="52">
        <v>4.2521023749558596E-5</v>
      </c>
      <c r="KR109" s="52">
        <v>0</v>
      </c>
      <c r="KS109" s="52">
        <v>0</v>
      </c>
      <c r="KT109" s="52">
        <v>0</v>
      </c>
      <c r="KU109" s="52">
        <v>0</v>
      </c>
      <c r="KV109" s="52">
        <v>0</v>
      </c>
      <c r="KW109" s="52">
        <v>0</v>
      </c>
      <c r="KX109" s="52">
        <v>0</v>
      </c>
      <c r="KY109" s="52">
        <v>0</v>
      </c>
      <c r="KZ109" s="52">
        <v>0</v>
      </c>
    </row>
    <row r="110" spans="1:312" x14ac:dyDescent="0.2">
      <c r="A110" s="89">
        <v>1.062263</v>
      </c>
      <c r="B110" s="41" t="s">
        <v>13254</v>
      </c>
      <c r="C110" s="51" t="s">
        <v>35</v>
      </c>
      <c r="D110" s="52">
        <v>0</v>
      </c>
      <c r="E110" s="52">
        <v>0</v>
      </c>
      <c r="F110" s="52">
        <v>0</v>
      </c>
      <c r="G110" s="52">
        <v>0</v>
      </c>
      <c r="H110" s="52">
        <v>0</v>
      </c>
      <c r="I110" s="52">
        <v>0</v>
      </c>
      <c r="J110" s="52">
        <v>0</v>
      </c>
      <c r="K110" s="52">
        <v>0</v>
      </c>
      <c r="L110" s="52">
        <v>0</v>
      </c>
      <c r="M110" s="52">
        <v>0</v>
      </c>
      <c r="N110" s="52">
        <v>0</v>
      </c>
      <c r="O110" s="52">
        <v>0</v>
      </c>
      <c r="P110" s="52">
        <v>0</v>
      </c>
      <c r="Q110" s="52">
        <v>0</v>
      </c>
      <c r="R110" s="52">
        <v>0</v>
      </c>
      <c r="S110" s="52">
        <v>0</v>
      </c>
      <c r="T110" s="52">
        <v>0</v>
      </c>
      <c r="U110" s="52">
        <v>0</v>
      </c>
      <c r="V110" s="52">
        <v>0</v>
      </c>
      <c r="W110" s="52">
        <v>0</v>
      </c>
      <c r="X110" s="52">
        <v>0</v>
      </c>
      <c r="Y110" s="52">
        <v>0</v>
      </c>
      <c r="Z110" s="52">
        <v>0</v>
      </c>
      <c r="AA110" s="52">
        <v>0</v>
      </c>
      <c r="AB110" s="52">
        <v>0</v>
      </c>
      <c r="AC110" s="52">
        <v>0</v>
      </c>
      <c r="AD110" s="52">
        <v>0</v>
      </c>
      <c r="AE110" s="52">
        <v>0</v>
      </c>
      <c r="AF110" s="52">
        <v>0</v>
      </c>
      <c r="AG110" s="52">
        <v>0</v>
      </c>
      <c r="AH110" s="52">
        <v>0</v>
      </c>
      <c r="AI110" s="52">
        <v>0</v>
      </c>
      <c r="AJ110" s="52">
        <v>0</v>
      </c>
      <c r="AK110" s="52">
        <v>0</v>
      </c>
      <c r="AL110" s="52">
        <v>0</v>
      </c>
      <c r="AM110" s="52">
        <v>0</v>
      </c>
      <c r="AN110" s="52">
        <v>0</v>
      </c>
      <c r="AO110" s="52">
        <v>0</v>
      </c>
      <c r="AP110" s="52">
        <v>0</v>
      </c>
      <c r="AQ110" s="52">
        <v>0</v>
      </c>
      <c r="AR110" s="52">
        <v>0</v>
      </c>
      <c r="AS110" s="52">
        <v>0</v>
      </c>
      <c r="AT110" s="52">
        <v>0</v>
      </c>
      <c r="AU110" s="52">
        <v>0</v>
      </c>
      <c r="AV110" s="52">
        <v>0</v>
      </c>
      <c r="AW110" s="52">
        <v>0</v>
      </c>
      <c r="AX110" s="52">
        <v>0</v>
      </c>
      <c r="AY110" s="52">
        <v>0</v>
      </c>
      <c r="AZ110" s="52">
        <v>0</v>
      </c>
      <c r="BA110" s="52">
        <v>0</v>
      </c>
      <c r="BB110" s="52">
        <v>0</v>
      </c>
      <c r="BC110" s="52">
        <v>0</v>
      </c>
      <c r="BD110" s="52">
        <v>0</v>
      </c>
      <c r="BE110" s="52">
        <v>0</v>
      </c>
      <c r="BF110" s="52">
        <v>1.1952600378252481E-5</v>
      </c>
      <c r="BG110" s="52">
        <v>0</v>
      </c>
      <c r="BH110" s="52">
        <v>0</v>
      </c>
      <c r="BI110" s="52">
        <v>2.006031709440632E-4</v>
      </c>
      <c r="BJ110" s="52">
        <v>8.267650910162485E-4</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1.1528932887578462E-4</v>
      </c>
      <c r="DC110" s="52">
        <v>1.7799375256151751E-4</v>
      </c>
      <c r="DD110" s="52">
        <v>5.6574369531246912E-4</v>
      </c>
      <c r="DE110" s="52">
        <v>0</v>
      </c>
      <c r="DF110" s="52">
        <v>0</v>
      </c>
      <c r="DG110" s="52">
        <v>0</v>
      </c>
      <c r="DH110" s="52">
        <v>1.6201792090413012E-3</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2">
        <v>0</v>
      </c>
      <c r="EN110" s="52">
        <v>0</v>
      </c>
      <c r="EO110" s="52">
        <v>0</v>
      </c>
      <c r="EP110" s="52">
        <v>0</v>
      </c>
      <c r="EQ110" s="52">
        <v>0</v>
      </c>
      <c r="ER110" s="52">
        <v>0</v>
      </c>
      <c r="ES110" s="52">
        <v>0</v>
      </c>
      <c r="ET110" s="52">
        <v>0</v>
      </c>
      <c r="EU110" s="52">
        <v>0</v>
      </c>
      <c r="EV110" s="52">
        <v>0</v>
      </c>
      <c r="EW110" s="52">
        <v>0</v>
      </c>
      <c r="EX110" s="52">
        <v>0</v>
      </c>
      <c r="EY110" s="52">
        <v>0</v>
      </c>
      <c r="EZ110" s="52">
        <v>0</v>
      </c>
      <c r="FA110" s="52">
        <v>0</v>
      </c>
      <c r="FB110" s="52">
        <v>0</v>
      </c>
      <c r="FC110" s="52">
        <v>0</v>
      </c>
      <c r="FD110" s="52">
        <v>0</v>
      </c>
      <c r="FE110" s="52">
        <v>0</v>
      </c>
      <c r="FF110" s="52">
        <v>0</v>
      </c>
      <c r="FG110" s="52">
        <v>0</v>
      </c>
      <c r="FH110" s="52">
        <v>0</v>
      </c>
      <c r="FI110" s="52">
        <v>0</v>
      </c>
      <c r="FJ110" s="52">
        <v>0</v>
      </c>
      <c r="FK110" s="52">
        <v>0</v>
      </c>
      <c r="FL110" s="52">
        <v>0</v>
      </c>
      <c r="FM110" s="52">
        <v>0</v>
      </c>
      <c r="FN110" s="52">
        <v>3.8366783769199468E-4</v>
      </c>
      <c r="FO110" s="52">
        <v>0</v>
      </c>
      <c r="FP110" s="52">
        <v>0</v>
      </c>
      <c r="FQ110" s="52">
        <v>0</v>
      </c>
      <c r="FR110" s="52">
        <v>0</v>
      </c>
      <c r="FS110" s="52">
        <v>0</v>
      </c>
      <c r="FT110" s="52">
        <v>0</v>
      </c>
      <c r="FU110" s="52">
        <v>8.4364790360898589E-5</v>
      </c>
      <c r="FV110" s="52">
        <v>0</v>
      </c>
      <c r="FW110" s="52">
        <v>0</v>
      </c>
      <c r="FX110" s="52">
        <v>0</v>
      </c>
      <c r="FY110" s="52">
        <v>0</v>
      </c>
      <c r="FZ110" s="52">
        <v>0</v>
      </c>
      <c r="GA110" s="52">
        <v>0</v>
      </c>
      <c r="GB110" s="52">
        <v>0</v>
      </c>
      <c r="GC110" s="52">
        <v>0</v>
      </c>
      <c r="GD110" s="52">
        <v>0</v>
      </c>
      <c r="GE110" s="52">
        <v>0</v>
      </c>
      <c r="GF110" s="52">
        <v>0</v>
      </c>
      <c r="GG110" s="52">
        <v>6.6202923680812959E-6</v>
      </c>
      <c r="GH110" s="52">
        <v>0</v>
      </c>
      <c r="GI110" s="52">
        <v>0</v>
      </c>
      <c r="GJ110" s="52">
        <v>0</v>
      </c>
      <c r="GK110" s="52">
        <v>1.030435827773803E-5</v>
      </c>
      <c r="GL110" s="52">
        <v>0</v>
      </c>
      <c r="GM110" s="52">
        <v>1.5838265350874274E-4</v>
      </c>
      <c r="GN110" s="52">
        <v>0</v>
      </c>
      <c r="GO110" s="52">
        <v>0</v>
      </c>
      <c r="GP110" s="52">
        <v>0</v>
      </c>
      <c r="GQ110" s="52">
        <v>0</v>
      </c>
      <c r="GR110" s="52">
        <v>0</v>
      </c>
      <c r="GS110" s="52">
        <v>0</v>
      </c>
      <c r="GT110" s="52">
        <v>2.3947155320289883E-5</v>
      </c>
      <c r="GU110" s="52">
        <v>0</v>
      </c>
      <c r="GV110" s="52">
        <v>9.303922727356851E-4</v>
      </c>
      <c r="GW110" s="52">
        <v>0</v>
      </c>
      <c r="GX110" s="52">
        <v>0</v>
      </c>
      <c r="GY110" s="52">
        <v>0</v>
      </c>
      <c r="GZ110" s="52">
        <v>0</v>
      </c>
      <c r="HA110" s="52">
        <v>0</v>
      </c>
      <c r="HB110" s="52">
        <v>0</v>
      </c>
      <c r="HC110" s="52">
        <v>0</v>
      </c>
      <c r="HD110" s="52">
        <v>0</v>
      </c>
      <c r="HE110" s="52">
        <v>0</v>
      </c>
      <c r="HF110" s="52">
        <v>0</v>
      </c>
      <c r="HG110" s="52">
        <v>0</v>
      </c>
      <c r="HH110" s="52">
        <v>0</v>
      </c>
      <c r="HI110" s="52">
        <v>0</v>
      </c>
      <c r="HJ110" s="52">
        <v>0</v>
      </c>
      <c r="HK110" s="52">
        <v>2.8940632065355366E-3</v>
      </c>
      <c r="HL110" s="52">
        <v>2.2612598108070073E-3</v>
      </c>
      <c r="HM110" s="52">
        <v>1.3007316898076569E-2</v>
      </c>
      <c r="HN110" s="52">
        <v>0.25905336022957165</v>
      </c>
      <c r="HO110" s="52">
        <v>0.30809475597948777</v>
      </c>
      <c r="HP110" s="52">
        <v>0</v>
      </c>
      <c r="HQ110" s="52">
        <v>0</v>
      </c>
      <c r="HR110" s="52">
        <v>0</v>
      </c>
      <c r="HS110" s="52">
        <v>0</v>
      </c>
      <c r="HT110" s="52">
        <v>0</v>
      </c>
      <c r="HU110" s="52">
        <v>0</v>
      </c>
      <c r="HV110" s="52">
        <v>0</v>
      </c>
      <c r="HW110" s="52">
        <v>1.4948474594377341E-4</v>
      </c>
      <c r="HX110" s="52">
        <v>0</v>
      </c>
      <c r="HY110" s="52">
        <v>3.1039001580393473E-4</v>
      </c>
      <c r="HZ110" s="52">
        <v>1.6758908592402473E-4</v>
      </c>
      <c r="IA110" s="52">
        <v>3.6188299270561949E-3</v>
      </c>
      <c r="IB110" s="52">
        <v>0</v>
      </c>
      <c r="IC110" s="52">
        <v>0</v>
      </c>
      <c r="ID110" s="52">
        <v>0</v>
      </c>
      <c r="IE110" s="52">
        <v>0</v>
      </c>
      <c r="IF110" s="52">
        <v>0</v>
      </c>
      <c r="IG110" s="52">
        <v>0</v>
      </c>
      <c r="IH110" s="52">
        <v>0</v>
      </c>
      <c r="II110" s="52">
        <v>0</v>
      </c>
      <c r="IJ110" s="52">
        <v>0</v>
      </c>
      <c r="IK110" s="52">
        <v>0</v>
      </c>
      <c r="IL110" s="52">
        <v>0</v>
      </c>
      <c r="IM110" s="52">
        <v>0</v>
      </c>
      <c r="IN110" s="52">
        <v>0</v>
      </c>
      <c r="IO110" s="52">
        <v>0</v>
      </c>
      <c r="IP110" s="52">
        <v>0</v>
      </c>
      <c r="IQ110" s="52">
        <v>0</v>
      </c>
      <c r="IR110" s="52">
        <v>0</v>
      </c>
      <c r="IS110" s="52">
        <v>0</v>
      </c>
      <c r="IT110" s="52">
        <v>0</v>
      </c>
      <c r="IU110" s="52">
        <v>0</v>
      </c>
      <c r="IV110" s="52">
        <v>0</v>
      </c>
      <c r="IW110" s="52">
        <v>0</v>
      </c>
      <c r="IX110" s="52">
        <v>0</v>
      </c>
      <c r="IY110" s="52">
        <v>0</v>
      </c>
      <c r="IZ110" s="52">
        <v>0</v>
      </c>
      <c r="JA110" s="52">
        <v>0</v>
      </c>
      <c r="JB110" s="52">
        <v>0</v>
      </c>
      <c r="JC110" s="52">
        <v>0</v>
      </c>
      <c r="JD110" s="52">
        <v>0</v>
      </c>
      <c r="JE110" s="52">
        <v>0</v>
      </c>
      <c r="JF110" s="52">
        <v>0</v>
      </c>
      <c r="JG110" s="52">
        <v>6.0734310994491449E-5</v>
      </c>
      <c r="JH110" s="52">
        <v>1.9721742902824146E-3</v>
      </c>
      <c r="JI110" s="52">
        <v>0</v>
      </c>
      <c r="JJ110" s="52">
        <v>0</v>
      </c>
      <c r="JK110" s="52">
        <v>3.6996071465990534E-3</v>
      </c>
      <c r="JL110" s="52">
        <v>0</v>
      </c>
      <c r="JM110" s="52">
        <v>0</v>
      </c>
      <c r="JN110" s="52">
        <v>0</v>
      </c>
      <c r="JO110" s="52">
        <v>0</v>
      </c>
      <c r="JP110" s="52">
        <v>0</v>
      </c>
      <c r="JQ110" s="52">
        <v>0</v>
      </c>
      <c r="JR110" s="52">
        <v>0</v>
      </c>
      <c r="JS110" s="52">
        <v>0</v>
      </c>
      <c r="JT110" s="52">
        <v>0</v>
      </c>
      <c r="JU110" s="52">
        <v>0</v>
      </c>
      <c r="JV110" s="52">
        <v>0</v>
      </c>
      <c r="JW110" s="52">
        <v>0</v>
      </c>
      <c r="JX110" s="52">
        <v>0</v>
      </c>
      <c r="JY110" s="52">
        <v>0</v>
      </c>
      <c r="JZ110" s="52">
        <v>0</v>
      </c>
      <c r="KA110" s="52">
        <v>0</v>
      </c>
      <c r="KB110" s="52">
        <v>0</v>
      </c>
      <c r="KC110" s="52">
        <v>0</v>
      </c>
      <c r="KD110" s="52">
        <v>0</v>
      </c>
      <c r="KE110" s="52">
        <v>0</v>
      </c>
      <c r="KF110" s="52">
        <v>3.1045378435544246E-5</v>
      </c>
      <c r="KG110" s="52">
        <v>0</v>
      </c>
      <c r="KH110" s="52">
        <v>0</v>
      </c>
      <c r="KI110" s="52">
        <v>0</v>
      </c>
      <c r="KJ110" s="52">
        <v>0</v>
      </c>
      <c r="KK110" s="52">
        <v>0</v>
      </c>
      <c r="KL110" s="52">
        <v>0</v>
      </c>
      <c r="KM110" s="52">
        <v>0</v>
      </c>
      <c r="KN110" s="52">
        <v>0</v>
      </c>
      <c r="KO110" s="52">
        <v>0</v>
      </c>
      <c r="KP110" s="52">
        <v>0</v>
      </c>
      <c r="KQ110" s="52">
        <v>0</v>
      </c>
      <c r="KR110" s="52">
        <v>0</v>
      </c>
      <c r="KS110" s="52">
        <v>0</v>
      </c>
      <c r="KT110" s="52">
        <v>0</v>
      </c>
      <c r="KU110" s="52">
        <v>0</v>
      </c>
      <c r="KV110" s="52">
        <v>0</v>
      </c>
      <c r="KW110" s="52">
        <v>0</v>
      </c>
      <c r="KX110" s="52">
        <v>0</v>
      </c>
      <c r="KY110" s="52">
        <v>0</v>
      </c>
      <c r="KZ110" s="52">
        <v>0</v>
      </c>
    </row>
    <row r="111" spans="1:312" x14ac:dyDescent="0.2">
      <c r="A111" s="89">
        <v>1.154325</v>
      </c>
      <c r="B111" s="41" t="s">
        <v>825</v>
      </c>
      <c r="C111" s="51" t="s">
        <v>34</v>
      </c>
      <c r="D111" s="52">
        <v>1.3799493631150038E-5</v>
      </c>
      <c r="E111" s="52">
        <v>5.461616264296797E-4</v>
      </c>
      <c r="F111" s="52">
        <v>6.699090422457452E-4</v>
      </c>
      <c r="G111" s="52">
        <v>4.4281379364376791E-5</v>
      </c>
      <c r="H111" s="52">
        <v>2.6583245129816882E-5</v>
      </c>
      <c r="I111" s="52">
        <v>0</v>
      </c>
      <c r="J111" s="52">
        <v>0</v>
      </c>
      <c r="K111" s="52">
        <v>0</v>
      </c>
      <c r="L111" s="52">
        <v>0</v>
      </c>
      <c r="M111" s="52">
        <v>1.2475109416516607E-4</v>
      </c>
      <c r="N111" s="52">
        <v>2.8565574945489523E-4</v>
      </c>
      <c r="O111" s="52">
        <v>6.6510363488123659E-5</v>
      </c>
      <c r="P111" s="52">
        <v>8.9522932872099865E-4</v>
      </c>
      <c r="Q111" s="52">
        <v>1.6994359886218484E-4</v>
      </c>
      <c r="R111" s="52">
        <v>0</v>
      </c>
      <c r="S111" s="52">
        <v>0</v>
      </c>
      <c r="T111" s="52">
        <v>7.5826177310124089E-4</v>
      </c>
      <c r="U111" s="52">
        <v>0</v>
      </c>
      <c r="V111" s="52">
        <v>0</v>
      </c>
      <c r="W111" s="52">
        <v>0</v>
      </c>
      <c r="X111" s="52">
        <v>0</v>
      </c>
      <c r="Y111" s="52">
        <v>2.3741706180952513E-3</v>
      </c>
      <c r="Z111" s="52">
        <v>1.2897941279589069E-4</v>
      </c>
      <c r="AA111" s="52">
        <v>5.6531554795276882E-4</v>
      </c>
      <c r="AB111" s="52">
        <v>2.1643675017569026E-4</v>
      </c>
      <c r="AC111" s="52">
        <v>6.5761515707758386E-4</v>
      </c>
      <c r="AD111" s="52">
        <v>1.2096169700744159E-3</v>
      </c>
      <c r="AE111" s="52">
        <v>1.6580413880971784E-4</v>
      </c>
      <c r="AF111" s="52">
        <v>1.8830646579982916E-4</v>
      </c>
      <c r="AG111" s="52">
        <v>2.6330861446271359E-4</v>
      </c>
      <c r="AH111" s="52">
        <v>6.3426834025097452E-3</v>
      </c>
      <c r="AI111" s="52">
        <v>1.7146490238389604E-2</v>
      </c>
      <c r="AJ111" s="52">
        <v>1.9002697897651868E-2</v>
      </c>
      <c r="AK111" s="52">
        <v>9.1506126533065391E-2</v>
      </c>
      <c r="AL111" s="52">
        <v>5.3753393177576889E-3</v>
      </c>
      <c r="AM111" s="52">
        <v>6.2940089864453727E-3</v>
      </c>
      <c r="AN111" s="52">
        <v>7.0031286662511419E-3</v>
      </c>
      <c r="AO111" s="52">
        <v>2.2363157802854704E-2</v>
      </c>
      <c r="AP111" s="52">
        <v>8.1497396104248561E-3</v>
      </c>
      <c r="AQ111" s="52">
        <v>7.4912920709197381E-3</v>
      </c>
      <c r="AR111" s="52">
        <v>1.0483780233376669E-2</v>
      </c>
      <c r="AS111" s="52">
        <v>2.8232744056118013E-3</v>
      </c>
      <c r="AT111" s="52">
        <v>5.6645651717126763E-4</v>
      </c>
      <c r="AU111" s="52">
        <v>2.5933894040227625E-3</v>
      </c>
      <c r="AV111" s="52">
        <v>1.2415038447665648E-3</v>
      </c>
      <c r="AW111" s="52">
        <v>4.3902899453686202E-5</v>
      </c>
      <c r="AX111" s="52">
        <v>0</v>
      </c>
      <c r="AY111" s="52">
        <v>0</v>
      </c>
      <c r="AZ111" s="52">
        <v>5.247232209835399E-4</v>
      </c>
      <c r="BA111" s="52">
        <v>0</v>
      </c>
      <c r="BB111" s="52">
        <v>2.4522810913640966E-3</v>
      </c>
      <c r="BC111" s="52">
        <v>0</v>
      </c>
      <c r="BD111" s="52">
        <v>1.078801605695328E-3</v>
      </c>
      <c r="BE111" s="52">
        <v>2.3061255101543895E-5</v>
      </c>
      <c r="BF111" s="52">
        <v>2.5387729810133468E-3</v>
      </c>
      <c r="BG111" s="52">
        <v>3.4667529147760965E-3</v>
      </c>
      <c r="BH111" s="52">
        <v>2.5378876120539166E-3</v>
      </c>
      <c r="BI111" s="52">
        <v>6.1559892883816445E-4</v>
      </c>
      <c r="BJ111" s="52">
        <v>9.3337545003814733E-5</v>
      </c>
      <c r="BK111" s="52">
        <v>0</v>
      </c>
      <c r="BL111" s="52">
        <v>0</v>
      </c>
      <c r="BM111" s="52">
        <v>0</v>
      </c>
      <c r="BN111" s="52">
        <v>0</v>
      </c>
      <c r="BO111" s="52">
        <v>0</v>
      </c>
      <c r="BP111" s="52">
        <v>7.7685940266441407E-5</v>
      </c>
      <c r="BQ111" s="52">
        <v>0</v>
      </c>
      <c r="BR111" s="52">
        <v>4.2179396642903469E-5</v>
      </c>
      <c r="BS111" s="52">
        <v>7.3722852172595601E-5</v>
      </c>
      <c r="BT111" s="52">
        <v>0</v>
      </c>
      <c r="BU111" s="52">
        <v>0</v>
      </c>
      <c r="BV111" s="52">
        <v>0</v>
      </c>
      <c r="BW111" s="52">
        <v>0</v>
      </c>
      <c r="BX111" s="52">
        <v>0</v>
      </c>
      <c r="BY111" s="52">
        <v>0</v>
      </c>
      <c r="BZ111" s="52">
        <v>0</v>
      </c>
      <c r="CA111" s="52">
        <v>0</v>
      </c>
      <c r="CB111" s="52">
        <v>0</v>
      </c>
      <c r="CC111" s="52">
        <v>0</v>
      </c>
      <c r="CD111" s="52">
        <v>6.3742871827567027E-4</v>
      </c>
      <c r="CE111" s="52">
        <v>6.9639310239020061E-4</v>
      </c>
      <c r="CF111" s="52">
        <v>7.2621151687578576E-5</v>
      </c>
      <c r="CG111" s="52">
        <v>2.1365944105518502E-3</v>
      </c>
      <c r="CH111" s="52">
        <v>4.3153480203341529E-4</v>
      </c>
      <c r="CI111" s="52">
        <v>6.3083293673144266E-5</v>
      </c>
      <c r="CJ111" s="52">
        <v>3.0486384341220965E-4</v>
      </c>
      <c r="CK111" s="52">
        <v>2.5602488945254726E-3</v>
      </c>
      <c r="CL111" s="52">
        <v>1.1326024544321047E-2</v>
      </c>
      <c r="CM111" s="52">
        <v>6.2158761619363276E-3</v>
      </c>
      <c r="CN111" s="52">
        <v>6.7824253838431811E-3</v>
      </c>
      <c r="CO111" s="52">
        <v>1.4157977206747659E-2</v>
      </c>
      <c r="CP111" s="52">
        <v>1.5637893193279333E-2</v>
      </c>
      <c r="CQ111" s="52">
        <v>0</v>
      </c>
      <c r="CR111" s="52">
        <v>2.4021165612336057E-3</v>
      </c>
      <c r="CS111" s="52">
        <v>1.2109646012704934E-3</v>
      </c>
      <c r="CT111" s="52">
        <v>4.9403673011612099E-3</v>
      </c>
      <c r="CU111" s="52">
        <v>1.5377522973030907E-3</v>
      </c>
      <c r="CV111" s="52">
        <v>1.4796891697177008E-2</v>
      </c>
      <c r="CW111" s="52">
        <v>2.9992477474987826E-4</v>
      </c>
      <c r="CX111" s="52">
        <v>4.943764081056733E-5</v>
      </c>
      <c r="CY111" s="52">
        <v>4.6030598253643902E-3</v>
      </c>
      <c r="CZ111" s="52">
        <v>6.376655915549651E-3</v>
      </c>
      <c r="DA111" s="52">
        <v>3.6804984409035488E-3</v>
      </c>
      <c r="DB111" s="52">
        <v>0</v>
      </c>
      <c r="DC111" s="52">
        <v>7.0526976614272523E-4</v>
      </c>
      <c r="DD111" s="52">
        <v>1.9389544925220927E-3</v>
      </c>
      <c r="DE111" s="52">
        <v>4.6983343725691133E-5</v>
      </c>
      <c r="DF111" s="52">
        <v>1.1762182532162237E-4</v>
      </c>
      <c r="DG111" s="52">
        <v>3.8790180385719268E-4</v>
      </c>
      <c r="DH111" s="52">
        <v>3.9511731356361453E-4</v>
      </c>
      <c r="DI111" s="52">
        <v>9.4698942302371223E-3</v>
      </c>
      <c r="DJ111" s="52">
        <v>8.6595169915586023E-2</v>
      </c>
      <c r="DK111" s="52">
        <v>5.5271610027229944E-4</v>
      </c>
      <c r="DL111" s="52">
        <v>1.8183865366156655E-3</v>
      </c>
      <c r="DM111" s="52">
        <v>5.5329338623407093E-4</v>
      </c>
      <c r="DN111" s="52">
        <v>0.13082553646216191</v>
      </c>
      <c r="DO111" s="52">
        <v>3.8377222759561516E-3</v>
      </c>
      <c r="DP111" s="52">
        <v>2.8630516175028503E-4</v>
      </c>
      <c r="DQ111" s="52">
        <v>0.1210631402733542</v>
      </c>
      <c r="DR111" s="52">
        <v>1.0323696116088501E-3</v>
      </c>
      <c r="DS111" s="52">
        <v>5.1515917914479016E-3</v>
      </c>
      <c r="DT111" s="52">
        <v>0</v>
      </c>
      <c r="DU111" s="52">
        <v>0</v>
      </c>
      <c r="DV111" s="52">
        <v>0</v>
      </c>
      <c r="DW111" s="52">
        <v>0</v>
      </c>
      <c r="DX111" s="52">
        <v>2.2214214386399745E-3</v>
      </c>
      <c r="DY111" s="52">
        <v>5.6681836077634423E-3</v>
      </c>
      <c r="DZ111" s="52">
        <v>3.8492741600550585E-2</v>
      </c>
      <c r="EA111" s="52">
        <v>2.6622759123428031E-2</v>
      </c>
      <c r="EB111" s="52">
        <v>3.3239859423478353E-2</v>
      </c>
      <c r="EC111" s="52">
        <v>2.2429613777228376E-2</v>
      </c>
      <c r="ED111" s="52">
        <v>1.1021028554937695E-2</v>
      </c>
      <c r="EE111" s="52">
        <v>1.5133254697463202E-2</v>
      </c>
      <c r="EF111" s="52">
        <v>1.9708690503163886E-2</v>
      </c>
      <c r="EG111" s="52">
        <v>2.7528160249248305E-2</v>
      </c>
      <c r="EH111" s="52">
        <v>1.2690059404274607E-2</v>
      </c>
      <c r="EI111" s="52">
        <v>2.9878049064546938E-2</v>
      </c>
      <c r="EJ111" s="52">
        <v>2.41598709160511E-2</v>
      </c>
      <c r="EK111" s="52">
        <v>1.1989568931839018E-2</v>
      </c>
      <c r="EL111" s="52">
        <v>0</v>
      </c>
      <c r="EM111" s="52">
        <v>0</v>
      </c>
      <c r="EN111" s="52">
        <v>7.1073202182534009E-5</v>
      </c>
      <c r="EO111" s="52">
        <v>0</v>
      </c>
      <c r="EP111" s="52">
        <v>0</v>
      </c>
      <c r="EQ111" s="52">
        <v>0</v>
      </c>
      <c r="ER111" s="52">
        <v>0</v>
      </c>
      <c r="ES111" s="52">
        <v>0</v>
      </c>
      <c r="ET111" s="52">
        <v>0</v>
      </c>
      <c r="EU111" s="52">
        <v>0</v>
      </c>
      <c r="EV111" s="52">
        <v>0</v>
      </c>
      <c r="EW111" s="52">
        <v>0</v>
      </c>
      <c r="EX111" s="52">
        <v>0</v>
      </c>
      <c r="EY111" s="52">
        <v>1.5258625494846663E-4</v>
      </c>
      <c r="EZ111" s="52">
        <v>0</v>
      </c>
      <c r="FA111" s="52">
        <v>0</v>
      </c>
      <c r="FB111" s="52">
        <v>0</v>
      </c>
      <c r="FC111" s="52">
        <v>0</v>
      </c>
      <c r="FD111" s="52">
        <v>0</v>
      </c>
      <c r="FE111" s="52">
        <v>0</v>
      </c>
      <c r="FF111" s="52">
        <v>4.709791497924695E-5</v>
      </c>
      <c r="FG111" s="52">
        <v>0</v>
      </c>
      <c r="FH111" s="52">
        <v>1.2708352075514495E-4</v>
      </c>
      <c r="FI111" s="52">
        <v>0</v>
      </c>
      <c r="FJ111" s="52">
        <v>0</v>
      </c>
      <c r="FK111" s="52">
        <v>0</v>
      </c>
      <c r="FL111" s="52">
        <v>0</v>
      </c>
      <c r="FM111" s="52">
        <v>0</v>
      </c>
      <c r="FN111" s="52">
        <v>0</v>
      </c>
      <c r="FO111" s="52">
        <v>0</v>
      </c>
      <c r="FP111" s="52">
        <v>0</v>
      </c>
      <c r="FQ111" s="52">
        <v>7.9779214933417607E-4</v>
      </c>
      <c r="FR111" s="52">
        <v>0</v>
      </c>
      <c r="FS111" s="52">
        <v>0</v>
      </c>
      <c r="FT111" s="52">
        <v>5.7553613443020078E-5</v>
      </c>
      <c r="FU111" s="52">
        <v>3.3936032870252237E-4</v>
      </c>
      <c r="FV111" s="52">
        <v>0</v>
      </c>
      <c r="FW111" s="52">
        <v>0</v>
      </c>
      <c r="FX111" s="52">
        <v>5.4062460869136093E-5</v>
      </c>
      <c r="FY111" s="52">
        <v>0</v>
      </c>
      <c r="FZ111" s="52">
        <v>0</v>
      </c>
      <c r="GA111" s="52">
        <v>3.0490674435552944E-3</v>
      </c>
      <c r="GB111" s="52">
        <v>0</v>
      </c>
      <c r="GC111" s="52">
        <v>0</v>
      </c>
      <c r="GD111" s="52">
        <v>0</v>
      </c>
      <c r="GE111" s="52">
        <v>0</v>
      </c>
      <c r="GF111" s="52">
        <v>0</v>
      </c>
      <c r="GG111" s="52">
        <v>6.0095840004662784E-4</v>
      </c>
      <c r="GH111" s="52">
        <v>2.8209869031549932E-3</v>
      </c>
      <c r="GI111" s="52">
        <v>3.4831655047835473E-3</v>
      </c>
      <c r="GJ111" s="52">
        <v>1.9350835552333599E-3</v>
      </c>
      <c r="GK111" s="52">
        <v>1.393378616988556E-3</v>
      </c>
      <c r="GL111" s="52">
        <v>6.4639073627385102E-5</v>
      </c>
      <c r="GM111" s="52">
        <v>3.1988198040104263E-4</v>
      </c>
      <c r="GN111" s="52">
        <v>5.6241453232746218E-4</v>
      </c>
      <c r="GO111" s="52">
        <v>0</v>
      </c>
      <c r="GP111" s="52">
        <v>0</v>
      </c>
      <c r="GQ111" s="52">
        <v>1.9875657195750017E-3</v>
      </c>
      <c r="GR111" s="52">
        <v>6.9832767160155692E-4</v>
      </c>
      <c r="GS111" s="52">
        <v>0</v>
      </c>
      <c r="GT111" s="52">
        <v>0</v>
      </c>
      <c r="GU111" s="52">
        <v>0</v>
      </c>
      <c r="GV111" s="52">
        <v>0</v>
      </c>
      <c r="GW111" s="52">
        <v>0</v>
      </c>
      <c r="GX111" s="52">
        <v>1.9984512916813591E-4</v>
      </c>
      <c r="GY111" s="52">
        <v>0</v>
      </c>
      <c r="GZ111" s="52">
        <v>0.35119084783436388</v>
      </c>
      <c r="HA111" s="52">
        <v>0.47800082888306017</v>
      </c>
      <c r="HB111" s="52">
        <v>0.27501549111336926</v>
      </c>
      <c r="HC111" s="52">
        <v>0.41854145666981085</v>
      </c>
      <c r="HD111" s="52">
        <v>0.36690338335656558</v>
      </c>
      <c r="HE111" s="52">
        <v>0.27379084672502579</v>
      </c>
      <c r="HF111" s="52">
        <v>0.24039928387286799</v>
      </c>
      <c r="HG111" s="52">
        <v>0.16671974590632976</v>
      </c>
      <c r="HH111" s="52">
        <v>0.30026353851323445</v>
      </c>
      <c r="HI111" s="52">
        <v>0.2482569884942972</v>
      </c>
      <c r="HJ111" s="52">
        <v>0.26666566630439204</v>
      </c>
      <c r="HK111" s="52">
        <v>0</v>
      </c>
      <c r="HL111" s="52">
        <v>0</v>
      </c>
      <c r="HM111" s="52">
        <v>2.4165132480185965E-4</v>
      </c>
      <c r="HN111" s="52">
        <v>0</v>
      </c>
      <c r="HO111" s="52">
        <v>0</v>
      </c>
      <c r="HP111" s="52">
        <v>2.2439691910575075E-2</v>
      </c>
      <c r="HQ111" s="52">
        <v>3.5230158083399389E-2</v>
      </c>
      <c r="HR111" s="52">
        <v>5.0229401500434853E-2</v>
      </c>
      <c r="HS111" s="52">
        <v>0.2457328668838078</v>
      </c>
      <c r="HT111" s="52">
        <v>0.11512548487083034</v>
      </c>
      <c r="HU111" s="52">
        <v>6.2957222455573572E-2</v>
      </c>
      <c r="HV111" s="52">
        <v>9.8906218350385197E-3</v>
      </c>
      <c r="HW111" s="52">
        <v>0</v>
      </c>
      <c r="HX111" s="52">
        <v>0</v>
      </c>
      <c r="HY111" s="52">
        <v>0</v>
      </c>
      <c r="HZ111" s="52">
        <v>0</v>
      </c>
      <c r="IA111" s="52">
        <v>0</v>
      </c>
      <c r="IB111" s="52">
        <v>0</v>
      </c>
      <c r="IC111" s="52">
        <v>0</v>
      </c>
      <c r="ID111" s="52">
        <v>1.8027209090566598E-4</v>
      </c>
      <c r="IE111" s="52">
        <v>1.1669265646019813E-4</v>
      </c>
      <c r="IF111" s="52">
        <v>0</v>
      </c>
      <c r="IG111" s="52">
        <v>0</v>
      </c>
      <c r="IH111" s="52">
        <v>1.3863860828479391E-4</v>
      </c>
      <c r="II111" s="52">
        <v>1.0844605670672677E-3</v>
      </c>
      <c r="IJ111" s="52">
        <v>0</v>
      </c>
      <c r="IK111" s="52">
        <v>0</v>
      </c>
      <c r="IL111" s="52">
        <v>9.7106851787282538E-6</v>
      </c>
      <c r="IM111" s="52">
        <v>0</v>
      </c>
      <c r="IN111" s="52">
        <v>0</v>
      </c>
      <c r="IO111" s="52">
        <v>0</v>
      </c>
      <c r="IP111" s="52">
        <v>6.0697216895082815E-6</v>
      </c>
      <c r="IQ111" s="52">
        <v>0</v>
      </c>
      <c r="IR111" s="52">
        <v>0</v>
      </c>
      <c r="IS111" s="52">
        <v>2.4464549003072687E-5</v>
      </c>
      <c r="IT111" s="52">
        <v>0</v>
      </c>
      <c r="IU111" s="52">
        <v>0</v>
      </c>
      <c r="IV111" s="52">
        <v>0</v>
      </c>
      <c r="IW111" s="52">
        <v>0</v>
      </c>
      <c r="IX111" s="52">
        <v>0</v>
      </c>
      <c r="IY111" s="52">
        <v>2.2124282332487799E-5</v>
      </c>
      <c r="IZ111" s="52">
        <v>2.9136368847878233E-4</v>
      </c>
      <c r="JA111" s="52">
        <v>1.1835494971437669E-4</v>
      </c>
      <c r="JB111" s="52">
        <v>5.5749656528572614E-5</v>
      </c>
      <c r="JC111" s="52">
        <v>7.13520762721205E-5</v>
      </c>
      <c r="JD111" s="52">
        <v>0</v>
      </c>
      <c r="JE111" s="52">
        <v>0</v>
      </c>
      <c r="JF111" s="52">
        <v>5.907229175694404E-6</v>
      </c>
      <c r="JG111" s="52">
        <v>3.668269752351645E-5</v>
      </c>
      <c r="JH111" s="52">
        <v>0</v>
      </c>
      <c r="JI111" s="52">
        <v>4.8702306395362704E-5</v>
      </c>
      <c r="JJ111" s="52">
        <v>0</v>
      </c>
      <c r="JK111" s="52">
        <v>2.0737516371109603E-3</v>
      </c>
      <c r="JL111" s="52">
        <v>0</v>
      </c>
      <c r="JM111" s="52">
        <v>0</v>
      </c>
      <c r="JN111" s="52">
        <v>9.6962321861759085E-5</v>
      </c>
      <c r="JO111" s="52">
        <v>1.3934127072668932E-4</v>
      </c>
      <c r="JP111" s="52">
        <v>6.7146971941272439E-6</v>
      </c>
      <c r="JQ111" s="52">
        <v>5.2261706893229905E-5</v>
      </c>
      <c r="JR111" s="52">
        <v>8.2253967644074289E-4</v>
      </c>
      <c r="JS111" s="52">
        <v>9.882257582499275E-6</v>
      </c>
      <c r="JT111" s="52">
        <v>2.9199846563508249E-4</v>
      </c>
      <c r="JU111" s="52">
        <v>1.8543618868437717E-3</v>
      </c>
      <c r="JV111" s="52">
        <v>2.2677676957131854E-3</v>
      </c>
      <c r="JW111" s="52">
        <v>1.8876613158701337E-2</v>
      </c>
      <c r="JX111" s="52">
        <v>5.8454422538670925E-3</v>
      </c>
      <c r="JY111" s="52">
        <v>3.3471026308317817E-2</v>
      </c>
      <c r="JZ111" s="52">
        <v>2.9726863921393466E-3</v>
      </c>
      <c r="KA111" s="52">
        <v>0.33556865563729521</v>
      </c>
      <c r="KB111" s="52">
        <v>3.5720373679678022E-3</v>
      </c>
      <c r="KC111" s="52">
        <v>8.7139414321226252E-4</v>
      </c>
      <c r="KD111" s="52">
        <v>1.8459854089187443E-2</v>
      </c>
      <c r="KE111" s="52">
        <v>2.5106946448658295E-3</v>
      </c>
      <c r="KF111" s="52">
        <v>1.2978761588261096E-2</v>
      </c>
      <c r="KG111" s="52">
        <v>4.1483992082500662E-3</v>
      </c>
      <c r="KH111" s="52">
        <v>3.6827576012464416E-3</v>
      </c>
      <c r="KI111" s="52">
        <v>2.0970089315875216E-3</v>
      </c>
      <c r="KJ111" s="52">
        <v>2.4644342091279386E-3</v>
      </c>
      <c r="KK111" s="52">
        <v>1.9515143562062034E-2</v>
      </c>
      <c r="KL111" s="52">
        <v>3.2627493305319639E-3</v>
      </c>
      <c r="KM111" s="52">
        <v>8.548109058780038E-3</v>
      </c>
      <c r="KN111" s="52">
        <v>0.48994339770260203</v>
      </c>
      <c r="KO111" s="52">
        <v>0.13262846765978945</v>
      </c>
      <c r="KP111" s="52">
        <v>2.0764738553784058E-2</v>
      </c>
      <c r="KQ111" s="52">
        <v>0.67496762013387523</v>
      </c>
      <c r="KR111" s="52">
        <v>8.1155296412717089E-4</v>
      </c>
      <c r="KS111" s="52">
        <v>1.4375328668924335E-3</v>
      </c>
      <c r="KT111" s="52">
        <v>0.23075462064312577</v>
      </c>
      <c r="KU111" s="52">
        <v>1.2755680930206369E-2</v>
      </c>
      <c r="KV111" s="52">
        <v>0.48949445558622096</v>
      </c>
      <c r="KW111" s="52">
        <v>2.1831092373250254E-3</v>
      </c>
      <c r="KX111" s="52">
        <v>3.2402947799499149E-3</v>
      </c>
      <c r="KY111" s="52">
        <v>0.60404428649518982</v>
      </c>
      <c r="KZ111" s="52">
        <v>5.3395451405865149E-3</v>
      </c>
    </row>
    <row r="112" spans="1:312" x14ac:dyDescent="0.2">
      <c r="A112" s="89">
        <v>1.039471</v>
      </c>
      <c r="B112" s="41" t="s">
        <v>824</v>
      </c>
      <c r="C112" s="51" t="s">
        <v>112</v>
      </c>
      <c r="D112" s="52">
        <v>0</v>
      </c>
      <c r="E112" s="52">
        <v>0</v>
      </c>
      <c r="F112" s="52">
        <v>0</v>
      </c>
      <c r="G112" s="52">
        <v>0</v>
      </c>
      <c r="H112" s="52">
        <v>0</v>
      </c>
      <c r="I112" s="52">
        <v>0</v>
      </c>
      <c r="J112" s="52">
        <v>0</v>
      </c>
      <c r="K112" s="52">
        <v>0</v>
      </c>
      <c r="L112" s="52">
        <v>0</v>
      </c>
      <c r="M112" s="52">
        <v>0</v>
      </c>
      <c r="N112" s="52">
        <v>0</v>
      </c>
      <c r="O112" s="52">
        <v>0</v>
      </c>
      <c r="P112" s="52">
        <v>1.2250830004441565E-4</v>
      </c>
      <c r="Q112" s="52">
        <v>0</v>
      </c>
      <c r="R112" s="52">
        <v>0</v>
      </c>
      <c r="S112" s="52">
        <v>0</v>
      </c>
      <c r="T112" s="52">
        <v>0</v>
      </c>
      <c r="U112" s="52">
        <v>0</v>
      </c>
      <c r="V112" s="52">
        <v>0</v>
      </c>
      <c r="W112" s="52">
        <v>0</v>
      </c>
      <c r="X112" s="52">
        <v>0</v>
      </c>
      <c r="Y112" s="52">
        <v>0</v>
      </c>
      <c r="Z112" s="52">
        <v>0</v>
      </c>
      <c r="AA112" s="52">
        <v>0</v>
      </c>
      <c r="AB112" s="52">
        <v>0</v>
      </c>
      <c r="AC112" s="52">
        <v>0</v>
      </c>
      <c r="AD112" s="52">
        <v>0</v>
      </c>
      <c r="AE112" s="52">
        <v>0</v>
      </c>
      <c r="AF112" s="52">
        <v>0</v>
      </c>
      <c r="AG112" s="52">
        <v>0</v>
      </c>
      <c r="AH112" s="52">
        <v>0</v>
      </c>
      <c r="AI112" s="52">
        <v>0</v>
      </c>
      <c r="AJ112" s="52">
        <v>0</v>
      </c>
      <c r="AK112" s="52">
        <v>0</v>
      </c>
      <c r="AL112" s="52">
        <v>0</v>
      </c>
      <c r="AM112" s="52">
        <v>0</v>
      </c>
      <c r="AN112" s="52">
        <v>0</v>
      </c>
      <c r="AO112" s="52">
        <v>0</v>
      </c>
      <c r="AP112" s="52">
        <v>0</v>
      </c>
      <c r="AQ112" s="52">
        <v>0</v>
      </c>
      <c r="AR112" s="52">
        <v>0</v>
      </c>
      <c r="AS112" s="52">
        <v>0</v>
      </c>
      <c r="AT112" s="52">
        <v>0</v>
      </c>
      <c r="AU112" s="52">
        <v>0</v>
      </c>
      <c r="AV112" s="52">
        <v>0</v>
      </c>
      <c r="AW112" s="52">
        <v>1.0238988299059856E-3</v>
      </c>
      <c r="AX112" s="52">
        <v>5.2729252912519684E-4</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3.5149459058874636E-4</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2">
        <v>0</v>
      </c>
      <c r="EN112" s="52">
        <v>0</v>
      </c>
      <c r="EO112" s="52">
        <v>0</v>
      </c>
      <c r="EP112" s="52">
        <v>0</v>
      </c>
      <c r="EQ112" s="52">
        <v>0</v>
      </c>
      <c r="ER112" s="52">
        <v>0</v>
      </c>
      <c r="ES112" s="52">
        <v>0</v>
      </c>
      <c r="ET112" s="52">
        <v>0</v>
      </c>
      <c r="EU112" s="52">
        <v>0</v>
      </c>
      <c r="EV112" s="52">
        <v>0</v>
      </c>
      <c r="EW112" s="52">
        <v>0</v>
      </c>
      <c r="EX112" s="52">
        <v>0</v>
      </c>
      <c r="EY112" s="52">
        <v>0</v>
      </c>
      <c r="EZ112" s="52">
        <v>0</v>
      </c>
      <c r="FA112" s="52">
        <v>0</v>
      </c>
      <c r="FB112" s="52">
        <v>0</v>
      </c>
      <c r="FC112" s="52">
        <v>0</v>
      </c>
      <c r="FD112" s="52">
        <v>0</v>
      </c>
      <c r="FE112" s="52">
        <v>0</v>
      </c>
      <c r="FF112" s="52">
        <v>0</v>
      </c>
      <c r="FG112" s="52">
        <v>0</v>
      </c>
      <c r="FH112" s="52">
        <v>0</v>
      </c>
      <c r="FI112" s="52">
        <v>0</v>
      </c>
      <c r="FJ112" s="52">
        <v>0</v>
      </c>
      <c r="FK112" s="52">
        <v>0</v>
      </c>
      <c r="FL112" s="52">
        <v>0</v>
      </c>
      <c r="FM112" s="52">
        <v>0</v>
      </c>
      <c r="FN112" s="52">
        <v>0</v>
      </c>
      <c r="FO112" s="52">
        <v>0</v>
      </c>
      <c r="FP112" s="52">
        <v>0</v>
      </c>
      <c r="FQ112" s="52">
        <v>0</v>
      </c>
      <c r="FR112" s="52">
        <v>0</v>
      </c>
      <c r="FS112" s="52">
        <v>0</v>
      </c>
      <c r="FT112" s="52">
        <v>0</v>
      </c>
      <c r="FU112" s="52">
        <v>0</v>
      </c>
      <c r="FV112" s="52">
        <v>0</v>
      </c>
      <c r="FW112" s="52">
        <v>0</v>
      </c>
      <c r="FX112" s="52">
        <v>0</v>
      </c>
      <c r="FY112" s="52">
        <v>0</v>
      </c>
      <c r="FZ112" s="52">
        <v>0</v>
      </c>
      <c r="GA112" s="52">
        <v>0</v>
      </c>
      <c r="GB112" s="52">
        <v>0</v>
      </c>
      <c r="GC112" s="52">
        <v>0</v>
      </c>
      <c r="GD112" s="52">
        <v>0</v>
      </c>
      <c r="GE112" s="52">
        <v>0</v>
      </c>
      <c r="GF112" s="52">
        <v>0</v>
      </c>
      <c r="GG112" s="52">
        <v>0</v>
      </c>
      <c r="GH112" s="52">
        <v>0</v>
      </c>
      <c r="GI112" s="52">
        <v>0</v>
      </c>
      <c r="GJ112" s="52">
        <v>0</v>
      </c>
      <c r="GK112" s="52">
        <v>0</v>
      </c>
      <c r="GL112" s="52">
        <v>0</v>
      </c>
      <c r="GM112" s="52">
        <v>0</v>
      </c>
      <c r="GN112" s="52">
        <v>0</v>
      </c>
      <c r="GO112" s="52">
        <v>0</v>
      </c>
      <c r="GP112" s="52">
        <v>0</v>
      </c>
      <c r="GQ112" s="52">
        <v>0</v>
      </c>
      <c r="GR112" s="52">
        <v>0</v>
      </c>
      <c r="GS112" s="52">
        <v>0</v>
      </c>
      <c r="GT112" s="52">
        <v>0</v>
      </c>
      <c r="GU112" s="52">
        <v>0</v>
      </c>
      <c r="GV112" s="52">
        <v>0</v>
      </c>
      <c r="GW112" s="52">
        <v>0</v>
      </c>
      <c r="GX112" s="52">
        <v>0</v>
      </c>
      <c r="GY112" s="52">
        <v>0</v>
      </c>
      <c r="GZ112" s="52">
        <v>0</v>
      </c>
      <c r="HA112" s="52">
        <v>0</v>
      </c>
      <c r="HB112" s="52">
        <v>0</v>
      </c>
      <c r="HC112" s="52">
        <v>0</v>
      </c>
      <c r="HD112" s="52">
        <v>0</v>
      </c>
      <c r="HE112" s="52">
        <v>0</v>
      </c>
      <c r="HF112" s="52">
        <v>0</v>
      </c>
      <c r="HG112" s="52">
        <v>0</v>
      </c>
      <c r="HH112" s="52">
        <v>0</v>
      </c>
      <c r="HI112" s="52">
        <v>0</v>
      </c>
      <c r="HJ112" s="52">
        <v>0</v>
      </c>
      <c r="HK112" s="52">
        <v>0</v>
      </c>
      <c r="HL112" s="52">
        <v>0</v>
      </c>
      <c r="HM112" s="52">
        <v>0</v>
      </c>
      <c r="HN112" s="52">
        <v>0</v>
      </c>
      <c r="HO112" s="52">
        <v>0</v>
      </c>
      <c r="HP112" s="52">
        <v>0</v>
      </c>
      <c r="HQ112" s="52">
        <v>0</v>
      </c>
      <c r="HR112" s="52">
        <v>0</v>
      </c>
      <c r="HS112" s="52">
        <v>0</v>
      </c>
      <c r="HT112" s="52">
        <v>0</v>
      </c>
      <c r="HU112" s="52">
        <v>0</v>
      </c>
      <c r="HV112" s="52">
        <v>0</v>
      </c>
      <c r="HW112" s="52">
        <v>0</v>
      </c>
      <c r="HX112" s="52">
        <v>0</v>
      </c>
      <c r="HY112" s="52">
        <v>0</v>
      </c>
      <c r="HZ112" s="52">
        <v>0</v>
      </c>
      <c r="IA112" s="52">
        <v>0</v>
      </c>
      <c r="IB112" s="52">
        <v>0</v>
      </c>
      <c r="IC112" s="52">
        <v>0</v>
      </c>
      <c r="ID112" s="52">
        <v>0</v>
      </c>
      <c r="IE112" s="52">
        <v>0</v>
      </c>
      <c r="IF112" s="52">
        <v>0</v>
      </c>
      <c r="IG112" s="52">
        <v>0</v>
      </c>
      <c r="IH112" s="52">
        <v>0</v>
      </c>
      <c r="II112" s="52">
        <v>0</v>
      </c>
      <c r="IJ112" s="52">
        <v>0</v>
      </c>
      <c r="IK112" s="52">
        <v>0</v>
      </c>
      <c r="IL112" s="52">
        <v>0</v>
      </c>
      <c r="IM112" s="52">
        <v>0</v>
      </c>
      <c r="IN112" s="52">
        <v>0</v>
      </c>
      <c r="IO112" s="52">
        <v>0</v>
      </c>
      <c r="IP112" s="52">
        <v>1.013560280250427E-3</v>
      </c>
      <c r="IQ112" s="52">
        <v>0</v>
      </c>
      <c r="IR112" s="52">
        <v>0</v>
      </c>
      <c r="IS112" s="52">
        <v>0</v>
      </c>
      <c r="IT112" s="52">
        <v>0</v>
      </c>
      <c r="IU112" s="52">
        <v>0</v>
      </c>
      <c r="IV112" s="52">
        <v>0</v>
      </c>
      <c r="IW112" s="52">
        <v>0</v>
      </c>
      <c r="IX112" s="52">
        <v>0</v>
      </c>
      <c r="IY112" s="52">
        <v>0</v>
      </c>
      <c r="IZ112" s="52">
        <v>8.342739481232476E-5</v>
      </c>
      <c r="JA112" s="52">
        <v>0</v>
      </c>
      <c r="JB112" s="52">
        <v>2.8263303866013522E-5</v>
      </c>
      <c r="JC112" s="52">
        <v>0</v>
      </c>
      <c r="JD112" s="52">
        <v>0</v>
      </c>
      <c r="JE112" s="52">
        <v>0</v>
      </c>
      <c r="JF112" s="52">
        <v>0</v>
      </c>
      <c r="JG112" s="52">
        <v>0</v>
      </c>
      <c r="JH112" s="52">
        <v>0</v>
      </c>
      <c r="JI112" s="52">
        <v>0</v>
      </c>
      <c r="JJ112" s="52">
        <v>0</v>
      </c>
      <c r="JK112" s="52">
        <v>0</v>
      </c>
      <c r="JL112" s="52">
        <v>0</v>
      </c>
      <c r="JM112" s="52">
        <v>0</v>
      </c>
      <c r="JN112" s="52">
        <v>2.7064979328351562E-4</v>
      </c>
      <c r="JO112" s="52">
        <v>0</v>
      </c>
      <c r="JP112" s="52">
        <v>0</v>
      </c>
      <c r="JQ112" s="52">
        <v>0</v>
      </c>
      <c r="JR112" s="52">
        <v>0</v>
      </c>
      <c r="JS112" s="52">
        <v>0</v>
      </c>
      <c r="JT112" s="52">
        <v>0</v>
      </c>
      <c r="JU112" s="52">
        <v>0</v>
      </c>
      <c r="JV112" s="52">
        <v>0</v>
      </c>
      <c r="JW112" s="52">
        <v>0</v>
      </c>
      <c r="JX112" s="52">
        <v>0</v>
      </c>
      <c r="JY112" s="52">
        <v>0</v>
      </c>
      <c r="JZ112" s="52">
        <v>0</v>
      </c>
      <c r="KA112" s="52">
        <v>0</v>
      </c>
      <c r="KB112" s="52">
        <v>0</v>
      </c>
      <c r="KC112" s="52">
        <v>0</v>
      </c>
      <c r="KD112" s="52">
        <v>0</v>
      </c>
      <c r="KE112" s="52">
        <v>0</v>
      </c>
      <c r="KF112" s="52">
        <v>0</v>
      </c>
      <c r="KG112" s="52">
        <v>0</v>
      </c>
      <c r="KH112" s="52">
        <v>0</v>
      </c>
      <c r="KI112" s="52">
        <v>0</v>
      </c>
      <c r="KJ112" s="52">
        <v>0</v>
      </c>
      <c r="KK112" s="52">
        <v>0</v>
      </c>
      <c r="KL112" s="52">
        <v>0</v>
      </c>
      <c r="KM112" s="52">
        <v>0</v>
      </c>
      <c r="KN112" s="52">
        <v>0</v>
      </c>
      <c r="KO112" s="52">
        <v>0</v>
      </c>
      <c r="KP112" s="52">
        <v>0</v>
      </c>
      <c r="KQ112" s="52">
        <v>0</v>
      </c>
      <c r="KR112" s="52">
        <v>0</v>
      </c>
      <c r="KS112" s="52">
        <v>0</v>
      </c>
      <c r="KT112" s="52">
        <v>0</v>
      </c>
      <c r="KU112" s="52">
        <v>0</v>
      </c>
      <c r="KV112" s="52">
        <v>0</v>
      </c>
      <c r="KW112" s="52">
        <v>0</v>
      </c>
      <c r="KX112" s="52">
        <v>0</v>
      </c>
      <c r="KY112" s="52">
        <v>0</v>
      </c>
      <c r="KZ112" s="52">
        <v>0</v>
      </c>
    </row>
    <row r="113" spans="1:312" x14ac:dyDescent="0.2">
      <c r="A113" s="89">
        <v>1.116471</v>
      </c>
      <c r="B113" s="41" t="s">
        <v>13539</v>
      </c>
      <c r="C113" s="51" t="s">
        <v>13518</v>
      </c>
      <c r="D113" s="52">
        <v>0</v>
      </c>
      <c r="E113" s="52">
        <v>0</v>
      </c>
      <c r="F113" s="52">
        <v>0</v>
      </c>
      <c r="G113" s="52">
        <v>0</v>
      </c>
      <c r="H113" s="52">
        <v>0</v>
      </c>
      <c r="I113" s="52">
        <v>0</v>
      </c>
      <c r="J113" s="52">
        <v>0</v>
      </c>
      <c r="K113" s="52">
        <v>0</v>
      </c>
      <c r="L113" s="52">
        <v>0</v>
      </c>
      <c r="M113" s="52">
        <v>0</v>
      </c>
      <c r="N113" s="52">
        <v>0</v>
      </c>
      <c r="O113" s="52">
        <v>0</v>
      </c>
      <c r="P113" s="52">
        <v>0</v>
      </c>
      <c r="Q113" s="52">
        <v>0</v>
      </c>
      <c r="R113" s="52">
        <v>0</v>
      </c>
      <c r="S113" s="52">
        <v>0</v>
      </c>
      <c r="T113" s="52">
        <v>0</v>
      </c>
      <c r="U113" s="52">
        <v>0</v>
      </c>
      <c r="V113" s="52">
        <v>0</v>
      </c>
      <c r="W113" s="52">
        <v>0</v>
      </c>
      <c r="X113" s="52">
        <v>0</v>
      </c>
      <c r="Y113" s="52">
        <v>0</v>
      </c>
      <c r="Z113" s="52">
        <v>0</v>
      </c>
      <c r="AA113" s="52">
        <v>0</v>
      </c>
      <c r="AB113" s="52">
        <v>0</v>
      </c>
      <c r="AC113" s="52">
        <v>0</v>
      </c>
      <c r="AD113" s="52">
        <v>0</v>
      </c>
      <c r="AE113" s="52">
        <v>0</v>
      </c>
      <c r="AF113" s="52">
        <v>0</v>
      </c>
      <c r="AG113" s="52">
        <v>0</v>
      </c>
      <c r="AH113" s="52">
        <v>0</v>
      </c>
      <c r="AI113" s="52">
        <v>0</v>
      </c>
      <c r="AJ113" s="52">
        <v>0</v>
      </c>
      <c r="AK113" s="52">
        <v>0</v>
      </c>
      <c r="AL113" s="52">
        <v>0</v>
      </c>
      <c r="AM113" s="52">
        <v>0</v>
      </c>
      <c r="AN113" s="52">
        <v>0</v>
      </c>
      <c r="AO113" s="52">
        <v>0</v>
      </c>
      <c r="AP113" s="52">
        <v>0</v>
      </c>
      <c r="AQ113" s="52">
        <v>0</v>
      </c>
      <c r="AR113" s="52">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2">
        <v>0</v>
      </c>
      <c r="EN113" s="52">
        <v>0</v>
      </c>
      <c r="EO113" s="52">
        <v>0</v>
      </c>
      <c r="EP113" s="52">
        <v>0</v>
      </c>
      <c r="EQ113" s="52">
        <v>0</v>
      </c>
      <c r="ER113" s="52">
        <v>0</v>
      </c>
      <c r="ES113" s="52">
        <v>0</v>
      </c>
      <c r="ET113" s="52">
        <v>0</v>
      </c>
      <c r="EU113" s="52">
        <v>0</v>
      </c>
      <c r="EV113" s="52">
        <v>0</v>
      </c>
      <c r="EW113" s="52">
        <v>0</v>
      </c>
      <c r="EX113" s="52">
        <v>0</v>
      </c>
      <c r="EY113" s="52">
        <v>0</v>
      </c>
      <c r="EZ113" s="52">
        <v>0</v>
      </c>
      <c r="FA113" s="52">
        <v>0</v>
      </c>
      <c r="FB113" s="52">
        <v>0</v>
      </c>
      <c r="FC113" s="52">
        <v>0</v>
      </c>
      <c r="FD113" s="52">
        <v>0</v>
      </c>
      <c r="FE113" s="52">
        <v>0</v>
      </c>
      <c r="FF113" s="52">
        <v>0</v>
      </c>
      <c r="FG113" s="52">
        <v>0</v>
      </c>
      <c r="FH113" s="52">
        <v>0</v>
      </c>
      <c r="FI113" s="52">
        <v>0</v>
      </c>
      <c r="FJ113" s="52">
        <v>0</v>
      </c>
      <c r="FK113" s="52">
        <v>0</v>
      </c>
      <c r="FL113" s="52">
        <v>0</v>
      </c>
      <c r="FM113" s="52">
        <v>0</v>
      </c>
      <c r="FN113" s="52">
        <v>0</v>
      </c>
      <c r="FO113" s="52">
        <v>0</v>
      </c>
      <c r="FP113" s="52">
        <v>0</v>
      </c>
      <c r="FQ113" s="52">
        <v>0</v>
      </c>
      <c r="FR113" s="52">
        <v>0</v>
      </c>
      <c r="FS113" s="52">
        <v>0</v>
      </c>
      <c r="FT113" s="52">
        <v>0</v>
      </c>
      <c r="FU113" s="52">
        <v>0</v>
      </c>
      <c r="FV113" s="52">
        <v>0</v>
      </c>
      <c r="FW113" s="52">
        <v>0</v>
      </c>
      <c r="FX113" s="52">
        <v>0</v>
      </c>
      <c r="FY113" s="52">
        <v>0</v>
      </c>
      <c r="FZ113" s="52">
        <v>0</v>
      </c>
      <c r="GA113" s="52">
        <v>0</v>
      </c>
      <c r="GB113" s="52">
        <v>0</v>
      </c>
      <c r="GC113" s="52">
        <v>0</v>
      </c>
      <c r="GD113" s="52">
        <v>0</v>
      </c>
      <c r="GE113" s="52">
        <v>0</v>
      </c>
      <c r="GF113" s="52">
        <v>0</v>
      </c>
      <c r="GG113" s="52">
        <v>0</v>
      </c>
      <c r="GH113" s="52">
        <v>0</v>
      </c>
      <c r="GI113" s="52">
        <v>0</v>
      </c>
      <c r="GJ113" s="52">
        <v>0</v>
      </c>
      <c r="GK113" s="52">
        <v>0</v>
      </c>
      <c r="GL113" s="52">
        <v>0</v>
      </c>
      <c r="GM113" s="52">
        <v>0</v>
      </c>
      <c r="GN113" s="52">
        <v>0</v>
      </c>
      <c r="GO113" s="52">
        <v>0</v>
      </c>
      <c r="GP113" s="52">
        <v>0</v>
      </c>
      <c r="GQ113" s="52">
        <v>0</v>
      </c>
      <c r="GR113" s="52">
        <v>0</v>
      </c>
      <c r="GS113" s="52">
        <v>0</v>
      </c>
      <c r="GT113" s="52">
        <v>0</v>
      </c>
      <c r="GU113" s="52">
        <v>0</v>
      </c>
      <c r="GV113" s="52">
        <v>0</v>
      </c>
      <c r="GW113" s="52">
        <v>0</v>
      </c>
      <c r="GX113" s="52">
        <v>0</v>
      </c>
      <c r="GY113" s="52">
        <v>0</v>
      </c>
      <c r="GZ113" s="52">
        <v>0</v>
      </c>
      <c r="HA113" s="52">
        <v>0</v>
      </c>
      <c r="HB113" s="52">
        <v>0</v>
      </c>
      <c r="HC113" s="52">
        <v>0</v>
      </c>
      <c r="HD113" s="52">
        <v>0</v>
      </c>
      <c r="HE113" s="52">
        <v>0</v>
      </c>
      <c r="HF113" s="52">
        <v>0</v>
      </c>
      <c r="HG113" s="52">
        <v>0</v>
      </c>
      <c r="HH113" s="52">
        <v>0</v>
      </c>
      <c r="HI113" s="52">
        <v>0</v>
      </c>
      <c r="HJ113" s="52">
        <v>0</v>
      </c>
      <c r="HK113" s="52">
        <v>0</v>
      </c>
      <c r="HL113" s="52">
        <v>0</v>
      </c>
      <c r="HM113" s="52">
        <v>0</v>
      </c>
      <c r="HN113" s="52">
        <v>0</v>
      </c>
      <c r="HO113" s="52">
        <v>0</v>
      </c>
      <c r="HP113" s="52">
        <v>0</v>
      </c>
      <c r="HQ113" s="52">
        <v>0</v>
      </c>
      <c r="HR113" s="52">
        <v>0</v>
      </c>
      <c r="HS113" s="52">
        <v>0</v>
      </c>
      <c r="HT113" s="52">
        <v>0</v>
      </c>
      <c r="HU113" s="52">
        <v>0</v>
      </c>
      <c r="HV113" s="52">
        <v>0</v>
      </c>
      <c r="HW113" s="52">
        <v>0</v>
      </c>
      <c r="HX113" s="52">
        <v>0</v>
      </c>
      <c r="HY113" s="52">
        <v>0</v>
      </c>
      <c r="HZ113" s="52">
        <v>0</v>
      </c>
      <c r="IA113" s="52">
        <v>0</v>
      </c>
      <c r="IB113" s="52">
        <v>0</v>
      </c>
      <c r="IC113" s="52">
        <v>0</v>
      </c>
      <c r="ID113" s="52">
        <v>0</v>
      </c>
      <c r="IE113" s="52">
        <v>0</v>
      </c>
      <c r="IF113" s="52">
        <v>0</v>
      </c>
      <c r="IG113" s="52">
        <v>0</v>
      </c>
      <c r="IH113" s="52">
        <v>0</v>
      </c>
      <c r="II113" s="52">
        <v>0</v>
      </c>
      <c r="IJ113" s="52">
        <v>0</v>
      </c>
      <c r="IK113" s="52">
        <v>0</v>
      </c>
      <c r="IL113" s="52">
        <v>0</v>
      </c>
      <c r="IM113" s="52">
        <v>0</v>
      </c>
      <c r="IN113" s="52">
        <v>0</v>
      </c>
      <c r="IO113" s="52">
        <v>0</v>
      </c>
      <c r="IP113" s="52">
        <v>0</v>
      </c>
      <c r="IQ113" s="52">
        <v>0</v>
      </c>
      <c r="IR113" s="52">
        <v>0</v>
      </c>
      <c r="IS113" s="52">
        <v>0</v>
      </c>
      <c r="IT113" s="52">
        <v>0</v>
      </c>
      <c r="IU113" s="52">
        <v>0</v>
      </c>
      <c r="IV113" s="52">
        <v>0</v>
      </c>
      <c r="IW113" s="52">
        <v>0</v>
      </c>
      <c r="IX113" s="52">
        <v>0</v>
      </c>
      <c r="IY113" s="52">
        <v>0</v>
      </c>
      <c r="IZ113" s="52">
        <v>0</v>
      </c>
      <c r="JA113" s="52">
        <v>0</v>
      </c>
      <c r="JB113" s="52">
        <v>0</v>
      </c>
      <c r="JC113" s="52">
        <v>0</v>
      </c>
      <c r="JD113" s="52">
        <v>0</v>
      </c>
      <c r="JE113" s="52">
        <v>0</v>
      </c>
      <c r="JF113" s="52">
        <v>0</v>
      </c>
      <c r="JG113" s="52">
        <v>0</v>
      </c>
      <c r="JH113" s="52">
        <v>0</v>
      </c>
      <c r="JI113" s="52">
        <v>0</v>
      </c>
      <c r="JJ113" s="52">
        <v>0</v>
      </c>
      <c r="JK113" s="52">
        <v>0</v>
      </c>
      <c r="JL113" s="52">
        <v>0</v>
      </c>
      <c r="JM113" s="52">
        <v>0</v>
      </c>
      <c r="JN113" s="52">
        <v>0</v>
      </c>
      <c r="JO113" s="52">
        <v>0</v>
      </c>
      <c r="JP113" s="52">
        <v>0</v>
      </c>
      <c r="JQ113" s="52">
        <v>0</v>
      </c>
      <c r="JR113" s="52">
        <v>0</v>
      </c>
      <c r="JS113" s="52">
        <v>0</v>
      </c>
      <c r="JT113" s="52">
        <v>0</v>
      </c>
      <c r="JU113" s="52">
        <v>0</v>
      </c>
      <c r="JV113" s="52">
        <v>0</v>
      </c>
      <c r="JW113" s="52">
        <v>0</v>
      </c>
      <c r="JX113" s="52">
        <v>0</v>
      </c>
      <c r="JY113" s="52">
        <v>0</v>
      </c>
      <c r="JZ113" s="52">
        <v>0</v>
      </c>
      <c r="KA113" s="52">
        <v>0</v>
      </c>
      <c r="KB113" s="52">
        <v>0</v>
      </c>
      <c r="KC113" s="52">
        <v>0</v>
      </c>
      <c r="KD113" s="52">
        <v>0</v>
      </c>
      <c r="KE113" s="52">
        <v>0</v>
      </c>
      <c r="KF113" s="52">
        <v>0</v>
      </c>
      <c r="KG113" s="52">
        <v>0</v>
      </c>
      <c r="KH113" s="52">
        <v>0</v>
      </c>
      <c r="KI113" s="52">
        <v>0</v>
      </c>
      <c r="KJ113" s="52">
        <v>0</v>
      </c>
      <c r="KK113" s="52">
        <v>0</v>
      </c>
      <c r="KL113" s="52">
        <v>0</v>
      </c>
      <c r="KM113" s="52">
        <v>0</v>
      </c>
      <c r="KN113" s="52">
        <v>0</v>
      </c>
      <c r="KO113" s="52">
        <v>0</v>
      </c>
      <c r="KP113" s="52">
        <v>0</v>
      </c>
      <c r="KQ113" s="52">
        <v>0</v>
      </c>
      <c r="KR113" s="52">
        <v>0</v>
      </c>
      <c r="KS113" s="52">
        <v>0</v>
      </c>
      <c r="KT113" s="52">
        <v>0</v>
      </c>
      <c r="KU113" s="52">
        <v>0</v>
      </c>
      <c r="KV113" s="52">
        <v>0</v>
      </c>
      <c r="KW113" s="52">
        <v>0</v>
      </c>
      <c r="KX113" s="52">
        <v>0</v>
      </c>
      <c r="KY113" s="52">
        <v>0</v>
      </c>
      <c r="KZ113" s="52">
        <v>0</v>
      </c>
    </row>
    <row r="114" spans="1:312" x14ac:dyDescent="0.2">
      <c r="A114" s="89">
        <v>1.104919</v>
      </c>
      <c r="B114" s="41" t="s">
        <v>823</v>
      </c>
      <c r="C114" s="51" t="s">
        <v>60</v>
      </c>
      <c r="D114" s="52">
        <v>0</v>
      </c>
      <c r="E114" s="52">
        <v>0</v>
      </c>
      <c r="F114" s="52">
        <v>0</v>
      </c>
      <c r="G114" s="52">
        <v>8.3402611323564048E-5</v>
      </c>
      <c r="H114" s="52">
        <v>0</v>
      </c>
      <c r="I114" s="52">
        <v>0</v>
      </c>
      <c r="J114" s="52">
        <v>0</v>
      </c>
      <c r="K114" s="52">
        <v>0</v>
      </c>
      <c r="L114" s="52">
        <v>0</v>
      </c>
      <c r="M114" s="52">
        <v>0</v>
      </c>
      <c r="N114" s="52">
        <v>0</v>
      </c>
      <c r="O114" s="52">
        <v>0</v>
      </c>
      <c r="P114" s="52">
        <v>0</v>
      </c>
      <c r="Q114" s="52">
        <v>0</v>
      </c>
      <c r="R114" s="52">
        <v>0</v>
      </c>
      <c r="S114" s="52">
        <v>0</v>
      </c>
      <c r="T114" s="52">
        <v>0</v>
      </c>
      <c r="U114" s="52">
        <v>0</v>
      </c>
      <c r="V114" s="52">
        <v>0</v>
      </c>
      <c r="W114" s="52">
        <v>0</v>
      </c>
      <c r="X114" s="52">
        <v>0</v>
      </c>
      <c r="Y114" s="52">
        <v>0</v>
      </c>
      <c r="Z114" s="52">
        <v>0</v>
      </c>
      <c r="AA114" s="52">
        <v>0</v>
      </c>
      <c r="AB114" s="52">
        <v>0</v>
      </c>
      <c r="AC114" s="52">
        <v>0</v>
      </c>
      <c r="AD114" s="52">
        <v>0</v>
      </c>
      <c r="AE114" s="52">
        <v>0</v>
      </c>
      <c r="AF114" s="52">
        <v>0</v>
      </c>
      <c r="AG114" s="52">
        <v>9.5556933451256031E-4</v>
      </c>
      <c r="AH114" s="52">
        <v>0</v>
      </c>
      <c r="AI114" s="52">
        <v>0</v>
      </c>
      <c r="AJ114" s="52">
        <v>1.1780844198081644E-5</v>
      </c>
      <c r="AK114" s="52">
        <v>1.3132692801544021E-4</v>
      </c>
      <c r="AL114" s="52">
        <v>0</v>
      </c>
      <c r="AM114" s="52">
        <v>1.3359003869224967E-5</v>
      </c>
      <c r="AN114" s="52">
        <v>0</v>
      </c>
      <c r="AO114" s="52">
        <v>2.6898453225812799E-5</v>
      </c>
      <c r="AP114" s="52">
        <v>9.8281060750928535E-6</v>
      </c>
      <c r="AQ114" s="52">
        <v>0</v>
      </c>
      <c r="AR114" s="52">
        <v>3.139582532166611E-4</v>
      </c>
      <c r="AS114" s="52">
        <v>0</v>
      </c>
      <c r="AT114" s="52">
        <v>2.3469609654742293E-5</v>
      </c>
      <c r="AU114" s="52">
        <v>2.8269471972182354E-4</v>
      </c>
      <c r="AV114" s="52">
        <v>3.1656579030917022E-6</v>
      </c>
      <c r="AW114" s="52">
        <v>0</v>
      </c>
      <c r="AX114" s="52">
        <v>0</v>
      </c>
      <c r="AY114" s="52">
        <v>0</v>
      </c>
      <c r="AZ114" s="52">
        <v>0</v>
      </c>
      <c r="BA114" s="52">
        <v>0</v>
      </c>
      <c r="BB114" s="52">
        <v>6.4865461132542746E-6</v>
      </c>
      <c r="BC114" s="52">
        <v>0</v>
      </c>
      <c r="BD114" s="52">
        <v>0</v>
      </c>
      <c r="BE114" s="52">
        <v>4.7520509270113052E-5</v>
      </c>
      <c r="BF114" s="52">
        <v>8.7741365050639442E-5</v>
      </c>
      <c r="BG114" s="52">
        <v>0</v>
      </c>
      <c r="BH114" s="52">
        <v>1.6669383276294131E-5</v>
      </c>
      <c r="BI114" s="52">
        <v>3.3050822490511229E-5</v>
      </c>
      <c r="BJ114" s="52">
        <v>0</v>
      </c>
      <c r="BK114" s="52">
        <v>0</v>
      </c>
      <c r="BL114" s="52">
        <v>0</v>
      </c>
      <c r="BM114" s="52">
        <v>0</v>
      </c>
      <c r="BN114" s="52">
        <v>0</v>
      </c>
      <c r="BO114" s="52">
        <v>4.600209289640419E-5</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8.9369435314659405E-5</v>
      </c>
      <c r="CM114" s="52">
        <v>0</v>
      </c>
      <c r="CN114" s="52">
        <v>1.6919751690057865E-4</v>
      </c>
      <c r="CO114" s="52">
        <v>3.8680698659642444E-5</v>
      </c>
      <c r="CP114" s="52">
        <v>3.1715628023191644E-3</v>
      </c>
      <c r="CQ114" s="52">
        <v>0</v>
      </c>
      <c r="CR114" s="52">
        <v>1.1848142508401568E-4</v>
      </c>
      <c r="CS114" s="52">
        <v>0</v>
      </c>
      <c r="CT114" s="52">
        <v>0</v>
      </c>
      <c r="CU114" s="52">
        <v>0</v>
      </c>
      <c r="CV114" s="52">
        <v>0</v>
      </c>
      <c r="CW114" s="52">
        <v>2.9943470158852226E-4</v>
      </c>
      <c r="CX114" s="52">
        <v>0</v>
      </c>
      <c r="CY114" s="52">
        <v>0</v>
      </c>
      <c r="CZ114" s="52">
        <v>0</v>
      </c>
      <c r="DA114" s="52">
        <v>0</v>
      </c>
      <c r="DB114" s="52">
        <v>0</v>
      </c>
      <c r="DC114" s="52">
        <v>0</v>
      </c>
      <c r="DD114" s="52">
        <v>0</v>
      </c>
      <c r="DE114" s="52">
        <v>0</v>
      </c>
      <c r="DF114" s="52">
        <v>0</v>
      </c>
      <c r="DG114" s="52">
        <v>0</v>
      </c>
      <c r="DH114" s="52">
        <v>0</v>
      </c>
      <c r="DI114" s="52">
        <v>0</v>
      </c>
      <c r="DJ114" s="52">
        <v>3.9727444407564569E-5</v>
      </c>
      <c r="DK114" s="52">
        <v>1.4092256680747439E-5</v>
      </c>
      <c r="DL114" s="52">
        <v>0</v>
      </c>
      <c r="DM114" s="52">
        <v>0</v>
      </c>
      <c r="DN114" s="52">
        <v>1.7981758708885919E-5</v>
      </c>
      <c r="DO114" s="52">
        <v>2.5855389253159171E-5</v>
      </c>
      <c r="DP114" s="52">
        <v>3.8879628240140213E-5</v>
      </c>
      <c r="DQ114" s="52">
        <v>2.9219290603885488E-5</v>
      </c>
      <c r="DR114" s="52">
        <v>0</v>
      </c>
      <c r="DS114" s="52">
        <v>1.3614205332953181E-5</v>
      </c>
      <c r="DT114" s="52">
        <v>0</v>
      </c>
      <c r="DU114" s="52">
        <v>0</v>
      </c>
      <c r="DV114" s="52">
        <v>0</v>
      </c>
      <c r="DW114" s="52">
        <v>3.8683478985944402E-5</v>
      </c>
      <c r="DX114" s="52">
        <v>0</v>
      </c>
      <c r="DY114" s="52">
        <v>0</v>
      </c>
      <c r="DZ114" s="52">
        <v>7.5622955686320461E-5</v>
      </c>
      <c r="EA114" s="52">
        <v>0</v>
      </c>
      <c r="EB114" s="52">
        <v>9.9136948129724032E-5</v>
      </c>
      <c r="EC114" s="52">
        <v>0</v>
      </c>
      <c r="ED114" s="52">
        <v>0</v>
      </c>
      <c r="EE114" s="52">
        <v>2.0050701502064983E-5</v>
      </c>
      <c r="EF114" s="52">
        <v>1.282934986016767E-3</v>
      </c>
      <c r="EG114" s="52">
        <v>1.0221003982941473E-5</v>
      </c>
      <c r="EH114" s="52">
        <v>1.5575546945054815E-5</v>
      </c>
      <c r="EI114" s="52">
        <v>1.093819570662567E-5</v>
      </c>
      <c r="EJ114" s="52">
        <v>9.7372990970676817E-5</v>
      </c>
      <c r="EK114" s="52">
        <v>2.656786346054623E-4</v>
      </c>
      <c r="EL114" s="52">
        <v>0</v>
      </c>
      <c r="EM114" s="52">
        <v>0</v>
      </c>
      <c r="EN114" s="52">
        <v>0</v>
      </c>
      <c r="EO114" s="52">
        <v>0</v>
      </c>
      <c r="EP114" s="52">
        <v>0</v>
      </c>
      <c r="EQ114" s="52">
        <v>0</v>
      </c>
      <c r="ER114" s="52">
        <v>0</v>
      </c>
      <c r="ES114" s="52">
        <v>0</v>
      </c>
      <c r="ET114" s="52">
        <v>0</v>
      </c>
      <c r="EU114" s="52">
        <v>0</v>
      </c>
      <c r="EV114" s="52">
        <v>0</v>
      </c>
      <c r="EW114" s="52">
        <v>0</v>
      </c>
      <c r="EX114" s="52">
        <v>0</v>
      </c>
      <c r="EY114" s="52">
        <v>0</v>
      </c>
      <c r="EZ114" s="52">
        <v>0</v>
      </c>
      <c r="FA114" s="52">
        <v>2.2682991684518355E-4</v>
      </c>
      <c r="FB114" s="52">
        <v>0</v>
      </c>
      <c r="FC114" s="52">
        <v>0</v>
      </c>
      <c r="FD114" s="52">
        <v>0</v>
      </c>
      <c r="FE114" s="52">
        <v>0</v>
      </c>
      <c r="FF114" s="52">
        <v>0</v>
      </c>
      <c r="FG114" s="52">
        <v>1.2609307653376602E-3</v>
      </c>
      <c r="FH114" s="52">
        <v>0</v>
      </c>
      <c r="FI114" s="52">
        <v>0</v>
      </c>
      <c r="FJ114" s="52">
        <v>0</v>
      </c>
      <c r="FK114" s="52">
        <v>0</v>
      </c>
      <c r="FL114" s="52">
        <v>0</v>
      </c>
      <c r="FM114" s="52">
        <v>0</v>
      </c>
      <c r="FN114" s="52">
        <v>0</v>
      </c>
      <c r="FO114" s="52">
        <v>2.6888533748812195E-5</v>
      </c>
      <c r="FP114" s="52">
        <v>0</v>
      </c>
      <c r="FQ114" s="52">
        <v>0</v>
      </c>
      <c r="FR114" s="52">
        <v>0</v>
      </c>
      <c r="FS114" s="52">
        <v>0</v>
      </c>
      <c r="FT114" s="52">
        <v>0</v>
      </c>
      <c r="FU114" s="52">
        <v>0</v>
      </c>
      <c r="FV114" s="52">
        <v>0</v>
      </c>
      <c r="FW114" s="52">
        <v>0</v>
      </c>
      <c r="FX114" s="52">
        <v>0</v>
      </c>
      <c r="FY114" s="52">
        <v>0</v>
      </c>
      <c r="FZ114" s="52">
        <v>0</v>
      </c>
      <c r="GA114" s="52">
        <v>0</v>
      </c>
      <c r="GB114" s="52">
        <v>0</v>
      </c>
      <c r="GC114" s="52">
        <v>0</v>
      </c>
      <c r="GD114" s="52">
        <v>0</v>
      </c>
      <c r="GE114" s="52">
        <v>0</v>
      </c>
      <c r="GF114" s="52">
        <v>0</v>
      </c>
      <c r="GG114" s="52">
        <v>0</v>
      </c>
      <c r="GH114" s="52">
        <v>1.0586929341814713E-5</v>
      </c>
      <c r="GI114" s="52">
        <v>0</v>
      </c>
      <c r="GJ114" s="52">
        <v>0</v>
      </c>
      <c r="GK114" s="52">
        <v>0</v>
      </c>
      <c r="GL114" s="52">
        <v>2.2259813434596195E-5</v>
      </c>
      <c r="GM114" s="52">
        <v>0</v>
      </c>
      <c r="GN114" s="52">
        <v>0</v>
      </c>
      <c r="GO114" s="52">
        <v>0</v>
      </c>
      <c r="GP114" s="52">
        <v>0</v>
      </c>
      <c r="GQ114" s="52">
        <v>0</v>
      </c>
      <c r="GR114" s="52">
        <v>2.7230047554620404E-4</v>
      </c>
      <c r="GS114" s="52">
        <v>0</v>
      </c>
      <c r="GT114" s="52">
        <v>0</v>
      </c>
      <c r="GU114" s="52">
        <v>0</v>
      </c>
      <c r="GV114" s="52">
        <v>0</v>
      </c>
      <c r="GW114" s="52">
        <v>0</v>
      </c>
      <c r="GX114" s="52">
        <v>0</v>
      </c>
      <c r="GY114" s="52">
        <v>0</v>
      </c>
      <c r="GZ114" s="52">
        <v>8.9220184022333982E-4</v>
      </c>
      <c r="HA114" s="52">
        <v>1.3224675772048843E-3</v>
      </c>
      <c r="HB114" s="52">
        <v>1.5136267225371815E-3</v>
      </c>
      <c r="HC114" s="52">
        <v>5.4323777146889934E-2</v>
      </c>
      <c r="HD114" s="52">
        <v>0.13040896082758388</v>
      </c>
      <c r="HE114" s="52">
        <v>0</v>
      </c>
      <c r="HF114" s="52">
        <v>0</v>
      </c>
      <c r="HG114" s="52">
        <v>3.1519817195114195E-4</v>
      </c>
      <c r="HH114" s="52">
        <v>0.19100342059873299</v>
      </c>
      <c r="HI114" s="52">
        <v>3.3043809677157991E-4</v>
      </c>
      <c r="HJ114" s="52">
        <v>0</v>
      </c>
      <c r="HK114" s="52">
        <v>0</v>
      </c>
      <c r="HL114" s="52">
        <v>0</v>
      </c>
      <c r="HM114" s="52">
        <v>0</v>
      </c>
      <c r="HN114" s="52">
        <v>0</v>
      </c>
      <c r="HO114" s="52">
        <v>0</v>
      </c>
      <c r="HP114" s="52">
        <v>4.0711221846932434E-4</v>
      </c>
      <c r="HQ114" s="52">
        <v>4.0450357406623917E-4</v>
      </c>
      <c r="HR114" s="52">
        <v>1.9470202927995316E-4</v>
      </c>
      <c r="HS114" s="52">
        <v>0.22234250115837473</v>
      </c>
      <c r="HT114" s="52">
        <v>9.125579841841007E-2</v>
      </c>
      <c r="HU114" s="52">
        <v>4.870018327538022E-2</v>
      </c>
      <c r="HV114" s="52">
        <v>5.3461678101103657E-4</v>
      </c>
      <c r="HW114" s="52">
        <v>0</v>
      </c>
      <c r="HX114" s="52">
        <v>0</v>
      </c>
      <c r="HY114" s="52">
        <v>0</v>
      </c>
      <c r="HZ114" s="52">
        <v>0</v>
      </c>
      <c r="IA114" s="52">
        <v>0</v>
      </c>
      <c r="IB114" s="52">
        <v>0</v>
      </c>
      <c r="IC114" s="52">
        <v>3.7472030273458202E-5</v>
      </c>
      <c r="ID114" s="52">
        <v>0</v>
      </c>
      <c r="IE114" s="52">
        <v>0</v>
      </c>
      <c r="IF114" s="52">
        <v>0</v>
      </c>
      <c r="IG114" s="52">
        <v>0</v>
      </c>
      <c r="IH114" s="52">
        <v>0</v>
      </c>
      <c r="II114" s="52">
        <v>1.4351864641358789E-5</v>
      </c>
      <c r="IJ114" s="52">
        <v>0</v>
      </c>
      <c r="IK114" s="52">
        <v>0</v>
      </c>
      <c r="IL114" s="52">
        <v>0</v>
      </c>
      <c r="IM114" s="52">
        <v>0</v>
      </c>
      <c r="IN114" s="52">
        <v>0</v>
      </c>
      <c r="IO114" s="52">
        <v>7.3663462849366055E-5</v>
      </c>
      <c r="IP114" s="52">
        <v>0</v>
      </c>
      <c r="IQ114" s="52">
        <v>0</v>
      </c>
      <c r="IR114" s="52">
        <v>0</v>
      </c>
      <c r="IS114" s="52">
        <v>0</v>
      </c>
      <c r="IT114" s="52">
        <v>0</v>
      </c>
      <c r="IU114" s="52">
        <v>0</v>
      </c>
      <c r="IV114" s="52">
        <v>0</v>
      </c>
      <c r="IW114" s="52">
        <v>0</v>
      </c>
      <c r="IX114" s="52">
        <v>0</v>
      </c>
      <c r="IY114" s="52">
        <v>0</v>
      </c>
      <c r="IZ114" s="52">
        <v>0</v>
      </c>
      <c r="JA114" s="52">
        <v>0</v>
      </c>
      <c r="JB114" s="52">
        <v>0</v>
      </c>
      <c r="JC114" s="52">
        <v>0</v>
      </c>
      <c r="JD114" s="52">
        <v>0</v>
      </c>
      <c r="JE114" s="52">
        <v>0</v>
      </c>
      <c r="JF114" s="52">
        <v>0</v>
      </c>
      <c r="JG114" s="52">
        <v>0</v>
      </c>
      <c r="JH114" s="52">
        <v>0</v>
      </c>
      <c r="JI114" s="52">
        <v>0</v>
      </c>
      <c r="JJ114" s="52">
        <v>0</v>
      </c>
      <c r="JK114" s="52">
        <v>0</v>
      </c>
      <c r="JL114" s="52">
        <v>0</v>
      </c>
      <c r="JM114" s="52">
        <v>0</v>
      </c>
      <c r="JN114" s="52">
        <v>7.4123369541850625E-6</v>
      </c>
      <c r="JO114" s="52">
        <v>0</v>
      </c>
      <c r="JP114" s="52">
        <v>0</v>
      </c>
      <c r="JQ114" s="52">
        <v>0</v>
      </c>
      <c r="JR114" s="52">
        <v>0</v>
      </c>
      <c r="JS114" s="52">
        <v>0</v>
      </c>
      <c r="JT114" s="52">
        <v>0</v>
      </c>
      <c r="JU114" s="52">
        <v>0</v>
      </c>
      <c r="JV114" s="52">
        <v>7.708749512220556E-6</v>
      </c>
      <c r="JW114" s="52">
        <v>9.7041543379837577E-6</v>
      </c>
      <c r="JX114" s="52">
        <v>1.1397073545257885E-4</v>
      </c>
      <c r="JY114" s="52">
        <v>4.5274807237255475E-5</v>
      </c>
      <c r="JZ114" s="52">
        <v>0</v>
      </c>
      <c r="KA114" s="52">
        <v>4.2031895982231286E-3</v>
      </c>
      <c r="KB114" s="52">
        <v>7.2232353122332067E-6</v>
      </c>
      <c r="KC114" s="52">
        <v>0</v>
      </c>
      <c r="KD114" s="52">
        <v>6.2995703564005181E-6</v>
      </c>
      <c r="KE114" s="52">
        <v>1.1709539738184411E-5</v>
      </c>
      <c r="KF114" s="52">
        <v>1.7734140832358836E-5</v>
      </c>
      <c r="KG114" s="52">
        <v>0</v>
      </c>
      <c r="KH114" s="52">
        <v>0</v>
      </c>
      <c r="KI114" s="52">
        <v>0</v>
      </c>
      <c r="KJ114" s="52">
        <v>0</v>
      </c>
      <c r="KK114" s="52">
        <v>0</v>
      </c>
      <c r="KL114" s="52">
        <v>0</v>
      </c>
      <c r="KM114" s="52">
        <v>0</v>
      </c>
      <c r="KN114" s="52">
        <v>9.8641874823069119E-6</v>
      </c>
      <c r="KO114" s="52">
        <v>3.1341823367978181E-6</v>
      </c>
      <c r="KP114" s="52">
        <v>0</v>
      </c>
      <c r="KQ114" s="52">
        <v>7.9792547747479028E-4</v>
      </c>
      <c r="KR114" s="52">
        <v>1.1021923684482501E-4</v>
      </c>
      <c r="KS114" s="52">
        <v>2.5985461100795946E-4</v>
      </c>
      <c r="KT114" s="52">
        <v>2.1651785441724678E-4</v>
      </c>
      <c r="KU114" s="52">
        <v>4.3889709959584878E-6</v>
      </c>
      <c r="KV114" s="52">
        <v>5.9830468914996196E-5</v>
      </c>
      <c r="KW114" s="52">
        <v>0</v>
      </c>
      <c r="KX114" s="52">
        <v>0</v>
      </c>
      <c r="KY114" s="52">
        <v>5.641925505167548E-6</v>
      </c>
      <c r="KZ114" s="52">
        <v>6.4804412808656199E-6</v>
      </c>
    </row>
    <row r="115" spans="1:312" x14ac:dyDescent="0.2">
      <c r="A115" s="89">
        <v>1.039096</v>
      </c>
      <c r="B115" s="41" t="s">
        <v>821</v>
      </c>
      <c r="C115" s="51" t="s">
        <v>45</v>
      </c>
      <c r="D115" s="52">
        <v>0</v>
      </c>
      <c r="E115" s="52">
        <v>0</v>
      </c>
      <c r="F115" s="52">
        <v>0</v>
      </c>
      <c r="G115" s="52">
        <v>0</v>
      </c>
      <c r="H115" s="52">
        <v>0</v>
      </c>
      <c r="I115" s="52">
        <v>0</v>
      </c>
      <c r="J115" s="52">
        <v>0</v>
      </c>
      <c r="K115" s="52">
        <v>0</v>
      </c>
      <c r="L115" s="52">
        <v>9.1115723631313505E-5</v>
      </c>
      <c r="M115" s="52">
        <v>0</v>
      </c>
      <c r="N115" s="52">
        <v>0</v>
      </c>
      <c r="O115" s="52">
        <v>0</v>
      </c>
      <c r="P115" s="52">
        <v>0</v>
      </c>
      <c r="Q115" s="52">
        <v>0</v>
      </c>
      <c r="R115" s="52">
        <v>0</v>
      </c>
      <c r="S115" s="52">
        <v>3.5075887661600559E-4</v>
      </c>
      <c r="T115" s="52">
        <v>0</v>
      </c>
      <c r="U115" s="52">
        <v>0</v>
      </c>
      <c r="V115" s="52">
        <v>0</v>
      </c>
      <c r="W115" s="52">
        <v>0</v>
      </c>
      <c r="X115" s="52">
        <v>0</v>
      </c>
      <c r="Y115" s="52">
        <v>0</v>
      </c>
      <c r="Z115" s="52">
        <v>0</v>
      </c>
      <c r="AA115" s="52">
        <v>0</v>
      </c>
      <c r="AB115" s="52">
        <v>0</v>
      </c>
      <c r="AC115" s="52">
        <v>0</v>
      </c>
      <c r="AD115" s="52">
        <v>0</v>
      </c>
      <c r="AE115" s="52">
        <v>0</v>
      </c>
      <c r="AF115" s="52">
        <v>0</v>
      </c>
      <c r="AG115" s="52">
        <v>0</v>
      </c>
      <c r="AH115" s="52">
        <v>0</v>
      </c>
      <c r="AI115" s="52">
        <v>0</v>
      </c>
      <c r="AJ115" s="52">
        <v>0</v>
      </c>
      <c r="AK115" s="52">
        <v>0</v>
      </c>
      <c r="AL115" s="52">
        <v>0</v>
      </c>
      <c r="AM115" s="52">
        <v>0</v>
      </c>
      <c r="AN115" s="52">
        <v>0</v>
      </c>
      <c r="AO115" s="52">
        <v>0</v>
      </c>
      <c r="AP115" s="52">
        <v>0</v>
      </c>
      <c r="AQ115" s="52">
        <v>0</v>
      </c>
      <c r="AR115" s="52">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3.6191966236888134E-5</v>
      </c>
      <c r="BQ115" s="52">
        <v>0</v>
      </c>
      <c r="BR115" s="52">
        <v>0</v>
      </c>
      <c r="BS115" s="52">
        <v>0</v>
      </c>
      <c r="BT115" s="52">
        <v>0</v>
      </c>
      <c r="BU115" s="52">
        <v>0</v>
      </c>
      <c r="BV115" s="52">
        <v>0</v>
      </c>
      <c r="BW115" s="52">
        <v>0</v>
      </c>
      <c r="BX115" s="52">
        <v>0</v>
      </c>
      <c r="BY115" s="52">
        <v>0</v>
      </c>
      <c r="BZ115" s="52">
        <v>0</v>
      </c>
      <c r="CA115" s="52">
        <v>1.2256979292395678E-2</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2">
        <v>0</v>
      </c>
      <c r="EN115" s="52">
        <v>0</v>
      </c>
      <c r="EO115" s="52">
        <v>0</v>
      </c>
      <c r="EP115" s="52">
        <v>0</v>
      </c>
      <c r="EQ115" s="52">
        <v>0</v>
      </c>
      <c r="ER115" s="52">
        <v>0</v>
      </c>
      <c r="ES115" s="52">
        <v>0</v>
      </c>
      <c r="ET115" s="52">
        <v>0</v>
      </c>
      <c r="EU115" s="52">
        <v>0</v>
      </c>
      <c r="EV115" s="52">
        <v>0</v>
      </c>
      <c r="EW115" s="52">
        <v>0</v>
      </c>
      <c r="EX115" s="52">
        <v>0</v>
      </c>
      <c r="EY115" s="52">
        <v>0</v>
      </c>
      <c r="EZ115" s="52">
        <v>0</v>
      </c>
      <c r="FA115" s="52">
        <v>0</v>
      </c>
      <c r="FB115" s="52">
        <v>0</v>
      </c>
      <c r="FC115" s="52">
        <v>0</v>
      </c>
      <c r="FD115" s="52">
        <v>0</v>
      </c>
      <c r="FE115" s="52">
        <v>0</v>
      </c>
      <c r="FF115" s="52">
        <v>0</v>
      </c>
      <c r="FG115" s="52">
        <v>0</v>
      </c>
      <c r="FH115" s="52">
        <v>0</v>
      </c>
      <c r="FI115" s="52">
        <v>0</v>
      </c>
      <c r="FJ115" s="52">
        <v>0</v>
      </c>
      <c r="FK115" s="52">
        <v>0</v>
      </c>
      <c r="FL115" s="52">
        <v>0</v>
      </c>
      <c r="FM115" s="52">
        <v>0</v>
      </c>
      <c r="FN115" s="52">
        <v>0</v>
      </c>
      <c r="FO115" s="52">
        <v>0</v>
      </c>
      <c r="FP115" s="52">
        <v>0</v>
      </c>
      <c r="FQ115" s="52">
        <v>0</v>
      </c>
      <c r="FR115" s="52">
        <v>0</v>
      </c>
      <c r="FS115" s="52">
        <v>0</v>
      </c>
      <c r="FT115" s="52">
        <v>0</v>
      </c>
      <c r="FU115" s="52">
        <v>0</v>
      </c>
      <c r="FV115" s="52">
        <v>0</v>
      </c>
      <c r="FW115" s="52">
        <v>0</v>
      </c>
      <c r="FX115" s="52">
        <v>0</v>
      </c>
      <c r="FY115" s="52">
        <v>0</v>
      </c>
      <c r="FZ115" s="52">
        <v>0</v>
      </c>
      <c r="GA115" s="52">
        <v>0</v>
      </c>
      <c r="GB115" s="52">
        <v>0</v>
      </c>
      <c r="GC115" s="52">
        <v>6.9623054219118087E-3</v>
      </c>
      <c r="GD115" s="52">
        <v>0</v>
      </c>
      <c r="GE115" s="52">
        <v>0</v>
      </c>
      <c r="GF115" s="52">
        <v>0</v>
      </c>
      <c r="GG115" s="52">
        <v>0</v>
      </c>
      <c r="GH115" s="52">
        <v>0</v>
      </c>
      <c r="GI115" s="52">
        <v>0</v>
      </c>
      <c r="GJ115" s="52">
        <v>0</v>
      </c>
      <c r="GK115" s="52">
        <v>0</v>
      </c>
      <c r="GL115" s="52">
        <v>0</v>
      </c>
      <c r="GM115" s="52">
        <v>0</v>
      </c>
      <c r="GN115" s="52">
        <v>0</v>
      </c>
      <c r="GO115" s="52">
        <v>0</v>
      </c>
      <c r="GP115" s="52">
        <v>0</v>
      </c>
      <c r="GQ115" s="52">
        <v>0</v>
      </c>
      <c r="GR115" s="52">
        <v>0</v>
      </c>
      <c r="GS115" s="52">
        <v>0</v>
      </c>
      <c r="GT115" s="52">
        <v>0</v>
      </c>
      <c r="GU115" s="52">
        <v>0</v>
      </c>
      <c r="GV115" s="52">
        <v>0</v>
      </c>
      <c r="GW115" s="52">
        <v>0</v>
      </c>
      <c r="GX115" s="52">
        <v>0</v>
      </c>
      <c r="GY115" s="52">
        <v>0</v>
      </c>
      <c r="GZ115" s="52">
        <v>0</v>
      </c>
      <c r="HA115" s="52">
        <v>0</v>
      </c>
      <c r="HB115" s="52">
        <v>0</v>
      </c>
      <c r="HC115" s="52">
        <v>0</v>
      </c>
      <c r="HD115" s="52">
        <v>0</v>
      </c>
      <c r="HE115" s="52">
        <v>0</v>
      </c>
      <c r="HF115" s="52">
        <v>0</v>
      </c>
      <c r="HG115" s="52">
        <v>0</v>
      </c>
      <c r="HH115" s="52">
        <v>0</v>
      </c>
      <c r="HI115" s="52">
        <v>0</v>
      </c>
      <c r="HJ115" s="52">
        <v>0</v>
      </c>
      <c r="HK115" s="52">
        <v>0</v>
      </c>
      <c r="HL115" s="52">
        <v>0</v>
      </c>
      <c r="HM115" s="52">
        <v>0</v>
      </c>
      <c r="HN115" s="52">
        <v>0</v>
      </c>
      <c r="HO115" s="52">
        <v>0</v>
      </c>
      <c r="HP115" s="52">
        <v>0</v>
      </c>
      <c r="HQ115" s="52">
        <v>0</v>
      </c>
      <c r="HR115" s="52">
        <v>0</v>
      </c>
      <c r="HS115" s="52">
        <v>0</v>
      </c>
      <c r="HT115" s="52">
        <v>0</v>
      </c>
      <c r="HU115" s="52">
        <v>0</v>
      </c>
      <c r="HV115" s="52">
        <v>0</v>
      </c>
      <c r="HW115" s="52">
        <v>0</v>
      </c>
      <c r="HX115" s="52">
        <v>0</v>
      </c>
      <c r="HY115" s="52">
        <v>0</v>
      </c>
      <c r="HZ115" s="52">
        <v>0</v>
      </c>
      <c r="IA115" s="52">
        <v>0</v>
      </c>
      <c r="IB115" s="52">
        <v>0</v>
      </c>
      <c r="IC115" s="52">
        <v>0</v>
      </c>
      <c r="ID115" s="52">
        <v>0</v>
      </c>
      <c r="IE115" s="52">
        <v>0</v>
      </c>
      <c r="IF115" s="52">
        <v>0</v>
      </c>
      <c r="IG115" s="52">
        <v>0</v>
      </c>
      <c r="IH115" s="52">
        <v>0</v>
      </c>
      <c r="II115" s="52">
        <v>0</v>
      </c>
      <c r="IJ115" s="52">
        <v>0</v>
      </c>
      <c r="IK115" s="52">
        <v>0</v>
      </c>
      <c r="IL115" s="52">
        <v>8.468980499609578E-4</v>
      </c>
      <c r="IM115" s="52">
        <v>1.0453572511568774E-3</v>
      </c>
      <c r="IN115" s="52">
        <v>2.3929671399793923E-4</v>
      </c>
      <c r="IO115" s="52">
        <v>0</v>
      </c>
      <c r="IP115" s="52">
        <v>4.1861353062116243E-4</v>
      </c>
      <c r="IQ115" s="52">
        <v>3.6771039285708039E-2</v>
      </c>
      <c r="IR115" s="52">
        <v>1.241654554896022E-4</v>
      </c>
      <c r="IS115" s="52">
        <v>6.6310120729243423E-5</v>
      </c>
      <c r="IT115" s="52">
        <v>0</v>
      </c>
      <c r="IU115" s="52">
        <v>0</v>
      </c>
      <c r="IV115" s="52">
        <v>0</v>
      </c>
      <c r="IW115" s="52">
        <v>0</v>
      </c>
      <c r="IX115" s="52">
        <v>0</v>
      </c>
      <c r="IY115" s="52">
        <v>0</v>
      </c>
      <c r="IZ115" s="52">
        <v>0</v>
      </c>
      <c r="JA115" s="52">
        <v>0</v>
      </c>
      <c r="JB115" s="52">
        <v>0</v>
      </c>
      <c r="JC115" s="52">
        <v>0</v>
      </c>
      <c r="JD115" s="52">
        <v>0</v>
      </c>
      <c r="JE115" s="52">
        <v>0</v>
      </c>
      <c r="JF115" s="52">
        <v>0</v>
      </c>
      <c r="JG115" s="52">
        <v>0</v>
      </c>
      <c r="JH115" s="52">
        <v>0</v>
      </c>
      <c r="JI115" s="52">
        <v>0</v>
      </c>
      <c r="JJ115" s="52">
        <v>0</v>
      </c>
      <c r="JK115" s="52">
        <v>0</v>
      </c>
      <c r="JL115" s="52">
        <v>0</v>
      </c>
      <c r="JM115" s="52">
        <v>0</v>
      </c>
      <c r="JN115" s="52">
        <v>0</v>
      </c>
      <c r="JO115" s="52">
        <v>0</v>
      </c>
      <c r="JP115" s="52">
        <v>0</v>
      </c>
      <c r="JQ115" s="52">
        <v>0</v>
      </c>
      <c r="JR115" s="52">
        <v>0</v>
      </c>
      <c r="JS115" s="52">
        <v>0</v>
      </c>
      <c r="JT115" s="52">
        <v>0</v>
      </c>
      <c r="JU115" s="52">
        <v>0</v>
      </c>
      <c r="JV115" s="52">
        <v>0</v>
      </c>
      <c r="JW115" s="52">
        <v>0</v>
      </c>
      <c r="JX115" s="52">
        <v>0</v>
      </c>
      <c r="JY115" s="52">
        <v>0</v>
      </c>
      <c r="JZ115" s="52">
        <v>0</v>
      </c>
      <c r="KA115" s="52">
        <v>0</v>
      </c>
      <c r="KB115" s="52">
        <v>0</v>
      </c>
      <c r="KC115" s="52">
        <v>0</v>
      </c>
      <c r="KD115" s="52">
        <v>0</v>
      </c>
      <c r="KE115" s="52">
        <v>0</v>
      </c>
      <c r="KF115" s="52">
        <v>0</v>
      </c>
      <c r="KG115" s="52">
        <v>0</v>
      </c>
      <c r="KH115" s="52">
        <v>0</v>
      </c>
      <c r="KI115" s="52">
        <v>0</v>
      </c>
      <c r="KJ115" s="52">
        <v>0</v>
      </c>
      <c r="KK115" s="52">
        <v>0</v>
      </c>
      <c r="KL115" s="52">
        <v>0</v>
      </c>
      <c r="KM115" s="52">
        <v>0</v>
      </c>
      <c r="KN115" s="52">
        <v>0</v>
      </c>
      <c r="KO115" s="52">
        <v>0</v>
      </c>
      <c r="KP115" s="52">
        <v>0</v>
      </c>
      <c r="KQ115" s="52">
        <v>0</v>
      </c>
      <c r="KR115" s="52">
        <v>0</v>
      </c>
      <c r="KS115" s="52">
        <v>0</v>
      </c>
      <c r="KT115" s="52">
        <v>0</v>
      </c>
      <c r="KU115" s="52">
        <v>0</v>
      </c>
      <c r="KV115" s="52">
        <v>0</v>
      </c>
      <c r="KW115" s="52">
        <v>0</v>
      </c>
      <c r="KX115" s="52">
        <v>0</v>
      </c>
      <c r="KY115" s="52">
        <v>0</v>
      </c>
      <c r="KZ115" s="52">
        <v>0</v>
      </c>
    </row>
    <row r="116" spans="1:312" x14ac:dyDescent="0.2">
      <c r="A116" s="89">
        <v>1.041839</v>
      </c>
      <c r="B116" s="41" t="s">
        <v>820</v>
      </c>
      <c r="C116" s="51" t="s">
        <v>17</v>
      </c>
      <c r="D116" s="52">
        <v>1.8330604949398952E-4</v>
      </c>
      <c r="E116" s="52">
        <v>1.6874072316377084E-5</v>
      </c>
      <c r="F116" s="52">
        <v>0</v>
      </c>
      <c r="G116" s="52">
        <v>1.3982960769041519E-3</v>
      </c>
      <c r="H116" s="52">
        <v>6.7732995803767985E-4</v>
      </c>
      <c r="I116" s="52">
        <v>2.9707231899608511E-3</v>
      </c>
      <c r="J116" s="52">
        <v>1.2255541845500756E-2</v>
      </c>
      <c r="K116" s="52">
        <v>2.5355951393326973E-2</v>
      </c>
      <c r="L116" s="52">
        <v>4.8187326035630711E-3</v>
      </c>
      <c r="M116" s="52">
        <v>2.2411930674296888E-5</v>
      </c>
      <c r="N116" s="52">
        <v>5.6909672066295349E-5</v>
      </c>
      <c r="O116" s="52">
        <v>1.2138141336582567E-5</v>
      </c>
      <c r="P116" s="52">
        <v>1.1004181761886866E-5</v>
      </c>
      <c r="Q116" s="52">
        <v>6.78075667263528E-5</v>
      </c>
      <c r="R116" s="52">
        <v>0</v>
      </c>
      <c r="S116" s="52">
        <v>0</v>
      </c>
      <c r="T116" s="52">
        <v>0</v>
      </c>
      <c r="U116" s="52">
        <v>0</v>
      </c>
      <c r="V116" s="52">
        <v>0</v>
      </c>
      <c r="W116" s="52">
        <v>3.8117575130086124E-3</v>
      </c>
      <c r="X116" s="52">
        <v>1.4981714997860801E-3</v>
      </c>
      <c r="Y116" s="52">
        <v>0</v>
      </c>
      <c r="Z116" s="52">
        <v>2.0353033311500029E-6</v>
      </c>
      <c r="AA116" s="52">
        <v>0</v>
      </c>
      <c r="AB116" s="52">
        <v>0</v>
      </c>
      <c r="AC116" s="52">
        <v>0</v>
      </c>
      <c r="AD116" s="52">
        <v>0</v>
      </c>
      <c r="AE116" s="52">
        <v>0</v>
      </c>
      <c r="AF116" s="52">
        <v>0</v>
      </c>
      <c r="AG116" s="52">
        <v>0</v>
      </c>
      <c r="AH116" s="52">
        <v>0</v>
      </c>
      <c r="AI116" s="52">
        <v>0</v>
      </c>
      <c r="AJ116" s="52">
        <v>0</v>
      </c>
      <c r="AK116" s="52">
        <v>0</v>
      </c>
      <c r="AL116" s="52">
        <v>0</v>
      </c>
      <c r="AM116" s="52">
        <v>3.9604723592096237E-5</v>
      </c>
      <c r="AN116" s="52">
        <v>0</v>
      </c>
      <c r="AO116" s="52">
        <v>0</v>
      </c>
      <c r="AP116" s="52">
        <v>0</v>
      </c>
      <c r="AQ116" s="52">
        <v>0</v>
      </c>
      <c r="AR116" s="52">
        <v>0</v>
      </c>
      <c r="AS116" s="52">
        <v>0</v>
      </c>
      <c r="AT116" s="52">
        <v>0</v>
      </c>
      <c r="AU116" s="52">
        <v>0</v>
      </c>
      <c r="AV116" s="52">
        <v>2.3070107748316042E-4</v>
      </c>
      <c r="AW116" s="52">
        <v>7.1502188182381729E-2</v>
      </c>
      <c r="AX116" s="52">
        <v>2.3795424019610129E-2</v>
      </c>
      <c r="AY116" s="52">
        <v>9.5801675045242077E-3</v>
      </c>
      <c r="AZ116" s="52">
        <v>2.0507858359505935E-5</v>
      </c>
      <c r="BA116" s="52">
        <v>0</v>
      </c>
      <c r="BB116" s="52">
        <v>0</v>
      </c>
      <c r="BC116" s="52">
        <v>0</v>
      </c>
      <c r="BD116" s="52">
        <v>0</v>
      </c>
      <c r="BE116" s="52">
        <v>1.6223979705481308E-4</v>
      </c>
      <c r="BF116" s="52">
        <v>0</v>
      </c>
      <c r="BG116" s="52">
        <v>0</v>
      </c>
      <c r="BH116" s="52">
        <v>1.0032742202076696E-4</v>
      </c>
      <c r="BI116" s="52">
        <v>0</v>
      </c>
      <c r="BJ116" s="52">
        <v>0</v>
      </c>
      <c r="BK116" s="52">
        <v>0</v>
      </c>
      <c r="BL116" s="52">
        <v>0</v>
      </c>
      <c r="BM116" s="52">
        <v>0</v>
      </c>
      <c r="BN116" s="52">
        <v>0</v>
      </c>
      <c r="BO116" s="52">
        <v>0</v>
      </c>
      <c r="BP116" s="52">
        <v>2.1656534925504445E-3</v>
      </c>
      <c r="BQ116" s="52">
        <v>5.3266583752383592E-3</v>
      </c>
      <c r="BR116" s="52">
        <v>2.708875887125378E-4</v>
      </c>
      <c r="BS116" s="52">
        <v>7.3201228218544221E-5</v>
      </c>
      <c r="BT116" s="52">
        <v>1.2894799156591542E-3</v>
      </c>
      <c r="BU116" s="52">
        <v>1.2486537482251876E-2</v>
      </c>
      <c r="BV116" s="52">
        <v>0</v>
      </c>
      <c r="BW116" s="52">
        <v>6.9894325225284691E-4</v>
      </c>
      <c r="BX116" s="52">
        <v>3.1858938322627227E-2</v>
      </c>
      <c r="BY116" s="52">
        <v>6.9336758270676507E-3</v>
      </c>
      <c r="BZ116" s="52">
        <v>2.5734783410330563E-4</v>
      </c>
      <c r="CA116" s="52">
        <v>8.2065639641681926E-2</v>
      </c>
      <c r="CB116" s="52">
        <v>2.751931674314384E-2</v>
      </c>
      <c r="CC116" s="52">
        <v>3.7468854444070508E-3</v>
      </c>
      <c r="CD116" s="52">
        <v>0</v>
      </c>
      <c r="CE116" s="52">
        <v>9.8762122089116649E-5</v>
      </c>
      <c r="CF116" s="52">
        <v>1.7094078359319443E-5</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9.1060880292462721E-4</v>
      </c>
      <c r="CZ116" s="52">
        <v>0</v>
      </c>
      <c r="DA116" s="52">
        <v>0</v>
      </c>
      <c r="DB116" s="52">
        <v>0</v>
      </c>
      <c r="DC116" s="52">
        <v>7.1705474062739194E-4</v>
      </c>
      <c r="DD116" s="52">
        <v>0</v>
      </c>
      <c r="DE116" s="52">
        <v>0</v>
      </c>
      <c r="DF116" s="52">
        <v>1.266261594844111E-5</v>
      </c>
      <c r="DG116" s="52">
        <v>0</v>
      </c>
      <c r="DH116" s="52">
        <v>1.8009323866925228E-5</v>
      </c>
      <c r="DI116" s="52">
        <v>0</v>
      </c>
      <c r="DJ116" s="52">
        <v>0</v>
      </c>
      <c r="DK116" s="52">
        <v>0</v>
      </c>
      <c r="DL116" s="52">
        <v>0</v>
      </c>
      <c r="DM116" s="52">
        <v>0</v>
      </c>
      <c r="DN116" s="52">
        <v>0</v>
      </c>
      <c r="DO116" s="52">
        <v>0</v>
      </c>
      <c r="DP116" s="52">
        <v>3.9495614894457433E-6</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1.5342895601763764E-2</v>
      </c>
      <c r="EM116" s="52">
        <v>6.02128865815662E-3</v>
      </c>
      <c r="EN116" s="52">
        <v>4.9235078203557318E-3</v>
      </c>
      <c r="EO116" s="52">
        <v>4.9701124375406336E-3</v>
      </c>
      <c r="EP116" s="52">
        <v>1.0484778868338172E-2</v>
      </c>
      <c r="EQ116" s="52">
        <v>8.8006908775965197E-3</v>
      </c>
      <c r="ER116" s="52">
        <v>5.7134456066484929E-3</v>
      </c>
      <c r="ES116" s="52">
        <v>6.0103859397970562E-3</v>
      </c>
      <c r="ET116" s="52">
        <v>1.0758753871779582E-2</v>
      </c>
      <c r="EU116" s="52">
        <v>5.249138884401163E-3</v>
      </c>
      <c r="EV116" s="52">
        <v>1.0245483046028476E-2</v>
      </c>
      <c r="EW116" s="52">
        <v>7.2380280876888428E-3</v>
      </c>
      <c r="EX116" s="52">
        <v>2.2452427790889966E-3</v>
      </c>
      <c r="EY116" s="52">
        <v>0</v>
      </c>
      <c r="EZ116" s="52">
        <v>0</v>
      </c>
      <c r="FA116" s="52">
        <v>0</v>
      </c>
      <c r="FB116" s="52">
        <v>0</v>
      </c>
      <c r="FC116" s="52">
        <v>0</v>
      </c>
      <c r="FD116" s="52">
        <v>0</v>
      </c>
      <c r="FE116" s="52">
        <v>0</v>
      </c>
      <c r="FF116" s="52">
        <v>0</v>
      </c>
      <c r="FG116" s="52">
        <v>0</v>
      </c>
      <c r="FH116" s="52">
        <v>0</v>
      </c>
      <c r="FI116" s="52">
        <v>0</v>
      </c>
      <c r="FJ116" s="52">
        <v>0</v>
      </c>
      <c r="FK116" s="52">
        <v>0</v>
      </c>
      <c r="FL116" s="52">
        <v>0</v>
      </c>
      <c r="FM116" s="52">
        <v>0</v>
      </c>
      <c r="FN116" s="52">
        <v>0</v>
      </c>
      <c r="FO116" s="52">
        <v>0</v>
      </c>
      <c r="FP116" s="52">
        <v>0</v>
      </c>
      <c r="FQ116" s="52">
        <v>0</v>
      </c>
      <c r="FR116" s="52">
        <v>0</v>
      </c>
      <c r="FS116" s="52">
        <v>1.0296749240666285E-3</v>
      </c>
      <c r="FT116" s="52">
        <v>1.4872550014481748E-4</v>
      </c>
      <c r="FU116" s="52">
        <v>5.8794919381542976E-5</v>
      </c>
      <c r="FV116" s="52">
        <v>6.1126886371666534E-4</v>
      </c>
      <c r="FW116" s="52">
        <v>0</v>
      </c>
      <c r="FX116" s="52">
        <v>1.7250068121732234E-4</v>
      </c>
      <c r="FY116" s="52">
        <v>0</v>
      </c>
      <c r="FZ116" s="52">
        <v>8.9424469292837417E-4</v>
      </c>
      <c r="GA116" s="52">
        <v>0</v>
      </c>
      <c r="GB116" s="52">
        <v>0</v>
      </c>
      <c r="GC116" s="52">
        <v>0</v>
      </c>
      <c r="GD116" s="52">
        <v>0</v>
      </c>
      <c r="GE116" s="52">
        <v>0</v>
      </c>
      <c r="GF116" s="52">
        <v>0</v>
      </c>
      <c r="GG116" s="52">
        <v>1.3240584736162592E-5</v>
      </c>
      <c r="GH116" s="52">
        <v>0</v>
      </c>
      <c r="GI116" s="52">
        <v>1.6610217742337532E-5</v>
      </c>
      <c r="GJ116" s="52">
        <v>0</v>
      </c>
      <c r="GK116" s="52">
        <v>0</v>
      </c>
      <c r="GL116" s="52">
        <v>0</v>
      </c>
      <c r="GM116" s="52">
        <v>0</v>
      </c>
      <c r="GN116" s="52">
        <v>2.3550920312266045E-5</v>
      </c>
      <c r="GO116" s="52">
        <v>0</v>
      </c>
      <c r="GP116" s="52">
        <v>2.4203208175975952E-4</v>
      </c>
      <c r="GQ116" s="52">
        <v>0</v>
      </c>
      <c r="GR116" s="52">
        <v>1.8951827008139447E-3</v>
      </c>
      <c r="GS116" s="52">
        <v>0</v>
      </c>
      <c r="GT116" s="52">
        <v>1.6607188193009249E-4</v>
      </c>
      <c r="GU116" s="52">
        <v>9.6450843608905331E-4</v>
      </c>
      <c r="GV116" s="52">
        <v>1.7513939846937722E-4</v>
      </c>
      <c r="GW116" s="52">
        <v>0</v>
      </c>
      <c r="GX116" s="52">
        <v>0</v>
      </c>
      <c r="GY116" s="52">
        <v>0</v>
      </c>
      <c r="GZ116" s="52">
        <v>0</v>
      </c>
      <c r="HA116" s="52">
        <v>0</v>
      </c>
      <c r="HB116" s="52">
        <v>2.7417852193001691E-5</v>
      </c>
      <c r="HC116" s="52">
        <v>0</v>
      </c>
      <c r="HD116" s="52">
        <v>0</v>
      </c>
      <c r="HE116" s="52">
        <v>0</v>
      </c>
      <c r="HF116" s="52">
        <v>0</v>
      </c>
      <c r="HG116" s="52">
        <v>0</v>
      </c>
      <c r="HH116" s="52">
        <v>3.3157574394435303E-5</v>
      </c>
      <c r="HI116" s="52">
        <v>0</v>
      </c>
      <c r="HJ116" s="52">
        <v>0</v>
      </c>
      <c r="HK116" s="52">
        <v>0</v>
      </c>
      <c r="HL116" s="52">
        <v>0</v>
      </c>
      <c r="HM116" s="52">
        <v>0</v>
      </c>
      <c r="HN116" s="52">
        <v>0</v>
      </c>
      <c r="HO116" s="52">
        <v>0</v>
      </c>
      <c r="HP116" s="52">
        <v>0</v>
      </c>
      <c r="HQ116" s="52">
        <v>0</v>
      </c>
      <c r="HR116" s="52">
        <v>0</v>
      </c>
      <c r="HS116" s="52">
        <v>1.2971852523725373E-5</v>
      </c>
      <c r="HT116" s="52">
        <v>0</v>
      </c>
      <c r="HU116" s="52">
        <v>0</v>
      </c>
      <c r="HV116" s="52">
        <v>0</v>
      </c>
      <c r="HW116" s="52">
        <v>0</v>
      </c>
      <c r="HX116" s="52">
        <v>0</v>
      </c>
      <c r="HY116" s="52">
        <v>0</v>
      </c>
      <c r="HZ116" s="52">
        <v>4.8141141312948792E-4</v>
      </c>
      <c r="IA116" s="52">
        <v>0</v>
      </c>
      <c r="IB116" s="52">
        <v>0</v>
      </c>
      <c r="IC116" s="52">
        <v>0</v>
      </c>
      <c r="ID116" s="52">
        <v>1.9026805770540655E-3</v>
      </c>
      <c r="IE116" s="52">
        <v>0</v>
      </c>
      <c r="IF116" s="52">
        <v>0</v>
      </c>
      <c r="IG116" s="52">
        <v>0</v>
      </c>
      <c r="IH116" s="52">
        <v>0</v>
      </c>
      <c r="II116" s="52">
        <v>0</v>
      </c>
      <c r="IJ116" s="52">
        <v>5.4143387793876709E-2</v>
      </c>
      <c r="IK116" s="52">
        <v>3.9221381344937127E-2</v>
      </c>
      <c r="IL116" s="52">
        <v>2.9801943662470149E-2</v>
      </c>
      <c r="IM116" s="52">
        <v>3.3830595498713235E-2</v>
      </c>
      <c r="IN116" s="52">
        <v>3.4054729952772367E-2</v>
      </c>
      <c r="IO116" s="52">
        <v>4.6553130766815824E-2</v>
      </c>
      <c r="IP116" s="52">
        <v>7.7915379804016291E-2</v>
      </c>
      <c r="IQ116" s="52">
        <v>5.4278455897591539E-2</v>
      </c>
      <c r="IR116" s="52">
        <v>3.5314536043342629E-2</v>
      </c>
      <c r="IS116" s="52">
        <v>5.0543465225406682E-2</v>
      </c>
      <c r="IT116" s="52">
        <v>6.3017212982432655E-4</v>
      </c>
      <c r="IU116" s="52">
        <v>2.1043396702718235E-3</v>
      </c>
      <c r="IV116" s="52">
        <v>4.3051974846903011E-3</v>
      </c>
      <c r="IW116" s="52">
        <v>3.9624623243091151E-3</v>
      </c>
      <c r="IX116" s="52">
        <v>4.8402475102859582E-3</v>
      </c>
      <c r="IY116" s="52">
        <v>2.58126683704327E-4</v>
      </c>
      <c r="IZ116" s="52">
        <v>6.1483294227731124E-4</v>
      </c>
      <c r="JA116" s="52">
        <v>2.8901170778210901E-4</v>
      </c>
      <c r="JB116" s="52">
        <v>5.5434923137559228E-4</v>
      </c>
      <c r="JC116" s="52">
        <v>3.3750777287108498E-5</v>
      </c>
      <c r="JD116" s="52">
        <v>3.3025615322880468E-5</v>
      </c>
      <c r="JE116" s="52">
        <v>1.8069505923380472E-3</v>
      </c>
      <c r="JF116" s="52">
        <v>1.5793593422967531E-4</v>
      </c>
      <c r="JG116" s="52">
        <v>7.4058675141242125E-6</v>
      </c>
      <c r="JH116" s="52">
        <v>0</v>
      </c>
      <c r="JI116" s="52">
        <v>7.2561900529965367E-4</v>
      </c>
      <c r="JJ116" s="52">
        <v>0</v>
      </c>
      <c r="JK116" s="52">
        <v>3.2968164400468765E-4</v>
      </c>
      <c r="JL116" s="52">
        <v>6.3854584535561002E-5</v>
      </c>
      <c r="JM116" s="52">
        <v>1.9660726074191307E-4</v>
      </c>
      <c r="JN116" s="52">
        <v>7.4584302481776811E-4</v>
      </c>
      <c r="JO116" s="52">
        <v>3.077315735729236E-3</v>
      </c>
      <c r="JP116" s="52">
        <v>3.6798575380542789E-4</v>
      </c>
      <c r="JQ116" s="52">
        <v>2.6828646146743947E-4</v>
      </c>
      <c r="JR116" s="52">
        <v>2.4121355289953363E-4</v>
      </c>
      <c r="JS116" s="52">
        <v>2.2846182398199736E-4</v>
      </c>
      <c r="JT116" s="52">
        <v>0</v>
      </c>
      <c r="JU116" s="52">
        <v>0</v>
      </c>
      <c r="JV116" s="52">
        <v>4.7167564461464627E-5</v>
      </c>
      <c r="JW116" s="52">
        <v>0</v>
      </c>
      <c r="JX116" s="52">
        <v>0</v>
      </c>
      <c r="JY116" s="52">
        <v>0</v>
      </c>
      <c r="JZ116" s="52">
        <v>5.6358346948003169E-5</v>
      </c>
      <c r="KA116" s="52">
        <v>8.4874917131415447E-6</v>
      </c>
      <c r="KB116" s="52">
        <v>0</v>
      </c>
      <c r="KC116" s="52">
        <v>4.4885925436468471E-6</v>
      </c>
      <c r="KD116" s="52">
        <v>6.4290135829018988E-6</v>
      </c>
      <c r="KE116" s="52">
        <v>0</v>
      </c>
      <c r="KF116" s="52">
        <v>0</v>
      </c>
      <c r="KG116" s="52">
        <v>0</v>
      </c>
      <c r="KH116" s="52">
        <v>4.923258751038071E-5</v>
      </c>
      <c r="KI116" s="52">
        <v>1.9959636087859553E-5</v>
      </c>
      <c r="KJ116" s="52">
        <v>0</v>
      </c>
      <c r="KK116" s="52">
        <v>0</v>
      </c>
      <c r="KL116" s="52">
        <v>0</v>
      </c>
      <c r="KM116" s="52">
        <v>0</v>
      </c>
      <c r="KN116" s="52">
        <v>0</v>
      </c>
      <c r="KO116" s="52">
        <v>0</v>
      </c>
      <c r="KP116" s="52">
        <v>0</v>
      </c>
      <c r="KQ116" s="52">
        <v>0</v>
      </c>
      <c r="KR116" s="52">
        <v>4.1611955023582772E-4</v>
      </c>
      <c r="KS116" s="52">
        <v>3.0196484497176374E-5</v>
      </c>
      <c r="KT116" s="52">
        <v>5.5480202949045916E-6</v>
      </c>
      <c r="KU116" s="52">
        <v>0</v>
      </c>
      <c r="KV116" s="52">
        <v>1.6290474209528668E-5</v>
      </c>
      <c r="KW116" s="52">
        <v>9.8951588601381053E-6</v>
      </c>
      <c r="KX116" s="52">
        <v>0</v>
      </c>
      <c r="KY116" s="52">
        <v>0</v>
      </c>
      <c r="KZ116" s="52">
        <v>8.6921832547092536E-5</v>
      </c>
    </row>
    <row r="117" spans="1:312" x14ac:dyDescent="0.2">
      <c r="A117" s="89">
        <v>1.0243249999999999</v>
      </c>
      <c r="B117" s="41" t="s">
        <v>819</v>
      </c>
      <c r="C117" s="51" t="s">
        <v>138</v>
      </c>
      <c r="D117" s="52">
        <v>1.7368328190930219E-5</v>
      </c>
      <c r="E117" s="52">
        <v>1.6704199105138387E-5</v>
      </c>
      <c r="F117" s="52">
        <v>1.0033022601254637E-5</v>
      </c>
      <c r="G117" s="52">
        <v>6.5192030730888055E-4</v>
      </c>
      <c r="H117" s="52">
        <v>3.6474685178120841E-5</v>
      </c>
      <c r="I117" s="52">
        <v>0.13786958159891463</v>
      </c>
      <c r="J117" s="52">
        <v>0.11144793981829257</v>
      </c>
      <c r="K117" s="52">
        <v>6.5785897303157295E-4</v>
      </c>
      <c r="L117" s="52">
        <v>2.5250722301250794E-4</v>
      </c>
      <c r="M117" s="52">
        <v>0</v>
      </c>
      <c r="N117" s="52">
        <v>3.8113817071922573E-6</v>
      </c>
      <c r="O117" s="52">
        <v>0</v>
      </c>
      <c r="P117" s="52">
        <v>1.0782621055271695E-5</v>
      </c>
      <c r="Q117" s="52">
        <v>1.0645363293991086E-4</v>
      </c>
      <c r="R117" s="52">
        <v>4.1021014627486931E-5</v>
      </c>
      <c r="S117" s="52">
        <v>4.4290801205577406E-5</v>
      </c>
      <c r="T117" s="52">
        <v>0</v>
      </c>
      <c r="U117" s="52">
        <v>3.2941063626873737E-5</v>
      </c>
      <c r="V117" s="52">
        <v>0</v>
      </c>
      <c r="W117" s="52">
        <v>4.9565490014593673E-4</v>
      </c>
      <c r="X117" s="52">
        <v>1.688343432420304E-4</v>
      </c>
      <c r="Y117" s="52">
        <v>5.3479447421314042E-5</v>
      </c>
      <c r="Z117" s="52">
        <v>2.5245230309310126E-5</v>
      </c>
      <c r="AA117" s="52">
        <v>3.1337323672722754E-5</v>
      </c>
      <c r="AB117" s="52">
        <v>5.1667035411231409E-6</v>
      </c>
      <c r="AC117" s="52">
        <v>9.1788720918834689E-6</v>
      </c>
      <c r="AD117" s="52">
        <v>0</v>
      </c>
      <c r="AE117" s="52">
        <v>7.4142126389644118E-6</v>
      </c>
      <c r="AF117" s="52">
        <v>0</v>
      </c>
      <c r="AG117" s="52">
        <v>3.1407726888526291E-5</v>
      </c>
      <c r="AH117" s="52">
        <v>0</v>
      </c>
      <c r="AI117" s="52">
        <v>3.6672707641228598E-5</v>
      </c>
      <c r="AJ117" s="52">
        <v>1.202239388127972E-4</v>
      </c>
      <c r="AK117" s="52">
        <v>4.9665159535445977E-5</v>
      </c>
      <c r="AL117" s="52">
        <v>0</v>
      </c>
      <c r="AM117" s="52">
        <v>0</v>
      </c>
      <c r="AN117" s="52">
        <v>0</v>
      </c>
      <c r="AO117" s="52">
        <v>0</v>
      </c>
      <c r="AP117" s="52">
        <v>0</v>
      </c>
      <c r="AQ117" s="52">
        <v>0</v>
      </c>
      <c r="AR117" s="52">
        <v>2.300928931684458E-5</v>
      </c>
      <c r="AS117" s="52">
        <v>1.8113202034089759E-5</v>
      </c>
      <c r="AT117" s="52">
        <v>1.9059553412922468E-5</v>
      </c>
      <c r="AU117" s="52">
        <v>1.1368911971515497E-4</v>
      </c>
      <c r="AV117" s="52">
        <v>2.0852348029286064E-4</v>
      </c>
      <c r="AW117" s="52">
        <v>3.3717713727486253E-3</v>
      </c>
      <c r="AX117" s="52">
        <v>0.14201577158103726</v>
      </c>
      <c r="AY117" s="52">
        <v>1.7428858412442381E-3</v>
      </c>
      <c r="AZ117" s="52">
        <v>5.3644742052958783E-5</v>
      </c>
      <c r="BA117" s="52">
        <v>0</v>
      </c>
      <c r="BB117" s="52">
        <v>1.3291729579440338E-5</v>
      </c>
      <c r="BC117" s="52">
        <v>1.4839341412817167E-4</v>
      </c>
      <c r="BD117" s="52">
        <v>4.0086797086232957E-5</v>
      </c>
      <c r="BE117" s="52">
        <v>4.3544233235213317E-5</v>
      </c>
      <c r="BF117" s="52">
        <v>4.0660672519626019E-6</v>
      </c>
      <c r="BG117" s="52">
        <v>1.9047616281628562E-5</v>
      </c>
      <c r="BH117" s="52">
        <v>2.8425447433237679E-6</v>
      </c>
      <c r="BI117" s="52">
        <v>1.1184748538179628E-4</v>
      </c>
      <c r="BJ117" s="52">
        <v>1.7448503931571002E-5</v>
      </c>
      <c r="BK117" s="52">
        <v>3.4853730316812362E-5</v>
      </c>
      <c r="BL117" s="52">
        <v>0</v>
      </c>
      <c r="BM117" s="52">
        <v>0</v>
      </c>
      <c r="BN117" s="52">
        <v>2.5267176159083245E-5</v>
      </c>
      <c r="BO117" s="52">
        <v>3.7756802517091066E-4</v>
      </c>
      <c r="BP117" s="52">
        <v>9.2877345202816753E-4</v>
      </c>
      <c r="BQ117" s="52">
        <v>1.5114508586473903E-4</v>
      </c>
      <c r="BR117" s="52">
        <v>1.9129847568347127E-4</v>
      </c>
      <c r="BS117" s="52">
        <v>7.6157097291502053E-5</v>
      </c>
      <c r="BT117" s="52">
        <v>3.6592755561858781E-4</v>
      </c>
      <c r="BU117" s="52">
        <v>9.8963801130244112E-4</v>
      </c>
      <c r="BV117" s="52">
        <v>5.7581041136910233E-5</v>
      </c>
      <c r="BW117" s="52">
        <v>0</v>
      </c>
      <c r="BX117" s="52">
        <v>1.9213536267931658E-4</v>
      </c>
      <c r="BY117" s="52">
        <v>9.0310507690663456E-5</v>
      </c>
      <c r="BZ117" s="52">
        <v>4.6896221594231848E-5</v>
      </c>
      <c r="CA117" s="52">
        <v>2.1971756166920989E-4</v>
      </c>
      <c r="CB117" s="52">
        <v>0</v>
      </c>
      <c r="CC117" s="52">
        <v>7.4482599797188475E-5</v>
      </c>
      <c r="CD117" s="52">
        <v>1.5171137472806925E-4</v>
      </c>
      <c r="CE117" s="52">
        <v>4.1434683405204114E-5</v>
      </c>
      <c r="CF117" s="52">
        <v>3.3499804569941458E-5</v>
      </c>
      <c r="CG117" s="52">
        <v>2.7985603067189892E-5</v>
      </c>
      <c r="CH117" s="52">
        <v>7.4790585367836648E-4</v>
      </c>
      <c r="CI117" s="52">
        <v>8.2270348870465594E-5</v>
      </c>
      <c r="CJ117" s="52">
        <v>2.1560176093594744E-5</v>
      </c>
      <c r="CK117" s="52">
        <v>2.1610594762308405E-4</v>
      </c>
      <c r="CL117" s="52">
        <v>3.2660669727009448E-5</v>
      </c>
      <c r="CM117" s="52">
        <v>0</v>
      </c>
      <c r="CN117" s="52">
        <v>0</v>
      </c>
      <c r="CO117" s="52">
        <v>0</v>
      </c>
      <c r="CP117" s="52">
        <v>4.9851942122059099E-5</v>
      </c>
      <c r="CQ117" s="52">
        <v>0</v>
      </c>
      <c r="CR117" s="52">
        <v>0</v>
      </c>
      <c r="CS117" s="52">
        <v>4.6961546904348706E-5</v>
      </c>
      <c r="CT117" s="52">
        <v>1.3238874987969395E-4</v>
      </c>
      <c r="CU117" s="52">
        <v>1.2362305787470471E-4</v>
      </c>
      <c r="CV117" s="52">
        <v>1.0719379307410037E-4</v>
      </c>
      <c r="CW117" s="52">
        <v>2.3850227185992495E-5</v>
      </c>
      <c r="CX117" s="52">
        <v>0</v>
      </c>
      <c r="CY117" s="52">
        <v>0</v>
      </c>
      <c r="CZ117" s="52">
        <v>6.4587214925415271E-5</v>
      </c>
      <c r="DA117" s="52">
        <v>3.3804883675774488E-4</v>
      </c>
      <c r="DB117" s="52">
        <v>0</v>
      </c>
      <c r="DC117" s="52">
        <v>1.4759664595968757E-3</v>
      </c>
      <c r="DD117" s="52">
        <v>0</v>
      </c>
      <c r="DE117" s="52">
        <v>2.0354801732792004E-5</v>
      </c>
      <c r="DF117" s="52">
        <v>0</v>
      </c>
      <c r="DG117" s="52">
        <v>2.6372673919767651E-5</v>
      </c>
      <c r="DH117" s="52">
        <v>0</v>
      </c>
      <c r="DI117" s="52">
        <v>0</v>
      </c>
      <c r="DJ117" s="52">
        <v>0</v>
      </c>
      <c r="DK117" s="52">
        <v>2.0782519953425518E-5</v>
      </c>
      <c r="DL117" s="52">
        <v>2.6398526204274636E-5</v>
      </c>
      <c r="DM117" s="52">
        <v>0</v>
      </c>
      <c r="DN117" s="52">
        <v>0</v>
      </c>
      <c r="DO117" s="52">
        <v>3.7498875804250715E-5</v>
      </c>
      <c r="DP117" s="52">
        <v>0</v>
      </c>
      <c r="DQ117" s="52">
        <v>0</v>
      </c>
      <c r="DR117" s="52">
        <v>0</v>
      </c>
      <c r="DS117" s="52">
        <v>1.4299812795763774E-5</v>
      </c>
      <c r="DT117" s="52">
        <v>0</v>
      </c>
      <c r="DU117" s="52">
        <v>3.3781591529215029E-5</v>
      </c>
      <c r="DV117" s="52">
        <v>7.5705418367018988E-5</v>
      </c>
      <c r="DW117" s="52">
        <v>0</v>
      </c>
      <c r="DX117" s="52">
        <v>0</v>
      </c>
      <c r="DY117" s="52">
        <v>0</v>
      </c>
      <c r="DZ117" s="52">
        <v>2.6540748870679776E-5</v>
      </c>
      <c r="EA117" s="52">
        <v>0</v>
      </c>
      <c r="EB117" s="52">
        <v>0</v>
      </c>
      <c r="EC117" s="52">
        <v>0</v>
      </c>
      <c r="ED117" s="52">
        <v>0</v>
      </c>
      <c r="EE117" s="52">
        <v>2.1060449059722931E-5</v>
      </c>
      <c r="EF117" s="52">
        <v>0</v>
      </c>
      <c r="EG117" s="52">
        <v>0</v>
      </c>
      <c r="EH117" s="52">
        <v>0</v>
      </c>
      <c r="EI117" s="52">
        <v>0</v>
      </c>
      <c r="EJ117" s="52">
        <v>0</v>
      </c>
      <c r="EK117" s="52">
        <v>5.2496637422041521E-5</v>
      </c>
      <c r="EL117" s="52">
        <v>1.1050111691780571E-4</v>
      </c>
      <c r="EM117" s="52">
        <v>1.276682481340771E-3</v>
      </c>
      <c r="EN117" s="52">
        <v>4.4943348438955327E-4</v>
      </c>
      <c r="EO117" s="52">
        <v>3.1086178713824847E-4</v>
      </c>
      <c r="EP117" s="52">
        <v>1.5793770302639921E-3</v>
      </c>
      <c r="EQ117" s="52">
        <v>2.0533701207797301E-3</v>
      </c>
      <c r="ER117" s="52">
        <v>7.585236975580662E-4</v>
      </c>
      <c r="ES117" s="52">
        <v>0</v>
      </c>
      <c r="ET117" s="52">
        <v>2.9335423357487706E-4</v>
      </c>
      <c r="EU117" s="52">
        <v>6.0883036667381228E-4</v>
      </c>
      <c r="EV117" s="52">
        <v>9.5285827854760571E-2</v>
      </c>
      <c r="EW117" s="52">
        <v>5.8774374326709495E-4</v>
      </c>
      <c r="EX117" s="52">
        <v>0</v>
      </c>
      <c r="EY117" s="52">
        <v>1.9189786868675042E-2</v>
      </c>
      <c r="EZ117" s="52">
        <v>4.3442543457371442E-4</v>
      </c>
      <c r="FA117" s="52">
        <v>1.6725842353230706E-4</v>
      </c>
      <c r="FB117" s="52">
        <v>9.3962155255773085E-3</v>
      </c>
      <c r="FC117" s="52">
        <v>0</v>
      </c>
      <c r="FD117" s="52">
        <v>0</v>
      </c>
      <c r="FE117" s="52">
        <v>1.6954419060459839E-4</v>
      </c>
      <c r="FF117" s="52">
        <v>0</v>
      </c>
      <c r="FG117" s="52">
        <v>0</v>
      </c>
      <c r="FH117" s="52">
        <v>0</v>
      </c>
      <c r="FI117" s="52">
        <v>0</v>
      </c>
      <c r="FJ117" s="52">
        <v>1.1193576620746261E-4</v>
      </c>
      <c r="FK117" s="52">
        <v>0</v>
      </c>
      <c r="FL117" s="52">
        <v>0</v>
      </c>
      <c r="FM117" s="52">
        <v>7.1144828865402334E-5</v>
      </c>
      <c r="FN117" s="52">
        <v>0</v>
      </c>
      <c r="FO117" s="52">
        <v>1.1324209405749751E-4</v>
      </c>
      <c r="FP117" s="52">
        <v>7.9191430328656967E-5</v>
      </c>
      <c r="FQ117" s="52">
        <v>6.3440987910016178E-5</v>
      </c>
      <c r="FR117" s="52">
        <v>1.9230716121705125E-4</v>
      </c>
      <c r="FS117" s="52">
        <v>0</v>
      </c>
      <c r="FT117" s="52">
        <v>1.5884362122270191E-5</v>
      </c>
      <c r="FU117" s="52">
        <v>1.0543625811240459E-4</v>
      </c>
      <c r="FV117" s="52">
        <v>1.1097954228441721E-4</v>
      </c>
      <c r="FW117" s="52">
        <v>3.778665174000751E-5</v>
      </c>
      <c r="FX117" s="52">
        <v>9.2967222429168609E-5</v>
      </c>
      <c r="FY117" s="52">
        <v>0</v>
      </c>
      <c r="FZ117" s="52">
        <v>1.0018230018520884E-4</v>
      </c>
      <c r="GA117" s="52">
        <v>0</v>
      </c>
      <c r="GB117" s="52">
        <v>8.0050667745619865E-4</v>
      </c>
      <c r="GC117" s="52">
        <v>0</v>
      </c>
      <c r="GD117" s="52">
        <v>0</v>
      </c>
      <c r="GE117" s="52">
        <v>4.169663167191624E-4</v>
      </c>
      <c r="GF117" s="52">
        <v>9.1857864827603436E-5</v>
      </c>
      <c r="GG117" s="52">
        <v>3.5232651849309363E-5</v>
      </c>
      <c r="GH117" s="52">
        <v>2.2955817087697249E-5</v>
      </c>
      <c r="GI117" s="52">
        <v>8.3051088711687662E-6</v>
      </c>
      <c r="GJ117" s="52">
        <v>0</v>
      </c>
      <c r="GK117" s="52">
        <v>0</v>
      </c>
      <c r="GL117" s="52">
        <v>0</v>
      </c>
      <c r="GM117" s="52">
        <v>6.4977498875381636E-5</v>
      </c>
      <c r="GN117" s="52">
        <v>2.0838996155096016E-5</v>
      </c>
      <c r="GO117" s="52">
        <v>3.9383049908163378E-4</v>
      </c>
      <c r="GP117" s="52">
        <v>0</v>
      </c>
      <c r="GQ117" s="52">
        <v>0</v>
      </c>
      <c r="GR117" s="52">
        <v>5.9540815092262494E-4</v>
      </c>
      <c r="GS117" s="52">
        <v>1.3323036714648164E-4</v>
      </c>
      <c r="GT117" s="52">
        <v>3.592073298043482E-5</v>
      </c>
      <c r="GU117" s="52">
        <v>5.6559233071294041E-5</v>
      </c>
      <c r="GV117" s="52">
        <v>0</v>
      </c>
      <c r="GW117" s="52">
        <v>7.5141691883437889E-5</v>
      </c>
      <c r="GX117" s="52">
        <v>0</v>
      </c>
      <c r="GY117" s="52">
        <v>0</v>
      </c>
      <c r="GZ117" s="52">
        <v>2.7755747207912749E-5</v>
      </c>
      <c r="HA117" s="52">
        <v>2.1604764306301278E-5</v>
      </c>
      <c r="HB117" s="52">
        <v>1.5698064392855869E-5</v>
      </c>
      <c r="HC117" s="52">
        <v>1.7072816078606596E-5</v>
      </c>
      <c r="HD117" s="52">
        <v>0</v>
      </c>
      <c r="HE117" s="52">
        <v>0</v>
      </c>
      <c r="HF117" s="52">
        <v>0</v>
      </c>
      <c r="HG117" s="52">
        <v>0</v>
      </c>
      <c r="HH117" s="52">
        <v>0</v>
      </c>
      <c r="HI117" s="52">
        <v>1.1716666981251148E-5</v>
      </c>
      <c r="HJ117" s="52">
        <v>0</v>
      </c>
      <c r="HK117" s="52">
        <v>0</v>
      </c>
      <c r="HL117" s="52">
        <v>0</v>
      </c>
      <c r="HM117" s="52">
        <v>1.7294653637780152E-4</v>
      </c>
      <c r="HN117" s="52">
        <v>3.653913222308913E-5</v>
      </c>
      <c r="HO117" s="52">
        <v>9.6552894995711081E-5</v>
      </c>
      <c r="HP117" s="52">
        <v>0</v>
      </c>
      <c r="HQ117" s="52">
        <v>0</v>
      </c>
      <c r="HR117" s="52">
        <v>0</v>
      </c>
      <c r="HS117" s="52">
        <v>0</v>
      </c>
      <c r="HT117" s="52">
        <v>1.0852980244357231E-5</v>
      </c>
      <c r="HU117" s="52">
        <v>0</v>
      </c>
      <c r="HV117" s="52">
        <v>5.348647958751305E-5</v>
      </c>
      <c r="HW117" s="52">
        <v>0</v>
      </c>
      <c r="HX117" s="52">
        <v>0</v>
      </c>
      <c r="HY117" s="52">
        <v>6.0828110479697278E-5</v>
      </c>
      <c r="HZ117" s="52">
        <v>1.5853999921106444E-4</v>
      </c>
      <c r="IA117" s="52">
        <v>4.3070772752115795E-5</v>
      </c>
      <c r="IB117" s="52">
        <v>9.9054014150524005E-5</v>
      </c>
      <c r="IC117" s="52">
        <v>0</v>
      </c>
      <c r="ID117" s="52">
        <v>0</v>
      </c>
      <c r="IE117" s="52">
        <v>2.78384441882172E-5</v>
      </c>
      <c r="IF117" s="52">
        <v>0</v>
      </c>
      <c r="IG117" s="52">
        <v>2.258372055906526E-4</v>
      </c>
      <c r="IH117" s="52">
        <v>2.4039473645581843E-5</v>
      </c>
      <c r="II117" s="52">
        <v>1.1705990154404376E-5</v>
      </c>
      <c r="IJ117" s="52">
        <v>1.2721503214256958E-4</v>
      </c>
      <c r="IK117" s="52">
        <v>5.8735234584801683E-5</v>
      </c>
      <c r="IL117" s="52">
        <v>4.633202732334396E-6</v>
      </c>
      <c r="IM117" s="52">
        <v>4.5496561524391708E-5</v>
      </c>
      <c r="IN117" s="52">
        <v>1.8081364787036599E-4</v>
      </c>
      <c r="IO117" s="52">
        <v>3.0566519281630019E-4</v>
      </c>
      <c r="IP117" s="52">
        <v>1.5109271491383115E-4</v>
      </c>
      <c r="IQ117" s="52">
        <v>1.1400630613639581E-4</v>
      </c>
      <c r="IR117" s="52">
        <v>5.8937254543415527E-6</v>
      </c>
      <c r="IS117" s="52">
        <v>4.4070966240878345E-3</v>
      </c>
      <c r="IT117" s="52">
        <v>0.13400136639959856</v>
      </c>
      <c r="IU117" s="52">
        <v>0.13036372783625597</v>
      </c>
      <c r="IV117" s="52">
        <v>0.13068375894093284</v>
      </c>
      <c r="IW117" s="52">
        <v>0.12351404955226299</v>
      </c>
      <c r="IX117" s="52">
        <v>0.2110592209503141</v>
      </c>
      <c r="IY117" s="52">
        <v>5.5701791630026096E-4</v>
      </c>
      <c r="IZ117" s="52">
        <v>7.3428982653722062E-6</v>
      </c>
      <c r="JA117" s="52">
        <v>9.1412991504076567E-5</v>
      </c>
      <c r="JB117" s="52">
        <v>2.341076652514021E-5</v>
      </c>
      <c r="JC117" s="52">
        <v>4.2070201964807849E-5</v>
      </c>
      <c r="JD117" s="52">
        <v>5.5146128136460803E-5</v>
      </c>
      <c r="JE117" s="52">
        <v>8.7102099542182162E-5</v>
      </c>
      <c r="JF117" s="52">
        <v>2.6433788109941866E-5</v>
      </c>
      <c r="JG117" s="52">
        <v>1.3603246187031503E-5</v>
      </c>
      <c r="JH117" s="52">
        <v>2.8377984840447342E-4</v>
      </c>
      <c r="JI117" s="52">
        <v>3.1966856991858168E-4</v>
      </c>
      <c r="JJ117" s="52">
        <v>0</v>
      </c>
      <c r="JK117" s="52">
        <v>1.4887960292814647E-5</v>
      </c>
      <c r="JL117" s="52">
        <v>3.5913793954254754E-4</v>
      </c>
      <c r="JM117" s="52">
        <v>2.1762441295162477E-5</v>
      </c>
      <c r="JN117" s="52">
        <v>6.4795764314268755E-5</v>
      </c>
      <c r="JO117" s="52">
        <v>1.0634296050353472E-4</v>
      </c>
      <c r="JP117" s="52">
        <v>3.5496331076227206E-4</v>
      </c>
      <c r="JQ117" s="52">
        <v>2.2856777356848815E-4</v>
      </c>
      <c r="JR117" s="52">
        <v>1.8183761592091934E-5</v>
      </c>
      <c r="JS117" s="52">
        <v>0</v>
      </c>
      <c r="JT117" s="52">
        <v>0</v>
      </c>
      <c r="JU117" s="52">
        <v>0</v>
      </c>
      <c r="JV117" s="52">
        <v>0</v>
      </c>
      <c r="JW117" s="52">
        <v>0</v>
      </c>
      <c r="JX117" s="52">
        <v>1.0565946968903928E-5</v>
      </c>
      <c r="JY117" s="52">
        <v>4.3573644407642056E-6</v>
      </c>
      <c r="JZ117" s="52">
        <v>0</v>
      </c>
      <c r="KA117" s="52">
        <v>9.5920283059476371E-6</v>
      </c>
      <c r="KB117" s="52">
        <v>7.4766821652940207E-6</v>
      </c>
      <c r="KC117" s="52">
        <v>0</v>
      </c>
      <c r="KD117" s="52">
        <v>2.1038839080691045E-4</v>
      </c>
      <c r="KE117" s="52">
        <v>2.0049427753150287E-5</v>
      </c>
      <c r="KF117" s="52">
        <v>1.2418151374217699E-5</v>
      </c>
      <c r="KG117" s="52">
        <v>0</v>
      </c>
      <c r="KH117" s="52">
        <v>0</v>
      </c>
      <c r="KI117" s="52">
        <v>0</v>
      </c>
      <c r="KJ117" s="52">
        <v>1.7606064999121774E-5</v>
      </c>
      <c r="KK117" s="52">
        <v>4.8682981258663075E-6</v>
      </c>
      <c r="KL117" s="52">
        <v>6.1236368426833554E-6</v>
      </c>
      <c r="KM117" s="52">
        <v>1.5440419280778341E-5</v>
      </c>
      <c r="KN117" s="52">
        <v>1.0360945125300785E-5</v>
      </c>
      <c r="KO117" s="52">
        <v>7.2508102907072598E-5</v>
      </c>
      <c r="KP117" s="52">
        <v>1.1645519939903724E-5</v>
      </c>
      <c r="KQ117" s="52">
        <v>6.913217669750061E-6</v>
      </c>
      <c r="KR117" s="52">
        <v>0</v>
      </c>
      <c r="KS117" s="52">
        <v>0</v>
      </c>
      <c r="KT117" s="52">
        <v>7.4312932390465174E-6</v>
      </c>
      <c r="KU117" s="52">
        <v>0</v>
      </c>
      <c r="KV117" s="52">
        <v>0</v>
      </c>
      <c r="KW117" s="52">
        <v>0</v>
      </c>
      <c r="KX117" s="52">
        <v>5.4911612797463079E-6</v>
      </c>
      <c r="KY117" s="52">
        <v>0</v>
      </c>
      <c r="KZ117" s="52">
        <v>4.4173997923840078E-4</v>
      </c>
    </row>
    <row r="118" spans="1:312" x14ac:dyDescent="0.2">
      <c r="A118" s="89">
        <v>1.02014</v>
      </c>
      <c r="B118" s="41" t="s">
        <v>818</v>
      </c>
      <c r="C118" s="51" t="s">
        <v>135</v>
      </c>
      <c r="D118" s="52">
        <v>0</v>
      </c>
      <c r="E118" s="52">
        <v>0</v>
      </c>
      <c r="F118" s="52">
        <v>0</v>
      </c>
      <c r="G118" s="52">
        <v>0</v>
      </c>
      <c r="H118" s="52">
        <v>0</v>
      </c>
      <c r="I118" s="52">
        <v>0</v>
      </c>
      <c r="J118" s="52">
        <v>0</v>
      </c>
      <c r="K118" s="52">
        <v>0</v>
      </c>
      <c r="L118" s="52">
        <v>0</v>
      </c>
      <c r="M118" s="52">
        <v>0</v>
      </c>
      <c r="N118" s="52">
        <v>0</v>
      </c>
      <c r="O118" s="52">
        <v>0</v>
      </c>
      <c r="P118" s="52">
        <v>0</v>
      </c>
      <c r="Q118" s="52">
        <v>2.8595257784390951E-4</v>
      </c>
      <c r="R118" s="52">
        <v>0</v>
      </c>
      <c r="S118" s="52">
        <v>0</v>
      </c>
      <c r="T118" s="52">
        <v>0</v>
      </c>
      <c r="U118" s="52">
        <v>0</v>
      </c>
      <c r="V118" s="52">
        <v>2.2386168911400848E-4</v>
      </c>
      <c r="W118" s="52">
        <v>1.0135292746165361E-3</v>
      </c>
      <c r="X118" s="52">
        <v>1.3705092516893352E-5</v>
      </c>
      <c r="Y118" s="52">
        <v>0</v>
      </c>
      <c r="Z118" s="52">
        <v>0</v>
      </c>
      <c r="AA118" s="52">
        <v>0</v>
      </c>
      <c r="AB118" s="52">
        <v>0</v>
      </c>
      <c r="AC118" s="52">
        <v>0</v>
      </c>
      <c r="AD118" s="52">
        <v>0</v>
      </c>
      <c r="AE118" s="52">
        <v>0</v>
      </c>
      <c r="AF118" s="52">
        <v>0</v>
      </c>
      <c r="AG118" s="52">
        <v>0</v>
      </c>
      <c r="AH118" s="52">
        <v>0</v>
      </c>
      <c r="AI118" s="52">
        <v>0</v>
      </c>
      <c r="AJ118" s="52">
        <v>0</v>
      </c>
      <c r="AK118" s="52">
        <v>0</v>
      </c>
      <c r="AL118" s="52">
        <v>0</v>
      </c>
      <c r="AM118" s="52">
        <v>0</v>
      </c>
      <c r="AN118" s="52">
        <v>0</v>
      </c>
      <c r="AO118" s="52">
        <v>0</v>
      </c>
      <c r="AP118" s="52">
        <v>0</v>
      </c>
      <c r="AQ118" s="52">
        <v>0</v>
      </c>
      <c r="AR118" s="52">
        <v>0</v>
      </c>
      <c r="AS118" s="52">
        <v>0</v>
      </c>
      <c r="AT118" s="52">
        <v>0</v>
      </c>
      <c r="AU118" s="52">
        <v>1.1384192767176136E-5</v>
      </c>
      <c r="AV118" s="52">
        <v>8.6087675350263564E-6</v>
      </c>
      <c r="AW118" s="52">
        <v>0</v>
      </c>
      <c r="AX118" s="52">
        <v>0</v>
      </c>
      <c r="AY118" s="52">
        <v>1.8468805042269787E-3</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2.0709337234899529E-5</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2">
        <v>0</v>
      </c>
      <c r="EN118" s="52">
        <v>0</v>
      </c>
      <c r="EO118" s="52">
        <v>0</v>
      </c>
      <c r="EP118" s="52">
        <v>0</v>
      </c>
      <c r="EQ118" s="52">
        <v>0</v>
      </c>
      <c r="ER118" s="52">
        <v>0</v>
      </c>
      <c r="ES118" s="52">
        <v>0</v>
      </c>
      <c r="ET118" s="52">
        <v>0</v>
      </c>
      <c r="EU118" s="52">
        <v>0</v>
      </c>
      <c r="EV118" s="52">
        <v>0</v>
      </c>
      <c r="EW118" s="52">
        <v>0</v>
      </c>
      <c r="EX118" s="52">
        <v>0</v>
      </c>
      <c r="EY118" s="52">
        <v>0</v>
      </c>
      <c r="EZ118" s="52">
        <v>0</v>
      </c>
      <c r="FA118" s="52">
        <v>0</v>
      </c>
      <c r="FB118" s="52">
        <v>0</v>
      </c>
      <c r="FC118" s="52">
        <v>0</v>
      </c>
      <c r="FD118" s="52">
        <v>0</v>
      </c>
      <c r="FE118" s="52">
        <v>0</v>
      </c>
      <c r="FF118" s="52">
        <v>0</v>
      </c>
      <c r="FG118" s="52">
        <v>0</v>
      </c>
      <c r="FH118" s="52">
        <v>0</v>
      </c>
      <c r="FI118" s="52">
        <v>0</v>
      </c>
      <c r="FJ118" s="52">
        <v>0</v>
      </c>
      <c r="FK118" s="52">
        <v>0</v>
      </c>
      <c r="FL118" s="52">
        <v>0</v>
      </c>
      <c r="FM118" s="52">
        <v>0</v>
      </c>
      <c r="FN118" s="52">
        <v>0</v>
      </c>
      <c r="FO118" s="52">
        <v>0</v>
      </c>
      <c r="FP118" s="52">
        <v>0</v>
      </c>
      <c r="FQ118" s="52">
        <v>0</v>
      </c>
      <c r="FR118" s="52">
        <v>0</v>
      </c>
      <c r="FS118" s="52">
        <v>0</v>
      </c>
      <c r="FT118" s="52">
        <v>0</v>
      </c>
      <c r="FU118" s="52">
        <v>0</v>
      </c>
      <c r="FV118" s="52">
        <v>0</v>
      </c>
      <c r="FW118" s="52">
        <v>0</v>
      </c>
      <c r="FX118" s="52">
        <v>0</v>
      </c>
      <c r="FY118" s="52">
        <v>0</v>
      </c>
      <c r="FZ118" s="52">
        <v>0</v>
      </c>
      <c r="GA118" s="52">
        <v>0</v>
      </c>
      <c r="GB118" s="52">
        <v>0</v>
      </c>
      <c r="GC118" s="52">
        <v>0</v>
      </c>
      <c r="GD118" s="52">
        <v>0</v>
      </c>
      <c r="GE118" s="52">
        <v>0</v>
      </c>
      <c r="GF118" s="52">
        <v>0</v>
      </c>
      <c r="GG118" s="52">
        <v>0</v>
      </c>
      <c r="GH118" s="52">
        <v>1.9811184609930503E-5</v>
      </c>
      <c r="GI118" s="52">
        <v>0</v>
      </c>
      <c r="GJ118" s="52">
        <v>0</v>
      </c>
      <c r="GK118" s="52">
        <v>0</v>
      </c>
      <c r="GL118" s="52">
        <v>0</v>
      </c>
      <c r="GM118" s="52">
        <v>0</v>
      </c>
      <c r="GN118" s="52">
        <v>0</v>
      </c>
      <c r="GO118" s="52">
        <v>2.4084918764528127E-3</v>
      </c>
      <c r="GP118" s="52">
        <v>0</v>
      </c>
      <c r="GQ118" s="52">
        <v>2.8764956725875376E-4</v>
      </c>
      <c r="GR118" s="52">
        <v>0</v>
      </c>
      <c r="GS118" s="52">
        <v>3.7308907311782623E-2</v>
      </c>
      <c r="GT118" s="52">
        <v>3.4001680122575974E-4</v>
      </c>
      <c r="GU118" s="52">
        <v>0</v>
      </c>
      <c r="GV118" s="52">
        <v>5.8507333374793951E-5</v>
      </c>
      <c r="GW118" s="52">
        <v>0</v>
      </c>
      <c r="GX118" s="52">
        <v>0</v>
      </c>
      <c r="GY118" s="52">
        <v>0</v>
      </c>
      <c r="GZ118" s="52">
        <v>0</v>
      </c>
      <c r="HA118" s="52">
        <v>0</v>
      </c>
      <c r="HB118" s="52">
        <v>0</v>
      </c>
      <c r="HC118" s="52">
        <v>0</v>
      </c>
      <c r="HD118" s="52">
        <v>0</v>
      </c>
      <c r="HE118" s="52">
        <v>0</v>
      </c>
      <c r="HF118" s="52">
        <v>0</v>
      </c>
      <c r="HG118" s="52">
        <v>0</v>
      </c>
      <c r="HH118" s="52">
        <v>0</v>
      </c>
      <c r="HI118" s="52">
        <v>0</v>
      </c>
      <c r="HJ118" s="52">
        <v>0</v>
      </c>
      <c r="HK118" s="52">
        <v>1.7017525221950535E-4</v>
      </c>
      <c r="HL118" s="52">
        <v>5.6371952009770176E-5</v>
      </c>
      <c r="HM118" s="52">
        <v>0</v>
      </c>
      <c r="HN118" s="52">
        <v>0</v>
      </c>
      <c r="HO118" s="52">
        <v>9.6552894995711081E-5</v>
      </c>
      <c r="HP118" s="52">
        <v>0</v>
      </c>
      <c r="HQ118" s="52">
        <v>0</v>
      </c>
      <c r="HR118" s="52">
        <v>0</v>
      </c>
      <c r="HS118" s="52">
        <v>0</v>
      </c>
      <c r="HT118" s="52">
        <v>0</v>
      </c>
      <c r="HU118" s="52">
        <v>0</v>
      </c>
      <c r="HV118" s="52">
        <v>0</v>
      </c>
      <c r="HW118" s="52">
        <v>6.2345705377581861E-3</v>
      </c>
      <c r="HX118" s="52">
        <v>9.2110678762466112E-4</v>
      </c>
      <c r="HY118" s="52">
        <v>4.4162874731835009E-5</v>
      </c>
      <c r="HZ118" s="52">
        <v>2.5044252386788924E-3</v>
      </c>
      <c r="IA118" s="52">
        <v>2.9913536692222889E-4</v>
      </c>
      <c r="IB118" s="52">
        <v>3.4316750971074499E-2</v>
      </c>
      <c r="IC118" s="52">
        <v>0</v>
      </c>
      <c r="ID118" s="52">
        <v>0</v>
      </c>
      <c r="IE118" s="52">
        <v>0</v>
      </c>
      <c r="IF118" s="52">
        <v>0</v>
      </c>
      <c r="IG118" s="52">
        <v>9.0354217613452029E-4</v>
      </c>
      <c r="IH118" s="52">
        <v>0</v>
      </c>
      <c r="II118" s="52">
        <v>0</v>
      </c>
      <c r="IJ118" s="52">
        <v>0</v>
      </c>
      <c r="IK118" s="52">
        <v>0</v>
      </c>
      <c r="IL118" s="52">
        <v>0</v>
      </c>
      <c r="IM118" s="52">
        <v>0</v>
      </c>
      <c r="IN118" s="52">
        <v>0</v>
      </c>
      <c r="IO118" s="52">
        <v>0</v>
      </c>
      <c r="IP118" s="52">
        <v>4.5956464220562707E-6</v>
      </c>
      <c r="IQ118" s="52">
        <v>0</v>
      </c>
      <c r="IR118" s="52">
        <v>0</v>
      </c>
      <c r="IS118" s="52">
        <v>0</v>
      </c>
      <c r="IT118" s="52">
        <v>0</v>
      </c>
      <c r="IU118" s="52">
        <v>0</v>
      </c>
      <c r="IV118" s="52">
        <v>0</v>
      </c>
      <c r="IW118" s="52">
        <v>0</v>
      </c>
      <c r="IX118" s="52">
        <v>0</v>
      </c>
      <c r="IY118" s="52">
        <v>0</v>
      </c>
      <c r="IZ118" s="52">
        <v>0</v>
      </c>
      <c r="JA118" s="52">
        <v>0</v>
      </c>
      <c r="JB118" s="52">
        <v>0</v>
      </c>
      <c r="JC118" s="52">
        <v>0</v>
      </c>
      <c r="JD118" s="52">
        <v>0</v>
      </c>
      <c r="JE118" s="52">
        <v>0</v>
      </c>
      <c r="JF118" s="52">
        <v>0</v>
      </c>
      <c r="JG118" s="52">
        <v>6.0230298844952805E-4</v>
      </c>
      <c r="JH118" s="52">
        <v>5.1526767979958319E-4</v>
      </c>
      <c r="JI118" s="52">
        <v>0.21870103565510254</v>
      </c>
      <c r="JJ118" s="52">
        <v>2.5102648876345737E-2</v>
      </c>
      <c r="JK118" s="52">
        <v>8.8613955441478958E-5</v>
      </c>
      <c r="JL118" s="52">
        <v>2.0869471564000649E-2</v>
      </c>
      <c r="JM118" s="52">
        <v>1.8109001405563045E-2</v>
      </c>
      <c r="JN118" s="52">
        <v>0</v>
      </c>
      <c r="JO118" s="52">
        <v>0</v>
      </c>
      <c r="JP118" s="52">
        <v>4.9512413653665537E-6</v>
      </c>
      <c r="JQ118" s="52">
        <v>0</v>
      </c>
      <c r="JR118" s="52">
        <v>0</v>
      </c>
      <c r="JS118" s="52">
        <v>0</v>
      </c>
      <c r="JT118" s="52">
        <v>0</v>
      </c>
      <c r="JU118" s="52">
        <v>0</v>
      </c>
      <c r="JV118" s="52">
        <v>0</v>
      </c>
      <c r="JW118" s="52">
        <v>0</v>
      </c>
      <c r="JX118" s="52">
        <v>0</v>
      </c>
      <c r="JY118" s="52">
        <v>0</v>
      </c>
      <c r="JZ118" s="52">
        <v>0</v>
      </c>
      <c r="KA118" s="52">
        <v>0</v>
      </c>
      <c r="KB118" s="52">
        <v>0</v>
      </c>
      <c r="KC118" s="52">
        <v>0</v>
      </c>
      <c r="KD118" s="52">
        <v>0</v>
      </c>
      <c r="KE118" s="52">
        <v>0</v>
      </c>
      <c r="KF118" s="52">
        <v>0</v>
      </c>
      <c r="KG118" s="52">
        <v>0</v>
      </c>
      <c r="KH118" s="52">
        <v>0</v>
      </c>
      <c r="KI118" s="52">
        <v>0</v>
      </c>
      <c r="KJ118" s="52">
        <v>0</v>
      </c>
      <c r="KK118" s="52">
        <v>0</v>
      </c>
      <c r="KL118" s="52">
        <v>0</v>
      </c>
      <c r="KM118" s="52">
        <v>0</v>
      </c>
      <c r="KN118" s="52">
        <v>0</v>
      </c>
      <c r="KO118" s="52">
        <v>0</v>
      </c>
      <c r="KP118" s="52">
        <v>0</v>
      </c>
      <c r="KQ118" s="52">
        <v>0</v>
      </c>
      <c r="KR118" s="52">
        <v>0</v>
      </c>
      <c r="KS118" s="52">
        <v>0</v>
      </c>
      <c r="KT118" s="52">
        <v>0</v>
      </c>
      <c r="KU118" s="52">
        <v>0</v>
      </c>
      <c r="KV118" s="52">
        <v>0</v>
      </c>
      <c r="KW118" s="52">
        <v>0</v>
      </c>
      <c r="KX118" s="52">
        <v>0</v>
      </c>
      <c r="KY118" s="52">
        <v>0</v>
      </c>
      <c r="KZ118" s="52">
        <v>0</v>
      </c>
    </row>
    <row r="119" spans="1:312" x14ac:dyDescent="0.2">
      <c r="A119" s="89">
        <v>1.125802</v>
      </c>
      <c r="B119" s="41" t="s">
        <v>817</v>
      </c>
      <c r="C119" s="51" t="s">
        <v>81</v>
      </c>
      <c r="D119" s="52">
        <v>0</v>
      </c>
      <c r="E119" s="52">
        <v>0</v>
      </c>
      <c r="F119" s="52">
        <v>0</v>
      </c>
      <c r="G119" s="52">
        <v>0</v>
      </c>
      <c r="H119" s="52">
        <v>0</v>
      </c>
      <c r="I119" s="52">
        <v>0</v>
      </c>
      <c r="J119" s="52">
        <v>0</v>
      </c>
      <c r="K119" s="52">
        <v>0</v>
      </c>
      <c r="L119" s="52">
        <v>0</v>
      </c>
      <c r="M119" s="52">
        <v>0</v>
      </c>
      <c r="N119" s="52">
        <v>0</v>
      </c>
      <c r="O119" s="52">
        <v>0</v>
      </c>
      <c r="P119" s="52">
        <v>0</v>
      </c>
      <c r="Q119" s="52">
        <v>0</v>
      </c>
      <c r="R119" s="52">
        <v>0</v>
      </c>
      <c r="S119" s="52">
        <v>0</v>
      </c>
      <c r="T119" s="52">
        <v>0</v>
      </c>
      <c r="U119" s="52">
        <v>0</v>
      </c>
      <c r="V119" s="52">
        <v>0</v>
      </c>
      <c r="W119" s="52">
        <v>0</v>
      </c>
      <c r="X119" s="52">
        <v>0</v>
      </c>
      <c r="Y119" s="52">
        <v>0</v>
      </c>
      <c r="Z119" s="52">
        <v>0</v>
      </c>
      <c r="AA119" s="52">
        <v>0</v>
      </c>
      <c r="AB119" s="52">
        <v>0</v>
      </c>
      <c r="AC119" s="52">
        <v>0</v>
      </c>
      <c r="AD119" s="52">
        <v>0</v>
      </c>
      <c r="AE119" s="52">
        <v>0</v>
      </c>
      <c r="AF119" s="52">
        <v>0</v>
      </c>
      <c r="AG119" s="52">
        <v>0</v>
      </c>
      <c r="AH119" s="52">
        <v>0</v>
      </c>
      <c r="AI119" s="52">
        <v>0</v>
      </c>
      <c r="AJ119" s="52">
        <v>4.7038622517520233E-6</v>
      </c>
      <c r="AK119" s="52">
        <v>1.7599268827253503E-4</v>
      </c>
      <c r="AL119" s="52">
        <v>0</v>
      </c>
      <c r="AM119" s="52">
        <v>0</v>
      </c>
      <c r="AN119" s="52">
        <v>1.1468404154932312E-4</v>
      </c>
      <c r="AO119" s="52">
        <v>1.2768253113518732E-4</v>
      </c>
      <c r="AP119" s="52">
        <v>2.967332026518419E-5</v>
      </c>
      <c r="AQ119" s="52">
        <v>0</v>
      </c>
      <c r="AR119" s="52">
        <v>0</v>
      </c>
      <c r="AS119" s="52">
        <v>3.7591097372117788E-5</v>
      </c>
      <c r="AT119" s="52">
        <v>0</v>
      </c>
      <c r="AU119" s="52">
        <v>0</v>
      </c>
      <c r="AV119" s="52">
        <v>0</v>
      </c>
      <c r="AW119" s="52">
        <v>0</v>
      </c>
      <c r="AX119" s="52">
        <v>0</v>
      </c>
      <c r="AY119" s="52">
        <v>0</v>
      </c>
      <c r="AZ119" s="52">
        <v>0</v>
      </c>
      <c r="BA119" s="52">
        <v>0</v>
      </c>
      <c r="BB119" s="52">
        <v>2.1690099810285346E-5</v>
      </c>
      <c r="BC119" s="52">
        <v>0</v>
      </c>
      <c r="BD119" s="52">
        <v>0</v>
      </c>
      <c r="BE119" s="52">
        <v>0</v>
      </c>
      <c r="BF119" s="52">
        <v>8.1321345039252039E-6</v>
      </c>
      <c r="BG119" s="52">
        <v>0</v>
      </c>
      <c r="BH119" s="52">
        <v>5.3918498451984191E-4</v>
      </c>
      <c r="BI119" s="52">
        <v>0</v>
      </c>
      <c r="BJ119" s="52">
        <v>4.4589293266226988E-4</v>
      </c>
      <c r="BK119" s="52">
        <v>0</v>
      </c>
      <c r="BL119" s="52">
        <v>0</v>
      </c>
      <c r="BM119" s="52">
        <v>0</v>
      </c>
      <c r="BN119" s="52">
        <v>7.320558572117954E-5</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1.9925717877254206E-5</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8.7855699163014422E-5</v>
      </c>
      <c r="DT119" s="52">
        <v>0</v>
      </c>
      <c r="DU119" s="52">
        <v>3.3781591529215029E-5</v>
      </c>
      <c r="DV119" s="52">
        <v>0</v>
      </c>
      <c r="DW119" s="52">
        <v>0</v>
      </c>
      <c r="DX119" s="52">
        <v>1.5648610310616811E-3</v>
      </c>
      <c r="DY119" s="52">
        <v>0</v>
      </c>
      <c r="DZ119" s="52">
        <v>0</v>
      </c>
      <c r="EA119" s="52">
        <v>0</v>
      </c>
      <c r="EB119" s="52">
        <v>0</v>
      </c>
      <c r="EC119" s="52">
        <v>0</v>
      </c>
      <c r="ED119" s="52">
        <v>0</v>
      </c>
      <c r="EE119" s="52">
        <v>0</v>
      </c>
      <c r="EF119" s="52">
        <v>0</v>
      </c>
      <c r="EG119" s="52">
        <v>1.1105513943003715E-4</v>
      </c>
      <c r="EH119" s="52">
        <v>0</v>
      </c>
      <c r="EI119" s="52">
        <v>0</v>
      </c>
      <c r="EJ119" s="52">
        <v>0</v>
      </c>
      <c r="EK119" s="52">
        <v>0</v>
      </c>
      <c r="EL119" s="52">
        <v>0</v>
      </c>
      <c r="EM119" s="52">
        <v>0</v>
      </c>
      <c r="EN119" s="52">
        <v>0</v>
      </c>
      <c r="EO119" s="52">
        <v>0</v>
      </c>
      <c r="EP119" s="52">
        <v>0</v>
      </c>
      <c r="EQ119" s="52">
        <v>0</v>
      </c>
      <c r="ER119" s="52">
        <v>0</v>
      </c>
      <c r="ES119" s="52">
        <v>0</v>
      </c>
      <c r="ET119" s="52">
        <v>0</v>
      </c>
      <c r="EU119" s="52">
        <v>0</v>
      </c>
      <c r="EV119" s="52">
        <v>0</v>
      </c>
      <c r="EW119" s="52">
        <v>0</v>
      </c>
      <c r="EX119" s="52">
        <v>0</v>
      </c>
      <c r="EY119" s="52">
        <v>0</v>
      </c>
      <c r="EZ119" s="52">
        <v>0</v>
      </c>
      <c r="FA119" s="52">
        <v>0</v>
      </c>
      <c r="FB119" s="52">
        <v>0</v>
      </c>
      <c r="FC119" s="52">
        <v>0</v>
      </c>
      <c r="FD119" s="52">
        <v>0</v>
      </c>
      <c r="FE119" s="52">
        <v>0</v>
      </c>
      <c r="FF119" s="52">
        <v>0</v>
      </c>
      <c r="FG119" s="52">
        <v>0</v>
      </c>
      <c r="FH119" s="52">
        <v>0</v>
      </c>
      <c r="FI119" s="52">
        <v>0</v>
      </c>
      <c r="FJ119" s="52">
        <v>0</v>
      </c>
      <c r="FK119" s="52">
        <v>0</v>
      </c>
      <c r="FL119" s="52">
        <v>1.9111374379112221E-3</v>
      </c>
      <c r="FM119" s="52">
        <v>0</v>
      </c>
      <c r="FN119" s="52">
        <v>0</v>
      </c>
      <c r="FO119" s="52">
        <v>0</v>
      </c>
      <c r="FP119" s="52">
        <v>0</v>
      </c>
      <c r="FQ119" s="52">
        <v>0</v>
      </c>
      <c r="FR119" s="52">
        <v>0</v>
      </c>
      <c r="FS119" s="52">
        <v>0</v>
      </c>
      <c r="FT119" s="52">
        <v>0</v>
      </c>
      <c r="FU119" s="52">
        <v>0</v>
      </c>
      <c r="FV119" s="52">
        <v>0</v>
      </c>
      <c r="FW119" s="52">
        <v>0</v>
      </c>
      <c r="FX119" s="52">
        <v>0</v>
      </c>
      <c r="FY119" s="52">
        <v>0</v>
      </c>
      <c r="FZ119" s="52">
        <v>0</v>
      </c>
      <c r="GA119" s="52">
        <v>0</v>
      </c>
      <c r="GB119" s="52">
        <v>0</v>
      </c>
      <c r="GC119" s="52">
        <v>0</v>
      </c>
      <c r="GD119" s="52">
        <v>0</v>
      </c>
      <c r="GE119" s="52">
        <v>0</v>
      </c>
      <c r="GF119" s="52">
        <v>0</v>
      </c>
      <c r="GG119" s="52">
        <v>0</v>
      </c>
      <c r="GH119" s="52">
        <v>0</v>
      </c>
      <c r="GI119" s="52">
        <v>0</v>
      </c>
      <c r="GJ119" s="52">
        <v>0</v>
      </c>
      <c r="GK119" s="52">
        <v>0</v>
      </c>
      <c r="GL119" s="52">
        <v>0</v>
      </c>
      <c r="GM119" s="52">
        <v>0</v>
      </c>
      <c r="GN119" s="52">
        <v>0</v>
      </c>
      <c r="GO119" s="52">
        <v>0</v>
      </c>
      <c r="GP119" s="52">
        <v>0</v>
      </c>
      <c r="GQ119" s="52">
        <v>0</v>
      </c>
      <c r="GR119" s="52">
        <v>0</v>
      </c>
      <c r="GS119" s="52">
        <v>0</v>
      </c>
      <c r="GT119" s="52">
        <v>0</v>
      </c>
      <c r="GU119" s="52">
        <v>0</v>
      </c>
      <c r="GV119" s="52">
        <v>0</v>
      </c>
      <c r="GW119" s="52">
        <v>0</v>
      </c>
      <c r="GX119" s="52">
        <v>0</v>
      </c>
      <c r="GY119" s="52">
        <v>0</v>
      </c>
      <c r="GZ119" s="52">
        <v>0</v>
      </c>
      <c r="HA119" s="52">
        <v>0</v>
      </c>
      <c r="HB119" s="52">
        <v>0</v>
      </c>
      <c r="HC119" s="52">
        <v>0</v>
      </c>
      <c r="HD119" s="52">
        <v>5.6340527420910764E-5</v>
      </c>
      <c r="HE119" s="52">
        <v>3.8309720978795279E-4</v>
      </c>
      <c r="HF119" s="52">
        <v>3.783165115478808E-5</v>
      </c>
      <c r="HG119" s="52">
        <v>0</v>
      </c>
      <c r="HH119" s="52">
        <v>0</v>
      </c>
      <c r="HI119" s="52">
        <v>0</v>
      </c>
      <c r="HJ119" s="52">
        <v>0</v>
      </c>
      <c r="HK119" s="52">
        <v>0</v>
      </c>
      <c r="HL119" s="52">
        <v>0</v>
      </c>
      <c r="HM119" s="52">
        <v>0</v>
      </c>
      <c r="HN119" s="52">
        <v>0</v>
      </c>
      <c r="HO119" s="52">
        <v>0</v>
      </c>
      <c r="HP119" s="52">
        <v>0</v>
      </c>
      <c r="HQ119" s="52">
        <v>0</v>
      </c>
      <c r="HR119" s="52">
        <v>3.3964687329947388E-5</v>
      </c>
      <c r="HS119" s="52">
        <v>0</v>
      </c>
      <c r="HT119" s="52">
        <v>0</v>
      </c>
      <c r="HU119" s="52">
        <v>0</v>
      </c>
      <c r="HV119" s="52">
        <v>0</v>
      </c>
      <c r="HW119" s="52">
        <v>4.1712387327050196E-4</v>
      </c>
      <c r="HX119" s="52">
        <v>0</v>
      </c>
      <c r="HY119" s="52">
        <v>0</v>
      </c>
      <c r="HZ119" s="52">
        <v>0</v>
      </c>
      <c r="IA119" s="52">
        <v>0</v>
      </c>
      <c r="IB119" s="52">
        <v>0</v>
      </c>
      <c r="IC119" s="52">
        <v>0</v>
      </c>
      <c r="ID119" s="52">
        <v>5.849364020399908E-4</v>
      </c>
      <c r="IE119" s="52">
        <v>0</v>
      </c>
      <c r="IF119" s="52">
        <v>0</v>
      </c>
      <c r="IG119" s="52">
        <v>0</v>
      </c>
      <c r="IH119" s="52">
        <v>0</v>
      </c>
      <c r="II119" s="52">
        <v>3.6881886787849405E-5</v>
      </c>
      <c r="IJ119" s="52">
        <v>0</v>
      </c>
      <c r="IK119" s="52">
        <v>0</v>
      </c>
      <c r="IL119" s="52">
        <v>0</v>
      </c>
      <c r="IM119" s="52">
        <v>0</v>
      </c>
      <c r="IN119" s="52">
        <v>0</v>
      </c>
      <c r="IO119" s="52">
        <v>0</v>
      </c>
      <c r="IP119" s="52">
        <v>0</v>
      </c>
      <c r="IQ119" s="52">
        <v>0</v>
      </c>
      <c r="IR119" s="52">
        <v>0</v>
      </c>
      <c r="IS119" s="52">
        <v>0</v>
      </c>
      <c r="IT119" s="52">
        <v>0</v>
      </c>
      <c r="IU119" s="52">
        <v>0</v>
      </c>
      <c r="IV119" s="52">
        <v>0</v>
      </c>
      <c r="IW119" s="52">
        <v>0</v>
      </c>
      <c r="IX119" s="52">
        <v>0</v>
      </c>
      <c r="IY119" s="52">
        <v>0</v>
      </c>
      <c r="IZ119" s="52">
        <v>0</v>
      </c>
      <c r="JA119" s="52">
        <v>0</v>
      </c>
      <c r="JB119" s="52">
        <v>0</v>
      </c>
      <c r="JC119" s="52">
        <v>0</v>
      </c>
      <c r="JD119" s="52">
        <v>0</v>
      </c>
      <c r="JE119" s="52">
        <v>0</v>
      </c>
      <c r="JF119" s="52">
        <v>0</v>
      </c>
      <c r="JG119" s="52">
        <v>0</v>
      </c>
      <c r="JH119" s="52">
        <v>0</v>
      </c>
      <c r="JI119" s="52">
        <v>0</v>
      </c>
      <c r="JJ119" s="52">
        <v>0</v>
      </c>
      <c r="JK119" s="52">
        <v>0</v>
      </c>
      <c r="JL119" s="52">
        <v>0</v>
      </c>
      <c r="JM119" s="52">
        <v>0</v>
      </c>
      <c r="JN119" s="52">
        <v>0</v>
      </c>
      <c r="JO119" s="52">
        <v>0</v>
      </c>
      <c r="JP119" s="52">
        <v>0</v>
      </c>
      <c r="JQ119" s="52">
        <v>0</v>
      </c>
      <c r="JR119" s="52">
        <v>0</v>
      </c>
      <c r="JS119" s="52">
        <v>0</v>
      </c>
      <c r="JT119" s="52">
        <v>0</v>
      </c>
      <c r="JU119" s="52">
        <v>0</v>
      </c>
      <c r="JV119" s="52">
        <v>8.0969599193108007E-6</v>
      </c>
      <c r="JW119" s="52">
        <v>0</v>
      </c>
      <c r="JX119" s="52">
        <v>7.8601457668672263E-5</v>
      </c>
      <c r="JY119" s="52">
        <v>0</v>
      </c>
      <c r="JZ119" s="52">
        <v>3.072762355838127E-4</v>
      </c>
      <c r="KA119" s="52">
        <v>0</v>
      </c>
      <c r="KB119" s="52">
        <v>4.7153774339621845E-3</v>
      </c>
      <c r="KC119" s="52">
        <v>0</v>
      </c>
      <c r="KD119" s="52">
        <v>6.2219044204996901E-4</v>
      </c>
      <c r="KE119" s="52">
        <v>0</v>
      </c>
      <c r="KF119" s="52">
        <v>7.9357090631130916E-5</v>
      </c>
      <c r="KG119" s="52">
        <v>0</v>
      </c>
      <c r="KH119" s="52">
        <v>7.2714332817237553E-4</v>
      </c>
      <c r="KI119" s="52">
        <v>0</v>
      </c>
      <c r="KJ119" s="52">
        <v>4.0982551865614086E-2</v>
      </c>
      <c r="KK119" s="52">
        <v>1.1975106419021366E-3</v>
      </c>
      <c r="KL119" s="52">
        <v>0</v>
      </c>
      <c r="KM119" s="52">
        <v>1.7238276320321025E-5</v>
      </c>
      <c r="KN119" s="52">
        <v>0</v>
      </c>
      <c r="KO119" s="52">
        <v>4.3999098189661671E-6</v>
      </c>
      <c r="KP119" s="52">
        <v>0</v>
      </c>
      <c r="KQ119" s="52">
        <v>0</v>
      </c>
      <c r="KR119" s="52">
        <v>0</v>
      </c>
      <c r="KS119" s="52">
        <v>0</v>
      </c>
      <c r="KT119" s="52">
        <v>5.774226825130417E-4</v>
      </c>
      <c r="KU119" s="52">
        <v>0</v>
      </c>
      <c r="KV119" s="52">
        <v>2.6129476346423722E-4</v>
      </c>
      <c r="KW119" s="52">
        <v>5.42050981676683E-6</v>
      </c>
      <c r="KX119" s="52">
        <v>0</v>
      </c>
      <c r="KY119" s="52">
        <v>1.2692823850395655E-4</v>
      </c>
      <c r="KZ119" s="52">
        <v>6.946660078050197E-6</v>
      </c>
    </row>
    <row r="120" spans="1:312" x14ac:dyDescent="0.2">
      <c r="A120" s="89">
        <v>1.0271250000000001</v>
      </c>
      <c r="B120" s="41" t="s">
        <v>816</v>
      </c>
      <c r="C120" s="51" t="s">
        <v>55</v>
      </c>
      <c r="D120" s="52">
        <v>0.19628023823707516</v>
      </c>
      <c r="E120" s="52">
        <v>0.13824705877515886</v>
      </c>
      <c r="F120" s="52">
        <v>0.12019736997795243</v>
      </c>
      <c r="G120" s="52">
        <v>0.17415829876201769</v>
      </c>
      <c r="H120" s="52">
        <v>0.23818455461948282</v>
      </c>
      <c r="I120" s="52">
        <v>2.3790089634574037E-4</v>
      </c>
      <c r="J120" s="52">
        <v>1.5687861278595181E-3</v>
      </c>
      <c r="K120" s="52">
        <v>1.0382359892738477E-3</v>
      </c>
      <c r="L120" s="52">
        <v>1.2562550184883653E-3</v>
      </c>
      <c r="M120" s="52">
        <v>6.1328301307818952E-4</v>
      </c>
      <c r="N120" s="52">
        <v>4.1273700508049462E-3</v>
      </c>
      <c r="O120" s="52">
        <v>4.3624047646315077E-3</v>
      </c>
      <c r="P120" s="52">
        <v>3.2528870877762787E-3</v>
      </c>
      <c r="Q120" s="52">
        <v>4.9090448729136333E-3</v>
      </c>
      <c r="R120" s="52">
        <v>1.0026734762599888E-3</v>
      </c>
      <c r="S120" s="52">
        <v>3.2694347011844496E-2</v>
      </c>
      <c r="T120" s="52">
        <v>3.6606412815575501E-2</v>
      </c>
      <c r="U120" s="52">
        <v>6.4459975799960418E-3</v>
      </c>
      <c r="V120" s="52">
        <v>2.2976477561464045E-3</v>
      </c>
      <c r="W120" s="52">
        <v>1.3920634516656069E-5</v>
      </c>
      <c r="X120" s="52">
        <v>4.9791152072366687E-5</v>
      </c>
      <c r="Y120" s="52">
        <v>2.6117017816025285E-4</v>
      </c>
      <c r="Z120" s="52">
        <v>8.3130003947521209E-5</v>
      </c>
      <c r="AA120" s="52">
        <v>0</v>
      </c>
      <c r="AB120" s="52">
        <v>7.4669482683354985E-6</v>
      </c>
      <c r="AC120" s="52">
        <v>5.5724527977156089E-4</v>
      </c>
      <c r="AD120" s="52">
        <v>0</v>
      </c>
      <c r="AE120" s="52">
        <v>0</v>
      </c>
      <c r="AF120" s="52">
        <v>3.9189218430710064E-4</v>
      </c>
      <c r="AG120" s="52">
        <v>3.1407726888526291E-5</v>
      </c>
      <c r="AH120" s="52">
        <v>1.7575688786509349E-3</v>
      </c>
      <c r="AI120" s="52">
        <v>0</v>
      </c>
      <c r="AJ120" s="52">
        <v>3.6210840139635911E-4</v>
      </c>
      <c r="AK120" s="52">
        <v>5.2900878696412839E-4</v>
      </c>
      <c r="AL120" s="52">
        <v>2.629467821375548E-5</v>
      </c>
      <c r="AM120" s="52">
        <v>6.5858539680948861E-5</v>
      </c>
      <c r="AN120" s="52">
        <v>0</v>
      </c>
      <c r="AO120" s="52">
        <v>8.4670712723488738E-4</v>
      </c>
      <c r="AP120" s="52">
        <v>0</v>
      </c>
      <c r="AQ120" s="52">
        <v>2.4712966833680421E-5</v>
      </c>
      <c r="AR120" s="52">
        <v>0</v>
      </c>
      <c r="AS120" s="52">
        <v>4.6152500814374518E-4</v>
      </c>
      <c r="AT120" s="52">
        <v>3.7764274714434143E-6</v>
      </c>
      <c r="AU120" s="52">
        <v>0</v>
      </c>
      <c r="AV120" s="52">
        <v>0.46228016999957333</v>
      </c>
      <c r="AW120" s="52">
        <v>2.0696056360111876E-5</v>
      </c>
      <c r="AX120" s="52">
        <v>8.3567293172182619E-4</v>
      </c>
      <c r="AY120" s="52">
        <v>1.7488379090801131E-4</v>
      </c>
      <c r="AZ120" s="52">
        <v>3.5646053548624097E-4</v>
      </c>
      <c r="BA120" s="52">
        <v>0</v>
      </c>
      <c r="BB120" s="52">
        <v>7.7821642819534981E-4</v>
      </c>
      <c r="BC120" s="52">
        <v>0</v>
      </c>
      <c r="BD120" s="52">
        <v>6.1404324272353982E-4</v>
      </c>
      <c r="BE120" s="52">
        <v>0.86437489751832497</v>
      </c>
      <c r="BF120" s="52">
        <v>5.4141159068147855E-4</v>
      </c>
      <c r="BG120" s="52">
        <v>4.0861223046397904E-6</v>
      </c>
      <c r="BH120" s="52">
        <v>8.6189675289124416E-4</v>
      </c>
      <c r="BI120" s="52">
        <v>3.4909077625087832E-3</v>
      </c>
      <c r="BJ120" s="52">
        <v>1.2429071293721809E-5</v>
      </c>
      <c r="BK120" s="52">
        <v>1.0050287988615071E-4</v>
      </c>
      <c r="BL120" s="52">
        <v>0</v>
      </c>
      <c r="BM120" s="52">
        <v>0</v>
      </c>
      <c r="BN120" s="52">
        <v>7.9262785485343328E-5</v>
      </c>
      <c r="BO120" s="52">
        <v>2.8909976295920728E-4</v>
      </c>
      <c r="BP120" s="52">
        <v>0.72661193940370317</v>
      </c>
      <c r="BQ120" s="52">
        <v>9.4207957961100625E-3</v>
      </c>
      <c r="BR120" s="52">
        <v>0.76807707858681973</v>
      </c>
      <c r="BS120" s="52">
        <v>0.67221344423772644</v>
      </c>
      <c r="BT120" s="52">
        <v>0.65792378652928107</v>
      </c>
      <c r="BU120" s="52">
        <v>1.1008454839704444E-2</v>
      </c>
      <c r="BV120" s="52">
        <v>9.6651130123095628E-4</v>
      </c>
      <c r="BW120" s="52">
        <v>0</v>
      </c>
      <c r="BX120" s="52">
        <v>7.8301740269995466E-4</v>
      </c>
      <c r="BY120" s="52">
        <v>1.0014569311724941E-3</v>
      </c>
      <c r="BZ120" s="52">
        <v>0</v>
      </c>
      <c r="CA120" s="52">
        <v>1.154950212084132E-3</v>
      </c>
      <c r="CB120" s="52">
        <v>1.1425597174001661E-2</v>
      </c>
      <c r="CC120" s="52">
        <v>1.1353609705968382E-2</v>
      </c>
      <c r="CD120" s="52">
        <v>0</v>
      </c>
      <c r="CE120" s="52">
        <v>4.0886004949153461E-4</v>
      </c>
      <c r="CF120" s="52">
        <v>0</v>
      </c>
      <c r="CG120" s="52">
        <v>3.8314274509885331E-3</v>
      </c>
      <c r="CH120" s="52">
        <v>0</v>
      </c>
      <c r="CI120" s="52">
        <v>3.8179806362498079E-3</v>
      </c>
      <c r="CJ120" s="52">
        <v>0</v>
      </c>
      <c r="CK120" s="52">
        <v>0</v>
      </c>
      <c r="CL120" s="52">
        <v>0</v>
      </c>
      <c r="CM120" s="52">
        <v>0</v>
      </c>
      <c r="CN120" s="52">
        <v>2.2590404163837477E-5</v>
      </c>
      <c r="CO120" s="52">
        <v>5.200120415832726E-5</v>
      </c>
      <c r="CP120" s="52">
        <v>3.0730649253324103E-5</v>
      </c>
      <c r="CQ120" s="52">
        <v>0</v>
      </c>
      <c r="CR120" s="52">
        <v>8.9917591074907446E-4</v>
      </c>
      <c r="CS120" s="52">
        <v>0</v>
      </c>
      <c r="CT120" s="52">
        <v>0</v>
      </c>
      <c r="CU120" s="52">
        <v>3.3387821936598904E-4</v>
      </c>
      <c r="CV120" s="52">
        <v>8.6636079333861951E-5</v>
      </c>
      <c r="CW120" s="52">
        <v>0</v>
      </c>
      <c r="CX120" s="52">
        <v>0</v>
      </c>
      <c r="CY120" s="52">
        <v>0</v>
      </c>
      <c r="CZ120" s="52">
        <v>0</v>
      </c>
      <c r="DA120" s="52">
        <v>0</v>
      </c>
      <c r="DB120" s="52">
        <v>0</v>
      </c>
      <c r="DC120" s="52">
        <v>3.1189544541316141E-5</v>
      </c>
      <c r="DD120" s="52">
        <v>7.2303462287481884E-5</v>
      </c>
      <c r="DE120" s="52">
        <v>0</v>
      </c>
      <c r="DF120" s="52">
        <v>0</v>
      </c>
      <c r="DG120" s="52">
        <v>0</v>
      </c>
      <c r="DH120" s="52">
        <v>1.9580607157328099E-5</v>
      </c>
      <c r="DI120" s="52">
        <v>0</v>
      </c>
      <c r="DJ120" s="52">
        <v>1.0176488222627376E-5</v>
      </c>
      <c r="DK120" s="52">
        <v>1.4092256680747439E-5</v>
      </c>
      <c r="DL120" s="52">
        <v>1.3199263102137318E-5</v>
      </c>
      <c r="DM120" s="52">
        <v>0</v>
      </c>
      <c r="DN120" s="52">
        <v>0</v>
      </c>
      <c r="DO120" s="52">
        <v>0</v>
      </c>
      <c r="DP120" s="52">
        <v>0</v>
      </c>
      <c r="DQ120" s="52">
        <v>2.5480001413074609E-3</v>
      </c>
      <c r="DR120" s="52">
        <v>1.1359539391574138E-3</v>
      </c>
      <c r="DS120" s="52">
        <v>0</v>
      </c>
      <c r="DT120" s="52">
        <v>0</v>
      </c>
      <c r="DU120" s="52">
        <v>1.966505112375332E-3</v>
      </c>
      <c r="DV120" s="52">
        <v>4.2861419075470617E-5</v>
      </c>
      <c r="DW120" s="52">
        <v>4.2004787787767908E-5</v>
      </c>
      <c r="DX120" s="52">
        <v>0</v>
      </c>
      <c r="DY120" s="52">
        <v>1.6281605906704453E-4</v>
      </c>
      <c r="DZ120" s="52">
        <v>6.9692461708357296E-4</v>
      </c>
      <c r="EA120" s="52">
        <v>3.1530133378668642E-4</v>
      </c>
      <c r="EB120" s="52">
        <v>0</v>
      </c>
      <c r="EC120" s="52">
        <v>0</v>
      </c>
      <c r="ED120" s="52">
        <v>0</v>
      </c>
      <c r="EE120" s="52">
        <v>4.5438640094607697E-5</v>
      </c>
      <c r="EF120" s="52">
        <v>0</v>
      </c>
      <c r="EG120" s="52">
        <v>2.6055599566860197E-4</v>
      </c>
      <c r="EH120" s="52">
        <v>0</v>
      </c>
      <c r="EI120" s="52">
        <v>0</v>
      </c>
      <c r="EJ120" s="52">
        <v>0</v>
      </c>
      <c r="EK120" s="52">
        <v>0</v>
      </c>
      <c r="EL120" s="52">
        <v>3.4227335058493583E-3</v>
      </c>
      <c r="EM120" s="52">
        <v>5.3121037606260072E-4</v>
      </c>
      <c r="EN120" s="52">
        <v>1.4450680115323795E-3</v>
      </c>
      <c r="EO120" s="52">
        <v>4.4825755884199663E-3</v>
      </c>
      <c r="EP120" s="52">
        <v>2.827810150344588E-3</v>
      </c>
      <c r="EQ120" s="52">
        <v>6.1662389002715987E-3</v>
      </c>
      <c r="ER120" s="52">
        <v>1.8127057344231518E-4</v>
      </c>
      <c r="ES120" s="52">
        <v>2.3933714419171123E-3</v>
      </c>
      <c r="ET120" s="52">
        <v>0</v>
      </c>
      <c r="EU120" s="52">
        <v>2.948724400107808E-4</v>
      </c>
      <c r="EV120" s="52">
        <v>2.4531194020044104E-3</v>
      </c>
      <c r="EW120" s="52">
        <v>4.6771883606977717E-5</v>
      </c>
      <c r="EX120" s="52">
        <v>0.12462306008002426</v>
      </c>
      <c r="EY120" s="52">
        <v>2.1218089754024866E-2</v>
      </c>
      <c r="EZ120" s="52">
        <v>1.606779004587711E-4</v>
      </c>
      <c r="FA120" s="52">
        <v>6.2320946850393855E-4</v>
      </c>
      <c r="FB120" s="52">
        <v>0</v>
      </c>
      <c r="FC120" s="52">
        <v>7.52670192316514E-3</v>
      </c>
      <c r="FD120" s="52">
        <v>2.3420598125328805E-3</v>
      </c>
      <c r="FE120" s="52">
        <v>7.0808795755194108E-3</v>
      </c>
      <c r="FF120" s="52">
        <v>4.4477036493690177E-3</v>
      </c>
      <c r="FG120" s="52">
        <v>4.5278519656911952E-4</v>
      </c>
      <c r="FH120" s="52">
        <v>3.2110071080481462E-5</v>
      </c>
      <c r="FI120" s="52">
        <v>0</v>
      </c>
      <c r="FJ120" s="52">
        <v>5.7161941278277258E-3</v>
      </c>
      <c r="FK120" s="52">
        <v>1.9729910852897651E-4</v>
      </c>
      <c r="FL120" s="52">
        <v>4.7311545694219177E-5</v>
      </c>
      <c r="FM120" s="52">
        <v>1.181199076505036E-3</v>
      </c>
      <c r="FN120" s="52">
        <v>0</v>
      </c>
      <c r="FO120" s="52">
        <v>0</v>
      </c>
      <c r="FP120" s="52">
        <v>0</v>
      </c>
      <c r="FQ120" s="52">
        <v>0</v>
      </c>
      <c r="FR120" s="52">
        <v>2.1725791774134941E-3</v>
      </c>
      <c r="FS120" s="52">
        <v>8.8885485117696349E-3</v>
      </c>
      <c r="FT120" s="52">
        <v>9.5315906801286085E-2</v>
      </c>
      <c r="FU120" s="52">
        <v>3.0997762693111244E-3</v>
      </c>
      <c r="FV120" s="52">
        <v>0.15104503401853181</v>
      </c>
      <c r="FW120" s="52">
        <v>5.7990915612706377E-3</v>
      </c>
      <c r="FX120" s="52">
        <v>2.0760315411593198E-2</v>
      </c>
      <c r="FY120" s="52">
        <v>2.4887731522861572E-4</v>
      </c>
      <c r="FZ120" s="52">
        <v>6.992590080041422E-5</v>
      </c>
      <c r="GA120" s="52">
        <v>3.0001593182445906E-2</v>
      </c>
      <c r="GB120" s="52">
        <v>3.3283679382543961E-3</v>
      </c>
      <c r="GC120" s="52">
        <v>3.7159619319362797E-3</v>
      </c>
      <c r="GD120" s="52">
        <v>5.8466254654133774E-3</v>
      </c>
      <c r="GE120" s="52">
        <v>2.4331445648519286E-3</v>
      </c>
      <c r="GF120" s="52">
        <v>2.3691175167109592E-2</v>
      </c>
      <c r="GG120" s="52">
        <v>1.3512651545809769E-5</v>
      </c>
      <c r="GH120" s="52">
        <v>4.9627593963830164E-4</v>
      </c>
      <c r="GI120" s="52">
        <v>7.1105384170965464E-6</v>
      </c>
      <c r="GJ120" s="52">
        <v>7.5413095421115464E-4</v>
      </c>
      <c r="GK120" s="52">
        <v>2.2747506098274504E-4</v>
      </c>
      <c r="GL120" s="52">
        <v>0</v>
      </c>
      <c r="GM120" s="52">
        <v>0</v>
      </c>
      <c r="GN120" s="52">
        <v>1.0348131652359323E-5</v>
      </c>
      <c r="GO120" s="52">
        <v>3.7360012778939433E-4</v>
      </c>
      <c r="GP120" s="52">
        <v>2.0395512239959365E-3</v>
      </c>
      <c r="GQ120" s="52">
        <v>0</v>
      </c>
      <c r="GR120" s="52">
        <v>1.2992154935274383E-5</v>
      </c>
      <c r="GS120" s="52">
        <v>3.2242965565130259E-5</v>
      </c>
      <c r="GT120" s="52">
        <v>4.941388886294158E-4</v>
      </c>
      <c r="GU120" s="52">
        <v>0</v>
      </c>
      <c r="GV120" s="52">
        <v>2.778749246201431E-5</v>
      </c>
      <c r="GW120" s="52">
        <v>0</v>
      </c>
      <c r="GX120" s="52">
        <v>8.0395213727442905E-4</v>
      </c>
      <c r="GY120" s="52">
        <v>9.9396169560777604E-4</v>
      </c>
      <c r="GZ120" s="52">
        <v>0</v>
      </c>
      <c r="HA120" s="52">
        <v>0</v>
      </c>
      <c r="HB120" s="52">
        <v>0</v>
      </c>
      <c r="HC120" s="52">
        <v>2.18672370321879E-5</v>
      </c>
      <c r="HD120" s="52">
        <v>0</v>
      </c>
      <c r="HE120" s="52">
        <v>3.2788295710555508E-5</v>
      </c>
      <c r="HF120" s="52">
        <v>6.7190578729454627E-4</v>
      </c>
      <c r="HG120" s="52">
        <v>0</v>
      </c>
      <c r="HH120" s="52">
        <v>0</v>
      </c>
      <c r="HI120" s="52">
        <v>4.2131850446279812E-5</v>
      </c>
      <c r="HJ120" s="52">
        <v>0</v>
      </c>
      <c r="HK120" s="52">
        <v>0</v>
      </c>
      <c r="HL120" s="52">
        <v>5.9109927082667355E-3</v>
      </c>
      <c r="HM120" s="52">
        <v>4.0579259231841693E-3</v>
      </c>
      <c r="HN120" s="52">
        <v>8.335975058368323E-3</v>
      </c>
      <c r="HO120" s="52">
        <v>0</v>
      </c>
      <c r="HP120" s="52">
        <v>0</v>
      </c>
      <c r="HQ120" s="52">
        <v>8.2421648892636159E-5</v>
      </c>
      <c r="HR120" s="52">
        <v>0</v>
      </c>
      <c r="HS120" s="52">
        <v>0</v>
      </c>
      <c r="HT120" s="52">
        <v>6.2143495859859376E-4</v>
      </c>
      <c r="HU120" s="52">
        <v>0</v>
      </c>
      <c r="HV120" s="52">
        <v>0</v>
      </c>
      <c r="HW120" s="52">
        <v>4.4386669431984299E-3</v>
      </c>
      <c r="HX120" s="52">
        <v>2.8948301364312346E-4</v>
      </c>
      <c r="HY120" s="52">
        <v>0</v>
      </c>
      <c r="HZ120" s="52">
        <v>0</v>
      </c>
      <c r="IA120" s="52">
        <v>7.0830770806732887E-4</v>
      </c>
      <c r="IB120" s="52">
        <v>2.8977810845837184E-3</v>
      </c>
      <c r="IC120" s="52">
        <v>3.8862832909409176E-3</v>
      </c>
      <c r="ID120" s="52">
        <v>0</v>
      </c>
      <c r="IE120" s="52">
        <v>2.6484656833858692E-4</v>
      </c>
      <c r="IF120" s="52">
        <v>7.5809049363878664E-4</v>
      </c>
      <c r="IG120" s="52">
        <v>0</v>
      </c>
      <c r="IH120" s="52">
        <v>1.0065344080798025E-3</v>
      </c>
      <c r="II120" s="52">
        <v>0</v>
      </c>
      <c r="IJ120" s="52">
        <v>9.1787081063567034E-4</v>
      </c>
      <c r="IK120" s="52">
        <v>5.3506541727025864E-4</v>
      </c>
      <c r="IL120" s="52">
        <v>5.4733721660259226E-4</v>
      </c>
      <c r="IM120" s="52">
        <v>2.1078723151735698E-4</v>
      </c>
      <c r="IN120" s="52">
        <v>5.3963953618282645E-5</v>
      </c>
      <c r="IO120" s="52">
        <v>8.3070283036492363E-4</v>
      </c>
      <c r="IP120" s="52">
        <v>1.5674102449746788E-3</v>
      </c>
      <c r="IQ120" s="52">
        <v>2.2614109972335692E-5</v>
      </c>
      <c r="IR120" s="52">
        <v>1.6249525861392994E-4</v>
      </c>
      <c r="IS120" s="52">
        <v>1.2914995317735165E-3</v>
      </c>
      <c r="IT120" s="52">
        <v>1.3690773249906707E-5</v>
      </c>
      <c r="IU120" s="52">
        <v>6.8288800415092601E-4</v>
      </c>
      <c r="IV120" s="52">
        <v>8.5385185110143107E-4</v>
      </c>
      <c r="IW120" s="52">
        <v>2.6725225493751651E-4</v>
      </c>
      <c r="IX120" s="52">
        <v>9.4406206947059189E-4</v>
      </c>
      <c r="IY120" s="52">
        <v>7.7522926599038955E-4</v>
      </c>
      <c r="IZ120" s="52">
        <v>2.2137782099798759E-3</v>
      </c>
      <c r="JA120" s="52">
        <v>1.0448665575329595E-3</v>
      </c>
      <c r="JB120" s="52">
        <v>2.6985662134824175E-4</v>
      </c>
      <c r="JC120" s="52">
        <v>0.9551145550170167</v>
      </c>
      <c r="JD120" s="52">
        <v>0.90285989092777652</v>
      </c>
      <c r="JE120" s="52">
        <v>0.6748561341856012</v>
      </c>
      <c r="JF120" s="52">
        <v>0.61554256295677301</v>
      </c>
      <c r="JG120" s="52">
        <v>2.6564815786270181E-4</v>
      </c>
      <c r="JH120" s="52">
        <v>3.0099795156609313E-5</v>
      </c>
      <c r="JI120" s="52">
        <v>3.9168750339538434E-4</v>
      </c>
      <c r="JJ120" s="52">
        <v>6.1568360698619287E-4</v>
      </c>
      <c r="JK120" s="52">
        <v>5.9810188071271237E-4</v>
      </c>
      <c r="JL120" s="52">
        <v>2.5541751497080434E-3</v>
      </c>
      <c r="JM120" s="52">
        <v>6.4613284436605754E-4</v>
      </c>
      <c r="JN120" s="52">
        <v>2.0470277862163783E-3</v>
      </c>
      <c r="JO120" s="52">
        <v>3.1482929434472635E-3</v>
      </c>
      <c r="JP120" s="52">
        <v>3.2839026965524646E-3</v>
      </c>
      <c r="JQ120" s="52">
        <v>8.9990231731184179E-4</v>
      </c>
      <c r="JR120" s="52">
        <v>3.8423808851227761E-3</v>
      </c>
      <c r="JS120" s="52">
        <v>0.91913029942389002</v>
      </c>
      <c r="JT120" s="52">
        <v>0</v>
      </c>
      <c r="JU120" s="52">
        <v>6.0194779652479402E-6</v>
      </c>
      <c r="JV120" s="52">
        <v>7.3954082550691452E-5</v>
      </c>
      <c r="JW120" s="52">
        <v>0</v>
      </c>
      <c r="JX120" s="52">
        <v>6.713970215240475E-5</v>
      </c>
      <c r="JY120" s="52">
        <v>9.8488374346040256E-6</v>
      </c>
      <c r="JZ120" s="52">
        <v>0</v>
      </c>
      <c r="KA120" s="52">
        <v>4.6099869373433188E-5</v>
      </c>
      <c r="KB120" s="52">
        <v>2.5398796209209908E-4</v>
      </c>
      <c r="KC120" s="52">
        <v>1.6008629868864027E-3</v>
      </c>
      <c r="KD120" s="52">
        <v>0</v>
      </c>
      <c r="KE120" s="52">
        <v>8.6853447096302391E-4</v>
      </c>
      <c r="KF120" s="52">
        <v>1.8924922470982451E-5</v>
      </c>
      <c r="KG120" s="52">
        <v>0</v>
      </c>
      <c r="KH120" s="52">
        <v>1.2618756807890211E-4</v>
      </c>
      <c r="KI120" s="52">
        <v>7.978496143576611E-4</v>
      </c>
      <c r="KJ120" s="52">
        <v>0</v>
      </c>
      <c r="KK120" s="52">
        <v>1.8682260780550513E-5</v>
      </c>
      <c r="KL120" s="52">
        <v>1.6707130727363151E-4</v>
      </c>
      <c r="KM120" s="52">
        <v>0</v>
      </c>
      <c r="KN120" s="52">
        <v>8.1894045716418538E-5</v>
      </c>
      <c r="KO120" s="52">
        <v>1.6755820954419104E-5</v>
      </c>
      <c r="KP120" s="52">
        <v>0</v>
      </c>
      <c r="KQ120" s="52">
        <v>8.0022862067654821E-6</v>
      </c>
      <c r="KR120" s="52">
        <v>0</v>
      </c>
      <c r="KS120" s="52">
        <v>0</v>
      </c>
      <c r="KT120" s="52">
        <v>3.8087922813551431E-4</v>
      </c>
      <c r="KU120" s="52">
        <v>1.0934726544794244E-4</v>
      </c>
      <c r="KV120" s="52">
        <v>0</v>
      </c>
      <c r="KW120" s="52">
        <v>1.562489239128425E-4</v>
      </c>
      <c r="KX120" s="52">
        <v>2.2245597000901021E-5</v>
      </c>
      <c r="KY120" s="52">
        <v>4.0213231342864153E-4</v>
      </c>
      <c r="KZ120" s="52">
        <v>0</v>
      </c>
    </row>
    <row r="121" spans="1:312" x14ac:dyDescent="0.2">
      <c r="A121" s="89">
        <v>1.1020829999999999</v>
      </c>
      <c r="B121" s="41" t="s">
        <v>815</v>
      </c>
      <c r="C121" s="51" t="s">
        <v>106</v>
      </c>
      <c r="D121" s="52">
        <v>0</v>
      </c>
      <c r="E121" s="52">
        <v>0</v>
      </c>
      <c r="F121" s="52">
        <v>0</v>
      </c>
      <c r="G121" s="52">
        <v>0</v>
      </c>
      <c r="H121" s="52">
        <v>0</v>
      </c>
      <c r="I121" s="52">
        <v>0</v>
      </c>
      <c r="J121" s="52">
        <v>0</v>
      </c>
      <c r="K121" s="52">
        <v>0</v>
      </c>
      <c r="L121" s="52">
        <v>0</v>
      </c>
      <c r="M121" s="52">
        <v>0</v>
      </c>
      <c r="N121" s="52">
        <v>0</v>
      </c>
      <c r="O121" s="52">
        <v>0</v>
      </c>
      <c r="P121" s="52">
        <v>0</v>
      </c>
      <c r="Q121" s="52">
        <v>0</v>
      </c>
      <c r="R121" s="52">
        <v>0</v>
      </c>
      <c r="S121" s="52">
        <v>0</v>
      </c>
      <c r="T121" s="52">
        <v>0</v>
      </c>
      <c r="U121" s="52">
        <v>0</v>
      </c>
      <c r="V121" s="52">
        <v>0</v>
      </c>
      <c r="W121" s="52">
        <v>0</v>
      </c>
      <c r="X121" s="52">
        <v>0</v>
      </c>
      <c r="Y121" s="52">
        <v>0</v>
      </c>
      <c r="Z121" s="52">
        <v>0</v>
      </c>
      <c r="AA121" s="52">
        <v>0</v>
      </c>
      <c r="AB121" s="52">
        <v>0</v>
      </c>
      <c r="AC121" s="52">
        <v>0</v>
      </c>
      <c r="AD121" s="52">
        <v>0</v>
      </c>
      <c r="AE121" s="52">
        <v>0</v>
      </c>
      <c r="AF121" s="52">
        <v>0</v>
      </c>
      <c r="AG121" s="52">
        <v>0</v>
      </c>
      <c r="AH121" s="52">
        <v>0</v>
      </c>
      <c r="AI121" s="52">
        <v>0</v>
      </c>
      <c r="AJ121" s="52">
        <v>0</v>
      </c>
      <c r="AK121" s="52">
        <v>0</v>
      </c>
      <c r="AL121" s="52">
        <v>0</v>
      </c>
      <c r="AM121" s="52">
        <v>0</v>
      </c>
      <c r="AN121" s="52">
        <v>0</v>
      </c>
      <c r="AO121" s="52">
        <v>0</v>
      </c>
      <c r="AP121" s="52">
        <v>0</v>
      </c>
      <c r="AQ121" s="52">
        <v>0</v>
      </c>
      <c r="AR121" s="52">
        <v>0</v>
      </c>
      <c r="AS121" s="52">
        <v>0</v>
      </c>
      <c r="AT121" s="52">
        <v>0</v>
      </c>
      <c r="AU121" s="52">
        <v>0</v>
      </c>
      <c r="AV121" s="52">
        <v>0</v>
      </c>
      <c r="AW121" s="52">
        <v>0</v>
      </c>
      <c r="AX121" s="52">
        <v>0</v>
      </c>
      <c r="AY121" s="52">
        <v>0</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2.2217153850149184E-3</v>
      </c>
      <c r="CS121" s="52">
        <v>9.5016718873593207E-4</v>
      </c>
      <c r="CT121" s="52">
        <v>0</v>
      </c>
      <c r="CU121" s="52">
        <v>0</v>
      </c>
      <c r="CV121" s="52">
        <v>0</v>
      </c>
      <c r="CW121" s="52">
        <v>1.8026524451878575E-2</v>
      </c>
      <c r="CX121" s="52">
        <v>6.2178647803215727E-2</v>
      </c>
      <c r="CY121" s="52">
        <v>0</v>
      </c>
      <c r="CZ121" s="52">
        <v>0</v>
      </c>
      <c r="DA121" s="52">
        <v>0</v>
      </c>
      <c r="DB121" s="52">
        <v>1.7142970446772921E-2</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1.3640893409243099E-2</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2">
        <v>0</v>
      </c>
      <c r="EN121" s="52">
        <v>0</v>
      </c>
      <c r="EO121" s="52">
        <v>0</v>
      </c>
      <c r="EP121" s="52">
        <v>0</v>
      </c>
      <c r="EQ121" s="52">
        <v>0</v>
      </c>
      <c r="ER121" s="52">
        <v>0</v>
      </c>
      <c r="ES121" s="52">
        <v>0</v>
      </c>
      <c r="ET121" s="52">
        <v>0</v>
      </c>
      <c r="EU121" s="52">
        <v>0</v>
      </c>
      <c r="EV121" s="52">
        <v>0</v>
      </c>
      <c r="EW121" s="52">
        <v>0</v>
      </c>
      <c r="EX121" s="52">
        <v>0</v>
      </c>
      <c r="EY121" s="52">
        <v>0</v>
      </c>
      <c r="EZ121" s="52">
        <v>0</v>
      </c>
      <c r="FA121" s="52">
        <v>0</v>
      </c>
      <c r="FB121" s="52">
        <v>0</v>
      </c>
      <c r="FC121" s="52">
        <v>0</v>
      </c>
      <c r="FD121" s="52">
        <v>0</v>
      </c>
      <c r="FE121" s="52">
        <v>0</v>
      </c>
      <c r="FF121" s="52">
        <v>0</v>
      </c>
      <c r="FG121" s="52">
        <v>0</v>
      </c>
      <c r="FH121" s="52">
        <v>0</v>
      </c>
      <c r="FI121" s="52">
        <v>0</v>
      </c>
      <c r="FJ121" s="52">
        <v>0</v>
      </c>
      <c r="FK121" s="52">
        <v>0</v>
      </c>
      <c r="FL121" s="52">
        <v>0</v>
      </c>
      <c r="FM121" s="52">
        <v>0</v>
      </c>
      <c r="FN121" s="52">
        <v>0</v>
      </c>
      <c r="FO121" s="52">
        <v>0</v>
      </c>
      <c r="FP121" s="52">
        <v>0</v>
      </c>
      <c r="FQ121" s="52">
        <v>0</v>
      </c>
      <c r="FR121" s="52">
        <v>0</v>
      </c>
      <c r="FS121" s="52">
        <v>0</v>
      </c>
      <c r="FT121" s="52">
        <v>0</v>
      </c>
      <c r="FU121" s="52">
        <v>0</v>
      </c>
      <c r="FV121" s="52">
        <v>0</v>
      </c>
      <c r="FW121" s="52">
        <v>0</v>
      </c>
      <c r="FX121" s="52">
        <v>0</v>
      </c>
      <c r="FY121" s="52">
        <v>0</v>
      </c>
      <c r="FZ121" s="52">
        <v>0</v>
      </c>
      <c r="GA121" s="52">
        <v>0</v>
      </c>
      <c r="GB121" s="52">
        <v>0</v>
      </c>
      <c r="GC121" s="52">
        <v>0</v>
      </c>
      <c r="GD121" s="52">
        <v>0</v>
      </c>
      <c r="GE121" s="52">
        <v>0</v>
      </c>
      <c r="GF121" s="52">
        <v>0</v>
      </c>
      <c r="GG121" s="52">
        <v>8.1438665021054841E-5</v>
      </c>
      <c r="GH121" s="52">
        <v>0</v>
      </c>
      <c r="GI121" s="52">
        <v>0</v>
      </c>
      <c r="GJ121" s="52">
        <v>0</v>
      </c>
      <c r="GK121" s="52">
        <v>0</v>
      </c>
      <c r="GL121" s="52">
        <v>0</v>
      </c>
      <c r="GM121" s="52">
        <v>0</v>
      </c>
      <c r="GN121" s="52">
        <v>0</v>
      </c>
      <c r="GO121" s="52">
        <v>0</v>
      </c>
      <c r="GP121" s="52">
        <v>0</v>
      </c>
      <c r="GQ121" s="52">
        <v>0</v>
      </c>
      <c r="GR121" s="52">
        <v>0</v>
      </c>
      <c r="GS121" s="52">
        <v>0</v>
      </c>
      <c r="GT121" s="52">
        <v>0</v>
      </c>
      <c r="GU121" s="52">
        <v>0</v>
      </c>
      <c r="GV121" s="52">
        <v>0</v>
      </c>
      <c r="GW121" s="52">
        <v>0</v>
      </c>
      <c r="GX121" s="52">
        <v>0</v>
      </c>
      <c r="GY121" s="52">
        <v>0</v>
      </c>
      <c r="GZ121" s="52">
        <v>0</v>
      </c>
      <c r="HA121" s="52">
        <v>0</v>
      </c>
      <c r="HB121" s="52">
        <v>0</v>
      </c>
      <c r="HC121" s="52">
        <v>0</v>
      </c>
      <c r="HD121" s="52">
        <v>0</v>
      </c>
      <c r="HE121" s="52">
        <v>0</v>
      </c>
      <c r="HF121" s="52">
        <v>0</v>
      </c>
      <c r="HG121" s="52">
        <v>0</v>
      </c>
      <c r="HH121" s="52">
        <v>0</v>
      </c>
      <c r="HI121" s="52">
        <v>0</v>
      </c>
      <c r="HJ121" s="52">
        <v>0</v>
      </c>
      <c r="HK121" s="52">
        <v>0</v>
      </c>
      <c r="HL121" s="52">
        <v>0</v>
      </c>
      <c r="HM121" s="52">
        <v>0</v>
      </c>
      <c r="HN121" s="52">
        <v>0</v>
      </c>
      <c r="HO121" s="52">
        <v>0</v>
      </c>
      <c r="HP121" s="52">
        <v>0</v>
      </c>
      <c r="HQ121" s="52">
        <v>0</v>
      </c>
      <c r="HR121" s="52">
        <v>0</v>
      </c>
      <c r="HS121" s="52">
        <v>0</v>
      </c>
      <c r="HT121" s="52">
        <v>0</v>
      </c>
      <c r="HU121" s="52">
        <v>0</v>
      </c>
      <c r="HV121" s="52">
        <v>0</v>
      </c>
      <c r="HW121" s="52">
        <v>0</v>
      </c>
      <c r="HX121" s="52">
        <v>0</v>
      </c>
      <c r="HY121" s="52">
        <v>0</v>
      </c>
      <c r="HZ121" s="52">
        <v>0</v>
      </c>
      <c r="IA121" s="52">
        <v>0</v>
      </c>
      <c r="IB121" s="52">
        <v>0</v>
      </c>
      <c r="IC121" s="52">
        <v>0</v>
      </c>
      <c r="ID121" s="52">
        <v>7.3211839595341212E-4</v>
      </c>
      <c r="IE121" s="52">
        <v>2.2885679888292942E-2</v>
      </c>
      <c r="IF121" s="52">
        <v>0</v>
      </c>
      <c r="IG121" s="52">
        <v>7.7766887062123702E-4</v>
      </c>
      <c r="IH121" s="52">
        <v>0</v>
      </c>
      <c r="II121" s="52">
        <v>0</v>
      </c>
      <c r="IJ121" s="52">
        <v>0</v>
      </c>
      <c r="IK121" s="52">
        <v>0</v>
      </c>
      <c r="IL121" s="52">
        <v>0</v>
      </c>
      <c r="IM121" s="52">
        <v>0</v>
      </c>
      <c r="IN121" s="52">
        <v>0</v>
      </c>
      <c r="IO121" s="52">
        <v>0</v>
      </c>
      <c r="IP121" s="52">
        <v>0</v>
      </c>
      <c r="IQ121" s="52">
        <v>0</v>
      </c>
      <c r="IR121" s="52">
        <v>0</v>
      </c>
      <c r="IS121" s="52">
        <v>0</v>
      </c>
      <c r="IT121" s="52">
        <v>0</v>
      </c>
      <c r="IU121" s="52">
        <v>0</v>
      </c>
      <c r="IV121" s="52">
        <v>0</v>
      </c>
      <c r="IW121" s="52">
        <v>0</v>
      </c>
      <c r="IX121" s="52">
        <v>0</v>
      </c>
      <c r="IY121" s="52">
        <v>0</v>
      </c>
      <c r="IZ121" s="52">
        <v>0</v>
      </c>
      <c r="JA121" s="52">
        <v>0</v>
      </c>
      <c r="JB121" s="52">
        <v>0</v>
      </c>
      <c r="JC121" s="52">
        <v>0</v>
      </c>
      <c r="JD121" s="52">
        <v>0</v>
      </c>
      <c r="JE121" s="52">
        <v>0</v>
      </c>
      <c r="JF121" s="52">
        <v>0</v>
      </c>
      <c r="JG121" s="52">
        <v>0</v>
      </c>
      <c r="JH121" s="52">
        <v>0</v>
      </c>
      <c r="JI121" s="52">
        <v>0</v>
      </c>
      <c r="JJ121" s="52">
        <v>0</v>
      </c>
      <c r="JK121" s="52">
        <v>0</v>
      </c>
      <c r="JL121" s="52">
        <v>0</v>
      </c>
      <c r="JM121" s="52">
        <v>0</v>
      </c>
      <c r="JN121" s="52">
        <v>0</v>
      </c>
      <c r="JO121" s="52">
        <v>0</v>
      </c>
      <c r="JP121" s="52">
        <v>0</v>
      </c>
      <c r="JQ121" s="52">
        <v>0</v>
      </c>
      <c r="JR121" s="52">
        <v>0</v>
      </c>
      <c r="JS121" s="52">
        <v>0</v>
      </c>
      <c r="JT121" s="52">
        <v>0</v>
      </c>
      <c r="JU121" s="52">
        <v>0</v>
      </c>
      <c r="JV121" s="52">
        <v>2.0270129113069161E-4</v>
      </c>
      <c r="JW121" s="52">
        <v>0</v>
      </c>
      <c r="JX121" s="52">
        <v>2.1591282936455855E-6</v>
      </c>
      <c r="JY121" s="52">
        <v>0</v>
      </c>
      <c r="JZ121" s="52">
        <v>0</v>
      </c>
      <c r="KA121" s="52">
        <v>0</v>
      </c>
      <c r="KB121" s="52">
        <v>0</v>
      </c>
      <c r="KC121" s="52">
        <v>1.9399328048227128E-5</v>
      </c>
      <c r="KD121" s="52">
        <v>0</v>
      </c>
      <c r="KE121" s="52">
        <v>0</v>
      </c>
      <c r="KF121" s="52">
        <v>0</v>
      </c>
      <c r="KG121" s="52">
        <v>4.0262948125999656E-5</v>
      </c>
      <c r="KH121" s="52">
        <v>0</v>
      </c>
      <c r="KI121" s="52">
        <v>3.6436382657032204E-4</v>
      </c>
      <c r="KJ121" s="52">
        <v>0</v>
      </c>
      <c r="KK121" s="52">
        <v>0</v>
      </c>
      <c r="KL121" s="52">
        <v>1.290484542686291E-5</v>
      </c>
      <c r="KM121" s="52">
        <v>0</v>
      </c>
      <c r="KN121" s="52">
        <v>0</v>
      </c>
      <c r="KO121" s="52">
        <v>0</v>
      </c>
      <c r="KP121" s="52">
        <v>0</v>
      </c>
      <c r="KQ121" s="52">
        <v>0</v>
      </c>
      <c r="KR121" s="52">
        <v>0</v>
      </c>
      <c r="KS121" s="52">
        <v>6.932453463222725E-4</v>
      </c>
      <c r="KT121" s="52">
        <v>0</v>
      </c>
      <c r="KU121" s="52">
        <v>0</v>
      </c>
      <c r="KV121" s="52">
        <v>0</v>
      </c>
      <c r="KW121" s="52">
        <v>5.3113720352211891E-6</v>
      </c>
      <c r="KX121" s="52">
        <v>4.2432873567852203E-4</v>
      </c>
      <c r="KY121" s="52">
        <v>0</v>
      </c>
      <c r="KZ121" s="52">
        <v>1.2629074643774976E-4</v>
      </c>
    </row>
    <row r="122" spans="1:312" x14ac:dyDescent="0.2">
      <c r="A122" s="89">
        <v>1.0165500000000001</v>
      </c>
      <c r="B122" s="41" t="s">
        <v>814</v>
      </c>
      <c r="C122" s="51" t="s">
        <v>21</v>
      </c>
      <c r="D122" s="52">
        <v>0</v>
      </c>
      <c r="E122" s="52">
        <v>0</v>
      </c>
      <c r="F122" s="52">
        <v>0</v>
      </c>
      <c r="G122" s="52">
        <v>0</v>
      </c>
      <c r="H122" s="52">
        <v>0</v>
      </c>
      <c r="I122" s="52">
        <v>0</v>
      </c>
      <c r="J122" s="52">
        <v>0</v>
      </c>
      <c r="K122" s="52">
        <v>0</v>
      </c>
      <c r="L122" s="52">
        <v>0</v>
      </c>
      <c r="M122" s="52">
        <v>0</v>
      </c>
      <c r="N122" s="52">
        <v>0</v>
      </c>
      <c r="O122" s="52">
        <v>0</v>
      </c>
      <c r="P122" s="52">
        <v>0</v>
      </c>
      <c r="Q122" s="52">
        <v>0</v>
      </c>
      <c r="R122" s="52">
        <v>0</v>
      </c>
      <c r="S122" s="52">
        <v>0</v>
      </c>
      <c r="T122" s="52">
        <v>0</v>
      </c>
      <c r="U122" s="52">
        <v>0</v>
      </c>
      <c r="V122" s="52">
        <v>0</v>
      </c>
      <c r="W122" s="52">
        <v>0</v>
      </c>
      <c r="X122" s="52">
        <v>0</v>
      </c>
      <c r="Y122" s="52">
        <v>0</v>
      </c>
      <c r="Z122" s="52">
        <v>0</v>
      </c>
      <c r="AA122" s="52">
        <v>0</v>
      </c>
      <c r="AB122" s="52">
        <v>2.5465478549261728E-4</v>
      </c>
      <c r="AC122" s="52">
        <v>0</v>
      </c>
      <c r="AD122" s="52">
        <v>0</v>
      </c>
      <c r="AE122" s="52">
        <v>0</v>
      </c>
      <c r="AF122" s="52">
        <v>0</v>
      </c>
      <c r="AG122" s="52">
        <v>0</v>
      </c>
      <c r="AH122" s="52">
        <v>0</v>
      </c>
      <c r="AI122" s="52">
        <v>0</v>
      </c>
      <c r="AJ122" s="52">
        <v>0</v>
      </c>
      <c r="AK122" s="52">
        <v>0</v>
      </c>
      <c r="AL122" s="52">
        <v>6.3461194535121391E-5</v>
      </c>
      <c r="AM122" s="52">
        <v>0</v>
      </c>
      <c r="AN122" s="52">
        <v>0</v>
      </c>
      <c r="AO122" s="52">
        <v>0</v>
      </c>
      <c r="AP122" s="52">
        <v>0</v>
      </c>
      <c r="AQ122" s="52">
        <v>0</v>
      </c>
      <c r="AR122" s="52">
        <v>0</v>
      </c>
      <c r="AS122" s="52">
        <v>0</v>
      </c>
      <c r="AT122" s="52">
        <v>0</v>
      </c>
      <c r="AU122" s="52">
        <v>0</v>
      </c>
      <c r="AV122" s="52">
        <v>0</v>
      </c>
      <c r="AW122" s="52">
        <v>0</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3.2432031868948904E-5</v>
      </c>
      <c r="EH122" s="52">
        <v>0</v>
      </c>
      <c r="EI122" s="52">
        <v>0</v>
      </c>
      <c r="EJ122" s="52">
        <v>0</v>
      </c>
      <c r="EK122" s="52">
        <v>0</v>
      </c>
      <c r="EL122" s="52">
        <v>0</v>
      </c>
      <c r="EM122" s="52">
        <v>0</v>
      </c>
      <c r="EN122" s="52">
        <v>0</v>
      </c>
      <c r="EO122" s="52">
        <v>0</v>
      </c>
      <c r="EP122" s="52">
        <v>0</v>
      </c>
      <c r="EQ122" s="52">
        <v>0</v>
      </c>
      <c r="ER122" s="52">
        <v>0</v>
      </c>
      <c r="ES122" s="52">
        <v>0</v>
      </c>
      <c r="ET122" s="52">
        <v>0</v>
      </c>
      <c r="EU122" s="52">
        <v>0</v>
      </c>
      <c r="EV122" s="52">
        <v>0</v>
      </c>
      <c r="EW122" s="52">
        <v>0</v>
      </c>
      <c r="EX122" s="52">
        <v>0</v>
      </c>
      <c r="EY122" s="52">
        <v>0</v>
      </c>
      <c r="EZ122" s="52">
        <v>0</v>
      </c>
      <c r="FA122" s="52">
        <v>0</v>
      </c>
      <c r="FB122" s="52">
        <v>0</v>
      </c>
      <c r="FC122" s="52">
        <v>0</v>
      </c>
      <c r="FD122" s="52">
        <v>0</v>
      </c>
      <c r="FE122" s="52">
        <v>0</v>
      </c>
      <c r="FF122" s="52">
        <v>0</v>
      </c>
      <c r="FG122" s="52">
        <v>0</v>
      </c>
      <c r="FH122" s="52">
        <v>0</v>
      </c>
      <c r="FI122" s="52">
        <v>0</v>
      </c>
      <c r="FJ122" s="52">
        <v>0</v>
      </c>
      <c r="FK122" s="52">
        <v>0</v>
      </c>
      <c r="FL122" s="52">
        <v>0</v>
      </c>
      <c r="FM122" s="52">
        <v>0</v>
      </c>
      <c r="FN122" s="52">
        <v>0</v>
      </c>
      <c r="FO122" s="52">
        <v>0</v>
      </c>
      <c r="FP122" s="52">
        <v>0</v>
      </c>
      <c r="FQ122" s="52">
        <v>0</v>
      </c>
      <c r="FR122" s="52">
        <v>0</v>
      </c>
      <c r="FS122" s="52">
        <v>0</v>
      </c>
      <c r="FT122" s="52">
        <v>0</v>
      </c>
      <c r="FU122" s="52">
        <v>0</v>
      </c>
      <c r="FV122" s="52">
        <v>0</v>
      </c>
      <c r="FW122" s="52">
        <v>0</v>
      </c>
      <c r="FX122" s="52">
        <v>0</v>
      </c>
      <c r="FY122" s="52">
        <v>0</v>
      </c>
      <c r="FZ122" s="52">
        <v>0</v>
      </c>
      <c r="GA122" s="52">
        <v>0</v>
      </c>
      <c r="GB122" s="52">
        <v>0</v>
      </c>
      <c r="GC122" s="52">
        <v>0</v>
      </c>
      <c r="GD122" s="52">
        <v>0</v>
      </c>
      <c r="GE122" s="52">
        <v>0</v>
      </c>
      <c r="GF122" s="52">
        <v>0</v>
      </c>
      <c r="GG122" s="52">
        <v>0</v>
      </c>
      <c r="GH122" s="52">
        <v>0</v>
      </c>
      <c r="GI122" s="52">
        <v>0</v>
      </c>
      <c r="GJ122" s="52">
        <v>0</v>
      </c>
      <c r="GK122" s="52">
        <v>0</v>
      </c>
      <c r="GL122" s="52">
        <v>0</v>
      </c>
      <c r="GM122" s="52">
        <v>0</v>
      </c>
      <c r="GN122" s="52">
        <v>0</v>
      </c>
      <c r="GO122" s="52">
        <v>0</v>
      </c>
      <c r="GP122" s="52">
        <v>0</v>
      </c>
      <c r="GQ122" s="52">
        <v>0</v>
      </c>
      <c r="GR122" s="52">
        <v>0</v>
      </c>
      <c r="GS122" s="52">
        <v>0</v>
      </c>
      <c r="GT122" s="52">
        <v>0</v>
      </c>
      <c r="GU122" s="52">
        <v>0</v>
      </c>
      <c r="GV122" s="52">
        <v>0</v>
      </c>
      <c r="GW122" s="52">
        <v>0</v>
      </c>
      <c r="GX122" s="52">
        <v>0</v>
      </c>
      <c r="GY122" s="52">
        <v>0</v>
      </c>
      <c r="GZ122" s="52">
        <v>0</v>
      </c>
      <c r="HA122" s="52">
        <v>0</v>
      </c>
      <c r="HB122" s="52">
        <v>0</v>
      </c>
      <c r="HC122" s="52">
        <v>0</v>
      </c>
      <c r="HD122" s="52">
        <v>0</v>
      </c>
      <c r="HE122" s="52">
        <v>0</v>
      </c>
      <c r="HF122" s="52">
        <v>0</v>
      </c>
      <c r="HG122" s="52">
        <v>0</v>
      </c>
      <c r="HH122" s="52">
        <v>3.516392443741069E-5</v>
      </c>
      <c r="HI122" s="52">
        <v>0</v>
      </c>
      <c r="HJ122" s="52">
        <v>0</v>
      </c>
      <c r="HK122" s="52">
        <v>0</v>
      </c>
      <c r="HL122" s="52">
        <v>0</v>
      </c>
      <c r="HM122" s="52">
        <v>0</v>
      </c>
      <c r="HN122" s="52">
        <v>0</v>
      </c>
      <c r="HO122" s="52">
        <v>0</v>
      </c>
      <c r="HP122" s="52">
        <v>0</v>
      </c>
      <c r="HQ122" s="52">
        <v>0</v>
      </c>
      <c r="HR122" s="52">
        <v>0</v>
      </c>
      <c r="HS122" s="52">
        <v>0</v>
      </c>
      <c r="HT122" s="52">
        <v>0</v>
      </c>
      <c r="HU122" s="52">
        <v>0</v>
      </c>
      <c r="HV122" s="52">
        <v>0</v>
      </c>
      <c r="HW122" s="52">
        <v>0</v>
      </c>
      <c r="HX122" s="52">
        <v>0</v>
      </c>
      <c r="HY122" s="52">
        <v>0</v>
      </c>
      <c r="HZ122" s="52">
        <v>0</v>
      </c>
      <c r="IA122" s="52">
        <v>0</v>
      </c>
      <c r="IB122" s="52">
        <v>0</v>
      </c>
      <c r="IC122" s="52">
        <v>0</v>
      </c>
      <c r="ID122" s="52">
        <v>0</v>
      </c>
      <c r="IE122" s="52">
        <v>0</v>
      </c>
      <c r="IF122" s="52">
        <v>0</v>
      </c>
      <c r="IG122" s="52">
        <v>0</v>
      </c>
      <c r="IH122" s="52">
        <v>0</v>
      </c>
      <c r="II122" s="52">
        <v>0</v>
      </c>
      <c r="IJ122" s="52">
        <v>0</v>
      </c>
      <c r="IK122" s="52">
        <v>0</v>
      </c>
      <c r="IL122" s="52">
        <v>0</v>
      </c>
      <c r="IM122" s="52">
        <v>0</v>
      </c>
      <c r="IN122" s="52">
        <v>0</v>
      </c>
      <c r="IO122" s="52">
        <v>0</v>
      </c>
      <c r="IP122" s="52">
        <v>0</v>
      </c>
      <c r="IQ122" s="52">
        <v>0</v>
      </c>
      <c r="IR122" s="52">
        <v>0</v>
      </c>
      <c r="IS122" s="52">
        <v>0</v>
      </c>
      <c r="IT122" s="52">
        <v>0</v>
      </c>
      <c r="IU122" s="52">
        <v>0</v>
      </c>
      <c r="IV122" s="52">
        <v>0</v>
      </c>
      <c r="IW122" s="52">
        <v>0</v>
      </c>
      <c r="IX122" s="52">
        <v>0</v>
      </c>
      <c r="IY122" s="52">
        <v>0</v>
      </c>
      <c r="IZ122" s="52">
        <v>0</v>
      </c>
      <c r="JA122" s="52">
        <v>0</v>
      </c>
      <c r="JB122" s="52">
        <v>0</v>
      </c>
      <c r="JC122" s="52">
        <v>0</v>
      </c>
      <c r="JD122" s="52">
        <v>0</v>
      </c>
      <c r="JE122" s="52">
        <v>0</v>
      </c>
      <c r="JF122" s="52">
        <v>0</v>
      </c>
      <c r="JG122" s="52">
        <v>0</v>
      </c>
      <c r="JH122" s="52">
        <v>0</v>
      </c>
      <c r="JI122" s="52">
        <v>0</v>
      </c>
      <c r="JJ122" s="52">
        <v>0</v>
      </c>
      <c r="JK122" s="52">
        <v>0</v>
      </c>
      <c r="JL122" s="52">
        <v>0</v>
      </c>
      <c r="JM122" s="52">
        <v>0</v>
      </c>
      <c r="JN122" s="52">
        <v>0</v>
      </c>
      <c r="JO122" s="52">
        <v>0</v>
      </c>
      <c r="JP122" s="52">
        <v>0</v>
      </c>
      <c r="JQ122" s="52">
        <v>0</v>
      </c>
      <c r="JR122" s="52">
        <v>0</v>
      </c>
      <c r="JS122" s="52">
        <v>0</v>
      </c>
      <c r="JT122" s="52">
        <v>0</v>
      </c>
      <c r="JU122" s="52">
        <v>0</v>
      </c>
      <c r="JV122" s="52">
        <v>0</v>
      </c>
      <c r="JW122" s="52">
        <v>0</v>
      </c>
      <c r="JX122" s="52">
        <v>0</v>
      </c>
      <c r="JY122" s="52">
        <v>0</v>
      </c>
      <c r="JZ122" s="52">
        <v>0</v>
      </c>
      <c r="KA122" s="52">
        <v>0</v>
      </c>
      <c r="KB122" s="52">
        <v>0</v>
      </c>
      <c r="KC122" s="52">
        <v>0</v>
      </c>
      <c r="KD122" s="52">
        <v>0</v>
      </c>
      <c r="KE122" s="52">
        <v>0</v>
      </c>
      <c r="KF122" s="52">
        <v>0</v>
      </c>
      <c r="KG122" s="52">
        <v>0</v>
      </c>
      <c r="KH122" s="52">
        <v>0</v>
      </c>
      <c r="KI122" s="52">
        <v>0</v>
      </c>
      <c r="KJ122" s="52">
        <v>0</v>
      </c>
      <c r="KK122" s="52">
        <v>0</v>
      </c>
      <c r="KL122" s="52">
        <v>0</v>
      </c>
      <c r="KM122" s="52">
        <v>0</v>
      </c>
      <c r="KN122" s="52">
        <v>0</v>
      </c>
      <c r="KO122" s="52">
        <v>0</v>
      </c>
      <c r="KP122" s="52">
        <v>0</v>
      </c>
      <c r="KQ122" s="52">
        <v>0</v>
      </c>
      <c r="KR122" s="52">
        <v>0</v>
      </c>
      <c r="KS122" s="52">
        <v>0</v>
      </c>
      <c r="KT122" s="52">
        <v>0</v>
      </c>
      <c r="KU122" s="52">
        <v>0</v>
      </c>
      <c r="KV122" s="52">
        <v>0</v>
      </c>
      <c r="KW122" s="52">
        <v>0</v>
      </c>
      <c r="KX122" s="52">
        <v>0</v>
      </c>
      <c r="KY122" s="52">
        <v>0</v>
      </c>
      <c r="KZ122" s="52">
        <v>0</v>
      </c>
    </row>
    <row r="123" spans="1:312" x14ac:dyDescent="0.2">
      <c r="A123" s="89">
        <v>1.030149</v>
      </c>
      <c r="B123" s="41" t="s">
        <v>813</v>
      </c>
      <c r="C123" s="51" t="s">
        <v>96</v>
      </c>
      <c r="D123" s="52">
        <v>0</v>
      </c>
      <c r="E123" s="52">
        <v>0</v>
      </c>
      <c r="F123" s="52">
        <v>0</v>
      </c>
      <c r="G123" s="52">
        <v>0</v>
      </c>
      <c r="H123" s="52">
        <v>0</v>
      </c>
      <c r="I123" s="52">
        <v>5.299731989136097E-3</v>
      </c>
      <c r="J123" s="52">
        <v>1.1711545477328961E-3</v>
      </c>
      <c r="K123" s="52">
        <v>0</v>
      </c>
      <c r="L123" s="52">
        <v>8.1843759471097857E-6</v>
      </c>
      <c r="M123" s="52">
        <v>0</v>
      </c>
      <c r="N123" s="52">
        <v>0</v>
      </c>
      <c r="O123" s="52">
        <v>0</v>
      </c>
      <c r="P123" s="52">
        <v>0</v>
      </c>
      <c r="Q123" s="52">
        <v>0</v>
      </c>
      <c r="R123" s="52">
        <v>1.2944565152370107E-4</v>
      </c>
      <c r="S123" s="52">
        <v>0</v>
      </c>
      <c r="T123" s="52">
        <v>0</v>
      </c>
      <c r="U123" s="52">
        <v>7.81993775655166E-4</v>
      </c>
      <c r="V123" s="52">
        <v>4.4014716464954397E-2</v>
      </c>
      <c r="W123" s="52">
        <v>0.11595380583066903</v>
      </c>
      <c r="X123" s="52">
        <v>5.8690688194344082E-3</v>
      </c>
      <c r="Y123" s="52">
        <v>0</v>
      </c>
      <c r="Z123" s="52">
        <v>0</v>
      </c>
      <c r="AA123" s="52">
        <v>0</v>
      </c>
      <c r="AB123" s="52">
        <v>1.1678165538155045E-5</v>
      </c>
      <c r="AC123" s="52">
        <v>0</v>
      </c>
      <c r="AD123" s="52">
        <v>0</v>
      </c>
      <c r="AE123" s="52">
        <v>0</v>
      </c>
      <c r="AF123" s="52">
        <v>4.9141380329341388E-5</v>
      </c>
      <c r="AG123" s="52">
        <v>0</v>
      </c>
      <c r="AH123" s="52">
        <v>0</v>
      </c>
      <c r="AI123" s="52">
        <v>0</v>
      </c>
      <c r="AJ123" s="52">
        <v>1.3984455343046555E-5</v>
      </c>
      <c r="AK123" s="52">
        <v>0</v>
      </c>
      <c r="AL123" s="52">
        <v>0</v>
      </c>
      <c r="AM123" s="52">
        <v>0</v>
      </c>
      <c r="AN123" s="52">
        <v>0</v>
      </c>
      <c r="AO123" s="52">
        <v>0</v>
      </c>
      <c r="AP123" s="52">
        <v>0</v>
      </c>
      <c r="AQ123" s="52">
        <v>0</v>
      </c>
      <c r="AR123" s="52">
        <v>0</v>
      </c>
      <c r="AS123" s="52">
        <v>0</v>
      </c>
      <c r="AT123" s="52">
        <v>0</v>
      </c>
      <c r="AU123" s="52">
        <v>0</v>
      </c>
      <c r="AV123" s="52">
        <v>0</v>
      </c>
      <c r="AW123" s="52">
        <v>2.4694727779463969E-2</v>
      </c>
      <c r="AX123" s="52">
        <v>1.5306043514903613E-2</v>
      </c>
      <c r="AY123" s="52">
        <v>0.13104312837122237</v>
      </c>
      <c r="AZ123" s="52">
        <v>1.6028102702377918E-4</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2.0355176245943972E-4</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1.5036001928712667E-5</v>
      </c>
      <c r="DD123" s="52">
        <v>2.9093992974150317E-5</v>
      </c>
      <c r="DE123" s="52">
        <v>7.5436986468480527E-4</v>
      </c>
      <c r="DF123" s="52">
        <v>0</v>
      </c>
      <c r="DG123" s="52">
        <v>0</v>
      </c>
      <c r="DH123" s="52">
        <v>0</v>
      </c>
      <c r="DI123" s="52">
        <v>0</v>
      </c>
      <c r="DJ123" s="52">
        <v>0</v>
      </c>
      <c r="DK123" s="52">
        <v>8.6288809327582123E-4</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3.31026763500286E-4</v>
      </c>
      <c r="EA123" s="52">
        <v>0</v>
      </c>
      <c r="EB123" s="52">
        <v>0</v>
      </c>
      <c r="EC123" s="52">
        <v>0</v>
      </c>
      <c r="ED123" s="52">
        <v>0</v>
      </c>
      <c r="EE123" s="52">
        <v>0</v>
      </c>
      <c r="EF123" s="52">
        <v>0</v>
      </c>
      <c r="EG123" s="52">
        <v>0</v>
      </c>
      <c r="EH123" s="52">
        <v>0</v>
      </c>
      <c r="EI123" s="52">
        <v>0</v>
      </c>
      <c r="EJ123" s="52">
        <v>0</v>
      </c>
      <c r="EK123" s="52">
        <v>0</v>
      </c>
      <c r="EL123" s="52">
        <v>5.876959547649465E-3</v>
      </c>
      <c r="EM123" s="52">
        <v>0</v>
      </c>
      <c r="EN123" s="52">
        <v>2.0727709714289568E-4</v>
      </c>
      <c r="EO123" s="52">
        <v>0</v>
      </c>
      <c r="EP123" s="52">
        <v>9.3697522527553688E-4</v>
      </c>
      <c r="EQ123" s="52">
        <v>0</v>
      </c>
      <c r="ER123" s="52">
        <v>1.0887253183586459E-5</v>
      </c>
      <c r="ES123" s="52">
        <v>0</v>
      </c>
      <c r="ET123" s="52">
        <v>0</v>
      </c>
      <c r="EU123" s="52">
        <v>0</v>
      </c>
      <c r="EV123" s="52">
        <v>4.1081831460559855E-5</v>
      </c>
      <c r="EW123" s="52">
        <v>2.5449493234465094E-4</v>
      </c>
      <c r="EX123" s="52">
        <v>1.227819269565499E-2</v>
      </c>
      <c r="EY123" s="52">
        <v>0</v>
      </c>
      <c r="EZ123" s="52">
        <v>1.4679215597467976E-4</v>
      </c>
      <c r="FA123" s="52">
        <v>0</v>
      </c>
      <c r="FB123" s="52">
        <v>0</v>
      </c>
      <c r="FC123" s="52">
        <v>0</v>
      </c>
      <c r="FD123" s="52">
        <v>0</v>
      </c>
      <c r="FE123" s="52">
        <v>1.625766211276971E-4</v>
      </c>
      <c r="FF123" s="52">
        <v>0</v>
      </c>
      <c r="FG123" s="52">
        <v>0</v>
      </c>
      <c r="FH123" s="52">
        <v>0</v>
      </c>
      <c r="FI123" s="52">
        <v>0</v>
      </c>
      <c r="FJ123" s="52">
        <v>0</v>
      </c>
      <c r="FK123" s="52">
        <v>0</v>
      </c>
      <c r="FL123" s="52">
        <v>0</v>
      </c>
      <c r="FM123" s="52">
        <v>0</v>
      </c>
      <c r="FN123" s="52">
        <v>0</v>
      </c>
      <c r="FO123" s="52">
        <v>0</v>
      </c>
      <c r="FP123" s="52">
        <v>0</v>
      </c>
      <c r="FQ123" s="52">
        <v>0</v>
      </c>
      <c r="FR123" s="52">
        <v>0</v>
      </c>
      <c r="FS123" s="52">
        <v>6.0236185192747406E-5</v>
      </c>
      <c r="FT123" s="52">
        <v>0</v>
      </c>
      <c r="FU123" s="52">
        <v>1.1758983876308595E-5</v>
      </c>
      <c r="FV123" s="52">
        <v>0</v>
      </c>
      <c r="FW123" s="52">
        <v>0</v>
      </c>
      <c r="FX123" s="52">
        <v>0</v>
      </c>
      <c r="FY123" s="52">
        <v>0</v>
      </c>
      <c r="FZ123" s="52">
        <v>0</v>
      </c>
      <c r="GA123" s="52">
        <v>0</v>
      </c>
      <c r="GB123" s="52">
        <v>3.0740177591504923E-4</v>
      </c>
      <c r="GC123" s="52">
        <v>0</v>
      </c>
      <c r="GD123" s="52">
        <v>0</v>
      </c>
      <c r="GE123" s="52">
        <v>0</v>
      </c>
      <c r="GF123" s="52">
        <v>0</v>
      </c>
      <c r="GG123" s="52">
        <v>0</v>
      </c>
      <c r="GH123" s="52">
        <v>0</v>
      </c>
      <c r="GI123" s="52">
        <v>0</v>
      </c>
      <c r="GJ123" s="52">
        <v>0</v>
      </c>
      <c r="GK123" s="52">
        <v>0</v>
      </c>
      <c r="GL123" s="52">
        <v>3.1891463478411856E-5</v>
      </c>
      <c r="GM123" s="52">
        <v>1.2874531027170032E-5</v>
      </c>
      <c r="GN123" s="52">
        <v>0</v>
      </c>
      <c r="GO123" s="52">
        <v>2.091299317755118E-2</v>
      </c>
      <c r="GP123" s="52">
        <v>1.1818464923268849E-2</v>
      </c>
      <c r="GQ123" s="52">
        <v>8.7035954439079852E-4</v>
      </c>
      <c r="GR123" s="52">
        <v>4.9253705554845179E-3</v>
      </c>
      <c r="GS123" s="52">
        <v>4.5400656702213396E-2</v>
      </c>
      <c r="GT123" s="52">
        <v>1.4784320888732078E-2</v>
      </c>
      <c r="GU123" s="52">
        <v>1.1881273469247769E-3</v>
      </c>
      <c r="GV123" s="52">
        <v>8.0047527280272986E-3</v>
      </c>
      <c r="GW123" s="52">
        <v>0</v>
      </c>
      <c r="GX123" s="52">
        <v>0</v>
      </c>
      <c r="GY123" s="52">
        <v>0</v>
      </c>
      <c r="GZ123" s="52">
        <v>0</v>
      </c>
      <c r="HA123" s="52">
        <v>0</v>
      </c>
      <c r="HB123" s="52">
        <v>0</v>
      </c>
      <c r="HC123" s="52">
        <v>0</v>
      </c>
      <c r="HD123" s="52">
        <v>0</v>
      </c>
      <c r="HE123" s="52">
        <v>0</v>
      </c>
      <c r="HF123" s="52">
        <v>0</v>
      </c>
      <c r="HG123" s="52">
        <v>0</v>
      </c>
      <c r="HH123" s="52">
        <v>0</v>
      </c>
      <c r="HI123" s="52">
        <v>1.1957420412372747E-5</v>
      </c>
      <c r="HJ123" s="52">
        <v>0</v>
      </c>
      <c r="HK123" s="52">
        <v>2.6176639115293339E-3</v>
      </c>
      <c r="HL123" s="52">
        <v>4.7003523895809869E-2</v>
      </c>
      <c r="HM123" s="52">
        <v>2.0215254708176273E-2</v>
      </c>
      <c r="HN123" s="52">
        <v>2.747627119346939E-2</v>
      </c>
      <c r="HO123" s="52">
        <v>1.8485250143288466E-2</v>
      </c>
      <c r="HP123" s="52">
        <v>0</v>
      </c>
      <c r="HQ123" s="52">
        <v>0</v>
      </c>
      <c r="HR123" s="52">
        <v>0</v>
      </c>
      <c r="HS123" s="52">
        <v>0</v>
      </c>
      <c r="HT123" s="52">
        <v>0</v>
      </c>
      <c r="HU123" s="52">
        <v>0</v>
      </c>
      <c r="HV123" s="52">
        <v>0</v>
      </c>
      <c r="HW123" s="52">
        <v>9.5926204434740609E-3</v>
      </c>
      <c r="HX123" s="52">
        <v>2.8726638630988642E-3</v>
      </c>
      <c r="HY123" s="52">
        <v>8.2313765667628696E-3</v>
      </c>
      <c r="HZ123" s="52">
        <v>9.0091114674971263E-3</v>
      </c>
      <c r="IA123" s="52">
        <v>1.5414734562689419E-3</v>
      </c>
      <c r="IB123" s="52">
        <v>5.7151791582321348E-3</v>
      </c>
      <c r="IC123" s="52">
        <v>1.5936264162496093E-3</v>
      </c>
      <c r="ID123" s="52">
        <v>0</v>
      </c>
      <c r="IE123" s="52">
        <v>0</v>
      </c>
      <c r="IF123" s="52">
        <v>0</v>
      </c>
      <c r="IG123" s="52">
        <v>0</v>
      </c>
      <c r="IH123" s="52">
        <v>0</v>
      </c>
      <c r="II123" s="52">
        <v>0</v>
      </c>
      <c r="IJ123" s="52">
        <v>1.1738436955233895E-4</v>
      </c>
      <c r="IK123" s="52">
        <v>2.3433661676702439E-3</v>
      </c>
      <c r="IL123" s="52">
        <v>2.0183738479649898E-4</v>
      </c>
      <c r="IM123" s="52">
        <v>1.5425204078475268E-5</v>
      </c>
      <c r="IN123" s="52">
        <v>7.5794633641820092E-4</v>
      </c>
      <c r="IO123" s="52">
        <v>0</v>
      </c>
      <c r="IP123" s="52">
        <v>2.0503216381074501E-4</v>
      </c>
      <c r="IQ123" s="52">
        <v>0</v>
      </c>
      <c r="IR123" s="52">
        <v>1.4535953443130982E-3</v>
      </c>
      <c r="IS123" s="52">
        <v>1.9503414291047131E-3</v>
      </c>
      <c r="IT123" s="52">
        <v>1.1577984796243346E-3</v>
      </c>
      <c r="IU123" s="52">
        <v>5.7866613367066608E-5</v>
      </c>
      <c r="IV123" s="52">
        <v>2.5512640137235102E-5</v>
      </c>
      <c r="IW123" s="52">
        <v>1.7795487940990621E-3</v>
      </c>
      <c r="IX123" s="52">
        <v>9.455644597277875E-4</v>
      </c>
      <c r="IY123" s="52">
        <v>0</v>
      </c>
      <c r="IZ123" s="52">
        <v>0</v>
      </c>
      <c r="JA123" s="52">
        <v>0</v>
      </c>
      <c r="JB123" s="52">
        <v>9.8481972718566526E-6</v>
      </c>
      <c r="JC123" s="52">
        <v>0</v>
      </c>
      <c r="JD123" s="52">
        <v>0</v>
      </c>
      <c r="JE123" s="52">
        <v>0</v>
      </c>
      <c r="JF123" s="52">
        <v>0</v>
      </c>
      <c r="JG123" s="52">
        <v>4.401525934400817E-3</v>
      </c>
      <c r="JH123" s="52">
        <v>2.1968769136167972E-2</v>
      </c>
      <c r="JI123" s="52">
        <v>3.2463619721301545E-2</v>
      </c>
      <c r="JJ123" s="52">
        <v>1.1134434561440509E-2</v>
      </c>
      <c r="JK123" s="52">
        <v>6.4562486180136137E-3</v>
      </c>
      <c r="JL123" s="52">
        <v>3.2756790367959032E-2</v>
      </c>
      <c r="JM123" s="52">
        <v>5.4994364384787005E-2</v>
      </c>
      <c r="JN123" s="52">
        <v>0</v>
      </c>
      <c r="JO123" s="52">
        <v>0</v>
      </c>
      <c r="JP123" s="52">
        <v>0</v>
      </c>
      <c r="JQ123" s="52">
        <v>1.5595822806111067E-6</v>
      </c>
      <c r="JR123" s="52">
        <v>0</v>
      </c>
      <c r="JS123" s="52">
        <v>0</v>
      </c>
      <c r="JT123" s="52">
        <v>0</v>
      </c>
      <c r="JU123" s="52">
        <v>0</v>
      </c>
      <c r="JV123" s="52">
        <v>0</v>
      </c>
      <c r="JW123" s="52">
        <v>0</v>
      </c>
      <c r="JX123" s="52">
        <v>0</v>
      </c>
      <c r="JY123" s="52">
        <v>0</v>
      </c>
      <c r="JZ123" s="52">
        <v>0</v>
      </c>
      <c r="KA123" s="52">
        <v>0</v>
      </c>
      <c r="KB123" s="52">
        <v>0</v>
      </c>
      <c r="KC123" s="52">
        <v>0</v>
      </c>
      <c r="KD123" s="52">
        <v>0</v>
      </c>
      <c r="KE123" s="52">
        <v>6.275976334494522E-6</v>
      </c>
      <c r="KF123" s="52">
        <v>6.3366594341042366E-6</v>
      </c>
      <c r="KG123" s="52">
        <v>0</v>
      </c>
      <c r="KH123" s="52">
        <v>0</v>
      </c>
      <c r="KI123" s="52">
        <v>0</v>
      </c>
      <c r="KJ123" s="52">
        <v>0</v>
      </c>
      <c r="KK123" s="52">
        <v>0</v>
      </c>
      <c r="KL123" s="52">
        <v>0</v>
      </c>
      <c r="KM123" s="52">
        <v>0</v>
      </c>
      <c r="KN123" s="52">
        <v>0</v>
      </c>
      <c r="KO123" s="52">
        <v>1.344082040588295E-5</v>
      </c>
      <c r="KP123" s="52">
        <v>0</v>
      </c>
      <c r="KQ123" s="52">
        <v>0</v>
      </c>
      <c r="KR123" s="52">
        <v>0</v>
      </c>
      <c r="KS123" s="52">
        <v>0</v>
      </c>
      <c r="KT123" s="52">
        <v>0</v>
      </c>
      <c r="KU123" s="52">
        <v>0</v>
      </c>
      <c r="KV123" s="52">
        <v>0</v>
      </c>
      <c r="KW123" s="52">
        <v>0</v>
      </c>
      <c r="KX123" s="52">
        <v>0</v>
      </c>
      <c r="KY123" s="52">
        <v>0</v>
      </c>
      <c r="KZ123" s="52">
        <v>0</v>
      </c>
    </row>
    <row r="124" spans="1:312" x14ac:dyDescent="0.2">
      <c r="A124" s="89">
        <v>1.0189680000000001</v>
      </c>
      <c r="B124" s="41" t="s">
        <v>812</v>
      </c>
      <c r="C124" s="51" t="s">
        <v>122</v>
      </c>
      <c r="D124" s="52">
        <v>0</v>
      </c>
      <c r="E124" s="52">
        <v>0</v>
      </c>
      <c r="F124" s="52">
        <v>0</v>
      </c>
      <c r="G124" s="52">
        <v>0</v>
      </c>
      <c r="H124" s="52">
        <v>0</v>
      </c>
      <c r="I124" s="52">
        <v>0</v>
      </c>
      <c r="J124" s="52">
        <v>0</v>
      </c>
      <c r="K124" s="52">
        <v>0</v>
      </c>
      <c r="L124" s="52">
        <v>0</v>
      </c>
      <c r="M124" s="52">
        <v>0</v>
      </c>
      <c r="N124" s="52">
        <v>0</v>
      </c>
      <c r="O124" s="52">
        <v>0</v>
      </c>
      <c r="P124" s="52">
        <v>1.0708767486399971E-5</v>
      </c>
      <c r="Q124" s="52">
        <v>0</v>
      </c>
      <c r="R124" s="52">
        <v>0</v>
      </c>
      <c r="S124" s="52">
        <v>0</v>
      </c>
      <c r="T124" s="52">
        <v>0</v>
      </c>
      <c r="U124" s="52">
        <v>0</v>
      </c>
      <c r="V124" s="52">
        <v>0</v>
      </c>
      <c r="W124" s="52">
        <v>0</v>
      </c>
      <c r="X124" s="52">
        <v>0</v>
      </c>
      <c r="Y124" s="52">
        <v>0</v>
      </c>
      <c r="Z124" s="52">
        <v>0</v>
      </c>
      <c r="AA124" s="52">
        <v>0</v>
      </c>
      <c r="AB124" s="52">
        <v>0</v>
      </c>
      <c r="AC124" s="52">
        <v>0</v>
      </c>
      <c r="AD124" s="52">
        <v>0</v>
      </c>
      <c r="AE124" s="52">
        <v>0</v>
      </c>
      <c r="AF124" s="52">
        <v>0</v>
      </c>
      <c r="AG124" s="52">
        <v>0</v>
      </c>
      <c r="AH124" s="52">
        <v>0</v>
      </c>
      <c r="AI124" s="52">
        <v>0</v>
      </c>
      <c r="AJ124" s="52">
        <v>0</v>
      </c>
      <c r="AK124" s="52">
        <v>0</v>
      </c>
      <c r="AL124" s="52">
        <v>0</v>
      </c>
      <c r="AM124" s="52">
        <v>0</v>
      </c>
      <c r="AN124" s="52">
        <v>0</v>
      </c>
      <c r="AO124" s="52">
        <v>0</v>
      </c>
      <c r="AP124" s="52">
        <v>0</v>
      </c>
      <c r="AQ124" s="52">
        <v>0</v>
      </c>
      <c r="AR124" s="52">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2.4245849651472933E-5</v>
      </c>
      <c r="CB124" s="52">
        <v>3.1823119289862484E-4</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2">
        <v>0</v>
      </c>
      <c r="EN124" s="52">
        <v>0</v>
      </c>
      <c r="EO124" s="52">
        <v>0</v>
      </c>
      <c r="EP124" s="52">
        <v>0</v>
      </c>
      <c r="EQ124" s="52">
        <v>0</v>
      </c>
      <c r="ER124" s="52">
        <v>0</v>
      </c>
      <c r="ES124" s="52">
        <v>0</v>
      </c>
      <c r="ET124" s="52">
        <v>0</v>
      </c>
      <c r="EU124" s="52">
        <v>0</v>
      </c>
      <c r="EV124" s="52">
        <v>0</v>
      </c>
      <c r="EW124" s="52">
        <v>0</v>
      </c>
      <c r="EX124" s="52">
        <v>0</v>
      </c>
      <c r="EY124" s="52">
        <v>0</v>
      </c>
      <c r="EZ124" s="52">
        <v>0</v>
      </c>
      <c r="FA124" s="52">
        <v>0</v>
      </c>
      <c r="FB124" s="52">
        <v>0</v>
      </c>
      <c r="FC124" s="52">
        <v>0</v>
      </c>
      <c r="FD124" s="52">
        <v>7.9983552088387054E-3</v>
      </c>
      <c r="FE124" s="52">
        <v>0</v>
      </c>
      <c r="FF124" s="52">
        <v>0</v>
      </c>
      <c r="FG124" s="52">
        <v>0</v>
      </c>
      <c r="FH124" s="52">
        <v>0</v>
      </c>
      <c r="FI124" s="52">
        <v>0</v>
      </c>
      <c r="FJ124" s="52">
        <v>0</v>
      </c>
      <c r="FK124" s="52">
        <v>0</v>
      </c>
      <c r="FL124" s="52">
        <v>0</v>
      </c>
      <c r="FM124" s="52">
        <v>0</v>
      </c>
      <c r="FN124" s="52">
        <v>0</v>
      </c>
      <c r="FO124" s="52">
        <v>0</v>
      </c>
      <c r="FP124" s="52">
        <v>0</v>
      </c>
      <c r="FQ124" s="52">
        <v>0</v>
      </c>
      <c r="FR124" s="52">
        <v>0</v>
      </c>
      <c r="FS124" s="52">
        <v>0</v>
      </c>
      <c r="FT124" s="52">
        <v>0</v>
      </c>
      <c r="FU124" s="52">
        <v>0</v>
      </c>
      <c r="FV124" s="52">
        <v>0</v>
      </c>
      <c r="FW124" s="52">
        <v>0</v>
      </c>
      <c r="FX124" s="52">
        <v>0</v>
      </c>
      <c r="FY124" s="52">
        <v>0</v>
      </c>
      <c r="FZ124" s="52">
        <v>0</v>
      </c>
      <c r="GA124" s="52">
        <v>6.122752575050273E-4</v>
      </c>
      <c r="GB124" s="52">
        <v>0</v>
      </c>
      <c r="GC124" s="52">
        <v>0</v>
      </c>
      <c r="GD124" s="52">
        <v>0</v>
      </c>
      <c r="GE124" s="52">
        <v>8.1482636016547917E-5</v>
      </c>
      <c r="GF124" s="52">
        <v>0</v>
      </c>
      <c r="GG124" s="52">
        <v>0</v>
      </c>
      <c r="GH124" s="52">
        <v>0</v>
      </c>
      <c r="GI124" s="52">
        <v>0</v>
      </c>
      <c r="GJ124" s="52">
        <v>0</v>
      </c>
      <c r="GK124" s="52">
        <v>0</v>
      </c>
      <c r="GL124" s="52">
        <v>0</v>
      </c>
      <c r="GM124" s="52">
        <v>0</v>
      </c>
      <c r="GN124" s="52">
        <v>0</v>
      </c>
      <c r="GO124" s="52">
        <v>0</v>
      </c>
      <c r="GP124" s="52">
        <v>0</v>
      </c>
      <c r="GQ124" s="52">
        <v>0</v>
      </c>
      <c r="GR124" s="52">
        <v>0</v>
      </c>
      <c r="GS124" s="52">
        <v>0</v>
      </c>
      <c r="GT124" s="52">
        <v>0</v>
      </c>
      <c r="GU124" s="52">
        <v>0</v>
      </c>
      <c r="GV124" s="52">
        <v>0</v>
      </c>
      <c r="GW124" s="52">
        <v>0</v>
      </c>
      <c r="GX124" s="52">
        <v>0</v>
      </c>
      <c r="GY124" s="52">
        <v>0</v>
      </c>
      <c r="GZ124" s="52">
        <v>0</v>
      </c>
      <c r="HA124" s="52">
        <v>0</v>
      </c>
      <c r="HB124" s="52">
        <v>0</v>
      </c>
      <c r="HC124" s="52">
        <v>0</v>
      </c>
      <c r="HD124" s="52">
        <v>0</v>
      </c>
      <c r="HE124" s="52">
        <v>0</v>
      </c>
      <c r="HF124" s="52">
        <v>0</v>
      </c>
      <c r="HG124" s="52">
        <v>0</v>
      </c>
      <c r="HH124" s="52">
        <v>0</v>
      </c>
      <c r="HI124" s="52">
        <v>0</v>
      </c>
      <c r="HJ124" s="52">
        <v>0</v>
      </c>
      <c r="HK124" s="52">
        <v>0</v>
      </c>
      <c r="HL124" s="52">
        <v>0</v>
      </c>
      <c r="HM124" s="52">
        <v>0</v>
      </c>
      <c r="HN124" s="52">
        <v>0</v>
      </c>
      <c r="HO124" s="52">
        <v>0</v>
      </c>
      <c r="HP124" s="52">
        <v>0</v>
      </c>
      <c r="HQ124" s="52">
        <v>0</v>
      </c>
      <c r="HR124" s="52">
        <v>0</v>
      </c>
      <c r="HS124" s="52">
        <v>0</v>
      </c>
      <c r="HT124" s="52">
        <v>0</v>
      </c>
      <c r="HU124" s="52">
        <v>0</v>
      </c>
      <c r="HV124" s="52">
        <v>0</v>
      </c>
      <c r="HW124" s="52">
        <v>0</v>
      </c>
      <c r="HX124" s="52">
        <v>0</v>
      </c>
      <c r="HY124" s="52">
        <v>0</v>
      </c>
      <c r="HZ124" s="52">
        <v>0</v>
      </c>
      <c r="IA124" s="52">
        <v>0</v>
      </c>
      <c r="IB124" s="52">
        <v>0</v>
      </c>
      <c r="IC124" s="52">
        <v>0</v>
      </c>
      <c r="ID124" s="52">
        <v>0</v>
      </c>
      <c r="IE124" s="52">
        <v>0</v>
      </c>
      <c r="IF124" s="52">
        <v>0</v>
      </c>
      <c r="IG124" s="52">
        <v>0</v>
      </c>
      <c r="IH124" s="52">
        <v>0</v>
      </c>
      <c r="II124" s="52">
        <v>0</v>
      </c>
      <c r="IJ124" s="52">
        <v>0</v>
      </c>
      <c r="IK124" s="52">
        <v>0</v>
      </c>
      <c r="IL124" s="52">
        <v>0</v>
      </c>
      <c r="IM124" s="52">
        <v>0</v>
      </c>
      <c r="IN124" s="52">
        <v>0</v>
      </c>
      <c r="IO124" s="52">
        <v>0</v>
      </c>
      <c r="IP124" s="52">
        <v>0</v>
      </c>
      <c r="IQ124" s="52">
        <v>0</v>
      </c>
      <c r="IR124" s="52">
        <v>0</v>
      </c>
      <c r="IS124" s="52">
        <v>0</v>
      </c>
      <c r="IT124" s="52">
        <v>0</v>
      </c>
      <c r="IU124" s="52">
        <v>0</v>
      </c>
      <c r="IV124" s="52">
        <v>0</v>
      </c>
      <c r="IW124" s="52">
        <v>0</v>
      </c>
      <c r="IX124" s="52">
        <v>0</v>
      </c>
      <c r="IY124" s="52">
        <v>5.2783341791131754E-4</v>
      </c>
      <c r="IZ124" s="52">
        <v>3.2590397780556091E-4</v>
      </c>
      <c r="JA124" s="52">
        <v>1.4291877614927182E-2</v>
      </c>
      <c r="JB124" s="52">
        <v>9.1802918513431912E-5</v>
      </c>
      <c r="JC124" s="52">
        <v>0</v>
      </c>
      <c r="JD124" s="52">
        <v>0</v>
      </c>
      <c r="JE124" s="52">
        <v>0</v>
      </c>
      <c r="JF124" s="52">
        <v>0</v>
      </c>
      <c r="JG124" s="52">
        <v>0</v>
      </c>
      <c r="JH124" s="52">
        <v>0</v>
      </c>
      <c r="JI124" s="52">
        <v>0</v>
      </c>
      <c r="JJ124" s="52">
        <v>0</v>
      </c>
      <c r="JK124" s="52">
        <v>0</v>
      </c>
      <c r="JL124" s="52">
        <v>0</v>
      </c>
      <c r="JM124" s="52">
        <v>0</v>
      </c>
      <c r="JN124" s="52">
        <v>0</v>
      </c>
      <c r="JO124" s="52">
        <v>0</v>
      </c>
      <c r="JP124" s="52">
        <v>4.9173287532750019E-6</v>
      </c>
      <c r="JQ124" s="52">
        <v>0</v>
      </c>
      <c r="JR124" s="52">
        <v>2.5290515576774155E-5</v>
      </c>
      <c r="JS124" s="52">
        <v>0</v>
      </c>
      <c r="JT124" s="52">
        <v>0</v>
      </c>
      <c r="JU124" s="52">
        <v>0</v>
      </c>
      <c r="JV124" s="52">
        <v>0</v>
      </c>
      <c r="JW124" s="52">
        <v>0</v>
      </c>
      <c r="JX124" s="52">
        <v>0</v>
      </c>
      <c r="JY124" s="52">
        <v>0</v>
      </c>
      <c r="JZ124" s="52">
        <v>0</v>
      </c>
      <c r="KA124" s="52">
        <v>0</v>
      </c>
      <c r="KB124" s="52">
        <v>0</v>
      </c>
      <c r="KC124" s="52">
        <v>0</v>
      </c>
      <c r="KD124" s="52">
        <v>0</v>
      </c>
      <c r="KE124" s="52">
        <v>0</v>
      </c>
      <c r="KF124" s="52">
        <v>3.0790210941553472E-5</v>
      </c>
      <c r="KG124" s="52">
        <v>0</v>
      </c>
      <c r="KH124" s="52">
        <v>0</v>
      </c>
      <c r="KI124" s="52">
        <v>0</v>
      </c>
      <c r="KJ124" s="52">
        <v>0</v>
      </c>
      <c r="KK124" s="52">
        <v>0</v>
      </c>
      <c r="KL124" s="52">
        <v>0</v>
      </c>
      <c r="KM124" s="52">
        <v>0</v>
      </c>
      <c r="KN124" s="52">
        <v>0</v>
      </c>
      <c r="KO124" s="52">
        <v>0</v>
      </c>
      <c r="KP124" s="52">
        <v>0</v>
      </c>
      <c r="KQ124" s="52">
        <v>0</v>
      </c>
      <c r="KR124" s="52">
        <v>0</v>
      </c>
      <c r="KS124" s="52">
        <v>0</v>
      </c>
      <c r="KT124" s="52">
        <v>0</v>
      </c>
      <c r="KU124" s="52">
        <v>0</v>
      </c>
      <c r="KV124" s="52">
        <v>0</v>
      </c>
      <c r="KW124" s="52">
        <v>0</v>
      </c>
      <c r="KX124" s="52">
        <v>0</v>
      </c>
      <c r="KY124" s="52">
        <v>0</v>
      </c>
      <c r="KZ124" s="52">
        <v>0</v>
      </c>
    </row>
    <row r="125" spans="1:312" x14ac:dyDescent="0.2">
      <c r="A125" s="89">
        <v>1.153983</v>
      </c>
      <c r="B125" s="41" t="s">
        <v>811</v>
      </c>
      <c r="C125" s="51" t="s">
        <v>130</v>
      </c>
      <c r="D125" s="52">
        <v>1.0635126988144944E-4</v>
      </c>
      <c r="E125" s="52">
        <v>8.2671629469498469E-6</v>
      </c>
      <c r="F125" s="52">
        <v>0</v>
      </c>
      <c r="G125" s="52">
        <v>4.8873522409571424E-5</v>
      </c>
      <c r="H125" s="52">
        <v>1.4664059871610614E-4</v>
      </c>
      <c r="I125" s="52">
        <v>3.2994908221462343E-3</v>
      </c>
      <c r="J125" s="52">
        <v>3.0695059813066637E-4</v>
      </c>
      <c r="K125" s="52">
        <v>7.648345005217701E-5</v>
      </c>
      <c r="L125" s="52">
        <v>0</v>
      </c>
      <c r="M125" s="52">
        <v>1.7191133438714216E-5</v>
      </c>
      <c r="N125" s="52">
        <v>6.8662328613964261E-4</v>
      </c>
      <c r="O125" s="52">
        <v>1.2337672427046938E-4</v>
      </c>
      <c r="P125" s="52">
        <v>2.0907945347585047E-4</v>
      </c>
      <c r="Q125" s="52">
        <v>6.5330254789586252E-5</v>
      </c>
      <c r="R125" s="52">
        <v>1.3870347640024689E-4</v>
      </c>
      <c r="S125" s="52">
        <v>1.5899184186193916E-3</v>
      </c>
      <c r="T125" s="52">
        <v>6.4947846643737001E-3</v>
      </c>
      <c r="U125" s="52">
        <v>1.0140951562277775E-2</v>
      </c>
      <c r="V125" s="52">
        <v>1.2338027314540243E-3</v>
      </c>
      <c r="W125" s="52">
        <v>5.8801295607375105E-4</v>
      </c>
      <c r="X125" s="52">
        <v>1.5185793467210975E-5</v>
      </c>
      <c r="Y125" s="52">
        <v>1.6464465953258201E-3</v>
      </c>
      <c r="Z125" s="52">
        <v>4.5553655000093481E-4</v>
      </c>
      <c r="AA125" s="52">
        <v>1.3147528781054778E-3</v>
      </c>
      <c r="AB125" s="52">
        <v>2.50489573117342E-4</v>
      </c>
      <c r="AC125" s="52">
        <v>4.6593043757123254E-4</v>
      </c>
      <c r="AD125" s="52">
        <v>2.1313797850241992E-4</v>
      </c>
      <c r="AE125" s="52">
        <v>4.8344728988315889E-4</v>
      </c>
      <c r="AF125" s="52">
        <v>3.0764981802822966E-5</v>
      </c>
      <c r="AG125" s="52">
        <v>1.4780992565141381E-3</v>
      </c>
      <c r="AH125" s="52">
        <v>1.7003125217846814E-2</v>
      </c>
      <c r="AI125" s="52">
        <v>3.6271769449879765E-3</v>
      </c>
      <c r="AJ125" s="52">
        <v>1.6017505290305687E-2</v>
      </c>
      <c r="AK125" s="52">
        <v>1.4284601339057063E-2</v>
      </c>
      <c r="AL125" s="52">
        <v>1.0930444900013789E-3</v>
      </c>
      <c r="AM125" s="52">
        <v>2.273840096763772E-3</v>
      </c>
      <c r="AN125" s="52">
        <v>7.3028728920507182E-3</v>
      </c>
      <c r="AO125" s="52">
        <v>6.9454538635214938E-3</v>
      </c>
      <c r="AP125" s="52">
        <v>3.2298048293965668E-3</v>
      </c>
      <c r="AQ125" s="52">
        <v>6.6344077719315128E-3</v>
      </c>
      <c r="AR125" s="52">
        <v>1.2790863493794942E-2</v>
      </c>
      <c r="AS125" s="52">
        <v>2.568185312924522E-3</v>
      </c>
      <c r="AT125" s="52">
        <v>8.1943584516214782E-4</v>
      </c>
      <c r="AU125" s="52">
        <v>7.2003949596692823E-4</v>
      </c>
      <c r="AV125" s="52">
        <v>1.3573612303903991E-5</v>
      </c>
      <c r="AW125" s="52">
        <v>1.3065739608737598E-4</v>
      </c>
      <c r="AX125" s="52">
        <v>2.1407789329606085E-5</v>
      </c>
      <c r="AY125" s="52">
        <v>1.1692135053326049E-3</v>
      </c>
      <c r="AZ125" s="52">
        <v>1.4385713219360154E-3</v>
      </c>
      <c r="BA125" s="52">
        <v>1.0063887160980519E-3</v>
      </c>
      <c r="BB125" s="52">
        <v>1.7764740256066959E-3</v>
      </c>
      <c r="BC125" s="52">
        <v>3.2380594875114172E-3</v>
      </c>
      <c r="BD125" s="52">
        <v>6.0157638611327306E-3</v>
      </c>
      <c r="BE125" s="52">
        <v>7.0129133526185652E-5</v>
      </c>
      <c r="BF125" s="52">
        <v>1.8421478690364133E-3</v>
      </c>
      <c r="BG125" s="52">
        <v>4.4931271174525438E-3</v>
      </c>
      <c r="BH125" s="52">
        <v>2.4911988146448238E-3</v>
      </c>
      <c r="BI125" s="52">
        <v>3.7604612966770081E-3</v>
      </c>
      <c r="BJ125" s="52">
        <v>3.5503689954636706E-3</v>
      </c>
      <c r="BK125" s="52">
        <v>9.6992989881157562E-3</v>
      </c>
      <c r="BL125" s="52">
        <v>9.3638386634622311E-4</v>
      </c>
      <c r="BM125" s="52">
        <v>1.5397634862902175E-3</v>
      </c>
      <c r="BN125" s="52">
        <v>1.8292743287774653E-4</v>
      </c>
      <c r="BO125" s="52">
        <v>1.0797381234179509E-2</v>
      </c>
      <c r="BP125" s="52">
        <v>3.0267548833779693E-4</v>
      </c>
      <c r="BQ125" s="52">
        <v>0</v>
      </c>
      <c r="BR125" s="52">
        <v>8.0684073123735796E-4</v>
      </c>
      <c r="BS125" s="52">
        <v>0</v>
      </c>
      <c r="BT125" s="52">
        <v>2.3064524717777654E-4</v>
      </c>
      <c r="BU125" s="52">
        <v>4.0976085812061917E-4</v>
      </c>
      <c r="BV125" s="52">
        <v>8.5250856877868439E-4</v>
      </c>
      <c r="BW125" s="52">
        <v>0</v>
      </c>
      <c r="BX125" s="52">
        <v>1.9608334958368611E-4</v>
      </c>
      <c r="BY125" s="52">
        <v>2.2182301953726801E-3</v>
      </c>
      <c r="BZ125" s="52">
        <v>2.5299194601399477E-3</v>
      </c>
      <c r="CA125" s="52">
        <v>0</v>
      </c>
      <c r="CB125" s="52">
        <v>0</v>
      </c>
      <c r="CC125" s="52">
        <v>1.1401959626487414E-4</v>
      </c>
      <c r="CD125" s="52">
        <v>2.9400995554515448E-3</v>
      </c>
      <c r="CE125" s="52">
        <v>1.1693473095244931E-3</v>
      </c>
      <c r="CF125" s="52">
        <v>4.2106833639360157E-3</v>
      </c>
      <c r="CG125" s="52">
        <v>3.3219064186524633E-3</v>
      </c>
      <c r="CH125" s="52">
        <v>1.6638804385204109E-4</v>
      </c>
      <c r="CI125" s="52">
        <v>1.6355794613326351E-3</v>
      </c>
      <c r="CJ125" s="52">
        <v>1.5425862977650048E-3</v>
      </c>
      <c r="CK125" s="52">
        <v>2.6932365478475671E-4</v>
      </c>
      <c r="CL125" s="52">
        <v>2.097171803105613E-2</v>
      </c>
      <c r="CM125" s="52">
        <v>3.0563201883097631E-2</v>
      </c>
      <c r="CN125" s="52">
        <v>2.3658596035011099E-2</v>
      </c>
      <c r="CO125" s="52">
        <v>1.6181926832663739E-2</v>
      </c>
      <c r="CP125" s="52">
        <v>2.067830628477357E-2</v>
      </c>
      <c r="CQ125" s="52">
        <v>9.7341939252541098E-3</v>
      </c>
      <c r="CR125" s="52">
        <v>1.0698012374101928E-2</v>
      </c>
      <c r="CS125" s="52">
        <v>1.4613677508720816E-2</v>
      </c>
      <c r="CT125" s="52">
        <v>1.3820315496173899E-2</v>
      </c>
      <c r="CU125" s="52">
        <v>1.2740583877234337E-2</v>
      </c>
      <c r="CV125" s="52">
        <v>1.5803415717000634E-2</v>
      </c>
      <c r="CW125" s="52">
        <v>3.5442091029266659E-3</v>
      </c>
      <c r="CX125" s="52">
        <v>9.4490780851747471E-3</v>
      </c>
      <c r="CY125" s="52">
        <v>1.558982682464859E-2</v>
      </c>
      <c r="CZ125" s="52">
        <v>2.1601326745260461E-3</v>
      </c>
      <c r="DA125" s="52">
        <v>3.1827016824664142E-2</v>
      </c>
      <c r="DB125" s="52">
        <v>2.9864674096453251E-3</v>
      </c>
      <c r="DC125" s="52">
        <v>6.0083050950274805E-4</v>
      </c>
      <c r="DD125" s="52">
        <v>8.6854126084595792E-4</v>
      </c>
      <c r="DE125" s="52">
        <v>2.5039194460338654E-4</v>
      </c>
      <c r="DF125" s="52">
        <v>1.266261594844111E-5</v>
      </c>
      <c r="DG125" s="52">
        <v>1.0302328618691607E-3</v>
      </c>
      <c r="DH125" s="52">
        <v>2.417358908312111E-5</v>
      </c>
      <c r="DI125" s="52">
        <v>3.4914783661604875E-3</v>
      </c>
      <c r="DJ125" s="52">
        <v>1.1839232461390327E-2</v>
      </c>
      <c r="DK125" s="52">
        <v>1.0789828852531878E-4</v>
      </c>
      <c r="DL125" s="52">
        <v>3.6469862290713887E-3</v>
      </c>
      <c r="DM125" s="52">
        <v>1.9636543659593045E-3</v>
      </c>
      <c r="DN125" s="52">
        <v>1.5836951450765056E-2</v>
      </c>
      <c r="DO125" s="52">
        <v>5.4640870458287699E-3</v>
      </c>
      <c r="DP125" s="52">
        <v>8.6583156599847461E-4</v>
      </c>
      <c r="DQ125" s="52">
        <v>1.9745688393740326E-2</v>
      </c>
      <c r="DR125" s="52">
        <v>1.700972689228322E-3</v>
      </c>
      <c r="DS125" s="52">
        <v>1.2430180833463941E-3</v>
      </c>
      <c r="DT125" s="52">
        <v>3.9570941226381422E-3</v>
      </c>
      <c r="DU125" s="52">
        <v>2.105589709220208E-2</v>
      </c>
      <c r="DV125" s="52">
        <v>4.6874955788897823E-3</v>
      </c>
      <c r="DW125" s="52">
        <v>5.2724800373418262E-3</v>
      </c>
      <c r="DX125" s="52">
        <v>9.0102521379106341E-3</v>
      </c>
      <c r="DY125" s="52">
        <v>3.1205549557803809E-2</v>
      </c>
      <c r="DZ125" s="52">
        <v>3.0131963057495364E-2</v>
      </c>
      <c r="EA125" s="52">
        <v>1.4175444198701577E-2</v>
      </c>
      <c r="EB125" s="52">
        <v>1.4181489090640447E-2</v>
      </c>
      <c r="EC125" s="52">
        <v>2.0660351989535284E-2</v>
      </c>
      <c r="ED125" s="52">
        <v>1.7068970473191468E-2</v>
      </c>
      <c r="EE125" s="52">
        <v>9.1712803018282017E-3</v>
      </c>
      <c r="EF125" s="52">
        <v>1.4789855648126982E-2</v>
      </c>
      <c r="EG125" s="52">
        <v>8.5565026736421634E-3</v>
      </c>
      <c r="EH125" s="52">
        <v>2.0680800526484116E-2</v>
      </c>
      <c r="EI125" s="52">
        <v>1.5786795685879925E-2</v>
      </c>
      <c r="EJ125" s="52">
        <v>1.7185940258324643E-2</v>
      </c>
      <c r="EK125" s="52">
        <v>1.2330173962820712E-2</v>
      </c>
      <c r="EL125" s="52">
        <v>0</v>
      </c>
      <c r="EM125" s="52">
        <v>0</v>
      </c>
      <c r="EN125" s="52">
        <v>2.2297475194520472E-4</v>
      </c>
      <c r="EO125" s="52">
        <v>0</v>
      </c>
      <c r="EP125" s="52">
        <v>4.0774500861889486E-5</v>
      </c>
      <c r="EQ125" s="52">
        <v>0</v>
      </c>
      <c r="ER125" s="52">
        <v>1.0887253183586459E-5</v>
      </c>
      <c r="ES125" s="52">
        <v>0</v>
      </c>
      <c r="ET125" s="52">
        <v>0</v>
      </c>
      <c r="EU125" s="52">
        <v>0</v>
      </c>
      <c r="EV125" s="52">
        <v>0</v>
      </c>
      <c r="EW125" s="52">
        <v>0</v>
      </c>
      <c r="EX125" s="52">
        <v>5.0726485835369292E-4</v>
      </c>
      <c r="EY125" s="52">
        <v>2.2525738546180199E-3</v>
      </c>
      <c r="EZ125" s="52">
        <v>2.6888752354551136E-3</v>
      </c>
      <c r="FA125" s="52">
        <v>1.7325910587793873E-2</v>
      </c>
      <c r="FB125" s="52">
        <v>2.3658543767866576E-3</v>
      </c>
      <c r="FC125" s="52">
        <v>2.5359733553341722E-3</v>
      </c>
      <c r="FD125" s="52">
        <v>2.8188445807247778E-3</v>
      </c>
      <c r="FE125" s="52">
        <v>1.7302797534304905E-4</v>
      </c>
      <c r="FF125" s="52">
        <v>3.9707726374835894E-3</v>
      </c>
      <c r="FG125" s="52">
        <v>8.089327852373958E-5</v>
      </c>
      <c r="FH125" s="52">
        <v>9.4340293343499063E-4</v>
      </c>
      <c r="FI125" s="52">
        <v>5.3627979177610081E-4</v>
      </c>
      <c r="FJ125" s="52">
        <v>1.0679321221411492E-2</v>
      </c>
      <c r="FK125" s="52">
        <v>3.7401406020109752E-3</v>
      </c>
      <c r="FL125" s="52">
        <v>2.129936736204637E-3</v>
      </c>
      <c r="FM125" s="52">
        <v>4.4353440570746036E-3</v>
      </c>
      <c r="FN125" s="52">
        <v>9.1957680804858801E-3</v>
      </c>
      <c r="FO125" s="52">
        <v>5.1759651835682258E-4</v>
      </c>
      <c r="FP125" s="52">
        <v>2.9024201622509824E-3</v>
      </c>
      <c r="FQ125" s="52">
        <v>1.7816019657668086E-2</v>
      </c>
      <c r="FR125" s="52">
        <v>8.7934952093937195E-3</v>
      </c>
      <c r="FS125" s="52">
        <v>0</v>
      </c>
      <c r="FT125" s="52">
        <v>6.7889328522579447E-5</v>
      </c>
      <c r="FU125" s="52">
        <v>1.0740924198426845E-4</v>
      </c>
      <c r="FV125" s="52">
        <v>3.6993180761472403E-5</v>
      </c>
      <c r="FW125" s="52">
        <v>4.1668841987268558E-4</v>
      </c>
      <c r="FX125" s="52">
        <v>0</v>
      </c>
      <c r="FY125" s="52">
        <v>0</v>
      </c>
      <c r="FZ125" s="52">
        <v>0</v>
      </c>
      <c r="GA125" s="52">
        <v>7.1192833389894898E-3</v>
      </c>
      <c r="GB125" s="52">
        <v>7.094580576103922E-3</v>
      </c>
      <c r="GC125" s="52">
        <v>1.0663459035476974E-3</v>
      </c>
      <c r="GD125" s="52">
        <v>6.6922563991209955E-3</v>
      </c>
      <c r="GE125" s="52">
        <v>1.854432405893849E-4</v>
      </c>
      <c r="GF125" s="52">
        <v>2.812360656023201E-4</v>
      </c>
      <c r="GG125" s="52">
        <v>5.1806055003649864E-4</v>
      </c>
      <c r="GH125" s="52">
        <v>6.5775072094997238E-4</v>
      </c>
      <c r="GI125" s="52">
        <v>1.1446260322305337E-3</v>
      </c>
      <c r="GJ125" s="52">
        <v>9.8995097834239198E-4</v>
      </c>
      <c r="GK125" s="52">
        <v>5.8798362199887345E-4</v>
      </c>
      <c r="GL125" s="52">
        <v>2.6553388987461579E-3</v>
      </c>
      <c r="GM125" s="52">
        <v>3.931484306954607E-4</v>
      </c>
      <c r="GN125" s="52">
        <v>5.8863027495627382E-4</v>
      </c>
      <c r="GO125" s="52">
        <v>2.8171264696669916E-5</v>
      </c>
      <c r="GP125" s="52">
        <v>6.4367103919169119E-4</v>
      </c>
      <c r="GQ125" s="52">
        <v>4.0270939416225525E-4</v>
      </c>
      <c r="GR125" s="52">
        <v>9.7769246735145602E-6</v>
      </c>
      <c r="GS125" s="52">
        <v>1.0037904374049987E-4</v>
      </c>
      <c r="GT125" s="52">
        <v>1.2219610077819153E-5</v>
      </c>
      <c r="GU125" s="52">
        <v>1.5826998949272282E-3</v>
      </c>
      <c r="GV125" s="52">
        <v>2.0805710436382572E-5</v>
      </c>
      <c r="GW125" s="52">
        <v>8.5488702855787274E-3</v>
      </c>
      <c r="GX125" s="52">
        <v>1.8942601396324449E-2</v>
      </c>
      <c r="GY125" s="52">
        <v>2.2621707619136355E-3</v>
      </c>
      <c r="GZ125" s="52">
        <v>0.137029905341429</v>
      </c>
      <c r="HA125" s="52">
        <v>0.25362523135780007</v>
      </c>
      <c r="HB125" s="52">
        <v>2.3382027141353363E-2</v>
      </c>
      <c r="HC125" s="52">
        <v>0.1854238491648226</v>
      </c>
      <c r="HD125" s="52">
        <v>0.14697297002069351</v>
      </c>
      <c r="HE125" s="52">
        <v>2.3855027107298161E-2</v>
      </c>
      <c r="HF125" s="52">
        <v>3.7472581796972611E-2</v>
      </c>
      <c r="HG125" s="52">
        <v>1.0216933344414987E-2</v>
      </c>
      <c r="HH125" s="52">
        <v>6.0826366416565782E-2</v>
      </c>
      <c r="HI125" s="52">
        <v>2.7838236581912465E-2</v>
      </c>
      <c r="HJ125" s="52">
        <v>5.3470436653006458E-2</v>
      </c>
      <c r="HK125" s="52">
        <v>1.8047248085699134E-4</v>
      </c>
      <c r="HL125" s="52">
        <v>4.276269917287562E-3</v>
      </c>
      <c r="HM125" s="52">
        <v>2.0485082893334115E-3</v>
      </c>
      <c r="HN125" s="52">
        <v>1.1835175087875924E-3</v>
      </c>
      <c r="HO125" s="52">
        <v>3.4821867712323063E-3</v>
      </c>
      <c r="HP125" s="52">
        <v>9.8366112376029151E-3</v>
      </c>
      <c r="HQ125" s="52">
        <v>8.6713504288504703E-3</v>
      </c>
      <c r="HR125" s="52">
        <v>9.627044001103164E-3</v>
      </c>
      <c r="HS125" s="52">
        <v>3.1987281805986395E-2</v>
      </c>
      <c r="HT125" s="52">
        <v>1.9896915866232743E-2</v>
      </c>
      <c r="HU125" s="52">
        <v>3.0450663006313747E-2</v>
      </c>
      <c r="HV125" s="52">
        <v>5.7633535247412198E-3</v>
      </c>
      <c r="HW125" s="52">
        <v>8.5083441013202531E-4</v>
      </c>
      <c r="HX125" s="52">
        <v>2.3243018780178086E-3</v>
      </c>
      <c r="HY125" s="52">
        <v>6.8869086728040824E-4</v>
      </c>
      <c r="HZ125" s="52">
        <v>6.7700995617440436E-3</v>
      </c>
      <c r="IA125" s="52">
        <v>7.9281816930754367E-3</v>
      </c>
      <c r="IB125" s="52">
        <v>5.6915351007448354E-3</v>
      </c>
      <c r="IC125" s="52">
        <v>1.1020259745950209E-2</v>
      </c>
      <c r="ID125" s="52">
        <v>3.3377808491821979E-3</v>
      </c>
      <c r="IE125" s="52">
        <v>1.0060417127129151E-2</v>
      </c>
      <c r="IF125" s="52">
        <v>9.9678270571117618E-3</v>
      </c>
      <c r="IG125" s="52">
        <v>1.2141723581509551E-2</v>
      </c>
      <c r="IH125" s="52">
        <v>2.7267382202038797E-3</v>
      </c>
      <c r="II125" s="52">
        <v>1.8121642467959634E-3</v>
      </c>
      <c r="IJ125" s="52">
        <v>6.1105866503039544E-6</v>
      </c>
      <c r="IK125" s="52">
        <v>7.6534353217126922E-4</v>
      </c>
      <c r="IL125" s="52">
        <v>3.7075618152241502E-4</v>
      </c>
      <c r="IM125" s="52">
        <v>4.0354826831566613E-5</v>
      </c>
      <c r="IN125" s="52">
        <v>0</v>
      </c>
      <c r="IO125" s="52">
        <v>8.981878858065092E-5</v>
      </c>
      <c r="IP125" s="52">
        <v>0</v>
      </c>
      <c r="IQ125" s="52">
        <v>1.0055740901031938E-3</v>
      </c>
      <c r="IR125" s="52">
        <v>3.6097211480644071E-4</v>
      </c>
      <c r="IS125" s="52">
        <v>0</v>
      </c>
      <c r="IT125" s="52">
        <v>0</v>
      </c>
      <c r="IU125" s="52">
        <v>2.6455285846304678E-5</v>
      </c>
      <c r="IV125" s="52">
        <v>8.6025163201721203E-4</v>
      </c>
      <c r="IW125" s="52">
        <v>3.8448091938062022E-4</v>
      </c>
      <c r="IX125" s="52">
        <v>1.308374456012963E-5</v>
      </c>
      <c r="IY125" s="52">
        <v>9.3448331412242605E-4</v>
      </c>
      <c r="IZ125" s="52">
        <v>9.5860028039722081E-5</v>
      </c>
      <c r="JA125" s="52">
        <v>1.9469308904808145E-4</v>
      </c>
      <c r="JB125" s="52">
        <v>1.635175592007064E-4</v>
      </c>
      <c r="JC125" s="52">
        <v>3.3566051366834645E-5</v>
      </c>
      <c r="JD125" s="52">
        <v>6.6051230645760928E-6</v>
      </c>
      <c r="JE125" s="52">
        <v>1.088776244277277E-5</v>
      </c>
      <c r="JF125" s="52">
        <v>4.4070479533777673E-5</v>
      </c>
      <c r="JG125" s="52">
        <v>2.4342890268601642E-4</v>
      </c>
      <c r="JH125" s="52">
        <v>8.5950220152707698E-4</v>
      </c>
      <c r="JI125" s="52">
        <v>3.3550477739027637E-4</v>
      </c>
      <c r="JJ125" s="52">
        <v>2.0952091057936144E-4</v>
      </c>
      <c r="JK125" s="52">
        <v>1.1451492745774554E-4</v>
      </c>
      <c r="JL125" s="52">
        <v>7.3650324667811891E-4</v>
      </c>
      <c r="JM125" s="52">
        <v>6.132238595088934E-4</v>
      </c>
      <c r="JN125" s="52">
        <v>2.6191915479049902E-5</v>
      </c>
      <c r="JO125" s="52">
        <v>1.996329944470688E-5</v>
      </c>
      <c r="JP125" s="52">
        <v>1.5057199768648972E-5</v>
      </c>
      <c r="JQ125" s="52">
        <v>3.7304370792603917E-5</v>
      </c>
      <c r="JR125" s="52">
        <v>0</v>
      </c>
      <c r="JS125" s="52">
        <v>7.4366483827898578E-6</v>
      </c>
      <c r="JT125" s="52">
        <v>1.2772515665693509E-2</v>
      </c>
      <c r="JU125" s="52">
        <v>8.0941913706033977E-4</v>
      </c>
      <c r="JV125" s="52">
        <v>4.3330160046007151E-3</v>
      </c>
      <c r="JW125" s="52">
        <v>1.5196432212569404E-2</v>
      </c>
      <c r="JX125" s="52">
        <v>4.4726744568242115E-3</v>
      </c>
      <c r="JY125" s="52">
        <v>1.9855049144125971E-2</v>
      </c>
      <c r="JZ125" s="52">
        <v>3.9852574686002002E-3</v>
      </c>
      <c r="KA125" s="52">
        <v>0.16021085830277335</v>
      </c>
      <c r="KB125" s="52">
        <v>1.3187284563981288E-2</v>
      </c>
      <c r="KC125" s="52">
        <v>2.813536503830262E-3</v>
      </c>
      <c r="KD125" s="52">
        <v>9.8520611788401619E-3</v>
      </c>
      <c r="KE125" s="52">
        <v>4.0132935321416279E-3</v>
      </c>
      <c r="KF125" s="52">
        <v>3.6761970652551143E-2</v>
      </c>
      <c r="KG125" s="52">
        <v>2.3241864234479696E-3</v>
      </c>
      <c r="KH125" s="52">
        <v>6.0101308589678524E-3</v>
      </c>
      <c r="KI125" s="52">
        <v>2.9857592832371271E-3</v>
      </c>
      <c r="KJ125" s="52">
        <v>7.7880160605234743E-3</v>
      </c>
      <c r="KK125" s="52">
        <v>3.8840591220089073E-2</v>
      </c>
      <c r="KL125" s="52">
        <v>2.0973776752414471E-3</v>
      </c>
      <c r="KM125" s="52">
        <v>6.9765906930794666E-2</v>
      </c>
      <c r="KN125" s="52">
        <v>0.19941566810053821</v>
      </c>
      <c r="KO125" s="52">
        <v>2.4021395353478484E-2</v>
      </c>
      <c r="KP125" s="52">
        <v>1.5465074999754694E-2</v>
      </c>
      <c r="KQ125" s="52">
        <v>0.10146832240243842</v>
      </c>
      <c r="KR125" s="52">
        <v>1.2315765186441464E-3</v>
      </c>
      <c r="KS125" s="52">
        <v>3.2746416515092771E-3</v>
      </c>
      <c r="KT125" s="52">
        <v>0.12525535609607644</v>
      </c>
      <c r="KU125" s="52">
        <v>7.8717337839494268E-3</v>
      </c>
      <c r="KV125" s="52">
        <v>0.22636067776624574</v>
      </c>
      <c r="KW125" s="52">
        <v>1.1880546088977734E-3</v>
      </c>
      <c r="KX125" s="52">
        <v>2.4287188198294477E-3</v>
      </c>
      <c r="KY125" s="52">
        <v>7.3550295376809738E-2</v>
      </c>
      <c r="KZ125" s="52">
        <v>3.9584771795097298E-2</v>
      </c>
    </row>
    <row r="126" spans="1:312" x14ac:dyDescent="0.2">
      <c r="A126" s="89">
        <v>1.0439560000000001</v>
      </c>
      <c r="B126" s="41" t="s">
        <v>810</v>
      </c>
      <c r="C126" s="51" t="s">
        <v>108</v>
      </c>
      <c r="D126" s="52">
        <v>0</v>
      </c>
      <c r="E126" s="52">
        <v>0</v>
      </c>
      <c r="F126" s="52">
        <v>0</v>
      </c>
      <c r="G126" s="52">
        <v>7.981581959504953E-6</v>
      </c>
      <c r="H126" s="52">
        <v>0</v>
      </c>
      <c r="I126" s="52">
        <v>6.83071788687284E-3</v>
      </c>
      <c r="J126" s="52">
        <v>9.7414747007876982E-4</v>
      </c>
      <c r="K126" s="52">
        <v>2.8946058200104621E-3</v>
      </c>
      <c r="L126" s="52">
        <v>5.481845573546266E-4</v>
      </c>
      <c r="M126" s="52">
        <v>2.4713956124985384E-4</v>
      </c>
      <c r="N126" s="52">
        <v>1.3312634196139378E-3</v>
      </c>
      <c r="O126" s="52">
        <v>2.494087085272934E-3</v>
      </c>
      <c r="P126" s="52">
        <v>7.7103125902079788E-5</v>
      </c>
      <c r="Q126" s="52">
        <v>2.6733734814763521E-4</v>
      </c>
      <c r="R126" s="52">
        <v>1.7575313234219968E-3</v>
      </c>
      <c r="S126" s="52">
        <v>1.6053898628761343E-3</v>
      </c>
      <c r="T126" s="52">
        <v>3.617850289960169E-4</v>
      </c>
      <c r="U126" s="52">
        <v>5.0900712015224082E-4</v>
      </c>
      <c r="V126" s="52">
        <v>7.9419293329000135E-3</v>
      </c>
      <c r="W126" s="52">
        <v>3.908485845061127E-5</v>
      </c>
      <c r="X126" s="52">
        <v>3.4410532794999734E-3</v>
      </c>
      <c r="Y126" s="52">
        <v>9.9145034757754992E-4</v>
      </c>
      <c r="Z126" s="52">
        <v>4.5666156858535488E-4</v>
      </c>
      <c r="AA126" s="52">
        <v>2.547466178294834E-5</v>
      </c>
      <c r="AB126" s="52">
        <v>2.5437167844926805E-4</v>
      </c>
      <c r="AC126" s="52">
        <v>1.0903299013080455E-3</v>
      </c>
      <c r="AD126" s="52">
        <v>2.5194509529878303E-4</v>
      </c>
      <c r="AE126" s="52">
        <v>2.1142302744309063E-3</v>
      </c>
      <c r="AF126" s="52">
        <v>1.4836253487592663E-2</v>
      </c>
      <c r="AG126" s="52">
        <v>0</v>
      </c>
      <c r="AH126" s="52">
        <v>0</v>
      </c>
      <c r="AI126" s="52">
        <v>0</v>
      </c>
      <c r="AJ126" s="52">
        <v>0</v>
      </c>
      <c r="AK126" s="52">
        <v>1.0262999062906884E-3</v>
      </c>
      <c r="AL126" s="52">
        <v>7.6142982993112002E-4</v>
      </c>
      <c r="AM126" s="52">
        <v>0</v>
      </c>
      <c r="AN126" s="52">
        <v>0</v>
      </c>
      <c r="AO126" s="52">
        <v>0</v>
      </c>
      <c r="AP126" s="52">
        <v>1.3797148913111121E-5</v>
      </c>
      <c r="AQ126" s="52">
        <v>0</v>
      </c>
      <c r="AR126" s="52">
        <v>4.104927204358736E-4</v>
      </c>
      <c r="AS126" s="52">
        <v>0</v>
      </c>
      <c r="AT126" s="52">
        <v>3.7003920189982451E-6</v>
      </c>
      <c r="AU126" s="52">
        <v>0</v>
      </c>
      <c r="AV126" s="52">
        <v>3.3250795241107089E-6</v>
      </c>
      <c r="AW126" s="52">
        <v>4.874871784926872E-4</v>
      </c>
      <c r="AX126" s="52">
        <v>6.3576824015776459E-5</v>
      </c>
      <c r="AY126" s="52">
        <v>2.0373667381249861E-3</v>
      </c>
      <c r="AZ126" s="52">
        <v>4.2803067191161151E-4</v>
      </c>
      <c r="BA126" s="52">
        <v>9.0142792975653728E-4</v>
      </c>
      <c r="BB126" s="52">
        <v>2.3761242604341976E-5</v>
      </c>
      <c r="BC126" s="52">
        <v>3.4403895033044407E-4</v>
      </c>
      <c r="BD126" s="52">
        <v>0</v>
      </c>
      <c r="BE126" s="52">
        <v>0</v>
      </c>
      <c r="BF126" s="52">
        <v>1.9921000630420803E-5</v>
      </c>
      <c r="BG126" s="52">
        <v>2.891717323283544E-5</v>
      </c>
      <c r="BH126" s="52">
        <v>3.6407936095996205E-6</v>
      </c>
      <c r="BI126" s="52">
        <v>3.0361886369346127E-3</v>
      </c>
      <c r="BJ126" s="52">
        <v>4.8991216179319831E-4</v>
      </c>
      <c r="BK126" s="52">
        <v>4.7149195348280782E-3</v>
      </c>
      <c r="BL126" s="52">
        <v>1.805217935227257E-2</v>
      </c>
      <c r="BM126" s="52">
        <v>1.0366288743148572E-2</v>
      </c>
      <c r="BN126" s="52">
        <v>6.4243162580987353E-3</v>
      </c>
      <c r="BO126" s="52">
        <v>3.8589830246760866E-3</v>
      </c>
      <c r="BP126" s="52">
        <v>0</v>
      </c>
      <c r="BQ126" s="52">
        <v>1.3645834638920306E-3</v>
      </c>
      <c r="BR126" s="52">
        <v>0</v>
      </c>
      <c r="BS126" s="52">
        <v>3.9295671205204257E-4</v>
      </c>
      <c r="BT126" s="52">
        <v>3.2379044315341709E-5</v>
      </c>
      <c r="BU126" s="52">
        <v>1.3958953855909371E-3</v>
      </c>
      <c r="BV126" s="52">
        <v>1.9747591960376596E-4</v>
      </c>
      <c r="BW126" s="52">
        <v>3.875868034801552E-3</v>
      </c>
      <c r="BX126" s="52">
        <v>1.4773853914535614E-2</v>
      </c>
      <c r="BY126" s="52">
        <v>4.0175804619921856E-3</v>
      </c>
      <c r="BZ126" s="52">
        <v>1.4068866478269556E-4</v>
      </c>
      <c r="CA126" s="52">
        <v>7.42759063116157E-4</v>
      </c>
      <c r="CB126" s="52">
        <v>9.6127767234205298E-4</v>
      </c>
      <c r="CC126" s="52">
        <v>6.6014030231206766E-4</v>
      </c>
      <c r="CD126" s="52">
        <v>7.7679872230504389E-5</v>
      </c>
      <c r="CE126" s="52">
        <v>6.9597024158010647E-4</v>
      </c>
      <c r="CF126" s="52">
        <v>2.9690922680482361E-4</v>
      </c>
      <c r="CG126" s="52">
        <v>1.3700236972215138E-3</v>
      </c>
      <c r="CH126" s="52">
        <v>2.2307304318088153E-5</v>
      </c>
      <c r="CI126" s="52">
        <v>3.3883796625200466E-3</v>
      </c>
      <c r="CJ126" s="52">
        <v>1.2936105656156845E-4</v>
      </c>
      <c r="CK126" s="52">
        <v>2.361636852767236E-5</v>
      </c>
      <c r="CL126" s="52">
        <v>0</v>
      </c>
      <c r="CM126" s="52">
        <v>0</v>
      </c>
      <c r="CN126" s="52">
        <v>0</v>
      </c>
      <c r="CO126" s="52">
        <v>0</v>
      </c>
      <c r="CP126" s="52">
        <v>1.4142927689696493E-4</v>
      </c>
      <c r="CQ126" s="52">
        <v>0</v>
      </c>
      <c r="CR126" s="52">
        <v>0</v>
      </c>
      <c r="CS126" s="52">
        <v>0</v>
      </c>
      <c r="CT126" s="52">
        <v>0</v>
      </c>
      <c r="CU126" s="52">
        <v>0</v>
      </c>
      <c r="CV126" s="52">
        <v>0</v>
      </c>
      <c r="CW126" s="52">
        <v>0</v>
      </c>
      <c r="CX126" s="52">
        <v>0</v>
      </c>
      <c r="CY126" s="52">
        <v>0</v>
      </c>
      <c r="CZ126" s="52">
        <v>0</v>
      </c>
      <c r="DA126" s="52">
        <v>0</v>
      </c>
      <c r="DB126" s="52">
        <v>0</v>
      </c>
      <c r="DC126" s="52">
        <v>4.6269760443267832E-3</v>
      </c>
      <c r="DD126" s="52">
        <v>5.3640521500240162E-4</v>
      </c>
      <c r="DE126" s="52">
        <v>5.5799524197029174E-3</v>
      </c>
      <c r="DF126" s="52">
        <v>7.0139105713902155E-3</v>
      </c>
      <c r="DG126" s="52">
        <v>7.3959490981038547E-3</v>
      </c>
      <c r="DH126" s="52">
        <v>3.3687721493305045E-3</v>
      </c>
      <c r="DI126" s="52">
        <v>2.1245324045958389E-4</v>
      </c>
      <c r="DJ126" s="52">
        <v>0</v>
      </c>
      <c r="DK126" s="52">
        <v>0</v>
      </c>
      <c r="DL126" s="52">
        <v>0</v>
      </c>
      <c r="DM126" s="52">
        <v>0</v>
      </c>
      <c r="DN126" s="52">
        <v>4.2256628441716699E-3</v>
      </c>
      <c r="DO126" s="52">
        <v>0</v>
      </c>
      <c r="DP126" s="52">
        <v>0</v>
      </c>
      <c r="DQ126" s="52">
        <v>1.8076340797318989E-5</v>
      </c>
      <c r="DR126" s="52">
        <v>0</v>
      </c>
      <c r="DS126" s="52">
        <v>0</v>
      </c>
      <c r="DT126" s="52">
        <v>0</v>
      </c>
      <c r="DU126" s="52">
        <v>0</v>
      </c>
      <c r="DV126" s="52">
        <v>0</v>
      </c>
      <c r="DW126" s="52">
        <v>0</v>
      </c>
      <c r="DX126" s="52">
        <v>0</v>
      </c>
      <c r="DY126" s="52">
        <v>0</v>
      </c>
      <c r="DZ126" s="52">
        <v>0</v>
      </c>
      <c r="EA126" s="52">
        <v>0</v>
      </c>
      <c r="EB126" s="52">
        <v>0</v>
      </c>
      <c r="EC126" s="52">
        <v>0</v>
      </c>
      <c r="ED126" s="52">
        <v>1.7864373121307275E-5</v>
      </c>
      <c r="EE126" s="52">
        <v>0</v>
      </c>
      <c r="EF126" s="52">
        <v>0</v>
      </c>
      <c r="EG126" s="52">
        <v>0</v>
      </c>
      <c r="EH126" s="52">
        <v>0</v>
      </c>
      <c r="EI126" s="52">
        <v>0</v>
      </c>
      <c r="EJ126" s="52">
        <v>5.8683703423891215E-4</v>
      </c>
      <c r="EK126" s="52">
        <v>0</v>
      </c>
      <c r="EL126" s="52">
        <v>2.0547390907678202E-3</v>
      </c>
      <c r="EM126" s="52">
        <v>2.3172009233683809E-5</v>
      </c>
      <c r="EN126" s="52">
        <v>9.7025605186022951E-4</v>
      </c>
      <c r="EO126" s="52">
        <v>1.3553200231128896E-3</v>
      </c>
      <c r="EP126" s="52">
        <v>9.4470413681474929E-4</v>
      </c>
      <c r="EQ126" s="52">
        <v>0</v>
      </c>
      <c r="ER126" s="52">
        <v>1.0253987699249622E-3</v>
      </c>
      <c r="ES126" s="52">
        <v>0</v>
      </c>
      <c r="ET126" s="52">
        <v>9.2583607682553864E-4</v>
      </c>
      <c r="EU126" s="52">
        <v>1.220000460257708E-5</v>
      </c>
      <c r="EV126" s="52">
        <v>1.4035314276846984E-3</v>
      </c>
      <c r="EW126" s="52">
        <v>1.2574242605736198E-3</v>
      </c>
      <c r="EX126" s="52">
        <v>0</v>
      </c>
      <c r="EY126" s="52">
        <v>2.8898911922058072E-3</v>
      </c>
      <c r="EZ126" s="52">
        <v>4.9369544551349898E-2</v>
      </c>
      <c r="FA126" s="52">
        <v>5.0177527059692116E-4</v>
      </c>
      <c r="FB126" s="52">
        <v>2.0505220017306065E-3</v>
      </c>
      <c r="FC126" s="52">
        <v>6.5235449629987754E-3</v>
      </c>
      <c r="FD126" s="52">
        <v>3.3956378612691218E-4</v>
      </c>
      <c r="FE126" s="52">
        <v>1.4293028159983644E-2</v>
      </c>
      <c r="FF126" s="52">
        <v>2.2716529224873995E-4</v>
      </c>
      <c r="FG126" s="52">
        <v>0</v>
      </c>
      <c r="FH126" s="52">
        <v>3.7754207518290034E-3</v>
      </c>
      <c r="FI126" s="52">
        <v>7.5255790879347082E-3</v>
      </c>
      <c r="FJ126" s="52">
        <v>2.6680579890545883E-4</v>
      </c>
      <c r="FK126" s="52">
        <v>4.2309100384824118E-4</v>
      </c>
      <c r="FL126" s="52">
        <v>6.0591979573298246E-5</v>
      </c>
      <c r="FM126" s="52">
        <v>1.4228965773080467E-4</v>
      </c>
      <c r="FN126" s="52">
        <v>9.9284256934657126E-4</v>
      </c>
      <c r="FO126" s="52">
        <v>1.5771159218053307E-3</v>
      </c>
      <c r="FP126" s="52">
        <v>0</v>
      </c>
      <c r="FQ126" s="52">
        <v>6.3440987910016178E-5</v>
      </c>
      <c r="FR126" s="52">
        <v>1.2820477414470083E-4</v>
      </c>
      <c r="FS126" s="52">
        <v>5.9023376094906859E-5</v>
      </c>
      <c r="FT126" s="52">
        <v>0</v>
      </c>
      <c r="FU126" s="52">
        <v>5.8392430671682749E-4</v>
      </c>
      <c r="FV126" s="52">
        <v>0</v>
      </c>
      <c r="FW126" s="52">
        <v>1.0181690955149969E-3</v>
      </c>
      <c r="FX126" s="52">
        <v>7.2483309685503487E-4</v>
      </c>
      <c r="FY126" s="52">
        <v>4.6678939346499887E-4</v>
      </c>
      <c r="FZ126" s="52">
        <v>8.1490569009713503E-4</v>
      </c>
      <c r="GA126" s="52">
        <v>1.9423904720849143E-3</v>
      </c>
      <c r="GB126" s="52">
        <v>2.412337690172058E-3</v>
      </c>
      <c r="GC126" s="52">
        <v>1.4624592336732721E-3</v>
      </c>
      <c r="GD126" s="52">
        <v>1.3175234823592407E-2</v>
      </c>
      <c r="GE126" s="52">
        <v>1.089662795855584E-2</v>
      </c>
      <c r="GF126" s="52">
        <v>1.3855154542426784E-2</v>
      </c>
      <c r="GG126" s="52">
        <v>1.5007749353757551E-4</v>
      </c>
      <c r="GH126" s="52">
        <v>7.6519390292324169E-6</v>
      </c>
      <c r="GI126" s="52">
        <v>0</v>
      </c>
      <c r="GJ126" s="52">
        <v>1.0606358174065402E-5</v>
      </c>
      <c r="GK126" s="52">
        <v>5.3074502909993137E-5</v>
      </c>
      <c r="GL126" s="52">
        <v>0</v>
      </c>
      <c r="GM126" s="52">
        <v>1.9398012695512833E-3</v>
      </c>
      <c r="GN126" s="52">
        <v>1.9811319632378953E-4</v>
      </c>
      <c r="GO126" s="52">
        <v>1.3434138765168614E-3</v>
      </c>
      <c r="GP126" s="52">
        <v>3.4829006887380029E-4</v>
      </c>
      <c r="GQ126" s="52">
        <v>5.9962191588319984E-3</v>
      </c>
      <c r="GR126" s="52">
        <v>1.6303704309304353E-3</v>
      </c>
      <c r="GS126" s="52">
        <v>1.5019260046510356E-2</v>
      </c>
      <c r="GT126" s="52">
        <v>3.001896475282997E-3</v>
      </c>
      <c r="GU126" s="52">
        <v>4.691592217788117E-3</v>
      </c>
      <c r="GV126" s="52">
        <v>3.9551069069873115E-3</v>
      </c>
      <c r="GW126" s="52">
        <v>0</v>
      </c>
      <c r="GX126" s="52">
        <v>0</v>
      </c>
      <c r="GY126" s="52">
        <v>0</v>
      </c>
      <c r="GZ126" s="52">
        <v>0</v>
      </c>
      <c r="HA126" s="52">
        <v>0</v>
      </c>
      <c r="HB126" s="52">
        <v>0</v>
      </c>
      <c r="HC126" s="52">
        <v>0</v>
      </c>
      <c r="HD126" s="52">
        <v>0</v>
      </c>
      <c r="HE126" s="52">
        <v>0</v>
      </c>
      <c r="HF126" s="52">
        <v>0</v>
      </c>
      <c r="HG126" s="52">
        <v>0</v>
      </c>
      <c r="HH126" s="52">
        <v>0</v>
      </c>
      <c r="HI126" s="52">
        <v>0</v>
      </c>
      <c r="HJ126" s="52">
        <v>0</v>
      </c>
      <c r="HK126" s="52">
        <v>1.6322597778770723E-2</v>
      </c>
      <c r="HL126" s="52">
        <v>4.6686426347646227E-2</v>
      </c>
      <c r="HM126" s="52">
        <v>1.2612114319697998E-2</v>
      </c>
      <c r="HN126" s="52">
        <v>4.4948137994978133E-4</v>
      </c>
      <c r="HO126" s="52">
        <v>8.8111063763452509E-3</v>
      </c>
      <c r="HP126" s="52">
        <v>0</v>
      </c>
      <c r="HQ126" s="52">
        <v>9.7470097265690477E-6</v>
      </c>
      <c r="HR126" s="52">
        <v>0</v>
      </c>
      <c r="HS126" s="52">
        <v>0</v>
      </c>
      <c r="HT126" s="52">
        <v>0</v>
      </c>
      <c r="HU126" s="52">
        <v>0</v>
      </c>
      <c r="HV126" s="52">
        <v>0</v>
      </c>
      <c r="HW126" s="52">
        <v>1.5362979412989459E-2</v>
      </c>
      <c r="HX126" s="52">
        <v>2.1621660379166612E-2</v>
      </c>
      <c r="HY126" s="52">
        <v>1.3676442373133403E-2</v>
      </c>
      <c r="HZ126" s="52">
        <v>1.8786244261765988E-2</v>
      </c>
      <c r="IA126" s="52">
        <v>8.7379948222972049E-3</v>
      </c>
      <c r="IB126" s="52">
        <v>1.4680113592836688E-2</v>
      </c>
      <c r="IC126" s="52">
        <v>3.7472030273458202E-5</v>
      </c>
      <c r="ID126" s="52">
        <v>0</v>
      </c>
      <c r="IE126" s="52">
        <v>0</v>
      </c>
      <c r="IF126" s="52">
        <v>0</v>
      </c>
      <c r="IG126" s="52">
        <v>2.8229650698831575E-5</v>
      </c>
      <c r="IH126" s="52">
        <v>5.5792901541565649E-3</v>
      </c>
      <c r="II126" s="52">
        <v>4.6823960617617504E-5</v>
      </c>
      <c r="IJ126" s="52">
        <v>6.9831333122538338E-4</v>
      </c>
      <c r="IK126" s="52">
        <v>3.3229973185331383E-4</v>
      </c>
      <c r="IL126" s="52">
        <v>1.4113814487710428E-5</v>
      </c>
      <c r="IM126" s="52">
        <v>3.0331041016261136E-5</v>
      </c>
      <c r="IN126" s="52">
        <v>8.3708314741694624E-4</v>
      </c>
      <c r="IO126" s="52">
        <v>6.7451619543554698E-4</v>
      </c>
      <c r="IP126" s="52">
        <v>2.7301348028478699E-4</v>
      </c>
      <c r="IQ126" s="52">
        <v>7.5900231171517503E-6</v>
      </c>
      <c r="IR126" s="52">
        <v>8.9822273219345773E-4</v>
      </c>
      <c r="IS126" s="52">
        <v>5.2944681896677508E-4</v>
      </c>
      <c r="IT126" s="52">
        <v>1.8921592822629683E-4</v>
      </c>
      <c r="IU126" s="52">
        <v>1.554597304119121E-3</v>
      </c>
      <c r="IV126" s="52">
        <v>4.7479455713023968E-4</v>
      </c>
      <c r="IW126" s="52">
        <v>2.3958264715992555E-5</v>
      </c>
      <c r="IX126" s="52">
        <v>6.73902459535444E-5</v>
      </c>
      <c r="IY126" s="52">
        <v>2.6421790089013963E-3</v>
      </c>
      <c r="IZ126" s="52">
        <v>9.0096104370523586E-4</v>
      </c>
      <c r="JA126" s="52">
        <v>2.5869187370717727E-3</v>
      </c>
      <c r="JB126" s="52">
        <v>1.1019490399392458E-3</v>
      </c>
      <c r="JC126" s="52">
        <v>8.8420638667668431E-6</v>
      </c>
      <c r="JD126" s="52">
        <v>0</v>
      </c>
      <c r="JE126" s="52">
        <v>0</v>
      </c>
      <c r="JF126" s="52">
        <v>0</v>
      </c>
      <c r="JG126" s="52">
        <v>3.9442127890864914E-3</v>
      </c>
      <c r="JH126" s="52">
        <v>1.5722446891117917E-2</v>
      </c>
      <c r="JI126" s="52">
        <v>8.2140012829826827E-3</v>
      </c>
      <c r="JJ126" s="52">
        <v>7.4042021157139076E-3</v>
      </c>
      <c r="JK126" s="52">
        <v>3.4294727550107395E-3</v>
      </c>
      <c r="JL126" s="52">
        <v>5.3893234069237505E-3</v>
      </c>
      <c r="JM126" s="52">
        <v>1.5490908170002794E-2</v>
      </c>
      <c r="JN126" s="52">
        <v>8.6613629908317326E-4</v>
      </c>
      <c r="JO126" s="52">
        <v>1.7096774396236147E-4</v>
      </c>
      <c r="JP126" s="52">
        <v>2.1243809767286571E-3</v>
      </c>
      <c r="JQ126" s="52">
        <v>9.6441239728526176E-4</v>
      </c>
      <c r="JR126" s="52">
        <v>1.0108428503862738E-3</v>
      </c>
      <c r="JS126" s="52">
        <v>0</v>
      </c>
      <c r="JT126" s="52">
        <v>0</v>
      </c>
      <c r="JU126" s="52">
        <v>0</v>
      </c>
      <c r="JV126" s="52">
        <v>0</v>
      </c>
      <c r="JW126" s="52">
        <v>0</v>
      </c>
      <c r="JX126" s="52">
        <v>3.3535396901303774E-6</v>
      </c>
      <c r="JY126" s="52">
        <v>0</v>
      </c>
      <c r="JZ126" s="52">
        <v>3.7043434869138371E-4</v>
      </c>
      <c r="KA126" s="52">
        <v>0</v>
      </c>
      <c r="KB126" s="52">
        <v>0</v>
      </c>
      <c r="KC126" s="52">
        <v>0</v>
      </c>
      <c r="KD126" s="52">
        <v>0</v>
      </c>
      <c r="KE126" s="52">
        <v>0</v>
      </c>
      <c r="KF126" s="52">
        <v>0</v>
      </c>
      <c r="KG126" s="52">
        <v>0</v>
      </c>
      <c r="KH126" s="52">
        <v>0</v>
      </c>
      <c r="KI126" s="52">
        <v>0</v>
      </c>
      <c r="KJ126" s="52">
        <v>5.5880119345038677E-6</v>
      </c>
      <c r="KK126" s="52">
        <v>0</v>
      </c>
      <c r="KL126" s="52">
        <v>0</v>
      </c>
      <c r="KM126" s="52">
        <v>7.7202096403891706E-6</v>
      </c>
      <c r="KN126" s="52">
        <v>0</v>
      </c>
      <c r="KO126" s="52">
        <v>1.7599639275864668E-5</v>
      </c>
      <c r="KP126" s="52">
        <v>0</v>
      </c>
      <c r="KQ126" s="52">
        <v>0</v>
      </c>
      <c r="KR126" s="52">
        <v>0</v>
      </c>
      <c r="KS126" s="52">
        <v>0</v>
      </c>
      <c r="KT126" s="52">
        <v>0</v>
      </c>
      <c r="KU126" s="52">
        <v>0</v>
      </c>
      <c r="KV126" s="52">
        <v>0</v>
      </c>
      <c r="KW126" s="52">
        <v>6.3809222943684698E-5</v>
      </c>
      <c r="KX126" s="52">
        <v>0</v>
      </c>
      <c r="KY126" s="52">
        <v>1.6684410718490127E-5</v>
      </c>
      <c r="KZ126" s="52">
        <v>1.3613588877789647E-5</v>
      </c>
    </row>
    <row r="127" spans="1:312" x14ac:dyDescent="0.2">
      <c r="A127" s="89">
        <v>1.017409</v>
      </c>
      <c r="B127" s="41" t="s">
        <v>809</v>
      </c>
      <c r="C127" s="51" t="s">
        <v>43</v>
      </c>
      <c r="D127" s="52">
        <v>0</v>
      </c>
      <c r="E127" s="52">
        <v>0</v>
      </c>
      <c r="F127" s="52">
        <v>0</v>
      </c>
      <c r="G127" s="52">
        <v>0</v>
      </c>
      <c r="H127" s="52">
        <v>0</v>
      </c>
      <c r="I127" s="52">
        <v>0</v>
      </c>
      <c r="J127" s="52">
        <v>0</v>
      </c>
      <c r="K127" s="52">
        <v>0</v>
      </c>
      <c r="L127" s="52">
        <v>0</v>
      </c>
      <c r="M127" s="52">
        <v>0</v>
      </c>
      <c r="N127" s="52">
        <v>2.6064107699280094E-5</v>
      </c>
      <c r="O127" s="52">
        <v>0</v>
      </c>
      <c r="P127" s="52">
        <v>0</v>
      </c>
      <c r="Q127" s="52">
        <v>0</v>
      </c>
      <c r="R127" s="52">
        <v>1.273711869711923E-5</v>
      </c>
      <c r="S127" s="52">
        <v>0</v>
      </c>
      <c r="T127" s="52">
        <v>0</v>
      </c>
      <c r="U127" s="52">
        <v>0</v>
      </c>
      <c r="V127" s="52">
        <v>4.9734923995877044E-3</v>
      </c>
      <c r="W127" s="52">
        <v>5.713913169040988E-3</v>
      </c>
      <c r="X127" s="52">
        <v>0</v>
      </c>
      <c r="Y127" s="52">
        <v>2.4182783418023581E-4</v>
      </c>
      <c r="Z127" s="52">
        <v>4.3603274233623024E-4</v>
      </c>
      <c r="AA127" s="52">
        <v>4.0480284477013801E-6</v>
      </c>
      <c r="AB127" s="52">
        <v>1.1855107440248304E-5</v>
      </c>
      <c r="AC127" s="52">
        <v>0</v>
      </c>
      <c r="AD127" s="52">
        <v>0</v>
      </c>
      <c r="AE127" s="52">
        <v>0</v>
      </c>
      <c r="AF127" s="52">
        <v>0</v>
      </c>
      <c r="AG127" s="52">
        <v>6.488061938068172E-4</v>
      </c>
      <c r="AH127" s="52">
        <v>0</v>
      </c>
      <c r="AI127" s="52">
        <v>7.5756771401332493E-4</v>
      </c>
      <c r="AJ127" s="52">
        <v>0</v>
      </c>
      <c r="AK127" s="52">
        <v>0</v>
      </c>
      <c r="AL127" s="52">
        <v>0</v>
      </c>
      <c r="AM127" s="52">
        <v>0</v>
      </c>
      <c r="AN127" s="52">
        <v>1.064228705211023E-5</v>
      </c>
      <c r="AO127" s="52">
        <v>0</v>
      </c>
      <c r="AP127" s="52">
        <v>0</v>
      </c>
      <c r="AQ127" s="52">
        <v>0</v>
      </c>
      <c r="AR127" s="52">
        <v>0</v>
      </c>
      <c r="AS127" s="52">
        <v>8.43628587889112E-6</v>
      </c>
      <c r="AT127" s="52">
        <v>0</v>
      </c>
      <c r="AU127" s="52">
        <v>0</v>
      </c>
      <c r="AV127" s="52">
        <v>3.0973343512264138E-6</v>
      </c>
      <c r="AW127" s="52">
        <v>0</v>
      </c>
      <c r="AX127" s="52">
        <v>0</v>
      </c>
      <c r="AY127" s="52">
        <v>6.5672113716259634E-3</v>
      </c>
      <c r="AZ127" s="52">
        <v>1.7975593794260249E-3</v>
      </c>
      <c r="BA127" s="52">
        <v>0</v>
      </c>
      <c r="BB127" s="52">
        <v>5.0556595602922283E-4</v>
      </c>
      <c r="BC127" s="52">
        <v>0</v>
      </c>
      <c r="BD127" s="52">
        <v>0</v>
      </c>
      <c r="BE127" s="52">
        <v>0</v>
      </c>
      <c r="BF127" s="52">
        <v>0</v>
      </c>
      <c r="BG127" s="52">
        <v>0</v>
      </c>
      <c r="BH127" s="52">
        <v>1.2047931199732356E-4</v>
      </c>
      <c r="BI127" s="52">
        <v>0</v>
      </c>
      <c r="BJ127" s="52">
        <v>0</v>
      </c>
      <c r="BK127" s="52">
        <v>0</v>
      </c>
      <c r="BL127" s="52">
        <v>0</v>
      </c>
      <c r="BM127" s="52">
        <v>0</v>
      </c>
      <c r="BN127" s="52">
        <v>0</v>
      </c>
      <c r="BO127" s="52">
        <v>0</v>
      </c>
      <c r="BP127" s="52">
        <v>0</v>
      </c>
      <c r="BQ127" s="52">
        <v>0</v>
      </c>
      <c r="BR127" s="52">
        <v>0</v>
      </c>
      <c r="BS127" s="52">
        <v>0</v>
      </c>
      <c r="BT127" s="52">
        <v>0</v>
      </c>
      <c r="BU127" s="52">
        <v>0</v>
      </c>
      <c r="BV127" s="52">
        <v>2.821084565768085E-5</v>
      </c>
      <c r="BW127" s="52">
        <v>0</v>
      </c>
      <c r="BX127" s="52">
        <v>0</v>
      </c>
      <c r="BY127" s="52">
        <v>0</v>
      </c>
      <c r="BZ127" s="52">
        <v>0</v>
      </c>
      <c r="CA127" s="52">
        <v>0</v>
      </c>
      <c r="CB127" s="52">
        <v>0</v>
      </c>
      <c r="CC127" s="52">
        <v>0</v>
      </c>
      <c r="CD127" s="52">
        <v>0</v>
      </c>
      <c r="CE127" s="52">
        <v>0</v>
      </c>
      <c r="CF127" s="52">
        <v>0</v>
      </c>
      <c r="CG127" s="52">
        <v>0</v>
      </c>
      <c r="CH127" s="52">
        <v>0</v>
      </c>
      <c r="CI127" s="52">
        <v>6.646208729569695E-4</v>
      </c>
      <c r="CJ127" s="52">
        <v>0</v>
      </c>
      <c r="CK127" s="52">
        <v>0</v>
      </c>
      <c r="CL127" s="52">
        <v>0</v>
      </c>
      <c r="CM127" s="52">
        <v>0</v>
      </c>
      <c r="CN127" s="52">
        <v>0</v>
      </c>
      <c r="CO127" s="52">
        <v>0</v>
      </c>
      <c r="CP127" s="52">
        <v>0</v>
      </c>
      <c r="CQ127" s="52">
        <v>0</v>
      </c>
      <c r="CR127" s="52">
        <v>0</v>
      </c>
      <c r="CS127" s="52">
        <v>0</v>
      </c>
      <c r="CT127" s="52">
        <v>0</v>
      </c>
      <c r="CU127" s="52">
        <v>0</v>
      </c>
      <c r="CV127" s="52">
        <v>0</v>
      </c>
      <c r="CW127" s="52">
        <v>2.2142648934107706E-4</v>
      </c>
      <c r="CX127" s="52">
        <v>0</v>
      </c>
      <c r="CY127" s="52">
        <v>0</v>
      </c>
      <c r="CZ127" s="52">
        <v>0</v>
      </c>
      <c r="DA127" s="52">
        <v>0</v>
      </c>
      <c r="DB127" s="52">
        <v>0</v>
      </c>
      <c r="DC127" s="52">
        <v>0</v>
      </c>
      <c r="DD127" s="52">
        <v>1.4180265483199313E-5</v>
      </c>
      <c r="DE127" s="52">
        <v>2.241331350364831E-3</v>
      </c>
      <c r="DF127" s="52">
        <v>0</v>
      </c>
      <c r="DG127" s="52">
        <v>0</v>
      </c>
      <c r="DH127" s="52">
        <v>5.2940160092035228E-5</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2.8618471399566314E-4</v>
      </c>
      <c r="EA127" s="52">
        <v>0</v>
      </c>
      <c r="EB127" s="52">
        <v>0</v>
      </c>
      <c r="EC127" s="52">
        <v>0</v>
      </c>
      <c r="ED127" s="52">
        <v>1.389260906981663E-3</v>
      </c>
      <c r="EE127" s="52">
        <v>0</v>
      </c>
      <c r="EF127" s="52">
        <v>0</v>
      </c>
      <c r="EG127" s="52">
        <v>0</v>
      </c>
      <c r="EH127" s="52">
        <v>0</v>
      </c>
      <c r="EI127" s="52">
        <v>2.7795214363422922E-4</v>
      </c>
      <c r="EJ127" s="52">
        <v>0</v>
      </c>
      <c r="EK127" s="52">
        <v>0</v>
      </c>
      <c r="EL127" s="52">
        <v>0</v>
      </c>
      <c r="EM127" s="52">
        <v>0</v>
      </c>
      <c r="EN127" s="52">
        <v>0</v>
      </c>
      <c r="EO127" s="52">
        <v>0</v>
      </c>
      <c r="EP127" s="52">
        <v>0</v>
      </c>
      <c r="EQ127" s="52">
        <v>0</v>
      </c>
      <c r="ER127" s="52">
        <v>0</v>
      </c>
      <c r="ES127" s="52">
        <v>0</v>
      </c>
      <c r="ET127" s="52">
        <v>0</v>
      </c>
      <c r="EU127" s="52">
        <v>0</v>
      </c>
      <c r="EV127" s="52">
        <v>0</v>
      </c>
      <c r="EW127" s="52">
        <v>0</v>
      </c>
      <c r="EX127" s="52">
        <v>0</v>
      </c>
      <c r="EY127" s="52">
        <v>0</v>
      </c>
      <c r="EZ127" s="52">
        <v>1.4580031708295895E-4</v>
      </c>
      <c r="FA127" s="52">
        <v>0</v>
      </c>
      <c r="FB127" s="52">
        <v>0</v>
      </c>
      <c r="FC127" s="52">
        <v>0</v>
      </c>
      <c r="FD127" s="52">
        <v>0</v>
      </c>
      <c r="FE127" s="52">
        <v>0</v>
      </c>
      <c r="FF127" s="52">
        <v>0</v>
      </c>
      <c r="FG127" s="52">
        <v>0</v>
      </c>
      <c r="FH127" s="52">
        <v>0</v>
      </c>
      <c r="FI127" s="52">
        <v>0</v>
      </c>
      <c r="FJ127" s="52">
        <v>0</v>
      </c>
      <c r="FK127" s="52">
        <v>0</v>
      </c>
      <c r="FL127" s="52">
        <v>0</v>
      </c>
      <c r="FM127" s="52">
        <v>0</v>
      </c>
      <c r="FN127" s="52">
        <v>0</v>
      </c>
      <c r="FO127" s="52">
        <v>0</v>
      </c>
      <c r="FP127" s="52">
        <v>0</v>
      </c>
      <c r="FQ127" s="52">
        <v>0</v>
      </c>
      <c r="FR127" s="52">
        <v>0</v>
      </c>
      <c r="FS127" s="52">
        <v>0</v>
      </c>
      <c r="FT127" s="52">
        <v>0</v>
      </c>
      <c r="FU127" s="52">
        <v>1.0733032262939389E-5</v>
      </c>
      <c r="FV127" s="52">
        <v>0</v>
      </c>
      <c r="FW127" s="52">
        <v>0</v>
      </c>
      <c r="FX127" s="52">
        <v>0</v>
      </c>
      <c r="FY127" s="52">
        <v>0</v>
      </c>
      <c r="FZ127" s="52">
        <v>0</v>
      </c>
      <c r="GA127" s="52">
        <v>0</v>
      </c>
      <c r="GB127" s="52">
        <v>0</v>
      </c>
      <c r="GC127" s="52">
        <v>0</v>
      </c>
      <c r="GD127" s="52">
        <v>0</v>
      </c>
      <c r="GE127" s="52">
        <v>0</v>
      </c>
      <c r="GF127" s="52">
        <v>0</v>
      </c>
      <c r="GG127" s="52">
        <v>0</v>
      </c>
      <c r="GH127" s="52">
        <v>0</v>
      </c>
      <c r="GI127" s="52">
        <v>0</v>
      </c>
      <c r="GJ127" s="52">
        <v>0</v>
      </c>
      <c r="GK127" s="52">
        <v>0</v>
      </c>
      <c r="GL127" s="52">
        <v>0</v>
      </c>
      <c r="GM127" s="52">
        <v>0</v>
      </c>
      <c r="GN127" s="52">
        <v>0</v>
      </c>
      <c r="GO127" s="52">
        <v>3.1734292518637401E-2</v>
      </c>
      <c r="GP127" s="52">
        <v>2.1546758498124932E-5</v>
      </c>
      <c r="GQ127" s="52">
        <v>2.8069752054898397E-3</v>
      </c>
      <c r="GR127" s="52">
        <v>0</v>
      </c>
      <c r="GS127" s="52">
        <v>5.6036759341172679E-2</v>
      </c>
      <c r="GT127" s="52">
        <v>2.545205360839714E-3</v>
      </c>
      <c r="GU127" s="52">
        <v>0</v>
      </c>
      <c r="GV127" s="52">
        <v>0</v>
      </c>
      <c r="GW127" s="52">
        <v>0</v>
      </c>
      <c r="GX127" s="52">
        <v>0</v>
      </c>
      <c r="GY127" s="52">
        <v>0</v>
      </c>
      <c r="GZ127" s="52">
        <v>0</v>
      </c>
      <c r="HA127" s="52">
        <v>0</v>
      </c>
      <c r="HB127" s="52">
        <v>0</v>
      </c>
      <c r="HC127" s="52">
        <v>0</v>
      </c>
      <c r="HD127" s="52">
        <v>0</v>
      </c>
      <c r="HE127" s="52">
        <v>2.2735280516281412E-5</v>
      </c>
      <c r="HF127" s="52">
        <v>0</v>
      </c>
      <c r="HG127" s="52">
        <v>0</v>
      </c>
      <c r="HH127" s="52">
        <v>0</v>
      </c>
      <c r="HI127" s="52">
        <v>0</v>
      </c>
      <c r="HJ127" s="52">
        <v>0</v>
      </c>
      <c r="HK127" s="52">
        <v>3.9617232284222423E-4</v>
      </c>
      <c r="HL127" s="52">
        <v>1.2923004092805804E-4</v>
      </c>
      <c r="HM127" s="52">
        <v>0</v>
      </c>
      <c r="HN127" s="52">
        <v>1.1312114907422114E-4</v>
      </c>
      <c r="HO127" s="52">
        <v>0</v>
      </c>
      <c r="HP127" s="52">
        <v>0</v>
      </c>
      <c r="HQ127" s="52">
        <v>0</v>
      </c>
      <c r="HR127" s="52">
        <v>0</v>
      </c>
      <c r="HS127" s="52">
        <v>0</v>
      </c>
      <c r="HT127" s="52">
        <v>0</v>
      </c>
      <c r="HU127" s="52">
        <v>0</v>
      </c>
      <c r="HV127" s="52">
        <v>0</v>
      </c>
      <c r="HW127" s="52">
        <v>2.894401464940681E-3</v>
      </c>
      <c r="HX127" s="52">
        <v>6.5498621362047264E-3</v>
      </c>
      <c r="HY127" s="52">
        <v>1.2391723515639639E-2</v>
      </c>
      <c r="HZ127" s="52">
        <v>1.0028617772926084E-2</v>
      </c>
      <c r="IA127" s="52">
        <v>9.567446453862179E-3</v>
      </c>
      <c r="IB127" s="52">
        <v>5.2104039728339746E-3</v>
      </c>
      <c r="IC127" s="52">
        <v>0</v>
      </c>
      <c r="ID127" s="52">
        <v>0</v>
      </c>
      <c r="IE127" s="52">
        <v>0</v>
      </c>
      <c r="IF127" s="52">
        <v>0</v>
      </c>
      <c r="IG127" s="52">
        <v>0</v>
      </c>
      <c r="IH127" s="52">
        <v>0</v>
      </c>
      <c r="II127" s="52">
        <v>0</v>
      </c>
      <c r="IJ127" s="52">
        <v>0</v>
      </c>
      <c r="IK127" s="52">
        <v>0</v>
      </c>
      <c r="IL127" s="52">
        <v>1.2933299818923856E-4</v>
      </c>
      <c r="IM127" s="52">
        <v>0</v>
      </c>
      <c r="IN127" s="52">
        <v>0</v>
      </c>
      <c r="IO127" s="52">
        <v>0</v>
      </c>
      <c r="IP127" s="52">
        <v>0</v>
      </c>
      <c r="IQ127" s="52">
        <v>0</v>
      </c>
      <c r="IR127" s="52">
        <v>0</v>
      </c>
      <c r="IS127" s="52">
        <v>0</v>
      </c>
      <c r="IT127" s="52">
        <v>0</v>
      </c>
      <c r="IU127" s="52">
        <v>0</v>
      </c>
      <c r="IV127" s="52">
        <v>0</v>
      </c>
      <c r="IW127" s="52">
        <v>0</v>
      </c>
      <c r="IX127" s="52">
        <v>0</v>
      </c>
      <c r="IY127" s="52">
        <v>0</v>
      </c>
      <c r="IZ127" s="52">
        <v>1.4132564469654725E-5</v>
      </c>
      <c r="JA127" s="52">
        <v>0</v>
      </c>
      <c r="JB127" s="52">
        <v>6.3109906109016617E-5</v>
      </c>
      <c r="JC127" s="52">
        <v>0</v>
      </c>
      <c r="JD127" s="52">
        <v>0</v>
      </c>
      <c r="JE127" s="52">
        <v>0</v>
      </c>
      <c r="JF127" s="52">
        <v>0</v>
      </c>
      <c r="JG127" s="52">
        <v>2.1807127429144188E-3</v>
      </c>
      <c r="JH127" s="52">
        <v>3.9601637271725388E-4</v>
      </c>
      <c r="JI127" s="52">
        <v>3.4759783063661377E-2</v>
      </c>
      <c r="JJ127" s="52">
        <v>1.7444944032812121E-2</v>
      </c>
      <c r="JK127" s="52">
        <v>1.0426670821508888E-4</v>
      </c>
      <c r="JL127" s="52">
        <v>6.6930816188276454E-2</v>
      </c>
      <c r="JM127" s="52">
        <v>0.18116445800121977</v>
      </c>
      <c r="JN127" s="52">
        <v>1.7180379263806382E-4</v>
      </c>
      <c r="JO127" s="52">
        <v>0</v>
      </c>
      <c r="JP127" s="52">
        <v>0</v>
      </c>
      <c r="JQ127" s="52">
        <v>0</v>
      </c>
      <c r="JR127" s="52">
        <v>0</v>
      </c>
      <c r="JS127" s="52">
        <v>0</v>
      </c>
      <c r="JT127" s="52">
        <v>0</v>
      </c>
      <c r="JU127" s="52">
        <v>1.9464533786109364E-4</v>
      </c>
      <c r="JV127" s="52">
        <v>0</v>
      </c>
      <c r="JW127" s="52">
        <v>6.6654797473019752E-6</v>
      </c>
      <c r="JX127" s="52">
        <v>0</v>
      </c>
      <c r="JY127" s="52">
        <v>0</v>
      </c>
      <c r="JZ127" s="52">
        <v>0</v>
      </c>
      <c r="KA127" s="52">
        <v>4.0402785894749138E-6</v>
      </c>
      <c r="KB127" s="52">
        <v>0</v>
      </c>
      <c r="KC127" s="52">
        <v>0</v>
      </c>
      <c r="KD127" s="52">
        <v>0</v>
      </c>
      <c r="KE127" s="52">
        <v>4.5856747888350246E-4</v>
      </c>
      <c r="KF127" s="52">
        <v>0</v>
      </c>
      <c r="KG127" s="52">
        <v>0</v>
      </c>
      <c r="KH127" s="52">
        <v>0</v>
      </c>
      <c r="KI127" s="52">
        <v>0</v>
      </c>
      <c r="KJ127" s="52">
        <v>5.1952550710223722E-4</v>
      </c>
      <c r="KK127" s="52">
        <v>1.5556413249651806E-4</v>
      </c>
      <c r="KL127" s="52">
        <v>0</v>
      </c>
      <c r="KM127" s="52">
        <v>0</v>
      </c>
      <c r="KN127" s="52">
        <v>0</v>
      </c>
      <c r="KO127" s="52">
        <v>1.2566865715814327E-5</v>
      </c>
      <c r="KP127" s="52">
        <v>0</v>
      </c>
      <c r="KQ127" s="52">
        <v>5.4926934910342948E-6</v>
      </c>
      <c r="KR127" s="52">
        <v>0</v>
      </c>
      <c r="KS127" s="52">
        <v>0</v>
      </c>
      <c r="KT127" s="52">
        <v>0</v>
      </c>
      <c r="KU127" s="52">
        <v>0</v>
      </c>
      <c r="KV127" s="52">
        <v>0</v>
      </c>
      <c r="KW127" s="52">
        <v>2.2238751090731631E-4</v>
      </c>
      <c r="KX127" s="52">
        <v>0</v>
      </c>
      <c r="KY127" s="52">
        <v>4.1937307230924553E-6</v>
      </c>
      <c r="KZ127" s="52">
        <v>8.6203855599428276E-5</v>
      </c>
    </row>
    <row r="128" spans="1:312" x14ac:dyDescent="0.2">
      <c r="A128" s="89">
        <v>1.0189280000000001</v>
      </c>
      <c r="B128" s="41" t="s">
        <v>7304</v>
      </c>
      <c r="C128" s="51" t="s">
        <v>116</v>
      </c>
      <c r="D128" s="52">
        <v>0</v>
      </c>
      <c r="E128" s="52">
        <v>0</v>
      </c>
      <c r="F128" s="52">
        <v>0</v>
      </c>
      <c r="G128" s="52">
        <v>0</v>
      </c>
      <c r="H128" s="52">
        <v>0</v>
      </c>
      <c r="I128" s="52">
        <v>0</v>
      </c>
      <c r="J128" s="52">
        <v>0</v>
      </c>
      <c r="K128" s="52">
        <v>0</v>
      </c>
      <c r="L128" s="52">
        <v>0</v>
      </c>
      <c r="M128" s="52">
        <v>0</v>
      </c>
      <c r="N128" s="52">
        <v>0</v>
      </c>
      <c r="O128" s="52">
        <v>0</v>
      </c>
      <c r="P128" s="52">
        <v>0</v>
      </c>
      <c r="Q128" s="52">
        <v>0</v>
      </c>
      <c r="R128" s="52">
        <v>0</v>
      </c>
      <c r="S128" s="52">
        <v>0</v>
      </c>
      <c r="T128" s="52">
        <v>0</v>
      </c>
      <c r="U128" s="52">
        <v>0</v>
      </c>
      <c r="V128" s="52">
        <v>5.0762606639545895E-5</v>
      </c>
      <c r="W128" s="52">
        <v>3.803767604205071E-2</v>
      </c>
      <c r="X128" s="52">
        <v>0</v>
      </c>
      <c r="Y128" s="52">
        <v>3.8772599380452685E-4</v>
      </c>
      <c r="Z128" s="52">
        <v>0</v>
      </c>
      <c r="AA128" s="52">
        <v>0</v>
      </c>
      <c r="AB128" s="52">
        <v>2.6612062074826042E-5</v>
      </c>
      <c r="AC128" s="52">
        <v>0</v>
      </c>
      <c r="AD128" s="52">
        <v>0</v>
      </c>
      <c r="AE128" s="52">
        <v>0</v>
      </c>
      <c r="AF128" s="52">
        <v>0</v>
      </c>
      <c r="AG128" s="52">
        <v>0</v>
      </c>
      <c r="AH128" s="52">
        <v>0</v>
      </c>
      <c r="AI128" s="52">
        <v>0</v>
      </c>
      <c r="AJ128" s="52">
        <v>0</v>
      </c>
      <c r="AK128" s="52">
        <v>0</v>
      </c>
      <c r="AL128" s="52">
        <v>0</v>
      </c>
      <c r="AM128" s="52">
        <v>0</v>
      </c>
      <c r="AN128" s="52">
        <v>0</v>
      </c>
      <c r="AO128" s="52">
        <v>0</v>
      </c>
      <c r="AP128" s="52">
        <v>0</v>
      </c>
      <c r="AQ128" s="52">
        <v>0</v>
      </c>
      <c r="AR128" s="52">
        <v>0</v>
      </c>
      <c r="AS128" s="52">
        <v>0</v>
      </c>
      <c r="AT128" s="52">
        <v>0</v>
      </c>
      <c r="AU128" s="52">
        <v>0</v>
      </c>
      <c r="AV128" s="52">
        <v>0</v>
      </c>
      <c r="AW128" s="52">
        <v>0</v>
      </c>
      <c r="AX128" s="52">
        <v>6.9922533380816301E-6</v>
      </c>
      <c r="AY128" s="52">
        <v>2.9427708871524402E-2</v>
      </c>
      <c r="AZ128" s="52">
        <v>1.9858283869142052E-5</v>
      </c>
      <c r="BA128" s="52">
        <v>0</v>
      </c>
      <c r="BB128" s="52">
        <v>4.2560846427317524E-6</v>
      </c>
      <c r="BC128" s="52">
        <v>0</v>
      </c>
      <c r="BD128" s="52">
        <v>0</v>
      </c>
      <c r="BE128" s="52">
        <v>0</v>
      </c>
      <c r="BF128" s="52">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52">
        <v>0</v>
      </c>
      <c r="CY128" s="52">
        <v>0</v>
      </c>
      <c r="CZ128" s="52">
        <v>0</v>
      </c>
      <c r="DA128" s="52">
        <v>0</v>
      </c>
      <c r="DB128" s="52">
        <v>0</v>
      </c>
      <c r="DC128" s="52">
        <v>0</v>
      </c>
      <c r="DD128" s="52">
        <v>0</v>
      </c>
      <c r="DE128" s="52">
        <v>0</v>
      </c>
      <c r="DF128" s="52">
        <v>0</v>
      </c>
      <c r="DG128" s="52">
        <v>0</v>
      </c>
      <c r="DH128" s="52">
        <v>0</v>
      </c>
      <c r="DI128" s="52">
        <v>0</v>
      </c>
      <c r="DJ128" s="52">
        <v>0</v>
      </c>
      <c r="DK128" s="52">
        <v>0</v>
      </c>
      <c r="DL128" s="52">
        <v>7.176421267449728E-4</v>
      </c>
      <c r="DM128" s="52">
        <v>0</v>
      </c>
      <c r="DN128" s="52">
        <v>0</v>
      </c>
      <c r="DO128" s="52">
        <v>0</v>
      </c>
      <c r="DP128" s="52">
        <v>0</v>
      </c>
      <c r="DQ128" s="52">
        <v>0</v>
      </c>
      <c r="DR128" s="52">
        <v>0</v>
      </c>
      <c r="DS128" s="52">
        <v>0</v>
      </c>
      <c r="DT128" s="52">
        <v>0</v>
      </c>
      <c r="DU128" s="52">
        <v>0</v>
      </c>
      <c r="DV128" s="52">
        <v>0</v>
      </c>
      <c r="DW128" s="52">
        <v>0</v>
      </c>
      <c r="DX128" s="52">
        <v>0</v>
      </c>
      <c r="DY128" s="52">
        <v>0</v>
      </c>
      <c r="DZ128" s="52">
        <v>0</v>
      </c>
      <c r="EA128" s="52">
        <v>0</v>
      </c>
      <c r="EB128" s="52">
        <v>0</v>
      </c>
      <c r="EC128" s="52">
        <v>0</v>
      </c>
      <c r="ED128" s="52">
        <v>0</v>
      </c>
      <c r="EE128" s="52">
        <v>0</v>
      </c>
      <c r="EF128" s="52">
        <v>0</v>
      </c>
      <c r="EG128" s="52">
        <v>0</v>
      </c>
      <c r="EH128" s="52">
        <v>0</v>
      </c>
      <c r="EI128" s="52">
        <v>0</v>
      </c>
      <c r="EJ128" s="52">
        <v>0</v>
      </c>
      <c r="EK128" s="52">
        <v>0</v>
      </c>
      <c r="EL128" s="52">
        <v>0</v>
      </c>
      <c r="EM128" s="52">
        <v>0</v>
      </c>
      <c r="EN128" s="52">
        <v>0</v>
      </c>
      <c r="EO128" s="52">
        <v>0</v>
      </c>
      <c r="EP128" s="52">
        <v>0</v>
      </c>
      <c r="EQ128" s="52">
        <v>0</v>
      </c>
      <c r="ER128" s="52">
        <v>0</v>
      </c>
      <c r="ES128" s="52">
        <v>0</v>
      </c>
      <c r="ET128" s="52">
        <v>0</v>
      </c>
      <c r="EU128" s="52">
        <v>0</v>
      </c>
      <c r="EV128" s="52">
        <v>0</v>
      </c>
      <c r="EW128" s="52">
        <v>0</v>
      </c>
      <c r="EX128" s="52">
        <v>0</v>
      </c>
      <c r="EY128" s="52">
        <v>0</v>
      </c>
      <c r="EZ128" s="52">
        <v>0</v>
      </c>
      <c r="FA128" s="52">
        <v>0</v>
      </c>
      <c r="FB128" s="52">
        <v>0</v>
      </c>
      <c r="FC128" s="52">
        <v>0</v>
      </c>
      <c r="FD128" s="52">
        <v>0</v>
      </c>
      <c r="FE128" s="52">
        <v>0</v>
      </c>
      <c r="FF128" s="52">
        <v>0</v>
      </c>
      <c r="FG128" s="52">
        <v>0</v>
      </c>
      <c r="FH128" s="52">
        <v>0</v>
      </c>
      <c r="FI128" s="52">
        <v>0</v>
      </c>
      <c r="FJ128" s="52">
        <v>0</v>
      </c>
      <c r="FK128" s="52">
        <v>0</v>
      </c>
      <c r="FL128" s="52">
        <v>0</v>
      </c>
      <c r="FM128" s="52">
        <v>0</v>
      </c>
      <c r="FN128" s="52">
        <v>0</v>
      </c>
      <c r="FO128" s="52">
        <v>0</v>
      </c>
      <c r="FP128" s="52">
        <v>0</v>
      </c>
      <c r="FQ128" s="52">
        <v>0</v>
      </c>
      <c r="FR128" s="52">
        <v>0</v>
      </c>
      <c r="FS128" s="52">
        <v>0</v>
      </c>
      <c r="FT128" s="52">
        <v>0</v>
      </c>
      <c r="FU128" s="52">
        <v>0</v>
      </c>
      <c r="FV128" s="52">
        <v>0</v>
      </c>
      <c r="FW128" s="52">
        <v>0</v>
      </c>
      <c r="FX128" s="52">
        <v>0</v>
      </c>
      <c r="FY128" s="52">
        <v>0</v>
      </c>
      <c r="FZ128" s="52">
        <v>0</v>
      </c>
      <c r="GA128" s="52">
        <v>0</v>
      </c>
      <c r="GB128" s="52">
        <v>5.210505175334266E-4</v>
      </c>
      <c r="GC128" s="52">
        <v>0</v>
      </c>
      <c r="GD128" s="52">
        <v>0</v>
      </c>
      <c r="GE128" s="52">
        <v>0</v>
      </c>
      <c r="GF128" s="52">
        <v>0</v>
      </c>
      <c r="GG128" s="52">
        <v>0</v>
      </c>
      <c r="GH128" s="52">
        <v>0</v>
      </c>
      <c r="GI128" s="52">
        <v>0</v>
      </c>
      <c r="GJ128" s="52">
        <v>1.7144524171776951E-5</v>
      </c>
      <c r="GK128" s="52">
        <v>2.060871655547606E-5</v>
      </c>
      <c r="GL128" s="52">
        <v>2.0333483425833063E-5</v>
      </c>
      <c r="GM128" s="52">
        <v>0</v>
      </c>
      <c r="GN128" s="52">
        <v>0</v>
      </c>
      <c r="GO128" s="52">
        <v>0</v>
      </c>
      <c r="GP128" s="52">
        <v>0</v>
      </c>
      <c r="GQ128" s="52">
        <v>3.0105259369016523E-5</v>
      </c>
      <c r="GR128" s="52">
        <v>6.1679927470494541E-6</v>
      </c>
      <c r="GS128" s="52">
        <v>4.4410122382160548E-5</v>
      </c>
      <c r="GT128" s="52">
        <v>2.9641657638165391E-4</v>
      </c>
      <c r="GU128" s="52">
        <v>0</v>
      </c>
      <c r="GV128" s="52">
        <v>0</v>
      </c>
      <c r="GW128" s="52">
        <v>0</v>
      </c>
      <c r="GX128" s="52">
        <v>0</v>
      </c>
      <c r="GY128" s="52">
        <v>0</v>
      </c>
      <c r="GZ128" s="52">
        <v>0</v>
      </c>
      <c r="HA128" s="52">
        <v>0</v>
      </c>
      <c r="HB128" s="52">
        <v>0</v>
      </c>
      <c r="HC128" s="52">
        <v>0</v>
      </c>
      <c r="HD128" s="52">
        <v>0</v>
      </c>
      <c r="HE128" s="52">
        <v>0</v>
      </c>
      <c r="HF128" s="52">
        <v>0</v>
      </c>
      <c r="HG128" s="52">
        <v>0</v>
      </c>
      <c r="HH128" s="52">
        <v>0</v>
      </c>
      <c r="HI128" s="52">
        <v>0</v>
      </c>
      <c r="HJ128" s="52">
        <v>0</v>
      </c>
      <c r="HK128" s="52">
        <v>0</v>
      </c>
      <c r="HL128" s="52">
        <v>0</v>
      </c>
      <c r="HM128" s="52">
        <v>0</v>
      </c>
      <c r="HN128" s="52">
        <v>0</v>
      </c>
      <c r="HO128" s="52">
        <v>0</v>
      </c>
      <c r="HP128" s="52">
        <v>0</v>
      </c>
      <c r="HQ128" s="52">
        <v>0</v>
      </c>
      <c r="HR128" s="52">
        <v>0</v>
      </c>
      <c r="HS128" s="52">
        <v>0</v>
      </c>
      <c r="HT128" s="52">
        <v>0</v>
      </c>
      <c r="HU128" s="52">
        <v>0</v>
      </c>
      <c r="HV128" s="52">
        <v>0</v>
      </c>
      <c r="HW128" s="52">
        <v>1.4346440138110635E-3</v>
      </c>
      <c r="HX128" s="52">
        <v>1.429134867090335E-4</v>
      </c>
      <c r="HY128" s="52">
        <v>0</v>
      </c>
      <c r="HZ128" s="52">
        <v>0</v>
      </c>
      <c r="IA128" s="52">
        <v>0</v>
      </c>
      <c r="IB128" s="52">
        <v>0</v>
      </c>
      <c r="IC128" s="52">
        <v>0</v>
      </c>
      <c r="ID128" s="52">
        <v>0</v>
      </c>
      <c r="IE128" s="52">
        <v>0</v>
      </c>
      <c r="IF128" s="52">
        <v>0</v>
      </c>
      <c r="IG128" s="52">
        <v>0</v>
      </c>
      <c r="IH128" s="52">
        <v>0</v>
      </c>
      <c r="II128" s="52">
        <v>0</v>
      </c>
      <c r="IJ128" s="52">
        <v>0</v>
      </c>
      <c r="IK128" s="52">
        <v>0</v>
      </c>
      <c r="IL128" s="52">
        <v>0</v>
      </c>
      <c r="IM128" s="52">
        <v>0</v>
      </c>
      <c r="IN128" s="52">
        <v>0</v>
      </c>
      <c r="IO128" s="52">
        <v>0</v>
      </c>
      <c r="IP128" s="52">
        <v>0</v>
      </c>
      <c r="IQ128" s="52">
        <v>0</v>
      </c>
      <c r="IR128" s="52">
        <v>0</v>
      </c>
      <c r="IS128" s="52">
        <v>0</v>
      </c>
      <c r="IT128" s="52">
        <v>0</v>
      </c>
      <c r="IU128" s="52">
        <v>0</v>
      </c>
      <c r="IV128" s="52">
        <v>0</v>
      </c>
      <c r="IW128" s="52">
        <v>0</v>
      </c>
      <c r="IX128" s="52">
        <v>0</v>
      </c>
      <c r="IY128" s="52">
        <v>0</v>
      </c>
      <c r="IZ128" s="52">
        <v>0</v>
      </c>
      <c r="JA128" s="52">
        <v>0</v>
      </c>
      <c r="JB128" s="52">
        <v>0</v>
      </c>
      <c r="JC128" s="52">
        <v>0</v>
      </c>
      <c r="JD128" s="52">
        <v>0</v>
      </c>
      <c r="JE128" s="52">
        <v>0</v>
      </c>
      <c r="JF128" s="52">
        <v>0</v>
      </c>
      <c r="JG128" s="52">
        <v>0</v>
      </c>
      <c r="JH128" s="52">
        <v>0</v>
      </c>
      <c r="JI128" s="52">
        <v>2.6261047566126945E-5</v>
      </c>
      <c r="JJ128" s="52">
        <v>0</v>
      </c>
      <c r="JK128" s="52">
        <v>0</v>
      </c>
      <c r="JL128" s="52">
        <v>0</v>
      </c>
      <c r="JM128" s="52">
        <v>3.5177644833276333E-5</v>
      </c>
      <c r="JN128" s="52">
        <v>0</v>
      </c>
      <c r="JO128" s="52">
        <v>0</v>
      </c>
      <c r="JP128" s="52">
        <v>0</v>
      </c>
      <c r="JQ128" s="52">
        <v>0</v>
      </c>
      <c r="JR128" s="52">
        <v>0</v>
      </c>
      <c r="JS128" s="52">
        <v>0</v>
      </c>
      <c r="JT128" s="52">
        <v>0</v>
      </c>
      <c r="JU128" s="52">
        <v>0</v>
      </c>
      <c r="JV128" s="52">
        <v>0</v>
      </c>
      <c r="JW128" s="52">
        <v>0</v>
      </c>
      <c r="JX128" s="52">
        <v>0</v>
      </c>
      <c r="JY128" s="52">
        <v>0</v>
      </c>
      <c r="JZ128" s="52">
        <v>0</v>
      </c>
      <c r="KA128" s="52">
        <v>0</v>
      </c>
      <c r="KB128" s="52">
        <v>0</v>
      </c>
      <c r="KC128" s="52">
        <v>0</v>
      </c>
      <c r="KD128" s="52">
        <v>0</v>
      </c>
      <c r="KE128" s="52">
        <v>0</v>
      </c>
      <c r="KF128" s="52">
        <v>0</v>
      </c>
      <c r="KG128" s="52">
        <v>0</v>
      </c>
      <c r="KH128" s="52">
        <v>0</v>
      </c>
      <c r="KI128" s="52">
        <v>0</v>
      </c>
      <c r="KJ128" s="52">
        <v>0</v>
      </c>
      <c r="KK128" s="52">
        <v>0</v>
      </c>
      <c r="KL128" s="52">
        <v>0</v>
      </c>
      <c r="KM128" s="52">
        <v>0</v>
      </c>
      <c r="KN128" s="52">
        <v>0</v>
      </c>
      <c r="KO128" s="52">
        <v>0</v>
      </c>
      <c r="KP128" s="52">
        <v>0</v>
      </c>
      <c r="KQ128" s="52">
        <v>0</v>
      </c>
      <c r="KR128" s="52">
        <v>0</v>
      </c>
      <c r="KS128" s="52">
        <v>0</v>
      </c>
      <c r="KT128" s="52">
        <v>0</v>
      </c>
      <c r="KU128" s="52">
        <v>0</v>
      </c>
      <c r="KV128" s="52">
        <v>0</v>
      </c>
      <c r="KW128" s="52">
        <v>0</v>
      </c>
      <c r="KX128" s="52">
        <v>0</v>
      </c>
      <c r="KY128" s="52">
        <v>0</v>
      </c>
      <c r="KZ128" s="52">
        <v>1.2168310606517458E-5</v>
      </c>
    </row>
    <row r="129" spans="1:312" x14ac:dyDescent="0.2">
      <c r="A129" s="89">
        <v>1.026184</v>
      </c>
      <c r="B129" s="41" t="s">
        <v>808</v>
      </c>
      <c r="C129" s="51" t="s">
        <v>140</v>
      </c>
      <c r="D129" s="52">
        <v>1.0849268957846953E-3</v>
      </c>
      <c r="E129" s="52">
        <v>4.7744055131114028E-4</v>
      </c>
      <c r="F129" s="52">
        <v>0</v>
      </c>
      <c r="G129" s="52">
        <v>0</v>
      </c>
      <c r="H129" s="52">
        <v>9.6441540470963574E-6</v>
      </c>
      <c r="I129" s="52">
        <v>0.2921850883622768</v>
      </c>
      <c r="J129" s="52">
        <v>0.28441309902551065</v>
      </c>
      <c r="K129" s="52">
        <v>1.1606915644494398E-2</v>
      </c>
      <c r="L129" s="52">
        <v>5.5649845517075176E-3</v>
      </c>
      <c r="M129" s="52">
        <v>2.778502519940374E-5</v>
      </c>
      <c r="N129" s="52">
        <v>1.7683722528103651E-3</v>
      </c>
      <c r="O129" s="52">
        <v>0</v>
      </c>
      <c r="P129" s="52">
        <v>1.4106031654499272E-5</v>
      </c>
      <c r="Q129" s="52">
        <v>2.8488662590768938E-4</v>
      </c>
      <c r="R129" s="52">
        <v>2.5193271540625533E-5</v>
      </c>
      <c r="S129" s="52">
        <v>1.4468045256279998E-3</v>
      </c>
      <c r="T129" s="52">
        <v>3.0603048685621978E-4</v>
      </c>
      <c r="U129" s="52">
        <v>2.048658896648911E-3</v>
      </c>
      <c r="V129" s="52">
        <v>1.1932742037929444E-3</v>
      </c>
      <c r="W129" s="52">
        <v>6.808451166886614E-3</v>
      </c>
      <c r="X129" s="52">
        <v>1.5749809676639868E-3</v>
      </c>
      <c r="Y129" s="52">
        <v>5.1475250184562533E-4</v>
      </c>
      <c r="Z129" s="52">
        <v>3.3869986891373077E-4</v>
      </c>
      <c r="AA129" s="52">
        <v>6.0926527198383845E-4</v>
      </c>
      <c r="AB129" s="52">
        <v>0</v>
      </c>
      <c r="AC129" s="52">
        <v>1.2813705440269322E-4</v>
      </c>
      <c r="AD129" s="52">
        <v>0</v>
      </c>
      <c r="AE129" s="52">
        <v>0</v>
      </c>
      <c r="AF129" s="52">
        <v>0</v>
      </c>
      <c r="AG129" s="52">
        <v>0</v>
      </c>
      <c r="AH129" s="52">
        <v>0</v>
      </c>
      <c r="AI129" s="52">
        <v>0</v>
      </c>
      <c r="AJ129" s="52">
        <v>4.3731934485950771E-5</v>
      </c>
      <c r="AK129" s="52">
        <v>0</v>
      </c>
      <c r="AL129" s="52">
        <v>0</v>
      </c>
      <c r="AM129" s="52">
        <v>0</v>
      </c>
      <c r="AN129" s="52">
        <v>0</v>
      </c>
      <c r="AO129" s="52">
        <v>0</v>
      </c>
      <c r="AP129" s="52">
        <v>0</v>
      </c>
      <c r="AQ129" s="52">
        <v>8.6544137389866279E-4</v>
      </c>
      <c r="AR129" s="52">
        <v>6.4417698746917291E-5</v>
      </c>
      <c r="AS129" s="52">
        <v>0</v>
      </c>
      <c r="AT129" s="52">
        <v>0</v>
      </c>
      <c r="AU129" s="52">
        <v>0</v>
      </c>
      <c r="AV129" s="52">
        <v>3.3947444950442862E-4</v>
      </c>
      <c r="AW129" s="52">
        <v>1.8857266272456437E-2</v>
      </c>
      <c r="AX129" s="52">
        <v>0.22552495481768728</v>
      </c>
      <c r="AY129" s="52">
        <v>1.6800696567422481E-2</v>
      </c>
      <c r="AZ129" s="52">
        <v>1.6497742197349376E-4</v>
      </c>
      <c r="BA129" s="52">
        <v>0</v>
      </c>
      <c r="BB129" s="52">
        <v>9.9121252553802434E-4</v>
      </c>
      <c r="BC129" s="52">
        <v>0</v>
      </c>
      <c r="BD129" s="52">
        <v>1.6648966629708704E-3</v>
      </c>
      <c r="BE129" s="52">
        <v>3.6461735051984001E-4</v>
      </c>
      <c r="BF129" s="52">
        <v>4.0736290454895742E-4</v>
      </c>
      <c r="BG129" s="52">
        <v>0</v>
      </c>
      <c r="BH129" s="52">
        <v>3.7957999107912107E-4</v>
      </c>
      <c r="BI129" s="52">
        <v>0</v>
      </c>
      <c r="BJ129" s="52">
        <v>0</v>
      </c>
      <c r="BK129" s="52">
        <v>4.5766290044498155E-4</v>
      </c>
      <c r="BL129" s="52">
        <v>0</v>
      </c>
      <c r="BM129" s="52">
        <v>0</v>
      </c>
      <c r="BN129" s="52">
        <v>0</v>
      </c>
      <c r="BO129" s="52">
        <v>0</v>
      </c>
      <c r="BP129" s="52">
        <v>9.8167711630545813E-4</v>
      </c>
      <c r="BQ129" s="52">
        <v>9.7588983904081106E-3</v>
      </c>
      <c r="BR129" s="52">
        <v>6.9651817601803047E-4</v>
      </c>
      <c r="BS129" s="52">
        <v>3.1871432242121184E-3</v>
      </c>
      <c r="BT129" s="52">
        <v>4.673340651544392E-3</v>
      </c>
      <c r="BU129" s="52">
        <v>1.6685470691229151E-2</v>
      </c>
      <c r="BV129" s="52">
        <v>2.9401923019345758E-3</v>
      </c>
      <c r="BW129" s="52">
        <v>1.140936748892786E-2</v>
      </c>
      <c r="BX129" s="52">
        <v>2.5135516624485939E-4</v>
      </c>
      <c r="BY129" s="52">
        <v>4.3048111760069776E-3</v>
      </c>
      <c r="BZ129" s="52">
        <v>4.1352349425700036E-3</v>
      </c>
      <c r="CA129" s="52">
        <v>2.5211854465414479E-3</v>
      </c>
      <c r="CB129" s="52">
        <v>0</v>
      </c>
      <c r="CC129" s="52">
        <v>0</v>
      </c>
      <c r="CD129" s="52">
        <v>0</v>
      </c>
      <c r="CE129" s="52">
        <v>0</v>
      </c>
      <c r="CF129" s="52">
        <v>0</v>
      </c>
      <c r="CG129" s="52">
        <v>7.6785019210070293E-5</v>
      </c>
      <c r="CH129" s="52">
        <v>0</v>
      </c>
      <c r="CI129" s="52">
        <v>2.222169856640791E-4</v>
      </c>
      <c r="CJ129" s="52">
        <v>0</v>
      </c>
      <c r="CK129" s="52">
        <v>0</v>
      </c>
      <c r="CL129" s="52">
        <v>0</v>
      </c>
      <c r="CM129" s="52">
        <v>0</v>
      </c>
      <c r="CN129" s="52">
        <v>0</v>
      </c>
      <c r="CO129" s="52">
        <v>0</v>
      </c>
      <c r="CP129" s="52">
        <v>0</v>
      </c>
      <c r="CQ129" s="52">
        <v>0</v>
      </c>
      <c r="CR129" s="52">
        <v>0</v>
      </c>
      <c r="CS129" s="52">
        <v>0</v>
      </c>
      <c r="CT129" s="52">
        <v>6.948527816245575E-3</v>
      </c>
      <c r="CU129" s="52">
        <v>0</v>
      </c>
      <c r="CV129" s="52">
        <v>0</v>
      </c>
      <c r="CW129" s="52">
        <v>0</v>
      </c>
      <c r="CX129" s="52">
        <v>0</v>
      </c>
      <c r="CY129" s="52">
        <v>0</v>
      </c>
      <c r="CZ129" s="52">
        <v>0</v>
      </c>
      <c r="DA129" s="52">
        <v>0</v>
      </c>
      <c r="DB129" s="52">
        <v>0</v>
      </c>
      <c r="DC129" s="52">
        <v>0</v>
      </c>
      <c r="DD129" s="52">
        <v>0</v>
      </c>
      <c r="DE129" s="52">
        <v>0</v>
      </c>
      <c r="DF129" s="52">
        <v>3.4787501759724174E-4</v>
      </c>
      <c r="DG129" s="52">
        <v>0</v>
      </c>
      <c r="DH129" s="52">
        <v>0</v>
      </c>
      <c r="DI129" s="52">
        <v>9.4229774002608054E-5</v>
      </c>
      <c r="DJ129" s="52">
        <v>0</v>
      </c>
      <c r="DK129" s="52">
        <v>0</v>
      </c>
      <c r="DL129" s="52">
        <v>0</v>
      </c>
      <c r="DM129" s="52">
        <v>0</v>
      </c>
      <c r="DN129" s="52">
        <v>9.3361549946876832E-5</v>
      </c>
      <c r="DO129" s="52">
        <v>0</v>
      </c>
      <c r="DP129" s="52">
        <v>6.1570583687187554E-4</v>
      </c>
      <c r="DQ129" s="52">
        <v>0</v>
      </c>
      <c r="DR129" s="52">
        <v>0</v>
      </c>
      <c r="DS129" s="52">
        <v>0</v>
      </c>
      <c r="DT129" s="52">
        <v>5.5973098630833875E-5</v>
      </c>
      <c r="DU129" s="52">
        <v>0</v>
      </c>
      <c r="DV129" s="52">
        <v>0</v>
      </c>
      <c r="DW129" s="52">
        <v>2.5046575787869053E-4</v>
      </c>
      <c r="DX129" s="52">
        <v>0</v>
      </c>
      <c r="DY129" s="52">
        <v>0</v>
      </c>
      <c r="DZ129" s="52">
        <v>0</v>
      </c>
      <c r="EA129" s="52">
        <v>0</v>
      </c>
      <c r="EB129" s="52">
        <v>0</v>
      </c>
      <c r="EC129" s="52">
        <v>0</v>
      </c>
      <c r="ED129" s="52">
        <v>0</v>
      </c>
      <c r="EE129" s="52">
        <v>0</v>
      </c>
      <c r="EF129" s="52">
        <v>0</v>
      </c>
      <c r="EG129" s="52">
        <v>0</v>
      </c>
      <c r="EH129" s="52">
        <v>0</v>
      </c>
      <c r="EI129" s="52">
        <v>0</v>
      </c>
      <c r="EJ129" s="52">
        <v>0</v>
      </c>
      <c r="EK129" s="52">
        <v>1.5400482028004999E-3</v>
      </c>
      <c r="EL129" s="52">
        <v>1.2951658961551165E-2</v>
      </c>
      <c r="EM129" s="52">
        <v>1.199246625922148E-2</v>
      </c>
      <c r="EN129" s="52">
        <v>9.9542699803776055E-3</v>
      </c>
      <c r="EO129" s="52">
        <v>3.4784172783436764E-3</v>
      </c>
      <c r="EP129" s="52">
        <v>1.3494531774105839E-2</v>
      </c>
      <c r="EQ129" s="52">
        <v>4.1904865961882995E-3</v>
      </c>
      <c r="ER129" s="52">
        <v>2.3859605330744339E-3</v>
      </c>
      <c r="ES129" s="52">
        <v>5.5094555198141049E-3</v>
      </c>
      <c r="ET129" s="52">
        <v>1.0495921123075526E-2</v>
      </c>
      <c r="EU129" s="52">
        <v>8.9514274866070286E-3</v>
      </c>
      <c r="EV129" s="52">
        <v>0.26788934540617643</v>
      </c>
      <c r="EW129" s="52">
        <v>8.1751586612773333E-3</v>
      </c>
      <c r="EX129" s="52">
        <v>0</v>
      </c>
      <c r="EY129" s="52">
        <v>1.9034749985995583E-4</v>
      </c>
      <c r="EZ129" s="52">
        <v>0</v>
      </c>
      <c r="FA129" s="52">
        <v>2.6040876377775514E-3</v>
      </c>
      <c r="FB129" s="52">
        <v>0</v>
      </c>
      <c r="FC129" s="52">
        <v>6.9749685013105158E-5</v>
      </c>
      <c r="FD129" s="52">
        <v>1.8141078984862432E-4</v>
      </c>
      <c r="FE129" s="52">
        <v>0</v>
      </c>
      <c r="FF129" s="52">
        <v>5.2924912832493323E-4</v>
      </c>
      <c r="FG129" s="52">
        <v>0</v>
      </c>
      <c r="FH129" s="52">
        <v>5.7481549779284417E-4</v>
      </c>
      <c r="FI129" s="52">
        <v>0</v>
      </c>
      <c r="FJ129" s="52">
        <v>9.1651369779565989E-4</v>
      </c>
      <c r="FK129" s="52">
        <v>5.5064192071359536E-3</v>
      </c>
      <c r="FL129" s="52">
        <v>0</v>
      </c>
      <c r="FM129" s="52">
        <v>0</v>
      </c>
      <c r="FN129" s="52">
        <v>0</v>
      </c>
      <c r="FO129" s="52">
        <v>0</v>
      </c>
      <c r="FP129" s="52">
        <v>4.3652974191735246E-3</v>
      </c>
      <c r="FQ129" s="52">
        <v>0</v>
      </c>
      <c r="FR129" s="52">
        <v>0</v>
      </c>
      <c r="FS129" s="52">
        <v>5.7192842896566188E-3</v>
      </c>
      <c r="FT129" s="52">
        <v>1.2772289191514948E-3</v>
      </c>
      <c r="FU129" s="52">
        <v>1.6051739049226079E-3</v>
      </c>
      <c r="FV129" s="52">
        <v>2.3958670761624744E-4</v>
      </c>
      <c r="FW129" s="52">
        <v>0</v>
      </c>
      <c r="FX129" s="52">
        <v>1.0029910263631074E-3</v>
      </c>
      <c r="FY129" s="52">
        <v>2.6302307633373854E-3</v>
      </c>
      <c r="FZ129" s="52">
        <v>3.7671234327361615E-4</v>
      </c>
      <c r="GA129" s="52">
        <v>1.7801818660199011E-2</v>
      </c>
      <c r="GB129" s="52">
        <v>1.5775750963382292E-3</v>
      </c>
      <c r="GC129" s="52">
        <v>0</v>
      </c>
      <c r="GD129" s="52">
        <v>5.8699725813250395E-3</v>
      </c>
      <c r="GE129" s="52">
        <v>1.6785198239723307E-3</v>
      </c>
      <c r="GF129" s="52">
        <v>0</v>
      </c>
      <c r="GG129" s="52">
        <v>0</v>
      </c>
      <c r="GH129" s="52">
        <v>6.8972272345683972E-5</v>
      </c>
      <c r="GI129" s="52">
        <v>4.578054742894174E-4</v>
      </c>
      <c r="GJ129" s="52">
        <v>0</v>
      </c>
      <c r="GK129" s="52">
        <v>0</v>
      </c>
      <c r="GL129" s="52">
        <v>0</v>
      </c>
      <c r="GM129" s="52">
        <v>0</v>
      </c>
      <c r="GN129" s="52">
        <v>1.6944030767573155E-4</v>
      </c>
      <c r="GO129" s="52">
        <v>3.299565995008634E-3</v>
      </c>
      <c r="GP129" s="52">
        <v>3.7824596640770026E-4</v>
      </c>
      <c r="GQ129" s="52">
        <v>7.3126293608561039E-4</v>
      </c>
      <c r="GR129" s="52">
        <v>1.9992675784204043E-3</v>
      </c>
      <c r="GS129" s="52">
        <v>1.3611924560744119E-2</v>
      </c>
      <c r="GT129" s="52">
        <v>7.213260432178413E-4</v>
      </c>
      <c r="GU129" s="52">
        <v>6.2225988909503209E-4</v>
      </c>
      <c r="GV129" s="52">
        <v>0</v>
      </c>
      <c r="GW129" s="52">
        <v>0</v>
      </c>
      <c r="GX129" s="52">
        <v>0</v>
      </c>
      <c r="GY129" s="52">
        <v>0</v>
      </c>
      <c r="GZ129" s="52">
        <v>0</v>
      </c>
      <c r="HA129" s="52">
        <v>0</v>
      </c>
      <c r="HB129" s="52">
        <v>0</v>
      </c>
      <c r="HC129" s="52">
        <v>0</v>
      </c>
      <c r="HD129" s="52">
        <v>0</v>
      </c>
      <c r="HE129" s="52">
        <v>0</v>
      </c>
      <c r="HF129" s="52">
        <v>0</v>
      </c>
      <c r="HG129" s="52">
        <v>0</v>
      </c>
      <c r="HH129" s="52">
        <v>0</v>
      </c>
      <c r="HI129" s="52">
        <v>0</v>
      </c>
      <c r="HJ129" s="52">
        <v>0</v>
      </c>
      <c r="HK129" s="52">
        <v>4.3616946866722964E-3</v>
      </c>
      <c r="HL129" s="52">
        <v>6.2542766235715152E-3</v>
      </c>
      <c r="HM129" s="52">
        <v>7.5873343385896835E-3</v>
      </c>
      <c r="HN129" s="52">
        <v>2.1745188390047115E-3</v>
      </c>
      <c r="HO129" s="52">
        <v>0</v>
      </c>
      <c r="HP129" s="52">
        <v>0</v>
      </c>
      <c r="HQ129" s="52">
        <v>0</v>
      </c>
      <c r="HR129" s="52">
        <v>1.0492276022308587E-5</v>
      </c>
      <c r="HS129" s="52">
        <v>7.868697744087802E-4</v>
      </c>
      <c r="HT129" s="52">
        <v>0</v>
      </c>
      <c r="HU129" s="52">
        <v>0</v>
      </c>
      <c r="HV129" s="52">
        <v>0</v>
      </c>
      <c r="HW129" s="52">
        <v>2.265619477831271E-3</v>
      </c>
      <c r="HX129" s="52">
        <v>1.8696216411935205E-4</v>
      </c>
      <c r="HY129" s="52">
        <v>6.8659604714690192E-3</v>
      </c>
      <c r="HZ129" s="52">
        <v>1.339248545162041E-2</v>
      </c>
      <c r="IA129" s="52">
        <v>0</v>
      </c>
      <c r="IB129" s="52">
        <v>1.9675112399761618E-4</v>
      </c>
      <c r="IC129" s="52">
        <v>1.4886149012743668E-4</v>
      </c>
      <c r="ID129" s="52">
        <v>0</v>
      </c>
      <c r="IE129" s="52">
        <v>0</v>
      </c>
      <c r="IF129" s="52">
        <v>0</v>
      </c>
      <c r="IG129" s="52">
        <v>3.5499752522640259E-4</v>
      </c>
      <c r="IH129" s="52">
        <v>2.0153640919309709E-4</v>
      </c>
      <c r="II129" s="52">
        <v>6.4527346453799978E-4</v>
      </c>
      <c r="IJ129" s="52">
        <v>2.7772505596880093E-3</v>
      </c>
      <c r="IK129" s="52">
        <v>2.460151582887832E-3</v>
      </c>
      <c r="IL129" s="52">
        <v>1.5993000261400382E-3</v>
      </c>
      <c r="IM129" s="52">
        <v>1.0687599345163418E-3</v>
      </c>
      <c r="IN129" s="52">
        <v>1.1386340151209021E-3</v>
      </c>
      <c r="IO129" s="52">
        <v>1.9848810954804529E-3</v>
      </c>
      <c r="IP129" s="52">
        <v>2.4646941674738433E-3</v>
      </c>
      <c r="IQ129" s="52">
        <v>2.8290423130708986E-3</v>
      </c>
      <c r="IR129" s="52">
        <v>1.9952775588259896E-3</v>
      </c>
      <c r="IS129" s="52">
        <v>4.4048387300987153E-2</v>
      </c>
      <c r="IT129" s="52">
        <v>0.30034634427188156</v>
      </c>
      <c r="IU129" s="52">
        <v>0.24834235280728251</v>
      </c>
      <c r="IV129" s="52">
        <v>0.24760293135634251</v>
      </c>
      <c r="IW129" s="52">
        <v>0.32512914137825555</v>
      </c>
      <c r="IX129" s="52">
        <v>0.28499179487461568</v>
      </c>
      <c r="IY129" s="52">
        <v>1.3533406741962838E-3</v>
      </c>
      <c r="IZ129" s="52">
        <v>7.2396450452433768E-4</v>
      </c>
      <c r="JA129" s="52">
        <v>1.841854662389456E-3</v>
      </c>
      <c r="JB129" s="52">
        <v>2.5658063804324992E-4</v>
      </c>
      <c r="JC129" s="52">
        <v>2.5774221939478423E-4</v>
      </c>
      <c r="JD129" s="52">
        <v>8.1389301654776559E-5</v>
      </c>
      <c r="JE129" s="52">
        <v>1.3956796151473818E-5</v>
      </c>
      <c r="JF129" s="52">
        <v>3.5833124685607381E-4</v>
      </c>
      <c r="JG129" s="52">
        <v>2.3015060572073438E-4</v>
      </c>
      <c r="JH129" s="52">
        <v>2.6208103361757863E-2</v>
      </c>
      <c r="JI129" s="52">
        <v>3.9513645430906902E-3</v>
      </c>
      <c r="JJ129" s="52">
        <v>3.0142632398043578E-4</v>
      </c>
      <c r="JK129" s="52">
        <v>3.0665017337636491E-4</v>
      </c>
      <c r="JL129" s="52">
        <v>4.1124786676444355E-3</v>
      </c>
      <c r="JM129" s="52">
        <v>1.4548042947999025E-4</v>
      </c>
      <c r="JN129" s="52">
        <v>6.1486255358680886E-4</v>
      </c>
      <c r="JO129" s="52">
        <v>3.1164629981210966E-4</v>
      </c>
      <c r="JP129" s="52">
        <v>2.9521539252713438E-3</v>
      </c>
      <c r="JQ129" s="52">
        <v>3.43903907377362E-4</v>
      </c>
      <c r="JR129" s="52">
        <v>4.3613236045661556E-4</v>
      </c>
      <c r="JS129" s="52">
        <v>0</v>
      </c>
      <c r="JT129" s="52">
        <v>0</v>
      </c>
      <c r="JU129" s="52">
        <v>0</v>
      </c>
      <c r="JV129" s="52">
        <v>0</v>
      </c>
      <c r="JW129" s="52">
        <v>0</v>
      </c>
      <c r="JX129" s="52">
        <v>5.6734541333027613E-6</v>
      </c>
      <c r="JY129" s="52">
        <v>0</v>
      </c>
      <c r="JZ129" s="52">
        <v>1.1238247093412048E-5</v>
      </c>
      <c r="KA129" s="52">
        <v>0</v>
      </c>
      <c r="KB129" s="52">
        <v>6.260137270602112E-6</v>
      </c>
      <c r="KC129" s="52">
        <v>0</v>
      </c>
      <c r="KD129" s="52">
        <v>0</v>
      </c>
      <c r="KE129" s="52">
        <v>0</v>
      </c>
      <c r="KF129" s="52">
        <v>0</v>
      </c>
      <c r="KG129" s="52">
        <v>0</v>
      </c>
      <c r="KH129" s="52">
        <v>0</v>
      </c>
      <c r="KI129" s="52">
        <v>4.1080235348614742E-5</v>
      </c>
      <c r="KJ129" s="52">
        <v>0</v>
      </c>
      <c r="KK129" s="52">
        <v>0</v>
      </c>
      <c r="KL129" s="52">
        <v>0</v>
      </c>
      <c r="KM129" s="52">
        <v>4.2968836123218361E-4</v>
      </c>
      <c r="KN129" s="52">
        <v>0</v>
      </c>
      <c r="KO129" s="52">
        <v>0</v>
      </c>
      <c r="KP129" s="52">
        <v>0</v>
      </c>
      <c r="KQ129" s="52">
        <v>0</v>
      </c>
      <c r="KR129" s="52">
        <v>0</v>
      </c>
      <c r="KS129" s="52">
        <v>0</v>
      </c>
      <c r="KT129" s="52">
        <v>0</v>
      </c>
      <c r="KU129" s="52">
        <v>0</v>
      </c>
      <c r="KV129" s="52">
        <v>0</v>
      </c>
      <c r="KW129" s="52">
        <v>0</v>
      </c>
      <c r="KX129" s="52">
        <v>0</v>
      </c>
      <c r="KY129" s="52">
        <v>0</v>
      </c>
      <c r="KZ129" s="52">
        <v>0</v>
      </c>
    </row>
    <row r="130" spans="1:312" x14ac:dyDescent="0.2">
      <c r="A130" s="89">
        <v>1.005207</v>
      </c>
      <c r="B130" s="41" t="s">
        <v>807</v>
      </c>
      <c r="C130" s="51" t="s">
        <v>12</v>
      </c>
      <c r="D130" s="52">
        <v>0</v>
      </c>
      <c r="E130" s="52">
        <v>0</v>
      </c>
      <c r="F130" s="52">
        <v>0</v>
      </c>
      <c r="G130" s="52">
        <v>0</v>
      </c>
      <c r="H130" s="52">
        <v>0</v>
      </c>
      <c r="I130" s="52">
        <v>0</v>
      </c>
      <c r="J130" s="52">
        <v>0</v>
      </c>
      <c r="K130" s="52">
        <v>0</v>
      </c>
      <c r="L130" s="52">
        <v>0</v>
      </c>
      <c r="M130" s="52">
        <v>0</v>
      </c>
      <c r="N130" s="52">
        <v>0</v>
      </c>
      <c r="O130" s="52">
        <v>0</v>
      </c>
      <c r="P130" s="52">
        <v>0</v>
      </c>
      <c r="Q130" s="52">
        <v>0</v>
      </c>
      <c r="R130" s="52">
        <v>0</v>
      </c>
      <c r="S130" s="52">
        <v>0</v>
      </c>
      <c r="T130" s="52">
        <v>0</v>
      </c>
      <c r="U130" s="52">
        <v>0</v>
      </c>
      <c r="V130" s="52">
        <v>0</v>
      </c>
      <c r="W130" s="52">
        <v>0</v>
      </c>
      <c r="X130" s="52">
        <v>7.4035047515881165E-6</v>
      </c>
      <c r="Y130" s="52">
        <v>1.3125663465276849E-5</v>
      </c>
      <c r="Z130" s="52">
        <v>0</v>
      </c>
      <c r="AA130" s="52">
        <v>1.0887800652438194E-5</v>
      </c>
      <c r="AB130" s="52">
        <v>0</v>
      </c>
      <c r="AC130" s="52">
        <v>1.9726796292386846E-4</v>
      </c>
      <c r="AD130" s="52">
        <v>0.3297856268709935</v>
      </c>
      <c r="AE130" s="52">
        <v>5.8670441991867607E-4</v>
      </c>
      <c r="AF130" s="52">
        <v>0</v>
      </c>
      <c r="AG130" s="52">
        <v>0</v>
      </c>
      <c r="AH130" s="52">
        <v>0</v>
      </c>
      <c r="AI130" s="52">
        <v>0</v>
      </c>
      <c r="AJ130" s="52">
        <v>9.1110845416818467E-6</v>
      </c>
      <c r="AK130" s="52">
        <v>1.3629571178448873E-4</v>
      </c>
      <c r="AL130" s="52">
        <v>0</v>
      </c>
      <c r="AM130" s="52">
        <v>0</v>
      </c>
      <c r="AN130" s="52">
        <v>3.3397793666007969E-4</v>
      </c>
      <c r="AO130" s="52">
        <v>0</v>
      </c>
      <c r="AP130" s="52">
        <v>0</v>
      </c>
      <c r="AQ130" s="52">
        <v>0</v>
      </c>
      <c r="AR130" s="52">
        <v>9.404937648520122E-6</v>
      </c>
      <c r="AS130" s="52">
        <v>0</v>
      </c>
      <c r="AT130" s="52">
        <v>0</v>
      </c>
      <c r="AU130" s="52">
        <v>0</v>
      </c>
      <c r="AV130" s="52">
        <v>0</v>
      </c>
      <c r="AW130" s="52">
        <v>0</v>
      </c>
      <c r="AX130" s="52">
        <v>0</v>
      </c>
      <c r="AY130" s="52">
        <v>0</v>
      </c>
      <c r="AZ130" s="52">
        <v>1.7356325149282326E-4</v>
      </c>
      <c r="BA130" s="52">
        <v>0</v>
      </c>
      <c r="BB130" s="52">
        <v>1.7940193362496663E-4</v>
      </c>
      <c r="BC130" s="52">
        <v>0</v>
      </c>
      <c r="BD130" s="52">
        <v>0</v>
      </c>
      <c r="BE130" s="52">
        <v>0</v>
      </c>
      <c r="BF130" s="52">
        <v>0</v>
      </c>
      <c r="BG130" s="52">
        <v>1.6627374608880379E-5</v>
      </c>
      <c r="BH130" s="52">
        <v>0</v>
      </c>
      <c r="BI130" s="52">
        <v>0</v>
      </c>
      <c r="BJ130" s="52">
        <v>2.6531286800060013E-4</v>
      </c>
      <c r="BK130" s="52">
        <v>4.9479644668320186E-4</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1.790901853504002E-3</v>
      </c>
      <c r="CE130" s="52">
        <v>1.2992989638480753E-3</v>
      </c>
      <c r="CF130" s="52">
        <v>1.3172765618906432E-3</v>
      </c>
      <c r="CG130" s="52">
        <v>9.4048590181589856E-4</v>
      </c>
      <c r="CH130" s="52">
        <v>0.13296229471829252</v>
      </c>
      <c r="CI130" s="52">
        <v>0.23975786733773716</v>
      </c>
      <c r="CJ130" s="52">
        <v>1.1977711527064862E-3</v>
      </c>
      <c r="CK130" s="52">
        <v>8.6383499883863264E-4</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2.0115732310034515E-5</v>
      </c>
      <c r="DD130" s="52">
        <v>0</v>
      </c>
      <c r="DE130" s="52">
        <v>0</v>
      </c>
      <c r="DF130" s="52">
        <v>0</v>
      </c>
      <c r="DG130" s="52">
        <v>4.4073655059137131E-5</v>
      </c>
      <c r="DH130" s="52">
        <v>0</v>
      </c>
      <c r="DI130" s="52">
        <v>0</v>
      </c>
      <c r="DJ130" s="52">
        <v>0</v>
      </c>
      <c r="DK130" s="52">
        <v>0</v>
      </c>
      <c r="DL130" s="52">
        <v>0</v>
      </c>
      <c r="DM130" s="52">
        <v>0</v>
      </c>
      <c r="DN130" s="52">
        <v>0</v>
      </c>
      <c r="DO130" s="52">
        <v>0</v>
      </c>
      <c r="DP130" s="52">
        <v>1.5036777749519653E-4</v>
      </c>
      <c r="DQ130" s="52">
        <v>0</v>
      </c>
      <c r="DR130" s="52">
        <v>0</v>
      </c>
      <c r="DS130" s="52">
        <v>1.4593644565539741E-5</v>
      </c>
      <c r="DT130" s="52">
        <v>0</v>
      </c>
      <c r="DU130" s="52">
        <v>4.9746864238227608E-5</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0</v>
      </c>
      <c r="EK130" s="52">
        <v>0</v>
      </c>
      <c r="EL130" s="52">
        <v>0</v>
      </c>
      <c r="EM130" s="52">
        <v>0</v>
      </c>
      <c r="EN130" s="52">
        <v>0</v>
      </c>
      <c r="EO130" s="52">
        <v>0</v>
      </c>
      <c r="EP130" s="52">
        <v>0</v>
      </c>
      <c r="EQ130" s="52">
        <v>0</v>
      </c>
      <c r="ER130" s="52">
        <v>0</v>
      </c>
      <c r="ES130" s="52">
        <v>0</v>
      </c>
      <c r="ET130" s="52">
        <v>0</v>
      </c>
      <c r="EU130" s="52">
        <v>0</v>
      </c>
      <c r="EV130" s="52">
        <v>0</v>
      </c>
      <c r="EW130" s="52">
        <v>0</v>
      </c>
      <c r="EX130" s="52">
        <v>0</v>
      </c>
      <c r="EY130" s="52">
        <v>0</v>
      </c>
      <c r="EZ130" s="52">
        <v>0</v>
      </c>
      <c r="FA130" s="52">
        <v>0</v>
      </c>
      <c r="FB130" s="52">
        <v>0</v>
      </c>
      <c r="FC130" s="52">
        <v>0</v>
      </c>
      <c r="FD130" s="52">
        <v>0</v>
      </c>
      <c r="FE130" s="52">
        <v>0</v>
      </c>
      <c r="FF130" s="52">
        <v>0</v>
      </c>
      <c r="FG130" s="52">
        <v>0</v>
      </c>
      <c r="FH130" s="52">
        <v>0</v>
      </c>
      <c r="FI130" s="52">
        <v>0</v>
      </c>
      <c r="FJ130" s="52">
        <v>5.4945638663480503E-5</v>
      </c>
      <c r="FK130" s="52">
        <v>0</v>
      </c>
      <c r="FL130" s="52">
        <v>0</v>
      </c>
      <c r="FM130" s="52">
        <v>0</v>
      </c>
      <c r="FN130" s="52">
        <v>0</v>
      </c>
      <c r="FO130" s="52">
        <v>0</v>
      </c>
      <c r="FP130" s="52">
        <v>0</v>
      </c>
      <c r="FQ130" s="52">
        <v>0</v>
      </c>
      <c r="FR130" s="52">
        <v>1.0361755718544314E-4</v>
      </c>
      <c r="FS130" s="52">
        <v>0</v>
      </c>
      <c r="FT130" s="52">
        <v>0</v>
      </c>
      <c r="FU130" s="52">
        <v>0</v>
      </c>
      <c r="FV130" s="52">
        <v>0</v>
      </c>
      <c r="FW130" s="52">
        <v>0</v>
      </c>
      <c r="FX130" s="52">
        <v>0</v>
      </c>
      <c r="FY130" s="52">
        <v>0</v>
      </c>
      <c r="FZ130" s="52">
        <v>0</v>
      </c>
      <c r="GA130" s="52">
        <v>0</v>
      </c>
      <c r="GB130" s="52">
        <v>0</v>
      </c>
      <c r="GC130" s="52">
        <v>0</v>
      </c>
      <c r="GD130" s="52">
        <v>0</v>
      </c>
      <c r="GE130" s="52">
        <v>0</v>
      </c>
      <c r="GF130" s="52">
        <v>0</v>
      </c>
      <c r="GG130" s="52">
        <v>2.1154826850925857E-4</v>
      </c>
      <c r="GH130" s="52">
        <v>0</v>
      </c>
      <c r="GI130" s="52">
        <v>0</v>
      </c>
      <c r="GJ130" s="52">
        <v>0</v>
      </c>
      <c r="GK130" s="52">
        <v>0</v>
      </c>
      <c r="GL130" s="52">
        <v>0</v>
      </c>
      <c r="GM130" s="52">
        <v>1.2615312281656541E-5</v>
      </c>
      <c r="GN130" s="52">
        <v>9.4845979075762349E-5</v>
      </c>
      <c r="GO130" s="52">
        <v>0</v>
      </c>
      <c r="GP130" s="52">
        <v>0</v>
      </c>
      <c r="GQ130" s="52">
        <v>4.763229393316998E-5</v>
      </c>
      <c r="GR130" s="52">
        <v>0</v>
      </c>
      <c r="GS130" s="52">
        <v>0</v>
      </c>
      <c r="GT130" s="52">
        <v>0</v>
      </c>
      <c r="GU130" s="52">
        <v>0</v>
      </c>
      <c r="GV130" s="52">
        <v>0</v>
      </c>
      <c r="GW130" s="52">
        <v>0</v>
      </c>
      <c r="GX130" s="52">
        <v>0</v>
      </c>
      <c r="GY130" s="52">
        <v>0</v>
      </c>
      <c r="GZ130" s="52">
        <v>2.0436594690757676E-5</v>
      </c>
      <c r="HA130" s="52">
        <v>0</v>
      </c>
      <c r="HB130" s="52">
        <v>0</v>
      </c>
      <c r="HC130" s="52">
        <v>0</v>
      </c>
      <c r="HD130" s="52">
        <v>0</v>
      </c>
      <c r="HE130" s="52">
        <v>0</v>
      </c>
      <c r="HF130" s="52">
        <v>0</v>
      </c>
      <c r="HG130" s="52">
        <v>0</v>
      </c>
      <c r="HH130" s="52">
        <v>0</v>
      </c>
      <c r="HI130" s="52">
        <v>0</v>
      </c>
      <c r="HJ130" s="52">
        <v>0</v>
      </c>
      <c r="HK130" s="52">
        <v>0</v>
      </c>
      <c r="HL130" s="52">
        <v>0</v>
      </c>
      <c r="HM130" s="52">
        <v>0</v>
      </c>
      <c r="HN130" s="52">
        <v>0</v>
      </c>
      <c r="HO130" s="52">
        <v>0</v>
      </c>
      <c r="HP130" s="52">
        <v>0</v>
      </c>
      <c r="HQ130" s="52">
        <v>0</v>
      </c>
      <c r="HR130" s="52">
        <v>7.4960281272781962E-5</v>
      </c>
      <c r="HS130" s="52">
        <v>3.2962970425666602E-4</v>
      </c>
      <c r="HT130" s="52">
        <v>0</v>
      </c>
      <c r="HU130" s="52">
        <v>0</v>
      </c>
      <c r="HV130" s="52">
        <v>0</v>
      </c>
      <c r="HW130" s="52">
        <v>0</v>
      </c>
      <c r="HX130" s="52">
        <v>0</v>
      </c>
      <c r="HY130" s="52">
        <v>0</v>
      </c>
      <c r="HZ130" s="52">
        <v>0</v>
      </c>
      <c r="IA130" s="52">
        <v>0</v>
      </c>
      <c r="IB130" s="52">
        <v>0</v>
      </c>
      <c r="IC130" s="52">
        <v>0</v>
      </c>
      <c r="ID130" s="52">
        <v>0</v>
      </c>
      <c r="IE130" s="52">
        <v>0</v>
      </c>
      <c r="IF130" s="52">
        <v>0</v>
      </c>
      <c r="IG130" s="52">
        <v>0</v>
      </c>
      <c r="IH130" s="52">
        <v>0</v>
      </c>
      <c r="II130" s="52">
        <v>0</v>
      </c>
      <c r="IJ130" s="52">
        <v>0</v>
      </c>
      <c r="IK130" s="52">
        <v>0</v>
      </c>
      <c r="IL130" s="52">
        <v>3.4114335186708737E-6</v>
      </c>
      <c r="IM130" s="52">
        <v>0</v>
      </c>
      <c r="IN130" s="52">
        <v>0</v>
      </c>
      <c r="IO130" s="52">
        <v>0</v>
      </c>
      <c r="IP130" s="52">
        <v>0</v>
      </c>
      <c r="IQ130" s="52">
        <v>0</v>
      </c>
      <c r="IR130" s="52">
        <v>0</v>
      </c>
      <c r="IS130" s="52">
        <v>0</v>
      </c>
      <c r="IT130" s="52">
        <v>0</v>
      </c>
      <c r="IU130" s="52">
        <v>0</v>
      </c>
      <c r="IV130" s="52">
        <v>0</v>
      </c>
      <c r="IW130" s="52">
        <v>0</v>
      </c>
      <c r="IX130" s="52">
        <v>0</v>
      </c>
      <c r="IY130" s="52">
        <v>0</v>
      </c>
      <c r="IZ130" s="52">
        <v>0</v>
      </c>
      <c r="JA130" s="52">
        <v>0</v>
      </c>
      <c r="JB130" s="52">
        <v>0</v>
      </c>
      <c r="JC130" s="52">
        <v>0</v>
      </c>
      <c r="JD130" s="52">
        <v>0</v>
      </c>
      <c r="JE130" s="52">
        <v>0</v>
      </c>
      <c r="JF130" s="52">
        <v>0</v>
      </c>
      <c r="JG130" s="52">
        <v>2.2207273577917791E-6</v>
      </c>
      <c r="JH130" s="52">
        <v>2.742142355369069E-5</v>
      </c>
      <c r="JI130" s="52">
        <v>0</v>
      </c>
      <c r="JJ130" s="52">
        <v>1.399409623316642E-5</v>
      </c>
      <c r="JK130" s="52">
        <v>2.192405111613116E-5</v>
      </c>
      <c r="JL130" s="52">
        <v>0</v>
      </c>
      <c r="JM130" s="52">
        <v>0</v>
      </c>
      <c r="JN130" s="52">
        <v>1.0322176680981505E-4</v>
      </c>
      <c r="JO130" s="52">
        <v>0</v>
      </c>
      <c r="JP130" s="52">
        <v>0</v>
      </c>
      <c r="JQ130" s="52">
        <v>0</v>
      </c>
      <c r="JR130" s="52">
        <v>0</v>
      </c>
      <c r="JS130" s="52">
        <v>0</v>
      </c>
      <c r="JT130" s="52">
        <v>0</v>
      </c>
      <c r="JU130" s="52">
        <v>0</v>
      </c>
      <c r="JV130" s="52">
        <v>0</v>
      </c>
      <c r="JW130" s="52">
        <v>0</v>
      </c>
      <c r="JX130" s="52">
        <v>0</v>
      </c>
      <c r="JY130" s="52">
        <v>0</v>
      </c>
      <c r="JZ130" s="52">
        <v>0</v>
      </c>
      <c r="KA130" s="52">
        <v>0</v>
      </c>
      <c r="KB130" s="52">
        <v>0</v>
      </c>
      <c r="KC130" s="52">
        <v>0</v>
      </c>
      <c r="KD130" s="52">
        <v>0</v>
      </c>
      <c r="KE130" s="52">
        <v>0</v>
      </c>
      <c r="KF130" s="52">
        <v>0</v>
      </c>
      <c r="KG130" s="52">
        <v>0</v>
      </c>
      <c r="KH130" s="52">
        <v>0</v>
      </c>
      <c r="KI130" s="52">
        <v>2.2100720093257465E-4</v>
      </c>
      <c r="KJ130" s="52">
        <v>0</v>
      </c>
      <c r="KK130" s="52">
        <v>0</v>
      </c>
      <c r="KL130" s="52">
        <v>0</v>
      </c>
      <c r="KM130" s="52">
        <v>0</v>
      </c>
      <c r="KN130" s="52">
        <v>0</v>
      </c>
      <c r="KO130" s="52">
        <v>0</v>
      </c>
      <c r="KP130" s="52">
        <v>0</v>
      </c>
      <c r="KQ130" s="52">
        <v>0</v>
      </c>
      <c r="KR130" s="52">
        <v>0</v>
      </c>
      <c r="KS130" s="52">
        <v>0</v>
      </c>
      <c r="KT130" s="52">
        <v>0</v>
      </c>
      <c r="KU130" s="52">
        <v>0</v>
      </c>
      <c r="KV130" s="52">
        <v>0</v>
      </c>
      <c r="KW130" s="52">
        <v>0</v>
      </c>
      <c r="KX130" s="52">
        <v>0</v>
      </c>
      <c r="KY130" s="52">
        <v>0</v>
      </c>
      <c r="KZ130" s="52">
        <v>0</v>
      </c>
    </row>
    <row r="131" spans="1:312" x14ac:dyDescent="0.2">
      <c r="A131" s="89">
        <v>1.0094510000000001</v>
      </c>
      <c r="B131" s="41" t="s">
        <v>806</v>
      </c>
      <c r="C131" s="51" t="s">
        <v>66</v>
      </c>
      <c r="D131" s="52">
        <v>0</v>
      </c>
      <c r="E131" s="52">
        <v>0</v>
      </c>
      <c r="F131" s="52">
        <v>0</v>
      </c>
      <c r="G131" s="52">
        <v>0</v>
      </c>
      <c r="H131" s="52">
        <v>0</v>
      </c>
      <c r="I131" s="52">
        <v>0</v>
      </c>
      <c r="J131" s="52">
        <v>0</v>
      </c>
      <c r="K131" s="52">
        <v>0</v>
      </c>
      <c r="L131" s="52">
        <v>4.6520761885138862E-4</v>
      </c>
      <c r="M131" s="52">
        <v>0</v>
      </c>
      <c r="N131" s="52">
        <v>2.7854700046389848E-4</v>
      </c>
      <c r="O131" s="52">
        <v>2.3405720211673647E-3</v>
      </c>
      <c r="P131" s="52">
        <v>3.8377733805986516E-3</v>
      </c>
      <c r="Q131" s="52">
        <v>2.8037296355890072E-4</v>
      </c>
      <c r="R131" s="52">
        <v>1.0814356974504543E-3</v>
      </c>
      <c r="S131" s="52">
        <v>4.680870291794927E-4</v>
      </c>
      <c r="T131" s="52">
        <v>1.6841799323965023E-2</v>
      </c>
      <c r="U131" s="52">
        <v>1.93175196433203E-3</v>
      </c>
      <c r="V131" s="52">
        <v>0</v>
      </c>
      <c r="W131" s="52">
        <v>0</v>
      </c>
      <c r="X131" s="52">
        <v>0</v>
      </c>
      <c r="Y131" s="52">
        <v>0</v>
      </c>
      <c r="Z131" s="52">
        <v>0</v>
      </c>
      <c r="AA131" s="52">
        <v>0</v>
      </c>
      <c r="AB131" s="52">
        <v>5.7683060082402195E-6</v>
      </c>
      <c r="AC131" s="52">
        <v>1.2663732004734143E-5</v>
      </c>
      <c r="AD131" s="52">
        <v>0</v>
      </c>
      <c r="AE131" s="52">
        <v>2.0668387288072024E-5</v>
      </c>
      <c r="AF131" s="52">
        <v>2.5892139047476511E-4</v>
      </c>
      <c r="AG131" s="52">
        <v>0</v>
      </c>
      <c r="AH131" s="52">
        <v>0</v>
      </c>
      <c r="AI131" s="52">
        <v>0</v>
      </c>
      <c r="AJ131" s="52">
        <v>0</v>
      </c>
      <c r="AK131" s="52">
        <v>0</v>
      </c>
      <c r="AL131" s="52">
        <v>0</v>
      </c>
      <c r="AM131" s="52">
        <v>0</v>
      </c>
      <c r="AN131" s="52">
        <v>0</v>
      </c>
      <c r="AO131" s="52">
        <v>0</v>
      </c>
      <c r="AP131" s="52">
        <v>0</v>
      </c>
      <c r="AQ131" s="52">
        <v>0</v>
      </c>
      <c r="AR131" s="52">
        <v>0</v>
      </c>
      <c r="AS131" s="52">
        <v>0</v>
      </c>
      <c r="AT131" s="52">
        <v>0</v>
      </c>
      <c r="AU131" s="52">
        <v>0</v>
      </c>
      <c r="AV131" s="52">
        <v>0</v>
      </c>
      <c r="AW131" s="52">
        <v>0</v>
      </c>
      <c r="AX131" s="52">
        <v>0</v>
      </c>
      <c r="AY131" s="52">
        <v>0</v>
      </c>
      <c r="AZ131" s="52">
        <v>0</v>
      </c>
      <c r="BA131" s="52">
        <v>0</v>
      </c>
      <c r="BB131" s="52">
        <v>0</v>
      </c>
      <c r="BC131" s="52">
        <v>7.9030673348973396E-4</v>
      </c>
      <c r="BD131" s="52">
        <v>1.149063327437568E-4</v>
      </c>
      <c r="BE131" s="52">
        <v>0</v>
      </c>
      <c r="BF131" s="52">
        <v>0</v>
      </c>
      <c r="BG131" s="52">
        <v>2.5585411969052225E-5</v>
      </c>
      <c r="BH131" s="52">
        <v>6.8337890747030302E-6</v>
      </c>
      <c r="BI131" s="52">
        <v>4.7059118115628577E-5</v>
      </c>
      <c r="BJ131" s="52">
        <v>1.7448503931571002E-5</v>
      </c>
      <c r="BK131" s="52">
        <v>0</v>
      </c>
      <c r="BL131" s="52">
        <v>0</v>
      </c>
      <c r="BM131" s="52">
        <v>1.6182288846777095E-3</v>
      </c>
      <c r="BN131" s="52">
        <v>0</v>
      </c>
      <c r="BO131" s="52">
        <v>0</v>
      </c>
      <c r="BP131" s="52">
        <v>0</v>
      </c>
      <c r="BQ131" s="52">
        <v>0</v>
      </c>
      <c r="BR131" s="52">
        <v>0</v>
      </c>
      <c r="BS131" s="52">
        <v>0</v>
      </c>
      <c r="BT131" s="52">
        <v>0</v>
      </c>
      <c r="BU131" s="52">
        <v>0</v>
      </c>
      <c r="BV131" s="52">
        <v>4.1543368605488924E-5</v>
      </c>
      <c r="BW131" s="52">
        <v>4.1099744241219916E-3</v>
      </c>
      <c r="BX131" s="52">
        <v>0</v>
      </c>
      <c r="BY131" s="52">
        <v>0</v>
      </c>
      <c r="BZ131" s="52">
        <v>2.6885025667378124E-4</v>
      </c>
      <c r="CA131" s="52">
        <v>0</v>
      </c>
      <c r="CB131" s="52">
        <v>0</v>
      </c>
      <c r="CC131" s="52">
        <v>1.8110495156165691E-5</v>
      </c>
      <c r="CD131" s="52">
        <v>0</v>
      </c>
      <c r="CE131" s="52">
        <v>0</v>
      </c>
      <c r="CF131" s="52">
        <v>0</v>
      </c>
      <c r="CG131" s="52">
        <v>0</v>
      </c>
      <c r="CH131" s="52">
        <v>0</v>
      </c>
      <c r="CI131" s="52">
        <v>0</v>
      </c>
      <c r="CJ131" s="52">
        <v>0</v>
      </c>
      <c r="CK131" s="52">
        <v>0</v>
      </c>
      <c r="CL131" s="52">
        <v>0</v>
      </c>
      <c r="CM131" s="52">
        <v>0</v>
      </c>
      <c r="CN131" s="52">
        <v>0</v>
      </c>
      <c r="CO131" s="52">
        <v>0</v>
      </c>
      <c r="CP131" s="52">
        <v>0</v>
      </c>
      <c r="CQ131" s="52">
        <v>8.7386260876991497E-5</v>
      </c>
      <c r="CR131" s="52">
        <v>0</v>
      </c>
      <c r="CS131" s="52">
        <v>0</v>
      </c>
      <c r="CT131" s="52">
        <v>0</v>
      </c>
      <c r="CU131" s="52">
        <v>3.2608629754236579E-3</v>
      </c>
      <c r="CV131" s="52">
        <v>0</v>
      </c>
      <c r="CW131" s="52">
        <v>0</v>
      </c>
      <c r="CX131" s="52">
        <v>0</v>
      </c>
      <c r="CY131" s="52">
        <v>0</v>
      </c>
      <c r="CZ131" s="52">
        <v>0</v>
      </c>
      <c r="DA131" s="52">
        <v>0</v>
      </c>
      <c r="DB131" s="52">
        <v>0</v>
      </c>
      <c r="DC131" s="52">
        <v>0</v>
      </c>
      <c r="DD131" s="52">
        <v>0</v>
      </c>
      <c r="DE131" s="52">
        <v>0</v>
      </c>
      <c r="DF131" s="52">
        <v>0</v>
      </c>
      <c r="DG131" s="52">
        <v>0</v>
      </c>
      <c r="DH131" s="52">
        <v>0</v>
      </c>
      <c r="DI131" s="52">
        <v>0</v>
      </c>
      <c r="DJ131" s="52">
        <v>0</v>
      </c>
      <c r="DK131" s="52">
        <v>0</v>
      </c>
      <c r="DL131" s="52">
        <v>0</v>
      </c>
      <c r="DM131" s="52">
        <v>0</v>
      </c>
      <c r="DN131" s="52">
        <v>0</v>
      </c>
      <c r="DO131" s="52">
        <v>0</v>
      </c>
      <c r="DP131" s="52">
        <v>0</v>
      </c>
      <c r="DQ131" s="52">
        <v>2.3152573486977062E-5</v>
      </c>
      <c r="DR131" s="52">
        <v>0</v>
      </c>
      <c r="DS131" s="52">
        <v>0</v>
      </c>
      <c r="DT131" s="52">
        <v>9.2230976286434768E-5</v>
      </c>
      <c r="DU131" s="52">
        <v>0</v>
      </c>
      <c r="DV131" s="52">
        <v>0</v>
      </c>
      <c r="DW131" s="52">
        <v>0</v>
      </c>
      <c r="DX131" s="52">
        <v>1.7390824868591412E-3</v>
      </c>
      <c r="DY131" s="52">
        <v>0</v>
      </c>
      <c r="DZ131" s="52">
        <v>0</v>
      </c>
      <c r="EA131" s="52">
        <v>0</v>
      </c>
      <c r="EB131" s="52">
        <v>0</v>
      </c>
      <c r="EC131" s="52">
        <v>0</v>
      </c>
      <c r="ED131" s="52">
        <v>0</v>
      </c>
      <c r="EE131" s="52">
        <v>2.9354803997627511E-5</v>
      </c>
      <c r="EF131" s="52">
        <v>0</v>
      </c>
      <c r="EG131" s="52">
        <v>0</v>
      </c>
      <c r="EH131" s="52">
        <v>0</v>
      </c>
      <c r="EI131" s="52">
        <v>0</v>
      </c>
      <c r="EJ131" s="52">
        <v>0</v>
      </c>
      <c r="EK131" s="52">
        <v>0</v>
      </c>
      <c r="EL131" s="52">
        <v>0</v>
      </c>
      <c r="EM131" s="52">
        <v>0</v>
      </c>
      <c r="EN131" s="52">
        <v>0</v>
      </c>
      <c r="EO131" s="52">
        <v>0</v>
      </c>
      <c r="EP131" s="52">
        <v>0</v>
      </c>
      <c r="EQ131" s="52">
        <v>0</v>
      </c>
      <c r="ER131" s="52">
        <v>0</v>
      </c>
      <c r="ES131" s="52">
        <v>0</v>
      </c>
      <c r="ET131" s="52">
        <v>0</v>
      </c>
      <c r="EU131" s="52">
        <v>0</v>
      </c>
      <c r="EV131" s="52">
        <v>0</v>
      </c>
      <c r="EW131" s="52">
        <v>0</v>
      </c>
      <c r="EX131" s="52">
        <v>9.0218246619952101E-4</v>
      </c>
      <c r="EY131" s="52">
        <v>7.6524318769609779E-4</v>
      </c>
      <c r="EZ131" s="52">
        <v>4.3632678972914327E-3</v>
      </c>
      <c r="FA131" s="52">
        <v>9.4054223095906908E-4</v>
      </c>
      <c r="FB131" s="52">
        <v>0.12692596786749316</v>
      </c>
      <c r="FC131" s="52">
        <v>2.7984959678690738E-3</v>
      </c>
      <c r="FD131" s="52">
        <v>0</v>
      </c>
      <c r="FE131" s="52">
        <v>0.74816584684986187</v>
      </c>
      <c r="FF131" s="52">
        <v>0.60759880783304132</v>
      </c>
      <c r="FG131" s="52">
        <v>0.65517795351308672</v>
      </c>
      <c r="FH131" s="52">
        <v>0.66817072651631759</v>
      </c>
      <c r="FI131" s="52">
        <v>0.3976493400550668</v>
      </c>
      <c r="FJ131" s="52">
        <v>0.27105628617679944</v>
      </c>
      <c r="FK131" s="52">
        <v>0.58702841904423253</v>
      </c>
      <c r="FL131" s="52">
        <v>0</v>
      </c>
      <c r="FM131" s="52">
        <v>0</v>
      </c>
      <c r="FN131" s="52">
        <v>2.4948613381833168E-4</v>
      </c>
      <c r="FO131" s="52">
        <v>3.7747364685832507E-5</v>
      </c>
      <c r="FP131" s="52">
        <v>0</v>
      </c>
      <c r="FQ131" s="52">
        <v>4.0845567558503565E-5</v>
      </c>
      <c r="FR131" s="52">
        <v>0</v>
      </c>
      <c r="FS131" s="52">
        <v>0</v>
      </c>
      <c r="FT131" s="52">
        <v>0</v>
      </c>
      <c r="FU131" s="52">
        <v>0</v>
      </c>
      <c r="FV131" s="52">
        <v>0</v>
      </c>
      <c r="FW131" s="52">
        <v>0</v>
      </c>
      <c r="FX131" s="52">
        <v>0</v>
      </c>
      <c r="FY131" s="52">
        <v>0</v>
      </c>
      <c r="FZ131" s="52">
        <v>2.87447224350872E-3</v>
      </c>
      <c r="GA131" s="52">
        <v>0.13403266990986759</v>
      </c>
      <c r="GB131" s="52">
        <v>8.3520972368970516E-3</v>
      </c>
      <c r="GC131" s="52">
        <v>1.0788392738856099E-2</v>
      </c>
      <c r="GD131" s="52">
        <v>0</v>
      </c>
      <c r="GE131" s="52">
        <v>7.8268612443542648E-2</v>
      </c>
      <c r="GF131" s="52">
        <v>1.0698830224066248E-2</v>
      </c>
      <c r="GG131" s="52">
        <v>0</v>
      </c>
      <c r="GH131" s="52">
        <v>0</v>
      </c>
      <c r="GI131" s="52">
        <v>0</v>
      </c>
      <c r="GJ131" s="52">
        <v>0</v>
      </c>
      <c r="GK131" s="52">
        <v>0</v>
      </c>
      <c r="GL131" s="52">
        <v>0</v>
      </c>
      <c r="GM131" s="52">
        <v>0</v>
      </c>
      <c r="GN131" s="52">
        <v>0</v>
      </c>
      <c r="GO131" s="52">
        <v>0</v>
      </c>
      <c r="GP131" s="52">
        <v>0</v>
      </c>
      <c r="GQ131" s="52">
        <v>0</v>
      </c>
      <c r="GR131" s="52">
        <v>0</v>
      </c>
      <c r="GS131" s="52">
        <v>0</v>
      </c>
      <c r="GT131" s="52">
        <v>0</v>
      </c>
      <c r="GU131" s="52">
        <v>0</v>
      </c>
      <c r="GV131" s="52">
        <v>9.4393692986541078E-5</v>
      </c>
      <c r="GW131" s="52">
        <v>0</v>
      </c>
      <c r="GX131" s="52">
        <v>1.4244255471354721E-3</v>
      </c>
      <c r="GY131" s="52">
        <v>0</v>
      </c>
      <c r="GZ131" s="52">
        <v>0</v>
      </c>
      <c r="HA131" s="52">
        <v>0</v>
      </c>
      <c r="HB131" s="52">
        <v>0</v>
      </c>
      <c r="HC131" s="52">
        <v>0</v>
      </c>
      <c r="HD131" s="52">
        <v>0</v>
      </c>
      <c r="HE131" s="52">
        <v>0</v>
      </c>
      <c r="HF131" s="52">
        <v>0</v>
      </c>
      <c r="HG131" s="52">
        <v>0</v>
      </c>
      <c r="HH131" s="52">
        <v>0</v>
      </c>
      <c r="HI131" s="52">
        <v>0</v>
      </c>
      <c r="HJ131" s="52">
        <v>0</v>
      </c>
      <c r="HK131" s="52">
        <v>0</v>
      </c>
      <c r="HL131" s="52">
        <v>0</v>
      </c>
      <c r="HM131" s="52">
        <v>2.8027091814319212E-3</v>
      </c>
      <c r="HN131" s="52">
        <v>0</v>
      </c>
      <c r="HO131" s="52">
        <v>0</v>
      </c>
      <c r="HP131" s="52">
        <v>0</v>
      </c>
      <c r="HQ131" s="52">
        <v>0</v>
      </c>
      <c r="HR131" s="52">
        <v>0</v>
      </c>
      <c r="HS131" s="52">
        <v>0</v>
      </c>
      <c r="HT131" s="52">
        <v>0</v>
      </c>
      <c r="HU131" s="52">
        <v>0</v>
      </c>
      <c r="HV131" s="52">
        <v>0</v>
      </c>
      <c r="HW131" s="52">
        <v>0</v>
      </c>
      <c r="HX131" s="52">
        <v>0</v>
      </c>
      <c r="HY131" s="52">
        <v>0</v>
      </c>
      <c r="HZ131" s="52">
        <v>0</v>
      </c>
      <c r="IA131" s="52">
        <v>0</v>
      </c>
      <c r="IB131" s="52">
        <v>0</v>
      </c>
      <c r="IC131" s="52">
        <v>0</v>
      </c>
      <c r="ID131" s="52">
        <v>7.0144111853351869E-5</v>
      </c>
      <c r="IE131" s="52">
        <v>0</v>
      </c>
      <c r="IF131" s="52">
        <v>8.7352697623539814E-5</v>
      </c>
      <c r="IG131" s="52">
        <v>5.9746315520129846E-5</v>
      </c>
      <c r="IH131" s="52">
        <v>0</v>
      </c>
      <c r="II131" s="52">
        <v>0</v>
      </c>
      <c r="IJ131" s="52">
        <v>0</v>
      </c>
      <c r="IK131" s="52">
        <v>0</v>
      </c>
      <c r="IL131" s="52">
        <v>0</v>
      </c>
      <c r="IM131" s="52">
        <v>0</v>
      </c>
      <c r="IN131" s="52">
        <v>0</v>
      </c>
      <c r="IO131" s="52">
        <v>0</v>
      </c>
      <c r="IP131" s="52">
        <v>0</v>
      </c>
      <c r="IQ131" s="52">
        <v>3.2335577937454717E-5</v>
      </c>
      <c r="IR131" s="52">
        <v>0</v>
      </c>
      <c r="IS131" s="52">
        <v>0</v>
      </c>
      <c r="IT131" s="52">
        <v>0</v>
      </c>
      <c r="IU131" s="52">
        <v>0</v>
      </c>
      <c r="IV131" s="52">
        <v>0</v>
      </c>
      <c r="IW131" s="52">
        <v>0</v>
      </c>
      <c r="IX131" s="52">
        <v>0</v>
      </c>
      <c r="IY131" s="52">
        <v>2.7266278415197009E-4</v>
      </c>
      <c r="IZ131" s="52">
        <v>7.8372915820738181E-4</v>
      </c>
      <c r="JA131" s="52">
        <v>4.5734064749476021E-4</v>
      </c>
      <c r="JB131" s="52">
        <v>1.2062900084984237E-4</v>
      </c>
      <c r="JC131" s="52">
        <v>0</v>
      </c>
      <c r="JD131" s="52">
        <v>0</v>
      </c>
      <c r="JE131" s="52">
        <v>0</v>
      </c>
      <c r="JF131" s="52">
        <v>0</v>
      </c>
      <c r="JG131" s="52">
        <v>1.2277451296500901E-4</v>
      </c>
      <c r="JH131" s="52">
        <v>1.6588507276826998E-3</v>
      </c>
      <c r="JI131" s="52">
        <v>4.5536576900732104E-4</v>
      </c>
      <c r="JJ131" s="52">
        <v>0</v>
      </c>
      <c r="JK131" s="52">
        <v>0</v>
      </c>
      <c r="JL131" s="52">
        <v>4.3557293559489367E-4</v>
      </c>
      <c r="JM131" s="52">
        <v>0</v>
      </c>
      <c r="JN131" s="52">
        <v>2.3884887786094651E-4</v>
      </c>
      <c r="JO131" s="52">
        <v>0</v>
      </c>
      <c r="JP131" s="52">
        <v>0</v>
      </c>
      <c r="JQ131" s="52">
        <v>4.7249795595075431E-5</v>
      </c>
      <c r="JR131" s="52">
        <v>6.4715134050458203E-6</v>
      </c>
      <c r="JS131" s="52">
        <v>5.5350624540362098E-5</v>
      </c>
      <c r="JT131" s="52">
        <v>0</v>
      </c>
      <c r="JU131" s="52">
        <v>0</v>
      </c>
      <c r="JV131" s="52">
        <v>1.2936723605875286E-4</v>
      </c>
      <c r="JW131" s="52">
        <v>0</v>
      </c>
      <c r="JX131" s="52">
        <v>4.938431735465966E-6</v>
      </c>
      <c r="JY131" s="52">
        <v>4.4468993265333326E-6</v>
      </c>
      <c r="JZ131" s="52">
        <v>0</v>
      </c>
      <c r="KA131" s="52">
        <v>0</v>
      </c>
      <c r="KB131" s="52">
        <v>0</v>
      </c>
      <c r="KC131" s="52">
        <v>0</v>
      </c>
      <c r="KD131" s="52">
        <v>0</v>
      </c>
      <c r="KE131" s="52">
        <v>1.7143103141874299E-5</v>
      </c>
      <c r="KF131" s="52">
        <v>0</v>
      </c>
      <c r="KG131" s="52">
        <v>0</v>
      </c>
      <c r="KH131" s="52">
        <v>0</v>
      </c>
      <c r="KI131" s="52">
        <v>0</v>
      </c>
      <c r="KJ131" s="52">
        <v>1.5577540118788179E-5</v>
      </c>
      <c r="KK131" s="52">
        <v>1.1777780291286767E-4</v>
      </c>
      <c r="KL131" s="52">
        <v>0</v>
      </c>
      <c r="KM131" s="52">
        <v>0</v>
      </c>
      <c r="KN131" s="52">
        <v>0</v>
      </c>
      <c r="KO131" s="52">
        <v>0</v>
      </c>
      <c r="KP131" s="52">
        <v>0</v>
      </c>
      <c r="KQ131" s="52">
        <v>0</v>
      </c>
      <c r="KR131" s="52">
        <v>0</v>
      </c>
      <c r="KS131" s="52">
        <v>0</v>
      </c>
      <c r="KT131" s="52">
        <v>0</v>
      </c>
      <c r="KU131" s="52">
        <v>0</v>
      </c>
      <c r="KV131" s="52">
        <v>0</v>
      </c>
      <c r="KW131" s="52">
        <v>0</v>
      </c>
      <c r="KX131" s="52">
        <v>0</v>
      </c>
      <c r="KY131" s="52">
        <v>0</v>
      </c>
      <c r="KZ131" s="52">
        <v>0</v>
      </c>
    </row>
    <row r="132" spans="1:312" x14ac:dyDescent="0.2">
      <c r="A132" s="89">
        <v>1.1902250000000001</v>
      </c>
      <c r="B132" s="41" t="s">
        <v>805</v>
      </c>
      <c r="C132" s="51" t="s">
        <v>54</v>
      </c>
      <c r="D132" s="52">
        <v>0</v>
      </c>
      <c r="E132" s="52">
        <v>1.2379623517827425E-3</v>
      </c>
      <c r="F132" s="52">
        <v>5.8755029616936401E-5</v>
      </c>
      <c r="G132" s="52">
        <v>1.3725172072260386E-3</v>
      </c>
      <c r="H132" s="52">
        <v>1.6981376988927025E-4</v>
      </c>
      <c r="I132" s="52">
        <v>0</v>
      </c>
      <c r="J132" s="52">
        <v>1.1896950933132056E-3</v>
      </c>
      <c r="K132" s="52">
        <v>7.8502511830971647E-4</v>
      </c>
      <c r="L132" s="52">
        <v>1.3315540236366569E-3</v>
      </c>
      <c r="M132" s="52">
        <v>1.771056238179762E-3</v>
      </c>
      <c r="N132" s="52">
        <v>4.9804442077039232E-3</v>
      </c>
      <c r="O132" s="52">
        <v>2.4495201534586292E-3</v>
      </c>
      <c r="P132" s="52">
        <v>1.7433245712523743E-3</v>
      </c>
      <c r="Q132" s="52">
        <v>2.1382960450405043E-3</v>
      </c>
      <c r="R132" s="52">
        <v>2.2120076399335825E-3</v>
      </c>
      <c r="S132" s="52">
        <v>2.9617483253792157E-2</v>
      </c>
      <c r="T132" s="52">
        <v>3.9466509318262816E-2</v>
      </c>
      <c r="U132" s="52">
        <v>7.6159897041938509E-3</v>
      </c>
      <c r="V132" s="52">
        <v>1.3962013095588206E-2</v>
      </c>
      <c r="W132" s="52">
        <v>1.5884474645867827E-3</v>
      </c>
      <c r="X132" s="52">
        <v>3.1354875670150313E-4</v>
      </c>
      <c r="Y132" s="52">
        <v>6.5989450115512141E-3</v>
      </c>
      <c r="Z132" s="52">
        <v>2.0609233186873513E-3</v>
      </c>
      <c r="AA132" s="52">
        <v>2.6397598310305467E-3</v>
      </c>
      <c r="AB132" s="52">
        <v>6.3993799185699501E-4</v>
      </c>
      <c r="AC132" s="52">
        <v>2.5409009731428992E-3</v>
      </c>
      <c r="AD132" s="52">
        <v>7.1085680496749811E-3</v>
      </c>
      <c r="AE132" s="52">
        <v>3.9460867057473682E-3</v>
      </c>
      <c r="AF132" s="52">
        <v>2.4898196816926958E-2</v>
      </c>
      <c r="AG132" s="52">
        <v>0.36166772809725056</v>
      </c>
      <c r="AH132" s="52">
        <v>0.12318039594259206</v>
      </c>
      <c r="AI132" s="52">
        <v>0.10645902408795811</v>
      </c>
      <c r="AJ132" s="52">
        <v>2.2193556499557242E-2</v>
      </c>
      <c r="AK132" s="52">
        <v>1.5690543765870653E-2</v>
      </c>
      <c r="AL132" s="52">
        <v>1.2098106438893735E-2</v>
      </c>
      <c r="AM132" s="52">
        <v>1.0795226159697455E-2</v>
      </c>
      <c r="AN132" s="52">
        <v>1.2544809474048138E-2</v>
      </c>
      <c r="AO132" s="52">
        <v>3.0615188709916315E-2</v>
      </c>
      <c r="AP132" s="52">
        <v>5.4937166238758026E-3</v>
      </c>
      <c r="AQ132" s="52">
        <v>4.4223628874207457E-2</v>
      </c>
      <c r="AR132" s="52">
        <v>1.271659641941574E-2</v>
      </c>
      <c r="AS132" s="52">
        <v>5.9547244734340799E-3</v>
      </c>
      <c r="AT132" s="52">
        <v>3.5169425501413256E-3</v>
      </c>
      <c r="AU132" s="52">
        <v>4.6475073045450432E-3</v>
      </c>
      <c r="AV132" s="52">
        <v>1.6517785748913988E-3</v>
      </c>
      <c r="AW132" s="52">
        <v>8.4148730424938624E-4</v>
      </c>
      <c r="AX132" s="52">
        <v>8.7278359793150229E-4</v>
      </c>
      <c r="AY132" s="52">
        <v>2.800718769304282E-3</v>
      </c>
      <c r="AZ132" s="52">
        <v>5.8907592666179228E-3</v>
      </c>
      <c r="BA132" s="52">
        <v>0</v>
      </c>
      <c r="BB132" s="52">
        <v>5.1506635630499346E-3</v>
      </c>
      <c r="BC132" s="52">
        <v>0.13778308343334666</v>
      </c>
      <c r="BD132" s="52">
        <v>0.21515652611347391</v>
      </c>
      <c r="BE132" s="52">
        <v>1.1283797637628577E-3</v>
      </c>
      <c r="BF132" s="52">
        <v>8.8845506977361967E-3</v>
      </c>
      <c r="BG132" s="52">
        <v>5.027068576927334E-3</v>
      </c>
      <c r="BH132" s="52">
        <v>2.387794454756316E-2</v>
      </c>
      <c r="BI132" s="52">
        <v>2.1115081563082391E-2</v>
      </c>
      <c r="BJ132" s="52">
        <v>3.2399694323244931E-2</v>
      </c>
      <c r="BK132" s="52">
        <v>3.0458698796280347E-2</v>
      </c>
      <c r="BL132" s="52">
        <v>2.1170046846263633E-2</v>
      </c>
      <c r="BM132" s="52">
        <v>1.3179998049632914E-2</v>
      </c>
      <c r="BN132" s="52">
        <v>1.9801127940588768E-2</v>
      </c>
      <c r="BO132" s="52">
        <v>1.6623390360211144E-2</v>
      </c>
      <c r="BP132" s="52">
        <v>1.0623955745072261E-4</v>
      </c>
      <c r="BQ132" s="52">
        <v>1.6232228533439414E-3</v>
      </c>
      <c r="BR132" s="52">
        <v>1.8403744167047449E-4</v>
      </c>
      <c r="BS132" s="52">
        <v>2.1690167257364649E-4</v>
      </c>
      <c r="BT132" s="52">
        <v>2.7629393353122891E-3</v>
      </c>
      <c r="BU132" s="52">
        <v>5.2222140684813939E-4</v>
      </c>
      <c r="BV132" s="52">
        <v>4.2531231265933401E-3</v>
      </c>
      <c r="BW132" s="52">
        <v>1.8006203784666826E-2</v>
      </c>
      <c r="BX132" s="52">
        <v>5.3699070278035929E-3</v>
      </c>
      <c r="BY132" s="52">
        <v>4.6757275652647128E-3</v>
      </c>
      <c r="BZ132" s="52">
        <v>6.9986957486239953E-3</v>
      </c>
      <c r="CA132" s="52">
        <v>5.0583530883221213E-4</v>
      </c>
      <c r="CB132" s="52">
        <v>1.3688989099769604E-3</v>
      </c>
      <c r="CC132" s="52">
        <v>6.0086975321386868E-3</v>
      </c>
      <c r="CD132" s="52">
        <v>3.9199437347811729E-3</v>
      </c>
      <c r="CE132" s="52">
        <v>3.6372490829920411E-3</v>
      </c>
      <c r="CF132" s="52">
        <v>3.4134121074966138E-3</v>
      </c>
      <c r="CG132" s="52">
        <v>8.1826002635432982E-3</v>
      </c>
      <c r="CH132" s="52">
        <v>4.0642945892096312E-3</v>
      </c>
      <c r="CI132" s="52">
        <v>4.4865006932044375E-3</v>
      </c>
      <c r="CJ132" s="52">
        <v>6.9878494762779225E-3</v>
      </c>
      <c r="CK132" s="52">
        <v>4.7337296100661754E-3</v>
      </c>
      <c r="CL132" s="52">
        <v>2.7140811854701016E-2</v>
      </c>
      <c r="CM132" s="52">
        <v>1.7464787439621522E-2</v>
      </c>
      <c r="CN132" s="52">
        <v>1.5126284520059475E-2</v>
      </c>
      <c r="CO132" s="52">
        <v>3.5931488495493741E-2</v>
      </c>
      <c r="CP132" s="52">
        <v>2.6274757012244181E-2</v>
      </c>
      <c r="CQ132" s="52">
        <v>0.13534133734799983</v>
      </c>
      <c r="CR132" s="52">
        <v>0.1597382307617814</v>
      </c>
      <c r="CS132" s="52">
        <v>9.181387382728616E-2</v>
      </c>
      <c r="CT132" s="52">
        <v>0.17927257532407537</v>
      </c>
      <c r="CU132" s="52">
        <v>0.2146523066498966</v>
      </c>
      <c r="CV132" s="52">
        <v>0.13211579196874146</v>
      </c>
      <c r="CW132" s="52">
        <v>0.21345112202560676</v>
      </c>
      <c r="CX132" s="52">
        <v>0.37427699111110296</v>
      </c>
      <c r="CY132" s="52">
        <v>0.29370317333083978</v>
      </c>
      <c r="CZ132" s="52">
        <v>0.12704727646995304</v>
      </c>
      <c r="DA132" s="52">
        <v>0.14737964421133937</v>
      </c>
      <c r="DB132" s="52">
        <v>0.1641725452313795</v>
      </c>
      <c r="DC132" s="52">
        <v>4.9525522196029207E-3</v>
      </c>
      <c r="DD132" s="52">
        <v>8.1097097215185217E-3</v>
      </c>
      <c r="DE132" s="52">
        <v>8.189238636323032E-4</v>
      </c>
      <c r="DF132" s="52">
        <v>6.9884595806363114E-3</v>
      </c>
      <c r="DG132" s="52">
        <v>4.1565443911467407E-3</v>
      </c>
      <c r="DH132" s="52">
        <v>4.6783896333825866E-3</v>
      </c>
      <c r="DI132" s="52">
        <v>5.7659538986379764E-3</v>
      </c>
      <c r="DJ132" s="52">
        <v>2.9718105982502328E-2</v>
      </c>
      <c r="DK132" s="52">
        <v>2.6714690989692921E-3</v>
      </c>
      <c r="DL132" s="52">
        <v>7.6026236648995098E-3</v>
      </c>
      <c r="DM132" s="52">
        <v>5.6183968993104095E-3</v>
      </c>
      <c r="DN132" s="52">
        <v>6.6188331186582995E-3</v>
      </c>
      <c r="DO132" s="52">
        <v>3.7654667366581757E-3</v>
      </c>
      <c r="DP132" s="52">
        <v>2.2937748688374089E-3</v>
      </c>
      <c r="DQ132" s="52">
        <v>2.1614348695246192E-2</v>
      </c>
      <c r="DR132" s="52">
        <v>6.0653691205389245E-3</v>
      </c>
      <c r="DS132" s="52">
        <v>3.5294797942504149E-3</v>
      </c>
      <c r="DT132" s="52">
        <v>0.43021092206790018</v>
      </c>
      <c r="DU132" s="52">
        <v>0.38412410042485101</v>
      </c>
      <c r="DV132" s="52">
        <v>0.47107516593761445</v>
      </c>
      <c r="DW132" s="52">
        <v>0.16652330009290636</v>
      </c>
      <c r="DX132" s="52">
        <v>0.40682155771035611</v>
      </c>
      <c r="DY132" s="52">
        <v>0.43209713862012061</v>
      </c>
      <c r="DZ132" s="52">
        <v>2.3056874743380727E-2</v>
      </c>
      <c r="EA132" s="52">
        <v>3.6667460726377464E-2</v>
      </c>
      <c r="EB132" s="52">
        <v>2.2175151689261034E-2</v>
      </c>
      <c r="EC132" s="52">
        <v>8.7200087322329978E-3</v>
      </c>
      <c r="ED132" s="52">
        <v>3.8172511728854178E-2</v>
      </c>
      <c r="EE132" s="52">
        <v>1.0889752360248132E-2</v>
      </c>
      <c r="EF132" s="52">
        <v>1.6353445751802916E-2</v>
      </c>
      <c r="EG132" s="52">
        <v>1.3400852669763636E-2</v>
      </c>
      <c r="EH132" s="52">
        <v>1.4798318451073704E-2</v>
      </c>
      <c r="EI132" s="52">
        <v>2.001605535121118E-2</v>
      </c>
      <c r="EJ132" s="52">
        <v>1.6218477864681117E-2</v>
      </c>
      <c r="EK132" s="52">
        <v>1.9421086506265575E-2</v>
      </c>
      <c r="EL132" s="52">
        <v>0</v>
      </c>
      <c r="EM132" s="52">
        <v>3.3137401615695945E-4</v>
      </c>
      <c r="EN132" s="52">
        <v>4.9786081332765244E-4</v>
      </c>
      <c r="EO132" s="52">
        <v>1.8711730879154809E-4</v>
      </c>
      <c r="EP132" s="52">
        <v>6.8009860638931514E-4</v>
      </c>
      <c r="EQ132" s="52">
        <v>0</v>
      </c>
      <c r="ER132" s="52">
        <v>1.9038437345799005E-3</v>
      </c>
      <c r="ES132" s="52">
        <v>0</v>
      </c>
      <c r="ET132" s="52">
        <v>1.0497529513528575E-4</v>
      </c>
      <c r="EU132" s="52">
        <v>9.0760513692391065E-5</v>
      </c>
      <c r="EV132" s="52">
        <v>4.7025125345876388E-3</v>
      </c>
      <c r="EW132" s="52">
        <v>0</v>
      </c>
      <c r="EX132" s="52">
        <v>1.5328675881603767E-2</v>
      </c>
      <c r="EY132" s="52">
        <v>6.0629493361769649E-2</v>
      </c>
      <c r="EZ132" s="52">
        <v>2.3120181138346584E-2</v>
      </c>
      <c r="FA132" s="52">
        <v>2.7282025528836479E-2</v>
      </c>
      <c r="FB132" s="52">
        <v>5.0120960982133183E-3</v>
      </c>
      <c r="FC132" s="52">
        <v>8.3853697281466664E-3</v>
      </c>
      <c r="FD132" s="52">
        <v>1.2995989891232603E-2</v>
      </c>
      <c r="FE132" s="52">
        <v>5.4186845884940417E-3</v>
      </c>
      <c r="FF132" s="52">
        <v>6.6845961200010353E-4</v>
      </c>
      <c r="FG132" s="52">
        <v>7.1145475589256095E-3</v>
      </c>
      <c r="FH132" s="52">
        <v>1.8929402472099198E-2</v>
      </c>
      <c r="FI132" s="52">
        <v>1.5952405724331917E-2</v>
      </c>
      <c r="FJ132" s="52">
        <v>1.9256889984389635E-2</v>
      </c>
      <c r="FK132" s="52">
        <v>1.1760607411594234E-2</v>
      </c>
      <c r="FL132" s="52">
        <v>3.2735086723287544E-2</v>
      </c>
      <c r="FM132" s="52">
        <v>9.5436567962540145E-2</v>
      </c>
      <c r="FN132" s="52">
        <v>1.5656377329604197E-2</v>
      </c>
      <c r="FO132" s="52">
        <v>1.8127357478050787E-2</v>
      </c>
      <c r="FP132" s="52">
        <v>3.5578263390838291E-2</v>
      </c>
      <c r="FQ132" s="52">
        <v>7.5923315140978262E-2</v>
      </c>
      <c r="FR132" s="52">
        <v>5.3061045067626676E-2</v>
      </c>
      <c r="FS132" s="52">
        <v>1.0086205581281166E-3</v>
      </c>
      <c r="FT132" s="52">
        <v>3.6201908276764908E-3</v>
      </c>
      <c r="FU132" s="52">
        <v>2.9089034959986246E-3</v>
      </c>
      <c r="FV132" s="52">
        <v>0</v>
      </c>
      <c r="FW132" s="52">
        <v>4.1409226984800056E-3</v>
      </c>
      <c r="FX132" s="52">
        <v>2.6369748436718765E-4</v>
      </c>
      <c r="FY132" s="52">
        <v>3.2488154160627665E-4</v>
      </c>
      <c r="FZ132" s="52">
        <v>4.1047512316489312E-3</v>
      </c>
      <c r="GA132" s="52">
        <v>1.0069267755528539E-2</v>
      </c>
      <c r="GB132" s="52">
        <v>3.6740822522233737E-3</v>
      </c>
      <c r="GC132" s="52">
        <v>6.0063715159857549E-4</v>
      </c>
      <c r="GD132" s="52">
        <v>0</v>
      </c>
      <c r="GE132" s="52">
        <v>2.7175588629438682E-2</v>
      </c>
      <c r="GF132" s="52">
        <v>1.4804241326767822E-2</v>
      </c>
      <c r="GG132" s="52">
        <v>3.7227005856300195E-3</v>
      </c>
      <c r="GH132" s="52">
        <v>9.9350480773844913E-3</v>
      </c>
      <c r="GI132" s="52">
        <v>5.3298622089091125E-3</v>
      </c>
      <c r="GJ132" s="52">
        <v>2.3840579613704344E-3</v>
      </c>
      <c r="GK132" s="52">
        <v>7.0391788640390756E-3</v>
      </c>
      <c r="GL132" s="52">
        <v>4.189982875910791E-3</v>
      </c>
      <c r="GM132" s="52">
        <v>5.4865220081653059E-3</v>
      </c>
      <c r="GN132" s="52">
        <v>3.1922087800618491E-3</v>
      </c>
      <c r="GO132" s="52">
        <v>1.6293805735216483E-3</v>
      </c>
      <c r="GP132" s="52">
        <v>3.8470851815176118E-4</v>
      </c>
      <c r="GQ132" s="52">
        <v>1.8760669736941232E-3</v>
      </c>
      <c r="GR132" s="52">
        <v>4.3078009378556331E-3</v>
      </c>
      <c r="GS132" s="52">
        <v>6.1373633252248252E-3</v>
      </c>
      <c r="GT132" s="52">
        <v>1.0687049544884724E-3</v>
      </c>
      <c r="GU132" s="52">
        <v>0</v>
      </c>
      <c r="GV132" s="52">
        <v>2.7066637431431883E-3</v>
      </c>
      <c r="GW132" s="52">
        <v>2.865738919646002E-2</v>
      </c>
      <c r="GX132" s="52">
        <v>1.4537087363565208E-2</v>
      </c>
      <c r="GY132" s="52">
        <v>4.5797641395160432E-2</v>
      </c>
      <c r="GZ132" s="52">
        <v>2.7437597906081333E-2</v>
      </c>
      <c r="HA132" s="52">
        <v>1.009068866177678E-2</v>
      </c>
      <c r="HB132" s="52">
        <v>2.5541347508665404E-2</v>
      </c>
      <c r="HC132" s="52">
        <v>1.7386729036485884E-2</v>
      </c>
      <c r="HD132" s="52">
        <v>1.2645912161663674E-2</v>
      </c>
      <c r="HE132" s="52">
        <v>3.1606967441694077E-2</v>
      </c>
      <c r="HF132" s="52">
        <v>4.9979959405698549E-2</v>
      </c>
      <c r="HG132" s="52">
        <v>1.5414939652685766E-2</v>
      </c>
      <c r="HH132" s="52">
        <v>1.4762602179236596E-2</v>
      </c>
      <c r="HI132" s="52">
        <v>2.099883446448925E-2</v>
      </c>
      <c r="HJ132" s="52">
        <v>5.3745394833243469E-2</v>
      </c>
      <c r="HK132" s="52">
        <v>3.6135143126546235E-4</v>
      </c>
      <c r="HL132" s="52">
        <v>2.4092228895609538E-2</v>
      </c>
      <c r="HM132" s="52">
        <v>1.4606476128361346E-2</v>
      </c>
      <c r="HN132" s="52">
        <v>9.5202283551609548E-3</v>
      </c>
      <c r="HO132" s="52">
        <v>2.9206953141663232E-3</v>
      </c>
      <c r="HP132" s="52">
        <v>1.3730100601853975E-2</v>
      </c>
      <c r="HQ132" s="52">
        <v>7.3668253343214E-3</v>
      </c>
      <c r="HR132" s="52">
        <v>1.3007086372894319E-2</v>
      </c>
      <c r="HS132" s="52">
        <v>1.0147946488413179E-2</v>
      </c>
      <c r="HT132" s="52">
        <v>2.0926961814257326E-2</v>
      </c>
      <c r="HU132" s="52">
        <v>2.5899265444361521E-2</v>
      </c>
      <c r="HV132" s="52">
        <v>2.3706529910717498E-2</v>
      </c>
      <c r="HW132" s="52">
        <v>1.6354122662947802E-3</v>
      </c>
      <c r="HX132" s="52">
        <v>2.4207684815464063E-3</v>
      </c>
      <c r="HY132" s="52">
        <v>6.1695952631267198E-4</v>
      </c>
      <c r="HZ132" s="52">
        <v>0</v>
      </c>
      <c r="IA132" s="52">
        <v>2.4825226400558204E-3</v>
      </c>
      <c r="IB132" s="52">
        <v>2.5696375246240391E-3</v>
      </c>
      <c r="IC132" s="52">
        <v>0.37512777769829947</v>
      </c>
      <c r="ID132" s="52">
        <v>0.24511316313373011</v>
      </c>
      <c r="IE132" s="52">
        <v>0.26761806659808546</v>
      </c>
      <c r="IF132" s="52">
        <v>0.22144113385947775</v>
      </c>
      <c r="IG132" s="52">
        <v>2.6610392134133441E-2</v>
      </c>
      <c r="IH132" s="52">
        <v>2.5713077102697889E-2</v>
      </c>
      <c r="II132" s="52">
        <v>6.9227678337462689E-3</v>
      </c>
      <c r="IJ132" s="52">
        <v>1.9832405202410267E-3</v>
      </c>
      <c r="IK132" s="52">
        <v>1.3755140595719439E-3</v>
      </c>
      <c r="IL132" s="52">
        <v>1.136367228285789E-3</v>
      </c>
      <c r="IM132" s="52">
        <v>0</v>
      </c>
      <c r="IN132" s="52">
        <v>9.7397072681201509E-4</v>
      </c>
      <c r="IO132" s="52">
        <v>2.237954674934805E-4</v>
      </c>
      <c r="IP132" s="52">
        <v>3.9609009408604493E-4</v>
      </c>
      <c r="IQ132" s="52">
        <v>1.5283202966299145E-3</v>
      </c>
      <c r="IR132" s="52">
        <v>3.5179243557139088E-4</v>
      </c>
      <c r="IS132" s="52">
        <v>1.0513915759868071E-3</v>
      </c>
      <c r="IT132" s="52">
        <v>6.398151551485539E-4</v>
      </c>
      <c r="IU132" s="52">
        <v>3.4764407812906787E-4</v>
      </c>
      <c r="IV132" s="52">
        <v>2.9584716953715489E-4</v>
      </c>
      <c r="IW132" s="52">
        <v>8.5042322074968589E-4</v>
      </c>
      <c r="IX132" s="52">
        <v>1.7117597430050748E-3</v>
      </c>
      <c r="IY132" s="52">
        <v>3.3827692469974867E-4</v>
      </c>
      <c r="IZ132" s="52">
        <v>1.3010056617703751E-3</v>
      </c>
      <c r="JA132" s="52">
        <v>1.0010442887486582E-3</v>
      </c>
      <c r="JB132" s="52">
        <v>3.284820196338108E-4</v>
      </c>
      <c r="JC132" s="52">
        <v>1.0043455359140582E-3</v>
      </c>
      <c r="JD132" s="52">
        <v>1.1844169257374359E-3</v>
      </c>
      <c r="JE132" s="52">
        <v>6.676215170999711E-4</v>
      </c>
      <c r="JF132" s="52">
        <v>1.8791737469306046E-3</v>
      </c>
      <c r="JG132" s="52">
        <v>2.4129147842655296E-3</v>
      </c>
      <c r="JH132" s="52">
        <v>1.1668329714360139E-2</v>
      </c>
      <c r="JI132" s="52">
        <v>3.8847323075222239E-3</v>
      </c>
      <c r="JJ132" s="52">
        <v>3.4671584069716024E-3</v>
      </c>
      <c r="JK132" s="52">
        <v>3.6048600653232504E-3</v>
      </c>
      <c r="JL132" s="52">
        <v>1.7429843823481095E-3</v>
      </c>
      <c r="JM132" s="52">
        <v>7.4708582837797449E-3</v>
      </c>
      <c r="JN132" s="52">
        <v>6.0570956112908727E-4</v>
      </c>
      <c r="JO132" s="52">
        <v>7.1678802520627109E-4</v>
      </c>
      <c r="JP132" s="52">
        <v>1.1156947555872906E-3</v>
      </c>
      <c r="JQ132" s="52">
        <v>6.9311196455807756E-4</v>
      </c>
      <c r="JR132" s="52">
        <v>1.6380103163062194E-3</v>
      </c>
      <c r="JS132" s="52">
        <v>1.6919622830642697E-4</v>
      </c>
      <c r="JT132" s="52">
        <v>0.33165676903059632</v>
      </c>
      <c r="JU132" s="52">
        <v>8.836408303224963E-2</v>
      </c>
      <c r="JV132" s="52">
        <v>0.28435188846533099</v>
      </c>
      <c r="JW132" s="52">
        <v>2.1321957619133011E-2</v>
      </c>
      <c r="JX132" s="52">
        <v>0.10513544764431</v>
      </c>
      <c r="JY132" s="52">
        <v>1.6877817812453025E-2</v>
      </c>
      <c r="JZ132" s="52">
        <v>0.46934778716850906</v>
      </c>
      <c r="KA132" s="52">
        <v>1.8264979561044482E-2</v>
      </c>
      <c r="KB132" s="52">
        <v>5.2252994498076098E-2</v>
      </c>
      <c r="KC132" s="52">
        <v>0.28625446635018409</v>
      </c>
      <c r="KD132" s="52">
        <v>3.2726632168444583E-2</v>
      </c>
      <c r="KE132" s="52">
        <v>0.14851577258028112</v>
      </c>
      <c r="KF132" s="52">
        <v>4.6943125594358717E-2</v>
      </c>
      <c r="KG132" s="52">
        <v>0.34693810251218177</v>
      </c>
      <c r="KH132" s="52">
        <v>0.10787040625419157</v>
      </c>
      <c r="KI132" s="52">
        <v>9.5603807142782091E-2</v>
      </c>
      <c r="KJ132" s="52">
        <v>4.8047018362198428E-2</v>
      </c>
      <c r="KK132" s="52">
        <v>3.2643153007459368E-2</v>
      </c>
      <c r="KL132" s="52">
        <v>0.50317400550321134</v>
      </c>
      <c r="KM132" s="52">
        <v>3.5402629859273456E-2</v>
      </c>
      <c r="KN132" s="52">
        <v>1.547595567541122E-2</v>
      </c>
      <c r="KO132" s="52">
        <v>3.1981741430229638E-2</v>
      </c>
      <c r="KP132" s="52">
        <v>2.2823849935980006E-2</v>
      </c>
      <c r="KQ132" s="52">
        <v>1.9345302462035315E-2</v>
      </c>
      <c r="KR132" s="52">
        <v>6.6538057201230474E-2</v>
      </c>
      <c r="KS132" s="52">
        <v>9.2112956424148199E-2</v>
      </c>
      <c r="KT132" s="52">
        <v>3.1862523343149061E-2</v>
      </c>
      <c r="KU132" s="52">
        <v>2.6940596479642549E-2</v>
      </c>
      <c r="KV132" s="52">
        <v>1.7262574689732406E-2</v>
      </c>
      <c r="KW132" s="52">
        <v>6.8759140832619664E-2</v>
      </c>
      <c r="KX132" s="52">
        <v>0.105103985440401</v>
      </c>
      <c r="KY132" s="52">
        <v>2.2073061136513316E-2</v>
      </c>
      <c r="KZ132" s="52">
        <v>0.13459065366272671</v>
      </c>
    </row>
    <row r="133" spans="1:312" x14ac:dyDescent="0.2">
      <c r="A133" s="89">
        <v>1.0640879999999999</v>
      </c>
      <c r="B133" s="41" t="s">
        <v>804</v>
      </c>
      <c r="C133" s="51" t="s">
        <v>30</v>
      </c>
      <c r="D133" s="52">
        <v>1.8320017406871603E-5</v>
      </c>
      <c r="E133" s="52">
        <v>6.5684308345628918E-6</v>
      </c>
      <c r="F133" s="52">
        <v>0</v>
      </c>
      <c r="G133" s="52">
        <v>1.2091112637997461E-4</v>
      </c>
      <c r="H133" s="52">
        <v>1.8051878088154719E-5</v>
      </c>
      <c r="I133" s="52">
        <v>0</v>
      </c>
      <c r="J133" s="52">
        <v>1.3179893357487428E-4</v>
      </c>
      <c r="K133" s="52">
        <v>8.439264920823492E-4</v>
      </c>
      <c r="L133" s="52">
        <v>2.3289767795802344E-4</v>
      </c>
      <c r="M133" s="52">
        <v>4.6222400435690249E-4</v>
      </c>
      <c r="N133" s="52">
        <v>5.8089634074275423E-4</v>
      </c>
      <c r="O133" s="52">
        <v>0</v>
      </c>
      <c r="P133" s="52">
        <v>7.6639547050271969E-4</v>
      </c>
      <c r="Q133" s="52">
        <v>2.230527076249733E-3</v>
      </c>
      <c r="R133" s="52">
        <v>0</v>
      </c>
      <c r="S133" s="52">
        <v>6.7802360672401703E-3</v>
      </c>
      <c r="T133" s="52">
        <v>1.8799192619714262E-2</v>
      </c>
      <c r="U133" s="52">
        <v>2.3866612843074521E-3</v>
      </c>
      <c r="V133" s="52">
        <v>2.5170378361436885E-5</v>
      </c>
      <c r="W133" s="52">
        <v>1.1823169681309908E-3</v>
      </c>
      <c r="X133" s="52">
        <v>6.1735071331027599E-4</v>
      </c>
      <c r="Y133" s="52">
        <v>1.2327043155411642E-3</v>
      </c>
      <c r="Z133" s="52">
        <v>5.7392939787362547E-4</v>
      </c>
      <c r="AA133" s="52">
        <v>1.1819674249497533E-3</v>
      </c>
      <c r="AB133" s="52">
        <v>2.2722277464349108E-4</v>
      </c>
      <c r="AC133" s="52">
        <v>1.2551423370744542E-2</v>
      </c>
      <c r="AD133" s="52">
        <v>8.9789858929057397E-4</v>
      </c>
      <c r="AE133" s="52">
        <v>2.2210954853431253E-3</v>
      </c>
      <c r="AF133" s="52">
        <v>2.1473544345594556E-5</v>
      </c>
      <c r="AG133" s="52">
        <v>3.345138035045095E-4</v>
      </c>
      <c r="AH133" s="52">
        <v>3.4273579423748587E-5</v>
      </c>
      <c r="AI133" s="52">
        <v>5.0057015133924687E-3</v>
      </c>
      <c r="AJ133" s="52">
        <v>6.3190626061601597E-4</v>
      </c>
      <c r="AK133" s="52">
        <v>8.3849053855352351E-2</v>
      </c>
      <c r="AL133" s="52">
        <v>0.10699921815892609</v>
      </c>
      <c r="AM133" s="52">
        <v>3.89838524174222E-2</v>
      </c>
      <c r="AN133" s="52">
        <v>1.4455452190696456E-2</v>
      </c>
      <c r="AO133" s="52">
        <v>1.9038059541634646E-2</v>
      </c>
      <c r="AP133" s="52">
        <v>3.7962575511406187E-2</v>
      </c>
      <c r="AQ133" s="52">
        <v>8.1858848036723983E-2</v>
      </c>
      <c r="AR133" s="52">
        <v>7.8444563958309319E-3</v>
      </c>
      <c r="AS133" s="52">
        <v>0.45977430947784254</v>
      </c>
      <c r="AT133" s="52">
        <v>0.96089036032628872</v>
      </c>
      <c r="AU133" s="52">
        <v>0.73048862399391912</v>
      </c>
      <c r="AV133" s="52">
        <v>6.1263451505875398E-5</v>
      </c>
      <c r="AW133" s="52">
        <v>1.1836566029180104E-5</v>
      </c>
      <c r="AX133" s="52">
        <v>4.7734102068944934E-4</v>
      </c>
      <c r="AY133" s="52">
        <v>1.6986800340586949E-5</v>
      </c>
      <c r="AZ133" s="52">
        <v>4.014175001174766E-3</v>
      </c>
      <c r="BA133" s="52">
        <v>3.0728505034258891E-2</v>
      </c>
      <c r="BB133" s="52">
        <v>0.21331615991496619</v>
      </c>
      <c r="BC133" s="52">
        <v>3.523154405444557E-3</v>
      </c>
      <c r="BD133" s="52">
        <v>1.3218581526955335E-2</v>
      </c>
      <c r="BE133" s="52">
        <v>0</v>
      </c>
      <c r="BF133" s="52">
        <v>0.44345817874731214</v>
      </c>
      <c r="BG133" s="52">
        <v>0.43421676265656312</v>
      </c>
      <c r="BH133" s="52">
        <v>1.3434835647888693E-2</v>
      </c>
      <c r="BI133" s="52">
        <v>2.2201441304781676E-3</v>
      </c>
      <c r="BJ133" s="52">
        <v>1.9163168412926486E-2</v>
      </c>
      <c r="BK133" s="52">
        <v>4.5173537904932094E-4</v>
      </c>
      <c r="BL133" s="52">
        <v>0</v>
      </c>
      <c r="BM133" s="52">
        <v>0</v>
      </c>
      <c r="BN133" s="52">
        <v>9.321718923917347E-4</v>
      </c>
      <c r="BO133" s="52">
        <v>0</v>
      </c>
      <c r="BP133" s="52">
        <v>0</v>
      </c>
      <c r="BQ133" s="52">
        <v>0</v>
      </c>
      <c r="BR133" s="52">
        <v>0</v>
      </c>
      <c r="BS133" s="52">
        <v>0</v>
      </c>
      <c r="BT133" s="52">
        <v>0</v>
      </c>
      <c r="BU133" s="52">
        <v>4.5877258802099917E-5</v>
      </c>
      <c r="BV133" s="52">
        <v>0</v>
      </c>
      <c r="BW133" s="52">
        <v>0</v>
      </c>
      <c r="BX133" s="52">
        <v>1.2504208883038966E-2</v>
      </c>
      <c r="BY133" s="52">
        <v>5.7279130220242716E-4</v>
      </c>
      <c r="BZ133" s="52">
        <v>0</v>
      </c>
      <c r="CA133" s="52">
        <v>0</v>
      </c>
      <c r="CB133" s="52">
        <v>0</v>
      </c>
      <c r="CC133" s="52">
        <v>1.316199366279084E-4</v>
      </c>
      <c r="CD133" s="52">
        <v>2.4917384776611336E-3</v>
      </c>
      <c r="CE133" s="52">
        <v>3.5841748483398592E-3</v>
      </c>
      <c r="CF133" s="52">
        <v>2.7329553579447459E-3</v>
      </c>
      <c r="CG133" s="52">
        <v>2.0933997823109192E-4</v>
      </c>
      <c r="CH133" s="52">
        <v>2.5781422502021418E-3</v>
      </c>
      <c r="CI133" s="52">
        <v>3.5969719670862037E-3</v>
      </c>
      <c r="CJ133" s="52">
        <v>2.9296735172659326E-4</v>
      </c>
      <c r="CK133" s="52">
        <v>3.2910606537332699E-3</v>
      </c>
      <c r="CL133" s="52">
        <v>7.549004882578857E-3</v>
      </c>
      <c r="CM133" s="52">
        <v>3.9929295742219756E-3</v>
      </c>
      <c r="CN133" s="52">
        <v>3.2562822824799432E-3</v>
      </c>
      <c r="CO133" s="52">
        <v>7.3909080923019986E-4</v>
      </c>
      <c r="CP133" s="52">
        <v>2.5981138633791685E-3</v>
      </c>
      <c r="CQ133" s="52">
        <v>3.5965093178059065E-3</v>
      </c>
      <c r="CR133" s="52">
        <v>0</v>
      </c>
      <c r="CS133" s="52">
        <v>0</v>
      </c>
      <c r="CT133" s="52">
        <v>8.2343036769778333E-3</v>
      </c>
      <c r="CU133" s="52">
        <v>1.8983788207667641E-3</v>
      </c>
      <c r="CV133" s="52">
        <v>5.3229794505974501E-5</v>
      </c>
      <c r="CW133" s="52">
        <v>0</v>
      </c>
      <c r="CX133" s="52">
        <v>1.1098750361972366E-3</v>
      </c>
      <c r="CY133" s="52">
        <v>2.4602371770022029E-3</v>
      </c>
      <c r="CZ133" s="52">
        <v>0</v>
      </c>
      <c r="DA133" s="52">
        <v>5.072187947532254E-4</v>
      </c>
      <c r="DB133" s="52">
        <v>3.3322722240376784E-3</v>
      </c>
      <c r="DC133" s="52">
        <v>2.1033934214301489E-3</v>
      </c>
      <c r="DD133" s="52">
        <v>1.4823071586792893E-3</v>
      </c>
      <c r="DE133" s="52">
        <v>1.7308859011574925E-3</v>
      </c>
      <c r="DF133" s="52">
        <v>1.0289537643407779E-3</v>
      </c>
      <c r="DG133" s="52">
        <v>1.2732047536864533E-3</v>
      </c>
      <c r="DH133" s="52">
        <v>3.8859044451117181E-4</v>
      </c>
      <c r="DI133" s="52">
        <v>0.45186354533378803</v>
      </c>
      <c r="DJ133" s="52">
        <v>0.35461212394887898</v>
      </c>
      <c r="DK133" s="52">
        <v>0.89364663916902021</v>
      </c>
      <c r="DL133" s="52">
        <v>0.52785915123480243</v>
      </c>
      <c r="DM133" s="52">
        <v>0.46138986229023543</v>
      </c>
      <c r="DN133" s="52">
        <v>0.1560355637272946</v>
      </c>
      <c r="DO133" s="52">
        <v>0.42246313016355669</v>
      </c>
      <c r="DP133" s="52">
        <v>0.86955039627977748</v>
      </c>
      <c r="DQ133" s="52">
        <v>0.15916268710555714</v>
      </c>
      <c r="DR133" s="52">
        <v>0.80557423977153131</v>
      </c>
      <c r="DS133" s="52">
        <v>0.66848750557823688</v>
      </c>
      <c r="DT133" s="52">
        <v>5.9182600638560607E-4</v>
      </c>
      <c r="DU133" s="52">
        <v>1.8536236928996964E-3</v>
      </c>
      <c r="DV133" s="52">
        <v>3.8755919164027074E-5</v>
      </c>
      <c r="DW133" s="52">
        <v>3.8393235670886221E-3</v>
      </c>
      <c r="DX133" s="52">
        <v>3.3796261013370175E-3</v>
      </c>
      <c r="DY133" s="52">
        <v>3.6204465530563257E-4</v>
      </c>
      <c r="DZ133" s="52">
        <v>1.5336117270044387E-3</v>
      </c>
      <c r="EA133" s="52">
        <v>1.3596254728590027E-4</v>
      </c>
      <c r="EB133" s="52">
        <v>3.3905223684652108E-4</v>
      </c>
      <c r="EC133" s="52">
        <v>2.3918703529637232E-4</v>
      </c>
      <c r="ED133" s="52">
        <v>1.9694247779041181E-4</v>
      </c>
      <c r="EE133" s="52">
        <v>4.9429739441076283E-4</v>
      </c>
      <c r="EF133" s="52">
        <v>5.059186389188345E-3</v>
      </c>
      <c r="EG133" s="52">
        <v>2.1265752091688909E-3</v>
      </c>
      <c r="EH133" s="52">
        <v>1.6792701976716418E-4</v>
      </c>
      <c r="EI133" s="52">
        <v>0</v>
      </c>
      <c r="EJ133" s="52">
        <v>1.3171808788121106E-4</v>
      </c>
      <c r="EK133" s="52">
        <v>2.2488988855978434E-3</v>
      </c>
      <c r="EL133" s="52">
        <v>0</v>
      </c>
      <c r="EM133" s="52">
        <v>0</v>
      </c>
      <c r="EN133" s="52">
        <v>0</v>
      </c>
      <c r="EO133" s="52">
        <v>1.1542291149791316E-3</v>
      </c>
      <c r="EP133" s="52">
        <v>0</v>
      </c>
      <c r="EQ133" s="52">
        <v>2.9491748688772768E-4</v>
      </c>
      <c r="ER133" s="52">
        <v>0</v>
      </c>
      <c r="ES133" s="52">
        <v>0</v>
      </c>
      <c r="ET133" s="52">
        <v>0</v>
      </c>
      <c r="EU133" s="52">
        <v>0</v>
      </c>
      <c r="EV133" s="52">
        <v>6.1421886379162962E-4</v>
      </c>
      <c r="EW133" s="52">
        <v>0</v>
      </c>
      <c r="EX133" s="52">
        <v>7.9664413996486012E-4</v>
      </c>
      <c r="EY133" s="52">
        <v>2.1809045530513159E-4</v>
      </c>
      <c r="EZ133" s="52">
        <v>3.9078452333799884E-4</v>
      </c>
      <c r="FA133" s="52">
        <v>5.3018629048460072E-3</v>
      </c>
      <c r="FB133" s="52">
        <v>0</v>
      </c>
      <c r="FC133" s="52">
        <v>8.0033292418883484E-5</v>
      </c>
      <c r="FD133" s="52">
        <v>5.7703376612986128E-2</v>
      </c>
      <c r="FE133" s="52">
        <v>0</v>
      </c>
      <c r="FF133" s="52">
        <v>5.8642380650904226E-4</v>
      </c>
      <c r="FG133" s="52">
        <v>0</v>
      </c>
      <c r="FH133" s="52">
        <v>9.3661911560108608E-4</v>
      </c>
      <c r="FI133" s="52">
        <v>1.6531979344553589E-3</v>
      </c>
      <c r="FJ133" s="52">
        <v>0</v>
      </c>
      <c r="FK133" s="52">
        <v>1.075199501520308E-4</v>
      </c>
      <c r="FL133" s="52">
        <v>5.7590726020693992E-3</v>
      </c>
      <c r="FM133" s="52">
        <v>0</v>
      </c>
      <c r="FN133" s="52">
        <v>3.8647391895171006E-3</v>
      </c>
      <c r="FO133" s="52">
        <v>1.6696305759528064E-3</v>
      </c>
      <c r="FP133" s="52">
        <v>0</v>
      </c>
      <c r="FQ133" s="52">
        <v>9.8124219453153468E-3</v>
      </c>
      <c r="FR133" s="52">
        <v>6.691015943760851E-4</v>
      </c>
      <c r="FS133" s="52">
        <v>0</v>
      </c>
      <c r="FT133" s="52">
        <v>2.1759400167493413E-5</v>
      </c>
      <c r="FU133" s="52">
        <v>1.1753191195660803E-3</v>
      </c>
      <c r="FV133" s="52">
        <v>2.0179904243573668E-3</v>
      </c>
      <c r="FW133" s="52">
        <v>0</v>
      </c>
      <c r="FX133" s="52">
        <v>0</v>
      </c>
      <c r="FY133" s="52">
        <v>0</v>
      </c>
      <c r="FZ133" s="52">
        <v>0</v>
      </c>
      <c r="GA133" s="52">
        <v>0</v>
      </c>
      <c r="GB133" s="52">
        <v>0</v>
      </c>
      <c r="GC133" s="52">
        <v>0</v>
      </c>
      <c r="GD133" s="52">
        <v>1.3639208608187396E-4</v>
      </c>
      <c r="GE133" s="52">
        <v>0</v>
      </c>
      <c r="GF133" s="52">
        <v>5.4001099576391799E-3</v>
      </c>
      <c r="GG133" s="52">
        <v>1.4265005603086712E-2</v>
      </c>
      <c r="GH133" s="52">
        <v>1.4588351529106263E-2</v>
      </c>
      <c r="GI133" s="52">
        <v>1.8475322777160352E-2</v>
      </c>
      <c r="GJ133" s="52">
        <v>2.1395957894234222E-2</v>
      </c>
      <c r="GK133" s="52">
        <v>1.4720119513617354E-2</v>
      </c>
      <c r="GL133" s="52">
        <v>1.0562077069698299E-2</v>
      </c>
      <c r="GM133" s="52">
        <v>3.8550432910901336E-3</v>
      </c>
      <c r="GN133" s="52">
        <v>2.7247497029063889E-2</v>
      </c>
      <c r="GO133" s="52">
        <v>2.676228551027714E-3</v>
      </c>
      <c r="GP133" s="52">
        <v>0</v>
      </c>
      <c r="GQ133" s="52">
        <v>6.5984130123871826E-5</v>
      </c>
      <c r="GR133" s="52">
        <v>0</v>
      </c>
      <c r="GS133" s="52">
        <v>0</v>
      </c>
      <c r="GT133" s="52">
        <v>1.0825426377665288E-5</v>
      </c>
      <c r="GU133" s="52">
        <v>0</v>
      </c>
      <c r="GV133" s="52">
        <v>0</v>
      </c>
      <c r="GW133" s="52">
        <v>0</v>
      </c>
      <c r="GX133" s="52">
        <v>0</v>
      </c>
      <c r="GY133" s="52">
        <v>0</v>
      </c>
      <c r="GZ133" s="52">
        <v>3.2228747462146839E-3</v>
      </c>
      <c r="HA133" s="52">
        <v>4.0249971858314711E-5</v>
      </c>
      <c r="HB133" s="52">
        <v>1.1135301553564639E-2</v>
      </c>
      <c r="HC133" s="52">
        <v>2.2632052417670906E-3</v>
      </c>
      <c r="HD133" s="52">
        <v>1.4582254156000432E-4</v>
      </c>
      <c r="HE133" s="52">
        <v>2.8944873340012302E-3</v>
      </c>
      <c r="HF133" s="52">
        <v>6.8724543749112367E-3</v>
      </c>
      <c r="HG133" s="52">
        <v>8.8375310343973321E-2</v>
      </c>
      <c r="HH133" s="52">
        <v>3.8643463398783424E-4</v>
      </c>
      <c r="HI133" s="52">
        <v>3.2011019188241063E-2</v>
      </c>
      <c r="HJ133" s="52">
        <v>3.8808279936617214E-3</v>
      </c>
      <c r="HK133" s="52">
        <v>0</v>
      </c>
      <c r="HL133" s="52">
        <v>1.101534001003442E-2</v>
      </c>
      <c r="HM133" s="52">
        <v>6.2842453637998903E-3</v>
      </c>
      <c r="HN133" s="52">
        <v>1.2763669475188667E-4</v>
      </c>
      <c r="HO133" s="52">
        <v>5.008486338148925E-3</v>
      </c>
      <c r="HP133" s="52">
        <v>2.7758520356870098E-2</v>
      </c>
      <c r="HQ133" s="52">
        <v>0.18371513823582389</v>
      </c>
      <c r="HR133" s="52">
        <v>0.28502241637995118</v>
      </c>
      <c r="HS133" s="52">
        <v>2.8208553169021188E-3</v>
      </c>
      <c r="HT133" s="52">
        <v>4.9876737276874722E-2</v>
      </c>
      <c r="HU133" s="52">
        <v>1.902745221121531E-3</v>
      </c>
      <c r="HV133" s="52">
        <v>4.6023031830627482E-2</v>
      </c>
      <c r="HW133" s="52">
        <v>1.408842537113919E-4</v>
      </c>
      <c r="HX133" s="52">
        <v>2.5225209263642421E-3</v>
      </c>
      <c r="HY133" s="52">
        <v>0</v>
      </c>
      <c r="HZ133" s="52">
        <v>8.3406518123760624E-4</v>
      </c>
      <c r="IA133" s="52">
        <v>1.0696891917751498E-3</v>
      </c>
      <c r="IB133" s="52">
        <v>0</v>
      </c>
      <c r="IC133" s="52">
        <v>7.8165448859048286E-3</v>
      </c>
      <c r="ID133" s="52">
        <v>0</v>
      </c>
      <c r="IE133" s="52">
        <v>1.5101402600731524E-4</v>
      </c>
      <c r="IF133" s="52">
        <v>1.395067652464395E-4</v>
      </c>
      <c r="IG133" s="52">
        <v>4.3303588098428762E-3</v>
      </c>
      <c r="IH133" s="52">
        <v>5.6624486210380797E-4</v>
      </c>
      <c r="II133" s="52">
        <v>4.464589277555958E-3</v>
      </c>
      <c r="IJ133" s="52">
        <v>5.700480163706373E-6</v>
      </c>
      <c r="IK133" s="52">
        <v>0</v>
      </c>
      <c r="IL133" s="52">
        <v>6.9266142841409534E-4</v>
      </c>
      <c r="IM133" s="52">
        <v>0</v>
      </c>
      <c r="IN133" s="52">
        <v>0</v>
      </c>
      <c r="IO133" s="52">
        <v>1.8486193622863279E-5</v>
      </c>
      <c r="IP133" s="52">
        <v>0</v>
      </c>
      <c r="IQ133" s="52">
        <v>0</v>
      </c>
      <c r="IR133" s="52">
        <v>0</v>
      </c>
      <c r="IS133" s="52">
        <v>0</v>
      </c>
      <c r="IT133" s="52">
        <v>0</v>
      </c>
      <c r="IU133" s="52">
        <v>2.6343893830226825E-4</v>
      </c>
      <c r="IV133" s="52">
        <v>7.9218909714262213E-5</v>
      </c>
      <c r="IW133" s="52">
        <v>9.2441706324263504E-6</v>
      </c>
      <c r="IX133" s="52">
        <v>6.1694784408893453E-5</v>
      </c>
      <c r="IY133" s="52">
        <v>3.4153131723981792E-4</v>
      </c>
      <c r="IZ133" s="52">
        <v>8.7008315062287103E-6</v>
      </c>
      <c r="JA133" s="52">
        <v>1.0364284751029089E-5</v>
      </c>
      <c r="JB133" s="52">
        <v>2.0700212090895718E-4</v>
      </c>
      <c r="JC133" s="52">
        <v>3.8214611567872445E-5</v>
      </c>
      <c r="JD133" s="52">
        <v>0</v>
      </c>
      <c r="JE133" s="52">
        <v>0</v>
      </c>
      <c r="JF133" s="52">
        <v>2.6773772522931471E-5</v>
      </c>
      <c r="JG133" s="52">
        <v>1.6583297037756791E-4</v>
      </c>
      <c r="JH133" s="52">
        <v>1.0713486411674502E-5</v>
      </c>
      <c r="JI133" s="52">
        <v>1.8575011911832122E-3</v>
      </c>
      <c r="JJ133" s="52">
        <v>0</v>
      </c>
      <c r="JK133" s="52">
        <v>4.3990098702863305E-4</v>
      </c>
      <c r="JL133" s="52">
        <v>1.7129844872083915E-3</v>
      </c>
      <c r="JM133" s="52">
        <v>1.2192780380157504E-4</v>
      </c>
      <c r="JN133" s="52">
        <v>8.9654454086122943E-5</v>
      </c>
      <c r="JO133" s="52">
        <v>0</v>
      </c>
      <c r="JP133" s="52">
        <v>1.8809562471354987E-4</v>
      </c>
      <c r="JQ133" s="52">
        <v>1.1639403301089642E-5</v>
      </c>
      <c r="JR133" s="52">
        <v>1.1204452748699268E-3</v>
      </c>
      <c r="JS133" s="52">
        <v>1.4873296765579716E-5</v>
      </c>
      <c r="JT133" s="52">
        <v>0</v>
      </c>
      <c r="JU133" s="52">
        <v>4.7152577394442202E-6</v>
      </c>
      <c r="JV133" s="52">
        <v>8.5523640020054067E-4</v>
      </c>
      <c r="JW133" s="52">
        <v>6.6437483228905508E-4</v>
      </c>
      <c r="JX133" s="52">
        <v>6.6496557554297553E-5</v>
      </c>
      <c r="JY133" s="52">
        <v>1.4514756998705799E-3</v>
      </c>
      <c r="JZ133" s="52">
        <v>0</v>
      </c>
      <c r="KA133" s="52">
        <v>9.2787788215525848E-4</v>
      </c>
      <c r="KB133" s="52">
        <v>1.0778967937249899E-4</v>
      </c>
      <c r="KC133" s="52">
        <v>4.832012914534195E-4</v>
      </c>
      <c r="KD133" s="52">
        <v>1.255599297063391E-5</v>
      </c>
      <c r="KE133" s="52">
        <v>5.8547698690922056E-6</v>
      </c>
      <c r="KF133" s="52">
        <v>4.3688077204473826E-4</v>
      </c>
      <c r="KG133" s="52">
        <v>2.5838857572355126E-4</v>
      </c>
      <c r="KH133" s="52">
        <v>1.5398030515066839E-4</v>
      </c>
      <c r="KI133" s="52">
        <v>8.31138000718957E-5</v>
      </c>
      <c r="KJ133" s="52">
        <v>5.4237932769272761E-4</v>
      </c>
      <c r="KK133" s="52">
        <v>4.3164932055532175E-4</v>
      </c>
      <c r="KL133" s="52">
        <v>3.1338311576646189E-3</v>
      </c>
      <c r="KM133" s="52">
        <v>7.2136369804239086E-4</v>
      </c>
      <c r="KN133" s="52">
        <v>5.4856236862037719E-5</v>
      </c>
      <c r="KO133" s="52">
        <v>5.4628195403013508E-4</v>
      </c>
      <c r="KP133" s="52">
        <v>2.2800492293297806E-4</v>
      </c>
      <c r="KQ133" s="52">
        <v>1.7381448619315388E-3</v>
      </c>
      <c r="KR133" s="52">
        <v>1.8928451328517606E-3</v>
      </c>
      <c r="KS133" s="52">
        <v>3.3067847977117558E-4</v>
      </c>
      <c r="KT133" s="52">
        <v>2.928772428075003E-3</v>
      </c>
      <c r="KU133" s="52">
        <v>1.7980799526904545E-3</v>
      </c>
      <c r="KV133" s="52">
        <v>0</v>
      </c>
      <c r="KW133" s="52">
        <v>1.7171010963180828E-5</v>
      </c>
      <c r="KX133" s="52">
        <v>6.761330821930914E-4</v>
      </c>
      <c r="KY133" s="52">
        <v>2.3076899374337646E-3</v>
      </c>
      <c r="KZ133" s="52">
        <v>6.1396306779357222E-4</v>
      </c>
    </row>
    <row r="134" spans="1:312" x14ac:dyDescent="0.2">
      <c r="A134" s="89">
        <v>1.044009</v>
      </c>
      <c r="B134" s="41" t="s">
        <v>803</v>
      </c>
      <c r="C134" s="51" t="s">
        <v>50</v>
      </c>
      <c r="D134" s="52">
        <v>3.5891745375478895E-3</v>
      </c>
      <c r="E134" s="52">
        <v>3.0916924445442573E-5</v>
      </c>
      <c r="F134" s="52">
        <v>1.0652912215479825E-3</v>
      </c>
      <c r="G134" s="52">
        <v>2.7552858271167783E-5</v>
      </c>
      <c r="H134" s="52">
        <v>2.1291324703974265E-4</v>
      </c>
      <c r="I134" s="52">
        <v>4.2351041037136973E-3</v>
      </c>
      <c r="J134" s="52">
        <v>3.8215913135663123E-3</v>
      </c>
      <c r="K134" s="52">
        <v>9.6410174611797511E-4</v>
      </c>
      <c r="L134" s="52">
        <v>2.5323013960203756E-3</v>
      </c>
      <c r="M134" s="52">
        <v>1.3134833584319076E-4</v>
      </c>
      <c r="N134" s="52">
        <v>8.5737370872893896E-4</v>
      </c>
      <c r="O134" s="52">
        <v>1.9121729502835552E-5</v>
      </c>
      <c r="P134" s="52">
        <v>1.8315685080187536E-5</v>
      </c>
      <c r="Q134" s="52">
        <v>3.6407071685108465E-4</v>
      </c>
      <c r="R134" s="52">
        <v>2.3024444606180878E-2</v>
      </c>
      <c r="S134" s="52">
        <v>7.992364265872158E-2</v>
      </c>
      <c r="T134" s="52">
        <v>1.4624602251742584E-2</v>
      </c>
      <c r="U134" s="52">
        <v>3.346215064118066E-2</v>
      </c>
      <c r="V134" s="52">
        <v>0.75200061830823517</v>
      </c>
      <c r="W134" s="52">
        <v>0.17115635908063645</v>
      </c>
      <c r="X134" s="52">
        <v>2.1975955384177358E-2</v>
      </c>
      <c r="Y134" s="52">
        <v>3.2720630679802338E-3</v>
      </c>
      <c r="Z134" s="52">
        <v>1.8058393123695502E-3</v>
      </c>
      <c r="AA134" s="52">
        <v>2.1196799540769322E-3</v>
      </c>
      <c r="AB134" s="52">
        <v>8.2339347925011036E-4</v>
      </c>
      <c r="AC134" s="52">
        <v>1.0815004486520664E-3</v>
      </c>
      <c r="AD134" s="52">
        <v>9.5654595210760539E-3</v>
      </c>
      <c r="AE134" s="52">
        <v>3.5751323188630722E-3</v>
      </c>
      <c r="AF134" s="52">
        <v>1.1265227840086842E-3</v>
      </c>
      <c r="AG134" s="52">
        <v>5.6871670536249213E-3</v>
      </c>
      <c r="AH134" s="52">
        <v>3.2290347380431361E-3</v>
      </c>
      <c r="AI134" s="52">
        <v>1.2182372058901281E-4</v>
      </c>
      <c r="AJ134" s="52">
        <v>5.1564500792178932E-4</v>
      </c>
      <c r="AK134" s="52">
        <v>5.2743492300442063E-4</v>
      </c>
      <c r="AL134" s="52">
        <v>1.3587817105865537E-3</v>
      </c>
      <c r="AM134" s="52">
        <v>5.8792733137479633E-3</v>
      </c>
      <c r="AN134" s="52">
        <v>1.0955323417874677E-3</v>
      </c>
      <c r="AO134" s="52">
        <v>1.5910775569817962E-4</v>
      </c>
      <c r="AP134" s="52">
        <v>4.2373104434399221E-3</v>
      </c>
      <c r="AQ134" s="52">
        <v>8.8711901681273707E-3</v>
      </c>
      <c r="AR134" s="52">
        <v>8.0313793128757876E-5</v>
      </c>
      <c r="AS134" s="52">
        <v>2.0234865901117061E-3</v>
      </c>
      <c r="AT134" s="52">
        <v>3.0142987864346661E-4</v>
      </c>
      <c r="AU134" s="52">
        <v>8.4808415916547065E-6</v>
      </c>
      <c r="AV134" s="52">
        <v>8.4053546564130189E-4</v>
      </c>
      <c r="AW134" s="52">
        <v>1.0810197661179849E-2</v>
      </c>
      <c r="AX134" s="52">
        <v>3.9714643612567581E-3</v>
      </c>
      <c r="AY134" s="52">
        <v>0.1729945096113279</v>
      </c>
      <c r="AZ134" s="52">
        <v>1.361842934513597E-3</v>
      </c>
      <c r="BA134" s="52">
        <v>0</v>
      </c>
      <c r="BB134" s="52">
        <v>1.2978438506094528E-3</v>
      </c>
      <c r="BC134" s="52">
        <v>1.0062293149786983E-4</v>
      </c>
      <c r="BD134" s="52">
        <v>8.6804389717894169E-4</v>
      </c>
      <c r="BE134" s="52">
        <v>1.644367755066608E-5</v>
      </c>
      <c r="BF134" s="52">
        <v>3.8840029507215357E-4</v>
      </c>
      <c r="BG134" s="52">
        <v>5.8745646034735657E-4</v>
      </c>
      <c r="BH134" s="52">
        <v>6.5535998287432988E-4</v>
      </c>
      <c r="BI134" s="52">
        <v>2.2174245512103227E-2</v>
      </c>
      <c r="BJ134" s="52">
        <v>2.4099187641158693E-2</v>
      </c>
      <c r="BK134" s="52">
        <v>1.9584931747885521E-3</v>
      </c>
      <c r="BL134" s="52">
        <v>4.9914279509178658E-3</v>
      </c>
      <c r="BM134" s="52">
        <v>1.0350682643574641E-2</v>
      </c>
      <c r="BN134" s="52">
        <v>4.8477846466807686E-4</v>
      </c>
      <c r="BO134" s="52">
        <v>2.3334970962358152E-3</v>
      </c>
      <c r="BP134" s="52">
        <v>1.4876857561023531E-4</v>
      </c>
      <c r="BQ134" s="52">
        <v>6.518386452387667E-5</v>
      </c>
      <c r="BR134" s="52">
        <v>2.4253153069669494E-4</v>
      </c>
      <c r="BS134" s="52">
        <v>2.9384816078227962E-5</v>
      </c>
      <c r="BT134" s="52">
        <v>6.088147428388771E-3</v>
      </c>
      <c r="BU134" s="52">
        <v>1.4649306867709668E-3</v>
      </c>
      <c r="BV134" s="52">
        <v>2.4192979729125843E-2</v>
      </c>
      <c r="BW134" s="52">
        <v>6.3049958077759913E-2</v>
      </c>
      <c r="BX134" s="52">
        <v>2.1046862946713735E-2</v>
      </c>
      <c r="BY134" s="52">
        <v>2.2378912877490345E-2</v>
      </c>
      <c r="BZ134" s="52">
        <v>3.7706489403745731E-3</v>
      </c>
      <c r="CA134" s="52">
        <v>7.9258846446883931E-5</v>
      </c>
      <c r="CB134" s="52">
        <v>3.2700998442686275E-3</v>
      </c>
      <c r="CC134" s="52">
        <v>3.1732115330602259E-2</v>
      </c>
      <c r="CD134" s="52">
        <v>1.408422732320202E-4</v>
      </c>
      <c r="CE134" s="52">
        <v>2.9052051249212806E-4</v>
      </c>
      <c r="CF134" s="52">
        <v>6.4246200545093208E-5</v>
      </c>
      <c r="CG134" s="52">
        <v>2.0788923140359862E-3</v>
      </c>
      <c r="CH134" s="52">
        <v>5.7800364544744853E-4</v>
      </c>
      <c r="CI134" s="52">
        <v>2.0600345604538655E-4</v>
      </c>
      <c r="CJ134" s="52">
        <v>2.4070607556547557E-4</v>
      </c>
      <c r="CK134" s="52">
        <v>2.6970766340725463E-3</v>
      </c>
      <c r="CL134" s="52">
        <v>2.1738326586449889E-3</v>
      </c>
      <c r="CM134" s="52">
        <v>0</v>
      </c>
      <c r="CN134" s="52">
        <v>0</v>
      </c>
      <c r="CO134" s="52">
        <v>2.2334901431352483E-3</v>
      </c>
      <c r="CP134" s="52">
        <v>0</v>
      </c>
      <c r="CQ134" s="52">
        <v>8.6098011330893338E-5</v>
      </c>
      <c r="CR134" s="52">
        <v>3.4597821311484096E-3</v>
      </c>
      <c r="CS134" s="52">
        <v>3.2237139857807197E-3</v>
      </c>
      <c r="CT134" s="52">
        <v>0</v>
      </c>
      <c r="CU134" s="52">
        <v>1.3914650121513568E-4</v>
      </c>
      <c r="CV134" s="52">
        <v>1.0594564616844304E-2</v>
      </c>
      <c r="CW134" s="52">
        <v>3.3546488041141608E-4</v>
      </c>
      <c r="CX134" s="52">
        <v>0</v>
      </c>
      <c r="CY134" s="52">
        <v>0</v>
      </c>
      <c r="CZ134" s="52">
        <v>7.4761913167090268E-5</v>
      </c>
      <c r="DA134" s="52">
        <v>0</v>
      </c>
      <c r="DB134" s="52">
        <v>0</v>
      </c>
      <c r="DC134" s="52">
        <v>5.31087355605235E-2</v>
      </c>
      <c r="DD134" s="52">
        <v>2.5960089513219251E-2</v>
      </c>
      <c r="DE134" s="52">
        <v>4.6931625799315806E-2</v>
      </c>
      <c r="DF134" s="52">
        <v>3.3868720559856992E-2</v>
      </c>
      <c r="DG134" s="52">
        <v>2.654368059538605E-2</v>
      </c>
      <c r="DH134" s="52">
        <v>7.0276062157680133E-2</v>
      </c>
      <c r="DI134" s="52">
        <v>7.9824833550913056E-4</v>
      </c>
      <c r="DJ134" s="52">
        <v>7.7927926327493551E-4</v>
      </c>
      <c r="DK134" s="52">
        <v>3.356832479764872E-4</v>
      </c>
      <c r="DL134" s="52">
        <v>0</v>
      </c>
      <c r="DM134" s="52">
        <v>2.0850102057362265E-5</v>
      </c>
      <c r="DN134" s="52">
        <v>1.3300447154593019E-3</v>
      </c>
      <c r="DO134" s="52">
        <v>1.5853719919643231E-3</v>
      </c>
      <c r="DP134" s="52">
        <v>1.7526487102742646E-4</v>
      </c>
      <c r="DQ134" s="52">
        <v>5.5343317372613611E-5</v>
      </c>
      <c r="DR134" s="52">
        <v>0</v>
      </c>
      <c r="DS134" s="52">
        <v>2.0264597722215923E-4</v>
      </c>
      <c r="DT134" s="52">
        <v>1.9012724595655718E-4</v>
      </c>
      <c r="DU134" s="52">
        <v>6.8025944586227514E-5</v>
      </c>
      <c r="DV134" s="52">
        <v>0</v>
      </c>
      <c r="DW134" s="52">
        <v>2.1686192764847618E-5</v>
      </c>
      <c r="DX134" s="52">
        <v>1.2680972928718502E-3</v>
      </c>
      <c r="DY134" s="52">
        <v>6.2369474383829515E-4</v>
      </c>
      <c r="DZ134" s="52">
        <v>3.2721471210427124E-5</v>
      </c>
      <c r="EA134" s="52">
        <v>2.7110149509303686E-5</v>
      </c>
      <c r="EB134" s="52">
        <v>0</v>
      </c>
      <c r="EC134" s="52">
        <v>0</v>
      </c>
      <c r="ED134" s="52">
        <v>9.3610049307970167E-4</v>
      </c>
      <c r="EE134" s="52">
        <v>3.8803156144284034E-5</v>
      </c>
      <c r="EF134" s="52">
        <v>1.3801464542689894E-4</v>
      </c>
      <c r="EG134" s="52">
        <v>6.6436525889119577E-5</v>
      </c>
      <c r="EH134" s="52">
        <v>0</v>
      </c>
      <c r="EI134" s="52">
        <v>0</v>
      </c>
      <c r="EJ134" s="52">
        <v>1.01178799006709E-5</v>
      </c>
      <c r="EK134" s="52">
        <v>0</v>
      </c>
      <c r="EL134" s="52">
        <v>1.0802980744097955E-3</v>
      </c>
      <c r="EM134" s="52">
        <v>1.6577509345604616E-4</v>
      </c>
      <c r="EN134" s="52">
        <v>3.3992036403313243E-4</v>
      </c>
      <c r="EO134" s="52">
        <v>9.7723408256216761E-4</v>
      </c>
      <c r="EP134" s="52">
        <v>1.5914287686395465E-3</v>
      </c>
      <c r="EQ134" s="52">
        <v>3.4147984798235257E-3</v>
      </c>
      <c r="ER134" s="52">
        <v>4.039380638604784E-3</v>
      </c>
      <c r="ES134" s="52">
        <v>1.3016670704328652E-4</v>
      </c>
      <c r="ET134" s="52">
        <v>1.3188063271581852E-2</v>
      </c>
      <c r="EU134" s="52">
        <v>1.0202880561470283E-4</v>
      </c>
      <c r="EV134" s="52">
        <v>6.2850301659046646E-3</v>
      </c>
      <c r="EW134" s="52">
        <v>2.5072824811519928E-3</v>
      </c>
      <c r="EX134" s="52">
        <v>5.0032162804920011E-2</v>
      </c>
      <c r="EY134" s="52">
        <v>9.0006855669609323E-2</v>
      </c>
      <c r="EZ134" s="52">
        <v>7.9512659167081862E-2</v>
      </c>
      <c r="FA134" s="52">
        <v>0.17097340495980567</v>
      </c>
      <c r="FB134" s="52">
        <v>1.7432883270175246E-2</v>
      </c>
      <c r="FC134" s="52">
        <v>6.3041298913687982E-2</v>
      </c>
      <c r="FD134" s="52">
        <v>7.7937889597114549E-2</v>
      </c>
      <c r="FE134" s="52">
        <v>9.1091855007085602E-3</v>
      </c>
      <c r="FF134" s="52">
        <v>1.8471648912811885E-2</v>
      </c>
      <c r="FG134" s="52">
        <v>1.5916865510760349E-2</v>
      </c>
      <c r="FH134" s="52">
        <v>3.1352002050268743E-3</v>
      </c>
      <c r="FI134" s="52">
        <v>4.0279701148730491E-4</v>
      </c>
      <c r="FJ134" s="52">
        <v>1.916769660136665E-3</v>
      </c>
      <c r="FK134" s="52">
        <v>5.1564955293661695E-3</v>
      </c>
      <c r="FL134" s="52">
        <v>4.5296654866627652E-3</v>
      </c>
      <c r="FM134" s="52">
        <v>7.1632122213795502E-5</v>
      </c>
      <c r="FN134" s="52">
        <v>5.8944696000559219E-3</v>
      </c>
      <c r="FO134" s="52">
        <v>6.8832267795896828E-3</v>
      </c>
      <c r="FP134" s="52">
        <v>0</v>
      </c>
      <c r="FQ134" s="52">
        <v>1.0750696775411909E-2</v>
      </c>
      <c r="FR134" s="52">
        <v>0</v>
      </c>
      <c r="FS134" s="52">
        <v>5.8780814275338745E-4</v>
      </c>
      <c r="FT134" s="52">
        <v>3.1048357542595348E-3</v>
      </c>
      <c r="FU134" s="52">
        <v>2.2304511644001533E-3</v>
      </c>
      <c r="FV134" s="52">
        <v>5.6276484510523212E-3</v>
      </c>
      <c r="FW134" s="52">
        <v>3.0022271245485418E-5</v>
      </c>
      <c r="FX134" s="52">
        <v>1.0307235530190432E-5</v>
      </c>
      <c r="FY134" s="52">
        <v>1.4227311344096084E-3</v>
      </c>
      <c r="FZ134" s="52">
        <v>6.1283240999879328E-2</v>
      </c>
      <c r="GA134" s="52">
        <v>3.1437167531896057E-3</v>
      </c>
      <c r="GB134" s="52">
        <v>2.8132536104406192E-2</v>
      </c>
      <c r="GC134" s="52">
        <v>5.1603403191140422E-2</v>
      </c>
      <c r="GD134" s="52">
        <v>3.0971645040777547E-2</v>
      </c>
      <c r="GE134" s="52">
        <v>2.403037573767635E-2</v>
      </c>
      <c r="GF134" s="52">
        <v>2.627078309358263E-2</v>
      </c>
      <c r="GG134" s="52">
        <v>3.6879553868146612E-3</v>
      </c>
      <c r="GH134" s="52">
        <v>1.410055823557674E-3</v>
      </c>
      <c r="GI134" s="52">
        <v>1.2969605007491899E-3</v>
      </c>
      <c r="GJ134" s="52">
        <v>6.2147665135780768E-4</v>
      </c>
      <c r="GK134" s="52">
        <v>1.6750087269445279E-4</v>
      </c>
      <c r="GL134" s="52">
        <v>2.1969247956441043E-3</v>
      </c>
      <c r="GM134" s="52">
        <v>1.9666502831490857E-3</v>
      </c>
      <c r="GN134" s="52">
        <v>3.8502186389295553E-4</v>
      </c>
      <c r="GO134" s="52">
        <v>0.18718713518094049</v>
      </c>
      <c r="GP134" s="52">
        <v>7.8098076836396066E-2</v>
      </c>
      <c r="GQ134" s="52">
        <v>0.38104016458949441</v>
      </c>
      <c r="GR134" s="52">
        <v>2.4440400262204256E-2</v>
      </c>
      <c r="GS134" s="52">
        <v>0.34300286993723955</v>
      </c>
      <c r="GT134" s="52">
        <v>2.9921387475872321E-2</v>
      </c>
      <c r="GU134" s="52">
        <v>1.4058971702929666E-2</v>
      </c>
      <c r="GV134" s="52">
        <v>0.76927302705724554</v>
      </c>
      <c r="GW134" s="52">
        <v>1.6572345744155479E-4</v>
      </c>
      <c r="GX134" s="52">
        <v>1.0449418518595341E-3</v>
      </c>
      <c r="GY134" s="52">
        <v>1.0340080250660098E-2</v>
      </c>
      <c r="GZ134" s="52">
        <v>3.6567246407137106E-4</v>
      </c>
      <c r="HA134" s="52">
        <v>2.486027673601791E-5</v>
      </c>
      <c r="HB134" s="52">
        <v>4.2771946189972725E-3</v>
      </c>
      <c r="HC134" s="52">
        <v>0</v>
      </c>
      <c r="HD134" s="52">
        <v>2.2782010328190826E-3</v>
      </c>
      <c r="HE134" s="52">
        <v>1.7882612751119197E-4</v>
      </c>
      <c r="HF134" s="52">
        <v>6.6145148038148591E-5</v>
      </c>
      <c r="HG134" s="52">
        <v>0</v>
      </c>
      <c r="HH134" s="52">
        <v>5.1003530039847943E-5</v>
      </c>
      <c r="HI134" s="52">
        <v>1.8913990804631348E-3</v>
      </c>
      <c r="HJ134" s="52">
        <v>0</v>
      </c>
      <c r="HK134" s="52">
        <v>0.66045401803443626</v>
      </c>
      <c r="HL134" s="52">
        <v>0.25721458612132964</v>
      </c>
      <c r="HM134" s="52">
        <v>0.19353944235489975</v>
      </c>
      <c r="HN134" s="52">
        <v>0.41961446595556823</v>
      </c>
      <c r="HO134" s="52">
        <v>0.32320171952505611</v>
      </c>
      <c r="HP134" s="52">
        <v>0</v>
      </c>
      <c r="HQ134" s="52">
        <v>1.0689024836471649E-3</v>
      </c>
      <c r="HR134" s="52">
        <v>6.4309539432198316E-4</v>
      </c>
      <c r="HS134" s="52">
        <v>3.1356420489005217E-5</v>
      </c>
      <c r="HT134" s="52">
        <v>3.7465082487370166E-5</v>
      </c>
      <c r="HU134" s="52">
        <v>0</v>
      </c>
      <c r="HV134" s="52">
        <v>2.0476672053305325E-5</v>
      </c>
      <c r="HW134" s="52">
        <v>0.84445001697184274</v>
      </c>
      <c r="HX134" s="52">
        <v>0.75418576350172106</v>
      </c>
      <c r="HY134" s="52">
        <v>0.79944971558212929</v>
      </c>
      <c r="HZ134" s="52">
        <v>0.7440424885170891</v>
      </c>
      <c r="IA134" s="52">
        <v>0.77001038970290636</v>
      </c>
      <c r="IB134" s="52">
        <v>0.77991035265708775</v>
      </c>
      <c r="IC134" s="52">
        <v>0</v>
      </c>
      <c r="ID134" s="52">
        <v>1.3270507647931433E-4</v>
      </c>
      <c r="IE134" s="52">
        <v>2.078349600353202E-5</v>
      </c>
      <c r="IF134" s="52">
        <v>0</v>
      </c>
      <c r="IG134" s="52">
        <v>0</v>
      </c>
      <c r="IH134" s="52">
        <v>4.3139329418783858E-5</v>
      </c>
      <c r="II134" s="52">
        <v>2.6296336282853991E-3</v>
      </c>
      <c r="IJ134" s="52">
        <v>1.4418802728208633E-3</v>
      </c>
      <c r="IK134" s="52">
        <v>1.3692331604105554E-3</v>
      </c>
      <c r="IL134" s="52">
        <v>2.8392647154928659E-4</v>
      </c>
      <c r="IM134" s="52">
        <v>8.5851388355958315E-5</v>
      </c>
      <c r="IN134" s="52">
        <v>2.162489944630634E-5</v>
      </c>
      <c r="IO134" s="52">
        <v>2.3437278523595354E-4</v>
      </c>
      <c r="IP134" s="52">
        <v>3.3595909551428337E-4</v>
      </c>
      <c r="IQ134" s="52">
        <v>3.8020349292822256E-4</v>
      </c>
      <c r="IR134" s="52">
        <v>6.0915285689050706E-5</v>
      </c>
      <c r="IS134" s="52">
        <v>1.8107711770421835E-3</v>
      </c>
      <c r="IT134" s="52">
        <v>1.1783969561222631E-3</v>
      </c>
      <c r="IU134" s="52">
        <v>1.884204219233728E-3</v>
      </c>
      <c r="IV134" s="52">
        <v>1.6961045317106383E-3</v>
      </c>
      <c r="IW134" s="52">
        <v>1.9620615419238653E-3</v>
      </c>
      <c r="IX134" s="52">
        <v>1.6710002941127202E-3</v>
      </c>
      <c r="IY134" s="52">
        <v>5.7657220624059116E-5</v>
      </c>
      <c r="IZ134" s="52">
        <v>4.7698058904793261E-4</v>
      </c>
      <c r="JA134" s="52">
        <v>1.9544900815639775E-3</v>
      </c>
      <c r="JB134" s="52">
        <v>1.8285769776387084E-3</v>
      </c>
      <c r="JC134" s="52">
        <v>1.4361313923729587E-5</v>
      </c>
      <c r="JD134" s="52">
        <v>0</v>
      </c>
      <c r="JE134" s="52">
        <v>0</v>
      </c>
      <c r="JF134" s="52">
        <v>0</v>
      </c>
      <c r="JG134" s="52">
        <v>0.88126635951292176</v>
      </c>
      <c r="JH134" s="52">
        <v>0.16277751889969966</v>
      </c>
      <c r="JI134" s="52">
        <v>0.59887037037536617</v>
      </c>
      <c r="JJ134" s="52">
        <v>0.64004111254585538</v>
      </c>
      <c r="JK134" s="52">
        <v>0.93316693518989535</v>
      </c>
      <c r="JL134" s="52">
        <v>0.6412761286271651</v>
      </c>
      <c r="JM134" s="52">
        <v>0.50085099567230751</v>
      </c>
      <c r="JN134" s="52">
        <v>3.2685097777302076E-4</v>
      </c>
      <c r="JO134" s="52">
        <v>2.918150652714216E-3</v>
      </c>
      <c r="JP134" s="52">
        <v>2.0448094410954031E-3</v>
      </c>
      <c r="JQ134" s="52">
        <v>8.7417067506108262E-4</v>
      </c>
      <c r="JR134" s="52">
        <v>3.0038938909556244E-4</v>
      </c>
      <c r="JS134" s="52">
        <v>1.3525716186147996E-5</v>
      </c>
      <c r="JT134" s="52">
        <v>3.9642175798140338E-4</v>
      </c>
      <c r="JU134" s="52">
        <v>2.0520591000332462E-3</v>
      </c>
      <c r="JV134" s="52">
        <v>2.6897435348395466E-5</v>
      </c>
      <c r="JW134" s="52">
        <v>0</v>
      </c>
      <c r="JX134" s="52">
        <v>4.8461014375726982E-4</v>
      </c>
      <c r="JY134" s="52">
        <v>1.1788759959601789E-5</v>
      </c>
      <c r="JZ134" s="52">
        <v>4.1652536625025327E-5</v>
      </c>
      <c r="KA134" s="52">
        <v>1.2592618227315151E-4</v>
      </c>
      <c r="KB134" s="52">
        <v>6.7119975270501153E-4</v>
      </c>
      <c r="KC134" s="52">
        <v>3.6678872152040213E-4</v>
      </c>
      <c r="KD134" s="52">
        <v>4.4873651853811909E-6</v>
      </c>
      <c r="KE134" s="52">
        <v>0</v>
      </c>
      <c r="KF134" s="52">
        <v>1.2680901595571567E-3</v>
      </c>
      <c r="KG134" s="52">
        <v>1.7734870007880801E-5</v>
      </c>
      <c r="KH134" s="52">
        <v>2.0783458571211542E-5</v>
      </c>
      <c r="KI134" s="52">
        <v>0</v>
      </c>
      <c r="KJ134" s="52">
        <v>3.5819692336930633E-4</v>
      </c>
      <c r="KK134" s="52">
        <v>4.1818847623730144E-4</v>
      </c>
      <c r="KL134" s="52">
        <v>6.2289551767307405E-4</v>
      </c>
      <c r="KM134" s="52">
        <v>2.065949251027431E-4</v>
      </c>
      <c r="KN134" s="52">
        <v>1.4952405054115584E-4</v>
      </c>
      <c r="KO134" s="52">
        <v>1.2185188607203323E-4</v>
      </c>
      <c r="KP134" s="52">
        <v>1.0318520919135215E-3</v>
      </c>
      <c r="KQ134" s="52">
        <v>2.5853540052626938E-4</v>
      </c>
      <c r="KR134" s="52">
        <v>3.685260215838465E-5</v>
      </c>
      <c r="KS134" s="52">
        <v>6.5451067470734606E-4</v>
      </c>
      <c r="KT134" s="52">
        <v>0</v>
      </c>
      <c r="KU134" s="52">
        <v>4.4458065915896046E-5</v>
      </c>
      <c r="KV134" s="52">
        <v>1.2003542127651812E-3</v>
      </c>
      <c r="KW134" s="52">
        <v>7.0332024354062496E-4</v>
      </c>
      <c r="KX134" s="52">
        <v>3.6902070616949366E-4</v>
      </c>
      <c r="KY134" s="52">
        <v>1.7708586136663484E-4</v>
      </c>
      <c r="KZ134" s="52">
        <v>2.2495084937283667E-3</v>
      </c>
    </row>
    <row r="135" spans="1:312" x14ac:dyDescent="0.2">
      <c r="A135" s="89">
        <v>1.054162</v>
      </c>
      <c r="B135" s="41" t="s">
        <v>802</v>
      </c>
      <c r="C135" s="51" t="s">
        <v>133</v>
      </c>
      <c r="D135" s="52">
        <v>0</v>
      </c>
      <c r="E135" s="52">
        <v>1.8233058006286646E-5</v>
      </c>
      <c r="F135" s="52">
        <v>0</v>
      </c>
      <c r="G135" s="52">
        <v>0</v>
      </c>
      <c r="H135" s="52">
        <v>1.5296048704896874E-3</v>
      </c>
      <c r="I135" s="52">
        <v>2.7984217688735262E-3</v>
      </c>
      <c r="J135" s="52">
        <v>0</v>
      </c>
      <c r="K135" s="52">
        <v>7.5976937137924193E-5</v>
      </c>
      <c r="L135" s="52">
        <v>5.1707019658120152E-4</v>
      </c>
      <c r="M135" s="52">
        <v>2.0181784929194425E-4</v>
      </c>
      <c r="N135" s="52">
        <v>3.8896977696688105E-6</v>
      </c>
      <c r="O135" s="52">
        <v>0</v>
      </c>
      <c r="P135" s="52">
        <v>0</v>
      </c>
      <c r="Q135" s="52">
        <v>1.705247054622092E-3</v>
      </c>
      <c r="R135" s="52">
        <v>0</v>
      </c>
      <c r="S135" s="52">
        <v>3.6919113059717603E-4</v>
      </c>
      <c r="T135" s="52">
        <v>0</v>
      </c>
      <c r="U135" s="52">
        <v>3.9438575615412849E-4</v>
      </c>
      <c r="V135" s="52">
        <v>3.1396881725351079E-2</v>
      </c>
      <c r="W135" s="52">
        <v>1.6459849272027514E-2</v>
      </c>
      <c r="X135" s="52">
        <v>2.2933647277012492E-5</v>
      </c>
      <c r="Y135" s="52">
        <v>0.42100653048948727</v>
      </c>
      <c r="Z135" s="52">
        <v>0.67514539888631486</v>
      </c>
      <c r="AA135" s="52">
        <v>0.72183115002628195</v>
      </c>
      <c r="AB135" s="52">
        <v>0.56465223963837463</v>
      </c>
      <c r="AC135" s="52">
        <v>6.3963028045856365E-2</v>
      </c>
      <c r="AD135" s="52">
        <v>7.4919767705796086E-2</v>
      </c>
      <c r="AE135" s="52">
        <v>0.16262806886880529</v>
      </c>
      <c r="AF135" s="52">
        <v>5.9677663929450463E-4</v>
      </c>
      <c r="AG135" s="52">
        <v>8.110077422585215E-5</v>
      </c>
      <c r="AH135" s="52">
        <v>0</v>
      </c>
      <c r="AI135" s="52">
        <v>0</v>
      </c>
      <c r="AJ135" s="52">
        <v>3.0126712145525192E-4</v>
      </c>
      <c r="AK135" s="52">
        <v>1.0193558552177417E-3</v>
      </c>
      <c r="AL135" s="52">
        <v>7.4873042740983883E-3</v>
      </c>
      <c r="AM135" s="52">
        <v>2.1746427460631254E-3</v>
      </c>
      <c r="AN135" s="52">
        <v>6.7786774728970027E-5</v>
      </c>
      <c r="AO135" s="52">
        <v>1.2864542766332148E-3</v>
      </c>
      <c r="AP135" s="52">
        <v>9.5647506326883454E-4</v>
      </c>
      <c r="AQ135" s="52">
        <v>6.643174991117746E-3</v>
      </c>
      <c r="AR135" s="52">
        <v>4.7857397047610983E-4</v>
      </c>
      <c r="AS135" s="52">
        <v>3.2937679300229733E-4</v>
      </c>
      <c r="AT135" s="52">
        <v>1.0706412660474822E-3</v>
      </c>
      <c r="AU135" s="52">
        <v>8.7052400759311918E-4</v>
      </c>
      <c r="AV135" s="52">
        <v>0</v>
      </c>
      <c r="AW135" s="52">
        <v>1.1632116252312447E-4</v>
      </c>
      <c r="AX135" s="52">
        <v>3.6705594437528763E-4</v>
      </c>
      <c r="AY135" s="52">
        <v>9.0862328144632903E-4</v>
      </c>
      <c r="AZ135" s="52">
        <v>8.085810121757081E-2</v>
      </c>
      <c r="BA135" s="52">
        <v>4.0580741856663702E-2</v>
      </c>
      <c r="BB135" s="52">
        <v>0.19653794229779836</v>
      </c>
      <c r="BC135" s="52">
        <v>0</v>
      </c>
      <c r="BD135" s="52">
        <v>7.0665747234790446E-4</v>
      </c>
      <c r="BE135" s="52">
        <v>1.893085539900899E-5</v>
      </c>
      <c r="BF135" s="52">
        <v>6.3357732810500863E-4</v>
      </c>
      <c r="BG135" s="52">
        <v>2.7396645086515781E-2</v>
      </c>
      <c r="BH135" s="52">
        <v>2.7892742866648078E-4</v>
      </c>
      <c r="BI135" s="52">
        <v>1.4643331064135357E-3</v>
      </c>
      <c r="BJ135" s="52">
        <v>6.2977148162881203E-4</v>
      </c>
      <c r="BK135" s="52">
        <v>1.0945503664560594E-3</v>
      </c>
      <c r="BL135" s="52">
        <v>3.6001449944549802E-5</v>
      </c>
      <c r="BM135" s="52">
        <v>0</v>
      </c>
      <c r="BN135" s="52">
        <v>2.8707665625128279E-4</v>
      </c>
      <c r="BO135" s="52">
        <v>0</v>
      </c>
      <c r="BP135" s="52">
        <v>0</v>
      </c>
      <c r="BQ135" s="52">
        <v>0</v>
      </c>
      <c r="BR135" s="52">
        <v>0</v>
      </c>
      <c r="BS135" s="52">
        <v>0</v>
      </c>
      <c r="BT135" s="52">
        <v>0</v>
      </c>
      <c r="BU135" s="52">
        <v>1.2379550859869626E-3</v>
      </c>
      <c r="BV135" s="52">
        <v>4.8113017594263921E-5</v>
      </c>
      <c r="BW135" s="52">
        <v>0</v>
      </c>
      <c r="BX135" s="52">
        <v>4.5796648090686422E-4</v>
      </c>
      <c r="BY135" s="52">
        <v>3.947064038178928E-3</v>
      </c>
      <c r="BZ135" s="52">
        <v>7.7539369129092932E-4</v>
      </c>
      <c r="CA135" s="52">
        <v>1.7390126646573689E-5</v>
      </c>
      <c r="CB135" s="52">
        <v>0</v>
      </c>
      <c r="CC135" s="52">
        <v>2.0276892992937955E-3</v>
      </c>
      <c r="CD135" s="52">
        <v>8.1449162617780041E-2</v>
      </c>
      <c r="CE135" s="52">
        <v>9.8575331130735563E-2</v>
      </c>
      <c r="CF135" s="52">
        <v>0.12890945185926414</v>
      </c>
      <c r="CG135" s="52">
        <v>0.11864589194526144</v>
      </c>
      <c r="CH135" s="52">
        <v>4.9823562821132171E-2</v>
      </c>
      <c r="CI135" s="52">
        <v>8.8178109618448589E-2</v>
      </c>
      <c r="CJ135" s="52">
        <v>8.5591071164364332E-2</v>
      </c>
      <c r="CK135" s="52">
        <v>5.9167482408656387E-2</v>
      </c>
      <c r="CL135" s="52">
        <v>0</v>
      </c>
      <c r="CM135" s="52">
        <v>2.4791680267257547E-5</v>
      </c>
      <c r="CN135" s="52">
        <v>0</v>
      </c>
      <c r="CO135" s="52">
        <v>2.0749248949874425E-5</v>
      </c>
      <c r="CP135" s="52">
        <v>7.1021944941015704E-6</v>
      </c>
      <c r="CQ135" s="52">
        <v>0</v>
      </c>
      <c r="CR135" s="52">
        <v>0</v>
      </c>
      <c r="CS135" s="52">
        <v>0</v>
      </c>
      <c r="CT135" s="52">
        <v>0</v>
      </c>
      <c r="CU135" s="52">
        <v>1.7547135863174412E-3</v>
      </c>
      <c r="CV135" s="52">
        <v>3.891281529402274E-5</v>
      </c>
      <c r="CW135" s="52">
        <v>0</v>
      </c>
      <c r="CX135" s="52">
        <v>5.8707198462548701E-5</v>
      </c>
      <c r="CY135" s="52">
        <v>1.345864637007043E-3</v>
      </c>
      <c r="CZ135" s="52">
        <v>0</v>
      </c>
      <c r="DA135" s="52">
        <v>0</v>
      </c>
      <c r="DB135" s="52">
        <v>5.8829143844150372E-5</v>
      </c>
      <c r="DC135" s="52">
        <v>0.15834379190555326</v>
      </c>
      <c r="DD135" s="52">
        <v>0.13996911349922511</v>
      </c>
      <c r="DE135" s="52">
        <v>0.24676508978236061</v>
      </c>
      <c r="DF135" s="52">
        <v>0.26971255231268149</v>
      </c>
      <c r="DG135" s="52">
        <v>0.27105994010561923</v>
      </c>
      <c r="DH135" s="52">
        <v>0.17354530475128252</v>
      </c>
      <c r="DI135" s="52">
        <v>6.5367368725190687E-4</v>
      </c>
      <c r="DJ135" s="52">
        <v>1.6963129507788596E-4</v>
      </c>
      <c r="DK135" s="52">
        <v>7.0291464593432828E-4</v>
      </c>
      <c r="DL135" s="52">
        <v>0</v>
      </c>
      <c r="DM135" s="52">
        <v>1.6219800918325193E-3</v>
      </c>
      <c r="DN135" s="52">
        <v>1.4320724381824973E-4</v>
      </c>
      <c r="DO135" s="52">
        <v>4.6237689161880398E-3</v>
      </c>
      <c r="DP135" s="52">
        <v>1.0454978428435431E-3</v>
      </c>
      <c r="DQ135" s="52">
        <v>7.5560342638327426E-4</v>
      </c>
      <c r="DR135" s="52">
        <v>2.2901016926349551E-3</v>
      </c>
      <c r="DS135" s="52">
        <v>2.1374596204506269E-4</v>
      </c>
      <c r="DT135" s="52">
        <v>0</v>
      </c>
      <c r="DU135" s="52">
        <v>1.7723766514642951E-4</v>
      </c>
      <c r="DV135" s="52">
        <v>0</v>
      </c>
      <c r="DW135" s="52">
        <v>1.296320501329135E-3</v>
      </c>
      <c r="DX135" s="52">
        <v>3.6645232050881498E-4</v>
      </c>
      <c r="DY135" s="52">
        <v>1.3836764125186533E-4</v>
      </c>
      <c r="DZ135" s="52">
        <v>0</v>
      </c>
      <c r="EA135" s="52">
        <v>7.9614616280486774E-6</v>
      </c>
      <c r="EB135" s="52">
        <v>1.4220486816218025E-5</v>
      </c>
      <c r="EC135" s="52">
        <v>0</v>
      </c>
      <c r="ED135" s="52">
        <v>1.7742014401298321E-5</v>
      </c>
      <c r="EE135" s="52">
        <v>1.0746599006502455E-5</v>
      </c>
      <c r="EF135" s="52">
        <v>2.9955049190865957E-4</v>
      </c>
      <c r="EG135" s="52">
        <v>0</v>
      </c>
      <c r="EH135" s="52">
        <v>0</v>
      </c>
      <c r="EI135" s="52">
        <v>0</v>
      </c>
      <c r="EJ135" s="52">
        <v>2.9146920080831763E-5</v>
      </c>
      <c r="EK135" s="52">
        <v>1.1868804982374604E-5</v>
      </c>
      <c r="EL135" s="52">
        <v>0</v>
      </c>
      <c r="EM135" s="52">
        <v>0</v>
      </c>
      <c r="EN135" s="52">
        <v>2.7407313259931413E-5</v>
      </c>
      <c r="EO135" s="52">
        <v>0</v>
      </c>
      <c r="EP135" s="52">
        <v>0</v>
      </c>
      <c r="EQ135" s="52">
        <v>0</v>
      </c>
      <c r="ER135" s="52">
        <v>0</v>
      </c>
      <c r="ES135" s="52">
        <v>2.322563603651412E-3</v>
      </c>
      <c r="ET135" s="52">
        <v>0</v>
      </c>
      <c r="EU135" s="52">
        <v>0</v>
      </c>
      <c r="EV135" s="52">
        <v>1.8370327820895919E-4</v>
      </c>
      <c r="EW135" s="52">
        <v>0</v>
      </c>
      <c r="EX135" s="52">
        <v>1.906498796497101E-4</v>
      </c>
      <c r="EY135" s="52">
        <v>2.8051210505677704E-4</v>
      </c>
      <c r="EZ135" s="52">
        <v>1.7740030417318392E-3</v>
      </c>
      <c r="FA135" s="52">
        <v>0</v>
      </c>
      <c r="FB135" s="52">
        <v>3.4117929104425217E-4</v>
      </c>
      <c r="FC135" s="52">
        <v>0</v>
      </c>
      <c r="FD135" s="52">
        <v>2.4188105313149909E-4</v>
      </c>
      <c r="FE135" s="52">
        <v>0</v>
      </c>
      <c r="FF135" s="52">
        <v>0</v>
      </c>
      <c r="FG135" s="52">
        <v>1.1943974010216582E-4</v>
      </c>
      <c r="FH135" s="52">
        <v>0</v>
      </c>
      <c r="FI135" s="52">
        <v>0</v>
      </c>
      <c r="FJ135" s="52">
        <v>5.0601099792414599E-5</v>
      </c>
      <c r="FK135" s="52">
        <v>1.2057556009924114E-2</v>
      </c>
      <c r="FL135" s="52">
        <v>8.8148879872387311E-4</v>
      </c>
      <c r="FM135" s="52">
        <v>0</v>
      </c>
      <c r="FN135" s="52">
        <v>0</v>
      </c>
      <c r="FO135" s="52">
        <v>0</v>
      </c>
      <c r="FP135" s="52">
        <v>2.7083469172400681E-3</v>
      </c>
      <c r="FQ135" s="52">
        <v>0</v>
      </c>
      <c r="FR135" s="52">
        <v>0</v>
      </c>
      <c r="FS135" s="52">
        <v>0</v>
      </c>
      <c r="FT135" s="52">
        <v>0</v>
      </c>
      <c r="FU135" s="52">
        <v>0</v>
      </c>
      <c r="FV135" s="52">
        <v>2.5820743618745838E-5</v>
      </c>
      <c r="FW135" s="52">
        <v>0</v>
      </c>
      <c r="FX135" s="52">
        <v>1.0711440845099862E-5</v>
      </c>
      <c r="FY135" s="52">
        <v>0</v>
      </c>
      <c r="FZ135" s="52">
        <v>0</v>
      </c>
      <c r="GA135" s="52">
        <v>0</v>
      </c>
      <c r="GB135" s="52">
        <v>0</v>
      </c>
      <c r="GC135" s="52">
        <v>0</v>
      </c>
      <c r="GD135" s="52">
        <v>0</v>
      </c>
      <c r="GE135" s="52">
        <v>7.8556004510519084E-3</v>
      </c>
      <c r="GF135" s="52">
        <v>0</v>
      </c>
      <c r="GG135" s="52">
        <v>6.5086542871894038E-4</v>
      </c>
      <c r="GH135" s="52">
        <v>1.249596758536322E-3</v>
      </c>
      <c r="GI135" s="52">
        <v>1.2653857282757678E-3</v>
      </c>
      <c r="GJ135" s="52">
        <v>9.0428291484644357E-3</v>
      </c>
      <c r="GK135" s="52">
        <v>2.1053356672940098E-4</v>
      </c>
      <c r="GL135" s="52">
        <v>0.34835198165613296</v>
      </c>
      <c r="GM135" s="52">
        <v>0.46457267039363837</v>
      </c>
      <c r="GN135" s="52">
        <v>0.34870033500477615</v>
      </c>
      <c r="GO135" s="52">
        <v>0</v>
      </c>
      <c r="GP135" s="52">
        <v>2.1989500111100101E-5</v>
      </c>
      <c r="GQ135" s="52">
        <v>0</v>
      </c>
      <c r="GR135" s="52">
        <v>2.9786089995775345E-4</v>
      </c>
      <c r="GS135" s="52">
        <v>5.2022504044735545E-4</v>
      </c>
      <c r="GT135" s="52">
        <v>9.1031994539458105E-6</v>
      </c>
      <c r="GU135" s="52">
        <v>0</v>
      </c>
      <c r="GV135" s="52">
        <v>3.123498471775885E-3</v>
      </c>
      <c r="GW135" s="52">
        <v>1.8362529646292463E-2</v>
      </c>
      <c r="GX135" s="52">
        <v>0</v>
      </c>
      <c r="GY135" s="52">
        <v>4.4749790624765677E-5</v>
      </c>
      <c r="GZ135" s="52">
        <v>7.6694832771190583E-4</v>
      </c>
      <c r="HA135" s="52">
        <v>2.5008254573732302E-5</v>
      </c>
      <c r="HB135" s="52">
        <v>2.0477372353557537E-4</v>
      </c>
      <c r="HC135" s="52">
        <v>0</v>
      </c>
      <c r="HD135" s="52">
        <v>9.5742072741416981E-6</v>
      </c>
      <c r="HE135" s="52">
        <v>5.114265779929893E-3</v>
      </c>
      <c r="HF135" s="52">
        <v>0</v>
      </c>
      <c r="HG135" s="52">
        <v>1.1898437102357091E-4</v>
      </c>
      <c r="HH135" s="52">
        <v>2.4920979481167938E-5</v>
      </c>
      <c r="HI135" s="52">
        <v>2.6675728946818655E-3</v>
      </c>
      <c r="HJ135" s="52">
        <v>2.1446164631625008E-5</v>
      </c>
      <c r="HK135" s="52">
        <v>0</v>
      </c>
      <c r="HL135" s="52">
        <v>1.6432955821716022E-4</v>
      </c>
      <c r="HM135" s="52">
        <v>1.1929137391599096E-2</v>
      </c>
      <c r="HN135" s="52">
        <v>5.0128686193731176E-4</v>
      </c>
      <c r="HO135" s="52">
        <v>1.0182990749994585E-3</v>
      </c>
      <c r="HP135" s="52">
        <v>0</v>
      </c>
      <c r="HQ135" s="52">
        <v>1.1013920710001245E-3</v>
      </c>
      <c r="HR135" s="52">
        <v>0</v>
      </c>
      <c r="HS135" s="52">
        <v>1.4371692724127392E-5</v>
      </c>
      <c r="HT135" s="52">
        <v>1.1075986687734434E-5</v>
      </c>
      <c r="HU135" s="52">
        <v>1.4370676454452308E-4</v>
      </c>
      <c r="HV135" s="52">
        <v>4.3935171212855766E-4</v>
      </c>
      <c r="HW135" s="52">
        <v>4.1253612498540013E-3</v>
      </c>
      <c r="HX135" s="52">
        <v>2.490150042765148E-2</v>
      </c>
      <c r="HY135" s="52">
        <v>7.0530610732102679E-3</v>
      </c>
      <c r="HZ135" s="52">
        <v>2.9950707018537536E-2</v>
      </c>
      <c r="IA135" s="52">
        <v>6.1046150306453419E-2</v>
      </c>
      <c r="IB135" s="52">
        <v>5.9160484867906669E-3</v>
      </c>
      <c r="IC135" s="52">
        <v>0</v>
      </c>
      <c r="ID135" s="52">
        <v>0</v>
      </c>
      <c r="IE135" s="52">
        <v>8.5973314647050966E-4</v>
      </c>
      <c r="IF135" s="52">
        <v>1.0013065881694292E-3</v>
      </c>
      <c r="IG135" s="52">
        <v>0</v>
      </c>
      <c r="IH135" s="52">
        <v>1.7124008624250081E-5</v>
      </c>
      <c r="II135" s="52">
        <v>0.32293174005827396</v>
      </c>
      <c r="IJ135" s="52">
        <v>0</v>
      </c>
      <c r="IK135" s="52">
        <v>0</v>
      </c>
      <c r="IL135" s="52">
        <v>5.0251209086654217E-5</v>
      </c>
      <c r="IM135" s="52">
        <v>0</v>
      </c>
      <c r="IN135" s="52">
        <v>0</v>
      </c>
      <c r="IO135" s="52">
        <v>2.0053501343062557E-5</v>
      </c>
      <c r="IP135" s="52">
        <v>0</v>
      </c>
      <c r="IQ135" s="52">
        <v>2.5368612539885594E-4</v>
      </c>
      <c r="IR135" s="52">
        <v>4.1982701866542569E-6</v>
      </c>
      <c r="IS135" s="52">
        <v>1.0356499178954346E-4</v>
      </c>
      <c r="IT135" s="52">
        <v>0</v>
      </c>
      <c r="IU135" s="52">
        <v>1.9262566767306686E-3</v>
      </c>
      <c r="IV135" s="52">
        <v>4.6676629142197008E-4</v>
      </c>
      <c r="IW135" s="52">
        <v>1.1760335419950682E-5</v>
      </c>
      <c r="IX135" s="52">
        <v>1.9804846217730466E-5</v>
      </c>
      <c r="IY135" s="52">
        <v>0</v>
      </c>
      <c r="IZ135" s="52">
        <v>3.6865372798067305E-5</v>
      </c>
      <c r="JA135" s="52">
        <v>0</v>
      </c>
      <c r="JB135" s="52">
        <v>3.9169398578029879E-4</v>
      </c>
      <c r="JC135" s="52">
        <v>1.1248147137772872E-4</v>
      </c>
      <c r="JD135" s="52">
        <v>4.9649247196813585E-6</v>
      </c>
      <c r="JE135" s="52">
        <v>0</v>
      </c>
      <c r="JF135" s="52">
        <v>0</v>
      </c>
      <c r="JG135" s="52">
        <v>1.8915763133021089E-4</v>
      </c>
      <c r="JH135" s="52">
        <v>1.6185399596437252E-4</v>
      </c>
      <c r="JI135" s="52">
        <v>6.8994934060097156E-5</v>
      </c>
      <c r="JJ135" s="52">
        <v>0</v>
      </c>
      <c r="JK135" s="52">
        <v>7.7600535828703944E-4</v>
      </c>
      <c r="JL135" s="52">
        <v>6.0671498174219259E-4</v>
      </c>
      <c r="JM135" s="52">
        <v>3.3418762591612514E-4</v>
      </c>
      <c r="JN135" s="52">
        <v>2.0398552309005768E-4</v>
      </c>
      <c r="JO135" s="52">
        <v>0</v>
      </c>
      <c r="JP135" s="52">
        <v>0</v>
      </c>
      <c r="JQ135" s="52">
        <v>1.1021745915996613E-5</v>
      </c>
      <c r="JR135" s="52">
        <v>5.8521538399003302E-5</v>
      </c>
      <c r="JS135" s="52">
        <v>1.9867829676088313E-4</v>
      </c>
      <c r="JT135" s="52">
        <v>0</v>
      </c>
      <c r="JU135" s="52">
        <v>9.3643012212707121E-5</v>
      </c>
      <c r="JV135" s="52">
        <v>5.328964258127777E-5</v>
      </c>
      <c r="JW135" s="52">
        <v>0</v>
      </c>
      <c r="JX135" s="52">
        <v>8.3608797753935424E-6</v>
      </c>
      <c r="JY135" s="52">
        <v>0</v>
      </c>
      <c r="JZ135" s="52">
        <v>1.4643143517624249E-4</v>
      </c>
      <c r="KA135" s="52">
        <v>7.8770899118539675E-6</v>
      </c>
      <c r="KB135" s="52">
        <v>2.7549672927710509E-5</v>
      </c>
      <c r="KC135" s="52">
        <v>1.5556354980036334E-5</v>
      </c>
      <c r="KD135" s="52">
        <v>1.3203209103140812E-5</v>
      </c>
      <c r="KE135" s="52">
        <v>5.8421336751301359E-5</v>
      </c>
      <c r="KF135" s="52">
        <v>8.7032698962036074E-4</v>
      </c>
      <c r="KG135" s="52">
        <v>2.802551911224573E-4</v>
      </c>
      <c r="KH135" s="52">
        <v>5.0549071157591455E-4</v>
      </c>
      <c r="KI135" s="52">
        <v>0</v>
      </c>
      <c r="KJ135" s="52">
        <v>3.6224134269203937E-4</v>
      </c>
      <c r="KK135" s="52">
        <v>6.2354229420342431E-6</v>
      </c>
      <c r="KL135" s="52">
        <v>1.8370910528050065E-5</v>
      </c>
      <c r="KM135" s="52">
        <v>2.8324285851326992E-4</v>
      </c>
      <c r="KN135" s="52">
        <v>0</v>
      </c>
      <c r="KO135" s="52">
        <v>1.1418670071275896E-4</v>
      </c>
      <c r="KP135" s="52">
        <v>6.1208852804133982E-4</v>
      </c>
      <c r="KQ135" s="52">
        <v>1.6246061523912642E-4</v>
      </c>
      <c r="KR135" s="52">
        <v>0</v>
      </c>
      <c r="KS135" s="52">
        <v>1.3200883984475285E-4</v>
      </c>
      <c r="KT135" s="52">
        <v>5.2935239511016291E-6</v>
      </c>
      <c r="KU135" s="52">
        <v>1.2986365245753947E-4</v>
      </c>
      <c r="KV135" s="52">
        <v>1.2538728634000853E-5</v>
      </c>
      <c r="KW135" s="52">
        <v>7.2790643917462186E-4</v>
      </c>
      <c r="KX135" s="52">
        <v>4.5539404035134436E-4</v>
      </c>
      <c r="KY135" s="52">
        <v>7.542681156641107E-6</v>
      </c>
      <c r="KZ135" s="52">
        <v>4.629310222268313E-4</v>
      </c>
    </row>
    <row r="136" spans="1:312" x14ac:dyDescent="0.2">
      <c r="A136" s="89">
        <v>1.048627</v>
      </c>
      <c r="B136" s="41" t="s">
        <v>801</v>
      </c>
      <c r="C136" s="51" t="s">
        <v>42</v>
      </c>
      <c r="D136" s="52">
        <v>6.4084848423060772E-4</v>
      </c>
      <c r="E136" s="52">
        <v>0</v>
      </c>
      <c r="F136" s="52">
        <v>0</v>
      </c>
      <c r="G136" s="52">
        <v>0</v>
      </c>
      <c r="H136" s="52">
        <v>0</v>
      </c>
      <c r="I136" s="52">
        <v>0</v>
      </c>
      <c r="J136" s="52">
        <v>0</v>
      </c>
      <c r="K136" s="52">
        <v>0</v>
      </c>
      <c r="L136" s="52">
        <v>0</v>
      </c>
      <c r="M136" s="52">
        <v>0</v>
      </c>
      <c r="N136" s="52">
        <v>3.8374870613511084E-6</v>
      </c>
      <c r="O136" s="52">
        <v>0</v>
      </c>
      <c r="P136" s="52">
        <v>0</v>
      </c>
      <c r="Q136" s="52">
        <v>1.3448264799589803E-5</v>
      </c>
      <c r="R136" s="52">
        <v>8.5788240636479519E-5</v>
      </c>
      <c r="S136" s="52">
        <v>1.7491832859682145E-3</v>
      </c>
      <c r="T136" s="52">
        <v>1.7717554502202196E-4</v>
      </c>
      <c r="U136" s="52">
        <v>3.5002813211958481E-4</v>
      </c>
      <c r="V136" s="52">
        <v>2.8713917661482748E-4</v>
      </c>
      <c r="W136" s="52">
        <v>2.727908956244718E-4</v>
      </c>
      <c r="X136" s="52">
        <v>5.3270799305613101E-5</v>
      </c>
      <c r="Y136" s="52">
        <v>0</v>
      </c>
      <c r="Z136" s="52">
        <v>2.5080389411994601E-4</v>
      </c>
      <c r="AA136" s="52">
        <v>0</v>
      </c>
      <c r="AB136" s="52">
        <v>4.1050521285635919E-6</v>
      </c>
      <c r="AC136" s="52">
        <v>5.9118159235859631E-6</v>
      </c>
      <c r="AD136" s="52">
        <v>0</v>
      </c>
      <c r="AE136" s="52">
        <v>0</v>
      </c>
      <c r="AF136" s="52">
        <v>9.0643134304961635E-5</v>
      </c>
      <c r="AG136" s="52">
        <v>9.4223180665578888E-5</v>
      </c>
      <c r="AH136" s="52">
        <v>0</v>
      </c>
      <c r="AI136" s="52">
        <v>0</v>
      </c>
      <c r="AJ136" s="52">
        <v>0</v>
      </c>
      <c r="AK136" s="52">
        <v>0</v>
      </c>
      <c r="AL136" s="52">
        <v>0</v>
      </c>
      <c r="AM136" s="52">
        <v>0</v>
      </c>
      <c r="AN136" s="52">
        <v>0</v>
      </c>
      <c r="AO136" s="52">
        <v>3.368665243277132E-4</v>
      </c>
      <c r="AP136" s="52">
        <v>0</v>
      </c>
      <c r="AQ136" s="52">
        <v>9.1959135088593135E-5</v>
      </c>
      <c r="AR136" s="52">
        <v>0</v>
      </c>
      <c r="AS136" s="52">
        <v>0</v>
      </c>
      <c r="AT136" s="52">
        <v>0</v>
      </c>
      <c r="AU136" s="52">
        <v>1.5127987704032718E-4</v>
      </c>
      <c r="AV136" s="52">
        <v>5.9357429379489437E-4</v>
      </c>
      <c r="AW136" s="52">
        <v>2.0947135033458124E-5</v>
      </c>
      <c r="AX136" s="52">
        <v>1.302666375313838E-5</v>
      </c>
      <c r="AY136" s="52">
        <v>5.3975892468048506E-4</v>
      </c>
      <c r="AZ136" s="52">
        <v>3.1000251008555488E-5</v>
      </c>
      <c r="BA136" s="52">
        <v>0</v>
      </c>
      <c r="BB136" s="52">
        <v>3.5505305040970766E-6</v>
      </c>
      <c r="BC136" s="52">
        <v>6.7251353206488766E-5</v>
      </c>
      <c r="BD136" s="52">
        <v>8.2370130999108817E-5</v>
      </c>
      <c r="BE136" s="52">
        <v>8.9953218656953828E-6</v>
      </c>
      <c r="BF136" s="52">
        <v>9.7694770214940377E-6</v>
      </c>
      <c r="BG136" s="52">
        <v>1.2907969208397995E-3</v>
      </c>
      <c r="BH136" s="52">
        <v>5.4065882449977072E-4</v>
      </c>
      <c r="BI136" s="52">
        <v>5.3971205160375929E-3</v>
      </c>
      <c r="BJ136" s="52">
        <v>2.2275879930562983E-2</v>
      </c>
      <c r="BK136" s="52">
        <v>2.5304763106726782E-5</v>
      </c>
      <c r="BL136" s="52">
        <v>0</v>
      </c>
      <c r="BM136" s="52">
        <v>2.5339245047493076E-4</v>
      </c>
      <c r="BN136" s="52">
        <v>0</v>
      </c>
      <c r="BO136" s="52">
        <v>0</v>
      </c>
      <c r="BP136" s="52">
        <v>1.3634689344033265E-4</v>
      </c>
      <c r="BQ136" s="52">
        <v>0</v>
      </c>
      <c r="BR136" s="52">
        <v>0</v>
      </c>
      <c r="BS136" s="52">
        <v>0</v>
      </c>
      <c r="BT136" s="52">
        <v>0</v>
      </c>
      <c r="BU136" s="52">
        <v>0</v>
      </c>
      <c r="BV136" s="52">
        <v>1.2173173126259546E-4</v>
      </c>
      <c r="BW136" s="52">
        <v>0</v>
      </c>
      <c r="BX136" s="52">
        <v>0</v>
      </c>
      <c r="BY136" s="52">
        <v>3.5753064003564026E-4</v>
      </c>
      <c r="BZ136" s="52">
        <v>2.9229836747089716E-4</v>
      </c>
      <c r="CA136" s="52">
        <v>0</v>
      </c>
      <c r="CB136" s="52">
        <v>0</v>
      </c>
      <c r="CC136" s="52">
        <v>3.7955516608978234E-4</v>
      </c>
      <c r="CD136" s="52">
        <v>2.4778511102881049E-5</v>
      </c>
      <c r="CE136" s="52">
        <v>0</v>
      </c>
      <c r="CF136" s="52">
        <v>1.3308141541483592E-5</v>
      </c>
      <c r="CG136" s="52">
        <v>1.0446680596998967E-5</v>
      </c>
      <c r="CH136" s="52">
        <v>0</v>
      </c>
      <c r="CI136" s="52">
        <v>1.2381453516527056E-4</v>
      </c>
      <c r="CJ136" s="52">
        <v>0</v>
      </c>
      <c r="CK136" s="52">
        <v>2.1998809039475623E-5</v>
      </c>
      <c r="CL136" s="52">
        <v>0</v>
      </c>
      <c r="CM136" s="52">
        <v>0</v>
      </c>
      <c r="CN136" s="52">
        <v>0</v>
      </c>
      <c r="CO136" s="52">
        <v>7.7617560886567293E-5</v>
      </c>
      <c r="CP136" s="52">
        <v>0</v>
      </c>
      <c r="CQ136" s="52">
        <v>0</v>
      </c>
      <c r="CR136" s="52">
        <v>0</v>
      </c>
      <c r="CS136" s="52">
        <v>0</v>
      </c>
      <c r="CT136" s="52">
        <v>0</v>
      </c>
      <c r="CU136" s="52">
        <v>0</v>
      </c>
      <c r="CV136" s="52">
        <v>0</v>
      </c>
      <c r="CW136" s="52">
        <v>2.2216649981472462E-5</v>
      </c>
      <c r="CX136" s="52">
        <v>0</v>
      </c>
      <c r="CY136" s="52">
        <v>0</v>
      </c>
      <c r="CZ136" s="52">
        <v>0</v>
      </c>
      <c r="DA136" s="52">
        <v>0</v>
      </c>
      <c r="DB136" s="52">
        <v>0</v>
      </c>
      <c r="DC136" s="52">
        <v>2.5897887808485546E-4</v>
      </c>
      <c r="DD136" s="52">
        <v>7.1093042160456062E-3</v>
      </c>
      <c r="DE136" s="52">
        <v>2.6715691215934523E-3</v>
      </c>
      <c r="DF136" s="52">
        <v>3.7380736121767936E-5</v>
      </c>
      <c r="DG136" s="52">
        <v>1.3061178507383235E-4</v>
      </c>
      <c r="DH136" s="52">
        <v>1.4639199205285522E-3</v>
      </c>
      <c r="DI136" s="52">
        <v>0</v>
      </c>
      <c r="DJ136" s="52">
        <v>0</v>
      </c>
      <c r="DK136" s="52">
        <v>0</v>
      </c>
      <c r="DL136" s="52">
        <v>0</v>
      </c>
      <c r="DM136" s="52">
        <v>0</v>
      </c>
      <c r="DN136" s="52">
        <v>0</v>
      </c>
      <c r="DO136" s="52">
        <v>0</v>
      </c>
      <c r="DP136" s="52">
        <v>1.1616276327114249E-4</v>
      </c>
      <c r="DQ136" s="52">
        <v>0</v>
      </c>
      <c r="DR136" s="52">
        <v>0</v>
      </c>
      <c r="DS136" s="52">
        <v>0</v>
      </c>
      <c r="DT136" s="52">
        <v>0</v>
      </c>
      <c r="DU136" s="52">
        <v>0</v>
      </c>
      <c r="DV136" s="52">
        <v>5.1893518880646416E-5</v>
      </c>
      <c r="DW136" s="52">
        <v>0</v>
      </c>
      <c r="DX136" s="52">
        <v>0</v>
      </c>
      <c r="DY136" s="52">
        <v>0</v>
      </c>
      <c r="DZ136" s="52">
        <v>0</v>
      </c>
      <c r="EA136" s="52">
        <v>0</v>
      </c>
      <c r="EB136" s="52">
        <v>0</v>
      </c>
      <c r="EC136" s="52">
        <v>5.9424899031641093E-4</v>
      </c>
      <c r="ED136" s="52">
        <v>0</v>
      </c>
      <c r="EE136" s="52">
        <v>0</v>
      </c>
      <c r="EF136" s="52">
        <v>0</v>
      </c>
      <c r="EG136" s="52">
        <v>0</v>
      </c>
      <c r="EH136" s="52">
        <v>2.6107488149460401E-4</v>
      </c>
      <c r="EI136" s="52">
        <v>3.097689154910845E-4</v>
      </c>
      <c r="EJ136" s="52">
        <v>0</v>
      </c>
      <c r="EK136" s="52">
        <v>7.1390405476483927E-4</v>
      </c>
      <c r="EL136" s="52">
        <v>0</v>
      </c>
      <c r="EM136" s="52">
        <v>1.5871239201153294E-5</v>
      </c>
      <c r="EN136" s="52">
        <v>2.3226536660958823E-5</v>
      </c>
      <c r="EO136" s="52">
        <v>0</v>
      </c>
      <c r="EP136" s="52">
        <v>2.7183000574592989E-5</v>
      </c>
      <c r="EQ136" s="52">
        <v>0</v>
      </c>
      <c r="ER136" s="52">
        <v>0</v>
      </c>
      <c r="ES136" s="52">
        <v>0</v>
      </c>
      <c r="ET136" s="52">
        <v>0</v>
      </c>
      <c r="EU136" s="52">
        <v>2.4483570880514274E-5</v>
      </c>
      <c r="EV136" s="52">
        <v>0</v>
      </c>
      <c r="EW136" s="52">
        <v>0</v>
      </c>
      <c r="EX136" s="52">
        <v>2.5252597898245084E-2</v>
      </c>
      <c r="EY136" s="52">
        <v>3.9472060497275051E-3</v>
      </c>
      <c r="EZ136" s="52">
        <v>8.1736451227820167E-2</v>
      </c>
      <c r="FA136" s="52">
        <v>0.15635588940336892</v>
      </c>
      <c r="FB136" s="52">
        <v>1.578385003012803E-3</v>
      </c>
      <c r="FC136" s="52">
        <v>7.4598987152304751E-3</v>
      </c>
      <c r="FD136" s="52">
        <v>6.2307628974931353E-3</v>
      </c>
      <c r="FE136" s="52">
        <v>0</v>
      </c>
      <c r="FF136" s="52">
        <v>9.1786169192113829E-5</v>
      </c>
      <c r="FG136" s="52">
        <v>7.2206751970854785E-5</v>
      </c>
      <c r="FH136" s="52">
        <v>1.4426919260103642E-4</v>
      </c>
      <c r="FI136" s="52">
        <v>0</v>
      </c>
      <c r="FJ136" s="52">
        <v>0</v>
      </c>
      <c r="FK136" s="52">
        <v>0</v>
      </c>
      <c r="FL136" s="52">
        <v>0</v>
      </c>
      <c r="FM136" s="52">
        <v>0</v>
      </c>
      <c r="FN136" s="52">
        <v>0</v>
      </c>
      <c r="FO136" s="52">
        <v>3.5161928748446718E-5</v>
      </c>
      <c r="FP136" s="52">
        <v>0</v>
      </c>
      <c r="FQ136" s="52">
        <v>1.4209043182585816E-3</v>
      </c>
      <c r="FR136" s="52">
        <v>0</v>
      </c>
      <c r="FS136" s="52">
        <v>0</v>
      </c>
      <c r="FT136" s="52">
        <v>0</v>
      </c>
      <c r="FU136" s="52">
        <v>0</v>
      </c>
      <c r="FV136" s="52">
        <v>3.6248351618623963E-5</v>
      </c>
      <c r="FW136" s="52">
        <v>0</v>
      </c>
      <c r="FX136" s="52">
        <v>0</v>
      </c>
      <c r="FY136" s="52">
        <v>0</v>
      </c>
      <c r="FZ136" s="52">
        <v>0</v>
      </c>
      <c r="GA136" s="52">
        <v>1.8326031845322887E-3</v>
      </c>
      <c r="GB136" s="52">
        <v>0</v>
      </c>
      <c r="GC136" s="52">
        <v>1.5579967715514256E-4</v>
      </c>
      <c r="GD136" s="52">
        <v>0</v>
      </c>
      <c r="GE136" s="52">
        <v>5.1024988622776213E-4</v>
      </c>
      <c r="GF136" s="52">
        <v>0</v>
      </c>
      <c r="GG136" s="52">
        <v>2.9001836722578481E-3</v>
      </c>
      <c r="GH136" s="52">
        <v>9.4219216246140783E-4</v>
      </c>
      <c r="GI136" s="52">
        <v>1.5651205204946886E-4</v>
      </c>
      <c r="GJ136" s="52">
        <v>0</v>
      </c>
      <c r="GK136" s="52">
        <v>3.1571318651551924E-3</v>
      </c>
      <c r="GL136" s="52">
        <v>0</v>
      </c>
      <c r="GM136" s="52">
        <v>5.3115303455690283E-4</v>
      </c>
      <c r="GN136" s="52">
        <v>0</v>
      </c>
      <c r="GO136" s="52">
        <v>1.5012069912185178E-4</v>
      </c>
      <c r="GP136" s="52">
        <v>2.8261672961581673E-4</v>
      </c>
      <c r="GQ136" s="52">
        <v>9.9409216039745662E-4</v>
      </c>
      <c r="GR136" s="52">
        <v>0</v>
      </c>
      <c r="GS136" s="52">
        <v>3.777902191687904E-4</v>
      </c>
      <c r="GT136" s="52">
        <v>3.2558289938887273E-5</v>
      </c>
      <c r="GU136" s="52">
        <v>5.8955810743806502E-5</v>
      </c>
      <c r="GV136" s="52">
        <v>2.1062640014925822E-3</v>
      </c>
      <c r="GW136" s="52">
        <v>0</v>
      </c>
      <c r="GX136" s="52">
        <v>0</v>
      </c>
      <c r="GY136" s="52">
        <v>0</v>
      </c>
      <c r="GZ136" s="52">
        <v>0</v>
      </c>
      <c r="HA136" s="52">
        <v>0</v>
      </c>
      <c r="HB136" s="52">
        <v>0</v>
      </c>
      <c r="HC136" s="52">
        <v>0</v>
      </c>
      <c r="HD136" s="52">
        <v>3.2516861753230386E-4</v>
      </c>
      <c r="HE136" s="52">
        <v>0</v>
      </c>
      <c r="HF136" s="52">
        <v>0</v>
      </c>
      <c r="HG136" s="52">
        <v>0</v>
      </c>
      <c r="HH136" s="52">
        <v>0</v>
      </c>
      <c r="HI136" s="52">
        <v>0</v>
      </c>
      <c r="HJ136" s="52">
        <v>3.7881037232536183E-4</v>
      </c>
      <c r="HK136" s="52">
        <v>0.20741296297301937</v>
      </c>
      <c r="HL136" s="52">
        <v>0.46474766685797325</v>
      </c>
      <c r="HM136" s="52">
        <v>0.64863240334913419</v>
      </c>
      <c r="HN136" s="52">
        <v>0.19334195294799383</v>
      </c>
      <c r="HO136" s="52">
        <v>0.24802211063940691</v>
      </c>
      <c r="HP136" s="52">
        <v>4.0492202683717527E-4</v>
      </c>
      <c r="HQ136" s="52">
        <v>0</v>
      </c>
      <c r="HR136" s="52">
        <v>0</v>
      </c>
      <c r="HS136" s="52">
        <v>0</v>
      </c>
      <c r="HT136" s="52">
        <v>0</v>
      </c>
      <c r="HU136" s="52">
        <v>0</v>
      </c>
      <c r="HV136" s="52">
        <v>0</v>
      </c>
      <c r="HW136" s="52">
        <v>2.0847920809092046E-2</v>
      </c>
      <c r="HX136" s="52">
        <v>3.0590465423953963E-2</v>
      </c>
      <c r="HY136" s="52">
        <v>2.0504072802382339E-2</v>
      </c>
      <c r="HZ136" s="52">
        <v>1.2863189891240618E-2</v>
      </c>
      <c r="IA136" s="52">
        <v>1.2324368267037046E-2</v>
      </c>
      <c r="IB136" s="52">
        <v>2.4972219165324126E-2</v>
      </c>
      <c r="IC136" s="52">
        <v>0</v>
      </c>
      <c r="ID136" s="52">
        <v>0</v>
      </c>
      <c r="IE136" s="52">
        <v>0</v>
      </c>
      <c r="IF136" s="52">
        <v>0</v>
      </c>
      <c r="IG136" s="52">
        <v>0</v>
      </c>
      <c r="IH136" s="52">
        <v>0</v>
      </c>
      <c r="II136" s="52">
        <v>2.8110411973521741E-4</v>
      </c>
      <c r="IJ136" s="52">
        <v>0</v>
      </c>
      <c r="IK136" s="52">
        <v>0</v>
      </c>
      <c r="IL136" s="52">
        <v>0</v>
      </c>
      <c r="IM136" s="52">
        <v>0</v>
      </c>
      <c r="IN136" s="52">
        <v>0</v>
      </c>
      <c r="IO136" s="52">
        <v>0</v>
      </c>
      <c r="IP136" s="52">
        <v>0</v>
      </c>
      <c r="IQ136" s="52">
        <v>0</v>
      </c>
      <c r="IR136" s="52">
        <v>0</v>
      </c>
      <c r="IS136" s="52">
        <v>0</v>
      </c>
      <c r="IT136" s="52">
        <v>0</v>
      </c>
      <c r="IU136" s="52">
        <v>2.8057865661994289E-5</v>
      </c>
      <c r="IV136" s="52">
        <v>0</v>
      </c>
      <c r="IW136" s="52">
        <v>0</v>
      </c>
      <c r="IX136" s="52">
        <v>0</v>
      </c>
      <c r="IY136" s="52">
        <v>0</v>
      </c>
      <c r="IZ136" s="52">
        <v>1.2147291218434384E-3</v>
      </c>
      <c r="JA136" s="52">
        <v>0</v>
      </c>
      <c r="JB136" s="52">
        <v>0</v>
      </c>
      <c r="JC136" s="52">
        <v>0</v>
      </c>
      <c r="JD136" s="52">
        <v>1.2944268019169257E-5</v>
      </c>
      <c r="JE136" s="52">
        <v>0</v>
      </c>
      <c r="JF136" s="52">
        <v>4.632287626983381E-6</v>
      </c>
      <c r="JG136" s="52">
        <v>6.8903488981828746E-4</v>
      </c>
      <c r="JH136" s="52">
        <v>0.67215706146576626</v>
      </c>
      <c r="JI136" s="52">
        <v>7.6841416757127818E-4</v>
      </c>
      <c r="JJ136" s="52">
        <v>2.1231972982599471E-4</v>
      </c>
      <c r="JK136" s="52">
        <v>6.4144292553020739E-3</v>
      </c>
      <c r="JL136" s="52">
        <v>1.1718433423515016E-3</v>
      </c>
      <c r="JM136" s="52">
        <v>1.1507263479359886E-4</v>
      </c>
      <c r="JN136" s="52">
        <v>1.0745401222174318E-5</v>
      </c>
      <c r="JO136" s="52">
        <v>0</v>
      </c>
      <c r="JP136" s="52">
        <v>1.4073225328812598E-4</v>
      </c>
      <c r="JQ136" s="52">
        <v>2.3879612125045577E-5</v>
      </c>
      <c r="JR136" s="52">
        <v>2.2977326708564433E-4</v>
      </c>
      <c r="JS136" s="52">
        <v>0</v>
      </c>
      <c r="JT136" s="52">
        <v>0</v>
      </c>
      <c r="JU136" s="52">
        <v>1.7888082669327305E-4</v>
      </c>
      <c r="JV136" s="52">
        <v>2.951089553824178E-4</v>
      </c>
      <c r="JW136" s="52">
        <v>6.542952546064807E-5</v>
      </c>
      <c r="JX136" s="52">
        <v>1.9235903662587846E-4</v>
      </c>
      <c r="JY136" s="52">
        <v>0</v>
      </c>
      <c r="JZ136" s="52">
        <v>0</v>
      </c>
      <c r="KA136" s="52">
        <v>4.2728126090130378E-6</v>
      </c>
      <c r="KB136" s="52">
        <v>1.0039460709389057E-4</v>
      </c>
      <c r="KC136" s="52">
        <v>0</v>
      </c>
      <c r="KD136" s="52">
        <v>0</v>
      </c>
      <c r="KE136" s="52">
        <v>2.700232499819287E-4</v>
      </c>
      <c r="KF136" s="52">
        <v>7.863411606482372E-5</v>
      </c>
      <c r="KG136" s="52">
        <v>1.0935888657666207E-4</v>
      </c>
      <c r="KH136" s="52">
        <v>5.4034251609294473E-5</v>
      </c>
      <c r="KI136" s="52">
        <v>0</v>
      </c>
      <c r="KJ136" s="52">
        <v>6.2003968040385381E-6</v>
      </c>
      <c r="KK136" s="52">
        <v>1.2350738967291977E-4</v>
      </c>
      <c r="KL136" s="52">
        <v>6.7139307753777251E-5</v>
      </c>
      <c r="KM136" s="52">
        <v>6.2178674199990828E-4</v>
      </c>
      <c r="KN136" s="52">
        <v>0</v>
      </c>
      <c r="KO136" s="52">
        <v>9.7039106966240136E-6</v>
      </c>
      <c r="KP136" s="52">
        <v>6.3811068163856024E-6</v>
      </c>
      <c r="KQ136" s="52">
        <v>1.5246959518215888E-5</v>
      </c>
      <c r="KR136" s="52">
        <v>1.1208183788024752E-4</v>
      </c>
      <c r="KS136" s="52">
        <v>1.6637476200903934E-4</v>
      </c>
      <c r="KT136" s="52">
        <v>0</v>
      </c>
      <c r="KU136" s="52">
        <v>4.1477354678353014E-4</v>
      </c>
      <c r="KV136" s="52">
        <v>0</v>
      </c>
      <c r="KW136" s="52">
        <v>0</v>
      </c>
      <c r="KX136" s="52">
        <v>7.797151892759551E-4</v>
      </c>
      <c r="KY136" s="52">
        <v>1.1951136926900821E-4</v>
      </c>
      <c r="KZ136" s="52">
        <v>6.8067944388948235E-6</v>
      </c>
    </row>
    <row r="137" spans="1:312" x14ac:dyDescent="0.2">
      <c r="A137" s="89">
        <v>1.037307</v>
      </c>
      <c r="B137" s="41" t="s">
        <v>800</v>
      </c>
      <c r="C137" s="51" t="s">
        <v>167</v>
      </c>
      <c r="D137" s="52">
        <v>0</v>
      </c>
      <c r="E137" s="52">
        <v>0</v>
      </c>
      <c r="F137" s="52">
        <v>0</v>
      </c>
      <c r="G137" s="52">
        <v>0</v>
      </c>
      <c r="H137" s="52">
        <v>0</v>
      </c>
      <c r="I137" s="52">
        <v>0</v>
      </c>
      <c r="J137" s="52">
        <v>0</v>
      </c>
      <c r="K137" s="52">
        <v>0</v>
      </c>
      <c r="L137" s="52">
        <v>0</v>
      </c>
      <c r="M137" s="52">
        <v>0</v>
      </c>
      <c r="N137" s="52">
        <v>0</v>
      </c>
      <c r="O137" s="52">
        <v>0</v>
      </c>
      <c r="P137" s="52">
        <v>0</v>
      </c>
      <c r="Q137" s="52">
        <v>1.4842637518284115E-4</v>
      </c>
      <c r="R137" s="52">
        <v>0</v>
      </c>
      <c r="S137" s="52">
        <v>0</v>
      </c>
      <c r="T137" s="52">
        <v>0</v>
      </c>
      <c r="U137" s="52">
        <v>8.9373392470454413E-4</v>
      </c>
      <c r="V137" s="52">
        <v>0</v>
      </c>
      <c r="W137" s="52">
        <v>0</v>
      </c>
      <c r="X137" s="52">
        <v>0</v>
      </c>
      <c r="Y137" s="52">
        <v>3.7484452872930165E-5</v>
      </c>
      <c r="Z137" s="52">
        <v>1.3886930645959346E-5</v>
      </c>
      <c r="AA137" s="52">
        <v>0</v>
      </c>
      <c r="AB137" s="52">
        <v>2.7936542988754918E-4</v>
      </c>
      <c r="AC137" s="52">
        <v>3.594797908654917E-4</v>
      </c>
      <c r="AD137" s="52">
        <v>2.7018702159773861E-5</v>
      </c>
      <c r="AE137" s="52">
        <v>4.6577454919489861E-4</v>
      </c>
      <c r="AF137" s="52">
        <v>0</v>
      </c>
      <c r="AG137" s="52">
        <v>0</v>
      </c>
      <c r="AH137" s="52">
        <v>4.0437892269746534E-3</v>
      </c>
      <c r="AI137" s="52">
        <v>0</v>
      </c>
      <c r="AJ137" s="52">
        <v>1.1643160878658741E-4</v>
      </c>
      <c r="AK137" s="52">
        <v>0</v>
      </c>
      <c r="AL137" s="52">
        <v>1.5125432125540805E-3</v>
      </c>
      <c r="AM137" s="52">
        <v>0</v>
      </c>
      <c r="AN137" s="52">
        <v>0</v>
      </c>
      <c r="AO137" s="52">
        <v>3.3718147457118002E-4</v>
      </c>
      <c r="AP137" s="52">
        <v>6.8433480604951347E-4</v>
      </c>
      <c r="AQ137" s="52">
        <v>0</v>
      </c>
      <c r="AR137" s="52">
        <v>6.1398932481222525E-5</v>
      </c>
      <c r="AS137" s="52">
        <v>3.5965747647127307E-4</v>
      </c>
      <c r="AT137" s="52">
        <v>1.6462435808903631E-3</v>
      </c>
      <c r="AU137" s="52">
        <v>6.39961250347132E-4</v>
      </c>
      <c r="AV137" s="52">
        <v>0</v>
      </c>
      <c r="AW137" s="52">
        <v>1.6499455677038931E-5</v>
      </c>
      <c r="AX137" s="52">
        <v>4.1018473767032892E-4</v>
      </c>
      <c r="AY137" s="52">
        <v>0</v>
      </c>
      <c r="AZ137" s="52">
        <v>1.3431845988219553E-4</v>
      </c>
      <c r="BA137" s="52">
        <v>0</v>
      </c>
      <c r="BB137" s="52">
        <v>2.4747665555269215E-2</v>
      </c>
      <c r="BC137" s="52">
        <v>0</v>
      </c>
      <c r="BD137" s="52">
        <v>0</v>
      </c>
      <c r="BE137" s="52">
        <v>0</v>
      </c>
      <c r="BF137" s="52">
        <v>0.49025418980948099</v>
      </c>
      <c r="BG137" s="52">
        <v>0.28419617215193099</v>
      </c>
      <c r="BH137" s="52">
        <v>6.5890576539935804E-4</v>
      </c>
      <c r="BI137" s="52">
        <v>0</v>
      </c>
      <c r="BJ137" s="52">
        <v>6.3579480079423097E-5</v>
      </c>
      <c r="BK137" s="52">
        <v>0</v>
      </c>
      <c r="BL137" s="52">
        <v>0</v>
      </c>
      <c r="BM137" s="52">
        <v>0</v>
      </c>
      <c r="BN137" s="52">
        <v>2.1179777758225518E-4</v>
      </c>
      <c r="BO137" s="52">
        <v>0</v>
      </c>
      <c r="BP137" s="52">
        <v>0</v>
      </c>
      <c r="BQ137" s="52">
        <v>0</v>
      </c>
      <c r="BR137" s="52">
        <v>0</v>
      </c>
      <c r="BS137" s="52">
        <v>0</v>
      </c>
      <c r="BT137" s="52">
        <v>0</v>
      </c>
      <c r="BU137" s="52">
        <v>0</v>
      </c>
      <c r="BV137" s="52">
        <v>0</v>
      </c>
      <c r="BW137" s="52">
        <v>0</v>
      </c>
      <c r="BX137" s="52">
        <v>0</v>
      </c>
      <c r="BY137" s="52">
        <v>0</v>
      </c>
      <c r="BZ137" s="52">
        <v>0</v>
      </c>
      <c r="CA137" s="52">
        <v>2.6670434616620224E-4</v>
      </c>
      <c r="CB137" s="52">
        <v>0</v>
      </c>
      <c r="CC137" s="52">
        <v>0</v>
      </c>
      <c r="CD137" s="52">
        <v>4.0238477846212353E-4</v>
      </c>
      <c r="CE137" s="52">
        <v>2.5731127594099357E-5</v>
      </c>
      <c r="CF137" s="52">
        <v>3.0861121333267984E-4</v>
      </c>
      <c r="CG137" s="52">
        <v>9.2825561822889831E-4</v>
      </c>
      <c r="CH137" s="52">
        <v>2.6881829600852256E-3</v>
      </c>
      <c r="CI137" s="52">
        <v>0</v>
      </c>
      <c r="CJ137" s="52">
        <v>0</v>
      </c>
      <c r="CK137" s="52">
        <v>0</v>
      </c>
      <c r="CL137" s="52">
        <v>0</v>
      </c>
      <c r="CM137" s="52">
        <v>0</v>
      </c>
      <c r="CN137" s="52">
        <v>1.9478460733104763E-5</v>
      </c>
      <c r="CO137" s="52">
        <v>0</v>
      </c>
      <c r="CP137" s="52">
        <v>0</v>
      </c>
      <c r="CQ137" s="52">
        <v>0</v>
      </c>
      <c r="CR137" s="52">
        <v>0</v>
      </c>
      <c r="CS137" s="52">
        <v>0</v>
      </c>
      <c r="CT137" s="52">
        <v>0</v>
      </c>
      <c r="CU137" s="52">
        <v>8.4108838462698646E-5</v>
      </c>
      <c r="CV137" s="52">
        <v>0</v>
      </c>
      <c r="CW137" s="52">
        <v>0</v>
      </c>
      <c r="CX137" s="52">
        <v>0</v>
      </c>
      <c r="CY137" s="52">
        <v>0</v>
      </c>
      <c r="CZ137" s="52">
        <v>0</v>
      </c>
      <c r="DA137" s="52">
        <v>0</v>
      </c>
      <c r="DB137" s="52">
        <v>0</v>
      </c>
      <c r="DC137" s="52">
        <v>1.394893962710979E-4</v>
      </c>
      <c r="DD137" s="52">
        <v>2.4204246255805726E-5</v>
      </c>
      <c r="DE137" s="52">
        <v>0</v>
      </c>
      <c r="DF137" s="52">
        <v>1.3616648656885303E-5</v>
      </c>
      <c r="DG137" s="52">
        <v>0</v>
      </c>
      <c r="DH137" s="52">
        <v>0</v>
      </c>
      <c r="DI137" s="52">
        <v>4.902007343197157E-4</v>
      </c>
      <c r="DJ137" s="52">
        <v>5.230137626425534E-4</v>
      </c>
      <c r="DK137" s="52">
        <v>2.7056776961967391E-4</v>
      </c>
      <c r="DL137" s="52">
        <v>3.9380815118431615E-4</v>
      </c>
      <c r="DM137" s="52">
        <v>4.8296846573551007E-5</v>
      </c>
      <c r="DN137" s="52">
        <v>2.083380794180285E-3</v>
      </c>
      <c r="DO137" s="52">
        <v>0</v>
      </c>
      <c r="DP137" s="52">
        <v>8.8845845158657108E-2</v>
      </c>
      <c r="DQ137" s="52">
        <v>0</v>
      </c>
      <c r="DR137" s="52">
        <v>2.1179479770676657E-3</v>
      </c>
      <c r="DS137" s="52">
        <v>3.0610414336027752E-3</v>
      </c>
      <c r="DT137" s="52">
        <v>0</v>
      </c>
      <c r="DU137" s="52">
        <v>0</v>
      </c>
      <c r="DV137" s="52">
        <v>0</v>
      </c>
      <c r="DW137" s="52">
        <v>3.2408159061557862E-4</v>
      </c>
      <c r="DX137" s="52">
        <v>0</v>
      </c>
      <c r="DY137" s="52">
        <v>0</v>
      </c>
      <c r="DZ137" s="52">
        <v>0</v>
      </c>
      <c r="EA137" s="52">
        <v>1.8668254851976207E-5</v>
      </c>
      <c r="EB137" s="52">
        <v>0</v>
      </c>
      <c r="EC137" s="52">
        <v>2.5754450095155889E-4</v>
      </c>
      <c r="ED137" s="52">
        <v>0</v>
      </c>
      <c r="EE137" s="52">
        <v>5.7252686519205695E-4</v>
      </c>
      <c r="EF137" s="52">
        <v>0</v>
      </c>
      <c r="EG137" s="52">
        <v>0</v>
      </c>
      <c r="EH137" s="52">
        <v>0</v>
      </c>
      <c r="EI137" s="52">
        <v>0</v>
      </c>
      <c r="EJ137" s="52">
        <v>0</v>
      </c>
      <c r="EK137" s="52">
        <v>0</v>
      </c>
      <c r="EL137" s="52">
        <v>6.9726393022353323E-4</v>
      </c>
      <c r="EM137" s="52">
        <v>0</v>
      </c>
      <c r="EN137" s="52">
        <v>0</v>
      </c>
      <c r="EO137" s="52">
        <v>0</v>
      </c>
      <c r="EP137" s="52">
        <v>0</v>
      </c>
      <c r="EQ137" s="52">
        <v>0</v>
      </c>
      <c r="ER137" s="52">
        <v>0</v>
      </c>
      <c r="ES137" s="52">
        <v>0</v>
      </c>
      <c r="ET137" s="52">
        <v>0</v>
      </c>
      <c r="EU137" s="52">
        <v>0</v>
      </c>
      <c r="EV137" s="52">
        <v>0</v>
      </c>
      <c r="EW137" s="52">
        <v>0</v>
      </c>
      <c r="EX137" s="52">
        <v>0</v>
      </c>
      <c r="EY137" s="52">
        <v>4.4974413327234907E-3</v>
      </c>
      <c r="EZ137" s="52">
        <v>0</v>
      </c>
      <c r="FA137" s="52">
        <v>0</v>
      </c>
      <c r="FB137" s="52">
        <v>0</v>
      </c>
      <c r="FC137" s="52">
        <v>0</v>
      </c>
      <c r="FD137" s="52">
        <v>0</v>
      </c>
      <c r="FE137" s="52">
        <v>0</v>
      </c>
      <c r="FF137" s="52">
        <v>0</v>
      </c>
      <c r="FG137" s="52">
        <v>0</v>
      </c>
      <c r="FH137" s="52">
        <v>0</v>
      </c>
      <c r="FI137" s="52">
        <v>3.5151770293061202E-4</v>
      </c>
      <c r="FJ137" s="52">
        <v>0</v>
      </c>
      <c r="FK137" s="52">
        <v>0</v>
      </c>
      <c r="FL137" s="52">
        <v>0</v>
      </c>
      <c r="FM137" s="52">
        <v>0</v>
      </c>
      <c r="FN137" s="52">
        <v>0</v>
      </c>
      <c r="FO137" s="52">
        <v>0</v>
      </c>
      <c r="FP137" s="52">
        <v>0</v>
      </c>
      <c r="FQ137" s="52">
        <v>0</v>
      </c>
      <c r="FR137" s="52">
        <v>0</v>
      </c>
      <c r="FS137" s="52">
        <v>0</v>
      </c>
      <c r="FT137" s="52">
        <v>0</v>
      </c>
      <c r="FU137" s="52">
        <v>1.1443306456810378E-5</v>
      </c>
      <c r="FV137" s="52">
        <v>0</v>
      </c>
      <c r="FW137" s="52">
        <v>0</v>
      </c>
      <c r="FX137" s="52">
        <v>0</v>
      </c>
      <c r="FY137" s="52">
        <v>0</v>
      </c>
      <c r="FZ137" s="52">
        <v>0</v>
      </c>
      <c r="GA137" s="52">
        <v>0</v>
      </c>
      <c r="GB137" s="52">
        <v>0</v>
      </c>
      <c r="GC137" s="52">
        <v>0</v>
      </c>
      <c r="GD137" s="52">
        <v>0</v>
      </c>
      <c r="GE137" s="52">
        <v>0</v>
      </c>
      <c r="GF137" s="52">
        <v>5.1596940171739474E-3</v>
      </c>
      <c r="GG137" s="52">
        <v>1.6016346361587912E-4</v>
      </c>
      <c r="GH137" s="52">
        <v>2.9525321207541055E-4</v>
      </c>
      <c r="GI137" s="52">
        <v>9.7954777233922029E-5</v>
      </c>
      <c r="GJ137" s="52">
        <v>0</v>
      </c>
      <c r="GK137" s="52">
        <v>0</v>
      </c>
      <c r="GL137" s="52">
        <v>1.1129906717298098E-5</v>
      </c>
      <c r="GM137" s="52">
        <v>9.0156625314586041E-4</v>
      </c>
      <c r="GN137" s="52">
        <v>2.7197801732548E-3</v>
      </c>
      <c r="GO137" s="52">
        <v>0</v>
      </c>
      <c r="GP137" s="52">
        <v>0</v>
      </c>
      <c r="GQ137" s="52">
        <v>0</v>
      </c>
      <c r="GR137" s="52">
        <v>0</v>
      </c>
      <c r="GS137" s="52">
        <v>0</v>
      </c>
      <c r="GT137" s="52">
        <v>0</v>
      </c>
      <c r="GU137" s="52">
        <v>0</v>
      </c>
      <c r="GV137" s="52">
        <v>0</v>
      </c>
      <c r="GW137" s="52">
        <v>0</v>
      </c>
      <c r="GX137" s="52">
        <v>0</v>
      </c>
      <c r="GY137" s="52">
        <v>0</v>
      </c>
      <c r="GZ137" s="52">
        <v>0</v>
      </c>
      <c r="HA137" s="52">
        <v>0</v>
      </c>
      <c r="HB137" s="52">
        <v>1.5267980436887216E-5</v>
      </c>
      <c r="HC137" s="52">
        <v>0</v>
      </c>
      <c r="HD137" s="52">
        <v>0</v>
      </c>
      <c r="HE137" s="52">
        <v>3.8604196993101398E-4</v>
      </c>
      <c r="HF137" s="52">
        <v>7.4966308354383648E-4</v>
      </c>
      <c r="HG137" s="52">
        <v>5.0403520166645459E-4</v>
      </c>
      <c r="HH137" s="52">
        <v>1.1961552723844264E-3</v>
      </c>
      <c r="HI137" s="52">
        <v>3.5403434055580782E-4</v>
      </c>
      <c r="HJ137" s="52">
        <v>1.9381827929115649E-5</v>
      </c>
      <c r="HK137" s="52">
        <v>0</v>
      </c>
      <c r="HL137" s="52">
        <v>4.5876824072721015E-3</v>
      </c>
      <c r="HM137" s="52">
        <v>0</v>
      </c>
      <c r="HN137" s="52">
        <v>7.0950986200313476E-4</v>
      </c>
      <c r="HO137" s="52">
        <v>0</v>
      </c>
      <c r="HP137" s="52">
        <v>0</v>
      </c>
      <c r="HQ137" s="52">
        <v>8.4025299034019146E-4</v>
      </c>
      <c r="HR137" s="52">
        <v>1.3410913525112107E-3</v>
      </c>
      <c r="HS137" s="52">
        <v>0</v>
      </c>
      <c r="HT137" s="52">
        <v>0</v>
      </c>
      <c r="HU137" s="52">
        <v>0</v>
      </c>
      <c r="HV137" s="52">
        <v>1.8928388513826522E-4</v>
      </c>
      <c r="HW137" s="52">
        <v>0</v>
      </c>
      <c r="HX137" s="52">
        <v>6.852016486049552E-4</v>
      </c>
      <c r="HY137" s="52">
        <v>0</v>
      </c>
      <c r="HZ137" s="52">
        <v>2.2126935419571076E-3</v>
      </c>
      <c r="IA137" s="52">
        <v>0</v>
      </c>
      <c r="IB137" s="52">
        <v>0</v>
      </c>
      <c r="IC137" s="52">
        <v>0</v>
      </c>
      <c r="ID137" s="52">
        <v>2.7488908699286544E-4</v>
      </c>
      <c r="IE137" s="52">
        <v>1.5187263226881893E-3</v>
      </c>
      <c r="IF137" s="52">
        <v>0</v>
      </c>
      <c r="IG137" s="52">
        <v>0</v>
      </c>
      <c r="IH137" s="52">
        <v>0</v>
      </c>
      <c r="II137" s="52">
        <v>2.2738484984856719E-4</v>
      </c>
      <c r="IJ137" s="52">
        <v>0</v>
      </c>
      <c r="IK137" s="52">
        <v>0</v>
      </c>
      <c r="IL137" s="52">
        <v>2.3642027641021403E-6</v>
      </c>
      <c r="IM137" s="52">
        <v>0</v>
      </c>
      <c r="IN137" s="52">
        <v>0</v>
      </c>
      <c r="IO137" s="52">
        <v>0</v>
      </c>
      <c r="IP137" s="52">
        <v>0</v>
      </c>
      <c r="IQ137" s="52">
        <v>0</v>
      </c>
      <c r="IR137" s="52">
        <v>0</v>
      </c>
      <c r="IS137" s="52">
        <v>0</v>
      </c>
      <c r="IT137" s="52">
        <v>0</v>
      </c>
      <c r="IU137" s="52">
        <v>0</v>
      </c>
      <c r="IV137" s="52">
        <v>0</v>
      </c>
      <c r="IW137" s="52">
        <v>3.8401871084899894E-4</v>
      </c>
      <c r="IX137" s="52">
        <v>0</v>
      </c>
      <c r="IY137" s="52">
        <v>0</v>
      </c>
      <c r="IZ137" s="52">
        <v>0</v>
      </c>
      <c r="JA137" s="52">
        <v>0</v>
      </c>
      <c r="JB137" s="52">
        <v>0</v>
      </c>
      <c r="JC137" s="52">
        <v>0</v>
      </c>
      <c r="JD137" s="52">
        <v>0</v>
      </c>
      <c r="JE137" s="52">
        <v>0</v>
      </c>
      <c r="JF137" s="52">
        <v>0</v>
      </c>
      <c r="JG137" s="52">
        <v>0</v>
      </c>
      <c r="JH137" s="52">
        <v>1.1791071832431604E-3</v>
      </c>
      <c r="JI137" s="52">
        <v>0</v>
      </c>
      <c r="JJ137" s="52">
        <v>0</v>
      </c>
      <c r="JK137" s="52">
        <v>0</v>
      </c>
      <c r="JL137" s="52">
        <v>0</v>
      </c>
      <c r="JM137" s="52">
        <v>0</v>
      </c>
      <c r="JN137" s="52">
        <v>3.7061684770925312E-6</v>
      </c>
      <c r="JO137" s="52">
        <v>0</v>
      </c>
      <c r="JP137" s="52">
        <v>0</v>
      </c>
      <c r="JQ137" s="52">
        <v>0</v>
      </c>
      <c r="JR137" s="52">
        <v>0</v>
      </c>
      <c r="JS137" s="52">
        <v>0</v>
      </c>
      <c r="JT137" s="52">
        <v>0</v>
      </c>
      <c r="JU137" s="52">
        <v>0</v>
      </c>
      <c r="JV137" s="52">
        <v>2.9088051216976129E-5</v>
      </c>
      <c r="JW137" s="52">
        <v>0</v>
      </c>
      <c r="JX137" s="52">
        <v>8.5627123319495402E-5</v>
      </c>
      <c r="JY137" s="52">
        <v>6.3604090602292036E-5</v>
      </c>
      <c r="JZ137" s="52">
        <v>0</v>
      </c>
      <c r="KA137" s="52">
        <v>0</v>
      </c>
      <c r="KB137" s="52">
        <v>1.5174876880163193E-5</v>
      </c>
      <c r="KC137" s="52">
        <v>0</v>
      </c>
      <c r="KD137" s="52">
        <v>0</v>
      </c>
      <c r="KE137" s="52">
        <v>0</v>
      </c>
      <c r="KF137" s="52">
        <v>0</v>
      </c>
      <c r="KG137" s="52">
        <v>0</v>
      </c>
      <c r="KH137" s="52">
        <v>0</v>
      </c>
      <c r="KI137" s="52">
        <v>0</v>
      </c>
      <c r="KJ137" s="52">
        <v>1.6668503763864193E-4</v>
      </c>
      <c r="KK137" s="52">
        <v>5.2350877106918512E-6</v>
      </c>
      <c r="KL137" s="52">
        <v>4.2166787923443778E-5</v>
      </c>
      <c r="KM137" s="52">
        <v>4.1974674058499478E-4</v>
      </c>
      <c r="KN137" s="52">
        <v>0</v>
      </c>
      <c r="KO137" s="52">
        <v>8.9806378496706701E-6</v>
      </c>
      <c r="KP137" s="52">
        <v>0</v>
      </c>
      <c r="KQ137" s="52">
        <v>0</v>
      </c>
      <c r="KR137" s="52">
        <v>0</v>
      </c>
      <c r="KS137" s="52">
        <v>0</v>
      </c>
      <c r="KT137" s="52">
        <v>4.3594002110997299E-4</v>
      </c>
      <c r="KU137" s="52">
        <v>6.2519155194228815E-6</v>
      </c>
      <c r="KV137" s="52">
        <v>4.335536933109287E-5</v>
      </c>
      <c r="KW137" s="52">
        <v>0</v>
      </c>
      <c r="KX137" s="52">
        <v>0</v>
      </c>
      <c r="KY137" s="52">
        <v>1.2264912463017091E-4</v>
      </c>
      <c r="KZ137" s="52">
        <v>0</v>
      </c>
    </row>
    <row r="138" spans="1:312" x14ac:dyDescent="0.2">
      <c r="A138" s="89">
        <v>1.0374369999999999</v>
      </c>
      <c r="B138" s="41" t="s">
        <v>799</v>
      </c>
      <c r="C138" s="51" t="s">
        <v>37</v>
      </c>
      <c r="D138" s="52">
        <v>3.7353801725699243E-5</v>
      </c>
      <c r="E138" s="52">
        <v>0</v>
      </c>
      <c r="F138" s="52">
        <v>0</v>
      </c>
      <c r="G138" s="52">
        <v>0</v>
      </c>
      <c r="H138" s="52">
        <v>0</v>
      </c>
      <c r="I138" s="52">
        <v>1.3815080319853882E-5</v>
      </c>
      <c r="J138" s="52">
        <v>8.8363310182903147E-5</v>
      </c>
      <c r="K138" s="52">
        <v>3.1809011015077596E-5</v>
      </c>
      <c r="L138" s="52">
        <v>0</v>
      </c>
      <c r="M138" s="52">
        <v>0</v>
      </c>
      <c r="N138" s="52">
        <v>1.5819844620263753E-5</v>
      </c>
      <c r="O138" s="52">
        <v>3.2932357067281349E-4</v>
      </c>
      <c r="P138" s="52">
        <v>6.9570061877163942E-5</v>
      </c>
      <c r="Q138" s="52">
        <v>4.7564389185917618E-5</v>
      </c>
      <c r="R138" s="52">
        <v>0.85813062471161661</v>
      </c>
      <c r="S138" s="52">
        <v>9.1746422846614994E-3</v>
      </c>
      <c r="T138" s="52">
        <v>9.3543731812326277E-4</v>
      </c>
      <c r="U138" s="52">
        <v>1.5317930765844258E-2</v>
      </c>
      <c r="V138" s="52">
        <v>2.0530029278043492E-5</v>
      </c>
      <c r="W138" s="52">
        <v>4.2150075089374963E-4</v>
      </c>
      <c r="X138" s="52">
        <v>1.5642193708967017E-3</v>
      </c>
      <c r="Y138" s="52">
        <v>0</v>
      </c>
      <c r="Z138" s="52">
        <v>1.1371557143764695E-5</v>
      </c>
      <c r="AA138" s="52">
        <v>1.0189864713179336E-5</v>
      </c>
      <c r="AB138" s="52">
        <v>1.6278654992579758E-5</v>
      </c>
      <c r="AC138" s="52">
        <v>0</v>
      </c>
      <c r="AD138" s="52">
        <v>0</v>
      </c>
      <c r="AE138" s="52">
        <v>0</v>
      </c>
      <c r="AF138" s="52">
        <v>9.5598567615483453E-5</v>
      </c>
      <c r="AG138" s="52">
        <v>0</v>
      </c>
      <c r="AH138" s="52">
        <v>0</v>
      </c>
      <c r="AI138" s="52">
        <v>0</v>
      </c>
      <c r="AJ138" s="52">
        <v>1.9493483205458835E-5</v>
      </c>
      <c r="AK138" s="52">
        <v>0</v>
      </c>
      <c r="AL138" s="52">
        <v>2.6387383810021924E-4</v>
      </c>
      <c r="AM138" s="52">
        <v>0</v>
      </c>
      <c r="AN138" s="52">
        <v>0</v>
      </c>
      <c r="AO138" s="52">
        <v>0</v>
      </c>
      <c r="AP138" s="52">
        <v>0</v>
      </c>
      <c r="AQ138" s="52">
        <v>2.5259341950751588E-3</v>
      </c>
      <c r="AR138" s="52">
        <v>0</v>
      </c>
      <c r="AS138" s="52">
        <v>0</v>
      </c>
      <c r="AT138" s="52">
        <v>0</v>
      </c>
      <c r="AU138" s="52">
        <v>0</v>
      </c>
      <c r="AV138" s="52">
        <v>0</v>
      </c>
      <c r="AW138" s="52">
        <v>1.8145814406552165E-4</v>
      </c>
      <c r="AX138" s="52">
        <v>0</v>
      </c>
      <c r="AY138" s="52">
        <v>1.1496184954909042E-4</v>
      </c>
      <c r="AZ138" s="52">
        <v>0</v>
      </c>
      <c r="BA138" s="52">
        <v>1.9386874653667993E-3</v>
      </c>
      <c r="BB138" s="52">
        <v>0</v>
      </c>
      <c r="BC138" s="52">
        <v>2.4732235688028613E-5</v>
      </c>
      <c r="BD138" s="52">
        <v>0</v>
      </c>
      <c r="BE138" s="52">
        <v>0</v>
      </c>
      <c r="BF138" s="52">
        <v>3.9842001260841609E-6</v>
      </c>
      <c r="BG138" s="52">
        <v>2.3026179274526217E-4</v>
      </c>
      <c r="BH138" s="52">
        <v>0</v>
      </c>
      <c r="BI138" s="52">
        <v>2.4631617940196566E-3</v>
      </c>
      <c r="BJ138" s="52">
        <v>2.2850369532303943E-4</v>
      </c>
      <c r="BK138" s="52">
        <v>0</v>
      </c>
      <c r="BL138" s="52">
        <v>0</v>
      </c>
      <c r="BM138" s="52">
        <v>0</v>
      </c>
      <c r="BN138" s="52">
        <v>0</v>
      </c>
      <c r="BO138" s="52">
        <v>5.5598987140732857E-4</v>
      </c>
      <c r="BP138" s="52">
        <v>3.6191966236888134E-5</v>
      </c>
      <c r="BQ138" s="52">
        <v>0</v>
      </c>
      <c r="BR138" s="52">
        <v>0</v>
      </c>
      <c r="BS138" s="52">
        <v>0</v>
      </c>
      <c r="BT138" s="52">
        <v>0</v>
      </c>
      <c r="BU138" s="52">
        <v>0</v>
      </c>
      <c r="BV138" s="52">
        <v>0.77584821776678303</v>
      </c>
      <c r="BW138" s="52">
        <v>0.23495856548570102</v>
      </c>
      <c r="BX138" s="52">
        <v>0.13290833429773879</v>
      </c>
      <c r="BY138" s="52">
        <v>0.70269428286114533</v>
      </c>
      <c r="BZ138" s="52">
        <v>0.73056067860194562</v>
      </c>
      <c r="CA138" s="52">
        <v>2.1691624636430559E-3</v>
      </c>
      <c r="CB138" s="52">
        <v>0.12316910072561539</v>
      </c>
      <c r="CC138" s="52">
        <v>0.78409312255400387</v>
      </c>
      <c r="CD138" s="52">
        <v>0</v>
      </c>
      <c r="CE138" s="52">
        <v>0</v>
      </c>
      <c r="CF138" s="52">
        <v>0</v>
      </c>
      <c r="CG138" s="52">
        <v>0</v>
      </c>
      <c r="CH138" s="52">
        <v>0</v>
      </c>
      <c r="CI138" s="52">
        <v>0</v>
      </c>
      <c r="CJ138" s="52">
        <v>9.8825644970600428E-4</v>
      </c>
      <c r="CK138" s="52">
        <v>0</v>
      </c>
      <c r="CL138" s="52">
        <v>0</v>
      </c>
      <c r="CM138" s="52">
        <v>0</v>
      </c>
      <c r="CN138" s="52">
        <v>0</v>
      </c>
      <c r="CO138" s="52">
        <v>0</v>
      </c>
      <c r="CP138" s="52">
        <v>1.017525941943398E-5</v>
      </c>
      <c r="CQ138" s="52">
        <v>0</v>
      </c>
      <c r="CR138" s="52">
        <v>0</v>
      </c>
      <c r="CS138" s="52">
        <v>0</v>
      </c>
      <c r="CT138" s="52">
        <v>2.084012014587354E-3</v>
      </c>
      <c r="CU138" s="52">
        <v>0</v>
      </c>
      <c r="CV138" s="52">
        <v>0</v>
      </c>
      <c r="CW138" s="52">
        <v>0</v>
      </c>
      <c r="CX138" s="52">
        <v>0</v>
      </c>
      <c r="CY138" s="52">
        <v>0</v>
      </c>
      <c r="CZ138" s="52">
        <v>0</v>
      </c>
      <c r="DA138" s="52">
        <v>0</v>
      </c>
      <c r="DB138" s="52">
        <v>0</v>
      </c>
      <c r="DC138" s="52">
        <v>1.0769028408402316E-5</v>
      </c>
      <c r="DD138" s="52">
        <v>0</v>
      </c>
      <c r="DE138" s="52">
        <v>0</v>
      </c>
      <c r="DF138" s="52">
        <v>0</v>
      </c>
      <c r="DG138" s="52">
        <v>0</v>
      </c>
      <c r="DH138" s="52">
        <v>0</v>
      </c>
      <c r="DI138" s="52">
        <v>3.0932668312170955E-4</v>
      </c>
      <c r="DJ138" s="52">
        <v>0</v>
      </c>
      <c r="DK138" s="52">
        <v>0</v>
      </c>
      <c r="DL138" s="52">
        <v>0</v>
      </c>
      <c r="DM138" s="52">
        <v>0</v>
      </c>
      <c r="DN138" s="52">
        <v>0</v>
      </c>
      <c r="DO138" s="52">
        <v>0</v>
      </c>
      <c r="DP138" s="52">
        <v>0</v>
      </c>
      <c r="DQ138" s="52">
        <v>0</v>
      </c>
      <c r="DR138" s="52">
        <v>0</v>
      </c>
      <c r="DS138" s="52">
        <v>0</v>
      </c>
      <c r="DT138" s="52">
        <v>0</v>
      </c>
      <c r="DU138" s="52">
        <v>0</v>
      </c>
      <c r="DV138" s="52">
        <v>0</v>
      </c>
      <c r="DW138" s="52">
        <v>0</v>
      </c>
      <c r="DX138" s="52">
        <v>8.2999884559688866E-5</v>
      </c>
      <c r="DY138" s="52">
        <v>0</v>
      </c>
      <c r="DZ138" s="52">
        <v>0</v>
      </c>
      <c r="EA138" s="52">
        <v>5.8262799793538987E-4</v>
      </c>
      <c r="EB138" s="52">
        <v>0</v>
      </c>
      <c r="EC138" s="52">
        <v>0</v>
      </c>
      <c r="ED138" s="52">
        <v>0</v>
      </c>
      <c r="EE138" s="52">
        <v>0</v>
      </c>
      <c r="EF138" s="52">
        <v>0</v>
      </c>
      <c r="EG138" s="52">
        <v>6.1719139435454282E-5</v>
      </c>
      <c r="EH138" s="52">
        <v>0</v>
      </c>
      <c r="EI138" s="52">
        <v>0</v>
      </c>
      <c r="EJ138" s="52">
        <v>0</v>
      </c>
      <c r="EK138" s="52">
        <v>0</v>
      </c>
      <c r="EL138" s="52">
        <v>5.9109626426219747E-5</v>
      </c>
      <c r="EM138" s="52">
        <v>1.1586004616841905E-5</v>
      </c>
      <c r="EN138" s="52">
        <v>0</v>
      </c>
      <c r="EO138" s="52">
        <v>0</v>
      </c>
      <c r="EP138" s="52">
        <v>0</v>
      </c>
      <c r="EQ138" s="52">
        <v>0</v>
      </c>
      <c r="ER138" s="52">
        <v>1.0668046743648477E-5</v>
      </c>
      <c r="ES138" s="52">
        <v>0</v>
      </c>
      <c r="ET138" s="52">
        <v>0</v>
      </c>
      <c r="EU138" s="52">
        <v>0</v>
      </c>
      <c r="EV138" s="52">
        <v>8.5684962760596264E-5</v>
      </c>
      <c r="EW138" s="52">
        <v>0</v>
      </c>
      <c r="EX138" s="52">
        <v>1.210286289561999E-3</v>
      </c>
      <c r="EY138" s="52">
        <v>3.241945443616831E-2</v>
      </c>
      <c r="EZ138" s="52">
        <v>1.3469172149568589E-3</v>
      </c>
      <c r="FA138" s="52">
        <v>5.9136403746620762E-2</v>
      </c>
      <c r="FB138" s="52">
        <v>1.7420821376047421E-3</v>
      </c>
      <c r="FC138" s="52">
        <v>0.53044070748285888</v>
      </c>
      <c r="FD138" s="52">
        <v>2.8258219187958789E-3</v>
      </c>
      <c r="FE138" s="52">
        <v>2.2929922770008344E-3</v>
      </c>
      <c r="FF138" s="52">
        <v>1.7167781472123625E-3</v>
      </c>
      <c r="FG138" s="52">
        <v>5.9073809638712105E-3</v>
      </c>
      <c r="FH138" s="52">
        <v>4.9910809076646962E-3</v>
      </c>
      <c r="FI138" s="52">
        <v>4.2236926666161512E-4</v>
      </c>
      <c r="FJ138" s="52">
        <v>1.350931806346841E-3</v>
      </c>
      <c r="FK138" s="52">
        <v>4.7636713914857246E-3</v>
      </c>
      <c r="FL138" s="52">
        <v>0</v>
      </c>
      <c r="FM138" s="52">
        <v>0</v>
      </c>
      <c r="FN138" s="52">
        <v>0</v>
      </c>
      <c r="FO138" s="52">
        <v>0</v>
      </c>
      <c r="FP138" s="52">
        <v>8.0818651499793754E-5</v>
      </c>
      <c r="FQ138" s="52">
        <v>0</v>
      </c>
      <c r="FR138" s="52">
        <v>1.3786403795012351E-4</v>
      </c>
      <c r="FS138" s="52">
        <v>0</v>
      </c>
      <c r="FT138" s="52">
        <v>3.416225826296466E-5</v>
      </c>
      <c r="FU138" s="52">
        <v>0</v>
      </c>
      <c r="FV138" s="52">
        <v>0</v>
      </c>
      <c r="FW138" s="52">
        <v>0</v>
      </c>
      <c r="FX138" s="52">
        <v>1.4753493994194149E-5</v>
      </c>
      <c r="FY138" s="52">
        <v>0</v>
      </c>
      <c r="FZ138" s="52">
        <v>5.5842239422156027E-2</v>
      </c>
      <c r="GA138" s="52">
        <v>6.9300480585406082E-2</v>
      </c>
      <c r="GB138" s="52">
        <v>8.4849795424118135E-2</v>
      </c>
      <c r="GC138" s="52">
        <v>1.1148495766242984E-2</v>
      </c>
      <c r="GD138" s="52">
        <v>1.95514773235867E-2</v>
      </c>
      <c r="GE138" s="52">
        <v>3.415275006931081E-2</v>
      </c>
      <c r="GF138" s="52">
        <v>2.7808345334836011E-2</v>
      </c>
      <c r="GG138" s="52">
        <v>0</v>
      </c>
      <c r="GH138" s="52">
        <v>0</v>
      </c>
      <c r="GI138" s="52">
        <v>0</v>
      </c>
      <c r="GJ138" s="52">
        <v>0</v>
      </c>
      <c r="GK138" s="52">
        <v>0</v>
      </c>
      <c r="GL138" s="52">
        <v>0</v>
      </c>
      <c r="GM138" s="52">
        <v>0</v>
      </c>
      <c r="GN138" s="52">
        <v>0</v>
      </c>
      <c r="GO138" s="52">
        <v>2.967431132819379E-2</v>
      </c>
      <c r="GP138" s="52">
        <v>0.65839952372100508</v>
      </c>
      <c r="GQ138" s="52">
        <v>0.47615554377958769</v>
      </c>
      <c r="GR138" s="52">
        <v>1.8851748044971365E-4</v>
      </c>
      <c r="GS138" s="52">
        <v>6.9200704396859755E-4</v>
      </c>
      <c r="GT138" s="52">
        <v>1.8618068550224703E-3</v>
      </c>
      <c r="GU138" s="52">
        <v>4.5518123043543617E-3</v>
      </c>
      <c r="GV138" s="52">
        <v>0.16141111907602113</v>
      </c>
      <c r="GW138" s="52">
        <v>0</v>
      </c>
      <c r="GX138" s="52">
        <v>0</v>
      </c>
      <c r="GY138" s="52">
        <v>0</v>
      </c>
      <c r="GZ138" s="52">
        <v>0</v>
      </c>
      <c r="HA138" s="52">
        <v>0</v>
      </c>
      <c r="HB138" s="52">
        <v>0</v>
      </c>
      <c r="HC138" s="52">
        <v>0</v>
      </c>
      <c r="HD138" s="52">
        <v>0</v>
      </c>
      <c r="HE138" s="52">
        <v>1.1522302030360308E-4</v>
      </c>
      <c r="HF138" s="52">
        <v>0</v>
      </c>
      <c r="HG138" s="52">
        <v>0</v>
      </c>
      <c r="HH138" s="52">
        <v>0</v>
      </c>
      <c r="HI138" s="52">
        <v>0</v>
      </c>
      <c r="HJ138" s="52">
        <v>0</v>
      </c>
      <c r="HK138" s="52">
        <v>3.3232343534450898E-2</v>
      </c>
      <c r="HL138" s="52">
        <v>4.3661672264171049E-4</v>
      </c>
      <c r="HM138" s="52">
        <v>2.2348798993113164E-4</v>
      </c>
      <c r="HN138" s="52">
        <v>3.653913222308913E-5</v>
      </c>
      <c r="HO138" s="52">
        <v>2.0996088338015974E-3</v>
      </c>
      <c r="HP138" s="52">
        <v>2.1977180638746314E-5</v>
      </c>
      <c r="HQ138" s="52">
        <v>2.0962746946182746E-5</v>
      </c>
      <c r="HR138" s="52">
        <v>0</v>
      </c>
      <c r="HS138" s="52">
        <v>2.9209998848388791E-5</v>
      </c>
      <c r="HT138" s="52">
        <v>0</v>
      </c>
      <c r="HU138" s="52">
        <v>0</v>
      </c>
      <c r="HV138" s="52">
        <v>0</v>
      </c>
      <c r="HW138" s="52">
        <v>3.3142959253517575E-3</v>
      </c>
      <c r="HX138" s="52">
        <v>0</v>
      </c>
      <c r="HY138" s="52">
        <v>0</v>
      </c>
      <c r="HZ138" s="52">
        <v>0</v>
      </c>
      <c r="IA138" s="52">
        <v>4.3070772752115795E-5</v>
      </c>
      <c r="IB138" s="52">
        <v>0</v>
      </c>
      <c r="IC138" s="52">
        <v>0</v>
      </c>
      <c r="ID138" s="52">
        <v>0</v>
      </c>
      <c r="IE138" s="52">
        <v>0</v>
      </c>
      <c r="IF138" s="52">
        <v>0</v>
      </c>
      <c r="IG138" s="52">
        <v>0</v>
      </c>
      <c r="IH138" s="52">
        <v>0</v>
      </c>
      <c r="II138" s="52">
        <v>0</v>
      </c>
      <c r="IJ138" s="52">
        <v>2.4852453087813398E-5</v>
      </c>
      <c r="IK138" s="52">
        <v>5.3821586555333836E-5</v>
      </c>
      <c r="IL138" s="52">
        <v>1.2710810884975936E-4</v>
      </c>
      <c r="IM138" s="52">
        <v>1.6308128217647254E-5</v>
      </c>
      <c r="IN138" s="52">
        <v>2.9783384237412825E-5</v>
      </c>
      <c r="IO138" s="52">
        <v>1.1734714212774081E-5</v>
      </c>
      <c r="IP138" s="52">
        <v>4.0809687069099076E-4</v>
      </c>
      <c r="IQ138" s="52">
        <v>3.0360092468607001E-5</v>
      </c>
      <c r="IR138" s="52">
        <v>0</v>
      </c>
      <c r="IS138" s="52">
        <v>3.0061014461291931E-5</v>
      </c>
      <c r="IT138" s="52">
        <v>3.9561613735937312E-5</v>
      </c>
      <c r="IU138" s="52">
        <v>4.5533616985466704E-5</v>
      </c>
      <c r="IV138" s="52">
        <v>0</v>
      </c>
      <c r="IW138" s="52">
        <v>7.9860882386641843E-6</v>
      </c>
      <c r="IX138" s="52">
        <v>0</v>
      </c>
      <c r="IY138" s="52">
        <v>1.6526168469570431E-4</v>
      </c>
      <c r="IZ138" s="52">
        <v>9.1678197183768886E-4</v>
      </c>
      <c r="JA138" s="52">
        <v>4.0109781986482578E-5</v>
      </c>
      <c r="JB138" s="52">
        <v>1.9403334002059439E-4</v>
      </c>
      <c r="JC138" s="52">
        <v>0</v>
      </c>
      <c r="JD138" s="52">
        <v>0</v>
      </c>
      <c r="JE138" s="52">
        <v>4.8227672565302202E-5</v>
      </c>
      <c r="JF138" s="52">
        <v>6.2047155370603087E-6</v>
      </c>
      <c r="JG138" s="52">
        <v>2.1947861635634346E-4</v>
      </c>
      <c r="JH138" s="52">
        <v>7.4254281528781665E-4</v>
      </c>
      <c r="JI138" s="52">
        <v>9.4859041913315507E-4</v>
      </c>
      <c r="JJ138" s="52">
        <v>3.4453855458973858E-4</v>
      </c>
      <c r="JK138" s="52">
        <v>3.1917543476517606E-4</v>
      </c>
      <c r="JL138" s="52">
        <v>1.866618852792791E-3</v>
      </c>
      <c r="JM138" s="52">
        <v>1.1294349293428309E-3</v>
      </c>
      <c r="JN138" s="52">
        <v>7.8103147772285559E-6</v>
      </c>
      <c r="JO138" s="52">
        <v>9.3418003811769364E-6</v>
      </c>
      <c r="JP138" s="52">
        <v>1.0648560196747245E-5</v>
      </c>
      <c r="JQ138" s="52">
        <v>2.1331736160304935E-5</v>
      </c>
      <c r="JR138" s="52">
        <v>3.7614182821720307E-4</v>
      </c>
      <c r="JS138" s="52">
        <v>0</v>
      </c>
      <c r="JT138" s="52">
        <v>0</v>
      </c>
      <c r="JU138" s="52">
        <v>0</v>
      </c>
      <c r="JV138" s="52">
        <v>0</v>
      </c>
      <c r="JW138" s="52">
        <v>0</v>
      </c>
      <c r="JX138" s="52">
        <v>0</v>
      </c>
      <c r="JY138" s="52">
        <v>0</v>
      </c>
      <c r="JZ138" s="52">
        <v>8.8569084899752937E-6</v>
      </c>
      <c r="KA138" s="52">
        <v>0</v>
      </c>
      <c r="KB138" s="52">
        <v>1.0517664231744202E-4</v>
      </c>
      <c r="KC138" s="52">
        <v>1.4142140890942121E-5</v>
      </c>
      <c r="KD138" s="52">
        <v>0</v>
      </c>
      <c r="KE138" s="52">
        <v>0</v>
      </c>
      <c r="KF138" s="52">
        <v>0</v>
      </c>
      <c r="KG138" s="52">
        <v>0</v>
      </c>
      <c r="KH138" s="52">
        <v>1.4342870310682252E-5</v>
      </c>
      <c r="KI138" s="52">
        <v>0</v>
      </c>
      <c r="KJ138" s="52">
        <v>1.5399527492025318E-4</v>
      </c>
      <c r="KK138" s="52">
        <v>0</v>
      </c>
      <c r="KL138" s="52">
        <v>0</v>
      </c>
      <c r="KM138" s="52">
        <v>0</v>
      </c>
      <c r="KN138" s="52">
        <v>0</v>
      </c>
      <c r="KO138" s="52">
        <v>0</v>
      </c>
      <c r="KP138" s="52">
        <v>0</v>
      </c>
      <c r="KQ138" s="52">
        <v>0</v>
      </c>
      <c r="KR138" s="52">
        <v>4.7493361968722642E-5</v>
      </c>
      <c r="KS138" s="52">
        <v>0</v>
      </c>
      <c r="KT138" s="52">
        <v>0</v>
      </c>
      <c r="KU138" s="52">
        <v>9.9146539045393167E-6</v>
      </c>
      <c r="KV138" s="52">
        <v>0</v>
      </c>
      <c r="KW138" s="52">
        <v>4.2601350958172668E-4</v>
      </c>
      <c r="KX138" s="52">
        <v>0</v>
      </c>
      <c r="KY138" s="52">
        <v>0</v>
      </c>
      <c r="KZ138" s="52">
        <v>0</v>
      </c>
    </row>
    <row r="139" spans="1:312" x14ac:dyDescent="0.2">
      <c r="A139" s="89">
        <v>1.0307679999999999</v>
      </c>
      <c r="B139" s="41" t="s">
        <v>798</v>
      </c>
      <c r="C139" s="51" t="s">
        <v>67</v>
      </c>
      <c r="D139" s="52">
        <v>2.1770485620419076E-4</v>
      </c>
      <c r="E139" s="52">
        <v>0</v>
      </c>
      <c r="F139" s="52">
        <v>2.721285582258107E-5</v>
      </c>
      <c r="G139" s="52">
        <v>0</v>
      </c>
      <c r="H139" s="52">
        <v>0</v>
      </c>
      <c r="I139" s="52">
        <v>0</v>
      </c>
      <c r="J139" s="52">
        <v>0</v>
      </c>
      <c r="K139" s="52">
        <v>0</v>
      </c>
      <c r="L139" s="52">
        <v>0</v>
      </c>
      <c r="M139" s="52">
        <v>3.1070146960480988E-4</v>
      </c>
      <c r="N139" s="52">
        <v>1.6080506581539882E-4</v>
      </c>
      <c r="O139" s="52">
        <v>8.9730170606257126E-3</v>
      </c>
      <c r="P139" s="52">
        <v>3.0106230101992972E-3</v>
      </c>
      <c r="Q139" s="52">
        <v>2.3824549549043409E-3</v>
      </c>
      <c r="R139" s="52">
        <v>3.8062846906666351E-3</v>
      </c>
      <c r="S139" s="52">
        <v>0.58848978849034062</v>
      </c>
      <c r="T139" s="52">
        <v>0.13744381754174925</v>
      </c>
      <c r="U139" s="52">
        <v>2.5360106518223344E-3</v>
      </c>
      <c r="V139" s="52">
        <v>0</v>
      </c>
      <c r="W139" s="52">
        <v>1.4255265154075687E-4</v>
      </c>
      <c r="X139" s="52">
        <v>0</v>
      </c>
      <c r="Y139" s="52">
        <v>4.3705834206678851E-4</v>
      </c>
      <c r="Z139" s="52">
        <v>3.5270873103448291E-5</v>
      </c>
      <c r="AA139" s="52">
        <v>0</v>
      </c>
      <c r="AB139" s="52">
        <v>2.551502228184784E-5</v>
      </c>
      <c r="AC139" s="52">
        <v>2.6706006138386577E-4</v>
      </c>
      <c r="AD139" s="52">
        <v>3.7256811201418362E-4</v>
      </c>
      <c r="AE139" s="52">
        <v>3.6055417627840634E-6</v>
      </c>
      <c r="AF139" s="52">
        <v>1.7307823340784647E-2</v>
      </c>
      <c r="AG139" s="52">
        <v>6.5633544340338169E-4</v>
      </c>
      <c r="AH139" s="52">
        <v>0</v>
      </c>
      <c r="AI139" s="52">
        <v>3.8727384000853595E-3</v>
      </c>
      <c r="AJ139" s="52">
        <v>7.0513437782007023E-5</v>
      </c>
      <c r="AK139" s="52">
        <v>1.3731622876124447E-4</v>
      </c>
      <c r="AL139" s="52">
        <v>1.6484850133629005E-3</v>
      </c>
      <c r="AM139" s="52">
        <v>2.5840901423803849E-5</v>
      </c>
      <c r="AN139" s="52">
        <v>3.164487883105787E-4</v>
      </c>
      <c r="AO139" s="52">
        <v>2.4810928963439908E-4</v>
      </c>
      <c r="AP139" s="52">
        <v>0</v>
      </c>
      <c r="AQ139" s="52">
        <v>2.9319329359141943E-4</v>
      </c>
      <c r="AR139" s="52">
        <v>1.6968257273771887E-4</v>
      </c>
      <c r="AS139" s="52">
        <v>1.9626770971184929E-4</v>
      </c>
      <c r="AT139" s="52">
        <v>0</v>
      </c>
      <c r="AU139" s="52">
        <v>1.1260983711764404E-3</v>
      </c>
      <c r="AV139" s="52">
        <v>1.1612999659577669E-3</v>
      </c>
      <c r="AW139" s="52">
        <v>0</v>
      </c>
      <c r="AX139" s="52">
        <v>0</v>
      </c>
      <c r="AY139" s="52">
        <v>0</v>
      </c>
      <c r="AZ139" s="52">
        <v>4.3549343387594183E-5</v>
      </c>
      <c r="BA139" s="52">
        <v>0</v>
      </c>
      <c r="BB139" s="52">
        <v>3.132013996907726E-4</v>
      </c>
      <c r="BC139" s="52">
        <v>2.5579230060906307E-5</v>
      </c>
      <c r="BD139" s="52">
        <v>0</v>
      </c>
      <c r="BE139" s="52">
        <v>4.7338339678571791E-4</v>
      </c>
      <c r="BF139" s="52">
        <v>1.9347930749271712E-5</v>
      </c>
      <c r="BG139" s="52">
        <v>7.9227836994103179E-4</v>
      </c>
      <c r="BH139" s="52">
        <v>2.9009531969537082E-6</v>
      </c>
      <c r="BI139" s="52">
        <v>3.3167937313927691E-2</v>
      </c>
      <c r="BJ139" s="52">
        <v>3.5762174004043815E-2</v>
      </c>
      <c r="BK139" s="52">
        <v>0</v>
      </c>
      <c r="BL139" s="52">
        <v>1.1748934722288656E-3</v>
      </c>
      <c r="BM139" s="52">
        <v>7.3885572454951013E-3</v>
      </c>
      <c r="BN139" s="52">
        <v>4.2711911479874966E-4</v>
      </c>
      <c r="BO139" s="52">
        <v>0</v>
      </c>
      <c r="BP139" s="52">
        <v>2.28216857162543E-5</v>
      </c>
      <c r="BQ139" s="52">
        <v>0</v>
      </c>
      <c r="BR139" s="52">
        <v>4.4201557868321455E-4</v>
      </c>
      <c r="BS139" s="52">
        <v>0</v>
      </c>
      <c r="BT139" s="52">
        <v>1.3971779396346079E-5</v>
      </c>
      <c r="BU139" s="52">
        <v>0</v>
      </c>
      <c r="BV139" s="52">
        <v>2.2191114934260376E-3</v>
      </c>
      <c r="BW139" s="52">
        <v>9.9970665173502102E-3</v>
      </c>
      <c r="BX139" s="52">
        <v>3.9743068170653161E-4</v>
      </c>
      <c r="BY139" s="52">
        <v>4.911407062081287E-4</v>
      </c>
      <c r="BZ139" s="52">
        <v>2.5985646075159978E-4</v>
      </c>
      <c r="CA139" s="52">
        <v>1.4380297034666704E-5</v>
      </c>
      <c r="CB139" s="52">
        <v>7.4488046117098805E-3</v>
      </c>
      <c r="CC139" s="52">
        <v>1.2896172406281776E-2</v>
      </c>
      <c r="CD139" s="52">
        <v>0</v>
      </c>
      <c r="CE139" s="52">
        <v>0</v>
      </c>
      <c r="CF139" s="52">
        <v>0</v>
      </c>
      <c r="CG139" s="52">
        <v>3.5844573791537739E-5</v>
      </c>
      <c r="CH139" s="52">
        <v>0</v>
      </c>
      <c r="CI139" s="52">
        <v>0</v>
      </c>
      <c r="CJ139" s="52">
        <v>5.0799319015045147E-5</v>
      </c>
      <c r="CK139" s="52">
        <v>0</v>
      </c>
      <c r="CL139" s="52">
        <v>0</v>
      </c>
      <c r="CM139" s="52">
        <v>0</v>
      </c>
      <c r="CN139" s="52">
        <v>3.0082119830416234E-5</v>
      </c>
      <c r="CO139" s="52">
        <v>4.186993507230833E-4</v>
      </c>
      <c r="CP139" s="52">
        <v>0</v>
      </c>
      <c r="CQ139" s="52">
        <v>0</v>
      </c>
      <c r="CR139" s="52">
        <v>0</v>
      </c>
      <c r="CS139" s="52">
        <v>2.8919949877876661E-3</v>
      </c>
      <c r="CT139" s="52">
        <v>0</v>
      </c>
      <c r="CU139" s="52">
        <v>0</v>
      </c>
      <c r="CV139" s="52">
        <v>0</v>
      </c>
      <c r="CW139" s="52">
        <v>0</v>
      </c>
      <c r="CX139" s="52">
        <v>1.4611912712073306E-3</v>
      </c>
      <c r="CY139" s="52">
        <v>0</v>
      </c>
      <c r="CZ139" s="52">
        <v>0</v>
      </c>
      <c r="DA139" s="52">
        <v>0</v>
      </c>
      <c r="DB139" s="52">
        <v>0</v>
      </c>
      <c r="DC139" s="52">
        <v>1.1978004239156915E-4</v>
      </c>
      <c r="DD139" s="52">
        <v>8.9870244104138693E-4</v>
      </c>
      <c r="DE139" s="52">
        <v>2.7604457144471348E-5</v>
      </c>
      <c r="DF139" s="52">
        <v>2.1192084667114065E-3</v>
      </c>
      <c r="DG139" s="52">
        <v>0</v>
      </c>
      <c r="DH139" s="52">
        <v>5.8079223395215952E-4</v>
      </c>
      <c r="DI139" s="52">
        <v>0</v>
      </c>
      <c r="DJ139" s="52">
        <v>1.8575124382592091E-4</v>
      </c>
      <c r="DK139" s="52">
        <v>0</v>
      </c>
      <c r="DL139" s="52">
        <v>1.7900370508378008E-5</v>
      </c>
      <c r="DM139" s="52">
        <v>0</v>
      </c>
      <c r="DN139" s="52">
        <v>1.0836790973270968E-4</v>
      </c>
      <c r="DO139" s="52">
        <v>3.3903093192884213E-5</v>
      </c>
      <c r="DP139" s="52">
        <v>1.202105565146973E-3</v>
      </c>
      <c r="DQ139" s="52">
        <v>1.0821042367710135E-4</v>
      </c>
      <c r="DR139" s="52">
        <v>0</v>
      </c>
      <c r="DS139" s="52">
        <v>0</v>
      </c>
      <c r="DT139" s="52">
        <v>0</v>
      </c>
      <c r="DU139" s="52">
        <v>0</v>
      </c>
      <c r="DV139" s="52">
        <v>0</v>
      </c>
      <c r="DW139" s="52">
        <v>0</v>
      </c>
      <c r="DX139" s="52">
        <v>0</v>
      </c>
      <c r="DY139" s="52">
        <v>0</v>
      </c>
      <c r="DZ139" s="52">
        <v>0</v>
      </c>
      <c r="EA139" s="52">
        <v>0</v>
      </c>
      <c r="EB139" s="52">
        <v>2.4179978315078877E-4</v>
      </c>
      <c r="EC139" s="52">
        <v>0</v>
      </c>
      <c r="ED139" s="52">
        <v>0</v>
      </c>
      <c r="EE139" s="52">
        <v>0</v>
      </c>
      <c r="EF139" s="52">
        <v>2.385276565301483E-4</v>
      </c>
      <c r="EG139" s="52">
        <v>2.1944200714721987E-3</v>
      </c>
      <c r="EH139" s="52">
        <v>0</v>
      </c>
      <c r="EI139" s="52">
        <v>0</v>
      </c>
      <c r="EJ139" s="52">
        <v>0</v>
      </c>
      <c r="EK139" s="52">
        <v>0</v>
      </c>
      <c r="EL139" s="52">
        <v>0</v>
      </c>
      <c r="EM139" s="52">
        <v>0</v>
      </c>
      <c r="EN139" s="52">
        <v>0</v>
      </c>
      <c r="EO139" s="52">
        <v>0</v>
      </c>
      <c r="EP139" s="52">
        <v>0</v>
      </c>
      <c r="EQ139" s="52">
        <v>0</v>
      </c>
      <c r="ER139" s="52">
        <v>0</v>
      </c>
      <c r="ES139" s="52">
        <v>0</v>
      </c>
      <c r="ET139" s="52">
        <v>0</v>
      </c>
      <c r="EU139" s="52">
        <v>0</v>
      </c>
      <c r="EV139" s="52">
        <v>0</v>
      </c>
      <c r="EW139" s="52">
        <v>0</v>
      </c>
      <c r="EX139" s="52">
        <v>0.43566345332536027</v>
      </c>
      <c r="EY139" s="52">
        <v>0.41247715223124526</v>
      </c>
      <c r="EZ139" s="52">
        <v>0.25228840540533942</v>
      </c>
      <c r="FA139" s="52">
        <v>0.34828828703121828</v>
      </c>
      <c r="FB139" s="52">
        <v>0.13131780690709896</v>
      </c>
      <c r="FC139" s="52">
        <v>0.14281300318697041</v>
      </c>
      <c r="FD139" s="52">
        <v>0.643067921595187</v>
      </c>
      <c r="FE139" s="52">
        <v>3.6927944038339988E-2</v>
      </c>
      <c r="FF139" s="52">
        <v>1.598791079327189E-2</v>
      </c>
      <c r="FG139" s="52">
        <v>3.4341916701954321E-2</v>
      </c>
      <c r="FH139" s="52">
        <v>3.6238286540035282E-2</v>
      </c>
      <c r="FI139" s="52">
        <v>4.87495554309029E-3</v>
      </c>
      <c r="FJ139" s="52">
        <v>1.2291482483242223E-2</v>
      </c>
      <c r="FK139" s="52">
        <v>1.3398442684267597E-2</v>
      </c>
      <c r="FL139" s="52">
        <v>0</v>
      </c>
      <c r="FM139" s="52">
        <v>0</v>
      </c>
      <c r="FN139" s="52">
        <v>0</v>
      </c>
      <c r="FO139" s="52">
        <v>0</v>
      </c>
      <c r="FP139" s="52">
        <v>0</v>
      </c>
      <c r="FQ139" s="52">
        <v>0</v>
      </c>
      <c r="FR139" s="52">
        <v>0</v>
      </c>
      <c r="FS139" s="52">
        <v>0</v>
      </c>
      <c r="FT139" s="52">
        <v>3.5359025272176799E-5</v>
      </c>
      <c r="FU139" s="52">
        <v>0</v>
      </c>
      <c r="FV139" s="52">
        <v>4.9158723427996882E-5</v>
      </c>
      <c r="FW139" s="52">
        <v>0</v>
      </c>
      <c r="FX139" s="52">
        <v>7.6799009832791463E-5</v>
      </c>
      <c r="FY139" s="52">
        <v>2.3258083429272764E-3</v>
      </c>
      <c r="FZ139" s="52">
        <v>8.6869484455899212E-4</v>
      </c>
      <c r="GA139" s="52">
        <v>1.3427829785282667E-3</v>
      </c>
      <c r="GB139" s="52">
        <v>6.7396712530020022E-3</v>
      </c>
      <c r="GC139" s="52">
        <v>6.7707453094247357E-3</v>
      </c>
      <c r="GD139" s="52">
        <v>8.0960008315978654E-5</v>
      </c>
      <c r="GE139" s="52">
        <v>1.3482959879118879E-2</v>
      </c>
      <c r="GF139" s="52">
        <v>1.031198907208507E-3</v>
      </c>
      <c r="GG139" s="52">
        <v>1.9901206474327257E-3</v>
      </c>
      <c r="GH139" s="52">
        <v>1.4517719939023146E-5</v>
      </c>
      <c r="GI139" s="52">
        <v>0</v>
      </c>
      <c r="GJ139" s="52">
        <v>4.068192176353853E-5</v>
      </c>
      <c r="GK139" s="52">
        <v>1.3268625727498284E-5</v>
      </c>
      <c r="GL139" s="52">
        <v>2.1189630096394457E-5</v>
      </c>
      <c r="GM139" s="52">
        <v>0</v>
      </c>
      <c r="GN139" s="52">
        <v>3.1258494232644025E-5</v>
      </c>
      <c r="GO139" s="52">
        <v>1.0301040365561524E-3</v>
      </c>
      <c r="GP139" s="52">
        <v>8.5392637474392147E-3</v>
      </c>
      <c r="GQ139" s="52">
        <v>1.5018400417006503E-3</v>
      </c>
      <c r="GR139" s="52">
        <v>0</v>
      </c>
      <c r="GS139" s="52">
        <v>0</v>
      </c>
      <c r="GT139" s="52">
        <v>0</v>
      </c>
      <c r="GU139" s="52">
        <v>3.0292741780557487E-5</v>
      </c>
      <c r="GV139" s="52">
        <v>1.7726046384876416E-3</v>
      </c>
      <c r="GW139" s="52">
        <v>0</v>
      </c>
      <c r="GX139" s="52">
        <v>6.5961954398633096E-5</v>
      </c>
      <c r="GY139" s="52">
        <v>0</v>
      </c>
      <c r="GZ139" s="52">
        <v>2.0056378975580788E-5</v>
      </c>
      <c r="HA139" s="52">
        <v>2.0021401442757282E-4</v>
      </c>
      <c r="HB139" s="52">
        <v>9.6016243170001994E-5</v>
      </c>
      <c r="HC139" s="52">
        <v>0</v>
      </c>
      <c r="HD139" s="52">
        <v>1.0034505700783127E-4</v>
      </c>
      <c r="HE139" s="52">
        <v>0</v>
      </c>
      <c r="HF139" s="52">
        <v>1.4482052448425246E-4</v>
      </c>
      <c r="HG139" s="52">
        <v>1.0311112851365785E-3</v>
      </c>
      <c r="HH139" s="52">
        <v>0</v>
      </c>
      <c r="HI139" s="52">
        <v>3.892180469799183E-5</v>
      </c>
      <c r="HJ139" s="52">
        <v>3.4176240963766057E-5</v>
      </c>
      <c r="HK139" s="52">
        <v>5.3694085791067738E-3</v>
      </c>
      <c r="HL139" s="52">
        <v>4.1172265590984879E-3</v>
      </c>
      <c r="HM139" s="52">
        <v>2.3423989446439085E-3</v>
      </c>
      <c r="HN139" s="52">
        <v>6.0237262150051674E-3</v>
      </c>
      <c r="HO139" s="52">
        <v>8.3341020090065086E-3</v>
      </c>
      <c r="HP139" s="52">
        <v>0</v>
      </c>
      <c r="HQ139" s="52">
        <v>0</v>
      </c>
      <c r="HR139" s="52">
        <v>0</v>
      </c>
      <c r="HS139" s="52">
        <v>1.8251723130261696E-3</v>
      </c>
      <c r="HT139" s="52">
        <v>2.4902386177121043E-5</v>
      </c>
      <c r="HU139" s="52">
        <v>2.1177126790223978E-5</v>
      </c>
      <c r="HV139" s="52">
        <v>0</v>
      </c>
      <c r="HW139" s="52">
        <v>1.1903490796865133E-3</v>
      </c>
      <c r="HX139" s="52">
        <v>2.77115123885804E-3</v>
      </c>
      <c r="HY139" s="52">
        <v>6.3673699483644758E-3</v>
      </c>
      <c r="HZ139" s="52">
        <v>0</v>
      </c>
      <c r="IA139" s="52">
        <v>0</v>
      </c>
      <c r="IB139" s="52">
        <v>1.8664218693704901E-3</v>
      </c>
      <c r="IC139" s="52">
        <v>0</v>
      </c>
      <c r="ID139" s="52">
        <v>3.1866452780552235E-4</v>
      </c>
      <c r="IE139" s="52">
        <v>1.8667011548126466E-4</v>
      </c>
      <c r="IF139" s="52">
        <v>0</v>
      </c>
      <c r="IG139" s="52">
        <v>0</v>
      </c>
      <c r="IH139" s="52">
        <v>0</v>
      </c>
      <c r="II139" s="52">
        <v>0</v>
      </c>
      <c r="IJ139" s="52">
        <v>0</v>
      </c>
      <c r="IK139" s="52">
        <v>0</v>
      </c>
      <c r="IL139" s="52">
        <v>0</v>
      </c>
      <c r="IM139" s="52">
        <v>0</v>
      </c>
      <c r="IN139" s="52">
        <v>0</v>
      </c>
      <c r="IO139" s="52">
        <v>0</v>
      </c>
      <c r="IP139" s="52">
        <v>0</v>
      </c>
      <c r="IQ139" s="52">
        <v>0</v>
      </c>
      <c r="IR139" s="52">
        <v>0</v>
      </c>
      <c r="IS139" s="52">
        <v>0</v>
      </c>
      <c r="IT139" s="52">
        <v>0</v>
      </c>
      <c r="IU139" s="52">
        <v>0</v>
      </c>
      <c r="IV139" s="52">
        <v>0</v>
      </c>
      <c r="IW139" s="52">
        <v>0</v>
      </c>
      <c r="IX139" s="52">
        <v>0</v>
      </c>
      <c r="IY139" s="52">
        <v>2.3559455475308372E-4</v>
      </c>
      <c r="IZ139" s="52">
        <v>4.0459218560729643E-3</v>
      </c>
      <c r="JA139" s="52">
        <v>7.4598079566854476E-4</v>
      </c>
      <c r="JB139" s="52">
        <v>2.6490509088254234E-4</v>
      </c>
      <c r="JC139" s="52">
        <v>0</v>
      </c>
      <c r="JD139" s="52">
        <v>8.7772776294366868E-6</v>
      </c>
      <c r="JE139" s="52">
        <v>0</v>
      </c>
      <c r="JF139" s="52">
        <v>0</v>
      </c>
      <c r="JG139" s="52">
        <v>1.5790920858567775E-4</v>
      </c>
      <c r="JH139" s="52">
        <v>4.4427680275670057E-3</v>
      </c>
      <c r="JI139" s="52">
        <v>0</v>
      </c>
      <c r="JJ139" s="52">
        <v>7.8256287912260403E-4</v>
      </c>
      <c r="JK139" s="52">
        <v>7.6989109733390808E-6</v>
      </c>
      <c r="JL139" s="52">
        <v>1.9050539032708807E-5</v>
      </c>
      <c r="JM139" s="52">
        <v>7.9909895742031538E-4</v>
      </c>
      <c r="JN139" s="52">
        <v>5.0728367582308573E-4</v>
      </c>
      <c r="JO139" s="52">
        <v>4.370171000235512E-5</v>
      </c>
      <c r="JP139" s="52">
        <v>7.5858715036246989E-4</v>
      </c>
      <c r="JQ139" s="52">
        <v>7.3226867948625025E-4</v>
      </c>
      <c r="JR139" s="52">
        <v>1.925573007022836E-5</v>
      </c>
      <c r="JS139" s="52">
        <v>2.1771511841298856E-4</v>
      </c>
      <c r="JT139" s="52">
        <v>0</v>
      </c>
      <c r="JU139" s="52">
        <v>2.1318984460253123E-5</v>
      </c>
      <c r="JV139" s="52">
        <v>1.8904210795722137E-4</v>
      </c>
      <c r="JW139" s="52">
        <v>7.8323307901237793E-5</v>
      </c>
      <c r="JX139" s="52">
        <v>3.6659242092110148E-5</v>
      </c>
      <c r="JY139" s="52">
        <v>2.4323643967279638E-5</v>
      </c>
      <c r="JZ139" s="52">
        <v>3.5887190532494239E-5</v>
      </c>
      <c r="KA139" s="52">
        <v>0</v>
      </c>
      <c r="KB139" s="52">
        <v>3.6005369597007843E-4</v>
      </c>
      <c r="KC139" s="52">
        <v>3.2588411618257933E-6</v>
      </c>
      <c r="KD139" s="52">
        <v>1.2797620326769821E-4</v>
      </c>
      <c r="KE139" s="52">
        <v>2.0428513572012372E-5</v>
      </c>
      <c r="KF139" s="52">
        <v>1.3693988844171572E-5</v>
      </c>
      <c r="KG139" s="52">
        <v>2.7372905392621008E-4</v>
      </c>
      <c r="KH139" s="52">
        <v>1.0480801250910964E-4</v>
      </c>
      <c r="KI139" s="52">
        <v>7.8443513141914943E-4</v>
      </c>
      <c r="KJ139" s="52">
        <v>4.7824196386310088E-5</v>
      </c>
      <c r="KK139" s="52">
        <v>0</v>
      </c>
      <c r="KL139" s="52">
        <v>1.2158764528961321E-3</v>
      </c>
      <c r="KM139" s="52">
        <v>0</v>
      </c>
      <c r="KN139" s="52">
        <v>1.4565785677111211E-4</v>
      </c>
      <c r="KO139" s="52">
        <v>8.3688092938853894E-5</v>
      </c>
      <c r="KP139" s="52">
        <v>6.3049762238743623E-4</v>
      </c>
      <c r="KQ139" s="52">
        <v>1.5076496616769994E-4</v>
      </c>
      <c r="KR139" s="52">
        <v>1.5134218498574561E-5</v>
      </c>
      <c r="KS139" s="52">
        <v>9.0770032964576761E-5</v>
      </c>
      <c r="KT139" s="52">
        <v>0</v>
      </c>
      <c r="KU139" s="52">
        <v>0</v>
      </c>
      <c r="KV139" s="52">
        <v>0</v>
      </c>
      <c r="KW139" s="52">
        <v>1.7643941349878608E-5</v>
      </c>
      <c r="KX139" s="52">
        <v>5.3783291986556307E-6</v>
      </c>
      <c r="KY139" s="52">
        <v>4.8273159402503086E-6</v>
      </c>
      <c r="KZ139" s="52">
        <v>4.7239526380967822E-4</v>
      </c>
    </row>
    <row r="140" spans="1:312" x14ac:dyDescent="0.2">
      <c r="A140" s="89">
        <v>1.0217849999999999</v>
      </c>
      <c r="B140" s="41" t="s">
        <v>797</v>
      </c>
      <c r="C140" s="51" t="s">
        <v>62</v>
      </c>
      <c r="D140" s="52">
        <v>0</v>
      </c>
      <c r="E140" s="52">
        <v>8.2105385432036142E-6</v>
      </c>
      <c r="F140" s="52">
        <v>0</v>
      </c>
      <c r="G140" s="52">
        <v>0</v>
      </c>
      <c r="H140" s="52">
        <v>0</v>
      </c>
      <c r="I140" s="52">
        <v>0</v>
      </c>
      <c r="J140" s="52">
        <v>0</v>
      </c>
      <c r="K140" s="52">
        <v>0</v>
      </c>
      <c r="L140" s="52">
        <v>3.473141551246656E-4</v>
      </c>
      <c r="M140" s="52">
        <v>0</v>
      </c>
      <c r="N140" s="52">
        <v>0</v>
      </c>
      <c r="O140" s="52">
        <v>0</v>
      </c>
      <c r="P140" s="52">
        <v>0</v>
      </c>
      <c r="Q140" s="52">
        <v>1.1741042973452402E-4</v>
      </c>
      <c r="R140" s="52">
        <v>0</v>
      </c>
      <c r="S140" s="52">
        <v>3.5075887661600559E-4</v>
      </c>
      <c r="T140" s="52">
        <v>0</v>
      </c>
      <c r="U140" s="52">
        <v>0</v>
      </c>
      <c r="V140" s="52">
        <v>0</v>
      </c>
      <c r="W140" s="52">
        <v>0</v>
      </c>
      <c r="X140" s="52">
        <v>0</v>
      </c>
      <c r="Y140" s="52">
        <v>0</v>
      </c>
      <c r="Z140" s="52">
        <v>6.1947911297461004E-5</v>
      </c>
      <c r="AA140" s="52">
        <v>0</v>
      </c>
      <c r="AB140" s="52">
        <v>0</v>
      </c>
      <c r="AC140" s="52">
        <v>4.6361082769174133E-6</v>
      </c>
      <c r="AD140" s="52">
        <v>0</v>
      </c>
      <c r="AE140" s="52">
        <v>0</v>
      </c>
      <c r="AF140" s="52">
        <v>0</v>
      </c>
      <c r="AG140" s="52">
        <v>0</v>
      </c>
      <c r="AH140" s="52">
        <v>0</v>
      </c>
      <c r="AI140" s="52">
        <v>0</v>
      </c>
      <c r="AJ140" s="52">
        <v>0</v>
      </c>
      <c r="AK140" s="52">
        <v>0</v>
      </c>
      <c r="AL140" s="52">
        <v>0</v>
      </c>
      <c r="AM140" s="52">
        <v>0</v>
      </c>
      <c r="AN140" s="52">
        <v>0</v>
      </c>
      <c r="AO140" s="52">
        <v>0</v>
      </c>
      <c r="AP140" s="52">
        <v>0</v>
      </c>
      <c r="AQ140" s="52">
        <v>0</v>
      </c>
      <c r="AR140" s="52">
        <v>0</v>
      </c>
      <c r="AS140" s="52">
        <v>3.9309370304803701E-4</v>
      </c>
      <c r="AT140" s="52">
        <v>0</v>
      </c>
      <c r="AU140" s="52">
        <v>0</v>
      </c>
      <c r="AV140" s="52">
        <v>3.6325355075045072E-5</v>
      </c>
      <c r="AW140" s="52">
        <v>0</v>
      </c>
      <c r="AX140" s="52">
        <v>0</v>
      </c>
      <c r="AY140" s="52">
        <v>0</v>
      </c>
      <c r="AZ140" s="52">
        <v>0</v>
      </c>
      <c r="BA140" s="52">
        <v>0</v>
      </c>
      <c r="BB140" s="52">
        <v>0</v>
      </c>
      <c r="BC140" s="52">
        <v>0</v>
      </c>
      <c r="BD140" s="52">
        <v>0</v>
      </c>
      <c r="BE140" s="52">
        <v>0</v>
      </c>
      <c r="BF140" s="52">
        <v>0</v>
      </c>
      <c r="BG140" s="52">
        <v>0</v>
      </c>
      <c r="BH140" s="52">
        <v>0</v>
      </c>
      <c r="BI140" s="52">
        <v>0</v>
      </c>
      <c r="BJ140" s="52">
        <v>0</v>
      </c>
      <c r="BK140" s="52">
        <v>0</v>
      </c>
      <c r="BL140" s="52">
        <v>0</v>
      </c>
      <c r="BM140" s="52">
        <v>0</v>
      </c>
      <c r="BN140" s="52">
        <v>0</v>
      </c>
      <c r="BO140" s="52">
        <v>0</v>
      </c>
      <c r="BP140" s="52">
        <v>5.417799032415389E-4</v>
      </c>
      <c r="BQ140" s="52">
        <v>0.15676832471257374</v>
      </c>
      <c r="BR140" s="52">
        <v>5.9967172499885487E-5</v>
      </c>
      <c r="BS140" s="52">
        <v>1.7086415086204915E-2</v>
      </c>
      <c r="BT140" s="52">
        <v>6.6097560903668352E-3</v>
      </c>
      <c r="BU140" s="52">
        <v>0.18833581722595838</v>
      </c>
      <c r="BV140" s="52">
        <v>0</v>
      </c>
      <c r="BW140" s="52">
        <v>0</v>
      </c>
      <c r="BX140" s="52">
        <v>0</v>
      </c>
      <c r="BY140" s="52">
        <v>0</v>
      </c>
      <c r="BZ140" s="52">
        <v>0</v>
      </c>
      <c r="CA140" s="52">
        <v>0</v>
      </c>
      <c r="CB140" s="52">
        <v>0</v>
      </c>
      <c r="CC140" s="52">
        <v>0</v>
      </c>
      <c r="CD140" s="52">
        <v>0</v>
      </c>
      <c r="CE140" s="52">
        <v>0</v>
      </c>
      <c r="CF140" s="52">
        <v>0</v>
      </c>
      <c r="CG140" s="52">
        <v>0</v>
      </c>
      <c r="CH140" s="52">
        <v>0</v>
      </c>
      <c r="CI140" s="52">
        <v>0</v>
      </c>
      <c r="CJ140" s="52">
        <v>0</v>
      </c>
      <c r="CK140" s="52">
        <v>0</v>
      </c>
      <c r="CL140" s="52">
        <v>0</v>
      </c>
      <c r="CM140" s="52">
        <v>0</v>
      </c>
      <c r="CN140" s="52">
        <v>0</v>
      </c>
      <c r="CO140" s="52">
        <v>0</v>
      </c>
      <c r="CP140" s="52">
        <v>0</v>
      </c>
      <c r="CQ140" s="52">
        <v>0</v>
      </c>
      <c r="CR140" s="52">
        <v>0</v>
      </c>
      <c r="CS140" s="52">
        <v>0</v>
      </c>
      <c r="CT140" s="52">
        <v>0</v>
      </c>
      <c r="CU140" s="52">
        <v>0</v>
      </c>
      <c r="CV140" s="52">
        <v>0</v>
      </c>
      <c r="CW140" s="52">
        <v>0</v>
      </c>
      <c r="CX140" s="52">
        <v>0</v>
      </c>
      <c r="CY140" s="52">
        <v>0</v>
      </c>
      <c r="CZ140" s="52">
        <v>0</v>
      </c>
      <c r="DA140" s="52">
        <v>0</v>
      </c>
      <c r="DB140" s="52">
        <v>0</v>
      </c>
      <c r="DC140" s="52">
        <v>0</v>
      </c>
      <c r="DD140" s="52">
        <v>0</v>
      </c>
      <c r="DE140" s="52">
        <v>0</v>
      </c>
      <c r="DF140" s="52">
        <v>0</v>
      </c>
      <c r="DG140" s="52">
        <v>0</v>
      </c>
      <c r="DH140" s="52">
        <v>0</v>
      </c>
      <c r="DI140" s="52">
        <v>0</v>
      </c>
      <c r="DJ140" s="52">
        <v>0</v>
      </c>
      <c r="DK140" s="52">
        <v>0</v>
      </c>
      <c r="DL140" s="52">
        <v>0</v>
      </c>
      <c r="DM140" s="52">
        <v>0</v>
      </c>
      <c r="DN140" s="52">
        <v>0</v>
      </c>
      <c r="DO140" s="52">
        <v>0</v>
      </c>
      <c r="DP140" s="52">
        <v>0</v>
      </c>
      <c r="DQ140" s="52">
        <v>0</v>
      </c>
      <c r="DR140" s="52">
        <v>0</v>
      </c>
      <c r="DS140" s="52">
        <v>0</v>
      </c>
      <c r="DT140" s="52">
        <v>0</v>
      </c>
      <c r="DU140" s="52">
        <v>0</v>
      </c>
      <c r="DV140" s="52">
        <v>0</v>
      </c>
      <c r="DW140" s="52">
        <v>0</v>
      </c>
      <c r="DX140" s="52">
        <v>0</v>
      </c>
      <c r="DY140" s="52">
        <v>0</v>
      </c>
      <c r="DZ140" s="52">
        <v>0</v>
      </c>
      <c r="EA140" s="52">
        <v>0</v>
      </c>
      <c r="EB140" s="52">
        <v>0</v>
      </c>
      <c r="EC140" s="52">
        <v>0</v>
      </c>
      <c r="ED140" s="52">
        <v>0</v>
      </c>
      <c r="EE140" s="52">
        <v>0</v>
      </c>
      <c r="EF140" s="52">
        <v>0</v>
      </c>
      <c r="EG140" s="52">
        <v>0</v>
      </c>
      <c r="EH140" s="52">
        <v>0</v>
      </c>
      <c r="EI140" s="52">
        <v>0</v>
      </c>
      <c r="EJ140" s="52">
        <v>0</v>
      </c>
      <c r="EK140" s="52">
        <v>0</v>
      </c>
      <c r="EL140" s="52">
        <v>5.1203243273668067E-5</v>
      </c>
      <c r="EM140" s="52">
        <v>8.649825364628544E-6</v>
      </c>
      <c r="EN140" s="52">
        <v>8.1938459899847239E-4</v>
      </c>
      <c r="EO140" s="52">
        <v>0</v>
      </c>
      <c r="EP140" s="52">
        <v>0.1809561365588678</v>
      </c>
      <c r="EQ140" s="52">
        <v>0</v>
      </c>
      <c r="ER140" s="52">
        <v>1.4094974088012268E-4</v>
      </c>
      <c r="ES140" s="52">
        <v>0</v>
      </c>
      <c r="ET140" s="52">
        <v>0</v>
      </c>
      <c r="EU140" s="52">
        <v>1.2826717167777957E-4</v>
      </c>
      <c r="EV140" s="52">
        <v>1.1341519899647418E-4</v>
      </c>
      <c r="EW140" s="52">
        <v>1.5015359207352487E-2</v>
      </c>
      <c r="EX140" s="52">
        <v>0</v>
      </c>
      <c r="EY140" s="52">
        <v>0</v>
      </c>
      <c r="EZ140" s="52">
        <v>0</v>
      </c>
      <c r="FA140" s="52">
        <v>0</v>
      </c>
      <c r="FB140" s="52">
        <v>0</v>
      </c>
      <c r="FC140" s="52">
        <v>0</v>
      </c>
      <c r="FD140" s="52">
        <v>0</v>
      </c>
      <c r="FE140" s="52">
        <v>0</v>
      </c>
      <c r="FF140" s="52">
        <v>0</v>
      </c>
      <c r="FG140" s="52">
        <v>0</v>
      </c>
      <c r="FH140" s="52">
        <v>0</v>
      </c>
      <c r="FI140" s="52">
        <v>0</v>
      </c>
      <c r="FJ140" s="52">
        <v>0</v>
      </c>
      <c r="FK140" s="52">
        <v>0</v>
      </c>
      <c r="FL140" s="52">
        <v>0</v>
      </c>
      <c r="FM140" s="52">
        <v>0</v>
      </c>
      <c r="FN140" s="52">
        <v>0</v>
      </c>
      <c r="FO140" s="52">
        <v>0</v>
      </c>
      <c r="FP140" s="52">
        <v>0</v>
      </c>
      <c r="FQ140" s="52">
        <v>0</v>
      </c>
      <c r="FR140" s="52">
        <v>0</v>
      </c>
      <c r="FS140" s="52">
        <v>4.1356179789116904E-2</v>
      </c>
      <c r="FT140" s="52">
        <v>0</v>
      </c>
      <c r="FU140" s="52">
        <v>0</v>
      </c>
      <c r="FV140" s="52">
        <v>7.2496703237247926E-5</v>
      </c>
      <c r="FW140" s="52">
        <v>0</v>
      </c>
      <c r="FX140" s="52">
        <v>0</v>
      </c>
      <c r="FY140" s="52">
        <v>0</v>
      </c>
      <c r="FZ140" s="52">
        <v>0</v>
      </c>
      <c r="GA140" s="52">
        <v>0</v>
      </c>
      <c r="GB140" s="52">
        <v>0</v>
      </c>
      <c r="GC140" s="52">
        <v>0</v>
      </c>
      <c r="GD140" s="52">
        <v>0</v>
      </c>
      <c r="GE140" s="52">
        <v>0</v>
      </c>
      <c r="GF140" s="52">
        <v>0</v>
      </c>
      <c r="GG140" s="52">
        <v>0</v>
      </c>
      <c r="GH140" s="52">
        <v>0</v>
      </c>
      <c r="GI140" s="52">
        <v>0</v>
      </c>
      <c r="GJ140" s="52">
        <v>0</v>
      </c>
      <c r="GK140" s="52">
        <v>0</v>
      </c>
      <c r="GL140" s="52">
        <v>0</v>
      </c>
      <c r="GM140" s="52">
        <v>0</v>
      </c>
      <c r="GN140" s="52">
        <v>0</v>
      </c>
      <c r="GO140" s="52">
        <v>0</v>
      </c>
      <c r="GP140" s="52">
        <v>0</v>
      </c>
      <c r="GQ140" s="52">
        <v>0</v>
      </c>
      <c r="GR140" s="52">
        <v>0</v>
      </c>
      <c r="GS140" s="52">
        <v>0</v>
      </c>
      <c r="GT140" s="52">
        <v>0</v>
      </c>
      <c r="GU140" s="52">
        <v>0</v>
      </c>
      <c r="GV140" s="52">
        <v>0</v>
      </c>
      <c r="GW140" s="52">
        <v>0</v>
      </c>
      <c r="GX140" s="52">
        <v>0</v>
      </c>
      <c r="GY140" s="52">
        <v>0</v>
      </c>
      <c r="GZ140" s="52">
        <v>0</v>
      </c>
      <c r="HA140" s="52">
        <v>0</v>
      </c>
      <c r="HB140" s="52">
        <v>0</v>
      </c>
      <c r="HC140" s="52">
        <v>0</v>
      </c>
      <c r="HD140" s="52">
        <v>0</v>
      </c>
      <c r="HE140" s="52">
        <v>0</v>
      </c>
      <c r="HF140" s="52">
        <v>0</v>
      </c>
      <c r="HG140" s="52">
        <v>0</v>
      </c>
      <c r="HH140" s="52">
        <v>0</v>
      </c>
      <c r="HI140" s="52">
        <v>0</v>
      </c>
      <c r="HJ140" s="52">
        <v>0</v>
      </c>
      <c r="HK140" s="52">
        <v>0</v>
      </c>
      <c r="HL140" s="52">
        <v>0</v>
      </c>
      <c r="HM140" s="52">
        <v>0</v>
      </c>
      <c r="HN140" s="52">
        <v>0</v>
      </c>
      <c r="HO140" s="52">
        <v>0</v>
      </c>
      <c r="HP140" s="52">
        <v>0</v>
      </c>
      <c r="HQ140" s="52">
        <v>0</v>
      </c>
      <c r="HR140" s="52">
        <v>0</v>
      </c>
      <c r="HS140" s="52">
        <v>0</v>
      </c>
      <c r="HT140" s="52">
        <v>1.2116683423494717E-5</v>
      </c>
      <c r="HU140" s="52">
        <v>0</v>
      </c>
      <c r="HV140" s="52">
        <v>0</v>
      </c>
      <c r="HW140" s="52">
        <v>0</v>
      </c>
      <c r="HX140" s="52">
        <v>0</v>
      </c>
      <c r="HY140" s="52">
        <v>0</v>
      </c>
      <c r="HZ140" s="52">
        <v>0</v>
      </c>
      <c r="IA140" s="52">
        <v>6.69313908462023E-4</v>
      </c>
      <c r="IB140" s="52">
        <v>0</v>
      </c>
      <c r="IC140" s="52">
        <v>0</v>
      </c>
      <c r="ID140" s="52">
        <v>0</v>
      </c>
      <c r="IE140" s="52">
        <v>0</v>
      </c>
      <c r="IF140" s="52">
        <v>0</v>
      </c>
      <c r="IG140" s="52">
        <v>0</v>
      </c>
      <c r="IH140" s="52">
        <v>0</v>
      </c>
      <c r="II140" s="52">
        <v>0</v>
      </c>
      <c r="IJ140" s="52">
        <v>0</v>
      </c>
      <c r="IK140" s="52">
        <v>0</v>
      </c>
      <c r="IL140" s="52">
        <v>0</v>
      </c>
      <c r="IM140" s="52">
        <v>0</v>
      </c>
      <c r="IN140" s="52">
        <v>0</v>
      </c>
      <c r="IO140" s="52">
        <v>3.1981918715102289E-5</v>
      </c>
      <c r="IP140" s="52">
        <v>0</v>
      </c>
      <c r="IQ140" s="52">
        <v>0</v>
      </c>
      <c r="IR140" s="52">
        <v>0</v>
      </c>
      <c r="IS140" s="52">
        <v>0</v>
      </c>
      <c r="IT140" s="52">
        <v>0</v>
      </c>
      <c r="IU140" s="52">
        <v>0</v>
      </c>
      <c r="IV140" s="52">
        <v>5.6690816055454176E-5</v>
      </c>
      <c r="IW140" s="52">
        <v>0</v>
      </c>
      <c r="IX140" s="52">
        <v>0</v>
      </c>
      <c r="IY140" s="52">
        <v>0</v>
      </c>
      <c r="IZ140" s="52">
        <v>0</v>
      </c>
      <c r="JA140" s="52">
        <v>0</v>
      </c>
      <c r="JB140" s="52">
        <v>0</v>
      </c>
      <c r="JC140" s="52">
        <v>0</v>
      </c>
      <c r="JD140" s="52">
        <v>0</v>
      </c>
      <c r="JE140" s="52">
        <v>0</v>
      </c>
      <c r="JF140" s="52">
        <v>0</v>
      </c>
      <c r="JG140" s="52">
        <v>0</v>
      </c>
      <c r="JH140" s="52">
        <v>0</v>
      </c>
      <c r="JI140" s="52">
        <v>0</v>
      </c>
      <c r="JJ140" s="52">
        <v>0</v>
      </c>
      <c r="JK140" s="52">
        <v>0</v>
      </c>
      <c r="JL140" s="52">
        <v>0</v>
      </c>
      <c r="JM140" s="52">
        <v>0</v>
      </c>
      <c r="JN140" s="52">
        <v>3.631547635271876E-6</v>
      </c>
      <c r="JO140" s="52">
        <v>0</v>
      </c>
      <c r="JP140" s="52">
        <v>5.052979201641209E-6</v>
      </c>
      <c r="JQ140" s="52">
        <v>2.7813108910640566E-5</v>
      </c>
      <c r="JR140" s="52">
        <v>0</v>
      </c>
      <c r="JS140" s="52">
        <v>0</v>
      </c>
      <c r="JT140" s="52">
        <v>0</v>
      </c>
      <c r="JU140" s="52">
        <v>0</v>
      </c>
      <c r="JV140" s="52">
        <v>0</v>
      </c>
      <c r="JW140" s="52">
        <v>0</v>
      </c>
      <c r="JX140" s="52">
        <v>0</v>
      </c>
      <c r="JY140" s="52">
        <v>0</v>
      </c>
      <c r="JZ140" s="52">
        <v>0</v>
      </c>
      <c r="KA140" s="52">
        <v>0</v>
      </c>
      <c r="KB140" s="52">
        <v>0</v>
      </c>
      <c r="KC140" s="52">
        <v>0</v>
      </c>
      <c r="KD140" s="52">
        <v>0</v>
      </c>
      <c r="KE140" s="52">
        <v>0</v>
      </c>
      <c r="KF140" s="52">
        <v>0</v>
      </c>
      <c r="KG140" s="52">
        <v>0</v>
      </c>
      <c r="KH140" s="52">
        <v>0</v>
      </c>
      <c r="KI140" s="52">
        <v>0</v>
      </c>
      <c r="KJ140" s="52">
        <v>0</v>
      </c>
      <c r="KK140" s="52">
        <v>0</v>
      </c>
      <c r="KL140" s="52">
        <v>0</v>
      </c>
      <c r="KM140" s="52">
        <v>0</v>
      </c>
      <c r="KN140" s="52">
        <v>0</v>
      </c>
      <c r="KO140" s="52">
        <v>0</v>
      </c>
      <c r="KP140" s="52">
        <v>0</v>
      </c>
      <c r="KQ140" s="52">
        <v>0</v>
      </c>
      <c r="KR140" s="52">
        <v>0</v>
      </c>
      <c r="KS140" s="52">
        <v>0</v>
      </c>
      <c r="KT140" s="52">
        <v>1.3844601102881183E-5</v>
      </c>
      <c r="KU140" s="52">
        <v>0</v>
      </c>
      <c r="KV140" s="52">
        <v>0</v>
      </c>
      <c r="KW140" s="52">
        <v>0</v>
      </c>
      <c r="KX140" s="52">
        <v>0</v>
      </c>
      <c r="KY140" s="52">
        <v>0</v>
      </c>
      <c r="KZ140" s="52">
        <v>0</v>
      </c>
    </row>
    <row r="141" spans="1:312" x14ac:dyDescent="0.2">
      <c r="A141" s="89">
        <v>1.022464</v>
      </c>
      <c r="B141" s="41" t="s">
        <v>796</v>
      </c>
      <c r="C141" s="51" t="s">
        <v>36</v>
      </c>
      <c r="D141" s="52">
        <v>0</v>
      </c>
      <c r="E141" s="52">
        <v>4.3368630829238952E-4</v>
      </c>
      <c r="F141" s="52">
        <v>0</v>
      </c>
      <c r="G141" s="52">
        <v>0</v>
      </c>
      <c r="H141" s="52">
        <v>2.1031674402706286E-4</v>
      </c>
      <c r="I141" s="52">
        <v>1.6004640219604308E-4</v>
      </c>
      <c r="J141" s="52">
        <v>2.9097631870415842E-3</v>
      </c>
      <c r="K141" s="52">
        <v>2.3935102639807335E-2</v>
      </c>
      <c r="L141" s="52">
        <v>6.3717289252666791E-6</v>
      </c>
      <c r="M141" s="52">
        <v>0</v>
      </c>
      <c r="N141" s="52">
        <v>1.5009195057568952E-4</v>
      </c>
      <c r="O141" s="52">
        <v>2.0535074726958178E-5</v>
      </c>
      <c r="P141" s="52">
        <v>7.3571226677927339E-4</v>
      </c>
      <c r="Q141" s="52">
        <v>9.8384674060156977E-6</v>
      </c>
      <c r="R141" s="52">
        <v>1.6617261818277936E-2</v>
      </c>
      <c r="S141" s="52">
        <v>3.0529982968821806E-3</v>
      </c>
      <c r="T141" s="52">
        <v>9.0694055214069987E-4</v>
      </c>
      <c r="U141" s="52">
        <v>1.1409317886146497E-3</v>
      </c>
      <c r="V141" s="52">
        <v>6.7575151022902943E-2</v>
      </c>
      <c r="W141" s="52">
        <v>0.56645850660005792</v>
      </c>
      <c r="X141" s="52">
        <v>0.91130209610543722</v>
      </c>
      <c r="Y141" s="52">
        <v>7.0817533114982073E-6</v>
      </c>
      <c r="Z141" s="52">
        <v>1.7552157167715621E-6</v>
      </c>
      <c r="AA141" s="52">
        <v>0</v>
      </c>
      <c r="AB141" s="52">
        <v>0</v>
      </c>
      <c r="AC141" s="52">
        <v>0</v>
      </c>
      <c r="AD141" s="52">
        <v>5.2058327409755369E-5</v>
      </c>
      <c r="AE141" s="52">
        <v>4.9308068808597772E-5</v>
      </c>
      <c r="AF141" s="52">
        <v>7.0614924674935943E-5</v>
      </c>
      <c r="AG141" s="52">
        <v>2.9901876969213391E-5</v>
      </c>
      <c r="AH141" s="52">
        <v>0</v>
      </c>
      <c r="AI141" s="52">
        <v>0</v>
      </c>
      <c r="AJ141" s="52">
        <v>2.7460385037255055E-5</v>
      </c>
      <c r="AK141" s="52">
        <v>0</v>
      </c>
      <c r="AL141" s="52">
        <v>0</v>
      </c>
      <c r="AM141" s="52">
        <v>9.1829657657619394E-5</v>
      </c>
      <c r="AN141" s="52">
        <v>3.5459105135820661E-4</v>
      </c>
      <c r="AO141" s="52">
        <v>0</v>
      </c>
      <c r="AP141" s="52">
        <v>0</v>
      </c>
      <c r="AQ141" s="52">
        <v>3.328685328618179E-5</v>
      </c>
      <c r="AR141" s="52">
        <v>1.6360217118821049E-5</v>
      </c>
      <c r="AS141" s="52">
        <v>3.0519504797164935E-5</v>
      </c>
      <c r="AT141" s="52">
        <v>0</v>
      </c>
      <c r="AU141" s="52">
        <v>9.4112892394310205E-5</v>
      </c>
      <c r="AV141" s="52">
        <v>2.0025633051716071E-4</v>
      </c>
      <c r="AW141" s="52">
        <v>0.26571100004445136</v>
      </c>
      <c r="AX141" s="52">
        <v>0.13331175811306079</v>
      </c>
      <c r="AY141" s="52">
        <v>0.53517757593459714</v>
      </c>
      <c r="AZ141" s="52">
        <v>1.2235026451436329E-4</v>
      </c>
      <c r="BA141" s="52">
        <v>0</v>
      </c>
      <c r="BB141" s="52">
        <v>2.1829230534461917E-4</v>
      </c>
      <c r="BC141" s="52">
        <v>0</v>
      </c>
      <c r="BD141" s="52">
        <v>1.1703010928801715E-4</v>
      </c>
      <c r="BE141" s="52">
        <v>1.2965868396222071E-4</v>
      </c>
      <c r="BF141" s="52">
        <v>0</v>
      </c>
      <c r="BG141" s="52">
        <v>1.7287440519629884E-5</v>
      </c>
      <c r="BH141" s="52">
        <v>2.6169810301472098E-4</v>
      </c>
      <c r="BI141" s="52">
        <v>7.701060519908259E-5</v>
      </c>
      <c r="BJ141" s="52">
        <v>0</v>
      </c>
      <c r="BK141" s="52">
        <v>4.3786789141847422E-3</v>
      </c>
      <c r="BL141" s="52">
        <v>0</v>
      </c>
      <c r="BM141" s="52">
        <v>8.6261259736146632E-5</v>
      </c>
      <c r="BN141" s="52">
        <v>0</v>
      </c>
      <c r="BO141" s="52">
        <v>0</v>
      </c>
      <c r="BP141" s="52">
        <v>1.1910499462066354E-4</v>
      </c>
      <c r="BQ141" s="52">
        <v>2.9353923791714762E-4</v>
      </c>
      <c r="BR141" s="52">
        <v>0</v>
      </c>
      <c r="BS141" s="52">
        <v>0</v>
      </c>
      <c r="BT141" s="52">
        <v>0</v>
      </c>
      <c r="BU141" s="52">
        <v>2.0302311245861959E-3</v>
      </c>
      <c r="BV141" s="52">
        <v>1.2314890116195935E-2</v>
      </c>
      <c r="BW141" s="52">
        <v>1.9602091210490607E-4</v>
      </c>
      <c r="BX141" s="52">
        <v>5.9746201819458721E-4</v>
      </c>
      <c r="BY141" s="52">
        <v>7.0627233569063974E-2</v>
      </c>
      <c r="BZ141" s="52">
        <v>1.6928784371144201E-2</v>
      </c>
      <c r="CA141" s="52">
        <v>1.128634937361717E-2</v>
      </c>
      <c r="CB141" s="52">
        <v>5.1059931536838507E-2</v>
      </c>
      <c r="CC141" s="52">
        <v>7.6860270589214214E-2</v>
      </c>
      <c r="CD141" s="52">
        <v>1.1097124604357771E-5</v>
      </c>
      <c r="CE141" s="52">
        <v>1.8393499241759956E-4</v>
      </c>
      <c r="CF141" s="52">
        <v>0</v>
      </c>
      <c r="CG141" s="52">
        <v>2.6116701492497415E-4</v>
      </c>
      <c r="CH141" s="52">
        <v>0</v>
      </c>
      <c r="CI141" s="52">
        <v>0</v>
      </c>
      <c r="CJ141" s="52">
        <v>2.8717859211790206E-3</v>
      </c>
      <c r="CK141" s="52">
        <v>1.8763690063082149E-5</v>
      </c>
      <c r="CL141" s="52">
        <v>0</v>
      </c>
      <c r="CM141" s="52">
        <v>0</v>
      </c>
      <c r="CN141" s="52">
        <v>0</v>
      </c>
      <c r="CO141" s="52">
        <v>0</v>
      </c>
      <c r="CP141" s="52">
        <v>0</v>
      </c>
      <c r="CQ141" s="52">
        <v>9.4693212302460227E-4</v>
      </c>
      <c r="CR141" s="52">
        <v>0</v>
      </c>
      <c r="CS141" s="52">
        <v>0</v>
      </c>
      <c r="CT141" s="52">
        <v>0</v>
      </c>
      <c r="CU141" s="52">
        <v>0</v>
      </c>
      <c r="CV141" s="52">
        <v>0</v>
      </c>
      <c r="CW141" s="52">
        <v>0</v>
      </c>
      <c r="CX141" s="52">
        <v>0</v>
      </c>
      <c r="CY141" s="52">
        <v>1.9600790695896672E-4</v>
      </c>
      <c r="CZ141" s="52">
        <v>0</v>
      </c>
      <c r="DA141" s="52">
        <v>0</v>
      </c>
      <c r="DB141" s="52">
        <v>1.3945863116048038E-3</v>
      </c>
      <c r="DC141" s="52">
        <v>1.4832812713459793E-5</v>
      </c>
      <c r="DD141" s="52">
        <v>1.6991869846247454E-5</v>
      </c>
      <c r="DE141" s="52">
        <v>2.6070876192000715E-5</v>
      </c>
      <c r="DF141" s="52">
        <v>0</v>
      </c>
      <c r="DG141" s="52">
        <v>9.297485042901139E-6</v>
      </c>
      <c r="DH141" s="52">
        <v>6.6021818692311638E-4</v>
      </c>
      <c r="DI141" s="52">
        <v>0</v>
      </c>
      <c r="DJ141" s="52">
        <v>1.1350698402161305E-5</v>
      </c>
      <c r="DK141" s="52">
        <v>0</v>
      </c>
      <c r="DL141" s="52">
        <v>0</v>
      </c>
      <c r="DM141" s="52">
        <v>1.3664473664711993E-5</v>
      </c>
      <c r="DN141" s="52">
        <v>3.0012719571665704E-5</v>
      </c>
      <c r="DO141" s="52">
        <v>5.4878491759188836E-5</v>
      </c>
      <c r="DP141" s="52">
        <v>0</v>
      </c>
      <c r="DQ141" s="52">
        <v>8.7210915713859734E-5</v>
      </c>
      <c r="DR141" s="52">
        <v>0</v>
      </c>
      <c r="DS141" s="52">
        <v>6.8463781797033116E-5</v>
      </c>
      <c r="DT141" s="52">
        <v>6.0278721602436483E-5</v>
      </c>
      <c r="DU141" s="52">
        <v>0</v>
      </c>
      <c r="DV141" s="52">
        <v>0</v>
      </c>
      <c r="DW141" s="52">
        <v>0</v>
      </c>
      <c r="DX141" s="52">
        <v>0</v>
      </c>
      <c r="DY141" s="52">
        <v>0</v>
      </c>
      <c r="DZ141" s="52">
        <v>0</v>
      </c>
      <c r="EA141" s="52">
        <v>0</v>
      </c>
      <c r="EB141" s="52">
        <v>9.6168561472259939E-5</v>
      </c>
      <c r="EC141" s="52">
        <v>2.6467024986320262E-3</v>
      </c>
      <c r="ED141" s="52">
        <v>2.1850404199550964E-3</v>
      </c>
      <c r="EE141" s="52">
        <v>8.366479763451576E-6</v>
      </c>
      <c r="EF141" s="52">
        <v>1.9418459359892386E-4</v>
      </c>
      <c r="EG141" s="52">
        <v>0</v>
      </c>
      <c r="EH141" s="52">
        <v>3.8112232189575469E-4</v>
      </c>
      <c r="EI141" s="52">
        <v>3.4467120284187362E-4</v>
      </c>
      <c r="EJ141" s="52">
        <v>6.5384710304895179E-5</v>
      </c>
      <c r="EK141" s="52">
        <v>0</v>
      </c>
      <c r="EL141" s="52">
        <v>1.6417086936424304E-2</v>
      </c>
      <c r="EM141" s="52">
        <v>7.5934515546389829E-4</v>
      </c>
      <c r="EN141" s="52">
        <v>0</v>
      </c>
      <c r="EO141" s="52">
        <v>2.7776607731795015E-2</v>
      </c>
      <c r="EP141" s="52">
        <v>7.0103042901297917E-4</v>
      </c>
      <c r="EQ141" s="52">
        <v>3.106939589494646E-2</v>
      </c>
      <c r="ER141" s="52">
        <v>1.6659689435286663E-5</v>
      </c>
      <c r="ES141" s="52">
        <v>1.0622365767596431E-2</v>
      </c>
      <c r="ET141" s="52">
        <v>1.796690236423306E-2</v>
      </c>
      <c r="EU141" s="52">
        <v>9.9979037718119168E-5</v>
      </c>
      <c r="EV141" s="52">
        <v>7.2726461974661214E-3</v>
      </c>
      <c r="EW141" s="52">
        <v>2.1530404885745568E-3</v>
      </c>
      <c r="EX141" s="52">
        <v>6.5263539158659694E-3</v>
      </c>
      <c r="EY141" s="52">
        <v>6.5333349989381761E-3</v>
      </c>
      <c r="EZ141" s="52">
        <v>1.8646204183961273E-2</v>
      </c>
      <c r="FA141" s="52">
        <v>4.1047577082447849E-2</v>
      </c>
      <c r="FB141" s="52">
        <v>0</v>
      </c>
      <c r="FC141" s="52">
        <v>4.2756181337806468E-2</v>
      </c>
      <c r="FD141" s="52">
        <v>1.19312481015826E-3</v>
      </c>
      <c r="FE141" s="52">
        <v>0</v>
      </c>
      <c r="FF141" s="52">
        <v>0</v>
      </c>
      <c r="FG141" s="52">
        <v>7.5464199428186592E-5</v>
      </c>
      <c r="FH141" s="52">
        <v>0</v>
      </c>
      <c r="FI141" s="52">
        <v>0</v>
      </c>
      <c r="FJ141" s="52">
        <v>5.6223444213794004E-5</v>
      </c>
      <c r="FK141" s="52">
        <v>0</v>
      </c>
      <c r="FL141" s="52">
        <v>0</v>
      </c>
      <c r="FM141" s="52">
        <v>0</v>
      </c>
      <c r="FN141" s="52">
        <v>0</v>
      </c>
      <c r="FO141" s="52">
        <v>1.0335763636219979E-2</v>
      </c>
      <c r="FP141" s="52">
        <v>0</v>
      </c>
      <c r="FQ141" s="52">
        <v>0</v>
      </c>
      <c r="FR141" s="52">
        <v>4.8559753494533948E-4</v>
      </c>
      <c r="FS141" s="52">
        <v>0</v>
      </c>
      <c r="FT141" s="52">
        <v>0</v>
      </c>
      <c r="FU141" s="52">
        <v>1.3997641864422154E-3</v>
      </c>
      <c r="FV141" s="52">
        <v>0</v>
      </c>
      <c r="FW141" s="52">
        <v>0</v>
      </c>
      <c r="FX141" s="52">
        <v>1.1721954132373433E-5</v>
      </c>
      <c r="FY141" s="52">
        <v>1.7294017771299861E-5</v>
      </c>
      <c r="FZ141" s="52">
        <v>5.8503773850438878E-3</v>
      </c>
      <c r="GA141" s="52">
        <v>1.1829157974997126E-3</v>
      </c>
      <c r="GB141" s="52">
        <v>2.091413842002681E-4</v>
      </c>
      <c r="GC141" s="52">
        <v>2.0158934925186647E-3</v>
      </c>
      <c r="GD141" s="52">
        <v>1.8808103985968273E-3</v>
      </c>
      <c r="GE141" s="52">
        <v>1.2217562639242586E-3</v>
      </c>
      <c r="GF141" s="52">
        <v>2.5030639002064214E-3</v>
      </c>
      <c r="GG141" s="52">
        <v>8.479415567337003E-6</v>
      </c>
      <c r="GH141" s="52">
        <v>5.7127490012762561E-6</v>
      </c>
      <c r="GI141" s="52">
        <v>1.0637365471976433E-5</v>
      </c>
      <c r="GJ141" s="52">
        <v>0</v>
      </c>
      <c r="GK141" s="52">
        <v>1.5862811443935613E-3</v>
      </c>
      <c r="GL141" s="52">
        <v>1.0117513279359251E-3</v>
      </c>
      <c r="GM141" s="52">
        <v>0</v>
      </c>
      <c r="GN141" s="52">
        <v>0</v>
      </c>
      <c r="GO141" s="52">
        <v>0.67386563987940262</v>
      </c>
      <c r="GP141" s="52">
        <v>0.18640807392342185</v>
      </c>
      <c r="GQ141" s="52">
        <v>8.8704524005579141E-2</v>
      </c>
      <c r="GR141" s="52">
        <v>0.92387607315166953</v>
      </c>
      <c r="GS141" s="52">
        <v>0.40277743156302043</v>
      </c>
      <c r="GT141" s="52">
        <v>0.91889722513239847</v>
      </c>
      <c r="GU141" s="52">
        <v>0.90945461615864132</v>
      </c>
      <c r="GV141" s="52">
        <v>2.0106585504176724E-2</v>
      </c>
      <c r="GW141" s="52">
        <v>8.7545217735430028E-4</v>
      </c>
      <c r="GX141" s="52">
        <v>4.5389661690148517E-5</v>
      </c>
      <c r="GY141" s="52">
        <v>0</v>
      </c>
      <c r="GZ141" s="52">
        <v>0</v>
      </c>
      <c r="HA141" s="52">
        <v>0</v>
      </c>
      <c r="HB141" s="52">
        <v>0</v>
      </c>
      <c r="HC141" s="52">
        <v>0</v>
      </c>
      <c r="HD141" s="52">
        <v>0</v>
      </c>
      <c r="HE141" s="52">
        <v>0</v>
      </c>
      <c r="HF141" s="52">
        <v>0</v>
      </c>
      <c r="HG141" s="52">
        <v>1.0111982894183324E-4</v>
      </c>
      <c r="HH141" s="52">
        <v>0</v>
      </c>
      <c r="HI141" s="52">
        <v>0</v>
      </c>
      <c r="HJ141" s="52">
        <v>0</v>
      </c>
      <c r="HK141" s="52">
        <v>9.2584821496945417E-3</v>
      </c>
      <c r="HL141" s="52">
        <v>3.8265972378360414E-3</v>
      </c>
      <c r="HM141" s="52">
        <v>1.3346102578926237E-3</v>
      </c>
      <c r="HN141" s="52">
        <v>1.6187336110886335E-3</v>
      </c>
      <c r="HO141" s="52">
        <v>6.254825495455891E-3</v>
      </c>
      <c r="HP141" s="52">
        <v>0</v>
      </c>
      <c r="HQ141" s="52">
        <v>0</v>
      </c>
      <c r="HR141" s="52">
        <v>0</v>
      </c>
      <c r="HS141" s="52">
        <v>0</v>
      </c>
      <c r="HT141" s="52">
        <v>0</v>
      </c>
      <c r="HU141" s="52">
        <v>0</v>
      </c>
      <c r="HV141" s="52">
        <v>0</v>
      </c>
      <c r="HW141" s="52">
        <v>1.2470099416079408E-3</v>
      </c>
      <c r="HX141" s="52">
        <v>2.460581144479099E-2</v>
      </c>
      <c r="HY141" s="52">
        <v>6.0066217564394382E-3</v>
      </c>
      <c r="HZ141" s="52">
        <v>5.5353154834137594E-3</v>
      </c>
      <c r="IA141" s="52">
        <v>1.0042298773401329E-2</v>
      </c>
      <c r="IB141" s="52">
        <v>3.4531857618036788E-3</v>
      </c>
      <c r="IC141" s="52">
        <v>0</v>
      </c>
      <c r="ID141" s="52">
        <v>0</v>
      </c>
      <c r="IE141" s="52">
        <v>0</v>
      </c>
      <c r="IF141" s="52">
        <v>2.8330604634661561E-5</v>
      </c>
      <c r="IG141" s="52">
        <v>0</v>
      </c>
      <c r="IH141" s="52">
        <v>6.0987486023124826E-4</v>
      </c>
      <c r="II141" s="52">
        <v>0</v>
      </c>
      <c r="IJ141" s="52">
        <v>1.3360043114954256E-3</v>
      </c>
      <c r="IK141" s="52">
        <v>2.0008071958149388E-3</v>
      </c>
      <c r="IL141" s="52">
        <v>7.2035703243193E-4</v>
      </c>
      <c r="IM141" s="52">
        <v>4.2180469848818155E-3</v>
      </c>
      <c r="IN141" s="52">
        <v>5.8778093647769234E-3</v>
      </c>
      <c r="IO141" s="52">
        <v>1.6495885623933192E-3</v>
      </c>
      <c r="IP141" s="52">
        <v>4.4343067162759013E-3</v>
      </c>
      <c r="IQ141" s="52">
        <v>4.9459397900184957E-5</v>
      </c>
      <c r="IR141" s="52">
        <v>2.9085817693053512E-4</v>
      </c>
      <c r="IS141" s="52">
        <v>3.2208671672299675E-2</v>
      </c>
      <c r="IT141" s="52">
        <v>2.8807275300320943E-4</v>
      </c>
      <c r="IU141" s="52">
        <v>8.4969366896684752E-4</v>
      </c>
      <c r="IV141" s="52">
        <v>2.3062094837761841E-3</v>
      </c>
      <c r="IW141" s="52">
        <v>1.8100359594463354E-4</v>
      </c>
      <c r="IX141" s="52">
        <v>6.4969798017264799E-4</v>
      </c>
      <c r="IY141" s="52">
        <v>8.4887016321167448E-4</v>
      </c>
      <c r="IZ141" s="52">
        <v>0</v>
      </c>
      <c r="JA141" s="52">
        <v>0</v>
      </c>
      <c r="JB141" s="52">
        <v>6.7274603097182566E-5</v>
      </c>
      <c r="JC141" s="52">
        <v>1.1943516326072044E-4</v>
      </c>
      <c r="JD141" s="52">
        <v>5.6298699946386835E-6</v>
      </c>
      <c r="JE141" s="52">
        <v>0</v>
      </c>
      <c r="JF141" s="52">
        <v>0</v>
      </c>
      <c r="JG141" s="52">
        <v>2.477411110693765E-3</v>
      </c>
      <c r="JH141" s="52">
        <v>1.2567378710311833E-3</v>
      </c>
      <c r="JI141" s="52">
        <v>8.470647317689161E-3</v>
      </c>
      <c r="JJ141" s="52">
        <v>4.3473200185534903E-3</v>
      </c>
      <c r="JK141" s="52">
        <v>2.2980392687838667E-3</v>
      </c>
      <c r="JL141" s="52">
        <v>6.5406277986836736E-2</v>
      </c>
      <c r="JM141" s="52">
        <v>0.15797832226826228</v>
      </c>
      <c r="JN141" s="52">
        <v>1.8686998933779345E-4</v>
      </c>
      <c r="JO141" s="52">
        <v>1.5403413114812534E-4</v>
      </c>
      <c r="JP141" s="52">
        <v>3.9338630026200018E-6</v>
      </c>
      <c r="JQ141" s="52">
        <v>3.0589092101162137E-4</v>
      </c>
      <c r="JR141" s="52">
        <v>3.4342693836592846E-5</v>
      </c>
      <c r="JS141" s="52">
        <v>0</v>
      </c>
      <c r="JT141" s="52">
        <v>0</v>
      </c>
      <c r="JU141" s="52">
        <v>0</v>
      </c>
      <c r="JV141" s="52">
        <v>4.1579830237696412E-4</v>
      </c>
      <c r="JW141" s="52">
        <v>0</v>
      </c>
      <c r="JX141" s="52">
        <v>0</v>
      </c>
      <c r="JY141" s="52">
        <v>5.9093024607624156E-6</v>
      </c>
      <c r="JZ141" s="52">
        <v>0</v>
      </c>
      <c r="KA141" s="52">
        <v>6.1658110218927814E-4</v>
      </c>
      <c r="KB141" s="52">
        <v>1.2087260592749822E-4</v>
      </c>
      <c r="KC141" s="52">
        <v>8.1801217291663773E-5</v>
      </c>
      <c r="KD141" s="52">
        <v>0</v>
      </c>
      <c r="KE141" s="52">
        <v>0</v>
      </c>
      <c r="KF141" s="52">
        <v>0</v>
      </c>
      <c r="KG141" s="52">
        <v>0</v>
      </c>
      <c r="KH141" s="52">
        <v>0</v>
      </c>
      <c r="KI141" s="52">
        <v>0</v>
      </c>
      <c r="KJ141" s="52">
        <v>8.6365786372104956E-5</v>
      </c>
      <c r="KK141" s="52">
        <v>1.1503855160437509E-5</v>
      </c>
      <c r="KL141" s="52">
        <v>0</v>
      </c>
      <c r="KM141" s="52">
        <v>6.4178843034630288E-4</v>
      </c>
      <c r="KN141" s="52">
        <v>0</v>
      </c>
      <c r="KO141" s="52">
        <v>5.248369141179684E-5</v>
      </c>
      <c r="KP141" s="52">
        <v>5.0909267819476384E-5</v>
      </c>
      <c r="KQ141" s="52">
        <v>1.0795983758239822E-5</v>
      </c>
      <c r="KR141" s="52">
        <v>2.9944939176170313E-4</v>
      </c>
      <c r="KS141" s="52">
        <v>0</v>
      </c>
      <c r="KT141" s="52">
        <v>0</v>
      </c>
      <c r="KU141" s="52">
        <v>2.6474967704901533E-5</v>
      </c>
      <c r="KV141" s="52">
        <v>6.8617451973469238E-6</v>
      </c>
      <c r="KW141" s="52">
        <v>0</v>
      </c>
      <c r="KX141" s="52">
        <v>0</v>
      </c>
      <c r="KY141" s="52">
        <v>8.2215224607388066E-5</v>
      </c>
      <c r="KZ141" s="52">
        <v>7.3196351157978582E-6</v>
      </c>
    </row>
    <row r="142" spans="1:312" x14ac:dyDescent="0.2">
      <c r="A142" s="89">
        <v>1.0034449999999999</v>
      </c>
      <c r="B142" s="41" t="s">
        <v>795</v>
      </c>
      <c r="C142" s="51" t="s">
        <v>126</v>
      </c>
      <c r="D142" s="52">
        <v>0</v>
      </c>
      <c r="E142" s="52">
        <v>0</v>
      </c>
      <c r="F142" s="52">
        <v>0</v>
      </c>
      <c r="G142" s="52">
        <v>0</v>
      </c>
      <c r="H142" s="52">
        <v>0</v>
      </c>
      <c r="I142" s="52">
        <v>0</v>
      </c>
      <c r="J142" s="52">
        <v>1.0527336203779268E-5</v>
      </c>
      <c r="K142" s="52">
        <v>0</v>
      </c>
      <c r="L142" s="52">
        <v>0</v>
      </c>
      <c r="M142" s="52">
        <v>0</v>
      </c>
      <c r="N142" s="52">
        <v>3.0282210824267251E-6</v>
      </c>
      <c r="O142" s="52">
        <v>0</v>
      </c>
      <c r="P142" s="52">
        <v>1.484456734321651E-5</v>
      </c>
      <c r="Q142" s="52">
        <v>0</v>
      </c>
      <c r="R142" s="52">
        <v>0</v>
      </c>
      <c r="S142" s="52">
        <v>7.0379903285575052E-5</v>
      </c>
      <c r="T142" s="52">
        <v>3.8904280515325102E-4</v>
      </c>
      <c r="U142" s="52">
        <v>3.1361697562571575E-5</v>
      </c>
      <c r="V142" s="52">
        <v>0</v>
      </c>
      <c r="W142" s="52">
        <v>7.300757083613256E-4</v>
      </c>
      <c r="X142" s="52">
        <v>0</v>
      </c>
      <c r="Y142" s="52">
        <v>1.0097603428636237E-4</v>
      </c>
      <c r="Z142" s="52">
        <v>8.4001412533375426E-4</v>
      </c>
      <c r="AA142" s="52">
        <v>1.50383558896167E-4</v>
      </c>
      <c r="AB142" s="52">
        <v>4.8844245858757239E-4</v>
      </c>
      <c r="AC142" s="52">
        <v>0.87778721087178313</v>
      </c>
      <c r="AD142" s="52">
        <v>0.38059205046038974</v>
      </c>
      <c r="AE142" s="52">
        <v>4.8282266785946537E-4</v>
      </c>
      <c r="AF142" s="52">
        <v>4.3772994242942744E-5</v>
      </c>
      <c r="AG142" s="52">
        <v>1.0153730884509871E-4</v>
      </c>
      <c r="AH142" s="52">
        <v>0</v>
      </c>
      <c r="AI142" s="52">
        <v>0</v>
      </c>
      <c r="AJ142" s="52">
        <v>7.5289129281657415E-4</v>
      </c>
      <c r="AK142" s="52">
        <v>0</v>
      </c>
      <c r="AL142" s="52">
        <v>2.6463233843330835E-5</v>
      </c>
      <c r="AM142" s="52">
        <v>0</v>
      </c>
      <c r="AN142" s="52">
        <v>0</v>
      </c>
      <c r="AO142" s="52">
        <v>1.5917755548186688E-5</v>
      </c>
      <c r="AP142" s="52">
        <v>1.7671690731176572E-5</v>
      </c>
      <c r="AQ142" s="52">
        <v>3.8865662650777602E-3</v>
      </c>
      <c r="AR142" s="52">
        <v>1.2077252257581025E-3</v>
      </c>
      <c r="AS142" s="52">
        <v>1.9153904741370321E-4</v>
      </c>
      <c r="AT142" s="52">
        <v>2.0304735327315377E-4</v>
      </c>
      <c r="AU142" s="52">
        <v>6.0359142859524479E-5</v>
      </c>
      <c r="AV142" s="52">
        <v>1.8683986238254689E-5</v>
      </c>
      <c r="AW142" s="52">
        <v>1.1334408682487613E-5</v>
      </c>
      <c r="AX142" s="52">
        <v>0</v>
      </c>
      <c r="AY142" s="52">
        <v>2.0107041493069339E-3</v>
      </c>
      <c r="AZ142" s="52">
        <v>0.5163330347160231</v>
      </c>
      <c r="BA142" s="52">
        <v>0.53539398111631975</v>
      </c>
      <c r="BB142" s="52">
        <v>6.7596638443386653E-5</v>
      </c>
      <c r="BC142" s="52">
        <v>0</v>
      </c>
      <c r="BD142" s="52">
        <v>0</v>
      </c>
      <c r="BE142" s="52">
        <v>0</v>
      </c>
      <c r="BF142" s="52">
        <v>1.3843823768787144E-3</v>
      </c>
      <c r="BG142" s="52">
        <v>1.7911174516749135E-3</v>
      </c>
      <c r="BH142" s="52">
        <v>1.1973732994137789E-5</v>
      </c>
      <c r="BI142" s="52">
        <v>0</v>
      </c>
      <c r="BJ142" s="52">
        <v>0</v>
      </c>
      <c r="BK142" s="52">
        <v>1.1267781307900982E-4</v>
      </c>
      <c r="BL142" s="52">
        <v>0</v>
      </c>
      <c r="BM142" s="52">
        <v>0</v>
      </c>
      <c r="BN142" s="52">
        <v>1.0564327496107989E-3</v>
      </c>
      <c r="BO142" s="52">
        <v>1.2777471150221149E-4</v>
      </c>
      <c r="BP142" s="52">
        <v>0</v>
      </c>
      <c r="BQ142" s="52">
        <v>0</v>
      </c>
      <c r="BR142" s="52">
        <v>0</v>
      </c>
      <c r="BS142" s="52">
        <v>9.2017595238388439E-4</v>
      </c>
      <c r="BT142" s="52">
        <v>0</v>
      </c>
      <c r="BU142" s="52">
        <v>0</v>
      </c>
      <c r="BV142" s="52">
        <v>0</v>
      </c>
      <c r="BW142" s="52">
        <v>0</v>
      </c>
      <c r="BX142" s="52">
        <v>2.0661131466200483E-4</v>
      </c>
      <c r="BY142" s="52">
        <v>0</v>
      </c>
      <c r="BZ142" s="52">
        <v>0</v>
      </c>
      <c r="CA142" s="52">
        <v>0</v>
      </c>
      <c r="CB142" s="52">
        <v>0</v>
      </c>
      <c r="CC142" s="52">
        <v>0</v>
      </c>
      <c r="CD142" s="52">
        <v>0.27653044209700178</v>
      </c>
      <c r="CE142" s="52">
        <v>0.23112491266990101</v>
      </c>
      <c r="CF142" s="52">
        <v>0.23548784221191879</v>
      </c>
      <c r="CG142" s="52">
        <v>0.29271125961089944</v>
      </c>
      <c r="CH142" s="52">
        <v>0.68209129975681271</v>
      </c>
      <c r="CI142" s="52">
        <v>0.33649482996795299</v>
      </c>
      <c r="CJ142" s="52">
        <v>0.32835453244046875</v>
      </c>
      <c r="CK142" s="52">
        <v>0.71721549395207851</v>
      </c>
      <c r="CL142" s="52">
        <v>0</v>
      </c>
      <c r="CM142" s="52">
        <v>0</v>
      </c>
      <c r="CN142" s="52">
        <v>5.3341015546040736E-4</v>
      </c>
      <c r="CO142" s="52">
        <v>0</v>
      </c>
      <c r="CP142" s="52">
        <v>1.2770292023048016E-5</v>
      </c>
      <c r="CQ142" s="52">
        <v>2.6338261969976774E-3</v>
      </c>
      <c r="CR142" s="52">
        <v>0</v>
      </c>
      <c r="CS142" s="52">
        <v>0</v>
      </c>
      <c r="CT142" s="52">
        <v>0</v>
      </c>
      <c r="CU142" s="52">
        <v>3.7227079943554287E-3</v>
      </c>
      <c r="CV142" s="52">
        <v>0</v>
      </c>
      <c r="CW142" s="52">
        <v>0</v>
      </c>
      <c r="CX142" s="52">
        <v>0</v>
      </c>
      <c r="CY142" s="52">
        <v>0</v>
      </c>
      <c r="CZ142" s="52">
        <v>0</v>
      </c>
      <c r="DA142" s="52">
        <v>0</v>
      </c>
      <c r="DB142" s="52">
        <v>0</v>
      </c>
      <c r="DC142" s="52">
        <v>3.5926555673270969E-3</v>
      </c>
      <c r="DD142" s="52">
        <v>1.8077405842086749E-3</v>
      </c>
      <c r="DE142" s="52">
        <v>0</v>
      </c>
      <c r="DF142" s="52">
        <v>4.5008314356025482E-4</v>
      </c>
      <c r="DG142" s="52">
        <v>4.0568172422053217E-3</v>
      </c>
      <c r="DH142" s="52">
        <v>5.2940160092035228E-5</v>
      </c>
      <c r="DI142" s="52">
        <v>0</v>
      </c>
      <c r="DJ142" s="52">
        <v>0</v>
      </c>
      <c r="DK142" s="52">
        <v>0</v>
      </c>
      <c r="DL142" s="52">
        <v>1.8171588243353431E-5</v>
      </c>
      <c r="DM142" s="52">
        <v>0</v>
      </c>
      <c r="DN142" s="52">
        <v>2.5614303772369871E-5</v>
      </c>
      <c r="DO142" s="52">
        <v>0</v>
      </c>
      <c r="DP142" s="52">
        <v>2.731690651744248E-4</v>
      </c>
      <c r="DQ142" s="52">
        <v>1.5723940282599393E-5</v>
      </c>
      <c r="DR142" s="52">
        <v>2.0993284801736059E-3</v>
      </c>
      <c r="DS142" s="52">
        <v>5.2879728279501843E-4</v>
      </c>
      <c r="DT142" s="52">
        <v>0</v>
      </c>
      <c r="DU142" s="52">
        <v>5.1460655280272747E-3</v>
      </c>
      <c r="DV142" s="52">
        <v>5.5013698813343512E-5</v>
      </c>
      <c r="DW142" s="52">
        <v>0</v>
      </c>
      <c r="DX142" s="52">
        <v>0</v>
      </c>
      <c r="DY142" s="52">
        <v>1.0455599959257492E-4</v>
      </c>
      <c r="DZ142" s="52">
        <v>5.3760468268975916E-5</v>
      </c>
      <c r="EA142" s="52">
        <v>4.7975355970881949E-5</v>
      </c>
      <c r="EB142" s="52">
        <v>1.6683878233200674E-5</v>
      </c>
      <c r="EC142" s="52">
        <v>0</v>
      </c>
      <c r="ED142" s="52">
        <v>8.430625931464934E-4</v>
      </c>
      <c r="EE142" s="52">
        <v>0</v>
      </c>
      <c r="EF142" s="52">
        <v>1.4667255724341146E-5</v>
      </c>
      <c r="EG142" s="52">
        <v>1.9754055774723423E-5</v>
      </c>
      <c r="EH142" s="52">
        <v>1.2704077396525157E-5</v>
      </c>
      <c r="EI142" s="52">
        <v>0</v>
      </c>
      <c r="EJ142" s="52">
        <v>0</v>
      </c>
      <c r="EK142" s="52">
        <v>2.8987273706953361E-5</v>
      </c>
      <c r="EL142" s="52">
        <v>0</v>
      </c>
      <c r="EM142" s="52">
        <v>3.2931630999453001E-4</v>
      </c>
      <c r="EN142" s="52">
        <v>0</v>
      </c>
      <c r="EO142" s="52">
        <v>0</v>
      </c>
      <c r="EP142" s="52">
        <v>0</v>
      </c>
      <c r="EQ142" s="52">
        <v>1.1823836269577708E-3</v>
      </c>
      <c r="ER142" s="52">
        <v>0</v>
      </c>
      <c r="ES142" s="52">
        <v>0</v>
      </c>
      <c r="ET142" s="52">
        <v>0</v>
      </c>
      <c r="EU142" s="52">
        <v>0</v>
      </c>
      <c r="EV142" s="52">
        <v>0</v>
      </c>
      <c r="EW142" s="52">
        <v>0</v>
      </c>
      <c r="EX142" s="52">
        <v>0</v>
      </c>
      <c r="EY142" s="52">
        <v>0</v>
      </c>
      <c r="EZ142" s="52">
        <v>0</v>
      </c>
      <c r="FA142" s="52">
        <v>0</v>
      </c>
      <c r="FB142" s="52">
        <v>0</v>
      </c>
      <c r="FC142" s="52">
        <v>0</v>
      </c>
      <c r="FD142" s="52">
        <v>0</v>
      </c>
      <c r="FE142" s="52">
        <v>0</v>
      </c>
      <c r="FF142" s="52">
        <v>0</v>
      </c>
      <c r="FG142" s="52">
        <v>0</v>
      </c>
      <c r="FH142" s="52">
        <v>0</v>
      </c>
      <c r="FI142" s="52">
        <v>0</v>
      </c>
      <c r="FJ142" s="52">
        <v>0</v>
      </c>
      <c r="FK142" s="52">
        <v>0</v>
      </c>
      <c r="FL142" s="52">
        <v>0</v>
      </c>
      <c r="FM142" s="52">
        <v>0</v>
      </c>
      <c r="FN142" s="52">
        <v>0</v>
      </c>
      <c r="FO142" s="52">
        <v>2.1846158040128694E-4</v>
      </c>
      <c r="FP142" s="52">
        <v>2.2907585721618049E-3</v>
      </c>
      <c r="FQ142" s="52">
        <v>0</v>
      </c>
      <c r="FR142" s="52">
        <v>4.1419011009141537E-3</v>
      </c>
      <c r="FS142" s="52">
        <v>0</v>
      </c>
      <c r="FT142" s="52">
        <v>0</v>
      </c>
      <c r="FU142" s="52">
        <v>2.2728774203871649E-5</v>
      </c>
      <c r="FV142" s="52">
        <v>0</v>
      </c>
      <c r="FW142" s="52">
        <v>0</v>
      </c>
      <c r="FX142" s="52">
        <v>0</v>
      </c>
      <c r="FY142" s="52">
        <v>0</v>
      </c>
      <c r="FZ142" s="52">
        <v>0</v>
      </c>
      <c r="GA142" s="52">
        <v>0</v>
      </c>
      <c r="GB142" s="52">
        <v>0</v>
      </c>
      <c r="GC142" s="52">
        <v>2.109909778832143E-3</v>
      </c>
      <c r="GD142" s="52">
        <v>5.8044679115335255E-4</v>
      </c>
      <c r="GE142" s="52">
        <v>2.4512899049689927E-3</v>
      </c>
      <c r="GF142" s="52">
        <v>1.2646185500238554E-4</v>
      </c>
      <c r="GG142" s="52">
        <v>1.5779874959536239E-5</v>
      </c>
      <c r="GH142" s="52">
        <v>0</v>
      </c>
      <c r="GI142" s="52">
        <v>0</v>
      </c>
      <c r="GJ142" s="52">
        <v>0</v>
      </c>
      <c r="GK142" s="52">
        <v>1.0975496659482321E-3</v>
      </c>
      <c r="GL142" s="52">
        <v>2.0769037342647789E-3</v>
      </c>
      <c r="GM142" s="52">
        <v>2.9837831655447405E-3</v>
      </c>
      <c r="GN142" s="52">
        <v>3.2746983762804425E-3</v>
      </c>
      <c r="GO142" s="52">
        <v>0</v>
      </c>
      <c r="GP142" s="52">
        <v>0</v>
      </c>
      <c r="GQ142" s="52">
        <v>5.2581103692460363E-5</v>
      </c>
      <c r="GR142" s="52">
        <v>0</v>
      </c>
      <c r="GS142" s="52">
        <v>0</v>
      </c>
      <c r="GT142" s="52">
        <v>0</v>
      </c>
      <c r="GU142" s="52">
        <v>3.7197857233707283E-4</v>
      </c>
      <c r="GV142" s="52">
        <v>0</v>
      </c>
      <c r="GW142" s="52">
        <v>0</v>
      </c>
      <c r="GX142" s="52">
        <v>4.7675471991091244E-5</v>
      </c>
      <c r="GY142" s="52">
        <v>0</v>
      </c>
      <c r="GZ142" s="52">
        <v>2.2432727195436332E-5</v>
      </c>
      <c r="HA142" s="52">
        <v>0</v>
      </c>
      <c r="HB142" s="52">
        <v>0</v>
      </c>
      <c r="HC142" s="52">
        <v>0</v>
      </c>
      <c r="HD142" s="52">
        <v>0</v>
      </c>
      <c r="HE142" s="52">
        <v>0</v>
      </c>
      <c r="HF142" s="52">
        <v>2.285561854797229E-4</v>
      </c>
      <c r="HG142" s="52">
        <v>0</v>
      </c>
      <c r="HH142" s="52">
        <v>1.593031374385387E-4</v>
      </c>
      <c r="HI142" s="52">
        <v>2.1346804226115108E-5</v>
      </c>
      <c r="HJ142" s="52">
        <v>0</v>
      </c>
      <c r="HK142" s="52">
        <v>0</v>
      </c>
      <c r="HL142" s="52">
        <v>0</v>
      </c>
      <c r="HM142" s="52">
        <v>0</v>
      </c>
      <c r="HN142" s="52">
        <v>6.8133518784278596E-3</v>
      </c>
      <c r="HO142" s="52">
        <v>2.347690255032701E-5</v>
      </c>
      <c r="HP142" s="52">
        <v>0</v>
      </c>
      <c r="HQ142" s="52">
        <v>6.6827100933531622E-5</v>
      </c>
      <c r="HR142" s="52">
        <v>1.6982343664973694E-5</v>
      </c>
      <c r="HS142" s="52">
        <v>1.5584887564475809E-5</v>
      </c>
      <c r="HT142" s="52">
        <v>1.2562696310249124E-5</v>
      </c>
      <c r="HU142" s="52">
        <v>2.5060592360528372E-4</v>
      </c>
      <c r="HV142" s="52">
        <v>0</v>
      </c>
      <c r="HW142" s="52">
        <v>7.0838159045634669E-4</v>
      </c>
      <c r="HX142" s="52">
        <v>0</v>
      </c>
      <c r="HY142" s="52">
        <v>2.8776987469246755E-3</v>
      </c>
      <c r="HZ142" s="52">
        <v>0</v>
      </c>
      <c r="IA142" s="52">
        <v>3.923570394542055E-5</v>
      </c>
      <c r="IB142" s="52">
        <v>4.410841327515248E-3</v>
      </c>
      <c r="IC142" s="52">
        <v>0</v>
      </c>
      <c r="ID142" s="52">
        <v>0</v>
      </c>
      <c r="IE142" s="52">
        <v>1.3430905275163229E-4</v>
      </c>
      <c r="IF142" s="52">
        <v>4.0135023232437209E-5</v>
      </c>
      <c r="IG142" s="52">
        <v>0</v>
      </c>
      <c r="IH142" s="52">
        <v>0</v>
      </c>
      <c r="II142" s="52">
        <v>7.9453502161452947E-3</v>
      </c>
      <c r="IJ142" s="52">
        <v>0</v>
      </c>
      <c r="IK142" s="52">
        <v>0</v>
      </c>
      <c r="IL142" s="52">
        <v>0</v>
      </c>
      <c r="IM142" s="52">
        <v>1.2257064520269911E-5</v>
      </c>
      <c r="IN142" s="52">
        <v>0</v>
      </c>
      <c r="IO142" s="52">
        <v>0</v>
      </c>
      <c r="IP142" s="52">
        <v>1.1587762039141662E-3</v>
      </c>
      <c r="IQ142" s="52">
        <v>4.8694157213304995E-5</v>
      </c>
      <c r="IR142" s="52">
        <v>0</v>
      </c>
      <c r="IS142" s="52">
        <v>0</v>
      </c>
      <c r="IT142" s="52">
        <v>0</v>
      </c>
      <c r="IU142" s="52">
        <v>0</v>
      </c>
      <c r="IV142" s="52">
        <v>0</v>
      </c>
      <c r="IW142" s="52">
        <v>0</v>
      </c>
      <c r="IX142" s="52">
        <v>0</v>
      </c>
      <c r="IY142" s="52">
        <v>0</v>
      </c>
      <c r="IZ142" s="52">
        <v>0</v>
      </c>
      <c r="JA142" s="52">
        <v>0</v>
      </c>
      <c r="JB142" s="52">
        <v>0</v>
      </c>
      <c r="JC142" s="52">
        <v>0</v>
      </c>
      <c r="JD142" s="52">
        <v>0</v>
      </c>
      <c r="JE142" s="52">
        <v>0</v>
      </c>
      <c r="JF142" s="52">
        <v>0</v>
      </c>
      <c r="JG142" s="52">
        <v>2.4802766753024733E-4</v>
      </c>
      <c r="JH142" s="52">
        <v>0</v>
      </c>
      <c r="JI142" s="52">
        <v>0</v>
      </c>
      <c r="JJ142" s="52">
        <v>0</v>
      </c>
      <c r="JK142" s="52">
        <v>7.2113353723659397E-4</v>
      </c>
      <c r="JL142" s="52">
        <v>1.7404196153338911E-5</v>
      </c>
      <c r="JM142" s="52">
        <v>0</v>
      </c>
      <c r="JN142" s="52">
        <v>1.1631772454933999E-4</v>
      </c>
      <c r="JO142" s="52">
        <v>0</v>
      </c>
      <c r="JP142" s="52">
        <v>0</v>
      </c>
      <c r="JQ142" s="52">
        <v>4.0297931411763492E-6</v>
      </c>
      <c r="JR142" s="52">
        <v>5.7965702891821458E-6</v>
      </c>
      <c r="JS142" s="52">
        <v>0</v>
      </c>
      <c r="JT142" s="52">
        <v>0</v>
      </c>
      <c r="JU142" s="52">
        <v>0</v>
      </c>
      <c r="JV142" s="52">
        <v>0</v>
      </c>
      <c r="JW142" s="52">
        <v>0</v>
      </c>
      <c r="JX142" s="52">
        <v>7.5033980521871521E-4</v>
      </c>
      <c r="JY142" s="52">
        <v>9.8488374346040256E-6</v>
      </c>
      <c r="JZ142" s="52">
        <v>3.0497845272084741E-5</v>
      </c>
      <c r="KA142" s="52">
        <v>1.467870998334411E-5</v>
      </c>
      <c r="KB142" s="52">
        <v>0</v>
      </c>
      <c r="KC142" s="52">
        <v>6.1392386334099759E-4</v>
      </c>
      <c r="KD142" s="52">
        <v>0</v>
      </c>
      <c r="KE142" s="52">
        <v>0</v>
      </c>
      <c r="KF142" s="52">
        <v>7.9527202293791435E-6</v>
      </c>
      <c r="KG142" s="52">
        <v>0</v>
      </c>
      <c r="KH142" s="52">
        <v>0</v>
      </c>
      <c r="KI142" s="52">
        <v>0</v>
      </c>
      <c r="KJ142" s="52">
        <v>0</v>
      </c>
      <c r="KK142" s="52">
        <v>0</v>
      </c>
      <c r="KL142" s="52">
        <v>8.2607450025460033E-6</v>
      </c>
      <c r="KM142" s="52">
        <v>0</v>
      </c>
      <c r="KN142" s="52">
        <v>0</v>
      </c>
      <c r="KO142" s="52">
        <v>0</v>
      </c>
      <c r="KP142" s="52">
        <v>0</v>
      </c>
      <c r="KQ142" s="52">
        <v>0</v>
      </c>
      <c r="KR142" s="52">
        <v>4.2748394412241722E-5</v>
      </c>
      <c r="KS142" s="52">
        <v>1.2441401188288239E-4</v>
      </c>
      <c r="KT142" s="52">
        <v>1.9748916279109923E-5</v>
      </c>
      <c r="KU142" s="52">
        <v>1.376684427509281E-5</v>
      </c>
      <c r="KV142" s="52">
        <v>0</v>
      </c>
      <c r="KW142" s="52">
        <v>2.5625187314311322E-5</v>
      </c>
      <c r="KX142" s="52">
        <v>0</v>
      </c>
      <c r="KY142" s="52">
        <v>0</v>
      </c>
      <c r="KZ142" s="52">
        <v>4.3824566935350236E-6</v>
      </c>
    </row>
    <row r="143" spans="1:312" x14ac:dyDescent="0.2">
      <c r="A143" s="89">
        <v>1.0220400000000001</v>
      </c>
      <c r="B143" s="41" t="s">
        <v>794</v>
      </c>
      <c r="C143" s="51" t="s">
        <v>83</v>
      </c>
      <c r="D143" s="52">
        <v>0</v>
      </c>
      <c r="E143" s="52">
        <v>0</v>
      </c>
      <c r="F143" s="52">
        <v>0</v>
      </c>
      <c r="G143" s="52">
        <v>0</v>
      </c>
      <c r="H143" s="52">
        <v>0</v>
      </c>
      <c r="I143" s="52">
        <v>0</v>
      </c>
      <c r="J143" s="52">
        <v>0</v>
      </c>
      <c r="K143" s="52">
        <v>0</v>
      </c>
      <c r="L143" s="52">
        <v>0</v>
      </c>
      <c r="M143" s="52">
        <v>1.8318941018334559E-4</v>
      </c>
      <c r="N143" s="52">
        <v>0</v>
      </c>
      <c r="O143" s="52">
        <v>0</v>
      </c>
      <c r="P143" s="52">
        <v>0</v>
      </c>
      <c r="Q143" s="52">
        <v>0</v>
      </c>
      <c r="R143" s="52">
        <v>0</v>
      </c>
      <c r="S143" s="52">
        <v>0</v>
      </c>
      <c r="T143" s="52">
        <v>0</v>
      </c>
      <c r="U143" s="52">
        <v>0</v>
      </c>
      <c r="V143" s="52">
        <v>0</v>
      </c>
      <c r="W143" s="52">
        <v>0</v>
      </c>
      <c r="X143" s="52">
        <v>0</v>
      </c>
      <c r="Y143" s="52">
        <v>0</v>
      </c>
      <c r="Z143" s="52">
        <v>0</v>
      </c>
      <c r="AA143" s="52">
        <v>0</v>
      </c>
      <c r="AB143" s="52">
        <v>0</v>
      </c>
      <c r="AC143" s="52">
        <v>0</v>
      </c>
      <c r="AD143" s="52">
        <v>0</v>
      </c>
      <c r="AE143" s="52">
        <v>0</v>
      </c>
      <c r="AF143" s="52">
        <v>0</v>
      </c>
      <c r="AG143" s="52">
        <v>0</v>
      </c>
      <c r="AH143" s="52">
        <v>0</v>
      </c>
      <c r="AI143" s="52">
        <v>0</v>
      </c>
      <c r="AJ143" s="52">
        <v>0</v>
      </c>
      <c r="AK143" s="52">
        <v>0</v>
      </c>
      <c r="AL143" s="52">
        <v>0</v>
      </c>
      <c r="AM143" s="52">
        <v>0</v>
      </c>
      <c r="AN143" s="52">
        <v>0</v>
      </c>
      <c r="AO143" s="52">
        <v>0</v>
      </c>
      <c r="AP143" s="52">
        <v>0</v>
      </c>
      <c r="AQ143" s="52">
        <v>0</v>
      </c>
      <c r="AR143" s="52">
        <v>0</v>
      </c>
      <c r="AS143" s="52">
        <v>0</v>
      </c>
      <c r="AT143" s="52">
        <v>0</v>
      </c>
      <c r="AU143" s="52">
        <v>0</v>
      </c>
      <c r="AV143" s="52">
        <v>0</v>
      </c>
      <c r="AW143" s="52">
        <v>0</v>
      </c>
      <c r="AX143" s="52">
        <v>0</v>
      </c>
      <c r="AY143" s="52">
        <v>0</v>
      </c>
      <c r="AZ143" s="52">
        <v>0</v>
      </c>
      <c r="BA143" s="52">
        <v>0</v>
      </c>
      <c r="BB143" s="52">
        <v>0</v>
      </c>
      <c r="BC143" s="52">
        <v>0</v>
      </c>
      <c r="BD143" s="52">
        <v>0</v>
      </c>
      <c r="BE143" s="52">
        <v>0</v>
      </c>
      <c r="BF143" s="52">
        <v>4.0660672519626019E-6</v>
      </c>
      <c r="BG143" s="52">
        <v>0</v>
      </c>
      <c r="BH143" s="52">
        <v>0</v>
      </c>
      <c r="BI143" s="52">
        <v>0</v>
      </c>
      <c r="BJ143" s="52">
        <v>0</v>
      </c>
      <c r="BK143" s="52">
        <v>0</v>
      </c>
      <c r="BL143" s="52">
        <v>0</v>
      </c>
      <c r="BM143" s="52">
        <v>0</v>
      </c>
      <c r="BN143" s="52">
        <v>0</v>
      </c>
      <c r="BO143" s="52">
        <v>0</v>
      </c>
      <c r="BP143" s="52">
        <v>0</v>
      </c>
      <c r="BQ143" s="52">
        <v>0</v>
      </c>
      <c r="BR143" s="52">
        <v>0</v>
      </c>
      <c r="BS143" s="52">
        <v>0</v>
      </c>
      <c r="BT143" s="52">
        <v>0</v>
      </c>
      <c r="BU143" s="52">
        <v>0</v>
      </c>
      <c r="BV143" s="52">
        <v>0</v>
      </c>
      <c r="BW143" s="52">
        <v>0</v>
      </c>
      <c r="BX143" s="52">
        <v>0</v>
      </c>
      <c r="BY143" s="52">
        <v>0</v>
      </c>
      <c r="BZ143" s="52">
        <v>0</v>
      </c>
      <c r="CA143" s="52">
        <v>0</v>
      </c>
      <c r="CB143" s="52">
        <v>0</v>
      </c>
      <c r="CC143" s="52">
        <v>0</v>
      </c>
      <c r="CD143" s="52">
        <v>0</v>
      </c>
      <c r="CE143" s="52">
        <v>0</v>
      </c>
      <c r="CF143" s="52">
        <v>0</v>
      </c>
      <c r="CG143" s="52">
        <v>0</v>
      </c>
      <c r="CH143" s="52">
        <v>0</v>
      </c>
      <c r="CI143" s="52">
        <v>0</v>
      </c>
      <c r="CJ143" s="52">
        <v>0</v>
      </c>
      <c r="CK143" s="52">
        <v>0</v>
      </c>
      <c r="CL143" s="52">
        <v>0</v>
      </c>
      <c r="CM143" s="52">
        <v>0</v>
      </c>
      <c r="CN143" s="52">
        <v>0</v>
      </c>
      <c r="CO143" s="52">
        <v>0</v>
      </c>
      <c r="CP143" s="52">
        <v>0</v>
      </c>
      <c r="CQ143" s="52">
        <v>0</v>
      </c>
      <c r="CR143" s="52">
        <v>0</v>
      </c>
      <c r="CS143" s="52">
        <v>0</v>
      </c>
      <c r="CT143" s="52">
        <v>0</v>
      </c>
      <c r="CU143" s="52">
        <v>0</v>
      </c>
      <c r="CV143" s="52">
        <v>0</v>
      </c>
      <c r="CW143" s="52">
        <v>0</v>
      </c>
      <c r="CX143" s="52">
        <v>0</v>
      </c>
      <c r="CY143" s="52">
        <v>0</v>
      </c>
      <c r="CZ143" s="52">
        <v>0</v>
      </c>
      <c r="DA143" s="52">
        <v>0</v>
      </c>
      <c r="DB143" s="52">
        <v>0</v>
      </c>
      <c r="DC143" s="52">
        <v>0</v>
      </c>
      <c r="DD143" s="52">
        <v>0</v>
      </c>
      <c r="DE143" s="52">
        <v>0</v>
      </c>
      <c r="DF143" s="52">
        <v>0</v>
      </c>
      <c r="DG143" s="52">
        <v>0</v>
      </c>
      <c r="DH143" s="52">
        <v>0</v>
      </c>
      <c r="DI143" s="52">
        <v>0</v>
      </c>
      <c r="DJ143" s="52">
        <v>0</v>
      </c>
      <c r="DK143" s="52">
        <v>0</v>
      </c>
      <c r="DL143" s="52">
        <v>0</v>
      </c>
      <c r="DM143" s="52">
        <v>0</v>
      </c>
      <c r="DN143" s="52">
        <v>0</v>
      </c>
      <c r="DO143" s="52">
        <v>0</v>
      </c>
      <c r="DP143" s="52">
        <v>0</v>
      </c>
      <c r="DQ143" s="52">
        <v>0</v>
      </c>
      <c r="DR143" s="52">
        <v>0</v>
      </c>
      <c r="DS143" s="52">
        <v>0</v>
      </c>
      <c r="DT143" s="52">
        <v>0</v>
      </c>
      <c r="DU143" s="52">
        <v>0</v>
      </c>
      <c r="DV143" s="52">
        <v>0</v>
      </c>
      <c r="DW143" s="52">
        <v>0</v>
      </c>
      <c r="DX143" s="52">
        <v>0</v>
      </c>
      <c r="DY143" s="52">
        <v>0</v>
      </c>
      <c r="DZ143" s="52">
        <v>0</v>
      </c>
      <c r="EA143" s="52">
        <v>0</v>
      </c>
      <c r="EB143" s="52">
        <v>0</v>
      </c>
      <c r="EC143" s="52">
        <v>0</v>
      </c>
      <c r="ED143" s="52">
        <v>0</v>
      </c>
      <c r="EE143" s="52">
        <v>0</v>
      </c>
      <c r="EF143" s="52">
        <v>0</v>
      </c>
      <c r="EG143" s="52">
        <v>0</v>
      </c>
      <c r="EH143" s="52">
        <v>0</v>
      </c>
      <c r="EI143" s="52">
        <v>0</v>
      </c>
      <c r="EJ143" s="52">
        <v>0</v>
      </c>
      <c r="EK143" s="52">
        <v>0</v>
      </c>
      <c r="EL143" s="52">
        <v>0</v>
      </c>
      <c r="EM143" s="52">
        <v>0</v>
      </c>
      <c r="EN143" s="52">
        <v>0</v>
      </c>
      <c r="EO143" s="52">
        <v>0</v>
      </c>
      <c r="EP143" s="52">
        <v>0</v>
      </c>
      <c r="EQ143" s="52">
        <v>0</v>
      </c>
      <c r="ER143" s="52">
        <v>0</v>
      </c>
      <c r="ES143" s="52">
        <v>0</v>
      </c>
      <c r="ET143" s="52">
        <v>0</v>
      </c>
      <c r="EU143" s="52">
        <v>0</v>
      </c>
      <c r="EV143" s="52">
        <v>0</v>
      </c>
      <c r="EW143" s="52">
        <v>0</v>
      </c>
      <c r="EX143" s="52">
        <v>0</v>
      </c>
      <c r="EY143" s="52">
        <v>0</v>
      </c>
      <c r="EZ143" s="52">
        <v>0</v>
      </c>
      <c r="FA143" s="52">
        <v>0</v>
      </c>
      <c r="FB143" s="52">
        <v>0</v>
      </c>
      <c r="FC143" s="52">
        <v>0</v>
      </c>
      <c r="FD143" s="52">
        <v>0</v>
      </c>
      <c r="FE143" s="52">
        <v>0</v>
      </c>
      <c r="FF143" s="52">
        <v>0</v>
      </c>
      <c r="FG143" s="52">
        <v>0</v>
      </c>
      <c r="FH143" s="52">
        <v>0</v>
      </c>
      <c r="FI143" s="52">
        <v>0</v>
      </c>
      <c r="FJ143" s="52">
        <v>0</v>
      </c>
      <c r="FK143" s="52">
        <v>0</v>
      </c>
      <c r="FL143" s="52">
        <v>0</v>
      </c>
      <c r="FM143" s="52">
        <v>0</v>
      </c>
      <c r="FN143" s="52">
        <v>0</v>
      </c>
      <c r="FO143" s="52">
        <v>0</v>
      </c>
      <c r="FP143" s="52">
        <v>0</v>
      </c>
      <c r="FQ143" s="52">
        <v>0</v>
      </c>
      <c r="FR143" s="52">
        <v>0</v>
      </c>
      <c r="FS143" s="52">
        <v>0</v>
      </c>
      <c r="FT143" s="52">
        <v>0</v>
      </c>
      <c r="FU143" s="52">
        <v>0</v>
      </c>
      <c r="FV143" s="52">
        <v>0</v>
      </c>
      <c r="FW143" s="52">
        <v>0</v>
      </c>
      <c r="FX143" s="52">
        <v>0</v>
      </c>
      <c r="FY143" s="52">
        <v>0</v>
      </c>
      <c r="FZ143" s="52">
        <v>0</v>
      </c>
      <c r="GA143" s="52">
        <v>0</v>
      </c>
      <c r="GB143" s="52">
        <v>0</v>
      </c>
      <c r="GC143" s="52">
        <v>0</v>
      </c>
      <c r="GD143" s="52">
        <v>0</v>
      </c>
      <c r="GE143" s="52">
        <v>0</v>
      </c>
      <c r="GF143" s="52">
        <v>0</v>
      </c>
      <c r="GG143" s="52">
        <v>0</v>
      </c>
      <c r="GH143" s="52">
        <v>0</v>
      </c>
      <c r="GI143" s="52">
        <v>0</v>
      </c>
      <c r="GJ143" s="52">
        <v>0</v>
      </c>
      <c r="GK143" s="52">
        <v>0</v>
      </c>
      <c r="GL143" s="52">
        <v>0</v>
      </c>
      <c r="GM143" s="52">
        <v>0</v>
      </c>
      <c r="GN143" s="52">
        <v>0</v>
      </c>
      <c r="GO143" s="52">
        <v>0</v>
      </c>
      <c r="GP143" s="52">
        <v>0</v>
      </c>
      <c r="GQ143" s="52">
        <v>0</v>
      </c>
      <c r="GR143" s="52">
        <v>0</v>
      </c>
      <c r="GS143" s="52">
        <v>0</v>
      </c>
      <c r="GT143" s="52">
        <v>0</v>
      </c>
      <c r="GU143" s="52">
        <v>0</v>
      </c>
      <c r="GV143" s="52">
        <v>0</v>
      </c>
      <c r="GW143" s="52">
        <v>0</v>
      </c>
      <c r="GX143" s="52">
        <v>0</v>
      </c>
      <c r="GY143" s="52">
        <v>0</v>
      </c>
      <c r="GZ143" s="52">
        <v>0</v>
      </c>
      <c r="HA143" s="52">
        <v>0</v>
      </c>
      <c r="HB143" s="52">
        <v>0</v>
      </c>
      <c r="HC143" s="52">
        <v>0</v>
      </c>
      <c r="HD143" s="52">
        <v>0</v>
      </c>
      <c r="HE143" s="52">
        <v>0</v>
      </c>
      <c r="HF143" s="52">
        <v>0</v>
      </c>
      <c r="HG143" s="52">
        <v>0</v>
      </c>
      <c r="HH143" s="52">
        <v>0</v>
      </c>
      <c r="HI143" s="52">
        <v>0</v>
      </c>
      <c r="HJ143" s="52">
        <v>0</v>
      </c>
      <c r="HK143" s="52">
        <v>0</v>
      </c>
      <c r="HL143" s="52">
        <v>0</v>
      </c>
      <c r="HM143" s="52">
        <v>0</v>
      </c>
      <c r="HN143" s="52">
        <v>0</v>
      </c>
      <c r="HO143" s="52">
        <v>0</v>
      </c>
      <c r="HP143" s="52">
        <v>0</v>
      </c>
      <c r="HQ143" s="52">
        <v>0</v>
      </c>
      <c r="HR143" s="52">
        <v>0</v>
      </c>
      <c r="HS143" s="52">
        <v>0</v>
      </c>
      <c r="HT143" s="52">
        <v>0</v>
      </c>
      <c r="HU143" s="52">
        <v>0</v>
      </c>
      <c r="HV143" s="52">
        <v>0</v>
      </c>
      <c r="HW143" s="52">
        <v>0</v>
      </c>
      <c r="HX143" s="52">
        <v>0</v>
      </c>
      <c r="HY143" s="52">
        <v>0</v>
      </c>
      <c r="HZ143" s="52">
        <v>0</v>
      </c>
      <c r="IA143" s="52">
        <v>0</v>
      </c>
      <c r="IB143" s="52">
        <v>0</v>
      </c>
      <c r="IC143" s="52">
        <v>0</v>
      </c>
      <c r="ID143" s="52">
        <v>0</v>
      </c>
      <c r="IE143" s="52">
        <v>0</v>
      </c>
      <c r="IF143" s="52">
        <v>0</v>
      </c>
      <c r="IG143" s="52">
        <v>0</v>
      </c>
      <c r="IH143" s="52">
        <v>0</v>
      </c>
      <c r="II143" s="52">
        <v>0</v>
      </c>
      <c r="IJ143" s="52">
        <v>0</v>
      </c>
      <c r="IK143" s="52">
        <v>0</v>
      </c>
      <c r="IL143" s="52">
        <v>0</v>
      </c>
      <c r="IM143" s="52">
        <v>0</v>
      </c>
      <c r="IN143" s="52">
        <v>0</v>
      </c>
      <c r="IO143" s="52">
        <v>0</v>
      </c>
      <c r="IP143" s="52">
        <v>0</v>
      </c>
      <c r="IQ143" s="52">
        <v>0</v>
      </c>
      <c r="IR143" s="52">
        <v>0</v>
      </c>
      <c r="IS143" s="52">
        <v>0</v>
      </c>
      <c r="IT143" s="52">
        <v>0</v>
      </c>
      <c r="IU143" s="52">
        <v>0</v>
      </c>
      <c r="IV143" s="52">
        <v>0</v>
      </c>
      <c r="IW143" s="52">
        <v>0</v>
      </c>
      <c r="IX143" s="52">
        <v>0</v>
      </c>
      <c r="IY143" s="52">
        <v>0</v>
      </c>
      <c r="IZ143" s="52">
        <v>0</v>
      </c>
      <c r="JA143" s="52">
        <v>0</v>
      </c>
      <c r="JB143" s="52">
        <v>0</v>
      </c>
      <c r="JC143" s="52">
        <v>0</v>
      </c>
      <c r="JD143" s="52">
        <v>0</v>
      </c>
      <c r="JE143" s="52">
        <v>0</v>
      </c>
      <c r="JF143" s="52">
        <v>0</v>
      </c>
      <c r="JG143" s="52">
        <v>0</v>
      </c>
      <c r="JH143" s="52">
        <v>0</v>
      </c>
      <c r="JI143" s="52">
        <v>0</v>
      </c>
      <c r="JJ143" s="52">
        <v>0</v>
      </c>
      <c r="JK143" s="52">
        <v>0</v>
      </c>
      <c r="JL143" s="52">
        <v>5.5940379122589999E-4</v>
      </c>
      <c r="JM143" s="52">
        <v>0</v>
      </c>
      <c r="JN143" s="52">
        <v>0</v>
      </c>
      <c r="JO143" s="52">
        <v>0</v>
      </c>
      <c r="JP143" s="52">
        <v>0</v>
      </c>
      <c r="JQ143" s="52">
        <v>0</v>
      </c>
      <c r="JR143" s="52">
        <v>0</v>
      </c>
      <c r="JS143" s="52">
        <v>0</v>
      </c>
      <c r="JT143" s="52">
        <v>0</v>
      </c>
      <c r="JU143" s="52">
        <v>0</v>
      </c>
      <c r="JV143" s="52">
        <v>0</v>
      </c>
      <c r="JW143" s="52">
        <v>0</v>
      </c>
      <c r="JX143" s="52">
        <v>0</v>
      </c>
      <c r="JY143" s="52">
        <v>0</v>
      </c>
      <c r="JZ143" s="52">
        <v>0</v>
      </c>
      <c r="KA143" s="52">
        <v>0</v>
      </c>
      <c r="KB143" s="52">
        <v>0</v>
      </c>
      <c r="KC143" s="52">
        <v>0</v>
      </c>
      <c r="KD143" s="52">
        <v>0</v>
      </c>
      <c r="KE143" s="52">
        <v>0</v>
      </c>
      <c r="KF143" s="52">
        <v>0</v>
      </c>
      <c r="KG143" s="52">
        <v>0</v>
      </c>
      <c r="KH143" s="52">
        <v>0</v>
      </c>
      <c r="KI143" s="52">
        <v>0</v>
      </c>
      <c r="KJ143" s="52">
        <v>0</v>
      </c>
      <c r="KK143" s="52">
        <v>0</v>
      </c>
      <c r="KL143" s="52">
        <v>0</v>
      </c>
      <c r="KM143" s="52">
        <v>0</v>
      </c>
      <c r="KN143" s="52">
        <v>0</v>
      </c>
      <c r="KO143" s="52">
        <v>0</v>
      </c>
      <c r="KP143" s="52">
        <v>0</v>
      </c>
      <c r="KQ143" s="52">
        <v>0</v>
      </c>
      <c r="KR143" s="52">
        <v>0</v>
      </c>
      <c r="KS143" s="52">
        <v>0</v>
      </c>
      <c r="KT143" s="52">
        <v>0</v>
      </c>
      <c r="KU143" s="52">
        <v>0</v>
      </c>
      <c r="KV143" s="52">
        <v>0</v>
      </c>
      <c r="KW143" s="52">
        <v>0</v>
      </c>
      <c r="KX143" s="52">
        <v>0</v>
      </c>
      <c r="KY143" s="52">
        <v>0</v>
      </c>
      <c r="KZ143" s="52">
        <v>0</v>
      </c>
    </row>
    <row r="144" spans="1:312" x14ac:dyDescent="0.2">
      <c r="A144" s="89">
        <v>1.033156</v>
      </c>
      <c r="B144" s="41" t="s">
        <v>7306</v>
      </c>
      <c r="C144" s="51" t="s">
        <v>69</v>
      </c>
      <c r="D144" s="52">
        <v>0</v>
      </c>
      <c r="E144" s="52">
        <v>0</v>
      </c>
      <c r="F144" s="52">
        <v>0</v>
      </c>
      <c r="G144" s="52">
        <v>0</v>
      </c>
      <c r="H144" s="52">
        <v>0</v>
      </c>
      <c r="I144" s="52">
        <v>5.4771113645575929E-2</v>
      </c>
      <c r="J144" s="52">
        <v>9.248098075489046E-2</v>
      </c>
      <c r="K144" s="52">
        <v>0</v>
      </c>
      <c r="L144" s="52">
        <v>0</v>
      </c>
      <c r="M144" s="52">
        <v>0</v>
      </c>
      <c r="N144" s="52">
        <v>0</v>
      </c>
      <c r="O144" s="52">
        <v>0</v>
      </c>
      <c r="P144" s="52">
        <v>0</v>
      </c>
      <c r="Q144" s="52">
        <v>0</v>
      </c>
      <c r="R144" s="52">
        <v>0</v>
      </c>
      <c r="S144" s="52">
        <v>0</v>
      </c>
      <c r="T144" s="52">
        <v>0</v>
      </c>
      <c r="U144" s="52">
        <v>0</v>
      </c>
      <c r="V144" s="52">
        <v>0</v>
      </c>
      <c r="W144" s="52">
        <v>0</v>
      </c>
      <c r="X144" s="52">
        <v>0</v>
      </c>
      <c r="Y144" s="52">
        <v>0</v>
      </c>
      <c r="Z144" s="52">
        <v>0</v>
      </c>
      <c r="AA144" s="52">
        <v>0</v>
      </c>
      <c r="AB144" s="52">
        <v>0</v>
      </c>
      <c r="AC144" s="52">
        <v>0</v>
      </c>
      <c r="AD144" s="52">
        <v>0</v>
      </c>
      <c r="AE144" s="52">
        <v>0</v>
      </c>
      <c r="AF144" s="52">
        <v>0</v>
      </c>
      <c r="AG144" s="52">
        <v>0</v>
      </c>
      <c r="AH144" s="52">
        <v>0</v>
      </c>
      <c r="AI144" s="52">
        <v>0</v>
      </c>
      <c r="AJ144" s="52">
        <v>0</v>
      </c>
      <c r="AK144" s="52">
        <v>0</v>
      </c>
      <c r="AL144" s="52">
        <v>0</v>
      </c>
      <c r="AM144" s="52">
        <v>0</v>
      </c>
      <c r="AN144" s="52">
        <v>0</v>
      </c>
      <c r="AO144" s="52">
        <v>0</v>
      </c>
      <c r="AP144" s="52">
        <v>0</v>
      </c>
      <c r="AQ144" s="52">
        <v>0</v>
      </c>
      <c r="AR144" s="52">
        <v>0</v>
      </c>
      <c r="AS144" s="52">
        <v>0</v>
      </c>
      <c r="AT144" s="52">
        <v>0</v>
      </c>
      <c r="AU144" s="52">
        <v>0</v>
      </c>
      <c r="AV144" s="52">
        <v>0</v>
      </c>
      <c r="AW144" s="52">
        <v>2.5305143435110799E-4</v>
      </c>
      <c r="AX144" s="52">
        <v>3.5409446183306105E-3</v>
      </c>
      <c r="AY144" s="52">
        <v>0</v>
      </c>
      <c r="AZ144" s="52">
        <v>0</v>
      </c>
      <c r="BA144" s="52">
        <v>0</v>
      </c>
      <c r="BB144" s="52">
        <v>0</v>
      </c>
      <c r="BC144" s="52">
        <v>0</v>
      </c>
      <c r="BD144" s="52">
        <v>0</v>
      </c>
      <c r="BE144" s="52">
        <v>0</v>
      </c>
      <c r="BF144" s="52">
        <v>0</v>
      </c>
      <c r="BG144" s="52">
        <v>0</v>
      </c>
      <c r="BH144" s="52">
        <v>0</v>
      </c>
      <c r="BI144" s="52">
        <v>0</v>
      </c>
      <c r="BJ144" s="52">
        <v>0</v>
      </c>
      <c r="BK144" s="52">
        <v>0</v>
      </c>
      <c r="BL144" s="52">
        <v>0</v>
      </c>
      <c r="BM144" s="52">
        <v>0</v>
      </c>
      <c r="BN144" s="52">
        <v>0</v>
      </c>
      <c r="BO144" s="52">
        <v>0</v>
      </c>
      <c r="BP144" s="52">
        <v>0</v>
      </c>
      <c r="BQ144" s="52">
        <v>0</v>
      </c>
      <c r="BR144" s="52">
        <v>0</v>
      </c>
      <c r="BS144" s="52">
        <v>0</v>
      </c>
      <c r="BT144" s="52">
        <v>0</v>
      </c>
      <c r="BU144" s="52">
        <v>0</v>
      </c>
      <c r="BV144" s="52">
        <v>0</v>
      </c>
      <c r="BW144" s="52">
        <v>0</v>
      </c>
      <c r="BX144" s="52">
        <v>0</v>
      </c>
      <c r="BY144" s="52">
        <v>0</v>
      </c>
      <c r="BZ144" s="52">
        <v>0</v>
      </c>
      <c r="CA144" s="52">
        <v>0</v>
      </c>
      <c r="CB144" s="52">
        <v>0</v>
      </c>
      <c r="CC144" s="52">
        <v>0</v>
      </c>
      <c r="CD144" s="52">
        <v>0</v>
      </c>
      <c r="CE144" s="52">
        <v>0</v>
      </c>
      <c r="CF144" s="52">
        <v>0</v>
      </c>
      <c r="CG144" s="52">
        <v>0</v>
      </c>
      <c r="CH144" s="52">
        <v>0</v>
      </c>
      <c r="CI144" s="52">
        <v>0</v>
      </c>
      <c r="CJ144" s="52">
        <v>0</v>
      </c>
      <c r="CK144" s="52">
        <v>0</v>
      </c>
      <c r="CL144" s="52">
        <v>0</v>
      </c>
      <c r="CM144" s="52">
        <v>0</v>
      </c>
      <c r="CN144" s="52">
        <v>0</v>
      </c>
      <c r="CO144" s="52">
        <v>0</v>
      </c>
      <c r="CP144" s="52">
        <v>0</v>
      </c>
      <c r="CQ144" s="52">
        <v>0</v>
      </c>
      <c r="CR144" s="52">
        <v>0</v>
      </c>
      <c r="CS144" s="52">
        <v>0</v>
      </c>
      <c r="CT144" s="52">
        <v>0</v>
      </c>
      <c r="CU144" s="52">
        <v>0</v>
      </c>
      <c r="CV144" s="52">
        <v>0</v>
      </c>
      <c r="CW144" s="52">
        <v>0</v>
      </c>
      <c r="CX144" s="52">
        <v>0</v>
      </c>
      <c r="CY144" s="52">
        <v>0</v>
      </c>
      <c r="CZ144" s="52">
        <v>0</v>
      </c>
      <c r="DA144" s="52">
        <v>0</v>
      </c>
      <c r="DB144" s="52">
        <v>0</v>
      </c>
      <c r="DC144" s="52">
        <v>0</v>
      </c>
      <c r="DD144" s="52">
        <v>0</v>
      </c>
      <c r="DE144" s="52">
        <v>0</v>
      </c>
      <c r="DF144" s="52">
        <v>0</v>
      </c>
      <c r="DG144" s="52">
        <v>0</v>
      </c>
      <c r="DH144" s="52">
        <v>0</v>
      </c>
      <c r="DI144" s="52">
        <v>0</v>
      </c>
      <c r="DJ144" s="52">
        <v>0</v>
      </c>
      <c r="DK144" s="52">
        <v>0</v>
      </c>
      <c r="DL144" s="52">
        <v>0</v>
      </c>
      <c r="DM144" s="52">
        <v>0</v>
      </c>
      <c r="DN144" s="52">
        <v>0</v>
      </c>
      <c r="DO144" s="52">
        <v>0</v>
      </c>
      <c r="DP144" s="52">
        <v>0</v>
      </c>
      <c r="DQ144" s="52">
        <v>0</v>
      </c>
      <c r="DR144" s="52">
        <v>0</v>
      </c>
      <c r="DS144" s="52">
        <v>0</v>
      </c>
      <c r="DT144" s="52">
        <v>0</v>
      </c>
      <c r="DU144" s="52">
        <v>0</v>
      </c>
      <c r="DV144" s="52">
        <v>0</v>
      </c>
      <c r="DW144" s="52">
        <v>0</v>
      </c>
      <c r="DX144" s="52">
        <v>0</v>
      </c>
      <c r="DY144" s="52">
        <v>0</v>
      </c>
      <c r="DZ144" s="52">
        <v>0</v>
      </c>
      <c r="EA144" s="52">
        <v>7.0368339465566796E-5</v>
      </c>
      <c r="EB144" s="52">
        <v>0</v>
      </c>
      <c r="EC144" s="52">
        <v>0</v>
      </c>
      <c r="ED144" s="52">
        <v>0</v>
      </c>
      <c r="EE144" s="52">
        <v>0</v>
      </c>
      <c r="EF144" s="52">
        <v>0</v>
      </c>
      <c r="EG144" s="52">
        <v>0</v>
      </c>
      <c r="EH144" s="52">
        <v>0</v>
      </c>
      <c r="EI144" s="52">
        <v>0</v>
      </c>
      <c r="EJ144" s="52">
        <v>0</v>
      </c>
      <c r="EK144" s="52">
        <v>0</v>
      </c>
      <c r="EL144" s="52">
        <v>0</v>
      </c>
      <c r="EM144" s="52">
        <v>0</v>
      </c>
      <c r="EN144" s="52">
        <v>0</v>
      </c>
      <c r="EO144" s="52">
        <v>0</v>
      </c>
      <c r="EP144" s="52">
        <v>0</v>
      </c>
      <c r="EQ144" s="52">
        <v>0</v>
      </c>
      <c r="ER144" s="52">
        <v>0</v>
      </c>
      <c r="ES144" s="52">
        <v>0</v>
      </c>
      <c r="ET144" s="52">
        <v>0</v>
      </c>
      <c r="EU144" s="52">
        <v>0</v>
      </c>
      <c r="EV144" s="52">
        <v>6.6904696950054616E-5</v>
      </c>
      <c r="EW144" s="52">
        <v>0</v>
      </c>
      <c r="EX144" s="52">
        <v>0</v>
      </c>
      <c r="EY144" s="52">
        <v>0</v>
      </c>
      <c r="EZ144" s="52">
        <v>0</v>
      </c>
      <c r="FA144" s="52">
        <v>0</v>
      </c>
      <c r="FB144" s="52">
        <v>0</v>
      </c>
      <c r="FC144" s="52">
        <v>0</v>
      </c>
      <c r="FD144" s="52">
        <v>0</v>
      </c>
      <c r="FE144" s="52">
        <v>0</v>
      </c>
      <c r="FF144" s="52">
        <v>0</v>
      </c>
      <c r="FG144" s="52">
        <v>0</v>
      </c>
      <c r="FH144" s="52">
        <v>0</v>
      </c>
      <c r="FI144" s="52">
        <v>0</v>
      </c>
      <c r="FJ144" s="52">
        <v>0</v>
      </c>
      <c r="FK144" s="52">
        <v>0</v>
      </c>
      <c r="FL144" s="52">
        <v>0</v>
      </c>
      <c r="FM144" s="52">
        <v>0</v>
      </c>
      <c r="FN144" s="52">
        <v>0</v>
      </c>
      <c r="FO144" s="52">
        <v>0</v>
      </c>
      <c r="FP144" s="52">
        <v>0</v>
      </c>
      <c r="FQ144" s="52">
        <v>0</v>
      </c>
      <c r="FR144" s="52">
        <v>0</v>
      </c>
      <c r="FS144" s="52">
        <v>0</v>
      </c>
      <c r="FT144" s="52">
        <v>0</v>
      </c>
      <c r="FU144" s="52">
        <v>0</v>
      </c>
      <c r="FV144" s="52">
        <v>0</v>
      </c>
      <c r="FW144" s="52">
        <v>0</v>
      </c>
      <c r="FX144" s="52">
        <v>0</v>
      </c>
      <c r="FY144" s="52">
        <v>0</v>
      </c>
      <c r="FZ144" s="52">
        <v>0</v>
      </c>
      <c r="GA144" s="52">
        <v>0</v>
      </c>
      <c r="GB144" s="52">
        <v>0</v>
      </c>
      <c r="GC144" s="52">
        <v>0</v>
      </c>
      <c r="GD144" s="52">
        <v>0</v>
      </c>
      <c r="GE144" s="52">
        <v>0</v>
      </c>
      <c r="GF144" s="52">
        <v>0</v>
      </c>
      <c r="GG144" s="52">
        <v>0</v>
      </c>
      <c r="GH144" s="52">
        <v>0</v>
      </c>
      <c r="GI144" s="52">
        <v>0</v>
      </c>
      <c r="GJ144" s="52">
        <v>0</v>
      </c>
      <c r="GK144" s="52">
        <v>0</v>
      </c>
      <c r="GL144" s="52">
        <v>0</v>
      </c>
      <c r="GM144" s="52">
        <v>0</v>
      </c>
      <c r="GN144" s="52">
        <v>0</v>
      </c>
      <c r="GO144" s="52">
        <v>0</v>
      </c>
      <c r="GP144" s="52">
        <v>0</v>
      </c>
      <c r="GQ144" s="52">
        <v>0</v>
      </c>
      <c r="GR144" s="52">
        <v>0</v>
      </c>
      <c r="GS144" s="52">
        <v>0</v>
      </c>
      <c r="GT144" s="52">
        <v>0</v>
      </c>
      <c r="GU144" s="52">
        <v>0</v>
      </c>
      <c r="GV144" s="52">
        <v>0</v>
      </c>
      <c r="GW144" s="52">
        <v>0</v>
      </c>
      <c r="GX144" s="52">
        <v>0</v>
      </c>
      <c r="GY144" s="52">
        <v>0</v>
      </c>
      <c r="GZ144" s="52">
        <v>0</v>
      </c>
      <c r="HA144" s="52">
        <v>0</v>
      </c>
      <c r="HB144" s="52">
        <v>0</v>
      </c>
      <c r="HC144" s="52">
        <v>0</v>
      </c>
      <c r="HD144" s="52">
        <v>0</v>
      </c>
      <c r="HE144" s="52">
        <v>0</v>
      </c>
      <c r="HF144" s="52">
        <v>0</v>
      </c>
      <c r="HG144" s="52">
        <v>0</v>
      </c>
      <c r="HH144" s="52">
        <v>0</v>
      </c>
      <c r="HI144" s="52">
        <v>0</v>
      </c>
      <c r="HJ144" s="52">
        <v>0</v>
      </c>
      <c r="HK144" s="52">
        <v>0</v>
      </c>
      <c r="HL144" s="52">
        <v>0</v>
      </c>
      <c r="HM144" s="52">
        <v>0</v>
      </c>
      <c r="HN144" s="52">
        <v>0</v>
      </c>
      <c r="HO144" s="52">
        <v>0</v>
      </c>
      <c r="HP144" s="52">
        <v>0</v>
      </c>
      <c r="HQ144" s="52">
        <v>0</v>
      </c>
      <c r="HR144" s="52">
        <v>0</v>
      </c>
      <c r="HS144" s="52">
        <v>0</v>
      </c>
      <c r="HT144" s="52">
        <v>0</v>
      </c>
      <c r="HU144" s="52">
        <v>0</v>
      </c>
      <c r="HV144" s="52">
        <v>0</v>
      </c>
      <c r="HW144" s="52">
        <v>0</v>
      </c>
      <c r="HX144" s="52">
        <v>0</v>
      </c>
      <c r="HY144" s="52">
        <v>0</v>
      </c>
      <c r="HZ144" s="52">
        <v>0</v>
      </c>
      <c r="IA144" s="52">
        <v>0</v>
      </c>
      <c r="IB144" s="52">
        <v>0</v>
      </c>
      <c r="IC144" s="52">
        <v>0</v>
      </c>
      <c r="ID144" s="52">
        <v>0</v>
      </c>
      <c r="IE144" s="52">
        <v>0</v>
      </c>
      <c r="IF144" s="52">
        <v>0</v>
      </c>
      <c r="IG144" s="52">
        <v>0</v>
      </c>
      <c r="IH144" s="52">
        <v>0</v>
      </c>
      <c r="II144" s="52">
        <v>0</v>
      </c>
      <c r="IJ144" s="52">
        <v>0</v>
      </c>
      <c r="IK144" s="52">
        <v>0</v>
      </c>
      <c r="IL144" s="52">
        <v>1.8346213449432608E-5</v>
      </c>
      <c r="IM144" s="52">
        <v>0</v>
      </c>
      <c r="IN144" s="52">
        <v>0</v>
      </c>
      <c r="IO144" s="52">
        <v>9.9289868384305389E-4</v>
      </c>
      <c r="IP144" s="52">
        <v>0</v>
      </c>
      <c r="IQ144" s="52">
        <v>0</v>
      </c>
      <c r="IR144" s="52">
        <v>4.6675076159779983E-5</v>
      </c>
      <c r="IS144" s="52">
        <v>2.5782208812883118E-3</v>
      </c>
      <c r="IT144" s="52">
        <v>7.7873495921972795E-4</v>
      </c>
      <c r="IU144" s="52">
        <v>6.1610290692067248E-5</v>
      </c>
      <c r="IV144" s="52">
        <v>4.6712234409805485E-3</v>
      </c>
      <c r="IW144" s="52">
        <v>0</v>
      </c>
      <c r="IX144" s="52">
        <v>0</v>
      </c>
      <c r="IY144" s="52">
        <v>0</v>
      </c>
      <c r="IZ144" s="52">
        <v>0</v>
      </c>
      <c r="JA144" s="52">
        <v>0</v>
      </c>
      <c r="JB144" s="52">
        <v>0</v>
      </c>
      <c r="JC144" s="52">
        <v>0</v>
      </c>
      <c r="JD144" s="52">
        <v>0</v>
      </c>
      <c r="JE144" s="52">
        <v>0</v>
      </c>
      <c r="JF144" s="52">
        <v>0</v>
      </c>
      <c r="JG144" s="52">
        <v>0</v>
      </c>
      <c r="JH144" s="52">
        <v>0</v>
      </c>
      <c r="JI144" s="52">
        <v>0</v>
      </c>
      <c r="JJ144" s="52">
        <v>0</v>
      </c>
      <c r="JK144" s="52">
        <v>0</v>
      </c>
      <c r="JL144" s="52">
        <v>0</v>
      </c>
      <c r="JM144" s="52">
        <v>0</v>
      </c>
      <c r="JN144" s="52">
        <v>0</v>
      </c>
      <c r="JO144" s="52">
        <v>0</v>
      </c>
      <c r="JP144" s="52">
        <v>0</v>
      </c>
      <c r="JQ144" s="52">
        <v>0</v>
      </c>
      <c r="JR144" s="52">
        <v>0</v>
      </c>
      <c r="JS144" s="52">
        <v>0</v>
      </c>
      <c r="JT144" s="52">
        <v>0</v>
      </c>
      <c r="JU144" s="52">
        <v>0</v>
      </c>
      <c r="JV144" s="52">
        <v>0</v>
      </c>
      <c r="JW144" s="52">
        <v>0</v>
      </c>
      <c r="JX144" s="52">
        <v>0</v>
      </c>
      <c r="JY144" s="52">
        <v>0</v>
      </c>
      <c r="JZ144" s="52">
        <v>0</v>
      </c>
      <c r="KA144" s="52">
        <v>0</v>
      </c>
      <c r="KB144" s="52">
        <v>0</v>
      </c>
      <c r="KC144" s="52">
        <v>0</v>
      </c>
      <c r="KD144" s="52">
        <v>0</v>
      </c>
      <c r="KE144" s="52">
        <v>0</v>
      </c>
      <c r="KF144" s="52">
        <v>0</v>
      </c>
      <c r="KG144" s="52">
        <v>0</v>
      </c>
      <c r="KH144" s="52">
        <v>0</v>
      </c>
      <c r="KI144" s="52">
        <v>0</v>
      </c>
      <c r="KJ144" s="52">
        <v>0</v>
      </c>
      <c r="KK144" s="52">
        <v>0</v>
      </c>
      <c r="KL144" s="52">
        <v>0</v>
      </c>
      <c r="KM144" s="52">
        <v>0</v>
      </c>
      <c r="KN144" s="52">
        <v>0</v>
      </c>
      <c r="KO144" s="52">
        <v>0</v>
      </c>
      <c r="KP144" s="52">
        <v>0</v>
      </c>
      <c r="KQ144" s="52">
        <v>0</v>
      </c>
      <c r="KR144" s="52">
        <v>0</v>
      </c>
      <c r="KS144" s="52">
        <v>0</v>
      </c>
      <c r="KT144" s="52">
        <v>0</v>
      </c>
      <c r="KU144" s="52">
        <v>0</v>
      </c>
      <c r="KV144" s="52">
        <v>0</v>
      </c>
      <c r="KW144" s="52">
        <v>0</v>
      </c>
      <c r="KX144" s="52">
        <v>0</v>
      </c>
      <c r="KY144" s="52">
        <v>0</v>
      </c>
      <c r="KZ144" s="52">
        <v>0</v>
      </c>
    </row>
    <row r="145" spans="1:312" x14ac:dyDescent="0.2">
      <c r="A145" s="89">
        <v>1.107313</v>
      </c>
      <c r="B145" s="41" t="s">
        <v>7307</v>
      </c>
      <c r="C145" s="51" t="s">
        <v>111</v>
      </c>
      <c r="D145" s="52">
        <v>0</v>
      </c>
      <c r="E145" s="52">
        <v>0</v>
      </c>
      <c r="F145" s="52">
        <v>0</v>
      </c>
      <c r="G145" s="52">
        <v>0</v>
      </c>
      <c r="H145" s="52">
        <v>0</v>
      </c>
      <c r="I145" s="52">
        <v>0</v>
      </c>
      <c r="J145" s="52">
        <v>0</v>
      </c>
      <c r="K145" s="52">
        <v>0</v>
      </c>
      <c r="L145" s="52">
        <v>0</v>
      </c>
      <c r="M145" s="52">
        <v>0</v>
      </c>
      <c r="N145" s="52">
        <v>0</v>
      </c>
      <c r="O145" s="52">
        <v>0</v>
      </c>
      <c r="P145" s="52">
        <v>0</v>
      </c>
      <c r="Q145" s="52">
        <v>0</v>
      </c>
      <c r="R145" s="52">
        <v>0</v>
      </c>
      <c r="S145" s="52">
        <v>0</v>
      </c>
      <c r="T145" s="52">
        <v>0</v>
      </c>
      <c r="U145" s="52">
        <v>0</v>
      </c>
      <c r="V145" s="52">
        <v>0</v>
      </c>
      <c r="W145" s="52">
        <v>0</v>
      </c>
      <c r="X145" s="52">
        <v>0</v>
      </c>
      <c r="Y145" s="52">
        <v>0</v>
      </c>
      <c r="Z145" s="52">
        <v>0</v>
      </c>
      <c r="AA145" s="52">
        <v>0</v>
      </c>
      <c r="AB145" s="52">
        <v>4.3857386066921688E-4</v>
      </c>
      <c r="AC145" s="52">
        <v>0</v>
      </c>
      <c r="AD145" s="52">
        <v>0</v>
      </c>
      <c r="AE145" s="52">
        <v>0</v>
      </c>
      <c r="AF145" s="52">
        <v>0</v>
      </c>
      <c r="AG145" s="52">
        <v>0</v>
      </c>
      <c r="AH145" s="52">
        <v>0</v>
      </c>
      <c r="AI145" s="52">
        <v>0</v>
      </c>
      <c r="AJ145" s="52">
        <v>0</v>
      </c>
      <c r="AK145" s="52">
        <v>0</v>
      </c>
      <c r="AL145" s="52">
        <v>0</v>
      </c>
      <c r="AM145" s="52">
        <v>0</v>
      </c>
      <c r="AN145" s="52">
        <v>0</v>
      </c>
      <c r="AO145" s="52">
        <v>3.9155976214790781E-5</v>
      </c>
      <c r="AP145" s="52">
        <v>0</v>
      </c>
      <c r="AQ145" s="52">
        <v>0</v>
      </c>
      <c r="AR145" s="52">
        <v>0</v>
      </c>
      <c r="AS145" s="52">
        <v>0</v>
      </c>
      <c r="AT145" s="52">
        <v>0</v>
      </c>
      <c r="AU145" s="52">
        <v>0</v>
      </c>
      <c r="AV145" s="52">
        <v>0</v>
      </c>
      <c r="AW145" s="52">
        <v>0</v>
      </c>
      <c r="AX145" s="52">
        <v>0</v>
      </c>
      <c r="AY145" s="52">
        <v>0</v>
      </c>
      <c r="AZ145" s="52">
        <v>0</v>
      </c>
      <c r="BA145" s="52">
        <v>0</v>
      </c>
      <c r="BB145" s="52">
        <v>3.3912118276311819E-6</v>
      </c>
      <c r="BC145" s="52">
        <v>0</v>
      </c>
      <c r="BD145" s="52">
        <v>0</v>
      </c>
      <c r="BE145" s="52">
        <v>0</v>
      </c>
      <c r="BF145" s="52">
        <v>0</v>
      </c>
      <c r="BG145" s="52">
        <v>0</v>
      </c>
      <c r="BH145" s="52">
        <v>1.0324667653319137E-4</v>
      </c>
      <c r="BI145" s="52">
        <v>0</v>
      </c>
      <c r="BJ145" s="52">
        <v>0</v>
      </c>
      <c r="BK145" s="52">
        <v>0</v>
      </c>
      <c r="BL145" s="52">
        <v>0</v>
      </c>
      <c r="BM145" s="52">
        <v>0</v>
      </c>
      <c r="BN145" s="52">
        <v>0</v>
      </c>
      <c r="BO145" s="52">
        <v>0</v>
      </c>
      <c r="BP145" s="52">
        <v>0</v>
      </c>
      <c r="BQ145" s="52">
        <v>0</v>
      </c>
      <c r="BR145" s="52">
        <v>0</v>
      </c>
      <c r="BS145" s="52">
        <v>0</v>
      </c>
      <c r="BT145" s="52">
        <v>0</v>
      </c>
      <c r="BU145" s="52">
        <v>0</v>
      </c>
      <c r="BV145" s="52">
        <v>0</v>
      </c>
      <c r="BW145" s="52">
        <v>0</v>
      </c>
      <c r="BX145" s="52">
        <v>0</v>
      </c>
      <c r="BY145" s="52">
        <v>0</v>
      </c>
      <c r="BZ145" s="52">
        <v>0</v>
      </c>
      <c r="CA145" s="52">
        <v>0</v>
      </c>
      <c r="CB145" s="52">
        <v>0</v>
      </c>
      <c r="CC145" s="52">
        <v>0</v>
      </c>
      <c r="CD145" s="52">
        <v>0</v>
      </c>
      <c r="CE145" s="52">
        <v>0</v>
      </c>
      <c r="CF145" s="52">
        <v>0</v>
      </c>
      <c r="CG145" s="52">
        <v>0</v>
      </c>
      <c r="CH145" s="52">
        <v>0</v>
      </c>
      <c r="CI145" s="52">
        <v>0</v>
      </c>
      <c r="CJ145" s="52">
        <v>0</v>
      </c>
      <c r="CK145" s="52">
        <v>0</v>
      </c>
      <c r="CL145" s="52">
        <v>0</v>
      </c>
      <c r="CM145" s="52">
        <v>0</v>
      </c>
      <c r="CN145" s="52">
        <v>1.7173317451080532E-5</v>
      </c>
      <c r="CO145" s="52">
        <v>0</v>
      </c>
      <c r="CP145" s="52">
        <v>0</v>
      </c>
      <c r="CQ145" s="52">
        <v>0</v>
      </c>
      <c r="CR145" s="52">
        <v>0</v>
      </c>
      <c r="CS145" s="52">
        <v>0</v>
      </c>
      <c r="CT145" s="52">
        <v>0</v>
      </c>
      <c r="CU145" s="52">
        <v>0</v>
      </c>
      <c r="CV145" s="52">
        <v>0</v>
      </c>
      <c r="CW145" s="52">
        <v>0</v>
      </c>
      <c r="CX145" s="52">
        <v>0</v>
      </c>
      <c r="CY145" s="52">
        <v>0</v>
      </c>
      <c r="CZ145" s="52">
        <v>0</v>
      </c>
      <c r="DA145" s="52">
        <v>0</v>
      </c>
      <c r="DB145" s="52">
        <v>0</v>
      </c>
      <c r="DC145" s="52">
        <v>0</v>
      </c>
      <c r="DD145" s="52">
        <v>0</v>
      </c>
      <c r="DE145" s="52">
        <v>0</v>
      </c>
      <c r="DF145" s="52">
        <v>0</v>
      </c>
      <c r="DG145" s="52">
        <v>0</v>
      </c>
      <c r="DH145" s="52">
        <v>0</v>
      </c>
      <c r="DI145" s="52">
        <v>0</v>
      </c>
      <c r="DJ145" s="52">
        <v>0</v>
      </c>
      <c r="DK145" s="52">
        <v>0</v>
      </c>
      <c r="DL145" s="52">
        <v>0</v>
      </c>
      <c r="DM145" s="52">
        <v>0</v>
      </c>
      <c r="DN145" s="52">
        <v>0</v>
      </c>
      <c r="DO145" s="52">
        <v>0</v>
      </c>
      <c r="DP145" s="52">
        <v>0</v>
      </c>
      <c r="DQ145" s="52">
        <v>0</v>
      </c>
      <c r="DR145" s="52">
        <v>0</v>
      </c>
      <c r="DS145" s="52">
        <v>0</v>
      </c>
      <c r="DT145" s="52">
        <v>0</v>
      </c>
      <c r="DU145" s="52">
        <v>1.0650456562258683E-3</v>
      </c>
      <c r="DV145" s="52">
        <v>0</v>
      </c>
      <c r="DW145" s="52">
        <v>0</v>
      </c>
      <c r="DX145" s="52">
        <v>9.3179115684933729E-5</v>
      </c>
      <c r="DY145" s="52">
        <v>0</v>
      </c>
      <c r="DZ145" s="52">
        <v>0</v>
      </c>
      <c r="EA145" s="52">
        <v>0</v>
      </c>
      <c r="EB145" s="52">
        <v>0</v>
      </c>
      <c r="EC145" s="52">
        <v>0</v>
      </c>
      <c r="ED145" s="52">
        <v>0</v>
      </c>
      <c r="EE145" s="52">
        <v>0</v>
      </c>
      <c r="EF145" s="52">
        <v>0</v>
      </c>
      <c r="EG145" s="52">
        <v>0</v>
      </c>
      <c r="EH145" s="52">
        <v>0</v>
      </c>
      <c r="EI145" s="52">
        <v>0</v>
      </c>
      <c r="EJ145" s="52">
        <v>0</v>
      </c>
      <c r="EK145" s="52">
        <v>1.700434559974823E-5</v>
      </c>
      <c r="EL145" s="52">
        <v>0</v>
      </c>
      <c r="EM145" s="52">
        <v>0</v>
      </c>
      <c r="EN145" s="52">
        <v>0</v>
      </c>
      <c r="EO145" s="52">
        <v>0</v>
      </c>
      <c r="EP145" s="52">
        <v>0</v>
      </c>
      <c r="EQ145" s="52">
        <v>0</v>
      </c>
      <c r="ER145" s="52">
        <v>0</v>
      </c>
      <c r="ES145" s="52">
        <v>0</v>
      </c>
      <c r="ET145" s="52">
        <v>0</v>
      </c>
      <c r="EU145" s="52">
        <v>0</v>
      </c>
      <c r="EV145" s="52">
        <v>0</v>
      </c>
      <c r="EW145" s="52">
        <v>0</v>
      </c>
      <c r="EX145" s="52">
        <v>0</v>
      </c>
      <c r="EY145" s="52">
        <v>0</v>
      </c>
      <c r="EZ145" s="52">
        <v>0</v>
      </c>
      <c r="FA145" s="52">
        <v>0</v>
      </c>
      <c r="FB145" s="52">
        <v>0</v>
      </c>
      <c r="FC145" s="52">
        <v>0</v>
      </c>
      <c r="FD145" s="52">
        <v>0</v>
      </c>
      <c r="FE145" s="52">
        <v>0</v>
      </c>
      <c r="FF145" s="52">
        <v>0</v>
      </c>
      <c r="FG145" s="52">
        <v>0</v>
      </c>
      <c r="FH145" s="52">
        <v>0</v>
      </c>
      <c r="FI145" s="52">
        <v>0</v>
      </c>
      <c r="FJ145" s="52">
        <v>0</v>
      </c>
      <c r="FK145" s="52">
        <v>0</v>
      </c>
      <c r="FL145" s="52">
        <v>0</v>
      </c>
      <c r="FM145" s="52">
        <v>0</v>
      </c>
      <c r="FN145" s="52">
        <v>0</v>
      </c>
      <c r="FO145" s="52">
        <v>0</v>
      </c>
      <c r="FP145" s="52">
        <v>0</v>
      </c>
      <c r="FQ145" s="52">
        <v>0</v>
      </c>
      <c r="FR145" s="52">
        <v>0</v>
      </c>
      <c r="FS145" s="52">
        <v>0</v>
      </c>
      <c r="FT145" s="52">
        <v>0</v>
      </c>
      <c r="FU145" s="52">
        <v>0</v>
      </c>
      <c r="FV145" s="52">
        <v>0</v>
      </c>
      <c r="FW145" s="52">
        <v>0</v>
      </c>
      <c r="FX145" s="52">
        <v>0</v>
      </c>
      <c r="FY145" s="52">
        <v>0</v>
      </c>
      <c r="FZ145" s="52">
        <v>0</v>
      </c>
      <c r="GA145" s="52">
        <v>0</v>
      </c>
      <c r="GB145" s="52">
        <v>0</v>
      </c>
      <c r="GC145" s="52">
        <v>0</v>
      </c>
      <c r="GD145" s="52">
        <v>0</v>
      </c>
      <c r="GE145" s="52">
        <v>0</v>
      </c>
      <c r="GF145" s="52">
        <v>0</v>
      </c>
      <c r="GG145" s="52">
        <v>0</v>
      </c>
      <c r="GH145" s="52">
        <v>0</v>
      </c>
      <c r="GI145" s="52">
        <v>1.6951523586358166E-5</v>
      </c>
      <c r="GJ145" s="52">
        <v>1.0824297040655787E-5</v>
      </c>
      <c r="GK145" s="52">
        <v>0</v>
      </c>
      <c r="GL145" s="52">
        <v>0</v>
      </c>
      <c r="GM145" s="52">
        <v>0</v>
      </c>
      <c r="GN145" s="52">
        <v>0</v>
      </c>
      <c r="GO145" s="52">
        <v>0</v>
      </c>
      <c r="GP145" s="52">
        <v>0</v>
      </c>
      <c r="GQ145" s="52">
        <v>0</v>
      </c>
      <c r="GR145" s="52">
        <v>0</v>
      </c>
      <c r="GS145" s="52">
        <v>0</v>
      </c>
      <c r="GT145" s="52">
        <v>0</v>
      </c>
      <c r="GU145" s="52">
        <v>0</v>
      </c>
      <c r="GV145" s="52">
        <v>0</v>
      </c>
      <c r="GW145" s="52">
        <v>0</v>
      </c>
      <c r="GX145" s="52">
        <v>0</v>
      </c>
      <c r="GY145" s="52">
        <v>0</v>
      </c>
      <c r="GZ145" s="52">
        <v>0</v>
      </c>
      <c r="HA145" s="52">
        <v>0</v>
      </c>
      <c r="HB145" s="52">
        <v>0</v>
      </c>
      <c r="HC145" s="52">
        <v>0</v>
      </c>
      <c r="HD145" s="52">
        <v>0</v>
      </c>
      <c r="HE145" s="52">
        <v>0</v>
      </c>
      <c r="HF145" s="52">
        <v>0</v>
      </c>
      <c r="HG145" s="52">
        <v>0</v>
      </c>
      <c r="HH145" s="52">
        <v>0</v>
      </c>
      <c r="HI145" s="52">
        <v>0</v>
      </c>
      <c r="HJ145" s="52">
        <v>0</v>
      </c>
      <c r="HK145" s="52">
        <v>0</v>
      </c>
      <c r="HL145" s="52">
        <v>0</v>
      </c>
      <c r="HM145" s="52">
        <v>0</v>
      </c>
      <c r="HN145" s="52">
        <v>0</v>
      </c>
      <c r="HO145" s="52">
        <v>0</v>
      </c>
      <c r="HP145" s="52">
        <v>0</v>
      </c>
      <c r="HQ145" s="52">
        <v>9.9472907483478624E-6</v>
      </c>
      <c r="HR145" s="52">
        <v>4.8351003937855032E-5</v>
      </c>
      <c r="HS145" s="52">
        <v>0</v>
      </c>
      <c r="HT145" s="52">
        <v>0</v>
      </c>
      <c r="HU145" s="52">
        <v>0</v>
      </c>
      <c r="HV145" s="52">
        <v>0</v>
      </c>
      <c r="HW145" s="52">
        <v>0</v>
      </c>
      <c r="HX145" s="52">
        <v>0</v>
      </c>
      <c r="HY145" s="52">
        <v>0</v>
      </c>
      <c r="HZ145" s="52">
        <v>0</v>
      </c>
      <c r="IA145" s="52">
        <v>0</v>
      </c>
      <c r="IB145" s="52">
        <v>0</v>
      </c>
      <c r="IC145" s="52">
        <v>0</v>
      </c>
      <c r="ID145" s="52">
        <v>0</v>
      </c>
      <c r="IE145" s="52">
        <v>0</v>
      </c>
      <c r="IF145" s="52">
        <v>0</v>
      </c>
      <c r="IG145" s="52">
        <v>0</v>
      </c>
      <c r="IH145" s="52">
        <v>0</v>
      </c>
      <c r="II145" s="52">
        <v>0</v>
      </c>
      <c r="IJ145" s="52">
        <v>0</v>
      </c>
      <c r="IK145" s="52">
        <v>0</v>
      </c>
      <c r="IL145" s="52">
        <v>0</v>
      </c>
      <c r="IM145" s="52">
        <v>0</v>
      </c>
      <c r="IN145" s="52">
        <v>0</v>
      </c>
      <c r="IO145" s="52">
        <v>0</v>
      </c>
      <c r="IP145" s="52">
        <v>0</v>
      </c>
      <c r="IQ145" s="52">
        <v>0</v>
      </c>
      <c r="IR145" s="52">
        <v>0</v>
      </c>
      <c r="IS145" s="52">
        <v>0</v>
      </c>
      <c r="IT145" s="52">
        <v>0</v>
      </c>
      <c r="IU145" s="52">
        <v>0</v>
      </c>
      <c r="IV145" s="52">
        <v>0</v>
      </c>
      <c r="IW145" s="52">
        <v>0</v>
      </c>
      <c r="IX145" s="52">
        <v>0</v>
      </c>
      <c r="IY145" s="52">
        <v>0</v>
      </c>
      <c r="IZ145" s="52">
        <v>0</v>
      </c>
      <c r="JA145" s="52">
        <v>0</v>
      </c>
      <c r="JB145" s="52">
        <v>0</v>
      </c>
      <c r="JC145" s="52">
        <v>0</v>
      </c>
      <c r="JD145" s="52">
        <v>0</v>
      </c>
      <c r="JE145" s="52">
        <v>0</v>
      </c>
      <c r="JF145" s="52">
        <v>0</v>
      </c>
      <c r="JG145" s="52">
        <v>0</v>
      </c>
      <c r="JH145" s="52">
        <v>0</v>
      </c>
      <c r="JI145" s="52">
        <v>0</v>
      </c>
      <c r="JJ145" s="52">
        <v>0</v>
      </c>
      <c r="JK145" s="52">
        <v>0</v>
      </c>
      <c r="JL145" s="52">
        <v>0</v>
      </c>
      <c r="JM145" s="52">
        <v>0</v>
      </c>
      <c r="JN145" s="52">
        <v>0</v>
      </c>
      <c r="JO145" s="52">
        <v>0</v>
      </c>
      <c r="JP145" s="52">
        <v>0</v>
      </c>
      <c r="JQ145" s="52">
        <v>0</v>
      </c>
      <c r="JR145" s="52">
        <v>0</v>
      </c>
      <c r="JS145" s="52">
        <v>0</v>
      </c>
      <c r="JT145" s="52">
        <v>0</v>
      </c>
      <c r="JU145" s="52">
        <v>0</v>
      </c>
      <c r="JV145" s="52">
        <v>5.1715172087378915E-5</v>
      </c>
      <c r="JW145" s="52">
        <v>2.7514708309818594E-4</v>
      </c>
      <c r="JX145" s="52">
        <v>1.1002366517619525E-5</v>
      </c>
      <c r="JY145" s="52">
        <v>0</v>
      </c>
      <c r="JZ145" s="52">
        <v>9.124286859483983E-5</v>
      </c>
      <c r="KA145" s="52">
        <v>0</v>
      </c>
      <c r="KB145" s="52">
        <v>1.5673153393280754E-4</v>
      </c>
      <c r="KC145" s="52">
        <v>1.930709669459055E-5</v>
      </c>
      <c r="KD145" s="52">
        <v>0</v>
      </c>
      <c r="KE145" s="52">
        <v>0</v>
      </c>
      <c r="KF145" s="52">
        <v>0</v>
      </c>
      <c r="KG145" s="52">
        <v>5.4937539109651539E-6</v>
      </c>
      <c r="KH145" s="52">
        <v>5.6347564743097626E-4</v>
      </c>
      <c r="KI145" s="52">
        <v>6.6532120292865178E-6</v>
      </c>
      <c r="KJ145" s="52">
        <v>7.6100302255986576E-4</v>
      </c>
      <c r="KK145" s="52">
        <v>0</v>
      </c>
      <c r="KL145" s="52">
        <v>4.6075229961961811E-4</v>
      </c>
      <c r="KM145" s="52">
        <v>0</v>
      </c>
      <c r="KN145" s="52">
        <v>0</v>
      </c>
      <c r="KO145" s="52">
        <v>0</v>
      </c>
      <c r="KP145" s="52">
        <v>0</v>
      </c>
      <c r="KQ145" s="52">
        <v>0</v>
      </c>
      <c r="KR145" s="52">
        <v>3.0580482739387772E-5</v>
      </c>
      <c r="KS145" s="52">
        <v>8.054893507311316E-6</v>
      </c>
      <c r="KT145" s="52">
        <v>0</v>
      </c>
      <c r="KU145" s="52">
        <v>0</v>
      </c>
      <c r="KV145" s="52">
        <v>0</v>
      </c>
      <c r="KW145" s="52">
        <v>0</v>
      </c>
      <c r="KX145" s="52">
        <v>0</v>
      </c>
      <c r="KY145" s="52">
        <v>0</v>
      </c>
      <c r="KZ145" s="52">
        <v>0</v>
      </c>
    </row>
    <row r="146" spans="1:312" x14ac:dyDescent="0.2">
      <c r="A146" s="89">
        <v>1.028629</v>
      </c>
      <c r="B146" s="41" t="s">
        <v>793</v>
      </c>
      <c r="C146" s="51" t="s">
        <v>28</v>
      </c>
      <c r="D146" s="52">
        <v>0</v>
      </c>
      <c r="E146" s="52">
        <v>0</v>
      </c>
      <c r="F146" s="52">
        <v>0</v>
      </c>
      <c r="G146" s="52">
        <v>0</v>
      </c>
      <c r="H146" s="52">
        <v>0</v>
      </c>
      <c r="I146" s="52">
        <v>0</v>
      </c>
      <c r="J146" s="52">
        <v>0</v>
      </c>
      <c r="K146" s="52">
        <v>0</v>
      </c>
      <c r="L146" s="52">
        <v>0</v>
      </c>
      <c r="M146" s="52">
        <v>0</v>
      </c>
      <c r="N146" s="52">
        <v>0</v>
      </c>
      <c r="O146" s="52">
        <v>0</v>
      </c>
      <c r="P146" s="52">
        <v>0</v>
      </c>
      <c r="Q146" s="52">
        <v>0</v>
      </c>
      <c r="R146" s="52">
        <v>0</v>
      </c>
      <c r="S146" s="52">
        <v>0</v>
      </c>
      <c r="T146" s="52">
        <v>0</v>
      </c>
      <c r="U146" s="52">
        <v>0</v>
      </c>
      <c r="V146" s="52">
        <v>0</v>
      </c>
      <c r="W146" s="52">
        <v>0</v>
      </c>
      <c r="X146" s="52">
        <v>0</v>
      </c>
      <c r="Y146" s="52">
        <v>0</v>
      </c>
      <c r="Z146" s="52">
        <v>0</v>
      </c>
      <c r="AA146" s="52">
        <v>0</v>
      </c>
      <c r="AB146" s="52">
        <v>0</v>
      </c>
      <c r="AC146" s="52">
        <v>0</v>
      </c>
      <c r="AD146" s="52">
        <v>0</v>
      </c>
      <c r="AE146" s="52">
        <v>0</v>
      </c>
      <c r="AF146" s="52">
        <v>0</v>
      </c>
      <c r="AG146" s="52">
        <v>0</v>
      </c>
      <c r="AH146" s="52">
        <v>0</v>
      </c>
      <c r="AI146" s="52">
        <v>0</v>
      </c>
      <c r="AJ146" s="52">
        <v>0</v>
      </c>
      <c r="AK146" s="52">
        <v>0</v>
      </c>
      <c r="AL146" s="52">
        <v>0</v>
      </c>
      <c r="AM146" s="52">
        <v>0</v>
      </c>
      <c r="AN146" s="52">
        <v>0</v>
      </c>
      <c r="AO146" s="52">
        <v>0</v>
      </c>
      <c r="AP146" s="52">
        <v>0</v>
      </c>
      <c r="AQ146" s="52">
        <v>0</v>
      </c>
      <c r="AR146" s="52">
        <v>0</v>
      </c>
      <c r="AS146" s="52">
        <v>0</v>
      </c>
      <c r="AT146" s="52">
        <v>0</v>
      </c>
      <c r="AU146" s="52">
        <v>0</v>
      </c>
      <c r="AV146" s="52">
        <v>0</v>
      </c>
      <c r="AW146" s="52">
        <v>0</v>
      </c>
      <c r="AX146" s="52">
        <v>0</v>
      </c>
      <c r="AY146" s="52">
        <v>0</v>
      </c>
      <c r="AZ146" s="52">
        <v>0</v>
      </c>
      <c r="BA146" s="52">
        <v>0</v>
      </c>
      <c r="BB146" s="52">
        <v>0</v>
      </c>
      <c r="BC146" s="52">
        <v>0</v>
      </c>
      <c r="BD146" s="52">
        <v>0</v>
      </c>
      <c r="BE146" s="52">
        <v>0</v>
      </c>
      <c r="BF146" s="52">
        <v>0</v>
      </c>
      <c r="BG146" s="52">
        <v>0</v>
      </c>
      <c r="BH146" s="52">
        <v>0</v>
      </c>
      <c r="BI146" s="52">
        <v>0</v>
      </c>
      <c r="BJ146" s="52">
        <v>0</v>
      </c>
      <c r="BK146" s="52">
        <v>0</v>
      </c>
      <c r="BL146" s="52">
        <v>0</v>
      </c>
      <c r="BM146" s="52">
        <v>0</v>
      </c>
      <c r="BN146" s="52">
        <v>0</v>
      </c>
      <c r="BO146" s="52">
        <v>0</v>
      </c>
      <c r="BP146" s="52">
        <v>0</v>
      </c>
      <c r="BQ146" s="52">
        <v>0</v>
      </c>
      <c r="BR146" s="52">
        <v>0</v>
      </c>
      <c r="BS146" s="52">
        <v>0</v>
      </c>
      <c r="BT146" s="52">
        <v>0</v>
      </c>
      <c r="BU146" s="52">
        <v>0</v>
      </c>
      <c r="BV146" s="52">
        <v>0</v>
      </c>
      <c r="BW146" s="52">
        <v>0</v>
      </c>
      <c r="BX146" s="52">
        <v>0</v>
      </c>
      <c r="BY146" s="52">
        <v>0</v>
      </c>
      <c r="BZ146" s="52">
        <v>0</v>
      </c>
      <c r="CA146" s="52">
        <v>0</v>
      </c>
      <c r="CB146" s="52">
        <v>0</v>
      </c>
      <c r="CC146" s="52">
        <v>0</v>
      </c>
      <c r="CD146" s="52">
        <v>0</v>
      </c>
      <c r="CE146" s="52">
        <v>0</v>
      </c>
      <c r="CF146" s="52">
        <v>0</v>
      </c>
      <c r="CG146" s="52">
        <v>0</v>
      </c>
      <c r="CH146" s="52">
        <v>0</v>
      </c>
      <c r="CI146" s="52">
        <v>0</v>
      </c>
      <c r="CJ146" s="52">
        <v>0</v>
      </c>
      <c r="CK146" s="52">
        <v>0</v>
      </c>
      <c r="CL146" s="52">
        <v>0</v>
      </c>
      <c r="CM146" s="52">
        <v>0</v>
      </c>
      <c r="CN146" s="52">
        <v>0</v>
      </c>
      <c r="CO146" s="52">
        <v>0</v>
      </c>
      <c r="CP146" s="52">
        <v>0</v>
      </c>
      <c r="CQ146" s="52">
        <v>0</v>
      </c>
      <c r="CR146" s="52">
        <v>0</v>
      </c>
      <c r="CS146" s="52">
        <v>0</v>
      </c>
      <c r="CT146" s="52">
        <v>0</v>
      </c>
      <c r="CU146" s="52">
        <v>0</v>
      </c>
      <c r="CV146" s="52">
        <v>0</v>
      </c>
      <c r="CW146" s="52">
        <v>0</v>
      </c>
      <c r="CX146" s="52">
        <v>0</v>
      </c>
      <c r="CY146" s="52">
        <v>0</v>
      </c>
      <c r="CZ146" s="52">
        <v>0</v>
      </c>
      <c r="DA146" s="52">
        <v>0</v>
      </c>
      <c r="DB146" s="52">
        <v>0</v>
      </c>
      <c r="DC146" s="52">
        <v>0</v>
      </c>
      <c r="DD146" s="52">
        <v>0</v>
      </c>
      <c r="DE146" s="52">
        <v>0</v>
      </c>
      <c r="DF146" s="52">
        <v>0</v>
      </c>
      <c r="DG146" s="52">
        <v>0</v>
      </c>
      <c r="DH146" s="52">
        <v>0</v>
      </c>
      <c r="DI146" s="52">
        <v>0</v>
      </c>
      <c r="DJ146" s="52">
        <v>0</v>
      </c>
      <c r="DK146" s="52">
        <v>0</v>
      </c>
      <c r="DL146" s="52">
        <v>0</v>
      </c>
      <c r="DM146" s="52">
        <v>0</v>
      </c>
      <c r="DN146" s="52">
        <v>0</v>
      </c>
      <c r="DO146" s="52">
        <v>0</v>
      </c>
      <c r="DP146" s="52">
        <v>0</v>
      </c>
      <c r="DQ146" s="52">
        <v>0</v>
      </c>
      <c r="DR146" s="52">
        <v>0</v>
      </c>
      <c r="DS146" s="52">
        <v>0</v>
      </c>
      <c r="DT146" s="52">
        <v>0</v>
      </c>
      <c r="DU146" s="52">
        <v>0</v>
      </c>
      <c r="DV146" s="52">
        <v>0</v>
      </c>
      <c r="DW146" s="52">
        <v>0</v>
      </c>
      <c r="DX146" s="52">
        <v>0</v>
      </c>
      <c r="DY146" s="52">
        <v>0</v>
      </c>
      <c r="DZ146" s="52">
        <v>0</v>
      </c>
      <c r="EA146" s="52">
        <v>0</v>
      </c>
      <c r="EB146" s="52">
        <v>0</v>
      </c>
      <c r="EC146" s="52">
        <v>0</v>
      </c>
      <c r="ED146" s="52">
        <v>0</v>
      </c>
      <c r="EE146" s="52">
        <v>0</v>
      </c>
      <c r="EF146" s="52">
        <v>0</v>
      </c>
      <c r="EG146" s="52">
        <v>0</v>
      </c>
      <c r="EH146" s="52">
        <v>0</v>
      </c>
      <c r="EI146" s="52">
        <v>0</v>
      </c>
      <c r="EJ146" s="52">
        <v>0</v>
      </c>
      <c r="EK146" s="52">
        <v>0</v>
      </c>
      <c r="EL146" s="52">
        <v>0</v>
      </c>
      <c r="EM146" s="52">
        <v>0</v>
      </c>
      <c r="EN146" s="52">
        <v>0</v>
      </c>
      <c r="EO146" s="52">
        <v>0</v>
      </c>
      <c r="EP146" s="52">
        <v>0</v>
      </c>
      <c r="EQ146" s="52">
        <v>0</v>
      </c>
      <c r="ER146" s="52">
        <v>0</v>
      </c>
      <c r="ES146" s="52">
        <v>0</v>
      </c>
      <c r="ET146" s="52">
        <v>0</v>
      </c>
      <c r="EU146" s="52">
        <v>0</v>
      </c>
      <c r="EV146" s="52">
        <v>0</v>
      </c>
      <c r="EW146" s="52">
        <v>0</v>
      </c>
      <c r="EX146" s="52">
        <v>0</v>
      </c>
      <c r="EY146" s="52">
        <v>0</v>
      </c>
      <c r="EZ146" s="52">
        <v>0</v>
      </c>
      <c r="FA146" s="52">
        <v>0</v>
      </c>
      <c r="FB146" s="52">
        <v>0</v>
      </c>
      <c r="FC146" s="52">
        <v>0</v>
      </c>
      <c r="FD146" s="52">
        <v>0</v>
      </c>
      <c r="FE146" s="52">
        <v>0</v>
      </c>
      <c r="FF146" s="52">
        <v>0</v>
      </c>
      <c r="FG146" s="52">
        <v>0</v>
      </c>
      <c r="FH146" s="52">
        <v>0</v>
      </c>
      <c r="FI146" s="52">
        <v>0</v>
      </c>
      <c r="FJ146" s="52">
        <v>0</v>
      </c>
      <c r="FK146" s="52">
        <v>0</v>
      </c>
      <c r="FL146" s="52">
        <v>0</v>
      </c>
      <c r="FM146" s="52">
        <v>0</v>
      </c>
      <c r="FN146" s="52">
        <v>0</v>
      </c>
      <c r="FO146" s="52">
        <v>2.1505656127174984E-3</v>
      </c>
      <c r="FP146" s="52">
        <v>0</v>
      </c>
      <c r="FQ146" s="52">
        <v>5.6618909073117174E-4</v>
      </c>
      <c r="FR146" s="52">
        <v>0</v>
      </c>
      <c r="FS146" s="52">
        <v>0</v>
      </c>
      <c r="FT146" s="52">
        <v>0</v>
      </c>
      <c r="FU146" s="52">
        <v>0</v>
      </c>
      <c r="FV146" s="52">
        <v>0</v>
      </c>
      <c r="FW146" s="52">
        <v>0</v>
      </c>
      <c r="FX146" s="52">
        <v>0</v>
      </c>
      <c r="FY146" s="52">
        <v>0</v>
      </c>
      <c r="FZ146" s="52">
        <v>0</v>
      </c>
      <c r="GA146" s="52">
        <v>0</v>
      </c>
      <c r="GB146" s="52">
        <v>0</v>
      </c>
      <c r="GC146" s="52">
        <v>0</v>
      </c>
      <c r="GD146" s="52">
        <v>0</v>
      </c>
      <c r="GE146" s="52">
        <v>0</v>
      </c>
      <c r="GF146" s="52">
        <v>0</v>
      </c>
      <c r="GG146" s="52">
        <v>0</v>
      </c>
      <c r="GH146" s="52">
        <v>0</v>
      </c>
      <c r="GI146" s="52">
        <v>0</v>
      </c>
      <c r="GJ146" s="52">
        <v>0</v>
      </c>
      <c r="GK146" s="52">
        <v>0</v>
      </c>
      <c r="GL146" s="52">
        <v>0</v>
      </c>
      <c r="GM146" s="52">
        <v>0</v>
      </c>
      <c r="GN146" s="52">
        <v>0</v>
      </c>
      <c r="GO146" s="52">
        <v>0</v>
      </c>
      <c r="GP146" s="52">
        <v>0</v>
      </c>
      <c r="GQ146" s="52">
        <v>0</v>
      </c>
      <c r="GR146" s="52">
        <v>0</v>
      </c>
      <c r="GS146" s="52">
        <v>0</v>
      </c>
      <c r="GT146" s="52">
        <v>0</v>
      </c>
      <c r="GU146" s="52">
        <v>0</v>
      </c>
      <c r="GV146" s="52">
        <v>0</v>
      </c>
      <c r="GW146" s="52">
        <v>0</v>
      </c>
      <c r="GX146" s="52">
        <v>0</v>
      </c>
      <c r="GY146" s="52">
        <v>0</v>
      </c>
      <c r="GZ146" s="52">
        <v>0</v>
      </c>
      <c r="HA146" s="52">
        <v>0</v>
      </c>
      <c r="HB146" s="52">
        <v>0</v>
      </c>
      <c r="HC146" s="52">
        <v>0</v>
      </c>
      <c r="HD146" s="52">
        <v>0</v>
      </c>
      <c r="HE146" s="52">
        <v>0</v>
      </c>
      <c r="HF146" s="52">
        <v>0</v>
      </c>
      <c r="HG146" s="52">
        <v>0</v>
      </c>
      <c r="HH146" s="52">
        <v>0</v>
      </c>
      <c r="HI146" s="52">
        <v>0</v>
      </c>
      <c r="HJ146" s="52">
        <v>0</v>
      </c>
      <c r="HK146" s="52">
        <v>0</v>
      </c>
      <c r="HL146" s="52">
        <v>0</v>
      </c>
      <c r="HM146" s="52">
        <v>0</v>
      </c>
      <c r="HN146" s="52">
        <v>0</v>
      </c>
      <c r="HO146" s="52">
        <v>0</v>
      </c>
      <c r="HP146" s="52">
        <v>0</v>
      </c>
      <c r="HQ146" s="52">
        <v>0</v>
      </c>
      <c r="HR146" s="52">
        <v>0</v>
      </c>
      <c r="HS146" s="52">
        <v>0</v>
      </c>
      <c r="HT146" s="52">
        <v>0</v>
      </c>
      <c r="HU146" s="52">
        <v>0</v>
      </c>
      <c r="HV146" s="52">
        <v>0</v>
      </c>
      <c r="HW146" s="52">
        <v>0</v>
      </c>
      <c r="HX146" s="52">
        <v>0</v>
      </c>
      <c r="HY146" s="52">
        <v>0</v>
      </c>
      <c r="HZ146" s="52">
        <v>0</v>
      </c>
      <c r="IA146" s="52">
        <v>0</v>
      </c>
      <c r="IB146" s="52">
        <v>0</v>
      </c>
      <c r="IC146" s="52">
        <v>0</v>
      </c>
      <c r="ID146" s="52">
        <v>0</v>
      </c>
      <c r="IE146" s="52">
        <v>0</v>
      </c>
      <c r="IF146" s="52">
        <v>0</v>
      </c>
      <c r="IG146" s="52">
        <v>0</v>
      </c>
      <c r="IH146" s="52">
        <v>9.8133741731279306E-5</v>
      </c>
      <c r="II146" s="52">
        <v>0</v>
      </c>
      <c r="IJ146" s="52">
        <v>0</v>
      </c>
      <c r="IK146" s="52">
        <v>0</v>
      </c>
      <c r="IL146" s="52">
        <v>0</v>
      </c>
      <c r="IM146" s="52">
        <v>0</v>
      </c>
      <c r="IN146" s="52">
        <v>0</v>
      </c>
      <c r="IO146" s="52">
        <v>0</v>
      </c>
      <c r="IP146" s="52">
        <v>0</v>
      </c>
      <c r="IQ146" s="52">
        <v>0</v>
      </c>
      <c r="IR146" s="52">
        <v>0</v>
      </c>
      <c r="IS146" s="52">
        <v>0</v>
      </c>
      <c r="IT146" s="52">
        <v>0</v>
      </c>
      <c r="IU146" s="52">
        <v>0</v>
      </c>
      <c r="IV146" s="52">
        <v>0</v>
      </c>
      <c r="IW146" s="52">
        <v>0</v>
      </c>
      <c r="IX146" s="52">
        <v>0</v>
      </c>
      <c r="IY146" s="52">
        <v>0</v>
      </c>
      <c r="IZ146" s="52">
        <v>0</v>
      </c>
      <c r="JA146" s="52">
        <v>0</v>
      </c>
      <c r="JB146" s="52">
        <v>0</v>
      </c>
      <c r="JC146" s="52">
        <v>0</v>
      </c>
      <c r="JD146" s="52">
        <v>0</v>
      </c>
      <c r="JE146" s="52">
        <v>0</v>
      </c>
      <c r="JF146" s="52">
        <v>0</v>
      </c>
      <c r="JG146" s="52">
        <v>0</v>
      </c>
      <c r="JH146" s="52">
        <v>0</v>
      </c>
      <c r="JI146" s="52">
        <v>0</v>
      </c>
      <c r="JJ146" s="52">
        <v>0</v>
      </c>
      <c r="JK146" s="52">
        <v>0</v>
      </c>
      <c r="JL146" s="52">
        <v>0</v>
      </c>
      <c r="JM146" s="52">
        <v>0</v>
      </c>
      <c r="JN146" s="52">
        <v>0</v>
      </c>
      <c r="JO146" s="52">
        <v>0</v>
      </c>
      <c r="JP146" s="52">
        <v>0</v>
      </c>
      <c r="JQ146" s="52">
        <v>0</v>
      </c>
      <c r="JR146" s="52">
        <v>0</v>
      </c>
      <c r="JS146" s="52">
        <v>0</v>
      </c>
      <c r="JT146" s="52">
        <v>0</v>
      </c>
      <c r="JU146" s="52">
        <v>0</v>
      </c>
      <c r="JV146" s="52">
        <v>0</v>
      </c>
      <c r="JW146" s="52">
        <v>0</v>
      </c>
      <c r="JX146" s="52">
        <v>0</v>
      </c>
      <c r="JY146" s="52">
        <v>0</v>
      </c>
      <c r="JZ146" s="52">
        <v>0</v>
      </c>
      <c r="KA146" s="52">
        <v>0</v>
      </c>
      <c r="KB146" s="52">
        <v>0</v>
      </c>
      <c r="KC146" s="52">
        <v>0</v>
      </c>
      <c r="KD146" s="52">
        <v>0</v>
      </c>
      <c r="KE146" s="52">
        <v>0</v>
      </c>
      <c r="KF146" s="52">
        <v>0</v>
      </c>
      <c r="KG146" s="52">
        <v>0</v>
      </c>
      <c r="KH146" s="52">
        <v>0</v>
      </c>
      <c r="KI146" s="52">
        <v>0</v>
      </c>
      <c r="KJ146" s="52">
        <v>0</v>
      </c>
      <c r="KK146" s="52">
        <v>0</v>
      </c>
      <c r="KL146" s="52">
        <v>0</v>
      </c>
      <c r="KM146" s="52">
        <v>0</v>
      </c>
      <c r="KN146" s="52">
        <v>0</v>
      </c>
      <c r="KO146" s="52">
        <v>0</v>
      </c>
      <c r="KP146" s="52">
        <v>0</v>
      </c>
      <c r="KQ146" s="52">
        <v>0</v>
      </c>
      <c r="KR146" s="52">
        <v>0</v>
      </c>
      <c r="KS146" s="52">
        <v>0</v>
      </c>
      <c r="KT146" s="52">
        <v>0</v>
      </c>
      <c r="KU146" s="52">
        <v>0</v>
      </c>
      <c r="KV146" s="52">
        <v>0</v>
      </c>
      <c r="KW146" s="52">
        <v>0</v>
      </c>
      <c r="KX146" s="52">
        <v>0</v>
      </c>
      <c r="KY146" s="52">
        <v>0</v>
      </c>
      <c r="KZ146" s="52">
        <v>0</v>
      </c>
    </row>
    <row r="147" spans="1:312" x14ac:dyDescent="0.2">
      <c r="A147" s="89">
        <v>1.1630659999999999</v>
      </c>
      <c r="B147" s="41" t="s">
        <v>792</v>
      </c>
      <c r="C147" s="51" t="s">
        <v>95</v>
      </c>
      <c r="D147" s="52">
        <v>0</v>
      </c>
      <c r="E147" s="52">
        <v>0</v>
      </c>
      <c r="F147" s="52">
        <v>0</v>
      </c>
      <c r="G147" s="52">
        <v>0</v>
      </c>
      <c r="H147" s="52">
        <v>0</v>
      </c>
      <c r="I147" s="52">
        <v>0</v>
      </c>
      <c r="J147" s="52">
        <v>0</v>
      </c>
      <c r="K147" s="52">
        <v>0</v>
      </c>
      <c r="L147" s="52">
        <v>0</v>
      </c>
      <c r="M147" s="52">
        <v>0</v>
      </c>
      <c r="N147" s="52">
        <v>0</v>
      </c>
      <c r="O147" s="52">
        <v>0</v>
      </c>
      <c r="P147" s="52">
        <v>0</v>
      </c>
      <c r="Q147" s="52">
        <v>0</v>
      </c>
      <c r="R147" s="52">
        <v>0</v>
      </c>
      <c r="S147" s="52">
        <v>0</v>
      </c>
      <c r="T147" s="52">
        <v>0</v>
      </c>
      <c r="U147" s="52">
        <v>0</v>
      </c>
      <c r="V147" s="52">
        <v>0</v>
      </c>
      <c r="W147" s="52">
        <v>0</v>
      </c>
      <c r="X147" s="52">
        <v>0</v>
      </c>
      <c r="Y147" s="52">
        <v>0</v>
      </c>
      <c r="Z147" s="52">
        <v>0</v>
      </c>
      <c r="AA147" s="52">
        <v>0</v>
      </c>
      <c r="AB147" s="52">
        <v>1.1678165538155045E-5</v>
      </c>
      <c r="AC147" s="52">
        <v>0</v>
      </c>
      <c r="AD147" s="52">
        <v>0</v>
      </c>
      <c r="AE147" s="52">
        <v>0</v>
      </c>
      <c r="AF147" s="52">
        <v>0</v>
      </c>
      <c r="AG147" s="52">
        <v>8.0457561188888495E-3</v>
      </c>
      <c r="AH147" s="52">
        <v>0</v>
      </c>
      <c r="AI147" s="52">
        <v>2.9042774988420655E-4</v>
      </c>
      <c r="AJ147" s="52">
        <v>0</v>
      </c>
      <c r="AK147" s="52">
        <v>0</v>
      </c>
      <c r="AL147" s="52">
        <v>0</v>
      </c>
      <c r="AM147" s="52">
        <v>0</v>
      </c>
      <c r="AN147" s="52">
        <v>3.7444006515863519E-3</v>
      </c>
      <c r="AO147" s="52">
        <v>1.9151528453403865E-3</v>
      </c>
      <c r="AP147" s="52">
        <v>0</v>
      </c>
      <c r="AQ147" s="52">
        <v>1.7919422685727863E-3</v>
      </c>
      <c r="AR147" s="52">
        <v>0</v>
      </c>
      <c r="AS147" s="52">
        <v>6.0170568400914606E-6</v>
      </c>
      <c r="AT147" s="52">
        <v>0</v>
      </c>
      <c r="AU147" s="52">
        <v>0</v>
      </c>
      <c r="AV147" s="52">
        <v>0</v>
      </c>
      <c r="AW147" s="52">
        <v>0</v>
      </c>
      <c r="AX147" s="52">
        <v>0</v>
      </c>
      <c r="AY147" s="52">
        <v>0</v>
      </c>
      <c r="AZ147" s="52">
        <v>0</v>
      </c>
      <c r="BA147" s="52">
        <v>0</v>
      </c>
      <c r="BB147" s="52">
        <v>0</v>
      </c>
      <c r="BC147" s="52">
        <v>2.3309505360131037E-3</v>
      </c>
      <c r="BD147" s="52">
        <v>0</v>
      </c>
      <c r="BE147" s="52">
        <v>0</v>
      </c>
      <c r="BF147" s="52">
        <v>0</v>
      </c>
      <c r="BG147" s="52">
        <v>0</v>
      </c>
      <c r="BH147" s="52">
        <v>7.1092822809909158E-4</v>
      </c>
      <c r="BI147" s="52">
        <v>0</v>
      </c>
      <c r="BJ147" s="52">
        <v>1.9061892993736814E-4</v>
      </c>
      <c r="BK147" s="52">
        <v>3.7420015254522859E-3</v>
      </c>
      <c r="BL147" s="52">
        <v>0</v>
      </c>
      <c r="BM147" s="52">
        <v>0</v>
      </c>
      <c r="BN147" s="52">
        <v>0</v>
      </c>
      <c r="BO147" s="52">
        <v>0</v>
      </c>
      <c r="BP147" s="52">
        <v>0</v>
      </c>
      <c r="BQ147" s="52">
        <v>0</v>
      </c>
      <c r="BR147" s="52">
        <v>0</v>
      </c>
      <c r="BS147" s="52">
        <v>0</v>
      </c>
      <c r="BT147" s="52">
        <v>0</v>
      </c>
      <c r="BU147" s="52">
        <v>0</v>
      </c>
      <c r="BV147" s="52">
        <v>0</v>
      </c>
      <c r="BW147" s="52">
        <v>0</v>
      </c>
      <c r="BX147" s="52">
        <v>0</v>
      </c>
      <c r="BY147" s="52">
        <v>0</v>
      </c>
      <c r="BZ147" s="52">
        <v>0</v>
      </c>
      <c r="CA147" s="52">
        <v>0</v>
      </c>
      <c r="CB147" s="52">
        <v>0</v>
      </c>
      <c r="CC147" s="52">
        <v>0</v>
      </c>
      <c r="CD147" s="52">
        <v>0</v>
      </c>
      <c r="CE147" s="52">
        <v>0</v>
      </c>
      <c r="CF147" s="52">
        <v>0</v>
      </c>
      <c r="CG147" s="52">
        <v>0</v>
      </c>
      <c r="CH147" s="52">
        <v>0</v>
      </c>
      <c r="CI147" s="52">
        <v>0</v>
      </c>
      <c r="CJ147" s="52">
        <v>1.0322303485905977E-4</v>
      </c>
      <c r="CK147" s="52">
        <v>0</v>
      </c>
      <c r="CL147" s="52">
        <v>1.6665889689467149E-5</v>
      </c>
      <c r="CM147" s="52">
        <v>0</v>
      </c>
      <c r="CN147" s="52">
        <v>0</v>
      </c>
      <c r="CO147" s="52">
        <v>3.8168371525077648E-5</v>
      </c>
      <c r="CP147" s="52">
        <v>0</v>
      </c>
      <c r="CQ147" s="52">
        <v>0</v>
      </c>
      <c r="CR147" s="52">
        <v>0</v>
      </c>
      <c r="CS147" s="52">
        <v>3.6301919065923256E-3</v>
      </c>
      <c r="CT147" s="52">
        <v>0</v>
      </c>
      <c r="CU147" s="52">
        <v>0</v>
      </c>
      <c r="CV147" s="52">
        <v>0</v>
      </c>
      <c r="CW147" s="52">
        <v>3.883274387496844E-3</v>
      </c>
      <c r="CX147" s="52">
        <v>0</v>
      </c>
      <c r="CY147" s="52">
        <v>0</v>
      </c>
      <c r="CZ147" s="52">
        <v>7.1665265876145711E-5</v>
      </c>
      <c r="DA147" s="52">
        <v>0</v>
      </c>
      <c r="DB147" s="52">
        <v>0</v>
      </c>
      <c r="DC147" s="52">
        <v>0</v>
      </c>
      <c r="DD147" s="52">
        <v>0</v>
      </c>
      <c r="DE147" s="52">
        <v>0</v>
      </c>
      <c r="DF147" s="52">
        <v>0</v>
      </c>
      <c r="DG147" s="52">
        <v>0</v>
      </c>
      <c r="DH147" s="52">
        <v>0</v>
      </c>
      <c r="DI147" s="52">
        <v>0</v>
      </c>
      <c r="DJ147" s="52">
        <v>1.1043446738516593E-3</v>
      </c>
      <c r="DK147" s="52">
        <v>0</v>
      </c>
      <c r="DL147" s="52">
        <v>0</v>
      </c>
      <c r="DM147" s="52">
        <v>0</v>
      </c>
      <c r="DN147" s="52">
        <v>0</v>
      </c>
      <c r="DO147" s="52">
        <v>0</v>
      </c>
      <c r="DP147" s="52">
        <v>0</v>
      </c>
      <c r="DQ147" s="52">
        <v>7.775302753915291E-5</v>
      </c>
      <c r="DR147" s="52">
        <v>0</v>
      </c>
      <c r="DS147" s="52">
        <v>1.228216797663546E-4</v>
      </c>
      <c r="DT147" s="52">
        <v>1.5225856676375913E-2</v>
      </c>
      <c r="DU147" s="52">
        <v>2.2150080528025714E-3</v>
      </c>
      <c r="DV147" s="52">
        <v>9.0616167073391141E-3</v>
      </c>
      <c r="DW147" s="52">
        <v>2.2589588758943613E-4</v>
      </c>
      <c r="DX147" s="52">
        <v>2.9457128840900898E-3</v>
      </c>
      <c r="DY147" s="52">
        <v>0</v>
      </c>
      <c r="DZ147" s="52">
        <v>0</v>
      </c>
      <c r="EA147" s="52">
        <v>0</v>
      </c>
      <c r="EB147" s="52">
        <v>0</v>
      </c>
      <c r="EC147" s="52">
        <v>7.2035867106302193E-4</v>
      </c>
      <c r="ED147" s="52">
        <v>0</v>
      </c>
      <c r="EE147" s="52">
        <v>7.2355624988746736E-4</v>
      </c>
      <c r="EF147" s="52">
        <v>0</v>
      </c>
      <c r="EG147" s="52">
        <v>2.2825762308250692E-4</v>
      </c>
      <c r="EH147" s="52">
        <v>0</v>
      </c>
      <c r="EI147" s="52">
        <v>0</v>
      </c>
      <c r="EJ147" s="52">
        <v>0</v>
      </c>
      <c r="EK147" s="52">
        <v>0</v>
      </c>
      <c r="EL147" s="52">
        <v>0</v>
      </c>
      <c r="EM147" s="52">
        <v>0</v>
      </c>
      <c r="EN147" s="52">
        <v>0</v>
      </c>
      <c r="EO147" s="52">
        <v>0</v>
      </c>
      <c r="EP147" s="52">
        <v>0</v>
      </c>
      <c r="EQ147" s="52">
        <v>0</v>
      </c>
      <c r="ER147" s="52">
        <v>0</v>
      </c>
      <c r="ES147" s="52">
        <v>0</v>
      </c>
      <c r="ET147" s="52">
        <v>0</v>
      </c>
      <c r="EU147" s="52">
        <v>0</v>
      </c>
      <c r="EV147" s="52">
        <v>0</v>
      </c>
      <c r="EW147" s="52">
        <v>0</v>
      </c>
      <c r="EX147" s="52">
        <v>0</v>
      </c>
      <c r="EY147" s="52">
        <v>5.7982776880417322E-3</v>
      </c>
      <c r="EZ147" s="52">
        <v>0</v>
      </c>
      <c r="FA147" s="52">
        <v>0</v>
      </c>
      <c r="FB147" s="52">
        <v>0</v>
      </c>
      <c r="FC147" s="52">
        <v>0</v>
      </c>
      <c r="FD147" s="52">
        <v>0</v>
      </c>
      <c r="FE147" s="52">
        <v>0</v>
      </c>
      <c r="FF147" s="52">
        <v>0</v>
      </c>
      <c r="FG147" s="52">
        <v>0</v>
      </c>
      <c r="FH147" s="52">
        <v>0</v>
      </c>
      <c r="FI147" s="52">
        <v>0</v>
      </c>
      <c r="FJ147" s="52">
        <v>0</v>
      </c>
      <c r="FK147" s="52">
        <v>0</v>
      </c>
      <c r="FL147" s="52">
        <v>0</v>
      </c>
      <c r="FM147" s="52">
        <v>2.7863433661121273E-3</v>
      </c>
      <c r="FN147" s="52">
        <v>0</v>
      </c>
      <c r="FO147" s="52">
        <v>0</v>
      </c>
      <c r="FP147" s="52">
        <v>0</v>
      </c>
      <c r="FQ147" s="52">
        <v>0</v>
      </c>
      <c r="FR147" s="52">
        <v>1.9625867822836053E-4</v>
      </c>
      <c r="FS147" s="52">
        <v>0</v>
      </c>
      <c r="FT147" s="52">
        <v>0</v>
      </c>
      <c r="FU147" s="52">
        <v>2.5025169592011429E-4</v>
      </c>
      <c r="FV147" s="52">
        <v>0</v>
      </c>
      <c r="FW147" s="52">
        <v>0</v>
      </c>
      <c r="FX147" s="52">
        <v>0</v>
      </c>
      <c r="FY147" s="52">
        <v>0</v>
      </c>
      <c r="FZ147" s="52">
        <v>0</v>
      </c>
      <c r="GA147" s="52">
        <v>0</v>
      </c>
      <c r="GB147" s="52">
        <v>0</v>
      </c>
      <c r="GC147" s="52">
        <v>0</v>
      </c>
      <c r="GD147" s="52">
        <v>0</v>
      </c>
      <c r="GE147" s="52">
        <v>0</v>
      </c>
      <c r="GF147" s="52">
        <v>0</v>
      </c>
      <c r="GG147" s="52">
        <v>0</v>
      </c>
      <c r="GH147" s="52">
        <v>0</v>
      </c>
      <c r="GI147" s="52">
        <v>0</v>
      </c>
      <c r="GJ147" s="52">
        <v>0</v>
      </c>
      <c r="GK147" s="52">
        <v>0</v>
      </c>
      <c r="GL147" s="52">
        <v>0</v>
      </c>
      <c r="GM147" s="52">
        <v>0</v>
      </c>
      <c r="GN147" s="52">
        <v>0</v>
      </c>
      <c r="GO147" s="52">
        <v>0</v>
      </c>
      <c r="GP147" s="52">
        <v>0</v>
      </c>
      <c r="GQ147" s="52">
        <v>0</v>
      </c>
      <c r="GR147" s="52">
        <v>0</v>
      </c>
      <c r="GS147" s="52">
        <v>0</v>
      </c>
      <c r="GT147" s="52">
        <v>0</v>
      </c>
      <c r="GU147" s="52">
        <v>0</v>
      </c>
      <c r="GV147" s="52">
        <v>0</v>
      </c>
      <c r="GW147" s="52">
        <v>0</v>
      </c>
      <c r="GX147" s="52">
        <v>0</v>
      </c>
      <c r="GY147" s="52">
        <v>0</v>
      </c>
      <c r="GZ147" s="52">
        <v>0</v>
      </c>
      <c r="HA147" s="52">
        <v>0</v>
      </c>
      <c r="HB147" s="52">
        <v>0</v>
      </c>
      <c r="HC147" s="52">
        <v>0</v>
      </c>
      <c r="HD147" s="52">
        <v>0</v>
      </c>
      <c r="HE147" s="52">
        <v>0</v>
      </c>
      <c r="HF147" s="52">
        <v>0</v>
      </c>
      <c r="HG147" s="52">
        <v>0</v>
      </c>
      <c r="HH147" s="52">
        <v>7.2830506560006471E-4</v>
      </c>
      <c r="HI147" s="52">
        <v>0</v>
      </c>
      <c r="HJ147" s="52">
        <v>1.0067081985903974E-3</v>
      </c>
      <c r="HK147" s="52">
        <v>0</v>
      </c>
      <c r="HL147" s="52">
        <v>0</v>
      </c>
      <c r="HM147" s="52">
        <v>0</v>
      </c>
      <c r="HN147" s="52">
        <v>0</v>
      </c>
      <c r="HO147" s="52">
        <v>0</v>
      </c>
      <c r="HP147" s="52">
        <v>0</v>
      </c>
      <c r="HQ147" s="52">
        <v>0</v>
      </c>
      <c r="HR147" s="52">
        <v>0</v>
      </c>
      <c r="HS147" s="52">
        <v>4.0959324263763067E-4</v>
      </c>
      <c r="HT147" s="52">
        <v>0</v>
      </c>
      <c r="HU147" s="52">
        <v>0</v>
      </c>
      <c r="HV147" s="52">
        <v>1.3150966103200402E-5</v>
      </c>
      <c r="HW147" s="52">
        <v>0</v>
      </c>
      <c r="HX147" s="52">
        <v>0</v>
      </c>
      <c r="HY147" s="52">
        <v>0</v>
      </c>
      <c r="HZ147" s="52">
        <v>0</v>
      </c>
      <c r="IA147" s="52">
        <v>0</v>
      </c>
      <c r="IB147" s="52">
        <v>0</v>
      </c>
      <c r="IC147" s="52">
        <v>2.8490420935070983E-3</v>
      </c>
      <c r="ID147" s="52">
        <v>4.0346686324941794E-3</v>
      </c>
      <c r="IE147" s="52">
        <v>0</v>
      </c>
      <c r="IF147" s="52">
        <v>0</v>
      </c>
      <c r="IG147" s="52">
        <v>8.9716150166149663E-5</v>
      </c>
      <c r="IH147" s="52">
        <v>0</v>
      </c>
      <c r="II147" s="52">
        <v>0</v>
      </c>
      <c r="IJ147" s="52">
        <v>0</v>
      </c>
      <c r="IK147" s="52">
        <v>0</v>
      </c>
      <c r="IL147" s="52">
        <v>0</v>
      </c>
      <c r="IM147" s="52">
        <v>0</v>
      </c>
      <c r="IN147" s="52">
        <v>0</v>
      </c>
      <c r="IO147" s="52">
        <v>0</v>
      </c>
      <c r="IP147" s="52">
        <v>0</v>
      </c>
      <c r="IQ147" s="52">
        <v>0</v>
      </c>
      <c r="IR147" s="52">
        <v>0</v>
      </c>
      <c r="IS147" s="52">
        <v>0</v>
      </c>
      <c r="IT147" s="52">
        <v>0</v>
      </c>
      <c r="IU147" s="52">
        <v>2.551917573174313E-4</v>
      </c>
      <c r="IV147" s="52">
        <v>0</v>
      </c>
      <c r="IW147" s="52">
        <v>0</v>
      </c>
      <c r="IX147" s="52">
        <v>0</v>
      </c>
      <c r="IY147" s="52">
        <v>0</v>
      </c>
      <c r="IZ147" s="52">
        <v>0</v>
      </c>
      <c r="JA147" s="52">
        <v>0</v>
      </c>
      <c r="JB147" s="52">
        <v>1.4956310666497873E-4</v>
      </c>
      <c r="JC147" s="52">
        <v>0</v>
      </c>
      <c r="JD147" s="52">
        <v>0</v>
      </c>
      <c r="JE147" s="52">
        <v>0</v>
      </c>
      <c r="JF147" s="52">
        <v>0</v>
      </c>
      <c r="JG147" s="52">
        <v>1.0413661963375218E-4</v>
      </c>
      <c r="JH147" s="52">
        <v>1.0492712066691067E-4</v>
      </c>
      <c r="JI147" s="52">
        <v>0</v>
      </c>
      <c r="JJ147" s="52">
        <v>0</v>
      </c>
      <c r="JK147" s="52">
        <v>0</v>
      </c>
      <c r="JL147" s="52">
        <v>0</v>
      </c>
      <c r="JM147" s="52">
        <v>0</v>
      </c>
      <c r="JN147" s="52">
        <v>0</v>
      </c>
      <c r="JO147" s="52">
        <v>0</v>
      </c>
      <c r="JP147" s="52">
        <v>0</v>
      </c>
      <c r="JQ147" s="52">
        <v>0</v>
      </c>
      <c r="JR147" s="52">
        <v>0</v>
      </c>
      <c r="JS147" s="52">
        <v>0</v>
      </c>
      <c r="JT147" s="52">
        <v>0</v>
      </c>
      <c r="JU147" s="52">
        <v>5.3553288964155847E-4</v>
      </c>
      <c r="JV147" s="52">
        <v>2.0881496726812273E-2</v>
      </c>
      <c r="JW147" s="52">
        <v>0</v>
      </c>
      <c r="JX147" s="52">
        <v>3.825820522247433E-3</v>
      </c>
      <c r="JY147" s="52">
        <v>0</v>
      </c>
      <c r="JZ147" s="52">
        <v>1.8301871419142499E-2</v>
      </c>
      <c r="KA147" s="52">
        <v>4.5562134453251273E-4</v>
      </c>
      <c r="KB147" s="52">
        <v>1.4732766724152439E-3</v>
      </c>
      <c r="KC147" s="52">
        <v>1.1662267910535838E-2</v>
      </c>
      <c r="KD147" s="52">
        <v>3.3525795663857556E-5</v>
      </c>
      <c r="KE147" s="52">
        <v>1.0719816164202298E-2</v>
      </c>
      <c r="KF147" s="52">
        <v>1.1509499928116551E-4</v>
      </c>
      <c r="KG147" s="52">
        <v>4.0783194085285301E-2</v>
      </c>
      <c r="KH147" s="52">
        <v>2.5236545243644791E-3</v>
      </c>
      <c r="KI147" s="52">
        <v>9.9798180439297776E-5</v>
      </c>
      <c r="KJ147" s="52">
        <v>1.7693785304277183E-3</v>
      </c>
      <c r="KK147" s="52">
        <v>3.7632611403100785E-4</v>
      </c>
      <c r="KL147" s="52">
        <v>5.8569829119757728E-2</v>
      </c>
      <c r="KM147" s="52">
        <v>1.1239684005368285E-3</v>
      </c>
      <c r="KN147" s="52">
        <v>9.7889641820821257E-4</v>
      </c>
      <c r="KO147" s="52">
        <v>8.2527842746866228E-4</v>
      </c>
      <c r="KP147" s="52">
        <v>7.715555779362241E-4</v>
      </c>
      <c r="KQ147" s="52">
        <v>0</v>
      </c>
      <c r="KR147" s="52">
        <v>1.1891245676870312E-3</v>
      </c>
      <c r="KS147" s="52">
        <v>9.1987221035083903E-4</v>
      </c>
      <c r="KT147" s="52">
        <v>1.1036488445359291E-3</v>
      </c>
      <c r="KU147" s="52">
        <v>2.5737052221624197E-4</v>
      </c>
      <c r="KV147" s="52">
        <v>0</v>
      </c>
      <c r="KW147" s="52">
        <v>5.9552849463404695E-4</v>
      </c>
      <c r="KX147" s="52">
        <v>2.931077333400102E-3</v>
      </c>
      <c r="KY147" s="52">
        <v>8.5144017529787189E-4</v>
      </c>
      <c r="KZ147" s="52">
        <v>1.251741524184927E-3</v>
      </c>
    </row>
    <row r="148" spans="1:312" x14ac:dyDescent="0.2">
      <c r="A148" s="89">
        <v>1.0243040000000001</v>
      </c>
      <c r="B148" s="41" t="s">
        <v>790</v>
      </c>
      <c r="C148" s="51" t="s">
        <v>84</v>
      </c>
      <c r="D148" s="52">
        <v>0</v>
      </c>
      <c r="E148" s="52">
        <v>0</v>
      </c>
      <c r="F148" s="52">
        <v>0</v>
      </c>
      <c r="G148" s="52">
        <v>0</v>
      </c>
      <c r="H148" s="52">
        <v>0</v>
      </c>
      <c r="I148" s="52">
        <v>2.7743525103517342E-2</v>
      </c>
      <c r="J148" s="52">
        <v>3.9430101278594386E-2</v>
      </c>
      <c r="K148" s="52">
        <v>0</v>
      </c>
      <c r="L148" s="52">
        <v>0</v>
      </c>
      <c r="M148" s="52">
        <v>0</v>
      </c>
      <c r="N148" s="52">
        <v>0</v>
      </c>
      <c r="O148" s="52">
        <v>0</v>
      </c>
      <c r="P148" s="52">
        <v>0</v>
      </c>
      <c r="Q148" s="52">
        <v>0</v>
      </c>
      <c r="R148" s="52">
        <v>0</v>
      </c>
      <c r="S148" s="52">
        <v>7.0457260506858767E-4</v>
      </c>
      <c r="T148" s="52">
        <v>0</v>
      </c>
      <c r="U148" s="52">
        <v>0</v>
      </c>
      <c r="V148" s="52">
        <v>0</v>
      </c>
      <c r="W148" s="52">
        <v>0</v>
      </c>
      <c r="X148" s="52">
        <v>0</v>
      </c>
      <c r="Y148" s="52">
        <v>0</v>
      </c>
      <c r="Z148" s="52">
        <v>3.0973955648730502E-5</v>
      </c>
      <c r="AA148" s="52">
        <v>0</v>
      </c>
      <c r="AB148" s="52">
        <v>0</v>
      </c>
      <c r="AC148" s="52">
        <v>0</v>
      </c>
      <c r="AD148" s="52">
        <v>0</v>
      </c>
      <c r="AE148" s="52">
        <v>0</v>
      </c>
      <c r="AF148" s="52">
        <v>0</v>
      </c>
      <c r="AG148" s="52">
        <v>0</v>
      </c>
      <c r="AH148" s="52">
        <v>0</v>
      </c>
      <c r="AI148" s="52">
        <v>0</v>
      </c>
      <c r="AJ148" s="52">
        <v>0</v>
      </c>
      <c r="AK148" s="52">
        <v>0</v>
      </c>
      <c r="AL148" s="52">
        <v>0</v>
      </c>
      <c r="AM148" s="52">
        <v>0</v>
      </c>
      <c r="AN148" s="52">
        <v>0</v>
      </c>
      <c r="AO148" s="52">
        <v>0</v>
      </c>
      <c r="AP148" s="52">
        <v>0</v>
      </c>
      <c r="AQ148" s="52">
        <v>0</v>
      </c>
      <c r="AR148" s="52">
        <v>0</v>
      </c>
      <c r="AS148" s="52">
        <v>0</v>
      </c>
      <c r="AT148" s="52">
        <v>0</v>
      </c>
      <c r="AU148" s="52">
        <v>0</v>
      </c>
      <c r="AV148" s="52">
        <v>0</v>
      </c>
      <c r="AW148" s="52">
        <v>2.9749235953339324E-4</v>
      </c>
      <c r="AX148" s="52">
        <v>4.6814385604549598E-2</v>
      </c>
      <c r="AY148" s="52">
        <v>1.2777551468789537E-3</v>
      </c>
      <c r="AZ148" s="52">
        <v>0</v>
      </c>
      <c r="BA148" s="52">
        <v>0</v>
      </c>
      <c r="BB148" s="52">
        <v>0</v>
      </c>
      <c r="BC148" s="52">
        <v>0</v>
      </c>
      <c r="BD148" s="52">
        <v>0</v>
      </c>
      <c r="BE148" s="52">
        <v>0</v>
      </c>
      <c r="BF148" s="52">
        <v>0</v>
      </c>
      <c r="BG148" s="52">
        <v>0</v>
      </c>
      <c r="BH148" s="52">
        <v>0</v>
      </c>
      <c r="BI148" s="52">
        <v>0</v>
      </c>
      <c r="BJ148" s="52">
        <v>0</v>
      </c>
      <c r="BK148" s="52">
        <v>0</v>
      </c>
      <c r="BL148" s="52">
        <v>0</v>
      </c>
      <c r="BM148" s="52">
        <v>0</v>
      </c>
      <c r="BN148" s="52">
        <v>0</v>
      </c>
      <c r="BO148" s="52">
        <v>0</v>
      </c>
      <c r="BP148" s="52">
        <v>0</v>
      </c>
      <c r="BQ148" s="52">
        <v>0</v>
      </c>
      <c r="BR148" s="52">
        <v>0</v>
      </c>
      <c r="BS148" s="52">
        <v>0</v>
      </c>
      <c r="BT148" s="52">
        <v>0</v>
      </c>
      <c r="BU148" s="52">
        <v>1.5502809100175442E-3</v>
      </c>
      <c r="BV148" s="52">
        <v>0</v>
      </c>
      <c r="BW148" s="52">
        <v>0</v>
      </c>
      <c r="BX148" s="52">
        <v>0</v>
      </c>
      <c r="BY148" s="52">
        <v>0</v>
      </c>
      <c r="BZ148" s="52">
        <v>0</v>
      </c>
      <c r="CA148" s="52">
        <v>0</v>
      </c>
      <c r="CB148" s="52">
        <v>0</v>
      </c>
      <c r="CC148" s="52">
        <v>0</v>
      </c>
      <c r="CD148" s="52">
        <v>0</v>
      </c>
      <c r="CE148" s="52">
        <v>0</v>
      </c>
      <c r="CF148" s="52">
        <v>0</v>
      </c>
      <c r="CG148" s="52">
        <v>0</v>
      </c>
      <c r="CH148" s="52">
        <v>0</v>
      </c>
      <c r="CI148" s="52">
        <v>0</v>
      </c>
      <c r="CJ148" s="52">
        <v>0</v>
      </c>
      <c r="CK148" s="52">
        <v>0</v>
      </c>
      <c r="CL148" s="52">
        <v>0</v>
      </c>
      <c r="CM148" s="52">
        <v>0</v>
      </c>
      <c r="CN148" s="52">
        <v>0</v>
      </c>
      <c r="CO148" s="52">
        <v>0</v>
      </c>
      <c r="CP148" s="52">
        <v>0</v>
      </c>
      <c r="CQ148" s="52">
        <v>0</v>
      </c>
      <c r="CR148" s="52">
        <v>0</v>
      </c>
      <c r="CS148" s="52">
        <v>0</v>
      </c>
      <c r="CT148" s="52">
        <v>0</v>
      </c>
      <c r="CU148" s="52">
        <v>0</v>
      </c>
      <c r="CV148" s="52">
        <v>0</v>
      </c>
      <c r="CW148" s="52">
        <v>0</v>
      </c>
      <c r="CX148" s="52">
        <v>0</v>
      </c>
      <c r="CY148" s="52">
        <v>0</v>
      </c>
      <c r="CZ148" s="52">
        <v>0</v>
      </c>
      <c r="DA148" s="52">
        <v>0</v>
      </c>
      <c r="DB148" s="52">
        <v>0</v>
      </c>
      <c r="DC148" s="52">
        <v>0</v>
      </c>
      <c r="DD148" s="52">
        <v>0</v>
      </c>
      <c r="DE148" s="52">
        <v>0</v>
      </c>
      <c r="DF148" s="52">
        <v>0</v>
      </c>
      <c r="DG148" s="52">
        <v>0</v>
      </c>
      <c r="DH148" s="52">
        <v>0</v>
      </c>
      <c r="DI148" s="52">
        <v>0</v>
      </c>
      <c r="DJ148" s="52">
        <v>0</v>
      </c>
      <c r="DK148" s="52">
        <v>0</v>
      </c>
      <c r="DL148" s="52">
        <v>0</v>
      </c>
      <c r="DM148" s="52">
        <v>0</v>
      </c>
      <c r="DN148" s="52">
        <v>0</v>
      </c>
      <c r="DO148" s="52">
        <v>0</v>
      </c>
      <c r="DP148" s="52">
        <v>0</v>
      </c>
      <c r="DQ148" s="52">
        <v>0</v>
      </c>
      <c r="DR148" s="52">
        <v>0</v>
      </c>
      <c r="DS148" s="52">
        <v>0</v>
      </c>
      <c r="DT148" s="52">
        <v>0</v>
      </c>
      <c r="DU148" s="52">
        <v>0</v>
      </c>
      <c r="DV148" s="52">
        <v>0</v>
      </c>
      <c r="DW148" s="52">
        <v>0</v>
      </c>
      <c r="DX148" s="52">
        <v>0</v>
      </c>
      <c r="DY148" s="52">
        <v>0</v>
      </c>
      <c r="DZ148" s="52">
        <v>0</v>
      </c>
      <c r="EA148" s="52">
        <v>0</v>
      </c>
      <c r="EB148" s="52">
        <v>0</v>
      </c>
      <c r="EC148" s="52">
        <v>0</v>
      </c>
      <c r="ED148" s="52">
        <v>0</v>
      </c>
      <c r="EE148" s="52">
        <v>0</v>
      </c>
      <c r="EF148" s="52">
        <v>0</v>
      </c>
      <c r="EG148" s="52">
        <v>0</v>
      </c>
      <c r="EH148" s="52">
        <v>0</v>
      </c>
      <c r="EI148" s="52">
        <v>0</v>
      </c>
      <c r="EJ148" s="52">
        <v>0</v>
      </c>
      <c r="EK148" s="52">
        <v>0</v>
      </c>
      <c r="EL148" s="52">
        <v>0</v>
      </c>
      <c r="EM148" s="52">
        <v>0</v>
      </c>
      <c r="EN148" s="52">
        <v>0</v>
      </c>
      <c r="EO148" s="52">
        <v>0</v>
      </c>
      <c r="EP148" s="52">
        <v>5.3696460128321844E-4</v>
      </c>
      <c r="EQ148" s="52">
        <v>0</v>
      </c>
      <c r="ER148" s="52">
        <v>0</v>
      </c>
      <c r="ES148" s="52">
        <v>0</v>
      </c>
      <c r="ET148" s="52">
        <v>0</v>
      </c>
      <c r="EU148" s="52">
        <v>7.0049752454386062E-4</v>
      </c>
      <c r="EV148" s="52">
        <v>9.2740767313947425E-3</v>
      </c>
      <c r="EW148" s="52">
        <v>0</v>
      </c>
      <c r="EX148" s="52">
        <v>0</v>
      </c>
      <c r="EY148" s="52">
        <v>1.2783337359015981E-3</v>
      </c>
      <c r="EZ148" s="52">
        <v>0</v>
      </c>
      <c r="FA148" s="52">
        <v>0</v>
      </c>
      <c r="FB148" s="52">
        <v>0</v>
      </c>
      <c r="FC148" s="52">
        <v>0</v>
      </c>
      <c r="FD148" s="52">
        <v>0</v>
      </c>
      <c r="FE148" s="52">
        <v>0</v>
      </c>
      <c r="FF148" s="52">
        <v>0</v>
      </c>
      <c r="FG148" s="52">
        <v>0</v>
      </c>
      <c r="FH148" s="52">
        <v>0</v>
      </c>
      <c r="FI148" s="52">
        <v>0</v>
      </c>
      <c r="FJ148" s="52">
        <v>0</v>
      </c>
      <c r="FK148" s="52">
        <v>0</v>
      </c>
      <c r="FL148" s="52">
        <v>0</v>
      </c>
      <c r="FM148" s="52">
        <v>0</v>
      </c>
      <c r="FN148" s="52">
        <v>0</v>
      </c>
      <c r="FO148" s="52">
        <v>0</v>
      </c>
      <c r="FP148" s="52">
        <v>0</v>
      </c>
      <c r="FQ148" s="52">
        <v>0</v>
      </c>
      <c r="FR148" s="52">
        <v>0</v>
      </c>
      <c r="FS148" s="52">
        <v>0</v>
      </c>
      <c r="FT148" s="52">
        <v>0</v>
      </c>
      <c r="FU148" s="52">
        <v>0</v>
      </c>
      <c r="FV148" s="52">
        <v>0</v>
      </c>
      <c r="FW148" s="52">
        <v>0</v>
      </c>
      <c r="FX148" s="52">
        <v>0</v>
      </c>
      <c r="FY148" s="52">
        <v>0</v>
      </c>
      <c r="FZ148" s="52">
        <v>0</v>
      </c>
      <c r="GA148" s="52">
        <v>0</v>
      </c>
      <c r="GB148" s="52">
        <v>0</v>
      </c>
      <c r="GC148" s="52">
        <v>0</v>
      </c>
      <c r="GD148" s="52">
        <v>0</v>
      </c>
      <c r="GE148" s="52">
        <v>0</v>
      </c>
      <c r="GF148" s="52">
        <v>0</v>
      </c>
      <c r="GG148" s="52">
        <v>0</v>
      </c>
      <c r="GH148" s="52">
        <v>0</v>
      </c>
      <c r="GI148" s="52">
        <v>0</v>
      </c>
      <c r="GJ148" s="52">
        <v>0</v>
      </c>
      <c r="GK148" s="52">
        <v>0</v>
      </c>
      <c r="GL148" s="52">
        <v>0</v>
      </c>
      <c r="GM148" s="52">
        <v>0</v>
      </c>
      <c r="GN148" s="52">
        <v>0</v>
      </c>
      <c r="GO148" s="52">
        <v>0</v>
      </c>
      <c r="GP148" s="52">
        <v>0</v>
      </c>
      <c r="GQ148" s="52">
        <v>0</v>
      </c>
      <c r="GR148" s="52">
        <v>0</v>
      </c>
      <c r="GS148" s="52">
        <v>0</v>
      </c>
      <c r="GT148" s="52">
        <v>0</v>
      </c>
      <c r="GU148" s="52">
        <v>0</v>
      </c>
      <c r="GV148" s="52">
        <v>0</v>
      </c>
      <c r="GW148" s="52">
        <v>0</v>
      </c>
      <c r="GX148" s="52">
        <v>0</v>
      </c>
      <c r="GY148" s="52">
        <v>0</v>
      </c>
      <c r="GZ148" s="52">
        <v>0</v>
      </c>
      <c r="HA148" s="52">
        <v>0</v>
      </c>
      <c r="HB148" s="52">
        <v>0</v>
      </c>
      <c r="HC148" s="52">
        <v>0</v>
      </c>
      <c r="HD148" s="52">
        <v>0</v>
      </c>
      <c r="HE148" s="52">
        <v>2.5655294775787485E-4</v>
      </c>
      <c r="HF148" s="52">
        <v>0</v>
      </c>
      <c r="HG148" s="52">
        <v>0</v>
      </c>
      <c r="HH148" s="52">
        <v>0</v>
      </c>
      <c r="HI148" s="52">
        <v>0</v>
      </c>
      <c r="HJ148" s="52">
        <v>0</v>
      </c>
      <c r="HK148" s="52">
        <v>0</v>
      </c>
      <c r="HL148" s="52">
        <v>0</v>
      </c>
      <c r="HM148" s="52">
        <v>0</v>
      </c>
      <c r="HN148" s="52">
        <v>0</v>
      </c>
      <c r="HO148" s="52">
        <v>0</v>
      </c>
      <c r="HP148" s="52">
        <v>0</v>
      </c>
      <c r="HQ148" s="52">
        <v>0</v>
      </c>
      <c r="HR148" s="52">
        <v>0</v>
      </c>
      <c r="HS148" s="52">
        <v>0</v>
      </c>
      <c r="HT148" s="52">
        <v>0</v>
      </c>
      <c r="HU148" s="52">
        <v>0</v>
      </c>
      <c r="HV148" s="52">
        <v>0</v>
      </c>
      <c r="HW148" s="52">
        <v>0</v>
      </c>
      <c r="HX148" s="52">
        <v>0</v>
      </c>
      <c r="HY148" s="52">
        <v>0</v>
      </c>
      <c r="HZ148" s="52">
        <v>0</v>
      </c>
      <c r="IA148" s="52">
        <v>0</v>
      </c>
      <c r="IB148" s="52">
        <v>0</v>
      </c>
      <c r="IC148" s="52">
        <v>0</v>
      </c>
      <c r="ID148" s="52">
        <v>0</v>
      </c>
      <c r="IE148" s="52">
        <v>0</v>
      </c>
      <c r="IF148" s="52">
        <v>0</v>
      </c>
      <c r="IG148" s="52">
        <v>0</v>
      </c>
      <c r="IH148" s="52">
        <v>0</v>
      </c>
      <c r="II148" s="52">
        <v>0</v>
      </c>
      <c r="IJ148" s="52">
        <v>0</v>
      </c>
      <c r="IK148" s="52">
        <v>0</v>
      </c>
      <c r="IL148" s="52">
        <v>0</v>
      </c>
      <c r="IM148" s="52">
        <v>0</v>
      </c>
      <c r="IN148" s="52">
        <v>0</v>
      </c>
      <c r="IO148" s="52">
        <v>6.6662821699142613E-5</v>
      </c>
      <c r="IP148" s="52">
        <v>0</v>
      </c>
      <c r="IQ148" s="52">
        <v>0</v>
      </c>
      <c r="IR148" s="52">
        <v>6.69624094771354E-5</v>
      </c>
      <c r="IS148" s="52">
        <v>3.0280875604293399E-4</v>
      </c>
      <c r="IT148" s="52">
        <v>1.5662244597893272E-4</v>
      </c>
      <c r="IU148" s="52">
        <v>9.6145504153555554E-4</v>
      </c>
      <c r="IV148" s="52">
        <v>1.8242428478439754E-3</v>
      </c>
      <c r="IW148" s="52">
        <v>4.2408398565539039E-3</v>
      </c>
      <c r="IX148" s="52">
        <v>0.19074445057477621</v>
      </c>
      <c r="IY148" s="52">
        <v>0</v>
      </c>
      <c r="IZ148" s="52">
        <v>0</v>
      </c>
      <c r="JA148" s="52">
        <v>0</v>
      </c>
      <c r="JB148" s="52">
        <v>0</v>
      </c>
      <c r="JC148" s="52">
        <v>0</v>
      </c>
      <c r="JD148" s="52">
        <v>0</v>
      </c>
      <c r="JE148" s="52">
        <v>7.9509894724705038E-4</v>
      </c>
      <c r="JF148" s="52">
        <v>0</v>
      </c>
      <c r="JG148" s="52">
        <v>0</v>
      </c>
      <c r="JH148" s="52">
        <v>0</v>
      </c>
      <c r="JI148" s="52">
        <v>0</v>
      </c>
      <c r="JJ148" s="52">
        <v>0</v>
      </c>
      <c r="JK148" s="52">
        <v>0</v>
      </c>
      <c r="JL148" s="52">
        <v>0</v>
      </c>
      <c r="JM148" s="52">
        <v>0</v>
      </c>
      <c r="JN148" s="52">
        <v>0</v>
      </c>
      <c r="JO148" s="52">
        <v>0</v>
      </c>
      <c r="JP148" s="52">
        <v>0</v>
      </c>
      <c r="JQ148" s="52">
        <v>0</v>
      </c>
      <c r="JR148" s="52">
        <v>0</v>
      </c>
      <c r="JS148" s="52">
        <v>0</v>
      </c>
      <c r="JT148" s="52">
        <v>0</v>
      </c>
      <c r="JU148" s="52">
        <v>0</v>
      </c>
      <c r="JV148" s="52">
        <v>0</v>
      </c>
      <c r="JW148" s="52">
        <v>0</v>
      </c>
      <c r="JX148" s="52">
        <v>0</v>
      </c>
      <c r="JY148" s="52">
        <v>0</v>
      </c>
      <c r="JZ148" s="52">
        <v>0</v>
      </c>
      <c r="KA148" s="52">
        <v>0</v>
      </c>
      <c r="KB148" s="52">
        <v>4.8078868025636466E-5</v>
      </c>
      <c r="KC148" s="52">
        <v>0</v>
      </c>
      <c r="KD148" s="52">
        <v>0</v>
      </c>
      <c r="KE148" s="52">
        <v>0</v>
      </c>
      <c r="KF148" s="52">
        <v>0</v>
      </c>
      <c r="KG148" s="52">
        <v>0</v>
      </c>
      <c r="KH148" s="52">
        <v>0</v>
      </c>
      <c r="KI148" s="52">
        <v>0</v>
      </c>
      <c r="KJ148" s="52">
        <v>0</v>
      </c>
      <c r="KK148" s="52">
        <v>0</v>
      </c>
      <c r="KL148" s="52">
        <v>0</v>
      </c>
      <c r="KM148" s="52">
        <v>0</v>
      </c>
      <c r="KN148" s="52">
        <v>0</v>
      </c>
      <c r="KO148" s="52">
        <v>0</v>
      </c>
      <c r="KP148" s="52">
        <v>0</v>
      </c>
      <c r="KQ148" s="52">
        <v>0</v>
      </c>
      <c r="KR148" s="52">
        <v>0</v>
      </c>
      <c r="KS148" s="52">
        <v>0</v>
      </c>
      <c r="KT148" s="52">
        <v>0</v>
      </c>
      <c r="KU148" s="52">
        <v>0</v>
      </c>
      <c r="KV148" s="52">
        <v>0</v>
      </c>
      <c r="KW148" s="52">
        <v>0</v>
      </c>
      <c r="KX148" s="52">
        <v>0</v>
      </c>
      <c r="KY148" s="52">
        <v>0</v>
      </c>
      <c r="KZ148" s="52">
        <v>0</v>
      </c>
    </row>
    <row r="149" spans="1:312" x14ac:dyDescent="0.2">
      <c r="A149" s="89">
        <v>1.030356</v>
      </c>
      <c r="B149" s="41" t="s">
        <v>789</v>
      </c>
      <c r="C149" s="51" t="s">
        <v>113</v>
      </c>
      <c r="D149" s="52">
        <v>0</v>
      </c>
      <c r="E149" s="52">
        <v>0</v>
      </c>
      <c r="F149" s="52">
        <v>0</v>
      </c>
      <c r="G149" s="52">
        <v>0</v>
      </c>
      <c r="H149" s="52">
        <v>8.3174646506175892E-5</v>
      </c>
      <c r="I149" s="52">
        <v>0</v>
      </c>
      <c r="J149" s="52">
        <v>0</v>
      </c>
      <c r="K149" s="52">
        <v>0</v>
      </c>
      <c r="L149" s="52">
        <v>0</v>
      </c>
      <c r="M149" s="52">
        <v>0</v>
      </c>
      <c r="N149" s="52">
        <v>0</v>
      </c>
      <c r="O149" s="52">
        <v>0</v>
      </c>
      <c r="P149" s="52">
        <v>0</v>
      </c>
      <c r="Q149" s="52">
        <v>0</v>
      </c>
      <c r="R149" s="52">
        <v>0</v>
      </c>
      <c r="S149" s="52">
        <v>0</v>
      </c>
      <c r="T149" s="52">
        <v>0</v>
      </c>
      <c r="U149" s="52">
        <v>0</v>
      </c>
      <c r="V149" s="52">
        <v>4.1721013005528874E-3</v>
      </c>
      <c r="W149" s="52">
        <v>0</v>
      </c>
      <c r="X149" s="52">
        <v>0</v>
      </c>
      <c r="Y149" s="52">
        <v>0</v>
      </c>
      <c r="Z149" s="52">
        <v>7.3964977029829883E-5</v>
      </c>
      <c r="AA149" s="52">
        <v>1.4586861130510145E-5</v>
      </c>
      <c r="AB149" s="52">
        <v>1.7023084963066514E-4</v>
      </c>
      <c r="AC149" s="52">
        <v>3.7494914624827712E-4</v>
      </c>
      <c r="AD149" s="52">
        <v>1.9962862742253299E-5</v>
      </c>
      <c r="AE149" s="52">
        <v>0</v>
      </c>
      <c r="AF149" s="52">
        <v>0</v>
      </c>
      <c r="AG149" s="52">
        <v>0</v>
      </c>
      <c r="AH149" s="52">
        <v>0</v>
      </c>
      <c r="AI149" s="52">
        <v>0</v>
      </c>
      <c r="AJ149" s="52">
        <v>0</v>
      </c>
      <c r="AK149" s="52">
        <v>0</v>
      </c>
      <c r="AL149" s="52">
        <v>0</v>
      </c>
      <c r="AM149" s="52">
        <v>0</v>
      </c>
      <c r="AN149" s="52">
        <v>0</v>
      </c>
      <c r="AO149" s="52">
        <v>0</v>
      </c>
      <c r="AP149" s="52">
        <v>0</v>
      </c>
      <c r="AQ149" s="52">
        <v>0</v>
      </c>
      <c r="AR149" s="52">
        <v>0</v>
      </c>
      <c r="AS149" s="52">
        <v>3.549561080392057E-4</v>
      </c>
      <c r="AT149" s="52">
        <v>0</v>
      </c>
      <c r="AU149" s="52">
        <v>0</v>
      </c>
      <c r="AV149" s="52">
        <v>0</v>
      </c>
      <c r="AW149" s="52">
        <v>0</v>
      </c>
      <c r="AX149" s="52">
        <v>0</v>
      </c>
      <c r="AY149" s="52">
        <v>0</v>
      </c>
      <c r="AZ149" s="52">
        <v>8.5274536620457245E-6</v>
      </c>
      <c r="BA149" s="52">
        <v>0</v>
      </c>
      <c r="BB149" s="52">
        <v>3.2910868674156443E-4</v>
      </c>
      <c r="BC149" s="52">
        <v>0</v>
      </c>
      <c r="BD149" s="52">
        <v>0</v>
      </c>
      <c r="BE149" s="52">
        <v>0</v>
      </c>
      <c r="BF149" s="52">
        <v>0</v>
      </c>
      <c r="BG149" s="52">
        <v>3.6460783641401208E-6</v>
      </c>
      <c r="BH149" s="52">
        <v>1.236506963345839E-4</v>
      </c>
      <c r="BI149" s="52">
        <v>0</v>
      </c>
      <c r="BJ149" s="52">
        <v>0</v>
      </c>
      <c r="BK149" s="52">
        <v>0</v>
      </c>
      <c r="BL149" s="52">
        <v>0</v>
      </c>
      <c r="BM149" s="52">
        <v>0</v>
      </c>
      <c r="BN149" s="52">
        <v>2.5786364710297285E-5</v>
      </c>
      <c r="BO149" s="52">
        <v>0</v>
      </c>
      <c r="BP149" s="52">
        <v>4.0711927880135169E-4</v>
      </c>
      <c r="BQ149" s="52">
        <v>0</v>
      </c>
      <c r="BR149" s="52">
        <v>0</v>
      </c>
      <c r="BS149" s="52">
        <v>0</v>
      </c>
      <c r="BT149" s="52">
        <v>0</v>
      </c>
      <c r="BU149" s="52">
        <v>0</v>
      </c>
      <c r="BV149" s="52">
        <v>0</v>
      </c>
      <c r="BW149" s="52">
        <v>0</v>
      </c>
      <c r="BX149" s="52">
        <v>0</v>
      </c>
      <c r="BY149" s="52">
        <v>0</v>
      </c>
      <c r="BZ149" s="52">
        <v>0</v>
      </c>
      <c r="CA149" s="52">
        <v>0</v>
      </c>
      <c r="CB149" s="52">
        <v>0</v>
      </c>
      <c r="CC149" s="52">
        <v>0</v>
      </c>
      <c r="CD149" s="52">
        <v>0</v>
      </c>
      <c r="CE149" s="52">
        <v>0</v>
      </c>
      <c r="CF149" s="52">
        <v>0</v>
      </c>
      <c r="CG149" s="52">
        <v>2.5589575407327744E-5</v>
      </c>
      <c r="CH149" s="52">
        <v>0</v>
      </c>
      <c r="CI149" s="52">
        <v>0</v>
      </c>
      <c r="CJ149" s="52">
        <v>0</v>
      </c>
      <c r="CK149" s="52">
        <v>0</v>
      </c>
      <c r="CL149" s="52">
        <v>0</v>
      </c>
      <c r="CM149" s="52">
        <v>0</v>
      </c>
      <c r="CN149" s="52">
        <v>0</v>
      </c>
      <c r="CO149" s="52">
        <v>7.2154488568919187E-4</v>
      </c>
      <c r="CP149" s="52">
        <v>0</v>
      </c>
      <c r="CQ149" s="52">
        <v>0</v>
      </c>
      <c r="CR149" s="52">
        <v>0</v>
      </c>
      <c r="CS149" s="52">
        <v>0</v>
      </c>
      <c r="CT149" s="52">
        <v>0</v>
      </c>
      <c r="CU149" s="52">
        <v>0</v>
      </c>
      <c r="CV149" s="52">
        <v>0</v>
      </c>
      <c r="CW149" s="52">
        <v>0</v>
      </c>
      <c r="CX149" s="52">
        <v>0</v>
      </c>
      <c r="CY149" s="52">
        <v>0</v>
      </c>
      <c r="CZ149" s="52">
        <v>0</v>
      </c>
      <c r="DA149" s="52">
        <v>0</v>
      </c>
      <c r="DB149" s="52">
        <v>0</v>
      </c>
      <c r="DC149" s="52">
        <v>9.3572494219038211E-4</v>
      </c>
      <c r="DD149" s="52">
        <v>2.419291426778596E-3</v>
      </c>
      <c r="DE149" s="52">
        <v>2.1328583812675783E-3</v>
      </c>
      <c r="DF149" s="52">
        <v>3.0634423919374153E-4</v>
      </c>
      <c r="DG149" s="52">
        <v>0</v>
      </c>
      <c r="DH149" s="52">
        <v>1.3707839165091032E-3</v>
      </c>
      <c r="DI149" s="52">
        <v>0</v>
      </c>
      <c r="DJ149" s="52">
        <v>0</v>
      </c>
      <c r="DK149" s="52">
        <v>0</v>
      </c>
      <c r="DL149" s="52">
        <v>0</v>
      </c>
      <c r="DM149" s="52">
        <v>0</v>
      </c>
      <c r="DN149" s="52">
        <v>0</v>
      </c>
      <c r="DO149" s="52">
        <v>0</v>
      </c>
      <c r="DP149" s="52">
        <v>0</v>
      </c>
      <c r="DQ149" s="52">
        <v>0</v>
      </c>
      <c r="DR149" s="52">
        <v>0</v>
      </c>
      <c r="DS149" s="52">
        <v>0</v>
      </c>
      <c r="DT149" s="52">
        <v>0</v>
      </c>
      <c r="DU149" s="52">
        <v>0</v>
      </c>
      <c r="DV149" s="52">
        <v>0</v>
      </c>
      <c r="DW149" s="52">
        <v>0</v>
      </c>
      <c r="DX149" s="52">
        <v>5.1358136115754651E-3</v>
      </c>
      <c r="DY149" s="52">
        <v>0</v>
      </c>
      <c r="DZ149" s="52">
        <v>0</v>
      </c>
      <c r="EA149" s="52">
        <v>0</v>
      </c>
      <c r="EB149" s="52">
        <v>0</v>
      </c>
      <c r="EC149" s="52">
        <v>0</v>
      </c>
      <c r="ED149" s="52">
        <v>0</v>
      </c>
      <c r="EE149" s="52">
        <v>0</v>
      </c>
      <c r="EF149" s="52">
        <v>0</v>
      </c>
      <c r="EG149" s="52">
        <v>0</v>
      </c>
      <c r="EH149" s="52">
        <v>0</v>
      </c>
      <c r="EI149" s="52">
        <v>0</v>
      </c>
      <c r="EJ149" s="52">
        <v>0</v>
      </c>
      <c r="EK149" s="52">
        <v>0</v>
      </c>
      <c r="EL149" s="52">
        <v>0</v>
      </c>
      <c r="EM149" s="52">
        <v>0</v>
      </c>
      <c r="EN149" s="52">
        <v>0</v>
      </c>
      <c r="EO149" s="52">
        <v>0</v>
      </c>
      <c r="EP149" s="52">
        <v>0</v>
      </c>
      <c r="EQ149" s="52">
        <v>0</v>
      </c>
      <c r="ER149" s="52">
        <v>0</v>
      </c>
      <c r="ES149" s="52">
        <v>0</v>
      </c>
      <c r="ET149" s="52">
        <v>0</v>
      </c>
      <c r="EU149" s="52">
        <v>0</v>
      </c>
      <c r="EV149" s="52">
        <v>0</v>
      </c>
      <c r="EW149" s="52">
        <v>0</v>
      </c>
      <c r="EX149" s="52">
        <v>0</v>
      </c>
      <c r="EY149" s="52">
        <v>0</v>
      </c>
      <c r="EZ149" s="52">
        <v>0</v>
      </c>
      <c r="FA149" s="52">
        <v>0</v>
      </c>
      <c r="FB149" s="52">
        <v>0</v>
      </c>
      <c r="FC149" s="52">
        <v>0</v>
      </c>
      <c r="FD149" s="52">
        <v>0</v>
      </c>
      <c r="FE149" s="52">
        <v>0</v>
      </c>
      <c r="FF149" s="52">
        <v>0</v>
      </c>
      <c r="FG149" s="52">
        <v>0</v>
      </c>
      <c r="FH149" s="52">
        <v>0</v>
      </c>
      <c r="FI149" s="52">
        <v>0</v>
      </c>
      <c r="FJ149" s="52">
        <v>0</v>
      </c>
      <c r="FK149" s="52">
        <v>0</v>
      </c>
      <c r="FL149" s="52">
        <v>0</v>
      </c>
      <c r="FM149" s="52">
        <v>0</v>
      </c>
      <c r="FN149" s="52">
        <v>0</v>
      </c>
      <c r="FO149" s="52">
        <v>0</v>
      </c>
      <c r="FP149" s="52">
        <v>0</v>
      </c>
      <c r="FQ149" s="52">
        <v>0</v>
      </c>
      <c r="FR149" s="52">
        <v>0</v>
      </c>
      <c r="FS149" s="52">
        <v>0</v>
      </c>
      <c r="FT149" s="52">
        <v>0</v>
      </c>
      <c r="FU149" s="52">
        <v>0</v>
      </c>
      <c r="FV149" s="52">
        <v>0</v>
      </c>
      <c r="FW149" s="52">
        <v>0</v>
      </c>
      <c r="FX149" s="52">
        <v>0</v>
      </c>
      <c r="FY149" s="52">
        <v>0</v>
      </c>
      <c r="FZ149" s="52">
        <v>0</v>
      </c>
      <c r="GA149" s="52">
        <v>0</v>
      </c>
      <c r="GB149" s="52">
        <v>0</v>
      </c>
      <c r="GC149" s="52">
        <v>0</v>
      </c>
      <c r="GD149" s="52">
        <v>0</v>
      </c>
      <c r="GE149" s="52">
        <v>0</v>
      </c>
      <c r="GF149" s="52">
        <v>0</v>
      </c>
      <c r="GG149" s="52">
        <v>1.8817274166905594E-4</v>
      </c>
      <c r="GH149" s="52">
        <v>0</v>
      </c>
      <c r="GI149" s="52">
        <v>0</v>
      </c>
      <c r="GJ149" s="52">
        <v>0</v>
      </c>
      <c r="GK149" s="52">
        <v>2.5980745530202295E-4</v>
      </c>
      <c r="GL149" s="52">
        <v>0</v>
      </c>
      <c r="GM149" s="52">
        <v>3.4530615496100581E-4</v>
      </c>
      <c r="GN149" s="52">
        <v>0</v>
      </c>
      <c r="GO149" s="52">
        <v>0</v>
      </c>
      <c r="GP149" s="52">
        <v>0</v>
      </c>
      <c r="GQ149" s="52">
        <v>0</v>
      </c>
      <c r="GR149" s="52">
        <v>0</v>
      </c>
      <c r="GS149" s="52">
        <v>0</v>
      </c>
      <c r="GT149" s="52">
        <v>0</v>
      </c>
      <c r="GU149" s="52">
        <v>0</v>
      </c>
      <c r="GV149" s="52">
        <v>0</v>
      </c>
      <c r="GW149" s="52">
        <v>0</v>
      </c>
      <c r="GX149" s="52">
        <v>0</v>
      </c>
      <c r="GY149" s="52">
        <v>0</v>
      </c>
      <c r="GZ149" s="52">
        <v>0</v>
      </c>
      <c r="HA149" s="52">
        <v>0</v>
      </c>
      <c r="HB149" s="52">
        <v>0</v>
      </c>
      <c r="HC149" s="52">
        <v>0</v>
      </c>
      <c r="HD149" s="52">
        <v>0</v>
      </c>
      <c r="HE149" s="52">
        <v>0</v>
      </c>
      <c r="HF149" s="52">
        <v>0</v>
      </c>
      <c r="HG149" s="52">
        <v>0</v>
      </c>
      <c r="HH149" s="52">
        <v>0</v>
      </c>
      <c r="HI149" s="52">
        <v>0</v>
      </c>
      <c r="HJ149" s="52">
        <v>0</v>
      </c>
      <c r="HK149" s="52">
        <v>0</v>
      </c>
      <c r="HL149" s="52">
        <v>0</v>
      </c>
      <c r="HM149" s="52">
        <v>0</v>
      </c>
      <c r="HN149" s="52">
        <v>0</v>
      </c>
      <c r="HO149" s="52">
        <v>0</v>
      </c>
      <c r="HP149" s="52">
        <v>0</v>
      </c>
      <c r="HQ149" s="52">
        <v>0</v>
      </c>
      <c r="HR149" s="52">
        <v>0</v>
      </c>
      <c r="HS149" s="52">
        <v>0</v>
      </c>
      <c r="HT149" s="52">
        <v>0</v>
      </c>
      <c r="HU149" s="52">
        <v>0</v>
      </c>
      <c r="HV149" s="52">
        <v>0</v>
      </c>
      <c r="HW149" s="52">
        <v>2.4917389098116794E-2</v>
      </c>
      <c r="HX149" s="52">
        <v>3.8242572297889556E-2</v>
      </c>
      <c r="HY149" s="52">
        <v>4.4878229976311995E-2</v>
      </c>
      <c r="HZ149" s="52">
        <v>4.1658375591784029E-2</v>
      </c>
      <c r="IA149" s="52">
        <v>4.6259369910172272E-2</v>
      </c>
      <c r="IB149" s="52">
        <v>4.0082953123376425E-2</v>
      </c>
      <c r="IC149" s="52">
        <v>0</v>
      </c>
      <c r="ID149" s="52">
        <v>0</v>
      </c>
      <c r="IE149" s="52">
        <v>0</v>
      </c>
      <c r="IF149" s="52">
        <v>0</v>
      </c>
      <c r="IG149" s="52">
        <v>0</v>
      </c>
      <c r="IH149" s="52">
        <v>0</v>
      </c>
      <c r="II149" s="52">
        <v>2.2530022146490614E-5</v>
      </c>
      <c r="IJ149" s="52">
        <v>0</v>
      </c>
      <c r="IK149" s="52">
        <v>0</v>
      </c>
      <c r="IL149" s="52">
        <v>0</v>
      </c>
      <c r="IM149" s="52">
        <v>0</v>
      </c>
      <c r="IN149" s="52">
        <v>0</v>
      </c>
      <c r="IO149" s="52">
        <v>0</v>
      </c>
      <c r="IP149" s="52">
        <v>0</v>
      </c>
      <c r="IQ149" s="52">
        <v>0</v>
      </c>
      <c r="IR149" s="52">
        <v>0</v>
      </c>
      <c r="IS149" s="52">
        <v>0</v>
      </c>
      <c r="IT149" s="52">
        <v>0</v>
      </c>
      <c r="IU149" s="52">
        <v>0</v>
      </c>
      <c r="IV149" s="52">
        <v>0</v>
      </c>
      <c r="IW149" s="52">
        <v>0</v>
      </c>
      <c r="IX149" s="52">
        <v>0</v>
      </c>
      <c r="IY149" s="52">
        <v>2.0693913958052566E-4</v>
      </c>
      <c r="IZ149" s="52">
        <v>0</v>
      </c>
      <c r="JA149" s="52">
        <v>0</v>
      </c>
      <c r="JB149" s="52">
        <v>0</v>
      </c>
      <c r="JC149" s="52">
        <v>1.9449921679053905E-4</v>
      </c>
      <c r="JD149" s="52">
        <v>0</v>
      </c>
      <c r="JE149" s="52">
        <v>0</v>
      </c>
      <c r="JF149" s="52">
        <v>0</v>
      </c>
      <c r="JG149" s="52">
        <v>0</v>
      </c>
      <c r="JH149" s="52">
        <v>0</v>
      </c>
      <c r="JI149" s="52">
        <v>0</v>
      </c>
      <c r="JJ149" s="52">
        <v>0</v>
      </c>
      <c r="JK149" s="52">
        <v>0</v>
      </c>
      <c r="JL149" s="52">
        <v>0</v>
      </c>
      <c r="JM149" s="52">
        <v>0</v>
      </c>
      <c r="JN149" s="52">
        <v>0</v>
      </c>
      <c r="JO149" s="52">
        <v>0</v>
      </c>
      <c r="JP149" s="52">
        <v>0</v>
      </c>
      <c r="JQ149" s="52">
        <v>0</v>
      </c>
      <c r="JR149" s="52">
        <v>1.4023531333516928E-4</v>
      </c>
      <c r="JS149" s="52">
        <v>0</v>
      </c>
      <c r="JT149" s="52">
        <v>7.2032734072230615E-4</v>
      </c>
      <c r="JU149" s="52">
        <v>0</v>
      </c>
      <c r="JV149" s="52">
        <v>0</v>
      </c>
      <c r="JW149" s="52">
        <v>0</v>
      </c>
      <c r="JX149" s="52">
        <v>1.784726259747468E-5</v>
      </c>
      <c r="JY149" s="52">
        <v>0</v>
      </c>
      <c r="JZ149" s="52">
        <v>0</v>
      </c>
      <c r="KA149" s="52">
        <v>0</v>
      </c>
      <c r="KB149" s="52">
        <v>0</v>
      </c>
      <c r="KC149" s="52">
        <v>0</v>
      </c>
      <c r="KD149" s="52">
        <v>0</v>
      </c>
      <c r="KE149" s="52">
        <v>0</v>
      </c>
      <c r="KF149" s="52">
        <v>0</v>
      </c>
      <c r="KG149" s="52">
        <v>0</v>
      </c>
      <c r="KH149" s="52">
        <v>0</v>
      </c>
      <c r="KI149" s="52">
        <v>0</v>
      </c>
      <c r="KJ149" s="52">
        <v>0</v>
      </c>
      <c r="KK149" s="52">
        <v>0</v>
      </c>
      <c r="KL149" s="52">
        <v>0</v>
      </c>
      <c r="KM149" s="52">
        <v>0</v>
      </c>
      <c r="KN149" s="52">
        <v>0</v>
      </c>
      <c r="KO149" s="52">
        <v>0</v>
      </c>
      <c r="KP149" s="52">
        <v>0</v>
      </c>
      <c r="KQ149" s="52">
        <v>0</v>
      </c>
      <c r="KR149" s="52">
        <v>0</v>
      </c>
      <c r="KS149" s="52">
        <v>0</v>
      </c>
      <c r="KT149" s="52">
        <v>0</v>
      </c>
      <c r="KU149" s="52">
        <v>0</v>
      </c>
      <c r="KV149" s="52">
        <v>0</v>
      </c>
      <c r="KW149" s="52">
        <v>0</v>
      </c>
      <c r="KX149" s="52">
        <v>0</v>
      </c>
      <c r="KY149" s="52">
        <v>0</v>
      </c>
      <c r="KZ149" s="52">
        <v>0</v>
      </c>
    </row>
    <row r="150" spans="1:312" x14ac:dyDescent="0.2">
      <c r="A150" s="89">
        <v>1.0322629999999999</v>
      </c>
      <c r="B150" s="41" t="s">
        <v>788</v>
      </c>
      <c r="C150" s="51" t="s">
        <v>53</v>
      </c>
      <c r="D150" s="52">
        <v>0</v>
      </c>
      <c r="E150" s="52">
        <v>0</v>
      </c>
      <c r="F150" s="52">
        <v>0</v>
      </c>
      <c r="G150" s="52">
        <v>0</v>
      </c>
      <c r="H150" s="52">
        <v>0</v>
      </c>
      <c r="I150" s="52">
        <v>0</v>
      </c>
      <c r="J150" s="52">
        <v>0</v>
      </c>
      <c r="K150" s="52">
        <v>0</v>
      </c>
      <c r="L150" s="52">
        <v>5.2116348312870907E-4</v>
      </c>
      <c r="M150" s="52">
        <v>0</v>
      </c>
      <c r="N150" s="52">
        <v>0</v>
      </c>
      <c r="O150" s="52">
        <v>0</v>
      </c>
      <c r="P150" s="52">
        <v>0</v>
      </c>
      <c r="Q150" s="52">
        <v>0</v>
      </c>
      <c r="R150" s="52">
        <v>0</v>
      </c>
      <c r="S150" s="52">
        <v>0</v>
      </c>
      <c r="T150" s="52">
        <v>0</v>
      </c>
      <c r="U150" s="52">
        <v>0</v>
      </c>
      <c r="V150" s="52">
        <v>0</v>
      </c>
      <c r="W150" s="52">
        <v>0</v>
      </c>
      <c r="X150" s="52">
        <v>0</v>
      </c>
      <c r="Y150" s="52">
        <v>0</v>
      </c>
      <c r="Z150" s="52">
        <v>0</v>
      </c>
      <c r="AA150" s="52">
        <v>0</v>
      </c>
      <c r="AB150" s="52">
        <v>0</v>
      </c>
      <c r="AC150" s="52">
        <v>0</v>
      </c>
      <c r="AD150" s="52">
        <v>0</v>
      </c>
      <c r="AE150" s="52">
        <v>0</v>
      </c>
      <c r="AF150" s="52">
        <v>0</v>
      </c>
      <c r="AG150" s="52">
        <v>0</v>
      </c>
      <c r="AH150" s="52">
        <v>0</v>
      </c>
      <c r="AI150" s="52">
        <v>0</v>
      </c>
      <c r="AJ150" s="52">
        <v>0</v>
      </c>
      <c r="AK150" s="52">
        <v>0</v>
      </c>
      <c r="AL150" s="52">
        <v>0</v>
      </c>
      <c r="AM150" s="52">
        <v>0</v>
      </c>
      <c r="AN150" s="52">
        <v>0</v>
      </c>
      <c r="AO150" s="52">
        <v>0</v>
      </c>
      <c r="AP150" s="52">
        <v>0</v>
      </c>
      <c r="AQ150" s="52">
        <v>0</v>
      </c>
      <c r="AR150" s="52">
        <v>0</v>
      </c>
      <c r="AS150" s="52">
        <v>0</v>
      </c>
      <c r="AT150" s="52">
        <v>0</v>
      </c>
      <c r="AU150" s="52">
        <v>0</v>
      </c>
      <c r="AV150" s="52">
        <v>0</v>
      </c>
      <c r="AW150" s="52">
        <v>0</v>
      </c>
      <c r="AX150" s="52">
        <v>0</v>
      </c>
      <c r="AY150" s="52">
        <v>0</v>
      </c>
      <c r="AZ150" s="52">
        <v>0</v>
      </c>
      <c r="BA150" s="52">
        <v>0</v>
      </c>
      <c r="BB150" s="52">
        <v>0</v>
      </c>
      <c r="BC150" s="52">
        <v>0</v>
      </c>
      <c r="BD150" s="52">
        <v>0</v>
      </c>
      <c r="BE150" s="52">
        <v>0</v>
      </c>
      <c r="BF150" s="52">
        <v>0</v>
      </c>
      <c r="BG150" s="52">
        <v>0</v>
      </c>
      <c r="BH150" s="52">
        <v>0</v>
      </c>
      <c r="BI150" s="52">
        <v>0</v>
      </c>
      <c r="BJ150" s="52">
        <v>0</v>
      </c>
      <c r="BK150" s="52">
        <v>0</v>
      </c>
      <c r="BL150" s="52">
        <v>0</v>
      </c>
      <c r="BM150" s="52">
        <v>0</v>
      </c>
      <c r="BN150" s="52">
        <v>0</v>
      </c>
      <c r="BO150" s="52">
        <v>0</v>
      </c>
      <c r="BP150" s="52">
        <v>1.0051638582165752E-3</v>
      </c>
      <c r="BQ150" s="52">
        <v>1.4218230449270599E-3</v>
      </c>
      <c r="BR150" s="52">
        <v>0</v>
      </c>
      <c r="BS150" s="52">
        <v>0</v>
      </c>
      <c r="BT150" s="52">
        <v>1.9340402363250641E-3</v>
      </c>
      <c r="BU150" s="52">
        <v>0</v>
      </c>
      <c r="BV150" s="52">
        <v>0</v>
      </c>
      <c r="BW150" s="52">
        <v>0</v>
      </c>
      <c r="BX150" s="52">
        <v>0</v>
      </c>
      <c r="BY150" s="52">
        <v>0</v>
      </c>
      <c r="BZ150" s="52">
        <v>0</v>
      </c>
      <c r="CA150" s="52">
        <v>0</v>
      </c>
      <c r="CB150" s="52">
        <v>0</v>
      </c>
      <c r="CC150" s="52">
        <v>0</v>
      </c>
      <c r="CD150" s="52">
        <v>0</v>
      </c>
      <c r="CE150" s="52">
        <v>0</v>
      </c>
      <c r="CF150" s="52">
        <v>0</v>
      </c>
      <c r="CG150" s="52">
        <v>0</v>
      </c>
      <c r="CH150" s="52">
        <v>0</v>
      </c>
      <c r="CI150" s="52">
        <v>0</v>
      </c>
      <c r="CJ150" s="52">
        <v>0</v>
      </c>
      <c r="CK150" s="52">
        <v>0</v>
      </c>
      <c r="CL150" s="52">
        <v>0</v>
      </c>
      <c r="CM150" s="52">
        <v>0</v>
      </c>
      <c r="CN150" s="52">
        <v>0</v>
      </c>
      <c r="CO150" s="52">
        <v>0</v>
      </c>
      <c r="CP150" s="52">
        <v>0</v>
      </c>
      <c r="CQ150" s="52">
        <v>0</v>
      </c>
      <c r="CR150" s="52">
        <v>0</v>
      </c>
      <c r="CS150" s="52">
        <v>0</v>
      </c>
      <c r="CT150" s="52">
        <v>0</v>
      </c>
      <c r="CU150" s="52">
        <v>0</v>
      </c>
      <c r="CV150" s="52">
        <v>0</v>
      </c>
      <c r="CW150" s="52">
        <v>0</v>
      </c>
      <c r="CX150" s="52">
        <v>0</v>
      </c>
      <c r="CY150" s="52">
        <v>0</v>
      </c>
      <c r="CZ150" s="52">
        <v>0</v>
      </c>
      <c r="DA150" s="52">
        <v>0</v>
      </c>
      <c r="DB150" s="52">
        <v>0</v>
      </c>
      <c r="DC150" s="52">
        <v>0</v>
      </c>
      <c r="DD150" s="52">
        <v>0</v>
      </c>
      <c r="DE150" s="52">
        <v>0</v>
      </c>
      <c r="DF150" s="52">
        <v>0</v>
      </c>
      <c r="DG150" s="52">
        <v>0</v>
      </c>
      <c r="DH150" s="52">
        <v>0</v>
      </c>
      <c r="DI150" s="52">
        <v>0</v>
      </c>
      <c r="DJ150" s="52">
        <v>0</v>
      </c>
      <c r="DK150" s="52">
        <v>0</v>
      </c>
      <c r="DL150" s="52">
        <v>0</v>
      </c>
      <c r="DM150" s="52">
        <v>0</v>
      </c>
      <c r="DN150" s="52">
        <v>0</v>
      </c>
      <c r="DO150" s="52">
        <v>0</v>
      </c>
      <c r="DP150" s="52">
        <v>0</v>
      </c>
      <c r="DQ150" s="52">
        <v>0</v>
      </c>
      <c r="DR150" s="52">
        <v>0</v>
      </c>
      <c r="DS150" s="52">
        <v>0</v>
      </c>
      <c r="DT150" s="52">
        <v>0</v>
      </c>
      <c r="DU150" s="52">
        <v>0</v>
      </c>
      <c r="DV150" s="52">
        <v>0</v>
      </c>
      <c r="DW150" s="52">
        <v>0</v>
      </c>
      <c r="DX150" s="52">
        <v>0</v>
      </c>
      <c r="DY150" s="52">
        <v>0</v>
      </c>
      <c r="DZ150" s="52">
        <v>0</v>
      </c>
      <c r="EA150" s="52">
        <v>0</v>
      </c>
      <c r="EB150" s="52">
        <v>0</v>
      </c>
      <c r="EC150" s="52">
        <v>0</v>
      </c>
      <c r="ED150" s="52">
        <v>0</v>
      </c>
      <c r="EE150" s="52">
        <v>0</v>
      </c>
      <c r="EF150" s="52">
        <v>0</v>
      </c>
      <c r="EG150" s="52">
        <v>0</v>
      </c>
      <c r="EH150" s="52">
        <v>0</v>
      </c>
      <c r="EI150" s="52">
        <v>0</v>
      </c>
      <c r="EJ150" s="52">
        <v>0</v>
      </c>
      <c r="EK150" s="52">
        <v>0</v>
      </c>
      <c r="EL150" s="52">
        <v>0</v>
      </c>
      <c r="EM150" s="52">
        <v>0</v>
      </c>
      <c r="EN150" s="52">
        <v>1.6839239079195148E-5</v>
      </c>
      <c r="EO150" s="52">
        <v>6.3526976785577445E-5</v>
      </c>
      <c r="EP150" s="52">
        <v>0</v>
      </c>
      <c r="EQ150" s="52">
        <v>0</v>
      </c>
      <c r="ER150" s="52">
        <v>0</v>
      </c>
      <c r="ES150" s="52">
        <v>9.2192232976818827E-4</v>
      </c>
      <c r="ET150" s="52">
        <v>0</v>
      </c>
      <c r="EU150" s="52">
        <v>0</v>
      </c>
      <c r="EV150" s="52">
        <v>5.1100736468417214E-3</v>
      </c>
      <c r="EW150" s="52">
        <v>0</v>
      </c>
      <c r="EX150" s="52">
        <v>0</v>
      </c>
      <c r="EY150" s="52">
        <v>0</v>
      </c>
      <c r="EZ150" s="52">
        <v>0</v>
      </c>
      <c r="FA150" s="52">
        <v>0</v>
      </c>
      <c r="FB150" s="52">
        <v>0</v>
      </c>
      <c r="FC150" s="52">
        <v>0</v>
      </c>
      <c r="FD150" s="52">
        <v>0</v>
      </c>
      <c r="FE150" s="52">
        <v>0</v>
      </c>
      <c r="FF150" s="52">
        <v>0</v>
      </c>
      <c r="FG150" s="52">
        <v>0</v>
      </c>
      <c r="FH150" s="52">
        <v>0</v>
      </c>
      <c r="FI150" s="52">
        <v>0</v>
      </c>
      <c r="FJ150" s="52">
        <v>0</v>
      </c>
      <c r="FK150" s="52">
        <v>0</v>
      </c>
      <c r="FL150" s="52">
        <v>0</v>
      </c>
      <c r="FM150" s="52">
        <v>0</v>
      </c>
      <c r="FN150" s="52">
        <v>0</v>
      </c>
      <c r="FO150" s="52">
        <v>0</v>
      </c>
      <c r="FP150" s="52">
        <v>0</v>
      </c>
      <c r="FQ150" s="52">
        <v>0</v>
      </c>
      <c r="FR150" s="52">
        <v>0</v>
      </c>
      <c r="FS150" s="52">
        <v>0</v>
      </c>
      <c r="FT150" s="52">
        <v>0</v>
      </c>
      <c r="FU150" s="52">
        <v>0</v>
      </c>
      <c r="FV150" s="52">
        <v>0</v>
      </c>
      <c r="FW150" s="52">
        <v>0</v>
      </c>
      <c r="FX150" s="52">
        <v>0</v>
      </c>
      <c r="FY150" s="52">
        <v>0</v>
      </c>
      <c r="FZ150" s="52">
        <v>0</v>
      </c>
      <c r="GA150" s="52">
        <v>0</v>
      </c>
      <c r="GB150" s="52">
        <v>0</v>
      </c>
      <c r="GC150" s="52">
        <v>0</v>
      </c>
      <c r="GD150" s="52">
        <v>0</v>
      </c>
      <c r="GE150" s="52">
        <v>0</v>
      </c>
      <c r="GF150" s="52">
        <v>0</v>
      </c>
      <c r="GG150" s="52">
        <v>0</v>
      </c>
      <c r="GH150" s="52">
        <v>0</v>
      </c>
      <c r="GI150" s="52">
        <v>0</v>
      </c>
      <c r="GJ150" s="52">
        <v>0</v>
      </c>
      <c r="GK150" s="52">
        <v>0</v>
      </c>
      <c r="GL150" s="52">
        <v>0</v>
      </c>
      <c r="GM150" s="52">
        <v>0</v>
      </c>
      <c r="GN150" s="52">
        <v>0</v>
      </c>
      <c r="GO150" s="52">
        <v>0</v>
      </c>
      <c r="GP150" s="52">
        <v>0</v>
      </c>
      <c r="GQ150" s="52">
        <v>0</v>
      </c>
      <c r="GR150" s="52">
        <v>0</v>
      </c>
      <c r="GS150" s="52">
        <v>0</v>
      </c>
      <c r="GT150" s="52">
        <v>0</v>
      </c>
      <c r="GU150" s="52">
        <v>0</v>
      </c>
      <c r="GV150" s="52">
        <v>0</v>
      </c>
      <c r="GW150" s="52">
        <v>0</v>
      </c>
      <c r="GX150" s="52">
        <v>0</v>
      </c>
      <c r="GY150" s="52">
        <v>0</v>
      </c>
      <c r="GZ150" s="52">
        <v>1.0360878238570169E-5</v>
      </c>
      <c r="HA150" s="52">
        <v>0</v>
      </c>
      <c r="HB150" s="52">
        <v>0</v>
      </c>
      <c r="HC150" s="52">
        <v>0</v>
      </c>
      <c r="HD150" s="52">
        <v>0</v>
      </c>
      <c r="HE150" s="52">
        <v>0</v>
      </c>
      <c r="HF150" s="52">
        <v>0</v>
      </c>
      <c r="HG150" s="52">
        <v>0</v>
      </c>
      <c r="HH150" s="52">
        <v>0</v>
      </c>
      <c r="HI150" s="52">
        <v>0</v>
      </c>
      <c r="HJ150" s="52">
        <v>0</v>
      </c>
      <c r="HK150" s="52">
        <v>0</v>
      </c>
      <c r="HL150" s="52">
        <v>0</v>
      </c>
      <c r="HM150" s="52">
        <v>0</v>
      </c>
      <c r="HN150" s="52">
        <v>0</v>
      </c>
      <c r="HO150" s="52">
        <v>0</v>
      </c>
      <c r="HP150" s="52">
        <v>0</v>
      </c>
      <c r="HQ150" s="52">
        <v>0</v>
      </c>
      <c r="HR150" s="52">
        <v>0</v>
      </c>
      <c r="HS150" s="52">
        <v>0</v>
      </c>
      <c r="HT150" s="52">
        <v>0</v>
      </c>
      <c r="HU150" s="52">
        <v>0</v>
      </c>
      <c r="HV150" s="52">
        <v>0</v>
      </c>
      <c r="HW150" s="52">
        <v>0</v>
      </c>
      <c r="HX150" s="52">
        <v>0</v>
      </c>
      <c r="HY150" s="52">
        <v>0</v>
      </c>
      <c r="HZ150" s="52">
        <v>0</v>
      </c>
      <c r="IA150" s="52">
        <v>0</v>
      </c>
      <c r="IB150" s="52">
        <v>0</v>
      </c>
      <c r="IC150" s="52">
        <v>0</v>
      </c>
      <c r="ID150" s="52">
        <v>0</v>
      </c>
      <c r="IE150" s="52">
        <v>0</v>
      </c>
      <c r="IF150" s="52">
        <v>0</v>
      </c>
      <c r="IG150" s="52">
        <v>0</v>
      </c>
      <c r="IH150" s="52">
        <v>0</v>
      </c>
      <c r="II150" s="52">
        <v>0</v>
      </c>
      <c r="IJ150" s="52">
        <v>1.6373665520003053E-4</v>
      </c>
      <c r="IK150" s="52">
        <v>8.4560454460609431E-6</v>
      </c>
      <c r="IL150" s="52">
        <v>0</v>
      </c>
      <c r="IM150" s="52">
        <v>2.2078297150706524E-4</v>
      </c>
      <c r="IN150" s="52">
        <v>0</v>
      </c>
      <c r="IO150" s="52">
        <v>0</v>
      </c>
      <c r="IP150" s="52">
        <v>0</v>
      </c>
      <c r="IQ150" s="52">
        <v>5.9992374501322739E-5</v>
      </c>
      <c r="IR150" s="52">
        <v>0</v>
      </c>
      <c r="IS150" s="52">
        <v>3.5859916067560948E-3</v>
      </c>
      <c r="IT150" s="52">
        <v>3.9031922439854714E-4</v>
      </c>
      <c r="IU150" s="52">
        <v>0</v>
      </c>
      <c r="IV150" s="52">
        <v>1.2367144202117354E-5</v>
      </c>
      <c r="IW150" s="52">
        <v>0</v>
      </c>
      <c r="IX150" s="52">
        <v>0</v>
      </c>
      <c r="IY150" s="52">
        <v>0</v>
      </c>
      <c r="IZ150" s="52">
        <v>0</v>
      </c>
      <c r="JA150" s="52">
        <v>0</v>
      </c>
      <c r="JB150" s="52">
        <v>0</v>
      </c>
      <c r="JC150" s="52">
        <v>0</v>
      </c>
      <c r="JD150" s="52">
        <v>0</v>
      </c>
      <c r="JE150" s="52">
        <v>0</v>
      </c>
      <c r="JF150" s="52">
        <v>0</v>
      </c>
      <c r="JG150" s="52">
        <v>0</v>
      </c>
      <c r="JH150" s="52">
        <v>0</v>
      </c>
      <c r="JI150" s="52">
        <v>0</v>
      </c>
      <c r="JJ150" s="52">
        <v>0</v>
      </c>
      <c r="JK150" s="52">
        <v>0</v>
      </c>
      <c r="JL150" s="52">
        <v>0</v>
      </c>
      <c r="JM150" s="52">
        <v>0</v>
      </c>
      <c r="JN150" s="52">
        <v>0</v>
      </c>
      <c r="JO150" s="52">
        <v>0</v>
      </c>
      <c r="JP150" s="52">
        <v>0</v>
      </c>
      <c r="JQ150" s="52">
        <v>5.7178263865368486E-5</v>
      </c>
      <c r="JR150" s="52">
        <v>0</v>
      </c>
      <c r="JS150" s="52">
        <v>0</v>
      </c>
      <c r="JT150" s="52">
        <v>0</v>
      </c>
      <c r="JU150" s="52">
        <v>0</v>
      </c>
      <c r="JV150" s="52">
        <v>0</v>
      </c>
      <c r="JW150" s="52">
        <v>0</v>
      </c>
      <c r="JX150" s="52">
        <v>0</v>
      </c>
      <c r="JY150" s="52">
        <v>0</v>
      </c>
      <c r="JZ150" s="52">
        <v>0</v>
      </c>
      <c r="KA150" s="52">
        <v>0</v>
      </c>
      <c r="KB150" s="52">
        <v>0</v>
      </c>
      <c r="KC150" s="52">
        <v>0</v>
      </c>
      <c r="KD150" s="52">
        <v>0</v>
      </c>
      <c r="KE150" s="52">
        <v>0</v>
      </c>
      <c r="KF150" s="52">
        <v>0</v>
      </c>
      <c r="KG150" s="52">
        <v>0</v>
      </c>
      <c r="KH150" s="52">
        <v>0</v>
      </c>
      <c r="KI150" s="52">
        <v>0</v>
      </c>
      <c r="KJ150" s="52">
        <v>0</v>
      </c>
      <c r="KK150" s="52">
        <v>0</v>
      </c>
      <c r="KL150" s="52">
        <v>0</v>
      </c>
      <c r="KM150" s="52">
        <v>0</v>
      </c>
      <c r="KN150" s="52">
        <v>0</v>
      </c>
      <c r="KO150" s="52">
        <v>0</v>
      </c>
      <c r="KP150" s="52">
        <v>0</v>
      </c>
      <c r="KQ150" s="52">
        <v>0</v>
      </c>
      <c r="KR150" s="52">
        <v>0</v>
      </c>
      <c r="KS150" s="52">
        <v>0</v>
      </c>
      <c r="KT150" s="52">
        <v>0</v>
      </c>
      <c r="KU150" s="52">
        <v>0</v>
      </c>
      <c r="KV150" s="52">
        <v>0</v>
      </c>
      <c r="KW150" s="52">
        <v>0</v>
      </c>
      <c r="KX150" s="52">
        <v>0</v>
      </c>
      <c r="KY150" s="52">
        <v>0</v>
      </c>
      <c r="KZ150" s="52">
        <v>0</v>
      </c>
    </row>
    <row r="151" spans="1:312" x14ac:dyDescent="0.2">
      <c r="A151" s="89">
        <v>1.007727</v>
      </c>
      <c r="B151" s="41" t="s">
        <v>787</v>
      </c>
      <c r="C151" s="51" t="s">
        <v>127</v>
      </c>
      <c r="D151" s="52">
        <v>0</v>
      </c>
      <c r="E151" s="52">
        <v>0</v>
      </c>
      <c r="F151" s="52">
        <v>0</v>
      </c>
      <c r="G151" s="52">
        <v>0</v>
      </c>
      <c r="H151" s="52">
        <v>0</v>
      </c>
      <c r="I151" s="52">
        <v>0</v>
      </c>
      <c r="J151" s="52">
        <v>0</v>
      </c>
      <c r="K151" s="52">
        <v>0</v>
      </c>
      <c r="L151" s="52">
        <v>0</v>
      </c>
      <c r="M151" s="52">
        <v>0</v>
      </c>
      <c r="N151" s="52">
        <v>0</v>
      </c>
      <c r="O151" s="52">
        <v>0</v>
      </c>
      <c r="P151" s="52">
        <v>0</v>
      </c>
      <c r="Q151" s="52">
        <v>0</v>
      </c>
      <c r="R151" s="52">
        <v>0</v>
      </c>
      <c r="S151" s="52">
        <v>0</v>
      </c>
      <c r="T151" s="52">
        <v>0</v>
      </c>
      <c r="U151" s="52">
        <v>0</v>
      </c>
      <c r="V151" s="52">
        <v>2.6379681455896982E-4</v>
      </c>
      <c r="W151" s="52">
        <v>0</v>
      </c>
      <c r="X151" s="52">
        <v>0</v>
      </c>
      <c r="Y151" s="52">
        <v>0</v>
      </c>
      <c r="Z151" s="52">
        <v>0</v>
      </c>
      <c r="AA151" s="52">
        <v>0</v>
      </c>
      <c r="AB151" s="52">
        <v>0</v>
      </c>
      <c r="AC151" s="52">
        <v>0</v>
      </c>
      <c r="AD151" s="52">
        <v>0</v>
      </c>
      <c r="AE151" s="52">
        <v>0</v>
      </c>
      <c r="AF151" s="52">
        <v>0</v>
      </c>
      <c r="AG151" s="52">
        <v>0</v>
      </c>
      <c r="AH151" s="52">
        <v>0</v>
      </c>
      <c r="AI151" s="52">
        <v>0</v>
      </c>
      <c r="AJ151" s="52">
        <v>0</v>
      </c>
      <c r="AK151" s="52">
        <v>0</v>
      </c>
      <c r="AL151" s="52">
        <v>0</v>
      </c>
      <c r="AM151" s="52">
        <v>0</v>
      </c>
      <c r="AN151" s="52">
        <v>0</v>
      </c>
      <c r="AO151" s="52">
        <v>0</v>
      </c>
      <c r="AP151" s="52">
        <v>0</v>
      </c>
      <c r="AQ151" s="52">
        <v>0</v>
      </c>
      <c r="AR151" s="52">
        <v>0</v>
      </c>
      <c r="AS151" s="52">
        <v>0</v>
      </c>
      <c r="AT151" s="52">
        <v>0</v>
      </c>
      <c r="AU151" s="52">
        <v>0</v>
      </c>
      <c r="AV151" s="52">
        <v>0</v>
      </c>
      <c r="AW151" s="52">
        <v>0</v>
      </c>
      <c r="AX151" s="52">
        <v>0</v>
      </c>
      <c r="AY151" s="52">
        <v>0</v>
      </c>
      <c r="AZ151" s="52">
        <v>0</v>
      </c>
      <c r="BA151" s="52">
        <v>0</v>
      </c>
      <c r="BB151" s="52">
        <v>2.01651924783975E-5</v>
      </c>
      <c r="BC151" s="52">
        <v>0</v>
      </c>
      <c r="BD151" s="52">
        <v>0</v>
      </c>
      <c r="BE151" s="52">
        <v>0</v>
      </c>
      <c r="BF151" s="52">
        <v>0</v>
      </c>
      <c r="BG151" s="52">
        <v>0</v>
      </c>
      <c r="BH151" s="52">
        <v>0</v>
      </c>
      <c r="BI151" s="52">
        <v>0</v>
      </c>
      <c r="BJ151" s="52">
        <v>0</v>
      </c>
      <c r="BK151" s="52">
        <v>0</v>
      </c>
      <c r="BL151" s="52">
        <v>0</v>
      </c>
      <c r="BM151" s="52">
        <v>0</v>
      </c>
      <c r="BN151" s="52">
        <v>0</v>
      </c>
      <c r="BO151" s="52">
        <v>0</v>
      </c>
      <c r="BP151" s="52">
        <v>0</v>
      </c>
      <c r="BQ151" s="52">
        <v>0</v>
      </c>
      <c r="BR151" s="52">
        <v>0</v>
      </c>
      <c r="BS151" s="52">
        <v>0</v>
      </c>
      <c r="BT151" s="52">
        <v>0</v>
      </c>
      <c r="BU151" s="52">
        <v>0</v>
      </c>
      <c r="BV151" s="52">
        <v>0</v>
      </c>
      <c r="BW151" s="52">
        <v>0</v>
      </c>
      <c r="BX151" s="52">
        <v>0</v>
      </c>
      <c r="BY151" s="52">
        <v>0</v>
      </c>
      <c r="BZ151" s="52">
        <v>0</v>
      </c>
      <c r="CA151" s="52">
        <v>0</v>
      </c>
      <c r="CB151" s="52">
        <v>0</v>
      </c>
      <c r="CC151" s="52">
        <v>0</v>
      </c>
      <c r="CD151" s="52">
        <v>0</v>
      </c>
      <c r="CE151" s="52">
        <v>0</v>
      </c>
      <c r="CF151" s="52">
        <v>0</v>
      </c>
      <c r="CG151" s="52">
        <v>0</v>
      </c>
      <c r="CH151" s="52">
        <v>0</v>
      </c>
      <c r="CI151" s="52">
        <v>0</v>
      </c>
      <c r="CJ151" s="52">
        <v>0</v>
      </c>
      <c r="CK151" s="52">
        <v>0</v>
      </c>
      <c r="CL151" s="52">
        <v>0</v>
      </c>
      <c r="CM151" s="52">
        <v>0</v>
      </c>
      <c r="CN151" s="52">
        <v>0</v>
      </c>
      <c r="CO151" s="52">
        <v>0</v>
      </c>
      <c r="CP151" s="52">
        <v>0</v>
      </c>
      <c r="CQ151" s="52">
        <v>0</v>
      </c>
      <c r="CR151" s="52">
        <v>0</v>
      </c>
      <c r="CS151" s="52">
        <v>0</v>
      </c>
      <c r="CT151" s="52">
        <v>0</v>
      </c>
      <c r="CU151" s="52">
        <v>0</v>
      </c>
      <c r="CV151" s="52">
        <v>0</v>
      </c>
      <c r="CW151" s="52">
        <v>0</v>
      </c>
      <c r="CX151" s="52">
        <v>0</v>
      </c>
      <c r="CY151" s="52">
        <v>0</v>
      </c>
      <c r="CZ151" s="52">
        <v>0</v>
      </c>
      <c r="DA151" s="52">
        <v>0</v>
      </c>
      <c r="DB151" s="52">
        <v>0</v>
      </c>
      <c r="DC151" s="52">
        <v>0</v>
      </c>
      <c r="DD151" s="52">
        <v>0</v>
      </c>
      <c r="DE151" s="52">
        <v>1.392630921293557E-3</v>
      </c>
      <c r="DF151" s="52">
        <v>0</v>
      </c>
      <c r="DG151" s="52">
        <v>0</v>
      </c>
      <c r="DH151" s="52">
        <v>0</v>
      </c>
      <c r="DI151" s="52">
        <v>0</v>
      </c>
      <c r="DJ151" s="52">
        <v>0</v>
      </c>
      <c r="DK151" s="52">
        <v>0</v>
      </c>
      <c r="DL151" s="52">
        <v>0</v>
      </c>
      <c r="DM151" s="52">
        <v>0</v>
      </c>
      <c r="DN151" s="52">
        <v>0</v>
      </c>
      <c r="DO151" s="52">
        <v>0</v>
      </c>
      <c r="DP151" s="52">
        <v>0</v>
      </c>
      <c r="DQ151" s="52">
        <v>0</v>
      </c>
      <c r="DR151" s="52">
        <v>0</v>
      </c>
      <c r="DS151" s="52">
        <v>0</v>
      </c>
      <c r="DT151" s="52">
        <v>0</v>
      </c>
      <c r="DU151" s="52">
        <v>0</v>
      </c>
      <c r="DV151" s="52">
        <v>0</v>
      </c>
      <c r="DW151" s="52">
        <v>0</v>
      </c>
      <c r="DX151" s="52">
        <v>0</v>
      </c>
      <c r="DY151" s="52">
        <v>0</v>
      </c>
      <c r="DZ151" s="52">
        <v>0</v>
      </c>
      <c r="EA151" s="52">
        <v>0</v>
      </c>
      <c r="EB151" s="52">
        <v>0</v>
      </c>
      <c r="EC151" s="52">
        <v>0</v>
      </c>
      <c r="ED151" s="52">
        <v>0</v>
      </c>
      <c r="EE151" s="52">
        <v>0</v>
      </c>
      <c r="EF151" s="52">
        <v>0</v>
      </c>
      <c r="EG151" s="52">
        <v>0</v>
      </c>
      <c r="EH151" s="52">
        <v>0</v>
      </c>
      <c r="EI151" s="52">
        <v>0</v>
      </c>
      <c r="EJ151" s="52">
        <v>0</v>
      </c>
      <c r="EK151" s="52">
        <v>0</v>
      </c>
      <c r="EL151" s="52">
        <v>0</v>
      </c>
      <c r="EM151" s="52">
        <v>0</v>
      </c>
      <c r="EN151" s="52">
        <v>0</v>
      </c>
      <c r="EO151" s="52">
        <v>0</v>
      </c>
      <c r="EP151" s="52">
        <v>0</v>
      </c>
      <c r="EQ151" s="52">
        <v>0</v>
      </c>
      <c r="ER151" s="52">
        <v>0</v>
      </c>
      <c r="ES151" s="52">
        <v>0</v>
      </c>
      <c r="ET151" s="52">
        <v>0</v>
      </c>
      <c r="EU151" s="52">
        <v>0</v>
      </c>
      <c r="EV151" s="52">
        <v>0</v>
      </c>
      <c r="EW151" s="52">
        <v>0</v>
      </c>
      <c r="EX151" s="52">
        <v>0</v>
      </c>
      <c r="EY151" s="52">
        <v>0</v>
      </c>
      <c r="EZ151" s="52">
        <v>0</v>
      </c>
      <c r="FA151" s="52">
        <v>0</v>
      </c>
      <c r="FB151" s="52">
        <v>0</v>
      </c>
      <c r="FC151" s="52">
        <v>0</v>
      </c>
      <c r="FD151" s="52">
        <v>0</v>
      </c>
      <c r="FE151" s="52">
        <v>0</v>
      </c>
      <c r="FF151" s="52">
        <v>0</v>
      </c>
      <c r="FG151" s="52">
        <v>0</v>
      </c>
      <c r="FH151" s="52">
        <v>0</v>
      </c>
      <c r="FI151" s="52">
        <v>0</v>
      </c>
      <c r="FJ151" s="52">
        <v>0</v>
      </c>
      <c r="FK151" s="52">
        <v>0</v>
      </c>
      <c r="FL151" s="52">
        <v>0</v>
      </c>
      <c r="FM151" s="52">
        <v>0</v>
      </c>
      <c r="FN151" s="52">
        <v>0</v>
      </c>
      <c r="FO151" s="52">
        <v>0</v>
      </c>
      <c r="FP151" s="52">
        <v>0</v>
      </c>
      <c r="FQ151" s="52">
        <v>0</v>
      </c>
      <c r="FR151" s="52">
        <v>0</v>
      </c>
      <c r="FS151" s="52">
        <v>0</v>
      </c>
      <c r="FT151" s="52">
        <v>0</v>
      </c>
      <c r="FU151" s="52">
        <v>0</v>
      </c>
      <c r="FV151" s="52">
        <v>0</v>
      </c>
      <c r="FW151" s="52">
        <v>0</v>
      </c>
      <c r="FX151" s="52">
        <v>0</v>
      </c>
      <c r="FY151" s="52">
        <v>0</v>
      </c>
      <c r="FZ151" s="52">
        <v>0</v>
      </c>
      <c r="GA151" s="52">
        <v>0</v>
      </c>
      <c r="GB151" s="52">
        <v>0</v>
      </c>
      <c r="GC151" s="52">
        <v>0</v>
      </c>
      <c r="GD151" s="52">
        <v>0</v>
      </c>
      <c r="GE151" s="52">
        <v>0</v>
      </c>
      <c r="GF151" s="52">
        <v>0</v>
      </c>
      <c r="GG151" s="52">
        <v>0</v>
      </c>
      <c r="GH151" s="52">
        <v>0</v>
      </c>
      <c r="GI151" s="52">
        <v>0</v>
      </c>
      <c r="GJ151" s="52">
        <v>0</v>
      </c>
      <c r="GK151" s="52">
        <v>0</v>
      </c>
      <c r="GL151" s="52">
        <v>0</v>
      </c>
      <c r="GM151" s="52">
        <v>0</v>
      </c>
      <c r="GN151" s="52">
        <v>0</v>
      </c>
      <c r="GO151" s="52">
        <v>0</v>
      </c>
      <c r="GP151" s="52">
        <v>0</v>
      </c>
      <c r="GQ151" s="52">
        <v>0</v>
      </c>
      <c r="GR151" s="52">
        <v>0</v>
      </c>
      <c r="GS151" s="52">
        <v>0</v>
      </c>
      <c r="GT151" s="52">
        <v>0</v>
      </c>
      <c r="GU151" s="52">
        <v>0</v>
      </c>
      <c r="GV151" s="52">
        <v>0</v>
      </c>
      <c r="GW151" s="52">
        <v>0</v>
      </c>
      <c r="GX151" s="52">
        <v>0</v>
      </c>
      <c r="GY151" s="52">
        <v>0</v>
      </c>
      <c r="GZ151" s="52">
        <v>0</v>
      </c>
      <c r="HA151" s="52">
        <v>0</v>
      </c>
      <c r="HB151" s="52">
        <v>0</v>
      </c>
      <c r="HC151" s="52">
        <v>0</v>
      </c>
      <c r="HD151" s="52">
        <v>0</v>
      </c>
      <c r="HE151" s="52">
        <v>0</v>
      </c>
      <c r="HF151" s="52">
        <v>0</v>
      </c>
      <c r="HG151" s="52">
        <v>0</v>
      </c>
      <c r="HH151" s="52">
        <v>0</v>
      </c>
      <c r="HI151" s="52">
        <v>0</v>
      </c>
      <c r="HJ151" s="52">
        <v>0</v>
      </c>
      <c r="HK151" s="52">
        <v>0</v>
      </c>
      <c r="HL151" s="52">
        <v>0</v>
      </c>
      <c r="HM151" s="52">
        <v>0</v>
      </c>
      <c r="HN151" s="52">
        <v>0</v>
      </c>
      <c r="HO151" s="52">
        <v>0</v>
      </c>
      <c r="HP151" s="52">
        <v>0</v>
      </c>
      <c r="HQ151" s="52">
        <v>0</v>
      </c>
      <c r="HR151" s="52">
        <v>0</v>
      </c>
      <c r="HS151" s="52">
        <v>0</v>
      </c>
      <c r="HT151" s="52">
        <v>0</v>
      </c>
      <c r="HU151" s="52">
        <v>0</v>
      </c>
      <c r="HV151" s="52">
        <v>0</v>
      </c>
      <c r="HW151" s="52">
        <v>0</v>
      </c>
      <c r="HX151" s="52">
        <v>0</v>
      </c>
      <c r="HY151" s="52">
        <v>0</v>
      </c>
      <c r="HZ151" s="52">
        <v>0</v>
      </c>
      <c r="IA151" s="52">
        <v>0</v>
      </c>
      <c r="IB151" s="52">
        <v>0</v>
      </c>
      <c r="IC151" s="52">
        <v>0</v>
      </c>
      <c r="ID151" s="52">
        <v>0</v>
      </c>
      <c r="IE151" s="52">
        <v>0</v>
      </c>
      <c r="IF151" s="52">
        <v>0</v>
      </c>
      <c r="IG151" s="52">
        <v>0</v>
      </c>
      <c r="IH151" s="52">
        <v>0</v>
      </c>
      <c r="II151" s="52">
        <v>0</v>
      </c>
      <c r="IJ151" s="52">
        <v>0</v>
      </c>
      <c r="IK151" s="52">
        <v>0</v>
      </c>
      <c r="IL151" s="52">
        <v>0</v>
      </c>
      <c r="IM151" s="52">
        <v>0</v>
      </c>
      <c r="IN151" s="52">
        <v>0</v>
      </c>
      <c r="IO151" s="52">
        <v>0</v>
      </c>
      <c r="IP151" s="52">
        <v>0</v>
      </c>
      <c r="IQ151" s="52">
        <v>0</v>
      </c>
      <c r="IR151" s="52">
        <v>0</v>
      </c>
      <c r="IS151" s="52">
        <v>0</v>
      </c>
      <c r="IT151" s="52">
        <v>0</v>
      </c>
      <c r="IU151" s="52">
        <v>0</v>
      </c>
      <c r="IV151" s="52">
        <v>0</v>
      </c>
      <c r="IW151" s="52">
        <v>0</v>
      </c>
      <c r="IX151" s="52">
        <v>0</v>
      </c>
      <c r="IY151" s="52">
        <v>0</v>
      </c>
      <c r="IZ151" s="52">
        <v>0</v>
      </c>
      <c r="JA151" s="52">
        <v>0</v>
      </c>
      <c r="JB151" s="52">
        <v>0</v>
      </c>
      <c r="JC151" s="52">
        <v>0</v>
      </c>
      <c r="JD151" s="52">
        <v>0</v>
      </c>
      <c r="JE151" s="52">
        <v>0</v>
      </c>
      <c r="JF151" s="52">
        <v>0</v>
      </c>
      <c r="JG151" s="52">
        <v>0</v>
      </c>
      <c r="JH151" s="52">
        <v>0</v>
      </c>
      <c r="JI151" s="52">
        <v>0</v>
      </c>
      <c r="JJ151" s="52">
        <v>0</v>
      </c>
      <c r="JK151" s="52">
        <v>0</v>
      </c>
      <c r="JL151" s="52">
        <v>0</v>
      </c>
      <c r="JM151" s="52">
        <v>0</v>
      </c>
      <c r="JN151" s="52">
        <v>0</v>
      </c>
      <c r="JO151" s="52">
        <v>0</v>
      </c>
      <c r="JP151" s="52">
        <v>0</v>
      </c>
      <c r="JQ151" s="52">
        <v>0</v>
      </c>
      <c r="JR151" s="52">
        <v>0</v>
      </c>
      <c r="JS151" s="52">
        <v>0</v>
      </c>
      <c r="JT151" s="52">
        <v>0</v>
      </c>
      <c r="JU151" s="52">
        <v>0</v>
      </c>
      <c r="JV151" s="52">
        <v>0</v>
      </c>
      <c r="JW151" s="52">
        <v>0</v>
      </c>
      <c r="JX151" s="52">
        <v>0</v>
      </c>
      <c r="JY151" s="52">
        <v>0</v>
      </c>
      <c r="JZ151" s="52">
        <v>0</v>
      </c>
      <c r="KA151" s="52">
        <v>0</v>
      </c>
      <c r="KB151" s="52">
        <v>0</v>
      </c>
      <c r="KC151" s="52">
        <v>0</v>
      </c>
      <c r="KD151" s="52">
        <v>0</v>
      </c>
      <c r="KE151" s="52">
        <v>0</v>
      </c>
      <c r="KF151" s="52">
        <v>0</v>
      </c>
      <c r="KG151" s="52">
        <v>0</v>
      </c>
      <c r="KH151" s="52">
        <v>0</v>
      </c>
      <c r="KI151" s="52">
        <v>0</v>
      </c>
      <c r="KJ151" s="52">
        <v>0</v>
      </c>
      <c r="KK151" s="52">
        <v>0</v>
      </c>
      <c r="KL151" s="52">
        <v>0</v>
      </c>
      <c r="KM151" s="52">
        <v>0</v>
      </c>
      <c r="KN151" s="52">
        <v>0</v>
      </c>
      <c r="KO151" s="52">
        <v>0</v>
      </c>
      <c r="KP151" s="52">
        <v>0</v>
      </c>
      <c r="KQ151" s="52">
        <v>0</v>
      </c>
      <c r="KR151" s="52">
        <v>0</v>
      </c>
      <c r="KS151" s="52">
        <v>0</v>
      </c>
      <c r="KT151" s="52">
        <v>0</v>
      </c>
      <c r="KU151" s="52">
        <v>0</v>
      </c>
      <c r="KV151" s="52">
        <v>0</v>
      </c>
      <c r="KW151" s="52">
        <v>0</v>
      </c>
      <c r="KX151" s="52">
        <v>0</v>
      </c>
      <c r="KY151" s="52">
        <v>0</v>
      </c>
      <c r="KZ151" s="52">
        <v>0</v>
      </c>
    </row>
    <row r="152" spans="1:312" x14ac:dyDescent="0.2">
      <c r="A152" s="89">
        <v>1.0267299999999999</v>
      </c>
      <c r="B152" s="41" t="s">
        <v>7309</v>
      </c>
      <c r="C152" s="51" t="s">
        <v>18</v>
      </c>
      <c r="D152" s="52">
        <v>1.7725211646908238E-5</v>
      </c>
      <c r="E152" s="52">
        <v>1.9246634833344198E-4</v>
      </c>
      <c r="F152" s="52">
        <v>2.5907188497760262E-5</v>
      </c>
      <c r="G152" s="52">
        <v>0</v>
      </c>
      <c r="H152" s="52">
        <v>9.260860745224579E-5</v>
      </c>
      <c r="I152" s="52">
        <v>0</v>
      </c>
      <c r="J152" s="52">
        <v>0</v>
      </c>
      <c r="K152" s="52">
        <v>0</v>
      </c>
      <c r="L152" s="52">
        <v>0</v>
      </c>
      <c r="M152" s="52">
        <v>2.313303526484698E-4</v>
      </c>
      <c r="N152" s="52">
        <v>2.0788937958925863E-2</v>
      </c>
      <c r="O152" s="52">
        <v>1.2886382925823959E-5</v>
      </c>
      <c r="P152" s="52">
        <v>2.5317003409226963E-4</v>
      </c>
      <c r="Q152" s="52">
        <v>0.16855280692094424</v>
      </c>
      <c r="R152" s="52">
        <v>0</v>
      </c>
      <c r="S152" s="52">
        <v>0</v>
      </c>
      <c r="T152" s="52">
        <v>0</v>
      </c>
      <c r="U152" s="52">
        <v>0</v>
      </c>
      <c r="V152" s="52">
        <v>0</v>
      </c>
      <c r="W152" s="52">
        <v>0</v>
      </c>
      <c r="X152" s="52">
        <v>0</v>
      </c>
      <c r="Y152" s="52">
        <v>0</v>
      </c>
      <c r="Z152" s="52">
        <v>0</v>
      </c>
      <c r="AA152" s="52">
        <v>0</v>
      </c>
      <c r="AB152" s="52">
        <v>0</v>
      </c>
      <c r="AC152" s="52">
        <v>0</v>
      </c>
      <c r="AD152" s="52">
        <v>0</v>
      </c>
      <c r="AE152" s="52">
        <v>0</v>
      </c>
      <c r="AF152" s="52">
        <v>0</v>
      </c>
      <c r="AG152" s="52">
        <v>0</v>
      </c>
      <c r="AH152" s="52">
        <v>0</v>
      </c>
      <c r="AI152" s="52">
        <v>0</v>
      </c>
      <c r="AJ152" s="52">
        <v>0</v>
      </c>
      <c r="AK152" s="52">
        <v>0</v>
      </c>
      <c r="AL152" s="52">
        <v>0</v>
      </c>
      <c r="AM152" s="52">
        <v>0</v>
      </c>
      <c r="AN152" s="52">
        <v>0</v>
      </c>
      <c r="AO152" s="52">
        <v>0</v>
      </c>
      <c r="AP152" s="52">
        <v>0</v>
      </c>
      <c r="AQ152" s="52">
        <v>0</v>
      </c>
      <c r="AR152" s="52">
        <v>0</v>
      </c>
      <c r="AS152" s="52">
        <v>0</v>
      </c>
      <c r="AT152" s="52">
        <v>0</v>
      </c>
      <c r="AU152" s="52">
        <v>0</v>
      </c>
      <c r="AV152" s="52">
        <v>0</v>
      </c>
      <c r="AW152" s="52">
        <v>0</v>
      </c>
      <c r="AX152" s="52">
        <v>0</v>
      </c>
      <c r="AY152" s="52">
        <v>0</v>
      </c>
      <c r="AZ152" s="52">
        <v>0</v>
      </c>
      <c r="BA152" s="52">
        <v>0</v>
      </c>
      <c r="BB152" s="52">
        <v>0</v>
      </c>
      <c r="BC152" s="52">
        <v>0</v>
      </c>
      <c r="BD152" s="52">
        <v>0</v>
      </c>
      <c r="BE152" s="52">
        <v>0</v>
      </c>
      <c r="BF152" s="52">
        <v>0</v>
      </c>
      <c r="BG152" s="52">
        <v>9.3980813006715178E-6</v>
      </c>
      <c r="BH152" s="52">
        <v>0</v>
      </c>
      <c r="BI152" s="52">
        <v>0</v>
      </c>
      <c r="BJ152" s="52">
        <v>0</v>
      </c>
      <c r="BK152" s="52">
        <v>0</v>
      </c>
      <c r="BL152" s="52">
        <v>0</v>
      </c>
      <c r="BM152" s="52">
        <v>0</v>
      </c>
      <c r="BN152" s="52">
        <v>0</v>
      </c>
      <c r="BO152" s="52">
        <v>0</v>
      </c>
      <c r="BP152" s="52">
        <v>0</v>
      </c>
      <c r="BQ152" s="52">
        <v>0</v>
      </c>
      <c r="BR152" s="52">
        <v>0</v>
      </c>
      <c r="BS152" s="52">
        <v>0</v>
      </c>
      <c r="BT152" s="52">
        <v>0</v>
      </c>
      <c r="BU152" s="52">
        <v>0</v>
      </c>
      <c r="BV152" s="52">
        <v>0</v>
      </c>
      <c r="BW152" s="52">
        <v>0</v>
      </c>
      <c r="BX152" s="52">
        <v>0</v>
      </c>
      <c r="BY152" s="52">
        <v>0</v>
      </c>
      <c r="BZ152" s="52">
        <v>0</v>
      </c>
      <c r="CA152" s="52">
        <v>0</v>
      </c>
      <c r="CB152" s="52">
        <v>0</v>
      </c>
      <c r="CC152" s="52">
        <v>0</v>
      </c>
      <c r="CD152" s="52">
        <v>0</v>
      </c>
      <c r="CE152" s="52">
        <v>0</v>
      </c>
      <c r="CF152" s="52">
        <v>0</v>
      </c>
      <c r="CG152" s="52">
        <v>0</v>
      </c>
      <c r="CH152" s="52">
        <v>0</v>
      </c>
      <c r="CI152" s="52">
        <v>0</v>
      </c>
      <c r="CJ152" s="52">
        <v>0</v>
      </c>
      <c r="CK152" s="52">
        <v>0</v>
      </c>
      <c r="CL152" s="52">
        <v>0</v>
      </c>
      <c r="CM152" s="52">
        <v>3.8052346456720884E-5</v>
      </c>
      <c r="CN152" s="52">
        <v>0</v>
      </c>
      <c r="CO152" s="52">
        <v>0</v>
      </c>
      <c r="CP152" s="52">
        <v>0</v>
      </c>
      <c r="CQ152" s="52">
        <v>0</v>
      </c>
      <c r="CR152" s="52">
        <v>0</v>
      </c>
      <c r="CS152" s="52">
        <v>0</v>
      </c>
      <c r="CT152" s="52">
        <v>0</v>
      </c>
      <c r="CU152" s="52">
        <v>0</v>
      </c>
      <c r="CV152" s="52">
        <v>0</v>
      </c>
      <c r="CW152" s="52">
        <v>0</v>
      </c>
      <c r="CX152" s="52">
        <v>0</v>
      </c>
      <c r="CY152" s="52">
        <v>0</v>
      </c>
      <c r="CZ152" s="52">
        <v>0</v>
      </c>
      <c r="DA152" s="52">
        <v>0</v>
      </c>
      <c r="DB152" s="52">
        <v>0</v>
      </c>
      <c r="DC152" s="52">
        <v>0</v>
      </c>
      <c r="DD152" s="52">
        <v>0</v>
      </c>
      <c r="DE152" s="52">
        <v>0</v>
      </c>
      <c r="DF152" s="52">
        <v>0</v>
      </c>
      <c r="DG152" s="52">
        <v>0</v>
      </c>
      <c r="DH152" s="52">
        <v>0</v>
      </c>
      <c r="DI152" s="52">
        <v>0</v>
      </c>
      <c r="DJ152" s="52">
        <v>0</v>
      </c>
      <c r="DK152" s="52">
        <v>0</v>
      </c>
      <c r="DL152" s="52">
        <v>0</v>
      </c>
      <c r="DM152" s="52">
        <v>0</v>
      </c>
      <c r="DN152" s="52">
        <v>0</v>
      </c>
      <c r="DO152" s="52">
        <v>0</v>
      </c>
      <c r="DP152" s="52">
        <v>0</v>
      </c>
      <c r="DQ152" s="52">
        <v>0</v>
      </c>
      <c r="DR152" s="52">
        <v>0</v>
      </c>
      <c r="DS152" s="52">
        <v>0</v>
      </c>
      <c r="DT152" s="52">
        <v>0</v>
      </c>
      <c r="DU152" s="52">
        <v>0</v>
      </c>
      <c r="DV152" s="52">
        <v>0</v>
      </c>
      <c r="DW152" s="52">
        <v>0</v>
      </c>
      <c r="DX152" s="52">
        <v>0</v>
      </c>
      <c r="DY152" s="52">
        <v>0</v>
      </c>
      <c r="DZ152" s="52">
        <v>0</v>
      </c>
      <c r="EA152" s="52">
        <v>0</v>
      </c>
      <c r="EB152" s="52">
        <v>0</v>
      </c>
      <c r="EC152" s="52">
        <v>0</v>
      </c>
      <c r="ED152" s="52">
        <v>0</v>
      </c>
      <c r="EE152" s="52">
        <v>0</v>
      </c>
      <c r="EF152" s="52">
        <v>0</v>
      </c>
      <c r="EG152" s="52">
        <v>0</v>
      </c>
      <c r="EH152" s="52">
        <v>0</v>
      </c>
      <c r="EI152" s="52">
        <v>0</v>
      </c>
      <c r="EJ152" s="52">
        <v>0</v>
      </c>
      <c r="EK152" s="52">
        <v>0</v>
      </c>
      <c r="EL152" s="52">
        <v>0</v>
      </c>
      <c r="EM152" s="52">
        <v>0</v>
      </c>
      <c r="EN152" s="52">
        <v>0</v>
      </c>
      <c r="EO152" s="52">
        <v>0</v>
      </c>
      <c r="EP152" s="52">
        <v>0</v>
      </c>
      <c r="EQ152" s="52">
        <v>0</v>
      </c>
      <c r="ER152" s="52">
        <v>0</v>
      </c>
      <c r="ES152" s="52">
        <v>0</v>
      </c>
      <c r="ET152" s="52">
        <v>0</v>
      </c>
      <c r="EU152" s="52">
        <v>0</v>
      </c>
      <c r="EV152" s="52">
        <v>0</v>
      </c>
      <c r="EW152" s="52">
        <v>0</v>
      </c>
      <c r="EX152" s="52">
        <v>0</v>
      </c>
      <c r="EY152" s="52">
        <v>0</v>
      </c>
      <c r="EZ152" s="52">
        <v>0</v>
      </c>
      <c r="FA152" s="52">
        <v>0</v>
      </c>
      <c r="FB152" s="52">
        <v>0</v>
      </c>
      <c r="FC152" s="52">
        <v>0</v>
      </c>
      <c r="FD152" s="52">
        <v>0</v>
      </c>
      <c r="FE152" s="52">
        <v>0</v>
      </c>
      <c r="FF152" s="52">
        <v>0</v>
      </c>
      <c r="FG152" s="52">
        <v>0</v>
      </c>
      <c r="FH152" s="52">
        <v>0</v>
      </c>
      <c r="FI152" s="52">
        <v>0</v>
      </c>
      <c r="FJ152" s="52">
        <v>0</v>
      </c>
      <c r="FK152" s="52">
        <v>0</v>
      </c>
      <c r="FL152" s="52">
        <v>0</v>
      </c>
      <c r="FM152" s="52">
        <v>0</v>
      </c>
      <c r="FN152" s="52">
        <v>0</v>
      </c>
      <c r="FO152" s="52">
        <v>0</v>
      </c>
      <c r="FP152" s="52">
        <v>0</v>
      </c>
      <c r="FQ152" s="52">
        <v>0</v>
      </c>
      <c r="FR152" s="52">
        <v>0</v>
      </c>
      <c r="FS152" s="52">
        <v>2.4620024686163201E-4</v>
      </c>
      <c r="FT152" s="52">
        <v>1.7944519282758295E-2</v>
      </c>
      <c r="FU152" s="52">
        <v>4.4510002384248411E-2</v>
      </c>
      <c r="FV152" s="52">
        <v>8.6251214741849078E-4</v>
      </c>
      <c r="FW152" s="52">
        <v>0.15333403999548345</v>
      </c>
      <c r="FX152" s="52">
        <v>0.12408749285966258</v>
      </c>
      <c r="FY152" s="52">
        <v>0.12795478040143449</v>
      </c>
      <c r="FZ152" s="52">
        <v>0</v>
      </c>
      <c r="GA152" s="52">
        <v>0</v>
      </c>
      <c r="GB152" s="52">
        <v>0</v>
      </c>
      <c r="GC152" s="52">
        <v>0</v>
      </c>
      <c r="GD152" s="52">
        <v>0</v>
      </c>
      <c r="GE152" s="52">
        <v>0</v>
      </c>
      <c r="GF152" s="52">
        <v>0</v>
      </c>
      <c r="GG152" s="52">
        <v>0</v>
      </c>
      <c r="GH152" s="52">
        <v>0</v>
      </c>
      <c r="GI152" s="52">
        <v>0</v>
      </c>
      <c r="GJ152" s="52">
        <v>0</v>
      </c>
      <c r="GK152" s="52">
        <v>0</v>
      </c>
      <c r="GL152" s="52">
        <v>0</v>
      </c>
      <c r="GM152" s="52">
        <v>1.2874531027170032E-5</v>
      </c>
      <c r="GN152" s="52">
        <v>0</v>
      </c>
      <c r="GO152" s="52">
        <v>0</v>
      </c>
      <c r="GP152" s="52">
        <v>0</v>
      </c>
      <c r="GQ152" s="52">
        <v>6.6396530937146034E-5</v>
      </c>
      <c r="GR152" s="52">
        <v>0</v>
      </c>
      <c r="GS152" s="52">
        <v>0</v>
      </c>
      <c r="GT152" s="52">
        <v>0</v>
      </c>
      <c r="GU152" s="52">
        <v>0</v>
      </c>
      <c r="GV152" s="52">
        <v>0</v>
      </c>
      <c r="GW152" s="52">
        <v>0</v>
      </c>
      <c r="GX152" s="52">
        <v>0</v>
      </c>
      <c r="GY152" s="52">
        <v>0</v>
      </c>
      <c r="GZ152" s="52">
        <v>0</v>
      </c>
      <c r="HA152" s="52">
        <v>0</v>
      </c>
      <c r="HB152" s="52">
        <v>0</v>
      </c>
      <c r="HC152" s="52">
        <v>0</v>
      </c>
      <c r="HD152" s="52">
        <v>1.5558086820480261E-5</v>
      </c>
      <c r="HE152" s="52">
        <v>0</v>
      </c>
      <c r="HF152" s="52">
        <v>0</v>
      </c>
      <c r="HG152" s="52">
        <v>0</v>
      </c>
      <c r="HH152" s="52">
        <v>0</v>
      </c>
      <c r="HI152" s="52">
        <v>0</v>
      </c>
      <c r="HJ152" s="52">
        <v>0</v>
      </c>
      <c r="HK152" s="52">
        <v>0</v>
      </c>
      <c r="HL152" s="52">
        <v>0</v>
      </c>
      <c r="HM152" s="52">
        <v>0</v>
      </c>
      <c r="HN152" s="52">
        <v>0</v>
      </c>
      <c r="HO152" s="52">
        <v>0</v>
      </c>
      <c r="HP152" s="52">
        <v>0</v>
      </c>
      <c r="HQ152" s="52">
        <v>0</v>
      </c>
      <c r="HR152" s="52">
        <v>0</v>
      </c>
      <c r="HS152" s="52">
        <v>0</v>
      </c>
      <c r="HT152" s="52">
        <v>0</v>
      </c>
      <c r="HU152" s="52">
        <v>0</v>
      </c>
      <c r="HV152" s="52">
        <v>0</v>
      </c>
      <c r="HW152" s="52">
        <v>0</v>
      </c>
      <c r="HX152" s="52">
        <v>0</v>
      </c>
      <c r="HY152" s="52">
        <v>0</v>
      </c>
      <c r="HZ152" s="52">
        <v>0</v>
      </c>
      <c r="IA152" s="52">
        <v>0</v>
      </c>
      <c r="IB152" s="52">
        <v>0</v>
      </c>
      <c r="IC152" s="52">
        <v>0</v>
      </c>
      <c r="ID152" s="52">
        <v>0</v>
      </c>
      <c r="IE152" s="52">
        <v>0</v>
      </c>
      <c r="IF152" s="52">
        <v>0</v>
      </c>
      <c r="IG152" s="52">
        <v>0</v>
      </c>
      <c r="IH152" s="52">
        <v>0</v>
      </c>
      <c r="II152" s="52">
        <v>0</v>
      </c>
      <c r="IJ152" s="52">
        <v>0</v>
      </c>
      <c r="IK152" s="52">
        <v>0</v>
      </c>
      <c r="IL152" s="52">
        <v>0</v>
      </c>
      <c r="IM152" s="52">
        <v>0</v>
      </c>
      <c r="IN152" s="52">
        <v>0</v>
      </c>
      <c r="IO152" s="52">
        <v>0</v>
      </c>
      <c r="IP152" s="52">
        <v>0</v>
      </c>
      <c r="IQ152" s="52">
        <v>0</v>
      </c>
      <c r="IR152" s="52">
        <v>0</v>
      </c>
      <c r="IS152" s="52">
        <v>0</v>
      </c>
      <c r="IT152" s="52">
        <v>0</v>
      </c>
      <c r="IU152" s="52">
        <v>0</v>
      </c>
      <c r="IV152" s="52">
        <v>0</v>
      </c>
      <c r="IW152" s="52">
        <v>0</v>
      </c>
      <c r="IX152" s="52">
        <v>0</v>
      </c>
      <c r="IY152" s="52">
        <v>2.0951024936067991E-4</v>
      </c>
      <c r="IZ152" s="52">
        <v>4.4510034005852068E-5</v>
      </c>
      <c r="JA152" s="52">
        <v>2.0300990934654471E-4</v>
      </c>
      <c r="JB152" s="52">
        <v>0</v>
      </c>
      <c r="JC152" s="52">
        <v>0</v>
      </c>
      <c r="JD152" s="52">
        <v>0</v>
      </c>
      <c r="JE152" s="52">
        <v>0</v>
      </c>
      <c r="JF152" s="52">
        <v>1.2664419383862823E-5</v>
      </c>
      <c r="JG152" s="52">
        <v>0</v>
      </c>
      <c r="JH152" s="52">
        <v>0</v>
      </c>
      <c r="JI152" s="52">
        <v>0</v>
      </c>
      <c r="JJ152" s="52">
        <v>0</v>
      </c>
      <c r="JK152" s="52">
        <v>0</v>
      </c>
      <c r="JL152" s="52">
        <v>0</v>
      </c>
      <c r="JM152" s="52">
        <v>0</v>
      </c>
      <c r="JN152" s="52">
        <v>5.5343791016985781E-5</v>
      </c>
      <c r="JO152" s="52">
        <v>0</v>
      </c>
      <c r="JP152" s="52">
        <v>2.6847428051458307E-4</v>
      </c>
      <c r="JQ152" s="52">
        <v>8.7387738985636649E-4</v>
      </c>
      <c r="JR152" s="52">
        <v>1.8267136918169213E-4</v>
      </c>
      <c r="JS152" s="52">
        <v>7.8359315174362936E-6</v>
      </c>
      <c r="JT152" s="52">
        <v>0</v>
      </c>
      <c r="JU152" s="52">
        <v>0</v>
      </c>
      <c r="JV152" s="52">
        <v>0</v>
      </c>
      <c r="JW152" s="52">
        <v>0</v>
      </c>
      <c r="JX152" s="52">
        <v>0</v>
      </c>
      <c r="JY152" s="52">
        <v>0</v>
      </c>
      <c r="JZ152" s="52">
        <v>0</v>
      </c>
      <c r="KA152" s="52">
        <v>0</v>
      </c>
      <c r="KB152" s="52">
        <v>0</v>
      </c>
      <c r="KC152" s="52">
        <v>0</v>
      </c>
      <c r="KD152" s="52">
        <v>0</v>
      </c>
      <c r="KE152" s="52">
        <v>0</v>
      </c>
      <c r="KF152" s="52">
        <v>7.1872177474068186E-6</v>
      </c>
      <c r="KG152" s="52">
        <v>0</v>
      </c>
      <c r="KH152" s="52">
        <v>0</v>
      </c>
      <c r="KI152" s="52">
        <v>0</v>
      </c>
      <c r="KJ152" s="52">
        <v>0</v>
      </c>
      <c r="KK152" s="52">
        <v>0</v>
      </c>
      <c r="KL152" s="52">
        <v>0</v>
      </c>
      <c r="KM152" s="52">
        <v>3.5058212271082333E-5</v>
      </c>
      <c r="KN152" s="52">
        <v>0</v>
      </c>
      <c r="KO152" s="52">
        <v>0</v>
      </c>
      <c r="KP152" s="52">
        <v>0</v>
      </c>
      <c r="KQ152" s="52">
        <v>0</v>
      </c>
      <c r="KR152" s="52">
        <v>0</v>
      </c>
      <c r="KS152" s="52">
        <v>0</v>
      </c>
      <c r="KT152" s="52">
        <v>0</v>
      </c>
      <c r="KU152" s="52">
        <v>0</v>
      </c>
      <c r="KV152" s="52">
        <v>0</v>
      </c>
      <c r="KW152" s="52">
        <v>0</v>
      </c>
      <c r="KX152" s="52">
        <v>1.2411528919974532E-5</v>
      </c>
      <c r="KY152" s="52">
        <v>6.0824180847153888E-5</v>
      </c>
      <c r="KZ152" s="52">
        <v>0</v>
      </c>
    </row>
    <row r="153" spans="1:312" x14ac:dyDescent="0.2">
      <c r="A153" s="63"/>
      <c r="B153" s="56"/>
      <c r="C153" s="58" t="s">
        <v>13259</v>
      </c>
      <c r="D153" s="57">
        <f t="shared" ref="D153:BO153" si="5">SUM(D4:D152)</f>
        <v>0.99999999999999989</v>
      </c>
      <c r="E153" s="57">
        <f t="shared" si="5"/>
        <v>1.0000000000000002</v>
      </c>
      <c r="F153" s="57">
        <f t="shared" si="5"/>
        <v>0.99999999999999989</v>
      </c>
      <c r="G153" s="57">
        <f t="shared" si="5"/>
        <v>1.0000000000000002</v>
      </c>
      <c r="H153" s="57">
        <f t="shared" si="5"/>
        <v>0.99999999999999989</v>
      </c>
      <c r="I153" s="57">
        <f t="shared" si="5"/>
        <v>1.0000000000000002</v>
      </c>
      <c r="J153" s="57">
        <f t="shared" si="5"/>
        <v>0.99999999999999967</v>
      </c>
      <c r="K153" s="57">
        <f t="shared" si="5"/>
        <v>0.99999999999999989</v>
      </c>
      <c r="L153" s="57">
        <f t="shared" si="5"/>
        <v>0.99999999999999978</v>
      </c>
      <c r="M153" s="57">
        <f t="shared" si="5"/>
        <v>0.99999999999999989</v>
      </c>
      <c r="N153" s="57">
        <f t="shared" si="5"/>
        <v>1.0000000000000004</v>
      </c>
      <c r="O153" s="57">
        <f t="shared" si="5"/>
        <v>1</v>
      </c>
      <c r="P153" s="57">
        <f t="shared" si="5"/>
        <v>0.99999999999999978</v>
      </c>
      <c r="Q153" s="57">
        <f t="shared" si="5"/>
        <v>1</v>
      </c>
      <c r="R153" s="57">
        <f t="shared" si="5"/>
        <v>1</v>
      </c>
      <c r="S153" s="57">
        <f t="shared" si="5"/>
        <v>1</v>
      </c>
      <c r="T153" s="57">
        <f t="shared" si="5"/>
        <v>0.99999999999999978</v>
      </c>
      <c r="U153" s="57">
        <f t="shared" si="5"/>
        <v>0.99999999999999989</v>
      </c>
      <c r="V153" s="57">
        <f t="shared" si="5"/>
        <v>1</v>
      </c>
      <c r="W153" s="57">
        <f t="shared" si="5"/>
        <v>1</v>
      </c>
      <c r="X153" s="57">
        <f t="shared" si="5"/>
        <v>1</v>
      </c>
      <c r="Y153" s="57">
        <f t="shared" si="5"/>
        <v>0.99999999999999978</v>
      </c>
      <c r="Z153" s="57">
        <f t="shared" si="5"/>
        <v>0.99999999999999989</v>
      </c>
      <c r="AA153" s="57">
        <f t="shared" si="5"/>
        <v>0.99999999999999989</v>
      </c>
      <c r="AB153" s="57">
        <f t="shared" si="5"/>
        <v>1.0000000000000002</v>
      </c>
      <c r="AC153" s="57">
        <f t="shared" si="5"/>
        <v>0.99999999999999989</v>
      </c>
      <c r="AD153" s="57">
        <f t="shared" si="5"/>
        <v>0.99999999999999989</v>
      </c>
      <c r="AE153" s="57">
        <f t="shared" si="5"/>
        <v>1.0000000000000007</v>
      </c>
      <c r="AF153" s="57">
        <f t="shared" si="5"/>
        <v>0.99999999999999967</v>
      </c>
      <c r="AG153" s="57">
        <f t="shared" si="5"/>
        <v>0.99999999999999989</v>
      </c>
      <c r="AH153" s="57">
        <f t="shared" si="5"/>
        <v>1.0000000000000004</v>
      </c>
      <c r="AI153" s="57">
        <f t="shared" si="5"/>
        <v>1.0000000000000002</v>
      </c>
      <c r="AJ153" s="57">
        <f t="shared" si="5"/>
        <v>1</v>
      </c>
      <c r="AK153" s="57">
        <f t="shared" si="5"/>
        <v>1.0000000000000002</v>
      </c>
      <c r="AL153" s="57">
        <f t="shared" si="5"/>
        <v>1</v>
      </c>
      <c r="AM153" s="57">
        <f t="shared" si="5"/>
        <v>1</v>
      </c>
      <c r="AN153" s="57">
        <f t="shared" si="5"/>
        <v>1.0000000000000002</v>
      </c>
      <c r="AO153" s="57">
        <f t="shared" si="5"/>
        <v>1.0000000000000002</v>
      </c>
      <c r="AP153" s="57">
        <f t="shared" si="5"/>
        <v>1</v>
      </c>
      <c r="AQ153" s="57">
        <f t="shared" si="5"/>
        <v>0.99999999999999989</v>
      </c>
      <c r="AR153" s="57">
        <f t="shared" si="5"/>
        <v>1</v>
      </c>
      <c r="AS153" s="57">
        <f t="shared" si="5"/>
        <v>1.0000000000000002</v>
      </c>
      <c r="AT153" s="57">
        <f t="shared" si="5"/>
        <v>1</v>
      </c>
      <c r="AU153" s="57">
        <f t="shared" si="5"/>
        <v>1</v>
      </c>
      <c r="AV153" s="57">
        <f t="shared" si="5"/>
        <v>0.99999999999999967</v>
      </c>
      <c r="AW153" s="57">
        <f t="shared" si="5"/>
        <v>1.0000000000000002</v>
      </c>
      <c r="AX153" s="57">
        <f t="shared" si="5"/>
        <v>1.0000000000000002</v>
      </c>
      <c r="AY153" s="57">
        <f t="shared" si="5"/>
        <v>1</v>
      </c>
      <c r="AZ153" s="57">
        <f t="shared" si="5"/>
        <v>0.99999999999999989</v>
      </c>
      <c r="BA153" s="57">
        <f t="shared" si="5"/>
        <v>1</v>
      </c>
      <c r="BB153" s="57">
        <f t="shared" si="5"/>
        <v>0.99999999999999978</v>
      </c>
      <c r="BC153" s="57">
        <f t="shared" si="5"/>
        <v>0.99999999999999956</v>
      </c>
      <c r="BD153" s="57">
        <f t="shared" si="5"/>
        <v>1.0000000000000002</v>
      </c>
      <c r="BE153" s="57">
        <f t="shared" si="5"/>
        <v>1.0000000000000004</v>
      </c>
      <c r="BF153" s="57">
        <f t="shared" si="5"/>
        <v>1</v>
      </c>
      <c r="BG153" s="57">
        <f t="shared" si="5"/>
        <v>0.99999999999999978</v>
      </c>
      <c r="BH153" s="57">
        <f t="shared" si="5"/>
        <v>0.99999999999999978</v>
      </c>
      <c r="BI153" s="57">
        <f t="shared" si="5"/>
        <v>0.99999999999999967</v>
      </c>
      <c r="BJ153" s="57">
        <f t="shared" si="5"/>
        <v>0.99999999999999989</v>
      </c>
      <c r="BK153" s="57">
        <f t="shared" si="5"/>
        <v>0.99999999999999978</v>
      </c>
      <c r="BL153" s="57">
        <f t="shared" si="5"/>
        <v>0.99999999999999978</v>
      </c>
      <c r="BM153" s="57">
        <f t="shared" si="5"/>
        <v>0.99999999999999989</v>
      </c>
      <c r="BN153" s="57">
        <f t="shared" si="5"/>
        <v>1</v>
      </c>
      <c r="BO153" s="57">
        <f t="shared" si="5"/>
        <v>1.0000000000000002</v>
      </c>
      <c r="BP153" s="57">
        <f t="shared" ref="BP153:EA153" si="6">SUM(BP4:BP152)</f>
        <v>0.99999999999999978</v>
      </c>
      <c r="BQ153" s="57">
        <f t="shared" si="6"/>
        <v>1.0000000000000002</v>
      </c>
      <c r="BR153" s="57">
        <f t="shared" si="6"/>
        <v>0.99999999999999989</v>
      </c>
      <c r="BS153" s="57">
        <f t="shared" si="6"/>
        <v>1</v>
      </c>
      <c r="BT153" s="57">
        <f t="shared" si="6"/>
        <v>1</v>
      </c>
      <c r="BU153" s="57">
        <f t="shared" si="6"/>
        <v>1.0000000000000002</v>
      </c>
      <c r="BV153" s="57">
        <f t="shared" si="6"/>
        <v>1.0000000000000002</v>
      </c>
      <c r="BW153" s="57">
        <f t="shared" si="6"/>
        <v>0.99999999999999989</v>
      </c>
      <c r="BX153" s="57">
        <f t="shared" si="6"/>
        <v>0.99999999999999989</v>
      </c>
      <c r="BY153" s="57">
        <f t="shared" si="6"/>
        <v>1</v>
      </c>
      <c r="BZ153" s="57">
        <f t="shared" si="6"/>
        <v>1</v>
      </c>
      <c r="CA153" s="57">
        <f t="shared" si="6"/>
        <v>0.99999999999999978</v>
      </c>
      <c r="CB153" s="57">
        <f t="shared" si="6"/>
        <v>1</v>
      </c>
      <c r="CC153" s="57">
        <f t="shared" si="6"/>
        <v>1</v>
      </c>
      <c r="CD153" s="57">
        <f t="shared" si="6"/>
        <v>0.99999999999999978</v>
      </c>
      <c r="CE153" s="57">
        <f t="shared" si="6"/>
        <v>1.0000000000000002</v>
      </c>
      <c r="CF153" s="57">
        <f t="shared" si="6"/>
        <v>0.99999999999999978</v>
      </c>
      <c r="CG153" s="57">
        <f t="shared" si="6"/>
        <v>1</v>
      </c>
      <c r="CH153" s="57">
        <f t="shared" si="6"/>
        <v>1</v>
      </c>
      <c r="CI153" s="57">
        <f t="shared" si="6"/>
        <v>1</v>
      </c>
      <c r="CJ153" s="57">
        <f t="shared" si="6"/>
        <v>1</v>
      </c>
      <c r="CK153" s="57">
        <f t="shared" si="6"/>
        <v>1</v>
      </c>
      <c r="CL153" s="57">
        <f t="shared" si="6"/>
        <v>0.99999999999999967</v>
      </c>
      <c r="CM153" s="57">
        <f t="shared" si="6"/>
        <v>1</v>
      </c>
      <c r="CN153" s="57">
        <f t="shared" si="6"/>
        <v>1</v>
      </c>
      <c r="CO153" s="57">
        <f t="shared" si="6"/>
        <v>1.0000000000000002</v>
      </c>
      <c r="CP153" s="57">
        <f t="shared" si="6"/>
        <v>1</v>
      </c>
      <c r="CQ153" s="57">
        <f t="shared" si="6"/>
        <v>1</v>
      </c>
      <c r="CR153" s="57">
        <f t="shared" si="6"/>
        <v>0.99999999999999989</v>
      </c>
      <c r="CS153" s="57">
        <f t="shared" si="6"/>
        <v>1</v>
      </c>
      <c r="CT153" s="57">
        <f t="shared" si="6"/>
        <v>0.99999999999999978</v>
      </c>
      <c r="CU153" s="57">
        <f t="shared" si="6"/>
        <v>1.0000000000000002</v>
      </c>
      <c r="CV153" s="57">
        <f t="shared" si="6"/>
        <v>1.0000000000000002</v>
      </c>
      <c r="CW153" s="57">
        <f t="shared" si="6"/>
        <v>1</v>
      </c>
      <c r="CX153" s="57">
        <f t="shared" si="6"/>
        <v>1</v>
      </c>
      <c r="CY153" s="57">
        <f t="shared" si="6"/>
        <v>1</v>
      </c>
      <c r="CZ153" s="57">
        <f t="shared" si="6"/>
        <v>1.0000000000000004</v>
      </c>
      <c r="DA153" s="57">
        <f t="shared" si="6"/>
        <v>1.0000000000000002</v>
      </c>
      <c r="DB153" s="57">
        <f t="shared" si="6"/>
        <v>1.0000000000000002</v>
      </c>
      <c r="DC153" s="57">
        <f t="shared" si="6"/>
        <v>1</v>
      </c>
      <c r="DD153" s="57">
        <f t="shared" si="6"/>
        <v>1.0000000000000002</v>
      </c>
      <c r="DE153" s="57">
        <f t="shared" si="6"/>
        <v>0.99999999999999978</v>
      </c>
      <c r="DF153" s="57">
        <f t="shared" si="6"/>
        <v>1.0000000000000002</v>
      </c>
      <c r="DG153" s="57">
        <f t="shared" si="6"/>
        <v>0.99999999999999978</v>
      </c>
      <c r="DH153" s="57">
        <f t="shared" si="6"/>
        <v>1</v>
      </c>
      <c r="DI153" s="57">
        <f t="shared" si="6"/>
        <v>0.99999999999999989</v>
      </c>
      <c r="DJ153" s="57">
        <f t="shared" si="6"/>
        <v>1</v>
      </c>
      <c r="DK153" s="57">
        <f t="shared" si="6"/>
        <v>0.99999999999999978</v>
      </c>
      <c r="DL153" s="57">
        <f t="shared" si="6"/>
        <v>0.99999999999999978</v>
      </c>
      <c r="DM153" s="57">
        <f t="shared" si="6"/>
        <v>1.0000000000000002</v>
      </c>
      <c r="DN153" s="57">
        <f t="shared" si="6"/>
        <v>0.99999999999999978</v>
      </c>
      <c r="DO153" s="57">
        <f t="shared" si="6"/>
        <v>1</v>
      </c>
      <c r="DP153" s="57">
        <f t="shared" si="6"/>
        <v>1.0000000000000002</v>
      </c>
      <c r="DQ153" s="57">
        <f t="shared" si="6"/>
        <v>0.99999999999999989</v>
      </c>
      <c r="DR153" s="57">
        <f t="shared" si="6"/>
        <v>1</v>
      </c>
      <c r="DS153" s="57">
        <f t="shared" si="6"/>
        <v>0.99999999999999989</v>
      </c>
      <c r="DT153" s="57">
        <f t="shared" si="6"/>
        <v>0.99999999999999989</v>
      </c>
      <c r="DU153" s="57">
        <f t="shared" si="6"/>
        <v>1</v>
      </c>
      <c r="DV153" s="57">
        <f t="shared" si="6"/>
        <v>0.99999999999999989</v>
      </c>
      <c r="DW153" s="57">
        <f t="shared" si="6"/>
        <v>0.99999999999999978</v>
      </c>
      <c r="DX153" s="57">
        <f t="shared" si="6"/>
        <v>1</v>
      </c>
      <c r="DY153" s="57">
        <f t="shared" si="6"/>
        <v>0.99999999999999989</v>
      </c>
      <c r="DZ153" s="57">
        <f t="shared" si="6"/>
        <v>0.99999999999999989</v>
      </c>
      <c r="EA153" s="57">
        <f t="shared" si="6"/>
        <v>0.99999999999999978</v>
      </c>
      <c r="EB153" s="57">
        <f t="shared" ref="EB153:GM153" si="7">SUM(EB4:EB152)</f>
        <v>0.99999999999999978</v>
      </c>
      <c r="EC153" s="57">
        <f t="shared" si="7"/>
        <v>1</v>
      </c>
      <c r="ED153" s="57">
        <f t="shared" si="7"/>
        <v>1.0000000000000002</v>
      </c>
      <c r="EE153" s="57">
        <f t="shared" si="7"/>
        <v>0.99999999999999978</v>
      </c>
      <c r="EF153" s="57">
        <f t="shared" si="7"/>
        <v>0.99999999999999967</v>
      </c>
      <c r="EG153" s="57">
        <f t="shared" si="7"/>
        <v>1.0000000000000002</v>
      </c>
      <c r="EH153" s="57">
        <f t="shared" si="7"/>
        <v>0.99999999999999989</v>
      </c>
      <c r="EI153" s="57">
        <f t="shared" si="7"/>
        <v>1.0000000000000002</v>
      </c>
      <c r="EJ153" s="57">
        <f t="shared" si="7"/>
        <v>1.0000000000000002</v>
      </c>
      <c r="EK153" s="57">
        <f t="shared" si="7"/>
        <v>1.0000000000000002</v>
      </c>
      <c r="EL153" s="57">
        <f t="shared" si="7"/>
        <v>0.99999999999999978</v>
      </c>
      <c r="EM153" s="57">
        <f t="shared" si="7"/>
        <v>0.99999999999999967</v>
      </c>
      <c r="EN153" s="57">
        <f t="shared" si="7"/>
        <v>0.99999999999999989</v>
      </c>
      <c r="EO153" s="57">
        <f t="shared" si="7"/>
        <v>0.99999999999999989</v>
      </c>
      <c r="EP153" s="57">
        <f t="shared" si="7"/>
        <v>0.99999999999999989</v>
      </c>
      <c r="EQ153" s="57">
        <f t="shared" si="7"/>
        <v>0.99999999999999967</v>
      </c>
      <c r="ER153" s="57">
        <f t="shared" si="7"/>
        <v>0.99999999999999978</v>
      </c>
      <c r="ES153" s="57">
        <f t="shared" si="7"/>
        <v>0.99999999999999967</v>
      </c>
      <c r="ET153" s="57">
        <f t="shared" si="7"/>
        <v>0.99999999999999978</v>
      </c>
      <c r="EU153" s="57">
        <f t="shared" si="7"/>
        <v>1</v>
      </c>
      <c r="EV153" s="57">
        <f t="shared" si="7"/>
        <v>1.0000000000000004</v>
      </c>
      <c r="EW153" s="57">
        <f t="shared" si="7"/>
        <v>1.0000000000000002</v>
      </c>
      <c r="EX153" s="57">
        <f t="shared" si="7"/>
        <v>0.99999999999999978</v>
      </c>
      <c r="EY153" s="57">
        <f t="shared" si="7"/>
        <v>1</v>
      </c>
      <c r="EZ153" s="57">
        <f t="shared" si="7"/>
        <v>1</v>
      </c>
      <c r="FA153" s="57">
        <f t="shared" si="7"/>
        <v>1</v>
      </c>
      <c r="FB153" s="57">
        <f t="shared" si="7"/>
        <v>0.99999999999999978</v>
      </c>
      <c r="FC153" s="57">
        <f t="shared" si="7"/>
        <v>1</v>
      </c>
      <c r="FD153" s="57">
        <f t="shared" si="7"/>
        <v>1</v>
      </c>
      <c r="FE153" s="57">
        <f t="shared" si="7"/>
        <v>1.0000000000000004</v>
      </c>
      <c r="FF153" s="57">
        <f t="shared" si="7"/>
        <v>1.0000000000000002</v>
      </c>
      <c r="FG153" s="57">
        <f t="shared" si="7"/>
        <v>0.99999999999999978</v>
      </c>
      <c r="FH153" s="57">
        <f t="shared" si="7"/>
        <v>0.99999999999999989</v>
      </c>
      <c r="FI153" s="57">
        <f t="shared" si="7"/>
        <v>0.99999999999999989</v>
      </c>
      <c r="FJ153" s="57">
        <f t="shared" si="7"/>
        <v>0.99999999999999989</v>
      </c>
      <c r="FK153" s="57">
        <f t="shared" si="7"/>
        <v>1</v>
      </c>
      <c r="FL153" s="57">
        <f t="shared" si="7"/>
        <v>1.0000000000000002</v>
      </c>
      <c r="FM153" s="57">
        <f t="shared" si="7"/>
        <v>1</v>
      </c>
      <c r="FN153" s="57">
        <f t="shared" si="7"/>
        <v>1.0000000000000002</v>
      </c>
      <c r="FO153" s="57">
        <f t="shared" si="7"/>
        <v>0.99999999999999989</v>
      </c>
      <c r="FP153" s="57">
        <f t="shared" si="7"/>
        <v>1</v>
      </c>
      <c r="FQ153" s="57">
        <f t="shared" si="7"/>
        <v>1</v>
      </c>
      <c r="FR153" s="57">
        <f t="shared" si="7"/>
        <v>1</v>
      </c>
      <c r="FS153" s="57">
        <f t="shared" si="7"/>
        <v>0.99999999999999967</v>
      </c>
      <c r="FT153" s="57">
        <f t="shared" si="7"/>
        <v>0.99999999999999978</v>
      </c>
      <c r="FU153" s="57">
        <f t="shared" si="7"/>
        <v>0.99999999999999989</v>
      </c>
      <c r="FV153" s="57">
        <f t="shared" si="7"/>
        <v>1.0000000000000002</v>
      </c>
      <c r="FW153" s="57">
        <f t="shared" si="7"/>
        <v>1</v>
      </c>
      <c r="FX153" s="57">
        <f t="shared" si="7"/>
        <v>1</v>
      </c>
      <c r="FY153" s="57">
        <f t="shared" si="7"/>
        <v>1.0000000000000004</v>
      </c>
      <c r="FZ153" s="57">
        <f t="shared" si="7"/>
        <v>1.0000000000000002</v>
      </c>
      <c r="GA153" s="57">
        <f t="shared" si="7"/>
        <v>1</v>
      </c>
      <c r="GB153" s="57">
        <f t="shared" si="7"/>
        <v>1.0000000000000002</v>
      </c>
      <c r="GC153" s="57">
        <f t="shared" si="7"/>
        <v>0.99999999999999989</v>
      </c>
      <c r="GD153" s="57">
        <f t="shared" si="7"/>
        <v>0.99999999999999989</v>
      </c>
      <c r="GE153" s="57">
        <f t="shared" si="7"/>
        <v>0.99999999999999989</v>
      </c>
      <c r="GF153" s="57">
        <f t="shared" si="7"/>
        <v>1.0000000000000002</v>
      </c>
      <c r="GG153" s="57">
        <f t="shared" si="7"/>
        <v>1</v>
      </c>
      <c r="GH153" s="57">
        <f t="shared" si="7"/>
        <v>1.0000000000000002</v>
      </c>
      <c r="GI153" s="57">
        <f t="shared" si="7"/>
        <v>1.0000000000000002</v>
      </c>
      <c r="GJ153" s="57">
        <f t="shared" si="7"/>
        <v>0.99999999999999978</v>
      </c>
      <c r="GK153" s="57">
        <f t="shared" si="7"/>
        <v>1.0000000000000004</v>
      </c>
      <c r="GL153" s="57">
        <f t="shared" si="7"/>
        <v>1.0000000000000002</v>
      </c>
      <c r="GM153" s="57">
        <f t="shared" si="7"/>
        <v>1</v>
      </c>
      <c r="GN153" s="57">
        <f t="shared" ref="GN153:IY153" si="8">SUM(GN4:GN152)</f>
        <v>1</v>
      </c>
      <c r="GO153" s="57">
        <f t="shared" si="8"/>
        <v>1</v>
      </c>
      <c r="GP153" s="57">
        <f t="shared" si="8"/>
        <v>1</v>
      </c>
      <c r="GQ153" s="57">
        <f t="shared" si="8"/>
        <v>0.99999999999999967</v>
      </c>
      <c r="GR153" s="57">
        <f t="shared" si="8"/>
        <v>1</v>
      </c>
      <c r="GS153" s="57">
        <f t="shared" si="8"/>
        <v>1</v>
      </c>
      <c r="GT153" s="57">
        <f t="shared" si="8"/>
        <v>1</v>
      </c>
      <c r="GU153" s="57">
        <f t="shared" si="8"/>
        <v>0.99999999999999989</v>
      </c>
      <c r="GV153" s="57">
        <f t="shared" si="8"/>
        <v>1</v>
      </c>
      <c r="GW153" s="57">
        <f t="shared" si="8"/>
        <v>0.99999999999999989</v>
      </c>
      <c r="GX153" s="57">
        <f t="shared" si="8"/>
        <v>1.0000000000000002</v>
      </c>
      <c r="GY153" s="57">
        <f t="shared" si="8"/>
        <v>0.99999999999999978</v>
      </c>
      <c r="GZ153" s="57">
        <f t="shared" si="8"/>
        <v>1.0000000000000002</v>
      </c>
      <c r="HA153" s="57">
        <f t="shared" si="8"/>
        <v>1</v>
      </c>
      <c r="HB153" s="57">
        <f t="shared" si="8"/>
        <v>1</v>
      </c>
      <c r="HC153" s="57">
        <f t="shared" si="8"/>
        <v>1.0000000000000002</v>
      </c>
      <c r="HD153" s="57">
        <f t="shared" si="8"/>
        <v>1</v>
      </c>
      <c r="HE153" s="57">
        <f t="shared" si="8"/>
        <v>0.99999999999999989</v>
      </c>
      <c r="HF153" s="57">
        <f t="shared" si="8"/>
        <v>1.0000000000000002</v>
      </c>
      <c r="HG153" s="57">
        <f t="shared" si="8"/>
        <v>1</v>
      </c>
      <c r="HH153" s="57">
        <f t="shared" si="8"/>
        <v>1.0000000000000002</v>
      </c>
      <c r="HI153" s="57">
        <f t="shared" si="8"/>
        <v>1.0000000000000002</v>
      </c>
      <c r="HJ153" s="57">
        <f t="shared" si="8"/>
        <v>1.0000000000000002</v>
      </c>
      <c r="HK153" s="57">
        <f t="shared" si="8"/>
        <v>1.0000000000000002</v>
      </c>
      <c r="HL153" s="57">
        <f t="shared" si="8"/>
        <v>1</v>
      </c>
      <c r="HM153" s="57">
        <f t="shared" si="8"/>
        <v>1</v>
      </c>
      <c r="HN153" s="57">
        <f t="shared" si="8"/>
        <v>1</v>
      </c>
      <c r="HO153" s="57">
        <f t="shared" si="8"/>
        <v>1.0000000000000002</v>
      </c>
      <c r="HP153" s="57">
        <f t="shared" si="8"/>
        <v>0.99999999999999989</v>
      </c>
      <c r="HQ153" s="57">
        <f t="shared" si="8"/>
        <v>1</v>
      </c>
      <c r="HR153" s="57">
        <f t="shared" si="8"/>
        <v>1.0000000000000002</v>
      </c>
      <c r="HS153" s="57">
        <f t="shared" si="8"/>
        <v>0.99999999999999978</v>
      </c>
      <c r="HT153" s="57">
        <f t="shared" si="8"/>
        <v>1.0000000000000002</v>
      </c>
      <c r="HU153" s="57">
        <f t="shared" si="8"/>
        <v>1</v>
      </c>
      <c r="HV153" s="57">
        <f t="shared" si="8"/>
        <v>1.0000000000000002</v>
      </c>
      <c r="HW153" s="57">
        <f t="shared" si="8"/>
        <v>1</v>
      </c>
      <c r="HX153" s="57">
        <f t="shared" si="8"/>
        <v>1</v>
      </c>
      <c r="HY153" s="57">
        <f t="shared" si="8"/>
        <v>1.0000000000000002</v>
      </c>
      <c r="HZ153" s="57">
        <f t="shared" si="8"/>
        <v>1</v>
      </c>
      <c r="IA153" s="57">
        <f t="shared" si="8"/>
        <v>1</v>
      </c>
      <c r="IB153" s="57">
        <f t="shared" si="8"/>
        <v>0.99999999999999978</v>
      </c>
      <c r="IC153" s="57">
        <f t="shared" si="8"/>
        <v>1</v>
      </c>
      <c r="ID153" s="57">
        <f t="shared" si="8"/>
        <v>1.0000000000000002</v>
      </c>
      <c r="IE153" s="57">
        <f t="shared" si="8"/>
        <v>1.0000000000000002</v>
      </c>
      <c r="IF153" s="57">
        <f t="shared" si="8"/>
        <v>0.99999999999999989</v>
      </c>
      <c r="IG153" s="57">
        <f t="shared" si="8"/>
        <v>0.99999999999999989</v>
      </c>
      <c r="IH153" s="57">
        <f t="shared" si="8"/>
        <v>1</v>
      </c>
      <c r="II153" s="57">
        <f t="shared" si="8"/>
        <v>1</v>
      </c>
      <c r="IJ153" s="57">
        <f t="shared" si="8"/>
        <v>1</v>
      </c>
      <c r="IK153" s="57">
        <f t="shared" si="8"/>
        <v>0.99999999999999956</v>
      </c>
      <c r="IL153" s="57">
        <f t="shared" si="8"/>
        <v>1.0000000000000002</v>
      </c>
      <c r="IM153" s="57">
        <f t="shared" si="8"/>
        <v>0.99999999999999978</v>
      </c>
      <c r="IN153" s="57">
        <f t="shared" si="8"/>
        <v>0.99999999999999978</v>
      </c>
      <c r="IO153" s="57">
        <f t="shared" si="8"/>
        <v>0.99999999999999989</v>
      </c>
      <c r="IP153" s="57">
        <f t="shared" si="8"/>
        <v>1</v>
      </c>
      <c r="IQ153" s="57">
        <f t="shared" si="8"/>
        <v>0.99999999999999967</v>
      </c>
      <c r="IR153" s="57">
        <f t="shared" si="8"/>
        <v>0.99999999999999989</v>
      </c>
      <c r="IS153" s="57">
        <f t="shared" si="8"/>
        <v>1</v>
      </c>
      <c r="IT153" s="57">
        <f t="shared" si="8"/>
        <v>1</v>
      </c>
      <c r="IU153" s="57">
        <f t="shared" si="8"/>
        <v>0.99999999999999978</v>
      </c>
      <c r="IV153" s="57">
        <f t="shared" si="8"/>
        <v>1</v>
      </c>
      <c r="IW153" s="57">
        <f t="shared" si="8"/>
        <v>1</v>
      </c>
      <c r="IX153" s="57">
        <f t="shared" si="8"/>
        <v>1.0000000000000002</v>
      </c>
      <c r="IY153" s="57">
        <f t="shared" si="8"/>
        <v>0.99999999999999978</v>
      </c>
      <c r="IZ153" s="57">
        <f t="shared" ref="IZ153:KZ153" si="9">SUM(IZ4:IZ152)</f>
        <v>1</v>
      </c>
      <c r="JA153" s="57">
        <f t="shared" si="9"/>
        <v>1.0000000000000002</v>
      </c>
      <c r="JB153" s="57">
        <f t="shared" si="9"/>
        <v>1</v>
      </c>
      <c r="JC153" s="57">
        <f t="shared" si="9"/>
        <v>0.99999999999999989</v>
      </c>
      <c r="JD153" s="57">
        <f t="shared" si="9"/>
        <v>1.0000000000000002</v>
      </c>
      <c r="JE153" s="57">
        <f t="shared" si="9"/>
        <v>0.99999999999999989</v>
      </c>
      <c r="JF153" s="57">
        <f t="shared" si="9"/>
        <v>0.99999999999999989</v>
      </c>
      <c r="JG153" s="57">
        <f t="shared" si="9"/>
        <v>1.0000000000000002</v>
      </c>
      <c r="JH153" s="57">
        <f t="shared" si="9"/>
        <v>1.0000000000000002</v>
      </c>
      <c r="JI153" s="57">
        <f t="shared" si="9"/>
        <v>1</v>
      </c>
      <c r="JJ153" s="57">
        <f t="shared" si="9"/>
        <v>1</v>
      </c>
      <c r="JK153" s="57">
        <f t="shared" si="9"/>
        <v>1</v>
      </c>
      <c r="JL153" s="57">
        <f t="shared" si="9"/>
        <v>1</v>
      </c>
      <c r="JM153" s="57">
        <f t="shared" si="9"/>
        <v>1</v>
      </c>
      <c r="JN153" s="57">
        <f t="shared" si="9"/>
        <v>0.99999999999999944</v>
      </c>
      <c r="JO153" s="57">
        <f t="shared" si="9"/>
        <v>0.99999999999999989</v>
      </c>
      <c r="JP153" s="57">
        <f t="shared" si="9"/>
        <v>0.99999999999999978</v>
      </c>
      <c r="JQ153" s="57">
        <f t="shared" si="9"/>
        <v>1.0000000000000004</v>
      </c>
      <c r="JR153" s="57">
        <f t="shared" si="9"/>
        <v>1</v>
      </c>
      <c r="JS153" s="57">
        <f t="shared" si="9"/>
        <v>0.99999999999999989</v>
      </c>
      <c r="JT153" s="57">
        <f t="shared" si="9"/>
        <v>0.99999999999999989</v>
      </c>
      <c r="JU153" s="57">
        <f t="shared" si="9"/>
        <v>0.99999999999999967</v>
      </c>
      <c r="JV153" s="57">
        <f t="shared" si="9"/>
        <v>0.99999999999999989</v>
      </c>
      <c r="JW153" s="57">
        <f t="shared" si="9"/>
        <v>0.99999999999999944</v>
      </c>
      <c r="JX153" s="57">
        <f t="shared" si="9"/>
        <v>0.99999999999999944</v>
      </c>
      <c r="JY153" s="57">
        <f t="shared" si="9"/>
        <v>0.99999999999999978</v>
      </c>
      <c r="JZ153" s="57">
        <f t="shared" si="9"/>
        <v>0.99999999999999978</v>
      </c>
      <c r="KA153" s="57">
        <f t="shared" si="9"/>
        <v>0.99999999999999989</v>
      </c>
      <c r="KB153" s="57">
        <f t="shared" si="9"/>
        <v>0.99999999999999978</v>
      </c>
      <c r="KC153" s="57">
        <f t="shared" si="9"/>
        <v>1.0000000000000002</v>
      </c>
      <c r="KD153" s="57">
        <f t="shared" si="9"/>
        <v>1.0000000000000004</v>
      </c>
      <c r="KE153" s="57">
        <f t="shared" si="9"/>
        <v>0.99999999999999933</v>
      </c>
      <c r="KF153" s="57">
        <f t="shared" si="9"/>
        <v>0.99999999999999967</v>
      </c>
      <c r="KG153" s="57">
        <f t="shared" si="9"/>
        <v>0.99999999999999978</v>
      </c>
      <c r="KH153" s="57">
        <f t="shared" si="9"/>
        <v>0.99999999999999933</v>
      </c>
      <c r="KI153" s="57">
        <f t="shared" si="9"/>
        <v>1.0000000000000004</v>
      </c>
      <c r="KJ153" s="57">
        <f t="shared" si="9"/>
        <v>1.0000000000000002</v>
      </c>
      <c r="KK153" s="57">
        <f t="shared" si="9"/>
        <v>0.99999999999999944</v>
      </c>
      <c r="KL153" s="57">
        <f t="shared" si="9"/>
        <v>0.99999999999999989</v>
      </c>
      <c r="KM153" s="57">
        <f t="shared" si="9"/>
        <v>0.99999999999999989</v>
      </c>
      <c r="KN153" s="57">
        <f t="shared" si="9"/>
        <v>1</v>
      </c>
      <c r="KO153" s="57">
        <f t="shared" si="9"/>
        <v>0.99999999999999944</v>
      </c>
      <c r="KP153" s="57">
        <f t="shared" si="9"/>
        <v>0.99999999999999956</v>
      </c>
      <c r="KQ153" s="57">
        <f t="shared" si="9"/>
        <v>0.99999999999999989</v>
      </c>
      <c r="KR153" s="57">
        <f t="shared" si="9"/>
        <v>1.0000000000000002</v>
      </c>
      <c r="KS153" s="57">
        <f t="shared" si="9"/>
        <v>1.0000000000000004</v>
      </c>
      <c r="KT153" s="57">
        <f t="shared" si="9"/>
        <v>1.0000000000000002</v>
      </c>
      <c r="KU153" s="57">
        <f t="shared" si="9"/>
        <v>1</v>
      </c>
      <c r="KV153" s="57">
        <f t="shared" si="9"/>
        <v>0.99999999999999978</v>
      </c>
      <c r="KW153" s="57">
        <f t="shared" si="9"/>
        <v>1</v>
      </c>
      <c r="KX153" s="57">
        <f t="shared" si="9"/>
        <v>1.0000000000000002</v>
      </c>
      <c r="KY153" s="57">
        <f t="shared" si="9"/>
        <v>1</v>
      </c>
      <c r="KZ153" s="57">
        <f t="shared" si="9"/>
        <v>1.0000000000000007</v>
      </c>
    </row>
  </sheetData>
  <sortState xmlns:xlrd2="http://schemas.microsoft.com/office/spreadsheetml/2017/richdata2" ref="A4:KZ152">
    <sortCondition ref="B4:B152"/>
  </sortState>
  <conditionalFormatting sqref="D4:KZ153">
    <cfRule type="cellIs" dxfId="13" priority="1" operator="equal">
      <formula>0</formula>
    </cfRule>
    <cfRule type="cellIs" dxfId="12" priority="2" operator="lessThan">
      <formula>0.01</formula>
    </cfRule>
    <cfRule type="cellIs" dxfId="11" priority="3" operator="lessThan">
      <formula>0.05</formula>
    </cfRule>
  </conditionalFormatting>
  <pageMargins left="0.23622047244094491" right="0.23622047244094491" top="0.19685039370078741" bottom="0.19685039370078741" header="0.31496062992125984" footer="0.31496062992125984"/>
  <pageSetup paperSize="9" scale="44"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3622-9B3A-4198-AEE0-19C64EC301DF}">
  <sheetPr>
    <tabColor rgb="FF7C2855"/>
    <pageSetUpPr fitToPage="1"/>
  </sheetPr>
  <dimension ref="A1:E176"/>
  <sheetViews>
    <sheetView zoomScaleNormal="100" workbookViewId="0">
      <selection activeCell="G1" sqref="G1"/>
    </sheetView>
  </sheetViews>
  <sheetFormatPr defaultColWidth="9.140625" defaultRowHeight="12.75" x14ac:dyDescent="0.2"/>
  <cols>
    <col min="1" max="1" width="6" style="41" bestFit="1" customWidth="1"/>
    <col min="2" max="2" width="68.28515625" style="41" bestFit="1" customWidth="1"/>
    <col min="3" max="3" width="10.5703125" style="41" customWidth="1"/>
    <col min="4" max="4" width="6" style="50" customWidth="1"/>
    <col min="5" max="5" width="6" style="41" customWidth="1"/>
    <col min="6" max="16384" width="9.140625" style="41"/>
  </cols>
  <sheetData>
    <row r="1" spans="1:5" s="125" customFormat="1" ht="39" customHeight="1" x14ac:dyDescent="0.25">
      <c r="A1" s="101" t="s">
        <v>13264</v>
      </c>
      <c r="E1" s="102" t="s">
        <v>12877</v>
      </c>
    </row>
    <row r="2" spans="1:5" ht="25.5" x14ac:dyDescent="0.2">
      <c r="A2" s="124" t="s">
        <v>12879</v>
      </c>
      <c r="B2" s="124" t="s">
        <v>934</v>
      </c>
      <c r="C2" s="97" t="s">
        <v>13268</v>
      </c>
      <c r="D2" s="68" t="s">
        <v>13345</v>
      </c>
      <c r="E2" s="68" t="s">
        <v>13269</v>
      </c>
    </row>
    <row r="3" spans="1:5" x14ac:dyDescent="0.2">
      <c r="A3" s="41" t="s">
        <v>20</v>
      </c>
      <c r="B3" s="41" t="s">
        <v>933</v>
      </c>
      <c r="C3" s="98">
        <v>1.012626</v>
      </c>
      <c r="D3" s="87" t="s">
        <v>13262</v>
      </c>
      <c r="E3" s="50" t="s">
        <v>13262</v>
      </c>
    </row>
    <row r="4" spans="1:5" x14ac:dyDescent="0.2">
      <c r="A4" s="41" t="s">
        <v>86</v>
      </c>
      <c r="B4" s="41" t="s">
        <v>932</v>
      </c>
      <c r="C4" s="98">
        <v>1.0260130000000001</v>
      </c>
      <c r="D4" s="87" t="s">
        <v>13262</v>
      </c>
      <c r="E4" s="50" t="s">
        <v>13262</v>
      </c>
    </row>
    <row r="5" spans="1:5" x14ac:dyDescent="0.2">
      <c r="A5" s="41" t="s">
        <v>59</v>
      </c>
      <c r="B5" s="41" t="s">
        <v>931</v>
      </c>
      <c r="C5" s="98">
        <v>1.114663</v>
      </c>
      <c r="D5" s="87" t="s">
        <v>13262</v>
      </c>
      <c r="E5" s="50" t="s">
        <v>13262</v>
      </c>
    </row>
    <row r="6" spans="1:5" x14ac:dyDescent="0.2">
      <c r="A6" s="41" t="s">
        <v>13524</v>
      </c>
      <c r="B6" s="41" t="s">
        <v>13533</v>
      </c>
      <c r="C6" s="98">
        <v>1.048648</v>
      </c>
      <c r="D6" s="87" t="s">
        <v>13262</v>
      </c>
      <c r="E6" s="50" t="s">
        <v>13262</v>
      </c>
    </row>
    <row r="7" spans="1:5" x14ac:dyDescent="0.2">
      <c r="A7" s="41" t="s">
        <v>25</v>
      </c>
      <c r="B7" s="41" t="s">
        <v>930</v>
      </c>
      <c r="C7" s="98">
        <v>1.1457280000000001</v>
      </c>
      <c r="D7" s="87" t="s">
        <v>13262</v>
      </c>
      <c r="E7" s="50" t="s">
        <v>13262</v>
      </c>
    </row>
    <row r="8" spans="1:5" x14ac:dyDescent="0.2">
      <c r="A8" s="41" t="s">
        <v>89</v>
      </c>
      <c r="B8" s="41" t="s">
        <v>929</v>
      </c>
      <c r="C8" s="98">
        <v>1.0223819999999999</v>
      </c>
      <c r="D8" s="87" t="s">
        <v>13262</v>
      </c>
      <c r="E8" s="50" t="s">
        <v>13262</v>
      </c>
    </row>
    <row r="9" spans="1:5" x14ac:dyDescent="0.2">
      <c r="A9" s="41" t="s">
        <v>79</v>
      </c>
      <c r="B9" s="41" t="s">
        <v>928</v>
      </c>
      <c r="C9" s="98">
        <v>1.1586590000000001</v>
      </c>
      <c r="D9" s="87" t="s">
        <v>13262</v>
      </c>
      <c r="E9" s="50" t="s">
        <v>13262</v>
      </c>
    </row>
    <row r="10" spans="1:5" x14ac:dyDescent="0.2">
      <c r="A10" s="41" t="s">
        <v>119</v>
      </c>
      <c r="B10" s="41" t="s">
        <v>927</v>
      </c>
      <c r="C10" s="98">
        <v>1.066522</v>
      </c>
      <c r="D10" s="87" t="s">
        <v>13262</v>
      </c>
      <c r="E10" s="50" t="s">
        <v>13262</v>
      </c>
    </row>
    <row r="11" spans="1:5" x14ac:dyDescent="0.2">
      <c r="A11" s="41" t="s">
        <v>154</v>
      </c>
      <c r="B11" s="41" t="s">
        <v>926</v>
      </c>
      <c r="C11" s="98">
        <v>1.1097360000000001</v>
      </c>
      <c r="D11" s="87" t="s">
        <v>13262</v>
      </c>
      <c r="E11" s="50" t="s">
        <v>13262</v>
      </c>
    </row>
    <row r="12" spans="1:5" x14ac:dyDescent="0.2">
      <c r="A12" s="41" t="s">
        <v>153</v>
      </c>
      <c r="B12" s="41" t="s">
        <v>925</v>
      </c>
      <c r="C12" s="98">
        <v>1.0452840000000001</v>
      </c>
      <c r="D12" s="87" t="s">
        <v>13262</v>
      </c>
      <c r="E12" s="50" t="s">
        <v>13262</v>
      </c>
    </row>
    <row r="13" spans="1:5" x14ac:dyDescent="0.2">
      <c r="A13" s="41" t="s">
        <v>48</v>
      </c>
      <c r="B13" s="41" t="s">
        <v>924</v>
      </c>
      <c r="C13" s="98">
        <v>1.044611</v>
      </c>
      <c r="D13" s="87" t="s">
        <v>13262</v>
      </c>
      <c r="E13" s="50" t="s">
        <v>13262</v>
      </c>
    </row>
    <row r="14" spans="1:5" x14ac:dyDescent="0.2">
      <c r="A14" s="41" t="s">
        <v>74</v>
      </c>
      <c r="B14" s="41" t="s">
        <v>923</v>
      </c>
      <c r="C14" s="98">
        <v>1.0100530000000001</v>
      </c>
      <c r="D14" s="87" t="s">
        <v>13262</v>
      </c>
      <c r="E14" s="50" t="s">
        <v>13262</v>
      </c>
    </row>
    <row r="15" spans="1:5" x14ac:dyDescent="0.2">
      <c r="A15" s="41" t="s">
        <v>98</v>
      </c>
      <c r="B15" s="41" t="s">
        <v>922</v>
      </c>
      <c r="C15" s="98">
        <v>1.0374220000000001</v>
      </c>
      <c r="D15" s="87" t="s">
        <v>13262</v>
      </c>
      <c r="E15" s="50" t="s">
        <v>13262</v>
      </c>
    </row>
    <row r="16" spans="1:5" x14ac:dyDescent="0.2">
      <c r="A16" s="41" t="s">
        <v>13515</v>
      </c>
      <c r="B16" s="41" t="s">
        <v>13542</v>
      </c>
      <c r="C16" s="98">
        <v>1.014114</v>
      </c>
      <c r="D16" s="87" t="s">
        <v>13262</v>
      </c>
      <c r="E16" s="50" t="s">
        <v>13262</v>
      </c>
    </row>
    <row r="17" spans="1:5" x14ac:dyDescent="0.2">
      <c r="A17" s="41" t="s">
        <v>13</v>
      </c>
      <c r="B17" s="41" t="s">
        <v>921</v>
      </c>
      <c r="C17" s="98">
        <v>1.0148779999999999</v>
      </c>
      <c r="D17" s="87" t="s">
        <v>13262</v>
      </c>
      <c r="E17" s="50" t="s">
        <v>13262</v>
      </c>
    </row>
    <row r="18" spans="1:5" x14ac:dyDescent="0.2">
      <c r="A18" s="41" t="s">
        <v>161</v>
      </c>
      <c r="B18" s="41" t="s">
        <v>920</v>
      </c>
      <c r="C18" s="98">
        <v>1.035909</v>
      </c>
      <c r="D18" s="87" t="s">
        <v>13262</v>
      </c>
      <c r="E18" s="50" t="s">
        <v>13263</v>
      </c>
    </row>
    <row r="19" spans="1:5" x14ac:dyDescent="0.2">
      <c r="A19" s="41" t="s">
        <v>77</v>
      </c>
      <c r="B19" s="41" t="s">
        <v>919</v>
      </c>
      <c r="C19" s="98">
        <v>1.0952770000000001</v>
      </c>
      <c r="D19" s="87" t="s">
        <v>13262</v>
      </c>
      <c r="E19" s="50" t="s">
        <v>13262</v>
      </c>
    </row>
    <row r="20" spans="1:5" x14ac:dyDescent="0.2">
      <c r="A20" s="41" t="s">
        <v>132</v>
      </c>
      <c r="B20" s="41" t="s">
        <v>918</v>
      </c>
      <c r="C20" s="98">
        <v>1.0182880000000001</v>
      </c>
      <c r="D20" s="87" t="s">
        <v>13262</v>
      </c>
      <c r="E20" s="50" t="s">
        <v>13262</v>
      </c>
    </row>
    <row r="21" spans="1:5" x14ac:dyDescent="0.2">
      <c r="A21" s="41" t="s">
        <v>29</v>
      </c>
      <c r="B21" s="41" t="s">
        <v>917</v>
      </c>
      <c r="C21" s="98">
        <v>1.0817540000000001</v>
      </c>
      <c r="D21" s="87" t="s">
        <v>13262</v>
      </c>
      <c r="E21" s="50" t="s">
        <v>13262</v>
      </c>
    </row>
    <row r="22" spans="1:5" x14ac:dyDescent="0.2">
      <c r="A22" s="41" t="s">
        <v>149</v>
      </c>
      <c r="B22" s="41" t="s">
        <v>916</v>
      </c>
      <c r="C22" s="98">
        <v>1.149421</v>
      </c>
      <c r="D22" s="87" t="s">
        <v>13262</v>
      </c>
      <c r="E22" s="50" t="s">
        <v>13263</v>
      </c>
    </row>
    <row r="23" spans="1:5" x14ac:dyDescent="0.2">
      <c r="A23" s="41" t="s">
        <v>49</v>
      </c>
      <c r="B23" s="41" t="s">
        <v>915</v>
      </c>
      <c r="C23" s="98">
        <v>1.1631069999999999</v>
      </c>
      <c r="D23" s="87" t="s">
        <v>13262</v>
      </c>
      <c r="E23" s="50" t="s">
        <v>13262</v>
      </c>
    </row>
    <row r="24" spans="1:5" x14ac:dyDescent="0.2">
      <c r="A24" s="41" t="s">
        <v>26</v>
      </c>
      <c r="B24" s="41" t="s">
        <v>914</v>
      </c>
      <c r="C24" s="98">
        <v>1.0204040000000001</v>
      </c>
      <c r="D24" s="87" t="s">
        <v>13262</v>
      </c>
      <c r="E24" s="50" t="s">
        <v>13262</v>
      </c>
    </row>
    <row r="25" spans="1:5" x14ac:dyDescent="0.2">
      <c r="A25" s="41" t="s">
        <v>141</v>
      </c>
      <c r="B25" s="41" t="s">
        <v>913</v>
      </c>
      <c r="C25" s="98">
        <v>1.0162340000000001</v>
      </c>
      <c r="D25" s="87" t="s">
        <v>13262</v>
      </c>
      <c r="E25" s="50" t="s">
        <v>13262</v>
      </c>
    </row>
    <row r="26" spans="1:5" x14ac:dyDescent="0.2">
      <c r="A26" s="41" t="s">
        <v>39</v>
      </c>
      <c r="B26" s="41" t="s">
        <v>912</v>
      </c>
      <c r="C26" s="98">
        <v>1.0306949999999999</v>
      </c>
      <c r="D26" s="87" t="s">
        <v>13262</v>
      </c>
      <c r="E26" s="50" t="s">
        <v>13262</v>
      </c>
    </row>
    <row r="27" spans="1:5" x14ac:dyDescent="0.2">
      <c r="A27" s="41" t="s">
        <v>76</v>
      </c>
      <c r="B27" s="41" t="s">
        <v>911</v>
      </c>
      <c r="C27" s="98">
        <v>1.0219069999999999</v>
      </c>
      <c r="D27" s="87" t="s">
        <v>13262</v>
      </c>
      <c r="E27" s="50" t="s">
        <v>13262</v>
      </c>
    </row>
    <row r="28" spans="1:5" x14ac:dyDescent="0.2">
      <c r="A28" s="41" t="s">
        <v>94</v>
      </c>
      <c r="B28" s="41" t="s">
        <v>910</v>
      </c>
      <c r="C28" s="98">
        <v>1.152234</v>
      </c>
      <c r="D28" s="87" t="s">
        <v>13262</v>
      </c>
      <c r="E28" s="50" t="s">
        <v>13262</v>
      </c>
    </row>
    <row r="29" spans="1:5" x14ac:dyDescent="0.2">
      <c r="A29" s="41" t="s">
        <v>71</v>
      </c>
      <c r="B29" s="41" t="s">
        <v>909</v>
      </c>
      <c r="C29" s="98">
        <v>1.024737</v>
      </c>
      <c r="D29" s="87" t="s">
        <v>13262</v>
      </c>
      <c r="E29" s="50" t="s">
        <v>13262</v>
      </c>
    </row>
    <row r="30" spans="1:5" x14ac:dyDescent="0.2">
      <c r="A30" s="41" t="s">
        <v>128</v>
      </c>
      <c r="B30" s="41" t="s">
        <v>908</v>
      </c>
      <c r="C30" s="98">
        <v>1.142673</v>
      </c>
      <c r="D30" s="87" t="s">
        <v>13262</v>
      </c>
      <c r="E30" s="50" t="s">
        <v>13262</v>
      </c>
    </row>
    <row r="31" spans="1:5" x14ac:dyDescent="0.2">
      <c r="A31" s="41" t="s">
        <v>143</v>
      </c>
      <c r="B31" s="41" t="s">
        <v>907</v>
      </c>
      <c r="C31" s="98">
        <v>1.0276380000000001</v>
      </c>
      <c r="D31" s="87" t="s">
        <v>13262</v>
      </c>
      <c r="E31" s="50" t="s">
        <v>13263</v>
      </c>
    </row>
    <row r="32" spans="1:5" x14ac:dyDescent="0.2">
      <c r="A32" s="41" t="s">
        <v>47</v>
      </c>
      <c r="B32" s="41" t="s">
        <v>906</v>
      </c>
      <c r="C32" s="98">
        <v>1.0211749999999999</v>
      </c>
      <c r="D32" s="87" t="s">
        <v>13262</v>
      </c>
      <c r="E32" s="50" t="s">
        <v>13262</v>
      </c>
    </row>
    <row r="33" spans="1:5" x14ac:dyDescent="0.2">
      <c r="A33" s="41" t="s">
        <v>82</v>
      </c>
      <c r="B33" s="41" t="s">
        <v>905</v>
      </c>
      <c r="C33" s="98">
        <v>1.019895</v>
      </c>
      <c r="D33" s="87" t="s">
        <v>13262</v>
      </c>
      <c r="E33" s="50" t="s">
        <v>13262</v>
      </c>
    </row>
    <row r="34" spans="1:5" x14ac:dyDescent="0.2">
      <c r="A34" s="41" t="s">
        <v>147</v>
      </c>
      <c r="B34" s="41" t="s">
        <v>904</v>
      </c>
      <c r="C34" s="98">
        <v>1.034475</v>
      </c>
      <c r="D34" s="87" t="s">
        <v>13262</v>
      </c>
      <c r="E34" s="50" t="s">
        <v>13263</v>
      </c>
    </row>
    <row r="35" spans="1:5" x14ac:dyDescent="0.2">
      <c r="A35" s="41" t="s">
        <v>68</v>
      </c>
      <c r="B35" s="41" t="s">
        <v>903</v>
      </c>
      <c r="C35" s="98">
        <v>1.09189</v>
      </c>
      <c r="D35" s="87" t="s">
        <v>13262</v>
      </c>
      <c r="E35" s="50" t="s">
        <v>13262</v>
      </c>
    </row>
    <row r="36" spans="1:5" x14ac:dyDescent="0.2">
      <c r="A36" s="41" t="s">
        <v>125</v>
      </c>
      <c r="B36" s="41" t="s">
        <v>902</v>
      </c>
      <c r="C36" s="98">
        <v>1.0391189999999999</v>
      </c>
      <c r="D36" s="87" t="s">
        <v>13262</v>
      </c>
      <c r="E36" s="50" t="s">
        <v>13262</v>
      </c>
    </row>
    <row r="37" spans="1:5" x14ac:dyDescent="0.2">
      <c r="A37" s="41" t="s">
        <v>64</v>
      </c>
      <c r="B37" s="41" t="s">
        <v>901</v>
      </c>
      <c r="C37" s="98">
        <v>1.035026</v>
      </c>
      <c r="D37" s="87" t="s">
        <v>13262</v>
      </c>
      <c r="E37" s="50" t="s">
        <v>13262</v>
      </c>
    </row>
    <row r="38" spans="1:5" x14ac:dyDescent="0.2">
      <c r="A38" s="41" t="s">
        <v>115</v>
      </c>
      <c r="B38" s="41" t="s">
        <v>900</v>
      </c>
      <c r="C38" s="98">
        <v>1.0216750000000001</v>
      </c>
      <c r="D38" s="87" t="s">
        <v>13262</v>
      </c>
      <c r="E38" s="50" t="s">
        <v>13262</v>
      </c>
    </row>
    <row r="39" spans="1:5" x14ac:dyDescent="0.2">
      <c r="A39" s="41" t="s">
        <v>13522</v>
      </c>
      <c r="B39" s="41" t="s">
        <v>13535</v>
      </c>
      <c r="C39" s="98">
        <v>1.1475420000000001</v>
      </c>
      <c r="D39" s="87" t="s">
        <v>13262</v>
      </c>
      <c r="E39" s="50" t="s">
        <v>13262</v>
      </c>
    </row>
    <row r="40" spans="1:5" x14ac:dyDescent="0.2">
      <c r="A40" s="41" t="s">
        <v>92</v>
      </c>
      <c r="B40" s="41" t="s">
        <v>899</v>
      </c>
      <c r="C40" s="98">
        <v>1.032097</v>
      </c>
      <c r="D40" s="87" t="s">
        <v>13262</v>
      </c>
      <c r="E40" s="50" t="s">
        <v>13262</v>
      </c>
    </row>
    <row r="41" spans="1:5" x14ac:dyDescent="0.2">
      <c r="A41" s="41" t="s">
        <v>114</v>
      </c>
      <c r="B41" s="41" t="s">
        <v>898</v>
      </c>
      <c r="C41" s="98">
        <v>1.0277270000000001</v>
      </c>
      <c r="D41" s="87" t="s">
        <v>13262</v>
      </c>
      <c r="E41" s="50" t="s">
        <v>13262</v>
      </c>
    </row>
    <row r="42" spans="1:5" x14ac:dyDescent="0.2">
      <c r="A42" s="41" t="s">
        <v>63</v>
      </c>
      <c r="B42" s="41" t="s">
        <v>897</v>
      </c>
      <c r="C42" s="98">
        <v>1.142015</v>
      </c>
      <c r="D42" s="87" t="s">
        <v>13262</v>
      </c>
      <c r="E42" s="50" t="s">
        <v>13262</v>
      </c>
    </row>
    <row r="43" spans="1:5" x14ac:dyDescent="0.2">
      <c r="A43" s="41" t="s">
        <v>23</v>
      </c>
      <c r="B43" s="41" t="s">
        <v>896</v>
      </c>
      <c r="C43" s="98">
        <v>1.1077250000000001</v>
      </c>
      <c r="D43" s="87" t="s">
        <v>13262</v>
      </c>
      <c r="E43" s="50" t="s">
        <v>13262</v>
      </c>
    </row>
    <row r="44" spans="1:5" x14ac:dyDescent="0.2">
      <c r="A44" s="41" t="s">
        <v>51</v>
      </c>
      <c r="B44" s="41" t="s">
        <v>895</v>
      </c>
      <c r="C44" s="98">
        <v>1.025577</v>
      </c>
      <c r="D44" s="87" t="s">
        <v>13262</v>
      </c>
      <c r="E44" s="50" t="s">
        <v>13262</v>
      </c>
    </row>
    <row r="45" spans="1:5" x14ac:dyDescent="0.2">
      <c r="A45" s="41" t="s">
        <v>134</v>
      </c>
      <c r="B45" s="41" t="s">
        <v>894</v>
      </c>
      <c r="C45" s="98">
        <v>1.045412</v>
      </c>
      <c r="D45" s="87" t="s">
        <v>13262</v>
      </c>
      <c r="E45" s="50" t="s">
        <v>13262</v>
      </c>
    </row>
    <row r="46" spans="1:5" x14ac:dyDescent="0.2">
      <c r="A46" s="41" t="s">
        <v>166</v>
      </c>
      <c r="B46" s="41" t="s">
        <v>893</v>
      </c>
      <c r="C46" s="98">
        <v>1.0406610000000001</v>
      </c>
      <c r="D46" s="87" t="s">
        <v>13262</v>
      </c>
      <c r="E46" s="50" t="s">
        <v>13263</v>
      </c>
    </row>
    <row r="47" spans="1:5" x14ac:dyDescent="0.2">
      <c r="A47" s="41" t="s">
        <v>56</v>
      </c>
      <c r="B47" s="41" t="s">
        <v>892</v>
      </c>
      <c r="C47" s="98">
        <v>1.0408390000000001</v>
      </c>
      <c r="D47" s="87" t="s">
        <v>13262</v>
      </c>
      <c r="E47" s="50" t="s">
        <v>13262</v>
      </c>
    </row>
    <row r="48" spans="1:5" x14ac:dyDescent="0.2">
      <c r="A48" s="41" t="s">
        <v>102</v>
      </c>
      <c r="B48" s="41" t="s">
        <v>891</v>
      </c>
      <c r="C48" s="98">
        <v>1.1938569999999999</v>
      </c>
      <c r="D48" s="87" t="s">
        <v>13262</v>
      </c>
      <c r="E48" s="50" t="s">
        <v>13262</v>
      </c>
    </row>
    <row r="49" spans="1:5" x14ac:dyDescent="0.2">
      <c r="A49" s="41" t="s">
        <v>99</v>
      </c>
      <c r="B49" s="41" t="s">
        <v>890</v>
      </c>
      <c r="C49" s="98">
        <v>1.058943</v>
      </c>
      <c r="D49" s="87" t="s">
        <v>13262</v>
      </c>
      <c r="E49" s="50" t="s">
        <v>13262</v>
      </c>
    </row>
    <row r="50" spans="1:5" x14ac:dyDescent="0.2">
      <c r="A50" s="41" t="s">
        <v>33</v>
      </c>
      <c r="B50" s="41" t="s">
        <v>889</v>
      </c>
      <c r="C50" s="98">
        <v>1.161119</v>
      </c>
      <c r="D50" s="87" t="s">
        <v>13262</v>
      </c>
      <c r="E50" s="50" t="s">
        <v>13262</v>
      </c>
    </row>
    <row r="51" spans="1:5" x14ac:dyDescent="0.2">
      <c r="A51" s="41" t="s">
        <v>144</v>
      </c>
      <c r="B51" s="41" t="s">
        <v>13255</v>
      </c>
      <c r="C51" s="98">
        <v>1.057213</v>
      </c>
      <c r="D51" s="87" t="s">
        <v>13262</v>
      </c>
      <c r="E51" s="50" t="s">
        <v>13262</v>
      </c>
    </row>
    <row r="52" spans="1:5" x14ac:dyDescent="0.2">
      <c r="A52" s="41" t="s">
        <v>100</v>
      </c>
      <c r="B52" s="41" t="s">
        <v>888</v>
      </c>
      <c r="C52" s="98">
        <v>1.071361</v>
      </c>
      <c r="D52" s="87" t="s">
        <v>13262</v>
      </c>
      <c r="E52" s="50" t="s">
        <v>13262</v>
      </c>
    </row>
    <row r="53" spans="1:5" x14ac:dyDescent="0.2">
      <c r="A53" s="41" t="s">
        <v>19</v>
      </c>
      <c r="B53" s="41" t="s">
        <v>887</v>
      </c>
      <c r="C53" s="98">
        <v>1.0333969999999999</v>
      </c>
      <c r="D53" s="87" t="s">
        <v>13262</v>
      </c>
      <c r="E53" s="50" t="s">
        <v>13262</v>
      </c>
    </row>
    <row r="54" spans="1:5" x14ac:dyDescent="0.2">
      <c r="A54" s="41" t="s">
        <v>152</v>
      </c>
      <c r="B54" s="41" t="s">
        <v>7298</v>
      </c>
      <c r="C54" s="98">
        <v>1.028926</v>
      </c>
      <c r="D54" s="87" t="s">
        <v>13262</v>
      </c>
      <c r="E54" s="50" t="s">
        <v>13263</v>
      </c>
    </row>
    <row r="55" spans="1:5" x14ac:dyDescent="0.2">
      <c r="A55" s="41" t="s">
        <v>13516</v>
      </c>
      <c r="B55" s="41" t="s">
        <v>13541</v>
      </c>
      <c r="C55" s="98">
        <v>1.0936189999999999</v>
      </c>
      <c r="D55" s="87" t="s">
        <v>13262</v>
      </c>
      <c r="E55" s="50" t="s">
        <v>13263</v>
      </c>
    </row>
    <row r="56" spans="1:5" x14ac:dyDescent="0.2">
      <c r="A56" s="41" t="s">
        <v>13521</v>
      </c>
      <c r="B56" s="41" t="s">
        <v>13536</v>
      </c>
      <c r="C56" s="98">
        <v>1.0915619999999999</v>
      </c>
      <c r="D56" s="87" t="s">
        <v>13262</v>
      </c>
      <c r="E56" s="50" t="s">
        <v>13262</v>
      </c>
    </row>
    <row r="57" spans="1:5" x14ac:dyDescent="0.2">
      <c r="A57" s="41" t="s">
        <v>107</v>
      </c>
      <c r="B57" s="41" t="s">
        <v>7299</v>
      </c>
      <c r="C57" s="98">
        <v>1.1591590000000001</v>
      </c>
      <c r="D57" s="87" t="s">
        <v>13262</v>
      </c>
      <c r="E57" s="50" t="s">
        <v>13262</v>
      </c>
    </row>
    <row r="58" spans="1:5" x14ac:dyDescent="0.2">
      <c r="A58" s="41" t="s">
        <v>109</v>
      </c>
      <c r="B58" s="41" t="s">
        <v>7300</v>
      </c>
      <c r="C58" s="98">
        <v>1.0179020000000001</v>
      </c>
      <c r="D58" s="87" t="s">
        <v>13262</v>
      </c>
      <c r="E58" s="50" t="s">
        <v>13262</v>
      </c>
    </row>
    <row r="59" spans="1:5" x14ac:dyDescent="0.2">
      <c r="A59" s="41" t="s">
        <v>157</v>
      </c>
      <c r="B59" s="41" t="s">
        <v>886</v>
      </c>
      <c r="C59" s="98">
        <v>1.015126</v>
      </c>
      <c r="D59" s="87" t="s">
        <v>13262</v>
      </c>
      <c r="E59" s="50" t="s">
        <v>13262</v>
      </c>
    </row>
    <row r="60" spans="1:5" x14ac:dyDescent="0.2">
      <c r="A60" s="41" t="s">
        <v>78</v>
      </c>
      <c r="B60" s="41" t="s">
        <v>885</v>
      </c>
      <c r="C60" s="98">
        <v>1.166091</v>
      </c>
      <c r="D60" s="87" t="s">
        <v>13262</v>
      </c>
      <c r="E60" s="50" t="s">
        <v>13262</v>
      </c>
    </row>
    <row r="61" spans="1:5" x14ac:dyDescent="0.2">
      <c r="A61" s="41" t="s">
        <v>9</v>
      </c>
      <c r="B61" s="41" t="s">
        <v>884</v>
      </c>
      <c r="C61" s="98">
        <v>1.0175920000000001</v>
      </c>
      <c r="D61" s="87" t="s">
        <v>13262</v>
      </c>
      <c r="E61" s="50" t="s">
        <v>13262</v>
      </c>
    </row>
    <row r="62" spans="1:5" x14ac:dyDescent="0.2">
      <c r="A62" s="41" t="s">
        <v>91</v>
      </c>
      <c r="B62" s="41" t="s">
        <v>883</v>
      </c>
      <c r="C62" s="98">
        <v>1.021177</v>
      </c>
      <c r="D62" s="87" t="s">
        <v>13262</v>
      </c>
      <c r="E62" s="50" t="s">
        <v>13262</v>
      </c>
    </row>
    <row r="63" spans="1:5" x14ac:dyDescent="0.2">
      <c r="A63" s="41" t="s">
        <v>13517</v>
      </c>
      <c r="B63" s="41" t="s">
        <v>13540</v>
      </c>
      <c r="C63" s="98">
        <v>1.0781259999999999</v>
      </c>
      <c r="D63" s="87" t="s">
        <v>13262</v>
      </c>
      <c r="E63" s="50" t="s">
        <v>13263</v>
      </c>
    </row>
    <row r="64" spans="1:5" x14ac:dyDescent="0.2">
      <c r="A64" s="41" t="s">
        <v>159</v>
      </c>
      <c r="B64" s="41" t="s">
        <v>882</v>
      </c>
      <c r="C64" s="98">
        <v>1.0662199999999999</v>
      </c>
      <c r="D64" s="87" t="s">
        <v>13262</v>
      </c>
      <c r="E64" s="50" t="s">
        <v>13263</v>
      </c>
    </row>
    <row r="65" spans="1:5" x14ac:dyDescent="0.2">
      <c r="A65" s="41" t="s">
        <v>46</v>
      </c>
      <c r="B65" s="41" t="s">
        <v>881</v>
      </c>
      <c r="C65" s="98">
        <v>1.0360560000000001</v>
      </c>
      <c r="D65" s="87" t="s">
        <v>13262</v>
      </c>
      <c r="E65" s="50" t="s">
        <v>13262</v>
      </c>
    </row>
    <row r="66" spans="1:5" x14ac:dyDescent="0.2">
      <c r="A66" s="41" t="s">
        <v>40</v>
      </c>
      <c r="B66" s="41" t="s">
        <v>880</v>
      </c>
      <c r="C66" s="98">
        <v>1.1567369999999999</v>
      </c>
      <c r="D66" s="87" t="s">
        <v>13262</v>
      </c>
      <c r="E66" s="50" t="s">
        <v>13262</v>
      </c>
    </row>
    <row r="67" spans="1:5" x14ac:dyDescent="0.2">
      <c r="A67" s="41" t="s">
        <v>15</v>
      </c>
      <c r="B67" s="41" t="s">
        <v>879</v>
      </c>
      <c r="C67" s="98">
        <v>1.1424749999999999</v>
      </c>
      <c r="D67" s="87" t="s">
        <v>13262</v>
      </c>
      <c r="E67" s="50" t="s">
        <v>13262</v>
      </c>
    </row>
    <row r="68" spans="1:5" x14ac:dyDescent="0.2">
      <c r="A68" s="41" t="s">
        <v>139</v>
      </c>
      <c r="B68" s="41" t="s">
        <v>7301</v>
      </c>
      <c r="C68" s="98">
        <v>1.0185489999999999</v>
      </c>
      <c r="D68" s="87" t="s">
        <v>13262</v>
      </c>
      <c r="E68" s="50" t="s">
        <v>13262</v>
      </c>
    </row>
    <row r="69" spans="1:5" x14ac:dyDescent="0.2">
      <c r="A69" s="41" t="s">
        <v>75</v>
      </c>
      <c r="B69" s="41" t="s">
        <v>878</v>
      </c>
      <c r="C69" s="98">
        <v>1.0203409999999999</v>
      </c>
      <c r="D69" s="87" t="s">
        <v>13262</v>
      </c>
      <c r="E69" s="50" t="s">
        <v>13262</v>
      </c>
    </row>
    <row r="70" spans="1:5" x14ac:dyDescent="0.2">
      <c r="A70" s="41" t="s">
        <v>877</v>
      </c>
      <c r="B70" s="41" t="s">
        <v>876</v>
      </c>
      <c r="C70" s="98">
        <v>1.0343359999999999</v>
      </c>
      <c r="D70" s="87" t="s">
        <v>13262</v>
      </c>
      <c r="E70" s="50" t="s">
        <v>13263</v>
      </c>
    </row>
    <row r="71" spans="1:5" x14ac:dyDescent="0.2">
      <c r="A71" s="41" t="s">
        <v>52</v>
      </c>
      <c r="B71" s="41" t="s">
        <v>875</v>
      </c>
      <c r="C71" s="98">
        <v>1.0335810000000001</v>
      </c>
      <c r="D71" s="87" t="s">
        <v>13262</v>
      </c>
      <c r="E71" s="50" t="s">
        <v>13262</v>
      </c>
    </row>
    <row r="72" spans="1:5" x14ac:dyDescent="0.2">
      <c r="A72" s="41" t="s">
        <v>13525</v>
      </c>
      <c r="B72" s="41" t="s">
        <v>13532</v>
      </c>
      <c r="C72" s="98">
        <v>1.0317559999999999</v>
      </c>
      <c r="D72" s="87" t="s">
        <v>13262</v>
      </c>
      <c r="E72" s="50" t="s">
        <v>13262</v>
      </c>
    </row>
    <row r="73" spans="1:5" x14ac:dyDescent="0.2">
      <c r="A73" s="41" t="s">
        <v>93</v>
      </c>
      <c r="B73" s="41" t="s">
        <v>874</v>
      </c>
      <c r="C73" s="98">
        <v>1.152121</v>
      </c>
      <c r="D73" s="87" t="s">
        <v>13262</v>
      </c>
      <c r="E73" s="50" t="s">
        <v>13262</v>
      </c>
    </row>
    <row r="74" spans="1:5" x14ac:dyDescent="0.2">
      <c r="A74" s="41" t="s">
        <v>146</v>
      </c>
      <c r="B74" s="41" t="s">
        <v>873</v>
      </c>
      <c r="C74" s="98">
        <v>1.016367</v>
      </c>
      <c r="D74" s="87" t="s">
        <v>13262</v>
      </c>
      <c r="E74" s="50" t="s">
        <v>13263</v>
      </c>
    </row>
    <row r="75" spans="1:5" x14ac:dyDescent="0.2">
      <c r="A75" s="41" t="s">
        <v>85</v>
      </c>
      <c r="B75" s="41" t="s">
        <v>872</v>
      </c>
      <c r="C75" s="98">
        <v>1.0261119999999999</v>
      </c>
      <c r="D75" s="87" t="s">
        <v>13262</v>
      </c>
      <c r="E75" s="50" t="s">
        <v>13262</v>
      </c>
    </row>
    <row r="76" spans="1:5" x14ac:dyDescent="0.2">
      <c r="A76" s="41" t="s">
        <v>120</v>
      </c>
      <c r="B76" s="41" t="s">
        <v>871</v>
      </c>
      <c r="C76" s="98">
        <v>1.025844</v>
      </c>
      <c r="D76" s="87" t="s">
        <v>13262</v>
      </c>
      <c r="E76" s="50" t="s">
        <v>13262</v>
      </c>
    </row>
    <row r="77" spans="1:5" x14ac:dyDescent="0.2">
      <c r="A77" s="41" t="s">
        <v>121</v>
      </c>
      <c r="B77" s="41" t="s">
        <v>870</v>
      </c>
      <c r="C77" s="98">
        <v>1.025649</v>
      </c>
      <c r="D77" s="87" t="s">
        <v>13262</v>
      </c>
      <c r="E77" s="50" t="s">
        <v>13262</v>
      </c>
    </row>
    <row r="78" spans="1:5" x14ac:dyDescent="0.2">
      <c r="A78" s="41" t="s">
        <v>10</v>
      </c>
      <c r="B78" s="41" t="s">
        <v>869</v>
      </c>
      <c r="C78" s="98">
        <v>1.1401790000000001</v>
      </c>
      <c r="D78" s="87" t="s">
        <v>13262</v>
      </c>
      <c r="E78" s="50" t="s">
        <v>13262</v>
      </c>
    </row>
    <row r="79" spans="1:5" x14ac:dyDescent="0.2">
      <c r="A79" s="41" t="s">
        <v>110</v>
      </c>
      <c r="B79" s="41" t="s">
        <v>868</v>
      </c>
      <c r="C79" s="98">
        <v>1.0549789999999999</v>
      </c>
      <c r="D79" s="87" t="s">
        <v>13262</v>
      </c>
      <c r="E79" s="50" t="s">
        <v>13262</v>
      </c>
    </row>
    <row r="80" spans="1:5" x14ac:dyDescent="0.2">
      <c r="A80" s="41" t="s">
        <v>8</v>
      </c>
      <c r="B80" s="41" t="s">
        <v>867</v>
      </c>
      <c r="C80" s="98">
        <v>1.0412669999999999</v>
      </c>
      <c r="D80" s="87" t="s">
        <v>13262</v>
      </c>
      <c r="E80" s="50" t="s">
        <v>13262</v>
      </c>
    </row>
    <row r="81" spans="1:5" x14ac:dyDescent="0.2">
      <c r="A81" s="41" t="s">
        <v>104</v>
      </c>
      <c r="B81" s="41" t="s">
        <v>866</v>
      </c>
      <c r="C81" s="98">
        <v>1.0538419999999999</v>
      </c>
      <c r="D81" s="87" t="s">
        <v>13262</v>
      </c>
      <c r="E81" s="50" t="s">
        <v>13262</v>
      </c>
    </row>
    <row r="82" spans="1:5" x14ac:dyDescent="0.2">
      <c r="A82" s="41" t="s">
        <v>16</v>
      </c>
      <c r="B82" s="41" t="s">
        <v>13253</v>
      </c>
      <c r="C82" s="98">
        <v>1.0275430000000001</v>
      </c>
      <c r="D82" s="87" t="s">
        <v>13262</v>
      </c>
      <c r="E82" s="50" t="s">
        <v>13262</v>
      </c>
    </row>
    <row r="83" spans="1:5" x14ac:dyDescent="0.2">
      <c r="A83" s="41" t="s">
        <v>13523</v>
      </c>
      <c r="B83" s="41" t="s">
        <v>13534</v>
      </c>
      <c r="C83" s="98">
        <v>1.0263549999999999</v>
      </c>
      <c r="D83" s="87" t="s">
        <v>13262</v>
      </c>
      <c r="E83" s="50" t="s">
        <v>13263</v>
      </c>
    </row>
    <row r="84" spans="1:5" x14ac:dyDescent="0.2">
      <c r="A84" s="41" t="s">
        <v>118</v>
      </c>
      <c r="B84" s="41" t="s">
        <v>865</v>
      </c>
      <c r="C84" s="98">
        <v>1.062298</v>
      </c>
      <c r="D84" s="87" t="s">
        <v>13262</v>
      </c>
      <c r="E84" s="50" t="s">
        <v>13262</v>
      </c>
    </row>
    <row r="85" spans="1:5" x14ac:dyDescent="0.2">
      <c r="A85" s="41" t="s">
        <v>87</v>
      </c>
      <c r="B85" s="41" t="s">
        <v>864</v>
      </c>
      <c r="C85" s="98">
        <v>1.0334049999999999</v>
      </c>
      <c r="D85" s="87" t="s">
        <v>13262</v>
      </c>
      <c r="E85" s="50" t="s">
        <v>13262</v>
      </c>
    </row>
    <row r="86" spans="1:5" x14ac:dyDescent="0.2">
      <c r="A86" s="41" t="s">
        <v>72</v>
      </c>
      <c r="B86" s="41" t="s">
        <v>13256</v>
      </c>
      <c r="C86" s="98">
        <v>1.0276069999999999</v>
      </c>
      <c r="D86" s="87" t="s">
        <v>13262</v>
      </c>
      <c r="E86" s="50" t="s">
        <v>13262</v>
      </c>
    </row>
    <row r="87" spans="1:5" x14ac:dyDescent="0.2">
      <c r="A87" s="41" t="s">
        <v>142</v>
      </c>
      <c r="B87" s="41" t="s">
        <v>863</v>
      </c>
      <c r="C87" s="98">
        <v>1.023582</v>
      </c>
      <c r="D87" s="87" t="s">
        <v>13262</v>
      </c>
      <c r="E87" s="50" t="s">
        <v>13262</v>
      </c>
    </row>
    <row r="88" spans="1:5" x14ac:dyDescent="0.2">
      <c r="A88" s="41" t="s">
        <v>22</v>
      </c>
      <c r="B88" s="41" t="s">
        <v>862</v>
      </c>
      <c r="C88" s="98">
        <v>1.069</v>
      </c>
      <c r="D88" s="87" t="s">
        <v>13262</v>
      </c>
      <c r="E88" s="50" t="s">
        <v>13262</v>
      </c>
    </row>
    <row r="89" spans="1:5" x14ac:dyDescent="0.2">
      <c r="A89" s="41" t="s">
        <v>103</v>
      </c>
      <c r="B89" s="41" t="s">
        <v>861</v>
      </c>
      <c r="C89" s="98">
        <v>1.174037</v>
      </c>
      <c r="D89" s="87" t="s">
        <v>13262</v>
      </c>
      <c r="E89" s="50" t="s">
        <v>13262</v>
      </c>
    </row>
    <row r="90" spans="1:5" x14ac:dyDescent="0.2">
      <c r="A90" s="41" t="s">
        <v>97</v>
      </c>
      <c r="B90" s="41" t="s">
        <v>860</v>
      </c>
      <c r="C90" s="98">
        <v>1.017946</v>
      </c>
      <c r="D90" s="87" t="s">
        <v>13262</v>
      </c>
      <c r="E90" s="50" t="s">
        <v>13262</v>
      </c>
    </row>
    <row r="91" spans="1:5" x14ac:dyDescent="0.2">
      <c r="A91" s="41" t="s">
        <v>150</v>
      </c>
      <c r="B91" s="41" t="s">
        <v>859</v>
      </c>
      <c r="C91" s="98">
        <v>1.01674</v>
      </c>
      <c r="D91" s="87" t="s">
        <v>13262</v>
      </c>
      <c r="E91" s="50" t="s">
        <v>13263</v>
      </c>
    </row>
    <row r="92" spans="1:5" x14ac:dyDescent="0.2">
      <c r="A92" s="41" t="s">
        <v>131</v>
      </c>
      <c r="B92" s="41" t="s">
        <v>858</v>
      </c>
      <c r="C92" s="98">
        <v>1.0571550000000001</v>
      </c>
      <c r="D92" s="87" t="s">
        <v>13262</v>
      </c>
      <c r="E92" s="50" t="s">
        <v>13262</v>
      </c>
    </row>
    <row r="93" spans="1:5" x14ac:dyDescent="0.2">
      <c r="A93" s="41" t="s">
        <v>129</v>
      </c>
      <c r="B93" s="41" t="s">
        <v>857</v>
      </c>
      <c r="C93" s="98">
        <v>1.0280450000000001</v>
      </c>
      <c r="D93" s="87" t="s">
        <v>13262</v>
      </c>
      <c r="E93" s="50" t="s">
        <v>13262</v>
      </c>
    </row>
    <row r="94" spans="1:5" x14ac:dyDescent="0.2">
      <c r="A94" s="41" t="s">
        <v>160</v>
      </c>
      <c r="B94" s="41" t="s">
        <v>856</v>
      </c>
      <c r="C94" s="98">
        <v>1.1407400000000001</v>
      </c>
      <c r="D94" s="87" t="s">
        <v>13262</v>
      </c>
      <c r="E94" s="50" t="s">
        <v>13263</v>
      </c>
    </row>
    <row r="95" spans="1:5" x14ac:dyDescent="0.2">
      <c r="A95" s="41" t="s">
        <v>13528</v>
      </c>
      <c r="B95" s="41" t="s">
        <v>13529</v>
      </c>
      <c r="C95" s="98">
        <v>1.0214049999999999</v>
      </c>
      <c r="D95" s="87" t="s">
        <v>13262</v>
      </c>
      <c r="E95" s="50" t="s">
        <v>13263</v>
      </c>
    </row>
    <row r="96" spans="1:5" x14ac:dyDescent="0.2">
      <c r="A96" s="41" t="s">
        <v>65</v>
      </c>
      <c r="B96" s="41" t="s">
        <v>855</v>
      </c>
      <c r="C96" s="98">
        <v>1.008686</v>
      </c>
      <c r="D96" s="87" t="s">
        <v>13262</v>
      </c>
      <c r="E96" s="50" t="s">
        <v>13262</v>
      </c>
    </row>
    <row r="97" spans="1:5" x14ac:dyDescent="0.2">
      <c r="A97" s="41" t="s">
        <v>27</v>
      </c>
      <c r="B97" s="41" t="s">
        <v>854</v>
      </c>
      <c r="C97" s="98">
        <v>1.0303880000000001</v>
      </c>
      <c r="D97" s="87" t="s">
        <v>13262</v>
      </c>
      <c r="E97" s="50" t="s">
        <v>13262</v>
      </c>
    </row>
    <row r="98" spans="1:5" x14ac:dyDescent="0.2">
      <c r="A98" s="41" t="s">
        <v>101</v>
      </c>
      <c r="B98" s="41" t="s">
        <v>853</v>
      </c>
      <c r="C98" s="98">
        <v>1.0459890000000001</v>
      </c>
      <c r="D98" s="87" t="s">
        <v>13262</v>
      </c>
      <c r="E98" s="50" t="s">
        <v>13262</v>
      </c>
    </row>
    <row r="99" spans="1:5" x14ac:dyDescent="0.2">
      <c r="A99" s="41" t="s">
        <v>13527</v>
      </c>
      <c r="B99" s="41" t="s">
        <v>13530</v>
      </c>
      <c r="C99" s="98">
        <v>1.0426010000000001</v>
      </c>
      <c r="D99" s="87" t="s">
        <v>13262</v>
      </c>
      <c r="E99" s="50" t="s">
        <v>13262</v>
      </c>
    </row>
    <row r="100" spans="1:5" x14ac:dyDescent="0.2">
      <c r="A100" s="41" t="s">
        <v>44</v>
      </c>
      <c r="B100" s="41" t="s">
        <v>7303</v>
      </c>
      <c r="C100" s="98">
        <v>1.038529</v>
      </c>
      <c r="D100" s="87" t="s">
        <v>13262</v>
      </c>
      <c r="E100" s="50" t="s">
        <v>13262</v>
      </c>
    </row>
    <row r="101" spans="1:5" x14ac:dyDescent="0.2">
      <c r="A101" s="41" t="s">
        <v>38</v>
      </c>
      <c r="B101" s="41" t="s">
        <v>852</v>
      </c>
      <c r="C101" s="98">
        <v>1.0195920000000001</v>
      </c>
      <c r="D101" s="87" t="s">
        <v>13262</v>
      </c>
      <c r="E101" s="50" t="s">
        <v>13262</v>
      </c>
    </row>
    <row r="102" spans="1:5" x14ac:dyDescent="0.2">
      <c r="A102" s="41" t="s">
        <v>57</v>
      </c>
      <c r="B102" s="41" t="s">
        <v>851</v>
      </c>
      <c r="C102" s="98">
        <v>1.0254080000000001</v>
      </c>
      <c r="D102" s="87" t="s">
        <v>13262</v>
      </c>
      <c r="E102" s="50" t="s">
        <v>13262</v>
      </c>
    </row>
    <row r="103" spans="1:5" x14ac:dyDescent="0.2">
      <c r="A103" s="41" t="s">
        <v>70</v>
      </c>
      <c r="B103" s="41" t="s">
        <v>850</v>
      </c>
      <c r="C103" s="98">
        <v>1.0304</v>
      </c>
      <c r="D103" s="87" t="s">
        <v>13262</v>
      </c>
      <c r="E103" s="50" t="s">
        <v>13262</v>
      </c>
    </row>
    <row r="104" spans="1:5" x14ac:dyDescent="0.2">
      <c r="A104" s="41" t="s">
        <v>148</v>
      </c>
      <c r="B104" s="41" t="s">
        <v>849</v>
      </c>
      <c r="C104" s="98">
        <v>1.0259560000000001</v>
      </c>
      <c r="D104" s="87" t="s">
        <v>13262</v>
      </c>
      <c r="E104" s="50" t="s">
        <v>13263</v>
      </c>
    </row>
    <row r="105" spans="1:5" x14ac:dyDescent="0.2">
      <c r="A105" s="41" t="s">
        <v>155</v>
      </c>
      <c r="B105" s="41" t="s">
        <v>848</v>
      </c>
      <c r="C105" s="98">
        <v>1.0823579999999999</v>
      </c>
      <c r="D105" s="87" t="s">
        <v>13262</v>
      </c>
      <c r="E105" s="50" t="s">
        <v>13262</v>
      </c>
    </row>
    <row r="106" spans="1:5" x14ac:dyDescent="0.2">
      <c r="A106" s="41" t="s">
        <v>58</v>
      </c>
      <c r="B106" s="41" t="s">
        <v>847</v>
      </c>
      <c r="C106" s="98">
        <v>1.0787450000000001</v>
      </c>
      <c r="D106" s="87" t="s">
        <v>13262</v>
      </c>
      <c r="E106" s="50" t="s">
        <v>13262</v>
      </c>
    </row>
    <row r="107" spans="1:5" x14ac:dyDescent="0.2">
      <c r="A107" s="41" t="s">
        <v>13526</v>
      </c>
      <c r="B107" s="41" t="s">
        <v>13531</v>
      </c>
      <c r="C107" s="98">
        <v>1.149894</v>
      </c>
      <c r="D107" s="87" t="s">
        <v>13262</v>
      </c>
      <c r="E107" s="50" t="s">
        <v>13263</v>
      </c>
    </row>
    <row r="108" spans="1:5" x14ac:dyDescent="0.2">
      <c r="A108" s="41" t="s">
        <v>124</v>
      </c>
      <c r="B108" s="41" t="s">
        <v>846</v>
      </c>
      <c r="C108" s="98">
        <v>1.0438540000000001</v>
      </c>
      <c r="D108" s="87" t="s">
        <v>13262</v>
      </c>
      <c r="E108" s="50" t="s">
        <v>13262</v>
      </c>
    </row>
    <row r="109" spans="1:5" x14ac:dyDescent="0.2">
      <c r="A109" s="41" t="s">
        <v>105</v>
      </c>
      <c r="B109" s="41" t="s">
        <v>845</v>
      </c>
      <c r="C109" s="98">
        <v>1.078093</v>
      </c>
      <c r="D109" s="87" t="s">
        <v>13262</v>
      </c>
      <c r="E109" s="50" t="s">
        <v>13262</v>
      </c>
    </row>
    <row r="110" spans="1:5" x14ac:dyDescent="0.2">
      <c r="A110" s="41" t="s">
        <v>13519</v>
      </c>
      <c r="B110" s="41" t="s">
        <v>13538</v>
      </c>
      <c r="C110" s="98">
        <v>1.019217</v>
      </c>
      <c r="D110" s="87" t="s">
        <v>13262</v>
      </c>
      <c r="E110" s="50" t="s">
        <v>13263</v>
      </c>
    </row>
    <row r="111" spans="1:5" x14ac:dyDescent="0.2">
      <c r="A111" s="41" t="s">
        <v>32</v>
      </c>
      <c r="B111" s="41" t="s">
        <v>844</v>
      </c>
      <c r="C111" s="98">
        <v>1.112549</v>
      </c>
      <c r="D111" s="87" t="s">
        <v>13262</v>
      </c>
      <c r="E111" s="50" t="s">
        <v>13262</v>
      </c>
    </row>
    <row r="112" spans="1:5" x14ac:dyDescent="0.2">
      <c r="A112" s="41" t="s">
        <v>24</v>
      </c>
      <c r="B112" s="41" t="s">
        <v>843</v>
      </c>
      <c r="C112" s="98">
        <v>1.018</v>
      </c>
      <c r="D112" s="87" t="s">
        <v>13262</v>
      </c>
      <c r="E112" s="50" t="s">
        <v>13262</v>
      </c>
    </row>
    <row r="113" spans="1:5" x14ac:dyDescent="0.2">
      <c r="A113" s="41" t="s">
        <v>123</v>
      </c>
      <c r="B113" s="41" t="s">
        <v>7302</v>
      </c>
      <c r="C113" s="98">
        <v>1.0140070000000001</v>
      </c>
      <c r="D113" s="87" t="s">
        <v>13262</v>
      </c>
      <c r="E113" s="50" t="s">
        <v>13262</v>
      </c>
    </row>
    <row r="114" spans="1:5" x14ac:dyDescent="0.2">
      <c r="A114" s="41" t="s">
        <v>14</v>
      </c>
      <c r="B114" s="41" t="s">
        <v>842</v>
      </c>
      <c r="C114" s="98">
        <v>1.1557219999999999</v>
      </c>
      <c r="D114" s="87" t="s">
        <v>13262</v>
      </c>
      <c r="E114" s="50" t="s">
        <v>13262</v>
      </c>
    </row>
    <row r="115" spans="1:5" x14ac:dyDescent="0.2">
      <c r="A115" s="41" t="s">
        <v>80</v>
      </c>
      <c r="B115" s="41" t="s">
        <v>841</v>
      </c>
      <c r="C115" s="98">
        <v>1.1358349999999999</v>
      </c>
      <c r="D115" s="87" t="s">
        <v>13262</v>
      </c>
      <c r="E115" s="50" t="s">
        <v>13262</v>
      </c>
    </row>
    <row r="116" spans="1:5" x14ac:dyDescent="0.2">
      <c r="A116" s="41" t="s">
        <v>90</v>
      </c>
      <c r="B116" s="41" t="s">
        <v>840</v>
      </c>
      <c r="C116" s="98">
        <v>1.08446</v>
      </c>
      <c r="D116" s="87" t="s">
        <v>13262</v>
      </c>
      <c r="E116" s="50" t="s">
        <v>13262</v>
      </c>
    </row>
    <row r="117" spans="1:5" x14ac:dyDescent="0.2">
      <c r="A117" s="41" t="s">
        <v>11</v>
      </c>
      <c r="B117" s="41" t="s">
        <v>839</v>
      </c>
      <c r="C117" s="98">
        <v>1.100813</v>
      </c>
      <c r="D117" s="87" t="s">
        <v>13262</v>
      </c>
      <c r="E117" s="50" t="s">
        <v>13262</v>
      </c>
    </row>
    <row r="118" spans="1:5" x14ac:dyDescent="0.2">
      <c r="A118" s="41" t="s">
        <v>88</v>
      </c>
      <c r="B118" s="41" t="s">
        <v>838</v>
      </c>
      <c r="C118" s="98">
        <v>1.044521</v>
      </c>
      <c r="D118" s="87" t="s">
        <v>13262</v>
      </c>
      <c r="E118" s="50" t="s">
        <v>13262</v>
      </c>
    </row>
    <row r="119" spans="1:5" x14ac:dyDescent="0.2">
      <c r="A119" s="41" t="s">
        <v>136</v>
      </c>
      <c r="B119" s="41" t="s">
        <v>837</v>
      </c>
      <c r="C119" s="98">
        <v>1.0313650000000001</v>
      </c>
      <c r="D119" s="87" t="s">
        <v>13262</v>
      </c>
      <c r="E119" s="50" t="s">
        <v>13262</v>
      </c>
    </row>
    <row r="120" spans="1:5" x14ac:dyDescent="0.2">
      <c r="A120" s="41" t="s">
        <v>73</v>
      </c>
      <c r="B120" s="41" t="s">
        <v>836</v>
      </c>
      <c r="C120" s="98">
        <v>1.035342</v>
      </c>
      <c r="D120" s="87" t="s">
        <v>13262</v>
      </c>
      <c r="E120" s="50" t="s">
        <v>13262</v>
      </c>
    </row>
    <row r="121" spans="1:5" x14ac:dyDescent="0.2">
      <c r="A121" s="41" t="s">
        <v>137</v>
      </c>
      <c r="B121" s="41" t="s">
        <v>835</v>
      </c>
      <c r="C121" s="98">
        <v>1.022197</v>
      </c>
      <c r="D121" s="87" t="s">
        <v>13262</v>
      </c>
      <c r="E121" s="50" t="s">
        <v>13262</v>
      </c>
    </row>
    <row r="122" spans="1:5" x14ac:dyDescent="0.2">
      <c r="A122" s="41" t="s">
        <v>31</v>
      </c>
      <c r="B122" s="41" t="s">
        <v>834</v>
      </c>
      <c r="C122" s="98">
        <v>1.0215209999999999</v>
      </c>
      <c r="D122" s="87" t="s">
        <v>13262</v>
      </c>
      <c r="E122" s="50" t="s">
        <v>13262</v>
      </c>
    </row>
    <row r="123" spans="1:5" x14ac:dyDescent="0.2">
      <c r="A123" s="41" t="s">
        <v>41</v>
      </c>
      <c r="B123" s="41" t="s">
        <v>833</v>
      </c>
      <c r="C123" s="98">
        <v>1.0195240000000001</v>
      </c>
      <c r="D123" s="87" t="s">
        <v>13262</v>
      </c>
      <c r="E123" s="50" t="s">
        <v>13262</v>
      </c>
    </row>
    <row r="124" spans="1:5" x14ac:dyDescent="0.2">
      <c r="A124" s="41" t="s">
        <v>145</v>
      </c>
      <c r="B124" s="41" t="s">
        <v>832</v>
      </c>
      <c r="C124" s="98">
        <v>1.020707</v>
      </c>
      <c r="D124" s="87" t="s">
        <v>13262</v>
      </c>
      <c r="E124" s="50" t="s">
        <v>13263</v>
      </c>
    </row>
    <row r="125" spans="1:5" x14ac:dyDescent="0.2">
      <c r="A125" s="41" t="s">
        <v>151</v>
      </c>
      <c r="B125" s="41" t="s">
        <v>831</v>
      </c>
      <c r="C125" s="98">
        <v>1.027774</v>
      </c>
      <c r="D125" s="87" t="s">
        <v>13262</v>
      </c>
      <c r="E125" s="50" t="s">
        <v>13262</v>
      </c>
    </row>
    <row r="126" spans="1:5" x14ac:dyDescent="0.2">
      <c r="A126" s="41" t="s">
        <v>61</v>
      </c>
      <c r="B126" s="41" t="s">
        <v>830</v>
      </c>
      <c r="C126" s="98">
        <v>1.0114050000000001</v>
      </c>
      <c r="D126" s="87" t="s">
        <v>13262</v>
      </c>
      <c r="E126" s="50" t="s">
        <v>13262</v>
      </c>
    </row>
    <row r="127" spans="1:5" x14ac:dyDescent="0.2">
      <c r="A127" s="41" t="s">
        <v>168</v>
      </c>
      <c r="B127" s="41" t="s">
        <v>829</v>
      </c>
      <c r="C127" s="98">
        <v>1.0184979999999999</v>
      </c>
      <c r="D127" s="87" t="s">
        <v>13262</v>
      </c>
      <c r="E127" s="50" t="s">
        <v>13262</v>
      </c>
    </row>
    <row r="128" spans="1:5" x14ac:dyDescent="0.2">
      <c r="A128" s="41" t="s">
        <v>35</v>
      </c>
      <c r="B128" s="41" t="s">
        <v>13254</v>
      </c>
      <c r="C128" s="98">
        <v>1.062263</v>
      </c>
      <c r="D128" s="87" t="s">
        <v>13262</v>
      </c>
      <c r="E128" s="50" t="s">
        <v>13262</v>
      </c>
    </row>
    <row r="129" spans="1:5" x14ac:dyDescent="0.2">
      <c r="A129" s="41" t="s">
        <v>828</v>
      </c>
      <c r="B129" s="41" t="s">
        <v>827</v>
      </c>
      <c r="C129" s="98">
        <v>1.151848</v>
      </c>
      <c r="D129" s="87" t="s">
        <v>13262</v>
      </c>
      <c r="E129" s="50" t="s">
        <v>13263</v>
      </c>
    </row>
    <row r="130" spans="1:5" x14ac:dyDescent="0.2">
      <c r="A130" s="41" t="s">
        <v>158</v>
      </c>
      <c r="B130" s="41" t="s">
        <v>826</v>
      </c>
      <c r="C130" s="98">
        <v>1.0353509999999999</v>
      </c>
      <c r="D130" s="87" t="s">
        <v>13262</v>
      </c>
      <c r="E130" s="50" t="s">
        <v>13263</v>
      </c>
    </row>
    <row r="131" spans="1:5" x14ac:dyDescent="0.2">
      <c r="A131" s="41" t="s">
        <v>34</v>
      </c>
      <c r="B131" s="41" t="s">
        <v>825</v>
      </c>
      <c r="C131" s="98">
        <v>1.154325</v>
      </c>
      <c r="D131" s="87" t="s">
        <v>13262</v>
      </c>
      <c r="E131" s="50" t="s">
        <v>13262</v>
      </c>
    </row>
    <row r="132" spans="1:5" x14ac:dyDescent="0.2">
      <c r="A132" s="41" t="s">
        <v>112</v>
      </c>
      <c r="B132" s="41" t="s">
        <v>824</v>
      </c>
      <c r="C132" s="98">
        <v>1.039471</v>
      </c>
      <c r="D132" s="87" t="s">
        <v>13262</v>
      </c>
      <c r="E132" s="50" t="s">
        <v>13262</v>
      </c>
    </row>
    <row r="133" spans="1:5" x14ac:dyDescent="0.2">
      <c r="A133" s="41" t="s">
        <v>13518</v>
      </c>
      <c r="B133" s="41" t="s">
        <v>13539</v>
      </c>
      <c r="C133" s="98">
        <v>1.116471</v>
      </c>
      <c r="D133" s="87" t="s">
        <v>13262</v>
      </c>
      <c r="E133" s="50" t="s">
        <v>13262</v>
      </c>
    </row>
    <row r="134" spans="1:5" x14ac:dyDescent="0.2">
      <c r="A134" s="41" t="s">
        <v>60</v>
      </c>
      <c r="B134" s="41" t="s">
        <v>823</v>
      </c>
      <c r="C134" s="98">
        <v>1.104919</v>
      </c>
      <c r="D134" s="87" t="s">
        <v>13262</v>
      </c>
      <c r="E134" s="50" t="s">
        <v>13262</v>
      </c>
    </row>
    <row r="135" spans="1:5" x14ac:dyDescent="0.2">
      <c r="A135" s="41" t="s">
        <v>156</v>
      </c>
      <c r="B135" s="41" t="s">
        <v>822</v>
      </c>
      <c r="C135" s="98">
        <v>1.055051</v>
      </c>
      <c r="D135" s="87" t="s">
        <v>13262</v>
      </c>
      <c r="E135" s="50" t="s">
        <v>13263</v>
      </c>
    </row>
    <row r="136" spans="1:5" x14ac:dyDescent="0.2">
      <c r="A136" s="41" t="s">
        <v>13520</v>
      </c>
      <c r="B136" s="41" t="s">
        <v>13537</v>
      </c>
      <c r="C136" s="98">
        <v>1.041199</v>
      </c>
      <c r="D136" s="87" t="s">
        <v>13262</v>
      </c>
      <c r="E136" s="50" t="s">
        <v>13263</v>
      </c>
    </row>
    <row r="137" spans="1:5" x14ac:dyDescent="0.2">
      <c r="A137" s="41" t="s">
        <v>45</v>
      </c>
      <c r="B137" s="41" t="s">
        <v>821</v>
      </c>
      <c r="C137" s="98">
        <v>1.039096</v>
      </c>
      <c r="D137" s="87" t="s">
        <v>13262</v>
      </c>
      <c r="E137" s="50" t="s">
        <v>13262</v>
      </c>
    </row>
    <row r="138" spans="1:5" x14ac:dyDescent="0.2">
      <c r="A138" s="41" t="s">
        <v>17</v>
      </c>
      <c r="B138" s="41" t="s">
        <v>820</v>
      </c>
      <c r="C138" s="98">
        <v>1.041839</v>
      </c>
      <c r="D138" s="87" t="s">
        <v>13262</v>
      </c>
      <c r="E138" s="50" t="s">
        <v>13262</v>
      </c>
    </row>
    <row r="139" spans="1:5" x14ac:dyDescent="0.2">
      <c r="A139" s="41" t="s">
        <v>138</v>
      </c>
      <c r="B139" s="41" t="s">
        <v>819</v>
      </c>
      <c r="C139" s="98">
        <v>1.0243249999999999</v>
      </c>
      <c r="D139" s="87" t="s">
        <v>13262</v>
      </c>
      <c r="E139" s="50" t="s">
        <v>13262</v>
      </c>
    </row>
    <row r="140" spans="1:5" x14ac:dyDescent="0.2">
      <c r="A140" s="41" t="s">
        <v>135</v>
      </c>
      <c r="B140" s="41" t="s">
        <v>818</v>
      </c>
      <c r="C140" s="98">
        <v>1.02014</v>
      </c>
      <c r="D140" s="87" t="s">
        <v>13262</v>
      </c>
      <c r="E140" s="50" t="s">
        <v>13262</v>
      </c>
    </row>
    <row r="141" spans="1:5" x14ac:dyDescent="0.2">
      <c r="A141" s="41" t="s">
        <v>81</v>
      </c>
      <c r="B141" s="41" t="s">
        <v>817</v>
      </c>
      <c r="C141" s="98">
        <v>1.125802</v>
      </c>
      <c r="D141" s="87" t="s">
        <v>13262</v>
      </c>
      <c r="E141" s="50" t="s">
        <v>13262</v>
      </c>
    </row>
    <row r="142" spans="1:5" x14ac:dyDescent="0.2">
      <c r="A142" s="41" t="s">
        <v>55</v>
      </c>
      <c r="B142" s="41" t="s">
        <v>816</v>
      </c>
      <c r="C142" s="98">
        <v>1.0271250000000001</v>
      </c>
      <c r="D142" s="87" t="s">
        <v>13262</v>
      </c>
      <c r="E142" s="50" t="s">
        <v>13262</v>
      </c>
    </row>
    <row r="143" spans="1:5" x14ac:dyDescent="0.2">
      <c r="A143" s="41" t="s">
        <v>106</v>
      </c>
      <c r="B143" s="41" t="s">
        <v>815</v>
      </c>
      <c r="C143" s="98">
        <v>1.1020829999999999</v>
      </c>
      <c r="D143" s="87" t="s">
        <v>13262</v>
      </c>
      <c r="E143" s="50" t="s">
        <v>13262</v>
      </c>
    </row>
    <row r="144" spans="1:5" x14ac:dyDescent="0.2">
      <c r="A144" s="41" t="s">
        <v>21</v>
      </c>
      <c r="B144" s="41" t="s">
        <v>814</v>
      </c>
      <c r="C144" s="98">
        <v>1.0165500000000001</v>
      </c>
      <c r="D144" s="87" t="s">
        <v>13262</v>
      </c>
      <c r="E144" s="50" t="s">
        <v>13262</v>
      </c>
    </row>
    <row r="145" spans="1:5" x14ac:dyDescent="0.2">
      <c r="A145" s="41" t="s">
        <v>96</v>
      </c>
      <c r="B145" s="41" t="s">
        <v>813</v>
      </c>
      <c r="C145" s="98">
        <v>1.030149</v>
      </c>
      <c r="D145" s="87" t="s">
        <v>13262</v>
      </c>
      <c r="E145" s="50" t="s">
        <v>13262</v>
      </c>
    </row>
    <row r="146" spans="1:5" x14ac:dyDescent="0.2">
      <c r="A146" s="41" t="s">
        <v>122</v>
      </c>
      <c r="B146" s="41" t="s">
        <v>812</v>
      </c>
      <c r="C146" s="98">
        <v>1.0189680000000001</v>
      </c>
      <c r="D146" s="87" t="s">
        <v>13262</v>
      </c>
      <c r="E146" s="50" t="s">
        <v>13262</v>
      </c>
    </row>
    <row r="147" spans="1:5" x14ac:dyDescent="0.2">
      <c r="A147" s="41" t="s">
        <v>130</v>
      </c>
      <c r="B147" s="41" t="s">
        <v>811</v>
      </c>
      <c r="C147" s="98">
        <v>1.153983</v>
      </c>
      <c r="D147" s="87" t="s">
        <v>13262</v>
      </c>
      <c r="E147" s="50" t="s">
        <v>13262</v>
      </c>
    </row>
    <row r="148" spans="1:5" x14ac:dyDescent="0.2">
      <c r="A148" s="41" t="s">
        <v>108</v>
      </c>
      <c r="B148" s="41" t="s">
        <v>810</v>
      </c>
      <c r="C148" s="98">
        <v>1.0439560000000001</v>
      </c>
      <c r="D148" s="87" t="s">
        <v>13262</v>
      </c>
      <c r="E148" s="50" t="s">
        <v>13262</v>
      </c>
    </row>
    <row r="149" spans="1:5" x14ac:dyDescent="0.2">
      <c r="A149" s="41" t="s">
        <v>43</v>
      </c>
      <c r="B149" s="41" t="s">
        <v>809</v>
      </c>
      <c r="C149" s="98">
        <v>1.017409</v>
      </c>
      <c r="D149" s="87" t="s">
        <v>13262</v>
      </c>
      <c r="E149" s="50" t="s">
        <v>13262</v>
      </c>
    </row>
    <row r="150" spans="1:5" x14ac:dyDescent="0.2">
      <c r="A150" s="41" t="s">
        <v>116</v>
      </c>
      <c r="B150" s="41" t="s">
        <v>7304</v>
      </c>
      <c r="C150" s="98">
        <v>1.0189280000000001</v>
      </c>
      <c r="D150" s="87" t="s">
        <v>13262</v>
      </c>
      <c r="E150" s="50" t="s">
        <v>13262</v>
      </c>
    </row>
    <row r="151" spans="1:5" x14ac:dyDescent="0.2">
      <c r="A151" s="41" t="s">
        <v>140</v>
      </c>
      <c r="B151" s="41" t="s">
        <v>808</v>
      </c>
      <c r="C151" s="98">
        <v>1.026184</v>
      </c>
      <c r="D151" s="87" t="s">
        <v>13262</v>
      </c>
      <c r="E151" s="50" t="s">
        <v>13262</v>
      </c>
    </row>
    <row r="152" spans="1:5" x14ac:dyDescent="0.2">
      <c r="A152" s="41" t="s">
        <v>12</v>
      </c>
      <c r="B152" s="41" t="s">
        <v>807</v>
      </c>
      <c r="C152" s="98">
        <v>1.005207</v>
      </c>
      <c r="D152" s="87" t="s">
        <v>13262</v>
      </c>
      <c r="E152" s="50" t="s">
        <v>13262</v>
      </c>
    </row>
    <row r="153" spans="1:5" x14ac:dyDescent="0.2">
      <c r="A153" s="41" t="s">
        <v>66</v>
      </c>
      <c r="B153" s="41" t="s">
        <v>806</v>
      </c>
      <c r="C153" s="98">
        <v>1.0094510000000001</v>
      </c>
      <c r="D153" s="87" t="s">
        <v>13262</v>
      </c>
      <c r="E153" s="50" t="s">
        <v>13262</v>
      </c>
    </row>
    <row r="154" spans="1:5" x14ac:dyDescent="0.2">
      <c r="A154" s="41" t="s">
        <v>54</v>
      </c>
      <c r="B154" s="41" t="s">
        <v>805</v>
      </c>
      <c r="C154" s="98">
        <v>1.1902250000000001</v>
      </c>
      <c r="D154" s="87" t="s">
        <v>13262</v>
      </c>
      <c r="E154" s="50" t="s">
        <v>13262</v>
      </c>
    </row>
    <row r="155" spans="1:5" x14ac:dyDescent="0.2">
      <c r="A155" s="41" t="s">
        <v>30</v>
      </c>
      <c r="B155" s="41" t="s">
        <v>804</v>
      </c>
      <c r="C155" s="98">
        <v>1.0640879999999999</v>
      </c>
      <c r="D155" s="87" t="s">
        <v>13262</v>
      </c>
      <c r="E155" s="50" t="s">
        <v>13262</v>
      </c>
    </row>
    <row r="156" spans="1:5" x14ac:dyDescent="0.2">
      <c r="A156" s="41" t="s">
        <v>50</v>
      </c>
      <c r="B156" s="41" t="s">
        <v>803</v>
      </c>
      <c r="C156" s="98">
        <v>1.044009</v>
      </c>
      <c r="D156" s="87" t="s">
        <v>13262</v>
      </c>
      <c r="E156" s="50" t="s">
        <v>13262</v>
      </c>
    </row>
    <row r="157" spans="1:5" x14ac:dyDescent="0.2">
      <c r="A157" s="41" t="s">
        <v>133</v>
      </c>
      <c r="B157" s="41" t="s">
        <v>802</v>
      </c>
      <c r="C157" s="98">
        <v>1.054162</v>
      </c>
      <c r="D157" s="87" t="s">
        <v>13262</v>
      </c>
      <c r="E157" s="50" t="s">
        <v>13262</v>
      </c>
    </row>
    <row r="158" spans="1:5" x14ac:dyDescent="0.2">
      <c r="A158" s="41" t="s">
        <v>42</v>
      </c>
      <c r="B158" s="41" t="s">
        <v>801</v>
      </c>
      <c r="C158" s="98">
        <v>1.048627</v>
      </c>
      <c r="D158" s="87" t="s">
        <v>13262</v>
      </c>
      <c r="E158" s="50" t="s">
        <v>13262</v>
      </c>
    </row>
    <row r="159" spans="1:5" x14ac:dyDescent="0.2">
      <c r="A159" s="41" t="s">
        <v>167</v>
      </c>
      <c r="B159" s="41" t="s">
        <v>800</v>
      </c>
      <c r="C159" s="98">
        <v>1.037307</v>
      </c>
      <c r="D159" s="87" t="s">
        <v>13262</v>
      </c>
      <c r="E159" s="50" t="s">
        <v>13262</v>
      </c>
    </row>
    <row r="160" spans="1:5" x14ac:dyDescent="0.2">
      <c r="A160" s="41" t="s">
        <v>37</v>
      </c>
      <c r="B160" s="41" t="s">
        <v>799</v>
      </c>
      <c r="C160" s="98">
        <v>1.0374369999999999</v>
      </c>
      <c r="D160" s="87" t="s">
        <v>13262</v>
      </c>
      <c r="E160" s="50" t="s">
        <v>13262</v>
      </c>
    </row>
    <row r="161" spans="1:5" x14ac:dyDescent="0.2">
      <c r="A161" s="41" t="s">
        <v>67</v>
      </c>
      <c r="B161" s="41" t="s">
        <v>798</v>
      </c>
      <c r="C161" s="98">
        <v>1.0307679999999999</v>
      </c>
      <c r="D161" s="87" t="s">
        <v>13262</v>
      </c>
      <c r="E161" s="50" t="s">
        <v>13262</v>
      </c>
    </row>
    <row r="162" spans="1:5" x14ac:dyDescent="0.2">
      <c r="A162" s="41" t="s">
        <v>62</v>
      </c>
      <c r="B162" s="41" t="s">
        <v>797</v>
      </c>
      <c r="C162" s="98">
        <v>1.0217849999999999</v>
      </c>
      <c r="D162" s="87" t="s">
        <v>13262</v>
      </c>
      <c r="E162" s="50" t="s">
        <v>13262</v>
      </c>
    </row>
    <row r="163" spans="1:5" x14ac:dyDescent="0.2">
      <c r="A163" s="41" t="s">
        <v>36</v>
      </c>
      <c r="B163" s="41" t="s">
        <v>796</v>
      </c>
      <c r="C163" s="98">
        <v>1.022464</v>
      </c>
      <c r="D163" s="87" t="s">
        <v>13262</v>
      </c>
      <c r="E163" s="50" t="s">
        <v>13262</v>
      </c>
    </row>
    <row r="164" spans="1:5" x14ac:dyDescent="0.2">
      <c r="A164" s="41" t="s">
        <v>126</v>
      </c>
      <c r="B164" s="41" t="s">
        <v>795</v>
      </c>
      <c r="C164" s="98">
        <v>1.0034449999999999</v>
      </c>
      <c r="D164" s="87" t="s">
        <v>13262</v>
      </c>
      <c r="E164" s="50" t="s">
        <v>13262</v>
      </c>
    </row>
    <row r="165" spans="1:5" x14ac:dyDescent="0.2">
      <c r="A165" s="41" t="s">
        <v>117</v>
      </c>
      <c r="B165" s="41" t="s">
        <v>7305</v>
      </c>
      <c r="C165" s="98">
        <v>1.0408660000000001</v>
      </c>
      <c r="D165" s="87" t="s">
        <v>13262</v>
      </c>
      <c r="E165" s="50" t="s">
        <v>13263</v>
      </c>
    </row>
    <row r="166" spans="1:5" x14ac:dyDescent="0.2">
      <c r="A166" s="41" t="s">
        <v>83</v>
      </c>
      <c r="B166" s="41" t="s">
        <v>794</v>
      </c>
      <c r="C166" s="98">
        <v>1.0220400000000001</v>
      </c>
      <c r="D166" s="87" t="s">
        <v>13262</v>
      </c>
      <c r="E166" s="50" t="s">
        <v>13262</v>
      </c>
    </row>
    <row r="167" spans="1:5" x14ac:dyDescent="0.2">
      <c r="A167" s="41" t="s">
        <v>69</v>
      </c>
      <c r="B167" s="41" t="s">
        <v>7306</v>
      </c>
      <c r="C167" s="98">
        <v>1.033156</v>
      </c>
      <c r="D167" s="87" t="s">
        <v>13262</v>
      </c>
      <c r="E167" s="50" t="s">
        <v>13262</v>
      </c>
    </row>
    <row r="168" spans="1:5" x14ac:dyDescent="0.2">
      <c r="A168" s="41" t="s">
        <v>111</v>
      </c>
      <c r="B168" s="41" t="s">
        <v>7307</v>
      </c>
      <c r="C168" s="98">
        <v>1.107313</v>
      </c>
      <c r="D168" s="87" t="s">
        <v>13262</v>
      </c>
      <c r="E168" s="50" t="s">
        <v>13262</v>
      </c>
    </row>
    <row r="169" spans="1:5" x14ac:dyDescent="0.2">
      <c r="A169" s="41" t="s">
        <v>28</v>
      </c>
      <c r="B169" s="41" t="s">
        <v>793</v>
      </c>
      <c r="C169" s="98">
        <v>1.028629</v>
      </c>
      <c r="D169" s="87" t="s">
        <v>13262</v>
      </c>
      <c r="E169" s="50" t="s">
        <v>13262</v>
      </c>
    </row>
    <row r="170" spans="1:5" x14ac:dyDescent="0.2">
      <c r="A170" s="41" t="s">
        <v>95</v>
      </c>
      <c r="B170" s="41" t="s">
        <v>792</v>
      </c>
      <c r="C170" s="98">
        <v>1.1630659999999999</v>
      </c>
      <c r="D170" s="87" t="s">
        <v>13262</v>
      </c>
      <c r="E170" s="50" t="s">
        <v>13262</v>
      </c>
    </row>
    <row r="171" spans="1:5" x14ac:dyDescent="0.2">
      <c r="A171" s="41" t="s">
        <v>791</v>
      </c>
      <c r="B171" s="41" t="s">
        <v>7308</v>
      </c>
      <c r="C171" s="98">
        <v>1.0211859999999999</v>
      </c>
      <c r="D171" s="87" t="s">
        <v>13262</v>
      </c>
      <c r="E171" s="50" t="s">
        <v>13263</v>
      </c>
    </row>
    <row r="172" spans="1:5" x14ac:dyDescent="0.2">
      <c r="A172" s="41" t="s">
        <v>84</v>
      </c>
      <c r="B172" s="41" t="s">
        <v>790</v>
      </c>
      <c r="C172" s="98">
        <v>1.0243040000000001</v>
      </c>
      <c r="D172" s="87" t="s">
        <v>13262</v>
      </c>
      <c r="E172" s="50" t="s">
        <v>13262</v>
      </c>
    </row>
    <row r="173" spans="1:5" x14ac:dyDescent="0.2">
      <c r="A173" s="41" t="s">
        <v>113</v>
      </c>
      <c r="B173" s="41" t="s">
        <v>789</v>
      </c>
      <c r="C173" s="98">
        <v>1.030356</v>
      </c>
      <c r="D173" s="87" t="s">
        <v>13262</v>
      </c>
      <c r="E173" s="50" t="s">
        <v>13262</v>
      </c>
    </row>
    <row r="174" spans="1:5" x14ac:dyDescent="0.2">
      <c r="A174" s="41" t="s">
        <v>53</v>
      </c>
      <c r="B174" s="41" t="s">
        <v>788</v>
      </c>
      <c r="C174" s="98">
        <v>1.0322629999999999</v>
      </c>
      <c r="D174" s="87" t="s">
        <v>13262</v>
      </c>
      <c r="E174" s="50" t="s">
        <v>13262</v>
      </c>
    </row>
    <row r="175" spans="1:5" x14ac:dyDescent="0.2">
      <c r="A175" s="41" t="s">
        <v>127</v>
      </c>
      <c r="B175" s="41" t="s">
        <v>787</v>
      </c>
      <c r="C175" s="98">
        <v>1.007727</v>
      </c>
      <c r="D175" s="87" t="s">
        <v>13262</v>
      </c>
      <c r="E175" s="50" t="s">
        <v>13262</v>
      </c>
    </row>
    <row r="176" spans="1:5" x14ac:dyDescent="0.2">
      <c r="A176" s="41" t="s">
        <v>18</v>
      </c>
      <c r="B176" s="41" t="s">
        <v>7309</v>
      </c>
      <c r="C176" s="98">
        <v>1.0267299999999999</v>
      </c>
      <c r="D176" s="87" t="s">
        <v>13262</v>
      </c>
      <c r="E176" s="50" t="s">
        <v>13262</v>
      </c>
    </row>
  </sheetData>
  <pageMargins left="0.70866141732283472" right="0.70866141732283472" top="0.74803149606299213" bottom="0.74803149606299213" header="0.31496062992125984" footer="0.31496062992125984"/>
  <pageSetup paperSize="9" scale="91" fitToHeight="0" orientation="portrait" horizontalDpi="90" verticalDpi="9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9177-0607-4F55-BBFD-3C28201AC30F}">
  <sheetPr>
    <tabColor rgb="FF009639"/>
  </sheetPr>
  <dimension ref="A1:B903"/>
  <sheetViews>
    <sheetView workbookViewId="0">
      <selection activeCell="P16" sqref="P16"/>
    </sheetView>
  </sheetViews>
  <sheetFormatPr defaultColWidth="9.140625" defaultRowHeight="12.75" x14ac:dyDescent="0.2"/>
  <cols>
    <col min="1" max="16384" width="9.140625" style="48"/>
  </cols>
  <sheetData>
    <row r="1" spans="1:1" ht="25.5" x14ac:dyDescent="0.35">
      <c r="A1" s="47" t="s">
        <v>13249</v>
      </c>
    </row>
    <row r="2" spans="1:1" x14ac:dyDescent="0.2">
      <c r="A2" s="49" t="s">
        <v>6</v>
      </c>
    </row>
    <row r="3" spans="1:1" x14ac:dyDescent="0.2">
      <c r="A3" s="49"/>
    </row>
    <row r="4" spans="1:1" x14ac:dyDescent="0.2">
      <c r="A4" s="49" t="s">
        <v>13363</v>
      </c>
    </row>
    <row r="5" spans="1:1" x14ac:dyDescent="0.2">
      <c r="A5" s="49" t="s">
        <v>13943</v>
      </c>
    </row>
    <row r="6" spans="1:1" x14ac:dyDescent="0.2">
      <c r="A6" s="49"/>
    </row>
    <row r="7" spans="1:1" x14ac:dyDescent="0.2">
      <c r="A7" s="49" t="s">
        <v>13359</v>
      </c>
    </row>
    <row r="8" spans="1:1" x14ac:dyDescent="0.2">
      <c r="A8" s="49" t="s">
        <v>13944</v>
      </c>
    </row>
    <row r="9" spans="1:1" x14ac:dyDescent="0.2">
      <c r="A9" s="49"/>
    </row>
    <row r="10" spans="1:1" x14ac:dyDescent="0.2">
      <c r="A10" s="49" t="s">
        <v>13360</v>
      </c>
    </row>
    <row r="11" spans="1:1" x14ac:dyDescent="0.2">
      <c r="A11" s="49" t="s">
        <v>13945</v>
      </c>
    </row>
    <row r="12" spans="1:1" x14ac:dyDescent="0.2">
      <c r="A12" s="49" t="s">
        <v>13948</v>
      </c>
    </row>
    <row r="13" spans="1:1" x14ac:dyDescent="0.2">
      <c r="A13" s="49" t="s">
        <v>13361</v>
      </c>
    </row>
    <row r="14" spans="1:1" x14ac:dyDescent="0.2">
      <c r="A14" s="49" t="s">
        <v>13362</v>
      </c>
    </row>
    <row r="15" spans="1:1" x14ac:dyDescent="0.2">
      <c r="A15" s="49"/>
    </row>
    <row r="17" spans="1:2" x14ac:dyDescent="0.2">
      <c r="A17" s="49" t="s">
        <v>13546</v>
      </c>
    </row>
    <row r="18" spans="1:2" x14ac:dyDescent="0.2">
      <c r="A18" s="49" t="s">
        <v>13270</v>
      </c>
      <c r="B18" s="49" t="s">
        <v>13547</v>
      </c>
    </row>
    <row r="19" spans="1:2" x14ac:dyDescent="0.2">
      <c r="A19" s="49" t="s">
        <v>13271</v>
      </c>
      <c r="B19" s="49" t="s">
        <v>13272</v>
      </c>
    </row>
    <row r="20" spans="1:2" x14ac:dyDescent="0.2">
      <c r="A20" s="49" t="s">
        <v>13273</v>
      </c>
      <c r="B20" s="49" t="s">
        <v>13274</v>
      </c>
    </row>
    <row r="21" spans="1:2" x14ac:dyDescent="0.2">
      <c r="A21" s="49" t="s">
        <v>13275</v>
      </c>
      <c r="B21" s="49" t="s">
        <v>13276</v>
      </c>
    </row>
    <row r="22" spans="1:2" x14ac:dyDescent="0.2">
      <c r="A22" s="49" t="s">
        <v>13277</v>
      </c>
      <c r="B22" s="49" t="s">
        <v>13278</v>
      </c>
    </row>
    <row r="23" spans="1:2" x14ac:dyDescent="0.2">
      <c r="A23" s="49" t="s">
        <v>13279</v>
      </c>
      <c r="B23" s="49" t="s">
        <v>13280</v>
      </c>
    </row>
    <row r="24" spans="1:2" x14ac:dyDescent="0.2">
      <c r="A24" s="49" t="s">
        <v>13281</v>
      </c>
      <c r="B24" s="49" t="s">
        <v>13282</v>
      </c>
    </row>
    <row r="25" spans="1:2" x14ac:dyDescent="0.2">
      <c r="A25" s="49" t="s">
        <v>13283</v>
      </c>
      <c r="B25" s="49" t="s">
        <v>13284</v>
      </c>
    </row>
    <row r="26" spans="1:2" x14ac:dyDescent="0.2">
      <c r="A26" s="49" t="s">
        <v>13285</v>
      </c>
      <c r="B26" s="49" t="s">
        <v>13286</v>
      </c>
    </row>
    <row r="27" spans="1:2" x14ac:dyDescent="0.2">
      <c r="A27" s="49" t="s">
        <v>13287</v>
      </c>
      <c r="B27" s="49" t="s">
        <v>13288</v>
      </c>
    </row>
    <row r="28" spans="1:2" x14ac:dyDescent="0.2">
      <c r="A28" s="49"/>
      <c r="B28" s="49"/>
    </row>
    <row r="29" spans="1:2" x14ac:dyDescent="0.2">
      <c r="A29" s="49" t="s">
        <v>13289</v>
      </c>
      <c r="B29" s="49" t="s">
        <v>13548</v>
      </c>
    </row>
    <row r="30" spans="1:2" x14ac:dyDescent="0.2">
      <c r="A30" s="49" t="s">
        <v>13290</v>
      </c>
      <c r="B30" s="49" t="s">
        <v>13272</v>
      </c>
    </row>
    <row r="31" spans="1:2" x14ac:dyDescent="0.2">
      <c r="A31" s="49" t="s">
        <v>13291</v>
      </c>
      <c r="B31" s="49" t="s">
        <v>13274</v>
      </c>
    </row>
    <row r="32" spans="1:2" x14ac:dyDescent="0.2">
      <c r="A32" s="49" t="s">
        <v>13292</v>
      </c>
      <c r="B32" s="49" t="s">
        <v>13293</v>
      </c>
    </row>
    <row r="33" spans="1:2" x14ac:dyDescent="0.2">
      <c r="A33" s="49" t="s">
        <v>13294</v>
      </c>
      <c r="B33" s="49" t="s">
        <v>13278</v>
      </c>
    </row>
    <row r="34" spans="1:2" x14ac:dyDescent="0.2">
      <c r="A34" s="49" t="s">
        <v>13295</v>
      </c>
      <c r="B34" s="49" t="s">
        <v>13280</v>
      </c>
    </row>
    <row r="35" spans="1:2" x14ac:dyDescent="0.2">
      <c r="A35" s="49" t="s">
        <v>13296</v>
      </c>
      <c r="B35" s="49" t="s">
        <v>13297</v>
      </c>
    </row>
    <row r="36" spans="1:2" x14ac:dyDescent="0.2">
      <c r="A36" s="49" t="s">
        <v>13298</v>
      </c>
      <c r="B36" s="49" t="s">
        <v>13284</v>
      </c>
    </row>
    <row r="37" spans="1:2" x14ac:dyDescent="0.2">
      <c r="A37" s="49" t="s">
        <v>13299</v>
      </c>
      <c r="B37" s="49" t="s">
        <v>13286</v>
      </c>
    </row>
    <row r="38" spans="1:2" x14ac:dyDescent="0.2">
      <c r="A38" s="49" t="s">
        <v>13300</v>
      </c>
      <c r="B38" s="49" t="s">
        <v>13301</v>
      </c>
    </row>
    <row r="39" spans="1:2" x14ac:dyDescent="0.2">
      <c r="A39" s="49"/>
      <c r="B39" s="49"/>
    </row>
    <row r="40" spans="1:2" x14ac:dyDescent="0.2">
      <c r="A40" s="49" t="s">
        <v>13302</v>
      </c>
      <c r="B40" s="49" t="s">
        <v>13303</v>
      </c>
    </row>
    <row r="41" spans="1:2" x14ac:dyDescent="0.2">
      <c r="A41" s="49" t="s">
        <v>13304</v>
      </c>
      <c r="B41" s="49" t="s">
        <v>13305</v>
      </c>
    </row>
    <row r="42" spans="1:2" x14ac:dyDescent="0.2">
      <c r="A42" s="49" t="s">
        <v>13306</v>
      </c>
      <c r="B42" s="49" t="s">
        <v>13307</v>
      </c>
    </row>
    <row r="43" spans="1:2" x14ac:dyDescent="0.2">
      <c r="A43" s="49" t="s">
        <v>13308</v>
      </c>
      <c r="B43" s="49" t="s">
        <v>13309</v>
      </c>
    </row>
    <row r="44" spans="1:2" x14ac:dyDescent="0.2">
      <c r="A44" s="49" t="s">
        <v>13310</v>
      </c>
      <c r="B44" s="49" t="s">
        <v>13311</v>
      </c>
    </row>
    <row r="45" spans="1:2" x14ac:dyDescent="0.2">
      <c r="A45" s="49" t="s">
        <v>13312</v>
      </c>
      <c r="B45" s="49" t="s">
        <v>13313</v>
      </c>
    </row>
    <row r="46" spans="1:2" x14ac:dyDescent="0.2">
      <c r="A46" s="49" t="s">
        <v>7</v>
      </c>
      <c r="B46" s="49"/>
    </row>
    <row r="48" spans="1:2" x14ac:dyDescent="0.2">
      <c r="A48" s="49" t="s">
        <v>13946</v>
      </c>
    </row>
    <row r="49" spans="1:1" x14ac:dyDescent="0.2">
      <c r="A49" s="48" t="s">
        <v>13947</v>
      </c>
    </row>
    <row r="51" spans="1:1" x14ac:dyDescent="0.2">
      <c r="A51" s="49" t="s">
        <v>13549</v>
      </c>
    </row>
    <row r="52" spans="1:1" x14ac:dyDescent="0.2">
      <c r="A52" s="49" t="s">
        <v>13550</v>
      </c>
    </row>
    <row r="54" spans="1:1" x14ac:dyDescent="0.2">
      <c r="A54" s="49" t="s">
        <v>13551</v>
      </c>
    </row>
    <row r="56" spans="1:1" x14ac:dyDescent="0.2">
      <c r="A56" s="49" t="s">
        <v>13552</v>
      </c>
    </row>
    <row r="57" spans="1:1" x14ac:dyDescent="0.2">
      <c r="A57" s="48" t="s">
        <v>13553</v>
      </c>
    </row>
    <row r="58" spans="1:1" x14ac:dyDescent="0.2">
      <c r="A58" s="48" t="s">
        <v>13554</v>
      </c>
    </row>
    <row r="59" spans="1:1" x14ac:dyDescent="0.2">
      <c r="A59" s="48" t="s">
        <v>13555</v>
      </c>
    </row>
    <row r="60" spans="1:1" x14ac:dyDescent="0.2">
      <c r="A60" s="48" t="s">
        <v>13556</v>
      </c>
    </row>
    <row r="61" spans="1:1" x14ac:dyDescent="0.2">
      <c r="A61" s="48" t="s">
        <v>13557</v>
      </c>
    </row>
    <row r="62" spans="1:1" x14ac:dyDescent="0.2">
      <c r="A62" s="48" t="s">
        <v>13558</v>
      </c>
    </row>
    <row r="63" spans="1:1" x14ac:dyDescent="0.2">
      <c r="A63" s="48" t="s">
        <v>13559</v>
      </c>
    </row>
    <row r="64" spans="1:1" x14ac:dyDescent="0.2">
      <c r="A64" s="49"/>
    </row>
    <row r="65" spans="1:1" x14ac:dyDescent="0.2">
      <c r="A65" s="49" t="s">
        <v>13560</v>
      </c>
    </row>
    <row r="66" spans="1:1" x14ac:dyDescent="0.2">
      <c r="A66" s="48" t="s">
        <v>13561</v>
      </c>
    </row>
    <row r="67" spans="1:1" x14ac:dyDescent="0.2">
      <c r="A67" s="48" t="s">
        <v>13556</v>
      </c>
    </row>
    <row r="68" spans="1:1" x14ac:dyDescent="0.2">
      <c r="A68" s="48" t="s">
        <v>13557</v>
      </c>
    </row>
    <row r="69" spans="1:1" x14ac:dyDescent="0.2">
      <c r="A69" s="48" t="s">
        <v>13555</v>
      </c>
    </row>
    <row r="70" spans="1:1" x14ac:dyDescent="0.2">
      <c r="A70" s="48" t="s">
        <v>13554</v>
      </c>
    </row>
    <row r="71" spans="1:1" x14ac:dyDescent="0.2">
      <c r="A71" s="48" t="s">
        <v>13558</v>
      </c>
    </row>
    <row r="72" spans="1:1" x14ac:dyDescent="0.2">
      <c r="A72" s="48" t="s">
        <v>13562</v>
      </c>
    </row>
    <row r="74" spans="1:1" x14ac:dyDescent="0.2">
      <c r="A74" s="49" t="s">
        <v>13563</v>
      </c>
    </row>
    <row r="75" spans="1:1" x14ac:dyDescent="0.2">
      <c r="A75" s="48" t="s">
        <v>13564</v>
      </c>
    </row>
    <row r="76" spans="1:1" x14ac:dyDescent="0.2">
      <c r="A76" s="48" t="s">
        <v>13554</v>
      </c>
    </row>
    <row r="77" spans="1:1" x14ac:dyDescent="0.2">
      <c r="A77" s="48" t="s">
        <v>13555</v>
      </c>
    </row>
    <row r="78" spans="1:1" x14ac:dyDescent="0.2">
      <c r="A78" s="48" t="s">
        <v>13556</v>
      </c>
    </row>
    <row r="79" spans="1:1" x14ac:dyDescent="0.2">
      <c r="A79" s="48" t="s">
        <v>13557</v>
      </c>
    </row>
    <row r="80" spans="1:1" x14ac:dyDescent="0.2">
      <c r="A80" s="48" t="s">
        <v>13558</v>
      </c>
    </row>
    <row r="81" spans="1:1" x14ac:dyDescent="0.2">
      <c r="A81" s="48" t="s">
        <v>13565</v>
      </c>
    </row>
    <row r="83" spans="1:1" x14ac:dyDescent="0.2">
      <c r="A83" s="48" t="s">
        <v>13566</v>
      </c>
    </row>
    <row r="85" spans="1:1" x14ac:dyDescent="0.2">
      <c r="A85" s="48" t="s">
        <v>13567</v>
      </c>
    </row>
    <row r="86" spans="1:1" x14ac:dyDescent="0.2">
      <c r="A86" s="48" t="s">
        <v>13568</v>
      </c>
    </row>
    <row r="88" spans="1:1" x14ac:dyDescent="0.2">
      <c r="A88" s="48" t="s">
        <v>7240</v>
      </c>
    </row>
    <row r="89" spans="1:1" x14ac:dyDescent="0.2">
      <c r="A89" s="48" t="s">
        <v>13569</v>
      </c>
    </row>
    <row r="92" spans="1:1" x14ac:dyDescent="0.2">
      <c r="A92" s="49" t="s">
        <v>13570</v>
      </c>
    </row>
    <row r="93" spans="1:1" x14ac:dyDescent="0.2">
      <c r="A93" s="48" t="s">
        <v>13571</v>
      </c>
    </row>
    <row r="94" spans="1:1" x14ac:dyDescent="0.2">
      <c r="A94" s="48" t="s">
        <v>13572</v>
      </c>
    </row>
    <row r="95" spans="1:1" x14ac:dyDescent="0.2">
      <c r="A95" s="48" t="s">
        <v>13573</v>
      </c>
    </row>
    <row r="97" spans="1:1" x14ac:dyDescent="0.2">
      <c r="A97" s="48" t="s">
        <v>7241</v>
      </c>
    </row>
    <row r="99" spans="1:1" x14ac:dyDescent="0.2">
      <c r="A99" s="48" t="s">
        <v>7252</v>
      </c>
    </row>
    <row r="101" spans="1:1" x14ac:dyDescent="0.2">
      <c r="A101" s="48" t="s">
        <v>7253</v>
      </c>
    </row>
    <row r="104" spans="1:1" x14ac:dyDescent="0.2">
      <c r="A104" s="49" t="s">
        <v>13314</v>
      </c>
    </row>
    <row r="105" spans="1:1" x14ac:dyDescent="0.2">
      <c r="A105" s="49" t="s">
        <v>13315</v>
      </c>
    </row>
    <row r="106" spans="1:1" x14ac:dyDescent="0.2">
      <c r="A106" s="49" t="s">
        <v>13574</v>
      </c>
    </row>
    <row r="107" spans="1:1" x14ac:dyDescent="0.2">
      <c r="A107" s="48" t="s">
        <v>7254</v>
      </c>
    </row>
    <row r="108" spans="1:1" x14ac:dyDescent="0.2">
      <c r="A108" s="48" t="s">
        <v>7255</v>
      </c>
    </row>
    <row r="109" spans="1:1" x14ac:dyDescent="0.2">
      <c r="A109" s="48" t="s">
        <v>7256</v>
      </c>
    </row>
    <row r="110" spans="1:1" x14ac:dyDescent="0.2">
      <c r="A110" s="48" t="s">
        <v>7257</v>
      </c>
    </row>
    <row r="111" spans="1:1" x14ac:dyDescent="0.2">
      <c r="A111" s="48" t="s">
        <v>7258</v>
      </c>
    </row>
    <row r="112" spans="1:1" x14ac:dyDescent="0.2">
      <c r="A112" s="48" t="s">
        <v>7259</v>
      </c>
    </row>
    <row r="113" spans="1:1" x14ac:dyDescent="0.2">
      <c r="A113" s="48" t="s">
        <v>7260</v>
      </c>
    </row>
    <row r="114" spans="1:1" x14ac:dyDescent="0.2">
      <c r="A114" s="48" t="s">
        <v>7261</v>
      </c>
    </row>
    <row r="115" spans="1:1" x14ac:dyDescent="0.2">
      <c r="A115" s="48" t="s">
        <v>7262</v>
      </c>
    </row>
    <row r="116" spans="1:1" x14ac:dyDescent="0.2">
      <c r="A116" s="48" t="s">
        <v>7263</v>
      </c>
    </row>
    <row r="117" spans="1:1" x14ac:dyDescent="0.2">
      <c r="A117" s="48" t="s">
        <v>7264</v>
      </c>
    </row>
    <row r="118" spans="1:1" x14ac:dyDescent="0.2">
      <c r="A118" s="48" t="s">
        <v>7265</v>
      </c>
    </row>
    <row r="119" spans="1:1" x14ac:dyDescent="0.2">
      <c r="A119" s="48" t="s">
        <v>7266</v>
      </c>
    </row>
    <row r="120" spans="1:1" x14ac:dyDescent="0.2">
      <c r="A120" s="48" t="s">
        <v>7267</v>
      </c>
    </row>
    <row r="121" spans="1:1" x14ac:dyDescent="0.2">
      <c r="A121" s="48" t="s">
        <v>13575</v>
      </c>
    </row>
    <row r="122" spans="1:1" x14ac:dyDescent="0.2">
      <c r="A122" s="48" t="s">
        <v>7269</v>
      </c>
    </row>
    <row r="123" spans="1:1" x14ac:dyDescent="0.2">
      <c r="A123" s="48" t="s">
        <v>7270</v>
      </c>
    </row>
    <row r="124" spans="1:1" x14ac:dyDescent="0.2">
      <c r="A124" s="48" t="s">
        <v>7271</v>
      </c>
    </row>
    <row r="125" spans="1:1" x14ac:dyDescent="0.2">
      <c r="A125" s="48" t="s">
        <v>7272</v>
      </c>
    </row>
    <row r="126" spans="1:1" x14ac:dyDescent="0.2">
      <c r="A126" s="48" t="s">
        <v>7273</v>
      </c>
    </row>
    <row r="127" spans="1:1" x14ac:dyDescent="0.2">
      <c r="A127" s="48" t="s">
        <v>7274</v>
      </c>
    </row>
    <row r="128" spans="1:1" x14ac:dyDescent="0.2">
      <c r="A128" s="48" t="s">
        <v>7275</v>
      </c>
    </row>
    <row r="129" spans="1:1" x14ac:dyDescent="0.2">
      <c r="A129" s="48" t="s">
        <v>7276</v>
      </c>
    </row>
    <row r="130" spans="1:1" x14ac:dyDescent="0.2">
      <c r="A130" s="48" t="s">
        <v>13576</v>
      </c>
    </row>
    <row r="131" spans="1:1" x14ac:dyDescent="0.2">
      <c r="A131" s="48" t="s">
        <v>7278</v>
      </c>
    </row>
    <row r="132" spans="1:1" x14ac:dyDescent="0.2">
      <c r="A132" s="48" t="s">
        <v>7279</v>
      </c>
    </row>
    <row r="133" spans="1:1" x14ac:dyDescent="0.2">
      <c r="A133" s="48" t="s">
        <v>7277</v>
      </c>
    </row>
    <row r="135" spans="1:1" x14ac:dyDescent="0.2">
      <c r="A135" s="49" t="s">
        <v>13577</v>
      </c>
    </row>
    <row r="136" spans="1:1" x14ac:dyDescent="0.2">
      <c r="A136" s="48" t="s">
        <v>13578</v>
      </c>
    </row>
    <row r="138" spans="1:1" x14ac:dyDescent="0.2">
      <c r="A138" s="49" t="s">
        <v>13316</v>
      </c>
    </row>
    <row r="139" spans="1:1" x14ac:dyDescent="0.2">
      <c r="A139" s="48" t="s">
        <v>13579</v>
      </c>
    </row>
    <row r="141" spans="1:1" x14ac:dyDescent="0.2">
      <c r="A141" s="49" t="s">
        <v>13317</v>
      </c>
    </row>
    <row r="142" spans="1:1" x14ac:dyDescent="0.2">
      <c r="A142" s="49" t="s">
        <v>13318</v>
      </c>
    </row>
    <row r="143" spans="1:1" x14ac:dyDescent="0.2">
      <c r="A143" s="49" t="s">
        <v>13580</v>
      </c>
    </row>
    <row r="144" spans="1:1" x14ac:dyDescent="0.2">
      <c r="A144" s="48" t="s">
        <v>13581</v>
      </c>
    </row>
    <row r="145" spans="1:1" x14ac:dyDescent="0.2">
      <c r="A145" s="48" t="s">
        <v>13582</v>
      </c>
    </row>
    <row r="146" spans="1:1" x14ac:dyDescent="0.2">
      <c r="A146" s="48" t="s">
        <v>13583</v>
      </c>
    </row>
    <row r="148" spans="1:1" x14ac:dyDescent="0.2">
      <c r="A148" s="49" t="s">
        <v>13319</v>
      </c>
    </row>
    <row r="149" spans="1:1" x14ac:dyDescent="0.2">
      <c r="A149" s="49" t="s">
        <v>13580</v>
      </c>
    </row>
    <row r="150" spans="1:1" x14ac:dyDescent="0.2">
      <c r="A150" s="48" t="s">
        <v>13320</v>
      </c>
    </row>
    <row r="151" spans="1:1" x14ac:dyDescent="0.2">
      <c r="A151" s="48" t="s">
        <v>13584</v>
      </c>
    </row>
    <row r="152" spans="1:1" x14ac:dyDescent="0.2">
      <c r="A152" s="48" t="s">
        <v>13585</v>
      </c>
    </row>
    <row r="153" spans="1:1" x14ac:dyDescent="0.2">
      <c r="A153" s="48" t="s">
        <v>13586</v>
      </c>
    </row>
    <row r="154" spans="1:1" x14ac:dyDescent="0.2">
      <c r="A154" s="48" t="s">
        <v>13587</v>
      </c>
    </row>
    <row r="156" spans="1:1" x14ac:dyDescent="0.2">
      <c r="A156" s="49" t="s">
        <v>13321</v>
      </c>
    </row>
    <row r="157" spans="1:1" x14ac:dyDescent="0.2">
      <c r="A157" s="49" t="s">
        <v>13588</v>
      </c>
    </row>
    <row r="158" spans="1:1" x14ac:dyDescent="0.2">
      <c r="A158" s="48" t="s">
        <v>13589</v>
      </c>
    </row>
    <row r="159" spans="1:1" x14ac:dyDescent="0.2">
      <c r="A159" s="48" t="s">
        <v>13590</v>
      </c>
    </row>
    <row r="160" spans="1:1" x14ac:dyDescent="0.2">
      <c r="A160" s="48" t="s">
        <v>13591</v>
      </c>
    </row>
    <row r="161" spans="1:1" x14ac:dyDescent="0.2">
      <c r="A161" s="48" t="s">
        <v>13592</v>
      </c>
    </row>
    <row r="162" spans="1:1" x14ac:dyDescent="0.2">
      <c r="A162" s="48" t="s">
        <v>13593</v>
      </c>
    </row>
    <row r="163" spans="1:1" x14ac:dyDescent="0.2">
      <c r="A163" s="48" t="s">
        <v>13594</v>
      </c>
    </row>
    <row r="164" spans="1:1" x14ac:dyDescent="0.2">
      <c r="A164" s="48" t="s">
        <v>13322</v>
      </c>
    </row>
    <row r="165" spans="1:1" x14ac:dyDescent="0.2">
      <c r="A165" s="48" t="s">
        <v>13595</v>
      </c>
    </row>
    <row r="166" spans="1:1" x14ac:dyDescent="0.2">
      <c r="A166" s="48" t="s">
        <v>13596</v>
      </c>
    </row>
    <row r="167" spans="1:1" x14ac:dyDescent="0.2">
      <c r="A167" s="48" t="s">
        <v>13597</v>
      </c>
    </row>
    <row r="168" spans="1:1" x14ac:dyDescent="0.2">
      <c r="A168" s="48" t="s">
        <v>13598</v>
      </c>
    </row>
    <row r="169" spans="1:1" x14ac:dyDescent="0.2">
      <c r="A169" s="48" t="s">
        <v>13599</v>
      </c>
    </row>
    <row r="170" spans="1:1" x14ac:dyDescent="0.2">
      <c r="A170" s="48" t="s">
        <v>13600</v>
      </c>
    </row>
    <row r="171" spans="1:1" x14ac:dyDescent="0.2">
      <c r="A171" s="48" t="s">
        <v>13601</v>
      </c>
    </row>
    <row r="172" spans="1:1" x14ac:dyDescent="0.2">
      <c r="A172" s="48" t="s">
        <v>13602</v>
      </c>
    </row>
    <row r="173" spans="1:1" x14ac:dyDescent="0.2">
      <c r="A173" s="48" t="s">
        <v>13603</v>
      </c>
    </row>
    <row r="174" spans="1:1" x14ac:dyDescent="0.2">
      <c r="A174" s="48" t="s">
        <v>13604</v>
      </c>
    </row>
    <row r="175" spans="1:1" x14ac:dyDescent="0.2">
      <c r="A175" s="48" t="s">
        <v>13605</v>
      </c>
    </row>
    <row r="176" spans="1:1" x14ac:dyDescent="0.2">
      <c r="A176" s="48" t="s">
        <v>13606</v>
      </c>
    </row>
    <row r="177" spans="1:1" x14ac:dyDescent="0.2">
      <c r="A177" s="48" t="s">
        <v>13607</v>
      </c>
    </row>
    <row r="178" spans="1:1" x14ac:dyDescent="0.2">
      <c r="A178" s="48" t="s">
        <v>13608</v>
      </c>
    </row>
    <row r="179" spans="1:1" x14ac:dyDescent="0.2">
      <c r="A179" s="48" t="s">
        <v>13609</v>
      </c>
    </row>
    <row r="180" spans="1:1" x14ac:dyDescent="0.2">
      <c r="A180" s="48" t="s">
        <v>13610</v>
      </c>
    </row>
    <row r="181" spans="1:1" x14ac:dyDescent="0.2">
      <c r="A181" s="48" t="s">
        <v>13611</v>
      </c>
    </row>
    <row r="182" spans="1:1" x14ac:dyDescent="0.2">
      <c r="A182" s="48" t="s">
        <v>13612</v>
      </c>
    </row>
    <row r="183" spans="1:1" x14ac:dyDescent="0.2">
      <c r="A183" s="48" t="s">
        <v>13613</v>
      </c>
    </row>
    <row r="184" spans="1:1" x14ac:dyDescent="0.2">
      <c r="A184" s="48" t="s">
        <v>13614</v>
      </c>
    </row>
    <row r="185" spans="1:1" x14ac:dyDescent="0.2">
      <c r="A185" s="48" t="s">
        <v>13615</v>
      </c>
    </row>
    <row r="187" spans="1:1" x14ac:dyDescent="0.2">
      <c r="A187" s="49" t="s">
        <v>13616</v>
      </c>
    </row>
    <row r="188" spans="1:1" x14ac:dyDescent="0.2">
      <c r="A188" s="49" t="s">
        <v>13617</v>
      </c>
    </row>
    <row r="189" spans="1:1" x14ac:dyDescent="0.2">
      <c r="A189" s="48" t="s">
        <v>13618</v>
      </c>
    </row>
    <row r="191" spans="1:1" x14ac:dyDescent="0.2">
      <c r="A191" s="49" t="s">
        <v>13619</v>
      </c>
    </row>
    <row r="192" spans="1:1" x14ac:dyDescent="0.2">
      <c r="A192" s="48" t="s">
        <v>13620</v>
      </c>
    </row>
    <row r="195" spans="1:1" x14ac:dyDescent="0.2">
      <c r="A195" s="49" t="s">
        <v>13621</v>
      </c>
    </row>
    <row r="196" spans="1:1" x14ac:dyDescent="0.2">
      <c r="A196" s="48" t="s">
        <v>7280</v>
      </c>
    </row>
    <row r="199" spans="1:1" x14ac:dyDescent="0.2">
      <c r="A199" s="49" t="s">
        <v>13622</v>
      </c>
    </row>
    <row r="200" spans="1:1" x14ac:dyDescent="0.2">
      <c r="A200" s="48" t="s">
        <v>13323</v>
      </c>
    </row>
    <row r="201" spans="1:1" x14ac:dyDescent="0.2">
      <c r="A201" s="48" t="s">
        <v>13623</v>
      </c>
    </row>
    <row r="202" spans="1:1" x14ac:dyDescent="0.2">
      <c r="A202" s="48" t="s">
        <v>13624</v>
      </c>
    </row>
    <row r="203" spans="1:1" x14ac:dyDescent="0.2">
      <c r="A203" s="48" t="s">
        <v>13625</v>
      </c>
    </row>
    <row r="204" spans="1:1" x14ac:dyDescent="0.2">
      <c r="A204" s="48" t="s">
        <v>13626</v>
      </c>
    </row>
    <row r="205" spans="1:1" x14ac:dyDescent="0.2">
      <c r="A205" s="48" t="s">
        <v>13627</v>
      </c>
    </row>
    <row r="206" spans="1:1" x14ac:dyDescent="0.2">
      <c r="A206" s="48" t="s">
        <v>13628</v>
      </c>
    </row>
    <row r="207" spans="1:1" x14ac:dyDescent="0.2">
      <c r="A207" s="48" t="s">
        <v>13629</v>
      </c>
    </row>
    <row r="208" spans="1:1" x14ac:dyDescent="0.2">
      <c r="A208" s="48" t="s">
        <v>13630</v>
      </c>
    </row>
    <row r="209" spans="1:1" x14ac:dyDescent="0.2">
      <c r="A209" s="48" t="s">
        <v>13631</v>
      </c>
    </row>
    <row r="210" spans="1:1" x14ac:dyDescent="0.2">
      <c r="A210" s="48" t="s">
        <v>13632</v>
      </c>
    </row>
    <row r="211" spans="1:1" x14ac:dyDescent="0.2">
      <c r="A211" s="48" t="s">
        <v>13633</v>
      </c>
    </row>
    <row r="212" spans="1:1" x14ac:dyDescent="0.2">
      <c r="A212" s="48" t="s">
        <v>13634</v>
      </c>
    </row>
    <row r="213" spans="1:1" x14ac:dyDescent="0.2">
      <c r="A213" s="48" t="s">
        <v>13635</v>
      </c>
    </row>
    <row r="214" spans="1:1" x14ac:dyDescent="0.2">
      <c r="A214" s="48" t="s">
        <v>13636</v>
      </c>
    </row>
    <row r="215" spans="1:1" x14ac:dyDescent="0.2">
      <c r="A215" s="48" t="s">
        <v>13637</v>
      </c>
    </row>
    <row r="216" spans="1:1" x14ac:dyDescent="0.2">
      <c r="A216" s="48" t="s">
        <v>13638</v>
      </c>
    </row>
    <row r="217" spans="1:1" x14ac:dyDescent="0.2">
      <c r="A217" s="48" t="s">
        <v>13639</v>
      </c>
    </row>
    <row r="218" spans="1:1" x14ac:dyDescent="0.2">
      <c r="A218" s="48" t="s">
        <v>13640</v>
      </c>
    </row>
    <row r="219" spans="1:1" x14ac:dyDescent="0.2">
      <c r="A219" s="48" t="s">
        <v>13641</v>
      </c>
    </row>
    <row r="220" spans="1:1" x14ac:dyDescent="0.2">
      <c r="A220" s="48" t="s">
        <v>13642</v>
      </c>
    </row>
    <row r="221" spans="1:1" x14ac:dyDescent="0.2">
      <c r="A221" s="48" t="s">
        <v>13643</v>
      </c>
    </row>
    <row r="222" spans="1:1" x14ac:dyDescent="0.2">
      <c r="A222" s="48" t="s">
        <v>13644</v>
      </c>
    </row>
    <row r="223" spans="1:1" x14ac:dyDescent="0.2">
      <c r="A223" s="48" t="s">
        <v>13645</v>
      </c>
    </row>
    <row r="224" spans="1:1" x14ac:dyDescent="0.2">
      <c r="A224" s="48" t="s">
        <v>13646</v>
      </c>
    </row>
    <row r="225" spans="1:1" x14ac:dyDescent="0.2">
      <c r="A225" s="48" t="s">
        <v>13647</v>
      </c>
    </row>
    <row r="226" spans="1:1" x14ac:dyDescent="0.2">
      <c r="A226" s="48" t="s">
        <v>13648</v>
      </c>
    </row>
    <row r="227" spans="1:1" x14ac:dyDescent="0.2">
      <c r="A227" s="48" t="s">
        <v>13649</v>
      </c>
    </row>
    <row r="228" spans="1:1" x14ac:dyDescent="0.2">
      <c r="A228" s="48" t="s">
        <v>13650</v>
      </c>
    </row>
    <row r="229" spans="1:1" x14ac:dyDescent="0.2">
      <c r="A229" s="48" t="s">
        <v>13651</v>
      </c>
    </row>
    <row r="230" spans="1:1" x14ac:dyDescent="0.2">
      <c r="A230" s="48" t="s">
        <v>13652</v>
      </c>
    </row>
    <row r="231" spans="1:1" x14ac:dyDescent="0.2">
      <c r="A231" s="48" t="s">
        <v>13653</v>
      </c>
    </row>
    <row r="232" spans="1:1" x14ac:dyDescent="0.2">
      <c r="A232" s="48" t="s">
        <v>13654</v>
      </c>
    </row>
    <row r="233" spans="1:1" x14ac:dyDescent="0.2">
      <c r="A233" s="48" t="s">
        <v>13655</v>
      </c>
    </row>
    <row r="234" spans="1:1" x14ac:dyDescent="0.2">
      <c r="A234" s="48" t="s">
        <v>13656</v>
      </c>
    </row>
    <row r="235" spans="1:1" x14ac:dyDescent="0.2">
      <c r="A235" s="48" t="s">
        <v>13657</v>
      </c>
    </row>
    <row r="236" spans="1:1" x14ac:dyDescent="0.2">
      <c r="A236" s="48" t="s">
        <v>13658</v>
      </c>
    </row>
    <row r="237" spans="1:1" x14ac:dyDescent="0.2">
      <c r="A237" s="48" t="s">
        <v>13659</v>
      </c>
    </row>
    <row r="238" spans="1:1" x14ac:dyDescent="0.2">
      <c r="A238" s="48" t="s">
        <v>13660</v>
      </c>
    </row>
    <row r="239" spans="1:1" x14ac:dyDescent="0.2">
      <c r="A239" s="48" t="s">
        <v>13661</v>
      </c>
    </row>
    <row r="240" spans="1:1" x14ac:dyDescent="0.2">
      <c r="A240" s="48" t="s">
        <v>13662</v>
      </c>
    </row>
    <row r="241" spans="1:1" x14ac:dyDescent="0.2">
      <c r="A241" s="48" t="s">
        <v>13663</v>
      </c>
    </row>
    <row r="242" spans="1:1" x14ac:dyDescent="0.2">
      <c r="A242" s="48" t="s">
        <v>13664</v>
      </c>
    </row>
    <row r="243" spans="1:1" x14ac:dyDescent="0.2">
      <c r="A243" s="48" t="s">
        <v>13665</v>
      </c>
    </row>
    <row r="244" spans="1:1" x14ac:dyDescent="0.2">
      <c r="A244" s="48" t="s">
        <v>13666</v>
      </c>
    </row>
    <row r="245" spans="1:1" x14ac:dyDescent="0.2">
      <c r="A245" s="48" t="s">
        <v>13667</v>
      </c>
    </row>
    <row r="246" spans="1:1" x14ac:dyDescent="0.2">
      <c r="A246" s="48" t="s">
        <v>13668</v>
      </c>
    </row>
    <row r="247" spans="1:1" x14ac:dyDescent="0.2">
      <c r="A247" s="48" t="s">
        <v>13669</v>
      </c>
    </row>
    <row r="248" spans="1:1" x14ac:dyDescent="0.2">
      <c r="A248" s="48" t="s">
        <v>13670</v>
      </c>
    </row>
    <row r="249" spans="1:1" x14ac:dyDescent="0.2">
      <c r="A249" s="48" t="s">
        <v>13671</v>
      </c>
    </row>
    <row r="250" spans="1:1" x14ac:dyDescent="0.2">
      <c r="A250" s="48" t="s">
        <v>13672</v>
      </c>
    </row>
    <row r="251" spans="1:1" x14ac:dyDescent="0.2">
      <c r="A251" s="48" t="s">
        <v>13673</v>
      </c>
    </row>
    <row r="252" spans="1:1" x14ac:dyDescent="0.2">
      <c r="A252" s="48" t="s">
        <v>13674</v>
      </c>
    </row>
    <row r="253" spans="1:1" x14ac:dyDescent="0.2">
      <c r="A253" s="48" t="s">
        <v>13675</v>
      </c>
    </row>
    <row r="254" spans="1:1" x14ac:dyDescent="0.2">
      <c r="A254" s="48" t="s">
        <v>13676</v>
      </c>
    </row>
    <row r="255" spans="1:1" x14ac:dyDescent="0.2">
      <c r="A255" s="48" t="s">
        <v>13677</v>
      </c>
    </row>
    <row r="256" spans="1:1" x14ac:dyDescent="0.2">
      <c r="A256" s="48" t="s">
        <v>13678</v>
      </c>
    </row>
    <row r="257" spans="1:1" x14ac:dyDescent="0.2">
      <c r="A257" s="48" t="s">
        <v>13679</v>
      </c>
    </row>
    <row r="258" spans="1:1" x14ac:dyDescent="0.2">
      <c r="A258" s="48" t="s">
        <v>13680</v>
      </c>
    </row>
    <row r="259" spans="1:1" x14ac:dyDescent="0.2">
      <c r="A259" s="48" t="s">
        <v>13681</v>
      </c>
    </row>
    <row r="260" spans="1:1" x14ac:dyDescent="0.2">
      <c r="A260" s="48" t="s">
        <v>13682</v>
      </c>
    </row>
    <row r="261" spans="1:1" x14ac:dyDescent="0.2">
      <c r="A261" s="48" t="s">
        <v>13683</v>
      </c>
    </row>
    <row r="262" spans="1:1" x14ac:dyDescent="0.2">
      <c r="A262" s="48" t="s">
        <v>13684</v>
      </c>
    </row>
    <row r="263" spans="1:1" x14ac:dyDescent="0.2">
      <c r="A263" s="48" t="s">
        <v>13685</v>
      </c>
    </row>
    <row r="264" spans="1:1" x14ac:dyDescent="0.2">
      <c r="A264" s="48" t="s">
        <v>13686</v>
      </c>
    </row>
    <row r="265" spans="1:1" x14ac:dyDescent="0.2">
      <c r="A265" s="48" t="s">
        <v>13687</v>
      </c>
    </row>
    <row r="266" spans="1:1" x14ac:dyDescent="0.2">
      <c r="A266" s="48" t="s">
        <v>13688</v>
      </c>
    </row>
    <row r="267" spans="1:1" x14ac:dyDescent="0.2">
      <c r="A267" s="48" t="s">
        <v>13689</v>
      </c>
    </row>
    <row r="268" spans="1:1" x14ac:dyDescent="0.2">
      <c r="A268" s="48" t="s">
        <v>13690</v>
      </c>
    </row>
    <row r="269" spans="1:1" x14ac:dyDescent="0.2">
      <c r="A269" s="48" t="s">
        <v>13691</v>
      </c>
    </row>
    <row r="270" spans="1:1" x14ac:dyDescent="0.2">
      <c r="A270" s="48" t="s">
        <v>13692</v>
      </c>
    </row>
    <row r="271" spans="1:1" x14ac:dyDescent="0.2">
      <c r="A271" s="48" t="s">
        <v>13693</v>
      </c>
    </row>
    <row r="272" spans="1:1" x14ac:dyDescent="0.2">
      <c r="A272" s="48" t="s">
        <v>13694</v>
      </c>
    </row>
    <row r="273" spans="1:1" x14ac:dyDescent="0.2">
      <c r="A273" s="48" t="s">
        <v>13695</v>
      </c>
    </row>
    <row r="274" spans="1:1" x14ac:dyDescent="0.2">
      <c r="A274" s="48" t="s">
        <v>13696</v>
      </c>
    </row>
    <row r="275" spans="1:1" x14ac:dyDescent="0.2">
      <c r="A275" s="48" t="s">
        <v>13697</v>
      </c>
    </row>
    <row r="276" spans="1:1" x14ac:dyDescent="0.2">
      <c r="A276" s="48" t="s">
        <v>13698</v>
      </c>
    </row>
    <row r="277" spans="1:1" x14ac:dyDescent="0.2">
      <c r="A277" s="48" t="s">
        <v>13699</v>
      </c>
    </row>
    <row r="278" spans="1:1" x14ac:dyDescent="0.2">
      <c r="A278" s="48" t="s">
        <v>13700</v>
      </c>
    </row>
    <row r="279" spans="1:1" x14ac:dyDescent="0.2">
      <c r="A279" s="48" t="s">
        <v>13701</v>
      </c>
    </row>
    <row r="280" spans="1:1" x14ac:dyDescent="0.2">
      <c r="A280" s="48" t="s">
        <v>13702</v>
      </c>
    </row>
    <row r="281" spans="1:1" x14ac:dyDescent="0.2">
      <c r="A281" s="48" t="s">
        <v>13703</v>
      </c>
    </row>
    <row r="282" spans="1:1" x14ac:dyDescent="0.2">
      <c r="A282" s="48" t="s">
        <v>13704</v>
      </c>
    </row>
    <row r="283" spans="1:1" x14ac:dyDescent="0.2">
      <c r="A283" s="48" t="s">
        <v>13705</v>
      </c>
    </row>
    <row r="284" spans="1:1" x14ac:dyDescent="0.2">
      <c r="A284" s="48" t="s">
        <v>13706</v>
      </c>
    </row>
    <row r="285" spans="1:1" x14ac:dyDescent="0.2">
      <c r="A285" s="48" t="s">
        <v>13707</v>
      </c>
    </row>
    <row r="286" spans="1:1" x14ac:dyDescent="0.2">
      <c r="A286" s="48" t="s">
        <v>13708</v>
      </c>
    </row>
    <row r="287" spans="1:1" x14ac:dyDescent="0.2">
      <c r="A287" s="48" t="s">
        <v>13709</v>
      </c>
    </row>
    <row r="288" spans="1:1" x14ac:dyDescent="0.2">
      <c r="A288" s="48" t="s">
        <v>13710</v>
      </c>
    </row>
    <row r="289" spans="1:1" x14ac:dyDescent="0.2">
      <c r="A289" s="48" t="s">
        <v>13711</v>
      </c>
    </row>
    <row r="290" spans="1:1" x14ac:dyDescent="0.2">
      <c r="A290" s="48" t="s">
        <v>13712</v>
      </c>
    </row>
    <row r="291" spans="1:1" x14ac:dyDescent="0.2">
      <c r="A291" s="48" t="s">
        <v>13713</v>
      </c>
    </row>
    <row r="292" spans="1:1" x14ac:dyDescent="0.2">
      <c r="A292" s="48" t="s">
        <v>13714</v>
      </c>
    </row>
    <row r="293" spans="1:1" x14ac:dyDescent="0.2">
      <c r="A293" s="48" t="s">
        <v>13715</v>
      </c>
    </row>
    <row r="294" spans="1:1" x14ac:dyDescent="0.2">
      <c r="A294" s="48" t="s">
        <v>13716</v>
      </c>
    </row>
    <row r="295" spans="1:1" x14ac:dyDescent="0.2">
      <c r="A295" s="48" t="s">
        <v>13717</v>
      </c>
    </row>
    <row r="296" spans="1:1" x14ac:dyDescent="0.2">
      <c r="A296" s="48" t="s">
        <v>13718</v>
      </c>
    </row>
    <row r="297" spans="1:1" x14ac:dyDescent="0.2">
      <c r="A297" s="48" t="s">
        <v>13719</v>
      </c>
    </row>
    <row r="298" spans="1:1" x14ac:dyDescent="0.2">
      <c r="A298" s="48" t="s">
        <v>13720</v>
      </c>
    </row>
    <row r="299" spans="1:1" x14ac:dyDescent="0.2">
      <c r="A299" s="48" t="s">
        <v>13721</v>
      </c>
    </row>
    <row r="300" spans="1:1" x14ac:dyDescent="0.2">
      <c r="A300" s="48" t="s">
        <v>13722</v>
      </c>
    </row>
    <row r="301" spans="1:1" x14ac:dyDescent="0.2">
      <c r="A301" s="48" t="s">
        <v>13723</v>
      </c>
    </row>
    <row r="302" spans="1:1" x14ac:dyDescent="0.2">
      <c r="A302" s="48" t="s">
        <v>13724</v>
      </c>
    </row>
    <row r="303" spans="1:1" x14ac:dyDescent="0.2">
      <c r="A303" s="48" t="s">
        <v>13725</v>
      </c>
    </row>
    <row r="304" spans="1:1" x14ac:dyDescent="0.2">
      <c r="A304" s="48" t="s">
        <v>13726</v>
      </c>
    </row>
    <row r="305" spans="1:1" x14ac:dyDescent="0.2">
      <c r="A305" s="48" t="s">
        <v>13727</v>
      </c>
    </row>
    <row r="306" spans="1:1" x14ac:dyDescent="0.2">
      <c r="A306" s="48" t="s">
        <v>13728</v>
      </c>
    </row>
    <row r="307" spans="1:1" x14ac:dyDescent="0.2">
      <c r="A307" s="48" t="s">
        <v>13729</v>
      </c>
    </row>
    <row r="308" spans="1:1" x14ac:dyDescent="0.2">
      <c r="A308" s="48" t="s">
        <v>13730</v>
      </c>
    </row>
    <row r="309" spans="1:1" x14ac:dyDescent="0.2">
      <c r="A309" s="48" t="s">
        <v>13731</v>
      </c>
    </row>
    <row r="310" spans="1:1" x14ac:dyDescent="0.2">
      <c r="A310" s="48" t="s">
        <v>13732</v>
      </c>
    </row>
    <row r="311" spans="1:1" x14ac:dyDescent="0.2">
      <c r="A311" s="48" t="s">
        <v>13733</v>
      </c>
    </row>
    <row r="312" spans="1:1" x14ac:dyDescent="0.2">
      <c r="A312" s="48" t="s">
        <v>13734</v>
      </c>
    </row>
    <row r="313" spans="1:1" x14ac:dyDescent="0.2">
      <c r="A313" s="48" t="s">
        <v>13735</v>
      </c>
    </row>
    <row r="314" spans="1:1" x14ac:dyDescent="0.2">
      <c r="A314" s="48" t="s">
        <v>13736</v>
      </c>
    </row>
    <row r="315" spans="1:1" x14ac:dyDescent="0.2">
      <c r="A315" s="48" t="s">
        <v>13737</v>
      </c>
    </row>
    <row r="316" spans="1:1" x14ac:dyDescent="0.2">
      <c r="A316" s="48" t="s">
        <v>13738</v>
      </c>
    </row>
    <row r="317" spans="1:1" x14ac:dyDescent="0.2">
      <c r="A317" s="48" t="s">
        <v>13739</v>
      </c>
    </row>
    <row r="318" spans="1:1" x14ac:dyDescent="0.2">
      <c r="A318" s="48" t="s">
        <v>13740</v>
      </c>
    </row>
    <row r="319" spans="1:1" x14ac:dyDescent="0.2">
      <c r="A319" s="48" t="s">
        <v>13741</v>
      </c>
    </row>
    <row r="320" spans="1:1" x14ac:dyDescent="0.2">
      <c r="A320" s="48" t="s">
        <v>13742</v>
      </c>
    </row>
    <row r="321" spans="1:1" x14ac:dyDescent="0.2">
      <c r="A321" s="48" t="s">
        <v>13743</v>
      </c>
    </row>
    <row r="322" spans="1:1" x14ac:dyDescent="0.2">
      <c r="A322" s="48" t="s">
        <v>13744</v>
      </c>
    </row>
    <row r="323" spans="1:1" x14ac:dyDescent="0.2">
      <c r="A323" s="48" t="s">
        <v>13745</v>
      </c>
    </row>
    <row r="324" spans="1:1" x14ac:dyDescent="0.2">
      <c r="A324" s="48" t="s">
        <v>13746</v>
      </c>
    </row>
    <row r="325" spans="1:1" x14ac:dyDescent="0.2">
      <c r="A325" s="48" t="s">
        <v>13747</v>
      </c>
    </row>
    <row r="326" spans="1:1" x14ac:dyDescent="0.2">
      <c r="A326" s="48" t="s">
        <v>13748</v>
      </c>
    </row>
    <row r="327" spans="1:1" x14ac:dyDescent="0.2">
      <c r="A327" s="48" t="s">
        <v>13749</v>
      </c>
    </row>
    <row r="328" spans="1:1" x14ac:dyDescent="0.2">
      <c r="A328" s="48" t="s">
        <v>13750</v>
      </c>
    </row>
    <row r="329" spans="1:1" x14ac:dyDescent="0.2">
      <c r="A329" s="48" t="s">
        <v>13751</v>
      </c>
    </row>
    <row r="330" spans="1:1" x14ac:dyDescent="0.2">
      <c r="A330" s="48" t="s">
        <v>13752</v>
      </c>
    </row>
    <row r="331" spans="1:1" x14ac:dyDescent="0.2">
      <c r="A331" s="48" t="s">
        <v>13753</v>
      </c>
    </row>
    <row r="332" spans="1:1" x14ac:dyDescent="0.2">
      <c r="A332" s="48" t="s">
        <v>13754</v>
      </c>
    </row>
    <row r="333" spans="1:1" x14ac:dyDescent="0.2">
      <c r="A333" s="48" t="s">
        <v>13755</v>
      </c>
    </row>
    <row r="334" spans="1:1" x14ac:dyDescent="0.2">
      <c r="A334" s="48" t="s">
        <v>13756</v>
      </c>
    </row>
    <row r="335" spans="1:1" x14ac:dyDescent="0.2">
      <c r="A335" s="48" t="s">
        <v>13757</v>
      </c>
    </row>
    <row r="336" spans="1:1" x14ac:dyDescent="0.2">
      <c r="A336" s="48" t="s">
        <v>13758</v>
      </c>
    </row>
    <row r="337" spans="1:1" x14ac:dyDescent="0.2">
      <c r="A337" s="48" t="s">
        <v>13759</v>
      </c>
    </row>
    <row r="338" spans="1:1" x14ac:dyDescent="0.2">
      <c r="A338" s="48" t="s">
        <v>13760</v>
      </c>
    </row>
    <row r="339" spans="1:1" x14ac:dyDescent="0.2">
      <c r="A339" s="48" t="s">
        <v>13761</v>
      </c>
    </row>
    <row r="340" spans="1:1" x14ac:dyDescent="0.2">
      <c r="A340" s="48" t="s">
        <v>13762</v>
      </c>
    </row>
    <row r="341" spans="1:1" x14ac:dyDescent="0.2">
      <c r="A341" s="48" t="s">
        <v>13763</v>
      </c>
    </row>
    <row r="342" spans="1:1" x14ac:dyDescent="0.2">
      <c r="A342" s="48" t="s">
        <v>13764</v>
      </c>
    </row>
    <row r="343" spans="1:1" x14ac:dyDescent="0.2">
      <c r="A343" s="48" t="s">
        <v>13765</v>
      </c>
    </row>
    <row r="344" spans="1:1" x14ac:dyDescent="0.2">
      <c r="A344" s="48" t="s">
        <v>13766</v>
      </c>
    </row>
    <row r="345" spans="1:1" x14ac:dyDescent="0.2">
      <c r="A345" s="48" t="s">
        <v>13767</v>
      </c>
    </row>
    <row r="346" spans="1:1" x14ac:dyDescent="0.2">
      <c r="A346" s="48" t="s">
        <v>13768</v>
      </c>
    </row>
    <row r="347" spans="1:1" x14ac:dyDescent="0.2">
      <c r="A347" s="48" t="s">
        <v>13769</v>
      </c>
    </row>
    <row r="348" spans="1:1" x14ac:dyDescent="0.2">
      <c r="A348" s="48" t="s">
        <v>13770</v>
      </c>
    </row>
    <row r="349" spans="1:1" x14ac:dyDescent="0.2">
      <c r="A349" s="48" t="s">
        <v>13771</v>
      </c>
    </row>
    <row r="350" spans="1:1" x14ac:dyDescent="0.2">
      <c r="A350" s="48" t="s">
        <v>13772</v>
      </c>
    </row>
    <row r="351" spans="1:1" x14ac:dyDescent="0.2">
      <c r="A351" s="48" t="s">
        <v>13773</v>
      </c>
    </row>
    <row r="352" spans="1:1" x14ac:dyDescent="0.2">
      <c r="A352" s="48" t="s">
        <v>13774</v>
      </c>
    </row>
    <row r="353" spans="1:1" x14ac:dyDescent="0.2">
      <c r="A353" s="48" t="s">
        <v>13775</v>
      </c>
    </row>
    <row r="354" spans="1:1" x14ac:dyDescent="0.2">
      <c r="A354" s="48" t="s">
        <v>13776</v>
      </c>
    </row>
    <row r="355" spans="1:1" x14ac:dyDescent="0.2">
      <c r="A355" s="48" t="s">
        <v>13777</v>
      </c>
    </row>
    <row r="356" spans="1:1" x14ac:dyDescent="0.2">
      <c r="A356" s="48" t="s">
        <v>13778</v>
      </c>
    </row>
    <row r="357" spans="1:1" x14ac:dyDescent="0.2">
      <c r="A357" s="48" t="s">
        <v>13779</v>
      </c>
    </row>
    <row r="358" spans="1:1" x14ac:dyDescent="0.2">
      <c r="A358" s="48" t="s">
        <v>13780</v>
      </c>
    </row>
    <row r="359" spans="1:1" x14ac:dyDescent="0.2">
      <c r="A359" s="48" t="s">
        <v>13781</v>
      </c>
    </row>
    <row r="360" spans="1:1" x14ac:dyDescent="0.2">
      <c r="A360" s="48" t="s">
        <v>13782</v>
      </c>
    </row>
    <row r="361" spans="1:1" x14ac:dyDescent="0.2">
      <c r="A361" s="48" t="s">
        <v>13783</v>
      </c>
    </row>
    <row r="362" spans="1:1" x14ac:dyDescent="0.2">
      <c r="A362" s="48" t="s">
        <v>13784</v>
      </c>
    </row>
    <row r="363" spans="1:1" x14ac:dyDescent="0.2">
      <c r="A363" s="48" t="s">
        <v>13785</v>
      </c>
    </row>
    <row r="364" spans="1:1" x14ac:dyDescent="0.2">
      <c r="A364" s="48" t="s">
        <v>13786</v>
      </c>
    </row>
    <row r="365" spans="1:1" x14ac:dyDescent="0.2">
      <c r="A365" s="48" t="s">
        <v>13787</v>
      </c>
    </row>
    <row r="366" spans="1:1" x14ac:dyDescent="0.2">
      <c r="A366" s="48" t="s">
        <v>13788</v>
      </c>
    </row>
    <row r="367" spans="1:1" x14ac:dyDescent="0.2">
      <c r="A367" s="48" t="s">
        <v>13789</v>
      </c>
    </row>
    <row r="368" spans="1:1" x14ac:dyDescent="0.2">
      <c r="A368" s="48" t="s">
        <v>13790</v>
      </c>
    </row>
    <row r="369" spans="1:1" x14ac:dyDescent="0.2">
      <c r="A369" s="48" t="s">
        <v>13791</v>
      </c>
    </row>
    <row r="370" spans="1:1" x14ac:dyDescent="0.2">
      <c r="A370" s="48" t="s">
        <v>13792</v>
      </c>
    </row>
    <row r="371" spans="1:1" x14ac:dyDescent="0.2">
      <c r="A371" s="48" t="s">
        <v>13793</v>
      </c>
    </row>
    <row r="372" spans="1:1" x14ac:dyDescent="0.2">
      <c r="A372" s="48" t="s">
        <v>13794</v>
      </c>
    </row>
    <row r="373" spans="1:1" x14ac:dyDescent="0.2">
      <c r="A373" s="48" t="s">
        <v>13795</v>
      </c>
    </row>
    <row r="374" spans="1:1" x14ac:dyDescent="0.2">
      <c r="A374" s="48" t="s">
        <v>13796</v>
      </c>
    </row>
    <row r="375" spans="1:1" x14ac:dyDescent="0.2">
      <c r="A375" s="48" t="s">
        <v>13797</v>
      </c>
    </row>
    <row r="376" spans="1:1" x14ac:dyDescent="0.2">
      <c r="A376" s="48" t="s">
        <v>13798</v>
      </c>
    </row>
    <row r="377" spans="1:1" x14ac:dyDescent="0.2">
      <c r="A377" s="48" t="s">
        <v>13799</v>
      </c>
    </row>
    <row r="378" spans="1:1" x14ac:dyDescent="0.2">
      <c r="A378" s="48" t="s">
        <v>13800</v>
      </c>
    </row>
    <row r="379" spans="1:1" x14ac:dyDescent="0.2">
      <c r="A379" s="48" t="s">
        <v>13801</v>
      </c>
    </row>
    <row r="380" spans="1:1" x14ac:dyDescent="0.2">
      <c r="A380" s="48" t="s">
        <v>13802</v>
      </c>
    </row>
    <row r="381" spans="1:1" x14ac:dyDescent="0.2">
      <c r="A381" s="48" t="s">
        <v>13803</v>
      </c>
    </row>
    <row r="382" spans="1:1" x14ac:dyDescent="0.2">
      <c r="A382" s="48" t="s">
        <v>13804</v>
      </c>
    </row>
    <row r="383" spans="1:1" x14ac:dyDescent="0.2">
      <c r="A383" s="48" t="s">
        <v>13805</v>
      </c>
    </row>
    <row r="384" spans="1:1" x14ac:dyDescent="0.2">
      <c r="A384" s="48" t="s">
        <v>13806</v>
      </c>
    </row>
    <row r="385" spans="1:1" x14ac:dyDescent="0.2">
      <c r="A385" s="48" t="s">
        <v>13807</v>
      </c>
    </row>
    <row r="386" spans="1:1" x14ac:dyDescent="0.2">
      <c r="A386" s="48" t="s">
        <v>13808</v>
      </c>
    </row>
    <row r="387" spans="1:1" x14ac:dyDescent="0.2">
      <c r="A387" s="48" t="s">
        <v>13809</v>
      </c>
    </row>
    <row r="388" spans="1:1" x14ac:dyDescent="0.2">
      <c r="A388" s="48" t="s">
        <v>13810</v>
      </c>
    </row>
    <row r="389" spans="1:1" x14ac:dyDescent="0.2">
      <c r="A389" s="48" t="s">
        <v>13811</v>
      </c>
    </row>
    <row r="390" spans="1:1" x14ac:dyDescent="0.2">
      <c r="A390" s="48" t="s">
        <v>13812</v>
      </c>
    </row>
    <row r="391" spans="1:1" x14ac:dyDescent="0.2">
      <c r="A391" s="48" t="s">
        <v>13813</v>
      </c>
    </row>
    <row r="392" spans="1:1" x14ac:dyDescent="0.2">
      <c r="A392" s="48" t="s">
        <v>13814</v>
      </c>
    </row>
    <row r="393" spans="1:1" x14ac:dyDescent="0.2">
      <c r="A393" s="48" t="s">
        <v>13815</v>
      </c>
    </row>
    <row r="394" spans="1:1" x14ac:dyDescent="0.2">
      <c r="A394" s="48" t="s">
        <v>13816</v>
      </c>
    </row>
    <row r="395" spans="1:1" x14ac:dyDescent="0.2">
      <c r="A395" s="48" t="s">
        <v>13817</v>
      </c>
    </row>
    <row r="396" spans="1:1" x14ac:dyDescent="0.2">
      <c r="A396" s="48" t="s">
        <v>13818</v>
      </c>
    </row>
    <row r="397" spans="1:1" x14ac:dyDescent="0.2">
      <c r="A397" s="48" t="s">
        <v>13819</v>
      </c>
    </row>
    <row r="398" spans="1:1" x14ac:dyDescent="0.2">
      <c r="A398" s="48" t="s">
        <v>13820</v>
      </c>
    </row>
    <row r="399" spans="1:1" x14ac:dyDescent="0.2">
      <c r="A399" s="48" t="s">
        <v>13821</v>
      </c>
    </row>
    <row r="400" spans="1:1" x14ac:dyDescent="0.2">
      <c r="A400" s="48" t="s">
        <v>13822</v>
      </c>
    </row>
    <row r="401" spans="1:1" x14ac:dyDescent="0.2">
      <c r="A401" s="48" t="s">
        <v>13823</v>
      </c>
    </row>
    <row r="402" spans="1:1" x14ac:dyDescent="0.2">
      <c r="A402" s="48" t="s">
        <v>13824</v>
      </c>
    </row>
    <row r="403" spans="1:1" x14ac:dyDescent="0.2">
      <c r="A403" s="48" t="s">
        <v>13825</v>
      </c>
    </row>
    <row r="404" spans="1:1" x14ac:dyDescent="0.2">
      <c r="A404" s="48" t="s">
        <v>13826</v>
      </c>
    </row>
    <row r="405" spans="1:1" x14ac:dyDescent="0.2">
      <c r="A405" s="48" t="s">
        <v>13827</v>
      </c>
    </row>
    <row r="407" spans="1:1" x14ac:dyDescent="0.2">
      <c r="A407" s="48" t="s">
        <v>13324</v>
      </c>
    </row>
    <row r="408" spans="1:1" x14ac:dyDescent="0.2">
      <c r="A408" s="48" t="s">
        <v>13325</v>
      </c>
    </row>
    <row r="410" spans="1:1" x14ac:dyDescent="0.2">
      <c r="A410" s="48" t="s">
        <v>13326</v>
      </c>
    </row>
    <row r="412" spans="1:1" x14ac:dyDescent="0.2">
      <c r="A412" s="48" t="s">
        <v>13828</v>
      </c>
    </row>
    <row r="413" spans="1:1" x14ac:dyDescent="0.2">
      <c r="A413" s="48" t="s">
        <v>13829</v>
      </c>
    </row>
    <row r="414" spans="1:1" x14ac:dyDescent="0.2">
      <c r="A414" s="48" t="s">
        <v>13830</v>
      </c>
    </row>
    <row r="416" spans="1:1" x14ac:dyDescent="0.2">
      <c r="A416" s="49" t="s">
        <v>13831</v>
      </c>
    </row>
    <row r="417" spans="1:1" x14ac:dyDescent="0.2">
      <c r="A417" s="48" t="s">
        <v>7281</v>
      </c>
    </row>
    <row r="420" spans="1:1" x14ac:dyDescent="0.2">
      <c r="A420" s="49" t="s">
        <v>13832</v>
      </c>
    </row>
    <row r="421" spans="1:1" x14ac:dyDescent="0.2">
      <c r="A421" s="48" t="s">
        <v>7282</v>
      </c>
    </row>
    <row r="424" spans="1:1" x14ac:dyDescent="0.2">
      <c r="A424" s="49" t="s">
        <v>13833</v>
      </c>
    </row>
    <row r="425" spans="1:1" x14ac:dyDescent="0.2">
      <c r="A425" s="48" t="s">
        <v>13834</v>
      </c>
    </row>
    <row r="426" spans="1:1" x14ac:dyDescent="0.2">
      <c r="A426" s="48" t="s">
        <v>7284</v>
      </c>
    </row>
    <row r="427" spans="1:1" x14ac:dyDescent="0.2">
      <c r="A427" s="48" t="s">
        <v>13328</v>
      </c>
    </row>
    <row r="428" spans="1:1" x14ac:dyDescent="0.2">
      <c r="A428" s="48" t="s">
        <v>13329</v>
      </c>
    </row>
    <row r="431" spans="1:1" x14ac:dyDescent="0.2">
      <c r="A431" s="49" t="s">
        <v>13835</v>
      </c>
    </row>
    <row r="432" spans="1:1" x14ac:dyDescent="0.2">
      <c r="A432" s="48" t="s">
        <v>13330</v>
      </c>
    </row>
    <row r="433" spans="1:1" x14ac:dyDescent="0.2">
      <c r="A433" s="48" t="s">
        <v>7283</v>
      </c>
    </row>
    <row r="434" spans="1:1" x14ac:dyDescent="0.2">
      <c r="A434" s="48" t="s">
        <v>13836</v>
      </c>
    </row>
    <row r="438" spans="1:1" x14ac:dyDescent="0.2">
      <c r="A438" s="49" t="s">
        <v>13837</v>
      </c>
    </row>
    <row r="439" spans="1:1" x14ac:dyDescent="0.2">
      <c r="A439" s="49" t="s">
        <v>13838</v>
      </c>
    </row>
    <row r="440" spans="1:1" x14ac:dyDescent="0.2">
      <c r="A440" s="49" t="s">
        <v>13839</v>
      </c>
    </row>
    <row r="441" spans="1:1" x14ac:dyDescent="0.2">
      <c r="A441" s="49"/>
    </row>
    <row r="442" spans="1:1" x14ac:dyDescent="0.2">
      <c r="A442" s="49" t="s">
        <v>13840</v>
      </c>
    </row>
    <row r="443" spans="1:1" x14ac:dyDescent="0.2">
      <c r="A443" s="49"/>
    </row>
    <row r="444" spans="1:1" x14ac:dyDescent="0.2">
      <c r="A444" s="49" t="s">
        <v>13552</v>
      </c>
    </row>
    <row r="445" spans="1:1" x14ac:dyDescent="0.2">
      <c r="A445" s="48" t="s">
        <v>13841</v>
      </c>
    </row>
    <row r="446" spans="1:1" x14ac:dyDescent="0.2">
      <c r="A446" s="48" t="s">
        <v>13554</v>
      </c>
    </row>
    <row r="447" spans="1:1" x14ac:dyDescent="0.2">
      <c r="A447" s="48" t="s">
        <v>13842</v>
      </c>
    </row>
    <row r="448" spans="1:1" x14ac:dyDescent="0.2">
      <c r="A448" s="48" t="s">
        <v>13556</v>
      </c>
    </row>
    <row r="449" spans="1:1" x14ac:dyDescent="0.2">
      <c r="A449" s="48" t="s">
        <v>13557</v>
      </c>
    </row>
    <row r="450" spans="1:1" x14ac:dyDescent="0.2">
      <c r="A450" s="48" t="s">
        <v>13843</v>
      </c>
    </row>
    <row r="451" spans="1:1" x14ac:dyDescent="0.2">
      <c r="A451" s="48" t="s">
        <v>13844</v>
      </c>
    </row>
    <row r="453" spans="1:1" x14ac:dyDescent="0.2">
      <c r="A453" s="49" t="s">
        <v>13560</v>
      </c>
    </row>
    <row r="454" spans="1:1" x14ac:dyDescent="0.2">
      <c r="A454" s="48" t="s">
        <v>13845</v>
      </c>
    </row>
    <row r="455" spans="1:1" x14ac:dyDescent="0.2">
      <c r="A455" s="48" t="s">
        <v>13556</v>
      </c>
    </row>
    <row r="456" spans="1:1" x14ac:dyDescent="0.2">
      <c r="A456" s="48" t="s">
        <v>13557</v>
      </c>
    </row>
    <row r="457" spans="1:1" x14ac:dyDescent="0.2">
      <c r="A457" s="48" t="s">
        <v>13842</v>
      </c>
    </row>
    <row r="458" spans="1:1" x14ac:dyDescent="0.2">
      <c r="A458" s="48" t="s">
        <v>13554</v>
      </c>
    </row>
    <row r="459" spans="1:1" x14ac:dyDescent="0.2">
      <c r="A459" s="48" t="s">
        <v>13843</v>
      </c>
    </row>
    <row r="460" spans="1:1" x14ac:dyDescent="0.2">
      <c r="A460" s="48" t="s">
        <v>13846</v>
      </c>
    </row>
    <row r="462" spans="1:1" x14ac:dyDescent="0.2">
      <c r="A462" s="48" t="s">
        <v>13847</v>
      </c>
    </row>
    <row r="464" spans="1:1" x14ac:dyDescent="0.2">
      <c r="A464" s="48" t="s">
        <v>13848</v>
      </c>
    </row>
    <row r="465" spans="1:1" x14ac:dyDescent="0.2">
      <c r="A465" s="48" t="s">
        <v>7240</v>
      </c>
    </row>
    <row r="466" spans="1:1" x14ac:dyDescent="0.2">
      <c r="A466" s="48" t="s">
        <v>13849</v>
      </c>
    </row>
    <row r="469" spans="1:1" x14ac:dyDescent="0.2">
      <c r="A469" s="49" t="s">
        <v>13850</v>
      </c>
    </row>
    <row r="470" spans="1:1" x14ac:dyDescent="0.2">
      <c r="A470" s="48" t="s">
        <v>13571</v>
      </c>
    </row>
    <row r="471" spans="1:1" x14ac:dyDescent="0.2">
      <c r="A471" s="48" t="s">
        <v>13572</v>
      </c>
    </row>
    <row r="472" spans="1:1" x14ac:dyDescent="0.2">
      <c r="A472" s="48" t="s">
        <v>13851</v>
      </c>
    </row>
    <row r="474" spans="1:1" x14ac:dyDescent="0.2">
      <c r="A474" s="48" t="s">
        <v>7241</v>
      </c>
    </row>
    <row r="476" spans="1:1" x14ac:dyDescent="0.2">
      <c r="A476" s="48" t="s">
        <v>7252</v>
      </c>
    </row>
    <row r="478" spans="1:1" x14ac:dyDescent="0.2">
      <c r="A478" s="48" t="s">
        <v>7253</v>
      </c>
    </row>
    <row r="481" spans="1:1" x14ac:dyDescent="0.2">
      <c r="A481" s="49" t="s">
        <v>13331</v>
      </c>
    </row>
    <row r="482" spans="1:1" x14ac:dyDescent="0.2">
      <c r="A482" s="49" t="s">
        <v>13315</v>
      </c>
    </row>
    <row r="483" spans="1:1" x14ac:dyDescent="0.2">
      <c r="A483" s="49" t="s">
        <v>13852</v>
      </c>
    </row>
    <row r="484" spans="1:1" x14ac:dyDescent="0.2">
      <c r="A484" s="48" t="s">
        <v>7254</v>
      </c>
    </row>
    <row r="485" spans="1:1" x14ac:dyDescent="0.2">
      <c r="A485" s="48" t="s">
        <v>7255</v>
      </c>
    </row>
    <row r="486" spans="1:1" x14ac:dyDescent="0.2">
      <c r="A486" s="48" t="s">
        <v>7256</v>
      </c>
    </row>
    <row r="487" spans="1:1" x14ac:dyDescent="0.2">
      <c r="A487" s="48" t="s">
        <v>7257</v>
      </c>
    </row>
    <row r="488" spans="1:1" x14ac:dyDescent="0.2">
      <c r="A488" s="48" t="s">
        <v>7258</v>
      </c>
    </row>
    <row r="489" spans="1:1" x14ac:dyDescent="0.2">
      <c r="A489" s="48" t="s">
        <v>7259</v>
      </c>
    </row>
    <row r="490" spans="1:1" x14ac:dyDescent="0.2">
      <c r="A490" s="48" t="s">
        <v>7260</v>
      </c>
    </row>
    <row r="491" spans="1:1" x14ac:dyDescent="0.2">
      <c r="A491" s="48" t="s">
        <v>7261</v>
      </c>
    </row>
    <row r="492" spans="1:1" x14ac:dyDescent="0.2">
      <c r="A492" s="48" t="s">
        <v>7262</v>
      </c>
    </row>
    <row r="493" spans="1:1" x14ac:dyDescent="0.2">
      <c r="A493" s="48" t="s">
        <v>7263</v>
      </c>
    </row>
    <row r="494" spans="1:1" x14ac:dyDescent="0.2">
      <c r="A494" s="48" t="s">
        <v>7264</v>
      </c>
    </row>
    <row r="495" spans="1:1" x14ac:dyDescent="0.2">
      <c r="A495" s="48" t="s">
        <v>7265</v>
      </c>
    </row>
    <row r="496" spans="1:1" x14ac:dyDescent="0.2">
      <c r="A496" s="48" t="s">
        <v>7266</v>
      </c>
    </row>
    <row r="497" spans="1:1" x14ac:dyDescent="0.2">
      <c r="A497" s="48" t="s">
        <v>7267</v>
      </c>
    </row>
    <row r="498" spans="1:1" x14ac:dyDescent="0.2">
      <c r="A498" s="48" t="s">
        <v>7268</v>
      </c>
    </row>
    <row r="499" spans="1:1" x14ac:dyDescent="0.2">
      <c r="A499" s="48" t="s">
        <v>7269</v>
      </c>
    </row>
    <row r="500" spans="1:1" x14ac:dyDescent="0.2">
      <c r="A500" s="48" t="s">
        <v>7270</v>
      </c>
    </row>
    <row r="501" spans="1:1" x14ac:dyDescent="0.2">
      <c r="A501" s="48" t="s">
        <v>7271</v>
      </c>
    </row>
    <row r="502" spans="1:1" x14ac:dyDescent="0.2">
      <c r="A502" s="48" t="s">
        <v>7272</v>
      </c>
    </row>
    <row r="503" spans="1:1" x14ac:dyDescent="0.2">
      <c r="A503" s="48" t="s">
        <v>7273</v>
      </c>
    </row>
    <row r="504" spans="1:1" x14ac:dyDescent="0.2">
      <c r="A504" s="48" t="s">
        <v>7274</v>
      </c>
    </row>
    <row r="505" spans="1:1" x14ac:dyDescent="0.2">
      <c r="A505" s="48" t="s">
        <v>7275</v>
      </c>
    </row>
    <row r="506" spans="1:1" x14ac:dyDescent="0.2">
      <c r="A506" s="48" t="s">
        <v>7276</v>
      </c>
    </row>
    <row r="507" spans="1:1" x14ac:dyDescent="0.2">
      <c r="A507" s="48" t="s">
        <v>7277</v>
      </c>
    </row>
    <row r="508" spans="1:1" x14ac:dyDescent="0.2">
      <c r="A508" s="48" t="s">
        <v>7278</v>
      </c>
    </row>
    <row r="509" spans="1:1" x14ac:dyDescent="0.2">
      <c r="A509" s="48" t="s">
        <v>7279</v>
      </c>
    </row>
    <row r="510" spans="1:1" x14ac:dyDescent="0.2">
      <c r="A510" s="48" t="s">
        <v>7277</v>
      </c>
    </row>
    <row r="512" spans="1:1" x14ac:dyDescent="0.2">
      <c r="A512" s="49" t="s">
        <v>13577</v>
      </c>
    </row>
    <row r="513" spans="1:1" x14ac:dyDescent="0.2">
      <c r="A513" s="48" t="s">
        <v>13853</v>
      </c>
    </row>
    <row r="515" spans="1:1" x14ac:dyDescent="0.2">
      <c r="A515" s="49" t="s">
        <v>13316</v>
      </c>
    </row>
    <row r="516" spans="1:1" x14ac:dyDescent="0.2">
      <c r="A516" s="48" t="s">
        <v>13854</v>
      </c>
    </row>
    <row r="518" spans="1:1" x14ac:dyDescent="0.2">
      <c r="A518" s="49" t="s">
        <v>13317</v>
      </c>
    </row>
    <row r="519" spans="1:1" x14ac:dyDescent="0.2">
      <c r="A519" s="49" t="s">
        <v>13318</v>
      </c>
    </row>
    <row r="520" spans="1:1" x14ac:dyDescent="0.2">
      <c r="A520" s="49" t="s">
        <v>13855</v>
      </c>
    </row>
    <row r="521" spans="1:1" x14ac:dyDescent="0.2">
      <c r="A521" s="48" t="s">
        <v>13332</v>
      </c>
    </row>
    <row r="522" spans="1:1" x14ac:dyDescent="0.2">
      <c r="A522" s="48" t="s">
        <v>13582</v>
      </c>
    </row>
    <row r="523" spans="1:1" x14ac:dyDescent="0.2">
      <c r="A523" s="48" t="s">
        <v>13856</v>
      </c>
    </row>
    <row r="525" spans="1:1" x14ac:dyDescent="0.2">
      <c r="A525" s="49" t="s">
        <v>13319</v>
      </c>
    </row>
    <row r="526" spans="1:1" x14ac:dyDescent="0.2">
      <c r="A526" s="49" t="s">
        <v>13857</v>
      </c>
    </row>
    <row r="527" spans="1:1" x14ac:dyDescent="0.2">
      <c r="A527" s="48" t="s">
        <v>13858</v>
      </c>
    </row>
    <row r="528" spans="1:1" x14ac:dyDescent="0.2">
      <c r="A528" s="48" t="s">
        <v>13859</v>
      </c>
    </row>
    <row r="529" spans="1:1" x14ac:dyDescent="0.2">
      <c r="A529" s="48" t="s">
        <v>13860</v>
      </c>
    </row>
    <row r="530" spans="1:1" x14ac:dyDescent="0.2">
      <c r="A530" s="48" t="s">
        <v>13861</v>
      </c>
    </row>
    <row r="531" spans="1:1" x14ac:dyDescent="0.2">
      <c r="A531" s="48" t="s">
        <v>13862</v>
      </c>
    </row>
    <row r="533" spans="1:1" x14ac:dyDescent="0.2">
      <c r="A533" s="49" t="s">
        <v>13321</v>
      </c>
    </row>
    <row r="534" spans="1:1" x14ac:dyDescent="0.2">
      <c r="A534" s="49" t="s">
        <v>13863</v>
      </c>
    </row>
    <row r="535" spans="1:1" x14ac:dyDescent="0.2">
      <c r="A535" s="48" t="s">
        <v>13864</v>
      </c>
    </row>
    <row r="536" spans="1:1" x14ac:dyDescent="0.2">
      <c r="A536" s="48" t="s">
        <v>13590</v>
      </c>
    </row>
    <row r="537" spans="1:1" x14ac:dyDescent="0.2">
      <c r="A537" s="48" t="s">
        <v>13865</v>
      </c>
    </row>
    <row r="538" spans="1:1" x14ac:dyDescent="0.2">
      <c r="A538" s="48" t="s">
        <v>13866</v>
      </c>
    </row>
    <row r="539" spans="1:1" x14ac:dyDescent="0.2">
      <c r="A539" s="48" t="s">
        <v>13867</v>
      </c>
    </row>
    <row r="540" spans="1:1" x14ac:dyDescent="0.2">
      <c r="A540" s="48" t="s">
        <v>13868</v>
      </c>
    </row>
    <row r="541" spans="1:1" x14ac:dyDescent="0.2">
      <c r="A541" s="48" t="s">
        <v>13869</v>
      </c>
    </row>
    <row r="542" spans="1:1" x14ac:dyDescent="0.2">
      <c r="A542" s="48" t="s">
        <v>13595</v>
      </c>
    </row>
    <row r="543" spans="1:1" x14ac:dyDescent="0.2">
      <c r="A543" s="48" t="s">
        <v>13596</v>
      </c>
    </row>
    <row r="544" spans="1:1" x14ac:dyDescent="0.2">
      <c r="A544" s="48" t="s">
        <v>13597</v>
      </c>
    </row>
    <row r="545" spans="1:1" x14ac:dyDescent="0.2">
      <c r="A545" s="48" t="s">
        <v>13598</v>
      </c>
    </row>
    <row r="546" spans="1:1" x14ac:dyDescent="0.2">
      <c r="A546" s="48" t="s">
        <v>13870</v>
      </c>
    </row>
    <row r="547" spans="1:1" x14ac:dyDescent="0.2">
      <c r="A547" s="48" t="s">
        <v>13600</v>
      </c>
    </row>
    <row r="548" spans="1:1" x14ac:dyDescent="0.2">
      <c r="A548" s="48" t="s">
        <v>13601</v>
      </c>
    </row>
    <row r="549" spans="1:1" x14ac:dyDescent="0.2">
      <c r="A549" s="48" t="s">
        <v>13602</v>
      </c>
    </row>
    <row r="550" spans="1:1" x14ac:dyDescent="0.2">
      <c r="A550" s="48" t="s">
        <v>13871</v>
      </c>
    </row>
    <row r="551" spans="1:1" x14ac:dyDescent="0.2">
      <c r="A551" s="48" t="s">
        <v>13604</v>
      </c>
    </row>
    <row r="552" spans="1:1" x14ac:dyDescent="0.2">
      <c r="A552" s="48" t="s">
        <v>13605</v>
      </c>
    </row>
    <row r="553" spans="1:1" x14ac:dyDescent="0.2">
      <c r="A553" s="48" t="s">
        <v>13606</v>
      </c>
    </row>
    <row r="554" spans="1:1" x14ac:dyDescent="0.2">
      <c r="A554" s="48" t="s">
        <v>13872</v>
      </c>
    </row>
    <row r="555" spans="1:1" x14ac:dyDescent="0.2">
      <c r="A555" s="48" t="s">
        <v>13873</v>
      </c>
    </row>
    <row r="556" spans="1:1" x14ac:dyDescent="0.2">
      <c r="A556" s="48" t="s">
        <v>13874</v>
      </c>
    </row>
    <row r="557" spans="1:1" x14ac:dyDescent="0.2">
      <c r="A557" s="48" t="s">
        <v>13875</v>
      </c>
    </row>
    <row r="558" spans="1:1" x14ac:dyDescent="0.2">
      <c r="A558" s="48" t="s">
        <v>13876</v>
      </c>
    </row>
    <row r="559" spans="1:1" x14ac:dyDescent="0.2">
      <c r="A559" s="48" t="s">
        <v>13877</v>
      </c>
    </row>
    <row r="560" spans="1:1" x14ac:dyDescent="0.2">
      <c r="A560" s="48" t="s">
        <v>13878</v>
      </c>
    </row>
    <row r="561" spans="1:1" x14ac:dyDescent="0.2">
      <c r="A561" s="48" t="s">
        <v>13879</v>
      </c>
    </row>
    <row r="562" spans="1:1" x14ac:dyDescent="0.2">
      <c r="A562" s="48" t="s">
        <v>13880</v>
      </c>
    </row>
    <row r="564" spans="1:1" x14ac:dyDescent="0.2">
      <c r="A564" s="49" t="s">
        <v>13616</v>
      </c>
    </row>
    <row r="565" spans="1:1" x14ac:dyDescent="0.2">
      <c r="A565" s="49" t="s">
        <v>13617</v>
      </c>
    </row>
    <row r="566" spans="1:1" x14ac:dyDescent="0.2">
      <c r="A566" s="48" t="s">
        <v>13881</v>
      </c>
    </row>
    <row r="568" spans="1:1" x14ac:dyDescent="0.2">
      <c r="A568" s="49" t="s">
        <v>13619</v>
      </c>
    </row>
    <row r="569" spans="1:1" x14ac:dyDescent="0.2">
      <c r="A569" s="48" t="s">
        <v>13620</v>
      </c>
    </row>
    <row r="572" spans="1:1" x14ac:dyDescent="0.2">
      <c r="A572" s="49" t="s">
        <v>13882</v>
      </c>
    </row>
    <row r="573" spans="1:1" x14ac:dyDescent="0.2">
      <c r="A573" s="48" t="s">
        <v>7280</v>
      </c>
    </row>
    <row r="576" spans="1:1" x14ac:dyDescent="0.2">
      <c r="A576" s="49" t="s">
        <v>13883</v>
      </c>
    </row>
    <row r="577" spans="1:1" x14ac:dyDescent="0.2">
      <c r="A577" s="48" t="s">
        <v>13323</v>
      </c>
    </row>
    <row r="578" spans="1:1" x14ac:dyDescent="0.2">
      <c r="A578" s="48" t="s">
        <v>13623</v>
      </c>
    </row>
    <row r="579" spans="1:1" x14ac:dyDescent="0.2">
      <c r="A579" s="48" t="s">
        <v>13624</v>
      </c>
    </row>
    <row r="580" spans="1:1" x14ac:dyDescent="0.2">
      <c r="A580" s="48" t="s">
        <v>13625</v>
      </c>
    </row>
    <row r="581" spans="1:1" x14ac:dyDescent="0.2">
      <c r="A581" s="48" t="s">
        <v>13626</v>
      </c>
    </row>
    <row r="582" spans="1:1" x14ac:dyDescent="0.2">
      <c r="A582" s="48" t="s">
        <v>13627</v>
      </c>
    </row>
    <row r="583" spans="1:1" x14ac:dyDescent="0.2">
      <c r="A583" s="48" t="s">
        <v>13628</v>
      </c>
    </row>
    <row r="584" spans="1:1" x14ac:dyDescent="0.2">
      <c r="A584" s="48" t="s">
        <v>13629</v>
      </c>
    </row>
    <row r="585" spans="1:1" x14ac:dyDescent="0.2">
      <c r="A585" s="48" t="s">
        <v>13630</v>
      </c>
    </row>
    <row r="586" spans="1:1" x14ac:dyDescent="0.2">
      <c r="A586" s="48" t="s">
        <v>13631</v>
      </c>
    </row>
    <row r="587" spans="1:1" x14ac:dyDescent="0.2">
      <c r="A587" s="48" t="s">
        <v>13632</v>
      </c>
    </row>
    <row r="588" spans="1:1" x14ac:dyDescent="0.2">
      <c r="A588" s="48" t="s">
        <v>13633</v>
      </c>
    </row>
    <row r="589" spans="1:1" x14ac:dyDescent="0.2">
      <c r="A589" s="48" t="s">
        <v>13634</v>
      </c>
    </row>
    <row r="590" spans="1:1" x14ac:dyDescent="0.2">
      <c r="A590" s="48" t="s">
        <v>13635</v>
      </c>
    </row>
    <row r="591" spans="1:1" x14ac:dyDescent="0.2">
      <c r="A591" s="48" t="s">
        <v>13636</v>
      </c>
    </row>
    <row r="592" spans="1:1" x14ac:dyDescent="0.2">
      <c r="A592" s="48" t="s">
        <v>13637</v>
      </c>
    </row>
    <row r="593" spans="1:1" x14ac:dyDescent="0.2">
      <c r="A593" s="48" t="s">
        <v>13638</v>
      </c>
    </row>
    <row r="594" spans="1:1" x14ac:dyDescent="0.2">
      <c r="A594" s="48" t="s">
        <v>13639</v>
      </c>
    </row>
    <row r="595" spans="1:1" x14ac:dyDescent="0.2">
      <c r="A595" s="48" t="s">
        <v>13640</v>
      </c>
    </row>
    <row r="596" spans="1:1" x14ac:dyDescent="0.2">
      <c r="A596" s="48" t="s">
        <v>13641</v>
      </c>
    </row>
    <row r="597" spans="1:1" x14ac:dyDescent="0.2">
      <c r="A597" s="48" t="s">
        <v>13642</v>
      </c>
    </row>
    <row r="598" spans="1:1" x14ac:dyDescent="0.2">
      <c r="A598" s="48" t="s">
        <v>13643</v>
      </c>
    </row>
    <row r="599" spans="1:1" x14ac:dyDescent="0.2">
      <c r="A599" s="48" t="s">
        <v>13644</v>
      </c>
    </row>
    <row r="600" spans="1:1" x14ac:dyDescent="0.2">
      <c r="A600" s="48" t="s">
        <v>13645</v>
      </c>
    </row>
    <row r="601" spans="1:1" x14ac:dyDescent="0.2">
      <c r="A601" s="48" t="s">
        <v>13646</v>
      </c>
    </row>
    <row r="602" spans="1:1" x14ac:dyDescent="0.2">
      <c r="A602" s="48" t="s">
        <v>13647</v>
      </c>
    </row>
    <row r="603" spans="1:1" x14ac:dyDescent="0.2">
      <c r="A603" s="48" t="s">
        <v>13648</v>
      </c>
    </row>
    <row r="604" spans="1:1" x14ac:dyDescent="0.2">
      <c r="A604" s="48" t="s">
        <v>13649</v>
      </c>
    </row>
    <row r="605" spans="1:1" x14ac:dyDescent="0.2">
      <c r="A605" s="48" t="s">
        <v>13650</v>
      </c>
    </row>
    <row r="606" spans="1:1" x14ac:dyDescent="0.2">
      <c r="A606" s="48" t="s">
        <v>13651</v>
      </c>
    </row>
    <row r="607" spans="1:1" x14ac:dyDescent="0.2">
      <c r="A607" s="48" t="s">
        <v>13652</v>
      </c>
    </row>
    <row r="608" spans="1:1" x14ac:dyDescent="0.2">
      <c r="A608" s="48" t="s">
        <v>13653</v>
      </c>
    </row>
    <row r="609" spans="1:1" x14ac:dyDescent="0.2">
      <c r="A609" s="48" t="s">
        <v>13654</v>
      </c>
    </row>
    <row r="610" spans="1:1" x14ac:dyDescent="0.2">
      <c r="A610" s="48" t="s">
        <v>13655</v>
      </c>
    </row>
    <row r="611" spans="1:1" x14ac:dyDescent="0.2">
      <c r="A611" s="48" t="s">
        <v>13656</v>
      </c>
    </row>
    <row r="612" spans="1:1" x14ac:dyDescent="0.2">
      <c r="A612" s="48" t="s">
        <v>13657</v>
      </c>
    </row>
    <row r="613" spans="1:1" x14ac:dyDescent="0.2">
      <c r="A613" s="48" t="s">
        <v>13658</v>
      </c>
    </row>
    <row r="614" spans="1:1" x14ac:dyDescent="0.2">
      <c r="A614" s="48" t="s">
        <v>13659</v>
      </c>
    </row>
    <row r="615" spans="1:1" x14ac:dyDescent="0.2">
      <c r="A615" s="48" t="s">
        <v>13660</v>
      </c>
    </row>
    <row r="616" spans="1:1" x14ac:dyDescent="0.2">
      <c r="A616" s="48" t="s">
        <v>13661</v>
      </c>
    </row>
    <row r="617" spans="1:1" x14ac:dyDescent="0.2">
      <c r="A617" s="48" t="s">
        <v>13662</v>
      </c>
    </row>
    <row r="618" spans="1:1" x14ac:dyDescent="0.2">
      <c r="A618" s="48" t="s">
        <v>13663</v>
      </c>
    </row>
    <row r="619" spans="1:1" x14ac:dyDescent="0.2">
      <c r="A619" s="48" t="s">
        <v>13664</v>
      </c>
    </row>
    <row r="620" spans="1:1" x14ac:dyDescent="0.2">
      <c r="A620" s="48" t="s">
        <v>13665</v>
      </c>
    </row>
    <row r="621" spans="1:1" x14ac:dyDescent="0.2">
      <c r="A621" s="48" t="s">
        <v>13666</v>
      </c>
    </row>
    <row r="622" spans="1:1" x14ac:dyDescent="0.2">
      <c r="A622" s="48" t="s">
        <v>13667</v>
      </c>
    </row>
    <row r="623" spans="1:1" x14ac:dyDescent="0.2">
      <c r="A623" s="48" t="s">
        <v>13668</v>
      </c>
    </row>
    <row r="624" spans="1:1" x14ac:dyDescent="0.2">
      <c r="A624" s="48" t="s">
        <v>13669</v>
      </c>
    </row>
    <row r="625" spans="1:1" x14ac:dyDescent="0.2">
      <c r="A625" s="48" t="s">
        <v>13670</v>
      </c>
    </row>
    <row r="626" spans="1:1" x14ac:dyDescent="0.2">
      <c r="A626" s="48" t="s">
        <v>13671</v>
      </c>
    </row>
    <row r="627" spans="1:1" x14ac:dyDescent="0.2">
      <c r="A627" s="48" t="s">
        <v>13672</v>
      </c>
    </row>
    <row r="628" spans="1:1" x14ac:dyDescent="0.2">
      <c r="A628" s="48" t="s">
        <v>13673</v>
      </c>
    </row>
    <row r="629" spans="1:1" x14ac:dyDescent="0.2">
      <c r="A629" s="48" t="s">
        <v>13674</v>
      </c>
    </row>
    <row r="630" spans="1:1" x14ac:dyDescent="0.2">
      <c r="A630" s="48" t="s">
        <v>13675</v>
      </c>
    </row>
    <row r="631" spans="1:1" x14ac:dyDescent="0.2">
      <c r="A631" s="48" t="s">
        <v>13676</v>
      </c>
    </row>
    <row r="632" spans="1:1" x14ac:dyDescent="0.2">
      <c r="A632" s="48" t="s">
        <v>13677</v>
      </c>
    </row>
    <row r="633" spans="1:1" x14ac:dyDescent="0.2">
      <c r="A633" s="48" t="s">
        <v>13678</v>
      </c>
    </row>
    <row r="634" spans="1:1" x14ac:dyDescent="0.2">
      <c r="A634" s="48" t="s">
        <v>13679</v>
      </c>
    </row>
    <row r="635" spans="1:1" x14ac:dyDescent="0.2">
      <c r="A635" s="48" t="s">
        <v>13680</v>
      </c>
    </row>
    <row r="636" spans="1:1" x14ac:dyDescent="0.2">
      <c r="A636" s="48" t="s">
        <v>13681</v>
      </c>
    </row>
    <row r="637" spans="1:1" x14ac:dyDescent="0.2">
      <c r="A637" s="48" t="s">
        <v>13682</v>
      </c>
    </row>
    <row r="638" spans="1:1" x14ac:dyDescent="0.2">
      <c r="A638" s="48" t="s">
        <v>13683</v>
      </c>
    </row>
    <row r="639" spans="1:1" x14ac:dyDescent="0.2">
      <c r="A639" s="48" t="s">
        <v>13684</v>
      </c>
    </row>
    <row r="640" spans="1:1" x14ac:dyDescent="0.2">
      <c r="A640" s="48" t="s">
        <v>13685</v>
      </c>
    </row>
    <row r="641" spans="1:1" x14ac:dyDescent="0.2">
      <c r="A641" s="48" t="s">
        <v>13686</v>
      </c>
    </row>
    <row r="642" spans="1:1" x14ac:dyDescent="0.2">
      <c r="A642" s="48" t="s">
        <v>13687</v>
      </c>
    </row>
    <row r="643" spans="1:1" x14ac:dyDescent="0.2">
      <c r="A643" s="48" t="s">
        <v>13688</v>
      </c>
    </row>
    <row r="644" spans="1:1" x14ac:dyDescent="0.2">
      <c r="A644" s="48" t="s">
        <v>13689</v>
      </c>
    </row>
    <row r="645" spans="1:1" x14ac:dyDescent="0.2">
      <c r="A645" s="48" t="s">
        <v>13690</v>
      </c>
    </row>
    <row r="646" spans="1:1" x14ac:dyDescent="0.2">
      <c r="A646" s="48" t="s">
        <v>13691</v>
      </c>
    </row>
    <row r="647" spans="1:1" x14ac:dyDescent="0.2">
      <c r="A647" s="48" t="s">
        <v>13692</v>
      </c>
    </row>
    <row r="648" spans="1:1" x14ac:dyDescent="0.2">
      <c r="A648" s="48" t="s">
        <v>13693</v>
      </c>
    </row>
    <row r="649" spans="1:1" x14ac:dyDescent="0.2">
      <c r="A649" s="48" t="s">
        <v>13694</v>
      </c>
    </row>
    <row r="650" spans="1:1" x14ac:dyDescent="0.2">
      <c r="A650" s="48" t="s">
        <v>13695</v>
      </c>
    </row>
    <row r="651" spans="1:1" x14ac:dyDescent="0.2">
      <c r="A651" s="48" t="s">
        <v>13696</v>
      </c>
    </row>
    <row r="652" spans="1:1" x14ac:dyDescent="0.2">
      <c r="A652" s="48" t="s">
        <v>13697</v>
      </c>
    </row>
    <row r="653" spans="1:1" x14ac:dyDescent="0.2">
      <c r="A653" s="48" t="s">
        <v>13698</v>
      </c>
    </row>
    <row r="654" spans="1:1" x14ac:dyDescent="0.2">
      <c r="A654" s="48" t="s">
        <v>13699</v>
      </c>
    </row>
    <row r="655" spans="1:1" x14ac:dyDescent="0.2">
      <c r="A655" s="48" t="s">
        <v>13700</v>
      </c>
    </row>
    <row r="656" spans="1:1" x14ac:dyDescent="0.2">
      <c r="A656" s="48" t="s">
        <v>13701</v>
      </c>
    </row>
    <row r="657" spans="1:1" x14ac:dyDescent="0.2">
      <c r="A657" s="48" t="s">
        <v>13702</v>
      </c>
    </row>
    <row r="658" spans="1:1" x14ac:dyDescent="0.2">
      <c r="A658" s="48" t="s">
        <v>13703</v>
      </c>
    </row>
    <row r="659" spans="1:1" x14ac:dyDescent="0.2">
      <c r="A659" s="48" t="s">
        <v>13704</v>
      </c>
    </row>
    <row r="660" spans="1:1" x14ac:dyDescent="0.2">
      <c r="A660" s="48" t="s">
        <v>13705</v>
      </c>
    </row>
    <row r="661" spans="1:1" x14ac:dyDescent="0.2">
      <c r="A661" s="48" t="s">
        <v>13706</v>
      </c>
    </row>
    <row r="662" spans="1:1" x14ac:dyDescent="0.2">
      <c r="A662" s="48" t="s">
        <v>13707</v>
      </c>
    </row>
    <row r="663" spans="1:1" x14ac:dyDescent="0.2">
      <c r="A663" s="48" t="s">
        <v>13708</v>
      </c>
    </row>
    <row r="664" spans="1:1" x14ac:dyDescent="0.2">
      <c r="A664" s="48" t="s">
        <v>13709</v>
      </c>
    </row>
    <row r="665" spans="1:1" x14ac:dyDescent="0.2">
      <c r="A665" s="48" t="s">
        <v>13710</v>
      </c>
    </row>
    <row r="666" spans="1:1" x14ac:dyDescent="0.2">
      <c r="A666" s="48" t="s">
        <v>13711</v>
      </c>
    </row>
    <row r="667" spans="1:1" x14ac:dyDescent="0.2">
      <c r="A667" s="48" t="s">
        <v>13712</v>
      </c>
    </row>
    <row r="668" spans="1:1" x14ac:dyDescent="0.2">
      <c r="A668" s="48" t="s">
        <v>13713</v>
      </c>
    </row>
    <row r="669" spans="1:1" x14ac:dyDescent="0.2">
      <c r="A669" s="48" t="s">
        <v>13714</v>
      </c>
    </row>
    <row r="670" spans="1:1" x14ac:dyDescent="0.2">
      <c r="A670" s="48" t="s">
        <v>13715</v>
      </c>
    </row>
    <row r="671" spans="1:1" x14ac:dyDescent="0.2">
      <c r="A671" s="48" t="s">
        <v>13716</v>
      </c>
    </row>
    <row r="672" spans="1:1" x14ac:dyDescent="0.2">
      <c r="A672" s="48" t="s">
        <v>13717</v>
      </c>
    </row>
    <row r="673" spans="1:1" x14ac:dyDescent="0.2">
      <c r="A673" s="48" t="s">
        <v>13718</v>
      </c>
    </row>
    <row r="674" spans="1:1" x14ac:dyDescent="0.2">
      <c r="A674" s="48" t="s">
        <v>13719</v>
      </c>
    </row>
    <row r="675" spans="1:1" x14ac:dyDescent="0.2">
      <c r="A675" s="48" t="s">
        <v>13720</v>
      </c>
    </row>
    <row r="676" spans="1:1" x14ac:dyDescent="0.2">
      <c r="A676" s="48" t="s">
        <v>13721</v>
      </c>
    </row>
    <row r="677" spans="1:1" x14ac:dyDescent="0.2">
      <c r="A677" s="48" t="s">
        <v>13722</v>
      </c>
    </row>
    <row r="678" spans="1:1" x14ac:dyDescent="0.2">
      <c r="A678" s="48" t="s">
        <v>13723</v>
      </c>
    </row>
    <row r="679" spans="1:1" x14ac:dyDescent="0.2">
      <c r="A679" s="48" t="s">
        <v>13724</v>
      </c>
    </row>
    <row r="680" spans="1:1" x14ac:dyDescent="0.2">
      <c r="A680" s="48" t="s">
        <v>13725</v>
      </c>
    </row>
    <row r="681" spans="1:1" x14ac:dyDescent="0.2">
      <c r="A681" s="48" t="s">
        <v>13726</v>
      </c>
    </row>
    <row r="682" spans="1:1" x14ac:dyDescent="0.2">
      <c r="A682" s="48" t="s">
        <v>13727</v>
      </c>
    </row>
    <row r="683" spans="1:1" x14ac:dyDescent="0.2">
      <c r="A683" s="48" t="s">
        <v>13728</v>
      </c>
    </row>
    <row r="684" spans="1:1" x14ac:dyDescent="0.2">
      <c r="A684" s="48" t="s">
        <v>13729</v>
      </c>
    </row>
    <row r="685" spans="1:1" x14ac:dyDescent="0.2">
      <c r="A685" s="48" t="s">
        <v>13730</v>
      </c>
    </row>
    <row r="686" spans="1:1" x14ac:dyDescent="0.2">
      <c r="A686" s="48" t="s">
        <v>13731</v>
      </c>
    </row>
    <row r="687" spans="1:1" x14ac:dyDescent="0.2">
      <c r="A687" s="48" t="s">
        <v>13732</v>
      </c>
    </row>
    <row r="688" spans="1:1" x14ac:dyDescent="0.2">
      <c r="A688" s="48" t="s">
        <v>13733</v>
      </c>
    </row>
    <row r="689" spans="1:1" x14ac:dyDescent="0.2">
      <c r="A689" s="48" t="s">
        <v>13734</v>
      </c>
    </row>
    <row r="690" spans="1:1" x14ac:dyDescent="0.2">
      <c r="A690" s="48" t="s">
        <v>13735</v>
      </c>
    </row>
    <row r="691" spans="1:1" x14ac:dyDescent="0.2">
      <c r="A691" s="48" t="s">
        <v>13736</v>
      </c>
    </row>
    <row r="692" spans="1:1" x14ac:dyDescent="0.2">
      <c r="A692" s="48" t="s">
        <v>13737</v>
      </c>
    </row>
    <row r="693" spans="1:1" x14ac:dyDescent="0.2">
      <c r="A693" s="48" t="s">
        <v>13738</v>
      </c>
    </row>
    <row r="694" spans="1:1" x14ac:dyDescent="0.2">
      <c r="A694" s="48" t="s">
        <v>13739</v>
      </c>
    </row>
    <row r="695" spans="1:1" x14ac:dyDescent="0.2">
      <c r="A695" s="48" t="s">
        <v>13740</v>
      </c>
    </row>
    <row r="696" spans="1:1" x14ac:dyDescent="0.2">
      <c r="A696" s="48" t="s">
        <v>13741</v>
      </c>
    </row>
    <row r="697" spans="1:1" x14ac:dyDescent="0.2">
      <c r="A697" s="48" t="s">
        <v>13742</v>
      </c>
    </row>
    <row r="698" spans="1:1" x14ac:dyDescent="0.2">
      <c r="A698" s="48" t="s">
        <v>13743</v>
      </c>
    </row>
    <row r="699" spans="1:1" x14ac:dyDescent="0.2">
      <c r="A699" s="48" t="s">
        <v>13744</v>
      </c>
    </row>
    <row r="700" spans="1:1" x14ac:dyDescent="0.2">
      <c r="A700" s="48" t="s">
        <v>13745</v>
      </c>
    </row>
    <row r="701" spans="1:1" x14ac:dyDescent="0.2">
      <c r="A701" s="48" t="s">
        <v>13746</v>
      </c>
    </row>
    <row r="702" spans="1:1" x14ac:dyDescent="0.2">
      <c r="A702" s="48" t="s">
        <v>13747</v>
      </c>
    </row>
    <row r="703" spans="1:1" x14ac:dyDescent="0.2">
      <c r="A703" s="48" t="s">
        <v>13748</v>
      </c>
    </row>
    <row r="704" spans="1:1" x14ac:dyDescent="0.2">
      <c r="A704" s="48" t="s">
        <v>13749</v>
      </c>
    </row>
    <row r="705" spans="1:1" x14ac:dyDescent="0.2">
      <c r="A705" s="48" t="s">
        <v>13750</v>
      </c>
    </row>
    <row r="706" spans="1:1" x14ac:dyDescent="0.2">
      <c r="A706" s="48" t="s">
        <v>13751</v>
      </c>
    </row>
    <row r="707" spans="1:1" x14ac:dyDescent="0.2">
      <c r="A707" s="48" t="s">
        <v>13752</v>
      </c>
    </row>
    <row r="708" spans="1:1" x14ac:dyDescent="0.2">
      <c r="A708" s="48" t="s">
        <v>13753</v>
      </c>
    </row>
    <row r="709" spans="1:1" x14ac:dyDescent="0.2">
      <c r="A709" s="48" t="s">
        <v>13754</v>
      </c>
    </row>
    <row r="710" spans="1:1" x14ac:dyDescent="0.2">
      <c r="A710" s="48" t="s">
        <v>13755</v>
      </c>
    </row>
    <row r="711" spans="1:1" x14ac:dyDescent="0.2">
      <c r="A711" s="48" t="s">
        <v>13756</v>
      </c>
    </row>
    <row r="712" spans="1:1" x14ac:dyDescent="0.2">
      <c r="A712" s="48" t="s">
        <v>13757</v>
      </c>
    </row>
    <row r="713" spans="1:1" x14ac:dyDescent="0.2">
      <c r="A713" s="48" t="s">
        <v>13758</v>
      </c>
    </row>
    <row r="714" spans="1:1" x14ac:dyDescent="0.2">
      <c r="A714" s="48" t="s">
        <v>13759</v>
      </c>
    </row>
    <row r="715" spans="1:1" x14ac:dyDescent="0.2">
      <c r="A715" s="48" t="s">
        <v>13760</v>
      </c>
    </row>
    <row r="716" spans="1:1" x14ac:dyDescent="0.2">
      <c r="A716" s="48" t="s">
        <v>13761</v>
      </c>
    </row>
    <row r="717" spans="1:1" x14ac:dyDescent="0.2">
      <c r="A717" s="48" t="s">
        <v>13762</v>
      </c>
    </row>
    <row r="718" spans="1:1" x14ac:dyDescent="0.2">
      <c r="A718" s="48" t="s">
        <v>13763</v>
      </c>
    </row>
    <row r="719" spans="1:1" x14ac:dyDescent="0.2">
      <c r="A719" s="48" t="s">
        <v>13764</v>
      </c>
    </row>
    <row r="720" spans="1:1" x14ac:dyDescent="0.2">
      <c r="A720" s="48" t="s">
        <v>13765</v>
      </c>
    </row>
    <row r="721" spans="1:1" x14ac:dyDescent="0.2">
      <c r="A721" s="48" t="s">
        <v>13766</v>
      </c>
    </row>
    <row r="722" spans="1:1" x14ac:dyDescent="0.2">
      <c r="A722" s="48" t="s">
        <v>13767</v>
      </c>
    </row>
    <row r="723" spans="1:1" x14ac:dyDescent="0.2">
      <c r="A723" s="48" t="s">
        <v>13768</v>
      </c>
    </row>
    <row r="724" spans="1:1" x14ac:dyDescent="0.2">
      <c r="A724" s="48" t="s">
        <v>13769</v>
      </c>
    </row>
    <row r="725" spans="1:1" x14ac:dyDescent="0.2">
      <c r="A725" s="48" t="s">
        <v>13770</v>
      </c>
    </row>
    <row r="726" spans="1:1" x14ac:dyDescent="0.2">
      <c r="A726" s="48" t="s">
        <v>13771</v>
      </c>
    </row>
    <row r="727" spans="1:1" x14ac:dyDescent="0.2">
      <c r="A727" s="48" t="s">
        <v>13772</v>
      </c>
    </row>
    <row r="728" spans="1:1" x14ac:dyDescent="0.2">
      <c r="A728" s="48" t="s">
        <v>13773</v>
      </c>
    </row>
    <row r="729" spans="1:1" x14ac:dyDescent="0.2">
      <c r="A729" s="48" t="s">
        <v>13774</v>
      </c>
    </row>
    <row r="730" spans="1:1" x14ac:dyDescent="0.2">
      <c r="A730" s="48" t="s">
        <v>13775</v>
      </c>
    </row>
    <row r="731" spans="1:1" x14ac:dyDescent="0.2">
      <c r="A731" s="48" t="s">
        <v>13776</v>
      </c>
    </row>
    <row r="732" spans="1:1" x14ac:dyDescent="0.2">
      <c r="A732" s="48" t="s">
        <v>13777</v>
      </c>
    </row>
    <row r="733" spans="1:1" x14ac:dyDescent="0.2">
      <c r="A733" s="48" t="s">
        <v>13778</v>
      </c>
    </row>
    <row r="734" spans="1:1" x14ac:dyDescent="0.2">
      <c r="A734" s="48" t="s">
        <v>13779</v>
      </c>
    </row>
    <row r="735" spans="1:1" x14ac:dyDescent="0.2">
      <c r="A735" s="48" t="s">
        <v>13780</v>
      </c>
    </row>
    <row r="736" spans="1:1" x14ac:dyDescent="0.2">
      <c r="A736" s="48" t="s">
        <v>13781</v>
      </c>
    </row>
    <row r="737" spans="1:1" x14ac:dyDescent="0.2">
      <c r="A737" s="48" t="s">
        <v>13782</v>
      </c>
    </row>
    <row r="738" spans="1:1" x14ac:dyDescent="0.2">
      <c r="A738" s="48" t="s">
        <v>13783</v>
      </c>
    </row>
    <row r="739" spans="1:1" x14ac:dyDescent="0.2">
      <c r="A739" s="48" t="s">
        <v>13784</v>
      </c>
    </row>
    <row r="740" spans="1:1" x14ac:dyDescent="0.2">
      <c r="A740" s="48" t="s">
        <v>13785</v>
      </c>
    </row>
    <row r="741" spans="1:1" x14ac:dyDescent="0.2">
      <c r="A741" s="48" t="s">
        <v>13786</v>
      </c>
    </row>
    <row r="742" spans="1:1" x14ac:dyDescent="0.2">
      <c r="A742" s="48" t="s">
        <v>13787</v>
      </c>
    </row>
    <row r="743" spans="1:1" x14ac:dyDescent="0.2">
      <c r="A743" s="48" t="s">
        <v>13788</v>
      </c>
    </row>
    <row r="744" spans="1:1" x14ac:dyDescent="0.2">
      <c r="A744" s="48" t="s">
        <v>13789</v>
      </c>
    </row>
    <row r="745" spans="1:1" x14ac:dyDescent="0.2">
      <c r="A745" s="48" t="s">
        <v>13790</v>
      </c>
    </row>
    <row r="746" spans="1:1" x14ac:dyDescent="0.2">
      <c r="A746" s="48" t="s">
        <v>13791</v>
      </c>
    </row>
    <row r="747" spans="1:1" x14ac:dyDescent="0.2">
      <c r="A747" s="48" t="s">
        <v>13792</v>
      </c>
    </row>
    <row r="748" spans="1:1" x14ac:dyDescent="0.2">
      <c r="A748" s="48" t="s">
        <v>13793</v>
      </c>
    </row>
    <row r="749" spans="1:1" x14ac:dyDescent="0.2">
      <c r="A749" s="48" t="s">
        <v>13794</v>
      </c>
    </row>
    <row r="750" spans="1:1" x14ac:dyDescent="0.2">
      <c r="A750" s="48" t="s">
        <v>13795</v>
      </c>
    </row>
    <row r="751" spans="1:1" x14ac:dyDescent="0.2">
      <c r="A751" s="48" t="s">
        <v>13796</v>
      </c>
    </row>
    <row r="752" spans="1:1" x14ac:dyDescent="0.2">
      <c r="A752" s="48" t="s">
        <v>13797</v>
      </c>
    </row>
    <row r="753" spans="1:1" x14ac:dyDescent="0.2">
      <c r="A753" s="48" t="s">
        <v>13798</v>
      </c>
    </row>
    <row r="754" spans="1:1" x14ac:dyDescent="0.2">
      <c r="A754" s="48" t="s">
        <v>13799</v>
      </c>
    </row>
    <row r="755" spans="1:1" x14ac:dyDescent="0.2">
      <c r="A755" s="48" t="s">
        <v>13800</v>
      </c>
    </row>
    <row r="756" spans="1:1" x14ac:dyDescent="0.2">
      <c r="A756" s="48" t="s">
        <v>13801</v>
      </c>
    </row>
    <row r="757" spans="1:1" x14ac:dyDescent="0.2">
      <c r="A757" s="48" t="s">
        <v>13802</v>
      </c>
    </row>
    <row r="758" spans="1:1" x14ac:dyDescent="0.2">
      <c r="A758" s="48" t="s">
        <v>13803</v>
      </c>
    </row>
    <row r="759" spans="1:1" x14ac:dyDescent="0.2">
      <c r="A759" s="48" t="s">
        <v>13804</v>
      </c>
    </row>
    <row r="760" spans="1:1" x14ac:dyDescent="0.2">
      <c r="A760" s="48" t="s">
        <v>13805</v>
      </c>
    </row>
    <row r="761" spans="1:1" x14ac:dyDescent="0.2">
      <c r="A761" s="48" t="s">
        <v>13806</v>
      </c>
    </row>
    <row r="762" spans="1:1" x14ac:dyDescent="0.2">
      <c r="A762" s="48" t="s">
        <v>13807</v>
      </c>
    </row>
    <row r="763" spans="1:1" x14ac:dyDescent="0.2">
      <c r="A763" s="48" t="s">
        <v>13808</v>
      </c>
    </row>
    <row r="764" spans="1:1" x14ac:dyDescent="0.2">
      <c r="A764" s="48" t="s">
        <v>13809</v>
      </c>
    </row>
    <row r="765" spans="1:1" x14ac:dyDescent="0.2">
      <c r="A765" s="48" t="s">
        <v>13810</v>
      </c>
    </row>
    <row r="766" spans="1:1" x14ac:dyDescent="0.2">
      <c r="A766" s="48" t="s">
        <v>13811</v>
      </c>
    </row>
    <row r="767" spans="1:1" x14ac:dyDescent="0.2">
      <c r="A767" s="48" t="s">
        <v>13812</v>
      </c>
    </row>
    <row r="768" spans="1:1" x14ac:dyDescent="0.2">
      <c r="A768" s="48" t="s">
        <v>13813</v>
      </c>
    </row>
    <row r="769" spans="1:1" x14ac:dyDescent="0.2">
      <c r="A769" s="48" t="s">
        <v>13814</v>
      </c>
    </row>
    <row r="770" spans="1:1" x14ac:dyDescent="0.2">
      <c r="A770" s="48" t="s">
        <v>13815</v>
      </c>
    </row>
    <row r="771" spans="1:1" x14ac:dyDescent="0.2">
      <c r="A771" s="48" t="s">
        <v>13816</v>
      </c>
    </row>
    <row r="772" spans="1:1" x14ac:dyDescent="0.2">
      <c r="A772" s="48" t="s">
        <v>13817</v>
      </c>
    </row>
    <row r="773" spans="1:1" x14ac:dyDescent="0.2">
      <c r="A773" s="48" t="s">
        <v>13818</v>
      </c>
    </row>
    <row r="774" spans="1:1" x14ac:dyDescent="0.2">
      <c r="A774" s="48" t="s">
        <v>13819</v>
      </c>
    </row>
    <row r="775" spans="1:1" x14ac:dyDescent="0.2">
      <c r="A775" s="48" t="s">
        <v>13820</v>
      </c>
    </row>
    <row r="776" spans="1:1" x14ac:dyDescent="0.2">
      <c r="A776" s="48" t="s">
        <v>13821</v>
      </c>
    </row>
    <row r="777" spans="1:1" x14ac:dyDescent="0.2">
      <c r="A777" s="48" t="s">
        <v>13822</v>
      </c>
    </row>
    <row r="778" spans="1:1" x14ac:dyDescent="0.2">
      <c r="A778" s="48" t="s">
        <v>13823</v>
      </c>
    </row>
    <row r="779" spans="1:1" x14ac:dyDescent="0.2">
      <c r="A779" s="48" t="s">
        <v>13824</v>
      </c>
    </row>
    <row r="780" spans="1:1" x14ac:dyDescent="0.2">
      <c r="A780" s="48" t="s">
        <v>13825</v>
      </c>
    </row>
    <row r="781" spans="1:1" x14ac:dyDescent="0.2">
      <c r="A781" s="48" t="s">
        <v>13826</v>
      </c>
    </row>
    <row r="782" spans="1:1" x14ac:dyDescent="0.2">
      <c r="A782" s="48" t="s">
        <v>13827</v>
      </c>
    </row>
    <row r="784" spans="1:1" x14ac:dyDescent="0.2">
      <c r="A784" s="49" t="s">
        <v>13324</v>
      </c>
    </row>
    <row r="785" spans="1:1" x14ac:dyDescent="0.2">
      <c r="A785" s="48" t="s">
        <v>13325</v>
      </c>
    </row>
    <row r="787" spans="1:1" x14ac:dyDescent="0.2">
      <c r="A787" s="48" t="s">
        <v>13326</v>
      </c>
    </row>
    <row r="790" spans="1:1" x14ac:dyDescent="0.2">
      <c r="A790" s="48" t="s">
        <v>13884</v>
      </c>
    </row>
    <row r="791" spans="1:1" x14ac:dyDescent="0.2">
      <c r="A791" s="48" t="s">
        <v>13885</v>
      </c>
    </row>
    <row r="793" spans="1:1" x14ac:dyDescent="0.2">
      <c r="A793" s="49" t="s">
        <v>13828</v>
      </c>
    </row>
    <row r="794" spans="1:1" x14ac:dyDescent="0.2">
      <c r="A794" s="48" t="s">
        <v>13886</v>
      </c>
    </row>
    <row r="795" spans="1:1" x14ac:dyDescent="0.2">
      <c r="A795" s="48" t="s">
        <v>13887</v>
      </c>
    </row>
    <row r="798" spans="1:1" x14ac:dyDescent="0.2">
      <c r="A798" s="49" t="s">
        <v>13888</v>
      </c>
    </row>
    <row r="799" spans="1:1" x14ac:dyDescent="0.2">
      <c r="A799" s="48" t="s">
        <v>7281</v>
      </c>
    </row>
    <row r="802" spans="1:1" x14ac:dyDescent="0.2">
      <c r="A802" s="49" t="s">
        <v>13889</v>
      </c>
    </row>
    <row r="803" spans="1:1" x14ac:dyDescent="0.2">
      <c r="A803" s="48" t="s">
        <v>13890</v>
      </c>
    </row>
    <row r="806" spans="1:1" x14ac:dyDescent="0.2">
      <c r="A806" s="49" t="s">
        <v>13891</v>
      </c>
    </row>
    <row r="807" spans="1:1" x14ac:dyDescent="0.2">
      <c r="A807" s="49" t="s">
        <v>13327</v>
      </c>
    </row>
    <row r="808" spans="1:1" x14ac:dyDescent="0.2">
      <c r="A808" s="49" t="s">
        <v>13892</v>
      </c>
    </row>
    <row r="809" spans="1:1" x14ac:dyDescent="0.2">
      <c r="A809" s="48" t="s">
        <v>7284</v>
      </c>
    </row>
    <row r="810" spans="1:1" x14ac:dyDescent="0.2">
      <c r="A810" s="48" t="s">
        <v>13328</v>
      </c>
    </row>
    <row r="811" spans="1:1" x14ac:dyDescent="0.2">
      <c r="A811" s="48" t="s">
        <v>13329</v>
      </c>
    </row>
    <row r="814" spans="1:1" x14ac:dyDescent="0.2">
      <c r="A814" s="49" t="s">
        <v>13893</v>
      </c>
    </row>
    <row r="815" spans="1:1" x14ac:dyDescent="0.2">
      <c r="A815" s="49" t="s">
        <v>13330</v>
      </c>
    </row>
    <row r="816" spans="1:1" x14ac:dyDescent="0.2">
      <c r="A816" s="48" t="s">
        <v>7283</v>
      </c>
    </row>
    <row r="817" spans="1:1" x14ac:dyDescent="0.2">
      <c r="A817" s="48" t="s">
        <v>13894</v>
      </c>
    </row>
    <row r="821" spans="1:1" x14ac:dyDescent="0.2">
      <c r="A821" s="49" t="s">
        <v>7285</v>
      </c>
    </row>
    <row r="823" spans="1:1" x14ac:dyDescent="0.2">
      <c r="A823" s="49" t="s">
        <v>13895</v>
      </c>
    </row>
    <row r="825" spans="1:1" x14ac:dyDescent="0.2">
      <c r="A825" s="49" t="s">
        <v>7286</v>
      </c>
    </row>
    <row r="827" spans="1:1" x14ac:dyDescent="0.2">
      <c r="A827" s="49" t="s">
        <v>13896</v>
      </c>
    </row>
    <row r="828" spans="1:1" x14ac:dyDescent="0.2">
      <c r="A828" s="48" t="s">
        <v>13897</v>
      </c>
    </row>
    <row r="830" spans="1:1" x14ac:dyDescent="0.2">
      <c r="A830" s="49" t="s">
        <v>13898</v>
      </c>
    </row>
    <row r="831" spans="1:1" x14ac:dyDescent="0.2">
      <c r="A831" s="48" t="s">
        <v>13899</v>
      </c>
    </row>
    <row r="832" spans="1:1" x14ac:dyDescent="0.2">
      <c r="A832" s="48" t="s">
        <v>13437</v>
      </c>
    </row>
    <row r="833" spans="1:2" x14ac:dyDescent="0.2">
      <c r="A833" s="49" t="s">
        <v>13900</v>
      </c>
    </row>
    <row r="834" spans="1:2" x14ac:dyDescent="0.2">
      <c r="A834" s="49" t="s">
        <v>13901</v>
      </c>
    </row>
    <row r="836" spans="1:2" x14ac:dyDescent="0.2">
      <c r="B836" s="48" t="s">
        <v>13902</v>
      </c>
    </row>
    <row r="838" spans="1:2" x14ac:dyDescent="0.2">
      <c r="B838" s="48" t="s">
        <v>13903</v>
      </c>
    </row>
    <row r="840" spans="1:2" x14ac:dyDescent="0.2">
      <c r="B840" s="48" t="s">
        <v>13904</v>
      </c>
    </row>
    <row r="844" spans="1:2" x14ac:dyDescent="0.2">
      <c r="A844" s="49" t="s">
        <v>13905</v>
      </c>
    </row>
    <row r="845" spans="1:2" x14ac:dyDescent="0.2">
      <c r="A845" s="48" t="s">
        <v>13906</v>
      </c>
    </row>
    <row r="846" spans="1:2" x14ac:dyDescent="0.2">
      <c r="A846" s="48" t="s">
        <v>13907</v>
      </c>
    </row>
    <row r="848" spans="1:2" x14ac:dyDescent="0.2">
      <c r="A848" s="49" t="s">
        <v>13908</v>
      </c>
    </row>
    <row r="849" spans="1:1" x14ac:dyDescent="0.2">
      <c r="A849" s="48" t="s">
        <v>13909</v>
      </c>
    </row>
    <row r="850" spans="1:1" x14ac:dyDescent="0.2">
      <c r="A850" s="48" t="s">
        <v>13910</v>
      </c>
    </row>
    <row r="851" spans="1:1" x14ac:dyDescent="0.2">
      <c r="A851" s="48" t="s">
        <v>13911</v>
      </c>
    </row>
    <row r="853" spans="1:1" x14ac:dyDescent="0.2">
      <c r="A853" s="49" t="s">
        <v>13912</v>
      </c>
    </row>
    <row r="854" spans="1:1" x14ac:dyDescent="0.2">
      <c r="A854" s="48" t="s">
        <v>13913</v>
      </c>
    </row>
    <row r="855" spans="1:1" x14ac:dyDescent="0.2">
      <c r="A855" s="48" t="s">
        <v>13914</v>
      </c>
    </row>
    <row r="856" spans="1:1" x14ac:dyDescent="0.2">
      <c r="A856" s="48" t="s">
        <v>13911</v>
      </c>
    </row>
    <row r="858" spans="1:1" x14ac:dyDescent="0.2">
      <c r="A858" s="49" t="s">
        <v>13915</v>
      </c>
    </row>
    <row r="859" spans="1:1" x14ac:dyDescent="0.2">
      <c r="A859" s="48" t="s">
        <v>13916</v>
      </c>
    </row>
    <row r="860" spans="1:1" x14ac:dyDescent="0.2">
      <c r="A860" s="48" t="s">
        <v>13917</v>
      </c>
    </row>
    <row r="861" spans="1:1" x14ac:dyDescent="0.2">
      <c r="A861" s="48" t="s">
        <v>13918</v>
      </c>
    </row>
    <row r="862" spans="1:1" x14ac:dyDescent="0.2">
      <c r="A862" s="48" t="s">
        <v>13919</v>
      </c>
    </row>
    <row r="863" spans="1:1" x14ac:dyDescent="0.2">
      <c r="A863" s="48" t="s">
        <v>13920</v>
      </c>
    </row>
    <row r="864" spans="1:1" x14ac:dyDescent="0.2">
      <c r="A864" s="48" t="s">
        <v>13921</v>
      </c>
    </row>
    <row r="865" spans="1:1" x14ac:dyDescent="0.2">
      <c r="A865" s="48" t="s">
        <v>13922</v>
      </c>
    </row>
    <row r="866" spans="1:1" x14ac:dyDescent="0.2">
      <c r="A866" s="48" t="s">
        <v>13923</v>
      </c>
    </row>
    <row r="867" spans="1:1" x14ac:dyDescent="0.2">
      <c r="A867" s="48" t="s">
        <v>13924</v>
      </c>
    </row>
    <row r="868" spans="1:1" x14ac:dyDescent="0.2">
      <c r="A868" s="48" t="s">
        <v>13925</v>
      </c>
    </row>
    <row r="870" spans="1:1" x14ac:dyDescent="0.2">
      <c r="A870" s="48" t="s">
        <v>13926</v>
      </c>
    </row>
    <row r="871" spans="1:1" x14ac:dyDescent="0.2">
      <c r="A871" s="48" t="s">
        <v>13927</v>
      </c>
    </row>
    <row r="872" spans="1:1" x14ac:dyDescent="0.2">
      <c r="A872" s="48" t="s">
        <v>13918</v>
      </c>
    </row>
    <row r="873" spans="1:1" x14ac:dyDescent="0.2">
      <c r="A873" s="48" t="s">
        <v>13919</v>
      </c>
    </row>
    <row r="874" spans="1:1" x14ac:dyDescent="0.2">
      <c r="A874" s="48" t="s">
        <v>13920</v>
      </c>
    </row>
    <row r="875" spans="1:1" x14ac:dyDescent="0.2">
      <c r="A875" s="48" t="s">
        <v>13928</v>
      </c>
    </row>
    <row r="876" spans="1:1" x14ac:dyDescent="0.2">
      <c r="A876" s="48" t="s">
        <v>13929</v>
      </c>
    </row>
    <row r="877" spans="1:1" x14ac:dyDescent="0.2">
      <c r="A877" s="48" t="s">
        <v>13923</v>
      </c>
    </row>
    <row r="878" spans="1:1" x14ac:dyDescent="0.2">
      <c r="A878" s="48" t="s">
        <v>13930</v>
      </c>
    </row>
    <row r="879" spans="1:1" x14ac:dyDescent="0.2">
      <c r="A879" s="48" t="s">
        <v>13931</v>
      </c>
    </row>
    <row r="881" spans="1:2" x14ac:dyDescent="0.2">
      <c r="A881" s="48" t="s">
        <v>13932</v>
      </c>
    </row>
    <row r="883" spans="1:2" x14ac:dyDescent="0.2">
      <c r="A883" s="49" t="s">
        <v>13933</v>
      </c>
    </row>
    <row r="884" spans="1:2" x14ac:dyDescent="0.2">
      <c r="A884" s="49" t="s">
        <v>13934</v>
      </c>
    </row>
    <row r="885" spans="1:2" x14ac:dyDescent="0.2">
      <c r="A885" s="49" t="s">
        <v>13935</v>
      </c>
    </row>
    <row r="888" spans="1:2" x14ac:dyDescent="0.2">
      <c r="A888" s="49"/>
      <c r="B888" s="49" t="s">
        <v>13936</v>
      </c>
    </row>
    <row r="889" spans="1:2" x14ac:dyDescent="0.2">
      <c r="B889" s="49" t="s">
        <v>13937</v>
      </c>
    </row>
    <row r="893" spans="1:2" x14ac:dyDescent="0.2">
      <c r="B893" s="48" t="s">
        <v>13938</v>
      </c>
    </row>
    <row r="894" spans="1:2" x14ac:dyDescent="0.2">
      <c r="B894" s="48" t="s">
        <v>13939</v>
      </c>
    </row>
    <row r="898" spans="1:2" x14ac:dyDescent="0.2">
      <c r="B898" s="49" t="s">
        <v>13940</v>
      </c>
    </row>
    <row r="899" spans="1:2" x14ac:dyDescent="0.2">
      <c r="B899" s="48" t="s">
        <v>13941</v>
      </c>
    </row>
    <row r="900" spans="1:2" x14ac:dyDescent="0.2">
      <c r="B900" s="49"/>
    </row>
    <row r="903" spans="1:2" x14ac:dyDescent="0.2">
      <c r="A903" s="48" t="s">
        <v>13942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AnalysisandInsightforFinance xmlns="95109afe-48bb-45fc-924c-91843d29e86c">
      <UserInfo>
        <DisplayName/>
        <AccountId xsi:nil="true"/>
        <AccountType/>
      </UserInfo>
    </AnalysisandInsightforFinance>
    <WorkingLead xmlns="95109afe-48bb-45fc-924c-91843d29e86c">
      <UserInfo>
        <DisplayName/>
        <AccountId xsi:nil="true"/>
        <AccountType/>
      </UserInfo>
    </WorkingLead>
    <_ip_UnifiedCompliancePolicyProperties xmlns="bbb1cdd1-cf5a-48b9-b14b-3d868fa48288" xsi:nil="true"/>
    <Review_x0020_Date xmlns="95109afe-48bb-45fc-924c-91843d29e86c" xsi:nil="true"/>
    <TaxCatchAll xmlns="bbb1cdd1-cf5a-48b9-b14b-3d868fa48288" xsi:nil="true"/>
    <lcf76f155ced4ddcb4097134ff3c332f xmlns="95109afe-48bb-45fc-924c-91843d29e86c">
      <Terms xmlns="http://schemas.microsoft.com/office/infopath/2007/PartnerControls"/>
    </lcf76f155ced4ddcb4097134ff3c332f>
  </documentManagement>
</p:properties>
</file>

<file path=customXml/item2.xml>��< ? x m l   v e r s i o n = " 1 . 0 "   e n c o d i n g = " u t f - 1 6 " ? > < D a t a M a s h u p   x m l n s = " h t t p : / / s c h e m a s . m i c r o s o f t . c o m / D a t a M a s h u p " > A A A A A B U D A A B Q S w M E F A A C A A g A V l W L W c v e 3 T G l A A A A 9 Q A A A B I A H A B D b 2 5 m a W c v U G F j a 2 F n Z S 5 4 b W w g o h g A K K A U A A A A A A A A A A A A A A A A A A A A A A A A A A A A h Y 9 B D o I w F E S v Q r q n L R C j I Z + S 6 M K N J C Y m x m 1 T K j T C x 9 A i 3 M 2 F R / I K Y h R 1 5 3 L e v M X M / X q D d K g r 7 6 J b a x p M S E A 5 8 T S q J j d Y J K R z R 3 9 B U g F b q U 6 y 0 N 4 o o 4 0 H m y e k d O 4 c M 9 b 3 P e 0 j 2 r Q F C z k P 2 C H b 7 F S p a 0 k + s v k v + w a t k 6 g 0 E b B / j R E h D a K I z u a U A 5 s Y Z A a / f T j O f b Y / E F Z d 5 b p W C 4 3 + e g l s i s D e F 8 Q D U E s D B B Q A A g A I A F Z V i 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V Y t Z K I p H u A 4 A A A A R A A A A E w A c A E Z v c m 1 1 b G F z L 1 N l Y 3 R p b 2 4 x L m 0 g o h g A K K A U A A A A A A A A A A A A A A A A A A A A A A A A A A A A K 0 5 N L s n M z 1 M I h t C G 1 g B Q S w E C L Q A U A A I A C A B W V Y t Z y 9 7 d M a U A A A D 1 A A A A E g A A A A A A A A A A A A A A A A A A A A A A Q 2 9 u Z m l n L 1 B h Y 2 t h Z 2 U u e G 1 s U E s B A i 0 A F A A C A A g A V l W L W Q / K 6 a u k A A A A 6 Q A A A B M A A A A A A A A A A A A A A A A A 8 Q A A A F t D b 2 5 0 Z W 5 0 X 1 R 5 c G V z X S 5 4 b W x Q S w E C L Q A U A A I A C A B W V Y t 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R H / 9 w t 7 D S E O 9 J 3 Y Z + y c Z o g A A A A A C A A A A A A A Q Z g A A A A E A A C A A A A A 0 y u H s d o l 1 s t C S G X C 1 i 2 5 G a w n E 4 D q L m P W M 2 J o 2 0 M l M 9 Q A A A A A O g A A A A A I A A C A A A A C E g h 0 y s S 4 s U R r F M h d 8 z h O F U K s o O a H v H P A J n u C Y 1 B p k G V A A A A B 1 9 D l c 0 W T E P i G E q Q S I p H D d E e T f r 9 a c + x N S 5 K v a y p B A C t n b N Q H 4 x 9 J 8 m M e Y k 0 G w M c 4 C n U Z y w F N b F I 4 Y S T u f Y I c y F v k X n 3 d p 0 x k r d Y / z 5 n E 5 R U A A A A D O j v B J Y l w A z x J f g X W Q 9 V Q + 7 A 9 s o C + X F d O A u b 0 X C Q W 0 Q v X L R Y c Z H q F H F m e C D d w K J H f W v 4 / j C g P V 6 s w y a l D k a k b 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3F2A0A948A1DF4590B532C1823DE513" ma:contentTypeVersion="23" ma:contentTypeDescription="Create a new document." ma:contentTypeScope="" ma:versionID="eab3dad83e5b880ee44d69564f9cad99">
  <xsd:schema xmlns:xsd="http://www.w3.org/2001/XMLSchema" xmlns:xs="http://www.w3.org/2001/XMLSchema" xmlns:p="http://schemas.microsoft.com/office/2006/metadata/properties" xmlns:ns2="95109afe-48bb-45fc-924c-91843d29e86c" xmlns:ns3="bbb1cdd1-cf5a-48b9-b14b-3d868fa48288" targetNamespace="http://schemas.microsoft.com/office/2006/metadata/properties" ma:root="true" ma:fieldsID="e05e7f10b31146700041d9d896a256c5" ns2:_="" ns3:_="">
    <xsd:import namespace="95109afe-48bb-45fc-924c-91843d29e86c"/>
    <xsd:import namespace="bbb1cdd1-cf5a-48b9-b14b-3d868fa48288"/>
    <xsd:element name="properties">
      <xsd:complexType>
        <xsd:sequence>
          <xsd:element name="documentManagement">
            <xsd:complexType>
              <xsd:all>
                <xsd:element ref="ns2:WorkingLead" minOccurs="0"/>
                <xsd:element ref="ns2:AnalysisandInsightforFinanc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109afe-48bb-45fc-924c-91843d29e86c" elementFormDefault="qualified">
    <xsd:import namespace="http://schemas.microsoft.com/office/2006/documentManagement/types"/>
    <xsd:import namespace="http://schemas.microsoft.com/office/infopath/2007/PartnerControls"/>
    <xsd:element name="WorkingLead" ma:index="5" nillable="true" ma:displayName="Working Lead" ma:description="&#10;" ma:list="UserInfo" ma:SearchPeopleOnly="false" ma:SharePointGroup="0" ma:internalName="WorkingLead"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sisandInsightforFinance" ma:index="6" nillable="true" ma:displayName="AnalysisandInsightforFinance" ma:list="UserInfo" ma:SharePointGroup="0" ma:internalName="AnalysisandInsightforFinance"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_x0020_Date" ma:index="7" nillable="true" ma:displayName="Review date" ma:indexed="true" ma:internalName="Review_x0020_Date" ma:readOnly="false">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6" nillable="true" ma:displayName="Extracted Text" ma:internalName="MediaServiceOCR" ma:readOnly="true">
      <xsd:simpleType>
        <xsd:restriction base="dms:Note">
          <xsd:maxLength value="255"/>
        </xsd:restriction>
      </xsd:simple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_ip_UnifiedCompliancePolicyProperties" ma:index="21" nillable="true" ma:displayName="Unified Compliance Policy Properties" ma:internalName="_ip_UnifiedCompliancePolicyProperties" ma:readOnly="false">
      <xsd:simpleType>
        <xsd:restriction base="dms:Note"/>
      </xsd:simpleType>
    </xsd:element>
    <xsd:element name="_ip_UnifiedCompliancePolicyUIAction" ma:index="22" nillable="true" ma:displayName="Unified Compliance Policy UI Action" ma:hidden="true" ma:internalName="_ip_UnifiedCompliancePolicyUIAction" ma:readOnly="false">
      <xsd:simpleType>
        <xsd:restriction base="dms:Text"/>
      </xsd:simpleType>
    </xsd:element>
    <xsd:element name="TaxCatchAll" ma:index="25"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9A8FA9-27BC-4345-A887-0EB74111BABD}">
  <ds:schemaRefs>
    <ds:schemaRef ds:uri="http://schemas.microsoft.com/office/2006/metadata/properties"/>
    <ds:schemaRef ds:uri="http://schemas.microsoft.com/office/infopath/2007/PartnerControls"/>
    <ds:schemaRef ds:uri="bbb1cdd1-cf5a-48b9-b14b-3d868fa48288"/>
    <ds:schemaRef ds:uri="95109afe-48bb-45fc-924c-91843d29e86c"/>
  </ds:schemaRefs>
</ds:datastoreItem>
</file>

<file path=customXml/itemProps2.xml><?xml version="1.0" encoding="utf-8"?>
<ds:datastoreItem xmlns:ds="http://schemas.openxmlformats.org/officeDocument/2006/customXml" ds:itemID="{010EB63C-1B6B-4776-B6FB-7C1BEAD792AD}">
  <ds:schemaRefs>
    <ds:schemaRef ds:uri="http://schemas.microsoft.com/DataMashup"/>
  </ds:schemaRefs>
</ds:datastoreItem>
</file>

<file path=customXml/itemProps3.xml><?xml version="1.0" encoding="utf-8"?>
<ds:datastoreItem xmlns:ds="http://schemas.openxmlformats.org/officeDocument/2006/customXml" ds:itemID="{0246263A-89C1-4C8F-832C-D27E4F25AA62}">
  <ds:schemaRefs>
    <ds:schemaRef ds:uri="http://schemas.microsoft.com/sharepoint/v3/contenttype/forms"/>
  </ds:schemaRefs>
</ds:datastoreItem>
</file>

<file path=customXml/itemProps4.xml><?xml version="1.0" encoding="utf-8"?>
<ds:datastoreItem xmlns:ds="http://schemas.openxmlformats.org/officeDocument/2006/customXml" ds:itemID="{0E606EBE-D1F7-4B24-8AA1-FD9CB55B82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109afe-48bb-45fc-924c-91843d29e86c"/>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notes</vt:lpstr>
      <vt:lpstr>icb_mff_index</vt:lpstr>
      <vt:lpstr>gp_mff_index</vt:lpstr>
      <vt:lpstr>lad_mff_index</vt:lpstr>
      <vt:lpstr>cartograms</vt:lpstr>
      <vt:lpstr>ppm% non-specialised</vt:lpstr>
      <vt:lpstr>ppm% specialised</vt:lpstr>
      <vt:lpstr>provider_mff</vt:lpstr>
      <vt:lpstr>stata_code</vt:lpstr>
      <vt:lpstr>dataviz (to remove or hide)--&gt;</vt:lpstr>
      <vt:lpstr>outputs</vt:lpstr>
      <vt:lpstr>Cartogram26</vt:lpstr>
      <vt:lpstr>Cartogram23</vt:lpstr>
      <vt:lpstr>notes!Print_Area</vt:lpstr>
      <vt:lpstr>'ppm% specialised'!Print_Titles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2015-06-05T18:17:20Z</dcterms:created>
  <dcterms:modified xsi:type="dcterms:W3CDTF">2025-11-24T10:55:15Z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0x01010023F2A0A948A1DF4590B532C1823DE513</vt:lpwstr>
  </property>
  <property fmtid="{D5CDD505-2E9C-101B-9397-08002B2CF9AE}" pid="3" name="MediaServiceImageTags">
    <vt:lpwstr/>
  </property>
  <property fmtid="{D5CDD505-2E9C-101B-9397-08002B2CF9AE}" pid="4" name="Order">
    <vt:r8>14516600</vt:r8>
  </property>
  <property fmtid="{D5CDD505-2E9C-101B-9397-08002B2CF9AE}" pid="5" name="_ExtendedDescription">
    <vt:lpwstr/>
  </property>
</Properties>
</file>